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pivotCache/pivotCacheRecords3.xml" ContentType="application/vnd.openxmlformats-officedocument.spreadsheetml.pivotCacheRecords+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15" yWindow="-15" windowWidth="24015" windowHeight="15225"/>
  </bookViews>
  <sheets>
    <sheet name="GRB" sheetId="1" r:id="rId1"/>
    <sheet name="Formations" sheetId="3" r:id="rId2"/>
    <sheet name="Notes" sheetId="2" r:id="rId3"/>
    <sheet name="Parameters" sheetId="4" r:id="rId4"/>
    <sheet name="Codes" sheetId="5" r:id="rId5"/>
    <sheet name="References" sheetId="6" r:id="rId6"/>
  </sheets>
  <definedNames>
    <definedName name="_xlnm._FilterDatabase" localSheetId="0" hidden="1">GRB!$A$2:$CS$2419</definedName>
    <definedName name="GRB">GRB!$C$2:$AO$232</definedName>
    <definedName name="_xlnm.Print_Area" localSheetId="1">Formations!$A:$G</definedName>
    <definedName name="_xlnm.Print_Area" localSheetId="0">GRB!$B$2:$AM$478</definedName>
    <definedName name="_xlnm.Print_Titles" localSheetId="0">GRB!$2:$2</definedName>
  </definedNames>
  <calcPr calcId="144525" fullCalcOnLoad="1"/>
  <pivotCaches>
    <pivotCache cacheId="0" r:id="rId7"/>
    <pivotCache cacheId="1" r:id="rId8"/>
    <pivotCache cacheId="2" r:id="rId9"/>
  </pivotCaches>
</workbook>
</file>

<file path=xl/calcChain.xml><?xml version="1.0" encoding="utf-8"?>
<calcChain xmlns="http://schemas.openxmlformats.org/spreadsheetml/2006/main">
  <c r="L337" i="1"/>
  <c r="S1993"/>
  <c r="AP5"/>
  <c r="AQ5"/>
  <c r="AR5"/>
  <c r="AS5"/>
  <c r="AU5"/>
  <c r="AV5"/>
  <c r="AW5"/>
  <c r="AX5"/>
  <c r="AY5"/>
  <c r="BB5"/>
  <c r="BC5"/>
  <c r="S426"/>
  <c r="S2004"/>
  <c r="S2077"/>
  <c r="S2220"/>
  <c r="S965"/>
  <c r="S964"/>
  <c r="AW1664"/>
  <c r="AW1653"/>
  <c r="AY1194"/>
  <c r="AU1194"/>
  <c r="AV1194"/>
  <c r="AW1194"/>
  <c r="AX1194"/>
  <c r="AR1194"/>
  <c r="AS1194"/>
  <c r="AP1194"/>
  <c r="AQ1194"/>
  <c r="BB1194"/>
  <c r="BC1194"/>
  <c r="S1194"/>
  <c r="AY1556"/>
  <c r="AU1556"/>
  <c r="AV1556"/>
  <c r="AZ1556"/>
  <c r="AW1556"/>
  <c r="AX1556"/>
  <c r="AR1556"/>
  <c r="AS1556"/>
  <c r="AP1556"/>
  <c r="AT1556"/>
  <c r="AQ1556"/>
  <c r="BB1556"/>
  <c r="BC1556"/>
  <c r="S1556"/>
  <c r="AY912"/>
  <c r="AU912"/>
  <c r="AV912"/>
  <c r="AZ912"/>
  <c r="BH912"/>
  <c r="AW912"/>
  <c r="AX912"/>
  <c r="AR912"/>
  <c r="AS912"/>
  <c r="AP912"/>
  <c r="AQ912"/>
  <c r="BB912"/>
  <c r="BC912"/>
  <c r="S912"/>
  <c r="AY930"/>
  <c r="AU930"/>
  <c r="AV930"/>
  <c r="AW930"/>
  <c r="AX930"/>
  <c r="AR930"/>
  <c r="AS930"/>
  <c r="AP930"/>
  <c r="AQ930"/>
  <c r="AT930"/>
  <c r="BB930"/>
  <c r="BC930"/>
  <c r="S930"/>
  <c r="AY931"/>
  <c r="AU931"/>
  <c r="AV931"/>
  <c r="AW931"/>
  <c r="AX931"/>
  <c r="AR931"/>
  <c r="AS931"/>
  <c r="AP931"/>
  <c r="AQ931"/>
  <c r="BB931"/>
  <c r="BC931"/>
  <c r="S931"/>
  <c r="AY933"/>
  <c r="AU933"/>
  <c r="AV933"/>
  <c r="AW933"/>
  <c r="AX933"/>
  <c r="AR933"/>
  <c r="AS933"/>
  <c r="AP933"/>
  <c r="AT933"/>
  <c r="AQ933"/>
  <c r="BB933"/>
  <c r="BC933"/>
  <c r="S933"/>
  <c r="AY934"/>
  <c r="AU934"/>
  <c r="AV934"/>
  <c r="AW934"/>
  <c r="AX934"/>
  <c r="AR934"/>
  <c r="AS934"/>
  <c r="AP934"/>
  <c r="AQ934"/>
  <c r="BB934"/>
  <c r="BC934"/>
  <c r="S934"/>
  <c r="AY924"/>
  <c r="AU924"/>
  <c r="AV924"/>
  <c r="AW924"/>
  <c r="AX924"/>
  <c r="AR924"/>
  <c r="AS924"/>
  <c r="AP924"/>
  <c r="AQ924"/>
  <c r="BB924"/>
  <c r="BC924"/>
  <c r="S924"/>
  <c r="AY928"/>
  <c r="AU928"/>
  <c r="AV928"/>
  <c r="AW928"/>
  <c r="AX928"/>
  <c r="AR928"/>
  <c r="AS928"/>
  <c r="AP928"/>
  <c r="AQ928"/>
  <c r="BB928"/>
  <c r="BC928"/>
  <c r="S928"/>
  <c r="AY925"/>
  <c r="AU925"/>
  <c r="AV925"/>
  <c r="AW925"/>
  <c r="AX925"/>
  <c r="AR925"/>
  <c r="AS925"/>
  <c r="AP925"/>
  <c r="AQ925"/>
  <c r="BB925"/>
  <c r="BC925"/>
  <c r="S925"/>
  <c r="AY927"/>
  <c r="AU927"/>
  <c r="AV927"/>
  <c r="AZ927"/>
  <c r="BH927"/>
  <c r="AW927"/>
  <c r="AX927"/>
  <c r="AR927"/>
  <c r="AS927"/>
  <c r="AP927"/>
  <c r="AQ927"/>
  <c r="BB927"/>
  <c r="BC927"/>
  <c r="S927"/>
  <c r="AY932"/>
  <c r="AU932"/>
  <c r="AV932"/>
  <c r="AW932"/>
  <c r="AX932"/>
  <c r="AR932"/>
  <c r="AS932"/>
  <c r="AP932"/>
  <c r="AQ932"/>
  <c r="BB932"/>
  <c r="BC932"/>
  <c r="S932"/>
  <c r="AY929"/>
  <c r="AU929"/>
  <c r="AV929"/>
  <c r="AW929"/>
  <c r="AX929"/>
  <c r="AR929"/>
  <c r="AS929"/>
  <c r="AP929"/>
  <c r="AQ929"/>
  <c r="BB929"/>
  <c r="BC929"/>
  <c r="S929"/>
  <c r="AY926"/>
  <c r="AU926"/>
  <c r="AV926"/>
  <c r="AW926"/>
  <c r="AX926"/>
  <c r="AR926"/>
  <c r="AS926"/>
  <c r="AP926"/>
  <c r="AQ926"/>
  <c r="BB926"/>
  <c r="BC926"/>
  <c r="S926"/>
  <c r="AY936"/>
  <c r="AU936"/>
  <c r="AV936"/>
  <c r="AW936"/>
  <c r="AX936"/>
  <c r="AR936"/>
  <c r="AS936"/>
  <c r="AP936"/>
  <c r="AQ936"/>
  <c r="BB936"/>
  <c r="BC936"/>
  <c r="AY942"/>
  <c r="AU942"/>
  <c r="AV942"/>
  <c r="AW942"/>
  <c r="AX942"/>
  <c r="AR942"/>
  <c r="AS942"/>
  <c r="AP942"/>
  <c r="AQ942"/>
  <c r="BB942"/>
  <c r="BC942"/>
  <c r="AY935"/>
  <c r="AU935"/>
  <c r="AV935"/>
  <c r="AZ935"/>
  <c r="BH935"/>
  <c r="AW935"/>
  <c r="AX935"/>
  <c r="AR935"/>
  <c r="AS935"/>
  <c r="AP935"/>
  <c r="AQ935"/>
  <c r="BB935"/>
  <c r="BC935"/>
  <c r="AY940"/>
  <c r="AU940"/>
  <c r="AV940"/>
  <c r="AW940"/>
  <c r="AX940"/>
  <c r="AR940"/>
  <c r="AS940"/>
  <c r="AP940"/>
  <c r="AQ940"/>
  <c r="BB940"/>
  <c r="BC940"/>
  <c r="AY939"/>
  <c r="AU939"/>
  <c r="AV939"/>
  <c r="AZ939"/>
  <c r="BH939"/>
  <c r="AW939"/>
  <c r="AX939"/>
  <c r="AR939"/>
  <c r="AS939"/>
  <c r="AP939"/>
  <c r="AQ939"/>
  <c r="BB939"/>
  <c r="BC939"/>
  <c r="AY938"/>
  <c r="AU938"/>
  <c r="AV938"/>
  <c r="AW938"/>
  <c r="AX938"/>
  <c r="AR938"/>
  <c r="AS938"/>
  <c r="AP938"/>
  <c r="AQ938"/>
  <c r="BB938"/>
  <c r="BC938"/>
  <c r="AY941"/>
  <c r="AU941"/>
  <c r="AV941"/>
  <c r="AW941"/>
  <c r="AX941"/>
  <c r="AR941"/>
  <c r="AS941"/>
  <c r="AP941"/>
  <c r="AQ941"/>
  <c r="BB941"/>
  <c r="BC941"/>
  <c r="AY937"/>
  <c r="AU937"/>
  <c r="AV937"/>
  <c r="AW937"/>
  <c r="AX937"/>
  <c r="AR937"/>
  <c r="AS937"/>
  <c r="AP937"/>
  <c r="AQ937"/>
  <c r="BB937"/>
  <c r="BC937"/>
  <c r="AY914"/>
  <c r="AU914"/>
  <c r="AV914"/>
  <c r="AW914"/>
  <c r="AX914"/>
  <c r="AR914"/>
  <c r="AS914"/>
  <c r="AP914"/>
  <c r="AQ914"/>
  <c r="BB914"/>
  <c r="BC914"/>
  <c r="S914"/>
  <c r="AY913"/>
  <c r="AU913"/>
  <c r="AV913"/>
  <c r="AW913"/>
  <c r="AX913"/>
  <c r="AR913"/>
  <c r="AS913"/>
  <c r="AP913"/>
  <c r="AQ913"/>
  <c r="BB913"/>
  <c r="BC913"/>
  <c r="S913"/>
  <c r="AY921"/>
  <c r="AU921"/>
  <c r="AV921"/>
  <c r="AW921"/>
  <c r="AX921"/>
  <c r="AR921"/>
  <c r="AS921"/>
  <c r="AP921"/>
  <c r="AQ921"/>
  <c r="BB921"/>
  <c r="BC921"/>
  <c r="AY918"/>
  <c r="AU918"/>
  <c r="AV918"/>
  <c r="AW918"/>
  <c r="AX918"/>
  <c r="AR918"/>
  <c r="AS918"/>
  <c r="AP918"/>
  <c r="AQ918"/>
  <c r="BB918"/>
  <c r="BC918"/>
  <c r="S918"/>
  <c r="AY915"/>
  <c r="AU915"/>
  <c r="AV915"/>
  <c r="AW915"/>
  <c r="AX915"/>
  <c r="AR915"/>
  <c r="AS915"/>
  <c r="AP915"/>
  <c r="AQ915"/>
  <c r="BB915"/>
  <c r="BC915"/>
  <c r="S915"/>
  <c r="AY920"/>
  <c r="AU920"/>
  <c r="AV920"/>
  <c r="AW920"/>
  <c r="AX920"/>
  <c r="AR920"/>
  <c r="AS920"/>
  <c r="AP920"/>
  <c r="AQ920"/>
  <c r="BB920"/>
  <c r="BC920"/>
  <c r="S920"/>
  <c r="AY916"/>
  <c r="AU916"/>
  <c r="AV916"/>
  <c r="AW916"/>
  <c r="AX916"/>
  <c r="AR916"/>
  <c r="AS916"/>
  <c r="AP916"/>
  <c r="AQ916"/>
  <c r="BB916"/>
  <c r="BC916"/>
  <c r="S916"/>
  <c r="AY1990"/>
  <c r="AU1990"/>
  <c r="AV1990"/>
  <c r="AW1990"/>
  <c r="AX1990"/>
  <c r="AR1990"/>
  <c r="AS1990"/>
  <c r="AP1990"/>
  <c r="AQ1990"/>
  <c r="BB1990"/>
  <c r="BC1990"/>
  <c r="AY917"/>
  <c r="AU917"/>
  <c r="AV917"/>
  <c r="AW917"/>
  <c r="AX917"/>
  <c r="AR917"/>
  <c r="AS917"/>
  <c r="AP917"/>
  <c r="AQ917"/>
  <c r="BB917"/>
  <c r="BC917"/>
  <c r="S917"/>
  <c r="AY919"/>
  <c r="AU919"/>
  <c r="AV919"/>
  <c r="AW919"/>
  <c r="AX919"/>
  <c r="AR919"/>
  <c r="AS919"/>
  <c r="AP919"/>
  <c r="AQ919"/>
  <c r="BB919"/>
  <c r="BC919"/>
  <c r="S919"/>
  <c r="AY922"/>
  <c r="AU922"/>
  <c r="AV922"/>
  <c r="AZ922"/>
  <c r="BH922"/>
  <c r="AW922"/>
  <c r="AX922"/>
  <c r="AR922"/>
  <c r="AS922"/>
  <c r="AP922"/>
  <c r="AQ922"/>
  <c r="BB922"/>
  <c r="BC922"/>
  <c r="AY923"/>
  <c r="AU923"/>
  <c r="AV923"/>
  <c r="AW923"/>
  <c r="AX923"/>
  <c r="AR923"/>
  <c r="AS923"/>
  <c r="AP923"/>
  <c r="AQ923"/>
  <c r="BB923"/>
  <c r="BC923"/>
  <c r="AY1676"/>
  <c r="AU1676"/>
  <c r="AV1676"/>
  <c r="AZ1676"/>
  <c r="BH1676"/>
  <c r="AW1676"/>
  <c r="AX1676"/>
  <c r="AR1676"/>
  <c r="AS1676"/>
  <c r="AP1676"/>
  <c r="AQ1676"/>
  <c r="BB1676"/>
  <c r="BC1676"/>
  <c r="S1676"/>
  <c r="AY2314"/>
  <c r="AU2314"/>
  <c r="AV2314"/>
  <c r="AW2314"/>
  <c r="AZ2314"/>
  <c r="AX2314"/>
  <c r="AR2314"/>
  <c r="AS2314"/>
  <c r="AT2314"/>
  <c r="BE2314"/>
  <c r="AP2314"/>
  <c r="AQ2314"/>
  <c r="BB2314"/>
  <c r="BC2314"/>
  <c r="S2314"/>
  <c r="AY1674"/>
  <c r="AU1674"/>
  <c r="AV1674"/>
  <c r="AW1674"/>
  <c r="AX1674"/>
  <c r="AR1674"/>
  <c r="AS1674"/>
  <c r="AP1674"/>
  <c r="AQ1674"/>
  <c r="BB1674"/>
  <c r="BC1674"/>
  <c r="S1674"/>
  <c r="AY1672"/>
  <c r="AU1672"/>
  <c r="AV1672"/>
  <c r="AW1672"/>
  <c r="AX1672"/>
  <c r="AR1672"/>
  <c r="AS1672"/>
  <c r="AP1672"/>
  <c r="AT1672"/>
  <c r="AQ1672"/>
  <c r="BE1672"/>
  <c r="BB1672"/>
  <c r="BC1672"/>
  <c r="S1672"/>
  <c r="AY1673"/>
  <c r="AU1673"/>
  <c r="AV1673"/>
  <c r="AW1673"/>
  <c r="AX1673"/>
  <c r="AR1673"/>
  <c r="AS1673"/>
  <c r="AP1673"/>
  <c r="AQ1673"/>
  <c r="BB1673"/>
  <c r="BC1673"/>
  <c r="S1673"/>
  <c r="AY883"/>
  <c r="AU883"/>
  <c r="AV883"/>
  <c r="AW883"/>
  <c r="AX883"/>
  <c r="AR883"/>
  <c r="AS883"/>
  <c r="AP883"/>
  <c r="AT883"/>
  <c r="BE883"/>
  <c r="AQ883"/>
  <c r="BB883"/>
  <c r="BC883"/>
  <c r="S883"/>
  <c r="AY885"/>
  <c r="AU885"/>
  <c r="AV885"/>
  <c r="AW885"/>
  <c r="AX885"/>
  <c r="AR885"/>
  <c r="AS885"/>
  <c r="AP885"/>
  <c r="AQ885"/>
  <c r="BB885"/>
  <c r="BC885"/>
  <c r="S885"/>
  <c r="AY893"/>
  <c r="AU893"/>
  <c r="AV893"/>
  <c r="AW893"/>
  <c r="AX893"/>
  <c r="AR893"/>
  <c r="AS893"/>
  <c r="AP893"/>
  <c r="AQ893"/>
  <c r="AT893"/>
  <c r="BB893"/>
  <c r="BC893"/>
  <c r="S893"/>
  <c r="AY898"/>
  <c r="AU898"/>
  <c r="AV898"/>
  <c r="AW898"/>
  <c r="AX898"/>
  <c r="AR898"/>
  <c r="AS898"/>
  <c r="AP898"/>
  <c r="AQ898"/>
  <c r="BB898"/>
  <c r="BC898"/>
  <c r="S898"/>
  <c r="AY899"/>
  <c r="AU899"/>
  <c r="AV899"/>
  <c r="AW899"/>
  <c r="AX899"/>
  <c r="AR899"/>
  <c r="AS899"/>
  <c r="AP899"/>
  <c r="AQ899"/>
  <c r="BB899"/>
  <c r="BC899"/>
  <c r="S899"/>
  <c r="AY1961"/>
  <c r="AU1961"/>
  <c r="AV1961"/>
  <c r="AZ1961"/>
  <c r="AW1961"/>
  <c r="AX1961"/>
  <c r="AR1961"/>
  <c r="AS1961"/>
  <c r="AP1961"/>
  <c r="AQ1961"/>
  <c r="AT1961"/>
  <c r="BB1961"/>
  <c r="BC1961"/>
  <c r="S1961"/>
  <c r="AY907"/>
  <c r="AU907"/>
  <c r="AV907"/>
  <c r="AW907"/>
  <c r="AX907"/>
  <c r="AZ907"/>
  <c r="AR907"/>
  <c r="AS907"/>
  <c r="AP907"/>
  <c r="AQ907"/>
  <c r="BB907"/>
  <c r="BC907"/>
  <c r="S907"/>
  <c r="AY900"/>
  <c r="AU900"/>
  <c r="AV900"/>
  <c r="AW900"/>
  <c r="AX900"/>
  <c r="AR900"/>
  <c r="AS900"/>
  <c r="AP900"/>
  <c r="AQ900"/>
  <c r="BB900"/>
  <c r="BC900"/>
  <c r="S900"/>
  <c r="AY901"/>
  <c r="AU901"/>
  <c r="AV901"/>
  <c r="AW901"/>
  <c r="AX901"/>
  <c r="AR901"/>
  <c r="AS901"/>
  <c r="AP901"/>
  <c r="AT901"/>
  <c r="AQ901"/>
  <c r="BB901"/>
  <c r="BC901"/>
  <c r="S901"/>
  <c r="AY909"/>
  <c r="AU909"/>
  <c r="AV909"/>
  <c r="AW909"/>
  <c r="AX909"/>
  <c r="AR909"/>
  <c r="AS909"/>
  <c r="AP909"/>
  <c r="AQ909"/>
  <c r="BB909"/>
  <c r="BC909"/>
  <c r="S909"/>
  <c r="AY903"/>
  <c r="AU903"/>
  <c r="AV903"/>
  <c r="AW903"/>
  <c r="AX903"/>
  <c r="AR903"/>
  <c r="AS903"/>
  <c r="AP903"/>
  <c r="AQ903"/>
  <c r="BB903"/>
  <c r="BC903"/>
  <c r="S903"/>
  <c r="AY911"/>
  <c r="AU911"/>
  <c r="AV911"/>
  <c r="AW911"/>
  <c r="AX911"/>
  <c r="AZ911"/>
  <c r="BI911"/>
  <c r="AR911"/>
  <c r="AS911"/>
  <c r="AP911"/>
  <c r="AT911"/>
  <c r="AQ911"/>
  <c r="BE911"/>
  <c r="BB911"/>
  <c r="BC911"/>
  <c r="S911"/>
  <c r="AY1671"/>
  <c r="AU1671"/>
  <c r="AV1671"/>
  <c r="AW1671"/>
  <c r="AX1671"/>
  <c r="AR1671"/>
  <c r="AS1671"/>
  <c r="AP1671"/>
  <c r="AQ1671"/>
  <c r="BB1671"/>
  <c r="BC1671"/>
  <c r="S1671"/>
  <c r="AY910"/>
  <c r="AU910"/>
  <c r="AV910"/>
  <c r="AW910"/>
  <c r="AX910"/>
  <c r="AR910"/>
  <c r="AS910"/>
  <c r="AP910"/>
  <c r="AQ910"/>
  <c r="BB910"/>
  <c r="BC910"/>
  <c r="S910"/>
  <c r="AY902"/>
  <c r="AU902"/>
  <c r="AV902"/>
  <c r="AW902"/>
  <c r="AX902"/>
  <c r="AR902"/>
  <c r="AS902"/>
  <c r="AP902"/>
  <c r="AQ902"/>
  <c r="BB902"/>
  <c r="BC902"/>
  <c r="S902"/>
  <c r="AY905"/>
  <c r="AU905"/>
  <c r="AV905"/>
  <c r="AW905"/>
  <c r="AX905"/>
  <c r="AR905"/>
  <c r="AS905"/>
  <c r="AP905"/>
  <c r="AQ905"/>
  <c r="AT905"/>
  <c r="BB905"/>
  <c r="BC905"/>
  <c r="S905"/>
  <c r="AY886"/>
  <c r="AU886"/>
  <c r="AV886"/>
  <c r="AW886"/>
  <c r="AX886"/>
  <c r="AR886"/>
  <c r="AS886"/>
  <c r="AP886"/>
  <c r="AQ886"/>
  <c r="BB886"/>
  <c r="BC886"/>
  <c r="S886"/>
  <c r="AY888"/>
  <c r="AU888"/>
  <c r="AV888"/>
  <c r="AW888"/>
  <c r="AX888"/>
  <c r="AR888"/>
  <c r="AS888"/>
  <c r="AP888"/>
  <c r="AQ888"/>
  <c r="BB888"/>
  <c r="BC888"/>
  <c r="S888"/>
  <c r="AY904"/>
  <c r="AU904"/>
  <c r="AV904"/>
  <c r="AW904"/>
  <c r="AX904"/>
  <c r="AR904"/>
  <c r="AS904"/>
  <c r="AP904"/>
  <c r="AQ904"/>
  <c r="AT904"/>
  <c r="BB904"/>
  <c r="BC904"/>
  <c r="S904"/>
  <c r="AY890"/>
  <c r="AU890"/>
  <c r="AV890"/>
  <c r="AW890"/>
  <c r="AX890"/>
  <c r="AR890"/>
  <c r="AS890"/>
  <c r="AP890"/>
  <c r="AQ890"/>
  <c r="BB890"/>
  <c r="BC890"/>
  <c r="S890"/>
  <c r="AY891"/>
  <c r="AU891"/>
  <c r="AV891"/>
  <c r="AW891"/>
  <c r="AX891"/>
  <c r="AR891"/>
  <c r="AS891"/>
  <c r="AP891"/>
  <c r="AT891"/>
  <c r="AQ891"/>
  <c r="BB891"/>
  <c r="BC891"/>
  <c r="S891"/>
  <c r="AY887"/>
  <c r="AU887"/>
  <c r="AV887"/>
  <c r="AW887"/>
  <c r="AX887"/>
  <c r="AR887"/>
  <c r="AS887"/>
  <c r="AP887"/>
  <c r="AQ887"/>
  <c r="BB887"/>
  <c r="BC887"/>
  <c r="S887"/>
  <c r="AY908"/>
  <c r="AU908"/>
  <c r="AV908"/>
  <c r="AW908"/>
  <c r="AX908"/>
  <c r="AR908"/>
  <c r="AS908"/>
  <c r="AP908"/>
  <c r="AQ908"/>
  <c r="AT908"/>
  <c r="BB908"/>
  <c r="BC908"/>
  <c r="S908"/>
  <c r="AY897"/>
  <c r="AU897"/>
  <c r="AV897"/>
  <c r="AW897"/>
  <c r="AX897"/>
  <c r="AR897"/>
  <c r="AS897"/>
  <c r="AP897"/>
  <c r="AQ897"/>
  <c r="BB897"/>
  <c r="BC897"/>
  <c r="S897"/>
  <c r="AY895"/>
  <c r="AU895"/>
  <c r="AV895"/>
  <c r="AW895"/>
  <c r="AX895"/>
  <c r="AR895"/>
  <c r="AS895"/>
  <c r="AP895"/>
  <c r="AQ895"/>
  <c r="AT895"/>
  <c r="BB895"/>
  <c r="BC895"/>
  <c r="S895"/>
  <c r="AY892"/>
  <c r="AU892"/>
  <c r="AV892"/>
  <c r="AW892"/>
  <c r="AX892"/>
  <c r="AR892"/>
  <c r="AS892"/>
  <c r="AP892"/>
  <c r="AQ892"/>
  <c r="BB892"/>
  <c r="BC892"/>
  <c r="S892"/>
  <c r="AY889"/>
  <c r="AU889"/>
  <c r="AV889"/>
  <c r="AW889"/>
  <c r="AX889"/>
  <c r="AR889"/>
  <c r="AS889"/>
  <c r="AP889"/>
  <c r="AQ889"/>
  <c r="BB889"/>
  <c r="BC889"/>
  <c r="S889"/>
  <c r="AY884"/>
  <c r="AU884"/>
  <c r="AV884"/>
  <c r="AW884"/>
  <c r="AX884"/>
  <c r="AR884"/>
  <c r="AS884"/>
  <c r="AP884"/>
  <c r="AT884"/>
  <c r="AQ884"/>
  <c r="BB884"/>
  <c r="BC884"/>
  <c r="S884"/>
  <c r="AY906"/>
  <c r="AU906"/>
  <c r="AV906"/>
  <c r="AW906"/>
  <c r="AX906"/>
  <c r="AR906"/>
  <c r="AS906"/>
  <c r="AP906"/>
  <c r="AQ906"/>
  <c r="BB906"/>
  <c r="BC906"/>
  <c r="S906"/>
  <c r="AY894"/>
  <c r="AU894"/>
  <c r="AV894"/>
  <c r="AW894"/>
  <c r="AX894"/>
  <c r="AR894"/>
  <c r="AS894"/>
  <c r="AP894"/>
  <c r="AQ894"/>
  <c r="BB894"/>
  <c r="BC894"/>
  <c r="S894"/>
  <c r="AY896"/>
  <c r="AU896"/>
  <c r="AV896"/>
  <c r="AW896"/>
  <c r="AX896"/>
  <c r="AR896"/>
  <c r="AS896"/>
  <c r="AP896"/>
  <c r="AQ896"/>
  <c r="BB896"/>
  <c r="BC896"/>
  <c r="S896"/>
  <c r="AY875"/>
  <c r="AU875"/>
  <c r="AV875"/>
  <c r="AW875"/>
  <c r="AX875"/>
  <c r="AR875"/>
  <c r="AS875"/>
  <c r="AP875"/>
  <c r="AQ875"/>
  <c r="BB875"/>
  <c r="BC875"/>
  <c r="S875"/>
  <c r="AY882"/>
  <c r="AU882"/>
  <c r="AV882"/>
  <c r="AW882"/>
  <c r="AX882"/>
  <c r="AR882"/>
  <c r="AS882"/>
  <c r="AP882"/>
  <c r="AT882"/>
  <c r="BF882"/>
  <c r="AQ882"/>
  <c r="BB882"/>
  <c r="BC882"/>
  <c r="S882"/>
  <c r="AY871"/>
  <c r="AU871"/>
  <c r="AV871"/>
  <c r="AW871"/>
  <c r="AX871"/>
  <c r="AR871"/>
  <c r="AS871"/>
  <c r="AP871"/>
  <c r="AQ871"/>
  <c r="BB871"/>
  <c r="BC871"/>
  <c r="S871"/>
  <c r="AY879"/>
  <c r="AU879"/>
  <c r="AV879"/>
  <c r="AW879"/>
  <c r="AX879"/>
  <c r="AR879"/>
  <c r="AS879"/>
  <c r="AP879"/>
  <c r="AQ879"/>
  <c r="BB879"/>
  <c r="BC879"/>
  <c r="S879"/>
  <c r="AY878"/>
  <c r="AU878"/>
  <c r="AV878"/>
  <c r="AW878"/>
  <c r="AX878"/>
  <c r="AR878"/>
  <c r="AS878"/>
  <c r="AP878"/>
  <c r="AQ878"/>
  <c r="BB878"/>
  <c r="BC878"/>
  <c r="AY877"/>
  <c r="AU877"/>
  <c r="AV877"/>
  <c r="AW877"/>
  <c r="AX877"/>
  <c r="AR877"/>
  <c r="AS877"/>
  <c r="AP877"/>
  <c r="AQ877"/>
  <c r="BB877"/>
  <c r="BC877"/>
  <c r="AY881"/>
  <c r="AU881"/>
  <c r="AV881"/>
  <c r="AW881"/>
  <c r="AX881"/>
  <c r="AR881"/>
  <c r="AS881"/>
  <c r="AP881"/>
  <c r="AQ881"/>
  <c r="BB881"/>
  <c r="BC881"/>
  <c r="S881"/>
  <c r="AY876"/>
  <c r="AU876"/>
  <c r="AV876"/>
  <c r="AW876"/>
  <c r="AX876"/>
  <c r="AR876"/>
  <c r="AS876"/>
  <c r="AP876"/>
  <c r="AT876"/>
  <c r="BE876"/>
  <c r="AQ876"/>
  <c r="BB876"/>
  <c r="BC876"/>
  <c r="AY872"/>
  <c r="AU872"/>
  <c r="AV872"/>
  <c r="AW872"/>
  <c r="AX872"/>
  <c r="AR872"/>
  <c r="AS872"/>
  <c r="AP872"/>
  <c r="AQ872"/>
  <c r="BB872"/>
  <c r="BC872"/>
  <c r="S872"/>
  <c r="AY880"/>
  <c r="AU880"/>
  <c r="AV880"/>
  <c r="AW880"/>
  <c r="AX880"/>
  <c r="AR880"/>
  <c r="AS880"/>
  <c r="AT880"/>
  <c r="AP880"/>
  <c r="AQ880"/>
  <c r="BB880"/>
  <c r="BC880"/>
  <c r="S880"/>
  <c r="AY874"/>
  <c r="AU874"/>
  <c r="AV874"/>
  <c r="AW874"/>
  <c r="AX874"/>
  <c r="AR874"/>
  <c r="AS874"/>
  <c r="AP874"/>
  <c r="AQ874"/>
  <c r="BB874"/>
  <c r="BC874"/>
  <c r="S874"/>
  <c r="AY873"/>
  <c r="AU873"/>
  <c r="AV873"/>
  <c r="AW873"/>
  <c r="AX873"/>
  <c r="AR873"/>
  <c r="AS873"/>
  <c r="AP873"/>
  <c r="AQ873"/>
  <c r="BB873"/>
  <c r="BC873"/>
  <c r="S873"/>
  <c r="AY1670"/>
  <c r="AU1670"/>
  <c r="AV1670"/>
  <c r="AW1670"/>
  <c r="AX1670"/>
  <c r="AR1670"/>
  <c r="AS1670"/>
  <c r="AP1670"/>
  <c r="AQ1670"/>
  <c r="BB1670"/>
  <c r="BC1670"/>
  <c r="AY1669"/>
  <c r="AU1669"/>
  <c r="AV1669"/>
  <c r="AW1669"/>
  <c r="AX1669"/>
  <c r="AR1669"/>
  <c r="AS1669"/>
  <c r="AP1669"/>
  <c r="AQ1669"/>
  <c r="BB1669"/>
  <c r="BC1669"/>
  <c r="AY724"/>
  <c r="AU724"/>
  <c r="AV724"/>
  <c r="AW724"/>
  <c r="AX724"/>
  <c r="AR724"/>
  <c r="AS724"/>
  <c r="AP724"/>
  <c r="AT724"/>
  <c r="BF724"/>
  <c r="AQ724"/>
  <c r="BB724"/>
  <c r="BC724"/>
  <c r="S724"/>
  <c r="AY300"/>
  <c r="AU300"/>
  <c r="AV300"/>
  <c r="AW300"/>
  <c r="AX300"/>
  <c r="AR300"/>
  <c r="AS300"/>
  <c r="AP300"/>
  <c r="AQ300"/>
  <c r="BB300"/>
  <c r="BC300"/>
  <c r="S300"/>
  <c r="AY299"/>
  <c r="AU299"/>
  <c r="AV299"/>
  <c r="AW299"/>
  <c r="AX299"/>
  <c r="AR299"/>
  <c r="AS299"/>
  <c r="AP299"/>
  <c r="AQ299"/>
  <c r="BB299"/>
  <c r="BC299"/>
  <c r="S299"/>
  <c r="AY2311"/>
  <c r="AU2311"/>
  <c r="AV2311"/>
  <c r="AW2311"/>
  <c r="AX2311"/>
  <c r="AZ2311"/>
  <c r="AR2311"/>
  <c r="AS2311"/>
  <c r="AP2311"/>
  <c r="AT2311"/>
  <c r="AQ2311"/>
  <c r="BB2311"/>
  <c r="BC2311"/>
  <c r="S2311"/>
  <c r="AY817"/>
  <c r="AU817"/>
  <c r="AV817"/>
  <c r="AW817"/>
  <c r="AX817"/>
  <c r="AR817"/>
  <c r="AS817"/>
  <c r="AP817"/>
  <c r="AQ817"/>
  <c r="BB817"/>
  <c r="BC817"/>
  <c r="S817"/>
  <c r="AY853"/>
  <c r="AU853"/>
  <c r="AV853"/>
  <c r="AW853"/>
  <c r="AX853"/>
  <c r="AR853"/>
  <c r="AS853"/>
  <c r="AP853"/>
  <c r="AQ853"/>
  <c r="BB853"/>
  <c r="BC853"/>
  <c r="S853"/>
  <c r="AY866"/>
  <c r="AU866"/>
  <c r="AV866"/>
  <c r="AW866"/>
  <c r="AX866"/>
  <c r="AR866"/>
  <c r="AS866"/>
  <c r="AP866"/>
  <c r="AQ866"/>
  <c r="BB866"/>
  <c r="BC866"/>
  <c r="AY811"/>
  <c r="AU811"/>
  <c r="AV811"/>
  <c r="AW811"/>
  <c r="AX811"/>
  <c r="AR811"/>
  <c r="AS811"/>
  <c r="AP811"/>
  <c r="AQ811"/>
  <c r="BB811"/>
  <c r="BC811"/>
  <c r="S811"/>
  <c r="AY851"/>
  <c r="AU851"/>
  <c r="AV851"/>
  <c r="AW851"/>
  <c r="AX851"/>
  <c r="AR851"/>
  <c r="AS851"/>
  <c r="AP851"/>
  <c r="AT851"/>
  <c r="AQ851"/>
  <c r="BB851"/>
  <c r="BC851"/>
  <c r="S851"/>
  <c r="AY855"/>
  <c r="AU855"/>
  <c r="AV855"/>
  <c r="AW855"/>
  <c r="AX855"/>
  <c r="AR855"/>
  <c r="AS855"/>
  <c r="AP855"/>
  <c r="AQ855"/>
  <c r="BB855"/>
  <c r="BC855"/>
  <c r="AY824"/>
  <c r="AU824"/>
  <c r="AV824"/>
  <c r="AW824"/>
  <c r="AX824"/>
  <c r="AR824"/>
  <c r="AS824"/>
  <c r="AP824"/>
  <c r="AT824"/>
  <c r="AQ824"/>
  <c r="BB824"/>
  <c r="BC824"/>
  <c r="S824"/>
  <c r="AY826"/>
  <c r="AU826"/>
  <c r="AV826"/>
  <c r="AW826"/>
  <c r="AX826"/>
  <c r="AR826"/>
  <c r="AS826"/>
  <c r="AP826"/>
  <c r="AQ826"/>
  <c r="BB826"/>
  <c r="BC826"/>
  <c r="S826"/>
  <c r="AY827"/>
  <c r="AU827"/>
  <c r="AV827"/>
  <c r="AW827"/>
  <c r="AX827"/>
  <c r="AR827"/>
  <c r="AS827"/>
  <c r="AP827"/>
  <c r="AQ827"/>
  <c r="BB827"/>
  <c r="BC827"/>
  <c r="S827"/>
  <c r="AY852"/>
  <c r="AU852"/>
  <c r="AV852"/>
  <c r="AZ852"/>
  <c r="AW852"/>
  <c r="AX852"/>
  <c r="AR852"/>
  <c r="AS852"/>
  <c r="AP852"/>
  <c r="AQ852"/>
  <c r="AT852"/>
  <c r="BB852"/>
  <c r="BC852"/>
  <c r="S852"/>
  <c r="AY813"/>
  <c r="AU813"/>
  <c r="AV813"/>
  <c r="AW813"/>
  <c r="AX813"/>
  <c r="AR813"/>
  <c r="AS813"/>
  <c r="AP813"/>
  <c r="AQ813"/>
  <c r="BB813"/>
  <c r="BC813"/>
  <c r="AY823"/>
  <c r="AU823"/>
  <c r="AV823"/>
  <c r="AW823"/>
  <c r="AX823"/>
  <c r="AR823"/>
  <c r="AS823"/>
  <c r="AP823"/>
  <c r="AQ823"/>
  <c r="BB823"/>
  <c r="BC823"/>
  <c r="S823"/>
  <c r="AY828"/>
  <c r="AU828"/>
  <c r="AV828"/>
  <c r="AW828"/>
  <c r="AX828"/>
  <c r="AR828"/>
  <c r="AS828"/>
  <c r="AP828"/>
  <c r="AQ828"/>
  <c r="AT828"/>
  <c r="BB828"/>
  <c r="BC828"/>
  <c r="S828"/>
  <c r="AY829"/>
  <c r="AU829"/>
  <c r="AV829"/>
  <c r="AW829"/>
  <c r="AX829"/>
  <c r="AR829"/>
  <c r="AS829"/>
  <c r="AP829"/>
  <c r="AQ829"/>
  <c r="BB829"/>
  <c r="BC829"/>
  <c r="S829"/>
  <c r="AY830"/>
  <c r="AU830"/>
  <c r="AV830"/>
  <c r="AW830"/>
  <c r="AX830"/>
  <c r="AR830"/>
  <c r="AS830"/>
  <c r="AP830"/>
  <c r="AQ830"/>
  <c r="BB830"/>
  <c r="BC830"/>
  <c r="S830"/>
  <c r="AY844"/>
  <c r="AU844"/>
  <c r="AV844"/>
  <c r="AW844"/>
  <c r="AX844"/>
  <c r="AR844"/>
  <c r="AS844"/>
  <c r="AP844"/>
  <c r="AQ844"/>
  <c r="BB844"/>
  <c r="BC844"/>
  <c r="S844"/>
  <c r="AY857"/>
  <c r="AU857"/>
  <c r="AV857"/>
  <c r="AW857"/>
  <c r="AX857"/>
  <c r="AR857"/>
  <c r="AS857"/>
  <c r="AP857"/>
  <c r="AT857"/>
  <c r="AQ857"/>
  <c r="BB857"/>
  <c r="BC857"/>
  <c r="S857"/>
  <c r="AY862"/>
  <c r="AU862"/>
  <c r="AV862"/>
  <c r="AW862"/>
  <c r="AX862"/>
  <c r="AR862"/>
  <c r="AS862"/>
  <c r="AP862"/>
  <c r="AQ862"/>
  <c r="BB862"/>
  <c r="BC862"/>
  <c r="S862"/>
  <c r="AY802"/>
  <c r="AU802"/>
  <c r="AV802"/>
  <c r="AW802"/>
  <c r="AX802"/>
  <c r="AR802"/>
  <c r="AS802"/>
  <c r="AP802"/>
  <c r="AQ802"/>
  <c r="BB802"/>
  <c r="BC802"/>
  <c r="S802"/>
  <c r="AY849"/>
  <c r="AU849"/>
  <c r="AV849"/>
  <c r="AW849"/>
  <c r="AX849"/>
  <c r="AR849"/>
  <c r="AS849"/>
  <c r="AP849"/>
  <c r="AQ849"/>
  <c r="BB849"/>
  <c r="BC849"/>
  <c r="AY812"/>
  <c r="AU812"/>
  <c r="AV812"/>
  <c r="AW812"/>
  <c r="AX812"/>
  <c r="AR812"/>
  <c r="AS812"/>
  <c r="AP812"/>
  <c r="AQ812"/>
  <c r="BB812"/>
  <c r="BC812"/>
  <c r="S812"/>
  <c r="AY804"/>
  <c r="AU804"/>
  <c r="AV804"/>
  <c r="AW804"/>
  <c r="AX804"/>
  <c r="AR804"/>
  <c r="AS804"/>
  <c r="AP804"/>
  <c r="AQ804"/>
  <c r="BB804"/>
  <c r="BC804"/>
  <c r="AY808"/>
  <c r="AU808"/>
  <c r="AV808"/>
  <c r="AW808"/>
  <c r="AX808"/>
  <c r="AR808"/>
  <c r="AS808"/>
  <c r="AP808"/>
  <c r="AQ808"/>
  <c r="BB808"/>
  <c r="BC808"/>
  <c r="S808"/>
  <c r="AY834"/>
  <c r="AU834"/>
  <c r="AV834"/>
  <c r="AW834"/>
  <c r="AX834"/>
  <c r="AR834"/>
  <c r="AS834"/>
  <c r="AP834"/>
  <c r="AQ834"/>
  <c r="BB834"/>
  <c r="BC834"/>
  <c r="S834"/>
  <c r="AY820"/>
  <c r="AU820"/>
  <c r="AV820"/>
  <c r="AW820"/>
  <c r="AX820"/>
  <c r="AR820"/>
  <c r="AS820"/>
  <c r="AP820"/>
  <c r="AQ820"/>
  <c r="BB820"/>
  <c r="BC820"/>
  <c r="S820"/>
  <c r="AY800"/>
  <c r="AU800"/>
  <c r="AV800"/>
  <c r="AW800"/>
  <c r="AX800"/>
  <c r="AR800"/>
  <c r="AS800"/>
  <c r="AP800"/>
  <c r="AQ800"/>
  <c r="BB800"/>
  <c r="BC800"/>
  <c r="S800"/>
  <c r="AY858"/>
  <c r="AU858"/>
  <c r="AV858"/>
  <c r="AW858"/>
  <c r="AX858"/>
  <c r="AR858"/>
  <c r="AS858"/>
  <c r="AP858"/>
  <c r="AQ858"/>
  <c r="AT858"/>
  <c r="BB858"/>
  <c r="BC858"/>
  <c r="AY825"/>
  <c r="AU825"/>
  <c r="AV825"/>
  <c r="AW825"/>
  <c r="AX825"/>
  <c r="AR825"/>
  <c r="AS825"/>
  <c r="AP825"/>
  <c r="AQ825"/>
  <c r="BB825"/>
  <c r="BC825"/>
  <c r="S825"/>
  <c r="AY822"/>
  <c r="AU822"/>
  <c r="AV822"/>
  <c r="AW822"/>
  <c r="AX822"/>
  <c r="AR822"/>
  <c r="AS822"/>
  <c r="AP822"/>
  <c r="AQ822"/>
  <c r="BB822"/>
  <c r="BC822"/>
  <c r="S822"/>
  <c r="AY842"/>
  <c r="AU842"/>
  <c r="AV842"/>
  <c r="AW842"/>
  <c r="AX842"/>
  <c r="AR842"/>
  <c r="AS842"/>
  <c r="AP842"/>
  <c r="AQ842"/>
  <c r="AT842"/>
  <c r="BB842"/>
  <c r="BC842"/>
  <c r="S842"/>
  <c r="AY818"/>
  <c r="AU818"/>
  <c r="AV818"/>
  <c r="AW818"/>
  <c r="AX818"/>
  <c r="AR818"/>
  <c r="AS818"/>
  <c r="AP818"/>
  <c r="AQ818"/>
  <c r="BB818"/>
  <c r="BC818"/>
  <c r="S818"/>
  <c r="AY805"/>
  <c r="AU805"/>
  <c r="AV805"/>
  <c r="AW805"/>
  <c r="AX805"/>
  <c r="AR805"/>
  <c r="AS805"/>
  <c r="AP805"/>
  <c r="AQ805"/>
  <c r="BB805"/>
  <c r="BC805"/>
  <c r="S805"/>
  <c r="AY832"/>
  <c r="AU832"/>
  <c r="AV832"/>
  <c r="AW832"/>
  <c r="AX832"/>
  <c r="AR832"/>
  <c r="AS832"/>
  <c r="AP832"/>
  <c r="AQ832"/>
  <c r="BB832"/>
  <c r="BC832"/>
  <c r="AY854"/>
  <c r="AU854"/>
  <c r="AV854"/>
  <c r="AW854"/>
  <c r="AX854"/>
  <c r="AR854"/>
  <c r="AS854"/>
  <c r="AP854"/>
  <c r="AQ854"/>
  <c r="BB854"/>
  <c r="BC854"/>
  <c r="S854"/>
  <c r="AY863"/>
  <c r="AU863"/>
  <c r="AV863"/>
  <c r="AW863"/>
  <c r="AX863"/>
  <c r="AR863"/>
  <c r="AS863"/>
  <c r="AP863"/>
  <c r="AQ863"/>
  <c r="BB863"/>
  <c r="BC863"/>
  <c r="S863"/>
  <c r="AY814"/>
  <c r="BI814"/>
  <c r="AU814"/>
  <c r="AV814"/>
  <c r="AW814"/>
  <c r="AX814"/>
  <c r="AZ814"/>
  <c r="AR814"/>
  <c r="AS814"/>
  <c r="AP814"/>
  <c r="AQ814"/>
  <c r="BB814"/>
  <c r="BC814"/>
  <c r="AY815"/>
  <c r="AU815"/>
  <c r="AV815"/>
  <c r="AW815"/>
  <c r="AX815"/>
  <c r="AR815"/>
  <c r="AS815"/>
  <c r="AP815"/>
  <c r="AQ815"/>
  <c r="BB815"/>
  <c r="BC815"/>
  <c r="S815"/>
  <c r="AY836"/>
  <c r="AU836"/>
  <c r="AV836"/>
  <c r="AW836"/>
  <c r="AX836"/>
  <c r="AR836"/>
  <c r="AS836"/>
  <c r="AP836"/>
  <c r="AQ836"/>
  <c r="BB836"/>
  <c r="BC836"/>
  <c r="S836"/>
  <c r="AY819"/>
  <c r="AU819"/>
  <c r="AV819"/>
  <c r="AW819"/>
  <c r="AX819"/>
  <c r="AR819"/>
  <c r="AS819"/>
  <c r="AP819"/>
  <c r="AQ819"/>
  <c r="BB819"/>
  <c r="BC819"/>
  <c r="S819"/>
  <c r="AY801"/>
  <c r="AU801"/>
  <c r="AV801"/>
  <c r="AW801"/>
  <c r="AX801"/>
  <c r="AR801"/>
  <c r="AS801"/>
  <c r="AP801"/>
  <c r="AT801"/>
  <c r="AQ801"/>
  <c r="BB801"/>
  <c r="BC801"/>
  <c r="S801"/>
  <c r="AY861"/>
  <c r="AU861"/>
  <c r="AV861"/>
  <c r="AW861"/>
  <c r="AX861"/>
  <c r="AR861"/>
  <c r="AS861"/>
  <c r="AP861"/>
  <c r="AQ861"/>
  <c r="BB861"/>
  <c r="BC861"/>
  <c r="S861"/>
  <c r="AY848"/>
  <c r="AU848"/>
  <c r="AV848"/>
  <c r="AZ848"/>
  <c r="AW848"/>
  <c r="AX848"/>
  <c r="AR848"/>
  <c r="AS848"/>
  <c r="AT848"/>
  <c r="AP848"/>
  <c r="AQ848"/>
  <c r="BB848"/>
  <c r="BC848"/>
  <c r="S848"/>
  <c r="AY845"/>
  <c r="AU845"/>
  <c r="AV845"/>
  <c r="AW845"/>
  <c r="AX845"/>
  <c r="AR845"/>
  <c r="BF845"/>
  <c r="AS845"/>
  <c r="AP845"/>
  <c r="AQ845"/>
  <c r="AT845"/>
  <c r="BB845"/>
  <c r="BC845"/>
  <c r="S845"/>
  <c r="AY865"/>
  <c r="AU865"/>
  <c r="AV865"/>
  <c r="AZ865"/>
  <c r="AW865"/>
  <c r="AX865"/>
  <c r="AR865"/>
  <c r="AS865"/>
  <c r="AT865"/>
  <c r="AP865"/>
  <c r="AQ865"/>
  <c r="BB865"/>
  <c r="BC865"/>
  <c r="AY839"/>
  <c r="AU839"/>
  <c r="AV839"/>
  <c r="AW839"/>
  <c r="AX839"/>
  <c r="AR839"/>
  <c r="AS839"/>
  <c r="AT839"/>
  <c r="AP839"/>
  <c r="AQ839"/>
  <c r="BB839"/>
  <c r="BC839"/>
  <c r="S839"/>
  <c r="AY843"/>
  <c r="AU843"/>
  <c r="AV843"/>
  <c r="AW843"/>
  <c r="AX843"/>
  <c r="AR843"/>
  <c r="AS843"/>
  <c r="AP843"/>
  <c r="BD843"/>
  <c r="AQ843"/>
  <c r="AT843"/>
  <c r="BB843"/>
  <c r="BC843"/>
  <c r="S843"/>
  <c r="AY859"/>
  <c r="AU859"/>
  <c r="AV859"/>
  <c r="AW859"/>
  <c r="AX859"/>
  <c r="AR859"/>
  <c r="AS859"/>
  <c r="AP859"/>
  <c r="AQ859"/>
  <c r="BB859"/>
  <c r="BC859"/>
  <c r="AY835"/>
  <c r="AU835"/>
  <c r="AV835"/>
  <c r="AW835"/>
  <c r="AX835"/>
  <c r="AR835"/>
  <c r="AS835"/>
  <c r="AP835"/>
  <c r="AQ835"/>
  <c r="BB835"/>
  <c r="BC835"/>
  <c r="S835"/>
  <c r="AY838"/>
  <c r="AU838"/>
  <c r="AV838"/>
  <c r="AW838"/>
  <c r="AX838"/>
  <c r="AR838"/>
  <c r="AS838"/>
  <c r="AP838"/>
  <c r="AT838"/>
  <c r="BF838"/>
  <c r="AQ838"/>
  <c r="BB838"/>
  <c r="BC838"/>
  <c r="S838"/>
  <c r="AY837"/>
  <c r="AU837"/>
  <c r="AV837"/>
  <c r="AZ837"/>
  <c r="AW837"/>
  <c r="AX837"/>
  <c r="AR837"/>
  <c r="AS837"/>
  <c r="AP837"/>
  <c r="AQ837"/>
  <c r="AT837"/>
  <c r="BB837"/>
  <c r="BC837"/>
  <c r="S837"/>
  <c r="AY831"/>
  <c r="AU831"/>
  <c r="AV831"/>
  <c r="AZ831"/>
  <c r="BG831"/>
  <c r="AW831"/>
  <c r="AX831"/>
  <c r="AR831"/>
  <c r="AS831"/>
  <c r="AP831"/>
  <c r="AQ831"/>
  <c r="BB831"/>
  <c r="BC831"/>
  <c r="AY841"/>
  <c r="AU841"/>
  <c r="AV841"/>
  <c r="AW841"/>
  <c r="AX841"/>
  <c r="AR841"/>
  <c r="AS841"/>
  <c r="AP841"/>
  <c r="AQ841"/>
  <c r="BB841"/>
  <c r="BC841"/>
  <c r="S841"/>
  <c r="AY948"/>
  <c r="AU948"/>
  <c r="AV948"/>
  <c r="AZ948"/>
  <c r="AW948"/>
  <c r="AX948"/>
  <c r="AR948"/>
  <c r="AS948"/>
  <c r="AT948"/>
  <c r="AP948"/>
  <c r="AQ948"/>
  <c r="BB948"/>
  <c r="BC948"/>
  <c r="S948"/>
  <c r="AY1661"/>
  <c r="AU1661"/>
  <c r="AV1661"/>
  <c r="AW1661"/>
  <c r="AX1661"/>
  <c r="AR1661"/>
  <c r="AS1661"/>
  <c r="AP1661"/>
  <c r="AQ1661"/>
  <c r="BB1661"/>
  <c r="BC1661"/>
  <c r="AY864"/>
  <c r="AU864"/>
  <c r="AV864"/>
  <c r="AW864"/>
  <c r="AX864"/>
  <c r="AR864"/>
  <c r="AS864"/>
  <c r="AP864"/>
  <c r="AQ864"/>
  <c r="BB864"/>
  <c r="BC864"/>
  <c r="S864"/>
  <c r="AY833"/>
  <c r="AU833"/>
  <c r="AV833"/>
  <c r="AW833"/>
  <c r="AX833"/>
  <c r="AR833"/>
  <c r="AS833"/>
  <c r="AP833"/>
  <c r="AQ833"/>
  <c r="BB833"/>
  <c r="BC833"/>
  <c r="S833"/>
  <c r="AY294"/>
  <c r="AU294"/>
  <c r="AV294"/>
  <c r="AW294"/>
  <c r="AX294"/>
  <c r="AR294"/>
  <c r="AS294"/>
  <c r="AT294"/>
  <c r="BD294"/>
  <c r="AP294"/>
  <c r="AQ294"/>
  <c r="BB294"/>
  <c r="BC294"/>
  <c r="S294"/>
  <c r="AY816"/>
  <c r="AU816"/>
  <c r="AV816"/>
  <c r="AZ816"/>
  <c r="AW816"/>
  <c r="AX816"/>
  <c r="AR816"/>
  <c r="AS816"/>
  <c r="AP816"/>
  <c r="AT816"/>
  <c r="AQ816"/>
  <c r="BB816"/>
  <c r="BC816"/>
  <c r="S816"/>
  <c r="AY847"/>
  <c r="AU847"/>
  <c r="AV847"/>
  <c r="AW847"/>
  <c r="AX847"/>
  <c r="AR847"/>
  <c r="AS847"/>
  <c r="AP847"/>
  <c r="AQ847"/>
  <c r="BB847"/>
  <c r="BC847"/>
  <c r="S847"/>
  <c r="AY810"/>
  <c r="AU810"/>
  <c r="AV810"/>
  <c r="AW810"/>
  <c r="AX810"/>
  <c r="AR810"/>
  <c r="AS810"/>
  <c r="AT810"/>
  <c r="AP810"/>
  <c r="AQ810"/>
  <c r="BB810"/>
  <c r="BC810"/>
  <c r="S810"/>
  <c r="AY821"/>
  <c r="AU821"/>
  <c r="AV821"/>
  <c r="AW821"/>
  <c r="AX821"/>
  <c r="AR821"/>
  <c r="AS821"/>
  <c r="AP821"/>
  <c r="AQ821"/>
  <c r="BB821"/>
  <c r="BC821"/>
  <c r="S821"/>
  <c r="AY868"/>
  <c r="AU868"/>
  <c r="AV868"/>
  <c r="AW868"/>
  <c r="AX868"/>
  <c r="AZ868"/>
  <c r="AR868"/>
  <c r="AS868"/>
  <c r="AP868"/>
  <c r="AT868"/>
  <c r="AQ868"/>
  <c r="BB868"/>
  <c r="BC868"/>
  <c r="AY840"/>
  <c r="AU840"/>
  <c r="AV840"/>
  <c r="AW840"/>
  <c r="AZ840"/>
  <c r="AX840"/>
  <c r="AR840"/>
  <c r="AS840"/>
  <c r="AP840"/>
  <c r="AT840"/>
  <c r="AQ840"/>
  <c r="BB840"/>
  <c r="BC840"/>
  <c r="S840"/>
  <c r="AY947"/>
  <c r="AU947"/>
  <c r="AV947"/>
  <c r="AW947"/>
  <c r="AX947"/>
  <c r="AR947"/>
  <c r="AS947"/>
  <c r="AT947"/>
  <c r="BE947"/>
  <c r="AP947"/>
  <c r="AQ947"/>
  <c r="BB947"/>
  <c r="BC947"/>
  <c r="AY809"/>
  <c r="AU809"/>
  <c r="AV809"/>
  <c r="AW809"/>
  <c r="AX809"/>
  <c r="AR809"/>
  <c r="AS809"/>
  <c r="AP809"/>
  <c r="AQ809"/>
  <c r="BB809"/>
  <c r="BC809"/>
  <c r="S809"/>
  <c r="AY860"/>
  <c r="AU860"/>
  <c r="AV860"/>
  <c r="AW860"/>
  <c r="AX860"/>
  <c r="AR860"/>
  <c r="AS860"/>
  <c r="AP860"/>
  <c r="AQ860"/>
  <c r="AT860"/>
  <c r="BB860"/>
  <c r="BC860"/>
  <c r="AY846"/>
  <c r="AU846"/>
  <c r="AV846"/>
  <c r="AW846"/>
  <c r="AX846"/>
  <c r="AR846"/>
  <c r="AS846"/>
  <c r="AP846"/>
  <c r="AQ846"/>
  <c r="BB846"/>
  <c r="BC846"/>
  <c r="S846"/>
  <c r="AY806"/>
  <c r="AU806"/>
  <c r="AV806"/>
  <c r="AW806"/>
  <c r="AX806"/>
  <c r="AR806"/>
  <c r="AS806"/>
  <c r="AP806"/>
  <c r="AQ806"/>
  <c r="BE806"/>
  <c r="AT806"/>
  <c r="BB806"/>
  <c r="BC806"/>
  <c r="S806"/>
  <c r="AY803"/>
  <c r="AU803"/>
  <c r="AV803"/>
  <c r="AW803"/>
  <c r="AX803"/>
  <c r="AR803"/>
  <c r="AS803"/>
  <c r="AP803"/>
  <c r="AQ803"/>
  <c r="BB803"/>
  <c r="BC803"/>
  <c r="S803"/>
  <c r="AY798"/>
  <c r="AU798"/>
  <c r="AV798"/>
  <c r="AZ798"/>
  <c r="BH798"/>
  <c r="AW798"/>
  <c r="AX798"/>
  <c r="AR798"/>
  <c r="AS798"/>
  <c r="AP798"/>
  <c r="AQ798"/>
  <c r="BB798"/>
  <c r="BC798"/>
  <c r="S798"/>
  <c r="AY781"/>
  <c r="AU781"/>
  <c r="AV781"/>
  <c r="AW781"/>
  <c r="AX781"/>
  <c r="AR781"/>
  <c r="AS781"/>
  <c r="AP781"/>
  <c r="AQ781"/>
  <c r="BB781"/>
  <c r="BC781"/>
  <c r="S781"/>
  <c r="AY782"/>
  <c r="AU782"/>
  <c r="AV782"/>
  <c r="AW782"/>
  <c r="AX782"/>
  <c r="AR782"/>
  <c r="AS782"/>
  <c r="AP782"/>
  <c r="AQ782"/>
  <c r="BB782"/>
  <c r="BC782"/>
  <c r="S782"/>
  <c r="AY788"/>
  <c r="AU788"/>
  <c r="AV788"/>
  <c r="AW788"/>
  <c r="AX788"/>
  <c r="AR788"/>
  <c r="AS788"/>
  <c r="AP788"/>
  <c r="AQ788"/>
  <c r="BB788"/>
  <c r="BC788"/>
  <c r="AY797"/>
  <c r="AU797"/>
  <c r="AV797"/>
  <c r="AW797"/>
  <c r="AX797"/>
  <c r="AR797"/>
  <c r="AS797"/>
  <c r="AP797"/>
  <c r="AQ797"/>
  <c r="BB797"/>
  <c r="BC797"/>
  <c r="S797"/>
  <c r="AY784"/>
  <c r="AU784"/>
  <c r="AV784"/>
  <c r="AW784"/>
  <c r="AX784"/>
  <c r="AR784"/>
  <c r="AS784"/>
  <c r="AT784"/>
  <c r="BE784"/>
  <c r="AP784"/>
  <c r="AQ784"/>
  <c r="BB784"/>
  <c r="BC784"/>
  <c r="S784"/>
  <c r="AY783"/>
  <c r="AU783"/>
  <c r="AV783"/>
  <c r="AW783"/>
  <c r="AX783"/>
  <c r="AR783"/>
  <c r="AS783"/>
  <c r="AP783"/>
  <c r="AQ783"/>
  <c r="BB783"/>
  <c r="BC783"/>
  <c r="AY776"/>
  <c r="AU776"/>
  <c r="AV776"/>
  <c r="AW776"/>
  <c r="AX776"/>
  <c r="AR776"/>
  <c r="AS776"/>
  <c r="AP776"/>
  <c r="AT776"/>
  <c r="AQ776"/>
  <c r="BB776"/>
  <c r="BC776"/>
  <c r="S776"/>
  <c r="AY791"/>
  <c r="AU791"/>
  <c r="AV791"/>
  <c r="AW791"/>
  <c r="AX791"/>
  <c r="AR791"/>
  <c r="AS791"/>
  <c r="AP791"/>
  <c r="AQ791"/>
  <c r="BB791"/>
  <c r="BC791"/>
  <c r="S791"/>
  <c r="AY785"/>
  <c r="AU785"/>
  <c r="AV785"/>
  <c r="AW785"/>
  <c r="AX785"/>
  <c r="AR785"/>
  <c r="AS785"/>
  <c r="AP785"/>
  <c r="AT785"/>
  <c r="AQ785"/>
  <c r="BB785"/>
  <c r="BC785"/>
  <c r="S785"/>
  <c r="AY799"/>
  <c r="AU799"/>
  <c r="AV799"/>
  <c r="AZ799"/>
  <c r="BG799"/>
  <c r="AW799"/>
  <c r="AX799"/>
  <c r="AR799"/>
  <c r="AS799"/>
  <c r="AP799"/>
  <c r="AQ799"/>
  <c r="BB799"/>
  <c r="BC799"/>
  <c r="S799"/>
  <c r="AY792"/>
  <c r="AU792"/>
  <c r="AV792"/>
  <c r="AW792"/>
  <c r="AX792"/>
  <c r="AR792"/>
  <c r="AS792"/>
  <c r="AP792"/>
  <c r="AQ792"/>
  <c r="AT792"/>
  <c r="BB792"/>
  <c r="BC792"/>
  <c r="S792"/>
  <c r="AY1660"/>
  <c r="AU1660"/>
  <c r="AV1660"/>
  <c r="AW1660"/>
  <c r="AX1660"/>
  <c r="AR1660"/>
  <c r="AS1660"/>
  <c r="AP1660"/>
  <c r="AQ1660"/>
  <c r="BB1660"/>
  <c r="BC1660"/>
  <c r="S1660"/>
  <c r="AY774"/>
  <c r="AU774"/>
  <c r="AV774"/>
  <c r="AW774"/>
  <c r="AX774"/>
  <c r="AR774"/>
  <c r="AS774"/>
  <c r="AP774"/>
  <c r="AQ774"/>
  <c r="AT774"/>
  <c r="BB774"/>
  <c r="BC774"/>
  <c r="S774"/>
  <c r="AY796"/>
  <c r="AU796"/>
  <c r="AV796"/>
  <c r="AW796"/>
  <c r="AX796"/>
  <c r="AR796"/>
  <c r="AS796"/>
  <c r="AP796"/>
  <c r="AQ796"/>
  <c r="BB796"/>
  <c r="BC796"/>
  <c r="S796"/>
  <c r="AY794"/>
  <c r="AU794"/>
  <c r="AV794"/>
  <c r="AW794"/>
  <c r="AX794"/>
  <c r="AR794"/>
  <c r="AS794"/>
  <c r="AP794"/>
  <c r="AQ794"/>
  <c r="BB794"/>
  <c r="BC794"/>
  <c r="S794"/>
  <c r="AY795"/>
  <c r="AU795"/>
  <c r="AV795"/>
  <c r="AW795"/>
  <c r="AX795"/>
  <c r="AR795"/>
  <c r="AS795"/>
  <c r="AP795"/>
  <c r="AQ795"/>
  <c r="BB795"/>
  <c r="BC795"/>
  <c r="S795"/>
  <c r="AY780"/>
  <c r="AU780"/>
  <c r="AV780"/>
  <c r="AW780"/>
  <c r="AX780"/>
  <c r="AR780"/>
  <c r="AS780"/>
  <c r="AP780"/>
  <c r="AQ780"/>
  <c r="BB780"/>
  <c r="BC780"/>
  <c r="AY777"/>
  <c r="AU777"/>
  <c r="AV777"/>
  <c r="AW777"/>
  <c r="AX777"/>
  <c r="AZ777"/>
  <c r="AR777"/>
  <c r="AS777"/>
  <c r="AP777"/>
  <c r="AQ777"/>
  <c r="AT777"/>
  <c r="BB777"/>
  <c r="BC777"/>
  <c r="S777"/>
  <c r="AY793"/>
  <c r="AU793"/>
  <c r="AV793"/>
  <c r="AZ793"/>
  <c r="BH793"/>
  <c r="AW793"/>
  <c r="AX793"/>
  <c r="AR793"/>
  <c r="AS793"/>
  <c r="AP793"/>
  <c r="AQ793"/>
  <c r="AT793"/>
  <c r="BD793"/>
  <c r="BB793"/>
  <c r="BC793"/>
  <c r="S793"/>
  <c r="AY790"/>
  <c r="AU790"/>
  <c r="AV790"/>
  <c r="AW790"/>
  <c r="AX790"/>
  <c r="AR790"/>
  <c r="AS790"/>
  <c r="AP790"/>
  <c r="AQ790"/>
  <c r="BB790"/>
  <c r="BC790"/>
  <c r="S790"/>
  <c r="AY293"/>
  <c r="AU293"/>
  <c r="AV293"/>
  <c r="AW293"/>
  <c r="AX293"/>
  <c r="AR293"/>
  <c r="AS293"/>
  <c r="AP293"/>
  <c r="AT293"/>
  <c r="BF293"/>
  <c r="AQ293"/>
  <c r="BB293"/>
  <c r="BC293"/>
  <c r="AY789"/>
  <c r="AU789"/>
  <c r="AV789"/>
  <c r="AW789"/>
  <c r="AX789"/>
  <c r="AR789"/>
  <c r="AS789"/>
  <c r="AP789"/>
  <c r="AQ789"/>
  <c r="BB789"/>
  <c r="BC789"/>
  <c r="S789"/>
  <c r="AY786"/>
  <c r="AU786"/>
  <c r="AV786"/>
  <c r="AW786"/>
  <c r="AX786"/>
  <c r="AR786"/>
  <c r="AS786"/>
  <c r="AP786"/>
  <c r="AQ786"/>
  <c r="BB786"/>
  <c r="BC786"/>
  <c r="S786"/>
  <c r="AY775"/>
  <c r="AU775"/>
  <c r="AV775"/>
  <c r="AW775"/>
  <c r="AX775"/>
  <c r="AR775"/>
  <c r="AS775"/>
  <c r="AP775"/>
  <c r="AQ775"/>
  <c r="BB775"/>
  <c r="BC775"/>
  <c r="S775"/>
  <c r="AY778"/>
  <c r="AU778"/>
  <c r="AV778"/>
  <c r="AW778"/>
  <c r="AX778"/>
  <c r="AR778"/>
  <c r="AS778"/>
  <c r="AP778"/>
  <c r="AQ778"/>
  <c r="BB778"/>
  <c r="BC778"/>
  <c r="S778"/>
  <c r="AY787"/>
  <c r="AU787"/>
  <c r="AV787"/>
  <c r="AW787"/>
  <c r="AX787"/>
  <c r="AR787"/>
  <c r="AS787"/>
  <c r="AP787"/>
  <c r="AQ787"/>
  <c r="BB787"/>
  <c r="BC787"/>
  <c r="AY779"/>
  <c r="AU779"/>
  <c r="AV779"/>
  <c r="AW779"/>
  <c r="AX779"/>
  <c r="AR779"/>
  <c r="AS779"/>
  <c r="AP779"/>
  <c r="AQ779"/>
  <c r="AT779"/>
  <c r="BD779"/>
  <c r="BB779"/>
  <c r="BC779"/>
  <c r="S779"/>
  <c r="AY1609"/>
  <c r="AU1609"/>
  <c r="AV1609"/>
  <c r="AW1609"/>
  <c r="AX1609"/>
  <c r="AR1609"/>
  <c r="AS1609"/>
  <c r="AP1609"/>
  <c r="AT1609"/>
  <c r="AQ1609"/>
  <c r="BB1609"/>
  <c r="BC1609"/>
  <c r="S1609"/>
  <c r="AY870"/>
  <c r="AU870"/>
  <c r="AV870"/>
  <c r="AW870"/>
  <c r="AX870"/>
  <c r="AR870"/>
  <c r="AS870"/>
  <c r="AP870"/>
  <c r="AQ870"/>
  <c r="BB870"/>
  <c r="BC870"/>
  <c r="S870"/>
  <c r="AY1652"/>
  <c r="AU1652"/>
  <c r="AV1652"/>
  <c r="AW1652"/>
  <c r="AX1652"/>
  <c r="AR1652"/>
  <c r="AS1652"/>
  <c r="AP1652"/>
  <c r="AQ1652"/>
  <c r="BB1652"/>
  <c r="BC1652"/>
  <c r="S1652"/>
  <c r="AY634"/>
  <c r="AU634"/>
  <c r="AV634"/>
  <c r="AW634"/>
  <c r="AX634"/>
  <c r="AR634"/>
  <c r="AS634"/>
  <c r="AP634"/>
  <c r="AT634"/>
  <c r="BF634"/>
  <c r="AQ634"/>
  <c r="BB634"/>
  <c r="BC634"/>
  <c r="S634"/>
  <c r="AY1651"/>
  <c r="AU1651"/>
  <c r="AV1651"/>
  <c r="AW1651"/>
  <c r="AX1651"/>
  <c r="AR1651"/>
  <c r="AS1651"/>
  <c r="AP1651"/>
  <c r="AQ1651"/>
  <c r="BB1651"/>
  <c r="BC1651"/>
  <c r="S1651"/>
  <c r="AY1654"/>
  <c r="AU1654"/>
  <c r="AV1654"/>
  <c r="AW1654"/>
  <c r="AX1654"/>
  <c r="AR1654"/>
  <c r="AS1654"/>
  <c r="AP1654"/>
  <c r="AQ1654"/>
  <c r="BB1654"/>
  <c r="BC1654"/>
  <c r="S1654"/>
  <c r="AY1655"/>
  <c r="AU1655"/>
  <c r="AV1655"/>
  <c r="AW1655"/>
  <c r="AX1655"/>
  <c r="AR1655"/>
  <c r="AS1655"/>
  <c r="AP1655"/>
  <c r="AT1655"/>
  <c r="AQ1655"/>
  <c r="BB1655"/>
  <c r="BC1655"/>
  <c r="S1655"/>
  <c r="AY635"/>
  <c r="AU635"/>
  <c r="AV635"/>
  <c r="AW635"/>
  <c r="AX635"/>
  <c r="AR635"/>
  <c r="AS635"/>
  <c r="AP635"/>
  <c r="AQ635"/>
  <c r="BB635"/>
  <c r="BC635"/>
  <c r="S635"/>
  <c r="AY770"/>
  <c r="AU770"/>
  <c r="AV770"/>
  <c r="AW770"/>
  <c r="AX770"/>
  <c r="AR770"/>
  <c r="AS770"/>
  <c r="AP770"/>
  <c r="AT770"/>
  <c r="AQ770"/>
  <c r="BB770"/>
  <c r="BC770"/>
  <c r="AY767"/>
  <c r="AU767"/>
  <c r="AV767"/>
  <c r="AW767"/>
  <c r="AX767"/>
  <c r="AR767"/>
  <c r="AS767"/>
  <c r="AP767"/>
  <c r="AQ767"/>
  <c r="BB767"/>
  <c r="BC767"/>
  <c r="S767"/>
  <c r="AY773"/>
  <c r="AU773"/>
  <c r="AV773"/>
  <c r="AW773"/>
  <c r="AX773"/>
  <c r="AR773"/>
  <c r="AS773"/>
  <c r="AP773"/>
  <c r="AQ773"/>
  <c r="BB773"/>
  <c r="BC773"/>
  <c r="S773"/>
  <c r="AY766"/>
  <c r="AU766"/>
  <c r="AV766"/>
  <c r="AW766"/>
  <c r="AX766"/>
  <c r="AR766"/>
  <c r="AS766"/>
  <c r="AP766"/>
  <c r="AQ766"/>
  <c r="BB766"/>
  <c r="BC766"/>
  <c r="S766"/>
  <c r="AY768"/>
  <c r="AU768"/>
  <c r="AV768"/>
  <c r="AW768"/>
  <c r="AX768"/>
  <c r="AR768"/>
  <c r="AS768"/>
  <c r="AP768"/>
  <c r="AQ768"/>
  <c r="BB768"/>
  <c r="BC768"/>
  <c r="S768"/>
  <c r="AY772"/>
  <c r="AU772"/>
  <c r="AV772"/>
  <c r="AW772"/>
  <c r="AX772"/>
  <c r="AR772"/>
  <c r="AS772"/>
  <c r="AP772"/>
  <c r="AQ772"/>
  <c r="BB772"/>
  <c r="BC772"/>
  <c r="S772"/>
  <c r="AY771"/>
  <c r="AU771"/>
  <c r="AV771"/>
  <c r="AW771"/>
  <c r="AX771"/>
  <c r="AR771"/>
  <c r="AS771"/>
  <c r="AP771"/>
  <c r="AQ771"/>
  <c r="BB771"/>
  <c r="BC771"/>
  <c r="S771"/>
  <c r="AY1645"/>
  <c r="AU1645"/>
  <c r="AV1645"/>
  <c r="AZ1645"/>
  <c r="AW1645"/>
  <c r="AX1645"/>
  <c r="AR1645"/>
  <c r="AS1645"/>
  <c r="AT1645"/>
  <c r="AP1645"/>
  <c r="AQ1645"/>
  <c r="BB1645"/>
  <c r="BC1645"/>
  <c r="S1645"/>
  <c r="AY769"/>
  <c r="AU769"/>
  <c r="AV769"/>
  <c r="AW769"/>
  <c r="AX769"/>
  <c r="AZ769"/>
  <c r="BH769"/>
  <c r="AR769"/>
  <c r="AS769"/>
  <c r="AP769"/>
  <c r="AQ769"/>
  <c r="BB769"/>
  <c r="BC769"/>
  <c r="AY765"/>
  <c r="AU765"/>
  <c r="BG765"/>
  <c r="AV765"/>
  <c r="AW765"/>
  <c r="AZ765"/>
  <c r="AX765"/>
  <c r="AR765"/>
  <c r="AS765"/>
  <c r="AT765"/>
  <c r="BE765"/>
  <c r="AP765"/>
  <c r="AQ765"/>
  <c r="BB765"/>
  <c r="BC765"/>
  <c r="AY764"/>
  <c r="AU764"/>
  <c r="AV764"/>
  <c r="AW764"/>
  <c r="AX764"/>
  <c r="AR764"/>
  <c r="AS764"/>
  <c r="AP764"/>
  <c r="AQ764"/>
  <c r="BE764"/>
  <c r="AT764"/>
  <c r="BB764"/>
  <c r="BC764"/>
  <c r="AY337"/>
  <c r="AU337"/>
  <c r="AV337"/>
  <c r="AW337"/>
  <c r="AX337"/>
  <c r="AR337"/>
  <c r="AS337"/>
  <c r="AP337"/>
  <c r="AQ337"/>
  <c r="BB337"/>
  <c r="BC337"/>
  <c r="AY1608"/>
  <c r="AU1608"/>
  <c r="AV1608"/>
  <c r="AW1608"/>
  <c r="AX1608"/>
  <c r="AR1608"/>
  <c r="AS1608"/>
  <c r="AP1608"/>
  <c r="AQ1608"/>
  <c r="BB1608"/>
  <c r="BC1608"/>
  <c r="S1608"/>
  <c r="AY620"/>
  <c r="AU620"/>
  <c r="AV620"/>
  <c r="AW620"/>
  <c r="AX620"/>
  <c r="AR620"/>
  <c r="AS620"/>
  <c r="AP620"/>
  <c r="AQ620"/>
  <c r="AT620"/>
  <c r="BB620"/>
  <c r="BC620"/>
  <c r="S620"/>
  <c r="AY611"/>
  <c r="AU611"/>
  <c r="AV611"/>
  <c r="AW611"/>
  <c r="AX611"/>
  <c r="AR611"/>
  <c r="AS611"/>
  <c r="AP611"/>
  <c r="AQ611"/>
  <c r="BB611"/>
  <c r="BC611"/>
  <c r="S611"/>
  <c r="AY607"/>
  <c r="AU607"/>
  <c r="AV607"/>
  <c r="AW607"/>
  <c r="AZ607"/>
  <c r="AX607"/>
  <c r="AR607"/>
  <c r="AS607"/>
  <c r="AP607"/>
  <c r="AT607"/>
  <c r="AQ607"/>
  <c r="BB607"/>
  <c r="BC607"/>
  <c r="S607"/>
  <c r="AY180"/>
  <c r="AU180"/>
  <c r="AV180"/>
  <c r="AZ180"/>
  <c r="BI180"/>
  <c r="AW180"/>
  <c r="AX180"/>
  <c r="AR180"/>
  <c r="AS180"/>
  <c r="AP180"/>
  <c r="AT180"/>
  <c r="AQ180"/>
  <c r="BB180"/>
  <c r="BC180"/>
  <c r="S180"/>
  <c r="AY1634"/>
  <c r="AU1634"/>
  <c r="AV1634"/>
  <c r="AW1634"/>
  <c r="AX1634"/>
  <c r="AR1634"/>
  <c r="AS1634"/>
  <c r="AP1634"/>
  <c r="AQ1634"/>
  <c r="BB1634"/>
  <c r="BC1634"/>
  <c r="AY615"/>
  <c r="AU615"/>
  <c r="AV615"/>
  <c r="AW615"/>
  <c r="AX615"/>
  <c r="AR615"/>
  <c r="AS615"/>
  <c r="AP615"/>
  <c r="AQ615"/>
  <c r="BB615"/>
  <c r="BC615"/>
  <c r="S615"/>
  <c r="AY621"/>
  <c r="AU621"/>
  <c r="AV621"/>
  <c r="AW621"/>
  <c r="AX621"/>
  <c r="AR621"/>
  <c r="AS621"/>
  <c r="AP621"/>
  <c r="AQ621"/>
  <c r="BB621"/>
  <c r="BC621"/>
  <c r="S621"/>
  <c r="AY622"/>
  <c r="AU622"/>
  <c r="AV622"/>
  <c r="AW622"/>
  <c r="AX622"/>
  <c r="AR622"/>
  <c r="AS622"/>
  <c r="AP622"/>
  <c r="AQ622"/>
  <c r="BB622"/>
  <c r="BC622"/>
  <c r="AY617"/>
  <c r="AU617"/>
  <c r="AV617"/>
  <c r="AW617"/>
  <c r="AZ617"/>
  <c r="AX617"/>
  <c r="AR617"/>
  <c r="AS617"/>
  <c r="AT617"/>
  <c r="BE617"/>
  <c r="AP617"/>
  <c r="AQ617"/>
  <c r="BB617"/>
  <c r="BC617"/>
  <c r="S617"/>
  <c r="AY1638"/>
  <c r="AU1638"/>
  <c r="AV1638"/>
  <c r="AW1638"/>
  <c r="AX1638"/>
  <c r="AR1638"/>
  <c r="AS1638"/>
  <c r="AP1638"/>
  <c r="AQ1638"/>
  <c r="BB1638"/>
  <c r="BC1638"/>
  <c r="AY2358"/>
  <c r="AU2358"/>
  <c r="AV2358"/>
  <c r="AW2358"/>
  <c r="AX2358"/>
  <c r="AR2358"/>
  <c r="AS2358"/>
  <c r="AP2358"/>
  <c r="AQ2358"/>
  <c r="BB2358"/>
  <c r="BC2358"/>
  <c r="S2358"/>
  <c r="AY601"/>
  <c r="AU601"/>
  <c r="AV601"/>
  <c r="AW601"/>
  <c r="AX601"/>
  <c r="AR601"/>
  <c r="AS601"/>
  <c r="AP601"/>
  <c r="AQ601"/>
  <c r="AT601"/>
  <c r="BB601"/>
  <c r="BC601"/>
  <c r="S601"/>
  <c r="AY2324"/>
  <c r="AU2324"/>
  <c r="AV2324"/>
  <c r="AW2324"/>
  <c r="AX2324"/>
  <c r="AR2324"/>
  <c r="AS2324"/>
  <c r="AP2324"/>
  <c r="AQ2324"/>
  <c r="BB2324"/>
  <c r="BC2324"/>
  <c r="S2324"/>
  <c r="AY605"/>
  <c r="AU605"/>
  <c r="AV605"/>
  <c r="AW605"/>
  <c r="AX605"/>
  <c r="AR605"/>
  <c r="AS605"/>
  <c r="AP605"/>
  <c r="AQ605"/>
  <c r="BB605"/>
  <c r="BC605"/>
  <c r="S605"/>
  <c r="AY602"/>
  <c r="AU602"/>
  <c r="AV602"/>
  <c r="AW602"/>
  <c r="AX602"/>
  <c r="AR602"/>
  <c r="AS602"/>
  <c r="AP602"/>
  <c r="AT602"/>
  <c r="AQ602"/>
  <c r="BB602"/>
  <c r="BC602"/>
  <c r="S602"/>
  <c r="AY179"/>
  <c r="AU179"/>
  <c r="AV179"/>
  <c r="AW179"/>
  <c r="AX179"/>
  <c r="AR179"/>
  <c r="AS179"/>
  <c r="AP179"/>
  <c r="AQ179"/>
  <c r="BB179"/>
  <c r="BC179"/>
  <c r="S179"/>
  <c r="AY603"/>
  <c r="AU603"/>
  <c r="AV603"/>
  <c r="AW603"/>
  <c r="AX603"/>
  <c r="AR603"/>
  <c r="AS603"/>
  <c r="AT603"/>
  <c r="AP603"/>
  <c r="AQ603"/>
  <c r="BB603"/>
  <c r="BC603"/>
  <c r="S603"/>
  <c r="AY600"/>
  <c r="AU600"/>
  <c r="AV600"/>
  <c r="AW600"/>
  <c r="AX600"/>
  <c r="AR600"/>
  <c r="AS600"/>
  <c r="AP600"/>
  <c r="AQ600"/>
  <c r="AT600"/>
  <c r="BB600"/>
  <c r="BC600"/>
  <c r="S600"/>
  <c r="AY709"/>
  <c r="AU709"/>
  <c r="AV709"/>
  <c r="AW709"/>
  <c r="AX709"/>
  <c r="AR709"/>
  <c r="AS709"/>
  <c r="AP709"/>
  <c r="AT709"/>
  <c r="AQ709"/>
  <c r="BB709"/>
  <c r="BC709"/>
  <c r="S709"/>
  <c r="AY707"/>
  <c r="AU707"/>
  <c r="AV707"/>
  <c r="AW707"/>
  <c r="AX707"/>
  <c r="AR707"/>
  <c r="AS707"/>
  <c r="AP707"/>
  <c r="AQ707"/>
  <c r="BB707"/>
  <c r="BC707"/>
  <c r="S707"/>
  <c r="AY710"/>
  <c r="AU710"/>
  <c r="AV710"/>
  <c r="AW710"/>
  <c r="AX710"/>
  <c r="AR710"/>
  <c r="AS710"/>
  <c r="AP710"/>
  <c r="AQ710"/>
  <c r="BB710"/>
  <c r="BC710"/>
  <c r="S710"/>
  <c r="AY708"/>
  <c r="AU708"/>
  <c r="AV708"/>
  <c r="AW708"/>
  <c r="AX708"/>
  <c r="AR708"/>
  <c r="AS708"/>
  <c r="AP708"/>
  <c r="AT708"/>
  <c r="AQ708"/>
  <c r="BB708"/>
  <c r="BC708"/>
  <c r="S708"/>
  <c r="AY706"/>
  <c r="AU706"/>
  <c r="AV706"/>
  <c r="AW706"/>
  <c r="AX706"/>
  <c r="AR706"/>
  <c r="AS706"/>
  <c r="AP706"/>
  <c r="AQ706"/>
  <c r="BB706"/>
  <c r="BC706"/>
  <c r="S706"/>
  <c r="AY282"/>
  <c r="AU282"/>
  <c r="AV282"/>
  <c r="AW282"/>
  <c r="AX282"/>
  <c r="AR282"/>
  <c r="AS282"/>
  <c r="AP282"/>
  <c r="AQ282"/>
  <c r="BB282"/>
  <c r="BC282"/>
  <c r="AY280"/>
  <c r="AU280"/>
  <c r="AV280"/>
  <c r="AW280"/>
  <c r="AX280"/>
  <c r="AR280"/>
  <c r="AS280"/>
  <c r="AP280"/>
  <c r="AT280"/>
  <c r="AQ280"/>
  <c r="BB280"/>
  <c r="BC280"/>
  <c r="AY281"/>
  <c r="AU281"/>
  <c r="AV281"/>
  <c r="AW281"/>
  <c r="AX281"/>
  <c r="AR281"/>
  <c r="AS281"/>
  <c r="AP281"/>
  <c r="AQ281"/>
  <c r="BB281"/>
  <c r="BC281"/>
  <c r="AY1989"/>
  <c r="AU1989"/>
  <c r="AV1989"/>
  <c r="AW1989"/>
  <c r="AX1989"/>
  <c r="AR1989"/>
  <c r="AS1989"/>
  <c r="AP1989"/>
  <c r="AQ1989"/>
  <c r="BB1989"/>
  <c r="BC1989"/>
  <c r="AY285"/>
  <c r="AU285"/>
  <c r="AV285"/>
  <c r="AW285"/>
  <c r="AX285"/>
  <c r="AR285"/>
  <c r="AS285"/>
  <c r="AP285"/>
  <c r="AQ285"/>
  <c r="BB285"/>
  <c r="BC285"/>
  <c r="AY284"/>
  <c r="AU284"/>
  <c r="AV284"/>
  <c r="AW284"/>
  <c r="AX284"/>
  <c r="AR284"/>
  <c r="AS284"/>
  <c r="AP284"/>
  <c r="AQ284"/>
  <c r="BB284"/>
  <c r="BC284"/>
  <c r="AY283"/>
  <c r="AU283"/>
  <c r="AV283"/>
  <c r="AZ283"/>
  <c r="BG283"/>
  <c r="AW283"/>
  <c r="AX283"/>
  <c r="AR283"/>
  <c r="AS283"/>
  <c r="AP283"/>
  <c r="AQ283"/>
  <c r="BB283"/>
  <c r="BC283"/>
  <c r="AY336"/>
  <c r="AU336"/>
  <c r="AV336"/>
  <c r="AW336"/>
  <c r="AX336"/>
  <c r="AR336"/>
  <c r="AS336"/>
  <c r="AP336"/>
  <c r="AQ336"/>
  <c r="BB336"/>
  <c r="BC336"/>
  <c r="S336"/>
  <c r="AY595"/>
  <c r="AU595"/>
  <c r="AV595"/>
  <c r="AW595"/>
  <c r="AX595"/>
  <c r="AR595"/>
  <c r="AS595"/>
  <c r="AP595"/>
  <c r="AQ595"/>
  <c r="BB595"/>
  <c r="BC595"/>
  <c r="S595"/>
  <c r="AY598"/>
  <c r="AU598"/>
  <c r="AV598"/>
  <c r="AW598"/>
  <c r="AX598"/>
  <c r="AR598"/>
  <c r="AS598"/>
  <c r="AP598"/>
  <c r="AQ598"/>
  <c r="BB598"/>
  <c r="BC598"/>
  <c r="AY596"/>
  <c r="AU596"/>
  <c r="AV596"/>
  <c r="AZ596"/>
  <c r="BG596"/>
  <c r="AW596"/>
  <c r="AX596"/>
  <c r="AR596"/>
  <c r="AS596"/>
  <c r="AP596"/>
  <c r="AQ596"/>
  <c r="BB596"/>
  <c r="BC596"/>
  <c r="AY597"/>
  <c r="AU597"/>
  <c r="AV597"/>
  <c r="AW597"/>
  <c r="AX597"/>
  <c r="AR597"/>
  <c r="AS597"/>
  <c r="AT597"/>
  <c r="AP597"/>
  <c r="AQ597"/>
  <c r="BB597"/>
  <c r="BC597"/>
  <c r="AY599"/>
  <c r="AU599"/>
  <c r="AV599"/>
  <c r="AW599"/>
  <c r="AX599"/>
  <c r="AR599"/>
  <c r="AS599"/>
  <c r="AT599"/>
  <c r="AP599"/>
  <c r="AQ599"/>
  <c r="BB599"/>
  <c r="BC599"/>
  <c r="S599"/>
  <c r="AY1624"/>
  <c r="AU1624"/>
  <c r="AV1624"/>
  <c r="AW1624"/>
  <c r="AX1624"/>
  <c r="AR1624"/>
  <c r="AS1624"/>
  <c r="AP1624"/>
  <c r="AQ1624"/>
  <c r="AT1624"/>
  <c r="BB1624"/>
  <c r="BC1624"/>
  <c r="S1624"/>
  <c r="AY1625"/>
  <c r="AU1625"/>
  <c r="AV1625"/>
  <c r="AW1625"/>
  <c r="AX1625"/>
  <c r="AR1625"/>
  <c r="AS1625"/>
  <c r="AP1625"/>
  <c r="AT1625"/>
  <c r="AQ1625"/>
  <c r="BB1625"/>
  <c r="BC1625"/>
  <c r="S1625"/>
  <c r="AY586"/>
  <c r="AU586"/>
  <c r="AV586"/>
  <c r="AZ586"/>
  <c r="AW586"/>
  <c r="AX586"/>
  <c r="AR586"/>
  <c r="AS586"/>
  <c r="AP586"/>
  <c r="AQ586"/>
  <c r="AT586"/>
  <c r="BB586"/>
  <c r="BC586"/>
  <c r="S586"/>
  <c r="AY587"/>
  <c r="AU587"/>
  <c r="AV587"/>
  <c r="AW587"/>
  <c r="AX587"/>
  <c r="AR587"/>
  <c r="AS587"/>
  <c r="AP587"/>
  <c r="AQ587"/>
  <c r="BB587"/>
  <c r="BC587"/>
  <c r="S587"/>
  <c r="AY592"/>
  <c r="AU592"/>
  <c r="AV592"/>
  <c r="AW592"/>
  <c r="AX592"/>
  <c r="AR592"/>
  <c r="AS592"/>
  <c r="AP592"/>
  <c r="AQ592"/>
  <c r="BB592"/>
  <c r="BC592"/>
  <c r="S592"/>
  <c r="AY591"/>
  <c r="AU591"/>
  <c r="AV591"/>
  <c r="AW591"/>
  <c r="AX591"/>
  <c r="AR591"/>
  <c r="AS591"/>
  <c r="AP591"/>
  <c r="AQ591"/>
  <c r="BB591"/>
  <c r="BC591"/>
  <c r="S591"/>
  <c r="AY1623"/>
  <c r="AU1623"/>
  <c r="AV1623"/>
  <c r="AW1623"/>
  <c r="AX1623"/>
  <c r="AR1623"/>
  <c r="AS1623"/>
  <c r="AP1623"/>
  <c r="AT1623"/>
  <c r="AQ1623"/>
  <c r="BB1623"/>
  <c r="BC1623"/>
  <c r="S1623"/>
  <c r="AY590"/>
  <c r="AU590"/>
  <c r="AV590"/>
  <c r="AW590"/>
  <c r="AX590"/>
  <c r="AR590"/>
  <c r="AS590"/>
  <c r="AP590"/>
  <c r="AQ590"/>
  <c r="BB590"/>
  <c r="BC590"/>
  <c r="S590"/>
  <c r="AY2046"/>
  <c r="AU2046"/>
  <c r="AV2046"/>
  <c r="AZ2046"/>
  <c r="AW2046"/>
  <c r="AX2046"/>
  <c r="AR2046"/>
  <c r="AS2046"/>
  <c r="AT2046"/>
  <c r="AP2046"/>
  <c r="AQ2046"/>
  <c r="BB2046"/>
  <c r="BC2046"/>
  <c r="S2046"/>
  <c r="AY588"/>
  <c r="AU588"/>
  <c r="AV588"/>
  <c r="AW588"/>
  <c r="AX588"/>
  <c r="AR588"/>
  <c r="AS588"/>
  <c r="AP588"/>
  <c r="AQ588"/>
  <c r="BB588"/>
  <c r="BC588"/>
  <c r="S588"/>
  <c r="AY589"/>
  <c r="AU589"/>
  <c r="AV589"/>
  <c r="AW589"/>
  <c r="AX589"/>
  <c r="AR589"/>
  <c r="AS589"/>
  <c r="AP589"/>
  <c r="AQ589"/>
  <c r="AT589"/>
  <c r="BB589"/>
  <c r="BC589"/>
  <c r="S589"/>
  <c r="AY560"/>
  <c r="AU560"/>
  <c r="AV560"/>
  <c r="AW560"/>
  <c r="AX560"/>
  <c r="AR560"/>
  <c r="AS560"/>
  <c r="AP560"/>
  <c r="AQ560"/>
  <c r="BB560"/>
  <c r="BC560"/>
  <c r="S560"/>
  <c r="AY568"/>
  <c r="AU568"/>
  <c r="AV568"/>
  <c r="AW568"/>
  <c r="AZ568"/>
  <c r="AX568"/>
  <c r="AR568"/>
  <c r="AS568"/>
  <c r="AP568"/>
  <c r="AT568"/>
  <c r="AQ568"/>
  <c r="BB568"/>
  <c r="BC568"/>
  <c r="S568"/>
  <c r="AY178"/>
  <c r="AU178"/>
  <c r="AV178"/>
  <c r="AZ178"/>
  <c r="BI178"/>
  <c r="AW178"/>
  <c r="AX178"/>
  <c r="AR178"/>
  <c r="AS178"/>
  <c r="AP178"/>
  <c r="AQ178"/>
  <c r="BB178"/>
  <c r="BC178"/>
  <c r="S178"/>
  <c r="AY562"/>
  <c r="AU562"/>
  <c r="AV562"/>
  <c r="AW562"/>
  <c r="AX562"/>
  <c r="AR562"/>
  <c r="AS562"/>
  <c r="AP562"/>
  <c r="AQ562"/>
  <c r="BB562"/>
  <c r="BC562"/>
  <c r="S562"/>
  <c r="AY554"/>
  <c r="AU554"/>
  <c r="AV554"/>
  <c r="AW554"/>
  <c r="AZ554"/>
  <c r="AX554"/>
  <c r="AR554"/>
  <c r="AS554"/>
  <c r="AP554"/>
  <c r="AQ554"/>
  <c r="BB554"/>
  <c r="BC554"/>
  <c r="S554"/>
  <c r="AY556"/>
  <c r="AU556"/>
  <c r="AV556"/>
  <c r="AW556"/>
  <c r="AX556"/>
  <c r="AR556"/>
  <c r="AS556"/>
  <c r="AP556"/>
  <c r="AT556"/>
  <c r="AQ556"/>
  <c r="BB556"/>
  <c r="BC556"/>
  <c r="S556"/>
  <c r="AY543"/>
  <c r="AU543"/>
  <c r="AV543"/>
  <c r="AZ543"/>
  <c r="BG543"/>
  <c r="AW543"/>
  <c r="AX543"/>
  <c r="AR543"/>
  <c r="AS543"/>
  <c r="AP543"/>
  <c r="AT543"/>
  <c r="AQ543"/>
  <c r="BB543"/>
  <c r="BC543"/>
  <c r="AY582"/>
  <c r="AU582"/>
  <c r="AV582"/>
  <c r="AW582"/>
  <c r="AX582"/>
  <c r="AR582"/>
  <c r="AS582"/>
  <c r="AP582"/>
  <c r="AQ582"/>
  <c r="BB582"/>
  <c r="BC582"/>
  <c r="AY703"/>
  <c r="AU703"/>
  <c r="AV703"/>
  <c r="AW703"/>
  <c r="AX703"/>
  <c r="AR703"/>
  <c r="AS703"/>
  <c r="AP703"/>
  <c r="AQ703"/>
  <c r="BB703"/>
  <c r="BC703"/>
  <c r="S703"/>
  <c r="AY579"/>
  <c r="BI579"/>
  <c r="AU579"/>
  <c r="AV579"/>
  <c r="AW579"/>
  <c r="AX579"/>
  <c r="AZ579"/>
  <c r="AR579"/>
  <c r="AS579"/>
  <c r="AP579"/>
  <c r="AQ579"/>
  <c r="BB579"/>
  <c r="BC579"/>
  <c r="AY573"/>
  <c r="AU573"/>
  <c r="AV573"/>
  <c r="AW573"/>
  <c r="AZ573"/>
  <c r="AX573"/>
  <c r="AR573"/>
  <c r="AS573"/>
  <c r="AP573"/>
  <c r="AT573"/>
  <c r="BF573"/>
  <c r="AQ573"/>
  <c r="BB573"/>
  <c r="BC573"/>
  <c r="AY565"/>
  <c r="AU565"/>
  <c r="AV565"/>
  <c r="AW565"/>
  <c r="AX565"/>
  <c r="AR565"/>
  <c r="AS565"/>
  <c r="AP565"/>
  <c r="AQ565"/>
  <c r="BB565"/>
  <c r="BC565"/>
  <c r="AY700"/>
  <c r="AU700"/>
  <c r="AV700"/>
  <c r="AZ700"/>
  <c r="AW700"/>
  <c r="AX700"/>
  <c r="AR700"/>
  <c r="AS700"/>
  <c r="AP700"/>
  <c r="AQ700"/>
  <c r="BB700"/>
  <c r="BC700"/>
  <c r="AY583"/>
  <c r="AU583"/>
  <c r="AV583"/>
  <c r="AW583"/>
  <c r="AX583"/>
  <c r="AR583"/>
  <c r="AS583"/>
  <c r="AP583"/>
  <c r="AQ583"/>
  <c r="BB583"/>
  <c r="BC583"/>
  <c r="S583"/>
  <c r="AY584"/>
  <c r="AU584"/>
  <c r="AV584"/>
  <c r="AZ584"/>
  <c r="AW584"/>
  <c r="AX584"/>
  <c r="AR584"/>
  <c r="AS584"/>
  <c r="AT584"/>
  <c r="AP584"/>
  <c r="AQ584"/>
  <c r="BB584"/>
  <c r="BC584"/>
  <c r="S584"/>
  <c r="AY177"/>
  <c r="BI177"/>
  <c r="AU177"/>
  <c r="AV177"/>
  <c r="AW177"/>
  <c r="AX177"/>
  <c r="AZ177"/>
  <c r="AR177"/>
  <c r="AS177"/>
  <c r="AP177"/>
  <c r="AT177"/>
  <c r="BA177"/>
  <c r="AQ177"/>
  <c r="BB177"/>
  <c r="BC177"/>
  <c r="S177"/>
  <c r="AY544"/>
  <c r="AU544"/>
  <c r="AV544"/>
  <c r="AW544"/>
  <c r="AX544"/>
  <c r="AR544"/>
  <c r="AS544"/>
  <c r="AP544"/>
  <c r="AQ544"/>
  <c r="BB544"/>
  <c r="BC544"/>
  <c r="S544"/>
  <c r="AY574"/>
  <c r="AU574"/>
  <c r="AV574"/>
  <c r="AW574"/>
  <c r="AX574"/>
  <c r="AR574"/>
  <c r="AS574"/>
  <c r="AP574"/>
  <c r="AQ574"/>
  <c r="BB574"/>
  <c r="BC574"/>
  <c r="S574"/>
  <c r="AY702"/>
  <c r="AU702"/>
  <c r="AV702"/>
  <c r="AW702"/>
  <c r="AX702"/>
  <c r="AR702"/>
  <c r="AS702"/>
  <c r="AP702"/>
  <c r="AQ702"/>
  <c r="BB702"/>
  <c r="BC702"/>
  <c r="S702"/>
  <c r="AY561"/>
  <c r="AU561"/>
  <c r="AV561"/>
  <c r="AW561"/>
  <c r="AX561"/>
  <c r="AZ561"/>
  <c r="BH561"/>
  <c r="AR561"/>
  <c r="AS561"/>
  <c r="AP561"/>
  <c r="AQ561"/>
  <c r="BB561"/>
  <c r="BC561"/>
  <c r="S561"/>
  <c r="AY701"/>
  <c r="AU701"/>
  <c r="AV701"/>
  <c r="AW701"/>
  <c r="AX701"/>
  <c r="AR701"/>
  <c r="AS701"/>
  <c r="AP701"/>
  <c r="AQ701"/>
  <c r="BB701"/>
  <c r="BC701"/>
  <c r="AY577"/>
  <c r="AU577"/>
  <c r="AV577"/>
  <c r="AW577"/>
  <c r="AZ577"/>
  <c r="AX577"/>
  <c r="AR577"/>
  <c r="AS577"/>
  <c r="AP577"/>
  <c r="AQ577"/>
  <c r="BB577"/>
  <c r="BC577"/>
  <c r="S577"/>
  <c r="AY558"/>
  <c r="AU558"/>
  <c r="AV558"/>
  <c r="AW558"/>
  <c r="AX558"/>
  <c r="AR558"/>
  <c r="AS558"/>
  <c r="AP558"/>
  <c r="AQ558"/>
  <c r="BB558"/>
  <c r="BC558"/>
  <c r="AY555"/>
  <c r="AU555"/>
  <c r="AV555"/>
  <c r="AW555"/>
  <c r="AX555"/>
  <c r="AR555"/>
  <c r="AS555"/>
  <c r="AP555"/>
  <c r="AQ555"/>
  <c r="BB555"/>
  <c r="BC555"/>
  <c r="S555"/>
  <c r="AY566"/>
  <c r="AU566"/>
  <c r="AV566"/>
  <c r="AW566"/>
  <c r="AZ566"/>
  <c r="AX566"/>
  <c r="AR566"/>
  <c r="AS566"/>
  <c r="AP566"/>
  <c r="AQ566"/>
  <c r="BB566"/>
  <c r="BC566"/>
  <c r="S566"/>
  <c r="AY585"/>
  <c r="AU585"/>
  <c r="AV585"/>
  <c r="AW585"/>
  <c r="AX585"/>
  <c r="AR585"/>
  <c r="AS585"/>
  <c r="AP585"/>
  <c r="AQ585"/>
  <c r="BB585"/>
  <c r="BC585"/>
  <c r="S585"/>
  <c r="AY564"/>
  <c r="AU564"/>
  <c r="AV564"/>
  <c r="AW564"/>
  <c r="AX564"/>
  <c r="AR564"/>
  <c r="AS564"/>
  <c r="AP564"/>
  <c r="AQ564"/>
  <c r="BB564"/>
  <c r="BC564"/>
  <c r="AY569"/>
  <c r="AU569"/>
  <c r="AV569"/>
  <c r="AW569"/>
  <c r="AX569"/>
  <c r="AR569"/>
  <c r="AS569"/>
  <c r="AP569"/>
  <c r="AT569"/>
  <c r="AQ569"/>
  <c r="BB569"/>
  <c r="BC569"/>
  <c r="S569"/>
  <c r="AY551"/>
  <c r="AU551"/>
  <c r="AV551"/>
  <c r="AW551"/>
  <c r="AX551"/>
  <c r="AR551"/>
  <c r="AS551"/>
  <c r="AP551"/>
  <c r="AQ551"/>
  <c r="BB551"/>
  <c r="BC551"/>
  <c r="AY542"/>
  <c r="AU542"/>
  <c r="AV542"/>
  <c r="AW542"/>
  <c r="AX542"/>
  <c r="AR542"/>
  <c r="AS542"/>
  <c r="AP542"/>
  <c r="AQ542"/>
  <c r="BB542"/>
  <c r="BC542"/>
  <c r="S542"/>
  <c r="AY546"/>
  <c r="AU546"/>
  <c r="AV546"/>
  <c r="AW546"/>
  <c r="AX546"/>
  <c r="AR546"/>
  <c r="AS546"/>
  <c r="AP546"/>
  <c r="AT546"/>
  <c r="AQ546"/>
  <c r="BB546"/>
  <c r="BC546"/>
  <c r="AY571"/>
  <c r="AU571"/>
  <c r="AV571"/>
  <c r="AW571"/>
  <c r="AZ571"/>
  <c r="AX571"/>
  <c r="AR571"/>
  <c r="AS571"/>
  <c r="AP571"/>
  <c r="AT571"/>
  <c r="AQ571"/>
  <c r="BB571"/>
  <c r="BC571"/>
  <c r="AY563"/>
  <c r="AU563"/>
  <c r="AV563"/>
  <c r="AW563"/>
  <c r="AX563"/>
  <c r="AR563"/>
  <c r="AS563"/>
  <c r="AP563"/>
  <c r="AQ563"/>
  <c r="BB563"/>
  <c r="BC563"/>
  <c r="S563"/>
  <c r="AY576"/>
  <c r="AU576"/>
  <c r="AV576"/>
  <c r="AZ576"/>
  <c r="BH576"/>
  <c r="AW576"/>
  <c r="AX576"/>
  <c r="AR576"/>
  <c r="AS576"/>
  <c r="AP576"/>
  <c r="AQ576"/>
  <c r="BB576"/>
  <c r="BC576"/>
  <c r="AY559"/>
  <c r="AU559"/>
  <c r="AV559"/>
  <c r="AW559"/>
  <c r="AX559"/>
  <c r="AR559"/>
  <c r="AS559"/>
  <c r="AP559"/>
  <c r="AQ559"/>
  <c r="BB559"/>
  <c r="BC559"/>
  <c r="AY541"/>
  <c r="AU541"/>
  <c r="AV541"/>
  <c r="AW541"/>
  <c r="AX541"/>
  <c r="AR541"/>
  <c r="AS541"/>
  <c r="AP541"/>
  <c r="AQ541"/>
  <c r="BB541"/>
  <c r="BC541"/>
  <c r="AY572"/>
  <c r="AU572"/>
  <c r="AV572"/>
  <c r="AW572"/>
  <c r="AX572"/>
  <c r="AR572"/>
  <c r="AS572"/>
  <c r="AP572"/>
  <c r="AQ572"/>
  <c r="BB572"/>
  <c r="BC572"/>
  <c r="AY581"/>
  <c r="AU581"/>
  <c r="AV581"/>
  <c r="AW581"/>
  <c r="AX581"/>
  <c r="AZ581"/>
  <c r="BH581"/>
  <c r="AR581"/>
  <c r="AS581"/>
  <c r="AP581"/>
  <c r="AQ581"/>
  <c r="BB581"/>
  <c r="BC581"/>
  <c r="AY548"/>
  <c r="AU548"/>
  <c r="AV548"/>
  <c r="AW548"/>
  <c r="AX548"/>
  <c r="AR548"/>
  <c r="AS548"/>
  <c r="AP548"/>
  <c r="AQ548"/>
  <c r="BB548"/>
  <c r="BC548"/>
  <c r="AY557"/>
  <c r="AU557"/>
  <c r="AV557"/>
  <c r="AW557"/>
  <c r="AX557"/>
  <c r="AZ557"/>
  <c r="BH557"/>
  <c r="AR557"/>
  <c r="AS557"/>
  <c r="AP557"/>
  <c r="AQ557"/>
  <c r="BB557"/>
  <c r="BC557"/>
  <c r="AY580"/>
  <c r="AU580"/>
  <c r="AV580"/>
  <c r="AW580"/>
  <c r="AX580"/>
  <c r="AR580"/>
  <c r="AS580"/>
  <c r="AP580"/>
  <c r="AQ580"/>
  <c r="BB580"/>
  <c r="BC580"/>
  <c r="AY549"/>
  <c r="AU549"/>
  <c r="AV549"/>
  <c r="AW549"/>
  <c r="AX549"/>
  <c r="AZ549"/>
  <c r="BH549"/>
  <c r="AR549"/>
  <c r="AS549"/>
  <c r="AP549"/>
  <c r="AQ549"/>
  <c r="BB549"/>
  <c r="BC549"/>
  <c r="AY578"/>
  <c r="AU578"/>
  <c r="AV578"/>
  <c r="AW578"/>
  <c r="AX578"/>
  <c r="AR578"/>
  <c r="AS578"/>
  <c r="AP578"/>
  <c r="AQ578"/>
  <c r="BB578"/>
  <c r="BC578"/>
  <c r="AY547"/>
  <c r="AU547"/>
  <c r="AV547"/>
  <c r="AW547"/>
  <c r="AX547"/>
  <c r="AZ547"/>
  <c r="BH547"/>
  <c r="AR547"/>
  <c r="AS547"/>
  <c r="AP547"/>
  <c r="AQ547"/>
  <c r="BB547"/>
  <c r="BC547"/>
  <c r="AY553"/>
  <c r="AU553"/>
  <c r="AV553"/>
  <c r="AW553"/>
  <c r="AX553"/>
  <c r="AR553"/>
  <c r="AS553"/>
  <c r="AP553"/>
  <c r="AQ553"/>
  <c r="BB553"/>
  <c r="BC553"/>
  <c r="AY570"/>
  <c r="AU570"/>
  <c r="AV570"/>
  <c r="AW570"/>
  <c r="AX570"/>
  <c r="AZ570"/>
  <c r="BH570"/>
  <c r="AR570"/>
  <c r="AS570"/>
  <c r="AP570"/>
  <c r="AQ570"/>
  <c r="BB570"/>
  <c r="BC570"/>
  <c r="AY552"/>
  <c r="AU552"/>
  <c r="AV552"/>
  <c r="AW552"/>
  <c r="AX552"/>
  <c r="AR552"/>
  <c r="AS552"/>
  <c r="AP552"/>
  <c r="AQ552"/>
  <c r="BB552"/>
  <c r="BC552"/>
  <c r="AY550"/>
  <c r="AU550"/>
  <c r="AV550"/>
  <c r="AW550"/>
  <c r="AX550"/>
  <c r="AZ550"/>
  <c r="BH550"/>
  <c r="AR550"/>
  <c r="AS550"/>
  <c r="AP550"/>
  <c r="AQ550"/>
  <c r="BB550"/>
  <c r="BC550"/>
  <c r="AY575"/>
  <c r="AU575"/>
  <c r="AV575"/>
  <c r="AW575"/>
  <c r="AX575"/>
  <c r="AR575"/>
  <c r="AS575"/>
  <c r="AP575"/>
  <c r="AQ575"/>
  <c r="BB575"/>
  <c r="BC575"/>
  <c r="AY545"/>
  <c r="AU545"/>
  <c r="AV545"/>
  <c r="AW545"/>
  <c r="AX545"/>
  <c r="AZ545"/>
  <c r="BH545"/>
  <c r="AR545"/>
  <c r="AS545"/>
  <c r="AP545"/>
  <c r="AQ545"/>
  <c r="BB545"/>
  <c r="BC545"/>
  <c r="AY537"/>
  <c r="AU537"/>
  <c r="AV537"/>
  <c r="AW537"/>
  <c r="AX537"/>
  <c r="AR537"/>
  <c r="AS537"/>
  <c r="AP537"/>
  <c r="AQ537"/>
  <c r="BB537"/>
  <c r="BC537"/>
  <c r="AY540"/>
  <c r="AU540"/>
  <c r="AV540"/>
  <c r="AW540"/>
  <c r="AX540"/>
  <c r="AZ540"/>
  <c r="BH540"/>
  <c r="AR540"/>
  <c r="AS540"/>
  <c r="AP540"/>
  <c r="AQ540"/>
  <c r="BB540"/>
  <c r="BC540"/>
  <c r="S540"/>
  <c r="AY539"/>
  <c r="AU539"/>
  <c r="AV539"/>
  <c r="AW539"/>
  <c r="AX539"/>
  <c r="AR539"/>
  <c r="AS539"/>
  <c r="AP539"/>
  <c r="AT539"/>
  <c r="AQ539"/>
  <c r="BB539"/>
  <c r="BC539"/>
  <c r="AY538"/>
  <c r="AU538"/>
  <c r="AV538"/>
  <c r="AZ538"/>
  <c r="AW538"/>
  <c r="AX538"/>
  <c r="AR538"/>
  <c r="AS538"/>
  <c r="AT538"/>
  <c r="AP538"/>
  <c r="AQ538"/>
  <c r="BB538"/>
  <c r="BC538"/>
  <c r="AY1108"/>
  <c r="AU1108"/>
  <c r="AV1108"/>
  <c r="AW1108"/>
  <c r="AX1108"/>
  <c r="AR1108"/>
  <c r="AS1108"/>
  <c r="AT1108"/>
  <c r="AP1108"/>
  <c r="AQ1108"/>
  <c r="BB1108"/>
  <c r="BC1108"/>
  <c r="S1108"/>
  <c r="AY1128"/>
  <c r="AU1128"/>
  <c r="AV1128"/>
  <c r="AW1128"/>
  <c r="AX1128"/>
  <c r="AR1128"/>
  <c r="AS1128"/>
  <c r="AP1128"/>
  <c r="AQ1128"/>
  <c r="BE1128"/>
  <c r="AT1128"/>
  <c r="BB1128"/>
  <c r="BC1128"/>
  <c r="AY16"/>
  <c r="AU16"/>
  <c r="AV16"/>
  <c r="AW16"/>
  <c r="AX16"/>
  <c r="AR16"/>
  <c r="AS16"/>
  <c r="AP16"/>
  <c r="AT16"/>
  <c r="AQ16"/>
  <c r="BE16"/>
  <c r="BB16"/>
  <c r="BC16"/>
  <c r="S16"/>
  <c r="AY1129"/>
  <c r="AU1129"/>
  <c r="AV1129"/>
  <c r="AW1129"/>
  <c r="AX1129"/>
  <c r="AR1129"/>
  <c r="AS1129"/>
  <c r="AP1129"/>
  <c r="AQ1129"/>
  <c r="BB1129"/>
  <c r="BC1129"/>
  <c r="AY1138"/>
  <c r="AU1138"/>
  <c r="AV1138"/>
  <c r="AW1138"/>
  <c r="AX1138"/>
  <c r="AR1138"/>
  <c r="AS1138"/>
  <c r="AP1138"/>
  <c r="AQ1138"/>
  <c r="BB1138"/>
  <c r="BC1138"/>
  <c r="S1138"/>
  <c r="AY481"/>
  <c r="AU481"/>
  <c r="AV481"/>
  <c r="AW481"/>
  <c r="AX481"/>
  <c r="AR481"/>
  <c r="AS481"/>
  <c r="AP481"/>
  <c r="AT481"/>
  <c r="BE481"/>
  <c r="AQ481"/>
  <c r="BB481"/>
  <c r="BC481"/>
  <c r="S481"/>
  <c r="AY510"/>
  <c r="AU510"/>
  <c r="AV510"/>
  <c r="AW510"/>
  <c r="AX510"/>
  <c r="AR510"/>
  <c r="AS510"/>
  <c r="AP510"/>
  <c r="AQ510"/>
  <c r="BB510"/>
  <c r="BC510"/>
  <c r="S510"/>
  <c r="AY527"/>
  <c r="AU527"/>
  <c r="AV527"/>
  <c r="AW527"/>
  <c r="AX527"/>
  <c r="AR527"/>
  <c r="AS527"/>
  <c r="AP527"/>
  <c r="AQ527"/>
  <c r="BB527"/>
  <c r="BC527"/>
  <c r="S527"/>
  <c r="AY484"/>
  <c r="AU484"/>
  <c r="AV484"/>
  <c r="AW484"/>
  <c r="AX484"/>
  <c r="AZ484"/>
  <c r="AR484"/>
  <c r="AS484"/>
  <c r="AP484"/>
  <c r="AT484"/>
  <c r="AQ484"/>
  <c r="BB484"/>
  <c r="BC484"/>
  <c r="S484"/>
  <c r="AY521"/>
  <c r="AU521"/>
  <c r="AV521"/>
  <c r="AW521"/>
  <c r="AX521"/>
  <c r="AR521"/>
  <c r="AS521"/>
  <c r="AP521"/>
  <c r="AQ521"/>
  <c r="BB521"/>
  <c r="BC521"/>
  <c r="S521"/>
  <c r="AY504"/>
  <c r="AU504"/>
  <c r="AV504"/>
  <c r="AW504"/>
  <c r="AX504"/>
  <c r="AR504"/>
  <c r="AS504"/>
  <c r="AP504"/>
  <c r="AT504"/>
  <c r="AQ504"/>
  <c r="BB504"/>
  <c r="BC504"/>
  <c r="S504"/>
  <c r="AY479"/>
  <c r="AU479"/>
  <c r="AV479"/>
  <c r="AW479"/>
  <c r="AX479"/>
  <c r="AR479"/>
  <c r="AS479"/>
  <c r="AP479"/>
  <c r="AQ479"/>
  <c r="BB479"/>
  <c r="BC479"/>
  <c r="AY519"/>
  <c r="AU519"/>
  <c r="AV519"/>
  <c r="AW519"/>
  <c r="AX519"/>
  <c r="AR519"/>
  <c r="AS519"/>
  <c r="AP519"/>
  <c r="AQ519"/>
  <c r="BB519"/>
  <c r="BC519"/>
  <c r="S519"/>
  <c r="AY482"/>
  <c r="AU482"/>
  <c r="AV482"/>
  <c r="AW482"/>
  <c r="AX482"/>
  <c r="AR482"/>
  <c r="AS482"/>
  <c r="AP482"/>
  <c r="AQ482"/>
  <c r="BB482"/>
  <c r="BC482"/>
  <c r="S482"/>
  <c r="AY520"/>
  <c r="AU520"/>
  <c r="AV520"/>
  <c r="AW520"/>
  <c r="AX520"/>
  <c r="AR520"/>
  <c r="AS520"/>
  <c r="AP520"/>
  <c r="AQ520"/>
  <c r="BB520"/>
  <c r="BC520"/>
  <c r="S520"/>
  <c r="AY494"/>
  <c r="AU494"/>
  <c r="AV494"/>
  <c r="AW494"/>
  <c r="AX494"/>
  <c r="AR494"/>
  <c r="AS494"/>
  <c r="AP494"/>
  <c r="AQ494"/>
  <c r="BB494"/>
  <c r="BC494"/>
  <c r="S494"/>
  <c r="AY505"/>
  <c r="AU505"/>
  <c r="AV505"/>
  <c r="AW505"/>
  <c r="AX505"/>
  <c r="AR505"/>
  <c r="AS505"/>
  <c r="AP505"/>
  <c r="AQ505"/>
  <c r="BB505"/>
  <c r="BC505"/>
  <c r="AY512"/>
  <c r="AU512"/>
  <c r="AV512"/>
  <c r="AW512"/>
  <c r="AX512"/>
  <c r="AR512"/>
  <c r="AS512"/>
  <c r="AP512"/>
  <c r="AQ512"/>
  <c r="BB512"/>
  <c r="BC512"/>
  <c r="AY489"/>
  <c r="AU489"/>
  <c r="AV489"/>
  <c r="AW489"/>
  <c r="AX489"/>
  <c r="AR489"/>
  <c r="AS489"/>
  <c r="AP489"/>
  <c r="AQ489"/>
  <c r="BB489"/>
  <c r="BC489"/>
  <c r="AY516"/>
  <c r="AU516"/>
  <c r="AV516"/>
  <c r="AW516"/>
  <c r="AX516"/>
  <c r="AR516"/>
  <c r="AS516"/>
  <c r="AP516"/>
  <c r="AQ516"/>
  <c r="BB516"/>
  <c r="BC516"/>
  <c r="S516"/>
  <c r="AY522"/>
  <c r="AU522"/>
  <c r="AV522"/>
  <c r="AZ522"/>
  <c r="AW522"/>
  <c r="AX522"/>
  <c r="AR522"/>
  <c r="AS522"/>
  <c r="AP522"/>
  <c r="AQ522"/>
  <c r="AT522"/>
  <c r="BB522"/>
  <c r="BC522"/>
  <c r="AY525"/>
  <c r="AU525"/>
  <c r="AV525"/>
  <c r="AW525"/>
  <c r="AX525"/>
  <c r="AR525"/>
  <c r="AS525"/>
  <c r="AP525"/>
  <c r="AQ525"/>
  <c r="AT525"/>
  <c r="BB525"/>
  <c r="BC525"/>
  <c r="S525"/>
  <c r="AY513"/>
  <c r="AU513"/>
  <c r="AV513"/>
  <c r="AW513"/>
  <c r="AX513"/>
  <c r="AR513"/>
  <c r="AS513"/>
  <c r="AP513"/>
  <c r="AQ513"/>
  <c r="BB513"/>
  <c r="BC513"/>
  <c r="S513"/>
  <c r="AY514"/>
  <c r="AU514"/>
  <c r="AV514"/>
  <c r="AW514"/>
  <c r="AX514"/>
  <c r="AR514"/>
  <c r="AS514"/>
  <c r="AT514"/>
  <c r="AP514"/>
  <c r="AQ514"/>
  <c r="BB514"/>
  <c r="BC514"/>
  <c r="S514"/>
  <c r="AY495"/>
  <c r="AU495"/>
  <c r="AV495"/>
  <c r="AW495"/>
  <c r="AX495"/>
  <c r="AR495"/>
  <c r="AS495"/>
  <c r="AP495"/>
  <c r="AQ495"/>
  <c r="AT495"/>
  <c r="BB495"/>
  <c r="BC495"/>
  <c r="S495"/>
  <c r="AY499"/>
  <c r="AU499"/>
  <c r="AV499"/>
  <c r="AW499"/>
  <c r="AX499"/>
  <c r="AR499"/>
  <c r="AS499"/>
  <c r="AP499"/>
  <c r="AQ499"/>
  <c r="BB499"/>
  <c r="BC499"/>
  <c r="S499"/>
  <c r="AY483"/>
  <c r="AU483"/>
  <c r="AV483"/>
  <c r="AW483"/>
  <c r="AX483"/>
  <c r="AR483"/>
  <c r="AS483"/>
  <c r="AP483"/>
  <c r="AQ483"/>
  <c r="BB483"/>
  <c r="BC483"/>
  <c r="S483"/>
  <c r="AY498"/>
  <c r="AU498"/>
  <c r="AV498"/>
  <c r="AW498"/>
  <c r="AX498"/>
  <c r="AR498"/>
  <c r="AS498"/>
  <c r="AP498"/>
  <c r="AQ498"/>
  <c r="AT498"/>
  <c r="BB498"/>
  <c r="BC498"/>
  <c r="S498"/>
  <c r="AY529"/>
  <c r="AU529"/>
  <c r="AV529"/>
  <c r="AW529"/>
  <c r="AX529"/>
  <c r="AR529"/>
  <c r="AS529"/>
  <c r="AP529"/>
  <c r="AQ529"/>
  <c r="BB529"/>
  <c r="BC529"/>
  <c r="S529"/>
  <c r="AY509"/>
  <c r="AU509"/>
  <c r="AV509"/>
  <c r="AW509"/>
  <c r="AX509"/>
  <c r="AR509"/>
  <c r="AS509"/>
  <c r="AP509"/>
  <c r="AQ509"/>
  <c r="AT509"/>
  <c r="BB509"/>
  <c r="BC509"/>
  <c r="S509"/>
  <c r="AY487"/>
  <c r="AU487"/>
  <c r="AV487"/>
  <c r="AW487"/>
  <c r="AX487"/>
  <c r="AR487"/>
  <c r="AS487"/>
  <c r="AP487"/>
  <c r="AQ487"/>
  <c r="BB487"/>
  <c r="BC487"/>
  <c r="S487"/>
  <c r="AY515"/>
  <c r="AU515"/>
  <c r="AV515"/>
  <c r="AW515"/>
  <c r="AX515"/>
  <c r="AR515"/>
  <c r="AS515"/>
  <c r="AP515"/>
  <c r="AQ515"/>
  <c r="BB515"/>
  <c r="BC515"/>
  <c r="S515"/>
  <c r="AY526"/>
  <c r="AU526"/>
  <c r="AV526"/>
  <c r="AW526"/>
  <c r="AX526"/>
  <c r="AR526"/>
  <c r="AS526"/>
  <c r="AP526"/>
  <c r="AQ526"/>
  <c r="BB526"/>
  <c r="BC526"/>
  <c r="S526"/>
  <c r="AY492"/>
  <c r="AU492"/>
  <c r="AV492"/>
  <c r="AW492"/>
  <c r="AX492"/>
  <c r="AR492"/>
  <c r="AS492"/>
  <c r="AP492"/>
  <c r="AQ492"/>
  <c r="BB492"/>
  <c r="BC492"/>
  <c r="S492"/>
  <c r="AY503"/>
  <c r="AU503"/>
  <c r="AV503"/>
  <c r="AW503"/>
  <c r="AX503"/>
  <c r="AR503"/>
  <c r="AS503"/>
  <c r="AP503"/>
  <c r="AQ503"/>
  <c r="BB503"/>
  <c r="BC503"/>
  <c r="S503"/>
  <c r="AY488"/>
  <c r="AU488"/>
  <c r="AV488"/>
  <c r="AW488"/>
  <c r="AX488"/>
  <c r="AR488"/>
  <c r="AS488"/>
  <c r="AP488"/>
  <c r="AQ488"/>
  <c r="BB488"/>
  <c r="BC488"/>
  <c r="S488"/>
  <c r="AY502"/>
  <c r="AU502"/>
  <c r="AV502"/>
  <c r="AW502"/>
  <c r="AX502"/>
  <c r="AR502"/>
  <c r="AS502"/>
  <c r="AP502"/>
  <c r="AQ502"/>
  <c r="BB502"/>
  <c r="BC502"/>
  <c r="AY480"/>
  <c r="AU480"/>
  <c r="AV480"/>
  <c r="AW480"/>
  <c r="AX480"/>
  <c r="AR480"/>
  <c r="AS480"/>
  <c r="AP480"/>
  <c r="AQ480"/>
  <c r="BB480"/>
  <c r="BC480"/>
  <c r="AY523"/>
  <c r="AU523"/>
  <c r="AV523"/>
  <c r="AW523"/>
  <c r="AX523"/>
  <c r="AR523"/>
  <c r="AS523"/>
  <c r="AP523"/>
  <c r="AQ523"/>
  <c r="BB523"/>
  <c r="BC523"/>
  <c r="AY485"/>
  <c r="AU485"/>
  <c r="AV485"/>
  <c r="AW485"/>
  <c r="AX485"/>
  <c r="AR485"/>
  <c r="AS485"/>
  <c r="AP485"/>
  <c r="AQ485"/>
  <c r="BB485"/>
  <c r="BC485"/>
  <c r="AY490"/>
  <c r="AU490"/>
  <c r="AV490"/>
  <c r="AW490"/>
  <c r="AX490"/>
  <c r="AR490"/>
  <c r="AS490"/>
  <c r="AP490"/>
  <c r="AQ490"/>
  <c r="BB490"/>
  <c r="BC490"/>
  <c r="AY518"/>
  <c r="AU518"/>
  <c r="AV518"/>
  <c r="AW518"/>
  <c r="AX518"/>
  <c r="AR518"/>
  <c r="AS518"/>
  <c r="AP518"/>
  <c r="AQ518"/>
  <c r="BB518"/>
  <c r="BC518"/>
  <c r="AY511"/>
  <c r="AU511"/>
  <c r="AV511"/>
  <c r="AW511"/>
  <c r="AX511"/>
  <c r="AR511"/>
  <c r="AS511"/>
  <c r="AP511"/>
  <c r="AQ511"/>
  <c r="BB511"/>
  <c r="BC511"/>
  <c r="AY501"/>
  <c r="AU501"/>
  <c r="AV501"/>
  <c r="AW501"/>
  <c r="AX501"/>
  <c r="AR501"/>
  <c r="AS501"/>
  <c r="AP501"/>
  <c r="AQ501"/>
  <c r="BB501"/>
  <c r="BC501"/>
  <c r="AY507"/>
  <c r="AU507"/>
  <c r="AV507"/>
  <c r="AW507"/>
  <c r="AX507"/>
  <c r="AR507"/>
  <c r="AS507"/>
  <c r="AP507"/>
  <c r="AQ507"/>
  <c r="BB507"/>
  <c r="BC507"/>
  <c r="AY528"/>
  <c r="AU528"/>
  <c r="AV528"/>
  <c r="AW528"/>
  <c r="AX528"/>
  <c r="AR528"/>
  <c r="AS528"/>
  <c r="AP528"/>
  <c r="AQ528"/>
  <c r="BB528"/>
  <c r="BC528"/>
  <c r="AY496"/>
  <c r="AU496"/>
  <c r="AV496"/>
  <c r="AW496"/>
  <c r="AX496"/>
  <c r="AR496"/>
  <c r="AS496"/>
  <c r="AP496"/>
  <c r="AQ496"/>
  <c r="BB496"/>
  <c r="BC496"/>
  <c r="AY478"/>
  <c r="AU478"/>
  <c r="AV478"/>
  <c r="AW478"/>
  <c r="AX478"/>
  <c r="AR478"/>
  <c r="AS478"/>
  <c r="AP478"/>
  <c r="AT478"/>
  <c r="BE478"/>
  <c r="AQ478"/>
  <c r="BB478"/>
  <c r="BC478"/>
  <c r="AY650"/>
  <c r="AU650"/>
  <c r="AV650"/>
  <c r="AW650"/>
  <c r="AX650"/>
  <c r="AR650"/>
  <c r="AS650"/>
  <c r="AP650"/>
  <c r="AQ650"/>
  <c r="AT650"/>
  <c r="BE650"/>
  <c r="BB650"/>
  <c r="BC650"/>
  <c r="AY497"/>
  <c r="AU497"/>
  <c r="AV497"/>
  <c r="AW497"/>
  <c r="AX497"/>
  <c r="AR497"/>
  <c r="AS497"/>
  <c r="AP497"/>
  <c r="AQ497"/>
  <c r="BB497"/>
  <c r="BC497"/>
  <c r="AY524"/>
  <c r="AU524"/>
  <c r="AV524"/>
  <c r="AW524"/>
  <c r="AX524"/>
  <c r="AR524"/>
  <c r="AS524"/>
  <c r="AP524"/>
  <c r="AQ524"/>
  <c r="AT524"/>
  <c r="BB524"/>
  <c r="BC524"/>
  <c r="AY530"/>
  <c r="AU530"/>
  <c r="AV530"/>
  <c r="AW530"/>
  <c r="AX530"/>
  <c r="AR530"/>
  <c r="AS530"/>
  <c r="AP530"/>
  <c r="AQ530"/>
  <c r="BB530"/>
  <c r="BC530"/>
  <c r="S530"/>
  <c r="AY491"/>
  <c r="AU491"/>
  <c r="AV491"/>
  <c r="AW491"/>
  <c r="AX491"/>
  <c r="AR491"/>
  <c r="AS491"/>
  <c r="AP491"/>
  <c r="AQ491"/>
  <c r="BB491"/>
  <c r="BC491"/>
  <c r="AY493"/>
  <c r="AU493"/>
  <c r="AV493"/>
  <c r="AW493"/>
  <c r="AX493"/>
  <c r="AR493"/>
  <c r="AS493"/>
  <c r="AP493"/>
  <c r="AQ493"/>
  <c r="BB493"/>
  <c r="BC493"/>
  <c r="AY477"/>
  <c r="AU477"/>
  <c r="AV477"/>
  <c r="AW477"/>
  <c r="AX477"/>
  <c r="AR477"/>
  <c r="AS477"/>
  <c r="AP477"/>
  <c r="AQ477"/>
  <c r="BB477"/>
  <c r="BC477"/>
  <c r="AY506"/>
  <c r="AU506"/>
  <c r="AV506"/>
  <c r="AW506"/>
  <c r="AX506"/>
  <c r="AR506"/>
  <c r="AS506"/>
  <c r="AP506"/>
  <c r="AQ506"/>
  <c r="BB506"/>
  <c r="BC506"/>
  <c r="AY517"/>
  <c r="AU517"/>
  <c r="AV517"/>
  <c r="AW517"/>
  <c r="AX517"/>
  <c r="AR517"/>
  <c r="AS517"/>
  <c r="AP517"/>
  <c r="AQ517"/>
  <c r="BB517"/>
  <c r="BC517"/>
  <c r="S517"/>
  <c r="AY486"/>
  <c r="AU486"/>
  <c r="AV486"/>
  <c r="AW486"/>
  <c r="AX486"/>
  <c r="AR486"/>
  <c r="AS486"/>
  <c r="AP486"/>
  <c r="AQ486"/>
  <c r="BB486"/>
  <c r="BC486"/>
  <c r="AY508"/>
  <c r="AU508"/>
  <c r="AV508"/>
  <c r="AW508"/>
  <c r="AX508"/>
  <c r="AR508"/>
  <c r="AS508"/>
  <c r="AP508"/>
  <c r="AQ508"/>
  <c r="BB508"/>
  <c r="BC508"/>
  <c r="AY531"/>
  <c r="AU531"/>
  <c r="AV531"/>
  <c r="AW531"/>
  <c r="AX531"/>
  <c r="AR531"/>
  <c r="AS531"/>
  <c r="AP531"/>
  <c r="AQ531"/>
  <c r="BB531"/>
  <c r="BC531"/>
  <c r="AY500"/>
  <c r="AU500"/>
  <c r="AV500"/>
  <c r="AW500"/>
  <c r="AX500"/>
  <c r="AR500"/>
  <c r="AS500"/>
  <c r="AP500"/>
  <c r="AQ500"/>
  <c r="BB500"/>
  <c r="BC500"/>
  <c r="AY533"/>
  <c r="AU533"/>
  <c r="AV533"/>
  <c r="AW533"/>
  <c r="AX533"/>
  <c r="AR533"/>
  <c r="AS533"/>
  <c r="AP533"/>
  <c r="AQ533"/>
  <c r="BB533"/>
  <c r="BC533"/>
  <c r="S533"/>
  <c r="AY534"/>
  <c r="AU534"/>
  <c r="AV534"/>
  <c r="AW534"/>
  <c r="AX534"/>
  <c r="AR534"/>
  <c r="AS534"/>
  <c r="AP534"/>
  <c r="AQ534"/>
  <c r="AT534"/>
  <c r="BE534"/>
  <c r="BB534"/>
  <c r="BC534"/>
  <c r="S534"/>
  <c r="AY535"/>
  <c r="AU535"/>
  <c r="AV535"/>
  <c r="AW535"/>
  <c r="AX535"/>
  <c r="AR535"/>
  <c r="AS535"/>
  <c r="AP535"/>
  <c r="AT535"/>
  <c r="AQ535"/>
  <c r="BB535"/>
  <c r="BC535"/>
  <c r="S535"/>
  <c r="AY532"/>
  <c r="AU532"/>
  <c r="AV532"/>
  <c r="AW532"/>
  <c r="AX532"/>
  <c r="AR532"/>
  <c r="AS532"/>
  <c r="AP532"/>
  <c r="AQ532"/>
  <c r="BB532"/>
  <c r="BC532"/>
  <c r="S532"/>
  <c r="AY536"/>
  <c r="AU536"/>
  <c r="AV536"/>
  <c r="AZ536"/>
  <c r="AW536"/>
  <c r="AX536"/>
  <c r="AR536"/>
  <c r="AS536"/>
  <c r="AP536"/>
  <c r="AQ536"/>
  <c r="AT536"/>
  <c r="BB536"/>
  <c r="BC536"/>
  <c r="S536"/>
  <c r="AY452"/>
  <c r="AU452"/>
  <c r="AV452"/>
  <c r="AW452"/>
  <c r="AX452"/>
  <c r="AR452"/>
  <c r="AS452"/>
  <c r="AP452"/>
  <c r="AQ452"/>
  <c r="BB452"/>
  <c r="BC452"/>
  <c r="S452"/>
  <c r="AY445"/>
  <c r="AU445"/>
  <c r="AV445"/>
  <c r="AW445"/>
  <c r="AX445"/>
  <c r="AR445"/>
  <c r="AS445"/>
  <c r="AP445"/>
  <c r="AQ445"/>
  <c r="AT445"/>
  <c r="BB445"/>
  <c r="BC445"/>
  <c r="AY444"/>
  <c r="AU444"/>
  <c r="AV444"/>
  <c r="AW444"/>
  <c r="AX444"/>
  <c r="AR444"/>
  <c r="AS444"/>
  <c r="AP444"/>
  <c r="AQ444"/>
  <c r="AT444"/>
  <c r="BB444"/>
  <c r="BC444"/>
  <c r="AY439"/>
  <c r="AU439"/>
  <c r="AV439"/>
  <c r="AZ439"/>
  <c r="AW439"/>
  <c r="AX439"/>
  <c r="AR439"/>
  <c r="AS439"/>
  <c r="AP439"/>
  <c r="AT439"/>
  <c r="AQ439"/>
  <c r="BB439"/>
  <c r="BC439"/>
  <c r="AY453"/>
  <c r="AU453"/>
  <c r="AV453"/>
  <c r="AW453"/>
  <c r="AX453"/>
  <c r="AR453"/>
  <c r="AS453"/>
  <c r="AP453"/>
  <c r="AT453"/>
  <c r="AQ453"/>
  <c r="BB453"/>
  <c r="BC453"/>
  <c r="S453"/>
  <c r="AY436"/>
  <c r="AU436"/>
  <c r="AV436"/>
  <c r="AW436"/>
  <c r="AX436"/>
  <c r="AR436"/>
  <c r="AS436"/>
  <c r="AT436"/>
  <c r="AP436"/>
  <c r="AQ436"/>
  <c r="BB436"/>
  <c r="BC436"/>
  <c r="AY437"/>
  <c r="AU437"/>
  <c r="AV437"/>
  <c r="AW437"/>
  <c r="AX437"/>
  <c r="AR437"/>
  <c r="AS437"/>
  <c r="AT437"/>
  <c r="AP437"/>
  <c r="AQ437"/>
  <c r="BB437"/>
  <c r="BC437"/>
  <c r="AY442"/>
  <c r="AU442"/>
  <c r="AV442"/>
  <c r="AW442"/>
  <c r="AX442"/>
  <c r="AR442"/>
  <c r="AS442"/>
  <c r="AT442"/>
  <c r="AP442"/>
  <c r="AQ442"/>
  <c r="BB442"/>
  <c r="BC442"/>
  <c r="AY176"/>
  <c r="AU176"/>
  <c r="AV176"/>
  <c r="AW176"/>
  <c r="AX176"/>
  <c r="AR176"/>
  <c r="AS176"/>
  <c r="AT176"/>
  <c r="AP176"/>
  <c r="AQ176"/>
  <c r="BB176"/>
  <c r="BC176"/>
  <c r="S176"/>
  <c r="AY450"/>
  <c r="AU450"/>
  <c r="AV450"/>
  <c r="AW450"/>
  <c r="AX450"/>
  <c r="AR450"/>
  <c r="AS450"/>
  <c r="AP450"/>
  <c r="AQ450"/>
  <c r="AT450"/>
  <c r="BB450"/>
  <c r="BC450"/>
  <c r="S450"/>
  <c r="AY440"/>
  <c r="AU440"/>
  <c r="AV440"/>
  <c r="AW440"/>
  <c r="AX440"/>
  <c r="AR440"/>
  <c r="AS440"/>
  <c r="AP440"/>
  <c r="AQ440"/>
  <c r="BB440"/>
  <c r="BC440"/>
  <c r="S440"/>
  <c r="AY449"/>
  <c r="AU449"/>
  <c r="AV449"/>
  <c r="AW449"/>
  <c r="AX449"/>
  <c r="AR449"/>
  <c r="AS449"/>
  <c r="AP449"/>
  <c r="AQ449"/>
  <c r="AT449"/>
  <c r="BB449"/>
  <c r="BC449"/>
  <c r="S449"/>
  <c r="AY460"/>
  <c r="AU460"/>
  <c r="AV460"/>
  <c r="AW460"/>
  <c r="AX460"/>
  <c r="AR460"/>
  <c r="AS460"/>
  <c r="AP460"/>
  <c r="AQ460"/>
  <c r="BB460"/>
  <c r="BC460"/>
  <c r="S460"/>
  <c r="AY456"/>
  <c r="AU456"/>
  <c r="AV456"/>
  <c r="AW456"/>
  <c r="AX456"/>
  <c r="AR456"/>
  <c r="AS456"/>
  <c r="AP456"/>
  <c r="AQ456"/>
  <c r="BB456"/>
  <c r="BC456"/>
  <c r="S456"/>
  <c r="AY451"/>
  <c r="AU451"/>
  <c r="AV451"/>
  <c r="AW451"/>
  <c r="AX451"/>
  <c r="AR451"/>
  <c r="AS451"/>
  <c r="AP451"/>
  <c r="AQ451"/>
  <c r="BB451"/>
  <c r="BC451"/>
  <c r="S451"/>
  <c r="AY459"/>
  <c r="AU459"/>
  <c r="AV459"/>
  <c r="AW459"/>
  <c r="AX459"/>
  <c r="AR459"/>
  <c r="AS459"/>
  <c r="AP459"/>
  <c r="AQ459"/>
  <c r="BB459"/>
  <c r="BC459"/>
  <c r="S459"/>
  <c r="AY458"/>
  <c r="AU458"/>
  <c r="AV458"/>
  <c r="AW458"/>
  <c r="AX458"/>
  <c r="AR458"/>
  <c r="AS458"/>
  <c r="AP458"/>
  <c r="AQ458"/>
  <c r="BB458"/>
  <c r="BC458"/>
  <c r="S458"/>
  <c r="AY457"/>
  <c r="AU457"/>
  <c r="AV457"/>
  <c r="AW457"/>
  <c r="AX457"/>
  <c r="AR457"/>
  <c r="AS457"/>
  <c r="AP457"/>
  <c r="AQ457"/>
  <c r="BB457"/>
  <c r="BC457"/>
  <c r="S457"/>
  <c r="AY443"/>
  <c r="AU443"/>
  <c r="AV443"/>
  <c r="AW443"/>
  <c r="AX443"/>
  <c r="AR443"/>
  <c r="AS443"/>
  <c r="AP443"/>
  <c r="AQ443"/>
  <c r="BB443"/>
  <c r="BC443"/>
  <c r="S443"/>
  <c r="AY448"/>
  <c r="AU448"/>
  <c r="AV448"/>
  <c r="AW448"/>
  <c r="AX448"/>
  <c r="AR448"/>
  <c r="AS448"/>
  <c r="AP448"/>
  <c r="AQ448"/>
  <c r="BB448"/>
  <c r="BC448"/>
  <c r="S448"/>
  <c r="AY455"/>
  <c r="AU455"/>
  <c r="AV455"/>
  <c r="AW455"/>
  <c r="AX455"/>
  <c r="AR455"/>
  <c r="AS455"/>
  <c r="AP455"/>
  <c r="AT455"/>
  <c r="AQ455"/>
  <c r="BB455"/>
  <c r="BC455"/>
  <c r="S455"/>
  <c r="AY447"/>
  <c r="AU447"/>
  <c r="AV447"/>
  <c r="AW447"/>
  <c r="AX447"/>
  <c r="AR447"/>
  <c r="AS447"/>
  <c r="AP447"/>
  <c r="AQ447"/>
  <c r="BB447"/>
  <c r="BC447"/>
  <c r="S447"/>
  <c r="AY438"/>
  <c r="AU438"/>
  <c r="AV438"/>
  <c r="AW438"/>
  <c r="AX438"/>
  <c r="AR438"/>
  <c r="AS438"/>
  <c r="AP438"/>
  <c r="AQ438"/>
  <c r="BB438"/>
  <c r="BC438"/>
  <c r="AY435"/>
  <c r="AU435"/>
  <c r="AV435"/>
  <c r="AZ435"/>
  <c r="BH435"/>
  <c r="AW435"/>
  <c r="AX435"/>
  <c r="AR435"/>
  <c r="AS435"/>
  <c r="AP435"/>
  <c r="AQ435"/>
  <c r="BB435"/>
  <c r="BC435"/>
  <c r="AY273"/>
  <c r="AU273"/>
  <c r="AV273"/>
  <c r="AW273"/>
  <c r="AX273"/>
  <c r="AR273"/>
  <c r="AS273"/>
  <c r="AP273"/>
  <c r="AQ273"/>
  <c r="BB273"/>
  <c r="BC273"/>
  <c r="AY454"/>
  <c r="AU454"/>
  <c r="AV454"/>
  <c r="AZ454"/>
  <c r="BH454"/>
  <c r="AW454"/>
  <c r="AX454"/>
  <c r="AR454"/>
  <c r="AS454"/>
  <c r="AP454"/>
  <c r="AQ454"/>
  <c r="BB454"/>
  <c r="BC454"/>
  <c r="AY446"/>
  <c r="AU446"/>
  <c r="AV446"/>
  <c r="AW446"/>
  <c r="AX446"/>
  <c r="AR446"/>
  <c r="AS446"/>
  <c r="AP446"/>
  <c r="AQ446"/>
  <c r="BB446"/>
  <c r="BC446"/>
  <c r="AY461"/>
  <c r="AU461"/>
  <c r="AV461"/>
  <c r="AZ461"/>
  <c r="BH461"/>
  <c r="AW461"/>
  <c r="AX461"/>
  <c r="AR461"/>
  <c r="AS461"/>
  <c r="AP461"/>
  <c r="AQ461"/>
  <c r="BB461"/>
  <c r="BC461"/>
  <c r="S461"/>
  <c r="AY441"/>
  <c r="AU441"/>
  <c r="AV441"/>
  <c r="AW441"/>
  <c r="AX441"/>
  <c r="AR441"/>
  <c r="AS441"/>
  <c r="AP441"/>
  <c r="AQ441"/>
  <c r="AT441"/>
  <c r="BB441"/>
  <c r="BC441"/>
  <c r="AY475"/>
  <c r="AU475"/>
  <c r="AV475"/>
  <c r="AW475"/>
  <c r="AX475"/>
  <c r="AR475"/>
  <c r="AS475"/>
  <c r="AP475"/>
  <c r="AQ475"/>
  <c r="AT475"/>
  <c r="BB475"/>
  <c r="BC475"/>
  <c r="S475"/>
  <c r="AY463"/>
  <c r="AU463"/>
  <c r="AV463"/>
  <c r="AW463"/>
  <c r="AX463"/>
  <c r="AR463"/>
  <c r="AS463"/>
  <c r="AP463"/>
  <c r="AQ463"/>
  <c r="BB463"/>
  <c r="BC463"/>
  <c r="S463"/>
  <c r="AY471"/>
  <c r="AU471"/>
  <c r="AV471"/>
  <c r="AW471"/>
  <c r="AX471"/>
  <c r="AR471"/>
  <c r="AS471"/>
  <c r="AP471"/>
  <c r="AT471"/>
  <c r="AQ471"/>
  <c r="BB471"/>
  <c r="BC471"/>
  <c r="S471"/>
  <c r="AY465"/>
  <c r="AU465"/>
  <c r="AV465"/>
  <c r="AW465"/>
  <c r="AX465"/>
  <c r="AR465"/>
  <c r="AS465"/>
  <c r="AP465"/>
  <c r="AQ465"/>
  <c r="BB465"/>
  <c r="BC465"/>
  <c r="AY474"/>
  <c r="AU474"/>
  <c r="AV474"/>
  <c r="AW474"/>
  <c r="AX474"/>
  <c r="AR474"/>
  <c r="AS474"/>
  <c r="AP474"/>
  <c r="AQ474"/>
  <c r="BB474"/>
  <c r="BC474"/>
  <c r="S474"/>
  <c r="AY466"/>
  <c r="AU466"/>
  <c r="AV466"/>
  <c r="AW466"/>
  <c r="AZ466"/>
  <c r="AX466"/>
  <c r="AR466"/>
  <c r="AS466"/>
  <c r="AP466"/>
  <c r="AT466"/>
  <c r="AQ466"/>
  <c r="BB466"/>
  <c r="BC466"/>
  <c r="S466"/>
  <c r="AY468"/>
  <c r="AU468"/>
  <c r="AV468"/>
  <c r="AW468"/>
  <c r="AX468"/>
  <c r="AZ468"/>
  <c r="BH468"/>
  <c r="AR468"/>
  <c r="AS468"/>
  <c r="AP468"/>
  <c r="AQ468"/>
  <c r="BB468"/>
  <c r="BC468"/>
  <c r="S468"/>
  <c r="AY476"/>
  <c r="AU476"/>
  <c r="AV476"/>
  <c r="AW476"/>
  <c r="AX476"/>
  <c r="AR476"/>
  <c r="AS476"/>
  <c r="AP476"/>
  <c r="AT476"/>
  <c r="AQ476"/>
  <c r="BB476"/>
  <c r="BC476"/>
  <c r="AY472"/>
  <c r="AU472"/>
  <c r="AV472"/>
  <c r="AW472"/>
  <c r="AX472"/>
  <c r="AR472"/>
  <c r="AS472"/>
  <c r="AP472"/>
  <c r="AQ472"/>
  <c r="BB472"/>
  <c r="BC472"/>
  <c r="S472"/>
  <c r="AY470"/>
  <c r="AU470"/>
  <c r="AV470"/>
  <c r="AW470"/>
  <c r="AX470"/>
  <c r="AR470"/>
  <c r="AS470"/>
  <c r="AP470"/>
  <c r="AT470"/>
  <c r="AQ470"/>
  <c r="BB470"/>
  <c r="BC470"/>
  <c r="S470"/>
  <c r="AY473"/>
  <c r="AU473"/>
  <c r="AV473"/>
  <c r="AW473"/>
  <c r="AX473"/>
  <c r="AR473"/>
  <c r="AS473"/>
  <c r="AP473"/>
  <c r="AQ473"/>
  <c r="BB473"/>
  <c r="BC473"/>
  <c r="S473"/>
  <c r="AY467"/>
  <c r="AU467"/>
  <c r="AV467"/>
  <c r="AW467"/>
  <c r="AX467"/>
  <c r="AR467"/>
  <c r="AS467"/>
  <c r="AP467"/>
  <c r="AQ467"/>
  <c r="BB467"/>
  <c r="BC467"/>
  <c r="S467"/>
  <c r="AY469"/>
  <c r="AU469"/>
  <c r="AV469"/>
  <c r="AW469"/>
  <c r="AX469"/>
  <c r="AZ469"/>
  <c r="AR469"/>
  <c r="AS469"/>
  <c r="AP469"/>
  <c r="AQ469"/>
  <c r="AT469"/>
  <c r="BB469"/>
  <c r="BC469"/>
  <c r="S469"/>
  <c r="AY464"/>
  <c r="AU464"/>
  <c r="AV464"/>
  <c r="AW464"/>
  <c r="AX464"/>
  <c r="AR464"/>
  <c r="AS464"/>
  <c r="AP464"/>
  <c r="AT464"/>
  <c r="AQ464"/>
  <c r="BB464"/>
  <c r="BC464"/>
  <c r="S464"/>
  <c r="AY462"/>
  <c r="AU462"/>
  <c r="AV462"/>
  <c r="AW462"/>
  <c r="AX462"/>
  <c r="AR462"/>
  <c r="AS462"/>
  <c r="AP462"/>
  <c r="AQ462"/>
  <c r="AT462"/>
  <c r="BB462"/>
  <c r="BC462"/>
  <c r="S462"/>
  <c r="AY101"/>
  <c r="AU101"/>
  <c r="AV101"/>
  <c r="AW101"/>
  <c r="AX101"/>
  <c r="AZ101"/>
  <c r="BH101"/>
  <c r="AR101"/>
  <c r="AS101"/>
  <c r="AP101"/>
  <c r="AQ101"/>
  <c r="BB101"/>
  <c r="BC101"/>
  <c r="AY424"/>
  <c r="AU424"/>
  <c r="AV424"/>
  <c r="AW424"/>
  <c r="AX424"/>
  <c r="AR424"/>
  <c r="AS424"/>
  <c r="AP424"/>
  <c r="AQ424"/>
  <c r="BB424"/>
  <c r="BC424"/>
  <c r="AY429"/>
  <c r="AU429"/>
  <c r="AV429"/>
  <c r="AW429"/>
  <c r="AX429"/>
  <c r="AZ429"/>
  <c r="BH429"/>
  <c r="AR429"/>
  <c r="AS429"/>
  <c r="AP429"/>
  <c r="AQ429"/>
  <c r="BB429"/>
  <c r="BC429"/>
  <c r="AY434"/>
  <c r="AU434"/>
  <c r="AV434"/>
  <c r="AW434"/>
  <c r="AX434"/>
  <c r="AR434"/>
  <c r="AS434"/>
  <c r="AP434"/>
  <c r="AQ434"/>
  <c r="BB434"/>
  <c r="BC434"/>
  <c r="AY427"/>
  <c r="AU427"/>
  <c r="AV427"/>
  <c r="AW427"/>
  <c r="AX427"/>
  <c r="AZ427"/>
  <c r="BH427"/>
  <c r="AR427"/>
  <c r="AS427"/>
  <c r="AP427"/>
  <c r="AQ427"/>
  <c r="BB427"/>
  <c r="BC427"/>
  <c r="AY431"/>
  <c r="AU431"/>
  <c r="AV431"/>
  <c r="AW431"/>
  <c r="AX431"/>
  <c r="AR431"/>
  <c r="AS431"/>
  <c r="AP431"/>
  <c r="AQ431"/>
  <c r="BB431"/>
  <c r="BC431"/>
  <c r="S431"/>
  <c r="AY432"/>
  <c r="AU432"/>
  <c r="AV432"/>
  <c r="AW432"/>
  <c r="AZ432"/>
  <c r="AX432"/>
  <c r="AR432"/>
  <c r="AS432"/>
  <c r="AP432"/>
  <c r="AT432"/>
  <c r="AQ432"/>
  <c r="BB432"/>
  <c r="BC432"/>
  <c r="S432"/>
  <c r="AY256"/>
  <c r="AU256"/>
  <c r="AV256"/>
  <c r="AW256"/>
  <c r="AX256"/>
  <c r="AR256"/>
  <c r="AS256"/>
  <c r="AP256"/>
  <c r="AQ256"/>
  <c r="AT256"/>
  <c r="BD256"/>
  <c r="BB256"/>
  <c r="BC256"/>
  <c r="S256"/>
  <c r="AY255"/>
  <c r="AU255"/>
  <c r="AV255"/>
  <c r="AW255"/>
  <c r="AZ255"/>
  <c r="AX255"/>
  <c r="AR255"/>
  <c r="AS255"/>
  <c r="AP255"/>
  <c r="AT255"/>
  <c r="AQ255"/>
  <c r="BB255"/>
  <c r="BC255"/>
  <c r="S255"/>
  <c r="AY1604"/>
  <c r="AU1604"/>
  <c r="AV1604"/>
  <c r="AW1604"/>
  <c r="AX1604"/>
  <c r="AR1604"/>
  <c r="AS1604"/>
  <c r="AP1604"/>
  <c r="AQ1604"/>
  <c r="BB1604"/>
  <c r="BC1604"/>
  <c r="S1604"/>
  <c r="AY1603"/>
  <c r="AU1603"/>
  <c r="AV1603"/>
  <c r="AW1603"/>
  <c r="AX1603"/>
  <c r="AZ1603"/>
  <c r="AR1603"/>
  <c r="AS1603"/>
  <c r="AP1603"/>
  <c r="AQ1603"/>
  <c r="BB1603"/>
  <c r="BC1603"/>
  <c r="S1603"/>
  <c r="AY13"/>
  <c r="AU13"/>
  <c r="AV13"/>
  <c r="AW13"/>
  <c r="AX13"/>
  <c r="AR13"/>
  <c r="AS13"/>
  <c r="AP13"/>
  <c r="AQ13"/>
  <c r="BB13"/>
  <c r="BC13"/>
  <c r="AY15"/>
  <c r="AU15"/>
  <c r="AV15"/>
  <c r="AW15"/>
  <c r="AX15"/>
  <c r="AR15"/>
  <c r="AS15"/>
  <c r="AP15"/>
  <c r="AQ15"/>
  <c r="BB15"/>
  <c r="BC15"/>
  <c r="AY12"/>
  <c r="AU12"/>
  <c r="AV12"/>
  <c r="AW12"/>
  <c r="AX12"/>
  <c r="AR12"/>
  <c r="AS12"/>
  <c r="AP12"/>
  <c r="AQ12"/>
  <c r="BB12"/>
  <c r="BC12"/>
  <c r="AY14"/>
  <c r="AU14"/>
  <c r="AV14"/>
  <c r="AW14"/>
  <c r="AX14"/>
  <c r="AR14"/>
  <c r="AS14"/>
  <c r="AP14"/>
  <c r="AQ14"/>
  <c r="BB14"/>
  <c r="BC14"/>
  <c r="AY11"/>
  <c r="AU11"/>
  <c r="AV11"/>
  <c r="AW11"/>
  <c r="AX11"/>
  <c r="AR11"/>
  <c r="AS11"/>
  <c r="AP11"/>
  <c r="AQ11"/>
  <c r="BB11"/>
  <c r="BC11"/>
  <c r="AY418"/>
  <c r="AU418"/>
  <c r="AV418"/>
  <c r="AW418"/>
  <c r="AX418"/>
  <c r="AR418"/>
  <c r="AS418"/>
  <c r="AP418"/>
  <c r="AQ418"/>
  <c r="BB418"/>
  <c r="BC418"/>
  <c r="S418"/>
  <c r="AY416"/>
  <c r="AU416"/>
  <c r="AV416"/>
  <c r="AW416"/>
  <c r="AX416"/>
  <c r="AR416"/>
  <c r="AS416"/>
  <c r="AP416"/>
  <c r="AQ416"/>
  <c r="BB416"/>
  <c r="BC416"/>
  <c r="S416"/>
  <c r="AY419"/>
  <c r="AU419"/>
  <c r="AV419"/>
  <c r="AW419"/>
  <c r="AX419"/>
  <c r="AR419"/>
  <c r="AS419"/>
  <c r="AP419"/>
  <c r="AQ419"/>
  <c r="BB419"/>
  <c r="BC419"/>
  <c r="S419"/>
  <c r="AY417"/>
  <c r="AU417"/>
  <c r="AV417"/>
  <c r="AW417"/>
  <c r="AX417"/>
  <c r="AR417"/>
  <c r="AS417"/>
  <c r="AP417"/>
  <c r="AQ417"/>
  <c r="AT417"/>
  <c r="BB417"/>
  <c r="BC417"/>
  <c r="AY396"/>
  <c r="AU396"/>
  <c r="AV396"/>
  <c r="AW396"/>
  <c r="AX396"/>
  <c r="AZ396"/>
  <c r="AR396"/>
  <c r="AS396"/>
  <c r="AP396"/>
  <c r="AQ396"/>
  <c r="AT396"/>
  <c r="BB396"/>
  <c r="BC396"/>
  <c r="S396"/>
  <c r="AY410"/>
  <c r="AU410"/>
  <c r="AV410"/>
  <c r="AW410"/>
  <c r="AX410"/>
  <c r="AR410"/>
  <c r="AS410"/>
  <c r="AP410"/>
  <c r="AQ410"/>
  <c r="BB410"/>
  <c r="BC410"/>
  <c r="S410"/>
  <c r="AY411"/>
  <c r="AU411"/>
  <c r="AV411"/>
  <c r="AW411"/>
  <c r="AZ411"/>
  <c r="AX411"/>
  <c r="AR411"/>
  <c r="AS411"/>
  <c r="AP411"/>
  <c r="AQ411"/>
  <c r="AT411"/>
  <c r="BB411"/>
  <c r="BC411"/>
  <c r="S411"/>
  <c r="AY399"/>
  <c r="AU399"/>
  <c r="AV399"/>
  <c r="AW399"/>
  <c r="AX399"/>
  <c r="AR399"/>
  <c r="AS399"/>
  <c r="AP399"/>
  <c r="AQ399"/>
  <c r="BB399"/>
  <c r="BC399"/>
  <c r="S399"/>
  <c r="AY415"/>
  <c r="AU415"/>
  <c r="AV415"/>
  <c r="AW415"/>
  <c r="AX415"/>
  <c r="AR415"/>
  <c r="AS415"/>
  <c r="AP415"/>
  <c r="AQ415"/>
  <c r="AT415"/>
  <c r="BB415"/>
  <c r="BC415"/>
  <c r="S415"/>
  <c r="AY397"/>
  <c r="AU397"/>
  <c r="AV397"/>
  <c r="AZ397"/>
  <c r="BH397"/>
  <c r="AW397"/>
  <c r="AX397"/>
  <c r="AR397"/>
  <c r="AS397"/>
  <c r="AP397"/>
  <c r="AQ397"/>
  <c r="BB397"/>
  <c r="BC397"/>
  <c r="S397"/>
  <c r="AY413"/>
  <c r="AU413"/>
  <c r="AV413"/>
  <c r="AW413"/>
  <c r="AX413"/>
  <c r="AR413"/>
  <c r="AS413"/>
  <c r="AP413"/>
  <c r="AQ413"/>
  <c r="BB413"/>
  <c r="BC413"/>
  <c r="S413"/>
  <c r="AY409"/>
  <c r="AU409"/>
  <c r="AV409"/>
  <c r="AW409"/>
  <c r="AX409"/>
  <c r="AR409"/>
  <c r="AS409"/>
  <c r="AT409"/>
  <c r="BF409"/>
  <c r="AP409"/>
  <c r="AQ409"/>
  <c r="BB409"/>
  <c r="BC409"/>
  <c r="S409"/>
  <c r="AY406"/>
  <c r="AU406"/>
  <c r="AV406"/>
  <c r="AW406"/>
  <c r="AX406"/>
  <c r="AZ406"/>
  <c r="AR406"/>
  <c r="AS406"/>
  <c r="AP406"/>
  <c r="AT406"/>
  <c r="AQ406"/>
  <c r="BB406"/>
  <c r="BC406"/>
  <c r="S406"/>
  <c r="AY408"/>
  <c r="AU408"/>
  <c r="AV408"/>
  <c r="AW408"/>
  <c r="AX408"/>
  <c r="AR408"/>
  <c r="AS408"/>
  <c r="AP408"/>
  <c r="AQ408"/>
  <c r="BB408"/>
  <c r="BC408"/>
  <c r="S408"/>
  <c r="AY412"/>
  <c r="AU412"/>
  <c r="AV412"/>
  <c r="AZ412"/>
  <c r="AW412"/>
  <c r="AX412"/>
  <c r="AR412"/>
  <c r="AS412"/>
  <c r="AP412"/>
  <c r="AQ412"/>
  <c r="AT412"/>
  <c r="BB412"/>
  <c r="BC412"/>
  <c r="S412"/>
  <c r="AY400"/>
  <c r="AU400"/>
  <c r="AV400"/>
  <c r="AW400"/>
  <c r="AX400"/>
  <c r="AR400"/>
  <c r="AS400"/>
  <c r="AP400"/>
  <c r="AQ400"/>
  <c r="BB400"/>
  <c r="BC400"/>
  <c r="S400"/>
  <c r="AY407"/>
  <c r="AU407"/>
  <c r="AV407"/>
  <c r="AW407"/>
  <c r="AX407"/>
  <c r="AR407"/>
  <c r="AS407"/>
  <c r="AP407"/>
  <c r="AQ407"/>
  <c r="BB407"/>
  <c r="BC407"/>
  <c r="S407"/>
  <c r="AY395"/>
  <c r="AU395"/>
  <c r="AV395"/>
  <c r="AW395"/>
  <c r="AX395"/>
  <c r="AR395"/>
  <c r="AS395"/>
  <c r="AP395"/>
  <c r="AQ395"/>
  <c r="BB395"/>
  <c r="BC395"/>
  <c r="S395"/>
  <c r="AY405"/>
  <c r="AU405"/>
  <c r="AV405"/>
  <c r="AW405"/>
  <c r="AX405"/>
  <c r="AR405"/>
  <c r="AS405"/>
  <c r="AP405"/>
  <c r="AQ405"/>
  <c r="AT405"/>
  <c r="BB405"/>
  <c r="BC405"/>
  <c r="S405"/>
  <c r="AY403"/>
  <c r="AU403"/>
  <c r="AV403"/>
  <c r="AW403"/>
  <c r="AX403"/>
  <c r="AR403"/>
  <c r="AS403"/>
  <c r="AP403"/>
  <c r="AT403"/>
  <c r="BF403"/>
  <c r="AQ403"/>
  <c r="BB403"/>
  <c r="BC403"/>
  <c r="S403"/>
  <c r="AY401"/>
  <c r="AU401"/>
  <c r="AV401"/>
  <c r="AW401"/>
  <c r="AX401"/>
  <c r="AZ401"/>
  <c r="AR401"/>
  <c r="AS401"/>
  <c r="AP401"/>
  <c r="AT401"/>
  <c r="AQ401"/>
  <c r="BB401"/>
  <c r="BC401"/>
  <c r="S401"/>
  <c r="AY394"/>
  <c r="AU394"/>
  <c r="AV394"/>
  <c r="AW394"/>
  <c r="AX394"/>
  <c r="AR394"/>
  <c r="AS394"/>
  <c r="AP394"/>
  <c r="AQ394"/>
  <c r="BB394"/>
  <c r="BC394"/>
  <c r="S394"/>
  <c r="AY404"/>
  <c r="AU404"/>
  <c r="AV404"/>
  <c r="AZ404"/>
  <c r="AW404"/>
  <c r="AX404"/>
  <c r="AR404"/>
  <c r="AS404"/>
  <c r="AT404"/>
  <c r="AP404"/>
  <c r="AQ404"/>
  <c r="BB404"/>
  <c r="BC404"/>
  <c r="AY402"/>
  <c r="AU402"/>
  <c r="AV402"/>
  <c r="AW402"/>
  <c r="AX402"/>
  <c r="AR402"/>
  <c r="AS402"/>
  <c r="AT402"/>
  <c r="AP402"/>
  <c r="AQ402"/>
  <c r="BB402"/>
  <c r="BC402"/>
  <c r="S402"/>
  <c r="AY391"/>
  <c r="AU391"/>
  <c r="AV391"/>
  <c r="AW391"/>
  <c r="AX391"/>
  <c r="AR391"/>
  <c r="AS391"/>
  <c r="AP391"/>
  <c r="AQ391"/>
  <c r="BB391"/>
  <c r="BC391"/>
  <c r="S391"/>
  <c r="AY392"/>
  <c r="AU392"/>
  <c r="AV392"/>
  <c r="AW392"/>
  <c r="AX392"/>
  <c r="AZ392"/>
  <c r="AR392"/>
  <c r="AS392"/>
  <c r="AP392"/>
  <c r="AT392"/>
  <c r="AQ392"/>
  <c r="BB392"/>
  <c r="BC392"/>
  <c r="S392"/>
  <c r="AY389"/>
  <c r="AU389"/>
  <c r="AV389"/>
  <c r="AW389"/>
  <c r="AX389"/>
  <c r="AR389"/>
  <c r="AS389"/>
  <c r="AP389"/>
  <c r="AQ389"/>
  <c r="BB389"/>
  <c r="BC389"/>
  <c r="S389"/>
  <c r="AY2300"/>
  <c r="AU2300"/>
  <c r="AV2300"/>
  <c r="AW2300"/>
  <c r="AX2300"/>
  <c r="AR2300"/>
  <c r="AS2300"/>
  <c r="AP2300"/>
  <c r="AT2300"/>
  <c r="AQ2300"/>
  <c r="BB2300"/>
  <c r="BC2300"/>
  <c r="S2300"/>
  <c r="AY1599"/>
  <c r="AU1599"/>
  <c r="AV1599"/>
  <c r="AW1599"/>
  <c r="AX1599"/>
  <c r="AR1599"/>
  <c r="AS1599"/>
  <c r="AP1599"/>
  <c r="AQ1599"/>
  <c r="BB1599"/>
  <c r="BC1599"/>
  <c r="S1599"/>
  <c r="AY1600"/>
  <c r="AU1600"/>
  <c r="AV1600"/>
  <c r="AW1600"/>
  <c r="AX1600"/>
  <c r="AR1600"/>
  <c r="AS1600"/>
  <c r="AP1600"/>
  <c r="AQ1600"/>
  <c r="BB1600"/>
  <c r="BC1600"/>
  <c r="S1600"/>
  <c r="AY1088"/>
  <c r="AU1088"/>
  <c r="AV1088"/>
  <c r="AW1088"/>
  <c r="AX1088"/>
  <c r="AR1088"/>
  <c r="AS1088"/>
  <c r="AT1088"/>
  <c r="BD1088"/>
  <c r="AP1088"/>
  <c r="AQ1088"/>
  <c r="BB1088"/>
  <c r="BC1088"/>
  <c r="S1088"/>
  <c r="AY1089"/>
  <c r="AU1089"/>
  <c r="AV1089"/>
  <c r="AW1089"/>
  <c r="AX1089"/>
  <c r="AR1089"/>
  <c r="AS1089"/>
  <c r="AP1089"/>
  <c r="AT1089"/>
  <c r="AQ1089"/>
  <c r="BB1089"/>
  <c r="BC1089"/>
  <c r="S1089"/>
  <c r="AY1106"/>
  <c r="AU1106"/>
  <c r="AV1106"/>
  <c r="AW1106"/>
  <c r="AX1106"/>
  <c r="AR1106"/>
  <c r="AS1106"/>
  <c r="AP1106"/>
  <c r="AQ1106"/>
  <c r="BB1106"/>
  <c r="BC1106"/>
  <c r="AY1598"/>
  <c r="AU1598"/>
  <c r="AV1598"/>
  <c r="AW1598"/>
  <c r="AX1598"/>
  <c r="AR1598"/>
  <c r="AS1598"/>
  <c r="AP1598"/>
  <c r="AT1598"/>
  <c r="BF1598"/>
  <c r="AQ1598"/>
  <c r="BB1598"/>
  <c r="BC1598"/>
  <c r="AY1107"/>
  <c r="AU1107"/>
  <c r="AV1107"/>
  <c r="AW1107"/>
  <c r="AX1107"/>
  <c r="AR1107"/>
  <c r="AS1107"/>
  <c r="AP1107"/>
  <c r="AQ1107"/>
  <c r="BB1107"/>
  <c r="BC1107"/>
  <c r="S1107"/>
  <c r="AY1105"/>
  <c r="AU1105"/>
  <c r="AV1105"/>
  <c r="AW1105"/>
  <c r="AX1105"/>
  <c r="AZ1105"/>
  <c r="AR1105"/>
  <c r="AS1105"/>
  <c r="AP1105"/>
  <c r="AQ1105"/>
  <c r="AT1105"/>
  <c r="BB1105"/>
  <c r="BC1105"/>
  <c r="S1105"/>
  <c r="AY1086"/>
  <c r="AU1086"/>
  <c r="AV1086"/>
  <c r="AW1086"/>
  <c r="AX1086"/>
  <c r="AR1086"/>
  <c r="AS1086"/>
  <c r="AP1086"/>
  <c r="AQ1086"/>
  <c r="BB1086"/>
  <c r="BC1086"/>
  <c r="AY1597"/>
  <c r="AU1597"/>
  <c r="AV1597"/>
  <c r="AW1597"/>
  <c r="AX1597"/>
  <c r="AR1597"/>
  <c r="AS1597"/>
  <c r="AP1597"/>
  <c r="AQ1597"/>
  <c r="BB1597"/>
  <c r="BC1597"/>
  <c r="AY1087"/>
  <c r="AU1087"/>
  <c r="AV1087"/>
  <c r="AW1087"/>
  <c r="AX1087"/>
  <c r="AR1087"/>
  <c r="AS1087"/>
  <c r="AP1087"/>
  <c r="AQ1087"/>
  <c r="BB1087"/>
  <c r="BC1087"/>
  <c r="S1087"/>
  <c r="AY1595"/>
  <c r="AU1595"/>
  <c r="AV1595"/>
  <c r="AW1595"/>
  <c r="AX1595"/>
  <c r="AR1595"/>
  <c r="AS1595"/>
  <c r="AP1595"/>
  <c r="AQ1595"/>
  <c r="AT1595"/>
  <c r="BB1595"/>
  <c r="BC1595"/>
  <c r="S1595"/>
  <c r="AY1591"/>
  <c r="AU1591"/>
  <c r="AV1591"/>
  <c r="AW1591"/>
  <c r="AX1591"/>
  <c r="AR1591"/>
  <c r="AS1591"/>
  <c r="AP1591"/>
  <c r="AQ1591"/>
  <c r="BB1591"/>
  <c r="BC1591"/>
  <c r="AY1085"/>
  <c r="AU1085"/>
  <c r="AV1085"/>
  <c r="AW1085"/>
  <c r="AX1085"/>
  <c r="AR1085"/>
  <c r="AS1085"/>
  <c r="AP1085"/>
  <c r="AQ1085"/>
  <c r="BB1085"/>
  <c r="BC1085"/>
  <c r="AY1084"/>
  <c r="AU1084"/>
  <c r="AV1084"/>
  <c r="AW1084"/>
  <c r="AX1084"/>
  <c r="AR1084"/>
  <c r="AS1084"/>
  <c r="AP1084"/>
  <c r="AQ1084"/>
  <c r="BB1084"/>
  <c r="BC1084"/>
  <c r="S1084"/>
  <c r="AY1596"/>
  <c r="AU1596"/>
  <c r="AV1596"/>
  <c r="AW1596"/>
  <c r="AX1596"/>
  <c r="AR1596"/>
  <c r="AS1596"/>
  <c r="AP1596"/>
  <c r="AT1596"/>
  <c r="AQ1596"/>
  <c r="BB1596"/>
  <c r="BC1596"/>
  <c r="S1596"/>
  <c r="AY1594"/>
  <c r="AU1594"/>
  <c r="AV1594"/>
  <c r="AW1594"/>
  <c r="AX1594"/>
  <c r="AR1594"/>
  <c r="BF1594"/>
  <c r="AS1594"/>
  <c r="AP1594"/>
  <c r="AQ1594"/>
  <c r="AT1594"/>
  <c r="BB1594"/>
  <c r="BC1594"/>
  <c r="S1594"/>
  <c r="AY1593"/>
  <c r="AU1593"/>
  <c r="AV1593"/>
  <c r="AW1593"/>
  <c r="AX1593"/>
  <c r="AR1593"/>
  <c r="AS1593"/>
  <c r="AP1593"/>
  <c r="AQ1593"/>
  <c r="BB1593"/>
  <c r="BC1593"/>
  <c r="S1593"/>
  <c r="AY1592"/>
  <c r="AU1592"/>
  <c r="AV1592"/>
  <c r="AW1592"/>
  <c r="AZ1592"/>
  <c r="BH1592"/>
  <c r="AX1592"/>
  <c r="AR1592"/>
  <c r="AS1592"/>
  <c r="AP1592"/>
  <c r="AQ1592"/>
  <c r="BB1592"/>
  <c r="BC1592"/>
  <c r="S1592"/>
  <c r="AY1083"/>
  <c r="AU1083"/>
  <c r="AV1083"/>
  <c r="AW1083"/>
  <c r="AX1083"/>
  <c r="AR1083"/>
  <c r="AS1083"/>
  <c r="AP1083"/>
  <c r="AQ1083"/>
  <c r="BB1083"/>
  <c r="BC1083"/>
  <c r="S1083"/>
  <c r="AY1082"/>
  <c r="AU1082"/>
  <c r="AV1082"/>
  <c r="AW1082"/>
  <c r="AX1082"/>
  <c r="AR1082"/>
  <c r="BF1082"/>
  <c r="AS1082"/>
  <c r="AP1082"/>
  <c r="AQ1082"/>
  <c r="AT1082"/>
  <c r="BB1082"/>
  <c r="BC1082"/>
  <c r="S1082"/>
  <c r="AY93"/>
  <c r="AU93"/>
  <c r="AV93"/>
  <c r="AW93"/>
  <c r="AX93"/>
  <c r="AR93"/>
  <c r="AS93"/>
  <c r="AP93"/>
  <c r="AQ93"/>
  <c r="BB93"/>
  <c r="BC93"/>
  <c r="S93"/>
  <c r="AY695"/>
  <c r="AU695"/>
  <c r="AV695"/>
  <c r="AW695"/>
  <c r="AZ695"/>
  <c r="BH695"/>
  <c r="AX695"/>
  <c r="AR695"/>
  <c r="AS695"/>
  <c r="AP695"/>
  <c r="AQ695"/>
  <c r="BB695"/>
  <c r="BC695"/>
  <c r="S695"/>
  <c r="AY97"/>
  <c r="AU97"/>
  <c r="AV97"/>
  <c r="AW97"/>
  <c r="AX97"/>
  <c r="AR97"/>
  <c r="AS97"/>
  <c r="AP97"/>
  <c r="AQ97"/>
  <c r="BB97"/>
  <c r="BC97"/>
  <c r="S97"/>
  <c r="AY385"/>
  <c r="AU385"/>
  <c r="AV385"/>
  <c r="AW385"/>
  <c r="AX385"/>
  <c r="AR385"/>
  <c r="AS385"/>
  <c r="AP385"/>
  <c r="AQ385"/>
  <c r="BB385"/>
  <c r="BC385"/>
  <c r="S385"/>
  <c r="AY96"/>
  <c r="AU96"/>
  <c r="AV96"/>
  <c r="AW96"/>
  <c r="AX96"/>
  <c r="AR96"/>
  <c r="AS96"/>
  <c r="AP96"/>
  <c r="AQ96"/>
  <c r="BB96"/>
  <c r="BC96"/>
  <c r="S96"/>
  <c r="AY94"/>
  <c r="AU94"/>
  <c r="AV94"/>
  <c r="AW94"/>
  <c r="AX94"/>
  <c r="AR94"/>
  <c r="AS94"/>
  <c r="AP94"/>
  <c r="AQ94"/>
  <c r="AT94"/>
  <c r="BE94"/>
  <c r="BB94"/>
  <c r="BC94"/>
  <c r="S94"/>
  <c r="AY694"/>
  <c r="AU694"/>
  <c r="AV694"/>
  <c r="AW694"/>
  <c r="AX694"/>
  <c r="AR694"/>
  <c r="AS694"/>
  <c r="AP694"/>
  <c r="AT694"/>
  <c r="AQ694"/>
  <c r="BB694"/>
  <c r="BC694"/>
  <c r="S694"/>
  <c r="AY384"/>
  <c r="AU384"/>
  <c r="AV384"/>
  <c r="AW384"/>
  <c r="AX384"/>
  <c r="AR384"/>
  <c r="AS384"/>
  <c r="AP384"/>
  <c r="AQ384"/>
  <c r="BB384"/>
  <c r="BC384"/>
  <c r="S384"/>
  <c r="AY95"/>
  <c r="AU95"/>
  <c r="AV95"/>
  <c r="AW95"/>
  <c r="AX95"/>
  <c r="AR95"/>
  <c r="AS95"/>
  <c r="AP95"/>
  <c r="AQ95"/>
  <c r="BB95"/>
  <c r="BC95"/>
  <c r="S95"/>
  <c r="AY383"/>
  <c r="AU383"/>
  <c r="AV383"/>
  <c r="AW383"/>
  <c r="AX383"/>
  <c r="AZ383"/>
  <c r="AR383"/>
  <c r="AS383"/>
  <c r="AP383"/>
  <c r="AT383"/>
  <c r="BF383"/>
  <c r="AQ383"/>
  <c r="BB383"/>
  <c r="BC383"/>
  <c r="S383"/>
  <c r="AY381"/>
  <c r="AU381"/>
  <c r="AV381"/>
  <c r="AW381"/>
  <c r="AX381"/>
  <c r="AR381"/>
  <c r="AS381"/>
  <c r="AP381"/>
  <c r="AQ381"/>
  <c r="BB381"/>
  <c r="BC381"/>
  <c r="S381"/>
  <c r="AY92"/>
  <c r="AU92"/>
  <c r="AV92"/>
  <c r="AW92"/>
  <c r="AX92"/>
  <c r="AR92"/>
  <c r="AS92"/>
  <c r="AP92"/>
  <c r="AQ92"/>
  <c r="BB92"/>
  <c r="BC92"/>
  <c r="S92"/>
  <c r="AY380"/>
  <c r="AU380"/>
  <c r="AV380"/>
  <c r="AW380"/>
  <c r="AX380"/>
  <c r="AR380"/>
  <c r="AS380"/>
  <c r="AP380"/>
  <c r="AQ380"/>
  <c r="BB380"/>
  <c r="BC380"/>
  <c r="AY378"/>
  <c r="AU378"/>
  <c r="AV378"/>
  <c r="AW378"/>
  <c r="AX378"/>
  <c r="AR378"/>
  <c r="AS378"/>
  <c r="AP378"/>
  <c r="AQ378"/>
  <c r="BB378"/>
  <c r="BC378"/>
  <c r="S378"/>
  <c r="AY377"/>
  <c r="AU377"/>
  <c r="AV377"/>
  <c r="AW377"/>
  <c r="AX377"/>
  <c r="AR377"/>
  <c r="AS377"/>
  <c r="AP377"/>
  <c r="AQ377"/>
  <c r="BB377"/>
  <c r="BC377"/>
  <c r="S377"/>
  <c r="AY379"/>
  <c r="AU379"/>
  <c r="AV379"/>
  <c r="AW379"/>
  <c r="AX379"/>
  <c r="AR379"/>
  <c r="AS379"/>
  <c r="AP379"/>
  <c r="AQ379"/>
  <c r="BB379"/>
  <c r="BC379"/>
  <c r="S379"/>
  <c r="AY382"/>
  <c r="AU382"/>
  <c r="AV382"/>
  <c r="AW382"/>
  <c r="AX382"/>
  <c r="AR382"/>
  <c r="AS382"/>
  <c r="AP382"/>
  <c r="AQ382"/>
  <c r="BB382"/>
  <c r="BC382"/>
  <c r="S382"/>
  <c r="AY376"/>
  <c r="AU376"/>
  <c r="AV376"/>
  <c r="AW376"/>
  <c r="AX376"/>
  <c r="AR376"/>
  <c r="AS376"/>
  <c r="AP376"/>
  <c r="AQ376"/>
  <c r="BB376"/>
  <c r="BC376"/>
  <c r="S376"/>
  <c r="AY329"/>
  <c r="AU329"/>
  <c r="AV329"/>
  <c r="AW329"/>
  <c r="AX329"/>
  <c r="AR329"/>
  <c r="AS329"/>
  <c r="AP329"/>
  <c r="AQ329"/>
  <c r="BB329"/>
  <c r="BC329"/>
  <c r="S329"/>
  <c r="AY1950"/>
  <c r="AU1950"/>
  <c r="AV1950"/>
  <c r="AW1950"/>
  <c r="AX1950"/>
  <c r="AR1950"/>
  <c r="AS1950"/>
  <c r="AP1950"/>
  <c r="AQ1950"/>
  <c r="BB1950"/>
  <c r="BC1950"/>
  <c r="S1950"/>
  <c r="AY1949"/>
  <c r="AU1949"/>
  <c r="AV1949"/>
  <c r="AW1949"/>
  <c r="AX1949"/>
  <c r="AZ1949"/>
  <c r="AR1949"/>
  <c r="AS1949"/>
  <c r="AP1949"/>
  <c r="AQ1949"/>
  <c r="BB1949"/>
  <c r="BC1949"/>
  <c r="AY1081"/>
  <c r="AU1081"/>
  <c r="AV1081"/>
  <c r="AW1081"/>
  <c r="AX1081"/>
  <c r="AZ1081"/>
  <c r="AR1081"/>
  <c r="AS1081"/>
  <c r="AP1081"/>
  <c r="AT1081"/>
  <c r="AQ1081"/>
  <c r="BB1081"/>
  <c r="BC1081"/>
  <c r="S1081"/>
  <c r="AY1080"/>
  <c r="AU1080"/>
  <c r="AV1080"/>
  <c r="AW1080"/>
  <c r="AX1080"/>
  <c r="AR1080"/>
  <c r="AS1080"/>
  <c r="AP1080"/>
  <c r="AQ1080"/>
  <c r="BB1080"/>
  <c r="BC1080"/>
  <c r="S1080"/>
  <c r="AY1586"/>
  <c r="AU1586"/>
  <c r="AV1586"/>
  <c r="AW1586"/>
  <c r="AX1586"/>
  <c r="AZ1586"/>
  <c r="AR1586"/>
  <c r="AS1586"/>
  <c r="AP1586"/>
  <c r="AQ1586"/>
  <c r="BB1586"/>
  <c r="BC1586"/>
  <c r="AY1003"/>
  <c r="AU1003"/>
  <c r="AV1003"/>
  <c r="AW1003"/>
  <c r="AX1003"/>
  <c r="AR1003"/>
  <c r="AS1003"/>
  <c r="AP1003"/>
  <c r="AQ1003"/>
  <c r="BB1003"/>
  <c r="BC1003"/>
  <c r="AY1585"/>
  <c r="AU1585"/>
  <c r="AV1585"/>
  <c r="AW1585"/>
  <c r="AX1585"/>
  <c r="AR1585"/>
  <c r="AS1585"/>
  <c r="AP1585"/>
  <c r="AQ1585"/>
  <c r="BB1585"/>
  <c r="BC1585"/>
  <c r="AY1078"/>
  <c r="AU1078"/>
  <c r="AV1078"/>
  <c r="AW1078"/>
  <c r="AX1078"/>
  <c r="AR1078"/>
  <c r="AS1078"/>
  <c r="AP1078"/>
  <c r="AQ1078"/>
  <c r="BB1078"/>
  <c r="BC1078"/>
  <c r="S1078"/>
  <c r="AY1077"/>
  <c r="AU1077"/>
  <c r="AV1077"/>
  <c r="AW1077"/>
  <c r="AX1077"/>
  <c r="AR1077"/>
  <c r="AS1077"/>
  <c r="AP1077"/>
  <c r="AQ1077"/>
  <c r="BB1077"/>
  <c r="BC1077"/>
  <c r="S1077"/>
  <c r="AY1076"/>
  <c r="AU1076"/>
  <c r="AV1076"/>
  <c r="AW1076"/>
  <c r="AX1076"/>
  <c r="AR1076"/>
  <c r="AS1076"/>
  <c r="AP1076"/>
  <c r="AQ1076"/>
  <c r="BB1076"/>
  <c r="BC1076"/>
  <c r="S1076"/>
  <c r="AY1079"/>
  <c r="AU1079"/>
  <c r="AV1079"/>
  <c r="AW1079"/>
  <c r="AX1079"/>
  <c r="AR1079"/>
  <c r="AS1079"/>
  <c r="AP1079"/>
  <c r="AQ1079"/>
  <c r="BB1079"/>
  <c r="BC1079"/>
  <c r="S1079"/>
  <c r="AY1004"/>
  <c r="AU1004"/>
  <c r="AV1004"/>
  <c r="AW1004"/>
  <c r="AX1004"/>
  <c r="AR1004"/>
  <c r="AS1004"/>
  <c r="AP1004"/>
  <c r="AQ1004"/>
  <c r="BB1004"/>
  <c r="BC1004"/>
  <c r="AY1589"/>
  <c r="AU1589"/>
  <c r="AV1589"/>
  <c r="AW1589"/>
  <c r="AX1589"/>
  <c r="AR1589"/>
  <c r="AS1589"/>
  <c r="AP1589"/>
  <c r="AQ1589"/>
  <c r="BB1589"/>
  <c r="BC1589"/>
  <c r="S1589"/>
  <c r="AY1587"/>
  <c r="AU1587"/>
  <c r="AV1587"/>
  <c r="AW1587"/>
  <c r="AX1587"/>
  <c r="AR1587"/>
  <c r="AS1587"/>
  <c r="AP1587"/>
  <c r="AQ1587"/>
  <c r="AT1587"/>
  <c r="BB1587"/>
  <c r="BC1587"/>
  <c r="AY1075"/>
  <c r="AU1075"/>
  <c r="AV1075"/>
  <c r="AZ1075"/>
  <c r="AW1075"/>
  <c r="AX1075"/>
  <c r="AR1075"/>
  <c r="AS1075"/>
  <c r="AP1075"/>
  <c r="AQ1075"/>
  <c r="AT1075"/>
  <c r="BB1075"/>
  <c r="BC1075"/>
  <c r="AY1073"/>
  <c r="AU1073"/>
  <c r="AV1073"/>
  <c r="AW1073"/>
  <c r="AX1073"/>
  <c r="AZ1073"/>
  <c r="AR1073"/>
  <c r="AS1073"/>
  <c r="AP1073"/>
  <c r="AQ1073"/>
  <c r="BB1073"/>
  <c r="BC1073"/>
  <c r="AY1074"/>
  <c r="AU1074"/>
  <c r="AV1074"/>
  <c r="AW1074"/>
  <c r="AX1074"/>
  <c r="AR1074"/>
  <c r="AS1074"/>
  <c r="AP1074"/>
  <c r="AQ1074"/>
  <c r="BB1074"/>
  <c r="BC1074"/>
  <c r="S1074"/>
  <c r="AY1940"/>
  <c r="AU1940"/>
  <c r="AV1940"/>
  <c r="AW1940"/>
  <c r="AX1940"/>
  <c r="AR1940"/>
  <c r="AS1940"/>
  <c r="AP1940"/>
  <c r="AQ1940"/>
  <c r="AT1940"/>
  <c r="BB1940"/>
  <c r="BC1940"/>
  <c r="AY1581"/>
  <c r="AU1581"/>
  <c r="AV1581"/>
  <c r="AW1581"/>
  <c r="AX1581"/>
  <c r="AR1581"/>
  <c r="BF1581"/>
  <c r="AS1581"/>
  <c r="AP1581"/>
  <c r="AQ1581"/>
  <c r="AT1581"/>
  <c r="BB1581"/>
  <c r="BC1581"/>
  <c r="S1581"/>
  <c r="AY1945"/>
  <c r="AU1945"/>
  <c r="AV1945"/>
  <c r="AW1945"/>
  <c r="AX1945"/>
  <c r="AR1945"/>
  <c r="AS1945"/>
  <c r="AP1945"/>
  <c r="AQ1945"/>
  <c r="BB1945"/>
  <c r="BC1945"/>
  <c r="AY1960"/>
  <c r="AU1960"/>
  <c r="AV1960"/>
  <c r="AW1960"/>
  <c r="AX1960"/>
  <c r="AR1960"/>
  <c r="AS1960"/>
  <c r="AP1960"/>
  <c r="AQ1960"/>
  <c r="BB1960"/>
  <c r="BC1960"/>
  <c r="AY1939"/>
  <c r="AU1939"/>
  <c r="AV1939"/>
  <c r="AW1939"/>
  <c r="AX1939"/>
  <c r="AR1939"/>
  <c r="AS1939"/>
  <c r="AP1939"/>
  <c r="AQ1939"/>
  <c r="BB1939"/>
  <c r="BC1939"/>
  <c r="AY1938"/>
  <c r="AU1938"/>
  <c r="AV1938"/>
  <c r="AW1938"/>
  <c r="AX1938"/>
  <c r="AR1938"/>
  <c r="AS1938"/>
  <c r="AP1938"/>
  <c r="AQ1938"/>
  <c r="BB1938"/>
  <c r="BC1938"/>
  <c r="AY1002"/>
  <c r="AU1002"/>
  <c r="AV1002"/>
  <c r="AW1002"/>
  <c r="AX1002"/>
  <c r="AR1002"/>
  <c r="AS1002"/>
  <c r="AP1002"/>
  <c r="AQ1002"/>
  <c r="BB1002"/>
  <c r="BC1002"/>
  <c r="AY1582"/>
  <c r="AU1582"/>
  <c r="AV1582"/>
  <c r="AW1582"/>
  <c r="AX1582"/>
  <c r="AR1582"/>
  <c r="AS1582"/>
  <c r="AP1582"/>
  <c r="AQ1582"/>
  <c r="BB1582"/>
  <c r="BC1582"/>
  <c r="S1582"/>
  <c r="AY1943"/>
  <c r="AU1943"/>
  <c r="AV1943"/>
  <c r="AW1943"/>
  <c r="AX1943"/>
  <c r="AR1943"/>
  <c r="AS1943"/>
  <c r="AP1943"/>
  <c r="AQ1943"/>
  <c r="BB1943"/>
  <c r="BC1943"/>
  <c r="AY1942"/>
  <c r="AU1942"/>
  <c r="AV1942"/>
  <c r="AW1942"/>
  <c r="AX1942"/>
  <c r="AR1942"/>
  <c r="AS1942"/>
  <c r="AP1942"/>
  <c r="AQ1942"/>
  <c r="BB1942"/>
  <c r="BC1942"/>
  <c r="AY1574"/>
  <c r="AU1574"/>
  <c r="AV1574"/>
  <c r="AZ1574"/>
  <c r="BG1574"/>
  <c r="AW1574"/>
  <c r="AX1574"/>
  <c r="AR1574"/>
  <c r="AS1574"/>
  <c r="AP1574"/>
  <c r="AQ1574"/>
  <c r="AT1574"/>
  <c r="BB1574"/>
  <c r="BC1574"/>
  <c r="AY1937"/>
  <c r="AU1937"/>
  <c r="AV1937"/>
  <c r="AW1937"/>
  <c r="AX1937"/>
  <c r="AR1937"/>
  <c r="AS1937"/>
  <c r="AP1937"/>
  <c r="AQ1937"/>
  <c r="BB1937"/>
  <c r="BC1937"/>
  <c r="AY1944"/>
  <c r="AU1944"/>
  <c r="AV1944"/>
  <c r="AW1944"/>
  <c r="AX1944"/>
  <c r="AR1944"/>
  <c r="AS1944"/>
  <c r="AP1944"/>
  <c r="AQ1944"/>
  <c r="BB1944"/>
  <c r="BC1944"/>
  <c r="AY1946"/>
  <c r="AU1946"/>
  <c r="AV1946"/>
  <c r="AW1946"/>
  <c r="AX1946"/>
  <c r="AR1946"/>
  <c r="AS1946"/>
  <c r="AP1946"/>
  <c r="AQ1946"/>
  <c r="BB1946"/>
  <c r="BC1946"/>
  <c r="AY1947"/>
  <c r="AU1947"/>
  <c r="AV1947"/>
  <c r="AW1947"/>
  <c r="AX1947"/>
  <c r="AR1947"/>
  <c r="AS1947"/>
  <c r="AP1947"/>
  <c r="AT1947"/>
  <c r="BF1947"/>
  <c r="AQ1947"/>
  <c r="BB1947"/>
  <c r="BC1947"/>
  <c r="AY1575"/>
  <c r="AU1575"/>
  <c r="AV1575"/>
  <c r="AW1575"/>
  <c r="AX1575"/>
  <c r="AR1575"/>
  <c r="AS1575"/>
  <c r="AP1575"/>
  <c r="AQ1575"/>
  <c r="AT1575"/>
  <c r="BD1575"/>
  <c r="BB1575"/>
  <c r="BC1575"/>
  <c r="AY1072"/>
  <c r="AU1072"/>
  <c r="AV1072"/>
  <c r="AW1072"/>
  <c r="AX1072"/>
  <c r="AR1072"/>
  <c r="AS1072"/>
  <c r="AP1072"/>
  <c r="AQ1072"/>
  <c r="BB1072"/>
  <c r="BC1072"/>
  <c r="AY1577"/>
  <c r="AU1577"/>
  <c r="AV1577"/>
  <c r="AW1577"/>
  <c r="AX1577"/>
  <c r="AR1577"/>
  <c r="AS1577"/>
  <c r="AP1577"/>
  <c r="AQ1577"/>
  <c r="BB1577"/>
  <c r="BC1577"/>
  <c r="S1577"/>
  <c r="AY1068"/>
  <c r="AU1068"/>
  <c r="AV1068"/>
  <c r="AW1068"/>
  <c r="AX1068"/>
  <c r="AR1068"/>
  <c r="AS1068"/>
  <c r="AP1068"/>
  <c r="AQ1068"/>
  <c r="BB1068"/>
  <c r="BC1068"/>
  <c r="AY1070"/>
  <c r="AU1070"/>
  <c r="AV1070"/>
  <c r="AW1070"/>
  <c r="AX1070"/>
  <c r="AR1070"/>
  <c r="AS1070"/>
  <c r="AP1070"/>
  <c r="AQ1070"/>
  <c r="BB1070"/>
  <c r="BC1070"/>
  <c r="AY1071"/>
  <c r="AU1071"/>
  <c r="AV1071"/>
  <c r="AW1071"/>
  <c r="AX1071"/>
  <c r="AR1071"/>
  <c r="AS1071"/>
  <c r="AP1071"/>
  <c r="AT1071"/>
  <c r="AQ1071"/>
  <c r="BB1071"/>
  <c r="BC1071"/>
  <c r="AY1572"/>
  <c r="AU1572"/>
  <c r="AV1572"/>
  <c r="AZ1572"/>
  <c r="AW1572"/>
  <c r="AX1572"/>
  <c r="AR1572"/>
  <c r="AS1572"/>
  <c r="AP1572"/>
  <c r="AT1572"/>
  <c r="AQ1572"/>
  <c r="BB1572"/>
  <c r="BC1572"/>
  <c r="AY1069"/>
  <c r="AU1069"/>
  <c r="AV1069"/>
  <c r="AW1069"/>
  <c r="AX1069"/>
  <c r="AR1069"/>
  <c r="AS1069"/>
  <c r="AP1069"/>
  <c r="AT1069"/>
  <c r="AQ1069"/>
  <c r="BB1069"/>
  <c r="BC1069"/>
  <c r="AY1570"/>
  <c r="AU1570"/>
  <c r="AV1570"/>
  <c r="AW1570"/>
  <c r="AX1570"/>
  <c r="AR1570"/>
  <c r="AS1570"/>
  <c r="AP1570"/>
  <c r="AT1570"/>
  <c r="AQ1570"/>
  <c r="BB1570"/>
  <c r="BC1570"/>
  <c r="S1570"/>
  <c r="AY1571"/>
  <c r="AU1571"/>
  <c r="AV1571"/>
  <c r="AW1571"/>
  <c r="AX1571"/>
  <c r="AR1571"/>
  <c r="AS1571"/>
  <c r="AP1571"/>
  <c r="AQ1571"/>
  <c r="AT1571"/>
  <c r="BD1571"/>
  <c r="BB1571"/>
  <c r="BC1571"/>
  <c r="S1571"/>
  <c r="AY1569"/>
  <c r="AU1569"/>
  <c r="AV1569"/>
  <c r="AW1569"/>
  <c r="AX1569"/>
  <c r="AR1569"/>
  <c r="AS1569"/>
  <c r="AP1569"/>
  <c r="AT1569"/>
  <c r="AQ1569"/>
  <c r="BB1569"/>
  <c r="BC1569"/>
  <c r="S1569"/>
  <c r="AY89"/>
  <c r="AU89"/>
  <c r="AV89"/>
  <c r="AW89"/>
  <c r="AX89"/>
  <c r="AR89"/>
  <c r="AS89"/>
  <c r="AP89"/>
  <c r="AT89"/>
  <c r="AQ89"/>
  <c r="BB89"/>
  <c r="BC89"/>
  <c r="S89"/>
  <c r="AY88"/>
  <c r="AU88"/>
  <c r="AV88"/>
  <c r="AW88"/>
  <c r="AX88"/>
  <c r="AR88"/>
  <c r="AS88"/>
  <c r="AP88"/>
  <c r="AQ88"/>
  <c r="BB88"/>
  <c r="BC88"/>
  <c r="S88"/>
  <c r="AY90"/>
  <c r="AU90"/>
  <c r="AV90"/>
  <c r="AW90"/>
  <c r="AX90"/>
  <c r="AR90"/>
  <c r="BF90"/>
  <c r="AS90"/>
  <c r="AP90"/>
  <c r="AQ90"/>
  <c r="AT90"/>
  <c r="BB90"/>
  <c r="BC90"/>
  <c r="S90"/>
  <c r="AY91"/>
  <c r="AU91"/>
  <c r="AV91"/>
  <c r="AW91"/>
  <c r="AX91"/>
  <c r="AR91"/>
  <c r="AS91"/>
  <c r="AP91"/>
  <c r="AQ91"/>
  <c r="BB91"/>
  <c r="BC91"/>
  <c r="S91"/>
  <c r="AY362"/>
  <c r="AU362"/>
  <c r="AV362"/>
  <c r="AW362"/>
  <c r="AX362"/>
  <c r="AR362"/>
  <c r="AS362"/>
  <c r="AP362"/>
  <c r="AQ362"/>
  <c r="BB362"/>
  <c r="BC362"/>
  <c r="S362"/>
  <c r="AY368"/>
  <c r="AU368"/>
  <c r="AV368"/>
  <c r="AZ368"/>
  <c r="AW368"/>
  <c r="AX368"/>
  <c r="AR368"/>
  <c r="AS368"/>
  <c r="AP368"/>
  <c r="AT368"/>
  <c r="AQ368"/>
  <c r="BB368"/>
  <c r="BC368"/>
  <c r="S368"/>
  <c r="AY373"/>
  <c r="AU373"/>
  <c r="AV373"/>
  <c r="AW373"/>
  <c r="AX373"/>
  <c r="AR373"/>
  <c r="AS373"/>
  <c r="AP373"/>
  <c r="AQ373"/>
  <c r="BB373"/>
  <c r="BC373"/>
  <c r="S373"/>
  <c r="AY365"/>
  <c r="AU365"/>
  <c r="AV365"/>
  <c r="AW365"/>
  <c r="AX365"/>
  <c r="AR365"/>
  <c r="AS365"/>
  <c r="AP365"/>
  <c r="AQ365"/>
  <c r="AT365"/>
  <c r="BB365"/>
  <c r="BC365"/>
  <c r="S365"/>
  <c r="AY360"/>
  <c r="AU360"/>
  <c r="AV360"/>
  <c r="AW360"/>
  <c r="AX360"/>
  <c r="AR360"/>
  <c r="AS360"/>
  <c r="AP360"/>
  <c r="AQ360"/>
  <c r="BB360"/>
  <c r="BC360"/>
  <c r="S360"/>
  <c r="AY364"/>
  <c r="AU364"/>
  <c r="AV364"/>
  <c r="AW364"/>
  <c r="AX364"/>
  <c r="AZ364"/>
  <c r="AR364"/>
  <c r="AS364"/>
  <c r="AP364"/>
  <c r="AT364"/>
  <c r="AQ364"/>
  <c r="BB364"/>
  <c r="BC364"/>
  <c r="S364"/>
  <c r="AY363"/>
  <c r="AU363"/>
  <c r="AV363"/>
  <c r="AW363"/>
  <c r="AX363"/>
  <c r="AR363"/>
  <c r="AS363"/>
  <c r="AP363"/>
  <c r="AQ363"/>
  <c r="BB363"/>
  <c r="BC363"/>
  <c r="S363"/>
  <c r="AY370"/>
  <c r="AU370"/>
  <c r="AV370"/>
  <c r="AW370"/>
  <c r="AX370"/>
  <c r="AR370"/>
  <c r="AS370"/>
  <c r="AP370"/>
  <c r="AT370"/>
  <c r="AQ370"/>
  <c r="BB370"/>
  <c r="BC370"/>
  <c r="S370"/>
  <c r="AY374"/>
  <c r="AU374"/>
  <c r="AV374"/>
  <c r="AW374"/>
  <c r="AX374"/>
  <c r="AR374"/>
  <c r="AS374"/>
  <c r="AP374"/>
  <c r="AQ374"/>
  <c r="BB374"/>
  <c r="BC374"/>
  <c r="S374"/>
  <c r="AY372"/>
  <c r="AU372"/>
  <c r="AV372"/>
  <c r="AW372"/>
  <c r="AX372"/>
  <c r="AR372"/>
  <c r="AS372"/>
  <c r="AP372"/>
  <c r="AQ372"/>
  <c r="BB372"/>
  <c r="BC372"/>
  <c r="S372"/>
  <c r="AY371"/>
  <c r="AU371"/>
  <c r="AV371"/>
  <c r="AW371"/>
  <c r="AX371"/>
  <c r="AZ371"/>
  <c r="AR371"/>
  <c r="AS371"/>
  <c r="AP371"/>
  <c r="AQ371"/>
  <c r="AT371"/>
  <c r="BB371"/>
  <c r="BC371"/>
  <c r="S371"/>
  <c r="AY369"/>
  <c r="AU369"/>
  <c r="AV369"/>
  <c r="AW369"/>
  <c r="AX369"/>
  <c r="AR369"/>
  <c r="AS369"/>
  <c r="AP369"/>
  <c r="AT369"/>
  <c r="AQ369"/>
  <c r="BB369"/>
  <c r="BC369"/>
  <c r="S369"/>
  <c r="AY366"/>
  <c r="AU366"/>
  <c r="AV366"/>
  <c r="AW366"/>
  <c r="AX366"/>
  <c r="AR366"/>
  <c r="AS366"/>
  <c r="AP366"/>
  <c r="AQ366"/>
  <c r="AT366"/>
  <c r="BB366"/>
  <c r="BC366"/>
  <c r="S366"/>
  <c r="AY361"/>
  <c r="AU361"/>
  <c r="AV361"/>
  <c r="AW361"/>
  <c r="AX361"/>
  <c r="AR361"/>
  <c r="AS361"/>
  <c r="AP361"/>
  <c r="AQ361"/>
  <c r="AT361"/>
  <c r="BB361"/>
  <c r="BC361"/>
  <c r="S361"/>
  <c r="AY367"/>
  <c r="AU367"/>
  <c r="AV367"/>
  <c r="AW367"/>
  <c r="AX367"/>
  <c r="AR367"/>
  <c r="AS367"/>
  <c r="AP367"/>
  <c r="AQ367"/>
  <c r="BB367"/>
  <c r="BC367"/>
  <c r="S367"/>
  <c r="AY682"/>
  <c r="AU682"/>
  <c r="AV682"/>
  <c r="AZ682"/>
  <c r="BH682"/>
  <c r="AW682"/>
  <c r="AX682"/>
  <c r="AR682"/>
  <c r="AS682"/>
  <c r="AP682"/>
  <c r="AQ682"/>
  <c r="BB682"/>
  <c r="BC682"/>
  <c r="S682"/>
  <c r="AY1933"/>
  <c r="AU1933"/>
  <c r="AV1933"/>
  <c r="AW1933"/>
  <c r="AX1933"/>
  <c r="AR1933"/>
  <c r="AS1933"/>
  <c r="AP1933"/>
  <c r="AQ1933"/>
  <c r="BB1933"/>
  <c r="BC1933"/>
  <c r="AY1063"/>
  <c r="AU1063"/>
  <c r="AV1063"/>
  <c r="AW1063"/>
  <c r="AX1063"/>
  <c r="AZ1063"/>
  <c r="AR1063"/>
  <c r="AS1063"/>
  <c r="AP1063"/>
  <c r="AQ1063"/>
  <c r="AT1063"/>
  <c r="BB1063"/>
  <c r="BC1063"/>
  <c r="AY1929"/>
  <c r="AU1929"/>
  <c r="AV1929"/>
  <c r="AW1929"/>
  <c r="AX1929"/>
  <c r="AR1929"/>
  <c r="AS1929"/>
  <c r="AP1929"/>
  <c r="AQ1929"/>
  <c r="AT1929"/>
  <c r="BB1929"/>
  <c r="BC1929"/>
  <c r="AY1064"/>
  <c r="AU1064"/>
  <c r="AV1064"/>
  <c r="AW1064"/>
  <c r="AX1064"/>
  <c r="AZ1064"/>
  <c r="AR1064"/>
  <c r="AS1064"/>
  <c r="AP1064"/>
  <c r="AT1064"/>
  <c r="AQ1064"/>
  <c r="BB1064"/>
  <c r="BC1064"/>
  <c r="AY1932"/>
  <c r="AU1932"/>
  <c r="AV1932"/>
  <c r="AW1932"/>
  <c r="AX1932"/>
  <c r="AR1932"/>
  <c r="AS1932"/>
  <c r="AP1932"/>
  <c r="AT1932"/>
  <c r="AQ1932"/>
  <c r="BB1932"/>
  <c r="BC1932"/>
  <c r="AY1928"/>
  <c r="AU1928"/>
  <c r="AV1928"/>
  <c r="AZ1928"/>
  <c r="AW1928"/>
  <c r="AX1928"/>
  <c r="AR1928"/>
  <c r="AS1928"/>
  <c r="AP1928"/>
  <c r="AT1928"/>
  <c r="AQ1928"/>
  <c r="BB1928"/>
  <c r="BC1928"/>
  <c r="AY1066"/>
  <c r="AU1066"/>
  <c r="AV1066"/>
  <c r="AZ1066"/>
  <c r="AW1066"/>
  <c r="AX1066"/>
  <c r="AR1066"/>
  <c r="AS1066"/>
  <c r="AP1066"/>
  <c r="AQ1066"/>
  <c r="AT1066"/>
  <c r="BB1066"/>
  <c r="BC1066"/>
  <c r="AY1067"/>
  <c r="AU1067"/>
  <c r="AV1067"/>
  <c r="AW1067"/>
  <c r="AX1067"/>
  <c r="AR1067"/>
  <c r="AS1067"/>
  <c r="AP1067"/>
  <c r="AQ1067"/>
  <c r="AT1067"/>
  <c r="BB1067"/>
  <c r="BC1067"/>
  <c r="AY1065"/>
  <c r="AU1065"/>
  <c r="AV1065"/>
  <c r="AW1065"/>
  <c r="AX1065"/>
  <c r="AZ1065"/>
  <c r="AR1065"/>
  <c r="AS1065"/>
  <c r="AP1065"/>
  <c r="AQ1065"/>
  <c r="AT1065"/>
  <c r="BB1065"/>
  <c r="BC1065"/>
  <c r="AY1931"/>
  <c r="AU1931"/>
  <c r="AV1931"/>
  <c r="AW1931"/>
  <c r="AX1931"/>
  <c r="AR1931"/>
  <c r="AS1931"/>
  <c r="AP1931"/>
  <c r="AQ1931"/>
  <c r="AT1931"/>
  <c r="BB1931"/>
  <c r="BC1931"/>
  <c r="AY1930"/>
  <c r="AU1930"/>
  <c r="AV1930"/>
  <c r="AW1930"/>
  <c r="AX1930"/>
  <c r="AZ1930"/>
  <c r="AR1930"/>
  <c r="AS1930"/>
  <c r="AP1930"/>
  <c r="AQ1930"/>
  <c r="BB1930"/>
  <c r="BC1930"/>
  <c r="AY1104"/>
  <c r="AU1104"/>
  <c r="AV1104"/>
  <c r="AW1104"/>
  <c r="AX1104"/>
  <c r="AR1104"/>
  <c r="AS1104"/>
  <c r="AP1104"/>
  <c r="AQ1104"/>
  <c r="AT1104"/>
  <c r="BB1104"/>
  <c r="BC1104"/>
  <c r="AY1927"/>
  <c r="AU1927"/>
  <c r="AV1927"/>
  <c r="AW1927"/>
  <c r="AX1927"/>
  <c r="AR1927"/>
  <c r="AS1927"/>
  <c r="AP1927"/>
  <c r="AQ1927"/>
  <c r="BB1927"/>
  <c r="BC1927"/>
  <c r="AY1057"/>
  <c r="AU1057"/>
  <c r="AV1057"/>
  <c r="AW1057"/>
  <c r="AX1057"/>
  <c r="AR1057"/>
  <c r="AS1057"/>
  <c r="AP1057"/>
  <c r="AQ1057"/>
  <c r="BB1057"/>
  <c r="BC1057"/>
  <c r="AY1059"/>
  <c r="AU1059"/>
  <c r="AV1059"/>
  <c r="AZ1059"/>
  <c r="AW1059"/>
  <c r="AX1059"/>
  <c r="AR1059"/>
  <c r="AS1059"/>
  <c r="AP1059"/>
  <c r="AQ1059"/>
  <c r="AT1059"/>
  <c r="BB1059"/>
  <c r="BC1059"/>
  <c r="AY1564"/>
  <c r="AU1564"/>
  <c r="AV1564"/>
  <c r="AW1564"/>
  <c r="AX1564"/>
  <c r="AZ1564"/>
  <c r="AR1564"/>
  <c r="AS1564"/>
  <c r="AP1564"/>
  <c r="AQ1564"/>
  <c r="AT1564"/>
  <c r="BB1564"/>
  <c r="BC1564"/>
  <c r="AY1060"/>
  <c r="AU1060"/>
  <c r="AV1060"/>
  <c r="AW1060"/>
  <c r="AX1060"/>
  <c r="AR1060"/>
  <c r="AS1060"/>
  <c r="AP1060"/>
  <c r="AQ1060"/>
  <c r="AT1060"/>
  <c r="BB1060"/>
  <c r="BC1060"/>
  <c r="AY1061"/>
  <c r="AU1061"/>
  <c r="AV1061"/>
  <c r="AW1061"/>
  <c r="AX1061"/>
  <c r="AZ1061"/>
  <c r="AR1061"/>
  <c r="AS1061"/>
  <c r="AP1061"/>
  <c r="AT1061"/>
  <c r="AQ1061"/>
  <c r="BB1061"/>
  <c r="BC1061"/>
  <c r="AY1055"/>
  <c r="AU1055"/>
  <c r="AV1055"/>
  <c r="AW1055"/>
  <c r="AX1055"/>
  <c r="AR1055"/>
  <c r="AS1055"/>
  <c r="AP1055"/>
  <c r="AQ1055"/>
  <c r="BB1055"/>
  <c r="BC1055"/>
  <c r="AY1923"/>
  <c r="AU1923"/>
  <c r="AV1923"/>
  <c r="AW1923"/>
  <c r="AX1923"/>
  <c r="AR1923"/>
  <c r="AS1923"/>
  <c r="AP1923"/>
  <c r="AQ1923"/>
  <c r="BB1923"/>
  <c r="BC1923"/>
  <c r="AY1924"/>
  <c r="AU1924"/>
  <c r="AV1924"/>
  <c r="AW1924"/>
  <c r="AX1924"/>
  <c r="AR1924"/>
  <c r="AS1924"/>
  <c r="AP1924"/>
  <c r="AQ1924"/>
  <c r="BB1924"/>
  <c r="BC1924"/>
  <c r="AY1921"/>
  <c r="AU1921"/>
  <c r="AV1921"/>
  <c r="AW1921"/>
  <c r="AX1921"/>
  <c r="AR1921"/>
  <c r="AS1921"/>
  <c r="AP1921"/>
  <c r="AQ1921"/>
  <c r="BB1921"/>
  <c r="BC1921"/>
  <c r="AY991"/>
  <c r="AU991"/>
  <c r="AV991"/>
  <c r="AW991"/>
  <c r="AX991"/>
  <c r="AR991"/>
  <c r="AS991"/>
  <c r="AP991"/>
  <c r="AQ991"/>
  <c r="BB991"/>
  <c r="BC991"/>
  <c r="AY1919"/>
  <c r="AU1919"/>
  <c r="AV1919"/>
  <c r="AW1919"/>
  <c r="AX1919"/>
  <c r="AR1919"/>
  <c r="AS1919"/>
  <c r="AP1919"/>
  <c r="AQ1919"/>
  <c r="BB1919"/>
  <c r="BC1919"/>
  <c r="S1919"/>
  <c r="AY1922"/>
  <c r="AU1922"/>
  <c r="AV1922"/>
  <c r="AW1922"/>
  <c r="AX1922"/>
  <c r="AR1922"/>
  <c r="AS1922"/>
  <c r="AP1922"/>
  <c r="AQ1922"/>
  <c r="BB1922"/>
  <c r="BC1922"/>
  <c r="AY1100"/>
  <c r="AU1100"/>
  <c r="AV1100"/>
  <c r="AW1100"/>
  <c r="AX1100"/>
  <c r="AR1100"/>
  <c r="AS1100"/>
  <c r="AP1100"/>
  <c r="AQ1100"/>
  <c r="BB1100"/>
  <c r="BC1100"/>
  <c r="AY1101"/>
  <c r="AU1101"/>
  <c r="AV1101"/>
  <c r="AW1101"/>
  <c r="AX1101"/>
  <c r="AR1101"/>
  <c r="AS1101"/>
  <c r="AP1101"/>
  <c r="AQ1101"/>
  <c r="BB1101"/>
  <c r="BC1101"/>
  <c r="AY1917"/>
  <c r="AU1917"/>
  <c r="AV1917"/>
  <c r="AW1917"/>
  <c r="AX1917"/>
  <c r="AR1917"/>
  <c r="AS1917"/>
  <c r="AP1917"/>
  <c r="AQ1917"/>
  <c r="BB1917"/>
  <c r="BC1917"/>
  <c r="S1917"/>
  <c r="AY1925"/>
  <c r="AU1925"/>
  <c r="AV1925"/>
  <c r="AW1925"/>
  <c r="AX1925"/>
  <c r="AR1925"/>
  <c r="AS1925"/>
  <c r="AP1925"/>
  <c r="AQ1925"/>
  <c r="BB1925"/>
  <c r="BC1925"/>
  <c r="AY1054"/>
  <c r="AU1054"/>
  <c r="AV1054"/>
  <c r="AW1054"/>
  <c r="AX1054"/>
  <c r="AR1054"/>
  <c r="AS1054"/>
  <c r="AP1054"/>
  <c r="AQ1054"/>
  <c r="BB1054"/>
  <c r="BC1054"/>
  <c r="AY1103"/>
  <c r="AU1103"/>
  <c r="AV1103"/>
  <c r="AW1103"/>
  <c r="AX1103"/>
  <c r="AR1103"/>
  <c r="AS1103"/>
  <c r="AP1103"/>
  <c r="AQ1103"/>
  <c r="BB1103"/>
  <c r="BC1103"/>
  <c r="S1103"/>
  <c r="AY1565"/>
  <c r="AU1565"/>
  <c r="AV1565"/>
  <c r="AW1565"/>
  <c r="AX1565"/>
  <c r="AR1565"/>
  <c r="AS1565"/>
  <c r="AP1565"/>
  <c r="AQ1565"/>
  <c r="BB1565"/>
  <c r="BC1565"/>
  <c r="AY1056"/>
  <c r="AU1056"/>
  <c r="AV1056"/>
  <c r="AW1056"/>
  <c r="AX1056"/>
  <c r="AR1056"/>
  <c r="AS1056"/>
  <c r="AP1056"/>
  <c r="AT1056"/>
  <c r="AQ1056"/>
  <c r="BB1056"/>
  <c r="BC1056"/>
  <c r="AY1062"/>
  <c r="AU1062"/>
  <c r="AV1062"/>
  <c r="AZ1062"/>
  <c r="AW1062"/>
  <c r="AX1062"/>
  <c r="AR1062"/>
  <c r="AS1062"/>
  <c r="AP1062"/>
  <c r="AQ1062"/>
  <c r="AT1062"/>
  <c r="BB1062"/>
  <c r="BC1062"/>
  <c r="AY1053"/>
  <c r="AU1053"/>
  <c r="AV1053"/>
  <c r="AW1053"/>
  <c r="AX1053"/>
  <c r="AR1053"/>
  <c r="AS1053"/>
  <c r="AP1053"/>
  <c r="AQ1053"/>
  <c r="AT1053"/>
  <c r="BB1053"/>
  <c r="BC1053"/>
  <c r="AY1052"/>
  <c r="AU1052"/>
  <c r="AV1052"/>
  <c r="AW1052"/>
  <c r="AX1052"/>
  <c r="AR1052"/>
  <c r="AS1052"/>
  <c r="AP1052"/>
  <c r="AQ1052"/>
  <c r="BB1052"/>
  <c r="BC1052"/>
  <c r="AY1058"/>
  <c r="AU1058"/>
  <c r="AV1058"/>
  <c r="AW1058"/>
  <c r="AX1058"/>
  <c r="AR1058"/>
  <c r="AS1058"/>
  <c r="AP1058"/>
  <c r="AT1058"/>
  <c r="AQ1058"/>
  <c r="BB1058"/>
  <c r="BC1058"/>
  <c r="AY1561"/>
  <c r="AU1561"/>
  <c r="AV1561"/>
  <c r="AW1561"/>
  <c r="AX1561"/>
  <c r="AR1561"/>
  <c r="AS1561"/>
  <c r="AP1561"/>
  <c r="AQ1561"/>
  <c r="BB1561"/>
  <c r="BC1561"/>
  <c r="AY1102"/>
  <c r="AU1102"/>
  <c r="AV1102"/>
  <c r="AW1102"/>
  <c r="AX1102"/>
  <c r="AR1102"/>
  <c r="AS1102"/>
  <c r="AP1102"/>
  <c r="AQ1102"/>
  <c r="BB1102"/>
  <c r="BC1102"/>
  <c r="S1102"/>
  <c r="AY1045"/>
  <c r="AU1045"/>
  <c r="AV1045"/>
  <c r="AW1045"/>
  <c r="AX1045"/>
  <c r="AR1045"/>
  <c r="AS1045"/>
  <c r="AP1045"/>
  <c r="AQ1045"/>
  <c r="BB1045"/>
  <c r="BC1045"/>
  <c r="S1045"/>
  <c r="AY1099"/>
  <c r="AU1099"/>
  <c r="AV1099"/>
  <c r="AW1099"/>
  <c r="AX1099"/>
  <c r="AR1099"/>
  <c r="AS1099"/>
  <c r="AP1099"/>
  <c r="AQ1099"/>
  <c r="BB1099"/>
  <c r="BC1099"/>
  <c r="AY1559"/>
  <c r="AU1559"/>
  <c r="AV1559"/>
  <c r="AW1559"/>
  <c r="AX1559"/>
  <c r="AR1559"/>
  <c r="AS1559"/>
  <c r="AP1559"/>
  <c r="AQ1559"/>
  <c r="BB1559"/>
  <c r="BC1559"/>
  <c r="S1559"/>
  <c r="AY1050"/>
  <c r="AU1050"/>
  <c r="AV1050"/>
  <c r="AW1050"/>
  <c r="AX1050"/>
  <c r="AR1050"/>
  <c r="AS1050"/>
  <c r="AP1050"/>
  <c r="AQ1050"/>
  <c r="AT1050"/>
  <c r="BB1050"/>
  <c r="BC1050"/>
  <c r="AY990"/>
  <c r="AU990"/>
  <c r="AV990"/>
  <c r="AW990"/>
  <c r="AX990"/>
  <c r="AR990"/>
  <c r="AS990"/>
  <c r="AP990"/>
  <c r="AT990"/>
  <c r="BF990"/>
  <c r="AQ990"/>
  <c r="BB990"/>
  <c r="BC990"/>
  <c r="AY1048"/>
  <c r="AU1048"/>
  <c r="AV1048"/>
  <c r="AW1048"/>
  <c r="AX1048"/>
  <c r="AR1048"/>
  <c r="AS1048"/>
  <c r="AP1048"/>
  <c r="AT1048"/>
  <c r="BF1048"/>
  <c r="AQ1048"/>
  <c r="BB1048"/>
  <c r="BC1048"/>
  <c r="S1048"/>
  <c r="AY1914"/>
  <c r="AU1914"/>
  <c r="AV1914"/>
  <c r="AW1914"/>
  <c r="AX1914"/>
  <c r="AR1914"/>
  <c r="AS1914"/>
  <c r="AP1914"/>
  <c r="AQ1914"/>
  <c r="BB1914"/>
  <c r="BC1914"/>
  <c r="AY1915"/>
  <c r="AU1915"/>
  <c r="AV1915"/>
  <c r="AW1915"/>
  <c r="AX1915"/>
  <c r="AR1915"/>
  <c r="AS1915"/>
  <c r="AP1915"/>
  <c r="AQ1915"/>
  <c r="BB1915"/>
  <c r="BC1915"/>
  <c r="AY1044"/>
  <c r="AU1044"/>
  <c r="AV1044"/>
  <c r="AW1044"/>
  <c r="AX1044"/>
  <c r="AR1044"/>
  <c r="AS1044"/>
  <c r="AP1044"/>
  <c r="AQ1044"/>
  <c r="BB1044"/>
  <c r="BC1044"/>
  <c r="AY1046"/>
  <c r="AU1046"/>
  <c r="AV1046"/>
  <c r="AW1046"/>
  <c r="AX1046"/>
  <c r="AR1046"/>
  <c r="AS1046"/>
  <c r="AP1046"/>
  <c r="AQ1046"/>
  <c r="BB1046"/>
  <c r="BC1046"/>
  <c r="AY1047"/>
  <c r="AU1047"/>
  <c r="AV1047"/>
  <c r="AW1047"/>
  <c r="AX1047"/>
  <c r="AR1047"/>
  <c r="AS1047"/>
  <c r="AP1047"/>
  <c r="AQ1047"/>
  <c r="AT1047"/>
  <c r="BB1047"/>
  <c r="BC1047"/>
  <c r="AY1049"/>
  <c r="AU1049"/>
  <c r="AV1049"/>
  <c r="AW1049"/>
  <c r="AX1049"/>
  <c r="AR1049"/>
  <c r="AS1049"/>
  <c r="AP1049"/>
  <c r="AQ1049"/>
  <c r="AT1049"/>
  <c r="BB1049"/>
  <c r="BC1049"/>
  <c r="AY1051"/>
  <c r="AU1051"/>
  <c r="AV1051"/>
  <c r="AW1051"/>
  <c r="AX1051"/>
  <c r="AZ1051"/>
  <c r="AR1051"/>
  <c r="AS1051"/>
  <c r="AP1051"/>
  <c r="AT1051"/>
  <c r="AQ1051"/>
  <c r="BB1051"/>
  <c r="BC1051"/>
  <c r="AY1558"/>
  <c r="AU1558"/>
  <c r="AV1558"/>
  <c r="AZ1558"/>
  <c r="AW1558"/>
  <c r="AX1558"/>
  <c r="AR1558"/>
  <c r="AS1558"/>
  <c r="AP1558"/>
  <c r="AT1558"/>
  <c r="AQ1558"/>
  <c r="BB1558"/>
  <c r="BC1558"/>
  <c r="AY1557"/>
  <c r="AU1557"/>
  <c r="AV1557"/>
  <c r="AW1557"/>
  <c r="AX1557"/>
  <c r="AR1557"/>
  <c r="AS1557"/>
  <c r="AP1557"/>
  <c r="AQ1557"/>
  <c r="BB1557"/>
  <c r="BC1557"/>
  <c r="S1557"/>
  <c r="AY1555"/>
  <c r="AU1555"/>
  <c r="AV1555"/>
  <c r="AW1555"/>
  <c r="AX1555"/>
  <c r="AR1555"/>
  <c r="AS1555"/>
  <c r="AP1555"/>
  <c r="AQ1555"/>
  <c r="BB1555"/>
  <c r="BC1555"/>
  <c r="S1555"/>
  <c r="AY87"/>
  <c r="AU87"/>
  <c r="AV87"/>
  <c r="AW87"/>
  <c r="AX87"/>
  <c r="AR87"/>
  <c r="AS87"/>
  <c r="AP87"/>
  <c r="AQ87"/>
  <c r="BB87"/>
  <c r="BC87"/>
  <c r="S87"/>
  <c r="AY357"/>
  <c r="AU357"/>
  <c r="AV357"/>
  <c r="AW357"/>
  <c r="AX357"/>
  <c r="AR357"/>
  <c r="AS357"/>
  <c r="AP357"/>
  <c r="AQ357"/>
  <c r="BB357"/>
  <c r="BC357"/>
  <c r="S357"/>
  <c r="AY356"/>
  <c r="AU356"/>
  <c r="AV356"/>
  <c r="AW356"/>
  <c r="AX356"/>
  <c r="AR356"/>
  <c r="AS356"/>
  <c r="AP356"/>
  <c r="AQ356"/>
  <c r="BB356"/>
  <c r="BC356"/>
  <c r="S356"/>
  <c r="AY704"/>
  <c r="AU704"/>
  <c r="AV704"/>
  <c r="AW704"/>
  <c r="AX704"/>
  <c r="AR704"/>
  <c r="AS704"/>
  <c r="AP704"/>
  <c r="AQ704"/>
  <c r="BB704"/>
  <c r="BC704"/>
  <c r="S704"/>
  <c r="AY86"/>
  <c r="AU86"/>
  <c r="AV86"/>
  <c r="AZ86"/>
  <c r="AW86"/>
  <c r="AX86"/>
  <c r="AR86"/>
  <c r="AS86"/>
  <c r="AP86"/>
  <c r="AQ86"/>
  <c r="AT86"/>
  <c r="BB86"/>
  <c r="BC86"/>
  <c r="S86"/>
  <c r="AY693"/>
  <c r="AU693"/>
  <c r="AV693"/>
  <c r="AW693"/>
  <c r="AX693"/>
  <c r="AZ693"/>
  <c r="AR693"/>
  <c r="AS693"/>
  <c r="AP693"/>
  <c r="AT693"/>
  <c r="BD693"/>
  <c r="AQ693"/>
  <c r="BB693"/>
  <c r="BC693"/>
  <c r="S693"/>
  <c r="AY762"/>
  <c r="AU762"/>
  <c r="AV762"/>
  <c r="AW762"/>
  <c r="AX762"/>
  <c r="AR762"/>
  <c r="AS762"/>
  <c r="AP762"/>
  <c r="AQ762"/>
  <c r="BB762"/>
  <c r="BC762"/>
  <c r="S762"/>
  <c r="AY2056"/>
  <c r="AU2056"/>
  <c r="AV2056"/>
  <c r="AW2056"/>
  <c r="AX2056"/>
  <c r="AR2056"/>
  <c r="AS2056"/>
  <c r="AP2056"/>
  <c r="AQ2056"/>
  <c r="AT2056"/>
  <c r="BB2056"/>
  <c r="BC2056"/>
  <c r="AY1039"/>
  <c r="AU1039"/>
  <c r="AV1039"/>
  <c r="AW1039"/>
  <c r="AX1039"/>
  <c r="AR1039"/>
  <c r="AS1039"/>
  <c r="AP1039"/>
  <c r="AQ1039"/>
  <c r="BB1039"/>
  <c r="BC1039"/>
  <c r="AY1040"/>
  <c r="AU1040"/>
  <c r="AV1040"/>
  <c r="AW1040"/>
  <c r="AX1040"/>
  <c r="AR1040"/>
  <c r="AS1040"/>
  <c r="AP1040"/>
  <c r="AQ1040"/>
  <c r="BB1040"/>
  <c r="BC1040"/>
  <c r="AY1042"/>
  <c r="AU1042"/>
  <c r="AV1042"/>
  <c r="AW1042"/>
  <c r="AX1042"/>
  <c r="AR1042"/>
  <c r="AS1042"/>
  <c r="AP1042"/>
  <c r="AQ1042"/>
  <c r="AT1042"/>
  <c r="BE1042"/>
  <c r="BB1042"/>
  <c r="BC1042"/>
  <c r="AY1041"/>
  <c r="AU1041"/>
  <c r="AV1041"/>
  <c r="AW1041"/>
  <c r="AX1041"/>
  <c r="AR1041"/>
  <c r="AS1041"/>
  <c r="AP1041"/>
  <c r="AQ1041"/>
  <c r="AT1041"/>
  <c r="BB1041"/>
  <c r="BC1041"/>
  <c r="AY1550"/>
  <c r="AU1550"/>
  <c r="AV1550"/>
  <c r="AW1550"/>
  <c r="AX1550"/>
  <c r="AR1550"/>
  <c r="AS1550"/>
  <c r="AP1550"/>
  <c r="AT1550"/>
  <c r="AQ1550"/>
  <c r="BE1550"/>
  <c r="BB1550"/>
  <c r="BC1550"/>
  <c r="AY1881"/>
  <c r="AU1881"/>
  <c r="AV1881"/>
  <c r="AW1881"/>
  <c r="AX1881"/>
  <c r="AR1881"/>
  <c r="AS1881"/>
  <c r="AP1881"/>
  <c r="AQ1881"/>
  <c r="BB1881"/>
  <c r="BC1881"/>
  <c r="AY1543"/>
  <c r="AU1543"/>
  <c r="AV1543"/>
  <c r="AW1543"/>
  <c r="AX1543"/>
  <c r="AR1543"/>
  <c r="AS1543"/>
  <c r="AP1543"/>
  <c r="AQ1543"/>
  <c r="BB1543"/>
  <c r="BC1543"/>
  <c r="AY987"/>
  <c r="AU987"/>
  <c r="AV987"/>
  <c r="AW987"/>
  <c r="AX987"/>
  <c r="AZ987"/>
  <c r="AR987"/>
  <c r="AS987"/>
  <c r="AP987"/>
  <c r="AT987"/>
  <c r="AQ987"/>
  <c r="BE987"/>
  <c r="BB987"/>
  <c r="BC987"/>
  <c r="AY1092"/>
  <c r="AU1092"/>
  <c r="AV1092"/>
  <c r="AW1092"/>
  <c r="AX1092"/>
  <c r="AR1092"/>
  <c r="AS1092"/>
  <c r="AP1092"/>
  <c r="AT1092"/>
  <c r="BE1092"/>
  <c r="AQ1092"/>
  <c r="BB1092"/>
  <c r="BC1092"/>
  <c r="AY985"/>
  <c r="AU985"/>
  <c r="AV985"/>
  <c r="AW985"/>
  <c r="AX985"/>
  <c r="AR985"/>
  <c r="AS985"/>
  <c r="AP985"/>
  <c r="AQ985"/>
  <c r="BB985"/>
  <c r="BC985"/>
  <c r="AY1905"/>
  <c r="AU1905"/>
  <c r="AV1905"/>
  <c r="AW1905"/>
  <c r="AX1905"/>
  <c r="AR1905"/>
  <c r="AS1905"/>
  <c r="AP1905"/>
  <c r="AQ1905"/>
  <c r="BB1905"/>
  <c r="BC1905"/>
  <c r="AY1886"/>
  <c r="AU1886"/>
  <c r="AV1886"/>
  <c r="AW1886"/>
  <c r="AX1886"/>
  <c r="AR1886"/>
  <c r="AS1886"/>
  <c r="AP1886"/>
  <c r="AT1886"/>
  <c r="AQ1886"/>
  <c r="BB1886"/>
  <c r="BC1886"/>
  <c r="AY1900"/>
  <c r="AU1900"/>
  <c r="AV1900"/>
  <c r="AW1900"/>
  <c r="AX1900"/>
  <c r="AR1900"/>
  <c r="AS1900"/>
  <c r="AP1900"/>
  <c r="AQ1900"/>
  <c r="BB1900"/>
  <c r="BC1900"/>
  <c r="S1900"/>
  <c r="AY1901"/>
  <c r="AU1901"/>
  <c r="AV1901"/>
  <c r="AW1901"/>
  <c r="AX1901"/>
  <c r="AR1901"/>
  <c r="AS1901"/>
  <c r="AP1901"/>
  <c r="AQ1901"/>
  <c r="BB1901"/>
  <c r="BC1901"/>
  <c r="S1901"/>
  <c r="AY1095"/>
  <c r="AU1095"/>
  <c r="AV1095"/>
  <c r="AW1095"/>
  <c r="AX1095"/>
  <c r="AR1095"/>
  <c r="AS1095"/>
  <c r="AP1095"/>
  <c r="AQ1095"/>
  <c r="BB1095"/>
  <c r="BC1095"/>
  <c r="AY1904"/>
  <c r="AU1904"/>
  <c r="AV1904"/>
  <c r="AW1904"/>
  <c r="AX1904"/>
  <c r="AR1904"/>
  <c r="AS1904"/>
  <c r="AP1904"/>
  <c r="AQ1904"/>
  <c r="BB1904"/>
  <c r="BC1904"/>
  <c r="AY1894"/>
  <c r="AU1894"/>
  <c r="AV1894"/>
  <c r="AW1894"/>
  <c r="AX1894"/>
  <c r="AR1894"/>
  <c r="AS1894"/>
  <c r="AP1894"/>
  <c r="AQ1894"/>
  <c r="BB1894"/>
  <c r="BC1894"/>
  <c r="AY1094"/>
  <c r="AU1094"/>
  <c r="AV1094"/>
  <c r="AW1094"/>
  <c r="AX1094"/>
  <c r="AR1094"/>
  <c r="AS1094"/>
  <c r="AP1094"/>
  <c r="AQ1094"/>
  <c r="BB1094"/>
  <c r="BC1094"/>
  <c r="AY982"/>
  <c r="AU982"/>
  <c r="AV982"/>
  <c r="AW982"/>
  <c r="AX982"/>
  <c r="AR982"/>
  <c r="AS982"/>
  <c r="AP982"/>
  <c r="AQ982"/>
  <c r="BB982"/>
  <c r="BC982"/>
  <c r="AY1097"/>
  <c r="AU1097"/>
  <c r="AV1097"/>
  <c r="AW1097"/>
  <c r="AX1097"/>
  <c r="AR1097"/>
  <c r="AS1097"/>
  <c r="AP1097"/>
  <c r="AQ1097"/>
  <c r="BB1097"/>
  <c r="BC1097"/>
  <c r="AY1893"/>
  <c r="AU1893"/>
  <c r="AV1893"/>
  <c r="AW1893"/>
  <c r="AX1893"/>
  <c r="AR1893"/>
  <c r="AS1893"/>
  <c r="AP1893"/>
  <c r="AQ1893"/>
  <c r="BB1893"/>
  <c r="BC1893"/>
  <c r="AY1902"/>
  <c r="AU1902"/>
  <c r="AV1902"/>
  <c r="AW1902"/>
  <c r="AX1902"/>
  <c r="AR1902"/>
  <c r="AS1902"/>
  <c r="AP1902"/>
  <c r="AQ1902"/>
  <c r="BB1902"/>
  <c r="BC1902"/>
  <c r="AY1098"/>
  <c r="AU1098"/>
  <c r="AV1098"/>
  <c r="AW1098"/>
  <c r="AX1098"/>
  <c r="AR1098"/>
  <c r="AS1098"/>
  <c r="AP1098"/>
  <c r="AQ1098"/>
  <c r="BB1098"/>
  <c r="BC1098"/>
  <c r="AY1892"/>
  <c r="AU1892"/>
  <c r="AV1892"/>
  <c r="AW1892"/>
  <c r="AX1892"/>
  <c r="AR1892"/>
  <c r="AS1892"/>
  <c r="AP1892"/>
  <c r="AQ1892"/>
  <c r="BB1892"/>
  <c r="BC1892"/>
  <c r="AY1903"/>
  <c r="AU1903"/>
  <c r="AV1903"/>
  <c r="AW1903"/>
  <c r="AX1903"/>
  <c r="AR1903"/>
  <c r="AS1903"/>
  <c r="AP1903"/>
  <c r="AQ1903"/>
  <c r="BB1903"/>
  <c r="BC1903"/>
  <c r="AY1889"/>
  <c r="AU1889"/>
  <c r="AV1889"/>
  <c r="AW1889"/>
  <c r="AX1889"/>
  <c r="AR1889"/>
  <c r="AS1889"/>
  <c r="AP1889"/>
  <c r="AQ1889"/>
  <c r="BB1889"/>
  <c r="BC1889"/>
  <c r="AY1896"/>
  <c r="AU1896"/>
  <c r="AV1896"/>
  <c r="AW1896"/>
  <c r="AX1896"/>
  <c r="AR1896"/>
  <c r="AS1896"/>
  <c r="AP1896"/>
  <c r="AQ1896"/>
  <c r="BB1896"/>
  <c r="BC1896"/>
  <c r="AY1891"/>
  <c r="AU1891"/>
  <c r="AV1891"/>
  <c r="AW1891"/>
  <c r="AX1891"/>
  <c r="AR1891"/>
  <c r="AS1891"/>
  <c r="AP1891"/>
  <c r="AQ1891"/>
  <c r="BB1891"/>
  <c r="BC1891"/>
  <c r="AY981"/>
  <c r="AU981"/>
  <c r="AV981"/>
  <c r="AW981"/>
  <c r="AX981"/>
  <c r="AR981"/>
  <c r="AS981"/>
  <c r="AP981"/>
  <c r="AQ981"/>
  <c r="BB981"/>
  <c r="BC981"/>
  <c r="AY1888"/>
  <c r="AU1888"/>
  <c r="AV1888"/>
  <c r="AW1888"/>
  <c r="AX1888"/>
  <c r="AR1888"/>
  <c r="AS1888"/>
  <c r="AP1888"/>
  <c r="AQ1888"/>
  <c r="BB1888"/>
  <c r="BC1888"/>
  <c r="AY1887"/>
  <c r="AU1887"/>
  <c r="AV1887"/>
  <c r="AW1887"/>
  <c r="AX1887"/>
  <c r="AR1887"/>
  <c r="AS1887"/>
  <c r="AP1887"/>
  <c r="AQ1887"/>
  <c r="BB1887"/>
  <c r="BC1887"/>
  <c r="AY1096"/>
  <c r="AU1096"/>
  <c r="AV1096"/>
  <c r="AW1096"/>
  <c r="AX1096"/>
  <c r="AR1096"/>
  <c r="AS1096"/>
  <c r="AP1096"/>
  <c r="AQ1096"/>
  <c r="BB1096"/>
  <c r="BC1096"/>
  <c r="AY1548"/>
  <c r="AU1548"/>
  <c r="AV1548"/>
  <c r="AW1548"/>
  <c r="AX1548"/>
  <c r="AR1548"/>
  <c r="AS1548"/>
  <c r="AP1548"/>
  <c r="AQ1548"/>
  <c r="BB1548"/>
  <c r="BC1548"/>
  <c r="AY1093"/>
  <c r="AU1093"/>
  <c r="AV1093"/>
  <c r="AW1093"/>
  <c r="AX1093"/>
  <c r="AR1093"/>
  <c r="AS1093"/>
  <c r="AP1093"/>
  <c r="AQ1093"/>
  <c r="BB1093"/>
  <c r="BC1093"/>
  <c r="AY1038"/>
  <c r="AU1038"/>
  <c r="AV1038"/>
  <c r="AW1038"/>
  <c r="AX1038"/>
  <c r="AR1038"/>
  <c r="AS1038"/>
  <c r="AP1038"/>
  <c r="AQ1038"/>
  <c r="BB1038"/>
  <c r="BC1038"/>
  <c r="AY1544"/>
  <c r="AU1544"/>
  <c r="AV1544"/>
  <c r="AW1544"/>
  <c r="AX1544"/>
  <c r="AR1544"/>
  <c r="AS1544"/>
  <c r="AP1544"/>
  <c r="AQ1544"/>
  <c r="BB1544"/>
  <c r="BC1544"/>
  <c r="AY984"/>
  <c r="AU984"/>
  <c r="AV984"/>
  <c r="AW984"/>
  <c r="AX984"/>
  <c r="AR984"/>
  <c r="AS984"/>
  <c r="AP984"/>
  <c r="AQ984"/>
  <c r="BB984"/>
  <c r="BC984"/>
  <c r="AY1884"/>
  <c r="AU1884"/>
  <c r="AV1884"/>
  <c r="AW1884"/>
  <c r="AX1884"/>
  <c r="AR1884"/>
  <c r="AS1884"/>
  <c r="AP1884"/>
  <c r="AQ1884"/>
  <c r="BB1884"/>
  <c r="BC1884"/>
  <c r="AY983"/>
  <c r="AU983"/>
  <c r="AV983"/>
  <c r="AW983"/>
  <c r="AX983"/>
  <c r="AR983"/>
  <c r="AS983"/>
  <c r="AP983"/>
  <c r="AQ983"/>
  <c r="BB983"/>
  <c r="BC983"/>
  <c r="S983"/>
  <c r="AY1885"/>
  <c r="AU1885"/>
  <c r="AV1885"/>
  <c r="AW1885"/>
  <c r="AX1885"/>
  <c r="AR1885"/>
  <c r="AS1885"/>
  <c r="AP1885"/>
  <c r="AQ1885"/>
  <c r="BB1885"/>
  <c r="BC1885"/>
  <c r="AY1037"/>
  <c r="AU1037"/>
  <c r="AV1037"/>
  <c r="AW1037"/>
  <c r="AX1037"/>
  <c r="AR1037"/>
  <c r="AS1037"/>
  <c r="AP1037"/>
  <c r="AQ1037"/>
  <c r="BB1037"/>
  <c r="BC1037"/>
  <c r="S1037"/>
  <c r="AY1545"/>
  <c r="AU1545"/>
  <c r="AV1545"/>
  <c r="AW1545"/>
  <c r="AX1545"/>
  <c r="AR1545"/>
  <c r="AS1545"/>
  <c r="AP1545"/>
  <c r="AQ1545"/>
  <c r="BB1545"/>
  <c r="BC1545"/>
  <c r="AY1895"/>
  <c r="AU1895"/>
  <c r="AV1895"/>
  <c r="AW1895"/>
  <c r="AX1895"/>
  <c r="AR1895"/>
  <c r="AS1895"/>
  <c r="AP1895"/>
  <c r="AQ1895"/>
  <c r="BB1895"/>
  <c r="BC1895"/>
  <c r="AY1883"/>
  <c r="AU1883"/>
  <c r="AV1883"/>
  <c r="AW1883"/>
  <c r="AX1883"/>
  <c r="AR1883"/>
  <c r="AS1883"/>
  <c r="AP1883"/>
  <c r="AQ1883"/>
  <c r="BB1883"/>
  <c r="BC1883"/>
  <c r="AY1882"/>
  <c r="AU1882"/>
  <c r="AV1882"/>
  <c r="AW1882"/>
  <c r="AX1882"/>
  <c r="AR1882"/>
  <c r="AS1882"/>
  <c r="AP1882"/>
  <c r="AQ1882"/>
  <c r="BB1882"/>
  <c r="BC1882"/>
  <c r="AY1036"/>
  <c r="AU1036"/>
  <c r="AV1036"/>
  <c r="AW1036"/>
  <c r="AX1036"/>
  <c r="AR1036"/>
  <c r="AS1036"/>
  <c r="AP1036"/>
  <c r="AQ1036"/>
  <c r="BB1036"/>
  <c r="BC1036"/>
  <c r="AY1877"/>
  <c r="AU1877"/>
  <c r="AV1877"/>
  <c r="AW1877"/>
  <c r="AX1877"/>
  <c r="AR1877"/>
  <c r="AS1877"/>
  <c r="AP1877"/>
  <c r="AQ1877"/>
  <c r="BB1877"/>
  <c r="BC1877"/>
  <c r="AY979"/>
  <c r="AU979"/>
  <c r="AV979"/>
  <c r="AW979"/>
  <c r="AX979"/>
  <c r="AR979"/>
  <c r="AS979"/>
  <c r="AP979"/>
  <c r="AQ979"/>
  <c r="BB979"/>
  <c r="BC979"/>
  <c r="AY1871"/>
  <c r="AU1871"/>
  <c r="AV1871"/>
  <c r="AW1871"/>
  <c r="AX1871"/>
  <c r="AR1871"/>
  <c r="AS1871"/>
  <c r="AP1871"/>
  <c r="AQ1871"/>
  <c r="BB1871"/>
  <c r="BC1871"/>
  <c r="AY1959"/>
  <c r="AU1959"/>
  <c r="AV1959"/>
  <c r="AW1959"/>
  <c r="AX1959"/>
  <c r="AR1959"/>
  <c r="AS1959"/>
  <c r="AP1959"/>
  <c r="AQ1959"/>
  <c r="BB1959"/>
  <c r="BC1959"/>
  <c r="AY1540"/>
  <c r="AU1540"/>
  <c r="AV1540"/>
  <c r="AW1540"/>
  <c r="AX1540"/>
  <c r="AR1540"/>
  <c r="AS1540"/>
  <c r="AP1540"/>
  <c r="AQ1540"/>
  <c r="BB1540"/>
  <c r="BC1540"/>
  <c r="AY1537"/>
  <c r="AU1537"/>
  <c r="AV1537"/>
  <c r="AW1537"/>
  <c r="AX1537"/>
  <c r="AR1537"/>
  <c r="AS1537"/>
  <c r="AP1537"/>
  <c r="AQ1537"/>
  <c r="BB1537"/>
  <c r="BC1537"/>
  <c r="AY1873"/>
  <c r="AU1873"/>
  <c r="AV1873"/>
  <c r="AW1873"/>
  <c r="AX1873"/>
  <c r="AR1873"/>
  <c r="AS1873"/>
  <c r="AP1873"/>
  <c r="AQ1873"/>
  <c r="BB1873"/>
  <c r="BC1873"/>
  <c r="AY757"/>
  <c r="AU757"/>
  <c r="AV757"/>
  <c r="AW757"/>
  <c r="AX757"/>
  <c r="AR757"/>
  <c r="AS757"/>
  <c r="AP757"/>
  <c r="AQ757"/>
  <c r="BB757"/>
  <c r="BC757"/>
  <c r="AY315"/>
  <c r="AU315"/>
  <c r="AV315"/>
  <c r="AW315"/>
  <c r="AX315"/>
  <c r="AR315"/>
  <c r="AS315"/>
  <c r="AP315"/>
  <c r="AQ315"/>
  <c r="BB315"/>
  <c r="BC315"/>
  <c r="AY1870"/>
  <c r="AU1870"/>
  <c r="AV1870"/>
  <c r="AW1870"/>
  <c r="AX1870"/>
  <c r="AR1870"/>
  <c r="AS1870"/>
  <c r="AP1870"/>
  <c r="AQ1870"/>
  <c r="BB1870"/>
  <c r="BC1870"/>
  <c r="AY1028"/>
  <c r="AU1028"/>
  <c r="AV1028"/>
  <c r="AW1028"/>
  <c r="AX1028"/>
  <c r="AR1028"/>
  <c r="AS1028"/>
  <c r="AP1028"/>
  <c r="AQ1028"/>
  <c r="BB1028"/>
  <c r="BC1028"/>
  <c r="AY1030"/>
  <c r="AU1030"/>
  <c r="AV1030"/>
  <c r="AW1030"/>
  <c r="AZ1030"/>
  <c r="AX1030"/>
  <c r="AR1030"/>
  <c r="AS1030"/>
  <c r="AP1030"/>
  <c r="AQ1030"/>
  <c r="BB1030"/>
  <c r="BC1030"/>
  <c r="AY1031"/>
  <c r="AU1031"/>
  <c r="AV1031"/>
  <c r="AW1031"/>
  <c r="AX1031"/>
  <c r="AR1031"/>
  <c r="AS1031"/>
  <c r="AP1031"/>
  <c r="AQ1031"/>
  <c r="BB1031"/>
  <c r="BC1031"/>
  <c r="AY1033"/>
  <c r="AU1033"/>
  <c r="AV1033"/>
  <c r="AW1033"/>
  <c r="AX1033"/>
  <c r="AR1033"/>
  <c r="AS1033"/>
  <c r="AP1033"/>
  <c r="AT1033"/>
  <c r="AQ1033"/>
  <c r="BB1033"/>
  <c r="BC1033"/>
  <c r="AY1542"/>
  <c r="AU1542"/>
  <c r="AV1542"/>
  <c r="AW1542"/>
  <c r="AX1542"/>
  <c r="AR1542"/>
  <c r="AS1542"/>
  <c r="AP1542"/>
  <c r="AQ1542"/>
  <c r="BB1542"/>
  <c r="BC1542"/>
  <c r="AY1034"/>
  <c r="AU1034"/>
  <c r="AV1034"/>
  <c r="AW1034"/>
  <c r="AX1034"/>
  <c r="AR1034"/>
  <c r="AS1034"/>
  <c r="AP1034"/>
  <c r="AQ1034"/>
  <c r="BB1034"/>
  <c r="BC1034"/>
  <c r="AY1867"/>
  <c r="AU1867"/>
  <c r="AV1867"/>
  <c r="AW1867"/>
  <c r="AX1867"/>
  <c r="AR1867"/>
  <c r="AS1867"/>
  <c r="AP1867"/>
  <c r="AQ1867"/>
  <c r="BB1867"/>
  <c r="BC1867"/>
  <c r="AY1875"/>
  <c r="AU1875"/>
  <c r="AV1875"/>
  <c r="AW1875"/>
  <c r="AX1875"/>
  <c r="AR1875"/>
  <c r="AS1875"/>
  <c r="AP1875"/>
  <c r="AQ1875"/>
  <c r="BB1875"/>
  <c r="BC1875"/>
  <c r="AY1539"/>
  <c r="AU1539"/>
  <c r="AV1539"/>
  <c r="AW1539"/>
  <c r="AX1539"/>
  <c r="AR1539"/>
  <c r="AS1539"/>
  <c r="AP1539"/>
  <c r="AQ1539"/>
  <c r="BB1539"/>
  <c r="BC1539"/>
  <c r="AY1035"/>
  <c r="AU1035"/>
  <c r="AV1035"/>
  <c r="AW1035"/>
  <c r="AX1035"/>
  <c r="AR1035"/>
  <c r="AS1035"/>
  <c r="AP1035"/>
  <c r="AQ1035"/>
  <c r="BB1035"/>
  <c r="BC1035"/>
  <c r="AY1872"/>
  <c r="AU1872"/>
  <c r="AV1872"/>
  <c r="AW1872"/>
  <c r="AX1872"/>
  <c r="AR1872"/>
  <c r="AS1872"/>
  <c r="AP1872"/>
  <c r="AQ1872"/>
  <c r="BB1872"/>
  <c r="BC1872"/>
  <c r="AY1878"/>
  <c r="AU1878"/>
  <c r="AV1878"/>
  <c r="AZ1878"/>
  <c r="BI1878"/>
  <c r="AW1878"/>
  <c r="AX1878"/>
  <c r="AR1878"/>
  <c r="AS1878"/>
  <c r="AP1878"/>
  <c r="AQ1878"/>
  <c r="BB1878"/>
  <c r="BC1878"/>
  <c r="AY1874"/>
  <c r="AU1874"/>
  <c r="AV1874"/>
  <c r="AW1874"/>
  <c r="AX1874"/>
  <c r="AR1874"/>
  <c r="AS1874"/>
  <c r="AP1874"/>
  <c r="AQ1874"/>
  <c r="BB1874"/>
  <c r="BC1874"/>
  <c r="AY1541"/>
  <c r="AU1541"/>
  <c r="AV1541"/>
  <c r="AW1541"/>
  <c r="AX1541"/>
  <c r="AR1541"/>
  <c r="AS1541"/>
  <c r="AP1541"/>
  <c r="AQ1541"/>
  <c r="BB1541"/>
  <c r="BC1541"/>
  <c r="AY980"/>
  <c r="AU980"/>
  <c r="AV980"/>
  <c r="AW980"/>
  <c r="AX980"/>
  <c r="AR980"/>
  <c r="AS980"/>
  <c r="AP980"/>
  <c r="AQ980"/>
  <c r="BB980"/>
  <c r="BC980"/>
  <c r="S980"/>
  <c r="AY1032"/>
  <c r="AU1032"/>
  <c r="AV1032"/>
  <c r="AW1032"/>
  <c r="AX1032"/>
  <c r="AR1032"/>
  <c r="AS1032"/>
  <c r="AP1032"/>
  <c r="AQ1032"/>
  <c r="BB1032"/>
  <c r="BC1032"/>
  <c r="S1032"/>
  <c r="AY1029"/>
  <c r="AU1029"/>
  <c r="AV1029"/>
  <c r="AW1029"/>
  <c r="AX1029"/>
  <c r="AR1029"/>
  <c r="AS1029"/>
  <c r="AP1029"/>
  <c r="AQ1029"/>
  <c r="BB1029"/>
  <c r="BC1029"/>
  <c r="AY1535"/>
  <c r="AU1535"/>
  <c r="AV1535"/>
  <c r="AW1535"/>
  <c r="AX1535"/>
  <c r="AR1535"/>
  <c r="AS1535"/>
  <c r="AP1535"/>
  <c r="AQ1535"/>
  <c r="AT1535"/>
  <c r="BB1535"/>
  <c r="BC1535"/>
  <c r="AY1527"/>
  <c r="AU1527"/>
  <c r="AV1527"/>
  <c r="AW1527"/>
  <c r="AX1527"/>
  <c r="AR1527"/>
  <c r="AS1527"/>
  <c r="AP1527"/>
  <c r="AQ1527"/>
  <c r="BB1527"/>
  <c r="BC1527"/>
  <c r="AY1865"/>
  <c r="AU1865"/>
  <c r="AV1865"/>
  <c r="AW1865"/>
  <c r="AX1865"/>
  <c r="AR1865"/>
  <c r="AS1865"/>
  <c r="AP1865"/>
  <c r="AQ1865"/>
  <c r="BB1865"/>
  <c r="BC1865"/>
  <c r="AY1536"/>
  <c r="AU1536"/>
  <c r="AV1536"/>
  <c r="AW1536"/>
  <c r="AX1536"/>
  <c r="AR1536"/>
  <c r="AS1536"/>
  <c r="AP1536"/>
  <c r="AQ1536"/>
  <c r="BB1536"/>
  <c r="BC1536"/>
  <c r="AY1526"/>
  <c r="AU1526"/>
  <c r="AV1526"/>
  <c r="AZ1526"/>
  <c r="BG1526"/>
  <c r="AW1526"/>
  <c r="AX1526"/>
  <c r="AR1526"/>
  <c r="AS1526"/>
  <c r="AP1526"/>
  <c r="AQ1526"/>
  <c r="AT1526"/>
  <c r="BB1526"/>
  <c r="BC1526"/>
  <c r="AY1524"/>
  <c r="AU1524"/>
  <c r="AV1524"/>
  <c r="AW1524"/>
  <c r="AX1524"/>
  <c r="AR1524"/>
  <c r="AS1524"/>
  <c r="AP1524"/>
  <c r="AQ1524"/>
  <c r="BB1524"/>
  <c r="BC1524"/>
  <c r="AY1866"/>
  <c r="AU1866"/>
  <c r="AV1866"/>
  <c r="AW1866"/>
  <c r="AX1866"/>
  <c r="AR1866"/>
  <c r="AS1866"/>
  <c r="AP1866"/>
  <c r="AQ1866"/>
  <c r="AT1866"/>
  <c r="BB1866"/>
  <c r="BC1866"/>
  <c r="S1866"/>
  <c r="AY1864"/>
  <c r="AU1864"/>
  <c r="AV1864"/>
  <c r="AZ1864"/>
  <c r="AW1864"/>
  <c r="AX1864"/>
  <c r="AR1864"/>
  <c r="AS1864"/>
  <c r="AP1864"/>
  <c r="AQ1864"/>
  <c r="AT1864"/>
  <c r="BB1864"/>
  <c r="BC1864"/>
  <c r="AY1522"/>
  <c r="AU1522"/>
  <c r="AV1522"/>
  <c r="AW1522"/>
  <c r="AX1522"/>
  <c r="AR1522"/>
  <c r="AS1522"/>
  <c r="AP1522"/>
  <c r="AQ1522"/>
  <c r="AT1522"/>
  <c r="BB1522"/>
  <c r="BC1522"/>
  <c r="S1522"/>
  <c r="AY1863"/>
  <c r="AU1863"/>
  <c r="AV1863"/>
  <c r="AW1863"/>
  <c r="AX1863"/>
  <c r="AR1863"/>
  <c r="AS1863"/>
  <c r="AP1863"/>
  <c r="AQ1863"/>
  <c r="BB1863"/>
  <c r="BC1863"/>
  <c r="AY1525"/>
  <c r="AU1525"/>
  <c r="BG1525"/>
  <c r="AV1525"/>
  <c r="AW1525"/>
  <c r="AX1525"/>
  <c r="AZ1525"/>
  <c r="AR1525"/>
  <c r="AS1525"/>
  <c r="AP1525"/>
  <c r="AQ1525"/>
  <c r="BB1525"/>
  <c r="BC1525"/>
  <c r="S1525"/>
  <c r="AY1534"/>
  <c r="AU1534"/>
  <c r="AV1534"/>
  <c r="AW1534"/>
  <c r="AX1534"/>
  <c r="AR1534"/>
  <c r="AS1534"/>
  <c r="AP1534"/>
  <c r="AQ1534"/>
  <c r="BB1534"/>
  <c r="BC1534"/>
  <c r="S1534"/>
  <c r="AY1523"/>
  <c r="AU1523"/>
  <c r="AV1523"/>
  <c r="AW1523"/>
  <c r="AX1523"/>
  <c r="AR1523"/>
  <c r="AS1523"/>
  <c r="AP1523"/>
  <c r="AQ1523"/>
  <c r="BB1523"/>
  <c r="BC1523"/>
  <c r="S1523"/>
  <c r="AY1521"/>
  <c r="AU1521"/>
  <c r="AV1521"/>
  <c r="AW1521"/>
  <c r="AX1521"/>
  <c r="AR1521"/>
  <c r="AS1521"/>
  <c r="AP1521"/>
  <c r="AQ1521"/>
  <c r="AT1521"/>
  <c r="BB1521"/>
  <c r="BC1521"/>
  <c r="S1521"/>
  <c r="AY1514"/>
  <c r="AU1514"/>
  <c r="AV1514"/>
  <c r="AW1514"/>
  <c r="AX1514"/>
  <c r="AR1514"/>
  <c r="AS1514"/>
  <c r="AP1514"/>
  <c r="AQ1514"/>
  <c r="BB1514"/>
  <c r="BC1514"/>
  <c r="S1514"/>
  <c r="AY1513"/>
  <c r="AU1513"/>
  <c r="AV1513"/>
  <c r="AW1513"/>
  <c r="AX1513"/>
  <c r="AR1513"/>
  <c r="AS1513"/>
  <c r="AP1513"/>
  <c r="AQ1513"/>
  <c r="BB1513"/>
  <c r="BC1513"/>
  <c r="S1513"/>
  <c r="AY1027"/>
  <c r="AU1027"/>
  <c r="AV1027"/>
  <c r="AW1027"/>
  <c r="AX1027"/>
  <c r="AR1027"/>
  <c r="AS1027"/>
  <c r="AP1027"/>
  <c r="AQ1027"/>
  <c r="BB1027"/>
  <c r="BC1027"/>
  <c r="AY1861"/>
  <c r="AU1861"/>
  <c r="AV1861"/>
  <c r="AW1861"/>
  <c r="AX1861"/>
  <c r="AR1861"/>
  <c r="AS1861"/>
  <c r="AP1861"/>
  <c r="AQ1861"/>
  <c r="BB1861"/>
  <c r="BC1861"/>
  <c r="AY1026"/>
  <c r="AU1026"/>
  <c r="AV1026"/>
  <c r="AZ1026"/>
  <c r="BI1026"/>
  <c r="AW1026"/>
  <c r="AX1026"/>
  <c r="AR1026"/>
  <c r="AS1026"/>
  <c r="AP1026"/>
  <c r="AQ1026"/>
  <c r="BB1026"/>
  <c r="BC1026"/>
  <c r="AY1862"/>
  <c r="AU1862"/>
  <c r="AV1862"/>
  <c r="AW1862"/>
  <c r="AX1862"/>
  <c r="AR1862"/>
  <c r="AS1862"/>
  <c r="AP1862"/>
  <c r="AQ1862"/>
  <c r="BB1862"/>
  <c r="BC1862"/>
  <c r="S1862"/>
  <c r="AY1512"/>
  <c r="AU1512"/>
  <c r="AV1512"/>
  <c r="AW1512"/>
  <c r="AX1512"/>
  <c r="AR1512"/>
  <c r="AS1512"/>
  <c r="AP1512"/>
  <c r="AQ1512"/>
  <c r="BB1512"/>
  <c r="BC1512"/>
  <c r="S1512"/>
  <c r="AY1518"/>
  <c r="AU1518"/>
  <c r="AV1518"/>
  <c r="AW1518"/>
  <c r="AX1518"/>
  <c r="AR1518"/>
  <c r="AS1518"/>
  <c r="AT1518"/>
  <c r="BE1518"/>
  <c r="AP1518"/>
  <c r="AQ1518"/>
  <c r="BB1518"/>
  <c r="BC1518"/>
  <c r="S1518"/>
  <c r="AY1515"/>
  <c r="AU1515"/>
  <c r="AV1515"/>
  <c r="AW1515"/>
  <c r="AX1515"/>
  <c r="AR1515"/>
  <c r="AS1515"/>
  <c r="AP1515"/>
  <c r="AQ1515"/>
  <c r="BB1515"/>
  <c r="BC1515"/>
  <c r="S1515"/>
  <c r="AY1516"/>
  <c r="AU1516"/>
  <c r="AV1516"/>
  <c r="AW1516"/>
  <c r="AX1516"/>
  <c r="AR1516"/>
  <c r="AS1516"/>
  <c r="AP1516"/>
  <c r="AQ1516"/>
  <c r="BB1516"/>
  <c r="BC1516"/>
  <c r="S1516"/>
  <c r="AY1507"/>
  <c r="AU1507"/>
  <c r="AV1507"/>
  <c r="AW1507"/>
  <c r="AX1507"/>
  <c r="AR1507"/>
  <c r="AS1507"/>
  <c r="AP1507"/>
  <c r="AQ1507"/>
  <c r="AT1507"/>
  <c r="BB1507"/>
  <c r="BC1507"/>
  <c r="S1507"/>
  <c r="AY1509"/>
  <c r="AU1509"/>
  <c r="AV1509"/>
  <c r="AW1509"/>
  <c r="AX1509"/>
  <c r="AR1509"/>
  <c r="AS1509"/>
  <c r="AP1509"/>
  <c r="AQ1509"/>
  <c r="BB1509"/>
  <c r="BC1509"/>
  <c r="S1509"/>
  <c r="AY1998"/>
  <c r="AU1998"/>
  <c r="AV1998"/>
  <c r="AW1998"/>
  <c r="AX1998"/>
  <c r="AR1998"/>
  <c r="AS1998"/>
  <c r="AP1998"/>
  <c r="AQ1998"/>
  <c r="BB1998"/>
  <c r="BC1998"/>
  <c r="AY1511"/>
  <c r="AU1511"/>
  <c r="AV1511"/>
  <c r="AW1511"/>
  <c r="AX1511"/>
  <c r="AR1511"/>
  <c r="AS1511"/>
  <c r="AP1511"/>
  <c r="AQ1511"/>
  <c r="BB1511"/>
  <c r="BC1511"/>
  <c r="S1511"/>
  <c r="AY1503"/>
  <c r="AU1503"/>
  <c r="AV1503"/>
  <c r="AW1503"/>
  <c r="AX1503"/>
  <c r="AR1503"/>
  <c r="AS1503"/>
  <c r="AP1503"/>
  <c r="AQ1503"/>
  <c r="BB1503"/>
  <c r="BC1503"/>
  <c r="S1503"/>
  <c r="AY1506"/>
  <c r="AU1506"/>
  <c r="AV1506"/>
  <c r="AW1506"/>
  <c r="AX1506"/>
  <c r="AR1506"/>
  <c r="AS1506"/>
  <c r="AP1506"/>
  <c r="AQ1506"/>
  <c r="BB1506"/>
  <c r="BC1506"/>
  <c r="S1506"/>
  <c r="AY1505"/>
  <c r="AU1505"/>
  <c r="AV1505"/>
  <c r="AW1505"/>
  <c r="AX1505"/>
  <c r="AR1505"/>
  <c r="AS1505"/>
  <c r="AP1505"/>
  <c r="AQ1505"/>
  <c r="BB1505"/>
  <c r="BC1505"/>
  <c r="AY1504"/>
  <c r="AU1504"/>
  <c r="AV1504"/>
  <c r="AW1504"/>
  <c r="AX1504"/>
  <c r="AR1504"/>
  <c r="AS1504"/>
  <c r="AP1504"/>
  <c r="AQ1504"/>
  <c r="BB1504"/>
  <c r="BC1504"/>
  <c r="AY1502"/>
  <c r="AU1502"/>
  <c r="AV1502"/>
  <c r="AW1502"/>
  <c r="AX1502"/>
  <c r="AR1502"/>
  <c r="AS1502"/>
  <c r="AP1502"/>
  <c r="AQ1502"/>
  <c r="BB1502"/>
  <c r="BC1502"/>
  <c r="S1502"/>
  <c r="AY1508"/>
  <c r="AU1508"/>
  <c r="AV1508"/>
  <c r="AW1508"/>
  <c r="AX1508"/>
  <c r="AR1508"/>
  <c r="AS1508"/>
  <c r="AP1508"/>
  <c r="AQ1508"/>
  <c r="BB1508"/>
  <c r="BC1508"/>
  <c r="S1508"/>
  <c r="AY1510"/>
  <c r="AU1510"/>
  <c r="AV1510"/>
  <c r="AW1510"/>
  <c r="AX1510"/>
  <c r="AR1510"/>
  <c r="AS1510"/>
  <c r="AP1510"/>
  <c r="AQ1510"/>
  <c r="BE1510"/>
  <c r="AT1510"/>
  <c r="BB1510"/>
  <c r="BC1510"/>
  <c r="S1510"/>
  <c r="AY21"/>
  <c r="AU21"/>
  <c r="AV21"/>
  <c r="AW21"/>
  <c r="AX21"/>
  <c r="AR21"/>
  <c r="AS21"/>
  <c r="AP21"/>
  <c r="AQ21"/>
  <c r="BB21"/>
  <c r="BC21"/>
  <c r="S21"/>
  <c r="AY22"/>
  <c r="AU22"/>
  <c r="AV22"/>
  <c r="AW22"/>
  <c r="AX22"/>
  <c r="AR22"/>
  <c r="AS22"/>
  <c r="AP22"/>
  <c r="AQ22"/>
  <c r="BB22"/>
  <c r="BC22"/>
  <c r="S22"/>
  <c r="AY23"/>
  <c r="AU23"/>
  <c r="AV23"/>
  <c r="AW23"/>
  <c r="AX23"/>
  <c r="AR23"/>
  <c r="AS23"/>
  <c r="AP23"/>
  <c r="AQ23"/>
  <c r="BB23"/>
  <c r="BC23"/>
  <c r="S23"/>
  <c r="AY350"/>
  <c r="AU350"/>
  <c r="AV350"/>
  <c r="AW350"/>
  <c r="AX350"/>
  <c r="AR350"/>
  <c r="AS350"/>
  <c r="AP350"/>
  <c r="AQ350"/>
  <c r="BB350"/>
  <c r="BC350"/>
  <c r="S350"/>
  <c r="AY351"/>
  <c r="AU351"/>
  <c r="AV351"/>
  <c r="AW351"/>
  <c r="AX351"/>
  <c r="AR351"/>
  <c r="AS351"/>
  <c r="AP351"/>
  <c r="AT351"/>
  <c r="AQ351"/>
  <c r="BB351"/>
  <c r="BC351"/>
  <c r="S351"/>
  <c r="AY353"/>
  <c r="AU353"/>
  <c r="AV353"/>
  <c r="AW353"/>
  <c r="AX353"/>
  <c r="AR353"/>
  <c r="AS353"/>
  <c r="AP353"/>
  <c r="AQ353"/>
  <c r="BB353"/>
  <c r="BC353"/>
  <c r="AY85"/>
  <c r="AU85"/>
  <c r="AV85"/>
  <c r="AW85"/>
  <c r="AX85"/>
  <c r="AR85"/>
  <c r="AS85"/>
  <c r="AP85"/>
  <c r="AQ85"/>
  <c r="BB85"/>
  <c r="BC85"/>
  <c r="S85"/>
  <c r="AY352"/>
  <c r="AU352"/>
  <c r="AV352"/>
  <c r="AW352"/>
  <c r="AX352"/>
  <c r="AR352"/>
  <c r="AS352"/>
  <c r="AP352"/>
  <c r="AQ352"/>
  <c r="BB352"/>
  <c r="BC352"/>
  <c r="S352"/>
  <c r="AY349"/>
  <c r="AU349"/>
  <c r="AV349"/>
  <c r="AW349"/>
  <c r="AX349"/>
  <c r="AR349"/>
  <c r="AS349"/>
  <c r="AP349"/>
  <c r="AQ349"/>
  <c r="BB349"/>
  <c r="BC349"/>
  <c r="S349"/>
  <c r="AY354"/>
  <c r="AU354"/>
  <c r="AV354"/>
  <c r="AW354"/>
  <c r="AX354"/>
  <c r="AR354"/>
  <c r="AS354"/>
  <c r="AP354"/>
  <c r="AQ354"/>
  <c r="BB354"/>
  <c r="BC354"/>
  <c r="S354"/>
  <c r="AY84"/>
  <c r="AU84"/>
  <c r="AV84"/>
  <c r="AW84"/>
  <c r="AX84"/>
  <c r="AR84"/>
  <c r="AS84"/>
  <c r="AP84"/>
  <c r="AQ84"/>
  <c r="BB84"/>
  <c r="BC84"/>
  <c r="S84"/>
  <c r="AY1860"/>
  <c r="AU1860"/>
  <c r="AV1860"/>
  <c r="AW1860"/>
  <c r="AX1860"/>
  <c r="AR1860"/>
  <c r="AS1860"/>
  <c r="AP1860"/>
  <c r="AQ1860"/>
  <c r="BB1860"/>
  <c r="BC1860"/>
  <c r="S1860"/>
  <c r="AY1857"/>
  <c r="AU1857"/>
  <c r="AV1857"/>
  <c r="AW1857"/>
  <c r="AX1857"/>
  <c r="AR1857"/>
  <c r="AS1857"/>
  <c r="AP1857"/>
  <c r="AQ1857"/>
  <c r="BB1857"/>
  <c r="BC1857"/>
  <c r="AY1858"/>
  <c r="AU1858"/>
  <c r="AV1858"/>
  <c r="AW1858"/>
  <c r="AX1858"/>
  <c r="AR1858"/>
  <c r="AS1858"/>
  <c r="AP1858"/>
  <c r="AQ1858"/>
  <c r="BB1858"/>
  <c r="BC1858"/>
  <c r="AY1859"/>
  <c r="AU1859"/>
  <c r="AV1859"/>
  <c r="AW1859"/>
  <c r="AX1859"/>
  <c r="AR1859"/>
  <c r="AS1859"/>
  <c r="AP1859"/>
  <c r="AQ1859"/>
  <c r="BB1859"/>
  <c r="BC1859"/>
  <c r="AY328"/>
  <c r="AU328"/>
  <c r="AV328"/>
  <c r="AW328"/>
  <c r="AX328"/>
  <c r="AR328"/>
  <c r="AS328"/>
  <c r="AP328"/>
  <c r="AQ328"/>
  <c r="BB328"/>
  <c r="BC328"/>
  <c r="AY1492"/>
  <c r="AU1492"/>
  <c r="AV1492"/>
  <c r="AW1492"/>
  <c r="AX1492"/>
  <c r="AR1492"/>
  <c r="AS1492"/>
  <c r="AP1492"/>
  <c r="AQ1492"/>
  <c r="BB1492"/>
  <c r="BC1492"/>
  <c r="S1492"/>
  <c r="AY1491"/>
  <c r="AU1491"/>
  <c r="AV1491"/>
  <c r="AZ1491"/>
  <c r="AW1491"/>
  <c r="AX1491"/>
  <c r="AR1491"/>
  <c r="AS1491"/>
  <c r="AP1491"/>
  <c r="AQ1491"/>
  <c r="AT1491"/>
  <c r="BB1491"/>
  <c r="BC1491"/>
  <c r="S1491"/>
  <c r="AY1494"/>
  <c r="AU1494"/>
  <c r="AV1494"/>
  <c r="AW1494"/>
  <c r="AX1494"/>
  <c r="AR1494"/>
  <c r="AS1494"/>
  <c r="AP1494"/>
  <c r="AQ1494"/>
  <c r="BB1494"/>
  <c r="BC1494"/>
  <c r="S1494"/>
  <c r="AY1488"/>
  <c r="AU1488"/>
  <c r="AV1488"/>
  <c r="AW1488"/>
  <c r="AX1488"/>
  <c r="AZ1488"/>
  <c r="AR1488"/>
  <c r="AS1488"/>
  <c r="AP1488"/>
  <c r="AT1488"/>
  <c r="AQ1488"/>
  <c r="BB1488"/>
  <c r="BC1488"/>
  <c r="S1488"/>
  <c r="AY1486"/>
  <c r="AU1486"/>
  <c r="AV1486"/>
  <c r="AW1486"/>
  <c r="AX1486"/>
  <c r="AR1486"/>
  <c r="AS1486"/>
  <c r="AP1486"/>
  <c r="AQ1486"/>
  <c r="BB1486"/>
  <c r="BC1486"/>
  <c r="AY1490"/>
  <c r="AU1490"/>
  <c r="AV1490"/>
  <c r="AW1490"/>
  <c r="AX1490"/>
  <c r="AR1490"/>
  <c r="AS1490"/>
  <c r="AP1490"/>
  <c r="AQ1490"/>
  <c r="BB1490"/>
  <c r="BC1490"/>
  <c r="AY1484"/>
  <c r="AU1484"/>
  <c r="AV1484"/>
  <c r="AW1484"/>
  <c r="AX1484"/>
  <c r="AR1484"/>
  <c r="BF1484"/>
  <c r="AS1484"/>
  <c r="AP1484"/>
  <c r="AQ1484"/>
  <c r="AT1484"/>
  <c r="BB1484"/>
  <c r="BC1484"/>
  <c r="AY1485"/>
  <c r="AU1485"/>
  <c r="AV1485"/>
  <c r="AW1485"/>
  <c r="AX1485"/>
  <c r="AR1485"/>
  <c r="AS1485"/>
  <c r="AP1485"/>
  <c r="AT1485"/>
  <c r="BF1485"/>
  <c r="AQ1485"/>
  <c r="BB1485"/>
  <c r="BC1485"/>
  <c r="AY1489"/>
  <c r="AU1489"/>
  <c r="AV1489"/>
  <c r="AW1489"/>
  <c r="AX1489"/>
  <c r="AR1489"/>
  <c r="AS1489"/>
  <c r="AP1489"/>
  <c r="AQ1489"/>
  <c r="BB1489"/>
  <c r="BC1489"/>
  <c r="AY1483"/>
  <c r="AU1483"/>
  <c r="AV1483"/>
  <c r="AW1483"/>
  <c r="AX1483"/>
  <c r="AR1483"/>
  <c r="AS1483"/>
  <c r="AP1483"/>
  <c r="AQ1483"/>
  <c r="BB1483"/>
  <c r="BC1483"/>
  <c r="S1483"/>
  <c r="AY1481"/>
  <c r="AU1481"/>
  <c r="AV1481"/>
  <c r="AZ1481"/>
  <c r="AW1481"/>
  <c r="AX1481"/>
  <c r="AR1481"/>
  <c r="AS1481"/>
  <c r="AP1481"/>
  <c r="AT1481"/>
  <c r="AQ1481"/>
  <c r="BB1481"/>
  <c r="BC1481"/>
  <c r="S1481"/>
  <c r="AY1025"/>
  <c r="AU1025"/>
  <c r="AV1025"/>
  <c r="AW1025"/>
  <c r="AX1025"/>
  <c r="AR1025"/>
  <c r="AS1025"/>
  <c r="AP1025"/>
  <c r="AQ1025"/>
  <c r="BB1025"/>
  <c r="BC1025"/>
  <c r="AY1840"/>
  <c r="AU1840"/>
  <c r="AV1840"/>
  <c r="AW1840"/>
  <c r="AX1840"/>
  <c r="AR1840"/>
  <c r="AS1840"/>
  <c r="AP1840"/>
  <c r="AQ1840"/>
  <c r="BB1840"/>
  <c r="BC1840"/>
  <c r="AY1487"/>
  <c r="AU1487"/>
  <c r="AV1487"/>
  <c r="AW1487"/>
  <c r="AX1487"/>
  <c r="AR1487"/>
  <c r="AS1487"/>
  <c r="AP1487"/>
  <c r="AQ1487"/>
  <c r="BB1487"/>
  <c r="BC1487"/>
  <c r="AY1493"/>
  <c r="AU1493"/>
  <c r="AV1493"/>
  <c r="AW1493"/>
  <c r="AX1493"/>
  <c r="AR1493"/>
  <c r="AS1493"/>
  <c r="AP1493"/>
  <c r="AQ1493"/>
  <c r="BB1493"/>
  <c r="BC1493"/>
  <c r="S1493"/>
  <c r="AY1482"/>
  <c r="AU1482"/>
  <c r="AV1482"/>
  <c r="AW1482"/>
  <c r="AX1482"/>
  <c r="AR1482"/>
  <c r="AS1482"/>
  <c r="AP1482"/>
  <c r="AQ1482"/>
  <c r="AT1482"/>
  <c r="BB1482"/>
  <c r="BC1482"/>
  <c r="S1482"/>
  <c r="AY1841"/>
  <c r="AU1841"/>
  <c r="AV1841"/>
  <c r="AW1841"/>
  <c r="AX1841"/>
  <c r="AR1841"/>
  <c r="AS1841"/>
  <c r="AP1841"/>
  <c r="AT1841"/>
  <c r="AQ1841"/>
  <c r="BB1841"/>
  <c r="BC1841"/>
  <c r="AY1825"/>
  <c r="AU1825"/>
  <c r="AV1825"/>
  <c r="AW1825"/>
  <c r="AX1825"/>
  <c r="AR1825"/>
  <c r="AS1825"/>
  <c r="AP1825"/>
  <c r="AT1825"/>
  <c r="BF1825"/>
  <c r="AQ1825"/>
  <c r="BB1825"/>
  <c r="BC1825"/>
  <c r="AY1480"/>
  <c r="AU1480"/>
  <c r="AV1480"/>
  <c r="AW1480"/>
  <c r="AX1480"/>
  <c r="AR1480"/>
  <c r="BF1480"/>
  <c r="AS1480"/>
  <c r="AP1480"/>
  <c r="AQ1480"/>
  <c r="AT1480"/>
  <c r="BB1480"/>
  <c r="BC1480"/>
  <c r="AY1475"/>
  <c r="AU1475"/>
  <c r="AV1475"/>
  <c r="AW1475"/>
  <c r="AX1475"/>
  <c r="AR1475"/>
  <c r="AS1475"/>
  <c r="AP1475"/>
  <c r="AQ1475"/>
  <c r="AT1475"/>
  <c r="BB1475"/>
  <c r="BC1475"/>
  <c r="S1475"/>
  <c r="AY1436"/>
  <c r="AU1436"/>
  <c r="AV1436"/>
  <c r="AZ1436"/>
  <c r="AW1436"/>
  <c r="AX1436"/>
  <c r="AR1436"/>
  <c r="AS1436"/>
  <c r="AP1436"/>
  <c r="AQ1436"/>
  <c r="AT1436"/>
  <c r="BB1436"/>
  <c r="BC1436"/>
  <c r="S1436"/>
  <c r="AY1466"/>
  <c r="AU1466"/>
  <c r="AV1466"/>
  <c r="AW1466"/>
  <c r="AX1466"/>
  <c r="AR1466"/>
  <c r="AS1466"/>
  <c r="AP1466"/>
  <c r="AQ1466"/>
  <c r="BB1466"/>
  <c r="BC1466"/>
  <c r="AY1434"/>
  <c r="AU1434"/>
  <c r="AV1434"/>
  <c r="AW1434"/>
  <c r="AX1434"/>
  <c r="AR1434"/>
  <c r="AS1434"/>
  <c r="AP1434"/>
  <c r="AQ1434"/>
  <c r="BB1434"/>
  <c r="BC1434"/>
  <c r="S1434"/>
  <c r="AY1432"/>
  <c r="AU1432"/>
  <c r="AV1432"/>
  <c r="AW1432"/>
  <c r="AX1432"/>
  <c r="AR1432"/>
  <c r="AS1432"/>
  <c r="AP1432"/>
  <c r="AQ1432"/>
  <c r="BB1432"/>
  <c r="BC1432"/>
  <c r="S1432"/>
  <c r="AY1463"/>
  <c r="AU1463"/>
  <c r="AV1463"/>
  <c r="AW1463"/>
  <c r="AX1463"/>
  <c r="AR1463"/>
  <c r="AS1463"/>
  <c r="AP1463"/>
  <c r="AQ1463"/>
  <c r="AT1463"/>
  <c r="BB1463"/>
  <c r="BC1463"/>
  <c r="AY1450"/>
  <c r="AU1450"/>
  <c r="AV1450"/>
  <c r="AW1450"/>
  <c r="AX1450"/>
  <c r="AR1450"/>
  <c r="AS1450"/>
  <c r="AP1450"/>
  <c r="AQ1450"/>
  <c r="AT1450"/>
  <c r="BE1450"/>
  <c r="BB1450"/>
  <c r="BC1450"/>
  <c r="S1450"/>
  <c r="AY1476"/>
  <c r="AU1476"/>
  <c r="AV1476"/>
  <c r="AW1476"/>
  <c r="AX1476"/>
  <c r="AR1476"/>
  <c r="AS1476"/>
  <c r="AP1476"/>
  <c r="AQ1476"/>
  <c r="BB1476"/>
  <c r="BC1476"/>
  <c r="S1476"/>
  <c r="AY1433"/>
  <c r="AU1433"/>
  <c r="AV1433"/>
  <c r="AZ1433"/>
  <c r="AW1433"/>
  <c r="AX1433"/>
  <c r="AR1433"/>
  <c r="AS1433"/>
  <c r="AP1433"/>
  <c r="AQ1433"/>
  <c r="BB1433"/>
  <c r="BC1433"/>
  <c r="AY1451"/>
  <c r="AU1451"/>
  <c r="AV1451"/>
  <c r="AW1451"/>
  <c r="AX1451"/>
  <c r="AR1451"/>
  <c r="AS1451"/>
  <c r="AP1451"/>
  <c r="AQ1451"/>
  <c r="BB1451"/>
  <c r="BC1451"/>
  <c r="S1451"/>
  <c r="AY1458"/>
  <c r="AU1458"/>
  <c r="AV1458"/>
  <c r="AZ1458"/>
  <c r="AW1458"/>
  <c r="AX1458"/>
  <c r="AR1458"/>
  <c r="AS1458"/>
  <c r="AP1458"/>
  <c r="AT1458"/>
  <c r="AQ1458"/>
  <c r="BB1458"/>
  <c r="BC1458"/>
  <c r="S1458"/>
  <c r="AY1454"/>
  <c r="AU1454"/>
  <c r="AV1454"/>
  <c r="AW1454"/>
  <c r="AX1454"/>
  <c r="AR1454"/>
  <c r="AS1454"/>
  <c r="AP1454"/>
  <c r="AQ1454"/>
  <c r="BB1454"/>
  <c r="BC1454"/>
  <c r="AY1442"/>
  <c r="AU1442"/>
  <c r="AV1442"/>
  <c r="AW1442"/>
  <c r="AX1442"/>
  <c r="AR1442"/>
  <c r="AS1442"/>
  <c r="AP1442"/>
  <c r="AQ1442"/>
  <c r="BB1442"/>
  <c r="BC1442"/>
  <c r="AY1471"/>
  <c r="AU1471"/>
  <c r="AV1471"/>
  <c r="AW1471"/>
  <c r="AX1471"/>
  <c r="AR1471"/>
  <c r="AS1471"/>
  <c r="AP1471"/>
  <c r="AQ1471"/>
  <c r="BB1471"/>
  <c r="BC1471"/>
  <c r="AY1460"/>
  <c r="AU1460"/>
  <c r="AV1460"/>
  <c r="AW1460"/>
  <c r="AX1460"/>
  <c r="AZ1460"/>
  <c r="AR1460"/>
  <c r="AS1460"/>
  <c r="AP1460"/>
  <c r="AT1460"/>
  <c r="BF1460"/>
  <c r="AQ1460"/>
  <c r="BB1460"/>
  <c r="BC1460"/>
  <c r="AY1479"/>
  <c r="AU1479"/>
  <c r="AV1479"/>
  <c r="AW1479"/>
  <c r="AX1479"/>
  <c r="AR1479"/>
  <c r="AS1479"/>
  <c r="AP1479"/>
  <c r="AQ1479"/>
  <c r="BB1479"/>
  <c r="BC1479"/>
  <c r="AY1824"/>
  <c r="AU1824"/>
  <c r="AV1824"/>
  <c r="AW1824"/>
  <c r="AX1824"/>
  <c r="AR1824"/>
  <c r="AS1824"/>
  <c r="AP1824"/>
  <c r="AQ1824"/>
  <c r="BB1824"/>
  <c r="BC1824"/>
  <c r="AY1464"/>
  <c r="AU1464"/>
  <c r="AV1464"/>
  <c r="AW1464"/>
  <c r="AX1464"/>
  <c r="AR1464"/>
  <c r="AS1464"/>
  <c r="AP1464"/>
  <c r="AQ1464"/>
  <c r="BB1464"/>
  <c r="BC1464"/>
  <c r="AY1467"/>
  <c r="AU1467"/>
  <c r="AV1467"/>
  <c r="AW1467"/>
  <c r="AX1467"/>
  <c r="AR1467"/>
  <c r="AS1467"/>
  <c r="AP1467"/>
  <c r="AQ1467"/>
  <c r="BB1467"/>
  <c r="BC1467"/>
  <c r="AY1431"/>
  <c r="AU1431"/>
  <c r="AV1431"/>
  <c r="AW1431"/>
  <c r="AX1431"/>
  <c r="AR1431"/>
  <c r="AS1431"/>
  <c r="AP1431"/>
  <c r="AT1431"/>
  <c r="BE1431"/>
  <c r="AQ1431"/>
  <c r="BB1431"/>
  <c r="BC1431"/>
  <c r="AY1837"/>
  <c r="AU1837"/>
  <c r="AV1837"/>
  <c r="AW1837"/>
  <c r="AX1837"/>
  <c r="AR1837"/>
  <c r="AS1837"/>
  <c r="AP1837"/>
  <c r="AQ1837"/>
  <c r="BB1837"/>
  <c r="BC1837"/>
  <c r="AY1452"/>
  <c r="AU1452"/>
  <c r="AV1452"/>
  <c r="AW1452"/>
  <c r="AX1452"/>
  <c r="AR1452"/>
  <c r="AS1452"/>
  <c r="AP1452"/>
  <c r="AQ1452"/>
  <c r="BB1452"/>
  <c r="BC1452"/>
  <c r="AY1465"/>
  <c r="AU1465"/>
  <c r="AV1465"/>
  <c r="AW1465"/>
  <c r="AX1465"/>
  <c r="AR1465"/>
  <c r="AS1465"/>
  <c r="AP1465"/>
  <c r="AQ1465"/>
  <c r="BB1465"/>
  <c r="BC1465"/>
  <c r="AY1833"/>
  <c r="AU1833"/>
  <c r="AV1833"/>
  <c r="AW1833"/>
  <c r="AX1833"/>
  <c r="AR1833"/>
  <c r="AS1833"/>
  <c r="AP1833"/>
  <c r="AQ1833"/>
  <c r="BB1833"/>
  <c r="BC1833"/>
  <c r="AY1448"/>
  <c r="AU1448"/>
  <c r="AV1448"/>
  <c r="AW1448"/>
  <c r="AX1448"/>
  <c r="AR1448"/>
  <c r="AS1448"/>
  <c r="AP1448"/>
  <c r="AQ1448"/>
  <c r="BB1448"/>
  <c r="BC1448"/>
  <c r="AY755"/>
  <c r="AU755"/>
  <c r="AV755"/>
  <c r="AZ755"/>
  <c r="BG755"/>
  <c r="AW755"/>
  <c r="AX755"/>
  <c r="AR755"/>
  <c r="AS755"/>
  <c r="AP755"/>
  <c r="AQ755"/>
  <c r="BB755"/>
  <c r="BC755"/>
  <c r="S755"/>
  <c r="AY1815"/>
  <c r="AU1815"/>
  <c r="AV1815"/>
  <c r="AW1815"/>
  <c r="AX1815"/>
  <c r="AR1815"/>
  <c r="AS1815"/>
  <c r="AP1815"/>
  <c r="AQ1815"/>
  <c r="BB1815"/>
  <c r="BC1815"/>
  <c r="AY1469"/>
  <c r="AU1469"/>
  <c r="AV1469"/>
  <c r="AW1469"/>
  <c r="AX1469"/>
  <c r="AR1469"/>
  <c r="AS1469"/>
  <c r="AP1469"/>
  <c r="AQ1469"/>
  <c r="BB1469"/>
  <c r="BC1469"/>
  <c r="AY1826"/>
  <c r="AU1826"/>
  <c r="AV1826"/>
  <c r="AW1826"/>
  <c r="AX1826"/>
  <c r="AR1826"/>
  <c r="AS1826"/>
  <c r="AP1826"/>
  <c r="AQ1826"/>
  <c r="BB1826"/>
  <c r="BC1826"/>
  <c r="AY1828"/>
  <c r="AU1828"/>
  <c r="AV1828"/>
  <c r="AW1828"/>
  <c r="AX1828"/>
  <c r="AR1828"/>
  <c r="AS1828"/>
  <c r="AP1828"/>
  <c r="AQ1828"/>
  <c r="BB1828"/>
  <c r="BC1828"/>
  <c r="AY1455"/>
  <c r="AU1455"/>
  <c r="AV1455"/>
  <c r="AW1455"/>
  <c r="AX1455"/>
  <c r="AR1455"/>
  <c r="AS1455"/>
  <c r="AP1455"/>
  <c r="AQ1455"/>
  <c r="BB1455"/>
  <c r="BC1455"/>
  <c r="AY1462"/>
  <c r="AU1462"/>
  <c r="AV1462"/>
  <c r="AW1462"/>
  <c r="AZ1462"/>
  <c r="AX1462"/>
  <c r="AR1462"/>
  <c r="AS1462"/>
  <c r="AP1462"/>
  <c r="AQ1462"/>
  <c r="BB1462"/>
  <c r="BC1462"/>
  <c r="AY1827"/>
  <c r="AU1827"/>
  <c r="AV1827"/>
  <c r="AW1827"/>
  <c r="AX1827"/>
  <c r="AR1827"/>
  <c r="AS1827"/>
  <c r="AP1827"/>
  <c r="AQ1827"/>
  <c r="BB1827"/>
  <c r="BC1827"/>
  <c r="AY1439"/>
  <c r="AU1439"/>
  <c r="AV1439"/>
  <c r="AW1439"/>
  <c r="AX1439"/>
  <c r="AR1439"/>
  <c r="AS1439"/>
  <c r="AP1439"/>
  <c r="AQ1439"/>
  <c r="BB1439"/>
  <c r="BC1439"/>
  <c r="AY1478"/>
  <c r="AU1478"/>
  <c r="AV1478"/>
  <c r="AW1478"/>
  <c r="AX1478"/>
  <c r="AR1478"/>
  <c r="AS1478"/>
  <c r="AP1478"/>
  <c r="AQ1478"/>
  <c r="BB1478"/>
  <c r="BC1478"/>
  <c r="AY1445"/>
  <c r="AU1445"/>
  <c r="AV1445"/>
  <c r="AW1445"/>
  <c r="AX1445"/>
  <c r="AR1445"/>
  <c r="AS1445"/>
  <c r="AP1445"/>
  <c r="AQ1445"/>
  <c r="BB1445"/>
  <c r="BC1445"/>
  <c r="AY1821"/>
  <c r="AU1821"/>
  <c r="AV1821"/>
  <c r="AW1821"/>
  <c r="AX1821"/>
  <c r="AR1821"/>
  <c r="AS1821"/>
  <c r="AP1821"/>
  <c r="AQ1821"/>
  <c r="BB1821"/>
  <c r="BC1821"/>
  <c r="AY1440"/>
  <c r="AU1440"/>
  <c r="AV1440"/>
  <c r="AW1440"/>
  <c r="AX1440"/>
  <c r="AR1440"/>
  <c r="AS1440"/>
  <c r="AP1440"/>
  <c r="AQ1440"/>
  <c r="AT1440"/>
  <c r="BB1440"/>
  <c r="BC1440"/>
  <c r="AY1470"/>
  <c r="AU1470"/>
  <c r="AV1470"/>
  <c r="AW1470"/>
  <c r="AX1470"/>
  <c r="AZ1470"/>
  <c r="AR1470"/>
  <c r="AS1470"/>
  <c r="AP1470"/>
  <c r="AT1470"/>
  <c r="AQ1470"/>
  <c r="BB1470"/>
  <c r="BC1470"/>
  <c r="AY1832"/>
  <c r="AU1832"/>
  <c r="AV1832"/>
  <c r="AW1832"/>
  <c r="AX1832"/>
  <c r="AR1832"/>
  <c r="AS1832"/>
  <c r="AP1832"/>
  <c r="AT1832"/>
  <c r="AQ1832"/>
  <c r="BB1832"/>
  <c r="BC1832"/>
  <c r="AY1457"/>
  <c r="AU1457"/>
  <c r="AV1457"/>
  <c r="AW1457"/>
  <c r="AX1457"/>
  <c r="AR1457"/>
  <c r="AS1457"/>
  <c r="AP1457"/>
  <c r="AQ1457"/>
  <c r="BB1457"/>
  <c r="BC1457"/>
  <c r="S1457"/>
  <c r="AY1456"/>
  <c r="AU1456"/>
  <c r="AV1456"/>
  <c r="AW1456"/>
  <c r="AX1456"/>
  <c r="AR1456"/>
  <c r="AS1456"/>
  <c r="AP1456"/>
  <c r="AQ1456"/>
  <c r="BB1456"/>
  <c r="BC1456"/>
  <c r="AY1817"/>
  <c r="AU1817"/>
  <c r="BG1817"/>
  <c r="AV1817"/>
  <c r="AW1817"/>
  <c r="AZ1817"/>
  <c r="AX1817"/>
  <c r="AR1817"/>
  <c r="AS1817"/>
  <c r="AT1817"/>
  <c r="BF1817"/>
  <c r="AP1817"/>
  <c r="AQ1817"/>
  <c r="BB1817"/>
  <c r="BC1817"/>
  <c r="AY1839"/>
  <c r="AU1839"/>
  <c r="AV1839"/>
  <c r="AW1839"/>
  <c r="AX1839"/>
  <c r="AR1839"/>
  <c r="AS1839"/>
  <c r="AP1839"/>
  <c r="AQ1839"/>
  <c r="BB1839"/>
  <c r="BC1839"/>
  <c r="AY1838"/>
  <c r="AU1838"/>
  <c r="AV1838"/>
  <c r="AW1838"/>
  <c r="AX1838"/>
  <c r="AR1838"/>
  <c r="AS1838"/>
  <c r="AT1838"/>
  <c r="BD1838"/>
  <c r="AP1838"/>
  <c r="AQ1838"/>
  <c r="BB1838"/>
  <c r="BC1838"/>
  <c r="AY1822"/>
  <c r="AU1822"/>
  <c r="AV1822"/>
  <c r="AW1822"/>
  <c r="AX1822"/>
  <c r="AR1822"/>
  <c r="BF1822"/>
  <c r="AS1822"/>
  <c r="AP1822"/>
  <c r="AQ1822"/>
  <c r="AT1822"/>
  <c r="BB1822"/>
  <c r="BC1822"/>
  <c r="AY1477"/>
  <c r="AU1477"/>
  <c r="AV1477"/>
  <c r="AW1477"/>
  <c r="AX1477"/>
  <c r="AR1477"/>
  <c r="AS1477"/>
  <c r="AP1477"/>
  <c r="AT1477"/>
  <c r="AQ1477"/>
  <c r="BB1477"/>
  <c r="BC1477"/>
  <c r="AY1437"/>
  <c r="AU1437"/>
  <c r="AV1437"/>
  <c r="AZ1437"/>
  <c r="BG1437"/>
  <c r="AW1437"/>
  <c r="AX1437"/>
  <c r="AR1437"/>
  <c r="BF1437"/>
  <c r="AS1437"/>
  <c r="AP1437"/>
  <c r="AQ1437"/>
  <c r="AT1437"/>
  <c r="BB1437"/>
  <c r="BC1437"/>
  <c r="AY1820"/>
  <c r="AU1820"/>
  <c r="AV1820"/>
  <c r="AW1820"/>
  <c r="AX1820"/>
  <c r="AR1820"/>
  <c r="AS1820"/>
  <c r="AP1820"/>
  <c r="AQ1820"/>
  <c r="BB1820"/>
  <c r="BC1820"/>
  <c r="AY1823"/>
  <c r="AU1823"/>
  <c r="AV1823"/>
  <c r="AW1823"/>
  <c r="AX1823"/>
  <c r="AR1823"/>
  <c r="AS1823"/>
  <c r="AP1823"/>
  <c r="AQ1823"/>
  <c r="BB1823"/>
  <c r="BC1823"/>
  <c r="AY1831"/>
  <c r="AU1831"/>
  <c r="AV1831"/>
  <c r="AZ1831"/>
  <c r="AW1831"/>
  <c r="AX1831"/>
  <c r="AR1831"/>
  <c r="BF1831"/>
  <c r="AS1831"/>
  <c r="AP1831"/>
  <c r="AQ1831"/>
  <c r="AT1831"/>
  <c r="BB1831"/>
  <c r="BC1831"/>
  <c r="AY1441"/>
  <c r="AU1441"/>
  <c r="AV1441"/>
  <c r="AW1441"/>
  <c r="AX1441"/>
  <c r="AR1441"/>
  <c r="BF1441"/>
  <c r="AS1441"/>
  <c r="AP1441"/>
  <c r="AT1441"/>
  <c r="AQ1441"/>
  <c r="BB1441"/>
  <c r="BC1441"/>
  <c r="AY1435"/>
  <c r="AU1435"/>
  <c r="AV1435"/>
  <c r="AW1435"/>
  <c r="AX1435"/>
  <c r="AR1435"/>
  <c r="AS1435"/>
  <c r="AP1435"/>
  <c r="AQ1435"/>
  <c r="BB1435"/>
  <c r="BC1435"/>
  <c r="AY1816"/>
  <c r="AU1816"/>
  <c r="AV1816"/>
  <c r="AW1816"/>
  <c r="AX1816"/>
  <c r="AR1816"/>
  <c r="AS1816"/>
  <c r="AP1816"/>
  <c r="AQ1816"/>
  <c r="BB1816"/>
  <c r="BC1816"/>
  <c r="AY1836"/>
  <c r="AU1836"/>
  <c r="AV1836"/>
  <c r="AW1836"/>
  <c r="AX1836"/>
  <c r="AR1836"/>
  <c r="BF1836"/>
  <c r="AS1836"/>
  <c r="AP1836"/>
  <c r="AQ1836"/>
  <c r="AT1836"/>
  <c r="BB1836"/>
  <c r="BC1836"/>
  <c r="AY1819"/>
  <c r="AU1819"/>
  <c r="AV1819"/>
  <c r="AW1819"/>
  <c r="AX1819"/>
  <c r="AR1819"/>
  <c r="BF1819"/>
  <c r="AS1819"/>
  <c r="AP1819"/>
  <c r="AT1819"/>
  <c r="AQ1819"/>
  <c r="BB1819"/>
  <c r="BC1819"/>
  <c r="AY1829"/>
  <c r="AU1829"/>
  <c r="AV1829"/>
  <c r="AW1829"/>
  <c r="AX1829"/>
  <c r="AR1829"/>
  <c r="AS1829"/>
  <c r="AP1829"/>
  <c r="AQ1829"/>
  <c r="BB1829"/>
  <c r="BC1829"/>
  <c r="AY1835"/>
  <c r="AU1835"/>
  <c r="AV1835"/>
  <c r="AW1835"/>
  <c r="AX1835"/>
  <c r="AR1835"/>
  <c r="AS1835"/>
  <c r="AP1835"/>
  <c r="AQ1835"/>
  <c r="BB1835"/>
  <c r="BC1835"/>
  <c r="AY1447"/>
  <c r="AU1447"/>
  <c r="AV1447"/>
  <c r="AW1447"/>
  <c r="AX1447"/>
  <c r="AR1447"/>
  <c r="AS1447"/>
  <c r="AP1447"/>
  <c r="AQ1447"/>
  <c r="BB1447"/>
  <c r="BC1447"/>
  <c r="AY1468"/>
  <c r="AU1468"/>
  <c r="AV1468"/>
  <c r="AW1468"/>
  <c r="AX1468"/>
  <c r="AR1468"/>
  <c r="AS1468"/>
  <c r="AP1468"/>
  <c r="AQ1468"/>
  <c r="BB1468"/>
  <c r="BC1468"/>
  <c r="AY1818"/>
  <c r="AU1818"/>
  <c r="AV1818"/>
  <c r="AW1818"/>
  <c r="AX1818"/>
  <c r="AR1818"/>
  <c r="AS1818"/>
  <c r="AP1818"/>
  <c r="AQ1818"/>
  <c r="BB1818"/>
  <c r="BC1818"/>
  <c r="AY1453"/>
  <c r="AU1453"/>
  <c r="AV1453"/>
  <c r="AW1453"/>
  <c r="AX1453"/>
  <c r="AR1453"/>
  <c r="AS1453"/>
  <c r="AP1453"/>
  <c r="AQ1453"/>
  <c r="BB1453"/>
  <c r="BC1453"/>
  <c r="AY1438"/>
  <c r="AU1438"/>
  <c r="AV1438"/>
  <c r="AW1438"/>
  <c r="AX1438"/>
  <c r="AR1438"/>
  <c r="AS1438"/>
  <c r="AP1438"/>
  <c r="AQ1438"/>
  <c r="BB1438"/>
  <c r="BC1438"/>
  <c r="AY1449"/>
  <c r="AU1449"/>
  <c r="AV1449"/>
  <c r="AW1449"/>
  <c r="AX1449"/>
  <c r="AR1449"/>
  <c r="AS1449"/>
  <c r="AP1449"/>
  <c r="AQ1449"/>
  <c r="BB1449"/>
  <c r="BC1449"/>
  <c r="AY1443"/>
  <c r="AU1443"/>
  <c r="AV1443"/>
  <c r="AW1443"/>
  <c r="AX1443"/>
  <c r="AR1443"/>
  <c r="AS1443"/>
  <c r="AP1443"/>
  <c r="AQ1443"/>
  <c r="BB1443"/>
  <c r="BC1443"/>
  <c r="AY1459"/>
  <c r="AU1459"/>
  <c r="AV1459"/>
  <c r="AW1459"/>
  <c r="AX1459"/>
  <c r="AR1459"/>
  <c r="AS1459"/>
  <c r="AP1459"/>
  <c r="AQ1459"/>
  <c r="BB1459"/>
  <c r="BC1459"/>
  <c r="S1459"/>
  <c r="AY754"/>
  <c r="AU754"/>
  <c r="AV754"/>
  <c r="AW754"/>
  <c r="AX754"/>
  <c r="AR754"/>
  <c r="AS754"/>
  <c r="AP754"/>
  <c r="AQ754"/>
  <c r="BB754"/>
  <c r="BC754"/>
  <c r="AY1830"/>
  <c r="AU1830"/>
  <c r="AV1830"/>
  <c r="AW1830"/>
  <c r="AX1830"/>
  <c r="AR1830"/>
  <c r="AS1830"/>
  <c r="AP1830"/>
  <c r="AQ1830"/>
  <c r="BB1830"/>
  <c r="BC1830"/>
  <c r="AY1834"/>
  <c r="AU1834"/>
  <c r="AV1834"/>
  <c r="AW1834"/>
  <c r="AX1834"/>
  <c r="AR1834"/>
  <c r="AS1834"/>
  <c r="AP1834"/>
  <c r="AQ1834"/>
  <c r="BB1834"/>
  <c r="BC1834"/>
  <c r="AY1461"/>
  <c r="AU1461"/>
  <c r="AV1461"/>
  <c r="AW1461"/>
  <c r="AX1461"/>
  <c r="AR1461"/>
  <c r="AS1461"/>
  <c r="AP1461"/>
  <c r="AQ1461"/>
  <c r="BB1461"/>
  <c r="BC1461"/>
  <c r="AY1398"/>
  <c r="AU1398"/>
  <c r="AV1398"/>
  <c r="AW1398"/>
  <c r="AX1398"/>
  <c r="AR1398"/>
  <c r="AS1398"/>
  <c r="AP1398"/>
  <c r="AQ1398"/>
  <c r="BB1398"/>
  <c r="BC1398"/>
  <c r="S1398"/>
  <c r="AY1428"/>
  <c r="AU1428"/>
  <c r="AV1428"/>
  <c r="AW1428"/>
  <c r="AX1428"/>
  <c r="AR1428"/>
  <c r="AS1428"/>
  <c r="AP1428"/>
  <c r="AT1428"/>
  <c r="AQ1428"/>
  <c r="BB1428"/>
  <c r="BC1428"/>
  <c r="AY1401"/>
  <c r="AU1401"/>
  <c r="AV1401"/>
  <c r="AW1401"/>
  <c r="AX1401"/>
  <c r="AR1401"/>
  <c r="AS1401"/>
  <c r="AP1401"/>
  <c r="AQ1401"/>
  <c r="BB1401"/>
  <c r="BC1401"/>
  <c r="AY1414"/>
  <c r="AU1414"/>
  <c r="AV1414"/>
  <c r="AW1414"/>
  <c r="AX1414"/>
  <c r="AR1414"/>
  <c r="AS1414"/>
  <c r="AP1414"/>
  <c r="AQ1414"/>
  <c r="BB1414"/>
  <c r="BC1414"/>
  <c r="S1414"/>
  <c r="AY1402"/>
  <c r="AU1402"/>
  <c r="AV1402"/>
  <c r="AW1402"/>
  <c r="AX1402"/>
  <c r="AR1402"/>
  <c r="AS1402"/>
  <c r="AP1402"/>
  <c r="AQ1402"/>
  <c r="BB1402"/>
  <c r="BC1402"/>
  <c r="AY1400"/>
  <c r="AU1400"/>
  <c r="AV1400"/>
  <c r="AW1400"/>
  <c r="AX1400"/>
  <c r="AR1400"/>
  <c r="AS1400"/>
  <c r="AP1400"/>
  <c r="AQ1400"/>
  <c r="BB1400"/>
  <c r="BC1400"/>
  <c r="AY1812"/>
  <c r="AU1812"/>
  <c r="AV1812"/>
  <c r="AW1812"/>
  <c r="AX1812"/>
  <c r="AR1812"/>
  <c r="AS1812"/>
  <c r="AP1812"/>
  <c r="AQ1812"/>
  <c r="BB1812"/>
  <c r="BC1812"/>
  <c r="AY1811"/>
  <c r="AU1811"/>
  <c r="AV1811"/>
  <c r="AZ1811"/>
  <c r="AW1811"/>
  <c r="AX1811"/>
  <c r="AR1811"/>
  <c r="AS1811"/>
  <c r="AT1811"/>
  <c r="AP1811"/>
  <c r="AQ1811"/>
  <c r="BB1811"/>
  <c r="BC1811"/>
  <c r="AY1429"/>
  <c r="AU1429"/>
  <c r="AV1429"/>
  <c r="AW1429"/>
  <c r="AX1429"/>
  <c r="AR1429"/>
  <c r="AS1429"/>
  <c r="AP1429"/>
  <c r="AQ1429"/>
  <c r="BB1429"/>
  <c r="BC1429"/>
  <c r="AY1814"/>
  <c r="AU1814"/>
  <c r="AV1814"/>
  <c r="AZ1814"/>
  <c r="AW1814"/>
  <c r="AX1814"/>
  <c r="AR1814"/>
  <c r="AS1814"/>
  <c r="AT1814"/>
  <c r="AP1814"/>
  <c r="AQ1814"/>
  <c r="BB1814"/>
  <c r="BC1814"/>
  <c r="AY1813"/>
  <c r="AU1813"/>
  <c r="AV1813"/>
  <c r="AW1813"/>
  <c r="AX1813"/>
  <c r="AR1813"/>
  <c r="AS1813"/>
  <c r="AT1813"/>
  <c r="AP1813"/>
  <c r="AQ1813"/>
  <c r="BB1813"/>
  <c r="BC1813"/>
  <c r="AY1808"/>
  <c r="AU1808"/>
  <c r="AV1808"/>
  <c r="AW1808"/>
  <c r="AX1808"/>
  <c r="AR1808"/>
  <c r="AS1808"/>
  <c r="AP1808"/>
  <c r="AQ1808"/>
  <c r="BB1808"/>
  <c r="BC1808"/>
  <c r="AY1810"/>
  <c r="AU1810"/>
  <c r="AV1810"/>
  <c r="AW1810"/>
  <c r="AX1810"/>
  <c r="AR1810"/>
  <c r="AS1810"/>
  <c r="AP1810"/>
  <c r="AT1810"/>
  <c r="AQ1810"/>
  <c r="BB1810"/>
  <c r="BC1810"/>
  <c r="AY1411"/>
  <c r="AU1411"/>
  <c r="AV1411"/>
  <c r="AW1411"/>
  <c r="AX1411"/>
  <c r="AR1411"/>
  <c r="AS1411"/>
  <c r="AP1411"/>
  <c r="AT1411"/>
  <c r="AQ1411"/>
  <c r="BB1411"/>
  <c r="BC1411"/>
  <c r="AY1426"/>
  <c r="AU1426"/>
  <c r="AV1426"/>
  <c r="AW1426"/>
  <c r="AX1426"/>
  <c r="AR1426"/>
  <c r="AS1426"/>
  <c r="AP1426"/>
  <c r="AT1426"/>
  <c r="AQ1426"/>
  <c r="BB1426"/>
  <c r="BC1426"/>
  <c r="S1426"/>
  <c r="AY1410"/>
  <c r="AU1410"/>
  <c r="AV1410"/>
  <c r="AW1410"/>
  <c r="AX1410"/>
  <c r="AR1410"/>
  <c r="AS1410"/>
  <c r="AP1410"/>
  <c r="AQ1410"/>
  <c r="BB1410"/>
  <c r="BC1410"/>
  <c r="AY1418"/>
  <c r="AU1418"/>
  <c r="AV1418"/>
  <c r="AW1418"/>
  <c r="AX1418"/>
  <c r="AR1418"/>
  <c r="AS1418"/>
  <c r="AP1418"/>
  <c r="AQ1418"/>
  <c r="BB1418"/>
  <c r="BC1418"/>
  <c r="S1418"/>
  <c r="AY1421"/>
  <c r="AU1421"/>
  <c r="AV1421"/>
  <c r="AW1421"/>
  <c r="AX1421"/>
  <c r="AR1421"/>
  <c r="AS1421"/>
  <c r="AP1421"/>
  <c r="AQ1421"/>
  <c r="BB1421"/>
  <c r="BC1421"/>
  <c r="AY1419"/>
  <c r="AU1419"/>
  <c r="AV1419"/>
  <c r="AW1419"/>
  <c r="AX1419"/>
  <c r="AR1419"/>
  <c r="AS1419"/>
  <c r="AP1419"/>
  <c r="AQ1419"/>
  <c r="BB1419"/>
  <c r="BC1419"/>
  <c r="S1419"/>
  <c r="AY1399"/>
  <c r="AU1399"/>
  <c r="AV1399"/>
  <c r="AW1399"/>
  <c r="AX1399"/>
  <c r="AR1399"/>
  <c r="AS1399"/>
  <c r="AP1399"/>
  <c r="AQ1399"/>
  <c r="BB1399"/>
  <c r="BC1399"/>
  <c r="S1399"/>
  <c r="AY1413"/>
  <c r="AU1413"/>
  <c r="AZ1413"/>
  <c r="AV1413"/>
  <c r="AW1413"/>
  <c r="AX1413"/>
  <c r="AR1413"/>
  <c r="AS1413"/>
  <c r="AP1413"/>
  <c r="AQ1413"/>
  <c r="AT1413"/>
  <c r="BB1413"/>
  <c r="BC1413"/>
  <c r="S1413"/>
  <c r="AY1412"/>
  <c r="AU1412"/>
  <c r="AV1412"/>
  <c r="AW1412"/>
  <c r="AZ1412"/>
  <c r="AX1412"/>
  <c r="AR1412"/>
  <c r="AS1412"/>
  <c r="AP1412"/>
  <c r="AT1412"/>
  <c r="BE1412"/>
  <c r="AQ1412"/>
  <c r="BB1412"/>
  <c r="BC1412"/>
  <c r="AY1403"/>
  <c r="AU1403"/>
  <c r="AV1403"/>
  <c r="AZ1403"/>
  <c r="BG1403"/>
  <c r="AW1403"/>
  <c r="AX1403"/>
  <c r="AR1403"/>
  <c r="AS1403"/>
  <c r="AP1403"/>
  <c r="AQ1403"/>
  <c r="BB1403"/>
  <c r="BC1403"/>
  <c r="S1403"/>
  <c r="AY1408"/>
  <c r="AU1408"/>
  <c r="AV1408"/>
  <c r="AW1408"/>
  <c r="AX1408"/>
  <c r="AR1408"/>
  <c r="AS1408"/>
  <c r="AP1408"/>
  <c r="AQ1408"/>
  <c r="BB1408"/>
  <c r="BC1408"/>
  <c r="S1408"/>
  <c r="AY1415"/>
  <c r="AU1415"/>
  <c r="AV1415"/>
  <c r="AW1415"/>
  <c r="AX1415"/>
  <c r="AR1415"/>
  <c r="AS1415"/>
  <c r="AP1415"/>
  <c r="AQ1415"/>
  <c r="BB1415"/>
  <c r="BC1415"/>
  <c r="S1415"/>
  <c r="AY1803"/>
  <c r="AU1803"/>
  <c r="AV1803"/>
  <c r="AW1803"/>
  <c r="AX1803"/>
  <c r="AR1803"/>
  <c r="AS1803"/>
  <c r="AT1803"/>
  <c r="AP1803"/>
  <c r="AQ1803"/>
  <c r="BB1803"/>
  <c r="BC1803"/>
  <c r="S1803"/>
  <c r="AY1958"/>
  <c r="AU1958"/>
  <c r="AV1958"/>
  <c r="AW1958"/>
  <c r="AX1958"/>
  <c r="AR1958"/>
  <c r="AS1958"/>
  <c r="AP1958"/>
  <c r="AQ1958"/>
  <c r="BB1958"/>
  <c r="BC1958"/>
  <c r="S1958"/>
  <c r="AY1019"/>
  <c r="AU1019"/>
  <c r="AZ1019"/>
  <c r="AV1019"/>
  <c r="AW1019"/>
  <c r="AX1019"/>
  <c r="AR1019"/>
  <c r="AS1019"/>
  <c r="AP1019"/>
  <c r="AQ1019"/>
  <c r="BB1019"/>
  <c r="BC1019"/>
  <c r="S1019"/>
  <c r="AY1382"/>
  <c r="AU1382"/>
  <c r="AV1382"/>
  <c r="AW1382"/>
  <c r="AX1382"/>
  <c r="AR1382"/>
  <c r="AS1382"/>
  <c r="AP1382"/>
  <c r="AT1382"/>
  <c r="AQ1382"/>
  <c r="BB1382"/>
  <c r="BC1382"/>
  <c r="AY1017"/>
  <c r="AU1017"/>
  <c r="AV1017"/>
  <c r="AW1017"/>
  <c r="AZ1017"/>
  <c r="AX1017"/>
  <c r="AR1017"/>
  <c r="AS1017"/>
  <c r="AP1017"/>
  <c r="AT1017"/>
  <c r="BF1017"/>
  <c r="AQ1017"/>
  <c r="BB1017"/>
  <c r="BC1017"/>
  <c r="AY1020"/>
  <c r="AU1020"/>
  <c r="AV1020"/>
  <c r="AW1020"/>
  <c r="AX1020"/>
  <c r="AR1020"/>
  <c r="AS1020"/>
  <c r="AT1020"/>
  <c r="BF1020"/>
  <c r="AP1020"/>
  <c r="AQ1020"/>
  <c r="BB1020"/>
  <c r="BC1020"/>
  <c r="AY1023"/>
  <c r="AU1023"/>
  <c r="AV1023"/>
  <c r="AW1023"/>
  <c r="AX1023"/>
  <c r="AR1023"/>
  <c r="BF1023"/>
  <c r="AS1023"/>
  <c r="AP1023"/>
  <c r="AQ1023"/>
  <c r="AT1023"/>
  <c r="BB1023"/>
  <c r="BC1023"/>
  <c r="AY1804"/>
  <c r="AU1804"/>
  <c r="AV1804"/>
  <c r="AW1804"/>
  <c r="AZ1804"/>
  <c r="AX1804"/>
  <c r="AR1804"/>
  <c r="AS1804"/>
  <c r="AT1804"/>
  <c r="BF1804"/>
  <c r="AP1804"/>
  <c r="AQ1804"/>
  <c r="BB1804"/>
  <c r="BC1804"/>
  <c r="AY1380"/>
  <c r="AU1380"/>
  <c r="AV1380"/>
  <c r="AW1380"/>
  <c r="AX1380"/>
  <c r="AR1380"/>
  <c r="AS1380"/>
  <c r="AP1380"/>
  <c r="AQ1380"/>
  <c r="BB1380"/>
  <c r="BC1380"/>
  <c r="AY1024"/>
  <c r="AU1024"/>
  <c r="AV1024"/>
  <c r="AW1024"/>
  <c r="AX1024"/>
  <c r="AR1024"/>
  <c r="AS1024"/>
  <c r="AP1024"/>
  <c r="AQ1024"/>
  <c r="BB1024"/>
  <c r="BC1024"/>
  <c r="AY1397"/>
  <c r="AU1397"/>
  <c r="AV1397"/>
  <c r="AW1397"/>
  <c r="AX1397"/>
  <c r="AR1397"/>
  <c r="AS1397"/>
  <c r="AP1397"/>
  <c r="AQ1397"/>
  <c r="BB1397"/>
  <c r="BC1397"/>
  <c r="S1397"/>
  <c r="AY1091"/>
  <c r="AU1091"/>
  <c r="AV1091"/>
  <c r="AW1091"/>
  <c r="AX1091"/>
  <c r="AR1091"/>
  <c r="AS1091"/>
  <c r="AP1091"/>
  <c r="AQ1091"/>
  <c r="BB1091"/>
  <c r="BC1091"/>
  <c r="AY975"/>
  <c r="AU975"/>
  <c r="AV975"/>
  <c r="AW975"/>
  <c r="AX975"/>
  <c r="AR975"/>
  <c r="AS975"/>
  <c r="AP975"/>
  <c r="AQ975"/>
  <c r="BB975"/>
  <c r="BC975"/>
  <c r="AY1021"/>
  <c r="AU1021"/>
  <c r="AV1021"/>
  <c r="AW1021"/>
  <c r="AX1021"/>
  <c r="AR1021"/>
  <c r="AS1021"/>
  <c r="AP1021"/>
  <c r="AQ1021"/>
  <c r="BB1021"/>
  <c r="BC1021"/>
  <c r="AY976"/>
  <c r="AU976"/>
  <c r="AV976"/>
  <c r="AW976"/>
  <c r="AX976"/>
  <c r="AR976"/>
  <c r="AS976"/>
  <c r="AP976"/>
  <c r="AQ976"/>
  <c r="BB976"/>
  <c r="BC976"/>
  <c r="S976"/>
  <c r="AY1383"/>
  <c r="AU1383"/>
  <c r="AV1383"/>
  <c r="AW1383"/>
  <c r="AX1383"/>
  <c r="AR1383"/>
  <c r="AS1383"/>
  <c r="AP1383"/>
  <c r="AQ1383"/>
  <c r="BB1383"/>
  <c r="BC1383"/>
  <c r="AY1022"/>
  <c r="AU1022"/>
  <c r="AV1022"/>
  <c r="AW1022"/>
  <c r="AX1022"/>
  <c r="AR1022"/>
  <c r="AS1022"/>
  <c r="AP1022"/>
  <c r="AQ1022"/>
  <c r="BB1022"/>
  <c r="BC1022"/>
  <c r="AY1395"/>
  <c r="AU1395"/>
  <c r="AV1395"/>
  <c r="AW1395"/>
  <c r="AX1395"/>
  <c r="AR1395"/>
  <c r="AS1395"/>
  <c r="AP1395"/>
  <c r="AQ1395"/>
  <c r="BB1395"/>
  <c r="BC1395"/>
  <c r="S1395"/>
  <c r="AY51"/>
  <c r="AU51"/>
  <c r="AV51"/>
  <c r="AW51"/>
  <c r="AX51"/>
  <c r="AR51"/>
  <c r="AS51"/>
  <c r="AP51"/>
  <c r="AQ51"/>
  <c r="BB51"/>
  <c r="BC51"/>
  <c r="S51"/>
  <c r="AY1018"/>
  <c r="AU1018"/>
  <c r="AV1018"/>
  <c r="AW1018"/>
  <c r="AX1018"/>
  <c r="AR1018"/>
  <c r="AS1018"/>
  <c r="AP1018"/>
  <c r="AQ1018"/>
  <c r="BB1018"/>
  <c r="BC1018"/>
  <c r="AY1396"/>
  <c r="AU1396"/>
  <c r="AV1396"/>
  <c r="AW1396"/>
  <c r="AX1396"/>
  <c r="AR1396"/>
  <c r="AS1396"/>
  <c r="AP1396"/>
  <c r="AQ1396"/>
  <c r="BB1396"/>
  <c r="BC1396"/>
  <c r="S1396"/>
  <c r="AY973"/>
  <c r="AU973"/>
  <c r="AV973"/>
  <c r="AW973"/>
  <c r="AX973"/>
  <c r="AZ973"/>
  <c r="AR973"/>
  <c r="AS973"/>
  <c r="AP973"/>
  <c r="AT973"/>
  <c r="AQ973"/>
  <c r="BB973"/>
  <c r="BC973"/>
  <c r="S973"/>
  <c r="AY974"/>
  <c r="AU974"/>
  <c r="AV974"/>
  <c r="AW974"/>
  <c r="AX974"/>
  <c r="AR974"/>
  <c r="AS974"/>
  <c r="AP974"/>
  <c r="AT974"/>
  <c r="BF974"/>
  <c r="AQ974"/>
  <c r="BB974"/>
  <c r="BC974"/>
  <c r="AY1802"/>
  <c r="AU1802"/>
  <c r="AV1802"/>
  <c r="AW1802"/>
  <c r="AX1802"/>
  <c r="AR1802"/>
  <c r="AS1802"/>
  <c r="AP1802"/>
  <c r="AQ1802"/>
  <c r="BB1802"/>
  <c r="BC1802"/>
  <c r="AY972"/>
  <c r="AU972"/>
  <c r="AV972"/>
  <c r="AW972"/>
  <c r="AX972"/>
  <c r="AR972"/>
  <c r="AS972"/>
  <c r="AP972"/>
  <c r="AQ972"/>
  <c r="BB972"/>
  <c r="BC972"/>
  <c r="S972"/>
  <c r="AY1378"/>
  <c r="AU1378"/>
  <c r="AV1378"/>
  <c r="AW1378"/>
  <c r="AX1378"/>
  <c r="AR1378"/>
  <c r="AS1378"/>
  <c r="AP1378"/>
  <c r="AQ1378"/>
  <c r="BB1378"/>
  <c r="BC1378"/>
  <c r="S1378"/>
  <c r="AY2060"/>
  <c r="AU2060"/>
  <c r="AV2060"/>
  <c r="AW2060"/>
  <c r="AX2060"/>
  <c r="AR2060"/>
  <c r="AS2060"/>
  <c r="AP2060"/>
  <c r="AT2060"/>
  <c r="AQ2060"/>
  <c r="BB2060"/>
  <c r="BC2060"/>
  <c r="S2060"/>
  <c r="AY2059"/>
  <c r="AU2059"/>
  <c r="AV2059"/>
  <c r="AW2059"/>
  <c r="AX2059"/>
  <c r="AR2059"/>
  <c r="AS2059"/>
  <c r="AP2059"/>
  <c r="AQ2059"/>
  <c r="BB2059"/>
  <c r="BC2059"/>
  <c r="AY2174"/>
  <c r="AU2174"/>
  <c r="AV2174"/>
  <c r="AW2174"/>
  <c r="AX2174"/>
  <c r="AR2174"/>
  <c r="AS2174"/>
  <c r="AP2174"/>
  <c r="AT2174"/>
  <c r="AQ2174"/>
  <c r="BB2174"/>
  <c r="BC2174"/>
  <c r="AY1955"/>
  <c r="AU1955"/>
  <c r="AV1955"/>
  <c r="AZ1955"/>
  <c r="AW1955"/>
  <c r="AX1955"/>
  <c r="AR1955"/>
  <c r="AS1955"/>
  <c r="AT1955"/>
  <c r="AP1955"/>
  <c r="AQ1955"/>
  <c r="BB1955"/>
  <c r="BC1955"/>
  <c r="S1955"/>
  <c r="AY2092"/>
  <c r="BI2092"/>
  <c r="AU2092"/>
  <c r="AV2092"/>
  <c r="AW2092"/>
  <c r="AX2092"/>
  <c r="AZ2092"/>
  <c r="AR2092"/>
  <c r="AS2092"/>
  <c r="AP2092"/>
  <c r="AT2092"/>
  <c r="AQ2092"/>
  <c r="BB2092"/>
  <c r="BC2092"/>
  <c r="S2092"/>
  <c r="AY115"/>
  <c r="AU115"/>
  <c r="AV115"/>
  <c r="AZ115"/>
  <c r="AW115"/>
  <c r="AX115"/>
  <c r="AR115"/>
  <c r="AS115"/>
  <c r="AP115"/>
  <c r="AQ115"/>
  <c r="AT115"/>
  <c r="BB115"/>
  <c r="BC115"/>
  <c r="S115"/>
  <c r="AY691"/>
  <c r="AU691"/>
  <c r="AV691"/>
  <c r="AW691"/>
  <c r="AX691"/>
  <c r="AR691"/>
  <c r="AS691"/>
  <c r="AP691"/>
  <c r="AQ691"/>
  <c r="BB691"/>
  <c r="BC691"/>
  <c r="AY347"/>
  <c r="AU347"/>
  <c r="AV347"/>
  <c r="AW347"/>
  <c r="AX347"/>
  <c r="AR347"/>
  <c r="AS347"/>
  <c r="AP347"/>
  <c r="AQ347"/>
  <c r="BB347"/>
  <c r="BC347"/>
  <c r="S347"/>
  <c r="AY346"/>
  <c r="AU346"/>
  <c r="AV346"/>
  <c r="AW346"/>
  <c r="AX346"/>
  <c r="AR346"/>
  <c r="AS346"/>
  <c r="AP346"/>
  <c r="AQ346"/>
  <c r="BB346"/>
  <c r="BC346"/>
  <c r="AY692"/>
  <c r="AU692"/>
  <c r="AV692"/>
  <c r="AW692"/>
  <c r="AX692"/>
  <c r="AR692"/>
  <c r="AS692"/>
  <c r="AP692"/>
  <c r="AQ692"/>
  <c r="BB692"/>
  <c r="BC692"/>
  <c r="AY83"/>
  <c r="AU83"/>
  <c r="AV83"/>
  <c r="AZ83"/>
  <c r="AW83"/>
  <c r="AX83"/>
  <c r="AR83"/>
  <c r="AS83"/>
  <c r="AT83"/>
  <c r="AP83"/>
  <c r="AQ83"/>
  <c r="BB83"/>
  <c r="BC83"/>
  <c r="S83"/>
  <c r="AY82"/>
  <c r="AU82"/>
  <c r="AV82"/>
  <c r="AW82"/>
  <c r="AX82"/>
  <c r="AR82"/>
  <c r="AS82"/>
  <c r="AP82"/>
  <c r="AQ82"/>
  <c r="BB82"/>
  <c r="BC82"/>
  <c r="S82"/>
  <c r="AY690"/>
  <c r="AU690"/>
  <c r="AV690"/>
  <c r="AW690"/>
  <c r="AX690"/>
  <c r="AR690"/>
  <c r="AS690"/>
  <c r="AP690"/>
  <c r="AQ690"/>
  <c r="BB690"/>
  <c r="BC690"/>
  <c r="AY687"/>
  <c r="AU687"/>
  <c r="AV687"/>
  <c r="AW687"/>
  <c r="AX687"/>
  <c r="AR687"/>
  <c r="AS687"/>
  <c r="AP687"/>
  <c r="AQ687"/>
  <c r="BB687"/>
  <c r="BC687"/>
  <c r="S687"/>
  <c r="AY345"/>
  <c r="AU345"/>
  <c r="AV345"/>
  <c r="AW345"/>
  <c r="AX345"/>
  <c r="AR345"/>
  <c r="AS345"/>
  <c r="AT345"/>
  <c r="AP345"/>
  <c r="AQ345"/>
  <c r="BB345"/>
  <c r="BC345"/>
  <c r="AY342"/>
  <c r="AU342"/>
  <c r="AV342"/>
  <c r="AW342"/>
  <c r="AX342"/>
  <c r="AR342"/>
  <c r="AS342"/>
  <c r="AP342"/>
  <c r="AQ342"/>
  <c r="BB342"/>
  <c r="BC342"/>
  <c r="S342"/>
  <c r="AY343"/>
  <c r="AU343"/>
  <c r="AV343"/>
  <c r="AZ343"/>
  <c r="AW343"/>
  <c r="AX343"/>
  <c r="AR343"/>
  <c r="AS343"/>
  <c r="AP343"/>
  <c r="AQ343"/>
  <c r="AT343"/>
  <c r="BB343"/>
  <c r="BC343"/>
  <c r="AY688"/>
  <c r="AU688"/>
  <c r="AV688"/>
  <c r="AW688"/>
  <c r="AX688"/>
  <c r="AR688"/>
  <c r="AS688"/>
  <c r="AP688"/>
  <c r="AQ688"/>
  <c r="AT688"/>
  <c r="BB688"/>
  <c r="BC688"/>
  <c r="AY344"/>
  <c r="AU344"/>
  <c r="AV344"/>
  <c r="AW344"/>
  <c r="AX344"/>
  <c r="AR344"/>
  <c r="AS344"/>
  <c r="AP344"/>
  <c r="AQ344"/>
  <c r="BB344"/>
  <c r="BC344"/>
  <c r="AY1618"/>
  <c r="AU1618"/>
  <c r="AV1618"/>
  <c r="AW1618"/>
  <c r="AX1618"/>
  <c r="AR1618"/>
  <c r="AS1618"/>
  <c r="AP1618"/>
  <c r="AQ1618"/>
  <c r="BB1618"/>
  <c r="BC1618"/>
  <c r="S1618"/>
  <c r="AY689"/>
  <c r="AU689"/>
  <c r="AV689"/>
  <c r="AZ689"/>
  <c r="AW689"/>
  <c r="AX689"/>
  <c r="AR689"/>
  <c r="AS689"/>
  <c r="AP689"/>
  <c r="AQ689"/>
  <c r="BB689"/>
  <c r="BC689"/>
  <c r="AY1797"/>
  <c r="AU1797"/>
  <c r="AV1797"/>
  <c r="AZ1797"/>
  <c r="AW1797"/>
  <c r="AX1797"/>
  <c r="AR1797"/>
  <c r="AS1797"/>
  <c r="AP1797"/>
  <c r="AQ1797"/>
  <c r="BB1797"/>
  <c r="BC1797"/>
  <c r="S1797"/>
  <c r="AY1798"/>
  <c r="AU1798"/>
  <c r="AV1798"/>
  <c r="AW1798"/>
  <c r="AX1798"/>
  <c r="AZ1798"/>
  <c r="AR1798"/>
  <c r="AS1798"/>
  <c r="AP1798"/>
  <c r="AT1798"/>
  <c r="AQ1798"/>
  <c r="BB1798"/>
  <c r="BC1798"/>
  <c r="S1798"/>
  <c r="AY1787"/>
  <c r="AU1787"/>
  <c r="AV1787"/>
  <c r="AW1787"/>
  <c r="AX1787"/>
  <c r="AR1787"/>
  <c r="AS1787"/>
  <c r="AP1787"/>
  <c r="AQ1787"/>
  <c r="BB1787"/>
  <c r="BC1787"/>
  <c r="S1787"/>
  <c r="AY1801"/>
  <c r="AU1801"/>
  <c r="AV1801"/>
  <c r="AW1801"/>
  <c r="AX1801"/>
  <c r="AR1801"/>
  <c r="AS1801"/>
  <c r="AP1801"/>
  <c r="AT1801"/>
  <c r="AQ1801"/>
  <c r="BB1801"/>
  <c r="BC1801"/>
  <c r="S1801"/>
  <c r="AY1796"/>
  <c r="AU1796"/>
  <c r="AV1796"/>
  <c r="AZ1796"/>
  <c r="AW1796"/>
  <c r="AX1796"/>
  <c r="AR1796"/>
  <c r="AS1796"/>
  <c r="AP1796"/>
  <c r="AQ1796"/>
  <c r="BB1796"/>
  <c r="BC1796"/>
  <c r="S1796"/>
  <c r="AY1794"/>
  <c r="AU1794"/>
  <c r="AV1794"/>
  <c r="AW1794"/>
  <c r="AX1794"/>
  <c r="AZ1794"/>
  <c r="AR1794"/>
  <c r="AS1794"/>
  <c r="AP1794"/>
  <c r="AT1794"/>
  <c r="AQ1794"/>
  <c r="BB1794"/>
  <c r="BC1794"/>
  <c r="S1794"/>
  <c r="AY751"/>
  <c r="AU751"/>
  <c r="AV751"/>
  <c r="AZ751"/>
  <c r="AW751"/>
  <c r="AX751"/>
  <c r="AR751"/>
  <c r="AS751"/>
  <c r="AP751"/>
  <c r="AQ751"/>
  <c r="BB751"/>
  <c r="BC751"/>
  <c r="S751"/>
  <c r="AY753"/>
  <c r="AU753"/>
  <c r="AV753"/>
  <c r="AW753"/>
  <c r="AX753"/>
  <c r="AR753"/>
  <c r="AS753"/>
  <c r="AP753"/>
  <c r="AQ753"/>
  <c r="BB753"/>
  <c r="BC753"/>
  <c r="S753"/>
  <c r="AY1788"/>
  <c r="AU1788"/>
  <c r="AV1788"/>
  <c r="AW1788"/>
  <c r="AX1788"/>
  <c r="AR1788"/>
  <c r="AS1788"/>
  <c r="AT1788"/>
  <c r="AP1788"/>
  <c r="AQ1788"/>
  <c r="BB1788"/>
  <c r="BC1788"/>
  <c r="S1788"/>
  <c r="AY752"/>
  <c r="AU752"/>
  <c r="AV752"/>
  <c r="AW752"/>
  <c r="AX752"/>
  <c r="AR752"/>
  <c r="AS752"/>
  <c r="AP752"/>
  <c r="AQ752"/>
  <c r="AT752"/>
  <c r="BB752"/>
  <c r="BC752"/>
  <c r="S752"/>
  <c r="AY1800"/>
  <c r="AU1800"/>
  <c r="AV1800"/>
  <c r="AW1800"/>
  <c r="AX1800"/>
  <c r="AR1800"/>
  <c r="AS1800"/>
  <c r="AP1800"/>
  <c r="AQ1800"/>
  <c r="BB1800"/>
  <c r="BC1800"/>
  <c r="S1800"/>
  <c r="AY311"/>
  <c r="AU311"/>
  <c r="AV311"/>
  <c r="AW311"/>
  <c r="AZ311"/>
  <c r="AX311"/>
  <c r="AR311"/>
  <c r="AS311"/>
  <c r="AP311"/>
  <c r="AT311"/>
  <c r="AQ311"/>
  <c r="BB311"/>
  <c r="BC311"/>
  <c r="S311"/>
  <c r="AY1799"/>
  <c r="AU1799"/>
  <c r="AV1799"/>
  <c r="AW1799"/>
  <c r="AX1799"/>
  <c r="AR1799"/>
  <c r="AS1799"/>
  <c r="AT1799"/>
  <c r="BF1799"/>
  <c r="AP1799"/>
  <c r="AQ1799"/>
  <c r="BB1799"/>
  <c r="BC1799"/>
  <c r="S1799"/>
  <c r="AY1790"/>
  <c r="AU1790"/>
  <c r="AV1790"/>
  <c r="AW1790"/>
  <c r="AX1790"/>
  <c r="AR1790"/>
  <c r="AS1790"/>
  <c r="AP1790"/>
  <c r="AQ1790"/>
  <c r="BB1790"/>
  <c r="BC1790"/>
  <c r="S1790"/>
  <c r="AY1789"/>
  <c r="AU1789"/>
  <c r="AV1789"/>
  <c r="AW1789"/>
  <c r="AX1789"/>
  <c r="AR1789"/>
  <c r="AS1789"/>
  <c r="AP1789"/>
  <c r="AQ1789"/>
  <c r="BB1789"/>
  <c r="BC1789"/>
  <c r="S1789"/>
  <c r="AY1793"/>
  <c r="AU1793"/>
  <c r="AV1793"/>
  <c r="AW1793"/>
  <c r="AX1793"/>
  <c r="AR1793"/>
  <c r="AS1793"/>
  <c r="AP1793"/>
  <c r="AQ1793"/>
  <c r="BB1793"/>
  <c r="BC1793"/>
  <c r="S1793"/>
  <c r="AY1791"/>
  <c r="AU1791"/>
  <c r="AV1791"/>
  <c r="AW1791"/>
  <c r="AX1791"/>
  <c r="AR1791"/>
  <c r="AS1791"/>
  <c r="AP1791"/>
  <c r="AQ1791"/>
  <c r="BB1791"/>
  <c r="BC1791"/>
  <c r="S1791"/>
  <c r="AY312"/>
  <c r="AU312"/>
  <c r="AV312"/>
  <c r="AW312"/>
  <c r="AX312"/>
  <c r="AR312"/>
  <c r="AS312"/>
  <c r="AP312"/>
  <c r="AQ312"/>
  <c r="BB312"/>
  <c r="BC312"/>
  <c r="S312"/>
  <c r="AY1792"/>
  <c r="AU1792"/>
  <c r="AV1792"/>
  <c r="AW1792"/>
  <c r="AX1792"/>
  <c r="AR1792"/>
  <c r="AS1792"/>
  <c r="AP1792"/>
  <c r="AQ1792"/>
  <c r="BB1792"/>
  <c r="BC1792"/>
  <c r="S1792"/>
  <c r="AY1795"/>
  <c r="AU1795"/>
  <c r="AV1795"/>
  <c r="AW1795"/>
  <c r="AX1795"/>
  <c r="AR1795"/>
  <c r="AS1795"/>
  <c r="AP1795"/>
  <c r="AT1795"/>
  <c r="AQ1795"/>
  <c r="BB1795"/>
  <c r="BC1795"/>
  <c r="S1795"/>
  <c r="AY1781"/>
  <c r="AU1781"/>
  <c r="AV1781"/>
  <c r="AW1781"/>
  <c r="AX1781"/>
  <c r="AR1781"/>
  <c r="AS1781"/>
  <c r="AP1781"/>
  <c r="AQ1781"/>
  <c r="BB1781"/>
  <c r="BC1781"/>
  <c r="AY1782"/>
  <c r="AU1782"/>
  <c r="AV1782"/>
  <c r="AW1782"/>
  <c r="AX1782"/>
  <c r="AR1782"/>
  <c r="AS1782"/>
  <c r="AP1782"/>
  <c r="AT1782"/>
  <c r="AQ1782"/>
  <c r="BB1782"/>
  <c r="BC1782"/>
  <c r="AY310"/>
  <c r="AU310"/>
  <c r="AV310"/>
  <c r="AW310"/>
  <c r="AX310"/>
  <c r="AR310"/>
  <c r="AS310"/>
  <c r="AP310"/>
  <c r="AT310"/>
  <c r="BF310"/>
  <c r="AQ310"/>
  <c r="BB310"/>
  <c r="BC310"/>
  <c r="S310"/>
  <c r="AY750"/>
  <c r="AU750"/>
  <c r="AV750"/>
  <c r="AW750"/>
  <c r="AX750"/>
  <c r="AR750"/>
  <c r="AS750"/>
  <c r="AP750"/>
  <c r="AQ750"/>
  <c r="BB750"/>
  <c r="BC750"/>
  <c r="S750"/>
  <c r="AY1371"/>
  <c r="AU1371"/>
  <c r="AZ1371"/>
  <c r="BH1371"/>
  <c r="AV1371"/>
  <c r="AW1371"/>
  <c r="AX1371"/>
  <c r="AR1371"/>
  <c r="AS1371"/>
  <c r="AP1371"/>
  <c r="AQ1371"/>
  <c r="BB1371"/>
  <c r="BC1371"/>
  <c r="S1371"/>
  <c r="AY1361"/>
  <c r="AU1361"/>
  <c r="AV1361"/>
  <c r="AW1361"/>
  <c r="AX1361"/>
  <c r="AR1361"/>
  <c r="AS1361"/>
  <c r="AP1361"/>
  <c r="AQ1361"/>
  <c r="BB1361"/>
  <c r="BC1361"/>
  <c r="AY1359"/>
  <c r="AU1359"/>
  <c r="AV1359"/>
  <c r="AW1359"/>
  <c r="AX1359"/>
  <c r="AR1359"/>
  <c r="AS1359"/>
  <c r="AP1359"/>
  <c r="AQ1359"/>
  <c r="BB1359"/>
  <c r="BC1359"/>
  <c r="AY1367"/>
  <c r="AU1367"/>
  <c r="AV1367"/>
  <c r="AW1367"/>
  <c r="AX1367"/>
  <c r="AR1367"/>
  <c r="AS1367"/>
  <c r="AP1367"/>
  <c r="AQ1367"/>
  <c r="BB1367"/>
  <c r="BC1367"/>
  <c r="AY1368"/>
  <c r="AU1368"/>
  <c r="AV1368"/>
  <c r="AW1368"/>
  <c r="AX1368"/>
  <c r="AR1368"/>
  <c r="AS1368"/>
  <c r="AP1368"/>
  <c r="AQ1368"/>
  <c r="BB1368"/>
  <c r="BC1368"/>
  <c r="S1368"/>
  <c r="AY1358"/>
  <c r="AU1358"/>
  <c r="AV1358"/>
  <c r="AW1358"/>
  <c r="AX1358"/>
  <c r="AR1358"/>
  <c r="AS1358"/>
  <c r="AT1358"/>
  <c r="BE1358"/>
  <c r="AP1358"/>
  <c r="AQ1358"/>
  <c r="BB1358"/>
  <c r="BC1358"/>
  <c r="S1358"/>
  <c r="AY1769"/>
  <c r="AU1769"/>
  <c r="AV1769"/>
  <c r="AW1769"/>
  <c r="AX1769"/>
  <c r="AR1769"/>
  <c r="AS1769"/>
  <c r="AP1769"/>
  <c r="AT1769"/>
  <c r="AQ1769"/>
  <c r="BB1769"/>
  <c r="BC1769"/>
  <c r="AY1768"/>
  <c r="AU1768"/>
  <c r="AV1768"/>
  <c r="AW1768"/>
  <c r="AX1768"/>
  <c r="AR1768"/>
  <c r="AS1768"/>
  <c r="AP1768"/>
  <c r="AT1768"/>
  <c r="AQ1768"/>
  <c r="BB1768"/>
  <c r="BC1768"/>
  <c r="AY1016"/>
  <c r="AU1016"/>
  <c r="AV1016"/>
  <c r="AW1016"/>
  <c r="AX1016"/>
  <c r="AR1016"/>
  <c r="AS1016"/>
  <c r="AP1016"/>
  <c r="AT1016"/>
  <c r="AQ1016"/>
  <c r="BB1016"/>
  <c r="BC1016"/>
  <c r="AY1369"/>
  <c r="AU1369"/>
  <c r="AV1369"/>
  <c r="AW1369"/>
  <c r="AX1369"/>
  <c r="AR1369"/>
  <c r="AS1369"/>
  <c r="AP1369"/>
  <c r="AT1369"/>
  <c r="AQ1369"/>
  <c r="BB1369"/>
  <c r="BC1369"/>
  <c r="AY1366"/>
  <c r="AU1366"/>
  <c r="AV1366"/>
  <c r="AW1366"/>
  <c r="AX1366"/>
  <c r="AR1366"/>
  <c r="AS1366"/>
  <c r="AP1366"/>
  <c r="AT1366"/>
  <c r="AQ1366"/>
  <c r="BB1366"/>
  <c r="BC1366"/>
  <c r="S1366"/>
  <c r="AY1360"/>
  <c r="AU1360"/>
  <c r="AV1360"/>
  <c r="AZ1360"/>
  <c r="AW1360"/>
  <c r="AX1360"/>
  <c r="AR1360"/>
  <c r="AS1360"/>
  <c r="AT1360"/>
  <c r="AP1360"/>
  <c r="AQ1360"/>
  <c r="BB1360"/>
  <c r="BC1360"/>
  <c r="AY1774"/>
  <c r="AU1774"/>
  <c r="AV1774"/>
  <c r="AZ1774"/>
  <c r="AW1774"/>
  <c r="AX1774"/>
  <c r="AR1774"/>
  <c r="AS1774"/>
  <c r="AP1774"/>
  <c r="AQ1774"/>
  <c r="AT1774"/>
  <c r="BB1774"/>
  <c r="BC1774"/>
  <c r="AY1365"/>
  <c r="AU1365"/>
  <c r="AV1365"/>
  <c r="AW1365"/>
  <c r="AX1365"/>
  <c r="AR1365"/>
  <c r="AS1365"/>
  <c r="AP1365"/>
  <c r="AQ1365"/>
  <c r="AT1365"/>
  <c r="BD1365"/>
  <c r="BB1365"/>
  <c r="BC1365"/>
  <c r="AY1362"/>
  <c r="AU1362"/>
  <c r="AV1362"/>
  <c r="AW1362"/>
  <c r="AX1362"/>
  <c r="AR1362"/>
  <c r="AS1362"/>
  <c r="AP1362"/>
  <c r="AQ1362"/>
  <c r="BB1362"/>
  <c r="BC1362"/>
  <c r="AY1773"/>
  <c r="AU1773"/>
  <c r="AV1773"/>
  <c r="AW1773"/>
  <c r="AX1773"/>
  <c r="AR1773"/>
  <c r="AS1773"/>
  <c r="AP1773"/>
  <c r="AT1773"/>
  <c r="BF1773"/>
  <c r="AQ1773"/>
  <c r="BB1773"/>
  <c r="BC1773"/>
  <c r="AY1775"/>
  <c r="AU1775"/>
  <c r="AV1775"/>
  <c r="AZ1775"/>
  <c r="BG1775"/>
  <c r="AW1775"/>
  <c r="AX1775"/>
  <c r="AR1775"/>
  <c r="AS1775"/>
  <c r="AP1775"/>
  <c r="AT1775"/>
  <c r="AQ1775"/>
  <c r="BB1775"/>
  <c r="BC1775"/>
  <c r="AY1770"/>
  <c r="AU1770"/>
  <c r="AV1770"/>
  <c r="AW1770"/>
  <c r="AX1770"/>
  <c r="AR1770"/>
  <c r="AS1770"/>
  <c r="AP1770"/>
  <c r="AQ1770"/>
  <c r="BB1770"/>
  <c r="BC1770"/>
  <c r="AY1772"/>
  <c r="AU1772"/>
  <c r="AV1772"/>
  <c r="AW1772"/>
  <c r="AX1772"/>
  <c r="AR1772"/>
  <c r="AS1772"/>
  <c r="AP1772"/>
  <c r="AQ1772"/>
  <c r="BB1772"/>
  <c r="BC1772"/>
  <c r="AY1771"/>
  <c r="AU1771"/>
  <c r="AV1771"/>
  <c r="AZ1771"/>
  <c r="AW1771"/>
  <c r="AX1771"/>
  <c r="AR1771"/>
  <c r="AS1771"/>
  <c r="AT1771"/>
  <c r="BF1771"/>
  <c r="AP1771"/>
  <c r="AQ1771"/>
  <c r="BB1771"/>
  <c r="BC1771"/>
  <c r="AY1363"/>
  <c r="AU1363"/>
  <c r="AV1363"/>
  <c r="AW1363"/>
  <c r="AX1363"/>
  <c r="AR1363"/>
  <c r="AS1363"/>
  <c r="AP1363"/>
  <c r="AQ1363"/>
  <c r="BB1363"/>
  <c r="BC1363"/>
  <c r="AY1370"/>
  <c r="AU1370"/>
  <c r="AV1370"/>
  <c r="AW1370"/>
  <c r="AX1370"/>
  <c r="AR1370"/>
  <c r="AS1370"/>
  <c r="AP1370"/>
  <c r="AQ1370"/>
  <c r="BB1370"/>
  <c r="BC1370"/>
  <c r="S1370"/>
  <c r="AY1364"/>
  <c r="AU1364"/>
  <c r="AV1364"/>
  <c r="AZ1364"/>
  <c r="AW1364"/>
  <c r="AX1364"/>
  <c r="AR1364"/>
  <c r="AS1364"/>
  <c r="AP1364"/>
  <c r="AQ1364"/>
  <c r="AT1364"/>
  <c r="BB1364"/>
  <c r="BC1364"/>
  <c r="AY1341"/>
  <c r="AU1341"/>
  <c r="AV1341"/>
  <c r="AW1341"/>
  <c r="AX1341"/>
  <c r="AR1341"/>
  <c r="AS1341"/>
  <c r="AP1341"/>
  <c r="AQ1341"/>
  <c r="AT1341"/>
  <c r="BB1341"/>
  <c r="BC1341"/>
  <c r="S1341"/>
  <c r="AY1753"/>
  <c r="AU1753"/>
  <c r="AV1753"/>
  <c r="AW1753"/>
  <c r="AX1753"/>
  <c r="AR1753"/>
  <c r="AS1753"/>
  <c r="AP1753"/>
  <c r="AQ1753"/>
  <c r="BB1753"/>
  <c r="BC1753"/>
  <c r="AY1339"/>
  <c r="AU1339"/>
  <c r="AV1339"/>
  <c r="AW1339"/>
  <c r="AX1339"/>
  <c r="AZ1339"/>
  <c r="AR1339"/>
  <c r="AS1339"/>
  <c r="AP1339"/>
  <c r="AQ1339"/>
  <c r="BB1339"/>
  <c r="BC1339"/>
  <c r="S1339"/>
  <c r="AY1330"/>
  <c r="AU1330"/>
  <c r="AV1330"/>
  <c r="AW1330"/>
  <c r="AX1330"/>
  <c r="AR1330"/>
  <c r="AS1330"/>
  <c r="AP1330"/>
  <c r="AQ1330"/>
  <c r="BB1330"/>
  <c r="BC1330"/>
  <c r="S1330"/>
  <c r="AY1342"/>
  <c r="AU1342"/>
  <c r="AV1342"/>
  <c r="AW1342"/>
  <c r="AX1342"/>
  <c r="AR1342"/>
  <c r="AS1342"/>
  <c r="AP1342"/>
  <c r="AQ1342"/>
  <c r="BB1342"/>
  <c r="BC1342"/>
  <c r="AY1351"/>
  <c r="AU1351"/>
  <c r="AV1351"/>
  <c r="AW1351"/>
  <c r="AX1351"/>
  <c r="AZ1351"/>
  <c r="AR1351"/>
  <c r="AS1351"/>
  <c r="AP1351"/>
  <c r="AT1351"/>
  <c r="AQ1351"/>
  <c r="BB1351"/>
  <c r="BC1351"/>
  <c r="S1351"/>
  <c r="AY1354"/>
  <c r="AU1354"/>
  <c r="AV1354"/>
  <c r="AW1354"/>
  <c r="AX1354"/>
  <c r="AR1354"/>
  <c r="AS1354"/>
  <c r="AT1354"/>
  <c r="AP1354"/>
  <c r="AQ1354"/>
  <c r="BB1354"/>
  <c r="BC1354"/>
  <c r="AY1356"/>
  <c r="AU1356"/>
  <c r="AV1356"/>
  <c r="AW1356"/>
  <c r="AX1356"/>
  <c r="AR1356"/>
  <c r="AS1356"/>
  <c r="AT1356"/>
  <c r="AP1356"/>
  <c r="AQ1356"/>
  <c r="BB1356"/>
  <c r="BC1356"/>
  <c r="AY1331"/>
  <c r="AU1331"/>
  <c r="AV1331"/>
  <c r="AZ1331"/>
  <c r="AW1331"/>
  <c r="AX1331"/>
  <c r="AR1331"/>
  <c r="AS1331"/>
  <c r="AP1331"/>
  <c r="AQ1331"/>
  <c r="AT1331"/>
  <c r="BB1331"/>
  <c r="BC1331"/>
  <c r="AY1763"/>
  <c r="AU1763"/>
  <c r="AV1763"/>
  <c r="AW1763"/>
  <c r="AX1763"/>
  <c r="AZ1763"/>
  <c r="AR1763"/>
  <c r="AS1763"/>
  <c r="AP1763"/>
  <c r="AT1763"/>
  <c r="AQ1763"/>
  <c r="BB1763"/>
  <c r="BC1763"/>
  <c r="AY1337"/>
  <c r="AU1337"/>
  <c r="AV1337"/>
  <c r="AW1337"/>
  <c r="AX1337"/>
  <c r="AR1337"/>
  <c r="AS1337"/>
  <c r="AP1337"/>
  <c r="AQ1337"/>
  <c r="BB1337"/>
  <c r="BC1337"/>
  <c r="AY1323"/>
  <c r="AU1323"/>
  <c r="AV1323"/>
  <c r="AW1323"/>
  <c r="AX1323"/>
  <c r="AR1323"/>
  <c r="AS1323"/>
  <c r="AP1323"/>
  <c r="AQ1323"/>
  <c r="AT1323"/>
  <c r="BB1323"/>
  <c r="BC1323"/>
  <c r="AY1338"/>
  <c r="AU1338"/>
  <c r="AV1338"/>
  <c r="AW1338"/>
  <c r="AX1338"/>
  <c r="AR1338"/>
  <c r="AS1338"/>
  <c r="AP1338"/>
  <c r="AQ1338"/>
  <c r="AT1338"/>
  <c r="BB1338"/>
  <c r="BC1338"/>
  <c r="AY1344"/>
  <c r="AU1344"/>
  <c r="AV1344"/>
  <c r="AW1344"/>
  <c r="AX1344"/>
  <c r="AR1344"/>
  <c r="AS1344"/>
  <c r="AP1344"/>
  <c r="AQ1344"/>
  <c r="AT1344"/>
  <c r="BB1344"/>
  <c r="BC1344"/>
  <c r="S1344"/>
  <c r="AY1760"/>
  <c r="AU1760"/>
  <c r="AV1760"/>
  <c r="AW1760"/>
  <c r="AX1760"/>
  <c r="AR1760"/>
  <c r="AS1760"/>
  <c r="AP1760"/>
  <c r="AQ1760"/>
  <c r="BB1760"/>
  <c r="BC1760"/>
  <c r="AY1355"/>
  <c r="AU1355"/>
  <c r="AV1355"/>
  <c r="AW1355"/>
  <c r="AX1355"/>
  <c r="AR1355"/>
  <c r="AS1355"/>
  <c r="AP1355"/>
  <c r="AQ1355"/>
  <c r="BB1355"/>
  <c r="BC1355"/>
  <c r="S1355"/>
  <c r="AY1333"/>
  <c r="AU1333"/>
  <c r="AV1333"/>
  <c r="AW1333"/>
  <c r="AX1333"/>
  <c r="AZ1333"/>
  <c r="AR1333"/>
  <c r="AS1333"/>
  <c r="AP1333"/>
  <c r="AT1333"/>
  <c r="AQ1333"/>
  <c r="BB1333"/>
  <c r="BC1333"/>
  <c r="S1333"/>
  <c r="AY1754"/>
  <c r="AU1754"/>
  <c r="AV1754"/>
  <c r="AW1754"/>
  <c r="AX1754"/>
  <c r="AR1754"/>
  <c r="AS1754"/>
  <c r="AP1754"/>
  <c r="AQ1754"/>
  <c r="BB1754"/>
  <c r="BC1754"/>
  <c r="AY1340"/>
  <c r="AU1340"/>
  <c r="AV1340"/>
  <c r="AW1340"/>
  <c r="AX1340"/>
  <c r="AR1340"/>
  <c r="AS1340"/>
  <c r="AP1340"/>
  <c r="AQ1340"/>
  <c r="BB1340"/>
  <c r="BC1340"/>
  <c r="AY1767"/>
  <c r="AU1767"/>
  <c r="AV1767"/>
  <c r="AW1767"/>
  <c r="AX1767"/>
  <c r="AR1767"/>
  <c r="AS1767"/>
  <c r="AP1767"/>
  <c r="AQ1767"/>
  <c r="BB1767"/>
  <c r="BC1767"/>
  <c r="AY1322"/>
  <c r="AU1322"/>
  <c r="AV1322"/>
  <c r="AW1322"/>
  <c r="AX1322"/>
  <c r="AR1322"/>
  <c r="AS1322"/>
  <c r="AP1322"/>
  <c r="AQ1322"/>
  <c r="BB1322"/>
  <c r="BC1322"/>
  <c r="S1322"/>
  <c r="AY1353"/>
  <c r="AU1353"/>
  <c r="AV1353"/>
  <c r="AW1353"/>
  <c r="AX1353"/>
  <c r="AR1353"/>
  <c r="AS1353"/>
  <c r="AT1353"/>
  <c r="AP1353"/>
  <c r="AQ1353"/>
  <c r="BB1353"/>
  <c r="BC1353"/>
  <c r="S1353"/>
  <c r="AY1762"/>
  <c r="AU1762"/>
  <c r="AV1762"/>
  <c r="AW1762"/>
  <c r="AX1762"/>
  <c r="AR1762"/>
  <c r="AS1762"/>
  <c r="AP1762"/>
  <c r="AQ1762"/>
  <c r="BB1762"/>
  <c r="BC1762"/>
  <c r="AY1343"/>
  <c r="AU1343"/>
  <c r="AV1343"/>
  <c r="AZ1343"/>
  <c r="AW1343"/>
  <c r="AX1343"/>
  <c r="AR1343"/>
  <c r="AS1343"/>
  <c r="AP1343"/>
  <c r="AQ1343"/>
  <c r="BB1343"/>
  <c r="BC1343"/>
  <c r="AY1759"/>
  <c r="AU1759"/>
  <c r="AV1759"/>
  <c r="AZ1759"/>
  <c r="AW1759"/>
  <c r="AX1759"/>
  <c r="AR1759"/>
  <c r="AS1759"/>
  <c r="AP1759"/>
  <c r="AQ1759"/>
  <c r="BB1759"/>
  <c r="BC1759"/>
  <c r="AY1352"/>
  <c r="AU1352"/>
  <c r="AV1352"/>
  <c r="AZ1352"/>
  <c r="BG1352"/>
  <c r="AW1352"/>
  <c r="AX1352"/>
  <c r="AR1352"/>
  <c r="AS1352"/>
  <c r="AP1352"/>
  <c r="AQ1352"/>
  <c r="BB1352"/>
  <c r="BC1352"/>
  <c r="S1352"/>
  <c r="AY1756"/>
  <c r="AU1756"/>
  <c r="AV1756"/>
  <c r="AW1756"/>
  <c r="AX1756"/>
  <c r="AR1756"/>
  <c r="AS1756"/>
  <c r="AP1756"/>
  <c r="AT1756"/>
  <c r="AQ1756"/>
  <c r="BB1756"/>
  <c r="BC1756"/>
  <c r="AY1761"/>
  <c r="AU1761"/>
  <c r="AV1761"/>
  <c r="AW1761"/>
  <c r="AX1761"/>
  <c r="AR1761"/>
  <c r="AS1761"/>
  <c r="AP1761"/>
  <c r="AQ1761"/>
  <c r="BB1761"/>
  <c r="BC1761"/>
  <c r="AY1758"/>
  <c r="AU1758"/>
  <c r="AV1758"/>
  <c r="AW1758"/>
  <c r="AX1758"/>
  <c r="AR1758"/>
  <c r="AS1758"/>
  <c r="AP1758"/>
  <c r="AQ1758"/>
  <c r="AT1758"/>
  <c r="BB1758"/>
  <c r="BC1758"/>
  <c r="AY1757"/>
  <c r="AU1757"/>
  <c r="AV1757"/>
  <c r="AW1757"/>
  <c r="AX1757"/>
  <c r="AZ1757"/>
  <c r="AR1757"/>
  <c r="AS1757"/>
  <c r="AP1757"/>
  <c r="AT1757"/>
  <c r="AQ1757"/>
  <c r="BB1757"/>
  <c r="BC1757"/>
  <c r="AY1350"/>
  <c r="AU1350"/>
  <c r="AV1350"/>
  <c r="AW1350"/>
  <c r="AX1350"/>
  <c r="AR1350"/>
  <c r="AS1350"/>
  <c r="AP1350"/>
  <c r="AQ1350"/>
  <c r="BB1350"/>
  <c r="BC1350"/>
  <c r="S1350"/>
  <c r="AY1755"/>
  <c r="AU1755"/>
  <c r="AV1755"/>
  <c r="AW1755"/>
  <c r="AZ1755"/>
  <c r="AX1755"/>
  <c r="AR1755"/>
  <c r="AS1755"/>
  <c r="AP1755"/>
  <c r="AT1755"/>
  <c r="AQ1755"/>
  <c r="BB1755"/>
  <c r="BC1755"/>
  <c r="AY1321"/>
  <c r="AU1321"/>
  <c r="AV1321"/>
  <c r="AW1321"/>
  <c r="AX1321"/>
  <c r="AR1321"/>
  <c r="AS1321"/>
  <c r="AP1321"/>
  <c r="AQ1321"/>
  <c r="BB1321"/>
  <c r="BC1321"/>
  <c r="S1321"/>
  <c r="AY1334"/>
  <c r="AU1334"/>
  <c r="AV1334"/>
  <c r="AW1334"/>
  <c r="AX1334"/>
  <c r="AR1334"/>
  <c r="AS1334"/>
  <c r="AP1334"/>
  <c r="AT1334"/>
  <c r="AQ1334"/>
  <c r="BB1334"/>
  <c r="BC1334"/>
  <c r="AY1336"/>
  <c r="AU1336"/>
  <c r="AV1336"/>
  <c r="AW1336"/>
  <c r="AX1336"/>
  <c r="AR1336"/>
  <c r="AS1336"/>
  <c r="AP1336"/>
  <c r="AQ1336"/>
  <c r="BB1336"/>
  <c r="BC1336"/>
  <c r="S1336"/>
  <c r="AY1332"/>
  <c r="AU1332"/>
  <c r="AV1332"/>
  <c r="AW1332"/>
  <c r="AX1332"/>
  <c r="AR1332"/>
  <c r="AS1332"/>
  <c r="AP1332"/>
  <c r="AQ1332"/>
  <c r="BB1332"/>
  <c r="BC1332"/>
  <c r="S1332"/>
  <c r="AY1335"/>
  <c r="AU1335"/>
  <c r="AV1335"/>
  <c r="AZ1335"/>
  <c r="AW1335"/>
  <c r="AX1335"/>
  <c r="AR1335"/>
  <c r="AS1335"/>
  <c r="AT1335"/>
  <c r="AP1335"/>
  <c r="AQ1335"/>
  <c r="BB1335"/>
  <c r="BC1335"/>
  <c r="AY1752"/>
  <c r="AU1752"/>
  <c r="AV1752"/>
  <c r="AW1752"/>
  <c r="AX1752"/>
  <c r="AR1752"/>
  <c r="AS1752"/>
  <c r="AT1752"/>
  <c r="AP1752"/>
  <c r="AQ1752"/>
  <c r="BB1752"/>
  <c r="BC1752"/>
  <c r="AY1740"/>
  <c r="AU1740"/>
  <c r="AV1740"/>
  <c r="AW1740"/>
  <c r="AX1740"/>
  <c r="AR1740"/>
  <c r="AS1740"/>
  <c r="AT1740"/>
  <c r="AP1740"/>
  <c r="AQ1740"/>
  <c r="BB1740"/>
  <c r="BC1740"/>
  <c r="AY1317"/>
  <c r="AU1317"/>
  <c r="AV1317"/>
  <c r="AW1317"/>
  <c r="AX1317"/>
  <c r="AR1317"/>
  <c r="AS1317"/>
  <c r="AP1317"/>
  <c r="AQ1317"/>
  <c r="BB1317"/>
  <c r="BC1317"/>
  <c r="AY1292"/>
  <c r="AU1292"/>
  <c r="AV1292"/>
  <c r="AZ1292"/>
  <c r="AW1292"/>
  <c r="AX1292"/>
  <c r="AR1292"/>
  <c r="AS1292"/>
  <c r="AT1292"/>
  <c r="AP1292"/>
  <c r="AQ1292"/>
  <c r="BB1292"/>
  <c r="BC1292"/>
  <c r="AY1748"/>
  <c r="AU1748"/>
  <c r="AV1748"/>
  <c r="AW1748"/>
  <c r="AX1748"/>
  <c r="AR1748"/>
  <c r="AS1748"/>
  <c r="AT1748"/>
  <c r="AP1748"/>
  <c r="AQ1748"/>
  <c r="BB1748"/>
  <c r="BC1748"/>
  <c r="AY1294"/>
  <c r="AU1294"/>
  <c r="AV1294"/>
  <c r="AW1294"/>
  <c r="AX1294"/>
  <c r="AR1294"/>
  <c r="AS1294"/>
  <c r="AT1294"/>
  <c r="AP1294"/>
  <c r="AQ1294"/>
  <c r="BB1294"/>
  <c r="BC1294"/>
  <c r="AY1747"/>
  <c r="AU1747"/>
  <c r="AV1747"/>
  <c r="AW1747"/>
  <c r="AX1747"/>
  <c r="AR1747"/>
  <c r="AS1747"/>
  <c r="AP1747"/>
  <c r="AQ1747"/>
  <c r="BB1747"/>
  <c r="BC1747"/>
  <c r="AY1318"/>
  <c r="AU1318"/>
  <c r="AV1318"/>
  <c r="AW1318"/>
  <c r="AX1318"/>
  <c r="AR1318"/>
  <c r="AS1318"/>
  <c r="AP1318"/>
  <c r="AT1318"/>
  <c r="AQ1318"/>
  <c r="BB1318"/>
  <c r="BC1318"/>
  <c r="AY1743"/>
  <c r="AU1743"/>
  <c r="AV1743"/>
  <c r="AZ1743"/>
  <c r="AW1743"/>
  <c r="AX1743"/>
  <c r="AR1743"/>
  <c r="AS1743"/>
  <c r="AT1743"/>
  <c r="AP1743"/>
  <c r="AQ1743"/>
  <c r="BB1743"/>
  <c r="BC1743"/>
  <c r="AY1730"/>
  <c r="AU1730"/>
  <c r="AV1730"/>
  <c r="AZ1730"/>
  <c r="AW1730"/>
  <c r="AX1730"/>
  <c r="AR1730"/>
  <c r="AS1730"/>
  <c r="AP1730"/>
  <c r="AQ1730"/>
  <c r="AT1730"/>
  <c r="BB1730"/>
  <c r="BC1730"/>
  <c r="AY1750"/>
  <c r="AU1750"/>
  <c r="AV1750"/>
  <c r="AW1750"/>
  <c r="AX1750"/>
  <c r="AZ1750"/>
  <c r="AR1750"/>
  <c r="AS1750"/>
  <c r="AP1750"/>
  <c r="AT1750"/>
  <c r="AQ1750"/>
  <c r="BB1750"/>
  <c r="BC1750"/>
  <c r="AY1311"/>
  <c r="AU1311"/>
  <c r="AV1311"/>
  <c r="AW1311"/>
  <c r="AZ1311"/>
  <c r="AX1311"/>
  <c r="AR1311"/>
  <c r="AS1311"/>
  <c r="AP1311"/>
  <c r="AT1311"/>
  <c r="AQ1311"/>
  <c r="BB1311"/>
  <c r="BC1311"/>
  <c r="AY1732"/>
  <c r="AU1732"/>
  <c r="AV1732"/>
  <c r="AW1732"/>
  <c r="AX1732"/>
  <c r="AR1732"/>
  <c r="AS1732"/>
  <c r="AP1732"/>
  <c r="AQ1732"/>
  <c r="BB1732"/>
  <c r="BC1732"/>
  <c r="AY1293"/>
  <c r="AU1293"/>
  <c r="AV1293"/>
  <c r="AW1293"/>
  <c r="AX1293"/>
  <c r="AR1293"/>
  <c r="AS1293"/>
  <c r="AP1293"/>
  <c r="AQ1293"/>
  <c r="BB1293"/>
  <c r="BC1293"/>
  <c r="AY1304"/>
  <c r="AU1304"/>
  <c r="AV1304"/>
  <c r="AW1304"/>
  <c r="AX1304"/>
  <c r="AR1304"/>
  <c r="AS1304"/>
  <c r="AP1304"/>
  <c r="AQ1304"/>
  <c r="AT1304"/>
  <c r="BB1304"/>
  <c r="BC1304"/>
  <c r="S1304"/>
  <c r="AY1746"/>
  <c r="AU1746"/>
  <c r="AV1746"/>
  <c r="AW1746"/>
  <c r="AZ1746"/>
  <c r="AX1746"/>
  <c r="AR1746"/>
  <c r="AS1746"/>
  <c r="AP1746"/>
  <c r="AT1746"/>
  <c r="AQ1746"/>
  <c r="BB1746"/>
  <c r="BC1746"/>
  <c r="AY1306"/>
  <c r="AU1306"/>
  <c r="AV1306"/>
  <c r="AZ1306"/>
  <c r="AW1306"/>
  <c r="AX1306"/>
  <c r="AR1306"/>
  <c r="AS1306"/>
  <c r="AT1306"/>
  <c r="BF1306"/>
  <c r="AP1306"/>
  <c r="AQ1306"/>
  <c r="BB1306"/>
  <c r="BC1306"/>
  <c r="AY1744"/>
  <c r="AU1744"/>
  <c r="AV1744"/>
  <c r="AW1744"/>
  <c r="AX1744"/>
  <c r="AR1744"/>
  <c r="AS1744"/>
  <c r="AP1744"/>
  <c r="AQ1744"/>
  <c r="BB1744"/>
  <c r="BC1744"/>
  <c r="AY1737"/>
  <c r="AU1737"/>
  <c r="AV1737"/>
  <c r="AW1737"/>
  <c r="AX1737"/>
  <c r="AR1737"/>
  <c r="AS1737"/>
  <c r="AT1737"/>
  <c r="AP1737"/>
  <c r="AQ1737"/>
  <c r="BB1737"/>
  <c r="BC1737"/>
  <c r="AY1745"/>
  <c r="AU1745"/>
  <c r="AV1745"/>
  <c r="AW1745"/>
  <c r="AX1745"/>
  <c r="AR1745"/>
  <c r="AS1745"/>
  <c r="AT1745"/>
  <c r="AP1745"/>
  <c r="AQ1745"/>
  <c r="BB1745"/>
  <c r="BC1745"/>
  <c r="AY1305"/>
  <c r="AU1305"/>
  <c r="AV1305"/>
  <c r="AZ1305"/>
  <c r="AW1305"/>
  <c r="AX1305"/>
  <c r="AR1305"/>
  <c r="AS1305"/>
  <c r="AP1305"/>
  <c r="AQ1305"/>
  <c r="AT1305"/>
  <c r="BB1305"/>
  <c r="BC1305"/>
  <c r="S1305"/>
  <c r="AY1742"/>
  <c r="BI1742"/>
  <c r="AU1742"/>
  <c r="AV1742"/>
  <c r="AW1742"/>
  <c r="AZ1742"/>
  <c r="AX1742"/>
  <c r="AR1742"/>
  <c r="AS1742"/>
  <c r="AT1742"/>
  <c r="AP1742"/>
  <c r="AQ1742"/>
  <c r="BB1742"/>
  <c r="BC1742"/>
  <c r="AY1319"/>
  <c r="AU1319"/>
  <c r="AV1319"/>
  <c r="AZ1319"/>
  <c r="AW1319"/>
  <c r="AX1319"/>
  <c r="AR1319"/>
  <c r="AS1319"/>
  <c r="AP1319"/>
  <c r="AQ1319"/>
  <c r="AT1319"/>
  <c r="BB1319"/>
  <c r="BC1319"/>
  <c r="AY1731"/>
  <c r="AU1731"/>
  <c r="AV1731"/>
  <c r="AW1731"/>
  <c r="AX1731"/>
  <c r="AR1731"/>
  <c r="AS1731"/>
  <c r="AP1731"/>
  <c r="AQ1731"/>
  <c r="AT1731"/>
  <c r="BB1731"/>
  <c r="BC1731"/>
  <c r="AY1288"/>
  <c r="AU1288"/>
  <c r="AV1288"/>
  <c r="AW1288"/>
  <c r="AX1288"/>
  <c r="AZ1288"/>
  <c r="AR1288"/>
  <c r="AS1288"/>
  <c r="AP1288"/>
  <c r="AT1288"/>
  <c r="AQ1288"/>
  <c r="BB1288"/>
  <c r="BC1288"/>
  <c r="S1288"/>
  <c r="AY1303"/>
  <c r="AU1303"/>
  <c r="AV1303"/>
  <c r="AW1303"/>
  <c r="AX1303"/>
  <c r="AR1303"/>
  <c r="AS1303"/>
  <c r="AP1303"/>
  <c r="AT1303"/>
  <c r="BF1303"/>
  <c r="AQ1303"/>
  <c r="BB1303"/>
  <c r="BC1303"/>
  <c r="S1303"/>
  <c r="AY1296"/>
  <c r="AU1296"/>
  <c r="AV1296"/>
  <c r="AW1296"/>
  <c r="AX1296"/>
  <c r="AR1296"/>
  <c r="AS1296"/>
  <c r="AP1296"/>
  <c r="AQ1296"/>
  <c r="BB1296"/>
  <c r="BC1296"/>
  <c r="S1296"/>
  <c r="AY1291"/>
  <c r="AU1291"/>
  <c r="AV1291"/>
  <c r="AW1291"/>
  <c r="AX1291"/>
  <c r="AZ1291"/>
  <c r="AR1291"/>
  <c r="AS1291"/>
  <c r="AP1291"/>
  <c r="AT1291"/>
  <c r="AQ1291"/>
  <c r="BB1291"/>
  <c r="BC1291"/>
  <c r="S1291"/>
  <c r="AY1736"/>
  <c r="AU1736"/>
  <c r="AV1736"/>
  <c r="AW1736"/>
  <c r="AX1736"/>
  <c r="AR1736"/>
  <c r="AS1736"/>
  <c r="AP1736"/>
  <c r="AQ1736"/>
  <c r="BB1736"/>
  <c r="BC1736"/>
  <c r="AY1316"/>
  <c r="AU1316"/>
  <c r="AV1316"/>
  <c r="AW1316"/>
  <c r="AX1316"/>
  <c r="AR1316"/>
  <c r="AS1316"/>
  <c r="AP1316"/>
  <c r="AQ1316"/>
  <c r="BB1316"/>
  <c r="BC1316"/>
  <c r="AY1739"/>
  <c r="AU1739"/>
  <c r="AV1739"/>
  <c r="AW1739"/>
  <c r="AX1739"/>
  <c r="AR1739"/>
  <c r="AS1739"/>
  <c r="AP1739"/>
  <c r="AQ1739"/>
  <c r="BB1739"/>
  <c r="BC1739"/>
  <c r="AY1751"/>
  <c r="AU1751"/>
  <c r="AV1751"/>
  <c r="AW1751"/>
  <c r="AX1751"/>
  <c r="AR1751"/>
  <c r="AS1751"/>
  <c r="AP1751"/>
  <c r="AQ1751"/>
  <c r="BB1751"/>
  <c r="BC1751"/>
  <c r="AY1734"/>
  <c r="AU1734"/>
  <c r="AV1734"/>
  <c r="AW1734"/>
  <c r="AX1734"/>
  <c r="AR1734"/>
  <c r="AS1734"/>
  <c r="AP1734"/>
  <c r="AQ1734"/>
  <c r="BB1734"/>
  <c r="BC1734"/>
  <c r="AY1749"/>
  <c r="AU1749"/>
  <c r="AV1749"/>
  <c r="AW1749"/>
  <c r="AX1749"/>
  <c r="AR1749"/>
  <c r="AS1749"/>
  <c r="AP1749"/>
  <c r="AT1749"/>
  <c r="AQ1749"/>
  <c r="BB1749"/>
  <c r="BC1749"/>
  <c r="AY1738"/>
  <c r="AU1738"/>
  <c r="AV1738"/>
  <c r="AZ1738"/>
  <c r="AW1738"/>
  <c r="AX1738"/>
  <c r="AR1738"/>
  <c r="AS1738"/>
  <c r="AT1738"/>
  <c r="AP1738"/>
  <c r="AQ1738"/>
  <c r="BB1738"/>
  <c r="BC1738"/>
  <c r="AY1314"/>
  <c r="AU1314"/>
  <c r="AV1314"/>
  <c r="AW1314"/>
  <c r="AX1314"/>
  <c r="AR1314"/>
  <c r="AS1314"/>
  <c r="AT1314"/>
  <c r="AP1314"/>
  <c r="AQ1314"/>
  <c r="BB1314"/>
  <c r="BC1314"/>
  <c r="AY1729"/>
  <c r="AU1729"/>
  <c r="AV1729"/>
  <c r="AZ1729"/>
  <c r="AW1729"/>
  <c r="AX1729"/>
  <c r="AR1729"/>
  <c r="AS1729"/>
  <c r="AP1729"/>
  <c r="AQ1729"/>
  <c r="AT1729"/>
  <c r="BB1729"/>
  <c r="BC1729"/>
  <c r="AY1277"/>
  <c r="AU1277"/>
  <c r="AV1277"/>
  <c r="AW1277"/>
  <c r="AX1277"/>
  <c r="AR1277"/>
  <c r="AS1277"/>
  <c r="AP1277"/>
  <c r="AQ1277"/>
  <c r="AT1277"/>
  <c r="BB1277"/>
  <c r="BC1277"/>
  <c r="S1277"/>
  <c r="AY1271"/>
  <c r="AU1271"/>
  <c r="AV1271"/>
  <c r="AW1271"/>
  <c r="AX1271"/>
  <c r="AR1271"/>
  <c r="AS1271"/>
  <c r="AP1271"/>
  <c r="AT1271"/>
  <c r="AQ1271"/>
  <c r="BB1271"/>
  <c r="BC1271"/>
  <c r="S1271"/>
  <c r="AY1726"/>
  <c r="AU1726"/>
  <c r="AV1726"/>
  <c r="AW1726"/>
  <c r="AX1726"/>
  <c r="AR1726"/>
  <c r="AS1726"/>
  <c r="AT1726"/>
  <c r="AP1726"/>
  <c r="AQ1726"/>
  <c r="BB1726"/>
  <c r="BC1726"/>
  <c r="AY1727"/>
  <c r="AU1727"/>
  <c r="AV1727"/>
  <c r="AW1727"/>
  <c r="AX1727"/>
  <c r="AR1727"/>
  <c r="AS1727"/>
  <c r="AT1727"/>
  <c r="AP1727"/>
  <c r="AQ1727"/>
  <c r="BB1727"/>
  <c r="BC1727"/>
  <c r="AY1287"/>
  <c r="AU1287"/>
  <c r="AZ1287"/>
  <c r="AV1287"/>
  <c r="AW1287"/>
  <c r="AX1287"/>
  <c r="AR1287"/>
  <c r="AS1287"/>
  <c r="AP1287"/>
  <c r="AQ1287"/>
  <c r="BB1287"/>
  <c r="BC1287"/>
  <c r="AY1275"/>
  <c r="AU1275"/>
  <c r="AV1275"/>
  <c r="AW1275"/>
  <c r="AX1275"/>
  <c r="AR1275"/>
  <c r="AS1275"/>
  <c r="AP1275"/>
  <c r="AQ1275"/>
  <c r="BB1275"/>
  <c r="BC1275"/>
  <c r="S1275"/>
  <c r="AY1284"/>
  <c r="AU1284"/>
  <c r="AV1284"/>
  <c r="AW1284"/>
  <c r="AX1284"/>
  <c r="AR1284"/>
  <c r="AS1284"/>
  <c r="AT1284"/>
  <c r="AP1284"/>
  <c r="AQ1284"/>
  <c r="BB1284"/>
  <c r="BC1284"/>
  <c r="S1284"/>
  <c r="AY1280"/>
  <c r="AU1280"/>
  <c r="AV1280"/>
  <c r="AW1280"/>
  <c r="AX1280"/>
  <c r="AR1280"/>
  <c r="AS1280"/>
  <c r="AP1280"/>
  <c r="AQ1280"/>
  <c r="BB1280"/>
  <c r="BC1280"/>
  <c r="S1280"/>
  <c r="AY1278"/>
  <c r="AU1278"/>
  <c r="AV1278"/>
  <c r="AW1278"/>
  <c r="AX1278"/>
  <c r="AR1278"/>
  <c r="AS1278"/>
  <c r="AP1278"/>
  <c r="AQ1278"/>
  <c r="AT1278"/>
  <c r="BB1278"/>
  <c r="BC1278"/>
  <c r="S1278"/>
  <c r="AY1270"/>
  <c r="AU1270"/>
  <c r="AV1270"/>
  <c r="AW1270"/>
  <c r="AZ1270"/>
  <c r="AX1270"/>
  <c r="AR1270"/>
  <c r="AS1270"/>
  <c r="AP1270"/>
  <c r="AT1270"/>
  <c r="AQ1270"/>
  <c r="BB1270"/>
  <c r="BC1270"/>
  <c r="S1270"/>
  <c r="AY1281"/>
  <c r="AU1281"/>
  <c r="AV1281"/>
  <c r="AZ1281"/>
  <c r="AW1281"/>
  <c r="AX1281"/>
  <c r="BI1281"/>
  <c r="AR1281"/>
  <c r="AS1281"/>
  <c r="AP1281"/>
  <c r="AQ1281"/>
  <c r="BB1281"/>
  <c r="BC1281"/>
  <c r="S1281"/>
  <c r="AY1273"/>
  <c r="AU1273"/>
  <c r="AV1273"/>
  <c r="AZ1273"/>
  <c r="AW1273"/>
  <c r="AX1273"/>
  <c r="AR1273"/>
  <c r="AS1273"/>
  <c r="AT1273"/>
  <c r="AP1273"/>
  <c r="AQ1273"/>
  <c r="BB1273"/>
  <c r="BC1273"/>
  <c r="AY1283"/>
  <c r="AU1283"/>
  <c r="AV1283"/>
  <c r="AW1283"/>
  <c r="AX1283"/>
  <c r="AR1283"/>
  <c r="AS1283"/>
  <c r="AT1283"/>
  <c r="AP1283"/>
  <c r="AQ1283"/>
  <c r="BB1283"/>
  <c r="BC1283"/>
  <c r="S1283"/>
  <c r="AY1282"/>
  <c r="AU1282"/>
  <c r="AV1282"/>
  <c r="AW1282"/>
  <c r="AX1282"/>
  <c r="AR1282"/>
  <c r="AS1282"/>
  <c r="AP1282"/>
  <c r="AQ1282"/>
  <c r="AT1282"/>
  <c r="BB1282"/>
  <c r="BC1282"/>
  <c r="S1282"/>
  <c r="AY1285"/>
  <c r="AU1285"/>
  <c r="AV1285"/>
  <c r="AW1285"/>
  <c r="AX1285"/>
  <c r="AR1285"/>
  <c r="AS1285"/>
  <c r="AP1285"/>
  <c r="AT1285"/>
  <c r="AQ1285"/>
  <c r="BB1285"/>
  <c r="BC1285"/>
  <c r="S1285"/>
  <c r="AY1274"/>
  <c r="AU1274"/>
  <c r="AV1274"/>
  <c r="AW1274"/>
  <c r="AX1274"/>
  <c r="AR1274"/>
  <c r="AS1274"/>
  <c r="AP1274"/>
  <c r="AQ1274"/>
  <c r="BB1274"/>
  <c r="BC1274"/>
  <c r="S1274"/>
  <c r="AY1279"/>
  <c r="AU1279"/>
  <c r="AV1279"/>
  <c r="AW1279"/>
  <c r="AX1279"/>
  <c r="AR1279"/>
  <c r="AS1279"/>
  <c r="AT1279"/>
  <c r="AP1279"/>
  <c r="AQ1279"/>
  <c r="BB1279"/>
  <c r="BC1279"/>
  <c r="S1279"/>
  <c r="AY1276"/>
  <c r="AU1276"/>
  <c r="AV1276"/>
  <c r="AW1276"/>
  <c r="AX1276"/>
  <c r="AR1276"/>
  <c r="AS1276"/>
  <c r="AP1276"/>
  <c r="AQ1276"/>
  <c r="BB1276"/>
  <c r="BC1276"/>
  <c r="S1276"/>
  <c r="AY1268"/>
  <c r="AU1268"/>
  <c r="AV1268"/>
  <c r="AW1268"/>
  <c r="AX1268"/>
  <c r="AR1268"/>
  <c r="AS1268"/>
  <c r="AP1268"/>
  <c r="AQ1268"/>
  <c r="AT1268"/>
  <c r="BB1268"/>
  <c r="BC1268"/>
  <c r="AY2091"/>
  <c r="AU2091"/>
  <c r="AV2091"/>
  <c r="AW2091"/>
  <c r="AX2091"/>
  <c r="AR2091"/>
  <c r="AS2091"/>
  <c r="AP2091"/>
  <c r="AQ2091"/>
  <c r="AT2091"/>
  <c r="BB2091"/>
  <c r="BC2091"/>
  <c r="AY649"/>
  <c r="AU649"/>
  <c r="AV649"/>
  <c r="AW649"/>
  <c r="AX649"/>
  <c r="AR649"/>
  <c r="AS649"/>
  <c r="AP649"/>
  <c r="AQ649"/>
  <c r="BB649"/>
  <c r="BC649"/>
  <c r="S649"/>
  <c r="AY4"/>
  <c r="AU4"/>
  <c r="AV4"/>
  <c r="AW4"/>
  <c r="AX4"/>
  <c r="AR4"/>
  <c r="AS4"/>
  <c r="AP4"/>
  <c r="AQ4"/>
  <c r="BB4"/>
  <c r="BC4"/>
  <c r="S4"/>
  <c r="AY648"/>
  <c r="AU648"/>
  <c r="AV648"/>
  <c r="AW648"/>
  <c r="AX648"/>
  <c r="AZ648"/>
  <c r="AR648"/>
  <c r="AS648"/>
  <c r="AP648"/>
  <c r="AQ648"/>
  <c r="BB648"/>
  <c r="BC648"/>
  <c r="S648"/>
  <c r="AY946"/>
  <c r="AU946"/>
  <c r="AV946"/>
  <c r="AW946"/>
  <c r="AX946"/>
  <c r="AR946"/>
  <c r="AS946"/>
  <c r="AP946"/>
  <c r="AQ946"/>
  <c r="BB946"/>
  <c r="BC946"/>
  <c r="AY1014"/>
  <c r="AU1014"/>
  <c r="AV1014"/>
  <c r="AW1014"/>
  <c r="AX1014"/>
  <c r="AR1014"/>
  <c r="AS1014"/>
  <c r="AP1014"/>
  <c r="AQ1014"/>
  <c r="BB1014"/>
  <c r="BC1014"/>
  <c r="AY1012"/>
  <c r="AU1012"/>
  <c r="AV1012"/>
  <c r="AW1012"/>
  <c r="AX1012"/>
  <c r="AZ1012"/>
  <c r="AR1012"/>
  <c r="AS1012"/>
  <c r="AP1012"/>
  <c r="AQ1012"/>
  <c r="BB1012"/>
  <c r="BC1012"/>
  <c r="AY1010"/>
  <c r="AU1010"/>
  <c r="AV1010"/>
  <c r="AW1010"/>
  <c r="AX1010"/>
  <c r="AR1010"/>
  <c r="AS1010"/>
  <c r="AP1010"/>
  <c r="AQ1010"/>
  <c r="BB1010"/>
  <c r="BC1010"/>
  <c r="AY1266"/>
  <c r="AU1266"/>
  <c r="AV1266"/>
  <c r="AW1266"/>
  <c r="AX1266"/>
  <c r="AR1266"/>
  <c r="AS1266"/>
  <c r="AP1266"/>
  <c r="AQ1266"/>
  <c r="BB1266"/>
  <c r="BC1266"/>
  <c r="AY1267"/>
  <c r="AU1267"/>
  <c r="AV1267"/>
  <c r="AW1267"/>
  <c r="AX1267"/>
  <c r="AR1267"/>
  <c r="AS1267"/>
  <c r="AP1267"/>
  <c r="AT1267"/>
  <c r="AQ1267"/>
  <c r="BB1267"/>
  <c r="BC1267"/>
  <c r="AY1264"/>
  <c r="AU1264"/>
  <c r="AV1264"/>
  <c r="AW1264"/>
  <c r="AX1264"/>
  <c r="AR1264"/>
  <c r="AS1264"/>
  <c r="AP1264"/>
  <c r="AQ1264"/>
  <c r="BB1264"/>
  <c r="BC1264"/>
  <c r="AY1011"/>
  <c r="AU1011"/>
  <c r="AV1011"/>
  <c r="AW1011"/>
  <c r="AZ1011"/>
  <c r="AX1011"/>
  <c r="AR1011"/>
  <c r="AS1011"/>
  <c r="AP1011"/>
  <c r="AQ1011"/>
  <c r="BB1011"/>
  <c r="BC1011"/>
  <c r="S1011"/>
  <c r="AY1013"/>
  <c r="AU1013"/>
  <c r="AV1013"/>
  <c r="AW1013"/>
  <c r="AX1013"/>
  <c r="AZ1013"/>
  <c r="AR1013"/>
  <c r="AS1013"/>
  <c r="AP1013"/>
  <c r="AQ1013"/>
  <c r="BB1013"/>
  <c r="BC1013"/>
  <c r="AY1265"/>
  <c r="AU1265"/>
  <c r="AV1265"/>
  <c r="AZ1265"/>
  <c r="BI1265"/>
  <c r="AW1265"/>
  <c r="AX1265"/>
  <c r="AR1265"/>
  <c r="AS1265"/>
  <c r="AP1265"/>
  <c r="AQ1265"/>
  <c r="BB1265"/>
  <c r="BC1265"/>
  <c r="AY1263"/>
  <c r="AU1263"/>
  <c r="AV1263"/>
  <c r="AW1263"/>
  <c r="AX1263"/>
  <c r="AR1263"/>
  <c r="AS1263"/>
  <c r="AP1263"/>
  <c r="AQ1263"/>
  <c r="AT1263"/>
  <c r="BF1263"/>
  <c r="BB1263"/>
  <c r="BC1263"/>
  <c r="S1263"/>
  <c r="AY1720"/>
  <c r="AU1720"/>
  <c r="AV1720"/>
  <c r="AW1720"/>
  <c r="AX1720"/>
  <c r="AR1720"/>
  <c r="AS1720"/>
  <c r="AP1720"/>
  <c r="AQ1720"/>
  <c r="AT1720"/>
  <c r="BB1720"/>
  <c r="BC1720"/>
  <c r="AY1009"/>
  <c r="AU1009"/>
  <c r="AV1009"/>
  <c r="AW1009"/>
  <c r="AX1009"/>
  <c r="AR1009"/>
  <c r="AS1009"/>
  <c r="AP1009"/>
  <c r="AQ1009"/>
  <c r="AT1009"/>
  <c r="BB1009"/>
  <c r="BC1009"/>
  <c r="S1009"/>
  <c r="AY1008"/>
  <c r="AU1008"/>
  <c r="AV1008"/>
  <c r="AW1008"/>
  <c r="AX1008"/>
  <c r="AR1008"/>
  <c r="BF1008"/>
  <c r="AS1008"/>
  <c r="AP1008"/>
  <c r="AQ1008"/>
  <c r="AT1008"/>
  <c r="BB1008"/>
  <c r="BC1008"/>
  <c r="S1008"/>
  <c r="AY1257"/>
  <c r="AU1257"/>
  <c r="AV1257"/>
  <c r="AW1257"/>
  <c r="AX1257"/>
  <c r="AR1257"/>
  <c r="AS1257"/>
  <c r="AP1257"/>
  <c r="AT1257"/>
  <c r="AQ1257"/>
  <c r="BB1257"/>
  <c r="BC1257"/>
  <c r="AY1250"/>
  <c r="AU1250"/>
  <c r="AV1250"/>
  <c r="AW1250"/>
  <c r="AX1250"/>
  <c r="AR1250"/>
  <c r="AS1250"/>
  <c r="AP1250"/>
  <c r="AQ1250"/>
  <c r="BB1250"/>
  <c r="BC1250"/>
  <c r="AY1253"/>
  <c r="AU1253"/>
  <c r="AV1253"/>
  <c r="AW1253"/>
  <c r="AX1253"/>
  <c r="AR1253"/>
  <c r="AS1253"/>
  <c r="AP1253"/>
  <c r="AT1253"/>
  <c r="AQ1253"/>
  <c r="BB1253"/>
  <c r="BC1253"/>
  <c r="AY1719"/>
  <c r="AU1719"/>
  <c r="AV1719"/>
  <c r="AW1719"/>
  <c r="AZ1719"/>
  <c r="AX1719"/>
  <c r="AR1719"/>
  <c r="AS1719"/>
  <c r="AP1719"/>
  <c r="AQ1719"/>
  <c r="AT1719"/>
  <c r="BB1719"/>
  <c r="BC1719"/>
  <c r="AY966"/>
  <c r="AU966"/>
  <c r="AV966"/>
  <c r="AW966"/>
  <c r="AX966"/>
  <c r="AR966"/>
  <c r="AS966"/>
  <c r="AP966"/>
  <c r="AQ966"/>
  <c r="BB966"/>
  <c r="BC966"/>
  <c r="S966"/>
  <c r="AY1256"/>
  <c r="AU1256"/>
  <c r="AV1256"/>
  <c r="AW1256"/>
  <c r="AX1256"/>
  <c r="AZ1256"/>
  <c r="AR1256"/>
  <c r="AS1256"/>
  <c r="AP1256"/>
  <c r="AT1256"/>
  <c r="AQ1256"/>
  <c r="BB1256"/>
  <c r="BC1256"/>
  <c r="AY1006"/>
  <c r="AU1006"/>
  <c r="AV1006"/>
  <c r="AW1006"/>
  <c r="AX1006"/>
  <c r="AR1006"/>
  <c r="AS1006"/>
  <c r="AP1006"/>
  <c r="AQ1006"/>
  <c r="BB1006"/>
  <c r="BC1006"/>
  <c r="S1006"/>
  <c r="AY1246"/>
  <c r="AU1246"/>
  <c r="AV1246"/>
  <c r="AZ1246"/>
  <c r="AW1246"/>
  <c r="AX1246"/>
  <c r="AR1246"/>
  <c r="AS1246"/>
  <c r="AP1246"/>
  <c r="AT1246"/>
  <c r="AQ1246"/>
  <c r="BB1246"/>
  <c r="BC1246"/>
  <c r="S1246"/>
  <c r="AY1007"/>
  <c r="AU1007"/>
  <c r="AV1007"/>
  <c r="AW1007"/>
  <c r="AX1007"/>
  <c r="AZ1007"/>
  <c r="AR1007"/>
  <c r="AS1007"/>
  <c r="AP1007"/>
  <c r="AQ1007"/>
  <c r="BB1007"/>
  <c r="BC1007"/>
  <c r="S1007"/>
  <c r="AY1225"/>
  <c r="AU1225"/>
  <c r="AV1225"/>
  <c r="AW1225"/>
  <c r="AX1225"/>
  <c r="AZ1225"/>
  <c r="AR1225"/>
  <c r="AS1225"/>
  <c r="AP1225"/>
  <c r="AQ1225"/>
  <c r="AT1225"/>
  <c r="BB1225"/>
  <c r="BC1225"/>
  <c r="AY1707"/>
  <c r="AU1707"/>
  <c r="AV1707"/>
  <c r="AW1707"/>
  <c r="AX1707"/>
  <c r="AR1707"/>
  <c r="AS1707"/>
  <c r="AP1707"/>
  <c r="AQ1707"/>
  <c r="AT1707"/>
  <c r="BB1707"/>
  <c r="BC1707"/>
  <c r="AY1229"/>
  <c r="AU1229"/>
  <c r="AV1229"/>
  <c r="AW1229"/>
  <c r="AX1229"/>
  <c r="AZ1229"/>
  <c r="AR1229"/>
  <c r="AS1229"/>
  <c r="AP1229"/>
  <c r="AT1229"/>
  <c r="AQ1229"/>
  <c r="BB1229"/>
  <c r="BC1229"/>
  <c r="AY1241"/>
  <c r="AU1241"/>
  <c r="AV1241"/>
  <c r="AW1241"/>
  <c r="AX1241"/>
  <c r="AR1241"/>
  <c r="AS1241"/>
  <c r="AP1241"/>
  <c r="AT1241"/>
  <c r="AQ1241"/>
  <c r="BB1241"/>
  <c r="BC1241"/>
  <c r="AY1242"/>
  <c r="AU1242"/>
  <c r="AV1242"/>
  <c r="AW1242"/>
  <c r="AZ1242"/>
  <c r="AX1242"/>
  <c r="AR1242"/>
  <c r="AS1242"/>
  <c r="AP1242"/>
  <c r="AT1242"/>
  <c r="AQ1242"/>
  <c r="BB1242"/>
  <c r="BC1242"/>
  <c r="AY1715"/>
  <c r="AU1715"/>
  <c r="AV1715"/>
  <c r="AW1715"/>
  <c r="AX1715"/>
  <c r="AR1715"/>
  <c r="AS1715"/>
  <c r="AP1715"/>
  <c r="AT1715"/>
  <c r="AQ1715"/>
  <c r="BB1715"/>
  <c r="BC1715"/>
  <c r="AY1220"/>
  <c r="AU1220"/>
  <c r="AV1220"/>
  <c r="AZ1220"/>
  <c r="AW1220"/>
  <c r="AX1220"/>
  <c r="AR1220"/>
  <c r="AS1220"/>
  <c r="AP1220"/>
  <c r="AQ1220"/>
  <c r="AT1220"/>
  <c r="BB1220"/>
  <c r="BC1220"/>
  <c r="S1220"/>
  <c r="AY1238"/>
  <c r="AU1238"/>
  <c r="AV1238"/>
  <c r="AW1238"/>
  <c r="AX1238"/>
  <c r="AR1238"/>
  <c r="AS1238"/>
  <c r="AP1238"/>
  <c r="AQ1238"/>
  <c r="BB1238"/>
  <c r="BC1238"/>
  <c r="AY1714"/>
  <c r="AU1714"/>
  <c r="AV1714"/>
  <c r="AW1714"/>
  <c r="AX1714"/>
  <c r="AR1714"/>
  <c r="AS1714"/>
  <c r="AP1714"/>
  <c r="AQ1714"/>
  <c r="BB1714"/>
  <c r="BC1714"/>
  <c r="AY1240"/>
  <c r="AU1240"/>
  <c r="AV1240"/>
  <c r="AW1240"/>
  <c r="AX1240"/>
  <c r="AR1240"/>
  <c r="AS1240"/>
  <c r="AP1240"/>
  <c r="AQ1240"/>
  <c r="BB1240"/>
  <c r="BC1240"/>
  <c r="AY1219"/>
  <c r="AU1219"/>
  <c r="AV1219"/>
  <c r="AZ1219"/>
  <c r="BI1219"/>
  <c r="AW1219"/>
  <c r="AX1219"/>
  <c r="AR1219"/>
  <c r="AS1219"/>
  <c r="AP1219"/>
  <c r="AQ1219"/>
  <c r="BB1219"/>
  <c r="BC1219"/>
  <c r="S1219"/>
  <c r="AY1232"/>
  <c r="AU1232"/>
  <c r="AV1232"/>
  <c r="AW1232"/>
  <c r="AX1232"/>
  <c r="AR1232"/>
  <c r="AS1232"/>
  <c r="AP1232"/>
  <c r="AQ1232"/>
  <c r="AT1232"/>
  <c r="BB1232"/>
  <c r="BC1232"/>
  <c r="AY1228"/>
  <c r="AU1228"/>
  <c r="AV1228"/>
  <c r="AW1228"/>
  <c r="AX1228"/>
  <c r="AR1228"/>
  <c r="AS1228"/>
  <c r="AP1228"/>
  <c r="AQ1228"/>
  <c r="BB1228"/>
  <c r="BC1228"/>
  <c r="AY1221"/>
  <c r="AU1221"/>
  <c r="AV1221"/>
  <c r="AW1221"/>
  <c r="AX1221"/>
  <c r="AR1221"/>
  <c r="AS1221"/>
  <c r="AP1221"/>
  <c r="AQ1221"/>
  <c r="BB1221"/>
  <c r="BC1221"/>
  <c r="AY1239"/>
  <c r="AU1239"/>
  <c r="AV1239"/>
  <c r="AW1239"/>
  <c r="AX1239"/>
  <c r="AR1239"/>
  <c r="AS1239"/>
  <c r="AP1239"/>
  <c r="AQ1239"/>
  <c r="BB1239"/>
  <c r="BC1239"/>
  <c r="AY1710"/>
  <c r="AU1710"/>
  <c r="AV1710"/>
  <c r="AW1710"/>
  <c r="AX1710"/>
  <c r="AR1710"/>
  <c r="AS1710"/>
  <c r="AP1710"/>
  <c r="AQ1710"/>
  <c r="BB1710"/>
  <c r="BC1710"/>
  <c r="AY1716"/>
  <c r="AU1716"/>
  <c r="AV1716"/>
  <c r="AW1716"/>
  <c r="AX1716"/>
  <c r="AZ1716"/>
  <c r="AR1716"/>
  <c r="AS1716"/>
  <c r="AP1716"/>
  <c r="AQ1716"/>
  <c r="AT1716"/>
  <c r="BB1716"/>
  <c r="BC1716"/>
  <c r="AY1711"/>
  <c r="AU1711"/>
  <c r="AV1711"/>
  <c r="AW1711"/>
  <c r="AX1711"/>
  <c r="AZ1711"/>
  <c r="AR1711"/>
  <c r="AS1711"/>
  <c r="AP1711"/>
  <c r="AT1711"/>
  <c r="AQ1711"/>
  <c r="BB1711"/>
  <c r="BC1711"/>
  <c r="AY1227"/>
  <c r="AU1227"/>
  <c r="AV1227"/>
  <c r="AW1227"/>
  <c r="AX1227"/>
  <c r="AR1227"/>
  <c r="AS1227"/>
  <c r="AP1227"/>
  <c r="AT1227"/>
  <c r="AQ1227"/>
  <c r="BB1227"/>
  <c r="BC1227"/>
  <c r="AY1712"/>
  <c r="AU1712"/>
  <c r="AV1712"/>
  <c r="AW1712"/>
  <c r="AZ1712"/>
  <c r="AX1712"/>
  <c r="AR1712"/>
  <c r="AS1712"/>
  <c r="AP1712"/>
  <c r="AT1712"/>
  <c r="AQ1712"/>
  <c r="BB1712"/>
  <c r="BC1712"/>
  <c r="AY1235"/>
  <c r="AU1235"/>
  <c r="AV1235"/>
  <c r="AZ1235"/>
  <c r="AW1235"/>
  <c r="AX1235"/>
  <c r="AR1235"/>
  <c r="AS1235"/>
  <c r="AP1235"/>
  <c r="AQ1235"/>
  <c r="AT1235"/>
  <c r="BB1235"/>
  <c r="BC1235"/>
  <c r="AY1237"/>
  <c r="AU1237"/>
  <c r="AV1237"/>
  <c r="AW1237"/>
  <c r="AX1237"/>
  <c r="AZ1237"/>
  <c r="AR1237"/>
  <c r="AS1237"/>
  <c r="AP1237"/>
  <c r="AQ1237"/>
  <c r="AT1237"/>
  <c r="BB1237"/>
  <c r="BC1237"/>
  <c r="AY1713"/>
  <c r="AU1713"/>
  <c r="AV1713"/>
  <c r="AW1713"/>
  <c r="AX1713"/>
  <c r="AR1713"/>
  <c r="AS1713"/>
  <c r="AP1713"/>
  <c r="AQ1713"/>
  <c r="AT1713"/>
  <c r="BB1713"/>
  <c r="BC1713"/>
  <c r="AY1224"/>
  <c r="AU1224"/>
  <c r="AV1224"/>
  <c r="AW1224"/>
  <c r="AX1224"/>
  <c r="AZ1224"/>
  <c r="AR1224"/>
  <c r="AS1224"/>
  <c r="AP1224"/>
  <c r="AT1224"/>
  <c r="AQ1224"/>
  <c r="BB1224"/>
  <c r="BC1224"/>
  <c r="AY1708"/>
  <c r="AU1708"/>
  <c r="AV1708"/>
  <c r="AW1708"/>
  <c r="AX1708"/>
  <c r="AR1708"/>
  <c r="AS1708"/>
  <c r="AP1708"/>
  <c r="AT1708"/>
  <c r="AQ1708"/>
  <c r="BB1708"/>
  <c r="BC1708"/>
  <c r="AY1709"/>
  <c r="AU1709"/>
  <c r="AV1709"/>
  <c r="AW1709"/>
  <c r="AZ1709"/>
  <c r="AX1709"/>
  <c r="AR1709"/>
  <c r="AS1709"/>
  <c r="AP1709"/>
  <c r="AT1709"/>
  <c r="AQ1709"/>
  <c r="BB1709"/>
  <c r="BC1709"/>
  <c r="AY1234"/>
  <c r="AU1234"/>
  <c r="AV1234"/>
  <c r="AZ1234"/>
  <c r="AW1234"/>
  <c r="AX1234"/>
  <c r="AR1234"/>
  <c r="AS1234"/>
  <c r="AP1234"/>
  <c r="AQ1234"/>
  <c r="AT1234"/>
  <c r="BB1234"/>
  <c r="BC1234"/>
  <c r="AY1706"/>
  <c r="AU1706"/>
  <c r="AV1706"/>
  <c r="AW1706"/>
  <c r="AX1706"/>
  <c r="AZ1706"/>
  <c r="AR1706"/>
  <c r="AS1706"/>
  <c r="AP1706"/>
  <c r="AQ1706"/>
  <c r="AT1706"/>
  <c r="BB1706"/>
  <c r="BC1706"/>
  <c r="AY1705"/>
  <c r="AU1705"/>
  <c r="AV1705"/>
  <c r="AW1705"/>
  <c r="AX1705"/>
  <c r="AR1705"/>
  <c r="AS1705"/>
  <c r="AP1705"/>
  <c r="AQ1705"/>
  <c r="AT1705"/>
  <c r="BB1705"/>
  <c r="BC1705"/>
  <c r="AY1704"/>
  <c r="AU1704"/>
  <c r="AV1704"/>
  <c r="AW1704"/>
  <c r="AX1704"/>
  <c r="AZ1704"/>
  <c r="AR1704"/>
  <c r="AS1704"/>
  <c r="AP1704"/>
  <c r="AT1704"/>
  <c r="AQ1704"/>
  <c r="BB1704"/>
  <c r="BC1704"/>
  <c r="AY1718"/>
  <c r="AU1718"/>
  <c r="AV1718"/>
  <c r="AW1718"/>
  <c r="AZ1718"/>
  <c r="AX1718"/>
  <c r="AR1718"/>
  <c r="AS1718"/>
  <c r="AP1718"/>
  <c r="AT1718"/>
  <c r="BD1718"/>
  <c r="AQ1718"/>
  <c r="BB1718"/>
  <c r="BC1718"/>
  <c r="AY1222"/>
  <c r="AU1222"/>
  <c r="AV1222"/>
  <c r="AW1222"/>
  <c r="AX1222"/>
  <c r="AR1222"/>
  <c r="AS1222"/>
  <c r="AP1222"/>
  <c r="AQ1222"/>
  <c r="BB1222"/>
  <c r="BC1222"/>
  <c r="S1222"/>
  <c r="AY1231"/>
  <c r="AU1231"/>
  <c r="AV1231"/>
  <c r="AW1231"/>
  <c r="AX1231"/>
  <c r="AR1231"/>
  <c r="AS1231"/>
  <c r="AP1231"/>
  <c r="AQ1231"/>
  <c r="BB1231"/>
  <c r="BC1231"/>
  <c r="S1231"/>
  <c r="AY1223"/>
  <c r="AU1223"/>
  <c r="AV1223"/>
  <c r="AW1223"/>
  <c r="AX1223"/>
  <c r="AR1223"/>
  <c r="AS1223"/>
  <c r="AP1223"/>
  <c r="AQ1223"/>
  <c r="BB1223"/>
  <c r="BC1223"/>
  <c r="S1223"/>
  <c r="AY1214"/>
  <c r="AU1214"/>
  <c r="AV1214"/>
  <c r="AW1214"/>
  <c r="AX1214"/>
  <c r="AZ1214"/>
  <c r="AR1214"/>
  <c r="AS1214"/>
  <c r="AP1214"/>
  <c r="AQ1214"/>
  <c r="AT1214"/>
  <c r="BB1214"/>
  <c r="BC1214"/>
  <c r="AY1703"/>
  <c r="AU1703"/>
  <c r="AV1703"/>
  <c r="AW1703"/>
  <c r="AX1703"/>
  <c r="AR1703"/>
  <c r="AS1703"/>
  <c r="AP1703"/>
  <c r="AQ1703"/>
  <c r="AT1703"/>
  <c r="BB1703"/>
  <c r="BC1703"/>
  <c r="AY1213"/>
  <c r="AU1213"/>
  <c r="AV1213"/>
  <c r="AW1213"/>
  <c r="AX1213"/>
  <c r="AZ1213"/>
  <c r="AR1213"/>
  <c r="AS1213"/>
  <c r="AP1213"/>
  <c r="AT1213"/>
  <c r="AQ1213"/>
  <c r="BB1213"/>
  <c r="BC1213"/>
  <c r="AY1218"/>
  <c r="AU1218"/>
  <c r="AV1218"/>
  <c r="AW1218"/>
  <c r="AX1218"/>
  <c r="AR1218"/>
  <c r="AS1218"/>
  <c r="AP1218"/>
  <c r="AT1218"/>
  <c r="AQ1218"/>
  <c r="BB1218"/>
  <c r="BC1218"/>
  <c r="S1218"/>
  <c r="AY1217"/>
  <c r="AU1217"/>
  <c r="AV1217"/>
  <c r="AW1217"/>
  <c r="AX1217"/>
  <c r="AR1217"/>
  <c r="AS1217"/>
  <c r="AP1217"/>
  <c r="AQ1217"/>
  <c r="BB1217"/>
  <c r="BC1217"/>
  <c r="S1217"/>
  <c r="AY1216"/>
  <c r="AU1216"/>
  <c r="AV1216"/>
  <c r="AZ1216"/>
  <c r="AW1216"/>
  <c r="AX1216"/>
  <c r="AR1216"/>
  <c r="AS1216"/>
  <c r="AP1216"/>
  <c r="AQ1216"/>
  <c r="BB1216"/>
  <c r="BC1216"/>
  <c r="AY1702"/>
  <c r="AU1702"/>
  <c r="AV1702"/>
  <c r="AW1702"/>
  <c r="AX1702"/>
  <c r="AR1702"/>
  <c r="AS1702"/>
  <c r="AP1702"/>
  <c r="AT1702"/>
  <c r="AQ1702"/>
  <c r="BB1702"/>
  <c r="BC1702"/>
  <c r="S1702"/>
  <c r="AY2090"/>
  <c r="AU2090"/>
  <c r="AV2090"/>
  <c r="AW2090"/>
  <c r="AX2090"/>
  <c r="AR2090"/>
  <c r="AS2090"/>
  <c r="AP2090"/>
  <c r="AQ2090"/>
  <c r="BB2090"/>
  <c r="BC2090"/>
  <c r="S2090"/>
  <c r="AY2088"/>
  <c r="AU2088"/>
  <c r="AV2088"/>
  <c r="AW2088"/>
  <c r="AX2088"/>
  <c r="AR2088"/>
  <c r="AS2088"/>
  <c r="AP2088"/>
  <c r="AQ2088"/>
  <c r="AT2088"/>
  <c r="BB2088"/>
  <c r="BC2088"/>
  <c r="S2088"/>
  <c r="AY2089"/>
  <c r="AU2089"/>
  <c r="AV2089"/>
  <c r="AW2089"/>
  <c r="AX2089"/>
  <c r="AR2089"/>
  <c r="AS2089"/>
  <c r="AP2089"/>
  <c r="AQ2089"/>
  <c r="BB2089"/>
  <c r="BC2089"/>
  <c r="S2089"/>
  <c r="AY2248"/>
  <c r="AU2248"/>
  <c r="AZ2248"/>
  <c r="AV2248"/>
  <c r="AW2248"/>
  <c r="AX2248"/>
  <c r="AR2248"/>
  <c r="AS2248"/>
  <c r="AP2248"/>
  <c r="AQ2248"/>
  <c r="BB2248"/>
  <c r="BC2248"/>
  <c r="S2248"/>
  <c r="AY1696"/>
  <c r="AU1696"/>
  <c r="AV1696"/>
  <c r="AW1696"/>
  <c r="AX1696"/>
  <c r="AR1696"/>
  <c r="AS1696"/>
  <c r="AP1696"/>
  <c r="AQ1696"/>
  <c r="BB1696"/>
  <c r="BC1696"/>
  <c r="AY1695"/>
  <c r="AU1695"/>
  <c r="AV1695"/>
  <c r="AW1695"/>
  <c r="AX1695"/>
  <c r="AR1695"/>
  <c r="BF1695"/>
  <c r="AS1695"/>
  <c r="AP1695"/>
  <c r="AQ1695"/>
  <c r="AT1695"/>
  <c r="BB1695"/>
  <c r="BC1695"/>
  <c r="AY1697"/>
  <c r="AU1697"/>
  <c r="AV1697"/>
  <c r="AW1697"/>
  <c r="AX1697"/>
  <c r="AR1697"/>
  <c r="AS1697"/>
  <c r="AP1697"/>
  <c r="AT1697"/>
  <c r="BF1697"/>
  <c r="AQ1697"/>
  <c r="BB1697"/>
  <c r="BC1697"/>
  <c r="AY1090"/>
  <c r="AU1090"/>
  <c r="AV1090"/>
  <c r="AW1090"/>
  <c r="AX1090"/>
  <c r="AR1090"/>
  <c r="AS1090"/>
  <c r="AP1090"/>
  <c r="AQ1090"/>
  <c r="BB1090"/>
  <c r="BC1090"/>
  <c r="AY945"/>
  <c r="AU945"/>
  <c r="AV945"/>
  <c r="AW945"/>
  <c r="AX945"/>
  <c r="AR945"/>
  <c r="AS945"/>
  <c r="AP945"/>
  <c r="AQ945"/>
  <c r="BB945"/>
  <c r="BC945"/>
  <c r="AY943"/>
  <c r="AU943"/>
  <c r="AV943"/>
  <c r="AW943"/>
  <c r="AX943"/>
  <c r="AZ943"/>
  <c r="AR943"/>
  <c r="AS943"/>
  <c r="AP943"/>
  <c r="AQ943"/>
  <c r="BB943"/>
  <c r="BC943"/>
  <c r="AY944"/>
  <c r="AU944"/>
  <c r="AV944"/>
  <c r="AW944"/>
  <c r="AX944"/>
  <c r="AR944"/>
  <c r="AS944"/>
  <c r="AP944"/>
  <c r="AQ944"/>
  <c r="BB944"/>
  <c r="BC944"/>
  <c r="AY1005"/>
  <c r="AZ1005"/>
  <c r="BH1005"/>
  <c r="AU1005"/>
  <c r="AV1005"/>
  <c r="AW1005"/>
  <c r="AX1005"/>
  <c r="AR1005"/>
  <c r="AS1005"/>
  <c r="AP1005"/>
  <c r="AQ1005"/>
  <c r="BB1005"/>
  <c r="BC1005"/>
  <c r="S1005"/>
  <c r="AY1694"/>
  <c r="AU1694"/>
  <c r="AV1694"/>
  <c r="AW1694"/>
  <c r="AX1694"/>
  <c r="AR1694"/>
  <c r="AS1694"/>
  <c r="AT1694"/>
  <c r="AP1694"/>
  <c r="AQ1694"/>
  <c r="BB1694"/>
  <c r="BC1694"/>
  <c r="S1694"/>
  <c r="AY1691"/>
  <c r="AU1691"/>
  <c r="AV1691"/>
  <c r="AW1691"/>
  <c r="AX1691"/>
  <c r="AR1691"/>
  <c r="AS1691"/>
  <c r="AP1691"/>
  <c r="AQ1691"/>
  <c r="BB1691"/>
  <c r="BC1691"/>
  <c r="AY1195"/>
  <c r="AU1195"/>
  <c r="AV1195"/>
  <c r="AW1195"/>
  <c r="AX1195"/>
  <c r="AR1195"/>
  <c r="AS1195"/>
  <c r="AP1195"/>
  <c r="AQ1195"/>
  <c r="BB1195"/>
  <c r="BC1195"/>
  <c r="S1195"/>
  <c r="AY1197"/>
  <c r="AU1197"/>
  <c r="AV1197"/>
  <c r="AW1197"/>
  <c r="AX1197"/>
  <c r="AR1197"/>
  <c r="AS1197"/>
  <c r="AP1197"/>
  <c r="AQ1197"/>
  <c r="BB1197"/>
  <c r="BC1197"/>
  <c r="S1197"/>
  <c r="AY1196"/>
  <c r="AU1196"/>
  <c r="AV1196"/>
  <c r="AW1196"/>
  <c r="AX1196"/>
  <c r="AR1196"/>
  <c r="AS1196"/>
  <c r="AP1196"/>
  <c r="AQ1196"/>
  <c r="BB1196"/>
  <c r="BC1196"/>
  <c r="S1196"/>
  <c r="AY1997"/>
  <c r="AU1997"/>
  <c r="AV1997"/>
  <c r="AW1997"/>
  <c r="AX1997"/>
  <c r="AR1997"/>
  <c r="AS1997"/>
  <c r="AP1997"/>
  <c r="AQ1997"/>
  <c r="BB1997"/>
  <c r="BC1997"/>
  <c r="S1997"/>
  <c r="AY1199"/>
  <c r="AU1199"/>
  <c r="AV1199"/>
  <c r="AW1199"/>
  <c r="AX1199"/>
  <c r="AR1199"/>
  <c r="AS1199"/>
  <c r="AP1199"/>
  <c r="AQ1199"/>
  <c r="BB1199"/>
  <c r="BC1199"/>
  <c r="AY1996"/>
  <c r="AU1996"/>
  <c r="AV1996"/>
  <c r="AW1996"/>
  <c r="AX1996"/>
  <c r="AR1996"/>
  <c r="AS1996"/>
  <c r="AP1996"/>
  <c r="AQ1996"/>
  <c r="BB1996"/>
  <c r="BC1996"/>
  <c r="S1996"/>
  <c r="AY1192"/>
  <c r="AU1192"/>
  <c r="AV1192"/>
  <c r="AW1192"/>
  <c r="AX1192"/>
  <c r="AR1192"/>
  <c r="AS1192"/>
  <c r="AP1192"/>
  <c r="AQ1192"/>
  <c r="BB1192"/>
  <c r="BC1192"/>
  <c r="S1192"/>
  <c r="AY1198"/>
  <c r="AU1198"/>
  <c r="AV1198"/>
  <c r="AW1198"/>
  <c r="AX1198"/>
  <c r="AR1198"/>
  <c r="AS1198"/>
  <c r="AP1198"/>
  <c r="AT1198"/>
  <c r="BE1198"/>
  <c r="AQ1198"/>
  <c r="BB1198"/>
  <c r="BC1198"/>
  <c r="AY2069"/>
  <c r="AU2069"/>
  <c r="AV2069"/>
  <c r="AW2069"/>
  <c r="AX2069"/>
  <c r="AR2069"/>
  <c r="AS2069"/>
  <c r="AP2069"/>
  <c r="AQ2069"/>
  <c r="BB2069"/>
  <c r="BC2069"/>
  <c r="AY1185"/>
  <c r="AU1185"/>
  <c r="AV1185"/>
  <c r="AZ1185"/>
  <c r="AW1185"/>
  <c r="AX1185"/>
  <c r="AR1185"/>
  <c r="AS1185"/>
  <c r="AP1185"/>
  <c r="AQ1185"/>
  <c r="BB1185"/>
  <c r="BC1185"/>
  <c r="S1185"/>
  <c r="AY1183"/>
  <c r="AU1183"/>
  <c r="AV1183"/>
  <c r="AW1183"/>
  <c r="AX1183"/>
  <c r="AR1183"/>
  <c r="AS1183"/>
  <c r="AT1183"/>
  <c r="AP1183"/>
  <c r="AQ1183"/>
  <c r="BB1183"/>
  <c r="BC1183"/>
  <c r="S1183"/>
  <c r="AY1191"/>
  <c r="AU1191"/>
  <c r="AV1191"/>
  <c r="AW1191"/>
  <c r="AX1191"/>
  <c r="AR1191"/>
  <c r="AS1191"/>
  <c r="AP1191"/>
  <c r="AQ1191"/>
  <c r="BB1191"/>
  <c r="BC1191"/>
  <c r="S1191"/>
  <c r="AY1182"/>
  <c r="AU1182"/>
  <c r="AV1182"/>
  <c r="AW1182"/>
  <c r="AX1182"/>
  <c r="AR1182"/>
  <c r="AS1182"/>
  <c r="AP1182"/>
  <c r="AQ1182"/>
  <c r="BB1182"/>
  <c r="BC1182"/>
  <c r="S1182"/>
  <c r="AY173"/>
  <c r="AU173"/>
  <c r="AV173"/>
  <c r="AW173"/>
  <c r="AX173"/>
  <c r="AR173"/>
  <c r="AS173"/>
  <c r="AP173"/>
  <c r="AQ173"/>
  <c r="BB173"/>
  <c r="BC173"/>
  <c r="S173"/>
  <c r="AY1184"/>
  <c r="AU1184"/>
  <c r="AV1184"/>
  <c r="AW1184"/>
  <c r="AX1184"/>
  <c r="AR1184"/>
  <c r="AS1184"/>
  <c r="AP1184"/>
  <c r="AQ1184"/>
  <c r="BB1184"/>
  <c r="BC1184"/>
  <c r="S1184"/>
  <c r="AY1995"/>
  <c r="AU1995"/>
  <c r="AV1995"/>
  <c r="AW1995"/>
  <c r="AX1995"/>
  <c r="AR1995"/>
  <c r="AS1995"/>
  <c r="AP1995"/>
  <c r="AQ1995"/>
  <c r="AT1995"/>
  <c r="BD1995"/>
  <c r="BB1995"/>
  <c r="BC1995"/>
  <c r="S1995"/>
  <c r="AY1190"/>
  <c r="AU1190"/>
  <c r="AV1190"/>
  <c r="AW1190"/>
  <c r="AX1190"/>
  <c r="AR1190"/>
  <c r="AS1190"/>
  <c r="AP1190"/>
  <c r="AT1190"/>
  <c r="AQ1190"/>
  <c r="BB1190"/>
  <c r="BC1190"/>
  <c r="AY1189"/>
  <c r="AU1189"/>
  <c r="AV1189"/>
  <c r="AW1189"/>
  <c r="AX1189"/>
  <c r="AR1189"/>
  <c r="AS1189"/>
  <c r="AP1189"/>
  <c r="AT1189"/>
  <c r="AQ1189"/>
  <c r="BB1189"/>
  <c r="BC1189"/>
  <c r="AY1180"/>
  <c r="AU1180"/>
  <c r="AV1180"/>
  <c r="AW1180"/>
  <c r="AX1180"/>
  <c r="AR1180"/>
  <c r="AS1180"/>
  <c r="AP1180"/>
  <c r="AT1180"/>
  <c r="AQ1180"/>
  <c r="BB1180"/>
  <c r="BC1180"/>
  <c r="S1180"/>
  <c r="AY1181"/>
  <c r="AU1181"/>
  <c r="AV1181"/>
  <c r="AW1181"/>
  <c r="AX1181"/>
  <c r="AR1181"/>
  <c r="AS1181"/>
  <c r="AP1181"/>
  <c r="AQ1181"/>
  <c r="BB1181"/>
  <c r="BC1181"/>
  <c r="AY1188"/>
  <c r="AU1188"/>
  <c r="AV1188"/>
  <c r="AW1188"/>
  <c r="AX1188"/>
  <c r="AR1188"/>
  <c r="AS1188"/>
  <c r="AP1188"/>
  <c r="AQ1188"/>
  <c r="BB1188"/>
  <c r="BC1188"/>
  <c r="AY1187"/>
  <c r="AU1187"/>
  <c r="AV1187"/>
  <c r="AW1187"/>
  <c r="AX1187"/>
  <c r="AR1187"/>
  <c r="AS1187"/>
  <c r="AP1187"/>
  <c r="AQ1187"/>
  <c r="BB1187"/>
  <c r="BC1187"/>
  <c r="AY1186"/>
  <c r="AU1186"/>
  <c r="AZ1186"/>
  <c r="BI1186"/>
  <c r="AV1186"/>
  <c r="AW1186"/>
  <c r="AX1186"/>
  <c r="AR1186"/>
  <c r="AS1186"/>
  <c r="AP1186"/>
  <c r="AQ1186"/>
  <c r="BB1186"/>
  <c r="BC1186"/>
  <c r="AY2146"/>
  <c r="AU2146"/>
  <c r="AV2146"/>
  <c r="AW2146"/>
  <c r="AX2146"/>
  <c r="AR2146"/>
  <c r="AS2146"/>
  <c r="AP2146"/>
  <c r="AQ2146"/>
  <c r="BB2146"/>
  <c r="BC2146"/>
  <c r="AY2147"/>
  <c r="AU2147"/>
  <c r="AV2147"/>
  <c r="AW2147"/>
  <c r="AX2147"/>
  <c r="AR2147"/>
  <c r="AS2147"/>
  <c r="AP2147"/>
  <c r="AQ2147"/>
  <c r="BB2147"/>
  <c r="BC2147"/>
  <c r="AY2148"/>
  <c r="AU2148"/>
  <c r="AV2148"/>
  <c r="AW2148"/>
  <c r="AX2148"/>
  <c r="AR2148"/>
  <c r="AS2148"/>
  <c r="AP2148"/>
  <c r="AQ2148"/>
  <c r="BB2148"/>
  <c r="BC2148"/>
  <c r="AY1970"/>
  <c r="AU1970"/>
  <c r="AV1970"/>
  <c r="AW1970"/>
  <c r="AX1970"/>
  <c r="AR1970"/>
  <c r="AS1970"/>
  <c r="AP1970"/>
  <c r="AQ1970"/>
  <c r="BB1970"/>
  <c r="BC1970"/>
  <c r="AY1179"/>
  <c r="AU1179"/>
  <c r="AV1179"/>
  <c r="AW1179"/>
  <c r="AX1179"/>
  <c r="AR1179"/>
  <c r="AS1179"/>
  <c r="AP1179"/>
  <c r="AQ1179"/>
  <c r="BB1179"/>
  <c r="BC1179"/>
  <c r="AY1177"/>
  <c r="AU1177"/>
  <c r="AV1177"/>
  <c r="AW1177"/>
  <c r="AX1177"/>
  <c r="AR1177"/>
  <c r="AS1177"/>
  <c r="AP1177"/>
  <c r="AQ1177"/>
  <c r="BB1177"/>
  <c r="BC1177"/>
  <c r="S1177"/>
  <c r="AY1176"/>
  <c r="AU1176"/>
  <c r="AV1176"/>
  <c r="AW1176"/>
  <c r="AX1176"/>
  <c r="AR1176"/>
  <c r="AS1176"/>
  <c r="AP1176"/>
  <c r="AQ1176"/>
  <c r="BB1176"/>
  <c r="BC1176"/>
  <c r="S1176"/>
  <c r="AY1994"/>
  <c r="AU1994"/>
  <c r="AV1994"/>
  <c r="AW1994"/>
  <c r="AX1994"/>
  <c r="AR1994"/>
  <c r="AS1994"/>
  <c r="AP1994"/>
  <c r="AQ1994"/>
  <c r="BB1994"/>
  <c r="BC1994"/>
  <c r="AY1689"/>
  <c r="AU1689"/>
  <c r="AV1689"/>
  <c r="AW1689"/>
  <c r="AX1689"/>
  <c r="AR1689"/>
  <c r="AS1689"/>
  <c r="AP1689"/>
  <c r="AQ1689"/>
  <c r="BB1689"/>
  <c r="BC1689"/>
  <c r="S1689"/>
  <c r="AY1686"/>
  <c r="AU1686"/>
  <c r="AV1686"/>
  <c r="AW1686"/>
  <c r="AX1686"/>
  <c r="AR1686"/>
  <c r="AS1686"/>
  <c r="AT1686"/>
  <c r="AP1686"/>
  <c r="AQ1686"/>
  <c r="BB1686"/>
  <c r="BC1686"/>
  <c r="S1686"/>
  <c r="AY1687"/>
  <c r="AU1687"/>
  <c r="AV1687"/>
  <c r="AW1687"/>
  <c r="AX1687"/>
  <c r="AR1687"/>
  <c r="AS1687"/>
  <c r="AP1687"/>
  <c r="AQ1687"/>
  <c r="BE1687"/>
  <c r="AT1687"/>
  <c r="BB1687"/>
  <c r="BC1687"/>
  <c r="AY961"/>
  <c r="BI961"/>
  <c r="AU961"/>
  <c r="AV961"/>
  <c r="AW961"/>
  <c r="AZ961"/>
  <c r="AX961"/>
  <c r="AR961"/>
  <c r="AS961"/>
  <c r="AP961"/>
  <c r="AQ961"/>
  <c r="BB961"/>
  <c r="BC961"/>
  <c r="S961"/>
  <c r="AY1685"/>
  <c r="AU1685"/>
  <c r="AV1685"/>
  <c r="AW1685"/>
  <c r="AX1685"/>
  <c r="AR1685"/>
  <c r="AS1685"/>
  <c r="AP1685"/>
  <c r="AQ1685"/>
  <c r="BB1685"/>
  <c r="BC1685"/>
  <c r="S1685"/>
  <c r="AY1170"/>
  <c r="AU1170"/>
  <c r="AV1170"/>
  <c r="AZ1170"/>
  <c r="AW1170"/>
  <c r="AX1170"/>
  <c r="AR1170"/>
  <c r="AS1170"/>
  <c r="AP1170"/>
  <c r="AQ1170"/>
  <c r="AT1170"/>
  <c r="BB1170"/>
  <c r="BC1170"/>
  <c r="S1170"/>
  <c r="AY1992"/>
  <c r="AU1992"/>
  <c r="AV1992"/>
  <c r="AW1992"/>
  <c r="AX1992"/>
  <c r="AR1992"/>
  <c r="AS1992"/>
  <c r="AP1992"/>
  <c r="AQ1992"/>
  <c r="BB1992"/>
  <c r="BC1992"/>
  <c r="AY1993"/>
  <c r="AU1993"/>
  <c r="AV1993"/>
  <c r="AW1993"/>
  <c r="AX1993"/>
  <c r="AR1993"/>
  <c r="AS1993"/>
  <c r="AP1993"/>
  <c r="AQ1993"/>
  <c r="BB1993"/>
  <c r="BC1993"/>
  <c r="AY70"/>
  <c r="AU70"/>
  <c r="AV70"/>
  <c r="AW70"/>
  <c r="AX70"/>
  <c r="AR70"/>
  <c r="AS70"/>
  <c r="AP70"/>
  <c r="AQ70"/>
  <c r="BB70"/>
  <c r="BC70"/>
  <c r="S70"/>
  <c r="AY69"/>
  <c r="AU69"/>
  <c r="AV69"/>
  <c r="AZ69"/>
  <c r="AW69"/>
  <c r="AX69"/>
  <c r="AR69"/>
  <c r="AS69"/>
  <c r="AP69"/>
  <c r="AQ69"/>
  <c r="AT69"/>
  <c r="BB69"/>
  <c r="BC69"/>
  <c r="S69"/>
  <c r="AY114"/>
  <c r="AU114"/>
  <c r="AV114"/>
  <c r="AW114"/>
  <c r="AX114"/>
  <c r="AR114"/>
  <c r="AS114"/>
  <c r="AP114"/>
  <c r="AQ114"/>
  <c r="BB114"/>
  <c r="BC114"/>
  <c r="S114"/>
  <c r="AY68"/>
  <c r="AU68"/>
  <c r="AV68"/>
  <c r="AW68"/>
  <c r="AX68"/>
  <c r="AR68"/>
  <c r="AS68"/>
  <c r="AP68"/>
  <c r="AQ68"/>
  <c r="BB68"/>
  <c r="BC68"/>
  <c r="AY167"/>
  <c r="AU167"/>
  <c r="AZ167"/>
  <c r="AV167"/>
  <c r="AW167"/>
  <c r="AX167"/>
  <c r="AR167"/>
  <c r="AS167"/>
  <c r="AP167"/>
  <c r="AQ167"/>
  <c r="BB167"/>
  <c r="BC167"/>
  <c r="S167"/>
  <c r="AY20"/>
  <c r="AU20"/>
  <c r="AV20"/>
  <c r="AW20"/>
  <c r="AX20"/>
  <c r="AR20"/>
  <c r="AS20"/>
  <c r="AP20"/>
  <c r="AT20"/>
  <c r="AQ20"/>
  <c r="BB20"/>
  <c r="BC20"/>
  <c r="S20"/>
  <c r="AY2156"/>
  <c r="AU2156"/>
  <c r="AV2156"/>
  <c r="AW2156"/>
  <c r="AX2156"/>
  <c r="AR2156"/>
  <c r="AS2156"/>
  <c r="AP2156"/>
  <c r="AQ2156"/>
  <c r="BB2156"/>
  <c r="BC2156"/>
  <c r="S2156"/>
  <c r="AY168"/>
  <c r="AU168"/>
  <c r="AV168"/>
  <c r="AW168"/>
  <c r="AX168"/>
  <c r="AR168"/>
  <c r="AS168"/>
  <c r="AT168"/>
  <c r="AP168"/>
  <c r="AQ168"/>
  <c r="BB168"/>
  <c r="BC168"/>
  <c r="S168"/>
  <c r="AY166"/>
  <c r="AU166"/>
  <c r="AV166"/>
  <c r="AW166"/>
  <c r="AX166"/>
  <c r="AR166"/>
  <c r="AS166"/>
  <c r="AP166"/>
  <c r="AQ166"/>
  <c r="BB166"/>
  <c r="BC166"/>
  <c r="S166"/>
  <c r="AY235"/>
  <c r="AU235"/>
  <c r="AV235"/>
  <c r="AW235"/>
  <c r="AX235"/>
  <c r="AR235"/>
  <c r="AS235"/>
  <c r="AP235"/>
  <c r="AQ235"/>
  <c r="AT235"/>
  <c r="BE235"/>
  <c r="BB235"/>
  <c r="BC235"/>
  <c r="S235"/>
  <c r="AY1151"/>
  <c r="AU1151"/>
  <c r="AV1151"/>
  <c r="AW1151"/>
  <c r="AX1151"/>
  <c r="AR1151"/>
  <c r="AS1151"/>
  <c r="AP1151"/>
  <c r="AQ1151"/>
  <c r="BB1151"/>
  <c r="BC1151"/>
  <c r="S1151"/>
  <c r="AY1991"/>
  <c r="AU1991"/>
  <c r="AV1991"/>
  <c r="AW1991"/>
  <c r="AX1991"/>
  <c r="AR1991"/>
  <c r="AS1991"/>
  <c r="AP1991"/>
  <c r="AT1991"/>
  <c r="AQ1991"/>
  <c r="BB1991"/>
  <c r="BC1991"/>
  <c r="S1991"/>
  <c r="AY2058"/>
  <c r="AU2058"/>
  <c r="AV2058"/>
  <c r="AW2058"/>
  <c r="AX2058"/>
  <c r="AR2058"/>
  <c r="AS2058"/>
  <c r="AP2058"/>
  <c r="AQ2058"/>
  <c r="BB2058"/>
  <c r="BC2058"/>
  <c r="S2058"/>
  <c r="AY113"/>
  <c r="AU113"/>
  <c r="AV113"/>
  <c r="AW113"/>
  <c r="AX113"/>
  <c r="AR113"/>
  <c r="AS113"/>
  <c r="AT113"/>
  <c r="AP113"/>
  <c r="AQ113"/>
  <c r="BB113"/>
  <c r="BC113"/>
  <c r="S113"/>
  <c r="AY67"/>
  <c r="AU67"/>
  <c r="AV67"/>
  <c r="AW67"/>
  <c r="AX67"/>
  <c r="AR67"/>
  <c r="AS67"/>
  <c r="AP67"/>
  <c r="AQ67"/>
  <c r="BB67"/>
  <c r="BC67"/>
  <c r="S67"/>
  <c r="AY19"/>
  <c r="AU19"/>
  <c r="AV19"/>
  <c r="AW19"/>
  <c r="AX19"/>
  <c r="AR19"/>
  <c r="AS19"/>
  <c r="AP19"/>
  <c r="AQ19"/>
  <c r="BE19"/>
  <c r="AT19"/>
  <c r="BB19"/>
  <c r="BC19"/>
  <c r="S19"/>
  <c r="AY150"/>
  <c r="AU150"/>
  <c r="AV150"/>
  <c r="AW150"/>
  <c r="AX150"/>
  <c r="AR150"/>
  <c r="AS150"/>
  <c r="AP150"/>
  <c r="AQ150"/>
  <c r="BB150"/>
  <c r="BC150"/>
  <c r="S150"/>
  <c r="AY149"/>
  <c r="AU149"/>
  <c r="AV149"/>
  <c r="AW149"/>
  <c r="AX149"/>
  <c r="AR149"/>
  <c r="AS149"/>
  <c r="AP149"/>
  <c r="AQ149"/>
  <c r="BB149"/>
  <c r="BC149"/>
  <c r="S149"/>
  <c r="AY218"/>
  <c r="AU218"/>
  <c r="AV218"/>
  <c r="AW218"/>
  <c r="AX218"/>
  <c r="AR218"/>
  <c r="AS218"/>
  <c r="AP218"/>
  <c r="AQ218"/>
  <c r="BB218"/>
  <c r="BC218"/>
  <c r="AY216"/>
  <c r="AU216"/>
  <c r="AV216"/>
  <c r="AW216"/>
  <c r="AX216"/>
  <c r="AR216"/>
  <c r="AS216"/>
  <c r="AP216"/>
  <c r="AQ216"/>
  <c r="BB216"/>
  <c r="BC216"/>
  <c r="AY2253"/>
  <c r="AU2253"/>
  <c r="AV2253"/>
  <c r="AW2253"/>
  <c r="AX2253"/>
  <c r="AR2253"/>
  <c r="AS2253"/>
  <c r="AP2253"/>
  <c r="AQ2253"/>
  <c r="BB2253"/>
  <c r="BC2253"/>
  <c r="S2253"/>
  <c r="AY217"/>
  <c r="AU217"/>
  <c r="AZ217"/>
  <c r="BI217"/>
  <c r="AV217"/>
  <c r="AW217"/>
  <c r="AX217"/>
  <c r="AR217"/>
  <c r="AS217"/>
  <c r="AP217"/>
  <c r="AQ217"/>
  <c r="BB217"/>
  <c r="BC217"/>
  <c r="S217"/>
  <c r="AY2252"/>
  <c r="AU2252"/>
  <c r="AV2252"/>
  <c r="AW2252"/>
  <c r="AX2252"/>
  <c r="AR2252"/>
  <c r="AS2252"/>
  <c r="AP2252"/>
  <c r="AT2252"/>
  <c r="AQ2252"/>
  <c r="BB2252"/>
  <c r="BC2252"/>
  <c r="S2252"/>
  <c r="AY956"/>
  <c r="AU956"/>
  <c r="AV956"/>
  <c r="AW956"/>
  <c r="AX956"/>
  <c r="AR956"/>
  <c r="AS956"/>
  <c r="AP956"/>
  <c r="AQ956"/>
  <c r="BB956"/>
  <c r="BC956"/>
  <c r="S956"/>
  <c r="AY209"/>
  <c r="AU209"/>
  <c r="AV209"/>
  <c r="AW209"/>
  <c r="AX209"/>
  <c r="AR209"/>
  <c r="AS209"/>
  <c r="AP209"/>
  <c r="AQ209"/>
  <c r="BB209"/>
  <c r="BC209"/>
  <c r="S209"/>
  <c r="AY210"/>
  <c r="AU210"/>
  <c r="AV210"/>
  <c r="AW210"/>
  <c r="AX210"/>
  <c r="AR210"/>
  <c r="AS210"/>
  <c r="AT210"/>
  <c r="BF210"/>
  <c r="AP210"/>
  <c r="AQ210"/>
  <c r="BB210"/>
  <c r="BC210"/>
  <c r="S210"/>
  <c r="AY206"/>
  <c r="AU206"/>
  <c r="AV206"/>
  <c r="AW206"/>
  <c r="AX206"/>
  <c r="AR206"/>
  <c r="AS206"/>
  <c r="AP206"/>
  <c r="AQ206"/>
  <c r="BB206"/>
  <c r="BC206"/>
  <c r="S206"/>
  <c r="AY208"/>
  <c r="AU208"/>
  <c r="AV208"/>
  <c r="AW208"/>
  <c r="AX208"/>
  <c r="AR208"/>
  <c r="BF208"/>
  <c r="AS208"/>
  <c r="AP208"/>
  <c r="AT208"/>
  <c r="AQ208"/>
  <c r="BB208"/>
  <c r="BC208"/>
  <c r="S208"/>
  <c r="AY207"/>
  <c r="AU207"/>
  <c r="AV207"/>
  <c r="AW207"/>
  <c r="AX207"/>
  <c r="AR207"/>
  <c r="AS207"/>
  <c r="AT207"/>
  <c r="AP207"/>
  <c r="AQ207"/>
  <c r="BB207"/>
  <c r="BC207"/>
  <c r="S207"/>
  <c r="AY205"/>
  <c r="AU205"/>
  <c r="AV205"/>
  <c r="AW205"/>
  <c r="AX205"/>
  <c r="AR205"/>
  <c r="AS205"/>
  <c r="AP205"/>
  <c r="AQ205"/>
  <c r="BB205"/>
  <c r="BC205"/>
  <c r="S205"/>
  <c r="AY204"/>
  <c r="AU204"/>
  <c r="AZ204"/>
  <c r="AV204"/>
  <c r="AW204"/>
  <c r="AX204"/>
  <c r="AR204"/>
  <c r="AS204"/>
  <c r="AP204"/>
  <c r="AQ204"/>
  <c r="BB204"/>
  <c r="BC204"/>
  <c r="S204"/>
  <c r="AY212"/>
  <c r="AU212"/>
  <c r="AV212"/>
  <c r="AW212"/>
  <c r="AX212"/>
  <c r="AR212"/>
  <c r="AS212"/>
  <c r="AP212"/>
  <c r="AQ212"/>
  <c r="BB212"/>
  <c r="BC212"/>
  <c r="S212"/>
  <c r="AY211"/>
  <c r="AU211"/>
  <c r="AV211"/>
  <c r="AW211"/>
  <c r="AX211"/>
  <c r="AR211"/>
  <c r="AS211"/>
  <c r="AT211"/>
  <c r="AP211"/>
  <c r="AQ211"/>
  <c r="BB211"/>
  <c r="BC211"/>
  <c r="S211"/>
  <c r="AY730"/>
  <c r="AU730"/>
  <c r="BG730"/>
  <c r="AV730"/>
  <c r="AW730"/>
  <c r="AX730"/>
  <c r="AZ730"/>
  <c r="AR730"/>
  <c r="AS730"/>
  <c r="AP730"/>
  <c r="AQ730"/>
  <c r="BB730"/>
  <c r="BC730"/>
  <c r="S730"/>
  <c r="AY952"/>
  <c r="AU952"/>
  <c r="AV952"/>
  <c r="AW952"/>
  <c r="AX952"/>
  <c r="AR952"/>
  <c r="AS952"/>
  <c r="AP952"/>
  <c r="AQ952"/>
  <c r="BB952"/>
  <c r="BC952"/>
  <c r="AY194"/>
  <c r="AU194"/>
  <c r="AV194"/>
  <c r="AW194"/>
  <c r="AX194"/>
  <c r="AR194"/>
  <c r="AS194"/>
  <c r="AP194"/>
  <c r="AQ194"/>
  <c r="BB194"/>
  <c r="BC194"/>
  <c r="S194"/>
  <c r="AY196"/>
  <c r="AU196"/>
  <c r="AV196"/>
  <c r="AW196"/>
  <c r="AX196"/>
  <c r="AR196"/>
  <c r="AS196"/>
  <c r="AP196"/>
  <c r="AQ196"/>
  <c r="BB196"/>
  <c r="BC196"/>
  <c r="AY195"/>
  <c r="AU195"/>
  <c r="AZ195"/>
  <c r="BI195"/>
  <c r="AV195"/>
  <c r="AW195"/>
  <c r="AX195"/>
  <c r="AR195"/>
  <c r="AS195"/>
  <c r="AP195"/>
  <c r="AQ195"/>
  <c r="BB195"/>
  <c r="BC195"/>
  <c r="AY192"/>
  <c r="AU192"/>
  <c r="AV192"/>
  <c r="AW192"/>
  <c r="AX192"/>
  <c r="AR192"/>
  <c r="AS192"/>
  <c r="AP192"/>
  <c r="AQ192"/>
  <c r="BB192"/>
  <c r="BC192"/>
  <c r="S192"/>
  <c r="AY189"/>
  <c r="AU189"/>
  <c r="AV189"/>
  <c r="AW189"/>
  <c r="AX189"/>
  <c r="AR189"/>
  <c r="AS189"/>
  <c r="AP189"/>
  <c r="AQ189"/>
  <c r="BB189"/>
  <c r="BC189"/>
  <c r="AY191"/>
  <c r="AU191"/>
  <c r="AV191"/>
  <c r="AW191"/>
  <c r="AX191"/>
  <c r="AR191"/>
  <c r="AS191"/>
  <c r="AP191"/>
  <c r="AQ191"/>
  <c r="BB191"/>
  <c r="BC191"/>
  <c r="S191"/>
  <c r="AY188"/>
  <c r="AU188"/>
  <c r="AZ188"/>
  <c r="BI188"/>
  <c r="AV188"/>
  <c r="AW188"/>
  <c r="AX188"/>
  <c r="AR188"/>
  <c r="AS188"/>
  <c r="AP188"/>
  <c r="AQ188"/>
  <c r="BB188"/>
  <c r="BC188"/>
  <c r="AY187"/>
  <c r="AU187"/>
  <c r="AV187"/>
  <c r="AW187"/>
  <c r="AX187"/>
  <c r="AR187"/>
  <c r="AS187"/>
  <c r="AP187"/>
  <c r="AQ187"/>
  <c r="BB187"/>
  <c r="BC187"/>
  <c r="AY338"/>
  <c r="AU338"/>
  <c r="AV338"/>
  <c r="AW338"/>
  <c r="AX338"/>
  <c r="AR338"/>
  <c r="AS338"/>
  <c r="AP338"/>
  <c r="AQ338"/>
  <c r="BB338"/>
  <c r="BC338"/>
  <c r="S338"/>
  <c r="AY869"/>
  <c r="AU869"/>
  <c r="AV869"/>
  <c r="AW869"/>
  <c r="AR869"/>
  <c r="AS869"/>
  <c r="AP869"/>
  <c r="AQ869"/>
  <c r="BB869"/>
  <c r="BC869"/>
  <c r="AY807"/>
  <c r="AU807"/>
  <c r="AV807"/>
  <c r="AW807"/>
  <c r="AR807"/>
  <c r="AS807"/>
  <c r="AP807"/>
  <c r="AQ807"/>
  <c r="BB807"/>
  <c r="BC807"/>
  <c r="AY856"/>
  <c r="AU856"/>
  <c r="AV856"/>
  <c r="AW856"/>
  <c r="AR856"/>
  <c r="AS856"/>
  <c r="AP856"/>
  <c r="AQ856"/>
  <c r="BB856"/>
  <c r="BC856"/>
  <c r="AY867"/>
  <c r="AU867"/>
  <c r="AV867"/>
  <c r="AW867"/>
  <c r="AR867"/>
  <c r="BF867"/>
  <c r="AS867"/>
  <c r="AP867"/>
  <c r="AT867"/>
  <c r="AQ867"/>
  <c r="BB867"/>
  <c r="BC867"/>
  <c r="BB1642"/>
  <c r="BC1642"/>
  <c r="BB2126"/>
  <c r="BC2126"/>
  <c r="BB2139"/>
  <c r="BC2139"/>
  <c r="BB257"/>
  <c r="BC257"/>
  <c r="BB720"/>
  <c r="BC720"/>
  <c r="BB2198"/>
  <c r="BC2198"/>
  <c r="BB722"/>
  <c r="BC722"/>
  <c r="BB721"/>
  <c r="BC721"/>
  <c r="BB723"/>
  <c r="BC723"/>
  <c r="BB652"/>
  <c r="BC652"/>
  <c r="BB1127"/>
  <c r="BC1127"/>
  <c r="BB2349"/>
  <c r="BC2349"/>
  <c r="BB1964"/>
  <c r="BC1964"/>
  <c r="BB714"/>
  <c r="BC714"/>
  <c r="BB1890"/>
  <c r="BC1890"/>
  <c r="BB1916"/>
  <c r="BC1916"/>
  <c r="BB2217"/>
  <c r="BC2217"/>
  <c r="BB1122"/>
  <c r="BC1122"/>
  <c r="BB2215"/>
  <c r="BC2215"/>
  <c r="BB34"/>
  <c r="BC34"/>
  <c r="BB2218"/>
  <c r="BC2218"/>
  <c r="BB39"/>
  <c r="BC39"/>
  <c r="BB38"/>
  <c r="BC38"/>
  <c r="BB37"/>
  <c r="BC37"/>
  <c r="BB2104"/>
  <c r="BC2104"/>
  <c r="BB35"/>
  <c r="BC35"/>
  <c r="BB2052"/>
  <c r="BC2052"/>
  <c r="BB106"/>
  <c r="BC106"/>
  <c r="BB105"/>
  <c r="BC105"/>
  <c r="BB2048"/>
  <c r="BC2048"/>
  <c r="BB641"/>
  <c r="BC641"/>
  <c r="BB2354"/>
  <c r="BC2354"/>
  <c r="BB2355"/>
  <c r="BC2355"/>
  <c r="BB1133"/>
  <c r="BC1133"/>
  <c r="BB1120"/>
  <c r="BC1120"/>
  <c r="BB2397"/>
  <c r="BC2397"/>
  <c r="BB2399"/>
  <c r="BC2399"/>
  <c r="BB2095"/>
  <c r="BC2095"/>
  <c r="BB2054"/>
  <c r="BC2054"/>
  <c r="BB631"/>
  <c r="BC631"/>
  <c r="BB2012"/>
  <c r="BC2012"/>
  <c r="BB104"/>
  <c r="BC104"/>
  <c r="BB103"/>
  <c r="BC103"/>
  <c r="BB683"/>
  <c r="BC683"/>
  <c r="BB2110"/>
  <c r="BC2110"/>
  <c r="BB298"/>
  <c r="BC298"/>
  <c r="BB1665"/>
  <c r="BC1665"/>
  <c r="BB2356"/>
  <c r="BC2356"/>
  <c r="BB651"/>
  <c r="BC651"/>
  <c r="BB2049"/>
  <c r="BC2049"/>
  <c r="BB219"/>
  <c r="BC219"/>
  <c r="BB2351"/>
  <c r="BC2351"/>
  <c r="BB111"/>
  <c r="BC111"/>
  <c r="BB2352"/>
  <c r="BC2352"/>
  <c r="BB2329"/>
  <c r="BC2329"/>
  <c r="BB638"/>
  <c r="BC638"/>
  <c r="BB608"/>
  <c r="BC608"/>
  <c r="BB610"/>
  <c r="BC610"/>
  <c r="BB2353"/>
  <c r="BC2353"/>
  <c r="BB2083"/>
  <c r="BC2083"/>
  <c r="BB42"/>
  <c r="BC42"/>
  <c r="BB2111"/>
  <c r="BC2111"/>
  <c r="BB2107"/>
  <c r="BC2107"/>
  <c r="BB2105"/>
  <c r="BC2105"/>
  <c r="BB2108"/>
  <c r="BC2108"/>
  <c r="BB2106"/>
  <c r="BC2106"/>
  <c r="BB2109"/>
  <c r="BC2109"/>
  <c r="BB2086"/>
  <c r="BC2086"/>
  <c r="BB73"/>
  <c r="BC73"/>
  <c r="BB72"/>
  <c r="BC72"/>
  <c r="BB76"/>
  <c r="BC76"/>
  <c r="BB2249"/>
  <c r="BC2249"/>
  <c r="BB2250"/>
  <c r="BC2250"/>
  <c r="BB2015"/>
  <c r="BC2015"/>
  <c r="BB2014"/>
  <c r="BC2014"/>
  <c r="BB2419"/>
  <c r="BC2419"/>
  <c r="BB2414"/>
  <c r="BC2414"/>
  <c r="BB80"/>
  <c r="BC80"/>
  <c r="BB1611"/>
  <c r="BC1611"/>
  <c r="BB75"/>
  <c r="BC75"/>
  <c r="BB2087"/>
  <c r="BC2087"/>
  <c r="BB77"/>
  <c r="BC77"/>
  <c r="BB1612"/>
  <c r="BC1612"/>
  <c r="BB2411"/>
  <c r="BC2411"/>
  <c r="BB2410"/>
  <c r="BC2410"/>
  <c r="BB2247"/>
  <c r="BC2247"/>
  <c r="BB2246"/>
  <c r="BC2246"/>
  <c r="BB2141"/>
  <c r="BC2141"/>
  <c r="BB185"/>
  <c r="BC185"/>
  <c r="BB2413"/>
  <c r="BC2413"/>
  <c r="BB2412"/>
  <c r="BC2412"/>
  <c r="BB2409"/>
  <c r="BC2409"/>
  <c r="BB2408"/>
  <c r="BC2408"/>
  <c r="BB1137"/>
  <c r="BC1137"/>
  <c r="BB18"/>
  <c r="BC18"/>
  <c r="BB10"/>
  <c r="BC10"/>
  <c r="BB2406"/>
  <c r="BC2406"/>
  <c r="BB184"/>
  <c r="BC184"/>
  <c r="BB183"/>
  <c r="BC183"/>
  <c r="BB71"/>
  <c r="BC71"/>
  <c r="BB74"/>
  <c r="BC74"/>
  <c r="BB3"/>
  <c r="BC3"/>
  <c r="BB2407"/>
  <c r="BC2407"/>
  <c r="BB2301"/>
  <c r="BC2301"/>
  <c r="BB425"/>
  <c r="BC425"/>
  <c r="BB1259"/>
  <c r="BC1259"/>
  <c r="BB430"/>
  <c r="BC430"/>
  <c r="BB1262"/>
  <c r="BC1262"/>
  <c r="BB1205"/>
  <c r="BC1205"/>
  <c r="BB1785"/>
  <c r="BC1785"/>
  <c r="BB426"/>
  <c r="BC426"/>
  <c r="BB428"/>
  <c r="BC428"/>
  <c r="BB100"/>
  <c r="BC100"/>
  <c r="BB1786"/>
  <c r="BC1786"/>
  <c r="BB756"/>
  <c r="BC756"/>
  <c r="BB314"/>
  <c r="BC314"/>
  <c r="BB1329"/>
  <c r="BC1329"/>
  <c r="BB1328"/>
  <c r="BC1328"/>
  <c r="BB1204"/>
  <c r="BC1204"/>
  <c r="BB1349"/>
  <c r="BC1349"/>
  <c r="BB2004"/>
  <c r="BC2004"/>
  <c r="BB1325"/>
  <c r="BC1325"/>
  <c r="BB1357"/>
  <c r="BC1357"/>
  <c r="BB1529"/>
  <c r="BC1529"/>
  <c r="BB1203"/>
  <c r="BC1203"/>
  <c r="BB1531"/>
  <c r="BC1531"/>
  <c r="BB1533"/>
  <c r="BC1533"/>
  <c r="BB1532"/>
  <c r="BC1532"/>
  <c r="BB1043"/>
  <c r="BC1043"/>
  <c r="BB1520"/>
  <c r="BC1520"/>
  <c r="BB99"/>
  <c r="BC99"/>
  <c r="BB421"/>
  <c r="BC421"/>
  <c r="BB420"/>
  <c r="BC420"/>
  <c r="BB388"/>
  <c r="BC388"/>
  <c r="BB1948"/>
  <c r="BC1948"/>
  <c r="BB1255"/>
  <c r="BC1255"/>
  <c r="BB986"/>
  <c r="BC986"/>
  <c r="BB422"/>
  <c r="BC422"/>
  <c r="BB1579"/>
  <c r="BC1579"/>
  <c r="BB1578"/>
  <c r="BC1578"/>
  <c r="BB2006"/>
  <c r="BC2006"/>
  <c r="BB1249"/>
  <c r="BC1249"/>
  <c r="BB1324"/>
  <c r="BC1324"/>
  <c r="BB1248"/>
  <c r="BC1248"/>
  <c r="BB1015"/>
  <c r="BC1015"/>
  <c r="BB1583"/>
  <c r="BC1583"/>
  <c r="BB1326"/>
  <c r="BC1326"/>
  <c r="BB1258"/>
  <c r="BC1258"/>
  <c r="BB1346"/>
  <c r="BC1346"/>
  <c r="BB1473"/>
  <c r="BC1473"/>
  <c r="BB1530"/>
  <c r="BC1530"/>
  <c r="BB1474"/>
  <c r="BC1474"/>
  <c r="BB1918"/>
  <c r="BC1918"/>
  <c r="BB1261"/>
  <c r="BC1261"/>
  <c r="BB1347"/>
  <c r="BC1347"/>
  <c r="BB1251"/>
  <c r="BC1251"/>
  <c r="BB1345"/>
  <c r="BC1345"/>
  <c r="BB1920"/>
  <c r="BC1920"/>
  <c r="BB1472"/>
  <c r="BC1472"/>
  <c r="BB1941"/>
  <c r="BC1941"/>
  <c r="BB1766"/>
  <c r="BC1766"/>
  <c r="BB1566"/>
  <c r="BC1566"/>
  <c r="BB1764"/>
  <c r="BC1764"/>
  <c r="BB1693"/>
  <c r="BC1693"/>
  <c r="BB390"/>
  <c r="BC390"/>
  <c r="BB358"/>
  <c r="BC358"/>
  <c r="BB1590"/>
  <c r="BC1590"/>
  <c r="BB339"/>
  <c r="BC339"/>
  <c r="BB348"/>
  <c r="BC348"/>
  <c r="BB341"/>
  <c r="BC341"/>
  <c r="BB1976"/>
  <c r="BC1976"/>
  <c r="BB433"/>
  <c r="BC433"/>
  <c r="BB423"/>
  <c r="BC423"/>
  <c r="BB340"/>
  <c r="BC340"/>
  <c r="BB1690"/>
  <c r="BC1690"/>
  <c r="BB698"/>
  <c r="BC698"/>
  <c r="BB685"/>
  <c r="BC685"/>
  <c r="BB686"/>
  <c r="BC686"/>
  <c r="BB697"/>
  <c r="BC697"/>
  <c r="BB102"/>
  <c r="BC102"/>
  <c r="BB699"/>
  <c r="BC699"/>
  <c r="BB98"/>
  <c r="BC98"/>
  <c r="BB148"/>
  <c r="BC148"/>
  <c r="BB1855"/>
  <c r="BC1855"/>
  <c r="BB2074"/>
  <c r="BC2074"/>
  <c r="BB2073"/>
  <c r="BC2073"/>
  <c r="BB61"/>
  <c r="BC61"/>
  <c r="BB2232"/>
  <c r="BC2232"/>
  <c r="BB64"/>
  <c r="BC64"/>
  <c r="BB1688"/>
  <c r="BC1688"/>
  <c r="BB62"/>
  <c r="BC62"/>
  <c r="BB2039"/>
  <c r="BC2039"/>
  <c r="BB970"/>
  <c r="BC970"/>
  <c r="BB960"/>
  <c r="BC960"/>
  <c r="BB1260"/>
  <c r="BC1260"/>
  <c r="BB355"/>
  <c r="BC355"/>
  <c r="BB1576"/>
  <c r="BC1576"/>
  <c r="BB1517"/>
  <c r="BC1517"/>
  <c r="BB17"/>
  <c r="BC17"/>
  <c r="BB60"/>
  <c r="BC60"/>
  <c r="BB1254"/>
  <c r="BC1254"/>
  <c r="BB1130"/>
  <c r="BC1130"/>
  <c r="BB2005"/>
  <c r="BC2005"/>
  <c r="BB1986"/>
  <c r="BC1986"/>
  <c r="BB375"/>
  <c r="BC375"/>
  <c r="BB1580"/>
  <c r="BC1580"/>
  <c r="BB1528"/>
  <c r="BC1528"/>
  <c r="BB1519"/>
  <c r="BC1519"/>
  <c r="BB1899"/>
  <c r="BC1899"/>
  <c r="BB1898"/>
  <c r="BC1898"/>
  <c r="BB1897"/>
  <c r="BC1897"/>
  <c r="BB1001"/>
  <c r="BC1001"/>
  <c r="BB81"/>
  <c r="BC81"/>
  <c r="BB1208"/>
  <c r="BC1208"/>
  <c r="BB2077"/>
  <c r="BC2077"/>
  <c r="BB1721"/>
  <c r="BC1721"/>
  <c r="BB1984"/>
  <c r="BC1984"/>
  <c r="BB1563"/>
  <c r="BC1563"/>
  <c r="BB2220"/>
  <c r="BC2220"/>
  <c r="BB2079"/>
  <c r="BC2079"/>
  <c r="BB1869"/>
  <c r="BC1869"/>
  <c r="BB968"/>
  <c r="BC968"/>
  <c r="BB1247"/>
  <c r="BC1247"/>
  <c r="BB1936"/>
  <c r="BC1936"/>
  <c r="BB964"/>
  <c r="BC964"/>
  <c r="BB967"/>
  <c r="BC967"/>
  <c r="BB965"/>
  <c r="BC965"/>
  <c r="BB1549"/>
  <c r="BC1549"/>
  <c r="BB1109"/>
  <c r="BC1109"/>
  <c r="BB992"/>
  <c r="BC992"/>
  <c r="BB1868"/>
  <c r="BC1868"/>
  <c r="BB1327"/>
  <c r="BC1327"/>
  <c r="BB1562"/>
  <c r="BC1562"/>
  <c r="BB2071"/>
  <c r="BC2071"/>
  <c r="BB759"/>
  <c r="BC759"/>
  <c r="BB758"/>
  <c r="BC758"/>
  <c r="BB1560"/>
  <c r="BC1560"/>
  <c r="BB989"/>
  <c r="BC989"/>
  <c r="BB1348"/>
  <c r="BC1348"/>
  <c r="BB963"/>
  <c r="BC963"/>
  <c r="BB1588"/>
  <c r="BC1588"/>
  <c r="BB1584"/>
  <c r="BC1584"/>
  <c r="BB182"/>
  <c r="BC182"/>
  <c r="BB1136"/>
  <c r="BC1136"/>
  <c r="BB2002"/>
  <c r="BC2002"/>
  <c r="BB2001"/>
  <c r="BC2001"/>
  <c r="BB1975"/>
  <c r="BC1975"/>
  <c r="BB2404"/>
  <c r="BC2404"/>
  <c r="BB1765"/>
  <c r="BC1765"/>
  <c r="BB1910"/>
  <c r="BC1910"/>
  <c r="BB1979"/>
  <c r="BC1979"/>
  <c r="BB2072"/>
  <c r="BC2072"/>
  <c r="BB49"/>
  <c r="BC49"/>
  <c r="BB50"/>
  <c r="BC50"/>
  <c r="BB2075"/>
  <c r="BC2075"/>
  <c r="BB660"/>
  <c r="BC660"/>
  <c r="BB2405"/>
  <c r="BC2405"/>
  <c r="BB1207"/>
  <c r="BC1207"/>
  <c r="BB1206"/>
  <c r="BC1206"/>
  <c r="BB1724"/>
  <c r="BC1724"/>
  <c r="BB243"/>
  <c r="BC243"/>
  <c r="BB2027"/>
  <c r="BC2027"/>
  <c r="BB696"/>
  <c r="BC696"/>
  <c r="BB135"/>
  <c r="BC135"/>
  <c r="BB48"/>
  <c r="BC48"/>
  <c r="BB666"/>
  <c r="BC666"/>
  <c r="BB665"/>
  <c r="BC665"/>
  <c r="BB671"/>
  <c r="BC671"/>
  <c r="BB670"/>
  <c r="BC670"/>
  <c r="BB2023"/>
  <c r="BC2023"/>
  <c r="BB2022"/>
  <c r="BC2022"/>
  <c r="BB2119"/>
  <c r="BC2119"/>
  <c r="BB2016"/>
  <c r="BC2016"/>
  <c r="BB661"/>
  <c r="BC661"/>
  <c r="BB1446"/>
  <c r="BC1446"/>
  <c r="BB1444"/>
  <c r="BC1444"/>
  <c r="BB2029"/>
  <c r="BC2029"/>
  <c r="BB1538"/>
  <c r="BC1538"/>
  <c r="BB2025"/>
  <c r="BC2025"/>
  <c r="BB1723"/>
  <c r="BC1723"/>
  <c r="BB2263"/>
  <c r="BC2263"/>
  <c r="BB1842"/>
  <c r="BC1842"/>
  <c r="BB1573"/>
  <c r="BC1573"/>
  <c r="BB2028"/>
  <c r="BC2028"/>
  <c r="BB746"/>
  <c r="BC746"/>
  <c r="BB1980"/>
  <c r="BC1980"/>
  <c r="BB2032"/>
  <c r="BC2032"/>
  <c r="BB1909"/>
  <c r="BC1909"/>
  <c r="BB41"/>
  <c r="BC41"/>
  <c r="BB994"/>
  <c r="BC994"/>
  <c r="BB676"/>
  <c r="BC676"/>
  <c r="BB136"/>
  <c r="BC136"/>
  <c r="BB231"/>
  <c r="BC231"/>
  <c r="BB2030"/>
  <c r="BC2030"/>
  <c r="BB678"/>
  <c r="BC678"/>
  <c r="BB677"/>
  <c r="BC677"/>
  <c r="BB137"/>
  <c r="BC137"/>
  <c r="BB2268"/>
  <c r="BC2268"/>
  <c r="BB233"/>
  <c r="BC233"/>
  <c r="BB40"/>
  <c r="BC40"/>
  <c r="BB1620"/>
  <c r="BC1620"/>
  <c r="BB2031"/>
  <c r="BC2031"/>
  <c r="BB679"/>
  <c r="BC679"/>
  <c r="BB138"/>
  <c r="BC138"/>
  <c r="BB672"/>
  <c r="BC672"/>
  <c r="BB130"/>
  <c r="BC130"/>
  <c r="BB2303"/>
  <c r="BC2303"/>
  <c r="BB2287"/>
  <c r="BC2287"/>
  <c r="BB239"/>
  <c r="BC239"/>
  <c r="BB2138"/>
  <c r="BC2138"/>
  <c r="BB684"/>
  <c r="BC684"/>
  <c r="BB743"/>
  <c r="BC743"/>
  <c r="BB1850"/>
  <c r="BC1850"/>
  <c r="BB2085"/>
  <c r="BC2085"/>
  <c r="BB1606"/>
  <c r="BC1606"/>
  <c r="BB66"/>
  <c r="BC66"/>
  <c r="BB957"/>
  <c r="BC957"/>
  <c r="BB232"/>
  <c r="BC232"/>
  <c r="BB240"/>
  <c r="BC240"/>
  <c r="BB1876"/>
  <c r="BC1876"/>
  <c r="BB2013"/>
  <c r="BC2013"/>
  <c r="BB1000"/>
  <c r="BC1000"/>
  <c r="BB2036"/>
  <c r="BC2036"/>
  <c r="BB146"/>
  <c r="BC146"/>
  <c r="BB32"/>
  <c r="BC32"/>
  <c r="BB269"/>
  <c r="BC269"/>
  <c r="BB268"/>
  <c r="BC268"/>
  <c r="BB998"/>
  <c r="BC998"/>
  <c r="BB2210"/>
  <c r="BC2210"/>
  <c r="BB1722"/>
  <c r="BC1722"/>
  <c r="BB748"/>
  <c r="BC748"/>
  <c r="BB747"/>
  <c r="BC747"/>
  <c r="BB1965"/>
  <c r="BC1965"/>
  <c r="BB1934"/>
  <c r="BC1934"/>
  <c r="BB267"/>
  <c r="BC267"/>
  <c r="BB266"/>
  <c r="BC266"/>
  <c r="BB265"/>
  <c r="BC265"/>
  <c r="BB264"/>
  <c r="BC264"/>
  <c r="BB263"/>
  <c r="BC263"/>
  <c r="BB2011"/>
  <c r="BC2011"/>
  <c r="BB1957"/>
  <c r="BC1957"/>
  <c r="BB1956"/>
  <c r="BC1956"/>
  <c r="BB1987"/>
  <c r="BC1987"/>
  <c r="BB1981"/>
  <c r="BC1981"/>
  <c r="BB993"/>
  <c r="BC993"/>
  <c r="BB386"/>
  <c r="BC386"/>
  <c r="BB997"/>
  <c r="BC997"/>
  <c r="BB2076"/>
  <c r="BC2076"/>
  <c r="BB2021"/>
  <c r="BC2021"/>
  <c r="BB123"/>
  <c r="BC123"/>
  <c r="BB999"/>
  <c r="BC999"/>
  <c r="BB2282"/>
  <c r="BC2282"/>
  <c r="BB2281"/>
  <c r="BC2281"/>
  <c r="BB2279"/>
  <c r="BC2279"/>
  <c r="BB2276"/>
  <c r="BC2276"/>
  <c r="BB237"/>
  <c r="BC237"/>
  <c r="BB996"/>
  <c r="BC996"/>
  <c r="BB995"/>
  <c r="BC995"/>
  <c r="BB971"/>
  <c r="BC971"/>
  <c r="BB1149"/>
  <c r="BC1149"/>
  <c r="BB229"/>
  <c r="BC229"/>
  <c r="BB228"/>
  <c r="BC228"/>
  <c r="BB2283"/>
  <c r="BC2283"/>
  <c r="BB238"/>
  <c r="BC238"/>
  <c r="BB2219"/>
  <c r="BC2219"/>
  <c r="BB2216"/>
  <c r="BC2216"/>
  <c r="BB1126"/>
  <c r="BC1126"/>
  <c r="BB2040"/>
  <c r="BC2040"/>
  <c r="BB8"/>
  <c r="BC8"/>
  <c r="BB1125"/>
  <c r="BC1125"/>
  <c r="BB29"/>
  <c r="BC29"/>
  <c r="BB2212"/>
  <c r="BC2212"/>
  <c r="BB1121"/>
  <c r="BC1121"/>
  <c r="BB7"/>
  <c r="BC7"/>
  <c r="BB1124"/>
  <c r="BC1124"/>
  <c r="BB1123"/>
  <c r="BC1123"/>
  <c r="BB28"/>
  <c r="BC28"/>
  <c r="BB9"/>
  <c r="BC9"/>
  <c r="BB2214"/>
  <c r="BC2214"/>
  <c r="BB2213"/>
  <c r="BC2213"/>
  <c r="BB31"/>
  <c r="BC31"/>
  <c r="BB30"/>
  <c r="BC30"/>
  <c r="BB2211"/>
  <c r="BC2211"/>
  <c r="BB2209"/>
  <c r="BC2209"/>
  <c r="BB6"/>
  <c r="BC6"/>
  <c r="BB59"/>
  <c r="BC59"/>
  <c r="BB63"/>
  <c r="BC63"/>
  <c r="BB2222"/>
  <c r="BC2222"/>
  <c r="BB2230"/>
  <c r="BC2230"/>
  <c r="BB2229"/>
  <c r="BC2229"/>
  <c r="BB2223"/>
  <c r="BC2223"/>
  <c r="BB1132"/>
  <c r="BC1132"/>
  <c r="BB274"/>
  <c r="BC274"/>
  <c r="BB2227"/>
  <c r="BC2227"/>
  <c r="BB33"/>
  <c r="BC33"/>
  <c r="BB1131"/>
  <c r="BC1131"/>
  <c r="BB2225"/>
  <c r="BC2225"/>
  <c r="BB1135"/>
  <c r="BC1135"/>
  <c r="BB2231"/>
  <c r="BC2231"/>
  <c r="BB2221"/>
  <c r="BC2221"/>
  <c r="BB2224"/>
  <c r="BC2224"/>
  <c r="BB2084"/>
  <c r="BC2084"/>
  <c r="BB2226"/>
  <c r="BC2226"/>
  <c r="BB2228"/>
  <c r="BC2228"/>
  <c r="BB1134"/>
  <c r="BC1134"/>
  <c r="BB1607"/>
  <c r="BC1607"/>
  <c r="BB259"/>
  <c r="BC259"/>
  <c r="BB258"/>
  <c r="BC258"/>
  <c r="BB175"/>
  <c r="BC175"/>
  <c r="BB65"/>
  <c r="BC65"/>
  <c r="BB2233"/>
  <c r="BC2233"/>
  <c r="BB260"/>
  <c r="BC260"/>
  <c r="BB272"/>
  <c r="BC272"/>
  <c r="BB271"/>
  <c r="BC271"/>
  <c r="BB270"/>
  <c r="BC270"/>
  <c r="BB262"/>
  <c r="BC262"/>
  <c r="BB1605"/>
  <c r="BC1605"/>
  <c r="BB1952"/>
  <c r="BC1952"/>
  <c r="BB761"/>
  <c r="BC761"/>
  <c r="BB1951"/>
  <c r="BC1951"/>
  <c r="BB1601"/>
  <c r="BC1601"/>
  <c r="BB387"/>
  <c r="BC387"/>
  <c r="BB2302"/>
  <c r="BC2302"/>
  <c r="BB1619"/>
  <c r="BC1619"/>
  <c r="BB261"/>
  <c r="BC261"/>
  <c r="BB330"/>
  <c r="BC330"/>
  <c r="BB1602"/>
  <c r="BC1602"/>
  <c r="BB147"/>
  <c r="BC147"/>
  <c r="BB763"/>
  <c r="BC763"/>
  <c r="BB2296"/>
  <c r="BC2296"/>
  <c r="BB316"/>
  <c r="BC316"/>
  <c r="BB1212"/>
  <c r="BC1212"/>
  <c r="BB745"/>
  <c r="BC745"/>
  <c r="BB254"/>
  <c r="BC254"/>
  <c r="BB1568"/>
  <c r="BC1568"/>
  <c r="BB1935"/>
  <c r="BC1935"/>
  <c r="BB1985"/>
  <c r="BC1985"/>
  <c r="BB145"/>
  <c r="BC145"/>
  <c r="BB760"/>
  <c r="BC760"/>
  <c r="BB1567"/>
  <c r="BC1567"/>
  <c r="BB1926"/>
  <c r="BC1926"/>
  <c r="BB1552"/>
  <c r="BC1552"/>
  <c r="BB988"/>
  <c r="BC988"/>
  <c r="BB1907"/>
  <c r="BC1907"/>
  <c r="BB1906"/>
  <c r="BC1906"/>
  <c r="BB1880"/>
  <c r="BC1880"/>
  <c r="BB1879"/>
  <c r="BC1879"/>
  <c r="BB1908"/>
  <c r="BC1908"/>
  <c r="BB2168"/>
  <c r="BC2168"/>
  <c r="BB1546"/>
  <c r="BC1546"/>
  <c r="BB1547"/>
  <c r="BC1547"/>
  <c r="BB142"/>
  <c r="BC142"/>
  <c r="BB140"/>
  <c r="BC140"/>
  <c r="BB141"/>
  <c r="BC141"/>
  <c r="BB2169"/>
  <c r="BC2169"/>
  <c r="BB2134"/>
  <c r="BC2134"/>
  <c r="BB2033"/>
  <c r="BC2033"/>
  <c r="BB680"/>
  <c r="BC680"/>
  <c r="BB139"/>
  <c r="BC139"/>
  <c r="BB1966"/>
  <c r="BC1966"/>
  <c r="BB2170"/>
  <c r="BC2170"/>
  <c r="BB2135"/>
  <c r="BC2135"/>
  <c r="BB2035"/>
  <c r="BC2035"/>
  <c r="BB144"/>
  <c r="BC144"/>
  <c r="BB2034"/>
  <c r="BC2034"/>
  <c r="BB681"/>
  <c r="BC681"/>
  <c r="BB143"/>
  <c r="BC143"/>
  <c r="BB1911"/>
  <c r="BC1911"/>
  <c r="BB1554"/>
  <c r="BC1554"/>
  <c r="BB1551"/>
  <c r="BC1551"/>
  <c r="BB2241"/>
  <c r="BC2241"/>
  <c r="BB2137"/>
  <c r="BC2137"/>
  <c r="BB2136"/>
  <c r="BC2136"/>
  <c r="BB1553"/>
  <c r="BC1553"/>
  <c r="BB1912"/>
  <c r="BC1912"/>
  <c r="BB1913"/>
  <c r="BC1913"/>
  <c r="BB1499"/>
  <c r="BC1499"/>
  <c r="BB2166"/>
  <c r="BC2166"/>
  <c r="BB1983"/>
  <c r="BC1983"/>
  <c r="BB1982"/>
  <c r="BC1982"/>
  <c r="BB1495"/>
  <c r="BC1495"/>
  <c r="BB313"/>
  <c r="BC313"/>
  <c r="BB1843"/>
  <c r="BC1843"/>
  <c r="BB2129"/>
  <c r="BC2129"/>
  <c r="BB2238"/>
  <c r="BC2238"/>
  <c r="BB2124"/>
  <c r="BC2124"/>
  <c r="BB675"/>
  <c r="BC675"/>
  <c r="BB2418"/>
  <c r="BC2418"/>
  <c r="BB2417"/>
  <c r="BC2417"/>
  <c r="BB2153"/>
  <c r="BC2153"/>
  <c r="BB2018"/>
  <c r="BC2018"/>
  <c r="BB2017"/>
  <c r="BC2017"/>
  <c r="BB1846"/>
  <c r="BC1846"/>
  <c r="BB1845"/>
  <c r="BC1845"/>
  <c r="BB1844"/>
  <c r="BC1844"/>
  <c r="BB1501"/>
  <c r="BC1501"/>
  <c r="BB2127"/>
  <c r="BC2127"/>
  <c r="BB2128"/>
  <c r="BC2128"/>
  <c r="BB134"/>
  <c r="BC134"/>
  <c r="BB2003"/>
  <c r="BC2003"/>
  <c r="BB674"/>
  <c r="BC674"/>
  <c r="BB2131"/>
  <c r="BC2131"/>
  <c r="BB2130"/>
  <c r="BC2130"/>
  <c r="BB2026"/>
  <c r="BC2026"/>
  <c r="BB1500"/>
  <c r="BC1500"/>
  <c r="BB2239"/>
  <c r="BC2239"/>
  <c r="BB2132"/>
  <c r="BC2132"/>
  <c r="BB1847"/>
  <c r="BC1847"/>
  <c r="BB1856"/>
  <c r="BC1856"/>
  <c r="BB2164"/>
  <c r="BC2164"/>
  <c r="BB2240"/>
  <c r="BC2240"/>
  <c r="BB2167"/>
  <c r="BC2167"/>
  <c r="BB2133"/>
  <c r="BC2133"/>
  <c r="BB1848"/>
  <c r="BC1848"/>
  <c r="BB1849"/>
  <c r="BC1849"/>
  <c r="BB1851"/>
  <c r="BC1851"/>
  <c r="BB1496"/>
  <c r="BC1496"/>
  <c r="BB2165"/>
  <c r="BC2165"/>
  <c r="BB2125"/>
  <c r="BC2125"/>
  <c r="BB2024"/>
  <c r="BC2024"/>
  <c r="BB133"/>
  <c r="BC133"/>
  <c r="BB1852"/>
  <c r="BC1852"/>
  <c r="BB1498"/>
  <c r="BC1498"/>
  <c r="BB1497"/>
  <c r="BC1497"/>
  <c r="BB1854"/>
  <c r="BC1854"/>
  <c r="BB1853"/>
  <c r="BC1853"/>
  <c r="BB2293"/>
  <c r="BC2293"/>
  <c r="BB2294"/>
  <c r="BC2294"/>
  <c r="BB1374"/>
  <c r="BC1374"/>
  <c r="BB1373"/>
  <c r="BC1373"/>
  <c r="BB1372"/>
  <c r="BC1372"/>
  <c r="BB969"/>
  <c r="BC969"/>
  <c r="BB749"/>
  <c r="BC749"/>
  <c r="BB253"/>
  <c r="BC253"/>
  <c r="BB252"/>
  <c r="BC252"/>
  <c r="BB1776"/>
  <c r="BC1776"/>
  <c r="BB1778"/>
  <c r="BC1778"/>
  <c r="BB2295"/>
  <c r="BC2295"/>
  <c r="BB2415"/>
  <c r="BC2415"/>
  <c r="BB2149"/>
  <c r="BC2149"/>
  <c r="BB2121"/>
  <c r="BC2121"/>
  <c r="BB664"/>
  <c r="BC664"/>
  <c r="BB1779"/>
  <c r="BC1779"/>
  <c r="BB1780"/>
  <c r="BC1780"/>
  <c r="BB1777"/>
  <c r="BC1777"/>
  <c r="BB1375"/>
  <c r="BC1375"/>
  <c r="BB667"/>
  <c r="BC667"/>
  <c r="BB128"/>
  <c r="BC128"/>
  <c r="BB2162"/>
  <c r="BC2162"/>
  <c r="BB2120"/>
  <c r="BC2120"/>
  <c r="BB2416"/>
  <c r="BC2416"/>
  <c r="BB2151"/>
  <c r="BC2151"/>
  <c r="BB668"/>
  <c r="BC668"/>
  <c r="BB1783"/>
  <c r="BC1783"/>
  <c r="BB1784"/>
  <c r="BC1784"/>
  <c r="BB1977"/>
  <c r="BC1977"/>
  <c r="BB2163"/>
  <c r="BC2163"/>
  <c r="BB2150"/>
  <c r="BC2150"/>
  <c r="BB2122"/>
  <c r="BC2122"/>
  <c r="BB129"/>
  <c r="BC129"/>
  <c r="BB669"/>
  <c r="BC669"/>
  <c r="BB663"/>
  <c r="BC663"/>
  <c r="BB127"/>
  <c r="BC127"/>
  <c r="BB2123"/>
  <c r="BC2123"/>
  <c r="BB1616"/>
  <c r="BC1616"/>
  <c r="BB1617"/>
  <c r="BC1617"/>
  <c r="BB673"/>
  <c r="BC673"/>
  <c r="BB132"/>
  <c r="BC132"/>
  <c r="BB131"/>
  <c r="BC131"/>
  <c r="BB662"/>
  <c r="BC662"/>
  <c r="BB126"/>
  <c r="BC126"/>
  <c r="BB1615"/>
  <c r="BC1615"/>
  <c r="BB1614"/>
  <c r="BC1614"/>
  <c r="BB1613"/>
  <c r="BC1613"/>
  <c r="BB79"/>
  <c r="BC79"/>
  <c r="BB78"/>
  <c r="BC78"/>
  <c r="BB2010"/>
  <c r="BC2010"/>
  <c r="BB2009"/>
  <c r="BC2009"/>
  <c r="BB1210"/>
  <c r="BC1210"/>
  <c r="BB1209"/>
  <c r="BC1209"/>
  <c r="BB122"/>
  <c r="BC122"/>
  <c r="BB1972"/>
  <c r="BC1972"/>
  <c r="BB1971"/>
  <c r="BC1971"/>
  <c r="BB1700"/>
  <c r="BC1700"/>
  <c r="BB1699"/>
  <c r="BC1699"/>
  <c r="BB1211"/>
  <c r="BC1211"/>
  <c r="BB744"/>
  <c r="BC744"/>
  <c r="BB2008"/>
  <c r="BC2008"/>
  <c r="BB1963"/>
  <c r="BC1963"/>
  <c r="BB1954"/>
  <c r="BC1954"/>
  <c r="BB659"/>
  <c r="BC659"/>
  <c r="BB121"/>
  <c r="BC121"/>
  <c r="BB124"/>
  <c r="BC124"/>
  <c r="BB43"/>
  <c r="BC43"/>
  <c r="BB1973"/>
  <c r="BC1973"/>
  <c r="BB1701"/>
  <c r="BC1701"/>
  <c r="BB125"/>
  <c r="BC125"/>
  <c r="BB1698"/>
  <c r="BC1698"/>
  <c r="BB1178"/>
  <c r="BC1178"/>
  <c r="BB120"/>
  <c r="BC120"/>
  <c r="BB119"/>
  <c r="BC119"/>
  <c r="BB2000"/>
  <c r="BC2000"/>
  <c r="BB307"/>
  <c r="BC307"/>
  <c r="BB249"/>
  <c r="BC249"/>
  <c r="BB1988"/>
  <c r="BC1988"/>
  <c r="BB1962"/>
  <c r="BC1962"/>
  <c r="BB1953"/>
  <c r="BC1953"/>
  <c r="BB2161"/>
  <c r="BC2161"/>
  <c r="BB2118"/>
  <c r="BC2118"/>
  <c r="BB658"/>
  <c r="BC658"/>
  <c r="BB118"/>
  <c r="BC118"/>
  <c r="BB309"/>
  <c r="BC309"/>
  <c r="BB308"/>
  <c r="BC308"/>
  <c r="BB251"/>
  <c r="BC251"/>
  <c r="BB250"/>
  <c r="BC250"/>
  <c r="BB718"/>
  <c r="BC718"/>
  <c r="BB2289"/>
  <c r="BC2289"/>
  <c r="BB1969"/>
  <c r="BC1969"/>
  <c r="BB1160"/>
  <c r="BC1160"/>
  <c r="BB741"/>
  <c r="BC741"/>
  <c r="BB241"/>
  <c r="BC241"/>
  <c r="BB2280"/>
  <c r="BC2280"/>
  <c r="BB2278"/>
  <c r="BC2278"/>
  <c r="BB2277"/>
  <c r="BC2277"/>
  <c r="BB1165"/>
  <c r="BC1165"/>
  <c r="BB742"/>
  <c r="BC742"/>
  <c r="BB242"/>
  <c r="BC242"/>
  <c r="BB1164"/>
  <c r="BC1164"/>
  <c r="BB1163"/>
  <c r="BC1163"/>
  <c r="BB2288"/>
  <c r="BC2288"/>
  <c r="BB1162"/>
  <c r="BC1162"/>
  <c r="BB1161"/>
  <c r="BC1161"/>
  <c r="BB1610"/>
  <c r="BC1610"/>
  <c r="BB236"/>
  <c r="BC236"/>
  <c r="BB1156"/>
  <c r="BC1156"/>
  <c r="BB1159"/>
  <c r="BC1159"/>
  <c r="BB1153"/>
  <c r="BC1153"/>
  <c r="BB1158"/>
  <c r="BC1158"/>
  <c r="BB1157"/>
  <c r="BC1157"/>
  <c r="BB1155"/>
  <c r="BC1155"/>
  <c r="BB1154"/>
  <c r="BC1154"/>
  <c r="BB2286"/>
  <c r="BC2286"/>
  <c r="BB2285"/>
  <c r="BC2285"/>
  <c r="BB2284"/>
  <c r="BC2284"/>
  <c r="BB1168"/>
  <c r="BC1168"/>
  <c r="BB305"/>
  <c r="BC305"/>
  <c r="BB1999"/>
  <c r="BC1999"/>
  <c r="BB1684"/>
  <c r="BC1684"/>
  <c r="BB246"/>
  <c r="BC246"/>
  <c r="BB247"/>
  <c r="BC247"/>
  <c r="BB245"/>
  <c r="BC245"/>
  <c r="BB244"/>
  <c r="BC244"/>
  <c r="BB2299"/>
  <c r="BC2299"/>
  <c r="BB1167"/>
  <c r="BC1167"/>
  <c r="BB1166"/>
  <c r="BC1166"/>
  <c r="BB306"/>
  <c r="BC306"/>
  <c r="BB1169"/>
  <c r="BC1169"/>
  <c r="BB2297"/>
  <c r="BC2297"/>
  <c r="BB2298"/>
  <c r="BC2298"/>
  <c r="BB248"/>
  <c r="BC248"/>
  <c r="BB1148"/>
  <c r="BC1148"/>
  <c r="BB2272"/>
  <c r="BC2272"/>
  <c r="BB740"/>
  <c r="BC740"/>
  <c r="BB2061"/>
  <c r="BC2061"/>
  <c r="BB2019"/>
  <c r="BC2019"/>
  <c r="BB2401"/>
  <c r="BC2401"/>
  <c r="BB2275"/>
  <c r="BC2275"/>
  <c r="BB2274"/>
  <c r="BC2274"/>
  <c r="BB2273"/>
  <c r="BC2273"/>
  <c r="BB2007"/>
  <c r="BC2007"/>
  <c r="BB2258"/>
  <c r="BC2258"/>
  <c r="BB1147"/>
  <c r="BC1147"/>
  <c r="BB1968"/>
  <c r="BC1968"/>
  <c r="BB1967"/>
  <c r="BC1967"/>
  <c r="BB220"/>
  <c r="BC220"/>
  <c r="BB1150"/>
  <c r="BC1150"/>
  <c r="BB2262"/>
  <c r="BC2262"/>
  <c r="BB2261"/>
  <c r="BC2261"/>
  <c r="BB2271"/>
  <c r="BC2271"/>
  <c r="BB2255"/>
  <c r="BC2255"/>
  <c r="BB2254"/>
  <c r="BC2254"/>
  <c r="BB737"/>
  <c r="BC737"/>
  <c r="BB221"/>
  <c r="BC221"/>
  <c r="BB2400"/>
  <c r="BC2400"/>
  <c r="BB2267"/>
  <c r="BC2267"/>
  <c r="BB2266"/>
  <c r="BC2266"/>
  <c r="BB2265"/>
  <c r="BC2265"/>
  <c r="BB2264"/>
  <c r="BC2264"/>
  <c r="BB738"/>
  <c r="BC738"/>
  <c r="BB227"/>
  <c r="BC227"/>
  <c r="BB226"/>
  <c r="BC226"/>
  <c r="BB230"/>
  <c r="BC230"/>
  <c r="BB2269"/>
  <c r="BC2269"/>
  <c r="BB739"/>
  <c r="BC739"/>
  <c r="BB2257"/>
  <c r="BC2257"/>
  <c r="BB2256"/>
  <c r="BC2256"/>
  <c r="BB222"/>
  <c r="BC222"/>
  <c r="BB224"/>
  <c r="BC224"/>
  <c r="BB223"/>
  <c r="BC223"/>
  <c r="BB2260"/>
  <c r="BC2260"/>
  <c r="BB2259"/>
  <c r="BC2259"/>
  <c r="BB225"/>
  <c r="BC225"/>
  <c r="BB2270"/>
  <c r="BC2270"/>
  <c r="BB302"/>
  <c r="BC302"/>
  <c r="BB301"/>
  <c r="BC301"/>
  <c r="BB850"/>
  <c r="BC850"/>
  <c r="BB1633"/>
  <c r="BC1633"/>
  <c r="BB1680"/>
  <c r="BC1680"/>
  <c r="BB2117"/>
  <c r="BC2117"/>
  <c r="BB657"/>
  <c r="BC657"/>
  <c r="BB2098"/>
  <c r="BC2098"/>
  <c r="BB117"/>
  <c r="BC117"/>
  <c r="BB2371"/>
  <c r="BC2371"/>
  <c r="BB715"/>
  <c r="BC715"/>
  <c r="BB2096"/>
  <c r="BC2096"/>
  <c r="BB2374"/>
  <c r="BC2374"/>
  <c r="BB2100"/>
  <c r="BC2100"/>
  <c r="BB2115"/>
  <c r="BC2115"/>
  <c r="BB290"/>
  <c r="BC290"/>
  <c r="BB2398"/>
  <c r="BC2398"/>
  <c r="BB1646"/>
  <c r="BC1646"/>
  <c r="BB2097"/>
  <c r="BC2097"/>
  <c r="BB108"/>
  <c r="BC108"/>
  <c r="BB2142"/>
  <c r="BC2142"/>
  <c r="BB1139"/>
  <c r="BC1139"/>
  <c r="BB1683"/>
  <c r="BC1683"/>
  <c r="BB107"/>
  <c r="BC107"/>
  <c r="BB2381"/>
  <c r="BC2381"/>
  <c r="BB2380"/>
  <c r="BC2380"/>
  <c r="BB116"/>
  <c r="BC116"/>
  <c r="BB2379"/>
  <c r="BC2379"/>
  <c r="BB705"/>
  <c r="BC705"/>
  <c r="BB2112"/>
  <c r="BC2112"/>
  <c r="BB2053"/>
  <c r="BC2053"/>
  <c r="BB653"/>
  <c r="BC653"/>
  <c r="BB2243"/>
  <c r="BC2243"/>
  <c r="BB2313"/>
  <c r="BC2313"/>
  <c r="BB286"/>
  <c r="BC286"/>
  <c r="BB1681"/>
  <c r="BC1681"/>
  <c r="BB1639"/>
  <c r="BC1639"/>
  <c r="BB1682"/>
  <c r="BC1682"/>
  <c r="BB647"/>
  <c r="BC647"/>
  <c r="BB181"/>
  <c r="BC181"/>
  <c r="BB303"/>
  <c r="BC303"/>
  <c r="BB1678"/>
  <c r="BC1678"/>
  <c r="BB1677"/>
  <c r="BC1677"/>
  <c r="BB1679"/>
  <c r="BC1679"/>
  <c r="BB2312"/>
  <c r="BC2312"/>
  <c r="BB1675"/>
  <c r="BC1675"/>
  <c r="BB112"/>
  <c r="BC112"/>
  <c r="BB1662"/>
  <c r="BC1662"/>
  <c r="BB296"/>
  <c r="BC296"/>
  <c r="BB295"/>
  <c r="BC295"/>
  <c r="BB1664"/>
  <c r="BC1664"/>
  <c r="BB2382"/>
  <c r="BC2382"/>
  <c r="BB1666"/>
  <c r="BC1666"/>
  <c r="BB2390"/>
  <c r="BC2390"/>
  <c r="BB297"/>
  <c r="BC297"/>
  <c r="BB1663"/>
  <c r="BC1663"/>
  <c r="BB2387"/>
  <c r="BC2387"/>
  <c r="BB2393"/>
  <c r="BC2393"/>
  <c r="BB645"/>
  <c r="BC645"/>
  <c r="BB2386"/>
  <c r="BC2386"/>
  <c r="BB2391"/>
  <c r="BC2391"/>
  <c r="BB2389"/>
  <c r="BC2389"/>
  <c r="BB1668"/>
  <c r="BC1668"/>
  <c r="BB2392"/>
  <c r="BC2392"/>
  <c r="BB646"/>
  <c r="BC646"/>
  <c r="BB2310"/>
  <c r="BC2310"/>
  <c r="BB2394"/>
  <c r="BC2394"/>
  <c r="BB2385"/>
  <c r="BC2385"/>
  <c r="BB2396"/>
  <c r="BC2396"/>
  <c r="BB2395"/>
  <c r="BC2395"/>
  <c r="BB1667"/>
  <c r="BC1667"/>
  <c r="BB2375"/>
  <c r="BC2375"/>
  <c r="BB2367"/>
  <c r="BC2367"/>
  <c r="BB109"/>
  <c r="BC109"/>
  <c r="BB2366"/>
  <c r="BC2366"/>
  <c r="BB2101"/>
  <c r="BC2101"/>
  <c r="BB110"/>
  <c r="BC110"/>
  <c r="BB2099"/>
  <c r="BC2099"/>
  <c r="BB2102"/>
  <c r="BC2102"/>
  <c r="BB1650"/>
  <c r="BC1650"/>
  <c r="BB640"/>
  <c r="BC640"/>
  <c r="BB633"/>
  <c r="BC633"/>
  <c r="BB2103"/>
  <c r="BC2103"/>
  <c r="BB2057"/>
  <c r="BC2057"/>
  <c r="BB643"/>
  <c r="BC643"/>
  <c r="BB644"/>
  <c r="BC644"/>
  <c r="BB717"/>
  <c r="BC717"/>
  <c r="BB716"/>
  <c r="BC716"/>
  <c r="BB642"/>
  <c r="BC642"/>
  <c r="BB632"/>
  <c r="BC632"/>
  <c r="BB2376"/>
  <c r="BC2376"/>
  <c r="BB1647"/>
  <c r="BC1647"/>
  <c r="BB1653"/>
  <c r="BC1653"/>
  <c r="BB2237"/>
  <c r="BC2237"/>
  <c r="BB2236"/>
  <c r="BC2236"/>
  <c r="BB2235"/>
  <c r="BC2235"/>
  <c r="BB2145"/>
  <c r="BC2145"/>
  <c r="BB2143"/>
  <c r="BC2143"/>
  <c r="BB2144"/>
  <c r="BC2144"/>
  <c r="BB2116"/>
  <c r="BC2116"/>
  <c r="BB1140"/>
  <c r="BC1140"/>
  <c r="BB25"/>
  <c r="BC25"/>
  <c r="BB24"/>
  <c r="BC24"/>
  <c r="BB26"/>
  <c r="BC26"/>
  <c r="BB2308"/>
  <c r="BC2308"/>
  <c r="BB2377"/>
  <c r="BC2377"/>
  <c r="BB2245"/>
  <c r="BC2245"/>
  <c r="BB2244"/>
  <c r="BC2244"/>
  <c r="BB2370"/>
  <c r="BC2370"/>
  <c r="BB637"/>
  <c r="BC637"/>
  <c r="BB636"/>
  <c r="BC636"/>
  <c r="BB1648"/>
  <c r="BC1648"/>
  <c r="BB639"/>
  <c r="BC639"/>
  <c r="BB2369"/>
  <c r="BC2369"/>
  <c r="BB2368"/>
  <c r="BC2368"/>
  <c r="BB2378"/>
  <c r="BC2378"/>
  <c r="BB1656"/>
  <c r="BC1656"/>
  <c r="BB2373"/>
  <c r="BC2373"/>
  <c r="BB2372"/>
  <c r="BC2372"/>
  <c r="BB1649"/>
  <c r="BC1649"/>
  <c r="BB292"/>
  <c r="BC292"/>
  <c r="BB291"/>
  <c r="BC291"/>
  <c r="BB1657"/>
  <c r="BC1657"/>
  <c r="BB2309"/>
  <c r="BC2309"/>
  <c r="BB1658"/>
  <c r="BC1658"/>
  <c r="BB1659"/>
  <c r="BC1659"/>
  <c r="BB2335"/>
  <c r="BC2335"/>
  <c r="BB2334"/>
  <c r="BC2334"/>
  <c r="BB2333"/>
  <c r="BC2333"/>
  <c r="BB2331"/>
  <c r="BC2331"/>
  <c r="BB626"/>
  <c r="BC626"/>
  <c r="BB624"/>
  <c r="BC624"/>
  <c r="BB623"/>
  <c r="BC623"/>
  <c r="BB654"/>
  <c r="BC654"/>
  <c r="BB2323"/>
  <c r="BC2323"/>
  <c r="BB2332"/>
  <c r="BC2332"/>
  <c r="BB609"/>
  <c r="BC609"/>
  <c r="BB1632"/>
  <c r="BC1632"/>
  <c r="BB606"/>
  <c r="BC606"/>
  <c r="BB629"/>
  <c r="BC629"/>
  <c r="BB628"/>
  <c r="BC628"/>
  <c r="BB612"/>
  <c r="BC612"/>
  <c r="BB289"/>
  <c r="BC289"/>
  <c r="BB711"/>
  <c r="BC711"/>
  <c r="BB613"/>
  <c r="BC613"/>
  <c r="BB627"/>
  <c r="BC627"/>
  <c r="BB625"/>
  <c r="BC625"/>
  <c r="BB2336"/>
  <c r="BC2336"/>
  <c r="BB1635"/>
  <c r="BC1635"/>
  <c r="BB655"/>
  <c r="BC655"/>
  <c r="BB1627"/>
  <c r="BC1627"/>
  <c r="BB1626"/>
  <c r="BC1626"/>
  <c r="BB719"/>
  <c r="BC719"/>
  <c r="BB2339"/>
  <c r="BC2339"/>
  <c r="BB1629"/>
  <c r="BC1629"/>
  <c r="BB2325"/>
  <c r="BC2325"/>
  <c r="BB2337"/>
  <c r="BC2337"/>
  <c r="BB2094"/>
  <c r="BC2094"/>
  <c r="BB713"/>
  <c r="BC713"/>
  <c r="BB2340"/>
  <c r="BC2340"/>
  <c r="BB614"/>
  <c r="BC614"/>
  <c r="BB2242"/>
  <c r="BC2242"/>
  <c r="BB1637"/>
  <c r="BC1637"/>
  <c r="BB2338"/>
  <c r="BC2338"/>
  <c r="BB1636"/>
  <c r="BC1636"/>
  <c r="BB630"/>
  <c r="BC630"/>
  <c r="BB712"/>
  <c r="BC712"/>
  <c r="BB1630"/>
  <c r="BC1630"/>
  <c r="BB2341"/>
  <c r="BC2341"/>
  <c r="BB619"/>
  <c r="BC619"/>
  <c r="BB2343"/>
  <c r="BC2343"/>
  <c r="BB618"/>
  <c r="BC618"/>
  <c r="BB2344"/>
  <c r="BC2344"/>
  <c r="BB1641"/>
  <c r="BC1641"/>
  <c r="BB2342"/>
  <c r="BC2342"/>
  <c r="BB1640"/>
  <c r="BC1640"/>
  <c r="BB2345"/>
  <c r="BC2345"/>
  <c r="BB656"/>
  <c r="BC656"/>
  <c r="BB288"/>
  <c r="BC288"/>
  <c r="BB287"/>
  <c r="BC287"/>
  <c r="BB616"/>
  <c r="BC616"/>
  <c r="BB2346"/>
  <c r="BC2346"/>
  <c r="BB1628"/>
  <c r="BC1628"/>
  <c r="BB1631"/>
  <c r="BC1631"/>
  <c r="BB2347"/>
  <c r="BC2347"/>
  <c r="BB2350"/>
  <c r="BC2350"/>
  <c r="BB604"/>
  <c r="BC604"/>
  <c r="BB2348"/>
  <c r="BC2348"/>
  <c r="BB1643"/>
  <c r="BC1643"/>
  <c r="BB2364"/>
  <c r="BC2364"/>
  <c r="BB2362"/>
  <c r="BC2362"/>
  <c r="BB2113"/>
  <c r="BC2113"/>
  <c r="BB2050"/>
  <c r="BC2050"/>
  <c r="BB1644"/>
  <c r="BC1644"/>
  <c r="BB2365"/>
  <c r="BC2365"/>
  <c r="BB2327"/>
  <c r="BC2327"/>
  <c r="BB2326"/>
  <c r="BC2326"/>
  <c r="BB2328"/>
  <c r="BC2328"/>
  <c r="BB2114"/>
  <c r="BC2114"/>
  <c r="BB2363"/>
  <c r="BC2363"/>
  <c r="BB2307"/>
  <c r="BC2307"/>
  <c r="BB2051"/>
  <c r="BC2051"/>
  <c r="BB2361"/>
  <c r="BC2361"/>
  <c r="BB2357"/>
  <c r="BC2357"/>
  <c r="BB2360"/>
  <c r="BC2360"/>
  <c r="BB2047"/>
  <c r="BC2047"/>
  <c r="BB2359"/>
  <c r="BC2359"/>
  <c r="BB2330"/>
  <c r="BC2330"/>
  <c r="BB2388"/>
  <c r="BC2388"/>
  <c r="BB2383"/>
  <c r="BC2383"/>
  <c r="BB2384"/>
  <c r="BC2384"/>
  <c r="BB414"/>
  <c r="BC414"/>
  <c r="BB359"/>
  <c r="BC359"/>
  <c r="BB186"/>
  <c r="BC186"/>
  <c r="BB2322"/>
  <c r="BC2322"/>
  <c r="BB2315"/>
  <c r="BC2315"/>
  <c r="BB2044"/>
  <c r="BC2044"/>
  <c r="BB2042"/>
  <c r="BC2042"/>
  <c r="BB2320"/>
  <c r="BC2320"/>
  <c r="BB2041"/>
  <c r="BC2041"/>
  <c r="BB1622"/>
  <c r="BC1622"/>
  <c r="BB2321"/>
  <c r="BC2321"/>
  <c r="BB2319"/>
  <c r="BC2319"/>
  <c r="BB2043"/>
  <c r="BC2043"/>
  <c r="BB2305"/>
  <c r="BC2305"/>
  <c r="BB2306"/>
  <c r="BC2306"/>
  <c r="BB2045"/>
  <c r="BC2045"/>
  <c r="BB2316"/>
  <c r="BC2316"/>
  <c r="BB594"/>
  <c r="BC594"/>
  <c r="BB593"/>
  <c r="BC593"/>
  <c r="BB279"/>
  <c r="BC279"/>
  <c r="BB277"/>
  <c r="BC277"/>
  <c r="BB2402"/>
  <c r="BC2402"/>
  <c r="BB2403"/>
  <c r="BC2403"/>
  <c r="BB276"/>
  <c r="BC276"/>
  <c r="BB278"/>
  <c r="BC278"/>
  <c r="BB275"/>
  <c r="BC275"/>
  <c r="BB2318"/>
  <c r="BC2318"/>
  <c r="BB2317"/>
  <c r="BC2317"/>
  <c r="BB567"/>
  <c r="BC567"/>
  <c r="BB1621"/>
  <c r="BC1621"/>
  <c r="BB2304"/>
  <c r="BC2304"/>
  <c r="BB393"/>
  <c r="BC393"/>
  <c r="BB398"/>
  <c r="BC398"/>
  <c r="BB2093"/>
  <c r="BC2093"/>
  <c r="BB1252"/>
  <c r="BC1252"/>
  <c r="BB1295"/>
  <c r="BC1295"/>
  <c r="BB1302"/>
  <c r="BC1302"/>
  <c r="BB1422"/>
  <c r="BC1422"/>
  <c r="BB1409"/>
  <c r="BC1409"/>
  <c r="BB1233"/>
  <c r="BC1233"/>
  <c r="BB1425"/>
  <c r="BC1425"/>
  <c r="BB1424"/>
  <c r="BC1424"/>
  <c r="BB1381"/>
  <c r="BC1381"/>
  <c r="BB1230"/>
  <c r="BC1230"/>
  <c r="BB1201"/>
  <c r="BC1201"/>
  <c r="BB1420"/>
  <c r="BC1420"/>
  <c r="BB1236"/>
  <c r="BC1236"/>
  <c r="BB1406"/>
  <c r="BC1406"/>
  <c r="BB1407"/>
  <c r="BC1407"/>
  <c r="BB1417"/>
  <c r="BC1417"/>
  <c r="BB1310"/>
  <c r="BC1310"/>
  <c r="BB1404"/>
  <c r="BC1404"/>
  <c r="BB1416"/>
  <c r="BC1416"/>
  <c r="BB1423"/>
  <c r="BC1423"/>
  <c r="BB1244"/>
  <c r="BC1244"/>
  <c r="BB1313"/>
  <c r="BC1313"/>
  <c r="BB1289"/>
  <c r="BC1289"/>
  <c r="BB1290"/>
  <c r="BC1290"/>
  <c r="BB1297"/>
  <c r="BC1297"/>
  <c r="BB1308"/>
  <c r="BC1308"/>
  <c r="BB1301"/>
  <c r="BC1301"/>
  <c r="BB1320"/>
  <c r="BC1320"/>
  <c r="BB1300"/>
  <c r="BC1300"/>
  <c r="BB1728"/>
  <c r="BC1728"/>
  <c r="BB2055"/>
  <c r="BC2055"/>
  <c r="BB2154"/>
  <c r="BC2154"/>
  <c r="BB1741"/>
  <c r="BC1741"/>
  <c r="BB1735"/>
  <c r="BC1735"/>
  <c r="BB1299"/>
  <c r="BC1299"/>
  <c r="BB161"/>
  <c r="BC161"/>
  <c r="BB162"/>
  <c r="BC162"/>
  <c r="BB160"/>
  <c r="BC160"/>
  <c r="BB156"/>
  <c r="BC156"/>
  <c r="BB154"/>
  <c r="BC154"/>
  <c r="BB157"/>
  <c r="BC157"/>
  <c r="BB165"/>
  <c r="BC165"/>
  <c r="BB1805"/>
  <c r="BC1805"/>
  <c r="BB1809"/>
  <c r="BC1809"/>
  <c r="BB1807"/>
  <c r="BC1807"/>
  <c r="BB153"/>
  <c r="BC153"/>
  <c r="BB164"/>
  <c r="BC164"/>
  <c r="BB159"/>
  <c r="BC159"/>
  <c r="BB155"/>
  <c r="BC155"/>
  <c r="BB158"/>
  <c r="BC158"/>
  <c r="BB1115"/>
  <c r="BC1115"/>
  <c r="BB1309"/>
  <c r="BC1309"/>
  <c r="BB2159"/>
  <c r="BC2159"/>
  <c r="BB962"/>
  <c r="BC962"/>
  <c r="BB1215"/>
  <c r="BC1215"/>
  <c r="BB163"/>
  <c r="BC163"/>
  <c r="BB1172"/>
  <c r="BC1172"/>
  <c r="BB1315"/>
  <c r="BC1315"/>
  <c r="BB1245"/>
  <c r="BC1245"/>
  <c r="BB1286"/>
  <c r="BC1286"/>
  <c r="BB978"/>
  <c r="BC978"/>
  <c r="BB1427"/>
  <c r="BC1427"/>
  <c r="BB1806"/>
  <c r="BC1806"/>
  <c r="BB1243"/>
  <c r="BC1243"/>
  <c r="BB1384"/>
  <c r="BC1384"/>
  <c r="BB1226"/>
  <c r="BC1226"/>
  <c r="BB1298"/>
  <c r="BC1298"/>
  <c r="BB1733"/>
  <c r="BC1733"/>
  <c r="BB1430"/>
  <c r="BC1430"/>
  <c r="BB1312"/>
  <c r="BC1312"/>
  <c r="BB1307"/>
  <c r="BC1307"/>
  <c r="BB2195"/>
  <c r="BC2195"/>
  <c r="BB1113"/>
  <c r="BC1113"/>
  <c r="BB36"/>
  <c r="BC36"/>
  <c r="BB1405"/>
  <c r="BC1405"/>
  <c r="BB1717"/>
  <c r="BC1717"/>
  <c r="BB1173"/>
  <c r="BC1173"/>
  <c r="BB1175"/>
  <c r="BC1175"/>
  <c r="BB977"/>
  <c r="BC977"/>
  <c r="BB1379"/>
  <c r="BC1379"/>
  <c r="BB1272"/>
  <c r="BC1272"/>
  <c r="BB1974"/>
  <c r="BC1974"/>
  <c r="BB320"/>
  <c r="BC320"/>
  <c r="BB2175"/>
  <c r="BC2175"/>
  <c r="BB319"/>
  <c r="BC319"/>
  <c r="BB1174"/>
  <c r="BC1174"/>
  <c r="BB2173"/>
  <c r="BC2173"/>
  <c r="BB1171"/>
  <c r="BC1171"/>
  <c r="BB2020"/>
  <c r="BC2020"/>
  <c r="BB1725"/>
  <c r="BC1725"/>
  <c r="BB325"/>
  <c r="BC325"/>
  <c r="BB326"/>
  <c r="BC326"/>
  <c r="BB2172"/>
  <c r="BC2172"/>
  <c r="BB949"/>
  <c r="BC949"/>
  <c r="BB727"/>
  <c r="BC727"/>
  <c r="BB726"/>
  <c r="BC726"/>
  <c r="BB725"/>
  <c r="BC725"/>
  <c r="BB171"/>
  <c r="BC171"/>
  <c r="BB170"/>
  <c r="BC170"/>
  <c r="BB169"/>
  <c r="BC169"/>
  <c r="BB335"/>
  <c r="BC335"/>
  <c r="BB955"/>
  <c r="BC955"/>
  <c r="BB1152"/>
  <c r="BC1152"/>
  <c r="BB736"/>
  <c r="BC736"/>
  <c r="BB959"/>
  <c r="BC959"/>
  <c r="BB954"/>
  <c r="BC954"/>
  <c r="BB215"/>
  <c r="BC215"/>
  <c r="BB214"/>
  <c r="BC214"/>
  <c r="BB213"/>
  <c r="BC213"/>
  <c r="BB734"/>
  <c r="BC734"/>
  <c r="BB733"/>
  <c r="BC733"/>
  <c r="BB732"/>
  <c r="BC732"/>
  <c r="BB304"/>
  <c r="BC304"/>
  <c r="BB731"/>
  <c r="BC731"/>
  <c r="BB2176"/>
  <c r="BC2176"/>
  <c r="BB2177"/>
  <c r="BC2177"/>
  <c r="BB2157"/>
  <c r="BC2157"/>
  <c r="BB2078"/>
  <c r="BC2078"/>
  <c r="BB324"/>
  <c r="BC324"/>
  <c r="BB323"/>
  <c r="BC323"/>
  <c r="BB1202"/>
  <c r="BC1202"/>
  <c r="BB2066"/>
  <c r="BC2066"/>
  <c r="BB203"/>
  <c r="BC203"/>
  <c r="BB202"/>
  <c r="BC202"/>
  <c r="BB1144"/>
  <c r="BC1144"/>
  <c r="BB1143"/>
  <c r="BC1143"/>
  <c r="BB201"/>
  <c r="BC201"/>
  <c r="BB197"/>
  <c r="BC197"/>
  <c r="BB193"/>
  <c r="BC193"/>
  <c r="BB1141"/>
  <c r="BC1141"/>
  <c r="BB2062"/>
  <c r="BC2062"/>
  <c r="BB152"/>
  <c r="BC152"/>
  <c r="BB45"/>
  <c r="BC45"/>
  <c r="BB190"/>
  <c r="BC190"/>
  <c r="BB735"/>
  <c r="BC735"/>
  <c r="BB1692"/>
  <c r="BC1692"/>
  <c r="BB198"/>
  <c r="BC198"/>
  <c r="BB199"/>
  <c r="BC199"/>
  <c r="BB332"/>
  <c r="BC332"/>
  <c r="BB1111"/>
  <c r="BC1111"/>
  <c r="BB200"/>
  <c r="BC200"/>
  <c r="BB729"/>
  <c r="BC729"/>
  <c r="BB2196"/>
  <c r="BC2196"/>
  <c r="BB2197"/>
  <c r="BC2197"/>
  <c r="BB1114"/>
  <c r="BC1114"/>
  <c r="BB1117"/>
  <c r="BC1117"/>
  <c r="BB27"/>
  <c r="BC27"/>
  <c r="BB334"/>
  <c r="BC334"/>
  <c r="BB57"/>
  <c r="BC57"/>
  <c r="BB2207"/>
  <c r="BC2207"/>
  <c r="BB1116"/>
  <c r="BC1116"/>
  <c r="BB2206"/>
  <c r="BC2206"/>
  <c r="BB2204"/>
  <c r="BC2204"/>
  <c r="BB2202"/>
  <c r="BC2202"/>
  <c r="BB2200"/>
  <c r="BC2200"/>
  <c r="BB2205"/>
  <c r="BC2205"/>
  <c r="BB2199"/>
  <c r="BC2199"/>
  <c r="BB2203"/>
  <c r="BC2203"/>
  <c r="BB2201"/>
  <c r="BC2201"/>
  <c r="BB2208"/>
  <c r="BC2208"/>
  <c r="BB2160"/>
  <c r="BC2160"/>
  <c r="BB1118"/>
  <c r="BC1118"/>
  <c r="BB58"/>
  <c r="BC58"/>
  <c r="BB1119"/>
  <c r="BC1119"/>
  <c r="BB2191"/>
  <c r="BC2191"/>
  <c r="BB2190"/>
  <c r="BC2190"/>
  <c r="BB2189"/>
  <c r="BC2189"/>
  <c r="BB2188"/>
  <c r="BC2188"/>
  <c r="BB1112"/>
  <c r="BC1112"/>
  <c r="BB2193"/>
  <c r="BC2193"/>
  <c r="BB2194"/>
  <c r="BC2194"/>
  <c r="BB2234"/>
  <c r="BC2234"/>
  <c r="BB2192"/>
  <c r="BC2192"/>
  <c r="BB2081"/>
  <c r="BC2081"/>
  <c r="BB56"/>
  <c r="BC56"/>
  <c r="BB2082"/>
  <c r="BC2082"/>
  <c r="BB333"/>
  <c r="BC333"/>
  <c r="BB55"/>
  <c r="BC55"/>
  <c r="BB2187"/>
  <c r="BC2187"/>
  <c r="BB2185"/>
  <c r="BC2185"/>
  <c r="BB2186"/>
  <c r="BC2186"/>
  <c r="BB54"/>
  <c r="BC54"/>
  <c r="BB2184"/>
  <c r="BC2184"/>
  <c r="BB2158"/>
  <c r="BC2158"/>
  <c r="BB52"/>
  <c r="BC52"/>
  <c r="BB331"/>
  <c r="BC331"/>
  <c r="BB2182"/>
  <c r="BC2182"/>
  <c r="BB2181"/>
  <c r="BC2181"/>
  <c r="BB2080"/>
  <c r="BC2080"/>
  <c r="BB53"/>
  <c r="BC53"/>
  <c r="BB2183"/>
  <c r="BC2183"/>
  <c r="BB1110"/>
  <c r="BC1110"/>
  <c r="BB2180"/>
  <c r="BC2180"/>
  <c r="BB2179"/>
  <c r="BC2179"/>
  <c r="BB1978"/>
  <c r="BC1978"/>
  <c r="BB1389"/>
  <c r="BC1389"/>
  <c r="BB1388"/>
  <c r="BC1388"/>
  <c r="BB1387"/>
  <c r="BC1387"/>
  <c r="BB1386"/>
  <c r="BC1386"/>
  <c r="BB1385"/>
  <c r="BC1385"/>
  <c r="BB2063"/>
  <c r="BC2063"/>
  <c r="BB1394"/>
  <c r="BC1394"/>
  <c r="BB1393"/>
  <c r="BC1393"/>
  <c r="BB1392"/>
  <c r="BC1392"/>
  <c r="BB1391"/>
  <c r="BC1391"/>
  <c r="BB1390"/>
  <c r="BC1390"/>
  <c r="BB1377"/>
  <c r="BC1377"/>
  <c r="BB1376"/>
  <c r="BC1376"/>
  <c r="BB322"/>
  <c r="BC322"/>
  <c r="BB1269"/>
  <c r="BC1269"/>
  <c r="BB2292"/>
  <c r="BC2292"/>
  <c r="BB2291"/>
  <c r="BC2291"/>
  <c r="BB321"/>
  <c r="BC321"/>
  <c r="BB2068"/>
  <c r="BC2068"/>
  <c r="BB2067"/>
  <c r="BC2067"/>
  <c r="BB1193"/>
  <c r="BC1193"/>
  <c r="BB2290"/>
  <c r="BC2290"/>
  <c r="BB2070"/>
  <c r="BC2070"/>
  <c r="BB1200"/>
  <c r="BC1200"/>
  <c r="BB174"/>
  <c r="BC174"/>
  <c r="BB317"/>
  <c r="BC317"/>
  <c r="BB2064"/>
  <c r="BC2064"/>
  <c r="BB46"/>
  <c r="BC46"/>
  <c r="BB172"/>
  <c r="BC172"/>
  <c r="BB2065"/>
  <c r="BC2065"/>
  <c r="BB2037"/>
  <c r="BC2037"/>
  <c r="BB318"/>
  <c r="BC318"/>
  <c r="BB47"/>
  <c r="BC47"/>
  <c r="BB2152"/>
  <c r="BC2152"/>
  <c r="BB2171"/>
  <c r="BC2171"/>
  <c r="BB2140"/>
  <c r="BC2140"/>
  <c r="BB151"/>
  <c r="BC151"/>
  <c r="BB44"/>
  <c r="BC44"/>
  <c r="BB2155"/>
  <c r="BC2155"/>
  <c r="BB1146"/>
  <c r="BC1146"/>
  <c r="BB1145"/>
  <c r="BC1145"/>
  <c r="BB953"/>
  <c r="BC953"/>
  <c r="BB2251"/>
  <c r="BC2251"/>
  <c r="BB950"/>
  <c r="BC950"/>
  <c r="BB958"/>
  <c r="BC958"/>
  <c r="BB234"/>
  <c r="BC234"/>
  <c r="BB1142"/>
  <c r="BC1142"/>
  <c r="BB951"/>
  <c r="BC951"/>
  <c r="BB728"/>
  <c r="BC728"/>
  <c r="BB2178"/>
  <c r="BC2178"/>
  <c r="BB2038"/>
  <c r="BC2038"/>
  <c r="BB327"/>
  <c r="BC327"/>
  <c r="AW850"/>
  <c r="AR850"/>
  <c r="AS850"/>
  <c r="AP850"/>
  <c r="AQ850"/>
  <c r="AU850"/>
  <c r="AV850"/>
  <c r="AY850"/>
  <c r="AP1588"/>
  <c r="AQ1588"/>
  <c r="AR1588"/>
  <c r="AS1588"/>
  <c r="AU1588"/>
  <c r="AV1588"/>
  <c r="AW1588"/>
  <c r="AX1588"/>
  <c r="AY1588"/>
  <c r="S1617"/>
  <c r="S1209"/>
  <c r="AP1209"/>
  <c r="AQ1209"/>
  <c r="AR1209"/>
  <c r="AS1209"/>
  <c r="AU1209"/>
  <c r="AV1209"/>
  <c r="AY1209"/>
  <c r="AR2392"/>
  <c r="AS2392"/>
  <c r="AP2392"/>
  <c r="AQ2392"/>
  <c r="S2383"/>
  <c r="AR111"/>
  <c r="AU756"/>
  <c r="AV756"/>
  <c r="AW756"/>
  <c r="AX756"/>
  <c r="AY756"/>
  <c r="AW2208"/>
  <c r="AX2208"/>
  <c r="AW2020"/>
  <c r="AX2020"/>
  <c r="AW1171"/>
  <c r="AX1171"/>
  <c r="AW1174"/>
  <c r="AX1174"/>
  <c r="AW319"/>
  <c r="AX319"/>
  <c r="AW2175"/>
  <c r="AX2175"/>
  <c r="AW1272"/>
  <c r="AX1272"/>
  <c r="AW1175"/>
  <c r="AX1175"/>
  <c r="AW1173"/>
  <c r="AX1173"/>
  <c r="AW1717"/>
  <c r="AX1717"/>
  <c r="AW1405"/>
  <c r="AX1405"/>
  <c r="AW2195"/>
  <c r="AX2195"/>
  <c r="AW1307"/>
  <c r="AX1307"/>
  <c r="AW1312"/>
  <c r="AX1312"/>
  <c r="AW1430"/>
  <c r="AX1430"/>
  <c r="AW1733"/>
  <c r="AX1733"/>
  <c r="AW1298"/>
  <c r="AX1298"/>
  <c r="AW1226"/>
  <c r="AX1226"/>
  <c r="AW1384"/>
  <c r="AX1384"/>
  <c r="AW1243"/>
  <c r="AX1243"/>
  <c r="AW1806"/>
  <c r="AX1806"/>
  <c r="AW1427"/>
  <c r="AX1427"/>
  <c r="AW978"/>
  <c r="AX978"/>
  <c r="AW1286"/>
  <c r="AX1286"/>
  <c r="AW1245"/>
  <c r="AX1245"/>
  <c r="AW1315"/>
  <c r="AX1315"/>
  <c r="AW1172"/>
  <c r="AX1172"/>
  <c r="AW163"/>
  <c r="AX163"/>
  <c r="AW1215"/>
  <c r="AX1215"/>
  <c r="AW962"/>
  <c r="AX962"/>
  <c r="AW2159"/>
  <c r="AX2159"/>
  <c r="AW1309"/>
  <c r="AX1309"/>
  <c r="AW1115"/>
  <c r="AX1115"/>
  <c r="AW158"/>
  <c r="AX158"/>
  <c r="AW155"/>
  <c r="AX155"/>
  <c r="AW159"/>
  <c r="AX159"/>
  <c r="AW164"/>
  <c r="AX164"/>
  <c r="AW153"/>
  <c r="AX153"/>
  <c r="AW1807"/>
  <c r="AX1807"/>
  <c r="AW1809"/>
  <c r="AX1809"/>
  <c r="AW1805"/>
  <c r="AX1805"/>
  <c r="AW165"/>
  <c r="AX165"/>
  <c r="AW157"/>
  <c r="AX157"/>
  <c r="AW154"/>
  <c r="AX154"/>
  <c r="AW156"/>
  <c r="AX156"/>
  <c r="AW160"/>
  <c r="AX160"/>
  <c r="AW162"/>
  <c r="AX162"/>
  <c r="AW161"/>
  <c r="AX161"/>
  <c r="AW1299"/>
  <c r="AX1299"/>
  <c r="AW1735"/>
  <c r="AX1735"/>
  <c r="AW1741"/>
  <c r="AX1741"/>
  <c r="AW2154"/>
  <c r="AX2154"/>
  <c r="AW2055"/>
  <c r="AX2055"/>
  <c r="AW1728"/>
  <c r="AX1728"/>
  <c r="AW1300"/>
  <c r="AX1300"/>
  <c r="AW1320"/>
  <c r="AX1320"/>
  <c r="AW1301"/>
  <c r="AX1301"/>
  <c r="AW1308"/>
  <c r="AX1308"/>
  <c r="AW1297"/>
  <c r="AX1297"/>
  <c r="AW1290"/>
  <c r="AX1290"/>
  <c r="AW1289"/>
  <c r="AX1289"/>
  <c r="AW1313"/>
  <c r="AX1313"/>
  <c r="AW1244"/>
  <c r="AX1244"/>
  <c r="AW1423"/>
  <c r="AX1423"/>
  <c r="AW1416"/>
  <c r="AX1416"/>
  <c r="AW1404"/>
  <c r="AX1404"/>
  <c r="AW1310"/>
  <c r="AX1310"/>
  <c r="AW1417"/>
  <c r="AX1417"/>
  <c r="AW1407"/>
  <c r="AX1407"/>
  <c r="AW1406"/>
  <c r="AX1406"/>
  <c r="AW1236"/>
  <c r="AX1236"/>
  <c r="AW1420"/>
  <c r="AX1420"/>
  <c r="AW1201"/>
  <c r="AX1201"/>
  <c r="AW1230"/>
  <c r="AX1230"/>
  <c r="AW1381"/>
  <c r="AX1381"/>
  <c r="AW1424"/>
  <c r="AX1424"/>
  <c r="AW1425"/>
  <c r="AX1425"/>
  <c r="AW1233"/>
  <c r="AX1233"/>
  <c r="AW1409"/>
  <c r="AX1409"/>
  <c r="AW1422"/>
  <c r="AX1422"/>
  <c r="AW1302"/>
  <c r="AX1302"/>
  <c r="AW1295"/>
  <c r="AX1295"/>
  <c r="AW1252"/>
  <c r="AX1252"/>
  <c r="AW1977"/>
  <c r="AX1977"/>
  <c r="AW2295"/>
  <c r="AX2295"/>
  <c r="AW1778"/>
  <c r="AX1778"/>
  <c r="AW2294"/>
  <c r="AX2294"/>
  <c r="AW2293"/>
  <c r="AX2293"/>
  <c r="AW313"/>
  <c r="AX313"/>
  <c r="AW1983"/>
  <c r="AX1983"/>
  <c r="AW147"/>
  <c r="AX147"/>
  <c r="AW1601"/>
  <c r="AX1601"/>
  <c r="AW2216"/>
  <c r="AX2216"/>
  <c r="AW32"/>
  <c r="AX32"/>
  <c r="AW40"/>
  <c r="AX40"/>
  <c r="AW1538"/>
  <c r="AX1538"/>
  <c r="AW1446"/>
  <c r="AX1446"/>
  <c r="AW48"/>
  <c r="AX48"/>
  <c r="AW135"/>
  <c r="AX135"/>
  <c r="AW696"/>
  <c r="AX696"/>
  <c r="AW1724"/>
  <c r="AX1724"/>
  <c r="AW1207"/>
  <c r="AX1207"/>
  <c r="AW2405"/>
  <c r="AX2405"/>
  <c r="AW2075"/>
  <c r="AX2075"/>
  <c r="AW50"/>
  <c r="AX50"/>
  <c r="AW49"/>
  <c r="AX49"/>
  <c r="AW2072"/>
  <c r="AX2072"/>
  <c r="AW1910"/>
  <c r="AX1910"/>
  <c r="AW1765"/>
  <c r="AX1765"/>
  <c r="AW1348"/>
  <c r="AX1348"/>
  <c r="AW2071"/>
  <c r="AX2071"/>
  <c r="AW1562"/>
  <c r="AX1562"/>
  <c r="AW1327"/>
  <c r="AX1327"/>
  <c r="AW992"/>
  <c r="AX992"/>
  <c r="AW1109"/>
  <c r="AX1109"/>
  <c r="AW1549"/>
  <c r="AX1549"/>
  <c r="AW965"/>
  <c r="AX965"/>
  <c r="AW967"/>
  <c r="AX967"/>
  <c r="AW964"/>
  <c r="AX964"/>
  <c r="AW1936"/>
  <c r="AX1936"/>
  <c r="AW1247"/>
  <c r="AX1247"/>
  <c r="AW1869"/>
  <c r="AX1869"/>
  <c r="AW2079"/>
  <c r="AX2079"/>
  <c r="AW2220"/>
  <c r="AX2220"/>
  <c r="AW1984"/>
  <c r="AX1984"/>
  <c r="AW1721"/>
  <c r="AX1721"/>
  <c r="AW2077"/>
  <c r="AX2077"/>
  <c r="AW1208"/>
  <c r="AX1208"/>
  <c r="AW81"/>
  <c r="AX81"/>
  <c r="AW1001"/>
  <c r="AX1001"/>
  <c r="AW1897"/>
  <c r="AX1897"/>
  <c r="AW1898"/>
  <c r="AX1898"/>
  <c r="AW1899"/>
  <c r="AX1899"/>
  <c r="AW1519"/>
  <c r="AX1519"/>
  <c r="AW1528"/>
  <c r="AX1528"/>
  <c r="AW1580"/>
  <c r="AX1580"/>
  <c r="AW375"/>
  <c r="AX375"/>
  <c r="AW1986"/>
  <c r="AX1986"/>
  <c r="AW2005"/>
  <c r="AX2005"/>
  <c r="AW1130"/>
  <c r="AX1130"/>
  <c r="AW1254"/>
  <c r="AX1254"/>
  <c r="AW60"/>
  <c r="AX60"/>
  <c r="AW17"/>
  <c r="AX17"/>
  <c r="AW1517"/>
  <c r="AX1517"/>
  <c r="AW1576"/>
  <c r="AX1576"/>
  <c r="AW355"/>
  <c r="AX355"/>
  <c r="AW1260"/>
  <c r="AX1260"/>
  <c r="AW960"/>
  <c r="AX960"/>
  <c r="AW970"/>
  <c r="AX970"/>
  <c r="AW2039"/>
  <c r="AX2039"/>
  <c r="AW62"/>
  <c r="AX62"/>
  <c r="AW1688"/>
  <c r="AX1688"/>
  <c r="AW64"/>
  <c r="AX64"/>
  <c r="AW2232"/>
  <c r="AX2232"/>
  <c r="AW61"/>
  <c r="AX61"/>
  <c r="AW2073"/>
  <c r="AX2073"/>
  <c r="AW2074"/>
  <c r="AX2074"/>
  <c r="AW1855"/>
  <c r="AX1855"/>
  <c r="AW148"/>
  <c r="AX148"/>
  <c r="AW98"/>
  <c r="AX98"/>
  <c r="AW699"/>
  <c r="AX699"/>
  <c r="AW102"/>
  <c r="AX102"/>
  <c r="AW697"/>
  <c r="AX697"/>
  <c r="AW686"/>
  <c r="AX686"/>
  <c r="AW685"/>
  <c r="AX685"/>
  <c r="AW698"/>
  <c r="AX698"/>
  <c r="AW1690"/>
  <c r="AX1690"/>
  <c r="AW340"/>
  <c r="AX340"/>
  <c r="AW423"/>
  <c r="AX423"/>
  <c r="AW433"/>
  <c r="AX433"/>
  <c r="AW1976"/>
  <c r="AX1976"/>
  <c r="AW341"/>
  <c r="AX341"/>
  <c r="AW348"/>
  <c r="AX348"/>
  <c r="AW339"/>
  <c r="AX339"/>
  <c r="AW1590"/>
  <c r="AX1590"/>
  <c r="AW358"/>
  <c r="AX358"/>
  <c r="AW390"/>
  <c r="AX390"/>
  <c r="AW1693"/>
  <c r="AX1693"/>
  <c r="AW1764"/>
  <c r="AX1764"/>
  <c r="AW1566"/>
  <c r="AX1566"/>
  <c r="AW1766"/>
  <c r="AX1766"/>
  <c r="AW1941"/>
  <c r="AX1941"/>
  <c r="AW1472"/>
  <c r="AX1472"/>
  <c r="AW1920"/>
  <c r="AX1920"/>
  <c r="AW1345"/>
  <c r="AX1345"/>
  <c r="AW1251"/>
  <c r="AX1251"/>
  <c r="AW1347"/>
  <c r="AX1347"/>
  <c r="AW1261"/>
  <c r="AX1261"/>
  <c r="AW1918"/>
  <c r="AX1918"/>
  <c r="AW1474"/>
  <c r="AX1474"/>
  <c r="AW1530"/>
  <c r="AX1530"/>
  <c r="AW1473"/>
  <c r="AX1473"/>
  <c r="AW1346"/>
  <c r="AX1346"/>
  <c r="AW1258"/>
  <c r="AX1258"/>
  <c r="AW1326"/>
  <c r="AX1326"/>
  <c r="AW1583"/>
  <c r="AX1583"/>
  <c r="AW1015"/>
  <c r="AX1015"/>
  <c r="AW1248"/>
  <c r="AX1248"/>
  <c r="AW1324"/>
  <c r="AX1324"/>
  <c r="AW1249"/>
  <c r="AX1249"/>
  <c r="AW2006"/>
  <c r="AX2006"/>
  <c r="AW1578"/>
  <c r="AX1578"/>
  <c r="AW1579"/>
  <c r="AX1579"/>
  <c r="AW422"/>
  <c r="AX422"/>
  <c r="AW986"/>
  <c r="AX986"/>
  <c r="AW1255"/>
  <c r="AX1255"/>
  <c r="AW1948"/>
  <c r="AX1948"/>
  <c r="AW388"/>
  <c r="AX388"/>
  <c r="AW420"/>
  <c r="AX420"/>
  <c r="AW421"/>
  <c r="AX421"/>
  <c r="AW99"/>
  <c r="AX99"/>
  <c r="AW1520"/>
  <c r="AX1520"/>
  <c r="AW1043"/>
  <c r="AX1043"/>
  <c r="AW1532"/>
  <c r="AX1532"/>
  <c r="AW1533"/>
  <c r="AX1533"/>
  <c r="AW1531"/>
  <c r="AX1531"/>
  <c r="AW1203"/>
  <c r="AX1203"/>
  <c r="AW1529"/>
  <c r="AX1529"/>
  <c r="AW1357"/>
  <c r="AX1357"/>
  <c r="AW1325"/>
  <c r="AX1325"/>
  <c r="AW2004"/>
  <c r="AX2004"/>
  <c r="AW1349"/>
  <c r="AX1349"/>
  <c r="AW1204"/>
  <c r="AX1204"/>
  <c r="AW1328"/>
  <c r="AX1328"/>
  <c r="AW1329"/>
  <c r="AX1329"/>
  <c r="AW314"/>
  <c r="AX314"/>
  <c r="AW1786"/>
  <c r="AX1786"/>
  <c r="AW100"/>
  <c r="AX100"/>
  <c r="AW428"/>
  <c r="AX428"/>
  <c r="AW426"/>
  <c r="AX426"/>
  <c r="AW1785"/>
  <c r="AX1785"/>
  <c r="AW1205"/>
  <c r="AX1205"/>
  <c r="AW1262"/>
  <c r="AX1262"/>
  <c r="AW430"/>
  <c r="AX430"/>
  <c r="AW1259"/>
  <c r="AX1259"/>
  <c r="AW425"/>
  <c r="AX425"/>
  <c r="AP2208"/>
  <c r="AQ2208"/>
  <c r="AR2208"/>
  <c r="AS2208"/>
  <c r="AU2208"/>
  <c r="AV2208"/>
  <c r="AY2208"/>
  <c r="AP2020"/>
  <c r="AQ2020"/>
  <c r="AR2020"/>
  <c r="AS2020"/>
  <c r="AU2020"/>
  <c r="AV2020"/>
  <c r="AY2020"/>
  <c r="AP1171"/>
  <c r="AQ1171"/>
  <c r="AR1171"/>
  <c r="AS1171"/>
  <c r="AU1171"/>
  <c r="AV1171"/>
  <c r="AY1171"/>
  <c r="AP1174"/>
  <c r="AQ1174"/>
  <c r="AR1174"/>
  <c r="AS1174"/>
  <c r="AU1174"/>
  <c r="AV1174"/>
  <c r="AY1174"/>
  <c r="AP319"/>
  <c r="AQ319"/>
  <c r="AR319"/>
  <c r="AS319"/>
  <c r="AU319"/>
  <c r="AZ319"/>
  <c r="BH319"/>
  <c r="AV319"/>
  <c r="AY319"/>
  <c r="AP2175"/>
  <c r="AQ2175"/>
  <c r="AR2175"/>
  <c r="AS2175"/>
  <c r="AU2175"/>
  <c r="AV2175"/>
  <c r="AY2175"/>
  <c r="AP1272"/>
  <c r="AQ1272"/>
  <c r="AT1272"/>
  <c r="AR1272"/>
  <c r="AS1272"/>
  <c r="AU1272"/>
  <c r="AV1272"/>
  <c r="AY1272"/>
  <c r="AP1175"/>
  <c r="AQ1175"/>
  <c r="AR1175"/>
  <c r="AS1175"/>
  <c r="AU1175"/>
  <c r="AV1175"/>
  <c r="AY1175"/>
  <c r="AP1173"/>
  <c r="AQ1173"/>
  <c r="AR1173"/>
  <c r="AS1173"/>
  <c r="AU1173"/>
  <c r="AV1173"/>
  <c r="AY1173"/>
  <c r="AP1717"/>
  <c r="AQ1717"/>
  <c r="AR1717"/>
  <c r="AS1717"/>
  <c r="AU1717"/>
  <c r="AV1717"/>
  <c r="AY1717"/>
  <c r="AP1405"/>
  <c r="AQ1405"/>
  <c r="AR1405"/>
  <c r="AS1405"/>
  <c r="AT1405"/>
  <c r="AU1405"/>
  <c r="AV1405"/>
  <c r="AY1405"/>
  <c r="AP2195"/>
  <c r="AQ2195"/>
  <c r="AR2195"/>
  <c r="AS2195"/>
  <c r="AU2195"/>
  <c r="AV2195"/>
  <c r="AY2195"/>
  <c r="AP1307"/>
  <c r="AQ1307"/>
  <c r="AR1307"/>
  <c r="AS1307"/>
  <c r="AU1307"/>
  <c r="AV1307"/>
  <c r="AY1307"/>
  <c r="AP1312"/>
  <c r="AQ1312"/>
  <c r="AR1312"/>
  <c r="AS1312"/>
  <c r="AU1312"/>
  <c r="AV1312"/>
  <c r="AY1312"/>
  <c r="AP1430"/>
  <c r="AQ1430"/>
  <c r="AR1430"/>
  <c r="AS1430"/>
  <c r="AU1430"/>
  <c r="AV1430"/>
  <c r="AY1430"/>
  <c r="AP1733"/>
  <c r="AQ1733"/>
  <c r="AR1733"/>
  <c r="AS1733"/>
  <c r="AU1733"/>
  <c r="AV1733"/>
  <c r="AY1733"/>
  <c r="AP1298"/>
  <c r="AQ1298"/>
  <c r="AR1298"/>
  <c r="AS1298"/>
  <c r="AU1298"/>
  <c r="AV1298"/>
  <c r="AY1298"/>
  <c r="AP1226"/>
  <c r="AQ1226"/>
  <c r="AR1226"/>
  <c r="AS1226"/>
  <c r="AU1226"/>
  <c r="AV1226"/>
  <c r="AY1226"/>
  <c r="AP1384"/>
  <c r="AQ1384"/>
  <c r="AR1384"/>
  <c r="AS1384"/>
  <c r="AU1384"/>
  <c r="AV1384"/>
  <c r="AY1384"/>
  <c r="AP1243"/>
  <c r="AQ1243"/>
  <c r="AR1243"/>
  <c r="AS1243"/>
  <c r="AU1243"/>
  <c r="AV1243"/>
  <c r="AY1243"/>
  <c r="AP1806"/>
  <c r="AQ1806"/>
  <c r="AR1806"/>
  <c r="AS1806"/>
  <c r="AU1806"/>
  <c r="AV1806"/>
  <c r="AY1806"/>
  <c r="AP1427"/>
  <c r="AQ1427"/>
  <c r="AR1427"/>
  <c r="AS1427"/>
  <c r="AU1427"/>
  <c r="AV1427"/>
  <c r="AY1427"/>
  <c r="AP978"/>
  <c r="AQ978"/>
  <c r="AT978"/>
  <c r="BD978"/>
  <c r="AR978"/>
  <c r="AS978"/>
  <c r="AU978"/>
  <c r="AV978"/>
  <c r="AY978"/>
  <c r="AP1286"/>
  <c r="AQ1286"/>
  <c r="AR1286"/>
  <c r="AS1286"/>
  <c r="AU1286"/>
  <c r="AV1286"/>
  <c r="AY1286"/>
  <c r="AP1245"/>
  <c r="AQ1245"/>
  <c r="AR1245"/>
  <c r="AS1245"/>
  <c r="AU1245"/>
  <c r="AV1245"/>
  <c r="AY1245"/>
  <c r="AP1315"/>
  <c r="AQ1315"/>
  <c r="AR1315"/>
  <c r="AS1315"/>
  <c r="AU1315"/>
  <c r="AV1315"/>
  <c r="AY1315"/>
  <c r="AP1172"/>
  <c r="AQ1172"/>
  <c r="AR1172"/>
  <c r="AS1172"/>
  <c r="AU1172"/>
  <c r="AV1172"/>
  <c r="AY1172"/>
  <c r="AP163"/>
  <c r="AQ163"/>
  <c r="AR163"/>
  <c r="AS163"/>
  <c r="AU163"/>
  <c r="AV163"/>
  <c r="AY163"/>
  <c r="AP1215"/>
  <c r="AQ1215"/>
  <c r="AR1215"/>
  <c r="AS1215"/>
  <c r="AU1215"/>
  <c r="AV1215"/>
  <c r="AY1215"/>
  <c r="AP962"/>
  <c r="AQ962"/>
  <c r="AR962"/>
  <c r="AS962"/>
  <c r="AU962"/>
  <c r="AV962"/>
  <c r="AY962"/>
  <c r="AP2159"/>
  <c r="AQ2159"/>
  <c r="AR2159"/>
  <c r="AS2159"/>
  <c r="AU2159"/>
  <c r="AV2159"/>
  <c r="AY2159"/>
  <c r="AP1309"/>
  <c r="AQ1309"/>
  <c r="AR1309"/>
  <c r="AS1309"/>
  <c r="AU1309"/>
  <c r="AV1309"/>
  <c r="AY1309"/>
  <c r="AP1115"/>
  <c r="AQ1115"/>
  <c r="AR1115"/>
  <c r="AS1115"/>
  <c r="AU1115"/>
  <c r="AV1115"/>
  <c r="AY1115"/>
  <c r="AP158"/>
  <c r="AQ158"/>
  <c r="AR158"/>
  <c r="AS158"/>
  <c r="AU158"/>
  <c r="AV158"/>
  <c r="AY158"/>
  <c r="AP155"/>
  <c r="AQ155"/>
  <c r="AR155"/>
  <c r="AS155"/>
  <c r="AU155"/>
  <c r="AV155"/>
  <c r="AY155"/>
  <c r="AP159"/>
  <c r="AQ159"/>
  <c r="AR159"/>
  <c r="AS159"/>
  <c r="AU159"/>
  <c r="AV159"/>
  <c r="AY159"/>
  <c r="AP164"/>
  <c r="AQ164"/>
  <c r="AR164"/>
  <c r="AS164"/>
  <c r="AU164"/>
  <c r="AV164"/>
  <c r="AY164"/>
  <c r="AZ164"/>
  <c r="BI164"/>
  <c r="AP153"/>
  <c r="AQ153"/>
  <c r="AR153"/>
  <c r="AS153"/>
  <c r="AU153"/>
  <c r="AV153"/>
  <c r="AY153"/>
  <c r="AP1807"/>
  <c r="AQ1807"/>
  <c r="AR1807"/>
  <c r="AS1807"/>
  <c r="AT1807"/>
  <c r="BE1807"/>
  <c r="AU1807"/>
  <c r="AV1807"/>
  <c r="AY1807"/>
  <c r="AP1809"/>
  <c r="AQ1809"/>
  <c r="AR1809"/>
  <c r="AS1809"/>
  <c r="AU1809"/>
  <c r="AV1809"/>
  <c r="AY1809"/>
  <c r="AP1805"/>
  <c r="AQ1805"/>
  <c r="AR1805"/>
  <c r="AS1805"/>
  <c r="AU1805"/>
  <c r="AV1805"/>
  <c r="AY1805"/>
  <c r="AP165"/>
  <c r="AQ165"/>
  <c r="AR165"/>
  <c r="AS165"/>
  <c r="AU165"/>
  <c r="AV165"/>
  <c r="AY165"/>
  <c r="AP157"/>
  <c r="AQ157"/>
  <c r="AR157"/>
  <c r="AS157"/>
  <c r="AU157"/>
  <c r="AV157"/>
  <c r="AY157"/>
  <c r="AP154"/>
  <c r="AQ154"/>
  <c r="AR154"/>
  <c r="AS154"/>
  <c r="AU154"/>
  <c r="AV154"/>
  <c r="AY154"/>
  <c r="AP156"/>
  <c r="AQ156"/>
  <c r="AR156"/>
  <c r="AS156"/>
  <c r="AU156"/>
  <c r="AV156"/>
  <c r="AY156"/>
  <c r="AP160"/>
  <c r="AQ160"/>
  <c r="AR160"/>
  <c r="AS160"/>
  <c r="AU160"/>
  <c r="AV160"/>
  <c r="AY160"/>
  <c r="AP162"/>
  <c r="AQ162"/>
  <c r="AR162"/>
  <c r="AS162"/>
  <c r="AU162"/>
  <c r="AV162"/>
  <c r="AY162"/>
  <c r="AP161"/>
  <c r="AQ161"/>
  <c r="AR161"/>
  <c r="AS161"/>
  <c r="AU161"/>
  <c r="AV161"/>
  <c r="AY161"/>
  <c r="AP1299"/>
  <c r="AQ1299"/>
  <c r="AR1299"/>
  <c r="AS1299"/>
  <c r="AU1299"/>
  <c r="AV1299"/>
  <c r="AY1299"/>
  <c r="AP1735"/>
  <c r="AQ1735"/>
  <c r="AR1735"/>
  <c r="AS1735"/>
  <c r="AU1735"/>
  <c r="AV1735"/>
  <c r="AY1735"/>
  <c r="AP1741"/>
  <c r="AQ1741"/>
  <c r="AR1741"/>
  <c r="AS1741"/>
  <c r="AU1741"/>
  <c r="AV1741"/>
  <c r="AY1741"/>
  <c r="AP2154"/>
  <c r="AQ2154"/>
  <c r="AR2154"/>
  <c r="AS2154"/>
  <c r="AU2154"/>
  <c r="AV2154"/>
  <c r="AY2154"/>
  <c r="AP2055"/>
  <c r="AQ2055"/>
  <c r="AR2055"/>
  <c r="AS2055"/>
  <c r="AU2055"/>
  <c r="AV2055"/>
  <c r="AY2055"/>
  <c r="AP1728"/>
  <c r="AQ1728"/>
  <c r="AR1728"/>
  <c r="AS1728"/>
  <c r="AU1728"/>
  <c r="AV1728"/>
  <c r="AY1728"/>
  <c r="AP1300"/>
  <c r="AQ1300"/>
  <c r="AR1300"/>
  <c r="AS1300"/>
  <c r="AU1300"/>
  <c r="AV1300"/>
  <c r="AY1300"/>
  <c r="AP1320"/>
  <c r="AQ1320"/>
  <c r="AR1320"/>
  <c r="AS1320"/>
  <c r="AU1320"/>
  <c r="AV1320"/>
  <c r="AY1320"/>
  <c r="AP1301"/>
  <c r="AT1301"/>
  <c r="AQ1301"/>
  <c r="AR1301"/>
  <c r="AS1301"/>
  <c r="AU1301"/>
  <c r="AV1301"/>
  <c r="AY1301"/>
  <c r="AP1308"/>
  <c r="AQ1308"/>
  <c r="AR1308"/>
  <c r="AS1308"/>
  <c r="AU1308"/>
  <c r="AV1308"/>
  <c r="AY1308"/>
  <c r="AP1297"/>
  <c r="AQ1297"/>
  <c r="AR1297"/>
  <c r="AS1297"/>
  <c r="AU1297"/>
  <c r="AV1297"/>
  <c r="AY1297"/>
  <c r="AP1290"/>
  <c r="AQ1290"/>
  <c r="AR1290"/>
  <c r="AS1290"/>
  <c r="AU1290"/>
  <c r="AV1290"/>
  <c r="AY1290"/>
  <c r="AP1289"/>
  <c r="AQ1289"/>
  <c r="AR1289"/>
  <c r="AS1289"/>
  <c r="AU1289"/>
  <c r="AV1289"/>
  <c r="AY1289"/>
  <c r="AP1313"/>
  <c r="AQ1313"/>
  <c r="AR1313"/>
  <c r="AS1313"/>
  <c r="AU1313"/>
  <c r="AV1313"/>
  <c r="AY1313"/>
  <c r="AP1244"/>
  <c r="AQ1244"/>
  <c r="AR1244"/>
  <c r="AS1244"/>
  <c r="AU1244"/>
  <c r="AV1244"/>
  <c r="AY1244"/>
  <c r="AP1423"/>
  <c r="AQ1423"/>
  <c r="AR1423"/>
  <c r="AS1423"/>
  <c r="AU1423"/>
  <c r="AV1423"/>
  <c r="AY1423"/>
  <c r="AP1416"/>
  <c r="AQ1416"/>
  <c r="AR1416"/>
  <c r="AS1416"/>
  <c r="AU1416"/>
  <c r="AV1416"/>
  <c r="AY1416"/>
  <c r="AP1404"/>
  <c r="AQ1404"/>
  <c r="AR1404"/>
  <c r="AS1404"/>
  <c r="AU1404"/>
  <c r="AV1404"/>
  <c r="AY1404"/>
  <c r="AP1310"/>
  <c r="AQ1310"/>
  <c r="AR1310"/>
  <c r="AS1310"/>
  <c r="AU1310"/>
  <c r="AV1310"/>
  <c r="AY1310"/>
  <c r="AP1417"/>
  <c r="AQ1417"/>
  <c r="AR1417"/>
  <c r="AS1417"/>
  <c r="AU1417"/>
  <c r="AV1417"/>
  <c r="AY1417"/>
  <c r="AP1407"/>
  <c r="AQ1407"/>
  <c r="AR1407"/>
  <c r="AS1407"/>
  <c r="AU1407"/>
  <c r="AV1407"/>
  <c r="AY1407"/>
  <c r="AP1406"/>
  <c r="AQ1406"/>
  <c r="AR1406"/>
  <c r="AS1406"/>
  <c r="AU1406"/>
  <c r="AV1406"/>
  <c r="AY1406"/>
  <c r="AP1236"/>
  <c r="AQ1236"/>
  <c r="AR1236"/>
  <c r="AS1236"/>
  <c r="AU1236"/>
  <c r="AZ1236"/>
  <c r="BG1236"/>
  <c r="AV1236"/>
  <c r="AY1236"/>
  <c r="AP1420"/>
  <c r="AQ1420"/>
  <c r="AR1420"/>
  <c r="AS1420"/>
  <c r="AU1420"/>
  <c r="AV1420"/>
  <c r="AY1420"/>
  <c r="AP1201"/>
  <c r="AQ1201"/>
  <c r="AT1201"/>
  <c r="AR1201"/>
  <c r="AS1201"/>
  <c r="AU1201"/>
  <c r="AV1201"/>
  <c r="AY1201"/>
  <c r="AP1230"/>
  <c r="AQ1230"/>
  <c r="AR1230"/>
  <c r="AS1230"/>
  <c r="AU1230"/>
  <c r="AV1230"/>
  <c r="AY1230"/>
  <c r="AP1381"/>
  <c r="AQ1381"/>
  <c r="AR1381"/>
  <c r="AS1381"/>
  <c r="AU1381"/>
  <c r="AV1381"/>
  <c r="AY1381"/>
  <c r="AP1424"/>
  <c r="AQ1424"/>
  <c r="AR1424"/>
  <c r="AS1424"/>
  <c r="AU1424"/>
  <c r="AV1424"/>
  <c r="AY1424"/>
  <c r="AP1425"/>
  <c r="AQ1425"/>
  <c r="AR1425"/>
  <c r="AS1425"/>
  <c r="AU1425"/>
  <c r="AV1425"/>
  <c r="AY1425"/>
  <c r="AP1233"/>
  <c r="AQ1233"/>
  <c r="AR1233"/>
  <c r="AS1233"/>
  <c r="AU1233"/>
  <c r="AV1233"/>
  <c r="AY1233"/>
  <c r="AP1409"/>
  <c r="AQ1409"/>
  <c r="AR1409"/>
  <c r="AS1409"/>
  <c r="AU1409"/>
  <c r="AV1409"/>
  <c r="AY1409"/>
  <c r="AP1422"/>
  <c r="AQ1422"/>
  <c r="AR1422"/>
  <c r="AS1422"/>
  <c r="AU1422"/>
  <c r="AV1422"/>
  <c r="AY1422"/>
  <c r="AP1302"/>
  <c r="AQ1302"/>
  <c r="AR1302"/>
  <c r="AS1302"/>
  <c r="AU1302"/>
  <c r="AV1302"/>
  <c r="AY1302"/>
  <c r="AP1295"/>
  <c r="AQ1295"/>
  <c r="AR1295"/>
  <c r="AS1295"/>
  <c r="AU1295"/>
  <c r="AV1295"/>
  <c r="AY1295"/>
  <c r="AP1252"/>
  <c r="AQ1252"/>
  <c r="AR1252"/>
  <c r="AS1252"/>
  <c r="AU1252"/>
  <c r="AV1252"/>
  <c r="AY1252"/>
  <c r="AP1977"/>
  <c r="AQ1977"/>
  <c r="AR1977"/>
  <c r="AS1977"/>
  <c r="AU1977"/>
  <c r="AV1977"/>
  <c r="AY1977"/>
  <c r="AP2295"/>
  <c r="AT2295"/>
  <c r="BE2295"/>
  <c r="AQ2295"/>
  <c r="AR2295"/>
  <c r="AS2295"/>
  <c r="AU2295"/>
  <c r="AV2295"/>
  <c r="AY2295"/>
  <c r="AP1778"/>
  <c r="AQ1778"/>
  <c r="AR1778"/>
  <c r="AS1778"/>
  <c r="AU1778"/>
  <c r="AV1778"/>
  <c r="AY1778"/>
  <c r="AP2294"/>
  <c r="AQ2294"/>
  <c r="AR2294"/>
  <c r="AS2294"/>
  <c r="AU2294"/>
  <c r="AV2294"/>
  <c r="AY2294"/>
  <c r="AP2293"/>
  <c r="AQ2293"/>
  <c r="AR2293"/>
  <c r="AS2293"/>
  <c r="AU2293"/>
  <c r="AV2293"/>
  <c r="AY2293"/>
  <c r="AP313"/>
  <c r="AQ313"/>
  <c r="AR313"/>
  <c r="AS313"/>
  <c r="AU313"/>
  <c r="AV313"/>
  <c r="AY313"/>
  <c r="AP1983"/>
  <c r="AQ1983"/>
  <c r="AR1983"/>
  <c r="AS1983"/>
  <c r="AU1983"/>
  <c r="AV1983"/>
  <c r="AY1983"/>
  <c r="AP147"/>
  <c r="AQ147"/>
  <c r="AR147"/>
  <c r="AS147"/>
  <c r="AU147"/>
  <c r="AV147"/>
  <c r="AY147"/>
  <c r="AP1601"/>
  <c r="AQ1601"/>
  <c r="AR1601"/>
  <c r="AS1601"/>
  <c r="AU1601"/>
  <c r="AV1601"/>
  <c r="AY1601"/>
  <c r="AP2216"/>
  <c r="AQ2216"/>
  <c r="AT2216"/>
  <c r="AR2216"/>
  <c r="AS2216"/>
  <c r="AU2216"/>
  <c r="AV2216"/>
  <c r="AY2216"/>
  <c r="AP32"/>
  <c r="AQ32"/>
  <c r="AR32"/>
  <c r="AS32"/>
  <c r="AU32"/>
  <c r="AV32"/>
  <c r="AY32"/>
  <c r="AP40"/>
  <c r="AQ40"/>
  <c r="AR40"/>
  <c r="AS40"/>
  <c r="AU40"/>
  <c r="AV40"/>
  <c r="AY40"/>
  <c r="AP1538"/>
  <c r="AQ1538"/>
  <c r="AR1538"/>
  <c r="AS1538"/>
  <c r="AU1538"/>
  <c r="AV1538"/>
  <c r="AY1538"/>
  <c r="AP1446"/>
  <c r="AQ1446"/>
  <c r="AR1446"/>
  <c r="AS1446"/>
  <c r="AU1446"/>
  <c r="AV1446"/>
  <c r="AY1446"/>
  <c r="AP48"/>
  <c r="AQ48"/>
  <c r="AR48"/>
  <c r="AS48"/>
  <c r="AU48"/>
  <c r="AV48"/>
  <c r="AY48"/>
  <c r="AP135"/>
  <c r="AQ135"/>
  <c r="AR135"/>
  <c r="AS135"/>
  <c r="AU135"/>
  <c r="AV135"/>
  <c r="AY135"/>
  <c r="AP696"/>
  <c r="AQ696"/>
  <c r="AR696"/>
  <c r="AS696"/>
  <c r="AU696"/>
  <c r="AV696"/>
  <c r="AY696"/>
  <c r="AP1724"/>
  <c r="AQ1724"/>
  <c r="AR1724"/>
  <c r="AS1724"/>
  <c r="AU1724"/>
  <c r="AV1724"/>
  <c r="AY1724"/>
  <c r="AP1207"/>
  <c r="AQ1207"/>
  <c r="AR1207"/>
  <c r="AS1207"/>
  <c r="AU1207"/>
  <c r="AV1207"/>
  <c r="AY1207"/>
  <c r="AP2405"/>
  <c r="AQ2405"/>
  <c r="AR2405"/>
  <c r="AS2405"/>
  <c r="AU2405"/>
  <c r="AV2405"/>
  <c r="AY2405"/>
  <c r="AP2075"/>
  <c r="AQ2075"/>
  <c r="AR2075"/>
  <c r="AS2075"/>
  <c r="AU2075"/>
  <c r="AV2075"/>
  <c r="AY2075"/>
  <c r="AP50"/>
  <c r="AQ50"/>
  <c r="AT50"/>
  <c r="BE50"/>
  <c r="AR50"/>
  <c r="AS50"/>
  <c r="AU50"/>
  <c r="AV50"/>
  <c r="AY50"/>
  <c r="AP49"/>
  <c r="AQ49"/>
  <c r="AR49"/>
  <c r="AS49"/>
  <c r="AU49"/>
  <c r="AV49"/>
  <c r="AY49"/>
  <c r="AP2072"/>
  <c r="AQ2072"/>
  <c r="AT2072"/>
  <c r="AR2072"/>
  <c r="AS2072"/>
  <c r="AU2072"/>
  <c r="AV2072"/>
  <c r="AY2072"/>
  <c r="AP1910"/>
  <c r="AQ1910"/>
  <c r="AR1910"/>
  <c r="AS1910"/>
  <c r="AU1910"/>
  <c r="AV1910"/>
  <c r="AY1910"/>
  <c r="AP1765"/>
  <c r="AQ1765"/>
  <c r="AR1765"/>
  <c r="AS1765"/>
  <c r="AU1765"/>
  <c r="AV1765"/>
  <c r="AY1765"/>
  <c r="AP1348"/>
  <c r="BD1348"/>
  <c r="AQ1348"/>
  <c r="AR1348"/>
  <c r="AS1348"/>
  <c r="AT1348"/>
  <c r="AU1348"/>
  <c r="AV1348"/>
  <c r="AY1348"/>
  <c r="AP2071"/>
  <c r="AQ2071"/>
  <c r="AR2071"/>
  <c r="AS2071"/>
  <c r="AU2071"/>
  <c r="AV2071"/>
  <c r="AY2071"/>
  <c r="AZ2071"/>
  <c r="AP1562"/>
  <c r="AQ1562"/>
  <c r="AR1562"/>
  <c r="AS1562"/>
  <c r="AU1562"/>
  <c r="AV1562"/>
  <c r="AY1562"/>
  <c r="AP1327"/>
  <c r="BD1327"/>
  <c r="AQ1327"/>
  <c r="AR1327"/>
  <c r="AS1327"/>
  <c r="AT1327"/>
  <c r="BF1327"/>
  <c r="AU1327"/>
  <c r="AV1327"/>
  <c r="AY1327"/>
  <c r="AP992"/>
  <c r="AQ992"/>
  <c r="AR992"/>
  <c r="AS992"/>
  <c r="AU992"/>
  <c r="AV992"/>
  <c r="AY992"/>
  <c r="AP1109"/>
  <c r="AQ1109"/>
  <c r="AR1109"/>
  <c r="AS1109"/>
  <c r="AU1109"/>
  <c r="AV1109"/>
  <c r="AY1109"/>
  <c r="AP1549"/>
  <c r="AQ1549"/>
  <c r="AR1549"/>
  <c r="AS1549"/>
  <c r="AU1549"/>
  <c r="AV1549"/>
  <c r="AY1549"/>
  <c r="AP965"/>
  <c r="AQ965"/>
  <c r="AR965"/>
  <c r="AS965"/>
  <c r="AU965"/>
  <c r="AV965"/>
  <c r="AY965"/>
  <c r="AP967"/>
  <c r="AQ967"/>
  <c r="AR967"/>
  <c r="AS967"/>
  <c r="AU967"/>
  <c r="AV967"/>
  <c r="AY967"/>
  <c r="AP964"/>
  <c r="AQ964"/>
  <c r="AR964"/>
  <c r="AS964"/>
  <c r="AU964"/>
  <c r="AV964"/>
  <c r="AY964"/>
  <c r="AP1936"/>
  <c r="AQ1936"/>
  <c r="AR1936"/>
  <c r="AS1936"/>
  <c r="AU1936"/>
  <c r="AV1936"/>
  <c r="AY1936"/>
  <c r="AP1247"/>
  <c r="AQ1247"/>
  <c r="AR1247"/>
  <c r="AS1247"/>
  <c r="AU1247"/>
  <c r="AV1247"/>
  <c r="AY1247"/>
  <c r="AP1869"/>
  <c r="AQ1869"/>
  <c r="AR1869"/>
  <c r="AS1869"/>
  <c r="AU1869"/>
  <c r="AV1869"/>
  <c r="AY1869"/>
  <c r="AP2079"/>
  <c r="AQ2079"/>
  <c r="AR2079"/>
  <c r="AS2079"/>
  <c r="AU2079"/>
  <c r="AV2079"/>
  <c r="AY2079"/>
  <c r="AP2220"/>
  <c r="AQ2220"/>
  <c r="AR2220"/>
  <c r="AS2220"/>
  <c r="AU2220"/>
  <c r="AV2220"/>
  <c r="AY2220"/>
  <c r="AP1984"/>
  <c r="AQ1984"/>
  <c r="AR1984"/>
  <c r="AS1984"/>
  <c r="AU1984"/>
  <c r="AV1984"/>
  <c r="AY1984"/>
  <c r="AP1721"/>
  <c r="AQ1721"/>
  <c r="AR1721"/>
  <c r="AS1721"/>
  <c r="AU1721"/>
  <c r="AV1721"/>
  <c r="AY1721"/>
  <c r="AP2077"/>
  <c r="AQ2077"/>
  <c r="AR2077"/>
  <c r="AS2077"/>
  <c r="AU2077"/>
  <c r="AV2077"/>
  <c r="AY2077"/>
  <c r="AP1208"/>
  <c r="AQ1208"/>
  <c r="AR1208"/>
  <c r="AS1208"/>
  <c r="AU1208"/>
  <c r="AV1208"/>
  <c r="AY1208"/>
  <c r="AP81"/>
  <c r="AQ81"/>
  <c r="AR81"/>
  <c r="AS81"/>
  <c r="AU81"/>
  <c r="AV81"/>
  <c r="AY81"/>
  <c r="AP1001"/>
  <c r="AQ1001"/>
  <c r="AR1001"/>
  <c r="AS1001"/>
  <c r="AU1001"/>
  <c r="AV1001"/>
  <c r="AY1001"/>
  <c r="AP1897"/>
  <c r="AQ1897"/>
  <c r="AR1897"/>
  <c r="AS1897"/>
  <c r="AU1897"/>
  <c r="AV1897"/>
  <c r="AY1897"/>
  <c r="AP1898"/>
  <c r="AQ1898"/>
  <c r="AR1898"/>
  <c r="AS1898"/>
  <c r="AU1898"/>
  <c r="AV1898"/>
  <c r="AY1898"/>
  <c r="AP1899"/>
  <c r="AQ1899"/>
  <c r="AR1899"/>
  <c r="AS1899"/>
  <c r="AU1899"/>
  <c r="AV1899"/>
  <c r="AY1899"/>
  <c r="AP1519"/>
  <c r="AQ1519"/>
  <c r="AR1519"/>
  <c r="AS1519"/>
  <c r="AU1519"/>
  <c r="AV1519"/>
  <c r="AY1519"/>
  <c r="AP1528"/>
  <c r="AQ1528"/>
  <c r="AR1528"/>
  <c r="AS1528"/>
  <c r="AU1528"/>
  <c r="AV1528"/>
  <c r="AY1528"/>
  <c r="AP1580"/>
  <c r="AQ1580"/>
  <c r="AR1580"/>
  <c r="AS1580"/>
  <c r="AU1580"/>
  <c r="AV1580"/>
  <c r="AY1580"/>
  <c r="AP375"/>
  <c r="AQ375"/>
  <c r="AR375"/>
  <c r="AS375"/>
  <c r="AU375"/>
  <c r="AV375"/>
  <c r="AY375"/>
  <c r="AP1986"/>
  <c r="AQ1986"/>
  <c r="AR1986"/>
  <c r="AS1986"/>
  <c r="AU1986"/>
  <c r="AV1986"/>
  <c r="AY1986"/>
  <c r="AP2005"/>
  <c r="AQ2005"/>
  <c r="AR2005"/>
  <c r="AS2005"/>
  <c r="AU2005"/>
  <c r="AV2005"/>
  <c r="AY2005"/>
  <c r="AP1130"/>
  <c r="AQ1130"/>
  <c r="AR1130"/>
  <c r="AS1130"/>
  <c r="AU1130"/>
  <c r="AV1130"/>
  <c r="AY1130"/>
  <c r="AP1254"/>
  <c r="AQ1254"/>
  <c r="AR1254"/>
  <c r="AS1254"/>
  <c r="AU1254"/>
  <c r="AV1254"/>
  <c r="AY1254"/>
  <c r="AP60"/>
  <c r="AQ60"/>
  <c r="AR60"/>
  <c r="AS60"/>
  <c r="AU60"/>
  <c r="AV60"/>
  <c r="AY60"/>
  <c r="AP17"/>
  <c r="AQ17"/>
  <c r="AR17"/>
  <c r="AS17"/>
  <c r="AU17"/>
  <c r="AV17"/>
  <c r="AY17"/>
  <c r="AP1517"/>
  <c r="AQ1517"/>
  <c r="AR1517"/>
  <c r="AS1517"/>
  <c r="AU1517"/>
  <c r="AV1517"/>
  <c r="AY1517"/>
  <c r="AP1576"/>
  <c r="AQ1576"/>
  <c r="AR1576"/>
  <c r="AS1576"/>
  <c r="AU1576"/>
  <c r="AV1576"/>
  <c r="AY1576"/>
  <c r="AP355"/>
  <c r="AQ355"/>
  <c r="AR355"/>
  <c r="AS355"/>
  <c r="AU355"/>
  <c r="AV355"/>
  <c r="AY355"/>
  <c r="AP1260"/>
  <c r="AQ1260"/>
  <c r="AR1260"/>
  <c r="AS1260"/>
  <c r="AU1260"/>
  <c r="AV1260"/>
  <c r="AY1260"/>
  <c r="AP960"/>
  <c r="AQ960"/>
  <c r="AR960"/>
  <c r="AS960"/>
  <c r="AU960"/>
  <c r="AV960"/>
  <c r="AY960"/>
  <c r="AP970"/>
  <c r="AQ970"/>
  <c r="AR970"/>
  <c r="AS970"/>
  <c r="AU970"/>
  <c r="AV970"/>
  <c r="AY970"/>
  <c r="AP2039"/>
  <c r="AQ2039"/>
  <c r="AR2039"/>
  <c r="AS2039"/>
  <c r="AU2039"/>
  <c r="AV2039"/>
  <c r="AY2039"/>
  <c r="AP62"/>
  <c r="AQ62"/>
  <c r="AR62"/>
  <c r="AS62"/>
  <c r="AU62"/>
  <c r="AV62"/>
  <c r="AY62"/>
  <c r="AP1688"/>
  <c r="AQ1688"/>
  <c r="AR1688"/>
  <c r="AS1688"/>
  <c r="AU1688"/>
  <c r="AV1688"/>
  <c r="AY1688"/>
  <c r="AP64"/>
  <c r="AQ64"/>
  <c r="AR64"/>
  <c r="AS64"/>
  <c r="AU64"/>
  <c r="AV64"/>
  <c r="AY64"/>
  <c r="AP2232"/>
  <c r="AQ2232"/>
  <c r="AR2232"/>
  <c r="AS2232"/>
  <c r="AU2232"/>
  <c r="AV2232"/>
  <c r="AY2232"/>
  <c r="AP61"/>
  <c r="AQ61"/>
  <c r="AR61"/>
  <c r="AS61"/>
  <c r="AU61"/>
  <c r="AV61"/>
  <c r="AY61"/>
  <c r="AP2073"/>
  <c r="AQ2073"/>
  <c r="AR2073"/>
  <c r="AS2073"/>
  <c r="AU2073"/>
  <c r="AV2073"/>
  <c r="AY2073"/>
  <c r="AP2074"/>
  <c r="AQ2074"/>
  <c r="AR2074"/>
  <c r="AS2074"/>
  <c r="AU2074"/>
  <c r="AV2074"/>
  <c r="AY2074"/>
  <c r="AP1855"/>
  <c r="AQ1855"/>
  <c r="AR1855"/>
  <c r="AS1855"/>
  <c r="AU1855"/>
  <c r="AV1855"/>
  <c r="AY1855"/>
  <c r="AZ1855"/>
  <c r="AP148"/>
  <c r="AQ148"/>
  <c r="AR148"/>
  <c r="AS148"/>
  <c r="AU148"/>
  <c r="AV148"/>
  <c r="AY148"/>
  <c r="AP98"/>
  <c r="AQ98"/>
  <c r="AR98"/>
  <c r="AS98"/>
  <c r="AU98"/>
  <c r="AV98"/>
  <c r="AY98"/>
  <c r="AP699"/>
  <c r="AQ699"/>
  <c r="AR699"/>
  <c r="AS699"/>
  <c r="AU699"/>
  <c r="AV699"/>
  <c r="AY699"/>
  <c r="AP102"/>
  <c r="AQ102"/>
  <c r="AR102"/>
  <c r="AS102"/>
  <c r="AU102"/>
  <c r="AV102"/>
  <c r="AY102"/>
  <c r="AP697"/>
  <c r="AQ697"/>
  <c r="AR697"/>
  <c r="AS697"/>
  <c r="AU697"/>
  <c r="AV697"/>
  <c r="AY697"/>
  <c r="AP686"/>
  <c r="AQ686"/>
  <c r="AR686"/>
  <c r="AS686"/>
  <c r="AU686"/>
  <c r="AV686"/>
  <c r="AY686"/>
  <c r="AP685"/>
  <c r="AQ685"/>
  <c r="AR685"/>
  <c r="AS685"/>
  <c r="AU685"/>
  <c r="AV685"/>
  <c r="AY685"/>
  <c r="AP698"/>
  <c r="AQ698"/>
  <c r="AR698"/>
  <c r="AS698"/>
  <c r="AU698"/>
  <c r="AV698"/>
  <c r="AY698"/>
  <c r="AP1690"/>
  <c r="AQ1690"/>
  <c r="AR1690"/>
  <c r="AS1690"/>
  <c r="AU1690"/>
  <c r="AV1690"/>
  <c r="AY1690"/>
  <c r="AP340"/>
  <c r="AQ340"/>
  <c r="AR340"/>
  <c r="AS340"/>
  <c r="AU340"/>
  <c r="AV340"/>
  <c r="AY340"/>
  <c r="AP423"/>
  <c r="AQ423"/>
  <c r="AR423"/>
  <c r="AS423"/>
  <c r="AU423"/>
  <c r="AV423"/>
  <c r="AY423"/>
  <c r="AP433"/>
  <c r="AQ433"/>
  <c r="AR433"/>
  <c r="AS433"/>
  <c r="AU433"/>
  <c r="AV433"/>
  <c r="AY433"/>
  <c r="AP1976"/>
  <c r="AQ1976"/>
  <c r="AR1976"/>
  <c r="AS1976"/>
  <c r="AU1976"/>
  <c r="AV1976"/>
  <c r="AY1976"/>
  <c r="AP341"/>
  <c r="AQ341"/>
  <c r="AR341"/>
  <c r="AS341"/>
  <c r="AU341"/>
  <c r="AV341"/>
  <c r="AY341"/>
  <c r="AP348"/>
  <c r="AQ348"/>
  <c r="AR348"/>
  <c r="AS348"/>
  <c r="AU348"/>
  <c r="AV348"/>
  <c r="AY348"/>
  <c r="AP339"/>
  <c r="AQ339"/>
  <c r="AR339"/>
  <c r="AS339"/>
  <c r="AU339"/>
  <c r="AV339"/>
  <c r="AY339"/>
  <c r="AZ339"/>
  <c r="BG339"/>
  <c r="AP1590"/>
  <c r="AQ1590"/>
  <c r="AR1590"/>
  <c r="AS1590"/>
  <c r="AU1590"/>
  <c r="AV1590"/>
  <c r="AY1590"/>
  <c r="AP358"/>
  <c r="AQ358"/>
  <c r="AR358"/>
  <c r="AS358"/>
  <c r="AU358"/>
  <c r="AV358"/>
  <c r="AY358"/>
  <c r="AP390"/>
  <c r="AQ390"/>
  <c r="AR390"/>
  <c r="AS390"/>
  <c r="AU390"/>
  <c r="AV390"/>
  <c r="AY390"/>
  <c r="AP1693"/>
  <c r="AQ1693"/>
  <c r="AR1693"/>
  <c r="AS1693"/>
  <c r="AU1693"/>
  <c r="AV1693"/>
  <c r="AY1693"/>
  <c r="AP1764"/>
  <c r="AQ1764"/>
  <c r="AR1764"/>
  <c r="AS1764"/>
  <c r="AU1764"/>
  <c r="AV1764"/>
  <c r="AY1764"/>
  <c r="AP1566"/>
  <c r="AQ1566"/>
  <c r="AR1566"/>
  <c r="AS1566"/>
  <c r="AU1566"/>
  <c r="AV1566"/>
  <c r="AY1566"/>
  <c r="AP1766"/>
  <c r="AQ1766"/>
  <c r="AR1766"/>
  <c r="AS1766"/>
  <c r="AU1766"/>
  <c r="AV1766"/>
  <c r="AY1766"/>
  <c r="AP1941"/>
  <c r="AQ1941"/>
  <c r="AR1941"/>
  <c r="AS1941"/>
  <c r="AU1941"/>
  <c r="AV1941"/>
  <c r="AY1941"/>
  <c r="AP1472"/>
  <c r="AQ1472"/>
  <c r="AR1472"/>
  <c r="AS1472"/>
  <c r="AU1472"/>
  <c r="AV1472"/>
  <c r="AY1472"/>
  <c r="AP1920"/>
  <c r="AQ1920"/>
  <c r="AR1920"/>
  <c r="AS1920"/>
  <c r="AU1920"/>
  <c r="AV1920"/>
  <c r="AY1920"/>
  <c r="AP1345"/>
  <c r="AQ1345"/>
  <c r="AR1345"/>
  <c r="AS1345"/>
  <c r="AU1345"/>
  <c r="AV1345"/>
  <c r="AY1345"/>
  <c r="AP1251"/>
  <c r="AQ1251"/>
  <c r="AR1251"/>
  <c r="AS1251"/>
  <c r="AU1251"/>
  <c r="AV1251"/>
  <c r="AY1251"/>
  <c r="AP1347"/>
  <c r="AQ1347"/>
  <c r="AR1347"/>
  <c r="AS1347"/>
  <c r="AU1347"/>
  <c r="AV1347"/>
  <c r="AY1347"/>
  <c r="AP1261"/>
  <c r="AQ1261"/>
  <c r="AR1261"/>
  <c r="AS1261"/>
  <c r="AU1261"/>
  <c r="AV1261"/>
  <c r="AY1261"/>
  <c r="AP1918"/>
  <c r="AQ1918"/>
  <c r="AR1918"/>
  <c r="AS1918"/>
  <c r="AU1918"/>
  <c r="AV1918"/>
  <c r="AY1918"/>
  <c r="AP1474"/>
  <c r="AQ1474"/>
  <c r="AR1474"/>
  <c r="AS1474"/>
  <c r="AU1474"/>
  <c r="AV1474"/>
  <c r="AY1474"/>
  <c r="AZ1474"/>
  <c r="AP1530"/>
  <c r="AQ1530"/>
  <c r="AR1530"/>
  <c r="AS1530"/>
  <c r="AU1530"/>
  <c r="AV1530"/>
  <c r="AY1530"/>
  <c r="AP1473"/>
  <c r="AQ1473"/>
  <c r="AR1473"/>
  <c r="AS1473"/>
  <c r="AU1473"/>
  <c r="AV1473"/>
  <c r="AY1473"/>
  <c r="AP1346"/>
  <c r="AQ1346"/>
  <c r="AR1346"/>
  <c r="AS1346"/>
  <c r="AU1346"/>
  <c r="AV1346"/>
  <c r="AY1346"/>
  <c r="AP1258"/>
  <c r="AQ1258"/>
  <c r="AR1258"/>
  <c r="AS1258"/>
  <c r="AU1258"/>
  <c r="AV1258"/>
  <c r="AY1258"/>
  <c r="AP1326"/>
  <c r="AQ1326"/>
  <c r="AR1326"/>
  <c r="AS1326"/>
  <c r="AU1326"/>
  <c r="AV1326"/>
  <c r="AY1326"/>
  <c r="AP1583"/>
  <c r="AQ1583"/>
  <c r="AR1583"/>
  <c r="AS1583"/>
  <c r="AU1583"/>
  <c r="AV1583"/>
  <c r="AY1583"/>
  <c r="AP1015"/>
  <c r="AQ1015"/>
  <c r="AR1015"/>
  <c r="AS1015"/>
  <c r="AU1015"/>
  <c r="AV1015"/>
  <c r="AY1015"/>
  <c r="AP1248"/>
  <c r="AQ1248"/>
  <c r="AR1248"/>
  <c r="AS1248"/>
  <c r="AU1248"/>
  <c r="AV1248"/>
  <c r="AY1248"/>
  <c r="AP1324"/>
  <c r="AQ1324"/>
  <c r="AR1324"/>
  <c r="AS1324"/>
  <c r="AU1324"/>
  <c r="AV1324"/>
  <c r="AY1324"/>
  <c r="AP1249"/>
  <c r="AQ1249"/>
  <c r="AR1249"/>
  <c r="AS1249"/>
  <c r="AU1249"/>
  <c r="AV1249"/>
  <c r="AY1249"/>
  <c r="AP2006"/>
  <c r="AQ2006"/>
  <c r="AR2006"/>
  <c r="AS2006"/>
  <c r="AU2006"/>
  <c r="AV2006"/>
  <c r="AY2006"/>
  <c r="AP1578"/>
  <c r="AQ1578"/>
  <c r="AR1578"/>
  <c r="AS1578"/>
  <c r="AU1578"/>
  <c r="AV1578"/>
  <c r="AY1578"/>
  <c r="AP1579"/>
  <c r="AQ1579"/>
  <c r="AR1579"/>
  <c r="AS1579"/>
  <c r="AU1579"/>
  <c r="AV1579"/>
  <c r="AY1579"/>
  <c r="AP422"/>
  <c r="AQ422"/>
  <c r="AR422"/>
  <c r="AS422"/>
  <c r="AU422"/>
  <c r="AV422"/>
  <c r="AY422"/>
  <c r="AP986"/>
  <c r="AQ986"/>
  <c r="AR986"/>
  <c r="AS986"/>
  <c r="AU986"/>
  <c r="AV986"/>
  <c r="AY986"/>
  <c r="AP1255"/>
  <c r="AQ1255"/>
  <c r="AR1255"/>
  <c r="AS1255"/>
  <c r="AU1255"/>
  <c r="AV1255"/>
  <c r="AY1255"/>
  <c r="AZ1255"/>
  <c r="BG1255"/>
  <c r="AP1948"/>
  <c r="AQ1948"/>
  <c r="AR1948"/>
  <c r="AS1948"/>
  <c r="AU1948"/>
  <c r="AV1948"/>
  <c r="AY1948"/>
  <c r="AP388"/>
  <c r="AQ388"/>
  <c r="AR388"/>
  <c r="AS388"/>
  <c r="AU388"/>
  <c r="AV388"/>
  <c r="AY388"/>
  <c r="AP420"/>
  <c r="AQ420"/>
  <c r="AR420"/>
  <c r="AS420"/>
  <c r="AU420"/>
  <c r="AV420"/>
  <c r="AY420"/>
  <c r="AP421"/>
  <c r="AQ421"/>
  <c r="AR421"/>
  <c r="AS421"/>
  <c r="AU421"/>
  <c r="AV421"/>
  <c r="AY421"/>
  <c r="AP99"/>
  <c r="AQ99"/>
  <c r="AR99"/>
  <c r="AS99"/>
  <c r="AU99"/>
  <c r="AV99"/>
  <c r="AY99"/>
  <c r="AP1520"/>
  <c r="AQ1520"/>
  <c r="AR1520"/>
  <c r="AS1520"/>
  <c r="AU1520"/>
  <c r="AV1520"/>
  <c r="AY1520"/>
  <c r="AP1043"/>
  <c r="AQ1043"/>
  <c r="AR1043"/>
  <c r="AS1043"/>
  <c r="AU1043"/>
  <c r="AV1043"/>
  <c r="AY1043"/>
  <c r="AP1532"/>
  <c r="AQ1532"/>
  <c r="AR1532"/>
  <c r="AS1532"/>
  <c r="AU1532"/>
  <c r="AV1532"/>
  <c r="AY1532"/>
  <c r="AP1533"/>
  <c r="AQ1533"/>
  <c r="AR1533"/>
  <c r="AS1533"/>
  <c r="AU1533"/>
  <c r="AV1533"/>
  <c r="AY1533"/>
  <c r="AP1531"/>
  <c r="AQ1531"/>
  <c r="AR1531"/>
  <c r="AS1531"/>
  <c r="AU1531"/>
  <c r="AV1531"/>
  <c r="AY1531"/>
  <c r="AP1203"/>
  <c r="AQ1203"/>
  <c r="AR1203"/>
  <c r="AS1203"/>
  <c r="AU1203"/>
  <c r="AV1203"/>
  <c r="AY1203"/>
  <c r="AP1529"/>
  <c r="AQ1529"/>
  <c r="AR1529"/>
  <c r="AS1529"/>
  <c r="AU1529"/>
  <c r="AV1529"/>
  <c r="AY1529"/>
  <c r="AP1357"/>
  <c r="AQ1357"/>
  <c r="AR1357"/>
  <c r="AS1357"/>
  <c r="AU1357"/>
  <c r="AV1357"/>
  <c r="AY1357"/>
  <c r="AP1325"/>
  <c r="AQ1325"/>
  <c r="AR1325"/>
  <c r="AS1325"/>
  <c r="AU1325"/>
  <c r="AV1325"/>
  <c r="AY1325"/>
  <c r="AP2004"/>
  <c r="AQ2004"/>
  <c r="AR2004"/>
  <c r="AS2004"/>
  <c r="AU2004"/>
  <c r="AV2004"/>
  <c r="AY2004"/>
  <c r="AP1349"/>
  <c r="AQ1349"/>
  <c r="AR1349"/>
  <c r="AS1349"/>
  <c r="AU1349"/>
  <c r="AV1349"/>
  <c r="AY1349"/>
  <c r="AZ1349"/>
  <c r="AP1204"/>
  <c r="AQ1204"/>
  <c r="AR1204"/>
  <c r="AS1204"/>
  <c r="AU1204"/>
  <c r="AV1204"/>
  <c r="AY1204"/>
  <c r="AP1328"/>
  <c r="AQ1328"/>
  <c r="AR1328"/>
  <c r="AS1328"/>
  <c r="AU1328"/>
  <c r="AV1328"/>
  <c r="AY1328"/>
  <c r="AP1329"/>
  <c r="AQ1329"/>
  <c r="AR1329"/>
  <c r="AS1329"/>
  <c r="AU1329"/>
  <c r="AV1329"/>
  <c r="AY1329"/>
  <c r="AP756"/>
  <c r="AQ756"/>
  <c r="AR756"/>
  <c r="AS756"/>
  <c r="AP314"/>
  <c r="AQ314"/>
  <c r="AR314"/>
  <c r="AS314"/>
  <c r="AU314"/>
  <c r="AV314"/>
  <c r="AY314"/>
  <c r="AP1786"/>
  <c r="AQ1786"/>
  <c r="AR1786"/>
  <c r="AS1786"/>
  <c r="AU1786"/>
  <c r="AV1786"/>
  <c r="AY1786"/>
  <c r="AP100"/>
  <c r="AQ100"/>
  <c r="AR100"/>
  <c r="AS100"/>
  <c r="AU100"/>
  <c r="AV100"/>
  <c r="AY100"/>
  <c r="AP428"/>
  <c r="AQ428"/>
  <c r="AR428"/>
  <c r="AS428"/>
  <c r="AU428"/>
  <c r="AV428"/>
  <c r="AY428"/>
  <c r="AP426"/>
  <c r="AQ426"/>
  <c r="AR426"/>
  <c r="AS426"/>
  <c r="AU426"/>
  <c r="AV426"/>
  <c r="AY426"/>
  <c r="AP1785"/>
  <c r="AQ1785"/>
  <c r="AR1785"/>
  <c r="AS1785"/>
  <c r="AU1785"/>
  <c r="AV1785"/>
  <c r="AY1785"/>
  <c r="AP1205"/>
  <c r="AQ1205"/>
  <c r="AR1205"/>
  <c r="AS1205"/>
  <c r="AU1205"/>
  <c r="AV1205"/>
  <c r="AY1205"/>
  <c r="AP1262"/>
  <c r="AQ1262"/>
  <c r="AR1262"/>
  <c r="AS1262"/>
  <c r="AU1262"/>
  <c r="AV1262"/>
  <c r="AY1262"/>
  <c r="AP430"/>
  <c r="AQ430"/>
  <c r="AR430"/>
  <c r="AS430"/>
  <c r="AU430"/>
  <c r="AV430"/>
  <c r="AY430"/>
  <c r="AP1259"/>
  <c r="AQ1259"/>
  <c r="AR1259"/>
  <c r="AS1259"/>
  <c r="AU1259"/>
  <c r="AV1259"/>
  <c r="AY1259"/>
  <c r="AP425"/>
  <c r="AQ425"/>
  <c r="AR425"/>
  <c r="AS425"/>
  <c r="AU425"/>
  <c r="AV425"/>
  <c r="AY425"/>
  <c r="AP641"/>
  <c r="AQ641"/>
  <c r="AR641"/>
  <c r="AS641"/>
  <c r="AU641"/>
  <c r="AV641"/>
  <c r="AY641"/>
  <c r="AP2354"/>
  <c r="AQ2354"/>
  <c r="AR2354"/>
  <c r="AS2354"/>
  <c r="AU2354"/>
  <c r="AV2354"/>
  <c r="AY2354"/>
  <c r="AP2355"/>
  <c r="AQ2355"/>
  <c r="AT2355"/>
  <c r="BD2355"/>
  <c r="AR2355"/>
  <c r="AS2355"/>
  <c r="AU2355"/>
  <c r="AV2355"/>
  <c r="AY2355"/>
  <c r="AP2351"/>
  <c r="AQ2351"/>
  <c r="AR2351"/>
  <c r="AS2351"/>
  <c r="AU2351"/>
  <c r="AV2351"/>
  <c r="AY2351"/>
  <c r="AP2352"/>
  <c r="AQ2352"/>
  <c r="AR2352"/>
  <c r="AS2352"/>
  <c r="AU2352"/>
  <c r="AV2352"/>
  <c r="AY2352"/>
  <c r="AP2353"/>
  <c r="AQ2353"/>
  <c r="AR2353"/>
  <c r="AS2353"/>
  <c r="AU2353"/>
  <c r="AV2353"/>
  <c r="AY2353"/>
  <c r="AP2049"/>
  <c r="AQ2049"/>
  <c r="AR2049"/>
  <c r="AS2049"/>
  <c r="AU2049"/>
  <c r="AV2049"/>
  <c r="AY2049"/>
  <c r="AP1642"/>
  <c r="AQ1642"/>
  <c r="AR1642"/>
  <c r="AS1642"/>
  <c r="AU1642"/>
  <c r="AV1642"/>
  <c r="AY1642"/>
  <c r="AP2048"/>
  <c r="AQ2048"/>
  <c r="AR2048"/>
  <c r="AS2048"/>
  <c r="AU2048"/>
  <c r="AV2048"/>
  <c r="AY2048"/>
  <c r="AP723"/>
  <c r="AQ723"/>
  <c r="AR723"/>
  <c r="AS723"/>
  <c r="AU723"/>
  <c r="AV723"/>
  <c r="AY723"/>
  <c r="AP651"/>
  <c r="AQ651"/>
  <c r="AR651"/>
  <c r="AS651"/>
  <c r="AU651"/>
  <c r="AV651"/>
  <c r="AY651"/>
  <c r="AP2139"/>
  <c r="AQ2139"/>
  <c r="AR2139"/>
  <c r="AS2139"/>
  <c r="AU2139"/>
  <c r="AV2139"/>
  <c r="AY2139"/>
  <c r="AP2198"/>
  <c r="AQ2198"/>
  <c r="AR2198"/>
  <c r="AS2198"/>
  <c r="AU2198"/>
  <c r="AV2198"/>
  <c r="AY2198"/>
  <c r="AP1916"/>
  <c r="AQ1916"/>
  <c r="AR1916"/>
  <c r="AS1916"/>
  <c r="AU1916"/>
  <c r="AV1916"/>
  <c r="AY1916"/>
  <c r="AP2126"/>
  <c r="AQ2126"/>
  <c r="AR2126"/>
  <c r="AS2126"/>
  <c r="AU2126"/>
  <c r="AV2126"/>
  <c r="AY2126"/>
  <c r="AP104"/>
  <c r="AQ104"/>
  <c r="AR104"/>
  <c r="AS104"/>
  <c r="AU104"/>
  <c r="AV104"/>
  <c r="AY104"/>
  <c r="AP103"/>
  <c r="AQ103"/>
  <c r="AR103"/>
  <c r="AS103"/>
  <c r="AU103"/>
  <c r="AV103"/>
  <c r="AY103"/>
  <c r="AZ103"/>
  <c r="AP2095"/>
  <c r="AQ2095"/>
  <c r="AR2095"/>
  <c r="AS2095"/>
  <c r="AU2095"/>
  <c r="AV2095"/>
  <c r="AY2095"/>
  <c r="AP1890"/>
  <c r="AQ1890"/>
  <c r="AR1890"/>
  <c r="AS1890"/>
  <c r="AT1890"/>
  <c r="BE1890"/>
  <c r="AU1890"/>
  <c r="AV1890"/>
  <c r="AY1890"/>
  <c r="AP2104"/>
  <c r="AQ2104"/>
  <c r="AR2104"/>
  <c r="AS2104"/>
  <c r="AU2104"/>
  <c r="AV2104"/>
  <c r="AY2104"/>
  <c r="AP2110"/>
  <c r="AQ2110"/>
  <c r="AR2110"/>
  <c r="AS2110"/>
  <c r="AU2110"/>
  <c r="AV2110"/>
  <c r="AY2110"/>
  <c r="AP2052"/>
  <c r="AQ2052"/>
  <c r="AR2052"/>
  <c r="AS2052"/>
  <c r="AU2052"/>
  <c r="AV2052"/>
  <c r="AY2052"/>
  <c r="AP2054"/>
  <c r="AQ2054"/>
  <c r="AR2054"/>
  <c r="AS2054"/>
  <c r="AU2054"/>
  <c r="AV2054"/>
  <c r="AY2054"/>
  <c r="AP106"/>
  <c r="AQ106"/>
  <c r="AR106"/>
  <c r="AS106"/>
  <c r="AU106"/>
  <c r="AV106"/>
  <c r="AY106"/>
  <c r="AP105"/>
  <c r="AQ105"/>
  <c r="AR105"/>
  <c r="AS105"/>
  <c r="AU105"/>
  <c r="AV105"/>
  <c r="AY105"/>
  <c r="AP652"/>
  <c r="AQ652"/>
  <c r="AR652"/>
  <c r="AS652"/>
  <c r="AU652"/>
  <c r="AV652"/>
  <c r="AY652"/>
  <c r="AP714"/>
  <c r="AQ714"/>
  <c r="AR714"/>
  <c r="AS714"/>
  <c r="AU714"/>
  <c r="AV714"/>
  <c r="AY714"/>
  <c r="AP111"/>
  <c r="AQ111"/>
  <c r="AS111"/>
  <c r="AU111"/>
  <c r="AV111"/>
  <c r="AY111"/>
  <c r="AP631"/>
  <c r="AQ631"/>
  <c r="AR631"/>
  <c r="AS631"/>
  <c r="AU631"/>
  <c r="AV631"/>
  <c r="AY631"/>
  <c r="AP1133"/>
  <c r="AQ1133"/>
  <c r="AR1133"/>
  <c r="AS1133"/>
  <c r="AU1133"/>
  <c r="AV1133"/>
  <c r="AY1133"/>
  <c r="AP257"/>
  <c r="AQ257"/>
  <c r="AR257"/>
  <c r="AS257"/>
  <c r="AU257"/>
  <c r="AV257"/>
  <c r="AY257"/>
  <c r="AP608"/>
  <c r="AQ608"/>
  <c r="AR608"/>
  <c r="AS608"/>
  <c r="AU608"/>
  <c r="AV608"/>
  <c r="AY608"/>
  <c r="AP638"/>
  <c r="AQ638"/>
  <c r="AR638"/>
  <c r="AS638"/>
  <c r="AU638"/>
  <c r="AV638"/>
  <c r="AY638"/>
  <c r="AP610"/>
  <c r="AQ610"/>
  <c r="AR610"/>
  <c r="AS610"/>
  <c r="AU610"/>
  <c r="AV610"/>
  <c r="AY610"/>
  <c r="AP38"/>
  <c r="AQ38"/>
  <c r="AR38"/>
  <c r="AS38"/>
  <c r="AU38"/>
  <c r="AV38"/>
  <c r="AY38"/>
  <c r="AP35"/>
  <c r="AQ35"/>
  <c r="AR35"/>
  <c r="AS35"/>
  <c r="AU35"/>
  <c r="AV35"/>
  <c r="AY35"/>
  <c r="AP34"/>
  <c r="AQ34"/>
  <c r="AR34"/>
  <c r="AS34"/>
  <c r="AU34"/>
  <c r="AV34"/>
  <c r="AY34"/>
  <c r="AP1127"/>
  <c r="AQ1127"/>
  <c r="AR1127"/>
  <c r="AS1127"/>
  <c r="AU1127"/>
  <c r="AV1127"/>
  <c r="AY1127"/>
  <c r="AP39"/>
  <c r="AQ39"/>
  <c r="AR39"/>
  <c r="AS39"/>
  <c r="AU39"/>
  <c r="AV39"/>
  <c r="AY39"/>
  <c r="AP2218"/>
  <c r="AQ2218"/>
  <c r="AR2218"/>
  <c r="AS2218"/>
  <c r="AU2218"/>
  <c r="AV2218"/>
  <c r="AY2218"/>
  <c r="AP2217"/>
  <c r="AQ2217"/>
  <c r="AR2217"/>
  <c r="AS2217"/>
  <c r="AU2217"/>
  <c r="AV2217"/>
  <c r="AY2217"/>
  <c r="AP37"/>
  <c r="AQ37"/>
  <c r="AR37"/>
  <c r="AS37"/>
  <c r="AU37"/>
  <c r="AV37"/>
  <c r="AY37"/>
  <c r="AP1122"/>
  <c r="AQ1122"/>
  <c r="AR1122"/>
  <c r="AS1122"/>
  <c r="AU1122"/>
  <c r="AV1122"/>
  <c r="AY1122"/>
  <c r="AP1120"/>
  <c r="AQ1120"/>
  <c r="AR1120"/>
  <c r="AS1120"/>
  <c r="AU1120"/>
  <c r="AV1120"/>
  <c r="AY1120"/>
  <c r="AP2215"/>
  <c r="AQ2215"/>
  <c r="AR2215"/>
  <c r="AS2215"/>
  <c r="AU2215"/>
  <c r="AV2215"/>
  <c r="AY2215"/>
  <c r="AP2397"/>
  <c r="AQ2397"/>
  <c r="AR2397"/>
  <c r="AS2397"/>
  <c r="AU2397"/>
  <c r="AV2397"/>
  <c r="AY2397"/>
  <c r="AP219"/>
  <c r="AQ219"/>
  <c r="AR219"/>
  <c r="AS219"/>
  <c r="AU219"/>
  <c r="AV219"/>
  <c r="AY219"/>
  <c r="AP1665"/>
  <c r="AQ1665"/>
  <c r="AR1665"/>
  <c r="AS1665"/>
  <c r="AU1665"/>
  <c r="AV1665"/>
  <c r="AY1665"/>
  <c r="AP683"/>
  <c r="AQ683"/>
  <c r="AR683"/>
  <c r="AS683"/>
  <c r="AU683"/>
  <c r="AV683"/>
  <c r="AY683"/>
  <c r="AP2329"/>
  <c r="AQ2329"/>
  <c r="AR2329"/>
  <c r="AS2329"/>
  <c r="AU2329"/>
  <c r="AV2329"/>
  <c r="AY2329"/>
  <c r="AP722"/>
  <c r="AQ722"/>
  <c r="AR722"/>
  <c r="AS722"/>
  <c r="AU722"/>
  <c r="AV722"/>
  <c r="AY722"/>
  <c r="AP721"/>
  <c r="AQ721"/>
  <c r="AR721"/>
  <c r="AS721"/>
  <c r="AU721"/>
  <c r="AV721"/>
  <c r="AY721"/>
  <c r="AP720"/>
  <c r="AQ720"/>
  <c r="AR720"/>
  <c r="AS720"/>
  <c r="AU720"/>
  <c r="AV720"/>
  <c r="AY720"/>
  <c r="AP298"/>
  <c r="AQ298"/>
  <c r="AR298"/>
  <c r="AS298"/>
  <c r="AU298"/>
  <c r="AV298"/>
  <c r="AY298"/>
  <c r="AP1964"/>
  <c r="AQ1964"/>
  <c r="AR1964"/>
  <c r="AS1964"/>
  <c r="AU1964"/>
  <c r="AV1964"/>
  <c r="AY1964"/>
  <c r="AP2399"/>
  <c r="AQ2399"/>
  <c r="AR2399"/>
  <c r="AS2399"/>
  <c r="AU2399"/>
  <c r="AV2399"/>
  <c r="AY2399"/>
  <c r="AP2356"/>
  <c r="AQ2356"/>
  <c r="AR2356"/>
  <c r="AS2356"/>
  <c r="AU2356"/>
  <c r="AV2356"/>
  <c r="AY2356"/>
  <c r="AP2378"/>
  <c r="AQ2378"/>
  <c r="AR2378"/>
  <c r="AS2378"/>
  <c r="AU2378"/>
  <c r="AV2378"/>
  <c r="AY2378"/>
  <c r="AP2349"/>
  <c r="AQ2349"/>
  <c r="AR2349"/>
  <c r="AS2349"/>
  <c r="AU2349"/>
  <c r="AV2349"/>
  <c r="AY2349"/>
  <c r="AP2012"/>
  <c r="AQ2012"/>
  <c r="AR2012"/>
  <c r="AS2012"/>
  <c r="AU2012"/>
  <c r="AV2012"/>
  <c r="AY2012"/>
  <c r="AP2160"/>
  <c r="AQ2160"/>
  <c r="AR2160"/>
  <c r="AS2160"/>
  <c r="AU2160"/>
  <c r="AV2160"/>
  <c r="AY2160"/>
  <c r="AP42"/>
  <c r="AQ42"/>
  <c r="AR42"/>
  <c r="AS42"/>
  <c r="AU42"/>
  <c r="AV42"/>
  <c r="AY42"/>
  <c r="AP2083"/>
  <c r="AQ2083"/>
  <c r="AR2083"/>
  <c r="AS2083"/>
  <c r="AU2083"/>
  <c r="AV2083"/>
  <c r="AY2083"/>
  <c r="AP2111"/>
  <c r="AQ2111"/>
  <c r="AR2111"/>
  <c r="AS2111"/>
  <c r="AU2111"/>
  <c r="AV2111"/>
  <c r="AY2111"/>
  <c r="AP2107"/>
  <c r="AQ2107"/>
  <c r="AR2107"/>
  <c r="AS2107"/>
  <c r="AU2107"/>
  <c r="AV2107"/>
  <c r="AY2107"/>
  <c r="AP2105"/>
  <c r="AQ2105"/>
  <c r="AR2105"/>
  <c r="AS2105"/>
  <c r="AU2105"/>
  <c r="AV2105"/>
  <c r="AY2105"/>
  <c r="AP2108"/>
  <c r="AQ2108"/>
  <c r="AR2108"/>
  <c r="AS2108"/>
  <c r="AU2108"/>
  <c r="AV2108"/>
  <c r="AY2108"/>
  <c r="AP2106"/>
  <c r="AQ2106"/>
  <c r="AR2106"/>
  <c r="AS2106"/>
  <c r="AU2106"/>
  <c r="AV2106"/>
  <c r="AY2106"/>
  <c r="AP2109"/>
  <c r="AQ2109"/>
  <c r="AR2109"/>
  <c r="AS2109"/>
  <c r="AU2109"/>
  <c r="AV2109"/>
  <c r="AY2109"/>
  <c r="AP2086"/>
  <c r="AQ2086"/>
  <c r="AR2086"/>
  <c r="AS2086"/>
  <c r="AU2086"/>
  <c r="AV2086"/>
  <c r="AY2086"/>
  <c r="AP73"/>
  <c r="AQ73"/>
  <c r="AR73"/>
  <c r="AS73"/>
  <c r="AU73"/>
  <c r="AV73"/>
  <c r="AY73"/>
  <c r="AP72"/>
  <c r="AQ72"/>
  <c r="AR72"/>
  <c r="AS72"/>
  <c r="AU72"/>
  <c r="AV72"/>
  <c r="AY72"/>
  <c r="AP76"/>
  <c r="AQ76"/>
  <c r="AT76"/>
  <c r="AR76"/>
  <c r="AS76"/>
  <c r="AU76"/>
  <c r="AV76"/>
  <c r="AY76"/>
  <c r="AP2249"/>
  <c r="AT2249"/>
  <c r="BE2249"/>
  <c r="AQ2249"/>
  <c r="AR2249"/>
  <c r="AS2249"/>
  <c r="AU2249"/>
  <c r="AV2249"/>
  <c r="AY2249"/>
  <c r="AP2250"/>
  <c r="AQ2250"/>
  <c r="AR2250"/>
  <c r="AS2250"/>
  <c r="AU2250"/>
  <c r="AV2250"/>
  <c r="AY2250"/>
  <c r="AP2015"/>
  <c r="AQ2015"/>
  <c r="AR2015"/>
  <c r="AS2015"/>
  <c r="AU2015"/>
  <c r="AV2015"/>
  <c r="AY2015"/>
  <c r="AP2014"/>
  <c r="AQ2014"/>
  <c r="AR2014"/>
  <c r="AS2014"/>
  <c r="AT2014"/>
  <c r="AU2014"/>
  <c r="AV2014"/>
  <c r="AY2014"/>
  <c r="AP2414"/>
  <c r="AQ2414"/>
  <c r="AR2414"/>
  <c r="AS2414"/>
  <c r="AU2414"/>
  <c r="AV2414"/>
  <c r="AY2414"/>
  <c r="AP2419"/>
  <c r="AQ2419"/>
  <c r="AR2419"/>
  <c r="AS2419"/>
  <c r="AU2419"/>
  <c r="AV2419"/>
  <c r="AY2419"/>
  <c r="AP80"/>
  <c r="AQ80"/>
  <c r="AR80"/>
  <c r="AS80"/>
  <c r="AU80"/>
  <c r="AV80"/>
  <c r="AY80"/>
  <c r="AP1611"/>
  <c r="AQ1611"/>
  <c r="AR1611"/>
  <c r="AS1611"/>
  <c r="AU1611"/>
  <c r="AV1611"/>
  <c r="AY1611"/>
  <c r="AP75"/>
  <c r="AQ75"/>
  <c r="AR75"/>
  <c r="AS75"/>
  <c r="AU75"/>
  <c r="AV75"/>
  <c r="AY75"/>
  <c r="AP2087"/>
  <c r="AQ2087"/>
  <c r="AR2087"/>
  <c r="AS2087"/>
  <c r="AU2087"/>
  <c r="AV2087"/>
  <c r="AY2087"/>
  <c r="AP77"/>
  <c r="AQ77"/>
  <c r="AR77"/>
  <c r="AS77"/>
  <c r="AU77"/>
  <c r="AV77"/>
  <c r="AY77"/>
  <c r="AP1612"/>
  <c r="AQ1612"/>
  <c r="AR1612"/>
  <c r="AS1612"/>
  <c r="AU1612"/>
  <c r="AV1612"/>
  <c r="AY1612"/>
  <c r="AP2411"/>
  <c r="AQ2411"/>
  <c r="AR2411"/>
  <c r="AS2411"/>
  <c r="AU2411"/>
  <c r="AV2411"/>
  <c r="AY2411"/>
  <c r="AP2410"/>
  <c r="AQ2410"/>
  <c r="AR2410"/>
  <c r="AS2410"/>
  <c r="AU2410"/>
  <c r="AV2410"/>
  <c r="AY2410"/>
  <c r="AP2141"/>
  <c r="AQ2141"/>
  <c r="AR2141"/>
  <c r="AS2141"/>
  <c r="AU2141"/>
  <c r="AV2141"/>
  <c r="AY2141"/>
  <c r="AP185"/>
  <c r="AQ185"/>
  <c r="AR185"/>
  <c r="AS185"/>
  <c r="AU185"/>
  <c r="AV185"/>
  <c r="AY185"/>
  <c r="AP2247"/>
  <c r="AQ2247"/>
  <c r="AR2247"/>
  <c r="AS2247"/>
  <c r="AU2247"/>
  <c r="AV2247"/>
  <c r="AY2247"/>
  <c r="AP2246"/>
  <c r="AQ2246"/>
  <c r="AR2246"/>
  <c r="AS2246"/>
  <c r="AU2246"/>
  <c r="AV2246"/>
  <c r="AY2246"/>
  <c r="AP2413"/>
  <c r="AQ2413"/>
  <c r="AR2413"/>
  <c r="AS2413"/>
  <c r="AU2413"/>
  <c r="AV2413"/>
  <c r="AY2413"/>
  <c r="AP2412"/>
  <c r="AQ2412"/>
  <c r="AR2412"/>
  <c r="AS2412"/>
  <c r="AU2412"/>
  <c r="AV2412"/>
  <c r="AY2412"/>
  <c r="AP1137"/>
  <c r="AQ1137"/>
  <c r="AR1137"/>
  <c r="AS1137"/>
  <c r="AU1137"/>
  <c r="AV1137"/>
  <c r="AY1137"/>
  <c r="AP10"/>
  <c r="AQ10"/>
  <c r="AR10"/>
  <c r="AS10"/>
  <c r="AU10"/>
  <c r="AV10"/>
  <c r="AY10"/>
  <c r="AP2409"/>
  <c r="AQ2409"/>
  <c r="AR2409"/>
  <c r="AS2409"/>
  <c r="AU2409"/>
  <c r="AV2409"/>
  <c r="AY2409"/>
  <c r="AP2408"/>
  <c r="AQ2408"/>
  <c r="AR2408"/>
  <c r="AS2408"/>
  <c r="AU2408"/>
  <c r="AV2408"/>
  <c r="AY2408"/>
  <c r="AP18"/>
  <c r="AQ18"/>
  <c r="AR18"/>
  <c r="AS18"/>
  <c r="AU18"/>
  <c r="AV18"/>
  <c r="AY18"/>
  <c r="AP2406"/>
  <c r="AQ2406"/>
  <c r="AR2406"/>
  <c r="AS2406"/>
  <c r="AU2406"/>
  <c r="AV2406"/>
  <c r="AY2406"/>
  <c r="AP184"/>
  <c r="AQ184"/>
  <c r="AR184"/>
  <c r="AS184"/>
  <c r="AU184"/>
  <c r="AV184"/>
  <c r="AY184"/>
  <c r="AP183"/>
  <c r="AQ183"/>
  <c r="AR183"/>
  <c r="AS183"/>
  <c r="AU183"/>
  <c r="AV183"/>
  <c r="AY183"/>
  <c r="AP71"/>
  <c r="AQ71"/>
  <c r="AR71"/>
  <c r="AS71"/>
  <c r="AU71"/>
  <c r="AV71"/>
  <c r="AY71"/>
  <c r="AP74"/>
  <c r="AQ74"/>
  <c r="AR74"/>
  <c r="AS74"/>
  <c r="AU74"/>
  <c r="AV74"/>
  <c r="AY74"/>
  <c r="AP3"/>
  <c r="AQ3"/>
  <c r="AR3"/>
  <c r="AS3"/>
  <c r="AU3"/>
  <c r="AV3"/>
  <c r="AY3"/>
  <c r="AP2407"/>
  <c r="AQ2407"/>
  <c r="AR2407"/>
  <c r="AS2407"/>
  <c r="AU2407"/>
  <c r="AV2407"/>
  <c r="AY2407"/>
  <c r="AP2301"/>
  <c r="AQ2301"/>
  <c r="AR2301"/>
  <c r="AS2301"/>
  <c r="AU2301"/>
  <c r="AV2301"/>
  <c r="AY2301"/>
  <c r="AP1563"/>
  <c r="AQ1563"/>
  <c r="AR1563"/>
  <c r="AS1563"/>
  <c r="AU1563"/>
  <c r="AV1563"/>
  <c r="AY1563"/>
  <c r="AP968"/>
  <c r="AQ968"/>
  <c r="AR968"/>
  <c r="AS968"/>
  <c r="AU968"/>
  <c r="AV968"/>
  <c r="AY968"/>
  <c r="AP1868"/>
  <c r="AQ1868"/>
  <c r="AR1868"/>
  <c r="AS1868"/>
  <c r="AU1868"/>
  <c r="AV1868"/>
  <c r="AY1868"/>
  <c r="AP759"/>
  <c r="AQ759"/>
  <c r="AR759"/>
  <c r="AS759"/>
  <c r="AU759"/>
  <c r="AV759"/>
  <c r="AY759"/>
  <c r="AP758"/>
  <c r="AQ758"/>
  <c r="AR758"/>
  <c r="AS758"/>
  <c r="AU758"/>
  <c r="AV758"/>
  <c r="AY758"/>
  <c r="AP1560"/>
  <c r="AQ1560"/>
  <c r="AR1560"/>
  <c r="AS1560"/>
  <c r="AU1560"/>
  <c r="AV1560"/>
  <c r="AY1560"/>
  <c r="AP989"/>
  <c r="AQ989"/>
  <c r="AR989"/>
  <c r="AS989"/>
  <c r="AU989"/>
  <c r="AV989"/>
  <c r="AY989"/>
  <c r="AP963"/>
  <c r="AQ963"/>
  <c r="AR963"/>
  <c r="AS963"/>
  <c r="AU963"/>
  <c r="AV963"/>
  <c r="AY963"/>
  <c r="AZ963"/>
  <c r="AP1584"/>
  <c r="AQ1584"/>
  <c r="AR1584"/>
  <c r="AS1584"/>
  <c r="AU1584"/>
  <c r="AV1584"/>
  <c r="AY1584"/>
  <c r="AP182"/>
  <c r="AQ182"/>
  <c r="AR182"/>
  <c r="AS182"/>
  <c r="AU182"/>
  <c r="AZ182"/>
  <c r="BI182"/>
  <c r="AV182"/>
  <c r="AY182"/>
  <c r="AP1136"/>
  <c r="AQ1136"/>
  <c r="AR1136"/>
  <c r="AS1136"/>
  <c r="AU1136"/>
  <c r="AV1136"/>
  <c r="AY1136"/>
  <c r="AP2002"/>
  <c r="AQ2002"/>
  <c r="AR2002"/>
  <c r="AS2002"/>
  <c r="AU2002"/>
  <c r="AZ2002"/>
  <c r="BI2002"/>
  <c r="AV2002"/>
  <c r="AY2002"/>
  <c r="AP2001"/>
  <c r="AQ2001"/>
  <c r="AR2001"/>
  <c r="AS2001"/>
  <c r="AU2001"/>
  <c r="AZ2001"/>
  <c r="BH2001"/>
  <c r="AV2001"/>
  <c r="AY2001"/>
  <c r="AP1975"/>
  <c r="AQ1975"/>
  <c r="AR1975"/>
  <c r="AS1975"/>
  <c r="AU1975"/>
  <c r="AV1975"/>
  <c r="AY1975"/>
  <c r="AP2404"/>
  <c r="AQ2404"/>
  <c r="AR2404"/>
  <c r="AS2404"/>
  <c r="AU2404"/>
  <c r="AV2404"/>
  <c r="AY2404"/>
  <c r="AP1979"/>
  <c r="AQ1979"/>
  <c r="AR1979"/>
  <c r="AS1979"/>
  <c r="AU1979"/>
  <c r="AV1979"/>
  <c r="AY1979"/>
  <c r="AP660"/>
  <c r="AQ660"/>
  <c r="AR660"/>
  <c r="AS660"/>
  <c r="AU660"/>
  <c r="AV660"/>
  <c r="AY660"/>
  <c r="AP1206"/>
  <c r="AQ1206"/>
  <c r="AR1206"/>
  <c r="AS1206"/>
  <c r="AU1206"/>
  <c r="AV1206"/>
  <c r="AY1206"/>
  <c r="AP243"/>
  <c r="AQ243"/>
  <c r="AR243"/>
  <c r="AS243"/>
  <c r="AU243"/>
  <c r="AV243"/>
  <c r="AY243"/>
  <c r="AP2027"/>
  <c r="AQ2027"/>
  <c r="AR2027"/>
  <c r="AS2027"/>
  <c r="AU2027"/>
  <c r="AV2027"/>
  <c r="AY2027"/>
  <c r="AP666"/>
  <c r="AQ666"/>
  <c r="AR666"/>
  <c r="AS666"/>
  <c r="AU666"/>
  <c r="AV666"/>
  <c r="AY666"/>
  <c r="AP665"/>
  <c r="AQ665"/>
  <c r="AR665"/>
  <c r="AS665"/>
  <c r="AU665"/>
  <c r="AV665"/>
  <c r="AY665"/>
  <c r="AP671"/>
  <c r="AQ671"/>
  <c r="AR671"/>
  <c r="AS671"/>
  <c r="AU671"/>
  <c r="AV671"/>
  <c r="AY671"/>
  <c r="AP670"/>
  <c r="AQ670"/>
  <c r="AR670"/>
  <c r="AS670"/>
  <c r="AU670"/>
  <c r="AV670"/>
  <c r="AY670"/>
  <c r="AP2023"/>
  <c r="AQ2023"/>
  <c r="AR2023"/>
  <c r="AS2023"/>
  <c r="AU2023"/>
  <c r="AV2023"/>
  <c r="AY2023"/>
  <c r="AP2022"/>
  <c r="AQ2022"/>
  <c r="AR2022"/>
  <c r="AS2022"/>
  <c r="AU2022"/>
  <c r="AV2022"/>
  <c r="AY2022"/>
  <c r="AP2119"/>
  <c r="AQ2119"/>
  <c r="AR2119"/>
  <c r="AS2119"/>
  <c r="AU2119"/>
  <c r="AV2119"/>
  <c r="AY2119"/>
  <c r="AP2016"/>
  <c r="AQ2016"/>
  <c r="AR2016"/>
  <c r="AS2016"/>
  <c r="AU2016"/>
  <c r="AV2016"/>
  <c r="AY2016"/>
  <c r="AP661"/>
  <c r="AQ661"/>
  <c r="AR661"/>
  <c r="AS661"/>
  <c r="AU661"/>
  <c r="AV661"/>
  <c r="AY661"/>
  <c r="AP1444"/>
  <c r="AQ1444"/>
  <c r="AR1444"/>
  <c r="AS1444"/>
  <c r="AU1444"/>
  <c r="AV1444"/>
  <c r="AY1444"/>
  <c r="AP2029"/>
  <c r="AQ2029"/>
  <c r="AR2029"/>
  <c r="AS2029"/>
  <c r="AU2029"/>
  <c r="AV2029"/>
  <c r="AY2029"/>
  <c r="AP2025"/>
  <c r="AQ2025"/>
  <c r="AR2025"/>
  <c r="AS2025"/>
  <c r="AU2025"/>
  <c r="AV2025"/>
  <c r="AY2025"/>
  <c r="AP1723"/>
  <c r="AQ1723"/>
  <c r="AR1723"/>
  <c r="AS1723"/>
  <c r="AU1723"/>
  <c r="AZ1723"/>
  <c r="AV1723"/>
  <c r="AY1723"/>
  <c r="AP2263"/>
  <c r="AQ2263"/>
  <c r="AR2263"/>
  <c r="AS2263"/>
  <c r="AU2263"/>
  <c r="AV2263"/>
  <c r="AY2263"/>
  <c r="AP1842"/>
  <c r="AQ1842"/>
  <c r="AR1842"/>
  <c r="AS1842"/>
  <c r="AU1842"/>
  <c r="AV1842"/>
  <c r="AY1842"/>
  <c r="AP1573"/>
  <c r="AQ1573"/>
  <c r="AR1573"/>
  <c r="AS1573"/>
  <c r="AU1573"/>
  <c r="AV1573"/>
  <c r="AY1573"/>
  <c r="AP2028"/>
  <c r="AQ2028"/>
  <c r="AR2028"/>
  <c r="AS2028"/>
  <c r="AU2028"/>
  <c r="AV2028"/>
  <c r="AY2028"/>
  <c r="AZ2028"/>
  <c r="AP746"/>
  <c r="AQ746"/>
  <c r="AR746"/>
  <c r="AS746"/>
  <c r="AU746"/>
  <c r="AV746"/>
  <c r="AY746"/>
  <c r="AP1980"/>
  <c r="AQ1980"/>
  <c r="AR1980"/>
  <c r="AS1980"/>
  <c r="AU1980"/>
  <c r="AV1980"/>
  <c r="AY1980"/>
  <c r="AP2032"/>
  <c r="AQ2032"/>
  <c r="AR2032"/>
  <c r="AS2032"/>
  <c r="AU2032"/>
  <c r="AV2032"/>
  <c r="AY2032"/>
  <c r="AP1909"/>
  <c r="AQ1909"/>
  <c r="AT1909"/>
  <c r="AR1909"/>
  <c r="AS1909"/>
  <c r="AU1909"/>
  <c r="AV1909"/>
  <c r="AY1909"/>
  <c r="AP41"/>
  <c r="AQ41"/>
  <c r="AT41"/>
  <c r="AR41"/>
  <c r="AS41"/>
  <c r="AU41"/>
  <c r="AV41"/>
  <c r="AY41"/>
  <c r="AP994"/>
  <c r="AQ994"/>
  <c r="AT994"/>
  <c r="AR994"/>
  <c r="AS994"/>
  <c r="AU994"/>
  <c r="AV994"/>
  <c r="AY994"/>
  <c r="AP676"/>
  <c r="AQ676"/>
  <c r="AT676"/>
  <c r="BE676"/>
  <c r="AR676"/>
  <c r="AS676"/>
  <c r="AU676"/>
  <c r="AV676"/>
  <c r="AY676"/>
  <c r="AP136"/>
  <c r="AQ136"/>
  <c r="AT136"/>
  <c r="BF136"/>
  <c r="AR136"/>
  <c r="AS136"/>
  <c r="AU136"/>
  <c r="AV136"/>
  <c r="AY136"/>
  <c r="AP231"/>
  <c r="AQ231"/>
  <c r="AR231"/>
  <c r="AS231"/>
  <c r="AU231"/>
  <c r="AV231"/>
  <c r="AY231"/>
  <c r="AZ231"/>
  <c r="AP2030"/>
  <c r="AQ2030"/>
  <c r="AR2030"/>
  <c r="AS2030"/>
  <c r="AU2030"/>
  <c r="AV2030"/>
  <c r="AY2030"/>
  <c r="AZ2030"/>
  <c r="AP137"/>
  <c r="AQ137"/>
  <c r="AR137"/>
  <c r="AS137"/>
  <c r="AU137"/>
  <c r="AV137"/>
  <c r="AY137"/>
  <c r="AP678"/>
  <c r="AQ678"/>
  <c r="AR678"/>
  <c r="AS678"/>
  <c r="AU678"/>
  <c r="AV678"/>
  <c r="AY678"/>
  <c r="AZ678"/>
  <c r="AP677"/>
  <c r="AQ677"/>
  <c r="AR677"/>
  <c r="AS677"/>
  <c r="AU677"/>
  <c r="AV677"/>
  <c r="AY677"/>
  <c r="AP2268"/>
  <c r="AT2268"/>
  <c r="AQ2268"/>
  <c r="AR2268"/>
  <c r="AS2268"/>
  <c r="AU2268"/>
  <c r="AV2268"/>
  <c r="AY2268"/>
  <c r="AP233"/>
  <c r="AQ233"/>
  <c r="AR233"/>
  <c r="AS233"/>
  <c r="AU233"/>
  <c r="AV233"/>
  <c r="AY233"/>
  <c r="AP1620"/>
  <c r="AQ1620"/>
  <c r="AR1620"/>
  <c r="AS1620"/>
  <c r="AU1620"/>
  <c r="AV1620"/>
  <c r="AY1620"/>
  <c r="AP2031"/>
  <c r="AQ2031"/>
  <c r="AR2031"/>
  <c r="AS2031"/>
  <c r="AU2031"/>
  <c r="AV2031"/>
  <c r="AY2031"/>
  <c r="AP138"/>
  <c r="AQ138"/>
  <c r="AR138"/>
  <c r="AS138"/>
  <c r="AU138"/>
  <c r="AV138"/>
  <c r="AY138"/>
  <c r="AP679"/>
  <c r="AQ679"/>
  <c r="AR679"/>
  <c r="AS679"/>
  <c r="AU679"/>
  <c r="AV679"/>
  <c r="AY679"/>
  <c r="AP130"/>
  <c r="AQ130"/>
  <c r="AR130"/>
  <c r="AS130"/>
  <c r="AU130"/>
  <c r="AV130"/>
  <c r="AY130"/>
  <c r="AP672"/>
  <c r="AQ672"/>
  <c r="AR672"/>
  <c r="AS672"/>
  <c r="AU672"/>
  <c r="AV672"/>
  <c r="AY672"/>
  <c r="AP2303"/>
  <c r="AQ2303"/>
  <c r="AR2303"/>
  <c r="AS2303"/>
  <c r="AU2303"/>
  <c r="AV2303"/>
  <c r="AY2303"/>
  <c r="AP239"/>
  <c r="AQ239"/>
  <c r="AR239"/>
  <c r="AS239"/>
  <c r="AU239"/>
  <c r="AV239"/>
  <c r="AY239"/>
  <c r="AP2287"/>
  <c r="AQ2287"/>
  <c r="AR2287"/>
  <c r="AS2287"/>
  <c r="AU2287"/>
  <c r="AV2287"/>
  <c r="AY2287"/>
  <c r="AP2138"/>
  <c r="AQ2138"/>
  <c r="AT2138"/>
  <c r="AR2138"/>
  <c r="AS2138"/>
  <c r="AU2138"/>
  <c r="AV2138"/>
  <c r="AY2138"/>
  <c r="AP684"/>
  <c r="AQ684"/>
  <c r="AR684"/>
  <c r="AS684"/>
  <c r="AU684"/>
  <c r="AV684"/>
  <c r="AY684"/>
  <c r="AP743"/>
  <c r="AQ743"/>
  <c r="AR743"/>
  <c r="AS743"/>
  <c r="AU743"/>
  <c r="AV743"/>
  <c r="AY743"/>
  <c r="AP1850"/>
  <c r="AQ1850"/>
  <c r="AR1850"/>
  <c r="AS1850"/>
  <c r="AT1850"/>
  <c r="AU1850"/>
  <c r="AV1850"/>
  <c r="AY1850"/>
  <c r="AP2085"/>
  <c r="AQ2085"/>
  <c r="AR2085"/>
  <c r="AS2085"/>
  <c r="AT2085"/>
  <c r="AU2085"/>
  <c r="AV2085"/>
  <c r="AY2085"/>
  <c r="AZ2085"/>
  <c r="AP1606"/>
  <c r="AQ1606"/>
  <c r="AR1606"/>
  <c r="AS1606"/>
  <c r="AU1606"/>
  <c r="AV1606"/>
  <c r="AY1606"/>
  <c r="AP66"/>
  <c r="AQ66"/>
  <c r="AR66"/>
  <c r="AS66"/>
  <c r="AU66"/>
  <c r="AZ66"/>
  <c r="AV66"/>
  <c r="AY66"/>
  <c r="AP957"/>
  <c r="AQ957"/>
  <c r="AR957"/>
  <c r="AS957"/>
  <c r="AU957"/>
  <c r="AV957"/>
  <c r="AY957"/>
  <c r="AP232"/>
  <c r="AQ232"/>
  <c r="AR232"/>
  <c r="AS232"/>
  <c r="AU232"/>
  <c r="AZ232"/>
  <c r="AV232"/>
  <c r="AY232"/>
  <c r="AP240"/>
  <c r="AQ240"/>
  <c r="AR240"/>
  <c r="AS240"/>
  <c r="AU240"/>
  <c r="AV240"/>
  <c r="AY240"/>
  <c r="AP1876"/>
  <c r="AQ1876"/>
  <c r="AR1876"/>
  <c r="AS1876"/>
  <c r="AU1876"/>
  <c r="AV1876"/>
  <c r="AY1876"/>
  <c r="AZ1876"/>
  <c r="AP2013"/>
  <c r="AQ2013"/>
  <c r="AR2013"/>
  <c r="AS2013"/>
  <c r="AU2013"/>
  <c r="AV2013"/>
  <c r="AY2013"/>
  <c r="AP1000"/>
  <c r="AQ1000"/>
  <c r="AR1000"/>
  <c r="AS1000"/>
  <c r="AU1000"/>
  <c r="AV1000"/>
  <c r="AY1000"/>
  <c r="AZ1000"/>
  <c r="AP2036"/>
  <c r="AQ2036"/>
  <c r="AR2036"/>
  <c r="AS2036"/>
  <c r="AU2036"/>
  <c r="AV2036"/>
  <c r="AY2036"/>
  <c r="AP146"/>
  <c r="AT146"/>
  <c r="BF146"/>
  <c r="AQ146"/>
  <c r="AR146"/>
  <c r="AS146"/>
  <c r="AU146"/>
  <c r="AV146"/>
  <c r="AY146"/>
  <c r="AP269"/>
  <c r="AQ269"/>
  <c r="AR269"/>
  <c r="AS269"/>
  <c r="AU269"/>
  <c r="AV269"/>
  <c r="AY269"/>
  <c r="AP268"/>
  <c r="AQ268"/>
  <c r="AR268"/>
  <c r="AS268"/>
  <c r="AU268"/>
  <c r="AV268"/>
  <c r="AY268"/>
  <c r="AP998"/>
  <c r="AQ998"/>
  <c r="AR998"/>
  <c r="AS998"/>
  <c r="AU998"/>
  <c r="AV998"/>
  <c r="AY998"/>
  <c r="AP2210"/>
  <c r="AQ2210"/>
  <c r="AR2210"/>
  <c r="AS2210"/>
  <c r="AU2210"/>
  <c r="AV2210"/>
  <c r="AY2210"/>
  <c r="AP1722"/>
  <c r="AQ1722"/>
  <c r="AR1722"/>
  <c r="AS1722"/>
  <c r="AU1722"/>
  <c r="AV1722"/>
  <c r="AY1722"/>
  <c r="AP748"/>
  <c r="AQ748"/>
  <c r="AR748"/>
  <c r="AS748"/>
  <c r="AU748"/>
  <c r="AV748"/>
  <c r="AY748"/>
  <c r="AP747"/>
  <c r="AQ747"/>
  <c r="AR747"/>
  <c r="AS747"/>
  <c r="AU747"/>
  <c r="AV747"/>
  <c r="AY747"/>
  <c r="AP1965"/>
  <c r="AQ1965"/>
  <c r="AR1965"/>
  <c r="AS1965"/>
  <c r="AU1965"/>
  <c r="AV1965"/>
  <c r="AY1965"/>
  <c r="AP1934"/>
  <c r="AQ1934"/>
  <c r="AR1934"/>
  <c r="AS1934"/>
  <c r="AU1934"/>
  <c r="AV1934"/>
  <c r="AY1934"/>
  <c r="AP267"/>
  <c r="AQ267"/>
  <c r="AR267"/>
  <c r="AS267"/>
  <c r="AU267"/>
  <c r="AV267"/>
  <c r="AY267"/>
  <c r="AP266"/>
  <c r="AQ266"/>
  <c r="AR266"/>
  <c r="AS266"/>
  <c r="AU266"/>
  <c r="AV266"/>
  <c r="AY266"/>
  <c r="AP265"/>
  <c r="AQ265"/>
  <c r="AR265"/>
  <c r="AS265"/>
  <c r="AU265"/>
  <c r="AV265"/>
  <c r="AY265"/>
  <c r="AP264"/>
  <c r="AQ264"/>
  <c r="AR264"/>
  <c r="AS264"/>
  <c r="AU264"/>
  <c r="AV264"/>
  <c r="AY264"/>
  <c r="AP263"/>
  <c r="AQ263"/>
  <c r="AR263"/>
  <c r="AS263"/>
  <c r="AU263"/>
  <c r="AV263"/>
  <c r="AY263"/>
  <c r="AP2011"/>
  <c r="AQ2011"/>
  <c r="AR2011"/>
  <c r="AS2011"/>
  <c r="AU2011"/>
  <c r="AV2011"/>
  <c r="AY2011"/>
  <c r="AP1957"/>
  <c r="AQ1957"/>
  <c r="AR1957"/>
  <c r="AS1957"/>
  <c r="AU1957"/>
  <c r="AV1957"/>
  <c r="AY1957"/>
  <c r="AP1956"/>
  <c r="AQ1956"/>
  <c r="AR1956"/>
  <c r="AS1956"/>
  <c r="AU1956"/>
  <c r="AV1956"/>
  <c r="AY1956"/>
  <c r="AP1987"/>
  <c r="AQ1987"/>
  <c r="AR1987"/>
  <c r="AS1987"/>
  <c r="AU1987"/>
  <c r="AV1987"/>
  <c r="AY1987"/>
  <c r="AP1981"/>
  <c r="AQ1981"/>
  <c r="AR1981"/>
  <c r="AS1981"/>
  <c r="AU1981"/>
  <c r="AV1981"/>
  <c r="AY1981"/>
  <c r="AP993"/>
  <c r="AQ993"/>
  <c r="AR993"/>
  <c r="AS993"/>
  <c r="AU993"/>
  <c r="AV993"/>
  <c r="AY993"/>
  <c r="AP386"/>
  <c r="AQ386"/>
  <c r="AR386"/>
  <c r="AS386"/>
  <c r="AU386"/>
  <c r="AV386"/>
  <c r="AY386"/>
  <c r="AP997"/>
  <c r="AQ997"/>
  <c r="AR997"/>
  <c r="AS997"/>
  <c r="AU997"/>
  <c r="AV997"/>
  <c r="AY997"/>
  <c r="AP2076"/>
  <c r="AQ2076"/>
  <c r="AR2076"/>
  <c r="AS2076"/>
  <c r="AU2076"/>
  <c r="AV2076"/>
  <c r="AY2076"/>
  <c r="AP2021"/>
  <c r="AQ2021"/>
  <c r="AR2021"/>
  <c r="AS2021"/>
  <c r="AU2021"/>
  <c r="AV2021"/>
  <c r="AY2021"/>
  <c r="AP123"/>
  <c r="AQ123"/>
  <c r="AR123"/>
  <c r="AS123"/>
  <c r="AU123"/>
  <c r="AV123"/>
  <c r="AY123"/>
  <c r="AP999"/>
  <c r="AQ999"/>
  <c r="AR999"/>
  <c r="AS999"/>
  <c r="AU999"/>
  <c r="AV999"/>
  <c r="AY999"/>
  <c r="AP237"/>
  <c r="AQ237"/>
  <c r="AR237"/>
  <c r="AS237"/>
  <c r="AU237"/>
  <c r="AV237"/>
  <c r="AY237"/>
  <c r="AP2282"/>
  <c r="AQ2282"/>
  <c r="AR2282"/>
  <c r="AS2282"/>
  <c r="AU2282"/>
  <c r="AV2282"/>
  <c r="AY2282"/>
  <c r="AP2281"/>
  <c r="AQ2281"/>
  <c r="AR2281"/>
  <c r="AS2281"/>
  <c r="AU2281"/>
  <c r="AV2281"/>
  <c r="AY2281"/>
  <c r="AP2279"/>
  <c r="AQ2279"/>
  <c r="AR2279"/>
  <c r="AS2279"/>
  <c r="AU2279"/>
  <c r="AV2279"/>
  <c r="AY2279"/>
  <c r="AP2276"/>
  <c r="AQ2276"/>
  <c r="AR2276"/>
  <c r="AS2276"/>
  <c r="AU2276"/>
  <c r="AV2276"/>
  <c r="AY2276"/>
  <c r="AP996"/>
  <c r="AQ996"/>
  <c r="AR996"/>
  <c r="AS996"/>
  <c r="AU996"/>
  <c r="AV996"/>
  <c r="AY996"/>
  <c r="AP995"/>
  <c r="AQ995"/>
  <c r="AR995"/>
  <c r="AS995"/>
  <c r="AT995"/>
  <c r="AU995"/>
  <c r="AV995"/>
  <c r="AY995"/>
  <c r="AP971"/>
  <c r="AQ971"/>
  <c r="AR971"/>
  <c r="AS971"/>
  <c r="AU971"/>
  <c r="AV971"/>
  <c r="AY971"/>
  <c r="AP1149"/>
  <c r="AQ1149"/>
  <c r="AT1149"/>
  <c r="AR1149"/>
  <c r="AS1149"/>
  <c r="AU1149"/>
  <c r="AV1149"/>
  <c r="AY1149"/>
  <c r="AP229"/>
  <c r="AQ229"/>
  <c r="AR229"/>
  <c r="AS229"/>
  <c r="AU229"/>
  <c r="AV229"/>
  <c r="AY229"/>
  <c r="AP228"/>
  <c r="AQ228"/>
  <c r="AT228"/>
  <c r="AR228"/>
  <c r="AS228"/>
  <c r="AU228"/>
  <c r="AV228"/>
  <c r="AY228"/>
  <c r="AP238"/>
  <c r="AQ238"/>
  <c r="AR238"/>
  <c r="AS238"/>
  <c r="AU238"/>
  <c r="AV238"/>
  <c r="AY238"/>
  <c r="AP2283"/>
  <c r="AQ2283"/>
  <c r="AR2283"/>
  <c r="AS2283"/>
  <c r="AT2283"/>
  <c r="AU2283"/>
  <c r="AV2283"/>
  <c r="AY2283"/>
  <c r="AP2219"/>
  <c r="AQ2219"/>
  <c r="AR2219"/>
  <c r="AS2219"/>
  <c r="AU2219"/>
  <c r="AV2219"/>
  <c r="AY2219"/>
  <c r="AP1126"/>
  <c r="AQ1126"/>
  <c r="AR1126"/>
  <c r="AS1126"/>
  <c r="AT1126"/>
  <c r="AU1126"/>
  <c r="AV1126"/>
  <c r="AY1126"/>
  <c r="AP2040"/>
  <c r="AQ2040"/>
  <c r="AR2040"/>
  <c r="AS2040"/>
  <c r="AU2040"/>
  <c r="AV2040"/>
  <c r="AY2040"/>
  <c r="AP8"/>
  <c r="AQ8"/>
  <c r="AT8"/>
  <c r="AR8"/>
  <c r="AS8"/>
  <c r="AU8"/>
  <c r="AV8"/>
  <c r="AY8"/>
  <c r="AP1125"/>
  <c r="AQ1125"/>
  <c r="AR1125"/>
  <c r="AS1125"/>
  <c r="AU1125"/>
  <c r="AV1125"/>
  <c r="AY1125"/>
  <c r="AP29"/>
  <c r="AQ29"/>
  <c r="AT29"/>
  <c r="AR29"/>
  <c r="AS29"/>
  <c r="AU29"/>
  <c r="AV29"/>
  <c r="AY29"/>
  <c r="AP2212"/>
  <c r="AQ2212"/>
  <c r="AR2212"/>
  <c r="AS2212"/>
  <c r="AU2212"/>
  <c r="AV2212"/>
  <c r="AY2212"/>
  <c r="AP1121"/>
  <c r="AQ1121"/>
  <c r="AR1121"/>
  <c r="AS1121"/>
  <c r="AT1121"/>
  <c r="AU1121"/>
  <c r="AV1121"/>
  <c r="AY1121"/>
  <c r="AP7"/>
  <c r="AQ7"/>
  <c r="AR7"/>
  <c r="AS7"/>
  <c r="AU7"/>
  <c r="AV7"/>
  <c r="AY7"/>
  <c r="AP1124"/>
  <c r="AQ1124"/>
  <c r="AR1124"/>
  <c r="AS1124"/>
  <c r="AU1124"/>
  <c r="AV1124"/>
  <c r="AY1124"/>
  <c r="AP1123"/>
  <c r="AQ1123"/>
  <c r="AR1123"/>
  <c r="AS1123"/>
  <c r="AU1123"/>
  <c r="AV1123"/>
  <c r="AY1123"/>
  <c r="AP9"/>
  <c r="AQ9"/>
  <c r="AR9"/>
  <c r="AS9"/>
  <c r="AU9"/>
  <c r="AV9"/>
  <c r="AY9"/>
  <c r="AP28"/>
  <c r="AQ28"/>
  <c r="AR28"/>
  <c r="AS28"/>
  <c r="AU28"/>
  <c r="AV28"/>
  <c r="AY28"/>
  <c r="AP2214"/>
  <c r="AQ2214"/>
  <c r="AR2214"/>
  <c r="AS2214"/>
  <c r="AU2214"/>
  <c r="AV2214"/>
  <c r="AY2214"/>
  <c r="AP2213"/>
  <c r="AQ2213"/>
  <c r="AR2213"/>
  <c r="AS2213"/>
  <c r="AU2213"/>
  <c r="AV2213"/>
  <c r="AY2213"/>
  <c r="AP31"/>
  <c r="AQ31"/>
  <c r="AR31"/>
  <c r="AS31"/>
  <c r="AU31"/>
  <c r="AV31"/>
  <c r="AY31"/>
  <c r="AP30"/>
  <c r="AQ30"/>
  <c r="AR30"/>
  <c r="AS30"/>
  <c r="AU30"/>
  <c r="AV30"/>
  <c r="AY30"/>
  <c r="AP2211"/>
  <c r="AQ2211"/>
  <c r="AR2211"/>
  <c r="AS2211"/>
  <c r="AU2211"/>
  <c r="AV2211"/>
  <c r="AY2211"/>
  <c r="AP2209"/>
  <c r="AQ2209"/>
  <c r="AR2209"/>
  <c r="AS2209"/>
  <c r="AU2209"/>
  <c r="AV2209"/>
  <c r="AY2209"/>
  <c r="AP6"/>
  <c r="AQ6"/>
  <c r="AR6"/>
  <c r="AS6"/>
  <c r="AU6"/>
  <c r="AV6"/>
  <c r="AY6"/>
  <c r="AP59"/>
  <c r="AQ59"/>
  <c r="AR59"/>
  <c r="AS59"/>
  <c r="AU59"/>
  <c r="AV59"/>
  <c r="AY59"/>
  <c r="AP63"/>
  <c r="AQ63"/>
  <c r="AR63"/>
  <c r="AS63"/>
  <c r="AU63"/>
  <c r="AV63"/>
  <c r="AY63"/>
  <c r="AP2222"/>
  <c r="AQ2222"/>
  <c r="AR2222"/>
  <c r="AS2222"/>
  <c r="AU2222"/>
  <c r="AV2222"/>
  <c r="AY2222"/>
  <c r="AP2230"/>
  <c r="AQ2230"/>
  <c r="AR2230"/>
  <c r="AS2230"/>
  <c r="AU2230"/>
  <c r="AV2230"/>
  <c r="AY2230"/>
  <c r="AP2229"/>
  <c r="AQ2229"/>
  <c r="AR2229"/>
  <c r="AS2229"/>
  <c r="AU2229"/>
  <c r="AV2229"/>
  <c r="AY2229"/>
  <c r="AP1132"/>
  <c r="AQ1132"/>
  <c r="AR1132"/>
  <c r="AS1132"/>
  <c r="AU1132"/>
  <c r="AV1132"/>
  <c r="AY1132"/>
  <c r="AP2223"/>
  <c r="AQ2223"/>
  <c r="AR2223"/>
  <c r="AS2223"/>
  <c r="AU2223"/>
  <c r="AV2223"/>
  <c r="AY2223"/>
  <c r="AP274"/>
  <c r="AQ274"/>
  <c r="AR274"/>
  <c r="AS274"/>
  <c r="AU274"/>
  <c r="AV274"/>
  <c r="AY274"/>
  <c r="AP2227"/>
  <c r="AQ2227"/>
  <c r="AR2227"/>
  <c r="AS2227"/>
  <c r="AU2227"/>
  <c r="AV2227"/>
  <c r="AY2227"/>
  <c r="AP33"/>
  <c r="AQ33"/>
  <c r="AR33"/>
  <c r="AS33"/>
  <c r="AU33"/>
  <c r="AV33"/>
  <c r="AY33"/>
  <c r="AP1131"/>
  <c r="AQ1131"/>
  <c r="AR1131"/>
  <c r="AS1131"/>
  <c r="AU1131"/>
  <c r="AV1131"/>
  <c r="AY1131"/>
  <c r="AP2225"/>
  <c r="AQ2225"/>
  <c r="AR2225"/>
  <c r="AS2225"/>
  <c r="AU2225"/>
  <c r="AV2225"/>
  <c r="AY2225"/>
  <c r="AP1135"/>
  <c r="AQ1135"/>
  <c r="AR1135"/>
  <c r="AS1135"/>
  <c r="AU1135"/>
  <c r="AV1135"/>
  <c r="AY1135"/>
  <c r="AP2231"/>
  <c r="AQ2231"/>
  <c r="AR2231"/>
  <c r="AS2231"/>
  <c r="AU2231"/>
  <c r="AV2231"/>
  <c r="AY2231"/>
  <c r="AP2221"/>
  <c r="AQ2221"/>
  <c r="AR2221"/>
  <c r="AS2221"/>
  <c r="AU2221"/>
  <c r="AV2221"/>
  <c r="AY2221"/>
  <c r="AP2224"/>
  <c r="AQ2224"/>
  <c r="AR2224"/>
  <c r="AS2224"/>
  <c r="AU2224"/>
  <c r="AV2224"/>
  <c r="AY2224"/>
  <c r="AP2084"/>
  <c r="AQ2084"/>
  <c r="AR2084"/>
  <c r="AS2084"/>
  <c r="AU2084"/>
  <c r="AV2084"/>
  <c r="AY2084"/>
  <c r="AP2226"/>
  <c r="AQ2226"/>
  <c r="AR2226"/>
  <c r="AS2226"/>
  <c r="AU2226"/>
  <c r="AV2226"/>
  <c r="AY2226"/>
  <c r="AP2228"/>
  <c r="AQ2228"/>
  <c r="AR2228"/>
  <c r="AS2228"/>
  <c r="AU2228"/>
  <c r="AV2228"/>
  <c r="AY2228"/>
  <c r="AP1134"/>
  <c r="AQ1134"/>
  <c r="AR1134"/>
  <c r="AS1134"/>
  <c r="AU1134"/>
  <c r="AV1134"/>
  <c r="AY1134"/>
  <c r="AP65"/>
  <c r="AQ65"/>
  <c r="AR65"/>
  <c r="AS65"/>
  <c r="AU65"/>
  <c r="AV65"/>
  <c r="AY65"/>
  <c r="AP175"/>
  <c r="AQ175"/>
  <c r="AR175"/>
  <c r="AS175"/>
  <c r="AU175"/>
  <c r="AV175"/>
  <c r="AY175"/>
  <c r="AP1607"/>
  <c r="AQ1607"/>
  <c r="AR1607"/>
  <c r="AS1607"/>
  <c r="AU1607"/>
  <c r="AV1607"/>
  <c r="AY1607"/>
  <c r="AP259"/>
  <c r="AQ259"/>
  <c r="AR259"/>
  <c r="AS259"/>
  <c r="AU259"/>
  <c r="AV259"/>
  <c r="AY259"/>
  <c r="AP258"/>
  <c r="AQ258"/>
  <c r="AR258"/>
  <c r="AS258"/>
  <c r="AU258"/>
  <c r="AV258"/>
  <c r="AY258"/>
  <c r="AP2233"/>
  <c r="AQ2233"/>
  <c r="AR2233"/>
  <c r="AS2233"/>
  <c r="AU2233"/>
  <c r="AV2233"/>
  <c r="AY2233"/>
  <c r="AP260"/>
  <c r="AQ260"/>
  <c r="AT260"/>
  <c r="AR260"/>
  <c r="AS260"/>
  <c r="AU260"/>
  <c r="AV260"/>
  <c r="AY260"/>
  <c r="AP272"/>
  <c r="AQ272"/>
  <c r="AR272"/>
  <c r="AS272"/>
  <c r="AU272"/>
  <c r="AZ272"/>
  <c r="AV272"/>
  <c r="AY272"/>
  <c r="AP271"/>
  <c r="AQ271"/>
  <c r="AR271"/>
  <c r="AS271"/>
  <c r="AU271"/>
  <c r="AZ271"/>
  <c r="BH271"/>
  <c r="AV271"/>
  <c r="AY271"/>
  <c r="AP270"/>
  <c r="AQ270"/>
  <c r="AR270"/>
  <c r="AS270"/>
  <c r="AU270"/>
  <c r="AZ270"/>
  <c r="BI270"/>
  <c r="AV270"/>
  <c r="AY270"/>
  <c r="AP262"/>
  <c r="AQ262"/>
  <c r="AR262"/>
  <c r="AS262"/>
  <c r="AU262"/>
  <c r="AV262"/>
  <c r="AY262"/>
  <c r="AP1605"/>
  <c r="AQ1605"/>
  <c r="AR1605"/>
  <c r="AS1605"/>
  <c r="AU1605"/>
  <c r="AV1605"/>
  <c r="AY1605"/>
  <c r="AP1952"/>
  <c r="AQ1952"/>
  <c r="AR1952"/>
  <c r="AS1952"/>
  <c r="AU1952"/>
  <c r="AV1952"/>
  <c r="AY1952"/>
  <c r="AP761"/>
  <c r="AQ761"/>
  <c r="AR761"/>
  <c r="AS761"/>
  <c r="AU761"/>
  <c r="AV761"/>
  <c r="AY761"/>
  <c r="AP1951"/>
  <c r="AQ1951"/>
  <c r="AR1951"/>
  <c r="AS1951"/>
  <c r="AU1951"/>
  <c r="AV1951"/>
  <c r="AY1951"/>
  <c r="AP387"/>
  <c r="AQ387"/>
  <c r="AR387"/>
  <c r="AS387"/>
  <c r="AU387"/>
  <c r="AV387"/>
  <c r="AY387"/>
  <c r="AP1619"/>
  <c r="AQ1619"/>
  <c r="AR1619"/>
  <c r="AS1619"/>
  <c r="AU1619"/>
  <c r="AV1619"/>
  <c r="AY1619"/>
  <c r="AP261"/>
  <c r="AQ261"/>
  <c r="AR261"/>
  <c r="AS261"/>
  <c r="AU261"/>
  <c r="AV261"/>
  <c r="AY261"/>
  <c r="AP2302"/>
  <c r="AQ2302"/>
  <c r="AR2302"/>
  <c r="AS2302"/>
  <c r="AU2302"/>
  <c r="AV2302"/>
  <c r="AY2302"/>
  <c r="AP330"/>
  <c r="AQ330"/>
  <c r="AR330"/>
  <c r="AS330"/>
  <c r="AU330"/>
  <c r="AV330"/>
  <c r="AY330"/>
  <c r="AP1602"/>
  <c r="AQ1602"/>
  <c r="AR1602"/>
  <c r="AS1602"/>
  <c r="AU1602"/>
  <c r="AV1602"/>
  <c r="AY1602"/>
  <c r="AP763"/>
  <c r="AQ763"/>
  <c r="AR763"/>
  <c r="AS763"/>
  <c r="AU763"/>
  <c r="AV763"/>
  <c r="AY763"/>
  <c r="AP316"/>
  <c r="AQ316"/>
  <c r="AR316"/>
  <c r="AS316"/>
  <c r="AU316"/>
  <c r="AV316"/>
  <c r="AY316"/>
  <c r="AP2296"/>
  <c r="AQ2296"/>
  <c r="AR2296"/>
  <c r="AS2296"/>
  <c r="AU2296"/>
  <c r="AV2296"/>
  <c r="AY2296"/>
  <c r="AP1212"/>
  <c r="AQ1212"/>
  <c r="AR1212"/>
  <c r="AS1212"/>
  <c r="AU1212"/>
  <c r="AV1212"/>
  <c r="AY1212"/>
  <c r="AP745"/>
  <c r="AQ745"/>
  <c r="AR745"/>
  <c r="AS745"/>
  <c r="AU745"/>
  <c r="AV745"/>
  <c r="AY745"/>
  <c r="AP254"/>
  <c r="AQ254"/>
  <c r="AR254"/>
  <c r="AS254"/>
  <c r="AU254"/>
  <c r="AV254"/>
  <c r="AY254"/>
  <c r="AP1568"/>
  <c r="AQ1568"/>
  <c r="AR1568"/>
  <c r="AS1568"/>
  <c r="AU1568"/>
  <c r="AV1568"/>
  <c r="AY1568"/>
  <c r="AP1935"/>
  <c r="AQ1935"/>
  <c r="AR1935"/>
  <c r="AS1935"/>
  <c r="AU1935"/>
  <c r="AV1935"/>
  <c r="AY1935"/>
  <c r="AP1985"/>
  <c r="AQ1985"/>
  <c r="AR1985"/>
  <c r="AS1985"/>
  <c r="AU1985"/>
  <c r="AV1985"/>
  <c r="AY1985"/>
  <c r="AP145"/>
  <c r="AQ145"/>
  <c r="AR145"/>
  <c r="AS145"/>
  <c r="AU145"/>
  <c r="AV145"/>
  <c r="AY145"/>
  <c r="AP760"/>
  <c r="AQ760"/>
  <c r="AR760"/>
  <c r="AS760"/>
  <c r="AU760"/>
  <c r="AV760"/>
  <c r="AY760"/>
  <c r="AP1567"/>
  <c r="AQ1567"/>
  <c r="AR1567"/>
  <c r="AS1567"/>
  <c r="AU1567"/>
  <c r="AV1567"/>
  <c r="AY1567"/>
  <c r="AP1926"/>
  <c r="AQ1926"/>
  <c r="AR1926"/>
  <c r="AS1926"/>
  <c r="AU1926"/>
  <c r="AV1926"/>
  <c r="AY1926"/>
  <c r="AP1552"/>
  <c r="AQ1552"/>
  <c r="AR1552"/>
  <c r="AS1552"/>
  <c r="AU1552"/>
  <c r="AV1552"/>
  <c r="AY1552"/>
  <c r="AP988"/>
  <c r="AQ988"/>
  <c r="AR988"/>
  <c r="AS988"/>
  <c r="AU988"/>
  <c r="AV988"/>
  <c r="AY988"/>
  <c r="AP1907"/>
  <c r="AQ1907"/>
  <c r="AR1907"/>
  <c r="AS1907"/>
  <c r="AU1907"/>
  <c r="AV1907"/>
  <c r="AY1907"/>
  <c r="AP1906"/>
  <c r="AQ1906"/>
  <c r="AR1906"/>
  <c r="AS1906"/>
  <c r="AU1906"/>
  <c r="AV1906"/>
  <c r="AY1906"/>
  <c r="AP1880"/>
  <c r="AQ1880"/>
  <c r="AR1880"/>
  <c r="AS1880"/>
  <c r="AU1880"/>
  <c r="AV1880"/>
  <c r="AY1880"/>
  <c r="AP1879"/>
  <c r="AQ1879"/>
  <c r="AR1879"/>
  <c r="AS1879"/>
  <c r="AU1879"/>
  <c r="AV1879"/>
  <c r="AY1879"/>
  <c r="AP1908"/>
  <c r="AQ1908"/>
  <c r="AR1908"/>
  <c r="AS1908"/>
  <c r="AU1908"/>
  <c r="AV1908"/>
  <c r="AY1908"/>
  <c r="AP2168"/>
  <c r="AQ2168"/>
  <c r="AR2168"/>
  <c r="AS2168"/>
  <c r="AU2168"/>
  <c r="AV2168"/>
  <c r="AY2168"/>
  <c r="AP1546"/>
  <c r="AQ1546"/>
  <c r="AR1546"/>
  <c r="AS1546"/>
  <c r="AU1546"/>
  <c r="AV1546"/>
  <c r="AY1546"/>
  <c r="AP1547"/>
  <c r="AQ1547"/>
  <c r="AR1547"/>
  <c r="AS1547"/>
  <c r="AU1547"/>
  <c r="AV1547"/>
  <c r="AY1547"/>
  <c r="AP142"/>
  <c r="AQ142"/>
  <c r="AR142"/>
  <c r="AS142"/>
  <c r="AU142"/>
  <c r="AV142"/>
  <c r="AY142"/>
  <c r="AP140"/>
  <c r="AQ140"/>
  <c r="AR140"/>
  <c r="AS140"/>
  <c r="AU140"/>
  <c r="AV140"/>
  <c r="AY140"/>
  <c r="AP141"/>
  <c r="AQ141"/>
  <c r="AR141"/>
  <c r="AS141"/>
  <c r="AU141"/>
  <c r="AV141"/>
  <c r="AY141"/>
  <c r="AP2134"/>
  <c r="AQ2134"/>
  <c r="AR2134"/>
  <c r="AS2134"/>
  <c r="AU2134"/>
  <c r="AV2134"/>
  <c r="AY2134"/>
  <c r="AP2169"/>
  <c r="AQ2169"/>
  <c r="AR2169"/>
  <c r="AS2169"/>
  <c r="AU2169"/>
  <c r="AV2169"/>
  <c r="AY2169"/>
  <c r="AP2033"/>
  <c r="AQ2033"/>
  <c r="AR2033"/>
  <c r="AS2033"/>
  <c r="AU2033"/>
  <c r="AV2033"/>
  <c r="AY2033"/>
  <c r="AP139"/>
  <c r="AQ139"/>
  <c r="AR139"/>
  <c r="AS139"/>
  <c r="AU139"/>
  <c r="AV139"/>
  <c r="AY139"/>
  <c r="AP680"/>
  <c r="AQ680"/>
  <c r="AR680"/>
  <c r="AS680"/>
  <c r="AU680"/>
  <c r="AV680"/>
  <c r="AY680"/>
  <c r="AP1966"/>
  <c r="AQ1966"/>
  <c r="AR1966"/>
  <c r="AS1966"/>
  <c r="AU1966"/>
  <c r="AV1966"/>
  <c r="AY1966"/>
  <c r="AP2135"/>
  <c r="AQ2135"/>
  <c r="AR2135"/>
  <c r="AS2135"/>
  <c r="AU2135"/>
  <c r="AV2135"/>
  <c r="AY2135"/>
  <c r="AP2170"/>
  <c r="AQ2170"/>
  <c r="AR2170"/>
  <c r="AS2170"/>
  <c r="AU2170"/>
  <c r="AV2170"/>
  <c r="AY2170"/>
  <c r="AP2035"/>
  <c r="AQ2035"/>
  <c r="AR2035"/>
  <c r="AS2035"/>
  <c r="AU2035"/>
  <c r="AV2035"/>
  <c r="AY2035"/>
  <c r="AP144"/>
  <c r="AQ144"/>
  <c r="AR144"/>
  <c r="AS144"/>
  <c r="AU144"/>
  <c r="AV144"/>
  <c r="AY144"/>
  <c r="AP2034"/>
  <c r="AQ2034"/>
  <c r="AR2034"/>
  <c r="AS2034"/>
  <c r="AU2034"/>
  <c r="AV2034"/>
  <c r="AY2034"/>
  <c r="AP143"/>
  <c r="AQ143"/>
  <c r="AR143"/>
  <c r="AS143"/>
  <c r="AU143"/>
  <c r="AV143"/>
  <c r="AY143"/>
  <c r="AP681"/>
  <c r="AQ681"/>
  <c r="AR681"/>
  <c r="AS681"/>
  <c r="AU681"/>
  <c r="AV681"/>
  <c r="AY681"/>
  <c r="AP1911"/>
  <c r="AQ1911"/>
  <c r="AR1911"/>
  <c r="AS1911"/>
  <c r="AU1911"/>
  <c r="AV1911"/>
  <c r="AY1911"/>
  <c r="AP1554"/>
  <c r="AQ1554"/>
  <c r="AR1554"/>
  <c r="AS1554"/>
  <c r="AU1554"/>
  <c r="AV1554"/>
  <c r="AY1554"/>
  <c r="AP1551"/>
  <c r="AQ1551"/>
  <c r="AR1551"/>
  <c r="AS1551"/>
  <c r="AU1551"/>
  <c r="AV1551"/>
  <c r="AY1551"/>
  <c r="AP2241"/>
  <c r="AQ2241"/>
  <c r="AR2241"/>
  <c r="AS2241"/>
  <c r="AU2241"/>
  <c r="AV2241"/>
  <c r="AY2241"/>
  <c r="AP2137"/>
  <c r="AQ2137"/>
  <c r="AR2137"/>
  <c r="AS2137"/>
  <c r="AU2137"/>
  <c r="AV2137"/>
  <c r="AY2137"/>
  <c r="AP2136"/>
  <c r="AQ2136"/>
  <c r="AR2136"/>
  <c r="AS2136"/>
  <c r="AU2136"/>
  <c r="AV2136"/>
  <c r="AY2136"/>
  <c r="AP1553"/>
  <c r="AQ1553"/>
  <c r="AR1553"/>
  <c r="AS1553"/>
  <c r="AU1553"/>
  <c r="AV1553"/>
  <c r="AY1553"/>
  <c r="AP1912"/>
  <c r="AQ1912"/>
  <c r="AR1912"/>
  <c r="AS1912"/>
  <c r="AU1912"/>
  <c r="AV1912"/>
  <c r="AY1912"/>
  <c r="AP1913"/>
  <c r="AQ1913"/>
  <c r="AR1913"/>
  <c r="AS1913"/>
  <c r="AU1913"/>
  <c r="AV1913"/>
  <c r="AY1913"/>
  <c r="AP1499"/>
  <c r="AQ1499"/>
  <c r="AR1499"/>
  <c r="AS1499"/>
  <c r="AU1499"/>
  <c r="AV1499"/>
  <c r="AY1499"/>
  <c r="AP2166"/>
  <c r="AQ2166"/>
  <c r="AR2166"/>
  <c r="AS2166"/>
  <c r="AU2166"/>
  <c r="AV2166"/>
  <c r="AY2166"/>
  <c r="AP1982"/>
  <c r="AQ1982"/>
  <c r="AR1982"/>
  <c r="AS1982"/>
  <c r="AU1982"/>
  <c r="AV1982"/>
  <c r="AY1982"/>
  <c r="AP1495"/>
  <c r="AQ1495"/>
  <c r="AR1495"/>
  <c r="AS1495"/>
  <c r="AU1495"/>
  <c r="AV1495"/>
  <c r="AY1495"/>
  <c r="AP1843"/>
  <c r="AQ1843"/>
  <c r="AR1843"/>
  <c r="AS1843"/>
  <c r="AU1843"/>
  <c r="AV1843"/>
  <c r="AY1843"/>
  <c r="AP2238"/>
  <c r="AQ2238"/>
  <c r="AR2238"/>
  <c r="AS2238"/>
  <c r="AU2238"/>
  <c r="AV2238"/>
  <c r="AY2238"/>
  <c r="AP2129"/>
  <c r="AQ2129"/>
  <c r="AR2129"/>
  <c r="AS2129"/>
  <c r="AU2129"/>
  <c r="AV2129"/>
  <c r="AY2129"/>
  <c r="AP2124"/>
  <c r="AQ2124"/>
  <c r="AR2124"/>
  <c r="AS2124"/>
  <c r="AU2124"/>
  <c r="AV2124"/>
  <c r="AY2124"/>
  <c r="AP675"/>
  <c r="AQ675"/>
  <c r="AR675"/>
  <c r="AS675"/>
  <c r="AU675"/>
  <c r="AV675"/>
  <c r="AY675"/>
  <c r="AP2018"/>
  <c r="AQ2018"/>
  <c r="AR2018"/>
  <c r="AS2018"/>
  <c r="AU2018"/>
  <c r="AV2018"/>
  <c r="AY2018"/>
  <c r="AP2153"/>
  <c r="AQ2153"/>
  <c r="AR2153"/>
  <c r="AS2153"/>
  <c r="AU2153"/>
  <c r="AV2153"/>
  <c r="AY2153"/>
  <c r="AP2017"/>
  <c r="AQ2017"/>
  <c r="AR2017"/>
  <c r="AS2017"/>
  <c r="AU2017"/>
  <c r="AV2017"/>
  <c r="AY2017"/>
  <c r="AP2418"/>
  <c r="AQ2418"/>
  <c r="AR2418"/>
  <c r="AS2418"/>
  <c r="AU2418"/>
  <c r="AV2418"/>
  <c r="AY2418"/>
  <c r="AP2417"/>
  <c r="AQ2417"/>
  <c r="AR2417"/>
  <c r="AS2417"/>
  <c r="AU2417"/>
  <c r="AV2417"/>
  <c r="AY2417"/>
  <c r="AP1846"/>
  <c r="AQ1846"/>
  <c r="AR1846"/>
  <c r="AS1846"/>
  <c r="AU1846"/>
  <c r="AV1846"/>
  <c r="AY1846"/>
  <c r="AP1845"/>
  <c r="AQ1845"/>
  <c r="AR1845"/>
  <c r="AS1845"/>
  <c r="AU1845"/>
  <c r="AV1845"/>
  <c r="AY1845"/>
  <c r="AP1844"/>
  <c r="AQ1844"/>
  <c r="AR1844"/>
  <c r="AS1844"/>
  <c r="AU1844"/>
  <c r="AV1844"/>
  <c r="AY1844"/>
  <c r="AP1501"/>
  <c r="AQ1501"/>
  <c r="AR1501"/>
  <c r="AS1501"/>
  <c r="AU1501"/>
  <c r="AV1501"/>
  <c r="AY1501"/>
  <c r="AP2127"/>
  <c r="AQ2127"/>
  <c r="AR2127"/>
  <c r="AS2127"/>
  <c r="AU2127"/>
  <c r="AV2127"/>
  <c r="AY2127"/>
  <c r="AP2128"/>
  <c r="AQ2128"/>
  <c r="AR2128"/>
  <c r="AS2128"/>
  <c r="AU2128"/>
  <c r="AV2128"/>
  <c r="AY2128"/>
  <c r="AP134"/>
  <c r="AQ134"/>
  <c r="AR134"/>
  <c r="AS134"/>
  <c r="AU134"/>
  <c r="AV134"/>
  <c r="AY134"/>
  <c r="AP2003"/>
  <c r="AQ2003"/>
  <c r="AR2003"/>
  <c r="AS2003"/>
  <c r="AU2003"/>
  <c r="AV2003"/>
  <c r="AY2003"/>
  <c r="AP674"/>
  <c r="AQ674"/>
  <c r="AR674"/>
  <c r="AS674"/>
  <c r="AU674"/>
  <c r="AV674"/>
  <c r="AY674"/>
  <c r="AP2131"/>
  <c r="AQ2131"/>
  <c r="AR2131"/>
  <c r="AS2131"/>
  <c r="AU2131"/>
  <c r="AV2131"/>
  <c r="AY2131"/>
  <c r="AP2130"/>
  <c r="AQ2130"/>
  <c r="AR2130"/>
  <c r="AS2130"/>
  <c r="AU2130"/>
  <c r="AV2130"/>
  <c r="AY2130"/>
  <c r="AP2026"/>
  <c r="AQ2026"/>
  <c r="AR2026"/>
  <c r="AS2026"/>
  <c r="AU2026"/>
  <c r="AV2026"/>
  <c r="AY2026"/>
  <c r="AP1500"/>
  <c r="AQ1500"/>
  <c r="AR1500"/>
  <c r="AS1500"/>
  <c r="AU1500"/>
  <c r="AV1500"/>
  <c r="AY1500"/>
  <c r="AP2239"/>
  <c r="AQ2239"/>
  <c r="AR2239"/>
  <c r="AS2239"/>
  <c r="AU2239"/>
  <c r="AV2239"/>
  <c r="AY2239"/>
  <c r="AP2132"/>
  <c r="AQ2132"/>
  <c r="AR2132"/>
  <c r="AS2132"/>
  <c r="AU2132"/>
  <c r="AV2132"/>
  <c r="AY2132"/>
  <c r="AP1847"/>
  <c r="AQ1847"/>
  <c r="AR1847"/>
  <c r="AS1847"/>
  <c r="AU1847"/>
  <c r="AV1847"/>
  <c r="AY1847"/>
  <c r="AP1856"/>
  <c r="AQ1856"/>
  <c r="AR1856"/>
  <c r="AS1856"/>
  <c r="AU1856"/>
  <c r="AV1856"/>
  <c r="AY1856"/>
  <c r="AP2164"/>
  <c r="AQ2164"/>
  <c r="AR2164"/>
  <c r="AS2164"/>
  <c r="AU2164"/>
  <c r="AV2164"/>
  <c r="AY2164"/>
  <c r="AP2240"/>
  <c r="AQ2240"/>
  <c r="AR2240"/>
  <c r="AS2240"/>
  <c r="AU2240"/>
  <c r="AV2240"/>
  <c r="AY2240"/>
  <c r="AP2167"/>
  <c r="AQ2167"/>
  <c r="AR2167"/>
  <c r="AS2167"/>
  <c r="AU2167"/>
  <c r="AV2167"/>
  <c r="AY2167"/>
  <c r="AP2133"/>
  <c r="AQ2133"/>
  <c r="AR2133"/>
  <c r="AS2133"/>
  <c r="AU2133"/>
  <c r="AV2133"/>
  <c r="AY2133"/>
  <c r="AP1848"/>
  <c r="AQ1848"/>
  <c r="AR1848"/>
  <c r="AS1848"/>
  <c r="AU1848"/>
  <c r="AV1848"/>
  <c r="AY1848"/>
  <c r="AP1849"/>
  <c r="AQ1849"/>
  <c r="AR1849"/>
  <c r="AS1849"/>
  <c r="AU1849"/>
  <c r="AV1849"/>
  <c r="AY1849"/>
  <c r="AP1851"/>
  <c r="AQ1851"/>
  <c r="AR1851"/>
  <c r="AS1851"/>
  <c r="AU1851"/>
  <c r="AV1851"/>
  <c r="AY1851"/>
  <c r="AP1496"/>
  <c r="AQ1496"/>
  <c r="AR1496"/>
  <c r="AS1496"/>
  <c r="AU1496"/>
  <c r="AV1496"/>
  <c r="AY1496"/>
  <c r="AP2125"/>
  <c r="AQ2125"/>
  <c r="AR2125"/>
  <c r="AS2125"/>
  <c r="AU2125"/>
  <c r="AV2125"/>
  <c r="AY2125"/>
  <c r="AP2165"/>
  <c r="AQ2165"/>
  <c r="AR2165"/>
  <c r="AS2165"/>
  <c r="AU2165"/>
  <c r="AV2165"/>
  <c r="AY2165"/>
  <c r="AP2024"/>
  <c r="AQ2024"/>
  <c r="AR2024"/>
  <c r="AS2024"/>
  <c r="AU2024"/>
  <c r="AV2024"/>
  <c r="AY2024"/>
  <c r="AP133"/>
  <c r="AQ133"/>
  <c r="AR133"/>
  <c r="AS133"/>
  <c r="AU133"/>
  <c r="AV133"/>
  <c r="AY133"/>
  <c r="AP1852"/>
  <c r="AQ1852"/>
  <c r="AR1852"/>
  <c r="AS1852"/>
  <c r="AU1852"/>
  <c r="AV1852"/>
  <c r="AY1852"/>
  <c r="AP1498"/>
  <c r="AQ1498"/>
  <c r="AR1498"/>
  <c r="AS1498"/>
  <c r="AU1498"/>
  <c r="AV1498"/>
  <c r="AY1498"/>
  <c r="AP1497"/>
  <c r="AQ1497"/>
  <c r="AR1497"/>
  <c r="AS1497"/>
  <c r="AU1497"/>
  <c r="AV1497"/>
  <c r="AY1497"/>
  <c r="AP1854"/>
  <c r="AQ1854"/>
  <c r="AR1854"/>
  <c r="AS1854"/>
  <c r="AU1854"/>
  <c r="AV1854"/>
  <c r="AY1854"/>
  <c r="AP1853"/>
  <c r="AQ1853"/>
  <c r="AR1853"/>
  <c r="AS1853"/>
  <c r="AU1853"/>
  <c r="AV1853"/>
  <c r="AY1853"/>
  <c r="AP1374"/>
  <c r="AQ1374"/>
  <c r="AR1374"/>
  <c r="AS1374"/>
  <c r="AU1374"/>
  <c r="AV1374"/>
  <c r="AY1374"/>
  <c r="AP253"/>
  <c r="AQ253"/>
  <c r="AR253"/>
  <c r="AS253"/>
  <c r="AU253"/>
  <c r="AV253"/>
  <c r="AY253"/>
  <c r="AP1373"/>
  <c r="AQ1373"/>
  <c r="AR1373"/>
  <c r="AS1373"/>
  <c r="AU1373"/>
  <c r="AV1373"/>
  <c r="AY1373"/>
  <c r="AP1372"/>
  <c r="AQ1372"/>
  <c r="AR1372"/>
  <c r="AS1372"/>
  <c r="AU1372"/>
  <c r="AV1372"/>
  <c r="AY1372"/>
  <c r="AP969"/>
  <c r="AQ969"/>
  <c r="AR969"/>
  <c r="AS969"/>
  <c r="AU969"/>
  <c r="AV969"/>
  <c r="AY969"/>
  <c r="AP749"/>
  <c r="AQ749"/>
  <c r="AR749"/>
  <c r="AS749"/>
  <c r="AU749"/>
  <c r="AV749"/>
  <c r="AY749"/>
  <c r="AP252"/>
  <c r="AQ252"/>
  <c r="AR252"/>
  <c r="AS252"/>
  <c r="AU252"/>
  <c r="AV252"/>
  <c r="AY252"/>
  <c r="AP1776"/>
  <c r="AQ1776"/>
  <c r="AR1776"/>
  <c r="AS1776"/>
  <c r="AU1776"/>
  <c r="AV1776"/>
  <c r="AY1776"/>
  <c r="AP2415"/>
  <c r="AQ2415"/>
  <c r="AR2415"/>
  <c r="AS2415"/>
  <c r="AU2415"/>
  <c r="AV2415"/>
  <c r="AY2415"/>
  <c r="AP2149"/>
  <c r="AQ2149"/>
  <c r="AR2149"/>
  <c r="AS2149"/>
  <c r="AU2149"/>
  <c r="AV2149"/>
  <c r="AY2149"/>
  <c r="AP2121"/>
  <c r="AQ2121"/>
  <c r="AR2121"/>
  <c r="AS2121"/>
  <c r="AU2121"/>
  <c r="AV2121"/>
  <c r="AY2121"/>
  <c r="AP664"/>
  <c r="AQ664"/>
  <c r="AR664"/>
  <c r="AS664"/>
  <c r="AU664"/>
  <c r="AV664"/>
  <c r="AY664"/>
  <c r="AP1779"/>
  <c r="AQ1779"/>
  <c r="AR1779"/>
  <c r="AS1779"/>
  <c r="AU1779"/>
  <c r="AV1779"/>
  <c r="AY1779"/>
  <c r="AP1780"/>
  <c r="AQ1780"/>
  <c r="AR1780"/>
  <c r="AS1780"/>
  <c r="AU1780"/>
  <c r="AV1780"/>
  <c r="AY1780"/>
  <c r="AP1777"/>
  <c r="AQ1777"/>
  <c r="AR1777"/>
  <c r="AS1777"/>
  <c r="AU1777"/>
  <c r="AV1777"/>
  <c r="AY1777"/>
  <c r="AP1375"/>
  <c r="AQ1375"/>
  <c r="AR1375"/>
  <c r="AS1375"/>
  <c r="AU1375"/>
  <c r="AV1375"/>
  <c r="AY1375"/>
  <c r="AP128"/>
  <c r="AQ128"/>
  <c r="AR128"/>
  <c r="AS128"/>
  <c r="AU128"/>
  <c r="AV128"/>
  <c r="AY128"/>
  <c r="AP667"/>
  <c r="AQ667"/>
  <c r="AR667"/>
  <c r="AS667"/>
  <c r="AU667"/>
  <c r="AV667"/>
  <c r="AY667"/>
  <c r="AP2120"/>
  <c r="AQ2120"/>
  <c r="AR2120"/>
  <c r="AS2120"/>
  <c r="AU2120"/>
  <c r="AV2120"/>
  <c r="AY2120"/>
  <c r="AP2162"/>
  <c r="AQ2162"/>
  <c r="AR2162"/>
  <c r="AS2162"/>
  <c r="AU2162"/>
  <c r="AV2162"/>
  <c r="AY2162"/>
  <c r="AP668"/>
  <c r="AQ668"/>
  <c r="AR668"/>
  <c r="AS668"/>
  <c r="AU668"/>
  <c r="AV668"/>
  <c r="AY668"/>
  <c r="AP2416"/>
  <c r="AQ2416"/>
  <c r="AR2416"/>
  <c r="AS2416"/>
  <c r="AU2416"/>
  <c r="AV2416"/>
  <c r="AY2416"/>
  <c r="AP2151"/>
  <c r="AQ2151"/>
  <c r="AR2151"/>
  <c r="AS2151"/>
  <c r="AU2151"/>
  <c r="AV2151"/>
  <c r="AY2151"/>
  <c r="AP1783"/>
  <c r="AQ1783"/>
  <c r="AR1783"/>
  <c r="AS1783"/>
  <c r="AU1783"/>
  <c r="AV1783"/>
  <c r="AY1783"/>
  <c r="AP1784"/>
  <c r="AQ1784"/>
  <c r="AR1784"/>
  <c r="AS1784"/>
  <c r="AU1784"/>
  <c r="AV1784"/>
  <c r="AY1784"/>
  <c r="AP2150"/>
  <c r="AQ2150"/>
  <c r="AR2150"/>
  <c r="AS2150"/>
  <c r="AU2150"/>
  <c r="AV2150"/>
  <c r="AY2150"/>
  <c r="AP2122"/>
  <c r="AQ2122"/>
  <c r="AR2122"/>
  <c r="AS2122"/>
  <c r="AU2122"/>
  <c r="AV2122"/>
  <c r="AY2122"/>
  <c r="AP2163"/>
  <c r="AQ2163"/>
  <c r="AR2163"/>
  <c r="AS2163"/>
  <c r="AU2163"/>
  <c r="AV2163"/>
  <c r="AY2163"/>
  <c r="AP129"/>
  <c r="AQ129"/>
  <c r="AR129"/>
  <c r="AS129"/>
  <c r="AU129"/>
  <c r="AV129"/>
  <c r="AY129"/>
  <c r="AP669"/>
  <c r="AQ669"/>
  <c r="AR669"/>
  <c r="AS669"/>
  <c r="AU669"/>
  <c r="AV669"/>
  <c r="AY669"/>
  <c r="AP127"/>
  <c r="AQ127"/>
  <c r="AR127"/>
  <c r="AS127"/>
  <c r="AU127"/>
  <c r="AV127"/>
  <c r="AY127"/>
  <c r="AP663"/>
  <c r="AQ663"/>
  <c r="AR663"/>
  <c r="AS663"/>
  <c r="AU663"/>
  <c r="AV663"/>
  <c r="AY663"/>
  <c r="AP2123"/>
  <c r="AQ2123"/>
  <c r="AR2123"/>
  <c r="AS2123"/>
  <c r="AU2123"/>
  <c r="AV2123"/>
  <c r="AY2123"/>
  <c r="AP1616"/>
  <c r="AQ1616"/>
  <c r="AR1616"/>
  <c r="AS1616"/>
  <c r="AU1616"/>
  <c r="AV1616"/>
  <c r="AY1616"/>
  <c r="AP1617"/>
  <c r="AQ1617"/>
  <c r="AR1617"/>
  <c r="AS1617"/>
  <c r="AU1617"/>
  <c r="AV1617"/>
  <c r="AY1617"/>
  <c r="AP132"/>
  <c r="AQ132"/>
  <c r="AR132"/>
  <c r="AS132"/>
  <c r="AT132"/>
  <c r="AU132"/>
  <c r="AV132"/>
  <c r="AY132"/>
  <c r="AP131"/>
  <c r="AQ131"/>
  <c r="AR131"/>
  <c r="AS131"/>
  <c r="AU131"/>
  <c r="AV131"/>
  <c r="AY131"/>
  <c r="AP673"/>
  <c r="AQ673"/>
  <c r="AR673"/>
  <c r="AS673"/>
  <c r="AU673"/>
  <c r="AV673"/>
  <c r="AY673"/>
  <c r="AP126"/>
  <c r="AQ126"/>
  <c r="AR126"/>
  <c r="AS126"/>
  <c r="AU126"/>
  <c r="AV126"/>
  <c r="AY126"/>
  <c r="AP662"/>
  <c r="AQ662"/>
  <c r="AR662"/>
  <c r="AS662"/>
  <c r="AU662"/>
  <c r="AV662"/>
  <c r="AY662"/>
  <c r="AP1615"/>
  <c r="AQ1615"/>
  <c r="AR1615"/>
  <c r="AS1615"/>
  <c r="AU1615"/>
  <c r="AV1615"/>
  <c r="AY1615"/>
  <c r="AP1614"/>
  <c r="AQ1614"/>
  <c r="AR1614"/>
  <c r="AS1614"/>
  <c r="AU1614"/>
  <c r="AV1614"/>
  <c r="AY1614"/>
  <c r="AP1613"/>
  <c r="AQ1613"/>
  <c r="AR1613"/>
  <c r="AS1613"/>
  <c r="AU1613"/>
  <c r="AV1613"/>
  <c r="AY1613"/>
  <c r="AP79"/>
  <c r="AQ79"/>
  <c r="AR79"/>
  <c r="AS79"/>
  <c r="AU79"/>
  <c r="AV79"/>
  <c r="AY79"/>
  <c r="AP78"/>
  <c r="AQ78"/>
  <c r="AR78"/>
  <c r="AS78"/>
  <c r="AU78"/>
  <c r="AV78"/>
  <c r="AY78"/>
  <c r="AP2010"/>
  <c r="AQ2010"/>
  <c r="AR2010"/>
  <c r="AS2010"/>
  <c r="AU2010"/>
  <c r="AV2010"/>
  <c r="AY2010"/>
  <c r="AP2009"/>
  <c r="AQ2009"/>
  <c r="AR2009"/>
  <c r="AS2009"/>
  <c r="AU2009"/>
  <c r="AV2009"/>
  <c r="AY2009"/>
  <c r="AP1210"/>
  <c r="AQ1210"/>
  <c r="AR1210"/>
  <c r="AS1210"/>
  <c r="AU1210"/>
  <c r="AV1210"/>
  <c r="AY1210"/>
  <c r="AP122"/>
  <c r="AQ122"/>
  <c r="AR122"/>
  <c r="AS122"/>
  <c r="AU122"/>
  <c r="AV122"/>
  <c r="AY122"/>
  <c r="AP1211"/>
  <c r="AQ1211"/>
  <c r="AR1211"/>
  <c r="AS1211"/>
  <c r="AU1211"/>
  <c r="AV1211"/>
  <c r="AY1211"/>
  <c r="AP1972"/>
  <c r="AQ1972"/>
  <c r="AR1972"/>
  <c r="AS1972"/>
  <c r="AU1972"/>
  <c r="AV1972"/>
  <c r="AY1972"/>
  <c r="AP1971"/>
  <c r="AQ1971"/>
  <c r="AR1971"/>
  <c r="AS1971"/>
  <c r="AU1971"/>
  <c r="AV1971"/>
  <c r="AY1971"/>
  <c r="AP1700"/>
  <c r="AQ1700"/>
  <c r="AR1700"/>
  <c r="AS1700"/>
  <c r="AU1700"/>
  <c r="AV1700"/>
  <c r="AY1700"/>
  <c r="AP1699"/>
  <c r="AQ1699"/>
  <c r="AR1699"/>
  <c r="AS1699"/>
  <c r="AU1699"/>
  <c r="AV1699"/>
  <c r="AY1699"/>
  <c r="AP744"/>
  <c r="AQ744"/>
  <c r="AR744"/>
  <c r="AS744"/>
  <c r="AU744"/>
  <c r="AV744"/>
  <c r="AY744"/>
  <c r="AP1963"/>
  <c r="AQ1963"/>
  <c r="AR1963"/>
  <c r="AS1963"/>
  <c r="AU1963"/>
  <c r="AV1963"/>
  <c r="AY1963"/>
  <c r="AP2008"/>
  <c r="AQ2008"/>
  <c r="AR2008"/>
  <c r="AS2008"/>
  <c r="AU2008"/>
  <c r="AV2008"/>
  <c r="AY2008"/>
  <c r="AP1954"/>
  <c r="AQ1954"/>
  <c r="AR1954"/>
  <c r="AS1954"/>
  <c r="AU1954"/>
  <c r="AV1954"/>
  <c r="AY1954"/>
  <c r="AP121"/>
  <c r="AQ121"/>
  <c r="AR121"/>
  <c r="AS121"/>
  <c r="AU121"/>
  <c r="AV121"/>
  <c r="AY121"/>
  <c r="AP659"/>
  <c r="AQ659"/>
  <c r="AR659"/>
  <c r="AS659"/>
  <c r="AU659"/>
  <c r="AV659"/>
  <c r="AY659"/>
  <c r="AP124"/>
  <c r="AQ124"/>
  <c r="AR124"/>
  <c r="AS124"/>
  <c r="AU124"/>
  <c r="AV124"/>
  <c r="AY124"/>
  <c r="AP43"/>
  <c r="AQ43"/>
  <c r="AR43"/>
  <c r="AS43"/>
  <c r="AU43"/>
  <c r="AV43"/>
  <c r="AY43"/>
  <c r="AP1973"/>
  <c r="AQ1973"/>
  <c r="AR1973"/>
  <c r="AS1973"/>
  <c r="AU1973"/>
  <c r="AV1973"/>
  <c r="AY1973"/>
  <c r="AP1701"/>
  <c r="AQ1701"/>
  <c r="AR1701"/>
  <c r="AS1701"/>
  <c r="AU1701"/>
  <c r="AV1701"/>
  <c r="AY1701"/>
  <c r="AP125"/>
  <c r="AQ125"/>
  <c r="AR125"/>
  <c r="AS125"/>
  <c r="AU125"/>
  <c r="AV125"/>
  <c r="AY125"/>
  <c r="AP1698"/>
  <c r="AQ1698"/>
  <c r="AR1698"/>
  <c r="AS1698"/>
  <c r="AU1698"/>
  <c r="AV1698"/>
  <c r="AY1698"/>
  <c r="AP1178"/>
  <c r="AQ1178"/>
  <c r="AR1178"/>
  <c r="AS1178"/>
  <c r="AU1178"/>
  <c r="AV1178"/>
  <c r="AY1178"/>
  <c r="AP120"/>
  <c r="AQ120"/>
  <c r="AR120"/>
  <c r="AS120"/>
  <c r="AU120"/>
  <c r="AV120"/>
  <c r="AY120"/>
  <c r="AP119"/>
  <c r="AQ119"/>
  <c r="AR119"/>
  <c r="AS119"/>
  <c r="AU119"/>
  <c r="AV119"/>
  <c r="AY119"/>
  <c r="AP2000"/>
  <c r="AQ2000"/>
  <c r="AR2000"/>
  <c r="AS2000"/>
  <c r="AU2000"/>
  <c r="AV2000"/>
  <c r="AY2000"/>
  <c r="AP307"/>
  <c r="AQ307"/>
  <c r="AR307"/>
  <c r="AS307"/>
  <c r="AU307"/>
  <c r="AV307"/>
  <c r="AY307"/>
  <c r="AP249"/>
  <c r="AQ249"/>
  <c r="AR249"/>
  <c r="AS249"/>
  <c r="AU249"/>
  <c r="AV249"/>
  <c r="AY249"/>
  <c r="AP1962"/>
  <c r="AQ1962"/>
  <c r="AR1962"/>
  <c r="AS1962"/>
  <c r="AU1962"/>
  <c r="AV1962"/>
  <c r="AY1962"/>
  <c r="AP1988"/>
  <c r="AQ1988"/>
  <c r="AR1988"/>
  <c r="AS1988"/>
  <c r="AU1988"/>
  <c r="AV1988"/>
  <c r="AY1988"/>
  <c r="AP1953"/>
  <c r="AQ1953"/>
  <c r="AR1953"/>
  <c r="AS1953"/>
  <c r="AU1953"/>
  <c r="AV1953"/>
  <c r="AY1953"/>
  <c r="AP2118"/>
  <c r="AQ2118"/>
  <c r="AR2118"/>
  <c r="AS2118"/>
  <c r="AU2118"/>
  <c r="AV2118"/>
  <c r="AY2118"/>
  <c r="AP2161"/>
  <c r="AQ2161"/>
  <c r="AR2161"/>
  <c r="AS2161"/>
  <c r="AU2161"/>
  <c r="AV2161"/>
  <c r="AY2161"/>
  <c r="AP118"/>
  <c r="AQ118"/>
  <c r="AR118"/>
  <c r="AS118"/>
  <c r="AU118"/>
  <c r="AV118"/>
  <c r="AY118"/>
  <c r="AP658"/>
  <c r="AQ658"/>
  <c r="AR658"/>
  <c r="AS658"/>
  <c r="AU658"/>
  <c r="AV658"/>
  <c r="AY658"/>
  <c r="AP309"/>
  <c r="AQ309"/>
  <c r="AR309"/>
  <c r="AS309"/>
  <c r="AU309"/>
  <c r="AV309"/>
  <c r="AY309"/>
  <c r="AP308"/>
  <c r="AQ308"/>
  <c r="AR308"/>
  <c r="AS308"/>
  <c r="AU308"/>
  <c r="AV308"/>
  <c r="AY308"/>
  <c r="AP251"/>
  <c r="AQ251"/>
  <c r="AR251"/>
  <c r="AS251"/>
  <c r="AU251"/>
  <c r="AV251"/>
  <c r="AY251"/>
  <c r="AP250"/>
  <c r="AQ250"/>
  <c r="AR250"/>
  <c r="AS250"/>
  <c r="AU250"/>
  <c r="AV250"/>
  <c r="AY250"/>
  <c r="AP718"/>
  <c r="AQ718"/>
  <c r="AR718"/>
  <c r="AS718"/>
  <c r="AU718"/>
  <c r="AV718"/>
  <c r="AY718"/>
  <c r="AP2289"/>
  <c r="AQ2289"/>
  <c r="AR2289"/>
  <c r="AS2289"/>
  <c r="AU2289"/>
  <c r="AV2289"/>
  <c r="AY2289"/>
  <c r="AP1969"/>
  <c r="AQ1969"/>
  <c r="AR1969"/>
  <c r="AS1969"/>
  <c r="AU1969"/>
  <c r="AV1969"/>
  <c r="AY1969"/>
  <c r="AP1160"/>
  <c r="AQ1160"/>
  <c r="AR1160"/>
  <c r="AS1160"/>
  <c r="AU1160"/>
  <c r="AV1160"/>
  <c r="AY1160"/>
  <c r="AP741"/>
  <c r="AQ741"/>
  <c r="AR741"/>
  <c r="AS741"/>
  <c r="AU741"/>
  <c r="AV741"/>
  <c r="AY741"/>
  <c r="AP241"/>
  <c r="AQ241"/>
  <c r="AR241"/>
  <c r="AS241"/>
  <c r="AU241"/>
  <c r="AV241"/>
  <c r="AY241"/>
  <c r="AP2280"/>
  <c r="AQ2280"/>
  <c r="AR2280"/>
  <c r="AS2280"/>
  <c r="AU2280"/>
  <c r="AV2280"/>
  <c r="AY2280"/>
  <c r="AP2278"/>
  <c r="AQ2278"/>
  <c r="AR2278"/>
  <c r="AS2278"/>
  <c r="AU2278"/>
  <c r="AV2278"/>
  <c r="AY2278"/>
  <c r="AP2277"/>
  <c r="AQ2277"/>
  <c r="AR2277"/>
  <c r="AS2277"/>
  <c r="AU2277"/>
  <c r="AV2277"/>
  <c r="AY2277"/>
  <c r="AP1165"/>
  <c r="AQ1165"/>
  <c r="AR1165"/>
  <c r="AS1165"/>
  <c r="AU1165"/>
  <c r="AV1165"/>
  <c r="AY1165"/>
  <c r="AP742"/>
  <c r="AQ742"/>
  <c r="AR742"/>
  <c r="AS742"/>
  <c r="AU742"/>
  <c r="AV742"/>
  <c r="AY742"/>
  <c r="AP242"/>
  <c r="AQ242"/>
  <c r="AR242"/>
  <c r="AS242"/>
  <c r="AU242"/>
  <c r="AV242"/>
  <c r="AY242"/>
  <c r="AP1164"/>
  <c r="AQ1164"/>
  <c r="AR1164"/>
  <c r="AS1164"/>
  <c r="AU1164"/>
  <c r="AV1164"/>
  <c r="AY1164"/>
  <c r="AP1163"/>
  <c r="AQ1163"/>
  <c r="AR1163"/>
  <c r="AS1163"/>
  <c r="AT1163"/>
  <c r="AU1163"/>
  <c r="AV1163"/>
  <c r="AY1163"/>
  <c r="AP1162"/>
  <c r="AQ1162"/>
  <c r="AR1162"/>
  <c r="AS1162"/>
  <c r="AU1162"/>
  <c r="AV1162"/>
  <c r="AY1162"/>
  <c r="AP1161"/>
  <c r="AQ1161"/>
  <c r="AR1161"/>
  <c r="AS1161"/>
  <c r="AT1161"/>
  <c r="AU1161"/>
  <c r="AV1161"/>
  <c r="AY1161"/>
  <c r="AP2288"/>
  <c r="AQ2288"/>
  <c r="AR2288"/>
  <c r="AS2288"/>
  <c r="AU2288"/>
  <c r="AV2288"/>
  <c r="AY2288"/>
  <c r="AP1610"/>
  <c r="AQ1610"/>
  <c r="AT1610"/>
  <c r="AR1610"/>
  <c r="AS1610"/>
  <c r="AU1610"/>
  <c r="AV1610"/>
  <c r="AY1610"/>
  <c r="AP236"/>
  <c r="AQ236"/>
  <c r="AR236"/>
  <c r="AS236"/>
  <c r="AU236"/>
  <c r="AV236"/>
  <c r="AY236"/>
  <c r="AP1156"/>
  <c r="AQ1156"/>
  <c r="AT1156"/>
  <c r="AR1156"/>
  <c r="AS1156"/>
  <c r="AU1156"/>
  <c r="AV1156"/>
  <c r="AY1156"/>
  <c r="AP1159"/>
  <c r="AQ1159"/>
  <c r="AR1159"/>
  <c r="AS1159"/>
  <c r="AU1159"/>
  <c r="AV1159"/>
  <c r="AY1159"/>
  <c r="AP1153"/>
  <c r="AQ1153"/>
  <c r="AR1153"/>
  <c r="AS1153"/>
  <c r="AT1153"/>
  <c r="AU1153"/>
  <c r="AV1153"/>
  <c r="AY1153"/>
  <c r="AP1158"/>
  <c r="AQ1158"/>
  <c r="AR1158"/>
  <c r="AS1158"/>
  <c r="AU1158"/>
  <c r="AV1158"/>
  <c r="AY1158"/>
  <c r="AP1157"/>
  <c r="AQ1157"/>
  <c r="AR1157"/>
  <c r="AS1157"/>
  <c r="AT1157"/>
  <c r="AU1157"/>
  <c r="AV1157"/>
  <c r="AY1157"/>
  <c r="AP1155"/>
  <c r="AQ1155"/>
  <c r="AR1155"/>
  <c r="AS1155"/>
  <c r="AU1155"/>
  <c r="AV1155"/>
  <c r="AY1155"/>
  <c r="AP1154"/>
  <c r="AQ1154"/>
  <c r="AT1154"/>
  <c r="AR1154"/>
  <c r="AS1154"/>
  <c r="AU1154"/>
  <c r="AV1154"/>
  <c r="AY1154"/>
  <c r="AP2286"/>
  <c r="AQ2286"/>
  <c r="AR2286"/>
  <c r="AS2286"/>
  <c r="AU2286"/>
  <c r="AV2286"/>
  <c r="AY2286"/>
  <c r="AP2285"/>
  <c r="AQ2285"/>
  <c r="AT2285"/>
  <c r="AR2285"/>
  <c r="AS2285"/>
  <c r="AU2285"/>
  <c r="AV2285"/>
  <c r="AY2285"/>
  <c r="AP2284"/>
  <c r="AQ2284"/>
  <c r="AR2284"/>
  <c r="AS2284"/>
  <c r="AU2284"/>
  <c r="AV2284"/>
  <c r="AY2284"/>
  <c r="AP1168"/>
  <c r="AQ1168"/>
  <c r="AR1168"/>
  <c r="AS1168"/>
  <c r="AT1168"/>
  <c r="AU1168"/>
  <c r="AV1168"/>
  <c r="AY1168"/>
  <c r="AP305"/>
  <c r="AQ305"/>
  <c r="AR305"/>
  <c r="AS305"/>
  <c r="AU305"/>
  <c r="AV305"/>
  <c r="AY305"/>
  <c r="AP1999"/>
  <c r="AQ1999"/>
  <c r="AR1999"/>
  <c r="AS1999"/>
  <c r="AT1999"/>
  <c r="AU1999"/>
  <c r="AV1999"/>
  <c r="AY1999"/>
  <c r="AP1684"/>
  <c r="AQ1684"/>
  <c r="AR1684"/>
  <c r="AS1684"/>
  <c r="AU1684"/>
  <c r="AV1684"/>
  <c r="AY1684"/>
  <c r="AP246"/>
  <c r="AQ246"/>
  <c r="AT246"/>
  <c r="AR246"/>
  <c r="AS246"/>
  <c r="AU246"/>
  <c r="AV246"/>
  <c r="AY246"/>
  <c r="AP247"/>
  <c r="AQ247"/>
  <c r="AR247"/>
  <c r="AS247"/>
  <c r="AU247"/>
  <c r="AV247"/>
  <c r="AY247"/>
  <c r="AP245"/>
  <c r="AQ245"/>
  <c r="AT245"/>
  <c r="AR245"/>
  <c r="AS245"/>
  <c r="AU245"/>
  <c r="AV245"/>
  <c r="AY245"/>
  <c r="AP244"/>
  <c r="AQ244"/>
  <c r="AR244"/>
  <c r="AS244"/>
  <c r="AU244"/>
  <c r="AV244"/>
  <c r="AY244"/>
  <c r="AP2299"/>
  <c r="AQ2299"/>
  <c r="AR2299"/>
  <c r="AS2299"/>
  <c r="AT2299"/>
  <c r="AU2299"/>
  <c r="AV2299"/>
  <c r="AY2299"/>
  <c r="AP1167"/>
  <c r="AQ1167"/>
  <c r="AR1167"/>
  <c r="AS1167"/>
  <c r="AU1167"/>
  <c r="AV1167"/>
  <c r="AY1167"/>
  <c r="AP1166"/>
  <c r="AQ1166"/>
  <c r="AR1166"/>
  <c r="AS1166"/>
  <c r="AT1166"/>
  <c r="AU1166"/>
  <c r="AV1166"/>
  <c r="AY1166"/>
  <c r="AP306"/>
  <c r="AQ306"/>
  <c r="AR306"/>
  <c r="AS306"/>
  <c r="AU306"/>
  <c r="AV306"/>
  <c r="AY306"/>
  <c r="AP1169"/>
  <c r="AQ1169"/>
  <c r="AT1169"/>
  <c r="AR1169"/>
  <c r="AS1169"/>
  <c r="AU1169"/>
  <c r="AV1169"/>
  <c r="AY1169"/>
  <c r="AP2297"/>
  <c r="AQ2297"/>
  <c r="AR2297"/>
  <c r="AS2297"/>
  <c r="AU2297"/>
  <c r="AV2297"/>
  <c r="AY2297"/>
  <c r="AP2298"/>
  <c r="AQ2298"/>
  <c r="AT2298"/>
  <c r="AR2298"/>
  <c r="AS2298"/>
  <c r="AU2298"/>
  <c r="AV2298"/>
  <c r="AY2298"/>
  <c r="AP248"/>
  <c r="AQ248"/>
  <c r="AR248"/>
  <c r="AS248"/>
  <c r="AU248"/>
  <c r="AV248"/>
  <c r="AY248"/>
  <c r="AP1148"/>
  <c r="AQ1148"/>
  <c r="AR1148"/>
  <c r="AS1148"/>
  <c r="AT1148"/>
  <c r="AU1148"/>
  <c r="AV1148"/>
  <c r="AY1148"/>
  <c r="AP2272"/>
  <c r="AQ2272"/>
  <c r="AR2272"/>
  <c r="AS2272"/>
  <c r="AU2272"/>
  <c r="AV2272"/>
  <c r="AY2272"/>
  <c r="AP740"/>
  <c r="AQ740"/>
  <c r="AR740"/>
  <c r="AS740"/>
  <c r="AU740"/>
  <c r="AV740"/>
  <c r="AY740"/>
  <c r="AP2061"/>
  <c r="AQ2061"/>
  <c r="AR2061"/>
  <c r="AS2061"/>
  <c r="AU2061"/>
  <c r="AV2061"/>
  <c r="AY2061"/>
  <c r="AP2019"/>
  <c r="AQ2019"/>
  <c r="AR2019"/>
  <c r="AS2019"/>
  <c r="AU2019"/>
  <c r="AV2019"/>
  <c r="AY2019"/>
  <c r="AP2275"/>
  <c r="AQ2275"/>
  <c r="AR2275"/>
  <c r="AS2275"/>
  <c r="AU2275"/>
  <c r="AV2275"/>
  <c r="AY2275"/>
  <c r="AP2274"/>
  <c r="AQ2274"/>
  <c r="AR2274"/>
  <c r="AS2274"/>
  <c r="AU2274"/>
  <c r="AV2274"/>
  <c r="AY2274"/>
  <c r="AP2273"/>
  <c r="AQ2273"/>
  <c r="AR2273"/>
  <c r="AS2273"/>
  <c r="AU2273"/>
  <c r="AV2273"/>
  <c r="AY2273"/>
  <c r="AP2401"/>
  <c r="AQ2401"/>
  <c r="AR2401"/>
  <c r="AS2401"/>
  <c r="AU2401"/>
  <c r="AV2401"/>
  <c r="AY2401"/>
  <c r="AP2007"/>
  <c r="AQ2007"/>
  <c r="AR2007"/>
  <c r="AS2007"/>
  <c r="AU2007"/>
  <c r="AV2007"/>
  <c r="AY2007"/>
  <c r="AP2258"/>
  <c r="AQ2258"/>
  <c r="AR2258"/>
  <c r="AS2258"/>
  <c r="AT2258"/>
  <c r="AU2258"/>
  <c r="AV2258"/>
  <c r="AY2258"/>
  <c r="AP1147"/>
  <c r="AQ1147"/>
  <c r="AR1147"/>
  <c r="AS1147"/>
  <c r="AU1147"/>
  <c r="AV1147"/>
  <c r="AY1147"/>
  <c r="AP1968"/>
  <c r="AQ1968"/>
  <c r="AR1968"/>
  <c r="AS1968"/>
  <c r="AU1968"/>
  <c r="AV1968"/>
  <c r="AY1968"/>
  <c r="AP1967"/>
  <c r="AQ1967"/>
  <c r="AT1967"/>
  <c r="BE1967"/>
  <c r="AR1967"/>
  <c r="AS1967"/>
  <c r="AU1967"/>
  <c r="AV1967"/>
  <c r="AY1967"/>
  <c r="AP220"/>
  <c r="AQ220"/>
  <c r="AT220"/>
  <c r="BD220"/>
  <c r="AR220"/>
  <c r="AS220"/>
  <c r="AU220"/>
  <c r="AZ220"/>
  <c r="BI220"/>
  <c r="AV220"/>
  <c r="AY220"/>
  <c r="AP1150"/>
  <c r="AQ1150"/>
  <c r="AR1150"/>
  <c r="AS1150"/>
  <c r="AU1150"/>
  <c r="AV1150"/>
  <c r="AY1150"/>
  <c r="AP2262"/>
  <c r="AQ2262"/>
  <c r="AR2262"/>
  <c r="AS2262"/>
  <c r="AU2262"/>
  <c r="AV2262"/>
  <c r="AY2262"/>
  <c r="AZ2262"/>
  <c r="BI2262"/>
  <c r="AP2261"/>
  <c r="AQ2261"/>
  <c r="AR2261"/>
  <c r="AS2261"/>
  <c r="AU2261"/>
  <c r="AV2261"/>
  <c r="AY2261"/>
  <c r="AZ2261"/>
  <c r="BI2261"/>
  <c r="AP2271"/>
  <c r="AQ2271"/>
  <c r="AR2271"/>
  <c r="AS2271"/>
  <c r="AU2271"/>
  <c r="AV2271"/>
  <c r="AY2271"/>
  <c r="AZ2271"/>
  <c r="AP737"/>
  <c r="AQ737"/>
  <c r="AR737"/>
  <c r="AS737"/>
  <c r="AU737"/>
  <c r="AV737"/>
  <c r="AY737"/>
  <c r="AZ737"/>
  <c r="BI737"/>
  <c r="AP221"/>
  <c r="AQ221"/>
  <c r="AR221"/>
  <c r="AS221"/>
  <c r="AU221"/>
  <c r="AV221"/>
  <c r="AY221"/>
  <c r="AZ221"/>
  <c r="BH221"/>
  <c r="AP2254"/>
  <c r="AQ2254"/>
  <c r="AR2254"/>
  <c r="AS2254"/>
  <c r="AU2254"/>
  <c r="AV2254"/>
  <c r="AY2254"/>
  <c r="AP2255"/>
  <c r="AQ2255"/>
  <c r="AR2255"/>
  <c r="AS2255"/>
  <c r="AU2255"/>
  <c r="AV2255"/>
  <c r="AY2255"/>
  <c r="AP738"/>
  <c r="AQ738"/>
  <c r="AR738"/>
  <c r="AS738"/>
  <c r="AU738"/>
  <c r="AV738"/>
  <c r="AY738"/>
  <c r="AP227"/>
  <c r="AQ227"/>
  <c r="AR227"/>
  <c r="AS227"/>
  <c r="AU227"/>
  <c r="AV227"/>
  <c r="AY227"/>
  <c r="AP226"/>
  <c r="AQ226"/>
  <c r="AR226"/>
  <c r="AS226"/>
  <c r="AU226"/>
  <c r="AV226"/>
  <c r="AY226"/>
  <c r="AP2267"/>
  <c r="AQ2267"/>
  <c r="AR2267"/>
  <c r="AS2267"/>
  <c r="AU2267"/>
  <c r="AV2267"/>
  <c r="AY2267"/>
  <c r="AP2266"/>
  <c r="AQ2266"/>
  <c r="AR2266"/>
  <c r="AS2266"/>
  <c r="AU2266"/>
  <c r="AV2266"/>
  <c r="AY2266"/>
  <c r="AP2265"/>
  <c r="AQ2265"/>
  <c r="AR2265"/>
  <c r="AS2265"/>
  <c r="AU2265"/>
  <c r="AV2265"/>
  <c r="AY2265"/>
  <c r="AP2264"/>
  <c r="AQ2264"/>
  <c r="AR2264"/>
  <c r="AS2264"/>
  <c r="AU2264"/>
  <c r="AV2264"/>
  <c r="AY2264"/>
  <c r="AP2400"/>
  <c r="AQ2400"/>
  <c r="AR2400"/>
  <c r="AS2400"/>
  <c r="AU2400"/>
  <c r="AV2400"/>
  <c r="AY2400"/>
  <c r="AP230"/>
  <c r="AQ230"/>
  <c r="AR230"/>
  <c r="AS230"/>
  <c r="AU230"/>
  <c r="AV230"/>
  <c r="AY230"/>
  <c r="AP739"/>
  <c r="AQ739"/>
  <c r="AR739"/>
  <c r="AS739"/>
  <c r="AU739"/>
  <c r="AV739"/>
  <c r="AY739"/>
  <c r="AP2269"/>
  <c r="AQ2269"/>
  <c r="AR2269"/>
  <c r="AS2269"/>
  <c r="AU2269"/>
  <c r="AV2269"/>
  <c r="AY2269"/>
  <c r="AP2257"/>
  <c r="AQ2257"/>
  <c r="AR2257"/>
  <c r="AS2257"/>
  <c r="AU2257"/>
  <c r="AV2257"/>
  <c r="AY2257"/>
  <c r="AZ2257"/>
  <c r="AP222"/>
  <c r="AQ222"/>
  <c r="AR222"/>
  <c r="AS222"/>
  <c r="AU222"/>
  <c r="AV222"/>
  <c r="AY222"/>
  <c r="AZ222"/>
  <c r="AP2256"/>
  <c r="AQ2256"/>
  <c r="AR2256"/>
  <c r="AS2256"/>
  <c r="AU2256"/>
  <c r="AV2256"/>
  <c r="AY2256"/>
  <c r="AZ2256"/>
  <c r="AP224"/>
  <c r="AQ224"/>
  <c r="AR224"/>
  <c r="AS224"/>
  <c r="AU224"/>
  <c r="AV224"/>
  <c r="AY224"/>
  <c r="AZ224"/>
  <c r="AP223"/>
  <c r="AQ223"/>
  <c r="AR223"/>
  <c r="AS223"/>
  <c r="AU223"/>
  <c r="AV223"/>
  <c r="AY223"/>
  <c r="AZ223"/>
  <c r="AP225"/>
  <c r="AQ225"/>
  <c r="AR225"/>
  <c r="AS225"/>
  <c r="AU225"/>
  <c r="AV225"/>
  <c r="AY225"/>
  <c r="AZ225"/>
  <c r="AP2260"/>
  <c r="AQ2260"/>
  <c r="AR2260"/>
  <c r="AS2260"/>
  <c r="AU2260"/>
  <c r="AV2260"/>
  <c r="AY2260"/>
  <c r="AZ2260"/>
  <c r="AP2259"/>
  <c r="AQ2259"/>
  <c r="AR2259"/>
  <c r="AS2259"/>
  <c r="AU2259"/>
  <c r="AV2259"/>
  <c r="AY2259"/>
  <c r="AZ2259"/>
  <c r="AP2270"/>
  <c r="AQ2270"/>
  <c r="AR2270"/>
  <c r="AS2270"/>
  <c r="AU2270"/>
  <c r="AV2270"/>
  <c r="AY2270"/>
  <c r="AZ2270"/>
  <c r="AP302"/>
  <c r="AQ302"/>
  <c r="AR302"/>
  <c r="AS302"/>
  <c r="AU302"/>
  <c r="AV302"/>
  <c r="AY302"/>
  <c r="AZ302"/>
  <c r="AP301"/>
  <c r="AQ301"/>
  <c r="AR301"/>
  <c r="AS301"/>
  <c r="AU301"/>
  <c r="AV301"/>
  <c r="AY301"/>
  <c r="AZ301"/>
  <c r="BH301"/>
  <c r="AP1633"/>
  <c r="AQ1633"/>
  <c r="AR1633"/>
  <c r="AS1633"/>
  <c r="AU1633"/>
  <c r="AV1633"/>
  <c r="AY1633"/>
  <c r="AP1680"/>
  <c r="AQ1680"/>
  <c r="AR1680"/>
  <c r="AS1680"/>
  <c r="AU1680"/>
  <c r="AV1680"/>
  <c r="AY1680"/>
  <c r="AZ1680"/>
  <c r="AP2117"/>
  <c r="AQ2117"/>
  <c r="AR2117"/>
  <c r="AS2117"/>
  <c r="AU2117"/>
  <c r="AV2117"/>
  <c r="AY2117"/>
  <c r="AP657"/>
  <c r="AQ657"/>
  <c r="AR657"/>
  <c r="AS657"/>
  <c r="AT657"/>
  <c r="AU657"/>
  <c r="AV657"/>
  <c r="AY657"/>
  <c r="AZ657"/>
  <c r="AP117"/>
  <c r="AQ117"/>
  <c r="AR117"/>
  <c r="AS117"/>
  <c r="AU117"/>
  <c r="AV117"/>
  <c r="AY117"/>
  <c r="AP2098"/>
  <c r="AQ2098"/>
  <c r="AR2098"/>
  <c r="AS2098"/>
  <c r="AU2098"/>
  <c r="AZ2098"/>
  <c r="AV2098"/>
  <c r="AY2098"/>
  <c r="AP2371"/>
  <c r="AQ2371"/>
  <c r="AR2371"/>
  <c r="AS2371"/>
  <c r="AU2371"/>
  <c r="AZ2371"/>
  <c r="AV2371"/>
  <c r="AY2371"/>
  <c r="AP715"/>
  <c r="AQ715"/>
  <c r="AR715"/>
  <c r="AS715"/>
  <c r="AU715"/>
  <c r="AZ715"/>
  <c r="BG715"/>
  <c r="AV715"/>
  <c r="AY715"/>
  <c r="AP2096"/>
  <c r="AQ2096"/>
  <c r="AR2096"/>
  <c r="AS2096"/>
  <c r="AU2096"/>
  <c r="AV2096"/>
  <c r="AY2096"/>
  <c r="AP2374"/>
  <c r="AQ2374"/>
  <c r="AR2374"/>
  <c r="AS2374"/>
  <c r="AU2374"/>
  <c r="AZ2374"/>
  <c r="AV2374"/>
  <c r="AY2374"/>
  <c r="AP2100"/>
  <c r="AQ2100"/>
  <c r="AR2100"/>
  <c r="AS2100"/>
  <c r="AU2100"/>
  <c r="AV2100"/>
  <c r="AY2100"/>
  <c r="AP2115"/>
  <c r="AQ2115"/>
  <c r="AR2115"/>
  <c r="AS2115"/>
  <c r="AU2115"/>
  <c r="AV2115"/>
  <c r="AY2115"/>
  <c r="AZ2115"/>
  <c r="AP290"/>
  <c r="AQ290"/>
  <c r="AR290"/>
  <c r="AS290"/>
  <c r="AU290"/>
  <c r="AV290"/>
  <c r="AY290"/>
  <c r="AP2398"/>
  <c r="AQ2398"/>
  <c r="AR2398"/>
  <c r="AS2398"/>
  <c r="AU2398"/>
  <c r="AV2398"/>
  <c r="AY2398"/>
  <c r="AZ2398"/>
  <c r="AP1646"/>
  <c r="AQ1646"/>
  <c r="AR1646"/>
  <c r="AS1646"/>
  <c r="AU1646"/>
  <c r="AV1646"/>
  <c r="AY1646"/>
  <c r="AP2097"/>
  <c r="AQ2097"/>
  <c r="AR2097"/>
  <c r="AS2097"/>
  <c r="AU2097"/>
  <c r="AZ2097"/>
  <c r="AV2097"/>
  <c r="AY2097"/>
  <c r="AP108"/>
  <c r="AQ108"/>
  <c r="AR108"/>
  <c r="AS108"/>
  <c r="AU108"/>
  <c r="AV108"/>
  <c r="AY108"/>
  <c r="AP1139"/>
  <c r="AQ1139"/>
  <c r="AR1139"/>
  <c r="AS1139"/>
  <c r="AU1139"/>
  <c r="AZ1139"/>
  <c r="AV1139"/>
  <c r="AY1139"/>
  <c r="AP2142"/>
  <c r="AQ2142"/>
  <c r="AR2142"/>
  <c r="AS2142"/>
  <c r="AU2142"/>
  <c r="AV2142"/>
  <c r="AY2142"/>
  <c r="AP1683"/>
  <c r="AQ1683"/>
  <c r="AR1683"/>
  <c r="AS1683"/>
  <c r="AU1683"/>
  <c r="AV1683"/>
  <c r="AY1683"/>
  <c r="AZ1683"/>
  <c r="AP107"/>
  <c r="AQ107"/>
  <c r="AR107"/>
  <c r="AS107"/>
  <c r="AU107"/>
  <c r="AV107"/>
  <c r="AY107"/>
  <c r="AP2381"/>
  <c r="AQ2381"/>
  <c r="AR2381"/>
  <c r="AS2381"/>
  <c r="AU2381"/>
  <c r="AV2381"/>
  <c r="AY2381"/>
  <c r="AZ2381"/>
  <c r="AP2380"/>
  <c r="AQ2380"/>
  <c r="AR2380"/>
  <c r="AS2380"/>
  <c r="AU2380"/>
  <c r="AV2380"/>
  <c r="AY2380"/>
  <c r="AZ2380"/>
  <c r="AP116"/>
  <c r="AQ116"/>
  <c r="AR116"/>
  <c r="AS116"/>
  <c r="AU116"/>
  <c r="AV116"/>
  <c r="AY116"/>
  <c r="AZ116"/>
  <c r="AP2379"/>
  <c r="AQ2379"/>
  <c r="AR2379"/>
  <c r="AS2379"/>
  <c r="AU2379"/>
  <c r="AV2379"/>
  <c r="AY2379"/>
  <c r="AZ2379"/>
  <c r="AP705"/>
  <c r="AQ705"/>
  <c r="AR705"/>
  <c r="AS705"/>
  <c r="AU705"/>
  <c r="AV705"/>
  <c r="AY705"/>
  <c r="AZ705"/>
  <c r="AP2112"/>
  <c r="AQ2112"/>
  <c r="AR2112"/>
  <c r="AS2112"/>
  <c r="AU2112"/>
  <c r="AV2112"/>
  <c r="AY2112"/>
  <c r="AZ2112"/>
  <c r="AP2053"/>
  <c r="AQ2053"/>
  <c r="AR2053"/>
  <c r="AS2053"/>
  <c r="AU2053"/>
  <c r="AV2053"/>
  <c r="AY2053"/>
  <c r="AZ2053"/>
  <c r="AP653"/>
  <c r="AQ653"/>
  <c r="AR653"/>
  <c r="AS653"/>
  <c r="AU653"/>
  <c r="AV653"/>
  <c r="AY653"/>
  <c r="AP2243"/>
  <c r="AQ2243"/>
  <c r="AR2243"/>
  <c r="AS2243"/>
  <c r="AU2243"/>
  <c r="AZ2243"/>
  <c r="AV2243"/>
  <c r="AY2243"/>
  <c r="AP286"/>
  <c r="AQ286"/>
  <c r="AR286"/>
  <c r="AS286"/>
  <c r="AU286"/>
  <c r="AV286"/>
  <c r="AY286"/>
  <c r="AP2313"/>
  <c r="AQ2313"/>
  <c r="AR2313"/>
  <c r="AS2313"/>
  <c r="AU2313"/>
  <c r="AZ2313"/>
  <c r="AV2313"/>
  <c r="AY2313"/>
  <c r="AP1681"/>
  <c r="AQ1681"/>
  <c r="AR1681"/>
  <c r="AS1681"/>
  <c r="AU1681"/>
  <c r="AV1681"/>
  <c r="AY1681"/>
  <c r="AP1639"/>
  <c r="AQ1639"/>
  <c r="AR1639"/>
  <c r="AS1639"/>
  <c r="AU1639"/>
  <c r="AV1639"/>
  <c r="AY1639"/>
  <c r="AZ1639"/>
  <c r="AP647"/>
  <c r="AQ647"/>
  <c r="AR647"/>
  <c r="AS647"/>
  <c r="AU647"/>
  <c r="AV647"/>
  <c r="AY647"/>
  <c r="AP181"/>
  <c r="AQ181"/>
  <c r="AR181"/>
  <c r="AS181"/>
  <c r="AU181"/>
  <c r="AV181"/>
  <c r="AY181"/>
  <c r="AZ181"/>
  <c r="AP1682"/>
  <c r="AQ1682"/>
  <c r="AR1682"/>
  <c r="AS1682"/>
  <c r="AU1682"/>
  <c r="AV1682"/>
  <c r="AY1682"/>
  <c r="AP303"/>
  <c r="AQ303"/>
  <c r="AR303"/>
  <c r="AS303"/>
  <c r="AU303"/>
  <c r="AZ303"/>
  <c r="AV303"/>
  <c r="AY303"/>
  <c r="AP1678"/>
  <c r="AQ1678"/>
  <c r="AR1678"/>
  <c r="AS1678"/>
  <c r="AU1678"/>
  <c r="AV1678"/>
  <c r="AY1678"/>
  <c r="AP1677"/>
  <c r="AQ1677"/>
  <c r="AT1677"/>
  <c r="AR1677"/>
  <c r="AS1677"/>
  <c r="AU1677"/>
  <c r="AV1677"/>
  <c r="AY1677"/>
  <c r="AP1679"/>
  <c r="AQ1679"/>
  <c r="AT1679"/>
  <c r="BD1679"/>
  <c r="AR1679"/>
  <c r="AS1679"/>
  <c r="AU1679"/>
  <c r="AZ1679"/>
  <c r="AV1679"/>
  <c r="AY1679"/>
  <c r="AP2312"/>
  <c r="AQ2312"/>
  <c r="AR2312"/>
  <c r="AS2312"/>
  <c r="AU2312"/>
  <c r="AV2312"/>
  <c r="AY2312"/>
  <c r="AP1675"/>
  <c r="AQ1675"/>
  <c r="AT1675"/>
  <c r="BD1675"/>
  <c r="AR1675"/>
  <c r="AS1675"/>
  <c r="AU1675"/>
  <c r="AV1675"/>
  <c r="AY1675"/>
  <c r="AP112"/>
  <c r="AQ112"/>
  <c r="AT112"/>
  <c r="BE112"/>
  <c r="AR112"/>
  <c r="AS112"/>
  <c r="AU112"/>
  <c r="AV112"/>
  <c r="AY112"/>
  <c r="AP1662"/>
  <c r="AQ1662"/>
  <c r="AT1662"/>
  <c r="AR1662"/>
  <c r="AS1662"/>
  <c r="AU1662"/>
  <c r="AV1662"/>
  <c r="AY1662"/>
  <c r="AP296"/>
  <c r="AQ296"/>
  <c r="AT296"/>
  <c r="BF296"/>
  <c r="AR296"/>
  <c r="AS296"/>
  <c r="AU296"/>
  <c r="AZ296"/>
  <c r="AV296"/>
  <c r="AY296"/>
  <c r="AP295"/>
  <c r="AQ295"/>
  <c r="AR295"/>
  <c r="AS295"/>
  <c r="AU295"/>
  <c r="AV295"/>
  <c r="AY295"/>
  <c r="AP1664"/>
  <c r="AQ1664"/>
  <c r="AR1664"/>
  <c r="AS1664"/>
  <c r="AU1664"/>
  <c r="AZ1664"/>
  <c r="AV1664"/>
  <c r="AY1664"/>
  <c r="AP2382"/>
  <c r="AQ2382"/>
  <c r="AR2382"/>
  <c r="AS2382"/>
  <c r="AU2382"/>
  <c r="AZ2382"/>
  <c r="AV2382"/>
  <c r="AY2382"/>
  <c r="AP1666"/>
  <c r="AQ1666"/>
  <c r="AR1666"/>
  <c r="AS1666"/>
  <c r="AU1666"/>
  <c r="AV1666"/>
  <c r="AY1666"/>
  <c r="AP2390"/>
  <c r="AQ2390"/>
  <c r="AR2390"/>
  <c r="AS2390"/>
  <c r="AU2390"/>
  <c r="AV2390"/>
  <c r="AY2390"/>
  <c r="AZ2390"/>
  <c r="AP297"/>
  <c r="AQ297"/>
  <c r="AR297"/>
  <c r="AS297"/>
  <c r="AU297"/>
  <c r="AV297"/>
  <c r="AY297"/>
  <c r="AP1663"/>
  <c r="AQ1663"/>
  <c r="AR1663"/>
  <c r="AS1663"/>
  <c r="AU1663"/>
  <c r="AV1663"/>
  <c r="AY1663"/>
  <c r="AP2387"/>
  <c r="AQ2387"/>
  <c r="AR2387"/>
  <c r="AS2387"/>
  <c r="AU2387"/>
  <c r="AV2387"/>
  <c r="AY2387"/>
  <c r="AP2393"/>
  <c r="AQ2393"/>
  <c r="AR2393"/>
  <c r="AS2393"/>
  <c r="AU2393"/>
  <c r="AV2393"/>
  <c r="AY2393"/>
  <c r="AP645"/>
  <c r="AQ645"/>
  <c r="AR645"/>
  <c r="AS645"/>
  <c r="AU645"/>
  <c r="AV645"/>
  <c r="AY645"/>
  <c r="AP2386"/>
  <c r="AQ2386"/>
  <c r="AR2386"/>
  <c r="AS2386"/>
  <c r="AU2386"/>
  <c r="AV2386"/>
  <c r="AY2386"/>
  <c r="AP2391"/>
  <c r="AQ2391"/>
  <c r="AR2391"/>
  <c r="AS2391"/>
  <c r="AU2391"/>
  <c r="AV2391"/>
  <c r="AY2391"/>
  <c r="AP2389"/>
  <c r="AQ2389"/>
  <c r="AR2389"/>
  <c r="AS2389"/>
  <c r="AU2389"/>
  <c r="AV2389"/>
  <c r="AY2389"/>
  <c r="AP1668"/>
  <c r="AQ1668"/>
  <c r="AR1668"/>
  <c r="AS1668"/>
  <c r="AU1668"/>
  <c r="AV1668"/>
  <c r="AY1668"/>
  <c r="AU2392"/>
  <c r="AV2392"/>
  <c r="AY2392"/>
  <c r="AP646"/>
  <c r="AQ646"/>
  <c r="AR646"/>
  <c r="AS646"/>
  <c r="AU646"/>
  <c r="AV646"/>
  <c r="AY646"/>
  <c r="AP2310"/>
  <c r="AQ2310"/>
  <c r="AR2310"/>
  <c r="AS2310"/>
  <c r="AU2310"/>
  <c r="AV2310"/>
  <c r="AY2310"/>
  <c r="AP2394"/>
  <c r="AQ2394"/>
  <c r="AR2394"/>
  <c r="AS2394"/>
  <c r="AU2394"/>
  <c r="AV2394"/>
  <c r="AY2394"/>
  <c r="AP2385"/>
  <c r="AQ2385"/>
  <c r="AR2385"/>
  <c r="AS2385"/>
  <c r="AU2385"/>
  <c r="AV2385"/>
  <c r="AY2385"/>
  <c r="AP2396"/>
  <c r="AQ2396"/>
  <c r="AR2396"/>
  <c r="AS2396"/>
  <c r="AU2396"/>
  <c r="AV2396"/>
  <c r="AY2396"/>
  <c r="AP2395"/>
  <c r="AQ2395"/>
  <c r="AR2395"/>
  <c r="AS2395"/>
  <c r="AU2395"/>
  <c r="AV2395"/>
  <c r="AY2395"/>
  <c r="AP1667"/>
  <c r="AQ1667"/>
  <c r="AR1667"/>
  <c r="AS1667"/>
  <c r="AU1667"/>
  <c r="AV1667"/>
  <c r="AY1667"/>
  <c r="AP2375"/>
  <c r="AQ2375"/>
  <c r="AR2375"/>
  <c r="AS2375"/>
  <c r="AU2375"/>
  <c r="AV2375"/>
  <c r="AY2375"/>
  <c r="AP2367"/>
  <c r="AQ2367"/>
  <c r="AR2367"/>
  <c r="AS2367"/>
  <c r="AU2367"/>
  <c r="AV2367"/>
  <c r="AY2367"/>
  <c r="AP109"/>
  <c r="AQ109"/>
  <c r="AR109"/>
  <c r="AS109"/>
  <c r="AU109"/>
  <c r="AV109"/>
  <c r="AY109"/>
  <c r="AP2366"/>
  <c r="AQ2366"/>
  <c r="AR2366"/>
  <c r="AS2366"/>
  <c r="AU2366"/>
  <c r="AV2366"/>
  <c r="AY2366"/>
  <c r="AP2101"/>
  <c r="AQ2101"/>
  <c r="AR2101"/>
  <c r="AS2101"/>
  <c r="AU2101"/>
  <c r="AV2101"/>
  <c r="AY2101"/>
  <c r="AP110"/>
  <c r="AQ110"/>
  <c r="AR110"/>
  <c r="AS110"/>
  <c r="AU110"/>
  <c r="AV110"/>
  <c r="AY110"/>
  <c r="AP2099"/>
  <c r="AQ2099"/>
  <c r="AR2099"/>
  <c r="AS2099"/>
  <c r="AU2099"/>
  <c r="AV2099"/>
  <c r="AY2099"/>
  <c r="AP2102"/>
  <c r="AQ2102"/>
  <c r="AR2102"/>
  <c r="AS2102"/>
  <c r="AU2102"/>
  <c r="AV2102"/>
  <c r="AY2102"/>
  <c r="AP1650"/>
  <c r="AQ1650"/>
  <c r="AR1650"/>
  <c r="AS1650"/>
  <c r="AT1650"/>
  <c r="AU1650"/>
  <c r="AV1650"/>
  <c r="AY1650"/>
  <c r="AZ1650"/>
  <c r="AP640"/>
  <c r="AQ640"/>
  <c r="AR640"/>
  <c r="AS640"/>
  <c r="AU640"/>
  <c r="AV640"/>
  <c r="AY640"/>
  <c r="AP633"/>
  <c r="AQ633"/>
  <c r="AR633"/>
  <c r="AS633"/>
  <c r="AT633"/>
  <c r="AU633"/>
  <c r="AV633"/>
  <c r="AY633"/>
  <c r="AP2103"/>
  <c r="AQ2103"/>
  <c r="AR2103"/>
  <c r="AS2103"/>
  <c r="AT2103"/>
  <c r="BA2103"/>
  <c r="AU2103"/>
  <c r="AV2103"/>
  <c r="AY2103"/>
  <c r="AZ2103"/>
  <c r="AP2057"/>
  <c r="AQ2057"/>
  <c r="AR2057"/>
  <c r="AS2057"/>
  <c r="AU2057"/>
  <c r="AV2057"/>
  <c r="AY2057"/>
  <c r="AP643"/>
  <c r="AQ643"/>
  <c r="AR643"/>
  <c r="AS643"/>
  <c r="AU643"/>
  <c r="AV643"/>
  <c r="AY643"/>
  <c r="AZ643"/>
  <c r="AP644"/>
  <c r="AQ644"/>
  <c r="AR644"/>
  <c r="AS644"/>
  <c r="AU644"/>
  <c r="AV644"/>
  <c r="AY644"/>
  <c r="AP717"/>
  <c r="AQ717"/>
  <c r="AR717"/>
  <c r="AS717"/>
  <c r="AU717"/>
  <c r="AV717"/>
  <c r="AY717"/>
  <c r="AP716"/>
  <c r="AQ716"/>
  <c r="AT716"/>
  <c r="AR716"/>
  <c r="AS716"/>
  <c r="AU716"/>
  <c r="AV716"/>
  <c r="AY716"/>
  <c r="AP642"/>
  <c r="AQ642"/>
  <c r="AT642"/>
  <c r="BE642"/>
  <c r="AR642"/>
  <c r="AS642"/>
  <c r="AU642"/>
  <c r="AV642"/>
  <c r="AY642"/>
  <c r="AP632"/>
  <c r="AQ632"/>
  <c r="AT632"/>
  <c r="AR632"/>
  <c r="AS632"/>
  <c r="AU632"/>
  <c r="AV632"/>
  <c r="AY632"/>
  <c r="AP2376"/>
  <c r="AQ2376"/>
  <c r="AT2376"/>
  <c r="BE2376"/>
  <c r="AR2376"/>
  <c r="AS2376"/>
  <c r="AU2376"/>
  <c r="AV2376"/>
  <c r="AY2376"/>
  <c r="AP1647"/>
  <c r="AQ1647"/>
  <c r="AT1647"/>
  <c r="AR1647"/>
  <c r="AS1647"/>
  <c r="AU1647"/>
  <c r="AV1647"/>
  <c r="AY1647"/>
  <c r="AP1653"/>
  <c r="AQ1653"/>
  <c r="AT1653"/>
  <c r="BE1653"/>
  <c r="AR1653"/>
  <c r="AS1653"/>
  <c r="AU1653"/>
  <c r="AV1653"/>
  <c r="AY1653"/>
  <c r="AP26"/>
  <c r="AQ26"/>
  <c r="AT26"/>
  <c r="AR26"/>
  <c r="AS26"/>
  <c r="AU26"/>
  <c r="AV26"/>
  <c r="AY26"/>
  <c r="AP25"/>
  <c r="AQ25"/>
  <c r="AT25"/>
  <c r="AR25"/>
  <c r="AS25"/>
  <c r="AU25"/>
  <c r="AZ25"/>
  <c r="AV25"/>
  <c r="AY25"/>
  <c r="AP24"/>
  <c r="AQ24"/>
  <c r="AR24"/>
  <c r="AS24"/>
  <c r="AU24"/>
  <c r="AV24"/>
  <c r="AY24"/>
  <c r="AP1140"/>
  <c r="AQ1140"/>
  <c r="AR1140"/>
  <c r="AS1140"/>
  <c r="AU1140"/>
  <c r="AV1140"/>
  <c r="AY1140"/>
  <c r="AP2237"/>
  <c r="AQ2237"/>
  <c r="AT2237"/>
  <c r="BE2237"/>
  <c r="AR2237"/>
  <c r="AS2237"/>
  <c r="AU2237"/>
  <c r="AV2237"/>
  <c r="AY2237"/>
  <c r="AP2236"/>
  <c r="AQ2236"/>
  <c r="AT2236"/>
  <c r="AR2236"/>
  <c r="AS2236"/>
  <c r="AU2236"/>
  <c r="AV2236"/>
  <c r="AY2236"/>
  <c r="AP2235"/>
  <c r="AQ2235"/>
  <c r="AT2235"/>
  <c r="AR2235"/>
  <c r="AS2235"/>
  <c r="AU2235"/>
  <c r="AV2235"/>
  <c r="AY2235"/>
  <c r="AP2145"/>
  <c r="AQ2145"/>
  <c r="AT2145"/>
  <c r="AR2145"/>
  <c r="AS2145"/>
  <c r="AU2145"/>
  <c r="AV2145"/>
  <c r="AY2145"/>
  <c r="AP2143"/>
  <c r="AQ2143"/>
  <c r="AT2143"/>
  <c r="AR2143"/>
  <c r="AS2143"/>
  <c r="AU2143"/>
  <c r="AZ2143"/>
  <c r="BG2143"/>
  <c r="AV2143"/>
  <c r="AY2143"/>
  <c r="AP2144"/>
  <c r="AQ2144"/>
  <c r="AR2144"/>
  <c r="AS2144"/>
  <c r="AU2144"/>
  <c r="AV2144"/>
  <c r="AY2144"/>
  <c r="AP2116"/>
  <c r="AQ2116"/>
  <c r="AR2116"/>
  <c r="AS2116"/>
  <c r="AU2116"/>
  <c r="AV2116"/>
  <c r="AY2116"/>
  <c r="AZ2116"/>
  <c r="AP2308"/>
  <c r="AQ2308"/>
  <c r="AR2308"/>
  <c r="AS2308"/>
  <c r="AU2308"/>
  <c r="AV2308"/>
  <c r="AY2308"/>
  <c r="AZ2308"/>
  <c r="AP2377"/>
  <c r="AQ2377"/>
  <c r="AR2377"/>
  <c r="AS2377"/>
  <c r="AU2377"/>
  <c r="AV2377"/>
  <c r="AY2377"/>
  <c r="AP2245"/>
  <c r="AQ2245"/>
  <c r="AR2245"/>
  <c r="AS2245"/>
  <c r="AU2245"/>
  <c r="AV2245"/>
  <c r="AY2245"/>
  <c r="AZ2245"/>
  <c r="AP2244"/>
  <c r="AQ2244"/>
  <c r="AR2244"/>
  <c r="AS2244"/>
  <c r="AU2244"/>
  <c r="AV2244"/>
  <c r="AY2244"/>
  <c r="AZ2244"/>
  <c r="AP2370"/>
  <c r="AQ2370"/>
  <c r="AR2370"/>
  <c r="AS2370"/>
  <c r="AU2370"/>
  <c r="AV2370"/>
  <c r="AY2370"/>
  <c r="AP637"/>
  <c r="AQ637"/>
  <c r="AR637"/>
  <c r="AS637"/>
  <c r="AU637"/>
  <c r="AZ637"/>
  <c r="AV637"/>
  <c r="AY637"/>
  <c r="AP636"/>
  <c r="AQ636"/>
  <c r="AR636"/>
  <c r="AS636"/>
  <c r="AU636"/>
  <c r="AV636"/>
  <c r="AY636"/>
  <c r="AP1648"/>
  <c r="AQ1648"/>
  <c r="AR1648"/>
  <c r="AS1648"/>
  <c r="AU1648"/>
  <c r="AZ1648"/>
  <c r="AV1648"/>
  <c r="AY1648"/>
  <c r="AP639"/>
  <c r="AQ639"/>
  <c r="AR639"/>
  <c r="AS639"/>
  <c r="AU639"/>
  <c r="AV639"/>
  <c r="AY639"/>
  <c r="AP2369"/>
  <c r="AQ2369"/>
  <c r="AR2369"/>
  <c r="AS2369"/>
  <c r="AU2369"/>
  <c r="AV2369"/>
  <c r="AY2369"/>
  <c r="AZ2369"/>
  <c r="AP2368"/>
  <c r="AQ2368"/>
  <c r="AR2368"/>
  <c r="AS2368"/>
  <c r="AU2368"/>
  <c r="AV2368"/>
  <c r="AY2368"/>
  <c r="AP1656"/>
  <c r="AQ1656"/>
  <c r="AR1656"/>
  <c r="AS1656"/>
  <c r="AU1656"/>
  <c r="AV1656"/>
  <c r="AY1656"/>
  <c r="AZ1656"/>
  <c r="AP2373"/>
  <c r="AQ2373"/>
  <c r="AR2373"/>
  <c r="AS2373"/>
  <c r="AU2373"/>
  <c r="AV2373"/>
  <c r="AY2373"/>
  <c r="AP2372"/>
  <c r="AQ2372"/>
  <c r="AR2372"/>
  <c r="AS2372"/>
  <c r="AU2372"/>
  <c r="AZ2372"/>
  <c r="AV2372"/>
  <c r="AY2372"/>
  <c r="AP1649"/>
  <c r="AQ1649"/>
  <c r="AR1649"/>
  <c r="AS1649"/>
  <c r="AU1649"/>
  <c r="AV1649"/>
  <c r="AY1649"/>
  <c r="AP292"/>
  <c r="AQ292"/>
  <c r="AR292"/>
  <c r="AS292"/>
  <c r="AU292"/>
  <c r="AZ292"/>
  <c r="AV292"/>
  <c r="AY292"/>
  <c r="AP291"/>
  <c r="AQ291"/>
  <c r="AR291"/>
  <c r="AS291"/>
  <c r="AU291"/>
  <c r="AV291"/>
  <c r="AY291"/>
  <c r="AP1657"/>
  <c r="AQ1657"/>
  <c r="AT1657"/>
  <c r="BE1657"/>
  <c r="AR1657"/>
  <c r="AS1657"/>
  <c r="AU1657"/>
  <c r="AZ1657"/>
  <c r="BI1657"/>
  <c r="AV1657"/>
  <c r="AY1657"/>
  <c r="AP1658"/>
  <c r="AQ1658"/>
  <c r="AR1658"/>
  <c r="AS1658"/>
  <c r="AU1658"/>
  <c r="AV1658"/>
  <c r="AY1658"/>
  <c r="AP2309"/>
  <c r="AQ2309"/>
  <c r="AR2309"/>
  <c r="AS2309"/>
  <c r="AU2309"/>
  <c r="AV2309"/>
  <c r="AY2309"/>
  <c r="AZ2309"/>
  <c r="AP1659"/>
  <c r="AQ1659"/>
  <c r="AR1659"/>
  <c r="AS1659"/>
  <c r="AU1659"/>
  <c r="AV1659"/>
  <c r="AY1659"/>
  <c r="AP2335"/>
  <c r="AQ2335"/>
  <c r="AR2335"/>
  <c r="AS2335"/>
  <c r="AT2335"/>
  <c r="BF2335"/>
  <c r="AU2335"/>
  <c r="AV2335"/>
  <c r="AY2335"/>
  <c r="AP2334"/>
  <c r="AQ2334"/>
  <c r="AR2334"/>
  <c r="AS2334"/>
  <c r="AT2334"/>
  <c r="BF2334"/>
  <c r="AU2334"/>
  <c r="AV2334"/>
  <c r="AY2334"/>
  <c r="AZ2334"/>
  <c r="BI2334"/>
  <c r="AP2333"/>
  <c r="AQ2333"/>
  <c r="AR2333"/>
  <c r="AS2333"/>
  <c r="AU2333"/>
  <c r="AV2333"/>
  <c r="AY2333"/>
  <c r="AP2331"/>
  <c r="AQ2331"/>
  <c r="AR2331"/>
  <c r="AS2331"/>
  <c r="AU2331"/>
  <c r="AV2331"/>
  <c r="AY2331"/>
  <c r="AZ2331"/>
  <c r="AP626"/>
  <c r="AQ626"/>
  <c r="AR626"/>
  <c r="AS626"/>
  <c r="AU626"/>
  <c r="AV626"/>
  <c r="AY626"/>
  <c r="AP624"/>
  <c r="AQ624"/>
  <c r="AR624"/>
  <c r="AS624"/>
  <c r="AU624"/>
  <c r="AV624"/>
  <c r="AY624"/>
  <c r="AP623"/>
  <c r="AQ623"/>
  <c r="AR623"/>
  <c r="AS623"/>
  <c r="AU623"/>
  <c r="AV623"/>
  <c r="AY623"/>
  <c r="AP654"/>
  <c r="AQ654"/>
  <c r="AR654"/>
  <c r="AS654"/>
  <c r="AU654"/>
  <c r="AV654"/>
  <c r="AY654"/>
  <c r="AP2323"/>
  <c r="AQ2323"/>
  <c r="AR2323"/>
  <c r="AS2323"/>
  <c r="AU2323"/>
  <c r="AV2323"/>
  <c r="AY2323"/>
  <c r="AP2332"/>
  <c r="AQ2332"/>
  <c r="AR2332"/>
  <c r="AS2332"/>
  <c r="AU2332"/>
  <c r="AV2332"/>
  <c r="AY2332"/>
  <c r="AP609"/>
  <c r="AQ609"/>
  <c r="AR609"/>
  <c r="AS609"/>
  <c r="AU609"/>
  <c r="AV609"/>
  <c r="AY609"/>
  <c r="AP606"/>
  <c r="AQ606"/>
  <c r="AR606"/>
  <c r="AS606"/>
  <c r="AU606"/>
  <c r="AV606"/>
  <c r="AY606"/>
  <c r="AP1632"/>
  <c r="AQ1632"/>
  <c r="AR1632"/>
  <c r="AS1632"/>
  <c r="AU1632"/>
  <c r="AV1632"/>
  <c r="AY1632"/>
  <c r="AP629"/>
  <c r="AQ629"/>
  <c r="AR629"/>
  <c r="AS629"/>
  <c r="AU629"/>
  <c r="AV629"/>
  <c r="AY629"/>
  <c r="AP628"/>
  <c r="AQ628"/>
  <c r="AR628"/>
  <c r="AS628"/>
  <c r="AU628"/>
  <c r="AV628"/>
  <c r="AY628"/>
  <c r="AP612"/>
  <c r="AQ612"/>
  <c r="AR612"/>
  <c r="AS612"/>
  <c r="AU612"/>
  <c r="AV612"/>
  <c r="AY612"/>
  <c r="AP289"/>
  <c r="AQ289"/>
  <c r="AR289"/>
  <c r="AS289"/>
  <c r="AU289"/>
  <c r="AV289"/>
  <c r="AY289"/>
  <c r="AP711"/>
  <c r="AQ711"/>
  <c r="AR711"/>
  <c r="AS711"/>
  <c r="AU711"/>
  <c r="AV711"/>
  <c r="AY711"/>
  <c r="AP613"/>
  <c r="AQ613"/>
  <c r="AR613"/>
  <c r="AS613"/>
  <c r="AU613"/>
  <c r="AZ613"/>
  <c r="AV613"/>
  <c r="AY613"/>
  <c r="AP627"/>
  <c r="AQ627"/>
  <c r="AR627"/>
  <c r="AS627"/>
  <c r="AU627"/>
  <c r="AZ627"/>
  <c r="AV627"/>
  <c r="AY627"/>
  <c r="AP625"/>
  <c r="AQ625"/>
  <c r="AR625"/>
  <c r="AS625"/>
  <c r="AU625"/>
  <c r="AV625"/>
  <c r="AY625"/>
  <c r="AP1635"/>
  <c r="AQ1635"/>
  <c r="AR1635"/>
  <c r="AS1635"/>
  <c r="AU1635"/>
  <c r="AV1635"/>
  <c r="AY1635"/>
  <c r="AP2336"/>
  <c r="AQ2336"/>
  <c r="AR2336"/>
  <c r="AS2336"/>
  <c r="AU2336"/>
  <c r="AV2336"/>
  <c r="AY2336"/>
  <c r="AZ2336"/>
  <c r="AP655"/>
  <c r="AQ655"/>
  <c r="AR655"/>
  <c r="AS655"/>
  <c r="AU655"/>
  <c r="AV655"/>
  <c r="AY655"/>
  <c r="AP1627"/>
  <c r="AQ1627"/>
  <c r="AR1627"/>
  <c r="AS1627"/>
  <c r="AU1627"/>
  <c r="AZ1627"/>
  <c r="AV1627"/>
  <c r="AY1627"/>
  <c r="AP1626"/>
  <c r="AQ1626"/>
  <c r="AR1626"/>
  <c r="AS1626"/>
  <c r="AU1626"/>
  <c r="AV1626"/>
  <c r="AY1626"/>
  <c r="AP719"/>
  <c r="AQ719"/>
  <c r="AT719"/>
  <c r="BF719"/>
  <c r="AR719"/>
  <c r="AS719"/>
  <c r="AU719"/>
  <c r="AZ719"/>
  <c r="AV719"/>
  <c r="AY719"/>
  <c r="AP2339"/>
  <c r="AQ2339"/>
  <c r="AR2339"/>
  <c r="AS2339"/>
  <c r="AU2339"/>
  <c r="AV2339"/>
  <c r="AY2339"/>
  <c r="AP1629"/>
  <c r="AQ1629"/>
  <c r="AT1629"/>
  <c r="BE1629"/>
  <c r="AR1629"/>
  <c r="AS1629"/>
  <c r="AU1629"/>
  <c r="AV1629"/>
  <c r="AY1629"/>
  <c r="AP2325"/>
  <c r="AQ2325"/>
  <c r="AT2325"/>
  <c r="BF2325"/>
  <c r="AR2325"/>
  <c r="AS2325"/>
  <c r="AU2325"/>
  <c r="AV2325"/>
  <c r="AY2325"/>
  <c r="AP2094"/>
  <c r="AQ2094"/>
  <c r="AT2094"/>
  <c r="AR2094"/>
  <c r="AS2094"/>
  <c r="AU2094"/>
  <c r="AV2094"/>
  <c r="AY2094"/>
  <c r="AP713"/>
  <c r="AQ713"/>
  <c r="AT713"/>
  <c r="AR713"/>
  <c r="AS713"/>
  <c r="AU713"/>
  <c r="AV713"/>
  <c r="AY713"/>
  <c r="AP2337"/>
  <c r="AQ2337"/>
  <c r="AT2337"/>
  <c r="BF2337"/>
  <c r="AR2337"/>
  <c r="AS2337"/>
  <c r="AU2337"/>
  <c r="AV2337"/>
  <c r="AY2337"/>
  <c r="AP614"/>
  <c r="AQ614"/>
  <c r="AT614"/>
  <c r="BE614"/>
  <c r="AR614"/>
  <c r="AS614"/>
  <c r="AU614"/>
  <c r="AV614"/>
  <c r="AY614"/>
  <c r="AP2340"/>
  <c r="AQ2340"/>
  <c r="AT2340"/>
  <c r="AR2340"/>
  <c r="AS2340"/>
  <c r="AU2340"/>
  <c r="AV2340"/>
  <c r="AY2340"/>
  <c r="AP2242"/>
  <c r="AQ2242"/>
  <c r="AT2242"/>
  <c r="BF2242"/>
  <c r="AR2242"/>
  <c r="AS2242"/>
  <c r="AU2242"/>
  <c r="AZ2242"/>
  <c r="AV2242"/>
  <c r="AY2242"/>
  <c r="AP1637"/>
  <c r="AQ1637"/>
  <c r="AR1637"/>
  <c r="AS1637"/>
  <c r="AU1637"/>
  <c r="AV1637"/>
  <c r="AY1637"/>
  <c r="AP1636"/>
  <c r="AQ1636"/>
  <c r="AR1636"/>
  <c r="AS1636"/>
  <c r="AU1636"/>
  <c r="AZ1636"/>
  <c r="AV1636"/>
  <c r="AY1636"/>
  <c r="AP2338"/>
  <c r="AQ2338"/>
  <c r="AR2338"/>
  <c r="AS2338"/>
  <c r="AU2338"/>
  <c r="AV2338"/>
  <c r="AY2338"/>
  <c r="AP630"/>
  <c r="AQ630"/>
  <c r="AR630"/>
  <c r="AS630"/>
  <c r="AU630"/>
  <c r="AV630"/>
  <c r="AY630"/>
  <c r="AP712"/>
  <c r="AQ712"/>
  <c r="AR712"/>
  <c r="AS712"/>
  <c r="AT712"/>
  <c r="AU712"/>
  <c r="AV712"/>
  <c r="AY712"/>
  <c r="AP1630"/>
  <c r="AQ1630"/>
  <c r="AR1630"/>
  <c r="AS1630"/>
  <c r="AU1630"/>
  <c r="AV1630"/>
  <c r="AY1630"/>
  <c r="AP2341"/>
  <c r="AQ2341"/>
  <c r="AR2341"/>
  <c r="AS2341"/>
  <c r="AU2341"/>
  <c r="AV2341"/>
  <c r="AY2341"/>
  <c r="AP619"/>
  <c r="AQ619"/>
  <c r="AR619"/>
  <c r="AS619"/>
  <c r="AU619"/>
  <c r="AV619"/>
  <c r="AY619"/>
  <c r="AP2343"/>
  <c r="AQ2343"/>
  <c r="AR2343"/>
  <c r="AS2343"/>
  <c r="AU2343"/>
  <c r="AV2343"/>
  <c r="AY2343"/>
  <c r="AP618"/>
  <c r="AQ618"/>
  <c r="AR618"/>
  <c r="AS618"/>
  <c r="AU618"/>
  <c r="AV618"/>
  <c r="AY618"/>
  <c r="AP2344"/>
  <c r="AQ2344"/>
  <c r="AR2344"/>
  <c r="AS2344"/>
  <c r="AU2344"/>
  <c r="AV2344"/>
  <c r="AY2344"/>
  <c r="AP1641"/>
  <c r="AQ1641"/>
  <c r="AR1641"/>
  <c r="AS1641"/>
  <c r="AU1641"/>
  <c r="AV1641"/>
  <c r="AY1641"/>
  <c r="AP2342"/>
  <c r="AQ2342"/>
  <c r="AR2342"/>
  <c r="AS2342"/>
  <c r="AU2342"/>
  <c r="AV2342"/>
  <c r="AY2342"/>
  <c r="AP1640"/>
  <c r="AQ1640"/>
  <c r="AR1640"/>
  <c r="AS1640"/>
  <c r="AU1640"/>
  <c r="AV1640"/>
  <c r="AY1640"/>
  <c r="AP2345"/>
  <c r="AQ2345"/>
  <c r="AR2345"/>
  <c r="AS2345"/>
  <c r="AU2345"/>
  <c r="AV2345"/>
  <c r="AY2345"/>
  <c r="AP656"/>
  <c r="AQ656"/>
  <c r="AR656"/>
  <c r="AS656"/>
  <c r="AU656"/>
  <c r="AV656"/>
  <c r="AY656"/>
  <c r="AP288"/>
  <c r="AQ288"/>
  <c r="AR288"/>
  <c r="AS288"/>
  <c r="AU288"/>
  <c r="AV288"/>
  <c r="AY288"/>
  <c r="AP287"/>
  <c r="AQ287"/>
  <c r="AR287"/>
  <c r="AS287"/>
  <c r="AU287"/>
  <c r="AV287"/>
  <c r="AY287"/>
  <c r="AP616"/>
  <c r="AQ616"/>
  <c r="AR616"/>
  <c r="AS616"/>
  <c r="AU616"/>
  <c r="AV616"/>
  <c r="AY616"/>
  <c r="AP2346"/>
  <c r="AQ2346"/>
  <c r="AR2346"/>
  <c r="AS2346"/>
  <c r="AU2346"/>
  <c r="AV2346"/>
  <c r="AY2346"/>
  <c r="AP1628"/>
  <c r="AQ1628"/>
  <c r="AR1628"/>
  <c r="AS1628"/>
  <c r="AU1628"/>
  <c r="AV1628"/>
  <c r="AY1628"/>
  <c r="AP1631"/>
  <c r="AQ1631"/>
  <c r="AR1631"/>
  <c r="AS1631"/>
  <c r="AU1631"/>
  <c r="AV1631"/>
  <c r="AY1631"/>
  <c r="AZ1631"/>
  <c r="AP2347"/>
  <c r="AQ2347"/>
  <c r="AR2347"/>
  <c r="AS2347"/>
  <c r="AU2347"/>
  <c r="AV2347"/>
  <c r="AY2347"/>
  <c r="AP2350"/>
  <c r="AQ2350"/>
  <c r="AR2350"/>
  <c r="AS2350"/>
  <c r="AU2350"/>
  <c r="AV2350"/>
  <c r="AY2350"/>
  <c r="AP604"/>
  <c r="AQ604"/>
  <c r="AR604"/>
  <c r="AS604"/>
  <c r="AU604"/>
  <c r="AV604"/>
  <c r="AY604"/>
  <c r="AP2348"/>
  <c r="AQ2348"/>
  <c r="AR2348"/>
  <c r="AS2348"/>
  <c r="AU2348"/>
  <c r="AV2348"/>
  <c r="AY2348"/>
  <c r="AP1643"/>
  <c r="AQ1643"/>
  <c r="AR1643"/>
  <c r="AS1643"/>
  <c r="AU1643"/>
  <c r="AV1643"/>
  <c r="AY1643"/>
  <c r="AP2364"/>
  <c r="AQ2364"/>
  <c r="AR2364"/>
  <c r="AS2364"/>
  <c r="AU2364"/>
  <c r="AV2364"/>
  <c r="AY2364"/>
  <c r="AP2362"/>
  <c r="AQ2362"/>
  <c r="AR2362"/>
  <c r="AS2362"/>
  <c r="AU2362"/>
  <c r="AV2362"/>
  <c r="AY2362"/>
  <c r="AP2113"/>
  <c r="AQ2113"/>
  <c r="AR2113"/>
  <c r="AS2113"/>
  <c r="AU2113"/>
  <c r="AV2113"/>
  <c r="AY2113"/>
  <c r="AP2050"/>
  <c r="AQ2050"/>
  <c r="AR2050"/>
  <c r="AS2050"/>
  <c r="AU2050"/>
  <c r="AV2050"/>
  <c r="AY2050"/>
  <c r="AP1644"/>
  <c r="AQ1644"/>
  <c r="AR1644"/>
  <c r="AS1644"/>
  <c r="AU1644"/>
  <c r="AV1644"/>
  <c r="AY1644"/>
  <c r="AP2365"/>
  <c r="AQ2365"/>
  <c r="AR2365"/>
  <c r="AS2365"/>
  <c r="AU2365"/>
  <c r="AV2365"/>
  <c r="AY2365"/>
  <c r="AP2327"/>
  <c r="AQ2327"/>
  <c r="AR2327"/>
  <c r="AS2327"/>
  <c r="AU2327"/>
  <c r="AV2327"/>
  <c r="AY2327"/>
  <c r="AP2326"/>
  <c r="AQ2326"/>
  <c r="AR2326"/>
  <c r="AS2326"/>
  <c r="AU2326"/>
  <c r="AV2326"/>
  <c r="AY2326"/>
  <c r="AP2328"/>
  <c r="AQ2328"/>
  <c r="AR2328"/>
  <c r="AS2328"/>
  <c r="AU2328"/>
  <c r="AV2328"/>
  <c r="AY2328"/>
  <c r="AP2114"/>
  <c r="AQ2114"/>
  <c r="AR2114"/>
  <c r="AS2114"/>
  <c r="AU2114"/>
  <c r="AV2114"/>
  <c r="AY2114"/>
  <c r="AP2363"/>
  <c r="AQ2363"/>
  <c r="AR2363"/>
  <c r="AS2363"/>
  <c r="AU2363"/>
  <c r="AV2363"/>
  <c r="AY2363"/>
  <c r="AP2307"/>
  <c r="AQ2307"/>
  <c r="AR2307"/>
  <c r="AS2307"/>
  <c r="AU2307"/>
  <c r="AV2307"/>
  <c r="AY2307"/>
  <c r="AP2051"/>
  <c r="AQ2051"/>
  <c r="AR2051"/>
  <c r="AS2051"/>
  <c r="AU2051"/>
  <c r="AV2051"/>
  <c r="AY2051"/>
  <c r="AP2361"/>
  <c r="AQ2361"/>
  <c r="AR2361"/>
  <c r="AS2361"/>
  <c r="AU2361"/>
  <c r="AV2361"/>
  <c r="AY2361"/>
  <c r="AP2357"/>
  <c r="AQ2357"/>
  <c r="AR2357"/>
  <c r="AS2357"/>
  <c r="AU2357"/>
  <c r="AV2357"/>
  <c r="AY2357"/>
  <c r="AP2360"/>
  <c r="AQ2360"/>
  <c r="AR2360"/>
  <c r="AS2360"/>
  <c r="AU2360"/>
  <c r="AV2360"/>
  <c r="AY2360"/>
  <c r="AP2047"/>
  <c r="AQ2047"/>
  <c r="AR2047"/>
  <c r="AS2047"/>
  <c r="AU2047"/>
  <c r="AV2047"/>
  <c r="AY2047"/>
  <c r="AP2359"/>
  <c r="AQ2359"/>
  <c r="AR2359"/>
  <c r="AS2359"/>
  <c r="AU2359"/>
  <c r="AV2359"/>
  <c r="AY2359"/>
  <c r="AP2330"/>
  <c r="AQ2330"/>
  <c r="AR2330"/>
  <c r="AS2330"/>
  <c r="AU2330"/>
  <c r="AV2330"/>
  <c r="AY2330"/>
  <c r="AP2388"/>
  <c r="AQ2388"/>
  <c r="AR2388"/>
  <c r="AS2388"/>
  <c r="AU2388"/>
  <c r="AV2388"/>
  <c r="AY2388"/>
  <c r="AP2383"/>
  <c r="AQ2383"/>
  <c r="AR2383"/>
  <c r="AS2383"/>
  <c r="AU2383"/>
  <c r="AV2383"/>
  <c r="AY2383"/>
  <c r="AP2384"/>
  <c r="AQ2384"/>
  <c r="AR2384"/>
  <c r="AS2384"/>
  <c r="AU2384"/>
  <c r="AV2384"/>
  <c r="AY2384"/>
  <c r="AP414"/>
  <c r="AQ414"/>
  <c r="AR414"/>
  <c r="AS414"/>
  <c r="AU414"/>
  <c r="AV414"/>
  <c r="AY414"/>
  <c r="AP359"/>
  <c r="AQ359"/>
  <c r="AR359"/>
  <c r="AS359"/>
  <c r="AU359"/>
  <c r="AV359"/>
  <c r="AY359"/>
  <c r="AP186"/>
  <c r="AQ186"/>
  <c r="AR186"/>
  <c r="AS186"/>
  <c r="AU186"/>
  <c r="AV186"/>
  <c r="AY186"/>
  <c r="AP2322"/>
  <c r="AQ2322"/>
  <c r="AT2322"/>
  <c r="BE2322"/>
  <c r="AR2322"/>
  <c r="AS2322"/>
  <c r="AU2322"/>
  <c r="AZ2322"/>
  <c r="BG2322"/>
  <c r="AV2322"/>
  <c r="BH2322"/>
  <c r="AY2322"/>
  <c r="AP2315"/>
  <c r="AQ2315"/>
  <c r="AR2315"/>
  <c r="AS2315"/>
  <c r="AU2315"/>
  <c r="AV2315"/>
  <c r="AY2315"/>
  <c r="AP2044"/>
  <c r="AT2044"/>
  <c r="AQ2044"/>
  <c r="AR2044"/>
  <c r="AS2044"/>
  <c r="AU2044"/>
  <c r="AV2044"/>
  <c r="AZ2044"/>
  <c r="AY2044"/>
  <c r="AP2042"/>
  <c r="AQ2042"/>
  <c r="AR2042"/>
  <c r="AS2042"/>
  <c r="AU2042"/>
  <c r="AV2042"/>
  <c r="AY2042"/>
  <c r="AP2320"/>
  <c r="AQ2320"/>
  <c r="AR2320"/>
  <c r="AS2320"/>
  <c r="AU2320"/>
  <c r="AV2320"/>
  <c r="AY2320"/>
  <c r="AP2041"/>
  <c r="AQ2041"/>
  <c r="AR2041"/>
  <c r="AS2041"/>
  <c r="AU2041"/>
  <c r="AV2041"/>
  <c r="AY2041"/>
  <c r="AP1622"/>
  <c r="AQ1622"/>
  <c r="AR1622"/>
  <c r="AS1622"/>
  <c r="AU1622"/>
  <c r="AV1622"/>
  <c r="AY1622"/>
  <c r="AP2321"/>
  <c r="AQ2321"/>
  <c r="AR2321"/>
  <c r="AS2321"/>
  <c r="AU2321"/>
  <c r="AV2321"/>
  <c r="AY2321"/>
  <c r="AP2319"/>
  <c r="AQ2319"/>
  <c r="AR2319"/>
  <c r="AS2319"/>
  <c r="AU2319"/>
  <c r="AV2319"/>
  <c r="AY2319"/>
  <c r="AP2043"/>
  <c r="AQ2043"/>
  <c r="AR2043"/>
  <c r="AS2043"/>
  <c r="AU2043"/>
  <c r="AV2043"/>
  <c r="AY2043"/>
  <c r="AP2305"/>
  <c r="AQ2305"/>
  <c r="AR2305"/>
  <c r="AS2305"/>
  <c r="AU2305"/>
  <c r="AV2305"/>
  <c r="AY2305"/>
  <c r="AP2045"/>
  <c r="AQ2045"/>
  <c r="AR2045"/>
  <c r="AS2045"/>
  <c r="AU2045"/>
  <c r="AV2045"/>
  <c r="AY2045"/>
  <c r="AP2306"/>
  <c r="AQ2306"/>
  <c r="AR2306"/>
  <c r="AS2306"/>
  <c r="AU2306"/>
  <c r="AV2306"/>
  <c r="AY2306"/>
  <c r="AP2316"/>
  <c r="AQ2316"/>
  <c r="AR2316"/>
  <c r="AS2316"/>
  <c r="AU2316"/>
  <c r="AV2316"/>
  <c r="AY2316"/>
  <c r="AP594"/>
  <c r="AQ594"/>
  <c r="AR594"/>
  <c r="AS594"/>
  <c r="AU594"/>
  <c r="AV594"/>
  <c r="AY594"/>
  <c r="AP593"/>
  <c r="AQ593"/>
  <c r="AR593"/>
  <c r="AS593"/>
  <c r="AU593"/>
  <c r="AV593"/>
  <c r="AY593"/>
  <c r="AP279"/>
  <c r="AQ279"/>
  <c r="AR279"/>
  <c r="AS279"/>
  <c r="AU279"/>
  <c r="AV279"/>
  <c r="AY279"/>
  <c r="AP277"/>
  <c r="AQ277"/>
  <c r="AR277"/>
  <c r="AS277"/>
  <c r="AU277"/>
  <c r="AV277"/>
  <c r="AY277"/>
  <c r="AP276"/>
  <c r="AQ276"/>
  <c r="AT276"/>
  <c r="BE276"/>
  <c r="AR276"/>
  <c r="AS276"/>
  <c r="AU276"/>
  <c r="AZ276"/>
  <c r="AV276"/>
  <c r="AY276"/>
  <c r="AP278"/>
  <c r="AQ278"/>
  <c r="AR278"/>
  <c r="AS278"/>
  <c r="AU278"/>
  <c r="AV278"/>
  <c r="AY278"/>
  <c r="AP2402"/>
  <c r="AT2402"/>
  <c r="BD2402"/>
  <c r="AQ2402"/>
  <c r="AR2402"/>
  <c r="AS2402"/>
  <c r="AU2402"/>
  <c r="AZ2402"/>
  <c r="AV2402"/>
  <c r="AY2402"/>
  <c r="AP2403"/>
  <c r="AQ2403"/>
  <c r="AR2403"/>
  <c r="AS2403"/>
  <c r="AU2403"/>
  <c r="AV2403"/>
  <c r="AY2403"/>
  <c r="AP275"/>
  <c r="AQ275"/>
  <c r="AR275"/>
  <c r="AS275"/>
  <c r="AU275"/>
  <c r="AV275"/>
  <c r="AY275"/>
  <c r="AP567"/>
  <c r="AQ567"/>
  <c r="AR567"/>
  <c r="AS567"/>
  <c r="AU567"/>
  <c r="AV567"/>
  <c r="AY567"/>
  <c r="AP2318"/>
  <c r="AQ2318"/>
  <c r="AT2318"/>
  <c r="AR2318"/>
  <c r="AS2318"/>
  <c r="AU2318"/>
  <c r="AZ2318"/>
  <c r="BI2318"/>
  <c r="AV2318"/>
  <c r="AY2318"/>
  <c r="AP2317"/>
  <c r="AQ2317"/>
  <c r="AR2317"/>
  <c r="AS2317"/>
  <c r="AU2317"/>
  <c r="AV2317"/>
  <c r="AY2317"/>
  <c r="AP1621"/>
  <c r="AQ1621"/>
  <c r="AT1621"/>
  <c r="BD1621"/>
  <c r="AR1621"/>
  <c r="AS1621"/>
  <c r="AU1621"/>
  <c r="AV1621"/>
  <c r="AY1621"/>
  <c r="AP2304"/>
  <c r="AQ2304"/>
  <c r="AR2304"/>
  <c r="AS2304"/>
  <c r="AU2304"/>
  <c r="AV2304"/>
  <c r="AY2304"/>
  <c r="AP393"/>
  <c r="AQ393"/>
  <c r="AR393"/>
  <c r="AS393"/>
  <c r="AU393"/>
  <c r="AV393"/>
  <c r="AY393"/>
  <c r="AP398"/>
  <c r="AQ398"/>
  <c r="AR398"/>
  <c r="AS398"/>
  <c r="AU398"/>
  <c r="AV398"/>
  <c r="AY398"/>
  <c r="AP2093"/>
  <c r="AQ2093"/>
  <c r="AR2093"/>
  <c r="AS2093"/>
  <c r="AU2093"/>
  <c r="AV2093"/>
  <c r="AY2093"/>
  <c r="AP36"/>
  <c r="AQ36"/>
  <c r="AR36"/>
  <c r="AS36"/>
  <c r="AU36"/>
  <c r="AV36"/>
  <c r="AY36"/>
  <c r="AP1113"/>
  <c r="AT1113"/>
  <c r="BE1113"/>
  <c r="AQ1113"/>
  <c r="AR1113"/>
  <c r="AS1113"/>
  <c r="AU1113"/>
  <c r="AZ1113"/>
  <c r="AV1113"/>
  <c r="AY1113"/>
  <c r="AP977"/>
  <c r="AQ977"/>
  <c r="AR977"/>
  <c r="AS977"/>
  <c r="AU977"/>
  <c r="AV977"/>
  <c r="AY977"/>
  <c r="AP1379"/>
  <c r="AT1379"/>
  <c r="AQ1379"/>
  <c r="AR1379"/>
  <c r="AS1379"/>
  <c r="AU1379"/>
  <c r="AZ1379"/>
  <c r="AV1379"/>
  <c r="AY1379"/>
  <c r="AP1974"/>
  <c r="AQ1974"/>
  <c r="AR1974"/>
  <c r="AS1974"/>
  <c r="AU1974"/>
  <c r="AV1974"/>
  <c r="AY1974"/>
  <c r="AP320"/>
  <c r="AQ320"/>
  <c r="AT320"/>
  <c r="AR320"/>
  <c r="AS320"/>
  <c r="AU320"/>
  <c r="AZ320"/>
  <c r="AV320"/>
  <c r="AY320"/>
  <c r="AP2173"/>
  <c r="AQ2173"/>
  <c r="AR2173"/>
  <c r="AS2173"/>
  <c r="AU2173"/>
  <c r="AV2173"/>
  <c r="AY2173"/>
  <c r="AP1725"/>
  <c r="AQ1725"/>
  <c r="AR1725"/>
  <c r="AS1725"/>
  <c r="AU1725"/>
  <c r="AV1725"/>
  <c r="AY1725"/>
  <c r="AP325"/>
  <c r="AQ325"/>
  <c r="AR325"/>
  <c r="AS325"/>
  <c r="AU325"/>
  <c r="AV325"/>
  <c r="AY325"/>
  <c r="AP326"/>
  <c r="AT326"/>
  <c r="BD326"/>
  <c r="AQ326"/>
  <c r="AR326"/>
  <c r="AS326"/>
  <c r="AU326"/>
  <c r="AZ326"/>
  <c r="BI326"/>
  <c r="AV326"/>
  <c r="AY326"/>
  <c r="AP2172"/>
  <c r="AQ2172"/>
  <c r="AR2172"/>
  <c r="AS2172"/>
  <c r="AU2172"/>
  <c r="AV2172"/>
  <c r="AY2172"/>
  <c r="AP949"/>
  <c r="AQ949"/>
  <c r="AR949"/>
  <c r="AS949"/>
  <c r="AU949"/>
  <c r="AV949"/>
  <c r="AY949"/>
  <c r="AP727"/>
  <c r="AQ727"/>
  <c r="AR727"/>
  <c r="AS727"/>
  <c r="AU727"/>
  <c r="AV727"/>
  <c r="AY727"/>
  <c r="AP726"/>
  <c r="AQ726"/>
  <c r="AR726"/>
  <c r="AS726"/>
  <c r="AU726"/>
  <c r="AV726"/>
  <c r="AY726"/>
  <c r="AP725"/>
  <c r="AQ725"/>
  <c r="AR725"/>
  <c r="AS725"/>
  <c r="AU725"/>
  <c r="AV725"/>
  <c r="AY725"/>
  <c r="AP171"/>
  <c r="AQ171"/>
  <c r="AR171"/>
  <c r="AS171"/>
  <c r="AU171"/>
  <c r="AV171"/>
  <c r="AY171"/>
  <c r="AP170"/>
  <c r="AQ170"/>
  <c r="AR170"/>
  <c r="AS170"/>
  <c r="AU170"/>
  <c r="AV170"/>
  <c r="AY170"/>
  <c r="AP169"/>
  <c r="AQ169"/>
  <c r="AT169"/>
  <c r="AR169"/>
  <c r="AS169"/>
  <c r="AU169"/>
  <c r="AZ169"/>
  <c r="AV169"/>
  <c r="AY169"/>
  <c r="AP335"/>
  <c r="AQ335"/>
  <c r="AR335"/>
  <c r="AS335"/>
  <c r="AU335"/>
  <c r="AV335"/>
  <c r="AY335"/>
  <c r="AP955"/>
  <c r="AQ955"/>
  <c r="AR955"/>
  <c r="AS955"/>
  <c r="AU955"/>
  <c r="AV955"/>
  <c r="AY955"/>
  <c r="AP1152"/>
  <c r="AQ1152"/>
  <c r="AR1152"/>
  <c r="AS1152"/>
  <c r="AU1152"/>
  <c r="AV1152"/>
  <c r="AY1152"/>
  <c r="AP736"/>
  <c r="AQ736"/>
  <c r="AR736"/>
  <c r="AS736"/>
  <c r="AU736"/>
  <c r="AV736"/>
  <c r="AY736"/>
  <c r="AP959"/>
  <c r="AQ959"/>
  <c r="AR959"/>
  <c r="AS959"/>
  <c r="AU959"/>
  <c r="AV959"/>
  <c r="AY959"/>
  <c r="AP954"/>
  <c r="AQ954"/>
  <c r="AR954"/>
  <c r="AS954"/>
  <c r="AU954"/>
  <c r="AV954"/>
  <c r="AY954"/>
  <c r="AP215"/>
  <c r="AQ215"/>
  <c r="AR215"/>
  <c r="AS215"/>
  <c r="AU215"/>
  <c r="AV215"/>
  <c r="AY215"/>
  <c r="AP214"/>
  <c r="AQ214"/>
  <c r="AR214"/>
  <c r="AS214"/>
  <c r="AU214"/>
  <c r="AV214"/>
  <c r="AY214"/>
  <c r="AP213"/>
  <c r="AQ213"/>
  <c r="AR213"/>
  <c r="AS213"/>
  <c r="AU213"/>
  <c r="AV213"/>
  <c r="AY213"/>
  <c r="AP304"/>
  <c r="AQ304"/>
  <c r="AR304"/>
  <c r="AS304"/>
  <c r="AU304"/>
  <c r="AV304"/>
  <c r="AY304"/>
  <c r="AP734"/>
  <c r="AQ734"/>
  <c r="AR734"/>
  <c r="AS734"/>
  <c r="AU734"/>
  <c r="AV734"/>
  <c r="AY734"/>
  <c r="AP733"/>
  <c r="AQ733"/>
  <c r="AR733"/>
  <c r="AS733"/>
  <c r="AU733"/>
  <c r="AV733"/>
  <c r="AY733"/>
  <c r="AP732"/>
  <c r="AQ732"/>
  <c r="AR732"/>
  <c r="AS732"/>
  <c r="AU732"/>
  <c r="AV732"/>
  <c r="AY732"/>
  <c r="AP731"/>
  <c r="AQ731"/>
  <c r="AR731"/>
  <c r="AS731"/>
  <c r="AU731"/>
  <c r="AV731"/>
  <c r="AY731"/>
  <c r="AP2176"/>
  <c r="AQ2176"/>
  <c r="AR2176"/>
  <c r="AS2176"/>
  <c r="AU2176"/>
  <c r="AV2176"/>
  <c r="AY2176"/>
  <c r="AP2177"/>
  <c r="AQ2177"/>
  <c r="AR2177"/>
  <c r="AS2177"/>
  <c r="AU2177"/>
  <c r="AV2177"/>
  <c r="AY2177"/>
  <c r="AP2078"/>
  <c r="AQ2078"/>
  <c r="AR2078"/>
  <c r="AS2078"/>
  <c r="AU2078"/>
  <c r="AZ2078"/>
  <c r="AV2078"/>
  <c r="AY2078"/>
  <c r="AP2157"/>
  <c r="AQ2157"/>
  <c r="AR2157"/>
  <c r="AS2157"/>
  <c r="AU2157"/>
  <c r="AV2157"/>
  <c r="AY2157"/>
  <c r="AP324"/>
  <c r="AQ324"/>
  <c r="AR324"/>
  <c r="AS324"/>
  <c r="AU324"/>
  <c r="AV324"/>
  <c r="AY324"/>
  <c r="AZ324"/>
  <c r="AP323"/>
  <c r="AQ323"/>
  <c r="AR323"/>
  <c r="AS323"/>
  <c r="AU323"/>
  <c r="AV323"/>
  <c r="AY323"/>
  <c r="AP1202"/>
  <c r="AQ1202"/>
  <c r="AR1202"/>
  <c r="AS1202"/>
  <c r="AU1202"/>
  <c r="AV1202"/>
  <c r="AY1202"/>
  <c r="AP2066"/>
  <c r="AQ2066"/>
  <c r="AR2066"/>
  <c r="AS2066"/>
  <c r="AU2066"/>
  <c r="AV2066"/>
  <c r="AY2066"/>
  <c r="AP203"/>
  <c r="AQ203"/>
  <c r="AR203"/>
  <c r="AS203"/>
  <c r="AU203"/>
  <c r="AV203"/>
  <c r="AY203"/>
  <c r="AP202"/>
  <c r="AQ202"/>
  <c r="AR202"/>
  <c r="AS202"/>
  <c r="AU202"/>
  <c r="AV202"/>
  <c r="AY202"/>
  <c r="AP1144"/>
  <c r="AQ1144"/>
  <c r="AR1144"/>
  <c r="AS1144"/>
  <c r="AU1144"/>
  <c r="AV1144"/>
  <c r="AY1144"/>
  <c r="AP1143"/>
  <c r="AQ1143"/>
  <c r="AR1143"/>
  <c r="AS1143"/>
  <c r="AU1143"/>
  <c r="AV1143"/>
  <c r="AY1143"/>
  <c r="AP201"/>
  <c r="AQ201"/>
  <c r="AR201"/>
  <c r="AS201"/>
  <c r="AU201"/>
  <c r="AV201"/>
  <c r="AY201"/>
  <c r="AP197"/>
  <c r="AQ197"/>
  <c r="AT197"/>
  <c r="AR197"/>
  <c r="AS197"/>
  <c r="AU197"/>
  <c r="AZ197"/>
  <c r="AV197"/>
  <c r="AY197"/>
  <c r="AP193"/>
  <c r="AQ193"/>
  <c r="AR193"/>
  <c r="AS193"/>
  <c r="AU193"/>
  <c r="AV193"/>
  <c r="AY193"/>
  <c r="AP1141"/>
  <c r="AQ1141"/>
  <c r="AT1141"/>
  <c r="AR1141"/>
  <c r="AS1141"/>
  <c r="AU1141"/>
  <c r="AZ1141"/>
  <c r="BH1141"/>
  <c r="AV1141"/>
  <c r="AY1141"/>
  <c r="AP2062"/>
  <c r="AQ2062"/>
  <c r="AR2062"/>
  <c r="AS2062"/>
  <c r="AU2062"/>
  <c r="AV2062"/>
  <c r="AY2062"/>
  <c r="AP45"/>
  <c r="AQ45"/>
  <c r="AT45"/>
  <c r="BE45"/>
  <c r="AR45"/>
  <c r="AS45"/>
  <c r="AU45"/>
  <c r="AZ45"/>
  <c r="AV45"/>
  <c r="AY45"/>
  <c r="AP152"/>
  <c r="AQ152"/>
  <c r="AR152"/>
  <c r="AS152"/>
  <c r="AU152"/>
  <c r="AV152"/>
  <c r="AY152"/>
  <c r="AP190"/>
  <c r="AQ190"/>
  <c r="AT190"/>
  <c r="AR190"/>
  <c r="AS190"/>
  <c r="AU190"/>
  <c r="AZ190"/>
  <c r="AV190"/>
  <c r="AY190"/>
  <c r="AP735"/>
  <c r="AQ735"/>
  <c r="AR735"/>
  <c r="AS735"/>
  <c r="AU735"/>
  <c r="AV735"/>
  <c r="AY735"/>
  <c r="AP1692"/>
  <c r="AQ1692"/>
  <c r="AT1692"/>
  <c r="BE1692"/>
  <c r="AR1692"/>
  <c r="AS1692"/>
  <c r="AU1692"/>
  <c r="AV1692"/>
  <c r="AY1692"/>
  <c r="AP198"/>
  <c r="AQ198"/>
  <c r="AT198"/>
  <c r="AR198"/>
  <c r="AS198"/>
  <c r="AU198"/>
  <c r="AZ198"/>
  <c r="BH198"/>
  <c r="AV198"/>
  <c r="AY198"/>
  <c r="AP199"/>
  <c r="AQ199"/>
  <c r="AR199"/>
  <c r="AS199"/>
  <c r="AU199"/>
  <c r="AV199"/>
  <c r="AY199"/>
  <c r="AP332"/>
  <c r="AQ332"/>
  <c r="AT332"/>
  <c r="AR332"/>
  <c r="AS332"/>
  <c r="AU332"/>
  <c r="AZ332"/>
  <c r="AV332"/>
  <c r="AY332"/>
  <c r="AP1111"/>
  <c r="AQ1111"/>
  <c r="AR1111"/>
  <c r="AS1111"/>
  <c r="AU1111"/>
  <c r="AV1111"/>
  <c r="AY1111"/>
  <c r="AP200"/>
  <c r="AQ200"/>
  <c r="AR200"/>
  <c r="AS200"/>
  <c r="AU200"/>
  <c r="AZ200"/>
  <c r="AV200"/>
  <c r="AY200"/>
  <c r="AP729"/>
  <c r="AQ729"/>
  <c r="AR729"/>
  <c r="AS729"/>
  <c r="AU729"/>
  <c r="AV729"/>
  <c r="AY729"/>
  <c r="AP2197"/>
  <c r="AQ2197"/>
  <c r="AR2197"/>
  <c r="AS2197"/>
  <c r="AU2197"/>
  <c r="AV2197"/>
  <c r="AY2197"/>
  <c r="AP2196"/>
  <c r="AQ2196"/>
  <c r="AR2196"/>
  <c r="AS2196"/>
  <c r="AU2196"/>
  <c r="AV2196"/>
  <c r="AY2196"/>
  <c r="AP1114"/>
  <c r="AQ1114"/>
  <c r="AR1114"/>
  <c r="AS1114"/>
  <c r="AT1114"/>
  <c r="AU1114"/>
  <c r="AV1114"/>
  <c r="AY1114"/>
  <c r="AZ1114"/>
  <c r="AP27"/>
  <c r="AQ27"/>
  <c r="AR27"/>
  <c r="AS27"/>
  <c r="AU27"/>
  <c r="AV27"/>
  <c r="AY27"/>
  <c r="AP1117"/>
  <c r="AQ1117"/>
  <c r="AR1117"/>
  <c r="AS1117"/>
  <c r="AT1117"/>
  <c r="AU1117"/>
  <c r="AV1117"/>
  <c r="AY1117"/>
  <c r="AZ1117"/>
  <c r="AP334"/>
  <c r="AQ334"/>
  <c r="AR334"/>
  <c r="AS334"/>
  <c r="AU334"/>
  <c r="AV334"/>
  <c r="AY334"/>
  <c r="AP57"/>
  <c r="AQ57"/>
  <c r="AR57"/>
  <c r="AS57"/>
  <c r="AU57"/>
  <c r="AV57"/>
  <c r="AY57"/>
  <c r="AP2207"/>
  <c r="AQ2207"/>
  <c r="AR2207"/>
  <c r="AS2207"/>
  <c r="AU2207"/>
  <c r="AV2207"/>
  <c r="AY2207"/>
  <c r="AP1116"/>
  <c r="AQ1116"/>
  <c r="AR1116"/>
  <c r="AS1116"/>
  <c r="AU1116"/>
  <c r="AV1116"/>
  <c r="AY1116"/>
  <c r="AP2206"/>
  <c r="AQ2206"/>
  <c r="AR2206"/>
  <c r="AS2206"/>
  <c r="AU2206"/>
  <c r="AV2206"/>
  <c r="AY2206"/>
  <c r="AP2204"/>
  <c r="AQ2204"/>
  <c r="AR2204"/>
  <c r="AS2204"/>
  <c r="AU2204"/>
  <c r="AV2204"/>
  <c r="AY2204"/>
  <c r="AP2202"/>
  <c r="AQ2202"/>
  <c r="AR2202"/>
  <c r="AS2202"/>
  <c r="AU2202"/>
  <c r="AV2202"/>
  <c r="AY2202"/>
  <c r="AP2200"/>
  <c r="AQ2200"/>
  <c r="AR2200"/>
  <c r="AS2200"/>
  <c r="AU2200"/>
  <c r="AV2200"/>
  <c r="AY2200"/>
  <c r="AP2205"/>
  <c r="AQ2205"/>
  <c r="AR2205"/>
  <c r="AS2205"/>
  <c r="AU2205"/>
  <c r="AV2205"/>
  <c r="AY2205"/>
  <c r="AP2199"/>
  <c r="AQ2199"/>
  <c r="AR2199"/>
  <c r="AS2199"/>
  <c r="AU2199"/>
  <c r="AZ2199"/>
  <c r="AV2199"/>
  <c r="AY2199"/>
  <c r="AP2203"/>
  <c r="AQ2203"/>
  <c r="AR2203"/>
  <c r="AS2203"/>
  <c r="AU2203"/>
  <c r="AV2203"/>
  <c r="AY2203"/>
  <c r="AP2201"/>
  <c r="AQ2201"/>
  <c r="AT2201"/>
  <c r="BE2201"/>
  <c r="AR2201"/>
  <c r="AS2201"/>
  <c r="AU2201"/>
  <c r="AZ2201"/>
  <c r="AV2201"/>
  <c r="AY2201"/>
  <c r="AP1118"/>
  <c r="AQ1118"/>
  <c r="AR1118"/>
  <c r="AS1118"/>
  <c r="AU1118"/>
  <c r="AV1118"/>
  <c r="AY1118"/>
  <c r="AP58"/>
  <c r="AQ58"/>
  <c r="AR58"/>
  <c r="AS58"/>
  <c r="AU58"/>
  <c r="AV58"/>
  <c r="AY58"/>
  <c r="AP1119"/>
  <c r="AQ1119"/>
  <c r="AR1119"/>
  <c r="AS1119"/>
  <c r="AU1119"/>
  <c r="AV1119"/>
  <c r="AY1119"/>
  <c r="AP2191"/>
  <c r="AQ2191"/>
  <c r="AR2191"/>
  <c r="AS2191"/>
  <c r="AU2191"/>
  <c r="AV2191"/>
  <c r="AY2191"/>
  <c r="AP2190"/>
  <c r="AQ2190"/>
  <c r="AR2190"/>
  <c r="AS2190"/>
  <c r="AU2190"/>
  <c r="AV2190"/>
  <c r="AY2190"/>
  <c r="AP2189"/>
  <c r="AQ2189"/>
  <c r="AR2189"/>
  <c r="AS2189"/>
  <c r="AU2189"/>
  <c r="AV2189"/>
  <c r="BH2189"/>
  <c r="AY2189"/>
  <c r="AZ2189"/>
  <c r="BI2189"/>
  <c r="AP2188"/>
  <c r="AQ2188"/>
  <c r="AR2188"/>
  <c r="AS2188"/>
  <c r="AU2188"/>
  <c r="AV2188"/>
  <c r="AY2188"/>
  <c r="AP1112"/>
  <c r="BD1112"/>
  <c r="AQ1112"/>
  <c r="AR1112"/>
  <c r="AS1112"/>
  <c r="AT1112"/>
  <c r="AU1112"/>
  <c r="AV1112"/>
  <c r="AY1112"/>
  <c r="AZ1112"/>
  <c r="AP2193"/>
  <c r="AQ2193"/>
  <c r="AR2193"/>
  <c r="AS2193"/>
  <c r="AU2193"/>
  <c r="AV2193"/>
  <c r="AY2193"/>
  <c r="AP2194"/>
  <c r="AT2194"/>
  <c r="AQ2194"/>
  <c r="AR2194"/>
  <c r="AS2194"/>
  <c r="AU2194"/>
  <c r="BG2194"/>
  <c r="AV2194"/>
  <c r="AZ2194"/>
  <c r="BI2194"/>
  <c r="AY2194"/>
  <c r="AP2234"/>
  <c r="AQ2234"/>
  <c r="AR2234"/>
  <c r="AS2234"/>
  <c r="AU2234"/>
  <c r="AV2234"/>
  <c r="AY2234"/>
  <c r="AP2192"/>
  <c r="AQ2192"/>
  <c r="AT2192"/>
  <c r="AR2192"/>
  <c r="AS2192"/>
  <c r="AU2192"/>
  <c r="AZ2192"/>
  <c r="BI2192"/>
  <c r="AV2192"/>
  <c r="AY2192"/>
  <c r="AP2081"/>
  <c r="AQ2081"/>
  <c r="AR2081"/>
  <c r="AS2081"/>
  <c r="AU2081"/>
  <c r="AV2081"/>
  <c r="AY2081"/>
  <c r="AP56"/>
  <c r="AQ56"/>
  <c r="AT56"/>
  <c r="BE56"/>
  <c r="AR56"/>
  <c r="AS56"/>
  <c r="AU56"/>
  <c r="AZ56"/>
  <c r="AV56"/>
  <c r="AY56"/>
  <c r="AP2082"/>
  <c r="AQ2082"/>
  <c r="AR2082"/>
  <c r="AS2082"/>
  <c r="AU2082"/>
  <c r="AV2082"/>
  <c r="AY2082"/>
  <c r="AP333"/>
  <c r="AQ333"/>
  <c r="AT333"/>
  <c r="AR333"/>
  <c r="AS333"/>
  <c r="AU333"/>
  <c r="AZ333"/>
  <c r="BH333"/>
  <c r="AV333"/>
  <c r="AY333"/>
  <c r="AP55"/>
  <c r="AQ55"/>
  <c r="AR55"/>
  <c r="AS55"/>
  <c r="AU55"/>
  <c r="AV55"/>
  <c r="AY55"/>
  <c r="AP2187"/>
  <c r="AQ2187"/>
  <c r="AT2187"/>
  <c r="AR2187"/>
  <c r="AS2187"/>
  <c r="AU2187"/>
  <c r="AZ2187"/>
  <c r="BI2187"/>
  <c r="AV2187"/>
  <c r="AY2187"/>
  <c r="AP2185"/>
  <c r="AQ2185"/>
  <c r="AR2185"/>
  <c r="AS2185"/>
  <c r="AU2185"/>
  <c r="AV2185"/>
  <c r="AY2185"/>
  <c r="AP2186"/>
  <c r="AQ2186"/>
  <c r="AR2186"/>
  <c r="AS2186"/>
  <c r="AU2186"/>
  <c r="AV2186"/>
  <c r="AY2186"/>
  <c r="AP54"/>
  <c r="AQ54"/>
  <c r="AR54"/>
  <c r="AS54"/>
  <c r="AU54"/>
  <c r="AV54"/>
  <c r="AY54"/>
  <c r="AP2184"/>
  <c r="AQ2184"/>
  <c r="AR2184"/>
  <c r="AS2184"/>
  <c r="AU2184"/>
  <c r="AV2184"/>
  <c r="AY2184"/>
  <c r="AP2158"/>
  <c r="AQ2158"/>
  <c r="AR2158"/>
  <c r="AS2158"/>
  <c r="AU2158"/>
  <c r="AV2158"/>
  <c r="AY2158"/>
  <c r="AP52"/>
  <c r="AQ52"/>
  <c r="AR52"/>
  <c r="AS52"/>
  <c r="AU52"/>
  <c r="AV52"/>
  <c r="AY52"/>
  <c r="AP331"/>
  <c r="AQ331"/>
  <c r="AR331"/>
  <c r="AS331"/>
  <c r="AU331"/>
  <c r="AV331"/>
  <c r="AY331"/>
  <c r="AP2182"/>
  <c r="AQ2182"/>
  <c r="AR2182"/>
  <c r="AS2182"/>
  <c r="AU2182"/>
  <c r="AV2182"/>
  <c r="AY2182"/>
  <c r="AP2181"/>
  <c r="AQ2181"/>
  <c r="AR2181"/>
  <c r="AS2181"/>
  <c r="AU2181"/>
  <c r="AV2181"/>
  <c r="AY2181"/>
  <c r="AP2080"/>
  <c r="AQ2080"/>
  <c r="AR2080"/>
  <c r="AS2080"/>
  <c r="AU2080"/>
  <c r="AV2080"/>
  <c r="AY2080"/>
  <c r="AP53"/>
  <c r="AQ53"/>
  <c r="AR53"/>
  <c r="AS53"/>
  <c r="AU53"/>
  <c r="AV53"/>
  <c r="AY53"/>
  <c r="AP1110"/>
  <c r="AQ1110"/>
  <c r="AR1110"/>
  <c r="AS1110"/>
  <c r="AU1110"/>
  <c r="AV1110"/>
  <c r="AY1110"/>
  <c r="AP2183"/>
  <c r="AQ2183"/>
  <c r="AT2183"/>
  <c r="AR2183"/>
  <c r="AS2183"/>
  <c r="AU2183"/>
  <c r="AZ2183"/>
  <c r="BH2183"/>
  <c r="AV2183"/>
  <c r="AY2183"/>
  <c r="AP2180"/>
  <c r="AQ2180"/>
  <c r="AR2180"/>
  <c r="AS2180"/>
  <c r="AU2180"/>
  <c r="AV2180"/>
  <c r="AY2180"/>
  <c r="AP2179"/>
  <c r="AQ2179"/>
  <c r="AR2179"/>
  <c r="AS2179"/>
  <c r="AU2179"/>
  <c r="AV2179"/>
  <c r="AY2179"/>
  <c r="AP1389"/>
  <c r="AQ1389"/>
  <c r="AR1389"/>
  <c r="AS1389"/>
  <c r="AU1389"/>
  <c r="AV1389"/>
  <c r="AY1389"/>
  <c r="AP1388"/>
  <c r="AQ1388"/>
  <c r="AR1388"/>
  <c r="AS1388"/>
  <c r="AU1388"/>
  <c r="AV1388"/>
  <c r="AY1388"/>
  <c r="AP1387"/>
  <c r="AQ1387"/>
  <c r="AR1387"/>
  <c r="AS1387"/>
  <c r="AU1387"/>
  <c r="AV1387"/>
  <c r="AY1387"/>
  <c r="AP1978"/>
  <c r="AQ1978"/>
  <c r="AR1978"/>
  <c r="AS1978"/>
  <c r="AU1978"/>
  <c r="AV1978"/>
  <c r="AY1978"/>
  <c r="AP1386"/>
  <c r="AQ1386"/>
  <c r="AR1386"/>
  <c r="AS1386"/>
  <c r="AU1386"/>
  <c r="AV1386"/>
  <c r="AY1386"/>
  <c r="AP1385"/>
  <c r="AQ1385"/>
  <c r="AR1385"/>
  <c r="AS1385"/>
  <c r="AU1385"/>
  <c r="AV1385"/>
  <c r="BH1385"/>
  <c r="AY1385"/>
  <c r="AZ1385"/>
  <c r="BI1385"/>
  <c r="AP2063"/>
  <c r="AQ2063"/>
  <c r="AR2063"/>
  <c r="AS2063"/>
  <c r="AU2063"/>
  <c r="AV2063"/>
  <c r="AY2063"/>
  <c r="AP1394"/>
  <c r="AT1394"/>
  <c r="AQ1394"/>
  <c r="AR1394"/>
  <c r="AS1394"/>
  <c r="AU1394"/>
  <c r="AV1394"/>
  <c r="AZ1394"/>
  <c r="AY1394"/>
  <c r="AP1393"/>
  <c r="AQ1393"/>
  <c r="AR1393"/>
  <c r="AS1393"/>
  <c r="AU1393"/>
  <c r="AV1393"/>
  <c r="AY1393"/>
  <c r="AP1392"/>
  <c r="AQ1392"/>
  <c r="AT1392"/>
  <c r="AR1392"/>
  <c r="AS1392"/>
  <c r="AU1392"/>
  <c r="AZ1392"/>
  <c r="AV1392"/>
  <c r="AY1392"/>
  <c r="AP1391"/>
  <c r="AQ1391"/>
  <c r="AR1391"/>
  <c r="AS1391"/>
  <c r="AU1391"/>
  <c r="AV1391"/>
  <c r="AY1391"/>
  <c r="AP1390"/>
  <c r="AQ1390"/>
  <c r="AT1390"/>
  <c r="AR1390"/>
  <c r="AS1390"/>
  <c r="AU1390"/>
  <c r="BG1390"/>
  <c r="AV1390"/>
  <c r="BH1390"/>
  <c r="AY1390"/>
  <c r="AZ1390"/>
  <c r="BI1390"/>
  <c r="AP1377"/>
  <c r="AQ1377"/>
  <c r="AR1377"/>
  <c r="AS1377"/>
  <c r="AU1377"/>
  <c r="AV1377"/>
  <c r="AY1377"/>
  <c r="AP1376"/>
  <c r="AQ1376"/>
  <c r="AR1376"/>
  <c r="AS1376"/>
  <c r="AU1376"/>
  <c r="AV1376"/>
  <c r="AY1376"/>
  <c r="AP322"/>
  <c r="AQ322"/>
  <c r="AR322"/>
  <c r="AS322"/>
  <c r="AU322"/>
  <c r="AV322"/>
  <c r="AY322"/>
  <c r="AP1269"/>
  <c r="AQ1269"/>
  <c r="AR1269"/>
  <c r="AS1269"/>
  <c r="AU1269"/>
  <c r="AV1269"/>
  <c r="AY1269"/>
  <c r="AP2292"/>
  <c r="AQ2292"/>
  <c r="AR2292"/>
  <c r="AS2292"/>
  <c r="AU2292"/>
  <c r="AV2292"/>
  <c r="AY2292"/>
  <c r="AP2291"/>
  <c r="AQ2291"/>
  <c r="AR2291"/>
  <c r="AS2291"/>
  <c r="AT2291"/>
  <c r="AU2291"/>
  <c r="AV2291"/>
  <c r="AY2291"/>
  <c r="AZ2291"/>
  <c r="AP321"/>
  <c r="AQ321"/>
  <c r="AR321"/>
  <c r="AS321"/>
  <c r="AU321"/>
  <c r="AV321"/>
  <c r="AY321"/>
  <c r="AP2068"/>
  <c r="BD2068"/>
  <c r="AQ2068"/>
  <c r="AR2068"/>
  <c r="AS2068"/>
  <c r="AT2068"/>
  <c r="BE2068"/>
  <c r="AU2068"/>
  <c r="AV2068"/>
  <c r="AY2068"/>
  <c r="AP2067"/>
  <c r="AQ2067"/>
  <c r="AR2067"/>
  <c r="AS2067"/>
  <c r="AU2067"/>
  <c r="AV2067"/>
  <c r="AY2067"/>
  <c r="AP1193"/>
  <c r="AQ1193"/>
  <c r="AT1193"/>
  <c r="BE1193"/>
  <c r="AR1193"/>
  <c r="AS1193"/>
  <c r="AU1193"/>
  <c r="AZ1193"/>
  <c r="BG1193"/>
  <c r="AV1193"/>
  <c r="AY1193"/>
  <c r="AP2290"/>
  <c r="AQ2290"/>
  <c r="AR2290"/>
  <c r="AS2290"/>
  <c r="AU2290"/>
  <c r="AV2290"/>
  <c r="AY2290"/>
  <c r="AP2070"/>
  <c r="AQ2070"/>
  <c r="AR2070"/>
  <c r="AS2070"/>
  <c r="AU2070"/>
  <c r="AV2070"/>
  <c r="AY2070"/>
  <c r="AP174"/>
  <c r="AQ174"/>
  <c r="AR174"/>
  <c r="AS174"/>
  <c r="AU174"/>
  <c r="AV174"/>
  <c r="AY174"/>
  <c r="AP1200"/>
  <c r="AQ1200"/>
  <c r="AR1200"/>
  <c r="AS1200"/>
  <c r="AT1200"/>
  <c r="AU1200"/>
  <c r="AV1200"/>
  <c r="AY1200"/>
  <c r="AZ1200"/>
  <c r="AP317"/>
  <c r="AQ317"/>
  <c r="AR317"/>
  <c r="AS317"/>
  <c r="AU317"/>
  <c r="AV317"/>
  <c r="AY317"/>
  <c r="AP2064"/>
  <c r="AQ2064"/>
  <c r="AR2064"/>
  <c r="AS2064"/>
  <c r="AT2064"/>
  <c r="BF2064"/>
  <c r="AU2064"/>
  <c r="AV2064"/>
  <c r="AY2064"/>
  <c r="AZ2064"/>
  <c r="BI2064"/>
  <c r="AP46"/>
  <c r="AQ46"/>
  <c r="AR46"/>
  <c r="AS46"/>
  <c r="AU46"/>
  <c r="AV46"/>
  <c r="AY46"/>
  <c r="AP172"/>
  <c r="AQ172"/>
  <c r="AR172"/>
  <c r="AS172"/>
  <c r="AT172"/>
  <c r="AU172"/>
  <c r="AV172"/>
  <c r="AY172"/>
  <c r="AZ172"/>
  <c r="AP2065"/>
  <c r="AQ2065"/>
  <c r="AR2065"/>
  <c r="AS2065"/>
  <c r="AU2065"/>
  <c r="AV2065"/>
  <c r="AY2065"/>
  <c r="AP47"/>
  <c r="AQ47"/>
  <c r="AR47"/>
  <c r="AS47"/>
  <c r="AU47"/>
  <c r="AV47"/>
  <c r="AY47"/>
  <c r="AP2037"/>
  <c r="AQ2037"/>
  <c r="AR2037"/>
  <c r="AS2037"/>
  <c r="AU2037"/>
  <c r="AV2037"/>
  <c r="AY2037"/>
  <c r="AP318"/>
  <c r="AQ318"/>
  <c r="AT318"/>
  <c r="AR318"/>
  <c r="AS318"/>
  <c r="AU318"/>
  <c r="AZ318"/>
  <c r="AV318"/>
  <c r="AY318"/>
  <c r="BI318"/>
  <c r="AP2152"/>
  <c r="AQ2152"/>
  <c r="AR2152"/>
  <c r="AS2152"/>
  <c r="AU2152"/>
  <c r="AV2152"/>
  <c r="AY2152"/>
  <c r="AP2171"/>
  <c r="AQ2171"/>
  <c r="AR2171"/>
  <c r="AS2171"/>
  <c r="AU2171"/>
  <c r="AV2171"/>
  <c r="AY2171"/>
  <c r="AP2140"/>
  <c r="AQ2140"/>
  <c r="AR2140"/>
  <c r="AS2140"/>
  <c r="AU2140"/>
  <c r="AV2140"/>
  <c r="AY2140"/>
  <c r="AP44"/>
  <c r="AT44"/>
  <c r="AQ44"/>
  <c r="AR44"/>
  <c r="AS44"/>
  <c r="AU44"/>
  <c r="AV44"/>
  <c r="AZ44"/>
  <c r="AY44"/>
  <c r="AP151"/>
  <c r="AQ151"/>
  <c r="AR151"/>
  <c r="AS151"/>
  <c r="AU151"/>
  <c r="AV151"/>
  <c r="AY151"/>
  <c r="AP2155"/>
  <c r="AQ2155"/>
  <c r="AR2155"/>
  <c r="AS2155"/>
  <c r="AU2155"/>
  <c r="AV2155"/>
  <c r="AY2155"/>
  <c r="AP1146"/>
  <c r="AQ1146"/>
  <c r="AR1146"/>
  <c r="AS1146"/>
  <c r="AU1146"/>
  <c r="AV1146"/>
  <c r="AY1146"/>
  <c r="AP1145"/>
  <c r="AQ1145"/>
  <c r="AR1145"/>
  <c r="AS1145"/>
  <c r="AU1145"/>
  <c r="AV1145"/>
  <c r="AY1145"/>
  <c r="AP953"/>
  <c r="AQ953"/>
  <c r="AR953"/>
  <c r="AS953"/>
  <c r="AU953"/>
  <c r="AV953"/>
  <c r="AY953"/>
  <c r="AP2251"/>
  <c r="AQ2251"/>
  <c r="AT2251"/>
  <c r="AR2251"/>
  <c r="AS2251"/>
  <c r="AU2251"/>
  <c r="AZ2251"/>
  <c r="AV2251"/>
  <c r="AY2251"/>
  <c r="AP950"/>
  <c r="AQ950"/>
  <c r="AR950"/>
  <c r="AS950"/>
  <c r="AU950"/>
  <c r="AV950"/>
  <c r="AY950"/>
  <c r="AP958"/>
  <c r="AQ958"/>
  <c r="AR958"/>
  <c r="AS958"/>
  <c r="AU958"/>
  <c r="AV958"/>
  <c r="AY958"/>
  <c r="AP234"/>
  <c r="AQ234"/>
  <c r="AR234"/>
  <c r="AS234"/>
  <c r="AU234"/>
  <c r="AV234"/>
  <c r="AY234"/>
  <c r="AP1142"/>
  <c r="AQ1142"/>
  <c r="AR1142"/>
  <c r="AS1142"/>
  <c r="AT1142"/>
  <c r="BF1142"/>
  <c r="AU1142"/>
  <c r="AV1142"/>
  <c r="AY1142"/>
  <c r="AP951"/>
  <c r="AQ951"/>
  <c r="AR951"/>
  <c r="AS951"/>
  <c r="AU951"/>
  <c r="AV951"/>
  <c r="AY951"/>
  <c r="AP728"/>
  <c r="AQ728"/>
  <c r="AR728"/>
  <c r="AS728"/>
  <c r="AT728"/>
  <c r="AU728"/>
  <c r="AV728"/>
  <c r="AY728"/>
  <c r="AZ728"/>
  <c r="AP2178"/>
  <c r="AQ2178"/>
  <c r="AR2178"/>
  <c r="AS2178"/>
  <c r="AU2178"/>
  <c r="AV2178"/>
  <c r="AY2178"/>
  <c r="AP2038"/>
  <c r="AQ2038"/>
  <c r="AR2038"/>
  <c r="AS2038"/>
  <c r="AU2038"/>
  <c r="AV2038"/>
  <c r="AY2038"/>
  <c r="AP327"/>
  <c r="AQ327"/>
  <c r="AR327"/>
  <c r="AS327"/>
  <c r="AU327"/>
  <c r="AV327"/>
  <c r="AY327"/>
  <c r="S1388"/>
  <c r="S1387"/>
  <c r="S1386"/>
  <c r="S1385"/>
  <c r="S2291"/>
  <c r="S1146"/>
  <c r="S1394"/>
  <c r="S1393"/>
  <c r="S1392"/>
  <c r="S1390"/>
  <c r="S215"/>
  <c r="S213"/>
  <c r="S1200"/>
  <c r="S733"/>
  <c r="S732"/>
  <c r="S2067"/>
  <c r="S2068"/>
  <c r="S193"/>
  <c r="S951"/>
  <c r="S199"/>
  <c r="S725"/>
  <c r="S169"/>
  <c r="S2172"/>
  <c r="S1114"/>
  <c r="S2197"/>
  <c r="S2205"/>
  <c r="S2199"/>
  <c r="S1116"/>
  <c r="S2200"/>
  <c r="S2202"/>
  <c r="S2204"/>
  <c r="S2207"/>
  <c r="S2177"/>
  <c r="S323"/>
  <c r="S1376"/>
  <c r="S1119"/>
  <c r="S2193"/>
  <c r="S2194"/>
  <c r="S44"/>
  <c r="S2181"/>
  <c r="S2185"/>
  <c r="S2203"/>
  <c r="S2201"/>
  <c r="S324"/>
  <c r="BG1385"/>
  <c r="BF2068"/>
  <c r="BG2189"/>
  <c r="S2277"/>
  <c r="S2393"/>
  <c r="S2317"/>
  <c r="S2012"/>
  <c r="S2002"/>
  <c r="S1683"/>
  <c r="S1682"/>
  <c r="S647"/>
  <c r="S181"/>
  <c r="S1681"/>
  <c r="S1680"/>
  <c r="S303"/>
  <c r="S1678"/>
  <c r="S1677"/>
  <c r="S302"/>
  <c r="S1675"/>
  <c r="S2398"/>
  <c r="S2397"/>
  <c r="S2312"/>
  <c r="S301"/>
  <c r="S112"/>
  <c r="S2396"/>
  <c r="S1667"/>
  <c r="S1668"/>
  <c r="S2394"/>
  <c r="S2395"/>
  <c r="S646"/>
  <c r="S645"/>
  <c r="S1665"/>
  <c r="S1666"/>
  <c r="S298"/>
  <c r="S1664"/>
  <c r="S2381"/>
  <c r="S2380"/>
  <c r="S2379"/>
  <c r="S1663"/>
  <c r="S2392"/>
  <c r="S2390"/>
  <c r="S2391"/>
  <c r="S2310"/>
  <c r="S2389"/>
  <c r="S2388"/>
  <c r="S2385"/>
  <c r="S2386"/>
  <c r="S297"/>
  <c r="S2387"/>
  <c r="S2384"/>
  <c r="S296"/>
  <c r="S295"/>
  <c r="S2382"/>
  <c r="S1662"/>
  <c r="S2117"/>
  <c r="S2054"/>
  <c r="S2103"/>
  <c r="S644"/>
  <c r="S643"/>
  <c r="S2057"/>
  <c r="S716"/>
  <c r="S717"/>
  <c r="S642"/>
  <c r="S641"/>
  <c r="S2100"/>
  <c r="S640"/>
  <c r="S2102"/>
  <c r="S111"/>
  <c r="S2101"/>
  <c r="S110"/>
  <c r="S2375"/>
  <c r="S638"/>
  <c r="S639"/>
  <c r="S1659"/>
  <c r="S2309"/>
  <c r="S1657"/>
  <c r="S2378"/>
  <c r="S1656"/>
  <c r="S637"/>
  <c r="S636"/>
  <c r="S2377"/>
  <c r="S1653"/>
  <c r="S2237"/>
  <c r="S2236"/>
  <c r="S2235"/>
  <c r="S2145"/>
  <c r="S2143"/>
  <c r="S2144"/>
  <c r="S2116"/>
  <c r="S1140"/>
  <c r="S26"/>
  <c r="S25"/>
  <c r="S24"/>
  <c r="S1650"/>
  <c r="S633"/>
  <c r="S2376"/>
  <c r="S632"/>
  <c r="S2099"/>
  <c r="S2367"/>
  <c r="S2366"/>
  <c r="S2243"/>
  <c r="S1649"/>
  <c r="S291"/>
  <c r="S2374"/>
  <c r="S290"/>
  <c r="S2373"/>
  <c r="S2372"/>
  <c r="S2371"/>
  <c r="S2369"/>
  <c r="S2368"/>
  <c r="S2370"/>
  <c r="S1648"/>
  <c r="S2308"/>
  <c r="S1647"/>
  <c r="S1646"/>
  <c r="S631"/>
  <c r="S1139"/>
  <c r="S2097"/>
  <c r="S108"/>
  <c r="S654"/>
  <c r="S2096"/>
  <c r="S715"/>
  <c r="S626"/>
  <c r="S624"/>
  <c r="S623"/>
  <c r="S629"/>
  <c r="S628"/>
  <c r="S2098"/>
  <c r="S2115"/>
  <c r="S117"/>
  <c r="S651"/>
  <c r="S610"/>
  <c r="S609"/>
  <c r="S1633"/>
  <c r="S608"/>
  <c r="S2334"/>
  <c r="S1632"/>
  <c r="S606"/>
  <c r="S2362"/>
  <c r="S2360"/>
  <c r="S2359"/>
  <c r="S2307"/>
  <c r="S2365"/>
  <c r="S2363"/>
  <c r="S2361"/>
  <c r="S1643"/>
  <c r="S2357"/>
  <c r="S2356"/>
  <c r="S2050"/>
  <c r="S2113"/>
  <c r="S2114"/>
  <c r="S2053"/>
  <c r="S653"/>
  <c r="S2112"/>
  <c r="S107"/>
  <c r="S116"/>
  <c r="S2354"/>
  <c r="S2355"/>
  <c r="S2353"/>
  <c r="S2352"/>
  <c r="S2351"/>
  <c r="S705"/>
  <c r="S2049"/>
  <c r="S1642"/>
  <c r="S2349"/>
  <c r="S2350"/>
  <c r="S1639"/>
  <c r="S714"/>
  <c r="S2048"/>
  <c r="S2333"/>
  <c r="S2331"/>
  <c r="S2332"/>
  <c r="S652"/>
  <c r="S723"/>
  <c r="S722"/>
  <c r="S721"/>
  <c r="S720"/>
  <c r="S711"/>
  <c r="S613"/>
  <c r="S612"/>
  <c r="S289"/>
  <c r="S2323"/>
  <c r="S2330"/>
  <c r="S2329"/>
  <c r="S2327"/>
  <c r="S2328"/>
  <c r="S2326"/>
  <c r="S286"/>
  <c r="S260"/>
  <c r="S1606"/>
  <c r="S175"/>
  <c r="S1607"/>
  <c r="S259"/>
  <c r="S258"/>
  <c r="S65"/>
  <c r="S1120"/>
  <c r="S2218"/>
  <c r="S2217"/>
  <c r="S2215"/>
  <c r="S2219"/>
  <c r="S1127"/>
  <c r="S1123"/>
  <c r="S1126"/>
  <c r="S1125"/>
  <c r="S1124"/>
  <c r="S59"/>
  <c r="S38"/>
  <c r="S39"/>
  <c r="S37"/>
  <c r="S30"/>
  <c r="S2214"/>
  <c r="S2213"/>
  <c r="S2040"/>
  <c r="S2212"/>
  <c r="S1122"/>
  <c r="S29"/>
  <c r="S2209"/>
  <c r="S2210"/>
  <c r="S1121"/>
  <c r="S28"/>
  <c r="S7"/>
  <c r="S8"/>
  <c r="S9"/>
  <c r="S6"/>
  <c r="S2233"/>
  <c r="S35"/>
  <c r="S2230"/>
  <c r="S2229"/>
  <c r="S1135"/>
  <c r="S2227"/>
  <c r="S2226"/>
  <c r="S2085"/>
  <c r="S1134"/>
  <c r="S41"/>
  <c r="S63"/>
  <c r="S2222"/>
  <c r="S2223"/>
  <c r="S2221"/>
  <c r="S2224"/>
  <c r="S2139"/>
  <c r="S2084"/>
  <c r="S1133"/>
  <c r="S1132"/>
  <c r="S1131"/>
  <c r="S34"/>
  <c r="S33"/>
  <c r="S2206"/>
  <c r="S27"/>
  <c r="S2083"/>
  <c r="S1113"/>
  <c r="S36"/>
  <c r="S42"/>
  <c r="S2196"/>
  <c r="S2160"/>
  <c r="S1118"/>
  <c r="S335"/>
  <c r="S1112"/>
  <c r="S2188"/>
  <c r="S2234"/>
  <c r="S2044"/>
  <c r="S2052"/>
  <c r="S106"/>
  <c r="S105"/>
  <c r="S1622"/>
  <c r="S2320"/>
  <c r="S2319"/>
  <c r="S2321"/>
  <c r="S594"/>
  <c r="S593"/>
  <c r="S2306"/>
  <c r="S2305"/>
  <c r="S2316"/>
  <c r="S2315"/>
  <c r="S567"/>
  <c r="S2318"/>
  <c r="S279"/>
  <c r="S277"/>
  <c r="S276"/>
  <c r="S278"/>
  <c r="S2402"/>
  <c r="S2403"/>
  <c r="S275"/>
  <c r="S274"/>
  <c r="S2082"/>
  <c r="S333"/>
  <c r="S2081"/>
  <c r="S56"/>
  <c r="S1111"/>
  <c r="S55"/>
  <c r="S2186"/>
  <c r="S54"/>
  <c r="S2184"/>
  <c r="S2158"/>
  <c r="S1621"/>
  <c r="S272"/>
  <c r="S271"/>
  <c r="S270"/>
  <c r="S267"/>
  <c r="S266"/>
  <c r="S265"/>
  <c r="S104"/>
  <c r="S103"/>
  <c r="S269"/>
  <c r="S268"/>
  <c r="S1620"/>
  <c r="S264"/>
  <c r="S263"/>
  <c r="S1110"/>
  <c r="S53"/>
  <c r="S332"/>
  <c r="S331"/>
  <c r="S52"/>
  <c r="S2182"/>
  <c r="S2080"/>
  <c r="S2304"/>
  <c r="S262"/>
  <c r="S2303"/>
  <c r="S2011"/>
  <c r="S1957"/>
  <c r="S1956"/>
  <c r="S1605"/>
  <c r="S761"/>
  <c r="S1952"/>
  <c r="S257"/>
  <c r="S1987"/>
  <c r="S2179"/>
  <c r="S414"/>
  <c r="S393"/>
  <c r="S398"/>
  <c r="S2301"/>
  <c r="S2302"/>
  <c r="S1619"/>
  <c r="S261"/>
  <c r="S763"/>
  <c r="S387"/>
  <c r="S386"/>
  <c r="S2013"/>
  <c r="S2036"/>
  <c r="S146"/>
  <c r="S330"/>
  <c r="S1951"/>
  <c r="S1602"/>
  <c r="S2296"/>
  <c r="S316"/>
  <c r="S254"/>
  <c r="S1584"/>
  <c r="S1573"/>
  <c r="S2138"/>
  <c r="S683"/>
  <c r="S684"/>
  <c r="S760"/>
  <c r="S1935"/>
  <c r="S1567"/>
  <c r="S1000"/>
  <c r="S1934"/>
  <c r="S1985"/>
  <c r="S998"/>
  <c r="S999"/>
  <c r="S993"/>
  <c r="S997"/>
  <c r="S994"/>
  <c r="S996"/>
  <c r="S995"/>
  <c r="S1926"/>
  <c r="S1916"/>
  <c r="S1563"/>
  <c r="S1560"/>
  <c r="S989"/>
  <c r="S759"/>
  <c r="S758"/>
  <c r="S145"/>
  <c r="S182"/>
  <c r="S1913"/>
  <c r="S1912"/>
  <c r="S1911"/>
  <c r="S1554"/>
  <c r="S1553"/>
  <c r="S1909"/>
  <c r="S1908"/>
  <c r="S1907"/>
  <c r="S1906"/>
  <c r="S1552"/>
  <c r="S988"/>
  <c r="S1551"/>
  <c r="S1879"/>
  <c r="S1880"/>
  <c r="S1547"/>
  <c r="S1890"/>
  <c r="S1546"/>
  <c r="S1868"/>
  <c r="S1876"/>
  <c r="S359"/>
  <c r="S2137"/>
  <c r="S2136"/>
  <c r="S2135"/>
  <c r="S2035"/>
  <c r="S2034"/>
  <c r="S681"/>
  <c r="S2170"/>
  <c r="S143"/>
  <c r="S144"/>
  <c r="S142"/>
  <c r="S141"/>
  <c r="S140"/>
  <c r="S2134"/>
  <c r="S2033"/>
  <c r="S680"/>
  <c r="S2169"/>
  <c r="S139"/>
  <c r="S2029"/>
  <c r="S2032"/>
  <c r="S2031"/>
  <c r="S679"/>
  <c r="S138"/>
  <c r="S2030"/>
  <c r="S677"/>
  <c r="S678"/>
  <c r="S137"/>
  <c r="S136"/>
  <c r="S2168"/>
  <c r="S676"/>
  <c r="S2028"/>
  <c r="S2027"/>
  <c r="S1966"/>
  <c r="S1982"/>
  <c r="S1499"/>
  <c r="S1856"/>
  <c r="S1500"/>
  <c r="S2003"/>
  <c r="S1844"/>
  <c r="S1843"/>
  <c r="S1495"/>
  <c r="S1498"/>
  <c r="S1854"/>
  <c r="S1853"/>
  <c r="S1497"/>
  <c r="S1852"/>
  <c r="S1496"/>
  <c r="S1851"/>
  <c r="S1850"/>
  <c r="S1981"/>
  <c r="S1849"/>
  <c r="S1848"/>
  <c r="S1847"/>
  <c r="S1846"/>
  <c r="S1845"/>
  <c r="S1980"/>
  <c r="S1842"/>
  <c r="S1979"/>
  <c r="S1444"/>
  <c r="S977"/>
  <c r="S1391"/>
  <c r="S1978"/>
  <c r="S1389"/>
  <c r="S1379"/>
  <c r="S2178"/>
  <c r="S2038"/>
  <c r="S327"/>
  <c r="S326"/>
  <c r="S325"/>
  <c r="S2078"/>
  <c r="S1377"/>
  <c r="S2093"/>
  <c r="S186"/>
  <c r="S2238"/>
  <c r="S2025"/>
  <c r="S2126"/>
  <c r="S2240"/>
  <c r="S2167"/>
  <c r="S2133"/>
  <c r="S2239"/>
  <c r="S2132"/>
  <c r="S2130"/>
  <c r="S2026"/>
  <c r="S2418"/>
  <c r="S2417"/>
  <c r="S2153"/>
  <c r="S2129"/>
  <c r="S2128"/>
  <c r="S2018"/>
  <c r="S2017"/>
  <c r="S134"/>
  <c r="S2127"/>
  <c r="S2165"/>
  <c r="S2125"/>
  <c r="S2024"/>
  <c r="S133"/>
  <c r="S2164"/>
  <c r="S2124"/>
  <c r="S675"/>
  <c r="S1965"/>
  <c r="S1780"/>
  <c r="S1779"/>
  <c r="S971"/>
  <c r="S1777"/>
  <c r="S1784"/>
  <c r="S1783"/>
  <c r="S1374"/>
  <c r="S2076"/>
  <c r="S1373"/>
  <c r="S1372"/>
  <c r="S969"/>
  <c r="S749"/>
  <c r="S253"/>
  <c r="S252"/>
  <c r="S1776"/>
  <c r="S1375"/>
  <c r="S968"/>
  <c r="S1725"/>
  <c r="S1269"/>
  <c r="S2110"/>
  <c r="S2111"/>
  <c r="S2250"/>
  <c r="S2249"/>
  <c r="S1616"/>
  <c r="S1964"/>
  <c r="S673"/>
  <c r="S132"/>
  <c r="S131"/>
  <c r="S2123"/>
  <c r="S672"/>
  <c r="S130"/>
  <c r="S671"/>
  <c r="S670"/>
  <c r="S129"/>
  <c r="S667"/>
  <c r="S128"/>
  <c r="S2415"/>
  <c r="S2149"/>
  <c r="S666"/>
  <c r="S665"/>
  <c r="S664"/>
  <c r="S669"/>
  <c r="S2023"/>
  <c r="S2022"/>
  <c r="S2150"/>
  <c r="S2151"/>
  <c r="S2122"/>
  <c r="S668"/>
  <c r="S2163"/>
  <c r="S2120"/>
  <c r="S2162"/>
  <c r="S663"/>
  <c r="S127"/>
  <c r="S746"/>
  <c r="S1723"/>
  <c r="S748"/>
  <c r="S747"/>
  <c r="S1722"/>
  <c r="S2001"/>
  <c r="S1975"/>
  <c r="S2292"/>
  <c r="S1974"/>
  <c r="S2109"/>
  <c r="S2108"/>
  <c r="S2107"/>
  <c r="S2105"/>
  <c r="S2106"/>
  <c r="S2419"/>
  <c r="S2414"/>
  <c r="S80"/>
  <c r="S2016"/>
  <c r="S78"/>
  <c r="S79"/>
  <c r="S1615"/>
  <c r="S1614"/>
  <c r="S1613"/>
  <c r="S2010"/>
  <c r="S2009"/>
  <c r="S662"/>
  <c r="S126"/>
  <c r="S661"/>
  <c r="S660"/>
  <c r="S1206"/>
  <c r="S1698"/>
  <c r="S963"/>
  <c r="S2290"/>
  <c r="S1692"/>
  <c r="S1202"/>
  <c r="S321"/>
  <c r="S2070"/>
  <c r="S174"/>
  <c r="S2066"/>
  <c r="S1193"/>
  <c r="S2173"/>
  <c r="S2411"/>
  <c r="S2410"/>
  <c r="S2413"/>
  <c r="S2412"/>
  <c r="S2246"/>
  <c r="S2141"/>
  <c r="S185"/>
  <c r="S2409"/>
  <c r="S2408"/>
  <c r="S1137"/>
  <c r="S18"/>
  <c r="S10"/>
  <c r="S1612"/>
  <c r="S1611"/>
  <c r="S77"/>
  <c r="S2014"/>
  <c r="S2015"/>
  <c r="S75"/>
  <c r="S76"/>
  <c r="S2087"/>
  <c r="S2008"/>
  <c r="S1963"/>
  <c r="S1954"/>
  <c r="S125"/>
  <c r="S124"/>
  <c r="S43"/>
  <c r="S2119"/>
  <c r="S2021"/>
  <c r="S123"/>
  <c r="S122"/>
  <c r="S659"/>
  <c r="S121"/>
  <c r="S1210"/>
  <c r="S1973"/>
  <c r="S1701"/>
  <c r="S1212"/>
  <c r="S1972"/>
  <c r="S1971"/>
  <c r="S1211"/>
  <c r="S744"/>
  <c r="S745"/>
  <c r="S1699"/>
  <c r="S1700"/>
  <c r="S317"/>
  <c r="S2065"/>
  <c r="S2037"/>
  <c r="S318"/>
  <c r="S47"/>
  <c r="S172"/>
  <c r="S2064"/>
  <c r="S46"/>
  <c r="S3"/>
  <c r="S2407"/>
  <c r="S2406"/>
  <c r="S184"/>
  <c r="S183"/>
  <c r="S74"/>
  <c r="S2086"/>
  <c r="S73"/>
  <c r="S72"/>
  <c r="S71"/>
  <c r="S120"/>
  <c r="S119"/>
  <c r="S2000"/>
  <c r="S1178"/>
  <c r="S2289"/>
  <c r="S718"/>
  <c r="S170"/>
  <c r="S171"/>
  <c r="S1988"/>
  <c r="S1962"/>
  <c r="S1953"/>
  <c r="S2118"/>
  <c r="S658"/>
  <c r="S2161"/>
  <c r="S118"/>
  <c r="S307"/>
  <c r="S249"/>
  <c r="S309"/>
  <c r="S308"/>
  <c r="S251"/>
  <c r="S250"/>
  <c r="S1969"/>
  <c r="S2283"/>
  <c r="S238"/>
  <c r="S2282"/>
  <c r="S2281"/>
  <c r="S2279"/>
  <c r="S2276"/>
  <c r="S2280"/>
  <c r="S2278"/>
  <c r="S237"/>
  <c r="S240"/>
  <c r="S2287"/>
  <c r="S239"/>
  <c r="S2286"/>
  <c r="S2285"/>
  <c r="S2284"/>
  <c r="S1156"/>
  <c r="S1159"/>
  <c r="S1153"/>
  <c r="S1158"/>
  <c r="S1157"/>
  <c r="S1155"/>
  <c r="S1154"/>
  <c r="S2401"/>
  <c r="S2275"/>
  <c r="S2274"/>
  <c r="S2273"/>
  <c r="S236"/>
  <c r="S2272"/>
  <c r="S959"/>
  <c r="S1152"/>
  <c r="S2063"/>
  <c r="S2062"/>
  <c r="S152"/>
  <c r="S45"/>
  <c r="S2152"/>
  <c r="S2171"/>
  <c r="S2140"/>
  <c r="S151"/>
  <c r="S2299"/>
  <c r="S2297"/>
  <c r="S2298"/>
  <c r="S1610"/>
  <c r="S248"/>
  <c r="S1169"/>
  <c r="S1999"/>
  <c r="S246"/>
  <c r="S245"/>
  <c r="S244"/>
  <c r="S1684"/>
  <c r="S241"/>
  <c r="S1160"/>
  <c r="S306"/>
  <c r="S1168"/>
  <c r="S305"/>
  <c r="S243"/>
  <c r="S741"/>
  <c r="S1167"/>
  <c r="S1166"/>
  <c r="S743"/>
  <c r="S1165"/>
  <c r="S742"/>
  <c r="S242"/>
  <c r="S1164"/>
  <c r="S1163"/>
  <c r="S2288"/>
  <c r="S1162"/>
  <c r="S1161"/>
  <c r="S230"/>
  <c r="S229"/>
  <c r="S228"/>
  <c r="S739"/>
  <c r="S2269"/>
  <c r="S2400"/>
  <c r="S2267"/>
  <c r="S2266"/>
  <c r="S2265"/>
  <c r="S2264"/>
  <c r="S226"/>
  <c r="S738"/>
  <c r="S227"/>
  <c r="S2268"/>
  <c r="S2263"/>
  <c r="S2262"/>
  <c r="S2261"/>
  <c r="S2260"/>
  <c r="S225"/>
  <c r="S2259"/>
  <c r="S2258"/>
  <c r="S219"/>
  <c r="S220"/>
  <c r="S2257"/>
  <c r="S2256"/>
  <c r="S222"/>
  <c r="S224"/>
  <c r="S223"/>
  <c r="S2254"/>
  <c r="S2255"/>
  <c r="S737"/>
  <c r="S221"/>
  <c r="S735"/>
  <c r="S736"/>
  <c r="S734"/>
  <c r="S304"/>
  <c r="S214"/>
  <c r="S2251"/>
  <c r="S2155"/>
  <c r="S1145"/>
  <c r="S953"/>
  <c r="S197"/>
  <c r="S1144"/>
  <c r="S1143"/>
  <c r="S729"/>
  <c r="S200"/>
  <c r="S1142"/>
  <c r="S950"/>
  <c r="S728"/>
  <c r="S949"/>
  <c r="S726"/>
  <c r="S727"/>
  <c r="S1141"/>
  <c r="S958"/>
  <c r="S234"/>
  <c r="S66"/>
  <c r="S2007"/>
  <c r="S1136"/>
  <c r="S1968"/>
  <c r="S1967"/>
  <c r="S1150"/>
  <c r="S740"/>
  <c r="S2061"/>
  <c r="S2019"/>
  <c r="S1148"/>
  <c r="S1149"/>
  <c r="S2271"/>
  <c r="S233"/>
  <c r="S957"/>
  <c r="S232"/>
  <c r="S2270"/>
  <c r="S231"/>
  <c r="S2399"/>
  <c r="BH2270"/>
  <c r="BI2270"/>
  <c r="BH2271"/>
  <c r="BI1141"/>
  <c r="BI197"/>
  <c r="BH2251"/>
  <c r="BI221"/>
  <c r="BH737"/>
  <c r="BH223"/>
  <c r="BI223"/>
  <c r="BH224"/>
  <c r="BI224"/>
  <c r="BH222"/>
  <c r="BI222"/>
  <c r="BH2256"/>
  <c r="BI2256"/>
  <c r="BH2259"/>
  <c r="BI2259"/>
  <c r="BH225"/>
  <c r="BI225"/>
  <c r="BH2260"/>
  <c r="BI2260"/>
  <c r="BH2261"/>
  <c r="BI45"/>
  <c r="BH2064"/>
  <c r="BH172"/>
  <c r="BI172"/>
  <c r="BH318"/>
  <c r="BI320"/>
  <c r="BH1193"/>
  <c r="BI1193"/>
  <c r="BI2030"/>
  <c r="BH270"/>
  <c r="BI271"/>
  <c r="BI56"/>
  <c r="BH2187"/>
  <c r="BI333"/>
  <c r="BI276"/>
  <c r="BI2322"/>
  <c r="BH2192"/>
  <c r="BH1112"/>
  <c r="BI1112"/>
  <c r="BH2242"/>
  <c r="BI2242"/>
  <c r="BH705"/>
  <c r="BI705"/>
  <c r="BH116"/>
  <c r="BI116"/>
  <c r="BH2112"/>
  <c r="BI2112"/>
  <c r="BH2053"/>
  <c r="BI2053"/>
  <c r="BH715"/>
  <c r="BI715"/>
  <c r="BH2244"/>
  <c r="BI2244"/>
  <c r="BH2143"/>
  <c r="BI2143"/>
  <c r="BH296"/>
  <c r="BI296"/>
  <c r="BH2379"/>
  <c r="BI2379"/>
  <c r="BH2380"/>
  <c r="BI2380"/>
  <c r="BI301"/>
  <c r="BI302"/>
  <c r="BH1679"/>
  <c r="BI1679"/>
  <c r="BG2270"/>
  <c r="BG1141"/>
  <c r="BG221"/>
  <c r="BG737"/>
  <c r="BG223"/>
  <c r="BG224"/>
  <c r="BG222"/>
  <c r="BG2256"/>
  <c r="BG2259"/>
  <c r="BG225"/>
  <c r="BG2260"/>
  <c r="BG2261"/>
  <c r="BG2064"/>
  <c r="BG172"/>
  <c r="BG318"/>
  <c r="BG270"/>
  <c r="BG271"/>
  <c r="BG2187"/>
  <c r="BG333"/>
  <c r="BG2192"/>
  <c r="BG1112"/>
  <c r="BG2242"/>
  <c r="BG705"/>
  <c r="BG116"/>
  <c r="BG2112"/>
  <c r="BG2053"/>
  <c r="BG719"/>
  <c r="BG2244"/>
  <c r="BG2371"/>
  <c r="BG296"/>
  <c r="BG2379"/>
  <c r="BG2380"/>
  <c r="BG301"/>
  <c r="BG1679"/>
  <c r="BF1967"/>
  <c r="BF197"/>
  <c r="BF45"/>
  <c r="BF172"/>
  <c r="BF318"/>
  <c r="BF1193"/>
  <c r="BF1850"/>
  <c r="BF676"/>
  <c r="BF1890"/>
  <c r="BF56"/>
  <c r="BF276"/>
  <c r="BF2322"/>
  <c r="BF1112"/>
  <c r="BF1113"/>
  <c r="BF1629"/>
  <c r="BF713"/>
  <c r="BF614"/>
  <c r="BF2340"/>
  <c r="BF632"/>
  <c r="BF2376"/>
  <c r="BF2145"/>
  <c r="BF2237"/>
  <c r="BF1653"/>
  <c r="BF642"/>
  <c r="BF112"/>
  <c r="BF1675"/>
  <c r="BE1141"/>
  <c r="BE1142"/>
  <c r="BE2064"/>
  <c r="BE172"/>
  <c r="BE1379"/>
  <c r="BE1850"/>
  <c r="BE1909"/>
  <c r="BE994"/>
  <c r="BE2187"/>
  <c r="BE333"/>
  <c r="BE2192"/>
  <c r="BE1112"/>
  <c r="BE41"/>
  <c r="BE2325"/>
  <c r="BE2094"/>
  <c r="BE2337"/>
  <c r="BE2335"/>
  <c r="BE1647"/>
  <c r="BE25"/>
  <c r="BE26"/>
  <c r="BE2235"/>
  <c r="BE2236"/>
  <c r="BE716"/>
  <c r="BE657"/>
  <c r="BE1675"/>
  <c r="BE1677"/>
  <c r="BD112"/>
  <c r="BD296"/>
  <c r="BD642"/>
  <c r="BD1653"/>
  <c r="BD2237"/>
  <c r="BD2143"/>
  <c r="BD25"/>
  <c r="BD2376"/>
  <c r="BD719"/>
  <c r="BD2335"/>
  <c r="BD614"/>
  <c r="BD2337"/>
  <c r="BD1629"/>
  <c r="BD2325"/>
  <c r="BD2085"/>
  <c r="BD1113"/>
  <c r="BD2044"/>
  <c r="BD2318"/>
  <c r="BD56"/>
  <c r="BD1890"/>
  <c r="BD676"/>
  <c r="BD1850"/>
  <c r="BD1193"/>
  <c r="BD320"/>
  <c r="BD172"/>
  <c r="BD2064"/>
  <c r="BD45"/>
  <c r="BD190"/>
  <c r="BD1142"/>
  <c r="BD1967"/>
  <c r="BA1392"/>
  <c r="BE1392"/>
  <c r="BH2201"/>
  <c r="BA332"/>
  <c r="BF332"/>
  <c r="BA198"/>
  <c r="BF198"/>
  <c r="BF190"/>
  <c r="BE190"/>
  <c r="BE1621"/>
  <c r="BF2044"/>
  <c r="BA2242"/>
  <c r="BE2242"/>
  <c r="BD2242"/>
  <c r="BA719"/>
  <c r="BE719"/>
  <c r="BA2334"/>
  <c r="BD2334"/>
  <c r="BE2334"/>
  <c r="BH1657"/>
  <c r="BG1657"/>
  <c r="BH2103"/>
  <c r="BG2103"/>
  <c r="BI2103"/>
  <c r="BH657"/>
  <c r="BG657"/>
  <c r="BI657"/>
  <c r="BH220"/>
  <c r="BG220"/>
  <c r="BH2085"/>
  <c r="BI2085"/>
  <c r="BG2085"/>
  <c r="BF2268"/>
  <c r="BE2268"/>
  <c r="BH2002"/>
  <c r="BG2002"/>
  <c r="BH182"/>
  <c r="BG182"/>
  <c r="BH963"/>
  <c r="BG963"/>
  <c r="BI963"/>
  <c r="BE2014"/>
  <c r="BF76"/>
  <c r="BE76"/>
  <c r="BI1236"/>
  <c r="BH1236"/>
  <c r="BG164"/>
  <c r="BH164"/>
  <c r="BG319"/>
  <c r="BI319"/>
  <c r="BH1392"/>
  <c r="BI1392"/>
  <c r="BG1392"/>
  <c r="BG2183"/>
  <c r="BI2183"/>
  <c r="BA2201"/>
  <c r="BF2201"/>
  <c r="BD2201"/>
  <c r="BH332"/>
  <c r="BI332"/>
  <c r="BG332"/>
  <c r="BG198"/>
  <c r="BI198"/>
  <c r="BF1692"/>
  <c r="BH190"/>
  <c r="BG190"/>
  <c r="BI190"/>
  <c r="BG1379"/>
  <c r="BE2402"/>
  <c r="BI2044"/>
  <c r="BH1631"/>
  <c r="BI1631"/>
  <c r="BG1631"/>
  <c r="BH2334"/>
  <c r="BG2334"/>
  <c r="BA1657"/>
  <c r="BD1657"/>
  <c r="BF1657"/>
  <c r="BA2143"/>
  <c r="BF2143"/>
  <c r="BE2143"/>
  <c r="BH25"/>
  <c r="BI25"/>
  <c r="BG25"/>
  <c r="BD2103"/>
  <c r="BF2103"/>
  <c r="BE2103"/>
  <c r="BE296"/>
  <c r="BA296"/>
  <c r="BE1679"/>
  <c r="BA1679"/>
  <c r="BF1679"/>
  <c r="BD657"/>
  <c r="BA657"/>
  <c r="BF657"/>
  <c r="BH2262"/>
  <c r="BG2262"/>
  <c r="BF220"/>
  <c r="BE220"/>
  <c r="BA220"/>
  <c r="BD1121"/>
  <c r="BF1121"/>
  <c r="BE1121"/>
  <c r="BE146"/>
  <c r="BF2085"/>
  <c r="BE2085"/>
  <c r="BA2085"/>
  <c r="BI231"/>
  <c r="BG231"/>
  <c r="BH231"/>
  <c r="BE136"/>
  <c r="BH2028"/>
  <c r="BG2028"/>
  <c r="BI2028"/>
  <c r="BH1723"/>
  <c r="BG1723"/>
  <c r="BI1723"/>
  <c r="BG2001"/>
  <c r="BI2001"/>
  <c r="BF2249"/>
  <c r="BE2072"/>
  <c r="BD2072"/>
  <c r="BF2072"/>
  <c r="BD50"/>
  <c r="BE2216"/>
  <c r="BD2216"/>
  <c r="BE1201"/>
  <c r="BD1201"/>
  <c r="BE1301"/>
  <c r="BD1807"/>
  <c r="BE978"/>
  <c r="BE1405"/>
  <c r="BD1405"/>
  <c r="BE1272"/>
  <c r="BD1272"/>
  <c r="BF1180"/>
  <c r="BD1180"/>
  <c r="BF1190"/>
  <c r="BD1190"/>
  <c r="BF1183"/>
  <c r="BD1183"/>
  <c r="BF1694"/>
  <c r="BD1694"/>
  <c r="BI1216"/>
  <c r="BG1216"/>
  <c r="BH1216"/>
  <c r="BF1218"/>
  <c r="BD1218"/>
  <c r="BE1218"/>
  <c r="BF1703"/>
  <c r="BD1703"/>
  <c r="BE1703"/>
  <c r="BE1705"/>
  <c r="BF1705"/>
  <c r="BD1705"/>
  <c r="BA1234"/>
  <c r="BF1234"/>
  <c r="BD1234"/>
  <c r="BH1234"/>
  <c r="BI1234"/>
  <c r="BG1234"/>
  <c r="BF1708"/>
  <c r="BD1708"/>
  <c r="BF1713"/>
  <c r="BD1713"/>
  <c r="BE1235"/>
  <c r="BA1235"/>
  <c r="BF1235"/>
  <c r="BD1235"/>
  <c r="BF1227"/>
  <c r="BD1227"/>
  <c r="BE1716"/>
  <c r="BA1716"/>
  <c r="BF1716"/>
  <c r="BD1716"/>
  <c r="BH1716"/>
  <c r="BI1716"/>
  <c r="BG1716"/>
  <c r="BE1220"/>
  <c r="BA1220"/>
  <c r="BF1220"/>
  <c r="BD1220"/>
  <c r="BH1220"/>
  <c r="BI1220"/>
  <c r="BG1220"/>
  <c r="BE1242"/>
  <c r="BA1242"/>
  <c r="BF1242"/>
  <c r="BD1242"/>
  <c r="BA1229"/>
  <c r="BF1229"/>
  <c r="BD1229"/>
  <c r="BH1229"/>
  <c r="BI1229"/>
  <c r="BG1229"/>
  <c r="BA1225"/>
  <c r="BF1225"/>
  <c r="BD1225"/>
  <c r="BH1225"/>
  <c r="BI1225"/>
  <c r="BG1225"/>
  <c r="BE1246"/>
  <c r="BA1246"/>
  <c r="BF1246"/>
  <c r="BD1246"/>
  <c r="BH1246"/>
  <c r="BI1246"/>
  <c r="BG1246"/>
  <c r="BA1719"/>
  <c r="BF1719"/>
  <c r="BD1719"/>
  <c r="BH1719"/>
  <c r="BI1719"/>
  <c r="BG1719"/>
  <c r="BF1720"/>
  <c r="BD1720"/>
  <c r="BI648"/>
  <c r="BG648"/>
  <c r="BH648"/>
  <c r="BF1268"/>
  <c r="BD1268"/>
  <c r="BF1279"/>
  <c r="BD1279"/>
  <c r="BF1285"/>
  <c r="BD1285"/>
  <c r="BE1284"/>
  <c r="BF1284"/>
  <c r="BD1284"/>
  <c r="BF1727"/>
  <c r="BD1727"/>
  <c r="BE1727"/>
  <c r="BF1729"/>
  <c r="BD1729"/>
  <c r="BE1729"/>
  <c r="BA1729"/>
  <c r="BI1729"/>
  <c r="BG1729"/>
  <c r="BH1729"/>
  <c r="BF1738"/>
  <c r="BD1738"/>
  <c r="BE1738"/>
  <c r="BA1738"/>
  <c r="BI1738"/>
  <c r="BG1738"/>
  <c r="BH1738"/>
  <c r="BF1288"/>
  <c r="BD1288"/>
  <c r="BA1288"/>
  <c r="BI1288"/>
  <c r="BG1288"/>
  <c r="BH1288"/>
  <c r="BF1319"/>
  <c r="BD1319"/>
  <c r="BA1319"/>
  <c r="BF1311"/>
  <c r="BD1311"/>
  <c r="BE1311"/>
  <c r="BA1311"/>
  <c r="BI1311"/>
  <c r="BG1311"/>
  <c r="BH1311"/>
  <c r="BF1730"/>
  <c r="BD1730"/>
  <c r="BE1730"/>
  <c r="BA1730"/>
  <c r="BI1730"/>
  <c r="BG1730"/>
  <c r="BH1730"/>
  <c r="BF1318"/>
  <c r="BD1318"/>
  <c r="BF1294"/>
  <c r="BD1294"/>
  <c r="BF1292"/>
  <c r="BD1292"/>
  <c r="BA1292"/>
  <c r="BI1292"/>
  <c r="BG1292"/>
  <c r="BF1740"/>
  <c r="BD1740"/>
  <c r="BF1335"/>
  <c r="BD1335"/>
  <c r="BA1335"/>
  <c r="BI1335"/>
  <c r="BG1335"/>
  <c r="BF1758"/>
  <c r="BD1758"/>
  <c r="BF1756"/>
  <c r="BD1756"/>
  <c r="BF1333"/>
  <c r="BD1333"/>
  <c r="BA1333"/>
  <c r="BI1333"/>
  <c r="BG1333"/>
  <c r="BF1338"/>
  <c r="BD1338"/>
  <c r="BF1331"/>
  <c r="BD1331"/>
  <c r="BA1331"/>
  <c r="BI1331"/>
  <c r="BG1331"/>
  <c r="BF1354"/>
  <c r="BD1354"/>
  <c r="BF1341"/>
  <c r="BD1341"/>
  <c r="BF1369"/>
  <c r="BD1369"/>
  <c r="BF1768"/>
  <c r="BD1768"/>
  <c r="BF1795"/>
  <c r="BD1795"/>
  <c r="BF311"/>
  <c r="BD311"/>
  <c r="BA311"/>
  <c r="BI311"/>
  <c r="BG311"/>
  <c r="BF752"/>
  <c r="BD752"/>
  <c r="BF1794"/>
  <c r="BD1794"/>
  <c r="BA1794"/>
  <c r="BI1794"/>
  <c r="BG1794"/>
  <c r="BF1801"/>
  <c r="BD1801"/>
  <c r="BF1798"/>
  <c r="BD1798"/>
  <c r="BA1798"/>
  <c r="BI1798"/>
  <c r="BG1798"/>
  <c r="BF343"/>
  <c r="BD343"/>
  <c r="BA343"/>
  <c r="BI343"/>
  <c r="BG343"/>
  <c r="BF83"/>
  <c r="BD83"/>
  <c r="BA83"/>
  <c r="BI83"/>
  <c r="BG83"/>
  <c r="BF2174"/>
  <c r="BD2174"/>
  <c r="BI1019"/>
  <c r="BG1019"/>
  <c r="BF1803"/>
  <c r="BD1803"/>
  <c r="BF1411"/>
  <c r="BD1411"/>
  <c r="BF1814"/>
  <c r="BD1814"/>
  <c r="BA1814"/>
  <c r="BI1814"/>
  <c r="BG1814"/>
  <c r="BF1811"/>
  <c r="BD1811"/>
  <c r="BA1811"/>
  <c r="BI1811"/>
  <c r="BG1811"/>
  <c r="BF1832"/>
  <c r="BD1832"/>
  <c r="BF1440"/>
  <c r="BD1440"/>
  <c r="BI1462"/>
  <c r="BG1462"/>
  <c r="BF211"/>
  <c r="BD211"/>
  <c r="BI204"/>
  <c r="BG204"/>
  <c r="BF207"/>
  <c r="BD207"/>
  <c r="BF2252"/>
  <c r="BD2252"/>
  <c r="BF168"/>
  <c r="BD168"/>
  <c r="BE168"/>
  <c r="BH1170"/>
  <c r="BA1170"/>
  <c r="BI1170"/>
  <c r="BG1170"/>
  <c r="BF1189"/>
  <c r="BD1189"/>
  <c r="BI2248"/>
  <c r="BG2248"/>
  <c r="BH2248"/>
  <c r="BF2088"/>
  <c r="BD2088"/>
  <c r="BF1702"/>
  <c r="BD1702"/>
  <c r="BF1213"/>
  <c r="BD1213"/>
  <c r="BA1213"/>
  <c r="BI1213"/>
  <c r="BG1213"/>
  <c r="BH1213"/>
  <c r="BF1214"/>
  <c r="BD1214"/>
  <c r="BE1214"/>
  <c r="BA1214"/>
  <c r="BI1214"/>
  <c r="BG1214"/>
  <c r="BH1214"/>
  <c r="BH1704"/>
  <c r="BA1704"/>
  <c r="BI1704"/>
  <c r="BG1704"/>
  <c r="BA1706"/>
  <c r="BF1706"/>
  <c r="BD1706"/>
  <c r="BH1706"/>
  <c r="BI1706"/>
  <c r="BG1706"/>
  <c r="BA1709"/>
  <c r="BF1709"/>
  <c r="BD1709"/>
  <c r="BI1709"/>
  <c r="BG1709"/>
  <c r="BA1224"/>
  <c r="BF1224"/>
  <c r="BD1224"/>
  <c r="BH1224"/>
  <c r="BI1224"/>
  <c r="BG1224"/>
  <c r="BA1237"/>
  <c r="BF1237"/>
  <c r="BD1237"/>
  <c r="BH1237"/>
  <c r="BI1237"/>
  <c r="BG1237"/>
  <c r="BE1712"/>
  <c r="BA1712"/>
  <c r="BF1712"/>
  <c r="BD1712"/>
  <c r="BH1712"/>
  <c r="BI1712"/>
  <c r="BG1712"/>
  <c r="BE1711"/>
  <c r="BA1711"/>
  <c r="BF1711"/>
  <c r="BD1711"/>
  <c r="BH1711"/>
  <c r="BI1711"/>
  <c r="BG1711"/>
  <c r="BF1232"/>
  <c r="BD1232"/>
  <c r="BF1715"/>
  <c r="BD1715"/>
  <c r="BF1241"/>
  <c r="BD1241"/>
  <c r="BF1707"/>
  <c r="BD1707"/>
  <c r="BF1253"/>
  <c r="BD1253"/>
  <c r="BF1257"/>
  <c r="BD1257"/>
  <c r="BF1009"/>
  <c r="BD1009"/>
  <c r="BH1011"/>
  <c r="BI1011"/>
  <c r="BG1011"/>
  <c r="BF2091"/>
  <c r="BD2091"/>
  <c r="BF1283"/>
  <c r="BD1283"/>
  <c r="BE1283"/>
  <c r="BF1273"/>
  <c r="BD1273"/>
  <c r="BE1273"/>
  <c r="BA1273"/>
  <c r="BF1270"/>
  <c r="BD1270"/>
  <c r="BE1270"/>
  <c r="BA1270"/>
  <c r="BF1277"/>
  <c r="BD1277"/>
  <c r="BE1277"/>
  <c r="BF1314"/>
  <c r="BD1314"/>
  <c r="BF1749"/>
  <c r="BD1749"/>
  <c r="BE1749"/>
  <c r="BF1731"/>
  <c r="BD1731"/>
  <c r="BE1305"/>
  <c r="BA1305"/>
  <c r="BF1305"/>
  <c r="BD1305"/>
  <c r="BH1305"/>
  <c r="BI1305"/>
  <c r="BG1305"/>
  <c r="BF1304"/>
  <c r="BD1304"/>
  <c r="BF1750"/>
  <c r="BD1750"/>
  <c r="BE1750"/>
  <c r="BA1750"/>
  <c r="BI1750"/>
  <c r="BG1750"/>
  <c r="BH1750"/>
  <c r="BF1743"/>
  <c r="BD1743"/>
  <c r="BA1743"/>
  <c r="BI1743"/>
  <c r="BG1743"/>
  <c r="BH1743"/>
  <c r="BF1748"/>
  <c r="BD1748"/>
  <c r="BF1752"/>
  <c r="BD1752"/>
  <c r="BF1334"/>
  <c r="BD1334"/>
  <c r="BF1757"/>
  <c r="BD1757"/>
  <c r="BA1757"/>
  <c r="BI1757"/>
  <c r="BG1757"/>
  <c r="BF1353"/>
  <c r="BD1353"/>
  <c r="BF1344"/>
  <c r="BD1344"/>
  <c r="BF1323"/>
  <c r="BD1323"/>
  <c r="BF1763"/>
  <c r="BD1763"/>
  <c r="BA1763"/>
  <c r="BI1763"/>
  <c r="BG1763"/>
  <c r="BF1356"/>
  <c r="BD1356"/>
  <c r="BF1364"/>
  <c r="BD1364"/>
  <c r="BA1364"/>
  <c r="BI1364"/>
  <c r="BG1364"/>
  <c r="BF1366"/>
  <c r="BD1366"/>
  <c r="BF1016"/>
  <c r="BD1016"/>
  <c r="BF1769"/>
  <c r="BD1769"/>
  <c r="BF688"/>
  <c r="BD688"/>
  <c r="BF115"/>
  <c r="BD115"/>
  <c r="BA115"/>
  <c r="BI115"/>
  <c r="BG115"/>
  <c r="BF1955"/>
  <c r="BD1955"/>
  <c r="BA1955"/>
  <c r="BI1955"/>
  <c r="BG1955"/>
  <c r="BF973"/>
  <c r="BD973"/>
  <c r="BA973"/>
  <c r="BI973"/>
  <c r="BG973"/>
  <c r="BF1413"/>
  <c r="BD1413"/>
  <c r="BA1413"/>
  <c r="BI1413"/>
  <c r="BG1413"/>
  <c r="BF1426"/>
  <c r="BD1426"/>
  <c r="BF1810"/>
  <c r="BD1810"/>
  <c r="BF1813"/>
  <c r="BD1813"/>
  <c r="BF1470"/>
  <c r="BD1470"/>
  <c r="BA1470"/>
  <c r="BI1470"/>
  <c r="BG1470"/>
  <c r="BF1458"/>
  <c r="BD1458"/>
  <c r="BA1458"/>
  <c r="BI1458"/>
  <c r="BG1458"/>
  <c r="BI1255"/>
  <c r="BI339"/>
  <c r="BE1327"/>
  <c r="BI2071"/>
  <c r="BE1348"/>
  <c r="AZ1476"/>
  <c r="BA1436"/>
  <c r="BF1436"/>
  <c r="BD1436"/>
  <c r="BI1436"/>
  <c r="BG1436"/>
  <c r="BA1481"/>
  <c r="BF1481"/>
  <c r="BD1481"/>
  <c r="BI1481"/>
  <c r="BG1481"/>
  <c r="BF351"/>
  <c r="BD351"/>
  <c r="BF1521"/>
  <c r="BD1521"/>
  <c r="BA1864"/>
  <c r="BF1864"/>
  <c r="BD1864"/>
  <c r="BI1864"/>
  <c r="BG1864"/>
  <c r="BA86"/>
  <c r="BF86"/>
  <c r="BD86"/>
  <c r="BI86"/>
  <c r="BG86"/>
  <c r="BA1051"/>
  <c r="BF1051"/>
  <c r="BD1051"/>
  <c r="BI1051"/>
  <c r="BG1051"/>
  <c r="BF1047"/>
  <c r="BD1047"/>
  <c r="BA1062"/>
  <c r="BF1062"/>
  <c r="BD1062"/>
  <c r="BI1062"/>
  <c r="BG1062"/>
  <c r="BF1060"/>
  <c r="BD1060"/>
  <c r="BE1060"/>
  <c r="BF1104"/>
  <c r="BD1104"/>
  <c r="BF1931"/>
  <c r="BD1931"/>
  <c r="BF1067"/>
  <c r="BD1067"/>
  <c r="BF1928"/>
  <c r="BD1928"/>
  <c r="BA1928"/>
  <c r="BI1928"/>
  <c r="BG1928"/>
  <c r="BF1064"/>
  <c r="BD1064"/>
  <c r="BA1064"/>
  <c r="BI1064"/>
  <c r="BG1064"/>
  <c r="BF1063"/>
  <c r="BD1063"/>
  <c r="BA1063"/>
  <c r="BI1063"/>
  <c r="BG1063"/>
  <c r="BH1063"/>
  <c r="BG1186"/>
  <c r="BE1180"/>
  <c r="BE1189"/>
  <c r="BE1190"/>
  <c r="BE1183"/>
  <c r="BE1694"/>
  <c r="BG943"/>
  <c r="BE2088"/>
  <c r="BE1702"/>
  <c r="BE1213"/>
  <c r="BG1012"/>
  <c r="BE2091"/>
  <c r="BE1268"/>
  <c r="BE1279"/>
  <c r="BE1285"/>
  <c r="BE1314"/>
  <c r="BG1291"/>
  <c r="BE1288"/>
  <c r="BE1731"/>
  <c r="BE1319"/>
  <c r="BG1306"/>
  <c r="BG1746"/>
  <c r="BE1304"/>
  <c r="BE1743"/>
  <c r="BE1318"/>
  <c r="BE1294"/>
  <c r="BE1748"/>
  <c r="BE1292"/>
  <c r="BH1292"/>
  <c r="BE1740"/>
  <c r="BE1752"/>
  <c r="BE1335"/>
  <c r="BH1335"/>
  <c r="BE1334"/>
  <c r="BE1757"/>
  <c r="BH1757"/>
  <c r="BE1758"/>
  <c r="BE1756"/>
  <c r="BE1353"/>
  <c r="BE1333"/>
  <c r="BH1333"/>
  <c r="BE1344"/>
  <c r="BE1338"/>
  <c r="BE1323"/>
  <c r="BE1763"/>
  <c r="BH1763"/>
  <c r="BE1331"/>
  <c r="BH1331"/>
  <c r="BE1356"/>
  <c r="BE1354"/>
  <c r="BE1341"/>
  <c r="BE1364"/>
  <c r="BH1364"/>
  <c r="BE1366"/>
  <c r="BE1369"/>
  <c r="BE1016"/>
  <c r="BE1768"/>
  <c r="BE1769"/>
  <c r="BE1795"/>
  <c r="BE311"/>
  <c r="BH311"/>
  <c r="BE752"/>
  <c r="BE1794"/>
  <c r="BH1794"/>
  <c r="BE1801"/>
  <c r="BE1798"/>
  <c r="BH1798"/>
  <c r="BE688"/>
  <c r="BE343"/>
  <c r="BH343"/>
  <c r="BE83"/>
  <c r="BH83"/>
  <c r="BE115"/>
  <c r="BH115"/>
  <c r="BE1955"/>
  <c r="BH1955"/>
  <c r="BE2174"/>
  <c r="BE973"/>
  <c r="BH973"/>
  <c r="BH1019"/>
  <c r="BE1803"/>
  <c r="BE1413"/>
  <c r="BH1413"/>
  <c r="BE1426"/>
  <c r="BE1411"/>
  <c r="BE1810"/>
  <c r="BE1813"/>
  <c r="BE1814"/>
  <c r="BH1814"/>
  <c r="BE1811"/>
  <c r="BH1811"/>
  <c r="BE1832"/>
  <c r="BE1470"/>
  <c r="BH1470"/>
  <c r="BE1440"/>
  <c r="BH1462"/>
  <c r="BE1458"/>
  <c r="BH1458"/>
  <c r="BD1463"/>
  <c r="BF1463"/>
  <c r="BF1482"/>
  <c r="BD1482"/>
  <c r="BA1488"/>
  <c r="BF1488"/>
  <c r="BD1488"/>
  <c r="BI1488"/>
  <c r="BG1488"/>
  <c r="BA1491"/>
  <c r="BF1491"/>
  <c r="BD1491"/>
  <c r="BI1491"/>
  <c r="BG1491"/>
  <c r="BF1507"/>
  <c r="BD1507"/>
  <c r="BF1522"/>
  <c r="BD1522"/>
  <c r="BA1558"/>
  <c r="BF1558"/>
  <c r="BD1558"/>
  <c r="BI1558"/>
  <c r="BG1558"/>
  <c r="BF1049"/>
  <c r="BD1049"/>
  <c r="BF1058"/>
  <c r="BD1058"/>
  <c r="BF1053"/>
  <c r="BD1053"/>
  <c r="BF1056"/>
  <c r="BD1056"/>
  <c r="BF1061"/>
  <c r="BD1061"/>
  <c r="BE1061"/>
  <c r="BA1061"/>
  <c r="BI1061"/>
  <c r="BG1061"/>
  <c r="BH1061"/>
  <c r="BI1059"/>
  <c r="BG1059"/>
  <c r="BH1059"/>
  <c r="BA1059"/>
  <c r="BI1930"/>
  <c r="BG1930"/>
  <c r="BF1065"/>
  <c r="BD1065"/>
  <c r="BA1065"/>
  <c r="BI1065"/>
  <c r="BG1065"/>
  <c r="BF1066"/>
  <c r="BD1066"/>
  <c r="BA1066"/>
  <c r="BI1066"/>
  <c r="BG1066"/>
  <c r="BF1932"/>
  <c r="BD1932"/>
  <c r="BF1929"/>
  <c r="BD1929"/>
  <c r="BF366"/>
  <c r="BD366"/>
  <c r="BG195"/>
  <c r="BE211"/>
  <c r="BH204"/>
  <c r="BE207"/>
  <c r="BE2252"/>
  <c r="BG217"/>
  <c r="BD113"/>
  <c r="BE1706"/>
  <c r="BE1234"/>
  <c r="BE1709"/>
  <c r="BH1709"/>
  <c r="BE1708"/>
  <c r="BE1224"/>
  <c r="BE1713"/>
  <c r="BE1237"/>
  <c r="BE1227"/>
  <c r="BE1232"/>
  <c r="BG1219"/>
  <c r="BE1715"/>
  <c r="BE1241"/>
  <c r="BE1229"/>
  <c r="BE1707"/>
  <c r="BE1225"/>
  <c r="BG1007"/>
  <c r="BG1256"/>
  <c r="BE1719"/>
  <c r="BE1253"/>
  <c r="BE1257"/>
  <c r="BE1009"/>
  <c r="BE1720"/>
  <c r="BG1265"/>
  <c r="BG1013"/>
  <c r="BD1450"/>
  <c r="BF1450"/>
  <c r="AT372"/>
  <c r="BE372"/>
  <c r="BF370"/>
  <c r="BD370"/>
  <c r="BF364"/>
  <c r="BD364"/>
  <c r="BA364"/>
  <c r="BI364"/>
  <c r="BG364"/>
  <c r="BF365"/>
  <c r="BD365"/>
  <c r="BF368"/>
  <c r="BD368"/>
  <c r="BA368"/>
  <c r="BI368"/>
  <c r="BG368"/>
  <c r="BF1569"/>
  <c r="BD1569"/>
  <c r="BF1570"/>
  <c r="BD1570"/>
  <c r="BF1572"/>
  <c r="BD1572"/>
  <c r="BA1572"/>
  <c r="BI1572"/>
  <c r="BG1572"/>
  <c r="BF1075"/>
  <c r="BD1075"/>
  <c r="BA1075"/>
  <c r="BI1075"/>
  <c r="BG1075"/>
  <c r="BF404"/>
  <c r="BD404"/>
  <c r="BA404"/>
  <c r="BI404"/>
  <c r="BG404"/>
  <c r="BF401"/>
  <c r="BD401"/>
  <c r="BA401"/>
  <c r="BI401"/>
  <c r="BG401"/>
  <c r="BF405"/>
  <c r="BD405"/>
  <c r="BF412"/>
  <c r="BD412"/>
  <c r="BA412"/>
  <c r="BI412"/>
  <c r="BG412"/>
  <c r="BF406"/>
  <c r="BD406"/>
  <c r="BA406"/>
  <c r="BI406"/>
  <c r="BG406"/>
  <c r="BF415"/>
  <c r="BD415"/>
  <c r="BF411"/>
  <c r="BD411"/>
  <c r="BA411"/>
  <c r="BI411"/>
  <c r="BG411"/>
  <c r="BF396"/>
  <c r="BD396"/>
  <c r="BA396"/>
  <c r="BI396"/>
  <c r="BG396"/>
  <c r="BI1603"/>
  <c r="BG1603"/>
  <c r="BF255"/>
  <c r="BD255"/>
  <c r="BA255"/>
  <c r="BI255"/>
  <c r="BG255"/>
  <c r="BF432"/>
  <c r="BD432"/>
  <c r="BA432"/>
  <c r="BI432"/>
  <c r="BG432"/>
  <c r="BF476"/>
  <c r="BD476"/>
  <c r="BF466"/>
  <c r="BD466"/>
  <c r="BA466"/>
  <c r="BI466"/>
  <c r="BG466"/>
  <c r="BF441"/>
  <c r="BD441"/>
  <c r="BF453"/>
  <c r="BD453"/>
  <c r="BF444"/>
  <c r="BD444"/>
  <c r="BF524"/>
  <c r="BD524"/>
  <c r="BE1104"/>
  <c r="BH1930"/>
  <c r="BE1931"/>
  <c r="BE1065"/>
  <c r="BH1065"/>
  <c r="BE1067"/>
  <c r="BE1066"/>
  <c r="BH1066"/>
  <c r="BE1928"/>
  <c r="BH1928"/>
  <c r="BE1932"/>
  <c r="BE1064"/>
  <c r="BH1064"/>
  <c r="BE1929"/>
  <c r="BE1063"/>
  <c r="BE366"/>
  <c r="BD369"/>
  <c r="BF1069"/>
  <c r="BD1069"/>
  <c r="BF1071"/>
  <c r="BD1071"/>
  <c r="BI1073"/>
  <c r="BG1073"/>
  <c r="BF1587"/>
  <c r="BD1587"/>
  <c r="BF694"/>
  <c r="BD694"/>
  <c r="BF1596"/>
  <c r="BD1596"/>
  <c r="BF1595"/>
  <c r="BD1595"/>
  <c r="BF1105"/>
  <c r="BD1105"/>
  <c r="BA1105"/>
  <c r="BI1105"/>
  <c r="BG1105"/>
  <c r="BF1089"/>
  <c r="BD1089"/>
  <c r="BF2300"/>
  <c r="BD2300"/>
  <c r="BF392"/>
  <c r="BD392"/>
  <c r="BA392"/>
  <c r="BI392"/>
  <c r="BG392"/>
  <c r="BF402"/>
  <c r="BD402"/>
  <c r="BF417"/>
  <c r="BD417"/>
  <c r="BF462"/>
  <c r="BD462"/>
  <c r="BF469"/>
  <c r="BD469"/>
  <c r="BA469"/>
  <c r="BI469"/>
  <c r="BG469"/>
  <c r="BF471"/>
  <c r="BD471"/>
  <c r="BF475"/>
  <c r="BD475"/>
  <c r="BF449"/>
  <c r="BD449"/>
  <c r="BF450"/>
  <c r="BD450"/>
  <c r="BF439"/>
  <c r="BD439"/>
  <c r="BA439"/>
  <c r="BI439"/>
  <c r="BG439"/>
  <c r="BF445"/>
  <c r="BD445"/>
  <c r="BF536"/>
  <c r="BD536"/>
  <c r="BA536"/>
  <c r="BI536"/>
  <c r="BG536"/>
  <c r="BF535"/>
  <c r="BD535"/>
  <c r="BE1436"/>
  <c r="BH1436"/>
  <c r="BE1482"/>
  <c r="BE1481"/>
  <c r="BH1481"/>
  <c r="BE1488"/>
  <c r="BH1488"/>
  <c r="BE1491"/>
  <c r="BH1491"/>
  <c r="BE351"/>
  <c r="BE1507"/>
  <c r="BE1521"/>
  <c r="BE1522"/>
  <c r="BE1864"/>
  <c r="BH1864"/>
  <c r="BE86"/>
  <c r="BH86"/>
  <c r="BE1558"/>
  <c r="BH1558"/>
  <c r="BE1051"/>
  <c r="BH1051"/>
  <c r="BE1049"/>
  <c r="BE1047"/>
  <c r="BE1058"/>
  <c r="BE1053"/>
  <c r="BE1062"/>
  <c r="BH1062"/>
  <c r="BE1056"/>
  <c r="BD371"/>
  <c r="BF371"/>
  <c r="BG371"/>
  <c r="BF509"/>
  <c r="BD509"/>
  <c r="BF498"/>
  <c r="BD498"/>
  <c r="BF514"/>
  <c r="BD514"/>
  <c r="BF525"/>
  <c r="BD525"/>
  <c r="BF538"/>
  <c r="BD538"/>
  <c r="BA538"/>
  <c r="BI538"/>
  <c r="BG538"/>
  <c r="BF571"/>
  <c r="BD571"/>
  <c r="BA571"/>
  <c r="BI571"/>
  <c r="BG571"/>
  <c r="BF569"/>
  <c r="BD569"/>
  <c r="BI577"/>
  <c r="BG577"/>
  <c r="BE556"/>
  <c r="BF556"/>
  <c r="BD556"/>
  <c r="BA568"/>
  <c r="BF568"/>
  <c r="BD568"/>
  <c r="BH568"/>
  <c r="BI568"/>
  <c r="BG568"/>
  <c r="BF589"/>
  <c r="BD589"/>
  <c r="BA2046"/>
  <c r="BF2046"/>
  <c r="BD2046"/>
  <c r="BI2046"/>
  <c r="BG2046"/>
  <c r="BF1623"/>
  <c r="BD1623"/>
  <c r="BA586"/>
  <c r="BF586"/>
  <c r="BD586"/>
  <c r="BI586"/>
  <c r="BG586"/>
  <c r="BF1624"/>
  <c r="BD1624"/>
  <c r="BE370"/>
  <c r="BE364"/>
  <c r="BH364"/>
  <c r="BE365"/>
  <c r="BE368"/>
  <c r="BH368"/>
  <c r="BE1569"/>
  <c r="BE1570"/>
  <c r="BE1069"/>
  <c r="BE1572"/>
  <c r="BH1572"/>
  <c r="BE1071"/>
  <c r="BH1073"/>
  <c r="BE1075"/>
  <c r="BH1075"/>
  <c r="BE1587"/>
  <c r="BE694"/>
  <c r="BE1596"/>
  <c r="BE1595"/>
  <c r="BE1105"/>
  <c r="BH1105"/>
  <c r="BE1089"/>
  <c r="BE2300"/>
  <c r="BE392"/>
  <c r="BH392"/>
  <c r="BE402"/>
  <c r="BE404"/>
  <c r="BH404"/>
  <c r="BE401"/>
  <c r="BH401"/>
  <c r="BE405"/>
  <c r="BE412"/>
  <c r="BH412"/>
  <c r="BE406"/>
  <c r="BH406"/>
  <c r="BE415"/>
  <c r="BE411"/>
  <c r="BH411"/>
  <c r="BE396"/>
  <c r="BH396"/>
  <c r="BE417"/>
  <c r="BH1603"/>
  <c r="BE255"/>
  <c r="BH255"/>
  <c r="BE432"/>
  <c r="BH432"/>
  <c r="BE462"/>
  <c r="BE469"/>
  <c r="BH469"/>
  <c r="BE476"/>
  <c r="BE466"/>
  <c r="BH466"/>
  <c r="BE471"/>
  <c r="BE475"/>
  <c r="BE441"/>
  <c r="BE449"/>
  <c r="BE450"/>
  <c r="BE453"/>
  <c r="BE439"/>
  <c r="BH439"/>
  <c r="BE444"/>
  <c r="BE445"/>
  <c r="BE536"/>
  <c r="BH536"/>
  <c r="BE535"/>
  <c r="BE524"/>
  <c r="BD478"/>
  <c r="BF478"/>
  <c r="BF522"/>
  <c r="BD522"/>
  <c r="BA522"/>
  <c r="BI522"/>
  <c r="BG522"/>
  <c r="BF504"/>
  <c r="BD504"/>
  <c r="BF484"/>
  <c r="BD484"/>
  <c r="BA484"/>
  <c r="BI484"/>
  <c r="BG484"/>
  <c r="BF1108"/>
  <c r="BD1108"/>
  <c r="BF539"/>
  <c r="BD539"/>
  <c r="BF546"/>
  <c r="BD546"/>
  <c r="BI566"/>
  <c r="BG566"/>
  <c r="BF584"/>
  <c r="BD584"/>
  <c r="BE584"/>
  <c r="BA584"/>
  <c r="BI584"/>
  <c r="BG584"/>
  <c r="BH584"/>
  <c r="BD650"/>
  <c r="BF650"/>
  <c r="BE599"/>
  <c r="BF599"/>
  <c r="BD599"/>
  <c r="BF601"/>
  <c r="BD601"/>
  <c r="BA607"/>
  <c r="BF607"/>
  <c r="BD607"/>
  <c r="BH607"/>
  <c r="BI607"/>
  <c r="BG607"/>
  <c r="BF620"/>
  <c r="BD620"/>
  <c r="BA1645"/>
  <c r="BF1645"/>
  <c r="BD1645"/>
  <c r="BI1645"/>
  <c r="BG1645"/>
  <c r="BF774"/>
  <c r="BD774"/>
  <c r="BF792"/>
  <c r="BD792"/>
  <c r="BF785"/>
  <c r="BD785"/>
  <c r="BF776"/>
  <c r="BD776"/>
  <c r="BA840"/>
  <c r="BF840"/>
  <c r="BD840"/>
  <c r="BI840"/>
  <c r="BG840"/>
  <c r="BA948"/>
  <c r="BF948"/>
  <c r="BD948"/>
  <c r="BI948"/>
  <c r="BG948"/>
  <c r="BF839"/>
  <c r="BD839"/>
  <c r="BE509"/>
  <c r="BE498"/>
  <c r="BE514"/>
  <c r="BE525"/>
  <c r="BE522"/>
  <c r="BH522"/>
  <c r="BE504"/>
  <c r="BE484"/>
  <c r="BH484"/>
  <c r="BE1108"/>
  <c r="BE538"/>
  <c r="BH538"/>
  <c r="BE539"/>
  <c r="BE571"/>
  <c r="BH571"/>
  <c r="BE546"/>
  <c r="BE569"/>
  <c r="BH566"/>
  <c r="BH577"/>
  <c r="BG177"/>
  <c r="BG700"/>
  <c r="BG573"/>
  <c r="BG579"/>
  <c r="BF597"/>
  <c r="BD597"/>
  <c r="BF770"/>
  <c r="BD770"/>
  <c r="BF1655"/>
  <c r="BD1655"/>
  <c r="BF1609"/>
  <c r="BD1609"/>
  <c r="BA777"/>
  <c r="BF777"/>
  <c r="BD777"/>
  <c r="BI777"/>
  <c r="BG777"/>
  <c r="BF860"/>
  <c r="BD860"/>
  <c r="BA868"/>
  <c r="BF868"/>
  <c r="BD868"/>
  <c r="BI868"/>
  <c r="BG868"/>
  <c r="BF810"/>
  <c r="BD810"/>
  <c r="BA816"/>
  <c r="BF816"/>
  <c r="BD816"/>
  <c r="BI816"/>
  <c r="BG816"/>
  <c r="BA837"/>
  <c r="BF837"/>
  <c r="BD837"/>
  <c r="BI837"/>
  <c r="BG837"/>
  <c r="BA865"/>
  <c r="BF865"/>
  <c r="BD865"/>
  <c r="BI865"/>
  <c r="BG865"/>
  <c r="BA848"/>
  <c r="BF848"/>
  <c r="BD848"/>
  <c r="BI848"/>
  <c r="BG848"/>
  <c r="BF801"/>
  <c r="BD801"/>
  <c r="BF842"/>
  <c r="BD842"/>
  <c r="BG554"/>
  <c r="BG178"/>
  <c r="BE568"/>
  <c r="BE589"/>
  <c r="BE2046"/>
  <c r="BH2046"/>
  <c r="BE1623"/>
  <c r="BE586"/>
  <c r="BH586"/>
  <c r="BE1624"/>
  <c r="AT825"/>
  <c r="BE825"/>
  <c r="BA852"/>
  <c r="BF852"/>
  <c r="BD852"/>
  <c r="BI852"/>
  <c r="BG852"/>
  <c r="BA2311"/>
  <c r="BF2311"/>
  <c r="BD2311"/>
  <c r="BI2311"/>
  <c r="BG2311"/>
  <c r="BF880"/>
  <c r="BD880"/>
  <c r="BD708"/>
  <c r="BF858"/>
  <c r="BD858"/>
  <c r="BF857"/>
  <c r="BD857"/>
  <c r="BF828"/>
  <c r="BD828"/>
  <c r="BF851"/>
  <c r="BD851"/>
  <c r="BF884"/>
  <c r="BD884"/>
  <c r="BE597"/>
  <c r="BE601"/>
  <c r="BE607"/>
  <c r="BE620"/>
  <c r="BE1645"/>
  <c r="BH1645"/>
  <c r="BE770"/>
  <c r="BE1655"/>
  <c r="BE1609"/>
  <c r="BE777"/>
  <c r="BH777"/>
  <c r="BE774"/>
  <c r="BE792"/>
  <c r="BE785"/>
  <c r="BE776"/>
  <c r="BE860"/>
  <c r="BE840"/>
  <c r="BH840"/>
  <c r="BE868"/>
  <c r="BH868"/>
  <c r="BE810"/>
  <c r="BE816"/>
  <c r="BH816"/>
  <c r="BE948"/>
  <c r="BH948"/>
  <c r="BE837"/>
  <c r="BH837"/>
  <c r="BE839"/>
  <c r="BE865"/>
  <c r="BH865"/>
  <c r="BE848"/>
  <c r="BH848"/>
  <c r="BE801"/>
  <c r="BE842"/>
  <c r="BF895"/>
  <c r="BD895"/>
  <c r="BE895"/>
  <c r="BF891"/>
  <c r="BD891"/>
  <c r="BE891"/>
  <c r="BE1961"/>
  <c r="BA1961"/>
  <c r="BF1961"/>
  <c r="BD1961"/>
  <c r="BH1961"/>
  <c r="BI1961"/>
  <c r="BG1961"/>
  <c r="BF908"/>
  <c r="BD908"/>
  <c r="BE908"/>
  <c r="BF905"/>
  <c r="BD905"/>
  <c r="BI907"/>
  <c r="BG907"/>
  <c r="BH907"/>
  <c r="BF933"/>
  <c r="BD933"/>
  <c r="BF930"/>
  <c r="BD930"/>
  <c r="BF1556"/>
  <c r="BD1556"/>
  <c r="BA1556"/>
  <c r="BI1556"/>
  <c r="BG1556"/>
  <c r="BE858"/>
  <c r="BE857"/>
  <c r="BE828"/>
  <c r="BE852"/>
  <c r="BH852"/>
  <c r="BE851"/>
  <c r="BE2311"/>
  <c r="BH2311"/>
  <c r="BE880"/>
  <c r="BE884"/>
  <c r="BE933"/>
  <c r="BE930"/>
  <c r="BE1556"/>
  <c r="BH1556"/>
  <c r="BE905"/>
  <c r="BD825"/>
  <c r="BI1476"/>
  <c r="BG1476"/>
  <c r="BF825"/>
  <c r="BF372"/>
  <c r="BD372"/>
  <c r="BH1476"/>
  <c r="BA728"/>
  <c r="BF728"/>
  <c r="BE728"/>
  <c r="BD728"/>
  <c r="BA2251"/>
  <c r="BF2251"/>
  <c r="BE2251"/>
  <c r="BD2251"/>
  <c r="BA1200"/>
  <c r="BF1200"/>
  <c r="BD1200"/>
  <c r="BE1200"/>
  <c r="BH2291"/>
  <c r="BI2291"/>
  <c r="BG2291"/>
  <c r="BF1390"/>
  <c r="BD1390"/>
  <c r="BA1390"/>
  <c r="BE1390"/>
  <c r="BI1117"/>
  <c r="BH1117"/>
  <c r="BG1117"/>
  <c r="BI1114"/>
  <c r="BG1114"/>
  <c r="BH1114"/>
  <c r="BE169"/>
  <c r="BA169"/>
  <c r="BF169"/>
  <c r="BD169"/>
  <c r="BI2390"/>
  <c r="BG2390"/>
  <c r="BH2390"/>
  <c r="BI728"/>
  <c r="BG728"/>
  <c r="BH728"/>
  <c r="BH1200"/>
  <c r="BI1200"/>
  <c r="BG1200"/>
  <c r="BA2291"/>
  <c r="BF2291"/>
  <c r="BD2291"/>
  <c r="BE2291"/>
  <c r="BA2183"/>
  <c r="BF2183"/>
  <c r="BD2183"/>
  <c r="BE2183"/>
  <c r="BA1117"/>
  <c r="BF1117"/>
  <c r="BE1117"/>
  <c r="BD1117"/>
  <c r="BA1114"/>
  <c r="BE1114"/>
  <c r="BF1114"/>
  <c r="BD1114"/>
  <c r="BI169"/>
  <c r="BG169"/>
  <c r="BH169"/>
  <c r="BI643"/>
  <c r="BG643"/>
  <c r="BH643"/>
  <c r="BH1664"/>
  <c r="BI1664"/>
  <c r="BG1664"/>
  <c r="BI303"/>
  <c r="BG303"/>
  <c r="BH303"/>
  <c r="BI181"/>
  <c r="BH181"/>
  <c r="BG181"/>
  <c r="BI1639"/>
  <c r="BH1639"/>
  <c r="BG1639"/>
  <c r="BI2313"/>
  <c r="BH2313"/>
  <c r="BG2313"/>
  <c r="BI2243"/>
  <c r="BH2243"/>
  <c r="BG2243"/>
  <c r="BI2381"/>
  <c r="BH2381"/>
  <c r="BG2381"/>
  <c r="BI1683"/>
  <c r="BG1683"/>
  <c r="BH1683"/>
  <c r="BI1139"/>
  <c r="BG1139"/>
  <c r="BH1139"/>
  <c r="BI2097"/>
  <c r="BH2097"/>
  <c r="BG2097"/>
  <c r="BF2258"/>
  <c r="BE2258"/>
  <c r="BD2258"/>
  <c r="BD1148"/>
  <c r="BE1148"/>
  <c r="BF1148"/>
  <c r="BD2298"/>
  <c r="BF2298"/>
  <c r="BE2298"/>
  <c r="BF1169"/>
  <c r="BE1169"/>
  <c r="BD1169"/>
  <c r="BF1166"/>
  <c r="BE1166"/>
  <c r="BD1166"/>
  <c r="BD2299"/>
  <c r="BF2299"/>
  <c r="BE2299"/>
  <c r="BD245"/>
  <c r="BF245"/>
  <c r="BE245"/>
  <c r="BD246"/>
  <c r="BF246"/>
  <c r="BE246"/>
  <c r="BD1999"/>
  <c r="BF1999"/>
  <c r="BE1999"/>
  <c r="BF1168"/>
  <c r="BE1168"/>
  <c r="BD1168"/>
  <c r="BF2285"/>
  <c r="BE2285"/>
  <c r="BD2285"/>
  <c r="BF1154"/>
  <c r="BE1154"/>
  <c r="BD1154"/>
  <c r="BD1157"/>
  <c r="BF1157"/>
  <c r="BE1157"/>
  <c r="BF1153"/>
  <c r="BE1153"/>
  <c r="BD1153"/>
  <c r="BF1156"/>
  <c r="BE1156"/>
  <c r="BD1156"/>
  <c r="BF1610"/>
  <c r="BE1610"/>
  <c r="BD1610"/>
  <c r="BF1161"/>
  <c r="BE1161"/>
  <c r="BD1161"/>
  <c r="BD1163"/>
  <c r="BF1163"/>
  <c r="BE1163"/>
  <c r="BD2138"/>
  <c r="BF2138"/>
  <c r="BE2138"/>
  <c r="BI678"/>
  <c r="BH678"/>
  <c r="BG678"/>
  <c r="BI2398"/>
  <c r="BG2398"/>
  <c r="BH2398"/>
  <c r="BI2115"/>
  <c r="BG2115"/>
  <c r="BH2115"/>
  <c r="BI2374"/>
  <c r="BG2374"/>
  <c r="BH2374"/>
  <c r="BI2098"/>
  <c r="BH2098"/>
  <c r="BG2098"/>
  <c r="BI1680"/>
  <c r="BH1680"/>
  <c r="BG1680"/>
  <c r="BI272"/>
  <c r="BG272"/>
  <c r="BH272"/>
  <c r="BF260"/>
  <c r="BE260"/>
  <c r="BD260"/>
  <c r="BF29"/>
  <c r="BE29"/>
  <c r="BD29"/>
  <c r="BF8"/>
  <c r="BE8"/>
  <c r="BD8"/>
  <c r="BD1126"/>
  <c r="BF1126"/>
  <c r="BE1126"/>
  <c r="BD2283"/>
  <c r="BF2283"/>
  <c r="BE2283"/>
  <c r="BF228"/>
  <c r="BE228"/>
  <c r="BD228"/>
  <c r="BF1149"/>
  <c r="BE1149"/>
  <c r="BD1149"/>
  <c r="BF995"/>
  <c r="BE995"/>
  <c r="BD995"/>
  <c r="BI1000"/>
  <c r="BH1000"/>
  <c r="BG1000"/>
  <c r="BI1876"/>
  <c r="BG1876"/>
  <c r="BH1876"/>
  <c r="BI232"/>
  <c r="BG232"/>
  <c r="BH232"/>
  <c r="BI66"/>
  <c r="BH66"/>
  <c r="BG66"/>
  <c r="BI103"/>
  <c r="BG103"/>
  <c r="BH103"/>
  <c r="BG2071"/>
  <c r="BH2071"/>
  <c r="BF20"/>
  <c r="BD20"/>
  <c r="BF69"/>
  <c r="BD69"/>
  <c r="BA69"/>
  <c r="BI69"/>
  <c r="BG69"/>
  <c r="BI1256"/>
  <c r="BA1256"/>
  <c r="BI1013"/>
  <c r="BF1267"/>
  <c r="BD1267"/>
  <c r="BG1185"/>
  <c r="BF113"/>
  <c r="BF1991"/>
  <c r="BD1991"/>
  <c r="BF1686"/>
  <c r="BD1686"/>
  <c r="BH1185"/>
  <c r="BI1185"/>
  <c r="BF1704"/>
  <c r="BD1704"/>
  <c r="AZ1688"/>
  <c r="BG1688"/>
  <c r="AZ62"/>
  <c r="AZ2039"/>
  <c r="AZ970"/>
  <c r="AZ960"/>
  <c r="BG960"/>
  <c r="AZ1260"/>
  <c r="AZ355"/>
  <c r="AZ1576"/>
  <c r="AZ1517"/>
  <c r="BG1517"/>
  <c r="AZ17"/>
  <c r="AZ60"/>
  <c r="AZ1254"/>
  <c r="AZ1130"/>
  <c r="BG1130"/>
  <c r="AZ2005"/>
  <c r="BH1273"/>
  <c r="BI1273"/>
  <c r="BG1273"/>
  <c r="BH1270"/>
  <c r="BI1270"/>
  <c r="BG1270"/>
  <c r="BI1291"/>
  <c r="BA1291"/>
  <c r="BH1291"/>
  <c r="BE1746"/>
  <c r="BA1746"/>
  <c r="BA1755"/>
  <c r="BE1755"/>
  <c r="BH1351"/>
  <c r="BI1351"/>
  <c r="BA1351"/>
  <c r="BI1771"/>
  <c r="BA1771"/>
  <c r="BH1771"/>
  <c r="BA1360"/>
  <c r="BE1360"/>
  <c r="BE345"/>
  <c r="BI1017"/>
  <c r="BA1017"/>
  <c r="BH1017"/>
  <c r="BH1412"/>
  <c r="BI1412"/>
  <c r="BA1412"/>
  <c r="BI1831"/>
  <c r="BA1831"/>
  <c r="BH1460"/>
  <c r="BI1460"/>
  <c r="BA1460"/>
  <c r="BF50"/>
  <c r="BF2216"/>
  <c r="BF2295"/>
  <c r="BF1201"/>
  <c r="BF1301"/>
  <c r="BF1807"/>
  <c r="BF978"/>
  <c r="BF1405"/>
  <c r="BF1272"/>
  <c r="BD867"/>
  <c r="BG188"/>
  <c r="AT730"/>
  <c r="AZ212"/>
  <c r="BH212"/>
  <c r="AT205"/>
  <c r="BE208"/>
  <c r="BE210"/>
  <c r="AZ956"/>
  <c r="AT217"/>
  <c r="BE113"/>
  <c r="BE1991"/>
  <c r="BE20"/>
  <c r="BE69"/>
  <c r="BH69"/>
  <c r="BG961"/>
  <c r="BE1686"/>
  <c r="AT1176"/>
  <c r="BH1186"/>
  <c r="AT1188"/>
  <c r="AT1181"/>
  <c r="BD1181"/>
  <c r="BE1995"/>
  <c r="BD1198"/>
  <c r="AT1005"/>
  <c r="BD1005"/>
  <c r="BI1005"/>
  <c r="AT944"/>
  <c r="BD944"/>
  <c r="AT943"/>
  <c r="AT1090"/>
  <c r="BE1697"/>
  <c r="BE1695"/>
  <c r="AZ2090"/>
  <c r="BD1256"/>
  <c r="BD1008"/>
  <c r="BD1263"/>
  <c r="BF1746"/>
  <c r="BF1755"/>
  <c r="BF1360"/>
  <c r="BF345"/>
  <c r="AZ1014"/>
  <c r="BG1014"/>
  <c r="BF1282"/>
  <c r="BD1282"/>
  <c r="BI1287"/>
  <c r="BG1287"/>
  <c r="BF1271"/>
  <c r="BD1271"/>
  <c r="BF1737"/>
  <c r="BD1737"/>
  <c r="BI1306"/>
  <c r="BA1306"/>
  <c r="BH1306"/>
  <c r="BI1775"/>
  <c r="BA1775"/>
  <c r="BH1775"/>
  <c r="BI1804"/>
  <c r="BA1804"/>
  <c r="BH1804"/>
  <c r="BI1437"/>
  <c r="BA1437"/>
  <c r="BI1817"/>
  <c r="BA1817"/>
  <c r="BH1817"/>
  <c r="BH755"/>
  <c r="BI755"/>
  <c r="BE1463"/>
  <c r="AT807"/>
  <c r="AZ1198"/>
  <c r="AT1199"/>
  <c r="BD1199"/>
  <c r="BG1718"/>
  <c r="BE1704"/>
  <c r="AT1007"/>
  <c r="BD1007"/>
  <c r="AT1006"/>
  <c r="BH1256"/>
  <c r="AZ1008"/>
  <c r="AZ1263"/>
  <c r="BH1263"/>
  <c r="BH1013"/>
  <c r="BE1267"/>
  <c r="BD1746"/>
  <c r="BD1755"/>
  <c r="BG1351"/>
  <c r="BG1771"/>
  <c r="BD1360"/>
  <c r="BD345"/>
  <c r="BG1017"/>
  <c r="BG1412"/>
  <c r="BG1831"/>
  <c r="BG1460"/>
  <c r="BE1033"/>
  <c r="BE89"/>
  <c r="BH383"/>
  <c r="BI383"/>
  <c r="BA383"/>
  <c r="BE176"/>
  <c r="BD176"/>
  <c r="BE442"/>
  <c r="BD442"/>
  <c r="BE437"/>
  <c r="BD437"/>
  <c r="BE436"/>
  <c r="BD436"/>
  <c r="BE1291"/>
  <c r="BE1303"/>
  <c r="BG1742"/>
  <c r="BD1745"/>
  <c r="BE1737"/>
  <c r="BE1306"/>
  <c r="BG1755"/>
  <c r="AT1352"/>
  <c r="BD1352"/>
  <c r="BI1352"/>
  <c r="AT1759"/>
  <c r="BI1759"/>
  <c r="AT1343"/>
  <c r="BI1343"/>
  <c r="AT1762"/>
  <c r="BD1762"/>
  <c r="AZ1322"/>
  <c r="AZ1767"/>
  <c r="AZ1340"/>
  <c r="AZ1754"/>
  <c r="AT1355"/>
  <c r="BD1355"/>
  <c r="AT1760"/>
  <c r="BD1351"/>
  <c r="BG1339"/>
  <c r="BE1771"/>
  <c r="BE1775"/>
  <c r="BE1773"/>
  <c r="BE1365"/>
  <c r="BE1774"/>
  <c r="BG1360"/>
  <c r="BD1358"/>
  <c r="BE310"/>
  <c r="AZ310"/>
  <c r="BG310"/>
  <c r="BE1782"/>
  <c r="AZ1782"/>
  <c r="AZ1781"/>
  <c r="BG1781"/>
  <c r="AT1792"/>
  <c r="AZ1791"/>
  <c r="AT1789"/>
  <c r="BE1799"/>
  <c r="AZ1799"/>
  <c r="BG1799"/>
  <c r="AT1800"/>
  <c r="BE1788"/>
  <c r="BG1796"/>
  <c r="BG1797"/>
  <c r="BG689"/>
  <c r="BE2092"/>
  <c r="BG2092"/>
  <c r="BD2060"/>
  <c r="BE974"/>
  <c r="AT1396"/>
  <c r="BE1804"/>
  <c r="BE1023"/>
  <c r="BE1020"/>
  <c r="BE1017"/>
  <c r="BE1382"/>
  <c r="AT1403"/>
  <c r="BF1403"/>
  <c r="BI1403"/>
  <c r="BD1412"/>
  <c r="BD1428"/>
  <c r="BE1819"/>
  <c r="BE1836"/>
  <c r="BE1441"/>
  <c r="BE1831"/>
  <c r="BH1831"/>
  <c r="BE1437"/>
  <c r="BH1437"/>
  <c r="BE1477"/>
  <c r="BE1822"/>
  <c r="BE1817"/>
  <c r="BD1431"/>
  <c r="BD1460"/>
  <c r="BG1433"/>
  <c r="BD1475"/>
  <c r="BD1480"/>
  <c r="BD1825"/>
  <c r="BD1841"/>
  <c r="BD1485"/>
  <c r="BD1484"/>
  <c r="BD1510"/>
  <c r="BD1518"/>
  <c r="BF1033"/>
  <c r="BF89"/>
  <c r="BH1526"/>
  <c r="BI1526"/>
  <c r="BA1526"/>
  <c r="BA693"/>
  <c r="BE693"/>
  <c r="BF1059"/>
  <c r="BD1059"/>
  <c r="BE1059"/>
  <c r="BI371"/>
  <c r="BA371"/>
  <c r="BI1574"/>
  <c r="BA1574"/>
  <c r="BH1574"/>
  <c r="BD1940"/>
  <c r="BE1940"/>
  <c r="BH1081"/>
  <c r="BI1081"/>
  <c r="BA1081"/>
  <c r="AZ946"/>
  <c r="BG946"/>
  <c r="AT4"/>
  <c r="AZ1276"/>
  <c r="BG1276"/>
  <c r="AT1274"/>
  <c r="BE1282"/>
  <c r="BG1281"/>
  <c r="BH1287"/>
  <c r="BD1726"/>
  <c r="BE1271"/>
  <c r="AT1332"/>
  <c r="AT1321"/>
  <c r="AT1339"/>
  <c r="AT1753"/>
  <c r="AT1370"/>
  <c r="BD1370"/>
  <c r="AZ1358"/>
  <c r="AT1796"/>
  <c r="BD1796"/>
  <c r="AZ1787"/>
  <c r="AT1797"/>
  <c r="BD1797"/>
  <c r="AT689"/>
  <c r="AZ691"/>
  <c r="AZ1414"/>
  <c r="BH1414"/>
  <c r="AZ1401"/>
  <c r="AZ1428"/>
  <c r="BH1428"/>
  <c r="AT1459"/>
  <c r="BE1459"/>
  <c r="AT1443"/>
  <c r="AT1449"/>
  <c r="AT1438"/>
  <c r="BD1438"/>
  <c r="AT1453"/>
  <c r="AT1818"/>
  <c r="AT1468"/>
  <c r="AT1447"/>
  <c r="BD1447"/>
  <c r="AT1835"/>
  <c r="AZ1454"/>
  <c r="BG1454"/>
  <c r="AT1451"/>
  <c r="AT1433"/>
  <c r="AT1434"/>
  <c r="BD1434"/>
  <c r="AT1466"/>
  <c r="AZ1475"/>
  <c r="BH1475"/>
  <c r="AZ1480"/>
  <c r="AZ1825"/>
  <c r="BH1825"/>
  <c r="AZ1841"/>
  <c r="AT1493"/>
  <c r="AT1487"/>
  <c r="AT1840"/>
  <c r="BD1840"/>
  <c r="AT1025"/>
  <c r="BE1025"/>
  <c r="AZ1483"/>
  <c r="BH1483"/>
  <c r="AZ1489"/>
  <c r="AZ1485"/>
  <c r="BH1485"/>
  <c r="AZ1484"/>
  <c r="AZ1490"/>
  <c r="BH1490"/>
  <c r="AZ1486"/>
  <c r="AT1494"/>
  <c r="AZ1492"/>
  <c r="AZ328"/>
  <c r="AZ1859"/>
  <c r="AZ1858"/>
  <c r="AZ1857"/>
  <c r="AT84"/>
  <c r="AZ349"/>
  <c r="AT85"/>
  <c r="AT353"/>
  <c r="AZ350"/>
  <c r="BG350"/>
  <c r="AT22"/>
  <c r="AZ1510"/>
  <c r="AT1502"/>
  <c r="BD1502"/>
  <c r="AT1504"/>
  <c r="BD1504"/>
  <c r="AT1505"/>
  <c r="AZ1503"/>
  <c r="BH1503"/>
  <c r="AZ1509"/>
  <c r="AT1516"/>
  <c r="AZ1518"/>
  <c r="BI1518"/>
  <c r="AT1862"/>
  <c r="AT1026"/>
  <c r="BG1026"/>
  <c r="BD1033"/>
  <c r="BF693"/>
  <c r="BD89"/>
  <c r="BG383"/>
  <c r="AT463"/>
  <c r="BF463"/>
  <c r="AT443"/>
  <c r="BD443"/>
  <c r="AZ458"/>
  <c r="BH458"/>
  <c r="AT440"/>
  <c r="BD440"/>
  <c r="AZ176"/>
  <c r="BG176"/>
  <c r="AZ442"/>
  <c r="BG442"/>
  <c r="AZ437"/>
  <c r="BG437"/>
  <c r="AZ436"/>
  <c r="BG436"/>
  <c r="AZ452"/>
  <c r="BH452"/>
  <c r="AT517"/>
  <c r="BD517"/>
  <c r="AT506"/>
  <c r="BF506"/>
  <c r="AT477"/>
  <c r="BD477"/>
  <c r="AT493"/>
  <c r="BE493"/>
  <c r="AT491"/>
  <c r="BD491"/>
  <c r="AZ478"/>
  <c r="BH478"/>
  <c r="AT503"/>
  <c r="BD503"/>
  <c r="AZ526"/>
  <c r="BG526"/>
  <c r="AT1514"/>
  <c r="AZ1523"/>
  <c r="AT1525"/>
  <c r="BI1525"/>
  <c r="AT1863"/>
  <c r="BD1863"/>
  <c r="BD1866"/>
  <c r="BD1526"/>
  <c r="BD1535"/>
  <c r="BG1878"/>
  <c r="BG1030"/>
  <c r="BD1886"/>
  <c r="BD1092"/>
  <c r="BD987"/>
  <c r="BD1550"/>
  <c r="BD1041"/>
  <c r="BD1042"/>
  <c r="BD2056"/>
  <c r="BG693"/>
  <c r="BE1048"/>
  <c r="AZ1048"/>
  <c r="BE990"/>
  <c r="BE1050"/>
  <c r="AZ1103"/>
  <c r="BH1103"/>
  <c r="AZ1054"/>
  <c r="BH1054"/>
  <c r="AZ1925"/>
  <c r="BH1925"/>
  <c r="AT682"/>
  <c r="BA682"/>
  <c r="BI682"/>
  <c r="BE361"/>
  <c r="AZ361"/>
  <c r="BH371"/>
  <c r="AT374"/>
  <c r="AT360"/>
  <c r="AZ373"/>
  <c r="BH373"/>
  <c r="BE90"/>
  <c r="BE1571"/>
  <c r="AZ1577"/>
  <c r="BH1577"/>
  <c r="BE1575"/>
  <c r="BE1947"/>
  <c r="BE1574"/>
  <c r="BE1581"/>
  <c r="BG1586"/>
  <c r="BD1081"/>
  <c r="AZ329"/>
  <c r="BD383"/>
  <c r="BD94"/>
  <c r="AT695"/>
  <c r="BI695"/>
  <c r="BE1082"/>
  <c r="AZ1082"/>
  <c r="BH1082"/>
  <c r="AT1592"/>
  <c r="BI1592"/>
  <c r="BE1594"/>
  <c r="AZ1594"/>
  <c r="BG1594"/>
  <c r="AT1084"/>
  <c r="AT1085"/>
  <c r="AT1591"/>
  <c r="BD1591"/>
  <c r="AZ1597"/>
  <c r="AT1107"/>
  <c r="BD1107"/>
  <c r="BE1088"/>
  <c r="AZ1088"/>
  <c r="BG1088"/>
  <c r="AT1599"/>
  <c r="AZ389"/>
  <c r="AT391"/>
  <c r="AT394"/>
  <c r="BD394"/>
  <c r="BE403"/>
  <c r="AZ403"/>
  <c r="AT395"/>
  <c r="BD395"/>
  <c r="AZ400"/>
  <c r="BG400"/>
  <c r="AT408"/>
  <c r="BE409"/>
  <c r="AZ409"/>
  <c r="AT397"/>
  <c r="BD397"/>
  <c r="AZ399"/>
  <c r="BG399"/>
  <c r="AT410"/>
  <c r="AT419"/>
  <c r="AZ418"/>
  <c r="BH418"/>
  <c r="AZ11"/>
  <c r="BH11"/>
  <c r="AZ14"/>
  <c r="BH14"/>
  <c r="AZ12"/>
  <c r="BH12"/>
  <c r="AZ15"/>
  <c r="BH15"/>
  <c r="AZ13"/>
  <c r="BH13"/>
  <c r="AT1604"/>
  <c r="BF1604"/>
  <c r="BE256"/>
  <c r="AZ256"/>
  <c r="AT431"/>
  <c r="AT427"/>
  <c r="BE427"/>
  <c r="AT434"/>
  <c r="BD434"/>
  <c r="AT429"/>
  <c r="AT424"/>
  <c r="AT101"/>
  <c r="BE464"/>
  <c r="AZ464"/>
  <c r="AT467"/>
  <c r="BF467"/>
  <c r="BE470"/>
  <c r="AZ470"/>
  <c r="BH470"/>
  <c r="BI468"/>
  <c r="AZ475"/>
  <c r="BI461"/>
  <c r="BI454"/>
  <c r="BI435"/>
  <c r="BF455"/>
  <c r="AZ457"/>
  <c r="AZ450"/>
  <c r="AZ445"/>
  <c r="BG445"/>
  <c r="BF534"/>
  <c r="AZ500"/>
  <c r="AZ474"/>
  <c r="BG474"/>
  <c r="AZ465"/>
  <c r="BG465"/>
  <c r="AT461"/>
  <c r="BD461"/>
  <c r="AT446"/>
  <c r="BD446"/>
  <c r="AT454"/>
  <c r="BD454"/>
  <c r="AT273"/>
  <c r="BD273"/>
  <c r="AT435"/>
  <c r="BD435"/>
  <c r="AT438"/>
  <c r="BD438"/>
  <c r="AZ455"/>
  <c r="BG455"/>
  <c r="AT451"/>
  <c r="BD451"/>
  <c r="AZ460"/>
  <c r="BG460"/>
  <c r="AT532"/>
  <c r="BD532"/>
  <c r="AZ534"/>
  <c r="BG534"/>
  <c r="AZ528"/>
  <c r="BG528"/>
  <c r="AZ507"/>
  <c r="BG507"/>
  <c r="AZ501"/>
  <c r="BG501"/>
  <c r="AZ511"/>
  <c r="BG511"/>
  <c r="AZ518"/>
  <c r="BG518"/>
  <c r="AZ490"/>
  <c r="BG490"/>
  <c r="AZ485"/>
  <c r="BG485"/>
  <c r="AZ523"/>
  <c r="BG523"/>
  <c r="AZ480"/>
  <c r="BG480"/>
  <c r="AZ502"/>
  <c r="BG502"/>
  <c r="AZ1527"/>
  <c r="BH1527"/>
  <c r="AZ1535"/>
  <c r="AZ1029"/>
  <c r="BH1029"/>
  <c r="AT980"/>
  <c r="AT1541"/>
  <c r="AT1874"/>
  <c r="BF1874"/>
  <c r="AT1878"/>
  <c r="BD1878"/>
  <c r="AT1872"/>
  <c r="AT1035"/>
  <c r="BE1035"/>
  <c r="AT1539"/>
  <c r="AT1875"/>
  <c r="BD1875"/>
  <c r="AT1867"/>
  <c r="BE1867"/>
  <c r="AT1034"/>
  <c r="AT1542"/>
  <c r="AT1028"/>
  <c r="AT1870"/>
  <c r="BE1870"/>
  <c r="AT315"/>
  <c r="BD315"/>
  <c r="AT757"/>
  <c r="AT1873"/>
  <c r="AT1537"/>
  <c r="BE1537"/>
  <c r="AT1540"/>
  <c r="BD1540"/>
  <c r="AT1959"/>
  <c r="BF1959"/>
  <c r="AT1871"/>
  <c r="AT979"/>
  <c r="AT1877"/>
  <c r="BD1877"/>
  <c r="AT1036"/>
  <c r="AT1882"/>
  <c r="AT1883"/>
  <c r="BE1883"/>
  <c r="AT1895"/>
  <c r="BE1895"/>
  <c r="AT1545"/>
  <c r="AT983"/>
  <c r="AT1884"/>
  <c r="BE1884"/>
  <c r="AT984"/>
  <c r="BD984"/>
  <c r="AT1544"/>
  <c r="AT1038"/>
  <c r="AT1093"/>
  <c r="BE1093"/>
  <c r="AT1548"/>
  <c r="BD1548"/>
  <c r="AT1096"/>
  <c r="BF1096"/>
  <c r="AT1887"/>
  <c r="AT1888"/>
  <c r="AT981"/>
  <c r="BD981"/>
  <c r="AT1891"/>
  <c r="AT1896"/>
  <c r="AT1889"/>
  <c r="BE1889"/>
  <c r="AT1903"/>
  <c r="BE1903"/>
  <c r="AT1892"/>
  <c r="AT1098"/>
  <c r="AT1902"/>
  <c r="BE1902"/>
  <c r="AT1893"/>
  <c r="BD1893"/>
  <c r="AT1097"/>
  <c r="AT982"/>
  <c r="AT1094"/>
  <c r="BE1094"/>
  <c r="AZ1550"/>
  <c r="AZ1041"/>
  <c r="BH1041"/>
  <c r="AZ1042"/>
  <c r="BA1042"/>
  <c r="AZ1040"/>
  <c r="BH1040"/>
  <c r="AZ1039"/>
  <c r="AZ704"/>
  <c r="AT1589"/>
  <c r="AZ1076"/>
  <c r="AT1078"/>
  <c r="AT1585"/>
  <c r="AZ94"/>
  <c r="BG94"/>
  <c r="AT385"/>
  <c r="BE385"/>
  <c r="BD455"/>
  <c r="BF176"/>
  <c r="BH176"/>
  <c r="BF442"/>
  <c r="BH442"/>
  <c r="BF437"/>
  <c r="BH437"/>
  <c r="BF436"/>
  <c r="BH436"/>
  <c r="BD534"/>
  <c r="BI700"/>
  <c r="BI573"/>
  <c r="BA573"/>
  <c r="BF280"/>
  <c r="BD280"/>
  <c r="BF708"/>
  <c r="BF603"/>
  <c r="BD603"/>
  <c r="BE603"/>
  <c r="BH765"/>
  <c r="BI765"/>
  <c r="BA765"/>
  <c r="BE793"/>
  <c r="BA793"/>
  <c r="BI799"/>
  <c r="BH799"/>
  <c r="BE294"/>
  <c r="BD495"/>
  <c r="BD481"/>
  <c r="BD16"/>
  <c r="BD1128"/>
  <c r="BF793"/>
  <c r="BF294"/>
  <c r="BF600"/>
  <c r="BD600"/>
  <c r="AT487"/>
  <c r="BF487"/>
  <c r="AZ529"/>
  <c r="BH529"/>
  <c r="AT483"/>
  <c r="BE483"/>
  <c r="AZ495"/>
  <c r="BI495"/>
  <c r="AT513"/>
  <c r="AT516"/>
  <c r="BD516"/>
  <c r="AT489"/>
  <c r="AT512"/>
  <c r="AT505"/>
  <c r="BF505"/>
  <c r="AZ520"/>
  <c r="BH520"/>
  <c r="AT519"/>
  <c r="AT479"/>
  <c r="AZ521"/>
  <c r="BH521"/>
  <c r="AT527"/>
  <c r="AZ481"/>
  <c r="AZ16"/>
  <c r="BH16"/>
  <c r="AZ1128"/>
  <c r="AT540"/>
  <c r="AT537"/>
  <c r="BE537"/>
  <c r="AT545"/>
  <c r="BF545"/>
  <c r="AT575"/>
  <c r="AT550"/>
  <c r="AT552"/>
  <c r="BE552"/>
  <c r="AT570"/>
  <c r="BD570"/>
  <c r="AT553"/>
  <c r="AT547"/>
  <c r="BE547"/>
  <c r="AT578"/>
  <c r="BE578"/>
  <c r="AT549"/>
  <c r="BD549"/>
  <c r="AT580"/>
  <c r="BF580"/>
  <c r="AT557"/>
  <c r="AT548"/>
  <c r="AT581"/>
  <c r="BD581"/>
  <c r="AT572"/>
  <c r="AT541"/>
  <c r="AT559"/>
  <c r="BE559"/>
  <c r="AT576"/>
  <c r="BA576"/>
  <c r="AZ542"/>
  <c r="AZ551"/>
  <c r="BH551"/>
  <c r="AZ585"/>
  <c r="AT555"/>
  <c r="BD555"/>
  <c r="AT558"/>
  <c r="BE558"/>
  <c r="AT561"/>
  <c r="AZ844"/>
  <c r="BG844"/>
  <c r="AT574"/>
  <c r="BF574"/>
  <c r="BH700"/>
  <c r="AT565"/>
  <c r="BE573"/>
  <c r="BH573"/>
  <c r="AT579"/>
  <c r="BA579"/>
  <c r="AT554"/>
  <c r="AZ588"/>
  <c r="BI588"/>
  <c r="AT590"/>
  <c r="BD590"/>
  <c r="AZ591"/>
  <c r="BG591"/>
  <c r="AT587"/>
  <c r="BF587"/>
  <c r="BE1625"/>
  <c r="AZ1625"/>
  <c r="BG1625"/>
  <c r="BE280"/>
  <c r="BE600"/>
  <c r="BD764"/>
  <c r="BD765"/>
  <c r="AZ771"/>
  <c r="BH771"/>
  <c r="BE634"/>
  <c r="BE779"/>
  <c r="AZ779"/>
  <c r="BH779"/>
  <c r="AZ787"/>
  <c r="BH787"/>
  <c r="AZ789"/>
  <c r="BE293"/>
  <c r="AZ293"/>
  <c r="BI293"/>
  <c r="BI793"/>
  <c r="AT795"/>
  <c r="AZ796"/>
  <c r="BD784"/>
  <c r="BD806"/>
  <c r="BD947"/>
  <c r="AZ864"/>
  <c r="BI864"/>
  <c r="AZ1661"/>
  <c r="AT841"/>
  <c r="AT831"/>
  <c r="BF831"/>
  <c r="BI831"/>
  <c r="BE838"/>
  <c r="AZ838"/>
  <c r="BG838"/>
  <c r="BE843"/>
  <c r="AZ843"/>
  <c r="BE845"/>
  <c r="AZ845"/>
  <c r="BG845"/>
  <c r="AT861"/>
  <c r="AZ819"/>
  <c r="AT815"/>
  <c r="AT814"/>
  <c r="BA814"/>
  <c r="AZ854"/>
  <c r="AZ832"/>
  <c r="AT818"/>
  <c r="BD818"/>
  <c r="AT800"/>
  <c r="AZ834"/>
  <c r="AZ812"/>
  <c r="BI812"/>
  <c r="AZ849"/>
  <c r="BI849"/>
  <c r="AT862"/>
  <c r="BE708"/>
  <c r="AZ764"/>
  <c r="AZ1654"/>
  <c r="BH1654"/>
  <c r="AZ791"/>
  <c r="AZ784"/>
  <c r="BH784"/>
  <c r="AZ806"/>
  <c r="BG806"/>
  <c r="AZ809"/>
  <c r="BG809"/>
  <c r="BH844"/>
  <c r="AZ896"/>
  <c r="BG896"/>
  <c r="AT889"/>
  <c r="BE889"/>
  <c r="AT900"/>
  <c r="BF900"/>
  <c r="AZ900"/>
  <c r="BG900"/>
  <c r="AT907"/>
  <c r="BF907"/>
  <c r="AT920"/>
  <c r="BF920"/>
  <c r="BD920"/>
  <c r="AZ918"/>
  <c r="BG918"/>
  <c r="AZ921"/>
  <c r="BH921"/>
  <c r="BG921"/>
  <c r="AT927"/>
  <c r="BD927"/>
  <c r="AZ928"/>
  <c r="BG928"/>
  <c r="AT912"/>
  <c r="BD912"/>
  <c r="AZ1194"/>
  <c r="BG1194"/>
  <c r="BD824"/>
  <c r="BD724"/>
  <c r="BD876"/>
  <c r="BD882"/>
  <c r="AZ895"/>
  <c r="BG895"/>
  <c r="AZ908"/>
  <c r="BD904"/>
  <c r="BF904"/>
  <c r="BD911"/>
  <c r="BF911"/>
  <c r="BG911"/>
  <c r="AZ909"/>
  <c r="BI909"/>
  <c r="AZ898"/>
  <c r="BH898"/>
  <c r="BD883"/>
  <c r="BF883"/>
  <c r="AZ1672"/>
  <c r="BH1672"/>
  <c r="BD2314"/>
  <c r="BF2314"/>
  <c r="BG2314"/>
  <c r="BG1676"/>
  <c r="BI1676"/>
  <c r="BG922"/>
  <c r="BI922"/>
  <c r="BG939"/>
  <c r="BI939"/>
  <c r="BG935"/>
  <c r="BI935"/>
  <c r="AT906"/>
  <c r="BE906"/>
  <c r="AT892"/>
  <c r="BE892"/>
  <c r="AZ892"/>
  <c r="BI892"/>
  <c r="AT897"/>
  <c r="BE897"/>
  <c r="AZ897"/>
  <c r="BH897"/>
  <c r="AZ891"/>
  <c r="BH891"/>
  <c r="AT890"/>
  <c r="BE890"/>
  <c r="AT886"/>
  <c r="BD886"/>
  <c r="AZ902"/>
  <c r="BG902"/>
  <c r="AZ1671"/>
  <c r="BH1671"/>
  <c r="AT903"/>
  <c r="BA903"/>
  <c r="AZ903"/>
  <c r="BH903"/>
  <c r="AT899"/>
  <c r="BD899"/>
  <c r="AZ899"/>
  <c r="BH899"/>
  <c r="AZ885"/>
  <c r="BI885"/>
  <c r="AT1673"/>
  <c r="BE1673"/>
  <c r="AZ1674"/>
  <c r="BG1674"/>
  <c r="AT1676"/>
  <c r="BD1676"/>
  <c r="AT923"/>
  <c r="BD923"/>
  <c r="AT922"/>
  <c r="BD922"/>
  <c r="AZ917"/>
  <c r="BG917"/>
  <c r="AZ1990"/>
  <c r="BG1990"/>
  <c r="AT914"/>
  <c r="BD914"/>
  <c r="AT937"/>
  <c r="BD937"/>
  <c r="AT941"/>
  <c r="BF941"/>
  <c r="AT938"/>
  <c r="BD938"/>
  <c r="AT939"/>
  <c r="BE939"/>
  <c r="AT940"/>
  <c r="BD940"/>
  <c r="AT935"/>
  <c r="BF935"/>
  <c r="AT942"/>
  <c r="BD942"/>
  <c r="AT936"/>
  <c r="BF936"/>
  <c r="AZ929"/>
  <c r="BG929"/>
  <c r="AT934"/>
  <c r="BF934"/>
  <c r="AZ931"/>
  <c r="BG931"/>
  <c r="AT829"/>
  <c r="BF829"/>
  <c r="AZ823"/>
  <c r="AZ813"/>
  <c r="BH813"/>
  <c r="AT827"/>
  <c r="BF827"/>
  <c r="AZ824"/>
  <c r="BG824"/>
  <c r="AZ855"/>
  <c r="BI855"/>
  <c r="AT811"/>
  <c r="BD811"/>
  <c r="AT866"/>
  <c r="BF866"/>
  <c r="AZ817"/>
  <c r="AT299"/>
  <c r="BF299"/>
  <c r="AZ724"/>
  <c r="BG724"/>
  <c r="AZ1669"/>
  <c r="AZ1670"/>
  <c r="BG1670"/>
  <c r="AT874"/>
  <c r="BF874"/>
  <c r="AZ872"/>
  <c r="AZ876"/>
  <c r="BI876"/>
  <c r="AT879"/>
  <c r="BF879"/>
  <c r="AZ882"/>
  <c r="BI882"/>
  <c r="BH896"/>
  <c r="AZ884"/>
  <c r="BH884"/>
  <c r="AZ904"/>
  <c r="BI904"/>
  <c r="AZ905"/>
  <c r="BI905"/>
  <c r="AT902"/>
  <c r="BD902"/>
  <c r="BA911"/>
  <c r="BH911"/>
  <c r="BD901"/>
  <c r="BF901"/>
  <c r="BD893"/>
  <c r="BF893"/>
  <c r="BD1672"/>
  <c r="BF1672"/>
  <c r="BA2314"/>
  <c r="BH2314"/>
  <c r="AZ919"/>
  <c r="BI919"/>
  <c r="AT917"/>
  <c r="BE917"/>
  <c r="AT1990"/>
  <c r="BD1990"/>
  <c r="BH918"/>
  <c r="AZ926"/>
  <c r="BG926"/>
  <c r="AT929"/>
  <c r="BD929"/>
  <c r="BI927"/>
  <c r="BH928"/>
  <c r="AZ933"/>
  <c r="BA933"/>
  <c r="AT931"/>
  <c r="BF931"/>
  <c r="BI912"/>
  <c r="BH1194"/>
  <c r="BA902"/>
  <c r="BH904"/>
  <c r="BA904"/>
  <c r="BG884"/>
  <c r="BA882"/>
  <c r="BA876"/>
  <c r="BI1669"/>
  <c r="BE299"/>
  <c r="BE827"/>
  <c r="BI823"/>
  <c r="BF942"/>
  <c r="BF940"/>
  <c r="BA939"/>
  <c r="BF938"/>
  <c r="BF937"/>
  <c r="BA922"/>
  <c r="BF922"/>
  <c r="BF923"/>
  <c r="BA1676"/>
  <c r="BF1676"/>
  <c r="BF886"/>
  <c r="BF906"/>
  <c r="BA1672"/>
  <c r="BI898"/>
  <c r="BG898"/>
  <c r="BA908"/>
  <c r="BG908"/>
  <c r="BI908"/>
  <c r="BH908"/>
  <c r="BI1194"/>
  <c r="BA912"/>
  <c r="BE912"/>
  <c r="BI928"/>
  <c r="BA927"/>
  <c r="BE927"/>
  <c r="BI921"/>
  <c r="BI918"/>
  <c r="BE920"/>
  <c r="BI806"/>
  <c r="BA806"/>
  <c r="BI791"/>
  <c r="BI764"/>
  <c r="BA764"/>
  <c r="BI834"/>
  <c r="BF800"/>
  <c r="BE800"/>
  <c r="BI832"/>
  <c r="BI854"/>
  <c r="BF814"/>
  <c r="BI819"/>
  <c r="BF861"/>
  <c r="BE861"/>
  <c r="BE831"/>
  <c r="BA831"/>
  <c r="BI1661"/>
  <c r="BI796"/>
  <c r="BF795"/>
  <c r="BE795"/>
  <c r="BI789"/>
  <c r="BI591"/>
  <c r="BH588"/>
  <c r="BF579"/>
  <c r="BE579"/>
  <c r="BE574"/>
  <c r="BI585"/>
  <c r="BI542"/>
  <c r="BF559"/>
  <c r="BF572"/>
  <c r="BE572"/>
  <c r="BF548"/>
  <c r="BE548"/>
  <c r="BE580"/>
  <c r="BF578"/>
  <c r="BF553"/>
  <c r="BE553"/>
  <c r="BF575"/>
  <c r="BE575"/>
  <c r="BF537"/>
  <c r="BI1128"/>
  <c r="BA1128"/>
  <c r="BI481"/>
  <c r="BA481"/>
  <c r="BF519"/>
  <c r="BE519"/>
  <c r="BE505"/>
  <c r="BF489"/>
  <c r="BE489"/>
  <c r="BF513"/>
  <c r="BE513"/>
  <c r="BF483"/>
  <c r="BE487"/>
  <c r="BF385"/>
  <c r="BF1585"/>
  <c r="BE1585"/>
  <c r="BI1076"/>
  <c r="BI704"/>
  <c r="BI1039"/>
  <c r="BI1042"/>
  <c r="BI1550"/>
  <c r="BA1550"/>
  <c r="BF1094"/>
  <c r="BF1097"/>
  <c r="BE1097"/>
  <c r="BF1902"/>
  <c r="BF1892"/>
  <c r="BE1892"/>
  <c r="BF1889"/>
  <c r="BF1891"/>
  <c r="BE1891"/>
  <c r="BF1888"/>
  <c r="BE1888"/>
  <c r="BE1096"/>
  <c r="BF1093"/>
  <c r="BF1544"/>
  <c r="BE1544"/>
  <c r="BF1884"/>
  <c r="BF1545"/>
  <c r="BE1545"/>
  <c r="BF1883"/>
  <c r="BF1036"/>
  <c r="BE1036"/>
  <c r="BF979"/>
  <c r="BE979"/>
  <c r="BE1959"/>
  <c r="BF1537"/>
  <c r="BF757"/>
  <c r="BE757"/>
  <c r="BF1870"/>
  <c r="BF1542"/>
  <c r="BE1542"/>
  <c r="BF1867"/>
  <c r="BF1539"/>
  <c r="BE1539"/>
  <c r="BF1872"/>
  <c r="BE1872"/>
  <c r="BE1874"/>
  <c r="BF980"/>
  <c r="BE980"/>
  <c r="BI1535"/>
  <c r="BA1535"/>
  <c r="BI502"/>
  <c r="BI523"/>
  <c r="BI485"/>
  <c r="BI490"/>
  <c r="BI511"/>
  <c r="BI501"/>
  <c r="BI507"/>
  <c r="BI534"/>
  <c r="BA534"/>
  <c r="BF532"/>
  <c r="BI460"/>
  <c r="BF451"/>
  <c r="BE451"/>
  <c r="BI455"/>
  <c r="BA455"/>
  <c r="BF438"/>
  <c r="BE438"/>
  <c r="BA435"/>
  <c r="BF435"/>
  <c r="BE435"/>
  <c r="BF273"/>
  <c r="BA454"/>
  <c r="BF454"/>
  <c r="BE454"/>
  <c r="BE446"/>
  <c r="BA461"/>
  <c r="BF461"/>
  <c r="BE461"/>
  <c r="BI465"/>
  <c r="BI474"/>
  <c r="BA450"/>
  <c r="BG450"/>
  <c r="BI450"/>
  <c r="BH450"/>
  <c r="BI464"/>
  <c r="BA464"/>
  <c r="BF101"/>
  <c r="BE101"/>
  <c r="BA101"/>
  <c r="BF429"/>
  <c r="BE429"/>
  <c r="BA429"/>
  <c r="BF427"/>
  <c r="BA427"/>
  <c r="BI256"/>
  <c r="BA256"/>
  <c r="BE1604"/>
  <c r="BF410"/>
  <c r="BE410"/>
  <c r="BI409"/>
  <c r="BA409"/>
  <c r="BF408"/>
  <c r="BE408"/>
  <c r="BI403"/>
  <c r="BA403"/>
  <c r="BF394"/>
  <c r="BE394"/>
  <c r="BF391"/>
  <c r="BE391"/>
  <c r="BF1599"/>
  <c r="BE1599"/>
  <c r="BI1597"/>
  <c r="BF1084"/>
  <c r="BE1084"/>
  <c r="BF1592"/>
  <c r="BE1592"/>
  <c r="BA1592"/>
  <c r="BF695"/>
  <c r="BE695"/>
  <c r="BA695"/>
  <c r="BI329"/>
  <c r="BF360"/>
  <c r="BE360"/>
  <c r="BF374"/>
  <c r="BE374"/>
  <c r="BF682"/>
  <c r="BE682"/>
  <c r="BI1523"/>
  <c r="BI526"/>
  <c r="BF503"/>
  <c r="BF491"/>
  <c r="BF493"/>
  <c r="BF477"/>
  <c r="BF517"/>
  <c r="BF440"/>
  <c r="BF443"/>
  <c r="BA1026"/>
  <c r="BF1026"/>
  <c r="BE1026"/>
  <c r="BA1518"/>
  <c r="BI1509"/>
  <c r="BF1505"/>
  <c r="BE1505"/>
  <c r="BF1502"/>
  <c r="BE1502"/>
  <c r="BF22"/>
  <c r="BE22"/>
  <c r="BF353"/>
  <c r="BE353"/>
  <c r="BI349"/>
  <c r="BI1857"/>
  <c r="BI1859"/>
  <c r="BI1492"/>
  <c r="BI1486"/>
  <c r="BI1484"/>
  <c r="BA1484"/>
  <c r="BI1489"/>
  <c r="BF1025"/>
  <c r="BF1487"/>
  <c r="BE1487"/>
  <c r="BI1841"/>
  <c r="BA1841"/>
  <c r="BI1480"/>
  <c r="BA1480"/>
  <c r="BF1466"/>
  <c r="BE1466"/>
  <c r="BF1451"/>
  <c r="BE1451"/>
  <c r="BF1835"/>
  <c r="BE1835"/>
  <c r="BF1468"/>
  <c r="BE1468"/>
  <c r="BF1453"/>
  <c r="BE1453"/>
  <c r="BF1449"/>
  <c r="BE1449"/>
  <c r="BF1459"/>
  <c r="BI1401"/>
  <c r="BI691"/>
  <c r="BA689"/>
  <c r="BF689"/>
  <c r="BE689"/>
  <c r="BI1787"/>
  <c r="BI1358"/>
  <c r="BA1358"/>
  <c r="BF1753"/>
  <c r="BE1753"/>
  <c r="BF1321"/>
  <c r="BE1321"/>
  <c r="BF1274"/>
  <c r="BE1274"/>
  <c r="BE4"/>
  <c r="BF1800"/>
  <c r="BE1800"/>
  <c r="BI1791"/>
  <c r="BF1792"/>
  <c r="BE1792"/>
  <c r="BI1754"/>
  <c r="BI1340"/>
  <c r="BI1767"/>
  <c r="BI1322"/>
  <c r="BI1008"/>
  <c r="BA1008"/>
  <c r="BF1006"/>
  <c r="BE1006"/>
  <c r="BI1198"/>
  <c r="BA1198"/>
  <c r="BF1090"/>
  <c r="BE1090"/>
  <c r="BI956"/>
  <c r="BF205"/>
  <c r="BE205"/>
  <c r="BH2005"/>
  <c r="BI2005"/>
  <c r="BH1254"/>
  <c r="BI1254"/>
  <c r="BH17"/>
  <c r="BI17"/>
  <c r="BH1576"/>
  <c r="BI1576"/>
  <c r="BH1260"/>
  <c r="BI1260"/>
  <c r="BH970"/>
  <c r="BI970"/>
  <c r="BH62"/>
  <c r="BI62"/>
  <c r="BH929"/>
  <c r="BH1990"/>
  <c r="BH917"/>
  <c r="BF902"/>
  <c r="BH900"/>
  <c r="BE900"/>
  <c r="BE942"/>
  <c r="BE940"/>
  <c r="BE938"/>
  <c r="BE937"/>
  <c r="BG876"/>
  <c r="BD874"/>
  <c r="BG1669"/>
  <c r="BD866"/>
  <c r="BH824"/>
  <c r="BE922"/>
  <c r="BE1676"/>
  <c r="BH882"/>
  <c r="BH876"/>
  <c r="BH823"/>
  <c r="BG854"/>
  <c r="BH819"/>
  <c r="BH845"/>
  <c r="BH838"/>
  <c r="BG1661"/>
  <c r="BG796"/>
  <c r="BG789"/>
  <c r="BG588"/>
  <c r="BD574"/>
  <c r="BH849"/>
  <c r="BH834"/>
  <c r="BG832"/>
  <c r="BD814"/>
  <c r="BH1661"/>
  <c r="BH791"/>
  <c r="BH796"/>
  <c r="BH789"/>
  <c r="BG551"/>
  <c r="BH1128"/>
  <c r="BH481"/>
  <c r="BG520"/>
  <c r="BG529"/>
  <c r="BD558"/>
  <c r="BD559"/>
  <c r="BD548"/>
  <c r="BD578"/>
  <c r="BD552"/>
  <c r="BD537"/>
  <c r="BG521"/>
  <c r="BD489"/>
  <c r="BH502"/>
  <c r="BH480"/>
  <c r="BH523"/>
  <c r="BH485"/>
  <c r="BH490"/>
  <c r="BH518"/>
  <c r="BH511"/>
  <c r="BH501"/>
  <c r="BH507"/>
  <c r="BH528"/>
  <c r="BH534"/>
  <c r="BH460"/>
  <c r="BE463"/>
  <c r="BG464"/>
  <c r="BH256"/>
  <c r="BD410"/>
  <c r="BD408"/>
  <c r="BH1594"/>
  <c r="BG329"/>
  <c r="BH1076"/>
  <c r="BG1577"/>
  <c r="BH1039"/>
  <c r="BH1042"/>
  <c r="BH1550"/>
  <c r="BD1097"/>
  <c r="BD1892"/>
  <c r="BD1891"/>
  <c r="BD1096"/>
  <c r="BD1544"/>
  <c r="BD1545"/>
  <c r="BD1036"/>
  <c r="BD1959"/>
  <c r="BD757"/>
  <c r="BG1029"/>
  <c r="BG1527"/>
  <c r="BE503"/>
  <c r="BE506"/>
  <c r="BE440"/>
  <c r="BH464"/>
  <c r="BD429"/>
  <c r="BG256"/>
  <c r="BD391"/>
  <c r="BD1599"/>
  <c r="BH1597"/>
  <c r="BD385"/>
  <c r="BH329"/>
  <c r="BD1585"/>
  <c r="BD374"/>
  <c r="BD682"/>
  <c r="BH704"/>
  <c r="BD1542"/>
  <c r="BD1539"/>
  <c r="BD1874"/>
  <c r="BH1523"/>
  <c r="BA436"/>
  <c r="BA442"/>
  <c r="BH1518"/>
  <c r="BH1509"/>
  <c r="BH349"/>
  <c r="BH1857"/>
  <c r="BH1859"/>
  <c r="BH1492"/>
  <c r="BH1486"/>
  <c r="BH1484"/>
  <c r="BH1489"/>
  <c r="BH1841"/>
  <c r="BH1480"/>
  <c r="BG1428"/>
  <c r="BG1414"/>
  <c r="BH691"/>
  <c r="BH1799"/>
  <c r="BH1791"/>
  <c r="BH1781"/>
  <c r="BH310"/>
  <c r="BG1754"/>
  <c r="BG1767"/>
  <c r="BH1276"/>
  <c r="BH946"/>
  <c r="BG1518"/>
  <c r="BD22"/>
  <c r="BD353"/>
  <c r="BG1857"/>
  <c r="BG1859"/>
  <c r="BG1492"/>
  <c r="BD1487"/>
  <c r="BD1451"/>
  <c r="BD1468"/>
  <c r="BD1449"/>
  <c r="BG691"/>
  <c r="BD689"/>
  <c r="BG1340"/>
  <c r="BG1322"/>
  <c r="BD1321"/>
  <c r="BG1263"/>
  <c r="BG212"/>
  <c r="BD1006"/>
  <c r="BD1090"/>
  <c r="BG1198"/>
  <c r="BH956"/>
  <c r="BG2005"/>
  <c r="BG17"/>
  <c r="BG1260"/>
  <c r="BG62"/>
  <c r="BE931"/>
  <c r="BD931"/>
  <c r="BA931"/>
  <c r="BH926"/>
  <c r="BI926"/>
  <c r="BE1990"/>
  <c r="BG919"/>
  <c r="BH919"/>
  <c r="BG905"/>
  <c r="BH905"/>
  <c r="BE879"/>
  <c r="BI872"/>
  <c r="BI1670"/>
  <c r="BI724"/>
  <c r="BA724"/>
  <c r="BI817"/>
  <c r="BE811"/>
  <c r="BI824"/>
  <c r="BA824"/>
  <c r="BI813"/>
  <c r="BE829"/>
  <c r="BI1674"/>
  <c r="BD1673"/>
  <c r="BF1673"/>
  <c r="BG885"/>
  <c r="BG899"/>
  <c r="BI899"/>
  <c r="BA899"/>
  <c r="BF899"/>
  <c r="BG903"/>
  <c r="BI903"/>
  <c r="BD903"/>
  <c r="BF903"/>
  <c r="BI1671"/>
  <c r="BG1671"/>
  <c r="BD890"/>
  <c r="BF890"/>
  <c r="BG891"/>
  <c r="BI891"/>
  <c r="BA891"/>
  <c r="BG897"/>
  <c r="BI897"/>
  <c r="BF897"/>
  <c r="BA897"/>
  <c r="BD897"/>
  <c r="BG892"/>
  <c r="BA892"/>
  <c r="BD892"/>
  <c r="BF892"/>
  <c r="BH909"/>
  <c r="BG909"/>
  <c r="BA895"/>
  <c r="BI895"/>
  <c r="BH895"/>
  <c r="BD907"/>
  <c r="BA900"/>
  <c r="BD900"/>
  <c r="BD889"/>
  <c r="BI809"/>
  <c r="BI784"/>
  <c r="BA784"/>
  <c r="BI1654"/>
  <c r="BF862"/>
  <c r="BE862"/>
  <c r="BF818"/>
  <c r="BE818"/>
  <c r="BF815"/>
  <c r="BE815"/>
  <c r="BI845"/>
  <c r="BA845"/>
  <c r="BI843"/>
  <c r="BA843"/>
  <c r="BI838"/>
  <c r="BA838"/>
  <c r="BF841"/>
  <c r="BE841"/>
  <c r="BI787"/>
  <c r="BI779"/>
  <c r="BA779"/>
  <c r="BI771"/>
  <c r="BI1625"/>
  <c r="BA1625"/>
  <c r="BE587"/>
  <c r="BF590"/>
  <c r="BE590"/>
  <c r="BF554"/>
  <c r="BE554"/>
  <c r="BA554"/>
  <c r="BF565"/>
  <c r="BE565"/>
  <c r="BI844"/>
  <c r="BA561"/>
  <c r="BF561"/>
  <c r="BE561"/>
  <c r="BF555"/>
  <c r="BE555"/>
  <c r="BI551"/>
  <c r="BF576"/>
  <c r="BE576"/>
  <c r="BF541"/>
  <c r="BE541"/>
  <c r="BA581"/>
  <c r="BF581"/>
  <c r="BE581"/>
  <c r="BA557"/>
  <c r="BF557"/>
  <c r="BE557"/>
  <c r="BA549"/>
  <c r="BF549"/>
  <c r="BE549"/>
  <c r="BA547"/>
  <c r="BF547"/>
  <c r="BA570"/>
  <c r="BF570"/>
  <c r="BE570"/>
  <c r="BA550"/>
  <c r="BF550"/>
  <c r="BE550"/>
  <c r="BA545"/>
  <c r="BE545"/>
  <c r="BA540"/>
  <c r="BF540"/>
  <c r="BE540"/>
  <c r="BI16"/>
  <c r="BA16"/>
  <c r="BF527"/>
  <c r="BE527"/>
  <c r="BF479"/>
  <c r="BE479"/>
  <c r="BI520"/>
  <c r="BF512"/>
  <c r="BE512"/>
  <c r="BF516"/>
  <c r="BE516"/>
  <c r="BA495"/>
  <c r="BI529"/>
  <c r="BI94"/>
  <c r="BA94"/>
  <c r="BF1078"/>
  <c r="BE1078"/>
  <c r="BF1589"/>
  <c r="BE1589"/>
  <c r="BI1040"/>
  <c r="BI1041"/>
  <c r="BA1041"/>
  <c r="BF982"/>
  <c r="BE982"/>
  <c r="BF1893"/>
  <c r="BE1893"/>
  <c r="BF1098"/>
  <c r="BE1098"/>
  <c r="BF1903"/>
  <c r="BF1896"/>
  <c r="BE1896"/>
  <c r="BF981"/>
  <c r="BE981"/>
  <c r="BF1887"/>
  <c r="BE1887"/>
  <c r="BF1548"/>
  <c r="BE1548"/>
  <c r="BF1038"/>
  <c r="BE1038"/>
  <c r="BF984"/>
  <c r="BE984"/>
  <c r="BF983"/>
  <c r="BE983"/>
  <c r="BF1895"/>
  <c r="BF1882"/>
  <c r="BE1882"/>
  <c r="BF1877"/>
  <c r="BE1877"/>
  <c r="BF1871"/>
  <c r="BE1871"/>
  <c r="BF1540"/>
  <c r="BE1540"/>
  <c r="BF1873"/>
  <c r="BE1873"/>
  <c r="BF315"/>
  <c r="BE315"/>
  <c r="BF1028"/>
  <c r="BE1028"/>
  <c r="BF1034"/>
  <c r="BE1034"/>
  <c r="BF1875"/>
  <c r="BE1875"/>
  <c r="BF1035"/>
  <c r="BA1878"/>
  <c r="BF1878"/>
  <c r="BE1878"/>
  <c r="BF1541"/>
  <c r="BE1541"/>
  <c r="BI1029"/>
  <c r="BI1527"/>
  <c r="BG500"/>
  <c r="BI500"/>
  <c r="BH500"/>
  <c r="BA445"/>
  <c r="BI445"/>
  <c r="BH445"/>
  <c r="BG457"/>
  <c r="BI457"/>
  <c r="BH457"/>
  <c r="BI475"/>
  <c r="BA475"/>
  <c r="BG475"/>
  <c r="BH475"/>
  <c r="BI470"/>
  <c r="BA470"/>
  <c r="BE467"/>
  <c r="BF424"/>
  <c r="BE424"/>
  <c r="BF434"/>
  <c r="BE434"/>
  <c r="BF431"/>
  <c r="BE431"/>
  <c r="BI13"/>
  <c r="BI15"/>
  <c r="BI12"/>
  <c r="BI14"/>
  <c r="BI11"/>
  <c r="BI418"/>
  <c r="BF419"/>
  <c r="BE419"/>
  <c r="BI399"/>
  <c r="BF397"/>
  <c r="BE397"/>
  <c r="BA397"/>
  <c r="BI400"/>
  <c r="BF395"/>
  <c r="BE395"/>
  <c r="BI389"/>
  <c r="BI1088"/>
  <c r="BA1088"/>
  <c r="BF1107"/>
  <c r="BE1107"/>
  <c r="BF1591"/>
  <c r="BE1591"/>
  <c r="BF1085"/>
  <c r="BE1085"/>
  <c r="BI1594"/>
  <c r="BA1594"/>
  <c r="BI1082"/>
  <c r="BA1082"/>
  <c r="BI1577"/>
  <c r="BI373"/>
  <c r="BI361"/>
  <c r="BA361"/>
  <c r="BI1925"/>
  <c r="BI1054"/>
  <c r="BI1103"/>
  <c r="BI1048"/>
  <c r="BA1048"/>
  <c r="BF1863"/>
  <c r="BE1863"/>
  <c r="BF1525"/>
  <c r="BE1525"/>
  <c r="BA1525"/>
  <c r="BF1514"/>
  <c r="BE1514"/>
  <c r="BI478"/>
  <c r="BA478"/>
  <c r="BG478"/>
  <c r="BF1862"/>
  <c r="BE1862"/>
  <c r="BF1516"/>
  <c r="BE1516"/>
  <c r="BI1503"/>
  <c r="BF1504"/>
  <c r="BE1504"/>
  <c r="BI1510"/>
  <c r="BA1510"/>
  <c r="BI350"/>
  <c r="BF85"/>
  <c r="BE85"/>
  <c r="BF84"/>
  <c r="BE84"/>
  <c r="BI1858"/>
  <c r="BI328"/>
  <c r="BF1494"/>
  <c r="BE1494"/>
  <c r="BI1490"/>
  <c r="BI1485"/>
  <c r="BA1485"/>
  <c r="BI1483"/>
  <c r="BF1840"/>
  <c r="BE1840"/>
  <c r="BF1493"/>
  <c r="BE1493"/>
  <c r="BI1825"/>
  <c r="BA1825"/>
  <c r="BI1475"/>
  <c r="BA1475"/>
  <c r="BF1434"/>
  <c r="BE1434"/>
  <c r="BA1433"/>
  <c r="BF1433"/>
  <c r="BE1433"/>
  <c r="BI1454"/>
  <c r="BF1447"/>
  <c r="BE1447"/>
  <c r="BF1818"/>
  <c r="BE1818"/>
  <c r="BF1438"/>
  <c r="BE1438"/>
  <c r="BF1443"/>
  <c r="BE1443"/>
  <c r="BI1428"/>
  <c r="BA1428"/>
  <c r="BI1414"/>
  <c r="BA1797"/>
  <c r="BF1797"/>
  <c r="BE1797"/>
  <c r="BA1796"/>
  <c r="BF1796"/>
  <c r="BE1796"/>
  <c r="BF1370"/>
  <c r="BE1370"/>
  <c r="BA1339"/>
  <c r="BF1339"/>
  <c r="BE1339"/>
  <c r="BF1332"/>
  <c r="BE1332"/>
  <c r="BI1276"/>
  <c r="BI946"/>
  <c r="BE1403"/>
  <c r="BA1403"/>
  <c r="BF1396"/>
  <c r="BE1396"/>
  <c r="BI1799"/>
  <c r="BA1799"/>
  <c r="BF1789"/>
  <c r="BE1789"/>
  <c r="BI1781"/>
  <c r="BI1782"/>
  <c r="BA1782"/>
  <c r="BI310"/>
  <c r="BA310"/>
  <c r="BF1760"/>
  <c r="BE1760"/>
  <c r="BF1355"/>
  <c r="BE1355"/>
  <c r="BF1762"/>
  <c r="BE1762"/>
  <c r="BF1343"/>
  <c r="BE1343"/>
  <c r="BA1343"/>
  <c r="BF1759"/>
  <c r="BE1759"/>
  <c r="BA1759"/>
  <c r="BF1352"/>
  <c r="BE1352"/>
  <c r="BA1352"/>
  <c r="BI1263"/>
  <c r="BA1263"/>
  <c r="BA1007"/>
  <c r="BF1007"/>
  <c r="BE1007"/>
  <c r="BF1199"/>
  <c r="BE1199"/>
  <c r="BF807"/>
  <c r="BE807"/>
  <c r="BI1014"/>
  <c r="BI2090"/>
  <c r="BF943"/>
  <c r="BE943"/>
  <c r="BA943"/>
  <c r="BF944"/>
  <c r="BE944"/>
  <c r="BF1005"/>
  <c r="BE1005"/>
  <c r="BA1005"/>
  <c r="BF1181"/>
  <c r="BE1181"/>
  <c r="BF1188"/>
  <c r="BE1188"/>
  <c r="BF1176"/>
  <c r="BE1176"/>
  <c r="BF217"/>
  <c r="BE217"/>
  <c r="BA217"/>
  <c r="BI212"/>
  <c r="BF730"/>
  <c r="BE730"/>
  <c r="BA730"/>
  <c r="BH1130"/>
  <c r="BI1130"/>
  <c r="BH60"/>
  <c r="BI60"/>
  <c r="BH1517"/>
  <c r="BI1517"/>
  <c r="BH355"/>
  <c r="BI355"/>
  <c r="BH960"/>
  <c r="BI960"/>
  <c r="BH2039"/>
  <c r="BI2039"/>
  <c r="BH1688"/>
  <c r="BI1688"/>
  <c r="BH931"/>
  <c r="BF929"/>
  <c r="BF1990"/>
  <c r="BF917"/>
  <c r="BH902"/>
  <c r="BE936"/>
  <c r="BE935"/>
  <c r="BE941"/>
  <c r="BE914"/>
  <c r="BI900"/>
  <c r="BE886"/>
  <c r="BG882"/>
  <c r="BH872"/>
  <c r="BH1670"/>
  <c r="BH724"/>
  <c r="BH817"/>
  <c r="BG855"/>
  <c r="BD827"/>
  <c r="BG823"/>
  <c r="BE923"/>
  <c r="BF889"/>
  <c r="BD879"/>
  <c r="BG872"/>
  <c r="BH1669"/>
  <c r="BG817"/>
  <c r="BH855"/>
  <c r="BG813"/>
  <c r="BD829"/>
  <c r="BG849"/>
  <c r="BG834"/>
  <c r="BH832"/>
  <c r="BD815"/>
  <c r="BD861"/>
  <c r="BG843"/>
  <c r="BD831"/>
  <c r="BH864"/>
  <c r="BH806"/>
  <c r="BG791"/>
  <c r="BG787"/>
  <c r="BG1654"/>
  <c r="BH764"/>
  <c r="BD554"/>
  <c r="BD862"/>
  <c r="BG812"/>
  <c r="BD800"/>
  <c r="BH854"/>
  <c r="BG819"/>
  <c r="BH843"/>
  <c r="BD841"/>
  <c r="BH809"/>
  <c r="BG784"/>
  <c r="BD795"/>
  <c r="BG779"/>
  <c r="BG764"/>
  <c r="BH1625"/>
  <c r="BH591"/>
  <c r="BD565"/>
  <c r="BD561"/>
  <c r="BH585"/>
  <c r="BH542"/>
  <c r="BD541"/>
  <c r="BD557"/>
  <c r="BD547"/>
  <c r="BD550"/>
  <c r="BD540"/>
  <c r="BG16"/>
  <c r="BD527"/>
  <c r="BD479"/>
  <c r="BD512"/>
  <c r="BG495"/>
  <c r="BG585"/>
  <c r="BG542"/>
  <c r="BD572"/>
  <c r="BD580"/>
  <c r="BD553"/>
  <c r="BD575"/>
  <c r="BG1128"/>
  <c r="BG481"/>
  <c r="BD519"/>
  <c r="BD505"/>
  <c r="BD513"/>
  <c r="BD483"/>
  <c r="BD487"/>
  <c r="BH455"/>
  <c r="BH465"/>
  <c r="BH474"/>
  <c r="BG470"/>
  <c r="BD424"/>
  <c r="BD431"/>
  <c r="BD1604"/>
  <c r="BG15"/>
  <c r="BG14"/>
  <c r="BG418"/>
  <c r="BH399"/>
  <c r="BH409"/>
  <c r="BH400"/>
  <c r="BH403"/>
  <c r="BG389"/>
  <c r="BG1597"/>
  <c r="BD1084"/>
  <c r="BD1592"/>
  <c r="BD695"/>
  <c r="BD1078"/>
  <c r="BG373"/>
  <c r="BG361"/>
  <c r="BG1925"/>
  <c r="BG1103"/>
  <c r="BH1048"/>
  <c r="BG704"/>
  <c r="BG1040"/>
  <c r="BG1041"/>
  <c r="BD1094"/>
  <c r="BD1902"/>
  <c r="BD1889"/>
  <c r="BD1888"/>
  <c r="BD1093"/>
  <c r="BD1884"/>
  <c r="BD1883"/>
  <c r="BD979"/>
  <c r="BD1537"/>
  <c r="BD1870"/>
  <c r="BD1034"/>
  <c r="BD1035"/>
  <c r="BD1541"/>
  <c r="BH1535"/>
  <c r="BG1523"/>
  <c r="BE491"/>
  <c r="BE477"/>
  <c r="BE517"/>
  <c r="BE443"/>
  <c r="BD467"/>
  <c r="BD101"/>
  <c r="BD427"/>
  <c r="BG13"/>
  <c r="BG12"/>
  <c r="BG11"/>
  <c r="BD419"/>
  <c r="BG409"/>
  <c r="BG403"/>
  <c r="BH389"/>
  <c r="BH1088"/>
  <c r="BD1085"/>
  <c r="BG1082"/>
  <c r="BH94"/>
  <c r="BG1076"/>
  <c r="BD1589"/>
  <c r="BD360"/>
  <c r="BH361"/>
  <c r="BG1054"/>
  <c r="BG1048"/>
  <c r="BG1039"/>
  <c r="BG1042"/>
  <c r="BG1550"/>
  <c r="BD982"/>
  <c r="BD1098"/>
  <c r="BD1896"/>
  <c r="BD1887"/>
  <c r="BD1038"/>
  <c r="BD983"/>
  <c r="BD1882"/>
  <c r="BD1871"/>
  <c r="BD1873"/>
  <c r="BD1028"/>
  <c r="BD1867"/>
  <c r="BD1872"/>
  <c r="BD980"/>
  <c r="BG1535"/>
  <c r="BD1525"/>
  <c r="BD1514"/>
  <c r="BA437"/>
  <c r="BA176"/>
  <c r="BD1862"/>
  <c r="BD1516"/>
  <c r="BG1503"/>
  <c r="BG1510"/>
  <c r="BD85"/>
  <c r="BD84"/>
  <c r="BG1858"/>
  <c r="BG328"/>
  <c r="BD1494"/>
  <c r="BG1490"/>
  <c r="BG1485"/>
  <c r="BG1483"/>
  <c r="BD1493"/>
  <c r="BG1825"/>
  <c r="BG1475"/>
  <c r="BD1433"/>
  <c r="BD1818"/>
  <c r="BD1443"/>
  <c r="BH1401"/>
  <c r="BH1787"/>
  <c r="BD1800"/>
  <c r="BD1789"/>
  <c r="BD1792"/>
  <c r="BG1782"/>
  <c r="BG1358"/>
  <c r="BD1339"/>
  <c r="BD1760"/>
  <c r="BH1340"/>
  <c r="BH1322"/>
  <c r="BD1759"/>
  <c r="BD1332"/>
  <c r="BD1274"/>
  <c r="BD4"/>
  <c r="BD1026"/>
  <c r="BG1509"/>
  <c r="BD1505"/>
  <c r="BH1510"/>
  <c r="BH350"/>
  <c r="BG349"/>
  <c r="BH1858"/>
  <c r="BH328"/>
  <c r="BG1486"/>
  <c r="BG1484"/>
  <c r="BG1489"/>
  <c r="BD1025"/>
  <c r="BG1841"/>
  <c r="BG1480"/>
  <c r="BD1466"/>
  <c r="BH1454"/>
  <c r="BD1835"/>
  <c r="BD1453"/>
  <c r="BD1459"/>
  <c r="BG1401"/>
  <c r="BD1403"/>
  <c r="BD1396"/>
  <c r="BG1787"/>
  <c r="BG1791"/>
  <c r="BH1782"/>
  <c r="BH1358"/>
  <c r="BD1753"/>
  <c r="BH1754"/>
  <c r="BH1767"/>
  <c r="BD1343"/>
  <c r="BF4"/>
  <c r="BH1014"/>
  <c r="BH1008"/>
  <c r="BH2090"/>
  <c r="BH1198"/>
  <c r="BG956"/>
  <c r="BD807"/>
  <c r="BG1008"/>
  <c r="BG2090"/>
  <c r="BD943"/>
  <c r="BD1188"/>
  <c r="BD1176"/>
  <c r="BD217"/>
  <c r="BD205"/>
  <c r="BD730"/>
  <c r="BG60"/>
  <c r="BG355"/>
  <c r="BG2039"/>
  <c r="BG1254"/>
  <c r="BG1576"/>
  <c r="BG970"/>
  <c r="BF326"/>
  <c r="BE326"/>
  <c r="BF320"/>
  <c r="BE320"/>
  <c r="BF1621"/>
  <c r="BF2318"/>
  <c r="BE2318"/>
  <c r="BA2402"/>
  <c r="BF2402"/>
  <c r="BA2044"/>
  <c r="BE2044"/>
  <c r="BH326"/>
  <c r="BG326"/>
  <c r="BH320"/>
  <c r="BG320"/>
  <c r="BH1379"/>
  <c r="BI1379"/>
  <c r="BH2318"/>
  <c r="BG2318"/>
  <c r="BH276"/>
  <c r="BG276"/>
  <c r="BH2044"/>
  <c r="BG2044"/>
  <c r="BH302"/>
  <c r="BG302"/>
  <c r="BF2355"/>
  <c r="BE2355"/>
  <c r="AZ2157"/>
  <c r="AZ954"/>
  <c r="BI954"/>
  <c r="AT2172"/>
  <c r="AT2316"/>
  <c r="AZ359"/>
  <c r="AZ2365"/>
  <c r="BH2365"/>
  <c r="AZ2050"/>
  <c r="BH2050"/>
  <c r="AT1631"/>
  <c r="AT2099"/>
  <c r="BD2099"/>
  <c r="AT2101"/>
  <c r="BE2101"/>
  <c r="AT109"/>
  <c r="AT2375"/>
  <c r="AT2395"/>
  <c r="BF2395"/>
  <c r="AT2385"/>
  <c r="BD2385"/>
  <c r="AT2310"/>
  <c r="AZ2269"/>
  <c r="AT2400"/>
  <c r="AZ226"/>
  <c r="BH226"/>
  <c r="AZ738"/>
  <c r="BH738"/>
  <c r="AZ1160"/>
  <c r="AZ1973"/>
  <c r="BI1973"/>
  <c r="AZ124"/>
  <c r="BG124"/>
  <c r="AZ121"/>
  <c r="BH121"/>
  <c r="AZ1972"/>
  <c r="AZ122"/>
  <c r="BI122"/>
  <c r="AZ2009"/>
  <c r="BH2009"/>
  <c r="AZ78"/>
  <c r="BG78"/>
  <c r="AZ131"/>
  <c r="AT1372"/>
  <c r="AT253"/>
  <c r="BE253"/>
  <c r="AT1853"/>
  <c r="BE1853"/>
  <c r="AT1497"/>
  <c r="AT1852"/>
  <c r="AZ2130"/>
  <c r="AT2131"/>
  <c r="BF2131"/>
  <c r="AZ134"/>
  <c r="AZ2136"/>
  <c r="BH2136"/>
  <c r="AZ2241"/>
  <c r="BG2241"/>
  <c r="AZ2134"/>
  <c r="AZ140"/>
  <c r="AT1546"/>
  <c r="AT2221"/>
  <c r="BE2221"/>
  <c r="AZ2119"/>
  <c r="AZ243"/>
  <c r="AT1563"/>
  <c r="BF1563"/>
  <c r="AT183"/>
  <c r="BA183"/>
  <c r="AT2408"/>
  <c r="AT1612"/>
  <c r="AT1611"/>
  <c r="AT2160"/>
  <c r="AT34"/>
  <c r="AT651"/>
  <c r="AZ641"/>
  <c r="BF426"/>
  <c r="AT426"/>
  <c r="AZ1529"/>
  <c r="AZ1578"/>
  <c r="AZ1251"/>
  <c r="BH1251"/>
  <c r="AZ433"/>
  <c r="AZ2232"/>
  <c r="AT81"/>
  <c r="AT1446"/>
  <c r="AT1425"/>
  <c r="AT162"/>
  <c r="AT1430"/>
  <c r="AZ1240"/>
  <c r="AT1714"/>
  <c r="AT1238"/>
  <c r="AZ1238"/>
  <c r="AT1734"/>
  <c r="AT1751"/>
  <c r="AT1739"/>
  <c r="AZ1361"/>
  <c r="AT1371"/>
  <c r="AZ1792"/>
  <c r="AZ342"/>
  <c r="AT347"/>
  <c r="AZ1021"/>
  <c r="AZ1447"/>
  <c r="AZ1451"/>
  <c r="AZ352"/>
  <c r="AT21"/>
  <c r="AZ980"/>
  <c r="BI980"/>
  <c r="AZ315"/>
  <c r="AZ1873"/>
  <c r="AZ1540"/>
  <c r="AZ1871"/>
  <c r="AZ1877"/>
  <c r="AZ1895"/>
  <c r="AZ1894"/>
  <c r="AZ1095"/>
  <c r="AZ1886"/>
  <c r="AT1905"/>
  <c r="AZ357"/>
  <c r="AT1565"/>
  <c r="AZ1922"/>
  <c r="AZ374"/>
  <c r="AT96"/>
  <c r="AZ96"/>
  <c r="AZ395"/>
  <c r="AZ419"/>
  <c r="AZ443"/>
  <c r="AT508"/>
  <c r="AZ486"/>
  <c r="AZ505"/>
  <c r="AZ569"/>
  <c r="AT564"/>
  <c r="AT566"/>
  <c r="AT710"/>
  <c r="BE710"/>
  <c r="AT786"/>
  <c r="AZ829"/>
  <c r="AZ2327"/>
  <c r="BI2327"/>
  <c r="AZ1644"/>
  <c r="BG1644"/>
  <c r="AZ2113"/>
  <c r="BG2113"/>
  <c r="AT1628"/>
  <c r="AT717"/>
  <c r="BF717"/>
  <c r="AT2102"/>
  <c r="BD2102"/>
  <c r="AT110"/>
  <c r="AT2366"/>
  <c r="AT2367"/>
  <c r="BE2367"/>
  <c r="AT1667"/>
  <c r="BE1667"/>
  <c r="AT2396"/>
  <c r="AT2394"/>
  <c r="AT646"/>
  <c r="BE646"/>
  <c r="AZ2400"/>
  <c r="BG2400"/>
  <c r="AZ2267"/>
  <c r="BI2267"/>
  <c r="AZ227"/>
  <c r="AZ2255"/>
  <c r="BG2255"/>
  <c r="AZ1701"/>
  <c r="BI1701"/>
  <c r="AZ43"/>
  <c r="BI43"/>
  <c r="AZ659"/>
  <c r="AZ1954"/>
  <c r="BG1954"/>
  <c r="AZ1211"/>
  <c r="BI1211"/>
  <c r="AZ1210"/>
  <c r="BI1210"/>
  <c r="AZ2010"/>
  <c r="AZ79"/>
  <c r="BH79"/>
  <c r="AZ1372"/>
  <c r="BI1372"/>
  <c r="AT1373"/>
  <c r="BF1373"/>
  <c r="AT1374"/>
  <c r="AT1854"/>
  <c r="BF1854"/>
  <c r="AT1498"/>
  <c r="BE1498"/>
  <c r="AT133"/>
  <c r="BE133"/>
  <c r="AT2130"/>
  <c r="AT674"/>
  <c r="BD674"/>
  <c r="AT134"/>
  <c r="BE134"/>
  <c r="AZ2137"/>
  <c r="BH2137"/>
  <c r="AZ2169"/>
  <c r="AZ141"/>
  <c r="BI141"/>
  <c r="AZ1546"/>
  <c r="BI1546"/>
  <c r="AZ2221"/>
  <c r="AT2231"/>
  <c r="AT671"/>
  <c r="AZ1563"/>
  <c r="BA1563"/>
  <c r="AZ183"/>
  <c r="AZ2408"/>
  <c r="AZ2412"/>
  <c r="AZ1611"/>
  <c r="AZ2107"/>
  <c r="AZ2349"/>
  <c r="AT714"/>
  <c r="BF714"/>
  <c r="AT1786"/>
  <c r="AZ421"/>
  <c r="AZ1258"/>
  <c r="AZ1693"/>
  <c r="AZ102"/>
  <c r="AT1721"/>
  <c r="AZ2405"/>
  <c r="AT313"/>
  <c r="AZ1252"/>
  <c r="AT1416"/>
  <c r="AT1289"/>
  <c r="AZ1300"/>
  <c r="AT2159"/>
  <c r="AZ1806"/>
  <c r="AT869"/>
  <c r="AT187"/>
  <c r="AT188"/>
  <c r="AT191"/>
  <c r="AT189"/>
  <c r="AT192"/>
  <c r="BD192"/>
  <c r="AT195"/>
  <c r="AT194"/>
  <c r="AT952"/>
  <c r="AZ952"/>
  <c r="AT204"/>
  <c r="AT206"/>
  <c r="AZ206"/>
  <c r="AT209"/>
  <c r="AZ209"/>
  <c r="AT956"/>
  <c r="AT2253"/>
  <c r="AT216"/>
  <c r="AT218"/>
  <c r="AZ218"/>
  <c r="AZ149"/>
  <c r="AT150"/>
  <c r="AT2058"/>
  <c r="AT1151"/>
  <c r="AT2156"/>
  <c r="BE2156"/>
  <c r="AT70"/>
  <c r="AZ70"/>
  <c r="AT1993"/>
  <c r="BE1993"/>
  <c r="AT1992"/>
  <c r="AT1689"/>
  <c r="AZ1994"/>
  <c r="AT1177"/>
  <c r="AT1179"/>
  <c r="AZ1179"/>
  <c r="BG1179"/>
  <c r="AT2147"/>
  <c r="BE2147"/>
  <c r="AZ2147"/>
  <c r="BI2147"/>
  <c r="AT1187"/>
  <c r="BD1187"/>
  <c r="AT173"/>
  <c r="AT1191"/>
  <c r="BE1191"/>
  <c r="AT1185"/>
  <c r="AT2069"/>
  <c r="AT1192"/>
  <c r="AZ1192"/>
  <c r="AT1197"/>
  <c r="AZ1197"/>
  <c r="AT1195"/>
  <c r="AT1691"/>
  <c r="AZ1691"/>
  <c r="AT2248"/>
  <c r="AZ2088"/>
  <c r="AT1216"/>
  <c r="AT1217"/>
  <c r="AZ1217"/>
  <c r="AT1710"/>
  <c r="AT1239"/>
  <c r="AZ1239"/>
  <c r="AT1221"/>
  <c r="AZ1221"/>
  <c r="AT1228"/>
  <c r="AZ1707"/>
  <c r="AZ2091"/>
  <c r="AZ1293"/>
  <c r="AZ1747"/>
  <c r="AZ1354"/>
  <c r="AZ690"/>
  <c r="AZ2060"/>
  <c r="AZ1802"/>
  <c r="AT976"/>
  <c r="AZ976"/>
  <c r="AT1021"/>
  <c r="AZ1448"/>
  <c r="BG1448"/>
  <c r="AZ1452"/>
  <c r="BG1452"/>
  <c r="AZ1479"/>
  <c r="AT1858"/>
  <c r="AZ1505"/>
  <c r="AZ1867"/>
  <c r="AZ1542"/>
  <c r="AZ1885"/>
  <c r="AZ1047"/>
  <c r="AT1046"/>
  <c r="AT1044"/>
  <c r="AT1582"/>
  <c r="AT1002"/>
  <c r="AT1004"/>
  <c r="AZ448"/>
  <c r="AZ517"/>
  <c r="AZ477"/>
  <c r="AZ491"/>
  <c r="AT1138"/>
  <c r="AT1129"/>
  <c r="AT551"/>
  <c r="AT635"/>
  <c r="AZ936"/>
  <c r="BI2050"/>
  <c r="BG2050"/>
  <c r="BE1631"/>
  <c r="BD1631"/>
  <c r="BF1631"/>
  <c r="BF633"/>
  <c r="BE633"/>
  <c r="BD633"/>
  <c r="BA1650"/>
  <c r="BE1650"/>
  <c r="BF1650"/>
  <c r="BD1650"/>
  <c r="BE2099"/>
  <c r="BF2099"/>
  <c r="BF2101"/>
  <c r="BF109"/>
  <c r="BD109"/>
  <c r="BE109"/>
  <c r="BF2375"/>
  <c r="BD2375"/>
  <c r="BE2375"/>
  <c r="BD2395"/>
  <c r="BE2395"/>
  <c r="BF2385"/>
  <c r="BD2310"/>
  <c r="BF2310"/>
  <c r="BE2310"/>
  <c r="BI2269"/>
  <c r="BH2269"/>
  <c r="BG2269"/>
  <c r="BI738"/>
  <c r="BG738"/>
  <c r="BI1160"/>
  <c r="BG1160"/>
  <c r="BH1160"/>
  <c r="BG1973"/>
  <c r="BH1973"/>
  <c r="BI121"/>
  <c r="BG121"/>
  <c r="BI1972"/>
  <c r="BG1972"/>
  <c r="BH1972"/>
  <c r="BG122"/>
  <c r="BH122"/>
  <c r="BI78"/>
  <c r="BH78"/>
  <c r="BI131"/>
  <c r="BH131"/>
  <c r="BG131"/>
  <c r="BF253"/>
  <c r="BF1853"/>
  <c r="BD1853"/>
  <c r="BF1497"/>
  <c r="BE1497"/>
  <c r="BD1497"/>
  <c r="BE1852"/>
  <c r="BD1852"/>
  <c r="BF1852"/>
  <c r="BE2131"/>
  <c r="BD2131"/>
  <c r="BI2136"/>
  <c r="BG2136"/>
  <c r="BI2241"/>
  <c r="BI2134"/>
  <c r="BG2134"/>
  <c r="BH2134"/>
  <c r="BI140"/>
  <c r="BH140"/>
  <c r="BG140"/>
  <c r="BF2221"/>
  <c r="BD1563"/>
  <c r="BE1563"/>
  <c r="BF1611"/>
  <c r="BA1611"/>
  <c r="BE651"/>
  <c r="BF651"/>
  <c r="BD651"/>
  <c r="BE929"/>
  <c r="BI896"/>
  <c r="BG2327"/>
  <c r="BH2327"/>
  <c r="BI2113"/>
  <c r="BH2113"/>
  <c r="BE1628"/>
  <c r="BD1628"/>
  <c r="BF1628"/>
  <c r="BD717"/>
  <c r="BE717"/>
  <c r="BI1650"/>
  <c r="BG1650"/>
  <c r="BH1650"/>
  <c r="BE2102"/>
  <c r="BE110"/>
  <c r="BF110"/>
  <c r="BD110"/>
  <c r="BE2366"/>
  <c r="BD2366"/>
  <c r="BF2366"/>
  <c r="BF2367"/>
  <c r="BD2367"/>
  <c r="BD1667"/>
  <c r="BF2396"/>
  <c r="BE2396"/>
  <c r="BD2396"/>
  <c r="BF2394"/>
  <c r="BE2394"/>
  <c r="BD2394"/>
  <c r="BF646"/>
  <c r="BD646"/>
  <c r="BI2257"/>
  <c r="BG2257"/>
  <c r="BH2257"/>
  <c r="BH2400"/>
  <c r="BG2267"/>
  <c r="BH2267"/>
  <c r="BI227"/>
  <c r="BH227"/>
  <c r="BG227"/>
  <c r="BI2255"/>
  <c r="BH2255"/>
  <c r="BH1701"/>
  <c r="BH43"/>
  <c r="BG43"/>
  <c r="BI659"/>
  <c r="BH659"/>
  <c r="BG659"/>
  <c r="BI1954"/>
  <c r="BH1954"/>
  <c r="BH1211"/>
  <c r="BH1210"/>
  <c r="BG1210"/>
  <c r="BI2010"/>
  <c r="BG2010"/>
  <c r="BH2010"/>
  <c r="BI79"/>
  <c r="BG79"/>
  <c r="BG1372"/>
  <c r="BE1373"/>
  <c r="BD1373"/>
  <c r="BE1374"/>
  <c r="BF1374"/>
  <c r="BD1374"/>
  <c r="BE1854"/>
  <c r="BD1854"/>
  <c r="BD1498"/>
  <c r="BF133"/>
  <c r="BD133"/>
  <c r="BF674"/>
  <c r="BE674"/>
  <c r="BD134"/>
  <c r="BI2137"/>
  <c r="BG2137"/>
  <c r="BI2169"/>
  <c r="BH2169"/>
  <c r="BG2169"/>
  <c r="BG141"/>
  <c r="BH141"/>
  <c r="BF2231"/>
  <c r="BE2231"/>
  <c r="BD2231"/>
  <c r="BE671"/>
  <c r="BF671"/>
  <c r="BE714"/>
  <c r="BD714"/>
  <c r="BG1242"/>
  <c r="BH1242"/>
  <c r="BD2092"/>
  <c r="BA2092"/>
  <c r="BG2060"/>
  <c r="BH2060"/>
  <c r="BH980"/>
  <c r="AZ2330"/>
  <c r="AZ2363"/>
  <c r="AZ2328"/>
  <c r="AZ2362"/>
  <c r="AT618"/>
  <c r="AT1140"/>
  <c r="AZ739"/>
  <c r="AZ2265"/>
  <c r="AZ2254"/>
  <c r="BI2254"/>
  <c r="AT241"/>
  <c r="AZ1969"/>
  <c r="AT2289"/>
  <c r="AT658"/>
  <c r="AT1698"/>
  <c r="AZ2008"/>
  <c r="AZ744"/>
  <c r="AZ1700"/>
  <c r="AZ1613"/>
  <c r="AZ1615"/>
  <c r="AZ126"/>
  <c r="AT131"/>
  <c r="BF131"/>
  <c r="AZ663"/>
  <c r="BI663"/>
  <c r="AT127"/>
  <c r="AT129"/>
  <c r="BD129"/>
  <c r="AT2122"/>
  <c r="BF2122"/>
  <c r="AT1784"/>
  <c r="BF1784"/>
  <c r="AT2151"/>
  <c r="AT668"/>
  <c r="BE668"/>
  <c r="AT1777"/>
  <c r="AT749"/>
  <c r="AT2125"/>
  <c r="AT1851"/>
  <c r="AT1848"/>
  <c r="AT2167"/>
  <c r="AT2164"/>
  <c r="AT1847"/>
  <c r="AT1500"/>
  <c r="AT2017"/>
  <c r="AT2124"/>
  <c r="AZ1912"/>
  <c r="AZ1551"/>
  <c r="AT1554"/>
  <c r="AT681"/>
  <c r="AT2034"/>
  <c r="AZ1966"/>
  <c r="AZ139"/>
  <c r="AZ142"/>
  <c r="AZ1908"/>
  <c r="AZ1880"/>
  <c r="AT1568"/>
  <c r="AT261"/>
  <c r="AT2226"/>
  <c r="AT2227"/>
  <c r="AT2223"/>
  <c r="AT2229"/>
  <c r="AT2222"/>
  <c r="AT59"/>
  <c r="AT2209"/>
  <c r="AT30"/>
  <c r="AT2213"/>
  <c r="AT28"/>
  <c r="AT265"/>
  <c r="AT267"/>
  <c r="AT1965"/>
  <c r="AT748"/>
  <c r="AT2028"/>
  <c r="AZ2022"/>
  <c r="AT670"/>
  <c r="AZ2407"/>
  <c r="AZ2413"/>
  <c r="AT2247"/>
  <c r="AZ2141"/>
  <c r="AT2411"/>
  <c r="AZ2014"/>
  <c r="AZ2111"/>
  <c r="AT42"/>
  <c r="AZ2378"/>
  <c r="AT1964"/>
  <c r="AT720"/>
  <c r="AT722"/>
  <c r="AT219"/>
  <c r="AT2215"/>
  <c r="AT2218"/>
  <c r="AZ1127"/>
  <c r="AT610"/>
  <c r="AT608"/>
  <c r="AT1133"/>
  <c r="AT111"/>
  <c r="AZ105"/>
  <c r="AT2126"/>
  <c r="AZ2048"/>
  <c r="AT1259"/>
  <c r="AZ100"/>
  <c r="AZ1325"/>
  <c r="BH1325"/>
  <c r="AZ1520"/>
  <c r="AZ422"/>
  <c r="BH422"/>
  <c r="AZ1583"/>
  <c r="AZ1261"/>
  <c r="BH1261"/>
  <c r="AZ1566"/>
  <c r="AZ341"/>
  <c r="BH341"/>
  <c r="AZ686"/>
  <c r="AZ2073"/>
  <c r="BH2073"/>
  <c r="AT1519"/>
  <c r="AZ2077"/>
  <c r="AT1247"/>
  <c r="BF1247"/>
  <c r="AT1724"/>
  <c r="AZ2294"/>
  <c r="AT1302"/>
  <c r="AT1407"/>
  <c r="AZ1244"/>
  <c r="AT1741"/>
  <c r="AZ156"/>
  <c r="AT155"/>
  <c r="AZ1215"/>
  <c r="AT1384"/>
  <c r="AZ1307"/>
  <c r="AT1171"/>
  <c r="AT196"/>
  <c r="BE196"/>
  <c r="AZ210"/>
  <c r="AZ1695"/>
  <c r="AZ1702"/>
  <c r="AT1223"/>
  <c r="AZ1223"/>
  <c r="AT1222"/>
  <c r="BD1222"/>
  <c r="AZ1222"/>
  <c r="BG1222"/>
  <c r="AZ1758"/>
  <c r="AZ1397"/>
  <c r="BH1397"/>
  <c r="AZ1382"/>
  <c r="BI1382"/>
  <c r="AT954"/>
  <c r="BA1631"/>
  <c r="AZ625"/>
  <c r="BH625"/>
  <c r="AT629"/>
  <c r="AT606"/>
  <c r="AT2332"/>
  <c r="AT654"/>
  <c r="AT2389"/>
  <c r="AT663"/>
  <c r="AT669"/>
  <c r="BF669"/>
  <c r="AT2163"/>
  <c r="BE2163"/>
  <c r="AT2150"/>
  <c r="BD2150"/>
  <c r="AT1783"/>
  <c r="AT2416"/>
  <c r="BD2416"/>
  <c r="AZ720"/>
  <c r="AZ722"/>
  <c r="AZ683"/>
  <c r="AZ2215"/>
  <c r="AT2054"/>
  <c r="AT2049"/>
  <c r="AZ1328"/>
  <c r="AZ1531"/>
  <c r="AZ388"/>
  <c r="BH388"/>
  <c r="AZ1249"/>
  <c r="AZ1473"/>
  <c r="AZ1920"/>
  <c r="AZ358"/>
  <c r="BH358"/>
  <c r="AZ340"/>
  <c r="AZ98"/>
  <c r="AT375"/>
  <c r="AT967"/>
  <c r="AT157"/>
  <c r="AT1172"/>
  <c r="AT2146"/>
  <c r="AZ1232"/>
  <c r="AT649"/>
  <c r="AZ1739"/>
  <c r="AT1316"/>
  <c r="AT1736"/>
  <c r="AT1296"/>
  <c r="AZ1321"/>
  <c r="AZ1368"/>
  <c r="AT1367"/>
  <c r="AT1361"/>
  <c r="AT1781"/>
  <c r="AT312"/>
  <c r="AT1793"/>
  <c r="AZ1793"/>
  <c r="AT1790"/>
  <c r="AT1618"/>
  <c r="AT344"/>
  <c r="AT342"/>
  <c r="AT687"/>
  <c r="AT690"/>
  <c r="AT691"/>
  <c r="AT1378"/>
  <c r="AT972"/>
  <c r="AT1802"/>
  <c r="AZ974"/>
  <c r="AT1018"/>
  <c r="AZ1018"/>
  <c r="AT1383"/>
  <c r="AZ1383"/>
  <c r="BG1383"/>
  <c r="AT975"/>
  <c r="AT1091"/>
  <c r="AT1419"/>
  <c r="AZ1419"/>
  <c r="AT1410"/>
  <c r="AZ1410"/>
  <c r="AZ1426"/>
  <c r="AZ1808"/>
  <c r="AZ1813"/>
  <c r="AZ1429"/>
  <c r="AT1812"/>
  <c r="AT1400"/>
  <c r="AZ1400"/>
  <c r="AT1402"/>
  <c r="AT1414"/>
  <c r="AT1398"/>
  <c r="AZ1398"/>
  <c r="AT1461"/>
  <c r="AZ1461"/>
  <c r="AT1834"/>
  <c r="AZ1834"/>
  <c r="AT1830"/>
  <c r="AZ1830"/>
  <c r="AZ1449"/>
  <c r="BA1449"/>
  <c r="AZ1438"/>
  <c r="BA1438"/>
  <c r="AZ1468"/>
  <c r="AT1829"/>
  <c r="AT1456"/>
  <c r="AZ1456"/>
  <c r="AZ1440"/>
  <c r="AT1821"/>
  <c r="AZ1821"/>
  <c r="AT1445"/>
  <c r="AZ1445"/>
  <c r="AT1478"/>
  <c r="AT1828"/>
  <c r="AT1826"/>
  <c r="AT1833"/>
  <c r="AZ1833"/>
  <c r="AT1837"/>
  <c r="AZ1837"/>
  <c r="AT1464"/>
  <c r="AT1479"/>
  <c r="AT1471"/>
  <c r="AT1476"/>
  <c r="AT1432"/>
  <c r="AZ1434"/>
  <c r="AZ1493"/>
  <c r="AT1483"/>
  <c r="AT1489"/>
  <c r="AT1490"/>
  <c r="AT1486"/>
  <c r="AZ1494"/>
  <c r="BA1494"/>
  <c r="AT1492"/>
  <c r="AT328"/>
  <c r="AT1859"/>
  <c r="AT1860"/>
  <c r="AT352"/>
  <c r="AZ353"/>
  <c r="AT1508"/>
  <c r="AZ1508"/>
  <c r="AZ1504"/>
  <c r="BA1504"/>
  <c r="AT1511"/>
  <c r="AZ1511"/>
  <c r="AT1998"/>
  <c r="AZ1998"/>
  <c r="AT1509"/>
  <c r="AT1512"/>
  <c r="AZ1512"/>
  <c r="AT1861"/>
  <c r="AT1027"/>
  <c r="AZ1027"/>
  <c r="AT1534"/>
  <c r="AZ1534"/>
  <c r="AZ1863"/>
  <c r="AT1536"/>
  <c r="AZ1536"/>
  <c r="AT1032"/>
  <c r="AZ1032"/>
  <c r="AZ1035"/>
  <c r="AZ1539"/>
  <c r="AT1037"/>
  <c r="AT1885"/>
  <c r="AT1894"/>
  <c r="AT1904"/>
  <c r="AZ1904"/>
  <c r="AT1095"/>
  <c r="AT1901"/>
  <c r="AT704"/>
  <c r="AT357"/>
  <c r="AT87"/>
  <c r="AZ87"/>
  <c r="AT1555"/>
  <c r="BD1555"/>
  <c r="AZ1557"/>
  <c r="AT1559"/>
  <c r="AZ1559"/>
  <c r="AT1099"/>
  <c r="AT1102"/>
  <c r="AT1561"/>
  <c r="AZ1561"/>
  <c r="AT1933"/>
  <c r="AT1946"/>
  <c r="AT1938"/>
  <c r="AZ1938"/>
  <c r="AT1960"/>
  <c r="AT1074"/>
  <c r="AZ1074"/>
  <c r="AT97"/>
  <c r="AT1083"/>
  <c r="AT407"/>
  <c r="AT400"/>
  <c r="AT413"/>
  <c r="AT473"/>
  <c r="AT472"/>
  <c r="AZ476"/>
  <c r="AZ446"/>
  <c r="AZ438"/>
  <c r="AT448"/>
  <c r="AT533"/>
  <c r="AT486"/>
  <c r="AT530"/>
  <c r="AZ530"/>
  <c r="AT528"/>
  <c r="AT499"/>
  <c r="AT494"/>
  <c r="AT520"/>
  <c r="AT583"/>
  <c r="AZ582"/>
  <c r="BG582"/>
  <c r="AT591"/>
  <c r="AZ710"/>
  <c r="BI710"/>
  <c r="AZ602"/>
  <c r="BI602"/>
  <c r="AT2324"/>
  <c r="AT615"/>
  <c r="BE615"/>
  <c r="AT772"/>
  <c r="AZ1652"/>
  <c r="AZ786"/>
  <c r="AZ795"/>
  <c r="AZ821"/>
  <c r="AZ294"/>
  <c r="AZ836"/>
  <c r="AT804"/>
  <c r="AT812"/>
  <c r="AT844"/>
  <c r="AZ811"/>
  <c r="AT300"/>
  <c r="AT1670"/>
  <c r="AZ878"/>
  <c r="AT887"/>
  <c r="AZ1673"/>
  <c r="AT921"/>
  <c r="AZ914"/>
  <c r="AZ941"/>
  <c r="AT926"/>
  <c r="AT932"/>
  <c r="AT928"/>
  <c r="AZ84"/>
  <c r="AZ23"/>
  <c r="AZ1513"/>
  <c r="AT1917"/>
  <c r="AZ1101"/>
  <c r="AT1919"/>
  <c r="AT991"/>
  <c r="AZ991"/>
  <c r="BG991"/>
  <c r="AT1921"/>
  <c r="AZ1921"/>
  <c r="AT1924"/>
  <c r="AT1923"/>
  <c r="AZ1923"/>
  <c r="AT1055"/>
  <c r="AT363"/>
  <c r="AZ363"/>
  <c r="AT1942"/>
  <c r="AZ1942"/>
  <c r="AZ1077"/>
  <c r="AT376"/>
  <c r="AZ376"/>
  <c r="AT379"/>
  <c r="AT14"/>
  <c r="AZ273"/>
  <c r="AT492"/>
  <c r="AT515"/>
  <c r="AZ487"/>
  <c r="AZ1129"/>
  <c r="AT701"/>
  <c r="AZ592"/>
  <c r="AZ598"/>
  <c r="AT706"/>
  <c r="BE706"/>
  <c r="AZ707"/>
  <c r="AZ773"/>
  <c r="AZ634"/>
  <c r="AZ815"/>
  <c r="AT863"/>
  <c r="AT854"/>
  <c r="AZ800"/>
  <c r="AZ802"/>
  <c r="AZ910"/>
  <c r="AZ913"/>
  <c r="AZ924"/>
  <c r="BI2157"/>
  <c r="BH2157"/>
  <c r="BG2157"/>
  <c r="BH954"/>
  <c r="BG954"/>
  <c r="BI627"/>
  <c r="BG627"/>
  <c r="BH627"/>
  <c r="BG2254"/>
  <c r="BD131"/>
  <c r="BG663"/>
  <c r="BH663"/>
  <c r="BD127"/>
  <c r="BF127"/>
  <c r="BE127"/>
  <c r="BF129"/>
  <c r="BE129"/>
  <c r="BE2122"/>
  <c r="BE1784"/>
  <c r="BD1784"/>
  <c r="BD2151"/>
  <c r="BF2151"/>
  <c r="BE2151"/>
  <c r="BD668"/>
  <c r="BF668"/>
  <c r="BD917"/>
  <c r="BI452"/>
  <c r="BI437"/>
  <c r="BI176"/>
  <c r="BH324"/>
  <c r="BI324"/>
  <c r="BG324"/>
  <c r="BI2078"/>
  <c r="BG2078"/>
  <c r="BH2078"/>
  <c r="BI613"/>
  <c r="BH613"/>
  <c r="BG613"/>
  <c r="BD132"/>
  <c r="BF132"/>
  <c r="BE132"/>
  <c r="BF663"/>
  <c r="BA663"/>
  <c r="BE663"/>
  <c r="BD663"/>
  <c r="BE669"/>
  <c r="BD669"/>
  <c r="BF2150"/>
  <c r="BE2150"/>
  <c r="BF1783"/>
  <c r="BE1783"/>
  <c r="BD1783"/>
  <c r="BF2416"/>
  <c r="BE2416"/>
  <c r="BG1319"/>
  <c r="BH1319"/>
  <c r="AZ327"/>
  <c r="BH327"/>
  <c r="AZ951"/>
  <c r="AZ953"/>
  <c r="BI953"/>
  <c r="AZ1146"/>
  <c r="AZ151"/>
  <c r="BG151"/>
  <c r="AZ2140"/>
  <c r="AZ2152"/>
  <c r="AZ2065"/>
  <c r="BI2065"/>
  <c r="AZ46"/>
  <c r="BH46"/>
  <c r="AZ174"/>
  <c r="AZ2290"/>
  <c r="AZ2067"/>
  <c r="BI2067"/>
  <c r="AZ2292"/>
  <c r="BI2292"/>
  <c r="AZ322"/>
  <c r="AZ1393"/>
  <c r="BI1393"/>
  <c r="AZ2063"/>
  <c r="BG2063"/>
  <c r="AZ1386"/>
  <c r="AZ1387"/>
  <c r="AZ53"/>
  <c r="BI53"/>
  <c r="AZ2181"/>
  <c r="BG2181"/>
  <c r="AZ331"/>
  <c r="BH331"/>
  <c r="AZ2158"/>
  <c r="AZ54"/>
  <c r="BI54"/>
  <c r="AZ2185"/>
  <c r="BI2185"/>
  <c r="AZ55"/>
  <c r="BH55"/>
  <c r="AZ2082"/>
  <c r="AZ2081"/>
  <c r="BI2081"/>
  <c r="AZ2234"/>
  <c r="BH2234"/>
  <c r="AZ2193"/>
  <c r="BH2193"/>
  <c r="AZ2188"/>
  <c r="AZ2190"/>
  <c r="BH2190"/>
  <c r="AZ1119"/>
  <c r="BG1119"/>
  <c r="AZ152"/>
  <c r="BG152"/>
  <c r="AZ2062"/>
  <c r="AZ193"/>
  <c r="BI193"/>
  <c r="AZ201"/>
  <c r="BG201"/>
  <c r="AZ1144"/>
  <c r="AZ213"/>
  <c r="AZ959"/>
  <c r="BH959"/>
  <c r="AZ170"/>
  <c r="BI170"/>
  <c r="AZ725"/>
  <c r="AZ2173"/>
  <c r="AZ977"/>
  <c r="BI977"/>
  <c r="AZ36"/>
  <c r="BG36"/>
  <c r="AZ398"/>
  <c r="AZ2317"/>
  <c r="AZ567"/>
  <c r="AZ278"/>
  <c r="BI278"/>
  <c r="AZ2321"/>
  <c r="BG2321"/>
  <c r="AZ2041"/>
  <c r="AZ2315"/>
  <c r="AZ2364"/>
  <c r="AT1643"/>
  <c r="BF1643"/>
  <c r="AT604"/>
  <c r="AZ711"/>
  <c r="AZ2393"/>
  <c r="AZ1663"/>
  <c r="AT2401"/>
  <c r="AZ2061"/>
  <c r="AZ2272"/>
  <c r="AT242"/>
  <c r="AT1165"/>
  <c r="AT2278"/>
  <c r="AZ250"/>
  <c r="AZ308"/>
  <c r="AZ2161"/>
  <c r="AT2118"/>
  <c r="AT1988"/>
  <c r="AT249"/>
  <c r="AT2000"/>
  <c r="AT120"/>
  <c r="AZ667"/>
  <c r="AT128"/>
  <c r="AT1779"/>
  <c r="AT2121"/>
  <c r="AT2415"/>
  <c r="AT252"/>
  <c r="BI1718"/>
  <c r="BA1718"/>
  <c r="BG1774"/>
  <c r="BH1774"/>
  <c r="AT327"/>
  <c r="BE327"/>
  <c r="AT951"/>
  <c r="BF951"/>
  <c r="AT953"/>
  <c r="AT1146"/>
  <c r="AT151"/>
  <c r="BE151"/>
  <c r="AT2140"/>
  <c r="BE2140"/>
  <c r="AT2152"/>
  <c r="AT2065"/>
  <c r="BE2065"/>
  <c r="AT46"/>
  <c r="BE46"/>
  <c r="AT174"/>
  <c r="BE174"/>
  <c r="AT2290"/>
  <c r="AT2067"/>
  <c r="BF2067"/>
  <c r="AT2292"/>
  <c r="BE2292"/>
  <c r="AT322"/>
  <c r="AT1393"/>
  <c r="AT2063"/>
  <c r="BF2063"/>
  <c r="AT1386"/>
  <c r="BD1386"/>
  <c r="AT1387"/>
  <c r="AT53"/>
  <c r="AT2181"/>
  <c r="BA2181"/>
  <c r="AT331"/>
  <c r="BA331"/>
  <c r="AT2158"/>
  <c r="AT54"/>
  <c r="AT2185"/>
  <c r="BD2185"/>
  <c r="AT55"/>
  <c r="BE55"/>
  <c r="AT2082"/>
  <c r="BF2082"/>
  <c r="AT2081"/>
  <c r="AT2234"/>
  <c r="BE2234"/>
  <c r="AT2193"/>
  <c r="BF2193"/>
  <c r="AT2188"/>
  <c r="BE2188"/>
  <c r="AT2190"/>
  <c r="AT1119"/>
  <c r="AT152"/>
  <c r="BF152"/>
  <c r="AT2062"/>
  <c r="BE2062"/>
  <c r="AT193"/>
  <c r="AT201"/>
  <c r="BF201"/>
  <c r="AT1144"/>
  <c r="AT213"/>
  <c r="BF213"/>
  <c r="AT959"/>
  <c r="AT170"/>
  <c r="BF170"/>
  <c r="AT725"/>
  <c r="AT2173"/>
  <c r="BD2173"/>
  <c r="AT977"/>
  <c r="AT36"/>
  <c r="BD36"/>
  <c r="AT398"/>
  <c r="AT2317"/>
  <c r="BE2317"/>
  <c r="AT567"/>
  <c r="AT278"/>
  <c r="BD278"/>
  <c r="AT2321"/>
  <c r="AT2041"/>
  <c r="AT2315"/>
  <c r="AT2364"/>
  <c r="BE2364"/>
  <c r="AT2348"/>
  <c r="AT2350"/>
  <c r="BD2350"/>
  <c r="AT619"/>
  <c r="AT2386"/>
  <c r="AZ2387"/>
  <c r="AZ2401"/>
  <c r="AT2273"/>
  <c r="AT2275"/>
  <c r="AZ740"/>
  <c r="AZ2278"/>
  <c r="AT2280"/>
  <c r="AZ251"/>
  <c r="AZ309"/>
  <c r="AT2161"/>
  <c r="AT1953"/>
  <c r="AT1962"/>
  <c r="AT307"/>
  <c r="AT119"/>
  <c r="AT1178"/>
  <c r="AZ1616"/>
  <c r="AT667"/>
  <c r="AZ1779"/>
  <c r="AT664"/>
  <c r="AT2149"/>
  <c r="AT1776"/>
  <c r="AZ2239"/>
  <c r="AZ1501"/>
  <c r="AT1844"/>
  <c r="AT1846"/>
  <c r="AZ2018"/>
  <c r="AZ2238"/>
  <c r="AT1843"/>
  <c r="AT1982"/>
  <c r="BA1982"/>
  <c r="AZ2035"/>
  <c r="AZ1552"/>
  <c r="AZ1567"/>
  <c r="AT1985"/>
  <c r="AT745"/>
  <c r="AT2296"/>
  <c r="AT763"/>
  <c r="AT330"/>
  <c r="AT387"/>
  <c r="AT761"/>
  <c r="AZ258"/>
  <c r="AT259"/>
  <c r="BA259"/>
  <c r="AZ65"/>
  <c r="AT1134"/>
  <c r="AT1131"/>
  <c r="AT1123"/>
  <c r="AZ2276"/>
  <c r="AT2279"/>
  <c r="AT2282"/>
  <c r="AT999"/>
  <c r="AT2021"/>
  <c r="AT997"/>
  <c r="AT993"/>
  <c r="AT1987"/>
  <c r="AT1957"/>
  <c r="AT263"/>
  <c r="AT2210"/>
  <c r="AT268"/>
  <c r="AT2287"/>
  <c r="AT2303"/>
  <c r="AT130"/>
  <c r="AT138"/>
  <c r="AT1620"/>
  <c r="AZ661"/>
  <c r="AT2023"/>
  <c r="AZ1206"/>
  <c r="AT660"/>
  <c r="AZ989"/>
  <c r="AZ1868"/>
  <c r="AZ3"/>
  <c r="AZ2246"/>
  <c r="AZ2410"/>
  <c r="AT2250"/>
  <c r="AZ2108"/>
  <c r="AT2083"/>
  <c r="AZ2399"/>
  <c r="AZ1665"/>
  <c r="AZ2217"/>
  <c r="AT105"/>
  <c r="AZ2110"/>
  <c r="AT103"/>
  <c r="AZ2198"/>
  <c r="AT2048"/>
  <c r="AZ2352"/>
  <c r="AT641"/>
  <c r="AZ425"/>
  <c r="AT430"/>
  <c r="AZ1785"/>
  <c r="BH1328"/>
  <c r="AZ1204"/>
  <c r="BH1204"/>
  <c r="AZ1357"/>
  <c r="BI1357"/>
  <c r="BH1531"/>
  <c r="AZ1533"/>
  <c r="BI1533"/>
  <c r="BH1520"/>
  <c r="AZ99"/>
  <c r="BI99"/>
  <c r="AZ1948"/>
  <c r="BH1948"/>
  <c r="AZ1579"/>
  <c r="BI1579"/>
  <c r="BH1249"/>
  <c r="AZ1324"/>
  <c r="BI1324"/>
  <c r="BH1583"/>
  <c r="AZ1326"/>
  <c r="BI1326"/>
  <c r="BH1473"/>
  <c r="AZ1530"/>
  <c r="BH1530"/>
  <c r="AZ1347"/>
  <c r="BI1347"/>
  <c r="BH1920"/>
  <c r="AZ1472"/>
  <c r="BI1472"/>
  <c r="BH1566"/>
  <c r="AZ1764"/>
  <c r="BI1764"/>
  <c r="AZ1590"/>
  <c r="BH1590"/>
  <c r="AZ1976"/>
  <c r="BI1976"/>
  <c r="BH340"/>
  <c r="AZ1690"/>
  <c r="BI1690"/>
  <c r="BH686"/>
  <c r="AZ697"/>
  <c r="BI697"/>
  <c r="BH98"/>
  <c r="AZ148"/>
  <c r="BH148"/>
  <c r="AZ61"/>
  <c r="BI61"/>
  <c r="AT1001"/>
  <c r="AT1984"/>
  <c r="AZ1869"/>
  <c r="AT992"/>
  <c r="AZ1910"/>
  <c r="BI1910"/>
  <c r="AT135"/>
  <c r="AZ40"/>
  <c r="AT147"/>
  <c r="AT1252"/>
  <c r="AZ1409"/>
  <c r="AT1381"/>
  <c r="AT1310"/>
  <c r="AT1297"/>
  <c r="AT1298"/>
  <c r="AT1173"/>
  <c r="AT2208"/>
  <c r="AZ856"/>
  <c r="AT338"/>
  <c r="AZ338"/>
  <c r="AZ207"/>
  <c r="AZ208"/>
  <c r="AT166"/>
  <c r="AZ68"/>
  <c r="AZ1970"/>
  <c r="AZ2148"/>
  <c r="AT1184"/>
  <c r="AZ944"/>
  <c r="AT945"/>
  <c r="AT2089"/>
  <c r="AZ2089"/>
  <c r="BI2089"/>
  <c r="AT1266"/>
  <c r="AT1010"/>
  <c r="BD1010"/>
  <c r="AZ1316"/>
  <c r="AZ1296"/>
  <c r="AZ1740"/>
  <c r="AZ1768"/>
  <c r="AZ1800"/>
  <c r="BA1800"/>
  <c r="AZ1788"/>
  <c r="BG1788"/>
  <c r="AZ753"/>
  <c r="AT1408"/>
  <c r="AZ1408"/>
  <c r="AZ1411"/>
  <c r="AT754"/>
  <c r="AZ1459"/>
  <c r="BA1459"/>
  <c r="AZ1453"/>
  <c r="BA1453"/>
  <c r="AZ1818"/>
  <c r="BA1818"/>
  <c r="AZ1819"/>
  <c r="AT1435"/>
  <c r="AZ1457"/>
  <c r="AT1439"/>
  <c r="AT1827"/>
  <c r="AZ1827"/>
  <c r="AT1462"/>
  <c r="AT1469"/>
  <c r="AT1815"/>
  <c r="AZ1471"/>
  <c r="BG1471"/>
  <c r="AZ1442"/>
  <c r="BH1451"/>
  <c r="AZ1840"/>
  <c r="BA1840"/>
  <c r="AT1857"/>
  <c r="AT354"/>
  <c r="AT349"/>
  <c r="AT23"/>
  <c r="BG987"/>
  <c r="BI987"/>
  <c r="BA987"/>
  <c r="BH987"/>
  <c r="BI991"/>
  <c r="BI1923"/>
  <c r="BH1923"/>
  <c r="BG1923"/>
  <c r="AT2239"/>
  <c r="AT1501"/>
  <c r="AT1845"/>
  <c r="AT2417"/>
  <c r="AZ675"/>
  <c r="AT2238"/>
  <c r="AT1495"/>
  <c r="AT2166"/>
  <c r="AZ2170"/>
  <c r="AZ1906"/>
  <c r="AT1907"/>
  <c r="AZ1926"/>
  <c r="AZ1985"/>
  <c r="AZ2296"/>
  <c r="AT316"/>
  <c r="AT1602"/>
  <c r="AZ387"/>
  <c r="AT1951"/>
  <c r="AT1952"/>
  <c r="AT258"/>
  <c r="AT1607"/>
  <c r="AT65"/>
  <c r="AZ1131"/>
  <c r="AZ7"/>
  <c r="AT2276"/>
  <c r="AT2281"/>
  <c r="AT237"/>
  <c r="AT123"/>
  <c r="AT2076"/>
  <c r="AT386"/>
  <c r="AT1981"/>
  <c r="AT1956"/>
  <c r="AT2011"/>
  <c r="AZ268"/>
  <c r="AT269"/>
  <c r="AT239"/>
  <c r="AT672"/>
  <c r="AT679"/>
  <c r="AT2031"/>
  <c r="AT233"/>
  <c r="AZ2025"/>
  <c r="AZ1444"/>
  <c r="AZ2023"/>
  <c r="AZ660"/>
  <c r="AZ2404"/>
  <c r="AT989"/>
  <c r="AT1560"/>
  <c r="AZ759"/>
  <c r="AZ74"/>
  <c r="AT2246"/>
  <c r="AT2410"/>
  <c r="AT73"/>
  <c r="AT2086"/>
  <c r="AZ2106"/>
  <c r="AZ2083"/>
  <c r="AT1122"/>
  <c r="AT2217"/>
  <c r="AT2110"/>
  <c r="AT2198"/>
  <c r="AT2352"/>
  <c r="AT1785"/>
  <c r="AT314"/>
  <c r="BF314"/>
  <c r="AZ1329"/>
  <c r="BI1329"/>
  <c r="BH1349"/>
  <c r="AZ2004"/>
  <c r="BG2004"/>
  <c r="BH1529"/>
  <c r="AZ1203"/>
  <c r="BH1203"/>
  <c r="BI1203"/>
  <c r="AZ1043"/>
  <c r="BI1043"/>
  <c r="BH421"/>
  <c r="AZ420"/>
  <c r="BI420"/>
  <c r="BH1255"/>
  <c r="AZ986"/>
  <c r="BG986"/>
  <c r="BH1578"/>
  <c r="AZ2006"/>
  <c r="BH2006"/>
  <c r="BI2006"/>
  <c r="AZ1015"/>
  <c r="BI1015"/>
  <c r="BH1258"/>
  <c r="AZ1346"/>
  <c r="BI1346"/>
  <c r="BH1474"/>
  <c r="AZ1918"/>
  <c r="BG1918"/>
  <c r="AZ1345"/>
  <c r="BH1345"/>
  <c r="BI1345"/>
  <c r="AZ1766"/>
  <c r="BI1766"/>
  <c r="BH1693"/>
  <c r="AZ390"/>
  <c r="BI390"/>
  <c r="BH339"/>
  <c r="AZ348"/>
  <c r="BG348"/>
  <c r="BH433"/>
  <c r="AZ423"/>
  <c r="BH423"/>
  <c r="BI423"/>
  <c r="AZ685"/>
  <c r="BI685"/>
  <c r="BH102"/>
  <c r="AZ699"/>
  <c r="BI699"/>
  <c r="BH1855"/>
  <c r="AZ2074"/>
  <c r="BG2074"/>
  <c r="BH2232"/>
  <c r="AZ64"/>
  <c r="BH64"/>
  <c r="BI64"/>
  <c r="AT1688"/>
  <c r="AT2039"/>
  <c r="AT960"/>
  <c r="AT355"/>
  <c r="AT1517"/>
  <c r="AT60"/>
  <c r="AT1130"/>
  <c r="AT1986"/>
  <c r="AZ1528"/>
  <c r="AT1899"/>
  <c r="BF1899"/>
  <c r="AZ1001"/>
  <c r="AT1869"/>
  <c r="AZ964"/>
  <c r="AT965"/>
  <c r="AZ992"/>
  <c r="AT2405"/>
  <c r="AZ135"/>
  <c r="AT40"/>
  <c r="AZ147"/>
  <c r="AT2294"/>
  <c r="AT1409"/>
  <c r="AZ1381"/>
  <c r="AT1236"/>
  <c r="AZ1310"/>
  <c r="AT1244"/>
  <c r="AZ1297"/>
  <c r="AT1300"/>
  <c r="AZ1299"/>
  <c r="AZ1805"/>
  <c r="AZ1115"/>
  <c r="AZ1245"/>
  <c r="AT1806"/>
  <c r="AZ1298"/>
  <c r="AT1307"/>
  <c r="AZ1173"/>
  <c r="AT319"/>
  <c r="AZ2208"/>
  <c r="AZ1209"/>
  <c r="AZ867"/>
  <c r="BH188"/>
  <c r="AT67"/>
  <c r="AZ2146"/>
  <c r="AZ1184"/>
  <c r="AT1182"/>
  <c r="AT1997"/>
  <c r="AT1196"/>
  <c r="AZ1231"/>
  <c r="AZ966"/>
  <c r="AT1014"/>
  <c r="AT1280"/>
  <c r="AT1275"/>
  <c r="AT1744"/>
  <c r="AZ1744"/>
  <c r="BG1744"/>
  <c r="AZ1304"/>
  <c r="AT1293"/>
  <c r="AT1732"/>
  <c r="AT1336"/>
  <c r="AT1350"/>
  <c r="AZ1330"/>
  <c r="AZ1362"/>
  <c r="AT1368"/>
  <c r="BH1792"/>
  <c r="BH342"/>
  <c r="AT692"/>
  <c r="AT346"/>
  <c r="BH2092"/>
  <c r="BI2060"/>
  <c r="AT1024"/>
  <c r="AT1380"/>
  <c r="AZ1023"/>
  <c r="AT1958"/>
  <c r="AT1421"/>
  <c r="AT1418"/>
  <c r="AZ1835"/>
  <c r="BI1835"/>
  <c r="AZ1836"/>
  <c r="AT1448"/>
  <c r="BD1448"/>
  <c r="BH1448"/>
  <c r="AT1452"/>
  <c r="BD1452"/>
  <c r="BH1452"/>
  <c r="AZ1431"/>
  <c r="AZ21"/>
  <c r="BH1026"/>
  <c r="AT1513"/>
  <c r="BH1525"/>
  <c r="AT1865"/>
  <c r="AZ1874"/>
  <c r="BH1878"/>
  <c r="AZ1872"/>
  <c r="AZ1875"/>
  <c r="BI1875"/>
  <c r="AZ1034"/>
  <c r="AZ757"/>
  <c r="BI757"/>
  <c r="AZ1537"/>
  <c r="AZ1959"/>
  <c r="BI1959"/>
  <c r="AZ979"/>
  <c r="AZ1036"/>
  <c r="BG1036"/>
  <c r="BA1036"/>
  <c r="AZ1882"/>
  <c r="BA1882"/>
  <c r="AZ983"/>
  <c r="BA983"/>
  <c r="AZ1884"/>
  <c r="AT1881"/>
  <c r="AT1040"/>
  <c r="AT1039"/>
  <c r="AT762"/>
  <c r="AZ762"/>
  <c r="AT356"/>
  <c r="AZ1915"/>
  <c r="AT1054"/>
  <c r="AZ1924"/>
  <c r="AZ1057"/>
  <c r="AT367"/>
  <c r="AZ88"/>
  <c r="AZ1946"/>
  <c r="AT1943"/>
  <c r="AT1077"/>
  <c r="AT1080"/>
  <c r="AZ1080"/>
  <c r="AT1950"/>
  <c r="AT329"/>
  <c r="AZ378"/>
  <c r="AT381"/>
  <c r="AZ381"/>
  <c r="AZ1084"/>
  <c r="AT416"/>
  <c r="AT418"/>
  <c r="AT15"/>
  <c r="AT496"/>
  <c r="AT507"/>
  <c r="AT501"/>
  <c r="AT518"/>
  <c r="AT485"/>
  <c r="AT480"/>
  <c r="AZ482"/>
  <c r="AZ479"/>
  <c r="AZ583"/>
  <c r="AT703"/>
  <c r="AZ703"/>
  <c r="AZ589"/>
  <c r="AT592"/>
  <c r="AT595"/>
  <c r="AZ595"/>
  <c r="AZ336"/>
  <c r="BH283"/>
  <c r="AT284"/>
  <c r="BE284"/>
  <c r="AT285"/>
  <c r="AZ285"/>
  <c r="AT1989"/>
  <c r="AT281"/>
  <c r="AZ281"/>
  <c r="AT282"/>
  <c r="AZ282"/>
  <c r="AT605"/>
  <c r="AT622"/>
  <c r="AZ622"/>
  <c r="AT337"/>
  <c r="AZ337"/>
  <c r="AT771"/>
  <c r="AT768"/>
  <c r="AT773"/>
  <c r="AT767"/>
  <c r="AZ767"/>
  <c r="AZ770"/>
  <c r="AT1654"/>
  <c r="AT1652"/>
  <c r="AT778"/>
  <c r="AZ778"/>
  <c r="AT789"/>
  <c r="AT790"/>
  <c r="AT794"/>
  <c r="AT796"/>
  <c r="AT1660"/>
  <c r="AZ1660"/>
  <c r="AT788"/>
  <c r="AT846"/>
  <c r="AZ846"/>
  <c r="AT821"/>
  <c r="AT833"/>
  <c r="AT864"/>
  <c r="BH831"/>
  <c r="AT835"/>
  <c r="AT859"/>
  <c r="AZ859"/>
  <c r="AT836"/>
  <c r="BH814"/>
  <c r="AT805"/>
  <c r="AZ805"/>
  <c r="AZ818"/>
  <c r="BA818"/>
  <c r="AT822"/>
  <c r="AZ822"/>
  <c r="BG822"/>
  <c r="AZ825"/>
  <c r="AT820"/>
  <c r="AT834"/>
  <c r="AT802"/>
  <c r="AT830"/>
  <c r="AT813"/>
  <c r="AT855"/>
  <c r="AT853"/>
  <c r="AZ853"/>
  <c r="AT817"/>
  <c r="BE724"/>
  <c r="AT1669"/>
  <c r="AT873"/>
  <c r="AZ874"/>
  <c r="BH874"/>
  <c r="AZ881"/>
  <c r="AT877"/>
  <c r="AT878"/>
  <c r="AT875"/>
  <c r="AT894"/>
  <c r="AT910"/>
  <c r="AT1671"/>
  <c r="AT909"/>
  <c r="AT919"/>
  <c r="AT925"/>
  <c r="AZ925"/>
  <c r="AT924"/>
  <c r="AZ934"/>
  <c r="AT1194"/>
  <c r="AZ1502"/>
  <c r="BA1502"/>
  <c r="AT1506"/>
  <c r="AT1503"/>
  <c r="AZ1028"/>
  <c r="AZ1870"/>
  <c r="BH315"/>
  <c r="AZ1883"/>
  <c r="AZ1887"/>
  <c r="AZ1905"/>
  <c r="AZ1092"/>
  <c r="AZ1044"/>
  <c r="AT1915"/>
  <c r="AT1057"/>
  <c r="AZ370"/>
  <c r="AT91"/>
  <c r="AT88"/>
  <c r="AZ1070"/>
  <c r="AT1068"/>
  <c r="AT1577"/>
  <c r="AZ1947"/>
  <c r="AT1937"/>
  <c r="AT1939"/>
  <c r="AZ1960"/>
  <c r="AT1945"/>
  <c r="AT378"/>
  <c r="AT1597"/>
  <c r="AZ1600"/>
  <c r="AT399"/>
  <c r="AT474"/>
  <c r="AZ459"/>
  <c r="AT456"/>
  <c r="AT460"/>
  <c r="AZ531"/>
  <c r="AT488"/>
  <c r="AZ489"/>
  <c r="AZ541"/>
  <c r="AT563"/>
  <c r="AT702"/>
  <c r="AZ574"/>
  <c r="AZ562"/>
  <c r="AZ597"/>
  <c r="BA597"/>
  <c r="AZ603"/>
  <c r="BA603"/>
  <c r="AZ621"/>
  <c r="AZ788"/>
  <c r="AZ861"/>
  <c r="BA861"/>
  <c r="AZ808"/>
  <c r="AZ299"/>
  <c r="BA299"/>
  <c r="AT888"/>
  <c r="AT898"/>
  <c r="AT885"/>
  <c r="AZ883"/>
  <c r="AT1674"/>
  <c r="AZ916"/>
  <c r="AT915"/>
  <c r="AT918"/>
  <c r="AT913"/>
  <c r="BA929"/>
  <c r="BI933"/>
  <c r="BI929"/>
  <c r="BI917"/>
  <c r="BI327"/>
  <c r="BG327"/>
  <c r="BI951"/>
  <c r="BG951"/>
  <c r="BH951"/>
  <c r="BH953"/>
  <c r="BG953"/>
  <c r="BI151"/>
  <c r="BH151"/>
  <c r="BI2140"/>
  <c r="BH2140"/>
  <c r="BG2140"/>
  <c r="BI2152"/>
  <c r="BH2152"/>
  <c r="BG2152"/>
  <c r="BG2065"/>
  <c r="BI46"/>
  <c r="BG46"/>
  <c r="BI174"/>
  <c r="BG174"/>
  <c r="BH174"/>
  <c r="BG2067"/>
  <c r="BH2067"/>
  <c r="BH2292"/>
  <c r="BG2292"/>
  <c r="BH1393"/>
  <c r="BG1393"/>
  <c r="BI2063"/>
  <c r="BH2063"/>
  <c r="BH1386"/>
  <c r="BI1386"/>
  <c r="BG1386"/>
  <c r="BH53"/>
  <c r="BG53"/>
  <c r="BI2181"/>
  <c r="BI331"/>
  <c r="BG331"/>
  <c r="BI2158"/>
  <c r="BH2158"/>
  <c r="BG2158"/>
  <c r="BG54"/>
  <c r="BH54"/>
  <c r="BH2185"/>
  <c r="BI55"/>
  <c r="BG55"/>
  <c r="BI2082"/>
  <c r="BH2082"/>
  <c r="BG2082"/>
  <c r="BG2081"/>
  <c r="BH2081"/>
  <c r="BI2234"/>
  <c r="BI2193"/>
  <c r="BG2193"/>
  <c r="BI2188"/>
  <c r="BG2188"/>
  <c r="BH2188"/>
  <c r="BI2190"/>
  <c r="BG2190"/>
  <c r="BH1119"/>
  <c r="BI152"/>
  <c r="BH152"/>
  <c r="BI2062"/>
  <c r="BG2062"/>
  <c r="BH2062"/>
  <c r="BG193"/>
  <c r="BH193"/>
  <c r="BI201"/>
  <c r="BI959"/>
  <c r="BG959"/>
  <c r="BH170"/>
  <c r="BG170"/>
  <c r="BH977"/>
  <c r="BG977"/>
  <c r="BI36"/>
  <c r="BI2317"/>
  <c r="BG2317"/>
  <c r="BH2317"/>
  <c r="BI567"/>
  <c r="BH567"/>
  <c r="BG567"/>
  <c r="BH278"/>
  <c r="BH2321"/>
  <c r="BI2321"/>
  <c r="BI2041"/>
  <c r="BG2041"/>
  <c r="BH2041"/>
  <c r="BI2315"/>
  <c r="BG2315"/>
  <c r="BH2315"/>
  <c r="BE1643"/>
  <c r="BD1643"/>
  <c r="BF604"/>
  <c r="BE604"/>
  <c r="BD604"/>
  <c r="BA327"/>
  <c r="BF327"/>
  <c r="BA951"/>
  <c r="BE951"/>
  <c r="BD951"/>
  <c r="BA953"/>
  <c r="BD953"/>
  <c r="BF953"/>
  <c r="BE953"/>
  <c r="BD151"/>
  <c r="BA151"/>
  <c r="BA2140"/>
  <c r="BF2140"/>
  <c r="BD2140"/>
  <c r="BD2065"/>
  <c r="BA2065"/>
  <c r="BF2065"/>
  <c r="BA46"/>
  <c r="BF46"/>
  <c r="BA174"/>
  <c r="BF174"/>
  <c r="BD174"/>
  <c r="BA2067"/>
  <c r="BE2067"/>
  <c r="BD2067"/>
  <c r="BA2292"/>
  <c r="BF2292"/>
  <c r="BA1393"/>
  <c r="BF1393"/>
  <c r="BD1393"/>
  <c r="BE1393"/>
  <c r="BA2063"/>
  <c r="BD2063"/>
  <c r="BE2063"/>
  <c r="BA1386"/>
  <c r="BF1386"/>
  <c r="BA53"/>
  <c r="BD53"/>
  <c r="BF53"/>
  <c r="BE53"/>
  <c r="BF2181"/>
  <c r="BE2181"/>
  <c r="BD2181"/>
  <c r="BD331"/>
  <c r="BE331"/>
  <c r="BA2185"/>
  <c r="BF2185"/>
  <c r="BE2185"/>
  <c r="BA55"/>
  <c r="BF55"/>
  <c r="BA2082"/>
  <c r="BD2082"/>
  <c r="BE2082"/>
  <c r="BA2081"/>
  <c r="BF2081"/>
  <c r="BE2081"/>
  <c r="BD2081"/>
  <c r="BA2234"/>
  <c r="BF2234"/>
  <c r="BD2234"/>
  <c r="BA2193"/>
  <c r="BE2193"/>
  <c r="BA2188"/>
  <c r="BF2188"/>
  <c r="BD2188"/>
  <c r="BA2190"/>
  <c r="BF2190"/>
  <c r="BD2190"/>
  <c r="BE2190"/>
  <c r="BA152"/>
  <c r="BD152"/>
  <c r="BA2062"/>
  <c r="BF2062"/>
  <c r="BD2062"/>
  <c r="BA193"/>
  <c r="BE193"/>
  <c r="BF193"/>
  <c r="BD193"/>
  <c r="BA201"/>
  <c r="BE201"/>
  <c r="BD201"/>
  <c r="BA213"/>
  <c r="BD213"/>
  <c r="BE213"/>
  <c r="BA959"/>
  <c r="BF959"/>
  <c r="BE959"/>
  <c r="BD959"/>
  <c r="BA170"/>
  <c r="BD170"/>
  <c r="BE170"/>
  <c r="BF2173"/>
  <c r="BE2173"/>
  <c r="BA977"/>
  <c r="BF977"/>
  <c r="BE977"/>
  <c r="BD977"/>
  <c r="BA36"/>
  <c r="BF36"/>
  <c r="BE36"/>
  <c r="BA2317"/>
  <c r="BD2317"/>
  <c r="BF2317"/>
  <c r="BA567"/>
  <c r="BF567"/>
  <c r="BE567"/>
  <c r="BD567"/>
  <c r="BA278"/>
  <c r="BF278"/>
  <c r="BE278"/>
  <c r="BA2315"/>
  <c r="BD2315"/>
  <c r="BF2315"/>
  <c r="BE2315"/>
  <c r="BA2364"/>
  <c r="BF2364"/>
  <c r="BD2364"/>
  <c r="BF2348"/>
  <c r="BE2348"/>
  <c r="BD2348"/>
  <c r="BF2350"/>
  <c r="BE2350"/>
  <c r="BG1329"/>
  <c r="BH2004"/>
  <c r="BG1203"/>
  <c r="BG1043"/>
  <c r="BH1043"/>
  <c r="BG420"/>
  <c r="BH986"/>
  <c r="BG2006"/>
  <c r="BG1015"/>
  <c r="BH1015"/>
  <c r="BG1346"/>
  <c r="BH1918"/>
  <c r="BG1345"/>
  <c r="BG1766"/>
  <c r="BH1766"/>
  <c r="BG390"/>
  <c r="BH348"/>
  <c r="BG423"/>
  <c r="BG685"/>
  <c r="BH685"/>
  <c r="BG699"/>
  <c r="BH2074"/>
  <c r="BG64"/>
  <c r="AZ2038"/>
  <c r="AT2178"/>
  <c r="AT234"/>
  <c r="AZ958"/>
  <c r="AT950"/>
  <c r="AZ1145"/>
  <c r="AZ2155"/>
  <c r="BA44"/>
  <c r="AZ2171"/>
  <c r="BA318"/>
  <c r="AT2037"/>
  <c r="AZ47"/>
  <c r="BA172"/>
  <c r="BA2064"/>
  <c r="AT317"/>
  <c r="AZ2070"/>
  <c r="BA1193"/>
  <c r="AT321"/>
  <c r="AZ1269"/>
  <c r="AZ1376"/>
  <c r="AT1377"/>
  <c r="AT1391"/>
  <c r="BA1394"/>
  <c r="AZ1978"/>
  <c r="AZ1388"/>
  <c r="AT1389"/>
  <c r="AZ2179"/>
  <c r="AT2180"/>
  <c r="AZ2080"/>
  <c r="AZ2182"/>
  <c r="AZ52"/>
  <c r="AZ2184"/>
  <c r="BA2187"/>
  <c r="BA333"/>
  <c r="BA56"/>
  <c r="BA2192"/>
  <c r="BA2194"/>
  <c r="BA1112"/>
  <c r="AZ2191"/>
  <c r="AT1118"/>
  <c r="AT2203"/>
  <c r="AT2205"/>
  <c r="AZ2200"/>
  <c r="AT2202"/>
  <c r="AZ2204"/>
  <c r="AT2206"/>
  <c r="AZ1116"/>
  <c r="AT2207"/>
  <c r="AZ57"/>
  <c r="AT334"/>
  <c r="AT27"/>
  <c r="AT2196"/>
  <c r="AZ2197"/>
  <c r="AT729"/>
  <c r="AT1111"/>
  <c r="AT199"/>
  <c r="BD1692"/>
  <c r="AT735"/>
  <c r="BA45"/>
  <c r="BA1141"/>
  <c r="BA197"/>
  <c r="AZ1143"/>
  <c r="AZ202"/>
  <c r="AT203"/>
  <c r="AZ2066"/>
  <c r="AT1202"/>
  <c r="AT323"/>
  <c r="AT324"/>
  <c r="AT2157"/>
  <c r="AT2078"/>
  <c r="AZ2177"/>
  <c r="AT2176"/>
  <c r="AZ731"/>
  <c r="AT732"/>
  <c r="AZ733"/>
  <c r="AT734"/>
  <c r="AZ304"/>
  <c r="AZ214"/>
  <c r="AT215"/>
  <c r="AZ736"/>
  <c r="AT1152"/>
  <c r="AZ955"/>
  <c r="AT335"/>
  <c r="AZ171"/>
  <c r="AZ726"/>
  <c r="AT727"/>
  <c r="AZ949"/>
  <c r="BA326"/>
  <c r="AT325"/>
  <c r="AZ1725"/>
  <c r="BA320"/>
  <c r="AT1974"/>
  <c r="BA1113"/>
  <c r="AZ2093"/>
  <c r="AZ393"/>
  <c r="AT2304"/>
  <c r="BA2318"/>
  <c r="AZ275"/>
  <c r="AT2403"/>
  <c r="BA276"/>
  <c r="AT277"/>
  <c r="AZ279"/>
  <c r="AT593"/>
  <c r="AZ594"/>
  <c r="AZ2306"/>
  <c r="AT2045"/>
  <c r="AZ2305"/>
  <c r="AT2043"/>
  <c r="AZ2319"/>
  <c r="AZ1622"/>
  <c r="AZ2320"/>
  <c r="AT2042"/>
  <c r="BA2322"/>
  <c r="AT186"/>
  <c r="AT359"/>
  <c r="AZ414"/>
  <c r="AT2384"/>
  <c r="AZ2383"/>
  <c r="AT2388"/>
  <c r="AT2359"/>
  <c r="AZ2047"/>
  <c r="AT2360"/>
  <c r="AZ2357"/>
  <c r="AT2361"/>
  <c r="AZ2051"/>
  <c r="AT2307"/>
  <c r="AT2114"/>
  <c r="AT2326"/>
  <c r="AT2327"/>
  <c r="AT2365"/>
  <c r="AT1644"/>
  <c r="AT2050"/>
  <c r="AT2113"/>
  <c r="AZ1643"/>
  <c r="AZ2348"/>
  <c r="AZ604"/>
  <c r="AZ2350"/>
  <c r="AZ2347"/>
  <c r="AZ287"/>
  <c r="AT288"/>
  <c r="AZ656"/>
  <c r="AT2345"/>
  <c r="AT2342"/>
  <c r="AZ1630"/>
  <c r="AT2338"/>
  <c r="AT1637"/>
  <c r="AT2339"/>
  <c r="AT1626"/>
  <c r="AT655"/>
  <c r="AT289"/>
  <c r="AZ624"/>
  <c r="BG1204"/>
  <c r="BG1357"/>
  <c r="BH1357"/>
  <c r="BG1533"/>
  <c r="BH1533"/>
  <c r="BG99"/>
  <c r="BH99"/>
  <c r="BG1948"/>
  <c r="BG1579"/>
  <c r="BH1579"/>
  <c r="BG1324"/>
  <c r="BH1324"/>
  <c r="BG1326"/>
  <c r="BH1326"/>
  <c r="BG1530"/>
  <c r="BG1347"/>
  <c r="BH1347"/>
  <c r="BG1472"/>
  <c r="BH1472"/>
  <c r="BG1764"/>
  <c r="BH1764"/>
  <c r="BG1590"/>
  <c r="BG1976"/>
  <c r="BH1976"/>
  <c r="BG1690"/>
  <c r="BH1690"/>
  <c r="BG697"/>
  <c r="BH697"/>
  <c r="BG148"/>
  <c r="BG61"/>
  <c r="BH61"/>
  <c r="BG1910"/>
  <c r="AT2038"/>
  <c r="AZ2178"/>
  <c r="AZ234"/>
  <c r="AT958"/>
  <c r="AZ950"/>
  <c r="AT1145"/>
  <c r="AT2155"/>
  <c r="AT2171"/>
  <c r="AZ2037"/>
  <c r="AT47"/>
  <c r="AZ317"/>
  <c r="AT2070"/>
  <c r="AZ321"/>
  <c r="AT1269"/>
  <c r="AT1376"/>
  <c r="AZ1377"/>
  <c r="AZ1391"/>
  <c r="AT1978"/>
  <c r="AT1388"/>
  <c r="AZ1389"/>
  <c r="AT2179"/>
  <c r="AZ2180"/>
  <c r="AZ1110"/>
  <c r="AT2080"/>
  <c r="AT2182"/>
  <c r="AT52"/>
  <c r="AT2184"/>
  <c r="AT2191"/>
  <c r="AZ1118"/>
  <c r="AZ2203"/>
  <c r="AT2199"/>
  <c r="AZ2205"/>
  <c r="AT2200"/>
  <c r="AZ2202"/>
  <c r="AT2204"/>
  <c r="AZ2206"/>
  <c r="AT1116"/>
  <c r="AZ2207"/>
  <c r="AT57"/>
  <c r="AZ334"/>
  <c r="AZ27"/>
  <c r="AZ2196"/>
  <c r="AT2197"/>
  <c r="AZ729"/>
  <c r="AT200"/>
  <c r="AZ1111"/>
  <c r="AZ199"/>
  <c r="AZ1692"/>
  <c r="AZ735"/>
  <c r="AT1143"/>
  <c r="AT202"/>
  <c r="AZ203"/>
  <c r="AT2066"/>
  <c r="AZ1202"/>
  <c r="AT2177"/>
  <c r="AZ2176"/>
  <c r="AT731"/>
  <c r="AZ732"/>
  <c r="AT733"/>
  <c r="AZ734"/>
  <c r="AT304"/>
  <c r="AT214"/>
  <c r="AZ215"/>
  <c r="AT736"/>
  <c r="AZ1152"/>
  <c r="AT955"/>
  <c r="AZ335"/>
  <c r="AT171"/>
  <c r="AT726"/>
  <c r="AZ727"/>
  <c r="AT949"/>
  <c r="AZ2172"/>
  <c r="AZ325"/>
  <c r="AT1725"/>
  <c r="AZ1974"/>
  <c r="AT2093"/>
  <c r="AT393"/>
  <c r="AZ2304"/>
  <c r="AT275"/>
  <c r="AZ2403"/>
  <c r="AZ277"/>
  <c r="AT279"/>
  <c r="AZ593"/>
  <c r="AT594"/>
  <c r="AZ2316"/>
  <c r="AT2306"/>
  <c r="AZ2045"/>
  <c r="AT2305"/>
  <c r="AZ2043"/>
  <c r="AT2319"/>
  <c r="AT1622"/>
  <c r="AT2320"/>
  <c r="AZ2042"/>
  <c r="AZ186"/>
  <c r="AT414"/>
  <c r="AZ2384"/>
  <c r="AT2383"/>
  <c r="AZ2388"/>
  <c r="AT2330"/>
  <c r="AZ2359"/>
  <c r="AT2047"/>
  <c r="AZ2360"/>
  <c r="AT2357"/>
  <c r="AZ2361"/>
  <c r="AT2051"/>
  <c r="AZ2307"/>
  <c r="AT2363"/>
  <c r="AZ2114"/>
  <c r="AT2328"/>
  <c r="AZ2326"/>
  <c r="AT2362"/>
  <c r="AT2347"/>
  <c r="AZ616"/>
  <c r="AT287"/>
  <c r="AZ288"/>
  <c r="AT656"/>
  <c r="AZ2345"/>
  <c r="AT1640"/>
  <c r="AT1641"/>
  <c r="AZ289"/>
  <c r="AT612"/>
  <c r="BG1235"/>
  <c r="BH1235"/>
  <c r="BI1007"/>
  <c r="BH1007"/>
  <c r="BF1745"/>
  <c r="BE1745"/>
  <c r="BG1449"/>
  <c r="BH1449"/>
  <c r="BI1468"/>
  <c r="BH1468"/>
  <c r="BG1863"/>
  <c r="BH1863"/>
  <c r="BH1875"/>
  <c r="BI1034"/>
  <c r="BH1034"/>
  <c r="BH757"/>
  <c r="BI1537"/>
  <c r="BH1537"/>
  <c r="BH1959"/>
  <c r="BI979"/>
  <c r="BH979"/>
  <c r="BH1036"/>
  <c r="BG983"/>
  <c r="BH983"/>
  <c r="AT626"/>
  <c r="AT2333"/>
  <c r="AT1659"/>
  <c r="AT1658"/>
  <c r="AT291"/>
  <c r="AT1649"/>
  <c r="AT2373"/>
  <c r="AT2368"/>
  <c r="AT639"/>
  <c r="AT636"/>
  <c r="AT2144"/>
  <c r="AT24"/>
  <c r="AT644"/>
  <c r="AT2057"/>
  <c r="AT640"/>
  <c r="AZ1668"/>
  <c r="AZ2391"/>
  <c r="AZ645"/>
  <c r="AT297"/>
  <c r="AT1666"/>
  <c r="AT2382"/>
  <c r="AT295"/>
  <c r="AT2312"/>
  <c r="AT1678"/>
  <c r="AT1682"/>
  <c r="AT647"/>
  <c r="AT1681"/>
  <c r="AT286"/>
  <c r="AT653"/>
  <c r="AT2053"/>
  <c r="AT2112"/>
  <c r="AT705"/>
  <c r="AT2379"/>
  <c r="AT116"/>
  <c r="AT2380"/>
  <c r="AT107"/>
  <c r="AT2142"/>
  <c r="AT108"/>
  <c r="AT1646"/>
  <c r="AT290"/>
  <c r="AT2100"/>
  <c r="AT2096"/>
  <c r="AT715"/>
  <c r="AT2371"/>
  <c r="AT117"/>
  <c r="AT2117"/>
  <c r="AT1633"/>
  <c r="AT301"/>
  <c r="AT302"/>
  <c r="AT2270"/>
  <c r="AT2259"/>
  <c r="AT2260"/>
  <c r="AT225"/>
  <c r="AT223"/>
  <c r="AT224"/>
  <c r="AT2256"/>
  <c r="AT222"/>
  <c r="AT2257"/>
  <c r="AT2269"/>
  <c r="AT230"/>
  <c r="AT2264"/>
  <c r="AT2266"/>
  <c r="AT2267"/>
  <c r="AT226"/>
  <c r="AT227"/>
  <c r="AT738"/>
  <c r="AT2255"/>
  <c r="AT2254"/>
  <c r="AT221"/>
  <c r="AT737"/>
  <c r="AT2271"/>
  <c r="AT2261"/>
  <c r="AT1150"/>
  <c r="AZ1147"/>
  <c r="AZ2007"/>
  <c r="AZ2273"/>
  <c r="AZ2274"/>
  <c r="AZ2019"/>
  <c r="AZ248"/>
  <c r="AZ2297"/>
  <c r="AZ306"/>
  <c r="AZ1167"/>
  <c r="AZ244"/>
  <c r="AZ247"/>
  <c r="AZ1684"/>
  <c r="AZ305"/>
  <c r="AZ2284"/>
  <c r="AZ2286"/>
  <c r="AZ1155"/>
  <c r="AZ1158"/>
  <c r="AZ1159"/>
  <c r="AZ236"/>
  <c r="AZ2288"/>
  <c r="AZ1162"/>
  <c r="AZ1164"/>
  <c r="AZ742"/>
  <c r="AZ2277"/>
  <c r="AZ2280"/>
  <c r="AZ241"/>
  <c r="AT741"/>
  <c r="AT1160"/>
  <c r="AZ718"/>
  <c r="AZ118"/>
  <c r="AZ2118"/>
  <c r="AZ1953"/>
  <c r="AZ1988"/>
  <c r="AZ1962"/>
  <c r="BA1962"/>
  <c r="AZ249"/>
  <c r="AZ307"/>
  <c r="AZ2000"/>
  <c r="AZ119"/>
  <c r="BA119"/>
  <c r="AZ120"/>
  <c r="AZ1178"/>
  <c r="AZ1698"/>
  <c r="AT125"/>
  <c r="AT1701"/>
  <c r="AT1973"/>
  <c r="AT43"/>
  <c r="AT124"/>
  <c r="AT659"/>
  <c r="AT121"/>
  <c r="AT1954"/>
  <c r="AT1963"/>
  <c r="AT1699"/>
  <c r="AT1971"/>
  <c r="AT1972"/>
  <c r="AT1211"/>
  <c r="AT122"/>
  <c r="AT1210"/>
  <c r="AT2009"/>
  <c r="AT2010"/>
  <c r="AT78"/>
  <c r="AT79"/>
  <c r="AT1614"/>
  <c r="AT662"/>
  <c r="AT673"/>
  <c r="AT1617"/>
  <c r="AT2123"/>
  <c r="AZ2120"/>
  <c r="AZ128"/>
  <c r="AZ1375"/>
  <c r="AZ1780"/>
  <c r="AZ664"/>
  <c r="BA664"/>
  <c r="AZ2121"/>
  <c r="AZ2149"/>
  <c r="AZ2415"/>
  <c r="AZ1776"/>
  <c r="BA1776"/>
  <c r="AZ252"/>
  <c r="AZ749"/>
  <c r="AT969"/>
  <c r="AZ2165"/>
  <c r="AZ1496"/>
  <c r="AZ1849"/>
  <c r="AZ2133"/>
  <c r="AZ2240"/>
  <c r="AZ1856"/>
  <c r="AZ2132"/>
  <c r="AZ1500"/>
  <c r="AT2026"/>
  <c r="AT2003"/>
  <c r="AZ2127"/>
  <c r="AZ1844"/>
  <c r="AZ1845"/>
  <c r="AZ1846"/>
  <c r="AZ2417"/>
  <c r="BA2417"/>
  <c r="AZ2418"/>
  <c r="AZ2153"/>
  <c r="AZ2129"/>
  <c r="AZ1843"/>
  <c r="AZ1495"/>
  <c r="AZ1982"/>
  <c r="AZ2166"/>
  <c r="AT1913"/>
  <c r="AT1553"/>
  <c r="AT2136"/>
  <c r="AT2137"/>
  <c r="AT2241"/>
  <c r="AZ1911"/>
  <c r="AZ143"/>
  <c r="AZ144"/>
  <c r="AT2135"/>
  <c r="AT680"/>
  <c r="AT2033"/>
  <c r="AT2169"/>
  <c r="AT2134"/>
  <c r="AT141"/>
  <c r="AT140"/>
  <c r="AT1547"/>
  <c r="AT2168"/>
  <c r="AT1879"/>
  <c r="AT1880"/>
  <c r="AZ988"/>
  <c r="AZ145"/>
  <c r="AZ1935"/>
  <c r="AZ254"/>
  <c r="AZ1212"/>
  <c r="AZ316"/>
  <c r="AZ763"/>
  <c r="AZ1602"/>
  <c r="BA1602"/>
  <c r="AZ330"/>
  <c r="AZ1619"/>
  <c r="AZ1951"/>
  <c r="AZ761"/>
  <c r="AZ1952"/>
  <c r="AT262"/>
  <c r="AT270"/>
  <c r="AT271"/>
  <c r="AZ2233"/>
  <c r="AZ259"/>
  <c r="AZ1607"/>
  <c r="AZ175"/>
  <c r="AZ1134"/>
  <c r="AZ2228"/>
  <c r="AZ2084"/>
  <c r="AT2224"/>
  <c r="AZ2225"/>
  <c r="AZ33"/>
  <c r="AZ274"/>
  <c r="AZ1132"/>
  <c r="AZ2230"/>
  <c r="AZ63"/>
  <c r="AZ6"/>
  <c r="AZ2211"/>
  <c r="AZ31"/>
  <c r="AZ2214"/>
  <c r="AZ9"/>
  <c r="AZ1124"/>
  <c r="AZ2212"/>
  <c r="AZ1125"/>
  <c r="AZ2040"/>
  <c r="AZ2219"/>
  <c r="AZ238"/>
  <c r="AZ229"/>
  <c r="AZ971"/>
  <c r="AZ996"/>
  <c r="AZ2279"/>
  <c r="AZ2281"/>
  <c r="BA2281"/>
  <c r="AZ2282"/>
  <c r="AZ237"/>
  <c r="AZ999"/>
  <c r="AZ123"/>
  <c r="BA123"/>
  <c r="AZ2021"/>
  <c r="AZ2076"/>
  <c r="AZ997"/>
  <c r="AZ386"/>
  <c r="BA386"/>
  <c r="AZ993"/>
  <c r="AZ1981"/>
  <c r="AZ1987"/>
  <c r="AZ1956"/>
  <c r="BA1956"/>
  <c r="AZ1957"/>
  <c r="AZ2011"/>
  <c r="AZ263"/>
  <c r="AZ264"/>
  <c r="AZ266"/>
  <c r="AZ1934"/>
  <c r="AZ747"/>
  <c r="AZ1722"/>
  <c r="AZ998"/>
  <c r="AZ269"/>
  <c r="BA269"/>
  <c r="AZ146"/>
  <c r="AT2036"/>
  <c r="AT2013"/>
  <c r="AT240"/>
  <c r="AT957"/>
  <c r="AT1606"/>
  <c r="AZ684"/>
  <c r="AZ2287"/>
  <c r="AZ239"/>
  <c r="AZ2303"/>
  <c r="AZ672"/>
  <c r="AZ130"/>
  <c r="BA130"/>
  <c r="AZ679"/>
  <c r="AZ138"/>
  <c r="AZ2031"/>
  <c r="AZ1620"/>
  <c r="BA1620"/>
  <c r="AZ233"/>
  <c r="AZ2268"/>
  <c r="AT677"/>
  <c r="AT137"/>
  <c r="AT2030"/>
  <c r="BD136"/>
  <c r="AZ1980"/>
  <c r="AT746"/>
  <c r="AZ1842"/>
  <c r="AT2263"/>
  <c r="AT1723"/>
  <c r="AT2029"/>
  <c r="AT2016"/>
  <c r="AT2119"/>
  <c r="AZ670"/>
  <c r="BD671"/>
  <c r="AZ666"/>
  <c r="AT2027"/>
  <c r="AT243"/>
  <c r="AZ1979"/>
  <c r="AT1975"/>
  <c r="AT2001"/>
  <c r="AT1136"/>
  <c r="AT1584"/>
  <c r="AZ1560"/>
  <c r="AT758"/>
  <c r="AT968"/>
  <c r="AT2301"/>
  <c r="AT2407"/>
  <c r="AT71"/>
  <c r="AZ2406"/>
  <c r="AT18"/>
  <c r="AZ10"/>
  <c r="AT1137"/>
  <c r="AT2412"/>
  <c r="AZ2247"/>
  <c r="AT185"/>
  <c r="AZ2411"/>
  <c r="BD1612"/>
  <c r="AZ2087"/>
  <c r="AT75"/>
  <c r="AZ2419"/>
  <c r="AT2414"/>
  <c r="AZ2250"/>
  <c r="AZ2249"/>
  <c r="BD76"/>
  <c r="AZ73"/>
  <c r="AZ2086"/>
  <c r="AT2109"/>
  <c r="AT2105"/>
  <c r="AT2107"/>
  <c r="AZ42"/>
  <c r="BD2160"/>
  <c r="AT2012"/>
  <c r="AT2349"/>
  <c r="AT2356"/>
  <c r="BD1964"/>
  <c r="AT298"/>
  <c r="AT721"/>
  <c r="AT2329"/>
  <c r="AT683"/>
  <c r="BD219"/>
  <c r="AT2397"/>
  <c r="AZ1122"/>
  <c r="AZ37"/>
  <c r="AZ2218"/>
  <c r="AT39"/>
  <c r="BD34"/>
  <c r="AZ38"/>
  <c r="AZ638"/>
  <c r="AZ257"/>
  <c r="AZ631"/>
  <c r="AT652"/>
  <c r="AZ106"/>
  <c r="AT2052"/>
  <c r="AZ2104"/>
  <c r="AT2095"/>
  <c r="AZ104"/>
  <c r="AT1916"/>
  <c r="AZ2139"/>
  <c r="AT723"/>
  <c r="AZ1642"/>
  <c r="AT2353"/>
  <c r="AZ2351"/>
  <c r="AT2354"/>
  <c r="BF1259"/>
  <c r="AZ430"/>
  <c r="AZ1262"/>
  <c r="BF1786"/>
  <c r="AZ314"/>
  <c r="AT756"/>
  <c r="AT1328"/>
  <c r="AT1349"/>
  <c r="AT1325"/>
  <c r="AT1529"/>
  <c r="AT1531"/>
  <c r="AT1532"/>
  <c r="AT1520"/>
  <c r="AT421"/>
  <c r="AT388"/>
  <c r="AT1255"/>
  <c r="AT422"/>
  <c r="AT1578"/>
  <c r="AT1249"/>
  <c r="AT1248"/>
  <c r="AT1583"/>
  <c r="AT1258"/>
  <c r="AT1473"/>
  <c r="AT1474"/>
  <c r="AT1261"/>
  <c r="AT1251"/>
  <c r="AT1920"/>
  <c r="AT1941"/>
  <c r="AT1566"/>
  <c r="AT1693"/>
  <c r="AT358"/>
  <c r="AT339"/>
  <c r="AT341"/>
  <c r="AT433"/>
  <c r="AT340"/>
  <c r="AT698"/>
  <c r="AT686"/>
  <c r="AT102"/>
  <c r="AT98"/>
  <c r="AT1855"/>
  <c r="AT2073"/>
  <c r="AT2232"/>
  <c r="BF1519"/>
  <c r="AZ1899"/>
  <c r="AZ1898"/>
  <c r="BF1721"/>
  <c r="AZ1984"/>
  <c r="AZ2220"/>
  <c r="BF967"/>
  <c r="AZ965"/>
  <c r="AZ1549"/>
  <c r="BF1348"/>
  <c r="AZ49"/>
  <c r="AT2075"/>
  <c r="AZ1207"/>
  <c r="AT696"/>
  <c r="AZ48"/>
  <c r="AT1538"/>
  <c r="AZ32"/>
  <c r="AT1601"/>
  <c r="AZ1983"/>
  <c r="AT2293"/>
  <c r="AZ1778"/>
  <c r="AT1977"/>
  <c r="AZ1295"/>
  <c r="AT1422"/>
  <c r="AZ1233"/>
  <c r="AT1424"/>
  <c r="AZ1230"/>
  <c r="AT1420"/>
  <c r="AZ1406"/>
  <c r="AT1417"/>
  <c r="AZ1404"/>
  <c r="AT1423"/>
  <c r="AZ1313"/>
  <c r="AT1290"/>
  <c r="AZ1308"/>
  <c r="AT1320"/>
  <c r="AZ1728"/>
  <c r="AT2055"/>
  <c r="AZ2154"/>
  <c r="AT1735"/>
  <c r="AT156"/>
  <c r="AZ154"/>
  <c r="AT165"/>
  <c r="AT164"/>
  <c r="AZ159"/>
  <c r="AT158"/>
  <c r="AT1215"/>
  <c r="AZ163"/>
  <c r="AT1315"/>
  <c r="BF192"/>
  <c r="BE192"/>
  <c r="BI218"/>
  <c r="BH218"/>
  <c r="BI1179"/>
  <c r="BH1179"/>
  <c r="BE1187"/>
  <c r="BG2089"/>
  <c r="BH2089"/>
  <c r="BF1726"/>
  <c r="BE1726"/>
  <c r="BG1800"/>
  <c r="BH1800"/>
  <c r="BD1788"/>
  <c r="BA1788"/>
  <c r="BI1788"/>
  <c r="BH1788"/>
  <c r="BG751"/>
  <c r="BH751"/>
  <c r="BI751"/>
  <c r="BI1383"/>
  <c r="BH1383"/>
  <c r="BG1459"/>
  <c r="BH1459"/>
  <c r="BG1453"/>
  <c r="BH1453"/>
  <c r="BH1471"/>
  <c r="BI1471"/>
  <c r="BG1840"/>
  <c r="BH1840"/>
  <c r="BG1502"/>
  <c r="BH1502"/>
  <c r="BI1028"/>
  <c r="BH1028"/>
  <c r="BI1883"/>
  <c r="BH1883"/>
  <c r="AZ1628"/>
  <c r="AZ2346"/>
  <c r="AT2346"/>
  <c r="AT616"/>
  <c r="BD616"/>
  <c r="AZ618"/>
  <c r="AT2343"/>
  <c r="AZ619"/>
  <c r="AZ712"/>
  <c r="AZ2338"/>
  <c r="AT1636"/>
  <c r="AT1627"/>
  <c r="AT2336"/>
  <c r="BF2336"/>
  <c r="AT711"/>
  <c r="AT628"/>
  <c r="AZ629"/>
  <c r="AT1632"/>
  <c r="AZ606"/>
  <c r="AT609"/>
  <c r="AZ2332"/>
  <c r="AT2323"/>
  <c r="AZ654"/>
  <c r="AZ626"/>
  <c r="AT2331"/>
  <c r="AT2309"/>
  <c r="BD2309"/>
  <c r="AT292"/>
  <c r="AT2372"/>
  <c r="AT1656"/>
  <c r="AT2369"/>
  <c r="BD2369"/>
  <c r="AT1648"/>
  <c r="AT637"/>
  <c r="AT2245"/>
  <c r="AT2116"/>
  <c r="BD2116"/>
  <c r="AZ716"/>
  <c r="AZ717"/>
  <c r="BA717"/>
  <c r="AZ644"/>
  <c r="AT643"/>
  <c r="AZ2057"/>
  <c r="AZ633"/>
  <c r="AZ640"/>
  <c r="AZ2102"/>
  <c r="AZ2099"/>
  <c r="AZ110"/>
  <c r="AZ2101"/>
  <c r="AZ2366"/>
  <c r="AZ109"/>
  <c r="AZ2367"/>
  <c r="AZ2375"/>
  <c r="AZ1667"/>
  <c r="AZ2395"/>
  <c r="AZ2396"/>
  <c r="AZ2385"/>
  <c r="AZ2394"/>
  <c r="AZ2310"/>
  <c r="AZ646"/>
  <c r="AZ2392"/>
  <c r="AT1668"/>
  <c r="AZ2389"/>
  <c r="AT2391"/>
  <c r="AZ2386"/>
  <c r="AT645"/>
  <c r="AT2393"/>
  <c r="AT2387"/>
  <c r="AT1663"/>
  <c r="AZ297"/>
  <c r="AT2390"/>
  <c r="AZ1666"/>
  <c r="AT1664"/>
  <c r="AZ295"/>
  <c r="AZ1662"/>
  <c r="AZ112"/>
  <c r="BA112"/>
  <c r="AZ1675"/>
  <c r="AZ2312"/>
  <c r="AZ1677"/>
  <c r="AZ1678"/>
  <c r="AT303"/>
  <c r="AZ1682"/>
  <c r="AT181"/>
  <c r="AZ647"/>
  <c r="AT1639"/>
  <c r="AZ1681"/>
  <c r="AT2313"/>
  <c r="AZ286"/>
  <c r="AT2243"/>
  <c r="AZ653"/>
  <c r="AT2381"/>
  <c r="AZ107"/>
  <c r="AT1683"/>
  <c r="AZ2142"/>
  <c r="AT1139"/>
  <c r="AZ108"/>
  <c r="AT2097"/>
  <c r="AZ1646"/>
  <c r="AT2398"/>
  <c r="AZ290"/>
  <c r="AT2115"/>
  <c r="AZ2100"/>
  <c r="AT2374"/>
  <c r="AZ2096"/>
  <c r="AT2098"/>
  <c r="AZ117"/>
  <c r="AZ2117"/>
  <c r="AT1680"/>
  <c r="AZ1633"/>
  <c r="AT739"/>
  <c r="AZ230"/>
  <c r="AZ2264"/>
  <c r="AT2265"/>
  <c r="AZ2266"/>
  <c r="AT2262"/>
  <c r="AZ1150"/>
  <c r="AZ1967"/>
  <c r="AZ1968"/>
  <c r="AT1968"/>
  <c r="AT1147"/>
  <c r="AZ2258"/>
  <c r="AT2007"/>
  <c r="AT2274"/>
  <c r="AZ2275"/>
  <c r="AT2019"/>
  <c r="AT2061"/>
  <c r="AT740"/>
  <c r="AT2272"/>
  <c r="AZ1148"/>
  <c r="AT248"/>
  <c r="AZ2298"/>
  <c r="AT2297"/>
  <c r="AZ1169"/>
  <c r="AT306"/>
  <c r="AZ1166"/>
  <c r="AT1167"/>
  <c r="AZ2299"/>
  <c r="AT244"/>
  <c r="AZ245"/>
  <c r="AT247"/>
  <c r="AZ246"/>
  <c r="AT1684"/>
  <c r="AZ1999"/>
  <c r="AT305"/>
  <c r="AZ1168"/>
  <c r="AT2284"/>
  <c r="AZ2285"/>
  <c r="AT2286"/>
  <c r="AZ1154"/>
  <c r="AT1155"/>
  <c r="AZ1157"/>
  <c r="AT1158"/>
  <c r="AZ1153"/>
  <c r="AT1159"/>
  <c r="AZ1156"/>
  <c r="AT236"/>
  <c r="AZ1610"/>
  <c r="AT2288"/>
  <c r="AZ1161"/>
  <c r="AT1162"/>
  <c r="AZ1163"/>
  <c r="AT1164"/>
  <c r="AZ242"/>
  <c r="AT742"/>
  <c r="AZ1165"/>
  <c r="AT2277"/>
  <c r="AZ741"/>
  <c r="AT1969"/>
  <c r="AZ2289"/>
  <c r="AT718"/>
  <c r="AT250"/>
  <c r="AT251"/>
  <c r="AT308"/>
  <c r="AT309"/>
  <c r="AZ658"/>
  <c r="AT118"/>
  <c r="AZ125"/>
  <c r="AT2008"/>
  <c r="AZ1963"/>
  <c r="AT744"/>
  <c r="AZ1699"/>
  <c r="AT1700"/>
  <c r="AZ1971"/>
  <c r="AT1613"/>
  <c r="AZ1614"/>
  <c r="AT1615"/>
  <c r="AZ662"/>
  <c r="AT126"/>
  <c r="AZ673"/>
  <c r="AZ132"/>
  <c r="AZ1617"/>
  <c r="AT1616"/>
  <c r="AZ2123"/>
  <c r="AZ127"/>
  <c r="AZ669"/>
  <c r="AZ129"/>
  <c r="AZ2163"/>
  <c r="AZ2122"/>
  <c r="AZ2150"/>
  <c r="AZ1784"/>
  <c r="AZ1783"/>
  <c r="AZ2151"/>
  <c r="AZ2416"/>
  <c r="AZ668"/>
  <c r="AZ2162"/>
  <c r="AT2162"/>
  <c r="AT2120"/>
  <c r="AT1375"/>
  <c r="AZ1777"/>
  <c r="AT1780"/>
  <c r="AZ969"/>
  <c r="AZ1373"/>
  <c r="AZ253"/>
  <c r="AZ1374"/>
  <c r="AZ1853"/>
  <c r="AZ1854"/>
  <c r="AZ1497"/>
  <c r="AZ1498"/>
  <c r="AZ1852"/>
  <c r="AZ133"/>
  <c r="AZ2024"/>
  <c r="AT2024"/>
  <c r="AT2165"/>
  <c r="AZ2125"/>
  <c r="AT1496"/>
  <c r="AZ1851"/>
  <c r="AT1849"/>
  <c r="AZ1848"/>
  <c r="AT2133"/>
  <c r="AZ2167"/>
  <c r="AT2240"/>
  <c r="AZ2164"/>
  <c r="AT1856"/>
  <c r="AZ1847"/>
  <c r="AT2132"/>
  <c r="AZ2026"/>
  <c r="AZ2131"/>
  <c r="AZ674"/>
  <c r="AZ2003"/>
  <c r="AZ2128"/>
  <c r="AT2128"/>
  <c r="AT2127"/>
  <c r="AT2418"/>
  <c r="AZ2017"/>
  <c r="AT2153"/>
  <c r="AT2018"/>
  <c r="AT675"/>
  <c r="AZ2124"/>
  <c r="AT2129"/>
  <c r="AZ1499"/>
  <c r="AT1499"/>
  <c r="AZ1913"/>
  <c r="AT1912"/>
  <c r="AZ1553"/>
  <c r="AT1551"/>
  <c r="AZ1554"/>
  <c r="AT1911"/>
  <c r="AZ681"/>
  <c r="AT143"/>
  <c r="AZ2034"/>
  <c r="AT144"/>
  <c r="AT2035"/>
  <c r="AT2170"/>
  <c r="AZ2135"/>
  <c r="AT1966"/>
  <c r="AZ680"/>
  <c r="AT139"/>
  <c r="AZ2033"/>
  <c r="AT142"/>
  <c r="AZ1547"/>
  <c r="AZ2168"/>
  <c r="AT1908"/>
  <c r="AZ1879"/>
  <c r="AT1906"/>
  <c r="AZ1907"/>
  <c r="AT988"/>
  <c r="AT1552"/>
  <c r="AT1926"/>
  <c r="AT1567"/>
  <c r="AZ760"/>
  <c r="AT760"/>
  <c r="AT145"/>
  <c r="AT1935"/>
  <c r="AZ1568"/>
  <c r="AT254"/>
  <c r="AZ745"/>
  <c r="AT1212"/>
  <c r="AZ2302"/>
  <c r="AT2302"/>
  <c r="AZ261"/>
  <c r="AT1619"/>
  <c r="AZ1605"/>
  <c r="AT1605"/>
  <c r="AZ262"/>
  <c r="AT272"/>
  <c r="AZ260"/>
  <c r="AT2233"/>
  <c r="AT175"/>
  <c r="AT2228"/>
  <c r="AZ2226"/>
  <c r="AT2084"/>
  <c r="AZ2224"/>
  <c r="AZ2231"/>
  <c r="AZ1135"/>
  <c r="AT1135"/>
  <c r="AT2225"/>
  <c r="AT33"/>
  <c r="AZ2227"/>
  <c r="AT274"/>
  <c r="AZ2223"/>
  <c r="AT1132"/>
  <c r="AZ2229"/>
  <c r="AT2230"/>
  <c r="AZ2222"/>
  <c r="AT63"/>
  <c r="AZ59"/>
  <c r="AT6"/>
  <c r="AZ2209"/>
  <c r="AT2211"/>
  <c r="AZ30"/>
  <c r="AT31"/>
  <c r="AZ2213"/>
  <c r="AT2214"/>
  <c r="AZ28"/>
  <c r="AT9"/>
  <c r="AZ1123"/>
  <c r="AT1124"/>
  <c r="AT7"/>
  <c r="AZ1121"/>
  <c r="AT2212"/>
  <c r="AZ29"/>
  <c r="AT1125"/>
  <c r="AZ8"/>
  <c r="AT2040"/>
  <c r="AZ1126"/>
  <c r="AT2219"/>
  <c r="AZ2283"/>
  <c r="AT238"/>
  <c r="AZ228"/>
  <c r="AT229"/>
  <c r="AZ1149"/>
  <c r="AT971"/>
  <c r="AZ995"/>
  <c r="AT996"/>
  <c r="AT264"/>
  <c r="AZ265"/>
  <c r="AT266"/>
  <c r="AZ267"/>
  <c r="AT1934"/>
  <c r="AZ1965"/>
  <c r="AT747"/>
  <c r="AZ748"/>
  <c r="AT1722"/>
  <c r="AZ2210"/>
  <c r="AT998"/>
  <c r="AZ2036"/>
  <c r="AT1000"/>
  <c r="AZ2013"/>
  <c r="AT1876"/>
  <c r="AZ240"/>
  <c r="AT232"/>
  <c r="AZ957"/>
  <c r="AT66"/>
  <c r="AZ1606"/>
  <c r="AZ1850"/>
  <c r="AZ743"/>
  <c r="AT743"/>
  <c r="AT684"/>
  <c r="AZ2138"/>
  <c r="AZ677"/>
  <c r="AT678"/>
  <c r="AZ137"/>
  <c r="AT231"/>
  <c r="AZ136"/>
  <c r="AZ676"/>
  <c r="AZ994"/>
  <c r="AZ41"/>
  <c r="AZ1909"/>
  <c r="AZ2032"/>
  <c r="AT2032"/>
  <c r="AT1980"/>
  <c r="AZ746"/>
  <c r="AZ1573"/>
  <c r="AT1573"/>
  <c r="AT1842"/>
  <c r="AZ2263"/>
  <c r="AT2025"/>
  <c r="AZ2029"/>
  <c r="AT1444"/>
  <c r="AT661"/>
  <c r="AZ2016"/>
  <c r="AT2022"/>
  <c r="AZ671"/>
  <c r="AZ665"/>
  <c r="AT665"/>
  <c r="AT666"/>
  <c r="AZ2027"/>
  <c r="AT1206"/>
  <c r="AT1979"/>
  <c r="AT2404"/>
  <c r="AZ1975"/>
  <c r="AT2002"/>
  <c r="AZ1136"/>
  <c r="AT182"/>
  <c r="AZ1584"/>
  <c r="AT963"/>
  <c r="AZ758"/>
  <c r="AT759"/>
  <c r="AT1868"/>
  <c r="AZ968"/>
  <c r="AZ2301"/>
  <c r="AT3"/>
  <c r="AT74"/>
  <c r="AZ71"/>
  <c r="AZ184"/>
  <c r="AT184"/>
  <c r="AT2406"/>
  <c r="AZ18"/>
  <c r="AZ2409"/>
  <c r="AT2409"/>
  <c r="AT10"/>
  <c r="AZ1137"/>
  <c r="AT2413"/>
  <c r="AZ185"/>
  <c r="AT2141"/>
  <c r="AZ1612"/>
  <c r="AZ77"/>
  <c r="AT77"/>
  <c r="AT2087"/>
  <c r="AZ75"/>
  <c r="AZ80"/>
  <c r="AT80"/>
  <c r="AT2419"/>
  <c r="AZ2414"/>
  <c r="AZ2015"/>
  <c r="AT2015"/>
  <c r="BD2250"/>
  <c r="AZ76"/>
  <c r="AZ72"/>
  <c r="AT72"/>
  <c r="BD73"/>
  <c r="AZ2109"/>
  <c r="AT2106"/>
  <c r="AT2108"/>
  <c r="AZ2105"/>
  <c r="AT2111"/>
  <c r="AZ2160"/>
  <c r="AZ2012"/>
  <c r="AT2378"/>
  <c r="AZ2356"/>
  <c r="AT2399"/>
  <c r="AZ1964"/>
  <c r="AZ298"/>
  <c r="AZ721"/>
  <c r="AZ2329"/>
  <c r="AT1665"/>
  <c r="AZ219"/>
  <c r="AZ2397"/>
  <c r="AZ1120"/>
  <c r="AT1120"/>
  <c r="BD1122"/>
  <c r="AT37"/>
  <c r="AZ39"/>
  <c r="AT1127"/>
  <c r="AZ34"/>
  <c r="AZ35"/>
  <c r="AT35"/>
  <c r="AT38"/>
  <c r="AZ610"/>
  <c r="AT638"/>
  <c r="AZ608"/>
  <c r="AT257"/>
  <c r="AZ1133"/>
  <c r="AT631"/>
  <c r="AZ111"/>
  <c r="AZ714"/>
  <c r="AZ652"/>
  <c r="AT106"/>
  <c r="AZ2054"/>
  <c r="AZ2052"/>
  <c r="AT2104"/>
  <c r="AZ1890"/>
  <c r="AZ2095"/>
  <c r="AT104"/>
  <c r="AZ2126"/>
  <c r="AZ1916"/>
  <c r="AT2139"/>
  <c r="AZ651"/>
  <c r="AZ723"/>
  <c r="AT1642"/>
  <c r="AZ2049"/>
  <c r="AZ2353"/>
  <c r="AT2351"/>
  <c r="AZ2355"/>
  <c r="AZ2354"/>
  <c r="AZ1259"/>
  <c r="AZ1205"/>
  <c r="BF1785"/>
  <c r="AZ426"/>
  <c r="AZ428"/>
  <c r="AZ1786"/>
  <c r="AT1329"/>
  <c r="AT1204"/>
  <c r="AT2004"/>
  <c r="AT1357"/>
  <c r="AT1203"/>
  <c r="AT1533"/>
  <c r="AT1043"/>
  <c r="AT99"/>
  <c r="AT420"/>
  <c r="AT1948"/>
  <c r="AT986"/>
  <c r="AT1579"/>
  <c r="AT2006"/>
  <c r="AT1324"/>
  <c r="AT1015"/>
  <c r="AT1326"/>
  <c r="AT1346"/>
  <c r="AT1530"/>
  <c r="AT1918"/>
  <c r="AT1347"/>
  <c r="AT1345"/>
  <c r="AT1472"/>
  <c r="AT1766"/>
  <c r="AT1764"/>
  <c r="AT390"/>
  <c r="AT1590"/>
  <c r="AT348"/>
  <c r="AT1976"/>
  <c r="AT423"/>
  <c r="AT1690"/>
  <c r="AT685"/>
  <c r="AT697"/>
  <c r="AT699"/>
  <c r="AT148"/>
  <c r="AT2074"/>
  <c r="AT61"/>
  <c r="AT64"/>
  <c r="AT62"/>
  <c r="AT970"/>
  <c r="AT1260"/>
  <c r="AT1576"/>
  <c r="AT17"/>
  <c r="AT1254"/>
  <c r="AT2005"/>
  <c r="AZ1986"/>
  <c r="AZ375"/>
  <c r="AZ1580"/>
  <c r="AZ1519"/>
  <c r="AZ1897"/>
  <c r="BF1001"/>
  <c r="AZ81"/>
  <c r="AZ1208"/>
  <c r="AZ1721"/>
  <c r="AZ2079"/>
  <c r="BF1869"/>
  <c r="AZ1247"/>
  <c r="AZ1936"/>
  <c r="AZ967"/>
  <c r="AZ1109"/>
  <c r="BF992"/>
  <c r="AZ1327"/>
  <c r="AZ1562"/>
  <c r="AZ1348"/>
  <c r="AZ1765"/>
  <c r="AT1910"/>
  <c r="BE1910"/>
  <c r="AZ2072"/>
  <c r="AT49"/>
  <c r="AZ50"/>
  <c r="AZ2075"/>
  <c r="AT1207"/>
  <c r="AZ1724"/>
  <c r="AZ696"/>
  <c r="AT48"/>
  <c r="AZ1446"/>
  <c r="AZ1538"/>
  <c r="AT32"/>
  <c r="AZ2216"/>
  <c r="AZ1601"/>
  <c r="AT1983"/>
  <c r="AZ313"/>
  <c r="AZ2293"/>
  <c r="AT1778"/>
  <c r="AZ2295"/>
  <c r="AZ1977"/>
  <c r="AT1295"/>
  <c r="AZ1302"/>
  <c r="AZ1422"/>
  <c r="AT1233"/>
  <c r="AZ1425"/>
  <c r="AZ1424"/>
  <c r="AT1230"/>
  <c r="AZ1201"/>
  <c r="AZ1420"/>
  <c r="AT1406"/>
  <c r="AZ1407"/>
  <c r="AZ1417"/>
  <c r="AT1404"/>
  <c r="AZ1416"/>
  <c r="AZ1423"/>
  <c r="AT1313"/>
  <c r="AZ1289"/>
  <c r="AZ1290"/>
  <c r="AT1308"/>
  <c r="AZ1301"/>
  <c r="AZ1320"/>
  <c r="AT1728"/>
  <c r="AZ2055"/>
  <c r="AT1299"/>
  <c r="AZ161"/>
  <c r="AT160"/>
  <c r="AT1805"/>
  <c r="AZ1809"/>
  <c r="AT153"/>
  <c r="AT1115"/>
  <c r="AZ1309"/>
  <c r="AT962"/>
  <c r="AT1245"/>
  <c r="AZ1286"/>
  <c r="BF1921"/>
  <c r="BD1921"/>
  <c r="BE1921"/>
  <c r="AT1427"/>
  <c r="AZ1243"/>
  <c r="AT1226"/>
  <c r="AZ1733"/>
  <c r="AT1312"/>
  <c r="AZ2195"/>
  <c r="AT1717"/>
  <c r="AZ1175"/>
  <c r="AT2175"/>
  <c r="AZ1174"/>
  <c r="AT2020"/>
  <c r="AZ756"/>
  <c r="AT1588"/>
  <c r="AT856"/>
  <c r="AZ807"/>
  <c r="AZ191"/>
  <c r="AZ192"/>
  <c r="BH192"/>
  <c r="BH195"/>
  <c r="AZ196"/>
  <c r="BH730"/>
  <c r="BI730"/>
  <c r="AZ205"/>
  <c r="BA205"/>
  <c r="BD208"/>
  <c r="AZ2252"/>
  <c r="BH217"/>
  <c r="AZ2253"/>
  <c r="AT149"/>
  <c r="BF19"/>
  <c r="AZ67"/>
  <c r="AZ2058"/>
  <c r="AZ1151"/>
  <c r="AZ166"/>
  <c r="BF2156"/>
  <c r="AZ20"/>
  <c r="BH167"/>
  <c r="BI167"/>
  <c r="AT68"/>
  <c r="AT114"/>
  <c r="BD114"/>
  <c r="AZ1993"/>
  <c r="BG1993"/>
  <c r="BF1992"/>
  <c r="AZ1687"/>
  <c r="BG1687"/>
  <c r="AZ1689"/>
  <c r="AT1994"/>
  <c r="AZ1176"/>
  <c r="AT1970"/>
  <c r="BA1970"/>
  <c r="AT2148"/>
  <c r="BA2148"/>
  <c r="BA2147"/>
  <c r="BH2147"/>
  <c r="AT1186"/>
  <c r="AZ1180"/>
  <c r="AZ1190"/>
  <c r="AZ1995"/>
  <c r="BD1191"/>
  <c r="BF1198"/>
  <c r="AZ1996"/>
  <c r="AZ1199"/>
  <c r="BF1196"/>
  <c r="BF1195"/>
  <c r="BG1005"/>
  <c r="AZ945"/>
  <c r="AZ1090"/>
  <c r="BD1697"/>
  <c r="AZ1218"/>
  <c r="AT1231"/>
  <c r="BE1718"/>
  <c r="BH1718"/>
  <c r="AZ1227"/>
  <c r="AZ1228"/>
  <c r="AZ1714"/>
  <c r="AZ1241"/>
  <c r="AZ1009"/>
  <c r="AT1265"/>
  <c r="BH1265"/>
  <c r="AZ1266"/>
  <c r="AZ4"/>
  <c r="AZ1268"/>
  <c r="AT1276"/>
  <c r="AZ1285"/>
  <c r="AZ1283"/>
  <c r="AZ1278"/>
  <c r="AZ1284"/>
  <c r="AZ1277"/>
  <c r="AZ1749"/>
  <c r="AZ1751"/>
  <c r="AZ1736"/>
  <c r="BD1291"/>
  <c r="AZ1303"/>
  <c r="BH1742"/>
  <c r="AZ1745"/>
  <c r="AZ1732"/>
  <c r="AZ1294"/>
  <c r="AZ1317"/>
  <c r="AZ1752"/>
  <c r="AZ1332"/>
  <c r="BI1332"/>
  <c r="AZ1334"/>
  <c r="BH1321"/>
  <c r="AZ1761"/>
  <c r="AZ1353"/>
  <c r="AZ1355"/>
  <c r="AZ1760"/>
  <c r="AZ1338"/>
  <c r="AZ1337"/>
  <c r="AZ1356"/>
  <c r="AT1330"/>
  <c r="AZ1753"/>
  <c r="BD1773"/>
  <c r="BF1365"/>
  <c r="AZ1366"/>
  <c r="AZ1016"/>
  <c r="BF1358"/>
  <c r="AZ1359"/>
  <c r="BF1371"/>
  <c r="BG1371"/>
  <c r="AT750"/>
  <c r="AZ750"/>
  <c r="BD1782"/>
  <c r="AZ1795"/>
  <c r="BI1792"/>
  <c r="AZ1789"/>
  <c r="BA1789"/>
  <c r="BD1799"/>
  <c r="BI1800"/>
  <c r="BF1788"/>
  <c r="AZ344"/>
  <c r="AZ688"/>
  <c r="AZ345"/>
  <c r="AT82"/>
  <c r="AZ2174"/>
  <c r="AT2059"/>
  <c r="AZ1378"/>
  <c r="AZ972"/>
  <c r="BD1802"/>
  <c r="BD974"/>
  <c r="AT51"/>
  <c r="AZ975"/>
  <c r="AT1397"/>
  <c r="BI1397"/>
  <c r="BF1024"/>
  <c r="AZ1020"/>
  <c r="BD1017"/>
  <c r="BD1382"/>
  <c r="AT1019"/>
  <c r="AZ1958"/>
  <c r="AZ1803"/>
  <c r="BH1403"/>
  <c r="BF1412"/>
  <c r="AZ1418"/>
  <c r="BF1410"/>
  <c r="AT1429"/>
  <c r="BF1428"/>
  <c r="BI1449"/>
  <c r="AZ1829"/>
  <c r="BD1819"/>
  <c r="BD1836"/>
  <c r="AZ1435"/>
  <c r="BD1441"/>
  <c r="AT1820"/>
  <c r="AZ1820"/>
  <c r="BD1437"/>
  <c r="AZ1477"/>
  <c r="BD1822"/>
  <c r="BF1838"/>
  <c r="AT1839"/>
  <c r="AZ1839"/>
  <c r="BD1817"/>
  <c r="BD1456"/>
  <c r="AT1457"/>
  <c r="AZ1478"/>
  <c r="AT1455"/>
  <c r="AZ1828"/>
  <c r="AZ1469"/>
  <c r="AZ1464"/>
  <c r="BF1471"/>
  <c r="AZ1463"/>
  <c r="BG1434"/>
  <c r="AZ1482"/>
  <c r="BI1493"/>
  <c r="AZ1487"/>
  <c r="BA1487"/>
  <c r="BF1492"/>
  <c r="BF1859"/>
  <c r="BG84"/>
  <c r="AZ354"/>
  <c r="BI353"/>
  <c r="AZ22"/>
  <c r="BA22"/>
  <c r="BI1502"/>
  <c r="AZ1506"/>
  <c r="AZ1507"/>
  <c r="AZ1862"/>
  <c r="BA1862"/>
  <c r="AZ1861"/>
  <c r="BD1027"/>
  <c r="AZ1514"/>
  <c r="AZ1522"/>
  <c r="BF1866"/>
  <c r="AT1524"/>
  <c r="AZ1524"/>
  <c r="AT1527"/>
  <c r="BF1527"/>
  <c r="AT1029"/>
  <c r="AZ1541"/>
  <c r="BH1874"/>
  <c r="BH1872"/>
  <c r="BH1867"/>
  <c r="BH1542"/>
  <c r="AZ1033"/>
  <c r="AZ1031"/>
  <c r="BG1031"/>
  <c r="AT1030"/>
  <c r="BH1030"/>
  <c r="BH1870"/>
  <c r="BH1873"/>
  <c r="BH1540"/>
  <c r="BH1871"/>
  <c r="BH1877"/>
  <c r="AZ1037"/>
  <c r="BI1887"/>
  <c r="AZ1888"/>
  <c r="AZ981"/>
  <c r="AZ1891"/>
  <c r="AZ1896"/>
  <c r="AZ1889"/>
  <c r="AZ1903"/>
  <c r="AZ1892"/>
  <c r="AZ1098"/>
  <c r="AZ1902"/>
  <c r="AZ1893"/>
  <c r="AZ1097"/>
  <c r="AZ982"/>
  <c r="AZ1094"/>
  <c r="BF1095"/>
  <c r="AZ1901"/>
  <c r="AT1900"/>
  <c r="AZ1900"/>
  <c r="BG1900"/>
  <c r="AT985"/>
  <c r="BA985"/>
  <c r="AZ985"/>
  <c r="BF1092"/>
  <c r="AZ1881"/>
  <c r="BF1040"/>
  <c r="BF704"/>
  <c r="BH357"/>
  <c r="AT1557"/>
  <c r="AT1914"/>
  <c r="AZ1914"/>
  <c r="BD990"/>
  <c r="AZ1050"/>
  <c r="BG1050"/>
  <c r="BF369"/>
  <c r="BE369"/>
  <c r="BG1949"/>
  <c r="BH1949"/>
  <c r="AT2154"/>
  <c r="AZ1741"/>
  <c r="AZ1735"/>
  <c r="AT161"/>
  <c r="AZ162"/>
  <c r="AZ160"/>
  <c r="AT154"/>
  <c r="AZ157"/>
  <c r="AZ165"/>
  <c r="AT1809"/>
  <c r="AZ1807"/>
  <c r="AZ153"/>
  <c r="AT159"/>
  <c r="AZ155"/>
  <c r="AZ158"/>
  <c r="AT1309"/>
  <c r="AZ2159"/>
  <c r="AZ962"/>
  <c r="AT163"/>
  <c r="AZ1172"/>
  <c r="AZ1315"/>
  <c r="AT1286"/>
  <c r="AZ978"/>
  <c r="AZ1427"/>
  <c r="AT1243"/>
  <c r="AZ1384"/>
  <c r="AZ1226"/>
  <c r="AT1733"/>
  <c r="AZ1430"/>
  <c r="AZ1312"/>
  <c r="AT2195"/>
  <c r="AZ1405"/>
  <c r="AZ1717"/>
  <c r="AT1175"/>
  <c r="AZ1272"/>
  <c r="AZ2175"/>
  <c r="AT1174"/>
  <c r="AZ1171"/>
  <c r="AZ2020"/>
  <c r="AT2392"/>
  <c r="AT1209"/>
  <c r="AZ1588"/>
  <c r="AZ850"/>
  <c r="BI850"/>
  <c r="AT850"/>
  <c r="AZ869"/>
  <c r="AZ187"/>
  <c r="AZ189"/>
  <c r="AZ194"/>
  <c r="AZ211"/>
  <c r="BD210"/>
  <c r="AZ216"/>
  <c r="AZ150"/>
  <c r="BF67"/>
  <c r="AZ113"/>
  <c r="AZ1991"/>
  <c r="BF235"/>
  <c r="AZ168"/>
  <c r="BF114"/>
  <c r="BF1993"/>
  <c r="AZ1992"/>
  <c r="AT1685"/>
  <c r="AZ1685"/>
  <c r="BH961"/>
  <c r="BF1687"/>
  <c r="AZ1686"/>
  <c r="AZ1177"/>
  <c r="BD2147"/>
  <c r="BF2147"/>
  <c r="BG2147"/>
  <c r="BF1186"/>
  <c r="AZ1187"/>
  <c r="AZ1188"/>
  <c r="AZ1181"/>
  <c r="AZ1189"/>
  <c r="AZ1182"/>
  <c r="AZ1183"/>
  <c r="AZ1997"/>
  <c r="AZ1196"/>
  <c r="AZ1195"/>
  <c r="BD1691"/>
  <c r="AZ1694"/>
  <c r="BG944"/>
  <c r="BH943"/>
  <c r="AZ1697"/>
  <c r="BD1695"/>
  <c r="AT1696"/>
  <c r="AT2090"/>
  <c r="AZ1703"/>
  <c r="BF1222"/>
  <c r="AZ1705"/>
  <c r="AZ1708"/>
  <c r="AZ1713"/>
  <c r="AZ1710"/>
  <c r="AT1219"/>
  <c r="BH1219"/>
  <c r="AZ1715"/>
  <c r="AZ1006"/>
  <c r="AT966"/>
  <c r="AZ1250"/>
  <c r="AZ1257"/>
  <c r="AZ1267"/>
  <c r="AZ1010"/>
  <c r="BH1012"/>
  <c r="AT946"/>
  <c r="AZ649"/>
  <c r="AZ1274"/>
  <c r="AZ1282"/>
  <c r="BH1281"/>
  <c r="AZ1280"/>
  <c r="AZ1275"/>
  <c r="AT1287"/>
  <c r="AZ1727"/>
  <c r="AZ1271"/>
  <c r="AZ1314"/>
  <c r="AZ1734"/>
  <c r="BD1303"/>
  <c r="AZ1731"/>
  <c r="AZ1737"/>
  <c r="AZ1318"/>
  <c r="AT1747"/>
  <c r="AZ1748"/>
  <c r="AT1317"/>
  <c r="AZ1336"/>
  <c r="AZ1350"/>
  <c r="AT1761"/>
  <c r="AZ1756"/>
  <c r="BH1352"/>
  <c r="AZ1762"/>
  <c r="AT1767"/>
  <c r="BF1767"/>
  <c r="AT1754"/>
  <c r="AZ1344"/>
  <c r="AZ1323"/>
  <c r="AT1337"/>
  <c r="AT1342"/>
  <c r="AZ1341"/>
  <c r="AZ1370"/>
  <c r="AZ1363"/>
  <c r="BG1363"/>
  <c r="BD1771"/>
  <c r="AT1770"/>
  <c r="BF1770"/>
  <c r="AZ1770"/>
  <c r="BD1775"/>
  <c r="AZ1773"/>
  <c r="AZ1365"/>
  <c r="BI1774"/>
  <c r="AZ1369"/>
  <c r="AZ1769"/>
  <c r="AZ1367"/>
  <c r="AT1359"/>
  <c r="BI1371"/>
  <c r="BD310"/>
  <c r="BF1781"/>
  <c r="AZ312"/>
  <c r="AT1791"/>
  <c r="BF1791"/>
  <c r="AZ1790"/>
  <c r="AZ752"/>
  <c r="AT753"/>
  <c r="AT751"/>
  <c r="BD751"/>
  <c r="AZ1801"/>
  <c r="AT1787"/>
  <c r="BF1787"/>
  <c r="AZ1618"/>
  <c r="AZ687"/>
  <c r="AZ692"/>
  <c r="AZ346"/>
  <c r="AZ347"/>
  <c r="BF2092"/>
  <c r="AZ2059"/>
  <c r="AZ1396"/>
  <c r="BG1396"/>
  <c r="AZ51"/>
  <c r="AZ1395"/>
  <c r="AZ1022"/>
  <c r="AZ1091"/>
  <c r="BF1397"/>
  <c r="BG1397"/>
  <c r="AZ1380"/>
  <c r="BD1804"/>
  <c r="BD1023"/>
  <c r="BD1020"/>
  <c r="BF1382"/>
  <c r="AZ1415"/>
  <c r="AZ1399"/>
  <c r="AZ1421"/>
  <c r="AZ1810"/>
  <c r="AT1808"/>
  <c r="AZ1812"/>
  <c r="AZ1402"/>
  <c r="AT1401"/>
  <c r="BF1401"/>
  <c r="AZ754"/>
  <c r="BI1459"/>
  <c r="AZ1443"/>
  <c r="BA1443"/>
  <c r="BI1453"/>
  <c r="BH1447"/>
  <c r="AT1816"/>
  <c r="BF1816"/>
  <c r="AZ1441"/>
  <c r="BD1831"/>
  <c r="AT1823"/>
  <c r="BD1477"/>
  <c r="AZ1822"/>
  <c r="AZ1832"/>
  <c r="AZ1439"/>
  <c r="AZ1455"/>
  <c r="AZ1826"/>
  <c r="AZ1815"/>
  <c r="BI1448"/>
  <c r="AT1465"/>
  <c r="BF1465"/>
  <c r="AZ1465"/>
  <c r="BI1452"/>
  <c r="BF1431"/>
  <c r="AT1467"/>
  <c r="BD1467"/>
  <c r="AZ1467"/>
  <c r="BA1467"/>
  <c r="AT1824"/>
  <c r="BF1824"/>
  <c r="AZ1824"/>
  <c r="AT1442"/>
  <c r="BF1442"/>
  <c r="AT1454"/>
  <c r="AZ1450"/>
  <c r="AZ1432"/>
  <c r="BI1434"/>
  <c r="AZ1466"/>
  <c r="BA1466"/>
  <c r="BF1841"/>
  <c r="BG1493"/>
  <c r="BI1840"/>
  <c r="AZ1025"/>
  <c r="BA1025"/>
  <c r="BF1486"/>
  <c r="BF328"/>
  <c r="AZ1860"/>
  <c r="BI84"/>
  <c r="AZ85"/>
  <c r="BA85"/>
  <c r="BG353"/>
  <c r="AZ351"/>
  <c r="AT350"/>
  <c r="BF1510"/>
  <c r="BH1505"/>
  <c r="BI1505"/>
  <c r="BF1509"/>
  <c r="AZ1515"/>
  <c r="BD1861"/>
  <c r="AZ1521"/>
  <c r="BF1029"/>
  <c r="BI1036"/>
  <c r="BH1895"/>
  <c r="BI1895"/>
  <c r="AZ1545"/>
  <c r="BI1545"/>
  <c r="BI983"/>
  <c r="AZ984"/>
  <c r="AZ1544"/>
  <c r="AZ1038"/>
  <c r="AZ1093"/>
  <c r="AZ1548"/>
  <c r="AZ1096"/>
  <c r="BA1096"/>
  <c r="BG1887"/>
  <c r="BF1904"/>
  <c r="BG1904"/>
  <c r="BF1900"/>
  <c r="BF1886"/>
  <c r="BF985"/>
  <c r="BF987"/>
  <c r="AT1543"/>
  <c r="BF1881"/>
  <c r="BF1042"/>
  <c r="AZ2056"/>
  <c r="BH693"/>
  <c r="AZ356"/>
  <c r="AZ1555"/>
  <c r="AZ1049"/>
  <c r="AZ1046"/>
  <c r="BD1048"/>
  <c r="AZ990"/>
  <c r="BF1050"/>
  <c r="BI583"/>
  <c r="BH583"/>
  <c r="BI554"/>
  <c r="BH554"/>
  <c r="BG336"/>
  <c r="BH336"/>
  <c r="BE622"/>
  <c r="BA622"/>
  <c r="BI622"/>
  <c r="BH622"/>
  <c r="BG818"/>
  <c r="BH818"/>
  <c r="AZ1102"/>
  <c r="AZ1058"/>
  <c r="AT1052"/>
  <c r="AZ1053"/>
  <c r="AZ1917"/>
  <c r="BA1917"/>
  <c r="BG1922"/>
  <c r="AZ1055"/>
  <c r="AT1927"/>
  <c r="AZ1104"/>
  <c r="AT1930"/>
  <c r="AZ1067"/>
  <c r="BG682"/>
  <c r="AZ367"/>
  <c r="AZ372"/>
  <c r="BD363"/>
  <c r="AZ360"/>
  <c r="AZ362"/>
  <c r="BH362"/>
  <c r="BD90"/>
  <c r="AZ89"/>
  <c r="BF1571"/>
  <c r="AZ1069"/>
  <c r="AZ1068"/>
  <c r="AZ1575"/>
  <c r="BD1947"/>
  <c r="BD1946"/>
  <c r="AZ1937"/>
  <c r="BD1574"/>
  <c r="BD1942"/>
  <c r="AZ1582"/>
  <c r="AZ1939"/>
  <c r="BD1581"/>
  <c r="BF1940"/>
  <c r="AZ1079"/>
  <c r="AZ1950"/>
  <c r="AZ379"/>
  <c r="AT377"/>
  <c r="AZ377"/>
  <c r="AT380"/>
  <c r="AZ92"/>
  <c r="AZ694"/>
  <c r="AZ97"/>
  <c r="BD1082"/>
  <c r="AZ1083"/>
  <c r="BD1594"/>
  <c r="AZ1596"/>
  <c r="BI1084"/>
  <c r="AZ1085"/>
  <c r="AZ1591"/>
  <c r="AZ1107"/>
  <c r="BH1107"/>
  <c r="BD1598"/>
  <c r="AZ1089"/>
  <c r="AZ2300"/>
  <c r="AT389"/>
  <c r="BF389"/>
  <c r="AZ402"/>
  <c r="AZ394"/>
  <c r="BA394"/>
  <c r="BD403"/>
  <c r="AZ405"/>
  <c r="BI395"/>
  <c r="BF400"/>
  <c r="AZ408"/>
  <c r="BA408"/>
  <c r="BD409"/>
  <c r="AZ413"/>
  <c r="BI397"/>
  <c r="BF399"/>
  <c r="AZ410"/>
  <c r="BA410"/>
  <c r="BG419"/>
  <c r="AZ416"/>
  <c r="AT1603"/>
  <c r="AZ1604"/>
  <c r="BA1604"/>
  <c r="BF256"/>
  <c r="AZ431"/>
  <c r="BA431"/>
  <c r="BG427"/>
  <c r="BI429"/>
  <c r="AZ424"/>
  <c r="BA424"/>
  <c r="BG101"/>
  <c r="AZ462"/>
  <c r="AZ473"/>
  <c r="BG468"/>
  <c r="AZ471"/>
  <c r="AZ463"/>
  <c r="BG461"/>
  <c r="BG454"/>
  <c r="BG435"/>
  <c r="BG443"/>
  <c r="AT457"/>
  <c r="AZ456"/>
  <c r="AZ453"/>
  <c r="AZ444"/>
  <c r="AZ535"/>
  <c r="AZ508"/>
  <c r="BG517"/>
  <c r="AZ506"/>
  <c r="BG477"/>
  <c r="AZ493"/>
  <c r="BG491"/>
  <c r="AZ524"/>
  <c r="AT497"/>
  <c r="AZ497"/>
  <c r="AZ488"/>
  <c r="AZ503"/>
  <c r="AZ515"/>
  <c r="BI487"/>
  <c r="AZ483"/>
  <c r="BI483"/>
  <c r="AZ514"/>
  <c r="BI489"/>
  <c r="AZ512"/>
  <c r="BA512"/>
  <c r="BG505"/>
  <c r="AZ494"/>
  <c r="BI479"/>
  <c r="BG597"/>
  <c r="BH597"/>
  <c r="BI603"/>
  <c r="BH603"/>
  <c r="BG861"/>
  <c r="BH861"/>
  <c r="BG299"/>
  <c r="BH299"/>
  <c r="AZ1099"/>
  <c r="AT1045"/>
  <c r="AZ1045"/>
  <c r="AZ1052"/>
  <c r="AZ1056"/>
  <c r="AZ1565"/>
  <c r="AT1103"/>
  <c r="AT1925"/>
  <c r="BF1925"/>
  <c r="AT1101"/>
  <c r="BH1101"/>
  <c r="AT1100"/>
  <c r="AZ1100"/>
  <c r="AT1922"/>
  <c r="AZ1919"/>
  <c r="BH991"/>
  <c r="AZ1060"/>
  <c r="AZ1927"/>
  <c r="AZ1931"/>
  <c r="AZ1932"/>
  <c r="AZ1929"/>
  <c r="AZ1933"/>
  <c r="BD361"/>
  <c r="AZ366"/>
  <c r="AZ369"/>
  <c r="BG374"/>
  <c r="AZ365"/>
  <c r="AT373"/>
  <c r="AZ91"/>
  <c r="AZ90"/>
  <c r="AZ1569"/>
  <c r="AZ1570"/>
  <c r="AZ1071"/>
  <c r="AT1070"/>
  <c r="AT1072"/>
  <c r="BF1072"/>
  <c r="AT1944"/>
  <c r="AZ1002"/>
  <c r="AZ1945"/>
  <c r="AZ1581"/>
  <c r="AZ1587"/>
  <c r="AZ1004"/>
  <c r="AZ1078"/>
  <c r="AZ1585"/>
  <c r="AZ1003"/>
  <c r="AT1586"/>
  <c r="BH1586"/>
  <c r="BI1949"/>
  <c r="AZ382"/>
  <c r="AZ380"/>
  <c r="AZ95"/>
  <c r="AZ384"/>
  <c r="AZ385"/>
  <c r="BG695"/>
  <c r="AT93"/>
  <c r="AZ93"/>
  <c r="BG1592"/>
  <c r="AT1593"/>
  <c r="AZ1593"/>
  <c r="BG1084"/>
  <c r="AZ1595"/>
  <c r="AT1087"/>
  <c r="BF1087"/>
  <c r="AT1086"/>
  <c r="BE1598"/>
  <c r="AZ1598"/>
  <c r="AZ1106"/>
  <c r="AT1600"/>
  <c r="AZ1599"/>
  <c r="BH1599"/>
  <c r="AZ391"/>
  <c r="BG395"/>
  <c r="AZ407"/>
  <c r="BG397"/>
  <c r="AZ415"/>
  <c r="AZ417"/>
  <c r="BI419"/>
  <c r="AT11"/>
  <c r="AT12"/>
  <c r="AT13"/>
  <c r="BI427"/>
  <c r="AZ434"/>
  <c r="BH434"/>
  <c r="BG429"/>
  <c r="BI101"/>
  <c r="AZ467"/>
  <c r="BI467"/>
  <c r="BD470"/>
  <c r="AZ472"/>
  <c r="AT468"/>
  <c r="AT465"/>
  <c r="AZ441"/>
  <c r="BG446"/>
  <c r="BG273"/>
  <c r="BG438"/>
  <c r="AT447"/>
  <c r="AZ447"/>
  <c r="AT458"/>
  <c r="AT459"/>
  <c r="AZ451"/>
  <c r="AZ449"/>
  <c r="AZ440"/>
  <c r="AT452"/>
  <c r="AZ532"/>
  <c r="AZ533"/>
  <c r="AT500"/>
  <c r="AT531"/>
  <c r="AZ650"/>
  <c r="AZ496"/>
  <c r="AT511"/>
  <c r="AT490"/>
  <c r="AT523"/>
  <c r="AT502"/>
  <c r="AZ492"/>
  <c r="AT526"/>
  <c r="BG487"/>
  <c r="AZ509"/>
  <c r="AT529"/>
  <c r="AZ499"/>
  <c r="AZ525"/>
  <c r="AZ516"/>
  <c r="BI516"/>
  <c r="BG489"/>
  <c r="BI505"/>
  <c r="AT482"/>
  <c r="AZ519"/>
  <c r="BA519"/>
  <c r="BG479"/>
  <c r="AZ504"/>
  <c r="AT521"/>
  <c r="BF521"/>
  <c r="AT510"/>
  <c r="AZ510"/>
  <c r="BG540"/>
  <c r="BI545"/>
  <c r="AZ575"/>
  <c r="BA575"/>
  <c r="BG550"/>
  <c r="BI570"/>
  <c r="AZ553"/>
  <c r="BA553"/>
  <c r="BG547"/>
  <c r="BI549"/>
  <c r="AZ580"/>
  <c r="BA580"/>
  <c r="BG557"/>
  <c r="BI581"/>
  <c r="AZ572"/>
  <c r="BA572"/>
  <c r="BG541"/>
  <c r="BI576"/>
  <c r="AZ546"/>
  <c r="AT542"/>
  <c r="AZ555"/>
  <c r="BI555"/>
  <c r="AT577"/>
  <c r="AZ701"/>
  <c r="BI561"/>
  <c r="BG574"/>
  <c r="AT544"/>
  <c r="AZ544"/>
  <c r="BE177"/>
  <c r="BH177"/>
  <c r="AT700"/>
  <c r="AZ565"/>
  <c r="BD573"/>
  <c r="BH579"/>
  <c r="BH582"/>
  <c r="BH543"/>
  <c r="AT562"/>
  <c r="AT178"/>
  <c r="BH178"/>
  <c r="AT560"/>
  <c r="AZ560"/>
  <c r="AT588"/>
  <c r="AZ1623"/>
  <c r="AZ599"/>
  <c r="BI597"/>
  <c r="BI336"/>
  <c r="AZ284"/>
  <c r="AZ1989"/>
  <c r="AZ280"/>
  <c r="AZ706"/>
  <c r="BD710"/>
  <c r="BF710"/>
  <c r="BG710"/>
  <c r="AT707"/>
  <c r="BH707"/>
  <c r="AZ709"/>
  <c r="BD602"/>
  <c r="BF602"/>
  <c r="BG602"/>
  <c r="AZ605"/>
  <c r="BA605"/>
  <c r="BF2324"/>
  <c r="AZ601"/>
  <c r="AT2358"/>
  <c r="AZ2358"/>
  <c r="AT1638"/>
  <c r="AZ1638"/>
  <c r="BA617"/>
  <c r="BH617"/>
  <c r="BD622"/>
  <c r="BF622"/>
  <c r="BG622"/>
  <c r="AT621"/>
  <c r="AZ615"/>
  <c r="AT1634"/>
  <c r="AZ1634"/>
  <c r="BA180"/>
  <c r="BH180"/>
  <c r="AZ620"/>
  <c r="AT1608"/>
  <c r="AZ1608"/>
  <c r="AT769"/>
  <c r="BD769"/>
  <c r="BI769"/>
  <c r="BD771"/>
  <c r="AZ772"/>
  <c r="AT766"/>
  <c r="AZ635"/>
  <c r="BF1654"/>
  <c r="AT1651"/>
  <c r="AZ1609"/>
  <c r="AT775"/>
  <c r="BD789"/>
  <c r="BG795"/>
  <c r="AZ794"/>
  <c r="AZ774"/>
  <c r="AZ785"/>
  <c r="AT791"/>
  <c r="AZ776"/>
  <c r="BF784"/>
  <c r="AT797"/>
  <c r="AT781"/>
  <c r="AZ781"/>
  <c r="AT798"/>
  <c r="BE798"/>
  <c r="BI798"/>
  <c r="AZ947"/>
  <c r="AZ841"/>
  <c r="BA841"/>
  <c r="AZ839"/>
  <c r="AZ801"/>
  <c r="AT819"/>
  <c r="BH815"/>
  <c r="BG814"/>
  <c r="BF854"/>
  <c r="AT832"/>
  <c r="AZ842"/>
  <c r="AZ820"/>
  <c r="AZ804"/>
  <c r="AZ862"/>
  <c r="BA862"/>
  <c r="BD844"/>
  <c r="AZ830"/>
  <c r="BI829"/>
  <c r="AT826"/>
  <c r="AZ826"/>
  <c r="AZ851"/>
  <c r="BI811"/>
  <c r="AZ866"/>
  <c r="BG866"/>
  <c r="BF817"/>
  <c r="AZ873"/>
  <c r="BI874"/>
  <c r="AZ877"/>
  <c r="AZ879"/>
  <c r="BA879"/>
  <c r="AZ875"/>
  <c r="AT896"/>
  <c r="AZ887"/>
  <c r="BG887"/>
  <c r="AZ890"/>
  <c r="AZ888"/>
  <c r="AZ886"/>
  <c r="AZ893"/>
  <c r="BG893"/>
  <c r="AZ923"/>
  <c r="AZ915"/>
  <c r="AZ937"/>
  <c r="AZ938"/>
  <c r="AZ940"/>
  <c r="AZ942"/>
  <c r="BG927"/>
  <c r="AZ930"/>
  <c r="AZ5"/>
  <c r="AZ527"/>
  <c r="BI527"/>
  <c r="BA527"/>
  <c r="AZ1138"/>
  <c r="AZ1108"/>
  <c r="AZ539"/>
  <c r="BI540"/>
  <c r="AZ537"/>
  <c r="BA537"/>
  <c r="BG545"/>
  <c r="BI550"/>
  <c r="AZ552"/>
  <c r="BA552"/>
  <c r="BG570"/>
  <c r="BI547"/>
  <c r="AZ578"/>
  <c r="BA578"/>
  <c r="BG549"/>
  <c r="BI557"/>
  <c r="AZ548"/>
  <c r="BA548"/>
  <c r="BG581"/>
  <c r="BI541"/>
  <c r="AZ559"/>
  <c r="BA559"/>
  <c r="BG576"/>
  <c r="AZ563"/>
  <c r="BF542"/>
  <c r="AZ564"/>
  <c r="AT585"/>
  <c r="BG561"/>
  <c r="AZ702"/>
  <c r="BD177"/>
  <c r="AZ556"/>
  <c r="AZ590"/>
  <c r="BH590"/>
  <c r="AZ587"/>
  <c r="BA587"/>
  <c r="BD1625"/>
  <c r="AZ1624"/>
  <c r="BH596"/>
  <c r="BI596"/>
  <c r="AT598"/>
  <c r="BH598"/>
  <c r="BI283"/>
  <c r="BF284"/>
  <c r="BD706"/>
  <c r="BF706"/>
  <c r="AZ708"/>
  <c r="BA710"/>
  <c r="BH710"/>
  <c r="AZ600"/>
  <c r="BG603"/>
  <c r="AT179"/>
  <c r="AZ179"/>
  <c r="BA602"/>
  <c r="BH602"/>
  <c r="AZ2324"/>
  <c r="BD617"/>
  <c r="BF617"/>
  <c r="BG617"/>
  <c r="BD615"/>
  <c r="BF615"/>
  <c r="BD180"/>
  <c r="BF180"/>
  <c r="BG180"/>
  <c r="AT611"/>
  <c r="BD611"/>
  <c r="AZ611"/>
  <c r="BG769"/>
  <c r="AZ766"/>
  <c r="BD773"/>
  <c r="AZ1655"/>
  <c r="AZ1651"/>
  <c r="BD634"/>
  <c r="AZ870"/>
  <c r="AT787"/>
  <c r="BD293"/>
  <c r="BG793"/>
  <c r="AZ780"/>
  <c r="BI795"/>
  <c r="AZ792"/>
  <c r="AZ783"/>
  <c r="AZ797"/>
  <c r="AT782"/>
  <c r="BG798"/>
  <c r="AT803"/>
  <c r="AZ803"/>
  <c r="BF806"/>
  <c r="AZ860"/>
  <c r="AT809"/>
  <c r="BF809"/>
  <c r="AZ810"/>
  <c r="AT847"/>
  <c r="BF847"/>
  <c r="AZ847"/>
  <c r="BH294"/>
  <c r="AZ833"/>
  <c r="AT1661"/>
  <c r="BF1661"/>
  <c r="BD838"/>
  <c r="AZ835"/>
  <c r="BF843"/>
  <c r="BD845"/>
  <c r="BI861"/>
  <c r="AZ863"/>
  <c r="BI818"/>
  <c r="AZ858"/>
  <c r="BH800"/>
  <c r="BI800"/>
  <c r="AT808"/>
  <c r="AT849"/>
  <c r="BF849"/>
  <c r="AZ857"/>
  <c r="BG829"/>
  <c r="AZ828"/>
  <c r="AT823"/>
  <c r="AZ827"/>
  <c r="BA827"/>
  <c r="BF855"/>
  <c r="BG811"/>
  <c r="BI299"/>
  <c r="AZ300"/>
  <c r="BG874"/>
  <c r="AZ880"/>
  <c r="AT872"/>
  <c r="BF872"/>
  <c r="AT881"/>
  <c r="AT871"/>
  <c r="AZ871"/>
  <c r="AZ894"/>
  <c r="AZ906"/>
  <c r="AZ889"/>
  <c r="AZ901"/>
  <c r="BG901"/>
  <c r="AT916"/>
  <c r="AZ920"/>
  <c r="AZ932"/>
  <c r="BG912"/>
  <c r="AT5"/>
  <c r="BH2038"/>
  <c r="BI2038"/>
  <c r="BG2038"/>
  <c r="BA2178"/>
  <c r="BF2178"/>
  <c r="BD2178"/>
  <c r="BE2178"/>
  <c r="BD234"/>
  <c r="BE234"/>
  <c r="BA234"/>
  <c r="BF234"/>
  <c r="BH958"/>
  <c r="BG958"/>
  <c r="BI958"/>
  <c r="BA950"/>
  <c r="BE950"/>
  <c r="BD950"/>
  <c r="BF950"/>
  <c r="BI1145"/>
  <c r="BG1145"/>
  <c r="BH1145"/>
  <c r="BG2155"/>
  <c r="BI2155"/>
  <c r="BH2155"/>
  <c r="BI2171"/>
  <c r="BH2171"/>
  <c r="BG2171"/>
  <c r="BF2037"/>
  <c r="BD2037"/>
  <c r="BA2037"/>
  <c r="BE2037"/>
  <c r="BH47"/>
  <c r="BI47"/>
  <c r="BG47"/>
  <c r="BA317"/>
  <c r="BE317"/>
  <c r="BF317"/>
  <c r="BD317"/>
  <c r="BH2070"/>
  <c r="BI2070"/>
  <c r="BG2070"/>
  <c r="BA321"/>
  <c r="BE321"/>
  <c r="BF321"/>
  <c r="BD321"/>
  <c r="BG1269"/>
  <c r="BI1269"/>
  <c r="BH1269"/>
  <c r="BH1376"/>
  <c r="BG1376"/>
  <c r="BI1376"/>
  <c r="BA1377"/>
  <c r="BF1377"/>
  <c r="BE1377"/>
  <c r="BD1377"/>
  <c r="BA1391"/>
  <c r="BE1391"/>
  <c r="BD1391"/>
  <c r="BF1391"/>
  <c r="BH1978"/>
  <c r="BG1978"/>
  <c r="BI1978"/>
  <c r="BH1388"/>
  <c r="BG1388"/>
  <c r="BI1388"/>
  <c r="BA1389"/>
  <c r="BF1389"/>
  <c r="BD1389"/>
  <c r="BE1389"/>
  <c r="BH2179"/>
  <c r="BG2179"/>
  <c r="BI2179"/>
  <c r="BA2180"/>
  <c r="BE2180"/>
  <c r="BD2180"/>
  <c r="BF2180"/>
  <c r="BH2080"/>
  <c r="BG2080"/>
  <c r="BI2080"/>
  <c r="BI2182"/>
  <c r="BH2182"/>
  <c r="BG2182"/>
  <c r="BH52"/>
  <c r="BI52"/>
  <c r="BG52"/>
  <c r="BH2184"/>
  <c r="BI2184"/>
  <c r="BG2184"/>
  <c r="BI2191"/>
  <c r="BG2191"/>
  <c r="BH2191"/>
  <c r="BF1118"/>
  <c r="BD1118"/>
  <c r="BE1118"/>
  <c r="BA1118"/>
  <c r="BA2203"/>
  <c r="BF2203"/>
  <c r="BD2203"/>
  <c r="BE2203"/>
  <c r="BI2199"/>
  <c r="BH2199"/>
  <c r="BG2199"/>
  <c r="BF2205"/>
  <c r="BE2205"/>
  <c r="BA2205"/>
  <c r="BD2205"/>
  <c r="BI2200"/>
  <c r="BG2200"/>
  <c r="BH2200"/>
  <c r="BA2202"/>
  <c r="BE2202"/>
  <c r="BF2202"/>
  <c r="BD2202"/>
  <c r="BI2204"/>
  <c r="BG2204"/>
  <c r="BH2204"/>
  <c r="BA2206"/>
  <c r="BF2206"/>
  <c r="BD2206"/>
  <c r="BE2206"/>
  <c r="BI1116"/>
  <c r="BG1116"/>
  <c r="BH1116"/>
  <c r="BA2207"/>
  <c r="BE2207"/>
  <c r="BF2207"/>
  <c r="BD2207"/>
  <c r="BH57"/>
  <c r="BG57"/>
  <c r="BI57"/>
  <c r="BA334"/>
  <c r="BE334"/>
  <c r="BF334"/>
  <c r="BD334"/>
  <c r="BA27"/>
  <c r="BE27"/>
  <c r="BF27"/>
  <c r="BD27"/>
  <c r="BE2196"/>
  <c r="BF2196"/>
  <c r="BD2196"/>
  <c r="BA2196"/>
  <c r="BI2197"/>
  <c r="BG2197"/>
  <c r="BH2197"/>
  <c r="BA729"/>
  <c r="BE729"/>
  <c r="BD729"/>
  <c r="BF729"/>
  <c r="BH200"/>
  <c r="BG200"/>
  <c r="BI200"/>
  <c r="BA1111"/>
  <c r="BE1111"/>
  <c r="BF1111"/>
  <c r="BD1111"/>
  <c r="BF199"/>
  <c r="BE199"/>
  <c r="BA199"/>
  <c r="BD199"/>
  <c r="BA735"/>
  <c r="BE735"/>
  <c r="BF735"/>
  <c r="BD735"/>
  <c r="BH1143"/>
  <c r="BI1143"/>
  <c r="BG1143"/>
  <c r="BH202"/>
  <c r="BI202"/>
  <c r="BG202"/>
  <c r="BA203"/>
  <c r="BF203"/>
  <c r="BD203"/>
  <c r="BE203"/>
  <c r="BH2066"/>
  <c r="BI2066"/>
  <c r="BG2066"/>
  <c r="BA1202"/>
  <c r="BE1202"/>
  <c r="BD1202"/>
  <c r="BF1202"/>
  <c r="BF323"/>
  <c r="BD323"/>
  <c r="BE323"/>
  <c r="BA324"/>
  <c r="BF324"/>
  <c r="BD324"/>
  <c r="BE324"/>
  <c r="BA2157"/>
  <c r="BE2157"/>
  <c r="BD2157"/>
  <c r="BF2157"/>
  <c r="BA2078"/>
  <c r="BF2078"/>
  <c r="BE2078"/>
  <c r="BD2078"/>
  <c r="BH2177"/>
  <c r="BI2177"/>
  <c r="BG2177"/>
  <c r="BA2176"/>
  <c r="BE2176"/>
  <c r="BD2176"/>
  <c r="BF2176"/>
  <c r="BH731"/>
  <c r="BI731"/>
  <c r="BG731"/>
  <c r="BA732"/>
  <c r="BF732"/>
  <c r="BD732"/>
  <c r="BE732"/>
  <c r="BH733"/>
  <c r="BI733"/>
  <c r="BG733"/>
  <c r="BA734"/>
  <c r="BF734"/>
  <c r="BE734"/>
  <c r="BD734"/>
  <c r="BH304"/>
  <c r="BG304"/>
  <c r="BI304"/>
  <c r="BG214"/>
  <c r="BH214"/>
  <c r="BI214"/>
  <c r="BA215"/>
  <c r="BF215"/>
  <c r="BD215"/>
  <c r="BE215"/>
  <c r="BH736"/>
  <c r="BG736"/>
  <c r="BI736"/>
  <c r="BA1152"/>
  <c r="BE1152"/>
  <c r="BD1152"/>
  <c r="BF1152"/>
  <c r="BH955"/>
  <c r="BI955"/>
  <c r="BG955"/>
  <c r="BA335"/>
  <c r="BE335"/>
  <c r="BF335"/>
  <c r="BD335"/>
  <c r="BH171"/>
  <c r="BI171"/>
  <c r="BG171"/>
  <c r="BH726"/>
  <c r="BI726"/>
  <c r="BG726"/>
  <c r="BA727"/>
  <c r="BE727"/>
  <c r="BD727"/>
  <c r="BF727"/>
  <c r="BH949"/>
  <c r="BG949"/>
  <c r="BI949"/>
  <c r="BF2172"/>
  <c r="BE2172"/>
  <c r="BA2172"/>
  <c r="BD2172"/>
  <c r="BA325"/>
  <c r="BE325"/>
  <c r="BD325"/>
  <c r="BF325"/>
  <c r="BH1725"/>
  <c r="BG1725"/>
  <c r="BI1725"/>
  <c r="BD1974"/>
  <c r="BF1974"/>
  <c r="BA1974"/>
  <c r="BE1974"/>
  <c r="BI2093"/>
  <c r="BG2093"/>
  <c r="BH2093"/>
  <c r="BG393"/>
  <c r="BH393"/>
  <c r="BI393"/>
  <c r="BA2304"/>
  <c r="BE2304"/>
  <c r="BF2304"/>
  <c r="BD2304"/>
  <c r="BG275"/>
  <c r="BH275"/>
  <c r="BI275"/>
  <c r="BA2403"/>
  <c r="BE2403"/>
  <c r="BD2403"/>
  <c r="BF2403"/>
  <c r="BF277"/>
  <c r="BA277"/>
  <c r="BE277"/>
  <c r="BD277"/>
  <c r="BH279"/>
  <c r="BG279"/>
  <c r="BI279"/>
  <c r="BA593"/>
  <c r="BF593"/>
  <c r="BE593"/>
  <c r="BD593"/>
  <c r="BH594"/>
  <c r="BG594"/>
  <c r="BI594"/>
  <c r="BE2316"/>
  <c r="BF2316"/>
  <c r="BD2316"/>
  <c r="BA2316"/>
  <c r="BH2306"/>
  <c r="BI2306"/>
  <c r="BG2306"/>
  <c r="BA2045"/>
  <c r="BE2045"/>
  <c r="BD2045"/>
  <c r="BF2045"/>
  <c r="BH2305"/>
  <c r="BI2305"/>
  <c r="BG2305"/>
  <c r="BA2043"/>
  <c r="BF2043"/>
  <c r="BE2043"/>
  <c r="BD2043"/>
  <c r="BH2319"/>
  <c r="BG2319"/>
  <c r="BI2319"/>
  <c r="BG1622"/>
  <c r="BI1622"/>
  <c r="BH1622"/>
  <c r="BI2320"/>
  <c r="BG2320"/>
  <c r="BH2320"/>
  <c r="BA2042"/>
  <c r="BE2042"/>
  <c r="BD2042"/>
  <c r="BF2042"/>
  <c r="BF186"/>
  <c r="BA186"/>
  <c r="BE186"/>
  <c r="BD186"/>
  <c r="BD359"/>
  <c r="BA359"/>
  <c r="BE359"/>
  <c r="BF359"/>
  <c r="BH414"/>
  <c r="BI414"/>
  <c r="BG414"/>
  <c r="BA2384"/>
  <c r="BF2384"/>
  <c r="BE2384"/>
  <c r="BD2384"/>
  <c r="BH2383"/>
  <c r="BI2383"/>
  <c r="BG2383"/>
  <c r="BA2388"/>
  <c r="BF2388"/>
  <c r="BE2388"/>
  <c r="BD2388"/>
  <c r="BI2330"/>
  <c r="BG2330"/>
  <c r="BH2330"/>
  <c r="BD2359"/>
  <c r="BF2359"/>
  <c r="BA2359"/>
  <c r="BE2359"/>
  <c r="BH2047"/>
  <c r="BG2047"/>
  <c r="BI2047"/>
  <c r="BA2360"/>
  <c r="BF2360"/>
  <c r="BE2360"/>
  <c r="BD2360"/>
  <c r="BH2357"/>
  <c r="BG2357"/>
  <c r="BI2357"/>
  <c r="BA2361"/>
  <c r="BE2361"/>
  <c r="BF2361"/>
  <c r="BD2361"/>
  <c r="BH2051"/>
  <c r="BG2051"/>
  <c r="BI2051"/>
  <c r="BD2307"/>
  <c r="BA2307"/>
  <c r="BE2307"/>
  <c r="BF2307"/>
  <c r="BG2363"/>
  <c r="BI2363"/>
  <c r="BH2363"/>
  <c r="BA2114"/>
  <c r="BE2114"/>
  <c r="BF2114"/>
  <c r="BD2114"/>
  <c r="BI2328"/>
  <c r="BH2328"/>
  <c r="BG2328"/>
  <c r="BD2326"/>
  <c r="BE2326"/>
  <c r="BA2326"/>
  <c r="BF2326"/>
  <c r="BA2327"/>
  <c r="BF2327"/>
  <c r="BE2327"/>
  <c r="BD2327"/>
  <c r="BA2365"/>
  <c r="BF2365"/>
  <c r="BD2365"/>
  <c r="BE2365"/>
  <c r="BA1644"/>
  <c r="BE1644"/>
  <c r="BF1644"/>
  <c r="BD1644"/>
  <c r="BA2050"/>
  <c r="BF2050"/>
  <c r="BD2050"/>
  <c r="BE2050"/>
  <c r="BA2113"/>
  <c r="BF2113"/>
  <c r="BD2113"/>
  <c r="BE2113"/>
  <c r="BG2362"/>
  <c r="BI2362"/>
  <c r="BH2362"/>
  <c r="BH1643"/>
  <c r="BI1643"/>
  <c r="BG1643"/>
  <c r="BH2348"/>
  <c r="BG2348"/>
  <c r="BI2348"/>
  <c r="BH604"/>
  <c r="BG604"/>
  <c r="BI604"/>
  <c r="BH2350"/>
  <c r="BI2350"/>
  <c r="BG2350"/>
  <c r="BH2347"/>
  <c r="BG2347"/>
  <c r="BI2347"/>
  <c r="BH1628"/>
  <c r="BI1628"/>
  <c r="BG1628"/>
  <c r="BH2346"/>
  <c r="BI2346"/>
  <c r="BG2346"/>
  <c r="BA2346"/>
  <c r="BE2346"/>
  <c r="BF2346"/>
  <c r="BF616"/>
  <c r="BA616"/>
  <c r="BE616"/>
  <c r="BH618"/>
  <c r="BG618"/>
  <c r="BI618"/>
  <c r="BI619"/>
  <c r="BG619"/>
  <c r="BH619"/>
  <c r="BG712"/>
  <c r="BI712"/>
  <c r="BH712"/>
  <c r="BG2338"/>
  <c r="BA2338"/>
  <c r="BH2338"/>
  <c r="BI2338"/>
  <c r="BF1636"/>
  <c r="BA1636"/>
  <c r="BE1636"/>
  <c r="BD1636"/>
  <c r="BF1627"/>
  <c r="BD1627"/>
  <c r="BE1627"/>
  <c r="BA1627"/>
  <c r="BD2336"/>
  <c r="BA2336"/>
  <c r="BE2336"/>
  <c r="BI629"/>
  <c r="BG629"/>
  <c r="BH629"/>
  <c r="BH606"/>
  <c r="BI606"/>
  <c r="BG606"/>
  <c r="BI2332"/>
  <c r="BH2332"/>
  <c r="BG2332"/>
  <c r="BH654"/>
  <c r="BI654"/>
  <c r="BG654"/>
  <c r="BA626"/>
  <c r="BH626"/>
  <c r="BI626"/>
  <c r="BG626"/>
  <c r="BA2331"/>
  <c r="BE2331"/>
  <c r="BF2331"/>
  <c r="BD2331"/>
  <c r="BF2309"/>
  <c r="BA2309"/>
  <c r="BE2309"/>
  <c r="BA292"/>
  <c r="BE292"/>
  <c r="BD292"/>
  <c r="BF292"/>
  <c r="BD2372"/>
  <c r="BF2372"/>
  <c r="BA2372"/>
  <c r="BE2372"/>
  <c r="BA1656"/>
  <c r="BE1656"/>
  <c r="BD1656"/>
  <c r="BF1656"/>
  <c r="BF2369"/>
  <c r="BA2369"/>
  <c r="BE2369"/>
  <c r="BF1648"/>
  <c r="BD1648"/>
  <c r="BA1648"/>
  <c r="BE1648"/>
  <c r="BF637"/>
  <c r="BA637"/>
  <c r="BE637"/>
  <c r="BD637"/>
  <c r="BA2245"/>
  <c r="BE2245"/>
  <c r="BF2245"/>
  <c r="BD2245"/>
  <c r="BE2116"/>
  <c r="BA2116"/>
  <c r="BF2116"/>
  <c r="BD2346"/>
  <c r="BA2038"/>
  <c r="BE2038"/>
  <c r="BF2038"/>
  <c r="BD2038"/>
  <c r="BH2178"/>
  <c r="BG2178"/>
  <c r="BI2178"/>
  <c r="BH234"/>
  <c r="BI234"/>
  <c r="BG234"/>
  <c r="BA958"/>
  <c r="BE958"/>
  <c r="BD958"/>
  <c r="BF958"/>
  <c r="BH950"/>
  <c r="BI950"/>
  <c r="BG950"/>
  <c r="BF1145"/>
  <c r="BD1145"/>
  <c r="BA1145"/>
  <c r="BE1145"/>
  <c r="BA2155"/>
  <c r="BE2155"/>
  <c r="BF2155"/>
  <c r="BD2155"/>
  <c r="BA2171"/>
  <c r="BE2171"/>
  <c r="BF2171"/>
  <c r="BD2171"/>
  <c r="BI2037"/>
  <c r="BH2037"/>
  <c r="BG2037"/>
  <c r="BA47"/>
  <c r="BE47"/>
  <c r="BD47"/>
  <c r="BF47"/>
  <c r="BH317"/>
  <c r="BG317"/>
  <c r="BI317"/>
  <c r="BD2070"/>
  <c r="BE2070"/>
  <c r="BA2070"/>
  <c r="BF2070"/>
  <c r="BH321"/>
  <c r="BI321"/>
  <c r="BG321"/>
  <c r="BE1269"/>
  <c r="BD1269"/>
  <c r="BA1269"/>
  <c r="BF1269"/>
  <c r="BA1376"/>
  <c r="BD1376"/>
  <c r="BF1376"/>
  <c r="BE1376"/>
  <c r="BH1377"/>
  <c r="BG1377"/>
  <c r="BI1377"/>
  <c r="BH1391"/>
  <c r="BI1391"/>
  <c r="BG1391"/>
  <c r="BF1978"/>
  <c r="BD1978"/>
  <c r="BA1978"/>
  <c r="BE1978"/>
  <c r="BA1388"/>
  <c r="BD1388"/>
  <c r="BF1388"/>
  <c r="BE1388"/>
  <c r="BH1389"/>
  <c r="BI1389"/>
  <c r="BG1389"/>
  <c r="BA2179"/>
  <c r="BF2179"/>
  <c r="BE2179"/>
  <c r="BD2179"/>
  <c r="BH2180"/>
  <c r="BI2180"/>
  <c r="BG2180"/>
  <c r="BH1110"/>
  <c r="BI1110"/>
  <c r="BG1110"/>
  <c r="BE2080"/>
  <c r="BA2080"/>
  <c r="BF2080"/>
  <c r="BD2080"/>
  <c r="BF2182"/>
  <c r="BD2182"/>
  <c r="BA2182"/>
  <c r="BE2182"/>
  <c r="BE52"/>
  <c r="BA52"/>
  <c r="BF52"/>
  <c r="BD52"/>
  <c r="BF2184"/>
  <c r="BA2184"/>
  <c r="BE2184"/>
  <c r="BD2184"/>
  <c r="BA2191"/>
  <c r="BD2191"/>
  <c r="BF2191"/>
  <c r="BE2191"/>
  <c r="BH1118"/>
  <c r="BI1118"/>
  <c r="BG1118"/>
  <c r="BH2203"/>
  <c r="BG2203"/>
  <c r="BI2203"/>
  <c r="BE2199"/>
  <c r="BF2199"/>
  <c r="BA2199"/>
  <c r="BD2199"/>
  <c r="BH2205"/>
  <c r="BG2205"/>
  <c r="BI2205"/>
  <c r="BA2200"/>
  <c r="BE2200"/>
  <c r="BF2200"/>
  <c r="BD2200"/>
  <c r="BI2202"/>
  <c r="BG2202"/>
  <c r="BH2202"/>
  <c r="BA2204"/>
  <c r="BE2204"/>
  <c r="BF2204"/>
  <c r="BD2204"/>
  <c r="BH2206"/>
  <c r="BG2206"/>
  <c r="BI2206"/>
  <c r="BA1116"/>
  <c r="BE1116"/>
  <c r="BF1116"/>
  <c r="BD1116"/>
  <c r="BI2207"/>
  <c r="BG2207"/>
  <c r="BH2207"/>
  <c r="BA57"/>
  <c r="BF57"/>
  <c r="BD57"/>
  <c r="BE57"/>
  <c r="BH334"/>
  <c r="BI334"/>
  <c r="BG334"/>
  <c r="BI27"/>
  <c r="BH27"/>
  <c r="BG27"/>
  <c r="BH2196"/>
  <c r="BI2196"/>
  <c r="BG2196"/>
  <c r="BA2197"/>
  <c r="BE2197"/>
  <c r="BF2197"/>
  <c r="BD2197"/>
  <c r="BH729"/>
  <c r="BI729"/>
  <c r="BG729"/>
  <c r="BD200"/>
  <c r="BF200"/>
  <c r="BA200"/>
  <c r="BE200"/>
  <c r="BH1111"/>
  <c r="BG1111"/>
  <c r="BI1111"/>
  <c r="BH199"/>
  <c r="BI199"/>
  <c r="BG199"/>
  <c r="BA1692"/>
  <c r="BI1692"/>
  <c r="BH1692"/>
  <c r="BG1692"/>
  <c r="BG735"/>
  <c r="BI735"/>
  <c r="BH735"/>
  <c r="BD1143"/>
  <c r="BE1143"/>
  <c r="BA1143"/>
  <c r="BF1143"/>
  <c r="BF202"/>
  <c r="BE202"/>
  <c r="BA202"/>
  <c r="BD202"/>
  <c r="BH203"/>
  <c r="BI203"/>
  <c r="BG203"/>
  <c r="BA2066"/>
  <c r="BE2066"/>
  <c r="BD2066"/>
  <c r="BF2066"/>
  <c r="BH1202"/>
  <c r="BG1202"/>
  <c r="BI1202"/>
  <c r="BA2177"/>
  <c r="BF2177"/>
  <c r="BD2177"/>
  <c r="BE2177"/>
  <c r="BH2176"/>
  <c r="BI2176"/>
  <c r="BG2176"/>
  <c r="BA731"/>
  <c r="BF731"/>
  <c r="BE731"/>
  <c r="BD731"/>
  <c r="BH732"/>
  <c r="BI732"/>
  <c r="BG732"/>
  <c r="BA733"/>
  <c r="BF733"/>
  <c r="BD733"/>
  <c r="BE733"/>
  <c r="BH734"/>
  <c r="BI734"/>
  <c r="BG734"/>
  <c r="BA304"/>
  <c r="BE304"/>
  <c r="BD304"/>
  <c r="BF304"/>
  <c r="BD214"/>
  <c r="BA214"/>
  <c r="BE214"/>
  <c r="BF214"/>
  <c r="BH215"/>
  <c r="BI215"/>
  <c r="BG215"/>
  <c r="BA736"/>
  <c r="BE736"/>
  <c r="BF736"/>
  <c r="BD736"/>
  <c r="BH1152"/>
  <c r="BG1152"/>
  <c r="BI1152"/>
  <c r="BA955"/>
  <c r="BF955"/>
  <c r="BD955"/>
  <c r="BE955"/>
  <c r="BH335"/>
  <c r="BG335"/>
  <c r="BI335"/>
  <c r="BD171"/>
  <c r="BA171"/>
  <c r="BE171"/>
  <c r="BF171"/>
  <c r="BF726"/>
  <c r="BD726"/>
  <c r="BA726"/>
  <c r="BE726"/>
  <c r="BH727"/>
  <c r="BG727"/>
  <c r="BI727"/>
  <c r="BA949"/>
  <c r="BF949"/>
  <c r="BD949"/>
  <c r="BE949"/>
  <c r="BH2172"/>
  <c r="BI2172"/>
  <c r="BG2172"/>
  <c r="BI325"/>
  <c r="BH325"/>
  <c r="BG325"/>
  <c r="BA1725"/>
  <c r="BF1725"/>
  <c r="BE1725"/>
  <c r="BD1725"/>
  <c r="BI1974"/>
  <c r="BG1974"/>
  <c r="BH1974"/>
  <c r="BD2093"/>
  <c r="BA2093"/>
  <c r="BE2093"/>
  <c r="BF2093"/>
  <c r="BA393"/>
  <c r="BF393"/>
  <c r="BD393"/>
  <c r="BE393"/>
  <c r="BH2304"/>
  <c r="BI2304"/>
  <c r="BG2304"/>
  <c r="BF275"/>
  <c r="BD275"/>
  <c r="BA275"/>
  <c r="BE275"/>
  <c r="BH2403"/>
  <c r="BG2403"/>
  <c r="BI2403"/>
  <c r="BI277"/>
  <c r="BH277"/>
  <c r="BG277"/>
  <c r="BA279"/>
  <c r="BE279"/>
  <c r="BD279"/>
  <c r="BF279"/>
  <c r="BH593"/>
  <c r="BI593"/>
  <c r="BG593"/>
  <c r="BA594"/>
  <c r="BE594"/>
  <c r="BD594"/>
  <c r="BF594"/>
  <c r="BH2316"/>
  <c r="BI2316"/>
  <c r="BG2316"/>
  <c r="BD2306"/>
  <c r="BE2306"/>
  <c r="BA2306"/>
  <c r="BF2306"/>
  <c r="BH2045"/>
  <c r="BG2045"/>
  <c r="BI2045"/>
  <c r="BA2305"/>
  <c r="BF2305"/>
  <c r="BE2305"/>
  <c r="BD2305"/>
  <c r="BH2043"/>
  <c r="BG2043"/>
  <c r="BI2043"/>
  <c r="BA2319"/>
  <c r="BE2319"/>
  <c r="BF2319"/>
  <c r="BD2319"/>
  <c r="BA1622"/>
  <c r="BE1622"/>
  <c r="BF1622"/>
  <c r="BD1622"/>
  <c r="BA2320"/>
  <c r="BE2320"/>
  <c r="BF2320"/>
  <c r="BD2320"/>
  <c r="BH2042"/>
  <c r="BI2042"/>
  <c r="BG2042"/>
  <c r="BH186"/>
  <c r="BG186"/>
  <c r="BI186"/>
  <c r="BA414"/>
  <c r="BE414"/>
  <c r="BD414"/>
  <c r="BF414"/>
  <c r="BH2384"/>
  <c r="BG2384"/>
  <c r="BI2384"/>
  <c r="BA2383"/>
  <c r="BD2383"/>
  <c r="BF2383"/>
  <c r="BE2383"/>
  <c r="BH2388"/>
  <c r="BG2388"/>
  <c r="BI2388"/>
  <c r="BE2330"/>
  <c r="BF2330"/>
  <c r="BD2330"/>
  <c r="BA2330"/>
  <c r="BI2359"/>
  <c r="BH2359"/>
  <c r="BG2359"/>
  <c r="BA2047"/>
  <c r="BE2047"/>
  <c r="BD2047"/>
  <c r="BF2047"/>
  <c r="BH2360"/>
  <c r="BI2360"/>
  <c r="BG2360"/>
  <c r="BA2357"/>
  <c r="BE2357"/>
  <c r="BF2357"/>
  <c r="BD2357"/>
  <c r="BH2361"/>
  <c r="BG2361"/>
  <c r="BI2361"/>
  <c r="BA2051"/>
  <c r="BE2051"/>
  <c r="BF2051"/>
  <c r="BD2051"/>
  <c r="BG2307"/>
  <c r="BH2307"/>
  <c r="BI2307"/>
  <c r="BF2363"/>
  <c r="BD2363"/>
  <c r="BE2363"/>
  <c r="BA2363"/>
  <c r="BI2114"/>
  <c r="BG2114"/>
  <c r="BH2114"/>
  <c r="BE2328"/>
  <c r="BA2328"/>
  <c r="BF2328"/>
  <c r="BD2328"/>
  <c r="BH2326"/>
  <c r="BI2326"/>
  <c r="BG2326"/>
  <c r="BD2362"/>
  <c r="BF2362"/>
  <c r="BA2362"/>
  <c r="BE2362"/>
  <c r="BE2347"/>
  <c r="BA2347"/>
  <c r="BF2347"/>
  <c r="BD2347"/>
  <c r="BI616"/>
  <c r="BG616"/>
  <c r="BH616"/>
  <c r="BH288"/>
  <c r="BG288"/>
  <c r="BI288"/>
  <c r="BH656"/>
  <c r="BI656"/>
  <c r="BG656"/>
  <c r="BH2345"/>
  <c r="BI2345"/>
  <c r="BG2345"/>
  <c r="BD618"/>
  <c r="BE618"/>
  <c r="BF618"/>
  <c r="BA618"/>
  <c r="BA619"/>
  <c r="BE619"/>
  <c r="BF619"/>
  <c r="BD619"/>
  <c r="BA712"/>
  <c r="BF712"/>
  <c r="BD712"/>
  <c r="BE712"/>
  <c r="BH1636"/>
  <c r="BI1636"/>
  <c r="BG1636"/>
  <c r="BG1627"/>
  <c r="BI1627"/>
  <c r="BH1627"/>
  <c r="BI2336"/>
  <c r="BH2336"/>
  <c r="BG2336"/>
  <c r="BH711"/>
  <c r="BA711"/>
  <c r="BI711"/>
  <c r="BG711"/>
  <c r="BF629"/>
  <c r="BA629"/>
  <c r="BE629"/>
  <c r="BD629"/>
  <c r="BE606"/>
  <c r="BD606"/>
  <c r="BF606"/>
  <c r="BA606"/>
  <c r="BF2332"/>
  <c r="BD2332"/>
  <c r="BE2332"/>
  <c r="BA2332"/>
  <c r="BF654"/>
  <c r="BD654"/>
  <c r="BA654"/>
  <c r="BE654"/>
  <c r="BI2331"/>
  <c r="BG2331"/>
  <c r="BH2331"/>
  <c r="BG2309"/>
  <c r="BI2309"/>
  <c r="BH2309"/>
  <c r="BI292"/>
  <c r="BG292"/>
  <c r="BH292"/>
  <c r="BH2372"/>
  <c r="BI2372"/>
  <c r="BG2372"/>
  <c r="BI1656"/>
  <c r="BH1656"/>
  <c r="BG1656"/>
  <c r="BH2369"/>
  <c r="BI2369"/>
  <c r="BG2369"/>
  <c r="BI1648"/>
  <c r="BG1648"/>
  <c r="BH1648"/>
  <c r="BH637"/>
  <c r="BI637"/>
  <c r="BG637"/>
  <c r="BG2245"/>
  <c r="BI2245"/>
  <c r="BH2245"/>
  <c r="BI2116"/>
  <c r="BH2116"/>
  <c r="BG2116"/>
  <c r="BA1643"/>
  <c r="BA2348"/>
  <c r="BA604"/>
  <c r="BA2350"/>
  <c r="BA1628"/>
  <c r="BA1910"/>
  <c r="BD1910"/>
  <c r="BG756"/>
  <c r="BI756"/>
  <c r="BH756"/>
  <c r="BA934"/>
  <c r="BE866"/>
  <c r="BE874"/>
  <c r="BA884"/>
  <c r="BG904"/>
  <c r="BA917"/>
  <c r="BH933"/>
  <c r="BA1671"/>
  <c r="BI931"/>
  <c r="BI1990"/>
  <c r="BI902"/>
  <c r="BI436"/>
  <c r="BI442"/>
  <c r="BI458"/>
  <c r="AZ1640"/>
  <c r="BA1640"/>
  <c r="AZ2342"/>
  <c r="BA2342"/>
  <c r="AZ1641"/>
  <c r="AZ2344"/>
  <c r="AZ2343"/>
  <c r="AZ2341"/>
  <c r="AT1630"/>
  <c r="AT630"/>
  <c r="AZ1637"/>
  <c r="AZ2340"/>
  <c r="BA2340"/>
  <c r="AZ614"/>
  <c r="AZ2337"/>
  <c r="AZ713"/>
  <c r="BA713"/>
  <c r="AZ2094"/>
  <c r="BA2094"/>
  <c r="AZ2325"/>
  <c r="AZ1629"/>
  <c r="AZ2339"/>
  <c r="AZ1626"/>
  <c r="AZ655"/>
  <c r="AZ1635"/>
  <c r="AT625"/>
  <c r="AT613"/>
  <c r="AZ612"/>
  <c r="AZ628"/>
  <c r="AZ1632"/>
  <c r="AZ609"/>
  <c r="AZ2323"/>
  <c r="AZ623"/>
  <c r="AT624"/>
  <c r="AZ2333"/>
  <c r="AZ2335"/>
  <c r="BA2335"/>
  <c r="AZ1659"/>
  <c r="AZ1658"/>
  <c r="AZ291"/>
  <c r="AZ1649"/>
  <c r="AZ2373"/>
  <c r="AZ2368"/>
  <c r="AZ639"/>
  <c r="AZ636"/>
  <c r="AZ2370"/>
  <c r="AT2244"/>
  <c r="AT2377"/>
  <c r="AZ2144"/>
  <c r="AZ2145"/>
  <c r="AZ2235"/>
  <c r="BA2235"/>
  <c r="AZ2236"/>
  <c r="AZ2237"/>
  <c r="BA2237"/>
  <c r="AZ1140"/>
  <c r="AZ24"/>
  <c r="AZ26"/>
  <c r="AZ1653"/>
  <c r="BA1653"/>
  <c r="AZ1647"/>
  <c r="BA1647"/>
  <c r="AZ2376"/>
  <c r="AZ632"/>
  <c r="AZ642"/>
  <c r="BA642"/>
  <c r="BD1968"/>
  <c r="BD2162"/>
  <c r="BD2024"/>
  <c r="BD2128"/>
  <c r="BD760"/>
  <c r="BD1135"/>
  <c r="BD743"/>
  <c r="BD2032"/>
  <c r="BD1573"/>
  <c r="BD665"/>
  <c r="BD184"/>
  <c r="BD2409"/>
  <c r="BD77"/>
  <c r="BD80"/>
  <c r="BD2015"/>
  <c r="BD72"/>
  <c r="BD1120"/>
  <c r="BD35"/>
  <c r="BD1641"/>
  <c r="AT2344"/>
  <c r="AT2341"/>
  <c r="AZ630"/>
  <c r="BA614"/>
  <c r="BA2337"/>
  <c r="BA2325"/>
  <c r="BA1629"/>
  <c r="AT1635"/>
  <c r="AT627"/>
  <c r="BA612"/>
  <c r="AT623"/>
  <c r="AT2370"/>
  <c r="AZ2377"/>
  <c r="AT2308"/>
  <c r="BA2145"/>
  <c r="BA2236"/>
  <c r="BD1140"/>
  <c r="BA26"/>
  <c r="BA2376"/>
  <c r="BA632"/>
  <c r="BA1967"/>
  <c r="BD241"/>
  <c r="BD1698"/>
  <c r="BA132"/>
  <c r="BA127"/>
  <c r="BA669"/>
  <c r="BA129"/>
  <c r="BA2163"/>
  <c r="BA2122"/>
  <c r="BA2150"/>
  <c r="BA1784"/>
  <c r="BA1783"/>
  <c r="BA2151"/>
  <c r="BA2416"/>
  <c r="BA668"/>
  <c r="BD749"/>
  <c r="BA1373"/>
  <c r="BA253"/>
  <c r="BA1374"/>
  <c r="BA1853"/>
  <c r="BA1854"/>
  <c r="BA1497"/>
  <c r="BA1498"/>
  <c r="BA1852"/>
  <c r="BA133"/>
  <c r="BD1500"/>
  <c r="BA2131"/>
  <c r="BA674"/>
  <c r="BI2302"/>
  <c r="BA2231"/>
  <c r="BD146"/>
  <c r="BA1850"/>
  <c r="BD2268"/>
  <c r="BA676"/>
  <c r="BA994"/>
  <c r="BA41"/>
  <c r="BA1909"/>
  <c r="BD670"/>
  <c r="BD1560"/>
  <c r="BD2247"/>
  <c r="BD2411"/>
  <c r="BD2249"/>
  <c r="BD2086"/>
  <c r="BD42"/>
  <c r="BD2218"/>
  <c r="BG807"/>
  <c r="BH807"/>
  <c r="BA192"/>
  <c r="BI192"/>
  <c r="BI205"/>
  <c r="BG205"/>
  <c r="BE67"/>
  <c r="BD67"/>
  <c r="BI1993"/>
  <c r="BA1993"/>
  <c r="BI1687"/>
  <c r="BA1687"/>
  <c r="BF1970"/>
  <c r="BD1970"/>
  <c r="BF2148"/>
  <c r="BD2148"/>
  <c r="AT425"/>
  <c r="BD425"/>
  <c r="BA430"/>
  <c r="AT1262"/>
  <c r="AT1205"/>
  <c r="BA426"/>
  <c r="AT428"/>
  <c r="AT100"/>
  <c r="BF100"/>
  <c r="BA314"/>
  <c r="BH1986"/>
  <c r="BA375"/>
  <c r="AT1580"/>
  <c r="AT1528"/>
  <c r="BA1899"/>
  <c r="AT1898"/>
  <c r="AT1897"/>
  <c r="BF1897"/>
  <c r="BA81"/>
  <c r="AT1208"/>
  <c r="BD1208"/>
  <c r="AT2077"/>
  <c r="BA1984"/>
  <c r="AT2220"/>
  <c r="AT2079"/>
  <c r="BD2079"/>
  <c r="BA1247"/>
  <c r="AT1936"/>
  <c r="AT964"/>
  <c r="BA965"/>
  <c r="AT1549"/>
  <c r="AT1109"/>
  <c r="BF1109"/>
  <c r="BA1327"/>
  <c r="AT1562"/>
  <c r="BD1562"/>
  <c r="AT2071"/>
  <c r="BI1765"/>
  <c r="AT1765"/>
  <c r="BD196"/>
  <c r="BF956"/>
  <c r="BA1992"/>
  <c r="BH113"/>
  <c r="BI113"/>
  <c r="BF1170"/>
  <c r="BD1170"/>
  <c r="BF2146"/>
  <c r="BD2146"/>
  <c r="BF196"/>
  <c r="BF1995"/>
  <c r="BF173"/>
  <c r="BH1199"/>
  <c r="BI1199"/>
  <c r="BI1222"/>
  <c r="BA1222"/>
  <c r="BH1222"/>
  <c r="BI4"/>
  <c r="BH4"/>
  <c r="BF1278"/>
  <c r="BD1278"/>
  <c r="BE1278"/>
  <c r="BA1278"/>
  <c r="BI1278"/>
  <c r="BG1278"/>
  <c r="BH1278"/>
  <c r="BI1284"/>
  <c r="BH1284"/>
  <c r="BE1742"/>
  <c r="BA1742"/>
  <c r="BI1744"/>
  <c r="BH1744"/>
  <c r="BI1746"/>
  <c r="BH1746"/>
  <c r="BH1332"/>
  <c r="BH1755"/>
  <c r="BI1755"/>
  <c r="BG1355"/>
  <c r="BH1355"/>
  <c r="BG1760"/>
  <c r="BH1760"/>
  <c r="BI1339"/>
  <c r="BH1339"/>
  <c r="BD1774"/>
  <c r="BA1774"/>
  <c r="BI1789"/>
  <c r="BG1789"/>
  <c r="BH1789"/>
  <c r="BI1796"/>
  <c r="BH1796"/>
  <c r="BI1797"/>
  <c r="BH1797"/>
  <c r="BI689"/>
  <c r="BH689"/>
  <c r="BH345"/>
  <c r="BI345"/>
  <c r="BA2060"/>
  <c r="BE2060"/>
  <c r="BD1397"/>
  <c r="BA1397"/>
  <c r="BG1020"/>
  <c r="BH1020"/>
  <c r="BA1020"/>
  <c r="BI1438"/>
  <c r="BG1438"/>
  <c r="BH1438"/>
  <c r="BI1829"/>
  <c r="BH1829"/>
  <c r="BE1448"/>
  <c r="BA1448"/>
  <c r="BE1452"/>
  <c r="BA1452"/>
  <c r="BI1463"/>
  <c r="BH1463"/>
  <c r="BI1487"/>
  <c r="BG1487"/>
  <c r="BH1487"/>
  <c r="BI22"/>
  <c r="BG22"/>
  <c r="BH1504"/>
  <c r="BI1504"/>
  <c r="BG1504"/>
  <c r="BI1862"/>
  <c r="BG1862"/>
  <c r="BG1861"/>
  <c r="BH1861"/>
  <c r="BA1861"/>
  <c r="BI1861"/>
  <c r="BG1514"/>
  <c r="BH1514"/>
  <c r="BH1541"/>
  <c r="BI1541"/>
  <c r="BI1033"/>
  <c r="BH1033"/>
  <c r="BI1031"/>
  <c r="BH1031"/>
  <c r="BE867"/>
  <c r="BG218"/>
  <c r="BD19"/>
  <c r="BD235"/>
  <c r="BF166"/>
  <c r="BD2156"/>
  <c r="BD1993"/>
  <c r="BD1687"/>
  <c r="BF1187"/>
  <c r="BF1191"/>
  <c r="BF1742"/>
  <c r="BI1020"/>
  <c r="BF1518"/>
  <c r="BF1865"/>
  <c r="BF1535"/>
  <c r="BI1006"/>
  <c r="BH1006"/>
  <c r="BG1759"/>
  <c r="BH1759"/>
  <c r="BG1343"/>
  <c r="BH1343"/>
  <c r="BG1762"/>
  <c r="BH1762"/>
  <c r="BI1363"/>
  <c r="BH1363"/>
  <c r="BI1360"/>
  <c r="BH1360"/>
  <c r="BE751"/>
  <c r="BA751"/>
  <c r="BH1396"/>
  <c r="BF1380"/>
  <c r="BD1380"/>
  <c r="BA1380"/>
  <c r="BI1443"/>
  <c r="BG1443"/>
  <c r="BH1443"/>
  <c r="BI1818"/>
  <c r="BG1818"/>
  <c r="BH1818"/>
  <c r="BG1822"/>
  <c r="BH1822"/>
  <c r="BA1822"/>
  <c r="BI1822"/>
  <c r="BE1467"/>
  <c r="BI1467"/>
  <c r="BH1467"/>
  <c r="BD1471"/>
  <c r="BA1471"/>
  <c r="BI1433"/>
  <c r="BH1433"/>
  <c r="BI1466"/>
  <c r="BG1466"/>
  <c r="BI1025"/>
  <c r="BG1025"/>
  <c r="BH1025"/>
  <c r="BH1494"/>
  <c r="BI1494"/>
  <c r="BG1494"/>
  <c r="BI85"/>
  <c r="BG85"/>
  <c r="BH1035"/>
  <c r="BI1035"/>
  <c r="BH1539"/>
  <c r="BI1539"/>
  <c r="BI1882"/>
  <c r="BG1882"/>
  <c r="BH1882"/>
  <c r="BG1545"/>
  <c r="BI1884"/>
  <c r="BH1884"/>
  <c r="BI984"/>
  <c r="BH984"/>
  <c r="BI1544"/>
  <c r="BH1544"/>
  <c r="BI1038"/>
  <c r="BH1038"/>
  <c r="BI1096"/>
  <c r="BG1096"/>
  <c r="BH205"/>
  <c r="AZ19"/>
  <c r="BH1991"/>
  <c r="AZ235"/>
  <c r="AZ2156"/>
  <c r="BG2156"/>
  <c r="AT167"/>
  <c r="BE114"/>
  <c r="AZ114"/>
  <c r="BI114"/>
  <c r="BH1993"/>
  <c r="BH1992"/>
  <c r="BE1170"/>
  <c r="BE1685"/>
  <c r="AT961"/>
  <c r="BD961"/>
  <c r="BH1687"/>
  <c r="BH1176"/>
  <c r="BE1970"/>
  <c r="BE2148"/>
  <c r="BE2146"/>
  <c r="BH1188"/>
  <c r="BH1181"/>
  <c r="AZ173"/>
  <c r="BF2069"/>
  <c r="BF945"/>
  <c r="BF1010"/>
  <c r="BF1014"/>
  <c r="BF1276"/>
  <c r="BD1742"/>
  <c r="BG1362"/>
  <c r="BF1774"/>
  <c r="BD342"/>
  <c r="BF82"/>
  <c r="BF691"/>
  <c r="BF2060"/>
  <c r="BF972"/>
  <c r="BF1958"/>
  <c r="BG1958"/>
  <c r="BF1418"/>
  <c r="BG1418"/>
  <c r="BF1414"/>
  <c r="BF1435"/>
  <c r="BF1820"/>
  <c r="BF1839"/>
  <c r="BF1448"/>
  <c r="BF1833"/>
  <c r="BG1833"/>
  <c r="BF1452"/>
  <c r="BF1837"/>
  <c r="BF1464"/>
  <c r="BG1464"/>
  <c r="BF349"/>
  <c r="BF1503"/>
  <c r="BF1524"/>
  <c r="BE985"/>
  <c r="BI985"/>
  <c r="BG985"/>
  <c r="BH985"/>
  <c r="BF1101"/>
  <c r="BD1101"/>
  <c r="BA1101"/>
  <c r="BF1100"/>
  <c r="BD1100"/>
  <c r="BA1100"/>
  <c r="BG90"/>
  <c r="BH90"/>
  <c r="BA90"/>
  <c r="BG1581"/>
  <c r="BH1581"/>
  <c r="BA1581"/>
  <c r="BG1598"/>
  <c r="BH1598"/>
  <c r="BI434"/>
  <c r="BG434"/>
  <c r="BG467"/>
  <c r="BA468"/>
  <c r="BF468"/>
  <c r="BG516"/>
  <c r="BI519"/>
  <c r="BG519"/>
  <c r="BI575"/>
  <c r="BG575"/>
  <c r="BI553"/>
  <c r="BG553"/>
  <c r="BI580"/>
  <c r="BG580"/>
  <c r="BI572"/>
  <c r="BG572"/>
  <c r="BG555"/>
  <c r="BF1185"/>
  <c r="BH1090"/>
  <c r="AZ1696"/>
  <c r="BE1222"/>
  <c r="BF1718"/>
  <c r="BI1235"/>
  <c r="AT1240"/>
  <c r="BI1242"/>
  <c r="BE1256"/>
  <c r="BE1008"/>
  <c r="BE1263"/>
  <c r="AT1013"/>
  <c r="BD1013"/>
  <c r="AT1264"/>
  <c r="BE1266"/>
  <c r="BE1010"/>
  <c r="BH1274"/>
  <c r="BH1282"/>
  <c r="BI1319"/>
  <c r="BD1306"/>
  <c r="BE1351"/>
  <c r="AZ1342"/>
  <c r="BH1753"/>
  <c r="BH1370"/>
  <c r="AT1363"/>
  <c r="AZ1772"/>
  <c r="BG1772"/>
  <c r="AZ82"/>
  <c r="BE347"/>
  <c r="BE1018"/>
  <c r="AT1395"/>
  <c r="BH1395"/>
  <c r="AT1022"/>
  <c r="BD1022"/>
  <c r="BH1022"/>
  <c r="BE1397"/>
  <c r="AZ1024"/>
  <c r="BE1380"/>
  <c r="BH1380"/>
  <c r="AZ1816"/>
  <c r="AZ1823"/>
  <c r="BE1838"/>
  <c r="AZ1838"/>
  <c r="BE1479"/>
  <c r="BE1460"/>
  <c r="BE1471"/>
  <c r="BH1466"/>
  <c r="BE1475"/>
  <c r="BE1480"/>
  <c r="BE1825"/>
  <c r="BE1483"/>
  <c r="BE1489"/>
  <c r="BE1485"/>
  <c r="BE1484"/>
  <c r="BE1490"/>
  <c r="BF1858"/>
  <c r="BF1857"/>
  <c r="BH1862"/>
  <c r="BF1526"/>
  <c r="BF1536"/>
  <c r="AT1031"/>
  <c r="BH1093"/>
  <c r="BH1548"/>
  <c r="BH1096"/>
  <c r="BH1888"/>
  <c r="BH981"/>
  <c r="BH1891"/>
  <c r="BH1896"/>
  <c r="BH1889"/>
  <c r="BH1903"/>
  <c r="BH1892"/>
  <c r="BH1098"/>
  <c r="BH1902"/>
  <c r="BH1893"/>
  <c r="BH1097"/>
  <c r="BH982"/>
  <c r="BH1094"/>
  <c r="BF1543"/>
  <c r="BF1039"/>
  <c r="BF2056"/>
  <c r="BF1555"/>
  <c r="BG1555"/>
  <c r="BF1054"/>
  <c r="BI90"/>
  <c r="BF1577"/>
  <c r="BF1575"/>
  <c r="BF1937"/>
  <c r="BF1943"/>
  <c r="BI1581"/>
  <c r="BF329"/>
  <c r="BF377"/>
  <c r="BF94"/>
  <c r="BF1597"/>
  <c r="BI1598"/>
  <c r="BF1088"/>
  <c r="BF418"/>
  <c r="BF14"/>
  <c r="BF15"/>
  <c r="BF464"/>
  <c r="BF520"/>
  <c r="BF551"/>
  <c r="BF585"/>
  <c r="BG1886"/>
  <c r="BH1886"/>
  <c r="BA1886"/>
  <c r="BI1886"/>
  <c r="BE1555"/>
  <c r="BA1555"/>
  <c r="BI1555"/>
  <c r="BH1555"/>
  <c r="BI1917"/>
  <c r="BG1917"/>
  <c r="BA1564"/>
  <c r="BF1564"/>
  <c r="BD1564"/>
  <c r="BH1564"/>
  <c r="BI1564"/>
  <c r="BG1564"/>
  <c r="BI394"/>
  <c r="BG394"/>
  <c r="BI408"/>
  <c r="BG408"/>
  <c r="BI410"/>
  <c r="BG410"/>
  <c r="BI1604"/>
  <c r="BG1604"/>
  <c r="BI431"/>
  <c r="BG431"/>
  <c r="BI424"/>
  <c r="BG424"/>
  <c r="BG483"/>
  <c r="BI512"/>
  <c r="BG512"/>
  <c r="BG527"/>
  <c r="BI537"/>
  <c r="BG537"/>
  <c r="BI552"/>
  <c r="BG552"/>
  <c r="BI578"/>
  <c r="BG578"/>
  <c r="BI548"/>
  <c r="BG548"/>
  <c r="BI559"/>
  <c r="BG559"/>
  <c r="AZ1191"/>
  <c r="AZ2069"/>
  <c r="AT1996"/>
  <c r="BH1996"/>
  <c r="BH85"/>
  <c r="BH22"/>
  <c r="AZ1866"/>
  <c r="AZ1865"/>
  <c r="BG1865"/>
  <c r="BH565"/>
  <c r="BI565"/>
  <c r="BE543"/>
  <c r="BA543"/>
  <c r="BA709"/>
  <c r="BF709"/>
  <c r="BD709"/>
  <c r="BI709"/>
  <c r="BG709"/>
  <c r="BI605"/>
  <c r="BG605"/>
  <c r="BI1634"/>
  <c r="BG1634"/>
  <c r="BA769"/>
  <c r="BE769"/>
  <c r="BD635"/>
  <c r="BA635"/>
  <c r="BE1905"/>
  <c r="BF1550"/>
  <c r="BF1041"/>
  <c r="BH1917"/>
  <c r="BE1101"/>
  <c r="BE1100"/>
  <c r="BH1100"/>
  <c r="BA369"/>
  <c r="BH360"/>
  <c r="AT362"/>
  <c r="BH89"/>
  <c r="AZ1571"/>
  <c r="AZ1072"/>
  <c r="AZ1944"/>
  <c r="AZ1943"/>
  <c r="AZ1940"/>
  <c r="BH1004"/>
  <c r="BH1078"/>
  <c r="BH1585"/>
  <c r="AT1003"/>
  <c r="BH1003"/>
  <c r="BE1081"/>
  <c r="AT1949"/>
  <c r="AT382"/>
  <c r="BH382"/>
  <c r="BE383"/>
  <c r="AT384"/>
  <c r="BH384"/>
  <c r="BH385"/>
  <c r="BH1085"/>
  <c r="BH1591"/>
  <c r="AZ1087"/>
  <c r="AZ1086"/>
  <c r="BA1598"/>
  <c r="AT1106"/>
  <c r="BH1106"/>
  <c r="BH391"/>
  <c r="BH394"/>
  <c r="BH408"/>
  <c r="BH410"/>
  <c r="BH1604"/>
  <c r="BF495"/>
  <c r="BF481"/>
  <c r="BF16"/>
  <c r="BF1128"/>
  <c r="BF543"/>
  <c r="BI587"/>
  <c r="BG587"/>
  <c r="BI179"/>
  <c r="BG179"/>
  <c r="BD2324"/>
  <c r="BA2324"/>
  <c r="BA611"/>
  <c r="BE611"/>
  <c r="BF768"/>
  <c r="BD768"/>
  <c r="AZ1543"/>
  <c r="BE1564"/>
  <c r="BH431"/>
  <c r="BH424"/>
  <c r="BH467"/>
  <c r="BH451"/>
  <c r="BH532"/>
  <c r="BH483"/>
  <c r="BH516"/>
  <c r="BH512"/>
  <c r="BH519"/>
  <c r="BH527"/>
  <c r="BH537"/>
  <c r="BH575"/>
  <c r="BH552"/>
  <c r="BH553"/>
  <c r="BH578"/>
  <c r="BH580"/>
  <c r="BH548"/>
  <c r="BH572"/>
  <c r="BH559"/>
  <c r="BH555"/>
  <c r="AZ558"/>
  <c r="BH558"/>
  <c r="BF700"/>
  <c r="BD543"/>
  <c r="BF560"/>
  <c r="BF588"/>
  <c r="BF591"/>
  <c r="BF2358"/>
  <c r="BF1638"/>
  <c r="BF1608"/>
  <c r="BF769"/>
  <c r="BF635"/>
  <c r="BF779"/>
  <c r="BD798"/>
  <c r="BA798"/>
  <c r="BI841"/>
  <c r="BG841"/>
  <c r="BI862"/>
  <c r="BG862"/>
  <c r="BI866"/>
  <c r="BI879"/>
  <c r="BG879"/>
  <c r="BI887"/>
  <c r="BA887"/>
  <c r="BI893"/>
  <c r="BA893"/>
  <c r="BF177"/>
  <c r="AT582"/>
  <c r="BI582"/>
  <c r="BI543"/>
  <c r="BD284"/>
  <c r="BF337"/>
  <c r="BF764"/>
  <c r="BF765"/>
  <c r="BH822"/>
  <c r="BI822"/>
  <c r="BH827"/>
  <c r="BG827"/>
  <c r="BA901"/>
  <c r="BH587"/>
  <c r="AT596"/>
  <c r="AT336"/>
  <c r="AT283"/>
  <c r="BD283"/>
  <c r="BH708"/>
  <c r="BE709"/>
  <c r="BH709"/>
  <c r="BH179"/>
  <c r="BH605"/>
  <c r="BE2324"/>
  <c r="BH2324"/>
  <c r="BE1638"/>
  <c r="BH1634"/>
  <c r="BH611"/>
  <c r="BE768"/>
  <c r="AZ768"/>
  <c r="BI768"/>
  <c r="BE635"/>
  <c r="BH635"/>
  <c r="AT870"/>
  <c r="BH870"/>
  <c r="AZ790"/>
  <c r="BF796"/>
  <c r="BF791"/>
  <c r="BF798"/>
  <c r="BF947"/>
  <c r="BF864"/>
  <c r="BF819"/>
  <c r="BF832"/>
  <c r="BF834"/>
  <c r="BF812"/>
  <c r="BF813"/>
  <c r="BF876"/>
  <c r="BE1660"/>
  <c r="AZ782"/>
  <c r="BF821"/>
  <c r="BH841"/>
  <c r="BF824"/>
  <c r="BE1669"/>
  <c r="BE1670"/>
  <c r="BH879"/>
  <c r="BE882"/>
  <c r="BH887"/>
  <c r="BH901"/>
  <c r="BH893"/>
  <c r="BH920"/>
  <c r="BG815"/>
  <c r="BH862"/>
  <c r="BH866"/>
  <c r="BH936"/>
  <c r="BI936"/>
  <c r="BA936"/>
  <c r="BG936"/>
  <c r="BE551"/>
  <c r="BA551"/>
  <c r="BD551"/>
  <c r="BF1138"/>
  <c r="BE1138"/>
  <c r="BD1138"/>
  <c r="BH477"/>
  <c r="BI477"/>
  <c r="BA477"/>
  <c r="BI448"/>
  <c r="BH448"/>
  <c r="BG448"/>
  <c r="BD1002"/>
  <c r="BF1002"/>
  <c r="BE1002"/>
  <c r="BF1044"/>
  <c r="BD1044"/>
  <c r="BE1044"/>
  <c r="BI1047"/>
  <c r="BA1047"/>
  <c r="BG1047"/>
  <c r="BH1047"/>
  <c r="BI1542"/>
  <c r="BA1542"/>
  <c r="BG1542"/>
  <c r="BG1505"/>
  <c r="BA1505"/>
  <c r="BG1479"/>
  <c r="BH1479"/>
  <c r="BI1479"/>
  <c r="BI976"/>
  <c r="BG976"/>
  <c r="BH976"/>
  <c r="BG1802"/>
  <c r="BH1802"/>
  <c r="BI1802"/>
  <c r="BI690"/>
  <c r="BH690"/>
  <c r="BG690"/>
  <c r="BI1747"/>
  <c r="BH1747"/>
  <c r="BG1747"/>
  <c r="BA2091"/>
  <c r="BG2091"/>
  <c r="BI2091"/>
  <c r="BH2091"/>
  <c r="BD1228"/>
  <c r="BE1228"/>
  <c r="BF1228"/>
  <c r="BE1221"/>
  <c r="BF1221"/>
  <c r="BA1221"/>
  <c r="BD1221"/>
  <c r="BF1239"/>
  <c r="BA1239"/>
  <c r="BD1239"/>
  <c r="BE1239"/>
  <c r="BI1217"/>
  <c r="BH1217"/>
  <c r="BG1217"/>
  <c r="BD1216"/>
  <c r="BE1216"/>
  <c r="BF1216"/>
  <c r="BA1216"/>
  <c r="BF2248"/>
  <c r="BA2248"/>
  <c r="BD2248"/>
  <c r="BE2248"/>
  <c r="BF1691"/>
  <c r="BA1691"/>
  <c r="BE1691"/>
  <c r="BI1197"/>
  <c r="BH1197"/>
  <c r="BG1197"/>
  <c r="BG1192"/>
  <c r="BH1192"/>
  <c r="BI1192"/>
  <c r="BE2069"/>
  <c r="BD2069"/>
  <c r="BE1179"/>
  <c r="BF1179"/>
  <c r="BA1179"/>
  <c r="BD1179"/>
  <c r="BI1994"/>
  <c r="BH1994"/>
  <c r="BG1994"/>
  <c r="BE1992"/>
  <c r="BD1992"/>
  <c r="BI70"/>
  <c r="BH70"/>
  <c r="BG70"/>
  <c r="BF2058"/>
  <c r="BE2058"/>
  <c r="BD2058"/>
  <c r="BI149"/>
  <c r="BG149"/>
  <c r="BH149"/>
  <c r="BA218"/>
  <c r="BD218"/>
  <c r="BE218"/>
  <c r="BF218"/>
  <c r="BD2253"/>
  <c r="BE2253"/>
  <c r="BF2253"/>
  <c r="BI209"/>
  <c r="BG209"/>
  <c r="BH209"/>
  <c r="BG206"/>
  <c r="BI206"/>
  <c r="BH206"/>
  <c r="BF204"/>
  <c r="BA204"/>
  <c r="BD204"/>
  <c r="BE204"/>
  <c r="BA952"/>
  <c r="BD952"/>
  <c r="BE952"/>
  <c r="BF952"/>
  <c r="BF195"/>
  <c r="BE195"/>
  <c r="BD195"/>
  <c r="BA195"/>
  <c r="BF189"/>
  <c r="BE189"/>
  <c r="BD189"/>
  <c r="BD188"/>
  <c r="BA188"/>
  <c r="BE188"/>
  <c r="BF188"/>
  <c r="BD869"/>
  <c r="BF869"/>
  <c r="BE869"/>
  <c r="BD2159"/>
  <c r="BE2159"/>
  <c r="BF2159"/>
  <c r="BD1289"/>
  <c r="BE1289"/>
  <c r="BF1289"/>
  <c r="BG1252"/>
  <c r="BH1252"/>
  <c r="BI1252"/>
  <c r="BI2405"/>
  <c r="BG2405"/>
  <c r="BH2405"/>
  <c r="BG102"/>
  <c r="BI102"/>
  <c r="BG1258"/>
  <c r="BI1258"/>
  <c r="BD1786"/>
  <c r="BE1786"/>
  <c r="BI2349"/>
  <c r="BH2349"/>
  <c r="BG2349"/>
  <c r="BI1611"/>
  <c r="BG1611"/>
  <c r="BH1611"/>
  <c r="BI2408"/>
  <c r="BH2408"/>
  <c r="BG2408"/>
  <c r="BG1563"/>
  <c r="BI1563"/>
  <c r="BH1563"/>
  <c r="BA2130"/>
  <c r="BF2130"/>
  <c r="BD2130"/>
  <c r="BE2130"/>
  <c r="BH829"/>
  <c r="BA829"/>
  <c r="BF564"/>
  <c r="BD564"/>
  <c r="BE564"/>
  <c r="BH505"/>
  <c r="BA505"/>
  <c r="BF508"/>
  <c r="BD508"/>
  <c r="BE508"/>
  <c r="BH419"/>
  <c r="BA419"/>
  <c r="BG96"/>
  <c r="BI96"/>
  <c r="BH96"/>
  <c r="BH374"/>
  <c r="BA374"/>
  <c r="BI374"/>
  <c r="BD1565"/>
  <c r="BF1565"/>
  <c r="BE1565"/>
  <c r="BF1905"/>
  <c r="BD1905"/>
  <c r="BI1095"/>
  <c r="BH1095"/>
  <c r="BG1095"/>
  <c r="BG1895"/>
  <c r="BA1895"/>
  <c r="BI1871"/>
  <c r="BG1871"/>
  <c r="BA1871"/>
  <c r="BI1873"/>
  <c r="BG1873"/>
  <c r="BA1873"/>
  <c r="BG980"/>
  <c r="BA980"/>
  <c r="BG352"/>
  <c r="BI352"/>
  <c r="BH352"/>
  <c r="BI1447"/>
  <c r="BA1447"/>
  <c r="BG1447"/>
  <c r="BF347"/>
  <c r="BD347"/>
  <c r="BG1792"/>
  <c r="BA1792"/>
  <c r="BI1361"/>
  <c r="BG1361"/>
  <c r="BH1361"/>
  <c r="BF1751"/>
  <c r="BE1751"/>
  <c r="BD1751"/>
  <c r="BI1238"/>
  <c r="BG1238"/>
  <c r="BH1238"/>
  <c r="BD1714"/>
  <c r="BF1714"/>
  <c r="BE1714"/>
  <c r="BD1430"/>
  <c r="BE1430"/>
  <c r="BF1430"/>
  <c r="BD1425"/>
  <c r="BE1425"/>
  <c r="BF1425"/>
  <c r="BD81"/>
  <c r="BE81"/>
  <c r="BG2232"/>
  <c r="BI2232"/>
  <c r="BG1251"/>
  <c r="BI1251"/>
  <c r="BG1529"/>
  <c r="BI1529"/>
  <c r="BE2160"/>
  <c r="BF2160"/>
  <c r="BF1612"/>
  <c r="BE1612"/>
  <c r="BE183"/>
  <c r="BD183"/>
  <c r="BG243"/>
  <c r="BH243"/>
  <c r="BI243"/>
  <c r="BG134"/>
  <c r="BI134"/>
  <c r="BH134"/>
  <c r="BH2130"/>
  <c r="BI2130"/>
  <c r="BG2130"/>
  <c r="BF1129"/>
  <c r="BD1129"/>
  <c r="BE1129"/>
  <c r="BA491"/>
  <c r="BH491"/>
  <c r="BI491"/>
  <c r="BA517"/>
  <c r="BH517"/>
  <c r="BI517"/>
  <c r="BF1004"/>
  <c r="BD1004"/>
  <c r="BE1004"/>
  <c r="BF1582"/>
  <c r="BE1582"/>
  <c r="BD1582"/>
  <c r="BF1046"/>
  <c r="BE1046"/>
  <c r="BD1046"/>
  <c r="BG1885"/>
  <c r="BH1885"/>
  <c r="BI1885"/>
  <c r="BI1867"/>
  <c r="BG1867"/>
  <c r="BA1867"/>
  <c r="BE1858"/>
  <c r="BA1858"/>
  <c r="BD1858"/>
  <c r="BF1021"/>
  <c r="BA1021"/>
  <c r="BE1021"/>
  <c r="BD1021"/>
  <c r="BD976"/>
  <c r="BE976"/>
  <c r="BF976"/>
  <c r="BA976"/>
  <c r="BI1354"/>
  <c r="BH1354"/>
  <c r="BA1354"/>
  <c r="BG1354"/>
  <c r="BG1293"/>
  <c r="BI1293"/>
  <c r="BH1293"/>
  <c r="BH1707"/>
  <c r="BG1707"/>
  <c r="BA1707"/>
  <c r="BI1707"/>
  <c r="BH1221"/>
  <c r="BG1221"/>
  <c r="BI1221"/>
  <c r="BH1239"/>
  <c r="BG1239"/>
  <c r="BI1239"/>
  <c r="BF1710"/>
  <c r="BE1710"/>
  <c r="BD1710"/>
  <c r="BA1217"/>
  <c r="BD1217"/>
  <c r="BE1217"/>
  <c r="BF1217"/>
  <c r="BA2088"/>
  <c r="BG2088"/>
  <c r="BI2088"/>
  <c r="BH2088"/>
  <c r="BG1691"/>
  <c r="BI1691"/>
  <c r="BH1691"/>
  <c r="BD1195"/>
  <c r="BE1195"/>
  <c r="BD1197"/>
  <c r="BF1197"/>
  <c r="BA1197"/>
  <c r="BE1197"/>
  <c r="BF1192"/>
  <c r="BA1192"/>
  <c r="BD1192"/>
  <c r="BE1192"/>
  <c r="BE1185"/>
  <c r="BA1185"/>
  <c r="BD1185"/>
  <c r="BE173"/>
  <c r="BD173"/>
  <c r="BE1177"/>
  <c r="BD1177"/>
  <c r="BF1177"/>
  <c r="BF1689"/>
  <c r="BE1689"/>
  <c r="BD1689"/>
  <c r="BD70"/>
  <c r="BE70"/>
  <c r="BA70"/>
  <c r="BF70"/>
  <c r="BF1151"/>
  <c r="BE1151"/>
  <c r="BD1151"/>
  <c r="BF150"/>
  <c r="BE150"/>
  <c r="BD150"/>
  <c r="BE216"/>
  <c r="BD216"/>
  <c r="BF216"/>
  <c r="BD956"/>
  <c r="BA956"/>
  <c r="BE956"/>
  <c r="BF209"/>
  <c r="BE209"/>
  <c r="BA209"/>
  <c r="BD209"/>
  <c r="BA206"/>
  <c r="BD206"/>
  <c r="BE206"/>
  <c r="BF206"/>
  <c r="BG952"/>
  <c r="BI952"/>
  <c r="BH952"/>
  <c r="BD194"/>
  <c r="BF194"/>
  <c r="BE194"/>
  <c r="BF191"/>
  <c r="BE191"/>
  <c r="BD191"/>
  <c r="BF187"/>
  <c r="BE187"/>
  <c r="BD187"/>
  <c r="BG1806"/>
  <c r="BH1806"/>
  <c r="BI1806"/>
  <c r="BG1300"/>
  <c r="BH1300"/>
  <c r="BI1300"/>
  <c r="BD1416"/>
  <c r="BF1416"/>
  <c r="BE1416"/>
  <c r="BD313"/>
  <c r="BE313"/>
  <c r="BF313"/>
  <c r="BD1721"/>
  <c r="BE1721"/>
  <c r="BG1693"/>
  <c r="BI1693"/>
  <c r="BG421"/>
  <c r="BI421"/>
  <c r="BH2107"/>
  <c r="BI2107"/>
  <c r="BG2107"/>
  <c r="BH2412"/>
  <c r="BI2412"/>
  <c r="BG2412"/>
  <c r="BH183"/>
  <c r="BG183"/>
  <c r="BI183"/>
  <c r="BH2221"/>
  <c r="BI2221"/>
  <c r="BG2221"/>
  <c r="BF786"/>
  <c r="BE786"/>
  <c r="BD786"/>
  <c r="BF566"/>
  <c r="BA566"/>
  <c r="BE566"/>
  <c r="BD566"/>
  <c r="BA569"/>
  <c r="BG569"/>
  <c r="BH569"/>
  <c r="BI569"/>
  <c r="BI486"/>
  <c r="BH486"/>
  <c r="BG486"/>
  <c r="BH443"/>
  <c r="BI443"/>
  <c r="BA443"/>
  <c r="BH395"/>
  <c r="BA395"/>
  <c r="BF96"/>
  <c r="BA96"/>
  <c r="BE96"/>
  <c r="BD96"/>
  <c r="BH1922"/>
  <c r="BI1922"/>
  <c r="BI357"/>
  <c r="BG357"/>
  <c r="BI1894"/>
  <c r="BG1894"/>
  <c r="BH1894"/>
  <c r="BI1877"/>
  <c r="BG1877"/>
  <c r="BA1877"/>
  <c r="BI1540"/>
  <c r="BG1540"/>
  <c r="BA1540"/>
  <c r="BI315"/>
  <c r="BG315"/>
  <c r="BA315"/>
  <c r="BF21"/>
  <c r="BD21"/>
  <c r="BE21"/>
  <c r="BI1451"/>
  <c r="BG1451"/>
  <c r="BA1451"/>
  <c r="BG1021"/>
  <c r="BI1021"/>
  <c r="BH1021"/>
  <c r="BI342"/>
  <c r="BG342"/>
  <c r="BD1371"/>
  <c r="BA1371"/>
  <c r="BE1371"/>
  <c r="BF1739"/>
  <c r="BD1739"/>
  <c r="BE1739"/>
  <c r="BF1734"/>
  <c r="BD1734"/>
  <c r="BE1734"/>
  <c r="BF1238"/>
  <c r="BE1238"/>
  <c r="BA1238"/>
  <c r="BD1238"/>
  <c r="BI1240"/>
  <c r="BH1240"/>
  <c r="BG1240"/>
  <c r="BD162"/>
  <c r="BE162"/>
  <c r="BF162"/>
  <c r="BD1446"/>
  <c r="BF1446"/>
  <c r="BE1446"/>
  <c r="BG433"/>
  <c r="BI433"/>
  <c r="BG1578"/>
  <c r="BI1578"/>
  <c r="BD426"/>
  <c r="BE426"/>
  <c r="BH641"/>
  <c r="BI641"/>
  <c r="BG641"/>
  <c r="BE34"/>
  <c r="BF34"/>
  <c r="BE1611"/>
  <c r="BD1611"/>
  <c r="BE2408"/>
  <c r="BA2408"/>
  <c r="BF2408"/>
  <c r="BD2408"/>
  <c r="BH2119"/>
  <c r="BI2119"/>
  <c r="BG2119"/>
  <c r="BD1546"/>
  <c r="BF1546"/>
  <c r="BE1546"/>
  <c r="BA1546"/>
  <c r="BD1372"/>
  <c r="BE1372"/>
  <c r="BF1372"/>
  <c r="BA1372"/>
  <c r="BD2400"/>
  <c r="BA2400"/>
  <c r="BE2400"/>
  <c r="BF2400"/>
  <c r="BH359"/>
  <c r="BI359"/>
  <c r="BG359"/>
  <c r="BI901"/>
  <c r="BI827"/>
  <c r="BF81"/>
  <c r="BI913"/>
  <c r="BH913"/>
  <c r="BG913"/>
  <c r="BG802"/>
  <c r="BI802"/>
  <c r="BH802"/>
  <c r="BD854"/>
  <c r="BA854"/>
  <c r="BE854"/>
  <c r="BI815"/>
  <c r="BA815"/>
  <c r="BH773"/>
  <c r="BG773"/>
  <c r="BI773"/>
  <c r="BG592"/>
  <c r="BI592"/>
  <c r="BH592"/>
  <c r="BI1129"/>
  <c r="BH1129"/>
  <c r="BA1129"/>
  <c r="BG1129"/>
  <c r="BF515"/>
  <c r="BD515"/>
  <c r="BE515"/>
  <c r="BH273"/>
  <c r="BI273"/>
  <c r="BA273"/>
  <c r="BD379"/>
  <c r="BE379"/>
  <c r="BF379"/>
  <c r="BF376"/>
  <c r="BA376"/>
  <c r="BE376"/>
  <c r="BD376"/>
  <c r="BI1942"/>
  <c r="BH1942"/>
  <c r="BG1942"/>
  <c r="BH363"/>
  <c r="BI363"/>
  <c r="BG363"/>
  <c r="BF1055"/>
  <c r="BE1055"/>
  <c r="BD1055"/>
  <c r="BD1923"/>
  <c r="BF1923"/>
  <c r="BA1923"/>
  <c r="BE1923"/>
  <c r="BG1921"/>
  <c r="BI1921"/>
  <c r="BH1921"/>
  <c r="BF1919"/>
  <c r="BE1919"/>
  <c r="BD1919"/>
  <c r="BF1917"/>
  <c r="BE1917"/>
  <c r="BD1917"/>
  <c r="BI23"/>
  <c r="BH23"/>
  <c r="BG23"/>
  <c r="BE928"/>
  <c r="BD928"/>
  <c r="BF928"/>
  <c r="BA928"/>
  <c r="BF926"/>
  <c r="BD926"/>
  <c r="BE926"/>
  <c r="BA926"/>
  <c r="BH914"/>
  <c r="BG914"/>
  <c r="BA914"/>
  <c r="BI914"/>
  <c r="BI1673"/>
  <c r="BH1673"/>
  <c r="BA1673"/>
  <c r="BG1673"/>
  <c r="BG878"/>
  <c r="BI878"/>
  <c r="BH878"/>
  <c r="BF300"/>
  <c r="BD300"/>
  <c r="BE300"/>
  <c r="BF844"/>
  <c r="BA844"/>
  <c r="BE844"/>
  <c r="BF804"/>
  <c r="BE804"/>
  <c r="BD804"/>
  <c r="BG294"/>
  <c r="BA294"/>
  <c r="BI294"/>
  <c r="BH795"/>
  <c r="BA795"/>
  <c r="BI1652"/>
  <c r="BH1652"/>
  <c r="BG1652"/>
  <c r="BD591"/>
  <c r="BA591"/>
  <c r="BE591"/>
  <c r="BD583"/>
  <c r="BF583"/>
  <c r="BE583"/>
  <c r="BD494"/>
  <c r="BE494"/>
  <c r="BF494"/>
  <c r="BE528"/>
  <c r="BF528"/>
  <c r="BD528"/>
  <c r="BA528"/>
  <c r="BD530"/>
  <c r="BE530"/>
  <c r="BF530"/>
  <c r="BA530"/>
  <c r="BF533"/>
  <c r="BE533"/>
  <c r="BD533"/>
  <c r="BH438"/>
  <c r="BI438"/>
  <c r="BA438"/>
  <c r="BI476"/>
  <c r="BH476"/>
  <c r="BA476"/>
  <c r="BG476"/>
  <c r="BD473"/>
  <c r="BF473"/>
  <c r="BE473"/>
  <c r="BD400"/>
  <c r="BE400"/>
  <c r="BA400"/>
  <c r="BF1083"/>
  <c r="BE1083"/>
  <c r="BD1083"/>
  <c r="BG1074"/>
  <c r="BH1074"/>
  <c r="BI1074"/>
  <c r="BF1960"/>
  <c r="BE1960"/>
  <c r="BD1960"/>
  <c r="BD1938"/>
  <c r="BE1938"/>
  <c r="BF1938"/>
  <c r="BA1938"/>
  <c r="BD1933"/>
  <c r="BF1933"/>
  <c r="BE1933"/>
  <c r="BF1561"/>
  <c r="BA1561"/>
  <c r="BD1561"/>
  <c r="BE1561"/>
  <c r="BF1099"/>
  <c r="BD1099"/>
  <c r="BE1099"/>
  <c r="BA1559"/>
  <c r="BD1559"/>
  <c r="BF1559"/>
  <c r="BE1559"/>
  <c r="BF87"/>
  <c r="BA87"/>
  <c r="BD87"/>
  <c r="BE87"/>
  <c r="BE704"/>
  <c r="BD704"/>
  <c r="BA704"/>
  <c r="BD1095"/>
  <c r="BA1095"/>
  <c r="BE1095"/>
  <c r="BD1904"/>
  <c r="BA1904"/>
  <c r="BE1904"/>
  <c r="BA1885"/>
  <c r="BD1885"/>
  <c r="BE1885"/>
  <c r="BF1885"/>
  <c r="BG1539"/>
  <c r="BA1539"/>
  <c r="BI1032"/>
  <c r="BH1032"/>
  <c r="BG1032"/>
  <c r="BI1536"/>
  <c r="BG1536"/>
  <c r="BH1536"/>
  <c r="BA1863"/>
  <c r="BI1863"/>
  <c r="BA1534"/>
  <c r="BD1534"/>
  <c r="BE1534"/>
  <c r="BF1534"/>
  <c r="BF1027"/>
  <c r="BE1027"/>
  <c r="BA1027"/>
  <c r="BG1512"/>
  <c r="BI1512"/>
  <c r="BH1512"/>
  <c r="BE1509"/>
  <c r="BD1509"/>
  <c r="BA1509"/>
  <c r="BF1998"/>
  <c r="BE1998"/>
  <c r="BA1998"/>
  <c r="BD1998"/>
  <c r="BF1511"/>
  <c r="BE1511"/>
  <c r="BA1511"/>
  <c r="BD1511"/>
  <c r="BG1508"/>
  <c r="BI1508"/>
  <c r="BH1508"/>
  <c r="BH353"/>
  <c r="BA353"/>
  <c r="BF1860"/>
  <c r="BE1860"/>
  <c r="BD1860"/>
  <c r="BE328"/>
  <c r="BD328"/>
  <c r="BA328"/>
  <c r="BF1490"/>
  <c r="BA1490"/>
  <c r="BD1490"/>
  <c r="BF1483"/>
  <c r="BA1483"/>
  <c r="BD1483"/>
  <c r="BH1434"/>
  <c r="BA1434"/>
  <c r="BD1476"/>
  <c r="BE1476"/>
  <c r="BA1476"/>
  <c r="BF1476"/>
  <c r="BF1479"/>
  <c r="BA1479"/>
  <c r="BD1479"/>
  <c r="BI1837"/>
  <c r="BG1837"/>
  <c r="BH1837"/>
  <c r="BH1833"/>
  <c r="BI1833"/>
  <c r="BF1826"/>
  <c r="BD1826"/>
  <c r="BE1826"/>
  <c r="BF1478"/>
  <c r="BE1478"/>
  <c r="BD1478"/>
  <c r="BF1445"/>
  <c r="BA1445"/>
  <c r="BE1445"/>
  <c r="BD1445"/>
  <c r="BD1821"/>
  <c r="BE1821"/>
  <c r="BF1821"/>
  <c r="BA1821"/>
  <c r="BI1456"/>
  <c r="BH1456"/>
  <c r="BG1456"/>
  <c r="BF1829"/>
  <c r="BE1829"/>
  <c r="BD1829"/>
  <c r="BG1830"/>
  <c r="BH1830"/>
  <c r="BI1830"/>
  <c r="BI1834"/>
  <c r="BH1834"/>
  <c r="BG1834"/>
  <c r="BI1461"/>
  <c r="BH1461"/>
  <c r="BG1461"/>
  <c r="BG1398"/>
  <c r="BH1398"/>
  <c r="BI1398"/>
  <c r="BE1414"/>
  <c r="BA1414"/>
  <c r="BD1414"/>
  <c r="BG1400"/>
  <c r="BI1400"/>
  <c r="BH1400"/>
  <c r="BF1812"/>
  <c r="BD1812"/>
  <c r="BE1812"/>
  <c r="BI1813"/>
  <c r="BA1813"/>
  <c r="BG1813"/>
  <c r="BH1813"/>
  <c r="BA1426"/>
  <c r="BG1426"/>
  <c r="BH1426"/>
  <c r="BI1426"/>
  <c r="BD1410"/>
  <c r="BE1410"/>
  <c r="BA1410"/>
  <c r="BD1419"/>
  <c r="BF1419"/>
  <c r="BA1419"/>
  <c r="BE1419"/>
  <c r="BF975"/>
  <c r="BD975"/>
  <c r="BE975"/>
  <c r="BA1383"/>
  <c r="BE1383"/>
  <c r="BF1383"/>
  <c r="BD1383"/>
  <c r="BF1018"/>
  <c r="BA1018"/>
  <c r="BD1018"/>
  <c r="BF1802"/>
  <c r="BE1802"/>
  <c r="BA1802"/>
  <c r="BF1378"/>
  <c r="BE1378"/>
  <c r="BD1378"/>
  <c r="BD690"/>
  <c r="BF690"/>
  <c r="BA690"/>
  <c r="BE690"/>
  <c r="BA342"/>
  <c r="BE342"/>
  <c r="BF342"/>
  <c r="BF1618"/>
  <c r="BD1618"/>
  <c r="BE1618"/>
  <c r="BG1793"/>
  <c r="BI1793"/>
  <c r="BH1793"/>
  <c r="BF312"/>
  <c r="BD312"/>
  <c r="BE312"/>
  <c r="BD1361"/>
  <c r="BE1361"/>
  <c r="BF1361"/>
  <c r="BA1361"/>
  <c r="BI1368"/>
  <c r="BH1368"/>
  <c r="BG1368"/>
  <c r="BF1296"/>
  <c r="BE1296"/>
  <c r="BD1296"/>
  <c r="BD1316"/>
  <c r="BF1316"/>
  <c r="BE1316"/>
  <c r="BF649"/>
  <c r="BD649"/>
  <c r="BE649"/>
  <c r="BD157"/>
  <c r="BF157"/>
  <c r="BE157"/>
  <c r="BD375"/>
  <c r="BE375"/>
  <c r="BG98"/>
  <c r="BI98"/>
  <c r="BG358"/>
  <c r="BI358"/>
  <c r="BG1473"/>
  <c r="BI1473"/>
  <c r="BG388"/>
  <c r="BI388"/>
  <c r="BG1328"/>
  <c r="BI1328"/>
  <c r="BF2054"/>
  <c r="BD2054"/>
  <c r="BE2054"/>
  <c r="BH683"/>
  <c r="BG683"/>
  <c r="BI683"/>
  <c r="BH720"/>
  <c r="BG720"/>
  <c r="BI720"/>
  <c r="BD954"/>
  <c r="BE954"/>
  <c r="BA954"/>
  <c r="BF954"/>
  <c r="BI1758"/>
  <c r="BA1758"/>
  <c r="BG1758"/>
  <c r="BH1758"/>
  <c r="BA1223"/>
  <c r="BD1223"/>
  <c r="BE1223"/>
  <c r="BF1223"/>
  <c r="BI1695"/>
  <c r="BH1695"/>
  <c r="BG1695"/>
  <c r="BA1695"/>
  <c r="BG1307"/>
  <c r="BH1307"/>
  <c r="BI1307"/>
  <c r="BG1215"/>
  <c r="BH1215"/>
  <c r="BI1215"/>
  <c r="BG156"/>
  <c r="BH156"/>
  <c r="BI156"/>
  <c r="BG1244"/>
  <c r="BH1244"/>
  <c r="BI1244"/>
  <c r="BD1302"/>
  <c r="BE1302"/>
  <c r="BF1302"/>
  <c r="BD1724"/>
  <c r="BF1724"/>
  <c r="BE1724"/>
  <c r="BI2077"/>
  <c r="BH2077"/>
  <c r="BG2077"/>
  <c r="BG2073"/>
  <c r="BI2073"/>
  <c r="BG341"/>
  <c r="BI341"/>
  <c r="BG1261"/>
  <c r="BI1261"/>
  <c r="BG422"/>
  <c r="BI422"/>
  <c r="BG1325"/>
  <c r="BI1325"/>
  <c r="BD1259"/>
  <c r="BE1259"/>
  <c r="BE2126"/>
  <c r="BD2126"/>
  <c r="BF2126"/>
  <c r="BF111"/>
  <c r="BD111"/>
  <c r="BE111"/>
  <c r="BF608"/>
  <c r="BD608"/>
  <c r="BE608"/>
  <c r="BG1127"/>
  <c r="BH1127"/>
  <c r="BI1127"/>
  <c r="BA2215"/>
  <c r="BE2215"/>
  <c r="BD2215"/>
  <c r="BF2215"/>
  <c r="BF722"/>
  <c r="BA722"/>
  <c r="BD722"/>
  <c r="BE722"/>
  <c r="BE1964"/>
  <c r="BF1964"/>
  <c r="BE42"/>
  <c r="BF42"/>
  <c r="BI2014"/>
  <c r="BA2014"/>
  <c r="BH2014"/>
  <c r="BG2014"/>
  <c r="BG2141"/>
  <c r="BI2141"/>
  <c r="BH2141"/>
  <c r="BH2413"/>
  <c r="BG2413"/>
  <c r="BI2413"/>
  <c r="BE670"/>
  <c r="BF670"/>
  <c r="BD2028"/>
  <c r="BF2028"/>
  <c r="BA2028"/>
  <c r="BE2028"/>
  <c r="BF1965"/>
  <c r="BD1965"/>
  <c r="BE1965"/>
  <c r="BF265"/>
  <c r="BD265"/>
  <c r="BE265"/>
  <c r="BE2213"/>
  <c r="BF2213"/>
  <c r="BD2213"/>
  <c r="BE2209"/>
  <c r="BF2209"/>
  <c r="BD2209"/>
  <c r="BF2222"/>
  <c r="BD2222"/>
  <c r="BE2222"/>
  <c r="BE2223"/>
  <c r="BF2223"/>
  <c r="BD2223"/>
  <c r="BE2226"/>
  <c r="BF2226"/>
  <c r="BD2226"/>
  <c r="BF1568"/>
  <c r="BD1568"/>
  <c r="BE1568"/>
  <c r="BH1908"/>
  <c r="BI1908"/>
  <c r="BG1908"/>
  <c r="BI139"/>
  <c r="BG139"/>
  <c r="BH139"/>
  <c r="BF2034"/>
  <c r="BD2034"/>
  <c r="BE2034"/>
  <c r="BF1554"/>
  <c r="BD1554"/>
  <c r="BE1554"/>
  <c r="BI1912"/>
  <c r="BG1912"/>
  <c r="BH1912"/>
  <c r="BF2017"/>
  <c r="BD2017"/>
  <c r="BE2017"/>
  <c r="BF1847"/>
  <c r="BD1847"/>
  <c r="BE1847"/>
  <c r="BD2167"/>
  <c r="BE2167"/>
  <c r="BF2167"/>
  <c r="BF1851"/>
  <c r="BD1851"/>
  <c r="BE1851"/>
  <c r="BF749"/>
  <c r="BE749"/>
  <c r="BI126"/>
  <c r="BH126"/>
  <c r="BG126"/>
  <c r="BI1613"/>
  <c r="BH1613"/>
  <c r="BG1613"/>
  <c r="BI744"/>
  <c r="BH744"/>
  <c r="BG744"/>
  <c r="BF1698"/>
  <c r="BE1698"/>
  <c r="BF2289"/>
  <c r="BD2289"/>
  <c r="BE2289"/>
  <c r="BF241"/>
  <c r="BE241"/>
  <c r="BI2265"/>
  <c r="BG2265"/>
  <c r="BH2265"/>
  <c r="BF1140"/>
  <c r="BE1140"/>
  <c r="BA1382"/>
  <c r="BI924"/>
  <c r="BG924"/>
  <c r="BH924"/>
  <c r="BG910"/>
  <c r="BI910"/>
  <c r="BH910"/>
  <c r="BG800"/>
  <c r="BA800"/>
  <c r="BF863"/>
  <c r="BD863"/>
  <c r="BE863"/>
  <c r="BG634"/>
  <c r="BA634"/>
  <c r="BI634"/>
  <c r="BH634"/>
  <c r="BI707"/>
  <c r="BG707"/>
  <c r="BI598"/>
  <c r="BG598"/>
  <c r="BF701"/>
  <c r="BE701"/>
  <c r="BD701"/>
  <c r="BH487"/>
  <c r="BA487"/>
  <c r="BF492"/>
  <c r="BE492"/>
  <c r="BD492"/>
  <c r="BD14"/>
  <c r="BE14"/>
  <c r="BA14"/>
  <c r="BG376"/>
  <c r="BI376"/>
  <c r="BH376"/>
  <c r="BI1077"/>
  <c r="BG1077"/>
  <c r="BH1077"/>
  <c r="BF1942"/>
  <c r="BE1942"/>
  <c r="BA1942"/>
  <c r="BF363"/>
  <c r="BA363"/>
  <c r="BE363"/>
  <c r="BF1924"/>
  <c r="BE1924"/>
  <c r="BD1924"/>
  <c r="BF991"/>
  <c r="BA991"/>
  <c r="BD991"/>
  <c r="BE991"/>
  <c r="BI1101"/>
  <c r="BG1101"/>
  <c r="BI1513"/>
  <c r="BH1513"/>
  <c r="BG1513"/>
  <c r="BH84"/>
  <c r="BA84"/>
  <c r="BF932"/>
  <c r="BE932"/>
  <c r="BD932"/>
  <c r="BH941"/>
  <c r="BG941"/>
  <c r="BI941"/>
  <c r="BA941"/>
  <c r="BE921"/>
  <c r="BA921"/>
  <c r="BD921"/>
  <c r="BF921"/>
  <c r="BE887"/>
  <c r="BF887"/>
  <c r="BD887"/>
  <c r="BF1670"/>
  <c r="BD1670"/>
  <c r="BA1670"/>
  <c r="BH811"/>
  <c r="BA811"/>
  <c r="BD812"/>
  <c r="BE812"/>
  <c r="BA812"/>
  <c r="BI836"/>
  <c r="BH836"/>
  <c r="BG836"/>
  <c r="BG821"/>
  <c r="BI821"/>
  <c r="BH821"/>
  <c r="BI786"/>
  <c r="BA786"/>
  <c r="BG786"/>
  <c r="BH786"/>
  <c r="BD772"/>
  <c r="BF772"/>
  <c r="BE772"/>
  <c r="BE520"/>
  <c r="BD520"/>
  <c r="BA520"/>
  <c r="BD499"/>
  <c r="BF499"/>
  <c r="BE499"/>
  <c r="BI530"/>
  <c r="BG530"/>
  <c r="BH530"/>
  <c r="BF486"/>
  <c r="BA486"/>
  <c r="BE486"/>
  <c r="BD486"/>
  <c r="BD448"/>
  <c r="BE448"/>
  <c r="BF448"/>
  <c r="BA448"/>
  <c r="BH446"/>
  <c r="BI446"/>
  <c r="BA446"/>
  <c r="BD472"/>
  <c r="BE472"/>
  <c r="BF472"/>
  <c r="BD413"/>
  <c r="BE413"/>
  <c r="BF413"/>
  <c r="BD407"/>
  <c r="BF407"/>
  <c r="BE407"/>
  <c r="BF97"/>
  <c r="BD97"/>
  <c r="BE97"/>
  <c r="BF1074"/>
  <c r="BA1074"/>
  <c r="BD1074"/>
  <c r="BE1074"/>
  <c r="BI1938"/>
  <c r="BG1938"/>
  <c r="BH1938"/>
  <c r="BF1946"/>
  <c r="BE1946"/>
  <c r="BI1561"/>
  <c r="BH1561"/>
  <c r="BG1561"/>
  <c r="BF1102"/>
  <c r="BE1102"/>
  <c r="BD1102"/>
  <c r="BG1559"/>
  <c r="BH1559"/>
  <c r="BI1559"/>
  <c r="BI1557"/>
  <c r="BG1557"/>
  <c r="BH1557"/>
  <c r="BI87"/>
  <c r="BH87"/>
  <c r="BG87"/>
  <c r="BD357"/>
  <c r="BA357"/>
  <c r="BF357"/>
  <c r="BE357"/>
  <c r="BD1901"/>
  <c r="BE1901"/>
  <c r="BF1901"/>
  <c r="BI1904"/>
  <c r="BH1904"/>
  <c r="BE1894"/>
  <c r="BD1894"/>
  <c r="BA1894"/>
  <c r="BF1894"/>
  <c r="BF1037"/>
  <c r="BD1037"/>
  <c r="BE1037"/>
  <c r="BG1035"/>
  <c r="BA1035"/>
  <c r="BF1032"/>
  <c r="BA1032"/>
  <c r="BD1032"/>
  <c r="BE1032"/>
  <c r="BE1536"/>
  <c r="BD1536"/>
  <c r="BA1536"/>
  <c r="BG1534"/>
  <c r="BI1534"/>
  <c r="BH1534"/>
  <c r="BI1027"/>
  <c r="BH1027"/>
  <c r="BG1027"/>
  <c r="BF1861"/>
  <c r="BE1861"/>
  <c r="BA1512"/>
  <c r="BD1512"/>
  <c r="BE1512"/>
  <c r="BF1512"/>
  <c r="BI1998"/>
  <c r="BG1998"/>
  <c r="BH1998"/>
  <c r="BI1511"/>
  <c r="BG1511"/>
  <c r="BH1511"/>
  <c r="BA1508"/>
  <c r="BD1508"/>
  <c r="BE1508"/>
  <c r="BF1508"/>
  <c r="BA352"/>
  <c r="BD352"/>
  <c r="BF352"/>
  <c r="BE352"/>
  <c r="BE1859"/>
  <c r="BA1859"/>
  <c r="BD1859"/>
  <c r="BE1492"/>
  <c r="BA1492"/>
  <c r="BD1492"/>
  <c r="BE1486"/>
  <c r="BD1486"/>
  <c r="BA1486"/>
  <c r="BF1489"/>
  <c r="BD1489"/>
  <c r="BA1489"/>
  <c r="BH1493"/>
  <c r="BA1493"/>
  <c r="BF1432"/>
  <c r="BE1432"/>
  <c r="BD1432"/>
  <c r="BE1464"/>
  <c r="BD1464"/>
  <c r="BE1837"/>
  <c r="BD1837"/>
  <c r="BA1837"/>
  <c r="BE1833"/>
  <c r="BA1833"/>
  <c r="BD1833"/>
  <c r="BD1828"/>
  <c r="BE1828"/>
  <c r="BF1828"/>
  <c r="BG1445"/>
  <c r="BI1445"/>
  <c r="BH1445"/>
  <c r="BI1821"/>
  <c r="BG1821"/>
  <c r="BH1821"/>
  <c r="BI1440"/>
  <c r="BA1440"/>
  <c r="BG1440"/>
  <c r="BH1440"/>
  <c r="BF1456"/>
  <c r="BA1456"/>
  <c r="BE1456"/>
  <c r="BA1468"/>
  <c r="BG1468"/>
  <c r="BF1830"/>
  <c r="BA1830"/>
  <c r="BD1830"/>
  <c r="BE1830"/>
  <c r="BD1834"/>
  <c r="BF1834"/>
  <c r="BA1834"/>
  <c r="BE1834"/>
  <c r="BD1461"/>
  <c r="BF1461"/>
  <c r="BA1461"/>
  <c r="BE1461"/>
  <c r="BF1398"/>
  <c r="BA1398"/>
  <c r="BD1398"/>
  <c r="BE1398"/>
  <c r="BF1402"/>
  <c r="BE1402"/>
  <c r="BD1402"/>
  <c r="BF1400"/>
  <c r="BA1400"/>
  <c r="BE1400"/>
  <c r="BD1400"/>
  <c r="BI1429"/>
  <c r="BH1429"/>
  <c r="BG1429"/>
  <c r="BI1808"/>
  <c r="BG1808"/>
  <c r="BH1808"/>
  <c r="BI1410"/>
  <c r="BH1410"/>
  <c r="BG1410"/>
  <c r="BI1419"/>
  <c r="BH1419"/>
  <c r="BG1419"/>
  <c r="BF1091"/>
  <c r="BE1091"/>
  <c r="BD1091"/>
  <c r="BI1018"/>
  <c r="BG1018"/>
  <c r="BH1018"/>
  <c r="BI974"/>
  <c r="BH974"/>
  <c r="BA974"/>
  <c r="BG974"/>
  <c r="BD972"/>
  <c r="BE972"/>
  <c r="BE691"/>
  <c r="BA691"/>
  <c r="BD691"/>
  <c r="BF687"/>
  <c r="BE687"/>
  <c r="BD687"/>
  <c r="BF344"/>
  <c r="BE344"/>
  <c r="BD344"/>
  <c r="BD1790"/>
  <c r="BE1790"/>
  <c r="BF1790"/>
  <c r="BF1793"/>
  <c r="BA1793"/>
  <c r="BE1793"/>
  <c r="BD1793"/>
  <c r="BD1781"/>
  <c r="BE1781"/>
  <c r="BA1781"/>
  <c r="BD1367"/>
  <c r="BF1367"/>
  <c r="BE1367"/>
  <c r="BI1321"/>
  <c r="BG1321"/>
  <c r="BA1321"/>
  <c r="BF1736"/>
  <c r="BE1736"/>
  <c r="BD1736"/>
  <c r="BI1739"/>
  <c r="BH1739"/>
  <c r="BA1739"/>
  <c r="BG1739"/>
  <c r="BA1232"/>
  <c r="BI1232"/>
  <c r="BH1232"/>
  <c r="BG1232"/>
  <c r="BD1172"/>
  <c r="BF1172"/>
  <c r="BE1172"/>
  <c r="BD967"/>
  <c r="BE967"/>
  <c r="BG340"/>
  <c r="BI340"/>
  <c r="BG1920"/>
  <c r="BI1920"/>
  <c r="BG1249"/>
  <c r="BI1249"/>
  <c r="BG1531"/>
  <c r="BI1531"/>
  <c r="BF2049"/>
  <c r="BD2049"/>
  <c r="BE2049"/>
  <c r="BG2215"/>
  <c r="BH2215"/>
  <c r="BI2215"/>
  <c r="BI722"/>
  <c r="BH722"/>
  <c r="BG722"/>
  <c r="BF2389"/>
  <c r="BE2389"/>
  <c r="BD2389"/>
  <c r="BG1223"/>
  <c r="BI1223"/>
  <c r="BH1223"/>
  <c r="BI1702"/>
  <c r="BH1702"/>
  <c r="BA1702"/>
  <c r="BG1702"/>
  <c r="BG210"/>
  <c r="BI210"/>
  <c r="BH210"/>
  <c r="BA210"/>
  <c r="BD1171"/>
  <c r="BF1171"/>
  <c r="BE1171"/>
  <c r="BD1384"/>
  <c r="BF1384"/>
  <c r="BE1384"/>
  <c r="BD155"/>
  <c r="BF155"/>
  <c r="BE155"/>
  <c r="BD1741"/>
  <c r="BF1741"/>
  <c r="BE1741"/>
  <c r="BD1407"/>
  <c r="BF1407"/>
  <c r="BE1407"/>
  <c r="BI2294"/>
  <c r="BG2294"/>
  <c r="BH2294"/>
  <c r="BD1519"/>
  <c r="BE1519"/>
  <c r="BG686"/>
  <c r="BI686"/>
  <c r="BG1566"/>
  <c r="BI1566"/>
  <c r="BG1583"/>
  <c r="BI1583"/>
  <c r="BG1520"/>
  <c r="BI1520"/>
  <c r="BH100"/>
  <c r="BI100"/>
  <c r="BG100"/>
  <c r="BG2048"/>
  <c r="BI2048"/>
  <c r="BH2048"/>
  <c r="BG105"/>
  <c r="BI105"/>
  <c r="BH105"/>
  <c r="BD1133"/>
  <c r="BE1133"/>
  <c r="BF1133"/>
  <c r="BD610"/>
  <c r="BE610"/>
  <c r="BF610"/>
  <c r="BF2218"/>
  <c r="BE2218"/>
  <c r="BE219"/>
  <c r="BF219"/>
  <c r="BE720"/>
  <c r="BF720"/>
  <c r="BA720"/>
  <c r="BD720"/>
  <c r="BH2378"/>
  <c r="BI2378"/>
  <c r="BG2378"/>
  <c r="BH2111"/>
  <c r="BI2111"/>
  <c r="BG2111"/>
  <c r="BF2411"/>
  <c r="BE2411"/>
  <c r="BF2247"/>
  <c r="BE2247"/>
  <c r="BH2407"/>
  <c r="BI2407"/>
  <c r="BG2407"/>
  <c r="BH2022"/>
  <c r="BI2022"/>
  <c r="BG2022"/>
  <c r="BD748"/>
  <c r="BE748"/>
  <c r="BF748"/>
  <c r="BD267"/>
  <c r="BE267"/>
  <c r="BF267"/>
  <c r="BF28"/>
  <c r="BD28"/>
  <c r="BE28"/>
  <c r="BF30"/>
  <c r="BD30"/>
  <c r="BE30"/>
  <c r="BF59"/>
  <c r="BD59"/>
  <c r="BE59"/>
  <c r="BF2229"/>
  <c r="BD2229"/>
  <c r="BE2229"/>
  <c r="BF2227"/>
  <c r="BD2227"/>
  <c r="BE2227"/>
  <c r="BF261"/>
  <c r="BD261"/>
  <c r="BE261"/>
  <c r="BI1880"/>
  <c r="BG1880"/>
  <c r="BH1880"/>
  <c r="BG142"/>
  <c r="BH142"/>
  <c r="BI142"/>
  <c r="BG1966"/>
  <c r="BI1966"/>
  <c r="BH1966"/>
  <c r="BF681"/>
  <c r="BD681"/>
  <c r="BE681"/>
  <c r="BG1551"/>
  <c r="BI1551"/>
  <c r="BH1551"/>
  <c r="BF2124"/>
  <c r="BE2124"/>
  <c r="BD2124"/>
  <c r="BE1500"/>
  <c r="BF1500"/>
  <c r="BE2164"/>
  <c r="BF2164"/>
  <c r="BD2164"/>
  <c r="BE1848"/>
  <c r="BF1848"/>
  <c r="BD1848"/>
  <c r="BE2125"/>
  <c r="BF2125"/>
  <c r="BD2125"/>
  <c r="BF1777"/>
  <c r="BD1777"/>
  <c r="BE1777"/>
  <c r="BG1615"/>
  <c r="BI1615"/>
  <c r="BH1615"/>
  <c r="BG1700"/>
  <c r="BI1700"/>
  <c r="BH1700"/>
  <c r="BH2008"/>
  <c r="BI2008"/>
  <c r="BG2008"/>
  <c r="BE658"/>
  <c r="BF658"/>
  <c r="BD658"/>
  <c r="BG1969"/>
  <c r="BI1969"/>
  <c r="BH1969"/>
  <c r="BH739"/>
  <c r="BI739"/>
  <c r="BG739"/>
  <c r="BA1921"/>
  <c r="BF375"/>
  <c r="BE918"/>
  <c r="BD918"/>
  <c r="BF918"/>
  <c r="BA918"/>
  <c r="BG916"/>
  <c r="BH916"/>
  <c r="BI916"/>
  <c r="BI883"/>
  <c r="BG883"/>
  <c r="BH883"/>
  <c r="BA883"/>
  <c r="BE898"/>
  <c r="BD898"/>
  <c r="BA898"/>
  <c r="BF898"/>
  <c r="BG621"/>
  <c r="BI621"/>
  <c r="BH621"/>
  <c r="BH574"/>
  <c r="BI574"/>
  <c r="BA574"/>
  <c r="BF563"/>
  <c r="BD563"/>
  <c r="BE563"/>
  <c r="BH489"/>
  <c r="BA489"/>
  <c r="BG531"/>
  <c r="BI531"/>
  <c r="BH531"/>
  <c r="BD456"/>
  <c r="BF456"/>
  <c r="BE456"/>
  <c r="BE474"/>
  <c r="BD474"/>
  <c r="BF474"/>
  <c r="BA474"/>
  <c r="BI1600"/>
  <c r="BH1600"/>
  <c r="BG1600"/>
  <c r="BD378"/>
  <c r="BF378"/>
  <c r="BA378"/>
  <c r="BE378"/>
  <c r="BA1960"/>
  <c r="BG1960"/>
  <c r="BI1960"/>
  <c r="BH1960"/>
  <c r="BD1937"/>
  <c r="BE1937"/>
  <c r="BD1577"/>
  <c r="BA1577"/>
  <c r="BE1577"/>
  <c r="BG1070"/>
  <c r="BI1070"/>
  <c r="BH1070"/>
  <c r="BD91"/>
  <c r="BE91"/>
  <c r="BF91"/>
  <c r="BD1057"/>
  <c r="BF1057"/>
  <c r="BA1057"/>
  <c r="BE1057"/>
  <c r="BI1044"/>
  <c r="BH1044"/>
  <c r="BA1044"/>
  <c r="BG1044"/>
  <c r="BG1905"/>
  <c r="BH1905"/>
  <c r="BA1905"/>
  <c r="BI1905"/>
  <c r="BG1883"/>
  <c r="BA1883"/>
  <c r="BI1870"/>
  <c r="BG1870"/>
  <c r="BA1870"/>
  <c r="BE1503"/>
  <c r="BD1503"/>
  <c r="BA1503"/>
  <c r="BH934"/>
  <c r="BI934"/>
  <c r="BG934"/>
  <c r="BG925"/>
  <c r="BI925"/>
  <c r="BH925"/>
  <c r="BD919"/>
  <c r="BF919"/>
  <c r="BE919"/>
  <c r="BA919"/>
  <c r="BE1671"/>
  <c r="BF1671"/>
  <c r="BD1671"/>
  <c r="BF894"/>
  <c r="BE894"/>
  <c r="BD894"/>
  <c r="BF878"/>
  <c r="BA878"/>
  <c r="BD878"/>
  <c r="BE878"/>
  <c r="BG881"/>
  <c r="BI881"/>
  <c r="BH881"/>
  <c r="BD873"/>
  <c r="BF873"/>
  <c r="BE873"/>
  <c r="BI853"/>
  <c r="BG853"/>
  <c r="BH853"/>
  <c r="BE855"/>
  <c r="BD855"/>
  <c r="BA855"/>
  <c r="BD830"/>
  <c r="BF830"/>
  <c r="BE830"/>
  <c r="BD834"/>
  <c r="BE834"/>
  <c r="BA834"/>
  <c r="BI825"/>
  <c r="BG825"/>
  <c r="BH825"/>
  <c r="BA825"/>
  <c r="BA822"/>
  <c r="BF822"/>
  <c r="BE822"/>
  <c r="BD822"/>
  <c r="BI805"/>
  <c r="BG805"/>
  <c r="BH805"/>
  <c r="BI859"/>
  <c r="BH859"/>
  <c r="BG859"/>
  <c r="BF835"/>
  <c r="BE835"/>
  <c r="BD835"/>
  <c r="BD864"/>
  <c r="BE864"/>
  <c r="BA864"/>
  <c r="BE821"/>
  <c r="BA821"/>
  <c r="BD821"/>
  <c r="BA846"/>
  <c r="BD846"/>
  <c r="BF846"/>
  <c r="BE846"/>
  <c r="BI1660"/>
  <c r="BG1660"/>
  <c r="BH1660"/>
  <c r="BD796"/>
  <c r="BA796"/>
  <c r="BE796"/>
  <c r="BF790"/>
  <c r="BD790"/>
  <c r="BE790"/>
  <c r="BI778"/>
  <c r="BH778"/>
  <c r="BG778"/>
  <c r="BF1652"/>
  <c r="BE1652"/>
  <c r="BA1652"/>
  <c r="BD1652"/>
  <c r="BA770"/>
  <c r="BG770"/>
  <c r="BH770"/>
  <c r="BI770"/>
  <c r="BA767"/>
  <c r="BD767"/>
  <c r="BF767"/>
  <c r="BE767"/>
  <c r="BG337"/>
  <c r="BH337"/>
  <c r="BI337"/>
  <c r="BE605"/>
  <c r="BD605"/>
  <c r="BF605"/>
  <c r="BF282"/>
  <c r="BA282"/>
  <c r="BD282"/>
  <c r="BE282"/>
  <c r="BD281"/>
  <c r="BE281"/>
  <c r="BF281"/>
  <c r="BA281"/>
  <c r="BG285"/>
  <c r="BH285"/>
  <c r="BI285"/>
  <c r="BF595"/>
  <c r="BE595"/>
  <c r="BD595"/>
  <c r="BA595"/>
  <c r="BI589"/>
  <c r="BH589"/>
  <c r="BA589"/>
  <c r="BG589"/>
  <c r="BF703"/>
  <c r="BE703"/>
  <c r="BD703"/>
  <c r="BA703"/>
  <c r="BH479"/>
  <c r="BA479"/>
  <c r="BE480"/>
  <c r="BF480"/>
  <c r="BD480"/>
  <c r="BA480"/>
  <c r="BE518"/>
  <c r="BF518"/>
  <c r="BD518"/>
  <c r="BA518"/>
  <c r="BE507"/>
  <c r="BA507"/>
  <c r="BF507"/>
  <c r="BD507"/>
  <c r="BD15"/>
  <c r="BE15"/>
  <c r="BA15"/>
  <c r="BD416"/>
  <c r="BE416"/>
  <c r="BF416"/>
  <c r="BI381"/>
  <c r="BH381"/>
  <c r="BG381"/>
  <c r="BI378"/>
  <c r="BH378"/>
  <c r="BG378"/>
  <c r="BF1950"/>
  <c r="BD1950"/>
  <c r="BE1950"/>
  <c r="BF1080"/>
  <c r="BA1080"/>
  <c r="BD1080"/>
  <c r="BE1080"/>
  <c r="BD1943"/>
  <c r="BE1943"/>
  <c r="BI88"/>
  <c r="BH88"/>
  <c r="BG88"/>
  <c r="BI1057"/>
  <c r="BH1057"/>
  <c r="BG1057"/>
  <c r="BD1054"/>
  <c r="BE1054"/>
  <c r="BA1054"/>
  <c r="BF356"/>
  <c r="BD356"/>
  <c r="BE356"/>
  <c r="BA762"/>
  <c r="BD762"/>
  <c r="BF762"/>
  <c r="BE762"/>
  <c r="BE1040"/>
  <c r="BD1040"/>
  <c r="BA1040"/>
  <c r="BG1884"/>
  <c r="BA1884"/>
  <c r="BG979"/>
  <c r="BA979"/>
  <c r="BG1537"/>
  <c r="BA1537"/>
  <c r="BG1034"/>
  <c r="BA1034"/>
  <c r="BI1872"/>
  <c r="BA1872"/>
  <c r="BG1872"/>
  <c r="BI1874"/>
  <c r="BG1874"/>
  <c r="BA1874"/>
  <c r="BG1431"/>
  <c r="BI1431"/>
  <c r="BH1431"/>
  <c r="BA1431"/>
  <c r="BG1835"/>
  <c r="BA1835"/>
  <c r="BF1421"/>
  <c r="BD1421"/>
  <c r="BE1421"/>
  <c r="BA1023"/>
  <c r="BG1023"/>
  <c r="BI1023"/>
  <c r="BH1023"/>
  <c r="BD1024"/>
  <c r="BE1024"/>
  <c r="BD692"/>
  <c r="BF692"/>
  <c r="BE692"/>
  <c r="BI1362"/>
  <c r="BH1362"/>
  <c r="BD1350"/>
  <c r="BF1350"/>
  <c r="BE1350"/>
  <c r="BF1732"/>
  <c r="BD1732"/>
  <c r="BE1732"/>
  <c r="BA1304"/>
  <c r="BG1304"/>
  <c r="BI1304"/>
  <c r="BH1304"/>
  <c r="BD1744"/>
  <c r="BF1744"/>
  <c r="BA1744"/>
  <c r="BE1744"/>
  <c r="BF1280"/>
  <c r="BE1280"/>
  <c r="BD1280"/>
  <c r="BH966"/>
  <c r="BG966"/>
  <c r="BI966"/>
  <c r="BE1196"/>
  <c r="BD1196"/>
  <c r="BF1182"/>
  <c r="BD1182"/>
  <c r="BE1182"/>
  <c r="BI2146"/>
  <c r="BH2146"/>
  <c r="BG2146"/>
  <c r="BA2146"/>
  <c r="BI1209"/>
  <c r="BG1209"/>
  <c r="BH1209"/>
  <c r="BE319"/>
  <c r="BA319"/>
  <c r="BD319"/>
  <c r="BF319"/>
  <c r="BE1307"/>
  <c r="BA1307"/>
  <c r="BD1307"/>
  <c r="BF1307"/>
  <c r="BE1806"/>
  <c r="BA1806"/>
  <c r="BD1806"/>
  <c r="BF1806"/>
  <c r="BG1115"/>
  <c r="BH1115"/>
  <c r="BI1115"/>
  <c r="BG1299"/>
  <c r="BH1299"/>
  <c r="BI1299"/>
  <c r="BG1297"/>
  <c r="BH1297"/>
  <c r="BI1297"/>
  <c r="BG1310"/>
  <c r="BH1310"/>
  <c r="BI1310"/>
  <c r="BG1381"/>
  <c r="BH1381"/>
  <c r="BI1381"/>
  <c r="BA2294"/>
  <c r="BD2294"/>
  <c r="BE2294"/>
  <c r="BF2294"/>
  <c r="BA40"/>
  <c r="BD40"/>
  <c r="BE40"/>
  <c r="BF40"/>
  <c r="BA2405"/>
  <c r="BD2405"/>
  <c r="BE2405"/>
  <c r="BF2405"/>
  <c r="BD965"/>
  <c r="BE965"/>
  <c r="BH964"/>
  <c r="BI964"/>
  <c r="BG964"/>
  <c r="BI1001"/>
  <c r="BG1001"/>
  <c r="BH1001"/>
  <c r="BD1986"/>
  <c r="BE1986"/>
  <c r="BE1130"/>
  <c r="BD1130"/>
  <c r="BA1130"/>
  <c r="BE60"/>
  <c r="BA60"/>
  <c r="BD60"/>
  <c r="BE1517"/>
  <c r="BD1517"/>
  <c r="BA1517"/>
  <c r="BE355"/>
  <c r="BD355"/>
  <c r="BE960"/>
  <c r="BD960"/>
  <c r="BA960"/>
  <c r="BE2039"/>
  <c r="BD2039"/>
  <c r="BA2039"/>
  <c r="BE1688"/>
  <c r="BD1688"/>
  <c r="BA1688"/>
  <c r="BF2352"/>
  <c r="BE2352"/>
  <c r="BD2352"/>
  <c r="BA2352"/>
  <c r="BF2110"/>
  <c r="BE2110"/>
  <c r="BD2110"/>
  <c r="BA2110"/>
  <c r="BF1122"/>
  <c r="BE1122"/>
  <c r="BG2106"/>
  <c r="BH2106"/>
  <c r="BI2106"/>
  <c r="BE73"/>
  <c r="BF73"/>
  <c r="BF2246"/>
  <c r="BA2246"/>
  <c r="BD2246"/>
  <c r="BE2246"/>
  <c r="BI759"/>
  <c r="BH759"/>
  <c r="BG759"/>
  <c r="BA989"/>
  <c r="BE989"/>
  <c r="BD989"/>
  <c r="BF989"/>
  <c r="BI660"/>
  <c r="BH660"/>
  <c r="BG660"/>
  <c r="BI1444"/>
  <c r="BH1444"/>
  <c r="BG1444"/>
  <c r="BD233"/>
  <c r="BF233"/>
  <c r="BE233"/>
  <c r="BD679"/>
  <c r="BF679"/>
  <c r="BE679"/>
  <c r="BF239"/>
  <c r="BE239"/>
  <c r="BD239"/>
  <c r="BI268"/>
  <c r="BG268"/>
  <c r="BH268"/>
  <c r="BF1956"/>
  <c r="BE1956"/>
  <c r="BD1956"/>
  <c r="BD386"/>
  <c r="BF386"/>
  <c r="BE386"/>
  <c r="BD123"/>
  <c r="BF123"/>
  <c r="BE123"/>
  <c r="BF2281"/>
  <c r="BE2281"/>
  <c r="BD2281"/>
  <c r="BI7"/>
  <c r="BH7"/>
  <c r="BG7"/>
  <c r="BA65"/>
  <c r="BE65"/>
  <c r="BD65"/>
  <c r="BF65"/>
  <c r="BD258"/>
  <c r="BF258"/>
  <c r="BA258"/>
  <c r="BE258"/>
  <c r="BD1951"/>
  <c r="BF1951"/>
  <c r="BE1951"/>
  <c r="BF1602"/>
  <c r="BE1602"/>
  <c r="BD1602"/>
  <c r="BI2296"/>
  <c r="BH2296"/>
  <c r="BG2296"/>
  <c r="BI1926"/>
  <c r="BH1926"/>
  <c r="BG1926"/>
  <c r="BI1906"/>
  <c r="BG1906"/>
  <c r="BH1906"/>
  <c r="BD2166"/>
  <c r="BF2166"/>
  <c r="BE2166"/>
  <c r="BD2238"/>
  <c r="BA2238"/>
  <c r="BF2238"/>
  <c r="BE2238"/>
  <c r="BF2417"/>
  <c r="BE2417"/>
  <c r="BD2417"/>
  <c r="BD1501"/>
  <c r="BF1501"/>
  <c r="BA1501"/>
  <c r="BE1501"/>
  <c r="BE349"/>
  <c r="BD349"/>
  <c r="BA349"/>
  <c r="BE1857"/>
  <c r="BD1857"/>
  <c r="BA1857"/>
  <c r="BD1469"/>
  <c r="BF1469"/>
  <c r="BE1469"/>
  <c r="BI1827"/>
  <c r="BG1827"/>
  <c r="BH1827"/>
  <c r="BF1439"/>
  <c r="BD1439"/>
  <c r="BE1439"/>
  <c r="BD1435"/>
  <c r="BE1435"/>
  <c r="BA1411"/>
  <c r="BG1411"/>
  <c r="BI1411"/>
  <c r="BH1411"/>
  <c r="BD1408"/>
  <c r="BF1408"/>
  <c r="BA1408"/>
  <c r="BE1408"/>
  <c r="BI1768"/>
  <c r="BA1768"/>
  <c r="BG1768"/>
  <c r="BH1768"/>
  <c r="BI1296"/>
  <c r="BA1296"/>
  <c r="BG1296"/>
  <c r="BH1296"/>
  <c r="BD945"/>
  <c r="BE945"/>
  <c r="BF1184"/>
  <c r="BA1184"/>
  <c r="BD1184"/>
  <c r="BE1184"/>
  <c r="BI1970"/>
  <c r="BH1970"/>
  <c r="BG1970"/>
  <c r="BE166"/>
  <c r="BD166"/>
  <c r="BI207"/>
  <c r="BA207"/>
  <c r="BG207"/>
  <c r="BH207"/>
  <c r="BD338"/>
  <c r="BA338"/>
  <c r="BF338"/>
  <c r="BE338"/>
  <c r="BA2208"/>
  <c r="BD2208"/>
  <c r="BE2208"/>
  <c r="BF2208"/>
  <c r="BA1298"/>
  <c r="BD1298"/>
  <c r="BE1298"/>
  <c r="BF1298"/>
  <c r="BE1310"/>
  <c r="BA1310"/>
  <c r="BD1310"/>
  <c r="BF1310"/>
  <c r="BI1409"/>
  <c r="BG1409"/>
  <c r="BH1409"/>
  <c r="BE147"/>
  <c r="BA147"/>
  <c r="BD147"/>
  <c r="BF147"/>
  <c r="BE135"/>
  <c r="BA135"/>
  <c r="BD135"/>
  <c r="BF135"/>
  <c r="BD992"/>
  <c r="BE992"/>
  <c r="BA992"/>
  <c r="BD1984"/>
  <c r="BE1984"/>
  <c r="BD1001"/>
  <c r="BE1001"/>
  <c r="BA1001"/>
  <c r="BD430"/>
  <c r="BE430"/>
  <c r="BI425"/>
  <c r="BG425"/>
  <c r="BH425"/>
  <c r="BG2352"/>
  <c r="BI2352"/>
  <c r="BH2352"/>
  <c r="BG2198"/>
  <c r="BI2198"/>
  <c r="BH2198"/>
  <c r="BH2110"/>
  <c r="BI2110"/>
  <c r="BG2110"/>
  <c r="BH2217"/>
  <c r="BI2217"/>
  <c r="BG2217"/>
  <c r="BH2399"/>
  <c r="BG2399"/>
  <c r="BI2399"/>
  <c r="BH2108"/>
  <c r="BI2108"/>
  <c r="BG2108"/>
  <c r="BI2410"/>
  <c r="BH2410"/>
  <c r="BG2410"/>
  <c r="BH3"/>
  <c r="BG3"/>
  <c r="BI3"/>
  <c r="BH989"/>
  <c r="BI989"/>
  <c r="BG989"/>
  <c r="BH1206"/>
  <c r="BI1206"/>
  <c r="BG1206"/>
  <c r="BG661"/>
  <c r="BH661"/>
  <c r="BI661"/>
  <c r="BF138"/>
  <c r="BE138"/>
  <c r="BD138"/>
  <c r="BD2303"/>
  <c r="BF2303"/>
  <c r="BE2303"/>
  <c r="BA268"/>
  <c r="BE268"/>
  <c r="BD268"/>
  <c r="BF268"/>
  <c r="BF263"/>
  <c r="BE263"/>
  <c r="BD263"/>
  <c r="BD1987"/>
  <c r="BF1987"/>
  <c r="BE1987"/>
  <c r="BF997"/>
  <c r="BE997"/>
  <c r="BD997"/>
  <c r="BF999"/>
  <c r="BE999"/>
  <c r="BD999"/>
  <c r="BF2279"/>
  <c r="BE2279"/>
  <c r="BD2279"/>
  <c r="BD1123"/>
  <c r="BE1123"/>
  <c r="BF1123"/>
  <c r="BF1134"/>
  <c r="BE1134"/>
  <c r="BD1134"/>
  <c r="BF259"/>
  <c r="BE259"/>
  <c r="BD259"/>
  <c r="BD761"/>
  <c r="BF761"/>
  <c r="BE761"/>
  <c r="BF330"/>
  <c r="BE330"/>
  <c r="BD330"/>
  <c r="BE2296"/>
  <c r="BD2296"/>
  <c r="BF2296"/>
  <c r="BA2296"/>
  <c r="BA1985"/>
  <c r="BE1985"/>
  <c r="BD1985"/>
  <c r="BF1985"/>
  <c r="BI1552"/>
  <c r="BG1552"/>
  <c r="BH1552"/>
  <c r="BF1982"/>
  <c r="BE1982"/>
  <c r="BD1982"/>
  <c r="BG2238"/>
  <c r="BH2238"/>
  <c r="BI2238"/>
  <c r="BF1846"/>
  <c r="BE1846"/>
  <c r="BD1846"/>
  <c r="BI1501"/>
  <c r="BG1501"/>
  <c r="BH1501"/>
  <c r="BD1776"/>
  <c r="BF1776"/>
  <c r="BE1776"/>
  <c r="BD664"/>
  <c r="BF664"/>
  <c r="BE664"/>
  <c r="BA667"/>
  <c r="BE667"/>
  <c r="BD667"/>
  <c r="BF667"/>
  <c r="BF1178"/>
  <c r="BE1178"/>
  <c r="BD1178"/>
  <c r="BF307"/>
  <c r="BE307"/>
  <c r="BD307"/>
  <c r="BD1953"/>
  <c r="BF1953"/>
  <c r="BE1953"/>
  <c r="BI309"/>
  <c r="BG309"/>
  <c r="BH309"/>
  <c r="BF2280"/>
  <c r="BE2280"/>
  <c r="BD2280"/>
  <c r="BI740"/>
  <c r="BG740"/>
  <c r="BH740"/>
  <c r="BD2273"/>
  <c r="BF2273"/>
  <c r="BE2273"/>
  <c r="BI2387"/>
  <c r="BH2387"/>
  <c r="BG2387"/>
  <c r="BD2321"/>
  <c r="BF2321"/>
  <c r="BA2321"/>
  <c r="BE2321"/>
  <c r="BA398"/>
  <c r="BD398"/>
  <c r="BE398"/>
  <c r="BF398"/>
  <c r="BA725"/>
  <c r="BF725"/>
  <c r="BE725"/>
  <c r="BD725"/>
  <c r="BA1144"/>
  <c r="BE1144"/>
  <c r="BF1144"/>
  <c r="BD1144"/>
  <c r="BD54"/>
  <c r="BF54"/>
  <c r="BA54"/>
  <c r="BE54"/>
  <c r="BF2290"/>
  <c r="BD2290"/>
  <c r="BA2290"/>
  <c r="BE2290"/>
  <c r="BD2152"/>
  <c r="BF2152"/>
  <c r="BA2152"/>
  <c r="BE2152"/>
  <c r="BF2415"/>
  <c r="BE2415"/>
  <c r="BD2415"/>
  <c r="BF1779"/>
  <c r="BD1779"/>
  <c r="BA1779"/>
  <c r="BE1779"/>
  <c r="BG667"/>
  <c r="BH667"/>
  <c r="BI667"/>
  <c r="BD2000"/>
  <c r="BF2000"/>
  <c r="BE2000"/>
  <c r="BD1988"/>
  <c r="BF1988"/>
  <c r="BE1988"/>
  <c r="BI2161"/>
  <c r="BH2161"/>
  <c r="BG2161"/>
  <c r="BI250"/>
  <c r="BG250"/>
  <c r="BH250"/>
  <c r="BF1165"/>
  <c r="BD1165"/>
  <c r="BE1165"/>
  <c r="BI2272"/>
  <c r="BH2272"/>
  <c r="BG2272"/>
  <c r="BF2401"/>
  <c r="BA2401"/>
  <c r="BD2401"/>
  <c r="BE2401"/>
  <c r="BI2393"/>
  <c r="BG2393"/>
  <c r="BH2393"/>
  <c r="BH2364"/>
  <c r="BI2364"/>
  <c r="BG2364"/>
  <c r="BI2173"/>
  <c r="BH2173"/>
  <c r="BG2173"/>
  <c r="BI213"/>
  <c r="BH213"/>
  <c r="BG213"/>
  <c r="BI1387"/>
  <c r="BH1387"/>
  <c r="BG1387"/>
  <c r="BI322"/>
  <c r="BG322"/>
  <c r="BH322"/>
  <c r="BI1146"/>
  <c r="BH1146"/>
  <c r="BG1146"/>
  <c r="BA874"/>
  <c r="BD913"/>
  <c r="BE913"/>
  <c r="BF913"/>
  <c r="BA913"/>
  <c r="BD915"/>
  <c r="BF915"/>
  <c r="BE915"/>
  <c r="BE1674"/>
  <c r="BD1674"/>
  <c r="BF1674"/>
  <c r="BA1674"/>
  <c r="BE885"/>
  <c r="BD885"/>
  <c r="BA885"/>
  <c r="BF885"/>
  <c r="BE888"/>
  <c r="BF888"/>
  <c r="BD888"/>
  <c r="BI808"/>
  <c r="BH808"/>
  <c r="BG808"/>
  <c r="BI788"/>
  <c r="BH788"/>
  <c r="BG788"/>
  <c r="BH562"/>
  <c r="BG562"/>
  <c r="BI562"/>
  <c r="BD702"/>
  <c r="BE702"/>
  <c r="BF702"/>
  <c r="BH541"/>
  <c r="BA541"/>
  <c r="BF488"/>
  <c r="BE488"/>
  <c r="BD488"/>
  <c r="BE460"/>
  <c r="BF460"/>
  <c r="BD460"/>
  <c r="BA460"/>
  <c r="BG459"/>
  <c r="BH459"/>
  <c r="BI459"/>
  <c r="BD399"/>
  <c r="BE399"/>
  <c r="BA399"/>
  <c r="BD1597"/>
  <c r="BE1597"/>
  <c r="BA1597"/>
  <c r="BD1945"/>
  <c r="BE1945"/>
  <c r="BF1945"/>
  <c r="BD1939"/>
  <c r="BF1939"/>
  <c r="BE1939"/>
  <c r="BG1947"/>
  <c r="BI1947"/>
  <c r="BH1947"/>
  <c r="BA1947"/>
  <c r="BD1068"/>
  <c r="BE1068"/>
  <c r="BF1068"/>
  <c r="BD88"/>
  <c r="BF88"/>
  <c r="BA88"/>
  <c r="BE88"/>
  <c r="BA370"/>
  <c r="BG370"/>
  <c r="BH370"/>
  <c r="BI370"/>
  <c r="BF1915"/>
  <c r="BA1915"/>
  <c r="BD1915"/>
  <c r="BE1915"/>
  <c r="BG1092"/>
  <c r="BI1092"/>
  <c r="BH1092"/>
  <c r="BA1092"/>
  <c r="BH1887"/>
  <c r="BA1887"/>
  <c r="BG1028"/>
  <c r="BA1028"/>
  <c r="BD1506"/>
  <c r="BE1506"/>
  <c r="BF1506"/>
  <c r="BE1194"/>
  <c r="BD1194"/>
  <c r="BF1194"/>
  <c r="BA1194"/>
  <c r="BD924"/>
  <c r="BE924"/>
  <c r="BF924"/>
  <c r="BA924"/>
  <c r="BF925"/>
  <c r="BA925"/>
  <c r="BE925"/>
  <c r="BD925"/>
  <c r="BD909"/>
  <c r="BE909"/>
  <c r="BA909"/>
  <c r="BF909"/>
  <c r="BA910"/>
  <c r="BD910"/>
  <c r="BF910"/>
  <c r="BE910"/>
  <c r="BF875"/>
  <c r="BD875"/>
  <c r="BE875"/>
  <c r="BD877"/>
  <c r="BE877"/>
  <c r="BF877"/>
  <c r="BF1669"/>
  <c r="BA1669"/>
  <c r="BD1669"/>
  <c r="BE817"/>
  <c r="BD817"/>
  <c r="BA817"/>
  <c r="BF853"/>
  <c r="BE853"/>
  <c r="BA853"/>
  <c r="BD853"/>
  <c r="BE813"/>
  <c r="BD813"/>
  <c r="BA813"/>
  <c r="BA802"/>
  <c r="BD802"/>
  <c r="BE802"/>
  <c r="BF802"/>
  <c r="BF820"/>
  <c r="BD820"/>
  <c r="BE820"/>
  <c r="BF805"/>
  <c r="BE805"/>
  <c r="BA805"/>
  <c r="BD805"/>
  <c r="BA836"/>
  <c r="BD836"/>
  <c r="BF836"/>
  <c r="BE836"/>
  <c r="BF859"/>
  <c r="BA859"/>
  <c r="BD859"/>
  <c r="BE859"/>
  <c r="BD833"/>
  <c r="BF833"/>
  <c r="BE833"/>
  <c r="BG846"/>
  <c r="BH846"/>
  <c r="BI846"/>
  <c r="BF788"/>
  <c r="BA788"/>
  <c r="BD788"/>
  <c r="BE788"/>
  <c r="BF1660"/>
  <c r="BA1660"/>
  <c r="BD1660"/>
  <c r="BD794"/>
  <c r="BF794"/>
  <c r="BE794"/>
  <c r="BF789"/>
  <c r="BE789"/>
  <c r="BA789"/>
  <c r="BF778"/>
  <c r="BA778"/>
  <c r="BD778"/>
  <c r="BE778"/>
  <c r="BE1654"/>
  <c r="BD1654"/>
  <c r="BA1654"/>
  <c r="BG767"/>
  <c r="BH767"/>
  <c r="BI767"/>
  <c r="BF773"/>
  <c r="BA773"/>
  <c r="BE773"/>
  <c r="BF771"/>
  <c r="BE771"/>
  <c r="BA771"/>
  <c r="BE337"/>
  <c r="BA337"/>
  <c r="BD337"/>
  <c r="BG282"/>
  <c r="BI282"/>
  <c r="BH282"/>
  <c r="BI281"/>
  <c r="BG281"/>
  <c r="BH281"/>
  <c r="BF1989"/>
  <c r="BD1989"/>
  <c r="BE1989"/>
  <c r="BF285"/>
  <c r="BA285"/>
  <c r="BD285"/>
  <c r="BE285"/>
  <c r="BI595"/>
  <c r="BH595"/>
  <c r="BG595"/>
  <c r="BF592"/>
  <c r="BE592"/>
  <c r="BA592"/>
  <c r="BD592"/>
  <c r="BI703"/>
  <c r="BH703"/>
  <c r="BG703"/>
  <c r="BG583"/>
  <c r="BA583"/>
  <c r="BG482"/>
  <c r="BH482"/>
  <c r="BI482"/>
  <c r="BE485"/>
  <c r="BF485"/>
  <c r="BD485"/>
  <c r="BA485"/>
  <c r="BE501"/>
  <c r="BF501"/>
  <c r="BD501"/>
  <c r="BA501"/>
  <c r="BE496"/>
  <c r="BF496"/>
  <c r="BD496"/>
  <c r="BD418"/>
  <c r="BA418"/>
  <c r="BE418"/>
  <c r="BH1084"/>
  <c r="BA1084"/>
  <c r="BD381"/>
  <c r="BF381"/>
  <c r="BA381"/>
  <c r="BE381"/>
  <c r="BD329"/>
  <c r="BE329"/>
  <c r="BA329"/>
  <c r="BG1080"/>
  <c r="BH1080"/>
  <c r="BI1080"/>
  <c r="BD1077"/>
  <c r="BF1077"/>
  <c r="BA1077"/>
  <c r="BE1077"/>
  <c r="BI1946"/>
  <c r="BH1946"/>
  <c r="BG1946"/>
  <c r="BA1946"/>
  <c r="BD367"/>
  <c r="BE367"/>
  <c r="BF367"/>
  <c r="BA1924"/>
  <c r="BG1924"/>
  <c r="BI1924"/>
  <c r="BH1924"/>
  <c r="BI1915"/>
  <c r="BH1915"/>
  <c r="BG1915"/>
  <c r="BG762"/>
  <c r="BH762"/>
  <c r="BI762"/>
  <c r="BE1039"/>
  <c r="BA1039"/>
  <c r="BD1039"/>
  <c r="BE1881"/>
  <c r="BD1881"/>
  <c r="BG1959"/>
  <c r="BA1959"/>
  <c r="BG757"/>
  <c r="BA757"/>
  <c r="BG1875"/>
  <c r="BA1875"/>
  <c r="BE1865"/>
  <c r="BD1865"/>
  <c r="BF1513"/>
  <c r="BA1513"/>
  <c r="BD1513"/>
  <c r="BE1513"/>
  <c r="BI21"/>
  <c r="BA21"/>
  <c r="BG21"/>
  <c r="BH21"/>
  <c r="BI1836"/>
  <c r="BH1836"/>
  <c r="BA1836"/>
  <c r="BG1836"/>
  <c r="BD1418"/>
  <c r="BE1418"/>
  <c r="BE1958"/>
  <c r="BD1958"/>
  <c r="BF346"/>
  <c r="BD346"/>
  <c r="BE346"/>
  <c r="BF1368"/>
  <c r="BA1368"/>
  <c r="BD1368"/>
  <c r="BE1368"/>
  <c r="BG1330"/>
  <c r="BI1330"/>
  <c r="BH1330"/>
  <c r="BD1336"/>
  <c r="BF1336"/>
  <c r="BE1336"/>
  <c r="BD1293"/>
  <c r="BF1293"/>
  <c r="BA1293"/>
  <c r="BE1293"/>
  <c r="BD1275"/>
  <c r="BF1275"/>
  <c r="BE1275"/>
  <c r="BE1014"/>
  <c r="BA1014"/>
  <c r="BD1014"/>
  <c r="BG1231"/>
  <c r="BI1231"/>
  <c r="BH1231"/>
  <c r="BD1997"/>
  <c r="BF1997"/>
  <c r="BE1997"/>
  <c r="BG1184"/>
  <c r="BI1184"/>
  <c r="BH1184"/>
  <c r="BI867"/>
  <c r="BH867"/>
  <c r="BA867"/>
  <c r="BG867"/>
  <c r="BG2208"/>
  <c r="BH2208"/>
  <c r="BI2208"/>
  <c r="BG1173"/>
  <c r="BH1173"/>
  <c r="BI1173"/>
  <c r="BG1298"/>
  <c r="BH1298"/>
  <c r="BI1298"/>
  <c r="BG1245"/>
  <c r="BH1245"/>
  <c r="BI1245"/>
  <c r="BG1805"/>
  <c r="BH1805"/>
  <c r="BI1805"/>
  <c r="BA1300"/>
  <c r="BD1300"/>
  <c r="BE1300"/>
  <c r="BF1300"/>
  <c r="BA1244"/>
  <c r="BD1244"/>
  <c r="BE1244"/>
  <c r="BF1244"/>
  <c r="BA1236"/>
  <c r="BD1236"/>
  <c r="BE1236"/>
  <c r="BF1236"/>
  <c r="BA1409"/>
  <c r="BD1409"/>
  <c r="BE1409"/>
  <c r="BF1409"/>
  <c r="BG147"/>
  <c r="BH147"/>
  <c r="BI147"/>
  <c r="BG135"/>
  <c r="BH135"/>
  <c r="BI135"/>
  <c r="BI992"/>
  <c r="BG992"/>
  <c r="BH992"/>
  <c r="BD1869"/>
  <c r="BA1869"/>
  <c r="BE1869"/>
  <c r="BD1899"/>
  <c r="BE1899"/>
  <c r="BH1528"/>
  <c r="BI1528"/>
  <c r="BG1528"/>
  <c r="BD314"/>
  <c r="BE314"/>
  <c r="BD1785"/>
  <c r="BE1785"/>
  <c r="BA1785"/>
  <c r="BE2198"/>
  <c r="BF2198"/>
  <c r="BD2198"/>
  <c r="BA2198"/>
  <c r="BD2217"/>
  <c r="BF2217"/>
  <c r="BA2217"/>
  <c r="BE2217"/>
  <c r="BH2083"/>
  <c r="BI2083"/>
  <c r="BG2083"/>
  <c r="BF2086"/>
  <c r="BE2086"/>
  <c r="BF2410"/>
  <c r="BA2410"/>
  <c r="BE2410"/>
  <c r="BD2410"/>
  <c r="BH74"/>
  <c r="BI74"/>
  <c r="BG74"/>
  <c r="BE1560"/>
  <c r="BF1560"/>
  <c r="BH2404"/>
  <c r="BI2404"/>
  <c r="BG2404"/>
  <c r="BI2023"/>
  <c r="BH2023"/>
  <c r="BG2023"/>
  <c r="BH2025"/>
  <c r="BI2025"/>
  <c r="BG2025"/>
  <c r="BF2031"/>
  <c r="BE2031"/>
  <c r="BD2031"/>
  <c r="BF672"/>
  <c r="BE672"/>
  <c r="BD672"/>
  <c r="BF269"/>
  <c r="BE269"/>
  <c r="BD269"/>
  <c r="BF2011"/>
  <c r="BE2011"/>
  <c r="BD2011"/>
  <c r="BF1981"/>
  <c r="BE1981"/>
  <c r="BD1981"/>
  <c r="BF2076"/>
  <c r="BE2076"/>
  <c r="BD2076"/>
  <c r="BD237"/>
  <c r="BF237"/>
  <c r="BE237"/>
  <c r="BF2276"/>
  <c r="BA2276"/>
  <c r="BE2276"/>
  <c r="BD2276"/>
  <c r="BH1131"/>
  <c r="BI1131"/>
  <c r="BG1131"/>
  <c r="BF1607"/>
  <c r="BE1607"/>
  <c r="BD1607"/>
  <c r="BF1952"/>
  <c r="BE1952"/>
  <c r="BD1952"/>
  <c r="BI387"/>
  <c r="BH387"/>
  <c r="BG387"/>
  <c r="BD316"/>
  <c r="BF316"/>
  <c r="BE316"/>
  <c r="BH1985"/>
  <c r="BI1985"/>
  <c r="BG1985"/>
  <c r="BE1907"/>
  <c r="BF1907"/>
  <c r="BD1907"/>
  <c r="BI2170"/>
  <c r="BG2170"/>
  <c r="BH2170"/>
  <c r="BD1495"/>
  <c r="BF1495"/>
  <c r="BE1495"/>
  <c r="BI675"/>
  <c r="BH675"/>
  <c r="BG675"/>
  <c r="BD1845"/>
  <c r="BF1845"/>
  <c r="BE1845"/>
  <c r="BA2239"/>
  <c r="BE2239"/>
  <c r="BD2239"/>
  <c r="BF2239"/>
  <c r="BA23"/>
  <c r="BD23"/>
  <c r="BE23"/>
  <c r="BF23"/>
  <c r="BD354"/>
  <c r="BE354"/>
  <c r="BF354"/>
  <c r="BG1442"/>
  <c r="BI1442"/>
  <c r="BH1442"/>
  <c r="BF1815"/>
  <c r="BD1815"/>
  <c r="BE1815"/>
  <c r="BF1462"/>
  <c r="BA1462"/>
  <c r="BD1462"/>
  <c r="BE1462"/>
  <c r="BD1827"/>
  <c r="BF1827"/>
  <c r="BA1827"/>
  <c r="BE1827"/>
  <c r="BG1457"/>
  <c r="BI1457"/>
  <c r="BH1457"/>
  <c r="BG1819"/>
  <c r="BA1819"/>
  <c r="BI1819"/>
  <c r="BH1819"/>
  <c r="BD754"/>
  <c r="BF754"/>
  <c r="BE754"/>
  <c r="BI1408"/>
  <c r="BG1408"/>
  <c r="BH1408"/>
  <c r="BG753"/>
  <c r="BI753"/>
  <c r="BH753"/>
  <c r="BI1740"/>
  <c r="BA1740"/>
  <c r="BG1740"/>
  <c r="BH1740"/>
  <c r="BA1316"/>
  <c r="BG1316"/>
  <c r="BI1316"/>
  <c r="BH1316"/>
  <c r="BF1266"/>
  <c r="BD1266"/>
  <c r="BD2089"/>
  <c r="BE2089"/>
  <c r="BA2089"/>
  <c r="BF2089"/>
  <c r="BH944"/>
  <c r="BI944"/>
  <c r="BA944"/>
  <c r="BH2148"/>
  <c r="BG2148"/>
  <c r="BI2148"/>
  <c r="BH68"/>
  <c r="BG68"/>
  <c r="BI68"/>
  <c r="BA208"/>
  <c r="BH208"/>
  <c r="BG208"/>
  <c r="BI208"/>
  <c r="BG338"/>
  <c r="BI338"/>
  <c r="BH338"/>
  <c r="BI856"/>
  <c r="BH856"/>
  <c r="BG856"/>
  <c r="BA1173"/>
  <c r="BD1173"/>
  <c r="BE1173"/>
  <c r="BF1173"/>
  <c r="BE1297"/>
  <c r="BA1297"/>
  <c r="BD1297"/>
  <c r="BF1297"/>
  <c r="BE1381"/>
  <c r="BA1381"/>
  <c r="BD1381"/>
  <c r="BF1381"/>
  <c r="BE1252"/>
  <c r="BA1252"/>
  <c r="BD1252"/>
  <c r="BF1252"/>
  <c r="BI40"/>
  <c r="BG40"/>
  <c r="BH40"/>
  <c r="BI1869"/>
  <c r="BG1869"/>
  <c r="BH1869"/>
  <c r="BI1785"/>
  <c r="BH1785"/>
  <c r="BG1785"/>
  <c r="BD641"/>
  <c r="BF641"/>
  <c r="BE641"/>
  <c r="BA641"/>
  <c r="BD2048"/>
  <c r="BF2048"/>
  <c r="BE2048"/>
  <c r="BA2048"/>
  <c r="BD103"/>
  <c r="BF103"/>
  <c r="BE103"/>
  <c r="BA103"/>
  <c r="BD105"/>
  <c r="BF105"/>
  <c r="BE105"/>
  <c r="BA105"/>
  <c r="BI1665"/>
  <c r="BH1665"/>
  <c r="BG1665"/>
  <c r="BA2083"/>
  <c r="BE2083"/>
  <c r="BD2083"/>
  <c r="BF2083"/>
  <c r="BE2250"/>
  <c r="BF2250"/>
  <c r="BH2246"/>
  <c r="BG2246"/>
  <c r="BI2246"/>
  <c r="BI1868"/>
  <c r="BH1868"/>
  <c r="BG1868"/>
  <c r="BE660"/>
  <c r="BD660"/>
  <c r="BF660"/>
  <c r="BA660"/>
  <c r="BE2023"/>
  <c r="BF2023"/>
  <c r="BA2023"/>
  <c r="BD2023"/>
  <c r="BD1620"/>
  <c r="BF1620"/>
  <c r="BE1620"/>
  <c r="BF130"/>
  <c r="BE130"/>
  <c r="BD130"/>
  <c r="BF2287"/>
  <c r="BD2287"/>
  <c r="BE2287"/>
  <c r="BE2210"/>
  <c r="BF2210"/>
  <c r="BD2210"/>
  <c r="BD1957"/>
  <c r="BF1957"/>
  <c r="BE1957"/>
  <c r="BD993"/>
  <c r="BF993"/>
  <c r="BE993"/>
  <c r="BF2021"/>
  <c r="BE2021"/>
  <c r="BD2021"/>
  <c r="BF2282"/>
  <c r="BE2282"/>
  <c r="BD2282"/>
  <c r="BH2276"/>
  <c r="BG2276"/>
  <c r="BI2276"/>
  <c r="BD1131"/>
  <c r="BF1131"/>
  <c r="BA1131"/>
  <c r="BE1131"/>
  <c r="BG65"/>
  <c r="BH65"/>
  <c r="BI65"/>
  <c r="BI258"/>
  <c r="BG258"/>
  <c r="BH258"/>
  <c r="BF387"/>
  <c r="BA387"/>
  <c r="BE387"/>
  <c r="BD387"/>
  <c r="BF763"/>
  <c r="BE763"/>
  <c r="BD763"/>
  <c r="BF745"/>
  <c r="BD745"/>
  <c r="BE745"/>
  <c r="BI1567"/>
  <c r="BG1567"/>
  <c r="BH1567"/>
  <c r="BI2035"/>
  <c r="BH2035"/>
  <c r="BG2035"/>
  <c r="BF1843"/>
  <c r="BE1843"/>
  <c r="BD1843"/>
  <c r="BI2018"/>
  <c r="BG2018"/>
  <c r="BH2018"/>
  <c r="BD1844"/>
  <c r="BF1844"/>
  <c r="BE1844"/>
  <c r="BG2239"/>
  <c r="BH2239"/>
  <c r="BI2239"/>
  <c r="BD2149"/>
  <c r="BF2149"/>
  <c r="BE2149"/>
  <c r="BI1779"/>
  <c r="BG1779"/>
  <c r="BH1779"/>
  <c r="BG1616"/>
  <c r="BI1616"/>
  <c r="BH1616"/>
  <c r="BF119"/>
  <c r="BE119"/>
  <c r="BD119"/>
  <c r="BF1962"/>
  <c r="BE1962"/>
  <c r="BD1962"/>
  <c r="BD2161"/>
  <c r="BA2161"/>
  <c r="BE2161"/>
  <c r="BF2161"/>
  <c r="BI251"/>
  <c r="BH251"/>
  <c r="BG251"/>
  <c r="BG2278"/>
  <c r="BH2278"/>
  <c r="BI2278"/>
  <c r="BF2275"/>
  <c r="BD2275"/>
  <c r="BE2275"/>
  <c r="BI2401"/>
  <c r="BG2401"/>
  <c r="BH2401"/>
  <c r="BD2386"/>
  <c r="BF2386"/>
  <c r="BE2386"/>
  <c r="BD2041"/>
  <c r="BA2041"/>
  <c r="BE2041"/>
  <c r="BF2041"/>
  <c r="BA1119"/>
  <c r="BD1119"/>
  <c r="BF1119"/>
  <c r="BE1119"/>
  <c r="BD2158"/>
  <c r="BA2158"/>
  <c r="BE2158"/>
  <c r="BF2158"/>
  <c r="BA1387"/>
  <c r="BD1387"/>
  <c r="BF1387"/>
  <c r="BE1387"/>
  <c r="BA322"/>
  <c r="BE322"/>
  <c r="BF322"/>
  <c r="BD322"/>
  <c r="BF1146"/>
  <c r="BE1146"/>
  <c r="BA1146"/>
  <c r="BD1146"/>
  <c r="BD252"/>
  <c r="BF252"/>
  <c r="BE252"/>
  <c r="BF2121"/>
  <c r="BE2121"/>
  <c r="BD2121"/>
  <c r="BD128"/>
  <c r="BF128"/>
  <c r="BE128"/>
  <c r="BD120"/>
  <c r="BF120"/>
  <c r="BE120"/>
  <c r="BF249"/>
  <c r="BE249"/>
  <c r="BD249"/>
  <c r="BF2118"/>
  <c r="BE2118"/>
  <c r="BD2118"/>
  <c r="BI308"/>
  <c r="BH308"/>
  <c r="BG308"/>
  <c r="BD2278"/>
  <c r="BF2278"/>
  <c r="BA2278"/>
  <c r="BE2278"/>
  <c r="BD242"/>
  <c r="BE242"/>
  <c r="BF242"/>
  <c r="BI2061"/>
  <c r="BH2061"/>
  <c r="BG2061"/>
  <c r="BI1663"/>
  <c r="BH1663"/>
  <c r="BG1663"/>
  <c r="BI398"/>
  <c r="BH398"/>
  <c r="BG398"/>
  <c r="BI725"/>
  <c r="BH725"/>
  <c r="BG725"/>
  <c r="BI1144"/>
  <c r="BH1144"/>
  <c r="BG1144"/>
  <c r="BG2290"/>
  <c r="BI2290"/>
  <c r="BH2290"/>
  <c r="BF965"/>
  <c r="BF1986"/>
  <c r="BF1130"/>
  <c r="BF60"/>
  <c r="BF1517"/>
  <c r="BF355"/>
  <c r="BF960"/>
  <c r="BF2039"/>
  <c r="BF1688"/>
  <c r="BF1984"/>
  <c r="BF430"/>
  <c r="BA2173"/>
  <c r="BA355"/>
  <c r="BG920"/>
  <c r="BI920"/>
  <c r="BA920"/>
  <c r="BH906"/>
  <c r="BI906"/>
  <c r="BG906"/>
  <c r="BA906"/>
  <c r="BI871"/>
  <c r="BG871"/>
  <c r="BH871"/>
  <c r="BF881"/>
  <c r="BE881"/>
  <c r="BA881"/>
  <c r="BD881"/>
  <c r="BA880"/>
  <c r="BG880"/>
  <c r="BI880"/>
  <c r="BH880"/>
  <c r="BA300"/>
  <c r="BG300"/>
  <c r="BI300"/>
  <c r="BH300"/>
  <c r="BI828"/>
  <c r="BA828"/>
  <c r="BG828"/>
  <c r="BH828"/>
  <c r="BI857"/>
  <c r="BA857"/>
  <c r="BG857"/>
  <c r="BH857"/>
  <c r="BF808"/>
  <c r="BE808"/>
  <c r="BA808"/>
  <c r="BD808"/>
  <c r="BI833"/>
  <c r="BH833"/>
  <c r="BA833"/>
  <c r="BG833"/>
  <c r="BI847"/>
  <c r="BH847"/>
  <c r="BI810"/>
  <c r="BH810"/>
  <c r="BA810"/>
  <c r="BG810"/>
  <c r="BI860"/>
  <c r="BH860"/>
  <c r="BA860"/>
  <c r="BG860"/>
  <c r="BG803"/>
  <c r="BH803"/>
  <c r="BI803"/>
  <c r="BG797"/>
  <c r="BH797"/>
  <c r="BI797"/>
  <c r="BI792"/>
  <c r="BH792"/>
  <c r="BA792"/>
  <c r="BG792"/>
  <c r="BG780"/>
  <c r="BH780"/>
  <c r="BI780"/>
  <c r="BD787"/>
  <c r="BE787"/>
  <c r="BA787"/>
  <c r="BA1655"/>
  <c r="BG1655"/>
  <c r="BI1655"/>
  <c r="BH1655"/>
  <c r="BG766"/>
  <c r="BI766"/>
  <c r="BH766"/>
  <c r="BI611"/>
  <c r="BG611"/>
  <c r="BI2324"/>
  <c r="BG2324"/>
  <c r="BE179"/>
  <c r="BF179"/>
  <c r="BA179"/>
  <c r="BD179"/>
  <c r="BH600"/>
  <c r="BI600"/>
  <c r="BA600"/>
  <c r="BG600"/>
  <c r="BA1624"/>
  <c r="BG1624"/>
  <c r="BI1624"/>
  <c r="BH1624"/>
  <c r="BH556"/>
  <c r="BG556"/>
  <c r="BA556"/>
  <c r="BI556"/>
  <c r="BI702"/>
  <c r="BH702"/>
  <c r="BA702"/>
  <c r="BG702"/>
  <c r="BE585"/>
  <c r="BD585"/>
  <c r="BA585"/>
  <c r="BA1108"/>
  <c r="BG1108"/>
  <c r="BH1108"/>
  <c r="BI1108"/>
  <c r="BI5"/>
  <c r="BG5"/>
  <c r="BH5"/>
  <c r="BH940"/>
  <c r="BI940"/>
  <c r="BG940"/>
  <c r="BA940"/>
  <c r="BH937"/>
  <c r="BI937"/>
  <c r="BG937"/>
  <c r="BA937"/>
  <c r="BH923"/>
  <c r="BI923"/>
  <c r="BG923"/>
  <c r="BA923"/>
  <c r="BH886"/>
  <c r="BG886"/>
  <c r="BI886"/>
  <c r="BA886"/>
  <c r="BH890"/>
  <c r="BG890"/>
  <c r="BI890"/>
  <c r="BA890"/>
  <c r="BE896"/>
  <c r="BD896"/>
  <c r="BF896"/>
  <c r="BA896"/>
  <c r="BI873"/>
  <c r="BA873"/>
  <c r="BG873"/>
  <c r="BH873"/>
  <c r="BA851"/>
  <c r="BG851"/>
  <c r="BI851"/>
  <c r="BH851"/>
  <c r="BF826"/>
  <c r="BE826"/>
  <c r="BA826"/>
  <c r="BD826"/>
  <c r="BA820"/>
  <c r="BG820"/>
  <c r="BI820"/>
  <c r="BH820"/>
  <c r="BD832"/>
  <c r="BA832"/>
  <c r="BE832"/>
  <c r="BD819"/>
  <c r="BE819"/>
  <c r="BA819"/>
  <c r="BI839"/>
  <c r="BH839"/>
  <c r="BA839"/>
  <c r="BG839"/>
  <c r="BF781"/>
  <c r="BA781"/>
  <c r="BD781"/>
  <c r="BE781"/>
  <c r="BA797"/>
  <c r="BD797"/>
  <c r="BF797"/>
  <c r="BE797"/>
  <c r="BI776"/>
  <c r="BH776"/>
  <c r="BA776"/>
  <c r="BG776"/>
  <c r="BA785"/>
  <c r="BG785"/>
  <c r="BH785"/>
  <c r="BI785"/>
  <c r="BI794"/>
  <c r="BH794"/>
  <c r="BA794"/>
  <c r="BG794"/>
  <c r="BF1651"/>
  <c r="BE1651"/>
  <c r="BA1651"/>
  <c r="BD1651"/>
  <c r="BI635"/>
  <c r="BG635"/>
  <c r="BI772"/>
  <c r="BA772"/>
  <c r="BG772"/>
  <c r="BH772"/>
  <c r="BH1608"/>
  <c r="BG1608"/>
  <c r="BI1608"/>
  <c r="BI620"/>
  <c r="BA620"/>
  <c r="BG620"/>
  <c r="BH620"/>
  <c r="BG615"/>
  <c r="BI615"/>
  <c r="BH615"/>
  <c r="BA615"/>
  <c r="BD1638"/>
  <c r="BA1638"/>
  <c r="BE2358"/>
  <c r="BA2358"/>
  <c r="BD2358"/>
  <c r="BA280"/>
  <c r="BG280"/>
  <c r="BI280"/>
  <c r="BH280"/>
  <c r="BG284"/>
  <c r="BA284"/>
  <c r="BI284"/>
  <c r="BH284"/>
  <c r="BI1623"/>
  <c r="BA1623"/>
  <c r="BG1623"/>
  <c r="BH1623"/>
  <c r="BH560"/>
  <c r="BI560"/>
  <c r="BG560"/>
  <c r="BF562"/>
  <c r="BA562"/>
  <c r="BD562"/>
  <c r="BE562"/>
  <c r="BD700"/>
  <c r="BA700"/>
  <c r="BE700"/>
  <c r="BF544"/>
  <c r="BA544"/>
  <c r="BD544"/>
  <c r="BE544"/>
  <c r="BD577"/>
  <c r="BF577"/>
  <c r="BA577"/>
  <c r="BE577"/>
  <c r="BE542"/>
  <c r="BD542"/>
  <c r="BA542"/>
  <c r="BG510"/>
  <c r="BH510"/>
  <c r="BI510"/>
  <c r="BE521"/>
  <c r="BA521"/>
  <c r="BD521"/>
  <c r="BF482"/>
  <c r="BA482"/>
  <c r="BD482"/>
  <c r="BE482"/>
  <c r="BA525"/>
  <c r="BG525"/>
  <c r="BH525"/>
  <c r="BI525"/>
  <c r="BA499"/>
  <c r="BG499"/>
  <c r="BH499"/>
  <c r="BI499"/>
  <c r="BA509"/>
  <c r="BG509"/>
  <c r="BH509"/>
  <c r="BI509"/>
  <c r="BE526"/>
  <c r="BD526"/>
  <c r="BF526"/>
  <c r="BA526"/>
  <c r="BE502"/>
  <c r="BF502"/>
  <c r="BD502"/>
  <c r="BA502"/>
  <c r="BE490"/>
  <c r="BF490"/>
  <c r="BD490"/>
  <c r="BA490"/>
  <c r="BI496"/>
  <c r="BH496"/>
  <c r="BG496"/>
  <c r="BA496"/>
  <c r="BF531"/>
  <c r="BA531"/>
  <c r="BD531"/>
  <c r="BE531"/>
  <c r="BI533"/>
  <c r="BA533"/>
  <c r="BG533"/>
  <c r="BH533"/>
  <c r="BE452"/>
  <c r="BA452"/>
  <c r="BD452"/>
  <c r="BF452"/>
  <c r="BI449"/>
  <c r="BA449"/>
  <c r="BG449"/>
  <c r="BH449"/>
  <c r="BD459"/>
  <c r="BE459"/>
  <c r="BF459"/>
  <c r="BA459"/>
  <c r="BI447"/>
  <c r="BH447"/>
  <c r="BG447"/>
  <c r="BE465"/>
  <c r="BF465"/>
  <c r="BD465"/>
  <c r="BA465"/>
  <c r="BI472"/>
  <c r="BA472"/>
  <c r="BG472"/>
  <c r="BH472"/>
  <c r="BD12"/>
  <c r="BE12"/>
  <c r="BA12"/>
  <c r="BA415"/>
  <c r="BG415"/>
  <c r="BI415"/>
  <c r="BH415"/>
  <c r="BA407"/>
  <c r="BG407"/>
  <c r="BI407"/>
  <c r="BH407"/>
  <c r="BG391"/>
  <c r="BI391"/>
  <c r="BA391"/>
  <c r="BF1600"/>
  <c r="BA1600"/>
  <c r="BE1600"/>
  <c r="BD1600"/>
  <c r="BD1086"/>
  <c r="BE1086"/>
  <c r="BI1595"/>
  <c r="BA1595"/>
  <c r="BG1595"/>
  <c r="BH1595"/>
  <c r="BI1593"/>
  <c r="BG1593"/>
  <c r="BH1593"/>
  <c r="BD93"/>
  <c r="BE93"/>
  <c r="BF93"/>
  <c r="BA93"/>
  <c r="BI385"/>
  <c r="BG385"/>
  <c r="BA385"/>
  <c r="BI95"/>
  <c r="BG95"/>
  <c r="BH95"/>
  <c r="BI380"/>
  <c r="BG380"/>
  <c r="BH380"/>
  <c r="BE1586"/>
  <c r="BF1586"/>
  <c r="BD1586"/>
  <c r="BA1586"/>
  <c r="BI1585"/>
  <c r="BA1585"/>
  <c r="BG1585"/>
  <c r="BI1004"/>
  <c r="BG1004"/>
  <c r="BA1004"/>
  <c r="BI1587"/>
  <c r="BA1587"/>
  <c r="BG1587"/>
  <c r="BH1587"/>
  <c r="BI1945"/>
  <c r="BA1945"/>
  <c r="BG1945"/>
  <c r="BH1945"/>
  <c r="BD1944"/>
  <c r="BE1944"/>
  <c r="BD1070"/>
  <c r="BE1070"/>
  <c r="BF1070"/>
  <c r="BA1070"/>
  <c r="BI1570"/>
  <c r="BA1570"/>
  <c r="BG1570"/>
  <c r="BH1570"/>
  <c r="BD373"/>
  <c r="BE373"/>
  <c r="BA373"/>
  <c r="BI366"/>
  <c r="BH366"/>
  <c r="BA366"/>
  <c r="BG366"/>
  <c r="BI1933"/>
  <c r="BH1933"/>
  <c r="BA1933"/>
  <c r="BG1933"/>
  <c r="BI1932"/>
  <c r="BA1932"/>
  <c r="BG1932"/>
  <c r="BH1932"/>
  <c r="BI1927"/>
  <c r="BG1927"/>
  <c r="BH1927"/>
  <c r="BE1922"/>
  <c r="BD1922"/>
  <c r="BA1922"/>
  <c r="BF1922"/>
  <c r="BD1103"/>
  <c r="BA1103"/>
  <c r="BE1103"/>
  <c r="BI1056"/>
  <c r="BA1056"/>
  <c r="BG1056"/>
  <c r="BH1056"/>
  <c r="BI1045"/>
  <c r="BH1045"/>
  <c r="BI1099"/>
  <c r="BA1099"/>
  <c r="BG1099"/>
  <c r="BH1099"/>
  <c r="BI494"/>
  <c r="BH494"/>
  <c r="BA494"/>
  <c r="BG494"/>
  <c r="BG503"/>
  <c r="BH503"/>
  <c r="BI503"/>
  <c r="BA503"/>
  <c r="BI497"/>
  <c r="BH497"/>
  <c r="BG497"/>
  <c r="BA524"/>
  <c r="BG524"/>
  <c r="BH524"/>
  <c r="BI524"/>
  <c r="BG493"/>
  <c r="BH493"/>
  <c r="BI493"/>
  <c r="BA493"/>
  <c r="BG506"/>
  <c r="BH506"/>
  <c r="BI506"/>
  <c r="BA506"/>
  <c r="BI508"/>
  <c r="BH508"/>
  <c r="BA508"/>
  <c r="BG508"/>
  <c r="BA444"/>
  <c r="BG444"/>
  <c r="BH444"/>
  <c r="BI444"/>
  <c r="BA456"/>
  <c r="BG456"/>
  <c r="BI456"/>
  <c r="BH456"/>
  <c r="BG463"/>
  <c r="BI463"/>
  <c r="BH463"/>
  <c r="BA463"/>
  <c r="BA462"/>
  <c r="BG462"/>
  <c r="BI462"/>
  <c r="BH462"/>
  <c r="BD1603"/>
  <c r="BE1603"/>
  <c r="BF1603"/>
  <c r="BA1603"/>
  <c r="BI416"/>
  <c r="BA416"/>
  <c r="BG416"/>
  <c r="BH416"/>
  <c r="BI405"/>
  <c r="BA405"/>
  <c r="BG405"/>
  <c r="BH405"/>
  <c r="BD389"/>
  <c r="BE389"/>
  <c r="BA389"/>
  <c r="BI1089"/>
  <c r="BA1089"/>
  <c r="BG1089"/>
  <c r="BH1089"/>
  <c r="BG1107"/>
  <c r="BI1107"/>
  <c r="BA1107"/>
  <c r="BG1085"/>
  <c r="BA1085"/>
  <c r="BI1085"/>
  <c r="BA1596"/>
  <c r="BG1596"/>
  <c r="BI1596"/>
  <c r="BH1596"/>
  <c r="BA1083"/>
  <c r="BG1083"/>
  <c r="BI1083"/>
  <c r="BH1083"/>
  <c r="BA97"/>
  <c r="BG97"/>
  <c r="BI97"/>
  <c r="BH97"/>
  <c r="BI92"/>
  <c r="BH92"/>
  <c r="BG92"/>
  <c r="BI377"/>
  <c r="BH377"/>
  <c r="BG377"/>
  <c r="BI379"/>
  <c r="BA379"/>
  <c r="BG379"/>
  <c r="BH379"/>
  <c r="BI1079"/>
  <c r="BG1079"/>
  <c r="BH1079"/>
  <c r="BA1582"/>
  <c r="BG1582"/>
  <c r="BI1582"/>
  <c r="BH1582"/>
  <c r="BA1069"/>
  <c r="BG1069"/>
  <c r="BI1069"/>
  <c r="BH1069"/>
  <c r="BG89"/>
  <c r="BA89"/>
  <c r="BI89"/>
  <c r="BG362"/>
  <c r="BI362"/>
  <c r="BG360"/>
  <c r="BA360"/>
  <c r="BI360"/>
  <c r="BI372"/>
  <c r="BG372"/>
  <c r="BH372"/>
  <c r="BA372"/>
  <c r="BF1930"/>
  <c r="BA1930"/>
  <c r="BE1930"/>
  <c r="BD1930"/>
  <c r="BD1927"/>
  <c r="BE1927"/>
  <c r="BF1927"/>
  <c r="BA1927"/>
  <c r="BA1053"/>
  <c r="BG1053"/>
  <c r="BI1053"/>
  <c r="BH1053"/>
  <c r="BI1058"/>
  <c r="BA1058"/>
  <c r="BG1058"/>
  <c r="BH1058"/>
  <c r="BI990"/>
  <c r="BH990"/>
  <c r="BA990"/>
  <c r="BG990"/>
  <c r="BI1046"/>
  <c r="BA1046"/>
  <c r="BG1046"/>
  <c r="BH1046"/>
  <c r="BE1543"/>
  <c r="BD1543"/>
  <c r="BI1548"/>
  <c r="BA1548"/>
  <c r="BG1548"/>
  <c r="BG1038"/>
  <c r="BA1038"/>
  <c r="BA984"/>
  <c r="BG984"/>
  <c r="BI1521"/>
  <c r="BA1521"/>
  <c r="BG1521"/>
  <c r="BH1521"/>
  <c r="BI1515"/>
  <c r="BG1515"/>
  <c r="BH1515"/>
  <c r="BE350"/>
  <c r="BD350"/>
  <c r="BA350"/>
  <c r="BA1432"/>
  <c r="BG1432"/>
  <c r="BI1432"/>
  <c r="BH1432"/>
  <c r="BE1454"/>
  <c r="BD1454"/>
  <c r="BA1454"/>
  <c r="BH1824"/>
  <c r="BG1824"/>
  <c r="BI1824"/>
  <c r="BH1465"/>
  <c r="BG1465"/>
  <c r="BI1465"/>
  <c r="BA1826"/>
  <c r="BG1826"/>
  <c r="BH1826"/>
  <c r="BI1826"/>
  <c r="BI1439"/>
  <c r="BH1439"/>
  <c r="BA1439"/>
  <c r="BG1439"/>
  <c r="BD1823"/>
  <c r="BE1823"/>
  <c r="BG1441"/>
  <c r="BA1441"/>
  <c r="BH1441"/>
  <c r="BI1441"/>
  <c r="BI754"/>
  <c r="BH754"/>
  <c r="BA754"/>
  <c r="BG754"/>
  <c r="BA1402"/>
  <c r="BG1402"/>
  <c r="BH1402"/>
  <c r="BI1402"/>
  <c r="BF1808"/>
  <c r="BA1808"/>
  <c r="BD1808"/>
  <c r="BE1808"/>
  <c r="BA1421"/>
  <c r="BG1421"/>
  <c r="BH1421"/>
  <c r="BI1421"/>
  <c r="BI1415"/>
  <c r="BH1415"/>
  <c r="BG1415"/>
  <c r="BI1380"/>
  <c r="BG1380"/>
  <c r="BI1022"/>
  <c r="BG1022"/>
  <c r="BG51"/>
  <c r="BH51"/>
  <c r="BI51"/>
  <c r="BG2059"/>
  <c r="BH2059"/>
  <c r="BI2059"/>
  <c r="BA347"/>
  <c r="BG347"/>
  <c r="BI347"/>
  <c r="BH347"/>
  <c r="BI692"/>
  <c r="BH692"/>
  <c r="BA692"/>
  <c r="BG692"/>
  <c r="BA1618"/>
  <c r="BG1618"/>
  <c r="BH1618"/>
  <c r="BI1618"/>
  <c r="BA1801"/>
  <c r="BG1801"/>
  <c r="BH1801"/>
  <c r="BI1801"/>
  <c r="BF753"/>
  <c r="BA753"/>
  <c r="BD753"/>
  <c r="BE753"/>
  <c r="BI1790"/>
  <c r="BH1790"/>
  <c r="BA1790"/>
  <c r="BG1790"/>
  <c r="BI312"/>
  <c r="BH312"/>
  <c r="BA312"/>
  <c r="BG312"/>
  <c r="BD1359"/>
  <c r="BF1359"/>
  <c r="BA1359"/>
  <c r="BE1359"/>
  <c r="BI1769"/>
  <c r="BH1769"/>
  <c r="BA1769"/>
  <c r="BG1769"/>
  <c r="BI1773"/>
  <c r="BH1773"/>
  <c r="BA1773"/>
  <c r="BG1773"/>
  <c r="BG1770"/>
  <c r="BI1770"/>
  <c r="BH1770"/>
  <c r="BI1370"/>
  <c r="BG1370"/>
  <c r="BA1370"/>
  <c r="BE1342"/>
  <c r="BD1342"/>
  <c r="BA1323"/>
  <c r="BG1323"/>
  <c r="BH1323"/>
  <c r="BI1323"/>
  <c r="BD1754"/>
  <c r="BE1754"/>
  <c r="BA1754"/>
  <c r="BA1762"/>
  <c r="BI1762"/>
  <c r="BA1756"/>
  <c r="BG1756"/>
  <c r="BH1756"/>
  <c r="BI1756"/>
  <c r="BA1350"/>
  <c r="BG1350"/>
  <c r="BH1350"/>
  <c r="BI1350"/>
  <c r="BD1317"/>
  <c r="BF1317"/>
  <c r="BA1317"/>
  <c r="BE1317"/>
  <c r="BD1747"/>
  <c r="BF1747"/>
  <c r="BA1747"/>
  <c r="BE1747"/>
  <c r="BI1737"/>
  <c r="BH1737"/>
  <c r="BA1737"/>
  <c r="BG1737"/>
  <c r="BA1314"/>
  <c r="BG1314"/>
  <c r="BI1314"/>
  <c r="BH1314"/>
  <c r="BA1727"/>
  <c r="BG1727"/>
  <c r="BI1727"/>
  <c r="BH1727"/>
  <c r="BA1275"/>
  <c r="BI1275"/>
  <c r="BG1275"/>
  <c r="BH1275"/>
  <c r="BI1274"/>
  <c r="BG1274"/>
  <c r="BA1274"/>
  <c r="BE946"/>
  <c r="BD946"/>
  <c r="BA946"/>
  <c r="BI1010"/>
  <c r="BG1010"/>
  <c r="BH1010"/>
  <c r="BA1257"/>
  <c r="BG1257"/>
  <c r="BI1257"/>
  <c r="BH1257"/>
  <c r="BE966"/>
  <c r="BF966"/>
  <c r="BA966"/>
  <c r="BD966"/>
  <c r="BA1715"/>
  <c r="BI1715"/>
  <c r="BH1715"/>
  <c r="BG1715"/>
  <c r="BD1219"/>
  <c r="BF1219"/>
  <c r="BE1219"/>
  <c r="BA1219"/>
  <c r="BA1713"/>
  <c r="BI1713"/>
  <c r="BH1713"/>
  <c r="BG1713"/>
  <c r="BA1705"/>
  <c r="BI1705"/>
  <c r="BH1705"/>
  <c r="BG1705"/>
  <c r="BI1703"/>
  <c r="BH1703"/>
  <c r="BA1703"/>
  <c r="BG1703"/>
  <c r="BD1696"/>
  <c r="BE1696"/>
  <c r="BG1697"/>
  <c r="BI1697"/>
  <c r="BH1697"/>
  <c r="BA1697"/>
  <c r="BI1196"/>
  <c r="BH1196"/>
  <c r="BA1196"/>
  <c r="BA1183"/>
  <c r="BG1183"/>
  <c r="BH1183"/>
  <c r="BI1183"/>
  <c r="BI1189"/>
  <c r="BA1189"/>
  <c r="BG1189"/>
  <c r="BH1189"/>
  <c r="BG1188"/>
  <c r="BI1188"/>
  <c r="BA1188"/>
  <c r="BH1177"/>
  <c r="BG1177"/>
  <c r="BA1177"/>
  <c r="BI1177"/>
  <c r="BG1685"/>
  <c r="BI1685"/>
  <c r="BH1685"/>
  <c r="BI1992"/>
  <c r="BG1992"/>
  <c r="BG113"/>
  <c r="BA113"/>
  <c r="BH150"/>
  <c r="BG150"/>
  <c r="BA150"/>
  <c r="BI150"/>
  <c r="BA194"/>
  <c r="BG194"/>
  <c r="BI194"/>
  <c r="BH194"/>
  <c r="BI187"/>
  <c r="BH187"/>
  <c r="BA187"/>
  <c r="BG187"/>
  <c r="BF850"/>
  <c r="BA850"/>
  <c r="BD850"/>
  <c r="BE850"/>
  <c r="BA1209"/>
  <c r="BD1209"/>
  <c r="BE1209"/>
  <c r="BF2392"/>
  <c r="BE2392"/>
  <c r="BA2392"/>
  <c r="BD2392"/>
  <c r="BI1171"/>
  <c r="BG1171"/>
  <c r="BH1171"/>
  <c r="BA1171"/>
  <c r="BG2175"/>
  <c r="BH2175"/>
  <c r="BI2175"/>
  <c r="BA1175"/>
  <c r="BD1175"/>
  <c r="BE1175"/>
  <c r="BF1175"/>
  <c r="BI1405"/>
  <c r="BG1405"/>
  <c r="BH1405"/>
  <c r="BA1405"/>
  <c r="BG1312"/>
  <c r="BH1312"/>
  <c r="BI1312"/>
  <c r="BA1733"/>
  <c r="BD1733"/>
  <c r="BE1733"/>
  <c r="BF1733"/>
  <c r="BI1384"/>
  <c r="BG1384"/>
  <c r="BH1384"/>
  <c r="BA1384"/>
  <c r="BG1427"/>
  <c r="BH1427"/>
  <c r="BI1427"/>
  <c r="BA1286"/>
  <c r="BD1286"/>
  <c r="BE1286"/>
  <c r="BF1286"/>
  <c r="BI1172"/>
  <c r="BG1172"/>
  <c r="BH1172"/>
  <c r="BA1172"/>
  <c r="BG962"/>
  <c r="BH962"/>
  <c r="BI962"/>
  <c r="BA1309"/>
  <c r="BD1309"/>
  <c r="BE1309"/>
  <c r="BF1309"/>
  <c r="BI155"/>
  <c r="BG155"/>
  <c r="BH155"/>
  <c r="BA155"/>
  <c r="BG153"/>
  <c r="BH153"/>
  <c r="BI153"/>
  <c r="BA1809"/>
  <c r="BD1809"/>
  <c r="BE1809"/>
  <c r="BF1809"/>
  <c r="BI157"/>
  <c r="BG157"/>
  <c r="BH157"/>
  <c r="BA157"/>
  <c r="BG160"/>
  <c r="BH160"/>
  <c r="BI160"/>
  <c r="BA161"/>
  <c r="BD161"/>
  <c r="BE161"/>
  <c r="BF161"/>
  <c r="BI1741"/>
  <c r="BG1741"/>
  <c r="BH1741"/>
  <c r="BA1741"/>
  <c r="BI1050"/>
  <c r="BH1050"/>
  <c r="BA1050"/>
  <c r="BI1914"/>
  <c r="BG1914"/>
  <c r="BH1914"/>
  <c r="BF1557"/>
  <c r="BE1557"/>
  <c r="BA1557"/>
  <c r="BD1557"/>
  <c r="BI1881"/>
  <c r="BH1881"/>
  <c r="BA1881"/>
  <c r="BG1881"/>
  <c r="BI1900"/>
  <c r="BH1900"/>
  <c r="BA1901"/>
  <c r="BG1901"/>
  <c r="BI1901"/>
  <c r="BH1901"/>
  <c r="BI1094"/>
  <c r="BG1094"/>
  <c r="BA1094"/>
  <c r="BI1097"/>
  <c r="BG1097"/>
  <c r="BA1097"/>
  <c r="BI1902"/>
  <c r="BG1902"/>
  <c r="BA1902"/>
  <c r="BI1892"/>
  <c r="BG1892"/>
  <c r="BA1892"/>
  <c r="BI1889"/>
  <c r="BG1889"/>
  <c r="BA1889"/>
  <c r="BI1891"/>
  <c r="BG1891"/>
  <c r="BA1891"/>
  <c r="BI1888"/>
  <c r="BG1888"/>
  <c r="BA1888"/>
  <c r="BA1037"/>
  <c r="BG1037"/>
  <c r="BI1037"/>
  <c r="BH1037"/>
  <c r="BA1541"/>
  <c r="BG1541"/>
  <c r="BE1527"/>
  <c r="BA1527"/>
  <c r="BD1527"/>
  <c r="BE1524"/>
  <c r="BA1524"/>
  <c r="BD1524"/>
  <c r="BI1522"/>
  <c r="BA1522"/>
  <c r="BG1522"/>
  <c r="BH1522"/>
  <c r="BA1507"/>
  <c r="BG1507"/>
  <c r="BI1507"/>
  <c r="BH1507"/>
  <c r="BI354"/>
  <c r="BA354"/>
  <c r="BG354"/>
  <c r="BH354"/>
  <c r="BI1482"/>
  <c r="BA1482"/>
  <c r="BG1482"/>
  <c r="BH1482"/>
  <c r="BG1463"/>
  <c r="BA1463"/>
  <c r="BA1469"/>
  <c r="BG1469"/>
  <c r="BH1469"/>
  <c r="BI1469"/>
  <c r="BD1455"/>
  <c r="BF1455"/>
  <c r="BA1455"/>
  <c r="BE1455"/>
  <c r="BF1457"/>
  <c r="BA1457"/>
  <c r="BD1457"/>
  <c r="BE1457"/>
  <c r="BD1839"/>
  <c r="BA1839"/>
  <c r="BE1839"/>
  <c r="BD1820"/>
  <c r="BE1820"/>
  <c r="BA1820"/>
  <c r="BH1958"/>
  <c r="BA1958"/>
  <c r="BI1958"/>
  <c r="BA975"/>
  <c r="BG975"/>
  <c r="BH975"/>
  <c r="BI975"/>
  <c r="BA972"/>
  <c r="BI972"/>
  <c r="BH972"/>
  <c r="BG972"/>
  <c r="BF2059"/>
  <c r="BA2059"/>
  <c r="BD2059"/>
  <c r="BE2059"/>
  <c r="BD82"/>
  <c r="BE82"/>
  <c r="BI688"/>
  <c r="BH688"/>
  <c r="BA688"/>
  <c r="BG688"/>
  <c r="BA1795"/>
  <c r="BG1795"/>
  <c r="BH1795"/>
  <c r="BI1795"/>
  <c r="BI750"/>
  <c r="BH750"/>
  <c r="BG750"/>
  <c r="BI1359"/>
  <c r="BH1359"/>
  <c r="BG1359"/>
  <c r="BA1016"/>
  <c r="BG1016"/>
  <c r="BH1016"/>
  <c r="BI1016"/>
  <c r="BD1330"/>
  <c r="BF1330"/>
  <c r="BA1330"/>
  <c r="BE1330"/>
  <c r="BA1356"/>
  <c r="BG1356"/>
  <c r="BH1356"/>
  <c r="BI1356"/>
  <c r="BA1338"/>
  <c r="BG1338"/>
  <c r="BH1338"/>
  <c r="BI1338"/>
  <c r="BI1355"/>
  <c r="BA1355"/>
  <c r="BI1761"/>
  <c r="BH1761"/>
  <c r="BG1761"/>
  <c r="BI1334"/>
  <c r="BH1334"/>
  <c r="BA1334"/>
  <c r="BG1334"/>
  <c r="BA1752"/>
  <c r="BG1752"/>
  <c r="BH1752"/>
  <c r="BI1752"/>
  <c r="BI1294"/>
  <c r="BH1294"/>
  <c r="BA1294"/>
  <c r="BG1294"/>
  <c r="BG1745"/>
  <c r="BA1745"/>
  <c r="BI1745"/>
  <c r="BH1745"/>
  <c r="BG1303"/>
  <c r="BI1303"/>
  <c r="BH1303"/>
  <c r="BA1303"/>
  <c r="BI1736"/>
  <c r="BA1736"/>
  <c r="BG1736"/>
  <c r="BH1736"/>
  <c r="BI1749"/>
  <c r="BH1749"/>
  <c r="BA1749"/>
  <c r="BG1749"/>
  <c r="BA1284"/>
  <c r="BG1284"/>
  <c r="BA1283"/>
  <c r="BI1283"/>
  <c r="BH1283"/>
  <c r="BG1283"/>
  <c r="BE1276"/>
  <c r="BD1276"/>
  <c r="BA1276"/>
  <c r="BG4"/>
  <c r="BA4"/>
  <c r="BI1009"/>
  <c r="BA1009"/>
  <c r="BG1009"/>
  <c r="BH1009"/>
  <c r="BI1714"/>
  <c r="BA1714"/>
  <c r="BG1714"/>
  <c r="BH1714"/>
  <c r="BA1227"/>
  <c r="BI1227"/>
  <c r="BH1227"/>
  <c r="BG1227"/>
  <c r="BA1218"/>
  <c r="BG1218"/>
  <c r="BI1218"/>
  <c r="BH1218"/>
  <c r="BI1090"/>
  <c r="BG1090"/>
  <c r="BA1090"/>
  <c r="BG1199"/>
  <c r="BA1199"/>
  <c r="BG1995"/>
  <c r="BA1995"/>
  <c r="BI1995"/>
  <c r="BH1995"/>
  <c r="BI1180"/>
  <c r="BA1180"/>
  <c r="BG1180"/>
  <c r="BH1180"/>
  <c r="BI1176"/>
  <c r="BG1176"/>
  <c r="BA1176"/>
  <c r="BH1689"/>
  <c r="BG1689"/>
  <c r="BA1689"/>
  <c r="BI1689"/>
  <c r="BI20"/>
  <c r="BA20"/>
  <c r="BG20"/>
  <c r="BH20"/>
  <c r="BI166"/>
  <c r="BG166"/>
  <c r="BA166"/>
  <c r="BH166"/>
  <c r="BA2058"/>
  <c r="BI2058"/>
  <c r="BH2058"/>
  <c r="BG2058"/>
  <c r="BI2253"/>
  <c r="BH2253"/>
  <c r="BA2253"/>
  <c r="BG2253"/>
  <c r="BI2252"/>
  <c r="BA2252"/>
  <c r="BG2252"/>
  <c r="BH2252"/>
  <c r="BI191"/>
  <c r="BH191"/>
  <c r="BA191"/>
  <c r="BG191"/>
  <c r="BD856"/>
  <c r="BF856"/>
  <c r="BA856"/>
  <c r="BE856"/>
  <c r="BE1588"/>
  <c r="BA1588"/>
  <c r="BD1588"/>
  <c r="BG1174"/>
  <c r="BH1174"/>
  <c r="BI1174"/>
  <c r="BG1175"/>
  <c r="BH1175"/>
  <c r="BI1175"/>
  <c r="BG2195"/>
  <c r="BH2195"/>
  <c r="BI2195"/>
  <c r="BG1733"/>
  <c r="BH1733"/>
  <c r="BI1733"/>
  <c r="BG1243"/>
  <c r="BH1243"/>
  <c r="BI1243"/>
  <c r="BE1245"/>
  <c r="BA1245"/>
  <c r="BD1245"/>
  <c r="BF1245"/>
  <c r="BG1309"/>
  <c r="BH1309"/>
  <c r="BI1309"/>
  <c r="BA153"/>
  <c r="BD153"/>
  <c r="BE153"/>
  <c r="BF153"/>
  <c r="BE1805"/>
  <c r="BA1805"/>
  <c r="BD1805"/>
  <c r="BF1805"/>
  <c r="BG161"/>
  <c r="BH161"/>
  <c r="BI161"/>
  <c r="BI2055"/>
  <c r="BH2055"/>
  <c r="BG2055"/>
  <c r="BG1320"/>
  <c r="BH1320"/>
  <c r="BI1320"/>
  <c r="BA1308"/>
  <c r="BD1308"/>
  <c r="BE1308"/>
  <c r="BF1308"/>
  <c r="BI1289"/>
  <c r="BH1289"/>
  <c r="BG1289"/>
  <c r="BA1289"/>
  <c r="BG1423"/>
  <c r="BH1423"/>
  <c r="BI1423"/>
  <c r="BA1404"/>
  <c r="BD1404"/>
  <c r="BE1404"/>
  <c r="BF1404"/>
  <c r="BF787"/>
  <c r="BF12"/>
  <c r="BF1944"/>
  <c r="BG1045"/>
  <c r="BF350"/>
  <c r="BA1010"/>
  <c r="BF1696"/>
  <c r="BG1196"/>
  <c r="BF5"/>
  <c r="BA5"/>
  <c r="BD5"/>
  <c r="BE5"/>
  <c r="BI932"/>
  <c r="BA932"/>
  <c r="BG932"/>
  <c r="BH932"/>
  <c r="BD916"/>
  <c r="BF916"/>
  <c r="BA916"/>
  <c r="BE916"/>
  <c r="BG889"/>
  <c r="BI889"/>
  <c r="BH889"/>
  <c r="BA889"/>
  <c r="BI894"/>
  <c r="BA894"/>
  <c r="BG894"/>
  <c r="BH894"/>
  <c r="BF871"/>
  <c r="BA871"/>
  <c r="BD871"/>
  <c r="BE871"/>
  <c r="BE872"/>
  <c r="BD872"/>
  <c r="BA872"/>
  <c r="BE823"/>
  <c r="BD823"/>
  <c r="BA823"/>
  <c r="BD849"/>
  <c r="BE849"/>
  <c r="BA849"/>
  <c r="BI858"/>
  <c r="BA858"/>
  <c r="BG858"/>
  <c r="BH858"/>
  <c r="BA863"/>
  <c r="BG863"/>
  <c r="BH863"/>
  <c r="BI863"/>
  <c r="BI835"/>
  <c r="BH835"/>
  <c r="BA835"/>
  <c r="BG835"/>
  <c r="BD1661"/>
  <c r="BE1661"/>
  <c r="BA1661"/>
  <c r="BD847"/>
  <c r="BE847"/>
  <c r="BA847"/>
  <c r="BE809"/>
  <c r="BA809"/>
  <c r="BD809"/>
  <c r="BA803"/>
  <c r="BD803"/>
  <c r="BF803"/>
  <c r="BE803"/>
  <c r="BE782"/>
  <c r="BD782"/>
  <c r="BI783"/>
  <c r="BH783"/>
  <c r="BG783"/>
  <c r="BG870"/>
  <c r="BI870"/>
  <c r="BI1651"/>
  <c r="BG1651"/>
  <c r="BH1651"/>
  <c r="BI708"/>
  <c r="BG708"/>
  <c r="BA708"/>
  <c r="BD598"/>
  <c r="BA598"/>
  <c r="BF598"/>
  <c r="BE598"/>
  <c r="BG590"/>
  <c r="BI590"/>
  <c r="BA590"/>
  <c r="BA564"/>
  <c r="BG564"/>
  <c r="BH564"/>
  <c r="BI564"/>
  <c r="BA563"/>
  <c r="BG563"/>
  <c r="BH563"/>
  <c r="BI563"/>
  <c r="BI539"/>
  <c r="BH539"/>
  <c r="BA539"/>
  <c r="BG539"/>
  <c r="BI1138"/>
  <c r="BH1138"/>
  <c r="BA1138"/>
  <c r="BG1138"/>
  <c r="BA930"/>
  <c r="BG930"/>
  <c r="BI930"/>
  <c r="BH930"/>
  <c r="BH942"/>
  <c r="BI942"/>
  <c r="BG942"/>
  <c r="BA942"/>
  <c r="BH938"/>
  <c r="BI938"/>
  <c r="BG938"/>
  <c r="BA938"/>
  <c r="BA915"/>
  <c r="BG915"/>
  <c r="BI915"/>
  <c r="BH915"/>
  <c r="BI888"/>
  <c r="BH888"/>
  <c r="BG888"/>
  <c r="BA888"/>
  <c r="BA875"/>
  <c r="BG875"/>
  <c r="BI875"/>
  <c r="BH875"/>
  <c r="BI877"/>
  <c r="BA877"/>
  <c r="BG877"/>
  <c r="BH877"/>
  <c r="BI826"/>
  <c r="BG826"/>
  <c r="BH826"/>
  <c r="BA830"/>
  <c r="BG830"/>
  <c r="BI830"/>
  <c r="BH830"/>
  <c r="BI804"/>
  <c r="BA804"/>
  <c r="BG804"/>
  <c r="BH804"/>
  <c r="BI842"/>
  <c r="BH842"/>
  <c r="BA842"/>
  <c r="BG842"/>
  <c r="BA801"/>
  <c r="BG801"/>
  <c r="BH801"/>
  <c r="BI801"/>
  <c r="BH947"/>
  <c r="BA947"/>
  <c r="BG947"/>
  <c r="BI947"/>
  <c r="BI781"/>
  <c r="BH781"/>
  <c r="BG781"/>
  <c r="BE791"/>
  <c r="BD791"/>
  <c r="BA791"/>
  <c r="BA774"/>
  <c r="BG774"/>
  <c r="BH774"/>
  <c r="BI774"/>
  <c r="BF775"/>
  <c r="BE775"/>
  <c r="BD775"/>
  <c r="BI1609"/>
  <c r="BA1609"/>
  <c r="BG1609"/>
  <c r="BH1609"/>
  <c r="BA766"/>
  <c r="BD766"/>
  <c r="BE766"/>
  <c r="BF766"/>
  <c r="BE1608"/>
  <c r="BA1608"/>
  <c r="BD1608"/>
  <c r="BF1634"/>
  <c r="BE1634"/>
  <c r="BD1634"/>
  <c r="BA1634"/>
  <c r="BD621"/>
  <c r="BA621"/>
  <c r="BF621"/>
  <c r="BE621"/>
  <c r="BG1638"/>
  <c r="BI1638"/>
  <c r="BH1638"/>
  <c r="BG2358"/>
  <c r="BH2358"/>
  <c r="BI2358"/>
  <c r="BA601"/>
  <c r="BG601"/>
  <c r="BI601"/>
  <c r="BH601"/>
  <c r="BD707"/>
  <c r="BA707"/>
  <c r="BF707"/>
  <c r="BE707"/>
  <c r="BH706"/>
  <c r="BI706"/>
  <c r="BA706"/>
  <c r="BG706"/>
  <c r="BI1989"/>
  <c r="BA1989"/>
  <c r="BG1989"/>
  <c r="BH1989"/>
  <c r="BA599"/>
  <c r="BI599"/>
  <c r="BH599"/>
  <c r="BG599"/>
  <c r="BD588"/>
  <c r="BA588"/>
  <c r="BE588"/>
  <c r="BE560"/>
  <c r="BA560"/>
  <c r="BD560"/>
  <c r="BE178"/>
  <c r="BF178"/>
  <c r="BD178"/>
  <c r="BA178"/>
  <c r="BG565"/>
  <c r="BA565"/>
  <c r="BG544"/>
  <c r="BH544"/>
  <c r="BI544"/>
  <c r="BA701"/>
  <c r="BG701"/>
  <c r="BH701"/>
  <c r="BI701"/>
  <c r="BI546"/>
  <c r="BH546"/>
  <c r="BA546"/>
  <c r="BG546"/>
  <c r="BF510"/>
  <c r="BA510"/>
  <c r="BD510"/>
  <c r="BE510"/>
  <c r="BA504"/>
  <c r="BG504"/>
  <c r="BH504"/>
  <c r="BI504"/>
  <c r="BE529"/>
  <c r="BD529"/>
  <c r="BA529"/>
  <c r="BA492"/>
  <c r="BG492"/>
  <c r="BH492"/>
  <c r="BI492"/>
  <c r="BE523"/>
  <c r="BF523"/>
  <c r="BD523"/>
  <c r="BA523"/>
  <c r="BE511"/>
  <c r="BF511"/>
  <c r="BD511"/>
  <c r="BA511"/>
  <c r="BI650"/>
  <c r="BH650"/>
  <c r="BA650"/>
  <c r="BG650"/>
  <c r="BD500"/>
  <c r="BE500"/>
  <c r="BF500"/>
  <c r="BA500"/>
  <c r="BG532"/>
  <c r="BA532"/>
  <c r="BI532"/>
  <c r="BG440"/>
  <c r="BH440"/>
  <c r="BI440"/>
  <c r="BA440"/>
  <c r="BG451"/>
  <c r="BI451"/>
  <c r="BA451"/>
  <c r="BE458"/>
  <c r="BD458"/>
  <c r="BF458"/>
  <c r="BA458"/>
  <c r="BD447"/>
  <c r="BF447"/>
  <c r="BA447"/>
  <c r="BE447"/>
  <c r="BA441"/>
  <c r="BG441"/>
  <c r="BH441"/>
  <c r="BI441"/>
  <c r="BE468"/>
  <c r="BD468"/>
  <c r="BD13"/>
  <c r="BA13"/>
  <c r="BE13"/>
  <c r="BD11"/>
  <c r="BA11"/>
  <c r="BE11"/>
  <c r="BA417"/>
  <c r="BG417"/>
  <c r="BI417"/>
  <c r="BH417"/>
  <c r="BG1599"/>
  <c r="BI1599"/>
  <c r="BA1599"/>
  <c r="BG1106"/>
  <c r="BI1106"/>
  <c r="BD1087"/>
  <c r="BE1087"/>
  <c r="BD1593"/>
  <c r="BE1593"/>
  <c r="BF1593"/>
  <c r="BA1593"/>
  <c r="BI93"/>
  <c r="BG93"/>
  <c r="BH93"/>
  <c r="BI384"/>
  <c r="BG384"/>
  <c r="BG382"/>
  <c r="BI382"/>
  <c r="BI1003"/>
  <c r="BG1003"/>
  <c r="BI1078"/>
  <c r="BG1078"/>
  <c r="BA1078"/>
  <c r="BI1002"/>
  <c r="BA1002"/>
  <c r="BG1002"/>
  <c r="BH1002"/>
  <c r="BD1072"/>
  <c r="BE1072"/>
  <c r="BI1071"/>
  <c r="BA1071"/>
  <c r="BG1071"/>
  <c r="BH1071"/>
  <c r="BA1569"/>
  <c r="BG1569"/>
  <c r="BI1569"/>
  <c r="BH1569"/>
  <c r="BA91"/>
  <c r="BG91"/>
  <c r="BI91"/>
  <c r="BH91"/>
  <c r="BA365"/>
  <c r="BG365"/>
  <c r="BI365"/>
  <c r="BH365"/>
  <c r="BI369"/>
  <c r="BG369"/>
  <c r="BH369"/>
  <c r="BA1929"/>
  <c r="BG1929"/>
  <c r="BI1929"/>
  <c r="BH1929"/>
  <c r="BI1931"/>
  <c r="BA1931"/>
  <c r="BG1931"/>
  <c r="BH1931"/>
  <c r="BA1060"/>
  <c r="BG1060"/>
  <c r="BI1060"/>
  <c r="BH1060"/>
  <c r="BI1919"/>
  <c r="BH1919"/>
  <c r="BA1919"/>
  <c r="BG1919"/>
  <c r="BI1100"/>
  <c r="BG1100"/>
  <c r="BD1925"/>
  <c r="BE1925"/>
  <c r="BA1925"/>
  <c r="BA1565"/>
  <c r="BG1565"/>
  <c r="BI1565"/>
  <c r="BH1565"/>
  <c r="BG1052"/>
  <c r="BI1052"/>
  <c r="BH1052"/>
  <c r="BD1045"/>
  <c r="BA1045"/>
  <c r="BE1045"/>
  <c r="BI514"/>
  <c r="BH514"/>
  <c r="BA514"/>
  <c r="BG514"/>
  <c r="BI515"/>
  <c r="BH515"/>
  <c r="BA515"/>
  <c r="BG515"/>
  <c r="BI488"/>
  <c r="BH488"/>
  <c r="BA488"/>
  <c r="BG488"/>
  <c r="BD497"/>
  <c r="BF497"/>
  <c r="BA497"/>
  <c r="BE497"/>
  <c r="BA535"/>
  <c r="BG535"/>
  <c r="BI535"/>
  <c r="BH535"/>
  <c r="BI453"/>
  <c r="BH453"/>
  <c r="BA453"/>
  <c r="BG453"/>
  <c r="BD457"/>
  <c r="BF457"/>
  <c r="BE457"/>
  <c r="BA457"/>
  <c r="BA471"/>
  <c r="BG471"/>
  <c r="BI471"/>
  <c r="BH471"/>
  <c r="BA473"/>
  <c r="BG473"/>
  <c r="BI473"/>
  <c r="BH473"/>
  <c r="BI413"/>
  <c r="BA413"/>
  <c r="BG413"/>
  <c r="BH413"/>
  <c r="BI402"/>
  <c r="BA402"/>
  <c r="BG402"/>
  <c r="BH402"/>
  <c r="BI2300"/>
  <c r="BA2300"/>
  <c r="BG2300"/>
  <c r="BH2300"/>
  <c r="BG1591"/>
  <c r="BI1591"/>
  <c r="BA1591"/>
  <c r="BA694"/>
  <c r="BG694"/>
  <c r="BI694"/>
  <c r="BH694"/>
  <c r="BD380"/>
  <c r="BE380"/>
  <c r="BF380"/>
  <c r="BA380"/>
  <c r="BD377"/>
  <c r="BA377"/>
  <c r="BE377"/>
  <c r="BI1950"/>
  <c r="BA1950"/>
  <c r="BG1950"/>
  <c r="BH1950"/>
  <c r="BA1939"/>
  <c r="BG1939"/>
  <c r="BI1939"/>
  <c r="BH1939"/>
  <c r="BA1937"/>
  <c r="BI1937"/>
  <c r="BH1937"/>
  <c r="BG1937"/>
  <c r="BA1575"/>
  <c r="BI1575"/>
  <c r="BH1575"/>
  <c r="BG1575"/>
  <c r="BA1068"/>
  <c r="BG1068"/>
  <c r="BI1068"/>
  <c r="BH1068"/>
  <c r="BA367"/>
  <c r="BG367"/>
  <c r="BH367"/>
  <c r="BI367"/>
  <c r="BA1067"/>
  <c r="BG1067"/>
  <c r="BI1067"/>
  <c r="BH1067"/>
  <c r="BA1104"/>
  <c r="BG1104"/>
  <c r="BI1104"/>
  <c r="BH1104"/>
  <c r="BG1055"/>
  <c r="BA1055"/>
  <c r="BI1055"/>
  <c r="BH1055"/>
  <c r="BA1052"/>
  <c r="BD1052"/>
  <c r="BE1052"/>
  <c r="BF1052"/>
  <c r="BA1102"/>
  <c r="BG1102"/>
  <c r="BI1102"/>
  <c r="BH1102"/>
  <c r="BA1049"/>
  <c r="BG1049"/>
  <c r="BI1049"/>
  <c r="BH1049"/>
  <c r="BI356"/>
  <c r="BA356"/>
  <c r="BG356"/>
  <c r="BH356"/>
  <c r="BI2056"/>
  <c r="BG2056"/>
  <c r="BA2056"/>
  <c r="BH2056"/>
  <c r="BI1093"/>
  <c r="BG1093"/>
  <c r="BA1093"/>
  <c r="BG1544"/>
  <c r="BA1544"/>
  <c r="BA351"/>
  <c r="BG351"/>
  <c r="BI351"/>
  <c r="BH351"/>
  <c r="BA1860"/>
  <c r="BG1860"/>
  <c r="BI1860"/>
  <c r="BH1860"/>
  <c r="BI1450"/>
  <c r="BH1450"/>
  <c r="BG1450"/>
  <c r="BA1450"/>
  <c r="BE1442"/>
  <c r="BA1442"/>
  <c r="BD1442"/>
  <c r="BE1824"/>
  <c r="BA1824"/>
  <c r="BD1824"/>
  <c r="BE1465"/>
  <c r="BA1465"/>
  <c r="BD1465"/>
  <c r="BI1815"/>
  <c r="BH1815"/>
  <c r="BA1815"/>
  <c r="BG1815"/>
  <c r="BI1455"/>
  <c r="BH1455"/>
  <c r="BG1455"/>
  <c r="BA1832"/>
  <c r="BG1832"/>
  <c r="BH1832"/>
  <c r="BI1832"/>
  <c r="BD1816"/>
  <c r="BE1816"/>
  <c r="BE1401"/>
  <c r="BA1401"/>
  <c r="BD1401"/>
  <c r="BI1812"/>
  <c r="BH1812"/>
  <c r="BA1812"/>
  <c r="BG1812"/>
  <c r="BA1810"/>
  <c r="BG1810"/>
  <c r="BH1810"/>
  <c r="BI1810"/>
  <c r="BI1399"/>
  <c r="BH1399"/>
  <c r="BG1399"/>
  <c r="BA1091"/>
  <c r="BG1091"/>
  <c r="BH1091"/>
  <c r="BI1091"/>
  <c r="BI1395"/>
  <c r="BG1395"/>
  <c r="BA1396"/>
  <c r="BI1396"/>
  <c r="BA346"/>
  <c r="BG346"/>
  <c r="BH346"/>
  <c r="BI346"/>
  <c r="BA687"/>
  <c r="BG687"/>
  <c r="BH687"/>
  <c r="BI687"/>
  <c r="BE1787"/>
  <c r="BD1787"/>
  <c r="BA1787"/>
  <c r="BI752"/>
  <c r="BH752"/>
  <c r="BA752"/>
  <c r="BG752"/>
  <c r="BD1791"/>
  <c r="BE1791"/>
  <c r="BA1791"/>
  <c r="BI1367"/>
  <c r="BH1367"/>
  <c r="BA1367"/>
  <c r="BG1367"/>
  <c r="BI1369"/>
  <c r="BH1369"/>
  <c r="BA1369"/>
  <c r="BG1369"/>
  <c r="BA1365"/>
  <c r="BG1365"/>
  <c r="BI1365"/>
  <c r="BH1365"/>
  <c r="BD1770"/>
  <c r="BA1770"/>
  <c r="BE1770"/>
  <c r="BA1341"/>
  <c r="BG1341"/>
  <c r="BH1341"/>
  <c r="BI1341"/>
  <c r="BD1337"/>
  <c r="BF1337"/>
  <c r="BA1337"/>
  <c r="BE1337"/>
  <c r="BI1344"/>
  <c r="BH1344"/>
  <c r="BA1344"/>
  <c r="BG1344"/>
  <c r="BD1767"/>
  <c r="BE1767"/>
  <c r="BA1767"/>
  <c r="BD1761"/>
  <c r="BF1761"/>
  <c r="BA1761"/>
  <c r="BE1761"/>
  <c r="BI1336"/>
  <c r="BH1336"/>
  <c r="BA1336"/>
  <c r="BG1336"/>
  <c r="BA1748"/>
  <c r="BG1748"/>
  <c r="BH1748"/>
  <c r="BI1748"/>
  <c r="BI1318"/>
  <c r="BH1318"/>
  <c r="BA1318"/>
  <c r="BG1318"/>
  <c r="BI1731"/>
  <c r="BH1731"/>
  <c r="BA1731"/>
  <c r="BG1731"/>
  <c r="BA1734"/>
  <c r="BG1734"/>
  <c r="BI1734"/>
  <c r="BH1734"/>
  <c r="BA1271"/>
  <c r="BI1271"/>
  <c r="BH1271"/>
  <c r="BG1271"/>
  <c r="BD1287"/>
  <c r="BA1287"/>
  <c r="BF1287"/>
  <c r="BE1287"/>
  <c r="BA1280"/>
  <c r="BI1280"/>
  <c r="BH1280"/>
  <c r="BG1280"/>
  <c r="BI1282"/>
  <c r="BG1282"/>
  <c r="BA1282"/>
  <c r="BA649"/>
  <c r="BG649"/>
  <c r="BH649"/>
  <c r="BI649"/>
  <c r="BI1267"/>
  <c r="BA1267"/>
  <c r="BG1267"/>
  <c r="BH1267"/>
  <c r="BI1250"/>
  <c r="BG1250"/>
  <c r="BH1250"/>
  <c r="BG1006"/>
  <c r="BA1006"/>
  <c r="BH1710"/>
  <c r="BG1710"/>
  <c r="BA1710"/>
  <c r="BI1710"/>
  <c r="BA1708"/>
  <c r="BI1708"/>
  <c r="BH1708"/>
  <c r="BG1708"/>
  <c r="BD2090"/>
  <c r="BA2090"/>
  <c r="BE2090"/>
  <c r="BA1694"/>
  <c r="BG1694"/>
  <c r="BH1694"/>
  <c r="BI1694"/>
  <c r="BG1195"/>
  <c r="BA1195"/>
  <c r="BI1195"/>
  <c r="BH1195"/>
  <c r="BA1997"/>
  <c r="BG1997"/>
  <c r="BH1997"/>
  <c r="BI1997"/>
  <c r="BI1182"/>
  <c r="BH1182"/>
  <c r="BA1182"/>
  <c r="BG1182"/>
  <c r="BG1181"/>
  <c r="BA1181"/>
  <c r="BI1181"/>
  <c r="BI1187"/>
  <c r="BG1187"/>
  <c r="BH1187"/>
  <c r="BA1187"/>
  <c r="BA1686"/>
  <c r="BG1686"/>
  <c r="BI1686"/>
  <c r="BH1686"/>
  <c r="BF1685"/>
  <c r="BA1685"/>
  <c r="BD1685"/>
  <c r="BI168"/>
  <c r="BH168"/>
  <c r="BA168"/>
  <c r="BG168"/>
  <c r="BI1991"/>
  <c r="BG1991"/>
  <c r="BA1991"/>
  <c r="BH216"/>
  <c r="BG216"/>
  <c r="BA216"/>
  <c r="BI216"/>
  <c r="BA211"/>
  <c r="BG211"/>
  <c r="BI211"/>
  <c r="BH211"/>
  <c r="BA189"/>
  <c r="BG189"/>
  <c r="BI189"/>
  <c r="BH189"/>
  <c r="BI869"/>
  <c r="BH869"/>
  <c r="BA869"/>
  <c r="BG869"/>
  <c r="BI1588"/>
  <c r="BG1588"/>
  <c r="BH1588"/>
  <c r="BG2020"/>
  <c r="BH2020"/>
  <c r="BI2020"/>
  <c r="BA1174"/>
  <c r="BD1174"/>
  <c r="BE1174"/>
  <c r="BF1174"/>
  <c r="BI1272"/>
  <c r="BG1272"/>
  <c r="BH1272"/>
  <c r="BA1272"/>
  <c r="BG1717"/>
  <c r="BH1717"/>
  <c r="BI1717"/>
  <c r="BA2195"/>
  <c r="BD2195"/>
  <c r="BE2195"/>
  <c r="BF2195"/>
  <c r="BI1430"/>
  <c r="BG1430"/>
  <c r="BH1430"/>
  <c r="BA1430"/>
  <c r="BG1226"/>
  <c r="BH1226"/>
  <c r="BI1226"/>
  <c r="BA1243"/>
  <c r="BD1243"/>
  <c r="BE1243"/>
  <c r="BF1243"/>
  <c r="BI978"/>
  <c r="BH978"/>
  <c r="BG978"/>
  <c r="BA978"/>
  <c r="BG1315"/>
  <c r="BH1315"/>
  <c r="BI1315"/>
  <c r="BA163"/>
  <c r="BD163"/>
  <c r="BE163"/>
  <c r="BF163"/>
  <c r="BI2159"/>
  <c r="BH2159"/>
  <c r="BG2159"/>
  <c r="BA2159"/>
  <c r="BG158"/>
  <c r="BH158"/>
  <c r="BI158"/>
  <c r="BA159"/>
  <c r="BD159"/>
  <c r="BE159"/>
  <c r="BF159"/>
  <c r="BI1807"/>
  <c r="BH1807"/>
  <c r="BG1807"/>
  <c r="BA1807"/>
  <c r="BG165"/>
  <c r="BH165"/>
  <c r="BI165"/>
  <c r="BA154"/>
  <c r="BD154"/>
  <c r="BE154"/>
  <c r="BF154"/>
  <c r="BI162"/>
  <c r="BH162"/>
  <c r="BG162"/>
  <c r="BA162"/>
  <c r="BG1735"/>
  <c r="BH1735"/>
  <c r="BI1735"/>
  <c r="BA2154"/>
  <c r="BD2154"/>
  <c r="BE2154"/>
  <c r="BF2154"/>
  <c r="BF1914"/>
  <c r="BE1914"/>
  <c r="BA1914"/>
  <c r="BD1914"/>
  <c r="BE1900"/>
  <c r="BA1900"/>
  <c r="BD1900"/>
  <c r="BI982"/>
  <c r="BG982"/>
  <c r="BA982"/>
  <c r="BI1893"/>
  <c r="BA1893"/>
  <c r="BG1893"/>
  <c r="BI1098"/>
  <c r="BG1098"/>
  <c r="BA1098"/>
  <c r="BI1903"/>
  <c r="BA1903"/>
  <c r="BG1903"/>
  <c r="BI1896"/>
  <c r="BG1896"/>
  <c r="BA1896"/>
  <c r="BI981"/>
  <c r="BA981"/>
  <c r="BG981"/>
  <c r="BA1030"/>
  <c r="BE1030"/>
  <c r="BF1030"/>
  <c r="BD1030"/>
  <c r="BA1033"/>
  <c r="BG1033"/>
  <c r="BE1029"/>
  <c r="BA1029"/>
  <c r="BD1029"/>
  <c r="BH1524"/>
  <c r="BG1524"/>
  <c r="BI1524"/>
  <c r="BI1514"/>
  <c r="BA1514"/>
  <c r="BA1506"/>
  <c r="BG1506"/>
  <c r="BI1506"/>
  <c r="BH1506"/>
  <c r="BI1464"/>
  <c r="BH1464"/>
  <c r="BA1464"/>
  <c r="BI1828"/>
  <c r="BH1828"/>
  <c r="BA1828"/>
  <c r="BG1828"/>
  <c r="BI1478"/>
  <c r="BH1478"/>
  <c r="BA1478"/>
  <c r="BG1478"/>
  <c r="BH1839"/>
  <c r="BI1839"/>
  <c r="BG1839"/>
  <c r="BA1477"/>
  <c r="BG1477"/>
  <c r="BH1477"/>
  <c r="BI1477"/>
  <c r="BI1820"/>
  <c r="BH1820"/>
  <c r="BG1820"/>
  <c r="BA1435"/>
  <c r="BI1435"/>
  <c r="BH1435"/>
  <c r="BG1435"/>
  <c r="BA1829"/>
  <c r="BG1829"/>
  <c r="BF1429"/>
  <c r="BA1429"/>
  <c r="BD1429"/>
  <c r="BE1429"/>
  <c r="BA1418"/>
  <c r="BI1418"/>
  <c r="BH1418"/>
  <c r="BA1803"/>
  <c r="BG1803"/>
  <c r="BH1803"/>
  <c r="BI1803"/>
  <c r="BD1019"/>
  <c r="BF1019"/>
  <c r="BA1019"/>
  <c r="BE1019"/>
  <c r="BF51"/>
  <c r="BA51"/>
  <c r="BD51"/>
  <c r="BE51"/>
  <c r="BI1378"/>
  <c r="BH1378"/>
  <c r="BA1378"/>
  <c r="BG1378"/>
  <c r="BI2174"/>
  <c r="BH2174"/>
  <c r="BA2174"/>
  <c r="BG2174"/>
  <c r="BG345"/>
  <c r="BA345"/>
  <c r="BA344"/>
  <c r="BG344"/>
  <c r="BH344"/>
  <c r="BI344"/>
  <c r="BD750"/>
  <c r="BF750"/>
  <c r="BA750"/>
  <c r="BE750"/>
  <c r="BI1366"/>
  <c r="BH1366"/>
  <c r="BA1366"/>
  <c r="BG1366"/>
  <c r="BI1753"/>
  <c r="BA1753"/>
  <c r="BG1753"/>
  <c r="BI1337"/>
  <c r="BH1337"/>
  <c r="BG1337"/>
  <c r="BA1760"/>
  <c r="BI1760"/>
  <c r="BA1353"/>
  <c r="BG1353"/>
  <c r="BH1353"/>
  <c r="BI1353"/>
  <c r="BG1332"/>
  <c r="BA1332"/>
  <c r="BI1317"/>
  <c r="BH1317"/>
  <c r="BG1317"/>
  <c r="BA1732"/>
  <c r="BG1732"/>
  <c r="BI1732"/>
  <c r="BH1732"/>
  <c r="BI1751"/>
  <c r="BA1751"/>
  <c r="BG1751"/>
  <c r="BH1751"/>
  <c r="BA1277"/>
  <c r="BG1277"/>
  <c r="BI1277"/>
  <c r="BH1277"/>
  <c r="BI1285"/>
  <c r="BH1285"/>
  <c r="BA1285"/>
  <c r="BG1285"/>
  <c r="BI1268"/>
  <c r="BH1268"/>
  <c r="BA1268"/>
  <c r="BG1268"/>
  <c r="BI1266"/>
  <c r="BG1266"/>
  <c r="BH1266"/>
  <c r="BA1266"/>
  <c r="BD1265"/>
  <c r="BF1265"/>
  <c r="BE1265"/>
  <c r="BA1265"/>
  <c r="BA1241"/>
  <c r="BI1241"/>
  <c r="BH1241"/>
  <c r="BG1241"/>
  <c r="BH1228"/>
  <c r="BG1228"/>
  <c r="BA1228"/>
  <c r="BI1228"/>
  <c r="BD1231"/>
  <c r="BA1231"/>
  <c r="BF1231"/>
  <c r="BE1231"/>
  <c r="BG945"/>
  <c r="BI945"/>
  <c r="BA945"/>
  <c r="BH945"/>
  <c r="BI1996"/>
  <c r="BG1996"/>
  <c r="BA1190"/>
  <c r="BG1190"/>
  <c r="BI1190"/>
  <c r="BH1190"/>
  <c r="BE1186"/>
  <c r="BD1186"/>
  <c r="BA1186"/>
  <c r="BA1994"/>
  <c r="BD1994"/>
  <c r="BE1994"/>
  <c r="BF1994"/>
  <c r="BA68"/>
  <c r="BF68"/>
  <c r="BE68"/>
  <c r="BD68"/>
  <c r="BI1151"/>
  <c r="BH1151"/>
  <c r="BA1151"/>
  <c r="BG1151"/>
  <c r="BA67"/>
  <c r="BG67"/>
  <c r="BH67"/>
  <c r="BI67"/>
  <c r="BF149"/>
  <c r="BA149"/>
  <c r="BD149"/>
  <c r="BE149"/>
  <c r="BG196"/>
  <c r="BI196"/>
  <c r="BH196"/>
  <c r="BA196"/>
  <c r="BI807"/>
  <c r="BA807"/>
  <c r="BA2020"/>
  <c r="BD2020"/>
  <c r="BE2020"/>
  <c r="BF2020"/>
  <c r="BA2175"/>
  <c r="BD2175"/>
  <c r="BE2175"/>
  <c r="BF2175"/>
  <c r="BA1717"/>
  <c r="BD1717"/>
  <c r="BE1717"/>
  <c r="BF1717"/>
  <c r="BA1312"/>
  <c r="BD1312"/>
  <c r="BE1312"/>
  <c r="BF1312"/>
  <c r="BA1226"/>
  <c r="BD1226"/>
  <c r="BE1226"/>
  <c r="BF1226"/>
  <c r="BA1427"/>
  <c r="BD1427"/>
  <c r="BE1427"/>
  <c r="BF1427"/>
  <c r="BG1286"/>
  <c r="BH1286"/>
  <c r="BI1286"/>
  <c r="BA962"/>
  <c r="BD962"/>
  <c r="BE962"/>
  <c r="BF962"/>
  <c r="BE1115"/>
  <c r="BA1115"/>
  <c r="BD1115"/>
  <c r="BF1115"/>
  <c r="BG1809"/>
  <c r="BH1809"/>
  <c r="BI1809"/>
  <c r="BA160"/>
  <c r="BD160"/>
  <c r="BE160"/>
  <c r="BF160"/>
  <c r="BE1299"/>
  <c r="BA1299"/>
  <c r="BD1299"/>
  <c r="BF1299"/>
  <c r="BA1728"/>
  <c r="BD1728"/>
  <c r="BE1728"/>
  <c r="BF1728"/>
  <c r="BI1301"/>
  <c r="BG1301"/>
  <c r="BH1301"/>
  <c r="BA1301"/>
  <c r="BG1290"/>
  <c r="BH1290"/>
  <c r="BI1290"/>
  <c r="BA1313"/>
  <c r="BD1313"/>
  <c r="BE1313"/>
  <c r="BF1313"/>
  <c r="BF823"/>
  <c r="BG847"/>
  <c r="BF782"/>
  <c r="BF611"/>
  <c r="BF529"/>
  <c r="BF13"/>
  <c r="BF11"/>
  <c r="BF1086"/>
  <c r="BF373"/>
  <c r="BF1103"/>
  <c r="BF1045"/>
  <c r="BH850"/>
  <c r="BF1209"/>
  <c r="BF1454"/>
  <c r="BF1467"/>
  <c r="BF1823"/>
  <c r="BF751"/>
  <c r="BF1342"/>
  <c r="BF1754"/>
  <c r="BF946"/>
  <c r="BF2090"/>
  <c r="BG850"/>
  <c r="BF1588"/>
  <c r="BI1407"/>
  <c r="BH1407"/>
  <c r="BG1407"/>
  <c r="BA1407"/>
  <c r="BG1420"/>
  <c r="BH1420"/>
  <c r="BI1420"/>
  <c r="BA1230"/>
  <c r="BD1230"/>
  <c r="BE1230"/>
  <c r="BF1230"/>
  <c r="BI1425"/>
  <c r="BH1425"/>
  <c r="BG1425"/>
  <c r="BA1425"/>
  <c r="BG1422"/>
  <c r="BH1422"/>
  <c r="BI1422"/>
  <c r="BA1295"/>
  <c r="BD1295"/>
  <c r="BE1295"/>
  <c r="BF1295"/>
  <c r="BI2295"/>
  <c r="BG2295"/>
  <c r="BH2295"/>
  <c r="BA2295"/>
  <c r="BG2293"/>
  <c r="BH2293"/>
  <c r="BI2293"/>
  <c r="BA1983"/>
  <c r="BD1983"/>
  <c r="BE1983"/>
  <c r="BF1983"/>
  <c r="BI2216"/>
  <c r="BG2216"/>
  <c r="BH2216"/>
  <c r="BA2216"/>
  <c r="BG1538"/>
  <c r="BH1538"/>
  <c r="BI1538"/>
  <c r="BA48"/>
  <c r="BD48"/>
  <c r="BE48"/>
  <c r="BF48"/>
  <c r="BI1724"/>
  <c r="BG1724"/>
  <c r="BH1724"/>
  <c r="BA1724"/>
  <c r="BG2075"/>
  <c r="BH2075"/>
  <c r="BI2075"/>
  <c r="BE49"/>
  <c r="BF49"/>
  <c r="BA49"/>
  <c r="BD49"/>
  <c r="BH1765"/>
  <c r="BG1765"/>
  <c r="BI1562"/>
  <c r="BG1562"/>
  <c r="BH1562"/>
  <c r="BI967"/>
  <c r="BA967"/>
  <c r="BG967"/>
  <c r="BH967"/>
  <c r="BI1247"/>
  <c r="BH1247"/>
  <c r="BG1247"/>
  <c r="BI2079"/>
  <c r="BH2079"/>
  <c r="BG2079"/>
  <c r="BI1208"/>
  <c r="BG1208"/>
  <c r="BH1208"/>
  <c r="BI1519"/>
  <c r="BA1519"/>
  <c r="BG1519"/>
  <c r="BH1519"/>
  <c r="BI375"/>
  <c r="BH375"/>
  <c r="BG375"/>
  <c r="BE2005"/>
  <c r="BA2005"/>
  <c r="BD2005"/>
  <c r="BE1254"/>
  <c r="BA1254"/>
  <c r="BD1254"/>
  <c r="BE17"/>
  <c r="BD17"/>
  <c r="BA17"/>
  <c r="BE1576"/>
  <c r="BD1576"/>
  <c r="BA1576"/>
  <c r="BE1260"/>
  <c r="BA1260"/>
  <c r="BD1260"/>
  <c r="BE970"/>
  <c r="BA970"/>
  <c r="BD970"/>
  <c r="BE62"/>
  <c r="BD62"/>
  <c r="BA62"/>
  <c r="BF64"/>
  <c r="BE64"/>
  <c r="BA64"/>
  <c r="BD64"/>
  <c r="BF2074"/>
  <c r="BE2074"/>
  <c r="BA2074"/>
  <c r="BD2074"/>
  <c r="BF699"/>
  <c r="BE699"/>
  <c r="BA699"/>
  <c r="BD699"/>
  <c r="BF685"/>
  <c r="BE685"/>
  <c r="BA685"/>
  <c r="BD685"/>
  <c r="BF423"/>
  <c r="BE423"/>
  <c r="BA423"/>
  <c r="BD423"/>
  <c r="BF348"/>
  <c r="BE348"/>
  <c r="BA348"/>
  <c r="BD348"/>
  <c r="BF390"/>
  <c r="BE390"/>
  <c r="BA390"/>
  <c r="BD390"/>
  <c r="BF1766"/>
  <c r="BE1766"/>
  <c r="BA1766"/>
  <c r="BD1766"/>
  <c r="BF1345"/>
  <c r="BE1345"/>
  <c r="BA1345"/>
  <c r="BD1345"/>
  <c r="BF1918"/>
  <c r="BE1918"/>
  <c r="BA1918"/>
  <c r="BD1918"/>
  <c r="BF1346"/>
  <c r="BE1346"/>
  <c r="BA1346"/>
  <c r="BD1346"/>
  <c r="BF1015"/>
  <c r="BE1015"/>
  <c r="BA1015"/>
  <c r="BD1015"/>
  <c r="BF2006"/>
  <c r="BE2006"/>
  <c r="BA2006"/>
  <c r="BD2006"/>
  <c r="BF986"/>
  <c r="BE986"/>
  <c r="BA986"/>
  <c r="BD986"/>
  <c r="BF420"/>
  <c r="BE420"/>
  <c r="BA420"/>
  <c r="BD420"/>
  <c r="BF1043"/>
  <c r="BE1043"/>
  <c r="BA1043"/>
  <c r="BD1043"/>
  <c r="BF1203"/>
  <c r="BE1203"/>
  <c r="BA1203"/>
  <c r="BD1203"/>
  <c r="BF2004"/>
  <c r="BE2004"/>
  <c r="BA2004"/>
  <c r="BD2004"/>
  <c r="BF1329"/>
  <c r="BE1329"/>
  <c r="BA1329"/>
  <c r="BD1329"/>
  <c r="BI428"/>
  <c r="BG428"/>
  <c r="BH428"/>
  <c r="BI1259"/>
  <c r="BG1259"/>
  <c r="BA1259"/>
  <c r="BH1259"/>
  <c r="BA2355"/>
  <c r="BG2355"/>
  <c r="BI2355"/>
  <c r="BH2355"/>
  <c r="BI2353"/>
  <c r="BG2353"/>
  <c r="BH2353"/>
  <c r="BF1642"/>
  <c r="BE1642"/>
  <c r="BD1642"/>
  <c r="BA1642"/>
  <c r="BA651"/>
  <c r="BG651"/>
  <c r="BI651"/>
  <c r="BH651"/>
  <c r="BI1916"/>
  <c r="BG1916"/>
  <c r="BH1916"/>
  <c r="BD104"/>
  <c r="BF104"/>
  <c r="BE104"/>
  <c r="BA104"/>
  <c r="BA1890"/>
  <c r="BH1890"/>
  <c r="BI1890"/>
  <c r="BG1890"/>
  <c r="BI2052"/>
  <c r="BH2052"/>
  <c r="BG2052"/>
  <c r="BF106"/>
  <c r="BE106"/>
  <c r="BD106"/>
  <c r="BA106"/>
  <c r="BA714"/>
  <c r="BH714"/>
  <c r="BI714"/>
  <c r="BG714"/>
  <c r="BA631"/>
  <c r="BE631"/>
  <c r="BD631"/>
  <c r="BF631"/>
  <c r="BE257"/>
  <c r="BF257"/>
  <c r="BA257"/>
  <c r="BD257"/>
  <c r="BD638"/>
  <c r="BF638"/>
  <c r="BA638"/>
  <c r="BE638"/>
  <c r="BF38"/>
  <c r="BA38"/>
  <c r="BE38"/>
  <c r="BD38"/>
  <c r="BI35"/>
  <c r="BH35"/>
  <c r="BG35"/>
  <c r="BD1127"/>
  <c r="BF1127"/>
  <c r="BA1127"/>
  <c r="BE1127"/>
  <c r="BA37"/>
  <c r="BE37"/>
  <c r="BD37"/>
  <c r="BF37"/>
  <c r="BE1120"/>
  <c r="BF1120"/>
  <c r="BA1120"/>
  <c r="BH2397"/>
  <c r="BI2397"/>
  <c r="BG2397"/>
  <c r="BD1665"/>
  <c r="BF1665"/>
  <c r="BE1665"/>
  <c r="BA1665"/>
  <c r="BH721"/>
  <c r="BI721"/>
  <c r="BG721"/>
  <c r="BA1964"/>
  <c r="BG1964"/>
  <c r="BH1964"/>
  <c r="BI1964"/>
  <c r="BH2356"/>
  <c r="BI2356"/>
  <c r="BG2356"/>
  <c r="BG2012"/>
  <c r="BH2012"/>
  <c r="BI2012"/>
  <c r="BD2111"/>
  <c r="BE2111"/>
  <c r="BF2111"/>
  <c r="BA2111"/>
  <c r="BD2108"/>
  <c r="BF2108"/>
  <c r="BA2108"/>
  <c r="BE2108"/>
  <c r="BH2109"/>
  <c r="BG2109"/>
  <c r="BI2109"/>
  <c r="BE72"/>
  <c r="BF72"/>
  <c r="BA72"/>
  <c r="BA76"/>
  <c r="BH76"/>
  <c r="BI76"/>
  <c r="BG76"/>
  <c r="BF2015"/>
  <c r="BA2015"/>
  <c r="BE2015"/>
  <c r="BH2414"/>
  <c r="BI2414"/>
  <c r="BG2414"/>
  <c r="BE80"/>
  <c r="BF80"/>
  <c r="BA80"/>
  <c r="BH75"/>
  <c r="BG75"/>
  <c r="BI75"/>
  <c r="BF77"/>
  <c r="BA77"/>
  <c r="BE77"/>
  <c r="BA1612"/>
  <c r="BH1612"/>
  <c r="BI1612"/>
  <c r="BG1612"/>
  <c r="BH185"/>
  <c r="BG185"/>
  <c r="BI185"/>
  <c r="BH1137"/>
  <c r="BG1137"/>
  <c r="BI1137"/>
  <c r="BF2409"/>
  <c r="BA2409"/>
  <c r="BE2409"/>
  <c r="BH18"/>
  <c r="BI18"/>
  <c r="BG18"/>
  <c r="BF184"/>
  <c r="BA184"/>
  <c r="BE184"/>
  <c r="BH71"/>
  <c r="BI71"/>
  <c r="BG71"/>
  <c r="BD3"/>
  <c r="BE3"/>
  <c r="BF3"/>
  <c r="BA3"/>
  <c r="BI968"/>
  <c r="BH968"/>
  <c r="BG968"/>
  <c r="BD759"/>
  <c r="BF759"/>
  <c r="BA759"/>
  <c r="BE759"/>
  <c r="BD963"/>
  <c r="BA963"/>
  <c r="BE963"/>
  <c r="BF963"/>
  <c r="BA182"/>
  <c r="BE182"/>
  <c r="BD182"/>
  <c r="BF182"/>
  <c r="BE2002"/>
  <c r="BA2002"/>
  <c r="BD2002"/>
  <c r="BF2002"/>
  <c r="BD2404"/>
  <c r="BF2404"/>
  <c r="BA2404"/>
  <c r="BE2404"/>
  <c r="BD1206"/>
  <c r="BF1206"/>
  <c r="BA1206"/>
  <c r="BE1206"/>
  <c r="BE666"/>
  <c r="BF666"/>
  <c r="BA666"/>
  <c r="BD666"/>
  <c r="BH665"/>
  <c r="BI665"/>
  <c r="BG665"/>
  <c r="BD2022"/>
  <c r="BF2022"/>
  <c r="BA2022"/>
  <c r="BE2022"/>
  <c r="BD661"/>
  <c r="BF661"/>
  <c r="BA661"/>
  <c r="BE661"/>
  <c r="BH2029"/>
  <c r="BI2029"/>
  <c r="BG2029"/>
  <c r="BG2263"/>
  <c r="BH2263"/>
  <c r="BI2263"/>
  <c r="BF1573"/>
  <c r="BA1573"/>
  <c r="BE1573"/>
  <c r="BH746"/>
  <c r="BG746"/>
  <c r="BI746"/>
  <c r="BF2032"/>
  <c r="BA2032"/>
  <c r="BE2032"/>
  <c r="BI1909"/>
  <c r="BH1909"/>
  <c r="BG1909"/>
  <c r="BI994"/>
  <c r="BH994"/>
  <c r="BG994"/>
  <c r="BH136"/>
  <c r="BG136"/>
  <c r="BI136"/>
  <c r="BA136"/>
  <c r="BI137"/>
  <c r="BH137"/>
  <c r="BG137"/>
  <c r="BI677"/>
  <c r="BH677"/>
  <c r="BG677"/>
  <c r="BF684"/>
  <c r="BD684"/>
  <c r="BA684"/>
  <c r="BE684"/>
  <c r="BG743"/>
  <c r="BH743"/>
  <c r="BI743"/>
  <c r="BH1606"/>
  <c r="BI1606"/>
  <c r="BG1606"/>
  <c r="BI957"/>
  <c r="BG957"/>
  <c r="BH957"/>
  <c r="BH240"/>
  <c r="BI240"/>
  <c r="BG240"/>
  <c r="BI2013"/>
  <c r="BG2013"/>
  <c r="BH2013"/>
  <c r="BG2036"/>
  <c r="BI2036"/>
  <c r="BH2036"/>
  <c r="BA2210"/>
  <c r="BI2210"/>
  <c r="BG2210"/>
  <c r="BH2210"/>
  <c r="BH748"/>
  <c r="BA748"/>
  <c r="BI748"/>
  <c r="BG748"/>
  <c r="BA1965"/>
  <c r="BI1965"/>
  <c r="BG1965"/>
  <c r="BH1965"/>
  <c r="BH267"/>
  <c r="BA267"/>
  <c r="BI267"/>
  <c r="BG267"/>
  <c r="BA265"/>
  <c r="BI265"/>
  <c r="BG265"/>
  <c r="BH265"/>
  <c r="BD996"/>
  <c r="BE996"/>
  <c r="BA996"/>
  <c r="BF996"/>
  <c r="BA971"/>
  <c r="BE971"/>
  <c r="BF971"/>
  <c r="BD971"/>
  <c r="BD229"/>
  <c r="BE229"/>
  <c r="BA229"/>
  <c r="BF229"/>
  <c r="BA238"/>
  <c r="BE238"/>
  <c r="BF238"/>
  <c r="BD238"/>
  <c r="BF2219"/>
  <c r="BD2219"/>
  <c r="BA2219"/>
  <c r="BE2219"/>
  <c r="BA2040"/>
  <c r="BF2040"/>
  <c r="BD2040"/>
  <c r="BE2040"/>
  <c r="BF1125"/>
  <c r="BD1125"/>
  <c r="BA1125"/>
  <c r="BE1125"/>
  <c r="BA2212"/>
  <c r="BE2212"/>
  <c r="BF2212"/>
  <c r="BD2212"/>
  <c r="BA7"/>
  <c r="BF7"/>
  <c r="BE7"/>
  <c r="BD7"/>
  <c r="BG1123"/>
  <c r="BA1123"/>
  <c r="BI1123"/>
  <c r="BH1123"/>
  <c r="BA28"/>
  <c r="BI28"/>
  <c r="BH28"/>
  <c r="BG28"/>
  <c r="BG2213"/>
  <c r="BA2213"/>
  <c r="BI2213"/>
  <c r="BH2213"/>
  <c r="BA30"/>
  <c r="BI30"/>
  <c r="BH30"/>
  <c r="BG30"/>
  <c r="BG2209"/>
  <c r="BA2209"/>
  <c r="BI2209"/>
  <c r="BH2209"/>
  <c r="BA59"/>
  <c r="BI59"/>
  <c r="BH59"/>
  <c r="BG59"/>
  <c r="BG2222"/>
  <c r="BA2222"/>
  <c r="BI2222"/>
  <c r="BH2222"/>
  <c r="BA2229"/>
  <c r="BI2229"/>
  <c r="BG2229"/>
  <c r="BH2229"/>
  <c r="BH2223"/>
  <c r="BA2223"/>
  <c r="BI2223"/>
  <c r="BG2223"/>
  <c r="BA2227"/>
  <c r="BI2227"/>
  <c r="BG2227"/>
  <c r="BH2227"/>
  <c r="BA2225"/>
  <c r="BF2225"/>
  <c r="BD2225"/>
  <c r="BE2225"/>
  <c r="BH1135"/>
  <c r="BG1135"/>
  <c r="BI1135"/>
  <c r="BI2224"/>
  <c r="BH2224"/>
  <c r="BG2224"/>
  <c r="BI2226"/>
  <c r="BH2226"/>
  <c r="BA2226"/>
  <c r="BG2226"/>
  <c r="BA175"/>
  <c r="BE175"/>
  <c r="BF175"/>
  <c r="BD175"/>
  <c r="BI260"/>
  <c r="BH260"/>
  <c r="BG260"/>
  <c r="BA260"/>
  <c r="BH262"/>
  <c r="BG262"/>
  <c r="BI262"/>
  <c r="BG1605"/>
  <c r="BI1605"/>
  <c r="BH1605"/>
  <c r="BG261"/>
  <c r="BA261"/>
  <c r="BI261"/>
  <c r="BH261"/>
  <c r="BH2302"/>
  <c r="BG2302"/>
  <c r="BA745"/>
  <c r="BI745"/>
  <c r="BH745"/>
  <c r="BG745"/>
  <c r="BH1568"/>
  <c r="BA1568"/>
  <c r="BI1568"/>
  <c r="BG1568"/>
  <c r="BD145"/>
  <c r="BE145"/>
  <c r="BA145"/>
  <c r="BF145"/>
  <c r="BG760"/>
  <c r="BH760"/>
  <c r="BA1567"/>
  <c r="BF1567"/>
  <c r="BE1567"/>
  <c r="BD1567"/>
  <c r="BA1552"/>
  <c r="BF1552"/>
  <c r="BE1552"/>
  <c r="BD1552"/>
  <c r="BI1907"/>
  <c r="BH1907"/>
  <c r="BG1907"/>
  <c r="BA1907"/>
  <c r="BH1879"/>
  <c r="BI1879"/>
  <c r="BG1879"/>
  <c r="BH2168"/>
  <c r="BG2168"/>
  <c r="BI2168"/>
  <c r="BF142"/>
  <c r="BD142"/>
  <c r="BA142"/>
  <c r="BE142"/>
  <c r="BA139"/>
  <c r="BE139"/>
  <c r="BF139"/>
  <c r="BD139"/>
  <c r="BF1966"/>
  <c r="BD1966"/>
  <c r="BA1966"/>
  <c r="BE1966"/>
  <c r="BA2170"/>
  <c r="BE2170"/>
  <c r="BF2170"/>
  <c r="BD2170"/>
  <c r="BD144"/>
  <c r="BF144"/>
  <c r="BA144"/>
  <c r="BE144"/>
  <c r="BA143"/>
  <c r="BE143"/>
  <c r="BD143"/>
  <c r="BF143"/>
  <c r="BD1911"/>
  <c r="BF1911"/>
  <c r="BA1911"/>
  <c r="BE1911"/>
  <c r="BD1551"/>
  <c r="BE1551"/>
  <c r="BF1551"/>
  <c r="BA1551"/>
  <c r="BE1912"/>
  <c r="BD1912"/>
  <c r="BF1912"/>
  <c r="BA1912"/>
  <c r="BA1499"/>
  <c r="BE1499"/>
  <c r="BD1499"/>
  <c r="BF1499"/>
  <c r="BA2129"/>
  <c r="BE2129"/>
  <c r="BF2129"/>
  <c r="BD2129"/>
  <c r="BA675"/>
  <c r="BF675"/>
  <c r="BE675"/>
  <c r="BD675"/>
  <c r="BD2153"/>
  <c r="BF2153"/>
  <c r="BA2153"/>
  <c r="BE2153"/>
  <c r="BD2418"/>
  <c r="BE2418"/>
  <c r="BF2418"/>
  <c r="BA2418"/>
  <c r="BE2128"/>
  <c r="BF2128"/>
  <c r="BA2128"/>
  <c r="BI2003"/>
  <c r="BH2003"/>
  <c r="BG2003"/>
  <c r="BI2131"/>
  <c r="BH2131"/>
  <c r="BG2131"/>
  <c r="BA2132"/>
  <c r="BE2132"/>
  <c r="BF2132"/>
  <c r="BD2132"/>
  <c r="BE1856"/>
  <c r="BD1856"/>
  <c r="BF1856"/>
  <c r="BA1856"/>
  <c r="BF2240"/>
  <c r="BA2240"/>
  <c r="BE2240"/>
  <c r="BD2240"/>
  <c r="BE2133"/>
  <c r="BD2133"/>
  <c r="BF2133"/>
  <c r="BA2133"/>
  <c r="BA1849"/>
  <c r="BE1849"/>
  <c r="BF1849"/>
  <c r="BD1849"/>
  <c r="BF1496"/>
  <c r="BD1496"/>
  <c r="BA1496"/>
  <c r="BE1496"/>
  <c r="BA2165"/>
  <c r="BE2165"/>
  <c r="BF2165"/>
  <c r="BD2165"/>
  <c r="BH2024"/>
  <c r="BI2024"/>
  <c r="BG2024"/>
  <c r="BI1852"/>
  <c r="BG1852"/>
  <c r="BH1852"/>
  <c r="BI1497"/>
  <c r="BH1497"/>
  <c r="BG1497"/>
  <c r="BI1853"/>
  <c r="BH1853"/>
  <c r="BG1853"/>
  <c r="BI253"/>
  <c r="BH253"/>
  <c r="BG253"/>
  <c r="BG969"/>
  <c r="BI969"/>
  <c r="BH969"/>
  <c r="BA1777"/>
  <c r="BI1777"/>
  <c r="BG1777"/>
  <c r="BH1777"/>
  <c r="BA2120"/>
  <c r="BE2120"/>
  <c r="BF2120"/>
  <c r="BD2120"/>
  <c r="BG2162"/>
  <c r="BI2162"/>
  <c r="BH2162"/>
  <c r="BI2416"/>
  <c r="BH2416"/>
  <c r="BG2416"/>
  <c r="BI1783"/>
  <c r="BH1783"/>
  <c r="BG1783"/>
  <c r="BI2150"/>
  <c r="BG2150"/>
  <c r="BH2150"/>
  <c r="BI2163"/>
  <c r="BG2163"/>
  <c r="BH2163"/>
  <c r="BI669"/>
  <c r="BG669"/>
  <c r="BH669"/>
  <c r="BI2123"/>
  <c r="BG2123"/>
  <c r="BH2123"/>
  <c r="BG1617"/>
  <c r="BH1617"/>
  <c r="BI1617"/>
  <c r="BH673"/>
  <c r="BI673"/>
  <c r="BG673"/>
  <c r="BI662"/>
  <c r="BG662"/>
  <c r="BH662"/>
  <c r="BH1614"/>
  <c r="BI1614"/>
  <c r="BG1614"/>
  <c r="BI1971"/>
  <c r="BH1971"/>
  <c r="BG1971"/>
  <c r="BI1699"/>
  <c r="BG1699"/>
  <c r="BH1699"/>
  <c r="BH1963"/>
  <c r="BG1963"/>
  <c r="BI1963"/>
  <c r="BI125"/>
  <c r="BG125"/>
  <c r="BH125"/>
  <c r="BH658"/>
  <c r="BA658"/>
  <c r="BI658"/>
  <c r="BG658"/>
  <c r="BA308"/>
  <c r="BF308"/>
  <c r="BE308"/>
  <c r="BD308"/>
  <c r="BA250"/>
  <c r="BF250"/>
  <c r="BE250"/>
  <c r="BD250"/>
  <c r="BI2289"/>
  <c r="BH2289"/>
  <c r="BA2289"/>
  <c r="BG2289"/>
  <c r="BI741"/>
  <c r="BG741"/>
  <c r="BH741"/>
  <c r="BI1165"/>
  <c r="BG1165"/>
  <c r="BA1165"/>
  <c r="BH1165"/>
  <c r="BA242"/>
  <c r="BH242"/>
  <c r="BI242"/>
  <c r="BG242"/>
  <c r="BI1163"/>
  <c r="BG1163"/>
  <c r="BA1163"/>
  <c r="BH1163"/>
  <c r="BG1161"/>
  <c r="BA1161"/>
  <c r="BI1161"/>
  <c r="BH1161"/>
  <c r="BA1610"/>
  <c r="BI1610"/>
  <c r="BH1610"/>
  <c r="BG1610"/>
  <c r="BG1156"/>
  <c r="BA1156"/>
  <c r="BI1156"/>
  <c r="BH1156"/>
  <c r="BA1153"/>
  <c r="BI1153"/>
  <c r="BH1153"/>
  <c r="BG1153"/>
  <c r="BA1157"/>
  <c r="BH1157"/>
  <c r="BI1157"/>
  <c r="BG1157"/>
  <c r="BA1154"/>
  <c r="BI1154"/>
  <c r="BH1154"/>
  <c r="BG1154"/>
  <c r="BG2285"/>
  <c r="BA2285"/>
  <c r="BI2285"/>
  <c r="BH2285"/>
  <c r="BA1168"/>
  <c r="BI1168"/>
  <c r="BH1168"/>
  <c r="BG1168"/>
  <c r="BA1999"/>
  <c r="BH1999"/>
  <c r="BI1999"/>
  <c r="BG1999"/>
  <c r="BI246"/>
  <c r="BG246"/>
  <c r="BA246"/>
  <c r="BH246"/>
  <c r="BA245"/>
  <c r="BH245"/>
  <c r="BI245"/>
  <c r="BG245"/>
  <c r="BI2299"/>
  <c r="BG2299"/>
  <c r="BA2299"/>
  <c r="BH2299"/>
  <c r="BH1166"/>
  <c r="BA1166"/>
  <c r="BI1166"/>
  <c r="BG1166"/>
  <c r="BA1169"/>
  <c r="BI1169"/>
  <c r="BH1169"/>
  <c r="BG1169"/>
  <c r="BA2298"/>
  <c r="BH2298"/>
  <c r="BI2298"/>
  <c r="BG2298"/>
  <c r="BI1148"/>
  <c r="BG1148"/>
  <c r="BA1148"/>
  <c r="BH1148"/>
  <c r="BA740"/>
  <c r="BF740"/>
  <c r="BE740"/>
  <c r="BD740"/>
  <c r="BF2019"/>
  <c r="BA2019"/>
  <c r="BE2019"/>
  <c r="BD2019"/>
  <c r="BD2274"/>
  <c r="BE2274"/>
  <c r="BF2274"/>
  <c r="BA2274"/>
  <c r="BA2258"/>
  <c r="BG2258"/>
  <c r="BI2258"/>
  <c r="BH2258"/>
  <c r="BA1968"/>
  <c r="BE1968"/>
  <c r="BF1968"/>
  <c r="BI1967"/>
  <c r="BH1967"/>
  <c r="BG1967"/>
  <c r="BF2262"/>
  <c r="BA2262"/>
  <c r="BD2262"/>
  <c r="BE2262"/>
  <c r="BF2265"/>
  <c r="BD2265"/>
  <c r="BE2265"/>
  <c r="BA2265"/>
  <c r="BH230"/>
  <c r="BI230"/>
  <c r="BG230"/>
  <c r="BI1633"/>
  <c r="BH1633"/>
  <c r="BG1633"/>
  <c r="BH2117"/>
  <c r="BG2117"/>
  <c r="BI2117"/>
  <c r="BD2098"/>
  <c r="BA2098"/>
  <c r="BF2098"/>
  <c r="BE2098"/>
  <c r="BF2374"/>
  <c r="BA2374"/>
  <c r="BE2374"/>
  <c r="BD2374"/>
  <c r="BF2115"/>
  <c r="BD2115"/>
  <c r="BA2115"/>
  <c r="BE2115"/>
  <c r="BF2398"/>
  <c r="BA2398"/>
  <c r="BE2398"/>
  <c r="BD2398"/>
  <c r="BF2097"/>
  <c r="BD2097"/>
  <c r="BA2097"/>
  <c r="BE2097"/>
  <c r="BF1139"/>
  <c r="BD1139"/>
  <c r="BE1139"/>
  <c r="BA1139"/>
  <c r="BE1683"/>
  <c r="BD1683"/>
  <c r="BF1683"/>
  <c r="BA1683"/>
  <c r="BE2381"/>
  <c r="BD2381"/>
  <c r="BF2381"/>
  <c r="BA2381"/>
  <c r="BD2243"/>
  <c r="BF2243"/>
  <c r="BA2243"/>
  <c r="BE2243"/>
  <c r="BD2313"/>
  <c r="BF2313"/>
  <c r="BA2313"/>
  <c r="BE2313"/>
  <c r="BI1416"/>
  <c r="BG1416"/>
  <c r="BH1416"/>
  <c r="BA1416"/>
  <c r="BG1417"/>
  <c r="BH1417"/>
  <c r="BI1417"/>
  <c r="BA1406"/>
  <c r="BD1406"/>
  <c r="BE1406"/>
  <c r="BF1406"/>
  <c r="BI1201"/>
  <c r="BG1201"/>
  <c r="BH1201"/>
  <c r="BA1201"/>
  <c r="BG1424"/>
  <c r="BH1424"/>
  <c r="BI1424"/>
  <c r="BA1233"/>
  <c r="BD1233"/>
  <c r="BE1233"/>
  <c r="BF1233"/>
  <c r="BI1302"/>
  <c r="BG1302"/>
  <c r="BH1302"/>
  <c r="BA1302"/>
  <c r="BG1977"/>
  <c r="BH1977"/>
  <c r="BI1977"/>
  <c r="BA1778"/>
  <c r="BD1778"/>
  <c r="BE1778"/>
  <c r="BF1778"/>
  <c r="BI313"/>
  <c r="BG313"/>
  <c r="BH313"/>
  <c r="BA313"/>
  <c r="BG1601"/>
  <c r="BH1601"/>
  <c r="BI1601"/>
  <c r="BA32"/>
  <c r="BD32"/>
  <c r="BE32"/>
  <c r="BF32"/>
  <c r="BI1446"/>
  <c r="BG1446"/>
  <c r="BH1446"/>
  <c r="BA1446"/>
  <c r="BG696"/>
  <c r="BH696"/>
  <c r="BI696"/>
  <c r="BA1207"/>
  <c r="BD1207"/>
  <c r="BE1207"/>
  <c r="BF1207"/>
  <c r="BI50"/>
  <c r="BG50"/>
  <c r="BH50"/>
  <c r="BA50"/>
  <c r="BG2072"/>
  <c r="BH2072"/>
  <c r="BI2072"/>
  <c r="BA2072"/>
  <c r="BI1348"/>
  <c r="BA1348"/>
  <c r="BG1348"/>
  <c r="BH1348"/>
  <c r="BI1327"/>
  <c r="BH1327"/>
  <c r="BG1327"/>
  <c r="BI1109"/>
  <c r="BH1109"/>
  <c r="BG1109"/>
  <c r="BI1936"/>
  <c r="BG1936"/>
  <c r="BH1936"/>
  <c r="BI1721"/>
  <c r="BA1721"/>
  <c r="BG1721"/>
  <c r="BH1721"/>
  <c r="BI81"/>
  <c r="BH81"/>
  <c r="BG81"/>
  <c r="BI1897"/>
  <c r="BH1897"/>
  <c r="BG1897"/>
  <c r="BI1580"/>
  <c r="BG1580"/>
  <c r="BH1580"/>
  <c r="BI1986"/>
  <c r="BG1986"/>
  <c r="BA1986"/>
  <c r="BF61"/>
  <c r="BE61"/>
  <c r="BA61"/>
  <c r="BD61"/>
  <c r="BF148"/>
  <c r="BE148"/>
  <c r="BA148"/>
  <c r="BD148"/>
  <c r="BF697"/>
  <c r="BE697"/>
  <c r="BA697"/>
  <c r="BD697"/>
  <c r="BF1690"/>
  <c r="BE1690"/>
  <c r="BA1690"/>
  <c r="BD1690"/>
  <c r="BF1976"/>
  <c r="BE1976"/>
  <c r="BA1976"/>
  <c r="BD1976"/>
  <c r="BF1590"/>
  <c r="BE1590"/>
  <c r="BA1590"/>
  <c r="BD1590"/>
  <c r="BF1764"/>
  <c r="BE1764"/>
  <c r="BA1764"/>
  <c r="BD1764"/>
  <c r="BF1472"/>
  <c r="BE1472"/>
  <c r="BA1472"/>
  <c r="BD1472"/>
  <c r="BF1347"/>
  <c r="BE1347"/>
  <c r="BA1347"/>
  <c r="BD1347"/>
  <c r="BF1530"/>
  <c r="BE1530"/>
  <c r="BA1530"/>
  <c r="BD1530"/>
  <c r="BF1326"/>
  <c r="BE1326"/>
  <c r="BA1326"/>
  <c r="BD1326"/>
  <c r="BF1324"/>
  <c r="BE1324"/>
  <c r="BA1324"/>
  <c r="BD1324"/>
  <c r="BF1579"/>
  <c r="BE1579"/>
  <c r="BA1579"/>
  <c r="BD1579"/>
  <c r="BF1948"/>
  <c r="BE1948"/>
  <c r="BA1948"/>
  <c r="BD1948"/>
  <c r="BF99"/>
  <c r="BE99"/>
  <c r="BA99"/>
  <c r="BD99"/>
  <c r="BF1533"/>
  <c r="BE1533"/>
  <c r="BA1533"/>
  <c r="BD1533"/>
  <c r="BF1357"/>
  <c r="BE1357"/>
  <c r="BA1357"/>
  <c r="BD1357"/>
  <c r="BF1204"/>
  <c r="BE1204"/>
  <c r="BA1204"/>
  <c r="BD1204"/>
  <c r="BI1786"/>
  <c r="BG1786"/>
  <c r="BA1786"/>
  <c r="BH1786"/>
  <c r="BI426"/>
  <c r="BG426"/>
  <c r="BH426"/>
  <c r="BI1205"/>
  <c r="BG1205"/>
  <c r="BH1205"/>
  <c r="BI2354"/>
  <c r="BG2354"/>
  <c r="BH2354"/>
  <c r="BF2351"/>
  <c r="BE2351"/>
  <c r="BD2351"/>
  <c r="BA2351"/>
  <c r="BA2049"/>
  <c r="BG2049"/>
  <c r="BI2049"/>
  <c r="BH2049"/>
  <c r="BI723"/>
  <c r="BG723"/>
  <c r="BH723"/>
  <c r="BD2139"/>
  <c r="BF2139"/>
  <c r="BE2139"/>
  <c r="BA2139"/>
  <c r="BA2126"/>
  <c r="BH2126"/>
  <c r="BI2126"/>
  <c r="BG2126"/>
  <c r="BI2095"/>
  <c r="BH2095"/>
  <c r="BG2095"/>
  <c r="BE2104"/>
  <c r="BF2104"/>
  <c r="BD2104"/>
  <c r="BA2104"/>
  <c r="BA2054"/>
  <c r="BG2054"/>
  <c r="BI2054"/>
  <c r="BH2054"/>
  <c r="BI652"/>
  <c r="BH652"/>
  <c r="BG652"/>
  <c r="BG111"/>
  <c r="BH111"/>
  <c r="BI111"/>
  <c r="BA111"/>
  <c r="BH1133"/>
  <c r="BI1133"/>
  <c r="BG1133"/>
  <c r="BA1133"/>
  <c r="BH608"/>
  <c r="BI608"/>
  <c r="BG608"/>
  <c r="BA608"/>
  <c r="BG610"/>
  <c r="BH610"/>
  <c r="BI610"/>
  <c r="BA610"/>
  <c r="BE35"/>
  <c r="BF35"/>
  <c r="BA35"/>
  <c r="BA34"/>
  <c r="BH34"/>
  <c r="BG34"/>
  <c r="BI34"/>
  <c r="BG39"/>
  <c r="BH39"/>
  <c r="BI39"/>
  <c r="BI1120"/>
  <c r="BH1120"/>
  <c r="BG1120"/>
  <c r="BA219"/>
  <c r="BG219"/>
  <c r="BH219"/>
  <c r="BI219"/>
  <c r="BH2329"/>
  <c r="BI2329"/>
  <c r="BG2329"/>
  <c r="BH298"/>
  <c r="BG298"/>
  <c r="BI298"/>
  <c r="BD2399"/>
  <c r="BF2399"/>
  <c r="BE2399"/>
  <c r="BA2399"/>
  <c r="BD2378"/>
  <c r="BF2378"/>
  <c r="BA2378"/>
  <c r="BE2378"/>
  <c r="BA2160"/>
  <c r="BH2160"/>
  <c r="BG2160"/>
  <c r="BI2160"/>
  <c r="BH2105"/>
  <c r="BG2105"/>
  <c r="BI2105"/>
  <c r="BD2106"/>
  <c r="BF2106"/>
  <c r="BA2106"/>
  <c r="BE2106"/>
  <c r="BH72"/>
  <c r="BG72"/>
  <c r="BI72"/>
  <c r="BH2015"/>
  <c r="BI2015"/>
  <c r="BG2015"/>
  <c r="BE2419"/>
  <c r="BF2419"/>
  <c r="BA2419"/>
  <c r="BD2419"/>
  <c r="BH80"/>
  <c r="BG80"/>
  <c r="BI80"/>
  <c r="BE2087"/>
  <c r="BF2087"/>
  <c r="BA2087"/>
  <c r="BD2087"/>
  <c r="BH77"/>
  <c r="BI77"/>
  <c r="BG77"/>
  <c r="BD2141"/>
  <c r="BF2141"/>
  <c r="BA2141"/>
  <c r="BE2141"/>
  <c r="BD2413"/>
  <c r="BE2413"/>
  <c r="BF2413"/>
  <c r="BA2413"/>
  <c r="BE10"/>
  <c r="BF10"/>
  <c r="BA10"/>
  <c r="BD10"/>
  <c r="BH2409"/>
  <c r="BI2409"/>
  <c r="BG2409"/>
  <c r="BE2406"/>
  <c r="BF2406"/>
  <c r="BA2406"/>
  <c r="BD2406"/>
  <c r="BH184"/>
  <c r="BI184"/>
  <c r="BG184"/>
  <c r="BD74"/>
  <c r="BF74"/>
  <c r="BA74"/>
  <c r="BE74"/>
  <c r="BH2301"/>
  <c r="BI2301"/>
  <c r="BG2301"/>
  <c r="BD1868"/>
  <c r="BF1868"/>
  <c r="BA1868"/>
  <c r="BE1868"/>
  <c r="BG758"/>
  <c r="BH758"/>
  <c r="BI758"/>
  <c r="BG1584"/>
  <c r="BH1584"/>
  <c r="BI1584"/>
  <c r="BH1136"/>
  <c r="BG1136"/>
  <c r="BI1136"/>
  <c r="BH1975"/>
  <c r="BG1975"/>
  <c r="BI1975"/>
  <c r="BA1979"/>
  <c r="BE1979"/>
  <c r="BD1979"/>
  <c r="BF1979"/>
  <c r="BH2027"/>
  <c r="BG2027"/>
  <c r="BI2027"/>
  <c r="BF665"/>
  <c r="BA665"/>
  <c r="BE665"/>
  <c r="BA671"/>
  <c r="BH671"/>
  <c r="BI671"/>
  <c r="BG671"/>
  <c r="BH2016"/>
  <c r="BI2016"/>
  <c r="BG2016"/>
  <c r="BD1444"/>
  <c r="BE1444"/>
  <c r="BF1444"/>
  <c r="BA1444"/>
  <c r="BD2025"/>
  <c r="BF2025"/>
  <c r="BA2025"/>
  <c r="BE2025"/>
  <c r="BF1842"/>
  <c r="BA1842"/>
  <c r="BE1842"/>
  <c r="BD1842"/>
  <c r="BI1573"/>
  <c r="BH1573"/>
  <c r="BG1573"/>
  <c r="BD1980"/>
  <c r="BF1980"/>
  <c r="BA1980"/>
  <c r="BE1980"/>
  <c r="BI2032"/>
  <c r="BH2032"/>
  <c r="BG2032"/>
  <c r="BI41"/>
  <c r="BH41"/>
  <c r="BG41"/>
  <c r="BI676"/>
  <c r="BG676"/>
  <c r="BH676"/>
  <c r="BF231"/>
  <c r="BA231"/>
  <c r="BD231"/>
  <c r="BE231"/>
  <c r="BD678"/>
  <c r="BE678"/>
  <c r="BA678"/>
  <c r="BF678"/>
  <c r="BH2138"/>
  <c r="BA2138"/>
  <c r="BI2138"/>
  <c r="BG2138"/>
  <c r="BF743"/>
  <c r="BA743"/>
  <c r="BE743"/>
  <c r="BI1850"/>
  <c r="BH1850"/>
  <c r="BG1850"/>
  <c r="BF66"/>
  <c r="BD66"/>
  <c r="BA66"/>
  <c r="BE66"/>
  <c r="BA232"/>
  <c r="BE232"/>
  <c r="BF232"/>
  <c r="BD232"/>
  <c r="BF1876"/>
  <c r="BD1876"/>
  <c r="BA1876"/>
  <c r="BE1876"/>
  <c r="BA1000"/>
  <c r="BE1000"/>
  <c r="BF1000"/>
  <c r="BD1000"/>
  <c r="BF998"/>
  <c r="BD998"/>
  <c r="BA998"/>
  <c r="BE998"/>
  <c r="BA1722"/>
  <c r="BF1722"/>
  <c r="BD1722"/>
  <c r="BE1722"/>
  <c r="BF747"/>
  <c r="BD747"/>
  <c r="BA747"/>
  <c r="BE747"/>
  <c r="BA1934"/>
  <c r="BF1934"/>
  <c r="BD1934"/>
  <c r="BE1934"/>
  <c r="BF266"/>
  <c r="BD266"/>
  <c r="BA266"/>
  <c r="BE266"/>
  <c r="BA264"/>
  <c r="BE264"/>
  <c r="BD264"/>
  <c r="BF264"/>
  <c r="BI995"/>
  <c r="BG995"/>
  <c r="BH995"/>
  <c r="BA995"/>
  <c r="BG1149"/>
  <c r="BA1149"/>
  <c r="BI1149"/>
  <c r="BH1149"/>
  <c r="BI228"/>
  <c r="BH228"/>
  <c r="BG228"/>
  <c r="BA228"/>
  <c r="BH2283"/>
  <c r="BA2283"/>
  <c r="BI2283"/>
  <c r="BG2283"/>
  <c r="BI1126"/>
  <c r="BH1126"/>
  <c r="BG1126"/>
  <c r="BA1126"/>
  <c r="BG8"/>
  <c r="BA8"/>
  <c r="BI8"/>
  <c r="BH8"/>
  <c r="BI29"/>
  <c r="BG29"/>
  <c r="BH29"/>
  <c r="BA29"/>
  <c r="BA1121"/>
  <c r="BH1121"/>
  <c r="BI1121"/>
  <c r="BG1121"/>
  <c r="BD1124"/>
  <c r="BF1124"/>
  <c r="BA1124"/>
  <c r="BE1124"/>
  <c r="BF9"/>
  <c r="BD9"/>
  <c r="BA9"/>
  <c r="BE9"/>
  <c r="BA2214"/>
  <c r="BF2214"/>
  <c r="BD2214"/>
  <c r="BE2214"/>
  <c r="BD31"/>
  <c r="BE31"/>
  <c r="BA31"/>
  <c r="BF31"/>
  <c r="BA2211"/>
  <c r="BE2211"/>
  <c r="BF2211"/>
  <c r="BD2211"/>
  <c r="BF6"/>
  <c r="BD6"/>
  <c r="BA6"/>
  <c r="BE6"/>
  <c r="BA63"/>
  <c r="BE63"/>
  <c r="BF63"/>
  <c r="BD63"/>
  <c r="BD2230"/>
  <c r="BE2230"/>
  <c r="BA2230"/>
  <c r="BF2230"/>
  <c r="BA1132"/>
  <c r="BF1132"/>
  <c r="BD1132"/>
  <c r="BE1132"/>
  <c r="BF274"/>
  <c r="BD274"/>
  <c r="BA274"/>
  <c r="BE274"/>
  <c r="BD33"/>
  <c r="BF33"/>
  <c r="BA33"/>
  <c r="BE33"/>
  <c r="BF1135"/>
  <c r="BA1135"/>
  <c r="BE1135"/>
  <c r="BI2231"/>
  <c r="BH2231"/>
  <c r="BG2231"/>
  <c r="BF2084"/>
  <c r="BA2084"/>
  <c r="BD2084"/>
  <c r="BE2084"/>
  <c r="BE2228"/>
  <c r="BD2228"/>
  <c r="BF2228"/>
  <c r="BA2228"/>
  <c r="BF2233"/>
  <c r="BD2233"/>
  <c r="BA2233"/>
  <c r="BE2233"/>
  <c r="BD272"/>
  <c r="BE272"/>
  <c r="BF272"/>
  <c r="BA272"/>
  <c r="BD1605"/>
  <c r="BF1605"/>
  <c r="BA1605"/>
  <c r="BE1605"/>
  <c r="BA1619"/>
  <c r="BE1619"/>
  <c r="BF1619"/>
  <c r="BD1619"/>
  <c r="BD2302"/>
  <c r="BF2302"/>
  <c r="BA2302"/>
  <c r="BE2302"/>
  <c r="BF1212"/>
  <c r="BD1212"/>
  <c r="BA1212"/>
  <c r="BE1212"/>
  <c r="BA254"/>
  <c r="BE254"/>
  <c r="BF254"/>
  <c r="BD254"/>
  <c r="BE1935"/>
  <c r="BA1935"/>
  <c r="BF1935"/>
  <c r="BD1935"/>
  <c r="BF760"/>
  <c r="BA760"/>
  <c r="BE760"/>
  <c r="BA1926"/>
  <c r="BF1926"/>
  <c r="BE1926"/>
  <c r="BD1926"/>
  <c r="BA988"/>
  <c r="BE988"/>
  <c r="BD988"/>
  <c r="BF988"/>
  <c r="BD1906"/>
  <c r="BE1906"/>
  <c r="BF1906"/>
  <c r="BA1906"/>
  <c r="BF1908"/>
  <c r="BD1908"/>
  <c r="BA1908"/>
  <c r="BE1908"/>
  <c r="BI1547"/>
  <c r="BH1547"/>
  <c r="BG1547"/>
  <c r="BI2033"/>
  <c r="BH2033"/>
  <c r="BG2033"/>
  <c r="BH680"/>
  <c r="BI680"/>
  <c r="BG680"/>
  <c r="BI2135"/>
  <c r="BH2135"/>
  <c r="BG2135"/>
  <c r="BA2035"/>
  <c r="BF2035"/>
  <c r="BE2035"/>
  <c r="BD2035"/>
  <c r="BG2034"/>
  <c r="BA2034"/>
  <c r="BI2034"/>
  <c r="BH2034"/>
  <c r="BI681"/>
  <c r="BG681"/>
  <c r="BA681"/>
  <c r="BH681"/>
  <c r="BH1554"/>
  <c r="BA1554"/>
  <c r="BI1554"/>
  <c r="BG1554"/>
  <c r="BH1553"/>
  <c r="BI1553"/>
  <c r="BG1553"/>
  <c r="BI1913"/>
  <c r="BH1913"/>
  <c r="BG1913"/>
  <c r="BG1499"/>
  <c r="BH1499"/>
  <c r="BI1499"/>
  <c r="BA2124"/>
  <c r="BG2124"/>
  <c r="BI2124"/>
  <c r="BH2124"/>
  <c r="BA2018"/>
  <c r="BD2018"/>
  <c r="BF2018"/>
  <c r="BE2018"/>
  <c r="BA2017"/>
  <c r="BI2017"/>
  <c r="BG2017"/>
  <c r="BH2017"/>
  <c r="BF2127"/>
  <c r="BD2127"/>
  <c r="BE2127"/>
  <c r="BA2127"/>
  <c r="BG2128"/>
  <c r="BH2128"/>
  <c r="BI2128"/>
  <c r="BI674"/>
  <c r="BG674"/>
  <c r="BH674"/>
  <c r="BI2026"/>
  <c r="BH2026"/>
  <c r="BG2026"/>
  <c r="BH1847"/>
  <c r="BA1847"/>
  <c r="BI1847"/>
  <c r="BG1847"/>
  <c r="BI2164"/>
  <c r="BG2164"/>
  <c r="BH2164"/>
  <c r="BA2164"/>
  <c r="BG2167"/>
  <c r="BI2167"/>
  <c r="BH2167"/>
  <c r="BA2167"/>
  <c r="BI1848"/>
  <c r="BH1848"/>
  <c r="BA1848"/>
  <c r="BG1848"/>
  <c r="BG1851"/>
  <c r="BI1851"/>
  <c r="BH1851"/>
  <c r="BA1851"/>
  <c r="BI2125"/>
  <c r="BH2125"/>
  <c r="BA2125"/>
  <c r="BG2125"/>
  <c r="BA2024"/>
  <c r="BE2024"/>
  <c r="BF2024"/>
  <c r="BI133"/>
  <c r="BG133"/>
  <c r="BH133"/>
  <c r="BI1498"/>
  <c r="BG1498"/>
  <c r="BH1498"/>
  <c r="BI1854"/>
  <c r="BG1854"/>
  <c r="BH1854"/>
  <c r="BI1374"/>
  <c r="BG1374"/>
  <c r="BH1374"/>
  <c r="BI1373"/>
  <c r="BH1373"/>
  <c r="BG1373"/>
  <c r="BE1780"/>
  <c r="BD1780"/>
  <c r="BF1780"/>
  <c r="BA1780"/>
  <c r="BF1375"/>
  <c r="BD1375"/>
  <c r="BE1375"/>
  <c r="BA1375"/>
  <c r="BA2162"/>
  <c r="BE2162"/>
  <c r="BF2162"/>
  <c r="BI668"/>
  <c r="BH668"/>
  <c r="BG668"/>
  <c r="BI2151"/>
  <c r="BH2151"/>
  <c r="BG2151"/>
  <c r="BI1784"/>
  <c r="BG1784"/>
  <c r="BH1784"/>
  <c r="BI2122"/>
  <c r="BG2122"/>
  <c r="BH2122"/>
  <c r="BI129"/>
  <c r="BG129"/>
  <c r="BH129"/>
  <c r="BI127"/>
  <c r="BG127"/>
  <c r="BH127"/>
  <c r="BF1616"/>
  <c r="BA1616"/>
  <c r="BE1616"/>
  <c r="BD1616"/>
  <c r="BI132"/>
  <c r="BH132"/>
  <c r="BG132"/>
  <c r="BF126"/>
  <c r="BD126"/>
  <c r="BA126"/>
  <c r="BE126"/>
  <c r="BF1615"/>
  <c r="BD1615"/>
  <c r="BE1615"/>
  <c r="BA1615"/>
  <c r="BA1613"/>
  <c r="BD1613"/>
  <c r="BF1613"/>
  <c r="BE1613"/>
  <c r="BA1700"/>
  <c r="BE1700"/>
  <c r="BD1700"/>
  <c r="BF1700"/>
  <c r="BE744"/>
  <c r="BF744"/>
  <c r="BD744"/>
  <c r="BA744"/>
  <c r="BF2008"/>
  <c r="BA2008"/>
  <c r="BD2008"/>
  <c r="BE2008"/>
  <c r="BF118"/>
  <c r="BA118"/>
  <c r="BE118"/>
  <c r="BD118"/>
  <c r="BA309"/>
  <c r="BF309"/>
  <c r="BE309"/>
  <c r="BD309"/>
  <c r="BA251"/>
  <c r="BF251"/>
  <c r="BE251"/>
  <c r="BD251"/>
  <c r="BD718"/>
  <c r="BF718"/>
  <c r="BA718"/>
  <c r="BE718"/>
  <c r="BD1969"/>
  <c r="BF1969"/>
  <c r="BA1969"/>
  <c r="BE1969"/>
  <c r="BE2277"/>
  <c r="BA2277"/>
  <c r="BF2277"/>
  <c r="BD2277"/>
  <c r="BF742"/>
  <c r="BA742"/>
  <c r="BE742"/>
  <c r="BD742"/>
  <c r="BE1164"/>
  <c r="BD1164"/>
  <c r="BF1164"/>
  <c r="BA1164"/>
  <c r="BD1162"/>
  <c r="BF1162"/>
  <c r="BA1162"/>
  <c r="BE1162"/>
  <c r="BE2288"/>
  <c r="BD2288"/>
  <c r="BF2288"/>
  <c r="BA2288"/>
  <c r="BD236"/>
  <c r="BF236"/>
  <c r="BA236"/>
  <c r="BE236"/>
  <c r="BA1159"/>
  <c r="BE1159"/>
  <c r="BD1159"/>
  <c r="BF1159"/>
  <c r="BF1158"/>
  <c r="BA1158"/>
  <c r="BE1158"/>
  <c r="BD1158"/>
  <c r="BA1155"/>
  <c r="BE1155"/>
  <c r="BD1155"/>
  <c r="BF1155"/>
  <c r="BD2286"/>
  <c r="BF2286"/>
  <c r="BA2286"/>
  <c r="BE2286"/>
  <c r="BA2284"/>
  <c r="BE2284"/>
  <c r="BD2284"/>
  <c r="BF2284"/>
  <c r="BF305"/>
  <c r="BD305"/>
  <c r="BE305"/>
  <c r="BA305"/>
  <c r="BE1684"/>
  <c r="BD1684"/>
  <c r="BF1684"/>
  <c r="BA1684"/>
  <c r="BF247"/>
  <c r="BA247"/>
  <c r="BE247"/>
  <c r="BD247"/>
  <c r="BE244"/>
  <c r="BD244"/>
  <c r="BF244"/>
  <c r="BA244"/>
  <c r="BF1167"/>
  <c r="BD1167"/>
  <c r="BE1167"/>
  <c r="BA1167"/>
  <c r="BE306"/>
  <c r="BA306"/>
  <c r="BF306"/>
  <c r="BD306"/>
  <c r="BF2297"/>
  <c r="BA2297"/>
  <c r="BE2297"/>
  <c r="BD2297"/>
  <c r="BA248"/>
  <c r="BE248"/>
  <c r="BD248"/>
  <c r="BF248"/>
  <c r="BA2272"/>
  <c r="BD2272"/>
  <c r="BF2272"/>
  <c r="BE2272"/>
  <c r="BA2061"/>
  <c r="BD2061"/>
  <c r="BF2061"/>
  <c r="BE2061"/>
  <c r="BH2275"/>
  <c r="BA2275"/>
  <c r="BI2275"/>
  <c r="BG2275"/>
  <c r="BD2007"/>
  <c r="BF2007"/>
  <c r="BA2007"/>
  <c r="BE2007"/>
  <c r="BE1147"/>
  <c r="BA1147"/>
  <c r="BF1147"/>
  <c r="BD1147"/>
  <c r="BI1968"/>
  <c r="BG1968"/>
  <c r="BH1968"/>
  <c r="BI1150"/>
  <c r="BG1150"/>
  <c r="BH1150"/>
  <c r="BI2266"/>
  <c r="BH2266"/>
  <c r="BG2266"/>
  <c r="BG2264"/>
  <c r="BH2264"/>
  <c r="BI2264"/>
  <c r="BD739"/>
  <c r="BE739"/>
  <c r="BF739"/>
  <c r="BA739"/>
  <c r="BA1680"/>
  <c r="BE1680"/>
  <c r="BD1680"/>
  <c r="BF1680"/>
  <c r="BI117"/>
  <c r="BG117"/>
  <c r="BH117"/>
  <c r="BI2096"/>
  <c r="BH2096"/>
  <c r="BG2096"/>
  <c r="BG2100"/>
  <c r="BI2100"/>
  <c r="BH2100"/>
  <c r="BI290"/>
  <c r="BG290"/>
  <c r="BH290"/>
  <c r="BG1646"/>
  <c r="BI1646"/>
  <c r="BH1646"/>
  <c r="BI108"/>
  <c r="BH108"/>
  <c r="BG108"/>
  <c r="BH2142"/>
  <c r="BI2142"/>
  <c r="BG2142"/>
  <c r="BI107"/>
  <c r="BG107"/>
  <c r="BH107"/>
  <c r="BI653"/>
  <c r="BH653"/>
  <c r="BG653"/>
  <c r="BF1910"/>
  <c r="BF2005"/>
  <c r="BF1254"/>
  <c r="BF17"/>
  <c r="BF1576"/>
  <c r="BF1260"/>
  <c r="BF970"/>
  <c r="BF62"/>
  <c r="BI760"/>
  <c r="BF1639"/>
  <c r="BD1639"/>
  <c r="BA1639"/>
  <c r="BE1639"/>
  <c r="BD181"/>
  <c r="BF181"/>
  <c r="BA181"/>
  <c r="BE181"/>
  <c r="BE303"/>
  <c r="BD303"/>
  <c r="BF303"/>
  <c r="BA303"/>
  <c r="BI1677"/>
  <c r="BG1677"/>
  <c r="BH1677"/>
  <c r="BI1675"/>
  <c r="BG1675"/>
  <c r="BH1675"/>
  <c r="BI1662"/>
  <c r="BG1662"/>
  <c r="BH1662"/>
  <c r="BF1664"/>
  <c r="BA1664"/>
  <c r="BD1664"/>
  <c r="BE1664"/>
  <c r="BD2390"/>
  <c r="BE2390"/>
  <c r="BF2390"/>
  <c r="BA2390"/>
  <c r="BA1663"/>
  <c r="BF1663"/>
  <c r="BD1663"/>
  <c r="BE1663"/>
  <c r="BA2393"/>
  <c r="BE2393"/>
  <c r="BF2393"/>
  <c r="BD2393"/>
  <c r="BG2386"/>
  <c r="BA2386"/>
  <c r="BI2386"/>
  <c r="BH2386"/>
  <c r="BI2389"/>
  <c r="BH2389"/>
  <c r="BG2389"/>
  <c r="BA2389"/>
  <c r="BG2392"/>
  <c r="BH2392"/>
  <c r="BI2392"/>
  <c r="BI2310"/>
  <c r="BH2310"/>
  <c r="BG2310"/>
  <c r="BI2385"/>
  <c r="BG2385"/>
  <c r="BH2385"/>
  <c r="BI2395"/>
  <c r="BG2395"/>
  <c r="BH2395"/>
  <c r="BI2375"/>
  <c r="BH2375"/>
  <c r="BG2375"/>
  <c r="BI109"/>
  <c r="BH109"/>
  <c r="BG109"/>
  <c r="BI2101"/>
  <c r="BH2101"/>
  <c r="BG2101"/>
  <c r="BI2099"/>
  <c r="BH2099"/>
  <c r="BG2099"/>
  <c r="BH640"/>
  <c r="BI640"/>
  <c r="BG640"/>
  <c r="BI2057"/>
  <c r="BG2057"/>
  <c r="BH2057"/>
  <c r="BH644"/>
  <c r="BI644"/>
  <c r="BG644"/>
  <c r="BI716"/>
  <c r="BH716"/>
  <c r="BG716"/>
  <c r="BD711"/>
  <c r="BE711"/>
  <c r="BF711"/>
  <c r="BG163"/>
  <c r="BH163"/>
  <c r="BI163"/>
  <c r="BA158"/>
  <c r="BD158"/>
  <c r="BE158"/>
  <c r="BF158"/>
  <c r="BE164"/>
  <c r="BA164"/>
  <c r="BD164"/>
  <c r="BF164"/>
  <c r="BG154"/>
  <c r="BH154"/>
  <c r="BI154"/>
  <c r="BA1735"/>
  <c r="BD1735"/>
  <c r="BE1735"/>
  <c r="BF1735"/>
  <c r="BE2055"/>
  <c r="BA2055"/>
  <c r="BD2055"/>
  <c r="BF2055"/>
  <c r="BA1320"/>
  <c r="BD1320"/>
  <c r="BE1320"/>
  <c r="BF1320"/>
  <c r="BA1290"/>
  <c r="BD1290"/>
  <c r="BE1290"/>
  <c r="BF1290"/>
  <c r="BA1423"/>
  <c r="BD1423"/>
  <c r="BE1423"/>
  <c r="BF1423"/>
  <c r="BA1417"/>
  <c r="BD1417"/>
  <c r="BE1417"/>
  <c r="BF1417"/>
  <c r="BA1420"/>
  <c r="BD1420"/>
  <c r="BE1420"/>
  <c r="BF1420"/>
  <c r="BA1424"/>
  <c r="BD1424"/>
  <c r="BE1424"/>
  <c r="BF1424"/>
  <c r="BA1422"/>
  <c r="BD1422"/>
  <c r="BE1422"/>
  <c r="BF1422"/>
  <c r="BA1977"/>
  <c r="BD1977"/>
  <c r="BE1977"/>
  <c r="BF1977"/>
  <c r="BA2293"/>
  <c r="BD2293"/>
  <c r="BE2293"/>
  <c r="BF2293"/>
  <c r="BA1601"/>
  <c r="BD1601"/>
  <c r="BE1601"/>
  <c r="BF1601"/>
  <c r="BA1538"/>
  <c r="BD1538"/>
  <c r="BE1538"/>
  <c r="BF1538"/>
  <c r="BA696"/>
  <c r="BD696"/>
  <c r="BE696"/>
  <c r="BF696"/>
  <c r="BA2075"/>
  <c r="BD2075"/>
  <c r="BE2075"/>
  <c r="BF2075"/>
  <c r="BI965"/>
  <c r="BH965"/>
  <c r="BG965"/>
  <c r="BI2220"/>
  <c r="BG2220"/>
  <c r="BH2220"/>
  <c r="BI1899"/>
  <c r="BH1899"/>
  <c r="BG1899"/>
  <c r="BF2232"/>
  <c r="BE2232"/>
  <c r="BD2232"/>
  <c r="BA2232"/>
  <c r="BF1855"/>
  <c r="BE1855"/>
  <c r="BD1855"/>
  <c r="BA1855"/>
  <c r="BF102"/>
  <c r="BE102"/>
  <c r="BD102"/>
  <c r="BA102"/>
  <c r="BF698"/>
  <c r="BE698"/>
  <c r="BD698"/>
  <c r="BF433"/>
  <c r="BE433"/>
  <c r="BD433"/>
  <c r="BA433"/>
  <c r="BF339"/>
  <c r="BE339"/>
  <c r="BD339"/>
  <c r="BA339"/>
  <c r="BF1693"/>
  <c r="BE1693"/>
  <c r="BD1693"/>
  <c r="BA1693"/>
  <c r="BF1941"/>
  <c r="BE1941"/>
  <c r="BD1941"/>
  <c r="BF1251"/>
  <c r="BE1251"/>
  <c r="BD1251"/>
  <c r="BA1251"/>
  <c r="BF1474"/>
  <c r="BE1474"/>
  <c r="BD1474"/>
  <c r="BA1474"/>
  <c r="BF1258"/>
  <c r="BE1258"/>
  <c r="BD1258"/>
  <c r="BA1258"/>
  <c r="BF1248"/>
  <c r="BE1248"/>
  <c r="BD1248"/>
  <c r="BF1578"/>
  <c r="BE1578"/>
  <c r="BD1578"/>
  <c r="BA1578"/>
  <c r="BF1255"/>
  <c r="BE1255"/>
  <c r="BD1255"/>
  <c r="BA1255"/>
  <c r="BF421"/>
  <c r="BE421"/>
  <c r="BD421"/>
  <c r="BA421"/>
  <c r="BF1532"/>
  <c r="BE1532"/>
  <c r="BD1532"/>
  <c r="BF1529"/>
  <c r="BE1529"/>
  <c r="BD1529"/>
  <c r="BA1529"/>
  <c r="BF1349"/>
  <c r="BE1349"/>
  <c r="BD1349"/>
  <c r="BA1349"/>
  <c r="BE756"/>
  <c r="BA756"/>
  <c r="BD756"/>
  <c r="BF756"/>
  <c r="BI430"/>
  <c r="BG430"/>
  <c r="BH430"/>
  <c r="BF2354"/>
  <c r="BE2354"/>
  <c r="BD2354"/>
  <c r="BA2354"/>
  <c r="BF2353"/>
  <c r="BE2353"/>
  <c r="BD2353"/>
  <c r="BA2353"/>
  <c r="BD723"/>
  <c r="BF723"/>
  <c r="BE723"/>
  <c r="BA723"/>
  <c r="BF1916"/>
  <c r="BE1916"/>
  <c r="BD1916"/>
  <c r="BA1916"/>
  <c r="BD2095"/>
  <c r="BF2095"/>
  <c r="BE2095"/>
  <c r="BA2095"/>
  <c r="BD2052"/>
  <c r="BF2052"/>
  <c r="BE2052"/>
  <c r="BA2052"/>
  <c r="BF652"/>
  <c r="BE652"/>
  <c r="BD652"/>
  <c r="BA652"/>
  <c r="BH257"/>
  <c r="BG257"/>
  <c r="BI257"/>
  <c r="BH38"/>
  <c r="BG38"/>
  <c r="BI38"/>
  <c r="BA39"/>
  <c r="BE39"/>
  <c r="BD39"/>
  <c r="BF39"/>
  <c r="BG37"/>
  <c r="BH37"/>
  <c r="BI37"/>
  <c r="BF2397"/>
  <c r="BA2397"/>
  <c r="BE2397"/>
  <c r="BD2397"/>
  <c r="BD683"/>
  <c r="BE683"/>
  <c r="BF683"/>
  <c r="BA683"/>
  <c r="BA721"/>
  <c r="BE721"/>
  <c r="BD721"/>
  <c r="BF721"/>
  <c r="BD2349"/>
  <c r="BF2349"/>
  <c r="BA2349"/>
  <c r="BE2349"/>
  <c r="BD2107"/>
  <c r="BF2107"/>
  <c r="BA2107"/>
  <c r="BE2107"/>
  <c r="BE2109"/>
  <c r="BF2109"/>
  <c r="BA2109"/>
  <c r="BD2109"/>
  <c r="BA73"/>
  <c r="BH73"/>
  <c r="BI73"/>
  <c r="BG73"/>
  <c r="BH2249"/>
  <c r="BG2249"/>
  <c r="BI2249"/>
  <c r="BA2249"/>
  <c r="BD2414"/>
  <c r="BF2414"/>
  <c r="BA2414"/>
  <c r="BE2414"/>
  <c r="BD75"/>
  <c r="BE75"/>
  <c r="BF75"/>
  <c r="BA75"/>
  <c r="BE185"/>
  <c r="BF185"/>
  <c r="BA185"/>
  <c r="BD185"/>
  <c r="BD2412"/>
  <c r="BF2412"/>
  <c r="BA2412"/>
  <c r="BE2412"/>
  <c r="BH10"/>
  <c r="BG10"/>
  <c r="BI10"/>
  <c r="BH2406"/>
  <c r="BG2406"/>
  <c r="BI2406"/>
  <c r="BD2407"/>
  <c r="BF2407"/>
  <c r="BA2407"/>
  <c r="BE2407"/>
  <c r="BD968"/>
  <c r="BF968"/>
  <c r="BA968"/>
  <c r="BE968"/>
  <c r="BH1560"/>
  <c r="BG1560"/>
  <c r="BI1560"/>
  <c r="BA1560"/>
  <c r="BE1136"/>
  <c r="BF1136"/>
  <c r="BA1136"/>
  <c r="BD1136"/>
  <c r="BD1975"/>
  <c r="BF1975"/>
  <c r="BA1975"/>
  <c r="BE1975"/>
  <c r="BD243"/>
  <c r="BF243"/>
  <c r="BA243"/>
  <c r="BE243"/>
  <c r="BH666"/>
  <c r="BG666"/>
  <c r="BI666"/>
  <c r="BH670"/>
  <c r="BG670"/>
  <c r="BI670"/>
  <c r="BA670"/>
  <c r="BD2016"/>
  <c r="BF2016"/>
  <c r="BA2016"/>
  <c r="BE2016"/>
  <c r="BD1723"/>
  <c r="BA1723"/>
  <c r="BE1723"/>
  <c r="BF1723"/>
  <c r="BI1842"/>
  <c r="BH1842"/>
  <c r="BG1842"/>
  <c r="BG1980"/>
  <c r="BH1980"/>
  <c r="BI1980"/>
  <c r="BA2030"/>
  <c r="BD2030"/>
  <c r="BF2030"/>
  <c r="BE2030"/>
  <c r="BF677"/>
  <c r="BD677"/>
  <c r="BA677"/>
  <c r="BE677"/>
  <c r="BI233"/>
  <c r="BG233"/>
  <c r="BH233"/>
  <c r="BI2031"/>
  <c r="BH2031"/>
  <c r="BG2031"/>
  <c r="BI679"/>
  <c r="BG679"/>
  <c r="BH679"/>
  <c r="BI672"/>
  <c r="BG672"/>
  <c r="BH672"/>
  <c r="BI239"/>
  <c r="BG239"/>
  <c r="BH239"/>
  <c r="BI684"/>
  <c r="BH684"/>
  <c r="BG684"/>
  <c r="BA957"/>
  <c r="BF957"/>
  <c r="BD957"/>
  <c r="BE957"/>
  <c r="BA2013"/>
  <c r="BE2013"/>
  <c r="BF2013"/>
  <c r="BD2013"/>
  <c r="BI146"/>
  <c r="BH146"/>
  <c r="BG146"/>
  <c r="BA146"/>
  <c r="BI998"/>
  <c r="BG998"/>
  <c r="BH998"/>
  <c r="BI747"/>
  <c r="BH747"/>
  <c r="BG747"/>
  <c r="BI266"/>
  <c r="BH266"/>
  <c r="BG266"/>
  <c r="BI263"/>
  <c r="BG263"/>
  <c r="BH263"/>
  <c r="BI1957"/>
  <c r="BH1957"/>
  <c r="BG1957"/>
  <c r="BI1987"/>
  <c r="BH1987"/>
  <c r="BG1987"/>
  <c r="BI993"/>
  <c r="BH993"/>
  <c r="BG993"/>
  <c r="BI997"/>
  <c r="BG997"/>
  <c r="BH997"/>
  <c r="BI2021"/>
  <c r="BH2021"/>
  <c r="BG2021"/>
  <c r="BI999"/>
  <c r="BG999"/>
  <c r="BH999"/>
  <c r="BI2282"/>
  <c r="BH2282"/>
  <c r="BG2282"/>
  <c r="BI2279"/>
  <c r="BH2279"/>
  <c r="BG2279"/>
  <c r="BI971"/>
  <c r="BH971"/>
  <c r="BG971"/>
  <c r="BI238"/>
  <c r="BH238"/>
  <c r="BG238"/>
  <c r="BI2040"/>
  <c r="BG2040"/>
  <c r="BH2040"/>
  <c r="BI2212"/>
  <c r="BH2212"/>
  <c r="BG2212"/>
  <c r="BI9"/>
  <c r="BG9"/>
  <c r="BH9"/>
  <c r="BI31"/>
  <c r="BG31"/>
  <c r="BH31"/>
  <c r="BI6"/>
  <c r="BH6"/>
  <c r="BG6"/>
  <c r="BI2230"/>
  <c r="BH2230"/>
  <c r="BG2230"/>
  <c r="BI274"/>
  <c r="BG274"/>
  <c r="BH274"/>
  <c r="BG2225"/>
  <c r="BI2225"/>
  <c r="BH2225"/>
  <c r="BI2084"/>
  <c r="BG2084"/>
  <c r="BH2084"/>
  <c r="BI1134"/>
  <c r="BG1134"/>
  <c r="BH1134"/>
  <c r="BI1607"/>
  <c r="BG1607"/>
  <c r="BH1607"/>
  <c r="BH2233"/>
  <c r="BI2233"/>
  <c r="BG2233"/>
  <c r="BA270"/>
  <c r="BD270"/>
  <c r="BF270"/>
  <c r="BE270"/>
  <c r="BI1952"/>
  <c r="BG1952"/>
  <c r="BH1952"/>
  <c r="BI1951"/>
  <c r="BH1951"/>
  <c r="BG1951"/>
  <c r="BI330"/>
  <c r="BG330"/>
  <c r="BH330"/>
  <c r="BI763"/>
  <c r="BG763"/>
  <c r="BH763"/>
  <c r="BI1212"/>
  <c r="BG1212"/>
  <c r="BH1212"/>
  <c r="BI1935"/>
  <c r="BG1935"/>
  <c r="BH1935"/>
  <c r="BH988"/>
  <c r="BI988"/>
  <c r="BG988"/>
  <c r="BD1879"/>
  <c r="BF1879"/>
  <c r="BA1879"/>
  <c r="BE1879"/>
  <c r="BA1547"/>
  <c r="BE1547"/>
  <c r="BF1547"/>
  <c r="BD1547"/>
  <c r="BA141"/>
  <c r="BF141"/>
  <c r="BE141"/>
  <c r="BD141"/>
  <c r="BA2169"/>
  <c r="BD2169"/>
  <c r="BF2169"/>
  <c r="BE2169"/>
  <c r="BF680"/>
  <c r="BD680"/>
  <c r="BA680"/>
  <c r="BE680"/>
  <c r="BI144"/>
  <c r="BH144"/>
  <c r="BG144"/>
  <c r="BI1911"/>
  <c r="BH1911"/>
  <c r="BG1911"/>
  <c r="BA2137"/>
  <c r="BF2137"/>
  <c r="BE2137"/>
  <c r="BD2137"/>
  <c r="BA1553"/>
  <c r="BE1553"/>
  <c r="BD1553"/>
  <c r="BF1553"/>
  <c r="BI2166"/>
  <c r="BG2166"/>
  <c r="BH2166"/>
  <c r="BI1495"/>
  <c r="BH1495"/>
  <c r="BG1495"/>
  <c r="BH2129"/>
  <c r="BI2129"/>
  <c r="BG2129"/>
  <c r="BI2418"/>
  <c r="BG2418"/>
  <c r="BH2418"/>
  <c r="BI1846"/>
  <c r="BG1846"/>
  <c r="BH1846"/>
  <c r="BI1844"/>
  <c r="BH1844"/>
  <c r="BG1844"/>
  <c r="BD2003"/>
  <c r="BF2003"/>
  <c r="BA2003"/>
  <c r="BE2003"/>
  <c r="BA1500"/>
  <c r="BH1500"/>
  <c r="BI1500"/>
  <c r="BG1500"/>
  <c r="BG1856"/>
  <c r="BI1856"/>
  <c r="BH1856"/>
  <c r="BH2133"/>
  <c r="BI2133"/>
  <c r="BG2133"/>
  <c r="BH1496"/>
  <c r="BI1496"/>
  <c r="BG1496"/>
  <c r="BE969"/>
  <c r="BD969"/>
  <c r="BF969"/>
  <c r="BA969"/>
  <c r="BI252"/>
  <c r="BG252"/>
  <c r="BH252"/>
  <c r="BI2415"/>
  <c r="BG2415"/>
  <c r="BH2415"/>
  <c r="BI2121"/>
  <c r="BG2121"/>
  <c r="BH2121"/>
  <c r="BG1780"/>
  <c r="BI1780"/>
  <c r="BH1780"/>
  <c r="BI128"/>
  <c r="BH128"/>
  <c r="BG128"/>
  <c r="BA2123"/>
  <c r="BE2123"/>
  <c r="BD2123"/>
  <c r="BF2123"/>
  <c r="BA673"/>
  <c r="BE673"/>
  <c r="BF673"/>
  <c r="BD673"/>
  <c r="BA1614"/>
  <c r="BE1614"/>
  <c r="BF1614"/>
  <c r="BD1614"/>
  <c r="BA78"/>
  <c r="BF78"/>
  <c r="BE78"/>
  <c r="BD78"/>
  <c r="BA2009"/>
  <c r="BF2009"/>
  <c r="BE2009"/>
  <c r="BD2009"/>
  <c r="BA122"/>
  <c r="BF122"/>
  <c r="BE122"/>
  <c r="BD122"/>
  <c r="BA1972"/>
  <c r="BF1972"/>
  <c r="BE1972"/>
  <c r="BD1972"/>
  <c r="BF1699"/>
  <c r="BA1699"/>
  <c r="BE1699"/>
  <c r="BD1699"/>
  <c r="BA1954"/>
  <c r="BF1954"/>
  <c r="BE1954"/>
  <c r="BD1954"/>
  <c r="BA659"/>
  <c r="BF659"/>
  <c r="BE659"/>
  <c r="BD659"/>
  <c r="BA43"/>
  <c r="BF43"/>
  <c r="BE43"/>
  <c r="BD43"/>
  <c r="BA1701"/>
  <c r="BF1701"/>
  <c r="BE1701"/>
  <c r="BD1701"/>
  <c r="BA1698"/>
  <c r="BH1698"/>
  <c r="BI1698"/>
  <c r="BG1698"/>
  <c r="BI120"/>
  <c r="BG120"/>
  <c r="BH120"/>
  <c r="BI2000"/>
  <c r="BG2000"/>
  <c r="BH2000"/>
  <c r="BI249"/>
  <c r="BG249"/>
  <c r="BH249"/>
  <c r="BI1988"/>
  <c r="BG1988"/>
  <c r="BH1988"/>
  <c r="BI2118"/>
  <c r="BH2118"/>
  <c r="BG2118"/>
  <c r="BI718"/>
  <c r="BG718"/>
  <c r="BH718"/>
  <c r="BD741"/>
  <c r="BE741"/>
  <c r="BF741"/>
  <c r="BA741"/>
  <c r="BI2280"/>
  <c r="BG2280"/>
  <c r="BH2280"/>
  <c r="BG742"/>
  <c r="BI742"/>
  <c r="BH742"/>
  <c r="BH1162"/>
  <c r="BI1162"/>
  <c r="BG1162"/>
  <c r="BG236"/>
  <c r="BI236"/>
  <c r="BH236"/>
  <c r="BG1158"/>
  <c r="BI1158"/>
  <c r="BH1158"/>
  <c r="BH2286"/>
  <c r="BI2286"/>
  <c r="BG2286"/>
  <c r="BH305"/>
  <c r="BI305"/>
  <c r="BG305"/>
  <c r="BG247"/>
  <c r="BI247"/>
  <c r="BH247"/>
  <c r="BG1167"/>
  <c r="BI1167"/>
  <c r="BH1167"/>
  <c r="BG2297"/>
  <c r="BI2297"/>
  <c r="BH2297"/>
  <c r="BI2019"/>
  <c r="BG2019"/>
  <c r="BH2019"/>
  <c r="BI2273"/>
  <c r="BG2273"/>
  <c r="BH2273"/>
  <c r="BH1147"/>
  <c r="BI1147"/>
  <c r="BG1147"/>
  <c r="BA2261"/>
  <c r="BF2261"/>
  <c r="BE2261"/>
  <c r="BD2261"/>
  <c r="BA737"/>
  <c r="BD737"/>
  <c r="BF737"/>
  <c r="BE737"/>
  <c r="BA2254"/>
  <c r="BD2254"/>
  <c r="BF2254"/>
  <c r="BE2254"/>
  <c r="BA738"/>
  <c r="BF738"/>
  <c r="BE738"/>
  <c r="BD738"/>
  <c r="BA226"/>
  <c r="BF226"/>
  <c r="BE226"/>
  <c r="BD226"/>
  <c r="BD2266"/>
  <c r="BA2266"/>
  <c r="BE2266"/>
  <c r="BF2266"/>
  <c r="BA230"/>
  <c r="BE230"/>
  <c r="BD230"/>
  <c r="BF230"/>
  <c r="BA2257"/>
  <c r="BF2257"/>
  <c r="BE2257"/>
  <c r="BD2257"/>
  <c r="BA2256"/>
  <c r="BD2256"/>
  <c r="BF2256"/>
  <c r="BE2256"/>
  <c r="BA223"/>
  <c r="BF223"/>
  <c r="BE223"/>
  <c r="BD223"/>
  <c r="BA2260"/>
  <c r="BF2260"/>
  <c r="BE2260"/>
  <c r="BD2260"/>
  <c r="BA2270"/>
  <c r="BF2270"/>
  <c r="BE2270"/>
  <c r="BD2270"/>
  <c r="BA301"/>
  <c r="BF301"/>
  <c r="BE301"/>
  <c r="BD301"/>
  <c r="BE2117"/>
  <c r="BF2117"/>
  <c r="BD2117"/>
  <c r="BA2117"/>
  <c r="BA2371"/>
  <c r="BF2371"/>
  <c r="BE2371"/>
  <c r="BD2371"/>
  <c r="BA2096"/>
  <c r="BE2096"/>
  <c r="BD2096"/>
  <c r="BF2096"/>
  <c r="BA290"/>
  <c r="BE290"/>
  <c r="BD290"/>
  <c r="BF290"/>
  <c r="BE108"/>
  <c r="BA108"/>
  <c r="BF108"/>
  <c r="BD108"/>
  <c r="BE107"/>
  <c r="BA107"/>
  <c r="BF107"/>
  <c r="BD107"/>
  <c r="BA116"/>
  <c r="BD116"/>
  <c r="BF116"/>
  <c r="BE116"/>
  <c r="BA705"/>
  <c r="BF705"/>
  <c r="BE705"/>
  <c r="BD705"/>
  <c r="BA2053"/>
  <c r="BD2053"/>
  <c r="BF2053"/>
  <c r="BE2053"/>
  <c r="BF286"/>
  <c r="BD286"/>
  <c r="BA286"/>
  <c r="BE286"/>
  <c r="BE647"/>
  <c r="BD647"/>
  <c r="BF647"/>
  <c r="BA647"/>
  <c r="BD1678"/>
  <c r="BF1678"/>
  <c r="BE1678"/>
  <c r="BA1678"/>
  <c r="BD2312"/>
  <c r="BF2312"/>
  <c r="BE2312"/>
  <c r="BA2312"/>
  <c r="BF295"/>
  <c r="BE295"/>
  <c r="BA295"/>
  <c r="BD295"/>
  <c r="BF1666"/>
  <c r="BE1666"/>
  <c r="BA1666"/>
  <c r="BD1666"/>
  <c r="BI645"/>
  <c r="BG645"/>
  <c r="BH645"/>
  <c r="BG1668"/>
  <c r="BH1668"/>
  <c r="BI1668"/>
  <c r="BF640"/>
  <c r="BE640"/>
  <c r="BA640"/>
  <c r="BD640"/>
  <c r="BA2057"/>
  <c r="BE2057"/>
  <c r="BD2057"/>
  <c r="BF2057"/>
  <c r="BE24"/>
  <c r="BF24"/>
  <c r="BD24"/>
  <c r="BF636"/>
  <c r="BD636"/>
  <c r="BE636"/>
  <c r="BE2368"/>
  <c r="BF2368"/>
  <c r="BD2368"/>
  <c r="BE1649"/>
  <c r="BF1649"/>
  <c r="BD1649"/>
  <c r="BE1658"/>
  <c r="BF1658"/>
  <c r="BD1658"/>
  <c r="BF2333"/>
  <c r="BD2333"/>
  <c r="BE2333"/>
  <c r="BD612"/>
  <c r="BF612"/>
  <c r="BE612"/>
  <c r="BF1641"/>
  <c r="BE1641"/>
  <c r="BA289"/>
  <c r="BF289"/>
  <c r="BD289"/>
  <c r="BE289"/>
  <c r="BD1626"/>
  <c r="BE1626"/>
  <c r="BF1626"/>
  <c r="BF1637"/>
  <c r="BD1637"/>
  <c r="BE1637"/>
  <c r="BI1630"/>
  <c r="BG1630"/>
  <c r="BH1630"/>
  <c r="BA2345"/>
  <c r="BD2345"/>
  <c r="BF2345"/>
  <c r="BE2345"/>
  <c r="BA288"/>
  <c r="BF288"/>
  <c r="BE288"/>
  <c r="BD288"/>
  <c r="BA2310"/>
  <c r="BA2385"/>
  <c r="BA2395"/>
  <c r="BA2375"/>
  <c r="BA109"/>
  <c r="BA2101"/>
  <c r="BA2099"/>
  <c r="BA263"/>
  <c r="BA1987"/>
  <c r="BA997"/>
  <c r="BA999"/>
  <c r="BA2279"/>
  <c r="BA330"/>
  <c r="BA1846"/>
  <c r="BA2280"/>
  <c r="BA2031"/>
  <c r="BA672"/>
  <c r="BA1952"/>
  <c r="BA2166"/>
  <c r="BA252"/>
  <c r="BA2121"/>
  <c r="BA120"/>
  <c r="BA249"/>
  <c r="BA2118"/>
  <c r="BI286"/>
  <c r="BG286"/>
  <c r="BH286"/>
  <c r="BG1681"/>
  <c r="BI1681"/>
  <c r="BH1681"/>
  <c r="BI647"/>
  <c r="BH647"/>
  <c r="BG647"/>
  <c r="BH1682"/>
  <c r="BI1682"/>
  <c r="BG1682"/>
  <c r="BI1678"/>
  <c r="BG1678"/>
  <c r="BH1678"/>
  <c r="BI2312"/>
  <c r="BG2312"/>
  <c r="BH2312"/>
  <c r="BI112"/>
  <c r="BG112"/>
  <c r="BH112"/>
  <c r="BH295"/>
  <c r="BI295"/>
  <c r="BG295"/>
  <c r="BG1666"/>
  <c r="BH1666"/>
  <c r="BI1666"/>
  <c r="BI297"/>
  <c r="BG297"/>
  <c r="BH297"/>
  <c r="BA2387"/>
  <c r="BF2387"/>
  <c r="BD2387"/>
  <c r="BE2387"/>
  <c r="BD645"/>
  <c r="BF645"/>
  <c r="BE645"/>
  <c r="BA645"/>
  <c r="BA2391"/>
  <c r="BD2391"/>
  <c r="BE2391"/>
  <c r="BF2391"/>
  <c r="BD1668"/>
  <c r="BE1668"/>
  <c r="BA1668"/>
  <c r="BF1668"/>
  <c r="BI646"/>
  <c r="BH646"/>
  <c r="BG646"/>
  <c r="BI2394"/>
  <c r="BH2394"/>
  <c r="BG2394"/>
  <c r="BI2396"/>
  <c r="BH2396"/>
  <c r="BG2396"/>
  <c r="BI1667"/>
  <c r="BG1667"/>
  <c r="BH1667"/>
  <c r="BI2367"/>
  <c r="BG2367"/>
  <c r="BH2367"/>
  <c r="BI2366"/>
  <c r="BH2366"/>
  <c r="BG2366"/>
  <c r="BI110"/>
  <c r="BG110"/>
  <c r="BH110"/>
  <c r="BI2102"/>
  <c r="BG2102"/>
  <c r="BH2102"/>
  <c r="BI633"/>
  <c r="BG633"/>
  <c r="BH633"/>
  <c r="BF643"/>
  <c r="BA643"/>
  <c r="BE643"/>
  <c r="BD643"/>
  <c r="BI717"/>
  <c r="BG717"/>
  <c r="BH717"/>
  <c r="BE2323"/>
  <c r="BF2323"/>
  <c r="BD2323"/>
  <c r="BD609"/>
  <c r="BE609"/>
  <c r="BF609"/>
  <c r="BF1632"/>
  <c r="BD1632"/>
  <c r="BE1632"/>
  <c r="BD628"/>
  <c r="BF628"/>
  <c r="BE628"/>
  <c r="BD2343"/>
  <c r="BE2343"/>
  <c r="BF2343"/>
  <c r="BA1315"/>
  <c r="BD1315"/>
  <c r="BE1315"/>
  <c r="BF1315"/>
  <c r="BE1215"/>
  <c r="BA1215"/>
  <c r="BD1215"/>
  <c r="BF1215"/>
  <c r="BG159"/>
  <c r="BH159"/>
  <c r="BI159"/>
  <c r="BA165"/>
  <c r="BD165"/>
  <c r="BE165"/>
  <c r="BF165"/>
  <c r="BE156"/>
  <c r="BA156"/>
  <c r="BD156"/>
  <c r="BF156"/>
  <c r="BG2154"/>
  <c r="BH2154"/>
  <c r="BI2154"/>
  <c r="BG1728"/>
  <c r="BH1728"/>
  <c r="BI1728"/>
  <c r="BG1308"/>
  <c r="BH1308"/>
  <c r="BI1308"/>
  <c r="BG1313"/>
  <c r="BH1313"/>
  <c r="BI1313"/>
  <c r="BG1404"/>
  <c r="BH1404"/>
  <c r="BI1404"/>
  <c r="BG1406"/>
  <c r="BH1406"/>
  <c r="BI1406"/>
  <c r="BG1230"/>
  <c r="BH1230"/>
  <c r="BI1230"/>
  <c r="BG1233"/>
  <c r="BH1233"/>
  <c r="BI1233"/>
  <c r="BG1295"/>
  <c r="BH1295"/>
  <c r="BI1295"/>
  <c r="BG1778"/>
  <c r="BH1778"/>
  <c r="BI1778"/>
  <c r="BG1983"/>
  <c r="BH1983"/>
  <c r="BI1983"/>
  <c r="BG32"/>
  <c r="BH32"/>
  <c r="BI32"/>
  <c r="BG48"/>
  <c r="BH48"/>
  <c r="BI48"/>
  <c r="BG1207"/>
  <c r="BH1207"/>
  <c r="BI1207"/>
  <c r="BG49"/>
  <c r="BH49"/>
  <c r="BI49"/>
  <c r="BI1549"/>
  <c r="BG1549"/>
  <c r="BH1549"/>
  <c r="BI1984"/>
  <c r="BH1984"/>
  <c r="BG1984"/>
  <c r="BI1898"/>
  <c r="BG1898"/>
  <c r="BH1898"/>
  <c r="BF2073"/>
  <c r="BE2073"/>
  <c r="BD2073"/>
  <c r="BA2073"/>
  <c r="BF98"/>
  <c r="BE98"/>
  <c r="BD98"/>
  <c r="BA98"/>
  <c r="BF686"/>
  <c r="BE686"/>
  <c r="BD686"/>
  <c r="BA686"/>
  <c r="BF340"/>
  <c r="BE340"/>
  <c r="BD340"/>
  <c r="BA340"/>
  <c r="BF341"/>
  <c r="BE341"/>
  <c r="BD341"/>
  <c r="BA341"/>
  <c r="BF358"/>
  <c r="BE358"/>
  <c r="BD358"/>
  <c r="BA358"/>
  <c r="BF1566"/>
  <c r="BE1566"/>
  <c r="BD1566"/>
  <c r="BA1566"/>
  <c r="BF1920"/>
  <c r="BE1920"/>
  <c r="BD1920"/>
  <c r="BA1920"/>
  <c r="BF1261"/>
  <c r="BE1261"/>
  <c r="BD1261"/>
  <c r="BA1261"/>
  <c r="BF1473"/>
  <c r="BE1473"/>
  <c r="BD1473"/>
  <c r="BA1473"/>
  <c r="BF1583"/>
  <c r="BE1583"/>
  <c r="BD1583"/>
  <c r="BA1583"/>
  <c r="BF1249"/>
  <c r="BE1249"/>
  <c r="BD1249"/>
  <c r="BA1249"/>
  <c r="BF422"/>
  <c r="BE422"/>
  <c r="BD422"/>
  <c r="BA422"/>
  <c r="BF388"/>
  <c r="BE388"/>
  <c r="BD388"/>
  <c r="BA388"/>
  <c r="BF1520"/>
  <c r="BE1520"/>
  <c r="BD1520"/>
  <c r="BA1520"/>
  <c r="BF1531"/>
  <c r="BE1531"/>
  <c r="BD1531"/>
  <c r="BA1531"/>
  <c r="BF1325"/>
  <c r="BE1325"/>
  <c r="BD1325"/>
  <c r="BA1325"/>
  <c r="BF1328"/>
  <c r="BE1328"/>
  <c r="BD1328"/>
  <c r="BA1328"/>
  <c r="BI314"/>
  <c r="BG314"/>
  <c r="BH314"/>
  <c r="BI1262"/>
  <c r="BG1262"/>
  <c r="BH1262"/>
  <c r="BI2351"/>
  <c r="BG2351"/>
  <c r="BH2351"/>
  <c r="BI1642"/>
  <c r="BG1642"/>
  <c r="BH1642"/>
  <c r="BI2139"/>
  <c r="BG2139"/>
  <c r="BH2139"/>
  <c r="BI104"/>
  <c r="BG104"/>
  <c r="BH104"/>
  <c r="BI2104"/>
  <c r="BH2104"/>
  <c r="BG2104"/>
  <c r="BI106"/>
  <c r="BG106"/>
  <c r="BH106"/>
  <c r="BG631"/>
  <c r="BH631"/>
  <c r="BI631"/>
  <c r="BG638"/>
  <c r="BH638"/>
  <c r="BI638"/>
  <c r="BH2218"/>
  <c r="BG2218"/>
  <c r="BI2218"/>
  <c r="BA2218"/>
  <c r="BA1122"/>
  <c r="BH1122"/>
  <c r="BG1122"/>
  <c r="BI1122"/>
  <c r="BD2329"/>
  <c r="BF2329"/>
  <c r="BA2329"/>
  <c r="BE2329"/>
  <c r="BE298"/>
  <c r="BA298"/>
  <c r="BD298"/>
  <c r="BF298"/>
  <c r="BD2356"/>
  <c r="BF2356"/>
  <c r="BA2356"/>
  <c r="BE2356"/>
  <c r="BA2012"/>
  <c r="BF2012"/>
  <c r="BD2012"/>
  <c r="BE2012"/>
  <c r="BI42"/>
  <c r="BH42"/>
  <c r="BG42"/>
  <c r="BA42"/>
  <c r="BD2105"/>
  <c r="BE2105"/>
  <c r="BF2105"/>
  <c r="BA2105"/>
  <c r="BH2086"/>
  <c r="BG2086"/>
  <c r="BI2086"/>
  <c r="BA2086"/>
  <c r="BA2250"/>
  <c r="BH2250"/>
  <c r="BI2250"/>
  <c r="BG2250"/>
  <c r="BH2419"/>
  <c r="BG2419"/>
  <c r="BI2419"/>
  <c r="BH2087"/>
  <c r="BG2087"/>
  <c r="BI2087"/>
  <c r="BH2411"/>
  <c r="BI2411"/>
  <c r="BG2411"/>
  <c r="BA2411"/>
  <c r="BH2247"/>
  <c r="BI2247"/>
  <c r="BG2247"/>
  <c r="BA2247"/>
  <c r="BD1137"/>
  <c r="BE1137"/>
  <c r="BF1137"/>
  <c r="BA1137"/>
  <c r="BD18"/>
  <c r="BF18"/>
  <c r="BA18"/>
  <c r="BE18"/>
  <c r="BD71"/>
  <c r="BF71"/>
  <c r="BA71"/>
  <c r="BE71"/>
  <c r="BD2301"/>
  <c r="BF2301"/>
  <c r="BA2301"/>
  <c r="BE2301"/>
  <c r="BA758"/>
  <c r="BE758"/>
  <c r="BD758"/>
  <c r="BF758"/>
  <c r="BA1584"/>
  <c r="BE1584"/>
  <c r="BD1584"/>
  <c r="BF1584"/>
  <c r="BD2001"/>
  <c r="BF2001"/>
  <c r="BA2001"/>
  <c r="BE2001"/>
  <c r="BH1979"/>
  <c r="BI1979"/>
  <c r="BG1979"/>
  <c r="BD2027"/>
  <c r="BE2027"/>
  <c r="BF2027"/>
  <c r="BA2027"/>
  <c r="BD2119"/>
  <c r="BF2119"/>
  <c r="BA2119"/>
  <c r="BE2119"/>
  <c r="BD2029"/>
  <c r="BF2029"/>
  <c r="BA2029"/>
  <c r="BE2029"/>
  <c r="BD2263"/>
  <c r="BA2263"/>
  <c r="BE2263"/>
  <c r="BF2263"/>
  <c r="BD746"/>
  <c r="BF746"/>
  <c r="BA746"/>
  <c r="BE746"/>
  <c r="BD137"/>
  <c r="BF137"/>
  <c r="BA137"/>
  <c r="BE137"/>
  <c r="BA2268"/>
  <c r="BG2268"/>
  <c r="BH2268"/>
  <c r="BI2268"/>
  <c r="BI1620"/>
  <c r="BH1620"/>
  <c r="BG1620"/>
  <c r="BI138"/>
  <c r="BH138"/>
  <c r="BG138"/>
  <c r="BI130"/>
  <c r="BH130"/>
  <c r="BG130"/>
  <c r="BI2303"/>
  <c r="BH2303"/>
  <c r="BG2303"/>
  <c r="BH2287"/>
  <c r="BG2287"/>
  <c r="BI2287"/>
  <c r="BA2287"/>
  <c r="BF1606"/>
  <c r="BD1606"/>
  <c r="BA1606"/>
  <c r="BE1606"/>
  <c r="BF240"/>
  <c r="BD240"/>
  <c r="BA240"/>
  <c r="BE240"/>
  <c r="BD2036"/>
  <c r="BE2036"/>
  <c r="BA2036"/>
  <c r="BF2036"/>
  <c r="BI269"/>
  <c r="BH269"/>
  <c r="BG269"/>
  <c r="BH1722"/>
  <c r="BI1722"/>
  <c r="BG1722"/>
  <c r="BG1934"/>
  <c r="BI1934"/>
  <c r="BH1934"/>
  <c r="BH264"/>
  <c r="BI264"/>
  <c r="BG264"/>
  <c r="BI2011"/>
  <c r="BG2011"/>
  <c r="BH2011"/>
  <c r="BI1956"/>
  <c r="BG1956"/>
  <c r="BH1956"/>
  <c r="BI1981"/>
  <c r="BG1981"/>
  <c r="BH1981"/>
  <c r="BI386"/>
  <c r="BH386"/>
  <c r="BG386"/>
  <c r="BI2076"/>
  <c r="BH2076"/>
  <c r="BG2076"/>
  <c r="BI123"/>
  <c r="BG123"/>
  <c r="BH123"/>
  <c r="BI237"/>
  <c r="BH237"/>
  <c r="BG237"/>
  <c r="BI2281"/>
  <c r="BG2281"/>
  <c r="BH2281"/>
  <c r="BG996"/>
  <c r="BI996"/>
  <c r="BH996"/>
  <c r="BH229"/>
  <c r="BI229"/>
  <c r="BG229"/>
  <c r="BH2219"/>
  <c r="BI2219"/>
  <c r="BG2219"/>
  <c r="BH1125"/>
  <c r="BI1125"/>
  <c r="BG1125"/>
  <c r="BI1124"/>
  <c r="BH1124"/>
  <c r="BG1124"/>
  <c r="BH2214"/>
  <c r="BI2214"/>
  <c r="BG2214"/>
  <c r="BG2211"/>
  <c r="BI2211"/>
  <c r="BH2211"/>
  <c r="BH63"/>
  <c r="BI63"/>
  <c r="BG63"/>
  <c r="BH1132"/>
  <c r="BI1132"/>
  <c r="BG1132"/>
  <c r="BG33"/>
  <c r="BH33"/>
  <c r="BI33"/>
  <c r="BD2224"/>
  <c r="BF2224"/>
  <c r="BA2224"/>
  <c r="BE2224"/>
  <c r="BI2228"/>
  <c r="BH2228"/>
  <c r="BG2228"/>
  <c r="BH175"/>
  <c r="BG175"/>
  <c r="BI175"/>
  <c r="BI259"/>
  <c r="BH259"/>
  <c r="BG259"/>
  <c r="BA271"/>
  <c r="BF271"/>
  <c r="BE271"/>
  <c r="BD271"/>
  <c r="BE262"/>
  <c r="BD262"/>
  <c r="BF262"/>
  <c r="BA262"/>
  <c r="BI761"/>
  <c r="BH761"/>
  <c r="BG761"/>
  <c r="BH1619"/>
  <c r="BI1619"/>
  <c r="BG1619"/>
  <c r="BI1602"/>
  <c r="BG1602"/>
  <c r="BH1602"/>
  <c r="BI316"/>
  <c r="BG316"/>
  <c r="BH316"/>
  <c r="BG254"/>
  <c r="BI254"/>
  <c r="BH254"/>
  <c r="BG145"/>
  <c r="BI145"/>
  <c r="BH145"/>
  <c r="BA1880"/>
  <c r="BF1880"/>
  <c r="BE1880"/>
  <c r="BD1880"/>
  <c r="BA2168"/>
  <c r="BF2168"/>
  <c r="BD2168"/>
  <c r="BE2168"/>
  <c r="BA140"/>
  <c r="BD140"/>
  <c r="BF140"/>
  <c r="BE140"/>
  <c r="BA2134"/>
  <c r="BF2134"/>
  <c r="BE2134"/>
  <c r="BD2134"/>
  <c r="BA2033"/>
  <c r="BE2033"/>
  <c r="BD2033"/>
  <c r="BF2033"/>
  <c r="BA2135"/>
  <c r="BE2135"/>
  <c r="BF2135"/>
  <c r="BD2135"/>
  <c r="BH143"/>
  <c r="BI143"/>
  <c r="BG143"/>
  <c r="BA2241"/>
  <c r="BF2241"/>
  <c r="BE2241"/>
  <c r="BD2241"/>
  <c r="BA2136"/>
  <c r="BF2136"/>
  <c r="BE2136"/>
  <c r="BD2136"/>
  <c r="BD1913"/>
  <c r="BF1913"/>
  <c r="BA1913"/>
  <c r="BE1913"/>
  <c r="BI1982"/>
  <c r="BH1982"/>
  <c r="BG1982"/>
  <c r="BI1843"/>
  <c r="BG1843"/>
  <c r="BH1843"/>
  <c r="BI2153"/>
  <c r="BH2153"/>
  <c r="BG2153"/>
  <c r="BI2417"/>
  <c r="BG2417"/>
  <c r="BH2417"/>
  <c r="BI1845"/>
  <c r="BH1845"/>
  <c r="BG1845"/>
  <c r="BG2127"/>
  <c r="BI2127"/>
  <c r="BH2127"/>
  <c r="BD2026"/>
  <c r="BF2026"/>
  <c r="BA2026"/>
  <c r="BE2026"/>
  <c r="BI2132"/>
  <c r="BH2132"/>
  <c r="BG2132"/>
  <c r="BI2240"/>
  <c r="BG2240"/>
  <c r="BH2240"/>
  <c r="BI1849"/>
  <c r="BG1849"/>
  <c r="BH1849"/>
  <c r="BI2165"/>
  <c r="BG2165"/>
  <c r="BH2165"/>
  <c r="BA749"/>
  <c r="BI749"/>
  <c r="BG749"/>
  <c r="BH749"/>
  <c r="BI1776"/>
  <c r="BG1776"/>
  <c r="BH1776"/>
  <c r="BI2149"/>
  <c r="BH2149"/>
  <c r="BG2149"/>
  <c r="BI664"/>
  <c r="BH664"/>
  <c r="BG664"/>
  <c r="BG1375"/>
  <c r="BH1375"/>
  <c r="BI1375"/>
  <c r="BH2120"/>
  <c r="BI2120"/>
  <c r="BG2120"/>
  <c r="BD1617"/>
  <c r="BA1617"/>
  <c r="BF1617"/>
  <c r="BE1617"/>
  <c r="BE662"/>
  <c r="BA662"/>
  <c r="BF662"/>
  <c r="BD662"/>
  <c r="BA79"/>
  <c r="BF79"/>
  <c r="BE79"/>
  <c r="BD79"/>
  <c r="BA2010"/>
  <c r="BF2010"/>
  <c r="BE2010"/>
  <c r="BD2010"/>
  <c r="BA1210"/>
  <c r="BF1210"/>
  <c r="BE1210"/>
  <c r="BD1210"/>
  <c r="BA1211"/>
  <c r="BF1211"/>
  <c r="BE1211"/>
  <c r="BD1211"/>
  <c r="BD1971"/>
  <c r="BE1971"/>
  <c r="BF1971"/>
  <c r="BA1971"/>
  <c r="BD1963"/>
  <c r="BE1963"/>
  <c r="BF1963"/>
  <c r="BA1963"/>
  <c r="BA121"/>
  <c r="BF121"/>
  <c r="BE121"/>
  <c r="BD121"/>
  <c r="BA124"/>
  <c r="BF124"/>
  <c r="BE124"/>
  <c r="BD124"/>
  <c r="BA1973"/>
  <c r="BF1973"/>
  <c r="BE1973"/>
  <c r="BD1973"/>
  <c r="BD125"/>
  <c r="BE125"/>
  <c r="BF125"/>
  <c r="BA125"/>
  <c r="BI1178"/>
  <c r="BH1178"/>
  <c r="BG1178"/>
  <c r="BI119"/>
  <c r="BH119"/>
  <c r="BG119"/>
  <c r="BI307"/>
  <c r="BH307"/>
  <c r="BG307"/>
  <c r="BI1962"/>
  <c r="BH1962"/>
  <c r="BG1962"/>
  <c r="BI1953"/>
  <c r="BG1953"/>
  <c r="BH1953"/>
  <c r="BI118"/>
  <c r="BG118"/>
  <c r="BH118"/>
  <c r="BA1160"/>
  <c r="BF1160"/>
  <c r="BE1160"/>
  <c r="BD1160"/>
  <c r="BA241"/>
  <c r="BH241"/>
  <c r="BI241"/>
  <c r="BG241"/>
  <c r="BI2277"/>
  <c r="BH2277"/>
  <c r="BG2277"/>
  <c r="BI1164"/>
  <c r="BH1164"/>
  <c r="BG1164"/>
  <c r="BI2288"/>
  <c r="BH2288"/>
  <c r="BG2288"/>
  <c r="BI1159"/>
  <c r="BG1159"/>
  <c r="BH1159"/>
  <c r="BI1155"/>
  <c r="BG1155"/>
  <c r="BH1155"/>
  <c r="BI2284"/>
  <c r="BG2284"/>
  <c r="BH2284"/>
  <c r="BI1684"/>
  <c r="BH1684"/>
  <c r="BG1684"/>
  <c r="BI244"/>
  <c r="BH244"/>
  <c r="BG244"/>
  <c r="BI306"/>
  <c r="BG306"/>
  <c r="BH306"/>
  <c r="BI248"/>
  <c r="BG248"/>
  <c r="BH248"/>
  <c r="BH2274"/>
  <c r="BI2274"/>
  <c r="BG2274"/>
  <c r="BI2007"/>
  <c r="BH2007"/>
  <c r="BG2007"/>
  <c r="BA1150"/>
  <c r="BE1150"/>
  <c r="BF1150"/>
  <c r="BD1150"/>
  <c r="BA2271"/>
  <c r="BF2271"/>
  <c r="BE2271"/>
  <c r="BD2271"/>
  <c r="BA221"/>
  <c r="BF221"/>
  <c r="BE221"/>
  <c r="BD221"/>
  <c r="BA2255"/>
  <c r="BF2255"/>
  <c r="BE2255"/>
  <c r="BD2255"/>
  <c r="BA227"/>
  <c r="BF227"/>
  <c r="BE227"/>
  <c r="BD227"/>
  <c r="BA2267"/>
  <c r="BF2267"/>
  <c r="BE2267"/>
  <c r="BD2267"/>
  <c r="BD2264"/>
  <c r="BE2264"/>
  <c r="BF2264"/>
  <c r="BA2264"/>
  <c r="BA2269"/>
  <c r="BF2269"/>
  <c r="BE2269"/>
  <c r="BD2269"/>
  <c r="BA222"/>
  <c r="BF222"/>
  <c r="BE222"/>
  <c r="BD222"/>
  <c r="BA224"/>
  <c r="BD224"/>
  <c r="BF224"/>
  <c r="BE224"/>
  <c r="BA225"/>
  <c r="BF225"/>
  <c r="BE225"/>
  <c r="BD225"/>
  <c r="BA2259"/>
  <c r="BF2259"/>
  <c r="BE2259"/>
  <c r="BD2259"/>
  <c r="BA302"/>
  <c r="BF302"/>
  <c r="BE302"/>
  <c r="BD302"/>
  <c r="BE1633"/>
  <c r="BD1633"/>
  <c r="BF1633"/>
  <c r="BA1633"/>
  <c r="BF117"/>
  <c r="BD117"/>
  <c r="BE117"/>
  <c r="BA117"/>
  <c r="BA715"/>
  <c r="BF715"/>
  <c r="BE715"/>
  <c r="BD715"/>
  <c r="BF2100"/>
  <c r="BA2100"/>
  <c r="BE2100"/>
  <c r="BD2100"/>
  <c r="BF1646"/>
  <c r="BD1646"/>
  <c r="BE1646"/>
  <c r="BA1646"/>
  <c r="BA2142"/>
  <c r="BE2142"/>
  <c r="BF2142"/>
  <c r="BD2142"/>
  <c r="BA2380"/>
  <c r="BF2380"/>
  <c r="BD2380"/>
  <c r="BE2380"/>
  <c r="BA2379"/>
  <c r="BE2379"/>
  <c r="BF2379"/>
  <c r="BD2379"/>
  <c r="BA2112"/>
  <c r="BF2112"/>
  <c r="BE2112"/>
  <c r="BD2112"/>
  <c r="BA653"/>
  <c r="BE653"/>
  <c r="BD653"/>
  <c r="BF653"/>
  <c r="BF1681"/>
  <c r="BA1681"/>
  <c r="BE1681"/>
  <c r="BD1681"/>
  <c r="BD1682"/>
  <c r="BF1682"/>
  <c r="BA1682"/>
  <c r="BE1682"/>
  <c r="BA2382"/>
  <c r="BE2382"/>
  <c r="BD2382"/>
  <c r="BF2382"/>
  <c r="BD297"/>
  <c r="BF297"/>
  <c r="BA297"/>
  <c r="BE297"/>
  <c r="BH2391"/>
  <c r="BI2391"/>
  <c r="BG2391"/>
  <c r="BF644"/>
  <c r="BA644"/>
  <c r="BD644"/>
  <c r="BE644"/>
  <c r="BF2144"/>
  <c r="BD2144"/>
  <c r="BE2144"/>
  <c r="BF639"/>
  <c r="BD639"/>
  <c r="BE639"/>
  <c r="BF2373"/>
  <c r="BD2373"/>
  <c r="BE2373"/>
  <c r="BD291"/>
  <c r="BF291"/>
  <c r="BE291"/>
  <c r="BF1659"/>
  <c r="BE1659"/>
  <c r="BD1659"/>
  <c r="BD626"/>
  <c r="BF626"/>
  <c r="BE626"/>
  <c r="BG289"/>
  <c r="BH289"/>
  <c r="BI289"/>
  <c r="BD1640"/>
  <c r="BF1640"/>
  <c r="BE1640"/>
  <c r="BA656"/>
  <c r="BF656"/>
  <c r="BE656"/>
  <c r="BD656"/>
  <c r="BD287"/>
  <c r="BF287"/>
  <c r="BA287"/>
  <c r="BE287"/>
  <c r="BI624"/>
  <c r="BH624"/>
  <c r="BG624"/>
  <c r="BF655"/>
  <c r="BD655"/>
  <c r="BE655"/>
  <c r="BD2339"/>
  <c r="BF2339"/>
  <c r="BE2339"/>
  <c r="BD2338"/>
  <c r="BF2338"/>
  <c r="BE2338"/>
  <c r="BF2342"/>
  <c r="BE2342"/>
  <c r="BD2342"/>
  <c r="BI287"/>
  <c r="BH287"/>
  <c r="BG287"/>
  <c r="BA1677"/>
  <c r="BA1675"/>
  <c r="BA1662"/>
  <c r="BA646"/>
  <c r="BA2394"/>
  <c r="BA2396"/>
  <c r="BA1667"/>
  <c r="BA2367"/>
  <c r="BA2366"/>
  <c r="BA110"/>
  <c r="BA2102"/>
  <c r="BA633"/>
  <c r="BA716"/>
  <c r="BA138"/>
  <c r="BA2303"/>
  <c r="BA1957"/>
  <c r="BA993"/>
  <c r="BA2021"/>
  <c r="BA2282"/>
  <c r="BA1134"/>
  <c r="BA761"/>
  <c r="BA763"/>
  <c r="BA1843"/>
  <c r="BA1844"/>
  <c r="BA2149"/>
  <c r="BA1178"/>
  <c r="BA307"/>
  <c r="BA1953"/>
  <c r="BA2273"/>
  <c r="BA233"/>
  <c r="BA679"/>
  <c r="BA239"/>
  <c r="BA2011"/>
  <c r="BA1981"/>
  <c r="BA2076"/>
  <c r="BA237"/>
  <c r="BA1607"/>
  <c r="BA1951"/>
  <c r="BA316"/>
  <c r="BA1495"/>
  <c r="BA1845"/>
  <c r="BA2415"/>
  <c r="BA128"/>
  <c r="BA2000"/>
  <c r="BA1988"/>
  <c r="BH782"/>
  <c r="BA782"/>
  <c r="BI782"/>
  <c r="BA790"/>
  <c r="BG790"/>
  <c r="BH790"/>
  <c r="BI790"/>
  <c r="BA870"/>
  <c r="BE870"/>
  <c r="BF870"/>
  <c r="BA336"/>
  <c r="BF336"/>
  <c r="BE336"/>
  <c r="BA1543"/>
  <c r="BH1543"/>
  <c r="BI1543"/>
  <c r="BE1106"/>
  <c r="BF1106"/>
  <c r="BA1106"/>
  <c r="BI1087"/>
  <c r="BA1087"/>
  <c r="BH1087"/>
  <c r="BE382"/>
  <c r="BA382"/>
  <c r="BF382"/>
  <c r="BE1003"/>
  <c r="BA1003"/>
  <c r="BF1003"/>
  <c r="BH1940"/>
  <c r="BA1940"/>
  <c r="BI1940"/>
  <c r="BA1944"/>
  <c r="BI1944"/>
  <c r="BH1944"/>
  <c r="BA1571"/>
  <c r="BI1571"/>
  <c r="BH1571"/>
  <c r="BH1866"/>
  <c r="BA1866"/>
  <c r="BI1866"/>
  <c r="BE1996"/>
  <c r="BF1996"/>
  <c r="BA1996"/>
  <c r="BA1191"/>
  <c r="BI1191"/>
  <c r="BH1191"/>
  <c r="BE1031"/>
  <c r="BF1031"/>
  <c r="BA1031"/>
  <c r="BI1838"/>
  <c r="BH1838"/>
  <c r="BA1838"/>
  <c r="BA1823"/>
  <c r="BI1823"/>
  <c r="BH1823"/>
  <c r="BA1024"/>
  <c r="BI1024"/>
  <c r="BH1024"/>
  <c r="BA82"/>
  <c r="BI82"/>
  <c r="BH82"/>
  <c r="BA1363"/>
  <c r="BE1363"/>
  <c r="BF1363"/>
  <c r="BF1264"/>
  <c r="BE1264"/>
  <c r="BF1240"/>
  <c r="BE1240"/>
  <c r="BA1240"/>
  <c r="BA1696"/>
  <c r="BH1696"/>
  <c r="BI1696"/>
  <c r="BA167"/>
  <c r="BF167"/>
  <c r="BE167"/>
  <c r="BI235"/>
  <c r="BA235"/>
  <c r="BI19"/>
  <c r="BA19"/>
  <c r="BD1765"/>
  <c r="BA1765"/>
  <c r="BE1765"/>
  <c r="BA2071"/>
  <c r="BE2071"/>
  <c r="BF1549"/>
  <c r="BE1549"/>
  <c r="BA1549"/>
  <c r="BA964"/>
  <c r="BE964"/>
  <c r="BF2220"/>
  <c r="BE2220"/>
  <c r="BA2220"/>
  <c r="BA2077"/>
  <c r="BE2077"/>
  <c r="BF1898"/>
  <c r="BE1898"/>
  <c r="BA1898"/>
  <c r="BA1528"/>
  <c r="BE1528"/>
  <c r="BF428"/>
  <c r="BE428"/>
  <c r="BA428"/>
  <c r="BA1205"/>
  <c r="BE1205"/>
  <c r="BH2377"/>
  <c r="BI2377"/>
  <c r="BG2377"/>
  <c r="BA1635"/>
  <c r="BF1635"/>
  <c r="BD1635"/>
  <c r="BE1635"/>
  <c r="BH630"/>
  <c r="BI630"/>
  <c r="BG630"/>
  <c r="BD2344"/>
  <c r="BF2344"/>
  <c r="BA2344"/>
  <c r="BE2344"/>
  <c r="BH642"/>
  <c r="BI642"/>
  <c r="BG642"/>
  <c r="BH2376"/>
  <c r="BG2376"/>
  <c r="BI2376"/>
  <c r="BH1653"/>
  <c r="BI1653"/>
  <c r="BG1653"/>
  <c r="BH24"/>
  <c r="BI24"/>
  <c r="BG24"/>
  <c r="BA24"/>
  <c r="BH2237"/>
  <c r="BG2237"/>
  <c r="BI2237"/>
  <c r="BH2235"/>
  <c r="BI2235"/>
  <c r="BG2235"/>
  <c r="BH2144"/>
  <c r="BA2144"/>
  <c r="BI2144"/>
  <c r="BG2144"/>
  <c r="BA2244"/>
  <c r="BF2244"/>
  <c r="BD2244"/>
  <c r="BE2244"/>
  <c r="BA636"/>
  <c r="BG636"/>
  <c r="BI636"/>
  <c r="BH636"/>
  <c r="BG2368"/>
  <c r="BA2368"/>
  <c r="BI2368"/>
  <c r="BH2368"/>
  <c r="BG1649"/>
  <c r="BA1649"/>
  <c r="BI1649"/>
  <c r="BH1649"/>
  <c r="BA1658"/>
  <c r="BI1658"/>
  <c r="BG1658"/>
  <c r="BH1658"/>
  <c r="BH2335"/>
  <c r="BG2335"/>
  <c r="BI2335"/>
  <c r="BA624"/>
  <c r="BF624"/>
  <c r="BD624"/>
  <c r="BE624"/>
  <c r="BI2323"/>
  <c r="BH2323"/>
  <c r="BG2323"/>
  <c r="BA2323"/>
  <c r="BI1632"/>
  <c r="BH1632"/>
  <c r="BA1632"/>
  <c r="BG1632"/>
  <c r="BH612"/>
  <c r="BI612"/>
  <c r="BG612"/>
  <c r="BA625"/>
  <c r="BF625"/>
  <c r="BD625"/>
  <c r="BE625"/>
  <c r="BI655"/>
  <c r="BH655"/>
  <c r="BA655"/>
  <c r="BG655"/>
  <c r="BI2339"/>
  <c r="BH2339"/>
  <c r="BA2339"/>
  <c r="BG2339"/>
  <c r="BH2325"/>
  <c r="BG2325"/>
  <c r="BI2325"/>
  <c r="BH713"/>
  <c r="BI713"/>
  <c r="BG713"/>
  <c r="BH614"/>
  <c r="BG614"/>
  <c r="BI614"/>
  <c r="BI1637"/>
  <c r="BH1637"/>
  <c r="BG1637"/>
  <c r="BA1637"/>
  <c r="BA1630"/>
  <c r="BE1630"/>
  <c r="BD1630"/>
  <c r="BF1630"/>
  <c r="BG2343"/>
  <c r="BI2343"/>
  <c r="BH2343"/>
  <c r="BA2343"/>
  <c r="BA1641"/>
  <c r="BH1641"/>
  <c r="BI1641"/>
  <c r="BG1641"/>
  <c r="BH1640"/>
  <c r="BG1640"/>
  <c r="BI1640"/>
  <c r="BG782"/>
  <c r="BD336"/>
  <c r="BD870"/>
  <c r="BD1106"/>
  <c r="BG1087"/>
  <c r="BD382"/>
  <c r="BD1003"/>
  <c r="BG1944"/>
  <c r="BG1571"/>
  <c r="BD1031"/>
  <c r="BG82"/>
  <c r="BD1240"/>
  <c r="BD1996"/>
  <c r="BG1866"/>
  <c r="BG1823"/>
  <c r="BD1363"/>
  <c r="BG1191"/>
  <c r="BG114"/>
  <c r="BH2156"/>
  <c r="BH19"/>
  <c r="BH114"/>
  <c r="BG19"/>
  <c r="BD964"/>
  <c r="BD2220"/>
  <c r="BD1528"/>
  <c r="BF1205"/>
  <c r="BF1765"/>
  <c r="BF964"/>
  <c r="BF1528"/>
  <c r="BD1205"/>
  <c r="BA283"/>
  <c r="BF283"/>
  <c r="BE283"/>
  <c r="BA596"/>
  <c r="BF596"/>
  <c r="BE596"/>
  <c r="BF582"/>
  <c r="BE582"/>
  <c r="BA582"/>
  <c r="BI558"/>
  <c r="BG558"/>
  <c r="BA558"/>
  <c r="BI1086"/>
  <c r="BA1086"/>
  <c r="BH1086"/>
  <c r="BA384"/>
  <c r="BE384"/>
  <c r="BF384"/>
  <c r="BF1949"/>
  <c r="BE1949"/>
  <c r="BA1949"/>
  <c r="BA1943"/>
  <c r="BI1943"/>
  <c r="BH1943"/>
  <c r="BI1072"/>
  <c r="BA1072"/>
  <c r="BH1072"/>
  <c r="BA362"/>
  <c r="BF362"/>
  <c r="BE362"/>
  <c r="BH1865"/>
  <c r="BA1865"/>
  <c r="BI1865"/>
  <c r="BH2069"/>
  <c r="BA2069"/>
  <c r="BI2069"/>
  <c r="BI1816"/>
  <c r="BH1816"/>
  <c r="BA1816"/>
  <c r="BE1022"/>
  <c r="BF1022"/>
  <c r="BA1022"/>
  <c r="BE1395"/>
  <c r="BA1395"/>
  <c r="BF1395"/>
  <c r="BI1772"/>
  <c r="BH1772"/>
  <c r="BI1342"/>
  <c r="BH1342"/>
  <c r="BA1342"/>
  <c r="BF1013"/>
  <c r="BE1013"/>
  <c r="BA1013"/>
  <c r="BH173"/>
  <c r="BA173"/>
  <c r="BI173"/>
  <c r="BA961"/>
  <c r="BF961"/>
  <c r="BE961"/>
  <c r="BI2156"/>
  <c r="BA2156"/>
  <c r="BF1562"/>
  <c r="BE1562"/>
  <c r="BA1562"/>
  <c r="BA1109"/>
  <c r="BE1109"/>
  <c r="BF1936"/>
  <c r="BE1936"/>
  <c r="BA1936"/>
  <c r="BA2079"/>
  <c r="BE2079"/>
  <c r="BF1208"/>
  <c r="BE1208"/>
  <c r="BA1208"/>
  <c r="BA1897"/>
  <c r="BE1897"/>
  <c r="BF1580"/>
  <c r="BE1580"/>
  <c r="BA1580"/>
  <c r="BA100"/>
  <c r="BE100"/>
  <c r="BF1262"/>
  <c r="BE1262"/>
  <c r="BA1262"/>
  <c r="BA425"/>
  <c r="BE425"/>
  <c r="BE2308"/>
  <c r="BA2308"/>
  <c r="BF2308"/>
  <c r="BD2308"/>
  <c r="BF2370"/>
  <c r="BD2370"/>
  <c r="BA2370"/>
  <c r="BE2370"/>
  <c r="BA623"/>
  <c r="BF623"/>
  <c r="BD623"/>
  <c r="BE623"/>
  <c r="BE627"/>
  <c r="BA627"/>
  <c r="BF627"/>
  <c r="BD627"/>
  <c r="BD2341"/>
  <c r="BE2341"/>
  <c r="BA2341"/>
  <c r="BF2341"/>
  <c r="BH632"/>
  <c r="BI632"/>
  <c r="BG632"/>
  <c r="BH1647"/>
  <c r="BI1647"/>
  <c r="BG1647"/>
  <c r="BH26"/>
  <c r="BI26"/>
  <c r="BG26"/>
  <c r="BA1140"/>
  <c r="BI1140"/>
  <c r="BG1140"/>
  <c r="BH1140"/>
  <c r="BH2236"/>
  <c r="BG2236"/>
  <c r="BI2236"/>
  <c r="BH2145"/>
  <c r="BG2145"/>
  <c r="BI2145"/>
  <c r="BD2377"/>
  <c r="BE2377"/>
  <c r="BA2377"/>
  <c r="BF2377"/>
  <c r="BH2370"/>
  <c r="BG2370"/>
  <c r="BI2370"/>
  <c r="BA639"/>
  <c r="BI639"/>
  <c r="BH639"/>
  <c r="BG639"/>
  <c r="BA2373"/>
  <c r="BI2373"/>
  <c r="BH2373"/>
  <c r="BG2373"/>
  <c r="BH291"/>
  <c r="BI291"/>
  <c r="BA291"/>
  <c r="BG291"/>
  <c r="BH1659"/>
  <c r="BA1659"/>
  <c r="BI1659"/>
  <c r="BG1659"/>
  <c r="BI2333"/>
  <c r="BH2333"/>
  <c r="BA2333"/>
  <c r="BG2333"/>
  <c r="BG623"/>
  <c r="BH623"/>
  <c r="BI623"/>
  <c r="BH609"/>
  <c r="BI609"/>
  <c r="BG609"/>
  <c r="BA609"/>
  <c r="BG628"/>
  <c r="BI628"/>
  <c r="BH628"/>
  <c r="BA628"/>
  <c r="BA613"/>
  <c r="BE613"/>
  <c r="BD613"/>
  <c r="BF613"/>
  <c r="BH1635"/>
  <c r="BI1635"/>
  <c r="BG1635"/>
  <c r="BA1626"/>
  <c r="BI1626"/>
  <c r="BH1626"/>
  <c r="BG1626"/>
  <c r="BH1629"/>
  <c r="BI1629"/>
  <c r="BG1629"/>
  <c r="BH2094"/>
  <c r="BG2094"/>
  <c r="BI2094"/>
  <c r="BH2337"/>
  <c r="BI2337"/>
  <c r="BG2337"/>
  <c r="BH2340"/>
  <c r="BI2340"/>
  <c r="BG2340"/>
  <c r="BF630"/>
  <c r="BE630"/>
  <c r="BA630"/>
  <c r="BD630"/>
  <c r="BG2341"/>
  <c r="BH2341"/>
  <c r="BI2341"/>
  <c r="BH2344"/>
  <c r="BG2344"/>
  <c r="BI2344"/>
  <c r="BH2342"/>
  <c r="BI2342"/>
  <c r="BG2342"/>
  <c r="BH768"/>
  <c r="BD582"/>
  <c r="BA768"/>
  <c r="BG768"/>
  <c r="BD596"/>
  <c r="BG1086"/>
  <c r="BD384"/>
  <c r="BD1949"/>
  <c r="BG1940"/>
  <c r="BG1072"/>
  <c r="BG1943"/>
  <c r="BD362"/>
  <c r="BG1543"/>
  <c r="BG2069"/>
  <c r="BG1838"/>
  <c r="BG1816"/>
  <c r="BG1024"/>
  <c r="BD1395"/>
  <c r="BG1342"/>
  <c r="BD1264"/>
  <c r="BG1696"/>
  <c r="BG173"/>
  <c r="BD167"/>
  <c r="BG235"/>
  <c r="BA114"/>
  <c r="BH235"/>
  <c r="BD2071"/>
  <c r="BD1549"/>
  <c r="BF2079"/>
  <c r="BD2077"/>
  <c r="BD1898"/>
  <c r="BD100"/>
  <c r="BD1262"/>
  <c r="BF2071"/>
  <c r="BD1109"/>
  <c r="BD1936"/>
  <c r="BF2077"/>
  <c r="BD1897"/>
  <c r="BD1580"/>
  <c r="BD428"/>
  <c r="BF425"/>
  <c r="BA866"/>
  <c r="BA555"/>
  <c r="BA516"/>
  <c r="BA467"/>
  <c r="BA434"/>
  <c r="BA483"/>
  <c r="BA1545"/>
  <c r="BG1467"/>
  <c r="BD985"/>
  <c r="BG192"/>
  <c r="BI2074"/>
  <c r="BI348"/>
  <c r="BI1918"/>
  <c r="BI986"/>
  <c r="BI2004"/>
  <c r="BI148"/>
  <c r="BI1590"/>
  <c r="BI1530"/>
  <c r="BI1948"/>
  <c r="BI1204"/>
  <c r="BD1247"/>
  <c r="BF2163"/>
  <c r="BI625"/>
  <c r="BD2122"/>
  <c r="BE131"/>
  <c r="BH2254"/>
  <c r="BG1382"/>
  <c r="BE1247"/>
  <c r="BH1546"/>
  <c r="BA134"/>
  <c r="BF1498"/>
  <c r="BH1372"/>
  <c r="BG1211"/>
  <c r="BG1701"/>
  <c r="BI2400"/>
  <c r="BF1667"/>
  <c r="BF2102"/>
  <c r="BI1644"/>
  <c r="BF183"/>
  <c r="BA2221"/>
  <c r="BH2241"/>
  <c r="BI2009"/>
  <c r="BI124"/>
  <c r="BI226"/>
  <c r="BE2385"/>
  <c r="BD2101"/>
  <c r="BI2365"/>
  <c r="BE934"/>
  <c r="BF552"/>
  <c r="BF558"/>
  <c r="BE814"/>
  <c r="BI1672"/>
  <c r="BF914"/>
  <c r="BF939"/>
  <c r="BA935"/>
  <c r="BG933"/>
  <c r="BI884"/>
  <c r="BD934"/>
  <c r="BD936"/>
  <c r="BD935"/>
  <c r="BD939"/>
  <c r="BD941"/>
  <c r="BH1674"/>
  <c r="BH885"/>
  <c r="BE899"/>
  <c r="BE903"/>
  <c r="BH892"/>
  <c r="BD906"/>
  <c r="BD587"/>
  <c r="BD576"/>
  <c r="BD545"/>
  <c r="BH495"/>
  <c r="BH526"/>
  <c r="BD1903"/>
  <c r="BD1895"/>
  <c r="BD493"/>
  <c r="BD506"/>
  <c r="BG452"/>
  <c r="BG458"/>
  <c r="BD463"/>
  <c r="BI2251"/>
  <c r="BG2251"/>
  <c r="BH56"/>
  <c r="BG56"/>
  <c r="BE2194"/>
  <c r="BF2194"/>
  <c r="BE332"/>
  <c r="BD332"/>
  <c r="BF26"/>
  <c r="BD26"/>
  <c r="BE632"/>
  <c r="BD632"/>
  <c r="BH2382"/>
  <c r="BI2382"/>
  <c r="BG2382"/>
  <c r="BG1349"/>
  <c r="BI1349"/>
  <c r="BG1474"/>
  <c r="BI1474"/>
  <c r="BG1855"/>
  <c r="BI1855"/>
  <c r="BI44"/>
  <c r="BG44"/>
  <c r="BE318"/>
  <c r="BD318"/>
  <c r="BI1394"/>
  <c r="BG1394"/>
  <c r="BD333"/>
  <c r="BF333"/>
  <c r="BF2192"/>
  <c r="BD2192"/>
  <c r="BI2201"/>
  <c r="BG2201"/>
  <c r="BE197"/>
  <c r="BD197"/>
  <c r="BF1379"/>
  <c r="BA1379"/>
  <c r="BD1379"/>
  <c r="BD276"/>
  <c r="BE2340"/>
  <c r="BD2340"/>
  <c r="BF2094"/>
  <c r="BD2094"/>
  <c r="BD2236"/>
  <c r="BF2236"/>
  <c r="BF25"/>
  <c r="BA25"/>
  <c r="BF1909"/>
  <c r="BD1909"/>
  <c r="BH1835"/>
  <c r="BE152"/>
  <c r="BD2193"/>
  <c r="BD55"/>
  <c r="BF331"/>
  <c r="BE1386"/>
  <c r="BD2292"/>
  <c r="BD46"/>
  <c r="BF151"/>
  <c r="BD327"/>
  <c r="BG278"/>
  <c r="BH36"/>
  <c r="BH201"/>
  <c r="BI1119"/>
  <c r="BG2234"/>
  <c r="BG2185"/>
  <c r="BH2181"/>
  <c r="BH2065"/>
  <c r="BH1382"/>
  <c r="BD2163"/>
  <c r="BG625"/>
  <c r="BA131"/>
  <c r="BG1546"/>
  <c r="BF134"/>
  <c r="BH1644"/>
  <c r="BD2221"/>
  <c r="BD253"/>
  <c r="BG2009"/>
  <c r="BH124"/>
  <c r="BG226"/>
  <c r="BG2365"/>
  <c r="BA905"/>
  <c r="BA1990"/>
  <c r="BI521"/>
  <c r="BA293"/>
  <c r="BG1672"/>
  <c r="BE902"/>
  <c r="BE44"/>
  <c r="BF44"/>
  <c r="BF1394"/>
  <c r="BE1394"/>
  <c r="BD198"/>
  <c r="BE198"/>
  <c r="BG45"/>
  <c r="BH45"/>
  <c r="BG197"/>
  <c r="BH197"/>
  <c r="BH1113"/>
  <c r="BH2402"/>
  <c r="BE713"/>
  <c r="BD713"/>
  <c r="BH719"/>
  <c r="BI719"/>
  <c r="BH2308"/>
  <c r="BI2308"/>
  <c r="BG2308"/>
  <c r="BF2235"/>
  <c r="BD2235"/>
  <c r="BF1647"/>
  <c r="BD1647"/>
  <c r="BF716"/>
  <c r="BD716"/>
  <c r="BF1677"/>
  <c r="BD1677"/>
  <c r="BI2271"/>
  <c r="BG2271"/>
  <c r="BH2030"/>
  <c r="BG2030"/>
  <c r="BF41"/>
  <c r="BD41"/>
  <c r="BH1545"/>
  <c r="BH1910"/>
  <c r="BH699"/>
  <c r="BH390"/>
  <c r="BH1346"/>
  <c r="BH420"/>
  <c r="BH1329"/>
  <c r="BG293"/>
  <c r="BG864"/>
  <c r="BH293"/>
  <c r="BA907"/>
  <c r="BF811"/>
  <c r="BD579"/>
  <c r="BG771"/>
  <c r="BH812"/>
  <c r="BD299"/>
  <c r="BE907"/>
  <c r="BF446"/>
  <c r="BE273"/>
  <c r="BE532"/>
  <c r="BI528"/>
  <c r="BI518"/>
  <c r="BI480"/>
  <c r="BF927"/>
  <c r="BF912"/>
  <c r="BF1392"/>
  <c r="BD1392"/>
  <c r="BF2187"/>
  <c r="BD2187"/>
  <c r="BA190"/>
  <c r="BF1141"/>
  <c r="BD1141"/>
  <c r="BI1113"/>
  <c r="BG1113"/>
  <c r="BI2402"/>
  <c r="BG2402"/>
  <c r="BD2322"/>
  <c r="BE2145"/>
  <c r="BD2145"/>
  <c r="BE1662"/>
  <c r="BD1662"/>
  <c r="BF1662"/>
  <c r="BH2371"/>
  <c r="BI2371"/>
  <c r="BD994"/>
  <c r="BF994"/>
  <c r="BF2014"/>
  <c r="BD2014"/>
  <c r="AZ1142"/>
  <c r="BH44"/>
  <c r="BD44"/>
  <c r="AZ2068"/>
  <c r="BH1394"/>
  <c r="BD1394"/>
  <c r="BH2194"/>
  <c r="BD2194"/>
  <c r="AZ323"/>
  <c r="BI323"/>
  <c r="AZ1621"/>
  <c r="BG1621"/>
  <c r="AZ1532"/>
  <c r="AZ1248"/>
  <c r="AZ1941"/>
  <c r="BG1941"/>
  <c r="AZ698"/>
  <c r="BG698"/>
  <c r="AT1385"/>
  <c r="BF1385"/>
  <c r="AT1110"/>
  <c r="AZ2186"/>
  <c r="BG2186"/>
  <c r="AT2186"/>
  <c r="BE2186"/>
  <c r="AT2189"/>
  <c r="BF2189"/>
  <c r="AZ58"/>
  <c r="AT58"/>
  <c r="BE58"/>
  <c r="BD2295"/>
  <c r="BD1301"/>
  <c r="BI943"/>
  <c r="AT212"/>
  <c r="AT1250"/>
  <c r="AT648"/>
  <c r="AZ1279"/>
  <c r="AT1281"/>
  <c r="BD1340"/>
  <c r="BF1475"/>
  <c r="BG167"/>
  <c r="BF1256"/>
  <c r="AZ1253"/>
  <c r="AZ1264"/>
  <c r="AT1012"/>
  <c r="BI1012"/>
  <c r="AZ1726"/>
  <c r="BF1291"/>
  <c r="BF1351"/>
  <c r="BF1775"/>
  <c r="BG1804"/>
  <c r="BE1428"/>
  <c r="BF1477"/>
  <c r="BE755"/>
  <c r="BE1841"/>
  <c r="AZ1720"/>
  <c r="AT1011"/>
  <c r="BF1782"/>
  <c r="AT1322"/>
  <c r="AT1340"/>
  <c r="AT1772"/>
  <c r="AT1362"/>
  <c r="AT1415"/>
  <c r="AT1399"/>
  <c r="AT755"/>
  <c r="BI1589"/>
  <c r="BI1030"/>
  <c r="BE1886"/>
  <c r="BD1050"/>
  <c r="BF361"/>
  <c r="AT1515"/>
  <c r="BF92"/>
  <c r="AZ1516"/>
  <c r="BI693"/>
  <c r="BF1574"/>
  <c r="AT1523"/>
  <c r="BE1866"/>
  <c r="BE1526"/>
  <c r="BE1535"/>
  <c r="BE1041"/>
  <c r="BE2056"/>
  <c r="BE371"/>
  <c r="AZ1589"/>
  <c r="AT1079"/>
  <c r="AT1076"/>
  <c r="BI1586"/>
  <c r="AT92"/>
  <c r="AT95"/>
  <c r="BF1081"/>
  <c r="BF470"/>
  <c r="BG1081"/>
  <c r="AT1073"/>
  <c r="BE455"/>
  <c r="BE495"/>
  <c r="BF1625"/>
  <c r="BE602"/>
  <c r="BE180"/>
  <c r="BH775"/>
  <c r="BD464"/>
  <c r="AZ498"/>
  <c r="AZ513"/>
  <c r="BI617"/>
  <c r="AZ775"/>
  <c r="AT780"/>
  <c r="BD799"/>
  <c r="AT799"/>
  <c r="AT783"/>
  <c r="BE824"/>
  <c r="BE901"/>
  <c r="BI2314"/>
  <c r="BE904"/>
  <c r="BE893"/>
  <c r="BF799"/>
  <c r="BE799"/>
  <c r="BA799"/>
  <c r="BE1515"/>
  <c r="BF1515"/>
  <c r="BA1515"/>
  <c r="BD1515"/>
  <c r="BA1415"/>
  <c r="BE1415"/>
  <c r="BF1415"/>
  <c r="BE1322"/>
  <c r="BA1322"/>
  <c r="BF1322"/>
  <c r="BD1322"/>
  <c r="BA1012"/>
  <c r="BE1012"/>
  <c r="BD1012"/>
  <c r="BF1012"/>
  <c r="BD1415"/>
  <c r="BF648"/>
  <c r="BE648"/>
  <c r="BD648"/>
  <c r="BA648"/>
  <c r="BI58"/>
  <c r="BH58"/>
  <c r="BF1110"/>
  <c r="BD1110"/>
  <c r="BA1110"/>
  <c r="BA1248"/>
  <c r="BI1248"/>
  <c r="BH1248"/>
  <c r="BH2068"/>
  <c r="BG2068"/>
  <c r="BA2068"/>
  <c r="BD2189"/>
  <c r="BE1076"/>
  <c r="BD1076"/>
  <c r="BA1076"/>
  <c r="BF1076"/>
  <c r="BE1362"/>
  <c r="BF1362"/>
  <c r="BA1362"/>
  <c r="BI1264"/>
  <c r="BG1264"/>
  <c r="BH1264"/>
  <c r="BA1264"/>
  <c r="BE1250"/>
  <c r="BA1250"/>
  <c r="BF1250"/>
  <c r="BD1250"/>
  <c r="BE2189"/>
  <c r="BA2189"/>
  <c r="BE1385"/>
  <c r="BA1385"/>
  <c r="BA1532"/>
  <c r="BI1532"/>
  <c r="BH1532"/>
  <c r="BI2068"/>
  <c r="BH1516"/>
  <c r="BI1516"/>
  <c r="BA1516"/>
  <c r="BG1516"/>
  <c r="BA498"/>
  <c r="BH498"/>
  <c r="BI498"/>
  <c r="BG498"/>
  <c r="BD95"/>
  <c r="BA95"/>
  <c r="BE95"/>
  <c r="BF95"/>
  <c r="BF1523"/>
  <c r="BE1523"/>
  <c r="BA1523"/>
  <c r="BF755"/>
  <c r="BA755"/>
  <c r="BD755"/>
  <c r="BF1772"/>
  <c r="BA1772"/>
  <c r="BE1772"/>
  <c r="BA1011"/>
  <c r="BF1011"/>
  <c r="BD1011"/>
  <c r="BE1011"/>
  <c r="BD1772"/>
  <c r="BH1726"/>
  <c r="BG1726"/>
  <c r="BA1726"/>
  <c r="BI1726"/>
  <c r="BI1253"/>
  <c r="BA1253"/>
  <c r="BG1253"/>
  <c r="BH1253"/>
  <c r="BD1362"/>
  <c r="BE1281"/>
  <c r="BF1281"/>
  <c r="BD1281"/>
  <c r="BA1281"/>
  <c r="BE212"/>
  <c r="BA212"/>
  <c r="BF212"/>
  <c r="BF2186"/>
  <c r="BD2186"/>
  <c r="BA2186"/>
  <c r="BI698"/>
  <c r="BA698"/>
  <c r="BH698"/>
  <c r="BA1621"/>
  <c r="BH1621"/>
  <c r="BI1621"/>
  <c r="BG1248"/>
  <c r="BD1385"/>
  <c r="BH513"/>
  <c r="BA513"/>
  <c r="BG513"/>
  <c r="BI513"/>
  <c r="BE780"/>
  <c r="BF780"/>
  <c r="BD780"/>
  <c r="BA780"/>
  <c r="BF1073"/>
  <c r="BD1073"/>
  <c r="BA1073"/>
  <c r="BE1073"/>
  <c r="BF1079"/>
  <c r="BE1079"/>
  <c r="BA1079"/>
  <c r="BD1079"/>
  <c r="BF783"/>
  <c r="BD783"/>
  <c r="BE783"/>
  <c r="BA783"/>
  <c r="BG775"/>
  <c r="BA775"/>
  <c r="BI775"/>
  <c r="BE92"/>
  <c r="BA92"/>
  <c r="BD92"/>
  <c r="BH1589"/>
  <c r="BG1589"/>
  <c r="BA1589"/>
  <c r="BD1523"/>
  <c r="BA1399"/>
  <c r="BE1399"/>
  <c r="BF1399"/>
  <c r="BE1340"/>
  <c r="BA1340"/>
  <c r="BF1340"/>
  <c r="BA1720"/>
  <c r="BG1720"/>
  <c r="BH1720"/>
  <c r="BI1720"/>
  <c r="BD1399"/>
  <c r="BG1279"/>
  <c r="BI1279"/>
  <c r="BH1279"/>
  <c r="BA1279"/>
  <c r="BD212"/>
  <c r="BF58"/>
  <c r="BD58"/>
  <c r="BA58"/>
  <c r="BI2186"/>
  <c r="BH2186"/>
  <c r="BA1941"/>
  <c r="BI1941"/>
  <c r="BH1941"/>
  <c r="BH323"/>
  <c r="BG323"/>
  <c r="BA323"/>
  <c r="BH1142"/>
  <c r="BG1142"/>
  <c r="BA1142"/>
  <c r="BG58"/>
  <c r="BE1110"/>
  <c r="BG1532"/>
  <c r="BI1142"/>
</calcChain>
</file>

<file path=xl/sharedStrings.xml><?xml version="1.0" encoding="utf-8"?>
<sst xmlns="http://schemas.openxmlformats.org/spreadsheetml/2006/main" count="35744" uniqueCount="7807">
  <si>
    <t>T21N R093W S32 fMESAVERDE/ALMOND</t>
  </si>
  <si>
    <t>4903724499</t>
  </si>
  <si>
    <t>FIVE MILE DITCH 12-32</t>
  </si>
  <si>
    <t>10676</t>
  </si>
  <si>
    <t>ENERGY LABS CASPER ID No C03020526-010</t>
  </si>
  <si>
    <t>T21N R093W S30 fMESAVERDE/ALMOND</t>
  </si>
  <si>
    <t>4903725195</t>
  </si>
  <si>
    <t>FIVE MILE DITCH 1-30</t>
  </si>
  <si>
    <t>10438</t>
  </si>
  <si>
    <t>ENERBY LABS CASPER LAB No C03030010-002</t>
  </si>
  <si>
    <t>4903725292</t>
  </si>
  <si>
    <t>FIVE MILE GULCH 19-02</t>
  </si>
  <si>
    <t>T21N R093W S30 fLEWIS</t>
  </si>
  <si>
    <t>4903724886</t>
  </si>
  <si>
    <t>FIVE MILE DITCH 9-30</t>
  </si>
  <si>
    <t>9125</t>
  </si>
  <si>
    <t>ENERGY LABS CASPER LAB No C03020526-003</t>
  </si>
  <si>
    <t>T21N R093W S30 fLEWIS-MESAVERDE</t>
  </si>
  <si>
    <t>4903724627</t>
  </si>
  <si>
    <t>FIVE MILE DITCH 6-30</t>
  </si>
  <si>
    <t>ENERGY LABS CASPER ID No C03020526-011</t>
  </si>
  <si>
    <t>T21N R093W S15 fMESAVERDE</t>
  </si>
  <si>
    <t>4903725802</t>
  </si>
  <si>
    <t>15-1 FIVE MILE RIDGE</t>
  </si>
  <si>
    <t>11045</t>
  </si>
  <si>
    <t>T21N R093W S30 fLEWIS-MESAVERDE/ALMOND</t>
  </si>
  <si>
    <t>4903724311</t>
  </si>
  <si>
    <t>FIVE MILE DITCH 12-30</t>
  </si>
  <si>
    <t>9104</t>
  </si>
  <si>
    <t>ENVIRO-TEST CASPER LAB No L2676-4</t>
  </si>
  <si>
    <t>T21N R093W S17 fLEWIS-MESAVERDE</t>
  </si>
  <si>
    <t>4903725796</t>
  </si>
  <si>
    <t>17-1 FIVE MILE GULCH</t>
  </si>
  <si>
    <t>8552</t>
  </si>
  <si>
    <t>T21N R094W S35 fLEWIS-MESAVERDE</t>
  </si>
  <si>
    <t>4903723485</t>
  </si>
  <si>
    <t>CROOKS GAP ROAD 35-01</t>
  </si>
  <si>
    <t>T21N R094W S03 fMESAVERDE</t>
  </si>
  <si>
    <t>4903723523</t>
  </si>
  <si>
    <t>SIBERIA RIDGE 03-04</t>
  </si>
  <si>
    <t>T21N R094W S26 fLEWIS-MESAVERDE</t>
  </si>
  <si>
    <t>4903724967</t>
  </si>
  <si>
    <t>CROOKS GAP ROAD 26-05</t>
  </si>
  <si>
    <t>9044</t>
  </si>
  <si>
    <t>T21N R094W S20 fLEWIS-MESAVERDE</t>
  </si>
  <si>
    <t>4903724584</t>
  </si>
  <si>
    <t>USA R #2</t>
  </si>
  <si>
    <t>8502</t>
  </si>
  <si>
    <t>T21N R094W S25 fLEWIS-MESAVERDE</t>
  </si>
  <si>
    <t>4903723486</t>
  </si>
  <si>
    <t>CROOKS GAP ROAD 25-01</t>
  </si>
  <si>
    <t>T21N R094W S36 fLEWIS-MESAVERDE</t>
  </si>
  <si>
    <t>4903724877</t>
  </si>
  <si>
    <t>CROOKS GAP ROAD 36-05</t>
  </si>
  <si>
    <t>8900</t>
  </si>
  <si>
    <t>4903724875</t>
  </si>
  <si>
    <t>CROOKS GAP ROAD 25-05</t>
  </si>
  <si>
    <t>9148</t>
  </si>
  <si>
    <t>4903720905</t>
  </si>
  <si>
    <t>WESTERN WYOMING COLLEGE WATER QUALITY LAB SAMPLE No 21325</t>
  </si>
  <si>
    <t>T21N R094W S18 fMESAVERDE</t>
  </si>
  <si>
    <t>4903724628</t>
  </si>
  <si>
    <t>N. WAMSUTTER 1-18</t>
  </si>
  <si>
    <t>10140</t>
  </si>
  <si>
    <t>ENERGY LABS CASPER ID No C03020526-006</t>
  </si>
  <si>
    <t>4903723664</t>
  </si>
  <si>
    <t>CROOKS GAP ROAD 35-02</t>
  </si>
  <si>
    <t>4903724209</t>
  </si>
  <si>
    <t>CROOKS GAP ROAD 25-04</t>
  </si>
  <si>
    <t>9081</t>
  </si>
  <si>
    <t>BP AMERICA PRODUCTON CO</t>
  </si>
  <si>
    <t>DOWELL SCHLUMBERGER EL RENO DISTRICT LAB</t>
  </si>
  <si>
    <t>T21N R094W S27 fMESAVERDE/ALMOND</t>
  </si>
  <si>
    <t>4903724538</t>
  </si>
  <si>
    <t>UPRC 5-27</t>
  </si>
  <si>
    <t>10192</t>
  </si>
  <si>
    <t>T21N R094W S04 fMESAVERDE/ALMOND</t>
  </si>
  <si>
    <t>4903724767</t>
  </si>
  <si>
    <t>SIBERIA RIDGE 4-1</t>
  </si>
  <si>
    <t>T21N R094W S31 fLEWIS-MESAVERDE/ALMOND</t>
  </si>
  <si>
    <t>4903724805</t>
  </si>
  <si>
    <t>UPRR 4-31</t>
  </si>
  <si>
    <t>ANADARKO PETROLEUM CO</t>
  </si>
  <si>
    <t>T21N R094W S19 fLEWIS-MESAVERDE/ALMOND</t>
  </si>
  <si>
    <t>4903721690</t>
  </si>
  <si>
    <t>UPRR 3-19-7</t>
  </si>
  <si>
    <t>7904</t>
  </si>
  <si>
    <t>T21N R094W S21 fMESAVERDE/ALMOND</t>
  </si>
  <si>
    <t>4903723382</t>
  </si>
  <si>
    <t>PIQUA 3-21</t>
  </si>
  <si>
    <t>10190</t>
  </si>
  <si>
    <t>T21N R094W S16 fMESAVERDE/ALMOND</t>
  </si>
  <si>
    <t>4903725178</t>
  </si>
  <si>
    <t>SIBERIA RIDGE 16-1</t>
  </si>
  <si>
    <t>c sw</t>
  </si>
  <si>
    <t>UPRR 4-31 No. 2</t>
  </si>
  <si>
    <t>8364</t>
  </si>
  <si>
    <t>4903723380</t>
  </si>
  <si>
    <t>PIQUA 1-21</t>
  </si>
  <si>
    <t>10184</t>
  </si>
  <si>
    <t>CHAMPION TECHNOLOGIES VERNAL,UT</t>
  </si>
  <si>
    <t>4903723360</t>
  </si>
  <si>
    <t>SHELBY 1-27</t>
  </si>
  <si>
    <t>10180</t>
  </si>
  <si>
    <t>4903723381</t>
  </si>
  <si>
    <t>PEQUA 2-21</t>
  </si>
  <si>
    <t>10254</t>
  </si>
  <si>
    <t>4903724210</t>
  </si>
  <si>
    <t>CROOKS GAP ROAD 25-02</t>
  </si>
  <si>
    <t>9107</t>
  </si>
  <si>
    <t>4903725421</t>
  </si>
  <si>
    <t>C.G. ROAD UNIT 35-07</t>
  </si>
  <si>
    <t>8856</t>
  </si>
  <si>
    <t>4903723919</t>
  </si>
  <si>
    <t>CROOKS GAP ROAD 26-03 PAD</t>
  </si>
  <si>
    <t>4903721925</t>
  </si>
  <si>
    <t>HAMMOND FED. 18-1</t>
  </si>
  <si>
    <t>10008</t>
  </si>
  <si>
    <t>BEUERMAN AND ASSOCIATES BUTTE MT LAB No 1999-0068</t>
  </si>
  <si>
    <t>4903723782</t>
  </si>
  <si>
    <t>CROOKS GAP ROAD 26-02</t>
  </si>
  <si>
    <t>4903724208</t>
  </si>
  <si>
    <t>CROOKS GAP ROAD 25-03</t>
  </si>
  <si>
    <t>9149</t>
  </si>
  <si>
    <t>T21N R095W S01 fMESAVERDE/ALMOND</t>
  </si>
  <si>
    <t>4903724043</t>
  </si>
  <si>
    <t>RASMUSSEN 01-01</t>
  </si>
  <si>
    <t>10312</t>
  </si>
  <si>
    <t>T21N R095W S16 fLEWIS-MESAVERDE/ALMOND</t>
  </si>
  <si>
    <t>4903724685</t>
  </si>
  <si>
    <t>W. WAMSUTTER 16-26</t>
  </si>
  <si>
    <t>7650</t>
  </si>
  <si>
    <t>ENERGY LABS CASPER LAB No C03030010-001</t>
  </si>
  <si>
    <t>T21N R095W S26 fMESAVERDE/ALMOND</t>
  </si>
  <si>
    <t>4903723343</t>
  </si>
  <si>
    <t>W. WAMSUTTER 13-26</t>
  </si>
  <si>
    <t>9477</t>
  </si>
  <si>
    <t>BEUERMAN AND ASSOCIATES BUTTE MT LAB No 96-1142</t>
  </si>
  <si>
    <t>T21N R095W S34 fMESAVERDE/ALMOND</t>
  </si>
  <si>
    <t>4903723549</t>
  </si>
  <si>
    <t>W. WAMSUTTER 12-34</t>
  </si>
  <si>
    <t>9197</t>
  </si>
  <si>
    <t>BEUERMAN AND ASSOCIATES BUTTE MT LAB No 95-460</t>
  </si>
  <si>
    <t>T21N R095W S33 fLEWIS-MESAVERDE</t>
  </si>
  <si>
    <t>4903724387</t>
  </si>
  <si>
    <t>WEST WAMSUTTER 33-01</t>
  </si>
  <si>
    <t>7443</t>
  </si>
  <si>
    <t>4903724671</t>
  </si>
  <si>
    <t>WEST WAMSUTTER 33-03</t>
  </si>
  <si>
    <t>7543</t>
  </si>
  <si>
    <t>4903724656</t>
  </si>
  <si>
    <t>WEST WAMSUTTER 33-02</t>
  </si>
  <si>
    <t>7462</t>
  </si>
  <si>
    <t>T21N R095W S22 fMESAVERDE/ALMOND</t>
  </si>
  <si>
    <t>4903723622</t>
  </si>
  <si>
    <t>W. WAMSUTTER 10-22</t>
  </si>
  <si>
    <t>9448</t>
  </si>
  <si>
    <t>ENERGY LABS CASPER LAB No C03020526-012</t>
  </si>
  <si>
    <t>4903722020</t>
  </si>
  <si>
    <t>W. WAMSUTTER 1D-34</t>
  </si>
  <si>
    <t>9198</t>
  </si>
  <si>
    <t>BEUERMAN AND ASSOCIATES BUTTE MT LAB No 94-647</t>
  </si>
  <si>
    <t>T21N R095W S31 fLEWIS-MESAVERDE</t>
  </si>
  <si>
    <t>4903724821</t>
  </si>
  <si>
    <t>WEST WAMSUTTER 31-01</t>
  </si>
  <si>
    <t>7276</t>
  </si>
  <si>
    <t>T21N R095W S24 fMESAVERDE/ALMOND</t>
  </si>
  <si>
    <t>4903723606</t>
  </si>
  <si>
    <t>WEST WAMSUTTER 10-24</t>
  </si>
  <si>
    <t>9705</t>
  </si>
  <si>
    <t>BEUERMAN AND ASSOCIATES KINGMAN AZ LAB No 1999-0140</t>
  </si>
  <si>
    <t>T21N R095W S27 fLEWIS-MESAVERDE</t>
  </si>
  <si>
    <t>4903724662</t>
  </si>
  <si>
    <t>WEST WAMSUTTER 27-01</t>
  </si>
  <si>
    <t>7670</t>
  </si>
  <si>
    <t>4903723957</t>
  </si>
  <si>
    <t>W. WAMSUTTER 1-34-21-95</t>
  </si>
  <si>
    <t>9351</t>
  </si>
  <si>
    <t>ENVIRO-TEST CASPER LAB No L3242-10</t>
  </si>
  <si>
    <t>T21N R103W S16 fFRONTIER</t>
  </si>
  <si>
    <t>CROOKED CANYON</t>
  </si>
  <si>
    <t>4903720711</t>
  </si>
  <si>
    <t>11-16 CROOKED CANYON STATE</t>
  </si>
  <si>
    <t>INTERMOUNTAIN PROD LLC</t>
  </si>
  <si>
    <t>T21N R112W S17 fFRONTIER</t>
  </si>
  <si>
    <t>WHISKEY BUTTE</t>
  </si>
  <si>
    <t>4902322057</t>
  </si>
  <si>
    <t>298-17E</t>
  </si>
  <si>
    <t>T21N R112W S01 fFRONTIER</t>
  </si>
  <si>
    <t>4902322091</t>
  </si>
  <si>
    <t>269-01E WHISKEY BUTTES UNIT</t>
  </si>
  <si>
    <t>T21N R112W S16 fFRONTIER</t>
  </si>
  <si>
    <t>4902321849</t>
  </si>
  <si>
    <t>221-16E</t>
  </si>
  <si>
    <t>T21N R112W S21 fFRONTIER</t>
  </si>
  <si>
    <t>4902322125</t>
  </si>
  <si>
    <t>322-32E WBU</t>
  </si>
  <si>
    <t>T21N R112W S28 fFRONTIER</t>
  </si>
  <si>
    <t>4902321977</t>
  </si>
  <si>
    <t>253-28E</t>
  </si>
  <si>
    <t>4902322076</t>
  </si>
  <si>
    <t>311-28E WBU</t>
  </si>
  <si>
    <t>T21N R112W S32 fFRONTIER</t>
  </si>
  <si>
    <t>4902322014</t>
  </si>
  <si>
    <t>291-32E</t>
  </si>
  <si>
    <t>T21N R112W S22 fFRONTIER</t>
  </si>
  <si>
    <t>4902321907</t>
  </si>
  <si>
    <t>243</t>
  </si>
  <si>
    <t>T21N R112W S03 fFRONTIER</t>
  </si>
  <si>
    <t>4902321884</t>
  </si>
  <si>
    <t>232-03E</t>
  </si>
  <si>
    <t>T21N R112W S08 fFRONTIER</t>
  </si>
  <si>
    <t>4902322013</t>
  </si>
  <si>
    <t>295-08E</t>
  </si>
  <si>
    <t>4902321912</t>
  </si>
  <si>
    <t>271-01E WBU</t>
  </si>
  <si>
    <t>T21N R112W S09 fFRONTIER</t>
  </si>
  <si>
    <t>4902322054</t>
  </si>
  <si>
    <t>276-09E WBU</t>
  </si>
  <si>
    <t>T21N R112W S29 fFRONTIER</t>
  </si>
  <si>
    <t>4902322172</t>
  </si>
  <si>
    <t>290-29E WBU</t>
  </si>
  <si>
    <t>T21N R112W S18 fFRONTIER</t>
  </si>
  <si>
    <t>4902322093</t>
  </si>
  <si>
    <t>100-18E SEVEN MILE WASH</t>
  </si>
  <si>
    <t>4902320241</t>
  </si>
  <si>
    <t>8 WHISKEY</t>
  </si>
  <si>
    <t>T21N R113W S10 fCLOVERLY</t>
  </si>
  <si>
    <t>COW HOLLOW</t>
  </si>
  <si>
    <t>4902321596</t>
  </si>
  <si>
    <t>10-10 BALLERINA</t>
  </si>
  <si>
    <t>T21N R113W S09 fCLOVERLY</t>
  </si>
  <si>
    <t>4902321488</t>
  </si>
  <si>
    <t>20-9 BALLERINA</t>
  </si>
  <si>
    <t>T21N R113W S03 fCLOVERLY</t>
  </si>
  <si>
    <t>4902321589</t>
  </si>
  <si>
    <t>40-3 BALLERINA</t>
  </si>
  <si>
    <t>4902321447</t>
  </si>
  <si>
    <t>20-3 BALLERINA</t>
  </si>
  <si>
    <t>T22N R091W S31 fMESAVERDE</t>
  </si>
  <si>
    <t>4903725930</t>
  </si>
  <si>
    <t>31-1 JAWBONE</t>
  </si>
  <si>
    <t>T22N R092W S35 fMESAVERDE</t>
  </si>
  <si>
    <t>4903725851</t>
  </si>
  <si>
    <t>35-1 RUBY KNOLL</t>
  </si>
  <si>
    <t>T22N R092W S25 fMESAVERDE</t>
  </si>
  <si>
    <t>4903725940</t>
  </si>
  <si>
    <t>25-1 RUBY KNOLLS</t>
  </si>
  <si>
    <t>T22N R093W S29 fLEWIS-MESAVERDE</t>
  </si>
  <si>
    <t>4903724277</t>
  </si>
  <si>
    <t>MONUMENT 29-01</t>
  </si>
  <si>
    <t>10703</t>
  </si>
  <si>
    <t>T22N R093W S19 fMESAVERDE</t>
  </si>
  <si>
    <t>4903724018</t>
  </si>
  <si>
    <t>MONUMENT 19-01</t>
  </si>
  <si>
    <t>10832</t>
  </si>
  <si>
    <t>T22N R093W S31 fLEWIS-MESAVERDE</t>
  </si>
  <si>
    <t>4903724027</t>
  </si>
  <si>
    <t>COAL GULCH A2</t>
  </si>
  <si>
    <t>NE NE</t>
  </si>
  <si>
    <t>CHAMPLIN 222 C2</t>
  </si>
  <si>
    <t>4-18 SIERR</t>
  </si>
  <si>
    <t>CHAMPLIN 261 D1-A</t>
  </si>
  <si>
    <t>CHAMPLIN 278 B1</t>
  </si>
  <si>
    <t>SE SE</t>
  </si>
  <si>
    <t>COAL GULCH 13-01</t>
  </si>
  <si>
    <t>CHAMPLIN 226 D1</t>
  </si>
  <si>
    <t>C SE</t>
  </si>
  <si>
    <t>CHAMPLIN 222 F3</t>
  </si>
  <si>
    <t>CHAMPLIN 242 I1</t>
  </si>
  <si>
    <t>NW NE</t>
  </si>
  <si>
    <t>CHAMPLIN 278 B2</t>
  </si>
  <si>
    <t>SW SE</t>
  </si>
  <si>
    <t>CHAMPLIN 444 L2</t>
  </si>
  <si>
    <t>NE SW</t>
  </si>
  <si>
    <t>9 BLUE GAP</t>
  </si>
  <si>
    <t>CHAMPLIN 444 I1</t>
  </si>
  <si>
    <t>CHAMPLIN 261 H4</t>
  </si>
  <si>
    <t>C  SW</t>
  </si>
  <si>
    <t>261-C</t>
  </si>
  <si>
    <t>6-18 SIERR</t>
  </si>
  <si>
    <t>CHAMPLIN 242 D1</t>
  </si>
  <si>
    <t>CHAMPLIN 337 G3</t>
  </si>
  <si>
    <t>1 CH 559 C</t>
  </si>
  <si>
    <t>T23N R089W S01 fTENSLEEP</t>
  </si>
  <si>
    <t>T24N R087W S01 fNUGGET</t>
  </si>
  <si>
    <t>T24N R087W S01 fTENSLEEP</t>
  </si>
  <si>
    <t>T25N R089W S01 fFRONTIER</t>
  </si>
  <si>
    <t>T25N R089W S01 fNUGGET</t>
  </si>
  <si>
    <t>T26N R090W S01 fAMSDEN</t>
  </si>
  <si>
    <t>T26N R090W S01 fCAMBRIAN</t>
  </si>
  <si>
    <t>T26N R090W S01 fMADISON</t>
  </si>
  <si>
    <t>T26N R090W S01 fTENSLEEP</t>
  </si>
  <si>
    <t>T26N R113W S01 fWASATCH/ALMY</t>
  </si>
  <si>
    <t>T27N R113W S01 fWASATCH/ALMY</t>
  </si>
  <si>
    <t>T28N R114W S01 fCLOVERLY</t>
  </si>
  <si>
    <t>T13N R100W S02 fMESAVERDE</t>
  </si>
  <si>
    <t>T15N R091W S02 fFRONTIER</t>
  </si>
  <si>
    <t>T16N R101W S02 fCLOVERLY</t>
  </si>
  <si>
    <t>T16N R101W S02 fMESAVERDE</t>
  </si>
  <si>
    <t>T18N R093W S02 fMESAVERDE</t>
  </si>
  <si>
    <t>T18N R098W S02 fFORT UNION</t>
  </si>
  <si>
    <t>T18N R098W S02 fLANCE</t>
  </si>
  <si>
    <t>T18N R098W S02 fLEWIS</t>
  </si>
  <si>
    <t>T18N R098W S02 fMADISON</t>
  </si>
  <si>
    <t>T18N R098W S02 fMESAVERDE</t>
  </si>
  <si>
    <t>T18N R098W S02 fNUGGET</t>
  </si>
  <si>
    <t>T18N R099W S02 fMESAVERDE/ALMOND</t>
  </si>
  <si>
    <t>T19N R104W S02 fNUGGET</t>
  </si>
  <si>
    <t>T19N R104W S02 fSUNDANCE</t>
  </si>
  <si>
    <t>T20N R096W S02 fMESAVERDE/ROCK SPRINGS</t>
  </si>
  <si>
    <t>T20N R112W S02 fFRONTIER</t>
  </si>
  <si>
    <t>T23N R112W S02 fFRONTIER</t>
  </si>
  <si>
    <t>T24N R100W S02 fMESAVERDE/ERICSON</t>
  </si>
  <si>
    <t>T25N R111W S02 fFORT UNION</t>
  </si>
  <si>
    <t>T26N R090W S02 fCAMBRIAN</t>
  </si>
  <si>
    <t>T26N R090W S02 fMADISON</t>
  </si>
  <si>
    <t>T26N R090W S02 fMUDDY</t>
  </si>
  <si>
    <t>T26N R090W S02 fTENSLEEP</t>
  </si>
  <si>
    <t>T26N R113W S02 fMESAVERDE</t>
  </si>
  <si>
    <t>T26N R113W S02 fMUDDY</t>
  </si>
  <si>
    <t>T28N R114W S02 fNUGGET</t>
  </si>
  <si>
    <t>T12N R093W S03 fLANCE</t>
  </si>
  <si>
    <t>T12N R094W S03 fFORT UNION</t>
  </si>
  <si>
    <t>T12N R096W S03 fMESAVERDE</t>
  </si>
  <si>
    <t>T12N R101W S03 fMESAVERDE</t>
  </si>
  <si>
    <t>T12N R101W S03 fMORRISON</t>
  </si>
  <si>
    <t>T12N R101W S03 fNUGGET</t>
  </si>
  <si>
    <t>T13N R100W S03 fFORT UNION</t>
  </si>
  <si>
    <t>T17N R094W S03 fMESAVERDE</t>
  </si>
  <si>
    <t>T18N R092W S03 fMESAVERDE</t>
  </si>
  <si>
    <t>T18N R093W S03 fMESAVERDE</t>
  </si>
  <si>
    <t>T18N R093W S03 fMESAVERDE/ALMOND</t>
  </si>
  <si>
    <t>T18N R095W S03 fMESAVERDE/ERICSON</t>
  </si>
  <si>
    <t>T18N R098W S03 fMESAVERDE</t>
  </si>
  <si>
    <t>T18N R098W S03 fWASATCH</t>
  </si>
  <si>
    <t>T18N R099W S03 fFOX HILLS</t>
  </si>
  <si>
    <t>T18N R099W S03 fMESAVERDE/ALMOND</t>
  </si>
  <si>
    <t>T19N R104W S03 fMORRISON</t>
  </si>
  <si>
    <t>T20N R098W S03 fLEWIS</t>
  </si>
  <si>
    <t>T20N R098W S03 fMESAVERDE</t>
  </si>
  <si>
    <t>T24N R111W S03 fFRONTIER</t>
  </si>
  <si>
    <t>T26N R090W S03 fCAMBRIAN</t>
  </si>
  <si>
    <t>T26N R090W S03 fCAMBRIAN/FLATHEAD</t>
  </si>
  <si>
    <t>T26N R090W S03 fCLOVERLY</t>
  </si>
  <si>
    <t>T26N R090W S03 fMADISON</t>
  </si>
  <si>
    <t>T26N R090W S03 fTENSLEEP</t>
  </si>
  <si>
    <t>T27N R113W S03 fFRONTIER</t>
  </si>
  <si>
    <t>T27N R113W S03 fMESAVERDE</t>
  </si>
  <si>
    <t>T27N R113W S03 fWASATCH/ALMY</t>
  </si>
  <si>
    <t>T27N R114W S03 fFRONTIER</t>
  </si>
  <si>
    <t>T28N R113W S03 fWASATCH/ALMY</t>
  </si>
  <si>
    <t>T17N R100W S04 fNUGGET</t>
  </si>
  <si>
    <t>T17N R100W S04 fWEBER</t>
  </si>
  <si>
    <t>T19N R099W S04 fMESAVERDE/ERICSON</t>
  </si>
  <si>
    <t>T20N R098W S04 fMESAVERDE/ALMOND</t>
  </si>
  <si>
    <t>T23N R101W S04 fMESAVERDE</t>
  </si>
  <si>
    <t>T23N R101W S04 fMESAVERDE/ALMOND</t>
  </si>
  <si>
    <t>T23N R101W S04 fMESAVERDE/ERICSON</t>
  </si>
  <si>
    <t>T23N R101W S04 fMESAVERDE/ROCK SPRINGS</t>
  </si>
  <si>
    <t>T24N R113W S04 fWASATCH</t>
  </si>
  <si>
    <t>T25N R111W S04 fFORT UNION</t>
  </si>
  <si>
    <t>T26N R090W S04 fTENSLEEP</t>
  </si>
  <si>
    <t>T26N R094W S04 fMESAVERDE</t>
  </si>
  <si>
    <t>T26N R113W S04 fMUDDY</t>
  </si>
  <si>
    <t>T27N R113W S04 fFRONTIER</t>
  </si>
  <si>
    <t>T27N R113W S04 fMESAVERDE</t>
  </si>
  <si>
    <t>T27N R114W S04 fFRONTIER</t>
  </si>
  <si>
    <t>T27N R114W S04 fGANNETT/BEAR RIVER</t>
  </si>
  <si>
    <t>T27N R114W S04 fNUGGET</t>
  </si>
  <si>
    <t>T28N R115W S04 fFRONTIER</t>
  </si>
  <si>
    <t>T28N R115W S04 fNUGGET</t>
  </si>
  <si>
    <t>T12N R102W S05 fLANCE</t>
  </si>
  <si>
    <t>T13N R099W S05 fFORT UNION</t>
  </si>
  <si>
    <t>T13N R099W S05 fWASATCH</t>
  </si>
  <si>
    <t>T17N R093W S05 fMESAVERDE</t>
  </si>
  <si>
    <t>T17N R094W S05 fMESAVERDE</t>
  </si>
  <si>
    <t>T18N R093W S05 fMESAVERDE/ALMOND</t>
  </si>
  <si>
    <t>T18N R094W S05 fMESAVERDE</t>
  </si>
  <si>
    <t>T18N R111W S05 fFRONTIER</t>
  </si>
  <si>
    <t>T18N R118W S05 fNUGGET</t>
  </si>
  <si>
    <t>T19N R092W S05 fMESAVERDE/ALMOND</t>
  </si>
  <si>
    <t>T21N R094W S05 fMESAVERDE/ERICSON</t>
  </si>
  <si>
    <t>T22N R111W S05 fFRONTIER</t>
  </si>
  <si>
    <t>T23N R110W S05 fFRONTIER</t>
  </si>
  <si>
    <t>T26N R113W S05 fCLOVERLY</t>
  </si>
  <si>
    <t>T27N R112W S05 fWASATCH/ALMY</t>
  </si>
  <si>
    <t>T27N R113W S05 fFRONTIER</t>
  </si>
  <si>
    <t>T27N R114W S05 fFRONTIER</t>
  </si>
  <si>
    <t>T28N R112W S05 fTERTIARY</t>
  </si>
  <si>
    <t>T28N R112W S05 fWASATCH/ALMY</t>
  </si>
  <si>
    <t>T15N R100W S06 fMESAVERDE</t>
  </si>
  <si>
    <t>T16N R115W S06 fMESAVERDE</t>
  </si>
  <si>
    <t>T18N R103W S06 fFRONTIER</t>
  </si>
  <si>
    <t>T18N R103W S06 fNUGGET</t>
  </si>
  <si>
    <t>T18N R103W S06 fPHOSPHORIA</t>
  </si>
  <si>
    <t>T18N R103W S06 fWEBER</t>
  </si>
  <si>
    <t>T18N R111W S06 fFRONTIER</t>
  </si>
  <si>
    <t>T20N R094W S06 fMESAVERDE/ALMOND</t>
  </si>
  <si>
    <t>T21N R097W S06 fLEWIS</t>
  </si>
  <si>
    <t>T23N R088W S06 fTENSLEEP</t>
  </si>
  <si>
    <t>T24N R087W S06 fCLOVERLY</t>
  </si>
  <si>
    <t>T24N R087W S06 fFRONTIER</t>
  </si>
  <si>
    <t>T25N R088W S06 fCLOVERLY</t>
  </si>
  <si>
    <t>T25N R088W S06 fNUGGET</t>
  </si>
  <si>
    <t>T26N R089W S06 fCAMBRIAN/FLATHEAD</t>
  </si>
  <si>
    <t>T26N R089W S06 fCHUGWATER</t>
  </si>
  <si>
    <t>T26N R089W S06 fMADISON</t>
  </si>
  <si>
    <t>T26N R089W S06 fNUGGET</t>
  </si>
  <si>
    <t>T26N R089W S06 fTENSLEEP</t>
  </si>
  <si>
    <t>T26N R113W S06 fMUDDY</t>
  </si>
  <si>
    <t>T12N R091W S07 fFORT UNION</t>
  </si>
  <si>
    <t>T12N R099W S07 fFORT UNION</t>
  </si>
  <si>
    <t>T14N R105W S07 fMESAVERDE/ALMOND</t>
  </si>
  <si>
    <t>T14N R105W S07 fMESAVERDE/BLAIR</t>
  </si>
  <si>
    <t>T14N R105W S07 fMESAVERDE/ERICSON</t>
  </si>
  <si>
    <t>T15N R103W S07 fCLOVERLY</t>
  </si>
  <si>
    <t>T16N R093W S07 fMESAVERDE</t>
  </si>
  <si>
    <t>T17N R094W S07 fMESAVERDE</t>
  </si>
  <si>
    <t>T17N R094W S07 fMESAVERDE/ERICSON</t>
  </si>
  <si>
    <t>T17N R094W S07 fMESAVERDE/ROCK SPRINGS</t>
  </si>
  <si>
    <t>T18N R094W S07 fMESAVERDE</t>
  </si>
  <si>
    <t>T18N R111W S07 fFRONTIER</t>
  </si>
  <si>
    <t>T19N R092W S07 fMESAVERDE</t>
  </si>
  <si>
    <t>T19N R092W S07 fMESAVERDE/ALMOND</t>
  </si>
  <si>
    <t>T19N R098W S07 fMESAVERDE</t>
  </si>
  <si>
    <t>T19N R114W S07 fEOCENE</t>
  </si>
  <si>
    <t>T20N R094W S07 fMESAVERDE/ALMOND</t>
  </si>
  <si>
    <t>T20N R103W S07 fMORRISON</t>
  </si>
  <si>
    <t>T25N R110W S07 fFORT UNION</t>
  </si>
  <si>
    <t>T26N R089W S07 fCAMBRIAN</t>
  </si>
  <si>
    <t>T26N R089W S07 fCLOVERLY</t>
  </si>
  <si>
    <t>T26N R089W S07 fFRONTIER</t>
  </si>
  <si>
    <t>T26N R089W S07 fMADISON</t>
  </si>
  <si>
    <t>T26N R089W S07 fTENSLEEP</t>
  </si>
  <si>
    <t>T27N R107W S07 fTERTIARY</t>
  </si>
  <si>
    <t>T27N R111W S07 fMESAVERDE</t>
  </si>
  <si>
    <t>T30N R110W S07 fWASATCH</t>
  </si>
  <si>
    <t>T12N R091W S08 fFORT UNION</t>
  </si>
  <si>
    <t>T12N R097W S08 fFORT UNION</t>
  </si>
  <si>
    <t>T12N R097W S08 fLANCE</t>
  </si>
  <si>
    <t>T12N R097W S08 fWASATCH</t>
  </si>
  <si>
    <t>T12N R097W S08 fWASATCH/CATHEDRAL BLUFFS</t>
  </si>
  <si>
    <t>T12N R099W S08 fFORT UNION</t>
  </si>
  <si>
    <t>T13N R088W S08 fPHOSPHORIA-TENSLEEP</t>
  </si>
  <si>
    <t>T13N R099W S08 fFORT UNION</t>
  </si>
  <si>
    <t>T13N R099W S08 fWASATCH</t>
  </si>
  <si>
    <t>T14N R092W S08 fMESAVERDE</t>
  </si>
  <si>
    <t>T15N R103W S08 fCLOVERLY</t>
  </si>
  <si>
    <t>T16N R091W S08 fTENSLEEP</t>
  </si>
  <si>
    <t>T16N R112W S08 fCLOVERLY</t>
  </si>
  <si>
    <t>T16N R112W S08 fMORGAN/DURST</t>
  </si>
  <si>
    <t>T17N R092W S08 fMESAVERDE</t>
  </si>
  <si>
    <t>T17N R099W S08 fLANCE</t>
  </si>
  <si>
    <t>T17N R116W S08 fWEBER</t>
  </si>
  <si>
    <t>T17N R116W S08 fWOODSIDE</t>
  </si>
  <si>
    <t>T18N R103W S08 fCLOVERLY</t>
  </si>
  <si>
    <t>T18N R103W S08 fFRONTIER</t>
  </si>
  <si>
    <t>T19N R097W S08 fMESAVERDE/ALMOND</t>
  </si>
  <si>
    <t>T19N R097W S08 fMESAVERDE/ERICSON</t>
  </si>
  <si>
    <t>T19N R098W S08 fFOX HILLS</t>
  </si>
  <si>
    <t>T19N R098W S08 fMESAVERDE/ALMOND</t>
  </si>
  <si>
    <t>T19N R102W S08 fFRONTIER</t>
  </si>
  <si>
    <t>T22N R099W S08 fFOX HILLS</t>
  </si>
  <si>
    <t>T22N R099W S08 fWASATCH</t>
  </si>
  <si>
    <t>T24N R111W S08 fCLOVERLY</t>
  </si>
  <si>
    <t>T24N R111W S08 fFORT UNION</t>
  </si>
  <si>
    <t>T24N R111W S08 fFRONTIER</t>
  </si>
  <si>
    <t>T27N R113W S08 fHILLIARD</t>
  </si>
  <si>
    <t>T17N R093W S09 fMESAVERDE</t>
  </si>
  <si>
    <t>T17N R100W S09 fNUGGET</t>
  </si>
  <si>
    <t>T18N R093W S09 fMESAVERDE</t>
  </si>
  <si>
    <t>T19N R093W S09 fMESAVERDE</t>
  </si>
  <si>
    <t>T19N R093W S09 fMESAVERDE/ALMOND</t>
  </si>
  <si>
    <t>T19N R098W S09 fMESAVERDE/ALMOND</t>
  </si>
  <si>
    <t>T20N R101W S09 fCLOVERLY</t>
  </si>
  <si>
    <t>T20N R101W S09 fFRONTIER-CLOVERLY</t>
  </si>
  <si>
    <t>T20N R101W S09 fMORRISON</t>
  </si>
  <si>
    <t>T21N R094W S09 fMESAVERDE</t>
  </si>
  <si>
    <t>T22N R094W S09 fMESAVERDE</t>
  </si>
  <si>
    <t>T24N R100W S09 fFORT UNION</t>
  </si>
  <si>
    <t>T25N R087W S09 fCLOVERLY</t>
  </si>
  <si>
    <t>T26N R112W S09 fWASATCH/ALMY</t>
  </si>
  <si>
    <t>T26N R113W S09 fMUDDY</t>
  </si>
  <si>
    <t>T27N R113W S09 fMESAVERDE</t>
  </si>
  <si>
    <t>T27N R113W S09 fWASATCH/ALMY</t>
  </si>
  <si>
    <t>T27N R114W S09 fCLOVERLY</t>
  </si>
  <si>
    <t>T27N R114W S09 fNUGGET</t>
  </si>
  <si>
    <t>4900721916</t>
  </si>
  <si>
    <t>4900721930</t>
  </si>
  <si>
    <t>4900722054</t>
  </si>
  <si>
    <t>4900722067</t>
  </si>
  <si>
    <t>4900722093</t>
  </si>
  <si>
    <t>4900722122</t>
  </si>
  <si>
    <t>4903705379</t>
  </si>
  <si>
    <t>4903705443</t>
  </si>
  <si>
    <t>4903705446</t>
  </si>
  <si>
    <t>4903705466</t>
  </si>
  <si>
    <t>4903705898</t>
  </si>
  <si>
    <t>4903720017</t>
  </si>
  <si>
    <t>4903720170</t>
  </si>
  <si>
    <t>4903720330</t>
  </si>
  <si>
    <t>4903720435</t>
  </si>
  <si>
    <t>4903720521</t>
  </si>
  <si>
    <t>4903720551</t>
  </si>
  <si>
    <t>4903720595</t>
  </si>
  <si>
    <t>4903720623</t>
  </si>
  <si>
    <t>4903720624</t>
  </si>
  <si>
    <t>4903720662</t>
  </si>
  <si>
    <t>4903720694</t>
  </si>
  <si>
    <t>4903720702</t>
  </si>
  <si>
    <t>4903720785</t>
  </si>
  <si>
    <t>4903720832</t>
  </si>
  <si>
    <t>4903720854</t>
  </si>
  <si>
    <t>4903720867</t>
  </si>
  <si>
    <t>4903720948</t>
  </si>
  <si>
    <t>4903720955</t>
  </si>
  <si>
    <t>4903721040</t>
  </si>
  <si>
    <t>4903721051</t>
  </si>
  <si>
    <t>4903721054</t>
  </si>
  <si>
    <t>4903721114</t>
  </si>
  <si>
    <t>4903721115</t>
  </si>
  <si>
    <t>4903721167</t>
  </si>
  <si>
    <t>4903721192</t>
  </si>
  <si>
    <t>4903721243</t>
  </si>
  <si>
    <t>4903721265</t>
  </si>
  <si>
    <t>4903721366</t>
  </si>
  <si>
    <t>4903721375</t>
  </si>
  <si>
    <t>4903721403</t>
  </si>
  <si>
    <t>4903721430</t>
  </si>
  <si>
    <t>4903721453</t>
  </si>
  <si>
    <t>4903721456</t>
  </si>
  <si>
    <t>4903721553</t>
  </si>
  <si>
    <t>4903721625</t>
  </si>
  <si>
    <t>4903721645</t>
  </si>
  <si>
    <t>4903721655</t>
  </si>
  <si>
    <t>4903721724</t>
  </si>
  <si>
    <t>4903721725</t>
  </si>
  <si>
    <t>4903721728</t>
  </si>
  <si>
    <t>4903721749</t>
  </si>
  <si>
    <t>4903721781</t>
  </si>
  <si>
    <t>4903721882</t>
  </si>
  <si>
    <t>4903721883</t>
  </si>
  <si>
    <t>4903721914</t>
  </si>
  <si>
    <t>4903722032</t>
  </si>
  <si>
    <t>4903722041</t>
  </si>
  <si>
    <t>4903722254</t>
  </si>
  <si>
    <t>4903722285</t>
  </si>
  <si>
    <t>4903722287</t>
  </si>
  <si>
    <t>4903722295</t>
  </si>
  <si>
    <t>4903722327</t>
  </si>
  <si>
    <t>4903722402</t>
  </si>
  <si>
    <t>4903722433</t>
  </si>
  <si>
    <t>4903722508</t>
  </si>
  <si>
    <t>4903722533</t>
  </si>
  <si>
    <t>4903722575</t>
  </si>
  <si>
    <t>4903722582</t>
  </si>
  <si>
    <t>4903722585</t>
  </si>
  <si>
    <t>4903722605</t>
  </si>
  <si>
    <t>4903722606</t>
  </si>
  <si>
    <t>4903722613</t>
  </si>
  <si>
    <t>4903722685</t>
  </si>
  <si>
    <t>4903722689</t>
  </si>
  <si>
    <t>4903722966</t>
  </si>
  <si>
    <t>4903722970</t>
  </si>
  <si>
    <t>4903723006</t>
  </si>
  <si>
    <t>4903723149</t>
  </si>
  <si>
    <t>4903723150</t>
  </si>
  <si>
    <t>4903723258</t>
  </si>
  <si>
    <t>4903723265</t>
  </si>
  <si>
    <t>4903723393</t>
  </si>
  <si>
    <t>4903723461</t>
  </si>
  <si>
    <t>4903723495</t>
  </si>
  <si>
    <t>UNKNOWN LAB CASPER ID No 6274</t>
  </si>
  <si>
    <t>4903522585</t>
  </si>
  <si>
    <t>7531</t>
  </si>
  <si>
    <t>ENCANA</t>
  </si>
  <si>
    <t>WYOMING ANALYTICAL LABS ROCK SPRINGS ID No RS-5754 - C6959-C6984</t>
  </si>
  <si>
    <t>4903522416</t>
  </si>
  <si>
    <t>7559</t>
  </si>
  <si>
    <t>4903521692</t>
  </si>
  <si>
    <t>8350</t>
  </si>
  <si>
    <t>WYOMING ANALYTICAL LABS ID No RS-5754 - C6959-C6984</t>
  </si>
  <si>
    <t>T28N R109W S11 fMESAVERDE</t>
  </si>
  <si>
    <t>4903522356</t>
  </si>
  <si>
    <t>CORONA 2-11</t>
  </si>
  <si>
    <t>WYOMING ANALYTICAL LABS ROCK SPRINGS ID No C8878-C8887</t>
  </si>
  <si>
    <t>T28N R109W S14 fLANCE</t>
  </si>
  <si>
    <t>4903523802</t>
  </si>
  <si>
    <t>33-14 CORONA</t>
  </si>
  <si>
    <t>FIELD WATER</t>
  </si>
  <si>
    <t>4903524068</t>
  </si>
  <si>
    <t>18-14 CORONA</t>
  </si>
  <si>
    <t>T28N R109W S11 fLANCE</t>
  </si>
  <si>
    <t>4903522244</t>
  </si>
  <si>
    <t>CORONA 8-11</t>
  </si>
  <si>
    <t>BP AMOCO PRODUCTION COM[ANY</t>
  </si>
  <si>
    <t>TPH:  3210 MG/L</t>
  </si>
  <si>
    <t>WYOMING ANALYTICAL LABS ROCK SPRINGS REQUEST No RS-3860 - LAB No A893-A904</t>
  </si>
  <si>
    <t>4903523838</t>
  </si>
  <si>
    <t>17-11 CORONA</t>
  </si>
  <si>
    <t>4903521751</t>
  </si>
  <si>
    <t>CORONA 1-14</t>
  </si>
  <si>
    <t>BP AMOCO PRODUCTION COMPANY</t>
  </si>
  <si>
    <t>WYOMING ANALYTICAL LABS ROCK SPRINGS REQUEST No RS-3796 - LAB No A 704</t>
  </si>
  <si>
    <t>4903522163</t>
  </si>
  <si>
    <t>CORONA 7-11</t>
  </si>
  <si>
    <t>TPH: 474 MG/L</t>
  </si>
  <si>
    <t>4903723459</t>
  </si>
  <si>
    <t>WAMSUTTER RIM 27-01</t>
  </si>
  <si>
    <t>9672</t>
  </si>
  <si>
    <t>4903725181</t>
  </si>
  <si>
    <t>EIGHT MILE LAKE 11-04</t>
  </si>
  <si>
    <t>T18N R094W S36 fMESAVERDE</t>
  </si>
  <si>
    <t>4903723837</t>
  </si>
  <si>
    <t>RED LAKES 9-36</t>
  </si>
  <si>
    <t>9302</t>
  </si>
  <si>
    <t>BEUERMAN AND ASSOCIATES BUTTE MT LAB No 99-0029</t>
  </si>
  <si>
    <t>4903724273</t>
  </si>
  <si>
    <t>CHAMPLIN 261 I2</t>
  </si>
  <si>
    <t>9657</t>
  </si>
  <si>
    <t>4903726176</t>
  </si>
  <si>
    <t>1A CHAMPLIN 261 I</t>
  </si>
  <si>
    <t>4903724092</t>
  </si>
  <si>
    <t>WAMSUTTER RIM 27-02</t>
  </si>
  <si>
    <t>9611</t>
  </si>
  <si>
    <t>T18N R094W S09 fMESAVERDE</t>
  </si>
  <si>
    <t>4903726120</t>
  </si>
  <si>
    <t>9-8 WAMSUTTER RIM</t>
  </si>
  <si>
    <t>4903726122</t>
  </si>
  <si>
    <t>23-10 WAMSUTTER RIM</t>
  </si>
  <si>
    <t>4903723958</t>
  </si>
  <si>
    <t>RED LAKES 1-6</t>
  </si>
  <si>
    <t>9817</t>
  </si>
  <si>
    <t>CR ANALYTICAL BUTTE  MT ID No 2000-0013</t>
  </si>
  <si>
    <t>4903726256</t>
  </si>
  <si>
    <t>27-11 WAMSUTTER RIM</t>
  </si>
  <si>
    <t>T18N R095W S13 fMESAVERDE</t>
  </si>
  <si>
    <t>4903724610</t>
  </si>
  <si>
    <t>WILD ROSE 13-04</t>
  </si>
  <si>
    <t>10110</t>
  </si>
  <si>
    <t>T18N R095W S35 fMESAVERDE</t>
  </si>
  <si>
    <t>4903725052</t>
  </si>
  <si>
    <t>35-1 WILD ROSE</t>
  </si>
  <si>
    <t>SIBERIA RIDGE 9-26</t>
  </si>
  <si>
    <t>BEUERMAN AND ASSOCIATES BUTTE MT LAB No 97-503</t>
  </si>
  <si>
    <t>T22N R094W S26 fLEWIS</t>
  </si>
  <si>
    <t>4903723793</t>
  </si>
  <si>
    <t>SIBERIA RIDGE 11-26</t>
  </si>
  <si>
    <t>10540</t>
  </si>
  <si>
    <t>ENERGY LABS CASPER ID No C03020526-004</t>
  </si>
  <si>
    <t>4903723818</t>
  </si>
  <si>
    <t>SIBERIA RIDGE 1-20</t>
  </si>
  <si>
    <t>11040</t>
  </si>
  <si>
    <t>BEUERMAN AND ASSOC. BUTTE MT LAB No 97-668</t>
  </si>
  <si>
    <t>T22N R094W S26 fMESAVERDE/ALMOND</t>
  </si>
  <si>
    <t>4903723652</t>
  </si>
  <si>
    <t>SIBERIA RIDGE 5-26</t>
  </si>
  <si>
    <t>10574</t>
  </si>
  <si>
    <t>BEUERMAN ABD ASSOCIATES BUTTE MT LAB No 96-829</t>
  </si>
  <si>
    <t>T22N R094W S10 fMESAVERDE/ALMOND-ERICSON</t>
  </si>
  <si>
    <t>4903721548</t>
  </si>
  <si>
    <t>SIBERIA RIDGE 3A-10</t>
  </si>
  <si>
    <t>11868</t>
  </si>
  <si>
    <t>WYOMING ANALYTICAL LABS ROCK SPRINGS ID No BPW00888</t>
  </si>
  <si>
    <t>WYOMING ANALYTICAL LABS ROCK SPRINGS ID No BPW00895</t>
  </si>
  <si>
    <t>WYOMING ANALYTICAL LABS ROCK SPRINGS ID No BP W00838</t>
  </si>
  <si>
    <t>WYOMING ANALYTICAL LABS ROCK SPRINGS ID No BPW00889</t>
  </si>
  <si>
    <t>WYOMING ANALYTICAL LABS ROCK SPRINGS ID No D7883</t>
  </si>
  <si>
    <t>WYOMING ANALYTICLA LABS ROCK SPRINGS ID No D7884</t>
  </si>
  <si>
    <t>WYOMING ANALYTICAL LABS ROCK SPRINGS ID No D7876</t>
  </si>
  <si>
    <t>WYOMING ANALYTICAL LABS ROCK SPRINGS ID No D7882</t>
  </si>
  <si>
    <t>WYOMING ANALYTICAL LABS ROCK SPRINGS ID No D7881</t>
  </si>
  <si>
    <t>WYOMING ANALYTICAL LABS ROCK SPRINGS ID No D7870</t>
  </si>
  <si>
    <t>WYOMING ANALYTICAL LABS ROCK SPRINGS ID No D7071</t>
  </si>
  <si>
    <t>WYOMING ANALYTICAL LABS ROCK SPRINGS ID No D7877</t>
  </si>
  <si>
    <t>WYOMING ANALYTICAL LABS ROCK SPRINGS ID No D7878</t>
  </si>
  <si>
    <t>WYOMING ANALYTICAL LABS ROCK SPRINGS ID No D7879</t>
  </si>
  <si>
    <t>WYOMING ANALYTICAL LABS ROCK SPRINGS ID No D7070</t>
  </si>
  <si>
    <t>WYOMING ANALYTICAL LABS ROCK SPRINGS ID No BPW00884</t>
  </si>
  <si>
    <t>BP ID No FR13-4</t>
  </si>
  <si>
    <t>WYOMING ANALYTICAL LABS ROCK SPRINGS ID No D7880</t>
  </si>
  <si>
    <t>WYOMING ANALYTICAL LABS ROCK SPRINGS ID No D7874</t>
  </si>
  <si>
    <t>WYOMING ANALYTICAL LABS ROCK SPRINGS ID No D7873</t>
  </si>
  <si>
    <t>WYOMING ANALYTICAL LABS ROCK SPRINGS ID No D7161</t>
  </si>
  <si>
    <t>WYOMING ANALYTICAL LABS ROCK SPRINGS ID No D7872</t>
  </si>
  <si>
    <t>WYOMING ANALYTICAL LABS ROCK SPRINGS ID No D5602</t>
  </si>
  <si>
    <t>WYOMING ANALYTICAL LABS ROCK SPRINGS ID No D3485</t>
  </si>
  <si>
    <t>ENERGY LABS CASPER ID No C05120357-001</t>
  </si>
  <si>
    <t>ENERGY LABS CASPER ID No C05111228-006</t>
  </si>
  <si>
    <t>ENERGY LABS CASPER ID No C05111228-001</t>
  </si>
  <si>
    <t>ENERGY LABS CASPER ID No C05111228-002</t>
  </si>
  <si>
    <t>ENERGY LABS CASPER ID No C05111228-003</t>
  </si>
  <si>
    <t>ENERGY LABS CASPER ID No C05120357-002</t>
  </si>
  <si>
    <t>ENERGY LABS CASPER ID No C05111228-004</t>
  </si>
  <si>
    <t>BP ID No DIV5-1</t>
  </si>
  <si>
    <t>WYOMING ANALYTICAL LABS ROCK SPRINGS ID No BP W00842</t>
  </si>
  <si>
    <t>BP ID No W0051</t>
  </si>
  <si>
    <t>WYOMING ANALYTICAL LABS ROCK SPRINGS ID No BP W00832</t>
  </si>
  <si>
    <t>1-11</t>
  </si>
  <si>
    <t>1518</t>
  </si>
  <si>
    <t>T18N R100W S01 fLANCE</t>
  </si>
  <si>
    <t>4903724863</t>
  </si>
  <si>
    <t>1-7</t>
  </si>
  <si>
    <t>1324</t>
  </si>
  <si>
    <t>4903724938</t>
  </si>
  <si>
    <t>13-2</t>
  </si>
  <si>
    <t>4903724486</t>
  </si>
  <si>
    <t>1-2</t>
  </si>
  <si>
    <t>2647</t>
  </si>
  <si>
    <t>4903724862</t>
  </si>
  <si>
    <t>1-8</t>
  </si>
  <si>
    <t>1466</t>
  </si>
  <si>
    <t>4903724487</t>
  </si>
  <si>
    <t>1-4</t>
  </si>
  <si>
    <t>2628</t>
  </si>
  <si>
    <t>4903724861</t>
  </si>
  <si>
    <t>1-9</t>
  </si>
  <si>
    <t>1180</t>
  </si>
  <si>
    <t>4903725147</t>
  </si>
  <si>
    <t>12-4</t>
  </si>
  <si>
    <t>3018</t>
  </si>
  <si>
    <t>4903725143</t>
  </si>
  <si>
    <t>12-3</t>
  </si>
  <si>
    <t>3119</t>
  </si>
  <si>
    <t>T18N R100W S14 fMESAVERDE/ALMOND</t>
  </si>
  <si>
    <t>4903725546</t>
  </si>
  <si>
    <t>1 GREY FOX</t>
  </si>
  <si>
    <t>2820</t>
  </si>
  <si>
    <t>4903725721</t>
  </si>
  <si>
    <t>13-12</t>
  </si>
  <si>
    <t>3106</t>
  </si>
  <si>
    <t>4903724937</t>
  </si>
  <si>
    <t>13-1</t>
  </si>
  <si>
    <t>2944</t>
  </si>
  <si>
    <t>WESTERN WYOMING COLLEGE WATER QUALITY LABORATORY  LAB No 21342</t>
  </si>
  <si>
    <t>BELCO ENERGY CORP</t>
  </si>
  <si>
    <t>HALLIBURTON WESTERN AREA LAB EVANSVILLE No W93-0445</t>
  </si>
  <si>
    <t>HALLIBURTON ENERGY WESTERN AREA LAB No W94-0110</t>
  </si>
  <si>
    <t>T18N R112W S19 fFRONTIER-CLOVERLY</t>
  </si>
  <si>
    <t>4904120936</t>
  </si>
  <si>
    <t>3 CHA 357B</t>
  </si>
  <si>
    <t>11658</t>
  </si>
  <si>
    <t>HALLIBURTON WESTERN AREA LABS EVANSVILLE No W93-0431</t>
  </si>
  <si>
    <t>T18N R112W S12 fMESAVERDE</t>
  </si>
  <si>
    <t>NE-NE</t>
  </si>
  <si>
    <t>4900722395</t>
  </si>
  <si>
    <t>36-12 CCU</t>
  </si>
  <si>
    <t>T18N R112W S23 fFRONTIER</t>
  </si>
  <si>
    <t>4903721479</t>
  </si>
  <si>
    <t>1-23 BRUFF</t>
  </si>
  <si>
    <t>11980</t>
  </si>
  <si>
    <t>UPRC</t>
  </si>
  <si>
    <t>WESTERN WYOMING COLLEGE WATER QUALITY LABORATORY  LAB No 21346</t>
  </si>
  <si>
    <t>T18N R112W S05 fFRONTIER-CLOVERLY</t>
  </si>
  <si>
    <t>4904120947</t>
  </si>
  <si>
    <t>3 CHA 186F</t>
  </si>
  <si>
    <t>11458</t>
  </si>
  <si>
    <t>HALLIBURTON WESTERN AREA LAB EVANSVILLE No W93-0450</t>
  </si>
  <si>
    <t>T18N R112W S07 fFRONTIER</t>
  </si>
  <si>
    <t>4904120939</t>
  </si>
  <si>
    <t>4 CHA 186B</t>
  </si>
  <si>
    <t>11582</t>
  </si>
  <si>
    <t>HALLIBURTON WESTERN AREA LAB EVANSVILLE No W93-0319</t>
  </si>
  <si>
    <t>T18N R112W S02 fFRONTIER</t>
  </si>
  <si>
    <t>4903723049</t>
  </si>
  <si>
    <t>4 DONLEY 2</t>
  </si>
  <si>
    <t>CHEVRON USA INC</t>
  </si>
  <si>
    <t>T18N R112W S31 fFRONTIER</t>
  </si>
  <si>
    <t>4904120958</t>
  </si>
  <si>
    <t>358 G4 CHA</t>
  </si>
  <si>
    <t>12066</t>
  </si>
  <si>
    <t>HALLIBURTON WESTERN AREA LAB EVANSVILLE  LAB No W94-0084</t>
  </si>
  <si>
    <t>T18N R112W S02 fFRONTIER-CLOVERLY</t>
  </si>
  <si>
    <t>4903723048</t>
  </si>
  <si>
    <t>1-4 DONLEY</t>
  </si>
  <si>
    <t>T18N R112W S29 fFRONTIER-CLOVERLY</t>
  </si>
  <si>
    <t>4904120942</t>
  </si>
  <si>
    <t>4 CHA 358B</t>
  </si>
  <si>
    <t>11750</t>
  </si>
  <si>
    <t>HALLIBURTON WESTERN AREA LAB EVANSVILLE No W93-0293</t>
  </si>
  <si>
    <t>T18N R112W S16 fCLOVERLY</t>
  </si>
  <si>
    <t>4904120837</t>
  </si>
  <si>
    <t>ROCK SPRINGS GAS LABORATORY</t>
  </si>
  <si>
    <t>T18N R113W S26 fCLOVERLY</t>
  </si>
  <si>
    <t xml:space="preserve"> NW</t>
  </si>
  <si>
    <t>4904120842</t>
  </si>
  <si>
    <t>26-1 BLACK</t>
  </si>
  <si>
    <t>T18N R113W S25 fFRONTIER-CLOVERLY</t>
  </si>
  <si>
    <t>4904120941</t>
  </si>
  <si>
    <t>3 CHA 358H</t>
  </si>
  <si>
    <t>11778</t>
  </si>
  <si>
    <t>HALLIBURTON WESTERN AREA LAB EVANSVILLE No W93-0430</t>
  </si>
  <si>
    <t>T18N R113W S24 fFRONTIER</t>
  </si>
  <si>
    <t>4904120915</t>
  </si>
  <si>
    <t>2 BERKLEY</t>
  </si>
  <si>
    <t>11714</t>
  </si>
  <si>
    <t>HALLIBURTON WESTERN AREA LAB EVANSVILLE</t>
  </si>
  <si>
    <t>T18N R113W S36 fFRONTIER</t>
  </si>
  <si>
    <t>4904120972</t>
  </si>
  <si>
    <t>2 STATE</t>
  </si>
  <si>
    <t>HALLIBURTON WESTERN AREA LAB  LAB No 04120972</t>
  </si>
  <si>
    <t>T18N R113W S13 fFRONTIER-CLOVERLY</t>
  </si>
  <si>
    <t>4904120938</t>
  </si>
  <si>
    <t>3 CHA 186I</t>
  </si>
  <si>
    <t>11668</t>
  </si>
  <si>
    <t>HALLIBURTON WESTERN ARE LAB EVANSVILLE No W93-0452</t>
  </si>
  <si>
    <t>T18N R113W S01 fCLOVERLY</t>
  </si>
  <si>
    <t>4904120354</t>
  </si>
  <si>
    <t>186H CHAMP</t>
  </si>
  <si>
    <t>T18N R119W S05 fNUGGET</t>
  </si>
  <si>
    <t>4904120208</t>
  </si>
  <si>
    <t>WDW 1-5F</t>
  </si>
  <si>
    <t>T18N R199W S14 fMESAVERDE/ALMOND</t>
  </si>
  <si>
    <t>4903725475</t>
  </si>
  <si>
    <t>1 BLACK BEAR</t>
  </si>
  <si>
    <t>2720</t>
  </si>
  <si>
    <t>HATFIELD</t>
  </si>
  <si>
    <t>4900720237</t>
  </si>
  <si>
    <t>8400</t>
  </si>
  <si>
    <t>ENERGY LABS CASPER LAB No 0038553-2</t>
  </si>
  <si>
    <t>T19N R089W S23 fNIOBRARA</t>
  </si>
  <si>
    <t>4900705229</t>
  </si>
  <si>
    <t>ESPY #5</t>
  </si>
  <si>
    <t>NIOBRARA</t>
  </si>
  <si>
    <t>3880</t>
  </si>
  <si>
    <t>ENERGY LABS CASPER ID No C03070714-002</t>
  </si>
  <si>
    <t>4900721470</t>
  </si>
  <si>
    <t>14-23 ESPY</t>
  </si>
  <si>
    <t>ENERGY LABS CASPER ID NO C03070714-001</t>
  </si>
  <si>
    <t>CORE LAB No  961180-1</t>
  </si>
  <si>
    <t>T19N R091W S31 fMESAVERDE</t>
  </si>
  <si>
    <t>4900722576</t>
  </si>
  <si>
    <t>31-2 FILLMORE CREEK</t>
  </si>
  <si>
    <t>T19N R091W S09 fLEWIS</t>
  </si>
  <si>
    <t>4900722568</t>
  </si>
  <si>
    <t>9-1 FILLMORE CREEK</t>
  </si>
  <si>
    <t>T19N R091W S30 fMESAVERDE/ALMOND</t>
  </si>
  <si>
    <t>4900722123</t>
  </si>
  <si>
    <t>FEDERAL BF 2-30</t>
  </si>
  <si>
    <t>8676</t>
  </si>
  <si>
    <t>T19N R091W S30 fLEWIS</t>
  </si>
  <si>
    <t>4900720570</t>
  </si>
  <si>
    <t>FEDERAL BF #1</t>
  </si>
  <si>
    <t>7825</t>
  </si>
  <si>
    <t>T19N R091W S15 fLEWIS</t>
  </si>
  <si>
    <t>4900722569</t>
  </si>
  <si>
    <t>15-01 FILLMORE CREEK</t>
  </si>
  <si>
    <t>T19N R092W S29 fMESAVERDE</t>
  </si>
  <si>
    <t>4900722550</t>
  </si>
  <si>
    <t>29-02 HIGH POINT</t>
  </si>
  <si>
    <t>T19N R092W S23 fLEWIS-MESAVERDE</t>
  </si>
  <si>
    <t>4900722299</t>
  </si>
  <si>
    <t>HIGH POINT 23-01</t>
  </si>
  <si>
    <t>8026</t>
  </si>
  <si>
    <t>T19N R092W S23 fCLOVERLY</t>
  </si>
  <si>
    <t>4900722600</t>
  </si>
  <si>
    <t>23-3 HIGH POINT</t>
  </si>
  <si>
    <t>T19N R092W S27 fMESAVERDE</t>
  </si>
  <si>
    <t>4900722599</t>
  </si>
  <si>
    <t>27-4 HIGH POINT</t>
  </si>
  <si>
    <t>T19N R092W S25 fLEWIS-MESAVERDE</t>
  </si>
  <si>
    <t>4900722403</t>
  </si>
  <si>
    <t>HIGH POINT 25-02</t>
  </si>
  <si>
    <t>7930</t>
  </si>
  <si>
    <t>T19N R092W S17 fMESAVERDE</t>
  </si>
  <si>
    <t>4900722547</t>
  </si>
  <si>
    <t>HIGH POINT 17-02</t>
  </si>
  <si>
    <t>9558</t>
  </si>
  <si>
    <t>T19N R092W S27 fLEWIS</t>
  </si>
  <si>
    <t>4900722598</t>
  </si>
  <si>
    <t>27-3 HIGH POINT</t>
  </si>
  <si>
    <t>4900722414</t>
  </si>
  <si>
    <t>HIGH POINT 25-03</t>
  </si>
  <si>
    <t>7887</t>
  </si>
  <si>
    <t>T19N R092W S24 fLEWIS</t>
  </si>
  <si>
    <t>4900721970</t>
  </si>
  <si>
    <t>EUCKER 1</t>
  </si>
  <si>
    <t>7861</t>
  </si>
  <si>
    <t>BJ SERVICES ROCK SRINGS</t>
  </si>
  <si>
    <t>T19N R092W S24 fLEWIS-MESAVERDE/ALMOND</t>
  </si>
  <si>
    <t>4900721971</t>
  </si>
  <si>
    <t>EUCKER 2</t>
  </si>
  <si>
    <t>7813</t>
  </si>
  <si>
    <t>T19N R092W S31 fMESAVERDE</t>
  </si>
  <si>
    <t>4900723244</t>
  </si>
  <si>
    <t>HIGH POINT 31-2</t>
  </si>
  <si>
    <t>T19N R092W S27 fLEWIS-MESAVERDE</t>
  </si>
  <si>
    <t>4900722402</t>
  </si>
  <si>
    <t>HIGH POINT 27-02</t>
  </si>
  <si>
    <t>8156</t>
  </si>
  <si>
    <t>9459</t>
  </si>
  <si>
    <t>T19N R092W S06 fMESAVERDE</t>
  </si>
  <si>
    <t>4900720440</t>
  </si>
  <si>
    <t>FAIR FED 1-6</t>
  </si>
  <si>
    <t>9400</t>
  </si>
  <si>
    <t>T19N R092W S36 fMESAVERDE/ALMOND</t>
  </si>
  <si>
    <t>4900722213</t>
  </si>
  <si>
    <t>FILLMORE STATE 36-1</t>
  </si>
  <si>
    <t>8870</t>
  </si>
  <si>
    <t>4900722294</t>
  </si>
  <si>
    <t>HIGH POINT 27-01</t>
  </si>
  <si>
    <t>8101</t>
  </si>
  <si>
    <t>4900722165</t>
  </si>
  <si>
    <t>HIGH POINT 25-01</t>
  </si>
  <si>
    <t>7859</t>
  </si>
  <si>
    <t>4900722404</t>
  </si>
  <si>
    <t>HIGH POINT 23-02</t>
  </si>
  <si>
    <t>7981</t>
  </si>
  <si>
    <t>T19N R092W S13 fMESAVERDE</t>
  </si>
  <si>
    <t>4900722407</t>
  </si>
  <si>
    <t>HIGH POINT 13-01</t>
  </si>
  <si>
    <t>8650</t>
  </si>
  <si>
    <t>4900722597</t>
  </si>
  <si>
    <t>25-4 HIGH POINT</t>
  </si>
  <si>
    <t>6066</t>
  </si>
  <si>
    <t>4903720520</t>
  </si>
  <si>
    <t>10-8 TIER2</t>
  </si>
  <si>
    <t>4903720510</t>
  </si>
  <si>
    <t>9-5 TIER 2</t>
  </si>
  <si>
    <t>4900722720</t>
  </si>
  <si>
    <t>9 CHAMPLIN 222 E</t>
  </si>
  <si>
    <t>T19N R093W S13 fMESAVERDE</t>
  </si>
  <si>
    <t>4900722726</t>
  </si>
  <si>
    <t>6 CHAMPLIN 242 E</t>
  </si>
  <si>
    <t>T19N R093W S05 fMESAVERDE</t>
  </si>
  <si>
    <t>4900722616</t>
  </si>
  <si>
    <t>5-3 TIERNEY II UNIT</t>
  </si>
  <si>
    <t>T19N R093W S19 fMESAVERDE</t>
  </si>
  <si>
    <t>4900720485</t>
  </si>
  <si>
    <t>CHAMPLIN 337 F1</t>
  </si>
  <si>
    <t>9304</t>
  </si>
  <si>
    <t>T19N R093W S20 fMESAVERDE</t>
  </si>
  <si>
    <t>4900722846</t>
  </si>
  <si>
    <t>USA W-4</t>
  </si>
  <si>
    <t>T19N R093W S01 fMESAVERDE</t>
  </si>
  <si>
    <t>4900722819</t>
  </si>
  <si>
    <t>6 CHAMPLIN 242 A</t>
  </si>
  <si>
    <t>4900722793</t>
  </si>
  <si>
    <t>13 CHAMPLIN 242 H</t>
  </si>
  <si>
    <t>4900721354</t>
  </si>
  <si>
    <t>CHAMPLIN 242 H2</t>
  </si>
  <si>
    <t>8968</t>
  </si>
  <si>
    <t>4900722723</t>
  </si>
  <si>
    <t>10 CHAMPLIN 242 H</t>
  </si>
  <si>
    <t>4900721863</t>
  </si>
  <si>
    <t>CHAMPLIN 222 C3</t>
  </si>
  <si>
    <t>9084</t>
  </si>
  <si>
    <t>4900722837</t>
  </si>
  <si>
    <t>12 CHAMPLIN 222 G</t>
  </si>
  <si>
    <t>T19N R093W S21 fMESAVERDE/ALMOND</t>
  </si>
  <si>
    <t>4900721865</t>
  </si>
  <si>
    <t>CHAMPLIN 222 E4</t>
  </si>
  <si>
    <t>9133</t>
  </si>
  <si>
    <t>T19N R093W S34 fMESAVERDE/ALMOND</t>
  </si>
  <si>
    <t>T19N R093W S12 fMESAVERDE/ALMOND</t>
  </si>
  <si>
    <t>4900721817</t>
  </si>
  <si>
    <t>4-12 ECHO SPRINGS</t>
  </si>
  <si>
    <t>9387</t>
  </si>
  <si>
    <t>T19N R093W S28 fMESAVERDE/ALMOND</t>
  </si>
  <si>
    <t>4900721658</t>
  </si>
  <si>
    <t>1-28 ECHO SPRINGS</t>
  </si>
  <si>
    <t>9050</t>
  </si>
  <si>
    <t>9716</t>
  </si>
  <si>
    <t>9566</t>
  </si>
  <si>
    <t>4900721815</t>
  </si>
  <si>
    <t>4900721868</t>
  </si>
  <si>
    <t>4-34 ECHO SPRINGS FED.</t>
  </si>
  <si>
    <t>8862</t>
  </si>
  <si>
    <t>T19N R093W S34 fMESAVERDE</t>
  </si>
  <si>
    <t>4900720442</t>
  </si>
  <si>
    <t>1-34 ECHO SPRINGS</t>
  </si>
  <si>
    <t>8822</t>
  </si>
  <si>
    <t>3-28 ECHO SPRINGS</t>
  </si>
  <si>
    <t>4900721028</t>
  </si>
  <si>
    <t>AMOCO FED. 1A</t>
  </si>
  <si>
    <t>8996</t>
  </si>
  <si>
    <t>T19N R093W S03 fMESAVERDE</t>
  </si>
  <si>
    <t>4900720343</t>
  </si>
  <si>
    <t>CHAMPLIN 242 C1</t>
  </si>
  <si>
    <t>9500</t>
  </si>
  <si>
    <t>4900721876</t>
  </si>
  <si>
    <t>CHAMPLIN 242 C4</t>
  </si>
  <si>
    <t>4900722718</t>
  </si>
  <si>
    <t>11 CHAMPLIN 222 E</t>
  </si>
  <si>
    <t>4900721874</t>
  </si>
  <si>
    <t>CHAMPLIN 242 C3</t>
  </si>
  <si>
    <t>4900721727</t>
  </si>
  <si>
    <t>CHAMPLIN 222 G4</t>
  </si>
  <si>
    <t>9123</t>
  </si>
  <si>
    <t>4900722742</t>
  </si>
  <si>
    <t>8 CHAMPLIN 242 A</t>
  </si>
  <si>
    <t>T19N R094W S22 fMESAVERDE</t>
  </si>
  <si>
    <t>4903723699</t>
  </si>
  <si>
    <t>TIERNEY 22-02</t>
  </si>
  <si>
    <t>9458</t>
  </si>
  <si>
    <t>T19N R094W S27 fMESAVERDE/ALMOND</t>
  </si>
  <si>
    <t>4903724789</t>
  </si>
  <si>
    <t>TIERNEY II 27-03</t>
  </si>
  <si>
    <t>9803</t>
  </si>
  <si>
    <t>T19N R094W S22 fMESAVERDE/ALMOND</t>
  </si>
  <si>
    <t>4903724749</t>
  </si>
  <si>
    <t>TIERNEY II 22-03</t>
  </si>
  <si>
    <t>9484</t>
  </si>
  <si>
    <t>T19N R094W S09 fLANCE</t>
  </si>
  <si>
    <t>FREWEN</t>
  </si>
  <si>
    <t>4903724761</t>
  </si>
  <si>
    <t>9-4 FREWEN UNIT</t>
  </si>
  <si>
    <t>5802</t>
  </si>
  <si>
    <t>SAMPLE 28</t>
  </si>
  <si>
    <t>WYOMING ANALYTICAL LABS ROCK SPRINGS ID NO D0733</t>
  </si>
  <si>
    <t>T19N R094W S21 fMESAVERDE</t>
  </si>
  <si>
    <t>4903726949</t>
  </si>
  <si>
    <t>TIERNEY II 21-140</t>
  </si>
  <si>
    <t>T19N R094W S13 fMESAVERDE</t>
  </si>
  <si>
    <t>4903725360</t>
  </si>
  <si>
    <t>TIERNEY II 13-02</t>
  </si>
  <si>
    <t>T19N R094W S17 fMESAVERDE</t>
  </si>
  <si>
    <t>4903724385</t>
  </si>
  <si>
    <t>FREWEN 15</t>
  </si>
  <si>
    <t>T19N R094W S09 fMESAVERDE</t>
  </si>
  <si>
    <t>4903724420</t>
  </si>
  <si>
    <t>FREWEN 19</t>
  </si>
  <si>
    <t>9521</t>
  </si>
  <si>
    <t>4903724532</t>
  </si>
  <si>
    <t>FREWEN 17-03</t>
  </si>
  <si>
    <t>9835</t>
  </si>
  <si>
    <t>T19N R094W S10 fMESAVERDE/ALMOND</t>
  </si>
  <si>
    <t>4903724871</t>
  </si>
  <si>
    <t>CROOKS GAP ROAD 10 S-3</t>
  </si>
  <si>
    <t>9505</t>
  </si>
  <si>
    <t>T19N R090W S36 fTENSLEEP</t>
  </si>
  <si>
    <t>T26N R090W S10 fTENSLEEP</t>
  </si>
  <si>
    <t>T26N R090W S11 fTENSLEEP</t>
  </si>
  <si>
    <t>T26N R090W S12 fTENSLEEP</t>
  </si>
  <si>
    <t>T26N R090W S14 fTENSLEEP</t>
  </si>
  <si>
    <t>T12N R092W S10 fWASATCH</t>
  </si>
  <si>
    <t>T12N R094W S11 fWASATCH</t>
  </si>
  <si>
    <t>T12N R094W S18 fWASATCH</t>
  </si>
  <si>
    <t>T12N R095W S21 fWASATCH</t>
  </si>
  <si>
    <t>T12N R096W S12 fWASATCH</t>
  </si>
  <si>
    <t>T12N R096W S15 fWASATCH</t>
  </si>
  <si>
    <t>T12N R097W S23 fWASATCH</t>
  </si>
  <si>
    <t>T12N R099W S18 fWASATCH</t>
  </si>
  <si>
    <t>T13N R095W S35 fWASATCH</t>
  </si>
  <si>
    <t>T13N R097W S34 fWASATCH</t>
  </si>
  <si>
    <t>T13N R099W S18 fWASATCH</t>
  </si>
  <si>
    <t>T13N R099W S20 fWASATCH</t>
  </si>
  <si>
    <t>CABRITO 21-25</t>
  </si>
  <si>
    <t>Cond</t>
  </si>
  <si>
    <t>Jonah Infill Final EIS, picked API number and location based on name, used Fm on WOGCC web page</t>
  </si>
  <si>
    <t>UPRR 8-2 UNIT</t>
  </si>
  <si>
    <t>4903705123</t>
  </si>
  <si>
    <t>1-29 F LAGLORIA-FEDERAL</t>
  </si>
  <si>
    <t>4903720152</t>
  </si>
  <si>
    <t>1 GOVERNMENT-SUNDERHAUF</t>
  </si>
  <si>
    <t>PRODUCTION (10/25/68)</t>
  </si>
  <si>
    <t>4903705160</t>
  </si>
  <si>
    <t>4903720128</t>
  </si>
  <si>
    <t>CROOKED WASH NO. 1</t>
  </si>
  <si>
    <t>DST NO. 3 (6-26-65)</t>
  </si>
  <si>
    <t>4903706354</t>
  </si>
  <si>
    <t>4903705104</t>
  </si>
  <si>
    <t>4903705055</t>
  </si>
  <si>
    <t>1 MCALLISTER</t>
  </si>
  <si>
    <t>4903720180</t>
  </si>
  <si>
    <t>SOHIO PINE CANYON 3</t>
  </si>
  <si>
    <t>FLOWING SAMPLE</t>
  </si>
  <si>
    <t>4903705907</t>
  </si>
  <si>
    <t>TABLE ROCK</t>
  </si>
  <si>
    <t>4903720139</t>
  </si>
  <si>
    <t>1-24 TABLE ROCK</t>
  </si>
  <si>
    <t>PATRICK DRAW</t>
  </si>
  <si>
    <t>4903705652</t>
  </si>
  <si>
    <t>ARCH UNIT NO. 80</t>
  </si>
  <si>
    <t>ROBIN</t>
  </si>
  <si>
    <t>4903720274</t>
  </si>
  <si>
    <t>GOVERNMENT-UNION OIL NO. 1</t>
  </si>
  <si>
    <t>4903720312</t>
  </si>
  <si>
    <t>DST NO. 1 MFE SAMPLE</t>
  </si>
  <si>
    <t>4903705774</t>
  </si>
  <si>
    <t>[1190]</t>
  </si>
  <si>
    <t>[2285]</t>
  </si>
  <si>
    <t>[379]</t>
  </si>
  <si>
    <t>TRACT 9B LSU</t>
  </si>
  <si>
    <t>LEWIS-MESAVERDE/ALMOND</t>
  </si>
  <si>
    <t>ADAVILLE</t>
  </si>
  <si>
    <t>HART CABIN DRAW 6-28-15-92</t>
  </si>
  <si>
    <t>BLUE UNIT II 7-13-15-93</t>
  </si>
  <si>
    <t>BLUE GAP II 10-21-15-92</t>
  </si>
  <si>
    <t>CIGE HIGH POINT 1-20</t>
  </si>
  <si>
    <t>Copied that data into this file.  The data was cleaned up as above (ion balance, out of area, duplicate samples).  I also removed samples from treater, separator, swab, pits, tanks, mud, tubing, injection, gas plant, water storage reservoir, and backflow.</t>
  </si>
  <si>
    <t>4903520261</t>
  </si>
  <si>
    <t>4903705107</t>
  </si>
  <si>
    <t>NO. 1 MCPHEARSON SPRINGS UNIT</t>
  </si>
  <si>
    <t>4903720158</t>
  </si>
  <si>
    <t>2 UNIT (CROOKED WASH)</t>
  </si>
  <si>
    <t>PIONEER</t>
  </si>
  <si>
    <t>4903706345</t>
  </si>
  <si>
    <t>DST NO. 1 (10-17-65)</t>
  </si>
  <si>
    <t>4903706363</t>
  </si>
  <si>
    <t>DST NO. 20</t>
  </si>
  <si>
    <t>4903705118</t>
  </si>
  <si>
    <t>4903706436</t>
  </si>
  <si>
    <t>ANTELOPE</t>
  </si>
  <si>
    <t>4903720277</t>
  </si>
  <si>
    <t>FEDERAL C-1</t>
  </si>
  <si>
    <t>4903705137</t>
  </si>
  <si>
    <t>4903705161</t>
  </si>
  <si>
    <t>4903705138</t>
  </si>
  <si>
    <t>T14N R097W S36 fWASATCH</t>
  </si>
  <si>
    <t>T16N R093W S15 fWASATCH</t>
  </si>
  <si>
    <t>T17N R093W S17 fWASATCH</t>
  </si>
  <si>
    <t>T13N R097W S34 fWASATCH/NILAND</t>
  </si>
  <si>
    <t>T15N R117W S34 fADAVILLE</t>
  </si>
  <si>
    <t>T16N R117W S32 fAMSDEN</t>
  </si>
  <si>
    <t>T16N R117W S32 fANKAREH</t>
  </si>
  <si>
    <t>T28N R113W S19 fBIGHORN</t>
  </si>
  <si>
    <t>T16N R104W S21 fCHUGWATER</t>
  </si>
  <si>
    <t>T12N R110W S22 fCLOVERLY</t>
  </si>
  <si>
    <t>T14N R103W S11 fCLOVERLY</t>
  </si>
  <si>
    <t>T15N R112W S19 fCLOVERLY</t>
  </si>
  <si>
    <t>T15N R112W S29 fCLOVERLY</t>
  </si>
  <si>
    <t>T15N R113W S35 fCLOVERLY</t>
  </si>
  <si>
    <t>T16N R103W S16 fCLOVERLY</t>
  </si>
  <si>
    <t>T16N R104W S10 fCLOVERLY</t>
  </si>
  <si>
    <t>T16N R104W S22 fCLOVERLY</t>
  </si>
  <si>
    <t>T16N R104W S24 fCLOVERLY</t>
  </si>
  <si>
    <t>T16N R112W S30 fCLOVERLY</t>
  </si>
  <si>
    <t>T16N R113W S13 fCLOVERLY</t>
  </si>
  <si>
    <t>T17N R104W S16 fCLOVERLY</t>
  </si>
  <si>
    <t>T17N R112W S22 fCLOVERLY</t>
  </si>
  <si>
    <t>T17N R112W S34 fCLOVERLY</t>
  </si>
  <si>
    <t>T18N R101W S28 fCLOVERLY</t>
  </si>
  <si>
    <t>T18N R104W S20 fCLOVERLY</t>
  </si>
  <si>
    <t>T18N R104W S26 fCLOVERLY</t>
  </si>
  <si>
    <t>T18N R104W S35 fCLOVERLY</t>
  </si>
  <si>
    <t>T19N R103W S30 fCLOVERLY</t>
  </si>
  <si>
    <t>T19N R104W S11 fCLOVERLY</t>
  </si>
  <si>
    <t>T20N R104W S12 fCLOVERLY</t>
  </si>
  <si>
    <t>T20N R104W S13 fCLOVERLY</t>
  </si>
  <si>
    <t>T20N R104W S14 fCLOVERLY</t>
  </si>
  <si>
    <t>T20N R104W S23 fCLOVERLY</t>
  </si>
  <si>
    <t>T20N R104W S24 fCLOVERLY</t>
  </si>
  <si>
    <t>T20N R104W S26 fCLOVERLY</t>
  </si>
  <si>
    <t>T21N R103W S29 fCLOVERLY</t>
  </si>
  <si>
    <t>T23N R103W S29 fCLOVERLY</t>
  </si>
  <si>
    <t>T25N R110W S22 fCLOVERLY</t>
  </si>
  <si>
    <t>T27N R113W S31 fCLOVERLY</t>
  </si>
  <si>
    <t>T27N R114W S10 fCLOVERLY</t>
  </si>
  <si>
    <t>T28N R114W S11 fCLOVERLY</t>
  </si>
  <si>
    <t>T28N R114W S12 fCLOVERLY</t>
  </si>
  <si>
    <t>T29N R114W S19 fCLOVERLY</t>
  </si>
  <si>
    <t>T21N R102W S10 fCODY/STEELE/BAXTER</t>
  </si>
  <si>
    <t>T36N R109W S28 fCODY/STEELE/BAXTER</t>
  </si>
  <si>
    <t>T15N R117W S15 fDINWOODY</t>
  </si>
  <si>
    <t>T16N R117W S33 fDINWOODY</t>
  </si>
  <si>
    <t>T12N R100W S21 fEOCENE</t>
  </si>
  <si>
    <t>T12N R100W S13 fFORT UNION</t>
  </si>
  <si>
    <t>T12N R100W S21 fFORT UNION</t>
  </si>
  <si>
    <t>T12N R100W S23 fFORT UNION</t>
  </si>
  <si>
    <t>T13N R100W S12 fFORT UNION</t>
  </si>
  <si>
    <t>T13N R100W S20 fFORT UNION</t>
  </si>
  <si>
    <t>T13N R101W S24 fFORT UNION</t>
  </si>
  <si>
    <t>T13N R102W S35 fFORT UNION</t>
  </si>
  <si>
    <t>T14N R101W S11 fFORT UNION</t>
  </si>
  <si>
    <t>T23N R110W S13 fFORT UNION</t>
  </si>
  <si>
    <t>T25N R105W S16 fFORT UNION</t>
  </si>
  <si>
    <t>T25N R110W S15 fFORT UNION</t>
  </si>
  <si>
    <t>T26N R111W S11 fFORT UNION</t>
  </si>
  <si>
    <t>T26N R111W S30 fFORT UNION</t>
  </si>
  <si>
    <t>T26N R112W S22 fFORT UNION</t>
  </si>
  <si>
    <t>T26N R112W S23 fFORT UNION</t>
  </si>
  <si>
    <t>T27N R111W S24 fFORT UNION</t>
  </si>
  <si>
    <t>T27N R112W S19 fFORT UNION</t>
  </si>
  <si>
    <t>T27N R113W S10 fFORT UNION</t>
  </si>
  <si>
    <t>T28N R112W S33 fFORT UNION</t>
  </si>
  <si>
    <t>T28N R112W S36 fFORT UNION</t>
  </si>
  <si>
    <t>T29N R112W S30 fFORT UNION</t>
  </si>
  <si>
    <t>T29N R112W S31 fFORT UNION</t>
  </si>
  <si>
    <t>T29N R113W S26 fFORT UNION</t>
  </si>
  <si>
    <t>T30N R108W S21 fFORT UNION</t>
  </si>
  <si>
    <t>T31N R108W S29 fFORT UNION</t>
  </si>
  <si>
    <t>T33N R112W S15 fFORT UNION</t>
  </si>
  <si>
    <t>T13N R100W S21 fFOX HILLS</t>
  </si>
  <si>
    <t>T13N R100W S29 fFOX HILLS</t>
  </si>
  <si>
    <t>T14N R101W S11 fFOX HILLS</t>
  </si>
  <si>
    <t>T14N R103W S11 fFRONTIER</t>
  </si>
  <si>
    <t>T16N R103W S16 fFRONTIER</t>
  </si>
  <si>
    <t>T17N R102W S17 fFRONTIER</t>
  </si>
  <si>
    <t>T17N R104W S12 fFRONTIER</t>
  </si>
  <si>
    <t>T17N R104W S16 fFRONTIER</t>
  </si>
  <si>
    <t>T18N R101W S28 fFRONTIER</t>
  </si>
  <si>
    <t>T18N R103W S18 fFRONTIER</t>
  </si>
  <si>
    <t>T18N R103W S30 fFRONTIER</t>
  </si>
  <si>
    <t>T18N R104W S24 fFRONTIER</t>
  </si>
  <si>
    <t>T18N R104W S26 fFRONTIER</t>
  </si>
  <si>
    <t>T18N R104W S35 fFRONTIER</t>
  </si>
  <si>
    <t>T19N R103W S10 fFRONTIER</t>
  </si>
  <si>
    <t>T20N R104W S11 fFRONTIER</t>
  </si>
  <si>
    <t>T20N R104W S13 fFRONTIER</t>
  </si>
  <si>
    <t>T20N R104W S14 fFRONTIER</t>
  </si>
  <si>
    <t>T20N R104W S23 fFRONTIER</t>
  </si>
  <si>
    <t>T20N R104W S26 fFRONTIER</t>
  </si>
  <si>
    <t>T20N R114W S16 fFRONTIER</t>
  </si>
  <si>
    <t>T22N R103W S29 fFRONTIER</t>
  </si>
  <si>
    <t>T23N R103W S19 fFRONTIER</t>
  </si>
  <si>
    <t>T23N R104W S11 fFRONTIER</t>
  </si>
  <si>
    <t>T23N R104W S12 fFRONTIER</t>
  </si>
  <si>
    <t>T23N R112W S15 fFRONTIER</t>
  </si>
  <si>
    <t>T23N R112W S32 fFRONTIER</t>
  </si>
  <si>
    <t>T26N R112W S26 fFRONTIER</t>
  </si>
  <si>
    <t>T26N R113W S14 fFRONTIER</t>
  </si>
  <si>
    <t>T26N R113W S17 fFRONTIER</t>
  </si>
  <si>
    <t>T27N R112W S29 fFRONTIER</t>
  </si>
  <si>
    <t>T27N R113W S10 fFRONTIER</t>
  </si>
  <si>
    <t>T27N R113W S11 fFRONTIER</t>
  </si>
  <si>
    <t>T27N R113W S15 fFRONTIER</t>
  </si>
  <si>
    <t>T27N R113W S18 fFRONTIER</t>
  </si>
  <si>
    <t>T27N R113W S19 fFRONTIER</t>
  </si>
  <si>
    <t>T27N R113W S20 fFRONTIER</t>
  </si>
  <si>
    <t>T27N R113W S21 fFRONTIER</t>
  </si>
  <si>
    <t>T27N R113W S31 fFRONTIER</t>
  </si>
  <si>
    <t>T27N R114W S11 fFRONTIER</t>
  </si>
  <si>
    <t>T27N R114W S12 fFRONTIER</t>
  </si>
  <si>
    <t>T27N R114W S15 fFRONTIER</t>
  </si>
  <si>
    <t>T27N R114W S24 fFRONTIER</t>
  </si>
  <si>
    <t>T28N R106W S15 fFRONTIER</t>
  </si>
  <si>
    <t>T28N R113W S13 fFRONTIER</t>
  </si>
  <si>
    <t>T28N R113W S14 fFRONTIER</t>
  </si>
  <si>
    <t>T28N R113W S30 fFRONTIER</t>
  </si>
  <si>
    <t>T28N R113W S35 fFRONTIER</t>
  </si>
  <si>
    <t>T28N R114W S13 fFRONTIER</t>
  </si>
  <si>
    <t>T28N R114W S36 fFRONTIER</t>
  </si>
  <si>
    <t>T28N R115W S13 fFRONTIER</t>
  </si>
  <si>
    <t>T28N R115W S14 fFRONTIER</t>
  </si>
  <si>
    <t>T29N R113W S31 fFRONTIER</t>
  </si>
  <si>
    <t>T29N R113W S32 fFRONTIER</t>
  </si>
  <si>
    <t>65-22 STUD HORSE BUTTE</t>
  </si>
  <si>
    <t>4903524765</t>
  </si>
  <si>
    <t>80-22 STUD HORSE BUTTE</t>
  </si>
  <si>
    <t>4903523104</t>
  </si>
  <si>
    <t>CORONA 1-30A</t>
  </si>
  <si>
    <t>7140</t>
  </si>
  <si>
    <t>T29N R108W S11 fLANCE</t>
  </si>
  <si>
    <t>4903521713</t>
  </si>
  <si>
    <t>SAND DRAW FED 09-11</t>
  </si>
  <si>
    <t>WYOMING ANALYTICAL LABS ROCK SPRINGS ID No C8624</t>
  </si>
  <si>
    <t>4903522364</t>
  </si>
  <si>
    <t>14-21 STUD HORSE BUTTE</t>
  </si>
  <si>
    <t>4903521991</t>
  </si>
  <si>
    <t>STUD HORSE 3-22</t>
  </si>
  <si>
    <t>WYOMING ANALYTICAL LABS ROCK SPRINGS REQUEST No RS-3796 - LAB No A695</t>
  </si>
  <si>
    <t>4903523792</t>
  </si>
  <si>
    <t>48-19 CORONA</t>
  </si>
  <si>
    <t>4903522025</t>
  </si>
  <si>
    <t>SHB 09-15</t>
  </si>
  <si>
    <t>9225</t>
  </si>
  <si>
    <t>4903524833</t>
  </si>
  <si>
    <t>64-20 STUD HORSE BUTTE</t>
  </si>
  <si>
    <t>4903522405</t>
  </si>
  <si>
    <t>CABRITO 2-25</t>
  </si>
  <si>
    <t>9146</t>
  </si>
  <si>
    <t>4903522642</t>
  </si>
  <si>
    <t>SHB 10-14</t>
  </si>
  <si>
    <t>4903522234</t>
  </si>
  <si>
    <t>CORONA 14-30</t>
  </si>
  <si>
    <t>TPH: 22</t>
  </si>
  <si>
    <t>4903524561</t>
  </si>
  <si>
    <t>45-30 CORONA</t>
  </si>
  <si>
    <t>WESTERN ATLAS CORE LABS  LAB No 941627-46</t>
  </si>
  <si>
    <t>T25N R112W S04 fFRONTIER</t>
  </si>
  <si>
    <t>4902320471</t>
  </si>
  <si>
    <t>33-4</t>
  </si>
  <si>
    <t>8242</t>
  </si>
  <si>
    <t>WESTERN ATLAS CORE LABS  LAB No 941627-56</t>
  </si>
  <si>
    <t>T25N R112W S15 fFRONTIER</t>
  </si>
  <si>
    <t>4902320111</t>
  </si>
  <si>
    <t>11-15</t>
  </si>
  <si>
    <t>WESTERN ATLAS CORE LABS  LAB No 941627-7</t>
  </si>
  <si>
    <t>T25N R112W S13 fFRONTIER</t>
  </si>
  <si>
    <t>4902320921</t>
  </si>
  <si>
    <t>31-13</t>
  </si>
  <si>
    <t>WESTERN ATLAS CORE LABS  LAB No 941627-52</t>
  </si>
  <si>
    <t>T25N R112W S08 fFRONTIER</t>
  </si>
  <si>
    <t>4902320255</t>
  </si>
  <si>
    <t>32-8</t>
  </si>
  <si>
    <t>8302</t>
  </si>
  <si>
    <t>P G AND E</t>
  </si>
  <si>
    <t>4903724083</t>
  </si>
  <si>
    <t>4903524320</t>
  </si>
  <si>
    <t>4903525606</t>
  </si>
  <si>
    <t>4902322166</t>
  </si>
  <si>
    <t>277-01H</t>
  </si>
  <si>
    <t>LATERAL LENGTH 4100 FEET</t>
  </si>
  <si>
    <t>CO2</t>
  </si>
  <si>
    <t>4902321983</t>
  </si>
  <si>
    <t>112-03</t>
  </si>
  <si>
    <t>4902321984</t>
  </si>
  <si>
    <t>WESTERN ATLAS CORE LABS  LAB No 941627-74</t>
  </si>
  <si>
    <t>4902320901</t>
  </si>
  <si>
    <t>41-23</t>
  </si>
  <si>
    <t>7672</t>
  </si>
  <si>
    <t>WESTERN ATLAS CORE LABS  LAB No 941627-67</t>
  </si>
  <si>
    <t>4902320337</t>
  </si>
  <si>
    <t>22-36</t>
  </si>
  <si>
    <t>8376</t>
  </si>
  <si>
    <t>WESTERN ATLAS CORE LABS  LAB No 941627-22</t>
  </si>
  <si>
    <t>T26N R112W S24 fFRONTIER</t>
  </si>
  <si>
    <t>4902320376</t>
  </si>
  <si>
    <t>33-24</t>
  </si>
  <si>
    <t>7964</t>
  </si>
  <si>
    <t>WESTERN ATLAS CORE LABS  LAB No 941627-60</t>
  </si>
  <si>
    <t>WESTERN ATLAS CORE LABS  LAB No 941627-66</t>
  </si>
  <si>
    <t>4902320210</t>
  </si>
  <si>
    <t>24-36</t>
  </si>
  <si>
    <t>8388</t>
  </si>
  <si>
    <t>WESTERN ATLAS CORE LABS  LAB No 941627-29</t>
  </si>
  <si>
    <t>T26N R112W S33 fFRONTIER</t>
  </si>
  <si>
    <t>4902320225</t>
  </si>
  <si>
    <t>42-33</t>
  </si>
  <si>
    <t>WESTERN ATLAS CORE LABS  LAB No 941627-71</t>
  </si>
  <si>
    <t>T26N R112W S04 fFRONTIER</t>
  </si>
  <si>
    <t>4902320100</t>
  </si>
  <si>
    <t>31-4</t>
  </si>
  <si>
    <t>WESTERN ATLAS CORE LABS  LAB No 941627-45</t>
  </si>
  <si>
    <t>4902320115</t>
  </si>
  <si>
    <t>41-24</t>
  </si>
  <si>
    <t>8270</t>
  </si>
  <si>
    <t>WESTERN ATLAS CORE LABS  LAB No 941627-68</t>
  </si>
  <si>
    <t>T26N R112W S35 fFRONTIER</t>
  </si>
  <si>
    <t>4902320218</t>
  </si>
  <si>
    <t>23-35</t>
  </si>
  <si>
    <t>8025</t>
  </si>
  <si>
    <t>WESTERN ATLAS CORE LABS  LAB No 941627-27</t>
  </si>
  <si>
    <t>4902320058</t>
  </si>
  <si>
    <t>13-24</t>
  </si>
  <si>
    <t>WESTERN ATLAS CORE LABS  LAB No 941627-35</t>
  </si>
  <si>
    <t>4902320907</t>
  </si>
  <si>
    <t>12-33</t>
  </si>
  <si>
    <t>7762</t>
  </si>
  <si>
    <t>WESTERN ATLAS CORE LABS  LAB No 941627-16</t>
  </si>
  <si>
    <t>WESTERN ATLAS CORE LABS  LAB No 941627-20</t>
  </si>
  <si>
    <t>T26N R112W S09 fFRONTIER</t>
  </si>
  <si>
    <t>4902320633</t>
  </si>
  <si>
    <t>12-9 W STE</t>
  </si>
  <si>
    <t>WELCHEM HOUSTON - LAB No 45050</t>
  </si>
  <si>
    <t>4902320926</t>
  </si>
  <si>
    <t>11-24</t>
  </si>
  <si>
    <t>7949</t>
  </si>
  <si>
    <t>WESTERN ATLAS CORE LABS  LAB No 941627-8</t>
  </si>
  <si>
    <t>T26N R112W S27 fFRONTIER</t>
  </si>
  <si>
    <t>4902320122</t>
  </si>
  <si>
    <t>14-27</t>
  </si>
  <si>
    <t>WESTERN ATLAS CORE LABS  LAB No 941627-42</t>
  </si>
  <si>
    <t>T26N R112W S25 fFRONTIER</t>
  </si>
  <si>
    <t>4902320442</t>
  </si>
  <si>
    <t>23-25</t>
  </si>
  <si>
    <t>8320</t>
  </si>
  <si>
    <t>WESTERN ATLAS CORE LABS  LAB No 941627-25</t>
  </si>
  <si>
    <t>4902321555</t>
  </si>
  <si>
    <t>34-36</t>
  </si>
  <si>
    <t>4902320121</t>
  </si>
  <si>
    <t>14-26F</t>
  </si>
  <si>
    <t>IRON PRESENT</t>
  </si>
  <si>
    <t>4902321341</t>
  </si>
  <si>
    <t>23-23</t>
  </si>
  <si>
    <t>4902321511</t>
  </si>
  <si>
    <t>44-24</t>
  </si>
  <si>
    <t>8036</t>
  </si>
  <si>
    <t>ne ne</t>
  </si>
  <si>
    <t>4902320116</t>
  </si>
  <si>
    <t>41-33</t>
  </si>
  <si>
    <t>wellhead</t>
  </si>
  <si>
    <t>T26N R112W S23 fFRONTIER-MESAVERDE/BAXTER</t>
  </si>
  <si>
    <t>4902321459</t>
  </si>
  <si>
    <t>11-23B</t>
  </si>
  <si>
    <t>FRONTIER-MESAVERDE/BAXTER</t>
  </si>
  <si>
    <t>6194</t>
  </si>
  <si>
    <t>4902321287</t>
  </si>
  <si>
    <t>42-24</t>
  </si>
  <si>
    <t>4902320338</t>
  </si>
  <si>
    <t>23-33</t>
  </si>
  <si>
    <t>T26N R112W S22 fFRONTIER</t>
  </si>
  <si>
    <t>4902321549</t>
  </si>
  <si>
    <t>42-22</t>
  </si>
  <si>
    <t>T26N R112W S09 fCODY/STEELE/BAXTER</t>
  </si>
  <si>
    <t>4902322164</t>
  </si>
  <si>
    <t>02-09 BX</t>
  </si>
  <si>
    <t>4902321442</t>
  </si>
  <si>
    <t>33-36 STATE</t>
  </si>
  <si>
    <t>4902321321</t>
  </si>
  <si>
    <t>42-36</t>
  </si>
  <si>
    <t>4902321317</t>
  </si>
  <si>
    <t>4902320118</t>
  </si>
  <si>
    <t>42-25</t>
  </si>
  <si>
    <t>8406</t>
  </si>
  <si>
    <t>WESTERN ATLAS CORE LABS  LAB No 941627-72</t>
  </si>
  <si>
    <t>7890</t>
  </si>
  <si>
    <t>WESTERN ATLAS CORE LABS  LAB No 941627-26</t>
  </si>
  <si>
    <t>4902320637</t>
  </si>
  <si>
    <t>11-36</t>
  </si>
  <si>
    <t>8341</t>
  </si>
  <si>
    <t>WESTERN ATLAS CORE LABS  LAB No 941627-9</t>
  </si>
  <si>
    <t>4902321562</t>
  </si>
  <si>
    <t>13-23</t>
  </si>
  <si>
    <t>ETL LABS ID No 00-5121-6</t>
  </si>
  <si>
    <t>4902320114</t>
  </si>
  <si>
    <t>41-36</t>
  </si>
  <si>
    <t>WESTERN ATLAS CORE LABS  LAB No 941627-70</t>
  </si>
  <si>
    <t>T26N R112W S12 fFRONTIER</t>
  </si>
  <si>
    <t>4902320689</t>
  </si>
  <si>
    <t>33-12</t>
  </si>
  <si>
    <t>8618</t>
  </si>
  <si>
    <t>WESTERN ATLAS CORE LABS  LAB No 941627-58</t>
  </si>
  <si>
    <t>4902321544</t>
  </si>
  <si>
    <t>21-23</t>
  </si>
  <si>
    <t>ETL LABS ID No 00-5121-9</t>
  </si>
  <si>
    <t>4902321283</t>
  </si>
  <si>
    <t>43-23</t>
  </si>
  <si>
    <t>HIGH ORGANIC CONTAMINANTS</t>
  </si>
  <si>
    <t>ETL LABS ID No 00-5121-25</t>
  </si>
  <si>
    <t>4902321342</t>
  </si>
  <si>
    <t>22-24D</t>
  </si>
  <si>
    <t>ETL LABS ID No 00-5121-13</t>
  </si>
  <si>
    <t>T26N R112W S23 fCODY/STEELE/BAXTER</t>
  </si>
  <si>
    <t>4902321525</t>
  </si>
  <si>
    <t>21-26D</t>
  </si>
  <si>
    <t>ETL LABS ID No 00-5121-10</t>
  </si>
  <si>
    <t>HD 14-26</t>
  </si>
  <si>
    <t>FMC CORP</t>
  </si>
  <si>
    <t>ACZ LABS ID No 92-WI-07301</t>
  </si>
  <si>
    <t>4902321524</t>
  </si>
  <si>
    <t>24-24D</t>
  </si>
  <si>
    <t>ETL LABS ID No 00-5121-16</t>
  </si>
  <si>
    <t>T26N R113W S08 fFRONTIER</t>
  </si>
  <si>
    <t>4902320676</t>
  </si>
  <si>
    <t>13-8A SHB</t>
  </si>
  <si>
    <t>ENRON OIL</t>
  </si>
  <si>
    <t>H2S ABSENT</t>
  </si>
  <si>
    <t>ENERGY LABS - LAB No 91-15464</t>
  </si>
  <si>
    <t>T26N R113W S06 fFRONTIER</t>
  </si>
  <si>
    <t>4902320027</t>
  </si>
  <si>
    <t>84-6</t>
  </si>
  <si>
    <t>GAS WELL</t>
  </si>
  <si>
    <t>CHEMICAL AND GEOLOGICAL LABS LAB No 15987-9</t>
  </si>
  <si>
    <t>21-21</t>
  </si>
  <si>
    <t>CHEMICAL AND GEOLOGICAL LABS LAB No 15987-3</t>
  </si>
  <si>
    <t>T26N R113W S09 fFRONTIER</t>
  </si>
  <si>
    <t>4902321999</t>
  </si>
  <si>
    <t>101-09 SOUTH HOGSBACK</t>
  </si>
  <si>
    <t>T26N R113W S03 fMESAVERDE</t>
  </si>
  <si>
    <t>4902321985</t>
  </si>
  <si>
    <t>114-03</t>
  </si>
  <si>
    <t>T26N R113W S12 fFRONTIER</t>
  </si>
  <si>
    <t>4902322195</t>
  </si>
  <si>
    <t>281-12</t>
  </si>
  <si>
    <t>T26N R113W S01 fFRONTIER</t>
  </si>
  <si>
    <t>T26N R113W S13 fFRONTIER</t>
  </si>
  <si>
    <t>4902322165</t>
  </si>
  <si>
    <t>276-13H</t>
  </si>
  <si>
    <t>LATERAL LENGTH 3300 FEET</t>
  </si>
  <si>
    <t>T26N R113W S02 fFRONTIER</t>
  </si>
  <si>
    <t>4902322117</t>
  </si>
  <si>
    <t>254-02</t>
  </si>
  <si>
    <t>T19N R094W S29 fMESAVERDE</t>
  </si>
  <si>
    <t>4903726416</t>
  </si>
  <si>
    <t>TWO RIM UNIT 29-06</t>
  </si>
  <si>
    <t>9758</t>
  </si>
  <si>
    <t>T19N R094W S16 fMESAVERDE</t>
  </si>
  <si>
    <t>4903724438</t>
  </si>
  <si>
    <t>FREWEN 16</t>
  </si>
  <si>
    <t>9572</t>
  </si>
  <si>
    <t>T19N R094W S28 fMESAVERDE/ALMOND</t>
  </si>
  <si>
    <t>4903724535</t>
  </si>
  <si>
    <t>TIERNEY II 28-04</t>
  </si>
  <si>
    <t>9756</t>
  </si>
  <si>
    <t>T19N R094W S21 fMESAVERDE/ALMOND</t>
  </si>
  <si>
    <t>4903725164</t>
  </si>
  <si>
    <t>TWO RIM 21-05</t>
  </si>
  <si>
    <t>9777</t>
  </si>
  <si>
    <t>T19N R094W S11 fMESAVERDE/ALMOND</t>
  </si>
  <si>
    <t>4903725109</t>
  </si>
  <si>
    <t>CROOKS GAP ROAD 11-02</t>
  </si>
  <si>
    <t>4903724536</t>
  </si>
  <si>
    <t>TIERNEY II 28-02</t>
  </si>
  <si>
    <t>9778</t>
  </si>
  <si>
    <t>T19N R094W S09 fMESAVERDE/ALMOND</t>
  </si>
  <si>
    <t>9486</t>
  </si>
  <si>
    <t>T19N R094W S07 fMESAVERDE</t>
  </si>
  <si>
    <t>4903723925</t>
  </si>
  <si>
    <t>FREWEN 10</t>
  </si>
  <si>
    <t>9648</t>
  </si>
  <si>
    <t>T19N R094W S10 fMESAVERDE</t>
  </si>
  <si>
    <t>4903724868</t>
  </si>
  <si>
    <t>CROOSK GAP ROAD 10 S-2</t>
  </si>
  <si>
    <t>9510</t>
  </si>
  <si>
    <t>T19N R094W S23 fMESAVERDE/ALMOND</t>
  </si>
  <si>
    <t>4903725115</t>
  </si>
  <si>
    <t>TIERNEY II 23-04</t>
  </si>
  <si>
    <t>9446</t>
  </si>
  <si>
    <t>T19N R094W S16 fMESAVERDE/ALMOND</t>
  </si>
  <si>
    <t>4903724872</t>
  </si>
  <si>
    <t>FREWEN 16-04</t>
  </si>
  <si>
    <t>9488</t>
  </si>
  <si>
    <t>T19N R094W S15 fMESAVERDE/ALMOND</t>
  </si>
  <si>
    <t>4903724739</t>
  </si>
  <si>
    <t>CROOKS GAP ROAD 15-01</t>
  </si>
  <si>
    <t>9461</t>
  </si>
  <si>
    <t>4903725409</t>
  </si>
  <si>
    <t>FREWEN UNIT 09-05</t>
  </si>
  <si>
    <t>9518</t>
  </si>
  <si>
    <t>T19N R094W S33 fMESAVERDE</t>
  </si>
  <si>
    <t>4903724510</t>
  </si>
  <si>
    <t>TIERNEY II 33-02</t>
  </si>
  <si>
    <t>9665</t>
  </si>
  <si>
    <t>4903724514</t>
  </si>
  <si>
    <t>CROOKS GAP ROAD 15-02</t>
  </si>
  <si>
    <t>9499</t>
  </si>
  <si>
    <t>T19N R094W S33 fMESAVERDE/ALMOND</t>
  </si>
  <si>
    <t>4903725133</t>
  </si>
  <si>
    <t>TIERNEY II 33-05</t>
  </si>
  <si>
    <t>9684</t>
  </si>
  <si>
    <t>T19N R094W S35 fMESAVERDE/ALMOND</t>
  </si>
  <si>
    <t>4903724896</t>
  </si>
  <si>
    <t>TIERNEY II 35-01</t>
  </si>
  <si>
    <t>9659</t>
  </si>
  <si>
    <t>BP AMERICA PRODUCTION COMPNY</t>
  </si>
  <si>
    <t>4903724690</t>
  </si>
  <si>
    <t>FREWEN 09-02</t>
  </si>
  <si>
    <t>9506</t>
  </si>
  <si>
    <t>4903724526</t>
  </si>
  <si>
    <t>4903505128</t>
  </si>
  <si>
    <t>13-31 UNIT</t>
  </si>
  <si>
    <t>4903505176</t>
  </si>
  <si>
    <t>DST (MIDDLE)</t>
  </si>
  <si>
    <t>4903520068</t>
  </si>
  <si>
    <t>DST NO. 1 (MFE)</t>
  </si>
  <si>
    <t>4902305138</t>
  </si>
  <si>
    <t>USA CHARLES WEXALL C NO. 1</t>
  </si>
  <si>
    <t>4902305137</t>
  </si>
  <si>
    <t>DST NO. 2 (MIDDLE)</t>
  </si>
  <si>
    <t>3</t>
  </si>
  <si>
    <t>4903505562</t>
  </si>
  <si>
    <t>DST NO. 3 (BOTTOM)</t>
  </si>
  <si>
    <t>4903505492</t>
  </si>
  <si>
    <t>UNIT NO. 64</t>
  </si>
  <si>
    <t>4903505746</t>
  </si>
  <si>
    <t>22-19 UNIT</t>
  </si>
  <si>
    <t>PHOSPHORIA</t>
  </si>
  <si>
    <t>DST NO. 8</t>
  </si>
  <si>
    <t>DST NO. 9</t>
  </si>
  <si>
    <t>DST NO. 10</t>
  </si>
  <si>
    <t>TENSLEEP</t>
  </si>
  <si>
    <t>DST NO. 11</t>
  </si>
  <si>
    <t>DST NO. 12</t>
  </si>
  <si>
    <t>DST NO. 14 (BOTTOM)</t>
  </si>
  <si>
    <t>PRODUCTION (TOP)</t>
  </si>
  <si>
    <t>PROD. TEST NO. 3</t>
  </si>
  <si>
    <t>YELLOWPOINT 8-13</t>
  </si>
  <si>
    <t>YELLOW POINT 9-12</t>
  </si>
  <si>
    <t>T28N R109W S12 fLANCE</t>
  </si>
  <si>
    <t>T28N R109W S13 fLANCE</t>
  </si>
  <si>
    <t>T29N R108W S36 fLANCE</t>
  </si>
  <si>
    <t>T29N R108W S26 fLANCE</t>
  </si>
  <si>
    <t>T29N R108W S32 fLANCE</t>
  </si>
  <si>
    <t>T29N R108W S17 fLANCE</t>
  </si>
  <si>
    <t>T29N R108W S28 fLANCE</t>
  </si>
  <si>
    <t>T29N R108W S34 fLANCE</t>
  </si>
  <si>
    <t>T29N R108W S35 fLANCE</t>
  </si>
  <si>
    <t>T29N R107W S19 fLANCE</t>
  </si>
  <si>
    <t>T29N R107W S30 fLANCE</t>
  </si>
  <si>
    <t>T28N R108W S18 fLANCE</t>
  </si>
  <si>
    <t>T29N R108W S25 fLANCE</t>
  </si>
  <si>
    <t>T28N R108W S07 fLANCE</t>
  </si>
  <si>
    <t>SE NE</t>
  </si>
  <si>
    <t>1-C-8-1792</t>
  </si>
  <si>
    <t>444B CHAMP</t>
  </si>
  <si>
    <t xml:space="preserve"> E NE</t>
  </si>
  <si>
    <t>1A-29-1492</t>
  </si>
  <si>
    <t>2-20</t>
  </si>
  <si>
    <t>1-30 SIERR</t>
  </si>
  <si>
    <t>14-13 MARA</t>
  </si>
  <si>
    <t>1-20</t>
  </si>
  <si>
    <t>2-17</t>
  </si>
  <si>
    <t>2-19 SIERR</t>
  </si>
  <si>
    <t>1 W USA</t>
  </si>
  <si>
    <t>4-20</t>
  </si>
  <si>
    <t>4904120080</t>
  </si>
  <si>
    <t>SHUTE CREEK</t>
  </si>
  <si>
    <t>4902320113</t>
  </si>
  <si>
    <t>SHUTE CREEK UNIT NO 1</t>
  </si>
  <si>
    <t>4902320014</t>
  </si>
  <si>
    <t>MERNA</t>
  </si>
  <si>
    <t>4903520088</t>
  </si>
  <si>
    <t>MERNA FEDERAL 3-28</t>
  </si>
  <si>
    <t>4903505205</t>
  </si>
  <si>
    <t>NO. 4</t>
  </si>
  <si>
    <t>SIBERIA RIDGE NO. 3</t>
  </si>
  <si>
    <t>NO. 1</t>
  </si>
  <si>
    <t>UNIT NO. 62A-9</t>
  </si>
  <si>
    <t>NO. 1 SHERARD SOUTH</t>
  </si>
  <si>
    <t>LOST SOLDIER A NO.  110</t>
  </si>
  <si>
    <t>UNIT NO. 31</t>
  </si>
  <si>
    <t>DRAYTON CONSOL. NO. 4</t>
  </si>
  <si>
    <t>SUNRAY WYO. FEDERAL D NO. 1</t>
  </si>
  <si>
    <t>HOGSBACK NO. 32-31</t>
  </si>
  <si>
    <t>BNG NO. 4</t>
  </si>
  <si>
    <t>1 GOVERNMENT-M.L. STEVENSON</t>
  </si>
  <si>
    <t>NO. 2 UNION-GOVERNMENT</t>
  </si>
  <si>
    <t>TERESA LAURUNEN-GOV'T 1</t>
  </si>
  <si>
    <t>SKYLINE-FEDERAL A-1</t>
  </si>
  <si>
    <t>1 USA-CHARLES WEXALL</t>
  </si>
  <si>
    <t>TE 11 T-1</t>
  </si>
  <si>
    <t>UNIT R-8-29</t>
  </si>
  <si>
    <t>T21-21G</t>
  </si>
  <si>
    <t>T 74-31 G</t>
  </si>
  <si>
    <t>1 USA-GREENWOOD</t>
  </si>
  <si>
    <t>LORENZ 2</t>
  </si>
  <si>
    <t>MCDU NO. 1</t>
  </si>
  <si>
    <t>UNIT NO. 23</t>
  </si>
  <si>
    <t>UNIT NO. 52</t>
  </si>
  <si>
    <t>UNIT NO. 76</t>
  </si>
  <si>
    <t>UNIT NO. 65</t>
  </si>
  <si>
    <t>UNIT NO. 1-A</t>
  </si>
  <si>
    <t>UNIT NO. 1-17</t>
  </si>
  <si>
    <t>UNIT NO. 11-18</t>
  </si>
  <si>
    <t>GOV'T.-SWANSON NO. 1</t>
  </si>
  <si>
    <t>FEATHERSTONE NO. 1</t>
  </si>
  <si>
    <t>TRACT 10; T-1</t>
  </si>
  <si>
    <t>TRACT 5; T-11</t>
  </si>
  <si>
    <t>TRACT 13; T-102</t>
  </si>
  <si>
    <t>TRACT 4; M-3</t>
  </si>
  <si>
    <t>TRACT 8; M-2</t>
  </si>
  <si>
    <t>TRACT 13; C-13</t>
  </si>
  <si>
    <t>UNIT NO. 21</t>
  </si>
  <si>
    <t>4 MILE SHEEP CO UNIT NO. 1</t>
  </si>
  <si>
    <t>44 RANCH UNIT UNIT NO. 1</t>
  </si>
  <si>
    <t>USA-AMOCOK-UNIT NO  1</t>
  </si>
  <si>
    <t>UNIT UNIT NO 11</t>
  </si>
  <si>
    <t>KENT RANCH II UNIT NO 2</t>
  </si>
  <si>
    <t>T23N R102W S35 fMESAVERDE/ROCK SPRINGS</t>
  </si>
  <si>
    <t>TN RW S fMESAVERDE/ROCK SPRINGS</t>
  </si>
  <si>
    <t>T24N R101W S28 fMUDDY</t>
  </si>
  <si>
    <t>RYCKMAN CREEK 8 UNIT W-34529</t>
  </si>
  <si>
    <t>4903505022</t>
  </si>
  <si>
    <t>R-4 ELBU</t>
  </si>
  <si>
    <t>4903505538</t>
  </si>
  <si>
    <t>4903505478</t>
  </si>
  <si>
    <t>USA CLARK NO. 1</t>
  </si>
  <si>
    <t>DST NO. 1 (TOP)</t>
  </si>
  <si>
    <t>4903505334</t>
  </si>
  <si>
    <t>CLARK OIL &amp; REFINING B-1</t>
  </si>
  <si>
    <t>4903505177</t>
  </si>
  <si>
    <t>4903505457</t>
  </si>
  <si>
    <t>UNIT NO. 49</t>
  </si>
  <si>
    <t>4903520035</t>
  </si>
  <si>
    <t>HOGSBACK 44-31G</t>
  </si>
  <si>
    <t>PRODUCTION (3-17-70)</t>
  </si>
  <si>
    <t>DST NO. 2 (2-24-68)</t>
  </si>
  <si>
    <t>DST NO. 1 (2-14-68)</t>
  </si>
  <si>
    <t>4904120236</t>
  </si>
  <si>
    <t>[314]</t>
  </si>
  <si>
    <t>[265]</t>
  </si>
  <si>
    <t>[717]</t>
  </si>
  <si>
    <t>[3949]</t>
  </si>
  <si>
    <t>[83]</t>
  </si>
  <si>
    <t>[1952]</t>
  </si>
  <si>
    <t>[655]</t>
  </si>
  <si>
    <t>4903720196</t>
  </si>
  <si>
    <t>UP (11-20-104) NO. 2</t>
  </si>
  <si>
    <t>4903720187</t>
  </si>
  <si>
    <t>DST NO. 3 5-8-70</t>
  </si>
  <si>
    <t>4903720089</t>
  </si>
  <si>
    <t>1 GH MOSEY</t>
  </si>
  <si>
    <t>PRODUCTION (DRIP)</t>
  </si>
  <si>
    <t>4903706381</t>
  </si>
  <si>
    <t>4903705290</t>
  </si>
  <si>
    <t>4903720134</t>
  </si>
  <si>
    <t>4903706018</t>
  </si>
  <si>
    <t>TRACT 13; T-118</t>
  </si>
  <si>
    <t>4903706001</t>
  </si>
  <si>
    <t>C-115 UNIT TRACT 13</t>
  </si>
  <si>
    <t>PRODUCTION (1-22-65)</t>
  </si>
  <si>
    <t>4903706156</t>
  </si>
  <si>
    <t>TRACT 8; T-1</t>
  </si>
  <si>
    <t>4903706285</t>
  </si>
  <si>
    <t>TRACT 10; T-2</t>
  </si>
  <si>
    <t>PRODUCTION (12-7-64)</t>
  </si>
  <si>
    <t>4903705931</t>
  </si>
  <si>
    <t>4903705897</t>
  </si>
  <si>
    <t>WINDMILL NO. 1</t>
  </si>
  <si>
    <t>4903705680</t>
  </si>
  <si>
    <t>4903705668</t>
  </si>
  <si>
    <t>4903705530</t>
  </si>
  <si>
    <t>NO. 1 30-4 GOV'T</t>
  </si>
  <si>
    <t>4903705488</t>
  </si>
  <si>
    <t>UPRR 13-31</t>
  </si>
  <si>
    <t>4903705901</t>
  </si>
  <si>
    <t>FEDERAL 1-C</t>
  </si>
  <si>
    <t>4903706373</t>
  </si>
  <si>
    <t>1 UNIT (PRENALTA)</t>
  </si>
  <si>
    <t>PROD 5/24/67</t>
  </si>
  <si>
    <t>4903705829</t>
  </si>
  <si>
    <t>4903705818</t>
  </si>
  <si>
    <t>PLAYA-FEDERAL 34-1</t>
  </si>
  <si>
    <t>4903705848</t>
  </si>
  <si>
    <t>SWEETWATER</t>
  </si>
  <si>
    <t>4903706444</t>
  </si>
  <si>
    <t>1 STATE I</t>
  </si>
  <si>
    <t>4903706456</t>
  </si>
  <si>
    <t>MESAVERDE/BLAIR</t>
  </si>
  <si>
    <t>DESERT SPRINGS</t>
  </si>
  <si>
    <t>4903720079</t>
  </si>
  <si>
    <t>28-1 GOVERNMENT</t>
  </si>
  <si>
    <t>MASSACRE HILLS</t>
  </si>
  <si>
    <t>4903705315</t>
  </si>
  <si>
    <t>WAMSUTTER</t>
  </si>
  <si>
    <t>4903720295</t>
  </si>
  <si>
    <t>1-36 STATE</t>
  </si>
  <si>
    <t>DST NO. 6 (SAMPLER)</t>
  </si>
  <si>
    <t>TEN MILE DRAW</t>
  </si>
  <si>
    <t>4903705831</t>
  </si>
  <si>
    <t>4903706455</t>
  </si>
  <si>
    <t>4903706417</t>
  </si>
  <si>
    <t>4903705865</t>
  </si>
  <si>
    <t>GOV'T F-22-98-30-D1</t>
  </si>
  <si>
    <t>DESERT SPRINGS WEST</t>
  </si>
  <si>
    <t>4903705718</t>
  </si>
  <si>
    <t>UPRR 23-33</t>
  </si>
  <si>
    <t>4903705710</t>
  </si>
  <si>
    <t>WITHERS BATTERY 3</t>
  </si>
  <si>
    <t>4903705802</t>
  </si>
  <si>
    <t>4903705791</t>
  </si>
  <si>
    <t>UNIT A-2</t>
  </si>
  <si>
    <t>ARCH</t>
  </si>
  <si>
    <t>4903705624</t>
  </si>
  <si>
    <t>4903705647</t>
  </si>
  <si>
    <t>NO. 41 ARCH 12-5</t>
  </si>
  <si>
    <t>DST NO. 1 MIDDLE</t>
  </si>
  <si>
    <t>4903707005</t>
  </si>
  <si>
    <t>UPRR NO. 4-1</t>
  </si>
  <si>
    <t>DESERT SPRINGS EAST</t>
  </si>
  <si>
    <t>4903706359</t>
  </si>
  <si>
    <t>PRODUCTION TEST (11-17-65)</t>
  </si>
  <si>
    <t>4903720161</t>
  </si>
  <si>
    <t>NO. 1 BROKEN HAND UNIT</t>
  </si>
  <si>
    <t>4903720199</t>
  </si>
  <si>
    <t>GOVT 12-18 18-21</t>
  </si>
  <si>
    <t>4903706431</t>
  </si>
  <si>
    <t>GOVERNMENT 1-6</t>
  </si>
  <si>
    <t>4903706437</t>
  </si>
  <si>
    <t>1 GOVERNMENT DUNE</t>
  </si>
  <si>
    <t>4903705932</t>
  </si>
  <si>
    <t>NO. 1 GOVERNMENT</t>
  </si>
  <si>
    <t>NITCHIE GULCH</t>
  </si>
  <si>
    <t>4903705920</t>
  </si>
  <si>
    <t>ROGERS-GOVERNMENT 1-12</t>
  </si>
  <si>
    <t>PRODUCTION (2-23-67)</t>
  </si>
  <si>
    <t>4903706427</t>
  </si>
  <si>
    <t>GOVERNMENT-AMAX 11-10</t>
  </si>
  <si>
    <t>WELLHEAD (3-12-67)</t>
  </si>
  <si>
    <t>4903720083</t>
  </si>
  <si>
    <t>DST NO. 6 (BOTTOM)</t>
  </si>
  <si>
    <t>DST NO. 6 (MIDDLE)</t>
  </si>
  <si>
    <t>PINE CANYON</t>
  </si>
  <si>
    <t>4903720032</t>
  </si>
  <si>
    <t>MORRISON</t>
  </si>
  <si>
    <t>PRODUCTION (9-16-68)</t>
  </si>
  <si>
    <t>T16N R101W S10 fCLOVERLY</t>
  </si>
  <si>
    <t>T17N R101W S31 fCLOVERLY</t>
  </si>
  <si>
    <t>T23N R103W S32 fCLOVERLY</t>
  </si>
  <si>
    <t>T23N R103W S33 fCLOVERLY</t>
  </si>
  <si>
    <t>T24N R111W S10 fCLOVERLY</t>
  </si>
  <si>
    <t>T24N R111W S12 fCLOVERLY</t>
  </si>
  <si>
    <t>T24N R111W S17 fCLOVERLY</t>
  </si>
  <si>
    <t>T12N R12W S18 fFORT UNION</t>
  </si>
  <si>
    <t>T19N R100W S23 fFOX HILLS</t>
  </si>
  <si>
    <t>T19N R111W S31 fFRONTIER</t>
  </si>
  <si>
    <t>T20N R112W S27 fFRONTIER</t>
  </si>
  <si>
    <t>T23N R103W S29 fFRONTIER</t>
  </si>
  <si>
    <t>T23N R103W S32 fFRONTIER</t>
  </si>
  <si>
    <t>T23N R111W S17 fFRONTIER</t>
  </si>
  <si>
    <t>T24N R110W S32 fFRONTIER</t>
  </si>
  <si>
    <t>T24N R110W S34 fFRONTIER</t>
  </si>
  <si>
    <t>4903726974</t>
  </si>
  <si>
    <t>35-60 TWO RIM UNIT</t>
  </si>
  <si>
    <t>4903726397</t>
  </si>
  <si>
    <t>35-2 TWO RIM</t>
  </si>
  <si>
    <t>T19N R097W S06 fFRONTIER</t>
  </si>
  <si>
    <t>SW</t>
  </si>
  <si>
    <t>4903724099</t>
  </si>
  <si>
    <t>ROCK ISLAND 4-H</t>
  </si>
  <si>
    <t>14953</t>
  </si>
  <si>
    <t>TEXACO</t>
  </si>
  <si>
    <t>BIGHORN</t>
  </si>
  <si>
    <t>4903505776</t>
  </si>
  <si>
    <t>DST NO. 6</t>
  </si>
  <si>
    <t>4903505557</t>
  </si>
  <si>
    <t>11 GOVERNMENT</t>
  </si>
  <si>
    <t>4903505363</t>
  </si>
  <si>
    <t>77-24 UNIT</t>
  </si>
  <si>
    <t>4903505500</t>
  </si>
  <si>
    <t>4903505450</t>
  </si>
  <si>
    <t>GANNETT/BEAR RIVER</t>
  </si>
  <si>
    <t>DST NO. 13</t>
  </si>
  <si>
    <t>4903505403</t>
  </si>
  <si>
    <t>4903505587</t>
  </si>
  <si>
    <t>11</t>
  </si>
  <si>
    <t>4903505833</t>
  </si>
  <si>
    <t>DST #2</t>
  </si>
  <si>
    <t>71-11-G</t>
  </si>
  <si>
    <t>4903505775</t>
  </si>
  <si>
    <t>DST NO. 4 (MIDDLE)</t>
  </si>
  <si>
    <t>4903506000</t>
  </si>
  <si>
    <t>B-36</t>
  </si>
  <si>
    <t>4903505918</t>
  </si>
  <si>
    <t>B-38</t>
  </si>
  <si>
    <t>PINEDALE</t>
  </si>
  <si>
    <t>UNIT NO. 6</t>
  </si>
  <si>
    <t>4902305180</t>
  </si>
  <si>
    <t>4903505523</t>
  </si>
  <si>
    <t>UNIT NO. 7</t>
  </si>
  <si>
    <t>DST NO. 4</t>
  </si>
  <si>
    <t>4903505548</t>
  </si>
  <si>
    <t>4</t>
  </si>
  <si>
    <t>4903505493</t>
  </si>
  <si>
    <t>4903505552</t>
  </si>
  <si>
    <t>4903520090</t>
  </si>
  <si>
    <t>1-22 UNIT</t>
  </si>
  <si>
    <t>WATER FLOW (6-7-69)</t>
  </si>
  <si>
    <t>UINTA</t>
  </si>
  <si>
    <t>4904105164</t>
  </si>
  <si>
    <t>T29N R107W S11 fMESAVERDE</t>
  </si>
  <si>
    <t>4903523130</t>
  </si>
  <si>
    <t>CABRITO 6-30A</t>
  </si>
  <si>
    <t>WYOMING ANALYTICAL LABS ROCK SPRINGS ID No C8880</t>
  </si>
  <si>
    <t>4903521898</t>
  </si>
  <si>
    <t>CATRITO 15-30</t>
  </si>
  <si>
    <t>WYOMING ANALYTICAL LABS ROCK SPRINGS REQUEST No RS-3796 - LAB No A706</t>
  </si>
  <si>
    <t>4903521955</t>
  </si>
  <si>
    <t>CABRITO 3-31</t>
  </si>
  <si>
    <t>WYOMING ANALYTICAL LABS ROCK SPRINGS REQUEST No RS-3796 - LAB No A698</t>
  </si>
  <si>
    <t>T29N R107W S23 fLANCE</t>
  </si>
  <si>
    <t>4903521740</t>
  </si>
  <si>
    <t>ANTELOPE 15-23</t>
  </si>
  <si>
    <t>WYOMING ANALYTICAL LABS ROCK SPRINGS ID No C8618</t>
  </si>
  <si>
    <t>4903522242</t>
  </si>
  <si>
    <t>CABRITO 10-30</t>
  </si>
  <si>
    <t>TPH:  139 MG/L</t>
  </si>
  <si>
    <t>WYOMING ANALYTICAL LABS ROCK SPRINGS REQUEST No RS-3884 - LAB No A967</t>
  </si>
  <si>
    <t>4903521739</t>
  </si>
  <si>
    <t>ANTELOPE 15-4</t>
  </si>
  <si>
    <t>WYOMING ANALYTICAL LABS ROCK SPRINGS ID No C8617</t>
  </si>
  <si>
    <t>4903522398</t>
  </si>
  <si>
    <t>CABRITO 12-19</t>
  </si>
  <si>
    <t>9101</t>
  </si>
  <si>
    <t>4903522068</t>
  </si>
  <si>
    <t>CABRITO 15-19</t>
  </si>
  <si>
    <t>WYOMING ANALYTICAL LABS ROCK SPRINGS REQUEST No RS-3826 - LAB No A787</t>
  </si>
  <si>
    <t>4903522169</t>
  </si>
  <si>
    <t>CABRITO 5-31X</t>
  </si>
  <si>
    <t>TPH:  2410 MG/L</t>
  </si>
  <si>
    <t>4903522409</t>
  </si>
  <si>
    <t>CABRITO 14-30</t>
  </si>
  <si>
    <t>T29N R107W S18 fLANCE</t>
  </si>
  <si>
    <t>4903521899</t>
  </si>
  <si>
    <t>CABRITO 13-18</t>
  </si>
  <si>
    <t>WYOMING ANALYTICAL LABS ROCK SPRINGS REQUEST No RS-4009 - LAB No B397-B398</t>
  </si>
  <si>
    <t>4903523055</t>
  </si>
  <si>
    <t>ANTELOPE 3-5</t>
  </si>
  <si>
    <t>WYOMING ANALYTICAL LABS ROCK SPRINGS ID No RS-6697</t>
  </si>
  <si>
    <t>4903522245</t>
  </si>
  <si>
    <t>CABRITO 4-31X</t>
  </si>
  <si>
    <t>WYOMING ANALYTICAL LABS ROCK SPRINGS REQUEST No RS-3860 - LAB No A 893-A904</t>
  </si>
  <si>
    <t>T29N R108W S14 fLANCE</t>
  </si>
  <si>
    <t>4903521660</t>
  </si>
  <si>
    <t>SHB 15-14</t>
  </si>
  <si>
    <t>TPH: 50.6 MG/L</t>
  </si>
  <si>
    <t>WYOMING ANALYTICAL LABS ROCK SPRINGS REQUEST No RS-2803 - LAB No 7753</t>
  </si>
  <si>
    <t>T29N R108W S16 fLANCE</t>
  </si>
  <si>
    <t>4903521546</t>
  </si>
  <si>
    <t>SHB 15-16</t>
  </si>
  <si>
    <t>WYOMING ANALYTICAL LABS ROCK SPRINGS REQUEST No RS-2803 - LAB No 7761</t>
  </si>
  <si>
    <t>4903523891</t>
  </si>
  <si>
    <t>67-25 CABRITO</t>
  </si>
  <si>
    <t>T29N R108W S30 fLANCE</t>
  </si>
  <si>
    <t>4903523423</t>
  </si>
  <si>
    <t>27-30 RAINBOW</t>
  </si>
  <si>
    <t>7940</t>
  </si>
  <si>
    <t>T29N R108W S19 fLANCE</t>
  </si>
  <si>
    <t>4903522355</t>
  </si>
  <si>
    <t>CORONA 2-19</t>
  </si>
  <si>
    <t>TPH: 199 MG/L</t>
  </si>
  <si>
    <t>WYOMING ANALYTICAL LABS ROCK SPRINGS REQUEST No RS-4009 LAB No B397-B398</t>
  </si>
  <si>
    <t>T29N R108W S08 fLANCE-MESAVERDE</t>
  </si>
  <si>
    <t>4903521633</t>
  </si>
  <si>
    <t>GOBBLES KNOB #1</t>
  </si>
  <si>
    <t>WYOMING ANALYTICAL LABS ROCK SPRINGS ID No RS-6598 - C9031-C9035</t>
  </si>
  <si>
    <t>T29N R108W S24 fLANCE</t>
  </si>
  <si>
    <t>4903521786</t>
  </si>
  <si>
    <t>3-24 STUD HORSE BUTTE</t>
  </si>
  <si>
    <t>ULTRA RESOURCES INC</t>
  </si>
  <si>
    <t>4903521834</t>
  </si>
  <si>
    <t>8998</t>
  </si>
  <si>
    <t>T29N R108W S21 fFORT UNION</t>
  </si>
  <si>
    <t>4903524605</t>
  </si>
  <si>
    <t>14-21 WDW STUD HORSE BUTTE</t>
  </si>
  <si>
    <t>T29N R108W S22 fLANCE</t>
  </si>
  <si>
    <t>4903521610</t>
  </si>
  <si>
    <t>9-22 STUD HORSE BUTTE</t>
  </si>
  <si>
    <t>SNYDER OIL CORPORATION</t>
  </si>
  <si>
    <t>4903521548</t>
  </si>
  <si>
    <t>CORONA 7-19</t>
  </si>
  <si>
    <t>TPH: 2270 MG/L</t>
  </si>
  <si>
    <t>WYOMING ANALYTICAL LABS ROCK SPRINGS REQUEST No RS-3826 - LAB No A788</t>
  </si>
  <si>
    <t>4903523463</t>
  </si>
  <si>
    <t>29-26 STUD HORSE BUTTE</t>
  </si>
  <si>
    <t>T29N R108W S20 fLANCE</t>
  </si>
  <si>
    <t>4903521764</t>
  </si>
  <si>
    <t>SHB 3-20X</t>
  </si>
  <si>
    <t>TPH: 394 MG/L</t>
  </si>
  <si>
    <t>WYOMING ANALYTICAL LABS ROCK SPRINGS REQUEST No RS-3111 - LAB No 8590</t>
  </si>
  <si>
    <t>4903523125</t>
  </si>
  <si>
    <t>SHB 3-22A</t>
  </si>
  <si>
    <t>T29N R108W S31 fLANCE</t>
  </si>
  <si>
    <t>4903521668</t>
  </si>
  <si>
    <t>CORONA 14-31</t>
  </si>
  <si>
    <t>WYOMING ANALYTICAL LABS ROCK SPRINGS REQUEST No RS-3796 - LAB No A693</t>
  </si>
  <si>
    <t>T29N R108W S15 fMESAVERDE</t>
  </si>
  <si>
    <t>4903522302</t>
  </si>
  <si>
    <t>SHB 16-15</t>
  </si>
  <si>
    <t>12174</t>
  </si>
  <si>
    <t>WYOMING ANALYTICAL LABS ROCK SPRINGS ID No RS-6542</t>
  </si>
  <si>
    <t>T29N R108W S23 fLANCE-MESAVERDE</t>
  </si>
  <si>
    <t>4903521817</t>
  </si>
  <si>
    <t>1-23 STUD HORSE BUTTE</t>
  </si>
  <si>
    <t>4903522228</t>
  </si>
  <si>
    <t>10-24 SHB</t>
  </si>
  <si>
    <t>4903521547</t>
  </si>
  <si>
    <t>SHB 15-22</t>
  </si>
  <si>
    <t>8557</t>
  </si>
  <si>
    <t>WYOMING ANALYTICAL LABS ROCK SPRINGS ID No RS-6881 - C9738-C9740</t>
  </si>
  <si>
    <t>T29N R108W S23 fLANCE</t>
  </si>
  <si>
    <t>4903522231</t>
  </si>
  <si>
    <t>10-23 STUD HORSE BUTTE</t>
  </si>
  <si>
    <t>4903522255</t>
  </si>
  <si>
    <t>6-23 SHB</t>
  </si>
  <si>
    <t>PRODUCED WATER UNFILTERED</t>
  </si>
  <si>
    <t>4903521600</t>
  </si>
  <si>
    <t>7-23 STUD HORSE BUTTE</t>
  </si>
  <si>
    <t>4903521856</t>
  </si>
  <si>
    <t>30 CORONA PAD</t>
  </si>
  <si>
    <t>7937</t>
  </si>
  <si>
    <t>BAKER PETROLITE DENVER ID NO 52062</t>
  </si>
  <si>
    <t>4903522618</t>
  </si>
  <si>
    <t>13-24 WARBONNET</t>
  </si>
  <si>
    <t>4903521580</t>
  </si>
  <si>
    <t>13-24 SRUD HORSE BUTTE</t>
  </si>
  <si>
    <t>4903521747</t>
  </si>
  <si>
    <t>8017</t>
  </si>
  <si>
    <t>4903523858</t>
  </si>
  <si>
    <t>52-25 CABRITO</t>
  </si>
  <si>
    <t>4903523857</t>
  </si>
  <si>
    <t>61-25 CABRITO</t>
  </si>
  <si>
    <t>4903521425</t>
  </si>
  <si>
    <t>SHB 7-30</t>
  </si>
  <si>
    <t>WYOMING ANALYTICAL LABS ROCK SPRINGS REQUEST No RS-2803 - LAB No 7760</t>
  </si>
  <si>
    <t>4903524706</t>
  </si>
  <si>
    <t>65-14 STUD HORSE BUTTE</t>
  </si>
  <si>
    <t>T29N R108W S21 fLANCE</t>
  </si>
  <si>
    <t>4903522322</t>
  </si>
  <si>
    <t>16-21 SHB</t>
  </si>
  <si>
    <t>4903521577</t>
  </si>
  <si>
    <t>5-23 STUD HORSE BUTTE</t>
  </si>
  <si>
    <t>4903521556</t>
  </si>
  <si>
    <t>SHB 5-20</t>
  </si>
  <si>
    <t>TPH: 31.8 MG/L</t>
  </si>
  <si>
    <t>WYOMING ANALYTICAL LABS ROCK SPRINGS REQUEST No RS-3233 - LAB No 8892</t>
  </si>
  <si>
    <t>4903522546</t>
  </si>
  <si>
    <t>STUD HORSE BUTTE 15-20</t>
  </si>
  <si>
    <t>4903521847</t>
  </si>
  <si>
    <t>CORONA 1-31</t>
  </si>
  <si>
    <t>TPH: 1550 MG/L</t>
  </si>
  <si>
    <t>WYOMING ANALYTICAL LABS ROCK SPRINGS REQUEST No RS-3860 - LAB No A893-904</t>
  </si>
  <si>
    <t>4903522044</t>
  </si>
  <si>
    <t>CABRITO 9-25</t>
  </si>
  <si>
    <t>WYOMING ANALYTICAL LABS ROCK SPRINGS REQUEST No RS-3796 - LAB No A694</t>
  </si>
  <si>
    <t>4903522338</t>
  </si>
  <si>
    <t>SHB 16-22</t>
  </si>
  <si>
    <t>8818</t>
  </si>
  <si>
    <t>WYOMING ANALYTICAL LABS ROCK SPRINGS ID No RS-6474</t>
  </si>
  <si>
    <t>T29N R108W S15 fLANCE</t>
  </si>
  <si>
    <t>4903521643</t>
  </si>
  <si>
    <t>STUD HORSE 15-15</t>
  </si>
  <si>
    <t>WYOMING ANALYTICAL LABS ROCK SPRINGS REQUEST No RS-3796 - LAB No A696</t>
  </si>
  <si>
    <t>4903521775</t>
  </si>
  <si>
    <t>9-21 STUD HORSE BUTTE</t>
  </si>
  <si>
    <t>4903522227</t>
  </si>
  <si>
    <t>14-24 SHB</t>
  </si>
  <si>
    <t>4903524764</t>
  </si>
  <si>
    <t>4902320871</t>
  </si>
  <si>
    <t>23-1 WEST SWAN</t>
  </si>
  <si>
    <t>4902320981</t>
  </si>
  <si>
    <t>T25N R112W S09 fFRONTIER</t>
  </si>
  <si>
    <t>4902320221</t>
  </si>
  <si>
    <t>13-9</t>
  </si>
  <si>
    <t>WESTERN ATLAS CORE LABS  LAB No 941627-31</t>
  </si>
  <si>
    <t>T25N R112W S21 fFRONTIER</t>
  </si>
  <si>
    <t>4902320510</t>
  </si>
  <si>
    <t>34-21</t>
  </si>
  <si>
    <t>8834</t>
  </si>
  <si>
    <t>WESTERN ATLAS CORE LABS  LAB No 941627-63</t>
  </si>
  <si>
    <t>T25N R112W S10 fFRONTIER</t>
  </si>
  <si>
    <t>4902320877</t>
  </si>
  <si>
    <t>13-10</t>
  </si>
  <si>
    <t>8699</t>
  </si>
  <si>
    <t>WESTERN ATLAS CORE LABS  LAB No 941627-32</t>
  </si>
  <si>
    <t>T25N R112W S03 fFRONTIER</t>
  </si>
  <si>
    <t>4902320331</t>
  </si>
  <si>
    <t>34-3</t>
  </si>
  <si>
    <t>8482</t>
  </si>
  <si>
    <t>WESTERN ATLAS CORE LABS  LAB No 941627-61</t>
  </si>
  <si>
    <t>T25N R112W S11 fFRONTIER</t>
  </si>
  <si>
    <t>4902320375</t>
  </si>
  <si>
    <t>WESTERN ATLAS CORE LABS  LAB No 941627-33</t>
  </si>
  <si>
    <t>4902320895</t>
  </si>
  <si>
    <t>21-10</t>
  </si>
  <si>
    <t>8560</t>
  </si>
  <si>
    <t>WESTERN ATLAS CORE LABS  LAB No 941627-17</t>
  </si>
  <si>
    <t>T25N R112W S01 fFRONTIER</t>
  </si>
  <si>
    <t>4902320894</t>
  </si>
  <si>
    <t>8427</t>
  </si>
  <si>
    <t>WESTERN ATLAS CORE LABS  LAB No 941627-10</t>
  </si>
  <si>
    <t>T25N R112W S05 fFRONTIER</t>
  </si>
  <si>
    <t>4902320403</t>
  </si>
  <si>
    <t>31-5</t>
  </si>
  <si>
    <t>Structure</t>
  </si>
  <si>
    <t>Green River Basin</t>
  </si>
  <si>
    <t>Washakie Basin</t>
  </si>
  <si>
    <t>Fossil Basin</t>
  </si>
  <si>
    <t>Overthrust Belt</t>
  </si>
  <si>
    <t>Rock Springs Uplift</t>
  </si>
  <si>
    <t>Great Divide Basin</t>
  </si>
  <si>
    <t>Central Basins</t>
  </si>
  <si>
    <t>Region</t>
  </si>
  <si>
    <t>FIVE MILE GULCH 19-01</t>
  </si>
  <si>
    <t>T21N R093W S07 fLEWIS-MESAVERDE</t>
  </si>
  <si>
    <t>4903725272</t>
  </si>
  <si>
    <t>FIVE MILE 07-02</t>
  </si>
  <si>
    <t>9989</t>
  </si>
  <si>
    <t>WYOMING ANALYTICAL LABS ROCK SPRINGS ID No D3186</t>
  </si>
  <si>
    <t>WYOMING ANALYTICAL LABS ROCK SPRINGS ID No D3733</t>
  </si>
  <si>
    <t>WYOMING ANALYTICAL LABS ROCK SPRINGS ID No D5595</t>
  </si>
  <si>
    <t>WYOMING ANALYTICAL LABS ROCK SPRINGS ID No D3362</t>
  </si>
  <si>
    <t>WYOMING ANALYTICAL LABS ROCK SPRINGS ID No D3242</t>
  </si>
  <si>
    <t>WYOMING ANALYTICAL LABS ROCK SPRINGS ID No D3243</t>
  </si>
  <si>
    <t>WYOMING ANALYTICAL LABS ROCK SPRINGS ID No D3244</t>
  </si>
  <si>
    <t>WYOMING ANALYTICAL LABS ROCK SPRINGS ID No D3359</t>
  </si>
  <si>
    <t>WYOMING ANALYTICAL LABS ROCK SPRINGS ID No D3245</t>
  </si>
  <si>
    <t>WYOMING ANALYTICAL LABS ROCK SPRINGS ID No D3246</t>
  </si>
  <si>
    <t>WYOMING ANALYTICAL LABS ROCK SPRINGS ID No D3241</t>
  </si>
  <si>
    <t>WYOMING ANALYTICAL LABS ROCK SPRINGS ID No D3254</t>
  </si>
  <si>
    <t>WYOMING ANALYTICAL LABS ROCK SPRINGS ID No BPW00900</t>
  </si>
  <si>
    <t>BP ID No CL29-2</t>
  </si>
  <si>
    <t>BP ID No BS13-1</t>
  </si>
  <si>
    <t>BP ID No BS23-1</t>
  </si>
  <si>
    <t>BP ID No BS25-1</t>
  </si>
  <si>
    <t>BP ID No W0055</t>
  </si>
  <si>
    <t>BP ID No BS33-1</t>
  </si>
  <si>
    <t>BP ID No CH320 B2</t>
  </si>
  <si>
    <t>WYOMING ANALYTICAL LABS ROCK SPRINGS ID No D3191</t>
  </si>
  <si>
    <t>WYOMING ANALYTICAL LABS ROCK SPRINGS ID No D3198</t>
  </si>
  <si>
    <t>WYOMING ANALYTICAL LABS ROCK SPRINGS ID No D3197</t>
  </si>
  <si>
    <t>WYOMING ANALYTICAL LABS ROCK SPRINGS ID No D3188</t>
  </si>
  <si>
    <t>WYOMING ANALYTICAL LABS ROCK SPRINGS ID No D3190</t>
  </si>
  <si>
    <t>WYOMING ANALYTICAL LABS ROCK SPRINGS ID No D3141</t>
  </si>
  <si>
    <t>WYOMING ANALYTICAL LABS ROCK SPRINGS ID No D3204</t>
  </si>
  <si>
    <t>WYOMING ANALYTICAL LABS ROCK SPRINGS ID No D3196</t>
  </si>
  <si>
    <t>WYOMING ANALYTICAL LABS ROCK SPRINGS ID No D2837</t>
  </si>
  <si>
    <t>WYOMING ANALYTICAL LABS ROCK SPRINGS ID No D3199</t>
  </si>
  <si>
    <t>WYOMING ANALYTICAL LABS ROCK SPRINGS ID No D3202</t>
  </si>
  <si>
    <t>WYOMING ANALYTICAL LABS ROCK SPRINGS ID No D3189</t>
  </si>
  <si>
    <t>WYOMING ANALYTICAL LABS ROCK SPRINGS ID No D3200</t>
  </si>
  <si>
    <t>WYOMING ANALYTICAL LABS ROCK SPRINGS ID No D3201</t>
  </si>
  <si>
    <t>WYOMING ANALYTICAL LABS ROCK SPRINGS ID No D3187</t>
  </si>
  <si>
    <t>WYOMING ANALYTICAL LABS ROCK SPRINGS ID No D3192</t>
  </si>
  <si>
    <t>HALLIBORTON ENERGY SERVICES EVANSVILLE ID No W94-0079</t>
  </si>
  <si>
    <t>WYOMING ANALYTICAL LABS ROCK SPRINGS ID No D3238</t>
  </si>
  <si>
    <t>WYOMING ANALYTICAL LABS ROCK SPRINGS ID No D3195</t>
  </si>
  <si>
    <t>WYOMING ANALYTICAL LABS ROCK SPRINGS ID No D3140</t>
  </si>
  <si>
    <t>WYOMING ANALYTICAL LABS ROCK SPRINGS ID No D3203</t>
  </si>
  <si>
    <t>WYOMING ANALYTICAL LABS ROCK SPRINGS ID No D3137</t>
  </si>
  <si>
    <t>WYOMING ANALYTICAL LABS ROCK SPRINGS ID No D2836</t>
  </si>
  <si>
    <t>WYOMING ANALYTICAL LABS ROCK SPRINGS ID No D3133</t>
  </si>
  <si>
    <t>WYOMING ANALYTICAL LABS ROCK SPRINGS ID No D2913</t>
  </si>
  <si>
    <t>WYOMING ANALYTICAL LABS ROCK SPRINGS ID No D2915</t>
  </si>
  <si>
    <t>WYOMING ANALYTICAL LABS ROCK SPRINGS ID No D2914</t>
  </si>
  <si>
    <t>WYOMING ANALYTICAL LABS ROCK SPRINGS ID No D3049</t>
  </si>
  <si>
    <t>WYOMING ANALYTICAL LABS ROCK SPRINGS ID No D3048</t>
  </si>
  <si>
    <t>WYOMING ANALYTICAL LABS ROCK SPRINGS ID No D3033</t>
  </si>
  <si>
    <t>WYOMING ANALYTICAL LABS ROCK SPRINGS ID No D2835</t>
  </si>
  <si>
    <t>WYOMING ANALYTICAL LAGS ROCK SPRINGS ID No D3041</t>
  </si>
  <si>
    <t>WYOMING ANALYTICAL LABS ROCK SPRINGS ID No D3134</t>
  </si>
  <si>
    <t>WYOMING ANALYTICAL LABS ROCK SPRINGS ID No D3040</t>
  </si>
  <si>
    <t>WYOMING ANALYTICAL LABS ROCK SPRINGS ID No D3039</t>
  </si>
  <si>
    <t>WYOMING ANALYTICAL LABS ROCK SPRINGS ID No D3038</t>
  </si>
  <si>
    <t>WYOMING ANALYTICAL LABS ROCK SPRINGS ID No D3050</t>
  </si>
  <si>
    <t>WYOMING ANALYTICAL LABS ROCK SPRINGS ID No D3037</t>
  </si>
  <si>
    <t>WYOMING ANALYTICAL LABS ROCK SPRINGS ID No D2907</t>
  </si>
  <si>
    <t>WYOMING ANALYTICAL LABS ROCK SPRINGS ID No D2908</t>
  </si>
  <si>
    <t>WYOMING ANALYTICAL LABS ROCK SPRINGS ID No D2906</t>
  </si>
  <si>
    <t>WYOMING ANALYTICAL LABS ROCK SPRINGS ID No D2909</t>
  </si>
  <si>
    <t>CHEMICAL AND GEOLOGICAL LABS CASPER ID No 38052-11</t>
  </si>
  <si>
    <t>WYOMING ANALYTICAL LABS ROCK SPRINGS ID No D2834</t>
  </si>
  <si>
    <t>WYOMING ANALYTICAL LABS ROCK SPRINGS ID No D7892</t>
  </si>
  <si>
    <t>BP ID No J06016 - D5071  RS-8477</t>
  </si>
  <si>
    <t>WYOMING ANALYTICAL LABS ROCK SPRINGS ID No J06007 - D5062 - RS-8477</t>
  </si>
  <si>
    <t>WYOMING ANALYTICAL LABS ROCK SPRINGS ID No J06009 - D5064 - RS-8477</t>
  </si>
  <si>
    <t>BP ID No CH254 D2</t>
  </si>
  <si>
    <t>WYOMING ANALYTICA LABS ROCK SPRINGS ID No J06003 - D5058 - RS-8477</t>
  </si>
  <si>
    <t>WYOMING ANALYTICAL LABS ROCK SPRINGS ID No D2067</t>
  </si>
  <si>
    <t>WYOMING ANALYTICAL LABS ROCK SPRINGS ID No D5127 - RS-8491</t>
  </si>
  <si>
    <t>WYOMING ANALYTICA LABS ROCK SPRINGS ID No D5127 - RS-8491</t>
  </si>
  <si>
    <t>WYOMING ANALYTICAL LABS ROCK SPRINGS ID No D8338</t>
  </si>
  <si>
    <t>WYOMING ANALYTICAL LABS ROCK SPRINGS ID No D6450</t>
  </si>
  <si>
    <t>ENERGY LABS CASPER ID No C07040079-002</t>
  </si>
  <si>
    <t>SCHLUMBERGER ROCK SPRINGS ID No SWY05329S002</t>
  </si>
  <si>
    <t>ENERGY LABS CASPER ID No C07050862-006</t>
  </si>
  <si>
    <t>ENERGY LABS CASPER ID No C07051050-002</t>
  </si>
  <si>
    <t>WYOMING ANALYTICAL LABS ROCK SPRINGS ID No D8340</t>
  </si>
  <si>
    <t>WYOMING ANALYTICAL LABS ROCK SPRINGS ID No D8342</t>
  </si>
  <si>
    <t>WYOMING ANALYTICAL LABS ROCK SPRINGS ID No D8339</t>
  </si>
  <si>
    <t>BEUERMAN &amp; ASSSOCIATES BUTTE MT ID No 98-073</t>
  </si>
  <si>
    <t>ENERGY LABS CASPER ID No C07050862-004</t>
  </si>
  <si>
    <t>ENERGY LABS CASPER ID No C07050862-003</t>
  </si>
  <si>
    <t>ENERGY LABS CASPER ID No C07050862-005</t>
  </si>
  <si>
    <t>ENERGY LABS CASPER ID No C07051050-001</t>
  </si>
  <si>
    <t>ENERGY LABS CASPER ID No C07050862-008</t>
  </si>
  <si>
    <t>ENERGY LABS CASPER ID No C05120781-010</t>
  </si>
  <si>
    <t>ENERGY LABS CASPER ID No C070862-001</t>
  </si>
  <si>
    <t>WYOMING ANALYTICAL LABS ROCK SPRINGS ID No D5117 - RS-8491</t>
  </si>
  <si>
    <t>WYOMING ANALYTICAL LABS ROCK SPRINGS ID No D5119 - RS8941</t>
  </si>
  <si>
    <t>WYOMING ANALYTICAL LABS ROCK SPRINGS ID No D5123 - RS-8491</t>
  </si>
  <si>
    <t>WYOMING ANALYTICAL LABS ROCK SPRINGS ID No D5118 - RS-8491</t>
  </si>
  <si>
    <t>WYOMING ANALYTICAL LABS ROCK SPRINGS ID No D5124 - RS-8491</t>
  </si>
  <si>
    <t>WYOMING ANALYTICAL LABS ROCK SPRINGS ID No D8335</t>
  </si>
  <si>
    <t>WYOMING ANALYTICAL LABS ROCK SPRINGS ID No D2772</t>
  </si>
  <si>
    <t>WYOMING ANALYTICAL LABS ROCK SPRINGS ID No J06002 - D5057 - RS-8477</t>
  </si>
  <si>
    <t>ENERGY LABS CASPER ID No C07050862-009</t>
  </si>
  <si>
    <t>WYOMING ANALYTICAL LABS ROCK SPRINGS ID No J06001 - D5056 - RS-8477</t>
  </si>
  <si>
    <t>WYOMING ANALYTICAL LABS ROCK SPRINGS ID No J06011 - D5066 - RS-8477</t>
  </si>
  <si>
    <t>WYOMING ANALYTICAL LABS ROCK SPRINGS ID No D2068</t>
  </si>
  <si>
    <t>WYOMING ANALYTICAL LABS ROCK SPRINGS ID No D6408</t>
  </si>
  <si>
    <t>ENERGY LABS CASPER ID No C05120781-011</t>
  </si>
  <si>
    <t>ENERGY LABS CASPER ID No C07070799-008</t>
  </si>
  <si>
    <t>ENERGY LABS CASPER ID No C05120781-019</t>
  </si>
  <si>
    <t>SCHLUMBERGER ID No SWY05329S002</t>
  </si>
  <si>
    <t>ENERGY LABS CASPER ID No C05120781-001</t>
  </si>
  <si>
    <t>ENERGY LABS CASPER ID No C07050862-017</t>
  </si>
  <si>
    <t>ENERGY LABS CASPER ID No C07050862-016</t>
  </si>
  <si>
    <t>ENERGY LABS CASPER ID No C07050862-014</t>
  </si>
  <si>
    <t>EMERGY LABS CASPER ID No C07050862-015</t>
  </si>
  <si>
    <t>ENERGY LABS CASPER ID No C07110270-023</t>
  </si>
  <si>
    <t>ENERGY LABS CASPER ID No C07050862-011</t>
  </si>
  <si>
    <t>ENERGY LABS CASPER ID No C07050862-012</t>
  </si>
  <si>
    <t>ENERGY LABS CASPER ID No C05120781-003</t>
  </si>
  <si>
    <t>ENERGY LABS CASPER ID No C07110270-021</t>
  </si>
  <si>
    <t>ENERGY LABS CASPER ID No C07110270-019</t>
  </si>
  <si>
    <t>ENERGY LABS CASPER ID No C07110270-036</t>
  </si>
  <si>
    <t>ENERGY LABS CASPER ID No C07110270-030</t>
  </si>
  <si>
    <t>ENERGY LABS CASPER ID No C07110270-031</t>
  </si>
  <si>
    <t>ENERGY LABS CASPER ID No C07110270-028</t>
  </si>
  <si>
    <t>ENERGY LABS CASPER ID No C07110270-033</t>
  </si>
  <si>
    <t>ENERGY LABS CASPER ID No C07110270-034</t>
  </si>
  <si>
    <t>ENERGY LABS CASPER ID No C07110270-032</t>
  </si>
  <si>
    <t>ENERGY LABS CASPER ID No C07110270-029</t>
  </si>
  <si>
    <t>ENERGY LABS CASPER ID No C07110270-035</t>
  </si>
  <si>
    <t>ENERGY LABS CASPER ID No C07050862-010</t>
  </si>
  <si>
    <t>ENERGY LABS CASPER ID No C07110270-025</t>
  </si>
  <si>
    <t>ENERGY LABS CASPER ID No C07050862-013</t>
  </si>
  <si>
    <t>ENERGY LABS CASPER ID No C07110270-026</t>
  </si>
  <si>
    <t>ENERGY LABS CASPER ID No C07110270-027</t>
  </si>
  <si>
    <t>HALLIBURTON ROCK SPRINGS ID No RS04-W0407</t>
  </si>
  <si>
    <t>ENERGY LABS CASPER ID No C07070799-007</t>
  </si>
  <si>
    <t>ENERGY LABS CASPER ID No C07070799-010</t>
  </si>
  <si>
    <t>ENERGY LABS CASPER ID No C07070799-09</t>
  </si>
  <si>
    <t>WYOMING ANALYTICAL LABS ROCK SPRINGS ID No D2012</t>
  </si>
  <si>
    <t>WYOMING ANALYTICAL LABS ROCK SPRINGS ID No D2014</t>
  </si>
  <si>
    <t>WYOMING ANALYTICAL LABS ROCK SPRINGS ID No D2016</t>
  </si>
  <si>
    <t>WYOMING ANALYTICAL LABS ROCK SPRINGS ID No D2017</t>
  </si>
  <si>
    <t>NIELSON AND ASSOCIATES CODY ID No D5209</t>
  </si>
  <si>
    <t>ENERGY LABS CASPER ID No C07070799-006</t>
  </si>
  <si>
    <t>ENERGY LABS CASPER ID No C07070799-004</t>
  </si>
  <si>
    <t>ENERGY LABS CASPER ID No C07070799-001</t>
  </si>
  <si>
    <t>ENERGY LABS CASPE ID No C07070799-003</t>
  </si>
  <si>
    <t>ENERGY LABS CASPER ID No C07070799-005</t>
  </si>
  <si>
    <t>ENERGY LABS CASPER ID No C07070799-002</t>
  </si>
  <si>
    <t>WYOMING ANALYTICAL LABS ROCK SPRINGS ID No DD2004</t>
  </si>
  <si>
    <t>WYOMING ANALYTICAL LABS ROCK SPRINGS ID No D2010</t>
  </si>
  <si>
    <t>WYOMING ANALYTICAL LABS ROCK SPRINGS ID No D2007</t>
  </si>
  <si>
    <t>WYOMING ANALYTICAL LABS ROCK SPRINGS ID No D2005</t>
  </si>
  <si>
    <t>WYOMING ANALYTICAL LABS ROCK SPRINGS ID No D2008</t>
  </si>
  <si>
    <t>WYOMING ANALYTICAL LABS ROCK SPRINGS ID No D2009</t>
  </si>
  <si>
    <t>WYOMING ANALYTICAL LABS ROCK SPRINGS ID No D3703</t>
  </si>
  <si>
    <t>WYOMING ANALYTICAL LABS ROCK SPRINGS ID No D3702</t>
  </si>
  <si>
    <t>WYOMING ANALYTICAL LABS ROCK SPRINGS ID No D3701</t>
  </si>
  <si>
    <t>WYOMING ANALYTICAL LABS ROCK SPRINGS ID No D2006</t>
  </si>
  <si>
    <t xml:space="preserve">BJ SERVICES ROCKY MOUNTAIN REGION LAB ID No </t>
  </si>
  <si>
    <t>WYOMING ANALYTICAL LABS ROCK SPRINGS ID No D3704</t>
  </si>
  <si>
    <t>USGS-PWD Total</t>
  </si>
  <si>
    <t>WOGCC Total</t>
  </si>
  <si>
    <t>Report Total</t>
  </si>
  <si>
    <t>1 POWERS-FEDERAL (ESPY UNIT NO. 4)</t>
  </si>
  <si>
    <t>UNIT NO. 49 1-3</t>
  </si>
  <si>
    <t>UNIT NO. 4-9</t>
  </si>
  <si>
    <t>UNIT NO. 42-31</t>
  </si>
  <si>
    <t>UNIT NO. 53-34</t>
  </si>
  <si>
    <t>UNIT NO. 7-B</t>
  </si>
  <si>
    <t>UNIT NO. 87-19</t>
  </si>
  <si>
    <t>MCDONALD DRAW UNIT NO. 88-5</t>
  </si>
  <si>
    <t>SEVENMILE GULCH</t>
  </si>
  <si>
    <t>SENTINEL RIDGE</t>
  </si>
  <si>
    <t>CONTINENTAL DIVIDE</t>
  </si>
  <si>
    <t>STORM SHELTER</t>
  </si>
  <si>
    <t>TREASURE</t>
  </si>
  <si>
    <t>Total</t>
  </si>
  <si>
    <t>Grand Total</t>
  </si>
  <si>
    <t>CODY/STEELE/BAXTER</t>
  </si>
  <si>
    <t>[6570]</t>
  </si>
  <si>
    <t>[7006]</t>
  </si>
  <si>
    <t>[436]</t>
  </si>
  <si>
    <t>[494]</t>
  </si>
  <si>
    <t>WASATCH-FORT UNION</t>
  </si>
  <si>
    <t>MORGAN/DURST</t>
  </si>
  <si>
    <t>rpt - is the interval repeated (E - entire interval repeated exactly; A - all of this interval is another interval; O - overlap with another interval, P - all of another interval is part of this one, U - unknown as one is missing interval, no code - unique interval; X - error, unit order wrong)</t>
  </si>
  <si>
    <t>LOST SOLDIER UNIT 28</t>
  </si>
  <si>
    <t>CAMBRIAN/FLATHEAD</t>
  </si>
  <si>
    <t>[1101]</t>
  </si>
  <si>
    <t xml:space="preserve">CHURCH BUTT E-021365 11 </t>
  </si>
  <si>
    <t>4904105240</t>
  </si>
  <si>
    <t>ARCH UNIT UPRR 1-9-G</t>
  </si>
  <si>
    <t>CANYON CRK UNIT 1</t>
  </si>
  <si>
    <t>COW CREEK UNIT NO. 1-12</t>
  </si>
  <si>
    <t>RYCKMAN CREEK WI UT 9</t>
  </si>
  <si>
    <t>RYCKMAN CREEK UNIT 7</t>
  </si>
  <si>
    <t>T17N R100W S13 fMESAVERDE/ALMOND</t>
  </si>
  <si>
    <t>FIVE MILE GULCH</t>
  </si>
  <si>
    <t>4903720801</t>
  </si>
  <si>
    <t>4903720890</t>
  </si>
  <si>
    <t>MARATHON FEDERAL 1-6</t>
  </si>
  <si>
    <t>FIVE MILE GULCH NO 1</t>
  </si>
  <si>
    <t>DST NO 3 SAMPLER</t>
  </si>
  <si>
    <t>MONUMENT LAKE</t>
  </si>
  <si>
    <t>4903720828</t>
  </si>
  <si>
    <t>MONUMENT LAKE NO 1</t>
  </si>
  <si>
    <t>4903721132</t>
  </si>
  <si>
    <t>MARATHON STATE NO 1-16</t>
  </si>
  <si>
    <t>4903720265</t>
  </si>
  <si>
    <t>FEATHERSTONE NO 3</t>
  </si>
  <si>
    <t>DST NO 4</t>
  </si>
  <si>
    <t>4903720380</t>
  </si>
  <si>
    <t>UNIT NO 22</t>
  </si>
  <si>
    <t>PRODUCTION DST NO 4</t>
  </si>
  <si>
    <t>POTTER MOUNTAIN</t>
  </si>
  <si>
    <t>4903720724</t>
  </si>
  <si>
    <t>DST NO 4 SAMPLE CHAMBER</t>
  </si>
  <si>
    <t>4903720315</t>
  </si>
  <si>
    <t>4903721055</t>
  </si>
  <si>
    <t>CHAMPLIN 534 AMOCO A-1</t>
  </si>
  <si>
    <t>DST NO 1 SAMPLER</t>
  </si>
  <si>
    <t>WILD ROSE</t>
  </si>
  <si>
    <t>4903720744</t>
  </si>
  <si>
    <t>CHAMPLIN 237 AMOCO A-1</t>
  </si>
  <si>
    <t>PRODUCTION UNIT</t>
  </si>
  <si>
    <t>4903720396</t>
  </si>
  <si>
    <t>UNIT NO 15</t>
  </si>
  <si>
    <t>DST NO 9</t>
  </si>
  <si>
    <t>4903720410</t>
  </si>
  <si>
    <t>E S LAUZER NO 2</t>
  </si>
  <si>
    <t>DST SAMPLER</t>
  </si>
  <si>
    <t>DST NO 8</t>
  </si>
  <si>
    <t>4903720423</t>
  </si>
  <si>
    <t>C R HETZLER NO 6</t>
  </si>
  <si>
    <t>DEADMAN WASH</t>
  </si>
  <si>
    <t>4903720468</t>
  </si>
  <si>
    <t>CHAMPLIN 172-AMOCO 1</t>
  </si>
  <si>
    <t>WELLHEAD SAMPLE</t>
  </si>
  <si>
    <t>4903720522</t>
  </si>
  <si>
    <t>4903720754</t>
  </si>
  <si>
    <t>DST NO 1 SPL NO 10</t>
  </si>
  <si>
    <t>4903720401</t>
  </si>
  <si>
    <t>CHAMPLIN 162 AMOCO 1</t>
  </si>
  <si>
    <t>4903720319</t>
  </si>
  <si>
    <t>CHAMPLIN 135 A-1</t>
  </si>
  <si>
    <t>4903705156</t>
  </si>
  <si>
    <t>4903720506</t>
  </si>
  <si>
    <t>DST NO 2 SAMPLE CHAMBER</t>
  </si>
  <si>
    <t>4903720331</t>
  </si>
  <si>
    <t>CHAMPLIN 104 AMOCO B-1</t>
  </si>
  <si>
    <t>4903720322</t>
  </si>
  <si>
    <t>CHAMPLIN 137 AMOCO NO 1</t>
  </si>
  <si>
    <t>DST NO 5 SAMPLER</t>
  </si>
  <si>
    <t>4903720589</t>
  </si>
  <si>
    <t>4903720332</t>
  </si>
  <si>
    <t>TIERNEY UNIT NO 2</t>
  </si>
  <si>
    <t>DST NO 1 MIDDLE</t>
  </si>
  <si>
    <t>CHAMPLIN 162; AMOCO 1</t>
  </si>
  <si>
    <t>DST NO 4 TOP</t>
  </si>
  <si>
    <t>4903720345</t>
  </si>
  <si>
    <t>DST NO 3 BOTTOM</t>
  </si>
  <si>
    <t>4903720782</t>
  </si>
  <si>
    <t>CHAMPLIN 273   AMOCO A-1</t>
  </si>
  <si>
    <t>4903720760</t>
  </si>
  <si>
    <t>SIBERIA RIDGE</t>
  </si>
  <si>
    <t>4903720765</t>
  </si>
  <si>
    <t>STOCK POND</t>
  </si>
  <si>
    <t>4903720774</t>
  </si>
  <si>
    <t>SHARPLES-DENKMAN NO. 1</t>
  </si>
  <si>
    <t>4903720133</t>
  </si>
  <si>
    <t>1 FEDERAL AMERICAN NATURAL</t>
  </si>
  <si>
    <t>PRODUCTION (DECEMBER 7, 1968)</t>
  </si>
  <si>
    <t>4903706108</t>
  </si>
  <si>
    <t>4903706470</t>
  </si>
  <si>
    <t>PRODUCTION (4-23-67)</t>
  </si>
  <si>
    <t>MONUMENT BUTTE</t>
  </si>
  <si>
    <t>4903706258</t>
  </si>
  <si>
    <t>H WILBURN 2</t>
  </si>
  <si>
    <t>4903705098</t>
  </si>
  <si>
    <t>4903720173</t>
  </si>
  <si>
    <t>4 WILSON</t>
  </si>
  <si>
    <t>4903720185</t>
  </si>
  <si>
    <t>4903706281</t>
  </si>
  <si>
    <t>TRACT 9; M-7</t>
  </si>
  <si>
    <t>4903706130</t>
  </si>
  <si>
    <t>WERTZ ABC NO. 36</t>
  </si>
  <si>
    <t>4903720213</t>
  </si>
  <si>
    <t>C-127; TRACT 13</t>
  </si>
  <si>
    <t>4903706353</t>
  </si>
  <si>
    <t>2 HORROCKS</t>
  </si>
  <si>
    <t>4903706228</t>
  </si>
  <si>
    <t>4903706253</t>
  </si>
  <si>
    <t>TRACT 14; T-10</t>
  </si>
  <si>
    <t>TRACT 4; C-14</t>
  </si>
  <si>
    <t>DST NO. 8 BOTTOM</t>
  </si>
  <si>
    <t>4903720129</t>
  </si>
  <si>
    <t>DST NO. 9 (BOTTOM)</t>
  </si>
  <si>
    <t>RADOSEVICH NO. 1</t>
  </si>
  <si>
    <t>MIDDLE MOUNTAIN</t>
  </si>
  <si>
    <t>4903705071</t>
  </si>
  <si>
    <t>4903705953</t>
  </si>
  <si>
    <t>DST #1 (BOTTOM)</t>
  </si>
  <si>
    <t>4903705070</t>
  </si>
  <si>
    <t>4903705079</t>
  </si>
  <si>
    <t>9 STATE LINE UNIT</t>
  </si>
  <si>
    <t>SINCLAIR WERTZ 35 B</t>
  </si>
  <si>
    <t>4903706446</t>
  </si>
  <si>
    <t>NO. 5 MONUMENT BUTTE UNIT</t>
  </si>
  <si>
    <t>DST 3 (BOTTOM)</t>
  </si>
  <si>
    <t>4903705045</t>
  </si>
  <si>
    <t>NEWBERGER NO. 5</t>
  </si>
  <si>
    <t>DST #20</t>
  </si>
  <si>
    <t>4903705105</t>
  </si>
  <si>
    <t>FISHER CREEK UNIT NO. 1</t>
  </si>
  <si>
    <t>4903706086</t>
  </si>
  <si>
    <t>1-A USA HUBER</t>
  </si>
  <si>
    <t>4903720132</t>
  </si>
  <si>
    <t>HOOKWALL PACKER TEST NO. 1</t>
  </si>
  <si>
    <t>1 R. E. MURPHY</t>
  </si>
  <si>
    <t>4903707011</t>
  </si>
  <si>
    <t>GOVERNMENT-LOMBARD NO. 1</t>
  </si>
  <si>
    <t>4903705083</t>
  </si>
  <si>
    <t>4903705041</t>
  </si>
  <si>
    <t>4903705038</t>
  </si>
  <si>
    <t>STATE LINE UNIT NO. 3</t>
  </si>
  <si>
    <t>4903705063</t>
  </si>
  <si>
    <t>STATE LINE UNIT-FEDERAL NO. 1</t>
  </si>
  <si>
    <t>DST NO. 14</t>
  </si>
  <si>
    <t>FEDERAL NO. 1</t>
  </si>
  <si>
    <t>4903720175</t>
  </si>
  <si>
    <t>GOVERNMENT POLLY NO. 1</t>
  </si>
  <si>
    <t>4903706146</t>
  </si>
  <si>
    <t>WERTZ "B" NO. 41</t>
  </si>
  <si>
    <t>4903705876</t>
  </si>
  <si>
    <t>4903705257</t>
  </si>
  <si>
    <t>HETZLER 2</t>
  </si>
  <si>
    <t>AIRPORT</t>
  </si>
  <si>
    <t>C. S. HILL 1</t>
  </si>
  <si>
    <t>4903705693</t>
  </si>
  <si>
    <t>CAPPERS 3</t>
  </si>
  <si>
    <t>4903705644</t>
  </si>
  <si>
    <t>J. S. LEE 1</t>
  </si>
  <si>
    <t/>
  </si>
  <si>
    <t>CARBON</t>
  </si>
  <si>
    <t>4900706961</t>
  </si>
  <si>
    <t>9-A UNIT</t>
  </si>
  <si>
    <t>LANCE</t>
  </si>
  <si>
    <t>4900720062</t>
  </si>
  <si>
    <t>1 DIXON</t>
  </si>
  <si>
    <t>4900705106</t>
  </si>
  <si>
    <t>17-1 UPRR</t>
  </si>
  <si>
    <t>CRESTON</t>
  </si>
  <si>
    <t>4900705209</t>
  </si>
  <si>
    <t>Mg_eq</t>
  </si>
  <si>
    <t>Na_eq</t>
  </si>
  <si>
    <t>K_eq</t>
  </si>
  <si>
    <t>Cations</t>
  </si>
  <si>
    <t>Cl_eq</t>
  </si>
  <si>
    <t>SO4_eq</t>
  </si>
  <si>
    <t>HCO3_eq</t>
  </si>
  <si>
    <t>Anions</t>
  </si>
  <si>
    <t>CalcTDS</t>
  </si>
  <si>
    <t>eq_diff</t>
  </si>
  <si>
    <t>TDS diff</t>
  </si>
  <si>
    <t>SUNDANCE</t>
  </si>
  <si>
    <t>WERTZ</t>
  </si>
  <si>
    <t>4900705996</t>
  </si>
  <si>
    <t>4900705999</t>
  </si>
  <si>
    <t>BAGGS SOUTH</t>
  </si>
  <si>
    <t>4900705018</t>
  </si>
  <si>
    <t>LEWIS</t>
  </si>
  <si>
    <t>4900720077</t>
  </si>
  <si>
    <t>33-17 FEDERAL</t>
  </si>
  <si>
    <t>DST NO. 2 (MFE)</t>
  </si>
  <si>
    <t>OBRIEN SPRINGS</t>
  </si>
  <si>
    <t>4900705750</t>
  </si>
  <si>
    <t>#1</t>
  </si>
  <si>
    <t>PERFORATIONS</t>
  </si>
  <si>
    <t>4900706007</t>
  </si>
  <si>
    <t>UNIT NO. 27</t>
  </si>
  <si>
    <t>DST #1</t>
  </si>
  <si>
    <t>4900705816</t>
  </si>
  <si>
    <t>GOVERNMENT NO. 1</t>
  </si>
  <si>
    <t>4900705745</t>
  </si>
  <si>
    <t>BAILEY DOME</t>
  </si>
  <si>
    <t>4900705945</t>
  </si>
  <si>
    <t>MAHONEY DOME</t>
  </si>
  <si>
    <t>F-4</t>
  </si>
  <si>
    <t>4900705860</t>
  </si>
  <si>
    <t>4900720052</t>
  </si>
  <si>
    <t>13-1 CHRISTENSEN RANCH</t>
  </si>
  <si>
    <t>4900705066</t>
  </si>
  <si>
    <t>SAVERY</t>
  </si>
  <si>
    <t>4900706984</t>
  </si>
  <si>
    <t>COW CREEK</t>
  </si>
  <si>
    <t>4900705095</t>
  </si>
  <si>
    <t>DST NO. 3 (MFE)</t>
  </si>
  <si>
    <t>4900705036</t>
  </si>
  <si>
    <t>4900705224</t>
  </si>
  <si>
    <t>DST #5</t>
  </si>
  <si>
    <t>4900705830</t>
  </si>
  <si>
    <t>DST #4</t>
  </si>
  <si>
    <t>DST #10</t>
  </si>
  <si>
    <t>4900705990</t>
  </si>
  <si>
    <t>UNIT NO. 34</t>
  </si>
  <si>
    <t>4900705046</t>
  </si>
  <si>
    <t>PHOSPHORIA-TENSLEEP</t>
  </si>
  <si>
    <t>SHERARD</t>
  </si>
  <si>
    <t>FLOW TEST</t>
  </si>
  <si>
    <t>SUGAR CREEK</t>
  </si>
  <si>
    <t>4900720034</t>
  </si>
  <si>
    <t>BELL SPRINGS</t>
  </si>
  <si>
    <t>4900705680</t>
  </si>
  <si>
    <t>4900705682</t>
  </si>
  <si>
    <t>FEDERAL MOHAWK 1</t>
  </si>
  <si>
    <t>4900705728</t>
  </si>
  <si>
    <t>4900705671</t>
  </si>
  <si>
    <t>JOHNSON 1</t>
  </si>
  <si>
    <t>MAHONEY DOME EAST</t>
  </si>
  <si>
    <t>4900705892</t>
  </si>
  <si>
    <t>4 E</t>
  </si>
  <si>
    <t>WEST SIDE CANAL</t>
  </si>
  <si>
    <t>4900706963</t>
  </si>
  <si>
    <t>1-A SWEZEY</t>
  </si>
  <si>
    <t>SCHLUMBERGER WLT</t>
  </si>
  <si>
    <t>DIXON</t>
  </si>
  <si>
    <t>4900706986</t>
  </si>
  <si>
    <t>1 MONTGOMERY</t>
  </si>
  <si>
    <t>DST NO. 3 (MIDDLE)</t>
  </si>
  <si>
    <t>4900720039</t>
  </si>
  <si>
    <t>LARAMORE NO. 2</t>
  </si>
  <si>
    <t>FLOW TEST (3/16/68)</t>
  </si>
  <si>
    <t>FOX HILLS</t>
  </si>
  <si>
    <t>4900720044</t>
  </si>
  <si>
    <t>FOUR MILE SHEEP CO. NO. 2</t>
  </si>
  <si>
    <t>PRODUCTION (12/13/71)</t>
  </si>
  <si>
    <t>4900705009</t>
  </si>
  <si>
    <t>DST NO. 2 (SAMPLE FROM TOOL)</t>
  </si>
  <si>
    <t>UNIT NO. 4</t>
  </si>
  <si>
    <t>DST NO. 6 (MFE CHAMBER)</t>
  </si>
  <si>
    <t>4900720099</t>
  </si>
  <si>
    <t>PRODUCED (1/27/71)</t>
  </si>
  <si>
    <t>TWO RIM</t>
  </si>
  <si>
    <t>WELLS BLUFF</t>
  </si>
  <si>
    <t>DELANEY RIM</t>
  </si>
  <si>
    <t>BRUFF</t>
  </si>
  <si>
    <t>FILLMORE</t>
  </si>
  <si>
    <t>removing samples with ion balance more than 10% off</t>
  </si>
  <si>
    <t>UNIT NO. 88-30</t>
  </si>
  <si>
    <t>GOVERNMENT BAGGS NO. 2</t>
  </si>
  <si>
    <t>CRESTON UNIT NO. C-1</t>
  </si>
  <si>
    <t xml:space="preserve">CRESTON 1-A </t>
  </si>
  <si>
    <t xml:space="preserve">UPRR NO. 1 </t>
  </si>
  <si>
    <t>GOV'T-HINTZE NO. 1</t>
  </si>
  <si>
    <t>thickness - thickness of depth interval</t>
  </si>
  <si>
    <t>E</t>
  </si>
  <si>
    <t>rpt</t>
  </si>
  <si>
    <t>O</t>
  </si>
  <si>
    <t>GRBU NO. 17</t>
  </si>
  <si>
    <t>A</t>
  </si>
  <si>
    <t>AE</t>
  </si>
  <si>
    <t>OP</t>
  </si>
  <si>
    <t>U</t>
  </si>
  <si>
    <t>EP</t>
  </si>
  <si>
    <t>EO</t>
  </si>
  <si>
    <t>OU</t>
  </si>
  <si>
    <t>unit bl</t>
  </si>
  <si>
    <t>unit bl - how many feet down to next unit sampled in same well</t>
  </si>
  <si>
    <t xml:space="preserve">BNG NO. 47 </t>
  </si>
  <si>
    <t>[395]</t>
  </si>
  <si>
    <t>unit ab - how many feet up to next unit sampled in same well [bracketed values are an estimate as bottom interval value missing]</t>
  </si>
  <si>
    <t>STEAD CANYON</t>
  </si>
  <si>
    <t>26</t>
  </si>
  <si>
    <t>4902305124</t>
  </si>
  <si>
    <t>UNIT NO. 1</t>
  </si>
  <si>
    <t>DST NO. 7</t>
  </si>
  <si>
    <t>BARLOW NO. 1-LIU</t>
  </si>
  <si>
    <t>DST (MFE CHAMBER)</t>
  </si>
  <si>
    <t>WILDCAT</t>
  </si>
  <si>
    <t>27</t>
  </si>
  <si>
    <t>4903520114</t>
  </si>
  <si>
    <t>STAUFFER-FEDERAL 41-27</t>
  </si>
  <si>
    <t>4903705108</t>
  </si>
  <si>
    <t>4903720687</t>
  </si>
  <si>
    <t>4903721088</t>
  </si>
  <si>
    <t>4903723248</t>
  </si>
  <si>
    <t>4903723252</t>
  </si>
  <si>
    <t>4903723815</t>
  </si>
  <si>
    <t>HALLIBURTON SERVICES EVANSVILLE REPT No W90-0275</t>
  </si>
  <si>
    <t>BJ SERVICES CASPER  LAB No 1477</t>
  </si>
  <si>
    <t>HALLIBURTON SERVICES EVANSVILLE  LAB No W89-0139</t>
  </si>
  <si>
    <t>BJ SERVICES CASPER  LAB No 1478</t>
  </si>
  <si>
    <t>BJ SERVICES CASPER  LAB No 1479</t>
  </si>
  <si>
    <t>CHEMICAL AND GEOLOGICAL LABS CASPER  LAB No 39476-1</t>
  </si>
  <si>
    <t>BJ SERVICES CASPER  LAB No 1480</t>
  </si>
  <si>
    <t>WYOMING ANALYTICAL LABS ROCK SPRINGS REQUEST No RS-3850 - LAB No A893-A904</t>
  </si>
  <si>
    <t>4903522514</t>
  </si>
  <si>
    <t>8420</t>
  </si>
  <si>
    <t>WYOMING ANALYTICAL LABS ROCK SPRINGS ID No RS-5754</t>
  </si>
  <si>
    <t>T28N R113W S27 fFRONTIER</t>
  </si>
  <si>
    <t>4903520808</t>
  </si>
  <si>
    <t>63X-27</t>
  </si>
  <si>
    <t>T28N R113W S29 fMESAVERDE</t>
  </si>
  <si>
    <t>4903521224</t>
  </si>
  <si>
    <t>22-29</t>
  </si>
  <si>
    <t>ASTRO-CHEM LAB WILLISTON SAMPLE No W-95-0173</t>
  </si>
  <si>
    <t>4903520561</t>
  </si>
  <si>
    <t>C-74</t>
  </si>
  <si>
    <t>NO LAB - GENERIC FORM 17 No 89-18292</t>
  </si>
  <si>
    <t>T28N R113W S20 fMESAVERDE</t>
  </si>
  <si>
    <t>4903521233</t>
  </si>
  <si>
    <t>27-20 BURL</t>
  </si>
  <si>
    <t>ASTRO-CHEM LAB WILLISTON SAMPLE No W-95-0171</t>
  </si>
  <si>
    <t>T28N R113W S21 fFRONTIER</t>
  </si>
  <si>
    <t>4903505716</t>
  </si>
  <si>
    <t>78-21</t>
  </si>
  <si>
    <t>CHEMICAL AND GEOLOGICAL LABS LAB No 15987-8</t>
  </si>
  <si>
    <t>BIG PINEY</t>
  </si>
  <si>
    <t>BELCO PETROLEUM</t>
  </si>
  <si>
    <t>FLOWING WELL</t>
  </si>
  <si>
    <t>CHEMICAL AND GEOLOGICAL LABS CASPER LAB No 16683-1</t>
  </si>
  <si>
    <t>T28N R113W S21 fMESAVERDE</t>
  </si>
  <si>
    <t>4903505734</t>
  </si>
  <si>
    <t>77 BNG</t>
  </si>
  <si>
    <t>T29N R18W S20 fLANCE</t>
  </si>
  <si>
    <t>4903524830</t>
  </si>
  <si>
    <t>49-20 STUD HORSE BUTTE</t>
  </si>
  <si>
    <t>4903724623</t>
  </si>
  <si>
    <t>WILD ROSE 13-02</t>
  </si>
  <si>
    <t>10090</t>
  </si>
  <si>
    <t>T18N R095W S03 fMESAVERDE/ALMOND</t>
  </si>
  <si>
    <t>4903725047</t>
  </si>
  <si>
    <t>TWO RIM 03-02</t>
  </si>
  <si>
    <t>10162</t>
  </si>
  <si>
    <t>T18N R095W S11 fMESAVERDE/ALMOND</t>
  </si>
  <si>
    <t>4903724935</t>
  </si>
  <si>
    <t>TWO RIM 11-01</t>
  </si>
  <si>
    <t>10121</t>
  </si>
  <si>
    <t>T18N R095W S02 fMESAVERDE/ALMOND</t>
  </si>
  <si>
    <t>4903724928</t>
  </si>
  <si>
    <t>TWO RIM 02-S1</t>
  </si>
  <si>
    <t>9940</t>
  </si>
  <si>
    <t>T18N R095W S36 fMESAVERDE/ALMOND</t>
  </si>
  <si>
    <t>4903724698</t>
  </si>
  <si>
    <t>DELANEY RIM 36-04</t>
  </si>
  <si>
    <t>10884</t>
  </si>
  <si>
    <t>4903724348</t>
  </si>
  <si>
    <t>DELANEY RIM 36-02</t>
  </si>
  <si>
    <t>10705</t>
  </si>
  <si>
    <t>T18N R095W S11 fMESAVERDE</t>
  </si>
  <si>
    <t>4903725244</t>
  </si>
  <si>
    <t>TWO RIM UNIT 11-02</t>
  </si>
  <si>
    <t>10290</t>
  </si>
  <si>
    <t>BEUERMAN AND ASSOCIATES BUTTE MT ID No 99-0031</t>
  </si>
  <si>
    <t>4903723612</t>
  </si>
  <si>
    <t>SIBERIA RIDGE 1-32</t>
  </si>
  <si>
    <t>10628</t>
  </si>
  <si>
    <t>BEUERMAN AND ASSOCIATES BUTTE MT ID No 96-830</t>
  </si>
  <si>
    <t>T22N R094W S17 fMESAVERDE</t>
  </si>
  <si>
    <t>4903724959</t>
  </si>
  <si>
    <t>2 CHAMPLIN 452 AMOCO 1</t>
  </si>
  <si>
    <t>11103</t>
  </si>
  <si>
    <t>4903723732</t>
  </si>
  <si>
    <t>SIBERIA RIDGE 2-26</t>
  </si>
  <si>
    <t>11079</t>
  </si>
  <si>
    <t>BEUERMAN AND ASSOCIATES BUTTE MT ID No 96-1293</t>
  </si>
  <si>
    <t>T22N R095W S13 fLEWIS-MESAVERDE</t>
  </si>
  <si>
    <t>4903725771</t>
  </si>
  <si>
    <t>13-1 LUMAN</t>
  </si>
  <si>
    <t>T22N R095W S05 fLEWIS-MESAVERDE</t>
  </si>
  <si>
    <t>4903725234</t>
  </si>
  <si>
    <t>LUMAN 05-01</t>
  </si>
  <si>
    <t>9920</t>
  </si>
  <si>
    <t>T22N R095W S15 fLEWIS-MESAVERDE</t>
  </si>
  <si>
    <t>4903725230</t>
  </si>
  <si>
    <t>LUMAN 15-01</t>
  </si>
  <si>
    <t>10224</t>
  </si>
  <si>
    <t>T22N R095W S04 fMESAVERDE</t>
  </si>
  <si>
    <t>4903725231</t>
  </si>
  <si>
    <t>LUMAN 04-01</t>
  </si>
  <si>
    <t>10683</t>
  </si>
  <si>
    <t>T22N R095W S12 fMESAVERDE</t>
  </si>
  <si>
    <t>4903726486</t>
  </si>
  <si>
    <t>1 SPANISH CASTLE</t>
  </si>
  <si>
    <t>T22N R095W S19 fLEWIS</t>
  </si>
  <si>
    <t>4903725430</t>
  </si>
  <si>
    <t>LUMAN 19-02</t>
  </si>
  <si>
    <t>9882</t>
  </si>
  <si>
    <t>T22N R095W S16 fLEWIS-MESAVERDE</t>
  </si>
  <si>
    <t>4903726580</t>
  </si>
  <si>
    <t>6 STRIKE STATE</t>
  </si>
  <si>
    <t>4903726094</t>
  </si>
  <si>
    <t>4 STRIKE STATE</t>
  </si>
  <si>
    <t>STRIKE</t>
  </si>
  <si>
    <t>4903726577</t>
  </si>
  <si>
    <t>7 STRIKE STATE</t>
  </si>
  <si>
    <t>T17N R093W S25 fMESAVERDE/ALMOND</t>
  </si>
  <si>
    <t>4900722326</t>
  </si>
  <si>
    <t>DUCK LAKE 25-02</t>
  </si>
  <si>
    <t>8669</t>
  </si>
  <si>
    <t>T17N R093W S01 fMESAVERDE/ALMOND</t>
  </si>
  <si>
    <t>4900722092</t>
  </si>
  <si>
    <t>DUCK LAKE 01-05</t>
  </si>
  <si>
    <t>8517</t>
  </si>
  <si>
    <t>4900722057</t>
  </si>
  <si>
    <t>DUCK LAKE 01-02</t>
  </si>
  <si>
    <t>8579</t>
  </si>
  <si>
    <t>T17N R093W S02 fMESAVERDE/ALMOND</t>
  </si>
  <si>
    <t>4900722237</t>
  </si>
  <si>
    <t>COAL GULCH H2</t>
  </si>
  <si>
    <t>8731</t>
  </si>
  <si>
    <t>T17N R093W S14 fMESAVERDE</t>
  </si>
  <si>
    <t>4900720675</t>
  </si>
  <si>
    <t>COAL GULCH J1</t>
  </si>
  <si>
    <t>8683</t>
  </si>
  <si>
    <t>T17N R093W S05 fMESAVERDE/ALMOND</t>
  </si>
  <si>
    <t>4900722307</t>
  </si>
  <si>
    <t>CHAMPLIN 226 D5</t>
  </si>
  <si>
    <t>9065</t>
  </si>
  <si>
    <t>T17N R093W S04 fMESAVERDE/ALMOND</t>
  </si>
  <si>
    <t>4900721836</t>
  </si>
  <si>
    <t>COAL GULCH 30-4</t>
  </si>
  <si>
    <t>8858</t>
  </si>
  <si>
    <t>4900722203</t>
  </si>
  <si>
    <t>COAL GULCH H3</t>
  </si>
  <si>
    <t>8635</t>
  </si>
  <si>
    <t>T17N R093W S09 fMESAVERDE/ALMOND</t>
  </si>
  <si>
    <t>4900722306</t>
  </si>
  <si>
    <t>CHAMPLIN 226 B5</t>
  </si>
  <si>
    <t>8944</t>
  </si>
  <si>
    <t>T17N R093W S20 fMESAVERDE</t>
  </si>
  <si>
    <t>4900720334</t>
  </si>
  <si>
    <t>9828</t>
  </si>
  <si>
    <t>COASTAL OIL AND GAS</t>
  </si>
  <si>
    <t>BEUERMAN AND ASSOCIATES BUTTE MT LAB No A-1155</t>
  </si>
  <si>
    <t>T17N R093W S18 fMESAVERDE</t>
  </si>
  <si>
    <t>4900720363</t>
  </si>
  <si>
    <t>1-18 FED.</t>
  </si>
  <si>
    <t>9429</t>
  </si>
  <si>
    <t>CHAMPION TECHNOLOGIES VERNAL UT</t>
  </si>
  <si>
    <t>T17N R093W S08 fMESAVERDE/ALMOND</t>
  </si>
  <si>
    <t>4900720320</t>
  </si>
  <si>
    <t>9115</t>
  </si>
  <si>
    <t>ANADARKO PETROLEUM CORP</t>
  </si>
  <si>
    <t>WILD ROSE FED. 1-8</t>
  </si>
  <si>
    <t>4900721673</t>
  </si>
  <si>
    <t>4900721816</t>
  </si>
  <si>
    <t>WAMSUTTER FED. 3-8</t>
  </si>
  <si>
    <t>8778</t>
  </si>
  <si>
    <t>T17N R093W S06 fMESAVERDE</t>
  </si>
  <si>
    <t>4900720426</t>
  </si>
  <si>
    <t>1-6 FED.</t>
  </si>
  <si>
    <t>9292</t>
  </si>
  <si>
    <t>T17N R093W S18 fMESAVERDE/ALMOND</t>
  </si>
  <si>
    <t>4900721867</t>
  </si>
  <si>
    <t>WAMSUTTER FED. 3-18</t>
  </si>
  <si>
    <t>T16N R117W S33 fNUGGET</t>
  </si>
  <si>
    <t>ABOVE TESTER</t>
  </si>
  <si>
    <t>T16N R117W S32 fNUGGET</t>
  </si>
  <si>
    <t>T16N R119W S09 fNUGGET</t>
  </si>
  <si>
    <t>SW-NE</t>
  </si>
  <si>
    <t>4904120210</t>
  </si>
  <si>
    <t>32-9B PRU</t>
  </si>
  <si>
    <t>CLEAR CREEK STORAGE COMPANY</t>
  </si>
  <si>
    <t>T17N R091W S25 fROBERTSON</t>
  </si>
  <si>
    <t>4900721786</t>
  </si>
  <si>
    <t>P-1 DAD SU</t>
  </si>
  <si>
    <t>RADIUM226 2.0+/-0.6 pCi per liter</t>
  </si>
  <si>
    <t>WAMCO LABS WO No 5473</t>
  </si>
  <si>
    <t>1999</t>
  </si>
  <si>
    <t>T17N R092W S09 fMESAVERDE</t>
  </si>
  <si>
    <t>4900721525</t>
  </si>
  <si>
    <t>MUDDY CREEK 09-02 PAD</t>
  </si>
  <si>
    <t>8098</t>
  </si>
  <si>
    <t>T17N R092W S15 fMESAVERDE</t>
  </si>
  <si>
    <t>4900722687</t>
  </si>
  <si>
    <t>15-1 MUDDY CREEK</t>
  </si>
  <si>
    <t>T17N R092W S31 fMESAVERDE</t>
  </si>
  <si>
    <t>4900722275</t>
  </si>
  <si>
    <t>31-1 BALDY BUTTE</t>
  </si>
  <si>
    <t>8190</t>
  </si>
  <si>
    <t>BP</t>
  </si>
  <si>
    <t>T17N R092W S03 fMESAVERDE</t>
  </si>
  <si>
    <t>4900721494</t>
  </si>
  <si>
    <t>MUDDY CREEK 03-01</t>
  </si>
  <si>
    <t>7740</t>
  </si>
  <si>
    <t>T17N R092W S19 fMESAVERDE/ALMOND</t>
  </si>
  <si>
    <t>LOT 4</t>
  </si>
  <si>
    <t>4900722027</t>
  </si>
  <si>
    <t>BALDY BUTTE 19-01</t>
  </si>
  <si>
    <t>8322</t>
  </si>
  <si>
    <t>T17N R092W S05 fMESAVERDE</t>
  </si>
  <si>
    <t>4900721462</t>
  </si>
  <si>
    <t>MUDDY CREEK 05-01 PAD</t>
  </si>
  <si>
    <t>8623</t>
  </si>
  <si>
    <t>T17N R093W S02 fMESAVERDE</t>
  </si>
  <si>
    <t>4900723192</t>
  </si>
  <si>
    <t>COAL GULCH H-50</t>
  </si>
  <si>
    <t>4900723130</t>
  </si>
  <si>
    <t>COAL GULCH 13-20</t>
  </si>
  <si>
    <t>4900723189</t>
  </si>
  <si>
    <t>COAL GULCH H-20</t>
  </si>
  <si>
    <t>deleted a few that seemed to be comingled waters</t>
  </si>
  <si>
    <t>AMSDEN-MADISON</t>
  </si>
  <si>
    <t>FRONTIER-CLOVERLY</t>
  </si>
  <si>
    <t>MUDDY-CLOVERLY</t>
  </si>
  <si>
    <t>FRONTIER-MUDDY</t>
  </si>
  <si>
    <t>M-115</t>
  </si>
  <si>
    <t>PRODUCTION (10-31-68)</t>
  </si>
  <si>
    <t>UNIT T-109</t>
  </si>
  <si>
    <t>NUGGET-SUNDANCE</t>
  </si>
  <si>
    <t>UNIT NO. 109</t>
  </si>
  <si>
    <t>[90]</t>
  </si>
  <si>
    <t>[55]</t>
  </si>
  <si>
    <t>E?</t>
  </si>
  <si>
    <t>[62]</t>
  </si>
  <si>
    <t>4900720184</t>
  </si>
  <si>
    <t>4900720206</t>
  </si>
  <si>
    <t>4900720215</t>
  </si>
  <si>
    <t>4900720236</t>
  </si>
  <si>
    <t>4900720261</t>
  </si>
  <si>
    <t>4900720314</t>
  </si>
  <si>
    <t>4900720319</t>
  </si>
  <si>
    <t>4900720368</t>
  </si>
  <si>
    <t>4900720379</t>
  </si>
  <si>
    <t>4900720385</t>
  </si>
  <si>
    <t>4900720415</t>
  </si>
  <si>
    <t>4900720416</t>
  </si>
  <si>
    <t>4900720420</t>
  </si>
  <si>
    <t>4900720421</t>
  </si>
  <si>
    <t>4900720424</t>
  </si>
  <si>
    <t>4900720430</t>
  </si>
  <si>
    <t>4900720444</t>
  </si>
  <si>
    <t>4900720447</t>
  </si>
  <si>
    <t>4900720464</t>
  </si>
  <si>
    <t>4900720506</t>
  </si>
  <si>
    <t>4900720508</t>
  </si>
  <si>
    <t>4900720567</t>
  </si>
  <si>
    <t>4900720603</t>
  </si>
  <si>
    <t>4900720663</t>
  </si>
  <si>
    <t>4900720691</t>
  </si>
  <si>
    <t>4900720769</t>
  </si>
  <si>
    <t>4900720779</t>
  </si>
  <si>
    <t>4900720821</t>
  </si>
  <si>
    <t>4900720957</t>
  </si>
  <si>
    <t>4900720993</t>
  </si>
  <si>
    <t>4900721100</t>
  </si>
  <si>
    <t>4900721180</t>
  </si>
  <si>
    <t>4900721185</t>
  </si>
  <si>
    <t>4900721198</t>
  </si>
  <si>
    <t>4900721245</t>
  </si>
  <si>
    <t>4900721263</t>
  </si>
  <si>
    <t>4900721264</t>
  </si>
  <si>
    <t>4900721265</t>
  </si>
  <si>
    <t>4900721266</t>
  </si>
  <si>
    <t>4900721296</t>
  </si>
  <si>
    <t>4900721297</t>
  </si>
  <si>
    <t>4900721298</t>
  </si>
  <si>
    <t>4900721299</t>
  </si>
  <si>
    <t>4900721311</t>
  </si>
  <si>
    <t>4900721318</t>
  </si>
  <si>
    <t>4900721359</t>
  </si>
  <si>
    <t>4900721395</t>
  </si>
  <si>
    <t>4900721399</t>
  </si>
  <si>
    <t>4900721481</t>
  </si>
  <si>
    <t>4900721533</t>
  </si>
  <si>
    <t>4900721567</t>
  </si>
  <si>
    <t>4900721625</t>
  </si>
  <si>
    <t>4900721672</t>
  </si>
  <si>
    <t>4900721719</t>
  </si>
  <si>
    <t>4900721721</t>
  </si>
  <si>
    <t>4900721724</t>
  </si>
  <si>
    <t>4900721730</t>
  </si>
  <si>
    <t>4900721759</t>
  </si>
  <si>
    <t>4900721766</t>
  </si>
  <si>
    <t>4900721840</t>
  </si>
  <si>
    <t>4900721861</t>
  </si>
  <si>
    <t>4900721866</t>
  </si>
  <si>
    <t>4900721875</t>
  </si>
  <si>
    <t>4900721877</t>
  </si>
  <si>
    <t>4900721879</t>
  </si>
  <si>
    <t>4900721880</t>
  </si>
  <si>
    <t>4900721881</t>
  </si>
  <si>
    <t>4900721883</t>
  </si>
  <si>
    <t>4900721887</t>
  </si>
  <si>
    <t>4900721891</t>
  </si>
  <si>
    <t>4900721899</t>
  </si>
  <si>
    <t>4900721904</t>
  </si>
  <si>
    <t>4900721915</t>
  </si>
  <si>
    <t>33-8 WEST SWAN</t>
  </si>
  <si>
    <t>4902321312</t>
  </si>
  <si>
    <t>30-6 WEST SWAN</t>
  </si>
  <si>
    <t>8556</t>
  </si>
  <si>
    <t>4903723054</t>
  </si>
  <si>
    <t>33-4 WEST SWAN</t>
  </si>
  <si>
    <t>4902320765</t>
  </si>
  <si>
    <t>T312N R109W S03 fLANCE</t>
  </si>
  <si>
    <t>4903524065</t>
  </si>
  <si>
    <t>3-3 RIVERSIDE</t>
  </si>
  <si>
    <t>T16N R092W S13 fMESAVERDE/HAYSTACK MTNS</t>
  </si>
  <si>
    <t>MESAVERDE/HAYSTACK MTNS</t>
  </si>
  <si>
    <t>(blank)</t>
  </si>
  <si>
    <t xml:space="preserve">COW CREEK UNIT 1X-12 </t>
  </si>
  <si>
    <t xml:space="preserve">COW CREEK UNIT 22-13I </t>
  </si>
  <si>
    <t>COW CREEK UNIT 22-13</t>
  </si>
  <si>
    <t>T27N R113W S08 fFRONTIER</t>
  </si>
  <si>
    <t>111-08</t>
  </si>
  <si>
    <t>T27N R113W S27 fFRONTIER</t>
  </si>
  <si>
    <t>4903520985</t>
  </si>
  <si>
    <t>94 GRB</t>
  </si>
  <si>
    <t>ENERGY LABS CASPER No 90-25078</t>
  </si>
  <si>
    <t>18 DRY PINEY</t>
  </si>
  <si>
    <t>T28N R092W S01 fMESAVERDE</t>
  </si>
  <si>
    <t>4900723045</t>
  </si>
  <si>
    <t>COAL BANK 1-1</t>
  </si>
  <si>
    <t>T28N R093W S17 fFRONTIER</t>
  </si>
  <si>
    <t>4901305144</t>
  </si>
  <si>
    <t>5790</t>
  </si>
  <si>
    <t>RAINBOW 15-31</t>
  </si>
  <si>
    <t>4903523322</t>
  </si>
  <si>
    <t>13-30 RAINBOW</t>
  </si>
  <si>
    <t>4903523058</t>
  </si>
  <si>
    <t>RAINBOW 15-32</t>
  </si>
  <si>
    <t>4903523424</t>
  </si>
  <si>
    <t>10-31D</t>
  </si>
  <si>
    <t>T30N R108W S15 fLANCE</t>
  </si>
  <si>
    <t>4903523338</t>
  </si>
  <si>
    <t>9-15 WARBONNET</t>
  </si>
  <si>
    <t>T30N R108W S14 fLANCE</t>
  </si>
  <si>
    <t>4903523377</t>
  </si>
  <si>
    <t>5-14 WARBONNET</t>
  </si>
  <si>
    <t>T30N R108W S25 fLANCE</t>
  </si>
  <si>
    <t>4903523708</t>
  </si>
  <si>
    <t>WB 8-25 PAD</t>
  </si>
  <si>
    <t>T30N R108W S04 fLANCE</t>
  </si>
  <si>
    <t>4903523763</t>
  </si>
  <si>
    <t>8B-4D WB</t>
  </si>
  <si>
    <t>T30N R108W S10 fLANCE</t>
  </si>
  <si>
    <t>4903523413</t>
  </si>
  <si>
    <t>WARBONNET 16B-10D</t>
  </si>
  <si>
    <t>4903523411</t>
  </si>
  <si>
    <t>16-10 WARBONNET</t>
  </si>
  <si>
    <t>4903523337</t>
  </si>
  <si>
    <t>7-15D</t>
  </si>
  <si>
    <t>WARBONNET 7-15D PROD</t>
  </si>
  <si>
    <t>T30N R108W S26 fLANCE</t>
  </si>
  <si>
    <t>4903522394</t>
  </si>
  <si>
    <t>8-26 WARBONNET</t>
  </si>
  <si>
    <t>T30N R108W S05 fLANCE</t>
  </si>
  <si>
    <t>4903523786</t>
  </si>
  <si>
    <t>6-5 WARBONNET</t>
  </si>
  <si>
    <t>4903523758</t>
  </si>
  <si>
    <t>1-10 WARBONNET PAD</t>
  </si>
  <si>
    <t>4903523388</t>
  </si>
  <si>
    <t>3-10 WARBONNET</t>
  </si>
  <si>
    <t>T30N R108W S23 fLANCE</t>
  </si>
  <si>
    <t>4903522675</t>
  </si>
  <si>
    <t>WB 6-23</t>
  </si>
  <si>
    <t>4903523386</t>
  </si>
  <si>
    <t>9-5D WARBONNET</t>
  </si>
  <si>
    <t>4903523408</t>
  </si>
  <si>
    <t>16-4 RIVERSIDE</t>
  </si>
  <si>
    <t>4903522617</t>
  </si>
  <si>
    <t>WB 4-25</t>
  </si>
  <si>
    <t>4903522438</t>
  </si>
  <si>
    <t>WB 5-23</t>
  </si>
  <si>
    <t>4903522433</t>
  </si>
  <si>
    <t>WB 6-26</t>
  </si>
  <si>
    <t>T30N R108W S23 fMESAVERDE</t>
  </si>
  <si>
    <t>4903522876</t>
  </si>
  <si>
    <t>WB7-23</t>
  </si>
  <si>
    <t>4903522737</t>
  </si>
  <si>
    <t>WB 9-26</t>
  </si>
  <si>
    <t>4903522869</t>
  </si>
  <si>
    <t>WB 4-23</t>
  </si>
  <si>
    <t>4903522605</t>
  </si>
  <si>
    <t>WB 4-26</t>
  </si>
  <si>
    <t>4903522304</t>
  </si>
  <si>
    <t>WB 15-23 PAD</t>
  </si>
  <si>
    <t>T30N R108W S22 fLANCE</t>
  </si>
  <si>
    <t>4903522736</t>
  </si>
  <si>
    <t>WB 8-22</t>
  </si>
  <si>
    <t>4903523550</t>
  </si>
  <si>
    <t>5-25 WARBONNET</t>
  </si>
  <si>
    <t>T30N R108W S23 fMESAVERDE/ALMOND-ROCK SPRINGS</t>
  </si>
  <si>
    <t>4903521675</t>
  </si>
  <si>
    <t>WB 9-23</t>
  </si>
  <si>
    <t>MESAVERDE/ALMOND-ROCK SPRINGS</t>
  </si>
  <si>
    <t>11596</t>
  </si>
  <si>
    <t>T30N R108W S21 fLANCE</t>
  </si>
  <si>
    <t>4903523767</t>
  </si>
  <si>
    <t>WB 1-21</t>
  </si>
  <si>
    <t>4903523749</t>
  </si>
  <si>
    <t>WARBONNET 11D-15D</t>
  </si>
  <si>
    <t>T30N R108W S11 fLANCE</t>
  </si>
  <si>
    <t>4903522939</t>
  </si>
  <si>
    <t>WARBONNET 13-11 PAD</t>
  </si>
  <si>
    <t>4903523589</t>
  </si>
  <si>
    <t>4-4D WARBONNET</t>
  </si>
  <si>
    <t>T30N R108W S03 fLANCE</t>
  </si>
  <si>
    <t>4903523754</t>
  </si>
  <si>
    <t>2C-3D WARBONNET</t>
  </si>
  <si>
    <t>T30N R112W S21 fMESAVERDE</t>
  </si>
  <si>
    <t>BERCO RESOURCES LLC</t>
  </si>
  <si>
    <t>T30N R112W S22 fMESAVERDE</t>
  </si>
  <si>
    <t>4903523032</t>
  </si>
  <si>
    <t>14-22 ALSADE</t>
  </si>
  <si>
    <t>4903523841</t>
  </si>
  <si>
    <t>43-21 DOWNS</t>
  </si>
  <si>
    <t>T30N R112W S27 fMESAVERDE</t>
  </si>
  <si>
    <t>4903523693</t>
  </si>
  <si>
    <t>12-27 BRAY FED</t>
  </si>
  <si>
    <t>QUESTAR APPLIED TECHNOLGY ROCK SPRINGS</t>
  </si>
  <si>
    <t>T30N R112W S32 f</t>
  </si>
  <si>
    <t>4903521089</t>
  </si>
  <si>
    <t>1-32 EXPEN</t>
  </si>
  <si>
    <t>ENERGY LABORATORIES GILLETTE LAB No G90-24881</t>
  </si>
  <si>
    <t>T30N R114W S32 fMESAVERDE</t>
  </si>
  <si>
    <t>4903522333</t>
  </si>
  <si>
    <t>44-32</t>
  </si>
  <si>
    <t>CHAMPION TECHNOLOGIES VERNAL UT - NO ID</t>
  </si>
  <si>
    <t>T31N R109W S36 fLANCE</t>
  </si>
  <si>
    <t>4903523551</t>
  </si>
  <si>
    <t>36-16</t>
  </si>
  <si>
    <t>FORMATION WATER</t>
  </si>
  <si>
    <t>NIELSON &amp; ASSOCIATES INC</t>
  </si>
  <si>
    <t>7198</t>
  </si>
  <si>
    <t>4903523459</t>
  </si>
  <si>
    <t>36-8</t>
  </si>
  <si>
    <t>7162</t>
  </si>
  <si>
    <t>4903522472</t>
  </si>
  <si>
    <t>36-1 PETROGULF STATE</t>
  </si>
  <si>
    <t>PETROGULF CORPORATION</t>
  </si>
  <si>
    <t>4903523678</t>
  </si>
  <si>
    <t>36-2D PETROGULF STATE</t>
  </si>
  <si>
    <t>7156</t>
  </si>
  <si>
    <t>T31N R109W S36 fMESAVERDE/ERICSON</t>
  </si>
  <si>
    <t>4903524331</t>
  </si>
  <si>
    <t>36-1.5D</t>
  </si>
  <si>
    <t>13080</t>
  </si>
  <si>
    <t>4903523587</t>
  </si>
  <si>
    <t>36-10 PETROGULF STATE</t>
  </si>
  <si>
    <t>BJ SERVICES ROCKY MOUNTAIN REGION LAB</t>
  </si>
  <si>
    <t>4903524406</t>
  </si>
  <si>
    <t>36-8.5D PETROGULF STATE</t>
  </si>
  <si>
    <t>4903524537</t>
  </si>
  <si>
    <t>36-2.5D PETROGULF STATE</t>
  </si>
  <si>
    <t>4903525014</t>
  </si>
  <si>
    <t>36-1-3 RIVERSIDE</t>
  </si>
  <si>
    <t>PRODUCED WATERQ</t>
  </si>
  <si>
    <t>BJ SERVICES ROCKY MOUNTAIN REGION OAB</t>
  </si>
  <si>
    <t>4903525013</t>
  </si>
  <si>
    <t>36-1-2 RIVERSIDE</t>
  </si>
  <si>
    <t>T31N R109W S02 fLANCE</t>
  </si>
  <si>
    <t>4903522570</t>
  </si>
  <si>
    <t>2-2 RIVERSIDE</t>
  </si>
  <si>
    <t>T31N R109W S03 fLANCE</t>
  </si>
  <si>
    <t>4903522871</t>
  </si>
  <si>
    <t>16-3 RIVERSIDE</t>
  </si>
  <si>
    <t>T32N R109W S36 fLANCE</t>
  </si>
  <si>
    <t>4903522714</t>
  </si>
  <si>
    <t>LOVATT DRAW 36-12-32-109</t>
  </si>
  <si>
    <t>8628</t>
  </si>
  <si>
    <t>PETROGULF</t>
  </si>
  <si>
    <t>4903523290</t>
  </si>
  <si>
    <t>36-14</t>
  </si>
  <si>
    <t>8105</t>
  </si>
  <si>
    <t>4903522492</t>
  </si>
  <si>
    <t>PARADISE DITCH 36-13-32-109</t>
  </si>
  <si>
    <t>8525</t>
  </si>
  <si>
    <t>TRPH=81 MG/L</t>
  </si>
  <si>
    <t>WYOMING ANALYTICAL LABS LARAMIE ID No J6431/C9582</t>
  </si>
  <si>
    <t>36-13</t>
  </si>
  <si>
    <t>8140</t>
  </si>
  <si>
    <t>4903523452</t>
  </si>
  <si>
    <t>36-11</t>
  </si>
  <si>
    <t>8207</t>
  </si>
  <si>
    <t>4903523270</t>
  </si>
  <si>
    <t>36-5</t>
  </si>
  <si>
    <t>8228</t>
  </si>
  <si>
    <t>4903523772</t>
  </si>
  <si>
    <t>36-135</t>
  </si>
  <si>
    <t>7724</t>
  </si>
  <si>
    <t>8080</t>
  </si>
  <si>
    <t>4903523312</t>
  </si>
  <si>
    <t>36-4</t>
  </si>
  <si>
    <t>8064</t>
  </si>
  <si>
    <t>T32N R109W S28 fLANCE</t>
  </si>
  <si>
    <t>4903522390</t>
  </si>
  <si>
    <t>1-28D</t>
  </si>
  <si>
    <t>T32N R109W S35 fLANCE</t>
  </si>
  <si>
    <t>4903523762</t>
  </si>
  <si>
    <t>2-35AD MESA</t>
  </si>
  <si>
    <t>4903524684</t>
  </si>
  <si>
    <t>36-12-2 LOVETT DRAW</t>
  </si>
  <si>
    <t>T32N R109W S34 fLANCE</t>
  </si>
  <si>
    <t>4903522867</t>
  </si>
  <si>
    <t>7-34 MESA</t>
  </si>
  <si>
    <t>T32N R109W S27 fLANCE</t>
  </si>
  <si>
    <t>4903522790</t>
  </si>
  <si>
    <t>3-27 MESA</t>
  </si>
  <si>
    <t>4903524214</t>
  </si>
  <si>
    <t>10A-35D MESA</t>
  </si>
  <si>
    <t>T32N R109W S22 fLANCE</t>
  </si>
  <si>
    <t>4903523518</t>
  </si>
  <si>
    <t>16-28D MESA</t>
  </si>
  <si>
    <t>4903524095</t>
  </si>
  <si>
    <t>36-55 LOVATT DRAW STATE</t>
  </si>
  <si>
    <t>4903523970</t>
  </si>
  <si>
    <t>36-115 LOCATT DRAW STATE</t>
  </si>
  <si>
    <t>4903523954</t>
  </si>
  <si>
    <t>36-145 LOVATT DRAW STATE</t>
  </si>
  <si>
    <t>4903523773</t>
  </si>
  <si>
    <t>36-125 LOVATT DRAW STATE</t>
  </si>
  <si>
    <t>4903726575</t>
  </si>
  <si>
    <t>5 STRIKE STATE</t>
  </si>
  <si>
    <t>T22N R095W S01 fMESAVERDE</t>
  </si>
  <si>
    <t>4903724760</t>
  </si>
  <si>
    <t>EAST LUMAN 01-01</t>
  </si>
  <si>
    <t>11228</t>
  </si>
  <si>
    <t>T22N R095W S17 fLEWIS</t>
  </si>
  <si>
    <t>4903725429</t>
  </si>
  <si>
    <t>LUMAN 17-01</t>
  </si>
  <si>
    <t>9981</t>
  </si>
  <si>
    <t>T22N R095W S03 fMESAVERDE</t>
  </si>
  <si>
    <t>4903725433</t>
  </si>
  <si>
    <t>LUMAN 03-01</t>
  </si>
  <si>
    <t>10845</t>
  </si>
  <si>
    <t>T22N R095W S23 fLEWIS-MESAVERDE</t>
  </si>
  <si>
    <t>4903725432</t>
  </si>
  <si>
    <t>23-1 LUMAN</t>
  </si>
  <si>
    <t>8293</t>
  </si>
  <si>
    <t>T22N R096W S04 fLEWIS-MESAVERDE</t>
  </si>
  <si>
    <t>BATTLE SPRINGS</t>
  </si>
  <si>
    <t>4903725817</t>
  </si>
  <si>
    <t>4-2 RED LAKE FEDERAL</t>
  </si>
  <si>
    <t>T22N R096W S18 fMESAVERDE/ALMOND</t>
  </si>
  <si>
    <t>4903723763</t>
  </si>
  <si>
    <t>WABASH CANNONBALL 2</t>
  </si>
  <si>
    <t>8830</t>
  </si>
  <si>
    <t>T22N R097W S04 fMESAVERDE/ALMOND</t>
  </si>
  <si>
    <t>SHEEP CAMP</t>
  </si>
  <si>
    <t>4903723696</t>
  </si>
  <si>
    <t>T22N R097W S26 fFRONTIER</t>
  </si>
  <si>
    <t>WABASH CANNONBALL 1</t>
  </si>
  <si>
    <t>CR ANALYTICA, BUTTE MT</t>
  </si>
  <si>
    <t>4902321025</t>
  </si>
  <si>
    <t>49 COW HOL</t>
  </si>
  <si>
    <t>HALLIBURTON ENERGY WESTERN AREA LAB EVANSVILLE  LAB No W94-0108</t>
  </si>
  <si>
    <t>CHAMPION TECHNOLOGIES VERNAL</t>
  </si>
  <si>
    <t>CHEM LABS - LAB No 28306-6</t>
  </si>
  <si>
    <t>T22N R112W S35 fFRONTIER</t>
  </si>
  <si>
    <t>4902321898</t>
  </si>
  <si>
    <t>1-35 WHISKEY HOLLOW BORDER</t>
  </si>
  <si>
    <t>T22N R112W S12 fFRONTIER</t>
  </si>
  <si>
    <t>4902321943</t>
  </si>
  <si>
    <t>15-12</t>
  </si>
  <si>
    <t>T22N R112W S03 fFRONTIER</t>
  </si>
  <si>
    <t>4902321648</t>
  </si>
  <si>
    <t>1-3 BEARD FEDERAL</t>
  </si>
  <si>
    <t>4902321652</t>
  </si>
  <si>
    <t>2-3 BEARD FEDERAL</t>
  </si>
  <si>
    <t>T22N R112W S23 fFRONTIER</t>
  </si>
  <si>
    <t>4902320959</t>
  </si>
  <si>
    <t>32 COW HOL</t>
  </si>
  <si>
    <t>10765</t>
  </si>
  <si>
    <t>HALLIBURTON WESTERN AREA LAB EVANSVILLE  LAB No W94-0081</t>
  </si>
  <si>
    <t>4902320970</t>
  </si>
  <si>
    <t>34 COW HOL</t>
  </si>
  <si>
    <t>HALLIBURTON ENERGY WESTERN AREA LAB No W94-0113</t>
  </si>
  <si>
    <t>T22N R112W S27 fFRONTIER</t>
  </si>
  <si>
    <t>4902320975</t>
  </si>
  <si>
    <t>36 COW HOL</t>
  </si>
  <si>
    <t>HALLIBURTON WESTERN AREA LAB EVANSVILLE No W93-0451</t>
  </si>
  <si>
    <t>4902320971</t>
  </si>
  <si>
    <t>35 COW HOL</t>
  </si>
  <si>
    <t>HALLIBURTON WESTERN AREA LAB EVANSVILLE  LAB No W94-0082</t>
  </si>
  <si>
    <t>T22N R113W S26 fCLOVERLY</t>
  </si>
  <si>
    <t>4902321310</t>
  </si>
  <si>
    <t>26-1 HAMS FORK</t>
  </si>
  <si>
    <t>11893</t>
  </si>
  <si>
    <t>T22N R113W S23 fFRONTIER</t>
  </si>
  <si>
    <t>4902321533</t>
  </si>
  <si>
    <t>23-4 HAMS FORK</t>
  </si>
  <si>
    <t>10804</t>
  </si>
  <si>
    <t>T22N R113W S24 fFRONTIER-CLOVERLY</t>
  </si>
  <si>
    <t>4902321270</t>
  </si>
  <si>
    <t>24-2 HAMS FORK</t>
  </si>
  <si>
    <t>T22N R113W S23 fCLOVERLY</t>
  </si>
  <si>
    <t>4902321380</t>
  </si>
  <si>
    <t>23-2 HAMS FORK</t>
  </si>
  <si>
    <t>11956</t>
  </si>
  <si>
    <t>T22N R113W S27 fCLOVERLY</t>
  </si>
  <si>
    <t>4902321358</t>
  </si>
  <si>
    <t>27-1 OPAL BENCH UNIT</t>
  </si>
  <si>
    <t>12074</t>
  </si>
  <si>
    <t>T22N R113W S26 fFRONTIER</t>
  </si>
  <si>
    <t>4902321379</t>
  </si>
  <si>
    <t>26-2 HAMS FORK</t>
  </si>
  <si>
    <t>10963</t>
  </si>
  <si>
    <t>T22N R113W S35 fCLOVERLY</t>
  </si>
  <si>
    <t>4902321462</t>
  </si>
  <si>
    <t>35-2 HAMS FORK</t>
  </si>
  <si>
    <t>UNIT D-2</t>
  </si>
  <si>
    <t>4903705440</t>
  </si>
  <si>
    <t>D.S.T.</t>
  </si>
  <si>
    <t>4903705359</t>
  </si>
  <si>
    <t>4903705131</t>
  </si>
  <si>
    <t>4903705100</t>
  </si>
  <si>
    <t>LEAD LINE</t>
  </si>
  <si>
    <t>HIAWATHA</t>
  </si>
  <si>
    <t>4903705064</t>
  </si>
  <si>
    <t>4903705593</t>
  </si>
  <si>
    <t>4903705395</t>
  </si>
  <si>
    <t>HALLIBURTON DRILL STEM TEST</t>
  </si>
  <si>
    <t>4903705985</t>
  </si>
  <si>
    <t>109</t>
  </si>
  <si>
    <t>4903706084</t>
  </si>
  <si>
    <t>LOST SOLDIER UNIT</t>
  </si>
  <si>
    <t>SINCLAIR RESEARCH INC.</t>
  </si>
  <si>
    <t>5 STATE LINE UNIT</t>
  </si>
  <si>
    <t>W W</t>
  </si>
  <si>
    <t>BUTTERWICK GOVERNMENT 1-18</t>
  </si>
  <si>
    <t>ALKALINE CREEK</t>
  </si>
  <si>
    <t>4903705136</t>
  </si>
  <si>
    <t>DST NO. 15</t>
  </si>
  <si>
    <t>DST NO. 18</t>
  </si>
  <si>
    <t>CANYON CREEK</t>
  </si>
  <si>
    <t>4903705125</t>
  </si>
  <si>
    <t>4903705151</t>
  </si>
  <si>
    <t>TRAIL UNIT NO. 4</t>
  </si>
  <si>
    <t>4903705094</t>
  </si>
  <si>
    <t>4903705584</t>
  </si>
  <si>
    <t>4903705630</t>
  </si>
  <si>
    <t>4903705641</t>
  </si>
  <si>
    <t>4903705660</t>
  </si>
  <si>
    <t>JOHNSON TESTER</t>
  </si>
  <si>
    <t>4903705622</t>
  </si>
  <si>
    <t>4903706019</t>
  </si>
  <si>
    <t>SINCLAIR WERTZ 31</t>
  </si>
  <si>
    <t>4903705697</t>
  </si>
  <si>
    <t>DST NO. 1A</t>
  </si>
  <si>
    <t>LOST SOLDIER</t>
  </si>
  <si>
    <t>4903705997</t>
  </si>
  <si>
    <t>4903706157</t>
  </si>
  <si>
    <t>67A</t>
  </si>
  <si>
    <t>4903705968</t>
  </si>
  <si>
    <t>4903705970</t>
  </si>
  <si>
    <t>DST NO. 10B</t>
  </si>
  <si>
    <t>4903706210</t>
  </si>
  <si>
    <t>WERTZ ABC 22</t>
  </si>
  <si>
    <t>4903706221</t>
  </si>
  <si>
    <t>CAMBRIAN</t>
  </si>
  <si>
    <t>4903706045</t>
  </si>
  <si>
    <t>SINCLAIR 112 A</t>
  </si>
  <si>
    <t>4903706012</t>
  </si>
  <si>
    <t>4903706232</t>
  </si>
  <si>
    <t>PROD.</t>
  </si>
  <si>
    <t>L. SOLDIER A TR 3 MLL2</t>
  </si>
  <si>
    <t>FLOW</t>
  </si>
  <si>
    <t>GUNN QUEALY NO. 1</t>
  </si>
  <si>
    <t>FLOW TO SURFACE</t>
  </si>
  <si>
    <t>FERGUSON GOVERNMENT 26-1</t>
  </si>
  <si>
    <t>PRODUCTION 7/30/71</t>
  </si>
  <si>
    <t>TR-13-C-111</t>
  </si>
  <si>
    <t>TR-9-C-9</t>
  </si>
  <si>
    <t>TR-9-C-6</t>
  </si>
  <si>
    <t>PRODUCTION (12/27/71)</t>
  </si>
  <si>
    <t>MCDERMOTT ESTATE NO. 2</t>
  </si>
  <si>
    <t>WERTZ NO. 40</t>
  </si>
  <si>
    <t>PRODUCTION (8/31/71)</t>
  </si>
  <si>
    <t>Report</t>
  </si>
  <si>
    <t>JONAH</t>
  </si>
  <si>
    <t>UNION PACIFIC NO. 4</t>
  </si>
  <si>
    <t>ROUND VALLEY</t>
  </si>
  <si>
    <t>4903705617</t>
  </si>
  <si>
    <t>4903705664</t>
  </si>
  <si>
    <t>TEXAS NATIONAL 2-8</t>
  </si>
  <si>
    <t>4903705559</t>
  </si>
  <si>
    <t>UNIT NO. 2 19-1</t>
  </si>
  <si>
    <t>4903705549</t>
  </si>
  <si>
    <t>4903706433</t>
  </si>
  <si>
    <t>3 ARCH UNIT</t>
  </si>
  <si>
    <t>4903705508</t>
  </si>
  <si>
    <t>4903705502</t>
  </si>
  <si>
    <t>4903705478</t>
  </si>
  <si>
    <t>4903705634</t>
  </si>
  <si>
    <t>55 UNIT</t>
  </si>
  <si>
    <t>TEST NO. 2</t>
  </si>
  <si>
    <t>4903705779</t>
  </si>
  <si>
    <t>4903705789</t>
  </si>
  <si>
    <t>NO. 1 FEATHERSTONE</t>
  </si>
  <si>
    <t>PROD. DST NO. 1</t>
  </si>
  <si>
    <t>4903705756</t>
  </si>
  <si>
    <t>4903705757</t>
  </si>
  <si>
    <t>HORN CANYON</t>
  </si>
  <si>
    <t>4903705915</t>
  </si>
  <si>
    <t>HORN CANYON NO. 1-A</t>
  </si>
  <si>
    <t>TIPTON</t>
  </si>
  <si>
    <t>4903705713</t>
  </si>
  <si>
    <t>TIPTON NO. 1</t>
  </si>
  <si>
    <t>DST NO. 7 (BOTTOM)</t>
  </si>
  <si>
    <t>4903705811</t>
  </si>
  <si>
    <t>PLAYA</t>
  </si>
  <si>
    <t>4903705809</t>
  </si>
  <si>
    <t>10-11D UNIT</t>
  </si>
  <si>
    <t>4903705744</t>
  </si>
  <si>
    <t>1-34 GOVERNMENT</t>
  </si>
  <si>
    <t>PATRICK DRAW NORTH</t>
  </si>
  <si>
    <t>4903705706</t>
  </si>
  <si>
    <t>UP 44-35R</t>
  </si>
  <si>
    <t>4903705704</t>
  </si>
  <si>
    <t>4903705775</t>
  </si>
  <si>
    <t>CAMERON U.P. NO. 1</t>
  </si>
  <si>
    <t>4903705201</t>
  </si>
  <si>
    <t>4903705209</t>
  </si>
  <si>
    <t>23-36C STATE</t>
  </si>
  <si>
    <t>DST 5A</t>
  </si>
  <si>
    <t>JOYCE CREEK</t>
  </si>
  <si>
    <t>4903705228</t>
  </si>
  <si>
    <t>4903705142</t>
  </si>
  <si>
    <t>4-15 GOVERNMENT</t>
  </si>
  <si>
    <t>SHELL CREEK</t>
  </si>
  <si>
    <t>4903705169</t>
  </si>
  <si>
    <t>42-28 UNIT</t>
  </si>
  <si>
    <t>4903705165</t>
  </si>
  <si>
    <t>JACKKNIFE SPRING</t>
  </si>
  <si>
    <t>4903705294</t>
  </si>
  <si>
    <t>4903705286</t>
  </si>
  <si>
    <t>4903705256</t>
  </si>
  <si>
    <t>1 WALLWAY-GOVERNMENT</t>
  </si>
  <si>
    <t>4903705273</t>
  </si>
  <si>
    <t>2-X BURNT CANYON</t>
  </si>
  <si>
    <t>4903705259</t>
  </si>
  <si>
    <t>A. J. POSTON NO. 2</t>
  </si>
  <si>
    <t>4903705280</t>
  </si>
  <si>
    <t>1 FIREHOLE UNIT</t>
  </si>
  <si>
    <t>4903760021</t>
  </si>
  <si>
    <t>4903705822</t>
  </si>
  <si>
    <t>TRAIL</t>
  </si>
  <si>
    <t>4903705146</t>
  </si>
  <si>
    <t>CHEROKEE RIDGE</t>
  </si>
  <si>
    <t>EIGHT MILE LAKE 13-04</t>
  </si>
  <si>
    <t>9201</t>
  </si>
  <si>
    <t>T18N R094W S35 fMESAVERDE</t>
  </si>
  <si>
    <t>4903726173</t>
  </si>
  <si>
    <t>5 CHAMPLIN 261 I</t>
  </si>
  <si>
    <t>L1</t>
  </si>
  <si>
    <t>4903724762</t>
  </si>
  <si>
    <t>CHAMPLIN 292 B3</t>
  </si>
  <si>
    <t>10141</t>
  </si>
  <si>
    <t>T18N R094W S27 fMESAVERDE</t>
  </si>
  <si>
    <t>4903724093</t>
  </si>
  <si>
    <t>WAMSUTTER RIM 27-03</t>
  </si>
  <si>
    <t>9626</t>
  </si>
  <si>
    <t>4903724598</t>
  </si>
  <si>
    <t>WAMSUTTER RIM 21-02</t>
  </si>
  <si>
    <t>9815</t>
  </si>
  <si>
    <t>4903726175</t>
  </si>
  <si>
    <t>1-7 261 CHAMPLIN</t>
  </si>
  <si>
    <t>4903726348</t>
  </si>
  <si>
    <t>1-7 WAMSUTTER RIM</t>
  </si>
  <si>
    <t>T18N R094W S35 fMESAVERDE/ALMOND</t>
  </si>
  <si>
    <t>4903724278</t>
  </si>
  <si>
    <t>CHAMPOIN 261 I3</t>
  </si>
  <si>
    <t>9487</t>
  </si>
  <si>
    <t>T18N R094W S23 fMESAVERDE</t>
  </si>
  <si>
    <t>4903725373</t>
  </si>
  <si>
    <t>WAMSUTTER RIM 23-02</t>
  </si>
  <si>
    <t>9463</t>
  </si>
  <si>
    <t>T18N R094W S06 fMESAVERDE/ALMOND</t>
  </si>
  <si>
    <t>4903724766</t>
  </si>
  <si>
    <t>RED LAKES 13-6</t>
  </si>
  <si>
    <t>9820</t>
  </si>
  <si>
    <t>ENERGY LABS CASPER ID No C03020474-007</t>
  </si>
  <si>
    <t>4903726207</t>
  </si>
  <si>
    <t>11-9 EIGHT MILE</t>
  </si>
  <si>
    <t>4903725258</t>
  </si>
  <si>
    <t>CHAMPLIN 261 I4</t>
  </si>
  <si>
    <t>CHAMPLIN 292: AMOCO B-1</t>
  </si>
  <si>
    <t>10311</t>
  </si>
  <si>
    <t>CHEMICAL AND GEOLOGICAL LABS CASPER ID No 30627-2</t>
  </si>
  <si>
    <t>INDUSTRIAL GAS SERVICES INC</t>
  </si>
  <si>
    <t>9982</t>
  </si>
  <si>
    <t>4903726461</t>
  </si>
  <si>
    <t>9 CHAMPLIN 222 A</t>
  </si>
  <si>
    <t>T18N R094W S17 fMESAVERDE</t>
  </si>
  <si>
    <t>4903725092</t>
  </si>
  <si>
    <t>WAMSUTTER RIM 17-01</t>
  </si>
  <si>
    <t>9911</t>
  </si>
  <si>
    <t>4903724044</t>
  </si>
  <si>
    <t>WAMSUTTER RIM 01-01 PAD</t>
  </si>
  <si>
    <t>9890</t>
  </si>
  <si>
    <t>4903725528</t>
  </si>
  <si>
    <t>WAMSUTTER RIM 15-02</t>
  </si>
  <si>
    <t>9542</t>
  </si>
  <si>
    <t>T18N R094W S27 fMESAVERDE/ALMOND</t>
  </si>
  <si>
    <t>T26N R112W S23 fFRONTIER</t>
  </si>
  <si>
    <t>4902320924</t>
  </si>
  <si>
    <t>22-23</t>
  </si>
  <si>
    <t>7532</t>
  </si>
  <si>
    <t>WESTERN ATLAS CORE LABS  LAB No 941627-21</t>
  </si>
  <si>
    <t>T26N R112W S34 fFRONTIER</t>
  </si>
  <si>
    <t>4902320372</t>
  </si>
  <si>
    <t>13-34</t>
  </si>
  <si>
    <t>WESTERN ATLAS CORE LABS  LAB No 941627-36</t>
  </si>
  <si>
    <t>4902320062</t>
  </si>
  <si>
    <t>34-23</t>
  </si>
  <si>
    <t>7793</t>
  </si>
  <si>
    <t>WESTERN ATLAS CORE LABS  LAB No 941627-62</t>
  </si>
  <si>
    <t>4902320928</t>
  </si>
  <si>
    <t>43-32</t>
  </si>
  <si>
    <t>7963</t>
  </si>
  <si>
    <t>WESTERN ATLAS CORE LABS  LAB No 941627-73</t>
  </si>
  <si>
    <t>T26N R112W S29 fFRONTIER</t>
  </si>
  <si>
    <t>4902320387</t>
  </si>
  <si>
    <t>24-29</t>
  </si>
  <si>
    <t>7893</t>
  </si>
  <si>
    <t>WESTERN ATLAS CORE LABS  LAB No 941627-28</t>
  </si>
  <si>
    <t>4902320919</t>
  </si>
  <si>
    <t>41-26</t>
  </si>
  <si>
    <t>8354</t>
  </si>
  <si>
    <t>WESTERN ATLAS CORE LABS  LAB No 941627-69</t>
  </si>
  <si>
    <t>4902320923</t>
  </si>
  <si>
    <t>14-23</t>
  </si>
  <si>
    <t>7616</t>
  </si>
  <si>
    <t>WESTERN ATLAS CORE LABS  LAB No 941627-41</t>
  </si>
  <si>
    <t>T26N R112W S36 fFRONTIER</t>
  </si>
  <si>
    <t>4902320908</t>
  </si>
  <si>
    <t>43-36</t>
  </si>
  <si>
    <t>7408</t>
  </si>
  <si>
    <t>WYOMING ANALYTICAL LABS ROCK SPRINGS ID No BPW00894</t>
  </si>
  <si>
    <t>WYOMING ANALYTICAL LABS ROCK SPRINGS ID No D7078</t>
  </si>
  <si>
    <t>WYOMING ANALYTICAL LABS ROCK SPRINGS ID No BPW00886</t>
  </si>
  <si>
    <t>16-1 MARAT</t>
  </si>
  <si>
    <t>13502</t>
  </si>
  <si>
    <t>WELL</t>
  </si>
  <si>
    <t>FIRST ENERGY</t>
  </si>
  <si>
    <t>LT BRN CLOUDY WATER</t>
  </si>
  <si>
    <t>PRECISION SERVICE CASPER LAB No 1249-2</t>
  </si>
  <si>
    <t>T13N R114W S33 fCLOVERLY</t>
  </si>
  <si>
    <t>4904120771</t>
  </si>
  <si>
    <t>4904120377</t>
  </si>
  <si>
    <t>13-28 TAYL</t>
  </si>
  <si>
    <t>B-1 WHISKE</t>
  </si>
  <si>
    <t>4904120808</t>
  </si>
  <si>
    <t>1-27 FED</t>
  </si>
  <si>
    <t>ANADARKO PETROLEUM</t>
  </si>
  <si>
    <t>T13N R114W S28 fCLOVERLY</t>
  </si>
  <si>
    <t>T14N R091W S12 fCHEROKEE CREEK</t>
  </si>
  <si>
    <t>4900720980</t>
  </si>
  <si>
    <t>4-12I BROWNING FEDERAL</t>
  </si>
  <si>
    <t>ANADARKO PETROLEUM CORPORATION</t>
  </si>
  <si>
    <t>3309</t>
  </si>
  <si>
    <t>T14N R091W S02 fDEEP CREEK</t>
  </si>
  <si>
    <t>4900720981</t>
  </si>
  <si>
    <t>1-2 BROWN COW DISPOSAL</t>
  </si>
  <si>
    <t>3438</t>
  </si>
  <si>
    <t>T14N R091W S01 fMESAVERDE</t>
  </si>
  <si>
    <t>4900722531</t>
  </si>
  <si>
    <t>23-1-1491 BROWN COW</t>
  </si>
  <si>
    <t>SOUTHERN MINERAL CORP</t>
  </si>
  <si>
    <t>T14N R091W S12 fMESAVERDE/ALMOND</t>
  </si>
  <si>
    <t>4900722532</t>
  </si>
  <si>
    <t>21-12 BROWN COW FED</t>
  </si>
  <si>
    <t>RADIUM 226 0.9 PCI L</t>
  </si>
  <si>
    <t>ENERGY LABS - ID NO CO5051017-002</t>
  </si>
  <si>
    <t>DEVON SFS OPERATING</t>
  </si>
  <si>
    <t>T14N R093W S08 fLEWIS</t>
  </si>
  <si>
    <t>LOOKOUT WASH</t>
  </si>
  <si>
    <t>4900722556</t>
  </si>
  <si>
    <t>LOOKOUT WASH 40-8L</t>
  </si>
  <si>
    <t>CABOT OIL AND GAS</t>
  </si>
  <si>
    <t>QUESTAR APPLIED TECHNOLOGY ROCK SPRINGS</t>
  </si>
  <si>
    <t>T14N R093W S17 fMESAVERDE/ALMOND</t>
  </si>
  <si>
    <t>4900722378</t>
  </si>
  <si>
    <t>LOOKOUT WASH 20-17V</t>
  </si>
  <si>
    <t>10742</t>
  </si>
  <si>
    <t>T14N R093W S16 fMESAVERDE/ALMOND</t>
  </si>
  <si>
    <t>4900722915</t>
  </si>
  <si>
    <t>40-16</t>
  </si>
  <si>
    <t>CABOT OIL &amp; GAS CORPORATION</t>
  </si>
  <si>
    <t>QUESTAR EXPLORATION AND PRODUCTION</t>
  </si>
  <si>
    <t>AMOCO PRODUCTION COMPANY</t>
  </si>
  <si>
    <t>T15N R091W S36 fMESAVERDE/ALMOND</t>
  </si>
  <si>
    <t>4900721802</t>
  </si>
  <si>
    <t>5-36</t>
  </si>
  <si>
    <t>PETROLEUM DEVELOPMENT CORPORATION</t>
  </si>
  <si>
    <t>BJ SERVICES BRIGHTON CO</t>
  </si>
  <si>
    <t>438</t>
  </si>
  <si>
    <t>8198</t>
  </si>
  <si>
    <t>BEUERMAN AND ASSOCIATES BUTTE MT</t>
  </si>
  <si>
    <t>T15N R091W S14 fCOW CREEK</t>
  </si>
  <si>
    <t>10-14 WILD</t>
  </si>
  <si>
    <t>3183</t>
  </si>
  <si>
    <t>4360</t>
  </si>
  <si>
    <t>T15N R092W S28 fMESAVERDE</t>
  </si>
  <si>
    <t>4900720295</t>
  </si>
  <si>
    <t>CIG EXPLORATION</t>
  </si>
  <si>
    <t>T15N R093W S13 fMESAVERDE</t>
  </si>
  <si>
    <t>4900720297</t>
  </si>
  <si>
    <t>WATER WELL</t>
  </si>
  <si>
    <t>WESTERN ATLAS INTERNATIONAL - CORE LABORATORIES LAB No 900368-1</t>
  </si>
  <si>
    <t>CELCIUS BLM</t>
  </si>
  <si>
    <t>YATES PETROLEUM</t>
  </si>
  <si>
    <t>BJ SERVICES ROCK SPRINGS</t>
  </si>
  <si>
    <t>T15N R101W S31 fMESAVERDE</t>
  </si>
  <si>
    <t>4903725533</t>
  </si>
  <si>
    <t>PR FED 15101-SW-31</t>
  </si>
  <si>
    <t>1372</t>
  </si>
  <si>
    <t>WARREN E AND P</t>
  </si>
  <si>
    <t>RA 226=13.4 pCi/L;  TPH=0.5 MG/L</t>
  </si>
  <si>
    <t>T15N R101W S31 fMESAVERDE/ERICSON</t>
  </si>
  <si>
    <t>4903725662</t>
  </si>
  <si>
    <t>PR FED 15101-31I</t>
  </si>
  <si>
    <t>3416</t>
  </si>
  <si>
    <t>4.2 MG/L TPH;  RA 226=7.2pCi/L</t>
  </si>
  <si>
    <t>T15N R104W S11 fPHOSPHORIA</t>
  </si>
  <si>
    <t>PRETTY WATER CREEK</t>
  </si>
  <si>
    <t>4903721418</t>
  </si>
  <si>
    <t>FED. 3-11</t>
  </si>
  <si>
    <t>6978</t>
  </si>
  <si>
    <t>IBEX RESOURCES OPERATING</t>
  </si>
  <si>
    <t>WYOMING ANALYTICAL LABS LAB No C6958</t>
  </si>
  <si>
    <t>WYOMING ANALYTICAL LABS ROCK SPRINGS LAB No C6956</t>
  </si>
  <si>
    <t>WYOMING ANALYTICAL LABS LAB No 6957</t>
  </si>
  <si>
    <t>CHEVRON USA</t>
  </si>
  <si>
    <t>T16N R091W S07 fMESAVERDE</t>
  </si>
  <si>
    <t>4900722156</t>
  </si>
  <si>
    <t>CCU 13-7</t>
  </si>
  <si>
    <t>1273</t>
  </si>
  <si>
    <t>DOUBLE EAGLE PETROLEUM</t>
  </si>
  <si>
    <t>ENERGY LABS CASPER ID No C03030791-001</t>
  </si>
  <si>
    <t>4900722323</t>
  </si>
  <si>
    <t>CCU 22-7</t>
  </si>
  <si>
    <t>1280</t>
  </si>
  <si>
    <t>ENERGY LABS CASPER ID No C03070745-001</t>
  </si>
  <si>
    <t>22-7</t>
  </si>
  <si>
    <t>ENERGY LABS CASPER ID No C0370745-001</t>
  </si>
  <si>
    <t>T16N R091W S06 fMESAVERDE</t>
  </si>
  <si>
    <t>4900722321</t>
  </si>
  <si>
    <t>CCU 24-6</t>
  </si>
  <si>
    <t>1035</t>
  </si>
  <si>
    <t>ENERGY LABS CASPER ID NO C03060467-003</t>
  </si>
  <si>
    <t>24-6 CCU</t>
  </si>
  <si>
    <t>DOUBLE EAGLE PETROLEUM CO</t>
  </si>
  <si>
    <t>4900722322</t>
  </si>
  <si>
    <t>CCU 11-7</t>
  </si>
  <si>
    <t>1349</t>
  </si>
  <si>
    <t>ENERGY LABS CASPER ID No C03030791-002</t>
  </si>
  <si>
    <t>T16N R091W S07 fDEEP CREEK</t>
  </si>
  <si>
    <t>4900722204</t>
  </si>
  <si>
    <t>CCU 13-7A DEEP CREEK</t>
  </si>
  <si>
    <t>13-7 CCU</t>
  </si>
  <si>
    <t>T16N R091W S07 fCODY/STEELE/BAXTER</t>
  </si>
  <si>
    <t>13-7A</t>
  </si>
  <si>
    <t>4900722157</t>
  </si>
  <si>
    <t>14-7</t>
  </si>
  <si>
    <t>CCU 14-7</t>
  </si>
  <si>
    <t>ENERGY LABS CASPER ID No C04031018-002</t>
  </si>
  <si>
    <t>22-7 CCU</t>
  </si>
  <si>
    <t>11-7</t>
  </si>
  <si>
    <t>4900720403</t>
  </si>
  <si>
    <t>9662</t>
  </si>
  <si>
    <t>CCU 3-12 I</t>
  </si>
  <si>
    <t>9686</t>
  </si>
  <si>
    <t>4900721921</t>
  </si>
  <si>
    <t>CCU 32-12</t>
  </si>
  <si>
    <t>1186</t>
  </si>
  <si>
    <t>ENERGY LABS CASPER ID No C03060467-002</t>
  </si>
  <si>
    <t>T16N R092W S01 fMESAVERDE</t>
  </si>
  <si>
    <t>4900722396</t>
  </si>
  <si>
    <t>44-1 CCU</t>
  </si>
  <si>
    <t>T16N R092W S12 fDEEP CREEK</t>
  </si>
  <si>
    <t>4900722871</t>
  </si>
  <si>
    <t>1-CCU MAD</t>
  </si>
  <si>
    <t>4900721920</t>
  </si>
  <si>
    <t>CCU 44-12</t>
  </si>
  <si>
    <t>1258</t>
  </si>
  <si>
    <t>ENERGY LABS CASPER ID No C03070745-002</t>
  </si>
  <si>
    <t>3339</t>
  </si>
  <si>
    <t>4900721919</t>
  </si>
  <si>
    <t>42-12 CCU</t>
  </si>
  <si>
    <t>ENERGY LABS CASPER ID NO C03030111-001</t>
  </si>
  <si>
    <t>44-12 CCU</t>
  </si>
  <si>
    <t>32-12 CCU</t>
  </si>
  <si>
    <t>BP AMERICA PRODUCTION COMPANY</t>
  </si>
  <si>
    <t>T16N R093W S05 fMESAVERDE/ALMOND</t>
  </si>
  <si>
    <t>4900722300</t>
  </si>
  <si>
    <t>CHAMPLIN 444 D4</t>
  </si>
  <si>
    <t>9162</t>
  </si>
  <si>
    <t>9512</t>
  </si>
  <si>
    <t>9549</t>
  </si>
  <si>
    <t>T16N R094W S36 fMESAVERDE/ALMOND</t>
  </si>
  <si>
    <t>4903722333</t>
  </si>
  <si>
    <t>T16N R095W S01 fLEWIS-MESAVERDE</t>
  </si>
  <si>
    <t>4903725894</t>
  </si>
  <si>
    <t>1-1 WILLOW CREEK</t>
  </si>
  <si>
    <t>T16N R098W S07 fLANCE-MESAVERDE</t>
  </si>
  <si>
    <t>4903724900</t>
  </si>
  <si>
    <t>KINNEY SPRINGS 07-01</t>
  </si>
  <si>
    <t>LANCE-MESAVERDE</t>
  </si>
  <si>
    <t>8788</t>
  </si>
  <si>
    <t>BP AMERICA PRODUCTION CO</t>
  </si>
  <si>
    <t>T16N R098W S03 fLANCE-MESAVERDE</t>
  </si>
  <si>
    <t>4903725266</t>
  </si>
  <si>
    <t>KINNEY SPRINGS 03-01</t>
  </si>
  <si>
    <t>8885</t>
  </si>
  <si>
    <t>T16N R098W S09 fLANCE-MESAVERDE</t>
  </si>
  <si>
    <t>4903725300</t>
  </si>
  <si>
    <t>KINNEY SPRINGS 09-01</t>
  </si>
  <si>
    <t>9270</t>
  </si>
  <si>
    <t>10906</t>
  </si>
  <si>
    <t>T16N R099W S21 fLEWIS-MESAVERDE/ALMOND</t>
  </si>
  <si>
    <t>4903724978</t>
  </si>
  <si>
    <t>BITTER CREEK 21-04</t>
  </si>
  <si>
    <t>10776</t>
  </si>
  <si>
    <t>T16N R099W S21 fMESAVERDE/ALMOND</t>
  </si>
  <si>
    <t>4903724925</t>
  </si>
  <si>
    <t>BITTER CREEK 21-03</t>
  </si>
  <si>
    <t>11236</t>
  </si>
  <si>
    <t>T16N R099W S15 fMESAVERDE/ALMOND</t>
  </si>
  <si>
    <t>4903724736</t>
  </si>
  <si>
    <t>BITTER CREEK 15-03</t>
  </si>
  <si>
    <t>10862</t>
  </si>
  <si>
    <t>4903724661</t>
  </si>
  <si>
    <t>BITTER CREEK 15-02</t>
  </si>
  <si>
    <t>RME PETROLEUM COMPANY</t>
  </si>
  <si>
    <t>BAROID ROCK SPRINGS</t>
  </si>
  <si>
    <t>UNIT NO. 24</t>
  </si>
  <si>
    <t>4900705982</t>
  </si>
  <si>
    <t>4900705987</t>
  </si>
  <si>
    <t>4900705993</t>
  </si>
  <si>
    <t>4900705985</t>
  </si>
  <si>
    <t>4900706001</t>
  </si>
  <si>
    <t>B-16</t>
  </si>
  <si>
    <t>PAN AMERICAN PETROLEUM CORP</t>
  </si>
  <si>
    <t>MESAVERDE/ROCK SPRINGS</t>
  </si>
  <si>
    <t>GREEN RIVER/TIPTON</t>
  </si>
  <si>
    <t>Source</t>
  </si>
  <si>
    <t>USGS-PWD</t>
  </si>
  <si>
    <t>WOGCC</t>
  </si>
  <si>
    <t>NE NW</t>
  </si>
  <si>
    <t xml:space="preserve"> C SW</t>
  </si>
  <si>
    <t>NW NW</t>
  </si>
  <si>
    <t>SW SW</t>
  </si>
  <si>
    <t>NE SE</t>
  </si>
  <si>
    <t>SE NW</t>
  </si>
  <si>
    <t>NW SE</t>
  </si>
  <si>
    <t>NW SW</t>
  </si>
  <si>
    <t>MESA VERDE</t>
  </si>
  <si>
    <t xml:space="preserve"> C NW</t>
  </si>
  <si>
    <t>12 MAHONEY</t>
  </si>
  <si>
    <t>1-3 CRESTO</t>
  </si>
  <si>
    <t>SE SW</t>
  </si>
  <si>
    <t>14-14 WILD</t>
  </si>
  <si>
    <t>C NW</t>
  </si>
  <si>
    <t>BP AMERICA</t>
  </si>
  <si>
    <t>L 2</t>
  </si>
  <si>
    <t>SW NE</t>
  </si>
  <si>
    <t>STANDARD DRAW</t>
  </si>
  <si>
    <t>CHAMPLIN 237 A3</t>
  </si>
  <si>
    <t>C SW</t>
  </si>
  <si>
    <t>CHAMPLIN 261 G1</t>
  </si>
  <si>
    <t>CHAMPLIN 261 D4</t>
  </si>
  <si>
    <t>C NE</t>
  </si>
  <si>
    <t xml:space="preserve">   SW</t>
  </si>
  <si>
    <t>SW NW</t>
  </si>
  <si>
    <t>1-5 WILD C</t>
  </si>
  <si>
    <t>4903723502</t>
  </si>
  <si>
    <t>4903723511</t>
  </si>
  <si>
    <t>4903723550</t>
  </si>
  <si>
    <t>4903723588</t>
  </si>
  <si>
    <t>4903723593</t>
  </si>
  <si>
    <t>4903723595</t>
  </si>
  <si>
    <t>4903723639</t>
  </si>
  <si>
    <t>4903723643</t>
  </si>
  <si>
    <t>4903723706</t>
  </si>
  <si>
    <t>4903723708</t>
  </si>
  <si>
    <t>4903723709</t>
  </si>
  <si>
    <t>4903723725</t>
  </si>
  <si>
    <t>4903723737</t>
  </si>
  <si>
    <t>4903723739</t>
  </si>
  <si>
    <t>4903723740</t>
  </si>
  <si>
    <t>4903723804</t>
  </si>
  <si>
    <t>4903723806</t>
  </si>
  <si>
    <t>4903723810</t>
  </si>
  <si>
    <t>4903723811</t>
  </si>
  <si>
    <t>4903723819</t>
  </si>
  <si>
    <t>4903723918</t>
  </si>
  <si>
    <t>4903723960</t>
  </si>
  <si>
    <t>4903723980</t>
  </si>
  <si>
    <t>4903723989</t>
  </si>
  <si>
    <t>4903724146</t>
  </si>
  <si>
    <t>4903724152</t>
  </si>
  <si>
    <t>4903724154</t>
  </si>
  <si>
    <t>4903724301</t>
  </si>
  <si>
    <t>4903724315</t>
  </si>
  <si>
    <t>4903724318</t>
  </si>
  <si>
    <t>4903724319</t>
  </si>
  <si>
    <t>4903724324</t>
  </si>
  <si>
    <t>4903724340</t>
  </si>
  <si>
    <t>4903724356</t>
  </si>
  <si>
    <t>4903724373</t>
  </si>
  <si>
    <t>4903724374</t>
  </si>
  <si>
    <t>4903724378</t>
  </si>
  <si>
    <t>4903724383</t>
  </si>
  <si>
    <t>4903724437</t>
  </si>
  <si>
    <t>4903724465</t>
  </si>
  <si>
    <t>4903724468</t>
  </si>
  <si>
    <t>4903724470</t>
  </si>
  <si>
    <t>4903724472</t>
  </si>
  <si>
    <t>4903724481</t>
  </si>
  <si>
    <t>4903724488</t>
  </si>
  <si>
    <t>4903724491</t>
  </si>
  <si>
    <t>4903724493</t>
  </si>
  <si>
    <t>4903724505</t>
  </si>
  <si>
    <t>4903724509</t>
  </si>
  <si>
    <t>4903724541</t>
  </si>
  <si>
    <t>4903724556</t>
  </si>
  <si>
    <t>4903724580</t>
  </si>
  <si>
    <t>4903724624</t>
  </si>
  <si>
    <t>4903724646</t>
  </si>
  <si>
    <t>4903725118</t>
  </si>
  <si>
    <t xml:space="preserve">BROWNING 1-13 </t>
  </si>
  <si>
    <t>MEXICAN FLATS 1</t>
  </si>
  <si>
    <t>BROWNS HILL J-31X</t>
  </si>
  <si>
    <t>ESPY UNIT 9</t>
  </si>
  <si>
    <t>SIERRA MADRE</t>
  </si>
  <si>
    <t>MCPHERSON SPRINGS B 26-2</t>
  </si>
  <si>
    <t>MCPHERSON SPRINGS</t>
  </si>
  <si>
    <t>BLUE GAP</t>
  </si>
  <si>
    <t>DRIPPING ROCK</t>
  </si>
  <si>
    <t>MULLIGAN DRAW</t>
  </si>
  <si>
    <t>BITTER CREEK II UNIT NO 1</t>
  </si>
  <si>
    <t>BRADY</t>
  </si>
  <si>
    <t>BALDY BUTTE</t>
  </si>
  <si>
    <t>HIGGINS</t>
  </si>
  <si>
    <t>19D BRADY DEEP UPRR 22-31</t>
  </si>
  <si>
    <t>SEPARATION FLATS</t>
  </si>
  <si>
    <t>4900706937</t>
  </si>
  <si>
    <t>12-1 ROSEN GOVERNMENT</t>
  </si>
  <si>
    <t>4900705011</t>
  </si>
  <si>
    <t>4900706938</t>
  </si>
  <si>
    <t>4900720081</t>
  </si>
  <si>
    <t>NO. 1 MARY BLAIR</t>
  </si>
  <si>
    <t>DST NO. 2 (FLOW)</t>
  </si>
  <si>
    <t>DST NO. 3 (HOOKWALL)</t>
  </si>
  <si>
    <t>4900720016</t>
  </si>
  <si>
    <t>DST NO. 10 (BOTTOM)</t>
  </si>
  <si>
    <t>DST NO. 10 (MFE CHAMBER)</t>
  </si>
  <si>
    <t>BARREL SPRINGS</t>
  </si>
  <si>
    <t>4900705091</t>
  </si>
  <si>
    <t>4900705087</t>
  </si>
  <si>
    <t>PRODUCTION (3-16-65)</t>
  </si>
  <si>
    <t>4900706920</t>
  </si>
  <si>
    <t>4900706919</t>
  </si>
  <si>
    <t>4900720017</t>
  </si>
  <si>
    <t>CHEROKEE CREEK</t>
  </si>
  <si>
    <t>4900705062</t>
  </si>
  <si>
    <t>32-23</t>
  </si>
  <si>
    <t>4900705069</t>
  </si>
  <si>
    <t>PRODUCTION 10-19-65 (10:00 A.M.)</t>
  </si>
  <si>
    <t>BROWNING</t>
  </si>
  <si>
    <t>4900720078</t>
  </si>
  <si>
    <t>1-12 FEDERAL</t>
  </si>
  <si>
    <t>DST NO. 5 (MFE TOOL)</t>
  </si>
  <si>
    <t>4900706952</t>
  </si>
  <si>
    <t>DST NO. 5 (MIDDLE)</t>
  </si>
  <si>
    <t>4900720032</t>
  </si>
  <si>
    <t>DST #3</t>
  </si>
  <si>
    <t>4900705122</t>
  </si>
  <si>
    <t>4900705722</t>
  </si>
  <si>
    <t>4900705724</t>
  </si>
  <si>
    <t>NO. 1 COW CREEK UNIT</t>
  </si>
  <si>
    <t>4900705086</t>
  </si>
  <si>
    <t>4900705098</t>
  </si>
  <si>
    <t>4900705673</t>
  </si>
  <si>
    <t>4900705804</t>
  </si>
  <si>
    <t>4900705206</t>
  </si>
  <si>
    <t>ESPY</t>
  </si>
  <si>
    <t>4900705200</t>
  </si>
  <si>
    <t>4900720050</t>
  </si>
  <si>
    <t>1 JIM BAKER GOVERNMENT</t>
  </si>
  <si>
    <t>DST NO. 2-A (BOTTOM)</t>
  </si>
  <si>
    <t>BATTLE MOUNTAIN STATE NO. 1</t>
  </si>
  <si>
    <t>DST NO. 4 (TOP)</t>
  </si>
  <si>
    <t>4900705219</t>
  </si>
  <si>
    <t>4900706000</t>
  </si>
  <si>
    <t>UNIT A-13</t>
  </si>
  <si>
    <t>4900706932</t>
  </si>
  <si>
    <t>PRODUCTION (12/13/70)</t>
  </si>
  <si>
    <t>CHUGWATER</t>
  </si>
  <si>
    <t>PRODUCTION (12/12/70)</t>
  </si>
  <si>
    <t>GOV'T TROWBRIDGE NO. 1</t>
  </si>
  <si>
    <t>DST NO. 3 (FLOW SAMPLE 4-4-68)</t>
  </si>
  <si>
    <t>FLOWLINE</t>
  </si>
  <si>
    <t>4900705006</t>
  </si>
  <si>
    <t>DST NO. 10 MIDDLE</t>
  </si>
  <si>
    <t>4900705864</t>
  </si>
  <si>
    <t>C-7</t>
  </si>
  <si>
    <t>4900705776</t>
  </si>
  <si>
    <t>4900705063</t>
  </si>
  <si>
    <t>14-1</t>
  </si>
  <si>
    <t>4900705017</t>
  </si>
  <si>
    <t>1 PATENTED LAND GEORGE TEAGLE</t>
  </si>
  <si>
    <t>FLOW LINE</t>
  </si>
  <si>
    <t>4900720380</t>
  </si>
  <si>
    <t>DST NO 9 MFE</t>
  </si>
  <si>
    <t>ECHO SPRINGS</t>
  </si>
  <si>
    <t>4900720275</t>
  </si>
  <si>
    <t>CHAMPLIN 242 AMOCO A-1</t>
  </si>
  <si>
    <t>DST NO 1 SAMPLE CHAMBER</t>
  </si>
  <si>
    <t>4900720209</t>
  </si>
  <si>
    <t>DOTY MOUNTAIN NO 1</t>
  </si>
  <si>
    <t>4900720038</t>
  </si>
  <si>
    <t>4900720049</t>
  </si>
  <si>
    <t>DEEP CREEK</t>
  </si>
  <si>
    <t>4900720097</t>
  </si>
  <si>
    <t>WERTZ NO 52</t>
  </si>
  <si>
    <t>DST NO 13</t>
  </si>
  <si>
    <t>4900720258</t>
  </si>
  <si>
    <t>MESAVERDE/ERICSON</t>
  </si>
  <si>
    <t>4900720273</t>
  </si>
  <si>
    <t>4900720133</t>
  </si>
  <si>
    <t>CRESTON UNIT NO 1</t>
  </si>
  <si>
    <t>COAL GULCH</t>
  </si>
  <si>
    <t>CHAMPLIN 226 AMOCO A-1</t>
  </si>
  <si>
    <t>4900720252</t>
  </si>
  <si>
    <t>DEEP GULCH NO 1</t>
  </si>
  <si>
    <t>pH</t>
  </si>
  <si>
    <t>TDS</t>
  </si>
  <si>
    <t>WYOMING</t>
  </si>
  <si>
    <t>LINCOLN</t>
  </si>
  <si>
    <t>EMIGRANT SPRINGS</t>
  </si>
  <si>
    <t>2</t>
  </si>
  <si>
    <t>4902305081</t>
  </si>
  <si>
    <t>UNIT NO. 5</t>
  </si>
  <si>
    <t>PRODUCTION</t>
  </si>
  <si>
    <t>MG/L</t>
  </si>
  <si>
    <t>15</t>
  </si>
  <si>
    <t>4902305077</t>
  </si>
  <si>
    <t>UNIT NO. 3</t>
  </si>
  <si>
    <t>GREEN RIVER BEND</t>
  </si>
  <si>
    <t>4902305295</t>
  </si>
  <si>
    <t>T-35-2 GRBU</t>
  </si>
  <si>
    <t>MESAVERDE</t>
  </si>
  <si>
    <t>DST NO. 2 (BOTTOM)</t>
  </si>
  <si>
    <t>DST</t>
  </si>
  <si>
    <t>HOGSBACK SOUTH</t>
  </si>
  <si>
    <t>9</t>
  </si>
  <si>
    <t>4902305856</t>
  </si>
  <si>
    <t>MUDDY</t>
  </si>
  <si>
    <t>PRODUCTION (11-12-69)</t>
  </si>
  <si>
    <t>SUBLETTE</t>
  </si>
  <si>
    <t>TIP TOP</t>
  </si>
  <si>
    <t>32</t>
  </si>
  <si>
    <t>4903505934</t>
  </si>
  <si>
    <t>46-32-G</t>
  </si>
  <si>
    <t>DST (BOTTOM)</t>
  </si>
  <si>
    <t>BIRCH CREEK</t>
  </si>
  <si>
    <t>22</t>
  </si>
  <si>
    <t>4903505381</t>
  </si>
  <si>
    <t>UNIT NO. 40</t>
  </si>
  <si>
    <t>WASATCH/ALMY</t>
  </si>
  <si>
    <t>DST NO. 1</t>
  </si>
  <si>
    <t>BIG PINEY-LABARGE</t>
  </si>
  <si>
    <t>29</t>
  </si>
  <si>
    <t>4903505143</t>
  </si>
  <si>
    <t>ELBU NO. 16</t>
  </si>
  <si>
    <t>PRODUCED WATER</t>
  </si>
  <si>
    <t>5</t>
  </si>
  <si>
    <t>4903505545</t>
  </si>
  <si>
    <t>11 BELCO UNIT</t>
  </si>
  <si>
    <t>DST NO. 2</t>
  </si>
  <si>
    <t>1</t>
  </si>
  <si>
    <t>4902305309</t>
  </si>
  <si>
    <t>18 BELCO UNIT</t>
  </si>
  <si>
    <t>DST NO. 3</t>
  </si>
  <si>
    <t>4902305267</t>
  </si>
  <si>
    <t>UNIT T-4</t>
  </si>
  <si>
    <t>25</t>
  </si>
  <si>
    <t>4903506363</t>
  </si>
  <si>
    <t>1 UNIT</t>
  </si>
  <si>
    <t>36</t>
  </si>
  <si>
    <t>4903505917</t>
  </si>
  <si>
    <t>TRESNER STATE NO. 13</t>
  </si>
  <si>
    <t>PPM</t>
  </si>
  <si>
    <t>13</t>
  </si>
  <si>
    <t>4903505785</t>
  </si>
  <si>
    <t>23-13</t>
  </si>
  <si>
    <t>FRONTIER</t>
  </si>
  <si>
    <t>PROD. WATER</t>
  </si>
  <si>
    <t>HOGSBACK</t>
  </si>
  <si>
    <t>12</t>
  </si>
  <si>
    <t>4903505490</t>
  </si>
  <si>
    <t>86-12 HOGSBACK</t>
  </si>
  <si>
    <t>LABARGE</t>
  </si>
  <si>
    <t>20</t>
  </si>
  <si>
    <t>4903505386</t>
  </si>
  <si>
    <t>21 BNG</t>
  </si>
  <si>
    <t>FLOWING</t>
  </si>
  <si>
    <t>WELLHEAD</t>
  </si>
  <si>
    <t>21</t>
  </si>
  <si>
    <t>4903505393</t>
  </si>
  <si>
    <t>26 BNG</t>
  </si>
  <si>
    <t>19</t>
  </si>
  <si>
    <t>4903505357</t>
  </si>
  <si>
    <t>FIGURE FOUR CANYON</t>
  </si>
  <si>
    <t>10</t>
  </si>
  <si>
    <t>4903505456</t>
  </si>
  <si>
    <t>UNIT NO. 2</t>
  </si>
  <si>
    <t>4903505397</t>
  </si>
  <si>
    <t>NO. 1 UNIT</t>
  </si>
  <si>
    <t>Ca_meq</t>
  </si>
  <si>
    <t>Ca %</t>
  </si>
  <si>
    <t>Mg%</t>
  </si>
  <si>
    <t>NAK%</t>
  </si>
  <si>
    <t>Cl%</t>
  </si>
  <si>
    <t>HCO3%</t>
  </si>
  <si>
    <t>SO4%</t>
  </si>
  <si>
    <t>unit ab</t>
  </si>
  <si>
    <t>thick</t>
  </si>
  <si>
    <t>4903520397</t>
  </si>
  <si>
    <t>4903505967</t>
  </si>
  <si>
    <t>4903505941</t>
  </si>
  <si>
    <t>4903505005</t>
  </si>
  <si>
    <t>4903505923</t>
  </si>
  <si>
    <t>4903505003</t>
  </si>
  <si>
    <t>B-37</t>
  </si>
  <si>
    <t>73-31</t>
  </si>
  <si>
    <t>TRESNER STATE NO. 2</t>
  </si>
  <si>
    <t>UNIT E-2</t>
  </si>
  <si>
    <t>T 77-36-6</t>
  </si>
  <si>
    <t>TIP TOP NO. 77-2</t>
  </si>
  <si>
    <t>UNIT NO. 53</t>
  </si>
  <si>
    <t>M.W. NEWBERGER NO. 6</t>
  </si>
  <si>
    <t>LUFF-MARTINETS-ALPINE GOV'T NO. 1</t>
  </si>
  <si>
    <t>DEEP CREEK UNIT NO. 31-31</t>
  </si>
  <si>
    <t>CHAMPLIN NO. 198-AMOCO A NO. 1</t>
  </si>
  <si>
    <t>C. R. HETZLER NO. 3</t>
  </si>
  <si>
    <t>BELL BUTTE NO. 2</t>
  </si>
  <si>
    <t>CHAMPLIN AMOCO A-1 NO. 346</t>
  </si>
  <si>
    <t>U.P. NO. 2</t>
  </si>
  <si>
    <t>RAILROAD UNIT NO. 1</t>
  </si>
  <si>
    <t>FILLMORE CREEK NO. 1</t>
  </si>
  <si>
    <t>DESERT FLATS NO. 1</t>
  </si>
  <si>
    <t>GOVT CHAPIN NO. 1</t>
  </si>
  <si>
    <t>LEMANN GOV'T. NO. 2</t>
  </si>
  <si>
    <t>NO. 1 UPRR (13-20-104)</t>
  </si>
  <si>
    <t>FEDERAL NO. 1-30</t>
  </si>
  <si>
    <t>UPPR NO. 11-10</t>
  </si>
  <si>
    <t>UNIT A NO. 4</t>
  </si>
  <si>
    <t>UNIT B-1</t>
  </si>
  <si>
    <t>1 KENT RANCH UNIT</t>
  </si>
  <si>
    <t>4903705948</t>
  </si>
  <si>
    <t>1 MONUMENT FEDERAL</t>
  </si>
  <si>
    <t>4903705951</t>
  </si>
  <si>
    <t>1 USA CALCO</t>
  </si>
  <si>
    <t>DST TOP SPL.</t>
  </si>
  <si>
    <t>STATE LINE</t>
  </si>
  <si>
    <t>4903705031</t>
  </si>
  <si>
    <t>4903706458</t>
  </si>
  <si>
    <t>4903705128</t>
  </si>
  <si>
    <t>1 GOVERNMENT-VERMILLION</t>
  </si>
  <si>
    <t>SCHLUMBERGER FORM. TESTER</t>
  </si>
  <si>
    <t>DST NO. 5 (BOTTOM)</t>
  </si>
  <si>
    <t>Composite ID</t>
  </si>
  <si>
    <t>State</t>
  </si>
  <si>
    <t>County</t>
  </si>
  <si>
    <t>Field</t>
  </si>
  <si>
    <t>Qtr Qtr</t>
  </si>
  <si>
    <t>Section</t>
  </si>
  <si>
    <t>Township</t>
  </si>
  <si>
    <t>Range</t>
  </si>
  <si>
    <t>API number</t>
  </si>
  <si>
    <t>Well name</t>
  </si>
  <si>
    <t>Comp date</t>
  </si>
  <si>
    <t>Sampled Formation</t>
  </si>
  <si>
    <t>Count of Composite ID</t>
  </si>
  <si>
    <t>Unique ID</t>
  </si>
  <si>
    <t>Upper depth</t>
  </si>
  <si>
    <t>Lower Depth</t>
  </si>
  <si>
    <t>Sample method</t>
  </si>
  <si>
    <t>Sample Date</t>
  </si>
  <si>
    <t>Units</t>
  </si>
  <si>
    <t>Calcium</t>
  </si>
  <si>
    <t>Magnesium</t>
  </si>
  <si>
    <t>Sodium</t>
  </si>
  <si>
    <t>Potassium</t>
  </si>
  <si>
    <t>Sodium-Pot</t>
  </si>
  <si>
    <t>Chloride</t>
  </si>
  <si>
    <t>Bicarb</t>
  </si>
  <si>
    <t>Sulfate</t>
  </si>
  <si>
    <t>Original provider of data</t>
  </si>
  <si>
    <t>Lithium</t>
  </si>
  <si>
    <t>Iron</t>
  </si>
  <si>
    <t>Oil-Grease</t>
  </si>
  <si>
    <t>Arsenic</t>
  </si>
  <si>
    <t>Mercury</t>
  </si>
  <si>
    <t>Chromium</t>
  </si>
  <si>
    <t>Barium</t>
  </si>
  <si>
    <t>Selenium</t>
  </si>
  <si>
    <t>Zinc</t>
  </si>
  <si>
    <t>Cadmium</t>
  </si>
  <si>
    <t>Lead</t>
  </si>
  <si>
    <t>Comments</t>
  </si>
  <si>
    <t>BAGGS COAL ZONE (U. FORT UNION):  1256'-1266'</t>
  </si>
  <si>
    <t>FIVE POINT COAL ZONE (U. FORT UNION): 1523'-1544'</t>
  </si>
  <si>
    <t>COAL ZONE (U. FORT UNION):  1792'-1818'</t>
  </si>
  <si>
    <t>Radium 226</t>
  </si>
  <si>
    <t>TPH</t>
  </si>
  <si>
    <t>DST NO. 1; WOGCC lists this sample as Thaynes</t>
  </si>
  <si>
    <t>DST #2 MIDDLE; WAS WELL #2 OSTREA</t>
  </si>
  <si>
    <t>DST #2 TOP; WAS WELL #2 OSTREA</t>
  </si>
  <si>
    <t>DST #5 BOTTOM; WAS WELL #2 OSTREA</t>
  </si>
  <si>
    <t>DST 5   TOP; WAS WELL #2 OSTREA</t>
  </si>
  <si>
    <t>DST #1 BOTTOM; NITRATE &lt;0.1 MG/L</t>
  </si>
  <si>
    <t>Sulfide</t>
  </si>
  <si>
    <t>Manganese</t>
  </si>
  <si>
    <t>Aluminium</t>
  </si>
  <si>
    <t>Boron</t>
  </si>
  <si>
    <t>Fluoride</t>
  </si>
  <si>
    <t>Copper</t>
  </si>
  <si>
    <t>Strontium</t>
  </si>
  <si>
    <t>Nitrite</t>
  </si>
  <si>
    <t>Beryllium</t>
  </si>
  <si>
    <t>Nickel</t>
  </si>
  <si>
    <t>Bromine</t>
  </si>
  <si>
    <t>Silica</t>
  </si>
  <si>
    <t>Lab comments</t>
  </si>
  <si>
    <t>CHAMPION TECHNOLOGIES VERNAL UTAH; ACID GASES RAN IN LAB</t>
  </si>
  <si>
    <t>ENERGY LABS CASPER ID No C04120257-001</t>
  </si>
  <si>
    <t>ENERGY LABS CASPER ID No C06021048-001</t>
  </si>
  <si>
    <t>ENERGY LABS CASPER ID No C06021052-001</t>
  </si>
  <si>
    <t>WYOMING ANALYTICAL LABS ROCK SPRINGS ID No D7264</t>
  </si>
  <si>
    <t>WYOMING ANALYTICAL LABS ROCK SPRINGS ID No D7259</t>
  </si>
  <si>
    <t>WYOMING ANALYTICAL LABS ROCK SPRINGS ID No D7153</t>
  </si>
  <si>
    <t>ENERGY LABS CASPER ID No C05120546-001</t>
  </si>
  <si>
    <t>WYOMING ANALYTICAL LABS ROCK SPRINGS ID No D7916</t>
  </si>
  <si>
    <t>WYOMING ANALYTICAL LABS ROCK SPRINGS ID No D7256</t>
  </si>
  <si>
    <t>WYOMING ANALYTICAL LABS ROCK SPRINGS ID No D7151</t>
  </si>
  <si>
    <t>WYOMING ANALYTICAL LABS ROCK SPRINGS ID No D7261</t>
  </si>
  <si>
    <t>ENERGY LABS CASPER ID No C05051017-004</t>
  </si>
  <si>
    <t>ENERGY LABS CASPER ID No C04010339-001</t>
  </si>
  <si>
    <t>ENERGY LABS CASPER ID No C06030198-001</t>
  </si>
  <si>
    <t>BEUERMAN AND ASSOCIATES BUTTE MT ID No 96-1356</t>
  </si>
  <si>
    <t>BEUERMAN AND ASSOCIATES BUTTE MT ID No 96-1254</t>
  </si>
  <si>
    <t>BEUERMAN AND ASSOCIATES BUTTE MT ID No 96-974</t>
  </si>
  <si>
    <t>ENERGY LABS CASPER ID No C05070483-007</t>
  </si>
  <si>
    <t>ENERGY LABS CASPER ID No C05120736-001</t>
  </si>
  <si>
    <t>ENERGY LABS CASPER ID No C05070914-001</t>
  </si>
  <si>
    <t>ENERGY LABS CASPER ID No C05070483-006</t>
  </si>
  <si>
    <t>ENERGY LABS CASPER ID No C05070483-014</t>
  </si>
  <si>
    <t>ENERGY LABS CASPER ID No C05070483-013</t>
  </si>
  <si>
    <t>ENERGY LABS CASPER ID No C05070483</t>
  </si>
  <si>
    <t>ENERGY LABS CASPER ID No C05070483-003</t>
  </si>
  <si>
    <t>ENERGY LABS CASPER ID No C06060091-001</t>
  </si>
  <si>
    <t>ENERGY LABS CASPER ID No C05070482-008</t>
  </si>
  <si>
    <t>ENERGY LABS CASPER ID No C05070483-012</t>
  </si>
  <si>
    <t>CHEMICAL AND GEOLOGICAL LABS ID No 32484-4; IRON PRESENT - TOO SMALL TO MEASURE</t>
  </si>
  <si>
    <t>BP ID No W0045; MESAVERDE ALSO PERFED 8645-8782</t>
  </si>
  <si>
    <t>BP ID No W0037; MESAVERDE FM ALSO PERFED 8818-9064</t>
  </si>
  <si>
    <t>BP ID No W0053; MESAVERDE ALSO PERFED 8689-8996</t>
  </si>
  <si>
    <t>WELLHEAD: FRONTIER 2 - BENCHES 1-4</t>
  </si>
  <si>
    <t>WELLHEAD: FRONTIER 2 - BENCHES 1-5</t>
  </si>
  <si>
    <t>WELLHEAD; FRONTIER 2 - BENCHES 1-4</t>
  </si>
  <si>
    <t>WELLHEAD; NO LABARGE SHALLOW UNIT  - KF2 1-3</t>
  </si>
  <si>
    <t>ENERGY LABS CASPER ID No C05070483-009</t>
  </si>
  <si>
    <t>ENERGY LBS CASPER ID No C03070159-001</t>
  </si>
  <si>
    <t>ENERGY LABS CASPER ID No C05051056-001</t>
  </si>
  <si>
    <t>ENERGY LABS CASPER ID No C06120374-001</t>
  </si>
  <si>
    <t>WYOMING ANALYTICAL LABS ROCK SPRINGS ID No BPW00853</t>
  </si>
  <si>
    <t>WYOMING ANALYTICAL LABS ROCK SPRINGS ID No BP W00840</t>
  </si>
  <si>
    <t>WYOMING ANALYTICAL LABS ROCK SPRINGS ID No D7888</t>
  </si>
  <si>
    <t>WYOMING ANALYTICAL LABS ROCK SPRINGS ID No D7868</t>
  </si>
  <si>
    <t>WYOMING ANALYTICAL LABS ROCK SPRINGS ID No D7077</t>
  </si>
  <si>
    <t>WYOMING ANALYTICAL LABS ROCK SPRINGS ID No D7079</t>
  </si>
  <si>
    <t>WYOMING ANALYTICAL LABS ROCK SPRINGS ID No D7080</t>
  </si>
  <si>
    <t>BP ID No W0049</t>
  </si>
  <si>
    <t>BP ID No MF19-1</t>
  </si>
  <si>
    <t>BP ID No MF33-1</t>
  </si>
  <si>
    <t>WYOMING ANALYTICAL LABS ROCK SPRINGS ID No BPW00877</t>
  </si>
  <si>
    <t>BP ID No STR13-1</t>
  </si>
  <si>
    <t>WYOMING ANALYTICAL LABS ROCK SPRINGS ID No BPW00851</t>
  </si>
  <si>
    <t>BP ID No LW21-2</t>
  </si>
  <si>
    <t>BP ID No W0043</t>
  </si>
  <si>
    <t>WYOMING ANALYTICAL LABS ROCK SPRINGS ID No D7060</t>
  </si>
  <si>
    <t>WYOMING ANALYTICAL LABS ROCK SPRINGS ID No BP W00835</t>
  </si>
  <si>
    <t>WYOMING ANALYTICAL LABS ROCK SPRINGS ID No D8068</t>
  </si>
  <si>
    <t>WYOMING ANALYTICAL LABS ROCK SPRINGS ID No D8070</t>
  </si>
  <si>
    <t>WYOMING ANALYTICAL LABS ROCK SPRINGS ID No D8069</t>
  </si>
  <si>
    <t>BP ID No W0042</t>
  </si>
  <si>
    <t>BP ID No W0052</t>
  </si>
  <si>
    <t>WYOMING ANALYTICAL LABS ROCK SPRINGS ID No D7066</t>
  </si>
  <si>
    <t>WYOMING ANALYTICAL LABS ROCK SPRINGS ID No D7061</t>
  </si>
  <si>
    <t>WYOMING ANALYTICAL LABS ROCK SPRINGS ID No D7067</t>
  </si>
  <si>
    <t>WYOMING ANALYTICAL LABS ROCK SPRINGS ID No D7064</t>
  </si>
  <si>
    <t>BP ID No CHAMP 278 D1A</t>
  </si>
  <si>
    <t>WYOMING ANALYTICAL LABS ROCK SPRINGS ID No D7885</t>
  </si>
  <si>
    <t>WYOMING ANALYTICAL LABS ROCK SPRINGS ID No D7893</t>
  </si>
  <si>
    <t>WYOMING ANALYTICAL LABS ROCK SPRINGS ID No D 7887</t>
  </si>
  <si>
    <t>T36N R109W S28 fFRONTIER</t>
  </si>
  <si>
    <t>T27N R113W S28 fFRONTIER-MUDDY</t>
  </si>
  <si>
    <t>T27N R113W S11 fGANNETT/BEAR RIVER</t>
  </si>
  <si>
    <t>T27N R113W S14 fGANNETT/BEAR RIVER</t>
  </si>
  <si>
    <t>T27N R113W S22 fGANNETT/BEAR RIVER</t>
  </si>
  <si>
    <t>T28N R115W S13 fGANNETT/BEAR RIVER</t>
  </si>
  <si>
    <t>T27N R113W S17 fHILLIARD</t>
  </si>
  <si>
    <t>T13N R100W S12 fLANCE</t>
  </si>
  <si>
    <t>T13N R100W S19 fLANCE</t>
  </si>
  <si>
    <t>T16N R101W S11 fLANCE</t>
  </si>
  <si>
    <t>T23N R106W S33 fLANCE</t>
  </si>
  <si>
    <t>T24N R101W S31 fLANCE</t>
  </si>
  <si>
    <t>T12N R100W S21 fLEWIS</t>
  </si>
  <si>
    <t>T12N R104W S17 fMADISON</t>
  </si>
  <si>
    <t>T16N R117W S32 fMADISON</t>
  </si>
  <si>
    <t>T27N R115W S22 fMADISON</t>
  </si>
  <si>
    <t>T28N R113W S19 fMADISON</t>
  </si>
  <si>
    <t>T12N R101W S21 fMESAVERDE</t>
  </si>
  <si>
    <t>4903523884</t>
  </si>
  <si>
    <t>65-25 CABRITO</t>
  </si>
  <si>
    <t>4903524631</t>
  </si>
  <si>
    <t>44-22 STUD HORSE BUTTE</t>
  </si>
  <si>
    <t>4903524632</t>
  </si>
  <si>
    <t>43-22 STUD HORSE BUTTE</t>
  </si>
  <si>
    <t>4903524633</t>
  </si>
  <si>
    <t>42-22 STUD HORSE BUTTE</t>
  </si>
  <si>
    <t>4903524651</t>
  </si>
  <si>
    <t>37-22 STUD HORSE BUTTE</t>
  </si>
  <si>
    <t>4903522299</t>
  </si>
  <si>
    <t>SHB 6-20</t>
  </si>
  <si>
    <t>8138</t>
  </si>
  <si>
    <t>4903521962</t>
  </si>
  <si>
    <t>CABRITO 5-25</t>
  </si>
  <si>
    <t>TPH:  177 MG/L</t>
  </si>
  <si>
    <t>113-03</t>
  </si>
  <si>
    <t>T26N R113W S26 fFRONTIER</t>
  </si>
  <si>
    <t>4902320342</t>
  </si>
  <si>
    <t>11X-26 HYR</t>
  </si>
  <si>
    <t>CORE LABS  LAB No 942609-2</t>
  </si>
  <si>
    <t>4902320340</t>
  </si>
  <si>
    <t>31X-26 HYR</t>
  </si>
  <si>
    <t>7953</t>
  </si>
  <si>
    <t>CORE LABS  LAB No 942609-3</t>
  </si>
  <si>
    <t>T26N R113W S25 fFRONTIER</t>
  </si>
  <si>
    <t>4902320244</t>
  </si>
  <si>
    <t>427 HYRUM</t>
  </si>
  <si>
    <t>8404</t>
  </si>
  <si>
    <t>CORE LABS  LAB No 942609-6</t>
  </si>
  <si>
    <t>4902320239</t>
  </si>
  <si>
    <t>14-26 HYRU</t>
  </si>
  <si>
    <t>8176</t>
  </si>
  <si>
    <t>CORE LABS  LAB No 942609-4</t>
  </si>
  <si>
    <t>ROCKING CHAIR</t>
  </si>
  <si>
    <t>4902320240</t>
  </si>
  <si>
    <t>HD 13X-24</t>
  </si>
  <si>
    <t>ACZ LABS ID No 92-WI-07312</t>
  </si>
  <si>
    <t>T27N R095W S20 fFRONTIER</t>
  </si>
  <si>
    <t>FREMONT</t>
  </si>
  <si>
    <t>4901321277</t>
  </si>
  <si>
    <t>26 BISON B</t>
  </si>
  <si>
    <t>RICHARDSON OPERATING</t>
  </si>
  <si>
    <t>T27N R103W S34 fFORT UNION</t>
  </si>
  <si>
    <t>4903520271</t>
  </si>
  <si>
    <t>7380</t>
  </si>
  <si>
    <t>TERRA RESOURCES</t>
  </si>
  <si>
    <t>DST No. 1 (MIDDLE)</t>
  </si>
  <si>
    <t>CHEMICAL AND GEOLOGICAL LABS CASPER LAB No 11977-2</t>
  </si>
  <si>
    <t>CHEMICAL AND GEOLOGICAL LABS CASPER LAB No 11977-1</t>
  </si>
  <si>
    <t>8000</t>
  </si>
  <si>
    <t>IRON PRESENT;  DST #2 (BOTTOM)</t>
  </si>
  <si>
    <t>CHEMICAL AND GEOLOGICAL LABS CASPER LAB No 11977-3</t>
  </si>
  <si>
    <t>T27N R103W S33 fMESAVERDE/ERICSON</t>
  </si>
  <si>
    <t>4903522260</t>
  </si>
  <si>
    <t>12509</t>
  </si>
  <si>
    <t>SHELL OIL</t>
  </si>
  <si>
    <t>HALLIBURTON ENERGY SERVICES ROCK SPRINGS  REPORT No RS02-W0055</t>
  </si>
  <si>
    <t>T27N R103W S33 fFORT UNION</t>
  </si>
  <si>
    <t>5135</t>
  </si>
  <si>
    <t>SWEPI LP</t>
  </si>
  <si>
    <t>PACIFIC CREEK B-3-33</t>
  </si>
  <si>
    <t>SAMPLE #8</t>
  </si>
  <si>
    <t>HALLIBURTON ROCK SPRINGS REPORT No RS02-W0923</t>
  </si>
  <si>
    <t>SAMPLE #1</t>
  </si>
  <si>
    <t>HALLIBURTON ROCK SPRINGS REPORT No RS02-W0916</t>
  </si>
  <si>
    <t>SAMPLE #5</t>
  </si>
  <si>
    <t>HALLIBURTON ROCK SPRINGS REPORT No RS02-W020</t>
  </si>
  <si>
    <t>T27N R111W S31 fGANNETT/BEAR RIVER</t>
  </si>
  <si>
    <t>BIRD CANYON</t>
  </si>
  <si>
    <t>4903520264</t>
  </si>
  <si>
    <t>22-31 BIRD</t>
  </si>
  <si>
    <t>CROSS TIMBERS</t>
  </si>
  <si>
    <t>ENERGY LABS - LAB No 984597-2</t>
  </si>
  <si>
    <t>T27N R112W S25 fGANNETT/BEAR RIVER</t>
  </si>
  <si>
    <t>4903520253</t>
  </si>
  <si>
    <t>33-25 BIRD</t>
  </si>
  <si>
    <t>ENERGY LABS - LAB No 984597-4</t>
  </si>
  <si>
    <t>T27N R112W S36 fGANNETT/BEAR RIVER</t>
  </si>
  <si>
    <t>4903520262</t>
  </si>
  <si>
    <t>33-36 BIRD</t>
  </si>
  <si>
    <t>ENERGY LABS - LAB No 984597-6</t>
  </si>
  <si>
    <t>T27N R112W S24 fGANNETT/BEAR RIVER</t>
  </si>
  <si>
    <t>33-24 BIRD</t>
  </si>
  <si>
    <t>CORE LAB LAB No 984597-3</t>
  </si>
  <si>
    <t>4903520231</t>
  </si>
  <si>
    <t>22-25 BIRD</t>
  </si>
  <si>
    <t>ENERGY LABS - LAB No 984597-1</t>
  </si>
  <si>
    <t>T27N R112W S07 fFRONTIER</t>
  </si>
  <si>
    <t>4903525399</t>
  </si>
  <si>
    <t>284-7 GRB</t>
  </si>
  <si>
    <t>4903524695</t>
  </si>
  <si>
    <t>111-29D</t>
  </si>
  <si>
    <t>T27N R112W S31 fCODY/STEELE/BAXTER</t>
  </si>
  <si>
    <t>4903524811</t>
  </si>
  <si>
    <t>22-31 BX</t>
  </si>
  <si>
    <t>T27N R112W S20 fFRONTIER</t>
  </si>
  <si>
    <t>4903524610</t>
  </si>
  <si>
    <t>265-20H</t>
  </si>
  <si>
    <t>T27N R112W S36 fFRONTIER</t>
  </si>
  <si>
    <t>4903520243</t>
  </si>
  <si>
    <t>41-36 BIRD</t>
  </si>
  <si>
    <t>ENERGY LABS - LAB No 984597-5</t>
  </si>
  <si>
    <t>T27N R112W S07 fWASATCH/ALMY</t>
  </si>
  <si>
    <t>4903521473</t>
  </si>
  <si>
    <t>GRB T201-7</t>
  </si>
  <si>
    <t>N2S NEGATIVE</t>
  </si>
  <si>
    <t>ASTRO-CHEM LAB WILLISTON ND - SAMPLE No W-96-2292</t>
  </si>
  <si>
    <t>T27N R112W S19 fFRONTIER</t>
  </si>
  <si>
    <t>4903524690</t>
  </si>
  <si>
    <t>244-19 GRB</t>
  </si>
  <si>
    <t>4903520645</t>
  </si>
  <si>
    <t>TP 9 UNIT</t>
  </si>
  <si>
    <t>T27N R113W S16 fTA OR KMV</t>
  </si>
  <si>
    <t>4903505442</t>
  </si>
  <si>
    <t>5-16 NLBU</t>
  </si>
  <si>
    <t>1260</t>
  </si>
  <si>
    <t>WESTERN OIL REFINING COMPANY</t>
  </si>
  <si>
    <t>CULLIGAN SOFT WATER SERVICE ROCK SPRINGS  LAB No 1634</t>
  </si>
  <si>
    <t>EOG RESOURCES</t>
  </si>
  <si>
    <t>4903505384</t>
  </si>
  <si>
    <t>33-19</t>
  </si>
  <si>
    <t>CHEMICAL AND GEOLOCICAL LABS LAB No 15987-5</t>
  </si>
  <si>
    <t>T27N R113W S17 fFRONTIER</t>
  </si>
  <si>
    <t>T27N R113W S36 fFRONTIER</t>
  </si>
  <si>
    <t>4903524609</t>
  </si>
  <si>
    <t>257-36H</t>
  </si>
  <si>
    <t>6919</t>
  </si>
  <si>
    <t>4903524387</t>
  </si>
  <si>
    <t>255-36</t>
  </si>
  <si>
    <t>4903525373</t>
  </si>
  <si>
    <t>115-17</t>
  </si>
  <si>
    <t>T27N R113W S08 fMESAVERDE</t>
  </si>
  <si>
    <t>4903520027</t>
  </si>
  <si>
    <t>NBM SHALLOW 13-8</t>
  </si>
  <si>
    <t>2065</t>
  </si>
  <si>
    <t>ENRON OIL AND GAS</t>
  </si>
  <si>
    <t>ASTRO-CHEM LAB WILLISTON ND SAMPLE No W-95-0339</t>
  </si>
  <si>
    <t>T27N R113W S33 fCODY/STEELE/BAXTER</t>
  </si>
  <si>
    <t>4903521071</t>
  </si>
  <si>
    <t>7-33</t>
  </si>
  <si>
    <t>ENERGY LABS - LAB No 91-8541</t>
  </si>
  <si>
    <t>4903525954</t>
  </si>
  <si>
    <t>103-4</t>
  </si>
  <si>
    <t>TWO RIM 21-04</t>
  </si>
  <si>
    <t>9766</t>
  </si>
  <si>
    <t>4903726906</t>
  </si>
  <si>
    <t>TWO RIM 21-60</t>
  </si>
  <si>
    <t>4903725110</t>
  </si>
  <si>
    <t>TIERNEY II 23-02</t>
  </si>
  <si>
    <t>9513</t>
  </si>
  <si>
    <t>T19N R094W S30 fMESAVERDE</t>
  </si>
  <si>
    <t>4903724521</t>
  </si>
  <si>
    <t>TWO RIM 30-03</t>
  </si>
  <si>
    <t>9681</t>
  </si>
  <si>
    <t>4903725410</t>
  </si>
  <si>
    <t>FREWEN UNIT 9-06</t>
  </si>
  <si>
    <t>9544</t>
  </si>
  <si>
    <t>4903725104</t>
  </si>
  <si>
    <t>CROOKS GAP ROAD 15-04</t>
  </si>
  <si>
    <t>9485</t>
  </si>
  <si>
    <t>4903725294</t>
  </si>
  <si>
    <t>C.G.ROAD UNIT 15-05</t>
  </si>
  <si>
    <t>9496</t>
  </si>
  <si>
    <t>4903724720</t>
  </si>
  <si>
    <t>TIERNEY II 33-03</t>
  </si>
  <si>
    <t>9675</t>
  </si>
  <si>
    <t>4903725450</t>
  </si>
  <si>
    <t>FREWEN UNIT 9-07</t>
  </si>
  <si>
    <t>9532</t>
  </si>
  <si>
    <t>T19N R094W S20 fMESAVERDE/ALMOND</t>
  </si>
  <si>
    <t>4903724265</t>
  </si>
  <si>
    <t>CROOKS GAP ROAD 20-02</t>
  </si>
  <si>
    <t>9753</t>
  </si>
  <si>
    <t>4903721280</t>
  </si>
  <si>
    <t>TIERNEY 04-22</t>
  </si>
  <si>
    <t>9567</t>
  </si>
  <si>
    <t>T19N R094W S19 fMESAVERDE</t>
  </si>
  <si>
    <t>4903724657</t>
  </si>
  <si>
    <t>FREWEN 19-04</t>
  </si>
  <si>
    <t>9734</t>
  </si>
  <si>
    <t>4903722865</t>
  </si>
  <si>
    <t>TWO RIM 02-01</t>
  </si>
  <si>
    <t>9978</t>
  </si>
  <si>
    <t>4903725136</t>
  </si>
  <si>
    <t>FREWEN 19-05</t>
  </si>
  <si>
    <t>4903724389</t>
  </si>
  <si>
    <t>TWO RIM 30-02</t>
  </si>
  <si>
    <t>9678</t>
  </si>
  <si>
    <t>4903724689</t>
  </si>
  <si>
    <t>FREWEN 09-03</t>
  </si>
  <si>
    <t>WYOMING ANALYTICAL LABS ROCK SPRINGS SWAB No 22</t>
  </si>
  <si>
    <t>4903724626</t>
  </si>
  <si>
    <t>FREWEN 16-02</t>
  </si>
  <si>
    <t>9776</t>
  </si>
  <si>
    <t>4903724616</t>
  </si>
  <si>
    <t>TIERNEY II 27-02</t>
  </si>
  <si>
    <t>9795</t>
  </si>
  <si>
    <t>4903725418</t>
  </si>
  <si>
    <t>TWO RIM UNIT 29-07</t>
  </si>
  <si>
    <t>9704</t>
  </si>
  <si>
    <t>4903724531</t>
  </si>
  <si>
    <t>FREWEN 17-02</t>
  </si>
  <si>
    <t>9813</t>
  </si>
  <si>
    <t>T19N R094W S32 fMESAVERDE/ALMOND</t>
  </si>
  <si>
    <t>4903724497</t>
  </si>
  <si>
    <t>TIERNEY 2-32</t>
  </si>
  <si>
    <t>9780</t>
  </si>
  <si>
    <t>ENERGY LABS CASPER LAB No C03020474-005</t>
  </si>
  <si>
    <t>T19N R094W S03 fMESAVERDE</t>
  </si>
  <si>
    <t>4903725223</t>
  </si>
  <si>
    <t>C.G. ROAD UNIT 03-S1</t>
  </si>
  <si>
    <t>9707</t>
  </si>
  <si>
    <t>4903724533</t>
  </si>
  <si>
    <t>TIERNEY II 29-05</t>
  </si>
  <si>
    <t>9710</t>
  </si>
  <si>
    <t>4903725417</t>
  </si>
  <si>
    <t>TWO RIM UNIT 29-05</t>
  </si>
  <si>
    <t>9693</t>
  </si>
  <si>
    <t>4903724876</t>
  </si>
  <si>
    <t>FREWEN 16-03</t>
  </si>
  <si>
    <t>9602</t>
  </si>
  <si>
    <t>T19N R094W S28 fMESAVERDE</t>
  </si>
  <si>
    <t>4903724721</t>
  </si>
  <si>
    <t>TIERNEY II 33-04</t>
  </si>
  <si>
    <t>9730</t>
  </si>
  <si>
    <t>4903723700</t>
  </si>
  <si>
    <t>TIERNEY II 21-02</t>
  </si>
  <si>
    <t>9748</t>
  </si>
  <si>
    <t>4903724390</t>
  </si>
  <si>
    <t>TWO RIM 30-01</t>
  </si>
  <si>
    <t>9712</t>
  </si>
  <si>
    <t>T19N R094W S11 fMESAVERDE</t>
  </si>
  <si>
    <t>4903725248</t>
  </si>
  <si>
    <t>C.G. ROAD UNIT 11-04</t>
  </si>
  <si>
    <t>9541</t>
  </si>
  <si>
    <t>4903723970</t>
  </si>
  <si>
    <t>FREWEN 11</t>
  </si>
  <si>
    <t>9695</t>
  </si>
  <si>
    <t>4903726950</t>
  </si>
  <si>
    <t>TWO RIM UNIT 21-130</t>
  </si>
  <si>
    <t>4903727192</t>
  </si>
  <si>
    <t>FREWEN 17-160 PAD</t>
  </si>
  <si>
    <t>T19N R094W S05 fMESAVERDE</t>
  </si>
  <si>
    <t>4903725174</t>
  </si>
  <si>
    <t>FREWEN UNIT 05-01</t>
  </si>
  <si>
    <t>4903726998</t>
  </si>
  <si>
    <t>TIERNEY II 33-70</t>
  </si>
  <si>
    <t>4903727193</t>
  </si>
  <si>
    <t>FREWEN 17-140 PAD</t>
  </si>
  <si>
    <t>4903721675</t>
  </si>
  <si>
    <t>TIERNEY 12-28</t>
  </si>
  <si>
    <t>9732</t>
  </si>
  <si>
    <t>4903726979</t>
  </si>
  <si>
    <t>FREWEN 5-50</t>
  </si>
  <si>
    <t>4903726889</t>
  </si>
  <si>
    <t>FREWEN 7-130</t>
  </si>
  <si>
    <t>4903724326</t>
  </si>
  <si>
    <t>TWO RIM 29-03</t>
  </si>
  <si>
    <t>9708</t>
  </si>
  <si>
    <t>4903727181</t>
  </si>
  <si>
    <t>FREWEN 9-110</t>
  </si>
  <si>
    <t>4903726999</t>
  </si>
  <si>
    <t>TIERNEY II 33-160</t>
  </si>
  <si>
    <t>T19N R094W S34 fMESAVERDE</t>
  </si>
  <si>
    <t>4903721612</t>
  </si>
  <si>
    <t>TIERNEY 05-34</t>
  </si>
  <si>
    <t>9682</t>
  </si>
  <si>
    <t>T19N R094W S18 fMESAVERDE/ALMOND</t>
  </si>
  <si>
    <t>4903724523</t>
  </si>
  <si>
    <t>FREWEN 18-02</t>
  </si>
  <si>
    <t>9765</t>
  </si>
  <si>
    <t>T19N R095W S36 fMESAVERDE/ALMOND</t>
  </si>
  <si>
    <t>4903724621</t>
  </si>
  <si>
    <t>TWO RIM 36-04</t>
  </si>
  <si>
    <t>10015</t>
  </si>
  <si>
    <t>T19N R095W S11 fMESAVERDE</t>
  </si>
  <si>
    <t>DESERT FLATS</t>
  </si>
  <si>
    <t>4903725887</t>
  </si>
  <si>
    <t>11-2 DESERT FLATS</t>
  </si>
  <si>
    <t>T19N R095W S35 fMESAVERDE</t>
  </si>
  <si>
    <t>4903726975</t>
  </si>
  <si>
    <t>TWO RIM 35-40</t>
  </si>
  <si>
    <t>T19N R095W S25 fMESAVERDE</t>
  </si>
  <si>
    <t>4903723984</t>
  </si>
  <si>
    <t>TWO RIM 25-2,3,4 PAD</t>
  </si>
  <si>
    <t>10167</t>
  </si>
  <si>
    <t>4903724617</t>
  </si>
  <si>
    <t>TWO RIM 36-02</t>
  </si>
  <si>
    <t>T19N R095W S23 fLEWIS-MESAVERDE</t>
  </si>
  <si>
    <t>4903724637</t>
  </si>
  <si>
    <t>FREWEN UNIT 23-01</t>
  </si>
  <si>
    <t>9620</t>
  </si>
  <si>
    <t>T19N R095W S02 fMESAVERDE</t>
  </si>
  <si>
    <t>4903726621</t>
  </si>
  <si>
    <t>FREWEN 2-1</t>
  </si>
  <si>
    <t>T19N R095W S13 fMESAVERDE</t>
  </si>
  <si>
    <t>4903725888</t>
  </si>
  <si>
    <t>13-4 FREWEN</t>
  </si>
  <si>
    <t>T19N R095W S27 fMESAVERDE</t>
  </si>
  <si>
    <t>4903724851</t>
  </si>
  <si>
    <t>TWO RIM UNIT 27-01</t>
  </si>
  <si>
    <t>9952</t>
  </si>
  <si>
    <t>T19N R095W S19 fMESAVERDE</t>
  </si>
  <si>
    <t>4903725061</t>
  </si>
  <si>
    <t>DESERT FLATS 19-01</t>
  </si>
  <si>
    <t>9886</t>
  </si>
  <si>
    <t>T19N R095W S15 fMESAVERDE</t>
  </si>
  <si>
    <t>4903724927</t>
  </si>
  <si>
    <t>DESERT FLATS 15-01</t>
  </si>
  <si>
    <t>9711</t>
  </si>
  <si>
    <t>T19N R095W S33 fMESAVERDE</t>
  </si>
  <si>
    <t>4903724819</t>
  </si>
  <si>
    <t>CHAMPLIN 257 B2</t>
  </si>
  <si>
    <t>10415</t>
  </si>
  <si>
    <t>T19N R095W S21 fMESAVERDE</t>
  </si>
  <si>
    <t>4903725024</t>
  </si>
  <si>
    <t>DESERT FLATS 21-01</t>
  </si>
  <si>
    <t>10052</t>
  </si>
  <si>
    <t>4903726396</t>
  </si>
  <si>
    <t>27-2 TWO RIM UNIT</t>
  </si>
  <si>
    <t>35-40 TWO RIM</t>
  </si>
  <si>
    <t>WYOMING ANALYTICAL LABS ROCK SPRINGS REQUEST No RS-3796 - LAB No A705</t>
  </si>
  <si>
    <t>BP AMERICA PRODUCTION</t>
  </si>
  <si>
    <t>T29N R107W S30 fWARDELL</t>
  </si>
  <si>
    <t>4903522300</t>
  </si>
  <si>
    <t>CABRITO 16-30</t>
  </si>
  <si>
    <t>WYOMING ANALYTICAL LABS ROCK SPRINGS ID No C8879</t>
  </si>
  <si>
    <t>4903522429</t>
  </si>
  <si>
    <t>ANTELOPE 5-4</t>
  </si>
  <si>
    <t>WYOMING ANALYTICAL LABS ROCK SPRINGS ID No C9248-C9253</t>
  </si>
  <si>
    <t>4903523065</t>
  </si>
  <si>
    <t>ANTELOPE 4-5</t>
  </si>
  <si>
    <t>8096</t>
  </si>
  <si>
    <t>WYOMING ANALYTICAL LABS ROCK SPRINGS, ID No RS-6697</t>
  </si>
  <si>
    <t>T29N R107W S31 fLANCE</t>
  </si>
  <si>
    <t>4903524239</t>
  </si>
  <si>
    <t>28-31 CABRITO</t>
  </si>
  <si>
    <t>4903524240</t>
  </si>
  <si>
    <t>23-31 CABRITO</t>
  </si>
  <si>
    <t>4903524241</t>
  </si>
  <si>
    <t>22-31 CABRITO</t>
  </si>
  <si>
    <t>T29N R107W S02 fLANCE</t>
  </si>
  <si>
    <t>4903522066</t>
  </si>
  <si>
    <t>CABRITO 5-29</t>
  </si>
  <si>
    <t>WYOMING ANALYTICAL LABS ROCK SPRINGS REQUEST No RS-3796 - LAB No A699</t>
  </si>
  <si>
    <t>T12N R114W S04 fCLOVERLY</t>
  </si>
  <si>
    <t>T13N R114W S27 fCLOVERLY</t>
  </si>
  <si>
    <t>SAMPLE DURING FLOW TEST</t>
  </si>
  <si>
    <t>PRIMARY ALKALINITY 65.42</t>
  </si>
  <si>
    <t>WSW #1</t>
  </si>
  <si>
    <t>CARBONATE = TRACE</t>
  </si>
  <si>
    <t>PRECISION SERVICE, CASPER, W.O. #7380-1</t>
  </si>
  <si>
    <t>TOTAL ALKALINITY = 32 MG/L</t>
  </si>
  <si>
    <t>158 LSU</t>
  </si>
  <si>
    <t>17N</t>
  </si>
  <si>
    <t>IRON SULFIDE SUSPENDED SOLIDS</t>
  </si>
  <si>
    <t>25N</t>
  </si>
  <si>
    <t>35N</t>
  </si>
  <si>
    <t>IRON SULFICE SUSPENDED SOLIDS</t>
  </si>
  <si>
    <t>39N</t>
  </si>
  <si>
    <t>146</t>
  </si>
  <si>
    <t>64</t>
  </si>
  <si>
    <t>IRON OXIDE SUSPENDED SOLIDS</t>
  </si>
  <si>
    <t>20D</t>
  </si>
  <si>
    <t>2-6 BR</t>
  </si>
  <si>
    <t>1-1 TWO RI</t>
  </si>
  <si>
    <t>DST NO 3</t>
  </si>
  <si>
    <t>DRY PINEY NO 26</t>
  </si>
  <si>
    <t>AMOCO PRODUCTION CO</t>
  </si>
  <si>
    <t>UNIT NO 37</t>
  </si>
  <si>
    <t>16</t>
  </si>
  <si>
    <t>4902320105</t>
  </si>
  <si>
    <t>DRY MUDDY NO 2</t>
  </si>
  <si>
    <t>OTE CREEK UNIT NO 1-33</t>
  </si>
  <si>
    <t>HOBACK UNIT III NO 2-15</t>
  </si>
  <si>
    <t>G. W. CAPPERS 4</t>
  </si>
  <si>
    <t>G. W. CAPPERS 5</t>
  </si>
  <si>
    <t>4903705243</t>
  </si>
  <si>
    <t>NO. 1 ADKISSON</t>
  </si>
  <si>
    <t>4903705252</t>
  </si>
  <si>
    <t>4903705418</t>
  </si>
  <si>
    <t>SIXMILE SPRING</t>
  </si>
  <si>
    <t>4903705361</t>
  </si>
  <si>
    <t>GOV'T 20-1</t>
  </si>
  <si>
    <t>4903705353</t>
  </si>
  <si>
    <t>4903705159</t>
  </si>
  <si>
    <t>4903705122</t>
  </si>
  <si>
    <t>4903705115</t>
  </si>
  <si>
    <t>TWIN ROCKS</t>
  </si>
  <si>
    <t>4903705826</t>
  </si>
  <si>
    <t>4903705935</t>
  </si>
  <si>
    <t>4903705141</t>
  </si>
  <si>
    <t>1 UNIT C</t>
  </si>
  <si>
    <t>4903705599</t>
  </si>
  <si>
    <t>1 LEON</t>
  </si>
  <si>
    <t>4903705350</t>
  </si>
  <si>
    <t>UNIT B-2A</t>
  </si>
  <si>
    <t>4903705351</t>
  </si>
  <si>
    <t>SPIDER CREEK B-1</t>
  </si>
  <si>
    <t>4903705387</t>
  </si>
  <si>
    <t>4903705163</t>
  </si>
  <si>
    <t>DST 16</t>
  </si>
  <si>
    <t>4903705927</t>
  </si>
  <si>
    <t>NO. 4-1 UNIT</t>
  </si>
  <si>
    <t>4903706200</t>
  </si>
  <si>
    <t>HUGHES 42 A</t>
  </si>
  <si>
    <t>BLACK BUTTE CREEK</t>
  </si>
  <si>
    <t>4903705631</t>
  </si>
  <si>
    <t>T28N R113W S14 fWASATCH/ALMY</t>
  </si>
  <si>
    <t>T28N R113W S26 fWASATCH/ALMY</t>
  </si>
  <si>
    <t>T28N R113W S33 fWASATCH/ALMY</t>
  </si>
  <si>
    <t>T29N R112W S27 fWASATCH/ALMY</t>
  </si>
  <si>
    <t>T29N R112W S30 fWASATCH/ALMY</t>
  </si>
  <si>
    <t>T29N R112W S31 fWASATCH/ALMY</t>
  </si>
  <si>
    <t>T29N R112W S33 fWASATCH/ALMY</t>
  </si>
  <si>
    <t>T29N R112W S34 fWASATCH/ALMY</t>
  </si>
  <si>
    <t>T29N R113W S35 fWASATCH/ALMY</t>
  </si>
  <si>
    <t>T29N R113W S36 fWASATCH/ALMY</t>
  </si>
  <si>
    <t>T30N R112W S19 fWASATCH/ALMY</t>
  </si>
  <si>
    <t>T30N R113W S23 fWASATCH/ALMY</t>
  </si>
  <si>
    <t>TN R113W S28 fWASATCH/ALMY</t>
  </si>
  <si>
    <t>T26N R112W S22 fWASATCH-FORT UNION</t>
  </si>
  <si>
    <t>T14N R101W S18 fWEBER</t>
  </si>
  <si>
    <t>T15N R117W S15 fWEBER</t>
  </si>
  <si>
    <t>T15N R117W S31 fWEBER</t>
  </si>
  <si>
    <t>T16N R117W S32 fWEBER</t>
  </si>
  <si>
    <t>T16N R117W S33 fWEBER</t>
  </si>
  <si>
    <t>T18N R103W S18 fWEBER</t>
  </si>
  <si>
    <t>T19N R104W S11 fWEBER</t>
  </si>
  <si>
    <t>T13N R088W S36 fCLOVERLY</t>
  </si>
  <si>
    <t>T13N R088W S36 fCODY/STEELE/BAXTER</t>
  </si>
  <si>
    <t>T13N R088W S36 fPHOSPHORIA</t>
  </si>
  <si>
    <t>T13N R088W S36 fTENSLEEP</t>
  </si>
  <si>
    <t>T13N R089W S15 fCLOVERLY</t>
  </si>
  <si>
    <t>T13N R089W S15 fCODY/STEELE/BAXTER</t>
  </si>
  <si>
    <t>T13N R089W S15 fNUGGET</t>
  </si>
  <si>
    <t>T13N R089W S17 fCODY/STEELE/BAXTER</t>
  </si>
  <si>
    <t>T13N R089W S17 fNUGGET</t>
  </si>
  <si>
    <t>T13N R089W S18 fCODY/STEELE/BAXTER</t>
  </si>
  <si>
    <t>T13N R089W S19 fCODY/STEELE/BAXTER</t>
  </si>
  <si>
    <t>T13N R089W S20 fCODY/STEELE/BAXTER</t>
  </si>
  <si>
    <t>T13N R089W S30 fCODY/STEELE/BAXTER</t>
  </si>
  <si>
    <t>T13N R089W S31 fMESAVERDE</t>
  </si>
  <si>
    <t>T19N R089W S23 fTENSLEEP</t>
  </si>
  <si>
    <t>T19N R089W S30 fMESAVERDE</t>
  </si>
  <si>
    <t>T19N R089W S34 fFRONTIER</t>
  </si>
  <si>
    <t>T24N R088W S12 fFRONTIER</t>
  </si>
  <si>
    <t>T24N R088W S32 fCLOVERLY</t>
  </si>
  <si>
    <t>T24N R088W S32 fMADISON</t>
  </si>
  <si>
    <t>T24N R088W S32 fTENSLEEP</t>
  </si>
  <si>
    <t>T25N R086W S32 fSUNDANCE</t>
  </si>
  <si>
    <t>T25N R086W S32 fTENSLEEP</t>
  </si>
  <si>
    <t>T25N R086W S34 fCLOVERLY</t>
  </si>
  <si>
    <t>T25N R086W S34 fTENSLEEP</t>
  </si>
  <si>
    <t>T25N R088W S31 fMADISON</t>
  </si>
  <si>
    <t>T25N R089W S14 fTENSLEEP</t>
  </si>
  <si>
    <t>T26N R087W S29 fTENSLEEP</t>
  </si>
  <si>
    <t>T26N R088W S34 fMADISON</t>
  </si>
  <si>
    <t>T26N R088W S34 fTENSLEEP</t>
  </si>
  <si>
    <t>T26N R089W S16 fSUNDANCE</t>
  </si>
  <si>
    <t>T26N R089W S17 fFRONTIER</t>
  </si>
  <si>
    <t>T26N R089W S21 fCLOVERLY</t>
  </si>
  <si>
    <t>T26N R089W S21 fMADISON</t>
  </si>
  <si>
    <t>T26N R089W S21 fSUNDANCE</t>
  </si>
  <si>
    <t>T26N R089W S21 fTENSLEEP</t>
  </si>
  <si>
    <t>T26N R089W S24 fMADISON</t>
  </si>
  <si>
    <t>T12N R095W S01 fWASATCH</t>
  </si>
  <si>
    <t>T12N R107W S01 fMESAVERDE/ROCK SPRINGS</t>
  </si>
  <si>
    <t>T13N R100W S01 fLANCE</t>
  </si>
  <si>
    <t>T14N R101W S01 fFORT UNION</t>
  </si>
  <si>
    <t>T14N R101W S01 fFOX HILLS</t>
  </si>
  <si>
    <t>T16N R092W S01 fFRONTIER</t>
  </si>
  <si>
    <t>T20N R094W S23 fMESAVERDE</t>
  </si>
  <si>
    <t>4903723714</t>
  </si>
  <si>
    <t>THREE MILE 23-02</t>
  </si>
  <si>
    <t>9928</t>
  </si>
  <si>
    <t>T20N R094W S14 fMESAVERDE/ALMOND-ERICSON</t>
  </si>
  <si>
    <t>4903723508</t>
  </si>
  <si>
    <t>14-14</t>
  </si>
  <si>
    <t>MESAVERDE/ALMOND-ERICSON</t>
  </si>
  <si>
    <t>10068</t>
  </si>
  <si>
    <t>BEUERMAN AND ASSOCIATES BUTTE MT LAB No 95-459</t>
  </si>
  <si>
    <t>T20N R094W S14 fMESAVERDE/ALMOND</t>
  </si>
  <si>
    <t>4903724495</t>
  </si>
  <si>
    <t>WAMSUTTER 4-14</t>
  </si>
  <si>
    <t>ENVIRO-TEST CASPER ID No L3242-9</t>
  </si>
  <si>
    <t>T20N R094W S02 fLEWIS</t>
  </si>
  <si>
    <t>4903724498</t>
  </si>
  <si>
    <t>WAMSUTTER 10-2</t>
  </si>
  <si>
    <t>9030</t>
  </si>
  <si>
    <t>ENERGY LABS CASPER LAB No C03020526-005</t>
  </si>
  <si>
    <t>T20N R094W S33 fMESAVERDE/ALMOND</t>
  </si>
  <si>
    <t>4903722913</t>
  </si>
  <si>
    <t>FREWEN 05</t>
  </si>
  <si>
    <t>T20N R095W S05 fLEWIS-MESAVERDE</t>
  </si>
  <si>
    <t>4903723698</t>
  </si>
  <si>
    <t>FED DESERT 05-01</t>
  </si>
  <si>
    <t>T20N R095W S06 fMESAVERDE/ALMOND</t>
  </si>
  <si>
    <t>4903724496</t>
  </si>
  <si>
    <t>RED DESERT 13-6</t>
  </si>
  <si>
    <t>9049</t>
  </si>
  <si>
    <t>ENVIRO-TEST CASPER LAB No L3242-7</t>
  </si>
  <si>
    <t>T20N R095W S08 fMESAVERDE/ALMOND</t>
  </si>
  <si>
    <t>4903723969</t>
  </si>
  <si>
    <t>RED DESERT 14-8</t>
  </si>
  <si>
    <t>9028</t>
  </si>
  <si>
    <t>BEUERMAN AND ASSOCIATES KINGMAN AZ LAB No 1999-0138</t>
  </si>
  <si>
    <t>T20N R095W S18 fMESAVERDE/ALMOND</t>
  </si>
  <si>
    <t>4903724221</t>
  </si>
  <si>
    <t>RED DESERT 1-18</t>
  </si>
  <si>
    <t>BEUERMAN AND ASSOCIATES KINGMAN AZ LAB No 1999-0136</t>
  </si>
  <si>
    <t>T20N R095W S09 fMESAVERDE</t>
  </si>
  <si>
    <t>4903725250</t>
  </si>
  <si>
    <t>RED DESERT 09-03</t>
  </si>
  <si>
    <t>9808</t>
  </si>
  <si>
    <t>T20N R095W S07 fLEWIS-MESAVERDE</t>
  </si>
  <si>
    <t>4903725357</t>
  </si>
  <si>
    <t>RED DESERT 07-05</t>
  </si>
  <si>
    <t>4903723424</t>
  </si>
  <si>
    <t>RED DESERT 1-8</t>
  </si>
  <si>
    <t>9111</t>
  </si>
  <si>
    <t>BEUERMAN AND ASSOCIATES BUTTE MT LAB No 95-242</t>
  </si>
  <si>
    <t>4903721164</t>
  </si>
  <si>
    <t>#3 3-3</t>
  </si>
  <si>
    <t>UP RESOURCES</t>
  </si>
  <si>
    <t>TOTAL ALKALINITY = 26 MG/L</t>
  </si>
  <si>
    <t>WESTERN WYOMING COLLEGE WATER QUALITY LAB SAMPLE No 21327</t>
  </si>
  <si>
    <t>4903723888</t>
  </si>
  <si>
    <t>RED DESERT 3-8</t>
  </si>
  <si>
    <t>9072</t>
  </si>
  <si>
    <t>BEUERMAN AND ASSOCIATES BUTTE MT LAB No 99-0033</t>
  </si>
  <si>
    <t>T20N R095W S04 fLEWIS</t>
  </si>
  <si>
    <t>4903725015</t>
  </si>
  <si>
    <t>RED DESERT 13-4</t>
  </si>
  <si>
    <t>7422</t>
  </si>
  <si>
    <t>ENERGY LABS CASPER LAB No C03020526-008</t>
  </si>
  <si>
    <t>T20N R095W S04 fMESAVERDE</t>
  </si>
  <si>
    <t>4903723414</t>
  </si>
  <si>
    <t>RED DESERT 9-4</t>
  </si>
  <si>
    <t>9375</t>
  </si>
  <si>
    <t>BEUERMAN AND ASSOCIATES BUTTE MT LAB No 95-241</t>
  </si>
  <si>
    <t>T20N R095W S15 fLEWIS-MESAVERDE</t>
  </si>
  <si>
    <t>4903725235</t>
  </si>
  <si>
    <t>RED DESERT 15-02</t>
  </si>
  <si>
    <t>7564</t>
  </si>
  <si>
    <t>T20N R095W S06 fLEWIS-MESAVERDE/ALMOND</t>
  </si>
  <si>
    <t>4903723959</t>
  </si>
  <si>
    <t>RED DESERT 16-6</t>
  </si>
  <si>
    <t>7846</t>
  </si>
  <si>
    <t>BEUERMAN AND ASSOCIATES KINGMAN AZ LAB No 1999-0137</t>
  </si>
  <si>
    <t>T20N R095W S16 fMESAVERDE</t>
  </si>
  <si>
    <t>4903723860</t>
  </si>
  <si>
    <t>SPIKE STATE 1</t>
  </si>
  <si>
    <t>9204</t>
  </si>
  <si>
    <t>9238</t>
  </si>
  <si>
    <t>DST 2 MIDDLE</t>
  </si>
  <si>
    <t>CHEMICAL AND GEOLOGICAL LABS CASPER No 32167-5</t>
  </si>
  <si>
    <t>DST 2 BOTTOM</t>
  </si>
  <si>
    <t>DST 2 TOP</t>
  </si>
  <si>
    <t>T20N R095W S17 fLEWIS-MESAVERDE/ALMOND</t>
  </si>
  <si>
    <t>4903724559</t>
  </si>
  <si>
    <t>RED DESERT 17-2</t>
  </si>
  <si>
    <t>T20N R095W S10 fMESAVERDE/ALMOND</t>
  </si>
  <si>
    <t>4903724778</t>
  </si>
  <si>
    <t>RED DESERT 10-1</t>
  </si>
  <si>
    <t>9628</t>
  </si>
  <si>
    <t>T20N R095W S11 fMESAVERDE/ALMOND</t>
  </si>
  <si>
    <t>4903724560</t>
  </si>
  <si>
    <t>OBERLIN 2-11</t>
  </si>
  <si>
    <t>9503</t>
  </si>
  <si>
    <t>T20N R095W S03 fLEWIS</t>
  </si>
  <si>
    <t>4903723707</t>
  </si>
  <si>
    <t>UPR 3-1</t>
  </si>
  <si>
    <t>8283</t>
  </si>
  <si>
    <t>4903720147</t>
  </si>
  <si>
    <t>UPRR 33-13</t>
  </si>
  <si>
    <t>9483</t>
  </si>
  <si>
    <t>T20N R095W S19 fMESAVERDE/ALMOND</t>
  </si>
  <si>
    <t>4903724818</t>
  </si>
  <si>
    <t>RED DESERT 19-2</t>
  </si>
  <si>
    <t>9176</t>
  </si>
  <si>
    <t>4903724561</t>
  </si>
  <si>
    <t>OBERLIN 3-11</t>
  </si>
  <si>
    <t>9504</t>
  </si>
  <si>
    <t>T20N R095W S35 fMESAVERDE/ALMOND</t>
  </si>
  <si>
    <t>4903723358</t>
  </si>
  <si>
    <t>YOUNGSTOWN 3-35</t>
  </si>
  <si>
    <t>9604</t>
  </si>
  <si>
    <t>4903724704</t>
  </si>
  <si>
    <t>RED DESERT 13-1</t>
  </si>
  <si>
    <t>9516</t>
  </si>
  <si>
    <t>T20N R095W S29 fLEWIS-MESAVERDE/ALMOND</t>
  </si>
  <si>
    <t>4903724870</t>
  </si>
  <si>
    <t>RED DESERT 29-2</t>
  </si>
  <si>
    <t>8266</t>
  </si>
  <si>
    <t>T20N R095W S29 fMESAVERDE/ALMOND</t>
  </si>
  <si>
    <t>4903724711</t>
  </si>
  <si>
    <t>RED DESERT 29-1</t>
  </si>
  <si>
    <t>9222</t>
  </si>
  <si>
    <t>ANADARKO PETROLEUM CORP.</t>
  </si>
  <si>
    <t>CHAMPION TECHNOLOGIES,VERNAL UT</t>
  </si>
  <si>
    <t>4903724703</t>
  </si>
  <si>
    <t>RED DESERT 13-2</t>
  </si>
  <si>
    <t>9546</t>
  </si>
  <si>
    <t>4903724827</t>
  </si>
  <si>
    <t>RED DESERT 29-4</t>
  </si>
  <si>
    <t>8240</t>
  </si>
  <si>
    <t>8338</t>
  </si>
  <si>
    <t>4903724829</t>
  </si>
  <si>
    <t>RED DESERT 17-4</t>
  </si>
  <si>
    <t>7841</t>
  </si>
  <si>
    <t>T20N R095W S17 fMESAVERDE/ALMOND</t>
  </si>
  <si>
    <t>4903724537</t>
  </si>
  <si>
    <t>RED DESERT 17-1</t>
  </si>
  <si>
    <t>4903723357</t>
  </si>
  <si>
    <t>YOUNGSTOWN 2-35</t>
  </si>
  <si>
    <t>9757</t>
  </si>
  <si>
    <t>4903724828</t>
  </si>
  <si>
    <t>RED DESERT 17-3</t>
  </si>
  <si>
    <t>7895</t>
  </si>
  <si>
    <t>T20N R095W S25 fMESAVERDE/ALMOND</t>
  </si>
  <si>
    <t>4903725961</t>
  </si>
  <si>
    <t>QUEALY 50-25</t>
  </si>
  <si>
    <t>4903726788</t>
  </si>
  <si>
    <t>13-25 QUEALY</t>
  </si>
  <si>
    <t>QUESTAR ROCK SPRINGS</t>
  </si>
  <si>
    <t>4903724365</t>
  </si>
  <si>
    <t>RED DESERT 16-8</t>
  </si>
  <si>
    <t>ENVIRO-TEST CASPER LAB No L3242-8</t>
  </si>
  <si>
    <t>T20N R095W S36 fMESAVERDE/ALMOND</t>
  </si>
  <si>
    <t>4903724838</t>
  </si>
  <si>
    <t>RED DESERT 36-03</t>
  </si>
  <si>
    <t>9494</t>
  </si>
  <si>
    <t>T20N R095W S08 fLEWIS</t>
  </si>
  <si>
    <t>4903725134</t>
  </si>
  <si>
    <t>RED DESERT 7-8</t>
  </si>
  <si>
    <t>7318</t>
  </si>
  <si>
    <t>ENERGY LABS CASPER LAB No C03020526-007</t>
  </si>
  <si>
    <t>4903724991</t>
  </si>
  <si>
    <t>RED DESERT 8-6</t>
  </si>
  <si>
    <t>7360</t>
  </si>
  <si>
    <t>ENERGY LABS CASPER LAB No C03020526-009</t>
  </si>
  <si>
    <t>T20N R095W S18 fLEWIS</t>
  </si>
  <si>
    <t>4903724644</t>
  </si>
  <si>
    <t>RED DESERT 4X-18</t>
  </si>
  <si>
    <t>7036</t>
  </si>
  <si>
    <t>ENVIRO-TEST CASPER LAB No L3242-6</t>
  </si>
  <si>
    <t>4903723365</t>
  </si>
  <si>
    <t>RED DESERT 12-4</t>
  </si>
  <si>
    <t>9208</t>
  </si>
  <si>
    <t>BEUERMAN AND ASSOCIATES BUTTE MT LAB No 94-751</t>
  </si>
  <si>
    <t>T20N R095W S04 fMESAVERDE/ALMOND</t>
  </si>
  <si>
    <t>4903724094</t>
  </si>
  <si>
    <t>RED DESERT 15-4</t>
  </si>
  <si>
    <t>9265</t>
  </si>
  <si>
    <t>BEUERMAN AND ASSOCIATES BUTTE MT LAB No 99-0030</t>
  </si>
  <si>
    <t>T20N R096W S23 fMESAVERDE</t>
  </si>
  <si>
    <t>4903725180</t>
  </si>
  <si>
    <t>RED WASH 23-01</t>
  </si>
  <si>
    <t>8753</t>
  </si>
  <si>
    <t>T20N R096W S03 fLEWIS-MESAVERDE</t>
  </si>
  <si>
    <t>4903724519</t>
  </si>
  <si>
    <t>RED WASH 03-01</t>
  </si>
  <si>
    <t>7150</t>
  </si>
  <si>
    <t>T20N R096W S12 fLEWIS-MESAVERDE</t>
  </si>
  <si>
    <t>4903724012</t>
  </si>
  <si>
    <t>TIPTON 1</t>
  </si>
  <si>
    <t>7133</t>
  </si>
  <si>
    <t>T20N R096W S02 fLEWIS-MESAVERDE</t>
  </si>
  <si>
    <t>RILEY RIDGE</t>
  </si>
  <si>
    <t>4903520939</t>
  </si>
  <si>
    <t>RILEY RIDGE FED. 5-1 SWD</t>
  </si>
  <si>
    <t>T21N R092W S12 fMESAVERDE</t>
  </si>
  <si>
    <t>T22N R094W S32 fMESAVERDE/ALMOND</t>
  </si>
  <si>
    <t>4903723889</t>
  </si>
  <si>
    <t>SIBERIA RIDGE 16-32</t>
  </si>
  <si>
    <t>10589</t>
  </si>
  <si>
    <t>BEUERMAN AND ASSOCIATES BUTTE MT ID No 98-154</t>
  </si>
  <si>
    <t>T22N R094W S20 fMESAVERDE/ALMOND</t>
  </si>
  <si>
    <t>4903723604</t>
  </si>
  <si>
    <t>SIBERIA RIDGE 16-20</t>
  </si>
  <si>
    <t>10929</t>
  </si>
  <si>
    <t>ENERGY LABS CASPER ID No C03020526-002</t>
  </si>
  <si>
    <t>T22N R094W S01 fMESAVERDE</t>
  </si>
  <si>
    <t>4903724036</t>
  </si>
  <si>
    <t>SOURDOUGH 01-01</t>
  </si>
  <si>
    <t>11826</t>
  </si>
  <si>
    <t>T22N R094W S28 fMESAVERDE/ALMOND</t>
  </si>
  <si>
    <t>4903724769</t>
  </si>
  <si>
    <t>SIBERIA RIDGE 28-1</t>
  </si>
  <si>
    <t>10944</t>
  </si>
  <si>
    <t>T22N R094W S30 fMESAVERDE/ALMOND</t>
  </si>
  <si>
    <t>4903723656</t>
  </si>
  <si>
    <t>MANSFIELD 3-30</t>
  </si>
  <si>
    <t>11042</t>
  </si>
  <si>
    <t>T22N R094W S26 fMESAVERDE</t>
  </si>
  <si>
    <t>4903723778</t>
  </si>
  <si>
    <t>T20N R112W S30 fFRONTIER-MUDDY</t>
  </si>
  <si>
    <t>ZIEGLER'S WASH</t>
  </si>
  <si>
    <t>4902321539</t>
  </si>
  <si>
    <t>11-30</t>
  </si>
  <si>
    <t>ALSO DAKOTA 12165-12190</t>
  </si>
  <si>
    <t>T20N R112W S08 fFRONTIER</t>
  </si>
  <si>
    <t>4902321784</t>
  </si>
  <si>
    <t>HELWIG 10-8R</t>
  </si>
  <si>
    <t>SAND TRAP</t>
  </si>
  <si>
    <t>QUESTAR - ROCK SPRINGS</t>
  </si>
  <si>
    <t>T20N R112W S17 fFRONTIER</t>
  </si>
  <si>
    <t>C-SW</t>
  </si>
  <si>
    <t>4902320154</t>
  </si>
  <si>
    <t>3 WR</t>
  </si>
  <si>
    <t>T20N R112W S29 fCLOVERLY</t>
  </si>
  <si>
    <t>4902320349</t>
  </si>
  <si>
    <t>14 WIL RAN</t>
  </si>
  <si>
    <t>T21N R091W S05 fMESAVERDE</t>
  </si>
  <si>
    <t>4903725993</t>
  </si>
  <si>
    <t>5-1 WINDY HILL</t>
  </si>
  <si>
    <t>T21N R092W S17 fMESAVERDE</t>
  </si>
  <si>
    <t>4903725875</t>
  </si>
  <si>
    <t>17-1 BUCK DRAW</t>
  </si>
  <si>
    <t>T21N R093W S09 fMESAVERDE</t>
  </si>
  <si>
    <t>4903724614</t>
  </si>
  <si>
    <t>FIVE MILE GULCH 09-01</t>
  </si>
  <si>
    <t>10155</t>
  </si>
  <si>
    <t>T21N R093W S31 fLEWIS-MESAVERDE</t>
  </si>
  <si>
    <t>4903724574</t>
  </si>
  <si>
    <t>FIVE MILE GULCH 31-04</t>
  </si>
  <si>
    <t>9106</t>
  </si>
  <si>
    <t>T21N R093W S29 fLEWIS-MESAVERDE</t>
  </si>
  <si>
    <t>4903723488</t>
  </si>
  <si>
    <t>FIVE MILE GULCH 29-01</t>
  </si>
  <si>
    <t>9168</t>
  </si>
  <si>
    <t>T21N R093W S19 fLEWIS-MESAVERDE</t>
  </si>
  <si>
    <t>4903725293</t>
  </si>
  <si>
    <t>FIVE MILE GULCH 19-03</t>
  </si>
  <si>
    <t>9377</t>
  </si>
  <si>
    <t>4903724072</t>
  </si>
  <si>
    <t>BP ID No JAW31-1</t>
  </si>
  <si>
    <t>BP ID No RK25-1</t>
  </si>
  <si>
    <t>BP ID No W0056</t>
  </si>
  <si>
    <t>BP ID No W0035</t>
  </si>
  <si>
    <t>BP ID No LUMAN 13-1</t>
  </si>
  <si>
    <t>BP ID No RLF04-02</t>
  </si>
  <si>
    <t>WYOMING ANALYTICAL LABS ROCK SPRINGS ID No D3185</t>
  </si>
  <si>
    <t>WYOMING ANALYTICAL LABS ROCK SPRINGS ID No D3256</t>
  </si>
  <si>
    <t>T12N R103W S10 fMESAVERDE</t>
  </si>
  <si>
    <t>T13N R100W S10 fMESAVERDE</t>
  </si>
  <si>
    <t>T13N R100W S11 fMESAVERDE</t>
  </si>
  <si>
    <t>T13N R100W S12 fMESAVERDE</t>
  </si>
  <si>
    <t>T13N R100W S19 fMESAVERDE</t>
  </si>
  <si>
    <t>T13N R100W S21 fMESAVERDE</t>
  </si>
  <si>
    <t>T13N R101W S25 fMESAVERDE</t>
  </si>
  <si>
    <t>T13N R104W S15 fMESAVERDE</t>
  </si>
  <si>
    <t>T16N R101W S11 fMESAVERDE</t>
  </si>
  <si>
    <t>T16N R101W S12 fMESAVERDE</t>
  </si>
  <si>
    <t>T16N R116W S22 fMESAVERDE</t>
  </si>
  <si>
    <t>T17N R112W S14 fMESAVERDE</t>
  </si>
  <si>
    <t>T18N R110W S26 fMESAVERDE</t>
  </si>
  <si>
    <t>T18N R110W S27 fMESAVERDE</t>
  </si>
  <si>
    <t>T21N R100W S12 fMESAVERDE</t>
  </si>
  <si>
    <t>T23N R101W S30 fMESAVERDE</t>
  </si>
  <si>
    <t>T23N R110W S13 fMESAVERDE</t>
  </si>
  <si>
    <t>T24N R102W S27 fMESAVERDE</t>
  </si>
  <si>
    <t>T25N R109W S27 fMESAVERDE</t>
  </si>
  <si>
    <t>T25N R113W S15 fMESAVERDE</t>
  </si>
  <si>
    <t>T27N R111W S20 fMESAVERDE</t>
  </si>
  <si>
    <t>T27N R112W S13 fMESAVERDE</t>
  </si>
  <si>
    <t>T27N R112W S15 fMESAVERDE</t>
  </si>
  <si>
    <t>T27N R112W S19 fMESAVERDE</t>
  </si>
  <si>
    <t>T27N R113W S15 fMESAVERDE</t>
  </si>
  <si>
    <t>T27N R113W S22 fMESAVERDE</t>
  </si>
  <si>
    <t>T27N R113W S23 fMESAVERDE</t>
  </si>
  <si>
    <t>T27N R113W S28 fMESAVERDE</t>
  </si>
  <si>
    <t>T27N R113W S35 fMESAVERDE</t>
  </si>
  <si>
    <t>T27N R113W S36 fMESAVERDE</t>
  </si>
  <si>
    <t>T28N R111W S27 fMESAVERDE</t>
  </si>
  <si>
    <t>T28N R112W S17 fMESAVERDE</t>
  </si>
  <si>
    <t>T28N R112W S25 fMESAVERDE</t>
  </si>
  <si>
    <t>T28N R112W S36 fMESAVERDE</t>
  </si>
  <si>
    <t>T28N R113W S18 fMESAVERDE</t>
  </si>
  <si>
    <t>T28N R113W S22 fMESAVERDE</t>
  </si>
  <si>
    <t>T28N R113W S32 fMESAVERDE</t>
  </si>
  <si>
    <t>T28N R113W S33 fMESAVERDE</t>
  </si>
  <si>
    <t>T28N R113W S34 fMESAVERDE</t>
  </si>
  <si>
    <t>T29N R112W S24 fMESAVERDE</t>
  </si>
  <si>
    <t>T29N R112W S35 fMESAVERDE</t>
  </si>
  <si>
    <t>T29N R113W S25 fMESAVERDE</t>
  </si>
  <si>
    <t>T29N R113W S26 fMESAVERDE</t>
  </si>
  <si>
    <t>13-15 RAGAN</t>
  </si>
  <si>
    <t>WEBER</t>
  </si>
  <si>
    <t>DINWOODY</t>
  </si>
  <si>
    <t>DST NO. 5</t>
  </si>
  <si>
    <t>DST NO. 1 (TOP OF TOOL)</t>
  </si>
  <si>
    <t>BUTCHER KNIFE SPRINGS</t>
  </si>
  <si>
    <t>4904120019</t>
  </si>
  <si>
    <t>DST NO. 8 (MFE)</t>
  </si>
  <si>
    <t>DST NO. 6 (MFE)</t>
  </si>
  <si>
    <t>4903506225</t>
  </si>
  <si>
    <t>4903505653</t>
  </si>
  <si>
    <t>4903505443</t>
  </si>
  <si>
    <t>UNIT NO. 8</t>
  </si>
  <si>
    <t>4903505494</t>
  </si>
  <si>
    <t>4903507008</t>
  </si>
  <si>
    <t>BIRD CANYON UNIT NO. 2</t>
  </si>
  <si>
    <t>4903505361</t>
  </si>
  <si>
    <t>4903505531</t>
  </si>
  <si>
    <t>4904105097</t>
  </si>
  <si>
    <t>DST #7</t>
  </si>
  <si>
    <t>LEROY</t>
  </si>
  <si>
    <t>4904105215</t>
  </si>
  <si>
    <t>ANKAREH</t>
  </si>
  <si>
    <t>EOCENE</t>
  </si>
  <si>
    <t>MADISON</t>
  </si>
  <si>
    <t>DST NO. 19</t>
  </si>
  <si>
    <t>4903505590</t>
  </si>
  <si>
    <t>BNG 55</t>
  </si>
  <si>
    <t>4903505920</t>
  </si>
  <si>
    <t>4904105094</t>
  </si>
  <si>
    <t>CHURCH BUTTES</t>
  </si>
  <si>
    <t>8</t>
  </si>
  <si>
    <t>4904105315</t>
  </si>
  <si>
    <t>FLOWING 12/16/67</t>
  </si>
  <si>
    <t>4904105222</t>
  </si>
  <si>
    <t>ALLEN-GOV'T 1</t>
  </si>
  <si>
    <t>4902305112</t>
  </si>
  <si>
    <t>4902305308</t>
  </si>
  <si>
    <t>4902305260</t>
  </si>
  <si>
    <t>BNG 39</t>
  </si>
  <si>
    <t>4902305310</t>
  </si>
  <si>
    <t>BNG 34</t>
  </si>
  <si>
    <t>TEST</t>
  </si>
  <si>
    <t>4902305202</t>
  </si>
  <si>
    <t>4-C</t>
  </si>
  <si>
    <t>4902305153</t>
  </si>
  <si>
    <t>GRBU 27</t>
  </si>
  <si>
    <t>4903505475</t>
  </si>
  <si>
    <t>HILLIARD</t>
  </si>
  <si>
    <t>4903505210</t>
  </si>
  <si>
    <t>1-K</t>
  </si>
  <si>
    <t>4903505099</t>
  </si>
  <si>
    <t>BNG 37</t>
  </si>
  <si>
    <t>4903505067</t>
  </si>
  <si>
    <t>5-I</t>
  </si>
  <si>
    <t>4903505157</t>
  </si>
  <si>
    <t>GRBU T-5</t>
  </si>
  <si>
    <t>GRBU T-6</t>
  </si>
  <si>
    <t>4903505116</t>
  </si>
  <si>
    <t>GRBU T-7</t>
  </si>
  <si>
    <t>4903505097</t>
  </si>
  <si>
    <t>UNIT T-8</t>
  </si>
  <si>
    <t>4903505107</t>
  </si>
  <si>
    <t>UNIT T-66-36</t>
  </si>
  <si>
    <t>UNIT 3</t>
  </si>
  <si>
    <t>4903505907</t>
  </si>
  <si>
    <t>C-23</t>
  </si>
  <si>
    <t>4903505768</t>
  </si>
  <si>
    <t>UNIT NO. 10</t>
  </si>
  <si>
    <t>WELL HEAD</t>
  </si>
  <si>
    <t>4903505750</t>
  </si>
  <si>
    <t>GOV'T C-51</t>
  </si>
  <si>
    <t>4903506023</t>
  </si>
  <si>
    <t>4903505983</t>
  </si>
  <si>
    <t>E-3</t>
  </si>
  <si>
    <t>4903505981</t>
  </si>
  <si>
    <t>E-5</t>
  </si>
  <si>
    <t>4903505932</t>
  </si>
  <si>
    <t>4903505998</t>
  </si>
  <si>
    <t>B-41</t>
  </si>
  <si>
    <t>MICKELSON CREEK</t>
  </si>
  <si>
    <t>4903506206</t>
  </si>
  <si>
    <t>4903505819</t>
  </si>
  <si>
    <t>4X-12-G</t>
  </si>
  <si>
    <t>4902305161</t>
  </si>
  <si>
    <t>22X17 HOGSBACK</t>
  </si>
  <si>
    <t>4903505812</t>
  </si>
  <si>
    <t>UNIT NO. 26X-12</t>
  </si>
  <si>
    <t>DST #9</t>
  </si>
  <si>
    <t>4903505938</t>
  </si>
  <si>
    <t>TRESNER STATE LEASE</t>
  </si>
  <si>
    <t>LAKE RIDGE</t>
  </si>
  <si>
    <t>4903506051</t>
  </si>
  <si>
    <t>43-19-G</t>
  </si>
  <si>
    <t>4904105244</t>
  </si>
  <si>
    <t>4903520123</t>
  </si>
  <si>
    <t>UNIT NO. 2-23</t>
  </si>
  <si>
    <t>PRODUCED (9/28/70)</t>
  </si>
  <si>
    <t>UNIT NO. 6E</t>
  </si>
  <si>
    <t>PRODUCTION (2-24-69)</t>
  </si>
  <si>
    <t>4903505961</t>
  </si>
  <si>
    <t>P</t>
  </si>
  <si>
    <t>DST (7-9-69)</t>
  </si>
  <si>
    <t>4903520023</t>
  </si>
  <si>
    <t>4903505148</t>
  </si>
  <si>
    <t>GRBU T-21A</t>
  </si>
  <si>
    <t>4903505391</t>
  </si>
  <si>
    <t>UNIT NO. 42</t>
  </si>
  <si>
    <t>4903505413</t>
  </si>
  <si>
    <t>UNIT NO. 74</t>
  </si>
  <si>
    <t>DST NO. 3 (TOP)</t>
  </si>
  <si>
    <t>4903505433</t>
  </si>
  <si>
    <t>1 SUBLETTE FLAT</t>
  </si>
  <si>
    <t>4904105096</t>
  </si>
  <si>
    <t>1 GOVERNMENT PATTERSON</t>
  </si>
  <si>
    <t>DST NO. 1 (RUN NO. 2)</t>
  </si>
  <si>
    <t>UNIT NO. 19</t>
  </si>
  <si>
    <t>FLOWING (1-18-68)</t>
  </si>
  <si>
    <t>4902320039</t>
  </si>
  <si>
    <t>WATER FLOW 1278 FEET</t>
  </si>
  <si>
    <t>4904120015</t>
  </si>
  <si>
    <t>UNIT NO. 20</t>
  </si>
  <si>
    <t>6</t>
  </si>
  <si>
    <t>4904105236</t>
  </si>
  <si>
    <t>F-43-6 G BLANTON</t>
  </si>
  <si>
    <t>DST NO. 2 (MFE CHAMBER)</t>
  </si>
  <si>
    <t>4904120004</t>
  </si>
  <si>
    <t>THAYNES</t>
  </si>
  <si>
    <t>MARATHON ALBERT CREEK 1</t>
  </si>
  <si>
    <t>4904105229</t>
  </si>
  <si>
    <t>DST #18</t>
  </si>
  <si>
    <t>4904105230</t>
  </si>
  <si>
    <t>4904105233</t>
  </si>
  <si>
    <t>DRILL STEM TEST</t>
  </si>
  <si>
    <t>1 SCULLY GAP-GOV'T.</t>
  </si>
  <si>
    <t>WOODSIDE</t>
  </si>
  <si>
    <t>4904105156</t>
  </si>
  <si>
    <t>1 GOVERNMENT-ACKRIDGE</t>
  </si>
  <si>
    <t>PRODUCTION SAMPLE</t>
  </si>
  <si>
    <t>4903505040</t>
  </si>
  <si>
    <t>WATER INJECTION NO. 3</t>
  </si>
  <si>
    <t>4903505462</t>
  </si>
  <si>
    <t>UNIT NO. 62</t>
  </si>
  <si>
    <t>4903505364</t>
  </si>
  <si>
    <t>BCU NO. 68</t>
  </si>
  <si>
    <t>4903505370</t>
  </si>
  <si>
    <t>UNIT NO. 36</t>
  </si>
  <si>
    <t>T-36X-5G</t>
  </si>
  <si>
    <t>T38-6G</t>
  </si>
  <si>
    <t>FLOWING (4-1-70)</t>
  </si>
  <si>
    <t>39A-31</t>
  </si>
  <si>
    <t>67X-6 HOGSBACK</t>
  </si>
  <si>
    <t>PRODUCTION (4-14-69)</t>
  </si>
  <si>
    <t>A 933</t>
  </si>
  <si>
    <t>PRODUCTION (2-25-69)</t>
  </si>
  <si>
    <t>UNIT NO. 11</t>
  </si>
  <si>
    <t>10 UNIT</t>
  </si>
  <si>
    <t>13 UNIT</t>
  </si>
  <si>
    <t>UNIT NO. 12</t>
  </si>
  <si>
    <t>62-7 UNIT</t>
  </si>
  <si>
    <t>WELLHEAD (JUNE 14, 1963)</t>
  </si>
  <si>
    <t>1-S. I. (07798A)</t>
  </si>
  <si>
    <t>4B (07798A)</t>
  </si>
  <si>
    <t>3-D (07798A)</t>
  </si>
  <si>
    <t>M-627-Y</t>
  </si>
  <si>
    <t>LONG ISLAND UNIT NO. 29</t>
  </si>
  <si>
    <t>27 BNG</t>
  </si>
  <si>
    <t>22 BNG</t>
  </si>
  <si>
    <t>4903505356</t>
  </si>
  <si>
    <t>4903506214</t>
  </si>
  <si>
    <t>DST BOTTOM</t>
  </si>
  <si>
    <t>CHEMICAL &amp; GEOLOGICAL LABORATORIES</t>
  </si>
  <si>
    <t>DST NO. 2 BOTTOM</t>
  </si>
  <si>
    <t>DST NO. 2 BTM. SPL.</t>
  </si>
  <si>
    <t>MIDDLE SAMPLE</t>
  </si>
  <si>
    <t>4904105218</t>
  </si>
  <si>
    <t>WATER FLOW</t>
  </si>
  <si>
    <t>LE ROY UNIT NO. 3</t>
  </si>
  <si>
    <t>FLOWLINE SAMPLE</t>
  </si>
  <si>
    <t>CHEM LAB</t>
  </si>
  <si>
    <t>4904105216</t>
  </si>
  <si>
    <t>AMSDEN</t>
  </si>
  <si>
    <t>4903505867</t>
  </si>
  <si>
    <t>TESTER</t>
  </si>
  <si>
    <t>4902305020</t>
  </si>
  <si>
    <t>WELL HEAD FLOWING</t>
  </si>
  <si>
    <t>FONTENELLE</t>
  </si>
  <si>
    <t>4902305096</t>
  </si>
  <si>
    <t>1 F. POMEROY RANCH</t>
  </si>
  <si>
    <t>WELL FLOWING</t>
  </si>
  <si>
    <t>4903520145</t>
  </si>
  <si>
    <t>D.S.T. #2</t>
  </si>
  <si>
    <t>DST NO. 1 MID. SPL</t>
  </si>
  <si>
    <t>3 CBU</t>
  </si>
  <si>
    <t>48-12-G</t>
  </si>
  <si>
    <t>CLOVERLY</t>
  </si>
  <si>
    <t>L 928</t>
  </si>
  <si>
    <t>PUMPING</t>
  </si>
  <si>
    <t>RYCKMAN CREEK</t>
  </si>
  <si>
    <t>4904120113</t>
  </si>
  <si>
    <t>STEELE/NIOBRARA</t>
  </si>
  <si>
    <t>4903520018</t>
  </si>
  <si>
    <t>WASATCH/NILAND</t>
  </si>
  <si>
    <t>EAST CHEROKEE RIDGE</t>
  </si>
  <si>
    <t>1 FEDERAL-FERGUSON</t>
  </si>
  <si>
    <t>GOLDEN WALL</t>
  </si>
  <si>
    <t>4903705354</t>
  </si>
  <si>
    <t>STAGE STOP</t>
  </si>
  <si>
    <t>4903706356</t>
  </si>
  <si>
    <t>4903705437</t>
  </si>
  <si>
    <t>4903520426</t>
  </si>
  <si>
    <t>BNG 98-4</t>
  </si>
  <si>
    <t>DST NO 1</t>
  </si>
  <si>
    <t>4903520394</t>
  </si>
  <si>
    <t>4-4 HOBACK III</t>
  </si>
  <si>
    <t>DST NO 4 SAMPLER</t>
  </si>
  <si>
    <t>4903520280</t>
  </si>
  <si>
    <t>96-31 MDU</t>
  </si>
  <si>
    <t>DST NO 1 MFE</t>
  </si>
  <si>
    <t>4903520345</t>
  </si>
  <si>
    <t>4903520165</t>
  </si>
  <si>
    <t>4903520250</t>
  </si>
  <si>
    <t>UNIT NO 23</t>
  </si>
  <si>
    <t>4903520218</t>
  </si>
  <si>
    <t>UNIT NO 20</t>
  </si>
  <si>
    <t>HOBACK 3-15</t>
  </si>
  <si>
    <t>DST NO 2</t>
  </si>
  <si>
    <t>CO3_eq</t>
  </si>
  <si>
    <t>OH_eq</t>
  </si>
  <si>
    <t>COAL BANK 20-01</t>
  </si>
  <si>
    <t>2 BLUE GAP</t>
  </si>
  <si>
    <t>2-13 SIERR</t>
  </si>
  <si>
    <t>CHAMPLIN 337 G4</t>
  </si>
  <si>
    <t>COAL GULCH D2</t>
  </si>
  <si>
    <t>CHAMPLIN 278 A5</t>
  </si>
  <si>
    <t>93</t>
  </si>
  <si>
    <t>5-18 SIERR</t>
  </si>
  <si>
    <t>CHAMPLIN 261 F1</t>
  </si>
  <si>
    <t>4-19 SIERR</t>
  </si>
  <si>
    <t>CHAMPLIN 222 C5</t>
  </si>
  <si>
    <t>CHAMPLIN 261 L1</t>
  </si>
  <si>
    <t>CHAMPLIN 261 B1</t>
  </si>
  <si>
    <t>1-13 SIERR</t>
  </si>
  <si>
    <t>444 C1</t>
  </si>
  <si>
    <t>CHAMPLIN 261 H5</t>
  </si>
  <si>
    <t>CHAMPLIN 222 E3</t>
  </si>
  <si>
    <t>CHAMPLIN 261 G2</t>
  </si>
  <si>
    <t>CHAMPLIN 242 J4</t>
  </si>
  <si>
    <t>CHAMPLIN 261 G4</t>
  </si>
  <si>
    <t>CHAMPLIN 336 C4</t>
  </si>
  <si>
    <t>3-18 SWM</t>
  </si>
  <si>
    <t>CHAMPLIN 222 D3</t>
  </si>
  <si>
    <t>CHAMPLIN 261 G5</t>
  </si>
  <si>
    <t>CHAMPLIN 222 G1</t>
  </si>
  <si>
    <t>CHAMPLIN 276 B3</t>
  </si>
  <si>
    <t xml:space="preserve"> C NE</t>
  </si>
  <si>
    <t>222 H2 CHA</t>
  </si>
  <si>
    <t>CHAMPLIN 261 F3</t>
  </si>
  <si>
    <t>CHAMPLIN 242 D3</t>
  </si>
  <si>
    <t>CHAMPLIN 222 F1</t>
  </si>
  <si>
    <t>242 D2 CHA</t>
  </si>
  <si>
    <t>CHAMPLIN 278 E3</t>
  </si>
  <si>
    <t>CHAMPLIN 261 C3</t>
  </si>
  <si>
    <t>CHAMPLIN 226 E2</t>
  </si>
  <si>
    <t>CHAMPLIN 242 H3</t>
  </si>
  <si>
    <t>11 BAILEY</t>
  </si>
  <si>
    <t>CHAMPLIN 222 D5</t>
  </si>
  <si>
    <t>242 A2 CHA</t>
  </si>
  <si>
    <t>CHAMPLIN 242 D4</t>
  </si>
  <si>
    <t>CHAMPLIN 444 I3</t>
  </si>
  <si>
    <t>SAR</t>
  </si>
  <si>
    <t>CHAMPLIN 237 B3</t>
  </si>
  <si>
    <t>CHAMPLIN 242 F3</t>
  </si>
  <si>
    <t>CHAMPLIN 242 F4</t>
  </si>
  <si>
    <t>CHAMPLIN 254 C3</t>
  </si>
  <si>
    <t>CHAMPLIN 261 A2,3,4 PAD</t>
  </si>
  <si>
    <t>CHAMPLIN 320 C 1AH</t>
  </si>
  <si>
    <t>RED DESERT</t>
  </si>
  <si>
    <t>BITTER CREEK 21-01</t>
  </si>
  <si>
    <t>CHAMPLIN 452 E1</t>
  </si>
  <si>
    <t>CHAMPLIN 452 E2</t>
  </si>
  <si>
    <t>CHAMPLIN 254 B4</t>
  </si>
  <si>
    <t>CHAMPLIN 254 C1</t>
  </si>
  <si>
    <t>CHAMPLIN 254 C2</t>
  </si>
  <si>
    <t>CHAMPLIN 261 A5</t>
  </si>
  <si>
    <t>BITTER CREEK 15-01</t>
  </si>
  <si>
    <t>CHAMPLIN 221 A2</t>
  </si>
  <si>
    <t>CHAMPLIN 222 A2</t>
  </si>
  <si>
    <t>CHAMPLIN 222 A4</t>
  </si>
  <si>
    <t>CHAMPLIN 293 A2</t>
  </si>
  <si>
    <t>CHAMPLIN 293 A3</t>
  </si>
  <si>
    <t>LEWIS-MESAVERDE</t>
  </si>
  <si>
    <t>CHAMPLIN 293 A4</t>
  </si>
  <si>
    <t>CHAMPLIN 293 B2</t>
  </si>
  <si>
    <t>CHAMPLIN 293 B3</t>
  </si>
  <si>
    <t>CHAMPLIN 336 F1</t>
  </si>
  <si>
    <t>CHAMPLIN 336 F3</t>
  </si>
  <si>
    <t>CHAMPLIN 337 A2</t>
  </si>
  <si>
    <t>CHAMPLIN 263 B2</t>
  </si>
  <si>
    <t>CHAMPLIN 345 D1</t>
  </si>
  <si>
    <t>CHAMPLIN 443 B2</t>
  </si>
  <si>
    <t>VHAMPLIN 443 B3</t>
  </si>
  <si>
    <t>CHAMPLIN 443 B4</t>
  </si>
  <si>
    <t>TRESTLE #1</t>
  </si>
  <si>
    <t>NO CARBOHYDRATES</t>
  </si>
  <si>
    <t>CHAMPLIN 337 A3</t>
  </si>
  <si>
    <t>CHAMPLIN 337 A6</t>
  </si>
  <si>
    <t>CHAMPLIN 451 A3</t>
  </si>
  <si>
    <t>WDW3</t>
  </si>
  <si>
    <t>TIERNEY</t>
  </si>
  <si>
    <t>SPIKE STATES #3</t>
  </si>
  <si>
    <t>BJ SERVICES, NO PROJECT #</t>
  </si>
  <si>
    <t>CHAMPLIN 441A-1</t>
  </si>
  <si>
    <t>0.3 PPT CARBOHYDRATES @ 10 AM SAT</t>
  </si>
  <si>
    <t>CHAMPLIN 276 C4</t>
  </si>
  <si>
    <t>CHAMPLIN 336 D1</t>
  </si>
  <si>
    <t>CHAMPLIN 336 D2,3,4 PAD</t>
  </si>
  <si>
    <t>CHAMPLIN 336 F2</t>
  </si>
  <si>
    <t>CHAMPLIN 444 J2</t>
  </si>
  <si>
    <t>L 7</t>
  </si>
  <si>
    <t>CHAMPLIN 444 J3</t>
  </si>
  <si>
    <t>142 UNIT PATENTED</t>
  </si>
  <si>
    <t>H2S: 0.03 PPM/VOLUME</t>
  </si>
  <si>
    <t>CHAMPLIN 237 C3</t>
  </si>
  <si>
    <t>CHAMPLIN 292 A2</t>
  </si>
  <si>
    <t>CHAMPLIN 292 A3</t>
  </si>
  <si>
    <t>CHAMPLIN 237 A4</t>
  </si>
  <si>
    <t>CHAMPLIN 237 B1</t>
  </si>
  <si>
    <t>WYO ANALYTICAL LABS, ROCK SPRINGS</t>
  </si>
  <si>
    <t>23-2 PIPELINE</t>
  </si>
  <si>
    <t xml:space="preserve">  C</t>
  </si>
  <si>
    <t>1 MULLIGAN</t>
  </si>
  <si>
    <t>FIELD: MULLIGAN DRAW - NO CODE</t>
  </si>
  <si>
    <t>1-1 PIPELINE</t>
  </si>
  <si>
    <t>WYO. ANALYTICAL LABS, ROCK SPRINGS</t>
  </si>
  <si>
    <t xml:space="preserve">   NW</t>
  </si>
  <si>
    <t>293 B-1</t>
  </si>
  <si>
    <t>6 HIGGINS</t>
  </si>
  <si>
    <t>337 AM A-1</t>
  </si>
  <si>
    <t>293 A-1</t>
  </si>
  <si>
    <t>B-1 FED</t>
  </si>
  <si>
    <t>3 TRU</t>
  </si>
  <si>
    <t>23 TRU</t>
  </si>
  <si>
    <t>10 PAT DRA</t>
  </si>
  <si>
    <t>32 TRU</t>
  </si>
  <si>
    <t xml:space="preserve"> 1 V USA</t>
  </si>
  <si>
    <t xml:space="preserve"> C SE</t>
  </si>
  <si>
    <t xml:space="preserve">   SE</t>
  </si>
  <si>
    <t>1 TIERNEY</t>
  </si>
  <si>
    <t>DST NO. 4 (MFE)</t>
  </si>
  <si>
    <t>35</t>
  </si>
  <si>
    <t>4903505183</t>
  </si>
  <si>
    <t>GRBU T-29-35</t>
  </si>
  <si>
    <t>31</t>
  </si>
  <si>
    <t>4903520052</t>
  </si>
  <si>
    <t>T56-31G</t>
  </si>
  <si>
    <t>WILLOW LAKE</t>
  </si>
  <si>
    <t>28</t>
  </si>
  <si>
    <t>4903506231</t>
  </si>
  <si>
    <t>14-28-2</t>
  </si>
  <si>
    <t>SCHLUMBERGER WLT NO. (?)</t>
  </si>
  <si>
    <t>FORMATION TEST</t>
  </si>
  <si>
    <t>SCHLUMBERGER WLT NO. 6</t>
  </si>
  <si>
    <t>SCHLUMBERGER WLT NO. 1</t>
  </si>
  <si>
    <t>4903506165</t>
  </si>
  <si>
    <t>F-22-19-G UNIT</t>
  </si>
  <si>
    <t>DST NO. 4 (BOTTOM)</t>
  </si>
  <si>
    <t>7</t>
  </si>
  <si>
    <t>4903506175</t>
  </si>
  <si>
    <t>1 THREE BRIDGES</t>
  </si>
  <si>
    <t>WASATCH</t>
  </si>
  <si>
    <t>DST NO. 1 (BOTTOM)</t>
  </si>
  <si>
    <t>4903505999</t>
  </si>
  <si>
    <t>MDU 31-27</t>
  </si>
  <si>
    <t>DST NO. 1 (MIDDLE)</t>
  </si>
  <si>
    <t>33</t>
  </si>
  <si>
    <t>4903505954</t>
  </si>
  <si>
    <t>UNIT NO. 59-33</t>
  </si>
  <si>
    <t>PRODUCED WATER (1-5-66)</t>
  </si>
  <si>
    <t>4903505988</t>
  </si>
  <si>
    <t>42-33 UNIT</t>
  </si>
  <si>
    <t>4903520048</t>
  </si>
  <si>
    <t>LIU 33-9</t>
  </si>
  <si>
    <t>34</t>
  </si>
  <si>
    <t>4903505584</t>
  </si>
  <si>
    <t>C-63 GOVERNMENT</t>
  </si>
  <si>
    <t>FIT NO. 1 (SCHLUMBERGER)</t>
  </si>
  <si>
    <t>4903520169</t>
  </si>
  <si>
    <t>NUGGET</t>
  </si>
  <si>
    <t>FLOWING WELLHEAD</t>
  </si>
  <si>
    <t>18</t>
  </si>
  <si>
    <t>4903505794</t>
  </si>
  <si>
    <t>4900720723</t>
  </si>
  <si>
    <t>4904120078</t>
  </si>
  <si>
    <t>4904120085</t>
  </si>
  <si>
    <t>4904120086</t>
  </si>
  <si>
    <t>4900720116</t>
  </si>
  <si>
    <t>4903705650</t>
  </si>
  <si>
    <t>4903705665</t>
  </si>
  <si>
    <t>4903724140</t>
  </si>
  <si>
    <t>4900705995</t>
  </si>
  <si>
    <t>4903706213</t>
  </si>
  <si>
    <t>T22N R112W S29 fCLOVERLY</t>
  </si>
  <si>
    <t>T22N R111W S31 fFRONTIER</t>
  </si>
  <si>
    <t>T26N R113W S24 fFRONTIER</t>
  </si>
  <si>
    <t>T29N R113W S36 fMESAVERDE</t>
  </si>
  <si>
    <t>T30N R114W S19 fMESAVERDE</t>
  </si>
  <si>
    <t>T32N R114W S18 fMESAVERDE</t>
  </si>
  <si>
    <t>T32N R114W S29 fMESAVERDE</t>
  </si>
  <si>
    <t>T33N R114W S33 fMESAVERDE</t>
  </si>
  <si>
    <t>T35N R115W S25 fMESAVERDE</t>
  </si>
  <si>
    <t>T36N R109W S28 fMESAVERDE</t>
  </si>
  <si>
    <t>T36N R112W S28 fMESAVERDE</t>
  </si>
  <si>
    <t>T13N R101W S24 fMESAVERDE/ALMOND</t>
  </si>
  <si>
    <t>T16N R101W S11 fMESAVERDE/ALMOND</t>
  </si>
  <si>
    <t>T16N R101W S20 fMESAVERDE/ALMOND</t>
  </si>
  <si>
    <t>T16N R106W S12 fMESAVERDE/ALMOND</t>
  </si>
  <si>
    <t>T24N R101W S31 fMESAVERDE/ALMOND</t>
  </si>
  <si>
    <t>T24N R104W S24 fMESAVERDE/ALMOND</t>
  </si>
  <si>
    <t>T16N R106W S12 fMESAVERDE/BLAIR</t>
  </si>
  <si>
    <t>T18N R105W S14 fMESAVERDE/BLAIR</t>
  </si>
  <si>
    <t>T19N R101W S22 fMESAVERDE/BLAIR</t>
  </si>
  <si>
    <t>T20N R101W S20 fMESAVERDE/BLAIR</t>
  </si>
  <si>
    <t>T12N R103W S11 fMESAVERDE/ERICSON</t>
  </si>
  <si>
    <t>T14N R100W S35 fMESAVERDE/ERICSON</t>
  </si>
  <si>
    <t>T16N R101W S11 fMESAVERDE/ERICSON</t>
  </si>
  <si>
    <t>T16N R101W S20 fMESAVERDE/ERICSON</t>
  </si>
  <si>
    <t>T13N R101W S24 fMESAVERDE/ROCK SPRINGS</t>
  </si>
  <si>
    <t>T15N R101W S36 fMESAVERDE/ROCK SPRINGS</t>
  </si>
  <si>
    <t>T16N R106W S12 fMESAVERDE/ROCK SPRINGS</t>
  </si>
  <si>
    <t>T17N R108W S22 fMESAVERDE/ROCK SPRINGS</t>
  </si>
  <si>
    <t>T23N R103W S30 fMESAVERDE/ROCK SPRINGS</t>
  </si>
  <si>
    <t>T24N R104W S24 fMESAVERDE/ROCK SPRINGS</t>
  </si>
  <si>
    <t>T17N R112W S23 fMORGAN/DURST</t>
  </si>
  <si>
    <t>T19N R104W S11 fMORGAN/DURST</t>
  </si>
  <si>
    <t>T16N R104W S10 fMORRISON</t>
  </si>
  <si>
    <t>T18N R103W S19 fMORRISON</t>
  </si>
  <si>
    <t>T19N R103W S30 fMORRISON</t>
  </si>
  <si>
    <t>T19N R104W S12 fMORRISON</t>
  </si>
  <si>
    <t>T20N R104W S13 fMORRISON</t>
  </si>
  <si>
    <t>T20N R104W S14 fMORRISON</t>
  </si>
  <si>
    <t>T20N R104W S23 fMORRISON</t>
  </si>
  <si>
    <t>T20N R104W S26 fMORRISON</t>
  </si>
  <si>
    <t>T23N R103W S29 fMORRISON</t>
  </si>
  <si>
    <t>T26N R113W S11 fMUDDY</t>
  </si>
  <si>
    <t>T26N R113W S21 fMUDDY</t>
  </si>
  <si>
    <t>T27N R112W S32 fMUDDY</t>
  </si>
  <si>
    <t>T27N R113W S21 fMUDDY</t>
  </si>
  <si>
    <t>T27N R113W S28 fMUDDY</t>
  </si>
  <si>
    <t>T27N R113W S31 fMUDDY</t>
  </si>
  <si>
    <t>T27N R113W S33 fMUDDY</t>
  </si>
  <si>
    <t>T28N R115W S15 fMUDDY</t>
  </si>
  <si>
    <t>T28N R115W S14 fMUDDY-CLOVERLY</t>
  </si>
  <si>
    <t>T14N R103W S11 fNUGGET</t>
  </si>
  <si>
    <t>T15N R112W S29 fNUGGET</t>
  </si>
  <si>
    <t>T16N R104W S16 fNUGGET</t>
  </si>
  <si>
    <t>T16N R112W S17 fNUGGET</t>
  </si>
  <si>
    <t>T17N R118W S18 fNUGGET</t>
  </si>
  <si>
    <t>T17N R119W S13 fNUGGET</t>
  </si>
  <si>
    <t>T17N R119W S24 fNUGGET</t>
  </si>
  <si>
    <t>T18N R102W S12 fNUGGET</t>
  </si>
  <si>
    <t>T18N R103W S18 fNUGGET</t>
  </si>
  <si>
    <t>T18N R104W S26 fNUGGET</t>
  </si>
  <si>
    <t>T18N R118W S29 fNUGGET</t>
  </si>
  <si>
    <t>T19N R103W S10 fNUGGET</t>
  </si>
  <si>
    <t>T19N R103W S30 fNUGGET</t>
  </si>
  <si>
    <t>T19N R104W S10 fNUGGET</t>
  </si>
  <si>
    <t>T19N R104W S11 fNUGGET</t>
  </si>
  <si>
    <t>T19N R104W S12 fNUGGET</t>
  </si>
  <si>
    <t>T19N R104W S13 fNUGGET</t>
  </si>
  <si>
    <t>T19N R104W S22 fNUGGET</t>
  </si>
  <si>
    <t>T19N R116W S11 fNUGGET</t>
  </si>
  <si>
    <t>T20N R104W S23 fNUGGET</t>
  </si>
  <si>
    <t>T20N R104W S26 fNUGGET</t>
  </si>
  <si>
    <t>T20N R104W S36 fNUGGET</t>
  </si>
  <si>
    <t>T22N R103W S29 fNUGGET</t>
  </si>
  <si>
    <t>T27N R113W S14 fNUGGET</t>
  </si>
  <si>
    <t>T27N R113W S28 fNUGGET</t>
  </si>
  <si>
    <t>T27N R113W S31 fNUGGET</t>
  </si>
  <si>
    <t>T27N R114W S10 fNUGGET</t>
  </si>
  <si>
    <t>T28N R113W S12 fNUGGET</t>
  </si>
  <si>
    <t>T28N R113W S19 fNUGGET</t>
  </si>
  <si>
    <t>T28N R114W S11 fNUGGET</t>
  </si>
  <si>
    <t>T28N R114W S12 fNUGGET</t>
  </si>
  <si>
    <t>T28N R115W S14 fNUGGET</t>
  </si>
  <si>
    <t>T29N R113W S14 fNUGGET</t>
  </si>
  <si>
    <t>T16N R117W S33 fPHOSPHORIA</t>
  </si>
  <si>
    <t>T18N R103W S18 fPHOSPHORIA</t>
  </si>
  <si>
    <t>T27N R115W S22 fPHOSPHORIA</t>
  </si>
  <si>
    <t>T28N R113W S19 fPHOSPHORIA</t>
  </si>
  <si>
    <t>T19N R104W S11 fROUND VALLEY</t>
  </si>
  <si>
    <t>T14N R103W S11 fSUNDANCE</t>
  </si>
  <si>
    <t>T18N R102W S12 fSUNDANCE</t>
  </si>
  <si>
    <t>T18N R103W S18 fSUNDANCE</t>
  </si>
  <si>
    <t>T19N R103W S18 fSUNDANCE</t>
  </si>
  <si>
    <t>T19N R103W S30 fSUNDANCE</t>
  </si>
  <si>
    <t>T19N R104W S22 fSUNDANCE</t>
  </si>
  <si>
    <t>T20N R104W S11 fSUNDANCE</t>
  </si>
  <si>
    <t>T20N R104W S23 fSUNDANCE</t>
  </si>
  <si>
    <t>T20N R104W S26 fSUNDANCE</t>
  </si>
  <si>
    <t>T19N R104W S13 fTENSLEEP</t>
  </si>
  <si>
    <t>T19N R104W S22 fTENSLEEP</t>
  </si>
  <si>
    <t>T19N R104W S fTENSLEEP</t>
  </si>
  <si>
    <t>T20N R104W S36 fTENSLEEP</t>
  </si>
  <si>
    <t>T28N R113W S19 fTENSLEEP</t>
  </si>
  <si>
    <t>T28N R112W S29 fTERTIARY</t>
  </si>
  <si>
    <t>T30N R112W S29 fTERTIARY</t>
  </si>
  <si>
    <t>T16N R117W S33 fTHAYNES</t>
  </si>
  <si>
    <t>T18N R117W S36 fTHAYNES</t>
  </si>
  <si>
    <t>T12N R101W S10 fWASATCH</t>
  </si>
  <si>
    <t>T13N R100W S10 fWASATCH</t>
  </si>
  <si>
    <t>T13N R109W S33 fWASATCH</t>
  </si>
  <si>
    <t>T13N R111W S26 fWASATCH</t>
  </si>
  <si>
    <t>T23N R110W S13 fWASATCH</t>
  </si>
  <si>
    <t>T24N R110W S10 fWASATCH</t>
  </si>
  <si>
    <t>T26N R113W S10 fWASATCH</t>
  </si>
  <si>
    <t>T26N R113W S11 fWASATCH</t>
  </si>
  <si>
    <t>T27N R113W S36 fWASATCH</t>
  </si>
  <si>
    <t>T28N R112W S19 fWASATCH</t>
  </si>
  <si>
    <t>T28N R113W S33 fWASATCH</t>
  </si>
  <si>
    <t>T29N R112W S33 fWASATCH</t>
  </si>
  <si>
    <t>T26N R112W S26 fWASATCH/ALMY</t>
  </si>
  <si>
    <t>T27N R112W S10 fWASATCH/ALMY</t>
  </si>
  <si>
    <t>T27N R112W S29 fWASATCH/ALMY</t>
  </si>
  <si>
    <t>T27N R112W S31 fWASATCH/ALMY</t>
  </si>
  <si>
    <t>T27N R112W S32 fWASATCH/ALMY</t>
  </si>
  <si>
    <t>T27N R113W S14 fWASATCH/ALMY</t>
  </si>
  <si>
    <t>T27N R113W S15 fWASATCH/ALMY</t>
  </si>
  <si>
    <t>T27N R113W S21 fWASATCH/ALMY</t>
  </si>
  <si>
    <t>T27N R113W S22 fWASATCH/ALMY</t>
  </si>
  <si>
    <t>T27N R113W S24 fWASATCH/ALMY</t>
  </si>
  <si>
    <t>T27N R113W S25 fWASATCH/ALMY</t>
  </si>
  <si>
    <t>T27N R113W S27 fWASATCH/ALMY</t>
  </si>
  <si>
    <t>T27N R113W S28 fWASATCH/ALMY</t>
  </si>
  <si>
    <t>T27N R113W S33 fWASATCH/ALMY</t>
  </si>
  <si>
    <t>T27N R113W S34 fWASATCH/ALMY</t>
  </si>
  <si>
    <t>T27N R113W S36 fWASATCH/ALMY</t>
  </si>
  <si>
    <t>T28N R112W S29 fWASATCH/ALMY</t>
  </si>
  <si>
    <t>T28N R112W S31 fWASATCH/ALMY</t>
  </si>
  <si>
    <t>T28N R112W S32 fWASATCH/ALMY</t>
  </si>
  <si>
    <t>T28N R112W S34 fWASATCH/ALMY</t>
  </si>
  <si>
    <t>T26N R34W S34 fTENSLEEP</t>
  </si>
  <si>
    <t>3 CHA 206E</t>
  </si>
  <si>
    <t>3 CHA 206F</t>
  </si>
  <si>
    <t>206 I1 CHA</t>
  </si>
  <si>
    <t>285-A4 CHA</t>
  </si>
  <si>
    <t>30-17 GREE</t>
  </si>
  <si>
    <t>11-2 SIBER</t>
  </si>
  <si>
    <t>27-4 SIBER</t>
  </si>
  <si>
    <t>1 HARRINGT</t>
  </si>
  <si>
    <t>35-4-1 UPR</t>
  </si>
  <si>
    <t>8-28 PC</t>
  </si>
  <si>
    <t>4-29 PC</t>
  </si>
  <si>
    <t>10-29</t>
  </si>
  <si>
    <t>9-32</t>
  </si>
  <si>
    <t>6-32 PC</t>
  </si>
  <si>
    <t>1-32 PC</t>
  </si>
  <si>
    <t>1-33 UPRR</t>
  </si>
  <si>
    <t>20-8</t>
  </si>
  <si>
    <t>2-8 RAPTOR</t>
  </si>
  <si>
    <t>10-17</t>
  </si>
  <si>
    <t>NA ABSORPTION RATIO: 256.08</t>
  </si>
  <si>
    <t>TREASURE UNIT #3</t>
  </si>
  <si>
    <t>QUESTAR APPLIED TECHNOLOGY SERVICES, ROCK SPRINGS</t>
  </si>
  <si>
    <t>1-5</t>
  </si>
  <si>
    <t>BLUE FOREST #40-12</t>
  </si>
  <si>
    <t>LINCOLN ROAD</t>
  </si>
  <si>
    <t>BLUE FOREST #20-13</t>
  </si>
  <si>
    <t>BLUE FOREST #40-13</t>
  </si>
  <si>
    <t>BLUE FOREST #20-14</t>
  </si>
  <si>
    <t>BLUE FOREST</t>
  </si>
  <si>
    <t>40-5 HORSESHOE UNIT</t>
  </si>
  <si>
    <t>SWAN</t>
  </si>
  <si>
    <t>FOUR MIKE GULCH 50-32</t>
  </si>
  <si>
    <t>HORSESHOE #40-34</t>
  </si>
  <si>
    <t>LINCOLN ROAD #13-3</t>
  </si>
  <si>
    <t>LINCOLN ROAD #10-10</t>
  </si>
  <si>
    <t>BLUE FOREST #40-11</t>
  </si>
  <si>
    <t>CHAMPLIN 452 E4</t>
  </si>
  <si>
    <t>CHAMPLIN 452 J1</t>
  </si>
  <si>
    <t>CHAMPLIN 452 K3</t>
  </si>
  <si>
    <t>CHAMPLIN 452 L</t>
  </si>
  <si>
    <t>RAD 226 19.7 PCI/L</t>
  </si>
  <si>
    <t xml:space="preserve"> 19</t>
  </si>
  <si>
    <t xml:space="preserve"> 23</t>
  </si>
  <si>
    <t xml:space="preserve"> 24</t>
  </si>
  <si>
    <t xml:space="preserve"> 25</t>
  </si>
  <si>
    <t xml:space="preserve"> 26</t>
  </si>
  <si>
    <t xml:space="preserve"> 20</t>
  </si>
  <si>
    <t xml:space="preserve"> 29</t>
  </si>
  <si>
    <t xml:space="preserve"> 27</t>
  </si>
  <si>
    <t xml:space="preserve"> 28</t>
  </si>
  <si>
    <t xml:space="preserve"> 30</t>
  </si>
  <si>
    <t xml:space="preserve"> 32</t>
  </si>
  <si>
    <t xml:space="preserve"> 33</t>
  </si>
  <si>
    <t xml:space="preserve"> 36</t>
  </si>
  <si>
    <t xml:space="preserve"> 35</t>
  </si>
  <si>
    <t xml:space="preserve"> 31</t>
  </si>
  <si>
    <t xml:space="preserve"> 12</t>
  </si>
  <si>
    <t xml:space="preserve"> 13</t>
  </si>
  <si>
    <t xml:space="preserve"> 14</t>
  </si>
  <si>
    <t xml:space="preserve"> 15</t>
  </si>
  <si>
    <t xml:space="preserve"> 16</t>
  </si>
  <si>
    <t xml:space="preserve"> 17</t>
  </si>
  <si>
    <t xml:space="preserve"> 18</t>
  </si>
  <si>
    <t xml:space="preserve"> 21</t>
  </si>
  <si>
    <t xml:space="preserve"> 22</t>
  </si>
  <si>
    <t xml:space="preserve"> 116</t>
  </si>
  <si>
    <t xml:space="preserve"> 112</t>
  </si>
  <si>
    <t xml:space="preserve"> 113</t>
  </si>
  <si>
    <t xml:space="preserve"> 111</t>
  </si>
  <si>
    <t xml:space="preserve"> 114</t>
  </si>
  <si>
    <t xml:space="preserve"> 107</t>
  </si>
  <si>
    <t xml:space="preserve"> 115</t>
  </si>
  <si>
    <t xml:space="preserve"> 110</t>
  </si>
  <si>
    <t xml:space="preserve"> 109</t>
  </si>
  <si>
    <t xml:space="preserve"> 108</t>
  </si>
  <si>
    <t xml:space="preserve"> 100</t>
  </si>
  <si>
    <t xml:space="preserve"> 95</t>
  </si>
  <si>
    <t xml:space="preserve"> 94</t>
  </si>
  <si>
    <t xml:space="preserve"> 99</t>
  </si>
  <si>
    <t xml:space="preserve"> 97</t>
  </si>
  <si>
    <t xml:space="preserve"> 101</t>
  </si>
  <si>
    <t xml:space="preserve"> 96</t>
  </si>
  <si>
    <t xml:space="preserve"> 103</t>
  </si>
  <si>
    <t xml:space="preserve"> 102</t>
  </si>
  <si>
    <t xml:space="preserve"> 104</t>
  </si>
  <si>
    <t xml:space="preserve"> 105</t>
  </si>
  <si>
    <t xml:space="preserve"> 106</t>
  </si>
  <si>
    <t xml:space="preserve"> 98</t>
  </si>
  <si>
    <t xml:space="preserve"> 90</t>
  </si>
  <si>
    <t xml:space="preserve"> 93</t>
  </si>
  <si>
    <t xml:space="preserve"> 92</t>
  </si>
  <si>
    <t xml:space="preserve"> 117</t>
  </si>
  <si>
    <t xml:space="preserve"> 119</t>
  </si>
  <si>
    <t xml:space="preserve"> 118</t>
  </si>
  <si>
    <t>CO3</t>
  </si>
  <si>
    <t>OH</t>
  </si>
  <si>
    <t>H2S</t>
  </si>
  <si>
    <t>NaCl</t>
  </si>
  <si>
    <t>37 UNIT</t>
  </si>
  <si>
    <t>4903705438</t>
  </si>
  <si>
    <t>28 UNIT</t>
  </si>
  <si>
    <t>4903706394</t>
  </si>
  <si>
    <t>BAXTER BASIN NORTH</t>
  </si>
  <si>
    <t>4903720166</t>
  </si>
  <si>
    <t>2 FEATHERSTONE-GOV'T.</t>
  </si>
  <si>
    <t>4903720288</t>
  </si>
  <si>
    <t>CHAMPLIN 104; AMOCO NO. 1</t>
  </si>
  <si>
    <t>DST NO. 1 (TOP OF RECOVERY FLUID)</t>
  </si>
  <si>
    <t>4903705810</t>
  </si>
  <si>
    <t>PRODUCTION (11/15/71)</t>
  </si>
  <si>
    <t>WAMSUTTER A-4</t>
  </si>
  <si>
    <t>BAXTER BASIN SOUTH</t>
  </si>
  <si>
    <t>4903705339</t>
  </si>
  <si>
    <t>BAXTER BASIN MIDDLE</t>
  </si>
  <si>
    <t>4903720162</t>
  </si>
  <si>
    <t>26-1 FERGUSON-GOV'T.</t>
  </si>
  <si>
    <t>4903705816</t>
  </si>
  <si>
    <t>WAMSUTTER A-5</t>
  </si>
  <si>
    <t>PRODUCTIONS</t>
  </si>
  <si>
    <t>4903705184</t>
  </si>
  <si>
    <t>4903705205</t>
  </si>
  <si>
    <t>LEUCITE HILLS</t>
  </si>
  <si>
    <t>4903720156</t>
  </si>
  <si>
    <t>4903705377</t>
  </si>
  <si>
    <t>AGNES FAY 1</t>
  </si>
  <si>
    <t>4903705407</t>
  </si>
  <si>
    <t>DST #11</t>
  </si>
  <si>
    <t>4903705317</t>
  </si>
  <si>
    <t>DST #8</t>
  </si>
  <si>
    <t>4903705090</t>
  </si>
  <si>
    <t>4903720217</t>
  </si>
  <si>
    <t>4903705325</t>
  </si>
  <si>
    <t>NO. 1 HUSKY-STATE</t>
  </si>
  <si>
    <t>4903705321</t>
  </si>
  <si>
    <t>DST NO. 25</t>
  </si>
  <si>
    <t>4903705455</t>
  </si>
  <si>
    <t>4903705456</t>
  </si>
  <si>
    <t>DST #28</t>
  </si>
  <si>
    <t>DST #26</t>
  </si>
  <si>
    <t>4903705435</t>
  </si>
  <si>
    <t>NO. 1 PATRICK DRAW UNIT</t>
  </si>
  <si>
    <t>4903705447</t>
  </si>
  <si>
    <t>4903705381</t>
  </si>
  <si>
    <t>CHIMNEY ROCK</t>
  </si>
  <si>
    <t>4903705405</t>
  </si>
  <si>
    <t>BITTER CREEK</t>
  </si>
  <si>
    <t>4903705249</t>
  </si>
  <si>
    <t>4903705658</t>
  </si>
  <si>
    <t>GOVERNMENT-LANMON B-1</t>
  </si>
  <si>
    <t>4903705528</t>
  </si>
  <si>
    <t>4903705655</t>
  </si>
  <si>
    <t>JONAH FEDERAL 4-18</t>
  </si>
  <si>
    <t>JONAH FEDERAL 11-7</t>
  </si>
  <si>
    <t>STUD HORSE BUTTE UN 7-35</t>
  </si>
  <si>
    <t>SHB 5-34</t>
  </si>
  <si>
    <t>STUD HORSE BUTTE UN 5-34</t>
  </si>
  <si>
    <t>STUD HORSE BUTTE UN 11-28</t>
  </si>
  <si>
    <t>STUD HORSE BUTTE UN 13-17</t>
  </si>
  <si>
    <t>STUD HORSE BUTTE UN 13-32</t>
  </si>
  <si>
    <t>STUD HORSE BUTTE 16-26</t>
  </si>
  <si>
    <t>STUD HORSE BUTTE 31-36</t>
  </si>
  <si>
    <t>Latitude</t>
  </si>
  <si>
    <t>Longitude</t>
  </si>
  <si>
    <t>Total Depth</t>
  </si>
  <si>
    <t>Plug Back TD</t>
  </si>
  <si>
    <t>T24N R111W S11 fFRONTIER</t>
  </si>
  <si>
    <t>T24N R111W S13 fFRONTIER</t>
  </si>
  <si>
    <t>T24N R111W S14 fFRONTIER</t>
  </si>
  <si>
    <t>T24N R111W S17 fFRONTIER</t>
  </si>
  <si>
    <t>T23N R103W S28 fFRONTIER-CLOVERLY</t>
  </si>
  <si>
    <t>T23N R103W S29 fFRONTIER-CLOVERLY</t>
  </si>
  <si>
    <t>T23N R103W S32 fFRONTIER-CLOVERLY</t>
  </si>
  <si>
    <t>T19N R100W S23 fLANCE</t>
  </si>
  <si>
    <t>T12N R12W S18 fLEWIS</t>
  </si>
  <si>
    <t>UNIT NO 2</t>
  </si>
  <si>
    <t>UNIT NO 11</t>
  </si>
  <si>
    <t>R. R. MAXUNIT NO. 1</t>
  </si>
  <si>
    <t>TRACT 8; UNIT T-2</t>
  </si>
  <si>
    <t>TEEPEE MOUNTAIN UNIT NO. 1</t>
  </si>
  <si>
    <t>UNIT NO. 1-22-1</t>
  </si>
  <si>
    <t>UNIT NO. 13</t>
  </si>
  <si>
    <t>UNIT NO. 1-31</t>
  </si>
  <si>
    <t>UNIT NO. 13-2</t>
  </si>
  <si>
    <t>UNIT NO. 11-31 UPRR</t>
  </si>
  <si>
    <t>UNIT NO. 10-30</t>
  </si>
  <si>
    <t>WYOMING ANALYTICAL LABS ROCK SPRINGS ID No D7063</t>
  </si>
  <si>
    <t>WYOMING ANALYTICAL LABS ROCK SPRINGS ID No BPW00912</t>
  </si>
  <si>
    <t>WYOMING ANALYTICAL LABS ROCK SPRINGS ID No D7068</t>
  </si>
  <si>
    <t>BP ID No LD7-1</t>
  </si>
  <si>
    <t>BP ID No W0058</t>
  </si>
  <si>
    <t>BP ID No W0041</t>
  </si>
  <si>
    <t>BP ID No CGRD9-1</t>
  </si>
  <si>
    <t>BP ID No CGRD9-2</t>
  </si>
  <si>
    <t>ENERGY LABS CASPER ID No C05030423-003</t>
  </si>
  <si>
    <t>WYOMING ANALYTICAL LABS ROCK SPRINGS ID No D8341</t>
  </si>
  <si>
    <t>WYOMING ANALYTICAL LABS ROCK SPRINGS ID No BPW00847</t>
  </si>
  <si>
    <t>WYOMING ANALYTICAL LABS ROCK SPRINGS ID No BP W00841</t>
  </si>
  <si>
    <t>ENERGY LABS CASPER ID No C05100975-001</t>
  </si>
  <si>
    <t>WYOMING ANALYTICAL LABS ROCK SPRINGS ID No D7493</t>
  </si>
  <si>
    <t>WYOMING ANALYTICAL LABS ROCK SPRINGS ID No D5599</t>
  </si>
  <si>
    <t>T29N R093W S13 fMESAVERDE</t>
  </si>
  <si>
    <t>4903725819</t>
  </si>
  <si>
    <t>254 CHAMPLIN AMOCO D</t>
  </si>
  <si>
    <t>T29N R107W S05 fLANCE</t>
  </si>
  <si>
    <t>4903523064</t>
  </si>
  <si>
    <t>5-5 ANTELOPE</t>
  </si>
  <si>
    <t>8180</t>
  </si>
  <si>
    <t>4903523131</t>
  </si>
  <si>
    <t>CABRITO 3-30A</t>
  </si>
  <si>
    <t>8772</t>
  </si>
  <si>
    <t>WYOMING ANALYTICAL LABS ID No RS-6684</t>
  </si>
  <si>
    <t>4903523305</t>
  </si>
  <si>
    <t>10-5 ANTELOPE</t>
  </si>
  <si>
    <t>T18N R095W S15 fMESAVERDE</t>
  </si>
  <si>
    <t>4903724976</t>
  </si>
  <si>
    <t>TWO RIM UNIT 15-01</t>
  </si>
  <si>
    <t>10598</t>
  </si>
  <si>
    <t>4903724693</t>
  </si>
  <si>
    <t>DELANEY RIM 36-03</t>
  </si>
  <si>
    <t>10743</t>
  </si>
  <si>
    <t>T18N R095W S05 fMESAVERDE</t>
  </si>
  <si>
    <t>4903724786</t>
  </si>
  <si>
    <t>DELANEY RIM 05-01</t>
  </si>
  <si>
    <t>10731</t>
  </si>
  <si>
    <t>BEUERMAN AND ASSOCIATES  BUTTE MT  LAB No A-183</t>
  </si>
  <si>
    <t>T18N R095W S19 fMESAVERDE</t>
  </si>
  <si>
    <t>4903725950</t>
  </si>
  <si>
    <t>2 CHAMPLIN 221 C</t>
  </si>
  <si>
    <t>T18N R095W S23 fMESAVERDE</t>
  </si>
  <si>
    <t>4903725050</t>
  </si>
  <si>
    <t>DELANEY RIM 23-01</t>
  </si>
  <si>
    <t>10654</t>
  </si>
  <si>
    <t>T18N R095W S36 fLEWIS-MESAVERDE</t>
  </si>
  <si>
    <t>4903724349</t>
  </si>
  <si>
    <t>DELANEY RIM 36-01</t>
  </si>
  <si>
    <t>10234</t>
  </si>
  <si>
    <t>T18N R095W S01 fMESAVERDE/ALMOND</t>
  </si>
  <si>
    <t>4903720714</t>
  </si>
  <si>
    <t>221 A-1 CHAMPLIN</t>
  </si>
  <si>
    <t>9800</t>
  </si>
  <si>
    <t>222 A-1 CHAMPLIN</t>
  </si>
  <si>
    <t>10097</t>
  </si>
  <si>
    <t>T18N R095W S03 fMESAVERDE</t>
  </si>
  <si>
    <t>4903724489</t>
  </si>
  <si>
    <t>3-1 SOUTH TWO RIM</t>
  </si>
  <si>
    <t>4903726976</t>
  </si>
  <si>
    <t>DELANEY RIM 23-40</t>
  </si>
  <si>
    <t>T18N R095W S21 fMESAVERDE</t>
  </si>
  <si>
    <t>4903724963</t>
  </si>
  <si>
    <t>TWO RIM UNIT 21-01</t>
  </si>
  <si>
    <t>10770</t>
  </si>
  <si>
    <t>4903725431</t>
  </si>
  <si>
    <t>TWO RIM UNIT 03-03</t>
  </si>
  <si>
    <t>10344</t>
  </si>
  <si>
    <t>T18N R095W S10 fMESAVERDE</t>
  </si>
  <si>
    <t>4903724960</t>
  </si>
  <si>
    <t>TWO RIM UNIT 10-01</t>
  </si>
  <si>
    <t>10657</t>
  </si>
  <si>
    <t>T18N R096W S25 fMESAVERDE</t>
  </si>
  <si>
    <t>4903725737</t>
  </si>
  <si>
    <t>25-1 NORTH BARREL SPRINGS</t>
  </si>
  <si>
    <t>10965</t>
  </si>
  <si>
    <t>15700-16050</t>
  </si>
  <si>
    <t>ANADARKO</t>
  </si>
  <si>
    <t>T18N R098W S15 fLANCE</t>
  </si>
  <si>
    <t>4903725459</t>
  </si>
  <si>
    <t>HIGGINS 19</t>
  </si>
  <si>
    <t>BJ SERVICES ROCK SPRINGS PROJECT No 1</t>
  </si>
  <si>
    <t>HOUSTON OIL AND MINERALS</t>
  </si>
  <si>
    <t>TEXACO EXPLORATION AND PROD</t>
  </si>
  <si>
    <t>1 PDU WSW</t>
  </si>
  <si>
    <t>4903725623</t>
  </si>
  <si>
    <t>11-3 MONELL UNIT</t>
  </si>
  <si>
    <t>4442</t>
  </si>
  <si>
    <t>4903725649</t>
  </si>
  <si>
    <t>13-3 MONELL UNIT</t>
  </si>
  <si>
    <t>4250</t>
  </si>
  <si>
    <t>1 MG L H2S</t>
  </si>
  <si>
    <t>T18N R100W S12 fMESAVERDE/ALMOND</t>
  </si>
  <si>
    <t>4903725142</t>
  </si>
  <si>
    <t>12-1</t>
  </si>
  <si>
    <t>INFINITY OIL &amp; GAS OF WYOMING</t>
  </si>
  <si>
    <t>3078</t>
  </si>
  <si>
    <t>QUESTAR APPLIED TECHNOLOGY SERVICES ROCK SPRINGS</t>
  </si>
  <si>
    <t>T18N R100W S11 fMESAVERDE/ALMOND</t>
  </si>
  <si>
    <t>4903725045</t>
  </si>
  <si>
    <t>WESTERN ATLAS CORE LABS  LAB No 941627-53</t>
  </si>
  <si>
    <t>T25N R112W S02 fFRONTIER</t>
  </si>
  <si>
    <t>4902320204</t>
  </si>
  <si>
    <t>14-2</t>
  </si>
  <si>
    <t>8490</t>
  </si>
  <si>
    <t>T22N R113W S25 fFRONTIER-CLOVERLY</t>
  </si>
  <si>
    <t>4902321356</t>
  </si>
  <si>
    <t>25-1 HAMS FORK</t>
  </si>
  <si>
    <t>T22N R113W S14 fCLOVERLY</t>
  </si>
  <si>
    <t>4902321169</t>
  </si>
  <si>
    <t>HAMS FORK UNIT 1</t>
  </si>
  <si>
    <t>T23N R093W S19 fLEWIS-MESAVERDE</t>
  </si>
  <si>
    <t>4903726096</t>
  </si>
  <si>
    <t>19-1 CHAIN LAKES</t>
  </si>
  <si>
    <t>T23N R093W S29 fLEWIS-MESAVERDE</t>
  </si>
  <si>
    <t>4903726024</t>
  </si>
  <si>
    <t>29-2 CHAIN LAKES</t>
  </si>
  <si>
    <t>T23N R094W S23 fMESAVERDE</t>
  </si>
  <si>
    <t>4903725799</t>
  </si>
  <si>
    <t>23-1 BATTLE SPRINGS</t>
  </si>
  <si>
    <t>T23N R094W S25 fMESAVERDE</t>
  </si>
  <si>
    <t>4903725804</t>
  </si>
  <si>
    <t>25-1 BATTLE SPRINGS</t>
  </si>
  <si>
    <t>T23N R094W S27 fMESAVERDE</t>
  </si>
  <si>
    <t>4903725784</t>
  </si>
  <si>
    <t>27-1 BATTLE SPRING</t>
  </si>
  <si>
    <t>T23N R094W S33 fMESAVERDE</t>
  </si>
  <si>
    <t>4903725927</t>
  </si>
  <si>
    <t>33-1 BATTLE SPRINGS</t>
  </si>
  <si>
    <t>T23N R094W S13 fLEWIS-MESAVERDE</t>
  </si>
  <si>
    <t>4903725850</t>
  </si>
  <si>
    <t>13-1 BATTLE SPRINGS</t>
  </si>
  <si>
    <t>T23N R094W S35 fLEWIS-MESAVERDE</t>
  </si>
  <si>
    <t>4903725196</t>
  </si>
  <si>
    <t>BATTLE SPRINGS 35-01</t>
  </si>
  <si>
    <t>10131</t>
  </si>
  <si>
    <t>T23N R094W S19 fMESAVERDE</t>
  </si>
  <si>
    <t>4903725242</t>
  </si>
  <si>
    <t>BATTLE SPRINGS 19-01</t>
  </si>
  <si>
    <t>11793</t>
  </si>
  <si>
    <t>PB AMERICA PRODUCTION CO</t>
  </si>
  <si>
    <t>T23N R094W S29 fMESAVERDE</t>
  </si>
  <si>
    <t>4903725924</t>
  </si>
  <si>
    <t>2 CHAMPLIN 270 A</t>
  </si>
  <si>
    <t>11807</t>
  </si>
  <si>
    <t>T23N R095W S31 fLEWIS-MESAVERDE</t>
  </si>
  <si>
    <t>LOST CREEK BASIN</t>
  </si>
  <si>
    <t>4903725971</t>
  </si>
  <si>
    <t>2 CHAMPLIN 320 B</t>
  </si>
  <si>
    <t>T23N R095W S25 fMESAVERDE</t>
  </si>
  <si>
    <t>4903724961</t>
  </si>
  <si>
    <t>LOST CREEK 25-01</t>
  </si>
  <si>
    <t>11512</t>
  </si>
  <si>
    <t>T23N R095W S27 fLEWIS-MESAVERDE</t>
  </si>
  <si>
    <t>4903725470</t>
  </si>
  <si>
    <t>LOST CREEK 27-01</t>
  </si>
  <si>
    <t>10477</t>
  </si>
  <si>
    <t>T23N R095W S14 fLEWIS-MESAVERDE/ALMOND</t>
  </si>
  <si>
    <t>4903723759</t>
  </si>
  <si>
    <t>1 HARVEST</t>
  </si>
  <si>
    <t>LOST CREEK BUTTE</t>
  </si>
  <si>
    <t>4903723909</t>
  </si>
  <si>
    <t>2 HARVEST</t>
  </si>
  <si>
    <t>PRODUCED WATER`</t>
  </si>
  <si>
    <t>T23N R095W S35 fMESAVERDE</t>
  </si>
  <si>
    <t>4903724971</t>
  </si>
  <si>
    <t>LOST CREEK 35-01</t>
  </si>
  <si>
    <t>11233</t>
  </si>
  <si>
    <t>4903724909</t>
  </si>
  <si>
    <t>HARVEST UNIT 2</t>
  </si>
  <si>
    <t>11251</t>
  </si>
  <si>
    <t>BEUERMAN AND ASSOCIATES BUTTE MT ID No 1999-0074</t>
  </si>
  <si>
    <t>T23N R096W S02 fLEWIS-MESAVERDE</t>
  </si>
  <si>
    <t>4903726307</t>
  </si>
  <si>
    <t>1-Y MOLITOR FED</t>
  </si>
  <si>
    <t>4903726775</t>
  </si>
  <si>
    <t>2 MOLITOR FED</t>
  </si>
  <si>
    <t>T23N R098W S16 fMESAVERDE</t>
  </si>
  <si>
    <t>4903726609</t>
  </si>
  <si>
    <t>1 STENGLE STATE</t>
  </si>
  <si>
    <t>T23N R098W S09 fMESAVERDE</t>
  </si>
  <si>
    <t>LUMAN RIM</t>
  </si>
  <si>
    <t>4903726957</t>
  </si>
  <si>
    <t>9-1 RED LAKES</t>
  </si>
  <si>
    <t>WILLIAMS PRODUCTION RMT COMPANY</t>
  </si>
  <si>
    <t>1ST RUN - RBP 5818</t>
  </si>
  <si>
    <t>CHEMTECH-FORD - LAB No 98-U005343</t>
  </si>
  <si>
    <t>RIVER GAS</t>
  </si>
  <si>
    <t>STIM-LAB - No SL5082</t>
  </si>
  <si>
    <t>STIM-LAB - No SL5082 A</t>
  </si>
  <si>
    <t>ENERVEST OPERATING LLC</t>
  </si>
  <si>
    <t>CORE LABS - LAB No 974652-1</t>
  </si>
  <si>
    <t>CORE LABS - LAB No 974652-5</t>
  </si>
  <si>
    <t>CORE LABS - LAB No 974652-4</t>
  </si>
  <si>
    <t>CORE LABS - LAB No 974652-7</t>
  </si>
  <si>
    <t>CORE LABS - LAB No 974343-2</t>
  </si>
  <si>
    <t>CORE LABS - LAB No 974343-1</t>
  </si>
  <si>
    <t>CORE LABS - LAB No 974652-6</t>
  </si>
  <si>
    <t>T23N R107W S30 fWASATCH</t>
  </si>
  <si>
    <t>4903707152</t>
  </si>
  <si>
    <t>WYOMING NO 1</t>
  </si>
  <si>
    <t>DEPARTMENT OF ENERGY</t>
  </si>
  <si>
    <t>WYOMING DEPT OF AGRICULTURE DIVISION OF LABORATORIES</t>
  </si>
  <si>
    <t>CABOT OIL AND GAS CORPORATION</t>
  </si>
  <si>
    <t>WY ANALYTICAL LABS ROCK SPRINGS ID No C1303-C1314</t>
  </si>
  <si>
    <t>T23N R110W S16 fFRONTIER</t>
  </si>
  <si>
    <t>4903726954</t>
  </si>
  <si>
    <t>50-16 HORSESHOE</t>
  </si>
  <si>
    <t>T23N R111W S19 fFRONTIER</t>
  </si>
  <si>
    <t>4902321259</t>
  </si>
  <si>
    <t>11-19 COUNTY LINE</t>
  </si>
  <si>
    <t>BROWN TOM</t>
  </si>
  <si>
    <t>HALLIBURTON WESTERN LAB EVANSVILLE LAB No W94-0259</t>
  </si>
  <si>
    <t>T23N R112W S17 fFRONTIER</t>
  </si>
  <si>
    <t>4902321254</t>
  </si>
  <si>
    <t>21-17 TRAIL</t>
  </si>
  <si>
    <t>10514</t>
  </si>
  <si>
    <t>WYOMING ANALYTICAL LABS ROCK SPRINGS ID NO D2837</t>
  </si>
  <si>
    <t>T23N R112W S07 fFRONTIER</t>
  </si>
  <si>
    <t>4902321262</t>
  </si>
  <si>
    <t>22-7 SAGE</t>
  </si>
  <si>
    <t>4902321428</t>
  </si>
  <si>
    <t>22-17 TRAIL</t>
  </si>
  <si>
    <t>4902321854</t>
  </si>
  <si>
    <t>20-17</t>
  </si>
  <si>
    <t>T23N R112W S18 fFRONTIER</t>
  </si>
  <si>
    <t>4902321265</t>
  </si>
  <si>
    <t>12-18 RIDGEPOINT</t>
  </si>
  <si>
    <t>T23N R112W S08 fFRONTIER</t>
  </si>
  <si>
    <t>4902321251</t>
  </si>
  <si>
    <t>21-8 BRIDGER</t>
  </si>
  <si>
    <t>4902321208</t>
  </si>
  <si>
    <t>22-18 RIDGEPOINT</t>
  </si>
  <si>
    <t>4902321303</t>
  </si>
  <si>
    <t>12-17 TRAIL</t>
  </si>
  <si>
    <t>T23N R112W S24 fFRONTIER</t>
  </si>
  <si>
    <t>4902321191</t>
  </si>
  <si>
    <t>12-24 NORTH DODGE RIM</t>
  </si>
  <si>
    <t>4902321560</t>
  </si>
  <si>
    <t>2-18 RIDGEPOINT</t>
  </si>
  <si>
    <t>4902321304</t>
  </si>
  <si>
    <t>11-18 RIDGEPOINT</t>
  </si>
  <si>
    <t>4902321853</t>
  </si>
  <si>
    <t>13-18 RIDGEPOINT</t>
  </si>
  <si>
    <t>4902321219</t>
  </si>
  <si>
    <t>11-24 NORTH DODGE RIM</t>
  </si>
  <si>
    <t>T23N R112W S13 fFRONTIER</t>
  </si>
  <si>
    <t>4902321215</t>
  </si>
  <si>
    <t>22-13 FARSON ROAD UNIT</t>
  </si>
  <si>
    <t>T23N R112W S35 fFRONTIER</t>
  </si>
  <si>
    <t>4902320991</t>
  </si>
  <si>
    <t>46 COW HOLLOW</t>
  </si>
  <si>
    <t>BANNON ENERGY INC</t>
  </si>
  <si>
    <t>10564</t>
  </si>
  <si>
    <t>4902321718</t>
  </si>
  <si>
    <t>24-15H EMIGRANT SHALLOWS</t>
  </si>
  <si>
    <t>CO2 300 MG L</t>
  </si>
  <si>
    <t>CHEMPION TECHNOLOGIES VERNAL</t>
  </si>
  <si>
    <t>T23N R112W S22 fFRONTIER</t>
  </si>
  <si>
    <t>4902322128</t>
  </si>
  <si>
    <t>11-22 EMIGRANT SPRINGS</t>
  </si>
  <si>
    <t>T23N R112W S21 fFRONTIER</t>
  </si>
  <si>
    <t>4902321850</t>
  </si>
  <si>
    <t>36-21 ED</t>
  </si>
  <si>
    <t>CO2 IN WATER 62 MG PER LITER</t>
  </si>
  <si>
    <t>T23N R112W S12 fFRONTIER</t>
  </si>
  <si>
    <t>4902321223</t>
  </si>
  <si>
    <t>22-12 FONTENELLE UNIT</t>
  </si>
  <si>
    <t>T23N R113W S12 fFRONTIER</t>
  </si>
  <si>
    <t>4902321496</t>
  </si>
  <si>
    <t>21-12 JACKSON CREEK</t>
  </si>
  <si>
    <t>10198</t>
  </si>
  <si>
    <t>T23N R113W S13 fFRONTIER</t>
  </si>
  <si>
    <t>4902321653</t>
  </si>
  <si>
    <t>11-13 RIMROCK</t>
  </si>
  <si>
    <t>10600</t>
  </si>
  <si>
    <t>4902321427</t>
  </si>
  <si>
    <t>22-12 EWE</t>
  </si>
  <si>
    <t>4902321319</t>
  </si>
  <si>
    <t>12-13 RIMROCK</t>
  </si>
  <si>
    <t>T23N R115W S26 fAMSDEN</t>
  </si>
  <si>
    <t>4902320461</t>
  </si>
  <si>
    <t>1 HORSETRA</t>
  </si>
  <si>
    <t>7288</t>
  </si>
  <si>
    <t>DALEN RESOURCES OIL AND GAS CO</t>
  </si>
  <si>
    <t>5486</t>
  </si>
  <si>
    <t>CHEMICAL AND GEOLOGICAL LABS CASPER No 40025-1</t>
  </si>
  <si>
    <t>CHEMICAL AND GEOLOGICAL LABS CASPER No 40160-1</t>
  </si>
  <si>
    <t>CHEMICAL AND GEOLOGICAL LABS CASPER No 40025-3</t>
  </si>
  <si>
    <t>CHEMICAL AND GEOLOGICAL LABS CASPER No 40160-2</t>
  </si>
  <si>
    <t>T24N R097W S31 fMESAVERDE</t>
  </si>
  <si>
    <t>4903726737</t>
  </si>
  <si>
    <t>1 CRONIN DRAW</t>
  </si>
  <si>
    <t>T24N R098W S35 fMESAVERDE</t>
  </si>
  <si>
    <t>4903725386</t>
  </si>
  <si>
    <t>2 LUMAN RIM</t>
  </si>
  <si>
    <t>T24N R099W S22 fFORT UNION</t>
  </si>
  <si>
    <t>4903726633</t>
  </si>
  <si>
    <t>10 HI LINE</t>
  </si>
  <si>
    <t>4903726632</t>
  </si>
  <si>
    <t>11 HI-LINE UNIT</t>
  </si>
  <si>
    <t>BLACKJACK OIL</t>
  </si>
  <si>
    <t>FRONTIER ASSUMED</t>
  </si>
  <si>
    <t>WYOMING ANALYTICAL LABS ROCK SPRINGS ID No C1303-C1314</t>
  </si>
  <si>
    <t>ENVIRO TEST CASPER ID No 2915-3</t>
  </si>
  <si>
    <t>T24N R111W S16 fFRONTIER</t>
  </si>
  <si>
    <t>4903722446</t>
  </si>
  <si>
    <t>V-1 STATE</t>
  </si>
  <si>
    <t>4903723389</t>
  </si>
  <si>
    <t>V3 STATE</t>
  </si>
  <si>
    <t>DAKOTA ASSUMED</t>
  </si>
  <si>
    <t>4903724830</t>
  </si>
  <si>
    <t>BLUE FOREST 22-13F</t>
  </si>
  <si>
    <t>9950</t>
  </si>
  <si>
    <t>DAKOTA ASSUMED; PERFS @ 10,486-500</t>
  </si>
  <si>
    <t>XTO ENERGY INC</t>
  </si>
  <si>
    <t>CORE LABS - LAB No 974343-19</t>
  </si>
  <si>
    <t>XTO ENERGY</t>
  </si>
  <si>
    <t>T24N R111W S23 fFRONTIER</t>
  </si>
  <si>
    <t>4903725020</t>
  </si>
  <si>
    <t>MCCULLEN BLUFF 50-23</t>
  </si>
  <si>
    <t>10044</t>
  </si>
  <si>
    <t>CORE LABS - LAB No 974343-20</t>
  </si>
  <si>
    <t>4903724975</t>
  </si>
  <si>
    <t>BLUE FOREST 60-14</t>
  </si>
  <si>
    <t>9891</t>
  </si>
  <si>
    <t>4903724969</t>
  </si>
  <si>
    <t>BLUE FOREST 95-11</t>
  </si>
  <si>
    <t>FRONTIER ASSUMED;  PERFS @ 10,041-182</t>
  </si>
  <si>
    <t>T24N R111W S13 fCLOVERLY</t>
  </si>
  <si>
    <t>4903723142</t>
  </si>
  <si>
    <t>BLUE FOREST 30-13F</t>
  </si>
  <si>
    <t>10844</t>
  </si>
  <si>
    <t>CORE LABS - LAB No 974665-1</t>
  </si>
  <si>
    <t>CORE LABS - LAB No 974343-18</t>
  </si>
  <si>
    <t>T25N R111W S30 fFRONTIER</t>
  </si>
  <si>
    <t>4902320531</t>
  </si>
  <si>
    <t>30-8 WEST SWAN</t>
  </si>
  <si>
    <t>4902320879</t>
  </si>
  <si>
    <t>30-4 WEST SWAN</t>
  </si>
  <si>
    <t>T25N R111W S32 fFRONTIER</t>
  </si>
  <si>
    <t>4902321320</t>
  </si>
  <si>
    <t>32-6 WEST SWAN</t>
  </si>
  <si>
    <t>PERFS 9302-9350 SECOND FRONTIER</t>
  </si>
  <si>
    <t>T25N R111W S31 fFRONTIER</t>
  </si>
  <si>
    <t>4902320904</t>
  </si>
  <si>
    <t>31-4 WEST SWAN</t>
  </si>
  <si>
    <t>T25N R111W S33 fFRONTIER</t>
  </si>
  <si>
    <t>4903723834</t>
  </si>
  <si>
    <t>33-5 WEST SWAN</t>
  </si>
  <si>
    <t>4903724042</t>
  </si>
  <si>
    <t>33-10 WEST SWAN</t>
  </si>
  <si>
    <t>4903722712</t>
  </si>
  <si>
    <t>33-2 WEST SWAN</t>
  </si>
  <si>
    <t>4903722636</t>
  </si>
  <si>
    <t>33-1 WEST SWAN</t>
  </si>
  <si>
    <t>4902321278</t>
  </si>
  <si>
    <t>32-5 WEST SWAN</t>
  </si>
  <si>
    <t>4902321203</t>
  </si>
  <si>
    <t>31-6 WEST SWAN</t>
  </si>
  <si>
    <t>4903723867</t>
  </si>
  <si>
    <t>4900705094</t>
  </si>
  <si>
    <t>4900720027</t>
  </si>
  <si>
    <t>4900723592</t>
  </si>
  <si>
    <t>4903505634</t>
  </si>
  <si>
    <t>4903521516</t>
  </si>
  <si>
    <t>4903521746</t>
  </si>
  <si>
    <t>4903522348</t>
  </si>
  <si>
    <t>4903523037</t>
  </si>
  <si>
    <t>COAL BANK 29-7 PAD</t>
  </si>
  <si>
    <t>T18N R092W S01 fMESAVERDE</t>
  </si>
  <si>
    <t>4900722624</t>
  </si>
  <si>
    <t>1-2 COAL BANK</t>
  </si>
  <si>
    <t>T18N R092W S11 fMESAVERDE</t>
  </si>
  <si>
    <t>4900722622</t>
  </si>
  <si>
    <t>11-1 COAL BANK</t>
  </si>
  <si>
    <t>T18N R092W S23 fMESAVERDE</t>
  </si>
  <si>
    <t>4900722625</t>
  </si>
  <si>
    <t>23-1 COAL BANK</t>
  </si>
  <si>
    <t>4900723187</t>
  </si>
  <si>
    <t>COAL BANK 29-6</t>
  </si>
  <si>
    <t>4900723373</t>
  </si>
  <si>
    <t>COAL BANK 5-4</t>
  </si>
  <si>
    <t>T18N R092W S33 fMESAVERDE</t>
  </si>
  <si>
    <t>4900721418</t>
  </si>
  <si>
    <t>COAL BANK 33-01</t>
  </si>
  <si>
    <t>8004</t>
  </si>
  <si>
    <t>8764</t>
  </si>
  <si>
    <t>20 1/2 HR. RUN</t>
  </si>
  <si>
    <t>CHEMICAL AND GEOLOGICAL LABS CASPER No W30676-2</t>
  </si>
  <si>
    <t>T18N R092W S16 fMESAVERDE/ALMOND</t>
  </si>
  <si>
    <t>4900721545</t>
  </si>
  <si>
    <t>NARCO STATE 1-16</t>
  </si>
  <si>
    <t>8829</t>
  </si>
  <si>
    <t>4900721521</t>
  </si>
  <si>
    <t>NARCO STATE 3-16</t>
  </si>
  <si>
    <t>8285</t>
  </si>
  <si>
    <t>4900723008</t>
  </si>
  <si>
    <t>COAL BANK 1-3</t>
  </si>
  <si>
    <t>4900723374</t>
  </si>
  <si>
    <t>COAL BANK 5-5</t>
  </si>
  <si>
    <t>9052</t>
  </si>
  <si>
    <t>T18N R092W S31 fMESAVERDE/ALMOND</t>
  </si>
  <si>
    <t>4900721506</t>
  </si>
  <si>
    <t>CHAMPLIN 559 C3</t>
  </si>
  <si>
    <t>8455</t>
  </si>
  <si>
    <t>4900721771</t>
  </si>
  <si>
    <t>CHAMPLIN 261 L3</t>
  </si>
  <si>
    <t>9137</t>
  </si>
  <si>
    <t>8668</t>
  </si>
  <si>
    <t>T18N R093W S09 fMESAVERDE/ALMOND</t>
  </si>
  <si>
    <t>4900722311</t>
  </si>
  <si>
    <t>CHAMPLIN 261 H6</t>
  </si>
  <si>
    <t>8808</t>
  </si>
  <si>
    <t>T18N R093W S34 fMESAVERDE/ALMOND</t>
  </si>
  <si>
    <t>4900721355</t>
  </si>
  <si>
    <t>COAL GULCH E2</t>
  </si>
  <si>
    <t>8713</t>
  </si>
  <si>
    <t>8632</t>
  </si>
  <si>
    <t>4900722112</t>
  </si>
  <si>
    <t>CHAMPLIN 222 H5</t>
  </si>
  <si>
    <t>9010</t>
  </si>
  <si>
    <t>T18N R093W S35 fMESAVERDE/ALMOND</t>
  </si>
  <si>
    <t>4900722301</t>
  </si>
  <si>
    <t>COAL GULCH D4</t>
  </si>
  <si>
    <t>8748</t>
  </si>
  <si>
    <t>T18N R093W S13 fMESAVERDE/ALMOND</t>
  </si>
  <si>
    <t>4900722291</t>
  </si>
  <si>
    <t>CHAMPLIN 278 E4</t>
  </si>
  <si>
    <t>8646</t>
  </si>
  <si>
    <t>T18N R093W S33 fMESAVERDE</t>
  </si>
  <si>
    <t>4900720451</t>
  </si>
  <si>
    <t>CHAMPLIN 226 G1</t>
  </si>
  <si>
    <t>9194</t>
  </si>
  <si>
    <t>T18N R093W S07 fMESAVERDE/ALMOND</t>
  </si>
  <si>
    <t>4900722310</t>
  </si>
  <si>
    <t>EIGHT MILE 07-05</t>
  </si>
  <si>
    <t>9092</t>
  </si>
  <si>
    <t>T18N R093W S07 fMESAVERDE</t>
  </si>
  <si>
    <t>4900723399</t>
  </si>
  <si>
    <t>7-130 EIGHT MILE LAKE</t>
  </si>
  <si>
    <t>4900723398</t>
  </si>
  <si>
    <t>CHAMPLIN 261 H12</t>
  </si>
  <si>
    <t>4900723404</t>
  </si>
  <si>
    <t>CHAMPLIN 261 G6</t>
  </si>
  <si>
    <t>4900722606</t>
  </si>
  <si>
    <t>1A CHAMPLIN 278 D</t>
  </si>
  <si>
    <t>4900722110</t>
  </si>
  <si>
    <t>CHAMPLIN 261 C5</t>
  </si>
  <si>
    <t>8734</t>
  </si>
  <si>
    <t>4900721922</t>
  </si>
  <si>
    <t>COAL GULCH D3</t>
  </si>
  <si>
    <t>8620</t>
  </si>
  <si>
    <t>T18N R093W S20 fMESAVERDE/ALMOND</t>
  </si>
  <si>
    <t>4900721851</t>
  </si>
  <si>
    <t>STANDARD DRAW 6-20</t>
  </si>
  <si>
    <t>8956</t>
  </si>
  <si>
    <t>SANTE FE SNYDER</t>
  </si>
  <si>
    <t>CR ANALYTICAL BUTTE MT ID No 2000-0040</t>
  </si>
  <si>
    <t>4900723405</t>
  </si>
  <si>
    <t>CHAMPLIN 261 G40</t>
  </si>
  <si>
    <t>T18N R093W S30 fMESAVERDE/ALMOND</t>
  </si>
  <si>
    <t>4900721991</t>
  </si>
  <si>
    <t>STANDARD DRAW 16-30</t>
  </si>
  <si>
    <t>DEVON ENERGY</t>
  </si>
  <si>
    <t>ENERGY LABS CASPER ID No C03020526-001</t>
  </si>
  <si>
    <t>LOT 2</t>
  </si>
  <si>
    <t>4900722305</t>
  </si>
  <si>
    <t>EIGHT MILE 07-04</t>
  </si>
  <si>
    <t>9135</t>
  </si>
  <si>
    <t>T18N R093W S28 fMESAVERDE/ALMOND</t>
  </si>
  <si>
    <t>4900721870</t>
  </si>
  <si>
    <t>STANDARD DRAW 4-28</t>
  </si>
  <si>
    <t>8917</t>
  </si>
  <si>
    <t>ENERGY LABS CASPER ID No C03020474-004</t>
  </si>
  <si>
    <t>8922</t>
  </si>
  <si>
    <t>H2O FLOW.     HYDROXYLIONS PRESENT.   FRESH CEMENT?</t>
  </si>
  <si>
    <t>CHEMICAL AND GEOLOGICAL LABS CASPER LAB No 30921-1</t>
  </si>
  <si>
    <t>T18N R093W S32 fMESAVERDE/ALMOND</t>
  </si>
  <si>
    <t>4900721852</t>
  </si>
  <si>
    <t>STANDARD DRAW 9-32</t>
  </si>
  <si>
    <t>9022</t>
  </si>
  <si>
    <t>CR ANALYTICAL BUTTE MT ID No 2000-0056</t>
  </si>
  <si>
    <t>4900723403</t>
  </si>
  <si>
    <t>CHAMPLIN 261 G140</t>
  </si>
  <si>
    <t>4900721445</t>
  </si>
  <si>
    <t>EIGHT MILE LAKE 07-01</t>
  </si>
  <si>
    <t>9064</t>
  </si>
  <si>
    <t>SNYDER OIL</t>
  </si>
  <si>
    <t>4900721731</t>
  </si>
  <si>
    <t>CHAMPLIN 261 C4</t>
  </si>
  <si>
    <t>T18N R093W S27 fMESAVERDE</t>
  </si>
  <si>
    <t>4900721760</t>
  </si>
  <si>
    <t>CHAMPLIN 226 F4</t>
  </si>
  <si>
    <t>8920</t>
  </si>
  <si>
    <t>4900721911</t>
  </si>
  <si>
    <t>COAL GULCH 34-04</t>
  </si>
  <si>
    <t>8752</t>
  </si>
  <si>
    <t>4900721343</t>
  </si>
  <si>
    <t>CHAMPLIN 261 C2</t>
  </si>
  <si>
    <t>8708</t>
  </si>
  <si>
    <t>4900721847</t>
  </si>
  <si>
    <t>STANDARD DRAW 16-20</t>
  </si>
  <si>
    <t>8964</t>
  </si>
  <si>
    <t>SANTA FE SNYDER</t>
  </si>
  <si>
    <t>CR ANALYTICAL BUTTE MT ID No 2000-0041</t>
  </si>
  <si>
    <t>T18N R093W S34 fMESAVERDE</t>
  </si>
  <si>
    <t>4900720521</t>
  </si>
  <si>
    <t>COAL GULCH E1</t>
  </si>
  <si>
    <t>8801</t>
  </si>
  <si>
    <t>4900721853</t>
  </si>
  <si>
    <t>STANDARD DRAW 3-32</t>
  </si>
  <si>
    <t>CR ANALYTICAL BUTTE, MT LAB No 2000-0055</t>
  </si>
  <si>
    <t>4900721782</t>
  </si>
  <si>
    <t>EIGHT MILE LAKE 07-02</t>
  </si>
  <si>
    <t>9105</t>
  </si>
  <si>
    <t>4900720734</t>
  </si>
  <si>
    <t>CIGE 1C-32-18-93</t>
  </si>
  <si>
    <t>9122</t>
  </si>
  <si>
    <t>BEUERMAN AND ASSOCIATES BUTTE MT LAB No A-364</t>
  </si>
  <si>
    <t>4900721780</t>
  </si>
  <si>
    <t>EIGHT MILE LAKE 07-03</t>
  </si>
  <si>
    <t>9048</t>
  </si>
  <si>
    <t>4900721341</t>
  </si>
  <si>
    <t>CHAMPLIN 226 G2</t>
  </si>
  <si>
    <t>8836</t>
  </si>
  <si>
    <t>8999</t>
  </si>
  <si>
    <t>4900721351</t>
  </si>
  <si>
    <t>CHAMPLIN 278 A3</t>
  </si>
  <si>
    <t>T18N R093W S36 fMESAVERDE/ALMOND</t>
  </si>
  <si>
    <t>4900721444</t>
  </si>
  <si>
    <t>EIGHT MILELAKE 36-01</t>
  </si>
  <si>
    <t>8608</t>
  </si>
  <si>
    <t>9913</t>
  </si>
  <si>
    <t>T18N R094W S13 fMESAVERDE</t>
  </si>
  <si>
    <t>4903724587</t>
  </si>
  <si>
    <t>EIGHT MILE LAKE 13-01</t>
  </si>
  <si>
    <t>9243</t>
  </si>
  <si>
    <t>T18N R094W S11 fMESAVERDE</t>
  </si>
  <si>
    <t>4903726375</t>
  </si>
  <si>
    <t>11-11 EIGHT MILE</t>
  </si>
  <si>
    <t>T18N R094W S15 fMESAVERDE</t>
  </si>
  <si>
    <t>4903726127</t>
  </si>
  <si>
    <t>15-13 WAMSUTTER RIM</t>
  </si>
  <si>
    <t>4903724738</t>
  </si>
  <si>
    <t>EIGHT MILE LAKE 11-02</t>
  </si>
  <si>
    <t>9540</t>
  </si>
  <si>
    <t>T18N R094W S01 fMESAVERDE</t>
  </si>
  <si>
    <t>4903726347</t>
  </si>
  <si>
    <t>1-13 WAMSUTTER RIM</t>
  </si>
  <si>
    <t>T18N R094W S11 fMESAVERDE/ALMOND</t>
  </si>
  <si>
    <t>4903724686</t>
  </si>
  <si>
    <t>EIGHT MILE LAKE 11-01</t>
  </si>
  <si>
    <t>9481</t>
  </si>
  <si>
    <t>T18N R094W S34 fMESAVERDE</t>
  </si>
  <si>
    <t>4903726350</t>
  </si>
  <si>
    <t>WAMSUTTER RIM 34-5</t>
  </si>
  <si>
    <t>T18N R094W S13 fMESAVERDE/ALMOND</t>
  </si>
  <si>
    <t>4903724588</t>
  </si>
  <si>
    <t>EIGHT MILE LAKE 13-03</t>
  </si>
  <si>
    <t>9383</t>
  </si>
  <si>
    <t>4903724590</t>
  </si>
  <si>
    <t>EIGHT MILE LAKE 13-02</t>
  </si>
  <si>
    <t>9478</t>
  </si>
  <si>
    <t>T18N R094W S21 fMESAVERDE/ALMOND</t>
  </si>
  <si>
    <t>4903724382</t>
  </si>
  <si>
    <t>WAMSUTTER RIM 21-01</t>
  </si>
  <si>
    <t>9762</t>
  </si>
  <si>
    <t>4903724585</t>
  </si>
  <si>
    <t>30-11 WEST SWAN</t>
  </si>
  <si>
    <t>4903723835</t>
  </si>
  <si>
    <t>33-7 WEST SWAN</t>
  </si>
  <si>
    <t>T25N R111W S07 fFRONTIER</t>
  </si>
  <si>
    <t>4902320920</t>
  </si>
  <si>
    <t>31-7</t>
  </si>
  <si>
    <t>WESTERN ATLAS CORE LABS  LAB No 941627-48</t>
  </si>
  <si>
    <t>T25N R111W S20 fFRONTIER</t>
  </si>
  <si>
    <t>4902320486</t>
  </si>
  <si>
    <t>3-20</t>
  </si>
  <si>
    <t>WESTERN ATLAS CORE LABS  LAB No 941627-4</t>
  </si>
  <si>
    <t>T25N R111W S19 fFRONTIER</t>
  </si>
  <si>
    <t>4902320861</t>
  </si>
  <si>
    <t>4-19</t>
  </si>
  <si>
    <t>8874</t>
  </si>
  <si>
    <t>WESTERN ATLAS CORE LABS  LAB No 941627-5</t>
  </si>
  <si>
    <t>4902320862</t>
  </si>
  <si>
    <t>9025</t>
  </si>
  <si>
    <t>WESTERN ATLAS CORE LABS  LAB No 941627-6</t>
  </si>
  <si>
    <t>T25N R111W S35 fFORT UNION</t>
  </si>
  <si>
    <t>4903721079</t>
  </si>
  <si>
    <t>3800</t>
  </si>
  <si>
    <t>DOWELL CASPER ID No 6179</t>
  </si>
  <si>
    <t>T25N R111W S05 fFRONTIER</t>
  </si>
  <si>
    <t>4902320544</t>
  </si>
  <si>
    <t>13-5F</t>
  </si>
  <si>
    <t>WESTERN ATLAS CORE LABS  LAB No 941627-30</t>
  </si>
  <si>
    <t>T25N R111W S06 fFRONTIER</t>
  </si>
  <si>
    <t>4902320876</t>
  </si>
  <si>
    <t>33-6</t>
  </si>
  <si>
    <t>8636</t>
  </si>
  <si>
    <t>WESTERN ATLAS CORE LABS  LAB No 941627-57</t>
  </si>
  <si>
    <t>4902321280</t>
  </si>
  <si>
    <t>22-19</t>
  </si>
  <si>
    <t>CHAMPION TECHNOLOGIES ID No W33548</t>
  </si>
  <si>
    <t>4902321328</t>
  </si>
  <si>
    <t>34-20</t>
  </si>
  <si>
    <t>4902321289</t>
  </si>
  <si>
    <t>31-19</t>
  </si>
  <si>
    <t>4902321326</t>
  </si>
  <si>
    <t>21-7</t>
  </si>
  <si>
    <t>4902321290</t>
  </si>
  <si>
    <t>12-20</t>
  </si>
  <si>
    <t>4902321331</t>
  </si>
  <si>
    <t>21-20</t>
  </si>
  <si>
    <t>4902321501</t>
  </si>
  <si>
    <t>13-20</t>
  </si>
  <si>
    <t>4902321291</t>
  </si>
  <si>
    <t>34-19</t>
  </si>
  <si>
    <t>CHAMPION TECHNOLOGIES ID No W28882</t>
  </si>
  <si>
    <t>4902321330</t>
  </si>
  <si>
    <t>14-20</t>
  </si>
  <si>
    <t>4902321516</t>
  </si>
  <si>
    <t>23-20</t>
  </si>
  <si>
    <t>4902321329</t>
  </si>
  <si>
    <t>14-19</t>
  </si>
  <si>
    <t>4902321311</t>
  </si>
  <si>
    <t>23-6</t>
  </si>
  <si>
    <t>4902321528</t>
  </si>
  <si>
    <t>23-19</t>
  </si>
  <si>
    <t>T25N R111W S28 fCODY/STEELE/BAXTER</t>
  </si>
  <si>
    <t>LITTLE MONUMENT</t>
  </si>
  <si>
    <t>4903723878</t>
  </si>
  <si>
    <t>43-28 LITTLE MONUMENT</t>
  </si>
  <si>
    <t>GENERAL  ATLANTIC ENERGY</t>
  </si>
  <si>
    <t>4902320897</t>
  </si>
  <si>
    <t>12-7</t>
  </si>
  <si>
    <t>8648</t>
  </si>
  <si>
    <t>WESTERN ATLAS CORE LABS  LAB No 941627-13</t>
  </si>
  <si>
    <t>4902320392</t>
  </si>
  <si>
    <t>14-6</t>
  </si>
  <si>
    <t>8626</t>
  </si>
  <si>
    <t>WESTERN ATLAS CORE LABS  LAB No 941627-40</t>
  </si>
  <si>
    <t>4902320875</t>
  </si>
  <si>
    <t>12-6</t>
  </si>
  <si>
    <t>8551</t>
  </si>
  <si>
    <t>WESTERN ATLAS CORE LABS  LAB No 941627-12</t>
  </si>
  <si>
    <t>4902320459</t>
  </si>
  <si>
    <t>2-19</t>
  </si>
  <si>
    <t>WESTERN ATLAS CORE LABS  LAB No 941627-2</t>
  </si>
  <si>
    <t>4902320469</t>
  </si>
  <si>
    <t>31-6</t>
  </si>
  <si>
    <t>WESTERN ATLAS CORE LABS  LAB No 941627-47</t>
  </si>
  <si>
    <t>4902320860</t>
  </si>
  <si>
    <t>1-19</t>
  </si>
  <si>
    <t>8774</t>
  </si>
  <si>
    <t>WESTERN ATLAS CORE LABS  LAB No 941627-1</t>
  </si>
  <si>
    <t>4902320436</t>
  </si>
  <si>
    <t>3-19</t>
  </si>
  <si>
    <t>8804</t>
  </si>
  <si>
    <t>WESTERN ATLAS CORE LABS  LAB No 941627-3</t>
  </si>
  <si>
    <t>4902321577</t>
  </si>
  <si>
    <t>21-19</t>
  </si>
  <si>
    <t>ETL ID No 00-5121-11</t>
  </si>
  <si>
    <t>T25N R112W S23 fFRONTIER</t>
  </si>
  <si>
    <t>4902321444</t>
  </si>
  <si>
    <t>23-6 WEST SWAN</t>
  </si>
  <si>
    <t>4902321202</t>
  </si>
  <si>
    <t>23-3 WEST SWAN</t>
  </si>
  <si>
    <t>4902321152</t>
  </si>
  <si>
    <t>23-2 WEST SWAN</t>
  </si>
  <si>
    <t>AMERICAN MOBILE RESEARCH CASPER LAB No CR-1502 STUDY No CR-1</t>
  </si>
  <si>
    <t>4903721713</t>
  </si>
  <si>
    <t>139 FEDERAL</t>
  </si>
  <si>
    <t>5542</t>
  </si>
  <si>
    <t>DUE TO QUALITY OF ANALYSIS COPY, FIGURES ARE GUESSED</t>
  </si>
  <si>
    <t>BAKER PETROLITE</t>
  </si>
  <si>
    <t>T26N R097W S32 fLEWIS-MESAVERDE/ALMOND</t>
  </si>
  <si>
    <t>4903725411</t>
  </si>
  <si>
    <t>OSBORNE SPRINGS 32-14</t>
  </si>
  <si>
    <t>T26N R111W S31 fFRONTIER</t>
  </si>
  <si>
    <t>4902320768</t>
  </si>
  <si>
    <t>21-31</t>
  </si>
  <si>
    <t>8440</t>
  </si>
  <si>
    <t>WESTERN ATLAS CORE LABS  LAB No 941627-18</t>
  </si>
  <si>
    <t>4902320769</t>
  </si>
  <si>
    <t>14-31A</t>
  </si>
  <si>
    <t>8473</t>
  </si>
  <si>
    <t>WESTERN ATLAS CORE LABS  LAB No 941627-43</t>
  </si>
  <si>
    <t>4902321551</t>
  </si>
  <si>
    <t>13-31</t>
  </si>
  <si>
    <t>T26N R111W S19 fFRONTIER</t>
  </si>
  <si>
    <t>4902320891</t>
  </si>
  <si>
    <t>12-19</t>
  </si>
  <si>
    <t>WESTERN ATLAS CORE LABS  LAB No 941627-15</t>
  </si>
  <si>
    <t>WYOMING ANALYTICAL LABS ROCK SPRINGS ID No BPW00872</t>
  </si>
  <si>
    <t>WYOMING ANALYTICAL LABS ROCK SPRINGS ID No D7072</t>
  </si>
  <si>
    <t>WYOMING ANALYTICAL LABS ROCK SPRINGS ID No BPW00855</t>
  </si>
  <si>
    <t>WYOMING ANALYTICAL LABS ROCK SPRINGS ID No BPW00917</t>
  </si>
  <si>
    <t>WYOMING ANALYTICAL LABS ROCK SPRINGS ID No BPW00920</t>
  </si>
  <si>
    <t>CHEMICAL AND GEOLOGICAL LABS ID No 32159-4</t>
  </si>
  <si>
    <t>BP ID No CH221 C2</t>
  </si>
  <si>
    <t>WYOMING ANALYTICAL LABS ROCK SPRINGS ID No D7970</t>
  </si>
  <si>
    <t>BP ID No WR35-01</t>
  </si>
  <si>
    <t>CHEMICAL AND GEOLOGICAL LABS CASPER ID No 7631-3</t>
  </si>
  <si>
    <t>ENERGY LABS CASPER ID No C05070483-002</t>
  </si>
  <si>
    <t>BP ID No W0046</t>
  </si>
  <si>
    <t>BP ID No W0036</t>
  </si>
  <si>
    <t>BP ID No W0048</t>
  </si>
  <si>
    <t>BP ID No W0039</t>
  </si>
  <si>
    <t>WYOMING ANALYTICAL LABS ROCK SPRINGS ID No D7062</t>
  </si>
  <si>
    <t>WYOMING ANALYTICAL LABS ROCK SPRINGS ID No BPW00892</t>
  </si>
  <si>
    <t>WYOMING ANALYTICAL LABS ROCK SPRINGS ID No BPW00891</t>
  </si>
  <si>
    <t>BP ID No W0047</t>
  </si>
  <si>
    <t>31Q TRAIL UNIT</t>
  </si>
  <si>
    <t>T13N R100W S04 fCODY/STEELE/BAXTER</t>
  </si>
  <si>
    <t>4903726734</t>
  </si>
  <si>
    <t>30Q TRAIL UNIT</t>
  </si>
  <si>
    <t>T13N R113W S16 fCLOVERLY</t>
  </si>
  <si>
    <t>NW</t>
  </si>
  <si>
    <t>4904120505</t>
  </si>
  <si>
    <t>T29N R107W S04 fLANCE</t>
  </si>
  <si>
    <t>4903523084</t>
  </si>
  <si>
    <t>ANTELOPE 6-4</t>
  </si>
  <si>
    <t>WYOMING ANALYTICAL LABS ROCK SPRINGS ID No RS-7222</t>
  </si>
  <si>
    <t>T29N R107W S29 fLANCE</t>
  </si>
  <si>
    <t>4903522067</t>
  </si>
  <si>
    <t>CABRITO 10-29</t>
  </si>
  <si>
    <t>WYOMING ANALYTICAL LABS ROCK SPRINGS REQUEST No RS-3796 - LAB No A697</t>
  </si>
  <si>
    <t>4903522287</t>
  </si>
  <si>
    <t>CABRITO 6-30</t>
  </si>
  <si>
    <t>TPH: 254</t>
  </si>
  <si>
    <t>WYOMING ANALYTICAL LABS ROCK SPRINGS REQUEST No RS-4014 - LAB No B471-B472</t>
  </si>
  <si>
    <t>T29N R107W S03 fFORT UNION</t>
  </si>
  <si>
    <t>4903522335</t>
  </si>
  <si>
    <t>HIGHWAY FED. #11</t>
  </si>
  <si>
    <t>6909</t>
  </si>
  <si>
    <t>HALLIBURTON ROCK SPRINGS ID No RS04-W0528</t>
  </si>
  <si>
    <t>4903522043</t>
  </si>
  <si>
    <t>CABRITO 5-30</t>
  </si>
  <si>
    <t>9300</t>
  </si>
  <si>
    <t>1-8 FED.</t>
  </si>
  <si>
    <t>6728</t>
  </si>
  <si>
    <t>T17N R093W S23 fMESAVERDE</t>
  </si>
  <si>
    <t>4900722046</t>
  </si>
  <si>
    <t>DUCK LAKE 23-01</t>
  </si>
  <si>
    <t>8656</t>
  </si>
  <si>
    <t>T17N R093W S01 fMESAVERDE</t>
  </si>
  <si>
    <t>DUCKLAKE 01-02</t>
  </si>
  <si>
    <t>4900721769</t>
  </si>
  <si>
    <t>CHAMPLIN 226 B4</t>
  </si>
  <si>
    <t>9116</t>
  </si>
  <si>
    <t>4900722346</t>
  </si>
  <si>
    <t>COAL GULCH13-02</t>
  </si>
  <si>
    <t>8576</t>
  </si>
  <si>
    <t>BP AMERICAN PRODUCTION COMPANY</t>
  </si>
  <si>
    <t>4900723258</t>
  </si>
  <si>
    <t>DUCK LAKE 1-40</t>
  </si>
  <si>
    <t>T17N R093W S25 fMESAVERDE</t>
  </si>
  <si>
    <t>4900722418</t>
  </si>
  <si>
    <t>DUCK LAKE 25-04</t>
  </si>
  <si>
    <t>8312</t>
  </si>
  <si>
    <t>T17N R093W S10 fMESAVERDE/ALMOND</t>
  </si>
  <si>
    <t>4900721912</t>
  </si>
  <si>
    <t>COAL GULCH F3</t>
  </si>
  <si>
    <t>8886</t>
  </si>
  <si>
    <t>T17N R093W S21 fMESAVERDE</t>
  </si>
  <si>
    <t>4900721813</t>
  </si>
  <si>
    <t>CHAMPLIN 444 B4</t>
  </si>
  <si>
    <t>8935</t>
  </si>
  <si>
    <t>4900723257</t>
  </si>
  <si>
    <t>DUCK LAKE 1-80</t>
  </si>
  <si>
    <t>4900722320</t>
  </si>
  <si>
    <t>COAL GULCH B4</t>
  </si>
  <si>
    <t>8840</t>
  </si>
  <si>
    <t>T17N R093W S27 fMESAVERDE</t>
  </si>
  <si>
    <t>4900720497</t>
  </si>
  <si>
    <t>CHAMPLIN 444 E1</t>
  </si>
  <si>
    <t>8841</t>
  </si>
  <si>
    <t>4900722060</t>
  </si>
  <si>
    <t>DUCK LAKE 25-01</t>
  </si>
  <si>
    <t>8362</t>
  </si>
  <si>
    <t>T17N R093W S10 fMESAVERDE</t>
  </si>
  <si>
    <t>4900720628</t>
  </si>
  <si>
    <t>COAL GULCH F1</t>
  </si>
  <si>
    <t>9110</t>
  </si>
  <si>
    <t>T17N R093W S03 fMESAVERDE/ALMOND</t>
  </si>
  <si>
    <t>4900721772</t>
  </si>
  <si>
    <t>COAL GULCH C3</t>
  </si>
  <si>
    <t>8702</t>
  </si>
  <si>
    <t>4900721762</t>
  </si>
  <si>
    <t>CHAMPLIN 226 D4</t>
  </si>
  <si>
    <t>9074</t>
  </si>
  <si>
    <t>T17N R094W S33 fLEWIS-MESAVERDE</t>
  </si>
  <si>
    <t>4903725845</t>
  </si>
  <si>
    <t>33-1 MEXICAN FLATS</t>
  </si>
  <si>
    <t>T17N R094W S01 fMESAVERDE</t>
  </si>
  <si>
    <t>4903725577</t>
  </si>
  <si>
    <t>1-2 MEXICAN FLATS</t>
  </si>
  <si>
    <t>T17N R094W S19 fLEWIS-MESAVERDE</t>
  </si>
  <si>
    <t>4903725837</t>
  </si>
  <si>
    <t>19-1 MEXICAN FLATS</t>
  </si>
  <si>
    <t>T17N R094W S15 fMESAVERDE</t>
  </si>
  <si>
    <t>4903725224</t>
  </si>
  <si>
    <t>MEXICAN FLATS 15-01</t>
  </si>
  <si>
    <t>10152</t>
  </si>
  <si>
    <t>T17N R094W S06 fMESAVERDE/ALMOND</t>
  </si>
  <si>
    <t>4903724527</t>
  </si>
  <si>
    <t>WILD ROSE FED 1-6</t>
  </si>
  <si>
    <t>10235</t>
  </si>
  <si>
    <t>T17N R094W S11 fMESAVERDE</t>
  </si>
  <si>
    <t>4903724483</t>
  </si>
  <si>
    <t>MEXICAN FLATS 11-01</t>
  </si>
  <si>
    <t>9690</t>
  </si>
  <si>
    <t>T17N R094W S06 fMESAVERDE</t>
  </si>
  <si>
    <t>4903723727</t>
  </si>
  <si>
    <t>MEXICAN FLATS 06-02</t>
  </si>
  <si>
    <t>10340</t>
  </si>
  <si>
    <t>9714</t>
  </si>
  <si>
    <t>T17N R094W S21 fMESAVERDE</t>
  </si>
  <si>
    <t>4903725222</t>
  </si>
  <si>
    <t>MEXICAN FLATS</t>
  </si>
  <si>
    <t>10740</t>
  </si>
  <si>
    <t>T17N R095W S13 fLEWIS-MESAVERDE</t>
  </si>
  <si>
    <t>4903726203</t>
  </si>
  <si>
    <t>13-2 SOUTH TWO RIM</t>
  </si>
  <si>
    <t>T17N R095W S33 fLEWIS-MESAVERDE</t>
  </si>
  <si>
    <t>EMIGRANT TRAIL</t>
  </si>
  <si>
    <t>4903725841</t>
  </si>
  <si>
    <t>35-1 SOUTH TWO RIM</t>
  </si>
  <si>
    <t>4903725010</t>
  </si>
  <si>
    <t>CHAMPLIN 293 B4</t>
  </si>
  <si>
    <t>10854</t>
  </si>
  <si>
    <t>INDUSTRIAL GAS SERVICES</t>
  </si>
  <si>
    <t>T17N R095W S13 fMESAVERDE</t>
  </si>
  <si>
    <t>4903725805</t>
  </si>
  <si>
    <t>13-1 SOUTH TWO RIM</t>
  </si>
  <si>
    <t>T17N R097W S13 fMESAVERDE</t>
  </si>
  <si>
    <t>LANEY WASH</t>
  </si>
  <si>
    <t>4903724518</t>
  </si>
  <si>
    <t>CHAMPLIN 271 C2</t>
  </si>
  <si>
    <t>11854</t>
  </si>
  <si>
    <t>T17N R097W S29 fLEWIS-MESAVERDE</t>
  </si>
  <si>
    <t>4903725332</t>
  </si>
  <si>
    <t>NW IRON PIPE 29-03</t>
  </si>
  <si>
    <t>11231</t>
  </si>
  <si>
    <t>T17N R097W S21 fLEWIS-MESAVERDE</t>
  </si>
  <si>
    <t>4903725970</t>
  </si>
  <si>
    <t>21-2 LANEY WASH</t>
  </si>
  <si>
    <t>T17N R097W S11 fMESAVERDE</t>
  </si>
  <si>
    <t>4903724592</t>
  </si>
  <si>
    <t>LANEY WASH 11-01</t>
  </si>
  <si>
    <t>11460</t>
  </si>
  <si>
    <t>T17N R097W S31 fMESAVERDE</t>
  </si>
  <si>
    <t>4903725387</t>
  </si>
  <si>
    <t>NW IRON PIPE 31-02</t>
  </si>
  <si>
    <t>12325</t>
  </si>
  <si>
    <t>T17N R097W S15 fMESAVERDE</t>
  </si>
  <si>
    <t>4903724512</t>
  </si>
  <si>
    <t>LANEY WASH 15-01</t>
  </si>
  <si>
    <t>11507</t>
  </si>
  <si>
    <t>T17N R097W S19 fLEWIS-MESAVERDE</t>
  </si>
  <si>
    <t>4903724513</t>
  </si>
  <si>
    <t>NW IRON PIPE 19-01</t>
  </si>
  <si>
    <t>10206</t>
  </si>
  <si>
    <t>4903724727</t>
  </si>
  <si>
    <t>WN IRON PIPE 29-02</t>
  </si>
  <si>
    <t>10914</t>
  </si>
  <si>
    <t>T17N R098W S25 fLEWIS-MESAVERDE</t>
  </si>
  <si>
    <t>4903725279</t>
  </si>
  <si>
    <t>NW IRON PIPE 25-01</t>
  </si>
  <si>
    <t>10570</t>
  </si>
  <si>
    <t>T17N R098W S35 fLANCE-MESAVERDE</t>
  </si>
  <si>
    <t>4903725330</t>
  </si>
  <si>
    <t>ANTELOPE CREEK 35-02</t>
  </si>
  <si>
    <t>9480</t>
  </si>
  <si>
    <t>T17N R117W S15 fFRONTIER</t>
  </si>
  <si>
    <t>4904121099</t>
  </si>
  <si>
    <t>ROCKY MOUNTAIN GAS INC</t>
  </si>
  <si>
    <t>FRONTIER 31-15-17-117</t>
  </si>
  <si>
    <t>ROCKY MOUNTAIN GAS</t>
  </si>
  <si>
    <t>RA 226 = 1.1pCi/L</t>
  </si>
  <si>
    <t>ENERGY LABS CASPER ID No C03110071-001</t>
  </si>
  <si>
    <t>T17N R117W S31 fADAVILLE</t>
  </si>
  <si>
    <t>4904121063</t>
  </si>
  <si>
    <t>MEADOW DRAW 1-31</t>
  </si>
  <si>
    <t>1368</t>
  </si>
  <si>
    <t>ENERGY LABS CASPER ID No C03101140-003</t>
  </si>
  <si>
    <t>4904121098</t>
  </si>
  <si>
    <t>ADAVILLE 14-19-17-117</t>
  </si>
  <si>
    <t>ENERGY LABS CASPER ID No C03101140-001</t>
  </si>
  <si>
    <t>T17N R117W S19 fADAVILLE</t>
  </si>
  <si>
    <t>FRONTIER 17-117-15-2</t>
  </si>
  <si>
    <t>ENERGY LABS CASPER ID No C03101140-004</t>
  </si>
  <si>
    <t>4904120738</t>
  </si>
  <si>
    <t>36 UNIT W</t>
  </si>
  <si>
    <t>7500</t>
  </si>
  <si>
    <t>AMERICAN CHEMICAL AND RESEARCH LABS LAB No 5856</t>
  </si>
  <si>
    <t>T18N R091W S08 fMESAVERDE</t>
  </si>
  <si>
    <t>4900720500</t>
  </si>
  <si>
    <t>CRESTON UNIT III 1-8</t>
  </si>
  <si>
    <t>7802</t>
  </si>
  <si>
    <t>T-PAK</t>
  </si>
  <si>
    <t>T18N R092W S05 fMESAVERDE</t>
  </si>
  <si>
    <t>4900723372</t>
  </si>
  <si>
    <t>COAL BANK 5-6</t>
  </si>
  <si>
    <t>T18N R092W S20 fMESAVERDE</t>
  </si>
  <si>
    <t>4900721595</t>
  </si>
  <si>
    <t>COAL BANK 20-02</t>
  </si>
  <si>
    <t>4900722820</t>
  </si>
  <si>
    <t>5-3 COAL BANK</t>
  </si>
  <si>
    <t>T18N R092W S29 fMESAVERDE</t>
  </si>
  <si>
    <t>4900723188</t>
  </si>
  <si>
    <t>COAL BANK 29-5</t>
  </si>
  <si>
    <t>4900723204</t>
  </si>
  <si>
    <t>COAL BANK 29-8</t>
  </si>
  <si>
    <t>T18N R092W S04 fMESAVERDE</t>
  </si>
  <si>
    <t>4900722427</t>
  </si>
  <si>
    <t>CRESTON FED. 04-01</t>
  </si>
  <si>
    <t>8478</t>
  </si>
  <si>
    <t>4900723203</t>
  </si>
  <si>
    <t>4903705145</t>
  </si>
  <si>
    <t>TRAIL NO. 2</t>
  </si>
  <si>
    <t>4903705061</t>
  </si>
  <si>
    <t>DST 11</t>
  </si>
  <si>
    <t>WASATCH/CATHEDRAL BLUFFS</t>
  </si>
  <si>
    <t>WIRELINE TEST NO. 5</t>
  </si>
  <si>
    <t>4903720167</t>
  </si>
  <si>
    <t>1-C PRAIRIE HEN UNIT</t>
  </si>
  <si>
    <t>4903705880</t>
  </si>
  <si>
    <t>FLOW LINE PRODUCTION</t>
  </si>
  <si>
    <t>4903705812</t>
  </si>
  <si>
    <t>4903705126</t>
  </si>
  <si>
    <t>4903705465</t>
  </si>
  <si>
    <t>4903705233</t>
  </si>
  <si>
    <t>SALT WELLS</t>
  </si>
  <si>
    <t>4903705196</t>
  </si>
  <si>
    <t>4903705130</t>
  </si>
  <si>
    <t>4903705022</t>
  </si>
  <si>
    <t>R. C. DAY NO. 1</t>
  </si>
  <si>
    <t>LITTLE SNAKE</t>
  </si>
  <si>
    <t>4903705027</t>
  </si>
  <si>
    <t>4903705712</t>
  </si>
  <si>
    <t>DRILL STEM</t>
  </si>
  <si>
    <t>4903706230</t>
  </si>
  <si>
    <t>SINCLAIR WERTZ 26</t>
  </si>
  <si>
    <t>4903706238</t>
  </si>
  <si>
    <t>4903706214</t>
  </si>
  <si>
    <t>4903705803</t>
  </si>
  <si>
    <t>4903706262</t>
  </si>
  <si>
    <t>T29N R112W S09 fWASATCH/ALMY</t>
  </si>
  <si>
    <t>T26N R090W S10 fAMSDEN-MADISON</t>
  </si>
  <si>
    <t>T26N R090W S10 fCAMBRIAN</t>
  </si>
  <si>
    <t>T26N R090W S14 fCAMBRIAN</t>
  </si>
  <si>
    <t>T26N R090W S11 fCAMBRIAN/FLATHEAD</t>
  </si>
  <si>
    <t>T15N R091W S11 fCLOVERLY</t>
  </si>
  <si>
    <t>T15N R091W S23 fCLOVERLY</t>
  </si>
  <si>
    <t>T26N R090W S10 fCLOVERLY</t>
  </si>
  <si>
    <t>T26N R090W S11 fCLOVERLY</t>
  </si>
  <si>
    <t>T26N R094W S17 fCLOVERLY</t>
  </si>
  <si>
    <t>T13N R090W S13 fCODY/STEELE/BAXTER</t>
  </si>
  <si>
    <t>T14N R091W S12 fCODY/STEELE/BAXTER</t>
  </si>
  <si>
    <t>T15N R091W S14 fCODY/STEELE/BAXTER</t>
  </si>
  <si>
    <t>T16N R092W S13 fCODY/STEELE/BAXTER</t>
  </si>
  <si>
    <t>T26N R094W S17 fCODY/STEELE/BAXTER</t>
  </si>
  <si>
    <t>T12N R091W S17 fFORT UNION</t>
  </si>
  <si>
    <t>T12N R091W S18 fFORT UNION</t>
  </si>
  <si>
    <t>T12N R092W S12 fFORT UNION</t>
  </si>
  <si>
    <t>T12N R094W S11 fFORT UNION</t>
  </si>
  <si>
    <t>T12N R094W S18 fFORT UNION</t>
  </si>
  <si>
    <t>T12N R095W S21 fFORT UNION</t>
  </si>
  <si>
    <t>T13N R096W S15 fFORT UNION</t>
  </si>
  <si>
    <t>T13N R099W S20 fFORT UNION</t>
  </si>
  <si>
    <t>T13N R099W S28 fFORT UNION</t>
  </si>
  <si>
    <t>T26N R094W S17 fFORT UNION</t>
  </si>
  <si>
    <t>T26N R095W S22 fFORT UNION</t>
  </si>
  <si>
    <t>T12N R092W S13 fFOX HILLS</t>
  </si>
  <si>
    <t>T15N R091W S23 fFRONTIER</t>
  </si>
  <si>
    <t>T16N R090W S31 fFRONTIER</t>
  </si>
  <si>
    <t>T16N R091W S22 fFRONTIER</t>
  </si>
  <si>
    <t>T19N R090W S26 fFRONTIER</t>
  </si>
  <si>
    <t>T19N R090W S35 fFRONTIER</t>
  </si>
  <si>
    <t>T19N R090W S36 fFRONTIER</t>
  </si>
  <si>
    <t>T14N R096W S28 fGREEN RIVER/TIPTON</t>
  </si>
  <si>
    <t>T12N R091W S14 fLANCE</t>
  </si>
  <si>
    <t>T12N R091W S17 fLANCE</t>
  </si>
  <si>
    <t>T12N R091W S18 fLANCE</t>
  </si>
  <si>
    <t>T12N R092W S12 fLANCE</t>
  </si>
  <si>
    <t>T12N R092W S13 fLANCE</t>
  </si>
  <si>
    <t>T12N R093W S13 fLANCE</t>
  </si>
  <si>
    <t>T12N R094W S11 fLANCE</t>
  </si>
  <si>
    <t>T12N R099W S18 fLANCE</t>
  </si>
  <si>
    <t>T17N R099W S14 fLANCE</t>
  </si>
  <si>
    <t>T19N R094W S13 fLANCE</t>
  </si>
  <si>
    <t>T21N R092W S19 fLANCE</t>
  </si>
  <si>
    <t>T21N R099W S33 fLANCE</t>
  </si>
  <si>
    <t>T12N R091W S14 fLEWIS</t>
  </si>
  <si>
    <t>T12N R091W S17 fLEWIS</t>
  </si>
  <si>
    <t>T12N R092W S10 fLEWIS</t>
  </si>
  <si>
    <t>T12N R092W S12 fLEWIS</t>
  </si>
  <si>
    <t>T13N R091W S31 fLEWIS</t>
  </si>
  <si>
    <t>T13N R094W S26 fLEWIS</t>
  </si>
  <si>
    <t>T14N R093W S13 fLEWIS</t>
  </si>
  <si>
    <t>T16N R098W S29 fLEWIS</t>
  </si>
  <si>
    <t>T18N R096W S31 fLEWIS</t>
  </si>
  <si>
    <t>T18N R098W S14 fLEWIS</t>
  </si>
  <si>
    <t>T18N R099W S26 fLEWIS</t>
  </si>
  <si>
    <t>T19N R093W S20 fLEWIS</t>
  </si>
  <si>
    <t>T20N R095W S16 fLEWIS</t>
  </si>
  <si>
    <t>T21N R093W S27 fLEWIS</t>
  </si>
  <si>
    <t>T21N R094W S31 fLEWIS</t>
  </si>
  <si>
    <t>T21N R097W S18 fLEWIS</t>
  </si>
  <si>
    <t>T21N R097W S19 fLEWIS</t>
  </si>
  <si>
    <t>T21N R098W S12 fLEWIS</t>
  </si>
  <si>
    <t>T21N R098W S28 fLEWIS</t>
  </si>
  <si>
    <t>T22N R094W S11 fLEWIS</t>
  </si>
  <si>
    <t>T18N R094W S31 fLEWIS-MESAVERDE</t>
  </si>
  <si>
    <t>T20N R096W S14 fLEWIS-MESAVERDE</t>
  </si>
  <si>
    <t>T26N R090W S10 fMADISON</t>
  </si>
  <si>
    <t>T26N R090W S11 fMADISON</t>
  </si>
  <si>
    <t>T26N R090W S12 fMADISON</t>
  </si>
  <si>
    <t>T26N R090W S fMADISON</t>
  </si>
  <si>
    <t>T12N R090W S18 fMESAVERDE</t>
  </si>
  <si>
    <t>T12N R091W S17 fMESAVERDE</t>
  </si>
  <si>
    <t>T12N R091W S18 fMESAVERDE</t>
  </si>
  <si>
    <t>T12N R092W S10 fMESAVERDE</t>
  </si>
  <si>
    <t>T13N R099W S18 fMESAVERDE</t>
  </si>
  <si>
    <t>T14N R092W S29 fMESAVERDE</t>
  </si>
  <si>
    <t>T14N R093W S12 fMESAVERDE</t>
  </si>
  <si>
    <t>T15N R092W S18 fMESAVERDE</t>
  </si>
  <si>
    <t>T15N R092W S21 fMESAVERDE</t>
  </si>
  <si>
    <t>T16N R092W S12 fMESAVERDE</t>
  </si>
  <si>
    <t>T16N R092W S13 fMESAVERDE</t>
  </si>
  <si>
    <t>T16N R093W S11 fMESAVERDE</t>
  </si>
  <si>
    <t>T16N R099W S15 fMESAVERDE</t>
  </si>
  <si>
    <t>T16N R099W S21 fMESAVERDE</t>
  </si>
  <si>
    <t>T16N R099W S22 fMESAVERDE</t>
  </si>
  <si>
    <t>T16N R099W S23 fMESAVERDE</t>
  </si>
  <si>
    <t>T17N R093W S11 fMESAVERDE</t>
  </si>
  <si>
    <t>T17N R093W S13 fMESAVERDE</t>
  </si>
  <si>
    <t>T17N R093W S19 fMESAVERDE</t>
  </si>
  <si>
    <t>T17N R093W S29 fMESAVERDE</t>
  </si>
  <si>
    <t>T17N R093W S31 fMESAVERDE</t>
  </si>
  <si>
    <t>T17N R094W S13 fMESAVERDE</t>
  </si>
  <si>
    <t>T17N R094W S25 fMESAVERDE</t>
  </si>
  <si>
    <t>T18N R091W S28 fMESAVERDE</t>
  </si>
  <si>
    <t>T18N R092W S31 fMESAVERDE</t>
  </si>
  <si>
    <t>T18N R093W S11 fMESAVERDE</t>
  </si>
  <si>
    <t>T18N R093W S13 fMESAVERDE</t>
  </si>
  <si>
    <t>T18N R093W S15 fMESAVERDE</t>
  </si>
  <si>
    <t>T18N R093W S17 fMESAVERDE</t>
  </si>
  <si>
    <t>T18N R093W S21 fMESAVERDE</t>
  </si>
  <si>
    <t>T18N R093W S23 fMESAVERDE</t>
  </si>
  <si>
    <t>T18N R093W S29 fMESAVERDE</t>
  </si>
  <si>
    <t>T18N R093W S31 fMESAVERDE</t>
  </si>
  <si>
    <t>T18N R093W S35 fMESAVERDE</t>
  </si>
  <si>
    <t>T18N R094W S29 fMESAVERDE</t>
  </si>
  <si>
    <t>T18N R094W S31 fMESAVERDE</t>
  </si>
  <si>
    <t>T18N R094W S33 fMESAVERDE</t>
  </si>
  <si>
    <t>T18N R098W S11 fMESAVERDE</t>
  </si>
  <si>
    <t>T19N R092W S19 fMESAVERDE</t>
  </si>
  <si>
    <t>T19N R092W S20 fMESAVERDE</t>
  </si>
  <si>
    <t>T19N R092W S26 fMESAVERDE</t>
  </si>
  <si>
    <t>T19N R093W S11 fMESAVERDE</t>
  </si>
  <si>
    <t>T19N R093W S15 fMESAVERDE</t>
  </si>
  <si>
    <t>T19N R093W S21 fMESAVERDE</t>
  </si>
  <si>
    <t>T19N R093W S23 fMESAVERDE</t>
  </si>
  <si>
    <t>T19N R093W S25 fMESAVERDE</t>
  </si>
  <si>
    <t>T19N R093W S27 fMESAVERDE</t>
  </si>
  <si>
    <t>T19N R093W S29 fMESAVERDE</t>
  </si>
  <si>
    <t>T19N R093W S33 fMESAVERDE</t>
  </si>
  <si>
    <t>T19N R093W S35 fMESAVERDE</t>
  </si>
  <si>
    <t>T19N R094W S15 fMESAVERDE</t>
  </si>
  <si>
    <t>T19N R094W S31 fMESAVERDE</t>
  </si>
  <si>
    <t>T19N R098W S30 fMESAVERDE</t>
  </si>
  <si>
    <t>T19N R098W S31 fMESAVERDE</t>
  </si>
  <si>
    <t>T19N R098W S36 fMESAVERDE</t>
  </si>
  <si>
    <t>T19N R099W S12 fMESAVERDE</t>
  </si>
  <si>
    <t>T20N R092W S29 fMESAVERDE</t>
  </si>
  <si>
    <t>T20N R092W S30 fMESAVERDE</t>
  </si>
  <si>
    <t>T20N R092W S31 fMESAVERDE</t>
  </si>
  <si>
    <t>T20N R093W S21 fMESAVERDE</t>
  </si>
  <si>
    <t>T20N R093W S23 fMESAVERDE</t>
  </si>
  <si>
    <t>T20N R093W S25 fMESAVERDE</t>
  </si>
  <si>
    <t>T20N R094W S15 fMESAVERDE</t>
  </si>
  <si>
    <t>T20N R095W S12 fMESAVERDE</t>
  </si>
  <si>
    <t>T20N R095W S14 fMESAVERDE</t>
  </si>
  <si>
    <t>T20N R095W S21 fMESAVERDE</t>
  </si>
  <si>
    <t>T20N R096W S32 fMESAVERDE</t>
  </si>
  <si>
    <t>T20N R099W S32 fMESAVERDE</t>
  </si>
  <si>
    <t>T20N R099W S33 fMESAVERDE</t>
  </si>
  <si>
    <t>T21N R093W S27 fMESAVERDE</t>
  </si>
  <si>
    <t>T21N R094W S16 fMESAVERDE</t>
  </si>
  <si>
    <t>T21N R094W S27 fMESAVERDE</t>
  </si>
  <si>
    <t>T21N R098W S34 fMESAVERDE</t>
  </si>
  <si>
    <t>T22N R093W S36 fMESAVERDE</t>
  </si>
  <si>
    <t>T22N R094W S15 fMESAVERDE</t>
  </si>
  <si>
    <t>T22N R094W S29 fMESAVERDE</t>
  </si>
  <si>
    <t>T22N R094W S33 fMESAVERDE</t>
  </si>
  <si>
    <t>T22N R095W S11 fMESAVERDE</t>
  </si>
  <si>
    <t>T26N R094W S17 fMESAVERDE</t>
  </si>
  <si>
    <t>T14N R094W S17 fMESAVERDE/ALMOND</t>
  </si>
  <si>
    <t>T15N R095W S24 fMESAVERDE/ALMOND</t>
  </si>
  <si>
    <t>T16N R093W S15 fMESAVERDE/ALMOND</t>
  </si>
  <si>
    <t>T16N R099W S22 fMESAVERDE/ALMOND</t>
  </si>
  <si>
    <t>T17N R093W S15 fMESAVERDE/ALMOND</t>
  </si>
  <si>
    <t>T17N R093W S21 fMESAVERDE/ALMOND</t>
  </si>
  <si>
    <t>T17N R099W S14 fMESAVERDE/ALMOND</t>
  </si>
  <si>
    <t>T17N R099W S17 fMESAVERDE/ALMOND</t>
  </si>
  <si>
    <t>T18N R092W S12 fMESAVERDE/ALMOND</t>
  </si>
  <si>
    <t>T18N R092W S20 fMESAVERDE/ALMOND</t>
  </si>
  <si>
    <t>T18N R093W S15 fMESAVERDE/ALMOND</t>
  </si>
  <si>
    <t>T18N R093W S17 fMESAVERDE/ALMOND</t>
  </si>
  <si>
    <t>T18N R094W S19 fMESAVERDE/ALMOND</t>
  </si>
  <si>
    <t>T18N R094W S29 fMESAVERDE/ALMOND</t>
  </si>
  <si>
    <t>T18N R094W S33 fMESAVERDE/ALMOND</t>
  </si>
  <si>
    <t>T18N R099W S13 fMESAVERDE/ALMOND</t>
  </si>
  <si>
    <t>T18N R099W S15 fMESAVERDE/ALMOND</t>
  </si>
  <si>
    <t>T19N R093W S11 fMESAVERDE/ALMOND</t>
  </si>
  <si>
    <t>T19N R093W S15 fMESAVERDE/ALMOND</t>
  </si>
  <si>
    <t>T19N R094W S19 fMESAVERDE/ALMOND</t>
  </si>
  <si>
    <t>T19N R098W S10 fMESAVERDE/ALMOND</t>
  </si>
  <si>
    <t>T19N R098W S18 fMESAVERDE/ALMOND</t>
  </si>
  <si>
    <t>T19N R098W S19 fMESAVERDE/ALMOND</t>
  </si>
  <si>
    <t>T19N R098W S24 fMESAVERDE/ALMOND</t>
  </si>
  <si>
    <t>T19N R098W S28 fMESAVERDE/ALMOND</t>
  </si>
  <si>
    <t>T19N R098W S31 fMESAVERDE/ALMOND</t>
  </si>
  <si>
    <t>T19N R098W S36 fMESAVERDE/ALMOND</t>
  </si>
  <si>
    <t>T19N R099W S15 fMESAVERDE/ALMOND</t>
  </si>
  <si>
    <t>T19N R099W S18 fMESAVERDE/ALMOND</t>
  </si>
  <si>
    <t>T20N R094W S30 fMESAVERDE/ALMOND</t>
  </si>
  <si>
    <t>T20N R095W S13 fMESAVERDE/ALMOND</t>
  </si>
  <si>
    <t>T20N R095W S23 fMESAVERDE/ALMOND</t>
  </si>
  <si>
    <t>T20N R099W S11 fMESAVERDE/ALMOND</t>
  </si>
  <si>
    <t>T20N R099W S28 fMESAVERDE/ALMOND</t>
  </si>
  <si>
    <t>T20N R099W S34 fMESAVERDE/ALMOND</t>
  </si>
  <si>
    <t>T20N R099W S35 fMESAVERDE/ALMOND</t>
  </si>
  <si>
    <t>T20N R099W S36 fMESAVERDE/ALMOND</t>
  </si>
  <si>
    <t>T21N R094W S11 fMESAVERDE/ALMOND</t>
  </si>
  <si>
    <t>T21N R094W S17 fMESAVERDE/ALMOND</t>
  </si>
  <si>
    <t>T21N R094W S32 fMESAVERDE/ALMOND</t>
  </si>
  <si>
    <t>T21N R098W S27 fMESAVERDE/ALMOND</t>
  </si>
  <si>
    <t>T21N R099W S25 fMESAVERDE/ALMOND</t>
  </si>
  <si>
    <t>T22N R093W S13 fMESAVERDE/ALMOND</t>
  </si>
  <si>
    <t>T22N R094W S27 fMESAVERDE/ALMOND</t>
  </si>
  <si>
    <t>T22N R094W S36 fMESAVERDE/ALMOND</t>
  </si>
  <si>
    <t>T17N R093W S11 fMESAVERDE/ERICSON</t>
  </si>
  <si>
    <t>T18N R098W S14 fMESAVERDE/ERICSON</t>
  </si>
  <si>
    <t>T19N R092W S20 fMESAVERDE/ERICSON</t>
  </si>
  <si>
    <t>T19N R095W S13 fMESAVERDE/ERICSON</t>
  </si>
  <si>
    <t>T19N R098W S19 fMESAVERDE/ERICSON</t>
  </si>
  <si>
    <t>T21N R098W S26 fMESAVERDE/ERICSON</t>
  </si>
  <si>
    <t>T19N R099W S11 fMESAVERDE/ROCK SPRINGS</t>
  </si>
  <si>
    <t>T14N R091W S13 fMORRISON</t>
  </si>
  <si>
    <t>T15N R091W S23 fMUDDY</t>
  </si>
  <si>
    <t>T19N R090W S36 fMUDDY</t>
  </si>
  <si>
    <t>T15N R091W S14 fMUDDY-CLOVERLY</t>
  </si>
  <si>
    <t>T15N R091W S11 fNUGGET</t>
  </si>
  <si>
    <t>T15N R091W S23 fNUGGET</t>
  </si>
  <si>
    <t>T16N R092W S12 fNUGGET</t>
  </si>
  <si>
    <t>T16N R092W S13 fNUGGET</t>
  </si>
  <si>
    <t>T17N R099W S14 fNUGGET</t>
  </si>
  <si>
    <t>T18N R098W S14 fNUGGET</t>
  </si>
  <si>
    <t>T19N R090W S26 fNUGGET</t>
  </si>
  <si>
    <t>T19N R098W S36 fNUGGET</t>
  </si>
  <si>
    <t>T26N R090W S10 fNUGGET</t>
  </si>
  <si>
    <t>T26N R090W S11 fNUGGET</t>
  </si>
  <si>
    <t>T26N R090W S10 fNUGGET-SUNDANCE</t>
  </si>
  <si>
    <t>T22N R098W S30 fFORT UNION</t>
  </si>
  <si>
    <t>T15N R091W S14 fSTEELE/NIOBRARA</t>
  </si>
  <si>
    <t>T12N R092W S10 fSUNDANCE</t>
  </si>
  <si>
    <t>T19N R090W S26 fSUNDANCE</t>
  </si>
  <si>
    <t>T16N R090W S31 fTENSLEEP</t>
  </si>
  <si>
    <t>T19N R090W S26 fTENSLEEP</t>
  </si>
  <si>
    <t>11-2</t>
  </si>
  <si>
    <t>T18N R100W S13 fFOX HILLS</t>
  </si>
  <si>
    <t>4903725004</t>
  </si>
  <si>
    <t>13-11</t>
  </si>
  <si>
    <t>1927</t>
  </si>
  <si>
    <t>4903725044</t>
  </si>
  <si>
    <t>11-4</t>
  </si>
  <si>
    <t>4903725667</t>
  </si>
  <si>
    <t>11-3</t>
  </si>
  <si>
    <t>1-3</t>
  </si>
  <si>
    <t>2980</t>
  </si>
  <si>
    <t>T18N R100W S02 fMESAVERDE/ALMOND</t>
  </si>
  <si>
    <t>4903722537</t>
  </si>
  <si>
    <t>2 VERBRUGGE</t>
  </si>
  <si>
    <t>2367</t>
  </si>
  <si>
    <t>T18N R100W S13 fMESAVERDE/ALMOND</t>
  </si>
  <si>
    <t>4903725149</t>
  </si>
  <si>
    <t>13-4R</t>
  </si>
  <si>
    <t>3185</t>
  </si>
  <si>
    <t>T18N R100W S01 fFOX HILLS</t>
  </si>
  <si>
    <t>WESTERN ATLAS CORE LABS  LAB No 941627-38</t>
  </si>
  <si>
    <t>4902320450</t>
  </si>
  <si>
    <t>41-1</t>
  </si>
  <si>
    <t>8489</t>
  </si>
  <si>
    <t>WESTERN ATLAS CORE LABS  LAB No 941627-64</t>
  </si>
  <si>
    <t>T25N R112W S07 fFRONTIER</t>
  </si>
  <si>
    <t>4902320126</t>
  </si>
  <si>
    <t>23-7F</t>
  </si>
  <si>
    <t>WESTERN ATLAS CORE LABS  LAB No 941627-23</t>
  </si>
  <si>
    <t>T25N R112W S14 fFRONTIER</t>
  </si>
  <si>
    <t>4902320863</t>
  </si>
  <si>
    <t>23-14</t>
  </si>
  <si>
    <t>8409</t>
  </si>
  <si>
    <t>WESTERN ATLAS CORE LABS  LAB No 941627-24</t>
  </si>
  <si>
    <t>4902320222</t>
  </si>
  <si>
    <t>32-10</t>
  </si>
  <si>
    <t>8590</t>
  </si>
  <si>
    <t>WESTERN ATLAS CORE LABS  LAB No 941627-54</t>
  </si>
  <si>
    <t>4902320107</t>
  </si>
  <si>
    <t>41-9</t>
  </si>
  <si>
    <t>8624</t>
  </si>
  <si>
    <t>WESTERN ATLAS CORE LABS  LAB No 941627-65</t>
  </si>
  <si>
    <t>4902320900</t>
  </si>
  <si>
    <t>12-11</t>
  </si>
  <si>
    <t>8437</t>
  </si>
  <si>
    <t>WESTERN ATLAS CORE LABS  LAB No 941627-14</t>
  </si>
  <si>
    <t>T25N R112W S12 fFRONTIER</t>
  </si>
  <si>
    <t>4902320892</t>
  </si>
  <si>
    <t>31-12</t>
  </si>
  <si>
    <t>8558</t>
  </si>
  <si>
    <t>WESTERN ATLAS CORE LABS  LAB No 941627-51</t>
  </si>
  <si>
    <t>4902320220</t>
  </si>
  <si>
    <t>14-4</t>
  </si>
  <si>
    <t>8196</t>
  </si>
  <si>
    <t>WESTERN ATLAS CORE LABS  LAB No 941627-39</t>
  </si>
  <si>
    <t>4902320196</t>
  </si>
  <si>
    <t>8332</t>
  </si>
  <si>
    <t>WESTERN ATLAS CORE LABS  LAB No 941627-11</t>
  </si>
  <si>
    <t>4902320533</t>
  </si>
  <si>
    <t>33-13</t>
  </si>
  <si>
    <t>8466</t>
  </si>
  <si>
    <t>WESTERN ATLAS CORE LABS  LAB No 941627-59</t>
  </si>
  <si>
    <t>4902320409</t>
  </si>
  <si>
    <t>8548</t>
  </si>
  <si>
    <t>WESTERN ATLAS CORE LABS  LAB No 941627-37</t>
  </si>
  <si>
    <t>4902320896</t>
  </si>
  <si>
    <t>31-9</t>
  </si>
  <si>
    <t>WESTERN ATLAS CORE LABS  LAB No 941627-49</t>
  </si>
  <si>
    <t>4902321455</t>
  </si>
  <si>
    <t>32-3</t>
  </si>
  <si>
    <t>4902321365</t>
  </si>
  <si>
    <t>21-9R</t>
  </si>
  <si>
    <t>4902321284</t>
  </si>
  <si>
    <t>32-4</t>
  </si>
  <si>
    <t>4902321306</t>
  </si>
  <si>
    <t>24-13</t>
  </si>
  <si>
    <t>4902321398</t>
  </si>
  <si>
    <t>24-11</t>
  </si>
  <si>
    <t>4902321352</t>
  </si>
  <si>
    <t>41-4D</t>
  </si>
  <si>
    <t>4902321286</t>
  </si>
  <si>
    <t>41-10</t>
  </si>
  <si>
    <t>4902321323</t>
  </si>
  <si>
    <t>34-14</t>
  </si>
  <si>
    <t>4902321478</t>
  </si>
  <si>
    <t>21-8</t>
  </si>
  <si>
    <t>4902321315</t>
  </si>
  <si>
    <t>34-2</t>
  </si>
  <si>
    <t>4902321344</t>
  </si>
  <si>
    <t>41-8</t>
  </si>
  <si>
    <t>4902321285</t>
  </si>
  <si>
    <t>43-5</t>
  </si>
  <si>
    <t>4902321454</t>
  </si>
  <si>
    <t>32-11</t>
  </si>
  <si>
    <t>4902321523</t>
  </si>
  <si>
    <t>22-11</t>
  </si>
  <si>
    <t>4902321279</t>
  </si>
  <si>
    <t>44-13</t>
  </si>
  <si>
    <t>4902320922</t>
  </si>
  <si>
    <t>13-13</t>
  </si>
  <si>
    <t>8402</t>
  </si>
  <si>
    <t>WESTERN ATLAS CORE LABS  LAB No 941627-34</t>
  </si>
  <si>
    <t>4902321353</t>
  </si>
  <si>
    <t>FONT FED 41-11</t>
  </si>
  <si>
    <t>ETL ID No 00-5121-21</t>
  </si>
  <si>
    <t>4902320899</t>
  </si>
  <si>
    <t>22-4</t>
  </si>
  <si>
    <t>8030</t>
  </si>
  <si>
    <t>WESTERN ATLAS CORE LABS  LAB No 941627-19</t>
  </si>
  <si>
    <t>4902320688</t>
  </si>
  <si>
    <t>31-11</t>
  </si>
  <si>
    <t>8462</t>
  </si>
  <si>
    <t>WESTERN ATLAS CORE LABS  LAB No 941627-50</t>
  </si>
  <si>
    <t>4902321450</t>
  </si>
  <si>
    <t>FONT FED 42-10</t>
  </si>
  <si>
    <t>8327</t>
  </si>
  <si>
    <t>1ST BENCH</t>
  </si>
  <si>
    <t>ETL ID No 00-5121-23</t>
  </si>
  <si>
    <t>4902321307</t>
  </si>
  <si>
    <t>FONT FED 11-12</t>
  </si>
  <si>
    <t>ETL ID No 00-5121-4</t>
  </si>
  <si>
    <t>4902321335</t>
  </si>
  <si>
    <t>FONT FED 21-1</t>
  </si>
  <si>
    <t>ETL ID No 00-5121-8</t>
  </si>
  <si>
    <t>4902321339</t>
  </si>
  <si>
    <t>FONT FED 13-12</t>
  </si>
  <si>
    <t>ETL LABS ID No 00-5121-5</t>
  </si>
  <si>
    <t>4902320890</t>
  </si>
  <si>
    <t>33-1</t>
  </si>
  <si>
    <t>8546</t>
  </si>
  <si>
    <t>WESTERN ATLAS CORE LABS  LAB No 941627-55</t>
  </si>
  <si>
    <t>4902321332</t>
  </si>
  <si>
    <t>FONT FED 22-9D</t>
  </si>
  <si>
    <t>ETL ID No 00-5121-3</t>
  </si>
  <si>
    <t>4902321520</t>
  </si>
  <si>
    <t>FONT FED 12-12</t>
  </si>
  <si>
    <t>4902321325</t>
  </si>
  <si>
    <t>FONT FED 24-2D</t>
  </si>
  <si>
    <t>ETL ID No 00-5121-15</t>
  </si>
  <si>
    <t>4902321399</t>
  </si>
  <si>
    <t>42-13</t>
  </si>
  <si>
    <t>ETL LABS ID No 00-5121-22</t>
  </si>
  <si>
    <t>4902321333</t>
  </si>
  <si>
    <t>FONT FED 12-10</t>
  </si>
  <si>
    <t>4902321412</t>
  </si>
  <si>
    <t>FONT FED 23-1</t>
  </si>
  <si>
    <t>ETL ID No 00-5121-14</t>
  </si>
  <si>
    <t>T25N R117W S27 fMADISON</t>
  </si>
  <si>
    <t>4902320446</t>
  </si>
  <si>
    <t>1 JWC EST.</t>
  </si>
  <si>
    <t>BADGER OIL</t>
  </si>
  <si>
    <t>WOLD OIL PROPERTIES</t>
  </si>
  <si>
    <t>T26N R090W S03 fAMSDEN-MADISON</t>
  </si>
  <si>
    <t>4903706469</t>
  </si>
  <si>
    <t>LSU 1</t>
  </si>
  <si>
    <t>BAKER HUGHES, DENVER, ID No 26748</t>
  </si>
  <si>
    <t>WELCHEM HOUSTON LATS No 39541</t>
  </si>
  <si>
    <t>ARCO OIL AND GAS</t>
  </si>
  <si>
    <t>6624-6700</t>
  </si>
  <si>
    <t>WESTPORT OIL AND GAS</t>
  </si>
  <si>
    <t>WYOMING ANALYTICAL LABS ROCK SPRINGS ID No D7886</t>
  </si>
  <si>
    <t>WYOMING ANALYTICAL LABS ROCK SPRINGS ID No D7890</t>
  </si>
  <si>
    <t>WYOMING ANALYTICAL LABS ROCK SPRINGS ID No BPW00883</t>
  </si>
  <si>
    <t>WYOMING ANALYTICAL LABS ROCK SPRINGS ID No BPW00909</t>
  </si>
  <si>
    <t>WYOMING ANALYTICAL LABS ROCK SPRINGS ID No BPW00862</t>
  </si>
  <si>
    <t>WYOMING ANALYTICAL LABS ROCK SPRINGS ID No BPW00918</t>
  </si>
  <si>
    <t>WYOMING ANALYTICAL LABS ROCK SPRINGS ID No BPW00916</t>
  </si>
  <si>
    <t>WYOMING ANALYTICAL LABS ROCK SPRINGS ID No BPW00868</t>
  </si>
  <si>
    <t>WYOMING ANALYTICAL LABS ROCK SPRINGS ID No BPW00914</t>
  </si>
  <si>
    <t>WYOMING ANALYTICAL LAB ROCK SPRINGS ID No BPW00904</t>
  </si>
  <si>
    <t>BEUERMAN AND ASSOCIATES BUTTE MT  LAB No 94-409</t>
  </si>
  <si>
    <t>BEUERMAN AND ASSOCIATES BUTTE MT  LAB No 94-408</t>
  </si>
  <si>
    <t>BEUERMAN AND ASSOCIATES BUTTE MT  LAB No 94-411</t>
  </si>
  <si>
    <t>VESSELS OIL AND GAS COMPANY</t>
  </si>
  <si>
    <t>BEUERMAN AND ASSOCIATES BUTTE MT  LAB No 94-407</t>
  </si>
  <si>
    <t>T13N R092W S33 fFORT UNION</t>
  </si>
  <si>
    <t>4900722453</t>
  </si>
  <si>
    <t>14-33 GAMBLER FED</t>
  </si>
  <si>
    <t>SAMSON RESOURCES COMPANY</t>
  </si>
  <si>
    <t>TINDALL OPERATING COMPANY</t>
  </si>
  <si>
    <t>T13N R100W S03 fCODY/STEELE/BAXTER</t>
  </si>
  <si>
    <t>TRAIL UNIT</t>
  </si>
  <si>
    <t>4903726841</t>
  </si>
  <si>
    <t>7A-3J TRAIL UNIT</t>
  </si>
  <si>
    <t>T13N R100W S15 fCODY/STEELE/BAXTER</t>
  </si>
  <si>
    <t>4903726826</t>
  </si>
  <si>
    <t>13C-15J</t>
  </si>
  <si>
    <t>T13N R100W S12 fSUNDANCE</t>
  </si>
  <si>
    <t>KINNEY</t>
  </si>
  <si>
    <t>4903723781</t>
  </si>
  <si>
    <t>1 VERMILLION CREEK DEEP</t>
  </si>
  <si>
    <t>QUESTAR APPLIED TECHNOLOGY</t>
  </si>
  <si>
    <t>T13N R100W S16 fBAXTER-FRONTIER-CLOVERLY</t>
  </si>
  <si>
    <t>4903726757</t>
  </si>
  <si>
    <t>Great Divide-Washakie-Sand Wash</t>
  </si>
  <si>
    <t>WYOMING ANALYTICAL LABS ROCK SPRINGS REQUEST No RS-3303 LAB No 9077</t>
  </si>
  <si>
    <t>4903524826</t>
  </si>
  <si>
    <t>61-22 STUD HORSE BUTTE</t>
  </si>
  <si>
    <t>4903524827</t>
  </si>
  <si>
    <t>52-22 STUD HORSE BUTTE</t>
  </si>
  <si>
    <t>4903524828</t>
  </si>
  <si>
    <t>51-22 STUD HORSE BUTTE</t>
  </si>
  <si>
    <t>4903522510</t>
  </si>
  <si>
    <t>9154</t>
  </si>
  <si>
    <t>4903522233</t>
  </si>
  <si>
    <t>CABRITO 10-25</t>
  </si>
  <si>
    <t>TPH: 160 MG/L</t>
  </si>
  <si>
    <t>WYOMING ANALYTICAL LABS ROCK SPRINGS REQUEST No RS-3860 LAB No A893-A904</t>
  </si>
  <si>
    <t>4903522232</t>
  </si>
  <si>
    <t>CORONA 8-19</t>
  </si>
  <si>
    <t>TPH: 10600</t>
  </si>
  <si>
    <t>WYOMING ANALYTICAL LABS ROCK SPRINGS REQUEST NO RS-3860 - LAB NO A893-A904</t>
  </si>
  <si>
    <t>4903521945</t>
  </si>
  <si>
    <t>8655</t>
  </si>
  <si>
    <t>4903522288</t>
  </si>
  <si>
    <t>CABRITO 16-25</t>
  </si>
  <si>
    <t>TPH:  65.3 MG/L</t>
  </si>
  <si>
    <t>4903522241</t>
  </si>
  <si>
    <t>SHB 4-20</t>
  </si>
  <si>
    <t>BP AMOCO PRODUCTION CO</t>
  </si>
  <si>
    <t>TPH: 163 MG/L</t>
  </si>
  <si>
    <t>WYOMING ANALYTICAL LABS ROCK SPRINGS REQUEST No RS-3884 - LAB No A966-A967</t>
  </si>
  <si>
    <t>T29N R112W S34 fWASATCH</t>
  </si>
  <si>
    <t>4903505909</t>
  </si>
  <si>
    <t>4 WSW</t>
  </si>
  <si>
    <t>ENRON</t>
  </si>
  <si>
    <t>T29N R113W S36 fTRANSITION</t>
  </si>
  <si>
    <t>4903523157</t>
  </si>
  <si>
    <t>241-36 BPMVU-B</t>
  </si>
  <si>
    <t>CO2 IN WATER 70 MG PER LITER</t>
  </si>
  <si>
    <t>3070</t>
  </si>
  <si>
    <t>4903523280</t>
  </si>
  <si>
    <t>232-36X BPMVU-B</t>
  </si>
  <si>
    <t>CO2 IN WATER 70 MB PER LITER</t>
  </si>
  <si>
    <t>T29N R114W S05 fHILLIARD</t>
  </si>
  <si>
    <t>7-A SI RDG</t>
  </si>
  <si>
    <t>6 SIB RDGE</t>
  </si>
  <si>
    <t>1 STOCK PO</t>
  </si>
  <si>
    <t>19 LSU</t>
  </si>
  <si>
    <t>M119 LSU</t>
  </si>
  <si>
    <t>146 WM4</t>
  </si>
  <si>
    <t>127 LSU</t>
  </si>
  <si>
    <t>142 LSU</t>
  </si>
  <si>
    <t>17 CAMBRIA</t>
  </si>
  <si>
    <t>135 B-1</t>
  </si>
  <si>
    <t>237 E-1</t>
  </si>
  <si>
    <t>441 B11105</t>
  </si>
  <si>
    <t>2 BITTERCK</t>
  </si>
  <si>
    <t>206 D-1</t>
  </si>
  <si>
    <t>28A UPRR</t>
  </si>
  <si>
    <t>7 MG 13</t>
  </si>
  <si>
    <t>533 AM A-1</t>
  </si>
  <si>
    <t>4 TREASURE</t>
  </si>
  <si>
    <t>1 DRIPPING</t>
  </si>
  <si>
    <t>118 ARCH</t>
  </si>
  <si>
    <t>N  SE</t>
  </si>
  <si>
    <t>28 WIW</t>
  </si>
  <si>
    <t>107 LSU TP</t>
  </si>
  <si>
    <t>84</t>
  </si>
  <si>
    <t>12X-14B</t>
  </si>
  <si>
    <t>#1 BOWEN G</t>
  </si>
  <si>
    <t>22-14</t>
  </si>
  <si>
    <t>1-17 RAPTO</t>
  </si>
  <si>
    <t>1-8 NEWTON</t>
  </si>
  <si>
    <t>31-18-1 JUSTHIEM</t>
  </si>
  <si>
    <t>TEST NO. 1</t>
  </si>
  <si>
    <t>4903520201</t>
  </si>
  <si>
    <t>DST NO. 1 (DRILL PIPE)</t>
  </si>
  <si>
    <t>4903505849</t>
  </si>
  <si>
    <t>58-5 UNIT</t>
  </si>
  <si>
    <t>4903505885</t>
  </si>
  <si>
    <t>UNIT NO. 56-15</t>
  </si>
  <si>
    <t>4903505546</t>
  </si>
  <si>
    <t>UNIT NO. 15</t>
  </si>
  <si>
    <t>4903505051</t>
  </si>
  <si>
    <t>GRBU NO. T-9</t>
  </si>
  <si>
    <t>4903520037</t>
  </si>
  <si>
    <t>BNG 92-28</t>
  </si>
  <si>
    <t>23</t>
  </si>
  <si>
    <t>4903505380</t>
  </si>
  <si>
    <t>UNIT NO. 44</t>
  </si>
  <si>
    <t>PRODUCTION WATER</t>
  </si>
  <si>
    <t>4903505203</t>
  </si>
  <si>
    <t>UNIT NO. 32</t>
  </si>
  <si>
    <t>4903505396</t>
  </si>
  <si>
    <t>4903506295</t>
  </si>
  <si>
    <t>UNIT NO. 85</t>
  </si>
  <si>
    <t>4903505366</t>
  </si>
  <si>
    <t>4903505422</t>
  </si>
  <si>
    <t>UNIT NO. 71</t>
  </si>
  <si>
    <t>4903505301</t>
  </si>
  <si>
    <t>49-19 GRBU</t>
  </si>
  <si>
    <t>4902320015</t>
  </si>
  <si>
    <t>R-12-9</t>
  </si>
  <si>
    <t>PRODUCTION WATER (9/4/70)</t>
  </si>
  <si>
    <t>4902305179</t>
  </si>
  <si>
    <t>R-5-9</t>
  </si>
  <si>
    <t>4902320028</t>
  </si>
  <si>
    <t>GRBU T-82-1</t>
  </si>
  <si>
    <t>4902305143</t>
  </si>
  <si>
    <t>B-1 WEXALL</t>
  </si>
  <si>
    <t>FORT UNION</t>
  </si>
  <si>
    <t>30</t>
  </si>
  <si>
    <t>4902305125</t>
  </si>
  <si>
    <t>USA-KRUEGER NO. 1</t>
  </si>
  <si>
    <t>4903505930</t>
  </si>
  <si>
    <t>B-42</t>
  </si>
  <si>
    <t>4903505982</t>
  </si>
  <si>
    <t>GOVERNMENT MIRACLE NO. 1</t>
  </si>
  <si>
    <t>4903506002</t>
  </si>
  <si>
    <t>UNIT E-8</t>
  </si>
  <si>
    <t>4903505004</t>
  </si>
  <si>
    <t>24</t>
  </si>
  <si>
    <t>4903506033</t>
  </si>
  <si>
    <t>PRODUCTION TEST</t>
  </si>
  <si>
    <t>CHIMNEY BUTTE</t>
  </si>
  <si>
    <t>4903505640</t>
  </si>
  <si>
    <t>2 CBU</t>
  </si>
  <si>
    <t>4903505629</t>
  </si>
  <si>
    <t>14</t>
  </si>
  <si>
    <t>4903505765</t>
  </si>
  <si>
    <t>C-18</t>
  </si>
  <si>
    <t>4903505777</t>
  </si>
  <si>
    <t>5 CBU</t>
  </si>
  <si>
    <t>17</t>
  </si>
  <si>
    <t>4903505756</t>
  </si>
  <si>
    <t>4903505713</t>
  </si>
  <si>
    <t>4903505412</t>
  </si>
  <si>
    <t>4903505168</t>
  </si>
  <si>
    <t>B-1C-33</t>
  </si>
  <si>
    <t>4903505534</t>
  </si>
  <si>
    <t>17 BNG</t>
  </si>
  <si>
    <t>4903505044</t>
  </si>
  <si>
    <t>GRBU-8</t>
  </si>
  <si>
    <t>4903505968</t>
  </si>
  <si>
    <t>MDU 43-34</t>
  </si>
  <si>
    <t>PRODUCED</t>
  </si>
  <si>
    <t>4903505935</t>
  </si>
  <si>
    <t>MDU 46-34</t>
  </si>
  <si>
    <t>4903520053</t>
  </si>
  <si>
    <t>34-9 LONG ISLAND UNIT</t>
  </si>
  <si>
    <t>4903505698</t>
  </si>
  <si>
    <t>UNIT NO. 9</t>
  </si>
  <si>
    <t>4903505650</t>
  </si>
  <si>
    <t>NO. 1 GRACE</t>
  </si>
  <si>
    <t>4903505638</t>
  </si>
  <si>
    <t>UNIT NO. 14</t>
  </si>
  <si>
    <t>MCDU NO. 14</t>
  </si>
  <si>
    <t>PRODUCTION (3-11-65)</t>
  </si>
  <si>
    <t>4903505654</t>
  </si>
  <si>
    <t>UNIT NO. 17</t>
  </si>
  <si>
    <t>DST NO. 2-B</t>
  </si>
  <si>
    <t>4903505655</t>
  </si>
  <si>
    <t>UNIT NO. 18</t>
  </si>
  <si>
    <t>SCHLUMBERGER WELL TESTER</t>
  </si>
  <si>
    <t>4903505623</t>
  </si>
  <si>
    <t>4903505622</t>
  </si>
  <si>
    <t>FIT NO. 1</t>
  </si>
  <si>
    <t>FIT NO. 2</t>
  </si>
  <si>
    <t>4903520102</t>
  </si>
  <si>
    <t>DST NO. 4 60' ABOVE TOOL</t>
  </si>
  <si>
    <t>4903505230</t>
  </si>
  <si>
    <t>UNIT NO. 41</t>
  </si>
  <si>
    <t>4903505144</t>
  </si>
  <si>
    <t>R-3</t>
  </si>
  <si>
    <t>TERTIARY</t>
  </si>
  <si>
    <t>MESAVERDE/ALMOND</t>
  </si>
  <si>
    <t>DST NO. 1 MFE TOOL</t>
  </si>
  <si>
    <t>F.I.T. (SCHLUMBERGER)</t>
  </si>
  <si>
    <t>4900713583</t>
  </si>
  <si>
    <t>1 JONS</t>
  </si>
  <si>
    <t>4900720018</t>
  </si>
  <si>
    <t>SS-FT</t>
  </si>
  <si>
    <t>FLOW TEST (3-21-68)</t>
  </si>
  <si>
    <t>4900720075</t>
  </si>
  <si>
    <t>C F JEBINS UNIT WELL #1</t>
  </si>
  <si>
    <t>PRODUCTION (12/16/71)</t>
  </si>
  <si>
    <t>SCH. WLT</t>
  </si>
  <si>
    <t>4900705893</t>
  </si>
  <si>
    <t>DST #6</t>
  </si>
  <si>
    <t>4900705753</t>
  </si>
  <si>
    <t>DST NO. 3 (1ST WATER)</t>
  </si>
  <si>
    <t>4900705861</t>
  </si>
  <si>
    <t>F-3</t>
  </si>
  <si>
    <t>W. MAHONEY GOVERNMENT 21-6</t>
  </si>
  <si>
    <t>4900705934</t>
  </si>
  <si>
    <t>4900705978</t>
  </si>
  <si>
    <t>T16N R094W S01 fMESAVERDE</t>
  </si>
  <si>
    <t>T16N R094W S01 fMESAVERDE/ALMOND</t>
  </si>
  <si>
    <t>T17N R095W S01 fMESAVERDE</t>
  </si>
  <si>
    <t>T17N R095W S01 fMESAVERDE/ALMOND</t>
  </si>
  <si>
    <t>T18N R093W S01 fMESAVERDE</t>
  </si>
  <si>
    <t>T18N R095W S01 fMESAVERDE</t>
  </si>
  <si>
    <t>T18N R098W S01 fMESAVERDE/ALMOND</t>
  </si>
  <si>
    <t>T18N R098W S01 fWASATCH</t>
  </si>
  <si>
    <t>T18N R099W S01 fMESAVERDE/ALMOND</t>
  </si>
  <si>
    <t>T18N R100W S01 fMESAVERDE/ALMOND</t>
  </si>
  <si>
    <t>T18N R112W S01 fCLOVERLY</t>
  </si>
  <si>
    <t>T19N R092W S01 fMESAVERDE</t>
  </si>
  <si>
    <t>T19N R093W S01 fLEWIS</t>
  </si>
  <si>
    <t>T19N R093W S01 fMESAVERDE/ALMOND</t>
  </si>
  <si>
    <t>T19N R099W S01 fMESAVERDE</t>
  </si>
  <si>
    <t>T20N R095W S01 fMESAVERDE/ALMOND</t>
  </si>
  <si>
    <t>T20N R104W S01 fMORRISON</t>
  </si>
  <si>
    <t>T21N R094W S01 fMESAVERDE/ALMOND</t>
  </si>
  <si>
    <t>T21N R098W S01 fLEWIS</t>
  </si>
  <si>
    <t>T22N R096W S01 fMESAVERDE</t>
  </si>
  <si>
    <t>TESTDATE</t>
  </si>
  <si>
    <t>FORM_TOP</t>
  </si>
  <si>
    <t>ANALYSIS_DATE</t>
  </si>
  <si>
    <t>T0N R0W S0 fFRONTIER</t>
  </si>
  <si>
    <t>4902322227</t>
  </si>
  <si>
    <t>274-12H GRB</t>
  </si>
  <si>
    <t>EOG RESOURCES INC</t>
  </si>
  <si>
    <t>FRONTIER 2 - BENCH 2</t>
  </si>
  <si>
    <t>T12N R091W S07 fFIVEMILE POINT</t>
  </si>
  <si>
    <t>PRB COAL BED</t>
  </si>
  <si>
    <t>4900722314</t>
  </si>
  <si>
    <t>R. SWEZEY #6</t>
  </si>
  <si>
    <t>1510</t>
  </si>
  <si>
    <t>MERIT ENERGY COMPANY</t>
  </si>
  <si>
    <t>ENERGY LABS CASPER ID No C03080616-001</t>
  </si>
  <si>
    <t>4900722315</t>
  </si>
  <si>
    <t>RUTH SWEZEY NO. 4</t>
  </si>
  <si>
    <t>1523</t>
  </si>
  <si>
    <t>ENERGY LABS CASPER ID No C03040175-001</t>
  </si>
  <si>
    <t>R. SWEZEY #4</t>
  </si>
  <si>
    <t>RUTH SWEZEY No. 4</t>
  </si>
  <si>
    <t>(U. FORT UNION)  1651'-1654'</t>
  </si>
  <si>
    <t>ENERGY LABS CASPER ID No C03030848-001</t>
  </si>
  <si>
    <t>R. SWEZEY NO. 4</t>
  </si>
  <si>
    <t>1256</t>
  </si>
  <si>
    <t>ENERGY LABS CASPER ID No C0304022-001</t>
  </si>
  <si>
    <t>ENERGY LABS CASPER ID No C03040225-001</t>
  </si>
  <si>
    <t>ENERGY LABS CASPER ID No C03030651-001</t>
  </si>
  <si>
    <t>W.S. CANAL NO.7</t>
  </si>
  <si>
    <t>T12N R091W S18 fLEWIS</t>
  </si>
  <si>
    <t>4900720730</t>
  </si>
  <si>
    <t>W.S. CANAL NO. 14</t>
  </si>
  <si>
    <t>3612</t>
  </si>
  <si>
    <t>PROPOSED INJECTION ZONE</t>
  </si>
  <si>
    <t>ENERGY LABS CASPER ID No C02120027-003</t>
  </si>
  <si>
    <t>T12N R092W S04 fLANCE</t>
  </si>
  <si>
    <t>4900706921</t>
  </si>
  <si>
    <t>16 BAGGS SOUTH</t>
  </si>
  <si>
    <t>T12N R092W S09 fFORT UNION</t>
  </si>
  <si>
    <t>4900722737</t>
  </si>
  <si>
    <t>51 BAGGS SOUTH UNIT</t>
  </si>
  <si>
    <t>4900722740</t>
  </si>
  <si>
    <t>54 SOUTH BAGGS UNIT</t>
  </si>
  <si>
    <t>CHAMPION TECHNOLOGIES VERNAL UTAH</t>
  </si>
  <si>
    <t>T12N R092W S08 fFORT UNION</t>
  </si>
  <si>
    <t>4900722733</t>
  </si>
  <si>
    <t>32-08 SOUTH BAGGS UNIT</t>
  </si>
  <si>
    <t>4900722734</t>
  </si>
  <si>
    <t>41-8 SOUTH BAGGS UNIT</t>
  </si>
  <si>
    <t>CHAMPION TECHNOLOGIES</t>
  </si>
  <si>
    <t>4900722935</t>
  </si>
  <si>
    <t>52 SOUTH BAGGS UNIT</t>
  </si>
  <si>
    <t>4900722934</t>
  </si>
  <si>
    <t>55 SOUTH BAGGS UNIT</t>
  </si>
  <si>
    <t>4900722736</t>
  </si>
  <si>
    <t>43-8 SOUTH BAGGS UNIT</t>
  </si>
  <si>
    <t>4900722739</t>
  </si>
  <si>
    <t>53 SOUTH BAGGS UNIT</t>
  </si>
  <si>
    <t>4900722933</t>
  </si>
  <si>
    <t>56 SOUTH BAGGS UNIT</t>
  </si>
  <si>
    <t>T12N R092W S13 fLEWIS</t>
  </si>
  <si>
    <t>4900720557</t>
  </si>
  <si>
    <t>1 4 MI SHE</t>
  </si>
  <si>
    <t>WILLIAMS PRODUCTION</t>
  </si>
  <si>
    <t>T12N R093W S10 fWASATCH</t>
  </si>
  <si>
    <t>SMITH RANCH</t>
  </si>
  <si>
    <t>4900721890</t>
  </si>
  <si>
    <t>1 HUCKE</t>
  </si>
  <si>
    <t>THOROFARE RESOURCES INC</t>
  </si>
  <si>
    <t>WASATCH  AT 0; TFU COAL AT 1377</t>
  </si>
  <si>
    <t>T12N R093W S09 fFORT UNION</t>
  </si>
  <si>
    <t>4900720280</t>
  </si>
  <si>
    <t>1-9H STATE</t>
  </si>
  <si>
    <t>3097</t>
  </si>
  <si>
    <t>T12N R093W S17 fWASATCH</t>
  </si>
  <si>
    <t>4900720019</t>
  </si>
  <si>
    <t>BALTA A-1</t>
  </si>
  <si>
    <t>THOROFARE RESOURCES</t>
  </si>
  <si>
    <t>ENERGY LABS CASPER ID No C03040817-001</t>
  </si>
  <si>
    <t>T12N R093W S08 fFORT UNION</t>
  </si>
  <si>
    <t>4900721405</t>
  </si>
  <si>
    <t>STATE #1-8</t>
  </si>
  <si>
    <t>3099</t>
  </si>
  <si>
    <t>ENERGY LABS CASPER ID No C03090111-001</t>
  </si>
  <si>
    <t>4900721799</t>
  </si>
  <si>
    <t>BLACKSTOCK #1 FT UNION COAL</t>
  </si>
  <si>
    <t>2885</t>
  </si>
  <si>
    <t>ENERGY LABS CASPER ID No 01-34712-1</t>
  </si>
  <si>
    <t>T12N R100W S03 fCODY/STEELE/BAXTER</t>
  </si>
  <si>
    <t>4903725849</t>
  </si>
  <si>
    <t>41 CCU</t>
  </si>
  <si>
    <t>WEXPRO COMPANY</t>
  </si>
  <si>
    <t>WYOMING ANALYTICAL LABS ROCK SPRINGS</t>
  </si>
  <si>
    <t>T12N R101W S04 fCODY/STEELE/BAXTER</t>
  </si>
  <si>
    <t>4903727059</t>
  </si>
  <si>
    <t>79H CCU</t>
  </si>
  <si>
    <t>T12N R101W S04 fBAXTER-FRONTIER-CLOVERLY</t>
  </si>
  <si>
    <t>4903726756</t>
  </si>
  <si>
    <t>74 CCU</t>
  </si>
  <si>
    <t>BAXTER-FRONTIER-CLOVERLY</t>
  </si>
  <si>
    <t>T12N R114W S05 fCLOVERLY</t>
  </si>
  <si>
    <t>4904120773</t>
  </si>
  <si>
    <t>NALCO</t>
  </si>
  <si>
    <t>D NW</t>
  </si>
  <si>
    <t>4904120806</t>
  </si>
  <si>
    <t>a-2 WHISKE</t>
  </si>
  <si>
    <t>C-1 WHISKE</t>
  </si>
  <si>
    <t>T12N R115W S23 fMUDDY-CLOVERLY</t>
  </si>
  <si>
    <t>4904120367</t>
  </si>
  <si>
    <t>15-23 BIG</t>
  </si>
  <si>
    <t>T13N R089W S34 fCHEROKEE CREEK</t>
  </si>
  <si>
    <t>WC</t>
  </si>
  <si>
    <t>4900721858</t>
  </si>
  <si>
    <t>1-1 CR-34-13-89</t>
  </si>
  <si>
    <t>BEUERMAN AND ASSOCIATES BUTTE MT  LAB No 94-412</t>
  </si>
  <si>
    <t>BEUERMAN AND ASSOCIATES BUTTE MT  LAB No 94-413</t>
  </si>
  <si>
    <t>MEUERMAN AND ASSOCIATES BUTTE MT  LAB No 94-410</t>
  </si>
  <si>
    <t>T13N R089W S15 fUNKNOWN RESERVOIR</t>
  </si>
  <si>
    <t>4900720956</t>
  </si>
  <si>
    <t>G-15 SAVRY</t>
  </si>
  <si>
    <t>BENSON-MONTIN-GREER DRILLING</t>
  </si>
  <si>
    <t>GANDY DANCER 1</t>
  </si>
  <si>
    <t>7789</t>
  </si>
  <si>
    <t>T20N R096W S01 fLEWIS-MESAVERDE</t>
  </si>
  <si>
    <t>4903724388</t>
  </si>
  <si>
    <t>RED WASH 01-01</t>
  </si>
  <si>
    <t>7230</t>
  </si>
  <si>
    <t>YATES PETROLEUM CORPORATION</t>
  </si>
  <si>
    <t>T20N R098W S35 fMUDDY-CLOVERLY</t>
  </si>
  <si>
    <t>3792</t>
  </si>
  <si>
    <t>T29N R114W S05 fMESAVERDE</t>
  </si>
  <si>
    <t>4903522130</t>
  </si>
  <si>
    <t>5-2 RILEY RIDGE</t>
  </si>
  <si>
    <t>2590</t>
  </si>
  <si>
    <t>DUNCAN ENERGY COMPANY</t>
  </si>
  <si>
    <t>PETROLEUM HYDROCARBONS 26.5 MG/L</t>
  </si>
  <si>
    <t>WYOMING ANALYTICAL LABS ROCK SPRINGS - LAB No 9850</t>
  </si>
  <si>
    <t>T30N R107W S31 fMESAVERDE</t>
  </si>
  <si>
    <t>4903522558</t>
  </si>
  <si>
    <t>RAINBOW 9-31</t>
  </si>
  <si>
    <t>12639</t>
  </si>
  <si>
    <t>T30N R107W S30 fLANCE</t>
  </si>
  <si>
    <t>4903523306</t>
  </si>
  <si>
    <t>10-30D RAINBOW</t>
  </si>
  <si>
    <t>T30N R107W S31 fLANCE</t>
  </si>
  <si>
    <t>4903522559</t>
  </si>
  <si>
    <t>5-31 RAINBOW</t>
  </si>
  <si>
    <t>8045</t>
  </si>
  <si>
    <t>T30N R107W S32 fLANCE</t>
  </si>
  <si>
    <t>4903523295</t>
  </si>
  <si>
    <t>6-32 RAINBOW</t>
  </si>
  <si>
    <t>4903523418</t>
  </si>
  <si>
    <t>15-30 RAINBOW</t>
  </si>
  <si>
    <t>4903523063</t>
  </si>
  <si>
    <t>RAINBOW 16-31</t>
  </si>
  <si>
    <t>8213</t>
  </si>
  <si>
    <t>4903523836</t>
  </si>
  <si>
    <t>4-32 DA RAINBOW</t>
  </si>
  <si>
    <t>8299</t>
  </si>
  <si>
    <t>4903507017</t>
  </si>
  <si>
    <t>4903507020</t>
  </si>
  <si>
    <t>T17N R094W S09 fLEWIS</t>
  </si>
  <si>
    <t>6800'-9000' (top Kle 8720, Kal 10168)</t>
  </si>
  <si>
    <t>8900'-9600' (top Kle 8720, Kal 10168)</t>
  </si>
  <si>
    <t>9400'-9600' (top Kle 8720, Kal 10168)</t>
  </si>
  <si>
    <t>9600' (top Kle 8720, Kal 10168)</t>
  </si>
  <si>
    <t>UNION OIL</t>
  </si>
  <si>
    <t>CHEMICAL AND GEOLOGICAL LABORATORIES CASPER LAB No 27917</t>
  </si>
  <si>
    <t>T19N R099W S35 fMESAVERDE/ALMOND</t>
  </si>
  <si>
    <t>4903725351</t>
  </si>
  <si>
    <t>MONELL 25-35</t>
  </si>
  <si>
    <t>4559</t>
  </si>
  <si>
    <t>CODY ENERGY</t>
  </si>
  <si>
    <t>CHEMICAL AND GEOLOGICAL LABORATORIES LAB No 14911</t>
  </si>
  <si>
    <t>T19N R099W S26 fMESAVERDE/ALMOND</t>
  </si>
  <si>
    <t>4903705521</t>
  </si>
  <si>
    <t>MONELL UNIT 18</t>
  </si>
  <si>
    <t>4689</t>
  </si>
  <si>
    <t>NORWEST LABS CALGARY ALTA ID No C00-10734-02</t>
  </si>
  <si>
    <t>4903705546</t>
  </si>
  <si>
    <t>MONELL #7</t>
  </si>
  <si>
    <t>4645</t>
  </si>
  <si>
    <t>NORWEST LABS CALGARY ALTA ID No C00-10734-01</t>
  </si>
  <si>
    <t>INFINITY OIL AND GAS</t>
  </si>
  <si>
    <t>WYO ANALYTICAL LABS ROCK SPRINGS</t>
  </si>
  <si>
    <t>T19N R100W S23 fMESAVERDE/ALMOND</t>
  </si>
  <si>
    <t>4903724504</t>
  </si>
  <si>
    <t>23-1</t>
  </si>
  <si>
    <t>1912</t>
  </si>
  <si>
    <t>HALLIBURTON WESTERN AREA LAB EVANSVILLE No W93-0453</t>
  </si>
  <si>
    <t>BANNON</t>
  </si>
  <si>
    <t>T19N R112W S07 fCLOVERLY</t>
  </si>
  <si>
    <t>WILSON RANCH</t>
  </si>
  <si>
    <t>4902322085</t>
  </si>
  <si>
    <t>7-07 WILSON RANCH UNIT</t>
  </si>
  <si>
    <t>T19N R112W S32 fFRONTIER</t>
  </si>
  <si>
    <t>4902320803</t>
  </si>
  <si>
    <t>32-2 LAWLE</t>
  </si>
  <si>
    <t>T19N R112W S14 fFRONTIER</t>
  </si>
  <si>
    <t>4903723038</t>
  </si>
  <si>
    <t>1-3 TRIPP</t>
  </si>
  <si>
    <t>T19N R112W S24 fFRONTIER</t>
  </si>
  <si>
    <t>4903725932</t>
  </si>
  <si>
    <t>5 STATE</t>
  </si>
  <si>
    <t>11559</t>
  </si>
  <si>
    <t>T19N R112W S24 fCLOVERLY</t>
  </si>
  <si>
    <t>4903722834</t>
  </si>
  <si>
    <t>12060</t>
  </si>
  <si>
    <t>T19N R112W S29 fFRONTIER</t>
  </si>
  <si>
    <t>4902321006</t>
  </si>
  <si>
    <t>149 I4 CHA</t>
  </si>
  <si>
    <t>11274</t>
  </si>
  <si>
    <t>HALLIBURTON WESTERN AREA LAB  LAB No W94-0085</t>
  </si>
  <si>
    <t>4903726038</t>
  </si>
  <si>
    <t>24-06D</t>
  </si>
  <si>
    <t>11515</t>
  </si>
  <si>
    <t>T19N R112W S17 fFRONTIER</t>
  </si>
  <si>
    <t>4902320275</t>
  </si>
  <si>
    <t>6 WILSON</t>
  </si>
  <si>
    <t>T19N R119W S04 fBIGHORN</t>
  </si>
  <si>
    <t>4902320423</t>
  </si>
  <si>
    <t>4 ROAD HOL</t>
  </si>
  <si>
    <t>EXXON MOBIL OIL</t>
  </si>
  <si>
    <t>DST #1 BOTTOM</t>
  </si>
  <si>
    <t>DST #1 TOP</t>
  </si>
  <si>
    <t>DST #1 MIDDLE</t>
  </si>
  <si>
    <t>4900720561</t>
  </si>
  <si>
    <t>1 UPRR</t>
  </si>
  <si>
    <t>T20N R089W S29 fMESAVERDE</t>
  </si>
  <si>
    <t>4900722256</t>
  </si>
  <si>
    <t>2089 SW 29</t>
  </si>
  <si>
    <t>CHROMIUM 0.009 MGL</t>
  </si>
  <si>
    <t>T20N R089W S28 fMESAVERDE</t>
  </si>
  <si>
    <t>4900722413</t>
  </si>
  <si>
    <t>2089 NW 28</t>
  </si>
  <si>
    <t>CHROMIUM 0.002 MGL</t>
  </si>
  <si>
    <t>T20N R089W S21 fMESAVERDE</t>
  </si>
  <si>
    <t>4900722254</t>
  </si>
  <si>
    <t>2089-SW21</t>
  </si>
  <si>
    <t>4900722252</t>
  </si>
  <si>
    <t>AR FEE 2089 SE 21</t>
  </si>
  <si>
    <t>3101</t>
  </si>
  <si>
    <t>RA 266   1.0 PCI L</t>
  </si>
  <si>
    <t>ENERGY LABS CASPER ID N0 03120584-001</t>
  </si>
  <si>
    <t>2089 SE 21 ARFEE</t>
  </si>
  <si>
    <t>3595</t>
  </si>
  <si>
    <t>RADIUM 226 1.5 PCI L</t>
  </si>
  <si>
    <t>ENERGY LABS CASPER ID NO C03120584-002 - ALLEN RIDGE IS LOWER MBR OF MESAVERDE</t>
  </si>
  <si>
    <t>RA 226 = 1.5 pCi/L</t>
  </si>
  <si>
    <t>ENERGY LABS CASPER ID No C03120584-002</t>
  </si>
  <si>
    <t>4900722251</t>
  </si>
  <si>
    <t>2089 NE 21</t>
  </si>
  <si>
    <t>4900722255</t>
  </si>
  <si>
    <t>2089 SE 29</t>
  </si>
  <si>
    <t>CHROMIUM .003 MGL ARSENIC .0014 MGL</t>
  </si>
  <si>
    <t>T20N R089W S21 fDEEP CREEK-CHEROKEE CREEK</t>
  </si>
  <si>
    <t>AR FEE 2089 21 I</t>
  </si>
  <si>
    <t>6110</t>
  </si>
  <si>
    <t>RA 226=2.8 pCi/L</t>
  </si>
  <si>
    <t>ENEERGY LABS CASPER ID No C03120847-001</t>
  </si>
  <si>
    <t>4900722258</t>
  </si>
  <si>
    <t>2089 NE 29</t>
  </si>
  <si>
    <t>4900722412</t>
  </si>
  <si>
    <t>2089 NE 28</t>
  </si>
  <si>
    <t>T20N R092W S27 fMESAVERDE</t>
  </si>
  <si>
    <t>4903725858</t>
  </si>
  <si>
    <t>27-1 DIVIDE</t>
  </si>
  <si>
    <t>T20N R092W S21 fMESAVERDE</t>
  </si>
  <si>
    <t>4903725863</t>
  </si>
  <si>
    <t>21-1 DIVIDE</t>
  </si>
  <si>
    <t>4903726844</t>
  </si>
  <si>
    <t>CHAMPLIN 345 D9</t>
  </si>
  <si>
    <t>T20N R092W S05 fMESAVERDE</t>
  </si>
  <si>
    <t>4903725862</t>
  </si>
  <si>
    <t>5-1 DIVIDE</t>
  </si>
  <si>
    <t>T20N R092W S20 fMESAVERDE/ALMOND</t>
  </si>
  <si>
    <t>4903722935</t>
  </si>
  <si>
    <t>NE ECHO SPRINGS 06-02</t>
  </si>
  <si>
    <t>T20N R092W S30 fLEWIS-MESAVERDE</t>
  </si>
  <si>
    <t>4903725126</t>
  </si>
  <si>
    <t>EAST ECHO SPRINGS 04-30</t>
  </si>
  <si>
    <t>9097</t>
  </si>
  <si>
    <t>T20N R092W S16 fMESAVERDE/ALMOND</t>
  </si>
  <si>
    <t>4903724201</t>
  </si>
  <si>
    <t>CRESTON JCT 12-16</t>
  </si>
  <si>
    <t>10201</t>
  </si>
  <si>
    <t>ENVIRO-TEST CASPER LAB SAMPLE No L2676-2</t>
  </si>
  <si>
    <t>4903724322</t>
  </si>
  <si>
    <t>ECHO SPRINGS FED. 03-30</t>
  </si>
  <si>
    <t>9219</t>
  </si>
  <si>
    <t>T20N R092W S07 fMESAVERDE</t>
  </si>
  <si>
    <t>4903726218</t>
  </si>
  <si>
    <t>1-1 LATHAM DRAW</t>
  </si>
  <si>
    <t>T20N R092W S17 fMESAVERDE</t>
  </si>
  <si>
    <t>4903725861</t>
  </si>
  <si>
    <t>17-1 DIVIDE</t>
  </si>
  <si>
    <t>10111</t>
  </si>
  <si>
    <t>T20N R093W S03 fMESAVERDE</t>
  </si>
  <si>
    <t>4903725886</t>
  </si>
  <si>
    <t>3-1 LATHAM DRAW</t>
  </si>
  <si>
    <t>T20N R093W S07 fMESAVERDE</t>
  </si>
  <si>
    <t>4903725848</t>
  </si>
  <si>
    <t>7-1 LATHAM DRAW</t>
  </si>
  <si>
    <t>T20N R093W S29 fMESAVERDE</t>
  </si>
  <si>
    <t>4903725847</t>
  </si>
  <si>
    <t>29-01 LATHAM DRAW</t>
  </si>
  <si>
    <t>T20N R093W S17 fMESAVERDE</t>
  </si>
  <si>
    <t>4903725742</t>
  </si>
  <si>
    <t>17-1 LATHAM DRAW</t>
  </si>
  <si>
    <t>T20N R093W S14 fMESAVERDE/ALMOND</t>
  </si>
  <si>
    <t>4903723967</t>
  </si>
  <si>
    <t>LATHAM 12-14</t>
  </si>
  <si>
    <t>10115</t>
  </si>
  <si>
    <t>BEURMAN AND ASSOCICATES BUTTE MT LAB No No 98-0217</t>
  </si>
  <si>
    <t>T20N R093W S06 fMESAVERDE</t>
  </si>
  <si>
    <t>4903726894</t>
  </si>
  <si>
    <t>LATHAM DRAW 6-1</t>
  </si>
  <si>
    <t>4903724357</t>
  </si>
  <si>
    <t>LATHAM 3-14</t>
  </si>
  <si>
    <t>10124</t>
  </si>
  <si>
    <t>ENERGY LABS CASPER ID No C03020474-002</t>
  </si>
  <si>
    <t>T20N R093W S26 fMESAVERDE/ALMOND</t>
  </si>
  <si>
    <t>4903724264</t>
  </si>
  <si>
    <t>4-26</t>
  </si>
  <si>
    <t>T20N R093W S14 fMESAVERDE</t>
  </si>
  <si>
    <t>4903724147</t>
  </si>
  <si>
    <t>LANTHAM 10-14</t>
  </si>
  <si>
    <t>10701</t>
  </si>
  <si>
    <t>BEURMAN AND ASSOCIATES KINGMAN AZ ID No 1999-0139</t>
  </si>
  <si>
    <t>T20N R093W S19 fMESAVERDE</t>
  </si>
  <si>
    <t>4903724062</t>
  </si>
  <si>
    <t>LATHAM DRAW 19-1,2 PAD</t>
  </si>
  <si>
    <t>10298</t>
  </si>
  <si>
    <t>T20N R093W S33 fMESAVERDE</t>
  </si>
  <si>
    <t>4903721396</t>
  </si>
  <si>
    <t>CHAMPLIN 242 K1</t>
  </si>
  <si>
    <t>9548</t>
  </si>
  <si>
    <t>T20N R093W S15 fMESAVERDE/ALMOND</t>
  </si>
  <si>
    <t>4903723518</t>
  </si>
  <si>
    <t>LATHAM DRAW 15-01</t>
  </si>
  <si>
    <t>9962</t>
  </si>
  <si>
    <t>9809</t>
  </si>
  <si>
    <t>T20N R093W S20 fMESAVERDE</t>
  </si>
  <si>
    <t>4903722346</t>
  </si>
  <si>
    <t>USA NEAL 1-20</t>
  </si>
  <si>
    <t>10200</t>
  </si>
  <si>
    <t>T20N R093W S32 fMESAVERDE</t>
  </si>
  <si>
    <t>4903721506</t>
  </si>
  <si>
    <t>TIERNEY 06-32</t>
  </si>
  <si>
    <t>9622</t>
  </si>
  <si>
    <t>T20N R094W S03 fLEWIS-MESAVERDE</t>
  </si>
  <si>
    <t>4903724275</t>
  </si>
  <si>
    <t>CROOKS GAP ROAD 23</t>
  </si>
  <si>
    <t>8496</t>
  </si>
  <si>
    <t>T20N R094W S09 fLEWIS-MESAVERDE</t>
  </si>
  <si>
    <t>4903725891</t>
  </si>
  <si>
    <t>9-2 CG ROAD UNIT</t>
  </si>
  <si>
    <t>T20N R094W S09 fLEWIS</t>
  </si>
  <si>
    <t>4903725890</t>
  </si>
  <si>
    <t>9-1 CG ROAD UNIT</t>
  </si>
  <si>
    <t>T20N R094W S32 fMESAVERDE</t>
  </si>
  <si>
    <t>4903724064</t>
  </si>
  <si>
    <t>FREWEN 32-2,3,4 PAD</t>
  </si>
  <si>
    <t>10056</t>
  </si>
  <si>
    <t>T20N R094W S20 fMESAVERDE/ALMOND</t>
  </si>
  <si>
    <t>4903724799</t>
  </si>
  <si>
    <t>CROOKS GAP ROAD 20-03</t>
  </si>
  <si>
    <t>9717</t>
  </si>
  <si>
    <t>T20N R094W S35 fMESAVERDE/ALMOND</t>
  </si>
  <si>
    <t>4903724682</t>
  </si>
  <si>
    <t>CROOKS GAP ROAD 35-S1</t>
  </si>
  <si>
    <t>9598</t>
  </si>
  <si>
    <t>T20N R094W S17 fMESAVERDE/ALMOND</t>
  </si>
  <si>
    <t>4903722909</t>
  </si>
  <si>
    <t>CROOKS GAP ROAD 03-01</t>
  </si>
  <si>
    <t>T20N R094W S31 fLEWIS-MESAVERDE</t>
  </si>
  <si>
    <t>4903725049</t>
  </si>
  <si>
    <t>FREWEN 31-01</t>
  </si>
  <si>
    <t>T20N R094W S20 fMESAVERDE</t>
  </si>
  <si>
    <t>4903724392</t>
  </si>
  <si>
    <t>C.G. ROAD UNIT 20-02</t>
  </si>
  <si>
    <t>T20N R094W S21 fMESAVERDE/ALMOND</t>
  </si>
  <si>
    <t>4903724660</t>
  </si>
  <si>
    <t>CROOKS GAP ROAD 21-02</t>
  </si>
  <si>
    <t>9806</t>
  </si>
  <si>
    <t>T20N R094W S02 fMESAVERDE/ALMOND</t>
  </si>
  <si>
    <t>4903724212</t>
  </si>
  <si>
    <t>WAMSUTTER 13-2</t>
  </si>
  <si>
    <t>10218</t>
  </si>
  <si>
    <t>ENVIRO-TEST CASPER LAB No L2676-3</t>
  </si>
  <si>
    <t>T20N R094W S10 fLEWIS-MESAVERDE</t>
  </si>
  <si>
    <t>4903724520</t>
  </si>
  <si>
    <t>CROOKS GAP ROAD 10-02</t>
  </si>
  <si>
    <t>WESTERN WYOMING COLLEGE WATER QUALITY LAB SAMPLE No 21328</t>
  </si>
  <si>
    <t>T20N R094W S36 fMESAVERDE</t>
  </si>
  <si>
    <t>4903722992</t>
  </si>
  <si>
    <t>WAMSUTTER STATE 12-36</t>
  </si>
  <si>
    <t>9650</t>
  </si>
  <si>
    <t>ENERGY LABS CASPER LAB No C03020474-003</t>
  </si>
  <si>
    <t>4903724391</t>
  </si>
  <si>
    <t>CROOKS GAP ROAD 10-01</t>
  </si>
  <si>
    <t>8878</t>
  </si>
  <si>
    <t>T20N R094W S05 fLEWIS-MESAVERDE</t>
  </si>
  <si>
    <t>4903725367</t>
  </si>
  <si>
    <t>C.G. ROAD UNIT 05-03</t>
  </si>
  <si>
    <t>T20N R094W S04 fLEWIS-MESAVERDE</t>
  </si>
  <si>
    <t>4903723747</t>
  </si>
  <si>
    <t>CROOKS GAP ROAD 10</t>
  </si>
  <si>
    <t>8127</t>
  </si>
  <si>
    <t>T20N R094W S01 fLEWIS-MESAVERDE</t>
  </si>
  <si>
    <t>4903724798</t>
  </si>
  <si>
    <t>THREE MILE 01-01</t>
  </si>
  <si>
    <t>9001</t>
  </si>
  <si>
    <t>T20N R094W S09 fMESAVERDE/ALMOND</t>
  </si>
  <si>
    <t>4903722934</t>
  </si>
  <si>
    <t>CROOKS GAP ROAD 03-02</t>
  </si>
  <si>
    <t>T20N R094W S27 fFOX HILLS</t>
  </si>
  <si>
    <t>4903725263</t>
  </si>
  <si>
    <t>WAMSUTTER 27-2 SWD</t>
  </si>
  <si>
    <t>7682</t>
  </si>
  <si>
    <t>T20N R094W S27 fLANCE</t>
  </si>
  <si>
    <t>4852</t>
  </si>
  <si>
    <t>T20N R094W S19 fMESAVERDE/ALMOND</t>
  </si>
  <si>
    <t>1-7 UPRR 5</t>
  </si>
  <si>
    <t>4903722714</t>
  </si>
  <si>
    <t>UPRR1-19-2</t>
  </si>
  <si>
    <t>T20N R094W S05 fMESAVERDE</t>
  </si>
  <si>
    <t>4903723690</t>
  </si>
  <si>
    <t>CROOKS GAP ROAD 09</t>
  </si>
  <si>
    <t>7897</t>
  </si>
  <si>
    <t>4903522557</t>
  </si>
  <si>
    <t>MONUMENT 31-01</t>
  </si>
  <si>
    <t>10613</t>
  </si>
  <si>
    <t>4903725124</t>
  </si>
  <si>
    <t>MONUMENT 29-04</t>
  </si>
  <si>
    <t>10836</t>
  </si>
  <si>
    <t>T22N R093W S19 fLEWIS-MESAVERDE</t>
  </si>
  <si>
    <t>4903725187</t>
  </si>
  <si>
    <t>MONUMENT 19-03</t>
  </si>
  <si>
    <t>11085</t>
  </si>
  <si>
    <t>T22N R094W S13 fMESAVERDE</t>
  </si>
  <si>
    <t>4903725960</t>
  </si>
  <si>
    <t>263H2 CHAMPLIN</t>
  </si>
  <si>
    <t>SIBERIA RIDGE 12-36</t>
  </si>
  <si>
    <t>BEUERMAN AND ASSOCIATES BUTTE MT LAB No 99-0032</t>
  </si>
  <si>
    <t>T22N R094W S16 fLEWIS-MESAVERDE</t>
  </si>
  <si>
    <t>4903724591</t>
  </si>
  <si>
    <t>SOURDOUGH GULCH 16-02</t>
  </si>
  <si>
    <t>10806</t>
  </si>
  <si>
    <t>T22N R094W S03 fMESAVERDE</t>
  </si>
  <si>
    <t>4903724622</t>
  </si>
  <si>
    <t>SOURDOUGH GULCH 03-01</t>
  </si>
  <si>
    <t>11623</t>
  </si>
  <si>
    <t>4903724008</t>
  </si>
  <si>
    <t>SIBERIA RIDGE 2-36</t>
  </si>
  <si>
    <t>10990</t>
  </si>
  <si>
    <t>BEUERMAN AND ASSOCIATES BUTTE MT LAB No 98-153</t>
  </si>
  <si>
    <t>4903723808</t>
  </si>
  <si>
    <t>SIBERIA RIDGE 4-36</t>
  </si>
  <si>
    <t>10294</t>
  </si>
  <si>
    <t>BEUERMAN AND ASSOCIATES BUTTE MT LAB No 97-691</t>
  </si>
  <si>
    <t>PALISADES UNIT NO. 1</t>
  </si>
  <si>
    <t>UNIT NO. 11-36</t>
  </si>
  <si>
    <t>UNIT NO. 24-7A</t>
  </si>
  <si>
    <t>UNIT NO. 23-8A</t>
  </si>
  <si>
    <t>L. SOLDIER TRI 3NO.  UNIT NO. 2</t>
  </si>
  <si>
    <t>UNIT NO. 32-23</t>
  </si>
  <si>
    <t>UNIT NO. 4-21</t>
  </si>
  <si>
    <t>T20N R108W S20 fLANCE</t>
  </si>
  <si>
    <t>4903524832</t>
  </si>
  <si>
    <t>63-20 STUD HORSE BUTTE</t>
  </si>
  <si>
    <t>T20N R112W S05 fFRONTIER-CLOVERLY</t>
  </si>
  <si>
    <t>4902320856</t>
  </si>
  <si>
    <t>1 CHA 288C</t>
  </si>
  <si>
    <t>HALLIBURTON WESTERN AREA LAB EVANSVILLE No W93-0446</t>
  </si>
  <si>
    <t>T20N R112W S20 fCLOVERLY</t>
  </si>
  <si>
    <t>4902320584</t>
  </si>
  <si>
    <t>MILLER FED</t>
  </si>
  <si>
    <t>HALLIBURTON ENERGY WESTERN AREA LAB No W94-0083</t>
  </si>
  <si>
    <t>WYOMING ANALYTICAL LABS ROCK SPRINGS ID No D3723</t>
  </si>
  <si>
    <t>WYOMING ANALYTICAL LABS ROCK SPRINGS ID No D3729</t>
  </si>
  <si>
    <t>WYOMING ANALYTICAL LABS ROCK SPRINGS ID No D7496</t>
  </si>
  <si>
    <t>WYOMING ANALYTICAL LABS ROCK SPRINGS ID No D3721</t>
  </si>
  <si>
    <t>WYOMING ANALYTICAL LABS ROCK SPRINGS ID No D3727</t>
  </si>
  <si>
    <t>WYOMING ANALYTICAL LABS ROCK SPRINGS ID No D7487</t>
  </si>
  <si>
    <t>WYOMING ANALYTICAL LABS ROCK SPRINGS ID No D3731</t>
  </si>
  <si>
    <t>WYOMING ANALYTICAL LABS ROCK SPRINGS ID No D3725</t>
  </si>
  <si>
    <t>WYOMING ANALYTICAL LABS ROCK SPRINGS ID No D7497</t>
  </si>
  <si>
    <t>WYOMING ANALYTICAL LABS ROCK SPRINGS ID No D7498</t>
  </si>
  <si>
    <t>WYOMING ANALYTICAL LABS ROCK SPRINGS ID No D3728</t>
  </si>
  <si>
    <t>WYOMING ANALYTICAL LABS ROCK SPRINGS ID No D3253</t>
  </si>
  <si>
    <t>WYOMING ANALYTICAL LABS ROCK SPRINGS ID No D3255</t>
  </si>
  <si>
    <t>WYOMING ANALYTICAL LABS ROCK SPRINGS ID No D3257</t>
  </si>
  <si>
    <t>Of particular interest: all units are effectively mg/l for this subset of data, and the following is a part of each item description in the metadata "BICARB -- Concentration of bicarbonate (or other ion)  ion in UNITS.  Converted from character to numeric format.  Values of the entries could not be verified independently.  Recoding of some entries was according to the following scheme:  values of  -3 replace original character entries of "ND", "NA" or null entries; -2 replace original character entries of "none",  "negative", or "nil", -1 replaces original character entries of "trace" and "minor".  (Null entries: 0)"</t>
  </si>
  <si>
    <t>Some samples used in the Sweetwater and Carbon County reports removed as the current dataset indicates one of the undesired sample types.</t>
  </si>
  <si>
    <t>Cation milliequivalents</t>
  </si>
  <si>
    <t>Anion milliequivalents</t>
  </si>
  <si>
    <t>Cation-Anion Balance</t>
  </si>
  <si>
    <t>Calculated TDS</t>
  </si>
  <si>
    <t>Calc vs Meas TDS</t>
  </si>
  <si>
    <t>Milliequivalent percentages</t>
  </si>
  <si>
    <t>5/9/08  got dump from WOGCC</t>
  </si>
  <si>
    <t>Explanation</t>
  </si>
  <si>
    <t>Name</t>
  </si>
  <si>
    <t>Code</t>
  </si>
  <si>
    <t>Explanation or link</t>
  </si>
  <si>
    <t>U.S. Geological Survey, Produced Waters Database</t>
  </si>
  <si>
    <t>Wyoming Oil and Gas Conservation Commission</t>
  </si>
  <si>
    <t>Hand entered water quality data: report references</t>
  </si>
  <si>
    <t>Listed on references tab</t>
  </si>
  <si>
    <t>U.S. Bureau of Land Management, 2006, Final environmental impact statement, Jonah infill drilling project, Sublette County, Wyoming: Bureau of Land Management, variable pagination.</t>
  </si>
  <si>
    <t>Notes</t>
  </si>
  <si>
    <t xml:space="preserve">Ahern, J., Collentine, M., and Cooke, S., 1981, Occurrence and characteristics of ground water in the Green River Basin and Overthrust Belt, Wyoming: Report to U.S. Environmental Protection Agency, Contract Number G-008269-79, by Water Resources Research Institute, University of Wyoming, Laramie, Wyoming, Volume V-A and Volume V-B (plates), July 1981, 2-volumes, 6 plates, appendices, 123 p. </t>
  </si>
  <si>
    <t xml:space="preserve">Collentine, M., Libra, R., Feathers, K.R., and Hamden, L., 1981, Occurrence and characteristics of ground water in the Great Divide and Washakie Basins: Water Resources Research Institute, University of Wyoming, Laramie, Wyoming, 2 volumes, Volume VI-A and Volume VI-B (plates), August 1981, 2 volumes, 10 plates, appendices, 162 p. </t>
  </si>
  <si>
    <t>Compared to produced waters.  Added as needed</t>
  </si>
  <si>
    <t>26 samples.  Compared to produced waters.  Added as needed</t>
  </si>
  <si>
    <t>http://energy.cr.usgs.gov/prov/prodwat/intro.htm</t>
  </si>
  <si>
    <t>http://wogcc.state.wy.us/</t>
  </si>
  <si>
    <t>Source of data</t>
  </si>
  <si>
    <t>Keeping multiple samples per formation per well if the chemistry is different.  No hard set rule of distance between sample intervals or chemical variation.  Generally keeping larger differences.If they are same interval I am using most recent or one with best ion balance.</t>
  </si>
  <si>
    <t>Identification used in sources</t>
  </si>
  <si>
    <t>Oil/Gas field name</t>
  </si>
  <si>
    <t>Pulls in township, range, section and geologic formation</t>
  </si>
  <si>
    <t>Quarter, quarter location in section</t>
  </si>
  <si>
    <t>Latitude NAD83 (decimal degrees)</t>
  </si>
  <si>
    <t>Longitude NAD83 (decimal degrees)</t>
  </si>
  <si>
    <t>Completion date of well</t>
  </si>
  <si>
    <t>Geologic unit sampled</t>
  </si>
  <si>
    <t>How many feet down to next unit sampled in same well</t>
  </si>
  <si>
    <t>Repeated interval</t>
  </si>
  <si>
    <t>no code</t>
  </si>
  <si>
    <t>X</t>
  </si>
  <si>
    <t>error, unit order wrong</t>
  </si>
  <si>
    <t>unique interval</t>
  </si>
  <si>
    <t>unknown as one is missing interval</t>
  </si>
  <si>
    <t>all of another interval is part of this one</t>
  </si>
  <si>
    <t>overlap with another interval</t>
  </si>
  <si>
    <t>all of this interval is another interval</t>
  </si>
  <si>
    <t>entire interval repeated exactly</t>
  </si>
  <si>
    <t>Thickness of depth interval</t>
  </si>
  <si>
    <t>Total depth of well</t>
  </si>
  <si>
    <t>Plugged back depth of well</t>
  </si>
  <si>
    <t>Sample method, see codes tab</t>
  </si>
  <si>
    <t>Repeated interval, see codes tab</t>
  </si>
  <si>
    <t>Drill stem test</t>
  </si>
  <si>
    <t>flow test; production and development test; production test; water production test</t>
  </si>
  <si>
    <t>prod; prod bleeder; produced; production; produced with oil; production water</t>
  </si>
  <si>
    <t>cable tool; FIT; formation test; Haliburton test; Schlumberger FIT; thief; wire line test</t>
  </si>
  <si>
    <t>bleeder at well head; choke valve; christmas tree; flow; flow line; lead line; platform; pump; trap; well; well head.</t>
  </si>
  <si>
    <t>bottom CIP; drill stem test#; DST, Hookwall packer test; Johnston test (JFT); packer, test#, top middle or bottom of tool</t>
  </si>
  <si>
    <t>Formation test</t>
  </si>
  <si>
    <t>Production sample</t>
  </si>
  <si>
    <t>Production test</t>
  </si>
  <si>
    <t>Wellhead sample</t>
  </si>
  <si>
    <t>Section number as assigned by the public lands survey grid</t>
  </si>
  <si>
    <t>Township location as assigned by the public lands survey grid</t>
  </si>
  <si>
    <t>Range location as assigned by the public lands survey grid</t>
  </si>
  <si>
    <t>Name of state in which sample was collected</t>
  </si>
  <si>
    <t>Name of county in which sample was collected</t>
  </si>
  <si>
    <t>American Petroleum Institute well number, where determined or provided</t>
  </si>
  <si>
    <t xml:space="preserve">Name of the sampled well </t>
  </si>
  <si>
    <t xml:space="preserve">Depth of the top of the sampled interval </t>
  </si>
  <si>
    <t xml:space="preserve">Depth of the bottom of the sampled interval </t>
  </si>
  <si>
    <t>Date sample was collected</t>
  </si>
  <si>
    <t>pH of the water sample</t>
  </si>
  <si>
    <t>Concentration units mg/L or ppm</t>
  </si>
  <si>
    <t>Concentration of bicarbonate ion in UNITS</t>
  </si>
  <si>
    <t xml:space="preserve">How many feet up to next unit sampled in same well </t>
  </si>
  <si>
    <t>[bracketed values are an estimate as bottom interval value missing]</t>
  </si>
  <si>
    <t>Extra notes</t>
  </si>
  <si>
    <t>Recoding of some entries was according to the following scheme:  values of  -3 replace original character entries of "ND", "NA" or null entries; -2 replace original character entries of "none",  "negative", or "nil", -1 replaces original character entries of "trace" and "minor".</t>
  </si>
  <si>
    <t>Concentration of calcium ion in UNITS</t>
  </si>
  <si>
    <t>Concentration of chloride ion in UNITS</t>
  </si>
  <si>
    <t>Concentration of magnesium ion in UNITS</t>
  </si>
  <si>
    <t>Concentration of potassium ion in UNITS</t>
  </si>
  <si>
    <t>Concentration of the sum of potassium and sodium ions in UNITS</t>
  </si>
  <si>
    <t>Concentration of sodium ion in UNITS</t>
  </si>
  <si>
    <t>Concentration of sulfate ion in UNITS</t>
  </si>
  <si>
    <t>Concentration of total dissolved solids in UNITS</t>
  </si>
  <si>
    <t>Concentration of carbonate ion in UNITS</t>
  </si>
  <si>
    <t>Concentration of hydroxide ion in UNITS</t>
  </si>
  <si>
    <t>Identifies the source of the record</t>
  </si>
  <si>
    <t>Calculated value of charge balance</t>
  </si>
  <si>
    <t>Calculated as: (sum of equivalents of cations – sum of equivalents of anions) divided by the sum of the equivalents of all ions.</t>
  </si>
  <si>
    <t>Calcium ion, millequivalents</t>
  </si>
  <si>
    <t>Magnesium ion, millequivalents</t>
  </si>
  <si>
    <t>Sodium ion, millequivalents</t>
  </si>
  <si>
    <t>Potassium ion, millequivalents</t>
  </si>
  <si>
    <t>Hydrogen ion, millequivalents</t>
  </si>
  <si>
    <t>Sum of cations</t>
  </si>
  <si>
    <t>Bicarbonate ion, millequivalents</t>
  </si>
  <si>
    <t>Carbonate ion, millequivalents</t>
  </si>
  <si>
    <t>Hydroxide ion, millequivalents</t>
  </si>
  <si>
    <t>Sulfate ion, millequivalents</t>
  </si>
  <si>
    <t>Sum of anions</t>
  </si>
  <si>
    <t>Sum of major disolved solids</t>
  </si>
  <si>
    <t>Difference between calculated TDS and provided TDS</t>
  </si>
  <si>
    <t>Percentage of calcium ions (milleuivalents) in sample</t>
  </si>
  <si>
    <t>Percentage of magnesium ions (milleuivalents) in sample</t>
  </si>
  <si>
    <t>Percentage of sodium and potassium ions (milleuivalents) in sample</t>
  </si>
  <si>
    <t>Percentage of chloride ions (milleuivalents) in sample</t>
  </si>
  <si>
    <t>Percentage of bicarbonate ions (milleuivalents) in sample</t>
  </si>
  <si>
    <t>Percentage of sulfate ions (milleuivalents) in sample</t>
  </si>
  <si>
    <t>Concentration of hydrogen sulfide in UNITS</t>
  </si>
  <si>
    <t>Concentration of iron in UNITS</t>
  </si>
  <si>
    <t>Concentration of lithium in UNITS</t>
  </si>
  <si>
    <t>Sodium chloride equivalent</t>
  </si>
  <si>
    <t>Concentration of radium 226 in piccocuries per liter</t>
  </si>
  <si>
    <t>Sodium adsorption ratio, number</t>
  </si>
  <si>
    <t>Top of formation</t>
  </si>
  <si>
    <t>Analysis date</t>
  </si>
  <si>
    <t>Subregion in the study area</t>
  </si>
  <si>
    <t>Region in the study area</t>
  </si>
  <si>
    <t>Comments from the analyzing laboratory</t>
  </si>
  <si>
    <t>Test date</t>
  </si>
  <si>
    <t>Sample comments</t>
  </si>
  <si>
    <t>Concentration of carbon dioxide in UNITS</t>
  </si>
  <si>
    <t>Concentration of oil and grease in UNITS</t>
  </si>
  <si>
    <t>Concentration of total petroleum hydrocarbons in UNITS</t>
  </si>
  <si>
    <t>Conductivity in microsiemens per centimeter at 25 degrees celsius</t>
  </si>
  <si>
    <t>Concentration of arsenic in UNITS</t>
  </si>
  <si>
    <t>Concentration of mercury in UNITS</t>
  </si>
  <si>
    <t>Concentration of chromium in UNITS</t>
  </si>
  <si>
    <t>Concentration of barium in UNITS</t>
  </si>
  <si>
    <t>Concentration of selenium in UNITS</t>
  </si>
  <si>
    <t>Concentration of zinc in UNITS</t>
  </si>
  <si>
    <t>Concentration of cadmium in UNITS</t>
  </si>
  <si>
    <t>Concentration of lead in UNITS</t>
  </si>
  <si>
    <t>Concentration of aluminum in UNITS</t>
  </si>
  <si>
    <t>Concentration of beryllium in UNITS</t>
  </si>
  <si>
    <t>Concentration of boron in UNITS</t>
  </si>
  <si>
    <t>Concentration of bromine in UNITS</t>
  </si>
  <si>
    <t>Concentration of copper in UNITS</t>
  </si>
  <si>
    <t>Concentration of flouride in UNITS</t>
  </si>
  <si>
    <t>Concentration of manganese in UNITS</t>
  </si>
  <si>
    <t>Concentration of nickel in UNITS</t>
  </si>
  <si>
    <t>Concentration of nitrite in UNITS</t>
  </si>
  <si>
    <t>Concentration of silica in UNITS</t>
  </si>
  <si>
    <t>Concentration of strontium in UNITS</t>
  </si>
  <si>
    <t>Concentration of sulfide in UNITS</t>
  </si>
</sst>
</file>

<file path=xl/styles.xml><?xml version="1.0" encoding="utf-8"?>
<styleSheet xmlns="http://schemas.openxmlformats.org/spreadsheetml/2006/main">
  <numFmts count="2">
    <numFmt numFmtId="165" formatCode="0.00000000"/>
    <numFmt numFmtId="166" formatCode="0.0"/>
  </numFmts>
  <fonts count="18">
    <font>
      <sz val="10"/>
      <name val="MS Sans Serif"/>
    </font>
    <font>
      <u/>
      <sz val="10"/>
      <color indexed="12"/>
      <name val="MS Sans Serif"/>
      <family val="2"/>
    </font>
    <font>
      <sz val="10"/>
      <name val="Arial"/>
      <family val="2"/>
    </font>
    <font>
      <sz val="10"/>
      <color indexed="8"/>
      <name val="Arial"/>
      <family val="2"/>
    </font>
    <font>
      <sz val="8"/>
      <name val="Arial"/>
      <family val="2"/>
    </font>
    <font>
      <sz val="8"/>
      <color indexed="48"/>
      <name val="Arial"/>
      <family val="2"/>
    </font>
    <font>
      <sz val="8"/>
      <color indexed="57"/>
      <name val="Arial"/>
      <family val="2"/>
    </font>
    <font>
      <sz val="8"/>
      <color indexed="10"/>
      <name val="Arial"/>
      <family val="2"/>
    </font>
    <font>
      <b/>
      <sz val="8"/>
      <color indexed="10"/>
      <name val="Arial"/>
      <family val="2"/>
    </font>
    <font>
      <b/>
      <sz val="8"/>
      <color indexed="57"/>
      <name val="Arial"/>
      <family val="2"/>
    </font>
    <font>
      <b/>
      <sz val="8"/>
      <name val="Arial"/>
      <family val="2"/>
    </font>
    <font>
      <i/>
      <sz val="8"/>
      <name val="Arial"/>
      <family val="2"/>
    </font>
    <font>
      <sz val="8"/>
      <color indexed="12"/>
      <name val="Arial"/>
      <family val="2"/>
    </font>
    <font>
      <b/>
      <sz val="8"/>
      <color indexed="12"/>
      <name val="Arial"/>
      <family val="2"/>
    </font>
    <font>
      <i/>
      <sz val="8"/>
      <color indexed="57"/>
      <name val="Arial"/>
      <family val="2"/>
    </font>
    <font>
      <i/>
      <sz val="8"/>
      <color indexed="12"/>
      <name val="Arial"/>
      <family val="2"/>
    </font>
    <font>
      <sz val="8"/>
      <name val="MS Sans Serif"/>
      <family val="2"/>
    </font>
    <font>
      <u/>
      <sz val="8"/>
      <color indexed="12"/>
      <name val="Arial"/>
      <family val="2"/>
    </font>
  </fonts>
  <fills count="3">
    <fill>
      <patternFill patternType="none"/>
    </fill>
    <fill>
      <patternFill patternType="gray125"/>
    </fill>
    <fill>
      <patternFill patternType="solid">
        <fgColor rgb="FFFFFF00"/>
        <bgColor indexed="64"/>
      </patternFill>
    </fill>
  </fills>
  <borders count="12">
    <border>
      <left/>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bottom style="thin">
        <color indexed="64"/>
      </bottom>
      <diagonal/>
    </border>
    <border>
      <left/>
      <right/>
      <top style="thin">
        <color indexed="64"/>
      </top>
      <bottom style="thin">
        <color indexed="64"/>
      </bottom>
      <diagonal/>
    </border>
  </borders>
  <cellStyleXfs count="5">
    <xf numFmtId="0" fontId="0" fillId="0" borderId="0"/>
    <xf numFmtId="0" fontId="1" fillId="0" borderId="0" applyNumberFormat="0" applyFill="0" applyBorder="0" applyAlignment="0" applyProtection="0"/>
    <xf numFmtId="0" fontId="2" fillId="0" borderId="0"/>
    <xf numFmtId="0" fontId="2" fillId="0" borderId="0"/>
    <xf numFmtId="0" fontId="3" fillId="0" borderId="0"/>
  </cellStyleXfs>
  <cellXfs count="110">
    <xf numFmtId="0" fontId="0" fillId="0" borderId="0" xfId="0"/>
    <xf numFmtId="0" fontId="4" fillId="0" borderId="0" xfId="0" applyFont="1"/>
    <xf numFmtId="0" fontId="4" fillId="0" borderId="0" xfId="3" applyFont="1" applyFill="1" applyAlignment="1">
      <alignment wrapText="1"/>
    </xf>
    <xf numFmtId="0" fontId="4" fillId="0" borderId="0" xfId="0" applyFont="1" applyAlignment="1">
      <alignment wrapText="1"/>
    </xf>
    <xf numFmtId="0" fontId="4" fillId="0" borderId="0" xfId="0" applyFont="1" applyFill="1" applyBorder="1"/>
    <xf numFmtId="2" fontId="6" fillId="0" borderId="0" xfId="0" applyNumberFormat="1" applyFont="1" applyFill="1" applyBorder="1"/>
    <xf numFmtId="2" fontId="4" fillId="0" borderId="0" xfId="0" quotePrefix="1" applyNumberFormat="1" applyFont="1" applyFill="1" applyBorder="1"/>
    <xf numFmtId="10" fontId="4" fillId="0" borderId="0" xfId="0" applyNumberFormat="1" applyFont="1" applyFill="1" applyBorder="1"/>
    <xf numFmtId="0" fontId="0" fillId="0" borderId="1" xfId="0" pivotButton="1" applyBorder="1"/>
    <xf numFmtId="0" fontId="0" fillId="0" borderId="2" xfId="0" applyBorder="1"/>
    <xf numFmtId="0" fontId="0" fillId="0" borderId="1" xfId="0" applyBorder="1"/>
    <xf numFmtId="0" fontId="0" fillId="0" borderId="2" xfId="0" applyNumberFormat="1" applyBorder="1"/>
    <xf numFmtId="0" fontId="0" fillId="0" borderId="3" xfId="0" applyBorder="1"/>
    <xf numFmtId="0" fontId="0" fillId="0" borderId="4" xfId="0" applyNumberFormat="1" applyBorder="1"/>
    <xf numFmtId="0" fontId="0" fillId="0" borderId="5" xfId="0" applyBorder="1"/>
    <xf numFmtId="0" fontId="0" fillId="0" borderId="6" xfId="0" applyNumberFormat="1" applyBorder="1"/>
    <xf numFmtId="0" fontId="4" fillId="0" borderId="0" xfId="0" quotePrefix="1" applyNumberFormat="1" applyFont="1" applyFill="1" applyBorder="1" applyAlignment="1"/>
    <xf numFmtId="2" fontId="12" fillId="0" borderId="0" xfId="0" applyNumberFormat="1" applyFont="1" applyFill="1" applyBorder="1"/>
    <xf numFmtId="0" fontId="4" fillId="0" borderId="0" xfId="4" applyFont="1" applyFill="1" applyBorder="1" applyAlignment="1"/>
    <xf numFmtId="0" fontId="4" fillId="0" borderId="0" xfId="0" quotePrefix="1" applyNumberFormat="1" applyFont="1" applyFill="1" applyBorder="1"/>
    <xf numFmtId="0" fontId="4" fillId="0" borderId="0" xfId="0" applyFont="1" applyFill="1" applyBorder="1" applyAlignment="1"/>
    <xf numFmtId="0" fontId="4" fillId="0" borderId="0" xfId="2" applyFont="1" applyFill="1" applyBorder="1"/>
    <xf numFmtId="0" fontId="4" fillId="0" borderId="0" xfId="2" applyFont="1" applyFill="1" applyBorder="1" applyAlignment="1">
      <alignment horizontal="center"/>
    </xf>
    <xf numFmtId="165" fontId="4" fillId="0" borderId="0" xfId="2" applyNumberFormat="1" applyFont="1" applyFill="1" applyBorder="1"/>
    <xf numFmtId="0" fontId="4" fillId="0" borderId="0" xfId="2" applyFont="1" applyFill="1" applyBorder="1" applyAlignment="1">
      <alignment horizontal="left"/>
    </xf>
    <xf numFmtId="14" fontId="4" fillId="0" borderId="0" xfId="2" applyNumberFormat="1" applyFont="1" applyFill="1" applyBorder="1"/>
    <xf numFmtId="166" fontId="4" fillId="0" borderId="0" xfId="2" applyNumberFormat="1" applyFont="1" applyFill="1" applyBorder="1"/>
    <xf numFmtId="0" fontId="4" fillId="0" borderId="0" xfId="2" applyNumberFormat="1" applyFont="1" applyFill="1" applyBorder="1"/>
    <xf numFmtId="2" fontId="4" fillId="0" borderId="0" xfId="2" applyNumberFormat="1" applyFont="1" applyFill="1" applyBorder="1"/>
    <xf numFmtId="0" fontId="12" fillId="0" borderId="0" xfId="0" applyFont="1" applyFill="1" applyBorder="1"/>
    <xf numFmtId="0" fontId="6" fillId="0" borderId="0" xfId="0" applyFont="1" applyFill="1" applyBorder="1"/>
    <xf numFmtId="0" fontId="4" fillId="0" borderId="0" xfId="0" applyNumberFormat="1" applyFont="1" applyFill="1" applyBorder="1"/>
    <xf numFmtId="9" fontId="12" fillId="0" borderId="0" xfId="0" applyNumberFormat="1" applyFont="1" applyFill="1" applyBorder="1"/>
    <xf numFmtId="9" fontId="6" fillId="0" borderId="0" xfId="0" applyNumberFormat="1" applyFont="1" applyFill="1" applyBorder="1"/>
    <xf numFmtId="0" fontId="5" fillId="0" borderId="0" xfId="0" applyFont="1" applyFill="1" applyBorder="1"/>
    <xf numFmtId="9" fontId="13" fillId="0" borderId="0" xfId="0" applyNumberFormat="1" applyFont="1" applyFill="1" applyBorder="1"/>
    <xf numFmtId="9" fontId="9" fillId="0" borderId="0" xfId="0" applyNumberFormat="1" applyFont="1" applyFill="1" applyBorder="1"/>
    <xf numFmtId="9" fontId="14" fillId="0" borderId="0" xfId="0" applyNumberFormat="1" applyFont="1" applyFill="1" applyBorder="1"/>
    <xf numFmtId="0" fontId="4" fillId="0" borderId="0" xfId="0" applyFont="1" applyFill="1" applyBorder="1" applyAlignment="1">
      <alignment horizontal="center"/>
    </xf>
    <xf numFmtId="0" fontId="4" fillId="0" borderId="0" xfId="0" applyFont="1" applyFill="1" applyBorder="1" applyAlignment="1">
      <alignment horizontal="left"/>
    </xf>
    <xf numFmtId="14" fontId="4" fillId="0" borderId="0" xfId="0" applyNumberFormat="1" applyFont="1" applyFill="1" applyBorder="1"/>
    <xf numFmtId="166" fontId="4" fillId="0"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8" fillId="0" borderId="0" xfId="0" applyFont="1" applyFill="1" applyBorder="1"/>
    <xf numFmtId="9" fontId="15" fillId="0" borderId="0" xfId="0" applyNumberFormat="1" applyFont="1" applyFill="1" applyBorder="1"/>
    <xf numFmtId="0" fontId="4" fillId="0" borderId="0" xfId="0" applyFont="1" applyFill="1" applyBorder="1" applyAlignment="1">
      <alignment horizontal="right"/>
    </xf>
    <xf numFmtId="0" fontId="4" fillId="0" borderId="0" xfId="0" quotePrefix="1" applyNumberFormat="1" applyFont="1" applyFill="1" applyBorder="1" applyAlignment="1">
      <alignment horizontal="center"/>
    </xf>
    <xf numFmtId="14" fontId="4" fillId="0" borderId="0" xfId="0" quotePrefix="1" applyNumberFormat="1" applyFont="1" applyFill="1" applyBorder="1"/>
    <xf numFmtId="0" fontId="7" fillId="0" borderId="0" xfId="0" quotePrefix="1" applyNumberFormat="1" applyFont="1" applyFill="1" applyBorder="1"/>
    <xf numFmtId="0" fontId="7" fillId="0" borderId="0" xfId="0" applyNumberFormat="1" applyFont="1" applyFill="1" applyBorder="1"/>
    <xf numFmtId="0" fontId="4" fillId="0" borderId="0" xfId="0" quotePrefix="1" applyNumberFormat="1" applyFont="1" applyFill="1" applyBorder="1" applyAlignment="1">
      <alignment horizontal="left"/>
    </xf>
    <xf numFmtId="166" fontId="4" fillId="0" borderId="0" xfId="0" quotePrefix="1" applyNumberFormat="1" applyFont="1" applyFill="1" applyBorder="1"/>
    <xf numFmtId="0" fontId="6" fillId="0" borderId="0" xfId="0" quotePrefix="1" applyNumberFormat="1" applyFont="1" applyFill="1" applyBorder="1"/>
    <xf numFmtId="0" fontId="6" fillId="0" borderId="0" xfId="0" applyNumberFormat="1" applyFont="1" applyFill="1" applyBorder="1"/>
    <xf numFmtId="0" fontId="4" fillId="0" borderId="0" xfId="0" quotePrefix="1" applyNumberFormat="1" applyFont="1" applyFill="1" applyBorder="1" applyAlignment="1">
      <alignment horizontal="right"/>
    </xf>
    <xf numFmtId="0" fontId="10" fillId="0" borderId="0" xfId="0" applyFont="1" applyFill="1" applyBorder="1"/>
    <xf numFmtId="0" fontId="0" fillId="0" borderId="7" xfId="0" applyBorder="1"/>
    <xf numFmtId="0" fontId="0" fillId="0" borderId="8" xfId="0" applyBorder="1"/>
    <xf numFmtId="0" fontId="0" fillId="0" borderId="9" xfId="0" applyBorder="1"/>
    <xf numFmtId="0" fontId="4" fillId="0" borderId="0" xfId="0" applyNumberFormat="1" applyFont="1" applyFill="1" applyBorder="1" applyAlignment="1"/>
    <xf numFmtId="0" fontId="4" fillId="0" borderId="0" xfId="0" applyNumberFormat="1" applyFont="1" applyFill="1" applyBorder="1" applyAlignment="1">
      <alignment horizontal="center"/>
    </xf>
    <xf numFmtId="1" fontId="4" fillId="0" borderId="0" xfId="0" quotePrefix="1" applyNumberFormat="1" applyFont="1" applyFill="1" applyBorder="1"/>
    <xf numFmtId="0" fontId="4" fillId="0" borderId="0" xfId="0" applyFont="1" applyFill="1"/>
    <xf numFmtId="14" fontId="4" fillId="0" borderId="0" xfId="0" applyNumberFormat="1" applyFont="1" applyFill="1"/>
    <xf numFmtId="0" fontId="4" fillId="0" borderId="0" xfId="0" applyFont="1" applyFill="1" applyAlignment="1">
      <alignment horizontal="center"/>
    </xf>
    <xf numFmtId="0" fontId="4" fillId="0" borderId="0" xfId="0" applyFont="1" applyFill="1" applyAlignment="1">
      <alignment horizontal="right"/>
    </xf>
    <xf numFmtId="0" fontId="0" fillId="0" borderId="0" xfId="0" applyFill="1"/>
    <xf numFmtId="0" fontId="0" fillId="0" borderId="1" xfId="0" applyFill="1" applyBorder="1"/>
    <xf numFmtId="0" fontId="0" fillId="0" borderId="3" xfId="0" applyFill="1" applyBorder="1"/>
    <xf numFmtId="0" fontId="0" fillId="0" borderId="5" xfId="0" applyFill="1" applyBorder="1"/>
    <xf numFmtId="0" fontId="10" fillId="0"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applyAlignment="1">
      <alignment horizontal="left"/>
    </xf>
    <xf numFmtId="0" fontId="4" fillId="0" borderId="0" xfId="2" applyFont="1" applyFill="1" applyBorder="1" applyAlignment="1">
      <alignment horizontal="right"/>
    </xf>
    <xf numFmtId="9" fontId="10" fillId="0" borderId="0" xfId="0" applyNumberFormat="1" applyFont="1" applyFill="1" applyBorder="1"/>
    <xf numFmtId="0" fontId="11" fillId="0" borderId="0" xfId="2" applyFont="1" applyFill="1" applyBorder="1" applyAlignment="1">
      <alignment horizontal="right"/>
    </xf>
    <xf numFmtId="0" fontId="4" fillId="0" borderId="0" xfId="2" applyNumberFormat="1" applyFont="1" applyFill="1" applyBorder="1" applyAlignment="1">
      <alignment horizontal="center"/>
    </xf>
    <xf numFmtId="1" fontId="4" fillId="0" borderId="0" xfId="0" applyNumberFormat="1" applyFont="1"/>
    <xf numFmtId="10" fontId="4" fillId="0" borderId="0" xfId="0" applyNumberFormat="1" applyFont="1" applyFill="1" applyBorder="1" applyAlignment="1">
      <alignment horizontal="center" wrapText="1"/>
    </xf>
    <xf numFmtId="165" fontId="4" fillId="0" borderId="0" xfId="2" applyNumberFormat="1" applyFont="1" applyFill="1" applyBorder="1" applyAlignment="1">
      <alignment horizontal="right"/>
    </xf>
    <xf numFmtId="14" fontId="4" fillId="0" borderId="0" xfId="0" applyNumberFormat="1" applyFont="1" applyFill="1" applyBorder="1" applyAlignment="1">
      <alignment horizontal="right"/>
    </xf>
    <xf numFmtId="166" fontId="4" fillId="0" borderId="0" xfId="0" quotePrefix="1" applyNumberFormat="1" applyFont="1" applyFill="1" applyBorder="1" applyAlignment="1">
      <alignment horizontal="right"/>
    </xf>
    <xf numFmtId="2" fontId="12" fillId="0" borderId="0" xfId="0" applyNumberFormat="1" applyFont="1" applyFill="1" applyBorder="1" applyAlignment="1">
      <alignment horizontal="right"/>
    </xf>
    <xf numFmtId="0" fontId="12" fillId="0" borderId="0" xfId="0" applyFont="1" applyFill="1" applyBorder="1" applyAlignment="1">
      <alignment horizontal="right"/>
    </xf>
    <xf numFmtId="0" fontId="6" fillId="0" borderId="0" xfId="0" applyFont="1" applyFill="1" applyBorder="1" applyAlignment="1">
      <alignment horizontal="right"/>
    </xf>
    <xf numFmtId="10" fontId="4" fillId="0" borderId="0" xfId="0" applyNumberFormat="1" applyFont="1" applyFill="1" applyBorder="1" applyAlignment="1">
      <alignment horizontal="right"/>
    </xf>
    <xf numFmtId="1" fontId="4" fillId="0" borderId="0" xfId="0" applyNumberFormat="1" applyFont="1" applyFill="1" applyBorder="1" applyAlignment="1">
      <alignment horizontal="right"/>
    </xf>
    <xf numFmtId="2" fontId="4" fillId="0" borderId="0" xfId="0" quotePrefix="1" applyNumberFormat="1" applyFont="1" applyFill="1" applyBorder="1" applyAlignment="1">
      <alignment horizontal="right"/>
    </xf>
    <xf numFmtId="9" fontId="12" fillId="0" borderId="0" xfId="0" applyNumberFormat="1" applyFont="1" applyFill="1" applyBorder="1" applyAlignment="1">
      <alignment horizontal="right"/>
    </xf>
    <xf numFmtId="9" fontId="6" fillId="0" borderId="0" xfId="0" applyNumberFormat="1" applyFont="1" applyFill="1" applyBorder="1" applyAlignment="1">
      <alignment horizontal="right"/>
    </xf>
    <xf numFmtId="1" fontId="4" fillId="0" borderId="0" xfId="0" applyNumberFormat="1" applyFont="1" applyAlignment="1">
      <alignment horizontal="right"/>
    </xf>
    <xf numFmtId="0" fontId="4" fillId="0" borderId="0" xfId="0" applyFont="1" applyAlignment="1">
      <alignment horizontal="right"/>
    </xf>
    <xf numFmtId="0" fontId="4" fillId="0" borderId="10" xfId="0" applyFont="1" applyBorder="1" applyAlignment="1">
      <alignment horizontal="right"/>
    </xf>
    <xf numFmtId="0" fontId="4" fillId="0" borderId="10" xfId="0" applyFont="1" applyBorder="1"/>
    <xf numFmtId="0" fontId="4" fillId="0" borderId="0" xfId="0" applyFont="1" applyFill="1" applyAlignment="1">
      <alignment vertical="top" wrapText="1"/>
    </xf>
    <xf numFmtId="0" fontId="4" fillId="0" borderId="0" xfId="0" applyFont="1" applyAlignment="1">
      <alignment vertical="top" wrapText="1"/>
    </xf>
    <xf numFmtId="0" fontId="4" fillId="0" borderId="0" xfId="0" applyFont="1" applyAlignment="1">
      <alignment vertical="top"/>
    </xf>
    <xf numFmtId="0" fontId="4" fillId="0" borderId="10" xfId="0" applyFont="1" applyBorder="1" applyAlignment="1">
      <alignment horizontal="center" vertical="top" wrapText="1"/>
    </xf>
    <xf numFmtId="0" fontId="4" fillId="0" borderId="10" xfId="0" applyFont="1" applyBorder="1" applyAlignment="1">
      <alignment vertical="top" wrapText="1"/>
    </xf>
    <xf numFmtId="0" fontId="4" fillId="0" borderId="0" xfId="0" applyFont="1" applyAlignment="1">
      <alignment horizontal="center" vertical="top" wrapText="1"/>
    </xf>
    <xf numFmtId="0" fontId="17" fillId="0" borderId="0" xfId="1" applyFont="1" applyAlignment="1">
      <alignment vertical="top" wrapText="1"/>
    </xf>
    <xf numFmtId="0" fontId="4" fillId="0" borderId="0" xfId="0" applyNumberFormat="1" applyFont="1" applyAlignment="1">
      <alignment horizontal="center" vertical="top" wrapText="1"/>
    </xf>
    <xf numFmtId="2" fontId="12" fillId="0" borderId="0" xfId="0" applyNumberFormat="1" applyFont="1" applyFill="1" applyBorder="1" applyAlignment="1">
      <alignment horizontal="center"/>
    </xf>
    <xf numFmtId="0" fontId="6" fillId="0" borderId="0" xfId="0" applyFont="1" applyFill="1" applyBorder="1" applyAlignment="1">
      <alignment horizontal="center"/>
    </xf>
    <xf numFmtId="9" fontId="4" fillId="0" borderId="0" xfId="0" applyNumberFormat="1" applyFont="1" applyFill="1" applyBorder="1" applyAlignment="1">
      <alignment horizontal="center"/>
    </xf>
    <xf numFmtId="0" fontId="4" fillId="0" borderId="0" xfId="0" applyFont="1" applyAlignment="1">
      <alignment horizontal="center" vertical="center" wrapText="1"/>
    </xf>
    <xf numFmtId="0" fontId="4" fillId="2" borderId="11" xfId="0" applyFont="1" applyFill="1" applyBorder="1" applyAlignment="1">
      <alignment horizontal="center" vertical="top" wrapText="1"/>
    </xf>
    <xf numFmtId="0" fontId="4" fillId="2" borderId="10" xfId="0" applyFont="1" applyFill="1" applyBorder="1" applyAlignment="1">
      <alignment horizontal="center" vertical="top" wrapText="1"/>
    </xf>
    <xf numFmtId="0" fontId="4" fillId="2" borderId="10" xfId="0" applyNumberFormat="1" applyFont="1" applyFill="1" applyBorder="1" applyAlignment="1">
      <alignment horizontal="center" vertical="top" wrapText="1"/>
    </xf>
  </cellXfs>
  <cellStyles count="5">
    <cellStyle name="Hyperlink" xfId="1" builtinId="8"/>
    <cellStyle name="Normal" xfId="0" builtinId="0"/>
    <cellStyle name="Normal_GRB" xfId="2"/>
    <cellStyle name="Normal_Notes" xfId="3"/>
    <cellStyle name="Normal_Sheet1" xfId="4"/>
  </cellStyles>
  <dxfs count="57">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Laura L. Hallberg" refreshedDate="39583.542995833333" createdVersion="1" refreshedVersion="2" recordCount="2418" upgradeOnRefresh="1">
  <cacheSource type="worksheet">
    <worksheetSource ref="A2:CQ2420" sheet="GRB"/>
  </cacheSource>
  <cacheFields count="101">
    <cacheField name="Source" numFmtId="0">
      <sharedItems containsBlank="1" count="4">
        <s v="USGS-PWD"/>
        <s v="WOGCC"/>
        <s v="Report"/>
        <m/>
      </sharedItems>
    </cacheField>
    <cacheField name="Composite ID" numFmtId="0">
      <sharedItems containsBlank="1"/>
    </cacheField>
    <cacheField name="Unique ID" numFmtId="0">
      <sharedItems containsString="0" containsBlank="1" containsNumber="1" containsInteger="1" minValue="190" maxValue="49124974"/>
    </cacheField>
    <cacheField name="State" numFmtId="0">
      <sharedItems containsBlank="1" count="2">
        <s v="WYOMING"/>
        <m/>
      </sharedItems>
    </cacheField>
    <cacheField name="County" numFmtId="0">
      <sharedItems containsBlank="1" count="7">
        <s v="SWEETWATER"/>
        <s v="SUBLETTE"/>
        <s v="CARBON"/>
        <m/>
        <s v="FREMONT"/>
        <s v="LINCOLN"/>
        <s v="UINTA"/>
      </sharedItems>
    </cacheField>
    <cacheField name="Field" numFmtId="0">
      <sharedItems containsBlank="1"/>
    </cacheField>
    <cacheField name="Qtr Qtr" numFmtId="0">
      <sharedItems containsBlank="1"/>
    </cacheField>
    <cacheField name="Section" numFmtId="0">
      <sharedItems containsBlank="1" containsMixedTypes="1" containsNumber="1" containsInteger="1" minValue="0" maxValue="36"/>
    </cacheField>
    <cacheField name="Township" numFmtId="0">
      <sharedItems containsBlank="1" containsMixedTypes="1" containsNumber="1" containsInteger="1" minValue="0" maxValue="921"/>
    </cacheField>
    <cacheField name="Range" numFmtId="0">
      <sharedItems containsBlank="1" containsMixedTypes="1" containsNumber="1" containsInteger="1" minValue="0" maxValue="199"/>
    </cacheField>
    <cacheField name="Latitude" numFmtId="0">
      <sharedItems containsString="0" containsBlank="1" containsNumber="1" minValue="0" maxValue="43.688409"/>
    </cacheField>
    <cacheField name="Longitude" numFmtId="0">
      <sharedItems containsString="0" containsBlank="1" containsNumber="1" minValue="-111.02861" maxValue="0"/>
    </cacheField>
    <cacheField name="API number" numFmtId="0">
      <sharedItems containsBlank="1" containsMixedTypes="1" containsNumber="1" containsInteger="1" minValue="4900722314" maxValue="4900722314"/>
    </cacheField>
    <cacheField name="Well name" numFmtId="0">
      <sharedItems containsBlank="1"/>
    </cacheField>
    <cacheField name="Comp date" numFmtId="0">
      <sharedItems containsDate="1" containsString="0" containsBlank="1" minDate="1970-11-17T00:00:00" maxDate="1979-08-02T00:00:00" count="22">
        <m/>
        <d v="1976-12-01T00:00:00"/>
        <d v="1974-04-01T00:00:00"/>
        <d v="1977-06-01T00:00:00"/>
        <d v="1978-11-14T00:00:00"/>
        <d v="1975-12-01T00:00:00"/>
        <d v="1977-01-01T00:00:00"/>
        <d v="1977-09-01T00:00:00"/>
        <d v="1971-06-01T00:00:00"/>
        <d v="1973-04-04T00:00:00"/>
        <d v="1977-01-19T00:00:00"/>
        <d v="1979-08-01T00:00:00"/>
        <d v="1973-03-01T00:00:00"/>
        <d v="1978-10-01T00:00:00"/>
        <d v="1972-09-22T00:00:00"/>
        <d v="1973-11-01T00:00:00"/>
        <d v="1973-06-01T00:00:00"/>
        <d v="1975-04-13T00:00:00"/>
        <d v="1970-11-17T00:00:00"/>
        <d v="1975-11-01T00:00:00"/>
        <d v="1973-10-06T00:00:00"/>
        <d v="1976-09-01T00:00:00"/>
      </sharedItems>
    </cacheField>
    <cacheField name="Sampled Formation" numFmtId="0">
      <sharedItems containsBlank="1"/>
    </cacheField>
    <cacheField name="unit ab" numFmtId="0">
      <sharedItems containsBlank="1" containsMixedTypes="1" containsNumber="1" containsInteger="1" minValue="-1028" maxValue="8602"/>
    </cacheField>
    <cacheField name="unit bl" numFmtId="0">
      <sharedItems containsBlank="1" containsMixedTypes="1" containsNumber="1" containsInteger="1" minValue="-1028" maxValue="8602"/>
    </cacheField>
    <cacheField name="thick" numFmtId="0">
      <sharedItems containsBlank="1" containsMixedTypes="1" containsNumber="1" containsInteger="1" minValue="-8882" maxValue="6231"/>
    </cacheField>
    <cacheField name="rpt" numFmtId="0">
      <sharedItems containsBlank="1" count="12">
        <m/>
        <s v="U"/>
        <s v="OU"/>
        <s v="E"/>
        <s v="P"/>
        <s v="A"/>
        <s v="AE"/>
        <s v="O"/>
        <s v="EP"/>
        <s v="EO"/>
        <s v="OP"/>
        <s v="E?"/>
      </sharedItems>
    </cacheField>
    <cacheField name="Upper depth" numFmtId="0">
      <sharedItems containsBlank="1" containsMixedTypes="1" containsNumber="1" containsInteger="1" minValue="466" maxValue="19598"/>
    </cacheField>
    <cacheField name="Lower Depth" numFmtId="0">
      <sharedItems containsBlank="1" containsMixedTypes="1" containsNumber="1" containsInteger="1" minValue="0" maxValue="18407"/>
    </cacheField>
    <cacheField name="Total Depth" numFmtId="0">
      <sharedItems containsString="0" containsBlank="1" containsNumber="1" containsInteger="1" minValue="130" maxValue="21322"/>
    </cacheField>
    <cacheField name="Plug Back TD" numFmtId="0">
      <sharedItems containsString="0" containsBlank="1" containsNumber="1" containsInteger="1" minValue="927" maxValue="125000"/>
    </cacheField>
    <cacheField name="Sample method" numFmtId="0">
      <sharedItems containsBlank="1" count="6">
        <s v="DST"/>
        <s v="PRODUCTION"/>
        <m/>
        <s v="FORMATION TEST"/>
        <s v="PRODUCTION TEST"/>
        <s v="WELLHEAD"/>
      </sharedItems>
    </cacheField>
    <cacheField name="Sample Date" numFmtId="0">
      <sharedItems containsDate="1" containsString="0" containsBlank="1" minDate="1899-12-31T00:00:00" maxDate="2006-12-07T00:00:00"/>
    </cacheField>
    <cacheField name="pH" numFmtId="0">
      <sharedItems containsString="0" containsBlank="1" containsNumber="1" minValue="0" maxValue="742"/>
    </cacheField>
    <cacheField name="Units" numFmtId="0">
      <sharedItems containsBlank="1" count="3">
        <s v="MG/L"/>
        <m/>
        <s v="PPM"/>
      </sharedItems>
    </cacheField>
    <cacheField name="Calcium" numFmtId="0">
      <sharedItems containsString="0" containsBlank="1" containsNumber="1" minValue="-1" maxValue="19600"/>
    </cacheField>
    <cacheField name="Magnesium" numFmtId="0">
      <sharedItems containsString="0" containsBlank="1" containsNumber="1" minValue="-1" maxValue="6542"/>
    </cacheField>
    <cacheField name="Sodium" numFmtId="0">
      <sharedItems containsString="0" containsBlank="1" containsNumber="1" minValue="-3" maxValue="100690"/>
    </cacheField>
    <cacheField name="Potassium" numFmtId="0">
      <sharedItems containsString="0" containsBlank="1" containsNumber="1" minValue="-3" maxValue="7027"/>
    </cacheField>
    <cacheField name="Sodium-Pot" numFmtId="0">
      <sharedItems containsString="0" containsBlank="1" containsNumber="1" containsInteger="1" minValue="-3" maxValue="6923" count="3">
        <n v="-3"/>
        <m/>
        <n v="6923"/>
      </sharedItems>
    </cacheField>
    <cacheField name="Chloride" numFmtId="0">
      <sharedItems containsString="0" containsBlank="1" containsNumber="1" minValue="0" maxValue="169000"/>
    </cacheField>
    <cacheField name="Bicarb" numFmtId="0">
      <sharedItems containsString="0" containsBlank="1" containsNumber="1" minValue="-3" maxValue="18300"/>
    </cacheField>
    <cacheField name="CO3" numFmtId="0">
      <sharedItems containsString="0" containsBlank="1" containsNumber="1" minValue="0" maxValue="5340"/>
    </cacheField>
    <cacheField name="OH" numFmtId="0">
      <sharedItems containsString="0" containsBlank="1" containsNumber="1" containsInteger="1" minValue="0" maxValue="323" count="3">
        <m/>
        <n v="0"/>
        <n v="323"/>
      </sharedItems>
    </cacheField>
    <cacheField name="Sulfate" numFmtId="0">
      <sharedItems containsString="0" containsBlank="1" containsNumber="1" minValue="-3" maxValue="14612"/>
    </cacheField>
    <cacheField name="TDS" numFmtId="0">
      <sharedItems containsString="0" containsBlank="1" containsNumber="1" minValue="0" maxValue="276391"/>
    </cacheField>
    <cacheField name="Cond" numFmtId="0">
      <sharedItems containsString="0" containsBlank="1" containsNumber="1" containsInteger="1" minValue="2420" maxValue="5860" count="15">
        <m/>
        <n v="5100"/>
        <n v="5710"/>
        <n v="4210"/>
        <n v="2760"/>
        <n v="5860"/>
        <n v="4010"/>
        <n v="4690"/>
        <n v="5530"/>
        <n v="2420"/>
        <n v="4500"/>
        <n v="3250"/>
        <n v="4850"/>
        <n v="3450"/>
        <n v="2890"/>
      </sharedItems>
    </cacheField>
    <cacheField name="Original provider of data" numFmtId="0">
      <sharedItems containsBlank="1"/>
    </cacheField>
    <cacheField name="Ca_meq" numFmtId="0">
      <sharedItems containsString="0" containsBlank="1" containsNumber="1" minValue="0" maxValue="978.04"/>
    </cacheField>
    <cacheField name="Mg_eq" numFmtId="0">
      <sharedItems containsString="0" containsBlank="1" containsNumber="1" minValue="0" maxValue="538.34118000000001"/>
    </cacheField>
    <cacheField name="Na_eq" numFmtId="0">
      <sharedItems containsString="0" containsBlank="1" containsNumber="1" minValue="0.2349" maxValue="4380.0149999999994"/>
    </cacheField>
    <cacheField name="K_eq" numFmtId="0">
      <sharedItems containsString="0" containsBlank="1" containsNumber="1" minValue="0" maxValue="179.75065999999998"/>
    </cacheField>
    <cacheField name="Cations" numFmtId="0">
      <sharedItems containsString="0" containsBlank="1" containsNumber="1" minValue="0.53986000000000001" maxValue="4623.5999399999992"/>
    </cacheField>
    <cacheField name="Cl_eq" numFmtId="0">
      <sharedItems containsString="0" containsBlank="1" containsNumber="1" minValue="0" maxValue="4767.49"/>
    </cacheField>
    <cacheField name="HCO3_eq" numFmtId="0">
      <sharedItems containsString="0" containsBlank="1" containsNumber="1" minValue="0" maxValue="299.93699999999995"/>
    </cacheField>
    <cacheField name="CO3_eq" numFmtId="0">
      <sharedItems containsString="0" containsBlank="1" containsNumber="1" minValue="0" maxValue="177.98220000000001"/>
    </cacheField>
    <cacheField name="OH_eq" numFmtId="0">
      <sharedItems containsString="0" containsBlank="1" containsNumber="1" minValue="0" maxValue="18.9924" count="3">
        <m/>
        <n v="0"/>
        <n v="18.9924"/>
      </sharedItems>
    </cacheField>
    <cacheField name="SO4_eq" numFmtId="0">
      <sharedItems containsString="0" containsBlank="1" containsNumber="1" minValue="0" maxValue="304.22184000000004"/>
    </cacheField>
    <cacheField name="Anions" numFmtId="0">
      <sharedItems containsString="0" containsBlank="1" containsNumber="1" minValue="0.56450999999999996" maxValue="4822.8721500000001"/>
    </cacheField>
    <cacheField name="eq_diff" numFmtId="0">
      <sharedItems containsString="0" containsBlank="1" containsNumber="1" minValue="-9.932429397349446E-2" maxValue="0.13208944105381415"/>
    </cacheField>
    <cacheField name="CalcTDS" numFmtId="0">
      <sharedItems containsString="0" containsBlank="1" containsNumber="1" minValue="45" maxValue="277289"/>
    </cacheField>
    <cacheField name="TDS diff" numFmtId="0">
      <sharedItems containsString="0" containsBlank="1" containsNumber="1" minValue="-0.82560064826305712" maxValue="1"/>
    </cacheField>
    <cacheField name="Ca %" numFmtId="0">
      <sharedItems containsString="0" containsBlank="1" containsNumber="1" minValue="0" maxValue="0.92475203352025714"/>
    </cacheField>
    <cacheField name="Mg%" numFmtId="0">
      <sharedItems containsString="0" containsBlank="1" containsNumber="1" minValue="0" maxValue="0.42353100502633451"/>
    </cacheField>
    <cacheField name="NAK%" numFmtId="0">
      <sharedItems containsString="0" containsBlank="1" containsNumber="1" minValue="5.5060399467305107E-2" maxValue="1"/>
    </cacheField>
    <cacheField name="Cl%" numFmtId="0">
      <sharedItems containsString="0" containsBlank="1" containsNumber="1" minValue="0" maxValue="1"/>
    </cacheField>
    <cacheField name="HCO3%" numFmtId="0">
      <sharedItems containsString="0" containsBlank="1" containsNumber="1" minValue="0" maxValue="0.99560613116812113"/>
    </cacheField>
    <cacheField name="SO4%" numFmtId="0">
      <sharedItems containsString="0" containsBlank="1" containsNumber="1" minValue="0" maxValue="0.94242698780295409"/>
    </cacheField>
    <cacheField name="Lithium" numFmtId="0">
      <sharedItems containsString="0" containsBlank="1" containsNumber="1" minValue="0" maxValue="24" count="12">
        <m/>
        <n v="0"/>
        <n v="24"/>
        <n v="12"/>
        <n v="1.38"/>
        <n v="0.86"/>
        <n v="0.15"/>
        <n v="5"/>
        <n v="1.46"/>
        <n v="0.2"/>
        <n v="3.2"/>
        <n v="0.16"/>
      </sharedItems>
    </cacheField>
    <cacheField name="Iron" numFmtId="0">
      <sharedItems containsString="0" containsBlank="1" containsNumber="1" minValue="0" maxValue="2080"/>
    </cacheField>
    <cacheField name="H2S" numFmtId="0">
      <sharedItems containsString="0" containsBlank="1" containsNumber="1" minValue="0" maxValue="7.7" count="6">
        <m/>
        <n v="0"/>
        <n v="0.03"/>
        <n v="1"/>
        <n v="7.7"/>
        <n v="4"/>
      </sharedItems>
    </cacheField>
    <cacheField name="NaCl" numFmtId="0">
      <sharedItems containsString="0" containsBlank="1" containsNumber="1" minValue="0" maxValue="72485"/>
    </cacheField>
    <cacheField name="RW" numFmtId="0">
      <sharedItems containsString="0" containsBlank="1" containsNumber="1" minValue="0" maxValue="1409"/>
    </cacheField>
    <cacheField name="RW_CEN" numFmtId="0">
      <sharedItems containsString="0" containsBlank="1" containsNumber="1" containsInteger="1" minValue="0" maxValue="6980" count="10">
        <m/>
        <n v="0"/>
        <n v="15"/>
        <n v="25"/>
        <n v="20"/>
        <n v="22"/>
        <n v="21"/>
        <n v="27"/>
        <n v="6980"/>
        <n v="19"/>
      </sharedItems>
    </cacheField>
    <cacheField name="RWCAL" numFmtId="0">
      <sharedItems containsString="0" containsBlank="1" containsNumber="1" minValue="0" maxValue="145250"/>
    </cacheField>
    <cacheField name="RWCAL_CEN" numFmtId="0">
      <sharedItems containsString="0" containsBlank="1" containsNumber="1" containsInteger="1" minValue="0" maxValue="25" count="4">
        <m/>
        <n v="0"/>
        <n v="25"/>
        <n v="6"/>
      </sharedItems>
    </cacheField>
    <cacheField name="Oil-Grease" numFmtId="0">
      <sharedItems containsString="0" containsBlank="1" containsNumber="1" minValue="0" maxValue="0.16" count="3">
        <m/>
        <n v="0"/>
        <n v="0.16"/>
      </sharedItems>
    </cacheField>
    <cacheField name="SAR" numFmtId="0">
      <sharedItems containsString="0" containsBlank="1" containsNumber="1" minValue="0" maxValue="7610"/>
    </cacheField>
    <cacheField name="Arsenic" numFmtId="0">
      <sharedItems containsString="0" containsBlank="1" containsNumber="1" minValue="0" maxValue="2.17" count="9">
        <m/>
        <n v="0"/>
        <n v="0.01"/>
        <n v="0.03"/>
        <n v="0.1"/>
        <n v="2.17"/>
        <n v="0.12"/>
        <n v="1.4E-3"/>
        <n v="0.02"/>
      </sharedItems>
    </cacheField>
    <cacheField name="Mercury" numFmtId="0">
      <sharedItems containsString="0" containsBlank="1" containsNumber="1" minValue="0" maxValue="0.04" count="4">
        <m/>
        <n v="0"/>
        <n v="0.01"/>
        <n v="0.04"/>
      </sharedItems>
    </cacheField>
    <cacheField name="Chromium" numFmtId="0">
      <sharedItems containsString="0" containsBlank="1" containsNumber="1" minValue="0" maxValue="0.28000000000000003" count="15">
        <m/>
        <n v="0"/>
        <n v="0.04"/>
        <n v="0.08"/>
        <n v="0.28000000000000003"/>
        <n v="0.03"/>
        <n v="0.13"/>
        <n v="0.01"/>
        <n v="0.02"/>
        <n v="0.15"/>
        <n v="8.9999999999999993E-3"/>
        <n v="3.0000000000000001E-3"/>
        <n v="2E-3"/>
        <n v="0.05"/>
        <n v="0.06"/>
      </sharedItems>
    </cacheField>
    <cacheField name="Barium" numFmtId="0">
      <sharedItems containsString="0" containsBlank="1" containsNumber="1" minValue="0" maxValue="82.6"/>
    </cacheField>
    <cacheField name="Selenium" numFmtId="0">
      <sharedItems containsString="0" containsBlank="1" containsNumber="1" minValue="0" maxValue="7.0000000000000007E-2" count="6">
        <m/>
        <n v="0"/>
        <n v="0.01"/>
        <n v="0.04"/>
        <n v="7.0000000000000007E-2"/>
        <n v="0.05"/>
      </sharedItems>
    </cacheField>
    <cacheField name="Zinc" numFmtId="0">
      <sharedItems containsString="0" containsBlank="1" containsNumber="1" minValue="0" maxValue="3.2" count="27">
        <m/>
        <n v="0"/>
        <n v="0.04"/>
        <n v="0.12"/>
        <n v="0.11"/>
        <n v="0.1"/>
        <n v="0.17"/>
        <n v="0.36"/>
        <n v="0.14000000000000001"/>
        <n v="0.09"/>
        <n v="7.0000000000000007E-2"/>
        <n v="0.25"/>
        <n v="0.51"/>
        <n v="3.2"/>
        <n v="0.05"/>
        <n v="0.08"/>
        <n v="0.01"/>
        <n v="0.13"/>
        <n v="0.3"/>
        <n v="0.19"/>
        <n v="0.52"/>
        <n v="0.44"/>
        <n v="0.62"/>
        <n v="0.03"/>
        <n v="0.61"/>
        <n v="1.66"/>
        <n v="2.91"/>
      </sharedItems>
    </cacheField>
    <cacheField name="Cadmium" numFmtId="0">
      <sharedItems containsString="0" containsBlank="1" containsNumber="1" minValue="0" maxValue="0.1" count="8">
        <m/>
        <n v="0"/>
        <n v="0.04"/>
        <n v="9.9999997764825821E-3"/>
        <n v="0.03"/>
        <n v="0.01"/>
        <n v="0.02"/>
        <n v="0.1"/>
      </sharedItems>
    </cacheField>
    <cacheField name="Lead" numFmtId="0">
      <sharedItems containsString="0" containsBlank="1" containsNumber="1" minValue="0" maxValue="0.09" count="6">
        <m/>
        <n v="0"/>
        <n v="0.01"/>
        <n v="0.09"/>
        <n v="0.03"/>
        <n v="0.02"/>
      </sharedItems>
    </cacheField>
    <cacheField name="Radium 226" numFmtId="0">
      <sharedItems containsString="0" containsBlank="1" containsNumber="1" minValue="0.9" maxValue="42.2" count="17">
        <m/>
        <n v="17"/>
        <n v="1.3"/>
        <n v="4.7"/>
        <n v="2.2000000000000002"/>
        <n v="3.5"/>
        <n v="12.7"/>
        <n v="1.5"/>
        <n v="1"/>
        <n v="2.8"/>
        <n v="19.7"/>
        <n v="1.1000000000000001"/>
        <n v="2"/>
        <n v="7.2"/>
        <n v="13.4"/>
        <n v="0.9"/>
        <n v="42.2"/>
      </sharedItems>
    </cacheField>
    <cacheField name="TPH" numFmtId="0">
      <sharedItems containsString="0" containsBlank="1" containsNumber="1" minValue="0.5" maxValue="10600" count="21">
        <m/>
        <n v="81"/>
        <n v="1550"/>
        <n v="22"/>
        <n v="160"/>
        <n v="177"/>
        <n v="65.3"/>
        <n v="31.8"/>
        <n v="394"/>
        <n v="163"/>
        <n v="199"/>
        <n v="2270"/>
        <n v="10600"/>
        <n v="50.6"/>
        <n v="2410"/>
        <n v="254"/>
        <n v="139"/>
        <n v="474"/>
        <n v="3210"/>
        <n v="4.2"/>
        <n v="0.5"/>
      </sharedItems>
    </cacheField>
    <cacheField name="CO2" numFmtId="0">
      <sharedItems containsString="0" containsBlank="1" containsNumber="1" containsInteger="1" minValue="62" maxValue="300" count="4">
        <m/>
        <n v="70"/>
        <n v="300"/>
        <n v="62"/>
      </sharedItems>
    </cacheField>
    <cacheField name="Aluminium" numFmtId="0">
      <sharedItems containsString="0" containsBlank="1" containsNumber="1" minValue="-0.05" maxValue="6.92" count="12">
        <m/>
        <n v="0.09"/>
        <n v="0.9"/>
        <n v="0.06"/>
        <n v="-0.05"/>
        <n v="0.1"/>
        <n v="0.13"/>
        <n v="0.01"/>
        <n v="2.8"/>
        <n v="0.08"/>
        <n v="0.02"/>
        <n v="6.92"/>
      </sharedItems>
    </cacheField>
    <cacheField name="Beryllium" numFmtId="0">
      <sharedItems containsString="0" containsBlank="1" containsNumber="1" minValue="0.01" maxValue="0.01" count="2">
        <m/>
        <n v="0.01"/>
      </sharedItems>
    </cacheField>
    <cacheField name="Boron" numFmtId="0">
      <sharedItems containsString="0" containsBlank="1" containsNumber="1" minValue="0.01" maxValue="3.3" count="13">
        <m/>
        <n v="0.9"/>
        <n v="0.8"/>
        <n v="0.5"/>
        <n v="0.3"/>
        <n v="0.45"/>
        <n v="2.2599999999999998"/>
        <n v="3.3"/>
        <n v="0.53"/>
        <n v="0.43"/>
        <n v="0.54"/>
        <n v="1.04"/>
        <n v="0.01"/>
      </sharedItems>
    </cacheField>
    <cacheField name="Bromine" numFmtId="0">
      <sharedItems containsString="0" containsBlank="1" containsNumber="1" minValue="12.6" maxValue="29.7" count="3">
        <m/>
        <n v="12.6"/>
        <n v="29.7"/>
      </sharedItems>
    </cacheField>
    <cacheField name="Copper" numFmtId="0">
      <sharedItems containsString="0" containsBlank="1" containsNumber="1" minValue="0.01" maxValue="1" count="11">
        <m/>
        <n v="0.04"/>
        <n v="0.23"/>
        <n v="0.05"/>
        <n v="1"/>
        <n v="0.09"/>
        <n v="0.03"/>
        <n v="0.1"/>
        <n v="0.08"/>
        <n v="0.02"/>
        <n v="0.01"/>
      </sharedItems>
    </cacheField>
    <cacheField name="Fluoride" numFmtId="0">
      <sharedItems containsString="0" containsBlank="1" containsNumber="1" minValue="0.03" maxValue="6.5" count="8">
        <m/>
        <n v="2.4"/>
        <n v="2.2000000000000002"/>
        <n v="2.8"/>
        <n v="0.05"/>
        <n v="0.03"/>
        <n v="0.8"/>
        <n v="6.5"/>
      </sharedItems>
    </cacheField>
    <cacheField name="Manganese" numFmtId="0">
      <sharedItems containsString="0" containsBlank="1" containsNumber="1" minValue="0.01" maxValue="3.1"/>
    </cacheField>
    <cacheField name="Nickel" numFmtId="0">
      <sharedItems containsString="0" containsBlank="1" containsNumber="1" minValue="0.04" maxValue="0.04" count="2">
        <m/>
        <n v="0.04"/>
      </sharedItems>
    </cacheField>
    <cacheField name="Nitrite" numFmtId="0">
      <sharedItems containsString="0" containsBlank="1" containsNumber="1" containsInteger="1" minValue="4" maxValue="6" count="3">
        <m/>
        <n v="6"/>
        <n v="4"/>
      </sharedItems>
    </cacheField>
    <cacheField name="Silica" numFmtId="0">
      <sharedItems containsString="0" containsBlank="1" containsNumber="1" containsInteger="1" minValue="13" maxValue="13" count="2">
        <m/>
        <n v="13"/>
      </sharedItems>
    </cacheField>
    <cacheField name="Strontium" numFmtId="0">
      <sharedItems containsString="0" containsBlank="1" containsNumber="1" minValue="3" maxValue="89" count="11">
        <m/>
        <n v="27"/>
        <n v="10"/>
        <n v="14"/>
        <n v="89"/>
        <n v="3"/>
        <n v="76"/>
        <n v="45.7"/>
        <n v="8.82"/>
        <n v="22"/>
        <n v="55"/>
      </sharedItems>
    </cacheField>
    <cacheField name="Sulfide" numFmtId="0">
      <sharedItems containsString="0" containsBlank="1" containsNumber="1" minValue="4.8" maxValue="4.8" count="2">
        <m/>
        <n v="4.8"/>
      </sharedItems>
    </cacheField>
    <cacheField name="Comments" numFmtId="0">
      <sharedItems containsBlank="1"/>
    </cacheField>
    <cacheField name="TESTDATE" numFmtId="0">
      <sharedItems containsString="0" containsBlank="1" containsNumber="1" containsInteger="1" minValue="106" maxValue="20061206"/>
    </cacheField>
    <cacheField name="CELCI" numFmtId="0">
      <sharedItems containsString="0" containsBlank="1" containsNumber="1" containsInteger="1" minValue="0" maxValue="30" count="5">
        <m/>
        <n v="0"/>
        <n v="30"/>
        <n v="20"/>
        <n v="25"/>
      </sharedItems>
    </cacheField>
    <cacheField name="Lab comments" numFmtId="0">
      <sharedItems containsBlank="1"/>
    </cacheField>
    <cacheField name="FORM_TOP" numFmtId="0">
      <sharedItems containsBlank="1"/>
    </cacheField>
    <cacheField name="PERF_INT" numFmtId="0">
      <sharedItems containsBlank="1"/>
    </cacheField>
    <cacheField name="ANALYSIS_DATE" numFmtId="0">
      <sharedItems containsDate="1" containsString="0" containsBlank="1" minDate="1959-12-04T00:00:00" maxDate="2008-01-30T00:00:00"/>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Laura L. Hallberg" refreshedDate="39583.54301828704" createdVersion="1" refreshedVersion="2" recordCount="2418" upgradeOnRefresh="1">
  <cacheSource type="worksheet">
    <worksheetSource ref="A2:CQ2420" sheet="GRB"/>
  </cacheSource>
  <cacheFields count="101">
    <cacheField name="Source" numFmtId="0">
      <sharedItems containsBlank="1" count="4">
        <s v="USGS-PWD"/>
        <s v="WOGCC"/>
        <s v="Report"/>
        <m/>
      </sharedItems>
    </cacheField>
    <cacheField name="Composite ID" numFmtId="0">
      <sharedItems containsBlank="1"/>
    </cacheField>
    <cacheField name="Unique ID" numFmtId="0">
      <sharedItems containsString="0" containsBlank="1" containsNumber="1" containsInteger="1" minValue="190" maxValue="49124974"/>
    </cacheField>
    <cacheField name="State" numFmtId="0">
      <sharedItems containsBlank="1" count="2">
        <s v="WYOMING"/>
        <m/>
      </sharedItems>
    </cacheField>
    <cacheField name="County" numFmtId="0">
      <sharedItems containsBlank="1" count="7">
        <s v="SWEETWATER"/>
        <s v="SUBLETTE"/>
        <s v="CARBON"/>
        <m/>
        <s v="FREMONT"/>
        <s v="LINCOLN"/>
        <s v="UINTA"/>
      </sharedItems>
    </cacheField>
    <cacheField name="Field" numFmtId="0">
      <sharedItems containsBlank="1" count="152">
        <s v="WILDCAT"/>
        <s v="LABARGE"/>
        <s v="COW CREEK"/>
        <s v="MERNA"/>
        <s v="WILLOW LAKE"/>
        <m/>
        <s v="MICKELSON CREEK"/>
        <s v="PINEDALE"/>
        <s v="RILEY RIDGE"/>
        <s v="BIG PINEY-LABARGE"/>
        <s v="WC"/>
        <s v="JONAH"/>
        <s v="LAKE RIDGE"/>
        <s v="BIG PINEY"/>
        <s v="TIP TOP"/>
        <s v="ECHO SPRINGS"/>
        <s v="HOGSBACK"/>
        <s v="CHIMNEY BUTTE"/>
        <s v="STANDARD DRAW"/>
        <s v="GREEN RIVER BEND"/>
        <s v="BIRCH CREEK"/>
        <s v="BIRD CANYON"/>
        <s v="FIGURE FOUR CANYON"/>
        <s v="MAHONEY DOME"/>
        <s v="ROCKING CHAIR"/>
        <s v="HOGSBACK SOUTH"/>
        <s v="FONTENELLE"/>
        <s v="STEAD CANYON"/>
        <s v="WAMSUTTER"/>
        <s v="LOST SOLDIER"/>
        <s v="WERTZ"/>
        <s v="BAILEY DOME"/>
        <s v="MAHONEY DOME EAST"/>
        <s v="LINCOLN ROAD"/>
        <s v="LITTLE MONUMENT"/>
        <s v="MONUMENT BUTTE"/>
        <s v="SHERARD"/>
        <s v=""/>
        <s v="OBRIEN SPRINGS"/>
        <s v="BLUE FOREST"/>
        <s v="SWAN"/>
        <s v="TREASURE"/>
        <s v="BELL SPRINGS"/>
        <s v="SEPARATION FLATS"/>
        <s v="SHUTE CREEK"/>
        <s v="COW HOLLOW"/>
        <s v="EMIGRANT SPRINGS"/>
        <s v="STORM SHELTER"/>
        <s v="HORN CANYON"/>
        <s v="NITCHIE GULCH"/>
        <s v="PINE CANYON"/>
        <s v="LUMAN RIM"/>
        <s v="LOST CREEK BASIN"/>
        <s v="LOST CREEK BUTTE"/>
        <s v="SIBERIA RIDGE"/>
        <s v="SENTINEL RIDGE"/>
        <s v="LEUCITE HILLS"/>
        <s v="BAXTER BASIN MIDDLE"/>
        <s v="SHEEP CAMP"/>
        <s v="BATTLE SPRINGS"/>
        <s v="RED DESERT"/>
        <s v="STRIKE"/>
        <s v="STOCK POND"/>
        <s v="CONTINENTAL DIVIDE"/>
        <s v="WHISKEY BUTTE"/>
        <s v="SEVENMILE GULCH"/>
        <s v="BRUFF"/>
        <s v="TWIN ROCKS"/>
        <s v="CROOKED CANYON"/>
        <s v="TEN MILE DRAW"/>
        <s v="DESERT SPRINGS"/>
        <s v="DESERT SPRINGS EAST"/>
        <s v="FIVE MILE GULCH"/>
        <s v="MONUMENT LAKE"/>
        <s v="ZIEGLER'S WASH"/>
        <s v="WILSON RANCH"/>
        <s v="BAXTER BASIN NORTH"/>
        <s v="DEADMAN WASH"/>
        <s v="PATRICK DRAW"/>
        <s v="PATRICK DRAW NORTH"/>
        <s v="DESERT SPRINGS WEST"/>
        <s v="PLAYA"/>
        <s v="HATFIELD"/>
        <s v="TIPTON"/>
        <s v="FREWEN"/>
        <s v="TIERNEY"/>
        <s v="AIRPORT"/>
        <s v="BLACK BUTTE CREEK"/>
        <s v="ARCH"/>
        <s v="TABLE ROCK"/>
        <s v="ROBIN"/>
        <s v="TWO RIM"/>
        <s v="WILD ROSE"/>
        <s v="DESERT FLATS"/>
        <s v="FILLMORE"/>
        <s v="CRESTON"/>
        <s v="SUGAR CREEK"/>
        <s v="ESPY"/>
        <s v="BAXTER BASIN SOUTH"/>
        <s v="SIXMILE SPRING"/>
        <s v="CHIMNEY ROCK"/>
        <s v="GOLDEN WALL"/>
        <s v="STAGE STOP"/>
        <s v="DELANEY RIM"/>
        <s v="WELLS BLUFF"/>
        <s v="COAL GULCH"/>
        <s v="RYCKMAN CREEK"/>
        <s v="CHURCH BUTTES"/>
        <s v="MASSACRE HILLS"/>
        <s v="BRADY"/>
        <s v="ANTELOPE"/>
        <s v="HIGGINS"/>
        <s v="LANEY WASH"/>
        <s v="EMIGRANT TRAIL"/>
        <s v="BALDY BUTTE"/>
        <s v="LEROY"/>
        <s v="JACKKNIFE SPRING"/>
        <s v="BITTER CREEK"/>
        <s v="ALKALINE CREEK"/>
        <s v="BARREL SPRINGS"/>
        <s v="DEEP CREEK"/>
        <s v="BUTCHER KNIFE SPRINGS"/>
        <s v="PRETTY WATER CREEK"/>
        <s v="JOYCE CREEK"/>
        <s v="MULLIGAN DRAW"/>
        <s v="BLUE GAP"/>
        <s v="CHEROKEE CREEK"/>
        <s v="SALT WELLS"/>
        <s v="POTTER MOUNTAIN"/>
        <s v="TRAIL"/>
        <s v="SHELL CREEK"/>
        <s v="DRIPPING ROCK"/>
        <s v="LOOKOUT WASH"/>
        <s v="BROWNING"/>
        <s v="CANYON CREEK"/>
        <s v="TRAIL UNIT"/>
        <s v="KINNEY"/>
        <s v="PIONEER"/>
        <s v="CHEROKEE RIDGE"/>
        <s v="MCPHERSON SPRINGS"/>
        <s v="BAGGS SOUTH"/>
        <s v="SIERRA MADRE"/>
        <s v="SAVERY"/>
        <s v="WEST SIDE CANAL"/>
        <s v="MIDDLE MOUNTAIN"/>
        <s v="HIAWATHA"/>
        <s v="LITTLE SNAKE"/>
        <s v="EAST CHEROKEE RIDGE"/>
        <s v="STATE LINE"/>
        <s v="SMITH RANCH"/>
        <s v="PRB COAL BED"/>
        <s v="DIXON"/>
      </sharedItems>
    </cacheField>
    <cacheField name="Qtr Qtr" numFmtId="0">
      <sharedItems containsBlank="1"/>
    </cacheField>
    <cacheField name="Section" numFmtId="0">
      <sharedItems containsBlank="1" containsMixedTypes="1" containsNumber="1" containsInteger="1" minValue="0" maxValue="36"/>
    </cacheField>
    <cacheField name="Township" numFmtId="0">
      <sharedItems containsBlank="1" containsMixedTypes="1" containsNumber="1" containsInteger="1" minValue="0" maxValue="921"/>
    </cacheField>
    <cacheField name="Range" numFmtId="0">
      <sharedItems containsBlank="1" containsMixedTypes="1" containsNumber="1" containsInteger="1" minValue="0" maxValue="199"/>
    </cacheField>
    <cacheField name="Latitude" numFmtId="0">
      <sharedItems containsString="0" containsBlank="1" containsNumber="1" minValue="0" maxValue="43.688409"/>
    </cacheField>
    <cacheField name="Longitude" numFmtId="0">
      <sharedItems containsString="0" containsBlank="1" containsNumber="1" minValue="-111.02861" maxValue="0"/>
    </cacheField>
    <cacheField name="API number" numFmtId="0">
      <sharedItems containsBlank="1" containsMixedTypes="1" containsNumber="1" containsInteger="1" minValue="4900722314" maxValue="4900722314"/>
    </cacheField>
    <cacheField name="Well name" numFmtId="0">
      <sharedItems containsBlank="1"/>
    </cacheField>
    <cacheField name="Comp date" numFmtId="0">
      <sharedItems containsDate="1" containsString="0" containsBlank="1" minDate="1970-11-17T00:00:00" maxDate="1979-08-02T00:00:00" count="22">
        <m/>
        <d v="1976-12-01T00:00:00"/>
        <d v="1974-04-01T00:00:00"/>
        <d v="1977-06-01T00:00:00"/>
        <d v="1978-11-14T00:00:00"/>
        <d v="1975-12-01T00:00:00"/>
        <d v="1977-01-01T00:00:00"/>
        <d v="1977-09-01T00:00:00"/>
        <d v="1971-06-01T00:00:00"/>
        <d v="1973-04-04T00:00:00"/>
        <d v="1977-01-19T00:00:00"/>
        <d v="1979-08-01T00:00:00"/>
        <d v="1973-03-01T00:00:00"/>
        <d v="1978-10-01T00:00:00"/>
        <d v="1972-09-22T00:00:00"/>
        <d v="1973-11-01T00:00:00"/>
        <d v="1973-06-01T00:00:00"/>
        <d v="1975-04-13T00:00:00"/>
        <d v="1970-11-17T00:00:00"/>
        <d v="1975-11-01T00:00:00"/>
        <d v="1973-10-06T00:00:00"/>
        <d v="1976-09-01T00:00:00"/>
      </sharedItems>
    </cacheField>
    <cacheField name="Sampled Formation" numFmtId="0">
      <sharedItems containsBlank="1"/>
    </cacheField>
    <cacheField name="unit ab" numFmtId="0">
      <sharedItems containsBlank="1" containsMixedTypes="1" containsNumber="1" containsInteger="1" minValue="-1028" maxValue="8602"/>
    </cacheField>
    <cacheField name="unit bl" numFmtId="0">
      <sharedItems containsBlank="1" containsMixedTypes="1" containsNumber="1" containsInteger="1" minValue="-1028" maxValue="8602"/>
    </cacheField>
    <cacheField name="thick" numFmtId="0">
      <sharedItems containsBlank="1" containsMixedTypes="1" containsNumber="1" containsInteger="1" minValue="-8882" maxValue="6231"/>
    </cacheField>
    <cacheField name="rpt" numFmtId="0">
      <sharedItems containsBlank="1" count="12">
        <m/>
        <s v="U"/>
        <s v="OU"/>
        <s v="E"/>
        <s v="P"/>
        <s v="A"/>
        <s v="AE"/>
        <s v="O"/>
        <s v="EP"/>
        <s v="EO"/>
        <s v="OP"/>
        <s v="E?"/>
      </sharedItems>
    </cacheField>
    <cacheField name="Upper depth" numFmtId="0">
      <sharedItems containsBlank="1" containsMixedTypes="1" containsNumber="1" containsInteger="1" minValue="466" maxValue="19598"/>
    </cacheField>
    <cacheField name="Lower Depth" numFmtId="0">
      <sharedItems containsBlank="1" containsMixedTypes="1" containsNumber="1" containsInteger="1" minValue="0" maxValue="18407"/>
    </cacheField>
    <cacheField name="Total Depth" numFmtId="0">
      <sharedItems containsString="0" containsBlank="1" containsNumber="1" containsInteger="1" minValue="130" maxValue="21322"/>
    </cacheField>
    <cacheField name="Plug Back TD" numFmtId="0">
      <sharedItems containsString="0" containsBlank="1" containsNumber="1" containsInteger="1" minValue="927" maxValue="125000"/>
    </cacheField>
    <cacheField name="Sample method" numFmtId="0">
      <sharedItems containsBlank="1" count="6">
        <s v="DST"/>
        <s v="PRODUCTION"/>
        <m/>
        <s v="FORMATION TEST"/>
        <s v="PRODUCTION TEST"/>
        <s v="WELLHEAD"/>
      </sharedItems>
    </cacheField>
    <cacheField name="Sample Date" numFmtId="0">
      <sharedItems containsDate="1" containsString="0" containsBlank="1" minDate="1899-12-31T00:00:00" maxDate="2006-12-07T00:00:00"/>
    </cacheField>
    <cacheField name="pH" numFmtId="0">
      <sharedItems containsString="0" containsBlank="1" containsNumber="1" minValue="0" maxValue="742"/>
    </cacheField>
    <cacheField name="Units" numFmtId="0">
      <sharedItems containsBlank="1" count="3">
        <s v="MG/L"/>
        <m/>
        <s v="PPM"/>
      </sharedItems>
    </cacheField>
    <cacheField name="Calcium" numFmtId="0">
      <sharedItems containsString="0" containsBlank="1" containsNumber="1" minValue="-1" maxValue="19600"/>
    </cacheField>
    <cacheField name="Magnesium" numFmtId="0">
      <sharedItems containsString="0" containsBlank="1" containsNumber="1" minValue="-1" maxValue="6542"/>
    </cacheField>
    <cacheField name="Sodium" numFmtId="0">
      <sharedItems containsString="0" containsBlank="1" containsNumber="1" minValue="-3" maxValue="100690"/>
    </cacheField>
    <cacheField name="Potassium" numFmtId="0">
      <sharedItems containsString="0" containsBlank="1" containsNumber="1" minValue="-3" maxValue="7027"/>
    </cacheField>
    <cacheField name="Sodium-Pot" numFmtId="0">
      <sharedItems containsString="0" containsBlank="1" containsNumber="1" containsInteger="1" minValue="-3" maxValue="6923" count="3">
        <n v="-3"/>
        <m/>
        <n v="6923"/>
      </sharedItems>
    </cacheField>
    <cacheField name="Chloride" numFmtId="0">
      <sharedItems containsString="0" containsBlank="1" containsNumber="1" minValue="0" maxValue="169000"/>
    </cacheField>
    <cacheField name="Bicarb" numFmtId="0">
      <sharedItems containsString="0" containsBlank="1" containsNumber="1" minValue="-3" maxValue="18300"/>
    </cacheField>
    <cacheField name="CO3" numFmtId="0">
      <sharedItems containsString="0" containsBlank="1" containsNumber="1" minValue="0" maxValue="5340"/>
    </cacheField>
    <cacheField name="OH" numFmtId="0">
      <sharedItems containsString="0" containsBlank="1" containsNumber="1" containsInteger="1" minValue="0" maxValue="323" count="3">
        <m/>
        <n v="0"/>
        <n v="323"/>
      </sharedItems>
    </cacheField>
    <cacheField name="Sulfate" numFmtId="0">
      <sharedItems containsString="0" containsBlank="1" containsNumber="1" minValue="-3" maxValue="14612"/>
    </cacheField>
    <cacheField name="TDS" numFmtId="0">
      <sharedItems containsString="0" containsBlank="1" containsNumber="1" minValue="0" maxValue="276391"/>
    </cacheField>
    <cacheField name="Cond" numFmtId="0">
      <sharedItems containsString="0" containsBlank="1" containsNumber="1" containsInteger="1" minValue="2420" maxValue="5860" count="15">
        <m/>
        <n v="5100"/>
        <n v="5710"/>
        <n v="4210"/>
        <n v="2760"/>
        <n v="5860"/>
        <n v="4010"/>
        <n v="4690"/>
        <n v="5530"/>
        <n v="2420"/>
        <n v="4500"/>
        <n v="3250"/>
        <n v="4850"/>
        <n v="3450"/>
        <n v="2890"/>
      </sharedItems>
    </cacheField>
    <cacheField name="Original provider of data" numFmtId="0">
      <sharedItems containsBlank="1"/>
    </cacheField>
    <cacheField name="Ca_meq" numFmtId="0">
      <sharedItems containsString="0" containsBlank="1" containsNumber="1" minValue="0" maxValue="978.04"/>
    </cacheField>
    <cacheField name="Mg_eq" numFmtId="0">
      <sharedItems containsString="0" containsBlank="1" containsNumber="1" minValue="0" maxValue="538.34118000000001"/>
    </cacheField>
    <cacheField name="Na_eq" numFmtId="0">
      <sharedItems containsString="0" containsBlank="1" containsNumber="1" minValue="0.2349" maxValue="4380.0149999999994"/>
    </cacheField>
    <cacheField name="K_eq" numFmtId="0">
      <sharedItems containsString="0" containsBlank="1" containsNumber="1" minValue="0" maxValue="179.75065999999998"/>
    </cacheField>
    <cacheField name="Cations" numFmtId="0">
      <sharedItems containsString="0" containsBlank="1" containsNumber="1" minValue="0.53986000000000001" maxValue="4623.5999399999992"/>
    </cacheField>
    <cacheField name="Cl_eq" numFmtId="0">
      <sharedItems containsString="0" containsBlank="1" containsNumber="1" minValue="0" maxValue="4767.49"/>
    </cacheField>
    <cacheField name="HCO3_eq" numFmtId="0">
      <sharedItems containsString="0" containsBlank="1" containsNumber="1" minValue="0" maxValue="299.93699999999995"/>
    </cacheField>
    <cacheField name="CO3_eq" numFmtId="0">
      <sharedItems containsString="0" containsBlank="1" containsNumber="1" minValue="0" maxValue="177.98220000000001"/>
    </cacheField>
    <cacheField name="OH_eq" numFmtId="0">
      <sharedItems containsString="0" containsBlank="1" containsNumber="1" minValue="0" maxValue="18.9924" count="3">
        <m/>
        <n v="0"/>
        <n v="18.9924"/>
      </sharedItems>
    </cacheField>
    <cacheField name="SO4_eq" numFmtId="0">
      <sharedItems containsString="0" containsBlank="1" containsNumber="1" minValue="0" maxValue="304.22184000000004"/>
    </cacheField>
    <cacheField name="Anions" numFmtId="0">
      <sharedItems containsString="0" containsBlank="1" containsNumber="1" minValue="0.56450999999999996" maxValue="4822.8721500000001"/>
    </cacheField>
    <cacheField name="eq_diff" numFmtId="0">
      <sharedItems containsString="0" containsBlank="1" containsNumber="1" minValue="-9.932429397349446E-2" maxValue="0.13208944105381415"/>
    </cacheField>
    <cacheField name="CalcTDS" numFmtId="0">
      <sharedItems containsString="0" containsBlank="1" containsNumber="1" minValue="45" maxValue="277289"/>
    </cacheField>
    <cacheField name="TDS diff" numFmtId="0">
      <sharedItems containsString="0" containsBlank="1" containsNumber="1" minValue="-0.82560064826305712" maxValue="1"/>
    </cacheField>
    <cacheField name="Ca %" numFmtId="0">
      <sharedItems containsString="0" containsBlank="1" containsNumber="1" minValue="0" maxValue="0.92475203352025714"/>
    </cacheField>
    <cacheField name="Mg%" numFmtId="0">
      <sharedItems containsString="0" containsBlank="1" containsNumber="1" minValue="0" maxValue="0.42353100502633451"/>
    </cacheField>
    <cacheField name="NAK%" numFmtId="0">
      <sharedItems containsString="0" containsBlank="1" containsNumber="1" minValue="5.5060399467305107E-2" maxValue="1"/>
    </cacheField>
    <cacheField name="Cl%" numFmtId="0">
      <sharedItems containsString="0" containsBlank="1" containsNumber="1" minValue="0" maxValue="1"/>
    </cacheField>
    <cacheField name="HCO3%" numFmtId="0">
      <sharedItems containsString="0" containsBlank="1" containsNumber="1" minValue="0" maxValue="0.99560613116812113"/>
    </cacheField>
    <cacheField name="SO4%" numFmtId="0">
      <sharedItems containsString="0" containsBlank="1" containsNumber="1" minValue="0" maxValue="0.94242698780295409"/>
    </cacheField>
    <cacheField name="Lithium" numFmtId="0">
      <sharedItems containsString="0" containsBlank="1" containsNumber="1" minValue="0" maxValue="24" count="12">
        <m/>
        <n v="0"/>
        <n v="24"/>
        <n v="12"/>
        <n v="1.38"/>
        <n v="0.86"/>
        <n v="0.15"/>
        <n v="5"/>
        <n v="1.46"/>
        <n v="0.2"/>
        <n v="3.2"/>
        <n v="0.16"/>
      </sharedItems>
    </cacheField>
    <cacheField name="Iron" numFmtId="0">
      <sharedItems containsString="0" containsBlank="1" containsNumber="1" minValue="0" maxValue="2080"/>
    </cacheField>
    <cacheField name="H2S" numFmtId="0">
      <sharedItems containsString="0" containsBlank="1" containsNumber="1" minValue="0" maxValue="7.7" count="6">
        <m/>
        <n v="0"/>
        <n v="0.03"/>
        <n v="1"/>
        <n v="7.7"/>
        <n v="4"/>
      </sharedItems>
    </cacheField>
    <cacheField name="NaCl" numFmtId="0">
      <sharedItems containsString="0" containsBlank="1" containsNumber="1" minValue="0" maxValue="72485"/>
    </cacheField>
    <cacheField name="RW" numFmtId="0">
      <sharedItems containsString="0" containsBlank="1" containsNumber="1" minValue="0" maxValue="1409"/>
    </cacheField>
    <cacheField name="RW_CEN" numFmtId="0">
      <sharedItems containsString="0" containsBlank="1" containsNumber="1" containsInteger="1" minValue="0" maxValue="6980" count="10">
        <m/>
        <n v="0"/>
        <n v="15"/>
        <n v="25"/>
        <n v="20"/>
        <n v="22"/>
        <n v="21"/>
        <n v="27"/>
        <n v="6980"/>
        <n v="19"/>
      </sharedItems>
    </cacheField>
    <cacheField name="RWCAL" numFmtId="0">
      <sharedItems containsString="0" containsBlank="1" containsNumber="1" minValue="0" maxValue="145250"/>
    </cacheField>
    <cacheField name="RWCAL_CEN" numFmtId="0">
      <sharedItems containsString="0" containsBlank="1" containsNumber="1" containsInteger="1" minValue="0" maxValue="25" count="4">
        <m/>
        <n v="0"/>
        <n v="25"/>
        <n v="6"/>
      </sharedItems>
    </cacheField>
    <cacheField name="Oil-Grease" numFmtId="0">
      <sharedItems containsString="0" containsBlank="1" containsNumber="1" minValue="0" maxValue="0.16" count="3">
        <m/>
        <n v="0"/>
        <n v="0.16"/>
      </sharedItems>
    </cacheField>
    <cacheField name="SAR" numFmtId="0">
      <sharedItems containsString="0" containsBlank="1" containsNumber="1" minValue="0" maxValue="7610"/>
    </cacheField>
    <cacheField name="Arsenic" numFmtId="0">
      <sharedItems containsString="0" containsBlank="1" containsNumber="1" minValue="0" maxValue="2.17" count="9">
        <m/>
        <n v="0"/>
        <n v="0.01"/>
        <n v="0.03"/>
        <n v="0.1"/>
        <n v="2.17"/>
        <n v="0.12"/>
        <n v="1.4E-3"/>
        <n v="0.02"/>
      </sharedItems>
    </cacheField>
    <cacheField name="Mercury" numFmtId="0">
      <sharedItems containsString="0" containsBlank="1" containsNumber="1" minValue="0" maxValue="0.04" count="4">
        <m/>
        <n v="0"/>
        <n v="0.01"/>
        <n v="0.04"/>
      </sharedItems>
    </cacheField>
    <cacheField name="Chromium" numFmtId="0">
      <sharedItems containsString="0" containsBlank="1" containsNumber="1" minValue="0" maxValue="0.28000000000000003" count="15">
        <m/>
        <n v="0"/>
        <n v="0.04"/>
        <n v="0.08"/>
        <n v="0.28000000000000003"/>
        <n v="0.03"/>
        <n v="0.13"/>
        <n v="0.01"/>
        <n v="0.02"/>
        <n v="0.15"/>
        <n v="8.9999999999999993E-3"/>
        <n v="3.0000000000000001E-3"/>
        <n v="2E-3"/>
        <n v="0.05"/>
        <n v="0.06"/>
      </sharedItems>
    </cacheField>
    <cacheField name="Barium" numFmtId="0">
      <sharedItems containsString="0" containsBlank="1" containsNumber="1" minValue="0" maxValue="82.6"/>
    </cacheField>
    <cacheField name="Selenium" numFmtId="0">
      <sharedItems containsString="0" containsBlank="1" containsNumber="1" minValue="0" maxValue="7.0000000000000007E-2" count="6">
        <m/>
        <n v="0"/>
        <n v="0.01"/>
        <n v="0.04"/>
        <n v="7.0000000000000007E-2"/>
        <n v="0.05"/>
      </sharedItems>
    </cacheField>
    <cacheField name="Zinc" numFmtId="0">
      <sharedItems containsString="0" containsBlank="1" containsNumber="1" minValue="0" maxValue="3.2" count="27">
        <m/>
        <n v="0"/>
        <n v="0.04"/>
        <n v="0.12"/>
        <n v="0.11"/>
        <n v="0.1"/>
        <n v="0.17"/>
        <n v="0.36"/>
        <n v="0.14000000000000001"/>
        <n v="0.09"/>
        <n v="7.0000000000000007E-2"/>
        <n v="0.25"/>
        <n v="0.51"/>
        <n v="3.2"/>
        <n v="0.05"/>
        <n v="0.08"/>
        <n v="0.01"/>
        <n v="0.13"/>
        <n v="0.3"/>
        <n v="0.19"/>
        <n v="0.52"/>
        <n v="0.44"/>
        <n v="0.62"/>
        <n v="0.03"/>
        <n v="0.61"/>
        <n v="1.66"/>
        <n v="2.91"/>
      </sharedItems>
    </cacheField>
    <cacheField name="Cadmium" numFmtId="0">
      <sharedItems containsString="0" containsBlank="1" containsNumber="1" minValue="0" maxValue="0.1" count="8">
        <m/>
        <n v="0"/>
        <n v="0.04"/>
        <n v="9.9999997764825821E-3"/>
        <n v="0.03"/>
        <n v="0.01"/>
        <n v="0.02"/>
        <n v="0.1"/>
      </sharedItems>
    </cacheField>
    <cacheField name="Lead" numFmtId="0">
      <sharedItems containsString="0" containsBlank="1" containsNumber="1" minValue="0" maxValue="0.09" count="6">
        <m/>
        <n v="0"/>
        <n v="0.01"/>
        <n v="0.09"/>
        <n v="0.03"/>
        <n v="0.02"/>
      </sharedItems>
    </cacheField>
    <cacheField name="Radium 226" numFmtId="0">
      <sharedItems containsString="0" containsBlank="1" containsNumber="1" minValue="0.9" maxValue="42.2" count="17">
        <m/>
        <n v="17"/>
        <n v="1.3"/>
        <n v="4.7"/>
        <n v="2.2000000000000002"/>
        <n v="3.5"/>
        <n v="12.7"/>
        <n v="1.5"/>
        <n v="1"/>
        <n v="2.8"/>
        <n v="19.7"/>
        <n v="1.1000000000000001"/>
        <n v="2"/>
        <n v="7.2"/>
        <n v="13.4"/>
        <n v="0.9"/>
        <n v="42.2"/>
      </sharedItems>
    </cacheField>
    <cacheField name="TPH" numFmtId="0">
      <sharedItems containsString="0" containsBlank="1" containsNumber="1" minValue="0.5" maxValue="10600" count="21">
        <m/>
        <n v="81"/>
        <n v="1550"/>
        <n v="22"/>
        <n v="160"/>
        <n v="177"/>
        <n v="65.3"/>
        <n v="31.8"/>
        <n v="394"/>
        <n v="163"/>
        <n v="199"/>
        <n v="2270"/>
        <n v="10600"/>
        <n v="50.6"/>
        <n v="2410"/>
        <n v="254"/>
        <n v="139"/>
        <n v="474"/>
        <n v="3210"/>
        <n v="4.2"/>
        <n v="0.5"/>
      </sharedItems>
    </cacheField>
    <cacheField name="CO2" numFmtId="0">
      <sharedItems containsString="0" containsBlank="1" containsNumber="1" containsInteger="1" minValue="62" maxValue="300" count="4">
        <m/>
        <n v="70"/>
        <n v="300"/>
        <n v="62"/>
      </sharedItems>
    </cacheField>
    <cacheField name="Aluminium" numFmtId="0">
      <sharedItems containsString="0" containsBlank="1" containsNumber="1" minValue="-0.05" maxValue="6.92" count="12">
        <m/>
        <n v="0.09"/>
        <n v="0.9"/>
        <n v="0.06"/>
        <n v="-0.05"/>
        <n v="0.1"/>
        <n v="0.13"/>
        <n v="0.01"/>
        <n v="2.8"/>
        <n v="0.08"/>
        <n v="0.02"/>
        <n v="6.92"/>
      </sharedItems>
    </cacheField>
    <cacheField name="Beryllium" numFmtId="0">
      <sharedItems containsString="0" containsBlank="1" containsNumber="1" minValue="0.01" maxValue="0.01" count="2">
        <m/>
        <n v="0.01"/>
      </sharedItems>
    </cacheField>
    <cacheField name="Boron" numFmtId="0">
      <sharedItems containsString="0" containsBlank="1" containsNumber="1" minValue="0.01" maxValue="3.3" count="13">
        <m/>
        <n v="0.9"/>
        <n v="0.8"/>
        <n v="0.5"/>
        <n v="0.3"/>
        <n v="0.45"/>
        <n v="2.2599999999999998"/>
        <n v="3.3"/>
        <n v="0.53"/>
        <n v="0.43"/>
        <n v="0.54"/>
        <n v="1.04"/>
        <n v="0.01"/>
      </sharedItems>
    </cacheField>
    <cacheField name="Bromine" numFmtId="0">
      <sharedItems containsString="0" containsBlank="1" containsNumber="1" minValue="12.6" maxValue="29.7" count="3">
        <m/>
        <n v="12.6"/>
        <n v="29.7"/>
      </sharedItems>
    </cacheField>
    <cacheField name="Copper" numFmtId="0">
      <sharedItems containsString="0" containsBlank="1" containsNumber="1" minValue="0.01" maxValue="1" count="11">
        <m/>
        <n v="0.04"/>
        <n v="0.23"/>
        <n v="0.05"/>
        <n v="1"/>
        <n v="0.09"/>
        <n v="0.03"/>
        <n v="0.1"/>
        <n v="0.08"/>
        <n v="0.02"/>
        <n v="0.01"/>
      </sharedItems>
    </cacheField>
    <cacheField name="Fluoride" numFmtId="0">
      <sharedItems containsString="0" containsBlank="1" containsNumber="1" minValue="0.03" maxValue="6.5" count="8">
        <m/>
        <n v="2.4"/>
        <n v="2.2000000000000002"/>
        <n v="2.8"/>
        <n v="0.05"/>
        <n v="0.03"/>
        <n v="0.8"/>
        <n v="6.5"/>
      </sharedItems>
    </cacheField>
    <cacheField name="Manganese" numFmtId="0">
      <sharedItems containsString="0" containsBlank="1" containsNumber="1" minValue="0.01" maxValue="3.1"/>
    </cacheField>
    <cacheField name="Nickel" numFmtId="0">
      <sharedItems containsString="0" containsBlank="1" containsNumber="1" minValue="0.04" maxValue="0.04" count="2">
        <m/>
        <n v="0.04"/>
      </sharedItems>
    </cacheField>
    <cacheField name="Nitrite" numFmtId="0">
      <sharedItems containsString="0" containsBlank="1" containsNumber="1" containsInteger="1" minValue="4" maxValue="6" count="3">
        <m/>
        <n v="6"/>
        <n v="4"/>
      </sharedItems>
    </cacheField>
    <cacheField name="Silica" numFmtId="0">
      <sharedItems containsString="0" containsBlank="1" containsNumber="1" containsInteger="1" minValue="13" maxValue="13" count="2">
        <m/>
        <n v="13"/>
      </sharedItems>
    </cacheField>
    <cacheField name="Strontium" numFmtId="0">
      <sharedItems containsString="0" containsBlank="1" containsNumber="1" minValue="3" maxValue="89" count="11">
        <m/>
        <n v="27"/>
        <n v="10"/>
        <n v="14"/>
        <n v="89"/>
        <n v="3"/>
        <n v="76"/>
        <n v="45.7"/>
        <n v="8.82"/>
        <n v="22"/>
        <n v="55"/>
      </sharedItems>
    </cacheField>
    <cacheField name="Sulfide" numFmtId="0">
      <sharedItems containsString="0" containsBlank="1" containsNumber="1" minValue="4.8" maxValue="4.8" count="2">
        <m/>
        <n v="4.8"/>
      </sharedItems>
    </cacheField>
    <cacheField name="Comments" numFmtId="0">
      <sharedItems containsBlank="1"/>
    </cacheField>
    <cacheField name="TESTDATE" numFmtId="0">
      <sharedItems containsString="0" containsBlank="1" containsNumber="1" containsInteger="1" minValue="106" maxValue="20061206"/>
    </cacheField>
    <cacheField name="CELCI" numFmtId="0">
      <sharedItems containsString="0" containsBlank="1" containsNumber="1" containsInteger="1" minValue="0" maxValue="30" count="5">
        <m/>
        <n v="0"/>
        <n v="30"/>
        <n v="20"/>
        <n v="25"/>
      </sharedItems>
    </cacheField>
    <cacheField name="Lab comments" numFmtId="0">
      <sharedItems containsBlank="1"/>
    </cacheField>
    <cacheField name="FORM_TOP" numFmtId="0">
      <sharedItems containsBlank="1"/>
    </cacheField>
    <cacheField name="PERF_INT" numFmtId="0">
      <sharedItems containsBlank="1"/>
    </cacheField>
    <cacheField name="ANALYSIS_DATE" numFmtId="0">
      <sharedItems containsDate="1" containsString="0" containsBlank="1" minDate="1959-12-04T00:00:00" maxDate="2008-01-30T00:00:00"/>
    </cacheField>
  </cacheFields>
</pivotCacheDefinition>
</file>

<file path=xl/pivotCache/pivotCacheDefinition3.xml><?xml version="1.0" encoding="utf-8"?>
<pivotCacheDefinition xmlns="http://schemas.openxmlformats.org/spreadsheetml/2006/main" xmlns:r="http://schemas.openxmlformats.org/officeDocument/2006/relationships" r:id="rId1" refreshedBy="Laura L. Hallberg" refreshedDate="39610.449006712966" createdVersion="1" refreshedVersion="2" recordCount="2417" upgradeOnRefresh="1">
  <cacheSource type="worksheet">
    <worksheetSource ref="A2:CS2419" sheet="GRB"/>
  </cacheSource>
  <cacheFields count="103">
    <cacheField name="Source" numFmtId="0">
      <sharedItems count="3">
        <s v="USGS-PWD"/>
        <s v="WOGCC"/>
        <s v="Report"/>
      </sharedItems>
    </cacheField>
    <cacheField name="Composite ID" numFmtId="0">
      <sharedItems/>
    </cacheField>
    <cacheField name="Unique ID" numFmtId="0">
      <sharedItems containsString="0" containsBlank="1" containsNumber="1" containsInteger="1" minValue="190" maxValue="49124974"/>
    </cacheField>
    <cacheField name="State" numFmtId="0">
      <sharedItems containsBlank="1" count="2">
        <s v="WYOMING"/>
        <m/>
      </sharedItems>
    </cacheField>
    <cacheField name="County" numFmtId="0">
      <sharedItems containsBlank="1" count="7">
        <s v="UINTA"/>
        <s v="SWEETWATER"/>
        <s v="LINCOLN"/>
        <m/>
        <s v="SUBLETTE"/>
        <s v="CARBON"/>
        <s v="FREMONT"/>
      </sharedItems>
    </cacheField>
    <cacheField name="Field" numFmtId="0">
      <sharedItems containsBlank="1"/>
    </cacheField>
    <cacheField name="Qtr Qtr" numFmtId="0">
      <sharedItems containsBlank="1"/>
    </cacheField>
    <cacheField name="Section" numFmtId="0">
      <sharedItems containsBlank="1" containsMixedTypes="1" containsNumber="1" containsInteger="1" minValue="0" maxValue="36"/>
    </cacheField>
    <cacheField name="Township" numFmtId="0">
      <sharedItems containsBlank="1" containsMixedTypes="1" containsNumber="1" containsInteger="1" minValue="0" maxValue="312"/>
    </cacheField>
    <cacheField name="Range" numFmtId="0">
      <sharedItems containsBlank="1" containsMixedTypes="1" containsNumber="1" containsInteger="1" minValue="0" maxValue="199"/>
    </cacheField>
    <cacheField name="Latitude" numFmtId="0">
      <sharedItems containsSemiMixedTypes="0" containsString="0" containsNumber="1" minValue="41.001869999999997" maxValue="43.06035"/>
    </cacheField>
    <cacheField name="Longitude" numFmtId="0">
      <sharedItems containsSemiMixedTypes="0" containsString="0" containsNumber="1" minValue="-110.8176" maxValue="-107.09661"/>
    </cacheField>
    <cacheField name="API number" numFmtId="0">
      <sharedItems containsBlank="1" containsMixedTypes="1" containsNumber="1" containsInteger="1" minValue="4900722314" maxValue="4900722314"/>
    </cacheField>
    <cacheField name="Well name" numFmtId="0">
      <sharedItems containsBlank="1"/>
    </cacheField>
    <cacheField name="Comp date" numFmtId="0">
      <sharedItems containsDate="1" containsString="0" containsBlank="1" minDate="1970-11-17T00:00:00" maxDate="1979-08-02T00:00:00" count="22">
        <m/>
        <d v="1975-12-01T00:00:00"/>
        <d v="1973-10-06T00:00:00"/>
        <d v="1973-03-01T00:00:00"/>
        <d v="1977-09-01T00:00:00"/>
        <d v="1978-10-01T00:00:00"/>
        <d v="1977-01-19T00:00:00"/>
        <d v="1977-01-01T00:00:00"/>
        <d v="1978-11-14T00:00:00"/>
        <d v="1976-09-01T00:00:00"/>
        <d v="1973-04-04T00:00:00"/>
        <d v="1977-06-01T00:00:00"/>
        <d v="1972-09-22T00:00:00"/>
        <d v="1973-11-01T00:00:00"/>
        <d v="1971-06-01T00:00:00"/>
        <d v="1979-08-01T00:00:00"/>
        <d v="1976-12-01T00:00:00"/>
        <d v="1973-06-01T00:00:00"/>
        <d v="1970-11-17T00:00:00"/>
        <d v="1975-04-13T00:00:00"/>
        <d v="1974-04-01T00:00:00"/>
        <d v="1975-11-01T00:00:00"/>
      </sharedItems>
    </cacheField>
    <cacheField name="Sampled Formation" numFmtId="0">
      <sharedItems count="58">
        <s v="ADAVILLE"/>
        <s v="AMSDEN"/>
        <s v="AMSDEN-MADISON"/>
        <s v="ANKAREH"/>
        <s v="BAXTER-FRONTIER-CLOVERLY"/>
        <s v="BIGHORN"/>
        <s v="CAMBRIAN"/>
        <s v="CAMBRIAN/FLATHEAD"/>
        <s v="CHUGWATER"/>
        <s v="CLOVERLY"/>
        <s v="CODY/STEELE/BAXTER"/>
        <s v="DINWOODY"/>
        <s v="EOCENE"/>
        <s v="FORT UNION"/>
        <s v="FOX HILLS"/>
        <s v="FRONTIER"/>
        <s v="FRONTIER-CLOVERLY"/>
        <s v="FRONTIER-MESAVERDE/BAXTER"/>
        <s v="FRONTIER-MUDDY"/>
        <s v="GANNETT/BEAR RIVER"/>
        <s v="GREEN RIVER/TIPTON"/>
        <s v="HILLIARD"/>
        <s v="LANCE"/>
        <s v="LANCE-MESAVERDE"/>
        <s v="LEWIS"/>
        <s v="LEWIS-MESAVERDE"/>
        <s v="LEWIS-MESAVERDE/ALMOND"/>
        <s v="MADISON"/>
        <s v="MESAVERDE"/>
        <s v="MESAVERDE/ALMOND"/>
        <s v="MESAVERDE/ALMOND-ERICSON"/>
        <s v="MESAVERDE/ALMOND-ROCK SPRINGS"/>
        <s v="MESAVERDE/BLAIR"/>
        <s v="MESAVERDE/ERICSON"/>
        <s v="MESAVERDE/HAYSTACK MTNS"/>
        <s v="MESAVERDE/ROCK SPRINGS"/>
        <s v="MORGAN/DURST"/>
        <s v="MORRISON"/>
        <s v="MUDDY"/>
        <s v="MUDDY-CLOVERLY"/>
        <s v="NIOBRARA"/>
        <s v="NUGGET"/>
        <s v="NUGGET-SUNDANCE"/>
        <s v="PHOSPHORIA"/>
        <s v="PHOSPHORIA-TENSLEEP"/>
        <s v="ROUND VALLEY"/>
        <s v="STEELE/NIOBRARA"/>
        <s v="SUNDANCE"/>
        <s v="TENSLEEP"/>
        <s v="TERTIARY"/>
        <s v="THAYNES"/>
        <s v="WASATCH"/>
        <s v="WASATCH/ALMY"/>
        <s v="WASATCH/CATHEDRAL BLUFFS"/>
        <s v="WASATCH/NILAND"/>
        <s v="WASATCH-FORT UNION"/>
        <s v="WEBER"/>
        <s v="WOODSIDE"/>
      </sharedItems>
    </cacheField>
    <cacheField name="unit ab" numFmtId="0">
      <sharedItems containsBlank="1" containsMixedTypes="1" containsNumber="1" containsInteger="1" minValue="-1028" maxValue="8602"/>
    </cacheField>
    <cacheField name="unit bl" numFmtId="0">
      <sharedItems containsBlank="1" containsMixedTypes="1" containsNumber="1" containsInteger="1" minValue="-1028" maxValue="8602"/>
    </cacheField>
    <cacheField name="thick" numFmtId="0">
      <sharedItems containsBlank="1" containsMixedTypes="1" containsNumber="1" containsInteger="1" minValue="-8882" maxValue="6231"/>
    </cacheField>
    <cacheField name="rpt" numFmtId="0">
      <sharedItems containsBlank="1" count="12">
        <m/>
        <s v="U"/>
        <s v="A"/>
        <s v="OP"/>
        <s v="E"/>
        <s v="O"/>
        <s v="P"/>
        <s v="E?"/>
        <s v="EP"/>
        <s v="EO"/>
        <s v="AE"/>
        <s v="OU"/>
      </sharedItems>
    </cacheField>
    <cacheField name="Upper depth" numFmtId="0">
      <sharedItems containsBlank="1" containsMixedTypes="1" containsNumber="1" containsInteger="1" minValue="466" maxValue="19598"/>
    </cacheField>
    <cacheField name="Lower Depth" numFmtId="0">
      <sharedItems containsBlank="1" containsMixedTypes="1" containsNumber="1" containsInteger="1" minValue="0" maxValue="18407"/>
    </cacheField>
    <cacheField name="Total Depth" numFmtId="0">
      <sharedItems containsString="0" containsBlank="1" containsNumber="1" containsInteger="1" minValue="130" maxValue="21322"/>
    </cacheField>
    <cacheField name="Plug Back TD" numFmtId="0">
      <sharedItems containsString="0" containsBlank="1" containsNumber="1" containsInteger="1" minValue="927" maxValue="125000"/>
    </cacheField>
    <cacheField name="Sample method" numFmtId="0">
      <sharedItems containsBlank="1" count="6">
        <s v="DST"/>
        <m/>
        <s v="PRODUCTION"/>
        <s v="WELLHEAD"/>
        <s v="PRODUCTION TEST"/>
        <s v="FORMATION TEST"/>
      </sharedItems>
    </cacheField>
    <cacheField name="Sample Date" numFmtId="0">
      <sharedItems containsDate="1" containsString="0" containsBlank="1" minDate="1899-12-31T00:00:00" maxDate="2006-12-07T00:00:00"/>
    </cacheField>
    <cacheField name="pH" numFmtId="0">
      <sharedItems containsString="0" containsBlank="1" containsNumber="1" minValue="0" maxValue="742"/>
    </cacheField>
    <cacheField name="Units" numFmtId="0">
      <sharedItems containsBlank="1" count="3">
        <s v="MG/L"/>
        <m/>
        <s v="PPM"/>
      </sharedItems>
    </cacheField>
    <cacheField name="Calcium" numFmtId="0">
      <sharedItems containsString="0" containsBlank="1" containsNumber="1" minValue="-1" maxValue="19600"/>
    </cacheField>
    <cacheField name="Magnesium" numFmtId="0">
      <sharedItems containsString="0" containsBlank="1" containsNumber="1" minValue="-1" maxValue="6542"/>
    </cacheField>
    <cacheField name="Sodium" numFmtId="0">
      <sharedItems containsSemiMixedTypes="0" containsString="0" containsNumber="1" minValue="-3" maxValue="100690"/>
    </cacheField>
    <cacheField name="Potassium" numFmtId="0">
      <sharedItems containsString="0" containsBlank="1" containsNumber="1" minValue="-3" maxValue="7027"/>
    </cacheField>
    <cacheField name="Sodium-Pot" numFmtId="0">
      <sharedItems containsString="0" containsBlank="1" containsNumber="1" containsInteger="1" minValue="-3" maxValue="6923" count="3">
        <n v="-3"/>
        <m/>
        <n v="6923"/>
      </sharedItems>
    </cacheField>
    <cacheField name="Chloride" numFmtId="0">
      <sharedItems containsString="0" containsBlank="1" containsNumber="1" minValue="0" maxValue="169000"/>
    </cacheField>
    <cacheField name="Bicarb" numFmtId="0">
      <sharedItems containsString="0" containsBlank="1" containsNumber="1" minValue="-3" maxValue="18300"/>
    </cacheField>
    <cacheField name="CO3" numFmtId="0">
      <sharedItems containsString="0" containsBlank="1" containsNumber="1" minValue="0" maxValue="5340"/>
    </cacheField>
    <cacheField name="OH" numFmtId="0">
      <sharedItems containsString="0" containsBlank="1" containsNumber="1" containsInteger="1" minValue="0" maxValue="323" count="3">
        <m/>
        <n v="0"/>
        <n v="323"/>
      </sharedItems>
    </cacheField>
    <cacheField name="Sulfate" numFmtId="0">
      <sharedItems containsString="0" containsBlank="1" containsNumber="1" minValue="-3" maxValue="14612"/>
    </cacheField>
    <cacheField name="TDS" numFmtId="0">
      <sharedItems containsString="0" containsBlank="1" containsNumber="1" minValue="0" maxValue="276391"/>
    </cacheField>
    <cacheField name="Cond" numFmtId="0">
      <sharedItems containsString="0" containsBlank="1" containsNumber="1" containsInteger="1" minValue="2420" maxValue="5860" count="15">
        <m/>
        <n v="2890"/>
        <n v="3450"/>
        <n v="4850"/>
        <n v="3250"/>
        <n v="4500"/>
        <n v="2420"/>
        <n v="5530"/>
        <n v="4690"/>
        <n v="4010"/>
        <n v="5860"/>
        <n v="2760"/>
        <n v="4210"/>
        <n v="5710"/>
        <n v="5100"/>
      </sharedItems>
    </cacheField>
    <cacheField name="Original provider of data" numFmtId="0">
      <sharedItems containsBlank="1"/>
    </cacheField>
    <cacheField name="Ca_meq" numFmtId="0">
      <sharedItems containsSemiMixedTypes="0" containsString="0" containsNumber="1" minValue="0" maxValue="978.04"/>
    </cacheField>
    <cacheField name="Mg_eq" numFmtId="0">
      <sharedItems containsSemiMixedTypes="0" containsString="0" containsNumber="1" minValue="0" maxValue="538.34118000000001"/>
    </cacheField>
    <cacheField name="Na_eq" numFmtId="0">
      <sharedItems containsSemiMixedTypes="0" containsString="0" containsNumber="1" minValue="0.2349" maxValue="4380.0149999999994"/>
    </cacheField>
    <cacheField name="K_eq" numFmtId="0">
      <sharedItems containsSemiMixedTypes="0" containsString="0" containsNumber="1" minValue="0" maxValue="179.75065999999998"/>
    </cacheField>
    <cacheField name="Cations" numFmtId="0">
      <sharedItems containsSemiMixedTypes="0" containsString="0" containsNumber="1" minValue="0.53986000000000001" maxValue="4623.5999399999992"/>
    </cacheField>
    <cacheField name="Cl_eq" numFmtId="0">
      <sharedItems containsSemiMixedTypes="0" containsString="0" containsNumber="1" minValue="0" maxValue="4767.49"/>
    </cacheField>
    <cacheField name="HCO3_eq" numFmtId="0">
      <sharedItems containsSemiMixedTypes="0" containsString="0" containsNumber="1" minValue="0" maxValue="299.93699999999995"/>
    </cacheField>
    <cacheField name="CO3_eq" numFmtId="0">
      <sharedItems containsString="0" containsBlank="1" containsNumber="1" minValue="0" maxValue="177.98220000000001"/>
    </cacheField>
    <cacheField name="OH_eq" numFmtId="0">
      <sharedItems containsString="0" containsBlank="1" containsNumber="1" minValue="0" maxValue="18.9924" count="3">
        <m/>
        <n v="0"/>
        <n v="18.9924"/>
      </sharedItems>
    </cacheField>
    <cacheField name="SO4_eq" numFmtId="0">
      <sharedItems containsSemiMixedTypes="0" containsString="0" containsNumber="1" minValue="0" maxValue="304.22184000000004"/>
    </cacheField>
    <cacheField name="Anions" numFmtId="0">
      <sharedItems containsSemiMixedTypes="0" containsString="0" containsNumber="1" minValue="0.56450999999999996" maxValue="4822.8721500000001"/>
    </cacheField>
    <cacheField name="eq_diff" numFmtId="0">
      <sharedItems containsSemiMixedTypes="0" containsString="0" containsNumber="1" minValue="-9.932429397349446E-2" maxValue="0.13208944105381415"/>
    </cacheField>
    <cacheField name="CalcTDS" numFmtId="0">
      <sharedItems containsSemiMixedTypes="0" containsString="0" containsNumber="1" minValue="45" maxValue="277289"/>
    </cacheField>
    <cacheField name="TDS diff" numFmtId="0">
      <sharedItems containsSemiMixedTypes="0" containsString="0" containsNumber="1" minValue="-0.82560064826305712" maxValue="1"/>
    </cacheField>
    <cacheField name="Ca %" numFmtId="0">
      <sharedItems containsSemiMixedTypes="0" containsString="0" containsNumber="1" minValue="0" maxValue="0.92475203352025714"/>
    </cacheField>
    <cacheField name="Mg%" numFmtId="0">
      <sharedItems containsSemiMixedTypes="0" containsString="0" containsNumber="1" minValue="0" maxValue="0.42353100502633451"/>
    </cacheField>
    <cacheField name="NAK%" numFmtId="0">
      <sharedItems containsSemiMixedTypes="0" containsString="0" containsNumber="1" minValue="5.5060399467305107E-2" maxValue="1"/>
    </cacheField>
    <cacheField name="Cl%" numFmtId="0">
      <sharedItems containsSemiMixedTypes="0" containsString="0" containsNumber="1" minValue="0" maxValue="1"/>
    </cacheField>
    <cacheField name="HCO3%" numFmtId="0">
      <sharedItems containsSemiMixedTypes="0" containsString="0" containsNumber="1" minValue="0" maxValue="0.99560613116812113"/>
    </cacheField>
    <cacheField name="SO4%" numFmtId="0">
      <sharedItems containsSemiMixedTypes="0" containsString="0" containsNumber="1" minValue="0" maxValue="0.94242698780295409"/>
    </cacheField>
    <cacheField name="Lithium" numFmtId="0">
      <sharedItems containsString="0" containsBlank="1" containsNumber="1" minValue="0" maxValue="24" count="12">
        <m/>
        <n v="0"/>
        <n v="0.16"/>
        <n v="5"/>
        <n v="12"/>
        <n v="24"/>
        <n v="3.2"/>
        <n v="0.15"/>
        <n v="1.38"/>
        <n v="1.46"/>
        <n v="0.86"/>
        <n v="0.2"/>
      </sharedItems>
    </cacheField>
    <cacheField name="Iron" numFmtId="0">
      <sharedItems containsString="0" containsBlank="1" containsNumber="1" minValue="0" maxValue="2080"/>
    </cacheField>
    <cacheField name="H2S" numFmtId="0">
      <sharedItems containsString="0" containsBlank="1" containsNumber="1" minValue="0" maxValue="7.7" count="6">
        <m/>
        <n v="0"/>
        <n v="0.03"/>
        <n v="7.7"/>
        <n v="1"/>
        <n v="4"/>
      </sharedItems>
    </cacheField>
    <cacheField name="NaCl" numFmtId="0">
      <sharedItems containsString="0" containsBlank="1" containsNumber="1" minValue="0" maxValue="72485"/>
    </cacheField>
    <cacheField name="RW" numFmtId="0">
      <sharedItems containsString="0" containsBlank="1" containsNumber="1" minValue="0" maxValue="1409"/>
    </cacheField>
    <cacheField name="RW_CEN" numFmtId="0">
      <sharedItems containsString="0" containsBlank="1" containsNumber="1" containsInteger="1" minValue="0" maxValue="6980" count="10">
        <m/>
        <n v="0"/>
        <n v="20"/>
        <n v="27"/>
        <n v="21"/>
        <n v="25"/>
        <n v="6980"/>
        <n v="15"/>
        <n v="22"/>
        <n v="19"/>
      </sharedItems>
    </cacheField>
    <cacheField name="RWCAL" numFmtId="0">
      <sharedItems containsString="0" containsBlank="1" containsNumber="1" minValue="0" maxValue="145250"/>
    </cacheField>
    <cacheField name="RWCAL_CEN" numFmtId="0">
      <sharedItems containsString="0" containsBlank="1" containsNumber="1" containsInteger="1" minValue="0" maxValue="25" count="4">
        <m/>
        <n v="25"/>
        <n v="0"/>
        <n v="6"/>
      </sharedItems>
    </cacheField>
    <cacheField name="Oil-Grease" numFmtId="0">
      <sharedItems containsString="0" containsBlank="1" containsNumber="1" minValue="0" maxValue="0.16" count="3">
        <m/>
        <n v="0"/>
        <n v="0.16"/>
      </sharedItems>
    </cacheField>
    <cacheField name="SAR" numFmtId="0">
      <sharedItems containsString="0" containsBlank="1" containsNumber="1" minValue="0" maxValue="7610"/>
    </cacheField>
    <cacheField name="Arsenic" numFmtId="0">
      <sharedItems containsString="0" containsBlank="1" containsNumber="1" minValue="0" maxValue="2.17" count="9">
        <m/>
        <n v="0"/>
        <n v="0.01"/>
        <n v="1.4E-3"/>
        <n v="0.12"/>
        <n v="2.17"/>
        <n v="0.1"/>
        <n v="0.03"/>
        <n v="0.02"/>
      </sharedItems>
    </cacheField>
    <cacheField name="Mercury" numFmtId="0">
      <sharedItems containsString="0" containsBlank="1" containsNumber="1" minValue="0" maxValue="0.04" count="4">
        <m/>
        <n v="0"/>
        <n v="0.04"/>
        <n v="0.01"/>
      </sharedItems>
    </cacheField>
    <cacheField name="Chromium" numFmtId="0">
      <sharedItems containsString="0" containsBlank="1" containsNumber="1" minValue="0" maxValue="0.28000000000000003" count="15">
        <m/>
        <n v="0"/>
        <n v="0.04"/>
        <n v="0.05"/>
        <n v="2E-3"/>
        <n v="8.9999999999999993E-3"/>
        <n v="3.0000000000000001E-3"/>
        <n v="0.06"/>
        <n v="0.02"/>
        <n v="0.15"/>
        <n v="0.01"/>
        <n v="0.03"/>
        <n v="0.08"/>
        <n v="0.28000000000000003"/>
        <n v="0.13"/>
      </sharedItems>
    </cacheField>
    <cacheField name="Barium" numFmtId="0">
      <sharedItems containsString="0" containsBlank="1" containsNumber="1" minValue="0" maxValue="82.6"/>
    </cacheField>
    <cacheField name="Selenium" numFmtId="0">
      <sharedItems containsString="0" containsBlank="1" containsNumber="1" minValue="0" maxValue="7.0000000000000007E-2" count="6">
        <m/>
        <n v="0"/>
        <n v="0.04"/>
        <n v="0.01"/>
        <n v="0.05"/>
        <n v="7.0000000000000007E-2"/>
      </sharedItems>
    </cacheField>
    <cacheField name="Zinc" numFmtId="0">
      <sharedItems containsString="0" containsBlank="1" containsNumber="1" minValue="0" maxValue="3.2" count="27">
        <m/>
        <n v="0.01"/>
        <n v="0.19"/>
        <n v="0"/>
        <n v="2.91"/>
        <n v="1.66"/>
        <n v="0.61"/>
        <n v="0.03"/>
        <n v="0.62"/>
        <n v="0.44"/>
        <n v="0.25"/>
        <n v="0.04"/>
        <n v="0.13"/>
        <n v="0.08"/>
        <n v="3.2"/>
        <n v="0.1"/>
        <n v="0.05"/>
        <n v="0.3"/>
        <n v="0.51"/>
        <n v="0.12"/>
        <n v="7.0000000000000007E-2"/>
        <n v="0.09"/>
        <n v="0.36"/>
        <n v="0.17"/>
        <n v="0.11"/>
        <n v="0.14000000000000001"/>
        <n v="0.52"/>
      </sharedItems>
    </cacheField>
    <cacheField name="Cadmium" numFmtId="0">
      <sharedItems containsString="0" containsBlank="1" containsNumber="1" minValue="0" maxValue="0.1" count="8">
        <m/>
        <n v="0"/>
        <n v="0.1"/>
        <n v="0.04"/>
        <n v="0.02"/>
        <n v="0.01"/>
        <n v="0.03"/>
        <n v="9.9999997764825821E-3"/>
      </sharedItems>
    </cacheField>
    <cacheField name="Lead" numFmtId="0">
      <sharedItems containsString="0" containsBlank="1" containsNumber="1" minValue="0" maxValue="0.09" count="6">
        <m/>
        <n v="0"/>
        <n v="0.09"/>
        <n v="0.01"/>
        <n v="0.02"/>
        <n v="0.03"/>
      </sharedItems>
    </cacheField>
    <cacheField name="Radium 226" numFmtId="0">
      <sharedItems containsString="0" containsBlank="1" containsNumber="1" minValue="0.9" maxValue="42.2" count="17">
        <m/>
        <n v="1.1000000000000001"/>
        <n v="13.4"/>
        <n v="12.7"/>
        <n v="1"/>
        <n v="1.5"/>
        <n v="3.5"/>
        <n v="2.2000000000000002"/>
        <n v="17"/>
        <n v="1.3"/>
        <n v="4.7"/>
        <n v="0.9"/>
        <n v="2"/>
        <n v="7.2"/>
        <n v="42.2"/>
        <n v="2.8"/>
        <n v="19.7"/>
      </sharedItems>
    </cacheField>
    <cacheField name="TPH" numFmtId="0">
      <sharedItems containsString="0" containsBlank="1" containsNumber="1" minValue="0.5" maxValue="10600" count="21">
        <m/>
        <n v="474"/>
        <n v="3210"/>
        <n v="254"/>
        <n v="139"/>
        <n v="2410"/>
        <n v="50.6"/>
        <n v="199"/>
        <n v="2270"/>
        <n v="10600"/>
        <n v="31.8"/>
        <n v="394"/>
        <n v="163"/>
        <n v="160"/>
        <n v="177"/>
        <n v="65.3"/>
        <n v="22"/>
        <n v="1550"/>
        <n v="81"/>
        <n v="0.5"/>
        <n v="4.2"/>
      </sharedItems>
    </cacheField>
    <cacheField name="CO2" numFmtId="0">
      <sharedItems containsString="0" containsBlank="1" containsNumber="1" containsInteger="1" minValue="62" maxValue="300" count="4">
        <m/>
        <n v="300"/>
        <n v="70"/>
        <n v="62"/>
      </sharedItems>
    </cacheField>
    <cacheField name="Aluminium" numFmtId="0">
      <sharedItems containsString="0" containsBlank="1" containsNumber="1" minValue="-0.05" maxValue="6.92" count="12">
        <m/>
        <n v="0.06"/>
        <n v="0.13"/>
        <n v="0.01"/>
        <n v="0.09"/>
        <n v="0.08"/>
        <n v="-0.05"/>
        <n v="0.9"/>
        <n v="2.8"/>
        <n v="6.92"/>
        <n v="0.02"/>
        <n v="0.1"/>
      </sharedItems>
    </cacheField>
    <cacheField name="Beryllium" numFmtId="0">
      <sharedItems containsString="0" containsBlank="1" containsNumber="1" minValue="0.01" maxValue="0.01" count="2">
        <m/>
        <n v="0.01"/>
      </sharedItems>
    </cacheField>
    <cacheField name="Boron" numFmtId="0">
      <sharedItems containsString="0" containsBlank="1" containsNumber="1" minValue="0.01" maxValue="3.3" count="13">
        <m/>
        <n v="0.43"/>
        <n v="0.53"/>
        <n v="0.54"/>
        <n v="1.04"/>
        <n v="0.45"/>
        <n v="0.3"/>
        <n v="0.5"/>
        <n v="0.9"/>
        <n v="0.8"/>
        <n v="0.01"/>
        <n v="3.3"/>
        <n v="2.2599999999999998"/>
      </sharedItems>
    </cacheField>
    <cacheField name="Bromine" numFmtId="0">
      <sharedItems containsString="0" containsBlank="1" containsNumber="1" minValue="12.6" maxValue="29.7" count="3">
        <m/>
        <n v="29.7"/>
        <n v="12.6"/>
      </sharedItems>
    </cacheField>
    <cacheField name="Copper" numFmtId="0">
      <sharedItems containsString="0" containsBlank="1" containsNumber="1" minValue="0.01" maxValue="1" count="11">
        <m/>
        <n v="0.01"/>
        <n v="0.03"/>
        <n v="0.04"/>
        <n v="0.1"/>
        <n v="0.02"/>
        <n v="0.08"/>
        <n v="0.09"/>
        <n v="1"/>
        <n v="0.23"/>
        <n v="0.05"/>
      </sharedItems>
    </cacheField>
    <cacheField name="Fluoride" numFmtId="0">
      <sharedItems containsString="0" containsBlank="1" containsNumber="1" minValue="0.03" maxValue="6.5" count="8">
        <m/>
        <n v="0.8"/>
        <n v="2.4"/>
        <n v="2.2000000000000002"/>
        <n v="0.03"/>
        <n v="0.05"/>
        <n v="6.5"/>
        <n v="2.8"/>
      </sharedItems>
    </cacheField>
    <cacheField name="Manganese" numFmtId="0">
      <sharedItems containsString="0" containsBlank="1" containsNumber="1" minValue="0.01" maxValue="3.1"/>
    </cacheField>
    <cacheField name="Nickel" numFmtId="0">
      <sharedItems containsString="0" containsBlank="1" containsNumber="1" minValue="0.04" maxValue="0.04" count="2">
        <m/>
        <n v="0.04"/>
      </sharedItems>
    </cacheField>
    <cacheField name="Nitrite" numFmtId="0">
      <sharedItems containsString="0" containsBlank="1" containsNumber="1" containsInteger="1" minValue="4" maxValue="6" count="3">
        <m/>
        <n v="4"/>
        <n v="6"/>
      </sharedItems>
    </cacheField>
    <cacheField name="Silica" numFmtId="0">
      <sharedItems containsString="0" containsBlank="1" containsNumber="1" containsInteger="1" minValue="13" maxValue="13" count="2">
        <m/>
        <n v="13"/>
      </sharedItems>
    </cacheField>
    <cacheField name="Strontium" numFmtId="0">
      <sharedItems containsString="0" containsBlank="1" containsNumber="1" minValue="3" maxValue="89" count="11">
        <m/>
        <n v="10"/>
        <n v="76"/>
        <n v="55"/>
        <n v="3"/>
        <n v="89"/>
        <n v="27"/>
        <n v="22"/>
        <n v="14"/>
        <n v="8.82"/>
        <n v="45.7"/>
      </sharedItems>
    </cacheField>
    <cacheField name="Sulfide" numFmtId="0">
      <sharedItems containsString="0" containsBlank="1" containsNumber="1" minValue="4.8" maxValue="4.8" count="2">
        <m/>
        <n v="4.8"/>
      </sharedItems>
    </cacheField>
    <cacheField name="Comments" numFmtId="0">
      <sharedItems containsBlank="1"/>
    </cacheField>
    <cacheField name="TESTDATE" numFmtId="0">
      <sharedItems containsString="0" containsBlank="1" containsNumber="1" containsInteger="1" minValue="106" maxValue="20061206"/>
    </cacheField>
    <cacheField name="CELCI" numFmtId="0">
      <sharedItems containsString="0" containsBlank="1" containsNumber="1" containsInteger="1" minValue="0" maxValue="30" count="5">
        <m/>
        <n v="0"/>
        <n v="20"/>
        <n v="25"/>
        <n v="30"/>
      </sharedItems>
    </cacheField>
    <cacheField name="Lab comments" numFmtId="0">
      <sharedItems containsBlank="1"/>
    </cacheField>
    <cacheField name="FORM_TOP" numFmtId="0">
      <sharedItems containsBlank="1"/>
    </cacheField>
    <cacheField name="PERF_INT" numFmtId="0">
      <sharedItems containsBlank="1"/>
    </cacheField>
    <cacheField name="ANALYSIS_DATE" numFmtId="0">
      <sharedItems containsDate="1" containsString="0" containsBlank="1" minDate="1959-12-04T00:00:00" maxDate="2008-01-30T00:00:00"/>
    </cacheField>
    <cacheField name="Structure" numFmtId="0">
      <sharedItems count="7">
        <s v="Green River Basin"/>
        <s v="Fossil Basin"/>
        <s v="Central Basins"/>
        <s v="Overthrust Belt"/>
        <s v="Rock Springs Uplift"/>
        <s v="Great Divide Basin"/>
        <s v="Washakie Basin"/>
      </sharedItems>
    </cacheField>
    <cacheField name="Region" numFmtId="0">
      <sharedItems count="4">
        <s v="Green River Basin"/>
        <s v="Overthrust Belt"/>
        <s v="Great Divide-Washakie-Sand Wash"/>
        <s v="Rock Springs Uplift"/>
      </sharedItems>
    </cacheField>
  </cacheFields>
</pivotCacheDefinition>
</file>

<file path=xl/pivotCache/pivotCacheRecords1.xml><?xml version="1.0" encoding="utf-8"?>
<pivotCacheRecords xmlns="http://schemas.openxmlformats.org/spreadsheetml/2006/main" xmlns:r="http://schemas.openxmlformats.org/officeDocument/2006/relationships" count="2418">
  <r>
    <x v="0"/>
    <s v="TN RW S fMESAVERDE/ROCK SPRINGS"/>
    <n v="49014231"/>
    <x v="0"/>
    <x v="0"/>
    <s v="WILDCAT"/>
    <m/>
    <m/>
    <m/>
    <m/>
    <n v="41.223700000000001"/>
    <n v="-109.536"/>
    <m/>
    <s v="GUNN QUEALY NO. 1"/>
    <x v="0"/>
    <s v="MESAVERDE/ROCK SPRINGS"/>
    <m/>
    <m/>
    <n v="46"/>
    <x v="0"/>
    <n v="466"/>
    <n v="512"/>
    <m/>
    <m/>
    <x v="0"/>
    <d v="1964-05-18T00:00:00"/>
    <n v="7.3000001907348633"/>
    <x v="0"/>
    <n v="185"/>
    <n v="537"/>
    <n v="1154"/>
    <n v="28"/>
    <x v="0"/>
    <n v="860"/>
    <n v="695"/>
    <m/>
    <x v="0"/>
    <n v="3300"/>
    <n v="6406"/>
    <x v="0"/>
    <m/>
    <n v="9.2315000000000005"/>
    <n v="44.189730000000004"/>
    <n v="50.198999999999998"/>
    <n v="0.71623999999999999"/>
    <n v="104.33647000000001"/>
    <n v="24.2606"/>
    <n v="11.391049999999998"/>
    <m/>
    <x v="0"/>
    <n v="68.706000000000003"/>
    <n v="104.35765000000001"/>
    <n v="-1.0148824509287127E-4"/>
    <n v="6756"/>
    <n v="2.6591703388542776E-2"/>
    <n v="8.8478170672249112E-2"/>
    <n v="0.42353100502633451"/>
    <n v="0.48799082430141633"/>
    <n v="0.23247553006415916"/>
    <n v="0.10915395277682084"/>
    <n v="0.65837051715901995"/>
    <x v="0"/>
    <m/>
    <x v="0"/>
    <m/>
    <m/>
    <x v="0"/>
    <m/>
    <x v="0"/>
    <x v="0"/>
    <m/>
    <x v="0"/>
    <x v="0"/>
    <x v="0"/>
    <m/>
    <x v="0"/>
    <x v="0"/>
    <x v="0"/>
    <x v="0"/>
    <x v="0"/>
    <x v="0"/>
    <x v="0"/>
    <x v="0"/>
    <x v="0"/>
    <x v="0"/>
    <x v="0"/>
    <x v="0"/>
    <x v="0"/>
    <m/>
    <x v="0"/>
    <x v="0"/>
    <x v="0"/>
    <x v="0"/>
    <x v="0"/>
    <s v="DST NO. 1"/>
    <m/>
    <x v="0"/>
    <m/>
    <m/>
    <m/>
    <m/>
  </r>
  <r>
    <x v="0"/>
    <s v="TN R113W S28 fWASATCH/ALMY"/>
    <n v="49118613"/>
    <x v="0"/>
    <x v="1"/>
    <s v="LABARGE"/>
    <m/>
    <s v="28"/>
    <m/>
    <s v=" 113"/>
    <n v="42.296199999999999"/>
    <n v="-110.2766"/>
    <m/>
    <s v="L 928"/>
    <x v="0"/>
    <s v="WASATCH/ALMY"/>
    <m/>
    <m/>
    <n v="25"/>
    <x v="0"/>
    <n v="1278"/>
    <n v="1303"/>
    <m/>
    <m/>
    <x v="1"/>
    <d v="1967-11-28T00:00:00"/>
    <n v="7.8000001907348633"/>
    <x v="0"/>
    <n v="46"/>
    <n v="16"/>
    <n v="4476"/>
    <n v="15"/>
    <x v="0"/>
    <n v="5300"/>
    <n v="2977"/>
    <m/>
    <x v="0"/>
    <n v="20"/>
    <n v="11339"/>
    <x v="0"/>
    <s v="CHEMICAL &amp; GEOLOGICAL LABORATORIES"/>
    <n v="2.2953999999999999"/>
    <n v="1.31664"/>
    <n v="194.70599999999999"/>
    <n v="0.38369999999999999"/>
    <n v="198.70174"/>
    <n v="149.51300000000001"/>
    <n v="48.793029999999995"/>
    <m/>
    <x v="0"/>
    <n v="0.41640000000000005"/>
    <n v="198.72243"/>
    <n v="-5.2060245857723936E-5"/>
    <n v="12847"/>
    <n v="6.235011990407674E-2"/>
    <n v="1.1551987415912915E-2"/>
    <n v="6.62621273472492E-3"/>
    <n v="0.98182179984936213"/>
    <n v="0.75237103330509802"/>
    <n v="0.24553358168979714"/>
    <n v="2.0953850051048592E-3"/>
    <x v="0"/>
    <m/>
    <x v="0"/>
    <m/>
    <m/>
    <x v="0"/>
    <m/>
    <x v="0"/>
    <x v="0"/>
    <m/>
    <x v="0"/>
    <x v="0"/>
    <x v="0"/>
    <m/>
    <x v="0"/>
    <x v="0"/>
    <x v="0"/>
    <x v="0"/>
    <x v="0"/>
    <x v="0"/>
    <x v="0"/>
    <x v="0"/>
    <x v="0"/>
    <x v="0"/>
    <x v="0"/>
    <x v="0"/>
    <x v="0"/>
    <m/>
    <x v="0"/>
    <x v="0"/>
    <x v="0"/>
    <x v="0"/>
    <x v="0"/>
    <s v="PRODUCTION"/>
    <m/>
    <x v="0"/>
    <m/>
    <m/>
    <m/>
    <m/>
  </r>
  <r>
    <x v="1"/>
    <s v="T921N R092W S12 fMESAVERDE"/>
    <n v="5014"/>
    <x v="0"/>
    <x v="2"/>
    <s v="COW CREEK"/>
    <s v="C NE"/>
    <n v="12"/>
    <n v="921"/>
    <n v="92"/>
    <n v="41.378279999999997"/>
    <n v="-107.6926"/>
    <s v="4900722395"/>
    <s v="36-12 CCU"/>
    <x v="0"/>
    <s v="MESAVERDE"/>
    <m/>
    <m/>
    <n v="40"/>
    <x v="0"/>
    <n v="1367"/>
    <n v="1407"/>
    <n v="1580"/>
    <m/>
    <x v="2"/>
    <d v="2005-07-13T00:00:00"/>
    <n v="8.2200000000000006"/>
    <x v="1"/>
    <n v="11.8"/>
    <n v="4.7"/>
    <n v="795"/>
    <n v="12.8"/>
    <x v="1"/>
    <n v="252"/>
    <n v="1860"/>
    <n v="0"/>
    <x v="1"/>
    <n v="5"/>
    <n v="2130"/>
    <x v="0"/>
    <s v="DOUBLE EAGLE PETROLEUM CO"/>
    <n v="0.58882000000000001"/>
    <n v="0.38676300000000002"/>
    <n v="34.582499999999996"/>
    <n v="0.32742399999999999"/>
    <n v="35.885506999999997"/>
    <n v="7.1089199999999995"/>
    <n v="30.485399999999998"/>
    <n v="0"/>
    <x v="1"/>
    <n v="0.10410000000000001"/>
    <n v="37.698419999999999"/>
    <n v="-2.4637350490957107E-2"/>
    <n v="2941.3"/>
    <n v="0.15997870368544559"/>
    <n v="1.6408295415750989E-2"/>
    <n v="1.0777693624336979E-2"/>
    <n v="0.97281401095991205"/>
    <n v="0.18857342031841121"/>
    <n v="0.80866519074274201"/>
    <n v="2.7613889388467742E-3"/>
    <x v="1"/>
    <n v="1.21"/>
    <x v="1"/>
    <n v="0"/>
    <n v="0"/>
    <x v="1"/>
    <n v="3480"/>
    <x v="1"/>
    <x v="1"/>
    <n v="0"/>
    <x v="1"/>
    <x v="1"/>
    <x v="1"/>
    <n v="0"/>
    <x v="1"/>
    <x v="1"/>
    <x v="1"/>
    <x v="1"/>
    <x v="0"/>
    <x v="0"/>
    <x v="0"/>
    <x v="0"/>
    <x v="0"/>
    <x v="0"/>
    <x v="0"/>
    <x v="0"/>
    <x v="0"/>
    <m/>
    <x v="0"/>
    <x v="0"/>
    <x v="0"/>
    <x v="0"/>
    <x v="0"/>
    <m/>
    <n v="20050713"/>
    <x v="0"/>
    <s v="ENERGY LABS CASPER ID No C05070483-002"/>
    <m/>
    <s v="1367-1407"/>
    <d v="2005-08-05T00:00:00"/>
  </r>
  <r>
    <x v="0"/>
    <s v="T36N R112W S28 fMESAVERDE"/>
    <n v="49124234"/>
    <x v="0"/>
    <x v="1"/>
    <s v="MERNA"/>
    <m/>
    <s v="28"/>
    <s v=" 36"/>
    <s v=" 112"/>
    <n v="43.06035"/>
    <n v="-110.22768000000001"/>
    <s v="4903520088"/>
    <s v="MERNA FEDERAL 3-28"/>
    <x v="0"/>
    <s v="MESAVERDE"/>
    <m/>
    <m/>
    <n v="642"/>
    <x v="0"/>
    <n v="16884"/>
    <n v="17526"/>
    <n v="18124"/>
    <m/>
    <x v="1"/>
    <d v="1977-06-22T00:00:00"/>
    <n v="7.0999999046325684"/>
    <x v="0"/>
    <n v="65"/>
    <n v="3"/>
    <n v="4274"/>
    <n v="81"/>
    <x v="0"/>
    <n v="5600"/>
    <n v="1818"/>
    <m/>
    <x v="0"/>
    <n v="180"/>
    <n v="11098"/>
    <x v="0"/>
    <s v="CHEM LAB"/>
    <n v="3.2435"/>
    <n v="0.24687000000000001"/>
    <n v="185.91899999999998"/>
    <n v="2.0719799999999999"/>
    <n v="191.48134999999999"/>
    <n v="157.976"/>
    <n v="29.797019999999996"/>
    <m/>
    <x v="0"/>
    <n v="3.7476000000000003"/>
    <n v="191.52062000000001"/>
    <n v="-1.0253210969127946E-4"/>
    <n v="12018"/>
    <n v="3.9799273230662742E-2"/>
    <n v="1.6938986486151265E-2"/>
    <n v="1.2892639413707916E-3"/>
    <n v="0.98177174957247793"/>
    <n v="0.82485113091217011"/>
    <n v="0.15558126326032151"/>
    <n v="1.9567605827508286E-2"/>
    <x v="0"/>
    <m/>
    <x v="0"/>
    <m/>
    <m/>
    <x v="0"/>
    <m/>
    <x v="0"/>
    <x v="0"/>
    <m/>
    <x v="0"/>
    <x v="0"/>
    <x v="0"/>
    <m/>
    <x v="0"/>
    <x v="0"/>
    <x v="0"/>
    <x v="0"/>
    <x v="0"/>
    <x v="0"/>
    <x v="0"/>
    <x v="0"/>
    <x v="0"/>
    <x v="0"/>
    <x v="0"/>
    <x v="0"/>
    <x v="0"/>
    <m/>
    <x v="0"/>
    <x v="0"/>
    <x v="0"/>
    <x v="0"/>
    <x v="0"/>
    <s v="PRODUCTION"/>
    <m/>
    <x v="0"/>
    <m/>
    <m/>
    <m/>
    <m/>
  </r>
  <r>
    <x v="0"/>
    <s v="T36N R109W S28 fMESAVERDE"/>
    <n v="49001852"/>
    <x v="0"/>
    <x v="1"/>
    <s v="WILLOW LAKE"/>
    <m/>
    <s v="28"/>
    <s v=" 36"/>
    <s v=" 109"/>
    <n v="43.057209999999998"/>
    <n v="-109.87691"/>
    <s v="4903506231"/>
    <s v="14-28-2"/>
    <x v="0"/>
    <s v="MESAVERDE"/>
    <m/>
    <n v="3391"/>
    <n v="2"/>
    <x v="0"/>
    <n v="1468"/>
    <n v="1470"/>
    <n v="6650"/>
    <m/>
    <x v="3"/>
    <d v="1964-11-02T00:00:00"/>
    <n v="8.6000003814697266"/>
    <x v="0"/>
    <n v="44"/>
    <n v="22"/>
    <n v="802"/>
    <n v="105"/>
    <x v="0"/>
    <n v="310"/>
    <n v="1403"/>
    <m/>
    <x v="0"/>
    <n v="166"/>
    <n v="2335"/>
    <x v="0"/>
    <m/>
    <n v="2.1955999999999998"/>
    <n v="1.8103800000000001"/>
    <n v="34.887"/>
    <n v="2.6858999999999997"/>
    <n v="41.578879999999998"/>
    <n v="8.745099999999999"/>
    <n v="22.995169999999998"/>
    <m/>
    <x v="0"/>
    <n v="3.4561200000000003"/>
    <n v="35.196389999999994"/>
    <n v="8.3132107513265732E-2"/>
    <n v="2849"/>
    <n v="9.9151234567901231E-2"/>
    <n v="5.2805655178783072E-2"/>
    <n v="4.3540855357335269E-2"/>
    <n v="0.90365348946388169"/>
    <n v="0.24846582277330148"/>
    <n v="0.65333887935666135"/>
    <n v="9.8195297870037265E-2"/>
    <x v="0"/>
    <m/>
    <x v="0"/>
    <m/>
    <m/>
    <x v="0"/>
    <m/>
    <x v="0"/>
    <x v="0"/>
    <m/>
    <x v="0"/>
    <x v="0"/>
    <x v="0"/>
    <m/>
    <x v="0"/>
    <x v="0"/>
    <x v="0"/>
    <x v="0"/>
    <x v="0"/>
    <x v="0"/>
    <x v="0"/>
    <x v="0"/>
    <x v="0"/>
    <x v="0"/>
    <x v="0"/>
    <x v="0"/>
    <x v="0"/>
    <m/>
    <x v="0"/>
    <x v="0"/>
    <x v="0"/>
    <x v="0"/>
    <x v="0"/>
    <s v="SCHLUMBERGER WLT NO. 1"/>
    <m/>
    <x v="0"/>
    <m/>
    <m/>
    <m/>
    <m/>
  </r>
  <r>
    <x v="0"/>
    <s v="T36N R109W S28 fFRONTIER"/>
    <n v="49001849"/>
    <x v="0"/>
    <x v="1"/>
    <s v="WILLOW LAKE"/>
    <m/>
    <s v="28"/>
    <s v=" 36"/>
    <s v=" 109"/>
    <n v="43.057209999999998"/>
    <n v="-109.87691"/>
    <s v="4903506231"/>
    <s v="14-28-2"/>
    <x v="0"/>
    <s v="FRONTIER"/>
    <n v="678"/>
    <m/>
    <n v="2"/>
    <x v="0"/>
    <n v="5566"/>
    <n v="5568"/>
    <n v="6650"/>
    <m/>
    <x v="3"/>
    <d v="1964-11-02T00:00:00"/>
    <n v="8.6000003814697266"/>
    <x v="0"/>
    <n v="39"/>
    <n v="10"/>
    <n v="1171"/>
    <n v="35"/>
    <x v="0"/>
    <n v="120"/>
    <n v="2257"/>
    <m/>
    <x v="0"/>
    <n v="395"/>
    <n v="3063"/>
    <x v="0"/>
    <m/>
    <n v="1.9460999999999999"/>
    <n v="0.82289999999999996"/>
    <n v="50.938499999999998"/>
    <n v="0.89529999999999998"/>
    <n v="54.602799999999995"/>
    <n v="3.3851999999999998"/>
    <n v="36.992229999999999"/>
    <m/>
    <x v="0"/>
    <n v="8.2239000000000004"/>
    <n v="48.601329999999997"/>
    <n v="5.815145188472591E-2"/>
    <n v="4024"/>
    <n v="0.13560039508960067"/>
    <n v="3.5641029397759823E-2"/>
    <n v="1.5070655717289223E-2"/>
    <n v="0.94928831488495102"/>
    <n v="6.9652414861897813E-2"/>
    <n v="0.76113616643824356"/>
    <n v="0.16921141869985865"/>
    <x v="0"/>
    <m/>
    <x v="0"/>
    <m/>
    <m/>
    <x v="0"/>
    <m/>
    <x v="0"/>
    <x v="0"/>
    <m/>
    <x v="0"/>
    <x v="0"/>
    <x v="0"/>
    <m/>
    <x v="0"/>
    <x v="0"/>
    <x v="0"/>
    <x v="0"/>
    <x v="0"/>
    <x v="0"/>
    <x v="0"/>
    <x v="0"/>
    <x v="0"/>
    <x v="0"/>
    <x v="0"/>
    <x v="0"/>
    <x v="0"/>
    <m/>
    <x v="0"/>
    <x v="0"/>
    <x v="0"/>
    <x v="0"/>
    <x v="0"/>
    <s v="SCHLUMBERGER WLT NO. (?)"/>
    <m/>
    <x v="0"/>
    <m/>
    <m/>
    <m/>
    <m/>
  </r>
  <r>
    <x v="0"/>
    <s v="T36N R109W S28 fCODY/STEELE/BAXTER"/>
    <n v="49001850"/>
    <x v="0"/>
    <x v="1"/>
    <s v="WILLOW LAKE"/>
    <m/>
    <s v="28"/>
    <s v=" 36"/>
    <s v=" 109"/>
    <n v="43.057209999999998"/>
    <n v="-109.87691"/>
    <s v="4903506231"/>
    <s v="14-28-2"/>
    <x v="0"/>
    <s v="CODY/STEELE/BAXTER"/>
    <n v="22"/>
    <n v="678"/>
    <n v="2"/>
    <x v="0"/>
    <n v="4886"/>
    <n v="4888"/>
    <n v="6650"/>
    <m/>
    <x v="3"/>
    <d v="1964-11-02T00:00:00"/>
    <n v="8"/>
    <x v="0"/>
    <n v="28"/>
    <n v="10"/>
    <n v="806"/>
    <n v="9"/>
    <x v="0"/>
    <n v="100"/>
    <n v="1708"/>
    <m/>
    <x v="0"/>
    <n v="320"/>
    <n v="2115"/>
    <x v="0"/>
    <m/>
    <n v="1.3972"/>
    <n v="0.82289999999999996"/>
    <n v="35.061"/>
    <n v="0.23021999999999998"/>
    <n v="37.511320000000005"/>
    <n v="2.8209999999999997"/>
    <n v="27.994119999999999"/>
    <m/>
    <x v="0"/>
    <n v="6.6624000000000008"/>
    <n v="37.477519999999998"/>
    <n v="4.5073373584664716E-4"/>
    <n v="2978"/>
    <n v="0.16944826232083252"/>
    <n v="3.7247422911270513E-2"/>
    <n v="2.1937377836876971E-2"/>
    <n v="0.94081519925185242"/>
    <n v="7.5271789595469499E-2"/>
    <n v="0.74695764287498212"/>
    <n v="0.1777705675295484"/>
    <x v="0"/>
    <m/>
    <x v="0"/>
    <m/>
    <m/>
    <x v="0"/>
    <m/>
    <x v="0"/>
    <x v="0"/>
    <m/>
    <x v="0"/>
    <x v="0"/>
    <x v="0"/>
    <m/>
    <x v="0"/>
    <x v="0"/>
    <x v="0"/>
    <x v="0"/>
    <x v="0"/>
    <x v="0"/>
    <x v="0"/>
    <x v="0"/>
    <x v="0"/>
    <x v="0"/>
    <x v="0"/>
    <x v="0"/>
    <x v="0"/>
    <m/>
    <x v="0"/>
    <x v="0"/>
    <x v="0"/>
    <x v="0"/>
    <x v="0"/>
    <s v="SCHLUMBERGER WLT NO. 6"/>
    <m/>
    <x v="0"/>
    <m/>
    <m/>
    <m/>
    <m/>
  </r>
  <r>
    <x v="0"/>
    <s v="T35N R115W S25 fMESAVERDE"/>
    <n v="49001033"/>
    <x v="0"/>
    <x v="1"/>
    <m/>
    <m/>
    <s v="25"/>
    <s v=" 35"/>
    <s v=" 115"/>
    <n v="42.974919999999997"/>
    <n v="-110.52406999999999"/>
    <s v="4903506363"/>
    <s v="UNIT NO. 1"/>
    <x v="0"/>
    <s v="MESAVERDE"/>
    <m/>
    <m/>
    <n v="149"/>
    <x v="0"/>
    <n v="10820"/>
    <n v="10969"/>
    <m/>
    <m/>
    <x v="1"/>
    <d v="1965-12-14T00:00:00"/>
    <n v="7.6999998092651367"/>
    <x v="0"/>
    <n v="1340"/>
    <n v="140"/>
    <n v="5298"/>
    <n v="55"/>
    <x v="0"/>
    <n v="10000"/>
    <n v="1476"/>
    <m/>
    <x v="0"/>
    <n v="200"/>
    <n v="17761"/>
    <x v="0"/>
    <m/>
    <n v="66.866"/>
    <n v="11.5206"/>
    <n v="230.46299999999999"/>
    <n v="1.4068999999999998"/>
    <n v="310.25650000000002"/>
    <n v="282.09999999999997"/>
    <n v="24.191639999999996"/>
    <m/>
    <x v="0"/>
    <n v="4.1640000000000006"/>
    <n v="310.45563999999996"/>
    <n v="-3.208250446010981E-4"/>
    <n v="18506"/>
    <n v="2.0542090605784873E-2"/>
    <n v="0.21551845005664666"/>
    <n v="3.7132501655887946E-2"/>
    <n v="0.74734904828746529"/>
    <n v="0.90866443914499351"/>
    <n v="7.7923016634518213E-2"/>
    <n v="1.3412544220488315E-2"/>
    <x v="0"/>
    <m/>
    <x v="0"/>
    <m/>
    <m/>
    <x v="0"/>
    <m/>
    <x v="0"/>
    <x v="0"/>
    <m/>
    <x v="0"/>
    <x v="0"/>
    <x v="0"/>
    <m/>
    <x v="0"/>
    <x v="0"/>
    <x v="0"/>
    <x v="0"/>
    <x v="0"/>
    <x v="0"/>
    <x v="0"/>
    <x v="0"/>
    <x v="0"/>
    <x v="0"/>
    <x v="0"/>
    <x v="0"/>
    <x v="0"/>
    <m/>
    <x v="0"/>
    <x v="0"/>
    <x v="0"/>
    <x v="0"/>
    <x v="0"/>
    <s v="PRODUCTION"/>
    <m/>
    <x v="0"/>
    <m/>
    <m/>
    <m/>
    <m/>
  </r>
  <r>
    <x v="0"/>
    <s v="T33N R114W S33 fMESAVERDE"/>
    <n v="49124806"/>
    <x v="0"/>
    <x v="1"/>
    <m/>
    <m/>
    <s v="33"/>
    <s v=" 33"/>
    <s v=" 114"/>
    <n v="42.787100000000002"/>
    <n v="-110.459"/>
    <s v="4903520397"/>
    <s v="OTE CREEK UNIT NO 1-33"/>
    <x v="0"/>
    <s v="MESAVERDE"/>
    <m/>
    <m/>
    <n v="0"/>
    <x v="0"/>
    <m/>
    <m/>
    <m/>
    <m/>
    <x v="1"/>
    <d v="1977-06-28T00:00:00"/>
    <n v="8.1999998092651367"/>
    <x v="0"/>
    <n v="51"/>
    <n v="11"/>
    <n v="2076"/>
    <n v="136"/>
    <x v="0"/>
    <n v="1900"/>
    <n v="2550"/>
    <m/>
    <x v="0"/>
    <n v="31"/>
    <n v="5497"/>
    <x v="0"/>
    <s v="CHEM LAB"/>
    <n v="2.5449000000000002"/>
    <n v="0.90519000000000005"/>
    <n v="90.305999999999997"/>
    <n v="3.4788799999999998"/>
    <n v="97.234970000000004"/>
    <n v="53.598999999999997"/>
    <n v="41.794499999999992"/>
    <m/>
    <x v="0"/>
    <n v="0.6454200000000001"/>
    <n v="96.03891999999999"/>
    <n v="6.18836822707927E-3"/>
    <n v="6752"/>
    <n v="0.1024573434566087"/>
    <n v="2.6172682523581795E-2"/>
    <n v="9.3093050782038604E-3"/>
    <n v="0.96451801239821433"/>
    <n v="0.55809665498112637"/>
    <n v="0.43518294458121765"/>
    <n v="6.7204004376559025E-3"/>
    <x v="0"/>
    <m/>
    <x v="0"/>
    <m/>
    <m/>
    <x v="0"/>
    <m/>
    <x v="0"/>
    <x v="0"/>
    <m/>
    <x v="0"/>
    <x v="0"/>
    <x v="0"/>
    <m/>
    <x v="0"/>
    <x v="0"/>
    <x v="0"/>
    <x v="0"/>
    <x v="0"/>
    <x v="0"/>
    <x v="0"/>
    <x v="0"/>
    <x v="0"/>
    <x v="0"/>
    <x v="0"/>
    <x v="0"/>
    <x v="0"/>
    <m/>
    <x v="0"/>
    <x v="0"/>
    <x v="0"/>
    <x v="0"/>
    <x v="0"/>
    <s v="PRODUCED WATER"/>
    <m/>
    <x v="0"/>
    <m/>
    <m/>
    <m/>
    <m/>
  </r>
  <r>
    <x v="0"/>
    <s v="T33N R112W S15 fFORT UNION"/>
    <n v="49003934"/>
    <x v="0"/>
    <x v="1"/>
    <s v="WILDCAT"/>
    <m/>
    <s v="15"/>
    <s v=" 33"/>
    <s v=" 112"/>
    <n v="42.835299999999997"/>
    <n v="-110.19689"/>
    <s v="4903506225"/>
    <s v="1 USA-GREENWOOD"/>
    <x v="0"/>
    <s v="FORT UNION"/>
    <m/>
    <m/>
    <n v="81"/>
    <x v="0"/>
    <n v="4356"/>
    <n v="4437"/>
    <n v="6200"/>
    <m/>
    <x v="0"/>
    <d v="1964-09-04T00:00:00"/>
    <n v="8.3000001907348633"/>
    <x v="0"/>
    <n v="8"/>
    <n v="2"/>
    <n v="458"/>
    <n v="9"/>
    <x v="0"/>
    <n v="204"/>
    <n v="769"/>
    <m/>
    <x v="0"/>
    <n v="112"/>
    <n v="1172"/>
    <x v="0"/>
    <m/>
    <n v="0.3992"/>
    <n v="0.16458"/>
    <n v="19.922999999999998"/>
    <n v="0.23021999999999998"/>
    <n v="20.716999999999999"/>
    <n v="5.7548399999999997"/>
    <n v="12.603909999999999"/>
    <m/>
    <x v="0"/>
    <n v="2.3318400000000001"/>
    <n v="20.69059"/>
    <n v="6.3780577425535977E-4"/>
    <n v="1559"/>
    <n v="0.14170633467594287"/>
    <n v="1.9269199208379592E-2"/>
    <n v="7.94420041511802E-3"/>
    <n v="0.97278660037650233"/>
    <n v="0.27813803279655147"/>
    <n v="0.60916145938805988"/>
    <n v="0.11270050781538854"/>
    <x v="0"/>
    <m/>
    <x v="0"/>
    <m/>
    <m/>
    <x v="0"/>
    <m/>
    <x v="0"/>
    <x v="0"/>
    <m/>
    <x v="0"/>
    <x v="0"/>
    <x v="0"/>
    <m/>
    <x v="0"/>
    <x v="0"/>
    <x v="0"/>
    <x v="0"/>
    <x v="0"/>
    <x v="0"/>
    <x v="0"/>
    <x v="0"/>
    <x v="0"/>
    <x v="0"/>
    <x v="0"/>
    <x v="0"/>
    <x v="0"/>
    <m/>
    <x v="0"/>
    <x v="0"/>
    <x v="0"/>
    <x v="0"/>
    <x v="0"/>
    <s v="DST NO. 1"/>
    <m/>
    <x v="0"/>
    <m/>
    <m/>
    <m/>
    <m/>
  </r>
  <r>
    <x v="0"/>
    <s v="T32N R114W S29 fMESAVERDE"/>
    <n v="49006012"/>
    <x v="0"/>
    <x v="1"/>
    <s v="MICKELSON CREEK"/>
    <m/>
    <s v="29"/>
    <s v=" 32"/>
    <s v=" 114"/>
    <n v="42.734580000000001"/>
    <n v="-110.45402"/>
    <s v="4903506206"/>
    <s v="UNIT NO. 2"/>
    <x v="0"/>
    <s v="MESAVERDE"/>
    <m/>
    <m/>
    <m/>
    <x v="0"/>
    <n v="3667"/>
    <m/>
    <m/>
    <m/>
    <x v="4"/>
    <m/>
    <n v="7.9000000953674316"/>
    <x v="0"/>
    <n v="158"/>
    <n v="116"/>
    <n v="3750"/>
    <n v="-3"/>
    <x v="0"/>
    <n v="4450"/>
    <n v="3001"/>
    <m/>
    <x v="0"/>
    <n v="280"/>
    <n v="10232"/>
    <x v="0"/>
    <m/>
    <n v="7.8841999999999999"/>
    <n v="9.5456400000000006"/>
    <n v="163.125"/>
    <n v="0"/>
    <n v="180.55484000000001"/>
    <n v="125.53449999999999"/>
    <n v="49.186389999999996"/>
    <m/>
    <x v="0"/>
    <n v="5.8296000000000001"/>
    <n v="180.55049"/>
    <n v="1.2046346698943789E-5"/>
    <n v="11749"/>
    <n v="6.9014148582867016E-2"/>
    <n v="4.3666511515282558E-2"/>
    <n v="5.2868369521415208E-2"/>
    <n v="0.90346511896330217"/>
    <n v="0.69528750655841476"/>
    <n v="0.27242457220692118"/>
    <n v="3.2287921234664056E-2"/>
    <x v="0"/>
    <m/>
    <x v="0"/>
    <m/>
    <m/>
    <x v="0"/>
    <m/>
    <x v="0"/>
    <x v="0"/>
    <m/>
    <x v="0"/>
    <x v="0"/>
    <x v="0"/>
    <m/>
    <x v="0"/>
    <x v="0"/>
    <x v="0"/>
    <x v="0"/>
    <x v="0"/>
    <x v="0"/>
    <x v="0"/>
    <x v="0"/>
    <x v="0"/>
    <x v="0"/>
    <x v="0"/>
    <x v="0"/>
    <x v="0"/>
    <m/>
    <x v="0"/>
    <x v="0"/>
    <x v="0"/>
    <x v="0"/>
    <x v="0"/>
    <s v="PRODUCTION TEST"/>
    <m/>
    <x v="0"/>
    <m/>
    <m/>
    <m/>
    <m/>
  </r>
  <r>
    <x v="0"/>
    <s v="T32N R114W S18 fMESAVERDE"/>
    <n v="49016981"/>
    <x v="0"/>
    <x v="1"/>
    <m/>
    <m/>
    <s v="18"/>
    <s v=" 32"/>
    <s v=" 114"/>
    <n v="42.785110000000003"/>
    <n v="-110.45863"/>
    <s v="4903506214"/>
    <s v="UNIT NO. 5"/>
    <x v="0"/>
    <s v="MESAVERDE"/>
    <n v="121"/>
    <m/>
    <n v="64"/>
    <x v="0"/>
    <n v="4316"/>
    <n v="4380"/>
    <m/>
    <m/>
    <x v="0"/>
    <d v="1963-09-28T00:00:00"/>
    <n v="8.8999996185302734"/>
    <x v="0"/>
    <n v="28"/>
    <n v="3"/>
    <n v="1546"/>
    <n v="34"/>
    <x v="0"/>
    <n v="1140"/>
    <n v="1537"/>
    <m/>
    <x v="0"/>
    <n v="450"/>
    <n v="4055"/>
    <x v="0"/>
    <s v="CHEMICAL &amp; GEOLOGICAL LABORATORIES"/>
    <n v="1.3972"/>
    <n v="0.24687000000000001"/>
    <n v="67.250999999999991"/>
    <n v="0.86971999999999994"/>
    <n v="69.764789999999991"/>
    <n v="32.159399999999998"/>
    <n v="25.191429999999997"/>
    <m/>
    <x v="0"/>
    <n v="9.3690000000000015"/>
    <n v="66.719830000000002"/>
    <n v="2.2309913014374724E-2"/>
    <n v="4735"/>
    <n v="7.7360637087599549E-2"/>
    <n v="2.0027294570799971E-2"/>
    <n v="3.5386045023571349E-3"/>
    <n v="0.97643410092684291"/>
    <n v="0.48200662381783643"/>
    <n v="0.37757035651919374"/>
    <n v="0.14042301966296977"/>
    <x v="0"/>
    <m/>
    <x v="0"/>
    <m/>
    <m/>
    <x v="0"/>
    <m/>
    <x v="0"/>
    <x v="0"/>
    <m/>
    <x v="0"/>
    <x v="0"/>
    <x v="0"/>
    <m/>
    <x v="0"/>
    <x v="0"/>
    <x v="0"/>
    <x v="0"/>
    <x v="0"/>
    <x v="0"/>
    <x v="0"/>
    <x v="0"/>
    <x v="0"/>
    <x v="0"/>
    <x v="0"/>
    <x v="0"/>
    <x v="0"/>
    <m/>
    <x v="0"/>
    <x v="0"/>
    <x v="0"/>
    <x v="0"/>
    <x v="0"/>
    <s v="DST NO. 2 BOTTOM"/>
    <m/>
    <x v="0"/>
    <m/>
    <m/>
    <m/>
    <m/>
  </r>
  <r>
    <x v="0"/>
    <s v="T32N R114W S18 fMESAVERDE"/>
    <n v="49016979"/>
    <x v="0"/>
    <x v="1"/>
    <m/>
    <m/>
    <s v="18"/>
    <s v=" 32"/>
    <s v=" 114"/>
    <n v="42.785110000000003"/>
    <n v="-110.45863"/>
    <s v="4903506214"/>
    <s v="UNIT NO. 5"/>
    <x v="0"/>
    <s v="MESAVERDE"/>
    <m/>
    <n v="121"/>
    <n v="58"/>
    <x v="0"/>
    <n v="4137"/>
    <n v="4195"/>
    <m/>
    <m/>
    <x v="0"/>
    <d v="1963-10-11T00:00:00"/>
    <n v="8.3999996185302734"/>
    <x v="0"/>
    <n v="56"/>
    <n v="24"/>
    <n v="1552"/>
    <n v="17"/>
    <x v="0"/>
    <n v="1480"/>
    <n v="1806"/>
    <m/>
    <x v="0"/>
    <n v="120"/>
    <n v="4139"/>
    <x v="0"/>
    <s v="CHEMICAL &amp; GEOLOGICAL LABORATORIES"/>
    <n v="2.7944"/>
    <n v="1.97496"/>
    <n v="67.512"/>
    <n v="0.43485999999999997"/>
    <n v="72.716220000000007"/>
    <n v="41.750799999999998"/>
    <n v="29.600339999999996"/>
    <m/>
    <x v="0"/>
    <n v="2.4984000000000002"/>
    <n v="73.84953999999999"/>
    <n v="-7.7325017794059358E-3"/>
    <n v="5052"/>
    <n v="9.9336307257099341E-2"/>
    <n v="3.8428840222992887E-2"/>
    <n v="2.7159827614801759E-2"/>
    <n v="0.93441133216220529"/>
    <n v="0.56534949303678805"/>
    <n v="0.40081955825317261"/>
    <n v="3.3830948710039367E-2"/>
    <x v="0"/>
    <m/>
    <x v="0"/>
    <m/>
    <m/>
    <x v="0"/>
    <m/>
    <x v="0"/>
    <x v="0"/>
    <m/>
    <x v="0"/>
    <x v="0"/>
    <x v="0"/>
    <m/>
    <x v="0"/>
    <x v="0"/>
    <x v="0"/>
    <x v="0"/>
    <x v="0"/>
    <x v="0"/>
    <x v="0"/>
    <x v="0"/>
    <x v="0"/>
    <x v="0"/>
    <x v="0"/>
    <x v="0"/>
    <x v="0"/>
    <m/>
    <x v="0"/>
    <x v="0"/>
    <x v="0"/>
    <x v="0"/>
    <x v="0"/>
    <s v="DST BOTTOM"/>
    <m/>
    <x v="0"/>
    <m/>
    <m/>
    <m/>
    <m/>
  </r>
  <r>
    <x v="1"/>
    <s v="T32N R109W S36 fLANCE"/>
    <n v="4877"/>
    <x v="0"/>
    <x v="1"/>
    <s v="PINEDALE"/>
    <s v="SE SW"/>
    <n v="36"/>
    <n v="32"/>
    <n v="109"/>
    <n v="42.701090000000001"/>
    <n v="-109.78909"/>
    <s v="4903524095"/>
    <s v="36-55 LOVATT DRAW STATE"/>
    <x v="0"/>
    <s v="LANCE"/>
    <m/>
    <m/>
    <n v="185"/>
    <x v="0"/>
    <n v="14857"/>
    <n v="15042"/>
    <n v="15200"/>
    <n v="15080"/>
    <x v="2"/>
    <d v="2006-03-08T00:00:00"/>
    <n v="7.55"/>
    <x v="1"/>
    <n v="131"/>
    <n v="7.8"/>
    <n v="2593"/>
    <n v="0"/>
    <x v="1"/>
    <n v="3142"/>
    <n v="1268"/>
    <n v="0"/>
    <x v="1"/>
    <n v="46"/>
    <n v="7380"/>
    <x v="0"/>
    <s v="NIELSON &amp; ASSOCIATES INC"/>
    <n v="6.5369000000000002"/>
    <n v="0.64186200000000004"/>
    <n v="112.79549999999999"/>
    <n v="0"/>
    <n v="119.974262"/>
    <n v="88.635819999999995"/>
    <n v="20.782519999999998"/>
    <n v="0"/>
    <x v="1"/>
    <n v="0.95772000000000013"/>
    <n v="110.37606"/>
    <n v="4.1667847115056347E-2"/>
    <n v="7187.8"/>
    <n v="-1.3193481514024068E-2"/>
    <n v="5.4485852974032051E-2"/>
    <n v="5.3499974852939712E-3"/>
    <n v="0.94016414954067395"/>
    <n v="0.80303482476181887"/>
    <n v="0.18828829367527705"/>
    <n v="8.6768815629041304E-3"/>
    <x v="2"/>
    <n v="123"/>
    <x v="1"/>
    <n v="5644"/>
    <n v="78.86"/>
    <x v="1"/>
    <n v="0"/>
    <x v="1"/>
    <x v="1"/>
    <n v="0"/>
    <x v="1"/>
    <x v="1"/>
    <x v="1"/>
    <n v="0"/>
    <x v="1"/>
    <x v="1"/>
    <x v="1"/>
    <x v="1"/>
    <x v="0"/>
    <x v="0"/>
    <x v="0"/>
    <x v="0"/>
    <x v="0"/>
    <x v="0"/>
    <x v="0"/>
    <x v="0"/>
    <x v="0"/>
    <m/>
    <x v="0"/>
    <x v="0"/>
    <x v="0"/>
    <x v="0"/>
    <x v="0"/>
    <m/>
    <n v="20060308"/>
    <x v="0"/>
    <s v="WYOMING ANALYTICAL LABS ROCK SPRINGS ID No D3704"/>
    <m/>
    <s v="14857-15042"/>
    <d v="2006-03-10T00:00:00"/>
  </r>
  <r>
    <x v="1"/>
    <s v="T32N R109W S36 fLANCE"/>
    <n v="5573"/>
    <x v="0"/>
    <x v="1"/>
    <s v="PINEDALE"/>
    <s v="NW SW"/>
    <n v="36"/>
    <n v="32"/>
    <n v="109"/>
    <n v="42.697159999999997"/>
    <n v="-109.78592"/>
    <s v="4903524684"/>
    <s v="36-12-2 LOVETT DRAW"/>
    <x v="0"/>
    <s v="LANCE"/>
    <m/>
    <m/>
    <n v="2683"/>
    <x v="0"/>
    <n v="11950"/>
    <n v="14633"/>
    <n v="14800"/>
    <n v="14720"/>
    <x v="1"/>
    <m/>
    <n v="6.59"/>
    <x v="1"/>
    <n v="88"/>
    <n v="19"/>
    <n v="3377"/>
    <n v="0"/>
    <x v="1"/>
    <n v="5000"/>
    <n v="878"/>
    <n v="0"/>
    <x v="1"/>
    <n v="0"/>
    <n v="9418"/>
    <x v="0"/>
    <s v="NIELSON &amp; ASSOCIATES INC"/>
    <n v="4.3911999999999995"/>
    <n v="1.56351"/>
    <n v="146.89949999999999"/>
    <n v="0"/>
    <n v="152.85420999999999"/>
    <n v="141.04999999999998"/>
    <n v="14.390419999999999"/>
    <n v="0"/>
    <x v="1"/>
    <n v="0"/>
    <n v="155.44041999999999"/>
    <n v="-8.3887611016772966E-3"/>
    <n v="9362"/>
    <n v="-2.9818956336528221E-3"/>
    <n v="2.8728027837767765E-2"/>
    <n v="1.0228766351937575E-2"/>
    <n v="0.96104320581029457"/>
    <n v="0.90742163460443548"/>
    <n v="9.2578365395564424E-2"/>
    <n v="0"/>
    <x v="1"/>
    <n v="55"/>
    <x v="1"/>
    <n v="0"/>
    <n v="0.73"/>
    <x v="2"/>
    <n v="0"/>
    <x v="1"/>
    <x v="1"/>
    <n v="0"/>
    <x v="1"/>
    <x v="1"/>
    <x v="1"/>
    <n v="0"/>
    <x v="1"/>
    <x v="1"/>
    <x v="1"/>
    <x v="1"/>
    <x v="0"/>
    <x v="0"/>
    <x v="0"/>
    <x v="0"/>
    <x v="0"/>
    <x v="0"/>
    <x v="0"/>
    <x v="0"/>
    <x v="0"/>
    <m/>
    <x v="0"/>
    <x v="0"/>
    <x v="0"/>
    <x v="0"/>
    <x v="0"/>
    <s v="PRODUCED WATER"/>
    <m/>
    <x v="0"/>
    <s v="BJ SERVICES ROCKY MOUNTAIN REGION LAB ID No "/>
    <m/>
    <s v="11950-14633"/>
    <d v="2007-05-22T00:00:00"/>
  </r>
  <r>
    <x v="1"/>
    <s v="T32N R109W S36 fLANCE"/>
    <n v="4712"/>
    <x v="0"/>
    <x v="1"/>
    <s v="PINEDALE"/>
    <s v="NW SW"/>
    <n v="36"/>
    <n v="32"/>
    <n v="109"/>
    <n v="42.698689999999999"/>
    <n v="-109.78816"/>
    <s v="4903522714"/>
    <s v="LOVATT DRAW 36-12-32-109"/>
    <x v="0"/>
    <s v="LANCE"/>
    <m/>
    <m/>
    <m/>
    <x v="0"/>
    <s v="8628"/>
    <m/>
    <n v="13930"/>
    <m/>
    <x v="3"/>
    <d v="2005-05-19T00:00:00"/>
    <n v="6.72"/>
    <x v="1"/>
    <n v="105"/>
    <n v="12"/>
    <n v="3220"/>
    <n v="46"/>
    <x v="1"/>
    <n v="5220"/>
    <n v="672"/>
    <n v="0"/>
    <x v="1"/>
    <n v="35"/>
    <n v="11500"/>
    <x v="0"/>
    <s v="NIELSON &amp; ASSOCIATES INC"/>
    <n v="5.2394999999999996"/>
    <n v="0.98748000000000002"/>
    <n v="140.07"/>
    <n v="1.1766799999999999"/>
    <n v="147.47366"/>
    <n v="147.25620000000001"/>
    <n v="11.014079999999998"/>
    <n v="0"/>
    <x v="1"/>
    <n v="0.72870000000000001"/>
    <n v="158.99898000000002"/>
    <n v="-3.7606358596969772E-2"/>
    <n v="9310"/>
    <n v="-0.10523786641037962"/>
    <n v="3.5528378423645278E-2"/>
    <n v="6.6959754033364335E-3"/>
    <n v="0.95777564617301825"/>
    <n v="0.92614556395267433"/>
    <n v="6.9271387778714028E-2"/>
    <n v="4.5830482686115342E-3"/>
    <x v="1"/>
    <n v="31"/>
    <x v="1"/>
    <n v="9430"/>
    <n v="50.5"/>
    <x v="3"/>
    <n v="19800"/>
    <x v="2"/>
    <x v="1"/>
    <n v="0"/>
    <x v="1"/>
    <x v="1"/>
    <x v="1"/>
    <n v="0"/>
    <x v="1"/>
    <x v="1"/>
    <x v="1"/>
    <x v="1"/>
    <x v="0"/>
    <x v="0"/>
    <x v="0"/>
    <x v="0"/>
    <x v="0"/>
    <x v="0"/>
    <x v="0"/>
    <x v="0"/>
    <x v="0"/>
    <m/>
    <x v="0"/>
    <x v="0"/>
    <x v="0"/>
    <x v="0"/>
    <x v="0"/>
    <s v="FORMATION WATER"/>
    <n v="20050519"/>
    <x v="0"/>
    <s v="WYOMING ANALYTICAL LABS ROCK SPRINGS ID No D2006"/>
    <s v="8080"/>
    <m/>
    <d v="2005-05-25T00:00:00"/>
  </r>
  <r>
    <x v="1"/>
    <s v="T32N R109W S36 fLANCE"/>
    <n v="4879"/>
    <x v="0"/>
    <x v="1"/>
    <s v="PINEDALE"/>
    <s v="SE SW"/>
    <n v="36"/>
    <n v="32"/>
    <n v="109"/>
    <n v="42.694189999999999"/>
    <n v="-109.78503000000001"/>
    <s v="4903523954"/>
    <s v="36-145 LOVATT DRAW STATE"/>
    <x v="0"/>
    <s v="LANCE"/>
    <m/>
    <m/>
    <n v="6062"/>
    <x v="0"/>
    <n v="8568"/>
    <n v="14630"/>
    <n v="14722"/>
    <n v="14667"/>
    <x v="2"/>
    <d v="2006-03-08T00:00:00"/>
    <n v="7.24"/>
    <x v="1"/>
    <n v="225"/>
    <n v="14"/>
    <n v="3565"/>
    <n v="0"/>
    <x v="1"/>
    <n v="4648"/>
    <n v="918"/>
    <n v="0"/>
    <x v="1"/>
    <n v="38"/>
    <n v="9820"/>
    <x v="0"/>
    <s v="NIELSON &amp; ASSOCIATES INC"/>
    <n v="11.227499999999999"/>
    <n v="1.1520600000000001"/>
    <n v="155.07749999999999"/>
    <n v="0"/>
    <n v="167.45705999999998"/>
    <n v="131.12008"/>
    <n v="15.046019999999999"/>
    <n v="0"/>
    <x v="1"/>
    <n v="0.79116000000000009"/>
    <n v="146.95725999999999"/>
    <n v="6.5199956541419593E-2"/>
    <n v="9408"/>
    <n v="-2.1427085500312044E-2"/>
    <n v="6.7047038805052472E-2"/>
    <n v="6.8797338254953247E-3"/>
    <n v="0.92607322736945219"/>
    <n v="0.89223274848755352"/>
    <n v="0.10238364542180495"/>
    <n v="5.3836060906415932E-3"/>
    <x v="1"/>
    <n v="164"/>
    <x v="1"/>
    <n v="8397"/>
    <n v="58.96"/>
    <x v="1"/>
    <n v="0"/>
    <x v="1"/>
    <x v="1"/>
    <n v="0"/>
    <x v="1"/>
    <x v="1"/>
    <x v="1"/>
    <n v="0"/>
    <x v="1"/>
    <x v="1"/>
    <x v="1"/>
    <x v="1"/>
    <x v="0"/>
    <x v="0"/>
    <x v="0"/>
    <x v="0"/>
    <x v="0"/>
    <x v="0"/>
    <x v="0"/>
    <x v="0"/>
    <x v="0"/>
    <m/>
    <x v="0"/>
    <x v="0"/>
    <x v="0"/>
    <x v="0"/>
    <x v="0"/>
    <m/>
    <n v="20060308"/>
    <x v="0"/>
    <s v="WYOMING ANALYTICAL LABS ROCK SPRINGS ID No D3701"/>
    <m/>
    <s v="8568-14630"/>
    <d v="2006-03-10T00:00:00"/>
  </r>
  <r>
    <x v="1"/>
    <s v="T32N R109W S36 fLANCE"/>
    <n v="4302"/>
    <x v="0"/>
    <x v="1"/>
    <s v="PINEDALE"/>
    <s v="SW SW"/>
    <n v="36"/>
    <n v="32"/>
    <n v="109"/>
    <n v="42.695160000000001"/>
    <n v="-109.78807"/>
    <s v="4903522492"/>
    <s v="PARADISE DITCH 36-13-32-109"/>
    <x v="0"/>
    <s v="LANCE"/>
    <m/>
    <m/>
    <m/>
    <x v="0"/>
    <s v="8525"/>
    <m/>
    <n v="12935"/>
    <n v="12827"/>
    <x v="2"/>
    <d v="2004-05-17T00:00:00"/>
    <n v="7.14"/>
    <x v="1"/>
    <n v="89"/>
    <n v="11.4"/>
    <n v="3260"/>
    <n v="55"/>
    <x v="1"/>
    <n v="5500"/>
    <n v="1094"/>
    <m/>
    <x v="0"/>
    <n v="21"/>
    <n v="9852"/>
    <x v="0"/>
    <s v="PETROGULF"/>
    <n v="4.4410999999999996"/>
    <n v="0.93810600000000011"/>
    <n v="141.81"/>
    <n v="1.4068999999999998"/>
    <n v="148.59610600000002"/>
    <n v="155.155"/>
    <n v="17.93066"/>
    <n v="0"/>
    <x v="1"/>
    <n v="0.43722000000000005"/>
    <n v="173.52287999999999"/>
    <n v="-7.7383746638268525E-2"/>
    <n v="10030.4"/>
    <n v="8.9727598277873702E-3"/>
    <n v="2.9887055048400789E-2"/>
    <n v="6.3131264018452806E-3"/>
    <n v="0.96379981854975383"/>
    <n v="0.89414721562943178"/>
    <n v="0.10333311664721102"/>
    <n v="2.5196677233572892E-3"/>
    <x v="0"/>
    <n v="0.2"/>
    <x v="0"/>
    <m/>
    <n v="81"/>
    <x v="4"/>
    <m/>
    <x v="0"/>
    <x v="0"/>
    <m/>
    <x v="0"/>
    <x v="0"/>
    <x v="0"/>
    <m/>
    <x v="0"/>
    <x v="0"/>
    <x v="0"/>
    <x v="0"/>
    <x v="0"/>
    <x v="1"/>
    <x v="0"/>
    <x v="0"/>
    <x v="0"/>
    <x v="0"/>
    <x v="0"/>
    <x v="0"/>
    <x v="0"/>
    <m/>
    <x v="0"/>
    <x v="0"/>
    <x v="0"/>
    <x v="0"/>
    <x v="0"/>
    <s v="TRPH=81 MG/L"/>
    <n v="2004517"/>
    <x v="0"/>
    <s v="WYOMING ANALYTICAL LABS LARAMIE ID No J6431/C9582"/>
    <m/>
    <m/>
    <d v="2004-05-17T00:00:00"/>
  </r>
  <r>
    <x v="1"/>
    <s v="T32N R109W S36 fLANCE"/>
    <n v="4878"/>
    <x v="0"/>
    <x v="1"/>
    <s v="PINEDALE"/>
    <s v="NE SW"/>
    <n v="36"/>
    <n v="32"/>
    <n v="109"/>
    <n v="42.69755"/>
    <n v="-109.78395"/>
    <s v="4903523970"/>
    <s v="36-115 LOCATT DRAW STATE"/>
    <x v="0"/>
    <s v="LANCE"/>
    <m/>
    <m/>
    <n v="6231"/>
    <x v="0"/>
    <n v="8465"/>
    <n v="14696"/>
    <n v="14800"/>
    <n v="14726"/>
    <x v="2"/>
    <d v="2006-03-08T00:00:00"/>
    <n v="7.69"/>
    <x v="1"/>
    <n v="184"/>
    <n v="12"/>
    <n v="3296"/>
    <n v="0"/>
    <x v="1"/>
    <n v="4223"/>
    <n v="1027"/>
    <n v="0"/>
    <x v="1"/>
    <n v="30"/>
    <n v="9320"/>
    <x v="0"/>
    <s v="NIELSON &amp; ASSOCIATES INC"/>
    <n v="9.1815999999999995"/>
    <n v="0.98748000000000002"/>
    <n v="143.37599999999998"/>
    <n v="0"/>
    <n v="153.54507999999998"/>
    <n v="119.13082999999999"/>
    <n v="16.832529999999998"/>
    <n v="0"/>
    <x v="1"/>
    <n v="0.62460000000000004"/>
    <n v="136.58795999999998"/>
    <n v="5.84460149729931E-2"/>
    <n v="8772"/>
    <n v="-3.0289630776033607E-2"/>
    <n v="5.979742235960931E-2"/>
    <n v="6.4312057410110448E-3"/>
    <n v="0.93377137189937964"/>
    <n v="0.87219129709529308"/>
    <n v="0.12323582547100052"/>
    <n v="4.5728774337064565E-3"/>
    <x v="1"/>
    <n v="60"/>
    <x v="1"/>
    <n v="7629"/>
    <n v="62.34"/>
    <x v="1"/>
    <n v="0"/>
    <x v="1"/>
    <x v="1"/>
    <n v="0"/>
    <x v="1"/>
    <x v="1"/>
    <x v="1"/>
    <n v="0"/>
    <x v="1"/>
    <x v="1"/>
    <x v="1"/>
    <x v="1"/>
    <x v="0"/>
    <x v="0"/>
    <x v="0"/>
    <x v="0"/>
    <x v="0"/>
    <x v="0"/>
    <x v="0"/>
    <x v="0"/>
    <x v="0"/>
    <m/>
    <x v="0"/>
    <x v="0"/>
    <x v="0"/>
    <x v="0"/>
    <x v="0"/>
    <m/>
    <n v="20060308"/>
    <x v="0"/>
    <s v="WYOMING ANALYTICAL LABS ROCK SPRINGS ID No D3702"/>
    <m/>
    <s v="8465-14696"/>
    <d v="2006-03-10T00:00:00"/>
  </r>
  <r>
    <x v="1"/>
    <s v="T32N R109W S36 fLANCE"/>
    <n v="4880"/>
    <x v="0"/>
    <x v="1"/>
    <s v="PINEDALE"/>
    <s v="NW SW"/>
    <n v="36"/>
    <n v="32"/>
    <n v="109"/>
    <n v="42.697740000000003"/>
    <n v="-109.78915000000001"/>
    <s v="4903523773"/>
    <s v="36-125 LOVATT DRAW STATE"/>
    <x v="0"/>
    <s v="LANCE"/>
    <m/>
    <m/>
    <n v="6115"/>
    <x v="0"/>
    <n v="8443"/>
    <n v="14558"/>
    <n v="14694"/>
    <n v="14673"/>
    <x v="2"/>
    <d v="2006-03-08T00:00:00"/>
    <n v="7.17"/>
    <x v="1"/>
    <n v="223"/>
    <n v="13"/>
    <n v="3498"/>
    <n v="0"/>
    <x v="1"/>
    <n v="4374"/>
    <n v="938"/>
    <n v="0"/>
    <x v="1"/>
    <n v="18"/>
    <n v="9180"/>
    <x v="0"/>
    <s v="NIELSON &amp; ASSOCIATES INC"/>
    <n v="11.127700000000001"/>
    <n v="1.0697700000000001"/>
    <n v="152.16299999999998"/>
    <n v="0"/>
    <n v="164.36046999999999"/>
    <n v="123.39054"/>
    <n v="15.373819999999998"/>
    <n v="0"/>
    <x v="1"/>
    <n v="0.37476000000000004"/>
    <n v="139.13912000000002"/>
    <n v="8.310175970913164E-2"/>
    <n v="9064"/>
    <n v="-6.3582547686910768E-3"/>
    <n v="6.7703018858488312E-2"/>
    <n v="6.5086818016521861E-3"/>
    <n v="0.9257882993398594"/>
    <n v="0.88681414687688109"/>
    <n v="0.11049243375982251"/>
    <n v="2.6934193632962462E-3"/>
    <x v="3"/>
    <n v="126"/>
    <x v="1"/>
    <n v="7902"/>
    <n v="63.13"/>
    <x v="1"/>
    <n v="0"/>
    <x v="1"/>
    <x v="1"/>
    <n v="0"/>
    <x v="1"/>
    <x v="1"/>
    <x v="1"/>
    <n v="0"/>
    <x v="1"/>
    <x v="1"/>
    <x v="1"/>
    <x v="1"/>
    <x v="0"/>
    <x v="0"/>
    <x v="0"/>
    <x v="0"/>
    <x v="0"/>
    <x v="0"/>
    <x v="0"/>
    <x v="0"/>
    <x v="0"/>
    <m/>
    <x v="0"/>
    <x v="0"/>
    <x v="0"/>
    <x v="0"/>
    <x v="0"/>
    <m/>
    <n v="20060308"/>
    <x v="0"/>
    <s v="WYOMING ANALYTICAL LABS ROCK SPRINGS ID No D3703"/>
    <m/>
    <s v="8443-14558"/>
    <d v="2006-03-10T00:00:00"/>
  </r>
  <r>
    <x v="1"/>
    <s v="T32N R109W S36 fLANCE"/>
    <n v="4711"/>
    <x v="0"/>
    <x v="1"/>
    <s v="PINEDALE"/>
    <s v="SW NW"/>
    <n v="36"/>
    <n v="32"/>
    <n v="109"/>
    <n v="42.701090000000001"/>
    <n v="-109.78886"/>
    <s v="4903523270"/>
    <s v="36-5"/>
    <x v="0"/>
    <s v="LANCE"/>
    <m/>
    <m/>
    <m/>
    <x v="0"/>
    <s v="8228"/>
    <m/>
    <n v="14120"/>
    <n v="14062"/>
    <x v="3"/>
    <d v="2005-05-19T00:00:00"/>
    <n v="7.16"/>
    <x v="1"/>
    <n v="25"/>
    <n v="0"/>
    <n v="1990"/>
    <n v="37"/>
    <x v="1"/>
    <n v="3130"/>
    <n v="838"/>
    <n v="0"/>
    <x v="1"/>
    <n v="29"/>
    <n v="6900"/>
    <x v="0"/>
    <s v="NIELSON &amp; ASSOCIATES INC"/>
    <n v="1.2475000000000001"/>
    <n v="0"/>
    <n v="86.564999999999998"/>
    <n v="0.94645999999999997"/>
    <n v="88.758960000000002"/>
    <n v="88.297299999999993"/>
    <n v="13.734819999999999"/>
    <n v="0"/>
    <x v="1"/>
    <n v="0.60378000000000009"/>
    <n v="102.63589999999999"/>
    <n v="-7.2504245934295164E-2"/>
    <n v="6049"/>
    <n v="-6.5719360568383664E-2"/>
    <n v="1.4054919075212238E-2"/>
    <n v="0"/>
    <n v="0.98594508092478772"/>
    <n v="0.86029644598040256"/>
    <n v="0.1338208170825218"/>
    <n v="5.882736937075625E-3"/>
    <x v="1"/>
    <n v="0"/>
    <x v="1"/>
    <n v="5650"/>
    <n v="84.7"/>
    <x v="3"/>
    <n v="11800"/>
    <x v="2"/>
    <x v="1"/>
    <n v="0"/>
    <x v="1"/>
    <x v="1"/>
    <x v="1"/>
    <n v="0"/>
    <x v="1"/>
    <x v="1"/>
    <x v="1"/>
    <x v="1"/>
    <x v="0"/>
    <x v="0"/>
    <x v="0"/>
    <x v="0"/>
    <x v="0"/>
    <x v="0"/>
    <x v="0"/>
    <x v="0"/>
    <x v="0"/>
    <m/>
    <x v="0"/>
    <x v="0"/>
    <x v="0"/>
    <x v="0"/>
    <x v="0"/>
    <s v="FORMATION WATER"/>
    <n v="20050519"/>
    <x v="0"/>
    <s v="WYOMING ANALYTICAL LABS ROCK SPRINGS ID No D2005"/>
    <s v="8228"/>
    <m/>
    <d v="2005-05-25T00:00:00"/>
  </r>
  <r>
    <x v="1"/>
    <s v="T32N R109W S36 fLANCE"/>
    <n v="4713"/>
    <x v="0"/>
    <x v="1"/>
    <s v="PINEDALE"/>
    <s v="NE SW"/>
    <n v="36"/>
    <n v="32"/>
    <n v="109"/>
    <n v="42.698450000000001"/>
    <n v="-109.78321"/>
    <s v="4903523452"/>
    <s v="36-11"/>
    <x v="0"/>
    <s v="LANCE"/>
    <m/>
    <m/>
    <m/>
    <x v="0"/>
    <s v="8207"/>
    <m/>
    <n v="13780"/>
    <n v="13187"/>
    <x v="3"/>
    <d v="2005-05-19T00:00:00"/>
    <n v="7.03"/>
    <x v="1"/>
    <n v="98"/>
    <n v="0"/>
    <n v="2650"/>
    <n v="40"/>
    <x v="1"/>
    <n v="4560"/>
    <n v="714"/>
    <n v="0"/>
    <x v="1"/>
    <n v="15"/>
    <n v="11800"/>
    <x v="0"/>
    <s v="NIELSON &amp; ASSOCIATES INC"/>
    <n v="4.8902000000000001"/>
    <n v="0"/>
    <n v="115.27499999999999"/>
    <n v="1.0231999999999999"/>
    <n v="121.1884"/>
    <n v="128.63759999999999"/>
    <n v="11.702459999999999"/>
    <n v="0"/>
    <x v="1"/>
    <n v="0.31230000000000002"/>
    <n v="140.65235999999999"/>
    <n v="-7.4335103518642351E-2"/>
    <n v="8077"/>
    <n v="-0.18730190672636715"/>
    <n v="4.0352046895577462E-2"/>
    <n v="0"/>
    <n v="0.95964795310442252"/>
    <n v="0.91457832630750036"/>
    <n v="8.3201305687298804E-2"/>
    <n v="2.2203680052009086E-3"/>
    <x v="1"/>
    <n v="0"/>
    <x v="1"/>
    <n v="8240"/>
    <n v="49"/>
    <x v="3"/>
    <n v="20400"/>
    <x v="2"/>
    <x v="1"/>
    <n v="0"/>
    <x v="1"/>
    <x v="1"/>
    <x v="1"/>
    <n v="0"/>
    <x v="1"/>
    <x v="1"/>
    <x v="1"/>
    <x v="1"/>
    <x v="0"/>
    <x v="0"/>
    <x v="0"/>
    <x v="0"/>
    <x v="0"/>
    <x v="0"/>
    <x v="0"/>
    <x v="0"/>
    <x v="0"/>
    <m/>
    <x v="0"/>
    <x v="0"/>
    <x v="0"/>
    <x v="0"/>
    <x v="0"/>
    <s v="FORMATION WATER"/>
    <n v="20050519"/>
    <x v="0"/>
    <s v="WYOMING ANALYTICAL LABS ROCK SPRINGS ID No D2007"/>
    <s v="8207"/>
    <m/>
    <d v="2005-05-25T00:00:00"/>
  </r>
  <r>
    <x v="1"/>
    <s v="T32N R109W S36 fLANCE"/>
    <n v="4716"/>
    <x v="0"/>
    <x v="1"/>
    <s v="PINEDALE"/>
    <s v="SW SW"/>
    <n v="36"/>
    <n v="32"/>
    <n v="109"/>
    <n v="42.695160000000001"/>
    <n v="-109.78807"/>
    <s v="4903522492"/>
    <s v="36-13"/>
    <x v="0"/>
    <s v="LANCE"/>
    <m/>
    <m/>
    <m/>
    <x v="0"/>
    <s v="8140"/>
    <m/>
    <n v="12935"/>
    <n v="12827"/>
    <x v="3"/>
    <d v="2005-05-19T00:00:00"/>
    <n v="7.2"/>
    <x v="1"/>
    <n v="50"/>
    <n v="0"/>
    <n v="2610"/>
    <n v="39"/>
    <x v="1"/>
    <n v="4330"/>
    <n v="838"/>
    <n v="0"/>
    <x v="1"/>
    <n v="30"/>
    <n v="9470"/>
    <x v="0"/>
    <s v="NIELSON &amp; ASSOCIATES INC"/>
    <n v="2.4950000000000001"/>
    <n v="0"/>
    <n v="113.535"/>
    <n v="0.99761999999999995"/>
    <n v="117.02762"/>
    <n v="122.1493"/>
    <n v="13.734819999999999"/>
    <n v="0"/>
    <x v="1"/>
    <n v="0.62460000000000004"/>
    <n v="136.50871999999998"/>
    <n v="-7.6837505818692434E-2"/>
    <n v="7897"/>
    <n v="-9.0574077272988995E-2"/>
    <n v="2.1319753405221777E-2"/>
    <n v="0"/>
    <n v="0.97868024659477815"/>
    <n v="0.89480950374452284"/>
    <n v="0.10061496437736725"/>
    <n v="4.5755318781100585E-3"/>
    <x v="1"/>
    <n v="0"/>
    <x v="1"/>
    <n v="7820"/>
    <n v="61.4"/>
    <x v="3"/>
    <n v="16300"/>
    <x v="2"/>
    <x v="1"/>
    <n v="0"/>
    <x v="1"/>
    <x v="1"/>
    <x v="1"/>
    <n v="0"/>
    <x v="1"/>
    <x v="1"/>
    <x v="1"/>
    <x v="1"/>
    <x v="0"/>
    <x v="0"/>
    <x v="0"/>
    <x v="0"/>
    <x v="0"/>
    <x v="0"/>
    <x v="0"/>
    <x v="0"/>
    <x v="0"/>
    <m/>
    <x v="0"/>
    <x v="0"/>
    <x v="0"/>
    <x v="0"/>
    <x v="0"/>
    <s v="FORMATION WATER"/>
    <n v="20050519"/>
    <x v="0"/>
    <s v="WYOMING ANALYTICAL LABS ROCK SPRINGS ID No D2010"/>
    <s v="8140"/>
    <m/>
    <d v="2005-05-25T00:00:00"/>
  </r>
  <r>
    <x v="1"/>
    <s v="T32N R109W S36 fLANCE"/>
    <n v="4714"/>
    <x v="0"/>
    <x v="1"/>
    <s v="PINEDALE"/>
    <s v="SE SW"/>
    <n v="36"/>
    <n v="32"/>
    <n v="109"/>
    <n v="42.69511"/>
    <n v="-109.78344"/>
    <s v="4903523290"/>
    <s v="36-14"/>
    <x v="0"/>
    <s v="LANCE"/>
    <m/>
    <m/>
    <m/>
    <x v="0"/>
    <s v="8105"/>
    <m/>
    <n v="14500"/>
    <n v="13960"/>
    <x v="3"/>
    <d v="2005-05-19T00:00:00"/>
    <n v="6.77"/>
    <x v="1"/>
    <n v="91"/>
    <n v="0"/>
    <n v="2490"/>
    <n v="41"/>
    <x v="1"/>
    <n v="4170"/>
    <n v="776"/>
    <n v="0"/>
    <x v="1"/>
    <n v="134"/>
    <n v="8900"/>
    <x v="0"/>
    <s v="NIELSON &amp; ASSOCIATES INC"/>
    <n v="4.5408999999999997"/>
    <n v="0"/>
    <n v="108.315"/>
    <n v="1.04878"/>
    <n v="113.90467999999998"/>
    <n v="117.6357"/>
    <n v="12.718639999999999"/>
    <n v="0"/>
    <x v="1"/>
    <n v="2.7898800000000001"/>
    <n v="133.14422000000002"/>
    <n v="-7.7877456649270788E-2"/>
    <n v="7702"/>
    <n v="-7.2159980725213832E-2"/>
    <n v="3.9865789535601173E-2"/>
    <n v="0"/>
    <n v="0.96013421046439884"/>
    <n v="0.88352089185696525"/>
    <n v="9.5525288292649863E-2"/>
    <n v="2.0953819850384792E-2"/>
    <x v="1"/>
    <n v="16"/>
    <x v="1"/>
    <n v="7530"/>
    <n v="64.900000000000006"/>
    <x v="3"/>
    <n v="15400"/>
    <x v="2"/>
    <x v="1"/>
    <n v="0"/>
    <x v="1"/>
    <x v="1"/>
    <x v="1"/>
    <n v="0"/>
    <x v="1"/>
    <x v="1"/>
    <x v="1"/>
    <x v="1"/>
    <x v="0"/>
    <x v="0"/>
    <x v="0"/>
    <x v="0"/>
    <x v="0"/>
    <x v="0"/>
    <x v="0"/>
    <x v="0"/>
    <x v="0"/>
    <m/>
    <x v="0"/>
    <x v="0"/>
    <x v="0"/>
    <x v="0"/>
    <x v="0"/>
    <s v="FORMATION WATER"/>
    <n v="20050519"/>
    <x v="0"/>
    <s v="WYOMING ANALYTICAL LABS ROCK SPRINGS ID No D2008"/>
    <s v="8105"/>
    <m/>
    <d v="2005-05-25T00:00:00"/>
  </r>
  <r>
    <x v="1"/>
    <s v="T32N R109W S36 fLANCE"/>
    <n v="4710"/>
    <x v="0"/>
    <x v="1"/>
    <s v="PINEDALE"/>
    <s v="NW NW"/>
    <n v="36"/>
    <n v="32"/>
    <n v="109"/>
    <n v="42.705945"/>
    <n v="-109.788118"/>
    <s v="4903523312"/>
    <s v="36-4"/>
    <x v="0"/>
    <s v="LANCE"/>
    <m/>
    <m/>
    <m/>
    <x v="0"/>
    <s v="8064"/>
    <m/>
    <n v="1463"/>
    <n v="14372"/>
    <x v="2"/>
    <d v="2005-05-19T00:00:00"/>
    <n v="7.81"/>
    <x v="1"/>
    <n v="24"/>
    <n v="16"/>
    <n v="2280"/>
    <n v="47"/>
    <x v="1"/>
    <n v="3350"/>
    <n v="845"/>
    <n v="0"/>
    <x v="1"/>
    <n v="40"/>
    <n v="8120"/>
    <x v="0"/>
    <s v="NIELSON &amp; ASSOCIATES INC"/>
    <n v="1.1976"/>
    <n v="1.31664"/>
    <n v="99.179999999999993"/>
    <n v="1.2022599999999999"/>
    <n v="102.89649999999999"/>
    <n v="94.503500000000003"/>
    <n v="13.849549999999999"/>
    <n v="0"/>
    <x v="1"/>
    <n v="0.8328000000000001"/>
    <n v="109.18585"/>
    <n v="-2.9655225906352008E-2"/>
    <n v="6602"/>
    <n v="-0.10311099035457139"/>
    <n v="1.1638879845281424E-2"/>
    <n v="1.2795770507257295E-2"/>
    <n v="0.97556534964746122"/>
    <n v="0.86552882081331972"/>
    <n v="0.12684381721624183"/>
    <n v="7.6273619704384779E-3"/>
    <x v="1"/>
    <n v="0"/>
    <x v="1"/>
    <n v="6050"/>
    <n v="71.3"/>
    <x v="3"/>
    <n v="14000"/>
    <x v="2"/>
    <x v="1"/>
    <n v="0"/>
    <x v="1"/>
    <x v="1"/>
    <x v="1"/>
    <n v="0"/>
    <x v="1"/>
    <x v="1"/>
    <x v="1"/>
    <x v="1"/>
    <x v="0"/>
    <x v="0"/>
    <x v="0"/>
    <x v="0"/>
    <x v="0"/>
    <x v="0"/>
    <x v="0"/>
    <x v="0"/>
    <x v="0"/>
    <m/>
    <x v="0"/>
    <x v="0"/>
    <x v="0"/>
    <x v="0"/>
    <x v="0"/>
    <m/>
    <n v="20050519"/>
    <x v="0"/>
    <s v="WYOMING ANALYTICAL LABS ROCK SPRINGS ID No DD2004"/>
    <s v="8064"/>
    <m/>
    <d v="2005-05-25T00:00:00"/>
  </r>
  <r>
    <x v="1"/>
    <s v="T32N R109W S36 fLANCE"/>
    <n v="4715"/>
    <x v="0"/>
    <x v="1"/>
    <s v="PINEDALE"/>
    <s v="SW SW"/>
    <n v="36"/>
    <n v="32"/>
    <n v="109"/>
    <n v="42.694070000000004"/>
    <n v="-109.78936"/>
    <s v="4903523772"/>
    <s v="36-135"/>
    <x v="0"/>
    <s v="LANCE"/>
    <m/>
    <m/>
    <m/>
    <x v="0"/>
    <s v="7724"/>
    <m/>
    <n v="14530"/>
    <n v="14420"/>
    <x v="3"/>
    <d v="2005-05-19T00:00:00"/>
    <n v="7.17"/>
    <x v="1"/>
    <n v="49"/>
    <n v="0"/>
    <n v="2620"/>
    <n v="40"/>
    <x v="1"/>
    <n v="4400"/>
    <n v="569"/>
    <n v="0"/>
    <x v="1"/>
    <n v="50"/>
    <n v="9470"/>
    <x v="0"/>
    <s v="NIELSON &amp; ASSOCIATES INC"/>
    <n v="2.4451000000000001"/>
    <n v="0"/>
    <n v="113.97"/>
    <n v="1.0231999999999999"/>
    <n v="117.4383"/>
    <n v="124.124"/>
    <n v="9.3259099999999986"/>
    <n v="0"/>
    <x v="1"/>
    <n v="1.0410000000000001"/>
    <n v="134.49090999999999"/>
    <n v="-6.768810174889997E-2"/>
    <n v="7728"/>
    <n v="-0.10129084777299686"/>
    <n v="2.0820294571702758E-2"/>
    <n v="0"/>
    <n v="0.97917970542829724"/>
    <n v="0.92291739270706108"/>
    <n v="6.934230722358857E-2"/>
    <n v="7.7403000693504137E-3"/>
    <x v="1"/>
    <n v="0"/>
    <x v="1"/>
    <n v="8020"/>
    <n v="61.3"/>
    <x v="3"/>
    <n v="16300"/>
    <x v="2"/>
    <x v="1"/>
    <n v="0"/>
    <x v="1"/>
    <x v="1"/>
    <x v="1"/>
    <n v="0"/>
    <x v="1"/>
    <x v="1"/>
    <x v="1"/>
    <x v="1"/>
    <x v="0"/>
    <x v="0"/>
    <x v="0"/>
    <x v="0"/>
    <x v="0"/>
    <x v="0"/>
    <x v="0"/>
    <x v="0"/>
    <x v="0"/>
    <m/>
    <x v="0"/>
    <x v="0"/>
    <x v="0"/>
    <x v="0"/>
    <x v="0"/>
    <s v="FORMATION WATER"/>
    <n v="20050519"/>
    <x v="0"/>
    <s v="WYOMING ANALYTICAL LABS ROCK SPRINGS ID No D2009"/>
    <s v="7724"/>
    <m/>
    <d v="2005-05-25T00:00:00"/>
  </r>
  <r>
    <x v="1"/>
    <s v="T32N R109W S35 fLANCE"/>
    <n v="5571"/>
    <x v="0"/>
    <x v="1"/>
    <s v="PINEDALE"/>
    <s v="NW NE"/>
    <n v="35"/>
    <n v="32"/>
    <n v="109"/>
    <n v="42.706606999999998"/>
    <n v="-109.7974"/>
    <s v="4903523762"/>
    <s v="2-35AD MESA"/>
    <x v="0"/>
    <s v="LANCE"/>
    <m/>
    <m/>
    <n v="5167"/>
    <x v="0"/>
    <n v="9078"/>
    <n v="14245"/>
    <n v="14650"/>
    <n v="14516"/>
    <x v="2"/>
    <m/>
    <n v="6.96"/>
    <x v="1"/>
    <n v="73"/>
    <n v="9"/>
    <n v="3696"/>
    <n v="30"/>
    <x v="1"/>
    <n v="5522"/>
    <n v="799"/>
    <n v="0"/>
    <x v="1"/>
    <n v="51"/>
    <n v="10170"/>
    <x v="0"/>
    <s v="ULTRA RESOURCES INC"/>
    <n v="3.6427"/>
    <n v="0.74060999999999999"/>
    <n v="160.77599999999998"/>
    <n v="0.76739999999999997"/>
    <n v="165.92670999999999"/>
    <n v="155.77562"/>
    <n v="13.095609999999999"/>
    <n v="0"/>
    <x v="1"/>
    <n v="1.06182"/>
    <n v="169.93305000000001"/>
    <n v="-1.1928609726869403E-2"/>
    <n v="10180"/>
    <n v="4.9140049140049139E-4"/>
    <n v="2.1953668580543786E-2"/>
    <n v="4.4634766759372255E-3"/>
    <n v="0.97358285474351902"/>
    <n v="0.91668818984888456"/>
    <n v="7.7063349360233332E-2"/>
    <n v="6.248460790882056E-3"/>
    <x v="1"/>
    <n v="13.21"/>
    <x v="1"/>
    <n v="9600"/>
    <n v="0.63900000000000001"/>
    <x v="4"/>
    <n v="17200"/>
    <x v="1"/>
    <x v="1"/>
    <n v="0"/>
    <x v="1"/>
    <x v="1"/>
    <x v="1"/>
    <n v="0"/>
    <x v="1"/>
    <x v="1"/>
    <x v="1"/>
    <x v="1"/>
    <x v="0"/>
    <x v="0"/>
    <x v="0"/>
    <x v="0"/>
    <x v="0"/>
    <x v="0"/>
    <x v="0"/>
    <x v="0"/>
    <x v="0"/>
    <m/>
    <x v="0"/>
    <x v="0"/>
    <x v="0"/>
    <x v="0"/>
    <x v="0"/>
    <m/>
    <m/>
    <x v="0"/>
    <s v="ENERGY LABS CASPER ID No C07070799-002"/>
    <m/>
    <s v="9078-14245"/>
    <d v="2007-07-26T00:00:00"/>
  </r>
  <r>
    <x v="1"/>
    <s v="T32N R109W S35 fLANCE"/>
    <n v="5572"/>
    <x v="0"/>
    <x v="1"/>
    <s v="PINEDALE"/>
    <s v="NW SE"/>
    <n v="35"/>
    <n v="32"/>
    <n v="109"/>
    <n v="42.699207000000001"/>
    <n v="-109.796828"/>
    <s v="4903524214"/>
    <s v="10A-35D MESA"/>
    <x v="0"/>
    <s v="LANCE"/>
    <m/>
    <m/>
    <n v="5326"/>
    <x v="0"/>
    <n v="8846"/>
    <n v="14172"/>
    <n v="14370"/>
    <n v="14285"/>
    <x v="2"/>
    <m/>
    <n v="6.5"/>
    <x v="1"/>
    <n v="96"/>
    <n v="10"/>
    <n v="3520"/>
    <n v="32"/>
    <x v="1"/>
    <n v="5181"/>
    <n v="592"/>
    <n v="0"/>
    <x v="1"/>
    <n v="46"/>
    <n v="9710"/>
    <x v="0"/>
    <s v="ULTRA RESOURCES INC"/>
    <n v="4.7904"/>
    <n v="0.82289999999999996"/>
    <n v="153.11999999999998"/>
    <n v="0.81855999999999995"/>
    <n v="159.55185999999998"/>
    <n v="146.15600999999998"/>
    <n v="9.7028799999999986"/>
    <n v="0"/>
    <x v="1"/>
    <n v="0.95772000000000013"/>
    <n v="156.81660999999997"/>
    <n v="8.6457730759326567E-3"/>
    <n v="9477"/>
    <n v="-1.2143638922186898E-2"/>
    <n v="3.0024093733535921E-2"/>
    <n v="5.1575707108647943E-3"/>
    <n v="0.96481833555559926"/>
    <n v="0.93201868092927154"/>
    <n v="6.187405785649875E-2"/>
    <n v="6.1072612142297955E-3"/>
    <x v="1"/>
    <n v="163.9"/>
    <x v="1"/>
    <n v="9025"/>
    <n v="0.67500000000000004"/>
    <x v="4"/>
    <n v="16300"/>
    <x v="1"/>
    <x v="1"/>
    <n v="0"/>
    <x v="1"/>
    <x v="1"/>
    <x v="1"/>
    <n v="0"/>
    <x v="1"/>
    <x v="1"/>
    <x v="1"/>
    <x v="1"/>
    <x v="0"/>
    <x v="0"/>
    <x v="0"/>
    <x v="0"/>
    <x v="0"/>
    <x v="0"/>
    <x v="0"/>
    <x v="0"/>
    <x v="0"/>
    <m/>
    <x v="0"/>
    <x v="0"/>
    <x v="0"/>
    <x v="0"/>
    <x v="0"/>
    <m/>
    <m/>
    <x v="0"/>
    <s v="ENERGY LABS CASPER ID No C07070799-005"/>
    <m/>
    <s v="8846-14172"/>
    <d v="2007-07-26T00:00:00"/>
  </r>
  <r>
    <x v="1"/>
    <s v="T32N R109W S34 fLANCE"/>
    <n v="5570"/>
    <x v="0"/>
    <x v="1"/>
    <s v="PINEDALE"/>
    <s v="SW NE"/>
    <n v="34"/>
    <n v="32"/>
    <n v="109"/>
    <n v="42.704684999999998"/>
    <n v="-109.81648800000001"/>
    <s v="4903522867"/>
    <s v="7-34 MESA"/>
    <x v="0"/>
    <s v="LANCE"/>
    <m/>
    <m/>
    <n v="5692"/>
    <x v="0"/>
    <n v="8065"/>
    <n v="13757"/>
    <n v="13914"/>
    <m/>
    <x v="2"/>
    <m/>
    <n v="6.57"/>
    <x v="1"/>
    <n v="157"/>
    <n v="17"/>
    <n v="4202"/>
    <n v="36"/>
    <x v="1"/>
    <n v="6409"/>
    <n v="620"/>
    <n v="0"/>
    <x v="1"/>
    <n v="93"/>
    <n v="11460"/>
    <x v="0"/>
    <s v="ULTRA RESOURCES INC"/>
    <n v="7.8342999999999998"/>
    <n v="1.39893"/>
    <n v="182.78699999999998"/>
    <n v="0.92087999999999992"/>
    <n v="192.94110999999998"/>
    <n v="180.79789"/>
    <n v="10.161799999999999"/>
    <n v="0"/>
    <x v="1"/>
    <n v="1.9362600000000001"/>
    <n v="192.89595"/>
    <n v="1.1704422587084155E-4"/>
    <n v="11534"/>
    <n v="3.2182308428285638E-3"/>
    <n v="4.0604617647322545E-2"/>
    <n v="7.2505543271726806E-3"/>
    <n v="0.95214482802550482"/>
    <n v="0.93728193878616939"/>
    <n v="5.2680214385009118E-2"/>
    <n v="1.0037846828821445E-2"/>
    <x v="1"/>
    <n v="209.4"/>
    <x v="1"/>
    <n v="11010"/>
    <n v="0.56000000000000005"/>
    <x v="4"/>
    <n v="19600"/>
    <x v="1"/>
    <x v="1"/>
    <n v="0"/>
    <x v="1"/>
    <x v="1"/>
    <x v="1"/>
    <n v="0"/>
    <x v="1"/>
    <x v="1"/>
    <x v="1"/>
    <x v="1"/>
    <x v="0"/>
    <x v="0"/>
    <x v="0"/>
    <x v="0"/>
    <x v="0"/>
    <x v="0"/>
    <x v="0"/>
    <x v="0"/>
    <x v="0"/>
    <m/>
    <x v="0"/>
    <x v="0"/>
    <x v="0"/>
    <x v="0"/>
    <x v="0"/>
    <m/>
    <m/>
    <x v="0"/>
    <s v="ENERGY LABS CASPE ID No C07070799-003"/>
    <m/>
    <s v="8065-13757"/>
    <d v="2007-07-26T00:00:00"/>
  </r>
  <r>
    <x v="1"/>
    <s v="T32N R109W S28 fLANCE"/>
    <n v="5568"/>
    <x v="0"/>
    <x v="1"/>
    <s v="PINEDALE"/>
    <s v="NE NE"/>
    <n v="28"/>
    <n v="32"/>
    <n v="109"/>
    <n v="42.723610000000001"/>
    <n v="-109.83111100000001"/>
    <s v="4903522390"/>
    <s v="1-28D"/>
    <x v="0"/>
    <s v="LANCE"/>
    <m/>
    <m/>
    <n v="5184"/>
    <x v="0"/>
    <n v="8616"/>
    <n v="13800"/>
    <n v="13915"/>
    <n v="13832"/>
    <x v="2"/>
    <m/>
    <n v="6.78"/>
    <x v="1"/>
    <n v="99"/>
    <n v="10"/>
    <n v="3536"/>
    <n v="83"/>
    <x v="1"/>
    <n v="5590"/>
    <n v="677"/>
    <n v="0"/>
    <x v="1"/>
    <n v="104"/>
    <n v="10030"/>
    <x v="0"/>
    <s v="ULTRA RESOURCES INC"/>
    <n v="4.9401000000000002"/>
    <n v="0.82289999999999996"/>
    <n v="153.816"/>
    <n v="2.1231399999999998"/>
    <n v="161.70214000000001"/>
    <n v="157.69389999999999"/>
    <n v="11.096029999999999"/>
    <n v="0"/>
    <x v="1"/>
    <n v="2.1652800000000001"/>
    <n v="170.95520999999997"/>
    <n v="-2.7815618683909894E-2"/>
    <n v="10099"/>
    <n v="3.4278901087982511E-3"/>
    <n v="3.0550616089558245E-2"/>
    <n v="5.088986453735244E-3"/>
    <n v="0.96436039745670643"/>
    <n v="0.92242816115402404"/>
    <n v="6.4906065161746171E-2"/>
    <n v="1.2665773684229924E-2"/>
    <x v="1"/>
    <n v="132.1"/>
    <x v="1"/>
    <n v="9511"/>
    <n v="0.64300000000000002"/>
    <x v="4"/>
    <n v="17100"/>
    <x v="1"/>
    <x v="1"/>
    <n v="0"/>
    <x v="1"/>
    <x v="1"/>
    <x v="1"/>
    <n v="0"/>
    <x v="1"/>
    <x v="1"/>
    <x v="1"/>
    <x v="1"/>
    <x v="0"/>
    <x v="0"/>
    <x v="0"/>
    <x v="0"/>
    <x v="0"/>
    <x v="0"/>
    <x v="0"/>
    <x v="0"/>
    <x v="0"/>
    <m/>
    <x v="0"/>
    <x v="0"/>
    <x v="0"/>
    <x v="0"/>
    <x v="0"/>
    <m/>
    <m/>
    <x v="0"/>
    <s v="ENERGY LABS CASPER ID No C07070799-001"/>
    <m/>
    <s v="8616-13800"/>
    <d v="2007-07-26T00:00:00"/>
  </r>
  <r>
    <x v="1"/>
    <s v="T32N R109W S27 fLANCE"/>
    <n v="5567"/>
    <x v="0"/>
    <x v="1"/>
    <s v="PINEDALE"/>
    <s v="NE NW"/>
    <n v="27"/>
    <n v="32"/>
    <n v="109"/>
    <n v="42.72222"/>
    <n v="-109.82"/>
    <s v="4903522790"/>
    <s v="3-27 MESA"/>
    <x v="0"/>
    <s v="LANCE"/>
    <m/>
    <m/>
    <n v="5744"/>
    <x v="0"/>
    <n v="8252"/>
    <n v="13996"/>
    <n v="14226"/>
    <n v="14054"/>
    <x v="2"/>
    <m/>
    <n v="6.52"/>
    <x v="1"/>
    <n v="83"/>
    <n v="10"/>
    <n v="3764"/>
    <n v="30"/>
    <x v="1"/>
    <n v="5522"/>
    <n v="641"/>
    <n v="0"/>
    <x v="1"/>
    <n v="41"/>
    <n v="10530"/>
    <x v="0"/>
    <s v="ULTRA RESOURCES INC"/>
    <n v="4.1417000000000002"/>
    <n v="0.82289999999999996"/>
    <n v="163.73399999999998"/>
    <n v="0.76739999999999997"/>
    <n v="169.46599999999998"/>
    <n v="155.77562"/>
    <n v="10.505989999999999"/>
    <n v="0"/>
    <x v="1"/>
    <n v="0.85362000000000005"/>
    <n v="167.13523000000001"/>
    <n v="6.9244250830573992E-3"/>
    <n v="10091"/>
    <n v="-2.1288977256195142E-2"/>
    <n v="2.4439710620419438E-2"/>
    <n v="4.8558412896982286E-3"/>
    <n v="0.97070444808988243"/>
    <n v="0.93203341988400645"/>
    <n v="6.2859218849311407E-2"/>
    <n v="5.1073612666820752E-3"/>
    <x v="1"/>
    <n v="75.400000000000006"/>
    <x v="1"/>
    <n v="9616"/>
    <n v="0.63200000000000001"/>
    <x v="4"/>
    <n v="0"/>
    <x v="1"/>
    <x v="1"/>
    <n v="0"/>
    <x v="1"/>
    <x v="1"/>
    <x v="1"/>
    <n v="0"/>
    <x v="1"/>
    <x v="1"/>
    <x v="1"/>
    <x v="1"/>
    <x v="0"/>
    <x v="0"/>
    <x v="0"/>
    <x v="0"/>
    <x v="0"/>
    <x v="0"/>
    <x v="0"/>
    <x v="0"/>
    <x v="0"/>
    <m/>
    <x v="0"/>
    <x v="0"/>
    <x v="0"/>
    <x v="0"/>
    <x v="0"/>
    <m/>
    <m/>
    <x v="0"/>
    <s v="ENERGY LABS CASPER ID No C07070799-004"/>
    <m/>
    <s v="8252-13996"/>
    <d v="2007-07-26T00:00:00"/>
  </r>
  <r>
    <x v="1"/>
    <s v="T32N R109W S22 fLANCE"/>
    <n v="5569"/>
    <x v="0"/>
    <x v="1"/>
    <s v="PINEDALE"/>
    <s v="SE SE"/>
    <n v="22"/>
    <n v="32"/>
    <n v="109"/>
    <n v="42.711489999999998"/>
    <n v="-109.832624"/>
    <s v="4903523518"/>
    <s v="16-28D MESA"/>
    <x v="0"/>
    <s v="LANCE"/>
    <m/>
    <m/>
    <n v="4604"/>
    <x v="0"/>
    <n v="9088"/>
    <n v="13692"/>
    <n v="13850"/>
    <m/>
    <x v="2"/>
    <m/>
    <n v="6.72"/>
    <x v="1"/>
    <n v="85"/>
    <n v="10"/>
    <n v="3882"/>
    <n v="28"/>
    <x v="1"/>
    <n v="5454"/>
    <n v="641"/>
    <n v="0"/>
    <x v="1"/>
    <n v="55"/>
    <n v="10650"/>
    <x v="0"/>
    <s v="ULTRA RESOURCES INC"/>
    <n v="4.2415000000000003"/>
    <n v="0.82289999999999996"/>
    <n v="168.86699999999999"/>
    <n v="0.71623999999999999"/>
    <n v="174.64764"/>
    <n v="153.85733999999999"/>
    <n v="10.505989999999999"/>
    <n v="0"/>
    <x v="1"/>
    <n v="1.1451"/>
    <n v="165.50843"/>
    <n v="2.6867696348914165E-2"/>
    <n v="10155"/>
    <n v="-2.3792357606344627E-2"/>
    <n v="2.4286042456685933E-2"/>
    <n v="4.7117728015105154E-3"/>
    <n v="0.97100218474180355"/>
    <n v="0.92960425036960348"/>
    <n v="6.3477068811540291E-2"/>
    <n v="6.9186808188561755E-3"/>
    <x v="1"/>
    <n v="36.29"/>
    <x v="1"/>
    <n v="9674"/>
    <n v="0.628"/>
    <x v="4"/>
    <n v="17500"/>
    <x v="1"/>
    <x v="1"/>
    <n v="0"/>
    <x v="1"/>
    <x v="1"/>
    <x v="1"/>
    <n v="0"/>
    <x v="1"/>
    <x v="1"/>
    <x v="1"/>
    <x v="1"/>
    <x v="0"/>
    <x v="0"/>
    <x v="0"/>
    <x v="0"/>
    <x v="0"/>
    <x v="0"/>
    <x v="0"/>
    <x v="0"/>
    <x v="0"/>
    <m/>
    <x v="0"/>
    <x v="0"/>
    <x v="0"/>
    <x v="0"/>
    <x v="0"/>
    <m/>
    <m/>
    <x v="0"/>
    <s v="ENERGY LABS CASPER ID No C07070799-006"/>
    <m/>
    <s v="9088-13692"/>
    <d v="2007-07-26T00:00:00"/>
  </r>
  <r>
    <x v="1"/>
    <s v="T31N R109W S36 fMESAVERDE/ERICSON"/>
    <n v="5365"/>
    <x v="0"/>
    <x v="1"/>
    <s v="PINEDALE"/>
    <s v="NE NE"/>
    <n v="36"/>
    <n v="31"/>
    <n v="109"/>
    <n v="42.61692"/>
    <n v="-109.77395"/>
    <s v="4903524331"/>
    <s v="36-1.5D"/>
    <x v="0"/>
    <s v="MESAVERDE/ERICSON"/>
    <m/>
    <m/>
    <m/>
    <x v="0"/>
    <s v="13080"/>
    <m/>
    <n v="13125"/>
    <n v="13021"/>
    <x v="2"/>
    <m/>
    <n v="7.46"/>
    <x v="1"/>
    <n v="115"/>
    <n v="10"/>
    <n v="3780"/>
    <n v="530"/>
    <x v="1"/>
    <n v="6750"/>
    <n v="696"/>
    <n v="0"/>
    <x v="1"/>
    <n v="8"/>
    <n v="20500"/>
    <x v="0"/>
    <s v="PETROGULF CORPORATION"/>
    <n v="5.7385000000000002"/>
    <n v="0.82289999999999996"/>
    <n v="164.43"/>
    <n v="13.557399999999999"/>
    <n v="184.54879999999997"/>
    <n v="190.41749999999999"/>
    <n v="11.407439999999999"/>
    <n v="0"/>
    <x v="1"/>
    <n v="0.16656000000000001"/>
    <n v="201.9915"/>
    <n v="-4.5125178409599287E-2"/>
    <n v="11889"/>
    <n v="-0.26586186668313316"/>
    <n v="3.1094756508847531E-2"/>
    <n v="4.4589832066098513E-3"/>
    <n v="0.96444626028454261"/>
    <n v="0.94270055918194573"/>
    <n v="5.6474851664550234E-2"/>
    <n v="8.2458915350398418E-4"/>
    <x v="1"/>
    <n v="47"/>
    <x v="1"/>
    <n v="0"/>
    <n v="0"/>
    <x v="1"/>
    <n v="11900"/>
    <x v="2"/>
    <x v="1"/>
    <n v="0"/>
    <x v="1"/>
    <x v="1"/>
    <x v="1"/>
    <n v="0"/>
    <x v="1"/>
    <x v="1"/>
    <x v="1"/>
    <x v="1"/>
    <x v="0"/>
    <x v="0"/>
    <x v="0"/>
    <x v="0"/>
    <x v="0"/>
    <x v="0"/>
    <x v="0"/>
    <x v="0"/>
    <x v="0"/>
    <m/>
    <x v="0"/>
    <x v="0"/>
    <x v="0"/>
    <x v="0"/>
    <x v="0"/>
    <m/>
    <m/>
    <x v="0"/>
    <s v="NIELSON AND ASSOCIATES CODY ID No D5209"/>
    <s v="13080"/>
    <m/>
    <d v="2006-08-29T00:00:00"/>
  </r>
  <r>
    <x v="1"/>
    <s v="T31N R109W S36 fLANCE"/>
    <n v="5563"/>
    <x v="0"/>
    <x v="1"/>
    <s v="PINEDALE"/>
    <s v="NE NE"/>
    <n v="36"/>
    <n v="31"/>
    <n v="109"/>
    <n v="42.616059999999997"/>
    <n v="-109.77329"/>
    <s v="4903524406"/>
    <s v="36-8.5D PETROGULF STATE"/>
    <x v="0"/>
    <s v="LANCE"/>
    <m/>
    <m/>
    <n v="421"/>
    <x v="0"/>
    <n v="12636"/>
    <n v="13057"/>
    <n v="13342"/>
    <n v="12600"/>
    <x v="1"/>
    <m/>
    <n v="6.64"/>
    <x v="1"/>
    <n v="72"/>
    <n v="19"/>
    <n v="3405"/>
    <n v="0"/>
    <x v="1"/>
    <n v="5000"/>
    <n v="903"/>
    <n v="0"/>
    <x v="1"/>
    <n v="0"/>
    <n v="9454"/>
    <x v="0"/>
    <s v="NIELSON &amp; ASSOCIATES INC"/>
    <n v="3.5928"/>
    <n v="1.56351"/>
    <n v="148.11750000000001"/>
    <n v="0"/>
    <n v="153.27380999999997"/>
    <n v="141.05000000000001"/>
    <n v="14.800169999999998"/>
    <n v="0"/>
    <x v="1"/>
    <n v="0"/>
    <n v="155.85016999999999"/>
    <n v="-8.3343906221705049E-3"/>
    <n v="9399"/>
    <n v="-2.9173075903039304E-3"/>
    <n v="2.3440403810670595E-2"/>
    <n v="1.0200764240152968E-2"/>
    <n v="0.96635883194917649"/>
    <n v="0.90503590724347616"/>
    <n v="9.4964092756523774E-2"/>
    <n v="0"/>
    <x v="1"/>
    <n v="55"/>
    <x v="1"/>
    <n v="0"/>
    <n v="0.73"/>
    <x v="2"/>
    <n v="0"/>
    <x v="1"/>
    <x v="1"/>
    <n v="0"/>
    <x v="1"/>
    <x v="1"/>
    <x v="1"/>
    <n v="0"/>
    <x v="1"/>
    <x v="1"/>
    <x v="1"/>
    <x v="1"/>
    <x v="0"/>
    <x v="0"/>
    <x v="0"/>
    <x v="0"/>
    <x v="0"/>
    <x v="0"/>
    <x v="0"/>
    <x v="0"/>
    <x v="0"/>
    <m/>
    <x v="0"/>
    <x v="0"/>
    <x v="0"/>
    <x v="0"/>
    <x v="0"/>
    <s v="PRODUCED WATER"/>
    <m/>
    <x v="0"/>
    <s v="BJ SERVICES ROCKY MOUNTAIN REGION LAB"/>
    <m/>
    <s v="12636-13057"/>
    <d v="2007-05-22T00:00:00"/>
  </r>
  <r>
    <x v="1"/>
    <s v="T31N R109W S36 fLANCE"/>
    <n v="4601"/>
    <x v="0"/>
    <x v="1"/>
    <s v="PINEDALE"/>
    <s v="SW NE"/>
    <n v="36"/>
    <n v="31"/>
    <n v="109"/>
    <n v="42.616210000000002"/>
    <n v="-109.77884"/>
    <s v="4903523678"/>
    <s v="36-2D PETROGULF STATE"/>
    <x v="0"/>
    <s v="LANCE"/>
    <m/>
    <m/>
    <n v="1165"/>
    <x v="0"/>
    <n v="11757"/>
    <n v="12922"/>
    <n v="13040"/>
    <n v="13040"/>
    <x v="3"/>
    <d v="2005-05-19T00:00:00"/>
    <n v="7.2"/>
    <x v="1"/>
    <n v="63"/>
    <n v="0"/>
    <n v="3570"/>
    <n v="36"/>
    <x v="1"/>
    <n v="5730"/>
    <n v="982"/>
    <n v="0"/>
    <x v="1"/>
    <n v="2"/>
    <n v="13000"/>
    <x v="0"/>
    <s v="PETROGULF CORPORATION"/>
    <n v="3.1436999999999999"/>
    <n v="0"/>
    <n v="155.29499999999999"/>
    <n v="0.92087999999999992"/>
    <n v="159.35957999999999"/>
    <n v="161.64329999999998"/>
    <n v="16.09498"/>
    <n v="0"/>
    <x v="1"/>
    <n v="4.1640000000000003E-2"/>
    <n v="177.77991999999998"/>
    <n v="-5.4637145751239416E-2"/>
    <n v="10383"/>
    <n v="-0.11191891545139632"/>
    <n v="1.972708512409483E-2"/>
    <n v="0"/>
    <n v="0.98027291487590518"/>
    <n v="0.90923260624709479"/>
    <n v="9.0533171575282526E-2"/>
    <n v="2.342221776227597E-4"/>
    <x v="1"/>
    <n v="0"/>
    <x v="1"/>
    <n v="10400"/>
    <n v="44.4"/>
    <x v="3"/>
    <n v="22500"/>
    <x v="2"/>
    <x v="1"/>
    <n v="0"/>
    <x v="1"/>
    <x v="1"/>
    <x v="1"/>
    <n v="0"/>
    <x v="1"/>
    <x v="1"/>
    <x v="1"/>
    <x v="1"/>
    <x v="0"/>
    <x v="0"/>
    <x v="0"/>
    <x v="0"/>
    <x v="0"/>
    <x v="0"/>
    <x v="0"/>
    <x v="0"/>
    <x v="0"/>
    <m/>
    <x v="0"/>
    <x v="0"/>
    <x v="0"/>
    <x v="0"/>
    <x v="0"/>
    <s v="FORMATION WATER"/>
    <n v="20050519"/>
    <x v="0"/>
    <s v="WYOMING ANALYTICAL LABS ROCK SPRINGS ID No D2017"/>
    <s v="7156"/>
    <s v="11757-12922"/>
    <d v="2005-05-25T00:00:00"/>
  </r>
  <r>
    <x v="1"/>
    <s v="T31N R109W S36 fLANCE"/>
    <n v="4602"/>
    <x v="0"/>
    <x v="1"/>
    <s v="PINEDALE"/>
    <s v="SW NE"/>
    <n v="36"/>
    <n v="31"/>
    <n v="109"/>
    <n v="42.616259999999997"/>
    <n v="-109.77706000000001"/>
    <s v="4903522472"/>
    <s v="36-1 PETROGULF STATE"/>
    <x v="0"/>
    <s v="LANCE"/>
    <m/>
    <m/>
    <n v="1590"/>
    <x v="0"/>
    <n v="11460"/>
    <n v="13050"/>
    <n v="13326"/>
    <n v="13158"/>
    <x v="3"/>
    <d v="2005-05-19T00:00:00"/>
    <n v="7.24"/>
    <x v="1"/>
    <n v="68"/>
    <n v="0"/>
    <n v="3770"/>
    <n v="37"/>
    <x v="1"/>
    <n v="6100"/>
    <n v="972"/>
    <n v="0"/>
    <x v="1"/>
    <n v="7"/>
    <n v="12500"/>
    <x v="0"/>
    <s v="PETROGULF CORPORATION"/>
    <n v="3.3932000000000002"/>
    <n v="0"/>
    <n v="163.995"/>
    <n v="0.94645999999999997"/>
    <n v="168.33465999999999"/>
    <n v="172.08099999999999"/>
    <n v="15.931079999999998"/>
    <n v="0"/>
    <x v="1"/>
    <n v="0.14574000000000001"/>
    <n v="188.15781999999999"/>
    <n v="-5.5606109839960727E-2"/>
    <n v="10954"/>
    <n v="-6.5916261618487251E-2"/>
    <n v="2.0157464897603384E-2"/>
    <n v="0"/>
    <n v="0.97984253510239661"/>
    <n v="0.91455672690085377"/>
    <n v="8.4668710553725587E-2"/>
    <n v="7.7456254542064746E-4"/>
    <x v="1"/>
    <n v="0"/>
    <x v="1"/>
    <n v="11000"/>
    <n v="46.7"/>
    <x v="3"/>
    <n v="21400"/>
    <x v="2"/>
    <x v="1"/>
    <n v="0"/>
    <x v="1"/>
    <x v="1"/>
    <x v="1"/>
    <n v="0"/>
    <x v="1"/>
    <x v="1"/>
    <x v="1"/>
    <x v="1"/>
    <x v="0"/>
    <x v="0"/>
    <x v="0"/>
    <x v="0"/>
    <x v="0"/>
    <x v="0"/>
    <x v="0"/>
    <x v="0"/>
    <x v="0"/>
    <m/>
    <x v="0"/>
    <x v="0"/>
    <x v="0"/>
    <x v="0"/>
    <x v="0"/>
    <s v="FORMATION WATER"/>
    <n v="20050519"/>
    <x v="0"/>
    <s v="WYOMING ANALYTICAL LABS ROCK SPRINGS ID No D2016"/>
    <s v="8196"/>
    <s v="11460-13050"/>
    <d v="2005-05-25T00:00:00"/>
  </r>
  <r>
    <x v="1"/>
    <s v="T31N R109W S36 fLANCE"/>
    <n v="5565"/>
    <x v="0"/>
    <x v="1"/>
    <s v="PINEDALE"/>
    <s v="SE NE"/>
    <n v="36"/>
    <n v="31"/>
    <n v="109"/>
    <n v="42.616464000000001"/>
    <n v="-109.774385"/>
    <s v="4903525014"/>
    <s v="36-1-3 RIVERSIDE"/>
    <x v="0"/>
    <s v="LANCE"/>
    <m/>
    <m/>
    <n v="4344"/>
    <x v="0"/>
    <n v="8581"/>
    <n v="12925"/>
    <n v="13113"/>
    <n v="13073"/>
    <x v="1"/>
    <m/>
    <n v="7.25"/>
    <x v="1"/>
    <n v="56"/>
    <n v="19"/>
    <n v="3625"/>
    <n v="0"/>
    <x v="1"/>
    <n v="5000"/>
    <n v="1342"/>
    <n v="0"/>
    <x v="1"/>
    <n v="0"/>
    <n v="10052"/>
    <x v="0"/>
    <s v="NIELSON &amp; ASSOCIATES INC"/>
    <n v="2.7944"/>
    <n v="1.56351"/>
    <n v="157.6875"/>
    <n v="0"/>
    <n v="162.04541"/>
    <n v="141.05000000000001"/>
    <n v="21.995379999999997"/>
    <n v="0"/>
    <x v="1"/>
    <n v="0"/>
    <n v="163.04537999999997"/>
    <n v="-3.0759714847657239E-3"/>
    <n v="10042"/>
    <n v="-4.9766099333134267E-4"/>
    <n v="1.7244548919960152E-2"/>
    <n v="9.6485917126563469E-3"/>
    <n v="0.9731068593673835"/>
    <n v="0.86509657618020219"/>
    <n v="0.13490342381979792"/>
    <n v="0"/>
    <x v="1"/>
    <n v="10"/>
    <x v="1"/>
    <n v="0"/>
    <n v="1.01"/>
    <x v="2"/>
    <n v="0"/>
    <x v="1"/>
    <x v="1"/>
    <n v="0"/>
    <x v="1"/>
    <x v="1"/>
    <x v="1"/>
    <n v="0"/>
    <x v="1"/>
    <x v="1"/>
    <x v="1"/>
    <x v="1"/>
    <x v="0"/>
    <x v="0"/>
    <x v="0"/>
    <x v="0"/>
    <x v="0"/>
    <x v="0"/>
    <x v="0"/>
    <x v="0"/>
    <x v="0"/>
    <m/>
    <x v="0"/>
    <x v="0"/>
    <x v="0"/>
    <x v="0"/>
    <x v="0"/>
    <s v="PRODUCED WATERQ"/>
    <m/>
    <x v="0"/>
    <s v="BJ SERVICES ROCKY MOUNTAIN REGION OAB"/>
    <m/>
    <s v="8581-12925"/>
    <d v="2007-05-22T00:00:00"/>
  </r>
  <r>
    <x v="1"/>
    <s v="T31N R109W S36 fLANCE"/>
    <n v="5566"/>
    <x v="0"/>
    <x v="1"/>
    <s v="PINEDALE"/>
    <s v="NW SE"/>
    <n v="36"/>
    <n v="31"/>
    <n v="109"/>
    <n v="42.60998"/>
    <n v="-109.78646999999999"/>
    <s v="4903523587"/>
    <s v="36-10 PETROGULF STATE"/>
    <x v="0"/>
    <s v="LANCE"/>
    <m/>
    <m/>
    <n v="4381"/>
    <x v="0"/>
    <n v="8522"/>
    <n v="12903"/>
    <n v="13200"/>
    <n v="13102"/>
    <x v="1"/>
    <m/>
    <n v="6.94"/>
    <x v="1"/>
    <n v="72"/>
    <n v="10"/>
    <n v="3557"/>
    <n v="0"/>
    <x v="1"/>
    <n v="5000"/>
    <n v="1293"/>
    <n v="0"/>
    <x v="1"/>
    <n v="0"/>
    <n v="10002"/>
    <x v="0"/>
    <s v="NIELSON &amp; ASSOCIATES INC"/>
    <n v="3.5928"/>
    <n v="0.82289999999999996"/>
    <n v="154.7295"/>
    <n v="0"/>
    <n v="159.14519999999999"/>
    <n v="141.05000000000001"/>
    <n v="21.192269999999997"/>
    <n v="0"/>
    <x v="1"/>
    <n v="0"/>
    <n v="162.24226999999999"/>
    <n v="-9.6365611266674527E-3"/>
    <n v="9932"/>
    <n v="-3.5115882411959464E-3"/>
    <n v="2.2575610197480039E-2"/>
    <n v="5.1707497304348485E-3"/>
    <n v="0.97225364007208515"/>
    <n v="0.8693788616246555"/>
    <n v="0.13062113837534448"/>
    <n v="0"/>
    <x v="1"/>
    <n v="70"/>
    <x v="1"/>
    <n v="0"/>
    <n v="1.012"/>
    <x v="2"/>
    <n v="0"/>
    <x v="1"/>
    <x v="1"/>
    <n v="0"/>
    <x v="1"/>
    <x v="1"/>
    <x v="1"/>
    <n v="0"/>
    <x v="1"/>
    <x v="1"/>
    <x v="1"/>
    <x v="1"/>
    <x v="0"/>
    <x v="0"/>
    <x v="0"/>
    <x v="0"/>
    <x v="0"/>
    <x v="0"/>
    <x v="0"/>
    <x v="0"/>
    <x v="0"/>
    <m/>
    <x v="0"/>
    <x v="0"/>
    <x v="0"/>
    <x v="0"/>
    <x v="0"/>
    <s v="PRODUCED WATER"/>
    <m/>
    <x v="0"/>
    <s v="BJ SERVICES ROCKY MOUNTAIN REGION LAB"/>
    <m/>
    <s v="8522-12903"/>
    <d v="2007-05-22T00:00:00"/>
  </r>
  <r>
    <x v="1"/>
    <s v="T31N R109W S36 fLANCE"/>
    <n v="4718"/>
    <x v="0"/>
    <x v="1"/>
    <s v="PINEDALE"/>
    <s v="SE SE"/>
    <n v="36"/>
    <n v="31"/>
    <n v="109"/>
    <n v="42.607370000000003"/>
    <n v="-109.77374"/>
    <s v="4903523551"/>
    <s v="36-16"/>
    <x v="0"/>
    <s v="LANCE"/>
    <m/>
    <m/>
    <m/>
    <x v="0"/>
    <s v="7198"/>
    <m/>
    <n v="13160"/>
    <n v="13108"/>
    <x v="3"/>
    <d v="2005-05-19T00:00:00"/>
    <n v="6.88"/>
    <x v="1"/>
    <n v="68"/>
    <n v="0"/>
    <n v="4040"/>
    <n v="36"/>
    <x v="1"/>
    <n v="6900"/>
    <n v="1010"/>
    <n v="0"/>
    <x v="1"/>
    <n v="12"/>
    <n v="14000"/>
    <x v="0"/>
    <s v="NIELSON &amp; ASSOCIATES INC"/>
    <n v="3.3932000000000002"/>
    <n v="0"/>
    <n v="175.74"/>
    <n v="0.92087999999999992"/>
    <n v="180.05408"/>
    <n v="194.649"/>
    <n v="16.553899999999999"/>
    <n v="0"/>
    <x v="1"/>
    <n v="0.24984000000000001"/>
    <n v="211.45274000000001"/>
    <n v="-8.0199522450209185E-2"/>
    <n v="12066"/>
    <n v="-7.419627100437351E-2"/>
    <n v="1.8845449100625768E-2"/>
    <n v="0"/>
    <n v="0.9811545508993742"/>
    <n v="0.92053193541024814"/>
    <n v="7.8286523976941594E-2"/>
    <n v="1.1815406128102195E-3"/>
    <x v="1"/>
    <n v="82"/>
    <x v="1"/>
    <n v="12500"/>
    <n v="41.2"/>
    <x v="3"/>
    <n v="24300"/>
    <x v="2"/>
    <x v="1"/>
    <n v="0"/>
    <x v="1"/>
    <x v="1"/>
    <x v="1"/>
    <n v="0"/>
    <x v="1"/>
    <x v="1"/>
    <x v="1"/>
    <x v="1"/>
    <x v="0"/>
    <x v="0"/>
    <x v="0"/>
    <x v="0"/>
    <x v="0"/>
    <x v="0"/>
    <x v="0"/>
    <x v="0"/>
    <x v="0"/>
    <m/>
    <x v="0"/>
    <x v="0"/>
    <x v="0"/>
    <x v="0"/>
    <x v="0"/>
    <s v="FORMATION WATER"/>
    <n v="20050519"/>
    <x v="0"/>
    <s v="WYOMING ANALYTICAL LABS ROCK SPRINGS ID No D2012"/>
    <s v="7198"/>
    <m/>
    <d v="2005-05-25T00:00:00"/>
  </r>
  <r>
    <x v="1"/>
    <s v="T31N R109W S36 fLANCE"/>
    <n v="4719"/>
    <x v="0"/>
    <x v="1"/>
    <s v="PINEDALE"/>
    <s v="SE NE"/>
    <n v="36"/>
    <n v="31"/>
    <n v="109"/>
    <n v="42.614820000000002"/>
    <n v="-109.77421"/>
    <s v="4903523459"/>
    <s v="36-8"/>
    <x v="0"/>
    <s v="LANCE"/>
    <m/>
    <m/>
    <m/>
    <x v="0"/>
    <s v="7162"/>
    <m/>
    <n v="13520"/>
    <n v="13470"/>
    <x v="3"/>
    <d v="2005-05-19T00:00:00"/>
    <n v="7.31"/>
    <x v="1"/>
    <n v="50"/>
    <n v="0"/>
    <n v="3550"/>
    <n v="36"/>
    <x v="1"/>
    <n v="5750"/>
    <n v="1030"/>
    <n v="0"/>
    <x v="1"/>
    <n v="6"/>
    <n v="12500"/>
    <x v="0"/>
    <s v="NIELSON &amp; ASSOCIATES INC"/>
    <n v="2.4950000000000001"/>
    <n v="0"/>
    <n v="154.42500000000001"/>
    <n v="0.92087999999999992"/>
    <n v="157.84088"/>
    <n v="162.20750000000001"/>
    <n v="16.881699999999999"/>
    <n v="0"/>
    <x v="1"/>
    <n v="0.12492"/>
    <n v="179.21411999999998"/>
    <n v="-6.3411728056251906E-2"/>
    <n v="10422"/>
    <n v="-9.0655265683622727E-2"/>
    <n v="1.5807058348889083E-2"/>
    <n v="0"/>
    <n v="0.98419294165111093"/>
    <n v="0.90510446386702115"/>
    <n v="9.4198492841970266E-2"/>
    <n v="6.9704329100854338E-4"/>
    <x v="1"/>
    <n v="0"/>
    <x v="1"/>
    <n v="10400"/>
    <n v="46.3"/>
    <x v="3"/>
    <n v="21600"/>
    <x v="2"/>
    <x v="1"/>
    <n v="0"/>
    <x v="1"/>
    <x v="1"/>
    <x v="1"/>
    <n v="0"/>
    <x v="1"/>
    <x v="1"/>
    <x v="1"/>
    <x v="1"/>
    <x v="0"/>
    <x v="0"/>
    <x v="0"/>
    <x v="0"/>
    <x v="0"/>
    <x v="0"/>
    <x v="0"/>
    <x v="0"/>
    <x v="0"/>
    <m/>
    <x v="0"/>
    <x v="0"/>
    <x v="0"/>
    <x v="0"/>
    <x v="0"/>
    <s v="FORMATION WATER"/>
    <n v="20050519"/>
    <x v="0"/>
    <s v="WYOMING ANALYTICAL LABS ROCK SPRINGS ID No D2014"/>
    <s v="7162"/>
    <m/>
    <d v="2005-05-25T00:00:00"/>
  </r>
  <r>
    <x v="1"/>
    <s v="T31N R109W S36 fLANCE"/>
    <n v="5564"/>
    <x v="0"/>
    <x v="1"/>
    <s v="PINEDALE"/>
    <s v="NE NE"/>
    <n v="36"/>
    <n v="31"/>
    <n v="109"/>
    <n v="42.617033999999997"/>
    <n v="-109.77422300000001"/>
    <s v="4903525013"/>
    <s v="36-1-2 RIVERSIDE"/>
    <x v="0"/>
    <s v="LANCE"/>
    <m/>
    <m/>
    <m/>
    <x v="0"/>
    <s v="7133"/>
    <m/>
    <n v="13300"/>
    <n v="13249"/>
    <x v="1"/>
    <m/>
    <n v="7.26"/>
    <x v="1"/>
    <n v="56"/>
    <n v="15"/>
    <n v="3596"/>
    <n v="0"/>
    <x v="1"/>
    <n v="5000"/>
    <n v="1244"/>
    <n v="0"/>
    <x v="1"/>
    <n v="0"/>
    <n v="9923"/>
    <x v="0"/>
    <s v="NIELSON &amp; ASSOCIATES INC"/>
    <n v="2.7944"/>
    <n v="1.2343500000000001"/>
    <n v="156.42599999999999"/>
    <n v="0"/>
    <n v="160.45474999999999"/>
    <n v="141.05000000000001"/>
    <n v="20.389159999999997"/>
    <n v="0"/>
    <x v="1"/>
    <n v="0"/>
    <n v="161.43915999999999"/>
    <n v="-3.0581814983700589E-3"/>
    <n v="9911"/>
    <n v="-6.0502167994353135E-4"/>
    <n v="1.7415501878255395E-2"/>
    <n v="7.6928230544748609E-3"/>
    <n v="0.9748916750672697"/>
    <n v="0.87370375316620819"/>
    <n v="0.12629624683379173"/>
    <n v="0"/>
    <x v="1"/>
    <n v="12"/>
    <x v="1"/>
    <n v="0"/>
    <n v="0.72"/>
    <x v="2"/>
    <n v="0"/>
    <x v="1"/>
    <x v="1"/>
    <n v="0"/>
    <x v="1"/>
    <x v="1"/>
    <x v="1"/>
    <n v="0"/>
    <x v="1"/>
    <x v="1"/>
    <x v="1"/>
    <x v="1"/>
    <x v="0"/>
    <x v="0"/>
    <x v="0"/>
    <x v="0"/>
    <x v="0"/>
    <x v="0"/>
    <x v="0"/>
    <x v="0"/>
    <x v="0"/>
    <m/>
    <x v="0"/>
    <x v="0"/>
    <x v="0"/>
    <x v="0"/>
    <x v="0"/>
    <s v="PRODUCED WATER"/>
    <m/>
    <x v="0"/>
    <s v="BJ SERVICES ROCKY MOUNTAIN REGION LAB"/>
    <s v="7133"/>
    <m/>
    <d v="2007-05-22T00:00:00"/>
  </r>
  <r>
    <x v="1"/>
    <s v="T31N R109W S36 fLANCE"/>
    <n v="5562"/>
    <x v="0"/>
    <x v="1"/>
    <s v="PINEDALE"/>
    <s v="NE NE"/>
    <n v="36"/>
    <n v="31"/>
    <n v="109"/>
    <n v="42.616506000000001"/>
    <n v="-109.774486"/>
    <s v="4903524537"/>
    <s v="36-2.5D PETROGULF STATE"/>
    <x v="0"/>
    <s v="LANCE"/>
    <m/>
    <m/>
    <n v="3199"/>
    <x v="0"/>
    <n v="3937"/>
    <n v="7136"/>
    <n v="14000"/>
    <n v="13241"/>
    <x v="1"/>
    <m/>
    <n v="6.98"/>
    <x v="1"/>
    <n v="72"/>
    <n v="19"/>
    <n v="4149"/>
    <n v="0"/>
    <x v="1"/>
    <n v="6000"/>
    <n v="1122"/>
    <n v="0"/>
    <x v="1"/>
    <n v="0"/>
    <n v="11398"/>
    <x v="0"/>
    <s v="NIELSON &amp; ASSOCIATES INC"/>
    <n v="3.5928"/>
    <n v="1.56351"/>
    <n v="180.48149999999998"/>
    <n v="0"/>
    <n v="185.63780999999997"/>
    <n v="169.26"/>
    <n v="18.389579999999999"/>
    <n v="0"/>
    <x v="1"/>
    <n v="0"/>
    <n v="187.64957999999999"/>
    <n v="-5.3893328676332007E-3"/>
    <n v="11362"/>
    <n v="-1.5817223198594025E-3"/>
    <n v="1.9353815906360889E-2"/>
    <n v="8.4223682664646832E-3"/>
    <n v="0.97222381582717443"/>
    <n v="0.90200042014482529"/>
    <n v="9.799957985517474E-2"/>
    <n v="0"/>
    <x v="1"/>
    <n v="35"/>
    <x v="1"/>
    <n v="0"/>
    <n v="0.61"/>
    <x v="2"/>
    <n v="0"/>
    <x v="1"/>
    <x v="1"/>
    <n v="0"/>
    <x v="1"/>
    <x v="1"/>
    <x v="1"/>
    <n v="0"/>
    <x v="1"/>
    <x v="1"/>
    <x v="1"/>
    <x v="1"/>
    <x v="0"/>
    <x v="0"/>
    <x v="0"/>
    <x v="0"/>
    <x v="0"/>
    <x v="0"/>
    <x v="0"/>
    <x v="0"/>
    <x v="0"/>
    <m/>
    <x v="0"/>
    <x v="0"/>
    <x v="0"/>
    <x v="0"/>
    <x v="0"/>
    <s v="PRODUCED WATER"/>
    <m/>
    <x v="0"/>
    <s v="BJ SERVICES ROCKY MOUNTAIN REGION LAB"/>
    <m/>
    <s v="3937-7136"/>
    <d v="2007-05-22T00:00:00"/>
  </r>
  <r>
    <x v="1"/>
    <s v="T31N R109W S03 fLANCE"/>
    <n v="5560"/>
    <x v="0"/>
    <x v="1"/>
    <s v="PINEDALE"/>
    <s v="SE SE"/>
    <n v="3"/>
    <n v="31"/>
    <n v="109"/>
    <n v="42.682380000000002"/>
    <n v="-109.81161899999999"/>
    <s v="4903522871"/>
    <s v="16-3 RIVERSIDE"/>
    <x v="0"/>
    <s v="LANCE"/>
    <m/>
    <m/>
    <n v="4659"/>
    <x v="0"/>
    <n v="8227"/>
    <n v="12886"/>
    <n v="13045"/>
    <m/>
    <x v="2"/>
    <m/>
    <n v="6.73"/>
    <x v="1"/>
    <n v="63"/>
    <n v="7"/>
    <n v="3686"/>
    <n v="25"/>
    <x v="1"/>
    <n v="5250"/>
    <n v="842"/>
    <n v="0"/>
    <x v="1"/>
    <n v="52"/>
    <n v="10020"/>
    <x v="0"/>
    <s v="ULTRA RESOURCES INC"/>
    <n v="3.1436999999999999"/>
    <n v="0.57603000000000004"/>
    <n v="160.34099999999998"/>
    <n v="0.63949999999999996"/>
    <n v="164.70022999999998"/>
    <n v="148.10249999999999"/>
    <n v="13.800379999999999"/>
    <n v="0"/>
    <x v="1"/>
    <n v="1.08264"/>
    <n v="162.98551999999998"/>
    <n v="5.2327878157655515E-3"/>
    <n v="9925"/>
    <n v="-4.7630985209325648E-3"/>
    <n v="1.9087405038839354E-2"/>
    <n v="3.4974450248187274E-3"/>
    <n v="0.97741514993634193"/>
    <n v="0.90868501692665715"/>
    <n v="8.4672429796217488E-2"/>
    <n v="6.6425532771254786E-3"/>
    <x v="1"/>
    <n v="24.45"/>
    <x v="1"/>
    <n v="9324"/>
    <n v="0.66"/>
    <x v="4"/>
    <n v="0"/>
    <x v="1"/>
    <x v="1"/>
    <n v="0"/>
    <x v="1"/>
    <x v="1"/>
    <x v="1"/>
    <n v="0"/>
    <x v="1"/>
    <x v="1"/>
    <x v="1"/>
    <x v="1"/>
    <x v="0"/>
    <x v="0"/>
    <x v="0"/>
    <x v="0"/>
    <x v="0"/>
    <x v="0"/>
    <x v="0"/>
    <x v="0"/>
    <x v="0"/>
    <m/>
    <x v="0"/>
    <x v="0"/>
    <x v="0"/>
    <x v="0"/>
    <x v="0"/>
    <m/>
    <m/>
    <x v="0"/>
    <s v="ENERGY LABS CASPER ID No C07070799-09"/>
    <m/>
    <s v="8227-12886"/>
    <d v="2007-07-26T00:00:00"/>
  </r>
  <r>
    <x v="1"/>
    <s v="T31N R109W S02 fLANCE"/>
    <n v="5559"/>
    <x v="0"/>
    <x v="1"/>
    <s v="PINEDALE"/>
    <s v="NW NE"/>
    <n v="2"/>
    <n v="31"/>
    <n v="109"/>
    <n v="42.692182000000003"/>
    <n v="-109.79817"/>
    <s v="4903522570"/>
    <s v="2-2 RIVERSIDE"/>
    <x v="0"/>
    <s v="LANCE"/>
    <m/>
    <m/>
    <n v="3894"/>
    <x v="0"/>
    <n v="8574"/>
    <n v="12468"/>
    <n v="12608"/>
    <n v="12569"/>
    <x v="2"/>
    <m/>
    <n v="6.62"/>
    <x v="1"/>
    <n v="76"/>
    <n v="9"/>
    <n v="3634"/>
    <n v="27"/>
    <x v="1"/>
    <n v="5318"/>
    <n v="659"/>
    <n v="0"/>
    <x v="1"/>
    <n v="46"/>
    <n v="9870"/>
    <x v="0"/>
    <s v="ULTRA RESOURCES INC"/>
    <n v="3.7923999999999998"/>
    <n v="0.74060999999999999"/>
    <n v="158.07899999999998"/>
    <n v="0.69065999999999994"/>
    <n v="163.30266999999998"/>
    <n v="150.02078"/>
    <n v="10.80101"/>
    <n v="0"/>
    <x v="1"/>
    <n v="0.95772000000000013"/>
    <n v="161.77950999999999"/>
    <n v="4.685461380872954E-3"/>
    <n v="9769"/>
    <n v="-5.142828046234533E-3"/>
    <n v="2.3223135298400206E-2"/>
    <n v="4.5351983528499574E-3"/>
    <n v="0.97224166634874987"/>
    <n v="0.92731632083692184"/>
    <n v="6.6763770022544883E-2"/>
    <n v="5.9199091405333108E-3"/>
    <x v="1"/>
    <n v="45.37"/>
    <x v="1"/>
    <n v="9285"/>
    <n v="0.66300000000000003"/>
    <x v="4"/>
    <n v="0"/>
    <x v="1"/>
    <x v="1"/>
    <n v="0"/>
    <x v="1"/>
    <x v="1"/>
    <x v="1"/>
    <n v="0"/>
    <x v="1"/>
    <x v="1"/>
    <x v="1"/>
    <x v="1"/>
    <x v="0"/>
    <x v="0"/>
    <x v="0"/>
    <x v="0"/>
    <x v="0"/>
    <x v="0"/>
    <x v="0"/>
    <x v="0"/>
    <x v="0"/>
    <m/>
    <x v="0"/>
    <x v="0"/>
    <x v="0"/>
    <x v="0"/>
    <x v="0"/>
    <m/>
    <m/>
    <x v="0"/>
    <s v="ENERGY LABS CASPER ID No C07070799-010"/>
    <m/>
    <s v="8574-12468"/>
    <d v="2007-07-26T00:00:00"/>
  </r>
  <r>
    <x v="0"/>
    <s v="T31N R108W S29 fFORT UNION"/>
    <n v="49007233"/>
    <x v="0"/>
    <x v="1"/>
    <s v="PINEDALE"/>
    <m/>
    <s v="29"/>
    <s v=" 31"/>
    <s v=" 108"/>
    <n v="42.623620000000003"/>
    <n v="-109.74039999999999"/>
    <s v="4903507020"/>
    <s v="UNIT NO. 2"/>
    <x v="0"/>
    <s v="FORT UNION"/>
    <m/>
    <m/>
    <n v="0"/>
    <x v="0"/>
    <m/>
    <m/>
    <n v="10694"/>
    <m/>
    <x v="1"/>
    <d v="1957-04-03T00:00:00"/>
    <n v="6.8000001907348633"/>
    <x v="0"/>
    <n v="290"/>
    <n v="35"/>
    <n v="4369"/>
    <n v="-3"/>
    <x v="0"/>
    <n v="7000"/>
    <n v="610"/>
    <m/>
    <x v="0"/>
    <n v="-3"/>
    <n v="11994"/>
    <x v="0"/>
    <m/>
    <n v="14.471"/>
    <n v="2.88015"/>
    <n v="190.05149999999998"/>
    <n v="0"/>
    <n v="207.40264999999997"/>
    <n v="197.47"/>
    <n v="9.9978999999999996"/>
    <m/>
    <x v="0"/>
    <n v="0"/>
    <n v="207.46789999999999"/>
    <n v="-1.5727797502141389E-4"/>
    <n v="12295"/>
    <n v="1.2392441022685167E-2"/>
    <n v="6.9772493263707103E-2"/>
    <n v="1.3886756027466382E-2"/>
    <n v="0.91634075070882659"/>
    <n v="0.95180989444632158"/>
    <n v="4.8190105553678426E-2"/>
    <n v="0"/>
    <x v="0"/>
    <m/>
    <x v="0"/>
    <m/>
    <m/>
    <x v="0"/>
    <m/>
    <x v="0"/>
    <x v="0"/>
    <m/>
    <x v="0"/>
    <x v="0"/>
    <x v="0"/>
    <m/>
    <x v="0"/>
    <x v="0"/>
    <x v="0"/>
    <x v="0"/>
    <x v="0"/>
    <x v="0"/>
    <x v="0"/>
    <x v="0"/>
    <x v="0"/>
    <x v="0"/>
    <x v="0"/>
    <x v="0"/>
    <x v="0"/>
    <m/>
    <x v="0"/>
    <x v="0"/>
    <x v="0"/>
    <x v="0"/>
    <x v="0"/>
    <s v="PRODUCTION WATER"/>
    <m/>
    <x v="0"/>
    <m/>
    <m/>
    <m/>
    <m/>
  </r>
  <r>
    <x v="1"/>
    <s v="T312N R109W S03 fLANCE"/>
    <n v="5558"/>
    <x v="0"/>
    <x v="1"/>
    <s v="PINEDALE"/>
    <s v="NE NW"/>
    <n v="3"/>
    <n v="312"/>
    <n v="109"/>
    <n v="42.693615000000001"/>
    <n v="-109.82334400000001"/>
    <s v="4903524065"/>
    <s v="3-3 RIVERSIDE"/>
    <x v="0"/>
    <s v="LANCE"/>
    <m/>
    <m/>
    <n v="4312"/>
    <x v="0"/>
    <n v="9096"/>
    <n v="13408"/>
    <n v="13620"/>
    <n v="13597"/>
    <x v="2"/>
    <m/>
    <n v="6.77"/>
    <x v="1"/>
    <n v="71"/>
    <n v="7"/>
    <n v="3322"/>
    <n v="26"/>
    <x v="1"/>
    <n v="4704"/>
    <n v="830"/>
    <n v="0"/>
    <x v="1"/>
    <n v="52"/>
    <n v="9170"/>
    <x v="0"/>
    <s v="ULTRA RESOURCES INC"/>
    <n v="3.5428999999999999"/>
    <n v="0.57603000000000004"/>
    <n v="144.50699999999998"/>
    <n v="0.66508"/>
    <n v="149.29100999999997"/>
    <n v="132.69983999999999"/>
    <n v="13.603699999999998"/>
    <n v="0"/>
    <x v="1"/>
    <n v="1.08264"/>
    <n v="147.38618"/>
    <n v="6.4205475318138737E-3"/>
    <n v="9012"/>
    <n v="-8.6899131008689907E-3"/>
    <n v="2.3731502653776677E-2"/>
    <n v="3.858437289693466E-3"/>
    <n v="0.97241006005652986"/>
    <n v="0.90035470082744529"/>
    <n v="9.2299698655599852E-2"/>
    <n v="7.3456005169548469E-3"/>
    <x v="1"/>
    <n v="46.33"/>
    <x v="1"/>
    <n v="8416"/>
    <n v="0.73"/>
    <x v="4"/>
    <n v="0"/>
    <x v="1"/>
    <x v="1"/>
    <n v="0"/>
    <x v="1"/>
    <x v="1"/>
    <x v="1"/>
    <n v="0"/>
    <x v="1"/>
    <x v="1"/>
    <x v="1"/>
    <x v="1"/>
    <x v="0"/>
    <x v="0"/>
    <x v="0"/>
    <x v="0"/>
    <x v="0"/>
    <x v="0"/>
    <x v="0"/>
    <x v="0"/>
    <x v="0"/>
    <m/>
    <x v="0"/>
    <x v="0"/>
    <x v="0"/>
    <x v="0"/>
    <x v="0"/>
    <m/>
    <m/>
    <x v="0"/>
    <s v="ENERGY LABS CASPER ID No C07070799-007"/>
    <m/>
    <s v="9096-13408"/>
    <d v="2007-07-26T00:00:00"/>
  </r>
  <r>
    <x v="1"/>
    <s v="T30N R114W S32 fMESAVERDE"/>
    <n v="3206"/>
    <x v="0"/>
    <x v="1"/>
    <s v="RILEY RIDGE"/>
    <s v="SE SE"/>
    <n v="32"/>
    <n v="30"/>
    <n v="114"/>
    <n v="42.535550000000001"/>
    <n v="-110.43832999999999"/>
    <s v="4903522333"/>
    <s v="44-32"/>
    <x v="0"/>
    <s v="MESAVERDE"/>
    <m/>
    <m/>
    <s v=""/>
    <x v="0"/>
    <m/>
    <m/>
    <n v="3370"/>
    <n v="3325"/>
    <x v="2"/>
    <d v="2002-03-22T00:00:00"/>
    <n v="7.29"/>
    <x v="1"/>
    <n v="152"/>
    <n v="49"/>
    <n v="3693"/>
    <m/>
    <x v="1"/>
    <n v="4760"/>
    <n v="2300"/>
    <m/>
    <x v="0"/>
    <n v="14"/>
    <n v="10988"/>
    <x v="0"/>
    <s v="INFINITY OIL AND GAS"/>
    <n v="7.5847999999999995"/>
    <n v="4.0322100000000001"/>
    <n v="160.6455"/>
    <n v="0"/>
    <n v="172.26250999999999"/>
    <n v="134.27959999999999"/>
    <n v="37.696999999999996"/>
    <n v="0"/>
    <x v="1"/>
    <n v="0.29148000000000002"/>
    <n v="172.26808"/>
    <n v="-1.6166924394161485E-5"/>
    <n v="10968"/>
    <n v="-9.1091273456002917E-4"/>
    <n v="4.4030474187331879E-2"/>
    <n v="2.3407356597787879E-2"/>
    <n v="0.93256216921488033"/>
    <n v="0.77948044698704477"/>
    <n v="0.2188275390310265"/>
    <n v="1.6920139819286313E-3"/>
    <x v="0"/>
    <n v="18"/>
    <x v="0"/>
    <m/>
    <m/>
    <x v="0"/>
    <m/>
    <x v="0"/>
    <x v="0"/>
    <m/>
    <x v="0"/>
    <x v="0"/>
    <x v="0"/>
    <m/>
    <x v="0"/>
    <x v="0"/>
    <x v="0"/>
    <x v="0"/>
    <x v="0"/>
    <x v="0"/>
    <x v="0"/>
    <x v="0"/>
    <x v="0"/>
    <x v="0"/>
    <x v="0"/>
    <x v="0"/>
    <x v="0"/>
    <m/>
    <x v="0"/>
    <x v="0"/>
    <x v="0"/>
    <x v="0"/>
    <x v="0"/>
    <m/>
    <n v="20020322"/>
    <x v="0"/>
    <s v="CHAMPION TECHNOLOGIES VERNAL UT - NO ID"/>
    <m/>
    <m/>
    <d v="2002-04-01T00:00:00"/>
  </r>
  <r>
    <x v="0"/>
    <s v="T30N R114W S19 fMESAVERDE"/>
    <n v="49001994"/>
    <x v="0"/>
    <x v="1"/>
    <m/>
    <m/>
    <s v="19"/>
    <s v=" 30"/>
    <s v=" 114"/>
    <n v="42.572220000000002"/>
    <n v="-110.46653999999999"/>
    <s v="4903506165"/>
    <s v="F-22-19-G UNIT"/>
    <x v="0"/>
    <s v="MESAVERDE"/>
    <m/>
    <m/>
    <n v="24"/>
    <x v="0"/>
    <n v="4056"/>
    <n v="4080"/>
    <n v="4502"/>
    <m/>
    <x v="0"/>
    <d v="1965-11-11T00:00:00"/>
    <n v="8.3999996185302734"/>
    <x v="0"/>
    <n v="33"/>
    <n v="10"/>
    <n v="1560"/>
    <n v="21"/>
    <x v="0"/>
    <n v="1260"/>
    <n v="1976"/>
    <m/>
    <x v="0"/>
    <n v="85"/>
    <n v="3993"/>
    <x v="0"/>
    <m/>
    <n v="1.6467000000000001"/>
    <n v="0.82289999999999996"/>
    <n v="67.86"/>
    <n v="0.53717999999999999"/>
    <n v="70.866780000000006"/>
    <n v="35.544599999999996"/>
    <n v="32.38664"/>
    <m/>
    <x v="0"/>
    <n v="1.7697000000000001"/>
    <n v="69.700940000000003"/>
    <n v="8.2937960436436104E-3"/>
    <n v="4942"/>
    <n v="0.10621152770005596"/>
    <n v="2.3236557382739838E-2"/>
    <n v="1.1611928748561736E-2"/>
    <n v="0.96515151386869846"/>
    <n v="0.50995868922284249"/>
    <n v="0.46465140929232801"/>
    <n v="2.5389901484829329E-2"/>
    <x v="0"/>
    <m/>
    <x v="0"/>
    <m/>
    <m/>
    <x v="0"/>
    <m/>
    <x v="0"/>
    <x v="0"/>
    <m/>
    <x v="0"/>
    <x v="0"/>
    <x v="0"/>
    <m/>
    <x v="0"/>
    <x v="0"/>
    <x v="0"/>
    <x v="0"/>
    <x v="0"/>
    <x v="0"/>
    <x v="0"/>
    <x v="0"/>
    <x v="0"/>
    <x v="0"/>
    <x v="0"/>
    <x v="0"/>
    <x v="0"/>
    <m/>
    <x v="0"/>
    <x v="0"/>
    <x v="0"/>
    <x v="0"/>
    <x v="0"/>
    <s v="DST NO. 4 (BOTTOM)"/>
    <m/>
    <x v="0"/>
    <m/>
    <m/>
    <m/>
    <m/>
  </r>
  <r>
    <x v="0"/>
    <s v="T30N R113W S23 fWASATCH/ALMY"/>
    <n v="49007665"/>
    <x v="0"/>
    <x v="1"/>
    <s v="BIG PINEY-LABARGE"/>
    <m/>
    <s v="23"/>
    <s v=" 30"/>
    <s v=" 113"/>
    <n v="42.578000000000003"/>
    <n v="-110.27074"/>
    <s v="4903520123"/>
    <s v="UNIT NO. 2-23"/>
    <x v="0"/>
    <s v="WASATCH/ALMY"/>
    <m/>
    <m/>
    <n v="4"/>
    <x v="0"/>
    <n v="2956"/>
    <n v="2960"/>
    <m/>
    <m/>
    <x v="1"/>
    <d v="1970-09-30T00:00:00"/>
    <n v="7.3000001907348633"/>
    <x v="0"/>
    <n v="36"/>
    <n v="15"/>
    <n v="1699"/>
    <n v="18"/>
    <x v="0"/>
    <n v="1920"/>
    <n v="1293"/>
    <m/>
    <x v="0"/>
    <n v="98"/>
    <n v="4423"/>
    <x v="0"/>
    <m/>
    <n v="1.7964"/>
    <n v="1.2343500000000001"/>
    <n v="73.906499999999994"/>
    <n v="0.46043999999999996"/>
    <n v="77.397689999999997"/>
    <n v="54.163199999999996"/>
    <n v="21.192269999999997"/>
    <m/>
    <x v="0"/>
    <n v="2.0403600000000002"/>
    <n v="77.395830000000004"/>
    <n v="1.2016006871563704E-5"/>
    <n v="5076"/>
    <n v="6.8744078324034105E-2"/>
    <n v="2.3209995026983364E-2"/>
    <n v="1.5948150390534911E-2"/>
    <n v="0.96084185458248172"/>
    <n v="0.69982064925203324"/>
    <n v="0.27381669012400273"/>
    <n v="2.6362660623963849E-2"/>
    <x v="0"/>
    <m/>
    <x v="0"/>
    <m/>
    <m/>
    <x v="0"/>
    <m/>
    <x v="0"/>
    <x v="0"/>
    <m/>
    <x v="0"/>
    <x v="0"/>
    <x v="0"/>
    <m/>
    <x v="0"/>
    <x v="0"/>
    <x v="0"/>
    <x v="0"/>
    <x v="0"/>
    <x v="0"/>
    <x v="0"/>
    <x v="0"/>
    <x v="0"/>
    <x v="0"/>
    <x v="0"/>
    <x v="0"/>
    <x v="0"/>
    <m/>
    <x v="0"/>
    <x v="0"/>
    <x v="0"/>
    <x v="0"/>
    <x v="0"/>
    <s v="PRODUCED (9/28/70)"/>
    <m/>
    <x v="0"/>
    <m/>
    <m/>
    <m/>
    <m/>
  </r>
  <r>
    <x v="1"/>
    <s v="T30N R112W S32 f"/>
    <n v="1238"/>
    <x v="0"/>
    <x v="1"/>
    <m/>
    <s v="NE SW"/>
    <n v="32"/>
    <n v="30"/>
    <n v="112"/>
    <n v="42.541060000000002"/>
    <n v="-110.21416000000001"/>
    <s v="4903521089"/>
    <s v="1-32 EXPEN"/>
    <x v="0"/>
    <s v="WASATCH"/>
    <m/>
    <m/>
    <s v=""/>
    <x v="0"/>
    <m/>
    <m/>
    <n v="4011"/>
    <m/>
    <x v="0"/>
    <d v="1990-09-16T00:00:00"/>
    <n v="8"/>
    <x v="1"/>
    <n v="20"/>
    <n v="9"/>
    <n v="1440"/>
    <n v="30"/>
    <x v="1"/>
    <n v="1480"/>
    <n v="1260"/>
    <n v="0"/>
    <x v="1"/>
    <n v="46"/>
    <n v="3660"/>
    <x v="0"/>
    <s v="ENRON OIL AND GAS"/>
    <n v="0.998"/>
    <n v="0.74060999999999999"/>
    <n v="62.64"/>
    <n v="0.76739999999999997"/>
    <n v="65.14600999999999"/>
    <n v="41.750799999999998"/>
    <n v="20.651399999999999"/>
    <n v="0"/>
    <x v="1"/>
    <n v="0.95772000000000013"/>
    <n v="63.359919999999995"/>
    <n v="1.3898891669824068E-2"/>
    <n v="4285"/>
    <n v="7.8665827564505977E-2"/>
    <n v="1.5319433991429408E-2"/>
    <n v="1.1368462934261057E-2"/>
    <n v="0.9733121030743096"/>
    <n v="0.65894653907391298"/>
    <n v="0.32593791153776708"/>
    <n v="1.5115549388319938E-2"/>
    <x v="1"/>
    <n v="0"/>
    <x v="1"/>
    <n v="2450"/>
    <n v="1.7"/>
    <x v="0"/>
    <n v="0"/>
    <x v="0"/>
    <x v="1"/>
    <m/>
    <x v="1"/>
    <x v="1"/>
    <x v="1"/>
    <n v="0"/>
    <x v="1"/>
    <x v="1"/>
    <x v="1"/>
    <x v="1"/>
    <x v="0"/>
    <x v="0"/>
    <x v="0"/>
    <x v="0"/>
    <x v="0"/>
    <x v="0"/>
    <x v="0"/>
    <x v="0"/>
    <x v="0"/>
    <m/>
    <x v="0"/>
    <x v="0"/>
    <x v="0"/>
    <x v="0"/>
    <x v="0"/>
    <s v="DST #1 BOTTOM; NITRATE &lt;0.1 MG/L"/>
    <n v="19900916"/>
    <x v="1"/>
    <s v="ENERGY LABORATORIES GILLETTE LAB No G90-24881"/>
    <m/>
    <m/>
    <d v="1990-09-20T00:00:00"/>
  </r>
  <r>
    <x v="0"/>
    <s v="T30N R112W S29 fTERTIARY"/>
    <n v="49001666"/>
    <x v="0"/>
    <x v="1"/>
    <s v="BIG PINEY-LABARGE"/>
    <m/>
    <s v="29"/>
    <s v=" 30"/>
    <s v=" 112"/>
    <n v="42.552379999999999"/>
    <n v="-110.21638"/>
    <s v="4903520018"/>
    <s v="BARLOW NO. 1-LIU"/>
    <x v="0"/>
    <s v="WASATCH"/>
    <m/>
    <m/>
    <m/>
    <x v="0"/>
    <n v="3500"/>
    <m/>
    <m/>
    <m/>
    <x v="0"/>
    <d v="1967-08-08T00:00:00"/>
    <n v="8.1999998092651367"/>
    <x v="0"/>
    <n v="38"/>
    <n v="3"/>
    <n v="1390"/>
    <n v="13"/>
    <x v="0"/>
    <n v="1570"/>
    <n v="1122"/>
    <m/>
    <x v="0"/>
    <n v="14"/>
    <n v="3581"/>
    <x v="0"/>
    <m/>
    <n v="1.8961999999999999"/>
    <n v="0.24687000000000001"/>
    <n v="60.465000000000003"/>
    <n v="0.33254"/>
    <n v="62.94061"/>
    <n v="44.289699999999996"/>
    <n v="18.389579999999999"/>
    <m/>
    <x v="0"/>
    <n v="0.29148000000000002"/>
    <n v="62.970759999999991"/>
    <n v="-2.3945414937500805E-4"/>
    <n v="4147"/>
    <n v="7.3240165631469983E-2"/>
    <n v="3.0126813197393541E-2"/>
    <n v="3.9222689452803206E-3"/>
    <n v="0.96595091785732612"/>
    <n v="0.70333754904657342"/>
    <n v="0.29203363592880255"/>
    <n v="4.6288150246241279E-3"/>
    <x v="0"/>
    <m/>
    <x v="0"/>
    <m/>
    <m/>
    <x v="0"/>
    <m/>
    <x v="0"/>
    <x v="0"/>
    <m/>
    <x v="0"/>
    <x v="0"/>
    <x v="0"/>
    <m/>
    <x v="0"/>
    <x v="0"/>
    <x v="0"/>
    <x v="0"/>
    <x v="0"/>
    <x v="0"/>
    <x v="0"/>
    <x v="0"/>
    <x v="0"/>
    <x v="0"/>
    <x v="0"/>
    <x v="0"/>
    <x v="0"/>
    <m/>
    <x v="0"/>
    <x v="0"/>
    <x v="0"/>
    <x v="0"/>
    <x v="0"/>
    <s v="DST (MFE CHAMBER)"/>
    <m/>
    <x v="0"/>
    <m/>
    <m/>
    <m/>
    <m/>
  </r>
  <r>
    <x v="1"/>
    <s v="T30N R112W S27 fMESAVERDE"/>
    <n v="5352"/>
    <x v="0"/>
    <x v="1"/>
    <s v="WC"/>
    <s v="SW NW"/>
    <n v="27"/>
    <n v="30"/>
    <n v="112"/>
    <n v="42.558900000000001"/>
    <n v="-110.179456"/>
    <s v="4903523693"/>
    <s v="12-27 BRAY FED"/>
    <x v="0"/>
    <s v="MESAVERDE"/>
    <m/>
    <m/>
    <s v=""/>
    <x v="0"/>
    <m/>
    <m/>
    <n v="7804"/>
    <n v="7731"/>
    <x v="2"/>
    <m/>
    <n v="8.16"/>
    <x v="1"/>
    <n v="61"/>
    <n v="16"/>
    <n v="4623"/>
    <n v="0"/>
    <x v="1"/>
    <n v="4100"/>
    <n v="5400"/>
    <n v="0"/>
    <x v="1"/>
    <n v="0"/>
    <n v="14201"/>
    <x v="0"/>
    <s v="BERCO RESOURCES LLC"/>
    <n v="3.0438999999999998"/>
    <n v="1.31664"/>
    <n v="201.10049999999998"/>
    <n v="0"/>
    <n v="205.46103999999997"/>
    <n v="115.661"/>
    <n v="88.505999999999986"/>
    <n v="0"/>
    <x v="1"/>
    <n v="0"/>
    <n v="204.16699999999997"/>
    <n v="3.1590610838066547E-3"/>
    <n v="14200"/>
    <n v="-3.5210027815921973E-5"/>
    <n v="1.481497416736526E-2"/>
    <n v="6.4082222108872815E-3"/>
    <n v="0.97877680362174757"/>
    <n v="0.56650193224174339"/>
    <n v="0.43349806775825672"/>
    <n v="0"/>
    <x v="1"/>
    <n v="1"/>
    <x v="1"/>
    <n v="0"/>
    <n v="0.48099999999999998"/>
    <x v="1"/>
    <n v="0"/>
    <x v="1"/>
    <x v="1"/>
    <n v="0"/>
    <x v="1"/>
    <x v="1"/>
    <x v="1"/>
    <n v="0"/>
    <x v="1"/>
    <x v="1"/>
    <x v="1"/>
    <x v="1"/>
    <x v="0"/>
    <x v="0"/>
    <x v="0"/>
    <x v="0"/>
    <x v="0"/>
    <x v="0"/>
    <x v="0"/>
    <x v="0"/>
    <x v="0"/>
    <m/>
    <x v="0"/>
    <x v="0"/>
    <x v="0"/>
    <x v="0"/>
    <x v="0"/>
    <m/>
    <m/>
    <x v="0"/>
    <s v="QUESTAR APPLIED TECHNOLGY ROCK SPRINGS"/>
    <m/>
    <m/>
    <d v="2005-06-22T00:00:00"/>
  </r>
  <r>
    <x v="1"/>
    <s v="T30N R112W S22 fMESAVERDE"/>
    <n v="5355"/>
    <x v="0"/>
    <x v="1"/>
    <s v="WC"/>
    <s v="SW SW"/>
    <n v="22"/>
    <n v="30"/>
    <n v="112"/>
    <n v="42.565576999999998"/>
    <n v="-110.180696"/>
    <s v="4903523032"/>
    <s v="14-22 ALSADE"/>
    <x v="0"/>
    <s v="MESAVERDE"/>
    <m/>
    <m/>
    <n v="100"/>
    <x v="0"/>
    <n v="5648"/>
    <n v="5748"/>
    <n v="8000"/>
    <m/>
    <x v="2"/>
    <m/>
    <n v="7.19"/>
    <x v="1"/>
    <n v="244"/>
    <n v="95.1"/>
    <n v="2089"/>
    <n v="500"/>
    <x v="1"/>
    <n v="3428"/>
    <n v="1525"/>
    <n v="0"/>
    <x v="1"/>
    <n v="93.4"/>
    <n v="8019.4"/>
    <x v="0"/>
    <s v="BERCO RESOURCES LLC"/>
    <n v="12.175599999999999"/>
    <n v="7.8257789999999998"/>
    <n v="90.871499999999997"/>
    <n v="12.79"/>
    <n v="123.662879"/>
    <n v="96.703879999999998"/>
    <n v="24.994749999999996"/>
    <n v="0"/>
    <x v="1"/>
    <n v="1.9445880000000002"/>
    <n v="123.64321799999999"/>
    <n v="7.9500668355998822E-5"/>
    <n v="7974.5"/>
    <n v="-2.8073202908608682E-3"/>
    <n v="9.8458002097783923E-2"/>
    <n v="6.3283170044908951E-2"/>
    <n v="0.83825882785730699"/>
    <n v="0.78212037477057583"/>
    <n v="0.20215221185847815"/>
    <n v="1.5727413370946075E-2"/>
    <x v="1"/>
    <n v="44.88"/>
    <x v="1"/>
    <n v="0"/>
    <n v="0.75"/>
    <x v="5"/>
    <n v="0"/>
    <x v="1"/>
    <x v="1"/>
    <n v="0"/>
    <x v="1"/>
    <x v="1"/>
    <x v="1"/>
    <n v="0"/>
    <x v="1"/>
    <x v="1"/>
    <x v="1"/>
    <x v="1"/>
    <x v="0"/>
    <x v="0"/>
    <x v="0"/>
    <x v="0"/>
    <x v="0"/>
    <x v="0"/>
    <x v="0"/>
    <x v="0"/>
    <x v="0"/>
    <m/>
    <x v="0"/>
    <x v="0"/>
    <x v="0"/>
    <x v="0"/>
    <x v="0"/>
    <m/>
    <m/>
    <x v="0"/>
    <s v="HALLIBURTON ROCK SPRINGS ID No RS04-W0407"/>
    <m/>
    <s v="5648-5748"/>
    <d v="2004-06-28T00:00:00"/>
  </r>
  <r>
    <x v="1"/>
    <s v="T30N R112W S21 fMESAVERDE"/>
    <n v="5351"/>
    <x v="0"/>
    <x v="1"/>
    <s v="WC"/>
    <s v="NE SE"/>
    <n v="21"/>
    <n v="30"/>
    <n v="112"/>
    <n v="42.569628000000002"/>
    <n v="-110.18470000000001"/>
    <s v="4903523841"/>
    <s v="43-21 DOWNS"/>
    <x v="0"/>
    <s v="MESAVERDE"/>
    <m/>
    <m/>
    <n v="1805"/>
    <x v="0"/>
    <n v="5697"/>
    <n v="7502"/>
    <n v="7912"/>
    <n v="7856"/>
    <x v="2"/>
    <m/>
    <n v="7.71"/>
    <x v="1"/>
    <n v="231"/>
    <n v="49"/>
    <n v="2346"/>
    <n v="0"/>
    <x v="1"/>
    <n v="2650"/>
    <n v="2600"/>
    <n v="0"/>
    <x v="1"/>
    <n v="0"/>
    <n v="7876"/>
    <x v="0"/>
    <s v="BERCO RESOURCES LLC"/>
    <n v="11.526899999999999"/>
    <n v="4.0322100000000001"/>
    <n v="102.05099999999999"/>
    <n v="0"/>
    <n v="117.61010999999999"/>
    <n v="74.756500000000003"/>
    <n v="42.613999999999997"/>
    <n v="0"/>
    <x v="1"/>
    <n v="0"/>
    <n v="117.37049999999999"/>
    <n v="1.0197011574699674E-3"/>
    <n v="7876"/>
    <n v="0"/>
    <n v="9.8009431332051297E-2"/>
    <n v="3.4284552578005417E-2"/>
    <n v="0.86770601608994324"/>
    <n v="0.63692750733787462"/>
    <n v="0.36307249266212549"/>
    <n v="0"/>
    <x v="1"/>
    <n v="0"/>
    <x v="1"/>
    <n v="0"/>
    <n v="0.74099999999999999"/>
    <x v="1"/>
    <n v="0"/>
    <x v="1"/>
    <x v="1"/>
    <n v="0"/>
    <x v="1"/>
    <x v="1"/>
    <x v="1"/>
    <n v="0"/>
    <x v="1"/>
    <x v="1"/>
    <x v="1"/>
    <x v="1"/>
    <x v="0"/>
    <x v="0"/>
    <x v="0"/>
    <x v="0"/>
    <x v="0"/>
    <x v="0"/>
    <x v="0"/>
    <x v="0"/>
    <x v="0"/>
    <m/>
    <x v="0"/>
    <x v="0"/>
    <x v="0"/>
    <x v="0"/>
    <x v="0"/>
    <m/>
    <m/>
    <x v="0"/>
    <s v="QUESTAR APPLIED TECHNOLOGY ROCK SPRINGS"/>
    <m/>
    <s v="5697-7502"/>
    <d v="2005-08-02T00:00:00"/>
  </r>
  <r>
    <x v="0"/>
    <s v="T30N R112W S19 fWASATCH/ALMY"/>
    <n v="49015346"/>
    <x v="0"/>
    <x v="1"/>
    <s v="BIG PINEY-LABARGE"/>
    <m/>
    <s v="19"/>
    <s v=" 30"/>
    <s v=" 112"/>
    <n v="42.5747"/>
    <n v="-110.2236"/>
    <m/>
    <s v="LONG ISLAND UNIT NO. 29"/>
    <x v="0"/>
    <s v="WASATCH/ALMY"/>
    <m/>
    <m/>
    <n v="6"/>
    <x v="0"/>
    <n v="3502"/>
    <n v="3508"/>
    <m/>
    <m/>
    <x v="1"/>
    <d v="1968-05-01T00:00:00"/>
    <n v="8.8000001907348633"/>
    <x v="0"/>
    <n v="9"/>
    <n v="5"/>
    <n v="1317"/>
    <n v="10"/>
    <x v="0"/>
    <n v="1510"/>
    <n v="842"/>
    <m/>
    <x v="0"/>
    <n v="20"/>
    <n v="3334"/>
    <x v="0"/>
    <m/>
    <n v="0.4491"/>
    <n v="0.41144999999999998"/>
    <n v="57.289499999999997"/>
    <n v="0.25579999999999997"/>
    <n v="58.405849999999994"/>
    <n v="42.597099999999998"/>
    <n v="13.800379999999999"/>
    <m/>
    <x v="0"/>
    <n v="0.41640000000000005"/>
    <n v="56.813879999999997"/>
    <n v="1.3816817657878528E-2"/>
    <n v="3710"/>
    <n v="5.3378762067007382E-2"/>
    <n v="7.6892982466653607E-3"/>
    <n v="7.0446710389455852E-3"/>
    <n v="0.98526603071438912"/>
    <n v="0.7497657262626668"/>
    <n v="0.24290507882932832"/>
    <n v="7.329194908004876E-3"/>
    <x v="0"/>
    <m/>
    <x v="0"/>
    <m/>
    <m/>
    <x v="0"/>
    <m/>
    <x v="0"/>
    <x v="0"/>
    <m/>
    <x v="0"/>
    <x v="0"/>
    <x v="0"/>
    <m/>
    <x v="0"/>
    <x v="0"/>
    <x v="0"/>
    <x v="0"/>
    <x v="0"/>
    <x v="0"/>
    <x v="0"/>
    <x v="0"/>
    <x v="0"/>
    <x v="0"/>
    <x v="0"/>
    <x v="0"/>
    <x v="0"/>
    <m/>
    <x v="0"/>
    <x v="0"/>
    <x v="0"/>
    <x v="0"/>
    <x v="0"/>
    <s v="PRODUCTION"/>
    <m/>
    <x v="0"/>
    <m/>
    <m/>
    <m/>
    <m/>
  </r>
  <r>
    <x v="0"/>
    <s v="T30N R110W S07 fWASATCH"/>
    <n v="49001997"/>
    <x v="0"/>
    <x v="1"/>
    <s v="WILDCAT"/>
    <m/>
    <s v="7"/>
    <s v=" 30"/>
    <s v=" 110"/>
    <n v="42.59751"/>
    <n v="-110.0005"/>
    <s v="4903506175"/>
    <s v="1 THREE BRIDGES"/>
    <x v="0"/>
    <s v="WASATCH"/>
    <m/>
    <m/>
    <n v="105"/>
    <x v="0"/>
    <n v="2774"/>
    <n v="2879"/>
    <n v="10007"/>
    <m/>
    <x v="0"/>
    <d v="1965-09-10T00:00:00"/>
    <n v="7.5"/>
    <x v="0"/>
    <n v="1144"/>
    <n v="118"/>
    <n v="4486"/>
    <n v="35"/>
    <x v="0"/>
    <n v="9300"/>
    <n v="61"/>
    <m/>
    <x v="0"/>
    <n v="-1"/>
    <n v="15116"/>
    <x v="0"/>
    <m/>
    <n v="57.085599999999999"/>
    <n v="9.7102199999999996"/>
    <n v="195.14099999999999"/>
    <n v="0.89529999999999998"/>
    <n v="262.83212000000003"/>
    <n v="262.35300000000001"/>
    <n v="0.99978999999999985"/>
    <m/>
    <x v="0"/>
    <n v="0"/>
    <n v="263.35279000000003"/>
    <n v="-9.8951906469532821E-4"/>
    <n v="15140"/>
    <n v="7.9323109465891063E-4"/>
    <n v="0.21719415420002697"/>
    <n v="3.6944571310386261E-2"/>
    <n v="0.74586127448958661"/>
    <n v="0.99620360961431231"/>
    <n v="3.796390385687578E-3"/>
    <n v="0"/>
    <x v="0"/>
    <m/>
    <x v="0"/>
    <m/>
    <m/>
    <x v="0"/>
    <m/>
    <x v="0"/>
    <x v="0"/>
    <m/>
    <x v="0"/>
    <x v="0"/>
    <x v="0"/>
    <m/>
    <x v="0"/>
    <x v="0"/>
    <x v="0"/>
    <x v="0"/>
    <x v="0"/>
    <x v="0"/>
    <x v="0"/>
    <x v="0"/>
    <x v="0"/>
    <x v="0"/>
    <x v="0"/>
    <x v="0"/>
    <x v="0"/>
    <m/>
    <x v="0"/>
    <x v="0"/>
    <x v="0"/>
    <x v="0"/>
    <x v="0"/>
    <s v="DST NO. 1 (BOTTOM)"/>
    <m/>
    <x v="0"/>
    <m/>
    <m/>
    <m/>
    <m/>
  </r>
  <r>
    <x v="1"/>
    <s v="T30N R108W S26 fLANCE"/>
    <n v="5915"/>
    <x v="0"/>
    <x v="1"/>
    <s v="PINEDALE"/>
    <s v="SE NW"/>
    <n v="26"/>
    <n v="30"/>
    <n v="108"/>
    <n v="42.54224"/>
    <n v="-109.6884"/>
    <s v="4903522433"/>
    <s v="WB 6-26"/>
    <x v="0"/>
    <s v="LANCE"/>
    <m/>
    <m/>
    <n v="4169"/>
    <x v="0"/>
    <n v="9455"/>
    <n v="13624"/>
    <n v="13810"/>
    <n v="13785"/>
    <x v="1"/>
    <m/>
    <n v="7.27"/>
    <x v="1"/>
    <n v="79"/>
    <n v="9"/>
    <n v="3618"/>
    <n v="39"/>
    <x v="1"/>
    <n v="5290"/>
    <n v="886"/>
    <n v="0"/>
    <x v="1"/>
    <n v="11"/>
    <n v="9513"/>
    <x v="0"/>
    <s v="ULTRA RESOURCES INC"/>
    <n v="3.9420999999999999"/>
    <n v="0.74060999999999999"/>
    <n v="157.38299999999998"/>
    <n v="0.99761999999999995"/>
    <n v="163.06332999999998"/>
    <n v="149.23089999999999"/>
    <n v="14.521539999999998"/>
    <n v="0"/>
    <x v="1"/>
    <n v="0.22902000000000003"/>
    <n v="163.98145999999997"/>
    <n v="-2.8073524730358522E-3"/>
    <n v="9932"/>
    <n v="2.1547955772692209E-2"/>
    <n v="2.4175269816947811E-2"/>
    <n v="4.5418549958473192E-3"/>
    <n v="0.97128287518720491"/>
    <n v="0.91004739194296735"/>
    <n v="8.855598675606377E-2"/>
    <n v="1.3966213009690247E-3"/>
    <x v="1"/>
    <n v="23.21"/>
    <x v="1"/>
    <n v="9305"/>
    <n v="0.57999999999999996"/>
    <x v="1"/>
    <n v="19100"/>
    <x v="1"/>
    <x v="1"/>
    <n v="0"/>
    <x v="1"/>
    <x v="1"/>
    <x v="1"/>
    <n v="0"/>
    <x v="1"/>
    <x v="1"/>
    <x v="1"/>
    <x v="1"/>
    <x v="0"/>
    <x v="0"/>
    <x v="0"/>
    <x v="0"/>
    <x v="0"/>
    <x v="0"/>
    <x v="0"/>
    <x v="0"/>
    <x v="0"/>
    <m/>
    <x v="0"/>
    <x v="0"/>
    <x v="0"/>
    <x v="0"/>
    <x v="0"/>
    <s v="PRODUCTION WATER"/>
    <m/>
    <x v="0"/>
    <s v="ENERGY LABS CASPER ID No C07110270-027"/>
    <m/>
    <s v="9455-13624"/>
    <d v="2007-12-19T00:00:00"/>
  </r>
  <r>
    <x v="1"/>
    <s v="T30N R108W S26 fLANCE"/>
    <n v="5914"/>
    <x v="0"/>
    <x v="1"/>
    <s v="PINEDALE"/>
    <s v="NE SE"/>
    <n v="26"/>
    <n v="30"/>
    <n v="108"/>
    <n v="42.537280000000003"/>
    <n v="-109.67738900000001"/>
    <s v="4903522737"/>
    <s v="WB 9-26"/>
    <x v="0"/>
    <s v="LANCE"/>
    <m/>
    <m/>
    <n v="4445"/>
    <x v="0"/>
    <n v="9200"/>
    <n v="13645"/>
    <n v="13725"/>
    <n v="13712"/>
    <x v="1"/>
    <m/>
    <n v="7.04"/>
    <x v="1"/>
    <n v="43"/>
    <n v="6"/>
    <n v="2974"/>
    <n v="31"/>
    <x v="1"/>
    <n v="4274"/>
    <n v="732"/>
    <n v="0"/>
    <x v="1"/>
    <n v="10"/>
    <n v="7721"/>
    <x v="0"/>
    <s v="ULTRA RESOURCES INC"/>
    <n v="2.1457000000000002"/>
    <n v="0.49374000000000001"/>
    <n v="129.369"/>
    <n v="0.79297999999999991"/>
    <n v="132.80142000000001"/>
    <n v="120.56953999999999"/>
    <n v="11.997479999999999"/>
    <n v="0"/>
    <x v="1"/>
    <n v="0.20820000000000002"/>
    <n v="132.77521999999999"/>
    <n v="9.8653255045387647E-5"/>
    <n v="8070"/>
    <n v="2.2101196884301184E-2"/>
    <n v="1.6157206752759119E-2"/>
    <n v="3.7178819322865671E-3"/>
    <n v="0.98012491131495427"/>
    <n v="0.90807260571663895"/>
    <n v="9.0359330604008789E-2"/>
    <n v="1.5680636793522168E-3"/>
    <x v="1"/>
    <n v="16.510000000000002"/>
    <x v="1"/>
    <n v="7558"/>
    <n v="0.7"/>
    <x v="4"/>
    <n v="15700"/>
    <x v="1"/>
    <x v="1"/>
    <n v="0"/>
    <x v="1"/>
    <x v="1"/>
    <x v="1"/>
    <n v="0"/>
    <x v="1"/>
    <x v="1"/>
    <x v="1"/>
    <x v="1"/>
    <x v="0"/>
    <x v="0"/>
    <x v="0"/>
    <x v="0"/>
    <x v="0"/>
    <x v="0"/>
    <x v="0"/>
    <x v="0"/>
    <x v="0"/>
    <m/>
    <x v="0"/>
    <x v="0"/>
    <x v="0"/>
    <x v="0"/>
    <x v="0"/>
    <s v="PRODUCTION WATER"/>
    <m/>
    <x v="0"/>
    <s v="ENERGY LABS CASPER ID No C07110270-026"/>
    <m/>
    <s v="9200-13645"/>
    <d v="2007-12-19T00:00:00"/>
  </r>
  <r>
    <x v="1"/>
    <s v="T30N R108W S26 fLANCE"/>
    <n v="5556"/>
    <x v="0"/>
    <x v="1"/>
    <s v="PINEDALE"/>
    <s v="SE NE"/>
    <n v="26"/>
    <n v="30"/>
    <n v="108"/>
    <n v="42.541609999999999"/>
    <n v="-109.67791699999999"/>
    <s v="4903522394"/>
    <s v="8-26 WARBONNET"/>
    <x v="0"/>
    <s v="LANCE"/>
    <m/>
    <m/>
    <n v="3407"/>
    <x v="0"/>
    <n v="9173"/>
    <n v="12580"/>
    <n v="12640"/>
    <n v="12594"/>
    <x v="2"/>
    <m/>
    <n v="6.88"/>
    <x v="1"/>
    <n v="63"/>
    <n v="9"/>
    <n v="3515"/>
    <n v="44"/>
    <x v="1"/>
    <n v="5246"/>
    <n v="830"/>
    <n v="0"/>
    <x v="1"/>
    <n v="18"/>
    <n v="9870"/>
    <x v="0"/>
    <s v="ULTRA RESOURCES INC"/>
    <n v="3.1436999999999999"/>
    <n v="0.74060999999999999"/>
    <n v="152.9025"/>
    <n v="1.1255199999999999"/>
    <n v="157.91233"/>
    <n v="147.98965999999999"/>
    <n v="13.603699999999998"/>
    <n v="0"/>
    <x v="1"/>
    <n v="0.37476000000000004"/>
    <n v="161.96812"/>
    <n v="-1.2679080575258669E-2"/>
    <n v="9725"/>
    <n v="-7.3998468997193163E-3"/>
    <n v="1.9907881797450521E-2"/>
    <n v="4.6900074237394892E-3"/>
    <n v="0.97540211077881001"/>
    <n v="0.91369622614623169"/>
    <n v="8.3989985189678054E-2"/>
    <n v="2.3137886640901928E-3"/>
    <x v="1"/>
    <n v="8.9"/>
    <x v="1"/>
    <n v="9130"/>
    <n v="0.66300000000000003"/>
    <x v="4"/>
    <n v="0"/>
    <x v="1"/>
    <x v="1"/>
    <n v="0"/>
    <x v="1"/>
    <x v="1"/>
    <x v="1"/>
    <n v="0"/>
    <x v="1"/>
    <x v="1"/>
    <x v="1"/>
    <x v="1"/>
    <x v="0"/>
    <x v="0"/>
    <x v="0"/>
    <x v="0"/>
    <x v="0"/>
    <x v="0"/>
    <x v="0"/>
    <x v="0"/>
    <x v="0"/>
    <m/>
    <x v="0"/>
    <x v="0"/>
    <x v="0"/>
    <x v="0"/>
    <x v="0"/>
    <m/>
    <m/>
    <x v="0"/>
    <s v="ENERGY LABS CASPER ID No C07050862-013"/>
    <m/>
    <s v="9173-12580"/>
    <d v="2007-05-30T00:00:00"/>
  </r>
  <r>
    <x v="1"/>
    <s v="T30N R108W S26 fLANCE"/>
    <n v="5916"/>
    <x v="0"/>
    <x v="1"/>
    <s v="PINEDALE"/>
    <s v="NW NW"/>
    <n v="26"/>
    <n v="30"/>
    <n v="108"/>
    <n v="42.545769999999997"/>
    <n v="-109.69223599999999"/>
    <s v="4903522605"/>
    <s v="WB 4-26"/>
    <x v="0"/>
    <s v="LANCE"/>
    <m/>
    <m/>
    <n v="4080"/>
    <x v="0"/>
    <n v="8530"/>
    <n v="12610"/>
    <n v="13300"/>
    <m/>
    <x v="1"/>
    <m/>
    <n v="7.07"/>
    <x v="1"/>
    <n v="91"/>
    <n v="12"/>
    <n v="3973"/>
    <n v="43"/>
    <x v="1"/>
    <n v="5890"/>
    <n v="786"/>
    <n v="0"/>
    <x v="1"/>
    <n v="10"/>
    <n v="10418"/>
    <x v="0"/>
    <s v="ULTRA RESOURCES INC"/>
    <n v="4.5408999999999997"/>
    <n v="0.98748000000000002"/>
    <n v="172.82549999999998"/>
    <n v="1.0999399999999999"/>
    <n v="179.45381999999998"/>
    <n v="166.15690000000001"/>
    <n v="12.882539999999999"/>
    <n v="0"/>
    <x v="1"/>
    <n v="0.20820000000000002"/>
    <n v="179.24764000000002"/>
    <n v="5.7479554167401696E-4"/>
    <n v="10805"/>
    <n v="1.8234933798237762E-2"/>
    <n v="2.5304003001997952E-2"/>
    <n v="5.5026970169818629E-3"/>
    <n v="0.96919329998102022"/>
    <n v="0.9269684108532753"/>
    <n v="7.187006757801663E-2"/>
    <n v="1.1615215687079618E-3"/>
    <x v="1"/>
    <n v="5.9"/>
    <x v="1"/>
    <n v="10236"/>
    <n v="0.52400000000000002"/>
    <x v="4"/>
    <n v="21000"/>
    <x v="1"/>
    <x v="1"/>
    <n v="0"/>
    <x v="1"/>
    <x v="1"/>
    <x v="1"/>
    <n v="0"/>
    <x v="1"/>
    <x v="1"/>
    <x v="1"/>
    <x v="1"/>
    <x v="0"/>
    <x v="0"/>
    <x v="0"/>
    <x v="0"/>
    <x v="0"/>
    <x v="0"/>
    <x v="0"/>
    <x v="0"/>
    <x v="0"/>
    <m/>
    <x v="0"/>
    <x v="0"/>
    <x v="0"/>
    <x v="0"/>
    <x v="0"/>
    <s v="PRODUCTION WATER"/>
    <m/>
    <x v="0"/>
    <s v="ENERGY LABS CASPER ID No C07110270-025"/>
    <m/>
    <s v="8530-12610"/>
    <d v="2007-12-19T00:00:00"/>
  </r>
  <r>
    <x v="1"/>
    <s v="T30N R108W S25 fLANCE"/>
    <n v="5555"/>
    <x v="0"/>
    <x v="1"/>
    <s v="PINEDALE"/>
    <s v="SW NW"/>
    <n v="25"/>
    <n v="30"/>
    <n v="108"/>
    <n v="42.541894999999997"/>
    <n v="-109.67265999999999"/>
    <s v="4903523550"/>
    <s v="5-25 WARBONNET"/>
    <x v="0"/>
    <s v="LANCE"/>
    <m/>
    <m/>
    <n v="2912"/>
    <x v="0"/>
    <n v="10727"/>
    <n v="13639"/>
    <n v="13780"/>
    <m/>
    <x v="2"/>
    <m/>
    <n v="6.9"/>
    <x v="1"/>
    <n v="70"/>
    <n v="9"/>
    <n v="3680"/>
    <n v="50"/>
    <x v="1"/>
    <n v="5142"/>
    <n v="1220"/>
    <n v="0"/>
    <x v="1"/>
    <n v="2"/>
    <n v="9900"/>
    <x v="0"/>
    <s v="ULTRA RESOURCES INC"/>
    <n v="3.4929999999999999"/>
    <n v="0.74060999999999999"/>
    <n v="160.08000000000001"/>
    <n v="1.2789999999999999"/>
    <n v="165.59260999999998"/>
    <n v="145.05581999999998"/>
    <n v="19.995799999999999"/>
    <n v="0"/>
    <x v="1"/>
    <n v="4.1640000000000003E-2"/>
    <n v="165.09325999999999"/>
    <n v="1.5100433532282244E-3"/>
    <n v="10173"/>
    <n v="1.3600358690778658E-2"/>
    <n v="2.1093936498736268E-2"/>
    <n v="4.47248219591442E-3"/>
    <n v="0.97443358130534929"/>
    <n v="0.87862956973531203"/>
    <n v="0.12111820918673483"/>
    <n v="2.5222107795315208E-4"/>
    <x v="1"/>
    <n v="22.01"/>
    <x v="1"/>
    <n v="9324"/>
    <n v="0.65"/>
    <x v="4"/>
    <n v="0"/>
    <x v="1"/>
    <x v="1"/>
    <n v="0"/>
    <x v="1"/>
    <x v="1"/>
    <x v="1"/>
    <n v="0"/>
    <x v="1"/>
    <x v="1"/>
    <x v="1"/>
    <x v="1"/>
    <x v="0"/>
    <x v="0"/>
    <x v="0"/>
    <x v="0"/>
    <x v="0"/>
    <x v="0"/>
    <x v="0"/>
    <x v="0"/>
    <x v="0"/>
    <m/>
    <x v="0"/>
    <x v="0"/>
    <x v="0"/>
    <x v="0"/>
    <x v="0"/>
    <m/>
    <m/>
    <x v="0"/>
    <s v="ENERGY LABS CASPER ID No C07050862-010"/>
    <m/>
    <s v="10727-13639"/>
    <d v="2007-05-30T00:00:00"/>
  </r>
  <r>
    <x v="1"/>
    <s v="T30N R108W S25 fLANCE"/>
    <n v="5912"/>
    <x v="0"/>
    <x v="1"/>
    <s v="PINEDALE"/>
    <s v="SE NE"/>
    <n v="25"/>
    <n v="30"/>
    <n v="108"/>
    <n v="42.542023"/>
    <n v="-109.658699"/>
    <s v="4903523708"/>
    <s v="WB 8-25 PAD"/>
    <x v="0"/>
    <s v="LANCE"/>
    <m/>
    <m/>
    <n v="4700"/>
    <x v="0"/>
    <n v="8924"/>
    <n v="13624"/>
    <n v="13720"/>
    <m/>
    <x v="1"/>
    <m/>
    <n v="7.36"/>
    <x v="1"/>
    <n v="53"/>
    <n v="7"/>
    <n v="2464"/>
    <n v="32"/>
    <x v="1"/>
    <n v="3529"/>
    <n v="1045"/>
    <n v="0"/>
    <x v="1"/>
    <n v="17"/>
    <n v="6711"/>
    <x v="0"/>
    <s v="ULTRA RESOURCES INC"/>
    <n v="2.6446999999999998"/>
    <n v="0.57603000000000004"/>
    <n v="107.184"/>
    <n v="0.81855999999999995"/>
    <n v="111.22329000000001"/>
    <n v="99.553089999999997"/>
    <n v="17.127549999999999"/>
    <n v="0"/>
    <x v="1"/>
    <n v="0.35394000000000003"/>
    <n v="117.03457999999999"/>
    <n v="-2.5459319321607554E-2"/>
    <n v="7147"/>
    <n v="3.1461971424447975E-2"/>
    <n v="2.3778293197404966E-2"/>
    <n v="5.1790411882259553E-3"/>
    <n v="0.97104266561436903"/>
    <n v="0.85062970277673489"/>
    <n v="0.146346062847408"/>
    <n v="3.0242343758571191E-3"/>
    <x v="1"/>
    <n v="87"/>
    <x v="1"/>
    <n v="6426"/>
    <n v="0.63"/>
    <x v="4"/>
    <n v="17500"/>
    <x v="1"/>
    <x v="1"/>
    <n v="0"/>
    <x v="1"/>
    <x v="1"/>
    <x v="1"/>
    <n v="0"/>
    <x v="1"/>
    <x v="1"/>
    <x v="1"/>
    <x v="1"/>
    <x v="0"/>
    <x v="0"/>
    <x v="0"/>
    <x v="0"/>
    <x v="0"/>
    <x v="0"/>
    <x v="0"/>
    <x v="0"/>
    <x v="0"/>
    <m/>
    <x v="0"/>
    <x v="0"/>
    <x v="0"/>
    <x v="0"/>
    <x v="0"/>
    <s v="PRODUCTION WATER"/>
    <m/>
    <x v="0"/>
    <s v="ENERGY LABS CASPER ID No C07110270-035"/>
    <m/>
    <s v="8924-13624"/>
    <d v="2007-12-19T00:00:00"/>
  </r>
  <r>
    <x v="1"/>
    <s v="T30N R108W S25 fLANCE"/>
    <n v="5913"/>
    <x v="0"/>
    <x v="1"/>
    <s v="PINEDALE"/>
    <s v="NW NW"/>
    <n v="25"/>
    <n v="30"/>
    <n v="108"/>
    <n v="42.545209999999997"/>
    <n v="-109.674042"/>
    <s v="4903522617"/>
    <s v="WB 4-25"/>
    <x v="0"/>
    <s v="LANCE"/>
    <m/>
    <m/>
    <n v="4746"/>
    <x v="0"/>
    <n v="8806"/>
    <n v="13552"/>
    <n v="13986"/>
    <n v="13950"/>
    <x v="1"/>
    <m/>
    <n v="7.42"/>
    <x v="1"/>
    <n v="49"/>
    <n v="9"/>
    <n v="3323"/>
    <n v="33"/>
    <x v="1"/>
    <n v="4848"/>
    <n v="806"/>
    <n v="0"/>
    <x v="1"/>
    <n v="12"/>
    <n v="8697"/>
    <x v="0"/>
    <s v="ULTRA RESOURCES INC"/>
    <n v="2.4451000000000001"/>
    <n v="0.74060999999999999"/>
    <n v="144.5505"/>
    <n v="0.84414"/>
    <n v="148.58035000000001"/>
    <n v="136.76208"/>
    <n v="13.210339999999999"/>
    <n v="0"/>
    <x v="1"/>
    <n v="0.24984000000000001"/>
    <n v="150.22226000000001"/>
    <n v="-5.4949653886891938E-3"/>
    <n v="9080"/>
    <n v="2.1544692580300388E-2"/>
    <n v="1.6456415670039814E-2"/>
    <n v="4.9845756858157885E-3"/>
    <n v="0.97855900864414436"/>
    <n v="0.91039823259216035"/>
    <n v="8.7938631731409173E-2"/>
    <n v="1.6631356764303773E-3"/>
    <x v="1"/>
    <n v="20.399999999999999"/>
    <x v="1"/>
    <n v="8517"/>
    <n v="0.61"/>
    <x v="4"/>
    <n v="18000"/>
    <x v="1"/>
    <x v="1"/>
    <n v="0"/>
    <x v="1"/>
    <x v="1"/>
    <x v="1"/>
    <n v="0"/>
    <x v="1"/>
    <x v="1"/>
    <x v="1"/>
    <x v="1"/>
    <x v="0"/>
    <x v="0"/>
    <x v="0"/>
    <x v="0"/>
    <x v="0"/>
    <x v="0"/>
    <x v="0"/>
    <x v="0"/>
    <x v="0"/>
    <m/>
    <x v="0"/>
    <x v="0"/>
    <x v="0"/>
    <x v="0"/>
    <x v="0"/>
    <s v="PRODUCTION WATER"/>
    <m/>
    <x v="0"/>
    <s v="ENERGY LABS CASPER ID No C07110270-029"/>
    <m/>
    <s v="8806-13552"/>
    <d v="2007-12-19T00:00:00"/>
  </r>
  <r>
    <x v="1"/>
    <s v="T30N R108W S23 fMESAVERDE/ALMOND-ROCK SPRINGS"/>
    <n v="5907"/>
    <x v="0"/>
    <x v="1"/>
    <s v="PINEDALE"/>
    <s v="NE SE"/>
    <n v="23"/>
    <n v="30"/>
    <n v="108"/>
    <n v="42.552219999999998"/>
    <n v="-109.67694"/>
    <s v="4903521675"/>
    <s v="WB 9-23"/>
    <x v="0"/>
    <s v="MESAVERDE/ALMOND-ROCK SPRINGS"/>
    <m/>
    <m/>
    <n v="784"/>
    <x v="0"/>
    <n v="11596"/>
    <n v="12380"/>
    <n v="12500"/>
    <n v="12250"/>
    <x v="1"/>
    <m/>
    <n v="7.25"/>
    <x v="1"/>
    <n v="92"/>
    <n v="14"/>
    <n v="2888"/>
    <n v="81"/>
    <x v="1"/>
    <n v="4256"/>
    <n v="690"/>
    <n v="0"/>
    <x v="1"/>
    <n v="18"/>
    <n v="7710"/>
    <x v="0"/>
    <s v="ULTRA RESOURCES INC"/>
    <n v="4.5907999999999998"/>
    <n v="1.1520600000000001"/>
    <n v="125.62799999999999"/>
    <n v="2.0719799999999999"/>
    <n v="133.44283999999999"/>
    <n v="120.06175999999999"/>
    <n v="11.309099999999999"/>
    <n v="0"/>
    <x v="1"/>
    <n v="0.37476000000000004"/>
    <n v="131.74562"/>
    <n v="6.4000522496340433E-3"/>
    <n v="8039"/>
    <n v="2.0890215251762018E-2"/>
    <n v="3.440274502551055E-2"/>
    <n v="8.6333594219067892E-3"/>
    <n v="0.95696389555258266"/>
    <n v="0.91131500235074225"/>
    <n v="8.5840424903689386E-2"/>
    <n v="2.8445727455683159E-3"/>
    <x v="1"/>
    <n v="16.82"/>
    <x v="1"/>
    <n v="7489"/>
    <n v="0.69099999999999995"/>
    <x v="4"/>
    <n v="15900"/>
    <x v="1"/>
    <x v="1"/>
    <n v="0"/>
    <x v="1"/>
    <x v="1"/>
    <x v="1"/>
    <n v="0"/>
    <x v="1"/>
    <x v="1"/>
    <x v="1"/>
    <x v="1"/>
    <x v="0"/>
    <x v="0"/>
    <x v="0"/>
    <x v="0"/>
    <x v="0"/>
    <x v="0"/>
    <x v="0"/>
    <x v="0"/>
    <x v="0"/>
    <m/>
    <x v="0"/>
    <x v="0"/>
    <x v="0"/>
    <x v="0"/>
    <x v="0"/>
    <s v="PRODUCTION WATER"/>
    <m/>
    <x v="0"/>
    <s v="ENERGY LABS CASPER ID No C07110270-032"/>
    <s v="11596"/>
    <s v="11596-12380"/>
    <d v="2007-12-19T00:00:00"/>
  </r>
  <r>
    <x v="1"/>
    <s v="T30N R108W S23 fMESAVERDE"/>
    <n v="5908"/>
    <x v="0"/>
    <x v="1"/>
    <s v="PINEDALE"/>
    <s v="SW NE"/>
    <n v="23"/>
    <n v="30"/>
    <n v="108"/>
    <n v="42.557090000000002"/>
    <n v="-109.682884"/>
    <s v="4903522876"/>
    <s v="WB7-23"/>
    <x v="0"/>
    <s v="MESAVERDE"/>
    <m/>
    <m/>
    <n v="4719"/>
    <x v="0"/>
    <n v="8390"/>
    <n v="13109"/>
    <n v="13360"/>
    <n v="13322"/>
    <x v="1"/>
    <m/>
    <n v="7.26"/>
    <x v="1"/>
    <n v="47"/>
    <n v="9"/>
    <n v="3502"/>
    <n v="36"/>
    <x v="1"/>
    <n v="5060"/>
    <n v="824"/>
    <n v="0"/>
    <x v="1"/>
    <n v="7"/>
    <n v="9090"/>
    <x v="0"/>
    <s v="ULTRA RESOURCES INC"/>
    <n v="2.3452999999999999"/>
    <n v="0.74060999999999999"/>
    <n v="152.33699999999999"/>
    <n v="0.92087999999999992"/>
    <n v="156.34379000000001"/>
    <n v="142.74259999999998"/>
    <n v="13.505359999999998"/>
    <n v="0"/>
    <x v="1"/>
    <n v="0.14574000000000001"/>
    <n v="156.39369999999997"/>
    <n v="-1.5959071616247346E-4"/>
    <n v="9485"/>
    <n v="2.126514131897712E-2"/>
    <n v="1.5000915610399363E-2"/>
    <n v="4.7370605509819089E-3"/>
    <n v="0.9802620238386186"/>
    <n v="0.91271323589121567"/>
    <n v="8.6354885139235157E-2"/>
    <n v="9.3187896954928517E-4"/>
    <x v="1"/>
    <n v="16.38"/>
    <x v="1"/>
    <n v="8910"/>
    <n v="0.59"/>
    <x v="4"/>
    <n v="18800"/>
    <x v="1"/>
    <x v="1"/>
    <n v="0"/>
    <x v="1"/>
    <x v="1"/>
    <x v="1"/>
    <n v="0"/>
    <x v="1"/>
    <x v="1"/>
    <x v="1"/>
    <x v="1"/>
    <x v="0"/>
    <x v="0"/>
    <x v="0"/>
    <x v="0"/>
    <x v="0"/>
    <x v="0"/>
    <x v="0"/>
    <x v="0"/>
    <x v="0"/>
    <m/>
    <x v="0"/>
    <x v="0"/>
    <x v="0"/>
    <x v="0"/>
    <x v="0"/>
    <s v="PRODUCTION WATER"/>
    <m/>
    <x v="0"/>
    <s v="ENERGY LABS CASPER ID No C07110270-034"/>
    <m/>
    <s v="8390-13109"/>
    <d v="2007-12-19T00:00:00"/>
  </r>
  <r>
    <x v="1"/>
    <s v="T30N R108W S23 fLANCE"/>
    <n v="5911"/>
    <x v="0"/>
    <x v="1"/>
    <s v="PINEDALE"/>
    <s v="SE NW"/>
    <n v="23"/>
    <n v="30"/>
    <n v="108"/>
    <n v="42.55686"/>
    <n v="-109.686894"/>
    <s v="4903522675"/>
    <s v="WB 6-23"/>
    <x v="0"/>
    <s v="LANCE"/>
    <m/>
    <m/>
    <n v="1260"/>
    <x v="0"/>
    <n v="12000"/>
    <n v="13260"/>
    <n v="13400"/>
    <m/>
    <x v="1"/>
    <m/>
    <n v="7.14"/>
    <x v="1"/>
    <n v="68"/>
    <n v="11"/>
    <n v="3415"/>
    <n v="37"/>
    <x v="1"/>
    <n v="5070"/>
    <n v="773"/>
    <n v="0"/>
    <x v="1"/>
    <n v="8"/>
    <n v="9013"/>
    <x v="0"/>
    <s v="ULTRA RESOURCES INC"/>
    <n v="3.3932000000000002"/>
    <n v="0.90519000000000005"/>
    <n v="148.55250000000001"/>
    <n v="0.94645999999999997"/>
    <n v="153.79734999999999"/>
    <n v="143.0247"/>
    <n v="12.669469999999999"/>
    <n v="0"/>
    <x v="1"/>
    <n v="0.16656000000000001"/>
    <n v="155.86072999999999"/>
    <n v="-6.6634140468738784E-3"/>
    <n v="9382"/>
    <n v="2.0059798858385432E-2"/>
    <n v="2.2062798871371973E-2"/>
    <n v="5.8856020601135203E-3"/>
    <n v="0.97205159906851446"/>
    <n v="0.91764423277114127"/>
    <n v="8.1287120880288444E-2"/>
    <n v="1.068646348570291E-3"/>
    <x v="1"/>
    <n v="17.420000000000002"/>
    <x v="1"/>
    <n v="8836"/>
    <n v="0.59"/>
    <x v="1"/>
    <n v="18700"/>
    <x v="1"/>
    <x v="1"/>
    <n v="0"/>
    <x v="1"/>
    <x v="1"/>
    <x v="1"/>
    <n v="0"/>
    <x v="1"/>
    <x v="1"/>
    <x v="1"/>
    <x v="1"/>
    <x v="0"/>
    <x v="0"/>
    <x v="0"/>
    <x v="0"/>
    <x v="0"/>
    <x v="0"/>
    <x v="0"/>
    <x v="0"/>
    <x v="0"/>
    <m/>
    <x v="0"/>
    <x v="0"/>
    <x v="0"/>
    <x v="0"/>
    <x v="0"/>
    <s v="PRODUCTION WATER"/>
    <m/>
    <x v="0"/>
    <s v="ENERGY LABS CASPER ID No C07110270-033"/>
    <m/>
    <s v="12000-13260"/>
    <d v="2007-12-19T00:00:00"/>
  </r>
  <r>
    <x v="1"/>
    <s v="T30N R108W S23 fLANCE"/>
    <n v="5906"/>
    <x v="0"/>
    <x v="1"/>
    <s v="PINEDALE"/>
    <s v="SW SE"/>
    <n v="23"/>
    <n v="30"/>
    <n v="108"/>
    <n v="42.55"/>
    <n v="-109.681667"/>
    <s v="4903522304"/>
    <s v="WB 15-23 PAD"/>
    <x v="0"/>
    <s v="LANCE"/>
    <m/>
    <m/>
    <n v="3532"/>
    <x v="0"/>
    <n v="9135"/>
    <n v="12667"/>
    <n v="13000"/>
    <n v="12807"/>
    <x v="1"/>
    <m/>
    <n v="7.15"/>
    <x v="1"/>
    <n v="45"/>
    <n v="8"/>
    <n v="3263"/>
    <n v="37"/>
    <x v="1"/>
    <n v="4662"/>
    <n v="845"/>
    <n v="0"/>
    <x v="1"/>
    <n v="11"/>
    <n v="8466"/>
    <x v="0"/>
    <s v="ULTRA RESOURCES INC"/>
    <n v="2.2454999999999998"/>
    <n v="0.65832000000000002"/>
    <n v="141.94049999999999"/>
    <n v="0.94645999999999997"/>
    <n v="145.79077999999998"/>
    <n v="131.51501999999999"/>
    <n v="13.849549999999999"/>
    <n v="0"/>
    <x v="1"/>
    <n v="0.22902000000000003"/>
    <n v="145.59358999999998"/>
    <n v="6.7673499439934337E-4"/>
    <n v="8871"/>
    <n v="2.3360442983215088E-2"/>
    <n v="1.5402208562160104E-2"/>
    <n v="4.5155118862797777E-3"/>
    <n v="0.98008227955156013"/>
    <n v="0.90330226763417276"/>
    <n v="9.5124723554107019E-2"/>
    <n v="1.5730088117203516E-3"/>
    <x v="1"/>
    <n v="18.489999999999998"/>
    <x v="1"/>
    <n v="8278"/>
    <n v="0.64"/>
    <x v="4"/>
    <n v="17200"/>
    <x v="1"/>
    <x v="1"/>
    <n v="0"/>
    <x v="1"/>
    <x v="1"/>
    <x v="1"/>
    <n v="0"/>
    <x v="1"/>
    <x v="1"/>
    <x v="1"/>
    <x v="1"/>
    <x v="0"/>
    <x v="0"/>
    <x v="0"/>
    <x v="0"/>
    <x v="0"/>
    <x v="0"/>
    <x v="0"/>
    <x v="0"/>
    <x v="0"/>
    <m/>
    <x v="0"/>
    <x v="0"/>
    <x v="0"/>
    <x v="0"/>
    <x v="0"/>
    <s v="PRODUCTION WATER"/>
    <m/>
    <x v="0"/>
    <s v="ENERGY LABS CASPER ID No C07110270-028"/>
    <m/>
    <s v="9135-12667"/>
    <d v="2007-12-19T00:00:00"/>
  </r>
  <r>
    <x v="1"/>
    <s v="T30N R108W S23 fLANCE"/>
    <n v="5910"/>
    <x v="0"/>
    <x v="1"/>
    <s v="PINEDALE"/>
    <s v="SW NW"/>
    <n v="23"/>
    <n v="30"/>
    <n v="108"/>
    <n v="42.557519999999997"/>
    <n v="-109.69242"/>
    <s v="4903522438"/>
    <s v="WB 5-23"/>
    <x v="0"/>
    <s v="LANCE"/>
    <m/>
    <m/>
    <n v="3860"/>
    <x v="0"/>
    <n v="8858"/>
    <n v="12718"/>
    <n v="12985"/>
    <m/>
    <x v="1"/>
    <m/>
    <n v="7.22"/>
    <x v="1"/>
    <n v="87"/>
    <n v="11"/>
    <n v="3742"/>
    <n v="47"/>
    <x v="1"/>
    <n v="5470"/>
    <n v="992"/>
    <n v="0"/>
    <x v="1"/>
    <n v="10"/>
    <n v="9898"/>
    <x v="0"/>
    <s v="ULTRA RESOURCES INC"/>
    <n v="4.3413000000000004"/>
    <n v="0.90519000000000005"/>
    <n v="162.77699999999999"/>
    <n v="1.2022599999999999"/>
    <n v="169.22574999999998"/>
    <n v="154.30869999999999"/>
    <n v="16.258879999999998"/>
    <n v="0"/>
    <x v="1"/>
    <n v="0.20820000000000002"/>
    <n v="170.77578"/>
    <n v="-4.5588912496953198E-3"/>
    <n v="10359"/>
    <n v="2.275756528607395E-2"/>
    <n v="2.5653897234906631E-2"/>
    <n v="5.3490086467337279E-3"/>
    <n v="0.96899709411835966"/>
    <n v="0.90357485118791425"/>
    <n v="9.5206006378656255E-2"/>
    <n v="1.2191424334293776E-3"/>
    <x v="1"/>
    <n v="37.090000000000003"/>
    <x v="1"/>
    <n v="9652"/>
    <n v="0.56000000000000005"/>
    <x v="4"/>
    <n v="19800"/>
    <x v="1"/>
    <x v="1"/>
    <n v="0"/>
    <x v="1"/>
    <x v="1"/>
    <x v="1"/>
    <n v="0"/>
    <x v="1"/>
    <x v="1"/>
    <x v="1"/>
    <x v="1"/>
    <x v="0"/>
    <x v="0"/>
    <x v="0"/>
    <x v="0"/>
    <x v="0"/>
    <x v="0"/>
    <x v="0"/>
    <x v="0"/>
    <x v="0"/>
    <m/>
    <x v="0"/>
    <x v="0"/>
    <x v="0"/>
    <x v="0"/>
    <x v="0"/>
    <s v="PRODUCTION WATER"/>
    <m/>
    <x v="0"/>
    <s v="ENERGY LABS CASPER ID No C07110270-031"/>
    <m/>
    <s v="8858-12718"/>
    <d v="2007-12-19T00:00:00"/>
  </r>
  <r>
    <x v="1"/>
    <s v="T30N R108W S23 fLANCE"/>
    <n v="5909"/>
    <x v="0"/>
    <x v="1"/>
    <s v="PINEDALE"/>
    <s v="NW NW"/>
    <n v="23"/>
    <n v="30"/>
    <n v="108"/>
    <n v="42.560707999999998"/>
    <n v="-109.693551"/>
    <s v="4903522869"/>
    <s v="WB 4-23"/>
    <x v="0"/>
    <s v="LANCE"/>
    <m/>
    <m/>
    <n v="4390"/>
    <x v="0"/>
    <n v="8640"/>
    <n v="13030"/>
    <n v="13153"/>
    <n v="13058"/>
    <x v="1"/>
    <m/>
    <n v="7.21"/>
    <x v="1"/>
    <n v="121"/>
    <n v="14"/>
    <n v="3880"/>
    <n v="41"/>
    <x v="1"/>
    <n v="5650"/>
    <n v="1060"/>
    <n v="0"/>
    <x v="1"/>
    <n v="9"/>
    <n v="10273"/>
    <x v="0"/>
    <s v="ULTRA RESOURCES INC"/>
    <n v="6.0378999999999996"/>
    <n v="1.1520600000000001"/>
    <n v="168.78"/>
    <n v="1.04878"/>
    <n v="177.01874000000001"/>
    <n v="159.38649999999998"/>
    <n v="17.373399999999997"/>
    <n v="0"/>
    <x v="1"/>
    <n v="0.18738000000000002"/>
    <n v="176.94727999999998"/>
    <n v="2.0188378534196667E-4"/>
    <n v="10775"/>
    <n v="2.3850247054351958E-2"/>
    <n v="3.410881808332835E-2"/>
    <n v="6.5081245070437175E-3"/>
    <n v="0.95938305740962782"/>
    <n v="0.90075699383454777"/>
    <n v="9.8184046683283288E-2"/>
    <n v="1.0589594821689265E-3"/>
    <x v="1"/>
    <n v="27.15"/>
    <x v="1"/>
    <n v="10018"/>
    <n v="0.54100000000000004"/>
    <x v="4"/>
    <n v="20300"/>
    <x v="1"/>
    <x v="1"/>
    <n v="0"/>
    <x v="1"/>
    <x v="1"/>
    <x v="1"/>
    <n v="0"/>
    <x v="1"/>
    <x v="1"/>
    <x v="1"/>
    <x v="1"/>
    <x v="0"/>
    <x v="0"/>
    <x v="0"/>
    <x v="0"/>
    <x v="0"/>
    <x v="0"/>
    <x v="0"/>
    <x v="0"/>
    <x v="0"/>
    <m/>
    <x v="0"/>
    <x v="0"/>
    <x v="0"/>
    <x v="0"/>
    <x v="0"/>
    <s v="PRODUCTION WATER"/>
    <m/>
    <x v="0"/>
    <s v="ENERGY LABS CASPER ID No C07110270-030"/>
    <m/>
    <s v="8640-13030"/>
    <d v="2007-12-19T00:00:00"/>
  </r>
  <r>
    <x v="1"/>
    <s v="T30N R108W S22 fLANCE"/>
    <n v="5905"/>
    <x v="0"/>
    <x v="1"/>
    <s v="PINEDALE"/>
    <s v="SE NE"/>
    <n v="22"/>
    <n v="30"/>
    <n v="108"/>
    <n v="42.55706"/>
    <n v="-109.69575"/>
    <s v="4903522736"/>
    <s v="WB 8-22"/>
    <x v="0"/>
    <s v="LANCE"/>
    <m/>
    <m/>
    <n v="4638"/>
    <x v="0"/>
    <n v="8999"/>
    <n v="13637"/>
    <n v="13620"/>
    <n v="13768"/>
    <x v="1"/>
    <m/>
    <n v="7.38"/>
    <x v="1"/>
    <n v="95"/>
    <n v="12"/>
    <n v="3851"/>
    <n v="37"/>
    <x v="1"/>
    <n v="5650"/>
    <n v="882"/>
    <n v="0"/>
    <x v="1"/>
    <n v="3"/>
    <n v="10108"/>
    <x v="0"/>
    <s v="ULTRA RESOURCES INC"/>
    <n v="4.7404999999999999"/>
    <n v="0.98748000000000002"/>
    <n v="167.51849999999999"/>
    <n v="0.94645999999999997"/>
    <n v="174.19293999999999"/>
    <n v="159.38649999999998"/>
    <n v="14.455979999999998"/>
    <n v="0"/>
    <x v="1"/>
    <n v="6.2460000000000002E-2"/>
    <n v="173.90493999999998"/>
    <n v="8.2735350183692853E-4"/>
    <n v="10530"/>
    <n v="2.0447717802112606E-2"/>
    <n v="2.7214076529163581E-2"/>
    <n v="5.6688864657775456E-3"/>
    <n v="0.96711703700505891"/>
    <n v="0.91651508002015358"/>
    <n v="8.3125758244705417E-2"/>
    <n v="3.5916173514104893E-4"/>
    <x v="1"/>
    <n v="19.11"/>
    <x v="1"/>
    <n v="9906"/>
    <n v="0.56000000000000005"/>
    <x v="4"/>
    <n v="0"/>
    <x v="1"/>
    <x v="1"/>
    <n v="0"/>
    <x v="1"/>
    <x v="1"/>
    <x v="1"/>
    <n v="0"/>
    <x v="1"/>
    <x v="1"/>
    <x v="1"/>
    <x v="1"/>
    <x v="0"/>
    <x v="0"/>
    <x v="0"/>
    <x v="0"/>
    <x v="0"/>
    <x v="0"/>
    <x v="0"/>
    <x v="0"/>
    <x v="0"/>
    <m/>
    <x v="0"/>
    <x v="0"/>
    <x v="0"/>
    <x v="0"/>
    <x v="0"/>
    <s v="PRODUCTION WATER"/>
    <m/>
    <x v="0"/>
    <s v="ENERGY LABS CASPER ID No C07110270-036"/>
    <m/>
    <s v="8999-13637"/>
    <d v="2007-12-19T00:00:00"/>
  </r>
  <r>
    <x v="1"/>
    <s v="T30N R108W S21 fLANCE"/>
    <n v="5904"/>
    <x v="0"/>
    <x v="1"/>
    <s v="PINEDALE"/>
    <s v="NE NE"/>
    <n v="21"/>
    <n v="30"/>
    <n v="108"/>
    <n v="42.559285000000003"/>
    <n v="-109.71812799999999"/>
    <s v="4903523767"/>
    <s v="WB 1-21"/>
    <x v="0"/>
    <s v="LANCE"/>
    <m/>
    <m/>
    <n v="4356"/>
    <x v="0"/>
    <n v="9220"/>
    <n v="13576"/>
    <n v="13810"/>
    <n v="13787"/>
    <x v="1"/>
    <m/>
    <n v="7.07"/>
    <x v="1"/>
    <n v="105"/>
    <n v="13"/>
    <n v="4386"/>
    <n v="62"/>
    <x v="1"/>
    <n v="6384"/>
    <n v="908"/>
    <n v="0"/>
    <x v="1"/>
    <n v="0"/>
    <n v="11467"/>
    <x v="0"/>
    <s v="ULTRA RESOURCES INC"/>
    <n v="5.2394999999999996"/>
    <n v="1.0697700000000001"/>
    <n v="190.791"/>
    <n v="1.5859599999999998"/>
    <n v="198.68622999999999"/>
    <n v="180.09263999999999"/>
    <n v="14.882119999999999"/>
    <n v="0"/>
    <x v="1"/>
    <n v="0"/>
    <n v="194.97475999999997"/>
    <n v="9.4280868419297018E-3"/>
    <n v="11858"/>
    <n v="1.6763129689174705E-2"/>
    <n v="2.6370725339144033E-2"/>
    <n v="5.3842181212054811E-3"/>
    <n v="0.96824505653965054"/>
    <n v="0.92367155625682018"/>
    <n v="7.6328443743179888E-2"/>
    <n v="0"/>
    <x v="1"/>
    <n v="63.1"/>
    <x v="1"/>
    <n v="11190"/>
    <n v="0.55000000000000004"/>
    <x v="4"/>
    <n v="20200"/>
    <x v="1"/>
    <x v="1"/>
    <n v="0"/>
    <x v="1"/>
    <x v="1"/>
    <x v="1"/>
    <n v="0"/>
    <x v="1"/>
    <x v="1"/>
    <x v="1"/>
    <x v="1"/>
    <x v="0"/>
    <x v="0"/>
    <x v="0"/>
    <x v="0"/>
    <x v="0"/>
    <x v="0"/>
    <x v="0"/>
    <x v="0"/>
    <x v="0"/>
    <m/>
    <x v="0"/>
    <x v="0"/>
    <x v="0"/>
    <x v="0"/>
    <x v="0"/>
    <s v="PRODUCTION WATER"/>
    <m/>
    <x v="0"/>
    <s v="ENERGY LABS CASPER ID No C07110270-019"/>
    <m/>
    <s v="9220-13576"/>
    <d v="2007-12-19T00:00:00"/>
  </r>
  <r>
    <x v="0"/>
    <s v="T30N R108W S21 fFORT UNION"/>
    <n v="49003424"/>
    <x v="0"/>
    <x v="1"/>
    <s v="PINEDALE"/>
    <m/>
    <s v="21"/>
    <s v=" 30"/>
    <s v=" 108"/>
    <n v="42.557250000000003"/>
    <n v="-109.72427999999999"/>
    <s v="4903507017"/>
    <s v="UNIT NO. 6"/>
    <x v="0"/>
    <s v="FORT UNION"/>
    <m/>
    <m/>
    <n v="26"/>
    <x v="0"/>
    <n v="8984"/>
    <n v="9010"/>
    <n v="11057"/>
    <m/>
    <x v="0"/>
    <d v="1957-05-29T00:00:00"/>
    <n v="7"/>
    <x v="2"/>
    <n v="13"/>
    <n v="5"/>
    <n v="615"/>
    <n v="-3"/>
    <x v="0"/>
    <n v="730"/>
    <n v="329"/>
    <m/>
    <x v="0"/>
    <n v="87"/>
    <n v="1612"/>
    <x v="0"/>
    <m/>
    <n v="0.64870000000000005"/>
    <n v="0.41144999999999998"/>
    <n v="26.752500000000001"/>
    <n v="0"/>
    <n v="27.812649999999998"/>
    <n v="20.593299999999999"/>
    <n v="5.3923099999999993"/>
    <m/>
    <x v="0"/>
    <n v="1.8113400000000002"/>
    <n v="27.796949999999999"/>
    <n v="2.8232535389571112E-4"/>
    <n v="1773"/>
    <n v="4.756277695716396E-2"/>
    <n v="2.3323919151896712E-2"/>
    <n v="1.4793628079309236E-2"/>
    <n v="0.96188245276879403"/>
    <n v="0.74084746707822258"/>
    <n v="0.19398926860680757"/>
    <n v="6.5163264314969813E-2"/>
    <x v="0"/>
    <m/>
    <x v="0"/>
    <m/>
    <m/>
    <x v="0"/>
    <m/>
    <x v="0"/>
    <x v="0"/>
    <m/>
    <x v="0"/>
    <x v="0"/>
    <x v="0"/>
    <m/>
    <x v="0"/>
    <x v="0"/>
    <x v="0"/>
    <x v="0"/>
    <x v="0"/>
    <x v="0"/>
    <x v="0"/>
    <x v="0"/>
    <x v="0"/>
    <x v="0"/>
    <x v="0"/>
    <x v="0"/>
    <x v="0"/>
    <m/>
    <x v="0"/>
    <x v="0"/>
    <x v="0"/>
    <x v="0"/>
    <x v="0"/>
    <s v="DST NO. 2"/>
    <m/>
    <x v="0"/>
    <m/>
    <m/>
    <m/>
    <m/>
  </r>
  <r>
    <x v="1"/>
    <s v="T30N R108W S15 fLANCE"/>
    <n v="5901"/>
    <x v="0"/>
    <x v="1"/>
    <s v="PINEDALE"/>
    <s v="SW NW"/>
    <n v="15"/>
    <n v="30"/>
    <n v="108"/>
    <n v="42.570044000000003"/>
    <n v="-109.711106"/>
    <s v="4903523749"/>
    <s v="WARBONNET 11D-15D"/>
    <x v="0"/>
    <s v="LANCE"/>
    <m/>
    <m/>
    <n v="4238"/>
    <x v="0"/>
    <n v="9494"/>
    <n v="13732"/>
    <n v="13800"/>
    <n v="12441"/>
    <x v="1"/>
    <m/>
    <n v="7.5"/>
    <x v="1"/>
    <n v="80"/>
    <n v="12"/>
    <n v="3919"/>
    <n v="39"/>
    <x v="1"/>
    <n v="5560"/>
    <n v="969"/>
    <n v="0"/>
    <x v="1"/>
    <n v="6"/>
    <n v="10105"/>
    <x v="0"/>
    <s v="ULTRA RESOURCES INC"/>
    <n v="3.992"/>
    <n v="0.98748000000000002"/>
    <n v="170.47649999999999"/>
    <n v="0.99761999999999995"/>
    <n v="176.45359999999999"/>
    <n v="156.8476"/>
    <n v="15.881909999999998"/>
    <n v="0"/>
    <x v="1"/>
    <n v="0.12492"/>
    <n v="172.85443000000001"/>
    <n v="1.0303713888283605E-2"/>
    <n v="10585"/>
    <n v="2.3199613339777669E-2"/>
    <n v="2.26235112233471E-2"/>
    <n v="5.5962587331740473E-3"/>
    <n v="0.97178023004347891"/>
    <n v="0.90739705080164845"/>
    <n v="9.1880260170364145E-2"/>
    <n v="7.2268902798730702E-4"/>
    <x v="1"/>
    <n v="4.41"/>
    <x v="1"/>
    <n v="9906"/>
    <n v="0.54200000000000004"/>
    <x v="4"/>
    <n v="20300"/>
    <x v="1"/>
    <x v="1"/>
    <n v="0"/>
    <x v="1"/>
    <x v="1"/>
    <x v="1"/>
    <n v="0"/>
    <x v="1"/>
    <x v="1"/>
    <x v="1"/>
    <x v="1"/>
    <x v="0"/>
    <x v="0"/>
    <x v="0"/>
    <x v="0"/>
    <x v="0"/>
    <x v="0"/>
    <x v="0"/>
    <x v="0"/>
    <x v="0"/>
    <m/>
    <x v="0"/>
    <x v="0"/>
    <x v="0"/>
    <x v="0"/>
    <x v="0"/>
    <s v="PRODUCTION WATER"/>
    <m/>
    <x v="0"/>
    <s v="ENERGY LABS CASPER ID No C07110270-021"/>
    <m/>
    <s v="9494-13732"/>
    <d v="2007-12-19T00:00:00"/>
  </r>
  <r>
    <x v="1"/>
    <s v="T30N R108W S15 fLANCE"/>
    <n v="5902"/>
    <x v="0"/>
    <x v="1"/>
    <s v="PINEDALE"/>
    <s v="NE NE"/>
    <n v="15"/>
    <n v="30"/>
    <n v="108"/>
    <n v="42.572932000000002"/>
    <n v="-109.699478"/>
    <s v="4903523337"/>
    <s v="WARBONNET 7-15D PROD"/>
    <x v="0"/>
    <s v="LANCE"/>
    <m/>
    <m/>
    <n v="4377"/>
    <x v="0"/>
    <n v="9279"/>
    <n v="13656"/>
    <n v="13880"/>
    <m/>
    <x v="2"/>
    <m/>
    <n v="7.33"/>
    <x v="1"/>
    <n v="77"/>
    <n v="12"/>
    <n v="3810"/>
    <n v="30"/>
    <x v="1"/>
    <n v="5700"/>
    <n v="927"/>
    <n v="0"/>
    <x v="1"/>
    <n v="25"/>
    <n v="11940"/>
    <x v="0"/>
    <s v="ULTRA RESOURCES INC"/>
    <n v="3.8422999999999998"/>
    <n v="0.98748000000000002"/>
    <n v="165.73500000000001"/>
    <n v="0.76739999999999997"/>
    <n v="171.33217999999999"/>
    <n v="160.797"/>
    <n v="15.193529999999999"/>
    <n v="0"/>
    <x v="1"/>
    <n v="0.52050000000000007"/>
    <n v="176.51103000000001"/>
    <n v="-1.4888460809684948E-2"/>
    <n v="10581"/>
    <n v="-6.0343679232716128E-2"/>
    <n v="2.2426026447571027E-2"/>
    <n v="5.7635407429007211E-3"/>
    <n v="0.97181043280952828"/>
    <n v="0.91097423203524441"/>
    <n v="8.607694374680154E-2"/>
    <n v="2.9488242179539718E-3"/>
    <x v="1"/>
    <n v="13.74"/>
    <x v="1"/>
    <n v="9930"/>
    <n v="0.54300000000000004"/>
    <x v="4"/>
    <n v="20200"/>
    <x v="1"/>
    <x v="1"/>
    <n v="0"/>
    <x v="1"/>
    <x v="1"/>
    <x v="1"/>
    <n v="0"/>
    <x v="1"/>
    <x v="1"/>
    <x v="1"/>
    <x v="1"/>
    <x v="0"/>
    <x v="0"/>
    <x v="0"/>
    <x v="0"/>
    <x v="0"/>
    <x v="0"/>
    <x v="0"/>
    <x v="0"/>
    <x v="0"/>
    <m/>
    <x v="0"/>
    <x v="0"/>
    <x v="0"/>
    <x v="0"/>
    <x v="0"/>
    <m/>
    <m/>
    <x v="0"/>
    <s v="ENERGY LABS CASPER ID No C05120781-003"/>
    <m/>
    <s v="9279-13656"/>
    <d v="2005-12-29T00:00:00"/>
  </r>
  <r>
    <x v="1"/>
    <s v="T30N R108W S15 fLANCE"/>
    <n v="5438"/>
    <x v="0"/>
    <x v="1"/>
    <s v="PINEDALE"/>
    <s v="NE NE"/>
    <n v="15"/>
    <n v="30"/>
    <n v="108"/>
    <n v="42.572932000000002"/>
    <n v="-109.699478"/>
    <s v="4903523337"/>
    <s v="7-15D"/>
    <x v="0"/>
    <s v="LANCE"/>
    <m/>
    <m/>
    <n v="4286"/>
    <x v="0"/>
    <n v="9279"/>
    <n v="13565"/>
    <n v="13880"/>
    <m/>
    <x v="1"/>
    <m/>
    <n v="7.33"/>
    <x v="1"/>
    <n v="77"/>
    <n v="12"/>
    <n v="3810"/>
    <n v="30"/>
    <x v="1"/>
    <n v="5700"/>
    <n v="927"/>
    <n v="0"/>
    <x v="1"/>
    <n v="25"/>
    <n v="11940"/>
    <x v="0"/>
    <s v="ULTRA RESOURCES INC"/>
    <n v="3.8422999999999998"/>
    <n v="0.98748000000000002"/>
    <n v="165.73500000000001"/>
    <n v="0.76739999999999997"/>
    <n v="171.33217999999999"/>
    <n v="160.797"/>
    <n v="15.193529999999999"/>
    <n v="0"/>
    <x v="1"/>
    <n v="0.52050000000000007"/>
    <n v="176.51103000000001"/>
    <n v="-1.4888460809684948E-2"/>
    <n v="10581"/>
    <n v="-6.0343679232716128E-2"/>
    <n v="2.2426026447571027E-2"/>
    <n v="5.7635407429007211E-3"/>
    <n v="0.97181043280952828"/>
    <n v="0.91097423203524441"/>
    <n v="8.607694374680154E-2"/>
    <n v="2.9488242179539718E-3"/>
    <x v="1"/>
    <n v="13.74"/>
    <x v="1"/>
    <n v="9930"/>
    <n v="0.54300000000000004"/>
    <x v="4"/>
    <n v="20200"/>
    <x v="1"/>
    <x v="1"/>
    <n v="0"/>
    <x v="1"/>
    <x v="1"/>
    <x v="1"/>
    <n v="0"/>
    <x v="1"/>
    <x v="1"/>
    <x v="1"/>
    <x v="1"/>
    <x v="0"/>
    <x v="0"/>
    <x v="0"/>
    <x v="0"/>
    <x v="0"/>
    <x v="0"/>
    <x v="0"/>
    <x v="0"/>
    <x v="0"/>
    <m/>
    <x v="0"/>
    <x v="0"/>
    <x v="0"/>
    <x v="0"/>
    <x v="0"/>
    <s v="PRODUCED WATER"/>
    <m/>
    <x v="0"/>
    <s v="ENERGY LABS CASPER ID No C05120781-003"/>
    <m/>
    <s v="9279-13565"/>
    <d v="2005-12-29T00:00:00"/>
  </r>
  <r>
    <x v="1"/>
    <s v="T30N R108W S15 fLANCE"/>
    <n v="5554"/>
    <x v="0"/>
    <x v="1"/>
    <s v="PINEDALE"/>
    <s v="NE SE"/>
    <n v="15"/>
    <n v="30"/>
    <n v="108"/>
    <n v="42.56718"/>
    <n v="-109.698002"/>
    <s v="4903523338"/>
    <s v="9-15 WARBONNET"/>
    <x v="0"/>
    <s v="LANCE"/>
    <m/>
    <m/>
    <n v="4742"/>
    <x v="0"/>
    <n v="8885"/>
    <n v="13627"/>
    <n v="13720"/>
    <m/>
    <x v="2"/>
    <m/>
    <n v="6.88"/>
    <x v="1"/>
    <n v="93"/>
    <n v="13"/>
    <n v="4220"/>
    <n v="55"/>
    <x v="1"/>
    <n v="6706"/>
    <n v="988"/>
    <n v="0"/>
    <x v="1"/>
    <n v="8"/>
    <n v="11740"/>
    <x v="0"/>
    <s v="ULTRA RESOURCES INC"/>
    <n v="4.6406999999999998"/>
    <n v="1.0697700000000001"/>
    <n v="183.57"/>
    <n v="1.4068999999999998"/>
    <n v="190.68736999999999"/>
    <n v="189.17625999999998"/>
    <n v="16.19332"/>
    <n v="0"/>
    <x v="1"/>
    <n v="0.16656000000000001"/>
    <n v="205.53613999999999"/>
    <n v="-3.7475741911427725E-2"/>
    <n v="12083"/>
    <n v="1.4397850816437897E-2"/>
    <n v="2.4336693090895322E-2"/>
    <n v="5.610072654523476E-3"/>
    <n v="0.97005323425458123"/>
    <n v="0.92040387641803523"/>
    <n v="7.8785755147488909E-2"/>
    <n v="8.1036843447580571E-4"/>
    <x v="1"/>
    <n v="6.5"/>
    <x v="1"/>
    <n v="11370"/>
    <n v="0.54100000000000004"/>
    <x v="4"/>
    <n v="0"/>
    <x v="1"/>
    <x v="1"/>
    <n v="0"/>
    <x v="1"/>
    <x v="1"/>
    <x v="1"/>
    <n v="0"/>
    <x v="1"/>
    <x v="1"/>
    <x v="1"/>
    <x v="1"/>
    <x v="0"/>
    <x v="0"/>
    <x v="0"/>
    <x v="0"/>
    <x v="0"/>
    <x v="0"/>
    <x v="0"/>
    <x v="0"/>
    <x v="0"/>
    <m/>
    <x v="0"/>
    <x v="0"/>
    <x v="0"/>
    <x v="0"/>
    <x v="0"/>
    <m/>
    <m/>
    <x v="0"/>
    <s v="ENERGY LABS CASPER ID No C07050862-012"/>
    <m/>
    <s v="8885-13627"/>
    <d v="2007-05-30T00:00:00"/>
  </r>
  <r>
    <x v="1"/>
    <s v="T30N R108W S14 fLANCE"/>
    <n v="5553"/>
    <x v="0"/>
    <x v="1"/>
    <s v="PINEDALE"/>
    <s v="SW NW"/>
    <n v="14"/>
    <n v="30"/>
    <n v="108"/>
    <n v="42.570723999999998"/>
    <n v="-109.693729"/>
    <s v="4903523377"/>
    <s v="5-14 WARBONNET"/>
    <x v="0"/>
    <s v="LANCE"/>
    <m/>
    <m/>
    <n v="2726"/>
    <x v="0"/>
    <n v="10934"/>
    <n v="13660"/>
    <n v="13796"/>
    <m/>
    <x v="2"/>
    <m/>
    <n v="6.87"/>
    <x v="1"/>
    <n v="71"/>
    <n v="9"/>
    <n v="3780"/>
    <n v="44"/>
    <x v="1"/>
    <n v="5767"/>
    <n v="1071"/>
    <n v="0"/>
    <x v="1"/>
    <n v="10"/>
    <n v="10680"/>
    <x v="0"/>
    <s v="ULTRA RESOURCES INC"/>
    <n v="3.5428999999999999"/>
    <n v="0.74060999999999999"/>
    <n v="164.43"/>
    <n v="1.1255199999999999"/>
    <n v="169.83902999999998"/>
    <n v="162.68707000000001"/>
    <n v="17.55369"/>
    <n v="0"/>
    <x v="1"/>
    <n v="0.20820000000000002"/>
    <n v="180.44896"/>
    <n v="-3.0289162925625914E-2"/>
    <n v="10752"/>
    <n v="3.3594624860022394E-3"/>
    <n v="2.0860340523612273E-2"/>
    <n v="4.3606584422909156E-3"/>
    <n v="0.97477900103409676"/>
    <n v="0.90156834375770301"/>
    <n v="9.7277867381446809E-2"/>
    <n v="1.1537888608501817E-3"/>
    <x v="1"/>
    <n v="2.92"/>
    <x v="1"/>
    <n v="10003"/>
    <n v="0.60499999999999998"/>
    <x v="4"/>
    <n v="0"/>
    <x v="1"/>
    <x v="1"/>
    <n v="0"/>
    <x v="1"/>
    <x v="1"/>
    <x v="1"/>
    <n v="0"/>
    <x v="1"/>
    <x v="1"/>
    <x v="1"/>
    <x v="1"/>
    <x v="0"/>
    <x v="0"/>
    <x v="0"/>
    <x v="0"/>
    <x v="0"/>
    <x v="0"/>
    <x v="0"/>
    <x v="0"/>
    <x v="0"/>
    <m/>
    <x v="0"/>
    <x v="0"/>
    <x v="0"/>
    <x v="0"/>
    <x v="0"/>
    <m/>
    <m/>
    <x v="0"/>
    <s v="ENERGY LABS CASPER ID No C07050862-011"/>
    <m/>
    <s v="10934-13660"/>
    <d v="2007-05-30T00:00:00"/>
  </r>
  <r>
    <x v="1"/>
    <s v="T30N R108W S11 fLANCE"/>
    <n v="5900"/>
    <x v="0"/>
    <x v="1"/>
    <s v="PINEDALE"/>
    <s v="SW SW"/>
    <n v="11"/>
    <n v="30"/>
    <n v="108"/>
    <n v="42.577979999999997"/>
    <n v="-109.69294600000001"/>
    <s v="4903522939"/>
    <s v="WARBONNET 13-11 PAD"/>
    <x v="0"/>
    <s v="LANCE"/>
    <m/>
    <m/>
    <n v="5485"/>
    <x v="0"/>
    <n v="7994"/>
    <n v="13479"/>
    <n v="13600"/>
    <n v="13570"/>
    <x v="1"/>
    <m/>
    <n v="7.03"/>
    <x v="1"/>
    <n v="75"/>
    <n v="11"/>
    <n v="3254"/>
    <n v="37"/>
    <x v="1"/>
    <n v="4653"/>
    <n v="741"/>
    <n v="0"/>
    <x v="1"/>
    <n v="11"/>
    <n v="8556"/>
    <x v="0"/>
    <s v="ULTRA RESOURCES INC"/>
    <n v="3.7425000000000002"/>
    <n v="0.90519000000000005"/>
    <n v="141.54899999999998"/>
    <n v="0.94645999999999997"/>
    <n v="147.14314999999999"/>
    <n v="131.26113000000001"/>
    <n v="12.144989999999998"/>
    <n v="0"/>
    <x v="1"/>
    <n v="0.22902000000000003"/>
    <n v="143.63514000000001"/>
    <n v="1.2064208782574465E-2"/>
    <n v="8782"/>
    <n v="1.3034952128273157E-2"/>
    <n v="2.5434415397522756E-2"/>
    <n v="6.1517644552260848E-3"/>
    <n v="0.96841382014725108"/>
    <n v="0.91385109521249464"/>
    <n v="8.4554448166374863E-2"/>
    <n v="1.5944566211304561E-3"/>
    <x v="1"/>
    <n v="44.97"/>
    <x v="1"/>
    <n v="8352"/>
    <n v="0.64100000000000001"/>
    <x v="4"/>
    <n v="17200"/>
    <x v="1"/>
    <x v="1"/>
    <n v="0"/>
    <x v="1"/>
    <x v="1"/>
    <x v="1"/>
    <n v="0"/>
    <x v="1"/>
    <x v="1"/>
    <x v="1"/>
    <x v="1"/>
    <x v="0"/>
    <x v="0"/>
    <x v="0"/>
    <x v="0"/>
    <x v="0"/>
    <x v="0"/>
    <x v="0"/>
    <x v="0"/>
    <x v="0"/>
    <m/>
    <x v="0"/>
    <x v="0"/>
    <x v="0"/>
    <x v="0"/>
    <x v="0"/>
    <s v="PRODUCTION WATER"/>
    <m/>
    <x v="0"/>
    <s v="ENERGY LABS CASPER ID No C07110270-023"/>
    <m/>
    <s v="7994-13479"/>
    <d v="2007-12-19T00:00:00"/>
  </r>
  <r>
    <x v="1"/>
    <s v="T30N R108W S10 fLANCE"/>
    <n v="5552"/>
    <x v="0"/>
    <x v="1"/>
    <s v="PINEDALE"/>
    <s v="SE SE"/>
    <n v="10"/>
    <n v="30"/>
    <n v="108"/>
    <n v="42.577795000000002"/>
    <n v="-109.697141"/>
    <s v="4903523411"/>
    <s v="16-10 WARBONNET"/>
    <x v="0"/>
    <s v="LANCE"/>
    <m/>
    <m/>
    <n v="4924"/>
    <x v="0"/>
    <n v="8686"/>
    <n v="13610"/>
    <n v="13700"/>
    <m/>
    <x v="2"/>
    <m/>
    <n v="6.82"/>
    <x v="1"/>
    <n v="66"/>
    <n v="9"/>
    <n v="3475"/>
    <n v="45"/>
    <x v="1"/>
    <n v="5212"/>
    <n v="861"/>
    <n v="0"/>
    <x v="1"/>
    <n v="20"/>
    <n v="9450"/>
    <x v="0"/>
    <s v="ULTRA RESOURCES INC"/>
    <n v="3.2934000000000001"/>
    <n v="0.74060999999999999"/>
    <n v="151.16249999999999"/>
    <n v="1.1511"/>
    <n v="156.34761"/>
    <n v="147.03052"/>
    <n v="14.111789999999999"/>
    <n v="0"/>
    <x v="1"/>
    <n v="0.41640000000000005"/>
    <n v="161.55871000000002"/>
    <n v="-1.6391935838205467E-2"/>
    <n v="9688"/>
    <n v="1.2435991221653255E-2"/>
    <n v="2.1064600859584615E-2"/>
    <n v="4.7369448116283963E-3"/>
    <n v="0.97419845432878704"/>
    <n v="0.91007485761677587"/>
    <n v="8.7347751167361987E-2"/>
    <n v="2.5773912158620232E-3"/>
    <x v="1"/>
    <n v="53.4"/>
    <x v="1"/>
    <n v="9077"/>
    <n v="0.65900000000000003"/>
    <x v="4"/>
    <n v="0"/>
    <x v="1"/>
    <x v="1"/>
    <n v="0"/>
    <x v="1"/>
    <x v="1"/>
    <x v="1"/>
    <n v="0"/>
    <x v="1"/>
    <x v="1"/>
    <x v="1"/>
    <x v="1"/>
    <x v="0"/>
    <x v="0"/>
    <x v="0"/>
    <x v="0"/>
    <x v="0"/>
    <x v="0"/>
    <x v="0"/>
    <x v="0"/>
    <x v="0"/>
    <m/>
    <x v="0"/>
    <x v="0"/>
    <x v="0"/>
    <x v="0"/>
    <x v="0"/>
    <m/>
    <m/>
    <x v="0"/>
    <s v="ENERGY LABS CASPER ID No C07050862-016"/>
    <m/>
    <s v="8686-13610"/>
    <d v="2007-05-30T00:00:00"/>
  </r>
  <r>
    <x v="1"/>
    <s v="T30N R108W S10 fLANCE"/>
    <n v="5550"/>
    <x v="0"/>
    <x v="1"/>
    <s v="PINEDALE"/>
    <s v="NE NE"/>
    <n v="10"/>
    <n v="30"/>
    <n v="108"/>
    <n v="42.588026999999997"/>
    <n v="-109.699241"/>
    <s v="4903523758"/>
    <s v="1-10 WARBONNET PAD"/>
    <x v="0"/>
    <s v="LANCE"/>
    <m/>
    <m/>
    <n v="5020"/>
    <x v="0"/>
    <n v="8555"/>
    <n v="13575"/>
    <n v="13700"/>
    <n v="13354"/>
    <x v="2"/>
    <m/>
    <n v="6.89"/>
    <x v="1"/>
    <n v="148"/>
    <n v="17"/>
    <n v="3990"/>
    <n v="60"/>
    <x v="1"/>
    <n v="6045"/>
    <n v="988"/>
    <n v="0"/>
    <x v="1"/>
    <n v="15"/>
    <n v="11130"/>
    <x v="0"/>
    <s v="ULTRA RESOURCES INC"/>
    <n v="7.3852000000000002"/>
    <n v="1.39893"/>
    <n v="173.565"/>
    <n v="1.5347999999999999"/>
    <n v="183.88392999999999"/>
    <n v="170.52945"/>
    <n v="16.19332"/>
    <n v="0"/>
    <x v="1"/>
    <n v="0.31230000000000002"/>
    <n v="187.03506999999999"/>
    <n v="-8.4954936252928485E-3"/>
    <n v="11263"/>
    <n v="5.939356048765239E-3"/>
    <n v="4.0162291506386665E-2"/>
    <n v="7.6076794747643259E-3"/>
    <n v="0.95223002901884901"/>
    <n v="0.91175120259532083"/>
    <n v="8.6579057072023985E-2"/>
    <n v="1.669740332655261E-3"/>
    <x v="1"/>
    <n v="54.65"/>
    <x v="1"/>
    <n v="10518"/>
    <n v="0.58099999999999996"/>
    <x v="4"/>
    <n v="0"/>
    <x v="1"/>
    <x v="1"/>
    <n v="0"/>
    <x v="1"/>
    <x v="1"/>
    <x v="1"/>
    <n v="0"/>
    <x v="1"/>
    <x v="1"/>
    <x v="1"/>
    <x v="1"/>
    <x v="0"/>
    <x v="0"/>
    <x v="0"/>
    <x v="0"/>
    <x v="0"/>
    <x v="0"/>
    <x v="0"/>
    <x v="0"/>
    <x v="0"/>
    <m/>
    <x v="0"/>
    <x v="0"/>
    <x v="0"/>
    <x v="0"/>
    <x v="0"/>
    <m/>
    <m/>
    <x v="0"/>
    <s v="EMERGY LABS CASPER ID No C07050862-015"/>
    <m/>
    <s v="8555-13575"/>
    <d v="2007-05-30T00:00:00"/>
  </r>
  <r>
    <x v="1"/>
    <s v="T30N R108W S10 fLANCE"/>
    <n v="5551"/>
    <x v="0"/>
    <x v="1"/>
    <s v="PINEDALE"/>
    <s v="NE NW"/>
    <n v="10"/>
    <n v="30"/>
    <n v="108"/>
    <n v="42.589153000000003"/>
    <n v="-109.707337"/>
    <s v="4903523388"/>
    <s v="3-10 WARBONNET"/>
    <x v="0"/>
    <s v="LANCE"/>
    <m/>
    <m/>
    <n v="4962"/>
    <x v="0"/>
    <n v="8538"/>
    <n v="13500"/>
    <n v="13600"/>
    <n v="13577"/>
    <x v="2"/>
    <m/>
    <n v="6.91"/>
    <x v="1"/>
    <n v="151"/>
    <n v="19"/>
    <n v="4175"/>
    <n v="60"/>
    <x v="1"/>
    <n v="6393"/>
    <n v="915"/>
    <n v="0"/>
    <x v="1"/>
    <n v="6"/>
    <n v="11800"/>
    <x v="0"/>
    <s v="ULTRA RESOURCES INC"/>
    <n v="7.5349000000000004"/>
    <n v="1.56351"/>
    <n v="181.61250000000001"/>
    <n v="1.5347999999999999"/>
    <n v="192.24570999999997"/>
    <n v="180.34653"/>
    <n v="14.996849999999998"/>
    <n v="0"/>
    <x v="1"/>
    <n v="0.12492"/>
    <n v="195.4683"/>
    <n v="-8.3117708333522063E-3"/>
    <n v="11719"/>
    <n v="-3.4440239806114207E-3"/>
    <n v="3.9194112576036166E-2"/>
    <n v="8.1328732901243938E-3"/>
    <n v="0.95267301413383942"/>
    <n v="0.9226382487595175"/>
    <n v="7.6722670632527107E-2"/>
    <n v="6.3908060795535651E-4"/>
    <x v="1"/>
    <n v="32.549999999999997"/>
    <x v="1"/>
    <n v="11024"/>
    <n v="0.54900000000000004"/>
    <x v="4"/>
    <n v="0"/>
    <x v="1"/>
    <x v="1"/>
    <n v="0"/>
    <x v="1"/>
    <x v="1"/>
    <x v="1"/>
    <n v="0"/>
    <x v="1"/>
    <x v="1"/>
    <x v="1"/>
    <x v="1"/>
    <x v="0"/>
    <x v="0"/>
    <x v="0"/>
    <x v="0"/>
    <x v="0"/>
    <x v="0"/>
    <x v="0"/>
    <x v="0"/>
    <x v="0"/>
    <m/>
    <x v="0"/>
    <x v="0"/>
    <x v="0"/>
    <x v="0"/>
    <x v="0"/>
    <m/>
    <m/>
    <x v="0"/>
    <s v="ENERGY LABS CASPER ID No C07050862-014"/>
    <m/>
    <s v="8538-13500"/>
    <d v="2007-05-30T00:00:00"/>
  </r>
  <r>
    <x v="1"/>
    <s v="T30N R108W S10 fLANCE"/>
    <n v="5899"/>
    <x v="0"/>
    <x v="1"/>
    <s v="PINEDALE"/>
    <s v="SE SE"/>
    <n v="10"/>
    <n v="30"/>
    <n v="108"/>
    <n v="42.577826000000002"/>
    <n v="-109.69710600000001"/>
    <s v="4903523413"/>
    <s v="WARBONNET 16B-10D"/>
    <x v="0"/>
    <s v="LANCE"/>
    <m/>
    <m/>
    <n v="5485"/>
    <x v="0"/>
    <n v="7994"/>
    <n v="13479"/>
    <n v="13850"/>
    <m/>
    <x v="2"/>
    <m/>
    <n v="6.82"/>
    <x v="1"/>
    <n v="66"/>
    <n v="9"/>
    <n v="3475"/>
    <n v="45"/>
    <x v="1"/>
    <n v="5212"/>
    <n v="881"/>
    <n v="0"/>
    <x v="1"/>
    <n v="20"/>
    <n v="9450"/>
    <x v="0"/>
    <s v="ULTRA RESOURCES INC"/>
    <n v="3.2934000000000001"/>
    <n v="0.74060999999999999"/>
    <n v="151.16249999999999"/>
    <n v="1.1511"/>
    <n v="156.34761"/>
    <n v="147.03052"/>
    <n v="14.439589999999999"/>
    <n v="0"/>
    <x v="1"/>
    <n v="0.41640000000000005"/>
    <n v="161.88651000000002"/>
    <n v="-1.7405110426248486E-2"/>
    <n v="9708"/>
    <n v="1.3466958972752897E-2"/>
    <n v="2.1064600859584615E-2"/>
    <n v="4.7369448116283963E-3"/>
    <n v="0.97419845432878704"/>
    <n v="0.90823206949115143"/>
    <n v="8.9195758188869462E-2"/>
    <n v="2.5721723199789779E-3"/>
    <x v="1"/>
    <n v="53.4"/>
    <x v="1"/>
    <n v="9077"/>
    <n v="0.66"/>
    <x v="4"/>
    <n v="16700"/>
    <x v="1"/>
    <x v="1"/>
    <n v="0"/>
    <x v="1"/>
    <x v="1"/>
    <x v="1"/>
    <n v="0"/>
    <x v="1"/>
    <x v="1"/>
    <x v="1"/>
    <x v="1"/>
    <x v="0"/>
    <x v="0"/>
    <x v="0"/>
    <x v="0"/>
    <x v="0"/>
    <x v="0"/>
    <x v="0"/>
    <x v="0"/>
    <x v="0"/>
    <m/>
    <x v="0"/>
    <x v="0"/>
    <x v="0"/>
    <x v="0"/>
    <x v="0"/>
    <m/>
    <m/>
    <x v="0"/>
    <s v="ENERGY LABS CASPER ID No C07050862-016"/>
    <m/>
    <s v="7994-13479"/>
    <d v="2007-05-30T00:00:00"/>
  </r>
  <r>
    <x v="1"/>
    <s v="T30N R108W S05 fLANCE"/>
    <n v="5549"/>
    <x v="0"/>
    <x v="1"/>
    <s v="PINEDALE"/>
    <s v="SE NW"/>
    <n v="5"/>
    <n v="30"/>
    <n v="108"/>
    <n v="42.600160000000002"/>
    <n v="-109.747231"/>
    <s v="4903523786"/>
    <s v="6-5 WARBONNET"/>
    <x v="0"/>
    <s v="LANCE"/>
    <m/>
    <m/>
    <n v="4507"/>
    <x v="0"/>
    <n v="8516"/>
    <n v="13023"/>
    <n v="13150"/>
    <n v="13127"/>
    <x v="2"/>
    <m/>
    <n v="6.8"/>
    <x v="1"/>
    <n v="125"/>
    <n v="16"/>
    <n v="4530"/>
    <n v="55"/>
    <x v="1"/>
    <n v="6810"/>
    <n v="1086"/>
    <n v="0"/>
    <x v="1"/>
    <n v="10"/>
    <n v="12300"/>
    <x v="0"/>
    <s v="ULTRA RESOURCES INC"/>
    <n v="6.2374999999999998"/>
    <n v="1.31664"/>
    <n v="197.05500000000001"/>
    <n v="1.4068999999999998"/>
    <n v="206.01603999999998"/>
    <n v="192.11009999999999"/>
    <n v="17.799539999999997"/>
    <n v="0"/>
    <x v="1"/>
    <n v="0.20820000000000002"/>
    <n v="210.11784"/>
    <n v="-9.8569239303467095E-3"/>
    <n v="12632"/>
    <n v="1.3316220118722926E-2"/>
    <n v="3.0276768740919398E-2"/>
    <n v="6.3909586845762112E-3"/>
    <n v="0.96333227257450449"/>
    <n v="0.91429694879787449"/>
    <n v="8.4712178651750833E-2"/>
    <n v="9.9087255037458993E-4"/>
    <x v="1"/>
    <n v="16.760000000000002"/>
    <x v="1"/>
    <n v="11841"/>
    <n v="0.52700000000000002"/>
    <x v="4"/>
    <n v="0"/>
    <x v="1"/>
    <x v="1"/>
    <n v="0"/>
    <x v="1"/>
    <x v="1"/>
    <x v="1"/>
    <n v="0"/>
    <x v="1"/>
    <x v="1"/>
    <x v="1"/>
    <x v="1"/>
    <x v="0"/>
    <x v="0"/>
    <x v="0"/>
    <x v="0"/>
    <x v="0"/>
    <x v="0"/>
    <x v="0"/>
    <x v="0"/>
    <x v="0"/>
    <m/>
    <x v="0"/>
    <x v="0"/>
    <x v="0"/>
    <x v="0"/>
    <x v="0"/>
    <m/>
    <m/>
    <x v="0"/>
    <s v="ENERGY LABS CASPER ID No C07050862-017"/>
    <m/>
    <s v="8516-13023"/>
    <d v="2007-05-30T00:00:00"/>
  </r>
  <r>
    <x v="1"/>
    <s v="T30N R108W S05 fLANCE"/>
    <n v="5436"/>
    <x v="0"/>
    <x v="1"/>
    <s v="PINEDALE"/>
    <s v="SW SE"/>
    <n v="5"/>
    <n v="30"/>
    <n v="108"/>
    <n v="42.593609999999998"/>
    <n v="-109.73973599999999"/>
    <s v="4903523386"/>
    <s v="9-5D WARBONNET"/>
    <x v="0"/>
    <s v="LANCE"/>
    <m/>
    <m/>
    <n v="5308"/>
    <x v="0"/>
    <n v="7978"/>
    <n v="13286"/>
    <n v="13462"/>
    <n v="13438"/>
    <x v="1"/>
    <m/>
    <n v="7.17"/>
    <x v="1"/>
    <n v="98"/>
    <n v="14"/>
    <n v="3735"/>
    <n v="29"/>
    <x v="1"/>
    <n v="5650"/>
    <n v="668"/>
    <n v="0"/>
    <x v="1"/>
    <n v="53"/>
    <n v="11840"/>
    <x v="0"/>
    <s v="ULTRA RESOURCES INC"/>
    <n v="4.8902000000000001"/>
    <n v="1.1520600000000001"/>
    <n v="162.4725"/>
    <n v="0.74181999999999992"/>
    <n v="169.25657999999999"/>
    <n v="159.38649999999998"/>
    <n v="10.948519999999998"/>
    <n v="0"/>
    <x v="1"/>
    <n v="1.1034600000000001"/>
    <n v="171.43848"/>
    <n v="-6.404260748600267E-3"/>
    <n v="10247"/>
    <n v="-7.212387377190202E-2"/>
    <n v="2.8892229773282672E-2"/>
    <n v="6.8065891441266282E-3"/>
    <n v="0.96430118108259066"/>
    <n v="0.92970084662439834"/>
    <n v="6.3862675404028305E-2"/>
    <n v="6.4364779715732441E-3"/>
    <x v="1"/>
    <n v="43.95"/>
    <x v="1"/>
    <n v="9745"/>
    <n v="0.56000000000000005"/>
    <x v="4"/>
    <n v="19700"/>
    <x v="1"/>
    <x v="1"/>
    <n v="0"/>
    <x v="1"/>
    <x v="1"/>
    <x v="1"/>
    <n v="0"/>
    <x v="1"/>
    <x v="1"/>
    <x v="1"/>
    <x v="1"/>
    <x v="0"/>
    <x v="0"/>
    <x v="0"/>
    <x v="0"/>
    <x v="0"/>
    <x v="0"/>
    <x v="0"/>
    <x v="0"/>
    <x v="0"/>
    <m/>
    <x v="0"/>
    <x v="0"/>
    <x v="0"/>
    <x v="0"/>
    <x v="0"/>
    <s v="PRODUCED WATER"/>
    <m/>
    <x v="0"/>
    <s v="ENERGY LABS CASPER ID No C05120781-001"/>
    <m/>
    <s v="7978-13286"/>
    <d v="2005-12-29T00:00:00"/>
  </r>
  <r>
    <x v="1"/>
    <s v="T30N R108W S04 fLANCE"/>
    <n v="4754"/>
    <x v="0"/>
    <x v="1"/>
    <s v="PINEDALE"/>
    <s v="SW NE"/>
    <n v="4"/>
    <n v="30"/>
    <n v="108"/>
    <n v="42.598697999999999"/>
    <n v="-109.72029499999999"/>
    <s v="4903523763"/>
    <s v="8B-4D WB"/>
    <x v="0"/>
    <s v="LANCE"/>
    <m/>
    <m/>
    <n v="4465"/>
    <x v="0"/>
    <n v="8924"/>
    <n v="13389"/>
    <n v="13715"/>
    <n v="13691"/>
    <x v="1"/>
    <d v="2005-11-29T00:00:00"/>
    <n v="7.5"/>
    <x v="1"/>
    <n v="40"/>
    <n v="24"/>
    <n v="286"/>
    <n v="0"/>
    <x v="1"/>
    <n v="320"/>
    <n v="366"/>
    <n v="0"/>
    <x v="1"/>
    <n v="100"/>
    <n v="1135"/>
    <x v="0"/>
    <s v="ULTRA RESOURCES INC"/>
    <n v="1.996"/>
    <n v="1.97496"/>
    <n v="12.440999999999999"/>
    <n v="0"/>
    <n v="16.411960000000001"/>
    <n v="9.0272000000000006"/>
    <n v="5.9987399999999997"/>
    <n v="0"/>
    <x v="1"/>
    <n v="2.0820000000000003"/>
    <n v="17.107939999999999"/>
    <n v="-2.0763188434332999E-2"/>
    <n v="1136"/>
    <n v="4.4033465433729633E-4"/>
    <n v="0.12161862446654756"/>
    <n v="0.12033663255333306"/>
    <n v="0.75804474298011926"/>
    <n v="0.5276614250459144"/>
    <n v="0.35064069665897823"/>
    <n v="0.12169787829510743"/>
    <x v="1"/>
    <n v="10"/>
    <x v="1"/>
    <n v="0"/>
    <n v="5"/>
    <x v="1"/>
    <n v="0"/>
    <x v="1"/>
    <x v="1"/>
    <n v="0"/>
    <x v="1"/>
    <x v="1"/>
    <x v="1"/>
    <n v="0"/>
    <x v="1"/>
    <x v="1"/>
    <x v="1"/>
    <x v="1"/>
    <x v="0"/>
    <x v="0"/>
    <x v="0"/>
    <x v="0"/>
    <x v="0"/>
    <x v="0"/>
    <x v="0"/>
    <x v="0"/>
    <x v="0"/>
    <m/>
    <x v="0"/>
    <x v="0"/>
    <x v="0"/>
    <x v="0"/>
    <x v="0"/>
    <s v="PRODUCED WATER UNFILTERED"/>
    <n v="20051129"/>
    <x v="0"/>
    <s v="SCHLUMBERGER ID No SWY05329S002"/>
    <m/>
    <s v="8924-13389"/>
    <d v="2005-12-13T00:00:00"/>
  </r>
  <r>
    <x v="1"/>
    <s v="T30N R108W S04 fLANCE"/>
    <n v="5435"/>
    <x v="0"/>
    <x v="1"/>
    <s v="PINEDALE"/>
    <s v="SW NW"/>
    <n v="4"/>
    <n v="30"/>
    <n v="108"/>
    <n v="42.600062999999999"/>
    <n v="-109.731486"/>
    <s v="4903523589"/>
    <s v="4-4D WARBONNET"/>
    <x v="0"/>
    <s v="LANCE"/>
    <m/>
    <m/>
    <n v="4836"/>
    <x v="0"/>
    <n v="8582"/>
    <n v="13418"/>
    <n v="13615"/>
    <m/>
    <x v="1"/>
    <m/>
    <n v="8.1199999999999992"/>
    <x v="1"/>
    <n v="104"/>
    <n v="16"/>
    <n v="3650"/>
    <n v="41"/>
    <x v="1"/>
    <n v="5120"/>
    <n v="735"/>
    <n v="0"/>
    <x v="1"/>
    <n v="8"/>
    <n v="11590"/>
    <x v="0"/>
    <s v="ULTRA RESOURCES INC"/>
    <n v="5.1896000000000004"/>
    <n v="1.31664"/>
    <n v="158.77500000000001"/>
    <n v="1.04878"/>
    <n v="166.33001999999996"/>
    <n v="144.43520000000001"/>
    <n v="12.04665"/>
    <n v="0"/>
    <x v="1"/>
    <n v="0.16656000000000001"/>
    <n v="156.64841000000001"/>
    <n v="2.997602657242451E-2"/>
    <n v="9674"/>
    <n v="-9.0105342362678711E-2"/>
    <n v="3.1200621511378413E-2"/>
    <n v="7.9158290247304738E-3"/>
    <n v="0.96088354946389121"/>
    <n v="0.92203425492796254"/>
    <n v="7.6902472230646959E-2"/>
    <n v="1.0632728413904743E-3"/>
    <x v="1"/>
    <n v="0"/>
    <x v="1"/>
    <n v="9136"/>
    <n v="0.55300000000000005"/>
    <x v="4"/>
    <n v="19900"/>
    <x v="1"/>
    <x v="1"/>
    <n v="0"/>
    <x v="1"/>
    <x v="1"/>
    <x v="1"/>
    <n v="0"/>
    <x v="1"/>
    <x v="1"/>
    <x v="1"/>
    <x v="1"/>
    <x v="0"/>
    <x v="0"/>
    <x v="0"/>
    <x v="0"/>
    <x v="0"/>
    <x v="0"/>
    <x v="0"/>
    <x v="0"/>
    <x v="0"/>
    <m/>
    <x v="0"/>
    <x v="0"/>
    <x v="0"/>
    <x v="0"/>
    <x v="0"/>
    <s v="PRODUCED WATER"/>
    <m/>
    <x v="0"/>
    <s v="ENERGY LABS CASPER ID No C05120781-019"/>
    <m/>
    <s v="8582-13418"/>
    <d v="2005-12-29T00:00:00"/>
  </r>
  <r>
    <x v="1"/>
    <s v="T30N R108W S04 fLANCE"/>
    <n v="5557"/>
    <x v="0"/>
    <x v="1"/>
    <s v="PINEDALE"/>
    <s v="SE SE"/>
    <n v="4"/>
    <n v="30"/>
    <n v="108"/>
    <n v="42.592762"/>
    <n v="-109.718086"/>
    <s v="4903523408"/>
    <s v="16-4 RIVERSIDE"/>
    <x v="0"/>
    <s v="LANCE"/>
    <m/>
    <m/>
    <s v=""/>
    <x v="0"/>
    <m/>
    <m/>
    <n v="13585"/>
    <m/>
    <x v="2"/>
    <m/>
    <n v="6.6"/>
    <x v="1"/>
    <n v="99"/>
    <n v="11"/>
    <n v="3628"/>
    <n v="28"/>
    <x v="1"/>
    <n v="5522"/>
    <n v="586"/>
    <n v="0"/>
    <x v="1"/>
    <n v="46"/>
    <n v="10030"/>
    <x v="0"/>
    <s v="ULTRA RESOURCES INC"/>
    <n v="4.9401000000000002"/>
    <n v="0.90519000000000005"/>
    <n v="157.81799999999998"/>
    <n v="0.71623999999999999"/>
    <n v="164.37952999999999"/>
    <n v="155.77562"/>
    <n v="9.6045399999999983"/>
    <n v="0"/>
    <x v="1"/>
    <n v="0.95772000000000013"/>
    <n v="166.33787999999998"/>
    <n v="-5.921520732760927E-3"/>
    <n v="9920"/>
    <n v="-5.5137844611528822E-3"/>
    <n v="3.0053012075165322E-2"/>
    <n v="5.5067075565917488E-3"/>
    <n v="0.96444028036824292"/>
    <n v="0.93650117459715143"/>
    <n v="5.7741147115738155E-2"/>
    <n v="5.7576782871105502E-3"/>
    <x v="1"/>
    <n v="49.03"/>
    <x v="1"/>
    <n v="9475"/>
    <n v="0.65800000000000003"/>
    <x v="4"/>
    <n v="0"/>
    <x v="1"/>
    <x v="1"/>
    <n v="0"/>
    <x v="1"/>
    <x v="1"/>
    <x v="1"/>
    <n v="0"/>
    <x v="1"/>
    <x v="1"/>
    <x v="1"/>
    <x v="1"/>
    <x v="0"/>
    <x v="0"/>
    <x v="0"/>
    <x v="0"/>
    <x v="0"/>
    <x v="0"/>
    <x v="0"/>
    <x v="0"/>
    <x v="0"/>
    <m/>
    <x v="0"/>
    <x v="0"/>
    <x v="0"/>
    <x v="0"/>
    <x v="0"/>
    <m/>
    <m/>
    <x v="0"/>
    <s v="ENERGY LABS CASPER ID No C07070799-008"/>
    <m/>
    <m/>
    <d v="2007-07-26T00:00:00"/>
  </r>
  <r>
    <x v="1"/>
    <s v="T30N R108W S03 fLANCE"/>
    <n v="5434"/>
    <x v="0"/>
    <x v="1"/>
    <s v="PINEDALE"/>
    <s v="SW NE"/>
    <n v="3"/>
    <n v="30"/>
    <n v="108"/>
    <n v="42.599499999999999"/>
    <n v="-109.70326"/>
    <s v="4903523754"/>
    <s v="2C-3D WARBONNET"/>
    <x v="0"/>
    <s v="LANCE"/>
    <m/>
    <m/>
    <n v="4588"/>
    <x v="0"/>
    <n v="9404"/>
    <n v="13992"/>
    <n v="14100"/>
    <n v="14078"/>
    <x v="1"/>
    <d v="1899-12-31T00:00:00"/>
    <n v="7.4"/>
    <x v="1"/>
    <n v="74"/>
    <n v="11"/>
    <n v="2940"/>
    <n v="0"/>
    <x v="1"/>
    <n v="4195"/>
    <n v="0"/>
    <n v="0"/>
    <x v="1"/>
    <n v="21"/>
    <n v="9260"/>
    <x v="0"/>
    <s v="ULTRA RESOURCES INC"/>
    <n v="3.6926000000000001"/>
    <n v="0.90519000000000005"/>
    <n v="127.89"/>
    <n v="0"/>
    <n v="132.48778999999999"/>
    <n v="118.34094999999999"/>
    <n v="0"/>
    <n v="0"/>
    <x v="1"/>
    <n v="0.43722000000000005"/>
    <n v="118.77816999999999"/>
    <n v="5.4562185820952437E-2"/>
    <n v="7241"/>
    <n v="-0.12235622083510091"/>
    <n v="2.7871247607043639E-2"/>
    <n v="6.8322522399988719E-3"/>
    <n v="0.96529650015295743"/>
    <n v="0.99631902057423516"/>
    <n v="0"/>
    <n v="3.6809794257648531E-3"/>
    <x v="1"/>
    <n v="0"/>
    <x v="1"/>
    <n v="7460"/>
    <n v="0.68899999999999995"/>
    <x v="4"/>
    <n v="15900"/>
    <x v="1"/>
    <x v="1"/>
    <n v="0"/>
    <x v="1"/>
    <x v="1"/>
    <x v="1"/>
    <n v="0"/>
    <x v="1"/>
    <x v="1"/>
    <x v="1"/>
    <x v="1"/>
    <x v="0"/>
    <x v="0"/>
    <x v="0"/>
    <x v="0"/>
    <x v="0"/>
    <x v="0"/>
    <x v="0"/>
    <x v="0"/>
    <x v="0"/>
    <m/>
    <x v="0"/>
    <x v="0"/>
    <x v="0"/>
    <x v="0"/>
    <x v="0"/>
    <s v="PRODUCED WATER"/>
    <n v="19000101"/>
    <x v="0"/>
    <s v="ENERGY LABS CASPER ID No C05120781-011"/>
    <m/>
    <s v="9404-13992"/>
    <d v="2005-12-29T00:00:00"/>
  </r>
  <r>
    <x v="1"/>
    <s v="T30N R107W S32 fLANCE"/>
    <n v="5547"/>
    <x v="0"/>
    <x v="1"/>
    <s v="PINEDALE"/>
    <s v="SE NW"/>
    <n v="32"/>
    <n v="30"/>
    <n v="107"/>
    <n v="42.528236999999997"/>
    <n v="-109.62907300000001"/>
    <s v="4903523836"/>
    <s v="4-32 DA RAINBOW"/>
    <x v="0"/>
    <s v="LANCE"/>
    <m/>
    <m/>
    <n v="5627"/>
    <x v="0"/>
    <n v="8255"/>
    <n v="13882"/>
    <n v="13991"/>
    <n v="13951"/>
    <x v="2"/>
    <d v="1899-12-31T00:00:00"/>
    <n v="7.21"/>
    <x v="1"/>
    <n v="96"/>
    <n v="51"/>
    <n v="2450"/>
    <n v="0"/>
    <x v="1"/>
    <n v="4200"/>
    <n v="0"/>
    <n v="0"/>
    <x v="1"/>
    <n v="43"/>
    <n v="8760"/>
    <x v="0"/>
    <s v="BP AMERICA PRODUCTION COMPANY"/>
    <n v="4.7904"/>
    <n v="4.19679"/>
    <n v="106.575"/>
    <n v="0"/>
    <n v="115.56218999999999"/>
    <n v="118.482"/>
    <n v="0"/>
    <n v="0"/>
    <x v="1"/>
    <n v="0.89526000000000006"/>
    <n v="119.37725999999999"/>
    <n v="-1.6238524436828324E-2"/>
    <n v="6840"/>
    <n v="-0.12307692307692308"/>
    <n v="4.1453004654896215E-2"/>
    <n v="3.6316289956083388E-2"/>
    <n v="0.92223070538902041"/>
    <n v="0.99250058176909073"/>
    <n v="0"/>
    <n v="7.4994182309093046E-3"/>
    <x v="1"/>
    <n v="17"/>
    <x v="1"/>
    <n v="0"/>
    <n v="0"/>
    <x v="1"/>
    <n v="14600"/>
    <x v="2"/>
    <x v="1"/>
    <n v="0"/>
    <x v="1"/>
    <x v="1"/>
    <x v="1"/>
    <n v="0"/>
    <x v="1"/>
    <x v="1"/>
    <x v="1"/>
    <x v="1"/>
    <x v="0"/>
    <x v="0"/>
    <x v="0"/>
    <x v="0"/>
    <x v="0"/>
    <x v="0"/>
    <x v="0"/>
    <x v="0"/>
    <x v="0"/>
    <m/>
    <x v="0"/>
    <x v="0"/>
    <x v="0"/>
    <x v="0"/>
    <x v="0"/>
    <m/>
    <n v="19000101"/>
    <x v="0"/>
    <s v="WYOMING ANALYTICAL LABS ROCK SPRINGS ID No D6408"/>
    <m/>
    <s v="8255-13882"/>
    <d v="2007-02-22T00:00:00"/>
  </r>
  <r>
    <x v="1"/>
    <s v="T30N R107W S32 fLANCE"/>
    <n v="5548"/>
    <x v="0"/>
    <x v="1"/>
    <s v="PINEDALE"/>
    <s v="SE NW"/>
    <n v="32"/>
    <n v="30"/>
    <n v="107"/>
    <n v="42.528319000000003"/>
    <n v="-109.629074"/>
    <s v="4903523295"/>
    <s v="6-32 RAINBOW"/>
    <x v="0"/>
    <s v="LANCE"/>
    <m/>
    <m/>
    <n v="4194"/>
    <x v="0"/>
    <n v="8212"/>
    <n v="12406"/>
    <n v="12700"/>
    <n v="12694"/>
    <x v="2"/>
    <m/>
    <n v="7.21"/>
    <x v="1"/>
    <n v="96"/>
    <n v="51"/>
    <n v="2450"/>
    <n v="54"/>
    <x v="1"/>
    <n v="4200"/>
    <n v="867"/>
    <n v="0"/>
    <x v="1"/>
    <n v="43"/>
    <n v="8760"/>
    <x v="0"/>
    <s v="BP AMERICA PRODUCTION COMPANY"/>
    <n v="4.7904"/>
    <n v="4.19679"/>
    <n v="106.575"/>
    <n v="1.3813199999999999"/>
    <n v="116.94350999999999"/>
    <n v="118.482"/>
    <n v="14.210129999999998"/>
    <n v="0"/>
    <x v="1"/>
    <n v="0.89526000000000006"/>
    <n v="133.58739"/>
    <n v="-6.6434439823590666E-2"/>
    <n v="7761"/>
    <n v="-6.0468494643181409E-2"/>
    <n v="4.0963367697788446E-2"/>
    <n v="3.5887327137692382E-2"/>
    <n v="0.92314930516451921"/>
    <n v="0.88692503087304875"/>
    <n v="0.10637328867642371"/>
    <n v="6.7016804505275543E-3"/>
    <x v="1"/>
    <n v="17"/>
    <x v="1"/>
    <n v="0"/>
    <n v="0"/>
    <x v="1"/>
    <n v="14600"/>
    <x v="2"/>
    <x v="1"/>
    <n v="0"/>
    <x v="1"/>
    <x v="1"/>
    <x v="1"/>
    <n v="0"/>
    <x v="1"/>
    <x v="1"/>
    <x v="1"/>
    <x v="1"/>
    <x v="0"/>
    <x v="0"/>
    <x v="0"/>
    <x v="0"/>
    <x v="0"/>
    <x v="0"/>
    <x v="0"/>
    <x v="0"/>
    <x v="0"/>
    <m/>
    <x v="0"/>
    <x v="0"/>
    <x v="0"/>
    <x v="0"/>
    <x v="0"/>
    <m/>
    <m/>
    <x v="0"/>
    <s v="WYOMING ANALYTICAL LABS ROCK SPRINGS ID No D6408"/>
    <m/>
    <s v="8212-12406"/>
    <d v="2007-02-22T00:00:00"/>
  </r>
  <r>
    <x v="1"/>
    <s v="T30N R107W S32 fLANCE"/>
    <n v="4468"/>
    <x v="0"/>
    <x v="1"/>
    <s v="JONAH"/>
    <s v="SW SE"/>
    <n v="32"/>
    <n v="30"/>
    <n v="107"/>
    <n v="42.520271999999999"/>
    <n v="-109.622691"/>
    <s v="4903523058"/>
    <s v="RAINBOW 15-32"/>
    <x v="0"/>
    <s v="LANCE"/>
    <m/>
    <m/>
    <s v=""/>
    <x v="0"/>
    <m/>
    <m/>
    <n v="12950"/>
    <m/>
    <x v="2"/>
    <d v="2003-11-01T00:00:00"/>
    <n v="7.5"/>
    <x v="1"/>
    <n v="796"/>
    <n v="7.6"/>
    <n v="4036"/>
    <n v="17"/>
    <x v="1"/>
    <n v="6198"/>
    <n v="1110"/>
    <n v="0"/>
    <x v="0"/>
    <n v="12"/>
    <n v="18920"/>
    <x v="0"/>
    <s v="BP AMERICA PRODUCTION COMPANY"/>
    <n v="39.720399999999998"/>
    <n v="0.62540399999999996"/>
    <n v="175.56599999999997"/>
    <n v="0.43485999999999997"/>
    <n v="216.34666399999995"/>
    <n v="174.84557999999998"/>
    <n v="18.192899999999998"/>
    <n v="0"/>
    <x v="1"/>
    <n v="0.24984000000000001"/>
    <n v="193.28832"/>
    <n v="5.6289977420483091E-2"/>
    <n v="12176.6"/>
    <n v="-0.21685328942713994"/>
    <n v="0.18359608262783292"/>
    <n v="2.8907494501509861E-3"/>
    <n v="0.81351316792201611"/>
    <n v="0.90458430183468919"/>
    <n v="9.4123121355703221E-2"/>
    <n v="1.2925768096075335E-3"/>
    <x v="0"/>
    <n v="0.51"/>
    <x v="0"/>
    <m/>
    <m/>
    <x v="0"/>
    <n v="19170"/>
    <x v="2"/>
    <x v="0"/>
    <m/>
    <x v="0"/>
    <x v="0"/>
    <x v="0"/>
    <n v="15"/>
    <x v="0"/>
    <x v="0"/>
    <x v="0"/>
    <x v="0"/>
    <x v="0"/>
    <x v="0"/>
    <x v="0"/>
    <x v="0"/>
    <x v="0"/>
    <x v="0"/>
    <x v="0"/>
    <x v="0"/>
    <x v="0"/>
    <m/>
    <x v="0"/>
    <x v="0"/>
    <x v="0"/>
    <x v="0"/>
    <x v="0"/>
    <m/>
    <n v="20031101"/>
    <x v="0"/>
    <s v="WYOMING ANALYTICAL LABS ROCK SPRINGS ID No RS-6474"/>
    <m/>
    <m/>
    <d v="2003-11-19T00:00:00"/>
  </r>
  <r>
    <x v="1"/>
    <s v="T30N R107W S31 fMESAVERDE"/>
    <n v="4464"/>
    <x v="0"/>
    <x v="1"/>
    <s v="JONAH"/>
    <s v="NE SE"/>
    <n v="31"/>
    <n v="30"/>
    <n v="107"/>
    <n v="42.524155999999998"/>
    <n v="-109.63821900000001"/>
    <s v="4903522558"/>
    <s v="RAINBOW 9-31"/>
    <x v="0"/>
    <s v="MESAVERDE"/>
    <m/>
    <m/>
    <m/>
    <x v="0"/>
    <s v="12639"/>
    <m/>
    <n v="13232"/>
    <n v="13230"/>
    <x v="2"/>
    <d v="2003-11-21T00:00:00"/>
    <n v="7.4"/>
    <x v="1"/>
    <n v="699"/>
    <n v="5.5"/>
    <n v="2412"/>
    <n v="77"/>
    <x v="1"/>
    <n v="5298"/>
    <n v="952"/>
    <n v="0"/>
    <x v="0"/>
    <n v="111"/>
    <n v="9518"/>
    <x v="0"/>
    <s v="BP AMERICA PRODUCTION COMPANY"/>
    <n v="34.880099999999999"/>
    <n v="0.45259500000000003"/>
    <n v="104.922"/>
    <n v="1.96966"/>
    <n v="142.224355"/>
    <n v="149.45658"/>
    <n v="15.603279999999998"/>
    <n v="0"/>
    <x v="1"/>
    <n v="2.3110200000000001"/>
    <n v="167.37088000000003"/>
    <n v="-8.1223876071606929E-2"/>
    <n v="9554.5"/>
    <n v="1.9137501638484729E-3"/>
    <n v="0.2452470253776155"/>
    <n v="3.1822608722676228E-3"/>
    <n v="0.75157071375011686"/>
    <n v="0.89296644673195225"/>
    <n v="9.3225774997418881E-2"/>
    <n v="1.3807778270628675E-2"/>
    <x v="0"/>
    <n v="13"/>
    <x v="0"/>
    <m/>
    <m/>
    <x v="0"/>
    <n v="14380"/>
    <x v="2"/>
    <x v="0"/>
    <m/>
    <x v="0"/>
    <x v="0"/>
    <x v="0"/>
    <n v="8.4"/>
    <x v="0"/>
    <x v="0"/>
    <x v="0"/>
    <x v="0"/>
    <x v="0"/>
    <x v="0"/>
    <x v="0"/>
    <x v="0"/>
    <x v="0"/>
    <x v="0"/>
    <x v="0"/>
    <x v="0"/>
    <x v="0"/>
    <m/>
    <x v="0"/>
    <x v="0"/>
    <x v="0"/>
    <x v="0"/>
    <x v="0"/>
    <m/>
    <n v="20031121"/>
    <x v="0"/>
    <s v="WYOMING ANALYTICAL LABS ROCK SPRINGS ID No RS-6542"/>
    <m/>
    <m/>
    <d v="2003-12-29T00:00:00"/>
  </r>
  <r>
    <x v="1"/>
    <s v="T30N R107W S31 fLANCE"/>
    <n v="4587"/>
    <x v="0"/>
    <x v="1"/>
    <s v="JONAH"/>
    <s v="SW NW"/>
    <n v="31"/>
    <n v="30"/>
    <n v="107"/>
    <n v="42.528091000000003"/>
    <n v="-109.652068"/>
    <s v="4903522559"/>
    <s v="5-31 RAINBOW"/>
    <x v="0"/>
    <s v="LANCE"/>
    <m/>
    <m/>
    <n v="4153"/>
    <x v="0"/>
    <n v="8383"/>
    <n v="12536"/>
    <n v="12570"/>
    <n v="12570"/>
    <x v="2"/>
    <d v="2005-05-26T00:00:00"/>
    <n v="6.85"/>
    <x v="1"/>
    <n v="272"/>
    <n v="0"/>
    <n v="2430"/>
    <n v="80"/>
    <x v="1"/>
    <n v="4500"/>
    <n v="724"/>
    <n v="0"/>
    <x v="1"/>
    <n v="13"/>
    <n v="7340"/>
    <x v="0"/>
    <s v="BP"/>
    <n v="13.572800000000001"/>
    <n v="0"/>
    <n v="105.705"/>
    <n v="2.0463999999999998"/>
    <n v="121.3242"/>
    <n v="126.94499999999999"/>
    <n v="11.866359999999998"/>
    <n v="0"/>
    <x v="1"/>
    <n v="0.27066000000000001"/>
    <n v="139.08201999999997"/>
    <n v="-6.8192764366380998E-2"/>
    <n v="8019"/>
    <n v="4.4208607331206462E-2"/>
    <n v="0.11187215740965117"/>
    <n v="0"/>
    <n v="0.88812784259034883"/>
    <n v="0.91273480209735247"/>
    <n v="8.5319151965149775E-2"/>
    <n v="1.9460459374978883E-3"/>
    <x v="1"/>
    <n v="13"/>
    <x v="1"/>
    <n v="0"/>
    <n v="0"/>
    <x v="1"/>
    <n v="12700"/>
    <x v="2"/>
    <x v="1"/>
    <n v="0"/>
    <x v="1"/>
    <x v="1"/>
    <x v="1"/>
    <n v="0"/>
    <x v="1"/>
    <x v="1"/>
    <x v="1"/>
    <x v="1"/>
    <x v="0"/>
    <x v="0"/>
    <x v="0"/>
    <x v="0"/>
    <x v="0"/>
    <x v="0"/>
    <x v="0"/>
    <x v="0"/>
    <x v="0"/>
    <m/>
    <x v="0"/>
    <x v="0"/>
    <x v="0"/>
    <x v="0"/>
    <x v="0"/>
    <m/>
    <n v="20050526"/>
    <x v="0"/>
    <s v="WYOMING ANALYTICAL LABS ROCK SPRINGS ID No D2068"/>
    <s v="8045"/>
    <s v="8383-12536"/>
    <d v="2005-06-14T00:00:00"/>
  </r>
  <r>
    <x v="1"/>
    <s v="T30N R107W S31 fLANCE"/>
    <n v="4465"/>
    <x v="0"/>
    <x v="1"/>
    <s v="JONAH"/>
    <s v="NE SE"/>
    <n v="31"/>
    <n v="30"/>
    <n v="107"/>
    <n v="42.524155999999998"/>
    <n v="-109.63821900000001"/>
    <s v="4903522558"/>
    <s v="RAINBOW 9-31"/>
    <x v="0"/>
    <s v="LANCE"/>
    <m/>
    <m/>
    <m/>
    <x v="0"/>
    <s v="8299"/>
    <m/>
    <n v="13232"/>
    <n v="13230"/>
    <x v="2"/>
    <d v="2003-11-03T00:00:00"/>
    <n v="7.46"/>
    <x v="1"/>
    <n v="1091"/>
    <n v="2.7"/>
    <n v="2924"/>
    <n v="19"/>
    <x v="1"/>
    <n v="5498"/>
    <n v="899"/>
    <n v="0"/>
    <x v="0"/>
    <n v="543"/>
    <n v="10900"/>
    <x v="0"/>
    <s v="BP AMERICA PRODUCTION COMPANY"/>
    <n v="54.440899999999999"/>
    <n v="0.22218300000000002"/>
    <n v="127.19399999999999"/>
    <n v="0.48601999999999995"/>
    <n v="182.34310299999999"/>
    <n v="155.09858"/>
    <n v="14.734609999999998"/>
    <n v="0"/>
    <x v="1"/>
    <n v="11.305260000000001"/>
    <n v="181.13845000000001"/>
    <n v="3.3142067047346947E-3"/>
    <n v="10976.7"/>
    <n v="3.5060132469705543E-3"/>
    <n v="0.29856297882569216"/>
    <n v="1.2184886422603001E-3"/>
    <n v="0.70021853253204758"/>
    <n v="0.85624327689676039"/>
    <n v="8.1344463309694859E-2"/>
    <n v="6.2412259793544665E-2"/>
    <x v="0"/>
    <n v="0.65"/>
    <x v="0"/>
    <m/>
    <m/>
    <x v="0"/>
    <n v="16540"/>
    <x v="2"/>
    <x v="0"/>
    <m/>
    <x v="0"/>
    <x v="0"/>
    <x v="0"/>
    <n v="8.6999999999999993"/>
    <x v="0"/>
    <x v="0"/>
    <x v="0"/>
    <x v="0"/>
    <x v="0"/>
    <x v="0"/>
    <x v="0"/>
    <x v="0"/>
    <x v="0"/>
    <x v="0"/>
    <x v="0"/>
    <x v="0"/>
    <x v="0"/>
    <m/>
    <x v="0"/>
    <x v="0"/>
    <x v="0"/>
    <x v="0"/>
    <x v="0"/>
    <m/>
    <n v="20031103"/>
    <x v="0"/>
    <s v="WYOMING ANALYTICAL LABS ROCK SPRINGS ID No RS-6474"/>
    <m/>
    <m/>
    <d v="2003-11-19T00:00:00"/>
  </r>
  <r>
    <x v="1"/>
    <s v="T30N R107W S31 fLANCE"/>
    <n v="4488"/>
    <x v="0"/>
    <x v="1"/>
    <s v="JONAH"/>
    <s v="SE SE"/>
    <n v="31"/>
    <n v="30"/>
    <n v="107"/>
    <n v="42.519936000000001"/>
    <n v="-109.638043"/>
    <s v="4903523063"/>
    <s v="RAINBOW 16-31"/>
    <x v="0"/>
    <s v="LANCE"/>
    <m/>
    <m/>
    <m/>
    <x v="0"/>
    <s v="8213"/>
    <m/>
    <n v="13750"/>
    <n v="13675"/>
    <x v="2"/>
    <d v="2004-12-21T00:00:00"/>
    <n v="6.89"/>
    <x v="1"/>
    <n v="874"/>
    <n v="8.5"/>
    <n v="2290"/>
    <n v="84"/>
    <x v="1"/>
    <n v="5150"/>
    <n v="516"/>
    <m/>
    <x v="0"/>
    <n v="277"/>
    <n v="9810"/>
    <x v="0"/>
    <s v="BP AMERICA PRODUCTION COMPANY"/>
    <n v="43.6126"/>
    <n v="0.699465"/>
    <n v="99.614999999999995"/>
    <n v="2.14872"/>
    <n v="146.075785"/>
    <n v="145.28149999999999"/>
    <n v="8.4572399999999988"/>
    <n v="0"/>
    <x v="1"/>
    <n v="5.7671400000000004"/>
    <n v="159.50588000000002"/>
    <n v="-4.3949282755560683E-2"/>
    <n v="9199.5"/>
    <n v="-3.2115521186775034E-2"/>
    <n v="0.29856146246278947"/>
    <n v="4.7883706392541376E-3"/>
    <n v="0.69665016689795645"/>
    <n v="0.91082222172624594"/>
    <n v="5.3021493627695718E-2"/>
    <n v="3.615628464605819E-2"/>
    <x v="0"/>
    <n v="17"/>
    <x v="0"/>
    <m/>
    <m/>
    <x v="0"/>
    <n v="16700"/>
    <x v="2"/>
    <x v="0"/>
    <m/>
    <x v="0"/>
    <x v="0"/>
    <x v="0"/>
    <n v="7.7"/>
    <x v="0"/>
    <x v="0"/>
    <x v="0"/>
    <x v="0"/>
    <x v="0"/>
    <x v="0"/>
    <x v="0"/>
    <x v="0"/>
    <x v="0"/>
    <x v="0"/>
    <x v="0"/>
    <x v="0"/>
    <x v="0"/>
    <m/>
    <x v="0"/>
    <x v="0"/>
    <x v="0"/>
    <x v="0"/>
    <x v="0"/>
    <m/>
    <n v="20041221"/>
    <x v="0"/>
    <s v="WYOMING ANALYTICAL LABS ROCK SPRINGS ID No RS-7222"/>
    <m/>
    <m/>
    <d v="2005-01-05T00:00:00"/>
  </r>
  <r>
    <x v="1"/>
    <s v="T30N R107W S31 fLANCE"/>
    <n v="4466"/>
    <x v="0"/>
    <x v="1"/>
    <s v="JONAH"/>
    <s v="SE SE"/>
    <n v="31"/>
    <n v="30"/>
    <n v="107"/>
    <n v="42.519936000000001"/>
    <n v="-109.638043"/>
    <s v="4903523063"/>
    <s v="RAINBOW 16-31"/>
    <x v="0"/>
    <s v="LANCE"/>
    <m/>
    <m/>
    <m/>
    <x v="0"/>
    <s v="8213"/>
    <m/>
    <n v="13750"/>
    <n v="13675"/>
    <x v="2"/>
    <d v="2003-10-31T00:00:00"/>
    <n v="7.36"/>
    <x v="1"/>
    <n v="673"/>
    <n v="8.1999999999999993"/>
    <n v="3813"/>
    <n v="9.9"/>
    <x v="1"/>
    <n v="6748"/>
    <n v="925"/>
    <n v="0"/>
    <x v="0"/>
    <n v="10"/>
    <n v="12000"/>
    <x v="0"/>
    <s v="BP AMERICA PRODUCTION COMPANY"/>
    <n v="33.582700000000003"/>
    <n v="0.67477799999999999"/>
    <n v="165.8655"/>
    <n v="0.25324200000000002"/>
    <n v="200.37621999999999"/>
    <n v="190.36107999999999"/>
    <n v="15.160749999999998"/>
    <n v="0"/>
    <x v="1"/>
    <n v="0.20820000000000002"/>
    <n v="205.73003"/>
    <n v="-1.3183274081598129E-2"/>
    <n v="12187.1"/>
    <n v="7.7355284428475739E-3"/>
    <n v="0.16759823096772664"/>
    <n v="3.3675552917407066E-3"/>
    <n v="0.82903421374053277"/>
    <n v="0.92529554387368718"/>
    <n v="7.3692450246568272E-2"/>
    <n v="1.0120058797444399E-3"/>
    <x v="0"/>
    <n v="1.1000000000000001"/>
    <x v="0"/>
    <m/>
    <m/>
    <x v="0"/>
    <n v="18300"/>
    <x v="2"/>
    <x v="0"/>
    <m/>
    <x v="0"/>
    <x v="0"/>
    <x v="0"/>
    <n v="13"/>
    <x v="0"/>
    <x v="0"/>
    <x v="0"/>
    <x v="0"/>
    <x v="0"/>
    <x v="0"/>
    <x v="0"/>
    <x v="0"/>
    <x v="0"/>
    <x v="0"/>
    <x v="0"/>
    <x v="0"/>
    <x v="0"/>
    <m/>
    <x v="0"/>
    <x v="0"/>
    <x v="0"/>
    <x v="0"/>
    <x v="0"/>
    <m/>
    <n v="20031031"/>
    <x v="0"/>
    <s v="WYOMING ANALYTICAL LABS ROCK SPRINGS ID No RS-6474"/>
    <m/>
    <m/>
    <d v="2003-11-19T00:00:00"/>
  </r>
  <r>
    <x v="1"/>
    <s v="T30N R107W S31 fLANCE"/>
    <n v="5198"/>
    <x v="0"/>
    <x v="1"/>
    <s v="JONAH"/>
    <s v="SW SE"/>
    <n v="31"/>
    <n v="30"/>
    <n v="107"/>
    <n v="42.520125"/>
    <n v="-109.642973"/>
    <s v="4903523424"/>
    <s v="10-31D"/>
    <x v="0"/>
    <s v="LANCE"/>
    <m/>
    <m/>
    <n v="5551"/>
    <x v="0"/>
    <n v="8045"/>
    <n v="13596"/>
    <n v="13787"/>
    <n v="13760"/>
    <x v="2"/>
    <d v="1899-12-31T00:00:00"/>
    <n v="7.01"/>
    <x v="1"/>
    <n v="70"/>
    <n v="2"/>
    <n v="2280"/>
    <n v="0"/>
    <x v="1"/>
    <n v="3200"/>
    <n v="0"/>
    <n v="0"/>
    <x v="1"/>
    <n v="20"/>
    <n v="6300"/>
    <x v="0"/>
    <s v="BP AMERICA PRODUCTION COMPANY"/>
    <n v="3.4929999999999999"/>
    <n v="0.16458"/>
    <n v="99.18"/>
    <n v="0"/>
    <n v="102.83757999999999"/>
    <n v="90.271999999999991"/>
    <n v="0"/>
    <n v="0"/>
    <x v="1"/>
    <n v="0.41640000000000005"/>
    <n v="90.688399999999987"/>
    <n v="6.2778031145999114E-2"/>
    <n v="5572"/>
    <n v="-6.1320754716981132E-2"/>
    <n v="3.3966182401413962E-2"/>
    <n v="1.6003877181862897E-3"/>
    <n v="0.96443342988039982"/>
    <n v="0.9954084535618668"/>
    <n v="0"/>
    <n v="4.591546438133213E-3"/>
    <x v="1"/>
    <n v="11"/>
    <x v="1"/>
    <n v="0"/>
    <n v="0"/>
    <x v="1"/>
    <n v="10900"/>
    <x v="1"/>
    <x v="1"/>
    <n v="0"/>
    <x v="1"/>
    <x v="1"/>
    <x v="1"/>
    <n v="10"/>
    <x v="1"/>
    <x v="1"/>
    <x v="1"/>
    <x v="1"/>
    <x v="0"/>
    <x v="0"/>
    <x v="0"/>
    <x v="0"/>
    <x v="0"/>
    <x v="0"/>
    <x v="0"/>
    <x v="0"/>
    <x v="0"/>
    <m/>
    <x v="0"/>
    <x v="0"/>
    <x v="0"/>
    <x v="0"/>
    <x v="0"/>
    <s v="FIELD WATER"/>
    <n v="19000101"/>
    <x v="0"/>
    <s v="WYOMING ANALYTICAL LABS ROCK SPRINGS ID No J06011 - D5066 - RS-8477"/>
    <m/>
    <s v="8045-13596"/>
    <d v="2006-08-01T00:00:00"/>
  </r>
  <r>
    <x v="1"/>
    <s v="T30N R107W S31 fLANCE"/>
    <n v="4194"/>
    <x v="0"/>
    <x v="1"/>
    <s v="JONAH"/>
    <s v="SW SW"/>
    <n v="31"/>
    <n v="30"/>
    <n v="107"/>
    <n v="42.520085000000002"/>
    <n v="-109.64302499999999"/>
    <s v="4903522557"/>
    <s v="RAINBOW 15-31"/>
    <x v="0"/>
    <s v="LANCE"/>
    <m/>
    <m/>
    <s v=""/>
    <x v="0"/>
    <m/>
    <m/>
    <n v="13150"/>
    <m/>
    <x v="2"/>
    <d v="2004-03-26T00:00:00"/>
    <n v="7.55"/>
    <x v="1"/>
    <n v="1010"/>
    <n v="13.6"/>
    <n v="2070"/>
    <n v="60.9"/>
    <x v="1"/>
    <n v="4449"/>
    <n v="929"/>
    <m/>
    <x v="0"/>
    <n v="41"/>
    <n v="8815"/>
    <x v="0"/>
    <s v="BP AMERICAN PRODUCTION COMPANY"/>
    <n v="50.399000000000001"/>
    <n v="1.1191439999999999"/>
    <n v="90.045000000000002"/>
    <n v="1.5578219999999998"/>
    <n v="143.12096599999998"/>
    <n v="125.50628999999999"/>
    <n v="15.226309999999998"/>
    <n v="0"/>
    <x v="1"/>
    <n v="0.85362000000000005"/>
    <n v="141.58622"/>
    <n v="5.3906120936476265E-3"/>
    <n v="8573.5"/>
    <n v="-1.3888489518934928E-2"/>
    <n v="0.35214267628685519"/>
    <n v="7.8195671205852548E-3"/>
    <n v="0.64003775659255957"/>
    <n v="0.88643012010632105"/>
    <n v="0.1075409033449724"/>
    <n v="6.0289765487065057E-3"/>
    <x v="0"/>
    <n v="62.3"/>
    <x v="0"/>
    <m/>
    <m/>
    <x v="0"/>
    <n v="11690"/>
    <x v="2"/>
    <x v="0"/>
    <m/>
    <x v="0"/>
    <x v="0"/>
    <x v="0"/>
    <n v="4.3"/>
    <x v="0"/>
    <x v="0"/>
    <x v="0"/>
    <x v="0"/>
    <x v="0"/>
    <x v="0"/>
    <x v="0"/>
    <x v="0"/>
    <x v="0"/>
    <x v="0"/>
    <x v="0"/>
    <x v="0"/>
    <x v="0"/>
    <m/>
    <x v="0"/>
    <x v="0"/>
    <x v="0"/>
    <x v="0"/>
    <x v="0"/>
    <m/>
    <n v="20040326"/>
    <x v="0"/>
    <s v="WYOMING ANALYTICAL LABS ROCK SPRINGS ID No RS-6697"/>
    <m/>
    <m/>
    <d v="2004-04-06T00:00:00"/>
  </r>
  <r>
    <x v="1"/>
    <s v="T30N R107W S30 fLANCE"/>
    <n v="5205"/>
    <x v="0"/>
    <x v="1"/>
    <s v="PINEDALE"/>
    <s v="SW SE"/>
    <n v="30"/>
    <n v="30"/>
    <n v="107"/>
    <n v="42.534759999999999"/>
    <n v="-109.643086"/>
    <s v="4903523306"/>
    <s v="10-30D RAINBOW"/>
    <x v="0"/>
    <s v="LANCE"/>
    <m/>
    <m/>
    <n v="977"/>
    <x v="0"/>
    <n v="12690"/>
    <n v="13667"/>
    <n v="13868"/>
    <n v="13743"/>
    <x v="2"/>
    <m/>
    <n v="6.38"/>
    <x v="1"/>
    <n v="31"/>
    <n v="0"/>
    <n v="834"/>
    <n v="22"/>
    <x v="1"/>
    <n v="1350"/>
    <n v="342"/>
    <n v="0"/>
    <x v="1"/>
    <n v="18"/>
    <n v="2790"/>
    <x v="0"/>
    <s v="BP AMERICA PRODUCTION COMPANY"/>
    <n v="1.5468999999999999"/>
    <n v="0"/>
    <n v="36.278999999999996"/>
    <n v="0.56275999999999993"/>
    <n v="38.388659999999994"/>
    <n v="38.083500000000001"/>
    <n v="5.6053799999999994"/>
    <n v="0"/>
    <x v="1"/>
    <n v="0.37476000000000004"/>
    <n v="44.063639999999999"/>
    <n v="-6.8827431132909636E-2"/>
    <n v="2597"/>
    <n v="-3.5826990904028216E-2"/>
    <n v="4.0295754006521724E-2"/>
    <n v="0"/>
    <n v="0.95970424599347826"/>
    <n v="0.8642840219282838"/>
    <n v="0.12721100662587112"/>
    <n v="8.5049714458451473E-3"/>
    <x v="1"/>
    <n v="13"/>
    <x v="1"/>
    <n v="0"/>
    <n v="0"/>
    <x v="1"/>
    <n v="4820"/>
    <x v="1"/>
    <x v="1"/>
    <n v="0"/>
    <x v="1"/>
    <x v="1"/>
    <x v="1"/>
    <n v="3"/>
    <x v="1"/>
    <x v="1"/>
    <x v="1"/>
    <x v="1"/>
    <x v="0"/>
    <x v="0"/>
    <x v="0"/>
    <x v="0"/>
    <x v="0"/>
    <x v="0"/>
    <x v="0"/>
    <x v="0"/>
    <x v="0"/>
    <m/>
    <x v="0"/>
    <x v="0"/>
    <x v="0"/>
    <x v="0"/>
    <x v="0"/>
    <s v="FIELD WATER"/>
    <m/>
    <x v="0"/>
    <s v="WYOMING ANALYTICAL LABS ROCK SPRINGS ID No J06001 - D5056 - RS-8477"/>
    <m/>
    <s v="12690-13667"/>
    <d v="2006-08-01T00:00:00"/>
  </r>
  <r>
    <x v="1"/>
    <s v="T30N R107W S30 fLANCE"/>
    <n v="5546"/>
    <x v="0"/>
    <x v="1"/>
    <s v="PINEDALE"/>
    <s v="SW SW"/>
    <n v="30"/>
    <n v="30"/>
    <n v="107"/>
    <n v="42.535110000000003"/>
    <n v="-109.652542"/>
    <s v="4903523322"/>
    <s v="13-30 RAINBOW"/>
    <x v="0"/>
    <s v="LANCE"/>
    <m/>
    <m/>
    <n v="4686"/>
    <x v="0"/>
    <n v="8868"/>
    <n v="13554"/>
    <n v="13600"/>
    <m/>
    <x v="2"/>
    <d v="1899-12-31T00:00:00"/>
    <n v="6.9"/>
    <x v="1"/>
    <n v="42"/>
    <n v="7"/>
    <n v="3120"/>
    <n v="0"/>
    <x v="1"/>
    <n v="4760"/>
    <n v="0"/>
    <n v="0"/>
    <x v="1"/>
    <n v="12"/>
    <n v="8870"/>
    <x v="0"/>
    <s v="ULTRA RESOURCES INC"/>
    <n v="2.0958000000000001"/>
    <n v="0.57603000000000004"/>
    <n v="135.72"/>
    <n v="0"/>
    <n v="138.39183"/>
    <n v="134.27959999999999"/>
    <n v="0"/>
    <n v="0"/>
    <x v="1"/>
    <n v="0.24984000000000001"/>
    <n v="134.52943999999999"/>
    <n v="1.4152029997515419E-2"/>
    <n v="7941"/>
    <n v="-5.5261435964547023E-2"/>
    <n v="1.5143957558766295E-2"/>
    <n v="4.1623121827350654E-3"/>
    <n v="0.9806937302584986"/>
    <n v="0.99814286003123176"/>
    <n v="0"/>
    <n v="1.8571399687681747E-3"/>
    <x v="1"/>
    <n v="175"/>
    <x v="1"/>
    <n v="8277"/>
    <n v="0.71699999999999997"/>
    <x v="4"/>
    <n v="0"/>
    <x v="1"/>
    <x v="1"/>
    <n v="0"/>
    <x v="1"/>
    <x v="1"/>
    <x v="1"/>
    <n v="0"/>
    <x v="1"/>
    <x v="1"/>
    <x v="1"/>
    <x v="1"/>
    <x v="0"/>
    <x v="0"/>
    <x v="0"/>
    <x v="0"/>
    <x v="0"/>
    <x v="0"/>
    <x v="0"/>
    <x v="0"/>
    <x v="0"/>
    <m/>
    <x v="0"/>
    <x v="0"/>
    <x v="0"/>
    <x v="0"/>
    <x v="0"/>
    <m/>
    <n v="19000101"/>
    <x v="0"/>
    <s v="ENERGY LABS CASPER ID No C07050862-009"/>
    <m/>
    <s v="8868-13554"/>
    <d v="2007-05-30T00:00:00"/>
  </r>
  <r>
    <x v="1"/>
    <s v="T30N R107W S30 fLANCE"/>
    <n v="5204"/>
    <x v="0"/>
    <x v="1"/>
    <s v="PINEDALE"/>
    <s v="SW SE"/>
    <n v="30"/>
    <n v="30"/>
    <n v="107"/>
    <n v="42.534759999999999"/>
    <n v="-109.64315999999999"/>
    <s v="4903523418"/>
    <s v="15-30 RAINBOW"/>
    <x v="0"/>
    <s v="LANCE"/>
    <m/>
    <m/>
    <n v="5192"/>
    <x v="0"/>
    <n v="8438"/>
    <n v="13630"/>
    <n v="13700"/>
    <n v="13695"/>
    <x v="2"/>
    <m/>
    <n v="7.31"/>
    <x v="1"/>
    <n v="55"/>
    <n v="1"/>
    <n v="3140"/>
    <n v="46"/>
    <x v="1"/>
    <n v="4670"/>
    <n v="1380"/>
    <n v="0"/>
    <x v="1"/>
    <n v="21"/>
    <n v="9480"/>
    <x v="0"/>
    <s v="BP AMERICA PRODUCTION COMPANY"/>
    <n v="2.7444999999999999"/>
    <n v="8.2290000000000002E-2"/>
    <n v="136.59"/>
    <n v="1.1766799999999999"/>
    <n v="140.59347"/>
    <n v="131.7407"/>
    <n v="22.618199999999998"/>
    <n v="0"/>
    <x v="1"/>
    <n v="0.43722000000000005"/>
    <n v="154.79612"/>
    <n v="-4.808107828038221E-2"/>
    <n v="9313"/>
    <n v="-8.8862874474538393E-3"/>
    <n v="1.9520821272851433E-2"/>
    <n v="5.8530456642118592E-4"/>
    <n v="0.97989387416072748"/>
    <n v="0.85105944515921972"/>
    <n v="0.14611606544143352"/>
    <n v="2.8244893993467023E-3"/>
    <x v="1"/>
    <n v="0"/>
    <x v="1"/>
    <n v="0"/>
    <n v="0"/>
    <x v="1"/>
    <n v="16300"/>
    <x v="1"/>
    <x v="1"/>
    <n v="0"/>
    <x v="1"/>
    <x v="1"/>
    <x v="1"/>
    <n v="17"/>
    <x v="1"/>
    <x v="1"/>
    <x v="1"/>
    <x v="1"/>
    <x v="0"/>
    <x v="0"/>
    <x v="0"/>
    <x v="0"/>
    <x v="0"/>
    <x v="0"/>
    <x v="0"/>
    <x v="0"/>
    <x v="0"/>
    <m/>
    <x v="0"/>
    <x v="0"/>
    <x v="0"/>
    <x v="0"/>
    <x v="0"/>
    <s v="FIELD WATER"/>
    <m/>
    <x v="0"/>
    <s v="WYOMING ANALYTICAL LABS ROCK SPRINGS ID No J06002 - D5057 - RS-8477"/>
    <m/>
    <s v="8438-13630"/>
    <d v="2006-08-01T00:00:00"/>
  </r>
  <r>
    <x v="1"/>
    <s v="T29N R18W S20 fLANCE"/>
    <n v="5850"/>
    <x v="0"/>
    <x v="1"/>
    <s v="JONAH"/>
    <s v="NE SE"/>
    <n v="20"/>
    <n v="29"/>
    <n v="18"/>
    <n v="42.466665999999996"/>
    <n v="-109.735564"/>
    <s v="4903524830"/>
    <s v="49-20 STUD HORSE BUTTE"/>
    <x v="0"/>
    <s v="LANCE"/>
    <m/>
    <m/>
    <n v="2838"/>
    <x v="0"/>
    <n v="7888"/>
    <n v="10726"/>
    <n v="10840"/>
    <n v="10745"/>
    <x v="2"/>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2"/>
    <x v="1"/>
    <n v="0"/>
    <x v="1"/>
    <x v="1"/>
    <x v="1"/>
    <n v="2.4"/>
    <x v="1"/>
    <x v="1"/>
    <x v="1"/>
    <x v="1"/>
    <x v="0"/>
    <x v="0"/>
    <x v="0"/>
    <x v="0"/>
    <x v="0"/>
    <x v="0"/>
    <x v="0"/>
    <x v="0"/>
    <x v="0"/>
    <m/>
    <x v="0"/>
    <x v="0"/>
    <x v="0"/>
    <x v="0"/>
    <x v="0"/>
    <m/>
    <m/>
    <x v="0"/>
    <s v="WYOMING ANALYTICAL LABS ROCK SPRINGS ID No D8341"/>
    <m/>
    <s v="7888-10726"/>
    <d v="2007-10-10T00:00:00"/>
  </r>
  <r>
    <x v="0"/>
    <s v="T29N R114W S19 fCLOVERLY"/>
    <n v="49007421"/>
    <x v="0"/>
    <x v="1"/>
    <s v="LAKE RIDGE"/>
    <m/>
    <s v="19"/>
    <s v=" 29"/>
    <s v=" 114"/>
    <n v="42.487760000000002"/>
    <n v="-110.46453"/>
    <s v="4903506051"/>
    <s v="43-19-G"/>
    <x v="0"/>
    <s v="CLOVERLY"/>
    <m/>
    <m/>
    <n v="65"/>
    <x v="0"/>
    <n v="9420"/>
    <n v="9485"/>
    <n v="14740"/>
    <m/>
    <x v="0"/>
    <d v="1952-05-01T00:00:00"/>
    <n v="7.9000000953674316"/>
    <x v="2"/>
    <n v="84"/>
    <n v="14"/>
    <n v="3924"/>
    <n v="-3"/>
    <x v="0"/>
    <n v="5400"/>
    <n v="1405"/>
    <m/>
    <x v="0"/>
    <n v="35"/>
    <n v="10149"/>
    <x v="0"/>
    <m/>
    <n v="4.1916000000000002"/>
    <n v="1.1520600000000001"/>
    <n v="170.69399999999999"/>
    <n v="0"/>
    <n v="176.03765999999999"/>
    <n v="152.334"/>
    <n v="23.027949999999997"/>
    <m/>
    <x v="0"/>
    <n v="0.72870000000000001"/>
    <n v="176.09065000000001"/>
    <n v="-1.504849184094926E-4"/>
    <n v="10856"/>
    <n v="3.3658652701737679E-2"/>
    <n v="2.3810814117842742E-2"/>
    <n v="6.5443951027297238E-3"/>
    <n v="0.96964479077942756"/>
    <n v="0.86508852116793256"/>
    <n v="0.13077326933599254"/>
    <n v="4.1382094960748907E-3"/>
    <x v="0"/>
    <m/>
    <x v="0"/>
    <m/>
    <m/>
    <x v="0"/>
    <m/>
    <x v="0"/>
    <x v="0"/>
    <m/>
    <x v="0"/>
    <x v="0"/>
    <x v="0"/>
    <m/>
    <x v="0"/>
    <x v="0"/>
    <x v="0"/>
    <x v="0"/>
    <x v="0"/>
    <x v="0"/>
    <x v="0"/>
    <x v="0"/>
    <x v="0"/>
    <x v="0"/>
    <x v="0"/>
    <x v="0"/>
    <x v="0"/>
    <m/>
    <x v="0"/>
    <x v="0"/>
    <x v="0"/>
    <x v="0"/>
    <x v="0"/>
    <s v="DST"/>
    <m/>
    <x v="0"/>
    <m/>
    <m/>
    <m/>
    <m/>
  </r>
  <r>
    <x v="1"/>
    <s v="T29N R114W S05 fMESAVERDE"/>
    <n v="2381"/>
    <x v="0"/>
    <x v="1"/>
    <s v="RILEY RIDGE"/>
    <s v="SW NE"/>
    <n v="5"/>
    <n v="29"/>
    <n v="114"/>
    <n v="42.530830000000002"/>
    <n v="-110.44278"/>
    <s v="4903522130"/>
    <s v="5-2 RILEY RIDGE"/>
    <x v="0"/>
    <s v="MESAVERDE"/>
    <m/>
    <m/>
    <m/>
    <x v="0"/>
    <s v="2590"/>
    <m/>
    <n v="4100"/>
    <n v="3457"/>
    <x v="2"/>
    <d v="2000-08-08T00:00:00"/>
    <n v="7.39"/>
    <x v="1"/>
    <n v="166"/>
    <n v="60"/>
    <n v="2780"/>
    <m/>
    <x v="1"/>
    <n v="3650"/>
    <n v="824"/>
    <n v="0"/>
    <x v="0"/>
    <n v="7"/>
    <n v="6870"/>
    <x v="0"/>
    <s v="DUNCAN ENERGY COMPANY"/>
    <n v="8.2834000000000003"/>
    <n v="4.9374000000000002"/>
    <n v="120.93"/>
    <n v="0"/>
    <n v="134.1508"/>
    <n v="102.9665"/>
    <n v="13.505359999999998"/>
    <n v="0"/>
    <x v="1"/>
    <n v="0.14574000000000001"/>
    <n v="116.6176"/>
    <n v="6.9917900341510367E-2"/>
    <n v="7487"/>
    <n v="4.2975551995542247E-2"/>
    <n v="6.1746929574777044E-2"/>
    <n v="3.680484946791223E-2"/>
    <n v="0.9014482209573107"/>
    <n v="0.88294133990066681"/>
    <n v="0.11580893450045275"/>
    <n v="1.2497255988804436E-3"/>
    <x v="0"/>
    <m/>
    <x v="0"/>
    <m/>
    <m/>
    <x v="1"/>
    <m/>
    <x v="1"/>
    <x v="0"/>
    <n v="0"/>
    <x v="0"/>
    <x v="0"/>
    <x v="0"/>
    <m/>
    <x v="0"/>
    <x v="0"/>
    <x v="0"/>
    <x v="0"/>
    <x v="0"/>
    <x v="0"/>
    <x v="0"/>
    <x v="0"/>
    <x v="0"/>
    <x v="0"/>
    <x v="0"/>
    <x v="0"/>
    <x v="0"/>
    <m/>
    <x v="0"/>
    <x v="0"/>
    <x v="0"/>
    <x v="0"/>
    <x v="0"/>
    <s v="PETROLEUM HYDROCARBONS 26.5 MG/L"/>
    <n v="20000808"/>
    <x v="0"/>
    <s v="WYOMING ANALYTICAL LABS ROCK SPRINGS - LAB No 9850"/>
    <m/>
    <m/>
    <d v="2000-08-18T00:00:00"/>
  </r>
  <r>
    <x v="1"/>
    <s v="T29N R114W S05 fHILLIARD"/>
    <n v="3904"/>
    <x v="0"/>
    <x v="1"/>
    <s v="RILEY RIDGE"/>
    <s v="SW NE"/>
    <n v="5"/>
    <n v="29"/>
    <n v="114"/>
    <n v="42.530729999999998"/>
    <n v="-110.44258000000001"/>
    <s v="4903520939"/>
    <s v="RILEY RIDGE FED. 5-1 SWD"/>
    <x v="0"/>
    <s v="HILLIARD"/>
    <m/>
    <m/>
    <s v=""/>
    <x v="0"/>
    <m/>
    <m/>
    <n v="8060"/>
    <n v="4120"/>
    <x v="5"/>
    <d v="2002-05-15T00:00:00"/>
    <n v="6.3"/>
    <x v="1"/>
    <n v="2112"/>
    <n v="219"/>
    <n v="2085"/>
    <m/>
    <x v="1"/>
    <n v="6600"/>
    <n v="1464"/>
    <m/>
    <x v="0"/>
    <n v="188"/>
    <n v="12687"/>
    <x v="0"/>
    <s v="INFINITY OIL AND GAS"/>
    <n v="105.3888"/>
    <n v="18.021509999999999"/>
    <n v="90.697500000000005"/>
    <n v="0"/>
    <n v="214.10781"/>
    <n v="186.18600000000001"/>
    <n v="23.994959999999999"/>
    <n v="0"/>
    <x v="1"/>
    <n v="3.9141600000000003"/>
    <n v="214.09512000000001"/>
    <n v="2.9635481476019082E-5"/>
    <n v="12668"/>
    <n v="-7.4935910076907907E-4"/>
    <n v="0.49222305342341321"/>
    <n v="8.4170259833118655E-2"/>
    <n v="0.42360668674346813"/>
    <n v="0.86964149393036139"/>
    <n v="0.11207616502421913"/>
    <n v="1.828234104541944E-2"/>
    <x v="0"/>
    <n v="19"/>
    <x v="0"/>
    <m/>
    <m/>
    <x v="0"/>
    <m/>
    <x v="0"/>
    <x v="0"/>
    <m/>
    <x v="0"/>
    <x v="0"/>
    <x v="0"/>
    <m/>
    <x v="0"/>
    <x v="0"/>
    <x v="0"/>
    <x v="0"/>
    <x v="0"/>
    <x v="0"/>
    <x v="0"/>
    <x v="0"/>
    <x v="0"/>
    <x v="0"/>
    <x v="0"/>
    <x v="0"/>
    <x v="0"/>
    <m/>
    <x v="0"/>
    <x v="0"/>
    <x v="0"/>
    <x v="0"/>
    <x v="0"/>
    <s v="WELLHEAD"/>
    <n v="20020515"/>
    <x v="0"/>
    <s v="CHAMPION TECHNOLOGIES VERNAL UT"/>
    <m/>
    <m/>
    <d v="2002-05-20T00:00:00"/>
  </r>
  <r>
    <x v="0"/>
    <s v="T29N R113W S36 fWASATCH/ALMY"/>
    <n v="49005202"/>
    <x v="0"/>
    <x v="1"/>
    <s v="BIG PINEY-LABARGE"/>
    <m/>
    <s v="36"/>
    <s v=" 29"/>
    <s v=" 113"/>
    <n v="42.451369999999997"/>
    <n v="-110.25530000000001"/>
    <s v="4903505920"/>
    <s v="TRESNER STATE NO. 2"/>
    <x v="0"/>
    <s v="WASATCH/ALMY"/>
    <m/>
    <m/>
    <n v="86"/>
    <x v="0"/>
    <n v="1615"/>
    <n v="1701"/>
    <n v="3266"/>
    <m/>
    <x v="0"/>
    <m/>
    <n v="8.1999998092651367"/>
    <x v="0"/>
    <n v="18"/>
    <n v="5"/>
    <n v="2500"/>
    <n v="-3"/>
    <x v="0"/>
    <n v="3620"/>
    <n v="200"/>
    <m/>
    <x v="0"/>
    <n v="136"/>
    <n v="6434"/>
    <x v="0"/>
    <m/>
    <n v="0.8982"/>
    <n v="0.41144999999999998"/>
    <n v="108.75"/>
    <n v="0"/>
    <n v="110.05964999999999"/>
    <n v="102.1202"/>
    <n v="3.2779999999999996"/>
    <m/>
    <x v="0"/>
    <n v="2.8315200000000003"/>
    <n v="108.22972"/>
    <n v="8.3830467786864312E-3"/>
    <n v="6473"/>
    <n v="3.0216161772681489E-3"/>
    <n v="8.1610290419785996E-3"/>
    <n v="3.7384272982877924E-3"/>
    <n v="0.98810054365973354"/>
    <n v="0.94355044067378158"/>
    <n v="3.028742936782983E-2"/>
    <n v="2.616212995838851E-2"/>
    <x v="0"/>
    <m/>
    <x v="0"/>
    <m/>
    <m/>
    <x v="0"/>
    <m/>
    <x v="0"/>
    <x v="0"/>
    <m/>
    <x v="0"/>
    <x v="0"/>
    <x v="0"/>
    <m/>
    <x v="0"/>
    <x v="0"/>
    <x v="0"/>
    <x v="0"/>
    <x v="0"/>
    <x v="0"/>
    <x v="0"/>
    <x v="0"/>
    <x v="0"/>
    <x v="0"/>
    <x v="0"/>
    <x v="0"/>
    <x v="0"/>
    <m/>
    <x v="0"/>
    <x v="0"/>
    <x v="0"/>
    <x v="0"/>
    <x v="0"/>
    <s v="DST"/>
    <m/>
    <x v="0"/>
    <m/>
    <m/>
    <m/>
    <m/>
  </r>
  <r>
    <x v="1"/>
    <s v="T29N R113W S36 fTRANSITION"/>
    <n v="5348"/>
    <x v="0"/>
    <x v="1"/>
    <s v="BIG PINEY"/>
    <s v="SW NE"/>
    <n v="36"/>
    <n v="29"/>
    <n v="113"/>
    <n v="42.459735999999999"/>
    <n v="-110.248092"/>
    <s v="4903523280"/>
    <s v="232-36X BPMVU-B"/>
    <x v="0"/>
    <s v="FORT UNION"/>
    <m/>
    <m/>
    <n v="108"/>
    <x v="0"/>
    <n v="3284"/>
    <n v="3392"/>
    <n v="3602"/>
    <n v="3555"/>
    <x v="5"/>
    <m/>
    <n v="7.79"/>
    <x v="1"/>
    <n v="70"/>
    <n v="82"/>
    <n v="4652"/>
    <n v="0"/>
    <x v="1"/>
    <n v="3160"/>
    <n v="6954"/>
    <n v="0"/>
    <x v="1"/>
    <n v="455"/>
    <n v="15385"/>
    <x v="0"/>
    <s v="EOG RESOURCES INC"/>
    <n v="3.4929999999999999"/>
    <n v="6.7477800000000006"/>
    <n v="202.36199999999999"/>
    <n v="0"/>
    <n v="212.60278"/>
    <n v="89.143599999999992"/>
    <n v="113.97605999999999"/>
    <n v="0"/>
    <x v="1"/>
    <n v="9.4731000000000005"/>
    <n v="212.59275999999997"/>
    <n v="2.3565628181390795E-5"/>
    <n v="15373"/>
    <n v="-3.901424019767215E-4"/>
    <n v="1.6429700495920137E-2"/>
    <n v="3.1738907647397653E-2"/>
    <n v="0.9518313918566822"/>
    <n v="0.41931625517256566"/>
    <n v="0.53612390186758951"/>
    <n v="4.4559842959844928E-2"/>
    <x v="1"/>
    <n v="12"/>
    <x v="1"/>
    <n v="0"/>
    <n v="0"/>
    <x v="1"/>
    <n v="0"/>
    <x v="1"/>
    <x v="1"/>
    <n v="0"/>
    <x v="1"/>
    <x v="1"/>
    <x v="1"/>
    <n v="0"/>
    <x v="1"/>
    <x v="1"/>
    <x v="1"/>
    <x v="1"/>
    <x v="0"/>
    <x v="0"/>
    <x v="1"/>
    <x v="0"/>
    <x v="0"/>
    <x v="0"/>
    <x v="0"/>
    <x v="0"/>
    <x v="0"/>
    <m/>
    <x v="0"/>
    <x v="0"/>
    <x v="0"/>
    <x v="0"/>
    <x v="0"/>
    <s v="CO2 IN WATER 70 MB PER LITER"/>
    <m/>
    <x v="0"/>
    <s v="CHAMPION TECHNOLOGIES VERNAL"/>
    <m/>
    <s v="3284-3392"/>
    <d v="2006-11-07T00:00:00"/>
  </r>
  <r>
    <x v="1"/>
    <s v="T29N R113W S36 fTRANSITION"/>
    <n v="5349"/>
    <x v="0"/>
    <x v="1"/>
    <s v="BIG PINEY"/>
    <s v="SW SE"/>
    <n v="36"/>
    <n v="29"/>
    <n v="113"/>
    <n v="42.450921999999998"/>
    <n v="-110.247344"/>
    <s v="4903523157"/>
    <s v="241-36 BPMVU-B"/>
    <x v="0"/>
    <s v="FORT UNION"/>
    <m/>
    <m/>
    <n v="42"/>
    <x v="0"/>
    <n v="3100"/>
    <n v="3142"/>
    <n v="3375"/>
    <n v="3163"/>
    <x v="5"/>
    <m/>
    <n v="7.67"/>
    <x v="1"/>
    <n v="85"/>
    <n v="25"/>
    <n v="4331"/>
    <n v="0"/>
    <x v="1"/>
    <n v="3420"/>
    <n v="5856"/>
    <n v="0"/>
    <x v="1"/>
    <n v="108"/>
    <n v="13830"/>
    <x v="0"/>
    <s v="EOG RESOURCES INC"/>
    <n v="4.2415000000000003"/>
    <n v="2.0572500000000002"/>
    <n v="188.39849999999998"/>
    <n v="0"/>
    <n v="194.69725"/>
    <n v="96.478200000000001"/>
    <n v="95.979839999999996"/>
    <n v="0"/>
    <x v="1"/>
    <n v="2.2485600000000003"/>
    <n v="194.70659999999998"/>
    <n v="-2.4011062037479955E-5"/>
    <n v="13825"/>
    <n v="-1.8079913216416561E-4"/>
    <n v="2.1785104823000841E-2"/>
    <n v="1.0566405021128959E-2"/>
    <n v="0.96764849015587018"/>
    <n v="0.49550554526657037"/>
    <n v="0.49294600183044646"/>
    <n v="1.154845290298326E-2"/>
    <x v="1"/>
    <n v="5"/>
    <x v="1"/>
    <n v="0"/>
    <n v="0"/>
    <x v="1"/>
    <n v="0"/>
    <x v="1"/>
    <x v="1"/>
    <n v="0"/>
    <x v="1"/>
    <x v="1"/>
    <x v="1"/>
    <n v="0"/>
    <x v="1"/>
    <x v="1"/>
    <x v="1"/>
    <x v="1"/>
    <x v="0"/>
    <x v="0"/>
    <x v="1"/>
    <x v="0"/>
    <x v="0"/>
    <x v="0"/>
    <x v="0"/>
    <x v="0"/>
    <x v="0"/>
    <m/>
    <x v="0"/>
    <x v="0"/>
    <x v="0"/>
    <x v="0"/>
    <x v="0"/>
    <s v="CO2 IN WATER 70 MG PER LITER"/>
    <m/>
    <x v="0"/>
    <s v="CHAMPION TECHNOLOGIES VERNAL"/>
    <s v="3070"/>
    <s v="3100-3142"/>
    <d v="2006-11-07T00:00:00"/>
  </r>
  <r>
    <x v="0"/>
    <s v="T29N R113W S36 fMESAVERDE"/>
    <n v="49001381"/>
    <x v="0"/>
    <x v="1"/>
    <s v="BIG PINEY-LABARGE"/>
    <m/>
    <s v="36"/>
    <s v=" 29"/>
    <s v=" 113"/>
    <n v="42.450580000000002"/>
    <n v="-110.25715"/>
    <s v="4903505917"/>
    <s v="TRESNER STATE NO. 13"/>
    <x v="0"/>
    <s v="MESAVERDE"/>
    <m/>
    <m/>
    <n v="35"/>
    <x v="0"/>
    <n v="3091"/>
    <n v="3126"/>
    <n v="3225"/>
    <n v="2720"/>
    <x v="0"/>
    <d v="1959-06-03T00:00:00"/>
    <n v="8.1000003814697266"/>
    <x v="2"/>
    <n v="38"/>
    <n v="7"/>
    <n v="1140"/>
    <n v="-3"/>
    <x v="0"/>
    <n v="120"/>
    <n v="1342"/>
    <m/>
    <x v="0"/>
    <n v="1284"/>
    <n v="3250"/>
    <x v="0"/>
    <m/>
    <n v="1.8961999999999999"/>
    <n v="0.57603000000000004"/>
    <n v="49.59"/>
    <n v="0"/>
    <n v="52.06223"/>
    <n v="3.3851999999999998"/>
    <n v="21.995379999999997"/>
    <m/>
    <x v="0"/>
    <n v="26.732880000000002"/>
    <n v="52.113460000000003"/>
    <n v="-4.9176540131391387E-4"/>
    <n v="3925"/>
    <n v="9.4076655052264813E-2"/>
    <n v="3.6421797529610236E-2"/>
    <n v="1.106425906074327E-2"/>
    <n v="0.95251394340964646"/>
    <n v="6.4958266060246225E-2"/>
    <n v="0.42206715884917245"/>
    <n v="0.5129745750905812"/>
    <x v="0"/>
    <m/>
    <x v="0"/>
    <m/>
    <m/>
    <x v="0"/>
    <m/>
    <x v="0"/>
    <x v="0"/>
    <m/>
    <x v="0"/>
    <x v="0"/>
    <x v="0"/>
    <m/>
    <x v="0"/>
    <x v="0"/>
    <x v="0"/>
    <x v="0"/>
    <x v="0"/>
    <x v="0"/>
    <x v="0"/>
    <x v="0"/>
    <x v="0"/>
    <x v="0"/>
    <x v="0"/>
    <x v="0"/>
    <x v="0"/>
    <m/>
    <x v="0"/>
    <x v="0"/>
    <x v="0"/>
    <x v="0"/>
    <x v="0"/>
    <s v="DST NO. 2"/>
    <m/>
    <x v="0"/>
    <m/>
    <m/>
    <m/>
    <m/>
  </r>
  <r>
    <x v="0"/>
    <s v="T29N R113W S36 fMESAVERDE"/>
    <n v="49007419"/>
    <x v="0"/>
    <x v="1"/>
    <s v="BIG PINEY-LABARGE"/>
    <m/>
    <s v="36"/>
    <s v=" 29"/>
    <s v=" 113"/>
    <n v="42.45438"/>
    <n v="-110.25602000000001"/>
    <s v="4903505938"/>
    <s v="TRESNER STATE LEASE"/>
    <x v="0"/>
    <s v="MESAVERDE"/>
    <m/>
    <m/>
    <n v="0"/>
    <x v="0"/>
    <m/>
    <m/>
    <n v="1742"/>
    <m/>
    <x v="1"/>
    <d v="1959-12-07T00:00:00"/>
    <n v="8"/>
    <x v="2"/>
    <n v="11"/>
    <n v="12"/>
    <n v="3686"/>
    <n v="-3"/>
    <x v="0"/>
    <n v="2800"/>
    <n v="4465"/>
    <m/>
    <x v="0"/>
    <n v="-3"/>
    <n v="8996"/>
    <x v="0"/>
    <m/>
    <n v="0.54889999999999994"/>
    <n v="0.98748000000000002"/>
    <n v="160.34099999999998"/>
    <n v="0"/>
    <n v="161.87737999999999"/>
    <n v="78.988"/>
    <n v="73.181349999999995"/>
    <m/>
    <x v="0"/>
    <n v="0"/>
    <n v="152.16935000000001"/>
    <n v="3.0912692515537351E-2"/>
    <n v="10965"/>
    <n v="9.8642352587545709E-2"/>
    <n v="3.3908381764024102E-3"/>
    <n v="6.1001728592345646E-3"/>
    <n v="0.99050898896436301"/>
    <n v="0.51907956497152674"/>
    <n v="0.48092043502847315"/>
    <n v="0"/>
    <x v="0"/>
    <m/>
    <x v="0"/>
    <m/>
    <m/>
    <x v="0"/>
    <m/>
    <x v="0"/>
    <x v="0"/>
    <m/>
    <x v="0"/>
    <x v="0"/>
    <x v="0"/>
    <m/>
    <x v="0"/>
    <x v="0"/>
    <x v="0"/>
    <x v="0"/>
    <x v="0"/>
    <x v="0"/>
    <x v="0"/>
    <x v="0"/>
    <x v="0"/>
    <x v="0"/>
    <x v="0"/>
    <x v="0"/>
    <x v="0"/>
    <m/>
    <x v="0"/>
    <x v="0"/>
    <x v="0"/>
    <x v="0"/>
    <x v="0"/>
    <s v="PRODUCTION WATER"/>
    <m/>
    <x v="0"/>
    <m/>
    <m/>
    <m/>
    <m/>
  </r>
  <r>
    <x v="0"/>
    <s v="T29N R113W S35 fWASATCH/ALMY"/>
    <n v="49003420"/>
    <x v="0"/>
    <x v="1"/>
    <s v="BIG PINEY-LABARGE"/>
    <m/>
    <s v="35"/>
    <s v=" 29"/>
    <s v=" 113"/>
    <n v="42.450510000000001"/>
    <n v="-110.25994"/>
    <s v="4903505918"/>
    <s v="B-38"/>
    <x v="0"/>
    <s v="WASATCH/ALMY"/>
    <m/>
    <m/>
    <n v="45"/>
    <x v="0"/>
    <n v="1752"/>
    <n v="1797"/>
    <n v="3138"/>
    <m/>
    <x v="1"/>
    <m/>
    <n v="7.9000000953674316"/>
    <x v="2"/>
    <n v="43"/>
    <n v="24"/>
    <n v="2793"/>
    <n v="-3"/>
    <x v="0"/>
    <n v="4000"/>
    <n v="781"/>
    <m/>
    <x v="0"/>
    <n v="-1"/>
    <n v="7245"/>
    <x v="0"/>
    <m/>
    <n v="2.1457000000000002"/>
    <n v="1.97496"/>
    <n v="121.49549999999999"/>
    <n v="0"/>
    <n v="125.61615999999999"/>
    <n v="112.84"/>
    <n v="12.800589999999998"/>
    <m/>
    <x v="0"/>
    <n v="0"/>
    <n v="125.64058999999999"/>
    <n v="-9.7231218663758451E-5"/>
    <n v="7634"/>
    <n v="2.6144230122992138E-2"/>
    <n v="1.708140099171954E-2"/>
    <n v="1.5722180967799048E-2"/>
    <n v="0.9671964180404814"/>
    <n v="0.89811739979890259"/>
    <n v="0.10188260020109742"/>
    <n v="0"/>
    <x v="0"/>
    <m/>
    <x v="0"/>
    <m/>
    <m/>
    <x v="0"/>
    <m/>
    <x v="0"/>
    <x v="0"/>
    <m/>
    <x v="0"/>
    <x v="0"/>
    <x v="0"/>
    <m/>
    <x v="0"/>
    <x v="0"/>
    <x v="0"/>
    <x v="0"/>
    <x v="0"/>
    <x v="0"/>
    <x v="0"/>
    <x v="0"/>
    <x v="0"/>
    <x v="0"/>
    <x v="0"/>
    <x v="0"/>
    <x v="0"/>
    <m/>
    <x v="0"/>
    <x v="0"/>
    <x v="0"/>
    <x v="0"/>
    <x v="0"/>
    <s v="PRODUCED WATER"/>
    <m/>
    <x v="0"/>
    <m/>
    <m/>
    <m/>
    <m/>
  </r>
  <r>
    <x v="0"/>
    <s v="T29N R113W S35 fWASATCH/ALMY"/>
    <n v="49002588"/>
    <x v="0"/>
    <x v="1"/>
    <s v="BIG PINEY-LABARGE"/>
    <m/>
    <s v="35"/>
    <s v=" 29"/>
    <s v=" 113"/>
    <n v="42.452469999999998"/>
    <n v="-110.2593"/>
    <s v="4903505930"/>
    <s v="B-42"/>
    <x v="0"/>
    <s v="WASATCH/ALMY"/>
    <m/>
    <m/>
    <n v="2"/>
    <x v="0"/>
    <n v="1612"/>
    <n v="1614"/>
    <n v="1899"/>
    <m/>
    <x v="1"/>
    <m/>
    <n v="7.5999999046325684"/>
    <x v="2"/>
    <n v="53"/>
    <n v="22"/>
    <n v="2693"/>
    <n v="-3"/>
    <x v="0"/>
    <n v="4000"/>
    <n v="537"/>
    <m/>
    <x v="0"/>
    <n v="-3"/>
    <n v="7033"/>
    <x v="0"/>
    <m/>
    <n v="2.6446999999999998"/>
    <n v="1.8103800000000001"/>
    <n v="117.1455"/>
    <n v="0"/>
    <n v="121.60057999999999"/>
    <n v="112.84"/>
    <n v="8.8014299999999999"/>
    <m/>
    <x v="0"/>
    <n v="0"/>
    <n v="121.64142999999999"/>
    <n v="-1.6793974034333889E-4"/>
    <n v="7296"/>
    <n v="1.8354386209784353E-2"/>
    <n v="2.1749073894219911E-2"/>
    <n v="1.4887922409580614E-2"/>
    <n v="0.96336300369619954"/>
    <n v="0.92764447113125847"/>
    <n v="7.2355528868741525E-2"/>
    <n v="0"/>
    <x v="0"/>
    <m/>
    <x v="0"/>
    <m/>
    <m/>
    <x v="0"/>
    <m/>
    <x v="0"/>
    <x v="0"/>
    <m/>
    <x v="0"/>
    <x v="0"/>
    <x v="0"/>
    <m/>
    <x v="0"/>
    <x v="0"/>
    <x v="0"/>
    <x v="0"/>
    <x v="0"/>
    <x v="0"/>
    <x v="0"/>
    <x v="0"/>
    <x v="0"/>
    <x v="0"/>
    <x v="0"/>
    <x v="0"/>
    <x v="0"/>
    <m/>
    <x v="0"/>
    <x v="0"/>
    <x v="0"/>
    <x v="0"/>
    <x v="0"/>
    <s v="PRODUCED WATER"/>
    <m/>
    <x v="0"/>
    <m/>
    <m/>
    <m/>
    <m/>
  </r>
  <r>
    <x v="0"/>
    <s v="T29N R113W S32 fFRONTIER"/>
    <n v="49000933"/>
    <x v="0"/>
    <x v="1"/>
    <s v="TIP TOP"/>
    <m/>
    <s v="32"/>
    <s v=" 29"/>
    <s v=" 113"/>
    <n v="42.452860000000001"/>
    <n v="-110.32792000000001"/>
    <s v="4903505934"/>
    <s v="46-32-G"/>
    <x v="0"/>
    <s v="FRONTIER"/>
    <m/>
    <m/>
    <n v="52"/>
    <x v="0"/>
    <n v="7620"/>
    <n v="7672"/>
    <m/>
    <m/>
    <x v="0"/>
    <d v="1962-05-24T00:00:00"/>
    <n v="7.3000001907348633"/>
    <x v="0"/>
    <n v="499"/>
    <n v="43"/>
    <n v="6196"/>
    <n v="-3"/>
    <x v="0"/>
    <n v="10100"/>
    <n v="720"/>
    <m/>
    <x v="0"/>
    <n v="62"/>
    <n v="17255"/>
    <x v="0"/>
    <m/>
    <n v="24.900099999999998"/>
    <n v="3.5384700000000002"/>
    <n v="269.52599999999995"/>
    <n v="0"/>
    <n v="297.96456999999998"/>
    <n v="284.92099999999999"/>
    <n v="11.800799999999999"/>
    <m/>
    <x v="0"/>
    <n v="1.2908400000000002"/>
    <n v="298.01263999999998"/>
    <n v="-8.0657446616114084E-5"/>
    <n v="17614"/>
    <n v="1.029567810949554E-2"/>
    <n v="8.3567318087516246E-2"/>
    <n v="1.1875472308670794E-2"/>
    <n v="0.90455720960381292"/>
    <n v="0.95607018547938105"/>
    <n v="3.9598320393390021E-2"/>
    <n v="4.3314941272289669E-3"/>
    <x v="0"/>
    <m/>
    <x v="0"/>
    <m/>
    <m/>
    <x v="0"/>
    <m/>
    <x v="0"/>
    <x v="0"/>
    <m/>
    <x v="0"/>
    <x v="0"/>
    <x v="0"/>
    <m/>
    <x v="0"/>
    <x v="0"/>
    <x v="0"/>
    <x v="0"/>
    <x v="0"/>
    <x v="0"/>
    <x v="0"/>
    <x v="0"/>
    <x v="0"/>
    <x v="0"/>
    <x v="0"/>
    <x v="0"/>
    <x v="0"/>
    <m/>
    <x v="0"/>
    <x v="0"/>
    <x v="0"/>
    <x v="0"/>
    <x v="0"/>
    <s v="DST (BOTTOM)"/>
    <m/>
    <x v="0"/>
    <m/>
    <m/>
    <m/>
    <m/>
  </r>
  <r>
    <x v="0"/>
    <s v="T29N R113W S31 fFRONTIER"/>
    <n v="49118058"/>
    <x v="0"/>
    <x v="1"/>
    <s v="TIP TOP"/>
    <m/>
    <s v="31"/>
    <s v=" 29"/>
    <s v=" 113"/>
    <n v="42.456099999999999"/>
    <n v="-110.3445"/>
    <s v="4903505967"/>
    <s v="73-31"/>
    <x v="0"/>
    <s v="FRONTIER"/>
    <m/>
    <m/>
    <n v="44"/>
    <x v="0"/>
    <n v="5968"/>
    <n v="6012"/>
    <m/>
    <m/>
    <x v="1"/>
    <d v="1957-05-07T00:00:00"/>
    <n v="5"/>
    <x v="0"/>
    <n v="812"/>
    <n v="28"/>
    <n v="12711"/>
    <n v="-3"/>
    <x v="0"/>
    <n v="20808"/>
    <n v="-3"/>
    <m/>
    <x v="0"/>
    <n v="430"/>
    <n v="34788"/>
    <x v="0"/>
    <s v="CHEM LAB"/>
    <n v="40.518799999999999"/>
    <n v="2.3041200000000002"/>
    <n v="552.92849999999999"/>
    <n v="0"/>
    <n v="595.75141999999994"/>
    <n v="586.99367999999993"/>
    <n v="0"/>
    <m/>
    <x v="0"/>
    <n v="8.9526000000000003"/>
    <n v="595.94627999999989"/>
    <n v="-1.6351462287788991E-4"/>
    <n v="34780"/>
    <n v="-1.1499540018399264E-4"/>
    <n v="6.8012930628012613E-2"/>
    <n v="3.867586249311836E-3"/>
    <n v="0.92811948312267567"/>
    <n v="0.98497750501941217"/>
    <n v="0"/>
    <n v="1.5022494980587851E-2"/>
    <x v="0"/>
    <m/>
    <x v="0"/>
    <m/>
    <m/>
    <x v="0"/>
    <m/>
    <x v="0"/>
    <x v="0"/>
    <m/>
    <x v="0"/>
    <x v="0"/>
    <x v="0"/>
    <m/>
    <x v="0"/>
    <x v="0"/>
    <x v="0"/>
    <x v="0"/>
    <x v="0"/>
    <x v="0"/>
    <x v="0"/>
    <x v="0"/>
    <x v="0"/>
    <x v="0"/>
    <x v="0"/>
    <x v="0"/>
    <x v="0"/>
    <m/>
    <x v="0"/>
    <x v="0"/>
    <x v="0"/>
    <x v="0"/>
    <x v="0"/>
    <s v="PRODUCTION WATER"/>
    <m/>
    <x v="0"/>
    <m/>
    <m/>
    <m/>
    <m/>
  </r>
  <r>
    <x v="0"/>
    <s v="T29N R113W S26 fMESAVERDE"/>
    <n v="49005937"/>
    <x v="0"/>
    <x v="1"/>
    <s v="BIG PINEY-LABARGE"/>
    <m/>
    <s v="26"/>
    <s v=" 29"/>
    <s v=" 113"/>
    <n v="42.46698"/>
    <n v="-110.25969000000001"/>
    <s v="4903505998"/>
    <s v="B-41"/>
    <x v="0"/>
    <s v="MESAVERDE"/>
    <m/>
    <m/>
    <n v="50"/>
    <x v="0"/>
    <n v="3455"/>
    <n v="3505"/>
    <n v="3561"/>
    <n v="3471"/>
    <x v="0"/>
    <m/>
    <n v="8.1999998092651367"/>
    <x v="0"/>
    <n v="28"/>
    <n v="5"/>
    <n v="4671"/>
    <n v="-3"/>
    <x v="0"/>
    <n v="2080"/>
    <n v="8906"/>
    <m/>
    <x v="0"/>
    <n v="9"/>
    <n v="11179"/>
    <x v="0"/>
    <m/>
    <n v="1.3972"/>
    <n v="0.41144999999999998"/>
    <n v="203.18849999999998"/>
    <n v="0"/>
    <n v="204.99714999999998"/>
    <n v="58.6768"/>
    <n v="145.96933999999999"/>
    <m/>
    <x v="0"/>
    <n v="0.18738000000000002"/>
    <n v="204.83351999999999"/>
    <n v="3.9926245637005042E-4"/>
    <n v="15693"/>
    <n v="0.16798154212563263"/>
    <n v="6.815704511013934E-3"/>
    <n v="2.0071010743320091E-3"/>
    <n v="0.99117719441465402"/>
    <n v="0.28646092690297958"/>
    <n v="0.71262428141643996"/>
    <n v="9.1479168058040516E-4"/>
    <x v="0"/>
    <m/>
    <x v="0"/>
    <m/>
    <m/>
    <x v="0"/>
    <m/>
    <x v="0"/>
    <x v="0"/>
    <m/>
    <x v="0"/>
    <x v="0"/>
    <x v="0"/>
    <m/>
    <x v="0"/>
    <x v="0"/>
    <x v="0"/>
    <x v="0"/>
    <x v="0"/>
    <x v="0"/>
    <x v="0"/>
    <x v="0"/>
    <x v="0"/>
    <x v="0"/>
    <x v="0"/>
    <x v="0"/>
    <x v="0"/>
    <m/>
    <x v="0"/>
    <x v="0"/>
    <x v="0"/>
    <x v="0"/>
    <x v="0"/>
    <s v="DST"/>
    <m/>
    <x v="0"/>
    <m/>
    <m/>
    <m/>
    <m/>
  </r>
  <r>
    <x v="0"/>
    <s v="T29N R113W S26 fMESAVERDE"/>
    <n v="49117742"/>
    <x v="0"/>
    <x v="1"/>
    <s v="BIG PINEY-LABARGE"/>
    <m/>
    <s v="26"/>
    <s v=" 29"/>
    <s v=" 113"/>
    <n v="42.479700000000001"/>
    <n v="-110.2561"/>
    <m/>
    <s v="B-37"/>
    <x v="0"/>
    <s v="MESAVERDE"/>
    <m/>
    <m/>
    <n v="62"/>
    <x v="0"/>
    <n v="3328"/>
    <n v="3390"/>
    <m/>
    <m/>
    <x v="0"/>
    <m/>
    <n v="8.8000001907348633"/>
    <x v="0"/>
    <n v="23"/>
    <n v="9"/>
    <n v="3874"/>
    <n v="-3"/>
    <x v="0"/>
    <n v="1490"/>
    <n v="7271"/>
    <m/>
    <x v="0"/>
    <n v="17"/>
    <n v="9258"/>
    <x v="0"/>
    <m/>
    <n v="1.1476999999999999"/>
    <n v="0.74060999999999999"/>
    <n v="168.51899999999998"/>
    <n v="0"/>
    <n v="170.40730999999997"/>
    <n v="42.032899999999998"/>
    <n v="119.17168999999998"/>
    <m/>
    <x v="0"/>
    <n v="0.35394000000000003"/>
    <n v="161.55852999999999"/>
    <n v="2.6655694453381038E-2"/>
    <n v="12678"/>
    <n v="0.15590809628008753"/>
    <n v="6.7350397116180058E-3"/>
    <n v="4.3461163725898857E-3"/>
    <n v="0.98891884391579221"/>
    <n v="0.26017134471327513"/>
    <n v="0.7376378703123877"/>
    <n v="2.1907849743371646E-3"/>
    <x v="0"/>
    <m/>
    <x v="0"/>
    <m/>
    <m/>
    <x v="0"/>
    <m/>
    <x v="0"/>
    <x v="0"/>
    <m/>
    <x v="0"/>
    <x v="0"/>
    <x v="0"/>
    <m/>
    <x v="0"/>
    <x v="0"/>
    <x v="0"/>
    <x v="0"/>
    <x v="0"/>
    <x v="0"/>
    <x v="0"/>
    <x v="0"/>
    <x v="0"/>
    <x v="0"/>
    <x v="0"/>
    <x v="0"/>
    <x v="0"/>
    <m/>
    <x v="0"/>
    <x v="0"/>
    <x v="0"/>
    <x v="0"/>
    <x v="0"/>
    <s v="DST"/>
    <m/>
    <x v="0"/>
    <m/>
    <m/>
    <m/>
    <m/>
  </r>
  <r>
    <x v="0"/>
    <s v="T29N R113W S26 fFORT UNION"/>
    <n v="49117743"/>
    <x v="0"/>
    <x v="1"/>
    <s v="BIG PINEY-LABARGE"/>
    <m/>
    <s v="26"/>
    <s v=" 29"/>
    <s v=" 113"/>
    <n v="42.479700000000001"/>
    <n v="-110.2561"/>
    <m/>
    <s v="B-38"/>
    <x v="0"/>
    <s v="FORT UNION"/>
    <m/>
    <m/>
    <n v="19"/>
    <x v="0"/>
    <n v="1782"/>
    <n v="1801"/>
    <m/>
    <m/>
    <x v="0"/>
    <m/>
    <n v="8"/>
    <x v="0"/>
    <n v="56"/>
    <n v="20"/>
    <n v="2528"/>
    <n v="-3"/>
    <x v="0"/>
    <n v="3520"/>
    <n v="915"/>
    <m/>
    <x v="0"/>
    <n v="3"/>
    <n v="6578"/>
    <x v="0"/>
    <m/>
    <n v="2.7944"/>
    <n v="1.6457999999999999"/>
    <n v="109.96799999999999"/>
    <n v="0"/>
    <n v="114.40819999999999"/>
    <n v="99.299199999999999"/>
    <n v="14.996849999999998"/>
    <m/>
    <x v="0"/>
    <n v="6.2460000000000002E-2"/>
    <n v="114.35851"/>
    <n v="2.1720817683656087E-4"/>
    <n v="7036"/>
    <n v="3.3641839283090932E-2"/>
    <n v="2.4424822696275269E-2"/>
    <n v="1.4385332519871827E-2"/>
    <n v="0.96118984478385283"/>
    <n v="0.8683149159603426"/>
    <n v="0.13113890693399205"/>
    <n v="5.4617710566533272E-4"/>
    <x v="0"/>
    <m/>
    <x v="0"/>
    <m/>
    <m/>
    <x v="0"/>
    <m/>
    <x v="0"/>
    <x v="0"/>
    <m/>
    <x v="0"/>
    <x v="0"/>
    <x v="0"/>
    <m/>
    <x v="0"/>
    <x v="0"/>
    <x v="0"/>
    <x v="0"/>
    <x v="0"/>
    <x v="0"/>
    <x v="0"/>
    <x v="0"/>
    <x v="0"/>
    <x v="0"/>
    <x v="0"/>
    <x v="0"/>
    <x v="0"/>
    <m/>
    <x v="0"/>
    <x v="0"/>
    <x v="0"/>
    <x v="0"/>
    <x v="0"/>
    <s v="DST"/>
    <m/>
    <x v="0"/>
    <m/>
    <m/>
    <m/>
    <m/>
  </r>
  <r>
    <x v="0"/>
    <s v="T29N R113W S25 fMESAVERDE"/>
    <n v="49005936"/>
    <x v="0"/>
    <x v="1"/>
    <s v="BIG PINEY-LABARGE"/>
    <m/>
    <s v="25"/>
    <s v=" 29"/>
    <s v=" 113"/>
    <n v="42.46528"/>
    <n v="-110.25237"/>
    <s v="4903506000"/>
    <s v="B-36"/>
    <x v="0"/>
    <s v="MESAVERDE"/>
    <m/>
    <m/>
    <n v="48"/>
    <x v="0"/>
    <n v="3552"/>
    <n v="3600"/>
    <n v="3927"/>
    <n v="3617"/>
    <x v="0"/>
    <d v="1958-04-29T00:00:00"/>
    <n v="8.3000001907348633"/>
    <x v="0"/>
    <n v="26"/>
    <n v="9"/>
    <n v="3853"/>
    <m/>
    <x v="1"/>
    <n v="1510"/>
    <n v="7088"/>
    <n v="228"/>
    <x v="0"/>
    <n v="156"/>
    <n v="9252"/>
    <x v="0"/>
    <s v="EOG RESOURCES"/>
    <n v="1.2974000000000001"/>
    <n v="0.74060999999999999"/>
    <n v="167.60549999999998"/>
    <n v="0"/>
    <n v="169.64350999999999"/>
    <n v="42.597099999999998"/>
    <n v="116.17231999999998"/>
    <n v="7.59924"/>
    <x v="0"/>
    <n v="3.2479200000000001"/>
    <n v="169.61657999999997"/>
    <n v="7.9378626587116202E-5"/>
    <n v="12870"/>
    <n v="0.16354759967453214"/>
    <n v="7.6478021469845803E-3"/>
    <n v="4.3656842516403959E-3"/>
    <n v="0.9879865136013749"/>
    <n v="0.25113759515726591"/>
    <n v="0.68491134534135756"/>
    <n v="1.9148599741841278E-2"/>
    <x v="1"/>
    <n v="0"/>
    <x v="1"/>
    <n v="0"/>
    <n v="0.8"/>
    <x v="0"/>
    <n v="0"/>
    <x v="0"/>
    <x v="1"/>
    <m/>
    <x v="1"/>
    <x v="1"/>
    <x v="1"/>
    <n v="0"/>
    <x v="1"/>
    <x v="1"/>
    <x v="1"/>
    <x v="1"/>
    <x v="0"/>
    <x v="0"/>
    <x v="0"/>
    <x v="0"/>
    <x v="0"/>
    <x v="0"/>
    <x v="0"/>
    <x v="0"/>
    <x v="0"/>
    <m/>
    <x v="0"/>
    <x v="0"/>
    <x v="0"/>
    <x v="0"/>
    <x v="0"/>
    <s v="DST"/>
    <n v="19580429"/>
    <x v="1"/>
    <m/>
    <m/>
    <m/>
    <m/>
  </r>
  <r>
    <x v="0"/>
    <s v="T29N R113W S14 fNUGGET"/>
    <n v="49015183"/>
    <x v="0"/>
    <x v="1"/>
    <s v="TIP TOP"/>
    <m/>
    <s v="14"/>
    <s v=" 29"/>
    <s v=" 113"/>
    <n v="42.5"/>
    <n v="-110.26220000000001"/>
    <m/>
    <s v="TIP TOP NO. 77-2"/>
    <x v="0"/>
    <s v="NUGGET"/>
    <m/>
    <m/>
    <m/>
    <x v="1"/>
    <n v="9600"/>
    <m/>
    <m/>
    <m/>
    <x v="1"/>
    <d v="1970-12-18T00:00:00"/>
    <n v="6.1999998092651367"/>
    <x v="0"/>
    <n v="2650"/>
    <n v="305"/>
    <n v="34471"/>
    <n v="2500"/>
    <x v="0"/>
    <n v="60000"/>
    <n v="451"/>
    <m/>
    <x v="0"/>
    <n v="1029"/>
    <n v="101177"/>
    <x v="0"/>
    <m/>
    <n v="132.23500000000001"/>
    <n v="25.09845"/>
    <n v="1499.4884999999999"/>
    <n v="63.95"/>
    <n v="1720.7719500000001"/>
    <n v="1692.6"/>
    <n v="7.3918899999999992"/>
    <m/>
    <x v="0"/>
    <n v="21.423780000000001"/>
    <n v="1721.4156700000001"/>
    <n v="-1.8700898122457084E-4"/>
    <n v="101403"/>
    <n v="1.1156086484351861E-3"/>
    <n v="7.6846324697470811E-2"/>
    <n v="1.4585575967809098E-2"/>
    <n v="0.90856809933472005"/>
    <n v="0.9832604811829091"/>
    <n v="4.2940761658106664E-3"/>
    <n v="1.2445442651280152E-2"/>
    <x v="0"/>
    <m/>
    <x v="0"/>
    <m/>
    <m/>
    <x v="0"/>
    <m/>
    <x v="0"/>
    <x v="0"/>
    <m/>
    <x v="0"/>
    <x v="0"/>
    <x v="0"/>
    <m/>
    <x v="0"/>
    <x v="0"/>
    <x v="0"/>
    <x v="0"/>
    <x v="0"/>
    <x v="0"/>
    <x v="0"/>
    <x v="0"/>
    <x v="0"/>
    <x v="0"/>
    <x v="0"/>
    <x v="0"/>
    <x v="0"/>
    <m/>
    <x v="0"/>
    <x v="0"/>
    <x v="0"/>
    <x v="0"/>
    <x v="0"/>
    <s v="PRODUCTION"/>
    <m/>
    <x v="0"/>
    <m/>
    <m/>
    <m/>
    <m/>
  </r>
  <r>
    <x v="0"/>
    <s v="T29N R112W S35 fMESAVERDE"/>
    <n v="49002589"/>
    <x v="0"/>
    <x v="1"/>
    <s v="BIG PINEY-LABARGE"/>
    <m/>
    <s v="35"/>
    <s v=" 29"/>
    <s v=" 112"/>
    <n v="42.459299999999999"/>
    <n v="-110.14666"/>
    <s v="4903505982"/>
    <s v="GOVERNMENT MIRACLE NO. 1"/>
    <x v="0"/>
    <s v="MESAVERDE"/>
    <m/>
    <m/>
    <n v="9"/>
    <x v="0"/>
    <n v="3875"/>
    <n v="3884"/>
    <m/>
    <m/>
    <x v="1"/>
    <m/>
    <n v="8.3999996185302734"/>
    <x v="2"/>
    <n v="38"/>
    <n v="5"/>
    <n v="1882"/>
    <n v="-3"/>
    <x v="0"/>
    <n v="1650"/>
    <n v="2185"/>
    <m/>
    <x v="0"/>
    <n v="11"/>
    <n v="4710"/>
    <x v="0"/>
    <m/>
    <n v="1.8961999999999999"/>
    <n v="0.41144999999999998"/>
    <n v="81.86699999999999"/>
    <n v="0"/>
    <n v="84.174649999999986"/>
    <n v="46.546500000000002"/>
    <n v="35.812149999999995"/>
    <m/>
    <x v="0"/>
    <n v="0.22902000000000003"/>
    <n v="82.587670000000003"/>
    <n v="9.516418337187818E-3"/>
    <n v="5765"/>
    <n v="0.10071599045346062"/>
    <n v="2.2526972194122578E-2"/>
    <n v="4.8880512125681549E-3"/>
    <n v="0.97258497659330934"/>
    <n v="0.56360107991907271"/>
    <n v="0.4336258669120947"/>
    <n v="2.7730531688325874E-3"/>
    <x v="0"/>
    <m/>
    <x v="0"/>
    <m/>
    <m/>
    <x v="0"/>
    <m/>
    <x v="0"/>
    <x v="0"/>
    <m/>
    <x v="0"/>
    <x v="0"/>
    <x v="0"/>
    <m/>
    <x v="0"/>
    <x v="0"/>
    <x v="0"/>
    <x v="0"/>
    <x v="0"/>
    <x v="0"/>
    <x v="0"/>
    <x v="0"/>
    <x v="0"/>
    <x v="0"/>
    <x v="0"/>
    <x v="0"/>
    <x v="0"/>
    <m/>
    <x v="0"/>
    <x v="0"/>
    <x v="0"/>
    <x v="0"/>
    <x v="0"/>
    <s v="PRODUCTION WATER"/>
    <m/>
    <x v="0"/>
    <m/>
    <m/>
    <m/>
    <m/>
  </r>
  <r>
    <x v="0"/>
    <s v="T29N R112W S34 fWASATCH/ALMY"/>
    <n v="49003002"/>
    <x v="0"/>
    <x v="1"/>
    <s v="BIG PINEY-LABARGE"/>
    <m/>
    <s v="34"/>
    <s v=" 29"/>
    <s v=" 112"/>
    <n v="42.458970000000001"/>
    <n v="-110.18128"/>
    <s v="4903505968"/>
    <s v="MDU 43-34"/>
    <x v="0"/>
    <s v="WASATCH/ALMY"/>
    <m/>
    <n v="-2"/>
    <n v="10"/>
    <x v="2"/>
    <n v="3295"/>
    <n v="3305"/>
    <m/>
    <m/>
    <x v="1"/>
    <d v="1966-02-17T00:00:00"/>
    <n v="8.8000001907348633"/>
    <x v="0"/>
    <n v="22"/>
    <n v="15"/>
    <n v="2205"/>
    <n v="10"/>
    <x v="0"/>
    <n v="2340"/>
    <n v="1879"/>
    <m/>
    <x v="0"/>
    <n v="5"/>
    <n v="5571"/>
    <x v="0"/>
    <m/>
    <n v="1.0977999999999999"/>
    <n v="1.2343500000000001"/>
    <n v="95.917500000000004"/>
    <n v="0.25579999999999997"/>
    <n v="98.505449999999982"/>
    <n v="66.011399999999995"/>
    <n v="30.796809999999997"/>
    <m/>
    <x v="0"/>
    <n v="0.10410000000000001"/>
    <n v="96.912309999999991"/>
    <n v="8.152483172460841E-3"/>
    <n v="6473"/>
    <n v="7.4892062437728335E-2"/>
    <n v="1.1144561036978157E-2"/>
    <n v="1.2530778753865907E-2"/>
    <n v="0.97632466020915598"/>
    <n v="0.68114566663409426"/>
    <n v="0.31778016642055068"/>
    <n v="1.0741669453550331E-3"/>
    <x v="0"/>
    <m/>
    <x v="0"/>
    <m/>
    <m/>
    <x v="0"/>
    <m/>
    <x v="0"/>
    <x v="0"/>
    <m/>
    <x v="0"/>
    <x v="0"/>
    <x v="0"/>
    <m/>
    <x v="0"/>
    <x v="0"/>
    <x v="0"/>
    <x v="0"/>
    <x v="0"/>
    <x v="0"/>
    <x v="0"/>
    <x v="0"/>
    <x v="0"/>
    <x v="0"/>
    <x v="0"/>
    <x v="0"/>
    <x v="0"/>
    <m/>
    <x v="0"/>
    <x v="0"/>
    <x v="0"/>
    <x v="0"/>
    <x v="0"/>
    <s v="PRODUCED WATER (1-5-66)"/>
    <m/>
    <x v="0"/>
    <m/>
    <m/>
    <m/>
    <m/>
  </r>
  <r>
    <x v="0"/>
    <s v="T29N R112W S34 fWASATCH/ALMY"/>
    <n v="49003004"/>
    <x v="0"/>
    <x v="1"/>
    <s v="BIG PINEY-LABARGE"/>
    <m/>
    <s v="34"/>
    <s v=" 29"/>
    <s v=" 112"/>
    <n v="42.452089999999998"/>
    <n v="-110.17897000000001"/>
    <s v="4903505935"/>
    <s v="MDU 46-34"/>
    <x v="0"/>
    <s v="WASATCH/ALMY"/>
    <m/>
    <m/>
    <n v="2"/>
    <x v="3"/>
    <n v="3251"/>
    <n v="3253"/>
    <m/>
    <m/>
    <x v="1"/>
    <d v="1965-04-13T00:00:00"/>
    <n v="8.3000001907348633"/>
    <x v="0"/>
    <n v="21"/>
    <n v="7"/>
    <n v="2514"/>
    <n v="20"/>
    <x v="0"/>
    <n v="2500"/>
    <n v="2525"/>
    <m/>
    <x v="0"/>
    <n v="-1"/>
    <n v="6309"/>
    <x v="0"/>
    <m/>
    <n v="1.0479000000000001"/>
    <n v="0.57603000000000004"/>
    <n v="109.35899999999999"/>
    <n v="0.51159999999999994"/>
    <n v="111.49453"/>
    <n v="70.525000000000006"/>
    <n v="41.384749999999997"/>
    <m/>
    <x v="0"/>
    <n v="0"/>
    <n v="111.90974999999999"/>
    <n v="-1.8586036041923228E-3"/>
    <n v="7583"/>
    <n v="9.1707457529513384E-2"/>
    <n v="9.3986673606319526E-3"/>
    <n v="5.1664417976379651E-3"/>
    <n v="0.98543489084173008"/>
    <n v="0.63019531363442416"/>
    <n v="0.36980468636557584"/>
    <n v="0"/>
    <x v="0"/>
    <m/>
    <x v="0"/>
    <m/>
    <m/>
    <x v="0"/>
    <m/>
    <x v="0"/>
    <x v="0"/>
    <m/>
    <x v="0"/>
    <x v="0"/>
    <x v="0"/>
    <m/>
    <x v="0"/>
    <x v="0"/>
    <x v="0"/>
    <x v="0"/>
    <x v="0"/>
    <x v="0"/>
    <x v="0"/>
    <x v="0"/>
    <x v="0"/>
    <x v="0"/>
    <x v="0"/>
    <x v="0"/>
    <x v="0"/>
    <m/>
    <x v="0"/>
    <x v="0"/>
    <x v="0"/>
    <x v="0"/>
    <x v="0"/>
    <s v="PRODUCTION"/>
    <m/>
    <x v="0"/>
    <m/>
    <m/>
    <m/>
    <m/>
  </r>
  <r>
    <x v="1"/>
    <s v="T29N R112W S34 fWASATCH"/>
    <n v="2135"/>
    <x v="0"/>
    <x v="1"/>
    <m/>
    <s v="SW SE"/>
    <n v="34"/>
    <n v="29"/>
    <n v="112"/>
    <n v="42.44896"/>
    <n v="-110.25435"/>
    <s v="4903505909"/>
    <s v="4 WSW"/>
    <x v="0"/>
    <s v="WASATCH"/>
    <m/>
    <m/>
    <s v=""/>
    <x v="0"/>
    <m/>
    <m/>
    <m/>
    <m/>
    <x v="5"/>
    <d v="1997-07-29T00:00:00"/>
    <n v="8.1999999999999993"/>
    <x v="1"/>
    <n v="0"/>
    <n v="151"/>
    <n v="1822"/>
    <n v="0"/>
    <x v="1"/>
    <n v="3000"/>
    <n v="293"/>
    <n v="49"/>
    <x v="1"/>
    <n v="108"/>
    <n v="5424"/>
    <x v="0"/>
    <s v="ENRON"/>
    <n v="0"/>
    <n v="12.425790000000001"/>
    <n v="79.256999999999991"/>
    <n v="0"/>
    <n v="91.682789999999997"/>
    <n v="84.63"/>
    <n v="4.8022699999999992"/>
    <n v="1.63317"/>
    <x v="1"/>
    <n v="2.2485600000000003"/>
    <n v="93.313999999999993"/>
    <n v="-8.8175043469672955E-3"/>
    <n v="5423"/>
    <n v="-9.2191389324237114E-5"/>
    <n v="0"/>
    <n v="0.13553023419117155"/>
    <n v="0.86446976580882839"/>
    <n v="0.9069378657007523"/>
    <n v="5.1463553164584085E-2"/>
    <n v="2.4096705746190286E-2"/>
    <x v="1"/>
    <n v="1"/>
    <x v="1"/>
    <n v="0"/>
    <n v="0"/>
    <x v="0"/>
    <n v="0"/>
    <x v="0"/>
    <x v="1"/>
    <m/>
    <x v="1"/>
    <x v="1"/>
    <x v="1"/>
    <n v="0"/>
    <x v="1"/>
    <x v="1"/>
    <x v="1"/>
    <x v="1"/>
    <x v="0"/>
    <x v="0"/>
    <x v="0"/>
    <x v="0"/>
    <x v="0"/>
    <x v="0"/>
    <x v="0"/>
    <x v="0"/>
    <x v="0"/>
    <m/>
    <x v="0"/>
    <x v="0"/>
    <x v="0"/>
    <x v="0"/>
    <x v="0"/>
    <s v="WELLHEAD"/>
    <n v="19970729"/>
    <x v="2"/>
    <s v="CHAMPION TECHNOLOGIES"/>
    <m/>
    <m/>
    <d v="1997-08-01T00:00:00"/>
  </r>
  <r>
    <x v="0"/>
    <s v="T29N R112W S33 fWASATCH/ALMY"/>
    <n v="49002001"/>
    <x v="0"/>
    <x v="1"/>
    <s v="BIG PINEY-LABARGE"/>
    <m/>
    <s v="33"/>
    <s v=" 29"/>
    <s v=" 112"/>
    <n v="42.46219"/>
    <n v="-110.19368"/>
    <s v="4903505988"/>
    <s v="42-33 UNIT"/>
    <x v="0"/>
    <s v="WASATCH/ALMY"/>
    <m/>
    <m/>
    <n v="8"/>
    <x v="0"/>
    <n v="3345"/>
    <n v="3353"/>
    <m/>
    <m/>
    <x v="1"/>
    <d v="1965-04-13T00:00:00"/>
    <n v="8.3000001907348633"/>
    <x v="0"/>
    <n v="38"/>
    <n v="12"/>
    <n v="2430"/>
    <n v="22"/>
    <x v="0"/>
    <n v="2460"/>
    <n v="2452"/>
    <m/>
    <x v="0"/>
    <n v="-1"/>
    <n v="6173"/>
    <x v="0"/>
    <m/>
    <n v="1.8961999999999999"/>
    <n v="0.98748000000000002"/>
    <n v="105.705"/>
    <n v="0.56275999999999993"/>
    <n v="109.15143999999999"/>
    <n v="69.396599999999992"/>
    <n v="40.188279999999999"/>
    <m/>
    <x v="0"/>
    <n v="0"/>
    <n v="109.58488"/>
    <n v="-1.9815639213460507E-3"/>
    <n v="7410"/>
    <n v="9.1069719502319069E-2"/>
    <n v="1.7372194081910416E-2"/>
    <n v="9.0468801877464939E-3"/>
    <n v="0.97358092573034305"/>
    <n v="0.63326802018672645"/>
    <n v="0.36673197981327349"/>
    <n v="0"/>
    <x v="0"/>
    <m/>
    <x v="0"/>
    <m/>
    <m/>
    <x v="0"/>
    <m/>
    <x v="0"/>
    <x v="0"/>
    <m/>
    <x v="0"/>
    <x v="0"/>
    <x v="0"/>
    <m/>
    <x v="0"/>
    <x v="0"/>
    <x v="0"/>
    <x v="0"/>
    <x v="0"/>
    <x v="0"/>
    <x v="0"/>
    <x v="0"/>
    <x v="0"/>
    <x v="0"/>
    <x v="0"/>
    <x v="0"/>
    <x v="0"/>
    <m/>
    <x v="0"/>
    <x v="0"/>
    <x v="0"/>
    <x v="0"/>
    <x v="0"/>
    <s v="PRODUCTION"/>
    <m/>
    <x v="0"/>
    <m/>
    <m/>
    <m/>
    <m/>
  </r>
  <r>
    <x v="0"/>
    <s v="T29N R112W S33 fWASATCH/ALMY"/>
    <n v="49002000"/>
    <x v="0"/>
    <x v="1"/>
    <s v="BIG PINEY-LABARGE"/>
    <m/>
    <s v="33"/>
    <s v=" 29"/>
    <s v=" 112"/>
    <n v="42.456609999999998"/>
    <n v="-110.19047"/>
    <s v="4903505954"/>
    <s v="UNIT NO. 59-33"/>
    <x v="0"/>
    <s v="WASATCH/ALMY"/>
    <m/>
    <m/>
    <n v="0"/>
    <x v="0"/>
    <m/>
    <m/>
    <m/>
    <m/>
    <x v="1"/>
    <d v="1966-02-17T00:00:00"/>
    <n v="8.6999998092651367"/>
    <x v="0"/>
    <n v="29"/>
    <n v="9"/>
    <n v="2126"/>
    <n v="8"/>
    <x v="0"/>
    <n v="2040"/>
    <n v="2147"/>
    <m/>
    <x v="0"/>
    <n v="5"/>
    <n v="5334"/>
    <x v="0"/>
    <m/>
    <n v="1.4471000000000001"/>
    <n v="0.74060999999999999"/>
    <n v="92.480999999999995"/>
    <n v="0.20463999999999999"/>
    <n v="94.873349999999988"/>
    <n v="57.548400000000001"/>
    <n v="35.189329999999998"/>
    <m/>
    <x v="0"/>
    <n v="0.10410000000000001"/>
    <n v="92.841830000000002"/>
    <n v="1.0822353312076234E-2"/>
    <n v="6361"/>
    <n v="8.7815305686190684E-2"/>
    <n v="1.5252966191243382E-2"/>
    <n v="7.8063017696750467E-3"/>
    <n v="0.97694073203908161"/>
    <n v="0.61985421872877777"/>
    <n v="0.37902451944344479"/>
    <n v="1.1212618277774147E-3"/>
    <x v="0"/>
    <m/>
    <x v="0"/>
    <m/>
    <m/>
    <x v="0"/>
    <m/>
    <x v="0"/>
    <x v="0"/>
    <m/>
    <x v="0"/>
    <x v="0"/>
    <x v="0"/>
    <m/>
    <x v="0"/>
    <x v="0"/>
    <x v="0"/>
    <x v="0"/>
    <x v="0"/>
    <x v="0"/>
    <x v="0"/>
    <x v="0"/>
    <x v="0"/>
    <x v="0"/>
    <x v="0"/>
    <x v="0"/>
    <x v="0"/>
    <m/>
    <x v="0"/>
    <x v="0"/>
    <x v="0"/>
    <x v="0"/>
    <x v="0"/>
    <s v="PRODUCED WATER (1-5-66)"/>
    <m/>
    <x v="0"/>
    <m/>
    <m/>
    <m/>
    <m/>
  </r>
  <r>
    <x v="0"/>
    <s v="T29N R112W S33 fWASATCH"/>
    <n v="49005931"/>
    <x v="0"/>
    <x v="1"/>
    <s v="BIG PINEY-LABARGE"/>
    <m/>
    <s v="33"/>
    <s v=" 29"/>
    <s v=" 112"/>
    <n v="42.452399999999997"/>
    <n v="-110.19741"/>
    <s v="4903505932"/>
    <s v="UNIT NO. 5"/>
    <x v="0"/>
    <s v="WASATCH"/>
    <m/>
    <m/>
    <n v="77"/>
    <x v="0"/>
    <n v="3634"/>
    <n v="3711"/>
    <m/>
    <m/>
    <x v="0"/>
    <m/>
    <n v="8.1999998092651367"/>
    <x v="0"/>
    <n v="37"/>
    <n v="12"/>
    <n v="3562"/>
    <n v="-3"/>
    <x v="0"/>
    <n v="1980"/>
    <n v="5758"/>
    <m/>
    <x v="0"/>
    <n v="15"/>
    <n v="8658"/>
    <x v="0"/>
    <m/>
    <n v="1.8463000000000001"/>
    <n v="0.98748000000000002"/>
    <n v="154.947"/>
    <n v="0"/>
    <n v="157.78077999999999"/>
    <n v="55.855799999999995"/>
    <n v="94.373619999999988"/>
    <m/>
    <x v="0"/>
    <n v="0.31230000000000002"/>
    <n v="150.54171999999997"/>
    <n v="2.3478857365258857E-2"/>
    <n v="11358"/>
    <n v="0.13489208633093525"/>
    <n v="1.1701678746929759E-2"/>
    <n v="6.2585569674582673E-3"/>
    <n v="0.98203976428561202"/>
    <n v="0.37103203019070069"/>
    <n v="0.6268934618257318"/>
    <n v="2.0745079835676121E-3"/>
    <x v="0"/>
    <m/>
    <x v="0"/>
    <m/>
    <m/>
    <x v="0"/>
    <m/>
    <x v="0"/>
    <x v="0"/>
    <m/>
    <x v="0"/>
    <x v="0"/>
    <x v="0"/>
    <m/>
    <x v="0"/>
    <x v="0"/>
    <x v="0"/>
    <x v="0"/>
    <x v="0"/>
    <x v="0"/>
    <x v="0"/>
    <x v="0"/>
    <x v="0"/>
    <x v="0"/>
    <x v="0"/>
    <x v="0"/>
    <x v="0"/>
    <m/>
    <x v="0"/>
    <x v="0"/>
    <x v="0"/>
    <x v="0"/>
    <x v="0"/>
    <s v="DST NO. 2"/>
    <m/>
    <x v="0"/>
    <m/>
    <m/>
    <m/>
    <m/>
  </r>
  <r>
    <x v="0"/>
    <s v="T29N R112W S31 fWASATCH/ALMY"/>
    <n v="49007680"/>
    <x v="0"/>
    <x v="1"/>
    <s v="BIG PINEY-LABARGE"/>
    <m/>
    <s v="31"/>
    <s v=" 29"/>
    <s v=" 112"/>
    <n v="42.462269999999997"/>
    <n v="-110.23345"/>
    <s v="4903505981"/>
    <s v="UNIT NO. 5"/>
    <x v="0"/>
    <s v="WASATCH/ALMY"/>
    <m/>
    <m/>
    <n v="10"/>
    <x v="3"/>
    <n v="2756"/>
    <n v="2766"/>
    <n v="3195"/>
    <m/>
    <x v="1"/>
    <d v="1969-03-10T00:00:00"/>
    <n v="7.4000000953674316"/>
    <x v="0"/>
    <n v="18"/>
    <n v="6"/>
    <n v="1308"/>
    <n v="12"/>
    <x v="0"/>
    <n v="1780"/>
    <n v="512"/>
    <m/>
    <x v="0"/>
    <n v="-1"/>
    <n v="3376"/>
    <x v="0"/>
    <m/>
    <n v="0.8982"/>
    <n v="0.49374000000000001"/>
    <n v="56.897999999999996"/>
    <n v="0.30696000000000001"/>
    <n v="58.596899999999991"/>
    <n v="50.213799999999999"/>
    <n v="8.3916799999999991"/>
    <m/>
    <x v="0"/>
    <n v="0"/>
    <n v="58.60548"/>
    <n v="-7.3206704505566667E-5"/>
    <n v="3632"/>
    <n v="3.6529680365296802E-2"/>
    <n v="1.5328455942208549E-2"/>
    <n v="8.4260430159274653E-3"/>
    <n v="0.97624550104186403"/>
    <n v="0.85681066002701456"/>
    <n v="0.14318933997298544"/>
    <n v="0"/>
    <x v="0"/>
    <m/>
    <x v="0"/>
    <m/>
    <m/>
    <x v="0"/>
    <m/>
    <x v="0"/>
    <x v="0"/>
    <m/>
    <x v="0"/>
    <x v="0"/>
    <x v="0"/>
    <m/>
    <x v="0"/>
    <x v="0"/>
    <x v="0"/>
    <x v="0"/>
    <x v="0"/>
    <x v="0"/>
    <x v="0"/>
    <x v="0"/>
    <x v="0"/>
    <x v="0"/>
    <x v="0"/>
    <x v="0"/>
    <x v="0"/>
    <m/>
    <x v="0"/>
    <x v="0"/>
    <x v="0"/>
    <x v="0"/>
    <x v="0"/>
    <s v="PRODUCTION (2-24-69)"/>
    <m/>
    <x v="0"/>
    <m/>
    <m/>
    <m/>
    <m/>
  </r>
  <r>
    <x v="0"/>
    <s v="T29N R112W S31 fWASATCH/ALMY"/>
    <n v="49014339"/>
    <x v="0"/>
    <x v="1"/>
    <s v="BIG PINEY-LABARGE"/>
    <m/>
    <s v="31"/>
    <s v=" 29"/>
    <s v=" 112"/>
    <n v="42.454000000000001"/>
    <n v="-110.2195"/>
    <s v="4903505961"/>
    <s v="UNIT NO. 11"/>
    <x v="0"/>
    <s v="WASATCH/ALMY"/>
    <m/>
    <m/>
    <n v="6"/>
    <x v="0"/>
    <n v="2751"/>
    <n v="2757"/>
    <n v="3003"/>
    <m/>
    <x v="1"/>
    <d v="1968-05-28T00:00:00"/>
    <n v="8.3999996185302734"/>
    <x v="0"/>
    <n v="33"/>
    <n v="13"/>
    <n v="2337"/>
    <n v="11"/>
    <x v="0"/>
    <n v="3200"/>
    <n v="878"/>
    <m/>
    <x v="0"/>
    <n v="-1"/>
    <n v="6026"/>
    <x v="0"/>
    <m/>
    <n v="1.6467000000000001"/>
    <n v="1.0697700000000001"/>
    <n v="101.65949999999999"/>
    <n v="0.28137999999999996"/>
    <n v="104.65734999999999"/>
    <n v="90.271999999999991"/>
    <n v="14.390419999999999"/>
    <m/>
    <x v="0"/>
    <n v="0"/>
    <n v="104.66242"/>
    <n v="-2.4221314594428708E-5"/>
    <n v="6468"/>
    <n v="3.537698095085641E-2"/>
    <n v="1.5734203092281622E-2"/>
    <n v="1.022164234045674E-2"/>
    <n v="0.97404415456726168"/>
    <n v="0.86250633226328988"/>
    <n v="0.13749366773671007"/>
    <n v="0"/>
    <x v="0"/>
    <m/>
    <x v="0"/>
    <m/>
    <m/>
    <x v="0"/>
    <m/>
    <x v="0"/>
    <x v="0"/>
    <m/>
    <x v="0"/>
    <x v="0"/>
    <x v="0"/>
    <m/>
    <x v="0"/>
    <x v="0"/>
    <x v="0"/>
    <x v="0"/>
    <x v="0"/>
    <x v="0"/>
    <x v="0"/>
    <x v="0"/>
    <x v="0"/>
    <x v="0"/>
    <x v="0"/>
    <x v="0"/>
    <x v="0"/>
    <m/>
    <x v="0"/>
    <x v="0"/>
    <x v="0"/>
    <x v="0"/>
    <x v="0"/>
    <s v="PRODUCTION"/>
    <m/>
    <x v="0"/>
    <m/>
    <m/>
    <m/>
    <m/>
  </r>
  <r>
    <x v="0"/>
    <s v="T29N R112W S31 fWASATCH/ALMY"/>
    <n v="49014341"/>
    <x v="0"/>
    <x v="1"/>
    <s v="BIG PINEY-LABARGE"/>
    <m/>
    <s v="31"/>
    <s v=" 29"/>
    <s v=" 112"/>
    <n v="42.4527"/>
    <n v="-110.2256"/>
    <s v="4903505923"/>
    <s v="UNIT NO. 19"/>
    <x v="0"/>
    <s v="WASATCH/ALMY"/>
    <m/>
    <m/>
    <n v="10"/>
    <x v="0"/>
    <n v="2665"/>
    <n v="2675"/>
    <n v="2885"/>
    <m/>
    <x v="1"/>
    <d v="1968-05-28T00:00:00"/>
    <n v="8.5"/>
    <x v="0"/>
    <n v="11"/>
    <n v="4"/>
    <n v="1224"/>
    <n v="9"/>
    <x v="0"/>
    <n v="1190"/>
    <n v="1061"/>
    <m/>
    <x v="0"/>
    <n v="86"/>
    <n v="3095"/>
    <x v="0"/>
    <m/>
    <n v="0.54889999999999994"/>
    <n v="0.32916000000000001"/>
    <n v="53.244"/>
    <n v="0.23021999999999998"/>
    <n v="54.35228"/>
    <n v="33.569899999999997"/>
    <n v="17.389789999999998"/>
    <m/>
    <x v="0"/>
    <n v="1.7905200000000001"/>
    <n v="52.750209999999996"/>
    <n v="1.4958289018303915E-2"/>
    <n v="3582"/>
    <n v="7.293694773101693E-2"/>
    <n v="1.0098932372294225E-2"/>
    <n v="6.0560476947793176E-3"/>
    <n v="0.9838450199329265"/>
    <n v="0.63639367502044064"/>
    <n v="0.32966295300056625"/>
    <n v="3.3943371978993074E-2"/>
    <x v="0"/>
    <m/>
    <x v="0"/>
    <m/>
    <m/>
    <x v="0"/>
    <m/>
    <x v="0"/>
    <x v="0"/>
    <m/>
    <x v="0"/>
    <x v="0"/>
    <x v="0"/>
    <m/>
    <x v="0"/>
    <x v="0"/>
    <x v="0"/>
    <x v="0"/>
    <x v="0"/>
    <x v="0"/>
    <x v="0"/>
    <x v="0"/>
    <x v="0"/>
    <x v="0"/>
    <x v="0"/>
    <x v="0"/>
    <x v="0"/>
    <m/>
    <x v="0"/>
    <x v="0"/>
    <x v="0"/>
    <x v="0"/>
    <x v="0"/>
    <s v="PRODUCTION"/>
    <m/>
    <x v="0"/>
    <m/>
    <m/>
    <m/>
    <m/>
  </r>
  <r>
    <x v="0"/>
    <s v="T29N R112W S31 fWASATCH/ALMY"/>
    <n v="49014345"/>
    <x v="0"/>
    <x v="1"/>
    <s v="BIG PINEY-LABARGE"/>
    <m/>
    <s v="31"/>
    <s v=" 29"/>
    <s v=" 112"/>
    <n v="42.4572"/>
    <n v="-110.2226"/>
    <s v="4903505005"/>
    <s v="10 UNIT"/>
    <x v="0"/>
    <s v="WASATCH/ALMY"/>
    <m/>
    <m/>
    <n v="0"/>
    <x v="0"/>
    <m/>
    <m/>
    <n v="3019"/>
    <m/>
    <x v="1"/>
    <d v="1969-03-10T00:00:00"/>
    <n v="7.8000001907348633"/>
    <x v="0"/>
    <n v="30"/>
    <n v="14"/>
    <n v="2448"/>
    <n v="21"/>
    <x v="0"/>
    <n v="3400"/>
    <n v="842"/>
    <m/>
    <x v="0"/>
    <n v="0"/>
    <n v="6328"/>
    <x v="0"/>
    <m/>
    <n v="1.4969999999999999"/>
    <n v="1.1520600000000001"/>
    <n v="106.488"/>
    <n v="0.53717999999999999"/>
    <n v="109.67424000000001"/>
    <n v="95.914000000000001"/>
    <n v="13.800379999999999"/>
    <m/>
    <x v="0"/>
    <n v="0"/>
    <n v="109.71438000000001"/>
    <n v="-1.8296299963049061E-4"/>
    <n v="6752"/>
    <n v="3.2415902140672782E-2"/>
    <n v="1.3649513322362659E-2"/>
    <n v="1.050438097405553E-2"/>
    <n v="0.97584610570358177"/>
    <n v="0.87421539455447861"/>
    <n v="0.12578460544552134"/>
    <n v="0"/>
    <x v="0"/>
    <m/>
    <x v="0"/>
    <m/>
    <m/>
    <x v="0"/>
    <m/>
    <x v="0"/>
    <x v="0"/>
    <m/>
    <x v="0"/>
    <x v="0"/>
    <x v="0"/>
    <m/>
    <x v="0"/>
    <x v="0"/>
    <x v="0"/>
    <x v="0"/>
    <x v="0"/>
    <x v="0"/>
    <x v="0"/>
    <x v="0"/>
    <x v="0"/>
    <x v="0"/>
    <x v="0"/>
    <x v="0"/>
    <x v="0"/>
    <m/>
    <x v="0"/>
    <x v="0"/>
    <x v="0"/>
    <x v="0"/>
    <x v="0"/>
    <s v="PRODUCTION (2-25-69)"/>
    <m/>
    <x v="0"/>
    <m/>
    <m/>
    <m/>
    <m/>
  </r>
  <r>
    <x v="0"/>
    <s v="T29N R112W S31 fWASATCH/ALMY"/>
    <n v="49014346"/>
    <x v="0"/>
    <x v="1"/>
    <s v="BIG PINEY-LABARGE"/>
    <m/>
    <s v="31"/>
    <s v=" 29"/>
    <s v=" 112"/>
    <n v="42.4572"/>
    <n v="-110.2226"/>
    <s v="4903505941"/>
    <s v="13 UNIT"/>
    <x v="0"/>
    <s v="WASATCH/ALMY"/>
    <m/>
    <m/>
    <n v="0"/>
    <x v="0"/>
    <m/>
    <m/>
    <n v="3450"/>
    <m/>
    <x v="1"/>
    <d v="1969-03-10T00:00:00"/>
    <n v="7.8000001907348633"/>
    <x v="0"/>
    <n v="24"/>
    <n v="10"/>
    <n v="2458"/>
    <n v="20"/>
    <x v="0"/>
    <n v="3300"/>
    <n v="1000"/>
    <m/>
    <x v="0"/>
    <n v="0"/>
    <n v="6304"/>
    <x v="0"/>
    <m/>
    <n v="1.1976"/>
    <n v="0.82289999999999996"/>
    <n v="106.92299999999999"/>
    <n v="0.51159999999999994"/>
    <n v="109.45509999999999"/>
    <n v="93.093000000000004"/>
    <n v="16.39"/>
    <m/>
    <x v="0"/>
    <n v="0"/>
    <n v="109.483"/>
    <n v="-1.274332790867222E-4"/>
    <n v="6809"/>
    <n v="3.851140089987036E-2"/>
    <n v="1.0941472804830476E-2"/>
    <n v="7.5181512784694366E-3"/>
    <n v="0.98154037591670007"/>
    <n v="0.85029639304732241"/>
    <n v="0.14970360695267756"/>
    <n v="0"/>
    <x v="0"/>
    <m/>
    <x v="0"/>
    <m/>
    <m/>
    <x v="0"/>
    <m/>
    <x v="0"/>
    <x v="0"/>
    <m/>
    <x v="0"/>
    <x v="0"/>
    <x v="0"/>
    <m/>
    <x v="0"/>
    <x v="0"/>
    <x v="0"/>
    <x v="0"/>
    <x v="0"/>
    <x v="0"/>
    <x v="0"/>
    <x v="0"/>
    <x v="0"/>
    <x v="0"/>
    <x v="0"/>
    <x v="0"/>
    <x v="0"/>
    <m/>
    <x v="0"/>
    <x v="0"/>
    <x v="0"/>
    <x v="0"/>
    <x v="0"/>
    <s v="PRODUCTION (2-24-69)"/>
    <m/>
    <x v="0"/>
    <m/>
    <m/>
    <m/>
    <m/>
  </r>
  <r>
    <x v="0"/>
    <s v="T29N R112W S31 fFORT UNION"/>
    <n v="49005929"/>
    <x v="0"/>
    <x v="1"/>
    <s v="BIG PINEY-LABARGE"/>
    <m/>
    <s v="31"/>
    <s v=" 29"/>
    <s v=" 112"/>
    <n v="42.462389999999999"/>
    <n v="-110.23572"/>
    <s v="4903505983"/>
    <s v="E-3"/>
    <x v="0"/>
    <s v="FORT UNION"/>
    <m/>
    <m/>
    <n v="6"/>
    <x v="0"/>
    <n v="2800"/>
    <n v="2806"/>
    <n v="3870"/>
    <m/>
    <x v="1"/>
    <m/>
    <n v="8.1999998092651367"/>
    <x v="0"/>
    <n v="18"/>
    <n v="10"/>
    <n v="2380"/>
    <n v="-3"/>
    <x v="0"/>
    <n v="3200"/>
    <n v="817"/>
    <m/>
    <x v="0"/>
    <n v="-3"/>
    <n v="6058"/>
    <x v="0"/>
    <m/>
    <n v="0.8982"/>
    <n v="0.82289999999999996"/>
    <n v="103.53"/>
    <n v="0"/>
    <n v="105.25109999999998"/>
    <n v="90.271999999999991"/>
    <n v="13.390629999999998"/>
    <m/>
    <x v="0"/>
    <n v="0"/>
    <n v="103.66262999999999"/>
    <n v="7.6034734528936266E-3"/>
    <n v="6416"/>
    <n v="2.8699695366362032E-2"/>
    <n v="8.5338775556740038E-3"/>
    <n v="7.8184456029438184E-3"/>
    <n v="0.98364767684138221"/>
    <n v="0.87082490575436877"/>
    <n v="0.12917509424563123"/>
    <n v="0"/>
    <x v="0"/>
    <m/>
    <x v="0"/>
    <m/>
    <m/>
    <x v="0"/>
    <m/>
    <x v="0"/>
    <x v="0"/>
    <m/>
    <x v="0"/>
    <x v="0"/>
    <x v="0"/>
    <m/>
    <x v="0"/>
    <x v="0"/>
    <x v="0"/>
    <x v="0"/>
    <x v="0"/>
    <x v="0"/>
    <x v="0"/>
    <x v="0"/>
    <x v="0"/>
    <x v="0"/>
    <x v="0"/>
    <x v="0"/>
    <x v="0"/>
    <m/>
    <x v="0"/>
    <x v="0"/>
    <x v="0"/>
    <x v="0"/>
    <x v="0"/>
    <s v="PRODUCTION"/>
    <m/>
    <x v="0"/>
    <m/>
    <m/>
    <m/>
    <m/>
  </r>
  <r>
    <x v="0"/>
    <s v="T29N R112W S30 fWASATCH/ALMY"/>
    <n v="49014348"/>
    <x v="0"/>
    <x v="1"/>
    <s v="BIG PINEY-LABARGE"/>
    <m/>
    <s v="30"/>
    <s v=" 29"/>
    <s v=" 112"/>
    <n v="42.468499999999999"/>
    <n v="-110.2256"/>
    <s v="4903505003"/>
    <s v="UNIT NO. 12"/>
    <x v="0"/>
    <s v="WASATCH/ALMY"/>
    <m/>
    <m/>
    <n v="36"/>
    <x v="1"/>
    <n v="2798"/>
    <n v="2834"/>
    <n v="3265"/>
    <m/>
    <x v="1"/>
    <d v="1968-05-28T00:00:00"/>
    <n v="8.1999998092651367"/>
    <x v="0"/>
    <n v="33"/>
    <n v="12"/>
    <n v="2263"/>
    <n v="13"/>
    <x v="0"/>
    <n v="3000"/>
    <n v="1025"/>
    <m/>
    <x v="0"/>
    <n v="-1"/>
    <n v="5826"/>
    <x v="0"/>
    <m/>
    <n v="1.6467000000000001"/>
    <n v="0.98748000000000002"/>
    <n v="98.4405"/>
    <n v="0.33254"/>
    <n v="101.40722"/>
    <n v="84.63"/>
    <n v="16.79975"/>
    <m/>
    <x v="0"/>
    <n v="0"/>
    <n v="101.42975"/>
    <n v="-1.110744259293721E-4"/>
    <n v="6342"/>
    <n v="4.2406311637080869E-2"/>
    <n v="1.623848873877028E-2"/>
    <n v="9.7377681786365907E-3"/>
    <n v="0.9740237430825931"/>
    <n v="0.83437058653895924"/>
    <n v="0.16562941346104076"/>
    <n v="0"/>
    <x v="0"/>
    <m/>
    <x v="0"/>
    <m/>
    <m/>
    <x v="0"/>
    <m/>
    <x v="0"/>
    <x v="0"/>
    <m/>
    <x v="0"/>
    <x v="0"/>
    <x v="0"/>
    <m/>
    <x v="0"/>
    <x v="0"/>
    <x v="0"/>
    <x v="0"/>
    <x v="0"/>
    <x v="0"/>
    <x v="0"/>
    <x v="0"/>
    <x v="0"/>
    <x v="0"/>
    <x v="0"/>
    <x v="0"/>
    <x v="0"/>
    <m/>
    <x v="0"/>
    <x v="0"/>
    <x v="0"/>
    <x v="0"/>
    <x v="0"/>
    <s v="PRODUCTION"/>
    <m/>
    <x v="0"/>
    <m/>
    <m/>
    <m/>
    <m/>
  </r>
  <r>
    <x v="0"/>
    <s v="T29N R112W S30 fWASATCH/ALMY"/>
    <n v="49007673"/>
    <x v="0"/>
    <x v="1"/>
    <s v="BIG PINEY-LABARGE"/>
    <m/>
    <s v="30"/>
    <s v=" 29"/>
    <s v=" 112"/>
    <n v="42.467759999999998"/>
    <n v="-110.23472"/>
    <s v="4903505004"/>
    <s v="UNIT NO. 6E"/>
    <x v="0"/>
    <s v="WASATCH/ALMY"/>
    <m/>
    <m/>
    <n v="37"/>
    <x v="4"/>
    <n v="2765"/>
    <n v="2802"/>
    <n v="3161"/>
    <m/>
    <x v="1"/>
    <d v="1969-03-10T00:00:00"/>
    <n v="7.8000001907348633"/>
    <x v="0"/>
    <n v="26"/>
    <n v="14"/>
    <n v="2480"/>
    <n v="22"/>
    <x v="0"/>
    <n v="3300"/>
    <n v="1086"/>
    <m/>
    <x v="0"/>
    <n v="0"/>
    <n v="6377"/>
    <x v="0"/>
    <m/>
    <n v="1.2974000000000001"/>
    <n v="1.1520600000000001"/>
    <n v="107.88"/>
    <n v="0.56275999999999993"/>
    <n v="110.89221999999999"/>
    <n v="93.093000000000004"/>
    <n v="17.799539999999997"/>
    <m/>
    <x v="0"/>
    <n v="0"/>
    <n v="110.89254"/>
    <n v="-1.4428403466590598E-6"/>
    <n v="6925"/>
    <n v="4.1196812509397086E-2"/>
    <n v="1.1699648541619964E-2"/>
    <n v="1.0389006550684981E-2"/>
    <n v="0.97791134490769505"/>
    <n v="0.8394883911938531"/>
    <n v="0.1605116088061469"/>
    <n v="0"/>
    <x v="0"/>
    <m/>
    <x v="0"/>
    <m/>
    <m/>
    <x v="0"/>
    <m/>
    <x v="0"/>
    <x v="0"/>
    <m/>
    <x v="0"/>
    <x v="0"/>
    <x v="0"/>
    <m/>
    <x v="0"/>
    <x v="0"/>
    <x v="0"/>
    <x v="0"/>
    <x v="0"/>
    <x v="0"/>
    <x v="0"/>
    <x v="0"/>
    <x v="0"/>
    <x v="0"/>
    <x v="0"/>
    <x v="0"/>
    <x v="0"/>
    <m/>
    <x v="0"/>
    <x v="0"/>
    <x v="0"/>
    <x v="0"/>
    <x v="0"/>
    <s v="PRODUCTION (2-24-69)"/>
    <m/>
    <x v="0"/>
    <m/>
    <m/>
    <m/>
    <m/>
  </r>
  <r>
    <x v="0"/>
    <s v="T29N R112W S30 fFORT UNION"/>
    <n v="49005926"/>
    <x v="0"/>
    <x v="1"/>
    <s v="BIG PINEY-LABARGE"/>
    <m/>
    <s v="30"/>
    <s v=" 29"/>
    <s v=" 112"/>
    <n v="42.473050000000001"/>
    <n v="-110.23429"/>
    <s v="4903506023"/>
    <s v="UNIT E-2"/>
    <x v="0"/>
    <s v="FORT UNION"/>
    <m/>
    <m/>
    <n v="64"/>
    <x v="0"/>
    <n v="2980"/>
    <n v="3044"/>
    <n v="4183"/>
    <n v="2950"/>
    <x v="1"/>
    <m/>
    <n v="7.6999998092651367"/>
    <x v="0"/>
    <n v="34"/>
    <n v="10"/>
    <n v="2223"/>
    <n v="-3"/>
    <x v="0"/>
    <n v="2860"/>
    <n v="1098"/>
    <m/>
    <x v="0"/>
    <n v="26"/>
    <n v="5694"/>
    <x v="0"/>
    <m/>
    <n v="1.6966000000000001"/>
    <n v="0.82289999999999996"/>
    <n v="96.700499999999991"/>
    <n v="0"/>
    <n v="99.22"/>
    <n v="80.680599999999998"/>
    <n v="17.996219999999997"/>
    <m/>
    <x v="0"/>
    <n v="0.54132000000000002"/>
    <n v="99.218139999999991"/>
    <n v="9.3731981160150652E-6"/>
    <n v="6245"/>
    <n v="4.615126895049837E-2"/>
    <n v="1.7099375125982669E-2"/>
    <n v="8.2936907881475518E-3"/>
    <n v="0.97460693408586985"/>
    <n v="0.81316380250627562"/>
    <n v="0.1813803403288955"/>
    <n v="5.4558571648289323E-3"/>
    <x v="0"/>
    <m/>
    <x v="0"/>
    <m/>
    <m/>
    <x v="0"/>
    <m/>
    <x v="0"/>
    <x v="0"/>
    <m/>
    <x v="0"/>
    <x v="0"/>
    <x v="0"/>
    <m/>
    <x v="0"/>
    <x v="0"/>
    <x v="0"/>
    <x v="0"/>
    <x v="0"/>
    <x v="0"/>
    <x v="0"/>
    <x v="0"/>
    <x v="0"/>
    <x v="0"/>
    <x v="0"/>
    <x v="0"/>
    <x v="0"/>
    <m/>
    <x v="0"/>
    <x v="0"/>
    <x v="0"/>
    <x v="0"/>
    <x v="0"/>
    <s v="PRODUCTION"/>
    <m/>
    <x v="0"/>
    <m/>
    <m/>
    <m/>
    <m/>
  </r>
  <r>
    <x v="0"/>
    <s v="T29N R112W S30 fFORT UNION"/>
    <n v="49002597"/>
    <x v="0"/>
    <x v="1"/>
    <s v="BIG PINEY-LABARGE"/>
    <m/>
    <s v="30"/>
    <s v=" 29"/>
    <s v=" 112"/>
    <n v="42.465899999999998"/>
    <n v="-110.23083"/>
    <s v="4903506002"/>
    <s v="UNIT E-8"/>
    <x v="0"/>
    <s v="FORT UNION"/>
    <m/>
    <m/>
    <n v="27"/>
    <x v="0"/>
    <n v="2772"/>
    <n v="2799"/>
    <n v="2983"/>
    <n v="2794"/>
    <x v="0"/>
    <m/>
    <n v="8.6999998092651367"/>
    <x v="2"/>
    <n v="31"/>
    <n v="14"/>
    <n v="2312"/>
    <n v="-3"/>
    <x v="0"/>
    <n v="3070"/>
    <n v="864"/>
    <m/>
    <x v="0"/>
    <n v="26"/>
    <n v="5939"/>
    <x v="0"/>
    <m/>
    <n v="1.5468999999999999"/>
    <n v="1.1520600000000001"/>
    <n v="100.57199999999999"/>
    <n v="0"/>
    <n v="103.27095999999999"/>
    <n v="86.604699999999994"/>
    <n v="14.160959999999999"/>
    <m/>
    <x v="0"/>
    <n v="0.54132000000000002"/>
    <n v="101.30698"/>
    <n v="9.600155324664978E-3"/>
    <n v="6311"/>
    <n v="3.0367346938775509E-2"/>
    <n v="1.4979041542753162E-2"/>
    <n v="1.1155701467285674E-2"/>
    <n v="0.97386525698996118"/>
    <n v="0.85487396821028516"/>
    <n v="0.13978266847950654"/>
    <n v="5.3433633102082405E-3"/>
    <x v="0"/>
    <m/>
    <x v="0"/>
    <m/>
    <m/>
    <x v="0"/>
    <m/>
    <x v="0"/>
    <x v="0"/>
    <m/>
    <x v="0"/>
    <x v="0"/>
    <x v="0"/>
    <m/>
    <x v="0"/>
    <x v="0"/>
    <x v="0"/>
    <x v="0"/>
    <x v="0"/>
    <x v="0"/>
    <x v="0"/>
    <x v="0"/>
    <x v="0"/>
    <x v="0"/>
    <x v="0"/>
    <x v="0"/>
    <x v="0"/>
    <m/>
    <x v="0"/>
    <x v="0"/>
    <x v="0"/>
    <x v="0"/>
    <x v="0"/>
    <s v="DST NO. 3"/>
    <m/>
    <x v="0"/>
    <m/>
    <m/>
    <m/>
    <m/>
  </r>
  <r>
    <x v="0"/>
    <s v="T29N R112W S27 fWASATCH/ALMY"/>
    <n v="49001999"/>
    <x v="0"/>
    <x v="1"/>
    <s v="BIG PINEY-LABARGE"/>
    <m/>
    <s v="27"/>
    <s v=" 29"/>
    <s v=" 112"/>
    <n v="42.464370000000002"/>
    <n v="-110.17995000000001"/>
    <s v="4903505999"/>
    <s v="MDU 31-27"/>
    <x v="0"/>
    <s v="WASATCH/ALMY"/>
    <m/>
    <m/>
    <n v="13"/>
    <x v="0"/>
    <n v="3163"/>
    <n v="3176"/>
    <m/>
    <m/>
    <x v="0"/>
    <d v="1963-11-01T00:00:00"/>
    <n v="7.8000001907348633"/>
    <x v="0"/>
    <n v="51"/>
    <n v="7"/>
    <n v="2157"/>
    <n v="9"/>
    <x v="0"/>
    <n v="3180"/>
    <n v="464"/>
    <m/>
    <x v="0"/>
    <n v="2"/>
    <n v="5636"/>
    <x v="0"/>
    <m/>
    <n v="2.5449000000000002"/>
    <n v="0.57603000000000004"/>
    <n v="93.829499999999996"/>
    <n v="0.23021999999999998"/>
    <n v="97.18065"/>
    <n v="89.707799999999992"/>
    <n v="7.6049599999999993"/>
    <m/>
    <x v="0"/>
    <n v="4.1640000000000003E-2"/>
    <n v="97.354399999999998"/>
    <n v="-8.9315524374655514E-4"/>
    <n v="5867"/>
    <n v="2.0081717812744503E-2"/>
    <n v="2.6187311980317072E-2"/>
    <n v="5.9274145624669114E-3"/>
    <n v="0.96788527345721598"/>
    <n v="0.92145604102125833"/>
    <n v="7.8116243333634636E-2"/>
    <n v="4.2771564510694947E-4"/>
    <x v="0"/>
    <m/>
    <x v="0"/>
    <m/>
    <m/>
    <x v="0"/>
    <m/>
    <x v="0"/>
    <x v="0"/>
    <m/>
    <x v="0"/>
    <x v="0"/>
    <x v="0"/>
    <m/>
    <x v="0"/>
    <x v="0"/>
    <x v="0"/>
    <x v="0"/>
    <x v="0"/>
    <x v="0"/>
    <x v="0"/>
    <x v="0"/>
    <x v="0"/>
    <x v="0"/>
    <x v="0"/>
    <x v="0"/>
    <x v="0"/>
    <m/>
    <x v="0"/>
    <x v="0"/>
    <x v="0"/>
    <x v="0"/>
    <x v="0"/>
    <s v="DST NO. 1 (MIDDLE)"/>
    <m/>
    <x v="0"/>
    <m/>
    <m/>
    <m/>
    <m/>
  </r>
  <r>
    <x v="0"/>
    <s v="T29N R112W S24 fMESAVERDE"/>
    <n v="49002600"/>
    <x v="0"/>
    <x v="1"/>
    <s v="BIG PINEY-LABARGE"/>
    <m/>
    <s v="24"/>
    <s v=" 29"/>
    <s v=" 112"/>
    <n v="42.476300000000002"/>
    <n v="-110.14225"/>
    <s v="4903506033"/>
    <s v="UNIT NO. 3"/>
    <x v="0"/>
    <s v="MESAVERDE"/>
    <m/>
    <m/>
    <n v="9"/>
    <x v="0"/>
    <n v="4990"/>
    <n v="4999"/>
    <m/>
    <m/>
    <x v="4"/>
    <m/>
    <n v="7.8000001907348633"/>
    <x v="2"/>
    <n v="90"/>
    <n v="86"/>
    <n v="2398"/>
    <n v="-3"/>
    <x v="0"/>
    <n v="2040"/>
    <n v="3514"/>
    <m/>
    <x v="0"/>
    <n v="33"/>
    <n v="6378"/>
    <x v="0"/>
    <m/>
    <n v="4.4909999999999997"/>
    <n v="7.0769400000000005"/>
    <n v="104.31299999999999"/>
    <n v="0"/>
    <n v="115.88093999999998"/>
    <n v="57.548400000000001"/>
    <n v="57.594459999999991"/>
    <m/>
    <x v="0"/>
    <n v="0.68706"/>
    <n v="115.82991999999999"/>
    <n v="2.2018821215369049E-4"/>
    <n v="8155"/>
    <n v="0.12227344663868438"/>
    <n v="3.875529487420451E-2"/>
    <n v="6.10707852387114E-2"/>
    <n v="0.90017391988708417"/>
    <n v="0.49683535998298201"/>
    <n v="0.49723301198861225"/>
    <n v="5.9316280284057877E-3"/>
    <x v="0"/>
    <m/>
    <x v="0"/>
    <m/>
    <m/>
    <x v="0"/>
    <m/>
    <x v="0"/>
    <x v="0"/>
    <m/>
    <x v="0"/>
    <x v="0"/>
    <x v="0"/>
    <m/>
    <x v="0"/>
    <x v="0"/>
    <x v="0"/>
    <x v="0"/>
    <x v="0"/>
    <x v="0"/>
    <x v="0"/>
    <x v="0"/>
    <x v="0"/>
    <x v="0"/>
    <x v="0"/>
    <x v="0"/>
    <x v="0"/>
    <m/>
    <x v="0"/>
    <x v="0"/>
    <x v="0"/>
    <x v="0"/>
    <x v="0"/>
    <s v="PRODUCTION TEST"/>
    <m/>
    <x v="0"/>
    <m/>
    <m/>
    <m/>
    <m/>
  </r>
  <r>
    <x v="0"/>
    <s v="T29N R112W S09 fWASATCH/ALMY"/>
    <n v="49003006"/>
    <x v="0"/>
    <x v="1"/>
    <m/>
    <m/>
    <s v="9"/>
    <s v=" 29"/>
    <s v=" 112"/>
    <n v="42.519959999999998"/>
    <n v="-110.20064000000001"/>
    <s v="4903520053"/>
    <s v="34-9 LONG ISLAND UNIT"/>
    <x v="0"/>
    <s v="WASATCH/ALMY"/>
    <n v="150"/>
    <m/>
    <n v="20"/>
    <x v="0"/>
    <n v="3720"/>
    <n v="3740"/>
    <n v="3850"/>
    <m/>
    <x v="0"/>
    <d v="1968-09-09T00:00:00"/>
    <n v="8.1999998092651367"/>
    <x v="0"/>
    <n v="65"/>
    <n v="30"/>
    <n v="1963"/>
    <n v="32"/>
    <x v="0"/>
    <n v="2080"/>
    <n v="1879"/>
    <m/>
    <x v="0"/>
    <n v="98"/>
    <n v="5206"/>
    <x v="0"/>
    <m/>
    <n v="3.2435"/>
    <n v="2.4687000000000001"/>
    <n v="85.390499999999989"/>
    <n v="0.81855999999999995"/>
    <n v="91.92125999999999"/>
    <n v="58.6768"/>
    <n v="30.796809999999997"/>
    <m/>
    <x v="0"/>
    <n v="2.0403600000000002"/>
    <n v="91.51397"/>
    <n v="2.2203477489029185E-3"/>
    <n v="6144"/>
    <n v="8.2643171806167398E-2"/>
    <n v="3.528563468342362E-2"/>
    <n v="2.6856681468465513E-2"/>
    <n v="0.93785768384811086"/>
    <n v="0.64117860912383107"/>
    <n v="0.33652577852321341"/>
    <n v="2.2295612352955511E-2"/>
    <x v="0"/>
    <m/>
    <x v="0"/>
    <m/>
    <m/>
    <x v="0"/>
    <m/>
    <x v="0"/>
    <x v="0"/>
    <m/>
    <x v="0"/>
    <x v="0"/>
    <x v="0"/>
    <m/>
    <x v="0"/>
    <x v="0"/>
    <x v="0"/>
    <x v="0"/>
    <x v="0"/>
    <x v="0"/>
    <x v="0"/>
    <x v="0"/>
    <x v="0"/>
    <x v="0"/>
    <x v="0"/>
    <x v="0"/>
    <x v="0"/>
    <m/>
    <x v="0"/>
    <x v="0"/>
    <x v="0"/>
    <x v="0"/>
    <x v="0"/>
    <s v="DST NO. 2"/>
    <m/>
    <x v="0"/>
    <m/>
    <m/>
    <m/>
    <m/>
  </r>
  <r>
    <x v="0"/>
    <s v="T29N R112W S09 fWASATCH/ALMY"/>
    <n v="49003007"/>
    <x v="0"/>
    <x v="1"/>
    <m/>
    <m/>
    <s v="9"/>
    <s v=" 29"/>
    <s v=" 112"/>
    <n v="42.519959999999998"/>
    <n v="-110.20064000000001"/>
    <s v="4903520053"/>
    <s v="34-9 LONG ISLAND UNIT"/>
    <x v="0"/>
    <s v="WASATCH/ALMY"/>
    <m/>
    <n v="150"/>
    <n v="20"/>
    <x v="0"/>
    <n v="3550"/>
    <n v="3570"/>
    <n v="3850"/>
    <m/>
    <x v="0"/>
    <d v="1968-09-09T00:00:00"/>
    <n v="8.3000001907348633"/>
    <x v="0"/>
    <n v="43"/>
    <n v="12"/>
    <n v="1512"/>
    <n v="17"/>
    <x v="0"/>
    <n v="1860"/>
    <n v="952"/>
    <m/>
    <x v="0"/>
    <n v="24"/>
    <n v="3961"/>
    <x v="0"/>
    <m/>
    <n v="2.1457000000000002"/>
    <n v="0.98748000000000002"/>
    <n v="65.771999999999991"/>
    <n v="0.43485999999999997"/>
    <n v="69.340039999999988"/>
    <n v="52.470599999999997"/>
    <n v="15.603279999999998"/>
    <m/>
    <x v="0"/>
    <n v="0.49968000000000001"/>
    <n v="68.573560000000001"/>
    <n v="5.5576824910667788E-3"/>
    <n v="4417"/>
    <n v="5.4428264502267842E-2"/>
    <n v="3.0944602858608106E-2"/>
    <n v="1.4241122445271162E-2"/>
    <n v="0.95481427469612079"/>
    <n v="0.76517246588918519"/>
    <n v="0.22754076060802442"/>
    <n v="7.2867735027902884E-3"/>
    <x v="0"/>
    <m/>
    <x v="0"/>
    <m/>
    <m/>
    <x v="0"/>
    <m/>
    <x v="0"/>
    <x v="0"/>
    <m/>
    <x v="0"/>
    <x v="0"/>
    <x v="0"/>
    <m/>
    <x v="0"/>
    <x v="0"/>
    <x v="0"/>
    <x v="0"/>
    <x v="0"/>
    <x v="0"/>
    <x v="0"/>
    <x v="0"/>
    <x v="0"/>
    <x v="0"/>
    <x v="0"/>
    <x v="0"/>
    <x v="0"/>
    <m/>
    <x v="0"/>
    <x v="0"/>
    <x v="0"/>
    <x v="0"/>
    <x v="0"/>
    <s v="DST NO. 1"/>
    <m/>
    <x v="0"/>
    <m/>
    <m/>
    <m/>
    <m/>
  </r>
  <r>
    <x v="0"/>
    <s v="T29N R112W S09 fWASATCH/ALMY"/>
    <n v="49002002"/>
    <x v="0"/>
    <x v="1"/>
    <s v="BIG PINEY-LABARGE"/>
    <m/>
    <s v="9"/>
    <s v=" 29"/>
    <s v=" 112"/>
    <n v="42.519640000000003"/>
    <n v="-110.19701000000001"/>
    <s v="4903520048"/>
    <s v="LIU 33-9"/>
    <x v="0"/>
    <s v="WASATCH/ALMY"/>
    <m/>
    <m/>
    <n v="14"/>
    <x v="0"/>
    <n v="3440"/>
    <n v="3454"/>
    <m/>
    <m/>
    <x v="1"/>
    <d v="1968-07-26T00:00:00"/>
    <n v="8.8000001907348633"/>
    <x v="0"/>
    <n v="15"/>
    <n v="6"/>
    <n v="1602"/>
    <n v="11"/>
    <x v="0"/>
    <n v="2070"/>
    <n v="695"/>
    <m/>
    <x v="0"/>
    <n v="30"/>
    <n v="4100"/>
    <x v="0"/>
    <m/>
    <n v="0.74849999999999994"/>
    <n v="0.49374000000000001"/>
    <n v="69.686999999999998"/>
    <n v="0.28137999999999996"/>
    <n v="71.210619999999992"/>
    <n v="58.3947"/>
    <n v="11.391049999999998"/>
    <m/>
    <x v="0"/>
    <n v="0.62460000000000004"/>
    <n v="70.410349999999994"/>
    <n v="5.650787450474302E-3"/>
    <n v="4426"/>
    <n v="3.8235984048791929E-2"/>
    <n v="1.0511072646186764E-2"/>
    <n v="6.9335163771920543E-3"/>
    <n v="0.98255541097662125"/>
    <n v="0.82934824212633518"/>
    <n v="0.16178090294963737"/>
    <n v="8.8708549240275065E-3"/>
    <x v="0"/>
    <m/>
    <x v="0"/>
    <m/>
    <m/>
    <x v="0"/>
    <m/>
    <x v="0"/>
    <x v="0"/>
    <m/>
    <x v="0"/>
    <x v="0"/>
    <x v="0"/>
    <m/>
    <x v="0"/>
    <x v="0"/>
    <x v="0"/>
    <x v="0"/>
    <x v="0"/>
    <x v="0"/>
    <x v="0"/>
    <x v="0"/>
    <x v="0"/>
    <x v="0"/>
    <x v="0"/>
    <x v="0"/>
    <x v="0"/>
    <m/>
    <x v="0"/>
    <x v="0"/>
    <x v="0"/>
    <x v="0"/>
    <x v="0"/>
    <s v="PRODUCTION"/>
    <m/>
    <x v="0"/>
    <m/>
    <m/>
    <m/>
    <m/>
  </r>
  <r>
    <x v="2"/>
    <s v="T29N R108W S36 fLANCE"/>
    <m/>
    <x v="1"/>
    <x v="3"/>
    <s v="JONAH"/>
    <s v="NW NE"/>
    <n v="36"/>
    <n v="29"/>
    <n v="108"/>
    <n v="42.442920000000001"/>
    <n v="-109.66121099999999"/>
    <s v="4903523037"/>
    <s v="STUD HORSE BUTTE 31-36"/>
    <x v="0"/>
    <s v="LANCE"/>
    <m/>
    <m/>
    <m/>
    <x v="0"/>
    <n v="11800"/>
    <m/>
    <n v="11800"/>
    <n v="11605"/>
    <x v="2"/>
    <m/>
    <n v="8.07"/>
    <x v="1"/>
    <n v="8.5500000000000007"/>
    <n v="1.2"/>
    <n v="1120"/>
    <n v="32.5"/>
    <x v="1"/>
    <n v="960"/>
    <n v="1201"/>
    <n v="0"/>
    <x v="0"/>
    <n v="30"/>
    <n v="4062"/>
    <x v="1"/>
    <s v="Jonah Infill Final EIS, picked API number and location based on name, used Fm on WOGCC web page"/>
    <n v="0.42664500000000005"/>
    <n v="9.8748000000000002E-2"/>
    <n v="48.72"/>
    <n v="0.83134999999999992"/>
    <n v="50.076743"/>
    <n v="27.081599999999998"/>
    <n v="19.684389999999997"/>
    <n v="0"/>
    <x v="0"/>
    <n v="0.62460000000000004"/>
    <n v="47.390589999999996"/>
    <n v="2.7559520890963585E-2"/>
    <n v="3353.25"/>
    <n v="-9.5580054617174073E-2"/>
    <n v="8.5198232640649185E-3"/>
    <n v="1.9719333583655789E-3"/>
    <n v="0.98950824337756949"/>
    <n v="0.57145521927454379"/>
    <n v="0.41536494903313081"/>
    <n v="1.3179831692325419E-2"/>
    <x v="0"/>
    <n v="43"/>
    <x v="0"/>
    <m/>
    <m/>
    <x v="0"/>
    <m/>
    <x v="0"/>
    <x v="0"/>
    <m/>
    <x v="0"/>
    <x v="0"/>
    <x v="0"/>
    <m/>
    <x v="0"/>
    <x v="0"/>
    <x v="0"/>
    <x v="0"/>
    <x v="0"/>
    <x v="0"/>
    <x v="0"/>
    <x v="0"/>
    <x v="0"/>
    <x v="0"/>
    <x v="0"/>
    <x v="0"/>
    <x v="0"/>
    <m/>
    <x v="0"/>
    <x v="0"/>
    <x v="0"/>
    <x v="0"/>
    <x v="0"/>
    <m/>
    <m/>
    <x v="0"/>
    <m/>
    <m/>
    <m/>
    <m/>
  </r>
  <r>
    <x v="1"/>
    <s v="T29N R108W S35 fLANCE"/>
    <n v="4408"/>
    <x v="0"/>
    <x v="1"/>
    <s v="JONAH"/>
    <s v="SW NE"/>
    <n v="35"/>
    <n v="29"/>
    <n v="108"/>
    <n v="42.440559999999998"/>
    <n v="-109.68111"/>
    <s v="4903521834"/>
    <s v="STUD HORSE BUTTE UN 7-35"/>
    <x v="0"/>
    <s v="LANCE"/>
    <m/>
    <m/>
    <m/>
    <x v="0"/>
    <s v="8998"/>
    <m/>
    <n v="11415"/>
    <n v="11341"/>
    <x v="2"/>
    <d v="2003-04-27T00:00:00"/>
    <n v="7.48"/>
    <x v="1"/>
    <n v="22"/>
    <n v="3.88"/>
    <n v="1050"/>
    <n v="35.1"/>
    <x v="1"/>
    <n v="1520"/>
    <n v="552"/>
    <m/>
    <x v="0"/>
    <n v="29"/>
    <n v="3746"/>
    <x v="2"/>
    <s v="ENCANA"/>
    <n v="1.0977999999999999"/>
    <n v="0.31928519999999999"/>
    <n v="45.674999999999997"/>
    <n v="0.89785799999999993"/>
    <n v="47.989943199999999"/>
    <n v="42.879199999999997"/>
    <n v="9.0472799999999989"/>
    <n v="0"/>
    <x v="1"/>
    <n v="0.60378000000000009"/>
    <n v="52.530259999999998"/>
    <n v="-4.5168201570050144E-2"/>
    <n v="3211.98"/>
    <n v="-7.6749286430831939E-2"/>
    <n v="2.2875626158273925E-2"/>
    <n v="6.653168949781128E-3"/>
    <n v="0.97047120489194494"/>
    <n v="0.81627618062427254"/>
    <n v="0.17222987283900745"/>
    <n v="1.1493946536719981E-2"/>
    <x v="0"/>
    <m/>
    <x v="0"/>
    <m/>
    <m/>
    <x v="0"/>
    <n v="5710"/>
    <x v="2"/>
    <x v="0"/>
    <m/>
    <x v="0"/>
    <x v="0"/>
    <x v="0"/>
    <m/>
    <x v="0"/>
    <x v="0"/>
    <x v="0"/>
    <x v="0"/>
    <x v="0"/>
    <x v="0"/>
    <x v="0"/>
    <x v="0"/>
    <x v="0"/>
    <x v="0"/>
    <x v="0"/>
    <x v="0"/>
    <x v="0"/>
    <m/>
    <x v="0"/>
    <x v="0"/>
    <x v="0"/>
    <x v="0"/>
    <x v="0"/>
    <m/>
    <n v="2003427"/>
    <x v="0"/>
    <s v="WYOMING ANALYTICAL LABS ROCK SPRINGS ID No RS-5754 - C6959-C6984"/>
    <m/>
    <m/>
    <d v="2003-04-30T00:00:00"/>
  </r>
  <r>
    <x v="2"/>
    <s v="T29N R108W S34 fLANCE"/>
    <m/>
    <x v="1"/>
    <x v="3"/>
    <s v="JONAH"/>
    <s v="SW NW"/>
    <n v="34"/>
    <n v="29"/>
    <n v="108"/>
    <n v="42.441110000000002"/>
    <n v="-109.71056"/>
    <s v="4903522348"/>
    <s v="STUD HORSE BUTTE UN 5-34"/>
    <x v="0"/>
    <s v="LANCE"/>
    <m/>
    <m/>
    <m/>
    <x v="0"/>
    <n v="10783"/>
    <m/>
    <n v="11263"/>
    <n v="11184"/>
    <x v="2"/>
    <m/>
    <n v="7.79"/>
    <x v="1"/>
    <n v="17.899999999999999"/>
    <n v="2.81"/>
    <n v="992"/>
    <n v="61.1"/>
    <x v="1"/>
    <n v="710"/>
    <n v="1121"/>
    <n v="0"/>
    <x v="0"/>
    <n v="58"/>
    <n v="3126"/>
    <x v="3"/>
    <s v="Jonah Infill Final EIS, picked API number and location based on name, used Fm on WOGCC web page"/>
    <n v="0.89320999999999995"/>
    <n v="0.23123490000000002"/>
    <n v="43.151999999999994"/>
    <n v="1.5629379999999999"/>
    <n v="45.839382899999997"/>
    <n v="20.0291"/>
    <n v="18.373189999999997"/>
    <n v="0"/>
    <x v="0"/>
    <n v="1.2075600000000002"/>
    <n v="39.609849999999994"/>
    <n v="7.2903321522971826E-2"/>
    <n v="2962.81"/>
    <n v="-2.680162461958906E-2"/>
    <n v="1.9485646260739693E-2"/>
    <n v="5.0444592699785242E-3"/>
    <n v="0.97546989446928178"/>
    <n v="0.50565957710014053"/>
    <n v="0.46385406660212042"/>
    <n v="3.0486356297739083E-2"/>
    <x v="0"/>
    <n v="4.7"/>
    <x v="0"/>
    <m/>
    <m/>
    <x v="0"/>
    <m/>
    <x v="0"/>
    <x v="0"/>
    <m/>
    <x v="0"/>
    <x v="0"/>
    <x v="0"/>
    <m/>
    <x v="0"/>
    <x v="0"/>
    <x v="0"/>
    <x v="0"/>
    <x v="0"/>
    <x v="0"/>
    <x v="0"/>
    <x v="0"/>
    <x v="0"/>
    <x v="0"/>
    <x v="0"/>
    <x v="0"/>
    <x v="0"/>
    <m/>
    <x v="0"/>
    <x v="0"/>
    <x v="0"/>
    <x v="0"/>
    <x v="0"/>
    <m/>
    <m/>
    <x v="0"/>
    <m/>
    <m/>
    <m/>
    <m/>
  </r>
  <r>
    <x v="1"/>
    <s v="T29N R108W S34 fLANCE"/>
    <n v="4407"/>
    <x v="0"/>
    <x v="1"/>
    <s v="JONAH"/>
    <s v="SW NW"/>
    <n v="34"/>
    <n v="29"/>
    <n v="108"/>
    <n v="42.441110000000002"/>
    <n v="-109.71056"/>
    <s v="4903521945"/>
    <s v="SHB 5-34"/>
    <x v="0"/>
    <s v="LANCE"/>
    <m/>
    <m/>
    <m/>
    <x v="0"/>
    <s v="8655"/>
    <m/>
    <n v="10783"/>
    <n v="10478"/>
    <x v="2"/>
    <d v="2003-04-27T00:00:00"/>
    <n v="7.79"/>
    <x v="1"/>
    <n v="17.899999999999999"/>
    <n v="2.81"/>
    <n v="992"/>
    <n v="61.1"/>
    <x v="1"/>
    <n v="710"/>
    <n v="1121"/>
    <m/>
    <x v="0"/>
    <n v="58"/>
    <n v="3126"/>
    <x v="0"/>
    <s v="ENCANA"/>
    <n v="0.89320999999999995"/>
    <n v="0.23123490000000002"/>
    <n v="43.151999999999994"/>
    <n v="1.5629379999999999"/>
    <n v="45.839382899999997"/>
    <n v="20.0291"/>
    <n v="18.373189999999997"/>
    <n v="0"/>
    <x v="1"/>
    <n v="1.2075600000000002"/>
    <n v="39.609849999999994"/>
    <n v="7.2903321522971826E-2"/>
    <n v="2962.81"/>
    <n v="-2.680162461958906E-2"/>
    <n v="1.9485646260739693E-2"/>
    <n v="5.0444592699785242E-3"/>
    <n v="0.97546989446928178"/>
    <n v="0.50565957710014053"/>
    <n v="0.46385406660212042"/>
    <n v="3.0486356297739083E-2"/>
    <x v="0"/>
    <n v="4.7"/>
    <x v="0"/>
    <m/>
    <m/>
    <x v="0"/>
    <n v="4210"/>
    <x v="2"/>
    <x v="0"/>
    <m/>
    <x v="0"/>
    <x v="0"/>
    <x v="0"/>
    <m/>
    <x v="0"/>
    <x v="0"/>
    <x v="0"/>
    <x v="0"/>
    <x v="0"/>
    <x v="0"/>
    <x v="0"/>
    <x v="0"/>
    <x v="0"/>
    <x v="0"/>
    <x v="0"/>
    <x v="0"/>
    <x v="0"/>
    <m/>
    <x v="0"/>
    <x v="0"/>
    <x v="0"/>
    <x v="0"/>
    <x v="0"/>
    <m/>
    <n v="2003427"/>
    <x v="0"/>
    <s v="WYOMING ANALYTICAL LABS ROCK SPRINGS ID No RS-5754 - C6959-C6984"/>
    <m/>
    <m/>
    <d v="2003-04-30T00:00:00"/>
  </r>
  <r>
    <x v="1"/>
    <s v="T29N R108W S32 fLANCE"/>
    <n v="4404"/>
    <x v="0"/>
    <x v="1"/>
    <s v="JONAH"/>
    <s v="SW SW"/>
    <n v="32"/>
    <n v="29"/>
    <n v="108"/>
    <n v="42.433390000000003"/>
    <n v="-109.75038000000001"/>
    <s v="4903521747"/>
    <s v="STUD HORSE BUTTE UN 13-32"/>
    <x v="0"/>
    <s v="LANCE"/>
    <m/>
    <m/>
    <m/>
    <x v="0"/>
    <s v="8017"/>
    <m/>
    <n v="10400"/>
    <n v="10356"/>
    <x v="2"/>
    <d v="2003-04-27T00:00:00"/>
    <n v="7.78"/>
    <x v="1"/>
    <n v="18.100000000000001"/>
    <n v="2.9"/>
    <n v="630"/>
    <n v="58.4"/>
    <x v="1"/>
    <n v="950"/>
    <n v="240"/>
    <m/>
    <x v="0"/>
    <n v="16"/>
    <n v="2088"/>
    <x v="4"/>
    <s v="ENCANA"/>
    <n v="0.90319000000000005"/>
    <n v="0.23864099999999999"/>
    <n v="27.405000000000001"/>
    <n v="1.4938719999999999"/>
    <n v="30.040702999999997"/>
    <n v="26.799499999999998"/>
    <n v="3.9335999999999998"/>
    <n v="0"/>
    <x v="1"/>
    <n v="0.33312000000000003"/>
    <n v="31.066219999999998"/>
    <n v="-1.6782337412080146E-2"/>
    <n v="1915.4"/>
    <n v="-4.3113353649397987E-2"/>
    <n v="3.0065541408934408E-2"/>
    <n v="7.9439219514936127E-3"/>
    <n v="0.96199053663957201"/>
    <n v="0.86265725279741146"/>
    <n v="0.12661984625100833"/>
    <n v="1.0722900951580207E-2"/>
    <x v="0"/>
    <m/>
    <x v="0"/>
    <m/>
    <m/>
    <x v="0"/>
    <n v="2760"/>
    <x v="2"/>
    <x v="0"/>
    <m/>
    <x v="0"/>
    <x v="0"/>
    <x v="0"/>
    <m/>
    <x v="0"/>
    <x v="0"/>
    <x v="0"/>
    <x v="0"/>
    <x v="0"/>
    <x v="0"/>
    <x v="0"/>
    <x v="0"/>
    <x v="0"/>
    <x v="0"/>
    <x v="0"/>
    <x v="0"/>
    <x v="0"/>
    <m/>
    <x v="0"/>
    <x v="0"/>
    <x v="0"/>
    <x v="0"/>
    <x v="0"/>
    <m/>
    <n v="2003427"/>
    <x v="0"/>
    <s v="WYOMING ANALYTICAL LABS ROCK SPRINGS ID No RS-5754 - C6959-C6984"/>
    <m/>
    <m/>
    <d v="2003-04-30T00:00:00"/>
  </r>
  <r>
    <x v="1"/>
    <s v="T29N R108W S31 fLANCE"/>
    <n v="3201"/>
    <x v="0"/>
    <x v="1"/>
    <s v="JONAH"/>
    <s v="SE NE"/>
    <n v="31"/>
    <n v="29"/>
    <n v="108"/>
    <n v="42.442219999999999"/>
    <n v="-109.75749999999999"/>
    <s v="4903521847"/>
    <s v="CORONA 1-31"/>
    <x v="0"/>
    <s v="LANCE"/>
    <m/>
    <m/>
    <s v=""/>
    <x v="0"/>
    <m/>
    <m/>
    <n v="10670"/>
    <n v="10680"/>
    <x v="2"/>
    <d v="2001-02-02T00:00:00"/>
    <n v="7.79"/>
    <x v="1"/>
    <n v="19.7"/>
    <m/>
    <n v="961"/>
    <n v="31.2"/>
    <x v="1"/>
    <n v="711"/>
    <n v="1300"/>
    <m/>
    <x v="0"/>
    <n v="75"/>
    <n v="3180"/>
    <x v="0"/>
    <s v="BP AMOCO PRODUCTION COMPANY"/>
    <n v="0.98302999999999996"/>
    <n v="0"/>
    <n v="41.8035"/>
    <n v="0.79809599999999992"/>
    <n v="43.584626"/>
    <n v="20.057309999999998"/>
    <n v="21.306999999999999"/>
    <n v="0"/>
    <x v="1"/>
    <n v="1.5615000000000001"/>
    <n v="42.925809999999998"/>
    <n v="7.6154511578233365E-3"/>
    <n v="3097.9"/>
    <n v="-1.3077621497634546E-2"/>
    <n v="2.2554512685275765E-2"/>
    <n v="0"/>
    <n v="0.97744548731472425"/>
    <n v="0.46725524806637309"/>
    <n v="0.49636803592058015"/>
    <n v="3.6376716013046699E-2"/>
    <x v="0"/>
    <n v="1.33"/>
    <x v="0"/>
    <m/>
    <m/>
    <x v="0"/>
    <m/>
    <x v="0"/>
    <x v="0"/>
    <m/>
    <x v="0"/>
    <x v="0"/>
    <x v="0"/>
    <m/>
    <x v="0"/>
    <x v="0"/>
    <x v="0"/>
    <x v="0"/>
    <x v="0"/>
    <x v="2"/>
    <x v="0"/>
    <x v="0"/>
    <x v="0"/>
    <x v="0"/>
    <x v="0"/>
    <x v="0"/>
    <x v="0"/>
    <m/>
    <x v="0"/>
    <x v="0"/>
    <x v="0"/>
    <x v="0"/>
    <x v="0"/>
    <s v="TPH: 1550 MG/L"/>
    <n v="20010202"/>
    <x v="0"/>
    <s v="WYOMING ANALYTICAL LABS ROCK SPRINGS REQUEST No RS-3860 - LAB No A893-904"/>
    <m/>
    <m/>
    <d v="2001-02-12T00:00:00"/>
  </r>
  <r>
    <x v="1"/>
    <s v="T29N R108W S31 fLANCE"/>
    <n v="3198"/>
    <x v="0"/>
    <x v="1"/>
    <s v="JONAH"/>
    <s v="SE SW"/>
    <n v="31"/>
    <n v="29"/>
    <n v="108"/>
    <n v="42.433329999999998"/>
    <n v="-109.76388"/>
    <s v="4903521668"/>
    <s v="CORONA 14-31"/>
    <x v="0"/>
    <s v="LANCE"/>
    <m/>
    <m/>
    <s v=""/>
    <x v="0"/>
    <m/>
    <m/>
    <n v="10218"/>
    <n v="10170"/>
    <x v="2"/>
    <d v="2000-12-14T00:00:00"/>
    <n v="7.18"/>
    <x v="1"/>
    <n v="897"/>
    <n v="0.32"/>
    <n v="255"/>
    <n v="9.7100000000000009"/>
    <x v="1"/>
    <n v="2000"/>
    <n v="171"/>
    <m/>
    <x v="0"/>
    <n v="4"/>
    <n v="3500"/>
    <x v="0"/>
    <s v="BP AMOCO PRODUCTION COMPANY"/>
    <n v="44.760300000000001"/>
    <n v="2.63328E-2"/>
    <n v="11.092499999999999"/>
    <n v="0.24838180000000001"/>
    <n v="56.127514599999998"/>
    <n v="56.42"/>
    <n v="2.8026899999999997"/>
    <n v="0"/>
    <x v="1"/>
    <n v="8.3280000000000007E-2"/>
    <n v="59.305969999999995"/>
    <n v="-2.7534951500545773E-2"/>
    <n v="3337.03"/>
    <n v="-2.3836373396050593E-2"/>
    <n v="0.79747518341031265"/>
    <n v="4.6916027170745237E-4"/>
    <n v="0.20205565631797992"/>
    <n v="0.95133761407156814"/>
    <n v="4.7258142814290027E-2"/>
    <n v="1.4042431141417975E-3"/>
    <x v="0"/>
    <m/>
    <x v="0"/>
    <m/>
    <m/>
    <x v="0"/>
    <n v="5310"/>
    <x v="0"/>
    <x v="0"/>
    <m/>
    <x v="0"/>
    <x v="0"/>
    <x v="0"/>
    <m/>
    <x v="0"/>
    <x v="0"/>
    <x v="0"/>
    <x v="0"/>
    <x v="0"/>
    <x v="0"/>
    <x v="0"/>
    <x v="0"/>
    <x v="0"/>
    <x v="0"/>
    <x v="0"/>
    <x v="0"/>
    <x v="0"/>
    <m/>
    <x v="0"/>
    <x v="0"/>
    <x v="0"/>
    <x v="0"/>
    <x v="0"/>
    <m/>
    <n v="20001214"/>
    <x v="0"/>
    <s v="WYOMING ANALYTICAL LABS ROCK SPRINGS REQUEST No RS-3796 - LAB No A693"/>
    <m/>
    <m/>
    <d v="2000-12-27T00:00:00"/>
  </r>
  <r>
    <x v="1"/>
    <s v="T29N R108W S30 fLANCE"/>
    <n v="4592"/>
    <x v="0"/>
    <x v="1"/>
    <s v="JONAH"/>
    <s v="SW NE"/>
    <n v="30"/>
    <n v="29"/>
    <n v="108"/>
    <n v="42.456449999999997"/>
    <n v="-109.757991"/>
    <s v="4903523423"/>
    <s v="27-30 RAINBOW"/>
    <x v="0"/>
    <s v="LANCE"/>
    <m/>
    <m/>
    <m/>
    <x v="0"/>
    <s v="7940"/>
    <m/>
    <n v="10833"/>
    <n v="10830"/>
    <x v="2"/>
    <d v="2005-10-14T00:00:00"/>
    <n v="7.02"/>
    <x v="1"/>
    <n v="2350"/>
    <n v="5"/>
    <n v="880"/>
    <n v="103"/>
    <x v="1"/>
    <n v="6030"/>
    <n v="966"/>
    <n v="0"/>
    <x v="1"/>
    <n v="79"/>
    <n v="11900"/>
    <x v="0"/>
    <s v="BP"/>
    <n v="117.265"/>
    <n v="0.41144999999999998"/>
    <n v="38.28"/>
    <n v="2.6347399999999999"/>
    <n v="158.59118999999998"/>
    <n v="170.1063"/>
    <n v="15.832739999999998"/>
    <n v="0"/>
    <x v="1"/>
    <n v="1.6447800000000001"/>
    <n v="187.58382"/>
    <n v="-8.3751366108142877E-2"/>
    <n v="10413"/>
    <n v="-6.6642764307802624E-2"/>
    <n v="0.73941686168065213"/>
    <n v="2.594406410595696E-3"/>
    <n v="0.25798873190875232"/>
    <n v="0.90682821151632376"/>
    <n v="8.4403548237795764E-2"/>
    <n v="8.7682402458804827E-3"/>
    <x v="1"/>
    <n v="3"/>
    <x v="1"/>
    <n v="0"/>
    <n v="0"/>
    <x v="1"/>
    <n v="18500"/>
    <x v="2"/>
    <x v="1"/>
    <n v="0"/>
    <x v="1"/>
    <x v="1"/>
    <x v="1"/>
    <n v="0"/>
    <x v="1"/>
    <x v="1"/>
    <x v="1"/>
    <x v="1"/>
    <x v="0"/>
    <x v="0"/>
    <x v="0"/>
    <x v="0"/>
    <x v="0"/>
    <x v="0"/>
    <x v="0"/>
    <x v="0"/>
    <x v="0"/>
    <m/>
    <x v="0"/>
    <x v="0"/>
    <x v="0"/>
    <x v="0"/>
    <x v="0"/>
    <m/>
    <n v="20051014"/>
    <x v="0"/>
    <s v="WYOMING ANALYTICAL LABS ROCK SPRINGS ID No D2772"/>
    <s v="7940"/>
    <m/>
    <d v="2005-10-28T00:00:00"/>
  </r>
  <r>
    <x v="1"/>
    <s v="T29N R108W S30 fLANCE"/>
    <n v="4589"/>
    <x v="0"/>
    <x v="1"/>
    <s v="JONAH"/>
    <s v="SW NE"/>
    <n v="30"/>
    <n v="29"/>
    <n v="108"/>
    <n v="42.45722"/>
    <n v="-109.75722"/>
    <s v="4903521856"/>
    <s v="30 CORONA PAD"/>
    <x v="0"/>
    <s v="LANCE"/>
    <m/>
    <m/>
    <m/>
    <x v="0"/>
    <s v="7937"/>
    <m/>
    <n v="11012"/>
    <n v="10910"/>
    <x v="2"/>
    <d v="2005-05-31T00:00:00"/>
    <n v="7.56"/>
    <x v="1"/>
    <n v="1002"/>
    <n v="3.5"/>
    <n v="802.7"/>
    <n v="48"/>
    <x v="1"/>
    <n v="2352"/>
    <n v="1386"/>
    <n v="0"/>
    <x v="0"/>
    <n v="31"/>
    <n v="5722.7"/>
    <x v="0"/>
    <s v="BP AMERICA PRODUCTION"/>
    <n v="49.9998"/>
    <n v="0.28801500000000002"/>
    <n v="34.917450000000002"/>
    <n v="1.22784"/>
    <n v="86.433104999999998"/>
    <n v="66.349919999999997"/>
    <n v="22.716539999999998"/>
    <n v="0"/>
    <x v="1"/>
    <n v="0.6454200000000001"/>
    <n v="89.711879999999994"/>
    <n v="-1.8614069540498109E-2"/>
    <n v="5625.2"/>
    <n v="-8.5918980604340889E-3"/>
    <n v="0.57847973875287717"/>
    <n v="3.3322301680588709E-3"/>
    <n v="0.41818803107906399"/>
    <n v="0.73958900426565577"/>
    <n v="0.25321663084086521"/>
    <n v="7.1943648934789921E-3"/>
    <x v="0"/>
    <n v="80"/>
    <x v="0"/>
    <m/>
    <m/>
    <x v="0"/>
    <m/>
    <x v="0"/>
    <x v="0"/>
    <m/>
    <x v="0"/>
    <x v="0"/>
    <x v="0"/>
    <n v="2.5"/>
    <x v="0"/>
    <x v="0"/>
    <x v="0"/>
    <x v="0"/>
    <x v="0"/>
    <x v="0"/>
    <x v="0"/>
    <x v="0"/>
    <x v="0"/>
    <x v="0"/>
    <x v="0"/>
    <x v="0"/>
    <x v="0"/>
    <m/>
    <x v="0"/>
    <x v="0"/>
    <x v="0"/>
    <x v="0"/>
    <x v="0"/>
    <m/>
    <n v="20050531"/>
    <x v="0"/>
    <s v="BAKER PETROLITE DENVER ID NO 52062"/>
    <m/>
    <m/>
    <d v="2005-06-13T00:00:00"/>
  </r>
  <r>
    <x v="1"/>
    <s v="T29N R108W S30 fLANCE"/>
    <n v="5890"/>
    <x v="0"/>
    <x v="1"/>
    <s v="JONAH"/>
    <s v="SW NE"/>
    <n v="30"/>
    <n v="29"/>
    <n v="108"/>
    <n v="42.455824"/>
    <n v="-109.759854"/>
    <s v="4903524561"/>
    <s v="45-30 CORONA"/>
    <x v="0"/>
    <s v="LANCE"/>
    <m/>
    <m/>
    <n v="2768"/>
    <x v="0"/>
    <n v="7582"/>
    <n v="10350"/>
    <n v="10465"/>
    <n v="10435"/>
    <x v="2"/>
    <m/>
    <n v="7.52"/>
    <x v="1"/>
    <n v="13"/>
    <n v="4.5"/>
    <n v="887"/>
    <n v="57"/>
    <x v="1"/>
    <n v="470"/>
    <n v="1400"/>
    <n v="0"/>
    <x v="1"/>
    <n v="33"/>
    <n v="2480"/>
    <x v="0"/>
    <s v="BP AMERICA PRODUCTION COMPANY"/>
    <n v="0.64870000000000005"/>
    <n v="0.370305"/>
    <n v="38.584499999999998"/>
    <n v="1.4580599999999999"/>
    <n v="41.061565000000002"/>
    <n v="13.258699999999999"/>
    <n v="22.945999999999998"/>
    <n v="0"/>
    <x v="1"/>
    <n v="0.68706"/>
    <n v="36.891759999999998"/>
    <n v="5.3491047367126461E-2"/>
    <n v="2864.5"/>
    <n v="7.1943119094396102E-2"/>
    <n v="1.579822883029422E-2"/>
    <n v="9.0182875396980118E-3"/>
    <n v="0.97518348363000773"/>
    <n v="0.35939461820200502"/>
    <n v="0.62198171082106135"/>
    <n v="1.8623670976933605E-2"/>
    <x v="1"/>
    <n v="19"/>
    <x v="1"/>
    <n v="0"/>
    <n v="0"/>
    <x v="1"/>
    <n v="4120"/>
    <x v="2"/>
    <x v="1"/>
    <n v="0"/>
    <x v="1"/>
    <x v="1"/>
    <x v="1"/>
    <n v="1"/>
    <x v="1"/>
    <x v="1"/>
    <x v="1"/>
    <x v="1"/>
    <x v="0"/>
    <x v="0"/>
    <x v="0"/>
    <x v="0"/>
    <x v="0"/>
    <x v="0"/>
    <x v="0"/>
    <x v="0"/>
    <x v="0"/>
    <m/>
    <x v="0"/>
    <x v="0"/>
    <x v="0"/>
    <x v="0"/>
    <x v="0"/>
    <m/>
    <m/>
    <x v="0"/>
    <s v="WYOMING ANALYTICAL LABS ROCK SPRINGS ID No D8335"/>
    <m/>
    <s v="7582-10350"/>
    <d v="2007-10-10T00:00:00"/>
  </r>
  <r>
    <x v="1"/>
    <s v="T29N R108W S30 fLANCE"/>
    <n v="4463"/>
    <x v="0"/>
    <x v="1"/>
    <s v="JONAH"/>
    <s v="SW NE"/>
    <n v="30"/>
    <n v="29"/>
    <n v="108"/>
    <n v="42.457158999999997"/>
    <n v="-109.75817600000001"/>
    <s v="4903523104"/>
    <s v="CORONA 1-30A"/>
    <x v="0"/>
    <s v="LANCE"/>
    <m/>
    <m/>
    <m/>
    <x v="0"/>
    <s v="7140"/>
    <m/>
    <n v="10600"/>
    <n v="10598"/>
    <x v="2"/>
    <d v="2003-10-31T00:00:00"/>
    <n v="7.21"/>
    <x v="1"/>
    <n v="1823"/>
    <n v="21"/>
    <n v="996"/>
    <n v="37"/>
    <x v="1"/>
    <n v="4249"/>
    <n v="793"/>
    <n v="0"/>
    <x v="0"/>
    <n v="13"/>
    <n v="8970"/>
    <x v="0"/>
    <s v="BP AMERICA PRODUCTION COMPANY"/>
    <n v="90.967699999999994"/>
    <n v="1.7280900000000001"/>
    <n v="43.326000000000001"/>
    <n v="0.94645999999999997"/>
    <n v="136.96824999999998"/>
    <n v="119.86429"/>
    <n v="12.997269999999999"/>
    <n v="0"/>
    <x v="1"/>
    <n v="0.27066000000000001"/>
    <n v="133.13221999999999"/>
    <n v="1.4202233709552576E-2"/>
    <n v="7932"/>
    <n v="-6.1412850550230741E-2"/>
    <n v="0.66415172859403548"/>
    <n v="1.2616719568221104E-2"/>
    <n v="0.32323155183774349"/>
    <n v="0.90034020314541441"/>
    <n v="9.762678035414718E-2"/>
    <n v="2.0330165004384367E-3"/>
    <x v="0"/>
    <n v="2.2000000000000002"/>
    <x v="0"/>
    <m/>
    <m/>
    <x v="0"/>
    <n v="12800"/>
    <x v="2"/>
    <x v="0"/>
    <m/>
    <x v="0"/>
    <x v="0"/>
    <x v="0"/>
    <n v="5.0999999999999996"/>
    <x v="0"/>
    <x v="0"/>
    <x v="0"/>
    <x v="0"/>
    <x v="0"/>
    <x v="0"/>
    <x v="0"/>
    <x v="0"/>
    <x v="0"/>
    <x v="0"/>
    <x v="0"/>
    <x v="0"/>
    <x v="0"/>
    <m/>
    <x v="0"/>
    <x v="0"/>
    <x v="0"/>
    <x v="0"/>
    <x v="0"/>
    <m/>
    <n v="20031031"/>
    <x v="0"/>
    <s v="WYOMING ANALYTICAL LABS ROCK SPRINGS ID No RS-6474"/>
    <m/>
    <m/>
    <d v="2003-11-19T00:00:00"/>
  </r>
  <r>
    <x v="1"/>
    <s v="T29N R108W S30 fLANCE"/>
    <n v="3205"/>
    <x v="0"/>
    <x v="1"/>
    <s v="JONAH"/>
    <s v="SW NE"/>
    <n v="30"/>
    <n v="29"/>
    <n v="108"/>
    <n v="42.453519999999997"/>
    <n v="-109.75988"/>
    <s v="4903521425"/>
    <s v="SHB 7-30"/>
    <x v="0"/>
    <s v="LANCE"/>
    <m/>
    <m/>
    <s v=""/>
    <x v="0"/>
    <m/>
    <m/>
    <n v="10800"/>
    <n v="10395"/>
    <x v="2"/>
    <d v="1999-06-24T00:00:00"/>
    <n v="7.46"/>
    <x v="1"/>
    <n v="1.78"/>
    <n v="0.59"/>
    <n v="374"/>
    <m/>
    <x v="1"/>
    <n v="369"/>
    <n v="368"/>
    <m/>
    <x v="0"/>
    <n v="7.41"/>
    <n v="1290"/>
    <x v="0"/>
    <s v="BP AMOCO PRODUCTION COMPANY"/>
    <n v="8.8821999999999998E-2"/>
    <n v="4.85511E-2"/>
    <n v="16.268999999999998"/>
    <n v="0"/>
    <n v="16.4063731"/>
    <n v="10.40949"/>
    <n v="6.0315199999999995"/>
    <n v="0"/>
    <x v="1"/>
    <n v="0.1542762"/>
    <n v="16.5952862"/>
    <n v="-5.7243515631349058E-3"/>
    <n v="1120.78"/>
    <n v="-7.0193049552427028E-2"/>
    <n v="5.4138717593835532E-3"/>
    <n v="2.9592829386526631E-3"/>
    <n v="0.99162684530196366"/>
    <n v="0.62725582882686293"/>
    <n v="0.36344778434734071"/>
    <n v="9.2963868257963517E-3"/>
    <x v="0"/>
    <m/>
    <x v="0"/>
    <m/>
    <m/>
    <x v="0"/>
    <m/>
    <x v="0"/>
    <x v="0"/>
    <m/>
    <x v="0"/>
    <x v="0"/>
    <x v="0"/>
    <m/>
    <x v="0"/>
    <x v="0"/>
    <x v="0"/>
    <x v="0"/>
    <x v="0"/>
    <x v="0"/>
    <x v="0"/>
    <x v="0"/>
    <x v="0"/>
    <x v="0"/>
    <x v="0"/>
    <x v="0"/>
    <x v="0"/>
    <m/>
    <x v="0"/>
    <x v="0"/>
    <x v="0"/>
    <x v="0"/>
    <x v="0"/>
    <m/>
    <n v="19990624"/>
    <x v="0"/>
    <s v="WYOMING ANALYTICAL LABS ROCK SPRINGS REQUEST No RS-2803 - LAB No 7760"/>
    <m/>
    <m/>
    <d v="1999-07-01T00:00:00"/>
  </r>
  <r>
    <x v="1"/>
    <s v="T29N R108W S30 fLANCE"/>
    <n v="3202"/>
    <x v="0"/>
    <x v="1"/>
    <s v="JONAH"/>
    <s v="SE SW"/>
    <n v="30"/>
    <n v="29"/>
    <n v="108"/>
    <n v="42.44858"/>
    <n v="-109.764894"/>
    <s v="4903522234"/>
    <s v="CORONA 14-30"/>
    <x v="0"/>
    <s v="LANCE"/>
    <m/>
    <m/>
    <s v=""/>
    <x v="0"/>
    <m/>
    <m/>
    <n v="10418"/>
    <m/>
    <x v="2"/>
    <d v="2001-02-02T00:00:00"/>
    <n v="6.32"/>
    <x v="1"/>
    <n v="16400"/>
    <m/>
    <n v="2740"/>
    <n v="206"/>
    <x v="1"/>
    <n v="29600"/>
    <n v="593"/>
    <m/>
    <x v="0"/>
    <n v="158"/>
    <n v="48200"/>
    <x v="0"/>
    <s v="BP AMOCO PRODUCTION COMPANY"/>
    <n v="818.36"/>
    <n v="0"/>
    <n v="119.19"/>
    <n v="5.2694799999999997"/>
    <n v="942.81948"/>
    <n v="835.01599999999996"/>
    <n v="9.7192699999999999"/>
    <n v="0"/>
    <x v="1"/>
    <n v="3.2895600000000003"/>
    <n v="848.02483000000007"/>
    <n v="5.2932937537155271E-2"/>
    <n v="49697"/>
    <n v="1.5291581968803947E-2"/>
    <n v="0.86799224810246811"/>
    <n v="0"/>
    <n v="0.13200775189753186"/>
    <n v="0.98465984775469362"/>
    <n v="1.1461067714255488E-2"/>
    <n v="3.8790845310508184E-3"/>
    <x v="0"/>
    <n v="87.9"/>
    <x v="0"/>
    <m/>
    <m/>
    <x v="0"/>
    <m/>
    <x v="0"/>
    <x v="0"/>
    <m/>
    <x v="0"/>
    <x v="0"/>
    <x v="0"/>
    <m/>
    <x v="0"/>
    <x v="0"/>
    <x v="0"/>
    <x v="0"/>
    <x v="0"/>
    <x v="3"/>
    <x v="0"/>
    <x v="0"/>
    <x v="0"/>
    <x v="0"/>
    <x v="0"/>
    <x v="0"/>
    <x v="0"/>
    <m/>
    <x v="0"/>
    <x v="0"/>
    <x v="0"/>
    <x v="0"/>
    <x v="0"/>
    <s v="TPH: 22"/>
    <n v="20010202"/>
    <x v="0"/>
    <s v="WYOMING ANALYTICAL LABS ROCK SPRINGS REQUEST No RS-3860 - LAB No A893-A904"/>
    <m/>
    <m/>
    <d v="2001-02-12T00:00:00"/>
  </r>
  <r>
    <x v="2"/>
    <s v="T29N R108W S28 fLANCE"/>
    <m/>
    <x v="1"/>
    <x v="3"/>
    <s v="JONAH"/>
    <s v="NE SW"/>
    <n v="28"/>
    <n v="29"/>
    <n v="108"/>
    <n v="42.451900000000002"/>
    <n v="-109.72582"/>
    <s v="4903521516"/>
    <s v="STUD HORSE BUTTE UN 11-28"/>
    <x v="0"/>
    <s v="LANCE"/>
    <m/>
    <m/>
    <m/>
    <x v="0"/>
    <n v="11500"/>
    <m/>
    <n v="11500"/>
    <n v="11100"/>
    <x v="2"/>
    <m/>
    <n v="7.9"/>
    <x v="1"/>
    <n v="29.5"/>
    <n v="4.38"/>
    <n v="1280"/>
    <n v="67"/>
    <x v="1"/>
    <n v="1150"/>
    <n v="1201"/>
    <n v="0"/>
    <x v="0"/>
    <n v="63"/>
    <n v="4260"/>
    <x v="5"/>
    <s v="Jonah Infill Final EIS, picked API number and location based on name, used Fm on WOGCC web page"/>
    <n v="1.4720500000000001"/>
    <n v="0.36043019999999998"/>
    <n v="55.68"/>
    <n v="1.7138599999999999"/>
    <n v="59.226340199999989"/>
    <n v="32.441499999999998"/>
    <n v="19.684389999999997"/>
    <n v="0"/>
    <x v="0"/>
    <n v="1.31166"/>
    <n v="53.437550000000002"/>
    <n v="5.1381060868072058E-2"/>
    <n v="3794.88"/>
    <n v="-5.7743877003754232E-2"/>
    <n v="2.4854650735282143E-2"/>
    <n v="6.0856402536923941E-3"/>
    <n v="0.96905970901102545"/>
    <n v="0.60709182962167985"/>
    <n v="0.36836250913449431"/>
    <n v="2.4545661243825737E-2"/>
    <x v="0"/>
    <m/>
    <x v="0"/>
    <m/>
    <m/>
    <x v="0"/>
    <m/>
    <x v="0"/>
    <x v="0"/>
    <m/>
    <x v="0"/>
    <x v="0"/>
    <x v="0"/>
    <m/>
    <x v="0"/>
    <x v="0"/>
    <x v="0"/>
    <x v="0"/>
    <x v="0"/>
    <x v="0"/>
    <x v="0"/>
    <x v="0"/>
    <x v="0"/>
    <x v="0"/>
    <x v="0"/>
    <x v="0"/>
    <x v="0"/>
    <m/>
    <x v="0"/>
    <x v="0"/>
    <x v="0"/>
    <x v="0"/>
    <x v="0"/>
    <m/>
    <m/>
    <x v="0"/>
    <m/>
    <m/>
    <m/>
    <m/>
  </r>
  <r>
    <x v="1"/>
    <s v="T29N R108W S26 fLANCE"/>
    <n v="4402"/>
    <x v="0"/>
    <x v="1"/>
    <s v="JONAH"/>
    <s v="SE SE"/>
    <n v="26"/>
    <n v="29"/>
    <n v="108"/>
    <n v="42.448610000000002"/>
    <n v="-109.67749999999999"/>
    <s v="4903522510"/>
    <s v="STUD HORSE BUTTE 16-26"/>
    <x v="0"/>
    <s v="LANCE"/>
    <m/>
    <m/>
    <m/>
    <x v="0"/>
    <s v="9154"/>
    <m/>
    <n v="11835"/>
    <n v="11772"/>
    <x v="2"/>
    <d v="2003-04-27T00:00:00"/>
    <n v="8.0500000000000007"/>
    <x v="1"/>
    <n v="10.1"/>
    <n v="1.36"/>
    <n v="868"/>
    <n v="12.3"/>
    <x v="1"/>
    <n v="790"/>
    <n v="694"/>
    <m/>
    <x v="0"/>
    <n v="7"/>
    <n v="2954"/>
    <x v="6"/>
    <s v="ENCANA"/>
    <n v="0.50398999999999994"/>
    <n v="0.11191440000000001"/>
    <n v="37.757999999999996"/>
    <n v="0.31463400000000002"/>
    <n v="38.688538399999992"/>
    <n v="22.285899999999998"/>
    <n v="11.374659999999999"/>
    <n v="0"/>
    <x v="1"/>
    <n v="0.14574000000000001"/>
    <n v="33.8063"/>
    <n v="6.7346013974975513E-2"/>
    <n v="2382.7600000000002"/>
    <n v="-0.10703872761750571"/>
    <n v="1.3026855519566489E-2"/>
    <n v="2.8927016793169947E-3"/>
    <n v="0.98408044280111662"/>
    <n v="0.65922328086776716"/>
    <n v="0.33646568834802976"/>
    <n v="4.3110307842029443E-3"/>
    <x v="0"/>
    <n v="26.7"/>
    <x v="0"/>
    <m/>
    <m/>
    <x v="0"/>
    <n v="4010"/>
    <x v="2"/>
    <x v="0"/>
    <m/>
    <x v="0"/>
    <x v="0"/>
    <x v="0"/>
    <m/>
    <x v="0"/>
    <x v="0"/>
    <x v="0"/>
    <x v="0"/>
    <x v="0"/>
    <x v="0"/>
    <x v="0"/>
    <x v="0"/>
    <x v="0"/>
    <x v="0"/>
    <x v="0"/>
    <x v="0"/>
    <x v="0"/>
    <m/>
    <x v="0"/>
    <x v="0"/>
    <x v="0"/>
    <x v="0"/>
    <x v="0"/>
    <m/>
    <n v="2003427"/>
    <x v="0"/>
    <s v="WYOMING ANALYTICAL LABS ROCK SPRINGS ID No RS-5754 - C6959-C6984"/>
    <m/>
    <m/>
    <d v="2003-04-30T00:00:00"/>
  </r>
  <r>
    <x v="2"/>
    <s v="T29N R108W S25 fLANCE"/>
    <m/>
    <x v="1"/>
    <x v="3"/>
    <s v="JONAH"/>
    <s v="NE NW"/>
    <n v="25"/>
    <n v="29"/>
    <n v="108"/>
    <n v="42.458979999999997"/>
    <n v="-109.667706"/>
    <s v="4903524320"/>
    <s v="CABRITO 21-25"/>
    <x v="0"/>
    <s v="LANCE"/>
    <m/>
    <m/>
    <m/>
    <x v="0"/>
    <n v="11828"/>
    <m/>
    <n v="11828"/>
    <n v="11815"/>
    <x v="2"/>
    <m/>
    <n v="7.63"/>
    <x v="1"/>
    <n v="11.6"/>
    <n v="1.25"/>
    <n v="1090"/>
    <n v="32"/>
    <x v="1"/>
    <n v="970"/>
    <n v="961"/>
    <n v="0"/>
    <x v="0"/>
    <n v="58"/>
    <n v="3656"/>
    <x v="7"/>
    <s v="Jonah Infill Final EIS, picked API number and location based on name, used Fm on WOGCC web page"/>
    <n v="0.57884000000000002"/>
    <n v="0.1028625"/>
    <n v="47.414999999999999"/>
    <n v="0.81855999999999995"/>
    <n v="48.915262499999997"/>
    <n v="27.363699999999998"/>
    <n v="15.750789999999999"/>
    <n v="0"/>
    <x v="0"/>
    <n v="1.2075600000000002"/>
    <n v="44.322049999999997"/>
    <n v="4.9263673274580921E-2"/>
    <n v="3123.85"/>
    <n v="-7.8489937093003545E-2"/>
    <n v="1.1833525374621061E-2"/>
    <n v="2.1028712664068806E-3"/>
    <n v="0.98606360335897203"/>
    <n v="0.61738344683966562"/>
    <n v="0.35537142347883277"/>
    <n v="2.724512968150165E-2"/>
    <x v="0"/>
    <n v="60.3"/>
    <x v="0"/>
    <m/>
    <m/>
    <x v="0"/>
    <m/>
    <x v="0"/>
    <x v="0"/>
    <m/>
    <x v="0"/>
    <x v="0"/>
    <x v="0"/>
    <m/>
    <x v="0"/>
    <x v="0"/>
    <x v="0"/>
    <x v="0"/>
    <x v="0"/>
    <x v="0"/>
    <x v="0"/>
    <x v="0"/>
    <x v="0"/>
    <x v="0"/>
    <x v="0"/>
    <x v="0"/>
    <x v="0"/>
    <m/>
    <x v="0"/>
    <x v="0"/>
    <x v="0"/>
    <x v="0"/>
    <x v="0"/>
    <m/>
    <m/>
    <x v="0"/>
    <m/>
    <m/>
    <m/>
    <m/>
  </r>
  <r>
    <x v="1"/>
    <s v="T29N R108W S25 fLANCE"/>
    <n v="5178"/>
    <x v="0"/>
    <x v="1"/>
    <s v="JONAH"/>
    <s v="SE SE"/>
    <n v="25"/>
    <n v="29"/>
    <n v="108"/>
    <n v="42.448703000000002"/>
    <n v="-109.65776099999999"/>
    <s v="4903523891"/>
    <s v="67-25 CABRITO"/>
    <x v="0"/>
    <s v="LANCE"/>
    <m/>
    <m/>
    <n v="2375"/>
    <x v="0"/>
    <n v="9310"/>
    <n v="11685"/>
    <n v="11865"/>
    <n v="11852"/>
    <x v="2"/>
    <d v="1899-12-31T00:00:00"/>
    <n v="6.89"/>
    <x v="1"/>
    <n v="1250"/>
    <n v="0"/>
    <n v="742"/>
    <n v="0"/>
    <x v="1"/>
    <n v="3900"/>
    <n v="0"/>
    <n v="0"/>
    <x v="1"/>
    <n v="160"/>
    <n v="7300"/>
    <x v="0"/>
    <s v="BP AMERICA PRODUCTION COMPANY"/>
    <n v="62.375"/>
    <n v="0"/>
    <n v="32.277000000000001"/>
    <n v="0"/>
    <n v="94.652000000000001"/>
    <n v="110.01899999999999"/>
    <n v="0"/>
    <n v="0"/>
    <x v="1"/>
    <n v="3.3312000000000004"/>
    <n v="113.35019999999999"/>
    <n v="-8.9894241503214803E-2"/>
    <n v="6052"/>
    <n v="-9.3469143199520668E-2"/>
    <n v="0.658992942568567"/>
    <n v="0"/>
    <n v="0.34100705743143306"/>
    <n v="0.97061143253386406"/>
    <n v="0"/>
    <n v="2.9388567466135929E-2"/>
    <x v="1"/>
    <n v="44"/>
    <x v="1"/>
    <n v="0"/>
    <n v="0"/>
    <x v="1"/>
    <n v="12800"/>
    <x v="2"/>
    <x v="1"/>
    <n v="0"/>
    <x v="1"/>
    <x v="1"/>
    <x v="1"/>
    <n v="0"/>
    <x v="1"/>
    <x v="1"/>
    <x v="1"/>
    <x v="1"/>
    <x v="0"/>
    <x v="0"/>
    <x v="0"/>
    <x v="0"/>
    <x v="0"/>
    <x v="0"/>
    <x v="0"/>
    <x v="0"/>
    <x v="0"/>
    <m/>
    <x v="0"/>
    <x v="0"/>
    <x v="0"/>
    <x v="0"/>
    <x v="0"/>
    <m/>
    <n v="19000101"/>
    <x v="0"/>
    <s v="WYOMING ANALYTICAL LABS ROCK SPRINGS ID No D5124 - RS-8491"/>
    <m/>
    <s v="9310-11685"/>
    <d v="2006-08-04T00:00:00"/>
  </r>
  <r>
    <x v="1"/>
    <s v="T29N R108W S25 fLANCE"/>
    <n v="5172"/>
    <x v="0"/>
    <x v="1"/>
    <s v="JONAH"/>
    <s v="NW SE"/>
    <n v="25"/>
    <n v="29"/>
    <n v="108"/>
    <n v="42.45147"/>
    <n v="-109.66229199999999"/>
    <s v="4903523858"/>
    <s v="52-25 CABRITO"/>
    <x v="0"/>
    <s v="LANCE"/>
    <m/>
    <m/>
    <n v="2519"/>
    <x v="0"/>
    <n v="9156"/>
    <n v="11675"/>
    <n v="11800"/>
    <n v="11742"/>
    <x v="2"/>
    <d v="1899-12-31T00:00:00"/>
    <n v="6.28"/>
    <x v="1"/>
    <n v="3620"/>
    <n v="10"/>
    <n v="1230"/>
    <n v="0"/>
    <x v="1"/>
    <n v="8400"/>
    <n v="0"/>
    <n v="0"/>
    <x v="1"/>
    <n v="234"/>
    <n v="18000"/>
    <x v="0"/>
    <s v="BP AMERICA PRODUCTION COMPANY"/>
    <n v="180.63800000000001"/>
    <n v="0.82289999999999996"/>
    <n v="53.505000000000003"/>
    <n v="0"/>
    <n v="234.9659"/>
    <n v="236.964"/>
    <n v="0"/>
    <n v="0"/>
    <x v="1"/>
    <n v="4.87188"/>
    <n v="241.83588"/>
    <n v="-1.4408461310693928E-2"/>
    <n v="13494"/>
    <n v="-0.14307487140407696"/>
    <n v="0.76878389587595475"/>
    <n v="3.5022103207316465E-3"/>
    <n v="0.22771389380331356"/>
    <n v="0.97985460222031573"/>
    <n v="0"/>
    <n v="2.0145397779684306E-2"/>
    <x v="1"/>
    <n v="86"/>
    <x v="1"/>
    <n v="0"/>
    <n v="0"/>
    <x v="1"/>
    <n v="32700"/>
    <x v="1"/>
    <x v="1"/>
    <n v="0"/>
    <x v="1"/>
    <x v="1"/>
    <x v="1"/>
    <n v="0"/>
    <x v="1"/>
    <x v="1"/>
    <x v="1"/>
    <x v="1"/>
    <x v="0"/>
    <x v="0"/>
    <x v="0"/>
    <x v="0"/>
    <x v="0"/>
    <x v="0"/>
    <x v="0"/>
    <x v="0"/>
    <x v="0"/>
    <m/>
    <x v="0"/>
    <x v="0"/>
    <x v="0"/>
    <x v="0"/>
    <x v="0"/>
    <m/>
    <n v="19000101"/>
    <x v="0"/>
    <s v="WYOMING ANALYTICAL LABS ROCK SPRINGS ID No D5118 - RS-8491"/>
    <m/>
    <s v="9156-11675"/>
    <d v="2006-08-04T00:00:00"/>
  </r>
  <r>
    <x v="1"/>
    <s v="T29N R108W S25 fLANCE"/>
    <n v="4401"/>
    <x v="0"/>
    <x v="1"/>
    <s v="JONAH"/>
    <s v="NW NE"/>
    <n v="25"/>
    <n v="29"/>
    <n v="108"/>
    <n v="42.458329999999997"/>
    <n v="-109.66194400000001"/>
    <s v="4903522405"/>
    <s v="CABRITO 2-25"/>
    <x v="0"/>
    <s v="LANCE"/>
    <m/>
    <m/>
    <m/>
    <x v="0"/>
    <s v="9146"/>
    <m/>
    <n v="11500"/>
    <m/>
    <x v="2"/>
    <d v="2003-04-27T00:00:00"/>
    <n v="7.63"/>
    <x v="1"/>
    <n v="11.6"/>
    <n v="1.25"/>
    <n v="1090"/>
    <n v="32"/>
    <x v="1"/>
    <n v="970"/>
    <n v="961"/>
    <m/>
    <x v="0"/>
    <n v="58"/>
    <n v="3656"/>
    <x v="0"/>
    <s v="ENCANA"/>
    <n v="0.57884000000000002"/>
    <n v="0.1028625"/>
    <n v="47.414999999999999"/>
    <n v="0.81855999999999995"/>
    <n v="48.915262499999997"/>
    <n v="27.363699999999998"/>
    <n v="15.750789999999999"/>
    <n v="0"/>
    <x v="1"/>
    <n v="1.2075600000000002"/>
    <n v="44.322049999999997"/>
    <n v="4.9263673274580921E-2"/>
    <n v="3123.85"/>
    <n v="-7.8489937093003545E-2"/>
    <n v="1.1833525374621061E-2"/>
    <n v="2.1028712664068806E-3"/>
    <n v="0.98606360335897203"/>
    <n v="0.61738344683966562"/>
    <n v="0.35537142347883277"/>
    <n v="2.724512968150165E-2"/>
    <x v="0"/>
    <n v="60.3"/>
    <x v="0"/>
    <m/>
    <m/>
    <x v="0"/>
    <n v="4690"/>
    <x v="2"/>
    <x v="0"/>
    <m/>
    <x v="0"/>
    <x v="0"/>
    <x v="0"/>
    <m/>
    <x v="0"/>
    <x v="0"/>
    <x v="0"/>
    <x v="0"/>
    <x v="0"/>
    <x v="0"/>
    <x v="0"/>
    <x v="0"/>
    <x v="0"/>
    <x v="0"/>
    <x v="0"/>
    <x v="0"/>
    <x v="0"/>
    <m/>
    <x v="0"/>
    <x v="0"/>
    <x v="0"/>
    <x v="0"/>
    <x v="0"/>
    <m/>
    <n v="2003427"/>
    <x v="0"/>
    <s v="WYOMING ANALYTICAL LABS ROCK SPRINGS ID No RS-5754 - C6959-C6984"/>
    <m/>
    <m/>
    <d v="2003-04-30T00:00:00"/>
  </r>
  <r>
    <x v="1"/>
    <s v="T29N R108W S25 fLANCE"/>
    <n v="5176"/>
    <x v="0"/>
    <x v="1"/>
    <s v="JONAH"/>
    <s v="SE SE"/>
    <n v="25"/>
    <n v="29"/>
    <n v="108"/>
    <n v="42.448439"/>
    <n v="-109.65781200000001"/>
    <s v="4903523884"/>
    <s v="65-25 CABRITO"/>
    <x v="0"/>
    <s v="LANCE"/>
    <m/>
    <m/>
    <n v="2594"/>
    <x v="0"/>
    <n v="9022"/>
    <n v="11616"/>
    <n v="11828"/>
    <n v="11815"/>
    <x v="2"/>
    <d v="1899-12-31T00:00:00"/>
    <n v="6.89"/>
    <x v="1"/>
    <n v="960"/>
    <n v="0"/>
    <n v="562"/>
    <n v="0"/>
    <x v="1"/>
    <n v="2200"/>
    <n v="0"/>
    <n v="0"/>
    <x v="1"/>
    <n v="112"/>
    <n v="4640"/>
    <x v="0"/>
    <s v="BP AMERICA PRODUCTION COMPANY"/>
    <n v="47.903999999999996"/>
    <n v="0"/>
    <n v="24.446999999999999"/>
    <n v="0"/>
    <n v="72.350999999999999"/>
    <n v="62.061999999999998"/>
    <n v="0"/>
    <n v="0"/>
    <x v="1"/>
    <n v="2.3318400000000001"/>
    <n v="64.393839999999997"/>
    <n v="5.8189837364247168E-2"/>
    <n v="3834"/>
    <n v="-9.5114467783809303E-2"/>
    <n v="0.66210556868598913"/>
    <n v="0"/>
    <n v="0.33789443131401087"/>
    <n v="0.96378784057605515"/>
    <n v="0"/>
    <n v="3.6212159423944901E-2"/>
    <x v="1"/>
    <n v="90"/>
    <x v="1"/>
    <n v="0"/>
    <n v="0"/>
    <x v="1"/>
    <n v="8520"/>
    <x v="2"/>
    <x v="1"/>
    <n v="0"/>
    <x v="1"/>
    <x v="1"/>
    <x v="1"/>
    <n v="0"/>
    <x v="1"/>
    <x v="1"/>
    <x v="1"/>
    <x v="1"/>
    <x v="0"/>
    <x v="0"/>
    <x v="0"/>
    <x v="0"/>
    <x v="0"/>
    <x v="0"/>
    <x v="0"/>
    <x v="0"/>
    <x v="0"/>
    <m/>
    <x v="0"/>
    <x v="0"/>
    <x v="0"/>
    <x v="0"/>
    <x v="0"/>
    <m/>
    <n v="19000101"/>
    <x v="0"/>
    <s v="WYOMING ANALYTICAL LABS ROCK SPRINGS ID No D5123 - RS-8491"/>
    <m/>
    <s v="9022-11616"/>
    <d v="2006-08-04T00:00:00"/>
  </r>
  <r>
    <x v="1"/>
    <s v="T29N R108W S25 fLANCE"/>
    <n v="5173"/>
    <x v="0"/>
    <x v="1"/>
    <s v="JONAH"/>
    <s v="NW SE"/>
    <n v="25"/>
    <n v="29"/>
    <n v="108"/>
    <n v="42.451481000000001"/>
    <n v="-109.662272"/>
    <s v="4903523857"/>
    <s v="61-25 CABRITO"/>
    <x v="0"/>
    <s v="LANCE"/>
    <m/>
    <m/>
    <n v="2790"/>
    <x v="0"/>
    <n v="8950"/>
    <n v="11740"/>
    <n v="11852"/>
    <n v="11798"/>
    <x v="2"/>
    <d v="1899-12-31T00:00:00"/>
    <n v="6.24"/>
    <x v="1"/>
    <n v="3450"/>
    <n v="8"/>
    <n v="1250"/>
    <n v="0"/>
    <x v="1"/>
    <n v="8050"/>
    <n v="0"/>
    <n v="0"/>
    <x v="1"/>
    <n v="150"/>
    <n v="16900"/>
    <x v="0"/>
    <s v="BP AMERICA PRODUCTION COMPANY"/>
    <n v="172.155"/>
    <n v="0.65832000000000002"/>
    <n v="54.375"/>
    <n v="0"/>
    <n v="227.18832"/>
    <n v="227.09049999999999"/>
    <n v="0"/>
    <n v="0"/>
    <x v="1"/>
    <n v="3.1230000000000002"/>
    <n v="230.21349999999998"/>
    <n v="-6.6138346366876669E-3"/>
    <n v="12908"/>
    <n v="-0.1339237788513151"/>
    <n v="0.75776342727478241"/>
    <n v="2.8976841767217611E-3"/>
    <n v="0.23933888854849578"/>
    <n v="0.98643433160957117"/>
    <n v="0"/>
    <n v="1.3565668390428887E-2"/>
    <x v="1"/>
    <n v="51"/>
    <x v="1"/>
    <n v="0"/>
    <n v="0"/>
    <x v="1"/>
    <n v="26000"/>
    <x v="2"/>
    <x v="1"/>
    <n v="0"/>
    <x v="1"/>
    <x v="1"/>
    <x v="1"/>
    <n v="1"/>
    <x v="1"/>
    <x v="1"/>
    <x v="1"/>
    <x v="1"/>
    <x v="0"/>
    <x v="0"/>
    <x v="0"/>
    <x v="0"/>
    <x v="0"/>
    <x v="0"/>
    <x v="0"/>
    <x v="0"/>
    <x v="0"/>
    <m/>
    <x v="0"/>
    <x v="0"/>
    <x v="0"/>
    <x v="0"/>
    <x v="0"/>
    <m/>
    <n v="19000101"/>
    <x v="0"/>
    <s v="WYOMING ANALYTICAL LABS ROCK SPRINGS ID No D5119 - RS8941"/>
    <m/>
    <s v="8950-11740"/>
    <d v="2006-08-04T00:00:00"/>
  </r>
  <r>
    <x v="1"/>
    <s v="T29N R108W S25 fLANCE"/>
    <n v="5171"/>
    <x v="0"/>
    <x v="1"/>
    <s v="JONAH"/>
    <s v="NW NW"/>
    <n v="25"/>
    <n v="29"/>
    <n v="108"/>
    <n v="42.459147000000002"/>
    <n v="-109.671645"/>
    <s v="4903523463"/>
    <s v="29-26 STUD HORSE BUTTE"/>
    <x v="0"/>
    <s v="LANCE"/>
    <m/>
    <m/>
    <n v="2778"/>
    <x v="0"/>
    <n v="8920"/>
    <n v="11698"/>
    <n v="11812"/>
    <n v="11799"/>
    <x v="2"/>
    <d v="1899-12-31T00:00:00"/>
    <n v="6.99"/>
    <x v="1"/>
    <n v="11300"/>
    <n v="42"/>
    <n v="1420"/>
    <n v="0"/>
    <x v="1"/>
    <n v="23900"/>
    <n v="0"/>
    <n v="0"/>
    <x v="1"/>
    <n v="242"/>
    <n v="45800"/>
    <x v="0"/>
    <s v="BP AMERICA PRODUCTION COMPANY"/>
    <n v="563.87"/>
    <n v="3.4561800000000003"/>
    <n v="61.77"/>
    <n v="0"/>
    <n v="629.09618"/>
    <n v="674.21899999999994"/>
    <n v="0"/>
    <n v="0"/>
    <x v="1"/>
    <n v="5.0384400000000005"/>
    <n v="679.25743999999997"/>
    <n v="-3.8339222082788275E-2"/>
    <n v="36904"/>
    <n v="-0.10756432578835365"/>
    <n v="0.89631763461033886"/>
    <n v="5.4938817145575424E-3"/>
    <n v="9.8188483675103536E-2"/>
    <n v="0.99258242942469643"/>
    <n v="0"/>
    <n v="7.4175705753035262E-3"/>
    <x v="1"/>
    <n v="4"/>
    <x v="1"/>
    <n v="0"/>
    <n v="0"/>
    <x v="1"/>
    <n v="75000"/>
    <x v="2"/>
    <x v="1"/>
    <n v="0"/>
    <x v="1"/>
    <x v="1"/>
    <x v="1"/>
    <n v="0"/>
    <x v="1"/>
    <x v="1"/>
    <x v="1"/>
    <x v="1"/>
    <x v="0"/>
    <x v="0"/>
    <x v="0"/>
    <x v="0"/>
    <x v="0"/>
    <x v="0"/>
    <x v="0"/>
    <x v="0"/>
    <x v="0"/>
    <m/>
    <x v="0"/>
    <x v="0"/>
    <x v="0"/>
    <x v="0"/>
    <x v="0"/>
    <m/>
    <n v="19000101"/>
    <x v="0"/>
    <s v="WYOMING ANALYTICAL LABS ROCK SPRINGS ID No D5117 - RS-8491"/>
    <m/>
    <s v="8920-11698"/>
    <d v="2006-08-04T00:00:00"/>
  </r>
  <r>
    <x v="1"/>
    <s v="T29N R108W S25 fLANCE"/>
    <n v="3169"/>
    <x v="0"/>
    <x v="1"/>
    <s v="JONAH"/>
    <s v="NW SE"/>
    <n v="25"/>
    <n v="29"/>
    <n v="108"/>
    <n v="42.451770000000003"/>
    <n v="-109.662325"/>
    <s v="4903522233"/>
    <s v="CABRITO 10-25"/>
    <x v="0"/>
    <s v="LANCE"/>
    <m/>
    <m/>
    <s v=""/>
    <x v="0"/>
    <m/>
    <m/>
    <n v="12500"/>
    <n v="12488"/>
    <x v="2"/>
    <d v="2001-02-02T00:00:00"/>
    <n v="7.55"/>
    <x v="1"/>
    <n v="34.799999999999997"/>
    <n v="0.38"/>
    <n v="1590"/>
    <n v="33.1"/>
    <x v="1"/>
    <n v="1340"/>
    <n v="1430"/>
    <m/>
    <x v="0"/>
    <n v="60"/>
    <n v="4860"/>
    <x v="0"/>
    <s v="BP AMOCO PRODUCTION COMPANY"/>
    <n v="1.7365199999999998"/>
    <n v="3.1270199999999998E-2"/>
    <n v="69.165000000000006"/>
    <n v="0.84669799999999995"/>
    <n v="71.779488199999989"/>
    <n v="37.801400000000001"/>
    <n v="23.437699999999996"/>
    <n v="0"/>
    <x v="1"/>
    <n v="1.2492000000000001"/>
    <n v="62.488299999999995"/>
    <n v="6.9198936875017311E-2"/>
    <n v="4488.28"/>
    <n v="-3.9763464508979225E-2"/>
    <n v="2.4192426604680083E-2"/>
    <n v="4.3564256007052449E-4"/>
    <n v="0.97537193083524953"/>
    <n v="0.60493564395254795"/>
    <n v="0.37507341374305264"/>
    <n v="1.9990942304399385E-2"/>
    <x v="0"/>
    <n v="4.83"/>
    <x v="0"/>
    <m/>
    <m/>
    <x v="0"/>
    <m/>
    <x v="0"/>
    <x v="0"/>
    <m/>
    <x v="0"/>
    <x v="0"/>
    <x v="0"/>
    <m/>
    <x v="0"/>
    <x v="0"/>
    <x v="0"/>
    <x v="0"/>
    <x v="0"/>
    <x v="4"/>
    <x v="0"/>
    <x v="0"/>
    <x v="0"/>
    <x v="0"/>
    <x v="0"/>
    <x v="0"/>
    <x v="0"/>
    <m/>
    <x v="0"/>
    <x v="0"/>
    <x v="0"/>
    <x v="0"/>
    <x v="0"/>
    <s v="TPH: 160 MG/L"/>
    <n v="20010202"/>
    <x v="0"/>
    <s v="WYOMING ANALYTICAL LABS ROCK SPRINGS REQUEST No RS-3860 LAB No A893-A904"/>
    <m/>
    <m/>
    <d v="2001-12-12T00:00:00"/>
  </r>
  <r>
    <x v="1"/>
    <s v="T29N R108W S25 fLANCE"/>
    <n v="3171"/>
    <x v="0"/>
    <x v="1"/>
    <s v="JONAH"/>
    <s v="SW SW"/>
    <n v="25"/>
    <n v="29"/>
    <n v="108"/>
    <n v="42.455829999999999"/>
    <n v="-109.67222"/>
    <s v="4903521962"/>
    <s v="CABRITO 5-25"/>
    <x v="0"/>
    <s v="LANCE"/>
    <m/>
    <m/>
    <s v=""/>
    <x v="0"/>
    <m/>
    <m/>
    <n v="12200"/>
    <m/>
    <x v="2"/>
    <d v="2000-03-13T00:00:00"/>
    <n v="6.97"/>
    <x v="1"/>
    <n v="5680"/>
    <n v="14.2"/>
    <n v="1300"/>
    <m/>
    <x v="1"/>
    <n v="10200"/>
    <n v="575"/>
    <m/>
    <x v="0"/>
    <n v="156"/>
    <n v="19900"/>
    <x v="0"/>
    <s v="AMOCO PRODUCTION COMPANY"/>
    <n v="283.43200000000002"/>
    <n v="1.1685179999999999"/>
    <n v="56.55"/>
    <n v="0"/>
    <n v="341.15051800000003"/>
    <n v="287.74199999999996"/>
    <n v="9.4242499999999989"/>
    <n v="0"/>
    <x v="1"/>
    <n v="3.2479200000000001"/>
    <n v="300.41416999999996"/>
    <n v="6.3495308831585939E-2"/>
    <n v="17925.2"/>
    <n v="-5.2208580523037534E-2"/>
    <n v="0.83081216367961075"/>
    <n v="3.4252271016630841E-3"/>
    <n v="0.16576260921872613"/>
    <n v="0.95781766885363628"/>
    <n v="3.1370857107039928E-2"/>
    <n v="1.081147403932378E-2"/>
    <x v="0"/>
    <m/>
    <x v="0"/>
    <m/>
    <m/>
    <x v="0"/>
    <m/>
    <x v="0"/>
    <x v="0"/>
    <m/>
    <x v="0"/>
    <x v="0"/>
    <x v="0"/>
    <m/>
    <x v="0"/>
    <x v="0"/>
    <x v="0"/>
    <x v="0"/>
    <x v="0"/>
    <x v="5"/>
    <x v="0"/>
    <x v="0"/>
    <x v="0"/>
    <x v="0"/>
    <x v="0"/>
    <x v="0"/>
    <x v="0"/>
    <m/>
    <x v="0"/>
    <x v="0"/>
    <x v="0"/>
    <x v="0"/>
    <x v="0"/>
    <s v="TPH:  177 MG/L"/>
    <n v="20000313"/>
    <x v="0"/>
    <s v="WYOMING ANALYTICAL LABS ROCK SPRINGS REQUEST No RS-3303 LAB No 9077"/>
    <m/>
    <m/>
    <d v="2000-03-22T00:00:00"/>
  </r>
  <r>
    <x v="1"/>
    <s v="T29N R108W S25 fLANCE"/>
    <n v="3166"/>
    <x v="0"/>
    <x v="1"/>
    <s v="JONAH"/>
    <s v="SW SE"/>
    <n v="25"/>
    <n v="29"/>
    <n v="108"/>
    <n v="42.448430000000002"/>
    <n v="-109.657836"/>
    <s v="4903522288"/>
    <s v="CABRITO 16-25"/>
    <x v="0"/>
    <s v="LANCE"/>
    <m/>
    <m/>
    <s v=""/>
    <x v="0"/>
    <m/>
    <m/>
    <n v="11905"/>
    <n v="11896"/>
    <x v="2"/>
    <d v="2001-02-02T00:00:00"/>
    <n v="6.42"/>
    <x v="1"/>
    <n v="16100"/>
    <n v="3"/>
    <n v="1870"/>
    <n v="367"/>
    <x v="1"/>
    <n v="26700"/>
    <n v="488"/>
    <m/>
    <x v="0"/>
    <n v="147"/>
    <n v="42500"/>
    <x v="0"/>
    <s v="BP AMOCO PRODUCTION COMPANY"/>
    <n v="803.39"/>
    <n v="0.24687000000000001"/>
    <n v="81.344999999999999"/>
    <n v="9.3878599999999999"/>
    <n v="894.36973"/>
    <n v="753.20699999999999"/>
    <n v="7.9983199999999988"/>
    <n v="0"/>
    <x v="1"/>
    <n v="3.06054"/>
    <n v="764.26585999999998"/>
    <n v="7.8440298028333064E-2"/>
    <n v="45675"/>
    <n v="3.6007938758151406E-2"/>
    <n v="0.89827503442004908"/>
    <n v="2.7602678368821807E-4"/>
    <n v="0.10144893879626271"/>
    <n v="0.9855300876582398"/>
    <n v="1.0465363453497712E-2"/>
    <n v="4.0045488882625218E-3"/>
    <x v="0"/>
    <n v="18.100000000000001"/>
    <x v="0"/>
    <m/>
    <m/>
    <x v="0"/>
    <m/>
    <x v="0"/>
    <x v="0"/>
    <m/>
    <x v="0"/>
    <x v="0"/>
    <x v="0"/>
    <m/>
    <x v="0"/>
    <x v="0"/>
    <x v="0"/>
    <x v="0"/>
    <x v="0"/>
    <x v="6"/>
    <x v="0"/>
    <x v="0"/>
    <x v="0"/>
    <x v="0"/>
    <x v="0"/>
    <x v="0"/>
    <x v="0"/>
    <m/>
    <x v="0"/>
    <x v="0"/>
    <x v="0"/>
    <x v="0"/>
    <x v="0"/>
    <s v="TPH:  65.3 MG/L"/>
    <n v="20010202"/>
    <x v="0"/>
    <s v="WYOMING ANALYTICAL LABS ROCK SPRINGS REQUEST No RS-3860 - LAB No A893-A904"/>
    <m/>
    <m/>
    <d v="2001-02-12T00:00:00"/>
  </r>
  <r>
    <x v="1"/>
    <s v="T29N R108W S25 fLANCE"/>
    <n v="3168"/>
    <x v="0"/>
    <x v="1"/>
    <s v="JONAH"/>
    <s v="NE SE"/>
    <n v="25"/>
    <n v="29"/>
    <n v="108"/>
    <n v="42.451390000000004"/>
    <n v="-109.65722"/>
    <s v="4903522044"/>
    <s v="CABRITO 9-25"/>
    <x v="0"/>
    <s v="LANCE"/>
    <m/>
    <m/>
    <s v=""/>
    <x v="0"/>
    <m/>
    <m/>
    <n v="12250"/>
    <m/>
    <x v="2"/>
    <d v="2000-12-14T00:00:00"/>
    <n v="6.77"/>
    <x v="1"/>
    <n v="16300"/>
    <n v="1.48"/>
    <n v="1510"/>
    <n v="114"/>
    <x v="1"/>
    <n v="30600"/>
    <n v="201"/>
    <m/>
    <x v="0"/>
    <n v="49"/>
    <n v="48000"/>
    <x v="0"/>
    <s v="BP AMOCO PRODUCTION COMPANY"/>
    <n v="813.37"/>
    <n v="0.1217892"/>
    <n v="65.685000000000002"/>
    <n v="2.9161199999999998"/>
    <n v="882.09290920000001"/>
    <n v="863.226"/>
    <n v="3.2943899999999995"/>
    <n v="0"/>
    <x v="1"/>
    <n v="1.0201800000000001"/>
    <n v="867.54057"/>
    <n v="8.3173643926006124E-3"/>
    <n v="48775.48"/>
    <n v="8.0131868113699455E-3"/>
    <n v="0.92209107625371667"/>
    <n v="1.3806844917329034E-4"/>
    <n v="7.7770855297110017E-2"/>
    <n v="0.99502666486248592"/>
    <n v="3.7973901324291951E-3"/>
    <n v="1.175945005084892E-3"/>
    <x v="0"/>
    <m/>
    <x v="0"/>
    <m/>
    <m/>
    <x v="0"/>
    <n v="59600"/>
    <x v="0"/>
    <x v="0"/>
    <m/>
    <x v="0"/>
    <x v="0"/>
    <x v="0"/>
    <m/>
    <x v="0"/>
    <x v="0"/>
    <x v="0"/>
    <x v="0"/>
    <x v="0"/>
    <x v="0"/>
    <x v="0"/>
    <x v="0"/>
    <x v="0"/>
    <x v="0"/>
    <x v="0"/>
    <x v="0"/>
    <x v="0"/>
    <m/>
    <x v="0"/>
    <x v="0"/>
    <x v="0"/>
    <x v="0"/>
    <x v="0"/>
    <m/>
    <n v="20001214"/>
    <x v="0"/>
    <s v="WYOMING ANALYTICAL LABS ROCK SPRINGS REQUEST No RS-3796 - LAB No A694"/>
    <m/>
    <m/>
    <d v="2000-12-27T00:00:00"/>
  </r>
  <r>
    <x v="1"/>
    <s v="T29N R108W S24 fLANCE"/>
    <n v="5875"/>
    <x v="0"/>
    <x v="1"/>
    <s v="JONAH"/>
    <s v="NE NW"/>
    <n v="24"/>
    <n v="29"/>
    <n v="108"/>
    <n v="42.473059999999997"/>
    <n v="-109.66694"/>
    <s v="4903521786"/>
    <s v="3-24 STUD HORSE BUTTE"/>
    <x v="0"/>
    <s v="LANCE"/>
    <m/>
    <m/>
    <n v="2108"/>
    <x v="0"/>
    <n v="9956"/>
    <n v="12064"/>
    <n v="12516"/>
    <n v="12468"/>
    <x v="2"/>
    <m/>
    <n v="7.2"/>
    <x v="1"/>
    <n v="6"/>
    <n v="1"/>
    <n v="968"/>
    <n v="45.7"/>
    <x v="1"/>
    <n v="1128"/>
    <n v="976"/>
    <n v="0"/>
    <x v="1"/>
    <n v="4"/>
    <n v="28114"/>
    <x v="0"/>
    <s v="ULTRA RESOURCES INC"/>
    <n v="0.2994"/>
    <n v="8.2290000000000002E-2"/>
    <n v="42.107999999999997"/>
    <n v="1.169006"/>
    <n v="43.658695999999999"/>
    <n v="31.820879999999999"/>
    <n v="15.996639999999998"/>
    <n v="0"/>
    <x v="1"/>
    <n v="8.3280000000000007E-2"/>
    <n v="47.900799999999997"/>
    <n v="-4.6331666133243E-2"/>
    <n v="3128.7"/>
    <n v="-0.79971641375425295"/>
    <n v="6.8577403227984635E-3"/>
    <n v="1.8848478662761711E-3"/>
    <n v="0.99125741181092542"/>
    <n v="0.66430790299953235"/>
    <n v="0.33395350390807665"/>
    <n v="1.7385930923909416E-3"/>
    <x v="1"/>
    <n v="20.399999999999999"/>
    <x v="1"/>
    <n v="2447"/>
    <n v="2.1890000000000001"/>
    <x v="4"/>
    <n v="5020"/>
    <x v="1"/>
    <x v="1"/>
    <n v="0"/>
    <x v="1"/>
    <x v="1"/>
    <x v="1"/>
    <n v="0"/>
    <x v="1"/>
    <x v="1"/>
    <x v="1"/>
    <x v="1"/>
    <x v="0"/>
    <x v="0"/>
    <x v="0"/>
    <x v="0"/>
    <x v="0"/>
    <x v="0"/>
    <x v="0"/>
    <x v="0"/>
    <x v="0"/>
    <m/>
    <x v="0"/>
    <x v="0"/>
    <x v="0"/>
    <x v="0"/>
    <x v="0"/>
    <m/>
    <m/>
    <x v="0"/>
    <s v="ENERGY LABS CASPER ID No C070862-001"/>
    <m/>
    <s v="9956-12064"/>
    <d v="2007-05-29T00:00:00"/>
  </r>
  <r>
    <x v="1"/>
    <s v="T29N R108W S24 fLANCE"/>
    <n v="5433"/>
    <x v="0"/>
    <x v="1"/>
    <s v="JONAH"/>
    <s v="SE SW"/>
    <n v="24"/>
    <n v="29"/>
    <n v="108"/>
    <n v="42.461939999999998"/>
    <n v="-109.6675"/>
    <s v="4903522227"/>
    <s v="14-24 SHB"/>
    <x v="0"/>
    <s v="LANCE"/>
    <m/>
    <m/>
    <n v="2770"/>
    <x v="0"/>
    <n v="9680"/>
    <n v="12450"/>
    <n v="12620"/>
    <m/>
    <x v="1"/>
    <m/>
    <n v="7.18"/>
    <x v="1"/>
    <n v="4"/>
    <n v="1"/>
    <n v="230"/>
    <n v="3"/>
    <x v="1"/>
    <n v="208"/>
    <n v="244"/>
    <n v="0"/>
    <x v="1"/>
    <n v="13"/>
    <n v="802"/>
    <x v="0"/>
    <s v="ULTRA RESOURCES INC"/>
    <n v="0.1996"/>
    <n v="8.2290000000000002E-2"/>
    <n v="10.005000000000001"/>
    <n v="7.6740000000000003E-2"/>
    <n v="10.363629999999999"/>
    <n v="5.86768"/>
    <n v="3.9991599999999994"/>
    <n v="0"/>
    <x v="1"/>
    <n v="0.27066000000000001"/>
    <n v="10.137499999999999"/>
    <n v="1.1030123705376219E-2"/>
    <n v="703"/>
    <n v="-6.5780730897009962E-2"/>
    <n v="1.9259660948914618E-2"/>
    <n v="7.9402680334979166E-3"/>
    <n v="0.97280007101758736"/>
    <n v="0.57880937114673248"/>
    <n v="0.39449173859432796"/>
    <n v="2.6698890258939584E-2"/>
    <x v="1"/>
    <n v="0"/>
    <x v="1"/>
    <n v="536"/>
    <n v="8.5649999999999995"/>
    <x v="4"/>
    <n v="1280"/>
    <x v="1"/>
    <x v="1"/>
    <n v="0"/>
    <x v="1"/>
    <x v="1"/>
    <x v="1"/>
    <n v="0"/>
    <x v="1"/>
    <x v="1"/>
    <x v="1"/>
    <x v="1"/>
    <x v="0"/>
    <x v="0"/>
    <x v="0"/>
    <x v="0"/>
    <x v="0"/>
    <x v="0"/>
    <x v="0"/>
    <x v="0"/>
    <x v="0"/>
    <m/>
    <x v="0"/>
    <x v="0"/>
    <x v="0"/>
    <x v="0"/>
    <x v="0"/>
    <s v="PRODUCED WATER"/>
    <m/>
    <x v="0"/>
    <s v="ENERGY LABS CASPER ID No C05120781-010"/>
    <m/>
    <s v="9680-12450"/>
    <d v="2005-12-29T00:00:00"/>
  </r>
  <r>
    <x v="1"/>
    <s v="T29N R108W S24 fLANCE"/>
    <n v="4755"/>
    <x v="0"/>
    <x v="1"/>
    <s v="JONAH"/>
    <s v="NW SE"/>
    <n v="24"/>
    <n v="29"/>
    <n v="108"/>
    <n v="42.464440000000003"/>
    <n v="-109.66166699999999"/>
    <s v="4903522228"/>
    <s v="10-24 SHB"/>
    <x v="0"/>
    <s v="LANCE"/>
    <m/>
    <m/>
    <n v="2637"/>
    <x v="0"/>
    <n v="9457"/>
    <n v="12094"/>
    <n v="12300"/>
    <m/>
    <x v="2"/>
    <d v="2005-11-29T00:00:00"/>
    <n v="7"/>
    <x v="1"/>
    <n v="80"/>
    <n v="0"/>
    <n v="369"/>
    <n v="0"/>
    <x v="1"/>
    <n v="355"/>
    <n v="549"/>
    <n v="0"/>
    <x v="1"/>
    <n v="100"/>
    <n v="1453"/>
    <x v="0"/>
    <s v="ULTRA RESOURCES INC"/>
    <n v="3.992"/>
    <n v="0"/>
    <n v="16.051499999999997"/>
    <n v="0"/>
    <n v="20.043499999999998"/>
    <n v="10.01455"/>
    <n v="8.9981099999999987"/>
    <n v="0"/>
    <x v="1"/>
    <n v="2.0820000000000003"/>
    <n v="21.094659999999998"/>
    <n v="-2.5551944958160488E-2"/>
    <n v="1453"/>
    <n v="0"/>
    <n v="0.19916681218350091"/>
    <n v="0"/>
    <n v="0.80083318781649904"/>
    <n v="0.47474337107116216"/>
    <n v="0.42655866460990599"/>
    <n v="9.8697964318931922E-2"/>
    <x v="1"/>
    <n v="15"/>
    <x v="1"/>
    <n v="0"/>
    <n v="3.9"/>
    <x v="1"/>
    <n v="0"/>
    <x v="1"/>
    <x v="1"/>
    <n v="0"/>
    <x v="1"/>
    <x v="1"/>
    <x v="1"/>
    <n v="0"/>
    <x v="1"/>
    <x v="1"/>
    <x v="1"/>
    <x v="1"/>
    <x v="0"/>
    <x v="0"/>
    <x v="0"/>
    <x v="0"/>
    <x v="0"/>
    <x v="0"/>
    <x v="0"/>
    <x v="0"/>
    <x v="0"/>
    <m/>
    <x v="0"/>
    <x v="0"/>
    <x v="0"/>
    <x v="0"/>
    <x v="0"/>
    <m/>
    <n v="20051129"/>
    <x v="0"/>
    <s v="SCHLUMBERGER ROCK SPRINGS ID No SWY05329S002"/>
    <m/>
    <s v="9457-12094"/>
    <d v="2005-12-13T00:00:00"/>
  </r>
  <r>
    <x v="1"/>
    <s v="T29N R108W S24 fLANCE"/>
    <n v="5538"/>
    <x v="0"/>
    <x v="1"/>
    <s v="JONAH"/>
    <s v="SW SW"/>
    <n v="24"/>
    <n v="29"/>
    <n v="108"/>
    <n v="42.46228"/>
    <n v="-109.67203000000001"/>
    <s v="4903521580"/>
    <s v="13-24 SRUD HORSE BUTTE"/>
    <x v="0"/>
    <s v="LANCE"/>
    <m/>
    <m/>
    <n v="2690"/>
    <x v="0"/>
    <n v="9295"/>
    <n v="11985"/>
    <n v="12132"/>
    <n v="12010"/>
    <x v="2"/>
    <m/>
    <n v="6.93"/>
    <x v="1"/>
    <n v="64.599999999999994"/>
    <n v="9.1"/>
    <n v="3520"/>
    <n v="38.799999999999997"/>
    <x v="1"/>
    <n v="5280"/>
    <n v="891"/>
    <n v="0"/>
    <x v="1"/>
    <n v="11"/>
    <n v="9590"/>
    <x v="0"/>
    <s v="ULTRA RESOURCES INC"/>
    <n v="3.2235399999999998"/>
    <n v="0.74883900000000003"/>
    <n v="153.12"/>
    <n v="0.99250399999999983"/>
    <n v="158.08488299999996"/>
    <n v="148.94880000000001"/>
    <n v="14.603489999999999"/>
    <n v="0"/>
    <x v="1"/>
    <n v="0.22902000000000003"/>
    <n v="163.78130999999999"/>
    <n v="-1.7698121529650768E-2"/>
    <n v="9814.5"/>
    <n v="1.1569481305882656E-2"/>
    <n v="2.0391197050764181E-2"/>
    <n v="4.7369424943686754E-3"/>
    <n v="0.97487186045486718"/>
    <n v="0.90943710243861164"/>
    <n v="8.9164569510403843E-2"/>
    <n v="1.3983280509845724E-3"/>
    <x v="1"/>
    <n v="20.7"/>
    <x v="1"/>
    <n v="0"/>
    <n v="0"/>
    <x v="1"/>
    <n v="16800"/>
    <x v="1"/>
    <x v="1"/>
    <n v="0"/>
    <x v="1"/>
    <x v="1"/>
    <x v="1"/>
    <n v="0"/>
    <x v="1"/>
    <x v="1"/>
    <x v="1"/>
    <x v="1"/>
    <x v="0"/>
    <x v="0"/>
    <x v="0"/>
    <x v="0"/>
    <x v="0"/>
    <x v="0"/>
    <x v="0"/>
    <x v="0"/>
    <x v="0"/>
    <m/>
    <x v="0"/>
    <x v="0"/>
    <x v="0"/>
    <x v="0"/>
    <x v="0"/>
    <m/>
    <m/>
    <x v="0"/>
    <s v="ENERGY LABS CASPER ID No C07050862-008"/>
    <m/>
    <s v="9295-11985"/>
    <d v="2007-05-30T00:00:00"/>
  </r>
  <r>
    <x v="1"/>
    <s v="T29N R108W S24 fLANCE"/>
    <n v="5874"/>
    <x v="0"/>
    <x v="1"/>
    <s v="JONAH"/>
    <s v="SW SW"/>
    <n v="24"/>
    <n v="29"/>
    <n v="108"/>
    <n v="42.549841999999998"/>
    <n v="-109.672793"/>
    <s v="4903522618"/>
    <s v="13-24 WARBONNET"/>
    <x v="0"/>
    <s v="LANCE"/>
    <m/>
    <m/>
    <n v="4673"/>
    <x v="0"/>
    <n v="8899"/>
    <n v="13572"/>
    <n v="13630"/>
    <n v="13612"/>
    <x v="2"/>
    <m/>
    <n v="6.93"/>
    <x v="1"/>
    <n v="65"/>
    <n v="9"/>
    <n v="3520"/>
    <n v="39"/>
    <x v="1"/>
    <n v="5281"/>
    <n v="891"/>
    <n v="0"/>
    <x v="1"/>
    <n v="11"/>
    <n v="9590"/>
    <x v="0"/>
    <s v="ULTRA RESOURCES INC"/>
    <n v="3.2435"/>
    <n v="0.74060999999999999"/>
    <n v="153.12"/>
    <n v="0.99761999999999995"/>
    <n v="158.10172999999998"/>
    <n v="148.97701000000001"/>
    <n v="14.603489999999999"/>
    <n v="0"/>
    <x v="1"/>
    <n v="0.22902000000000003"/>
    <n v="163.80951999999999"/>
    <n v="-1.7730942922933004E-2"/>
    <n v="9816"/>
    <n v="1.1645882716685561E-2"/>
    <n v="2.0515272034025183E-2"/>
    <n v="4.6843889690517627E-3"/>
    <n v="0.97480033899692309"/>
    <n v="0.90945269847564425"/>
    <n v="8.9149214282539871E-2"/>
    <n v="1.3980872418159827E-3"/>
    <x v="1"/>
    <n v="20.69"/>
    <x v="1"/>
    <n v="9189"/>
    <n v="0.65400000000000003"/>
    <x v="4"/>
    <n v="0"/>
    <x v="1"/>
    <x v="1"/>
    <n v="0"/>
    <x v="1"/>
    <x v="1"/>
    <x v="1"/>
    <n v="0"/>
    <x v="1"/>
    <x v="1"/>
    <x v="1"/>
    <x v="1"/>
    <x v="0"/>
    <x v="0"/>
    <x v="0"/>
    <x v="0"/>
    <x v="0"/>
    <x v="0"/>
    <x v="0"/>
    <x v="0"/>
    <x v="0"/>
    <m/>
    <x v="0"/>
    <x v="0"/>
    <x v="0"/>
    <x v="0"/>
    <x v="0"/>
    <m/>
    <m/>
    <x v="0"/>
    <s v="ENERGY LABS CASPER ID No C07050862-008"/>
    <m/>
    <s v="8899-13572"/>
    <d v="2007-05-28T00:00:00"/>
  </r>
  <r>
    <x v="1"/>
    <s v="T29N R108W S23 fLANCE-MESAVERDE"/>
    <n v="5869"/>
    <x v="0"/>
    <x v="1"/>
    <s v="JONAH"/>
    <s v="NE NE"/>
    <n v="23"/>
    <n v="29"/>
    <n v="108"/>
    <n v="42.47278"/>
    <n v="-109.67778"/>
    <s v="4903521817"/>
    <s v="1-23 STUD HORSE BUTTE"/>
    <x v="0"/>
    <s v="LANCE-MESAVERDE"/>
    <m/>
    <m/>
    <n v="3087"/>
    <x v="0"/>
    <n v="9237"/>
    <n v="12324"/>
    <n v="12485"/>
    <m/>
    <x v="2"/>
    <m/>
    <n v="6.98"/>
    <x v="1"/>
    <n v="38"/>
    <n v="4"/>
    <n v="2001"/>
    <n v="55"/>
    <x v="1"/>
    <n v="2641"/>
    <n v="1122"/>
    <n v="0"/>
    <x v="1"/>
    <n v="124"/>
    <n v="6230"/>
    <x v="0"/>
    <s v="ULTRA RESOURCES INC"/>
    <n v="1.8961999999999999"/>
    <n v="0.32916000000000001"/>
    <n v="87.043499999999995"/>
    <n v="1.4068999999999998"/>
    <n v="90.675759999999983"/>
    <n v="74.502610000000004"/>
    <n v="18.389579999999999"/>
    <n v="0"/>
    <x v="1"/>
    <n v="2.5816800000000004"/>
    <n v="95.473870000000005"/>
    <n v="-2.5775554858744668E-2"/>
    <n v="5985"/>
    <n v="-2.0057306590257881E-2"/>
    <n v="2.0911873250359304E-2"/>
    <n v="3.6300771010907445E-3"/>
    <n v="0.97545804964854999"/>
    <n v="0.78034555423384433"/>
    <n v="0.1926137486623303"/>
    <n v="2.7040697103825374E-2"/>
    <x v="1"/>
    <n v="130.1"/>
    <x v="1"/>
    <n v="5138"/>
    <n v="1.141"/>
    <x v="4"/>
    <n v="9630"/>
    <x v="1"/>
    <x v="1"/>
    <n v="0"/>
    <x v="1"/>
    <x v="1"/>
    <x v="1"/>
    <n v="0"/>
    <x v="1"/>
    <x v="1"/>
    <x v="1"/>
    <x v="1"/>
    <x v="0"/>
    <x v="0"/>
    <x v="0"/>
    <x v="0"/>
    <x v="0"/>
    <x v="0"/>
    <x v="0"/>
    <x v="0"/>
    <x v="0"/>
    <m/>
    <x v="0"/>
    <x v="0"/>
    <x v="0"/>
    <x v="0"/>
    <x v="0"/>
    <m/>
    <m/>
    <x v="0"/>
    <s v="ENERGY LABS CASPER ID No C07051050-001"/>
    <m/>
    <s v="9237-12324"/>
    <d v="2007-05-30T00:00:00"/>
  </r>
  <r>
    <x v="1"/>
    <s v="T29N R108W S23 fLANCE"/>
    <n v="5872"/>
    <x v="0"/>
    <x v="1"/>
    <s v="JONAH"/>
    <s v="NW SE"/>
    <n v="23"/>
    <n v="29"/>
    <n v="108"/>
    <n v="42.465747999999998"/>
    <n v="-109.68210000000001"/>
    <s v="4903522231"/>
    <s v="10-23 STUD HORSE BUTTE"/>
    <x v="0"/>
    <s v="LANCE"/>
    <m/>
    <m/>
    <n v="2883"/>
    <x v="0"/>
    <n v="9463"/>
    <n v="12346"/>
    <n v="12423"/>
    <n v="12384"/>
    <x v="2"/>
    <m/>
    <n v="6.71"/>
    <x v="1"/>
    <n v="47"/>
    <n v="5"/>
    <n v="2260"/>
    <n v="56"/>
    <x v="1"/>
    <n v="3057"/>
    <n v="1220"/>
    <n v="0"/>
    <x v="1"/>
    <n v="45"/>
    <n v="7087"/>
    <x v="0"/>
    <s v="ULTRA RESOURCES INC"/>
    <n v="2.3452999999999999"/>
    <n v="0.41144999999999998"/>
    <n v="98.31"/>
    <n v="1.43248"/>
    <n v="102.49922999999998"/>
    <n v="86.23796999999999"/>
    <n v="19.995799999999999"/>
    <n v="0"/>
    <x v="1"/>
    <n v="0.93690000000000007"/>
    <n v="107.17066999999999"/>
    <n v="-2.2279974378773514E-2"/>
    <n v="6690"/>
    <n v="-2.8816142846773609E-2"/>
    <n v="2.2881147497400715E-2"/>
    <n v="4.0141764967405128E-3"/>
    <n v="0.97310467600585882"/>
    <n v="0.80467883610319879"/>
    <n v="0.18657903323735869"/>
    <n v="8.7421306594425534E-3"/>
    <x v="1"/>
    <n v="154.65"/>
    <x v="1"/>
    <n v="5818"/>
    <n v="0.99399999999999999"/>
    <x v="4"/>
    <n v="11100"/>
    <x v="1"/>
    <x v="1"/>
    <n v="0"/>
    <x v="1"/>
    <x v="1"/>
    <x v="1"/>
    <n v="0"/>
    <x v="1"/>
    <x v="1"/>
    <x v="1"/>
    <x v="1"/>
    <x v="0"/>
    <x v="0"/>
    <x v="0"/>
    <x v="0"/>
    <x v="0"/>
    <x v="0"/>
    <x v="0"/>
    <x v="0"/>
    <x v="0"/>
    <m/>
    <x v="0"/>
    <x v="0"/>
    <x v="0"/>
    <x v="0"/>
    <x v="0"/>
    <m/>
    <m/>
    <x v="0"/>
    <s v="ENERGY LABS CASPER ID No C07050862-005"/>
    <m/>
    <s v="9463-12346"/>
    <d v="2007-05-29T00:00:00"/>
  </r>
  <r>
    <x v="1"/>
    <s v="T29N R108W S23 fLANCE"/>
    <n v="5870"/>
    <x v="0"/>
    <x v="1"/>
    <s v="JONAH"/>
    <s v="SW NW"/>
    <n v="23"/>
    <n v="29"/>
    <n v="108"/>
    <n v="42.469720000000002"/>
    <n v="-109.69163"/>
    <s v="4903521577"/>
    <s v="5-23 STUD HORSE BUTTE"/>
    <x v="0"/>
    <s v="LANCE"/>
    <m/>
    <m/>
    <n v="2418"/>
    <x v="0"/>
    <n v="9426"/>
    <n v="11844"/>
    <n v="12471"/>
    <n v="12395"/>
    <x v="2"/>
    <m/>
    <n v="6.81"/>
    <x v="1"/>
    <n v="38"/>
    <n v="5"/>
    <n v="2128"/>
    <n v="53"/>
    <x v="1"/>
    <n v="2710"/>
    <n v="1122"/>
    <n v="0"/>
    <x v="1"/>
    <n v="46"/>
    <n v="6460"/>
    <x v="0"/>
    <s v="ULTRA RESOURCES INC"/>
    <n v="1.8961999999999999"/>
    <n v="0.41144999999999998"/>
    <n v="92.567999999999998"/>
    <n v="1.3557399999999999"/>
    <n v="96.23138999999999"/>
    <n v="76.449100000000001"/>
    <n v="18.389579999999999"/>
    <n v="0"/>
    <x v="1"/>
    <n v="0.95772000000000013"/>
    <n v="95.796399999999991"/>
    <n v="2.2652450460425499E-3"/>
    <n v="6102"/>
    <n v="-2.8498646712306959E-2"/>
    <n v="1.9704589115879963E-2"/>
    <n v="4.2756318910077053E-3"/>
    <n v="0.97601977899311243"/>
    <n v="0.7980372957647679"/>
    <n v="0.19196525130380682"/>
    <n v="9.9974529314254008E-3"/>
    <x v="1"/>
    <n v="110.5"/>
    <x v="1"/>
    <n v="5297"/>
    <n v="1.103"/>
    <x v="4"/>
    <n v="9960"/>
    <x v="1"/>
    <x v="1"/>
    <n v="0"/>
    <x v="1"/>
    <x v="1"/>
    <x v="1"/>
    <n v="0"/>
    <x v="1"/>
    <x v="1"/>
    <x v="1"/>
    <x v="1"/>
    <x v="0"/>
    <x v="0"/>
    <x v="0"/>
    <x v="0"/>
    <x v="0"/>
    <x v="0"/>
    <x v="0"/>
    <x v="0"/>
    <x v="0"/>
    <m/>
    <x v="0"/>
    <x v="0"/>
    <x v="0"/>
    <x v="0"/>
    <x v="0"/>
    <m/>
    <m/>
    <x v="0"/>
    <s v="ENERGY LABS CASPER ID No C07050862-003"/>
    <m/>
    <s v="9426-11844"/>
    <d v="2007-05-24T00:00:00"/>
  </r>
  <r>
    <x v="1"/>
    <s v="T29N R108W S23 fLANCE"/>
    <n v="5871"/>
    <x v="0"/>
    <x v="1"/>
    <s v="JONAH"/>
    <s v="SW NE"/>
    <n v="23"/>
    <n v="29"/>
    <n v="108"/>
    <n v="42.469226999999997"/>
    <n v="-109.682073"/>
    <s v="4903521600"/>
    <s v="7-23 STUD HORSE BUTTE"/>
    <x v="0"/>
    <s v="LANCE"/>
    <m/>
    <m/>
    <n v="2499"/>
    <x v="0"/>
    <n v="9310"/>
    <n v="11809"/>
    <n v="12698"/>
    <n v="12522"/>
    <x v="2"/>
    <m/>
    <n v="6.87"/>
    <x v="1"/>
    <n v="38"/>
    <n v="3"/>
    <n v="1601"/>
    <n v="57"/>
    <x v="1"/>
    <n v="2015"/>
    <n v="1104"/>
    <n v="0"/>
    <x v="1"/>
    <n v="59"/>
    <n v="5367"/>
    <x v="0"/>
    <s v="ULTRA RESOURCES INC"/>
    <n v="1.8961999999999999"/>
    <n v="0.24687000000000001"/>
    <n v="69.643499999999989"/>
    <n v="1.4580599999999999"/>
    <n v="73.244629999999987"/>
    <n v="56.843150000000001"/>
    <n v="18.094559999999998"/>
    <n v="0"/>
    <x v="1"/>
    <n v="1.22838"/>
    <n v="76.166089999999997"/>
    <n v="-1.9553215458703439E-2"/>
    <n v="4877"/>
    <n v="-4.7832877782116361E-2"/>
    <n v="2.5888587327152861E-2"/>
    <n v="3.3704860001340718E-3"/>
    <n v="0.97074092667271317"/>
    <n v="0.74630521272655592"/>
    <n v="0.23756713781684211"/>
    <n v="1.6127649456602014E-2"/>
    <x v="1"/>
    <n v="87.7"/>
    <x v="1"/>
    <n v="4073"/>
    <n v="1.83"/>
    <x v="4"/>
    <n v="6010"/>
    <x v="1"/>
    <x v="1"/>
    <n v="0"/>
    <x v="1"/>
    <x v="1"/>
    <x v="1"/>
    <n v="0"/>
    <x v="1"/>
    <x v="1"/>
    <x v="1"/>
    <x v="1"/>
    <x v="0"/>
    <x v="0"/>
    <x v="0"/>
    <x v="0"/>
    <x v="0"/>
    <x v="0"/>
    <x v="0"/>
    <x v="0"/>
    <x v="0"/>
    <m/>
    <x v="0"/>
    <x v="0"/>
    <x v="0"/>
    <x v="0"/>
    <x v="0"/>
    <m/>
    <m/>
    <x v="0"/>
    <s v="ENERGY LABS CASPER ID No C07050862-004"/>
    <m/>
    <s v="9310-11809"/>
    <d v="2007-05-29T00:00:00"/>
  </r>
  <r>
    <x v="1"/>
    <s v="T29N R108W S23 fLANCE"/>
    <n v="4753"/>
    <x v="0"/>
    <x v="1"/>
    <s v="JONAH"/>
    <s v="SE NW"/>
    <n v="23"/>
    <n v="29"/>
    <n v="108"/>
    <n v="42.470035000000003"/>
    <n v="-109.688151"/>
    <s v="4903522255"/>
    <s v="6-23 SHB"/>
    <x v="0"/>
    <s v="LANCE"/>
    <m/>
    <m/>
    <n v="3561"/>
    <x v="0"/>
    <n v="8810"/>
    <n v="12371"/>
    <n v="12457"/>
    <m/>
    <x v="1"/>
    <d v="2005-11-29T00:00:00"/>
    <n v="7.8"/>
    <x v="1"/>
    <n v="80"/>
    <n v="0"/>
    <n v="636"/>
    <n v="0"/>
    <x v="1"/>
    <n v="746"/>
    <n v="671"/>
    <n v="0"/>
    <x v="1"/>
    <n v="50"/>
    <n v="2182"/>
    <x v="0"/>
    <s v="ULTRA RESOURCES INC"/>
    <n v="3.992"/>
    <n v="0"/>
    <n v="27.665999999999997"/>
    <n v="0"/>
    <n v="31.657999999999998"/>
    <n v="21.04466"/>
    <n v="10.997689999999999"/>
    <n v="0"/>
    <x v="1"/>
    <n v="1.0410000000000001"/>
    <n v="33.083349999999996"/>
    <n v="-2.2016068555876549E-2"/>
    <n v="2183"/>
    <n v="2.290950744558992E-4"/>
    <n v="0.12609766883568135"/>
    <n v="0"/>
    <n v="0.87390233116431859"/>
    <n v="0.63611030926432788"/>
    <n v="0.33242371162533418"/>
    <n v="3.1465979110337987E-2"/>
    <x v="1"/>
    <n v="20"/>
    <x v="1"/>
    <n v="0"/>
    <n v="3"/>
    <x v="1"/>
    <n v="0"/>
    <x v="1"/>
    <x v="1"/>
    <n v="0"/>
    <x v="1"/>
    <x v="1"/>
    <x v="1"/>
    <n v="0"/>
    <x v="1"/>
    <x v="1"/>
    <x v="1"/>
    <x v="1"/>
    <x v="0"/>
    <x v="0"/>
    <x v="0"/>
    <x v="0"/>
    <x v="0"/>
    <x v="0"/>
    <x v="0"/>
    <x v="0"/>
    <x v="0"/>
    <m/>
    <x v="0"/>
    <x v="0"/>
    <x v="0"/>
    <x v="0"/>
    <x v="0"/>
    <s v="PRODUCED WATER UNFILTERED"/>
    <n v="20051129"/>
    <x v="0"/>
    <s v="SCHLUMBERGER ROCK SPRINGS ID No SWY05329S002"/>
    <m/>
    <s v="8810-12371"/>
    <d v="2005-12-13T00:00:00"/>
  </r>
  <r>
    <x v="1"/>
    <s v="T29N R108W S22 fLANCE"/>
    <n v="5116"/>
    <x v="0"/>
    <x v="1"/>
    <s v="JONAH"/>
    <s v="NE SE"/>
    <n v="22"/>
    <n v="29"/>
    <n v="108"/>
    <n v="42.466149999999999"/>
    <n v="-109.69656000000001"/>
    <s v="4903521610"/>
    <s v="9-22 STUD HORSE BUTTE"/>
    <x v="0"/>
    <s v="LANCE"/>
    <m/>
    <m/>
    <n v="10"/>
    <x v="0"/>
    <n v="8990"/>
    <n v="9000"/>
    <n v="11640"/>
    <n v="11602"/>
    <x v="2"/>
    <d v="1998-02-21T00:00:00"/>
    <n v="8.48"/>
    <x v="1"/>
    <n v="7"/>
    <n v="2"/>
    <n v="1139"/>
    <n v="33"/>
    <x v="1"/>
    <n v="1023"/>
    <n v="1531"/>
    <n v="5"/>
    <x v="1"/>
    <n v="72"/>
    <n v="2751"/>
    <x v="0"/>
    <s v="SNYDER OIL CORPORATION"/>
    <n v="0.3493"/>
    <n v="0.16458"/>
    <n v="49.546499999999995"/>
    <n v="0.84414"/>
    <n v="50.904519999999998"/>
    <n v="28.858829999999998"/>
    <n v="25.093089999999997"/>
    <n v="0.16664999999999999"/>
    <x v="1"/>
    <n v="1.4990400000000002"/>
    <n v="55.617609999999992"/>
    <n v="-4.4245172341183886E-2"/>
    <n v="3812"/>
    <n v="0.16166387322870637"/>
    <n v="6.8618660975489016E-3"/>
    <n v="3.2331117158161987E-3"/>
    <n v="0.9899050221866349"/>
    <n v="0.51887936213008801"/>
    <n v="0.45117167026774435"/>
    <n v="2.695261446869077E-2"/>
    <x v="1"/>
    <n v="7.8"/>
    <x v="1"/>
    <n v="0"/>
    <n v="0"/>
    <x v="1"/>
    <n v="5130"/>
    <x v="2"/>
    <x v="1"/>
    <n v="97.74"/>
    <x v="1"/>
    <x v="1"/>
    <x v="1"/>
    <n v="0"/>
    <x v="1"/>
    <x v="1"/>
    <x v="1"/>
    <x v="1"/>
    <x v="0"/>
    <x v="0"/>
    <x v="0"/>
    <x v="0"/>
    <x v="0"/>
    <x v="0"/>
    <x v="0"/>
    <x v="0"/>
    <x v="0"/>
    <m/>
    <x v="0"/>
    <x v="0"/>
    <x v="0"/>
    <x v="0"/>
    <x v="0"/>
    <m/>
    <n v="19980221"/>
    <x v="0"/>
    <s v="BEUERMAN &amp; ASSSOCIATES BUTTE MT ID No 98-073"/>
    <m/>
    <s v="8990-9000"/>
    <d v="1998-02-23T00:00:00"/>
  </r>
  <r>
    <x v="1"/>
    <s v="T29N R108W S22 fLANCE"/>
    <n v="4461"/>
    <x v="0"/>
    <x v="1"/>
    <s v="JONAH"/>
    <s v="SE SE"/>
    <n v="22"/>
    <n v="29"/>
    <n v="108"/>
    <n v="42.46264"/>
    <n v="-109.696989"/>
    <s v="4903522338"/>
    <s v="SHB 16-22"/>
    <x v="0"/>
    <s v="LANCE"/>
    <m/>
    <m/>
    <m/>
    <x v="0"/>
    <s v="8818"/>
    <m/>
    <n v="11760"/>
    <n v="11745"/>
    <x v="2"/>
    <d v="2003-11-08T00:00:00"/>
    <n v="7.43"/>
    <x v="1"/>
    <n v="962"/>
    <n v="0.66"/>
    <n v="1242"/>
    <n v="15"/>
    <x v="1"/>
    <n v="2949"/>
    <n v="1058"/>
    <n v="0"/>
    <x v="0"/>
    <n v="9"/>
    <n v="7055"/>
    <x v="0"/>
    <s v="BP AMERICA PRODUCTION COMPANY"/>
    <n v="48.003799999999998"/>
    <n v="5.4311400000000003E-2"/>
    <n v="54.026999999999994"/>
    <n v="0.38369999999999999"/>
    <n v="102.46881139999999"/>
    <n v="83.191289999999995"/>
    <n v="17.340619999999998"/>
    <n v="0"/>
    <x v="1"/>
    <n v="0.18738000000000002"/>
    <n v="100.71929"/>
    <n v="8.6103535981954492E-3"/>
    <n v="6235.66"/>
    <n v="-6.1647803796049269E-2"/>
    <n v="0.46847230239268689"/>
    <n v="5.3002859365654752E-4"/>
    <n v="0.53099766901365653"/>
    <n v="0.82597176767230973"/>
    <n v="0.17216781412974613"/>
    <n v="1.8604181979440088E-3"/>
    <x v="0"/>
    <n v="0.45"/>
    <x v="0"/>
    <m/>
    <m/>
    <x v="0"/>
    <n v="9770"/>
    <x v="2"/>
    <x v="0"/>
    <m/>
    <x v="0"/>
    <x v="0"/>
    <x v="0"/>
    <n v="1.7"/>
    <x v="0"/>
    <x v="0"/>
    <x v="0"/>
    <x v="0"/>
    <x v="0"/>
    <x v="0"/>
    <x v="0"/>
    <x v="0"/>
    <x v="0"/>
    <x v="0"/>
    <x v="0"/>
    <x v="0"/>
    <x v="0"/>
    <m/>
    <x v="0"/>
    <x v="0"/>
    <x v="0"/>
    <x v="0"/>
    <x v="0"/>
    <m/>
    <n v="20031108"/>
    <x v="0"/>
    <s v="WYOMING ANALYTICAL LABS ROCK SPRINGS ID No RS-6474"/>
    <m/>
    <m/>
    <d v="2003-11-19T00:00:00"/>
  </r>
  <r>
    <x v="1"/>
    <s v="T29N R108W S22 fLANCE"/>
    <n v="5863"/>
    <x v="0"/>
    <x v="1"/>
    <s v="JONAH"/>
    <s v="SE NW"/>
    <n v="22"/>
    <n v="29"/>
    <n v="108"/>
    <n v="42.470039999999997"/>
    <n v="-109.706802"/>
    <s v="4903524631"/>
    <s v="44-22 STUD HORSE BUTTE"/>
    <x v="0"/>
    <s v="LANCE"/>
    <m/>
    <m/>
    <n v="2740"/>
    <x v="0"/>
    <n v="8770"/>
    <n v="11510"/>
    <n v="11533"/>
    <n v="11540"/>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770-11510"/>
    <d v="2007-10-10T00:00:00"/>
  </r>
  <r>
    <x v="1"/>
    <s v="T29N R108W S22 fLANCE"/>
    <n v="4373"/>
    <x v="0"/>
    <x v="1"/>
    <s v="JONAH"/>
    <s v="SW SE"/>
    <n v="22"/>
    <n v="29"/>
    <n v="108"/>
    <n v="42.462546000000003"/>
    <n v="-109.701498"/>
    <s v="4903521547"/>
    <s v="SHB 15-22"/>
    <x v="0"/>
    <s v="LANCE"/>
    <m/>
    <m/>
    <m/>
    <x v="0"/>
    <s v="8557"/>
    <m/>
    <n v="11000"/>
    <m/>
    <x v="2"/>
    <d v="2004-07-06T00:00:00"/>
    <n v="7.66"/>
    <x v="1"/>
    <n v="16"/>
    <n v="1.1000000000000001"/>
    <n v="844"/>
    <n v="24"/>
    <x v="1"/>
    <n v="750"/>
    <n v="1063"/>
    <m/>
    <x v="0"/>
    <n v="68"/>
    <n v="2736"/>
    <x v="0"/>
    <s v="BP AMERICA PRODUCTION COMPANY"/>
    <n v="0.7984"/>
    <n v="9.0519000000000016E-2"/>
    <n v="36.713999999999999"/>
    <n v="0.61392000000000002"/>
    <n v="38.216839"/>
    <n v="21.157499999999999"/>
    <n v="17.422569999999997"/>
    <n v="0"/>
    <x v="1"/>
    <n v="1.4157600000000001"/>
    <n v="39.995829999999991"/>
    <n v="-2.2745560568966018E-2"/>
    <n v="2766.1"/>
    <n v="5.4706384834881062E-3"/>
    <n v="2.0891314428176544E-2"/>
    <n v="2.3685632398849107E-3"/>
    <n v="0.97674012233193852"/>
    <n v="0.52899264748350028"/>
    <n v="0.43560966230729553"/>
    <n v="3.5397690209204323E-2"/>
    <x v="0"/>
    <n v="6"/>
    <x v="0"/>
    <m/>
    <m/>
    <x v="0"/>
    <n v="4210"/>
    <x v="0"/>
    <x v="0"/>
    <m/>
    <x v="0"/>
    <x v="0"/>
    <x v="0"/>
    <n v="0.6"/>
    <x v="0"/>
    <x v="0"/>
    <x v="0"/>
    <x v="0"/>
    <x v="0"/>
    <x v="0"/>
    <x v="0"/>
    <x v="0"/>
    <x v="0"/>
    <x v="0"/>
    <x v="0"/>
    <x v="0"/>
    <x v="0"/>
    <m/>
    <x v="0"/>
    <x v="0"/>
    <x v="0"/>
    <x v="0"/>
    <x v="0"/>
    <m/>
    <n v="200476"/>
    <x v="0"/>
    <s v="WYOMING ANALYTICAL LABS ROCK SPRINGS ID No RS-6881 - C9738-C9740"/>
    <m/>
    <m/>
    <d v="2004-07-13T00:00:00"/>
  </r>
  <r>
    <x v="1"/>
    <s v="T29N R108W S22 fLANCE"/>
    <n v="5860"/>
    <x v="0"/>
    <x v="1"/>
    <s v="JONAH"/>
    <s v="SE NW"/>
    <n v="22"/>
    <n v="29"/>
    <n v="108"/>
    <n v="42.470067999999998"/>
    <n v="-109.706765"/>
    <s v="4903524651"/>
    <s v="37-22 STUD HORSE BUTTE"/>
    <x v="0"/>
    <s v="LANCE"/>
    <m/>
    <m/>
    <n v="2950"/>
    <x v="0"/>
    <n v="8268"/>
    <n v="11218"/>
    <n v="11375"/>
    <n v="11362"/>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268-11218"/>
    <d v="2007-10-10T00:00:00"/>
  </r>
  <r>
    <x v="1"/>
    <s v="T29N R108W S22 fLANCE"/>
    <n v="5864"/>
    <x v="0"/>
    <x v="1"/>
    <s v="JONAH"/>
    <s v="NW SE"/>
    <n v="22"/>
    <n v="29"/>
    <n v="108"/>
    <n v="42.466254999999997"/>
    <n v="-109.70119800000001"/>
    <s v="4903524828"/>
    <s v="51-22 STUD HORSE BUTTE"/>
    <x v="0"/>
    <s v="LANCE"/>
    <m/>
    <m/>
    <n v="2984"/>
    <x v="0"/>
    <n v="8250"/>
    <n v="11234"/>
    <n v="11444"/>
    <n v="11406"/>
    <x v="2"/>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2"/>
    <x v="1"/>
    <n v="0"/>
    <x v="1"/>
    <x v="1"/>
    <x v="1"/>
    <n v="0"/>
    <x v="1"/>
    <x v="1"/>
    <x v="1"/>
    <x v="1"/>
    <x v="0"/>
    <x v="0"/>
    <x v="0"/>
    <x v="0"/>
    <x v="0"/>
    <x v="0"/>
    <x v="0"/>
    <x v="0"/>
    <x v="0"/>
    <m/>
    <x v="0"/>
    <x v="0"/>
    <x v="0"/>
    <x v="0"/>
    <x v="0"/>
    <m/>
    <m/>
    <x v="0"/>
    <s v="WYOMING ANALYTICAL LABS ROCK SPRINGS ID No D8340"/>
    <m/>
    <s v="8250-11234"/>
    <d v="2007-10-10T00:00:00"/>
  </r>
  <r>
    <x v="1"/>
    <s v="T29N R108W S22 fLANCE"/>
    <n v="5861"/>
    <x v="0"/>
    <x v="1"/>
    <s v="JONAH"/>
    <s v="SE NW"/>
    <n v="22"/>
    <n v="29"/>
    <n v="108"/>
    <n v="42.470053999999998"/>
    <n v="-109.706784"/>
    <s v="4903524633"/>
    <s v="42-22 STUD HORSE BUTTE"/>
    <x v="0"/>
    <s v="LANCE"/>
    <m/>
    <m/>
    <n v="3172"/>
    <x v="0"/>
    <n v="8244"/>
    <n v="11416"/>
    <n v="11571"/>
    <n v="11558"/>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244-11416"/>
    <d v="2007-10-10T00:00:00"/>
  </r>
  <r>
    <x v="1"/>
    <s v="T29N R108W S22 fLANCE"/>
    <n v="5867"/>
    <x v="0"/>
    <x v="1"/>
    <s v="JONAH"/>
    <s v="SE SE"/>
    <n v="22"/>
    <n v="29"/>
    <n v="108"/>
    <n v="42.463133999999997"/>
    <n v="-109.696635"/>
    <s v="4903524764"/>
    <s v="65-22 STUD HORSE BUTTE"/>
    <x v="0"/>
    <s v="LANCE"/>
    <m/>
    <m/>
    <n v="2900"/>
    <x v="0"/>
    <n v="8208"/>
    <n v="11108"/>
    <n v="11230"/>
    <m/>
    <x v="2"/>
    <m/>
    <n v="7.38"/>
    <x v="1"/>
    <n v="14"/>
    <n v="0"/>
    <n v="1150"/>
    <n v="28"/>
    <x v="1"/>
    <n v="1020"/>
    <n v="1300"/>
    <n v="0"/>
    <x v="1"/>
    <n v="7"/>
    <n v="3000"/>
    <x v="0"/>
    <s v="BP AMERICA PRODUCTION COMPANY"/>
    <n v="0.6986"/>
    <n v="0"/>
    <n v="50.024999999999999"/>
    <n v="0.71623999999999999"/>
    <n v="51.439839999999997"/>
    <n v="28.7742"/>
    <n v="21.306999999999999"/>
    <n v="0"/>
    <x v="1"/>
    <n v="0.14574000000000001"/>
    <n v="50.226939999999999"/>
    <n v="1.1930150635241893E-2"/>
    <n v="3519"/>
    <n v="7.9613437643810403E-2"/>
    <n v="1.3580913159916518E-2"/>
    <n v="0"/>
    <n v="0.9864190868400835"/>
    <n v="0.57288379503111275"/>
    <n v="0.42421457488750058"/>
    <n v="2.9016300813866028E-3"/>
    <x v="1"/>
    <n v="26"/>
    <x v="1"/>
    <n v="0"/>
    <n v="0"/>
    <x v="1"/>
    <n v="4910"/>
    <x v="2"/>
    <x v="1"/>
    <n v="0"/>
    <x v="1"/>
    <x v="1"/>
    <x v="1"/>
    <n v="0"/>
    <x v="1"/>
    <x v="1"/>
    <x v="1"/>
    <x v="1"/>
    <x v="0"/>
    <x v="0"/>
    <x v="0"/>
    <x v="0"/>
    <x v="0"/>
    <x v="0"/>
    <x v="0"/>
    <x v="0"/>
    <x v="0"/>
    <m/>
    <x v="0"/>
    <x v="0"/>
    <x v="0"/>
    <x v="0"/>
    <x v="0"/>
    <m/>
    <m/>
    <x v="0"/>
    <s v="WYOMING ANALYTICAL LABS ROCK SPRINGS ID No D8340"/>
    <m/>
    <s v="8208-11108"/>
    <d v="2007-10-10T00:00:00"/>
  </r>
  <r>
    <x v="1"/>
    <s v="T29N R108W S22 fLANCE"/>
    <n v="5866"/>
    <x v="0"/>
    <x v="1"/>
    <s v="JONAH"/>
    <s v="NW SE"/>
    <n v="22"/>
    <n v="29"/>
    <n v="108"/>
    <n v="42.466228000000001"/>
    <n v="-109.701123"/>
    <s v="4903524826"/>
    <s v="61-22 STUD HORSE BUTTE"/>
    <x v="0"/>
    <s v="LANCE"/>
    <m/>
    <m/>
    <n v="3194"/>
    <x v="0"/>
    <n v="8200"/>
    <n v="11394"/>
    <n v="11490"/>
    <n v="11451"/>
    <x v="2"/>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2"/>
    <x v="1"/>
    <n v="0"/>
    <x v="1"/>
    <x v="1"/>
    <x v="1"/>
    <n v="0"/>
    <x v="1"/>
    <x v="1"/>
    <x v="1"/>
    <x v="1"/>
    <x v="0"/>
    <x v="0"/>
    <x v="0"/>
    <x v="0"/>
    <x v="0"/>
    <x v="0"/>
    <x v="0"/>
    <x v="0"/>
    <x v="0"/>
    <m/>
    <x v="0"/>
    <x v="0"/>
    <x v="0"/>
    <x v="0"/>
    <x v="0"/>
    <m/>
    <m/>
    <x v="0"/>
    <s v="WYOMING ANALYTICAL LABS ROCK SPRINGS ID No D8340"/>
    <m/>
    <s v="8200-11394"/>
    <d v="2007-10-10T00:00:00"/>
  </r>
  <r>
    <x v="1"/>
    <s v="T29N R108W S22 fLANCE"/>
    <n v="5868"/>
    <x v="0"/>
    <x v="1"/>
    <s v="JONAH"/>
    <s v="SE SE"/>
    <n v="22"/>
    <n v="29"/>
    <n v="108"/>
    <n v="42.463133999999997"/>
    <n v="-109.696609"/>
    <s v="4903524765"/>
    <s v="80-22 STUD HORSE BUTTE"/>
    <x v="0"/>
    <s v="LANCE"/>
    <m/>
    <m/>
    <n v="3124"/>
    <x v="0"/>
    <n v="8196"/>
    <n v="11320"/>
    <n v="11433"/>
    <n v="11395"/>
    <x v="2"/>
    <m/>
    <n v="7.38"/>
    <x v="1"/>
    <n v="14"/>
    <n v="0"/>
    <n v="1150"/>
    <n v="28"/>
    <x v="1"/>
    <n v="1020"/>
    <n v="1300"/>
    <n v="0"/>
    <x v="1"/>
    <n v="7"/>
    <n v="3000"/>
    <x v="0"/>
    <s v="BP AMERICA PRODUCTION COMPANY"/>
    <n v="0.6986"/>
    <n v="0"/>
    <n v="50.024999999999999"/>
    <n v="0.71623999999999999"/>
    <n v="51.439839999999997"/>
    <n v="28.7742"/>
    <n v="21.306999999999999"/>
    <n v="0"/>
    <x v="1"/>
    <n v="0.14574000000000001"/>
    <n v="50.226939999999999"/>
    <n v="1.1930150635241893E-2"/>
    <n v="3519"/>
    <n v="7.9613437643810403E-2"/>
    <n v="1.3580913159916518E-2"/>
    <n v="0"/>
    <n v="0.9864190868400835"/>
    <n v="0.57288379503111275"/>
    <n v="0.42421457488750058"/>
    <n v="2.9016300813866028E-3"/>
    <x v="1"/>
    <n v="26"/>
    <x v="1"/>
    <n v="0"/>
    <n v="0"/>
    <x v="1"/>
    <n v="4910"/>
    <x v="2"/>
    <x v="1"/>
    <n v="0"/>
    <x v="1"/>
    <x v="1"/>
    <x v="1"/>
    <n v="0"/>
    <x v="1"/>
    <x v="1"/>
    <x v="1"/>
    <x v="1"/>
    <x v="0"/>
    <x v="0"/>
    <x v="0"/>
    <x v="0"/>
    <x v="0"/>
    <x v="0"/>
    <x v="0"/>
    <x v="0"/>
    <x v="0"/>
    <m/>
    <x v="0"/>
    <x v="0"/>
    <x v="0"/>
    <x v="0"/>
    <x v="0"/>
    <m/>
    <m/>
    <x v="0"/>
    <s v="WYOMING ANALYTICAL LABS ROCK SPRINGS ID No D8339"/>
    <m/>
    <s v="8196-11320"/>
    <d v="2007-10-10T00:00:00"/>
  </r>
  <r>
    <x v="1"/>
    <s v="T29N R108W S22 fLANCE"/>
    <n v="5862"/>
    <x v="0"/>
    <x v="1"/>
    <s v="JONAH"/>
    <s v="SE NW"/>
    <n v="22"/>
    <n v="29"/>
    <n v="108"/>
    <n v="42.470025999999997"/>
    <n v="-109.70681999999999"/>
    <s v="4903524632"/>
    <s v="43-22 STUD HORSE BUTTE"/>
    <x v="0"/>
    <s v="LANCE"/>
    <m/>
    <m/>
    <n v="3282"/>
    <x v="0"/>
    <n v="8176"/>
    <n v="11458"/>
    <n v="11497"/>
    <n v="11484"/>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176-11458"/>
    <d v="2007-10-10T00:00:00"/>
  </r>
  <r>
    <x v="1"/>
    <s v="T29N R108W S22 fLANCE"/>
    <n v="5865"/>
    <x v="0"/>
    <x v="1"/>
    <s v="JONAH"/>
    <s v="NW SE"/>
    <n v="22"/>
    <n v="29"/>
    <n v="108"/>
    <n v="42.466240999999997"/>
    <n v="-109.701216"/>
    <s v="4903524827"/>
    <s v="52-22 STUD HORSE BUTTE"/>
    <x v="0"/>
    <s v="LANCE"/>
    <m/>
    <m/>
    <n v="3196"/>
    <x v="0"/>
    <n v="8164"/>
    <n v="11360"/>
    <n v="11445"/>
    <n v="11416"/>
    <x v="2"/>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2"/>
    <x v="1"/>
    <n v="0"/>
    <x v="1"/>
    <x v="1"/>
    <x v="1"/>
    <n v="0"/>
    <x v="1"/>
    <x v="1"/>
    <x v="1"/>
    <x v="1"/>
    <x v="0"/>
    <x v="0"/>
    <x v="0"/>
    <x v="0"/>
    <x v="0"/>
    <x v="0"/>
    <x v="0"/>
    <x v="0"/>
    <x v="0"/>
    <m/>
    <x v="0"/>
    <x v="0"/>
    <x v="0"/>
    <x v="0"/>
    <x v="0"/>
    <m/>
    <m/>
    <x v="0"/>
    <s v="WYOMING ANALYTICAL LABS ROCK SPRINGS ID No D8340"/>
    <m/>
    <s v="8164-11360"/>
    <d v="2007-10-10T00:00:00"/>
  </r>
  <r>
    <x v="1"/>
    <s v="T29N R108W S22 fLANCE"/>
    <n v="4191"/>
    <x v="0"/>
    <x v="1"/>
    <s v="JONAH"/>
    <s v="NW NW"/>
    <n v="22"/>
    <n v="29"/>
    <n v="108"/>
    <n v="42.473326"/>
    <n v="-109.710886"/>
    <s v="4903523125"/>
    <s v="SHB 3-22A"/>
    <x v="0"/>
    <s v="LANCE"/>
    <m/>
    <m/>
    <s v=""/>
    <x v="0"/>
    <m/>
    <m/>
    <n v="11156"/>
    <m/>
    <x v="2"/>
    <d v="2004-03-25T00:00:00"/>
    <n v="8.32"/>
    <x v="1"/>
    <n v="213"/>
    <n v="4.0999999999999996"/>
    <n v="1270"/>
    <n v="40.6"/>
    <x v="1"/>
    <n v="1849"/>
    <n v="903"/>
    <n v="52"/>
    <x v="0"/>
    <n v="117"/>
    <n v="4675"/>
    <x v="0"/>
    <s v="BP AMERICAN PRODUCTION COMPANY"/>
    <n v="10.6287"/>
    <n v="0.33738899999999999"/>
    <n v="55.244999999999997"/>
    <n v="1.038548"/>
    <n v="67.249637000000007"/>
    <n v="52.160289999999996"/>
    <n v="14.800169999999998"/>
    <n v="1.7331599999999998"/>
    <x v="1"/>
    <n v="2.43594"/>
    <n v="71.129559999999998"/>
    <n v="-2.8038340184905038E-2"/>
    <n v="4448.7"/>
    <n v="-2.4803533654109644E-2"/>
    <n v="0.15804843675215674"/>
    <n v="5.0169638833886931E-3"/>
    <n v="0.83693459936445447"/>
    <n v="0.73331382901848396"/>
    <n v="0.20807340858006149"/>
    <n v="3.4246521418099592E-2"/>
    <x v="0"/>
    <n v="7.8"/>
    <x v="0"/>
    <m/>
    <m/>
    <x v="0"/>
    <n v="5590"/>
    <x v="2"/>
    <x v="0"/>
    <m/>
    <x v="0"/>
    <x v="0"/>
    <x v="0"/>
    <n v="0.6"/>
    <x v="0"/>
    <x v="0"/>
    <x v="0"/>
    <x v="0"/>
    <x v="0"/>
    <x v="0"/>
    <x v="0"/>
    <x v="0"/>
    <x v="0"/>
    <x v="0"/>
    <x v="0"/>
    <x v="0"/>
    <x v="0"/>
    <m/>
    <x v="0"/>
    <x v="0"/>
    <x v="0"/>
    <x v="0"/>
    <x v="0"/>
    <m/>
    <n v="20040325"/>
    <x v="0"/>
    <s v="WYOMING ANALYTICAL LABS ROCK SPRINGS ID No RS-6697"/>
    <m/>
    <m/>
    <d v="2004-04-06T00:00:00"/>
  </r>
  <r>
    <x v="1"/>
    <s v="T29N R108W S22 fLANCE"/>
    <n v="3182"/>
    <x v="0"/>
    <x v="1"/>
    <s v="JONAH"/>
    <s v="NE NW"/>
    <n v="22"/>
    <n v="29"/>
    <n v="108"/>
    <n v="42.473329999999997"/>
    <n v="-109.70639"/>
    <s v="4903521991"/>
    <s v="STUD HORSE 3-22"/>
    <x v="0"/>
    <s v="LANCE"/>
    <m/>
    <m/>
    <s v=""/>
    <x v="0"/>
    <m/>
    <m/>
    <n v="11960"/>
    <m/>
    <x v="2"/>
    <d v="2000-12-14T00:00:00"/>
    <n v="6.97"/>
    <x v="1"/>
    <n v="4870"/>
    <n v="1.08"/>
    <n v="1110"/>
    <n v="57.9"/>
    <x v="1"/>
    <n v="9700"/>
    <n v="472"/>
    <m/>
    <x v="0"/>
    <n v="21"/>
    <n v="16800"/>
    <x v="0"/>
    <s v="BP AMOCO PRODUCTION COMPANY"/>
    <n v="243.01300000000001"/>
    <n v="8.8873200000000013E-2"/>
    <n v="48.284999999999997"/>
    <n v="1.4810819999999998"/>
    <n v="292.86795519999998"/>
    <n v="273.637"/>
    <n v="7.7360799999999994"/>
    <n v="0"/>
    <x v="1"/>
    <n v="0.43722000000000005"/>
    <n v="281.81030000000004"/>
    <n v="1.9241471379757791E-2"/>
    <n v="16231.98"/>
    <n v="-1.7196062724668653E-2"/>
    <n v="0.82976985254001601"/>
    <n v="3.0345825967647557E-4"/>
    <n v="0.16992668920030757"/>
    <n v="0.97099715659789565"/>
    <n v="2.7451374204562423E-2"/>
    <n v="1.5514691975417505E-3"/>
    <x v="0"/>
    <m/>
    <x v="0"/>
    <m/>
    <m/>
    <x v="0"/>
    <n v="16800"/>
    <x v="0"/>
    <x v="0"/>
    <m/>
    <x v="0"/>
    <x v="0"/>
    <x v="0"/>
    <m/>
    <x v="0"/>
    <x v="0"/>
    <x v="0"/>
    <x v="0"/>
    <x v="0"/>
    <x v="0"/>
    <x v="0"/>
    <x v="0"/>
    <x v="0"/>
    <x v="0"/>
    <x v="0"/>
    <x v="0"/>
    <x v="0"/>
    <m/>
    <x v="0"/>
    <x v="0"/>
    <x v="0"/>
    <x v="0"/>
    <x v="0"/>
    <m/>
    <n v="20001214"/>
    <x v="0"/>
    <s v="WYOMING ANALYTICAL LABS ROCK SPRINGS REQUEST No RS-3796 - LAB No A695"/>
    <m/>
    <m/>
    <d v="2000-12-27T00:00:00"/>
  </r>
  <r>
    <x v="1"/>
    <s v="T29N R108W S21 fLANCE"/>
    <n v="5855"/>
    <x v="0"/>
    <x v="1"/>
    <s v="JONAH"/>
    <s v="SE SW"/>
    <n v="21"/>
    <n v="29"/>
    <n v="108"/>
    <n v="42.462246"/>
    <n v="-109.726966"/>
    <s v="4903522364"/>
    <s v="14-21 STUD HORSE BUTTE"/>
    <x v="0"/>
    <s v="LANCE"/>
    <m/>
    <m/>
    <n v="2781"/>
    <x v="0"/>
    <n v="9283"/>
    <n v="12064"/>
    <n v="11800"/>
    <n v="12215"/>
    <x v="2"/>
    <m/>
    <n v="6.81"/>
    <x v="1"/>
    <n v="22"/>
    <n v="2"/>
    <n v="1425"/>
    <n v="31"/>
    <x v="1"/>
    <n v="1598"/>
    <n v="1007"/>
    <n v="0"/>
    <x v="1"/>
    <n v="15"/>
    <n v="4440"/>
    <x v="0"/>
    <s v="ULTRA RESOURCES INC"/>
    <n v="1.0977999999999999"/>
    <n v="0.16458"/>
    <n v="61.987499999999997"/>
    <n v="0.79297999999999991"/>
    <n v="64.04285999999999"/>
    <n v="45.07958"/>
    <n v="16.504729999999999"/>
    <n v="0"/>
    <x v="1"/>
    <n v="0.31230000000000002"/>
    <n v="61.896610000000003"/>
    <n v="1.7041917041575511E-2"/>
    <n v="4100"/>
    <n v="-3.9812646370023422E-2"/>
    <n v="1.7141645454309819E-2"/>
    <n v="2.5698415092642651E-3"/>
    <n v="0.98028851303642606"/>
    <n v="0.72830450649882117"/>
    <n v="0.26664998293121378"/>
    <n v="5.0455105699649784E-3"/>
    <x v="1"/>
    <n v="3.88"/>
    <x v="1"/>
    <n v="3408"/>
    <n v="1.6479999999999999"/>
    <x v="4"/>
    <n v="6670"/>
    <x v="1"/>
    <x v="1"/>
    <n v="0"/>
    <x v="1"/>
    <x v="1"/>
    <x v="1"/>
    <n v="0"/>
    <x v="1"/>
    <x v="1"/>
    <x v="1"/>
    <x v="1"/>
    <x v="0"/>
    <x v="0"/>
    <x v="0"/>
    <x v="0"/>
    <x v="0"/>
    <x v="0"/>
    <x v="0"/>
    <x v="0"/>
    <x v="0"/>
    <m/>
    <x v="0"/>
    <x v="0"/>
    <x v="0"/>
    <x v="0"/>
    <x v="0"/>
    <m/>
    <m/>
    <x v="0"/>
    <s v="ENERGY LABS CASPER ID No C07051050-002"/>
    <m/>
    <s v="9283-12064"/>
    <d v="2007-05-30T00:00:00"/>
  </r>
  <r>
    <x v="1"/>
    <s v="T29N R108W S21 fLANCE"/>
    <n v="5854"/>
    <x v="0"/>
    <x v="1"/>
    <s v="JONAH"/>
    <s v="NE SE"/>
    <n v="21"/>
    <n v="29"/>
    <n v="108"/>
    <n v="42.466389999999997"/>
    <n v="-109.71666999999999"/>
    <s v="4903521775"/>
    <s v="9-21 STUD HORSE BUTTE"/>
    <x v="0"/>
    <s v="LANCE"/>
    <m/>
    <m/>
    <n v="2240"/>
    <x v="0"/>
    <n v="9010"/>
    <n v="11250"/>
    <n v="11621"/>
    <n v="11550"/>
    <x v="2"/>
    <m/>
    <n v="7.09"/>
    <x v="1"/>
    <n v="19"/>
    <n v="2"/>
    <n v="1271"/>
    <n v="28"/>
    <x v="1"/>
    <n v="1181"/>
    <n v="1354"/>
    <n v="0"/>
    <x v="1"/>
    <n v="22"/>
    <n v="3833"/>
    <x v="0"/>
    <s v="ULTRA RESOURCES INC"/>
    <n v="0.94809999999999994"/>
    <n v="0.16458"/>
    <n v="55.288499999999999"/>
    <n v="0.71623999999999999"/>
    <n v="57.117419999999996"/>
    <n v="33.316009999999999"/>
    <n v="22.192059999999998"/>
    <n v="0"/>
    <x v="1"/>
    <n v="0.45804000000000006"/>
    <n v="55.966109999999993"/>
    <n v="1.0181058196538455E-2"/>
    <n v="3877"/>
    <n v="5.7068741893644614E-3"/>
    <n v="1.6599139106773381E-2"/>
    <n v="2.8814326697529408E-3"/>
    <n v="0.98051942822347371"/>
    <n v="0.5952890061503292"/>
    <n v="0.39652675520953662"/>
    <n v="8.1842386401341834E-3"/>
    <x v="1"/>
    <n v="201.45"/>
    <x v="1"/>
    <n v="2957"/>
    <n v="1.8560000000000001"/>
    <x v="4"/>
    <n v="5920"/>
    <x v="1"/>
    <x v="1"/>
    <n v="0"/>
    <x v="1"/>
    <x v="1"/>
    <x v="1"/>
    <n v="0"/>
    <x v="1"/>
    <x v="1"/>
    <x v="1"/>
    <x v="1"/>
    <x v="0"/>
    <x v="0"/>
    <x v="0"/>
    <x v="0"/>
    <x v="0"/>
    <x v="0"/>
    <x v="0"/>
    <x v="0"/>
    <x v="0"/>
    <m/>
    <x v="0"/>
    <x v="0"/>
    <x v="0"/>
    <x v="0"/>
    <x v="0"/>
    <m/>
    <m/>
    <x v="0"/>
    <s v="ENERGY LABS CASPER ID No C07050862-006"/>
    <m/>
    <s v="9010-11250"/>
    <d v="2007-05-24T00:00:00"/>
  </r>
  <r>
    <x v="1"/>
    <s v="T29N R108W S21 fLANCE"/>
    <n v="4756"/>
    <x v="0"/>
    <x v="1"/>
    <s v="JONAH"/>
    <s v="SE SE"/>
    <n v="21"/>
    <n v="29"/>
    <n v="108"/>
    <n v="42.463030000000003"/>
    <n v="-109.71707000000001"/>
    <s v="4903522322"/>
    <s v="16-21 SHB"/>
    <x v="0"/>
    <s v="LANCE"/>
    <m/>
    <m/>
    <n v="3054"/>
    <x v="0"/>
    <n v="8818"/>
    <n v="11872"/>
    <n v="12055"/>
    <n v="12055"/>
    <x v="1"/>
    <d v="2005-11-29T00:00:00"/>
    <n v="6.9"/>
    <x v="1"/>
    <n v="120"/>
    <n v="0"/>
    <n v="4279"/>
    <n v="0"/>
    <x v="1"/>
    <n v="6390"/>
    <n v="732"/>
    <n v="0"/>
    <x v="1"/>
    <n v="70"/>
    <n v="11591"/>
    <x v="0"/>
    <s v="ULTRA RESOURCES INC"/>
    <n v="5.9879999999999995"/>
    <n v="0"/>
    <n v="186.13649999999998"/>
    <n v="0"/>
    <n v="192.12449999999998"/>
    <n v="180.2619"/>
    <n v="11.997479999999999"/>
    <n v="0"/>
    <x v="1"/>
    <n v="1.4574"/>
    <n v="193.71678"/>
    <n v="-4.1267746157176771E-3"/>
    <n v="11591"/>
    <n v="0"/>
    <n v="3.1167289960416292E-2"/>
    <n v="0"/>
    <n v="0.96883271003958371"/>
    <n v="0.9305435491958931"/>
    <n v="6.193309634818419E-2"/>
    <n v="7.523354455922714E-3"/>
    <x v="1"/>
    <n v="1"/>
    <x v="1"/>
    <n v="0"/>
    <n v="0.56999999999999995"/>
    <x v="1"/>
    <n v="0"/>
    <x v="1"/>
    <x v="1"/>
    <n v="0"/>
    <x v="1"/>
    <x v="1"/>
    <x v="1"/>
    <n v="0"/>
    <x v="1"/>
    <x v="1"/>
    <x v="1"/>
    <x v="1"/>
    <x v="0"/>
    <x v="0"/>
    <x v="0"/>
    <x v="0"/>
    <x v="0"/>
    <x v="0"/>
    <x v="0"/>
    <x v="0"/>
    <x v="0"/>
    <m/>
    <x v="0"/>
    <x v="0"/>
    <x v="0"/>
    <x v="0"/>
    <x v="0"/>
    <s v="PRODUCED WATER UNFILTERED"/>
    <n v="20051129"/>
    <x v="0"/>
    <s v="SCHLUMBERGER ROCK SPRINGS ID No SWY05329S002"/>
    <m/>
    <s v="8818-11872"/>
    <d v="2005-12-13T00:00:00"/>
  </r>
  <r>
    <x v="1"/>
    <s v="T29N R108W S21 fFORT UNION"/>
    <n v="5857"/>
    <x v="0"/>
    <x v="1"/>
    <s v="JONAH"/>
    <s v="SE SW"/>
    <n v="21"/>
    <n v="29"/>
    <n v="108"/>
    <n v="42.462564999999998"/>
    <n v="-109.727328"/>
    <s v="4903524605"/>
    <s v="14-21 WDW STUD HORSE BUTTE"/>
    <x v="0"/>
    <s v="FORT UNION"/>
    <m/>
    <m/>
    <n v="1315"/>
    <x v="0"/>
    <n v="5200"/>
    <n v="6515"/>
    <n v="6700"/>
    <n v="6696"/>
    <x v="2"/>
    <m/>
    <n v="7.01"/>
    <x v="1"/>
    <n v="13340"/>
    <n v="60"/>
    <n v="3679"/>
    <n v="140"/>
    <x v="1"/>
    <n v="31270"/>
    <n v="20"/>
    <n v="0"/>
    <x v="1"/>
    <n v="18"/>
    <n v="51200"/>
    <x v="0"/>
    <s v="ULTRA RESOURCES INC"/>
    <n v="665.66600000000005"/>
    <n v="4.9374000000000002"/>
    <n v="160.03649999999999"/>
    <n v="3.5811999999999999"/>
    <n v="834.22110000000009"/>
    <n v="882.12669999999991"/>
    <n v="0.32779999999999998"/>
    <n v="0"/>
    <x v="1"/>
    <n v="0.37476000000000004"/>
    <n v="882.82925999999998"/>
    <n v="-2.8309105622271836E-2"/>
    <n v="48527"/>
    <n v="-2.6803172661365528E-2"/>
    <n v="0.79794912883407043"/>
    <n v="5.9185748238686359E-3"/>
    <n v="0.19613229634206084"/>
    <n v="0.99920419493119195"/>
    <n v="3.7130622516974571E-4"/>
    <n v="4.2449884363823651E-4"/>
    <x v="1"/>
    <n v="6.27"/>
    <x v="1"/>
    <n v="38760"/>
    <n v="0.16200000000000001"/>
    <x v="4"/>
    <n v="67900"/>
    <x v="1"/>
    <x v="1"/>
    <n v="0"/>
    <x v="1"/>
    <x v="1"/>
    <x v="1"/>
    <n v="0"/>
    <x v="1"/>
    <x v="1"/>
    <x v="1"/>
    <x v="1"/>
    <x v="0"/>
    <x v="0"/>
    <x v="0"/>
    <x v="0"/>
    <x v="0"/>
    <x v="0"/>
    <x v="0"/>
    <x v="0"/>
    <x v="0"/>
    <m/>
    <x v="0"/>
    <x v="0"/>
    <x v="0"/>
    <x v="0"/>
    <x v="0"/>
    <m/>
    <m/>
    <x v="0"/>
    <s v="ENERGY LABS CASPER ID No C07040079-002"/>
    <m/>
    <s v="5200-6515"/>
    <d v="2007-04-12T00:00:00"/>
  </r>
  <r>
    <x v="1"/>
    <s v="T29N R108W S20 fLANCE"/>
    <n v="4492"/>
    <x v="0"/>
    <x v="1"/>
    <s v="JONAH"/>
    <s v="SW SE"/>
    <n v="20"/>
    <n v="29"/>
    <n v="108"/>
    <n v="42.462679999999999"/>
    <n v="-109.739723"/>
    <s v="4903522546"/>
    <s v="STUD HORSE BUTTE 15-20"/>
    <x v="0"/>
    <s v="LANCE"/>
    <m/>
    <m/>
    <m/>
    <x v="0"/>
    <s v="8190"/>
    <m/>
    <n v="11160"/>
    <m/>
    <x v="2"/>
    <d v="2004-12-21T00:00:00"/>
    <n v="7.47"/>
    <x v="1"/>
    <n v="9"/>
    <n v="1.3"/>
    <n v="865"/>
    <n v="24"/>
    <x v="1"/>
    <n v="723"/>
    <n v="1020"/>
    <m/>
    <x v="0"/>
    <n v="57.5"/>
    <n v="2340"/>
    <x v="0"/>
    <s v="BP AMERICA PRODUCTION COMPANY"/>
    <n v="0.4491"/>
    <n v="0.106977"/>
    <n v="37.627499999999998"/>
    <n v="0.61392000000000002"/>
    <n v="38.797497"/>
    <n v="20.39583"/>
    <n v="16.717799999999997"/>
    <n v="0"/>
    <x v="1"/>
    <n v="1.1971500000000002"/>
    <n v="38.310780000000001"/>
    <n v="6.3121239241281284E-3"/>
    <n v="2699.8"/>
    <n v="7.1391721893725973E-2"/>
    <n v="1.1575489006417089E-2"/>
    <n v="2.7573170506334467E-3"/>
    <n v="0.98566719394294944"/>
    <n v="0.53237835408206258"/>
    <n v="0.43637326099860135"/>
    <n v="3.1248384919336025E-2"/>
    <x v="0"/>
    <n v="1"/>
    <x v="0"/>
    <m/>
    <m/>
    <x v="0"/>
    <n v="3950"/>
    <x v="2"/>
    <x v="0"/>
    <m/>
    <x v="0"/>
    <x v="0"/>
    <x v="0"/>
    <n v="2"/>
    <x v="0"/>
    <x v="0"/>
    <x v="0"/>
    <x v="0"/>
    <x v="0"/>
    <x v="0"/>
    <x v="0"/>
    <x v="0"/>
    <x v="0"/>
    <x v="0"/>
    <x v="0"/>
    <x v="0"/>
    <x v="0"/>
    <m/>
    <x v="0"/>
    <x v="0"/>
    <x v="0"/>
    <x v="0"/>
    <x v="0"/>
    <m/>
    <n v="20041221"/>
    <x v="0"/>
    <s v="WYOMING ANALYTICAL LABS ROCK SPRINGS ID No RS-7222"/>
    <m/>
    <m/>
    <d v="2005-01-05T00:00:00"/>
  </r>
  <r>
    <x v="1"/>
    <s v="T29N R108W S20 fLANCE"/>
    <n v="4460"/>
    <x v="0"/>
    <x v="1"/>
    <s v="JONAH"/>
    <s v="SE NW"/>
    <n v="20"/>
    <n v="29"/>
    <n v="108"/>
    <n v="42.469439999999999"/>
    <n v="-109.745003"/>
    <s v="4903522299"/>
    <s v="SHB 6-20"/>
    <x v="0"/>
    <s v="LANCE"/>
    <m/>
    <m/>
    <m/>
    <x v="0"/>
    <s v="8138"/>
    <m/>
    <n v="10345"/>
    <n v="10253"/>
    <x v="2"/>
    <d v="2003-11-28T00:00:00"/>
    <n v="7.63"/>
    <x v="1"/>
    <n v="18"/>
    <n v="0.57999999999999996"/>
    <n v="763"/>
    <n v="22"/>
    <x v="1"/>
    <n v="600"/>
    <n v="793"/>
    <n v="0"/>
    <x v="0"/>
    <n v="35"/>
    <n v="2892"/>
    <x v="0"/>
    <s v="BP AMERICA PRODUCTION COMPANY"/>
    <n v="0.8982"/>
    <n v="4.7728199999999998E-2"/>
    <n v="33.1905"/>
    <n v="0.56275999999999993"/>
    <n v="34.699188199999995"/>
    <n v="16.925999999999998"/>
    <n v="12.997269999999999"/>
    <n v="0"/>
    <x v="1"/>
    <n v="0.72870000000000001"/>
    <n v="30.651969999999995"/>
    <n v="6.1930320922759109E-2"/>
    <n v="2231.58"/>
    <n v="-0.12889815324441115"/>
    <n v="2.5885331807272659E-2"/>
    <n v="1.3754846287729581E-3"/>
    <n v="0.9727391835639545"/>
    <n v="0.5521994181776898"/>
    <n v="0.42402723218116162"/>
    <n v="2.3773349641148682E-2"/>
    <x v="0"/>
    <n v="19"/>
    <x v="0"/>
    <m/>
    <m/>
    <x v="0"/>
    <n v="3690"/>
    <x v="2"/>
    <x v="0"/>
    <m/>
    <x v="0"/>
    <x v="0"/>
    <x v="0"/>
    <n v="0"/>
    <x v="0"/>
    <x v="0"/>
    <x v="0"/>
    <x v="0"/>
    <x v="0"/>
    <x v="0"/>
    <x v="0"/>
    <x v="0"/>
    <x v="0"/>
    <x v="0"/>
    <x v="0"/>
    <x v="0"/>
    <x v="0"/>
    <m/>
    <x v="0"/>
    <x v="0"/>
    <x v="0"/>
    <x v="0"/>
    <x v="0"/>
    <m/>
    <n v="20031128"/>
    <x v="0"/>
    <s v="WYOMING ANALYTICAL LABS ROCK SPRINGS ID No RS-6542"/>
    <m/>
    <m/>
    <d v="2003-12-29T00:00:00"/>
  </r>
  <r>
    <x v="1"/>
    <s v="T29N R108W S20 fLANCE"/>
    <n v="5853"/>
    <x v="0"/>
    <x v="1"/>
    <s v="JONAH"/>
    <s v="NE SE"/>
    <n v="20"/>
    <n v="29"/>
    <n v="108"/>
    <n v="42.466369999999998"/>
    <n v="-109.735529"/>
    <s v="4903524833"/>
    <s v="64-20 STUD HORSE BUTTE"/>
    <x v="0"/>
    <s v="LANCE"/>
    <m/>
    <m/>
    <n v="2876"/>
    <x v="0"/>
    <n v="7892"/>
    <n v="10768"/>
    <n v="10835"/>
    <n v="10806"/>
    <x v="2"/>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2"/>
    <x v="1"/>
    <n v="0"/>
    <x v="1"/>
    <x v="1"/>
    <x v="1"/>
    <n v="2.4"/>
    <x v="1"/>
    <x v="1"/>
    <x v="1"/>
    <x v="1"/>
    <x v="0"/>
    <x v="0"/>
    <x v="0"/>
    <x v="0"/>
    <x v="0"/>
    <x v="0"/>
    <x v="0"/>
    <x v="0"/>
    <x v="0"/>
    <m/>
    <x v="0"/>
    <x v="0"/>
    <x v="0"/>
    <x v="0"/>
    <x v="0"/>
    <m/>
    <m/>
    <x v="0"/>
    <s v="WYOMING ANALYTICAL LABS ROCK SPRINGS ID No D8341"/>
    <m/>
    <s v="7892-10768"/>
    <d v="2007-10-10T00:00:00"/>
  </r>
  <r>
    <x v="1"/>
    <s v="T29N R108W S20 fLANCE"/>
    <n v="3184"/>
    <x v="0"/>
    <x v="1"/>
    <s v="JONAH"/>
    <s v="SW NW"/>
    <n v="20"/>
    <n v="29"/>
    <n v="108"/>
    <n v="42.468049999999998"/>
    <n v="-109.75024000000001"/>
    <s v="4903521556"/>
    <s v="SHB 5-20"/>
    <x v="0"/>
    <s v="LANCE"/>
    <m/>
    <m/>
    <s v=""/>
    <x v="0"/>
    <m/>
    <m/>
    <n v="10884"/>
    <n v="9190"/>
    <x v="2"/>
    <d v="2000-02-04T00:00:00"/>
    <n v="8.07"/>
    <x v="1"/>
    <n v="5.63"/>
    <n v="0.72"/>
    <n v="991"/>
    <m/>
    <x v="1"/>
    <n v="845"/>
    <n v="809"/>
    <m/>
    <x v="0"/>
    <n v="280"/>
    <n v="2870"/>
    <x v="0"/>
    <s v="AMOCO PRODUCTION COMPANY"/>
    <n v="0.28093699999999999"/>
    <n v="5.9248799999999997E-2"/>
    <n v="43.108499999999999"/>
    <n v="0"/>
    <n v="43.4486858"/>
    <n v="23.83745"/>
    <n v="13.259509999999999"/>
    <n v="0"/>
    <x v="1"/>
    <n v="5.8296000000000001"/>
    <n v="42.926559999999995"/>
    <n v="6.0448545779999965E-3"/>
    <n v="2931.35"/>
    <n v="1.0575124755444837E-2"/>
    <n v="6.4659493107153999E-3"/>
    <n v="1.3636499909969659E-3"/>
    <n v="0.99217040069828766"/>
    <n v="0.55530771624840203"/>
    <n v="0.30888825007175047"/>
    <n v="0.13580403367984764"/>
    <x v="0"/>
    <m/>
    <x v="0"/>
    <m/>
    <m/>
    <x v="0"/>
    <m/>
    <x v="0"/>
    <x v="0"/>
    <m/>
    <x v="0"/>
    <x v="0"/>
    <x v="0"/>
    <m/>
    <x v="0"/>
    <x v="0"/>
    <x v="0"/>
    <x v="0"/>
    <x v="0"/>
    <x v="7"/>
    <x v="0"/>
    <x v="0"/>
    <x v="0"/>
    <x v="0"/>
    <x v="0"/>
    <x v="0"/>
    <x v="0"/>
    <m/>
    <x v="0"/>
    <x v="0"/>
    <x v="0"/>
    <x v="0"/>
    <x v="0"/>
    <s v="TPH: 31.8 MG/L"/>
    <n v="20000204"/>
    <x v="0"/>
    <s v="WYOMING ANALYTICAL LABS ROCK SPRINGS REQUEST No RS-3233 - LAB No 8892"/>
    <m/>
    <m/>
    <d v="2000-02-11T00:00:00"/>
  </r>
  <r>
    <x v="1"/>
    <s v="T29N R108W S20 fLANCE"/>
    <n v="3186"/>
    <x v="0"/>
    <x v="1"/>
    <s v="JONAH"/>
    <s v="NE NW"/>
    <n v="20"/>
    <n v="29"/>
    <n v="108"/>
    <n v="42.473610000000001"/>
    <n v="-109.74527999999999"/>
    <s v="4903521764"/>
    <s v="SHB 3-20X"/>
    <x v="0"/>
    <s v="LANCE"/>
    <m/>
    <m/>
    <s v=""/>
    <x v="0"/>
    <m/>
    <m/>
    <n v="11336"/>
    <m/>
    <x v="2"/>
    <d v="1999-11-16T00:00:00"/>
    <n v="7.28"/>
    <x v="1"/>
    <n v="6.7"/>
    <n v="0.77"/>
    <n v="1220"/>
    <m/>
    <x v="1"/>
    <n v="1020"/>
    <n v="1580"/>
    <m/>
    <x v="0"/>
    <n v="100"/>
    <n v="4720"/>
    <x v="0"/>
    <s v="AMOCO PRODUCTION COMPANY"/>
    <n v="0.33433000000000002"/>
    <n v="6.3363299999999997E-2"/>
    <n v="53.07"/>
    <n v="0"/>
    <n v="53.467693299999993"/>
    <n v="28.7742"/>
    <n v="25.896199999999997"/>
    <n v="0"/>
    <x v="1"/>
    <n v="2.0820000000000003"/>
    <n v="56.752400000000002"/>
    <n v="-2.9801342038965666E-2"/>
    <n v="3927.47"/>
    <n v="-9.1648771259108114E-2"/>
    <n v="6.2529347979184292E-3"/>
    <n v="1.1850763720902843E-3"/>
    <n v="0.99256198882999125"/>
    <n v="0.50701291927742265"/>
    <n v="0.45630140751756748"/>
    <n v="3.6685673205009837E-2"/>
    <x v="0"/>
    <m/>
    <x v="0"/>
    <m/>
    <m/>
    <x v="0"/>
    <m/>
    <x v="0"/>
    <x v="0"/>
    <m/>
    <x v="0"/>
    <x v="0"/>
    <x v="0"/>
    <m/>
    <x v="0"/>
    <x v="0"/>
    <x v="0"/>
    <x v="0"/>
    <x v="0"/>
    <x v="8"/>
    <x v="0"/>
    <x v="0"/>
    <x v="0"/>
    <x v="0"/>
    <x v="0"/>
    <x v="0"/>
    <x v="0"/>
    <m/>
    <x v="0"/>
    <x v="0"/>
    <x v="0"/>
    <x v="0"/>
    <x v="0"/>
    <s v="TPH: 394 MG/L"/>
    <n v="19991116"/>
    <x v="0"/>
    <s v="WYOMING ANALYTICAL LABS ROCK SPRINGS REQUEST No RS-3111 - LAB No 8590"/>
    <m/>
    <m/>
    <d v="1999-11-29T00:00:00"/>
  </r>
  <r>
    <x v="1"/>
    <s v="T29N R108W S20 fLANCE"/>
    <n v="3185"/>
    <x v="0"/>
    <x v="1"/>
    <s v="JONAH"/>
    <s v="NW NW"/>
    <n v="20"/>
    <n v="29"/>
    <n v="108"/>
    <n v="42.473590000000002"/>
    <n v="-109.75027"/>
    <s v="4903522241"/>
    <s v="SHB 4-20"/>
    <x v="0"/>
    <s v="LANCE"/>
    <m/>
    <m/>
    <s v=""/>
    <x v="0"/>
    <m/>
    <m/>
    <n v="11366"/>
    <n v="11321"/>
    <x v="2"/>
    <d v="2001-02-20T00:00:00"/>
    <n v="7.38"/>
    <x v="1"/>
    <n v="1540"/>
    <n v="17.2"/>
    <n v="1620"/>
    <n v="171"/>
    <x v="1"/>
    <n v="4000"/>
    <n v="808"/>
    <m/>
    <x v="0"/>
    <n v="126"/>
    <n v="8540"/>
    <x v="0"/>
    <s v="BP AMOCO PRODUCTION CO"/>
    <n v="76.846000000000004"/>
    <n v="1.4153879999999999"/>
    <n v="70.47"/>
    <n v="4.37418"/>
    <n v="153.10556799999998"/>
    <n v="112.84"/>
    <n v="13.243119999999999"/>
    <n v="0"/>
    <x v="1"/>
    <n v="2.6233200000000001"/>
    <n v="128.70643999999999"/>
    <n v="8.6579447672080714E-2"/>
    <n v="8282.2000000000007"/>
    <n v="-1.5324987219269731E-2"/>
    <n v="0.50191512303458496"/>
    <n v="9.2445233605090056E-3"/>
    <n v="0.48884035360490619"/>
    <n v="0.87672380651659698"/>
    <n v="0.10289399660187945"/>
    <n v="2.0382196881523568E-2"/>
    <x v="0"/>
    <m/>
    <x v="0"/>
    <m/>
    <m/>
    <x v="0"/>
    <m/>
    <x v="0"/>
    <x v="0"/>
    <m/>
    <x v="0"/>
    <x v="0"/>
    <x v="0"/>
    <m/>
    <x v="0"/>
    <x v="0"/>
    <x v="0"/>
    <x v="0"/>
    <x v="0"/>
    <x v="9"/>
    <x v="0"/>
    <x v="0"/>
    <x v="0"/>
    <x v="0"/>
    <x v="0"/>
    <x v="0"/>
    <x v="0"/>
    <m/>
    <x v="0"/>
    <x v="0"/>
    <x v="0"/>
    <x v="0"/>
    <x v="0"/>
    <s v="TPH: 163 MG/L"/>
    <n v="20010220"/>
    <x v="0"/>
    <s v="WYOMING ANALYTICAL LABS ROCK SPRINGS REQUEST No RS-3884 - LAB No A966-A967"/>
    <m/>
    <m/>
    <d v="2001-03-02T00:00:00"/>
  </r>
  <r>
    <x v="1"/>
    <s v="T29N R108W S19 fLANCE"/>
    <n v="5849"/>
    <x v="0"/>
    <x v="1"/>
    <s v="JONAH"/>
    <s v="SE NE"/>
    <n v="19"/>
    <n v="29"/>
    <n v="108"/>
    <n v="42.470702000000003"/>
    <n v="-109.75384099999999"/>
    <s v="4903523792"/>
    <s v="48-19 CORONA"/>
    <x v="0"/>
    <s v="LANCE"/>
    <m/>
    <m/>
    <n v="2686"/>
    <x v="0"/>
    <n v="7798"/>
    <n v="10484"/>
    <n v="10528"/>
    <n v="10509"/>
    <x v="2"/>
    <m/>
    <n v="7.66"/>
    <x v="1"/>
    <n v="10"/>
    <n v="37"/>
    <n v="690"/>
    <n v="35"/>
    <x v="1"/>
    <n v="392"/>
    <n v="1270"/>
    <n v="0"/>
    <x v="1"/>
    <n v="37"/>
    <n v="2250"/>
    <x v="0"/>
    <s v="BP AMERICA PRODUCTION COMPANY"/>
    <n v="0.499"/>
    <n v="3.0447299999999999"/>
    <n v="30.015000000000001"/>
    <n v="0.89529999999999998"/>
    <n v="34.454029999999996"/>
    <n v="11.05832"/>
    <n v="20.815299999999997"/>
    <n v="0"/>
    <x v="1"/>
    <n v="0.77034000000000002"/>
    <n v="32.643959999999993"/>
    <n v="2.6976515988034869E-2"/>
    <n v="2471"/>
    <n v="4.6812116077102311E-2"/>
    <n v="1.4483066277007364E-2"/>
    <n v="8.837079435990508E-2"/>
    <n v="0.89714613936308751"/>
    <n v="0.33875546961826941"/>
    <n v="0.63764629046230914"/>
    <n v="2.3598239919421546E-2"/>
    <x v="1"/>
    <n v="8"/>
    <x v="1"/>
    <n v="0"/>
    <n v="0"/>
    <x v="1"/>
    <n v="3780"/>
    <x v="2"/>
    <x v="1"/>
    <n v="0"/>
    <x v="1"/>
    <x v="1"/>
    <x v="1"/>
    <n v="3"/>
    <x v="1"/>
    <x v="1"/>
    <x v="1"/>
    <x v="1"/>
    <x v="0"/>
    <x v="0"/>
    <x v="0"/>
    <x v="0"/>
    <x v="0"/>
    <x v="0"/>
    <x v="0"/>
    <x v="0"/>
    <x v="0"/>
    <m/>
    <x v="0"/>
    <x v="0"/>
    <x v="0"/>
    <x v="0"/>
    <x v="0"/>
    <m/>
    <m/>
    <x v="0"/>
    <s v="WYOMING ANALYTICAL LABS ROCK SPRINGS ID No D6450"/>
    <m/>
    <s v="7798-10484"/>
    <d v="2007-02-28T00:00:00"/>
  </r>
  <r>
    <x v="1"/>
    <s v="T29N R108W S19 fLANCE"/>
    <n v="3177"/>
    <x v="0"/>
    <x v="1"/>
    <s v="JONAH"/>
    <s v="NE NE"/>
    <n v="19"/>
    <n v="29"/>
    <n v="108"/>
    <n v="42.471800000000002"/>
    <n v="-109.756744"/>
    <s v="4903522355"/>
    <s v="CORONA 2-19"/>
    <x v="0"/>
    <s v="LANCE"/>
    <m/>
    <m/>
    <s v=""/>
    <x v="0"/>
    <m/>
    <m/>
    <n v="11365"/>
    <m/>
    <x v="2"/>
    <d v="2001-04-25T00:00:00"/>
    <n v="7.17"/>
    <x v="1"/>
    <n v="2090"/>
    <n v="1.61"/>
    <n v="1224"/>
    <m/>
    <x v="1"/>
    <n v="5150"/>
    <m/>
    <n v="960"/>
    <x v="0"/>
    <n v="107"/>
    <n v="9750"/>
    <x v="0"/>
    <s v="BP AMOCO PRODUCTION COMPANY"/>
    <n v="104.291"/>
    <n v="0.13248690000000002"/>
    <n v="53.244"/>
    <n v="0"/>
    <n v="157.6674869"/>
    <n v="145.28149999999999"/>
    <n v="0"/>
    <n v="31.9968"/>
    <x v="1"/>
    <n v="2.2277400000000003"/>
    <n v="179.50604000000001"/>
    <n v="-6.4769477309756171E-2"/>
    <n v="9532.61"/>
    <n v="-1.1273888752611779E-2"/>
    <n v="0.66146167514007603"/>
    <n v="8.4029309152386833E-4"/>
    <n v="0.33769803176840008"/>
    <n v="0.80934045450504055"/>
    <n v="0"/>
    <n v="1.2410390201911869E-2"/>
    <x v="0"/>
    <m/>
    <x v="0"/>
    <m/>
    <m/>
    <x v="0"/>
    <m/>
    <x v="0"/>
    <x v="0"/>
    <m/>
    <x v="0"/>
    <x v="0"/>
    <x v="0"/>
    <m/>
    <x v="0"/>
    <x v="0"/>
    <x v="0"/>
    <x v="0"/>
    <x v="0"/>
    <x v="10"/>
    <x v="0"/>
    <x v="0"/>
    <x v="0"/>
    <x v="0"/>
    <x v="0"/>
    <x v="0"/>
    <x v="0"/>
    <m/>
    <x v="0"/>
    <x v="0"/>
    <x v="0"/>
    <x v="0"/>
    <x v="0"/>
    <s v="TPH: 199 MG/L"/>
    <n v="20010425"/>
    <x v="0"/>
    <s v="WYOMING ANALYTICAL LABS ROCK SPRINGS REQUEST No RS-4009 LAB No B397-B398"/>
    <m/>
    <m/>
    <d v="2001-05-04T00:00:00"/>
  </r>
  <r>
    <x v="1"/>
    <s v="T29N R108W S19 fLANCE"/>
    <n v="3204"/>
    <x v="0"/>
    <x v="1"/>
    <s v="JONAH"/>
    <s v="SE NE"/>
    <n v="19"/>
    <n v="29"/>
    <n v="108"/>
    <n v="42.470219999999998"/>
    <n v="-109.75727999999999"/>
    <s v="4903521548"/>
    <s v="CORONA 7-19"/>
    <x v="0"/>
    <s v="LANCE"/>
    <m/>
    <m/>
    <s v=""/>
    <x v="0"/>
    <m/>
    <m/>
    <n v="11320"/>
    <n v="11268"/>
    <x v="2"/>
    <d v="2001-01-09T00:00:00"/>
    <n v="7.3"/>
    <x v="1"/>
    <n v="2200"/>
    <n v="8.16"/>
    <n v="1090"/>
    <m/>
    <x v="1"/>
    <n v="4400"/>
    <n v="2780"/>
    <m/>
    <x v="0"/>
    <n v="66"/>
    <n v="9630"/>
    <x v="0"/>
    <s v="BP AMOCO PRODUCTION COMPANY"/>
    <n v="109.78"/>
    <n v="0.67148640000000004"/>
    <n v="47.414999999999999"/>
    <n v="0"/>
    <n v="157.86648640000001"/>
    <n v="124.124"/>
    <n v="45.564199999999992"/>
    <n v="0"/>
    <x v="1"/>
    <n v="1.37412"/>
    <n v="171.06232"/>
    <n v="-4.0117597921639457E-2"/>
    <n v="10544.16"/>
    <n v="4.53134108185917E-2"/>
    <n v="0.69539775352851585"/>
    <n v="4.2535082354249448E-3"/>
    <n v="0.30034873823605918"/>
    <n v="0.72560690162509189"/>
    <n v="0.26636023643313145"/>
    <n v="8.0328619417765409E-3"/>
    <x v="0"/>
    <m/>
    <x v="0"/>
    <m/>
    <m/>
    <x v="0"/>
    <m/>
    <x v="0"/>
    <x v="0"/>
    <m/>
    <x v="0"/>
    <x v="0"/>
    <x v="0"/>
    <m/>
    <x v="0"/>
    <x v="0"/>
    <x v="0"/>
    <x v="0"/>
    <x v="0"/>
    <x v="11"/>
    <x v="0"/>
    <x v="0"/>
    <x v="0"/>
    <x v="0"/>
    <x v="0"/>
    <x v="0"/>
    <x v="0"/>
    <m/>
    <x v="0"/>
    <x v="0"/>
    <x v="0"/>
    <x v="0"/>
    <x v="0"/>
    <s v="TPH: 2270 MG/L"/>
    <n v="20010109"/>
    <x v="0"/>
    <s v="WYOMING ANALYTICAL LABS ROCK SPRINGS REQUEST No RS-3826 - LAB No A788"/>
    <m/>
    <m/>
    <d v="2001-01-18T00:00:00"/>
  </r>
  <r>
    <x v="1"/>
    <s v="T29N R108W S19 fLANCE"/>
    <n v="3203"/>
    <x v="0"/>
    <x v="1"/>
    <s v="JONAH"/>
    <s v="SE NE"/>
    <n v="19"/>
    <n v="29"/>
    <n v="108"/>
    <n v="42.47034"/>
    <n v="-109.754525"/>
    <s v="4903522232"/>
    <s v="CORONA 8-19"/>
    <x v="0"/>
    <s v="LANCE"/>
    <m/>
    <m/>
    <s v=""/>
    <x v="0"/>
    <m/>
    <m/>
    <n v="11296"/>
    <n v="11248"/>
    <x v="2"/>
    <d v="1899-12-31T00:00:00"/>
    <n v="6.8"/>
    <x v="1"/>
    <n v="4000"/>
    <n v="0"/>
    <n v="1420"/>
    <n v="0"/>
    <x v="1"/>
    <n v="8000"/>
    <n v="0"/>
    <n v="0"/>
    <x v="1"/>
    <n v="78"/>
    <n v="14600"/>
    <x v="0"/>
    <s v="BP AMOCO PRODUCTION COMPANY"/>
    <n v="199.6"/>
    <n v="0"/>
    <n v="61.77"/>
    <n v="0"/>
    <n v="261.37"/>
    <n v="225.68"/>
    <n v="0"/>
    <n v="0"/>
    <x v="1"/>
    <n v="1.6239600000000001"/>
    <n v="227.30395999999999"/>
    <n v="6.9711183301029628E-2"/>
    <n v="13498"/>
    <n v="-3.9219873300590791E-2"/>
    <n v="0.76366836285725215"/>
    <n v="0"/>
    <n v="0.2363316371427478"/>
    <n v="0.99285555781782242"/>
    <n v="0"/>
    <n v="7.1444421821775569E-3"/>
    <x v="1"/>
    <n v="0"/>
    <x v="1"/>
    <n v="0"/>
    <n v="0"/>
    <x v="1"/>
    <n v="0"/>
    <x v="1"/>
    <x v="1"/>
    <n v="0"/>
    <x v="1"/>
    <x v="1"/>
    <x v="1"/>
    <n v="0"/>
    <x v="1"/>
    <x v="1"/>
    <x v="1"/>
    <x v="1"/>
    <x v="0"/>
    <x v="12"/>
    <x v="0"/>
    <x v="0"/>
    <x v="0"/>
    <x v="0"/>
    <x v="0"/>
    <x v="0"/>
    <x v="0"/>
    <m/>
    <x v="0"/>
    <x v="0"/>
    <x v="0"/>
    <x v="0"/>
    <x v="0"/>
    <s v="TPH: 10600"/>
    <n v="19000101"/>
    <x v="0"/>
    <s v="WYOMING ANALYTICAL LABS ROCK SPRINGS REQUEST NO RS-3860 - LAB NO A893-A904"/>
    <m/>
    <m/>
    <m/>
  </r>
  <r>
    <x v="2"/>
    <s v="T29N R108W S17 fLANCE"/>
    <m/>
    <x v="1"/>
    <x v="3"/>
    <s v="JONAH"/>
    <s v="SW SW"/>
    <n v="17"/>
    <n v="29"/>
    <n v="108"/>
    <n v="42.477220000000003"/>
    <n v="-109.75027"/>
    <s v="4903521746"/>
    <s v="STUD HORSE BUTTE UN 13-17"/>
    <x v="0"/>
    <s v="LANCE"/>
    <m/>
    <m/>
    <m/>
    <x v="0"/>
    <n v="11400"/>
    <m/>
    <n v="11400"/>
    <n v="11339"/>
    <x v="2"/>
    <m/>
    <n v="8.07"/>
    <x v="1"/>
    <n v="37.799999999999997"/>
    <n v="6.88"/>
    <n v="1470"/>
    <n v="14.2"/>
    <x v="1"/>
    <n v="2100"/>
    <n v="623"/>
    <n v="0"/>
    <x v="0"/>
    <n v="24"/>
    <n v="5084"/>
    <x v="8"/>
    <s v="Jonah Infill Final EIS, picked API number and location based on name, used Fm on WOGCC web page"/>
    <n v="1.8862199999999998"/>
    <n v="0.56615519999999997"/>
    <n v="63.945"/>
    <n v="0.36323599999999995"/>
    <n v="66.7606112"/>
    <n v="59.241"/>
    <n v="10.21097"/>
    <n v="0"/>
    <x v="0"/>
    <n v="0.49968000000000001"/>
    <n v="69.951650000000001"/>
    <n v="-2.334127730746656E-2"/>
    <n v="4275.88"/>
    <n v="-8.6338713744193274E-2"/>
    <n v="2.8253486091511393E-2"/>
    <n v="8.4803777230847161E-3"/>
    <n v="0.9632661361854038"/>
    <n v="0.84688495553714604"/>
    <n v="0.14597182482471821"/>
    <n v="7.1432196381357692E-3"/>
    <x v="0"/>
    <n v="10.5"/>
    <x v="0"/>
    <m/>
    <m/>
    <x v="0"/>
    <m/>
    <x v="0"/>
    <x v="0"/>
    <m/>
    <x v="0"/>
    <x v="0"/>
    <x v="0"/>
    <m/>
    <x v="0"/>
    <x v="0"/>
    <x v="0"/>
    <x v="0"/>
    <x v="0"/>
    <x v="0"/>
    <x v="0"/>
    <x v="0"/>
    <x v="0"/>
    <x v="0"/>
    <x v="0"/>
    <x v="0"/>
    <x v="0"/>
    <m/>
    <x v="0"/>
    <x v="0"/>
    <x v="0"/>
    <x v="0"/>
    <x v="0"/>
    <m/>
    <m/>
    <x v="0"/>
    <m/>
    <m/>
    <m/>
    <m/>
  </r>
  <r>
    <x v="1"/>
    <s v="T29N R108W S16 fLANCE"/>
    <n v="3189"/>
    <x v="0"/>
    <x v="1"/>
    <s v="JONAH"/>
    <s v="SW SE"/>
    <n v="16"/>
    <n v="29"/>
    <n v="108"/>
    <n v="42.475209999999997"/>
    <n v="-109.72091"/>
    <s v="4903521546"/>
    <s v="SHB 15-16"/>
    <x v="0"/>
    <s v="LANCE"/>
    <m/>
    <m/>
    <s v=""/>
    <x v="0"/>
    <m/>
    <m/>
    <n v="11057"/>
    <n v="11002"/>
    <x v="2"/>
    <d v="1999-06-23T00:00:00"/>
    <n v="8.24"/>
    <x v="1"/>
    <n v="1.74"/>
    <n v="1.45"/>
    <n v="1080"/>
    <m/>
    <x v="1"/>
    <n v="1220"/>
    <n v="1310"/>
    <m/>
    <x v="0"/>
    <n v="30.5"/>
    <n v="4130"/>
    <x v="0"/>
    <s v="BP AMOCO PRODUCTION COMPANY"/>
    <n v="8.6826E-2"/>
    <n v="0.1193205"/>
    <n v="46.98"/>
    <n v="0"/>
    <n v="47.1861465"/>
    <n v="34.416199999999996"/>
    <n v="21.470899999999997"/>
    <n v="0"/>
    <x v="1"/>
    <n v="0.63501000000000007"/>
    <n v="56.522109999999991"/>
    <n v="-9.0021410204692745E-2"/>
    <n v="3643.69"/>
    <n v="-6.2558450362697748E-2"/>
    <n v="1.8400739717111675E-3"/>
    <n v="2.5287188899818297E-3"/>
    <n v="0.995631207138307"/>
    <n v="0.60889800469232314"/>
    <n v="0.37986727671702275"/>
    <n v="1.1234718590654174E-2"/>
    <x v="0"/>
    <m/>
    <x v="0"/>
    <m/>
    <m/>
    <x v="0"/>
    <m/>
    <x v="0"/>
    <x v="0"/>
    <m/>
    <x v="0"/>
    <x v="0"/>
    <x v="0"/>
    <m/>
    <x v="0"/>
    <x v="0"/>
    <x v="0"/>
    <x v="0"/>
    <x v="0"/>
    <x v="0"/>
    <x v="0"/>
    <x v="0"/>
    <x v="0"/>
    <x v="0"/>
    <x v="0"/>
    <x v="0"/>
    <x v="0"/>
    <m/>
    <x v="0"/>
    <x v="0"/>
    <x v="0"/>
    <x v="0"/>
    <x v="0"/>
    <m/>
    <n v="19990623"/>
    <x v="0"/>
    <s v="WYOMING ANALYTICAL LABS ROCK SPRINGS REQUEST No RS-2803 - LAB No 7761"/>
    <m/>
    <m/>
    <d v="1999-07-01T00:00:00"/>
  </r>
  <r>
    <x v="1"/>
    <s v="T29N R108W S15 fMESAVERDE"/>
    <n v="4457"/>
    <x v="0"/>
    <x v="1"/>
    <s v="JONAH"/>
    <s v="SE SE"/>
    <n v="15"/>
    <n v="29"/>
    <n v="108"/>
    <n v="42.476570000000002"/>
    <n v="-109.69711700000001"/>
    <s v="4903522302"/>
    <s v="SHB 16-15"/>
    <x v="0"/>
    <s v="MESAVERDE"/>
    <m/>
    <m/>
    <m/>
    <x v="0"/>
    <s v="12174"/>
    <m/>
    <n v="12306"/>
    <m/>
    <x v="2"/>
    <d v="2003-12-04T00:00:00"/>
    <n v="7.5"/>
    <x v="1"/>
    <n v="1640"/>
    <n v="5.5"/>
    <n v="870"/>
    <n v="108"/>
    <x v="1"/>
    <n v="4099"/>
    <n v="820"/>
    <n v="0"/>
    <x v="0"/>
    <n v="16"/>
    <n v="8044"/>
    <x v="0"/>
    <s v="BP AMERICA PRODUCTION COMPANY"/>
    <n v="81.835999999999999"/>
    <n v="0.45259500000000003"/>
    <n v="37.844999999999999"/>
    <n v="2.7626399999999998"/>
    <n v="122.896235"/>
    <n v="115.63279"/>
    <n v="13.439799999999998"/>
    <n v="0"/>
    <x v="1"/>
    <n v="0.33312000000000003"/>
    <n v="129.40571"/>
    <n v="-2.5800336180523679E-2"/>
    <n v="7558.5"/>
    <n v="-3.1116808203813493E-2"/>
    <n v="0.66589509434524174"/>
    <n v="3.682740972496025E-3"/>
    <n v="0.33042216468226221"/>
    <n v="0.89356791133868818"/>
    <n v="0.10385785913156381"/>
    <n v="2.5742295297479533E-3"/>
    <x v="0"/>
    <n v="6.2"/>
    <x v="0"/>
    <m/>
    <m/>
    <x v="0"/>
    <n v="11850"/>
    <x v="2"/>
    <x v="0"/>
    <m/>
    <x v="0"/>
    <x v="0"/>
    <x v="0"/>
    <n v="0"/>
    <x v="0"/>
    <x v="0"/>
    <x v="0"/>
    <x v="0"/>
    <x v="0"/>
    <x v="0"/>
    <x v="0"/>
    <x v="0"/>
    <x v="0"/>
    <x v="0"/>
    <x v="0"/>
    <x v="0"/>
    <x v="0"/>
    <m/>
    <x v="0"/>
    <x v="0"/>
    <x v="0"/>
    <x v="0"/>
    <x v="0"/>
    <m/>
    <n v="20031204"/>
    <x v="0"/>
    <s v="WYOMING ANALYTICAL LABS ROCK SPRINGS ID No RS-6542"/>
    <m/>
    <m/>
    <d v="2003-12-29T00:00:00"/>
  </r>
  <r>
    <x v="1"/>
    <s v="T29N R108W S15 fLANCE"/>
    <n v="4456"/>
    <x v="0"/>
    <x v="1"/>
    <s v="JONAH"/>
    <s v="NE SE"/>
    <n v="15"/>
    <n v="29"/>
    <n v="108"/>
    <n v="42.480559999999997"/>
    <n v="-109.69601"/>
    <s v="4903522025"/>
    <s v="SHB 09-15"/>
    <x v="0"/>
    <s v="LANCE"/>
    <m/>
    <m/>
    <m/>
    <x v="0"/>
    <s v="9225"/>
    <m/>
    <n v="12180"/>
    <n v="12163"/>
    <x v="2"/>
    <d v="2003-11-01T00:00:00"/>
    <n v="7.56"/>
    <x v="1"/>
    <n v="583"/>
    <n v="0"/>
    <n v="924"/>
    <n v="8.6"/>
    <x v="1"/>
    <n v="1700"/>
    <n v="952"/>
    <n v="0"/>
    <x v="0"/>
    <n v="22"/>
    <n v="4630"/>
    <x v="0"/>
    <s v="BP AMERICA PRODUCTION COMPANY"/>
    <n v="29.091699999999999"/>
    <n v="0"/>
    <n v="40.193999999999996"/>
    <n v="0.21998799999999999"/>
    <n v="69.505687999999992"/>
    <n v="47.957000000000001"/>
    <n v="15.603279999999998"/>
    <n v="0"/>
    <x v="1"/>
    <n v="0.45804000000000006"/>
    <n v="64.018320000000003"/>
    <n v="4.1096489554148123E-2"/>
    <n v="4189.6000000000004"/>
    <n v="-4.9934237380380019E-2"/>
    <n v="0.41855135654509318"/>
    <n v="0"/>
    <n v="0.58144864345490688"/>
    <n v="0.74911369120589233"/>
    <n v="0.24373148186331658"/>
    <n v="7.1548269307910618E-3"/>
    <x v="0"/>
    <n v="0.5"/>
    <x v="0"/>
    <m/>
    <m/>
    <x v="0"/>
    <n v="6400"/>
    <x v="2"/>
    <x v="0"/>
    <m/>
    <x v="0"/>
    <x v="0"/>
    <x v="0"/>
    <n v="0.81"/>
    <x v="0"/>
    <x v="0"/>
    <x v="0"/>
    <x v="0"/>
    <x v="0"/>
    <x v="0"/>
    <x v="0"/>
    <x v="0"/>
    <x v="0"/>
    <x v="0"/>
    <x v="0"/>
    <x v="0"/>
    <x v="0"/>
    <m/>
    <x v="0"/>
    <x v="0"/>
    <x v="0"/>
    <x v="0"/>
    <x v="0"/>
    <m/>
    <n v="20031101"/>
    <x v="0"/>
    <s v="WYOMING ANALYTICAL LABS ROCK SPRINGS ID No RS-6474"/>
    <m/>
    <m/>
    <d v="2003-11-19T00:00:00"/>
  </r>
  <r>
    <x v="1"/>
    <s v="T29N R108W S15 fLANCE"/>
    <n v="3190"/>
    <x v="0"/>
    <x v="1"/>
    <s v="JONAH"/>
    <s v="SW SE"/>
    <n v="15"/>
    <n v="29"/>
    <n v="108"/>
    <n v="42.47701"/>
    <n v="-109.70135999999999"/>
    <s v="4903521643"/>
    <s v="STUD HORSE 15-15"/>
    <x v="0"/>
    <s v="LANCE"/>
    <m/>
    <m/>
    <s v=""/>
    <x v="0"/>
    <m/>
    <m/>
    <n v="11500"/>
    <m/>
    <x v="2"/>
    <d v="2000-12-14T00:00:00"/>
    <n v="6.97"/>
    <x v="1"/>
    <n v="2940"/>
    <n v="3.83"/>
    <n v="1380"/>
    <n v="88.7"/>
    <x v="1"/>
    <n v="7000"/>
    <n v="482"/>
    <m/>
    <x v="0"/>
    <n v="16"/>
    <n v="12000"/>
    <x v="0"/>
    <s v="BP AMOCO PRODUCTION COMPANY"/>
    <n v="146.70599999999999"/>
    <n v="0.31517070000000003"/>
    <n v="60.03"/>
    <n v="2.2689460000000001"/>
    <n v="209.3201167"/>
    <n v="197.47"/>
    <n v="7.8999799999999993"/>
    <n v="0"/>
    <x v="1"/>
    <n v="0.33312000000000003"/>
    <n v="205.70310000000001"/>
    <n v="8.7152153288199245E-3"/>
    <n v="11910.53"/>
    <n v="-3.7418660314096413E-3"/>
    <n v="0.70086909138437337"/>
    <n v="1.5056875801942452E-3"/>
    <n v="0.29762522103543237"/>
    <n v="0.95997580979576869"/>
    <n v="3.8404768814859859E-2"/>
    <n v="1.6194213893713804E-3"/>
    <x v="0"/>
    <m/>
    <x v="0"/>
    <m/>
    <m/>
    <x v="0"/>
    <n v="17500"/>
    <x v="0"/>
    <x v="0"/>
    <m/>
    <x v="0"/>
    <x v="0"/>
    <x v="0"/>
    <m/>
    <x v="0"/>
    <x v="0"/>
    <x v="0"/>
    <x v="0"/>
    <x v="0"/>
    <x v="0"/>
    <x v="0"/>
    <x v="0"/>
    <x v="0"/>
    <x v="0"/>
    <x v="0"/>
    <x v="0"/>
    <x v="0"/>
    <m/>
    <x v="0"/>
    <x v="0"/>
    <x v="0"/>
    <x v="0"/>
    <x v="0"/>
    <m/>
    <n v="20001214"/>
    <x v="0"/>
    <s v="WYOMING ANALYTICAL LABS ROCK SPRINGS REQUEST No RS-3796 - LAB No A696"/>
    <m/>
    <m/>
    <d v="2000-12-27T00:00:00"/>
  </r>
  <r>
    <x v="1"/>
    <s v="T29N R108W S14 fLANCE"/>
    <n v="5841"/>
    <x v="0"/>
    <x v="1"/>
    <s v="JONAH"/>
    <s v="SE SE"/>
    <n v="14"/>
    <n v="29"/>
    <n v="108"/>
    <n v="42.477514999999997"/>
    <n v="-109.678269"/>
    <s v="4903524706"/>
    <s v="65-14 STUD HORSE BUTTE"/>
    <x v="0"/>
    <s v="LANCE"/>
    <m/>
    <m/>
    <n v="3710"/>
    <x v="0"/>
    <n v="8878"/>
    <n v="12588"/>
    <n v="12652"/>
    <m/>
    <x v="2"/>
    <m/>
    <n v="7.43"/>
    <x v="1"/>
    <n v="30"/>
    <n v="2"/>
    <n v="1060"/>
    <n v="41"/>
    <x v="1"/>
    <n v="885"/>
    <n v="1300"/>
    <n v="0"/>
    <x v="1"/>
    <n v="147"/>
    <n v="2980"/>
    <x v="0"/>
    <s v="BP AMERICA PRODUCTION COMPANY"/>
    <n v="1.4969999999999999"/>
    <n v="0.16458"/>
    <n v="46.11"/>
    <n v="1.04878"/>
    <n v="48.820360000000001"/>
    <n v="24.96585"/>
    <n v="21.306999999999999"/>
    <n v="0"/>
    <x v="1"/>
    <n v="3.06054"/>
    <n v="49.333390000000001"/>
    <n v="-5.2267997911440017E-3"/>
    <n v="3465"/>
    <n v="7.5252133436772686E-2"/>
    <n v="3.0663436320420411E-2"/>
    <n v="3.3711345020806891E-3"/>
    <n v="0.96596542917749884"/>
    <n v="0.50606394573735958"/>
    <n v="0.43189815254941932"/>
    <n v="6.2037901713221003E-2"/>
    <x v="1"/>
    <n v="42"/>
    <x v="1"/>
    <n v="0"/>
    <n v="0"/>
    <x v="1"/>
    <n v="4940"/>
    <x v="2"/>
    <x v="1"/>
    <n v="0"/>
    <x v="1"/>
    <x v="1"/>
    <x v="1"/>
    <n v="0.7"/>
    <x v="1"/>
    <x v="1"/>
    <x v="1"/>
    <x v="1"/>
    <x v="0"/>
    <x v="0"/>
    <x v="0"/>
    <x v="0"/>
    <x v="0"/>
    <x v="0"/>
    <x v="0"/>
    <x v="0"/>
    <x v="0"/>
    <m/>
    <x v="0"/>
    <x v="0"/>
    <x v="0"/>
    <x v="0"/>
    <x v="0"/>
    <m/>
    <m/>
    <x v="0"/>
    <s v="WYOMING ANALYTICAL LABS ROCK SPRINGS ID No D8338"/>
    <m/>
    <s v="8878-12588"/>
    <d v="2007-10-10T00:00:00"/>
  </r>
  <r>
    <x v="1"/>
    <s v="T29N R108W S14 fLANCE"/>
    <n v="4192"/>
    <x v="0"/>
    <x v="1"/>
    <s v="JONAH"/>
    <s v="SW SE"/>
    <n v="14"/>
    <n v="29"/>
    <n v="108"/>
    <n v="42.477514999999997"/>
    <n v="-109.682581"/>
    <s v="4903522642"/>
    <s v="SHB 10-14"/>
    <x v="0"/>
    <s v="LANCE"/>
    <m/>
    <m/>
    <s v=""/>
    <x v="0"/>
    <m/>
    <m/>
    <n v="12192"/>
    <m/>
    <x v="2"/>
    <d v="2004-03-27T00:00:00"/>
    <n v="7.26"/>
    <x v="1"/>
    <n v="930"/>
    <n v="5.6"/>
    <n v="1100"/>
    <n v="52.4"/>
    <x v="1"/>
    <n v="2349"/>
    <n v="903"/>
    <m/>
    <x v="0"/>
    <n v="274"/>
    <n v="6985"/>
    <x v="0"/>
    <s v="BP AMERICAN PRODUCTION COMPANY"/>
    <n v="46.406999999999996"/>
    <n v="0.46082399999999996"/>
    <n v="47.85"/>
    <n v="1.3403919999999998"/>
    <n v="96.058215999999987"/>
    <n v="66.265289999999993"/>
    <n v="14.800169999999998"/>
    <n v="0"/>
    <x v="1"/>
    <n v="5.7046800000000006"/>
    <n v="86.770139999999984"/>
    <n v="5.0802163314316542E-2"/>
    <n v="5614"/>
    <n v="-0.10881816017144218"/>
    <n v="0.48311328205387455"/>
    <n v="4.7973408125755743E-3"/>
    <n v="0.51208937713354996"/>
    <n v="0.76368771561276727"/>
    <n v="0.1705675477762281"/>
    <n v="6.5744736611004675E-2"/>
    <x v="0"/>
    <n v="73.900000000000006"/>
    <x v="0"/>
    <m/>
    <m/>
    <x v="0"/>
    <n v="7170"/>
    <x v="2"/>
    <x v="0"/>
    <m/>
    <x v="0"/>
    <x v="0"/>
    <x v="0"/>
    <n v="0.4"/>
    <x v="0"/>
    <x v="0"/>
    <x v="0"/>
    <x v="0"/>
    <x v="0"/>
    <x v="0"/>
    <x v="0"/>
    <x v="0"/>
    <x v="0"/>
    <x v="0"/>
    <x v="0"/>
    <x v="0"/>
    <x v="0"/>
    <m/>
    <x v="0"/>
    <x v="0"/>
    <x v="0"/>
    <x v="0"/>
    <x v="0"/>
    <m/>
    <n v="20040327"/>
    <x v="0"/>
    <s v="WYOMING ANALYTICAL LABS ROCK SPRINGS ID No RS-6697"/>
    <m/>
    <m/>
    <d v="2004-04-06T00:00:00"/>
  </r>
  <r>
    <x v="1"/>
    <s v="T29N R108W S14 fLANCE"/>
    <n v="3192"/>
    <x v="0"/>
    <x v="1"/>
    <s v="JONAH"/>
    <s v="SW SE"/>
    <n v="14"/>
    <n v="29"/>
    <n v="108"/>
    <n v="42.476660000000003"/>
    <n v="-109.6825"/>
    <s v="4903521660"/>
    <s v="SHB 15-14"/>
    <x v="0"/>
    <s v="LANCE"/>
    <m/>
    <m/>
    <s v=""/>
    <x v="0"/>
    <m/>
    <m/>
    <n v="12000"/>
    <m/>
    <x v="2"/>
    <d v="1999-06-24T00:00:00"/>
    <n v="7.34"/>
    <x v="1"/>
    <n v="90.2"/>
    <n v="4.0599999999999996"/>
    <n v="902"/>
    <m/>
    <x v="1"/>
    <n v="1570"/>
    <n v="467"/>
    <m/>
    <x v="0"/>
    <n v="88.1"/>
    <n v="3300"/>
    <x v="0"/>
    <s v="BP AMOCO PRODUCTION COMPANY"/>
    <n v="4.5009800000000002"/>
    <n v="0.33409739999999999"/>
    <n v="39.236999999999995"/>
    <n v="0"/>
    <n v="44.072077399999998"/>
    <n v="44.289699999999996"/>
    <n v="7.6541299999999994"/>
    <n v="0"/>
    <x v="1"/>
    <n v="1.8342419999999999"/>
    <n v="53.778072000000002"/>
    <n v="-9.9192435162495568E-2"/>
    <n v="3121.36"/>
    <n v="-2.7819651911744531E-2"/>
    <n v="0.10212770228979495"/>
    <n v="7.5807046027741819E-3"/>
    <n v="0.89029159310743078"/>
    <n v="0.82356429587137292"/>
    <n v="0.14232808494882448"/>
    <n v="3.4107619179802505E-2"/>
    <x v="0"/>
    <m/>
    <x v="0"/>
    <m/>
    <m/>
    <x v="0"/>
    <m/>
    <x v="0"/>
    <x v="0"/>
    <m/>
    <x v="0"/>
    <x v="0"/>
    <x v="0"/>
    <m/>
    <x v="0"/>
    <x v="0"/>
    <x v="0"/>
    <x v="0"/>
    <x v="0"/>
    <x v="13"/>
    <x v="0"/>
    <x v="0"/>
    <x v="0"/>
    <x v="0"/>
    <x v="0"/>
    <x v="0"/>
    <x v="0"/>
    <m/>
    <x v="0"/>
    <x v="0"/>
    <x v="0"/>
    <x v="0"/>
    <x v="0"/>
    <s v="TPH: 50.6 MG/L"/>
    <n v="19990624"/>
    <x v="0"/>
    <s v="WYOMING ANALYTICAL LABS ROCK SPRINGS REQUEST No RS-2803 - LAB No 7753"/>
    <m/>
    <m/>
    <d v="1999-07-01T00:00:00"/>
  </r>
  <r>
    <x v="1"/>
    <s v="T29N R108W S11 fLANCE"/>
    <n v="4160"/>
    <x v="0"/>
    <x v="1"/>
    <s v="JONAH"/>
    <s v="NE SE"/>
    <n v="11"/>
    <n v="29"/>
    <n v="108"/>
    <n v="42.494720000000001"/>
    <n v="-109.67749999999999"/>
    <s v="4903521713"/>
    <s v="SAND DRAW FED 09-11"/>
    <x v="0"/>
    <s v="LANCE"/>
    <m/>
    <m/>
    <s v=""/>
    <x v="0"/>
    <m/>
    <m/>
    <n v="12745"/>
    <n v="12729"/>
    <x v="2"/>
    <d v="2003-11-09T00:00:00"/>
    <n v="7.32"/>
    <x v="1"/>
    <n v="26"/>
    <m/>
    <n v="1285"/>
    <n v="8.1"/>
    <x v="1"/>
    <n v="1300"/>
    <n v="1110"/>
    <m/>
    <x v="0"/>
    <n v="42"/>
    <n v="3945"/>
    <x v="0"/>
    <s v="BP"/>
    <n v="1.2974000000000001"/>
    <n v="0"/>
    <n v="55.897500000000001"/>
    <n v="0.20719799999999997"/>
    <n v="57.402097999999995"/>
    <n v="36.673000000000002"/>
    <n v="18.192899999999998"/>
    <n v="0"/>
    <x v="1"/>
    <n v="0.87444000000000011"/>
    <n v="55.740339999999996"/>
    <n v="1.4687309460310542E-2"/>
    <n v="3771.1"/>
    <n v="-2.2537292155363473E-2"/>
    <n v="2.260196134294604E-2"/>
    <n v="0"/>
    <n v="0.97739803865705388"/>
    <n v="0.6579256603027539"/>
    <n v="0.32638659900531641"/>
    <n v="1.5687740691929762E-2"/>
    <x v="0"/>
    <n v="0.54"/>
    <x v="0"/>
    <m/>
    <m/>
    <x v="0"/>
    <n v="5370"/>
    <x v="2"/>
    <x v="0"/>
    <m/>
    <x v="0"/>
    <x v="0"/>
    <x v="0"/>
    <m/>
    <x v="0"/>
    <x v="0"/>
    <x v="0"/>
    <x v="0"/>
    <x v="0"/>
    <x v="0"/>
    <x v="0"/>
    <x v="0"/>
    <x v="0"/>
    <x v="0"/>
    <x v="0"/>
    <x v="0"/>
    <x v="0"/>
    <m/>
    <x v="0"/>
    <x v="0"/>
    <x v="0"/>
    <x v="0"/>
    <x v="0"/>
    <m/>
    <n v="20031109"/>
    <x v="0"/>
    <s v="WYOMING ANALYTICAL LABS ROCK SPRINGS ID No C8624"/>
    <m/>
    <m/>
    <d v="2003-11-19T00:00:00"/>
  </r>
  <r>
    <x v="1"/>
    <s v="T29N R108W S08 fLANCE-MESAVERDE"/>
    <n v="4361"/>
    <x v="0"/>
    <x v="1"/>
    <s v="WC"/>
    <s v="SW SW"/>
    <n v="8"/>
    <n v="29"/>
    <n v="108"/>
    <n v="42.491889999999998"/>
    <n v="-109.74968"/>
    <s v="4903521633"/>
    <s v="GOBBLES KNOB #1"/>
    <x v="0"/>
    <s v="LANCE-MESAVERDE"/>
    <m/>
    <m/>
    <m/>
    <x v="0"/>
    <s v="9204"/>
    <m/>
    <n v="13000"/>
    <n v="12715"/>
    <x v="2"/>
    <d v="2004-01-28T00:00:00"/>
    <n v="8.59"/>
    <x v="1"/>
    <n v="20"/>
    <n v="2.4"/>
    <n v="985"/>
    <n v="59"/>
    <x v="1"/>
    <n v="700"/>
    <n v="1626"/>
    <n v="52"/>
    <x v="0"/>
    <n v="95"/>
    <n v="4295"/>
    <x v="0"/>
    <s v="YATES PETROLEUM"/>
    <n v="0.998"/>
    <n v="0.197496"/>
    <n v="42.847499999999997"/>
    <n v="1.50922"/>
    <n v="45.552215999999994"/>
    <n v="19.747"/>
    <n v="26.650139999999997"/>
    <n v="1.7331599999999998"/>
    <x v="1"/>
    <n v="1.9779000000000002"/>
    <n v="50.108199999999989"/>
    <n v="-4.7626637960679535E-2"/>
    <n v="3539.4"/>
    <n v="-9.6446441335647906E-2"/>
    <n v="2.1908923157547378E-2"/>
    <n v="4.3355958796823411E-3"/>
    <n v="0.97375548096277031"/>
    <n v="0.39408719530935066"/>
    <n v="0.53185187254780664"/>
    <n v="3.9472581333993249E-2"/>
    <x v="0"/>
    <n v="16"/>
    <x v="0"/>
    <m/>
    <m/>
    <x v="0"/>
    <n v="5080"/>
    <x v="2"/>
    <x v="0"/>
    <m/>
    <x v="0"/>
    <x v="0"/>
    <x v="0"/>
    <m/>
    <x v="0"/>
    <x v="0"/>
    <x v="0"/>
    <x v="0"/>
    <x v="0"/>
    <x v="0"/>
    <x v="0"/>
    <x v="0"/>
    <x v="0"/>
    <x v="0"/>
    <x v="0"/>
    <x v="0"/>
    <x v="0"/>
    <m/>
    <x v="0"/>
    <x v="0"/>
    <x v="0"/>
    <x v="0"/>
    <x v="0"/>
    <m/>
    <n v="2004128"/>
    <x v="0"/>
    <s v="WYOMING ANALYTICAL LABS ROCK SPRINGS ID No RS-6598 - C9031-C9035"/>
    <m/>
    <m/>
    <d v="2004-01-30T00:00:00"/>
  </r>
  <r>
    <x v="1"/>
    <s v="T29N R107W S31 fLANCE"/>
    <n v="5182"/>
    <x v="0"/>
    <x v="1"/>
    <s v="JONAH"/>
    <s v="SE NW"/>
    <n v="31"/>
    <n v="29"/>
    <n v="107"/>
    <n v="42.442292000000002"/>
    <n v="-109.649221"/>
    <s v="4903524239"/>
    <s v="28-31 CABRITO"/>
    <x v="0"/>
    <s v="LANCE"/>
    <m/>
    <m/>
    <n v="3128"/>
    <x v="0"/>
    <n v="8572"/>
    <n v="11700"/>
    <n v="11820"/>
    <m/>
    <x v="2"/>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2"/>
    <x v="1"/>
    <n v="0"/>
    <x v="1"/>
    <x v="1"/>
    <x v="1"/>
    <n v="0"/>
    <x v="1"/>
    <x v="1"/>
    <x v="1"/>
    <x v="1"/>
    <x v="0"/>
    <x v="0"/>
    <x v="0"/>
    <x v="0"/>
    <x v="0"/>
    <x v="0"/>
    <x v="0"/>
    <x v="0"/>
    <x v="0"/>
    <m/>
    <x v="0"/>
    <x v="0"/>
    <x v="0"/>
    <x v="0"/>
    <x v="0"/>
    <m/>
    <n v="19000101"/>
    <x v="0"/>
    <s v="WYOMING ANALYTICA LABS ROCK SPRINGS ID No D5127 - RS-8491"/>
    <m/>
    <s v="8572-11700"/>
    <d v="2006-08-04T00:00:00"/>
  </r>
  <r>
    <x v="1"/>
    <s v="T29N R107W S31 fLANCE"/>
    <n v="5181"/>
    <x v="0"/>
    <x v="1"/>
    <s v="JONAH"/>
    <s v="SE NW"/>
    <n v="31"/>
    <n v="29"/>
    <n v="107"/>
    <n v="42.442326999999999"/>
    <n v="-109.649242"/>
    <s v="4903524241"/>
    <s v="22-31 CABRITO"/>
    <x v="0"/>
    <s v="LANCE"/>
    <m/>
    <m/>
    <n v="3160"/>
    <x v="0"/>
    <n v="8548"/>
    <n v="11708"/>
    <n v="11799"/>
    <m/>
    <x v="2"/>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2"/>
    <x v="1"/>
    <n v="0"/>
    <x v="1"/>
    <x v="1"/>
    <x v="1"/>
    <n v="0"/>
    <x v="1"/>
    <x v="1"/>
    <x v="1"/>
    <x v="1"/>
    <x v="0"/>
    <x v="0"/>
    <x v="0"/>
    <x v="0"/>
    <x v="0"/>
    <x v="0"/>
    <x v="0"/>
    <x v="0"/>
    <x v="0"/>
    <m/>
    <x v="0"/>
    <x v="0"/>
    <x v="0"/>
    <x v="0"/>
    <x v="0"/>
    <m/>
    <n v="19000101"/>
    <x v="0"/>
    <s v="WYOMING ANALYTICAL LABS ROCK SPRINGS ID No D5127 - RS-8491"/>
    <m/>
    <s v="8548-11708"/>
    <d v="2006-08-04T00:00:00"/>
  </r>
  <r>
    <x v="1"/>
    <s v="T29N R107W S31 fLANCE"/>
    <n v="5183"/>
    <x v="0"/>
    <x v="1"/>
    <s v="JONAH"/>
    <s v="SE NW"/>
    <n v="31"/>
    <n v="29"/>
    <n v="107"/>
    <n v="42.442309999999999"/>
    <n v="-109.649231"/>
    <s v="4903524240"/>
    <s v="23-31 CABRITO"/>
    <x v="0"/>
    <s v="LANCE"/>
    <m/>
    <m/>
    <n v="3178"/>
    <x v="0"/>
    <n v="8476"/>
    <n v="11654"/>
    <n v="11732"/>
    <m/>
    <x v="2"/>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2"/>
    <x v="1"/>
    <n v="0"/>
    <x v="1"/>
    <x v="1"/>
    <x v="1"/>
    <n v="0"/>
    <x v="1"/>
    <x v="1"/>
    <x v="1"/>
    <x v="1"/>
    <x v="0"/>
    <x v="0"/>
    <x v="0"/>
    <x v="0"/>
    <x v="0"/>
    <x v="0"/>
    <x v="0"/>
    <x v="0"/>
    <x v="0"/>
    <m/>
    <x v="0"/>
    <x v="0"/>
    <x v="0"/>
    <x v="0"/>
    <x v="0"/>
    <m/>
    <n v="19000101"/>
    <x v="0"/>
    <s v="WYOMING ANALYTICAL LABS ROCK SPRINGS ID No D5127 - RS-8491"/>
    <m/>
    <s v="8476-11654"/>
    <d v="2006-08-04T00:00:00"/>
  </r>
  <r>
    <x v="1"/>
    <s v="T29N R107W S31 fLANCE"/>
    <n v="3153"/>
    <x v="0"/>
    <x v="1"/>
    <s v="JONAH"/>
    <s v="SW NW"/>
    <n v="31"/>
    <n v="29"/>
    <n v="107"/>
    <n v="42.442129999999999"/>
    <n v="-109.65363000000001"/>
    <s v="4903522169"/>
    <s v="CABRITO 5-31X"/>
    <x v="0"/>
    <s v="LANCE"/>
    <m/>
    <m/>
    <s v=""/>
    <x v="0"/>
    <m/>
    <m/>
    <n v="11948"/>
    <n v="11680"/>
    <x v="2"/>
    <d v="2001-02-02T00:00:00"/>
    <n v="7.6"/>
    <x v="1"/>
    <n v="1600"/>
    <n v="3.54"/>
    <n v="1330"/>
    <n v="47.9"/>
    <x v="1"/>
    <n v="3750"/>
    <n v="926"/>
    <m/>
    <x v="0"/>
    <n v="48"/>
    <n v="7880"/>
    <x v="0"/>
    <s v="BP AMOCO PRODUCTION COMPANY"/>
    <n v="79.84"/>
    <n v="0.29130660000000003"/>
    <n v="57.854999999999997"/>
    <n v="1.225282"/>
    <n v="139.2115886"/>
    <n v="105.78749999999999"/>
    <n v="15.177139999999998"/>
    <n v="0"/>
    <x v="1"/>
    <n v="0.99936000000000003"/>
    <n v="121.96399999999998"/>
    <n v="6.6038287469566428E-2"/>
    <n v="7705.44"/>
    <n v="-1.1200197107043465E-2"/>
    <n v="0.57351547240371048"/>
    <n v="2.0925456201567978E-3"/>
    <n v="0.4243919819761327"/>
    <n v="0.86736659998032217"/>
    <n v="0.12443950673969367"/>
    <n v="8.1938932799842587E-3"/>
    <x v="0"/>
    <m/>
    <x v="0"/>
    <m/>
    <m/>
    <x v="0"/>
    <m/>
    <x v="0"/>
    <x v="0"/>
    <m/>
    <x v="0"/>
    <x v="0"/>
    <x v="0"/>
    <m/>
    <x v="0"/>
    <x v="0"/>
    <x v="0"/>
    <x v="0"/>
    <x v="0"/>
    <x v="14"/>
    <x v="0"/>
    <x v="0"/>
    <x v="0"/>
    <x v="0"/>
    <x v="0"/>
    <x v="0"/>
    <x v="0"/>
    <m/>
    <x v="0"/>
    <x v="0"/>
    <x v="0"/>
    <x v="0"/>
    <x v="0"/>
    <s v="TPH:  2410 MG/L"/>
    <n v="20010202"/>
    <x v="0"/>
    <s v="WYOMING ANALYTICAL LABS ROCK SPRINGS REQUEST No RS-3860 - LAB No A893-A904"/>
    <m/>
    <m/>
    <d v="2001-02-12T00:00:00"/>
  </r>
  <r>
    <x v="1"/>
    <s v="T29N R107W S31 fLANCE"/>
    <n v="3154"/>
    <x v="0"/>
    <x v="1"/>
    <s v="JONAH"/>
    <s v="NW NW"/>
    <n v="31"/>
    <n v="29"/>
    <n v="107"/>
    <n v="42.443910000000002"/>
    <n v="-109.652044"/>
    <s v="4903522245"/>
    <s v="CABRITO 4-31X"/>
    <x v="0"/>
    <s v="LANCE"/>
    <m/>
    <m/>
    <s v=""/>
    <x v="0"/>
    <m/>
    <m/>
    <n v="11845"/>
    <n v="11828"/>
    <x v="2"/>
    <d v="2001-02-02T00:00:00"/>
    <n v="6.79"/>
    <x v="1"/>
    <n v="19600"/>
    <n v="6.62"/>
    <n v="1620"/>
    <n v="335"/>
    <x v="1"/>
    <n v="30500"/>
    <n v="354"/>
    <m/>
    <x v="0"/>
    <n v="209"/>
    <n v="49400"/>
    <x v="0"/>
    <s v="BP AMOCO PRODUCTION COMPANY"/>
    <n v="978.04"/>
    <n v="0.54475980000000002"/>
    <n v="70.47"/>
    <n v="8.5693000000000001"/>
    <n v="1057.6240597999999"/>
    <n v="860.40499999999997"/>
    <n v="5.8020599999999991"/>
    <n v="0"/>
    <x v="1"/>
    <n v="4.3513800000000007"/>
    <n v="870.55843999999991"/>
    <n v="9.7016553059372429E-2"/>
    <n v="52624.62"/>
    <n v="3.1606292677198854E-2"/>
    <n v="0.92475203352025714"/>
    <n v="5.1507886469887596E-4"/>
    <n v="7.4732887615044027E-2"/>
    <n v="0.9883368657019741"/>
    <n v="6.6647564751655267E-3"/>
    <n v="4.998377822860463E-3"/>
    <x v="0"/>
    <n v="18.100000000000001"/>
    <x v="0"/>
    <m/>
    <m/>
    <x v="0"/>
    <m/>
    <x v="0"/>
    <x v="0"/>
    <m/>
    <x v="0"/>
    <x v="0"/>
    <x v="0"/>
    <m/>
    <x v="0"/>
    <x v="0"/>
    <x v="0"/>
    <x v="0"/>
    <x v="0"/>
    <x v="0"/>
    <x v="0"/>
    <x v="0"/>
    <x v="0"/>
    <x v="0"/>
    <x v="0"/>
    <x v="0"/>
    <x v="0"/>
    <m/>
    <x v="0"/>
    <x v="0"/>
    <x v="0"/>
    <x v="0"/>
    <x v="0"/>
    <m/>
    <n v="20010202"/>
    <x v="0"/>
    <s v="WYOMING ANALYTICAL LABS ROCK SPRINGS REQUEST No RS-3860 - LAB No A 893-A904"/>
    <m/>
    <m/>
    <d v="2001-02-12T00:00:00"/>
  </r>
  <r>
    <x v="1"/>
    <s v="T29N R107W S31 fLANCE"/>
    <n v="3156"/>
    <x v="0"/>
    <x v="1"/>
    <s v="JONAH"/>
    <s v="NE SW"/>
    <n v="31"/>
    <n v="29"/>
    <n v="107"/>
    <n v="42.445"/>
    <n v="-109.64667"/>
    <s v="4903521955"/>
    <s v="CABRITO 3-31"/>
    <x v="0"/>
    <s v="LANCE"/>
    <m/>
    <m/>
    <s v=""/>
    <x v="0"/>
    <m/>
    <m/>
    <n v="12345"/>
    <n v="12335"/>
    <x v="2"/>
    <d v="2000-12-14T00:00:00"/>
    <n v="6.24"/>
    <x v="1"/>
    <n v="12900"/>
    <n v="2.72"/>
    <n v="1170"/>
    <n v="79.3"/>
    <x v="1"/>
    <n v="23000"/>
    <n v="88"/>
    <m/>
    <x v="0"/>
    <n v="33"/>
    <n v="35500"/>
    <x v="0"/>
    <s v="BP AMOCO PRODUCTION COMPANY"/>
    <n v="643.71"/>
    <n v="0.22382880000000002"/>
    <n v="50.895000000000003"/>
    <n v="2.0284939999999998"/>
    <n v="696.85732280000002"/>
    <n v="648.83000000000004"/>
    <n v="1.4423199999999998"/>
    <n v="0"/>
    <x v="1"/>
    <n v="0.68706"/>
    <n v="650.9593799999999"/>
    <n v="3.405354949575131E-2"/>
    <n v="37273.019999999997"/>
    <n v="2.4363699623844073E-2"/>
    <n v="0.92373284880403927"/>
    <n v="3.2119745703560544E-4"/>
    <n v="7.5945953738925098E-2"/>
    <n v="0.99672885887288398"/>
    <n v="2.2156835653862153E-3"/>
    <n v="1.0554575617298888E-3"/>
    <x v="0"/>
    <m/>
    <x v="0"/>
    <m/>
    <m/>
    <x v="0"/>
    <n v="47600"/>
    <x v="0"/>
    <x v="0"/>
    <m/>
    <x v="0"/>
    <x v="0"/>
    <x v="0"/>
    <m/>
    <x v="0"/>
    <x v="0"/>
    <x v="0"/>
    <x v="0"/>
    <x v="0"/>
    <x v="0"/>
    <x v="0"/>
    <x v="0"/>
    <x v="0"/>
    <x v="0"/>
    <x v="0"/>
    <x v="0"/>
    <x v="0"/>
    <m/>
    <x v="0"/>
    <x v="0"/>
    <x v="0"/>
    <x v="0"/>
    <x v="0"/>
    <m/>
    <n v="20001214"/>
    <x v="0"/>
    <s v="WYOMING ANALYTICAL LABS ROCK SPRINGS REQUEST No RS-3796 - LAB No A698"/>
    <m/>
    <m/>
    <d v="2000-12-27T00:00:00"/>
  </r>
  <r>
    <x v="1"/>
    <s v="T29N R107W S30 fWARDELL"/>
    <n v="4158"/>
    <x v="0"/>
    <x v="1"/>
    <s v="JONAH"/>
    <s v="SE SE"/>
    <n v="30"/>
    <n v="29"/>
    <n v="107"/>
    <n v="42.447980000000001"/>
    <n v="-109.63762199999999"/>
    <s v="4903522300"/>
    <s v="CABRITO 16-30"/>
    <x v="0"/>
    <s v="LANCE"/>
    <m/>
    <m/>
    <s v=""/>
    <x v="0"/>
    <m/>
    <m/>
    <n v="12311"/>
    <n v="12300"/>
    <x v="2"/>
    <d v="2003-11-14T00:00:00"/>
    <n v="7.11"/>
    <x v="1"/>
    <n v="1722"/>
    <n v="8"/>
    <n v="1074"/>
    <n v="78"/>
    <x v="1"/>
    <n v="4348"/>
    <n v="899"/>
    <m/>
    <x v="0"/>
    <n v="49"/>
    <n v="8166"/>
    <x v="0"/>
    <s v="BP"/>
    <n v="85.927800000000005"/>
    <n v="0.65832000000000002"/>
    <n v="46.718999999999994"/>
    <n v="1.9952399999999999"/>
    <n v="135.30035999999998"/>
    <n v="122.65707999999999"/>
    <n v="14.734609999999998"/>
    <n v="0"/>
    <x v="1"/>
    <n v="1.0201800000000001"/>
    <n v="138.41186999999999"/>
    <n v="-1.1367815022368602E-2"/>
    <n v="8178"/>
    <n v="7.3421439060205576E-4"/>
    <n v="0.63508921927480466"/>
    <n v="4.865618982831975E-3"/>
    <n v="0.36004516174236345"/>
    <n v="0.88617457447833048"/>
    <n v="0.10645481489412721"/>
    <n v="7.3706106275422774E-3"/>
    <x v="0"/>
    <n v="7.8"/>
    <x v="0"/>
    <m/>
    <m/>
    <x v="0"/>
    <n v="12080"/>
    <x v="2"/>
    <x v="0"/>
    <m/>
    <x v="0"/>
    <x v="0"/>
    <x v="0"/>
    <n v="1.5"/>
    <x v="0"/>
    <x v="0"/>
    <x v="0"/>
    <x v="0"/>
    <x v="0"/>
    <x v="0"/>
    <x v="0"/>
    <x v="0"/>
    <x v="0"/>
    <x v="0"/>
    <x v="0"/>
    <x v="0"/>
    <x v="0"/>
    <m/>
    <x v="0"/>
    <x v="0"/>
    <x v="0"/>
    <x v="0"/>
    <x v="0"/>
    <m/>
    <n v="20031114"/>
    <x v="0"/>
    <s v="WYOMING ANALYTICAL LABS ROCK SPRINGS ID No C8879"/>
    <m/>
    <m/>
    <d v="2003-12-29T00:00:00"/>
  </r>
  <r>
    <x v="1"/>
    <s v="T29N R107W S30 fLANCE"/>
    <n v="4399"/>
    <x v="0"/>
    <x v="1"/>
    <s v="JONAH"/>
    <s v="SE SW"/>
    <n v="30"/>
    <n v="29"/>
    <n v="107"/>
    <n v="42.447220000000002"/>
    <n v="-109.648611"/>
    <s v="4903522409"/>
    <s v="CABRITO 14-30"/>
    <x v="0"/>
    <s v="LANCE"/>
    <m/>
    <m/>
    <m/>
    <x v="0"/>
    <s v="8870"/>
    <m/>
    <n v="11790"/>
    <n v="11755"/>
    <x v="2"/>
    <d v="2003-04-27T00:00:00"/>
    <n v="7.52"/>
    <x v="1"/>
    <n v="5.8"/>
    <n v="1.18"/>
    <n v="535"/>
    <n v="18.3"/>
    <x v="1"/>
    <n v="390"/>
    <n v="534"/>
    <m/>
    <x v="0"/>
    <n v="49"/>
    <n v="1722"/>
    <x v="9"/>
    <s v="ENCANA"/>
    <n v="0.28942000000000001"/>
    <n v="9.71022E-2"/>
    <n v="23.272500000000001"/>
    <n v="0.46811399999999997"/>
    <n v="24.127136199999999"/>
    <n v="11.001899999999999"/>
    <n v="8.7522599999999997"/>
    <n v="0"/>
    <x v="1"/>
    <n v="1.0201800000000001"/>
    <n v="20.774339999999999"/>
    <n v="7.4670066192612183E-2"/>
    <n v="1533.28"/>
    <n v="-5.7973507655255475E-2"/>
    <n v="1.1995621759701428E-2"/>
    <n v="4.0246052907016794E-3"/>
    <n v="0.98397977294959682"/>
    <n v="0.52959083176649657"/>
    <n v="0.42130147094925763"/>
    <n v="4.9107697284245862E-2"/>
    <x v="0"/>
    <n v="45.4"/>
    <x v="0"/>
    <m/>
    <m/>
    <x v="0"/>
    <n v="2420"/>
    <x v="2"/>
    <x v="0"/>
    <m/>
    <x v="0"/>
    <x v="0"/>
    <x v="0"/>
    <m/>
    <x v="0"/>
    <x v="0"/>
    <x v="0"/>
    <x v="0"/>
    <x v="0"/>
    <x v="0"/>
    <x v="0"/>
    <x v="0"/>
    <x v="0"/>
    <x v="0"/>
    <x v="0"/>
    <x v="0"/>
    <x v="0"/>
    <m/>
    <x v="0"/>
    <x v="0"/>
    <x v="0"/>
    <x v="0"/>
    <x v="0"/>
    <m/>
    <n v="2003427"/>
    <x v="0"/>
    <s v="WYOMING ANALYTICAL LABS ROCK SPRINGS ID No RS-5754 - C6959-C6984"/>
    <m/>
    <m/>
    <d v="2003-04-30T00:00:00"/>
  </r>
  <r>
    <x v="1"/>
    <s v="T29N R107W S30 fLANCE"/>
    <n v="4190"/>
    <x v="0"/>
    <x v="1"/>
    <s v="JONAH"/>
    <s v="SE NW"/>
    <n v="30"/>
    <n v="29"/>
    <n v="107"/>
    <n v="42.454810000000002"/>
    <n v="-109.64672"/>
    <s v="4903523131"/>
    <s v="CABRITO 3-30A"/>
    <x v="0"/>
    <s v="LANCE"/>
    <m/>
    <m/>
    <m/>
    <x v="0"/>
    <s v="8772"/>
    <m/>
    <n v="11958"/>
    <n v="11945"/>
    <x v="2"/>
    <d v="2003-12-12T00:00:00"/>
    <n v="6.37"/>
    <x v="1"/>
    <n v="3820"/>
    <n v="9.9700000000000006"/>
    <n v="894"/>
    <n v="156"/>
    <x v="1"/>
    <n v="8497"/>
    <n v="681"/>
    <m/>
    <x v="0"/>
    <n v="86"/>
    <n v="14388"/>
    <x v="0"/>
    <s v="BP AMERICA PRODUCTION COMPANY"/>
    <n v="190.61799999999999"/>
    <n v="0.82043130000000009"/>
    <n v="38.888999999999996"/>
    <n v="3.9904799999999998"/>
    <n v="234.31791129999999"/>
    <n v="239.70036999999999"/>
    <n v="11.161589999999999"/>
    <n v="0"/>
    <x v="1"/>
    <n v="1.7905200000000001"/>
    <n v="252.65247999999997"/>
    <n v="-3.7650274077351234E-2"/>
    <n v="14143.97"/>
    <n v="-8.5528619299684062E-3"/>
    <n v="0.81350161813259558"/>
    <n v="3.5013597357890077E-3"/>
    <n v="0.18299702213161539"/>
    <n v="0.94873547253523904"/>
    <n v="4.4177638786684383E-2"/>
    <n v="7.0868886780767019E-3"/>
    <x v="0"/>
    <n v="26.8"/>
    <x v="0"/>
    <m/>
    <m/>
    <x v="0"/>
    <n v="19940"/>
    <x v="2"/>
    <x v="0"/>
    <m/>
    <x v="0"/>
    <x v="0"/>
    <x v="0"/>
    <n v="1.08"/>
    <x v="0"/>
    <x v="0"/>
    <x v="0"/>
    <x v="0"/>
    <x v="0"/>
    <x v="0"/>
    <x v="0"/>
    <x v="0"/>
    <x v="0"/>
    <x v="0"/>
    <x v="0"/>
    <x v="0"/>
    <x v="0"/>
    <m/>
    <x v="0"/>
    <x v="0"/>
    <x v="0"/>
    <x v="0"/>
    <x v="0"/>
    <m/>
    <n v="20031212"/>
    <x v="0"/>
    <s v="WYOMING ANALYTICAL LABS ID No RS-6684"/>
    <m/>
    <m/>
    <d v="2004-03-26T00:00:00"/>
  </r>
  <r>
    <x v="1"/>
    <s v="T29N R107W S30 fLANCE"/>
    <n v="3160"/>
    <x v="0"/>
    <x v="1"/>
    <s v="JONAH"/>
    <s v="SE NW"/>
    <n v="30"/>
    <n v="29"/>
    <n v="107"/>
    <n v="42.455039999999997"/>
    <n v="-109.646942"/>
    <s v="4903522287"/>
    <s v="CABRITO 6-30"/>
    <x v="0"/>
    <s v="LANCE"/>
    <m/>
    <m/>
    <s v=""/>
    <x v="0"/>
    <m/>
    <m/>
    <n v="12239"/>
    <m/>
    <x v="2"/>
    <d v="2001-04-03T00:00:00"/>
    <n v="7.09"/>
    <x v="1"/>
    <n v="1570"/>
    <n v="4.6399999999999997"/>
    <n v="855"/>
    <m/>
    <x v="1"/>
    <n v="3650"/>
    <n v="899"/>
    <m/>
    <x v="0"/>
    <n v="156"/>
    <n v="7610"/>
    <x v="0"/>
    <s v="BP AMOCO PRODUCTION COMPANY"/>
    <n v="78.343000000000004"/>
    <n v="0.38182559999999999"/>
    <n v="37.192500000000003"/>
    <n v="0"/>
    <n v="115.9173256"/>
    <n v="102.9665"/>
    <n v="14.734609999999998"/>
    <n v="0"/>
    <x v="1"/>
    <n v="3.2479200000000001"/>
    <n v="120.94902999999999"/>
    <n v="-2.1242799076526996E-2"/>
    <n v="7134.64"/>
    <n v="-3.22395121210148E-2"/>
    <n v="0.67585237663557696"/>
    <n v="3.2939476305516146E-3"/>
    <n v="0.32085367573387147"/>
    <n v="0.85132142027100177"/>
    <n v="0.12182495386693055"/>
    <n v="2.6853625862067684E-2"/>
    <x v="0"/>
    <m/>
    <x v="0"/>
    <m/>
    <m/>
    <x v="0"/>
    <m/>
    <x v="0"/>
    <x v="0"/>
    <m/>
    <x v="0"/>
    <x v="0"/>
    <x v="0"/>
    <m/>
    <x v="0"/>
    <x v="0"/>
    <x v="0"/>
    <x v="0"/>
    <x v="0"/>
    <x v="15"/>
    <x v="0"/>
    <x v="0"/>
    <x v="0"/>
    <x v="0"/>
    <x v="0"/>
    <x v="0"/>
    <x v="0"/>
    <m/>
    <x v="0"/>
    <x v="0"/>
    <x v="0"/>
    <x v="0"/>
    <x v="0"/>
    <s v="TPH: 254"/>
    <n v="20010403"/>
    <x v="0"/>
    <s v="WYOMING ANALYTICAL LABS ROCK SPRINGS REQUEST No RS-4014 - LAB No B471-B472"/>
    <m/>
    <m/>
    <d v="2001-05-10T00:00:00"/>
  </r>
  <r>
    <x v="1"/>
    <s v="T29N R107W S30 fLANCE"/>
    <n v="3161"/>
    <x v="0"/>
    <x v="1"/>
    <s v="JONAH"/>
    <s v="SW NW"/>
    <n v="30"/>
    <n v="29"/>
    <n v="107"/>
    <n v="42.454720000000002"/>
    <n v="-109.65194"/>
    <s v="4903522043"/>
    <s v="CABRITO 5-30"/>
    <x v="0"/>
    <s v="LANCE"/>
    <m/>
    <m/>
    <s v=""/>
    <x v="0"/>
    <m/>
    <m/>
    <n v="12286"/>
    <n v="12246"/>
    <x v="2"/>
    <d v="2000-12-14T00:00:00"/>
    <n v="6.34"/>
    <x v="1"/>
    <n v="11200"/>
    <n v="484"/>
    <n v="2030"/>
    <n v="221"/>
    <x v="1"/>
    <n v="24400"/>
    <n v="813"/>
    <m/>
    <x v="0"/>
    <n v="571"/>
    <n v="39400"/>
    <x v="0"/>
    <s v="BP AMOCO PRODUCTION COMPANY"/>
    <n v="558.88"/>
    <n v="39.828360000000004"/>
    <n v="88.305000000000007"/>
    <n v="5.6531799999999999"/>
    <n v="692.66653999999994"/>
    <n v="688.32399999999996"/>
    <n v="13.325069999999998"/>
    <n v="0"/>
    <x v="1"/>
    <n v="11.88822"/>
    <n v="713.53728999999998"/>
    <n v="-1.4841909511795346E-2"/>
    <n v="39719"/>
    <n v="4.0319013132117439E-3"/>
    <n v="0.80685289056982601"/>
    <n v="5.7500049013483469E-2"/>
    <n v="0.13564706041669056"/>
    <n v="0.96466436953841606"/>
    <n v="1.867466520215082E-2"/>
    <n v="1.6660965259433044E-2"/>
    <x v="0"/>
    <m/>
    <x v="0"/>
    <m/>
    <m/>
    <x v="0"/>
    <n v="54400"/>
    <x v="0"/>
    <x v="0"/>
    <m/>
    <x v="0"/>
    <x v="0"/>
    <x v="0"/>
    <m/>
    <x v="0"/>
    <x v="0"/>
    <x v="0"/>
    <x v="0"/>
    <x v="0"/>
    <x v="0"/>
    <x v="0"/>
    <x v="0"/>
    <x v="0"/>
    <x v="0"/>
    <x v="0"/>
    <x v="0"/>
    <x v="0"/>
    <m/>
    <x v="0"/>
    <x v="0"/>
    <x v="0"/>
    <x v="0"/>
    <x v="0"/>
    <m/>
    <n v="20001214"/>
    <x v="0"/>
    <s v="WYOMING ANALYTICAL LABS ROCK SPRINGS REQUEST No RS-3796 - LAB No A705"/>
    <m/>
    <m/>
    <d v="2000-12-27T00:00:00"/>
  </r>
  <r>
    <x v="1"/>
    <s v="T29N R107W S30 fLANCE"/>
    <n v="3158"/>
    <x v="0"/>
    <x v="1"/>
    <s v="JONAH"/>
    <s v="NW SE"/>
    <n v="30"/>
    <n v="29"/>
    <n v="107"/>
    <n v="42.451630000000002"/>
    <n v="-109.643094"/>
    <s v="4903522242"/>
    <s v="CABRITO 10-30"/>
    <x v="0"/>
    <s v="LANCE"/>
    <m/>
    <m/>
    <s v=""/>
    <x v="0"/>
    <m/>
    <m/>
    <n v="12185"/>
    <n v="12172"/>
    <x v="2"/>
    <d v="2001-02-22T00:00:00"/>
    <n v="7.35"/>
    <x v="1"/>
    <n v="2200"/>
    <n v="17.2"/>
    <n v="1290"/>
    <n v="136"/>
    <x v="1"/>
    <n v="4940"/>
    <n v="798"/>
    <m/>
    <x v="0"/>
    <n v="123"/>
    <n v="10400"/>
    <x v="0"/>
    <s v="BP AMOCO PRODUCTION COMPANY"/>
    <n v="109.78"/>
    <n v="1.4153879999999999"/>
    <n v="56.115000000000002"/>
    <n v="3.4788799999999998"/>
    <n v="170.78926799999999"/>
    <n v="139.35739999999998"/>
    <n v="13.079219999999999"/>
    <n v="0"/>
    <x v="1"/>
    <n v="2.5608600000000004"/>
    <n v="154.99747999999997"/>
    <n v="4.8472775817142891E-2"/>
    <n v="9504.2000000000007"/>
    <n v="-4.5005576712452609E-2"/>
    <n v="0.64278043512663807"/>
    <n v="8.2873357124523764E-3"/>
    <n v="0.34893222916090955"/>
    <n v="0.89909461753829811"/>
    <n v="8.4383436427482583E-2"/>
    <n v="1.6521946034219401E-2"/>
    <x v="0"/>
    <m/>
    <x v="0"/>
    <m/>
    <m/>
    <x v="0"/>
    <m/>
    <x v="0"/>
    <x v="0"/>
    <m/>
    <x v="0"/>
    <x v="0"/>
    <x v="0"/>
    <m/>
    <x v="0"/>
    <x v="0"/>
    <x v="0"/>
    <x v="0"/>
    <x v="0"/>
    <x v="16"/>
    <x v="0"/>
    <x v="0"/>
    <x v="0"/>
    <x v="0"/>
    <x v="0"/>
    <x v="0"/>
    <x v="0"/>
    <m/>
    <x v="0"/>
    <x v="0"/>
    <x v="0"/>
    <x v="0"/>
    <x v="0"/>
    <s v="TPH:  139 MG/L"/>
    <n v="20010222"/>
    <x v="0"/>
    <s v="WYOMING ANALYTICAL LABS ROCK SPRINGS REQUEST No RS-3884 - LAB No A967"/>
    <m/>
    <m/>
    <d v="2001-03-02T00:00:00"/>
  </r>
  <r>
    <x v="1"/>
    <s v="T29N R107W S30 fLANCE"/>
    <n v="3157"/>
    <x v="0"/>
    <x v="1"/>
    <s v="JONAH"/>
    <s v="SW SE"/>
    <n v="30"/>
    <n v="29"/>
    <n v="107"/>
    <n v="42.448329999999999"/>
    <n v="-109.64194000000001"/>
    <s v="4903521898"/>
    <s v="CATRITO 15-30"/>
    <x v="0"/>
    <s v="LANCE"/>
    <m/>
    <m/>
    <s v=""/>
    <x v="0"/>
    <m/>
    <m/>
    <n v="12269"/>
    <n v="12248"/>
    <x v="2"/>
    <d v="2000-12-14T00:00:00"/>
    <n v="7.16"/>
    <x v="1"/>
    <n v="328"/>
    <n v="1.22"/>
    <n v="1300"/>
    <n v="28.4"/>
    <x v="1"/>
    <n v="1900"/>
    <n v="970"/>
    <m/>
    <x v="0"/>
    <n v="30"/>
    <n v="4500"/>
    <x v="0"/>
    <s v="BP AMOCO PRODUCTION COMPANY"/>
    <n v="16.3672"/>
    <n v="0.10039380000000001"/>
    <n v="56.55"/>
    <n v="0.7264719999999999"/>
    <n v="73.744065800000001"/>
    <n v="53.598999999999997"/>
    <n v="15.898299999999999"/>
    <n v="0"/>
    <x v="1"/>
    <n v="0.62460000000000004"/>
    <n v="70.121899999999997"/>
    <n v="2.517736408231171E-2"/>
    <n v="4557.62"/>
    <n v="6.3614945206356523E-3"/>
    <n v="0.22194599419550853"/>
    <n v="1.3613814062310625E-3"/>
    <n v="0.77669262439826037"/>
    <n v="0.76436890614772279"/>
    <n v="0.2267237482156074"/>
    <n v="8.907345636669858E-3"/>
    <x v="0"/>
    <m/>
    <x v="0"/>
    <m/>
    <m/>
    <x v="0"/>
    <n v="7320"/>
    <x v="0"/>
    <x v="0"/>
    <m/>
    <x v="0"/>
    <x v="0"/>
    <x v="0"/>
    <m/>
    <x v="0"/>
    <x v="0"/>
    <x v="0"/>
    <x v="0"/>
    <x v="0"/>
    <x v="0"/>
    <x v="0"/>
    <x v="0"/>
    <x v="0"/>
    <x v="0"/>
    <x v="0"/>
    <x v="0"/>
    <x v="0"/>
    <m/>
    <x v="0"/>
    <x v="0"/>
    <x v="0"/>
    <x v="0"/>
    <x v="0"/>
    <m/>
    <n v="20001214"/>
    <x v="0"/>
    <s v="WYOMING ANALYTICAL LABS ROCK SPRINGS REQUEST No RS-3796 - LAB No A706"/>
    <m/>
    <m/>
    <d v="2000-12-27T00:00:00"/>
  </r>
  <r>
    <x v="1"/>
    <s v="T29N R107W S29 fLANCE"/>
    <n v="3164"/>
    <x v="0"/>
    <x v="1"/>
    <s v="JONAH"/>
    <s v="NW SE"/>
    <n v="29"/>
    <n v="29"/>
    <n v="107"/>
    <n v="42.450560000000003"/>
    <n v="-109.6225"/>
    <s v="4903522067"/>
    <s v="CABRITO 10-29"/>
    <x v="0"/>
    <s v="LANCE"/>
    <m/>
    <m/>
    <s v=""/>
    <x v="0"/>
    <m/>
    <m/>
    <n v="12603"/>
    <m/>
    <x v="2"/>
    <d v="2000-12-14T00:00:00"/>
    <n v="6.89"/>
    <x v="1"/>
    <n v="2340"/>
    <n v="0.76"/>
    <n v="902"/>
    <n v="47.8"/>
    <x v="1"/>
    <n v="5400"/>
    <n v="813"/>
    <m/>
    <x v="0"/>
    <n v="41"/>
    <n v="9900"/>
    <x v="0"/>
    <s v="BP AMOCO PRODUCTION COMPANY"/>
    <n v="116.76600000000001"/>
    <n v="6.2540399999999996E-2"/>
    <n v="39.236999999999995"/>
    <n v="1.2227239999999999"/>
    <n v="157.2882644"/>
    <n v="152.334"/>
    <n v="13.325069999999998"/>
    <n v="0"/>
    <x v="1"/>
    <n v="0.85362000000000005"/>
    <n v="166.51269000000002"/>
    <n v="-2.8487950621062214E-2"/>
    <n v="9544.56"/>
    <n v="-1.8279662795146749E-2"/>
    <n v="0.74236943516047849"/>
    <n v="3.9761644162436316E-4"/>
    <n v="0.25723294839789707"/>
    <n v="0.91484919257505226"/>
    <n v="8.0024351297189406E-2"/>
    <n v="5.12645612775819E-3"/>
    <x v="0"/>
    <m/>
    <x v="0"/>
    <m/>
    <m/>
    <x v="0"/>
    <n v="13700"/>
    <x v="0"/>
    <x v="0"/>
    <m/>
    <x v="0"/>
    <x v="0"/>
    <x v="0"/>
    <m/>
    <x v="0"/>
    <x v="0"/>
    <x v="0"/>
    <x v="0"/>
    <x v="0"/>
    <x v="0"/>
    <x v="0"/>
    <x v="0"/>
    <x v="0"/>
    <x v="0"/>
    <x v="0"/>
    <x v="0"/>
    <x v="0"/>
    <m/>
    <x v="0"/>
    <x v="0"/>
    <x v="0"/>
    <x v="0"/>
    <x v="0"/>
    <m/>
    <n v="20001214"/>
    <x v="0"/>
    <s v="WYOMING ANALYTICAL LABS ROCK SPRINGS REQUEST No RS-3796 - LAB No A697"/>
    <m/>
    <m/>
    <d v="2000-12-27T00:00:00"/>
  </r>
  <r>
    <x v="1"/>
    <s v="T29N R107W S23 fLANCE"/>
    <n v="4157"/>
    <x v="0"/>
    <x v="1"/>
    <s v="JONAH"/>
    <s v="SW SE"/>
    <n v="23"/>
    <n v="29"/>
    <n v="107"/>
    <n v="42.462499999999999"/>
    <n v="-109.56471999999999"/>
    <s v="4903521740"/>
    <s v="ANTELOPE 15-23"/>
    <x v="0"/>
    <s v="LANCE"/>
    <m/>
    <m/>
    <s v=""/>
    <x v="0"/>
    <m/>
    <m/>
    <n v="12900"/>
    <n v="12875"/>
    <x v="2"/>
    <d v="2003-11-07T00:00:00"/>
    <n v="8.2200000000000006"/>
    <x v="1"/>
    <n v="88"/>
    <n v="3.6"/>
    <n v="3928"/>
    <n v="8.5"/>
    <x v="1"/>
    <n v="5148"/>
    <n v="1110"/>
    <m/>
    <x v="0"/>
    <n v="7"/>
    <n v="10705"/>
    <x v="0"/>
    <s v="BP"/>
    <n v="4.3911999999999995"/>
    <n v="0.29624400000000001"/>
    <n v="170.86799999999999"/>
    <n v="0.21742999999999998"/>
    <n v="175.772874"/>
    <n v="145.22507999999999"/>
    <n v="18.192899999999998"/>
    <n v="0"/>
    <x v="1"/>
    <n v="0.14574000000000001"/>
    <n v="163.56371999999999"/>
    <n v="3.5979479419186992E-2"/>
    <n v="10293.1"/>
    <n v="-1.9616060500711952E-2"/>
    <n v="2.49822392959223E-2"/>
    <n v="1.6853795085583002E-3"/>
    <n v="0.97333238119551935"/>
    <n v="0.88788075986532955"/>
    <n v="0.11122821124391154"/>
    <n v="8.9102889075890433E-4"/>
    <x v="0"/>
    <n v="0.48"/>
    <x v="0"/>
    <m/>
    <m/>
    <x v="0"/>
    <n v="16800"/>
    <x v="2"/>
    <x v="0"/>
    <m/>
    <x v="0"/>
    <x v="0"/>
    <x v="0"/>
    <n v="17"/>
    <x v="0"/>
    <x v="0"/>
    <x v="0"/>
    <x v="0"/>
    <x v="0"/>
    <x v="0"/>
    <x v="0"/>
    <x v="0"/>
    <x v="0"/>
    <x v="0"/>
    <x v="0"/>
    <x v="0"/>
    <x v="0"/>
    <m/>
    <x v="0"/>
    <x v="0"/>
    <x v="0"/>
    <x v="0"/>
    <x v="0"/>
    <m/>
    <n v="20031109"/>
    <x v="0"/>
    <s v="WYOMING ANALYTICAL LABS ROCK SPRINGS ID No C8618"/>
    <m/>
    <m/>
    <d v="2003-11-19T00:00:00"/>
  </r>
  <r>
    <x v="1"/>
    <s v="T29N R107W S19 fLANCE"/>
    <n v="4398"/>
    <x v="0"/>
    <x v="1"/>
    <s v="JONAH"/>
    <s v="NW SW"/>
    <n v="19"/>
    <n v="29"/>
    <n v="107"/>
    <n v="42.465829999999997"/>
    <n v="-109.652778"/>
    <s v="4903522398"/>
    <s v="CABRITO 12-19"/>
    <x v="0"/>
    <s v="LANCE"/>
    <m/>
    <m/>
    <m/>
    <x v="0"/>
    <s v="9101"/>
    <m/>
    <n v="12051"/>
    <n v="11995"/>
    <x v="2"/>
    <d v="2003-04-27T00:00:00"/>
    <n v="7.95"/>
    <x v="1"/>
    <n v="13.8"/>
    <n v="3.45"/>
    <n v="993"/>
    <n v="21.3"/>
    <x v="1"/>
    <n v="910"/>
    <n v="827"/>
    <m/>
    <x v="0"/>
    <n v="42"/>
    <n v="2996"/>
    <x v="10"/>
    <s v="ENCANA"/>
    <n v="0.68862000000000001"/>
    <n v="0.2839005"/>
    <n v="43.195499999999996"/>
    <n v="0.54485399999999995"/>
    <n v="44.712874499999998"/>
    <n v="25.671099999999999"/>
    <n v="13.554529999999998"/>
    <n v="0"/>
    <x v="1"/>
    <n v="0.87444000000000011"/>
    <n v="40.100069999999995"/>
    <n v="5.4387977297498537E-2"/>
    <n v="2810.55"/>
    <n v="-3.1938069938259345E-2"/>
    <n v="1.5400933348626468E-2"/>
    <n v="6.3494128519963533E-3"/>
    <n v="0.97824965379937712"/>
    <n v="0.6401759398424991"/>
    <n v="0.33801761443309203"/>
    <n v="2.1806445724408964E-2"/>
    <x v="0"/>
    <n v="3.56"/>
    <x v="0"/>
    <m/>
    <m/>
    <x v="0"/>
    <n v="4500"/>
    <x v="2"/>
    <x v="0"/>
    <m/>
    <x v="0"/>
    <x v="0"/>
    <x v="0"/>
    <m/>
    <x v="0"/>
    <x v="0"/>
    <x v="0"/>
    <x v="0"/>
    <x v="0"/>
    <x v="0"/>
    <x v="0"/>
    <x v="0"/>
    <x v="0"/>
    <x v="0"/>
    <x v="0"/>
    <x v="0"/>
    <x v="0"/>
    <m/>
    <x v="0"/>
    <x v="0"/>
    <x v="0"/>
    <x v="0"/>
    <x v="0"/>
    <m/>
    <n v="2003427"/>
    <x v="0"/>
    <s v="WYOMING ANALYTICAL LABS ROCK SPRINGS ID No RS-5754 - C6959-C6984"/>
    <m/>
    <m/>
    <d v="2003-04-30T00:00:00"/>
  </r>
  <r>
    <x v="1"/>
    <s v="T29N R107W S19 fLANCE"/>
    <n v="3150"/>
    <x v="0"/>
    <x v="1"/>
    <s v="JONAH"/>
    <s v="SW SE"/>
    <n v="19"/>
    <n v="29"/>
    <n v="107"/>
    <n v="42.462780000000002"/>
    <n v="-109.64167"/>
    <s v="4903522068"/>
    <s v="CABRITO 15-19"/>
    <x v="0"/>
    <s v="LANCE"/>
    <m/>
    <m/>
    <s v=""/>
    <x v="0"/>
    <m/>
    <m/>
    <n v="12660"/>
    <n v="12578"/>
    <x v="2"/>
    <d v="2001-01-18T00:00:00"/>
    <n v="7.55"/>
    <x v="1"/>
    <n v="597"/>
    <n v="8.5500000000000007"/>
    <n v="1970"/>
    <m/>
    <x v="1"/>
    <n v="2550"/>
    <n v="1690"/>
    <m/>
    <x v="0"/>
    <n v="130"/>
    <n v="4840"/>
    <x v="0"/>
    <s v="BP AMOCO PRODUCTION COMPANY"/>
    <n v="29.790299999999998"/>
    <n v="0.70357950000000002"/>
    <n v="85.694999999999993"/>
    <n v="0"/>
    <n v="116.18887949999998"/>
    <n v="71.93549999999999"/>
    <n v="27.699099999999998"/>
    <n v="0"/>
    <x v="1"/>
    <n v="2.7066000000000003"/>
    <n v="102.34119999999999"/>
    <n v="6.3367384168274185E-2"/>
    <n v="6945.55"/>
    <n v="0.17865521761818501"/>
    <n v="0.25639544961787847"/>
    <n v="6.0554805505289352E-3"/>
    <n v="0.73754906983159263"/>
    <n v="0.70289873482038512"/>
    <n v="0.27065443829073726"/>
    <n v="2.6446826888877603E-2"/>
    <x v="0"/>
    <m/>
    <x v="0"/>
    <m/>
    <m/>
    <x v="0"/>
    <m/>
    <x v="0"/>
    <x v="0"/>
    <m/>
    <x v="0"/>
    <x v="0"/>
    <x v="0"/>
    <m/>
    <x v="0"/>
    <x v="0"/>
    <x v="0"/>
    <x v="0"/>
    <x v="0"/>
    <x v="0"/>
    <x v="0"/>
    <x v="0"/>
    <x v="0"/>
    <x v="0"/>
    <x v="0"/>
    <x v="0"/>
    <x v="0"/>
    <m/>
    <x v="0"/>
    <x v="0"/>
    <x v="0"/>
    <x v="0"/>
    <x v="0"/>
    <m/>
    <n v="20010118"/>
    <x v="0"/>
    <s v="WYOMING ANALYTICAL LABS ROCK SPRINGS REQUEST No RS-3826 - LAB No A787"/>
    <m/>
    <m/>
    <d v="2001-01-18T00:00:00"/>
  </r>
  <r>
    <x v="1"/>
    <s v="T29N R107W S18 fLANCE"/>
    <n v="3149"/>
    <x v="0"/>
    <x v="1"/>
    <s v="JONAH"/>
    <s v="SW SW"/>
    <n v="18"/>
    <n v="29"/>
    <n v="107"/>
    <n v="42.477220000000003"/>
    <n v="-109.6525"/>
    <s v="4903521899"/>
    <s v="CABRITO 13-18"/>
    <x v="0"/>
    <s v="LANCE"/>
    <m/>
    <m/>
    <s v=""/>
    <x v="0"/>
    <m/>
    <m/>
    <n v="12791"/>
    <m/>
    <x v="2"/>
    <d v="2001-04-25T00:00:00"/>
    <n v="6.93"/>
    <x v="1"/>
    <n v="5790"/>
    <n v="1.39"/>
    <n v="1380"/>
    <m/>
    <x v="1"/>
    <n v="9650"/>
    <m/>
    <n v="707"/>
    <x v="0"/>
    <n v="93"/>
    <n v="15700"/>
    <x v="0"/>
    <s v="BP AMOCO PRODUCTION COMPANY"/>
    <n v="288.92099999999999"/>
    <n v="0.1143831"/>
    <n v="60.03"/>
    <n v="0"/>
    <n v="349.06538309999996"/>
    <n v="272.22649999999999"/>
    <n v="0"/>
    <n v="23.564309999999999"/>
    <x v="1"/>
    <n v="1.9362600000000001"/>
    <n v="297.72706999999997"/>
    <n v="7.9373704584742008E-2"/>
    <n v="17621.39"/>
    <n v="5.766236042373981E-2"/>
    <n v="0.82769880368581306"/>
    <n v="3.2768388255569769E-4"/>
    <n v="0.17197351243163134"/>
    <n v="0.91434917221332956"/>
    <n v="0"/>
    <n v="6.5034731306091859E-3"/>
    <x v="0"/>
    <m/>
    <x v="0"/>
    <m/>
    <m/>
    <x v="0"/>
    <m/>
    <x v="0"/>
    <x v="0"/>
    <m/>
    <x v="0"/>
    <x v="0"/>
    <x v="0"/>
    <m/>
    <x v="0"/>
    <x v="0"/>
    <x v="0"/>
    <x v="0"/>
    <x v="0"/>
    <x v="0"/>
    <x v="0"/>
    <x v="0"/>
    <x v="0"/>
    <x v="0"/>
    <x v="0"/>
    <x v="0"/>
    <x v="0"/>
    <m/>
    <x v="0"/>
    <x v="0"/>
    <x v="0"/>
    <x v="0"/>
    <x v="0"/>
    <m/>
    <n v="20010425"/>
    <x v="0"/>
    <s v="WYOMING ANALYTICAL LABS ROCK SPRINGS REQUEST No RS-4009 - LAB No B397-B398"/>
    <m/>
    <m/>
    <d v="2001-05-04T00:00:00"/>
  </r>
  <r>
    <x v="1"/>
    <s v="T29N R107W S11 fMESAVERDE"/>
    <n v="4156"/>
    <x v="0"/>
    <x v="1"/>
    <s v="JONAH"/>
    <s v="NW NE"/>
    <n v="11"/>
    <n v="29"/>
    <n v="107"/>
    <n v="42.454790000000003"/>
    <n v="-109.64671"/>
    <s v="4903523130"/>
    <s v="CABRITO 6-30A"/>
    <x v="0"/>
    <s v="MESAVERDE"/>
    <m/>
    <m/>
    <s v=""/>
    <x v="0"/>
    <m/>
    <m/>
    <n v="11946"/>
    <n v="11933"/>
    <x v="2"/>
    <d v="2003-12-11T00:00:00"/>
    <n v="6.8"/>
    <x v="1"/>
    <n v="2780"/>
    <n v="6.9"/>
    <n v="973"/>
    <n v="120"/>
    <x v="1"/>
    <n v="5798"/>
    <n v="687"/>
    <m/>
    <x v="0"/>
    <n v="165"/>
    <n v="10856"/>
    <x v="0"/>
    <s v="BP"/>
    <n v="138.72200000000001"/>
    <n v="0.567801"/>
    <n v="42.325499999999998"/>
    <n v="3.0695999999999999"/>
    <n v="184.68490100000002"/>
    <n v="163.56157999999999"/>
    <n v="11.259929999999999"/>
    <n v="0"/>
    <x v="1"/>
    <n v="3.4353000000000002"/>
    <n v="178.25681"/>
    <n v="1.7711083640094546E-2"/>
    <n v="10529.9"/>
    <n v="-1.524836457666034E-2"/>
    <n v="0.75112799827637233"/>
    <n v="3.0744310819431847E-3"/>
    <n v="0.24579757064168442"/>
    <n v="0.91756146651564108"/>
    <n v="6.3166899486196346E-2"/>
    <n v="1.9271633998162539E-2"/>
    <x v="0"/>
    <n v="42"/>
    <x v="0"/>
    <m/>
    <m/>
    <x v="0"/>
    <n v="14850"/>
    <x v="2"/>
    <x v="0"/>
    <m/>
    <x v="0"/>
    <x v="0"/>
    <x v="0"/>
    <m/>
    <x v="0"/>
    <x v="0"/>
    <x v="0"/>
    <x v="0"/>
    <x v="0"/>
    <x v="0"/>
    <x v="0"/>
    <x v="0"/>
    <x v="0"/>
    <x v="0"/>
    <x v="0"/>
    <x v="0"/>
    <x v="0"/>
    <m/>
    <x v="0"/>
    <x v="0"/>
    <x v="0"/>
    <x v="0"/>
    <x v="0"/>
    <m/>
    <n v="20031214"/>
    <x v="0"/>
    <s v="WYOMING ANALYTICAL LABS ROCK SPRINGS ID No C8880"/>
    <m/>
    <m/>
    <d v="2003-12-29T00:00:00"/>
  </r>
  <r>
    <x v="1"/>
    <s v="T29N R107W S05 fLANCE"/>
    <n v="4586"/>
    <x v="0"/>
    <x v="1"/>
    <s v="JONAH"/>
    <s v="SW NW"/>
    <n v="5"/>
    <n v="29"/>
    <n v="107"/>
    <n v="42.513067999999997"/>
    <n v="-109.6331"/>
    <s v="4903523064"/>
    <s v="5-5 ANTELOPE"/>
    <x v="0"/>
    <s v="LANCE"/>
    <m/>
    <m/>
    <n v="5237"/>
    <x v="0"/>
    <n v="8456"/>
    <n v="13693"/>
    <n v="13750"/>
    <n v="13717"/>
    <x v="2"/>
    <d v="2005-05-26T00:00:00"/>
    <n v="6.82"/>
    <x v="1"/>
    <n v="1420"/>
    <n v="25"/>
    <n v="2860"/>
    <n v="121"/>
    <x v="1"/>
    <n v="7350"/>
    <n v="714"/>
    <n v="0"/>
    <x v="1"/>
    <n v="15"/>
    <n v="13900"/>
    <x v="0"/>
    <s v="BP"/>
    <n v="70.858000000000004"/>
    <n v="2.0572500000000002"/>
    <n v="124.41"/>
    <n v="3.09518"/>
    <n v="200.42042999999998"/>
    <n v="207.34350000000001"/>
    <n v="11.702459999999999"/>
    <n v="0"/>
    <x v="1"/>
    <n v="0.31230000000000002"/>
    <n v="219.35826"/>
    <n v="-4.5113843201521307E-2"/>
    <n v="12505"/>
    <n v="-5.28309032380231E-2"/>
    <n v="0.35354679161201286"/>
    <n v="1.0264672119503987E-2"/>
    <n v="0.63618853626848326"/>
    <n v="0.94522768369880394"/>
    <n v="5.3348617918468164E-2"/>
    <n v="1.4236983827278719E-3"/>
    <x v="1"/>
    <n v="11"/>
    <x v="1"/>
    <n v="0"/>
    <n v="0"/>
    <x v="1"/>
    <n v="24300"/>
    <x v="2"/>
    <x v="1"/>
    <n v="0"/>
    <x v="1"/>
    <x v="1"/>
    <x v="1"/>
    <n v="9"/>
    <x v="1"/>
    <x v="1"/>
    <x v="1"/>
    <x v="1"/>
    <x v="0"/>
    <x v="0"/>
    <x v="0"/>
    <x v="0"/>
    <x v="0"/>
    <x v="0"/>
    <x v="0"/>
    <x v="0"/>
    <x v="0"/>
    <m/>
    <x v="0"/>
    <x v="0"/>
    <x v="0"/>
    <x v="0"/>
    <x v="0"/>
    <m/>
    <n v="20050526"/>
    <x v="0"/>
    <s v="WYOMING ANALYTICAL LABS ROCK SPRINGS ID No D2067"/>
    <s v="8180"/>
    <s v="8456-13693"/>
    <d v="2005-06-14T00:00:00"/>
  </r>
  <r>
    <x v="1"/>
    <s v="T29N R107W S05 fLANCE"/>
    <n v="4189"/>
    <x v="0"/>
    <x v="1"/>
    <s v="JONAH"/>
    <s v="NW NW"/>
    <n v="5"/>
    <n v="29"/>
    <n v="107"/>
    <n v="42.516668000000003"/>
    <n v="-109.63310799999999"/>
    <s v="4903523065"/>
    <s v="ANTELOPE 4-5"/>
    <x v="0"/>
    <s v="LANCE"/>
    <m/>
    <m/>
    <m/>
    <x v="0"/>
    <s v="8096"/>
    <m/>
    <n v="13000"/>
    <m/>
    <x v="2"/>
    <d v="2004-03-26T00:00:00"/>
    <n v="7.69"/>
    <x v="1"/>
    <n v="345"/>
    <n v="19.7"/>
    <n v="2220"/>
    <n v="43.9"/>
    <x v="1"/>
    <n v="3549"/>
    <n v="903"/>
    <m/>
    <x v="0"/>
    <n v="37"/>
    <n v="7325"/>
    <x v="0"/>
    <s v="BP AMERICA PRODUCTION COMPANY"/>
    <n v="17.215499999999999"/>
    <n v="1.621113"/>
    <n v="96.57"/>
    <n v="1.1229619999999998"/>
    <n v="116.52957499999999"/>
    <n v="100.11729"/>
    <n v="14.800169999999998"/>
    <n v="0"/>
    <x v="1"/>
    <n v="0.77034000000000002"/>
    <n v="115.6878"/>
    <n v="3.6249440852563178E-3"/>
    <n v="7117.6"/>
    <n v="-1.4360295237699558E-2"/>
    <n v="0.14773502778157391"/>
    <n v="1.3911601411058095E-2"/>
    <n v="0.83835337080736805"/>
    <n v="0.86540923070539855"/>
    <n v="0.12793198591381286"/>
    <n v="6.6587833807886399E-3"/>
    <x v="0"/>
    <n v="43.3"/>
    <x v="0"/>
    <m/>
    <m/>
    <x v="0"/>
    <n v="9650"/>
    <x v="2"/>
    <x v="0"/>
    <m/>
    <x v="0"/>
    <x v="0"/>
    <x v="0"/>
    <n v="7"/>
    <x v="0"/>
    <x v="0"/>
    <x v="0"/>
    <x v="0"/>
    <x v="0"/>
    <x v="0"/>
    <x v="0"/>
    <x v="0"/>
    <x v="0"/>
    <x v="0"/>
    <x v="0"/>
    <x v="0"/>
    <x v="0"/>
    <m/>
    <x v="0"/>
    <x v="0"/>
    <x v="0"/>
    <x v="0"/>
    <x v="0"/>
    <m/>
    <n v="20040326"/>
    <x v="0"/>
    <s v="WYOMING ANALYTICAL LABS ROCK SPRINGS, ID No RS-6697"/>
    <m/>
    <m/>
    <d v="2004-04-06T00:00:00"/>
  </r>
  <r>
    <x v="1"/>
    <s v="T29N R107W S05 fLANCE"/>
    <n v="5201"/>
    <x v="0"/>
    <x v="1"/>
    <s v="PINEDALE"/>
    <s v="NE SE"/>
    <n v="5"/>
    <n v="29"/>
    <n v="107"/>
    <n v="42.509006999999997"/>
    <n v="-109.618427"/>
    <s v="4903523305"/>
    <s v="10-5 ANTELOPE"/>
    <x v="0"/>
    <s v="LANCE"/>
    <m/>
    <m/>
    <n v="2581"/>
    <x v="0"/>
    <n v="7593"/>
    <n v="10174"/>
    <n v="13866"/>
    <n v="10209"/>
    <x v="2"/>
    <m/>
    <n v="6.97"/>
    <x v="1"/>
    <n v="980"/>
    <n v="0"/>
    <n v="2720"/>
    <n v="75"/>
    <x v="1"/>
    <n v="5720"/>
    <n v="1200"/>
    <n v="0"/>
    <x v="1"/>
    <n v="36"/>
    <n v="10900"/>
    <x v="0"/>
    <s v="BP AMERICA PRODUCTION COMPANY"/>
    <n v="48.902000000000001"/>
    <n v="0"/>
    <n v="118.32"/>
    <n v="1.9184999999999999"/>
    <n v="169.14049999999997"/>
    <n v="161.3612"/>
    <n v="19.667999999999999"/>
    <n v="0"/>
    <x v="1"/>
    <n v="0.74952000000000008"/>
    <n v="181.77871999999999"/>
    <n v="-3.6014613277665496E-2"/>
    <n v="10731"/>
    <n v="-7.8128611714668762E-3"/>
    <n v="0.28912058318380285"/>
    <n v="0"/>
    <n v="0.71087941681619726"/>
    <n v="0.8876792619070043"/>
    <n v="0.10819748318174977"/>
    <n v="4.123254911245937E-3"/>
    <x v="1"/>
    <n v="2.2000000000000002"/>
    <x v="1"/>
    <n v="0"/>
    <n v="0"/>
    <x v="1"/>
    <n v="18400"/>
    <x v="1"/>
    <x v="1"/>
    <n v="0"/>
    <x v="1"/>
    <x v="1"/>
    <x v="1"/>
    <n v="11"/>
    <x v="1"/>
    <x v="1"/>
    <x v="1"/>
    <x v="1"/>
    <x v="0"/>
    <x v="0"/>
    <x v="0"/>
    <x v="0"/>
    <x v="0"/>
    <x v="0"/>
    <x v="0"/>
    <x v="0"/>
    <x v="0"/>
    <m/>
    <x v="0"/>
    <x v="0"/>
    <x v="0"/>
    <x v="0"/>
    <x v="0"/>
    <s v="FIELD WATER"/>
    <m/>
    <x v="0"/>
    <s v="WYOMING ANALYTICA LABS ROCK SPRINGS ID No J06003 - D5058 - RS-8477"/>
    <m/>
    <s v="7593-10174"/>
    <d v="2006-08-01T00:00:00"/>
  </r>
  <r>
    <x v="1"/>
    <s v="T29N R107W S05 fLANCE"/>
    <n v="4188"/>
    <x v="0"/>
    <x v="1"/>
    <s v="JONAH"/>
    <s v="NE NW"/>
    <n v="5"/>
    <n v="29"/>
    <n v="107"/>
    <n v="42.516638"/>
    <n v="-109.62877899999999"/>
    <s v="4903523055"/>
    <s v="ANTELOPE 3-5"/>
    <x v="0"/>
    <s v="LANCE"/>
    <m/>
    <m/>
    <s v=""/>
    <x v="0"/>
    <m/>
    <m/>
    <n v="13650"/>
    <m/>
    <x v="2"/>
    <d v="2004-03-27T00:00:00"/>
    <n v="7.01"/>
    <x v="1"/>
    <n v="6330"/>
    <n v="37.799999999999997"/>
    <n v="2780"/>
    <n v="216"/>
    <x v="1"/>
    <n v="12596"/>
    <n v="722"/>
    <m/>
    <x v="0"/>
    <n v="60"/>
    <n v="19840"/>
    <x v="0"/>
    <s v="BP AMERICA PRODUCTION COMPANY"/>
    <n v="315.86700000000002"/>
    <n v="3.1105619999999998"/>
    <n v="120.93"/>
    <n v="5.5252799999999995"/>
    <n v="445.43284200000005"/>
    <n v="355.33315999999996"/>
    <n v="11.83358"/>
    <n v="0"/>
    <x v="1"/>
    <n v="1.2492000000000001"/>
    <n v="368.41593999999992"/>
    <n v="9.46329388252376E-2"/>
    <n v="22741.8"/>
    <n v="6.8146485118055114E-2"/>
    <n v="0.70912373362896308"/>
    <n v="6.9832345231517516E-3"/>
    <n v="0.28389303184788511"/>
    <n v="0.96448910435308532"/>
    <n v="3.2120162878946014E-2"/>
    <n v="3.3907327679687268E-3"/>
    <x v="0"/>
    <n v="123"/>
    <x v="0"/>
    <m/>
    <m/>
    <x v="0"/>
    <n v="26700"/>
    <x v="2"/>
    <x v="0"/>
    <m/>
    <x v="0"/>
    <x v="0"/>
    <x v="0"/>
    <m/>
    <x v="0"/>
    <x v="0"/>
    <x v="0"/>
    <x v="0"/>
    <x v="0"/>
    <x v="0"/>
    <x v="0"/>
    <x v="0"/>
    <x v="0"/>
    <x v="0"/>
    <x v="0"/>
    <x v="0"/>
    <x v="0"/>
    <m/>
    <x v="0"/>
    <x v="0"/>
    <x v="0"/>
    <x v="0"/>
    <x v="0"/>
    <m/>
    <n v="20040327"/>
    <x v="0"/>
    <s v="WYOMING ANALYTICAL LABS ROCK SPRINGS ID No RS-6697"/>
    <m/>
    <m/>
    <d v="2004-04-06T00:00:00"/>
  </r>
  <r>
    <x v="1"/>
    <s v="T29N R107W S04 fLANCE"/>
    <n v="4491"/>
    <x v="0"/>
    <x v="1"/>
    <s v="PINEDALE"/>
    <s v="SE NW"/>
    <n v="4"/>
    <n v="29"/>
    <n v="107"/>
    <n v="42.512568999999999"/>
    <n v="-109.608581"/>
    <s v="4903523084"/>
    <s v="ANTELOPE 6-4"/>
    <x v="0"/>
    <s v="LANCE"/>
    <m/>
    <m/>
    <s v=""/>
    <x v="0"/>
    <m/>
    <m/>
    <n v="13580"/>
    <m/>
    <x v="2"/>
    <d v="2004-12-21T00:00:00"/>
    <n v="7.44"/>
    <x v="1"/>
    <n v="463"/>
    <n v="4.5999999999999996"/>
    <n v="1460"/>
    <n v="60"/>
    <x v="1"/>
    <n v="2860"/>
    <n v="630"/>
    <m/>
    <x v="0"/>
    <n v="167"/>
    <n v="6180"/>
    <x v="0"/>
    <s v="BP AMERICA PRODUCTION COMPANY"/>
    <n v="23.1037"/>
    <n v="0.37853399999999998"/>
    <n v="63.51"/>
    <n v="1.5347999999999999"/>
    <n v="88.527034"/>
    <n v="80.680599999999998"/>
    <n v="10.325699999999999"/>
    <n v="0"/>
    <x v="1"/>
    <n v="3.4769400000000004"/>
    <n v="94.483239999999995"/>
    <n v="-3.254574658469718E-2"/>
    <n v="5644.6"/>
    <n v="-4.527848722155503E-2"/>
    <n v="0.2609790360761437"/>
    <n v="4.2759141800684294E-3"/>
    <n v="0.73474504974378785"/>
    <n v="0.85391440852367051"/>
    <n v="0.10928604903896183"/>
    <n v="3.6799542437367737E-2"/>
    <x v="0"/>
    <n v="3"/>
    <x v="0"/>
    <m/>
    <m/>
    <x v="0"/>
    <n v="10600"/>
    <x v="2"/>
    <x v="0"/>
    <m/>
    <x v="0"/>
    <x v="0"/>
    <x v="0"/>
    <n v="2"/>
    <x v="0"/>
    <x v="0"/>
    <x v="0"/>
    <x v="0"/>
    <x v="0"/>
    <x v="0"/>
    <x v="0"/>
    <x v="0"/>
    <x v="0"/>
    <x v="0"/>
    <x v="0"/>
    <x v="0"/>
    <x v="0"/>
    <m/>
    <x v="0"/>
    <x v="0"/>
    <x v="0"/>
    <x v="0"/>
    <x v="0"/>
    <m/>
    <n v="20041221"/>
    <x v="0"/>
    <s v="WYOMING ANALYTICAL LABS ROCK SPRINGS ID No RS-7222"/>
    <m/>
    <m/>
    <d v="2005-01-05T00:00:00"/>
  </r>
  <r>
    <x v="1"/>
    <s v="T29N R107W S04 fLANCE"/>
    <n v="4155"/>
    <x v="0"/>
    <x v="1"/>
    <s v="JONAH"/>
    <s v="SW SE"/>
    <n v="4"/>
    <n v="29"/>
    <n v="107"/>
    <n v="42.50611"/>
    <n v="-109.60381"/>
    <s v="4903521739"/>
    <s v="ANTELOPE 15-4"/>
    <x v="0"/>
    <s v="LANCE"/>
    <m/>
    <m/>
    <s v=""/>
    <x v="0"/>
    <m/>
    <m/>
    <n v="12095"/>
    <m/>
    <x v="2"/>
    <d v="2003-11-02T00:00:00"/>
    <n v="7.55"/>
    <x v="1"/>
    <n v="51"/>
    <n v="8.5"/>
    <n v="3966"/>
    <n v="67"/>
    <x v="1"/>
    <n v="5048"/>
    <n v="1058"/>
    <m/>
    <x v="0"/>
    <n v="7"/>
    <n v="10125"/>
    <x v="0"/>
    <s v="BP"/>
    <n v="2.5449000000000002"/>
    <n v="0.699465"/>
    <n v="172.52099999999999"/>
    <n v="1.7138599999999999"/>
    <n v="177.47922499999999"/>
    <n v="142.40407999999999"/>
    <n v="17.340619999999998"/>
    <n v="0"/>
    <x v="1"/>
    <n v="0.14574000000000001"/>
    <n v="159.89043999999998"/>
    <n v="5.2135051917012176E-2"/>
    <n v="10205.5"/>
    <n v="3.9595681365436168E-3"/>
    <n v="1.433914307435138E-2"/>
    <n v="3.941109163621827E-3"/>
    <n v="0.98171974776202686"/>
    <n v="0.89063536256451614"/>
    <n v="0.10845313828644164"/>
    <n v="9.1149914904230689E-4"/>
    <x v="0"/>
    <n v="0.24"/>
    <x v="0"/>
    <m/>
    <m/>
    <x v="0"/>
    <n v="16260"/>
    <x v="2"/>
    <x v="0"/>
    <m/>
    <x v="0"/>
    <x v="0"/>
    <x v="0"/>
    <n v="19"/>
    <x v="0"/>
    <x v="0"/>
    <x v="0"/>
    <x v="0"/>
    <x v="0"/>
    <x v="0"/>
    <x v="0"/>
    <x v="0"/>
    <x v="0"/>
    <x v="0"/>
    <x v="0"/>
    <x v="0"/>
    <x v="0"/>
    <m/>
    <x v="0"/>
    <x v="0"/>
    <x v="0"/>
    <x v="0"/>
    <x v="0"/>
    <m/>
    <n v="20031109"/>
    <x v="0"/>
    <s v="WYOMING ANALYTICAL LABS ROCK SPRINGS ID No C8617"/>
    <m/>
    <m/>
    <d v="2003-11-19T00:00:00"/>
  </r>
  <r>
    <x v="1"/>
    <s v="T29N R107W S04 fLANCE"/>
    <n v="4187"/>
    <x v="0"/>
    <x v="1"/>
    <s v="PINEDALE"/>
    <s v="SW NW"/>
    <n v="4"/>
    <n v="29"/>
    <n v="107"/>
    <n v="42.512520000000002"/>
    <n v="-109.613669"/>
    <s v="4903522429"/>
    <s v="ANTELOPE 5-4"/>
    <x v="0"/>
    <s v="LANCE"/>
    <m/>
    <m/>
    <s v=""/>
    <x v="0"/>
    <m/>
    <m/>
    <n v="14020"/>
    <m/>
    <x v="2"/>
    <d v="2004-03-30T00:00:00"/>
    <n v="7.69"/>
    <x v="1"/>
    <n v="511"/>
    <n v="20.2"/>
    <n v="3650"/>
    <n v="78.5"/>
    <x v="1"/>
    <n v="6048"/>
    <n v="1058"/>
    <m/>
    <x v="0"/>
    <n v="6"/>
    <n v="11355"/>
    <x v="0"/>
    <s v="BP AMERICA PRODUCTION COMPANY"/>
    <n v="25.498899999999999"/>
    <n v="1.662258"/>
    <n v="158.77500000000001"/>
    <n v="2.0080299999999998"/>
    <n v="187.94418799999997"/>
    <n v="170.61408"/>
    <n v="17.340619999999998"/>
    <n v="0"/>
    <x v="1"/>
    <n v="0.12492"/>
    <n v="188.07962000000001"/>
    <n v="-3.6016868378726987E-4"/>
    <n v="11371.7"/>
    <n v="7.348185174266711E-4"/>
    <n v="0.13567272428770186"/>
    <n v="8.8444235370555881E-3"/>
    <n v="0.85548285217524256"/>
    <n v="0.90713751973765155"/>
    <n v="9.2198293467415537E-2"/>
    <n v="6.6418679493291191E-4"/>
    <x v="0"/>
    <n v="26.5"/>
    <x v="0"/>
    <m/>
    <m/>
    <x v="0"/>
    <n v="15100"/>
    <x v="2"/>
    <x v="0"/>
    <m/>
    <x v="0"/>
    <x v="0"/>
    <x v="0"/>
    <n v="20.399999999999999"/>
    <x v="0"/>
    <x v="0"/>
    <x v="0"/>
    <x v="0"/>
    <x v="0"/>
    <x v="0"/>
    <x v="0"/>
    <x v="0"/>
    <x v="0"/>
    <x v="0"/>
    <x v="0"/>
    <x v="0"/>
    <x v="0"/>
    <m/>
    <x v="0"/>
    <x v="0"/>
    <x v="0"/>
    <x v="0"/>
    <x v="0"/>
    <m/>
    <n v="20040330"/>
    <x v="0"/>
    <s v="WYOMING ANALYTICAL LABS ROCK SPRINGS ID No C9248-C9253"/>
    <m/>
    <m/>
    <d v="2004-04-02T00:00:00"/>
  </r>
  <r>
    <x v="1"/>
    <s v="T29N R107W S03 fFORT UNION"/>
    <n v="4440"/>
    <x v="0"/>
    <x v="1"/>
    <s v="PINEDALE"/>
    <s v="NE NW"/>
    <n v="3"/>
    <n v="29"/>
    <n v="107"/>
    <n v="42.516109999999998"/>
    <n v="-109.58916000000001"/>
    <s v="4903522335"/>
    <s v="HIGHWAY FED. #11"/>
    <x v="0"/>
    <s v="FORT UNION"/>
    <m/>
    <m/>
    <m/>
    <x v="0"/>
    <s v="6909"/>
    <m/>
    <n v="13820"/>
    <n v="13281"/>
    <x v="2"/>
    <d v="2004-09-22T00:00:00"/>
    <n v="11.42"/>
    <x v="1"/>
    <n v="3200"/>
    <n v="58"/>
    <n v="1333.09"/>
    <n v="250"/>
    <x v="1"/>
    <n v="7821"/>
    <n v="0"/>
    <n v="330"/>
    <x v="0"/>
    <n v="342.7"/>
    <n v="13038.4"/>
    <x v="0"/>
    <s v="YATES PETROLEUM"/>
    <n v="159.68"/>
    <n v="4.7728200000000003"/>
    <n v="57.989414999999994"/>
    <n v="6.3949999999999996"/>
    <n v="228.83723499999999"/>
    <n v="220.63040999999998"/>
    <n v="0"/>
    <n v="10.998899999999999"/>
    <x v="1"/>
    <n v="7.135014"/>
    <n v="238.76432399999999"/>
    <n v="-2.1229803042636983E-2"/>
    <n v="13334.79"/>
    <n v="1.1238306780484318E-2"/>
    <n v="0.6977885395267952"/>
    <n v="2.0856833023699138E-2"/>
    <n v="0.28135462744950573"/>
    <n v="0.92405099013033454"/>
    <n v="0"/>
    <n v="2.9883082532882931E-2"/>
    <x v="0"/>
    <n v="0.95"/>
    <x v="0"/>
    <m/>
    <n v="10"/>
    <x v="6"/>
    <m/>
    <x v="0"/>
    <x v="0"/>
    <m/>
    <x v="0"/>
    <x v="0"/>
    <x v="0"/>
    <m/>
    <x v="0"/>
    <x v="0"/>
    <x v="0"/>
    <x v="0"/>
    <x v="0"/>
    <x v="0"/>
    <x v="0"/>
    <x v="0"/>
    <x v="0"/>
    <x v="0"/>
    <x v="0"/>
    <x v="0"/>
    <x v="0"/>
    <m/>
    <x v="0"/>
    <x v="0"/>
    <x v="0"/>
    <x v="0"/>
    <x v="0"/>
    <m/>
    <n v="20040922"/>
    <x v="0"/>
    <s v="HALLIBURTON ROCK SPRINGS ID No RS04-W0528"/>
    <m/>
    <m/>
    <d v="2004-09-23T00:00:00"/>
  </r>
  <r>
    <x v="1"/>
    <s v="T29N R107W S02 fLANCE"/>
    <n v="3165"/>
    <x v="0"/>
    <x v="1"/>
    <s v="JONAH"/>
    <s v="SW NW"/>
    <n v="2"/>
    <n v="29"/>
    <n v="107"/>
    <n v="42.454439999999998"/>
    <n v="-109.63306"/>
    <s v="4903522066"/>
    <s v="CABRITO 5-29"/>
    <x v="0"/>
    <s v="LANCE"/>
    <m/>
    <m/>
    <s v=""/>
    <x v="0"/>
    <m/>
    <m/>
    <n v="12401"/>
    <n v="12391"/>
    <x v="2"/>
    <d v="2000-12-14T00:00:00"/>
    <n v="7.07"/>
    <x v="1"/>
    <n v="1410"/>
    <n v="5.94"/>
    <n v="2780"/>
    <n v="248"/>
    <x v="1"/>
    <n v="6400"/>
    <n v="713"/>
    <m/>
    <x v="0"/>
    <n v="16"/>
    <n v="11900"/>
    <x v="0"/>
    <s v="BP AMOCO PRODUCTION COMPANY"/>
    <n v="70.358999999999995"/>
    <n v="0.48880260000000003"/>
    <n v="120.93"/>
    <n v="6.3438399999999993"/>
    <n v="198.12164259999997"/>
    <n v="180.54399999999998"/>
    <n v="11.686069999999999"/>
    <n v="0"/>
    <x v="1"/>
    <n v="0.33312000000000003"/>
    <n v="192.56318999999999"/>
    <n v="1.4227459415326127E-2"/>
    <n v="11572.94"/>
    <n v="-1.3933491075255143E-2"/>
    <n v="0.35513030821197122"/>
    <n v="2.4671842691455664E-3"/>
    <n v="0.64240250751888328"/>
    <n v="0.93758313829346096"/>
    <n v="6.068693606498729E-2"/>
    <n v="1.7299256415517423E-3"/>
    <x v="0"/>
    <m/>
    <x v="0"/>
    <m/>
    <m/>
    <x v="0"/>
    <n v="17700"/>
    <x v="0"/>
    <x v="0"/>
    <m/>
    <x v="0"/>
    <x v="0"/>
    <x v="0"/>
    <m/>
    <x v="0"/>
    <x v="0"/>
    <x v="0"/>
    <x v="0"/>
    <x v="0"/>
    <x v="0"/>
    <x v="0"/>
    <x v="0"/>
    <x v="0"/>
    <x v="0"/>
    <x v="0"/>
    <x v="0"/>
    <x v="0"/>
    <m/>
    <x v="0"/>
    <x v="0"/>
    <x v="0"/>
    <x v="0"/>
    <x v="0"/>
    <m/>
    <n v="20001214"/>
    <x v="0"/>
    <s v="WYOMING ANALYTICAL LABS ROCK SPRINGS REQUEST No RS-3796 - LAB No A699"/>
    <m/>
    <m/>
    <d v="2000-12-27T00:00:00"/>
  </r>
  <r>
    <x v="1"/>
    <s v="T29N R093W S13 fMESAVERDE"/>
    <n v="5054"/>
    <x v="0"/>
    <x v="0"/>
    <s v="ECHO SPRINGS"/>
    <s v="SE NW"/>
    <n v="13"/>
    <n v="29"/>
    <n v="93"/>
    <n v="41.712226999999999"/>
    <n v="-107.828585"/>
    <s v="4903725819"/>
    <s v="254 CHAMPLIN AMOCO D"/>
    <x v="0"/>
    <s v="MESAVERDE"/>
    <m/>
    <m/>
    <n v="487"/>
    <x v="0"/>
    <n v="10241"/>
    <n v="10728"/>
    <n v="10765"/>
    <m/>
    <x v="2"/>
    <d v="2005-03-15T00:00:00"/>
    <n v="6.83"/>
    <x v="1"/>
    <n v="44.3"/>
    <n v="13.8"/>
    <n v="3900"/>
    <n v="63"/>
    <x v="1"/>
    <n v="5550"/>
    <n v="1910"/>
    <n v="0"/>
    <x v="1"/>
    <n v="10"/>
    <n v="11400"/>
    <x v="0"/>
    <s v="BP AMERICA PRODUCTION COMPANY"/>
    <n v="2.2105699999999997"/>
    <n v="1.135602"/>
    <n v="169.65"/>
    <n v="1.61154"/>
    <n v="174.60771199999996"/>
    <n v="156.56549999999999"/>
    <n v="31.304899999999996"/>
    <n v="0"/>
    <x v="1"/>
    <n v="0.20820000000000002"/>
    <n v="188.07859999999999"/>
    <n v="-3.7141980698736803E-2"/>
    <n v="11491.1"/>
    <n v="3.9797126394100924E-3"/>
    <n v="1.2660208273045811E-2"/>
    <n v="6.5037333517090025E-3"/>
    <n v="0.98083605837524523"/>
    <n v="0.83244717899856757"/>
    <n v="0.16644583700644303"/>
    <n v="1.1069839949893292E-3"/>
    <x v="1"/>
    <n v="0"/>
    <x v="1"/>
    <n v="0"/>
    <n v="0"/>
    <x v="1"/>
    <n v="19500"/>
    <x v="1"/>
    <x v="1"/>
    <n v="0"/>
    <x v="1"/>
    <x v="1"/>
    <x v="1"/>
    <n v="0"/>
    <x v="1"/>
    <x v="1"/>
    <x v="1"/>
    <x v="1"/>
    <x v="0"/>
    <x v="0"/>
    <x v="0"/>
    <x v="0"/>
    <x v="0"/>
    <x v="0"/>
    <x v="0"/>
    <x v="0"/>
    <x v="0"/>
    <m/>
    <x v="0"/>
    <x v="0"/>
    <x v="0"/>
    <x v="0"/>
    <x v="0"/>
    <m/>
    <n v="20050315"/>
    <x v="0"/>
    <s v="BP ID No CH254 D2"/>
    <m/>
    <s v="10241-10728"/>
    <d v="2005-03-17T00:00:00"/>
  </r>
  <r>
    <x v="0"/>
    <s v="T28N R115W S15 fMUDDY"/>
    <n v="49124807"/>
    <x v="0"/>
    <x v="1"/>
    <m/>
    <m/>
    <s v="15"/>
    <s v=" 28"/>
    <s v=" 115"/>
    <n v="42.413800000000002"/>
    <n v="-110.4736"/>
    <m/>
    <s v="HOBACK UNIT III NO 2-15"/>
    <x v="0"/>
    <s v="MUDDY"/>
    <m/>
    <m/>
    <n v="240"/>
    <x v="0"/>
    <n v="8752"/>
    <n v="8992"/>
    <m/>
    <m/>
    <x v="1"/>
    <d v="1975-08-05T00:00:00"/>
    <n v="6.6999998092651367"/>
    <x v="0"/>
    <n v="462"/>
    <n v="23"/>
    <n v="7284"/>
    <n v="72"/>
    <x v="0"/>
    <n v="11600"/>
    <n v="964"/>
    <m/>
    <x v="0"/>
    <n v="34"/>
    <n v="19950"/>
    <x v="0"/>
    <s v="CHEM LAB"/>
    <n v="23.053799999999999"/>
    <n v="1.8926700000000001"/>
    <n v="316.85399999999998"/>
    <n v="1.8417599999999998"/>
    <n v="343.64222999999998"/>
    <n v="327.23599999999999"/>
    <n v="15.799959999999999"/>
    <m/>
    <x v="0"/>
    <n v="0.70788000000000006"/>
    <n v="343.74383999999998"/>
    <n v="-1.4782085997173868E-4"/>
    <n v="20436"/>
    <n v="1.2033873124350022E-2"/>
    <n v="6.7086632513122732E-2"/>
    <n v="5.507675817375531E-3"/>
    <n v="0.92740569166950182"/>
    <n v="0.95197633214314481"/>
    <n v="4.5964343681038765E-2"/>
    <n v="2.0593241758165037E-3"/>
    <x v="0"/>
    <m/>
    <x v="0"/>
    <m/>
    <m/>
    <x v="0"/>
    <m/>
    <x v="0"/>
    <x v="0"/>
    <m/>
    <x v="0"/>
    <x v="0"/>
    <x v="0"/>
    <m/>
    <x v="0"/>
    <x v="0"/>
    <x v="0"/>
    <x v="0"/>
    <x v="0"/>
    <x v="0"/>
    <x v="0"/>
    <x v="0"/>
    <x v="0"/>
    <x v="0"/>
    <x v="0"/>
    <x v="0"/>
    <x v="0"/>
    <m/>
    <x v="0"/>
    <x v="0"/>
    <x v="0"/>
    <x v="0"/>
    <x v="0"/>
    <s v="PRODUCTION"/>
    <m/>
    <x v="0"/>
    <m/>
    <m/>
    <m/>
    <m/>
  </r>
  <r>
    <x v="0"/>
    <s v="T28N R115W S14 fNUGGET"/>
    <n v="49003326"/>
    <x v="0"/>
    <x v="1"/>
    <m/>
    <m/>
    <s v="14"/>
    <s v=" 28"/>
    <s v=" 115"/>
    <n v="42.410890000000002"/>
    <n v="-110.45225000000001"/>
    <s v="4903505776"/>
    <s v="UNIT NO. 1"/>
    <x v="0"/>
    <s v="NUGGET"/>
    <n v="2030"/>
    <m/>
    <n v="26"/>
    <x v="0"/>
    <n v="11620"/>
    <n v="11646"/>
    <n v="12420"/>
    <m/>
    <x v="0"/>
    <d v="1961-12-12T00:00:00"/>
    <n v="7.4000000953674316"/>
    <x v="0"/>
    <n v="777"/>
    <n v="113"/>
    <n v="16400"/>
    <n v="-3"/>
    <x v="0"/>
    <n v="25000"/>
    <n v="380"/>
    <m/>
    <x v="0"/>
    <n v="2416"/>
    <n v="44893"/>
    <x v="0"/>
    <m/>
    <n v="38.772300000000001"/>
    <n v="9.2987700000000011"/>
    <n v="713.4"/>
    <n v="0"/>
    <n v="761.47106999999994"/>
    <n v="705.25"/>
    <n v="6.2281999999999993"/>
    <m/>
    <x v="0"/>
    <n v="50.301120000000004"/>
    <n v="761.77931999999998"/>
    <n v="-2.0236331598775674E-4"/>
    <n v="45080"/>
    <n v="2.078401298167228E-3"/>
    <n v="5.0917627113529089E-2"/>
    <n v="1.221158671202046E-2"/>
    <n v="0.93687078617445052"/>
    <n v="0.92579304988221522"/>
    <n v="8.1758585937985288E-3"/>
    <n v="6.6031091523986243E-2"/>
    <x v="0"/>
    <m/>
    <x v="0"/>
    <m/>
    <m/>
    <x v="0"/>
    <m/>
    <x v="0"/>
    <x v="0"/>
    <m/>
    <x v="0"/>
    <x v="0"/>
    <x v="0"/>
    <m/>
    <x v="0"/>
    <x v="0"/>
    <x v="0"/>
    <x v="0"/>
    <x v="0"/>
    <x v="0"/>
    <x v="0"/>
    <x v="0"/>
    <x v="0"/>
    <x v="0"/>
    <x v="0"/>
    <x v="0"/>
    <x v="0"/>
    <m/>
    <x v="0"/>
    <x v="0"/>
    <x v="0"/>
    <x v="0"/>
    <x v="0"/>
    <s v="DST NO. 7"/>
    <m/>
    <x v="0"/>
    <m/>
    <m/>
    <m/>
    <m/>
  </r>
  <r>
    <x v="0"/>
    <s v="T28N R115W S14 fMUDDY-CLOVERLY"/>
    <n v="49003327"/>
    <x v="0"/>
    <x v="1"/>
    <m/>
    <m/>
    <s v="14"/>
    <s v=" 28"/>
    <s v=" 115"/>
    <n v="42.410890000000002"/>
    <n v="-110.45225000000001"/>
    <s v="4903505776"/>
    <s v="UNIT NO. 1"/>
    <x v="0"/>
    <s v="MUDDY-CLOVERLY"/>
    <n v="2235"/>
    <n v="2030"/>
    <n v="161"/>
    <x v="0"/>
    <n v="9429"/>
    <n v="9590"/>
    <n v="12420"/>
    <m/>
    <x v="0"/>
    <d v="1961-12-12T00:00:00"/>
    <n v="8.1000003814697266"/>
    <x v="0"/>
    <n v="137"/>
    <n v="32"/>
    <n v="7094"/>
    <n v="-3"/>
    <x v="0"/>
    <n v="10500"/>
    <n v="1015"/>
    <m/>
    <x v="0"/>
    <n v="255"/>
    <n v="18518"/>
    <x v="0"/>
    <m/>
    <n v="6.8362999999999996"/>
    <n v="2.6332800000000001"/>
    <n v="308.589"/>
    <n v="0"/>
    <n v="318.05858000000001"/>
    <n v="296.20499999999998"/>
    <n v="16.635849999999998"/>
    <m/>
    <x v="0"/>
    <n v="5.3091000000000008"/>
    <n v="318.14994999999999"/>
    <n v="-1.4361643343572197E-4"/>
    <n v="19027"/>
    <n v="1.3557064855506725E-2"/>
    <n v="2.1493839279544038E-2"/>
    <n v="8.2792295683392671E-3"/>
    <n v="0.97022693115211667"/>
    <n v="0.93102324862851615"/>
    <n v="5.2289337150610897E-2"/>
    <n v="1.6687414220872897E-2"/>
    <x v="0"/>
    <m/>
    <x v="0"/>
    <m/>
    <m/>
    <x v="0"/>
    <m/>
    <x v="0"/>
    <x v="0"/>
    <m/>
    <x v="0"/>
    <x v="0"/>
    <x v="0"/>
    <m/>
    <x v="0"/>
    <x v="0"/>
    <x v="0"/>
    <x v="0"/>
    <x v="0"/>
    <x v="0"/>
    <x v="0"/>
    <x v="0"/>
    <x v="0"/>
    <x v="0"/>
    <x v="0"/>
    <x v="0"/>
    <x v="0"/>
    <m/>
    <x v="0"/>
    <x v="0"/>
    <x v="0"/>
    <x v="0"/>
    <x v="0"/>
    <s v="DST NO. 6"/>
    <m/>
    <x v="0"/>
    <m/>
    <m/>
    <m/>
    <m/>
  </r>
  <r>
    <x v="0"/>
    <s v="T28N R115W S14 fFRONTIER"/>
    <n v="49005196"/>
    <x v="0"/>
    <x v="1"/>
    <m/>
    <m/>
    <s v="14"/>
    <s v=" 28"/>
    <s v=" 115"/>
    <n v="42.410890000000002"/>
    <n v="-110.45225000000001"/>
    <s v="4903505776"/>
    <s v="UNIT NO. 1"/>
    <x v="0"/>
    <s v="FRONTIER"/>
    <n v="-94"/>
    <n v="2235"/>
    <n v="12"/>
    <x v="5"/>
    <n v="7182"/>
    <n v="7194"/>
    <n v="12420"/>
    <m/>
    <x v="0"/>
    <m/>
    <n v="8"/>
    <x v="0"/>
    <n v="86"/>
    <n v="6"/>
    <n v="3515"/>
    <n v="-3"/>
    <x v="0"/>
    <n v="4320"/>
    <n v="1793"/>
    <m/>
    <x v="0"/>
    <n v="309"/>
    <n v="9119"/>
    <x v="0"/>
    <m/>
    <n v="4.2914000000000003"/>
    <n v="0.49374000000000001"/>
    <n v="152.9025"/>
    <n v="0"/>
    <n v="157.68764000000002"/>
    <n v="121.8672"/>
    <n v="29.387269999999997"/>
    <m/>
    <x v="0"/>
    <n v="6.4333800000000005"/>
    <n v="157.68785"/>
    <n v="-6.6587292494223859E-7"/>
    <n v="10023"/>
    <n v="4.7225995193814652E-2"/>
    <n v="2.7214561648585774E-2"/>
    <n v="3.1311268276955628E-3"/>
    <n v="0.96965431152371862"/>
    <n v="0.77283823706138421"/>
    <n v="0.1863635657407974"/>
    <n v="4.0798197197818353E-2"/>
    <x v="0"/>
    <m/>
    <x v="0"/>
    <m/>
    <m/>
    <x v="0"/>
    <m/>
    <x v="0"/>
    <x v="0"/>
    <m/>
    <x v="0"/>
    <x v="0"/>
    <x v="0"/>
    <m/>
    <x v="0"/>
    <x v="0"/>
    <x v="0"/>
    <x v="0"/>
    <x v="0"/>
    <x v="0"/>
    <x v="0"/>
    <x v="0"/>
    <x v="0"/>
    <x v="0"/>
    <x v="0"/>
    <x v="0"/>
    <x v="0"/>
    <m/>
    <x v="0"/>
    <x v="0"/>
    <x v="0"/>
    <x v="0"/>
    <x v="0"/>
    <s v="DST NO. 3"/>
    <m/>
    <x v="0"/>
    <m/>
    <m/>
    <m/>
    <m/>
  </r>
  <r>
    <x v="0"/>
    <s v="T28N R115W S14 fFRONTIER"/>
    <n v="49003328"/>
    <x v="0"/>
    <x v="1"/>
    <m/>
    <m/>
    <s v="14"/>
    <s v=" 28"/>
    <s v=" 115"/>
    <n v="42.410890000000002"/>
    <n v="-110.45225000000001"/>
    <s v="4903505776"/>
    <s v="UNIT NO. 1"/>
    <x v="0"/>
    <s v="FRONTIER"/>
    <m/>
    <n v="-94"/>
    <n v="96"/>
    <x v="4"/>
    <n v="7180"/>
    <n v="7276"/>
    <n v="12420"/>
    <m/>
    <x v="0"/>
    <d v="1961-10-02T00:00:00"/>
    <n v="8.8000001907348633"/>
    <x v="2"/>
    <n v="386"/>
    <n v="74"/>
    <n v="2549"/>
    <n v="-3"/>
    <x v="0"/>
    <n v="260"/>
    <n v="415"/>
    <m/>
    <x v="0"/>
    <n v="5831"/>
    <n v="9329"/>
    <x v="0"/>
    <m/>
    <n v="19.261399999999998"/>
    <n v="6.0894599999999999"/>
    <n v="110.88149999999999"/>
    <n v="0"/>
    <n v="136.23235999999997"/>
    <n v="7.3346"/>
    <n v="6.8018499999999991"/>
    <m/>
    <x v="0"/>
    <n v="121.40142000000002"/>
    <n v="135.53787000000003"/>
    <n v="2.5554307401511383E-3"/>
    <n v="9509"/>
    <n v="9.555154474997345E-3"/>
    <n v="0.14138637839056742"/>
    <n v="4.4699071498137455E-2"/>
    <n v="0.81391455011129521"/>
    <n v="5.4114765120626421E-2"/>
    <n v="5.0184129350712078E-2"/>
    <n v="0.89570110552866145"/>
    <x v="0"/>
    <m/>
    <x v="0"/>
    <m/>
    <m/>
    <x v="0"/>
    <m/>
    <x v="0"/>
    <x v="0"/>
    <m/>
    <x v="0"/>
    <x v="0"/>
    <x v="0"/>
    <m/>
    <x v="0"/>
    <x v="0"/>
    <x v="0"/>
    <x v="0"/>
    <x v="0"/>
    <x v="0"/>
    <x v="0"/>
    <x v="0"/>
    <x v="0"/>
    <x v="0"/>
    <x v="0"/>
    <x v="0"/>
    <x v="0"/>
    <m/>
    <x v="0"/>
    <x v="0"/>
    <x v="0"/>
    <x v="0"/>
    <x v="0"/>
    <s v="DST NO. 3"/>
    <m/>
    <x v="0"/>
    <m/>
    <m/>
    <m/>
    <m/>
  </r>
  <r>
    <x v="0"/>
    <s v="T28N R115W S13 fGANNETT/BEAR RIVER"/>
    <n v="49003413"/>
    <x v="0"/>
    <x v="1"/>
    <m/>
    <m/>
    <s v="13"/>
    <s v=" 28"/>
    <s v=" 115"/>
    <n v="42.410760000000003"/>
    <n v="-110.42856999999999"/>
    <s v="4903505775"/>
    <s v="UNIT NO. 1"/>
    <x v="0"/>
    <s v="GANNETT/BEAR RIVER"/>
    <n v="530"/>
    <m/>
    <n v="91"/>
    <x v="3"/>
    <n v="9336"/>
    <n v="9427"/>
    <n v="9574"/>
    <m/>
    <x v="0"/>
    <m/>
    <n v="7.1999998092651367"/>
    <x v="2"/>
    <n v="502"/>
    <n v="161"/>
    <n v="22254"/>
    <n v="-3"/>
    <x v="0"/>
    <n v="33000"/>
    <n v="976"/>
    <m/>
    <x v="0"/>
    <n v="2872"/>
    <n v="59269"/>
    <x v="0"/>
    <m/>
    <n v="25.049800000000001"/>
    <n v="13.24869"/>
    <n v="968.04899999999998"/>
    <n v="0"/>
    <n v="1006.34749"/>
    <n v="930.93"/>
    <n v="15.996639999999998"/>
    <m/>
    <x v="0"/>
    <n v="59.795040000000007"/>
    <n v="1006.7216799999999"/>
    <n v="-1.8588034905918561E-4"/>
    <n v="59759"/>
    <n v="4.1166784286050338E-3"/>
    <n v="2.4891799551266334E-2"/>
    <n v="1.3165124503862974E-2"/>
    <n v="0.96194307594487072"/>
    <n v="0.92471436594074352"/>
    <n v="1.5889833623132066E-2"/>
    <n v="5.9395800436124524E-2"/>
    <x v="0"/>
    <m/>
    <x v="0"/>
    <m/>
    <m/>
    <x v="0"/>
    <m/>
    <x v="0"/>
    <x v="0"/>
    <m/>
    <x v="0"/>
    <x v="0"/>
    <x v="0"/>
    <m/>
    <x v="0"/>
    <x v="0"/>
    <x v="0"/>
    <x v="0"/>
    <x v="0"/>
    <x v="0"/>
    <x v="0"/>
    <x v="0"/>
    <x v="0"/>
    <x v="0"/>
    <x v="0"/>
    <x v="0"/>
    <x v="0"/>
    <m/>
    <x v="0"/>
    <x v="0"/>
    <x v="0"/>
    <x v="0"/>
    <x v="0"/>
    <s v="DST NO. 4 (MIDDLE)"/>
    <m/>
    <x v="0"/>
    <m/>
    <m/>
    <m/>
    <m/>
  </r>
  <r>
    <x v="0"/>
    <s v="T28N R115W S13 fGANNETT/BEAR RIVER"/>
    <n v="49003412"/>
    <x v="0"/>
    <x v="1"/>
    <m/>
    <m/>
    <s v="13"/>
    <s v=" 28"/>
    <s v=" 115"/>
    <n v="42.410760000000003"/>
    <n v="-110.42856999999999"/>
    <s v="4903505775"/>
    <s v="UNIT NO. 1"/>
    <x v="0"/>
    <s v="GANNETT/BEAR RIVER"/>
    <n v="961"/>
    <n v="530"/>
    <n v="16"/>
    <x v="0"/>
    <n v="8790"/>
    <n v="8806"/>
    <n v="9574"/>
    <m/>
    <x v="0"/>
    <m/>
    <n v="8"/>
    <x v="2"/>
    <n v="885"/>
    <n v="107"/>
    <n v="26239"/>
    <n v="-3"/>
    <x v="0"/>
    <n v="39000"/>
    <n v="610"/>
    <m/>
    <x v="0"/>
    <n v="4066"/>
    <n v="70597"/>
    <x v="0"/>
    <m/>
    <n v="44.161499999999997"/>
    <n v="8.8050300000000004"/>
    <n v="1141.3964999999998"/>
    <n v="0"/>
    <n v="1194.3630299999998"/>
    <n v="1100.19"/>
    <n v="9.9978999999999996"/>
    <m/>
    <x v="0"/>
    <n v="84.654120000000006"/>
    <n v="1194.84202"/>
    <n v="-2.0048090891164596E-4"/>
    <n v="70901"/>
    <n v="2.1484402606397265E-3"/>
    <n v="3.6974938850878533E-2"/>
    <n v="7.372155516233621E-3"/>
    <n v="0.95565290563288796"/>
    <n v="0.92078281612493007"/>
    <n v="8.3675497117183736E-3"/>
    <n v="7.0849634163351577E-2"/>
    <x v="0"/>
    <m/>
    <x v="0"/>
    <m/>
    <m/>
    <x v="0"/>
    <m/>
    <x v="0"/>
    <x v="0"/>
    <m/>
    <x v="0"/>
    <x v="0"/>
    <x v="0"/>
    <m/>
    <x v="0"/>
    <x v="0"/>
    <x v="0"/>
    <x v="0"/>
    <x v="0"/>
    <x v="0"/>
    <x v="0"/>
    <x v="0"/>
    <x v="0"/>
    <x v="0"/>
    <x v="0"/>
    <x v="0"/>
    <x v="0"/>
    <m/>
    <x v="0"/>
    <x v="0"/>
    <x v="0"/>
    <x v="0"/>
    <x v="0"/>
    <s v="DST NO. 3 (BOTTOM)"/>
    <m/>
    <x v="0"/>
    <m/>
    <m/>
    <m/>
    <m/>
  </r>
  <r>
    <x v="0"/>
    <s v="T28N R115W S13 fFRONTIER"/>
    <n v="49003410"/>
    <x v="0"/>
    <x v="1"/>
    <m/>
    <m/>
    <s v="13"/>
    <s v=" 28"/>
    <s v=" 115"/>
    <n v="42.410760000000003"/>
    <n v="-110.42856999999999"/>
    <s v="4903505775"/>
    <s v="UNIT NO. 1"/>
    <x v="0"/>
    <s v="FRONTIER"/>
    <m/>
    <n v="961"/>
    <n v="51"/>
    <x v="3"/>
    <n v="7778"/>
    <n v="7829"/>
    <n v="9574"/>
    <m/>
    <x v="0"/>
    <m/>
    <n v="8"/>
    <x v="2"/>
    <n v="974"/>
    <n v="340"/>
    <n v="25544"/>
    <n v="-3"/>
    <x v="0"/>
    <n v="40000"/>
    <n v="270"/>
    <m/>
    <x v="0"/>
    <n v="2658"/>
    <n v="69649"/>
    <x v="0"/>
    <m/>
    <n v="48.602600000000002"/>
    <n v="27.9786"/>
    <n v="1111.164"/>
    <n v="0"/>
    <n v="1187.7452000000001"/>
    <n v="1128.4000000000001"/>
    <n v="4.4252999999999991"/>
    <m/>
    <x v="0"/>
    <n v="55.339560000000006"/>
    <n v="1188.1648599999999"/>
    <n v="-1.7663126524233594E-4"/>
    <n v="69780"/>
    <n v="9.3954629237819965E-4"/>
    <n v="4.0920055917717031E-2"/>
    <n v="2.3556062360849783E-2"/>
    <n v="0.93552388172143308"/>
    <n v="0.94969985899094844"/>
    <n v="3.724483149585824E-3"/>
    <n v="4.6575657859465741E-2"/>
    <x v="0"/>
    <m/>
    <x v="0"/>
    <m/>
    <m/>
    <x v="0"/>
    <m/>
    <x v="0"/>
    <x v="0"/>
    <m/>
    <x v="0"/>
    <x v="0"/>
    <x v="0"/>
    <m/>
    <x v="0"/>
    <x v="0"/>
    <x v="0"/>
    <x v="0"/>
    <x v="0"/>
    <x v="0"/>
    <x v="0"/>
    <x v="0"/>
    <x v="0"/>
    <x v="0"/>
    <x v="0"/>
    <x v="0"/>
    <x v="0"/>
    <m/>
    <x v="0"/>
    <x v="0"/>
    <x v="0"/>
    <x v="0"/>
    <x v="0"/>
    <s v="DST NO. 2 (MIDDLE)"/>
    <m/>
    <x v="0"/>
    <m/>
    <m/>
    <m/>
    <m/>
  </r>
  <r>
    <x v="0"/>
    <s v="T28N R115W S04 fNUGGET"/>
    <n v="49124238"/>
    <x v="0"/>
    <x v="1"/>
    <s v="WILDCAT"/>
    <m/>
    <s v="4"/>
    <s v=" 28"/>
    <s v=" 115"/>
    <n v="42.440449999999998"/>
    <n v="-110.49079"/>
    <s v="4903520394"/>
    <s v="4-4 HOBACK III"/>
    <x v="1"/>
    <s v="NUGGET"/>
    <s v="[3949]"/>
    <m/>
    <n v="27"/>
    <x v="0"/>
    <n v="11267"/>
    <n v="11294"/>
    <n v="11532"/>
    <m/>
    <x v="0"/>
    <d v="1976-12-17T00:00:00"/>
    <n v="7"/>
    <x v="0"/>
    <n v="330"/>
    <n v="44"/>
    <n v="6807"/>
    <n v="275"/>
    <x v="0"/>
    <n v="9000"/>
    <n v="73"/>
    <m/>
    <x v="0"/>
    <n v="3280"/>
    <n v="19772"/>
    <x v="0"/>
    <s v="CHEM LAB"/>
    <n v="16.466999999999999"/>
    <n v="3.6207600000000002"/>
    <n v="296.10449999999997"/>
    <n v="7.0344999999999995"/>
    <n v="323.22675999999996"/>
    <n v="253.89"/>
    <n v="1.1964699999999999"/>
    <m/>
    <x v="0"/>
    <n v="68.289600000000007"/>
    <n v="323.37607000000003"/>
    <n v="-2.3091454765218221E-4"/>
    <n v="19806"/>
    <n v="8.590631158724544E-4"/>
    <n v="5.0945658088457781E-2"/>
    <n v="1.1201919049029235E-2"/>
    <n v="0.93785242286251302"/>
    <n v="0.78512303028483199"/>
    <n v="3.6999336407298159E-3"/>
    <n v="0.21117703607443805"/>
    <x v="0"/>
    <m/>
    <x v="0"/>
    <m/>
    <m/>
    <x v="0"/>
    <m/>
    <x v="0"/>
    <x v="0"/>
    <m/>
    <x v="0"/>
    <x v="0"/>
    <x v="0"/>
    <m/>
    <x v="0"/>
    <x v="0"/>
    <x v="0"/>
    <x v="0"/>
    <x v="0"/>
    <x v="0"/>
    <x v="0"/>
    <x v="0"/>
    <x v="0"/>
    <x v="0"/>
    <x v="0"/>
    <x v="0"/>
    <x v="0"/>
    <m/>
    <x v="0"/>
    <x v="0"/>
    <x v="0"/>
    <x v="0"/>
    <x v="0"/>
    <s v="DST NO 4 SAMPLER"/>
    <m/>
    <x v="0"/>
    <m/>
    <m/>
    <m/>
    <m/>
  </r>
  <r>
    <x v="0"/>
    <s v="T28N R115W S04 fFRONTIER"/>
    <n v="49124755"/>
    <x v="0"/>
    <x v="1"/>
    <m/>
    <m/>
    <s v="4"/>
    <s v=" 28"/>
    <s v=" 115"/>
    <n v="42.442700000000002"/>
    <n v="-110.4931"/>
    <s v="4903520394"/>
    <s v="4-4 HOBACK III"/>
    <x v="0"/>
    <s v="FRONTIER"/>
    <m/>
    <s v="[3949]"/>
    <m/>
    <x v="0"/>
    <n v="7318"/>
    <m/>
    <n v="11532"/>
    <m/>
    <x v="0"/>
    <d v="1976-11-11T00:00:00"/>
    <n v="7.4000000953674316"/>
    <x v="0"/>
    <n v="64"/>
    <n v="22"/>
    <n v="4100"/>
    <n v="26"/>
    <x v="0"/>
    <n v="5100"/>
    <n v="2403"/>
    <m/>
    <x v="0"/>
    <n v="38"/>
    <n v="10533"/>
    <x v="0"/>
    <s v="CHEM LAB"/>
    <n v="3.1936"/>
    <n v="1.8103800000000001"/>
    <n v="178.35"/>
    <n v="0.66508"/>
    <n v="184.01906"/>
    <n v="143.87099999999998"/>
    <n v="39.385169999999995"/>
    <m/>
    <x v="0"/>
    <n v="0.79116000000000009"/>
    <n v="184.04732999999996"/>
    <n v="-7.6806795643480526E-5"/>
    <n v="11750"/>
    <n v="5.4615626262172957E-2"/>
    <n v="1.7354724016088334E-2"/>
    <n v="9.8380026503776304E-3"/>
    <n v="0.97280727333353401"/>
    <n v="0.78170653168399684"/>
    <n v="0.21399479144848232"/>
    <n v="4.2986768675209808E-3"/>
    <x v="0"/>
    <m/>
    <x v="0"/>
    <m/>
    <m/>
    <x v="0"/>
    <m/>
    <x v="0"/>
    <x v="0"/>
    <m/>
    <x v="0"/>
    <x v="0"/>
    <x v="0"/>
    <m/>
    <x v="0"/>
    <x v="0"/>
    <x v="0"/>
    <x v="0"/>
    <x v="0"/>
    <x v="0"/>
    <x v="0"/>
    <x v="0"/>
    <x v="0"/>
    <x v="0"/>
    <x v="0"/>
    <x v="0"/>
    <x v="0"/>
    <m/>
    <x v="0"/>
    <x v="0"/>
    <x v="0"/>
    <x v="0"/>
    <x v="0"/>
    <s v="DST NO 3"/>
    <m/>
    <x v="0"/>
    <m/>
    <m/>
    <m/>
    <m/>
  </r>
  <r>
    <x v="0"/>
    <s v="T28N R114W S36 fFRONTIER"/>
    <n v="49124808"/>
    <x v="0"/>
    <x v="1"/>
    <s v="HOGSBACK"/>
    <m/>
    <s v="36"/>
    <s v=" 28"/>
    <s v=" 114"/>
    <n v="42.369300000000003"/>
    <n v="-110.3365"/>
    <m/>
    <s v="T 77-36-6"/>
    <x v="0"/>
    <s v="FRONTIER"/>
    <m/>
    <m/>
    <n v="0"/>
    <x v="1"/>
    <m/>
    <m/>
    <m/>
    <m/>
    <x v="1"/>
    <d v="1971-05-27T00:00:00"/>
    <n v="6.6999998092651367"/>
    <x v="0"/>
    <n v="1482"/>
    <n v="53"/>
    <n v="5402"/>
    <n v="820"/>
    <x v="0"/>
    <n v="11400"/>
    <n v="744"/>
    <m/>
    <x v="0"/>
    <n v="30"/>
    <n v="19553"/>
    <x v="0"/>
    <s v="CHEM LAB"/>
    <n v="73.951800000000006"/>
    <n v="4.36137"/>
    <n v="234.98699999999999"/>
    <n v="20.9756"/>
    <n v="334.27576999999997"/>
    <n v="321.59399999999999"/>
    <n v="12.194159999999998"/>
    <m/>
    <x v="0"/>
    <n v="0.62460000000000004"/>
    <n v="334.41275999999999"/>
    <n v="-2.0486369042403902E-4"/>
    <n v="19928"/>
    <n v="9.4982396595830899E-3"/>
    <n v="0.22122991445057477"/>
    <n v="1.30472214602931E-2"/>
    <n v="0.76572286408913226"/>
    <n v="0.96166785023394441"/>
    <n v="3.6464398069021048E-2"/>
    <n v="1.8677516970345273E-3"/>
    <x v="0"/>
    <m/>
    <x v="0"/>
    <m/>
    <m/>
    <x v="0"/>
    <m/>
    <x v="0"/>
    <x v="0"/>
    <m/>
    <x v="0"/>
    <x v="0"/>
    <x v="0"/>
    <m/>
    <x v="0"/>
    <x v="0"/>
    <x v="0"/>
    <x v="0"/>
    <x v="0"/>
    <x v="0"/>
    <x v="0"/>
    <x v="0"/>
    <x v="0"/>
    <x v="0"/>
    <x v="0"/>
    <x v="0"/>
    <x v="0"/>
    <m/>
    <x v="0"/>
    <x v="0"/>
    <x v="0"/>
    <x v="0"/>
    <x v="0"/>
    <s v="PRODUCTION"/>
    <m/>
    <x v="0"/>
    <m/>
    <m/>
    <m/>
    <m/>
  </r>
  <r>
    <x v="0"/>
    <s v="T28N R114W S13 fFRONTIER"/>
    <n v="49001383"/>
    <x v="0"/>
    <x v="1"/>
    <s v="TIP TOP"/>
    <m/>
    <s v="13"/>
    <s v=" 28"/>
    <s v=" 114"/>
    <n v="42.415939999999999"/>
    <n v="-110.34236"/>
    <s v="4903505785"/>
    <s v="23-13"/>
    <x v="0"/>
    <s v="FRONTIER"/>
    <m/>
    <m/>
    <n v="152"/>
    <x v="0"/>
    <n v="5586"/>
    <n v="5738"/>
    <m/>
    <m/>
    <x v="1"/>
    <d v="1957-05-07T00:00:00"/>
    <n v="8.1999998092651367"/>
    <x v="0"/>
    <n v="4"/>
    <n v="5"/>
    <n v="577"/>
    <n v="-3"/>
    <x v="0"/>
    <n v="551"/>
    <n v="405"/>
    <m/>
    <x v="0"/>
    <n v="74"/>
    <n v="1468"/>
    <x v="0"/>
    <m/>
    <n v="0.1996"/>
    <n v="0.41144999999999998"/>
    <n v="25.099499999999999"/>
    <n v="0"/>
    <n v="25.710549999999998"/>
    <n v="15.543709999999999"/>
    <n v="6.6379499999999991"/>
    <m/>
    <x v="0"/>
    <n v="1.54068"/>
    <n v="23.722339999999996"/>
    <n v="4.0220387681157273E-2"/>
    <n v="1610"/>
    <n v="4.6133853151397008E-2"/>
    <n v="7.7633500644676999E-3"/>
    <n v="1.6003158236599372E-2"/>
    <n v="0.97623349169893292"/>
    <n v="0.65523510749782699"/>
    <n v="0.27981851706029004"/>
    <n v="6.4946375441883072E-2"/>
    <x v="0"/>
    <m/>
    <x v="0"/>
    <m/>
    <m/>
    <x v="0"/>
    <m/>
    <x v="0"/>
    <x v="0"/>
    <m/>
    <x v="0"/>
    <x v="0"/>
    <x v="0"/>
    <m/>
    <x v="0"/>
    <x v="0"/>
    <x v="0"/>
    <x v="0"/>
    <x v="0"/>
    <x v="0"/>
    <x v="0"/>
    <x v="0"/>
    <x v="0"/>
    <x v="0"/>
    <x v="0"/>
    <x v="0"/>
    <x v="0"/>
    <m/>
    <x v="0"/>
    <x v="0"/>
    <x v="0"/>
    <x v="0"/>
    <x v="0"/>
    <s v="PROD. WATER"/>
    <m/>
    <x v="0"/>
    <m/>
    <m/>
    <m/>
    <m/>
  </r>
  <r>
    <x v="0"/>
    <s v="T28N R114W S12 fNUGGET"/>
    <n v="49007416"/>
    <x v="0"/>
    <x v="1"/>
    <s v="TIP TOP"/>
    <m/>
    <s v="12"/>
    <s v=" 28"/>
    <s v=" 114"/>
    <n v="42.424759999999999"/>
    <n v="-110.3428"/>
    <s v="4903505812"/>
    <s v="UNIT NO. 26X-12"/>
    <x v="0"/>
    <s v="NUGGET"/>
    <m/>
    <m/>
    <n v="43"/>
    <x v="0"/>
    <n v="10065"/>
    <n v="10108"/>
    <m/>
    <m/>
    <x v="0"/>
    <d v="1954-12-01T00:00:00"/>
    <n v="6.9000000953674316"/>
    <x v="2"/>
    <n v="2940"/>
    <n v="551"/>
    <n v="34040"/>
    <n v="-3"/>
    <x v="0"/>
    <n v="58200"/>
    <n v="510"/>
    <m/>
    <x v="0"/>
    <n v="1108"/>
    <n v="97090"/>
    <x v="0"/>
    <m/>
    <n v="146.70599999999999"/>
    <n v="45.341790000000003"/>
    <n v="1480.74"/>
    <n v="0"/>
    <n v="1672.7877900000001"/>
    <n v="1641.8219999999999"/>
    <n v="8.3588999999999984"/>
    <m/>
    <x v="0"/>
    <n v="23.068560000000002"/>
    <n v="1673.2494599999998"/>
    <n v="-1.3797515254789389E-4"/>
    <n v="97343"/>
    <n v="1.3012194432015141E-3"/>
    <n v="8.7701500977598587E-2"/>
    <n v="2.7105524245845912E-2"/>
    <n v="0.88519297477655545"/>
    <n v="0.98121770796806362"/>
    <n v="4.995608963172771E-3"/>
    <n v="1.3786683068763701E-2"/>
    <x v="0"/>
    <m/>
    <x v="0"/>
    <m/>
    <m/>
    <x v="0"/>
    <m/>
    <x v="0"/>
    <x v="0"/>
    <m/>
    <x v="0"/>
    <x v="0"/>
    <x v="0"/>
    <m/>
    <x v="0"/>
    <x v="0"/>
    <x v="0"/>
    <x v="0"/>
    <x v="0"/>
    <x v="0"/>
    <x v="0"/>
    <x v="0"/>
    <x v="0"/>
    <x v="0"/>
    <x v="0"/>
    <x v="0"/>
    <x v="0"/>
    <m/>
    <x v="0"/>
    <x v="0"/>
    <x v="0"/>
    <x v="0"/>
    <x v="0"/>
    <s v="DST #9"/>
    <m/>
    <x v="0"/>
    <m/>
    <m/>
    <m/>
    <m/>
  </r>
  <r>
    <x v="0"/>
    <s v="T28N R114W S12 fCLOVERLY"/>
    <n v="49118441"/>
    <x v="0"/>
    <x v="1"/>
    <s v="TIP TOP"/>
    <m/>
    <s v="12"/>
    <s v=" 28"/>
    <s v=" 114"/>
    <n v="42.425699999999999"/>
    <n v="-110.3445"/>
    <m/>
    <s v="48-12-G"/>
    <x v="0"/>
    <s v="CLOVERLY"/>
    <m/>
    <m/>
    <n v="20"/>
    <x v="0"/>
    <n v="7635"/>
    <n v="7655"/>
    <m/>
    <m/>
    <x v="0"/>
    <m/>
    <n v="7.6999998092651367"/>
    <x v="2"/>
    <n v="182"/>
    <n v="30"/>
    <n v="-3"/>
    <n v="-3"/>
    <x v="2"/>
    <n v="10300"/>
    <n v="-3"/>
    <m/>
    <x v="0"/>
    <n v="395"/>
    <n v="18251"/>
    <x v="0"/>
    <s v="CHEMICAL &amp; GEOLOGICAL LABORATORIES"/>
    <n v="9.0817999999999994"/>
    <n v="2.4687000000000001"/>
    <n v="301.15049999999997"/>
    <n v="0"/>
    <n v="312.70099999999996"/>
    <n v="290.56299999999999"/>
    <n v="0"/>
    <m/>
    <x v="0"/>
    <n v="8.2239000000000004"/>
    <n v="298.7869"/>
    <n v="2.2754497676895916E-2"/>
    <n v="17821"/>
    <n v="-1.1920603237968508E-2"/>
    <n v="2.9043079491271214E-2"/>
    <n v="7.8947620890243413E-3"/>
    <n v="0.96306215841970444"/>
    <n v="0.97247570090924329"/>
    <n v="0"/>
    <n v="2.7524299090756658E-2"/>
    <x v="0"/>
    <m/>
    <x v="0"/>
    <m/>
    <m/>
    <x v="0"/>
    <m/>
    <x v="0"/>
    <x v="0"/>
    <m/>
    <x v="0"/>
    <x v="0"/>
    <x v="0"/>
    <m/>
    <x v="0"/>
    <x v="0"/>
    <x v="0"/>
    <x v="0"/>
    <x v="0"/>
    <x v="0"/>
    <x v="0"/>
    <x v="0"/>
    <x v="0"/>
    <x v="0"/>
    <x v="0"/>
    <x v="0"/>
    <x v="0"/>
    <m/>
    <x v="0"/>
    <x v="0"/>
    <x v="0"/>
    <x v="0"/>
    <x v="0"/>
    <s v="DST"/>
    <m/>
    <x v="0"/>
    <m/>
    <m/>
    <m/>
    <m/>
  </r>
  <r>
    <x v="0"/>
    <s v="T28N R114W S11 fNUGGET"/>
    <n v="49003405"/>
    <x v="0"/>
    <x v="1"/>
    <s v="TIP TOP"/>
    <m/>
    <s v="11"/>
    <s v=" 28"/>
    <s v=" 114"/>
    <n v="42.433660000000003"/>
    <n v="-110.34976"/>
    <s v="4903505833"/>
    <s v="71-11-G"/>
    <x v="0"/>
    <s v="NUGGET"/>
    <n v="1896"/>
    <m/>
    <n v="20"/>
    <x v="3"/>
    <n v="9993"/>
    <n v="10013"/>
    <m/>
    <m/>
    <x v="0"/>
    <d v="1952-12-22T00:00:00"/>
    <n v="7.1999998092651367"/>
    <x v="2"/>
    <n v="390"/>
    <n v="126"/>
    <n v="32767"/>
    <n v="-3"/>
    <x v="0"/>
    <n v="50000"/>
    <n v="635"/>
    <m/>
    <x v="0"/>
    <n v="1671"/>
    <n v="85259"/>
    <x v="0"/>
    <m/>
    <n v="19.460999999999999"/>
    <n v="10.368539999999999"/>
    <n v="1425.3644999999999"/>
    <n v="0"/>
    <n v="1455.1940399999999"/>
    <n v="1410.5"/>
    <n v="10.407649999999999"/>
    <m/>
    <x v="0"/>
    <n v="34.790220000000005"/>
    <n v="1455.6978700000002"/>
    <n v="-1.7308440697144764E-4"/>
    <n v="85583"/>
    <n v="1.896489153720982E-3"/>
    <n v="1.3373474234405193E-2"/>
    <n v="7.1251941081341983E-3"/>
    <n v="0.97950133165746067"/>
    <n v="0.96895106400066366"/>
    <n v="7.1495948537727795E-3"/>
    <n v="2.3899341145563399E-2"/>
    <x v="0"/>
    <m/>
    <x v="0"/>
    <m/>
    <m/>
    <x v="0"/>
    <m/>
    <x v="0"/>
    <x v="0"/>
    <m/>
    <x v="0"/>
    <x v="0"/>
    <x v="0"/>
    <m/>
    <x v="0"/>
    <x v="0"/>
    <x v="0"/>
    <x v="0"/>
    <x v="0"/>
    <x v="0"/>
    <x v="0"/>
    <x v="0"/>
    <x v="0"/>
    <x v="0"/>
    <x v="0"/>
    <x v="0"/>
    <x v="0"/>
    <m/>
    <x v="0"/>
    <x v="0"/>
    <x v="0"/>
    <x v="0"/>
    <x v="0"/>
    <s v="DST"/>
    <m/>
    <x v="0"/>
    <m/>
    <m/>
    <m/>
    <m/>
  </r>
  <r>
    <x v="0"/>
    <s v="T28N R114W S11 fCLOVERLY"/>
    <n v="49003402"/>
    <x v="0"/>
    <x v="1"/>
    <s v="TIP TOP"/>
    <m/>
    <s v="11"/>
    <s v=" 28"/>
    <s v=" 114"/>
    <n v="42.433660000000003"/>
    <n v="-110.34976"/>
    <s v="4903505833"/>
    <s v="71-11-G"/>
    <x v="0"/>
    <s v="CLOVERLY"/>
    <m/>
    <n v="1896"/>
    <n v="23"/>
    <x v="0"/>
    <n v="8074"/>
    <n v="8097"/>
    <m/>
    <m/>
    <x v="0"/>
    <d v="1952-11-07T00:00:00"/>
    <n v="7.0999999046325684"/>
    <x v="2"/>
    <n v="243"/>
    <n v="39"/>
    <n v="7373"/>
    <n v="-3"/>
    <x v="0"/>
    <n v="11100"/>
    <n v="865"/>
    <m/>
    <x v="0"/>
    <n v="417"/>
    <n v="19599"/>
    <x v="0"/>
    <m/>
    <n v="12.1257"/>
    <n v="3.2093099999999999"/>
    <n v="320.72549999999995"/>
    <n v="0"/>
    <n v="336.06050999999997"/>
    <n v="313.13099999999997"/>
    <n v="14.177349999999999"/>
    <m/>
    <x v="0"/>
    <n v="8.6819400000000009"/>
    <n v="335.99028999999996"/>
    <n v="1.0448614896374823E-4"/>
    <n v="20031"/>
    <n v="1.0900832702498107E-2"/>
    <n v="3.6081894894464096E-2"/>
    <n v="9.5497980408349673E-3"/>
    <n v="0.95436830706470088"/>
    <n v="0.93196443266262252"/>
    <n v="4.2195713453504861E-2"/>
    <n v="2.5839853883872662E-2"/>
    <x v="0"/>
    <m/>
    <x v="0"/>
    <m/>
    <m/>
    <x v="0"/>
    <m/>
    <x v="0"/>
    <x v="0"/>
    <m/>
    <x v="0"/>
    <x v="0"/>
    <x v="0"/>
    <m/>
    <x v="0"/>
    <x v="0"/>
    <x v="0"/>
    <x v="0"/>
    <x v="0"/>
    <x v="0"/>
    <x v="0"/>
    <x v="0"/>
    <x v="0"/>
    <x v="0"/>
    <x v="0"/>
    <x v="0"/>
    <x v="0"/>
    <m/>
    <x v="0"/>
    <x v="0"/>
    <x v="0"/>
    <x v="0"/>
    <x v="0"/>
    <s v="DST #2"/>
    <m/>
    <x v="0"/>
    <m/>
    <m/>
    <m/>
    <m/>
  </r>
  <r>
    <x v="0"/>
    <s v="T28N R114W S02 fNUGGET"/>
    <n v="49002004"/>
    <x v="0"/>
    <x v="1"/>
    <s v="TIP TOP"/>
    <m/>
    <s v="2"/>
    <s v=" 28"/>
    <s v=" 114"/>
    <n v="42.437399999999997"/>
    <n v="-110.34886"/>
    <s v="4903520169"/>
    <s v="TIP TOP NO. 77-2"/>
    <x v="0"/>
    <s v="NUGGET"/>
    <m/>
    <m/>
    <n v="34"/>
    <x v="0"/>
    <n v="9796"/>
    <n v="9830"/>
    <m/>
    <m/>
    <x v="5"/>
    <d v="1970-10-07T00:00:00"/>
    <n v="6.6999998092651367"/>
    <x v="0"/>
    <n v="3500"/>
    <n v="2135"/>
    <n v="31577"/>
    <n v="2200"/>
    <x v="0"/>
    <n v="62000"/>
    <n v="586"/>
    <m/>
    <x v="0"/>
    <n v="1060"/>
    <n v="102761"/>
    <x v="0"/>
    <m/>
    <n v="174.65"/>
    <n v="175.68915000000001"/>
    <n v="1373.5994999999998"/>
    <n v="56.275999999999996"/>
    <n v="1780.2146499999999"/>
    <n v="1749.02"/>
    <n v="9.6045399999999983"/>
    <m/>
    <x v="0"/>
    <n v="22.069200000000002"/>
    <n v="1780.6937399999999"/>
    <n v="-1.3454151231339091E-4"/>
    <n v="103055"/>
    <n v="1.4284603723714385E-3"/>
    <n v="9.8106146918856121E-2"/>
    <n v="9.8689868662748065E-2"/>
    <n v="0.8032039844183958"/>
    <n v="0.98221269649659126"/>
    <n v="5.3937068369769182E-3"/>
    <n v="1.2393596666431816E-2"/>
    <x v="0"/>
    <m/>
    <x v="0"/>
    <m/>
    <m/>
    <x v="0"/>
    <m/>
    <x v="0"/>
    <x v="0"/>
    <m/>
    <x v="0"/>
    <x v="0"/>
    <x v="0"/>
    <m/>
    <x v="0"/>
    <x v="0"/>
    <x v="0"/>
    <x v="0"/>
    <x v="0"/>
    <x v="0"/>
    <x v="0"/>
    <x v="0"/>
    <x v="0"/>
    <x v="0"/>
    <x v="0"/>
    <x v="0"/>
    <x v="0"/>
    <m/>
    <x v="0"/>
    <x v="0"/>
    <x v="0"/>
    <x v="0"/>
    <x v="0"/>
    <s v="FLOWING WELLHEAD"/>
    <m/>
    <x v="0"/>
    <m/>
    <m/>
    <m/>
    <m/>
  </r>
  <r>
    <x v="0"/>
    <s v="T28N R114W S01 fCLOVERLY"/>
    <n v="49017849"/>
    <x v="0"/>
    <x v="1"/>
    <s v="BIG PINEY-LABARGE"/>
    <m/>
    <s v="1"/>
    <s v=" 28"/>
    <s v=" 114"/>
    <n v="42.436329999999998"/>
    <n v="-110.34014999999999"/>
    <s v="4903505867"/>
    <s v="UNIT NO. 1"/>
    <x v="0"/>
    <s v="CLOVERLY"/>
    <m/>
    <m/>
    <m/>
    <x v="0"/>
    <n v="8000"/>
    <m/>
    <m/>
    <m/>
    <x v="0"/>
    <d v="1939-07-05T00:00:00"/>
    <m/>
    <x v="0"/>
    <n v="147"/>
    <n v="20"/>
    <n v="4824"/>
    <n v="-3"/>
    <x v="0"/>
    <n v="7020"/>
    <n v="973"/>
    <m/>
    <x v="0"/>
    <n v="235"/>
    <n v="13219"/>
    <x v="0"/>
    <m/>
    <n v="7.3353000000000002"/>
    <n v="1.6457999999999999"/>
    <n v="209.84399999999999"/>
    <n v="0"/>
    <n v="218.82509999999999"/>
    <n v="198.0342"/>
    <n v="15.947469999999999"/>
    <m/>
    <x v="0"/>
    <n v="4.8927000000000005"/>
    <n v="218.87437"/>
    <n v="-1.1256582056178187E-4"/>
    <n v="13213"/>
    <n v="-2.2699757869249396E-4"/>
    <n v="3.3521291661696949E-2"/>
    <n v="7.5210750503484289E-3"/>
    <n v="0.95895763328795458"/>
    <n v="0.90478478590252476"/>
    <n v="7.2861294814920541E-2"/>
    <n v="2.2353919282554646E-2"/>
    <x v="0"/>
    <m/>
    <x v="0"/>
    <m/>
    <m/>
    <x v="0"/>
    <m/>
    <x v="0"/>
    <x v="0"/>
    <m/>
    <x v="0"/>
    <x v="0"/>
    <x v="0"/>
    <m/>
    <x v="0"/>
    <x v="0"/>
    <x v="0"/>
    <x v="0"/>
    <x v="0"/>
    <x v="0"/>
    <x v="0"/>
    <x v="0"/>
    <x v="0"/>
    <x v="0"/>
    <x v="0"/>
    <x v="0"/>
    <x v="0"/>
    <m/>
    <x v="0"/>
    <x v="0"/>
    <x v="0"/>
    <x v="0"/>
    <x v="0"/>
    <s v="TESTER"/>
    <m/>
    <x v="0"/>
    <m/>
    <m/>
    <m/>
    <m/>
  </r>
  <r>
    <x v="0"/>
    <s v="T28N R113W S35 fFRONTIER"/>
    <n v="49002605"/>
    <x v="0"/>
    <x v="1"/>
    <s v="CHIMNEY BUTTE"/>
    <m/>
    <s v="35"/>
    <s v=" 28"/>
    <s v=" 113"/>
    <n v="42.373390000000001"/>
    <n v="-110.23903"/>
    <s v="4903505640"/>
    <s v="2 CBU"/>
    <x v="0"/>
    <s v="FRONTIER"/>
    <m/>
    <m/>
    <n v="1337"/>
    <x v="0"/>
    <n v="6896"/>
    <n v="8233"/>
    <m/>
    <m/>
    <x v="5"/>
    <d v="1960-04-08T00:00:00"/>
    <n v="8.1000003814697266"/>
    <x v="2"/>
    <n v="305"/>
    <n v="32"/>
    <n v="3660"/>
    <n v="-3"/>
    <x v="0"/>
    <n v="5600"/>
    <n v="598"/>
    <m/>
    <x v="0"/>
    <n v="444"/>
    <n v="10336"/>
    <x v="0"/>
    <m/>
    <n v="15.2195"/>
    <n v="2.6332800000000001"/>
    <n v="159.21"/>
    <n v="0"/>
    <n v="177.06277999999998"/>
    <n v="157.976"/>
    <n v="9.8012199999999989"/>
    <m/>
    <x v="0"/>
    <n v="9.2440800000000003"/>
    <n v="177.0213"/>
    <n v="1.1714731710044305E-4"/>
    <n v="10633"/>
    <n v="1.4163765558681863E-2"/>
    <n v="8.5955388252686435E-2"/>
    <n v="1.4872013192157044E-2"/>
    <n v="0.89917259855515652"/>
    <n v="0.89241238201278605"/>
    <n v="5.5367461429782737E-2"/>
    <n v="5.222015655743123E-2"/>
    <x v="0"/>
    <m/>
    <x v="0"/>
    <m/>
    <m/>
    <x v="0"/>
    <m/>
    <x v="0"/>
    <x v="0"/>
    <m/>
    <x v="0"/>
    <x v="0"/>
    <x v="0"/>
    <m/>
    <x v="0"/>
    <x v="0"/>
    <x v="0"/>
    <x v="0"/>
    <x v="0"/>
    <x v="0"/>
    <x v="0"/>
    <x v="0"/>
    <x v="0"/>
    <x v="0"/>
    <x v="0"/>
    <x v="0"/>
    <x v="0"/>
    <m/>
    <x v="0"/>
    <x v="0"/>
    <x v="0"/>
    <x v="0"/>
    <x v="0"/>
    <s v="FLOWING"/>
    <m/>
    <x v="0"/>
    <m/>
    <m/>
    <m/>
    <m/>
  </r>
  <r>
    <x v="0"/>
    <s v="T28N R113W S35 fFRONTIER"/>
    <n v="49118059"/>
    <x v="0"/>
    <x v="1"/>
    <s v="CHIMNEY BUTTE"/>
    <m/>
    <s v="35"/>
    <s v=" 28"/>
    <s v=" 113"/>
    <n v="42.371600000000001"/>
    <n v="-110.23739999999999"/>
    <m/>
    <s v="3 CBU"/>
    <x v="0"/>
    <s v="FRONTIER"/>
    <m/>
    <m/>
    <n v="638"/>
    <x v="0"/>
    <n v="6762"/>
    <n v="7400"/>
    <m/>
    <m/>
    <x v="5"/>
    <d v="1960-03-08T00:00:00"/>
    <n v="7.5"/>
    <x v="2"/>
    <n v="217"/>
    <n v="27"/>
    <n v="2791"/>
    <n v="-3"/>
    <x v="0"/>
    <n v="4500"/>
    <n v="390"/>
    <m/>
    <x v="0"/>
    <n v="53"/>
    <n v="7780"/>
    <x v="0"/>
    <s v="CHEMICAL &amp; GEOLOGICAL LABORATORIES"/>
    <n v="10.8283"/>
    <n v="2.2218300000000002"/>
    <n v="121.40849999999999"/>
    <n v="0"/>
    <n v="134.45863"/>
    <n v="126.94499999999999"/>
    <n v="6.3920999999999992"/>
    <m/>
    <x v="0"/>
    <n v="1.1034600000000001"/>
    <n v="134.44056"/>
    <n v="6.7199904916018832E-5"/>
    <n v="7972"/>
    <n v="1.2188928390045709E-2"/>
    <n v="8.0532577194933494E-2"/>
    <n v="1.6524264749685463E-2"/>
    <n v="0.90294315805538095"/>
    <n v="0.94424628995892301"/>
    <n v="4.7545919177962359E-2"/>
    <n v="8.2077908631145256E-3"/>
    <x v="0"/>
    <m/>
    <x v="0"/>
    <m/>
    <m/>
    <x v="0"/>
    <m/>
    <x v="0"/>
    <x v="0"/>
    <m/>
    <x v="0"/>
    <x v="0"/>
    <x v="0"/>
    <m/>
    <x v="0"/>
    <x v="0"/>
    <x v="0"/>
    <x v="0"/>
    <x v="0"/>
    <x v="0"/>
    <x v="0"/>
    <x v="0"/>
    <x v="0"/>
    <x v="0"/>
    <x v="0"/>
    <x v="0"/>
    <x v="0"/>
    <m/>
    <x v="0"/>
    <x v="0"/>
    <x v="0"/>
    <x v="0"/>
    <x v="0"/>
    <s v="FLOWING"/>
    <m/>
    <x v="0"/>
    <m/>
    <m/>
    <m/>
    <m/>
  </r>
  <r>
    <x v="0"/>
    <s v="T28N R113W S34 fMESAVERDE"/>
    <n v="49002003"/>
    <x v="0"/>
    <x v="1"/>
    <s v="LABARGE"/>
    <m/>
    <s v="34"/>
    <s v=" 28"/>
    <s v=" 113"/>
    <n v="42.363750000000003"/>
    <n v="-110.25838"/>
    <s v="4903505584"/>
    <s v="C-63 GOVERNMENT"/>
    <x v="0"/>
    <s v="MESAVERDE"/>
    <m/>
    <m/>
    <n v="3"/>
    <x v="0"/>
    <n v="3165"/>
    <n v="3168"/>
    <n v="3336"/>
    <m/>
    <x v="3"/>
    <d v="1963-11-01T00:00:00"/>
    <n v="8.3999996185302734"/>
    <x v="0"/>
    <n v="39"/>
    <n v="10"/>
    <n v="1812"/>
    <n v="14"/>
    <x v="0"/>
    <n v="1840"/>
    <n v="1403"/>
    <m/>
    <x v="0"/>
    <n v="295"/>
    <n v="4739"/>
    <x v="0"/>
    <m/>
    <n v="1.9460999999999999"/>
    <n v="0.82289999999999996"/>
    <n v="78.821999999999989"/>
    <n v="0.35811999999999999"/>
    <n v="81.949119999999994"/>
    <n v="51.906399999999998"/>
    <n v="22.995169999999998"/>
    <m/>
    <x v="0"/>
    <n v="6.1419000000000006"/>
    <n v="81.043469999999999"/>
    <n v="5.5563875633855148E-3"/>
    <n v="5410"/>
    <n v="6.61148881663218E-2"/>
    <n v="2.3747661963911267E-2"/>
    <n v="1.0041596541854263E-2"/>
    <n v="0.96621074149423436"/>
    <n v="0.64047603094980998"/>
    <n v="0.28373871454418226"/>
    <n v="7.5785254506007704E-2"/>
    <x v="0"/>
    <m/>
    <x v="0"/>
    <m/>
    <m/>
    <x v="0"/>
    <m/>
    <x v="0"/>
    <x v="0"/>
    <m/>
    <x v="0"/>
    <x v="0"/>
    <x v="0"/>
    <m/>
    <x v="0"/>
    <x v="0"/>
    <x v="0"/>
    <x v="0"/>
    <x v="0"/>
    <x v="0"/>
    <x v="0"/>
    <x v="0"/>
    <x v="0"/>
    <x v="0"/>
    <x v="0"/>
    <x v="0"/>
    <x v="0"/>
    <m/>
    <x v="0"/>
    <x v="0"/>
    <x v="0"/>
    <x v="0"/>
    <x v="0"/>
    <s v="FIT NO. 1 (SCHLUMBERGER)"/>
    <m/>
    <x v="0"/>
    <m/>
    <m/>
    <m/>
    <m/>
  </r>
  <r>
    <x v="0"/>
    <s v="T28N R113W S33 fWASATCH/ALMY"/>
    <n v="49124778"/>
    <x v="0"/>
    <x v="1"/>
    <s v="LABARGE"/>
    <m/>
    <s v="33"/>
    <s v=" 28"/>
    <s v=" 113"/>
    <n v="42.369300000000003"/>
    <n v="-110.2779"/>
    <s v="4903505634"/>
    <s v="BNG NO. 4"/>
    <x v="0"/>
    <s v="WASATCH/ALMY"/>
    <m/>
    <m/>
    <n v="130"/>
    <x v="0"/>
    <n v="864"/>
    <n v="994"/>
    <n v="1056"/>
    <n v="1031"/>
    <x v="1"/>
    <d v="1974-11-08T00:00:00"/>
    <n v="7.8000001907348633"/>
    <x v="0"/>
    <n v="6"/>
    <n v="4"/>
    <n v="440"/>
    <n v="9"/>
    <x v="0"/>
    <n v="470"/>
    <n v="354"/>
    <m/>
    <x v="0"/>
    <n v="45"/>
    <n v="1148"/>
    <x v="0"/>
    <s v="CHEM LAB"/>
    <n v="0.2994"/>
    <n v="0.32916000000000001"/>
    <n v="19.14"/>
    <n v="0.23021999999999998"/>
    <n v="19.998779999999996"/>
    <n v="13.258699999999999"/>
    <n v="5.8020599999999991"/>
    <m/>
    <x v="0"/>
    <n v="0.93690000000000007"/>
    <n v="19.99766"/>
    <n v="2.8002492221724718E-5"/>
    <n v="1325"/>
    <n v="7.1572988273352206E-2"/>
    <n v="1.4970913225706772E-2"/>
    <n v="1.6459003999243958E-2"/>
    <n v="0.9685700827750493"/>
    <n v="0.66301257247097911"/>
    <n v="0.29013694602268464"/>
    <n v="4.6850481506336243E-2"/>
    <x v="0"/>
    <m/>
    <x v="0"/>
    <m/>
    <m/>
    <x v="0"/>
    <m/>
    <x v="0"/>
    <x v="0"/>
    <m/>
    <x v="0"/>
    <x v="0"/>
    <x v="0"/>
    <m/>
    <x v="0"/>
    <x v="0"/>
    <x v="0"/>
    <x v="0"/>
    <x v="0"/>
    <x v="0"/>
    <x v="0"/>
    <x v="0"/>
    <x v="0"/>
    <x v="0"/>
    <x v="0"/>
    <x v="0"/>
    <x v="0"/>
    <m/>
    <x v="0"/>
    <x v="0"/>
    <x v="0"/>
    <x v="0"/>
    <x v="0"/>
    <s v="PRODUCED WATER"/>
    <m/>
    <x v="0"/>
    <m/>
    <m/>
    <m/>
    <m/>
  </r>
  <r>
    <x v="0"/>
    <s v="T28N R113W S33 fWASATCH"/>
    <n v="49003401"/>
    <x v="0"/>
    <x v="1"/>
    <s v="TIP TOP"/>
    <m/>
    <s v="33"/>
    <s v=" 28"/>
    <s v=" 113"/>
    <n v="42.363599999999998"/>
    <n v="-110.27912999999999"/>
    <s v="4903505587"/>
    <s v="BNG NO. 47 "/>
    <x v="0"/>
    <s v="WASATCH"/>
    <m/>
    <n v="618"/>
    <n v="57"/>
    <x v="0"/>
    <n v="1450"/>
    <n v="1507"/>
    <m/>
    <m/>
    <x v="0"/>
    <m/>
    <n v="8.8000001907348633"/>
    <x v="2"/>
    <n v="12"/>
    <n v="16"/>
    <n v="3170"/>
    <n v="-3"/>
    <x v="0"/>
    <n v="3364"/>
    <n v="1549"/>
    <m/>
    <x v="0"/>
    <n v="671"/>
    <n v="8164"/>
    <x v="0"/>
    <m/>
    <n v="0.5988"/>
    <n v="1.31664"/>
    <n v="137.89500000000001"/>
    <n v="0"/>
    <n v="139.81043999999997"/>
    <n v="94.898439999999994"/>
    <n v="25.388109999999998"/>
    <m/>
    <x v="0"/>
    <n v="13.970220000000001"/>
    <n v="134.25676999999999"/>
    <n v="2.0263898041651841E-2"/>
    <n v="8776"/>
    <n v="3.6127508854781581E-2"/>
    <n v="4.2829419605574532E-3"/>
    <n v="9.4173224832137022E-3"/>
    <n v="0.98629973555622896"/>
    <n v="0.70684286535420149"/>
    <n v="0.18910115296234223"/>
    <n v="0.10405598168345628"/>
    <x v="0"/>
    <m/>
    <x v="0"/>
    <m/>
    <m/>
    <x v="0"/>
    <m/>
    <x v="0"/>
    <x v="0"/>
    <m/>
    <x v="0"/>
    <x v="0"/>
    <x v="0"/>
    <m/>
    <x v="0"/>
    <x v="0"/>
    <x v="0"/>
    <x v="0"/>
    <x v="0"/>
    <x v="0"/>
    <x v="0"/>
    <x v="0"/>
    <x v="0"/>
    <x v="0"/>
    <x v="0"/>
    <x v="0"/>
    <x v="0"/>
    <m/>
    <x v="0"/>
    <x v="0"/>
    <x v="0"/>
    <x v="0"/>
    <x v="0"/>
    <s v="DST NO. 2"/>
    <m/>
    <x v="0"/>
    <m/>
    <m/>
    <m/>
    <m/>
  </r>
  <r>
    <x v="0"/>
    <s v="T28N R113W S33 fMESAVERDE"/>
    <n v="49005915"/>
    <x v="0"/>
    <x v="1"/>
    <s v="TIP TOP"/>
    <m/>
    <s v="33"/>
    <s v=" 28"/>
    <s v=" 113"/>
    <n v="42.363599999999998"/>
    <n v="-110.27912999999999"/>
    <s v="4903505587"/>
    <s v="BNG NO. 47 "/>
    <x v="0"/>
    <s v="MESAVERDE"/>
    <n v="618"/>
    <m/>
    <m/>
    <x v="0"/>
    <n v="2125"/>
    <m/>
    <m/>
    <m/>
    <x v="1"/>
    <m/>
    <n v="8.3000001907348633"/>
    <x v="0"/>
    <n v="25"/>
    <n v="22"/>
    <n v="5428"/>
    <n v="-3"/>
    <x v="0"/>
    <n v="7276"/>
    <n v="1793"/>
    <m/>
    <x v="0"/>
    <n v="28"/>
    <n v="13782"/>
    <x v="0"/>
    <m/>
    <n v="1.2475000000000001"/>
    <n v="1.8103800000000001"/>
    <n v="236.11799999999999"/>
    <n v="0"/>
    <n v="239.17588000000001"/>
    <n v="205.25595999999999"/>
    <n v="29.387269999999997"/>
    <m/>
    <x v="0"/>
    <n v="0.58296000000000003"/>
    <n v="235.22619"/>
    <n v="8.3256171289471902E-3"/>
    <n v="14566"/>
    <n v="2.7656272047410752E-2"/>
    <n v="5.2158269470985123E-3"/>
    <n v="7.5692415138181998E-3"/>
    <n v="0.98721493153908324"/>
    <n v="0.87258974011354762"/>
    <n v="0.12493196442113863"/>
    <n v="2.4782954653136203E-3"/>
    <x v="0"/>
    <m/>
    <x v="0"/>
    <m/>
    <m/>
    <x v="0"/>
    <m/>
    <x v="0"/>
    <x v="0"/>
    <m/>
    <x v="0"/>
    <x v="0"/>
    <x v="0"/>
    <m/>
    <x v="0"/>
    <x v="0"/>
    <x v="0"/>
    <x v="0"/>
    <x v="0"/>
    <x v="0"/>
    <x v="0"/>
    <x v="0"/>
    <x v="0"/>
    <x v="0"/>
    <x v="0"/>
    <x v="0"/>
    <x v="0"/>
    <m/>
    <x v="0"/>
    <x v="0"/>
    <x v="0"/>
    <x v="0"/>
    <x v="0"/>
    <s v="PRODUCTION"/>
    <m/>
    <x v="0"/>
    <m/>
    <m/>
    <m/>
    <m/>
  </r>
  <r>
    <x v="0"/>
    <s v="T28N R113W S33 fMESAVERDE"/>
    <n v="49005190"/>
    <x v="0"/>
    <x v="1"/>
    <s v="TIP TOP"/>
    <m/>
    <s v="33"/>
    <s v=" 28"/>
    <s v=" 113"/>
    <n v="42.363250000000001"/>
    <n v="-110.28252000000001"/>
    <s v="4903505590"/>
    <s v="BNG 55"/>
    <x v="0"/>
    <s v="MESAVERDE"/>
    <m/>
    <m/>
    <n v="57"/>
    <x v="0"/>
    <n v="1725"/>
    <n v="1782"/>
    <m/>
    <m/>
    <x v="0"/>
    <m/>
    <n v="8.8999996185302734"/>
    <x v="0"/>
    <n v="45"/>
    <n v="19"/>
    <n v="3264"/>
    <n v="-3"/>
    <x v="0"/>
    <n v="3880"/>
    <n v="1574"/>
    <m/>
    <x v="0"/>
    <n v="296"/>
    <n v="8411"/>
    <x v="0"/>
    <m/>
    <n v="2.2454999999999998"/>
    <n v="1.56351"/>
    <n v="141.98399999999998"/>
    <n v="0"/>
    <n v="145.79300999999998"/>
    <n v="109.45479999999999"/>
    <n v="25.797859999999996"/>
    <m/>
    <x v="0"/>
    <n v="6.1627200000000002"/>
    <n v="141.41538"/>
    <n v="1.5241999023774974E-2"/>
    <n v="9072"/>
    <n v="3.7808156494880743E-2"/>
    <n v="1.5401972975247579E-2"/>
    <n v="1.0724176694067845E-2"/>
    <n v="0.97387385033068452"/>
    <n v="0.77399502090932393"/>
    <n v="0.18242612649345494"/>
    <n v="4.3578852597221038E-2"/>
    <x v="0"/>
    <m/>
    <x v="0"/>
    <m/>
    <m/>
    <x v="0"/>
    <m/>
    <x v="0"/>
    <x v="0"/>
    <m/>
    <x v="0"/>
    <x v="0"/>
    <x v="0"/>
    <m/>
    <x v="0"/>
    <x v="0"/>
    <x v="0"/>
    <x v="0"/>
    <x v="0"/>
    <x v="0"/>
    <x v="0"/>
    <x v="0"/>
    <x v="0"/>
    <x v="0"/>
    <x v="0"/>
    <x v="0"/>
    <x v="0"/>
    <m/>
    <x v="0"/>
    <x v="0"/>
    <x v="0"/>
    <x v="0"/>
    <x v="0"/>
    <s v="DST"/>
    <m/>
    <x v="0"/>
    <m/>
    <m/>
    <m/>
    <m/>
  </r>
  <r>
    <x v="0"/>
    <s v="T28N R113W S32 fMESAVERDE"/>
    <n v="49002609"/>
    <x v="0"/>
    <x v="1"/>
    <s v="TIP TOP"/>
    <m/>
    <s v="32"/>
    <s v=" 28"/>
    <s v=" 113"/>
    <n v="42.37106"/>
    <n v="-110.28636"/>
    <s v="4903505629"/>
    <m/>
    <x v="0"/>
    <s v="MESAVERDE"/>
    <m/>
    <m/>
    <n v="6"/>
    <x v="0"/>
    <n v="1766"/>
    <n v="1772"/>
    <m/>
    <m/>
    <x v="1"/>
    <m/>
    <n v="8.3000001907348633"/>
    <x v="2"/>
    <n v="67"/>
    <n v="62"/>
    <n v="5045"/>
    <n v="-3"/>
    <x v="0"/>
    <n v="6900"/>
    <n v="1903"/>
    <m/>
    <x v="0"/>
    <n v="5"/>
    <n v="13076"/>
    <x v="0"/>
    <m/>
    <n v="3.3433000000000002"/>
    <n v="5.1019800000000002"/>
    <n v="219.45750000000001"/>
    <n v="0"/>
    <n v="227.90277999999998"/>
    <n v="194.649"/>
    <n v="31.190169999999998"/>
    <m/>
    <x v="0"/>
    <n v="0.10410000000000001"/>
    <n v="225.94326999999998"/>
    <n v="4.3175653946971549E-3"/>
    <n v="13976"/>
    <n v="3.3269259204495048E-2"/>
    <n v="1.4669851767494897E-2"/>
    <n v="2.2386651009698087E-2"/>
    <n v="0.96294349722280703"/>
    <n v="0.86149501155754726"/>
    <n v="0.13804425332075615"/>
    <n v="4.6073512169669855E-4"/>
    <x v="0"/>
    <m/>
    <x v="0"/>
    <m/>
    <m/>
    <x v="0"/>
    <m/>
    <x v="0"/>
    <x v="0"/>
    <m/>
    <x v="0"/>
    <x v="0"/>
    <x v="0"/>
    <m/>
    <x v="0"/>
    <x v="0"/>
    <x v="0"/>
    <x v="0"/>
    <x v="0"/>
    <x v="0"/>
    <x v="0"/>
    <x v="0"/>
    <x v="0"/>
    <x v="0"/>
    <x v="0"/>
    <x v="0"/>
    <x v="0"/>
    <m/>
    <x v="0"/>
    <x v="0"/>
    <x v="0"/>
    <x v="0"/>
    <x v="0"/>
    <s v="PRODUCED WATER"/>
    <m/>
    <x v="0"/>
    <m/>
    <m/>
    <m/>
    <m/>
  </r>
  <r>
    <x v="0"/>
    <s v="T28N R113W S30 fFRONTIER"/>
    <n v="49003994"/>
    <x v="0"/>
    <x v="1"/>
    <s v="TIP TOP"/>
    <m/>
    <s v="30"/>
    <s v=" 28"/>
    <s v=" 113"/>
    <n v="42.380240000000001"/>
    <n v="-110.30843"/>
    <s v="4903505653"/>
    <s v="UNIT NO. 88-30"/>
    <x v="0"/>
    <s v="FRONTIER"/>
    <m/>
    <m/>
    <n v="638"/>
    <x v="3"/>
    <n v="6852"/>
    <n v="7490"/>
    <m/>
    <m/>
    <x v="1"/>
    <d v="1957-05-05T00:00:00"/>
    <n v="8.1999998092651367"/>
    <x v="0"/>
    <n v="368"/>
    <n v="62"/>
    <n v="8600"/>
    <n v="-3"/>
    <x v="0"/>
    <n v="13641"/>
    <n v="784"/>
    <m/>
    <x v="0"/>
    <n v="-3"/>
    <n v="23056"/>
    <x v="0"/>
    <m/>
    <n v="18.363199999999999"/>
    <n v="5.1019800000000002"/>
    <n v="374.1"/>
    <n v="0"/>
    <n v="397.56517999999994"/>
    <n v="384.81261000000001"/>
    <n v="12.849759999999998"/>
    <m/>
    <x v="0"/>
    <n v="0"/>
    <n v="397.66237000000001"/>
    <n v="-1.2221659071050636E-4"/>
    <n v="23446"/>
    <n v="8.386736054363254E-3"/>
    <n v="4.6189155700204938E-2"/>
    <n v="1.2833065511421299E-2"/>
    <n v="0.94097777878837385"/>
    <n v="0.96768675899608003"/>
    <n v="3.2313241003919975E-2"/>
    <n v="0"/>
    <x v="0"/>
    <m/>
    <x v="0"/>
    <m/>
    <m/>
    <x v="0"/>
    <m/>
    <x v="0"/>
    <x v="0"/>
    <m/>
    <x v="0"/>
    <x v="0"/>
    <x v="0"/>
    <m/>
    <x v="0"/>
    <x v="0"/>
    <x v="0"/>
    <x v="0"/>
    <x v="0"/>
    <x v="0"/>
    <x v="0"/>
    <x v="0"/>
    <x v="0"/>
    <x v="0"/>
    <x v="0"/>
    <x v="0"/>
    <x v="0"/>
    <m/>
    <x v="0"/>
    <x v="0"/>
    <x v="0"/>
    <x v="0"/>
    <x v="0"/>
    <s v="PROD. WATER"/>
    <m/>
    <x v="0"/>
    <m/>
    <m/>
    <m/>
    <m/>
  </r>
  <r>
    <x v="0"/>
    <s v="T28N R113W S30 fFRONTIER"/>
    <n v="49124750"/>
    <x v="0"/>
    <x v="1"/>
    <s v="TIP TOP"/>
    <m/>
    <s v="30"/>
    <s v=" 28"/>
    <s v=" 113"/>
    <n v="42.383800000000001"/>
    <n v="-110.31699999999999"/>
    <s v="4903505653"/>
    <s v="UNIT NO. 88-30"/>
    <x v="0"/>
    <s v="FRONTIER"/>
    <m/>
    <m/>
    <n v="0"/>
    <x v="1"/>
    <m/>
    <m/>
    <m/>
    <m/>
    <x v="1"/>
    <d v="1971-06-22T00:00:00"/>
    <n v="8.1999998092651367"/>
    <x v="0"/>
    <n v="190"/>
    <n v="29"/>
    <n v="1409"/>
    <n v="34"/>
    <x v="0"/>
    <n v="2440"/>
    <n v="268"/>
    <m/>
    <x v="0"/>
    <n v="40"/>
    <n v="4274"/>
    <x v="0"/>
    <s v="CHEM LAB"/>
    <n v="9.4809999999999999"/>
    <n v="2.3864100000000001"/>
    <n v="61.291499999999999"/>
    <n v="0.86971999999999994"/>
    <n v="74.028629999999993"/>
    <n v="68.832399999999993"/>
    <n v="4.3925199999999993"/>
    <m/>
    <x v="0"/>
    <n v="0.8328000000000001"/>
    <n v="74.057720000000003"/>
    <n v="-1.9643944225791724E-4"/>
    <n v="4407"/>
    <n v="1.5320815574242599E-2"/>
    <n v="0.12807207157555126"/>
    <n v="3.2236311816117635E-2"/>
    <n v="0.83969161660833125"/>
    <n v="0.92944260233774401"/>
    <n v="5.9312114928733957E-2"/>
    <n v="1.1245282733521907E-2"/>
    <x v="0"/>
    <m/>
    <x v="0"/>
    <m/>
    <m/>
    <x v="0"/>
    <m/>
    <x v="0"/>
    <x v="0"/>
    <m/>
    <x v="0"/>
    <x v="0"/>
    <x v="0"/>
    <m/>
    <x v="0"/>
    <x v="0"/>
    <x v="0"/>
    <x v="0"/>
    <x v="0"/>
    <x v="0"/>
    <x v="0"/>
    <x v="0"/>
    <x v="0"/>
    <x v="0"/>
    <x v="0"/>
    <x v="0"/>
    <x v="0"/>
    <m/>
    <x v="0"/>
    <x v="0"/>
    <x v="0"/>
    <x v="0"/>
    <x v="0"/>
    <s v="PRODUCTION"/>
    <m/>
    <x v="0"/>
    <m/>
    <m/>
    <m/>
    <m/>
  </r>
  <r>
    <x v="1"/>
    <s v="T28N R113W S29 fMESAVERDE"/>
    <n v="2279"/>
    <x v="0"/>
    <x v="1"/>
    <m/>
    <s v="NW NW"/>
    <n v="29"/>
    <n v="28"/>
    <n v="113"/>
    <n v="42.400129999999997"/>
    <n v="-110.24916"/>
    <s v="4903521224"/>
    <s v="22-29"/>
    <x v="0"/>
    <s v="MESAVERDE"/>
    <m/>
    <m/>
    <s v=""/>
    <x v="0"/>
    <m/>
    <m/>
    <m/>
    <m/>
    <x v="2"/>
    <d v="1995-01-20T00:00:00"/>
    <n v="8.5"/>
    <x v="1"/>
    <n v="36"/>
    <n v="23"/>
    <n v="3930"/>
    <n v="36"/>
    <x v="1"/>
    <n v="5199"/>
    <n v="2154"/>
    <n v="6"/>
    <x v="0"/>
    <m/>
    <n v="11392"/>
    <x v="0"/>
    <s v="EOG RESOURCES INC"/>
    <n v="1.7964"/>
    <n v="1.8926700000000001"/>
    <n v="170.95500000000001"/>
    <n v="0.92087999999999992"/>
    <n v="175.56494999999998"/>
    <n v="146.66379000000001"/>
    <n v="35.30406"/>
    <n v="0.19997999999999999"/>
    <x v="1"/>
    <n v="0"/>
    <n v="182.16783000000001"/>
    <n v="-1.845757607116694E-2"/>
    <n v="11384"/>
    <n v="-3.5124692658939234E-4"/>
    <n v="1.0232110680406312E-2"/>
    <n v="1.0780454754778788E-2"/>
    <n v="0.97898743456481496"/>
    <n v="0.80510258040621108"/>
    <n v="0.19379964069396885"/>
    <n v="0"/>
    <x v="0"/>
    <m/>
    <x v="0"/>
    <n v="8573"/>
    <n v="0.7"/>
    <x v="0"/>
    <m/>
    <x v="0"/>
    <x v="0"/>
    <m/>
    <x v="0"/>
    <x v="0"/>
    <x v="0"/>
    <n v="2"/>
    <x v="0"/>
    <x v="0"/>
    <x v="0"/>
    <x v="0"/>
    <x v="0"/>
    <x v="0"/>
    <x v="0"/>
    <x v="0"/>
    <x v="0"/>
    <x v="0"/>
    <x v="0"/>
    <x v="0"/>
    <x v="0"/>
    <m/>
    <x v="0"/>
    <x v="1"/>
    <x v="0"/>
    <x v="0"/>
    <x v="0"/>
    <m/>
    <n v="19950120"/>
    <x v="0"/>
    <s v="ASTRO-CHEM LAB WILLISTON SAMPLE No W-95-0173"/>
    <m/>
    <m/>
    <d v="1995-01-30T00:00:00"/>
  </r>
  <r>
    <x v="1"/>
    <s v="T28N R113W S27 fFRONTIER"/>
    <n v="640"/>
    <x v="0"/>
    <x v="1"/>
    <m/>
    <s v="   NW"/>
    <n v="27"/>
    <n v="28"/>
    <n v="113"/>
    <n v="42.511940000000003"/>
    <n v="-110.32028"/>
    <s v="4903520808"/>
    <s v="63X-27"/>
    <x v="0"/>
    <s v="FRONTIER"/>
    <m/>
    <m/>
    <s v=""/>
    <x v="0"/>
    <m/>
    <m/>
    <m/>
    <m/>
    <x v="2"/>
    <d v="1985-06-11T00:00:00"/>
    <n v="5.4"/>
    <x v="1"/>
    <n v="99"/>
    <n v="9"/>
    <n v="890"/>
    <n v="102"/>
    <x v="1"/>
    <n v="1700"/>
    <n v="61"/>
    <n v="0"/>
    <x v="1"/>
    <n v="18"/>
    <n v="2879"/>
    <x v="0"/>
    <s v="EXXON MOBIL OIL"/>
    <n v="4.9401000000000002"/>
    <n v="0.74060999999999999"/>
    <n v="38.715000000000003"/>
    <n v="2.6091599999999997"/>
    <n v="47.004869999999997"/>
    <n v="47.957000000000001"/>
    <n v="0.99978999999999985"/>
    <n v="0"/>
    <x v="1"/>
    <n v="0.37476000000000004"/>
    <n v="49.33155"/>
    <n v="-2.4151613688779414E-2"/>
    <n v="2879"/>
    <n v="0"/>
    <n v="0.10509762073589397"/>
    <n v="1.5756026981885069E-2"/>
    <n v="0.87914635228222104"/>
    <n v="0.97213649277186709"/>
    <n v="2.0266746128998578E-2"/>
    <n v="7.596761099134328E-3"/>
    <x v="1"/>
    <n v="0"/>
    <x v="1"/>
    <n v="2819"/>
    <n v="2.2000000000000002"/>
    <x v="0"/>
    <n v="2.2000000000000002"/>
    <x v="0"/>
    <x v="1"/>
    <m/>
    <x v="1"/>
    <x v="1"/>
    <x v="1"/>
    <n v="0"/>
    <x v="1"/>
    <x v="1"/>
    <x v="1"/>
    <x v="1"/>
    <x v="0"/>
    <x v="0"/>
    <x v="0"/>
    <x v="0"/>
    <x v="0"/>
    <x v="0"/>
    <x v="0"/>
    <x v="0"/>
    <x v="0"/>
    <m/>
    <x v="0"/>
    <x v="0"/>
    <x v="0"/>
    <x v="0"/>
    <x v="0"/>
    <m/>
    <n v="19850611"/>
    <x v="1"/>
    <m/>
    <m/>
    <m/>
    <m/>
  </r>
  <r>
    <x v="0"/>
    <s v="T28N R113W S26 fWASATCH/ALMY"/>
    <n v="49003008"/>
    <x v="0"/>
    <x v="1"/>
    <s v="CHIMNEY BUTTE"/>
    <m/>
    <s v="26"/>
    <s v=" 28"/>
    <s v=" 113"/>
    <n v="42.387770000000003"/>
    <n v="-110.23515999999999"/>
    <s v="4903505698"/>
    <s v="UNIT NO. 9"/>
    <x v="0"/>
    <s v="WASATCH/ALMY"/>
    <m/>
    <m/>
    <n v="12"/>
    <x v="0"/>
    <n v="2502"/>
    <n v="2514"/>
    <n v="8112"/>
    <n v="7625"/>
    <x v="1"/>
    <d v="1965-04-13T00:00:00"/>
    <n v="8.6999998092651367"/>
    <x v="0"/>
    <n v="15"/>
    <n v="4"/>
    <n v="2497"/>
    <n v="65"/>
    <x v="0"/>
    <n v="2120"/>
    <n v="2843"/>
    <m/>
    <x v="0"/>
    <n v="124"/>
    <n v="6312"/>
    <x v="0"/>
    <m/>
    <n v="0.74849999999999994"/>
    <n v="0.32916000000000001"/>
    <n v="108.61949999999999"/>
    <n v="1.6626999999999998"/>
    <n v="111.35985999999998"/>
    <n v="59.805199999999999"/>
    <n v="46.596769999999992"/>
    <m/>
    <x v="0"/>
    <n v="2.5816800000000004"/>
    <n v="108.98365"/>
    <n v="1.0784116128494033E-2"/>
    <n v="7665"/>
    <n v="9.6801888817342779E-2"/>
    <n v="6.7214524156190576E-3"/>
    <n v="2.9558226815299521E-3"/>
    <n v="0.990322724902851"/>
    <n v="0.54875387271393461"/>
    <n v="0.42755743636774868"/>
    <n v="2.368869091831665E-2"/>
    <x v="0"/>
    <m/>
    <x v="0"/>
    <m/>
    <m/>
    <x v="0"/>
    <m/>
    <x v="0"/>
    <x v="0"/>
    <m/>
    <x v="0"/>
    <x v="0"/>
    <x v="0"/>
    <m/>
    <x v="0"/>
    <x v="0"/>
    <x v="0"/>
    <x v="0"/>
    <x v="0"/>
    <x v="0"/>
    <x v="0"/>
    <x v="0"/>
    <x v="0"/>
    <x v="0"/>
    <x v="0"/>
    <x v="0"/>
    <x v="0"/>
    <m/>
    <x v="0"/>
    <x v="0"/>
    <x v="0"/>
    <x v="0"/>
    <x v="0"/>
    <s v="PRODUCTION"/>
    <m/>
    <x v="0"/>
    <m/>
    <m/>
    <m/>
    <m/>
  </r>
  <r>
    <x v="0"/>
    <s v="T28N R113W S22 fMESAVERDE"/>
    <n v="49005912"/>
    <x v="0"/>
    <x v="1"/>
    <s v="BIG PINEY-LABARGE"/>
    <m/>
    <s v="22"/>
    <s v=" 28"/>
    <s v=" 113"/>
    <n v="42.403410000000001"/>
    <n v="-110.24554999999999"/>
    <s v="4903505750"/>
    <s v="GOV'T C-51"/>
    <x v="0"/>
    <s v="MESAVERDE"/>
    <m/>
    <m/>
    <n v="63"/>
    <x v="0"/>
    <n v="3015"/>
    <n v="3078"/>
    <n v="3180"/>
    <n v="3137"/>
    <x v="1"/>
    <d v="1961-09-04T00:00:00"/>
    <n v="8.1999998092651367"/>
    <x v="0"/>
    <n v="40"/>
    <n v="49"/>
    <n v="3109"/>
    <m/>
    <x v="1"/>
    <n v="3180"/>
    <n v="2879"/>
    <n v="120"/>
    <x v="0"/>
    <n v="17"/>
    <n v="7933"/>
    <x v="0"/>
    <s v="BELCO PETROLEUM"/>
    <n v="1.996"/>
    <n v="4.0322100000000001"/>
    <n v="135.2415"/>
    <n v="0"/>
    <n v="141.26971"/>
    <n v="89.707799999999992"/>
    <n v="47.186809999999994"/>
    <n v="3.9996"/>
    <x v="0"/>
    <n v="0.35394000000000003"/>
    <n v="141.24814999999998"/>
    <n v="7.6313759420456559E-5"/>
    <n v="9394"/>
    <n v="8.4319270502683674E-2"/>
    <n v="1.4129001892904006E-2"/>
    <n v="2.8542636634562357E-2"/>
    <n v="0.95732836147253364"/>
    <n v="0.63510778725243489"/>
    <n v="0.3340702869382714"/>
    <n v="2.5058027308676261E-3"/>
    <x v="0"/>
    <m/>
    <x v="0"/>
    <m/>
    <n v="0.85"/>
    <x v="4"/>
    <m/>
    <x v="0"/>
    <x v="0"/>
    <m/>
    <x v="0"/>
    <x v="0"/>
    <x v="0"/>
    <m/>
    <x v="0"/>
    <x v="0"/>
    <x v="0"/>
    <x v="0"/>
    <x v="0"/>
    <x v="0"/>
    <x v="0"/>
    <x v="0"/>
    <x v="0"/>
    <x v="0"/>
    <x v="0"/>
    <x v="0"/>
    <x v="0"/>
    <m/>
    <x v="0"/>
    <x v="0"/>
    <x v="0"/>
    <x v="0"/>
    <x v="0"/>
    <s v="FLOWING WELL"/>
    <n v="19610904"/>
    <x v="0"/>
    <s v="CHEMICAL AND GEOLOGICAL LABS CASPER LAB No 16683-1"/>
    <m/>
    <m/>
    <d v="1961-09-06T00:00:00"/>
  </r>
  <r>
    <x v="1"/>
    <s v="T28N R113W S22 fMESAVERDE"/>
    <n v="1150"/>
    <x v="0"/>
    <x v="1"/>
    <m/>
    <s v="SE SE"/>
    <n v="22"/>
    <n v="28"/>
    <n v="113"/>
    <n v="42.394089999999998"/>
    <n v="-110.24909"/>
    <s v="4903520561"/>
    <s v="C-74"/>
    <x v="0"/>
    <s v="MESAVERDE"/>
    <m/>
    <m/>
    <s v=""/>
    <x v="0"/>
    <m/>
    <m/>
    <n v="2804"/>
    <m/>
    <x v="2"/>
    <d v="1989-11-09T00:00:00"/>
    <n v="8.2100000000000009"/>
    <x v="1"/>
    <n v="15.2"/>
    <n v="7.3"/>
    <n v="2890"/>
    <n v="31.5"/>
    <x v="1"/>
    <n v="3249"/>
    <n v="2359"/>
    <n v="0"/>
    <x v="1"/>
    <n v="1.9"/>
    <n v="7374"/>
    <x v="0"/>
    <s v="EOG RESOURCES"/>
    <n v="0.75847999999999993"/>
    <n v="0.60071699999999995"/>
    <n v="125.715"/>
    <n v="0.80576999999999999"/>
    <n v="127.87996699999998"/>
    <n v="91.654290000000003"/>
    <n v="38.664009999999998"/>
    <n v="0"/>
    <x v="1"/>
    <n v="3.9558000000000003E-2"/>
    <n v="130.35785799999999"/>
    <n v="-9.5953836352208038E-3"/>
    <n v="8553.9"/>
    <n v="7.4077562013824774E-2"/>
    <n v="5.9311870169625556E-3"/>
    <n v="4.697506686094156E-3"/>
    <n v="0.98937130629694336"/>
    <n v="0.70309754552732839"/>
    <n v="0.29659899750730789"/>
    <n v="3.0345696536376046E-4"/>
    <x v="1"/>
    <n v="7.0000000000000007E-2"/>
    <x v="1"/>
    <n v="4896"/>
    <n v="1.4"/>
    <x v="0"/>
    <n v="0"/>
    <x v="0"/>
    <x v="1"/>
    <m/>
    <x v="1"/>
    <x v="1"/>
    <x v="1"/>
    <n v="0"/>
    <x v="1"/>
    <x v="1"/>
    <x v="1"/>
    <x v="1"/>
    <x v="0"/>
    <x v="0"/>
    <x v="0"/>
    <x v="0"/>
    <x v="0"/>
    <x v="0"/>
    <x v="0"/>
    <x v="0"/>
    <x v="0"/>
    <m/>
    <x v="0"/>
    <x v="0"/>
    <x v="0"/>
    <x v="0"/>
    <x v="0"/>
    <m/>
    <n v="19891109"/>
    <x v="1"/>
    <s v="NO LAB - GENERIC FORM 17 No 89-18292"/>
    <m/>
    <m/>
    <m/>
  </r>
  <r>
    <x v="1"/>
    <s v="T28N R113W S21 fMESAVERDE"/>
    <n v="325"/>
    <x v="0"/>
    <x v="1"/>
    <m/>
    <m/>
    <n v="21"/>
    <n v="28"/>
    <n v="113"/>
    <n v="42.395780000000002"/>
    <n v="-110.24115999999999"/>
    <s v="4903505734"/>
    <s v="77 BNG"/>
    <x v="0"/>
    <s v="MESAVERDE"/>
    <m/>
    <m/>
    <s v=""/>
    <x v="0"/>
    <m/>
    <m/>
    <m/>
    <m/>
    <x v="2"/>
    <d v="1983-06-29T00:00:00"/>
    <n v="8"/>
    <x v="1"/>
    <n v="172"/>
    <n v="88"/>
    <n v="4388"/>
    <n v="0"/>
    <x v="1"/>
    <n v="7000"/>
    <n v="292"/>
    <n v="0"/>
    <x v="1"/>
    <n v="92.5"/>
    <n v="12038"/>
    <x v="0"/>
    <s v="EOG RESOURCES"/>
    <n v="8.5828000000000007"/>
    <n v="7.2415200000000004"/>
    <n v="190.87799999999999"/>
    <n v="0"/>
    <n v="206.70231999999999"/>
    <n v="197.47"/>
    <n v="4.7858799999999997"/>
    <n v="0"/>
    <x v="1"/>
    <n v="1.9258500000000001"/>
    <n v="204.18172999999999"/>
    <n v="6.134553044831014E-3"/>
    <n v="12032.5"/>
    <n v="-2.2849546124924699E-4"/>
    <n v="4.1522514115951877E-2"/>
    <n v="3.5033569047507547E-2"/>
    <n v="0.92344391683654059"/>
    <n v="0.96712864564327083"/>
    <n v="2.3439315554824616E-2"/>
    <n v="9.4320388019045586E-3"/>
    <x v="1"/>
    <n v="5.5"/>
    <x v="1"/>
    <n v="0"/>
    <n v="0"/>
    <x v="0"/>
    <n v="0"/>
    <x v="0"/>
    <x v="1"/>
    <m/>
    <x v="1"/>
    <x v="1"/>
    <x v="1"/>
    <n v="0"/>
    <x v="1"/>
    <x v="1"/>
    <x v="1"/>
    <x v="1"/>
    <x v="0"/>
    <x v="0"/>
    <x v="0"/>
    <x v="0"/>
    <x v="0"/>
    <x v="0"/>
    <x v="0"/>
    <x v="0"/>
    <x v="0"/>
    <m/>
    <x v="0"/>
    <x v="0"/>
    <x v="0"/>
    <x v="0"/>
    <x v="0"/>
    <m/>
    <n v="19830629"/>
    <x v="1"/>
    <m/>
    <m/>
    <m/>
    <m/>
  </r>
  <r>
    <x v="1"/>
    <s v="T28N R113W S21 fFRONTIER"/>
    <n v="1263"/>
    <x v="0"/>
    <x v="1"/>
    <m/>
    <s v="SE SE"/>
    <n v="21"/>
    <n v="28"/>
    <n v="113"/>
    <n v="42.392710000000001"/>
    <n v="-110.25163999999999"/>
    <s v="4903505716"/>
    <s v="78-21"/>
    <x v="0"/>
    <s v="FRONTIER"/>
    <m/>
    <m/>
    <s v=""/>
    <x v="0"/>
    <m/>
    <m/>
    <m/>
    <m/>
    <x v="2"/>
    <d v="1975-05-01T00:00:00"/>
    <n v="7.9"/>
    <x v="1"/>
    <n v="125"/>
    <n v="15"/>
    <n v="2721"/>
    <n v="26"/>
    <x v="1"/>
    <n v="4200"/>
    <n v="488"/>
    <n v="0"/>
    <x v="1"/>
    <n v="4"/>
    <n v="7331"/>
    <x v="0"/>
    <s v="EXXON MOBIL OIL"/>
    <n v="6.2374999999999998"/>
    <n v="1.2343500000000001"/>
    <n v="118.36349999999999"/>
    <n v="0.66508"/>
    <n v="126.50042999999999"/>
    <n v="118.482"/>
    <n v="7.9983199999999988"/>
    <n v="0"/>
    <x v="1"/>
    <n v="8.3280000000000007E-2"/>
    <n v="126.56359999999999"/>
    <n v="-2.496206197301114E-4"/>
    <n v="7579"/>
    <n v="1.6633132126089873E-2"/>
    <n v="4.9308132786584205E-2"/>
    <n v="9.7576743415022388E-3"/>
    <n v="0.94093419287191349"/>
    <n v="0.93614593769456622"/>
    <n v="6.3196053209611608E-2"/>
    <n v="6.580090958221796E-4"/>
    <x v="1"/>
    <n v="0"/>
    <x v="1"/>
    <n v="7230"/>
    <n v="1"/>
    <x v="0"/>
    <n v="0"/>
    <x v="0"/>
    <x v="1"/>
    <m/>
    <x v="1"/>
    <x v="1"/>
    <x v="1"/>
    <n v="0"/>
    <x v="1"/>
    <x v="1"/>
    <x v="1"/>
    <x v="1"/>
    <x v="0"/>
    <x v="0"/>
    <x v="0"/>
    <x v="0"/>
    <x v="0"/>
    <x v="0"/>
    <x v="0"/>
    <x v="0"/>
    <x v="0"/>
    <m/>
    <x v="0"/>
    <x v="0"/>
    <x v="0"/>
    <x v="0"/>
    <x v="0"/>
    <s v="GAS WELL"/>
    <n v="19750501"/>
    <x v="1"/>
    <s v="CHEMICAL AND GEOLOGICAL LABS LAB No 15987-8"/>
    <m/>
    <m/>
    <d v="1975-05-03T00:00:00"/>
  </r>
  <r>
    <x v="1"/>
    <s v="T28N R113W S20 fMESAVERDE"/>
    <n v="2278"/>
    <x v="0"/>
    <x v="1"/>
    <m/>
    <s v="SW SW"/>
    <n v="20"/>
    <n v="28"/>
    <n v="113"/>
    <n v="42.285260000000001"/>
    <n v="-110.10311"/>
    <s v="4903521233"/>
    <s v="27-20 BURL"/>
    <x v="0"/>
    <s v="MESAVERDE"/>
    <m/>
    <m/>
    <s v=""/>
    <x v="0"/>
    <m/>
    <m/>
    <m/>
    <m/>
    <x v="2"/>
    <d v="1995-01-20T00:00:00"/>
    <n v="8.41"/>
    <x v="1"/>
    <n v="20"/>
    <n v="11"/>
    <n v="3550"/>
    <n v="23"/>
    <x v="1"/>
    <n v="4399"/>
    <n v="2160"/>
    <n v="3"/>
    <x v="0"/>
    <m/>
    <n v="10177"/>
    <x v="0"/>
    <s v="EOG RESOURCES INC"/>
    <n v="0.998"/>
    <n v="0.90519000000000005"/>
    <n v="154.42500000000001"/>
    <n v="0.58833999999999997"/>
    <n v="156.91652999999997"/>
    <n v="124.09578999999999"/>
    <n v="35.402399999999993"/>
    <n v="9.9989999999999996E-2"/>
    <x v="1"/>
    <n v="0"/>
    <n v="159.59817999999999"/>
    <n v="-8.4724340300013842E-3"/>
    <n v="10166"/>
    <n v="-5.4072653984171457E-4"/>
    <n v="6.3600692673996817E-3"/>
    <n v="5.7686083167911009E-3"/>
    <n v="0.98787132241580922"/>
    <n v="0.77755141067398137"/>
    <n v="0.22182207842219753"/>
    <n v="0"/>
    <x v="0"/>
    <m/>
    <x v="0"/>
    <n v="7254"/>
    <n v="0.7"/>
    <x v="0"/>
    <m/>
    <x v="0"/>
    <x v="0"/>
    <m/>
    <x v="0"/>
    <x v="0"/>
    <x v="0"/>
    <n v="6"/>
    <x v="0"/>
    <x v="0"/>
    <x v="0"/>
    <x v="0"/>
    <x v="0"/>
    <x v="0"/>
    <x v="0"/>
    <x v="0"/>
    <x v="0"/>
    <x v="0"/>
    <x v="0"/>
    <x v="0"/>
    <x v="0"/>
    <m/>
    <x v="0"/>
    <x v="2"/>
    <x v="0"/>
    <x v="0"/>
    <x v="0"/>
    <m/>
    <n v="19950120"/>
    <x v="0"/>
    <s v="ASTRO-CHEM LAB WILLISTON SAMPLE No W-95-0171"/>
    <m/>
    <m/>
    <d v="1995-01-30T00:00:00"/>
  </r>
  <r>
    <x v="0"/>
    <s v="T28N R113W S19 fTENSLEEP"/>
    <n v="49003314"/>
    <x v="0"/>
    <x v="1"/>
    <s v="TIP TOP"/>
    <m/>
    <s v="19"/>
    <s v=" 28"/>
    <s v=" 113"/>
    <n v="42.403689999999997"/>
    <n v="-110.32238"/>
    <s v="4903505746"/>
    <s v="22-19 UNIT"/>
    <x v="0"/>
    <s v="TENSLEEP"/>
    <n v="7"/>
    <n v="626"/>
    <n v="88"/>
    <x v="3"/>
    <n v="13004"/>
    <n v="13092"/>
    <m/>
    <m/>
    <x v="0"/>
    <d v="1961-10-03T00:00:00"/>
    <n v="8.1000003814697266"/>
    <x v="0"/>
    <n v="247"/>
    <n v="110"/>
    <n v="7282"/>
    <n v="-3"/>
    <x v="0"/>
    <n v="1100"/>
    <n v="1806"/>
    <m/>
    <x v="0"/>
    <n v="13341"/>
    <n v="22969"/>
    <x v="0"/>
    <m/>
    <n v="12.3253"/>
    <n v="9.0518999999999998"/>
    <n v="316.767"/>
    <n v="0"/>
    <n v="338.14420000000001"/>
    <n v="31.030999999999999"/>
    <n v="29.600339999999996"/>
    <m/>
    <x v="0"/>
    <n v="277.75962000000004"/>
    <n v="338.39096000000006"/>
    <n v="-3.6474083623392397E-4"/>
    <n v="23880"/>
    <n v="1.9445452410937265E-2"/>
    <n v="3.6449834124021648E-2"/>
    <n v="2.6769348697981511E-2"/>
    <n v="0.93678081717799677"/>
    <n v="9.1701622289200618E-2"/>
    <n v="8.7473790671003707E-2"/>
    <n v="0.82082458703979555"/>
    <x v="0"/>
    <m/>
    <x v="0"/>
    <m/>
    <m/>
    <x v="0"/>
    <m/>
    <x v="0"/>
    <x v="0"/>
    <m/>
    <x v="0"/>
    <x v="0"/>
    <x v="0"/>
    <m/>
    <x v="0"/>
    <x v="0"/>
    <x v="0"/>
    <x v="0"/>
    <x v="0"/>
    <x v="0"/>
    <x v="0"/>
    <x v="0"/>
    <x v="0"/>
    <x v="0"/>
    <x v="0"/>
    <x v="0"/>
    <x v="0"/>
    <m/>
    <x v="0"/>
    <x v="0"/>
    <x v="0"/>
    <x v="0"/>
    <x v="0"/>
    <s v="DST NO. 14 (BOTTOM)"/>
    <m/>
    <x v="0"/>
    <m/>
    <m/>
    <m/>
    <m/>
  </r>
  <r>
    <x v="0"/>
    <s v="T28N R113W S19 fTENSLEEP"/>
    <n v="49003311"/>
    <x v="0"/>
    <x v="1"/>
    <s v="TIP TOP"/>
    <m/>
    <s v="19"/>
    <s v=" 28"/>
    <s v=" 113"/>
    <n v="42.403689999999997"/>
    <n v="-110.32238"/>
    <s v="4903505746"/>
    <s v="22-19 UNIT"/>
    <x v="0"/>
    <s v="TENSLEEP"/>
    <n v="2"/>
    <n v="7"/>
    <n v="68"/>
    <x v="0"/>
    <n v="12929"/>
    <n v="12997"/>
    <m/>
    <m/>
    <x v="0"/>
    <d v="1961-09-13T00:00:00"/>
    <n v="8.1999998092651367"/>
    <x v="0"/>
    <n v="965"/>
    <n v="162"/>
    <n v="5281"/>
    <n v="-3"/>
    <x v="0"/>
    <n v="1850"/>
    <n v="2318"/>
    <m/>
    <x v="0"/>
    <n v="9662"/>
    <n v="19062"/>
    <x v="0"/>
    <m/>
    <n v="48.153500000000001"/>
    <n v="13.33098"/>
    <n v="229.72349999999997"/>
    <n v="0"/>
    <n v="291.20797999999996"/>
    <n v="52.188499999999998"/>
    <n v="37.992019999999997"/>
    <m/>
    <x v="0"/>
    <n v="201.16284000000002"/>
    <n v="291.34336000000002"/>
    <n v="-2.3239153479597983E-4"/>
    <n v="20232"/>
    <n v="2.977553825011452E-2"/>
    <n v="0.16535776251735962"/>
    <n v="4.5778209786696097E-2"/>
    <n v="0.78886402769594433"/>
    <n v="0.1791305626460819"/>
    <n v="0.13040290329595977"/>
    <n v="0.69046653405795833"/>
    <x v="0"/>
    <m/>
    <x v="0"/>
    <m/>
    <m/>
    <x v="0"/>
    <m/>
    <x v="0"/>
    <x v="0"/>
    <m/>
    <x v="0"/>
    <x v="0"/>
    <x v="0"/>
    <m/>
    <x v="0"/>
    <x v="0"/>
    <x v="0"/>
    <x v="0"/>
    <x v="0"/>
    <x v="0"/>
    <x v="0"/>
    <x v="0"/>
    <x v="0"/>
    <x v="0"/>
    <x v="0"/>
    <x v="0"/>
    <x v="0"/>
    <m/>
    <x v="0"/>
    <x v="0"/>
    <x v="0"/>
    <x v="0"/>
    <x v="0"/>
    <s v="DST NO. 12"/>
    <m/>
    <x v="0"/>
    <m/>
    <m/>
    <m/>
    <m/>
  </r>
  <r>
    <x v="0"/>
    <s v="T28N R113W S19 fTENSLEEP"/>
    <n v="49003310"/>
    <x v="0"/>
    <x v="1"/>
    <s v="TIP TOP"/>
    <m/>
    <s v="19"/>
    <s v=" 28"/>
    <s v=" 113"/>
    <n v="42.403689999999997"/>
    <n v="-110.32238"/>
    <s v="4903505746"/>
    <s v="22-19 UNIT"/>
    <x v="0"/>
    <s v="TENSLEEP"/>
    <n v="159"/>
    <n v="2"/>
    <n v="50"/>
    <x v="0"/>
    <n v="12877"/>
    <n v="12927"/>
    <m/>
    <m/>
    <x v="0"/>
    <d v="1961-09-09T00:00:00"/>
    <n v="8.6000003814697266"/>
    <x v="0"/>
    <n v="43"/>
    <n v="44"/>
    <n v="3860"/>
    <n v="-3"/>
    <x v="0"/>
    <n v="1360"/>
    <n v="1830"/>
    <m/>
    <x v="0"/>
    <n v="4852"/>
    <n v="11192"/>
    <x v="0"/>
    <m/>
    <n v="2.1457000000000002"/>
    <n v="3.6207600000000002"/>
    <n v="167.91"/>
    <n v="0"/>
    <n v="173.67645999999999"/>
    <n v="38.365600000000001"/>
    <n v="29.993699999999997"/>
    <m/>
    <x v="0"/>
    <n v="101.01864"/>
    <n v="169.37794"/>
    <n v="1.2530140992215801E-2"/>
    <n v="11983"/>
    <n v="3.4131607335490831E-2"/>
    <n v="1.2354581616875426E-2"/>
    <n v="2.0847730314171538E-2"/>
    <n v="0.96679768806895305"/>
    <n v="0.22650883580234829"/>
    <n v="0.17708150187680874"/>
    <n v="0.59640966232084303"/>
    <x v="0"/>
    <m/>
    <x v="0"/>
    <m/>
    <m/>
    <x v="0"/>
    <m/>
    <x v="0"/>
    <x v="0"/>
    <m/>
    <x v="0"/>
    <x v="0"/>
    <x v="0"/>
    <m/>
    <x v="0"/>
    <x v="0"/>
    <x v="0"/>
    <x v="0"/>
    <x v="0"/>
    <x v="0"/>
    <x v="0"/>
    <x v="0"/>
    <x v="0"/>
    <x v="0"/>
    <x v="0"/>
    <x v="0"/>
    <x v="0"/>
    <m/>
    <x v="0"/>
    <x v="0"/>
    <x v="0"/>
    <x v="0"/>
    <x v="0"/>
    <s v="DST NO. 11"/>
    <m/>
    <x v="0"/>
    <m/>
    <m/>
    <m/>
    <m/>
  </r>
  <r>
    <x v="0"/>
    <s v="T28N R113W S19 fPHOSPHORIA"/>
    <n v="49003309"/>
    <x v="0"/>
    <x v="1"/>
    <s v="TIP TOP"/>
    <m/>
    <s v="19"/>
    <s v=" 28"/>
    <s v=" 113"/>
    <n v="42.403689999999997"/>
    <n v="-110.32238"/>
    <s v="4903505746"/>
    <s v="22-19 UNIT"/>
    <x v="0"/>
    <s v="PHOSPHORIA"/>
    <n v="18"/>
    <n v="159"/>
    <n v="65"/>
    <x v="0"/>
    <n v="12653"/>
    <n v="12718"/>
    <m/>
    <m/>
    <x v="0"/>
    <d v="1961-09-01T00:00:00"/>
    <n v="6.6999998092651367"/>
    <x v="0"/>
    <n v="4080"/>
    <n v="486"/>
    <n v="100690"/>
    <n v="-3"/>
    <x v="0"/>
    <n v="169000"/>
    <n v="1781"/>
    <m/>
    <x v="0"/>
    <n v="1258"/>
    <n v="276391"/>
    <x v="0"/>
    <m/>
    <n v="203.59200000000001"/>
    <n v="39.992940000000004"/>
    <n v="4380.0149999999994"/>
    <n v="0"/>
    <n v="4623.5999399999992"/>
    <n v="4767.49"/>
    <n v="29.190589999999997"/>
    <m/>
    <x v="0"/>
    <n v="26.191560000000003"/>
    <n v="4822.8721500000001"/>
    <n v="-2.1094881570755904E-2"/>
    <n v="277289"/>
    <n v="1.6218754515243462E-3"/>
    <n v="4.4033221438271763E-2"/>
    <n v="8.6497405742245112E-3"/>
    <n v="0.94731703798750377"/>
    <n v="0.98851677003297711"/>
    <n v="6.0525324105885738E-3"/>
    <n v="5.4306975564342927E-3"/>
    <x v="0"/>
    <m/>
    <x v="0"/>
    <m/>
    <m/>
    <x v="0"/>
    <m/>
    <x v="0"/>
    <x v="0"/>
    <m/>
    <x v="0"/>
    <x v="0"/>
    <x v="0"/>
    <m/>
    <x v="0"/>
    <x v="0"/>
    <x v="0"/>
    <x v="0"/>
    <x v="0"/>
    <x v="0"/>
    <x v="0"/>
    <x v="0"/>
    <x v="0"/>
    <x v="0"/>
    <x v="0"/>
    <x v="0"/>
    <x v="0"/>
    <m/>
    <x v="0"/>
    <x v="0"/>
    <x v="0"/>
    <x v="0"/>
    <x v="0"/>
    <s v="DST NO. 10"/>
    <m/>
    <x v="0"/>
    <m/>
    <m/>
    <m/>
    <m/>
  </r>
  <r>
    <x v="0"/>
    <s v="T28N R113W S19 fPHOSPHORIA"/>
    <n v="49003304"/>
    <x v="0"/>
    <x v="1"/>
    <s v="TIP TOP"/>
    <m/>
    <s v="19"/>
    <s v=" 28"/>
    <s v=" 113"/>
    <n v="42.403689999999997"/>
    <n v="-110.32238"/>
    <s v="4903505746"/>
    <s v="22-19 UNIT"/>
    <x v="0"/>
    <s v="PHOSPHORIA"/>
    <n v="-55"/>
    <n v="18"/>
    <n v="37"/>
    <x v="6"/>
    <n v="12598"/>
    <n v="12635"/>
    <m/>
    <m/>
    <x v="0"/>
    <d v="1961-08-25T00:00:00"/>
    <n v="6.0999999046325684"/>
    <x v="2"/>
    <n v="702"/>
    <n v="32"/>
    <n v="125"/>
    <n v="-3"/>
    <x v="0"/>
    <n v="108"/>
    <n v="1891"/>
    <m/>
    <x v="0"/>
    <n v="435"/>
    <n v="2333"/>
    <x v="0"/>
    <m/>
    <n v="35.029800000000002"/>
    <n v="2.6332800000000001"/>
    <n v="5.4375"/>
    <n v="0"/>
    <n v="43.100580000000001"/>
    <n v="3.0466799999999998"/>
    <n v="30.993489999999998"/>
    <m/>
    <x v="0"/>
    <n v="9.0567000000000011"/>
    <n v="43.096869999999996"/>
    <n v="4.3040716401763732E-5"/>
    <n v="3287"/>
    <n v="0.1697508896797153"/>
    <n v="0.8127454433327812"/>
    <n v="6.1096161582976379E-2"/>
    <n v="0.12615839508424248"/>
    <n v="7.0693764999639183E-2"/>
    <n v="0.71915872312768891"/>
    <n v="0.210147511872672"/>
    <x v="0"/>
    <m/>
    <x v="0"/>
    <m/>
    <m/>
    <x v="0"/>
    <m/>
    <x v="0"/>
    <x v="0"/>
    <m/>
    <x v="0"/>
    <x v="0"/>
    <x v="0"/>
    <m/>
    <x v="0"/>
    <x v="0"/>
    <x v="0"/>
    <x v="0"/>
    <x v="0"/>
    <x v="0"/>
    <x v="0"/>
    <x v="0"/>
    <x v="0"/>
    <x v="0"/>
    <x v="0"/>
    <x v="0"/>
    <x v="0"/>
    <m/>
    <x v="0"/>
    <x v="0"/>
    <x v="0"/>
    <x v="0"/>
    <x v="0"/>
    <s v="DST NO. 8"/>
    <m/>
    <x v="0"/>
    <m/>
    <m/>
    <m/>
    <m/>
  </r>
  <r>
    <x v="0"/>
    <s v="T28N R113W S19 fPHOSPHORIA"/>
    <n v="49003307"/>
    <x v="0"/>
    <x v="1"/>
    <s v="TIP TOP"/>
    <m/>
    <s v="19"/>
    <s v=" 28"/>
    <s v=" 113"/>
    <n v="42.403689999999997"/>
    <n v="-110.32238"/>
    <s v="4903505746"/>
    <s v="22-19 UNIT"/>
    <x v="0"/>
    <s v="PHOSPHORIA"/>
    <m/>
    <n v="0"/>
    <n v="57"/>
    <x v="4"/>
    <n v="12596"/>
    <n v="12653"/>
    <m/>
    <m/>
    <x v="0"/>
    <d v="1961-08-25T00:00:00"/>
    <n v="7.4000000953674316"/>
    <x v="2"/>
    <n v="442"/>
    <n v="86"/>
    <n v="250"/>
    <n v="-3"/>
    <x v="0"/>
    <n v="120"/>
    <n v="549"/>
    <m/>
    <x v="0"/>
    <n v="1329"/>
    <n v="2497"/>
    <x v="0"/>
    <m/>
    <n v="22.055800000000001"/>
    <n v="7.0769400000000005"/>
    <n v="10.875"/>
    <n v="0"/>
    <n v="40.007739999999998"/>
    <n v="3.3851999999999998"/>
    <n v="8.9981099999999987"/>
    <m/>
    <x v="0"/>
    <n v="27.669780000000003"/>
    <n v="40.053089999999997"/>
    <n v="-5.6644428992303874E-4"/>
    <n v="2770"/>
    <n v="5.1832162521359408E-2"/>
    <n v="0.55128832570897535"/>
    <n v="0.17688927192588236"/>
    <n v="0.27182240236514238"/>
    <n v="8.4517823718469665E-2"/>
    <n v="0.22465457721239482"/>
    <n v="0.6908275990691356"/>
    <x v="0"/>
    <m/>
    <x v="0"/>
    <m/>
    <m/>
    <x v="0"/>
    <m/>
    <x v="0"/>
    <x v="0"/>
    <m/>
    <x v="0"/>
    <x v="0"/>
    <x v="0"/>
    <m/>
    <x v="0"/>
    <x v="0"/>
    <x v="0"/>
    <x v="0"/>
    <x v="0"/>
    <x v="0"/>
    <x v="0"/>
    <x v="0"/>
    <x v="0"/>
    <x v="0"/>
    <x v="0"/>
    <x v="0"/>
    <x v="0"/>
    <m/>
    <x v="0"/>
    <x v="0"/>
    <x v="0"/>
    <x v="0"/>
    <x v="0"/>
    <s v="DST NO. 9"/>
    <m/>
    <x v="0"/>
    <m/>
    <m/>
    <m/>
    <m/>
  </r>
  <r>
    <x v="0"/>
    <s v="T28N R113W S19 fNUGGET"/>
    <n v="49003303"/>
    <x v="0"/>
    <x v="1"/>
    <s v="TIP TOP"/>
    <m/>
    <s v="19"/>
    <s v=" 28"/>
    <s v=" 113"/>
    <n v="42.403689999999997"/>
    <n v="-110.32238"/>
    <s v="4903505746"/>
    <s v="22-19 UNIT"/>
    <x v="0"/>
    <s v="NUGGET"/>
    <m/>
    <m/>
    <n v="22"/>
    <x v="0"/>
    <n v="10079"/>
    <n v="10101"/>
    <m/>
    <m/>
    <x v="0"/>
    <d v="1961-06-27T00:00:00"/>
    <n v="6.1999998092651367"/>
    <x v="0"/>
    <n v="2792"/>
    <n v="257"/>
    <n v="36526"/>
    <n v="-3"/>
    <x v="0"/>
    <n v="61000"/>
    <n v="403"/>
    <m/>
    <x v="0"/>
    <n v="1078"/>
    <n v="101851"/>
    <x v="0"/>
    <m/>
    <n v="139.32079999999999"/>
    <n v="21.148530000000001"/>
    <n v="1588.8809999999999"/>
    <n v="0"/>
    <n v="1749.3503299999998"/>
    <n v="1720.81"/>
    <n v="6.6051699999999993"/>
    <m/>
    <x v="0"/>
    <n v="22.443960000000001"/>
    <n v="1749.8591300000001"/>
    <n v="-1.4540427082644321E-4"/>
    <n v="102050"/>
    <n v="9.7596382558202261E-4"/>
    <n v="7.9641451806854502E-2"/>
    <n v="1.2089362340589608E-2"/>
    <n v="0.90826918585255589"/>
    <n v="0.98339916082273426"/>
    <n v="3.7746867086380829E-3"/>
    <n v="1.2826152468627575E-2"/>
    <x v="0"/>
    <m/>
    <x v="0"/>
    <m/>
    <m/>
    <x v="0"/>
    <m/>
    <x v="0"/>
    <x v="0"/>
    <m/>
    <x v="0"/>
    <x v="0"/>
    <x v="0"/>
    <m/>
    <x v="0"/>
    <x v="0"/>
    <x v="0"/>
    <x v="0"/>
    <x v="0"/>
    <x v="0"/>
    <x v="0"/>
    <x v="0"/>
    <x v="0"/>
    <x v="0"/>
    <x v="0"/>
    <x v="0"/>
    <x v="0"/>
    <m/>
    <x v="0"/>
    <x v="0"/>
    <x v="0"/>
    <x v="0"/>
    <x v="0"/>
    <s v="DST NO. 7"/>
    <m/>
    <x v="0"/>
    <m/>
    <m/>
    <m/>
    <m/>
  </r>
  <r>
    <x v="0"/>
    <s v="T28N R113W S19 fMADISON"/>
    <n v="49005186"/>
    <x v="0"/>
    <x v="1"/>
    <s v="TIP TOP"/>
    <m/>
    <s v="19"/>
    <s v=" 28"/>
    <s v=" 113"/>
    <n v="42.403689999999997"/>
    <n v="-110.32238"/>
    <s v="4903505746"/>
    <s v="22-19 UNIT"/>
    <x v="0"/>
    <s v="MADISON"/>
    <n v="626"/>
    <n v="67"/>
    <n v="315"/>
    <x v="0"/>
    <n v="13718"/>
    <n v="14033"/>
    <m/>
    <m/>
    <x v="0"/>
    <m/>
    <n v="7.9000000953674316"/>
    <x v="0"/>
    <n v="241"/>
    <n v="97"/>
    <n v="8674"/>
    <n v="-3"/>
    <x v="0"/>
    <n v="3800"/>
    <n v="5100"/>
    <m/>
    <x v="0"/>
    <n v="9929"/>
    <n v="25253"/>
    <x v="0"/>
    <m/>
    <n v="12.0259"/>
    <n v="7.9821300000000006"/>
    <n v="377.31899999999996"/>
    <n v="0"/>
    <n v="397.32702999999998"/>
    <n v="107.19799999999999"/>
    <n v="83.588999999999984"/>
    <m/>
    <x v="0"/>
    <n v="206.72178000000002"/>
    <n v="397.50878"/>
    <n v="-2.2866357770169197E-4"/>
    <n v="27835"/>
    <n v="4.8636226642555756E-2"/>
    <n v="3.0267007004280581E-2"/>
    <n v="2.0089572058563449E-2"/>
    <n v="0.94964342093715592"/>
    <n v="0.26967454655970113"/>
    <n v="0.21028214773017084"/>
    <n v="0.52004330571012802"/>
    <x v="0"/>
    <m/>
    <x v="0"/>
    <m/>
    <m/>
    <x v="0"/>
    <m/>
    <x v="0"/>
    <x v="0"/>
    <m/>
    <x v="0"/>
    <x v="0"/>
    <x v="0"/>
    <m/>
    <x v="0"/>
    <x v="0"/>
    <x v="0"/>
    <x v="0"/>
    <x v="0"/>
    <x v="0"/>
    <x v="0"/>
    <x v="0"/>
    <x v="0"/>
    <x v="0"/>
    <x v="0"/>
    <x v="0"/>
    <x v="0"/>
    <m/>
    <x v="0"/>
    <x v="0"/>
    <x v="0"/>
    <x v="0"/>
    <x v="0"/>
    <s v="DST NO. 19"/>
    <m/>
    <x v="0"/>
    <m/>
    <m/>
    <m/>
    <m/>
  </r>
  <r>
    <x v="0"/>
    <s v="T28N R113W S19 fBIGHORN"/>
    <n v="49003322"/>
    <x v="0"/>
    <x v="1"/>
    <s v="TIP TOP"/>
    <m/>
    <s v="19"/>
    <s v=" 28"/>
    <s v=" 113"/>
    <n v="42.403689999999997"/>
    <n v="-110.32238"/>
    <s v="4903505746"/>
    <s v="22-19 UNIT"/>
    <x v="0"/>
    <s v="BIGHORN"/>
    <n v="141"/>
    <m/>
    <n v="14"/>
    <x v="0"/>
    <n v="15266"/>
    <n v="15280"/>
    <m/>
    <m/>
    <x v="0"/>
    <d v="1961-12-20T00:00:00"/>
    <n v="7.1999998092651367"/>
    <x v="2"/>
    <n v="938"/>
    <n v="81"/>
    <n v="10708"/>
    <n v="-3"/>
    <x v="0"/>
    <n v="12700"/>
    <n v="5750"/>
    <m/>
    <x v="0"/>
    <n v="3214"/>
    <n v="30473"/>
    <x v="0"/>
    <m/>
    <n v="46.806199999999997"/>
    <n v="6.6654900000000001"/>
    <n v="465.79799999999994"/>
    <n v="0"/>
    <n v="519.26968999999997"/>
    <n v="358.267"/>
    <n v="94.242500000000007"/>
    <m/>
    <x v="0"/>
    <n v="66.915480000000002"/>
    <n v="519.42498000000001"/>
    <n v="-1.4950495509911144E-4"/>
    <n v="33385"/>
    <n v="4.5601177612828461E-2"/>
    <n v="9.013851742434649E-2"/>
    <n v="1.2836277811631949E-2"/>
    <n v="0.89702520476402148"/>
    <n v="0.68973771727343569"/>
    <n v="0.18143621048028916"/>
    <n v="0.1288260722462751"/>
    <x v="0"/>
    <m/>
    <x v="0"/>
    <m/>
    <m/>
    <x v="0"/>
    <m/>
    <x v="0"/>
    <x v="0"/>
    <m/>
    <x v="0"/>
    <x v="0"/>
    <x v="0"/>
    <m/>
    <x v="0"/>
    <x v="0"/>
    <x v="0"/>
    <x v="0"/>
    <x v="0"/>
    <x v="0"/>
    <x v="0"/>
    <x v="0"/>
    <x v="0"/>
    <x v="0"/>
    <x v="0"/>
    <x v="0"/>
    <x v="0"/>
    <m/>
    <x v="0"/>
    <x v="0"/>
    <x v="0"/>
    <x v="0"/>
    <x v="0"/>
    <s v="DST (BOTTOM)"/>
    <m/>
    <x v="0"/>
    <m/>
    <m/>
    <m/>
    <m/>
  </r>
  <r>
    <x v="0"/>
    <s v="T28N R113W S19 fBIGHORN"/>
    <n v="49003319"/>
    <x v="0"/>
    <x v="1"/>
    <s v="TIP TOP"/>
    <m/>
    <s v="19"/>
    <s v=" 28"/>
    <s v=" 113"/>
    <n v="42.403689999999997"/>
    <n v="-110.32238"/>
    <s v="4903505746"/>
    <s v="22-19 UNIT"/>
    <x v="0"/>
    <s v="BIGHORN"/>
    <n v="70"/>
    <n v="141"/>
    <n v="30"/>
    <x v="0"/>
    <n v="15095"/>
    <n v="15125"/>
    <m/>
    <m/>
    <x v="4"/>
    <d v="1961-12-27T00:00:00"/>
    <n v="7.3000001907348633"/>
    <x v="0"/>
    <n v="1251"/>
    <n v="202"/>
    <n v="610"/>
    <n v="-3"/>
    <x v="0"/>
    <n v="230"/>
    <n v="4270"/>
    <m/>
    <x v="0"/>
    <n v="1395"/>
    <n v="5791"/>
    <x v="0"/>
    <m/>
    <n v="62.424900000000001"/>
    <n v="16.622579999999999"/>
    <n v="26.535"/>
    <n v="0"/>
    <n v="105.58248"/>
    <n v="6.4882999999999997"/>
    <n v="69.985299999999995"/>
    <m/>
    <x v="0"/>
    <n v="29.043900000000001"/>
    <n v="105.5175"/>
    <n v="3.0781623001584273E-4"/>
    <n v="7952"/>
    <n v="0.15724368769555411"/>
    <n v="0.59124297894878008"/>
    <n v="0.15743691567009979"/>
    <n v="0.25132010538111998"/>
    <n v="6.1490274125145128E-2"/>
    <n v="0.66325775345321869"/>
    <n v="0.27525197242163629"/>
    <x v="0"/>
    <m/>
    <x v="0"/>
    <m/>
    <m/>
    <x v="0"/>
    <m/>
    <x v="0"/>
    <x v="0"/>
    <m/>
    <x v="0"/>
    <x v="0"/>
    <x v="0"/>
    <m/>
    <x v="0"/>
    <x v="0"/>
    <x v="0"/>
    <x v="0"/>
    <x v="0"/>
    <x v="0"/>
    <x v="0"/>
    <x v="0"/>
    <x v="0"/>
    <x v="0"/>
    <x v="0"/>
    <x v="0"/>
    <x v="0"/>
    <m/>
    <x v="0"/>
    <x v="0"/>
    <x v="0"/>
    <x v="0"/>
    <x v="0"/>
    <s v="PROD. TEST NO. 3"/>
    <m/>
    <x v="0"/>
    <m/>
    <m/>
    <m/>
    <m/>
  </r>
  <r>
    <x v="0"/>
    <s v="T28N R113W S19 fBIGHORN"/>
    <n v="49003316"/>
    <x v="0"/>
    <x v="1"/>
    <s v="TIP TOP"/>
    <m/>
    <s v="19"/>
    <s v=" 28"/>
    <s v=" 113"/>
    <n v="42.403689999999997"/>
    <n v="-110.32238"/>
    <s v="4903505746"/>
    <s v="22-19 UNIT"/>
    <x v="0"/>
    <s v="BIGHORN"/>
    <n v="-25"/>
    <n v="70"/>
    <n v="25"/>
    <x v="5"/>
    <n v="15000"/>
    <n v="15025"/>
    <m/>
    <m/>
    <x v="4"/>
    <d v="1961-12-29T00:00:00"/>
    <n v="6.5999999046325684"/>
    <x v="0"/>
    <n v="386"/>
    <n v="35"/>
    <n v="145"/>
    <n v="-3"/>
    <x v="0"/>
    <n v="100"/>
    <n v="1330"/>
    <m/>
    <x v="0"/>
    <n v="183"/>
    <n v="1504"/>
    <x v="0"/>
    <m/>
    <n v="19.261399999999998"/>
    <n v="2.88015"/>
    <n v="6.3075000000000001"/>
    <n v="0"/>
    <n v="28.44905"/>
    <n v="2.8209999999999997"/>
    <n v="21.798699999999997"/>
    <m/>
    <x v="0"/>
    <n v="3.8100600000000004"/>
    <n v="28.429759999999995"/>
    <n v="3.3914211636996516E-4"/>
    <n v="2173"/>
    <n v="0.18194180038074517"/>
    <n v="0.6770489700007557"/>
    <n v="0.10123888143892328"/>
    <n v="0.22171214856032098"/>
    <n v="9.9227007192463121E-2"/>
    <n v="0.76675638485868336"/>
    <n v="0.13401660794885364"/>
    <x v="0"/>
    <m/>
    <x v="0"/>
    <m/>
    <m/>
    <x v="0"/>
    <m/>
    <x v="0"/>
    <x v="0"/>
    <m/>
    <x v="0"/>
    <x v="0"/>
    <x v="0"/>
    <m/>
    <x v="0"/>
    <x v="0"/>
    <x v="0"/>
    <x v="0"/>
    <x v="0"/>
    <x v="0"/>
    <x v="0"/>
    <x v="0"/>
    <x v="0"/>
    <x v="0"/>
    <x v="0"/>
    <x v="0"/>
    <x v="0"/>
    <m/>
    <x v="0"/>
    <x v="0"/>
    <x v="0"/>
    <x v="0"/>
    <x v="0"/>
    <s v="PRODUCTION (TOP)"/>
    <m/>
    <x v="0"/>
    <m/>
    <m/>
    <m/>
    <m/>
  </r>
  <r>
    <x v="0"/>
    <s v="T28N R113W S18 fMESAVERDE"/>
    <n v="49002006"/>
    <x v="0"/>
    <x v="1"/>
    <s v="TIP TOP"/>
    <m/>
    <s v="18"/>
    <s v=" 28"/>
    <s v=" 113"/>
    <n v="42.42022"/>
    <n v="-110.31827"/>
    <s v="4903505794"/>
    <s v="31-18-1 JUSTHIEM"/>
    <x v="0"/>
    <s v="MESAVERDE"/>
    <m/>
    <m/>
    <n v="77"/>
    <x v="0"/>
    <n v="1585"/>
    <n v="1662"/>
    <m/>
    <m/>
    <x v="0"/>
    <d v="1964-01-02T00:00:00"/>
    <n v="7.6999998092651367"/>
    <x v="0"/>
    <n v="17"/>
    <n v="14"/>
    <n v="1153"/>
    <n v="19"/>
    <x v="0"/>
    <n v="540"/>
    <n v="1244"/>
    <m/>
    <x v="0"/>
    <n v="825"/>
    <n v="3182"/>
    <x v="0"/>
    <m/>
    <n v="0.84830000000000005"/>
    <n v="1.1520600000000001"/>
    <n v="50.155499999999996"/>
    <n v="0.48601999999999995"/>
    <n v="52.64188"/>
    <n v="15.2334"/>
    <n v="20.389159999999997"/>
    <m/>
    <x v="0"/>
    <n v="17.176500000000001"/>
    <n v="52.799059999999997"/>
    <n v="-1.4906923250114876E-3"/>
    <n v="3809"/>
    <n v="8.9686740094407094E-2"/>
    <n v="1.6114546061044933E-2"/>
    <n v="2.1884856695847488E-2"/>
    <n v="0.9620005972431076"/>
    <n v="0.28851650010435792"/>
    <n v="0.38616520824423767"/>
    <n v="0.32531829165140441"/>
    <x v="0"/>
    <m/>
    <x v="0"/>
    <m/>
    <m/>
    <x v="0"/>
    <m/>
    <x v="0"/>
    <x v="0"/>
    <m/>
    <x v="0"/>
    <x v="0"/>
    <x v="0"/>
    <m/>
    <x v="0"/>
    <x v="0"/>
    <x v="0"/>
    <x v="0"/>
    <x v="0"/>
    <x v="0"/>
    <x v="0"/>
    <x v="0"/>
    <x v="0"/>
    <x v="0"/>
    <x v="0"/>
    <x v="0"/>
    <x v="0"/>
    <m/>
    <x v="0"/>
    <x v="0"/>
    <x v="0"/>
    <x v="0"/>
    <x v="0"/>
    <s v="TEST NO. 1"/>
    <m/>
    <x v="0"/>
    <m/>
    <m/>
    <m/>
    <m/>
  </r>
  <r>
    <x v="0"/>
    <s v="T28N R113W S14 fWASATCH/ALMY"/>
    <n v="49002613"/>
    <x v="0"/>
    <x v="1"/>
    <s v="BIG PINEY-LABARGE"/>
    <m/>
    <s v="14"/>
    <s v=" 28"/>
    <s v=" 113"/>
    <n v="42.507649999999998"/>
    <n v="-110.2376"/>
    <s v="4903505765"/>
    <s v="C-18"/>
    <x v="0"/>
    <s v="WASATCH/ALMY"/>
    <m/>
    <m/>
    <n v="0"/>
    <x v="0"/>
    <m/>
    <m/>
    <n v="3075"/>
    <m/>
    <x v="0"/>
    <m/>
    <n v="8.1999998092651367"/>
    <x v="2"/>
    <n v="26"/>
    <n v="13"/>
    <n v="2179"/>
    <n v="-3"/>
    <x v="0"/>
    <n v="2900"/>
    <n v="755"/>
    <m/>
    <x v="0"/>
    <n v="28"/>
    <n v="5590"/>
    <x v="0"/>
    <m/>
    <n v="1.2974000000000001"/>
    <n v="1.0697700000000001"/>
    <n v="94.78649999999999"/>
    <n v="0"/>
    <n v="97.153669999999991"/>
    <n v="81.808999999999997"/>
    <n v="12.37445"/>
    <m/>
    <x v="0"/>
    <n v="0.58296000000000003"/>
    <n v="94.766409999999993"/>
    <n v="1.2438823493612538E-2"/>
    <n v="5895"/>
    <n v="2.6556377884196777E-2"/>
    <n v="1.335410180593281E-2"/>
    <n v="1.101111260130472E-2"/>
    <n v="0.97563478559276251"/>
    <n v="0.86327001307741846"/>
    <n v="0.13057844018782605"/>
    <n v="6.1515467347554907E-3"/>
    <x v="0"/>
    <m/>
    <x v="0"/>
    <m/>
    <m/>
    <x v="0"/>
    <m/>
    <x v="0"/>
    <x v="0"/>
    <m/>
    <x v="0"/>
    <x v="0"/>
    <x v="0"/>
    <m/>
    <x v="0"/>
    <x v="0"/>
    <x v="0"/>
    <x v="0"/>
    <x v="0"/>
    <x v="0"/>
    <x v="0"/>
    <x v="0"/>
    <x v="0"/>
    <x v="0"/>
    <x v="0"/>
    <x v="0"/>
    <x v="0"/>
    <m/>
    <x v="0"/>
    <x v="0"/>
    <x v="0"/>
    <x v="0"/>
    <x v="0"/>
    <s v="DST NO. 1"/>
    <m/>
    <x v="0"/>
    <m/>
    <m/>
    <m/>
    <m/>
  </r>
  <r>
    <x v="0"/>
    <s v="T28N R113W S14 fFRONTIER"/>
    <n v="49002614"/>
    <x v="0"/>
    <x v="1"/>
    <s v="CHIMNEY BUTTE"/>
    <m/>
    <s v="14"/>
    <s v=" 28"/>
    <s v=" 113"/>
    <n v="42.409820000000003"/>
    <n v="-110.2375"/>
    <s v="4903505777"/>
    <s v="5 CBU"/>
    <x v="0"/>
    <s v="FRONTIER"/>
    <m/>
    <m/>
    <n v="973"/>
    <x v="0"/>
    <n v="6847"/>
    <n v="7820"/>
    <m/>
    <m/>
    <x v="5"/>
    <d v="1960-04-08T00:00:00"/>
    <n v="7.9000000953674316"/>
    <x v="2"/>
    <n v="154"/>
    <n v="10"/>
    <n v="2430"/>
    <n v="-3"/>
    <x v="0"/>
    <n v="3500"/>
    <n v="500"/>
    <m/>
    <x v="0"/>
    <n v="348"/>
    <n v="6688"/>
    <x v="0"/>
    <m/>
    <n v="7.6845999999999997"/>
    <n v="0.82289999999999996"/>
    <n v="105.705"/>
    <n v="0"/>
    <n v="114.21250000000001"/>
    <n v="98.734999999999999"/>
    <n v="8.1950000000000003"/>
    <m/>
    <x v="0"/>
    <n v="7.2453600000000007"/>
    <n v="114.17536"/>
    <n v="1.6261810062937648E-4"/>
    <n v="6936"/>
    <n v="1.8203170874926601E-2"/>
    <n v="6.7283353398270768E-2"/>
    <n v="7.2049906971653711E-3"/>
    <n v="0.92551165590456375"/>
    <n v="0.86476626830867886"/>
    <n v="7.1775556477334496E-2"/>
    <n v="6.345817521398664E-2"/>
    <x v="0"/>
    <m/>
    <x v="0"/>
    <m/>
    <m/>
    <x v="0"/>
    <m/>
    <x v="0"/>
    <x v="0"/>
    <m/>
    <x v="0"/>
    <x v="0"/>
    <x v="0"/>
    <m/>
    <x v="0"/>
    <x v="0"/>
    <x v="0"/>
    <x v="0"/>
    <x v="0"/>
    <x v="0"/>
    <x v="0"/>
    <x v="0"/>
    <x v="0"/>
    <x v="0"/>
    <x v="0"/>
    <x v="0"/>
    <x v="0"/>
    <m/>
    <x v="0"/>
    <x v="0"/>
    <x v="0"/>
    <x v="0"/>
    <x v="0"/>
    <s v="FLOWING"/>
    <m/>
    <x v="0"/>
    <m/>
    <m/>
    <m/>
    <m/>
  </r>
  <r>
    <x v="0"/>
    <s v="T28N R113W S13 fFRONTIER"/>
    <n v="49005909"/>
    <x v="0"/>
    <x v="1"/>
    <s v="CHIMNEY BUTTE"/>
    <m/>
    <s v="13"/>
    <s v=" 28"/>
    <s v=" 113"/>
    <n v="42.40878"/>
    <n v="-110.22153"/>
    <s v="4903505768"/>
    <s v="UNIT NO. 10"/>
    <x v="0"/>
    <s v="FRONTIER"/>
    <m/>
    <m/>
    <n v="1091"/>
    <x v="0"/>
    <n v="6845"/>
    <n v="7936"/>
    <m/>
    <m/>
    <x v="5"/>
    <m/>
    <n v="7.9000000953674316"/>
    <x v="0"/>
    <n v="745"/>
    <n v="92"/>
    <n v="3746"/>
    <n v="-3"/>
    <x v="0"/>
    <n v="7000"/>
    <n v="573"/>
    <m/>
    <x v="0"/>
    <n v="38"/>
    <n v="11903"/>
    <x v="0"/>
    <m/>
    <n v="37.1755"/>
    <n v="7.5706800000000003"/>
    <n v="162.95099999999999"/>
    <n v="0"/>
    <n v="207.69718"/>
    <n v="197.47"/>
    <n v="9.3914699999999982"/>
    <m/>
    <x v="0"/>
    <n v="0.79116000000000009"/>
    <n v="207.65262999999999"/>
    <n v="1.0725898731003438E-4"/>
    <n v="12188"/>
    <n v="1.1830144037192313E-2"/>
    <n v="0.17898894919998432"/>
    <n v="3.6450567118918031E-2"/>
    <n v="0.78456048368109765"/>
    <n v="0.95096315418687449"/>
    <n v="4.5226829055813059E-2"/>
    <n v="3.8100167573124413E-3"/>
    <x v="0"/>
    <m/>
    <x v="0"/>
    <m/>
    <m/>
    <x v="0"/>
    <m/>
    <x v="0"/>
    <x v="0"/>
    <m/>
    <x v="0"/>
    <x v="0"/>
    <x v="0"/>
    <m/>
    <x v="0"/>
    <x v="0"/>
    <x v="0"/>
    <x v="0"/>
    <x v="0"/>
    <x v="0"/>
    <x v="0"/>
    <x v="0"/>
    <x v="0"/>
    <x v="0"/>
    <x v="0"/>
    <x v="0"/>
    <x v="0"/>
    <m/>
    <x v="0"/>
    <x v="0"/>
    <x v="0"/>
    <x v="0"/>
    <x v="0"/>
    <s v="WELL HEAD"/>
    <m/>
    <x v="0"/>
    <m/>
    <m/>
    <m/>
    <m/>
  </r>
  <r>
    <x v="0"/>
    <s v="T28N R113W S12 fNUGGET"/>
    <n v="49007011"/>
    <x v="0"/>
    <x v="1"/>
    <s v="TIP TOP"/>
    <m/>
    <s v="12"/>
    <s v=" 28"/>
    <s v=" 113"/>
    <n v="42.42839"/>
    <n v="-110.34531"/>
    <s v="4903505819"/>
    <s v="4X-12-G"/>
    <x v="0"/>
    <s v="NUGGET"/>
    <m/>
    <m/>
    <n v="38"/>
    <x v="0"/>
    <n v="9770"/>
    <n v="9808"/>
    <m/>
    <m/>
    <x v="0"/>
    <d v="1951-04-08T00:00:00"/>
    <n v="6.8000001907348633"/>
    <x v="2"/>
    <n v="2573"/>
    <n v="214"/>
    <n v="35489"/>
    <n v="-3"/>
    <x v="0"/>
    <n v="59000"/>
    <n v="390"/>
    <m/>
    <x v="0"/>
    <n v="1000"/>
    <n v="98497"/>
    <x v="0"/>
    <m/>
    <n v="128.39269999999999"/>
    <n v="17.610060000000001"/>
    <n v="1543.7714999999998"/>
    <n v="0"/>
    <n v="1689.7742599999999"/>
    <n v="1664.39"/>
    <n v="6.3920999999999992"/>
    <m/>
    <x v="0"/>
    <n v="20.82"/>
    <n v="1691.6020999999998"/>
    <n v="-5.4056094483369602E-4"/>
    <n v="98660"/>
    <n v="8.2675228371298002E-4"/>
    <n v="7.5982161072805074E-2"/>
    <n v="1.0421545893355011E-2"/>
    <n v="0.91359629303383982"/>
    <n v="0.98391341557213718"/>
    <n v="3.7787255052473628E-3"/>
    <n v="1.2307858922615432E-2"/>
    <x v="0"/>
    <m/>
    <x v="0"/>
    <m/>
    <m/>
    <x v="0"/>
    <m/>
    <x v="0"/>
    <x v="0"/>
    <m/>
    <x v="0"/>
    <x v="0"/>
    <x v="0"/>
    <m/>
    <x v="0"/>
    <x v="0"/>
    <x v="0"/>
    <x v="0"/>
    <x v="0"/>
    <x v="0"/>
    <x v="0"/>
    <x v="0"/>
    <x v="0"/>
    <x v="0"/>
    <x v="0"/>
    <x v="0"/>
    <x v="0"/>
    <m/>
    <x v="0"/>
    <x v="0"/>
    <x v="0"/>
    <x v="0"/>
    <x v="0"/>
    <s v="DST"/>
    <m/>
    <x v="0"/>
    <m/>
    <m/>
    <m/>
    <m/>
  </r>
  <r>
    <x v="0"/>
    <s v="T28N R113W S03 fWASATCH/ALMY"/>
    <n v="49005908"/>
    <x v="0"/>
    <x v="1"/>
    <s v="BIG PINEY-LABARGE"/>
    <m/>
    <s v="3"/>
    <s v=" 28"/>
    <s v=" 113"/>
    <n v="42.448909999999998"/>
    <n v="-110.25867"/>
    <s v="4903505907"/>
    <s v="C-23"/>
    <x v="0"/>
    <s v="WASATCH/ALMY"/>
    <m/>
    <m/>
    <n v="34"/>
    <x v="0"/>
    <n v="1700"/>
    <n v="1734"/>
    <n v="3142"/>
    <m/>
    <x v="0"/>
    <m/>
    <n v="7"/>
    <x v="0"/>
    <n v="56"/>
    <n v="27"/>
    <n v="2840"/>
    <n v="-3"/>
    <x v="0"/>
    <n v="4220"/>
    <n v="537"/>
    <m/>
    <x v="0"/>
    <n v="36"/>
    <n v="7444"/>
    <x v="0"/>
    <m/>
    <n v="2.7944"/>
    <n v="2.2218300000000002"/>
    <n v="123.54"/>
    <n v="0"/>
    <n v="128.55623"/>
    <n v="119.0462"/>
    <n v="8.8014299999999999"/>
    <m/>
    <x v="0"/>
    <n v="0.74952000000000008"/>
    <n v="128.59715"/>
    <n v="-1.5912682151018141E-4"/>
    <n v="7710"/>
    <n v="1.755312128810875E-2"/>
    <n v="2.1736791752527278E-2"/>
    <n v="1.7282943035899546E-2"/>
    <n v="0.96098026521157309"/>
    <n v="0.92572969152115736"/>
    <n v="6.8441874489442417E-2"/>
    <n v="5.8284339894002319E-3"/>
    <x v="0"/>
    <m/>
    <x v="0"/>
    <m/>
    <m/>
    <x v="0"/>
    <m/>
    <x v="0"/>
    <x v="0"/>
    <m/>
    <x v="0"/>
    <x v="0"/>
    <x v="0"/>
    <m/>
    <x v="0"/>
    <x v="0"/>
    <x v="0"/>
    <x v="0"/>
    <x v="0"/>
    <x v="0"/>
    <x v="0"/>
    <x v="0"/>
    <x v="0"/>
    <x v="0"/>
    <x v="0"/>
    <x v="0"/>
    <x v="0"/>
    <m/>
    <x v="0"/>
    <x v="0"/>
    <x v="0"/>
    <x v="0"/>
    <x v="0"/>
    <s v="DST"/>
    <m/>
    <x v="0"/>
    <m/>
    <m/>
    <m/>
    <m/>
  </r>
  <r>
    <x v="0"/>
    <s v="T28N R112W S36 fMESAVERDE"/>
    <n v="49003033"/>
    <x v="0"/>
    <x v="1"/>
    <s v="BIG PINEY-LABARGE"/>
    <m/>
    <s v="36"/>
    <s v=" 28"/>
    <s v=" 112"/>
    <n v="42.369639999999997"/>
    <n v="-110.09164"/>
    <s v="4903505622"/>
    <s v="UNIT NO. 11-36"/>
    <x v="0"/>
    <s v="MESAVERDE"/>
    <s v="[395]"/>
    <m/>
    <n v="123"/>
    <x v="1"/>
    <n v="4657"/>
    <n v="4780"/>
    <m/>
    <m/>
    <x v="0"/>
    <d v="1964-01-22T00:00:00"/>
    <n v="8.3999996185302734"/>
    <x v="0"/>
    <n v="5"/>
    <n v="-1"/>
    <n v="638"/>
    <n v="7"/>
    <x v="0"/>
    <n v="200"/>
    <n v="622"/>
    <m/>
    <x v="0"/>
    <n v="350"/>
    <n v="1530"/>
    <x v="0"/>
    <m/>
    <n v="0.2495"/>
    <n v="0"/>
    <n v="27.752999999999997"/>
    <n v="0.17906"/>
    <n v="28.181559999999998"/>
    <n v="5.6419999999999995"/>
    <n v="10.194579999999998"/>
    <m/>
    <x v="0"/>
    <n v="7.2870000000000008"/>
    <n v="23.123579999999997"/>
    <n v="9.8586223524582545E-2"/>
    <n v="1818"/>
    <n v="8.6021505376344093E-2"/>
    <n v="8.8533069141665689E-3"/>
    <n v="0"/>
    <n v="0.99114669308583336"/>
    <n v="0.24399336088962004"/>
    <n v="0.44087377473557293"/>
    <n v="0.31513286437480709"/>
    <x v="0"/>
    <m/>
    <x v="0"/>
    <m/>
    <m/>
    <x v="0"/>
    <m/>
    <x v="0"/>
    <x v="0"/>
    <m/>
    <x v="0"/>
    <x v="0"/>
    <x v="0"/>
    <m/>
    <x v="0"/>
    <x v="0"/>
    <x v="0"/>
    <x v="0"/>
    <x v="0"/>
    <x v="0"/>
    <x v="0"/>
    <x v="0"/>
    <x v="0"/>
    <x v="0"/>
    <x v="0"/>
    <x v="0"/>
    <x v="0"/>
    <m/>
    <x v="0"/>
    <x v="0"/>
    <x v="0"/>
    <x v="0"/>
    <x v="0"/>
    <s v="DST NO. 2 (BOTTOM)"/>
    <m/>
    <x v="0"/>
    <m/>
    <m/>
    <m/>
    <m/>
  </r>
  <r>
    <x v="0"/>
    <s v="T28N R112W S36 fFORT UNION"/>
    <n v="49003034"/>
    <x v="0"/>
    <x v="1"/>
    <s v="BIG PINEY-LABARGE"/>
    <m/>
    <s v="36"/>
    <s v=" 28"/>
    <s v=" 112"/>
    <n v="42.369639999999997"/>
    <n v="-110.09164"/>
    <s v="4903505622"/>
    <s v="UNIT NO. 11-36"/>
    <x v="0"/>
    <s v="FORT UNION"/>
    <n v="196"/>
    <s v="[395]"/>
    <m/>
    <x v="1"/>
    <n v="4262"/>
    <m/>
    <m/>
    <m/>
    <x v="3"/>
    <d v="1964-01-22T00:00:00"/>
    <n v="8"/>
    <x v="0"/>
    <n v="25"/>
    <n v="10"/>
    <n v="556"/>
    <n v="10"/>
    <x v="0"/>
    <n v="140"/>
    <n v="939"/>
    <m/>
    <x v="0"/>
    <n v="345"/>
    <n v="1548"/>
    <x v="0"/>
    <m/>
    <n v="1.2475000000000001"/>
    <n v="0.82289999999999996"/>
    <n v="24.186"/>
    <n v="0.25579999999999997"/>
    <n v="26.5122"/>
    <n v="3.9493999999999998"/>
    <n v="15.390209999999998"/>
    <m/>
    <x v="0"/>
    <n v="7.182900000000001"/>
    <n v="26.522509999999997"/>
    <n v="-1.9440098757958577E-4"/>
    <n v="2022"/>
    <n v="0.13277310924369748"/>
    <n v="4.7053809189731524E-2"/>
    <n v="3.103854074727861E-2"/>
    <n v="0.92190765006298991"/>
    <n v="0.14890747519748321"/>
    <n v="0.58026974068442239"/>
    <n v="0.27082278411809446"/>
    <x v="0"/>
    <m/>
    <x v="0"/>
    <m/>
    <m/>
    <x v="0"/>
    <m/>
    <x v="0"/>
    <x v="0"/>
    <m/>
    <x v="0"/>
    <x v="0"/>
    <x v="0"/>
    <m/>
    <x v="0"/>
    <x v="0"/>
    <x v="0"/>
    <x v="0"/>
    <x v="0"/>
    <x v="0"/>
    <x v="0"/>
    <x v="0"/>
    <x v="0"/>
    <x v="0"/>
    <x v="0"/>
    <x v="0"/>
    <x v="0"/>
    <m/>
    <x v="0"/>
    <x v="0"/>
    <x v="0"/>
    <x v="0"/>
    <x v="0"/>
    <s v="FIT NO. 1"/>
    <m/>
    <x v="0"/>
    <m/>
    <m/>
    <m/>
    <m/>
  </r>
  <r>
    <x v="0"/>
    <s v="T28N R112W S36 fFORT UNION"/>
    <n v="49003031"/>
    <x v="0"/>
    <x v="1"/>
    <s v="BIG PINEY-LABARGE"/>
    <m/>
    <s v="36"/>
    <s v=" 28"/>
    <s v=" 112"/>
    <n v="42.369639999999997"/>
    <n v="-110.09164"/>
    <s v="4903505622"/>
    <s v="UNIT NO. 11-36"/>
    <x v="0"/>
    <s v="FORT UNION"/>
    <m/>
    <n v="196"/>
    <n v="16"/>
    <x v="3"/>
    <n v="4050"/>
    <n v="4066"/>
    <m/>
    <m/>
    <x v="0"/>
    <d v="1964-01-22T00:00:00"/>
    <n v="8.1999998092651367"/>
    <x v="0"/>
    <n v="37"/>
    <n v="10"/>
    <n v="2262"/>
    <n v="17"/>
    <x v="0"/>
    <n v="2290"/>
    <n v="2269"/>
    <m/>
    <x v="0"/>
    <n v="-1"/>
    <n v="5735"/>
    <x v="0"/>
    <m/>
    <n v="1.8463000000000001"/>
    <n v="0.82289999999999996"/>
    <n v="98.396999999999991"/>
    <n v="0.43485999999999997"/>
    <n v="101.50106"/>
    <n v="64.600899999999996"/>
    <n v="37.188909999999993"/>
    <m/>
    <x v="0"/>
    <n v="0"/>
    <n v="101.78980999999999"/>
    <n v="-1.420378593490171E-3"/>
    <n v="6881"/>
    <n v="9.0837032339885854E-2"/>
    <n v="1.8189957819159722E-2"/>
    <n v="8.1073044951451741E-3"/>
    <n v="0.97370273768569504"/>
    <n v="0.63464997134781964"/>
    <n v="0.36535002865218036"/>
    <n v="0"/>
    <x v="0"/>
    <m/>
    <x v="0"/>
    <m/>
    <m/>
    <x v="0"/>
    <m/>
    <x v="0"/>
    <x v="0"/>
    <m/>
    <x v="0"/>
    <x v="0"/>
    <x v="0"/>
    <m/>
    <x v="0"/>
    <x v="0"/>
    <x v="0"/>
    <x v="0"/>
    <x v="0"/>
    <x v="0"/>
    <x v="0"/>
    <x v="0"/>
    <x v="0"/>
    <x v="0"/>
    <x v="0"/>
    <x v="0"/>
    <x v="0"/>
    <m/>
    <x v="0"/>
    <x v="0"/>
    <x v="0"/>
    <x v="0"/>
    <x v="0"/>
    <s v="DST NO. 1 (MIDDLE)"/>
    <m/>
    <x v="0"/>
    <m/>
    <m/>
    <m/>
    <m/>
  </r>
  <r>
    <x v="0"/>
    <s v="T28N R112W S34 fWASATCH/ALMY"/>
    <n v="49002007"/>
    <x v="0"/>
    <x v="1"/>
    <s v="BIG PINEY-LABARGE"/>
    <m/>
    <s v="34"/>
    <s v=" 28"/>
    <s v=" 112"/>
    <n v="42.36262"/>
    <n v="-110.14194999999999"/>
    <s v="4903520261"/>
    <s v="UNIT NO. 53-34"/>
    <x v="0"/>
    <s v="WASATCH/ALMY"/>
    <m/>
    <m/>
    <n v="36"/>
    <x v="0"/>
    <n v="2972"/>
    <n v="3008"/>
    <n v="3600"/>
    <m/>
    <x v="0"/>
    <d v="1971-05-14T00:00:00"/>
    <n v="8.8000001907348633"/>
    <x v="0"/>
    <n v="12"/>
    <n v="12"/>
    <n v="2421"/>
    <n v="34"/>
    <x v="0"/>
    <n v="1720"/>
    <n v="3099"/>
    <m/>
    <x v="0"/>
    <n v="60"/>
    <n v="6001"/>
    <x v="0"/>
    <m/>
    <n v="0.5988"/>
    <n v="0.98748000000000002"/>
    <n v="105.31349999999999"/>
    <n v="0.86971999999999994"/>
    <n v="107.76949999999999"/>
    <n v="48.5212"/>
    <n v="50.792609999999996"/>
    <m/>
    <x v="0"/>
    <n v="1.2492000000000001"/>
    <n v="100.56300999999999"/>
    <n v="3.4591288704772974E-2"/>
    <n v="7355"/>
    <n v="0.10137765798143157"/>
    <n v="5.5563030356455215E-3"/>
    <n v="9.1628893146947898E-3"/>
    <n v="0.98528080764965964"/>
    <n v="0.48249550207377451"/>
    <n v="0.50508243538056385"/>
    <n v="1.2422062545661671E-2"/>
    <x v="0"/>
    <m/>
    <x v="0"/>
    <m/>
    <m/>
    <x v="0"/>
    <m/>
    <x v="0"/>
    <x v="0"/>
    <m/>
    <x v="0"/>
    <x v="0"/>
    <x v="0"/>
    <m/>
    <x v="0"/>
    <x v="0"/>
    <x v="0"/>
    <x v="0"/>
    <x v="0"/>
    <x v="0"/>
    <x v="0"/>
    <x v="0"/>
    <x v="0"/>
    <x v="0"/>
    <x v="0"/>
    <x v="0"/>
    <x v="0"/>
    <m/>
    <x v="0"/>
    <x v="0"/>
    <x v="0"/>
    <x v="0"/>
    <x v="0"/>
    <s v="DST NO. 1 (DRILL PIPE)"/>
    <m/>
    <x v="0"/>
    <m/>
    <m/>
    <m/>
    <m/>
  </r>
  <r>
    <x v="0"/>
    <s v="T28N R112W S33 fFORT UNION"/>
    <n v="49018652"/>
    <x v="0"/>
    <x v="1"/>
    <m/>
    <m/>
    <s v="33"/>
    <s v=" 28"/>
    <s v=" 112"/>
    <n v="42.369729999999997"/>
    <n v="-110.15678"/>
    <s v="4903520145"/>
    <s v="LORENZ 2"/>
    <x v="0"/>
    <s v="FORT UNION"/>
    <m/>
    <m/>
    <n v="0"/>
    <x v="1"/>
    <m/>
    <m/>
    <n v="3662"/>
    <m/>
    <x v="0"/>
    <d v="1970-03-30T00:00:00"/>
    <n v="7.8000001907348633"/>
    <x v="2"/>
    <n v="24"/>
    <n v="15"/>
    <n v="2862"/>
    <n v="-3"/>
    <x v="0"/>
    <n v="2203"/>
    <n v="3927"/>
    <m/>
    <x v="0"/>
    <n v="10"/>
    <n v="7055"/>
    <x v="0"/>
    <m/>
    <n v="1.1976"/>
    <n v="1.2343500000000001"/>
    <n v="124.49699999999999"/>
    <n v="0"/>
    <n v="126.92894999999999"/>
    <n v="62.146629999999995"/>
    <n v="64.363529999999997"/>
    <m/>
    <x v="0"/>
    <n v="0.20820000000000002"/>
    <n v="126.71835999999999"/>
    <n v="8.302473225519179E-4"/>
    <n v="9035"/>
    <n v="0.12305779987569919"/>
    <n v="9.4351997712105885E-3"/>
    <n v="9.724731828318128E-3"/>
    <n v="0.98084006840047133"/>
    <n v="0.49043114194344056"/>
    <n v="0.50792584436856669"/>
    <n v="1.6430136879928058E-3"/>
    <x v="0"/>
    <m/>
    <x v="0"/>
    <m/>
    <m/>
    <x v="0"/>
    <m/>
    <x v="0"/>
    <x v="0"/>
    <m/>
    <x v="0"/>
    <x v="0"/>
    <x v="0"/>
    <m/>
    <x v="0"/>
    <x v="0"/>
    <x v="0"/>
    <x v="0"/>
    <x v="0"/>
    <x v="0"/>
    <x v="0"/>
    <x v="0"/>
    <x v="0"/>
    <x v="0"/>
    <x v="0"/>
    <x v="0"/>
    <x v="0"/>
    <m/>
    <x v="0"/>
    <x v="0"/>
    <x v="0"/>
    <x v="0"/>
    <x v="0"/>
    <s v="D.S.T. #2"/>
    <m/>
    <x v="0"/>
    <m/>
    <m/>
    <m/>
    <m/>
  </r>
  <r>
    <x v="0"/>
    <s v="T28N R112W S32 fWASATCH/ALMY"/>
    <n v="49003029"/>
    <x v="0"/>
    <x v="1"/>
    <s v="BIG PINEY-LABARGE"/>
    <m/>
    <s v="32"/>
    <s v=" 28"/>
    <s v=" 112"/>
    <n v="42.369450000000001"/>
    <n v="-110.1751"/>
    <s v="4903505623"/>
    <s v="UNIT NO. 9"/>
    <x v="0"/>
    <s v="WASATCH/ALMY"/>
    <n v="65"/>
    <m/>
    <n v="37"/>
    <x v="4"/>
    <n v="3201"/>
    <n v="3238"/>
    <m/>
    <m/>
    <x v="0"/>
    <d v="1963-07-22T00:00:00"/>
    <n v="8.1999998092651367"/>
    <x v="0"/>
    <n v="37"/>
    <n v="60"/>
    <n v="4169"/>
    <n v="25"/>
    <x v="0"/>
    <n v="2050"/>
    <n v="7967"/>
    <m/>
    <x v="0"/>
    <n v="16"/>
    <n v="10296"/>
    <x v="0"/>
    <m/>
    <n v="1.8463000000000001"/>
    <n v="4.9374000000000002"/>
    <n v="181.35149999999999"/>
    <n v="0.63949999999999996"/>
    <n v="188.7747"/>
    <n v="57.830500000000001"/>
    <n v="130.57912999999999"/>
    <m/>
    <x v="0"/>
    <n v="0.33312000000000003"/>
    <n v="188.74275"/>
    <n v="8.4631849468136684E-5"/>
    <n v="14321"/>
    <n v="0.16350489499126619"/>
    <n v="9.7804419765996197E-3"/>
    <n v="2.6154987930056307E-2"/>
    <n v="0.96406457009334401"/>
    <n v="0.30639852391681272"/>
    <n v="0.69183653411852897"/>
    <n v="1.7649419646582453E-3"/>
    <x v="0"/>
    <m/>
    <x v="0"/>
    <m/>
    <m/>
    <x v="0"/>
    <m/>
    <x v="0"/>
    <x v="0"/>
    <m/>
    <x v="0"/>
    <x v="0"/>
    <x v="0"/>
    <m/>
    <x v="0"/>
    <x v="0"/>
    <x v="0"/>
    <x v="0"/>
    <x v="0"/>
    <x v="0"/>
    <x v="0"/>
    <x v="0"/>
    <x v="0"/>
    <x v="0"/>
    <x v="0"/>
    <x v="0"/>
    <x v="0"/>
    <m/>
    <x v="0"/>
    <x v="0"/>
    <x v="0"/>
    <x v="0"/>
    <x v="0"/>
    <s v="DST NO. 2"/>
    <m/>
    <x v="0"/>
    <m/>
    <m/>
    <m/>
    <m/>
  </r>
  <r>
    <x v="0"/>
    <s v="T28N R112W S32 fWASATCH/ALMY"/>
    <n v="49007689"/>
    <x v="0"/>
    <x v="1"/>
    <s v="BIG PINEY-LABARGE"/>
    <m/>
    <s v="32"/>
    <s v=" 28"/>
    <s v=" 112"/>
    <n v="42.369450000000001"/>
    <n v="-110.1751"/>
    <s v="4903505623"/>
    <s v="UNIT NO. 9"/>
    <x v="0"/>
    <s v="WASATCH/ALMY"/>
    <m/>
    <n v="65"/>
    <n v="64"/>
    <x v="0"/>
    <n v="3072"/>
    <n v="3136"/>
    <m/>
    <m/>
    <x v="0"/>
    <d v="1963-07-22T00:00:00"/>
    <n v="8.6000003814697266"/>
    <x v="0"/>
    <n v="20"/>
    <n v="27"/>
    <n v="3227"/>
    <n v="17"/>
    <x v="0"/>
    <n v="2200"/>
    <n v="4831"/>
    <m/>
    <x v="0"/>
    <n v="-1"/>
    <n v="7969"/>
    <x v="0"/>
    <m/>
    <n v="0.998"/>
    <n v="2.2218300000000002"/>
    <n v="140.37449999999998"/>
    <n v="0.43485999999999997"/>
    <n v="144.02918999999997"/>
    <n v="62.061999999999998"/>
    <n v="79.180089999999993"/>
    <m/>
    <x v="0"/>
    <n v="0"/>
    <n v="141.24208999999999"/>
    <n v="9.7699985781953998E-3"/>
    <n v="10318"/>
    <n v="0.12845190572537868"/>
    <n v="6.9291509589132607E-3"/>
    <n v="1.5426247970984219E-2"/>
    <n v="0.97764460107010254"/>
    <n v="0.43940159763991032"/>
    <n v="0.56059840236008962"/>
    <n v="0"/>
    <x v="0"/>
    <m/>
    <x v="0"/>
    <m/>
    <m/>
    <x v="0"/>
    <m/>
    <x v="0"/>
    <x v="0"/>
    <m/>
    <x v="0"/>
    <x v="0"/>
    <x v="0"/>
    <m/>
    <x v="0"/>
    <x v="0"/>
    <x v="0"/>
    <x v="0"/>
    <x v="0"/>
    <x v="0"/>
    <x v="0"/>
    <x v="0"/>
    <x v="0"/>
    <x v="0"/>
    <x v="0"/>
    <x v="0"/>
    <x v="0"/>
    <m/>
    <x v="0"/>
    <x v="0"/>
    <x v="0"/>
    <x v="0"/>
    <x v="0"/>
    <s v="DST NO. 1"/>
    <m/>
    <x v="0"/>
    <m/>
    <m/>
    <m/>
    <m/>
  </r>
  <r>
    <x v="0"/>
    <s v="T28N R112W S31 fWASATCH/ALMY"/>
    <n v="49124239"/>
    <x v="0"/>
    <x v="1"/>
    <s v="BIG PINEY-LABARGE"/>
    <m/>
    <s v="31"/>
    <s v=" 28"/>
    <s v=" 112"/>
    <n v="42.370780000000003"/>
    <n v="-110.18978"/>
    <s v="4903520280"/>
    <s v="96-31 MDU"/>
    <x v="2"/>
    <s v="WASATCH/ALMY"/>
    <m/>
    <m/>
    <n v="25"/>
    <x v="0"/>
    <n v="2848"/>
    <n v="2873"/>
    <m/>
    <m/>
    <x v="0"/>
    <d v="1974-04-10T00:00:00"/>
    <n v="8.8000001907348633"/>
    <x v="0"/>
    <n v="22"/>
    <n v="4"/>
    <n v="2332"/>
    <n v="22"/>
    <x v="0"/>
    <n v="2850"/>
    <n v="1244"/>
    <m/>
    <x v="0"/>
    <n v="13"/>
    <n v="5928"/>
    <x v="0"/>
    <s v="CHEM LAB"/>
    <n v="1.0977999999999999"/>
    <n v="0.32916000000000001"/>
    <n v="101.44199999999999"/>
    <n v="0.56275999999999993"/>
    <n v="103.43171999999998"/>
    <n v="80.398499999999999"/>
    <n v="20.389159999999997"/>
    <m/>
    <x v="0"/>
    <n v="0.27066000000000001"/>
    <n v="101.05831999999999"/>
    <n v="1.1606433252201379E-2"/>
    <n v="6484"/>
    <n v="4.4795359329680956E-2"/>
    <n v="1.0613765293664265E-2"/>
    <n v="3.1823893095851066E-3"/>
    <n v="0.98620384539675066"/>
    <n v="0.79556537254923698"/>
    <n v="0.20175637196422816"/>
    <n v="2.678255486534904E-3"/>
    <x v="0"/>
    <m/>
    <x v="0"/>
    <m/>
    <m/>
    <x v="0"/>
    <m/>
    <x v="0"/>
    <x v="0"/>
    <m/>
    <x v="0"/>
    <x v="0"/>
    <x v="0"/>
    <m/>
    <x v="0"/>
    <x v="0"/>
    <x v="0"/>
    <x v="0"/>
    <x v="0"/>
    <x v="0"/>
    <x v="0"/>
    <x v="0"/>
    <x v="0"/>
    <x v="0"/>
    <x v="0"/>
    <x v="0"/>
    <x v="0"/>
    <m/>
    <x v="0"/>
    <x v="0"/>
    <x v="0"/>
    <x v="0"/>
    <x v="0"/>
    <s v="DST NO 1 MFE"/>
    <m/>
    <x v="0"/>
    <m/>
    <m/>
    <m/>
    <m/>
  </r>
  <r>
    <x v="0"/>
    <s v="T28N R112W S29 fWASATCH/ALMY"/>
    <n v="49003021"/>
    <x v="0"/>
    <x v="1"/>
    <s v="BIG PINEY-LABARGE"/>
    <m/>
    <s v="29"/>
    <s v=" 28"/>
    <s v=" 112"/>
    <n v="42.376750000000001"/>
    <n v="-110.17582"/>
    <s v="4903505654"/>
    <s v="UNIT NO. 17"/>
    <x v="0"/>
    <s v="WASATCH/ALMY"/>
    <m/>
    <n v="-8"/>
    <n v="18"/>
    <x v="7"/>
    <n v="3120"/>
    <n v="3138"/>
    <m/>
    <m/>
    <x v="0"/>
    <d v="1963-07-22T00:00:00"/>
    <n v="8.6000003814697266"/>
    <x v="0"/>
    <n v="14"/>
    <n v="19"/>
    <n v="2877"/>
    <n v="19"/>
    <x v="0"/>
    <n v="1880"/>
    <n v="4331"/>
    <m/>
    <x v="0"/>
    <n v="32"/>
    <n v="7085"/>
    <x v="0"/>
    <m/>
    <n v="0.6986"/>
    <n v="1.56351"/>
    <n v="125.14949999999999"/>
    <n v="0.48601999999999995"/>
    <n v="127.89762999999999"/>
    <n v="53.034799999999997"/>
    <n v="70.98509"/>
    <m/>
    <x v="0"/>
    <n v="0.66624000000000005"/>
    <n v="124.68613000000001"/>
    <n v="1.2714594160764679E-2"/>
    <n v="9169"/>
    <n v="0.1282145933308724"/>
    <n v="5.4621809645729949E-3"/>
    <n v="1.2224698768851308E-2"/>
    <n v="0.98231312026657569"/>
    <n v="0.42534642786651566"/>
    <n v="0.56931023522824864"/>
    <n v="5.3433369052355703E-3"/>
    <x v="0"/>
    <m/>
    <x v="0"/>
    <m/>
    <m/>
    <x v="0"/>
    <m/>
    <x v="0"/>
    <x v="0"/>
    <m/>
    <x v="0"/>
    <x v="0"/>
    <x v="0"/>
    <m/>
    <x v="0"/>
    <x v="0"/>
    <x v="0"/>
    <x v="0"/>
    <x v="0"/>
    <x v="0"/>
    <x v="0"/>
    <x v="0"/>
    <x v="0"/>
    <x v="0"/>
    <x v="0"/>
    <x v="0"/>
    <x v="0"/>
    <m/>
    <x v="0"/>
    <x v="0"/>
    <x v="0"/>
    <x v="0"/>
    <x v="0"/>
    <s v="DST NO. 2-B"/>
    <m/>
    <x v="0"/>
    <m/>
    <m/>
    <m/>
    <m/>
  </r>
  <r>
    <x v="0"/>
    <s v="T28N R112W S29 fWASATCH/ALMY"/>
    <n v="49003015"/>
    <x v="0"/>
    <x v="1"/>
    <s v="BIG PINEY-LABARGE"/>
    <m/>
    <s v="29"/>
    <s v=" 28"/>
    <s v=" 112"/>
    <n v="42.37312"/>
    <n v="-110.17605"/>
    <s v="4903505638"/>
    <s v="MCDU NO. 14"/>
    <x v="0"/>
    <s v="WASATCH/ALMY"/>
    <n v="112"/>
    <n v="0"/>
    <n v="10"/>
    <x v="0"/>
    <n v="3080"/>
    <n v="3090"/>
    <m/>
    <m/>
    <x v="1"/>
    <d v="1965-05-13T00:00:00"/>
    <n v="8.3000001907348633"/>
    <x v="0"/>
    <n v="9"/>
    <n v="3"/>
    <n v="576"/>
    <n v="10"/>
    <x v="0"/>
    <n v="280"/>
    <n v="939"/>
    <m/>
    <x v="0"/>
    <n v="130"/>
    <n v="1470"/>
    <x v="0"/>
    <m/>
    <n v="0.4491"/>
    <n v="0.24687000000000001"/>
    <n v="25.055999999999997"/>
    <n v="0.25579999999999997"/>
    <n v="26.007769999999997"/>
    <n v="7.8987999999999996"/>
    <n v="15.390209999999998"/>
    <m/>
    <x v="0"/>
    <n v="2.7066000000000003"/>
    <n v="25.995609999999999"/>
    <n v="2.3383095483405023E-4"/>
    <n v="1944"/>
    <n v="0.13884007029876977"/>
    <n v="1.7267916472654136E-2"/>
    <n v="9.4921633035050697E-3"/>
    <n v="0.97323992022384087"/>
    <n v="0.30385130412404249"/>
    <n v="0.59203111602305147"/>
    <n v="0.10411757985290596"/>
    <x v="0"/>
    <m/>
    <x v="0"/>
    <m/>
    <m/>
    <x v="0"/>
    <m/>
    <x v="0"/>
    <x v="0"/>
    <m/>
    <x v="0"/>
    <x v="0"/>
    <x v="0"/>
    <m/>
    <x v="0"/>
    <x v="0"/>
    <x v="0"/>
    <x v="0"/>
    <x v="0"/>
    <x v="0"/>
    <x v="0"/>
    <x v="0"/>
    <x v="0"/>
    <x v="0"/>
    <x v="0"/>
    <x v="0"/>
    <x v="0"/>
    <m/>
    <x v="0"/>
    <x v="0"/>
    <x v="0"/>
    <x v="0"/>
    <x v="0"/>
    <s v="PRODUCTION"/>
    <m/>
    <x v="0"/>
    <m/>
    <m/>
    <m/>
    <m/>
  </r>
  <r>
    <x v="0"/>
    <s v="T28N R112W S29 fWASATCH/ALMY"/>
    <n v="49003016"/>
    <x v="0"/>
    <x v="1"/>
    <s v="BIG PINEY-LABARGE"/>
    <m/>
    <s v="29"/>
    <s v=" 28"/>
    <s v=" 112"/>
    <n v="42.37312"/>
    <n v="-110.17605"/>
    <s v="4903505638"/>
    <s v="MCDU NO. 14"/>
    <x v="0"/>
    <s v="WASATCH/ALMY"/>
    <m/>
    <n v="112"/>
    <n v="4"/>
    <x v="3"/>
    <n v="2964"/>
    <n v="2968"/>
    <m/>
    <m/>
    <x v="1"/>
    <d v="1965-03-17T00:00:00"/>
    <n v="8.3999996185302734"/>
    <x v="0"/>
    <n v="4"/>
    <n v="1"/>
    <n v="465"/>
    <n v="0"/>
    <x v="0"/>
    <n v="212"/>
    <n v="647"/>
    <m/>
    <x v="0"/>
    <n v="188"/>
    <n v="1189"/>
    <x v="0"/>
    <m/>
    <n v="0.1996"/>
    <n v="8.2290000000000002E-2"/>
    <n v="20.227499999999999"/>
    <n v="0"/>
    <n v="20.50939"/>
    <n v="5.9805199999999994"/>
    <n v="10.604329999999999"/>
    <m/>
    <x v="0"/>
    <n v="3.9141600000000003"/>
    <n v="20.499009999999998"/>
    <n v="2.531188732064989E-4"/>
    <n v="1514"/>
    <n v="0.12023677395486497"/>
    <n v="9.7321275766856057E-3"/>
    <n v="4.0123085084441809E-3"/>
    <n v="0.98625556391487024"/>
    <n v="0.29174677216119216"/>
    <n v="0.51730937250140374"/>
    <n v="0.19094385533740413"/>
    <x v="0"/>
    <m/>
    <x v="0"/>
    <m/>
    <m/>
    <x v="0"/>
    <m/>
    <x v="0"/>
    <x v="0"/>
    <m/>
    <x v="0"/>
    <x v="0"/>
    <x v="0"/>
    <m/>
    <x v="0"/>
    <x v="0"/>
    <x v="0"/>
    <x v="0"/>
    <x v="0"/>
    <x v="0"/>
    <x v="0"/>
    <x v="0"/>
    <x v="0"/>
    <x v="0"/>
    <x v="0"/>
    <x v="0"/>
    <x v="0"/>
    <m/>
    <x v="0"/>
    <x v="0"/>
    <x v="0"/>
    <x v="0"/>
    <x v="0"/>
    <s v="PRODUCTION (3-11-65)"/>
    <m/>
    <x v="0"/>
    <m/>
    <m/>
    <m/>
    <m/>
  </r>
  <r>
    <x v="0"/>
    <s v="T28N R112W S29 fTERTIARY"/>
    <n v="49003025"/>
    <x v="0"/>
    <x v="1"/>
    <s v="BIG PINEY-LABARGE"/>
    <m/>
    <s v="29"/>
    <s v=" 28"/>
    <s v=" 112"/>
    <n v="42.376739999999998"/>
    <n v="-110.17142"/>
    <s v="4903505655"/>
    <s v="UNIT NO. 18"/>
    <x v="0"/>
    <s v="TERTIARY"/>
    <s v="[314]"/>
    <m/>
    <m/>
    <x v="1"/>
    <n v="3338"/>
    <m/>
    <m/>
    <m/>
    <x v="3"/>
    <d v="1963-07-30T00:00:00"/>
    <n v="8.6000003814697266"/>
    <x v="0"/>
    <n v="17"/>
    <n v="10"/>
    <n v="2120"/>
    <n v="13"/>
    <x v="0"/>
    <n v="1710"/>
    <n v="2440"/>
    <m/>
    <x v="0"/>
    <n v="120"/>
    <n v="5301"/>
    <x v="0"/>
    <m/>
    <n v="0.84830000000000005"/>
    <n v="0.82289999999999996"/>
    <n v="92.22"/>
    <n v="0.33254"/>
    <n v="94.223739999999992"/>
    <n v="48.239100000000001"/>
    <n v="39.991599999999998"/>
    <m/>
    <x v="0"/>
    <n v="2.4984000000000002"/>
    <n v="90.729100000000003"/>
    <n v="1.8894762578395608E-2"/>
    <n v="6427"/>
    <n v="9.6009549795361526E-2"/>
    <n v="9.0030389368963709E-3"/>
    <n v="8.733467807582251E-3"/>
    <n v="0.98226349325552142"/>
    <n v="0.53168277873361469"/>
    <n v="0.44078030091778708"/>
    <n v="2.7536920348598191E-2"/>
    <x v="0"/>
    <m/>
    <x v="0"/>
    <m/>
    <m/>
    <x v="0"/>
    <m/>
    <x v="0"/>
    <x v="0"/>
    <m/>
    <x v="0"/>
    <x v="0"/>
    <x v="0"/>
    <m/>
    <x v="0"/>
    <x v="0"/>
    <x v="0"/>
    <x v="0"/>
    <x v="0"/>
    <x v="0"/>
    <x v="0"/>
    <x v="0"/>
    <x v="0"/>
    <x v="0"/>
    <x v="0"/>
    <x v="0"/>
    <x v="0"/>
    <m/>
    <x v="0"/>
    <x v="0"/>
    <x v="0"/>
    <x v="0"/>
    <x v="0"/>
    <s v="SCHLUMBERGER WELL TESTER"/>
    <m/>
    <x v="0"/>
    <m/>
    <m/>
    <m/>
    <m/>
  </r>
  <r>
    <x v="0"/>
    <s v="T28N R112W S29 fTERTIARY"/>
    <n v="49003026"/>
    <x v="0"/>
    <x v="1"/>
    <s v="BIG PINEY-LABARGE"/>
    <m/>
    <s v="29"/>
    <s v=" 28"/>
    <s v=" 112"/>
    <n v="42.376739999999998"/>
    <n v="-110.17142"/>
    <s v="4903505655"/>
    <s v="UNIT NO. 18"/>
    <x v="0"/>
    <s v="TERTIARY"/>
    <m/>
    <s v="[314]"/>
    <m/>
    <x v="1"/>
    <n v="3024"/>
    <m/>
    <m/>
    <m/>
    <x v="3"/>
    <d v="1963-07-30T00:00:00"/>
    <n v="8.3000001907348633"/>
    <x v="0"/>
    <n v="14"/>
    <n v="12"/>
    <n v="1362"/>
    <n v="13"/>
    <x v="0"/>
    <n v="590"/>
    <n v="2342"/>
    <m/>
    <x v="0"/>
    <n v="260"/>
    <n v="3428"/>
    <x v="0"/>
    <m/>
    <n v="0.6986"/>
    <n v="0.98748000000000002"/>
    <n v="59.246999999999993"/>
    <n v="0.33254"/>
    <n v="61.265619999999991"/>
    <n v="16.643899999999999"/>
    <n v="38.385379999999998"/>
    <m/>
    <x v="0"/>
    <n v="5.4132000000000007"/>
    <n v="60.442480000000003"/>
    <n v="6.763231042140893E-3"/>
    <n v="4590"/>
    <n v="0.14492392117735095"/>
    <n v="1.1402806337387919E-2"/>
    <n v="1.6118012026973695E-2"/>
    <n v="0.9724791816356384"/>
    <n v="0.27536758915252979"/>
    <n v="0.63507288251574057"/>
    <n v="8.9559528331729615E-2"/>
    <x v="0"/>
    <m/>
    <x v="0"/>
    <m/>
    <m/>
    <x v="0"/>
    <m/>
    <x v="0"/>
    <x v="0"/>
    <m/>
    <x v="0"/>
    <x v="0"/>
    <x v="0"/>
    <m/>
    <x v="0"/>
    <x v="0"/>
    <x v="0"/>
    <x v="0"/>
    <x v="0"/>
    <x v="0"/>
    <x v="0"/>
    <x v="0"/>
    <x v="0"/>
    <x v="0"/>
    <x v="0"/>
    <x v="0"/>
    <x v="0"/>
    <m/>
    <x v="0"/>
    <x v="0"/>
    <x v="0"/>
    <x v="0"/>
    <x v="0"/>
    <s v="SCHLUMBERGER WELL TESTER"/>
    <m/>
    <x v="0"/>
    <m/>
    <m/>
    <m/>
    <m/>
  </r>
  <r>
    <x v="0"/>
    <s v="T28N R112W S25 fMESAVERDE"/>
    <n v="49003012"/>
    <x v="0"/>
    <x v="1"/>
    <s v="WILDCAT"/>
    <m/>
    <s v="25"/>
    <s v=" 28"/>
    <s v=" 112"/>
    <n v="42.37726"/>
    <n v="-110.10663"/>
    <s v="4903505650"/>
    <s v="NO. 1 GRACE"/>
    <x v="0"/>
    <s v="MESAVERDE"/>
    <m/>
    <m/>
    <n v="57"/>
    <x v="3"/>
    <n v="3973"/>
    <n v="4030"/>
    <n v="4215"/>
    <m/>
    <x v="0"/>
    <d v="1964-12-16T00:00:00"/>
    <n v="8.3000001907348633"/>
    <x v="0"/>
    <n v="33"/>
    <n v="8"/>
    <n v="2319"/>
    <n v="42"/>
    <x v="0"/>
    <n v="2050"/>
    <n v="2623"/>
    <m/>
    <x v="0"/>
    <n v="108"/>
    <n v="5888"/>
    <x v="0"/>
    <m/>
    <n v="1.6467000000000001"/>
    <n v="0.65832000000000002"/>
    <n v="100.87649999999999"/>
    <n v="1.07436"/>
    <n v="104.25587999999999"/>
    <n v="57.830500000000001"/>
    <n v="42.990969999999997"/>
    <m/>
    <x v="0"/>
    <n v="2.2485600000000003"/>
    <n v="103.07003"/>
    <n v="5.7197385507676678E-3"/>
    <n v="7180"/>
    <n v="9.8867462503826137E-2"/>
    <n v="1.5794792581483176E-2"/>
    <n v="6.314463989944741E-3"/>
    <n v="0.97789074342857207"/>
    <n v="0.56107968533627084"/>
    <n v="0.41710446770996373"/>
    <n v="2.181584695376532E-2"/>
    <x v="0"/>
    <m/>
    <x v="0"/>
    <m/>
    <m/>
    <x v="0"/>
    <m/>
    <x v="0"/>
    <x v="0"/>
    <m/>
    <x v="0"/>
    <x v="0"/>
    <x v="0"/>
    <m/>
    <x v="0"/>
    <x v="0"/>
    <x v="0"/>
    <x v="0"/>
    <x v="0"/>
    <x v="0"/>
    <x v="0"/>
    <x v="0"/>
    <x v="0"/>
    <x v="0"/>
    <x v="0"/>
    <x v="0"/>
    <x v="0"/>
    <m/>
    <x v="0"/>
    <x v="0"/>
    <x v="0"/>
    <x v="0"/>
    <x v="0"/>
    <s v="DST NO. 1 (BOTTOM)"/>
    <m/>
    <x v="0"/>
    <m/>
    <m/>
    <m/>
    <m/>
  </r>
  <r>
    <x v="0"/>
    <s v="T28N R112W S19 fWASATCH"/>
    <n v="49002617"/>
    <x v="0"/>
    <x v="1"/>
    <m/>
    <m/>
    <s v="19"/>
    <s v=" 28"/>
    <s v=" 112"/>
    <n v="42.391390000000001"/>
    <n v="-110.19946"/>
    <s v="4903505713"/>
    <s v="MCDU NO. 1"/>
    <x v="0"/>
    <s v="WASATCH"/>
    <m/>
    <m/>
    <n v="8"/>
    <x v="0"/>
    <n v="3106"/>
    <n v="3114"/>
    <m/>
    <m/>
    <x v="1"/>
    <m/>
    <n v="8.3999996185302734"/>
    <x v="2"/>
    <n v="17"/>
    <n v="7"/>
    <n v="2471"/>
    <n v="-3"/>
    <x v="0"/>
    <n v="2766"/>
    <n v="1732"/>
    <m/>
    <x v="0"/>
    <n v="5"/>
    <n v="6191"/>
    <x v="0"/>
    <m/>
    <n v="0.84830000000000005"/>
    <n v="0.57603000000000004"/>
    <n v="107.48849999999999"/>
    <n v="0"/>
    <n v="108.91282999999999"/>
    <n v="78.028859999999995"/>
    <n v="28.387479999999996"/>
    <m/>
    <x v="0"/>
    <n v="0.10410000000000001"/>
    <n v="106.52043999999999"/>
    <n v="1.1105016416452259E-2"/>
    <n v="6992"/>
    <n v="6.0760069786846699E-2"/>
    <n v="7.7887977017950978E-3"/>
    <n v="5.2889085702758814E-3"/>
    <n v="0.98692229372792906"/>
    <n v="0.73252476238363262"/>
    <n v="0.26649796039145163"/>
    <n v="9.7727722491570642E-4"/>
    <x v="0"/>
    <m/>
    <x v="0"/>
    <m/>
    <m/>
    <x v="0"/>
    <m/>
    <x v="0"/>
    <x v="0"/>
    <m/>
    <x v="0"/>
    <x v="0"/>
    <x v="0"/>
    <m/>
    <x v="0"/>
    <x v="0"/>
    <x v="0"/>
    <x v="0"/>
    <x v="0"/>
    <x v="0"/>
    <x v="0"/>
    <x v="0"/>
    <x v="0"/>
    <x v="0"/>
    <x v="0"/>
    <x v="0"/>
    <x v="0"/>
    <m/>
    <x v="0"/>
    <x v="0"/>
    <x v="0"/>
    <x v="0"/>
    <x v="0"/>
    <s v="PRODUCTION"/>
    <m/>
    <x v="0"/>
    <m/>
    <m/>
    <m/>
    <m/>
  </r>
  <r>
    <x v="0"/>
    <s v="T28N R112W S17 fMESAVERDE"/>
    <n v="49002616"/>
    <x v="0"/>
    <x v="1"/>
    <s v="BIG PINEY-LABARGE"/>
    <m/>
    <s v="17"/>
    <s v=" 28"/>
    <s v=" 112"/>
    <n v="42.404429999999998"/>
    <n v="-110.1699"/>
    <s v="4903505756"/>
    <s v="UNIT NO. 3"/>
    <x v="0"/>
    <s v="MESAVERDE"/>
    <m/>
    <m/>
    <n v="95"/>
    <x v="0"/>
    <n v="3602"/>
    <n v="3697"/>
    <m/>
    <m/>
    <x v="0"/>
    <m/>
    <n v="8.8999996185302734"/>
    <x v="2"/>
    <n v="17"/>
    <n v="8"/>
    <n v="1568"/>
    <n v="-3"/>
    <x v="0"/>
    <n v="1094"/>
    <n v="1598"/>
    <m/>
    <x v="0"/>
    <n v="262"/>
    <n v="3952"/>
    <x v="0"/>
    <m/>
    <n v="0.84830000000000005"/>
    <n v="0.65832000000000002"/>
    <n v="68.207999999999998"/>
    <n v="0"/>
    <n v="69.714619999999996"/>
    <n v="30.861739999999998"/>
    <n v="26.191219999999998"/>
    <m/>
    <x v="0"/>
    <n v="5.4548400000000008"/>
    <n v="62.507800000000003"/>
    <n v="5.4505279815631823E-2"/>
    <n v="4541"/>
    <n v="6.9351230425055935E-2"/>
    <n v="1.2168179357500624E-2"/>
    <n v="9.4430694738062131E-3"/>
    <n v="0.97838875116869317"/>
    <n v="0.49372622296737362"/>
    <n v="0.4190072278979583"/>
    <n v="8.7266549134667998E-2"/>
    <x v="0"/>
    <m/>
    <x v="0"/>
    <m/>
    <m/>
    <x v="0"/>
    <m/>
    <x v="0"/>
    <x v="0"/>
    <m/>
    <x v="0"/>
    <x v="0"/>
    <x v="0"/>
    <m/>
    <x v="0"/>
    <x v="0"/>
    <x v="0"/>
    <x v="0"/>
    <x v="0"/>
    <x v="0"/>
    <x v="0"/>
    <x v="0"/>
    <x v="0"/>
    <x v="0"/>
    <x v="0"/>
    <x v="0"/>
    <x v="0"/>
    <m/>
    <x v="0"/>
    <x v="0"/>
    <x v="0"/>
    <x v="0"/>
    <x v="0"/>
    <s v="DST NO. 2"/>
    <m/>
    <x v="0"/>
    <m/>
    <m/>
    <m/>
    <m/>
  </r>
  <r>
    <x v="0"/>
    <s v="T28N R112W S05 fWASATCH/ALMY"/>
    <n v="49002010"/>
    <x v="0"/>
    <x v="1"/>
    <s v="BIG PINEY-LABARGE"/>
    <m/>
    <s v="5"/>
    <s v=" 28"/>
    <s v=" 112"/>
    <n v="42.43685"/>
    <n v="-110.16834"/>
    <s v="4903505849"/>
    <s v="58-5 UNIT"/>
    <x v="0"/>
    <s v="WASATCH/ALMY"/>
    <m/>
    <m/>
    <n v="2"/>
    <x v="0"/>
    <n v="3392"/>
    <n v="3394"/>
    <m/>
    <m/>
    <x v="1"/>
    <d v="1965-04-13T00:00:00"/>
    <n v="8.3999996185302734"/>
    <x v="0"/>
    <n v="24"/>
    <n v="11"/>
    <n v="2093"/>
    <n v="15"/>
    <x v="0"/>
    <n v="2660"/>
    <n v="1074"/>
    <m/>
    <x v="0"/>
    <n v="-1"/>
    <n v="5370"/>
    <x v="0"/>
    <m/>
    <n v="1.1976"/>
    <n v="0.90519000000000005"/>
    <n v="91.04549999999999"/>
    <n v="0.38369999999999999"/>
    <n v="93.531989999999993"/>
    <n v="75.038600000000002"/>
    <n v="17.60286"/>
    <m/>
    <x v="0"/>
    <n v="0"/>
    <n v="92.641459999999995"/>
    <n v="4.783335110350043E-3"/>
    <n v="5873"/>
    <n v="4.4738948679178159E-2"/>
    <n v="1.2804175341506152E-2"/>
    <n v="9.6778652950717733E-3"/>
    <n v="0.97751795936342212"/>
    <n v="0.809989393517762"/>
    <n v="0.19001060648223808"/>
    <n v="0"/>
    <x v="0"/>
    <m/>
    <x v="0"/>
    <m/>
    <m/>
    <x v="0"/>
    <m/>
    <x v="0"/>
    <x v="0"/>
    <m/>
    <x v="0"/>
    <x v="0"/>
    <x v="0"/>
    <m/>
    <x v="0"/>
    <x v="0"/>
    <x v="0"/>
    <x v="0"/>
    <x v="0"/>
    <x v="0"/>
    <x v="0"/>
    <x v="0"/>
    <x v="0"/>
    <x v="0"/>
    <x v="0"/>
    <x v="0"/>
    <x v="0"/>
    <m/>
    <x v="0"/>
    <x v="0"/>
    <x v="0"/>
    <x v="0"/>
    <x v="0"/>
    <s v="PRODUCTION"/>
    <m/>
    <x v="0"/>
    <m/>
    <m/>
    <m/>
    <m/>
  </r>
  <r>
    <x v="0"/>
    <s v="T28N R112W S05 fWASATCH/ALMY"/>
    <n v="49002011"/>
    <x v="0"/>
    <x v="1"/>
    <s v="BIG PINEY-LABARGE"/>
    <m/>
    <s v="5"/>
    <s v=" 28"/>
    <s v=" 112"/>
    <n v="42.445230000000002"/>
    <n v="-110.16925999999999"/>
    <s v="4903505885"/>
    <s v="UNIT NO. 56-15"/>
    <x v="0"/>
    <s v="WASATCH/ALMY"/>
    <m/>
    <m/>
    <n v="362"/>
    <x v="0"/>
    <n v="3146"/>
    <n v="3508"/>
    <m/>
    <m/>
    <x v="1"/>
    <d v="1966-02-17T00:00:00"/>
    <n v="8.6999998092651367"/>
    <x v="0"/>
    <n v="180"/>
    <n v="14"/>
    <n v="1685"/>
    <n v="10"/>
    <x v="0"/>
    <n v="2400"/>
    <n v="793"/>
    <m/>
    <x v="0"/>
    <n v="10"/>
    <n v="4774"/>
    <x v="0"/>
    <m/>
    <n v="8.9819999999999993"/>
    <n v="1.1520600000000001"/>
    <n v="73.297499999999999"/>
    <n v="0.25579999999999997"/>
    <n v="83.687359999999998"/>
    <n v="67.703999999999994"/>
    <n v="12.997269999999999"/>
    <m/>
    <x v="0"/>
    <n v="0.20820000000000002"/>
    <n v="80.909469999999999"/>
    <n v="1.6876934993219489E-2"/>
    <n v="5089"/>
    <n v="3.1937544357700499E-2"/>
    <n v="0.10732803615743165"/>
    <n v="1.3766236621635574E-2"/>
    <n v="0.87890572722093274"/>
    <n v="0.83678709055936218"/>
    <n v="0.16063966307034266"/>
    <n v="2.5732463702950966E-3"/>
    <x v="0"/>
    <m/>
    <x v="0"/>
    <m/>
    <m/>
    <x v="0"/>
    <m/>
    <x v="0"/>
    <x v="0"/>
    <m/>
    <x v="0"/>
    <x v="0"/>
    <x v="0"/>
    <m/>
    <x v="0"/>
    <x v="0"/>
    <x v="0"/>
    <x v="0"/>
    <x v="0"/>
    <x v="0"/>
    <x v="0"/>
    <x v="0"/>
    <x v="0"/>
    <x v="0"/>
    <x v="0"/>
    <x v="0"/>
    <x v="0"/>
    <m/>
    <x v="0"/>
    <x v="0"/>
    <x v="0"/>
    <x v="0"/>
    <x v="0"/>
    <s v="PRODUCED WATER (1-5-66)"/>
    <m/>
    <x v="0"/>
    <m/>
    <m/>
    <m/>
    <m/>
  </r>
  <r>
    <x v="0"/>
    <s v="T28N R112W S05 fTERTIARY"/>
    <n v="49007705"/>
    <x v="0"/>
    <x v="1"/>
    <s v="BIG PINEY-LABARGE"/>
    <m/>
    <s v="5"/>
    <s v=" 28"/>
    <s v=" 112"/>
    <n v="42.431890000000003"/>
    <n v="-110.17018"/>
    <s v="4903520023"/>
    <s v="MCDONALD DRAW UNIT NO. 88-5"/>
    <x v="0"/>
    <s v="TERTIARY"/>
    <m/>
    <m/>
    <n v="20"/>
    <x v="0"/>
    <n v="3410"/>
    <n v="3430"/>
    <m/>
    <m/>
    <x v="1"/>
    <d v="1967-12-11T00:00:00"/>
    <n v="8"/>
    <x v="0"/>
    <n v="18"/>
    <n v="6"/>
    <n v="1754"/>
    <n v="9"/>
    <x v="0"/>
    <n v="2320"/>
    <n v="634"/>
    <m/>
    <x v="0"/>
    <n v="100"/>
    <n v="4519"/>
    <x v="0"/>
    <m/>
    <n v="0.8982"/>
    <n v="0.49374000000000001"/>
    <n v="76.298999999999992"/>
    <n v="0.23021999999999998"/>
    <n v="77.92116"/>
    <n v="65.447199999999995"/>
    <n v="10.391259999999999"/>
    <m/>
    <x v="0"/>
    <n v="2.0820000000000003"/>
    <n v="77.920459999999991"/>
    <n v="4.4917397548166326E-6"/>
    <n v="4838"/>
    <n v="3.4092123543870902E-2"/>
    <n v="1.1527035788481589E-2"/>
    <n v="6.3364046428466929E-3"/>
    <n v="0.98213655956867163"/>
    <n v="0.83992317293814744"/>
    <n v="0.13335727227482999"/>
    <n v="2.6719554787022568E-2"/>
    <x v="0"/>
    <m/>
    <x v="0"/>
    <m/>
    <m/>
    <x v="0"/>
    <m/>
    <x v="0"/>
    <x v="0"/>
    <m/>
    <x v="0"/>
    <x v="0"/>
    <x v="0"/>
    <m/>
    <x v="0"/>
    <x v="0"/>
    <x v="0"/>
    <x v="0"/>
    <x v="0"/>
    <x v="0"/>
    <x v="0"/>
    <x v="0"/>
    <x v="0"/>
    <x v="0"/>
    <x v="0"/>
    <x v="0"/>
    <x v="0"/>
    <m/>
    <x v="0"/>
    <x v="0"/>
    <x v="0"/>
    <x v="0"/>
    <x v="0"/>
    <s v="PRODUCTION"/>
    <m/>
    <x v="0"/>
    <m/>
    <m/>
    <m/>
    <m/>
  </r>
  <r>
    <x v="0"/>
    <s v="T28N R111W S27 fMESAVERDE"/>
    <n v="49001672"/>
    <x v="0"/>
    <x v="1"/>
    <s v="WILDCAT"/>
    <m/>
    <s v="27"/>
    <s v=" 28"/>
    <s v=" 111"/>
    <n v="42.382919999999999"/>
    <n v="-110.01584"/>
    <s v="4903520114"/>
    <s v="STAUFFER-FEDERAL 41-27"/>
    <x v="0"/>
    <s v="MESAVERDE"/>
    <m/>
    <m/>
    <n v="70"/>
    <x v="0"/>
    <n v="5883"/>
    <n v="5953"/>
    <n v="6020"/>
    <m/>
    <x v="0"/>
    <d v="1969-09-08T00:00:00"/>
    <n v="8.3000001907348633"/>
    <x v="0"/>
    <n v="17"/>
    <n v="10"/>
    <n v="2027"/>
    <n v="46"/>
    <x v="0"/>
    <n v="2000"/>
    <n v="2013"/>
    <m/>
    <x v="0"/>
    <n v="20"/>
    <n v="5147"/>
    <x v="0"/>
    <m/>
    <n v="0.84830000000000005"/>
    <n v="0.82289999999999996"/>
    <n v="88.174499999999995"/>
    <n v="1.1766799999999999"/>
    <n v="91.022379999999998"/>
    <n v="56.42"/>
    <n v="32.993069999999996"/>
    <m/>
    <x v="0"/>
    <n v="0.41640000000000005"/>
    <n v="89.829469999999986"/>
    <n v="6.5960619147662136E-3"/>
    <n v="6130"/>
    <n v="8.7168573202092758E-2"/>
    <n v="9.3196859937083616E-3"/>
    <n v="9.0406337430420959E-3"/>
    <n v="0.98163968026324955"/>
    <n v="0.62807895894298393"/>
    <n v="0.36728559124305199"/>
    <n v="4.6354498139641711E-3"/>
    <x v="0"/>
    <m/>
    <x v="0"/>
    <m/>
    <m/>
    <x v="0"/>
    <m/>
    <x v="0"/>
    <x v="0"/>
    <m/>
    <x v="0"/>
    <x v="0"/>
    <x v="0"/>
    <m/>
    <x v="0"/>
    <x v="0"/>
    <x v="0"/>
    <x v="0"/>
    <x v="0"/>
    <x v="0"/>
    <x v="0"/>
    <x v="0"/>
    <x v="0"/>
    <x v="0"/>
    <x v="0"/>
    <x v="0"/>
    <x v="0"/>
    <m/>
    <x v="0"/>
    <x v="0"/>
    <x v="0"/>
    <x v="0"/>
    <x v="0"/>
    <s v="DST NO. 4 (MFE)"/>
    <m/>
    <x v="0"/>
    <m/>
    <m/>
    <m/>
    <m/>
  </r>
  <r>
    <x v="1"/>
    <s v="T28N R109W S14 fLANCE"/>
    <n v="5196"/>
    <x v="0"/>
    <x v="1"/>
    <s v="JONAH"/>
    <s v="NW NE"/>
    <n v="14"/>
    <n v="28"/>
    <n v="109"/>
    <n v="42.408728000000004"/>
    <n v="-109.767647"/>
    <s v="4903524068"/>
    <s v="18-14 CORONA"/>
    <x v="0"/>
    <s v="LANCE"/>
    <m/>
    <m/>
    <n v="2731"/>
    <x v="0"/>
    <n v="7429"/>
    <n v="10160"/>
    <n v="10278"/>
    <n v="10220"/>
    <x v="2"/>
    <d v="1899-12-31T00:00:00"/>
    <n v="6.71"/>
    <x v="1"/>
    <n v="9810"/>
    <n v="14"/>
    <n v="990"/>
    <n v="0"/>
    <x v="1"/>
    <n v="19300"/>
    <n v="0"/>
    <n v="0"/>
    <x v="1"/>
    <n v="82"/>
    <n v="36100"/>
    <x v="0"/>
    <s v="BP AMERICA PRODUCTION COMPANY"/>
    <n v="489.51900000000001"/>
    <n v="1.1520600000000001"/>
    <n v="43.064999999999998"/>
    <n v="0"/>
    <n v="533.73605999999995"/>
    <n v="544.45299999999997"/>
    <n v="0"/>
    <n v="0"/>
    <x v="1"/>
    <n v="1.7072400000000001"/>
    <n v="546.16023999999993"/>
    <n v="-1.1504975061031304E-2"/>
    <n v="30196"/>
    <n v="-8.9055146615180408E-2"/>
    <n v="0.91715556936512788"/>
    <n v="2.1584826028055895E-3"/>
    <n v="8.0685948032066634E-2"/>
    <n v="0.99687410420062805"/>
    <n v="0"/>
    <n v="3.1258957993719944E-3"/>
    <x v="1"/>
    <n v="8"/>
    <x v="1"/>
    <n v="0"/>
    <n v="0"/>
    <x v="1"/>
    <n v="62400"/>
    <x v="1"/>
    <x v="1"/>
    <n v="0"/>
    <x v="1"/>
    <x v="1"/>
    <x v="1"/>
    <n v="2"/>
    <x v="1"/>
    <x v="1"/>
    <x v="1"/>
    <x v="1"/>
    <x v="0"/>
    <x v="0"/>
    <x v="0"/>
    <x v="0"/>
    <x v="0"/>
    <x v="0"/>
    <x v="0"/>
    <x v="0"/>
    <x v="0"/>
    <m/>
    <x v="0"/>
    <x v="0"/>
    <x v="0"/>
    <x v="0"/>
    <x v="0"/>
    <s v="FIELD WATER"/>
    <n v="19000101"/>
    <x v="0"/>
    <s v="WYOMING ANALYTICAL LABS ROCK SPRINGS ID No J06009 - D5064 - RS-8477"/>
    <m/>
    <s v="7429-10160"/>
    <d v="2006-08-01T00:00:00"/>
  </r>
  <r>
    <x v="1"/>
    <s v="T28N R109W S14 fLANCE"/>
    <n v="5199"/>
    <x v="0"/>
    <x v="1"/>
    <s v="JONAH"/>
    <s v="SE NE"/>
    <n v="14"/>
    <n v="28"/>
    <n v="109"/>
    <n v="42.405735999999997"/>
    <n v="-109.765203"/>
    <s v="4903523802"/>
    <s v="33-14 CORONA"/>
    <x v="0"/>
    <s v="LANCE"/>
    <m/>
    <m/>
    <n v="2716"/>
    <x v="0"/>
    <n v="7428"/>
    <n v="10144"/>
    <n v="10198"/>
    <n v="10164"/>
    <x v="2"/>
    <m/>
    <n v="6.6"/>
    <x v="1"/>
    <n v="160"/>
    <n v="8"/>
    <n v="880"/>
    <n v="30"/>
    <x v="1"/>
    <n v="1120"/>
    <n v="1190"/>
    <n v="0"/>
    <x v="1"/>
    <n v="44"/>
    <n v="3130"/>
    <x v="0"/>
    <s v="BP AMERICA PRODUCTION COMPANY"/>
    <n v="7.984"/>
    <n v="0.65832000000000002"/>
    <n v="38.28"/>
    <n v="0.76739999999999997"/>
    <n v="47.689719999999994"/>
    <n v="31.595199999999998"/>
    <n v="19.504099999999998"/>
    <n v="0"/>
    <x v="1"/>
    <n v="0.91608000000000012"/>
    <n v="52.01538"/>
    <n v="-4.3384541011442811E-2"/>
    <n v="3432"/>
    <n v="4.6022554099359951E-2"/>
    <n v="0.16741553525581615"/>
    <n v="1.3804232861924962E-2"/>
    <n v="0.8187802318822589"/>
    <n v="0.6074203437521748"/>
    <n v="0.37496794217402618"/>
    <n v="1.7611714073798943E-2"/>
    <x v="1"/>
    <n v="19"/>
    <x v="1"/>
    <n v="0"/>
    <n v="0"/>
    <x v="1"/>
    <n v="5420"/>
    <x v="1"/>
    <x v="1"/>
    <n v="0"/>
    <x v="1"/>
    <x v="1"/>
    <x v="1"/>
    <n v="2"/>
    <x v="1"/>
    <x v="1"/>
    <x v="1"/>
    <x v="1"/>
    <x v="0"/>
    <x v="0"/>
    <x v="0"/>
    <x v="0"/>
    <x v="0"/>
    <x v="0"/>
    <x v="0"/>
    <x v="0"/>
    <x v="0"/>
    <m/>
    <x v="0"/>
    <x v="0"/>
    <x v="0"/>
    <x v="0"/>
    <x v="0"/>
    <s v="FIELD WATER"/>
    <m/>
    <x v="0"/>
    <s v="WYOMING ANALYTICAL LABS ROCK SPRINGS ID No J06007 - D5062 - RS-8477"/>
    <m/>
    <s v="7428-10144"/>
    <d v="2006-08-01T00:00:00"/>
  </r>
  <r>
    <x v="1"/>
    <s v="T28N R109W S14 fLANCE"/>
    <n v="3141"/>
    <x v="0"/>
    <x v="1"/>
    <s v="JONAH"/>
    <s v="NE NE"/>
    <n v="14"/>
    <n v="28"/>
    <n v="109"/>
    <n v="42.40916"/>
    <n v="-109.765"/>
    <s v="4903521751"/>
    <s v="CORONA 1-14"/>
    <x v="0"/>
    <s v="LANCE"/>
    <m/>
    <m/>
    <s v=""/>
    <x v="0"/>
    <m/>
    <m/>
    <n v="10162"/>
    <n v="10075"/>
    <x v="2"/>
    <d v="2000-12-13T00:00:00"/>
    <n v="7.06"/>
    <x v="1"/>
    <n v="4600"/>
    <n v="0.56000000000000005"/>
    <n v="439"/>
    <n v="23.1"/>
    <x v="1"/>
    <n v="8200"/>
    <n v="191"/>
    <m/>
    <x v="0"/>
    <n v="16"/>
    <n v="13400"/>
    <x v="0"/>
    <s v="BP AMOCO PRODUCTION COMPANY"/>
    <n v="229.54"/>
    <n v="4.6082400000000003E-2"/>
    <n v="19.096499999999999"/>
    <n v="0.59089800000000003"/>
    <n v="249.27348039999998"/>
    <n v="231.322"/>
    <n v="3.1304899999999996"/>
    <n v="0"/>
    <x v="1"/>
    <n v="0.33312000000000003"/>
    <n v="234.78561000000002"/>
    <n v="2.9929962451542801E-2"/>
    <n v="13469.66"/>
    <n v="2.5925151267265703E-3"/>
    <n v="0.92083602167252454"/>
    <n v="1.8486683752340309E-4"/>
    <n v="7.8979111489952139E-2"/>
    <n v="0.98524777561963861"/>
    <n v="1.333339807324648E-2"/>
    <n v="1.4188263071148186E-3"/>
    <x v="0"/>
    <m/>
    <x v="0"/>
    <m/>
    <m/>
    <x v="0"/>
    <n v="15100"/>
    <x v="0"/>
    <x v="0"/>
    <m/>
    <x v="0"/>
    <x v="0"/>
    <x v="0"/>
    <m/>
    <x v="0"/>
    <x v="0"/>
    <x v="0"/>
    <x v="0"/>
    <x v="0"/>
    <x v="0"/>
    <x v="0"/>
    <x v="0"/>
    <x v="0"/>
    <x v="0"/>
    <x v="0"/>
    <x v="0"/>
    <x v="0"/>
    <m/>
    <x v="0"/>
    <x v="0"/>
    <x v="0"/>
    <x v="0"/>
    <x v="0"/>
    <m/>
    <n v="20001213"/>
    <x v="0"/>
    <s v="WYOMING ANALYTICAL LABS ROCK SPRINGS REQUEST No RS-3796 - LAB No A 704"/>
    <m/>
    <m/>
    <d v="2000-12-27T00:00:00"/>
  </r>
  <r>
    <x v="1"/>
    <s v="T28N R109W S13 fLANCE"/>
    <n v="4394"/>
    <x v="0"/>
    <x v="1"/>
    <s v="JONAH"/>
    <s v="SE NE"/>
    <n v="13"/>
    <n v="28"/>
    <n v="109"/>
    <n v="42.406939999999999"/>
    <n v="-109.74722199999999"/>
    <s v="4903522514"/>
    <s v="YELLOWPOINT 8-13"/>
    <x v="0"/>
    <s v="LANCE"/>
    <m/>
    <m/>
    <m/>
    <x v="0"/>
    <s v="8420"/>
    <m/>
    <n v="10300"/>
    <n v="10213"/>
    <x v="2"/>
    <d v="2003-04-27T00:00:00"/>
    <n v="8.0500000000000007"/>
    <x v="1"/>
    <n v="6.5"/>
    <n v="1.06"/>
    <n v="793"/>
    <n v="7.8"/>
    <x v="1"/>
    <n v="350"/>
    <n v="1174"/>
    <m/>
    <x v="0"/>
    <n v="18"/>
    <n v="2462"/>
    <x v="11"/>
    <s v="ENCANA"/>
    <n v="0.32435000000000003"/>
    <n v="8.722740000000001E-2"/>
    <n v="34.4955"/>
    <n v="0.19952399999999998"/>
    <n v="35.106601399999995"/>
    <n v="9.8734999999999999"/>
    <n v="19.241859999999999"/>
    <n v="0"/>
    <x v="1"/>
    <n v="0.37476000000000004"/>
    <n v="29.490119999999997"/>
    <n v="8.6946849286998001E-2"/>
    <n v="2350.36"/>
    <n v="-2.3198596946196946E-2"/>
    <n v="9.2390031237828702E-3"/>
    <n v="2.4846438140263848E-3"/>
    <n v="0.98827635306219075"/>
    <n v="0.33480704724158467"/>
    <n v="0.65248496784685861"/>
    <n v="1.2707984911556822E-2"/>
    <x v="0"/>
    <m/>
    <x v="0"/>
    <m/>
    <m/>
    <x v="0"/>
    <n v="3250"/>
    <x v="2"/>
    <x v="0"/>
    <m/>
    <x v="0"/>
    <x v="0"/>
    <x v="0"/>
    <m/>
    <x v="0"/>
    <x v="0"/>
    <x v="0"/>
    <x v="0"/>
    <x v="0"/>
    <x v="0"/>
    <x v="0"/>
    <x v="0"/>
    <x v="0"/>
    <x v="0"/>
    <x v="0"/>
    <x v="0"/>
    <x v="0"/>
    <m/>
    <x v="0"/>
    <x v="0"/>
    <x v="0"/>
    <x v="0"/>
    <x v="0"/>
    <m/>
    <n v="2003427"/>
    <x v="0"/>
    <s v="WYOMING ANALYTICAL LABS ROCK SPRINGS ID No RS-5754"/>
    <m/>
    <m/>
    <d v="2003-04-30T00:00:00"/>
  </r>
  <r>
    <x v="1"/>
    <s v="T28N R109W S12 fLANCE"/>
    <n v="4397"/>
    <x v="0"/>
    <x v="1"/>
    <s v="JONAH"/>
    <s v="NE SE"/>
    <n v="12"/>
    <n v="28"/>
    <n v="109"/>
    <n v="42.415550000000003"/>
    <n v="-109.74554999999999"/>
    <s v="4903521692"/>
    <s v="YELLOW POINT 9-12"/>
    <x v="0"/>
    <s v="LANCE"/>
    <m/>
    <m/>
    <m/>
    <x v="0"/>
    <s v="8350"/>
    <m/>
    <n v="10417"/>
    <n v="10380"/>
    <x v="2"/>
    <d v="2003-04-27T00:00:00"/>
    <n v="6.38"/>
    <x v="1"/>
    <n v="37"/>
    <n v="6.25"/>
    <n v="884"/>
    <n v="15.9"/>
    <x v="1"/>
    <n v="1500"/>
    <n v="214"/>
    <m/>
    <x v="0"/>
    <n v="15"/>
    <n v="2848"/>
    <x v="12"/>
    <s v="ENCANA"/>
    <n v="1.8463000000000001"/>
    <n v="0.51431250000000006"/>
    <n v="38.454000000000001"/>
    <n v="0.40672199999999997"/>
    <n v="41.221334500000005"/>
    <n v="42.314999999999998"/>
    <n v="3.5074599999999996"/>
    <n v="0"/>
    <x v="1"/>
    <n v="0.31230000000000002"/>
    <n v="46.13476"/>
    <n v="-5.6245938284248669E-2"/>
    <n v="2672.15"/>
    <n v="-3.1856018405296942E-2"/>
    <n v="4.4789913339656671E-2"/>
    <n v="1.2476852247469087E-2"/>
    <n v="0.94273323441287415"/>
    <n v="0.91720429454927255"/>
    <n v="7.6026406119810735E-2"/>
    <n v="6.769299330916646E-3"/>
    <x v="0"/>
    <n v="56"/>
    <x v="0"/>
    <m/>
    <m/>
    <x v="0"/>
    <n v="4850"/>
    <x v="2"/>
    <x v="0"/>
    <m/>
    <x v="0"/>
    <x v="0"/>
    <x v="0"/>
    <m/>
    <x v="0"/>
    <x v="0"/>
    <x v="0"/>
    <x v="0"/>
    <x v="0"/>
    <x v="0"/>
    <x v="0"/>
    <x v="0"/>
    <x v="0"/>
    <x v="0"/>
    <x v="0"/>
    <x v="0"/>
    <x v="0"/>
    <m/>
    <x v="0"/>
    <x v="0"/>
    <x v="0"/>
    <x v="0"/>
    <x v="0"/>
    <m/>
    <n v="2003427"/>
    <x v="0"/>
    <s v="WYOMING ANALYTICAL LABS ID No RS-5754 - C6959-C6984"/>
    <m/>
    <m/>
    <d v="2003-05-09T00:00:00"/>
  </r>
  <r>
    <x v="1"/>
    <s v="T28N R109W S11 fMESAVERDE"/>
    <n v="4154"/>
    <x v="0"/>
    <x v="1"/>
    <s v="JONAH"/>
    <s v="NW NE"/>
    <n v="11"/>
    <n v="28"/>
    <n v="109"/>
    <n v="42.422139999999999"/>
    <n v="-109.768036"/>
    <s v="4903522356"/>
    <s v="CORONA 2-11"/>
    <x v="0"/>
    <s v="MESAVERDE"/>
    <m/>
    <m/>
    <s v=""/>
    <x v="0"/>
    <m/>
    <m/>
    <n v="10418"/>
    <m/>
    <x v="2"/>
    <d v="2003-12-14T00:00:00"/>
    <n v="7.13"/>
    <x v="1"/>
    <n v="5464"/>
    <n v="19"/>
    <n v="621"/>
    <n v="260"/>
    <x v="1"/>
    <n v="11646"/>
    <n v="661"/>
    <m/>
    <x v="0"/>
    <n v="4"/>
    <n v="17544"/>
    <x v="0"/>
    <s v="BP"/>
    <n v="272.65359999999998"/>
    <n v="1.56351"/>
    <n v="27.013499999999997"/>
    <n v="6.6507999999999994"/>
    <n v="307.88141000000002"/>
    <n v="328.53366"/>
    <n v="10.833789999999999"/>
    <n v="0"/>
    <x v="1"/>
    <n v="8.3280000000000007E-2"/>
    <n v="339.45073000000002"/>
    <n v="-4.8768349428780111E-2"/>
    <n v="18675"/>
    <n v="3.1226704216019217E-2"/>
    <n v="0.8855799380677124"/>
    <n v="5.0782864740030907E-3"/>
    <n v="0.1093417754582844"/>
    <n v="0.96783901451618615"/>
    <n v="3.1915647964580893E-2"/>
    <n v="2.4533751923290899E-4"/>
    <x v="0"/>
    <n v="4.4000000000000004"/>
    <x v="0"/>
    <m/>
    <m/>
    <x v="0"/>
    <n v="27100"/>
    <x v="2"/>
    <x v="0"/>
    <m/>
    <x v="0"/>
    <x v="0"/>
    <x v="0"/>
    <m/>
    <x v="0"/>
    <x v="0"/>
    <x v="0"/>
    <x v="0"/>
    <x v="0"/>
    <x v="0"/>
    <x v="0"/>
    <x v="0"/>
    <x v="0"/>
    <x v="0"/>
    <x v="0"/>
    <x v="0"/>
    <x v="0"/>
    <m/>
    <x v="0"/>
    <x v="0"/>
    <x v="0"/>
    <x v="0"/>
    <x v="0"/>
    <m/>
    <n v="20031214"/>
    <x v="0"/>
    <s v="WYOMING ANALYTICAL LABS ROCK SPRINGS ID No C8878-C8887"/>
    <m/>
    <m/>
    <d v="2004-01-04T00:00:00"/>
  </r>
  <r>
    <x v="1"/>
    <s v="T28N R109W S11 fLANCE"/>
    <n v="5190"/>
    <x v="0"/>
    <x v="1"/>
    <s v="JONAH"/>
    <s v="NE NE"/>
    <n v="11"/>
    <n v="28"/>
    <n v="109"/>
    <n v="42.422929000000003"/>
    <n v="-109.76534100000001"/>
    <s v="4903523838"/>
    <s v="17-11 CORONA"/>
    <x v="0"/>
    <s v="LANCE"/>
    <m/>
    <m/>
    <n v="2744"/>
    <x v="0"/>
    <n v="7424"/>
    <n v="10168"/>
    <n v="10266"/>
    <n v="10257"/>
    <x v="2"/>
    <d v="1899-12-31T00:00:00"/>
    <n v="6.61"/>
    <x v="1"/>
    <n v="6"/>
    <n v="0"/>
    <n v="170"/>
    <n v="0"/>
    <x v="1"/>
    <n v="199"/>
    <n v="0"/>
    <n v="0"/>
    <x v="1"/>
    <n v="82"/>
    <n v="698"/>
    <x v="0"/>
    <s v="BP AMERICA PRODUCTION COMPANY"/>
    <n v="0.2994"/>
    <n v="0"/>
    <n v="7.3949999999999996"/>
    <n v="0"/>
    <n v="7.6943999999999999"/>
    <n v="5.6137899999999998"/>
    <n v="0"/>
    <n v="0"/>
    <x v="1"/>
    <n v="1.7072400000000001"/>
    <n v="7.3210300000000004"/>
    <n v="2.4865754760269903E-2"/>
    <n v="457"/>
    <n v="-0.20865800865800865"/>
    <n v="3.891141609482221E-2"/>
    <n v="0"/>
    <n v="0.96108858390517771"/>
    <n v="0.76680330499943306"/>
    <n v="0"/>
    <n v="0.23319669500056686"/>
    <x v="1"/>
    <n v="6"/>
    <x v="1"/>
    <n v="0"/>
    <n v="0"/>
    <x v="1"/>
    <n v="1210"/>
    <x v="1"/>
    <x v="1"/>
    <n v="0"/>
    <x v="1"/>
    <x v="1"/>
    <x v="1"/>
    <n v="0"/>
    <x v="1"/>
    <x v="1"/>
    <x v="1"/>
    <x v="1"/>
    <x v="0"/>
    <x v="0"/>
    <x v="0"/>
    <x v="0"/>
    <x v="0"/>
    <x v="0"/>
    <x v="0"/>
    <x v="0"/>
    <x v="0"/>
    <m/>
    <x v="0"/>
    <x v="0"/>
    <x v="0"/>
    <x v="0"/>
    <x v="0"/>
    <m/>
    <n v="19000101"/>
    <x v="0"/>
    <s v="BP ID No J06016 - D5071  RS-8477"/>
    <m/>
    <s v="7424-10168"/>
    <d v="2006-07-26T00:00:00"/>
  </r>
  <r>
    <x v="1"/>
    <s v="T28N R109W S11 fLANCE"/>
    <n v="3139"/>
    <x v="0"/>
    <x v="1"/>
    <s v="JONAH"/>
    <s v="SW NE"/>
    <n v="11"/>
    <n v="28"/>
    <n v="109"/>
    <n v="42.419170000000001"/>
    <n v="-109.76778"/>
    <s v="4903522163"/>
    <s v="CORONA 7-11"/>
    <x v="0"/>
    <s v="LANCE"/>
    <m/>
    <m/>
    <s v=""/>
    <x v="0"/>
    <m/>
    <m/>
    <n v="12640"/>
    <n v="12631"/>
    <x v="2"/>
    <d v="2001-02-01T00:00:00"/>
    <n v="7.54"/>
    <x v="1"/>
    <n v="7.48"/>
    <m/>
    <n v="445"/>
    <n v="12.2"/>
    <x v="1"/>
    <n v="220"/>
    <n v="707"/>
    <m/>
    <x v="0"/>
    <n v="44"/>
    <n v="1620"/>
    <x v="0"/>
    <s v="BP AMOCO PRODUCTION COMPANY"/>
    <n v="0.37325200000000003"/>
    <n v="0"/>
    <n v="19.357500000000002"/>
    <n v="0.31207599999999996"/>
    <n v="20.042828"/>
    <n v="6.2061999999999999"/>
    <n v="11.587729999999999"/>
    <n v="0"/>
    <x v="1"/>
    <n v="0.91608000000000012"/>
    <n v="18.71001"/>
    <n v="3.4392784342658973E-2"/>
    <n v="1435.68"/>
    <n v="-6.0320452403392996E-2"/>
    <n v="1.8622721304598334E-2"/>
    <n v="0"/>
    <n v="0.98137727869540159"/>
    <n v="0.33170479331651881"/>
    <n v="0.61933318047398145"/>
    <n v="4.8962026209499625E-2"/>
    <x v="0"/>
    <m/>
    <x v="0"/>
    <m/>
    <m/>
    <x v="0"/>
    <m/>
    <x v="0"/>
    <x v="0"/>
    <m/>
    <x v="0"/>
    <x v="0"/>
    <x v="0"/>
    <m/>
    <x v="0"/>
    <x v="0"/>
    <x v="0"/>
    <x v="0"/>
    <x v="0"/>
    <x v="17"/>
    <x v="0"/>
    <x v="0"/>
    <x v="0"/>
    <x v="0"/>
    <x v="0"/>
    <x v="0"/>
    <x v="0"/>
    <m/>
    <x v="0"/>
    <x v="0"/>
    <x v="0"/>
    <x v="0"/>
    <x v="0"/>
    <s v="TPH: 474 MG/L"/>
    <n v="20010201"/>
    <x v="0"/>
    <s v="WYOMING ANALYTICAL LABS ROCK SPRINGS REQUEST No RS-3850 - LAB No A893-A904"/>
    <m/>
    <m/>
    <d v="2001-02-12T00:00:00"/>
  </r>
  <r>
    <x v="1"/>
    <s v="T28N R109W S11 fLANCE"/>
    <n v="3140"/>
    <x v="0"/>
    <x v="1"/>
    <s v="JONAH"/>
    <s v="SE NE"/>
    <n v="11"/>
    <n v="28"/>
    <n v="109"/>
    <n v="42.42"/>
    <n v="-109.76472200000001"/>
    <s v="4903522244"/>
    <s v="CORONA 8-11"/>
    <x v="0"/>
    <s v="LANCE"/>
    <m/>
    <m/>
    <s v=""/>
    <x v="0"/>
    <m/>
    <m/>
    <n v="10386"/>
    <n v="10375"/>
    <x v="2"/>
    <d v="2001-02-01T00:00:00"/>
    <n v="7.07"/>
    <x v="1"/>
    <n v="3530"/>
    <m/>
    <n v="854"/>
    <n v="40.4"/>
    <x v="1"/>
    <n v="7000"/>
    <n v="488"/>
    <m/>
    <x v="0"/>
    <n v="97"/>
    <n v="11900"/>
    <x v="0"/>
    <s v="BP AMOCO PRODUCTION COM[ANY"/>
    <n v="176.14699999999999"/>
    <n v="0"/>
    <n v="37.149000000000001"/>
    <n v="1.0334319999999999"/>
    <n v="214.329432"/>
    <n v="197.47"/>
    <n v="7.9983199999999988"/>
    <n v="0"/>
    <x v="1"/>
    <n v="2.0195400000000001"/>
    <n v="207.48786000000001"/>
    <n v="1.6219278179804883E-2"/>
    <n v="12009.4"/>
    <n v="4.5756062469154233E-3"/>
    <n v="0.82185166244456798"/>
    <n v="0"/>
    <n v="0.17814833755543194"/>
    <n v="0.9517183318580662"/>
    <n v="3.8548375794130792E-2"/>
    <n v="9.7332923478029021E-3"/>
    <x v="0"/>
    <n v="0.63"/>
    <x v="0"/>
    <m/>
    <m/>
    <x v="0"/>
    <m/>
    <x v="0"/>
    <x v="0"/>
    <m/>
    <x v="0"/>
    <x v="0"/>
    <x v="0"/>
    <m/>
    <x v="0"/>
    <x v="0"/>
    <x v="0"/>
    <x v="0"/>
    <x v="0"/>
    <x v="18"/>
    <x v="0"/>
    <x v="0"/>
    <x v="0"/>
    <x v="0"/>
    <x v="0"/>
    <x v="0"/>
    <x v="0"/>
    <m/>
    <x v="0"/>
    <x v="0"/>
    <x v="0"/>
    <x v="0"/>
    <x v="0"/>
    <s v="TPH:  3210 MG/L"/>
    <n v="20010201"/>
    <x v="0"/>
    <s v="WYOMING ANALYTICAL LABS ROCK SPRINGS REQUEST No RS-3860 - LAB No A893-A904"/>
    <m/>
    <m/>
    <d v="2001-02-12T00:00:00"/>
  </r>
  <r>
    <x v="1"/>
    <s v="T28N R108W S18 fLANCE"/>
    <n v="4393"/>
    <x v="0"/>
    <x v="1"/>
    <s v="JONAH"/>
    <s v="NW NW"/>
    <n v="18"/>
    <n v="28"/>
    <n v="108"/>
    <n v="42.408889000000002"/>
    <n v="-109.74166700000001"/>
    <s v="4903522416"/>
    <s v="JONAH FEDERAL 4-18"/>
    <x v="0"/>
    <s v="LANCE"/>
    <m/>
    <m/>
    <m/>
    <x v="0"/>
    <s v="7559"/>
    <m/>
    <n v="10395"/>
    <n v="10320"/>
    <x v="2"/>
    <d v="2003-04-27T00:00:00"/>
    <n v="7.91"/>
    <x v="1"/>
    <n v="6.92"/>
    <n v="0.6"/>
    <n v="878"/>
    <n v="12"/>
    <x v="1"/>
    <n v="430"/>
    <n v="1201"/>
    <m/>
    <x v="0"/>
    <n v="45"/>
    <n v="2634"/>
    <x v="13"/>
    <s v="ENCANA"/>
    <n v="0.345308"/>
    <n v="4.9374000000000001E-2"/>
    <n v="38.192999999999998"/>
    <n v="0.30696000000000001"/>
    <n v="38.894641999999997"/>
    <n v="12.1303"/>
    <n v="19.684389999999997"/>
    <n v="0"/>
    <x v="1"/>
    <n v="0.93690000000000007"/>
    <n v="32.75159"/>
    <n v="8.574145253026004E-2"/>
    <n v="2573.52"/>
    <n v="-1.1613973638123332E-2"/>
    <n v="8.8780351802698176E-3"/>
    <n v="1.269429347106473E-3"/>
    <n v="0.98985253547262364"/>
    <n v="0.37037285823375293"/>
    <n v="0.6010208970007257"/>
    <n v="2.8606244765521309E-2"/>
    <x v="0"/>
    <n v="9.48"/>
    <x v="0"/>
    <m/>
    <m/>
    <x v="0"/>
    <n v="3450"/>
    <x v="2"/>
    <x v="0"/>
    <m/>
    <x v="0"/>
    <x v="0"/>
    <x v="0"/>
    <m/>
    <x v="0"/>
    <x v="0"/>
    <x v="0"/>
    <x v="0"/>
    <x v="0"/>
    <x v="0"/>
    <x v="0"/>
    <x v="0"/>
    <x v="0"/>
    <x v="0"/>
    <x v="0"/>
    <x v="0"/>
    <x v="0"/>
    <m/>
    <x v="0"/>
    <x v="0"/>
    <x v="0"/>
    <x v="0"/>
    <x v="0"/>
    <m/>
    <n v="2003427"/>
    <x v="0"/>
    <s v="WYOMING ANALYTICAL LABS ROCK SPRINGS ID No RS-5754 - C6959-C6984"/>
    <m/>
    <m/>
    <d v="2003-04-30T00:00:00"/>
  </r>
  <r>
    <x v="1"/>
    <s v="T28N R108W S07 fLANCE"/>
    <n v="4395"/>
    <x v="0"/>
    <x v="1"/>
    <s v="JONAH"/>
    <s v="NE SW"/>
    <n v="7"/>
    <n v="28"/>
    <n v="108"/>
    <n v="42.416670000000003"/>
    <n v="-109.73527799999999"/>
    <s v="4903522585"/>
    <s v="JONAH FEDERAL 11-7"/>
    <x v="0"/>
    <s v="LANCE"/>
    <m/>
    <m/>
    <m/>
    <x v="0"/>
    <s v="7531"/>
    <m/>
    <n v="10552"/>
    <n v="10251"/>
    <x v="2"/>
    <d v="2003-04-27T00:00:00"/>
    <n v="8"/>
    <x v="1"/>
    <n v="6.16"/>
    <n v="1.1499999999999999"/>
    <n v="654"/>
    <n v="10.199999999999999"/>
    <x v="1"/>
    <n v="340"/>
    <n v="881"/>
    <m/>
    <x v="0"/>
    <n v="29"/>
    <n v="2192"/>
    <x v="14"/>
    <s v="ENCANA"/>
    <n v="0.30738399999999999"/>
    <n v="9.4633499999999995E-2"/>
    <n v="28.448999999999998"/>
    <n v="0.26091599999999998"/>
    <n v="29.111933499999999"/>
    <n v="9.5914000000000001"/>
    <n v="14.439589999999999"/>
    <n v="0"/>
    <x v="1"/>
    <n v="0.60378000000000009"/>
    <n v="24.63477"/>
    <n v="8.3301173996652655E-2"/>
    <n v="1921.51"/>
    <n v="-6.5756495061395248E-2"/>
    <n v="1.055869408330436E-2"/>
    <n v="3.250677252337087E-3"/>
    <n v="0.98619062866435858"/>
    <n v="0.38934400442951161"/>
    <n v="0.58614673487919711"/>
    <n v="2.4509260691291217E-2"/>
    <x v="0"/>
    <n v="0.86"/>
    <x v="0"/>
    <m/>
    <m/>
    <x v="0"/>
    <n v="2890"/>
    <x v="2"/>
    <x v="0"/>
    <m/>
    <x v="0"/>
    <x v="0"/>
    <x v="0"/>
    <m/>
    <x v="0"/>
    <x v="0"/>
    <x v="0"/>
    <x v="0"/>
    <x v="0"/>
    <x v="0"/>
    <x v="0"/>
    <x v="0"/>
    <x v="0"/>
    <x v="0"/>
    <x v="0"/>
    <x v="0"/>
    <x v="0"/>
    <m/>
    <x v="0"/>
    <x v="0"/>
    <x v="0"/>
    <x v="0"/>
    <x v="0"/>
    <m/>
    <n v="2003427"/>
    <x v="0"/>
    <s v="WYOMING ANALYTICAL LABS ROCK SPRINGS ID No RS-5754 - C6959-C6984"/>
    <m/>
    <m/>
    <d v="2003-04-30T00:00:00"/>
  </r>
  <r>
    <x v="0"/>
    <s v="T28N R106W S15 fFRONTIER"/>
    <n v="49124749"/>
    <x v="0"/>
    <x v="1"/>
    <m/>
    <m/>
    <s v="15"/>
    <s v=" 28"/>
    <s v=" 106"/>
    <n v="42.403399999999998"/>
    <n v="-109.44029999999999"/>
    <m/>
    <s v="HOBACK 3-15"/>
    <x v="0"/>
    <s v="FRONTIER"/>
    <m/>
    <m/>
    <n v="68"/>
    <x v="0"/>
    <n v="7607"/>
    <n v="7675"/>
    <m/>
    <m/>
    <x v="0"/>
    <d v="1972-10-04T00:00:00"/>
    <n v="8.3000001907348633"/>
    <x v="0"/>
    <n v="167"/>
    <n v="36"/>
    <n v="3235"/>
    <n v="44"/>
    <x v="0"/>
    <n v="4100"/>
    <n v="2196"/>
    <m/>
    <x v="0"/>
    <n v="72"/>
    <n v="8736"/>
    <x v="0"/>
    <s v="CHEM LAB"/>
    <n v="8.3332999999999995"/>
    <n v="2.96244"/>
    <n v="140.7225"/>
    <n v="1.1255199999999999"/>
    <n v="153.14375999999999"/>
    <n v="115.661"/>
    <n v="35.992439999999995"/>
    <m/>
    <x v="0"/>
    <n v="1.4990400000000002"/>
    <n v="153.15248"/>
    <n v="-2.8469170891588289E-5"/>
    <n v="9847"/>
    <n v="5.9785825754722056E-2"/>
    <n v="5.4414884419711256E-2"/>
    <n v="1.9344177000747535E-2"/>
    <n v="0.92624093857954126"/>
    <n v="0.75520161345085635"/>
    <n v="0.23501049411671293"/>
    <n v="9.7878924324307399E-3"/>
    <x v="0"/>
    <m/>
    <x v="0"/>
    <m/>
    <m/>
    <x v="0"/>
    <m/>
    <x v="0"/>
    <x v="0"/>
    <m/>
    <x v="0"/>
    <x v="0"/>
    <x v="0"/>
    <m/>
    <x v="0"/>
    <x v="0"/>
    <x v="0"/>
    <x v="0"/>
    <x v="0"/>
    <x v="0"/>
    <x v="0"/>
    <x v="0"/>
    <x v="0"/>
    <x v="0"/>
    <x v="0"/>
    <x v="0"/>
    <x v="0"/>
    <m/>
    <x v="0"/>
    <x v="0"/>
    <x v="0"/>
    <x v="0"/>
    <x v="0"/>
    <s v="DST NO 2"/>
    <m/>
    <x v="0"/>
    <m/>
    <m/>
    <m/>
    <m/>
  </r>
  <r>
    <x v="1"/>
    <s v="T28N R093W S17 fFRONTIER"/>
    <n v="324"/>
    <x v="0"/>
    <x v="4"/>
    <m/>
    <s v="NE SE"/>
    <n v="17"/>
    <n v="28"/>
    <n v="93"/>
    <n v="42.386460999999997"/>
    <n v="-107.61404899999999"/>
    <s v="4901305144"/>
    <s v="4"/>
    <x v="0"/>
    <s v="FRONTIER"/>
    <m/>
    <m/>
    <m/>
    <x v="0"/>
    <s v="5790"/>
    <m/>
    <m/>
    <m/>
    <x v="2"/>
    <d v="1981-08-10T00:00:00"/>
    <n v="6.2"/>
    <x v="1"/>
    <n v="986.1"/>
    <n v="189"/>
    <n v="5296.45"/>
    <n v="134"/>
    <x v="1"/>
    <n v="10400"/>
    <n v="280.60000000000002"/>
    <n v="0"/>
    <x v="1"/>
    <n v="33"/>
    <n v="17319"/>
    <x v="0"/>
    <s v="RICHARDSON OPERATING"/>
    <n v="49.206389999999999"/>
    <n v="15.552810000000001"/>
    <n v="230.39557499999998"/>
    <n v="3.4277199999999999"/>
    <n v="298.58249499999999"/>
    <n v="293.38400000000001"/>
    <n v="4.5990339999999996"/>
    <n v="0"/>
    <x v="1"/>
    <n v="0.68706"/>
    <n v="298.67009400000001"/>
    <n v="-1.4666993766687805E-4"/>
    <n v="17319.150000000001"/>
    <n v="4.3304853174265153E-6"/>
    <n v="0.16479998266475734"/>
    <n v="5.2088820545223194E-2"/>
    <n v="0.78311119679001939"/>
    <n v="0.98230122765488537"/>
    <n v="1.539837463606249E-2"/>
    <n v="2.3003977090521825E-3"/>
    <x v="1"/>
    <n v="0"/>
    <x v="1"/>
    <n v="0"/>
    <n v="0.4"/>
    <x v="0"/>
    <n v="0"/>
    <x v="0"/>
    <x v="1"/>
    <m/>
    <x v="1"/>
    <x v="1"/>
    <x v="1"/>
    <n v="0"/>
    <x v="1"/>
    <x v="1"/>
    <x v="1"/>
    <x v="1"/>
    <x v="0"/>
    <x v="0"/>
    <x v="0"/>
    <x v="0"/>
    <x v="0"/>
    <x v="0"/>
    <x v="0"/>
    <x v="0"/>
    <x v="0"/>
    <m/>
    <x v="0"/>
    <x v="0"/>
    <x v="0"/>
    <x v="0"/>
    <x v="0"/>
    <m/>
    <n v="19810815"/>
    <x v="1"/>
    <s v="UNKNOWN LAB CASPER ID No 6274"/>
    <m/>
    <m/>
    <d v="1981-08-15T00:00:00"/>
  </r>
  <r>
    <x v="1"/>
    <s v="T28N R092W S01 fMESAVERDE"/>
    <n v="5941"/>
    <x v="0"/>
    <x v="2"/>
    <s v="STANDARD DRAW"/>
    <s v="NW NW"/>
    <n v="1"/>
    <n v="28"/>
    <n v="92"/>
    <n v="41.570901999999997"/>
    <n v="-107.714867"/>
    <s v="4900723045"/>
    <s v="COAL BANK 1-1"/>
    <x v="0"/>
    <s v="MESAVERDE"/>
    <m/>
    <m/>
    <n v="389"/>
    <x v="0"/>
    <n v="8410"/>
    <n v="8799"/>
    <n v="8900"/>
    <n v="8877"/>
    <x v="2"/>
    <d v="1899-12-31T00:00:00"/>
    <n v="7.53"/>
    <x v="1"/>
    <n v="67"/>
    <n v="17"/>
    <n v="3400"/>
    <n v="0"/>
    <x v="1"/>
    <n v="5030"/>
    <n v="0"/>
    <n v="0"/>
    <x v="1"/>
    <n v="31"/>
    <n v="11200"/>
    <x v="0"/>
    <s v="BP AMERICA PRODUCTION COMPANY"/>
    <n v="3.3433000000000002"/>
    <n v="1.39893"/>
    <n v="147.9"/>
    <n v="0"/>
    <n v="152.64222999999998"/>
    <n v="141.8963"/>
    <n v="0"/>
    <n v="0"/>
    <x v="1"/>
    <n v="0.6454200000000001"/>
    <n v="142.54172"/>
    <n v="3.4217680195688098E-2"/>
    <n v="8545"/>
    <n v="-0.13446442137249937"/>
    <n v="2.1902850868989535E-2"/>
    <n v="9.164763905768411E-3"/>
    <n v="0.96893238522524205"/>
    <n v="0.99547206249510667"/>
    <n v="0"/>
    <n v="4.5279375048933052E-3"/>
    <x v="1"/>
    <n v="17"/>
    <x v="1"/>
    <n v="0"/>
    <n v="0"/>
    <x v="1"/>
    <n v="18700"/>
    <x v="2"/>
    <x v="1"/>
    <n v="0"/>
    <x v="1"/>
    <x v="1"/>
    <x v="1"/>
    <n v="17"/>
    <x v="1"/>
    <x v="1"/>
    <x v="1"/>
    <x v="1"/>
    <x v="0"/>
    <x v="0"/>
    <x v="0"/>
    <x v="0"/>
    <x v="0"/>
    <x v="0"/>
    <x v="0"/>
    <x v="0"/>
    <x v="0"/>
    <m/>
    <x v="0"/>
    <x v="0"/>
    <x v="0"/>
    <x v="0"/>
    <x v="0"/>
    <m/>
    <n v="19000101"/>
    <x v="0"/>
    <s v="WYOMING ANALYTICAL LABS ROCK SPRINGS ID No D7892"/>
    <m/>
    <s v="8410-8799"/>
    <d v="2007-08-20T00:00:00"/>
  </r>
  <r>
    <x v="0"/>
    <s v="T27N R115W S22 fPHOSPHORIA"/>
    <n v="49003784"/>
    <x v="0"/>
    <x v="1"/>
    <m/>
    <m/>
    <s v="22"/>
    <s v=" 27"/>
    <s v=" 115"/>
    <n v="42.312899999999999"/>
    <n v="-110.47784"/>
    <s v="4903520090"/>
    <s v="1-22 UNIT"/>
    <x v="0"/>
    <s v="PHOSPHORIA"/>
    <m/>
    <s v="[265]"/>
    <m/>
    <x v="1"/>
    <n v="1895"/>
    <m/>
    <n v="2883"/>
    <m/>
    <x v="5"/>
    <d v="1969-06-10T00:00:00"/>
    <n v="7.5"/>
    <x v="0"/>
    <n v="540"/>
    <n v="153"/>
    <n v="139"/>
    <n v="5"/>
    <x v="0"/>
    <n v="4"/>
    <n v="305"/>
    <m/>
    <x v="0"/>
    <n v="1951"/>
    <n v="2942"/>
    <x v="0"/>
    <m/>
    <n v="26.946000000000002"/>
    <n v="12.59037"/>
    <n v="6.0465"/>
    <n v="0.12789999999999999"/>
    <n v="45.710770000000004"/>
    <n v="0.11284"/>
    <n v="4.9989499999999998"/>
    <m/>
    <x v="0"/>
    <n v="40.619820000000004"/>
    <n v="45.731610000000003"/>
    <n v="-2.2790307951301949E-4"/>
    <n v="3094"/>
    <n v="2.5182239893969515E-2"/>
    <n v="0.58948908539497369"/>
    <n v="0.27543552646345704"/>
    <n v="0.13507538814156925"/>
    <n v="2.4674399173788106E-3"/>
    <n v="0.10931060594630278"/>
    <n v="0.88822195413631844"/>
    <x v="0"/>
    <m/>
    <x v="0"/>
    <m/>
    <m/>
    <x v="0"/>
    <m/>
    <x v="0"/>
    <x v="0"/>
    <m/>
    <x v="0"/>
    <x v="0"/>
    <x v="0"/>
    <m/>
    <x v="0"/>
    <x v="0"/>
    <x v="0"/>
    <x v="0"/>
    <x v="0"/>
    <x v="0"/>
    <x v="0"/>
    <x v="0"/>
    <x v="0"/>
    <x v="0"/>
    <x v="0"/>
    <x v="0"/>
    <x v="0"/>
    <m/>
    <x v="0"/>
    <x v="0"/>
    <x v="0"/>
    <x v="0"/>
    <x v="0"/>
    <s v="WATER FLOW (6-7-69)"/>
    <m/>
    <x v="0"/>
    <m/>
    <m/>
    <m/>
    <m/>
  </r>
  <r>
    <x v="0"/>
    <s v="T27N R115W S22 fMADISON"/>
    <n v="49007703"/>
    <x v="0"/>
    <x v="1"/>
    <m/>
    <m/>
    <s v="22"/>
    <s v=" 27"/>
    <s v=" 115"/>
    <n v="42.312899999999999"/>
    <n v="-110.47784"/>
    <s v="4903520090"/>
    <s v="1-22 UNIT"/>
    <x v="0"/>
    <s v="MADISON"/>
    <s v="[717]"/>
    <m/>
    <n v="6"/>
    <x v="1"/>
    <n v="2877"/>
    <n v="2883"/>
    <n v="2883"/>
    <m/>
    <x v="0"/>
    <d v="1969-07-16T00:00:00"/>
    <n v="7.4000000953674316"/>
    <x v="0"/>
    <n v="577"/>
    <n v="135"/>
    <n v="113"/>
    <n v="2"/>
    <x v="0"/>
    <n v="14"/>
    <n v="268"/>
    <m/>
    <x v="0"/>
    <n v="1926"/>
    <n v="2899"/>
    <x v="0"/>
    <m/>
    <n v="28.792300000000001"/>
    <n v="11.10915"/>
    <n v="4.9154999999999998"/>
    <n v="5.1159999999999997E-2"/>
    <n v="44.868110000000001"/>
    <n v="0.39493999999999996"/>
    <n v="4.3925199999999993"/>
    <m/>
    <x v="0"/>
    <n v="40.099320000000006"/>
    <n v="44.886780000000002"/>
    <n v="-2.0801095071254819E-4"/>
    <n v="3032"/>
    <n v="2.242454897993593E-2"/>
    <n v="0.64170966862655909"/>
    <n v="0.24759567541400784"/>
    <n v="0.11069465595943311"/>
    <n v="8.7985816759411119E-3"/>
    <n v="9.785776569404174E-2"/>
    <n v="0.89334365263001725"/>
    <x v="0"/>
    <m/>
    <x v="0"/>
    <m/>
    <m/>
    <x v="0"/>
    <m/>
    <x v="0"/>
    <x v="0"/>
    <m/>
    <x v="0"/>
    <x v="0"/>
    <x v="0"/>
    <m/>
    <x v="0"/>
    <x v="0"/>
    <x v="0"/>
    <x v="0"/>
    <x v="0"/>
    <x v="0"/>
    <x v="0"/>
    <x v="0"/>
    <x v="0"/>
    <x v="0"/>
    <x v="0"/>
    <x v="0"/>
    <x v="0"/>
    <m/>
    <x v="0"/>
    <x v="0"/>
    <x v="0"/>
    <x v="0"/>
    <x v="0"/>
    <s v="DST (7-9-69)"/>
    <m/>
    <x v="0"/>
    <m/>
    <m/>
    <m/>
    <m/>
  </r>
  <r>
    <x v="0"/>
    <s v="T27N R114W S24 fFRONTIER"/>
    <n v="49003351"/>
    <x v="0"/>
    <x v="1"/>
    <s v="HOGSBACK"/>
    <m/>
    <s v="24"/>
    <s v=" 27"/>
    <s v=" 114"/>
    <n v="42.307929999999999"/>
    <n v="-110.32814999999999"/>
    <s v="4903505363"/>
    <s v="77-24 UNIT"/>
    <x v="0"/>
    <s v="FRONTIER"/>
    <m/>
    <m/>
    <n v="275"/>
    <x v="3"/>
    <n v="6045"/>
    <n v="6320"/>
    <m/>
    <m/>
    <x v="0"/>
    <d v="1961-09-29T00:00:00"/>
    <n v="8.1999998092651367"/>
    <x v="0"/>
    <n v="11"/>
    <n v="15"/>
    <n v="1394"/>
    <n v="-3"/>
    <x v="0"/>
    <n v="1360"/>
    <n v="1257"/>
    <m/>
    <x v="0"/>
    <n v="127"/>
    <n v="3550"/>
    <x v="0"/>
    <m/>
    <n v="0.54889999999999994"/>
    <n v="1.2343500000000001"/>
    <n v="60.638999999999996"/>
    <n v="0"/>
    <n v="62.422249999999998"/>
    <n v="38.365600000000001"/>
    <n v="20.602229999999999"/>
    <m/>
    <x v="0"/>
    <n v="2.6441400000000002"/>
    <n v="61.611969999999999"/>
    <n v="6.5327133108911296E-3"/>
    <n v="4158"/>
    <n v="7.887908666320706E-2"/>
    <n v="8.7933389136085286E-3"/>
    <n v="1.9774199103684987E-2"/>
    <n v="0.9714324619827065"/>
    <n v="0.62269718043425659"/>
    <n v="0.33438680827767719"/>
    <n v="4.2916011288066269E-2"/>
    <x v="0"/>
    <m/>
    <x v="0"/>
    <m/>
    <m/>
    <x v="0"/>
    <m/>
    <x v="0"/>
    <x v="0"/>
    <m/>
    <x v="0"/>
    <x v="0"/>
    <x v="0"/>
    <m/>
    <x v="0"/>
    <x v="0"/>
    <x v="0"/>
    <x v="0"/>
    <x v="0"/>
    <x v="0"/>
    <x v="0"/>
    <x v="0"/>
    <x v="0"/>
    <x v="0"/>
    <x v="0"/>
    <x v="0"/>
    <x v="0"/>
    <m/>
    <x v="0"/>
    <x v="0"/>
    <x v="0"/>
    <x v="0"/>
    <x v="0"/>
    <s v="DST NO. 1 (BOTTOM)"/>
    <m/>
    <x v="0"/>
    <m/>
    <m/>
    <m/>
    <m/>
  </r>
  <r>
    <x v="0"/>
    <s v="T27N R114W S15 fFRONTIER"/>
    <n v="49002624"/>
    <x v="0"/>
    <x v="1"/>
    <s v="BIG PINEY-LABARGE"/>
    <m/>
    <s v="15"/>
    <s v=" 27"/>
    <s v=" 114"/>
    <n v="42.32188"/>
    <n v="-110.38069"/>
    <s v="4903505412"/>
    <s v="UNIT NO. 2"/>
    <x v="0"/>
    <s v="FRONTIER"/>
    <m/>
    <m/>
    <n v="102"/>
    <x v="0"/>
    <n v="7631"/>
    <n v="7733"/>
    <m/>
    <m/>
    <x v="0"/>
    <m/>
    <n v="8"/>
    <x v="2"/>
    <n v="15"/>
    <n v="7"/>
    <n v="1853"/>
    <n v="-3"/>
    <x v="0"/>
    <n v="1430"/>
    <n v="1710"/>
    <m/>
    <x v="0"/>
    <n v="648"/>
    <n v="4795"/>
    <x v="0"/>
    <m/>
    <n v="0.74849999999999994"/>
    <n v="0.57603000000000004"/>
    <n v="80.605499999999992"/>
    <n v="0"/>
    <n v="81.930029999999988"/>
    <n v="40.340299999999999"/>
    <n v="28.026899999999998"/>
    <m/>
    <x v="0"/>
    <n v="13.49136"/>
    <n v="81.858559999999997"/>
    <n v="4.3635518200621189E-4"/>
    <n v="5657"/>
    <n v="8.2472254114045157E-2"/>
    <n v="9.1358443296066169E-3"/>
    <n v="7.030755389690448E-3"/>
    <n v="0.98383340028070299"/>
    <n v="0.49280490641418567"/>
    <n v="0.34238203066362272"/>
    <n v="0.16481306292219164"/>
    <x v="0"/>
    <m/>
    <x v="0"/>
    <m/>
    <m/>
    <x v="0"/>
    <m/>
    <x v="0"/>
    <x v="0"/>
    <m/>
    <x v="0"/>
    <x v="0"/>
    <x v="0"/>
    <m/>
    <x v="0"/>
    <x v="0"/>
    <x v="0"/>
    <x v="0"/>
    <x v="0"/>
    <x v="0"/>
    <x v="0"/>
    <x v="0"/>
    <x v="0"/>
    <x v="0"/>
    <x v="0"/>
    <x v="0"/>
    <x v="0"/>
    <m/>
    <x v="0"/>
    <x v="0"/>
    <x v="0"/>
    <x v="0"/>
    <x v="0"/>
    <s v="DST NO. 2"/>
    <m/>
    <x v="0"/>
    <m/>
    <m/>
    <m/>
    <m/>
  </r>
  <r>
    <x v="0"/>
    <s v="T27N R114W S12 fFRONTIER"/>
    <n v="49001390"/>
    <x v="0"/>
    <x v="1"/>
    <s v="HOGSBACK"/>
    <m/>
    <s v="12"/>
    <s v=" 27"/>
    <s v=" 114"/>
    <n v="42.337760000000003"/>
    <n v="-110.32747999999999"/>
    <s v="4903505490"/>
    <s v="86-12 HOGSBACK"/>
    <x v="0"/>
    <s v="FRONTIER"/>
    <m/>
    <m/>
    <n v="190"/>
    <x v="0"/>
    <n v="5360"/>
    <n v="5550"/>
    <m/>
    <m/>
    <x v="0"/>
    <d v="1960-03-03T00:00:00"/>
    <n v="8"/>
    <x v="2"/>
    <n v="80"/>
    <n v="7"/>
    <n v="4112"/>
    <n v="-3"/>
    <x v="0"/>
    <n v="5600"/>
    <n v="1501"/>
    <m/>
    <x v="0"/>
    <n v="40"/>
    <n v="10578"/>
    <x v="0"/>
    <m/>
    <n v="3.992"/>
    <n v="0.57603000000000004"/>
    <n v="178.87199999999999"/>
    <n v="0"/>
    <n v="183.44002999999998"/>
    <n v="157.976"/>
    <n v="24.601389999999999"/>
    <m/>
    <x v="0"/>
    <n v="0.8328000000000001"/>
    <n v="183.41019"/>
    <n v="8.1341098827687156E-5"/>
    <n v="11334"/>
    <n v="3.4501642935377878E-2"/>
    <n v="2.1761880435802374E-2"/>
    <n v="3.1401543054697502E-3"/>
    <n v="0.97509796525872794"/>
    <n v="0.86132618912831393"/>
    <n v="0.1341331689367968"/>
    <n v="4.5406419348892231E-3"/>
    <x v="0"/>
    <m/>
    <x v="0"/>
    <m/>
    <m/>
    <x v="0"/>
    <m/>
    <x v="0"/>
    <x v="0"/>
    <m/>
    <x v="0"/>
    <x v="0"/>
    <x v="0"/>
    <m/>
    <x v="0"/>
    <x v="0"/>
    <x v="0"/>
    <x v="0"/>
    <x v="0"/>
    <x v="0"/>
    <x v="0"/>
    <x v="0"/>
    <x v="0"/>
    <x v="0"/>
    <x v="0"/>
    <x v="0"/>
    <x v="0"/>
    <m/>
    <x v="0"/>
    <x v="0"/>
    <x v="0"/>
    <x v="0"/>
    <x v="0"/>
    <s v="DST NO. 1"/>
    <m/>
    <x v="0"/>
    <m/>
    <m/>
    <m/>
    <m/>
  </r>
  <r>
    <x v="0"/>
    <s v="T27N R114W S11 fFRONTIER"/>
    <n v="49003477"/>
    <x v="0"/>
    <x v="1"/>
    <s v="BIG PINEY-LABARGE"/>
    <m/>
    <s v="11"/>
    <s v=" 27"/>
    <s v=" 114"/>
    <n v="42.338549999999998"/>
    <n v="-110.3506"/>
    <s v="4903505523"/>
    <s v="UNIT NO. 7"/>
    <x v="0"/>
    <s v="FRONTIER"/>
    <n v="606"/>
    <m/>
    <n v="64"/>
    <x v="0"/>
    <n v="6756"/>
    <n v="6820"/>
    <m/>
    <m/>
    <x v="0"/>
    <m/>
    <n v="7.6999998092651367"/>
    <x v="2"/>
    <n v="205"/>
    <n v="7"/>
    <n v="4609"/>
    <n v="-3"/>
    <x v="0"/>
    <n v="6527"/>
    <n v="1490"/>
    <m/>
    <x v="0"/>
    <n v="134"/>
    <n v="12216"/>
    <x v="0"/>
    <m/>
    <n v="10.2295"/>
    <n v="0.57603000000000004"/>
    <n v="200.49149999999997"/>
    <n v="0"/>
    <n v="211.29702999999998"/>
    <n v="184.12666999999999"/>
    <n v="24.421099999999999"/>
    <m/>
    <x v="0"/>
    <n v="2.7898800000000001"/>
    <n v="211.33765"/>
    <n v="-9.6111374485449962E-5"/>
    <n v="12966"/>
    <n v="2.9783178460805339E-2"/>
    <n v="4.841289061185574E-2"/>
    <n v="2.7261623128351595E-3"/>
    <n v="0.9488609470753091"/>
    <n v="0.87124404951034518"/>
    <n v="0.11555489521152525"/>
    <n v="1.3201055278129573E-2"/>
    <x v="0"/>
    <m/>
    <x v="0"/>
    <m/>
    <m/>
    <x v="0"/>
    <m/>
    <x v="0"/>
    <x v="0"/>
    <m/>
    <x v="0"/>
    <x v="0"/>
    <x v="0"/>
    <m/>
    <x v="0"/>
    <x v="0"/>
    <x v="0"/>
    <x v="0"/>
    <x v="0"/>
    <x v="0"/>
    <x v="0"/>
    <x v="0"/>
    <x v="0"/>
    <x v="0"/>
    <x v="0"/>
    <x v="0"/>
    <x v="0"/>
    <m/>
    <x v="0"/>
    <x v="0"/>
    <x v="0"/>
    <x v="0"/>
    <x v="0"/>
    <s v="DST NO. 4"/>
    <m/>
    <x v="0"/>
    <m/>
    <m/>
    <m/>
    <m/>
  </r>
  <r>
    <x v="0"/>
    <s v="T27N R114W S11 fFRONTIER"/>
    <n v="49003476"/>
    <x v="0"/>
    <x v="1"/>
    <s v="BIG PINEY-LABARGE"/>
    <m/>
    <s v="11"/>
    <s v=" 27"/>
    <s v=" 114"/>
    <n v="42.338549999999998"/>
    <n v="-110.3506"/>
    <s v="4903505523"/>
    <s v="UNIT NO. 7"/>
    <x v="0"/>
    <s v="FRONTIER"/>
    <m/>
    <n v="606"/>
    <n v="85"/>
    <x v="0"/>
    <n v="6065"/>
    <n v="6150"/>
    <m/>
    <m/>
    <x v="0"/>
    <d v="1959-09-10T00:00:00"/>
    <n v="7.5999999046325684"/>
    <x v="2"/>
    <n v="93"/>
    <n v="24"/>
    <n v="4183"/>
    <n v="-3"/>
    <x v="0"/>
    <n v="5538"/>
    <n v="1854"/>
    <m/>
    <x v="0"/>
    <n v="98"/>
    <n v="10865"/>
    <x v="0"/>
    <m/>
    <n v="4.6406999999999998"/>
    <n v="1.97496"/>
    <n v="181.9605"/>
    <n v="0"/>
    <n v="188.57615999999999"/>
    <n v="156.22698"/>
    <n v="30.387059999999998"/>
    <m/>
    <x v="0"/>
    <n v="2.0403600000000002"/>
    <n v="188.65439999999998"/>
    <n v="-2.0740631405895079E-4"/>
    <n v="11784"/>
    <n v="4.0575742858404346E-2"/>
    <n v="2.4609155261195264E-2"/>
    <n v="1.0473009949932166E-2"/>
    <n v="0.96491783478887261"/>
    <n v="0.82811203979340009"/>
    <n v="0.16107262804366079"/>
    <n v="1.0815332162939218E-2"/>
    <x v="0"/>
    <m/>
    <x v="0"/>
    <m/>
    <m/>
    <x v="0"/>
    <m/>
    <x v="0"/>
    <x v="0"/>
    <m/>
    <x v="0"/>
    <x v="0"/>
    <x v="0"/>
    <m/>
    <x v="0"/>
    <x v="0"/>
    <x v="0"/>
    <x v="0"/>
    <x v="0"/>
    <x v="0"/>
    <x v="0"/>
    <x v="0"/>
    <x v="0"/>
    <x v="0"/>
    <x v="0"/>
    <x v="0"/>
    <x v="0"/>
    <m/>
    <x v="0"/>
    <x v="0"/>
    <x v="0"/>
    <x v="0"/>
    <x v="0"/>
    <s v="DST NO. 1"/>
    <m/>
    <x v="0"/>
    <m/>
    <m/>
    <m/>
    <m/>
  </r>
  <r>
    <x v="0"/>
    <s v="T27N R114W S10 fNUGGET"/>
    <n v="49124240"/>
    <x v="0"/>
    <x v="1"/>
    <s v="BIG PINEY-LABARGE"/>
    <m/>
    <s v="10"/>
    <s v=" 27"/>
    <s v=" 114"/>
    <n v="42.339790000000001"/>
    <n v="-110.37522"/>
    <s v="4903520345"/>
    <s v="DRY PINEY NO 26"/>
    <x v="0"/>
    <s v="NUGGET"/>
    <m/>
    <m/>
    <n v="6"/>
    <x v="1"/>
    <n v="10974"/>
    <n v="10980"/>
    <m/>
    <m/>
    <x v="5"/>
    <d v="1975-11-20T00:00:00"/>
    <n v="7.3000001907348633"/>
    <x v="0"/>
    <n v="2167"/>
    <n v="172"/>
    <n v="32436"/>
    <n v="1800"/>
    <x v="0"/>
    <n v="55000"/>
    <n v="268"/>
    <m/>
    <x v="0"/>
    <n v="1150"/>
    <n v="92857"/>
    <x v="0"/>
    <s v="CHEM LAB"/>
    <n v="108.13330000000001"/>
    <n v="14.153880000000001"/>
    <n v="1410.9659999999999"/>
    <n v="46.043999999999997"/>
    <n v="1579.29718"/>
    <n v="1551.55"/>
    <n v="4.3925199999999993"/>
    <m/>
    <x v="0"/>
    <n v="23.943000000000001"/>
    <n v="1579.88552"/>
    <n v="-1.8623171113212809E-4"/>
    <n v="92990"/>
    <n v="7.1564243705844049E-4"/>
    <n v="6.8469254152660489E-2"/>
    <n v="8.962138462122753E-3"/>
    <n v="0.92256860738521673"/>
    <n v="0.98206482707683773"/>
    <n v="2.7802773963014732E-3"/>
    <n v="1.5154895526860706E-2"/>
    <x v="0"/>
    <m/>
    <x v="0"/>
    <m/>
    <m/>
    <x v="0"/>
    <m/>
    <x v="0"/>
    <x v="0"/>
    <m/>
    <x v="0"/>
    <x v="0"/>
    <x v="0"/>
    <m/>
    <x v="0"/>
    <x v="0"/>
    <x v="0"/>
    <x v="0"/>
    <x v="0"/>
    <x v="0"/>
    <x v="0"/>
    <x v="0"/>
    <x v="0"/>
    <x v="0"/>
    <x v="0"/>
    <x v="0"/>
    <x v="0"/>
    <m/>
    <x v="0"/>
    <x v="0"/>
    <x v="0"/>
    <x v="0"/>
    <x v="0"/>
    <s v="WELLHEAD"/>
    <m/>
    <x v="0"/>
    <m/>
    <m/>
    <m/>
    <m/>
  </r>
  <r>
    <x v="0"/>
    <s v="T27N R114W S10 fNUGGET"/>
    <n v="49124241"/>
    <x v="0"/>
    <x v="1"/>
    <s v="BIG PINEY-LABARGE"/>
    <m/>
    <s v="10"/>
    <s v=" 27"/>
    <s v=" 114"/>
    <n v="42.33869"/>
    <n v="-110.38154"/>
    <s v="4903520165"/>
    <s v="18 DRY PINEY"/>
    <x v="0"/>
    <s v="NUGGET"/>
    <m/>
    <m/>
    <n v="86"/>
    <x v="0"/>
    <n v="10921"/>
    <n v="11007"/>
    <m/>
    <m/>
    <x v="1"/>
    <d v="1972-02-23T00:00:00"/>
    <n v="8.1000003814697266"/>
    <x v="0"/>
    <n v="1813"/>
    <n v="209"/>
    <n v="28443"/>
    <n v="2000"/>
    <x v="0"/>
    <n v="48400"/>
    <n v="317"/>
    <m/>
    <x v="0"/>
    <n v="1251"/>
    <n v="82272"/>
    <x v="0"/>
    <s v="CHEM LAB"/>
    <n v="90.468699999999998"/>
    <n v="17.198610000000002"/>
    <n v="1237.2704999999999"/>
    <n v="51.16"/>
    <n v="1396.09781"/>
    <n v="1365.364"/>
    <n v="5.1956299999999995"/>
    <m/>
    <x v="0"/>
    <n v="26.045820000000003"/>
    <n v="1396.60545"/>
    <n v="-1.8177369836279618E-4"/>
    <n v="82430"/>
    <n v="9.5930832655341167E-4"/>
    <n v="6.4801118769751531E-2"/>
    <n v="1.2319058075164521E-2"/>
    <n v="0.92287982315508388"/>
    <n v="0.97763043957762019"/>
    <n v="3.7201845374439857E-3"/>
    <n v="1.8649375884935867E-2"/>
    <x v="0"/>
    <m/>
    <x v="0"/>
    <m/>
    <m/>
    <x v="0"/>
    <m/>
    <x v="0"/>
    <x v="0"/>
    <m/>
    <x v="0"/>
    <x v="0"/>
    <x v="0"/>
    <m/>
    <x v="0"/>
    <x v="0"/>
    <x v="0"/>
    <x v="0"/>
    <x v="0"/>
    <x v="0"/>
    <x v="0"/>
    <x v="0"/>
    <x v="0"/>
    <x v="0"/>
    <x v="0"/>
    <x v="0"/>
    <x v="0"/>
    <m/>
    <x v="0"/>
    <x v="0"/>
    <x v="0"/>
    <x v="0"/>
    <x v="0"/>
    <s v="PRODUCTION"/>
    <m/>
    <x v="0"/>
    <m/>
    <m/>
    <m/>
    <m/>
  </r>
  <r>
    <x v="0"/>
    <s v="T27N R114W S10 fCLOVERLY"/>
    <n v="49124758"/>
    <x v="0"/>
    <x v="1"/>
    <s v="BIG PINEY-LABARGE"/>
    <m/>
    <s v="10"/>
    <s v=" 27"/>
    <s v=" 114"/>
    <n v="42.340299999999999"/>
    <n v="-110.37560000000001"/>
    <s v="4903520345"/>
    <s v="DRY PINEY NO 26"/>
    <x v="0"/>
    <s v="CLOVERLY"/>
    <m/>
    <m/>
    <n v="0"/>
    <x v="1"/>
    <m/>
    <m/>
    <m/>
    <m/>
    <x v="0"/>
    <d v="1978-07-19T00:00:00"/>
    <n v="7.1999998092651367"/>
    <x v="0"/>
    <n v="2833"/>
    <n v="157"/>
    <n v="7301"/>
    <n v="368"/>
    <x v="0"/>
    <n v="16300"/>
    <n v="329"/>
    <m/>
    <x v="0"/>
    <n v="780"/>
    <n v="27901"/>
    <x v="0"/>
    <s v="CHEM LAB"/>
    <n v="141.36670000000001"/>
    <n v="12.91953"/>
    <n v="317.59350000000001"/>
    <n v="9.4134399999999996"/>
    <n v="481.29316999999998"/>
    <n v="459.82299999999998"/>
    <n v="5.3923099999999993"/>
    <m/>
    <x v="0"/>
    <n v="16.239600000000003"/>
    <n v="481.45490999999998"/>
    <n v="-1.6799825765428572E-4"/>
    <n v="28065"/>
    <n v="2.9303505699889219E-3"/>
    <n v="0.29372263894789952"/>
    <n v="2.6843368668622497E-2"/>
    <n v="0.67943399238347801"/>
    <n v="0.95506970735847307"/>
    <n v="1.1200031172181834E-2"/>
    <n v="3.3730261469345081E-2"/>
    <x v="0"/>
    <m/>
    <x v="0"/>
    <m/>
    <m/>
    <x v="0"/>
    <m/>
    <x v="0"/>
    <x v="0"/>
    <m/>
    <x v="0"/>
    <x v="0"/>
    <x v="0"/>
    <m/>
    <x v="0"/>
    <x v="0"/>
    <x v="0"/>
    <x v="0"/>
    <x v="0"/>
    <x v="0"/>
    <x v="0"/>
    <x v="0"/>
    <x v="0"/>
    <x v="0"/>
    <x v="0"/>
    <x v="0"/>
    <x v="0"/>
    <m/>
    <x v="0"/>
    <x v="0"/>
    <x v="0"/>
    <x v="0"/>
    <x v="0"/>
    <s v="DST NO 1"/>
    <m/>
    <x v="0"/>
    <m/>
    <m/>
    <m/>
    <m/>
  </r>
  <r>
    <x v="0"/>
    <s v="T27N R114W S09 fNUGGET"/>
    <n v="49003037"/>
    <x v="0"/>
    <x v="1"/>
    <s v="BIG PINEY-LABARGE"/>
    <m/>
    <s v="9"/>
    <s v=" 27"/>
    <s v=" 114"/>
    <n v="42.345770000000002"/>
    <n v="-110.38706000000001"/>
    <s v="4903520102"/>
    <s v="UNIT NO. 17"/>
    <x v="0"/>
    <s v="NUGGET"/>
    <m/>
    <m/>
    <n v="104"/>
    <x v="0"/>
    <n v="11033"/>
    <n v="11137"/>
    <m/>
    <m/>
    <x v="1"/>
    <d v="1970-05-13T00:00:00"/>
    <n v="6.4000000953674316"/>
    <x v="0"/>
    <n v="2650"/>
    <n v="31"/>
    <n v="28963"/>
    <n v="2400"/>
    <x v="0"/>
    <n v="50500"/>
    <n v="415"/>
    <m/>
    <x v="0"/>
    <n v="1213"/>
    <n v="85962"/>
    <x v="0"/>
    <m/>
    <n v="132.23500000000001"/>
    <n v="2.5509900000000001"/>
    <n v="1259.8905"/>
    <n v="61.391999999999996"/>
    <n v="1456.0684900000001"/>
    <n v="1424.605"/>
    <n v="6.8018499999999991"/>
    <m/>
    <x v="0"/>
    <n v="25.254660000000001"/>
    <n v="1456.6615100000001"/>
    <n v="-2.0359593920480924E-4"/>
    <n v="86169"/>
    <n v="1.2025724593478222E-3"/>
    <n v="9.0816469766473687E-2"/>
    <n v="1.7519711589940388E-3"/>
    <n v="0.90743155907453221"/>
    <n v="0.97799316465772468"/>
    <n v="4.6694787727314894E-3"/>
    <n v="1.7337356569543737E-2"/>
    <x v="0"/>
    <m/>
    <x v="0"/>
    <m/>
    <m/>
    <x v="0"/>
    <m/>
    <x v="0"/>
    <x v="0"/>
    <m/>
    <x v="0"/>
    <x v="0"/>
    <x v="0"/>
    <m/>
    <x v="0"/>
    <x v="0"/>
    <x v="0"/>
    <x v="0"/>
    <x v="0"/>
    <x v="0"/>
    <x v="0"/>
    <x v="0"/>
    <x v="0"/>
    <x v="0"/>
    <x v="0"/>
    <x v="0"/>
    <x v="0"/>
    <m/>
    <x v="0"/>
    <x v="0"/>
    <x v="0"/>
    <x v="0"/>
    <x v="0"/>
    <s v="PRODUCTION"/>
    <m/>
    <x v="0"/>
    <m/>
    <m/>
    <m/>
    <m/>
  </r>
  <r>
    <x v="0"/>
    <s v="T27N R114W S09 fCLOVERLY"/>
    <n v="49003038"/>
    <x v="0"/>
    <x v="1"/>
    <s v="BIG PINEY-LABARGE"/>
    <m/>
    <s v="9"/>
    <s v=" 27"/>
    <s v=" 114"/>
    <n v="42.345770000000002"/>
    <n v="-110.38706000000001"/>
    <s v="4903520102"/>
    <s v="UNIT NO. 17"/>
    <x v="0"/>
    <s v="CLOVERLY"/>
    <m/>
    <m/>
    <n v="18"/>
    <x v="0"/>
    <n v="8898"/>
    <n v="8916"/>
    <m/>
    <m/>
    <x v="0"/>
    <d v="1969-10-21T00:00:00"/>
    <n v="6.9000000953674316"/>
    <x v="0"/>
    <n v="166"/>
    <n v="27"/>
    <n v="6746"/>
    <n v="33"/>
    <x v="0"/>
    <n v="10150"/>
    <n v="952"/>
    <m/>
    <x v="0"/>
    <n v="142"/>
    <n v="17733"/>
    <x v="0"/>
    <m/>
    <n v="8.2834000000000003"/>
    <n v="2.2218300000000002"/>
    <n v="293.45099999999996"/>
    <n v="0.84414"/>
    <n v="304.80036999999993"/>
    <n v="286.33150000000001"/>
    <n v="15.603279999999998"/>
    <m/>
    <x v="0"/>
    <n v="2.9564400000000002"/>
    <n v="304.89121999999998"/>
    <n v="-1.4900976410064283E-4"/>
    <n v="18213"/>
    <n v="1.3353363378400934E-2"/>
    <n v="2.7176476196534807E-2"/>
    <n v="7.2894596551834915E-3"/>
    <n v="0.9655340641482818"/>
    <n v="0.93912674822187414"/>
    <n v="5.1176547491265899E-2"/>
    <n v="9.696704286860083E-3"/>
    <x v="0"/>
    <m/>
    <x v="0"/>
    <m/>
    <m/>
    <x v="0"/>
    <m/>
    <x v="0"/>
    <x v="0"/>
    <m/>
    <x v="0"/>
    <x v="0"/>
    <x v="0"/>
    <m/>
    <x v="0"/>
    <x v="0"/>
    <x v="0"/>
    <x v="0"/>
    <x v="0"/>
    <x v="0"/>
    <x v="0"/>
    <x v="0"/>
    <x v="0"/>
    <x v="0"/>
    <x v="0"/>
    <x v="0"/>
    <x v="0"/>
    <m/>
    <x v="0"/>
    <x v="0"/>
    <x v="0"/>
    <x v="0"/>
    <x v="0"/>
    <s v="DST NO. 4 60' ABOVE TOOL"/>
    <m/>
    <x v="0"/>
    <m/>
    <m/>
    <m/>
    <m/>
  </r>
  <r>
    <x v="0"/>
    <s v="T27N R114W S05 fFRONTIER"/>
    <n v="49002013"/>
    <x v="0"/>
    <x v="1"/>
    <s v="BIG PINEY-LABARGE"/>
    <m/>
    <s v="5"/>
    <s v=" 27"/>
    <s v=" 114"/>
    <n v="42.354239999999997"/>
    <n v="-110.41501"/>
    <s v="4903505546"/>
    <s v="UNIT NO. 15"/>
    <x v="0"/>
    <s v="FRONTIER"/>
    <m/>
    <m/>
    <n v="114"/>
    <x v="0"/>
    <n v="7976"/>
    <n v="8090"/>
    <m/>
    <m/>
    <x v="0"/>
    <d v="1963-12-24T00:00:00"/>
    <n v="7.5999999046325684"/>
    <x v="0"/>
    <n v="93"/>
    <n v="32"/>
    <n v="2892"/>
    <n v="33"/>
    <x v="0"/>
    <n v="3850"/>
    <n v="1183"/>
    <m/>
    <x v="0"/>
    <n v="300"/>
    <n v="7785"/>
    <x v="0"/>
    <m/>
    <n v="4.6406999999999998"/>
    <n v="2.6332800000000001"/>
    <n v="125.80199999999999"/>
    <n v="0.84414"/>
    <n v="133.92012"/>
    <n v="108.60849999999999"/>
    <n v="19.38937"/>
    <m/>
    <x v="0"/>
    <n v="6.2460000000000004"/>
    <n v="134.24386999999999"/>
    <n v="-1.2072836475918701E-3"/>
    <n v="8380"/>
    <n v="3.6807918342097123E-2"/>
    <n v="3.4652746726929452E-2"/>
    <n v="1.9663064818042277E-2"/>
    <n v="0.94568418845502822"/>
    <n v="0.80903880378299586"/>
    <n v="0.14443393206706573"/>
    <n v="4.6527264149938477E-2"/>
    <x v="0"/>
    <m/>
    <x v="0"/>
    <m/>
    <m/>
    <x v="0"/>
    <m/>
    <x v="0"/>
    <x v="0"/>
    <m/>
    <x v="0"/>
    <x v="0"/>
    <x v="0"/>
    <m/>
    <x v="0"/>
    <x v="0"/>
    <x v="0"/>
    <x v="0"/>
    <x v="0"/>
    <x v="0"/>
    <x v="0"/>
    <x v="0"/>
    <x v="0"/>
    <x v="0"/>
    <x v="0"/>
    <x v="0"/>
    <x v="0"/>
    <m/>
    <x v="0"/>
    <x v="0"/>
    <x v="0"/>
    <x v="0"/>
    <x v="0"/>
    <s v="DST NO. 1"/>
    <m/>
    <x v="0"/>
    <m/>
    <m/>
    <m/>
    <m/>
  </r>
  <r>
    <x v="0"/>
    <s v="T27N R114W S04 fNUGGET"/>
    <n v="49124288"/>
    <x v="0"/>
    <x v="1"/>
    <s v="BIG PINEY-LABARGE"/>
    <m/>
    <s v="4"/>
    <s v=" 27"/>
    <s v=" 114"/>
    <n v="42.353209999999997"/>
    <n v="-110.39301"/>
    <s v="4903520218"/>
    <s v="UNIT NO 20"/>
    <x v="0"/>
    <s v="NUGGET"/>
    <m/>
    <m/>
    <n v="58"/>
    <x v="3"/>
    <n v="10994"/>
    <n v="11052"/>
    <m/>
    <m/>
    <x v="1"/>
    <d v="1972-03-31T00:00:00"/>
    <n v="7.3000001907348633"/>
    <x v="0"/>
    <n v="1862"/>
    <n v="269"/>
    <n v="29931"/>
    <n v="1850"/>
    <x v="0"/>
    <n v="50800"/>
    <n v="342"/>
    <m/>
    <x v="0"/>
    <n v="1259"/>
    <n v="86139"/>
    <x v="0"/>
    <s v="CHEM LAB"/>
    <n v="92.913799999999995"/>
    <n v="22.136009999999999"/>
    <n v="1301.9984999999999"/>
    <n v="47.323"/>
    <n v="1464.37131"/>
    <n v="1433.068"/>
    <n v="5.6053799999999994"/>
    <m/>
    <x v="0"/>
    <n v="26.212380000000003"/>
    <n v="1464.8857599999999"/>
    <n v="-1.7562473613826494E-4"/>
    <n v="86310"/>
    <n v="9.9159751578727627E-4"/>
    <n v="6.3449617843168479E-2"/>
    <n v="1.5116391484069706E-2"/>
    <n v="0.92143399067276188"/>
    <n v="0.97827969875275467"/>
    <n v="3.8264963405747077E-3"/>
    <n v="1.7893804906670679E-2"/>
    <x v="0"/>
    <m/>
    <x v="0"/>
    <m/>
    <m/>
    <x v="0"/>
    <m/>
    <x v="0"/>
    <x v="0"/>
    <m/>
    <x v="0"/>
    <x v="0"/>
    <x v="0"/>
    <m/>
    <x v="0"/>
    <x v="0"/>
    <x v="0"/>
    <x v="0"/>
    <x v="0"/>
    <x v="0"/>
    <x v="0"/>
    <x v="0"/>
    <x v="0"/>
    <x v="0"/>
    <x v="0"/>
    <x v="0"/>
    <x v="0"/>
    <m/>
    <x v="0"/>
    <x v="0"/>
    <x v="0"/>
    <x v="0"/>
    <x v="0"/>
    <s v="PRODUCTION"/>
    <m/>
    <x v="0"/>
    <m/>
    <m/>
    <m/>
    <m/>
  </r>
  <r>
    <x v="0"/>
    <s v="T27N R114W S04 fGANNETT/BEAR RIVER"/>
    <n v="49124284"/>
    <x v="0"/>
    <x v="1"/>
    <s v="BIG PINEY-LABARGE"/>
    <m/>
    <s v="4"/>
    <s v=" 27"/>
    <s v=" 114"/>
    <n v="42.353230000000003"/>
    <n v="-110.39305"/>
    <s v="4903520250"/>
    <s v="UNIT NO 23"/>
    <x v="0"/>
    <s v="GANNETT/BEAR RIVER"/>
    <m/>
    <m/>
    <n v="269"/>
    <x v="0"/>
    <n v="8150"/>
    <n v="8419"/>
    <m/>
    <m/>
    <x v="1"/>
    <d v="1973-05-09T00:00:00"/>
    <n v="7"/>
    <x v="0"/>
    <n v="392"/>
    <n v="36"/>
    <n v="7772"/>
    <n v="74"/>
    <x v="1"/>
    <n v="12400"/>
    <n v="769"/>
    <m/>
    <x v="0"/>
    <n v="10"/>
    <n v="21063"/>
    <x v="0"/>
    <s v="WEXPRO COMPANY"/>
    <n v="19.5608"/>
    <n v="2.96244"/>
    <n v="338.08199999999999"/>
    <n v="1.8929199999999999"/>
    <n v="362.49815999999998"/>
    <n v="349.80399999999997"/>
    <n v="12.603909999999999"/>
    <m/>
    <x v="0"/>
    <n v="0.20820000000000002"/>
    <n v="362.61610999999994"/>
    <n v="-1.6266401707961246E-4"/>
    <n v="21453"/>
    <n v="9.1730172170476996E-3"/>
    <n v="5.3961101485315126E-2"/>
    <n v="8.1722897572776652E-3"/>
    <n v="0.93786660875740724"/>
    <n v="0.96466756537650811"/>
    <n v="3.4758273701628976E-2"/>
    <n v="5.7416092186306905E-4"/>
    <x v="1"/>
    <n v="0"/>
    <x v="1"/>
    <n v="20903"/>
    <n v="0.3"/>
    <x v="0"/>
    <n v="0.3"/>
    <x v="0"/>
    <x v="1"/>
    <m/>
    <x v="1"/>
    <x v="1"/>
    <x v="1"/>
    <n v="0"/>
    <x v="1"/>
    <x v="1"/>
    <x v="1"/>
    <x v="1"/>
    <x v="0"/>
    <x v="0"/>
    <x v="0"/>
    <x v="0"/>
    <x v="0"/>
    <x v="0"/>
    <x v="0"/>
    <x v="0"/>
    <x v="0"/>
    <m/>
    <x v="0"/>
    <x v="0"/>
    <x v="0"/>
    <x v="0"/>
    <x v="0"/>
    <s v="PRODUCTION"/>
    <n v="19730509"/>
    <x v="1"/>
    <m/>
    <m/>
    <m/>
    <m/>
  </r>
  <r>
    <x v="0"/>
    <s v="T27N R114W S04 fFRONTIER"/>
    <n v="49003485"/>
    <x v="0"/>
    <x v="1"/>
    <s v="BIG PINEY-LABARGE"/>
    <m/>
    <s v="4"/>
    <s v=" 27"/>
    <s v=" 114"/>
    <n v="42.352370000000001"/>
    <n v="-110.40112999999999"/>
    <s v="4903505493"/>
    <s v="UNIT NO. 3"/>
    <x v="0"/>
    <s v="FRONTIER"/>
    <n v="562"/>
    <m/>
    <n v="20"/>
    <x v="0"/>
    <n v="7546"/>
    <n v="7566"/>
    <m/>
    <m/>
    <x v="0"/>
    <m/>
    <n v="7.5"/>
    <x v="2"/>
    <n v="56"/>
    <n v="16"/>
    <n v="3411"/>
    <n v="-3"/>
    <x v="0"/>
    <n v="4060"/>
    <n v="2150"/>
    <m/>
    <x v="0"/>
    <n v="35"/>
    <n v="8697"/>
    <x v="0"/>
    <m/>
    <n v="2.7944"/>
    <n v="1.31664"/>
    <n v="148.3785"/>
    <n v="0"/>
    <n v="152.48954000000001"/>
    <n v="114.5326"/>
    <n v="35.238499999999995"/>
    <m/>
    <x v="0"/>
    <n v="0.72870000000000001"/>
    <n v="150.49979999999999"/>
    <n v="6.567029717943252E-3"/>
    <n v="9722"/>
    <n v="5.5649058037895653E-2"/>
    <n v="1.8325191354108615E-2"/>
    <n v="8.6342971458894819E-3"/>
    <n v="0.97304051150000193"/>
    <n v="0.76101496480394004"/>
    <n v="0.23414316829656914"/>
    <n v="4.8418668994908969E-3"/>
    <x v="0"/>
    <m/>
    <x v="0"/>
    <m/>
    <m/>
    <x v="0"/>
    <m/>
    <x v="0"/>
    <x v="0"/>
    <m/>
    <x v="0"/>
    <x v="0"/>
    <x v="0"/>
    <m/>
    <x v="0"/>
    <x v="0"/>
    <x v="0"/>
    <x v="0"/>
    <x v="0"/>
    <x v="0"/>
    <x v="0"/>
    <x v="0"/>
    <x v="0"/>
    <x v="0"/>
    <x v="0"/>
    <x v="0"/>
    <x v="0"/>
    <m/>
    <x v="0"/>
    <x v="0"/>
    <x v="0"/>
    <x v="0"/>
    <x v="0"/>
    <s v="DST NO. 4"/>
    <m/>
    <x v="0"/>
    <m/>
    <m/>
    <m/>
    <m/>
  </r>
  <r>
    <x v="0"/>
    <s v="T27N R114W S04 fFRONTIER"/>
    <n v="49005180"/>
    <x v="0"/>
    <x v="1"/>
    <s v="BIG PINEY-LABARGE"/>
    <m/>
    <s v="4"/>
    <s v=" 27"/>
    <s v=" 114"/>
    <n v="42.354559999999999"/>
    <n v="-110.38628"/>
    <s v="4903505552"/>
    <s v="UNIT NO. 14"/>
    <x v="0"/>
    <s v="FRONTIER"/>
    <n v="494"/>
    <m/>
    <n v="38"/>
    <x v="0"/>
    <n v="7016"/>
    <n v="7054"/>
    <m/>
    <m/>
    <x v="0"/>
    <m/>
    <n v="7.5999999046325684"/>
    <x v="0"/>
    <n v="112"/>
    <n v="19"/>
    <n v="5079"/>
    <n v="-3"/>
    <x v="0"/>
    <n v="6900"/>
    <n v="2025"/>
    <m/>
    <x v="0"/>
    <n v="14"/>
    <n v="13121"/>
    <x v="0"/>
    <m/>
    <n v="5.5888"/>
    <n v="1.56351"/>
    <n v="220.9365"/>
    <n v="0"/>
    <n v="228.08881"/>
    <n v="194.649"/>
    <n v="33.189749999999997"/>
    <m/>
    <x v="0"/>
    <n v="0.29148000000000002"/>
    <n v="228.13023000000001"/>
    <n v="-9.0789722410569368E-5"/>
    <n v="14143"/>
    <n v="3.7485328638497656E-2"/>
    <n v="2.4502736456032192E-2"/>
    <n v="6.8548299234846288E-3"/>
    <n v="0.96864243362048319"/>
    <n v="0.85323632909150182"/>
    <n v="0.14548597965293769"/>
    <n v="1.2776912555604752E-3"/>
    <x v="0"/>
    <m/>
    <x v="0"/>
    <m/>
    <m/>
    <x v="0"/>
    <m/>
    <x v="0"/>
    <x v="0"/>
    <m/>
    <x v="0"/>
    <x v="0"/>
    <x v="0"/>
    <m/>
    <x v="0"/>
    <x v="0"/>
    <x v="0"/>
    <x v="0"/>
    <x v="0"/>
    <x v="0"/>
    <x v="0"/>
    <x v="0"/>
    <x v="0"/>
    <x v="0"/>
    <x v="0"/>
    <x v="0"/>
    <x v="0"/>
    <m/>
    <x v="0"/>
    <x v="0"/>
    <x v="0"/>
    <x v="0"/>
    <x v="0"/>
    <s v="DST NO. 2"/>
    <m/>
    <x v="0"/>
    <m/>
    <m/>
    <m/>
    <m/>
  </r>
  <r>
    <x v="0"/>
    <s v="T27N R114W S04 fFRONTIER"/>
    <n v="49005892"/>
    <x v="0"/>
    <x v="1"/>
    <s v="BIG PINEY-LABARGE"/>
    <m/>
    <s v="4"/>
    <s v=" 27"/>
    <s v=" 114"/>
    <n v="42.352370000000001"/>
    <n v="-110.40112999999999"/>
    <s v="4903505493"/>
    <s v="UNIT NO. 3"/>
    <x v="0"/>
    <s v="FRONTIER"/>
    <m/>
    <n v="562"/>
    <n v="44"/>
    <x v="0"/>
    <n v="6940"/>
    <n v="6984"/>
    <m/>
    <m/>
    <x v="0"/>
    <m/>
    <n v="7.4000000953674316"/>
    <x v="0"/>
    <n v="53"/>
    <n v="21"/>
    <n v="3305"/>
    <n v="-3"/>
    <x v="0"/>
    <n v="4040"/>
    <n v="2070"/>
    <m/>
    <x v="0"/>
    <n v="-3"/>
    <n v="8439"/>
    <x v="0"/>
    <m/>
    <n v="2.6446999999999998"/>
    <n v="1.7280900000000001"/>
    <n v="143.76750000000001"/>
    <n v="0"/>
    <n v="148.14028999999999"/>
    <n v="113.9684"/>
    <n v="33.927299999999995"/>
    <m/>
    <x v="0"/>
    <n v="0"/>
    <n v="147.89570000000001"/>
    <n v="8.262171096155847E-4"/>
    <n v="9480"/>
    <n v="5.8094759752218318E-2"/>
    <n v="1.7852671950351926E-2"/>
    <n v="1.1665226252763514E-2"/>
    <n v="0.97048210179688454"/>
    <n v="0.77059982136059402"/>
    <n v="0.22940017863940598"/>
    <n v="0"/>
    <x v="0"/>
    <m/>
    <x v="0"/>
    <m/>
    <m/>
    <x v="0"/>
    <m/>
    <x v="0"/>
    <x v="0"/>
    <m/>
    <x v="0"/>
    <x v="0"/>
    <x v="0"/>
    <m/>
    <x v="0"/>
    <x v="0"/>
    <x v="0"/>
    <x v="0"/>
    <x v="0"/>
    <x v="0"/>
    <x v="0"/>
    <x v="0"/>
    <x v="0"/>
    <x v="0"/>
    <x v="0"/>
    <x v="0"/>
    <x v="0"/>
    <m/>
    <x v="0"/>
    <x v="0"/>
    <x v="0"/>
    <x v="0"/>
    <x v="0"/>
    <s v="DST NO. 1"/>
    <m/>
    <x v="0"/>
    <m/>
    <m/>
    <m/>
    <m/>
  </r>
  <r>
    <x v="0"/>
    <s v="T27N R114W S04 fFRONTIER"/>
    <n v="49003487"/>
    <x v="0"/>
    <x v="1"/>
    <s v="BIG PINEY-LABARGE"/>
    <m/>
    <s v="4"/>
    <s v=" 27"/>
    <s v=" 114"/>
    <n v="42.354559999999999"/>
    <n v="-110.38628"/>
    <s v="4903505552"/>
    <s v="UNIT NO. 14"/>
    <x v="0"/>
    <s v="FRONTIER"/>
    <m/>
    <n v="494"/>
    <n v="84"/>
    <x v="0"/>
    <n v="6438"/>
    <n v="6522"/>
    <m/>
    <m/>
    <x v="0"/>
    <m/>
    <n v="8.3999996185302734"/>
    <x v="2"/>
    <n v="37"/>
    <n v="28"/>
    <n v="2853"/>
    <n v="-3"/>
    <x v="0"/>
    <n v="3400"/>
    <n v="1793"/>
    <m/>
    <x v="0"/>
    <n v="142"/>
    <n v="7343"/>
    <x v="0"/>
    <m/>
    <n v="1.8463000000000001"/>
    <n v="2.3041200000000002"/>
    <n v="124.10549999999999"/>
    <n v="0"/>
    <n v="128.25592"/>
    <n v="95.914000000000001"/>
    <n v="29.387269999999997"/>
    <m/>
    <x v="0"/>
    <n v="2.9564400000000002"/>
    <n v="128.25771"/>
    <n v="-6.9781866951854994E-6"/>
    <n v="8247"/>
    <n v="5.7985888389993585E-2"/>
    <n v="1.4395436873401243E-2"/>
    <n v="1.7965018690755171E-2"/>
    <n v="0.96763954443584355"/>
    <n v="0.74782248957976871"/>
    <n v="0.22912673242021861"/>
    <n v="2.3050778000012633E-2"/>
    <x v="0"/>
    <m/>
    <x v="0"/>
    <m/>
    <m/>
    <x v="0"/>
    <m/>
    <x v="0"/>
    <x v="0"/>
    <m/>
    <x v="0"/>
    <x v="0"/>
    <x v="0"/>
    <m/>
    <x v="0"/>
    <x v="0"/>
    <x v="0"/>
    <x v="0"/>
    <x v="0"/>
    <x v="0"/>
    <x v="0"/>
    <x v="0"/>
    <x v="0"/>
    <x v="0"/>
    <x v="0"/>
    <x v="0"/>
    <x v="0"/>
    <m/>
    <x v="0"/>
    <x v="0"/>
    <x v="0"/>
    <x v="0"/>
    <x v="0"/>
    <s v="DST NO. 1"/>
    <m/>
    <x v="0"/>
    <m/>
    <m/>
    <m/>
    <m/>
  </r>
  <r>
    <x v="0"/>
    <s v="T27N R114W S03 fFRONTIER"/>
    <n v="49003483"/>
    <x v="0"/>
    <x v="1"/>
    <s v="BIG PINEY-LABARGE"/>
    <m/>
    <s v="3"/>
    <s v=" 27"/>
    <s v=" 114"/>
    <n v="42.354199999999999"/>
    <n v="-110.36744"/>
    <s v="4903505548"/>
    <s v="UNIT NO. 9"/>
    <x v="0"/>
    <s v="FRONTIER"/>
    <m/>
    <m/>
    <n v="171"/>
    <x v="0"/>
    <n v="6471"/>
    <n v="6642"/>
    <m/>
    <m/>
    <x v="0"/>
    <m/>
    <n v="8.1999998092651367"/>
    <x v="2"/>
    <n v="102"/>
    <n v="28"/>
    <n v="4685"/>
    <n v="-3"/>
    <x v="0"/>
    <n v="5800"/>
    <n v="1684"/>
    <m/>
    <x v="0"/>
    <n v="846"/>
    <n v="12362"/>
    <x v="0"/>
    <m/>
    <n v="5.0898000000000003"/>
    <n v="2.3041200000000002"/>
    <n v="203.79750000000001"/>
    <n v="0"/>
    <n v="211.19141999999999"/>
    <n v="163.61799999999999"/>
    <n v="27.600759999999998"/>
    <m/>
    <x v="0"/>
    <n v="17.613720000000001"/>
    <n v="208.83248"/>
    <n v="5.6162042207597938E-3"/>
    <n v="13139"/>
    <n v="3.0469393357123249E-2"/>
    <n v="2.4100410897374525E-2"/>
    <n v="1.0910102313815591E-2"/>
    <n v="0.9649894867888098"/>
    <n v="0.78348923500788759"/>
    <n v="0.1321669885833851"/>
    <n v="8.4343776408727228E-2"/>
    <x v="0"/>
    <m/>
    <x v="0"/>
    <m/>
    <m/>
    <x v="0"/>
    <m/>
    <x v="0"/>
    <x v="0"/>
    <m/>
    <x v="0"/>
    <x v="0"/>
    <x v="0"/>
    <m/>
    <x v="0"/>
    <x v="0"/>
    <x v="0"/>
    <x v="0"/>
    <x v="0"/>
    <x v="0"/>
    <x v="0"/>
    <x v="0"/>
    <x v="0"/>
    <x v="0"/>
    <x v="0"/>
    <x v="0"/>
    <x v="0"/>
    <m/>
    <x v="0"/>
    <x v="0"/>
    <x v="0"/>
    <x v="0"/>
    <x v="0"/>
    <s v="DST NO. 1"/>
    <m/>
    <x v="0"/>
    <m/>
    <m/>
    <m/>
    <m/>
  </r>
  <r>
    <x v="0"/>
    <s v="T27N R113W S36 fWASATCH/ALMY"/>
    <n v="49005887"/>
    <x v="0"/>
    <x v="1"/>
    <s v="GREEN RIVER BEND"/>
    <m/>
    <s v="36"/>
    <s v=" 27"/>
    <s v=" 113"/>
    <n v="42.284570000000002"/>
    <n v="-110.21991"/>
    <s v="4903505116"/>
    <s v="GRBU T-7"/>
    <x v="0"/>
    <s v="WASATCH/ALMY"/>
    <m/>
    <m/>
    <n v="2"/>
    <x v="0"/>
    <n v="2502"/>
    <n v="2504"/>
    <n v="2578"/>
    <m/>
    <x v="0"/>
    <m/>
    <n v="8.1000003814697266"/>
    <x v="0"/>
    <n v="7"/>
    <n v="7"/>
    <n v="1902"/>
    <n v="-3"/>
    <x v="0"/>
    <n v="1980"/>
    <n v="1525"/>
    <m/>
    <x v="0"/>
    <n v="134"/>
    <n v="4781"/>
    <x v="0"/>
    <m/>
    <n v="0.3493"/>
    <n v="0.57603000000000004"/>
    <n v="82.736999999999995"/>
    <n v="0"/>
    <n v="83.662329999999997"/>
    <n v="55.855799999999995"/>
    <n v="24.994749999999996"/>
    <m/>
    <x v="0"/>
    <n v="2.7898800000000001"/>
    <n v="83.640429999999995"/>
    <n v="1.3090041072844378E-4"/>
    <n v="5549"/>
    <n v="7.4346563407550817E-2"/>
    <n v="4.1751168058551565E-3"/>
    <n v="6.8851775942649464E-3"/>
    <n v="0.98893970559987987"/>
    <n v="0.66780861839184713"/>
    <n v="0.29883574247525985"/>
    <n v="3.3355639132893029E-2"/>
    <x v="0"/>
    <m/>
    <x v="0"/>
    <m/>
    <m/>
    <x v="0"/>
    <m/>
    <x v="0"/>
    <x v="0"/>
    <m/>
    <x v="0"/>
    <x v="0"/>
    <x v="0"/>
    <m/>
    <x v="0"/>
    <x v="0"/>
    <x v="0"/>
    <x v="0"/>
    <x v="0"/>
    <x v="0"/>
    <x v="0"/>
    <x v="0"/>
    <x v="0"/>
    <x v="0"/>
    <x v="0"/>
    <x v="0"/>
    <x v="0"/>
    <m/>
    <x v="0"/>
    <x v="0"/>
    <x v="0"/>
    <x v="0"/>
    <x v="0"/>
    <s v="DST NO. 1"/>
    <m/>
    <x v="0"/>
    <m/>
    <m/>
    <m/>
    <m/>
  </r>
  <r>
    <x v="0"/>
    <s v="T27N R113W S36 fWASATCH/ALMY"/>
    <n v="49005886"/>
    <x v="0"/>
    <x v="1"/>
    <s v="GREEN RIVER BEND"/>
    <m/>
    <s v="36"/>
    <s v=" 27"/>
    <s v=" 113"/>
    <n v="42.287619999999997"/>
    <n v="-110.22067"/>
    <s v="4903505177"/>
    <s v="GRBU T-6"/>
    <x v="0"/>
    <s v="WASATCH/ALMY"/>
    <n v="-15"/>
    <m/>
    <m/>
    <x v="2"/>
    <n v="2473"/>
    <m/>
    <n v="2556"/>
    <m/>
    <x v="1"/>
    <m/>
    <n v="8.6999998092651367"/>
    <x v="0"/>
    <n v="6"/>
    <n v="13"/>
    <n v="2706"/>
    <n v="10"/>
    <x v="0"/>
    <n v="2950"/>
    <n v="1952"/>
    <m/>
    <x v="0"/>
    <n v="20"/>
    <n v="6788"/>
    <x v="0"/>
    <m/>
    <n v="0.2994"/>
    <n v="1.0697700000000001"/>
    <n v="117.711"/>
    <n v="0.25579999999999997"/>
    <n v="119.33596999999999"/>
    <n v="83.219499999999996"/>
    <n v="31.993279999999995"/>
    <m/>
    <x v="0"/>
    <n v="0.41640000000000005"/>
    <n v="115.62917999999999"/>
    <n v="1.5775914002565904E-2"/>
    <n v="7654"/>
    <n v="5.9963993906661128E-2"/>
    <n v="2.508883113783715E-3"/>
    <n v="8.9643550054522552E-3"/>
    <n v="0.98852676188076405"/>
    <n v="0.71971019771998734"/>
    <n v="0.27668863516977288"/>
    <n v="3.6011671102398209E-3"/>
    <x v="0"/>
    <m/>
    <x v="0"/>
    <m/>
    <m/>
    <x v="0"/>
    <m/>
    <x v="0"/>
    <x v="0"/>
    <m/>
    <x v="0"/>
    <x v="0"/>
    <x v="0"/>
    <m/>
    <x v="0"/>
    <x v="0"/>
    <x v="0"/>
    <x v="0"/>
    <x v="0"/>
    <x v="0"/>
    <x v="0"/>
    <x v="0"/>
    <x v="0"/>
    <x v="0"/>
    <x v="0"/>
    <x v="0"/>
    <x v="0"/>
    <m/>
    <x v="0"/>
    <x v="0"/>
    <x v="0"/>
    <x v="0"/>
    <x v="0"/>
    <s v="PRODUCTION"/>
    <m/>
    <x v="0"/>
    <m/>
    <m/>
    <m/>
    <m/>
  </r>
  <r>
    <x v="0"/>
    <s v="T27N R113W S36 fWASATCH/ALMY"/>
    <n v="49003089"/>
    <x v="0"/>
    <x v="1"/>
    <s v="GREEN RIVER BEND"/>
    <m/>
    <s v="36"/>
    <s v=" 27"/>
    <s v=" 113"/>
    <n v="42.287619999999997"/>
    <n v="-110.22067"/>
    <s v="4903505177"/>
    <s v="GRBU T-6"/>
    <x v="0"/>
    <s v="WASATCH/ALMY"/>
    <m/>
    <n v="-15"/>
    <n v="20"/>
    <x v="7"/>
    <n v="2468"/>
    <n v="2488"/>
    <n v="2556"/>
    <m/>
    <x v="1"/>
    <d v="1965-05-13T00:00:00"/>
    <n v="8.6000003814697266"/>
    <x v="0"/>
    <n v="4"/>
    <n v="1"/>
    <n v="806"/>
    <n v="10"/>
    <x v="0"/>
    <n v="552"/>
    <n v="1049"/>
    <m/>
    <x v="0"/>
    <n v="40"/>
    <n v="1990"/>
    <x v="0"/>
    <m/>
    <n v="0.1996"/>
    <n v="8.2290000000000002E-2"/>
    <n v="35.061"/>
    <n v="0.25579999999999997"/>
    <n v="35.598689999999998"/>
    <n v="15.571919999999999"/>
    <n v="17.193109999999997"/>
    <m/>
    <x v="0"/>
    <n v="0.8328000000000001"/>
    <n v="33.597829999999995"/>
    <n v="2.8915615987624856E-2"/>
    <n v="2459"/>
    <n v="0.1054169476286806"/>
    <n v="5.6069478961164026E-3"/>
    <n v="2.3116019156884707E-3"/>
    <n v="0.99208145018819516"/>
    <n v="0.46347993307901136"/>
    <n v="0.51173275178783872"/>
    <n v="2.4787315133149974E-2"/>
    <x v="0"/>
    <m/>
    <x v="0"/>
    <m/>
    <m/>
    <x v="0"/>
    <m/>
    <x v="0"/>
    <x v="0"/>
    <m/>
    <x v="0"/>
    <x v="0"/>
    <x v="0"/>
    <m/>
    <x v="0"/>
    <x v="0"/>
    <x v="0"/>
    <x v="0"/>
    <x v="0"/>
    <x v="0"/>
    <x v="0"/>
    <x v="0"/>
    <x v="0"/>
    <x v="0"/>
    <x v="0"/>
    <x v="0"/>
    <x v="0"/>
    <m/>
    <x v="0"/>
    <x v="0"/>
    <x v="0"/>
    <x v="0"/>
    <x v="0"/>
    <s v="PRODUCTION"/>
    <m/>
    <x v="0"/>
    <m/>
    <m/>
    <m/>
    <m/>
  </r>
  <r>
    <x v="0"/>
    <s v="T27N R113W S36 fWASATCH/ALMY"/>
    <n v="49009933"/>
    <x v="0"/>
    <x v="1"/>
    <s v="GREEN RIVER BEND"/>
    <m/>
    <s v="36"/>
    <s v=" 27"/>
    <s v=" 113"/>
    <n v="42.289670000000001"/>
    <n v="-110.2145"/>
    <s v="4903505040"/>
    <s v="WATER INJECTION NO. 3"/>
    <x v="0"/>
    <s v="WASATCH/ALMY"/>
    <m/>
    <m/>
    <n v="54"/>
    <x v="0"/>
    <n v="2356"/>
    <n v="2410"/>
    <m/>
    <m/>
    <x v="0"/>
    <d v="1963-10-02T00:00:00"/>
    <n v="8.8999996185302734"/>
    <x v="0"/>
    <n v="20"/>
    <n v="9"/>
    <n v="2843"/>
    <n v="9"/>
    <x v="0"/>
    <n v="3500"/>
    <n v="1440"/>
    <m/>
    <x v="0"/>
    <n v="12"/>
    <n v="7199"/>
    <x v="0"/>
    <m/>
    <n v="0.998"/>
    <n v="0.74060999999999999"/>
    <n v="123.67049999999999"/>
    <n v="0.23021999999999998"/>
    <n v="125.63932999999999"/>
    <n v="98.734999999999999"/>
    <n v="23.601599999999998"/>
    <m/>
    <x v="0"/>
    <n v="0.24984000000000001"/>
    <n v="122.58644000000001"/>
    <n v="1.229884391133111E-2"/>
    <n v="7830"/>
    <n v="4.1985494710226896E-2"/>
    <n v="7.9433725092293954E-3"/>
    <n v="5.8947305752108043E-3"/>
    <n v="0.98616189691555989"/>
    <n v="0.80543166112010423"/>
    <n v="0.19253026680601865"/>
    <n v="2.0380720738770127E-3"/>
    <x v="0"/>
    <m/>
    <x v="0"/>
    <m/>
    <m/>
    <x v="0"/>
    <m/>
    <x v="0"/>
    <x v="0"/>
    <m/>
    <x v="0"/>
    <x v="0"/>
    <x v="0"/>
    <m/>
    <x v="0"/>
    <x v="0"/>
    <x v="0"/>
    <x v="0"/>
    <x v="0"/>
    <x v="0"/>
    <x v="0"/>
    <x v="0"/>
    <x v="0"/>
    <x v="0"/>
    <x v="0"/>
    <x v="0"/>
    <x v="0"/>
    <m/>
    <x v="0"/>
    <x v="0"/>
    <x v="0"/>
    <x v="0"/>
    <x v="0"/>
    <s v="DST (MIDDLE)"/>
    <m/>
    <x v="0"/>
    <m/>
    <m/>
    <m/>
    <m/>
  </r>
  <r>
    <x v="0"/>
    <s v="T27N R113W S36 fWASATCH/ALMY"/>
    <n v="49005888"/>
    <x v="0"/>
    <x v="1"/>
    <s v="GREEN RIVER BEND"/>
    <m/>
    <s v="36"/>
    <s v=" 27"/>
    <s v=" 113"/>
    <n v="42.28125"/>
    <n v="-110.21937"/>
    <s v="4903505097"/>
    <s v="UNIT T-8"/>
    <x v="0"/>
    <s v="WASATCH/ALMY"/>
    <m/>
    <m/>
    <n v="133"/>
    <x v="0"/>
    <n v="2350"/>
    <n v="2483"/>
    <n v="2560"/>
    <m/>
    <x v="1"/>
    <m/>
    <n v="8.6999998092651367"/>
    <x v="0"/>
    <n v="28"/>
    <n v="12"/>
    <n v="2960"/>
    <n v="16"/>
    <x v="0"/>
    <n v="3600"/>
    <n v="1671"/>
    <m/>
    <x v="0"/>
    <n v="24"/>
    <n v="7537"/>
    <x v="0"/>
    <m/>
    <n v="1.3972"/>
    <n v="0.98748000000000002"/>
    <n v="128.76"/>
    <n v="0.40927999999999998"/>
    <n v="131.55395999999999"/>
    <n v="101.556"/>
    <n v="27.387689999999996"/>
    <m/>
    <x v="0"/>
    <n v="0.49968000000000001"/>
    <n v="129.44337000000002"/>
    <n v="8.0866344494787482E-3"/>
    <n v="8308"/>
    <n v="4.865888292836857E-2"/>
    <n v="1.0620736920424137E-2"/>
    <n v="7.5062734713573056E-3"/>
    <n v="0.98187298960821856"/>
    <n v="0.78455930187849698"/>
    <n v="0.21158047723881102"/>
    <n v="3.86022088269179E-3"/>
    <x v="0"/>
    <m/>
    <x v="0"/>
    <m/>
    <m/>
    <x v="0"/>
    <m/>
    <x v="0"/>
    <x v="0"/>
    <m/>
    <x v="0"/>
    <x v="0"/>
    <x v="0"/>
    <m/>
    <x v="0"/>
    <x v="0"/>
    <x v="0"/>
    <x v="0"/>
    <x v="0"/>
    <x v="0"/>
    <x v="0"/>
    <x v="0"/>
    <x v="0"/>
    <x v="0"/>
    <x v="0"/>
    <x v="0"/>
    <x v="0"/>
    <m/>
    <x v="0"/>
    <x v="0"/>
    <x v="0"/>
    <x v="0"/>
    <x v="0"/>
    <s v="PRODUCTION"/>
    <m/>
    <x v="0"/>
    <m/>
    <m/>
    <m/>
    <m/>
  </r>
  <r>
    <x v="0"/>
    <s v="T27N R113W S36 fWASATCH/ALMY"/>
    <n v="49002015"/>
    <x v="0"/>
    <x v="1"/>
    <s v="GREEN RIVER BEND"/>
    <m/>
    <s v="36"/>
    <s v=" 27"/>
    <s v=" 113"/>
    <n v="42.277459999999998"/>
    <n v="-110.22213000000001"/>
    <s v="4903505051"/>
    <s v="GRBU NO. T-9"/>
    <x v="0"/>
    <s v="WASATCH/ALMY"/>
    <m/>
    <m/>
    <n v="109"/>
    <x v="0"/>
    <n v="2316"/>
    <n v="2425"/>
    <n v="2630"/>
    <n v="2531"/>
    <x v="1"/>
    <d v="1965-03-05T00:00:00"/>
    <n v="7.8000001907348633"/>
    <x v="0"/>
    <n v="5"/>
    <n v="2"/>
    <n v="758"/>
    <n v="-1"/>
    <x v="0"/>
    <n v="640"/>
    <n v="768"/>
    <m/>
    <x v="0"/>
    <n v="132"/>
    <n v="1915"/>
    <x v="0"/>
    <m/>
    <n v="0.2495"/>
    <n v="0.16458"/>
    <n v="32.972999999999999"/>
    <n v="0"/>
    <n v="33.387079999999997"/>
    <n v="18.054400000000001"/>
    <n v="12.587519999999998"/>
    <m/>
    <x v="0"/>
    <n v="2.74824"/>
    <n v="33.390160000000002"/>
    <n v="-4.6123499563686525E-5"/>
    <n v="2301"/>
    <n v="9.1555977229601515E-2"/>
    <n v="7.4729506144292947E-3"/>
    <n v="4.9294517519950839E-3"/>
    <n v="0.98759759763357569"/>
    <n v="0.54071019725571845"/>
    <n v="0.37698291951880425"/>
    <n v="8.2306883225477204E-2"/>
    <x v="0"/>
    <m/>
    <x v="0"/>
    <m/>
    <m/>
    <x v="0"/>
    <m/>
    <x v="0"/>
    <x v="0"/>
    <m/>
    <x v="0"/>
    <x v="0"/>
    <x v="0"/>
    <m/>
    <x v="0"/>
    <x v="0"/>
    <x v="0"/>
    <x v="0"/>
    <x v="0"/>
    <x v="0"/>
    <x v="0"/>
    <x v="0"/>
    <x v="0"/>
    <x v="0"/>
    <x v="0"/>
    <x v="0"/>
    <x v="0"/>
    <m/>
    <x v="0"/>
    <x v="0"/>
    <x v="0"/>
    <x v="0"/>
    <x v="0"/>
    <s v="PRODUCTION"/>
    <m/>
    <x v="0"/>
    <m/>
    <m/>
    <m/>
    <m/>
  </r>
  <r>
    <x v="0"/>
    <s v="T27N R113W S36 fWASATCH/ALMY"/>
    <n v="49007706"/>
    <x v="0"/>
    <x v="1"/>
    <s v="GREEN RIVER BEND"/>
    <m/>
    <s v="36"/>
    <s v=" 27"/>
    <s v=" 113"/>
    <n v="42.285620000000002"/>
    <n v="-110.21585"/>
    <s v="4903505148"/>
    <s v="GRBU T-21A"/>
    <x v="0"/>
    <s v="WASATCH/ALMY"/>
    <m/>
    <m/>
    <n v="0"/>
    <x v="0"/>
    <m/>
    <m/>
    <n v="2565"/>
    <m/>
    <x v="1"/>
    <d v="1964-08-05T00:00:00"/>
    <n v="8.8000001907348633"/>
    <x v="0"/>
    <n v="6"/>
    <n v="13"/>
    <n v="2832"/>
    <n v="11"/>
    <x v="0"/>
    <n v="3350"/>
    <n v="1635"/>
    <m/>
    <x v="0"/>
    <n v="12"/>
    <n v="7969"/>
    <x v="0"/>
    <m/>
    <n v="0.2994"/>
    <n v="1.0697700000000001"/>
    <n v="123.19199999999999"/>
    <n v="0.28137999999999996"/>
    <n v="124.84254999999999"/>
    <n v="94.503500000000003"/>
    <n v="26.797649999999997"/>
    <m/>
    <x v="0"/>
    <n v="0.24984000000000001"/>
    <n v="121.55099000000001"/>
    <n v="1.3358954134917561E-2"/>
    <n v="7856"/>
    <n v="-7.1406003159557663E-3"/>
    <n v="2.3982207989183177E-3"/>
    <n v="8.5689534537703709E-3"/>
    <n v="0.98903282574731133"/>
    <n v="0.77748029859732115"/>
    <n v="0.22046426771184666"/>
    <n v="2.0554336908321356E-3"/>
    <x v="0"/>
    <m/>
    <x v="0"/>
    <m/>
    <m/>
    <x v="0"/>
    <m/>
    <x v="0"/>
    <x v="0"/>
    <m/>
    <x v="0"/>
    <x v="0"/>
    <x v="0"/>
    <m/>
    <x v="0"/>
    <x v="0"/>
    <x v="0"/>
    <x v="0"/>
    <x v="0"/>
    <x v="0"/>
    <x v="0"/>
    <x v="0"/>
    <x v="0"/>
    <x v="0"/>
    <x v="0"/>
    <x v="0"/>
    <x v="0"/>
    <m/>
    <x v="0"/>
    <x v="0"/>
    <x v="0"/>
    <x v="0"/>
    <x v="0"/>
    <s v="PRODUCED"/>
    <m/>
    <x v="0"/>
    <m/>
    <m/>
    <m/>
    <m/>
  </r>
  <r>
    <x v="0"/>
    <s v="T27N R113W S36 fWASATCH"/>
    <n v="49005890"/>
    <x v="0"/>
    <x v="1"/>
    <s v="GREEN RIVER BEND"/>
    <m/>
    <s v="36"/>
    <s v=" 27"/>
    <s v=" 113"/>
    <n v="42.282649999999997"/>
    <n v="-110.21634"/>
    <s v="4903505107"/>
    <s v="UNIT T-66-36"/>
    <x v="0"/>
    <s v="WASATCH"/>
    <m/>
    <m/>
    <n v="6"/>
    <x v="0"/>
    <n v="2463"/>
    <n v="2469"/>
    <n v="2565"/>
    <m/>
    <x v="1"/>
    <m/>
    <n v="8.5"/>
    <x v="0"/>
    <n v="19"/>
    <n v="12"/>
    <n v="2932"/>
    <n v="11"/>
    <x v="0"/>
    <n v="3420"/>
    <n v="1830"/>
    <m/>
    <x v="0"/>
    <n v="-3"/>
    <n v="7405"/>
    <x v="0"/>
    <m/>
    <n v="0.94809999999999994"/>
    <n v="0.98748000000000002"/>
    <n v="127.54199999999999"/>
    <n v="0.28137999999999996"/>
    <n v="129.75896"/>
    <n v="96.478200000000001"/>
    <n v="29.993699999999997"/>
    <m/>
    <x v="0"/>
    <n v="0"/>
    <n v="126.47190000000001"/>
    <n v="1.2828509415298363E-2"/>
    <n v="8218"/>
    <n v="5.203866094860142E-2"/>
    <n v="7.3066245290498624E-3"/>
    <n v="7.6101103153107886E-3"/>
    <n v="0.98508326515563926"/>
    <n v="0.76284297144266822"/>
    <n v="0.23715702855733167"/>
    <n v="0"/>
    <x v="0"/>
    <m/>
    <x v="0"/>
    <m/>
    <m/>
    <x v="0"/>
    <m/>
    <x v="0"/>
    <x v="0"/>
    <m/>
    <x v="0"/>
    <x v="0"/>
    <x v="0"/>
    <m/>
    <x v="0"/>
    <x v="0"/>
    <x v="0"/>
    <x v="0"/>
    <x v="0"/>
    <x v="0"/>
    <x v="0"/>
    <x v="0"/>
    <x v="0"/>
    <x v="0"/>
    <x v="0"/>
    <x v="0"/>
    <x v="0"/>
    <m/>
    <x v="0"/>
    <x v="0"/>
    <x v="0"/>
    <x v="0"/>
    <x v="0"/>
    <s v="PRODUCTION"/>
    <m/>
    <x v="0"/>
    <m/>
    <m/>
    <m/>
    <m/>
  </r>
  <r>
    <x v="0"/>
    <s v="T27N R113W S36 fMESAVERDE"/>
    <n v="49005885"/>
    <x v="0"/>
    <x v="1"/>
    <s v="GREEN RIVER BEND"/>
    <m/>
    <s v="36"/>
    <s v=" 27"/>
    <s v=" 113"/>
    <n v="42.287770000000002"/>
    <n v="-110.21745"/>
    <s v="4903505157"/>
    <s v="GRBU T-5"/>
    <x v="0"/>
    <s v="MESAVERDE"/>
    <m/>
    <m/>
    <m/>
    <x v="0"/>
    <n v="2476"/>
    <m/>
    <n v="2598"/>
    <m/>
    <x v="1"/>
    <m/>
    <n v="8.6999998092651367"/>
    <x v="0"/>
    <n v="6"/>
    <n v="17"/>
    <n v="2999"/>
    <n v="11"/>
    <x v="0"/>
    <n v="3550"/>
    <n v="1745"/>
    <m/>
    <x v="0"/>
    <n v="-3"/>
    <n v="7564"/>
    <x v="0"/>
    <m/>
    <n v="0.2994"/>
    <n v="1.39893"/>
    <n v="130.45649999999998"/>
    <n v="0.28137999999999996"/>
    <n v="132.43620999999999"/>
    <n v="100.1455"/>
    <n v="28.600549999999998"/>
    <m/>
    <x v="0"/>
    <n v="0"/>
    <n v="128.74605"/>
    <n v="1.4128677805299609E-2"/>
    <n v="8322"/>
    <n v="4.7714969155231018E-2"/>
    <n v="2.2607110245755299E-3"/>
    <n v="1.0563047674046245E-2"/>
    <n v="0.98717624130137827"/>
    <n v="0.77785299044126011"/>
    <n v="0.22214700955873987"/>
    <n v="0"/>
    <x v="0"/>
    <m/>
    <x v="0"/>
    <m/>
    <m/>
    <x v="0"/>
    <m/>
    <x v="0"/>
    <x v="0"/>
    <m/>
    <x v="0"/>
    <x v="0"/>
    <x v="0"/>
    <m/>
    <x v="0"/>
    <x v="0"/>
    <x v="0"/>
    <x v="0"/>
    <x v="0"/>
    <x v="0"/>
    <x v="0"/>
    <x v="0"/>
    <x v="0"/>
    <x v="0"/>
    <x v="0"/>
    <x v="0"/>
    <x v="0"/>
    <m/>
    <x v="0"/>
    <x v="0"/>
    <x v="0"/>
    <x v="0"/>
    <x v="0"/>
    <s v="PRODUCTION"/>
    <m/>
    <x v="0"/>
    <m/>
    <m/>
    <m/>
    <m/>
  </r>
  <r>
    <x v="1"/>
    <s v="T27N R113W S36 fFRONTIER"/>
    <n v="5839"/>
    <x v="0"/>
    <x v="1"/>
    <s v="GREEN RIVER BEND"/>
    <s v="SE SE"/>
    <n v="36"/>
    <n v="27"/>
    <n v="113"/>
    <n v="42.280028999999999"/>
    <n v="-110.20749000000001"/>
    <s v="4903524387"/>
    <s v="255-36"/>
    <x v="0"/>
    <s v="FRONTIER"/>
    <m/>
    <m/>
    <n v="119"/>
    <x v="0"/>
    <n v="6926"/>
    <n v="7045"/>
    <n v="7363"/>
    <n v="7296"/>
    <x v="5"/>
    <m/>
    <n v="6.54"/>
    <x v="1"/>
    <n v="510"/>
    <n v="93"/>
    <n v="7333"/>
    <n v="0"/>
    <x v="1"/>
    <n v="11940"/>
    <n v="620"/>
    <n v="0"/>
    <x v="1"/>
    <n v="245"/>
    <n v="20744"/>
    <x v="0"/>
    <s v="EOG RESOURCES INC"/>
    <n v="25.449000000000002"/>
    <n v="7.6529699999999998"/>
    <n v="318.9855"/>
    <n v="0"/>
    <n v="352.08747"/>
    <n v="336.82740000000001"/>
    <n v="10.161799999999999"/>
    <n v="0"/>
    <x v="1"/>
    <n v="5.1009000000000002"/>
    <n v="352.09010000000001"/>
    <n v="-3.7348534120599272E-6"/>
    <n v="20741"/>
    <n v="-7.2315294684825845E-5"/>
    <n v="7.2280334202179941E-2"/>
    <n v="2.1735990775246843E-2"/>
    <n v="0.90598367502257326"/>
    <n v="0.95665115264530298"/>
    <n v="2.8861362475116451E-2"/>
    <n v="1.4487484879580539E-2"/>
    <x v="1"/>
    <n v="3"/>
    <x v="1"/>
    <n v="0"/>
    <n v="0"/>
    <x v="1"/>
    <n v="0"/>
    <x v="1"/>
    <x v="1"/>
    <n v="0"/>
    <x v="1"/>
    <x v="1"/>
    <x v="1"/>
    <n v="0"/>
    <x v="1"/>
    <x v="1"/>
    <x v="1"/>
    <x v="1"/>
    <x v="0"/>
    <x v="0"/>
    <x v="2"/>
    <x v="0"/>
    <x v="0"/>
    <x v="0"/>
    <x v="0"/>
    <x v="0"/>
    <x v="0"/>
    <m/>
    <x v="0"/>
    <x v="0"/>
    <x v="0"/>
    <x v="0"/>
    <x v="0"/>
    <s v="WELLHEAD"/>
    <m/>
    <x v="0"/>
    <s v="CHAMPION TECHNOLOGIES VERNAL"/>
    <m/>
    <s v="6926-7045"/>
    <d v="2007-02-21T00:00:00"/>
  </r>
  <r>
    <x v="1"/>
    <s v="T27N R113W S36 fFRONTIER"/>
    <n v="5840"/>
    <x v="0"/>
    <x v="1"/>
    <s v="GREEN RIVER BEND"/>
    <s v="SW NW"/>
    <n v="36"/>
    <n v="27"/>
    <n v="113"/>
    <n v="42.285252999999997"/>
    <n v="-110.226061"/>
    <s v="4903524609"/>
    <s v="257-36H"/>
    <x v="0"/>
    <s v="FRONTIER"/>
    <m/>
    <m/>
    <m/>
    <x v="0"/>
    <s v="6919"/>
    <m/>
    <n v="10790"/>
    <n v="10758"/>
    <x v="5"/>
    <m/>
    <n v="7.07"/>
    <x v="1"/>
    <n v="674"/>
    <n v="398"/>
    <n v="8711"/>
    <n v="0"/>
    <x v="1"/>
    <n v="14380"/>
    <n v="1950"/>
    <n v="0"/>
    <x v="1"/>
    <n v="370"/>
    <n v="26501"/>
    <x v="0"/>
    <s v="EOG RESOURCES INC"/>
    <n v="33.632599999999996"/>
    <n v="32.751420000000003"/>
    <n v="378.92849999999999"/>
    <n v="0"/>
    <n v="445.31251999999995"/>
    <n v="405.65979999999996"/>
    <n v="31.960499999999996"/>
    <n v="0"/>
    <x v="1"/>
    <n v="7.7034000000000002"/>
    <n v="445.32369999999992"/>
    <n v="-1.2552824316944521E-5"/>
    <n v="26483"/>
    <n v="-3.3972520006039558E-4"/>
    <n v="7.5525835204453717E-2"/>
    <n v="7.3547045117887108E-2"/>
    <n v="0.85092711967765922"/>
    <n v="0.91093242960120924"/>
    <n v="7.1769142311536541E-2"/>
    <n v="1.7298428087254285E-2"/>
    <x v="1"/>
    <n v="18"/>
    <x v="1"/>
    <n v="0"/>
    <n v="0"/>
    <x v="1"/>
    <n v="0"/>
    <x v="1"/>
    <x v="1"/>
    <n v="0"/>
    <x v="1"/>
    <x v="1"/>
    <x v="1"/>
    <n v="0"/>
    <x v="1"/>
    <x v="1"/>
    <x v="1"/>
    <x v="1"/>
    <x v="0"/>
    <x v="0"/>
    <x v="2"/>
    <x v="0"/>
    <x v="0"/>
    <x v="0"/>
    <x v="0"/>
    <x v="0"/>
    <x v="0"/>
    <m/>
    <x v="0"/>
    <x v="0"/>
    <x v="0"/>
    <x v="0"/>
    <x v="0"/>
    <s v="WELLHEAD"/>
    <m/>
    <x v="0"/>
    <s v="CHAMPION TECHNOLOGIES VERNAL"/>
    <s v="6919"/>
    <m/>
    <d v="2007-02-21T00:00:00"/>
  </r>
  <r>
    <x v="0"/>
    <s v="T27N R113W S35 fMESAVERDE"/>
    <n v="49001679"/>
    <x v="0"/>
    <x v="1"/>
    <s v="GREEN RIVER BEND"/>
    <m/>
    <s v="35"/>
    <s v=" 27"/>
    <s v=" 113"/>
    <n v="42.28839"/>
    <n v="-110.23867"/>
    <s v="4903505183"/>
    <s v="GRBU T-29-35"/>
    <x v="0"/>
    <s v="MESAVERDE"/>
    <m/>
    <m/>
    <n v="55"/>
    <x v="0"/>
    <n v="2288"/>
    <n v="2343"/>
    <n v="2552"/>
    <m/>
    <x v="1"/>
    <d v="1964-03-20T00:00:00"/>
    <n v="6"/>
    <x v="0"/>
    <n v="4580"/>
    <n v="1139"/>
    <n v="8632"/>
    <n v="29"/>
    <x v="0"/>
    <n v="23800"/>
    <n v="1696"/>
    <m/>
    <x v="0"/>
    <n v="-1"/>
    <n v="38919"/>
    <x v="0"/>
    <m/>
    <n v="228.542"/>
    <n v="93.728310000000008"/>
    <n v="375.49199999999996"/>
    <n v="0.74181999999999992"/>
    <n v="698.50412999999992"/>
    <n v="671.39800000000002"/>
    <n v="27.797439999999998"/>
    <m/>
    <x v="0"/>
    <n v="0"/>
    <n v="699.19544000000008"/>
    <n v="-4.9460557535991635E-4"/>
    <n v="39872"/>
    <n v="1.2095290071201026E-2"/>
    <n v="0.32718775764432489"/>
    <n v="0.13418433188075785"/>
    <n v="0.53862791047491732"/>
    <n v="0.96024367664640364"/>
    <n v="3.9756323353596232E-2"/>
    <n v="0"/>
    <x v="0"/>
    <m/>
    <x v="0"/>
    <m/>
    <m/>
    <x v="0"/>
    <m/>
    <x v="0"/>
    <x v="0"/>
    <m/>
    <x v="0"/>
    <x v="0"/>
    <x v="0"/>
    <m/>
    <x v="0"/>
    <x v="0"/>
    <x v="0"/>
    <x v="0"/>
    <x v="0"/>
    <x v="0"/>
    <x v="0"/>
    <x v="0"/>
    <x v="0"/>
    <x v="0"/>
    <x v="0"/>
    <x v="0"/>
    <x v="0"/>
    <m/>
    <x v="0"/>
    <x v="0"/>
    <x v="0"/>
    <x v="0"/>
    <x v="0"/>
    <s v="PRODUCTION"/>
    <m/>
    <x v="0"/>
    <m/>
    <m/>
    <m/>
    <m/>
  </r>
  <r>
    <x v="1"/>
    <s v="T27N R113W S34 fWASATCH/ALMY"/>
    <n v="4779"/>
    <x v="0"/>
    <x v="1"/>
    <s v="LABARGE"/>
    <s v="NW NW"/>
    <n v="34"/>
    <n v="27"/>
    <n v="113"/>
    <n v="42.287219999999998"/>
    <n v="-110.26179"/>
    <s v="4903520645"/>
    <s v="TP 9 UNIT"/>
    <x v="0"/>
    <s v="WASATCH/ALMY"/>
    <m/>
    <m/>
    <n v="54"/>
    <x v="0"/>
    <n v="872"/>
    <n v="926"/>
    <n v="1260"/>
    <m/>
    <x v="2"/>
    <d v="2005-11-07T00:00:00"/>
    <n v="7.43"/>
    <x v="1"/>
    <n v="62"/>
    <n v="32"/>
    <n v="4200"/>
    <n v="73"/>
    <x v="1"/>
    <n v="6423"/>
    <n v="2084"/>
    <n v="0"/>
    <x v="1"/>
    <n v="13"/>
    <n v="13050"/>
    <x v="0"/>
    <s v="CHEVRON USA INC"/>
    <n v="3.0937999999999999"/>
    <n v="2.6332800000000001"/>
    <n v="182.7"/>
    <n v="1.86734"/>
    <n v="190.29442"/>
    <n v="181.19282999999999"/>
    <n v="34.156759999999998"/>
    <n v="0"/>
    <x v="1"/>
    <n v="0.27066000000000001"/>
    <n v="215.62024999999997"/>
    <n v="-6.2392004703845684E-2"/>
    <n v="12887"/>
    <n v="-6.2844584955854569E-3"/>
    <n v="1.6257964894609102E-2"/>
    <n v="1.3837925463079791E-2"/>
    <n v="0.96990410964231111"/>
    <n v="0.84033308559840747"/>
    <n v="0.15841165196682594"/>
    <n v="1.2552624347666791E-3"/>
    <x v="1"/>
    <n v="2.2999999999999998"/>
    <x v="1"/>
    <n v="11603"/>
    <n v="44.444400000000002"/>
    <x v="1"/>
    <n v="0"/>
    <x v="1"/>
    <x v="1"/>
    <n v="0"/>
    <x v="1"/>
    <x v="1"/>
    <x v="1"/>
    <n v="0"/>
    <x v="1"/>
    <x v="1"/>
    <x v="1"/>
    <x v="1"/>
    <x v="0"/>
    <x v="0"/>
    <x v="0"/>
    <x v="0"/>
    <x v="0"/>
    <x v="0"/>
    <x v="0"/>
    <x v="0"/>
    <x v="0"/>
    <m/>
    <x v="0"/>
    <x v="0"/>
    <x v="0"/>
    <x v="0"/>
    <x v="0"/>
    <m/>
    <n v="20051107"/>
    <x v="0"/>
    <s v="WYOMING ANALYTICAL LABS ROCK SPRINGS ID No D2834"/>
    <m/>
    <s v="872-926"/>
    <d v="2005-11-14T00:00:00"/>
  </r>
  <r>
    <x v="0"/>
    <s v="T27N R113W S34 fWASATCH/ALMY"/>
    <n v="49005883"/>
    <x v="0"/>
    <x v="1"/>
    <s v="LABARGE"/>
    <m/>
    <s v="34"/>
    <s v=" 27"/>
    <s v=" 113"/>
    <n v="42.279519999999998"/>
    <n v="-110.25781000000001"/>
    <s v="4903505067"/>
    <s v="5-I"/>
    <x v="0"/>
    <s v="WASATCH/ALMY"/>
    <m/>
    <m/>
    <n v="196"/>
    <x v="0"/>
    <n v="643"/>
    <n v="839"/>
    <n v="853"/>
    <m/>
    <x v="1"/>
    <m/>
    <n v="7.6999998092651367"/>
    <x v="0"/>
    <n v="147"/>
    <n v="451"/>
    <n v="2929"/>
    <n v="-3"/>
    <x v="0"/>
    <n v="5050"/>
    <n v="780"/>
    <m/>
    <x v="0"/>
    <n v="527"/>
    <n v="9656"/>
    <x v="0"/>
    <m/>
    <n v="7.3353000000000002"/>
    <n v="37.112790000000004"/>
    <n v="127.41149999999999"/>
    <n v="0"/>
    <n v="171.85959"/>
    <n v="142.4605"/>
    <n v="12.784199999999998"/>
    <m/>
    <x v="0"/>
    <n v="10.972140000000001"/>
    <n v="166.21683999999999"/>
    <n v="1.6690752443167978E-2"/>
    <n v="9878"/>
    <n v="1.1364799836183066E-2"/>
    <n v="4.2681935875676189E-2"/>
    <n v="0.21594832153387544"/>
    <n v="0.7413697425904483"/>
    <n v="0.85707621441967019"/>
    <n v="7.6912784528932202E-2"/>
    <n v="6.6011001051397691E-2"/>
    <x v="0"/>
    <m/>
    <x v="0"/>
    <m/>
    <m/>
    <x v="0"/>
    <m/>
    <x v="0"/>
    <x v="0"/>
    <m/>
    <x v="0"/>
    <x v="0"/>
    <x v="0"/>
    <m/>
    <x v="0"/>
    <x v="0"/>
    <x v="0"/>
    <x v="0"/>
    <x v="0"/>
    <x v="0"/>
    <x v="0"/>
    <x v="0"/>
    <x v="0"/>
    <x v="0"/>
    <x v="0"/>
    <x v="0"/>
    <x v="0"/>
    <m/>
    <x v="0"/>
    <x v="0"/>
    <x v="0"/>
    <x v="0"/>
    <x v="0"/>
    <s v="PRODUCTION"/>
    <m/>
    <x v="0"/>
    <m/>
    <m/>
    <m/>
    <m/>
  </r>
  <r>
    <x v="0"/>
    <s v="T27N R113W S33 fWASATCH/ALMY"/>
    <n v="49014322"/>
    <x v="0"/>
    <x v="1"/>
    <s v="LABARGE"/>
    <m/>
    <s v="33"/>
    <s v=" 27"/>
    <s v=" 113"/>
    <n v="42.283799999999999"/>
    <n v="-110.276"/>
    <m/>
    <s v="A 933"/>
    <x v="0"/>
    <s v="WASATCH/ALMY"/>
    <m/>
    <m/>
    <n v="18"/>
    <x v="0"/>
    <n v="1169"/>
    <n v="1187"/>
    <m/>
    <m/>
    <x v="1"/>
    <d v="1967-04-28T00:00:00"/>
    <n v="8"/>
    <x v="0"/>
    <n v="27"/>
    <n v="24"/>
    <n v="1491"/>
    <n v="-1"/>
    <x v="0"/>
    <n v="1520"/>
    <n v="1537"/>
    <m/>
    <x v="0"/>
    <n v="5"/>
    <n v="3824"/>
    <x v="0"/>
    <m/>
    <n v="1.3472999999999999"/>
    <n v="1.97496"/>
    <n v="64.858499999999992"/>
    <n v="0"/>
    <n v="68.180759999999992"/>
    <n v="42.879199999999997"/>
    <n v="25.191429999999997"/>
    <m/>
    <x v="0"/>
    <n v="0.10410000000000001"/>
    <n v="68.174729999999997"/>
    <n v="4.4222641860592045E-5"/>
    <n v="4600"/>
    <n v="9.2117758784425449E-2"/>
    <n v="1.9760706686167771E-2"/>
    <n v="2.8966529560538783E-2"/>
    <n v="0.95127276375329339"/>
    <n v="0.62896032004820557"/>
    <n v="0.36951272120916356"/>
    <n v="1.5269587426308842E-3"/>
    <x v="0"/>
    <m/>
    <x v="0"/>
    <m/>
    <m/>
    <x v="0"/>
    <m/>
    <x v="0"/>
    <x v="0"/>
    <m/>
    <x v="0"/>
    <x v="0"/>
    <x v="0"/>
    <m/>
    <x v="0"/>
    <x v="0"/>
    <x v="0"/>
    <x v="0"/>
    <x v="0"/>
    <x v="0"/>
    <x v="0"/>
    <x v="0"/>
    <x v="0"/>
    <x v="0"/>
    <x v="0"/>
    <x v="0"/>
    <x v="0"/>
    <m/>
    <x v="0"/>
    <x v="0"/>
    <x v="0"/>
    <x v="0"/>
    <x v="0"/>
    <s v="PRODUCTION"/>
    <m/>
    <x v="0"/>
    <m/>
    <m/>
    <m/>
    <m/>
  </r>
  <r>
    <x v="0"/>
    <s v="T27N R113W S33 fMUDDY"/>
    <n v="49002627"/>
    <x v="0"/>
    <x v="1"/>
    <s v="BIG PINEY-LABARGE"/>
    <m/>
    <s v="33"/>
    <s v=" 27"/>
    <s v=" 113"/>
    <n v="42.287529999999997"/>
    <n v="-110.28353"/>
    <s v="4903505168"/>
    <s v="B-1C-33"/>
    <x v="0"/>
    <s v="MUDDY"/>
    <m/>
    <m/>
    <n v="41"/>
    <x v="0"/>
    <n v="7688"/>
    <n v="7729"/>
    <n v="7960"/>
    <n v="7838"/>
    <x v="1"/>
    <m/>
    <n v="7.9000000953674316"/>
    <x v="2"/>
    <n v="356"/>
    <n v="98"/>
    <n v="4812"/>
    <n v="-3"/>
    <x v="0"/>
    <n v="8100"/>
    <n v="403"/>
    <m/>
    <x v="0"/>
    <n v="5"/>
    <n v="13569"/>
    <x v="0"/>
    <m/>
    <n v="17.764399999999998"/>
    <n v="8.0644200000000001"/>
    <n v="209.32199999999997"/>
    <n v="0"/>
    <n v="235.15081999999998"/>
    <n v="228.501"/>
    <n v="6.6051699999999993"/>
    <m/>
    <x v="0"/>
    <n v="0.10410000000000001"/>
    <n v="235.21026999999998"/>
    <n v="-1.2639225748881189E-4"/>
    <n v="13768"/>
    <n v="7.2795112850715148E-3"/>
    <n v="7.5544707860257521E-2"/>
    <n v="3.4294670969040215E-2"/>
    <n v="0.89016062117070227"/>
    <n v="0.97147543770091338"/>
    <n v="2.8081979583629575E-2"/>
    <n v="4.4258271545711002E-4"/>
    <x v="0"/>
    <m/>
    <x v="0"/>
    <m/>
    <m/>
    <x v="0"/>
    <m/>
    <x v="0"/>
    <x v="0"/>
    <m/>
    <x v="0"/>
    <x v="0"/>
    <x v="0"/>
    <m/>
    <x v="0"/>
    <x v="0"/>
    <x v="0"/>
    <x v="0"/>
    <x v="0"/>
    <x v="0"/>
    <x v="0"/>
    <x v="0"/>
    <x v="0"/>
    <x v="0"/>
    <x v="0"/>
    <x v="0"/>
    <x v="0"/>
    <m/>
    <x v="0"/>
    <x v="0"/>
    <x v="0"/>
    <x v="0"/>
    <x v="0"/>
    <s v="PRODUCED WATER"/>
    <m/>
    <x v="0"/>
    <m/>
    <m/>
    <m/>
    <m/>
  </r>
  <r>
    <x v="0"/>
    <s v="T27N R113W S33 fMUDDY"/>
    <n v="49005882"/>
    <x v="0"/>
    <x v="1"/>
    <s v="LABARGE"/>
    <m/>
    <s v="33"/>
    <s v=" 27"/>
    <s v=" 113"/>
    <n v="42.281779999999998"/>
    <n v="-110.27001"/>
    <s v="4903505099"/>
    <s v="BNG 37"/>
    <x v="0"/>
    <s v="MUDDY"/>
    <m/>
    <m/>
    <m/>
    <x v="0"/>
    <n v="7675"/>
    <m/>
    <n v="7995"/>
    <n v="7745"/>
    <x v="4"/>
    <m/>
    <n v="6.5999999046325684"/>
    <x v="0"/>
    <n v="262"/>
    <n v="45"/>
    <n v="2934"/>
    <n v="-3"/>
    <x v="0"/>
    <n v="5000"/>
    <n v="207"/>
    <m/>
    <x v="0"/>
    <n v="-3"/>
    <n v="8343"/>
    <x v="0"/>
    <m/>
    <n v="13.0738"/>
    <n v="3.7030500000000002"/>
    <n v="127.62899999999999"/>
    <n v="0"/>
    <n v="144.40584999999999"/>
    <n v="141.05000000000001"/>
    <n v="3.3927299999999998"/>
    <m/>
    <x v="0"/>
    <n v="0"/>
    <n v="144.44272999999998"/>
    <n v="-1.2767935365995731E-4"/>
    <n v="8439"/>
    <n v="5.7204147300679298E-3"/>
    <n v="9.0535113362789674E-2"/>
    <n v="2.564335170631938E-2"/>
    <n v="0.883821534930891"/>
    <n v="0.97651159044141578"/>
    <n v="2.3488409558584222E-2"/>
    <n v="0"/>
    <x v="0"/>
    <m/>
    <x v="0"/>
    <m/>
    <m/>
    <x v="0"/>
    <m/>
    <x v="0"/>
    <x v="0"/>
    <m/>
    <x v="0"/>
    <x v="0"/>
    <x v="0"/>
    <m/>
    <x v="0"/>
    <x v="0"/>
    <x v="0"/>
    <x v="0"/>
    <x v="0"/>
    <x v="0"/>
    <x v="0"/>
    <x v="0"/>
    <x v="0"/>
    <x v="0"/>
    <x v="0"/>
    <x v="0"/>
    <x v="0"/>
    <m/>
    <x v="0"/>
    <x v="0"/>
    <x v="0"/>
    <x v="0"/>
    <x v="0"/>
    <s v="PRODUCTION TEST"/>
    <m/>
    <x v="0"/>
    <m/>
    <m/>
    <m/>
    <m/>
  </r>
  <r>
    <x v="1"/>
    <s v="T27N R113W S33 fCODY/STEELE/BAXTER"/>
    <n v="2196"/>
    <x v="0"/>
    <x v="1"/>
    <m/>
    <s v="NE NW"/>
    <n v="33"/>
    <n v="27"/>
    <n v="113"/>
    <n v="42.409709999999997"/>
    <n v="-110.25009"/>
    <s v="4903521071"/>
    <s v="7-33"/>
    <x v="0"/>
    <s v="CODY/STEELE/BAXTER"/>
    <m/>
    <m/>
    <s v=""/>
    <x v="0"/>
    <m/>
    <m/>
    <m/>
    <m/>
    <x v="2"/>
    <d v="1991-04-12T00:00:00"/>
    <n v="7.62"/>
    <x v="1"/>
    <n v="466"/>
    <n v="118"/>
    <n v="7584"/>
    <n v="103"/>
    <x v="1"/>
    <n v="12100"/>
    <n v="1069"/>
    <n v="0"/>
    <x v="1"/>
    <n v="0"/>
    <n v="23296"/>
    <x v="0"/>
    <s v="EOG RESOURCES INC"/>
    <n v="23.253399999999999"/>
    <n v="9.7102199999999996"/>
    <n v="329.904"/>
    <n v="2.6347399999999999"/>
    <n v="365.50236000000001"/>
    <n v="341.34100000000001"/>
    <n v="17.520909999999997"/>
    <n v="0"/>
    <x v="1"/>
    <n v="0"/>
    <n v="358.86191000000002"/>
    <n v="9.1672798825375348E-3"/>
    <n v="21440"/>
    <n v="-4.1487839771101577E-2"/>
    <n v="6.3620382642672946E-2"/>
    <n v="2.6566777845155362E-2"/>
    <n v="0.90981283951217173"/>
    <n v="0.95117645670447437"/>
    <n v="4.8823543295525559E-2"/>
    <n v="0"/>
    <x v="1"/>
    <n v="4.5"/>
    <x v="1"/>
    <n v="19939.400000000001"/>
    <n v="0.3"/>
    <x v="0"/>
    <n v="0"/>
    <x v="0"/>
    <x v="1"/>
    <m/>
    <x v="1"/>
    <x v="1"/>
    <x v="1"/>
    <n v="0"/>
    <x v="1"/>
    <x v="1"/>
    <x v="1"/>
    <x v="1"/>
    <x v="0"/>
    <x v="0"/>
    <x v="0"/>
    <x v="0"/>
    <x v="0"/>
    <x v="0"/>
    <x v="0"/>
    <x v="0"/>
    <x v="0"/>
    <m/>
    <x v="0"/>
    <x v="0"/>
    <x v="0"/>
    <x v="0"/>
    <x v="0"/>
    <s v="H2S ABSENT"/>
    <n v="19910412"/>
    <x v="1"/>
    <s v="ENERGY LABS - LAB No 91-8541"/>
    <m/>
    <m/>
    <d v="1991-06-03T00:00:00"/>
  </r>
  <r>
    <x v="0"/>
    <s v="T27N R113W S31 fNUGGET"/>
    <n v="49003097"/>
    <x v="0"/>
    <x v="1"/>
    <s v="HOGSBACK"/>
    <m/>
    <s v="31"/>
    <s v=" 27"/>
    <s v=" 113"/>
    <n v="42.285649999999997"/>
    <n v="-110.3215"/>
    <s v="4903505128"/>
    <s v="13-31 UNIT"/>
    <x v="0"/>
    <s v="NUGGET"/>
    <m/>
    <m/>
    <n v="10"/>
    <x v="1"/>
    <n v="11020"/>
    <n v="11030"/>
    <m/>
    <m/>
    <x v="1"/>
    <d v="1966-08-01T00:00:00"/>
    <n v="7.3000001907348633"/>
    <x v="0"/>
    <n v="1869"/>
    <n v="169"/>
    <n v="30019"/>
    <n v="1750"/>
    <x v="0"/>
    <n v="50800"/>
    <n v="415"/>
    <m/>
    <x v="0"/>
    <n v="950"/>
    <n v="85772"/>
    <x v="0"/>
    <m/>
    <n v="93.263099999999994"/>
    <n v="13.90701"/>
    <n v="1305.8264999999999"/>
    <n v="44.765000000000001"/>
    <n v="1457.76161"/>
    <n v="1433.068"/>
    <n v="6.8018499999999991"/>
    <m/>
    <x v="0"/>
    <n v="19.779"/>
    <n v="1459.64885"/>
    <n v="-6.4688874804405127E-4"/>
    <n v="85969"/>
    <n v="1.1470761204371699E-3"/>
    <n v="6.397692143916453E-2"/>
    <n v="9.5399754696517212E-3"/>
    <n v="0.92648310309118376"/>
    <n v="0.98178955849552441"/>
    <n v="4.6599221449734286E-3"/>
    <n v="1.3550519359502116E-2"/>
    <x v="0"/>
    <m/>
    <x v="0"/>
    <m/>
    <m/>
    <x v="0"/>
    <m/>
    <x v="0"/>
    <x v="0"/>
    <m/>
    <x v="0"/>
    <x v="0"/>
    <x v="0"/>
    <m/>
    <x v="0"/>
    <x v="0"/>
    <x v="0"/>
    <x v="0"/>
    <x v="0"/>
    <x v="0"/>
    <x v="0"/>
    <x v="0"/>
    <x v="0"/>
    <x v="0"/>
    <x v="0"/>
    <x v="0"/>
    <x v="0"/>
    <m/>
    <x v="0"/>
    <x v="0"/>
    <x v="0"/>
    <x v="0"/>
    <x v="0"/>
    <s v="PRODUCTION"/>
    <m/>
    <x v="0"/>
    <m/>
    <m/>
    <m/>
    <m/>
  </r>
  <r>
    <x v="0"/>
    <s v="T27N R113W S31 fNUGGET"/>
    <n v="49003100"/>
    <x v="0"/>
    <x v="1"/>
    <s v="HOGSBACK"/>
    <m/>
    <s v="31"/>
    <s v=" 27"/>
    <s v=" 113"/>
    <n v="42.288550000000001"/>
    <n v="-110.31618"/>
    <s v="4903505176"/>
    <s v="UNIT NO. 42-31"/>
    <x v="0"/>
    <s v="NUGGET"/>
    <m/>
    <m/>
    <n v="83"/>
    <x v="8"/>
    <n v="10620"/>
    <n v="10703"/>
    <m/>
    <m/>
    <x v="0"/>
    <d v="1963-07-19T00:00:00"/>
    <n v="6.8000001907348633"/>
    <x v="0"/>
    <n v="1883"/>
    <n v="238"/>
    <n v="31412"/>
    <n v="1540"/>
    <x v="0"/>
    <n v="53000"/>
    <n v="378"/>
    <m/>
    <x v="0"/>
    <n v="943"/>
    <n v="89210"/>
    <x v="0"/>
    <m/>
    <n v="93.961699999999993"/>
    <n v="19.58502"/>
    <n v="1366.4219999999998"/>
    <n v="39.3932"/>
    <n v="1519.3619199999998"/>
    <n v="1495.13"/>
    <n v="6.1954199999999995"/>
    <m/>
    <x v="0"/>
    <n v="19.63326"/>
    <n v="1520.95868"/>
    <n v="-5.251946126997696E-4"/>
    <n v="89391"/>
    <n v="1.0134321756317154E-3"/>
    <n v="6.184286888011515E-2"/>
    <n v="1.2890292788172553E-2"/>
    <n v="0.9252668383317123"/>
    <n v="0.98301815799492986"/>
    <n v="4.0733650962825625E-3"/>
    <n v="1.2908476908787556E-2"/>
    <x v="0"/>
    <m/>
    <x v="0"/>
    <m/>
    <m/>
    <x v="0"/>
    <m/>
    <x v="0"/>
    <x v="0"/>
    <m/>
    <x v="0"/>
    <x v="0"/>
    <x v="0"/>
    <m/>
    <x v="0"/>
    <x v="0"/>
    <x v="0"/>
    <x v="0"/>
    <x v="0"/>
    <x v="0"/>
    <x v="0"/>
    <x v="0"/>
    <x v="0"/>
    <x v="0"/>
    <x v="0"/>
    <x v="0"/>
    <x v="0"/>
    <m/>
    <x v="0"/>
    <x v="0"/>
    <x v="0"/>
    <x v="0"/>
    <x v="0"/>
    <s v="DST (MIDDLE)"/>
    <m/>
    <x v="0"/>
    <m/>
    <m/>
    <m/>
    <m/>
  </r>
  <r>
    <x v="0"/>
    <s v="T27N R113W S31 fNUGGET"/>
    <n v="49003093"/>
    <x v="0"/>
    <x v="1"/>
    <s v="HOGSBACK"/>
    <m/>
    <s v="31"/>
    <s v=" 27"/>
    <s v=" 113"/>
    <n v="42.283410000000003"/>
    <n v="-110.31555"/>
    <s v="4903520035"/>
    <s v="HOGSBACK 44-31G"/>
    <x v="0"/>
    <s v="NUGGET"/>
    <n v="2540"/>
    <m/>
    <n v="26"/>
    <x v="0"/>
    <n v="10470"/>
    <n v="10496"/>
    <m/>
    <m/>
    <x v="1"/>
    <d v="1970-03-19T00:00:00"/>
    <n v="7.1999998092651367"/>
    <x v="0"/>
    <n v="1650"/>
    <n v="183"/>
    <n v="30911"/>
    <n v="1900"/>
    <x v="0"/>
    <n v="52000"/>
    <n v="439"/>
    <m/>
    <x v="0"/>
    <n v="820"/>
    <n v="87680"/>
    <x v="0"/>
    <m/>
    <n v="82.334999999999994"/>
    <n v="15.05907"/>
    <n v="1344.6284999999998"/>
    <n v="48.601999999999997"/>
    <n v="1490.6245699999999"/>
    <n v="1466.92"/>
    <n v="7.1952099999999994"/>
    <m/>
    <x v="0"/>
    <n v="17.072400000000002"/>
    <n v="1491.1876099999999"/>
    <n v="-1.8882477031132152E-4"/>
    <n v="87900"/>
    <n v="1.25299008998747E-3"/>
    <n v="5.5235236059472705E-2"/>
    <n v="1.0102523668987961E-2"/>
    <n v="0.93466224027153932"/>
    <n v="0.98372598468679595"/>
    <n v="4.8251540931191078E-3"/>
    <n v="1.1448861220084844E-2"/>
    <x v="0"/>
    <m/>
    <x v="0"/>
    <m/>
    <m/>
    <x v="0"/>
    <m/>
    <x v="0"/>
    <x v="0"/>
    <m/>
    <x v="0"/>
    <x v="0"/>
    <x v="0"/>
    <m/>
    <x v="0"/>
    <x v="0"/>
    <x v="0"/>
    <x v="0"/>
    <x v="0"/>
    <x v="0"/>
    <x v="0"/>
    <x v="0"/>
    <x v="0"/>
    <x v="0"/>
    <x v="0"/>
    <x v="0"/>
    <x v="0"/>
    <m/>
    <x v="0"/>
    <x v="0"/>
    <x v="0"/>
    <x v="0"/>
    <x v="0"/>
    <s v="PRODUCTION (3-17-70)"/>
    <m/>
    <x v="0"/>
    <m/>
    <m/>
    <m/>
    <m/>
  </r>
  <r>
    <x v="0"/>
    <s v="T27N R113W S31 fMUDDY"/>
    <n v="49003095"/>
    <x v="0"/>
    <x v="1"/>
    <s v="HOGSBACK"/>
    <m/>
    <s v="31"/>
    <s v=" 27"/>
    <s v=" 113"/>
    <n v="42.283410000000003"/>
    <n v="-110.31555"/>
    <s v="4903520035"/>
    <s v="HOGSBACK 44-31G"/>
    <x v="0"/>
    <s v="MUDDY"/>
    <n v="690"/>
    <n v="2540"/>
    <n v="130"/>
    <x v="0"/>
    <n v="7800"/>
    <n v="7930"/>
    <m/>
    <m/>
    <x v="0"/>
    <d v="1968-03-05T00:00:00"/>
    <n v="8.6999998092651367"/>
    <x v="0"/>
    <n v="316"/>
    <n v="-1"/>
    <n v="24369"/>
    <n v="700"/>
    <x v="0"/>
    <n v="36600"/>
    <n v="1513"/>
    <m/>
    <x v="0"/>
    <n v="1420"/>
    <n v="64366"/>
    <x v="0"/>
    <m/>
    <n v="15.7684"/>
    <n v="0"/>
    <n v="1060.0515"/>
    <n v="17.905999999999999"/>
    <n v="1093.7258999999999"/>
    <n v="1032.4859999999999"/>
    <n v="24.798069999999999"/>
    <m/>
    <x v="0"/>
    <n v="29.564400000000003"/>
    <n v="1086.8484699999999"/>
    <n v="3.1539534237486266E-3"/>
    <n v="64914"/>
    <n v="4.2388613861386142E-3"/>
    <n v="1.4417140528536447E-2"/>
    <n v="0"/>
    <n v="0.98558285947146362"/>
    <n v="0.94998155538646523"/>
    <n v="2.2816492532763102E-2"/>
    <n v="2.7201952080771669E-2"/>
    <x v="0"/>
    <m/>
    <x v="0"/>
    <m/>
    <m/>
    <x v="0"/>
    <m/>
    <x v="0"/>
    <x v="0"/>
    <m/>
    <x v="0"/>
    <x v="0"/>
    <x v="0"/>
    <m/>
    <x v="0"/>
    <x v="0"/>
    <x v="0"/>
    <x v="0"/>
    <x v="0"/>
    <x v="0"/>
    <x v="0"/>
    <x v="0"/>
    <x v="0"/>
    <x v="0"/>
    <x v="0"/>
    <x v="0"/>
    <x v="0"/>
    <m/>
    <x v="0"/>
    <x v="0"/>
    <x v="0"/>
    <x v="0"/>
    <x v="0"/>
    <s v="DST NO. 2 (2-24-68)"/>
    <m/>
    <x v="0"/>
    <m/>
    <m/>
    <m/>
    <m/>
  </r>
  <r>
    <x v="0"/>
    <s v="T27N R113W S31 fFRONTIER"/>
    <n v="49003096"/>
    <x v="0"/>
    <x v="1"/>
    <s v="HOGSBACK"/>
    <m/>
    <s v="31"/>
    <s v=" 27"/>
    <s v=" 113"/>
    <n v="42.283410000000003"/>
    <n v="-110.31555"/>
    <s v="4903520035"/>
    <s v="HOGSBACK 44-31G"/>
    <x v="0"/>
    <s v="FRONTIER"/>
    <m/>
    <n v="690"/>
    <n v="96"/>
    <x v="0"/>
    <n v="7014"/>
    <n v="7110"/>
    <m/>
    <m/>
    <x v="0"/>
    <d v="1968-03-05T00:00:00"/>
    <n v="8"/>
    <x v="0"/>
    <n v="438"/>
    <n v="-1"/>
    <n v="24814"/>
    <n v="750"/>
    <x v="0"/>
    <n v="37800"/>
    <n v="1684"/>
    <m/>
    <x v="0"/>
    <n v="1289"/>
    <n v="65920"/>
    <x v="0"/>
    <m/>
    <n v="21.856200000000001"/>
    <n v="0"/>
    <n v="1079.4089999999999"/>
    <n v="19.184999999999999"/>
    <n v="1120.4501999999998"/>
    <n v="1066.338"/>
    <n v="27.600759999999998"/>
    <m/>
    <x v="0"/>
    <n v="26.836980000000001"/>
    <n v="1120.77574"/>
    <n v="-1.4525086212426836E-4"/>
    <n v="66771"/>
    <n v="6.4133965378209527E-3"/>
    <n v="1.9506623319804847E-2"/>
    <n v="0"/>
    <n v="0.98049337668019521"/>
    <n v="0.95142851682353502"/>
    <n v="2.4626478799407273E-2"/>
    <n v="2.3945004377057627E-2"/>
    <x v="0"/>
    <m/>
    <x v="0"/>
    <m/>
    <m/>
    <x v="0"/>
    <m/>
    <x v="0"/>
    <x v="0"/>
    <m/>
    <x v="0"/>
    <x v="0"/>
    <x v="0"/>
    <m/>
    <x v="0"/>
    <x v="0"/>
    <x v="0"/>
    <x v="0"/>
    <x v="0"/>
    <x v="0"/>
    <x v="0"/>
    <x v="0"/>
    <x v="0"/>
    <x v="0"/>
    <x v="0"/>
    <x v="0"/>
    <x v="0"/>
    <m/>
    <x v="0"/>
    <x v="0"/>
    <x v="0"/>
    <x v="0"/>
    <x v="0"/>
    <s v="DST NO. 1 (2-14-68)"/>
    <m/>
    <x v="0"/>
    <m/>
    <m/>
    <m/>
    <m/>
  </r>
  <r>
    <x v="0"/>
    <s v="T27N R113W S31 fCLOVERLY"/>
    <n v="49007715"/>
    <x v="0"/>
    <x v="1"/>
    <s v="HOGSBACK"/>
    <m/>
    <s v="31"/>
    <s v=" 27"/>
    <s v=" 113"/>
    <n v="42.279719999999998"/>
    <n v="-110.31270000000001"/>
    <s v="4903520052"/>
    <s v="T56-31G"/>
    <x v="0"/>
    <s v="CLOVERLY"/>
    <m/>
    <m/>
    <n v="21"/>
    <x v="0"/>
    <n v="8303"/>
    <n v="8324"/>
    <m/>
    <m/>
    <x v="1"/>
    <d v="1969-01-19T00:00:00"/>
    <n v="6.8000001907348633"/>
    <x v="0"/>
    <n v="259"/>
    <n v="41"/>
    <n v="6300"/>
    <n v="28"/>
    <x v="0"/>
    <n v="9900"/>
    <n v="622"/>
    <m/>
    <x v="0"/>
    <n v="80"/>
    <n v="16914"/>
    <x v="0"/>
    <m/>
    <n v="12.924099999999999"/>
    <n v="3.3738900000000003"/>
    <n v="274.05"/>
    <n v="0.71623999999999999"/>
    <n v="291.06423000000001"/>
    <n v="279.279"/>
    <n v="10.194579999999998"/>
    <m/>
    <x v="0"/>
    <n v="1.6656000000000002"/>
    <n v="291.13917999999995"/>
    <n v="-1.2873507559831081E-4"/>
    <n v="17227"/>
    <n v="9.167862687091766E-3"/>
    <n v="4.440291409219195E-2"/>
    <n v="1.1591565201948725E-2"/>
    <n v="0.94400552070585919"/>
    <n v="0.95926285153375801"/>
    <n v="3.501617336423081E-2"/>
    <n v="5.7209751020113487E-3"/>
    <x v="0"/>
    <m/>
    <x v="0"/>
    <m/>
    <m/>
    <x v="0"/>
    <m/>
    <x v="0"/>
    <x v="0"/>
    <m/>
    <x v="0"/>
    <x v="0"/>
    <x v="0"/>
    <m/>
    <x v="0"/>
    <x v="0"/>
    <x v="0"/>
    <x v="0"/>
    <x v="0"/>
    <x v="0"/>
    <x v="0"/>
    <x v="0"/>
    <x v="0"/>
    <x v="0"/>
    <x v="0"/>
    <x v="0"/>
    <x v="0"/>
    <m/>
    <x v="0"/>
    <x v="0"/>
    <x v="0"/>
    <x v="0"/>
    <x v="0"/>
    <s v="PRODUCTION"/>
    <m/>
    <x v="0"/>
    <m/>
    <m/>
    <m/>
    <m/>
  </r>
  <r>
    <x v="0"/>
    <s v="T27N R113W S31 fCLOVERLY"/>
    <n v="49003107"/>
    <x v="0"/>
    <x v="1"/>
    <s v="HOGSBACK"/>
    <m/>
    <s v="31"/>
    <s v=" 27"/>
    <s v=" 113"/>
    <n v="42.282980000000002"/>
    <n v="-110.3086"/>
    <s v="4903520068"/>
    <s v="T 74-31 G"/>
    <x v="0"/>
    <s v="CLOVERLY"/>
    <m/>
    <m/>
    <n v="23"/>
    <x v="3"/>
    <n v="8256"/>
    <n v="8279"/>
    <m/>
    <m/>
    <x v="0"/>
    <d v="1969-02-21T00:00:00"/>
    <n v="7.6999998092651367"/>
    <x v="0"/>
    <n v="148"/>
    <n v="32"/>
    <n v="6291"/>
    <n v="33"/>
    <x v="0"/>
    <n v="9600"/>
    <n v="708"/>
    <m/>
    <x v="0"/>
    <n v="104"/>
    <n v="16557"/>
    <x v="0"/>
    <m/>
    <n v="7.3852000000000002"/>
    <n v="2.6332800000000001"/>
    <n v="273.6585"/>
    <n v="0.84414"/>
    <n v="284.52112"/>
    <n v="270.81599999999997"/>
    <n v="11.604119999999998"/>
    <m/>
    <x v="0"/>
    <n v="2.1652800000000001"/>
    <n v="284.58539999999999"/>
    <n v="-1.1294897833888208E-4"/>
    <n v="16913"/>
    <n v="1.063639079772931E-2"/>
    <n v="2.5956596824868398E-2"/>
    <n v="9.255130163975174E-3"/>
    <n v="0.96478827301115644"/>
    <n v="0.95161592969983699"/>
    <n v="4.0775528189429248E-2"/>
    <n v="7.6085421107337202E-3"/>
    <x v="0"/>
    <m/>
    <x v="0"/>
    <m/>
    <m/>
    <x v="0"/>
    <m/>
    <x v="0"/>
    <x v="0"/>
    <m/>
    <x v="0"/>
    <x v="0"/>
    <x v="0"/>
    <m/>
    <x v="0"/>
    <x v="0"/>
    <x v="0"/>
    <x v="0"/>
    <x v="0"/>
    <x v="0"/>
    <x v="0"/>
    <x v="0"/>
    <x v="0"/>
    <x v="0"/>
    <x v="0"/>
    <x v="0"/>
    <x v="0"/>
    <m/>
    <x v="0"/>
    <x v="0"/>
    <x v="0"/>
    <x v="0"/>
    <x v="0"/>
    <s v="DST NO. 1 (MFE)"/>
    <m/>
    <x v="0"/>
    <m/>
    <m/>
    <m/>
    <m/>
  </r>
  <r>
    <x v="0"/>
    <s v="T27N R113W S28 fWASATCH/ALMY"/>
    <n v="49014664"/>
    <x v="0"/>
    <x v="1"/>
    <s v="LABARGE"/>
    <m/>
    <s v="28"/>
    <s v=" 27"/>
    <s v=" 113"/>
    <n v="42.290500000000002"/>
    <n v="-110.2705"/>
    <m/>
    <s v="4B (07798A)"/>
    <x v="0"/>
    <s v="WASATCH/ALMY"/>
    <m/>
    <m/>
    <n v="0"/>
    <x v="1"/>
    <m/>
    <m/>
    <m/>
    <m/>
    <x v="1"/>
    <d v="1964-12-22T00:00:00"/>
    <n v="8.3000001907348633"/>
    <x v="0"/>
    <n v="25"/>
    <n v="7"/>
    <n v="1179"/>
    <n v="10"/>
    <x v="0"/>
    <n v="1210"/>
    <n v="878"/>
    <m/>
    <x v="0"/>
    <n v="240"/>
    <n v="3104"/>
    <x v="0"/>
    <m/>
    <n v="1.2475000000000001"/>
    <n v="0.57603000000000004"/>
    <n v="51.286499999999997"/>
    <n v="0.25579999999999997"/>
    <n v="53.365829999999995"/>
    <n v="34.134099999999997"/>
    <n v="14.390419999999999"/>
    <m/>
    <x v="0"/>
    <n v="4.9968000000000004"/>
    <n v="53.521319999999996"/>
    <n v="-1.4547118152182031E-3"/>
    <n v="3546"/>
    <n v="6.646616541353384E-2"/>
    <n v="2.3376381478560349E-2"/>
    <n v="1.0793985589655405E-2"/>
    <n v="0.96582963293178425"/>
    <n v="0.63776640785391692"/>
    <n v="0.26887266607026883"/>
    <n v="9.3360926075814282E-2"/>
    <x v="0"/>
    <m/>
    <x v="0"/>
    <m/>
    <m/>
    <x v="0"/>
    <m/>
    <x v="0"/>
    <x v="0"/>
    <m/>
    <x v="0"/>
    <x v="0"/>
    <x v="0"/>
    <m/>
    <x v="0"/>
    <x v="0"/>
    <x v="0"/>
    <x v="0"/>
    <x v="0"/>
    <x v="0"/>
    <x v="0"/>
    <x v="0"/>
    <x v="0"/>
    <x v="0"/>
    <x v="0"/>
    <x v="0"/>
    <x v="0"/>
    <m/>
    <x v="0"/>
    <x v="0"/>
    <x v="0"/>
    <x v="0"/>
    <x v="0"/>
    <s v="PRODUCTION"/>
    <m/>
    <x v="0"/>
    <m/>
    <m/>
    <m/>
    <m/>
  </r>
  <r>
    <x v="0"/>
    <s v="T27N R113W S28 fWASATCH/ALMY"/>
    <n v="49014665"/>
    <x v="0"/>
    <x v="1"/>
    <s v="LABARGE"/>
    <m/>
    <s v="28"/>
    <s v=" 27"/>
    <s v=" 113"/>
    <n v="42.290500000000002"/>
    <n v="-110.2705"/>
    <m/>
    <s v="3-D (07798A)"/>
    <x v="0"/>
    <s v="WASATCH/ALMY"/>
    <m/>
    <m/>
    <n v="0"/>
    <x v="1"/>
    <m/>
    <m/>
    <m/>
    <m/>
    <x v="1"/>
    <d v="1964-12-22T00:00:00"/>
    <n v="7.9000000953674316"/>
    <x v="0"/>
    <n v="3"/>
    <n v="1"/>
    <n v="790"/>
    <n v="35"/>
    <x v="0"/>
    <n v="576"/>
    <n v="1171"/>
    <m/>
    <x v="0"/>
    <n v="10"/>
    <n v="1993"/>
    <x v="0"/>
    <m/>
    <n v="0.1497"/>
    <n v="8.2290000000000002E-2"/>
    <n v="34.365000000000002"/>
    <n v="0.89529999999999998"/>
    <n v="35.492289999999997"/>
    <n v="16.24896"/>
    <n v="19.192689999999999"/>
    <m/>
    <x v="0"/>
    <n v="0.20820000000000002"/>
    <n v="35.649849999999994"/>
    <n v="-2.2147211202811251E-3"/>
    <n v="2583"/>
    <n v="0.12893356643356643"/>
    <n v="4.217817447113162E-3"/>
    <n v="2.3185317149161128E-3"/>
    <n v="0.99346365083797061"/>
    <n v="0.45579322213136952"/>
    <n v="0.53836664109386156"/>
    <n v="5.8401367747690398E-3"/>
    <x v="0"/>
    <m/>
    <x v="0"/>
    <m/>
    <m/>
    <x v="0"/>
    <m/>
    <x v="0"/>
    <x v="0"/>
    <m/>
    <x v="0"/>
    <x v="0"/>
    <x v="0"/>
    <m/>
    <x v="0"/>
    <x v="0"/>
    <x v="0"/>
    <x v="0"/>
    <x v="0"/>
    <x v="0"/>
    <x v="0"/>
    <x v="0"/>
    <x v="0"/>
    <x v="0"/>
    <x v="0"/>
    <x v="0"/>
    <x v="0"/>
    <m/>
    <x v="0"/>
    <x v="0"/>
    <x v="0"/>
    <x v="0"/>
    <x v="0"/>
    <s v="PRODUCTION"/>
    <m/>
    <x v="0"/>
    <m/>
    <m/>
    <m/>
    <m/>
  </r>
  <r>
    <x v="0"/>
    <s v="T27N R113W S28 fWASATCH/ALMY"/>
    <n v="49014663"/>
    <x v="0"/>
    <x v="1"/>
    <s v="LABARGE"/>
    <m/>
    <s v="28"/>
    <s v=" 27"/>
    <s v=" 113"/>
    <n v="42.290500000000002"/>
    <n v="-110.2705"/>
    <m/>
    <s v="1-S. I. (07798A)"/>
    <x v="0"/>
    <s v="WASATCH/ALMY"/>
    <m/>
    <m/>
    <n v="0"/>
    <x v="1"/>
    <m/>
    <m/>
    <m/>
    <m/>
    <x v="1"/>
    <d v="1964-12-22T00:00:00"/>
    <n v="7.5999999046325684"/>
    <x v="0"/>
    <n v="76"/>
    <n v="55"/>
    <n v="2621"/>
    <n v="15"/>
    <x v="0"/>
    <n v="3650"/>
    <n v="1183"/>
    <m/>
    <x v="0"/>
    <n v="30"/>
    <n v="7032"/>
    <x v="0"/>
    <m/>
    <n v="3.7923999999999998"/>
    <n v="4.5259499999999999"/>
    <n v="114.01349999999999"/>
    <n v="0.38369999999999999"/>
    <n v="122.71554999999999"/>
    <n v="102.9665"/>
    <n v="19.38937"/>
    <m/>
    <x v="0"/>
    <n v="0.62460000000000004"/>
    <n v="122.98047"/>
    <n v="-1.0782429442691161E-3"/>
    <n v="7627"/>
    <n v="4.0589399004024834E-2"/>
    <n v="3.0903988940276926E-2"/>
    <n v="3.6881633990150396E-2"/>
    <n v="0.93221437706957266"/>
    <n v="0.83725895664571781"/>
    <n v="0.15766218815068767"/>
    <n v="5.0788552035945225E-3"/>
    <x v="0"/>
    <m/>
    <x v="0"/>
    <m/>
    <m/>
    <x v="0"/>
    <m/>
    <x v="0"/>
    <x v="0"/>
    <m/>
    <x v="0"/>
    <x v="0"/>
    <x v="0"/>
    <m/>
    <x v="0"/>
    <x v="0"/>
    <x v="0"/>
    <x v="0"/>
    <x v="0"/>
    <x v="0"/>
    <x v="0"/>
    <x v="0"/>
    <x v="0"/>
    <x v="0"/>
    <x v="0"/>
    <x v="0"/>
    <x v="0"/>
    <m/>
    <x v="0"/>
    <x v="0"/>
    <x v="0"/>
    <x v="0"/>
    <x v="0"/>
    <s v="PRODUCTION"/>
    <m/>
    <x v="0"/>
    <m/>
    <m/>
    <m/>
    <m/>
  </r>
  <r>
    <x v="0"/>
    <s v="T27N R113W S28 fWASATCH/ALMY"/>
    <n v="49014672"/>
    <x v="0"/>
    <x v="1"/>
    <s v="LABARGE"/>
    <m/>
    <s v="28"/>
    <s v=" 27"/>
    <s v=" 113"/>
    <n v="42.290500000000002"/>
    <n v="-110.2705"/>
    <m/>
    <s v="M-627-Y"/>
    <x v="0"/>
    <s v="WASATCH/ALMY"/>
    <m/>
    <m/>
    <n v="0"/>
    <x v="1"/>
    <m/>
    <m/>
    <m/>
    <m/>
    <x v="1"/>
    <d v="1966-10-03T00:00:00"/>
    <n v="8.6000003814697266"/>
    <x v="0"/>
    <n v="34"/>
    <n v="14"/>
    <n v="4595"/>
    <n v="120"/>
    <x v="0"/>
    <n v="5200"/>
    <n v="3367"/>
    <m/>
    <x v="0"/>
    <n v="30"/>
    <n v="11761"/>
    <x v="0"/>
    <m/>
    <n v="1.6966000000000001"/>
    <n v="1.1520600000000001"/>
    <n v="199.88249999999999"/>
    <n v="3.0695999999999999"/>
    <n v="205.80076"/>
    <n v="146.69200000000001"/>
    <n v="55.185129999999994"/>
    <m/>
    <x v="0"/>
    <n v="0.62460000000000004"/>
    <n v="202.50172999999998"/>
    <n v="8.0798674531718292E-3"/>
    <n v="13357"/>
    <n v="6.3540090771558241E-2"/>
    <n v="8.2438956979556353E-3"/>
    <n v="5.5979385110142459E-3"/>
    <n v="0.98615816579103011"/>
    <n v="0.7243987495810531"/>
    <n v="0.27251683232533369"/>
    <n v="3.0844180936133244E-3"/>
    <x v="0"/>
    <m/>
    <x v="0"/>
    <m/>
    <m/>
    <x v="0"/>
    <m/>
    <x v="0"/>
    <x v="0"/>
    <m/>
    <x v="0"/>
    <x v="0"/>
    <x v="0"/>
    <m/>
    <x v="0"/>
    <x v="0"/>
    <x v="0"/>
    <x v="0"/>
    <x v="0"/>
    <x v="0"/>
    <x v="0"/>
    <x v="0"/>
    <x v="0"/>
    <x v="0"/>
    <x v="0"/>
    <x v="0"/>
    <x v="0"/>
    <m/>
    <x v="0"/>
    <x v="0"/>
    <x v="0"/>
    <x v="0"/>
    <x v="0"/>
    <s v="PRODUCTION"/>
    <m/>
    <x v="0"/>
    <m/>
    <m/>
    <m/>
    <m/>
  </r>
  <r>
    <x v="0"/>
    <s v="T27N R113W S28 fWASATCH/ALMY"/>
    <n v="49014673"/>
    <x v="0"/>
    <x v="1"/>
    <s v="LABARGE"/>
    <m/>
    <s v="28"/>
    <s v=" 27"/>
    <s v=" 113"/>
    <n v="42.290500000000002"/>
    <n v="-110.2705"/>
    <m/>
    <s v="M-627-Y"/>
    <x v="0"/>
    <s v="WASATCH/ALMY"/>
    <m/>
    <m/>
    <n v="0"/>
    <x v="1"/>
    <m/>
    <m/>
    <m/>
    <m/>
    <x v="1"/>
    <d v="1966-10-03T00:00:00"/>
    <n v="8.6000003814697266"/>
    <x v="0"/>
    <n v="34"/>
    <n v="14"/>
    <n v="3685"/>
    <n v="37"/>
    <x v="0"/>
    <n v="4150"/>
    <n v="2867"/>
    <m/>
    <x v="0"/>
    <n v="15"/>
    <n v="9603"/>
    <x v="0"/>
    <m/>
    <n v="1.6966000000000001"/>
    <n v="1.1520600000000001"/>
    <n v="160.29750000000001"/>
    <n v="0.94645999999999997"/>
    <n v="164.09261999999998"/>
    <n v="117.0715"/>
    <n v="46.990129999999994"/>
    <m/>
    <x v="0"/>
    <n v="0.31230000000000002"/>
    <n v="164.37392999999997"/>
    <n v="-8.5643423965085829E-4"/>
    <n v="10799"/>
    <n v="5.862170375453387E-2"/>
    <n v="1.0339282778226103E-2"/>
    <n v="7.0207910629984469E-3"/>
    <n v="0.98263992615877549"/>
    <n v="0.7122266894756365"/>
    <n v="0.2858733742023446"/>
    <n v="1.8999363220189483E-3"/>
    <x v="0"/>
    <m/>
    <x v="0"/>
    <m/>
    <m/>
    <x v="0"/>
    <m/>
    <x v="0"/>
    <x v="0"/>
    <m/>
    <x v="0"/>
    <x v="0"/>
    <x v="0"/>
    <m/>
    <x v="0"/>
    <x v="0"/>
    <x v="0"/>
    <x v="0"/>
    <x v="0"/>
    <x v="0"/>
    <x v="0"/>
    <x v="0"/>
    <x v="0"/>
    <x v="0"/>
    <x v="0"/>
    <x v="0"/>
    <x v="0"/>
    <m/>
    <x v="0"/>
    <x v="0"/>
    <x v="0"/>
    <x v="0"/>
    <x v="0"/>
    <s v="PRODUCTION"/>
    <m/>
    <x v="0"/>
    <m/>
    <m/>
    <m/>
    <m/>
  </r>
  <r>
    <x v="0"/>
    <s v="T27N R113W S28 fNUGGET"/>
    <n v="49014580"/>
    <x v="0"/>
    <x v="1"/>
    <s v="HOGSBACK"/>
    <m/>
    <s v="28"/>
    <s v=" 27"/>
    <s v=" 113"/>
    <n v="42.290500000000002"/>
    <n v="-110.27379999999999"/>
    <m/>
    <s v="HOGSBACK NO. 32-31"/>
    <x v="0"/>
    <s v="NUGGET"/>
    <m/>
    <m/>
    <m/>
    <x v="1"/>
    <n v="10800"/>
    <m/>
    <m/>
    <m/>
    <x v="1"/>
    <d v="1970-12-18T00:00:00"/>
    <n v="6.1999998092651367"/>
    <x v="0"/>
    <n v="1850"/>
    <n v="305"/>
    <n v="31220"/>
    <n v="2300"/>
    <x v="0"/>
    <n v="53500"/>
    <n v="464"/>
    <m/>
    <x v="0"/>
    <n v="868"/>
    <n v="90272"/>
    <x v="0"/>
    <m/>
    <n v="92.314999999999998"/>
    <n v="25.09845"/>
    <n v="1358.07"/>
    <n v="58.833999999999996"/>
    <n v="1534.31745"/>
    <n v="1509.2349999999999"/>
    <n v="7.6049599999999993"/>
    <m/>
    <x v="0"/>
    <n v="18.071760000000001"/>
    <n v="1534.9117199999998"/>
    <n v="-1.9362190539842422E-4"/>
    <n v="90504"/>
    <n v="1.2833561977253617E-3"/>
    <n v="6.0166818802719083E-2"/>
    <n v="1.6358055498879975E-2"/>
    <n v="0.92347512569840096"/>
    <n v="0.98327153303644077"/>
    <n v="4.954656284727567E-3"/>
    <n v="1.1773810678831747E-2"/>
    <x v="0"/>
    <m/>
    <x v="0"/>
    <m/>
    <m/>
    <x v="0"/>
    <m/>
    <x v="0"/>
    <x v="0"/>
    <m/>
    <x v="0"/>
    <x v="0"/>
    <x v="0"/>
    <m/>
    <x v="0"/>
    <x v="0"/>
    <x v="0"/>
    <x v="0"/>
    <x v="0"/>
    <x v="0"/>
    <x v="0"/>
    <x v="0"/>
    <x v="0"/>
    <x v="0"/>
    <x v="0"/>
    <x v="0"/>
    <x v="0"/>
    <m/>
    <x v="0"/>
    <x v="0"/>
    <x v="0"/>
    <x v="0"/>
    <x v="0"/>
    <s v="PRODUCTION"/>
    <m/>
    <x v="0"/>
    <m/>
    <m/>
    <m/>
    <m/>
  </r>
  <r>
    <x v="0"/>
    <s v="T27N R113W S28 fMUDDY"/>
    <n v="49014565"/>
    <x v="0"/>
    <x v="1"/>
    <s v="HOGSBACK"/>
    <m/>
    <s v="28"/>
    <s v=" 27"/>
    <s v=" 113"/>
    <n v="42.290500000000002"/>
    <n v="-110.27379999999999"/>
    <m/>
    <s v="62-7 UNIT"/>
    <x v="0"/>
    <s v="MUDDY"/>
    <m/>
    <m/>
    <n v="0"/>
    <x v="1"/>
    <m/>
    <m/>
    <m/>
    <m/>
    <x v="1"/>
    <d v="1971-07-07T00:00:00"/>
    <n v="6.9000000953674316"/>
    <x v="0"/>
    <n v="171"/>
    <n v="3"/>
    <n v="1578"/>
    <n v="29"/>
    <x v="0"/>
    <n v="2420"/>
    <n v="586"/>
    <m/>
    <x v="0"/>
    <n v="16"/>
    <n v="4506"/>
    <x v="0"/>
    <m/>
    <n v="8.5328999999999997"/>
    <n v="0.24687000000000001"/>
    <n v="68.643000000000001"/>
    <n v="0.74181999999999992"/>
    <n v="78.164590000000004"/>
    <n v="68.268199999999993"/>
    <n v="9.6045399999999983"/>
    <m/>
    <x v="0"/>
    <n v="0.33312000000000003"/>
    <n v="78.205859999999987"/>
    <n v="-2.6392454584598968E-4"/>
    <n v="4800"/>
    <n v="3.1592520954223081E-2"/>
    <n v="0.10916580001251205"/>
    <n v="3.1583355071650729E-3"/>
    <n v="0.88767586448032287"/>
    <n v="0.87292947101406471"/>
    <n v="0.12281100163082408"/>
    <n v="4.2595273551112424E-3"/>
    <x v="0"/>
    <m/>
    <x v="0"/>
    <m/>
    <m/>
    <x v="0"/>
    <m/>
    <x v="0"/>
    <x v="0"/>
    <m/>
    <x v="0"/>
    <x v="0"/>
    <x v="0"/>
    <m/>
    <x v="0"/>
    <x v="0"/>
    <x v="0"/>
    <x v="0"/>
    <x v="0"/>
    <x v="0"/>
    <x v="0"/>
    <x v="0"/>
    <x v="0"/>
    <x v="0"/>
    <x v="0"/>
    <x v="0"/>
    <x v="0"/>
    <m/>
    <x v="0"/>
    <x v="0"/>
    <x v="0"/>
    <x v="0"/>
    <x v="0"/>
    <s v="PRODUCTION"/>
    <m/>
    <x v="0"/>
    <m/>
    <m/>
    <m/>
    <m/>
  </r>
  <r>
    <x v="0"/>
    <s v="T27N R113W S28 fMESAVERDE"/>
    <n v="49014659"/>
    <x v="0"/>
    <x v="1"/>
    <s v="LABARGE"/>
    <m/>
    <s v="28"/>
    <s v=" 27"/>
    <s v=" 113"/>
    <n v="42.290500000000002"/>
    <n v="-110.2705"/>
    <m/>
    <m/>
    <x v="0"/>
    <s v="MESAVERDE"/>
    <m/>
    <m/>
    <n v="0"/>
    <x v="1"/>
    <m/>
    <m/>
    <m/>
    <m/>
    <x v="5"/>
    <d v="1963-06-20T00:00:00"/>
    <n v="8.1999998092651367"/>
    <x v="0"/>
    <n v="107"/>
    <n v="56"/>
    <n v="4147"/>
    <n v="14"/>
    <x v="0"/>
    <n v="6400"/>
    <n v="659"/>
    <m/>
    <x v="0"/>
    <n v="-1"/>
    <n v="11053"/>
    <x v="0"/>
    <m/>
    <n v="5.3392999999999997"/>
    <n v="4.6082400000000003"/>
    <n v="180.39449999999999"/>
    <n v="0.35811999999999999"/>
    <n v="190.70016000000001"/>
    <n v="180.54399999999998"/>
    <n v="10.80101"/>
    <m/>
    <x v="0"/>
    <n v="0"/>
    <n v="191.34500999999997"/>
    <n v="-1.6878894189395527E-3"/>
    <n v="11379"/>
    <n v="1.453281027104137E-2"/>
    <n v="2.7998403357396236E-2"/>
    <n v="2.4164846007470576E-2"/>
    <n v="0.94783675063513317"/>
    <n v="0.94355217311389517"/>
    <n v="5.6447826886104849E-2"/>
    <n v="0"/>
    <x v="0"/>
    <m/>
    <x v="0"/>
    <m/>
    <m/>
    <x v="0"/>
    <m/>
    <x v="0"/>
    <x v="0"/>
    <m/>
    <x v="0"/>
    <x v="0"/>
    <x v="0"/>
    <m/>
    <x v="0"/>
    <x v="0"/>
    <x v="0"/>
    <x v="0"/>
    <x v="0"/>
    <x v="0"/>
    <x v="0"/>
    <x v="0"/>
    <x v="0"/>
    <x v="0"/>
    <x v="0"/>
    <x v="0"/>
    <x v="0"/>
    <m/>
    <x v="0"/>
    <x v="0"/>
    <x v="0"/>
    <x v="0"/>
    <x v="0"/>
    <s v="WELLHEAD (JUNE 14, 1963)"/>
    <m/>
    <x v="0"/>
    <m/>
    <m/>
    <m/>
    <m/>
  </r>
  <r>
    <x v="0"/>
    <s v="T27N R113W S28 fFRONTIER-MUDDY"/>
    <n v="49002016"/>
    <x v="0"/>
    <x v="1"/>
    <s v="LABARGE"/>
    <m/>
    <s v="28"/>
    <s v=" 27"/>
    <s v=" 113"/>
    <n v="42.291620000000002"/>
    <n v="-110.27714"/>
    <s v="4903520037"/>
    <s v="BNG 92-28"/>
    <x v="0"/>
    <s v="FRONTIER-MUDDY"/>
    <m/>
    <m/>
    <n v="1318"/>
    <x v="0"/>
    <n v="6256"/>
    <n v="7574"/>
    <n v="7660"/>
    <n v="7614"/>
    <x v="1"/>
    <d v="1968-04-03T00:00:00"/>
    <n v="6.5"/>
    <x v="0"/>
    <n v="3415"/>
    <n v="182"/>
    <n v="9069"/>
    <n v="110"/>
    <x v="0"/>
    <n v="20400"/>
    <n v="451"/>
    <m/>
    <x v="0"/>
    <n v="0"/>
    <n v="33398"/>
    <x v="0"/>
    <m/>
    <n v="170.4085"/>
    <n v="14.97678"/>
    <n v="394.50149999999996"/>
    <n v="2.8137999999999996"/>
    <n v="582.70057999999995"/>
    <n v="575.48399999999992"/>
    <n v="7.3918899999999992"/>
    <m/>
    <x v="0"/>
    <n v="0"/>
    <n v="582.87588999999991"/>
    <n v="-1.5040626206186855E-4"/>
    <n v="33624"/>
    <n v="3.3720270955805557E-3"/>
    <n v="0.2924460792539455"/>
    <n v="2.5702359863791453E-2"/>
    <n v="0.68185156088226306"/>
    <n v="0.9873182436830592"/>
    <n v="1.2681756316940816E-2"/>
    <n v="0"/>
    <x v="0"/>
    <m/>
    <x v="0"/>
    <m/>
    <m/>
    <x v="0"/>
    <m/>
    <x v="0"/>
    <x v="0"/>
    <m/>
    <x v="0"/>
    <x v="0"/>
    <x v="0"/>
    <m/>
    <x v="0"/>
    <x v="0"/>
    <x v="0"/>
    <x v="0"/>
    <x v="0"/>
    <x v="0"/>
    <x v="0"/>
    <x v="0"/>
    <x v="0"/>
    <x v="0"/>
    <x v="0"/>
    <x v="0"/>
    <x v="0"/>
    <m/>
    <x v="0"/>
    <x v="0"/>
    <x v="0"/>
    <x v="0"/>
    <x v="0"/>
    <s v="PRODUCTION"/>
    <m/>
    <x v="0"/>
    <m/>
    <m/>
    <m/>
    <m/>
  </r>
  <r>
    <x v="0"/>
    <s v="T27N R113W S27 fWASATCH/ALMY"/>
    <n v="49005875"/>
    <x v="0"/>
    <x v="1"/>
    <s v="LABARGE"/>
    <m/>
    <s v="27"/>
    <s v=" 27"/>
    <s v=" 113"/>
    <n v="42.290799999999997"/>
    <n v="-110.26506999999999"/>
    <s v="4903505210"/>
    <s v="1-K"/>
    <x v="0"/>
    <s v="WASATCH/ALMY"/>
    <m/>
    <m/>
    <n v="149"/>
    <x v="0"/>
    <n v="972"/>
    <n v="1121"/>
    <n v="1135"/>
    <m/>
    <x v="1"/>
    <m/>
    <m/>
    <x v="0"/>
    <n v="51"/>
    <n v="30"/>
    <n v="3800"/>
    <n v="-3"/>
    <x v="0"/>
    <n v="3800"/>
    <n v="3835"/>
    <m/>
    <x v="0"/>
    <n v="15"/>
    <n v="9582"/>
    <x v="0"/>
    <m/>
    <n v="2.5449000000000002"/>
    <n v="2.4687000000000001"/>
    <n v="165.3"/>
    <n v="0"/>
    <n v="170.31359999999998"/>
    <n v="107.19799999999999"/>
    <n v="62.85564999999999"/>
    <m/>
    <x v="0"/>
    <n v="0.31230000000000002"/>
    <n v="170.36594999999997"/>
    <n v="-1.5366346468401144E-4"/>
    <n v="11525"/>
    <n v="9.2054768560193304E-2"/>
    <n v="1.4942435601149882E-2"/>
    <n v="1.4495025646806834E-2"/>
    <n v="0.97056253875204335"/>
    <n v="0.62922197774848798"/>
    <n v="0.36894490947281428"/>
    <n v="1.8331127786978564E-3"/>
    <x v="0"/>
    <m/>
    <x v="0"/>
    <m/>
    <m/>
    <x v="0"/>
    <m/>
    <x v="0"/>
    <x v="0"/>
    <m/>
    <x v="0"/>
    <x v="0"/>
    <x v="0"/>
    <m/>
    <x v="0"/>
    <x v="0"/>
    <x v="0"/>
    <x v="0"/>
    <x v="0"/>
    <x v="0"/>
    <x v="0"/>
    <x v="0"/>
    <x v="0"/>
    <x v="0"/>
    <x v="0"/>
    <x v="0"/>
    <x v="0"/>
    <m/>
    <x v="0"/>
    <x v="0"/>
    <x v="0"/>
    <x v="0"/>
    <x v="0"/>
    <s v="PRODUCTION"/>
    <m/>
    <x v="0"/>
    <m/>
    <m/>
    <m/>
    <m/>
  </r>
  <r>
    <x v="0"/>
    <s v="T27N R113W S27 fWASATCH/ALMY"/>
    <n v="49118113"/>
    <x v="0"/>
    <x v="1"/>
    <s v="LABARGE"/>
    <m/>
    <s v="27"/>
    <s v=" 27"/>
    <s v=" 113"/>
    <n v="42.298400000000001"/>
    <n v="-110.19759999999999"/>
    <m/>
    <s v="UNIT NO. 1"/>
    <x v="0"/>
    <s v="WASATCH/ALMY"/>
    <m/>
    <m/>
    <n v="97"/>
    <x v="0"/>
    <n v="748"/>
    <n v="845"/>
    <m/>
    <m/>
    <x v="0"/>
    <m/>
    <n v="8.3999996185302734"/>
    <x v="2"/>
    <n v="42"/>
    <n v="9"/>
    <n v="1924"/>
    <n v="-3"/>
    <x v="0"/>
    <n v="2180"/>
    <n v="1208"/>
    <m/>
    <x v="0"/>
    <n v="136"/>
    <n v="4958"/>
    <x v="0"/>
    <s v="CHEMICAL &amp; GEOLOGICAL LABORATORIES"/>
    <n v="2.0958000000000001"/>
    <n v="0.74060999999999999"/>
    <n v="83.693999999999988"/>
    <n v="0"/>
    <n v="86.530409999999989"/>
    <n v="61.497799999999998"/>
    <n v="19.799119999999998"/>
    <m/>
    <x v="0"/>
    <n v="2.8315200000000003"/>
    <n v="84.128439999999998"/>
    <n v="1.4074687600437901E-2"/>
    <n v="5493"/>
    <n v="5.1191273562338532E-2"/>
    <n v="2.4220386798121035E-2"/>
    <n v="8.5589563252965063E-3"/>
    <n v="0.96722065687658243"/>
    <n v="0.73099893448636399"/>
    <n v="0.2353439574060805"/>
    <n v="3.3657108107555546E-2"/>
    <x v="0"/>
    <m/>
    <x v="0"/>
    <m/>
    <m/>
    <x v="0"/>
    <m/>
    <x v="0"/>
    <x v="0"/>
    <m/>
    <x v="0"/>
    <x v="0"/>
    <x v="0"/>
    <m/>
    <x v="0"/>
    <x v="0"/>
    <x v="0"/>
    <x v="0"/>
    <x v="0"/>
    <x v="0"/>
    <x v="0"/>
    <x v="0"/>
    <x v="0"/>
    <x v="0"/>
    <x v="0"/>
    <x v="0"/>
    <x v="0"/>
    <m/>
    <x v="0"/>
    <x v="0"/>
    <x v="0"/>
    <x v="0"/>
    <x v="0"/>
    <s v="DST NO. 1"/>
    <m/>
    <x v="0"/>
    <m/>
    <m/>
    <m/>
    <m/>
  </r>
  <r>
    <x v="1"/>
    <s v="T27N R113W S27 fFRONTIER"/>
    <n v="1772"/>
    <x v="0"/>
    <x v="1"/>
    <m/>
    <s v="SE SE"/>
    <n v="27"/>
    <n v="27"/>
    <n v="113"/>
    <n v="42.29242"/>
    <n v="-110.24892"/>
    <s v="4903520985"/>
    <s v="94 GRB"/>
    <x v="0"/>
    <s v="FRONTIER"/>
    <m/>
    <m/>
    <s v=""/>
    <x v="0"/>
    <m/>
    <m/>
    <n v="7660"/>
    <n v="7620"/>
    <x v="2"/>
    <d v="1990-08-29T00:00:00"/>
    <n v="6.45"/>
    <x v="1"/>
    <n v="59.1"/>
    <n v="13.1"/>
    <n v="880"/>
    <n v="57"/>
    <x v="1"/>
    <n v="1412"/>
    <n v="65"/>
    <n v="0"/>
    <x v="1"/>
    <n v="2.2999999999999998"/>
    <n v="2516"/>
    <x v="0"/>
    <s v="EOG RESOURCES"/>
    <n v="2.94909"/>
    <n v="1.0779989999999999"/>
    <n v="38.28"/>
    <n v="1.4580599999999999"/>
    <n v="43.765148999999994"/>
    <n v="39.832519999999995"/>
    <n v="1.0653499999999998"/>
    <n v="0"/>
    <x v="1"/>
    <n v="4.7885999999999998E-2"/>
    <n v="40.945755999999996"/>
    <n v="3.3282527202371383E-2"/>
    <n v="2488.5"/>
    <n v="-5.495054450994105E-3"/>
    <n v="6.7384438700300101E-2"/>
    <n v="2.4631448187232268E-2"/>
    <n v="0.90798411311246774"/>
    <n v="0.97281193196188631"/>
    <n v="2.601856954356881E-2"/>
    <n v="1.1694984945448315E-3"/>
    <x v="1"/>
    <n v="130"/>
    <x v="1"/>
    <n v="2327"/>
    <n v="2"/>
    <x v="0"/>
    <n v="0"/>
    <x v="0"/>
    <x v="1"/>
    <m/>
    <x v="1"/>
    <x v="1"/>
    <x v="1"/>
    <n v="0"/>
    <x v="1"/>
    <x v="1"/>
    <x v="1"/>
    <x v="1"/>
    <x v="0"/>
    <x v="0"/>
    <x v="0"/>
    <x v="0"/>
    <x v="0"/>
    <x v="0"/>
    <x v="0"/>
    <x v="0"/>
    <x v="0"/>
    <m/>
    <x v="0"/>
    <x v="0"/>
    <x v="0"/>
    <x v="0"/>
    <x v="0"/>
    <m/>
    <n v="19900829"/>
    <x v="1"/>
    <s v="ENERGY LABS CASPER No 90-25078"/>
    <m/>
    <m/>
    <d v="1990-10-03T00:00:00"/>
  </r>
  <r>
    <x v="0"/>
    <s v="T27N R113W S25 fWASATCH/ALMY"/>
    <n v="49007728"/>
    <x v="0"/>
    <x v="1"/>
    <s v="BIRCH CREEK"/>
    <m/>
    <s v="25"/>
    <s v=" 27"/>
    <s v=" 113"/>
    <n v="42.2911"/>
    <n v="-110.22363"/>
    <s v="4903505203"/>
    <s v="UNIT NO. 32"/>
    <x v="0"/>
    <s v="WASATCH/ALMY"/>
    <m/>
    <m/>
    <m/>
    <x v="1"/>
    <n v="2459"/>
    <m/>
    <m/>
    <m/>
    <x v="1"/>
    <d v="1965-03-02T00:00:00"/>
    <n v="8.3000001907348633"/>
    <x v="0"/>
    <n v="8"/>
    <n v="2"/>
    <n v="1194"/>
    <n v="-1"/>
    <x v="0"/>
    <n v="1030"/>
    <n v="1274"/>
    <m/>
    <x v="0"/>
    <n v="65"/>
    <n v="2962"/>
    <x v="0"/>
    <m/>
    <n v="0.3992"/>
    <n v="0.16458"/>
    <n v="51.938999999999993"/>
    <n v="0"/>
    <n v="52.502779999999994"/>
    <n v="29.0563"/>
    <n v="20.880859999999998"/>
    <m/>
    <x v="0"/>
    <n v="1.3533000000000002"/>
    <n v="51.290459999999996"/>
    <n v="1.1680144101870201E-2"/>
    <n v="3569"/>
    <n v="9.2941356606951464E-2"/>
    <n v="7.6034069053105384E-3"/>
    <n v="3.1346911534970152E-3"/>
    <n v="0.98926190194119246"/>
    <n v="0.56650496018167906"/>
    <n v="0.40711001617064851"/>
    <n v="2.6385023647672496E-2"/>
    <x v="0"/>
    <m/>
    <x v="0"/>
    <m/>
    <m/>
    <x v="0"/>
    <m/>
    <x v="0"/>
    <x v="0"/>
    <m/>
    <x v="0"/>
    <x v="0"/>
    <x v="0"/>
    <m/>
    <x v="0"/>
    <x v="0"/>
    <x v="0"/>
    <x v="0"/>
    <x v="0"/>
    <x v="0"/>
    <x v="0"/>
    <x v="0"/>
    <x v="0"/>
    <x v="0"/>
    <x v="0"/>
    <x v="0"/>
    <x v="0"/>
    <m/>
    <x v="0"/>
    <x v="0"/>
    <x v="0"/>
    <x v="0"/>
    <x v="0"/>
    <s v="PRODUCTION"/>
    <m/>
    <x v="0"/>
    <m/>
    <m/>
    <m/>
    <m/>
  </r>
  <r>
    <x v="0"/>
    <s v="T27N R113W S25 fWASATCH/ALMY"/>
    <n v="49003045"/>
    <x v="0"/>
    <x v="1"/>
    <s v="BIRCH CREEK"/>
    <m/>
    <s v="25"/>
    <s v=" 27"/>
    <s v=" 113"/>
    <n v="42.293439999999997"/>
    <n v="-110.21603"/>
    <s v="4903505230"/>
    <s v="UNIT NO. 41"/>
    <x v="0"/>
    <s v="WASATCH/ALMY"/>
    <n v="-5"/>
    <n v="-21"/>
    <n v="122"/>
    <x v="9"/>
    <n v="2358"/>
    <n v="2480"/>
    <m/>
    <m/>
    <x v="5"/>
    <d v="1965-05-18T00:00:00"/>
    <n v="8.3000001907348633"/>
    <x v="0"/>
    <n v="45"/>
    <n v="17"/>
    <n v="2604"/>
    <n v="10"/>
    <x v="0"/>
    <n v="3070"/>
    <n v="1793"/>
    <m/>
    <x v="0"/>
    <n v="28"/>
    <n v="6697"/>
    <x v="0"/>
    <m/>
    <n v="2.2454999999999998"/>
    <n v="1.39893"/>
    <n v="113.27399999999999"/>
    <n v="0.25579999999999997"/>
    <n v="117.17422999999998"/>
    <n v="86.604699999999994"/>
    <n v="29.387269999999997"/>
    <m/>
    <x v="0"/>
    <n v="0.58296000000000003"/>
    <n v="116.57492999999999"/>
    <n v="2.5638594808211736E-3"/>
    <n v="7564"/>
    <n v="6.0795175653881213E-2"/>
    <n v="1.9163770054217554E-2"/>
    <n v="1.1938887927831916E-2"/>
    <n v="0.96889734201795052"/>
    <n v="0.74291016087249628"/>
    <n v="0.25208910698037734"/>
    <n v="5.0007321471263163E-3"/>
    <x v="0"/>
    <m/>
    <x v="0"/>
    <m/>
    <m/>
    <x v="0"/>
    <m/>
    <x v="0"/>
    <x v="0"/>
    <m/>
    <x v="0"/>
    <x v="0"/>
    <x v="0"/>
    <m/>
    <x v="0"/>
    <x v="0"/>
    <x v="0"/>
    <x v="0"/>
    <x v="0"/>
    <x v="0"/>
    <x v="0"/>
    <x v="0"/>
    <x v="0"/>
    <x v="0"/>
    <x v="0"/>
    <x v="0"/>
    <x v="0"/>
    <m/>
    <x v="0"/>
    <x v="0"/>
    <x v="0"/>
    <x v="0"/>
    <x v="0"/>
    <s v="WELLHEAD"/>
    <m/>
    <x v="0"/>
    <m/>
    <m/>
    <m/>
    <m/>
  </r>
  <r>
    <x v="0"/>
    <s v="T27N R113W S24 fWASATCH/ALMY"/>
    <n v="49016255"/>
    <x v="0"/>
    <x v="1"/>
    <s v="BIRCH CREEK"/>
    <m/>
    <s v="24"/>
    <s v=" 27"/>
    <s v=" 113"/>
    <n v="42.306629999999998"/>
    <n v="-110.21266"/>
    <s v="4903505356"/>
    <s v="UNIT NO. 23"/>
    <x v="0"/>
    <s v="WASATCH/ALMY"/>
    <n v="22"/>
    <m/>
    <m/>
    <x v="0"/>
    <n v="2545"/>
    <m/>
    <m/>
    <m/>
    <x v="1"/>
    <d v="1962-11-16T00:00:00"/>
    <n v="8.5"/>
    <x v="0"/>
    <n v="22"/>
    <n v="15"/>
    <n v="2774"/>
    <n v="-3"/>
    <x v="0"/>
    <n v="3360"/>
    <n v="1464"/>
    <m/>
    <x v="0"/>
    <n v="30"/>
    <n v="7030"/>
    <x v="0"/>
    <m/>
    <n v="1.0977999999999999"/>
    <n v="1.2343500000000001"/>
    <n v="120.669"/>
    <n v="0"/>
    <n v="123.00115"/>
    <n v="94.785600000000002"/>
    <n v="23.994959999999999"/>
    <m/>
    <x v="0"/>
    <n v="0.62460000000000004"/>
    <n v="119.40516000000001"/>
    <n v="1.4834556080656423E-2"/>
    <n v="7659"/>
    <n v="4.2821158690176324E-2"/>
    <n v="8.9251198057904331E-3"/>
    <n v="1.0035272027944455E-2"/>
    <n v="0.98103960816626512"/>
    <n v="0.79381494066085578"/>
    <n v="0.20095412962052894"/>
    <n v="5.2309297186151757E-3"/>
    <x v="0"/>
    <m/>
    <x v="0"/>
    <m/>
    <m/>
    <x v="0"/>
    <m/>
    <x v="0"/>
    <x v="0"/>
    <m/>
    <x v="0"/>
    <x v="0"/>
    <x v="0"/>
    <m/>
    <x v="0"/>
    <x v="0"/>
    <x v="0"/>
    <x v="0"/>
    <x v="0"/>
    <x v="0"/>
    <x v="0"/>
    <x v="0"/>
    <x v="0"/>
    <x v="0"/>
    <x v="0"/>
    <x v="0"/>
    <x v="0"/>
    <m/>
    <x v="0"/>
    <x v="0"/>
    <x v="0"/>
    <x v="0"/>
    <x v="0"/>
    <s v="PRODUCTION"/>
    <m/>
    <x v="0"/>
    <m/>
    <m/>
    <m/>
    <m/>
  </r>
  <r>
    <x v="0"/>
    <s v="T27N R113W S24 fWASATCH/ALMY"/>
    <n v="49014129"/>
    <x v="0"/>
    <x v="1"/>
    <s v="BIRCH CREEK"/>
    <m/>
    <s v="24"/>
    <s v=" 27"/>
    <s v=" 113"/>
    <n v="42.308920000000001"/>
    <n v="-110.21541999999999"/>
    <s v="4903505364"/>
    <s v="BCU NO. 68"/>
    <x v="0"/>
    <s v="WASATCH/ALMY"/>
    <m/>
    <m/>
    <n v="9"/>
    <x v="0"/>
    <n v="2392"/>
    <n v="2401"/>
    <m/>
    <m/>
    <x v="0"/>
    <d v="1964-04-27T00:00:00"/>
    <n v="8.8999996185302734"/>
    <x v="0"/>
    <n v="17"/>
    <n v="5"/>
    <n v="1510"/>
    <n v="19"/>
    <x v="0"/>
    <n v="1400"/>
    <n v="927"/>
    <m/>
    <x v="0"/>
    <n v="465"/>
    <n v="3969"/>
    <x v="0"/>
    <m/>
    <n v="0.84830000000000005"/>
    <n v="0.41144999999999998"/>
    <n v="65.685000000000002"/>
    <n v="0.48601999999999995"/>
    <n v="67.430769999999995"/>
    <n v="39.494"/>
    <n v="15.193529999999999"/>
    <m/>
    <x v="0"/>
    <n v="9.6813000000000002"/>
    <n v="64.368830000000003"/>
    <n v="2.3231785225448279E-2"/>
    <n v="4340"/>
    <n v="4.4650379106992419E-2"/>
    <n v="1.2580310146243327E-2"/>
    <n v="6.1018137565387433E-3"/>
    <n v="0.98131787609721799"/>
    <n v="0.61355783536845387"/>
    <n v="0.2360386230416181"/>
    <n v="0.15040354158992791"/>
    <x v="0"/>
    <m/>
    <x v="0"/>
    <m/>
    <m/>
    <x v="0"/>
    <m/>
    <x v="0"/>
    <x v="0"/>
    <m/>
    <x v="0"/>
    <x v="0"/>
    <x v="0"/>
    <m/>
    <x v="0"/>
    <x v="0"/>
    <x v="0"/>
    <x v="0"/>
    <x v="0"/>
    <x v="0"/>
    <x v="0"/>
    <x v="0"/>
    <x v="0"/>
    <x v="0"/>
    <x v="0"/>
    <x v="0"/>
    <x v="0"/>
    <m/>
    <x v="0"/>
    <x v="0"/>
    <x v="0"/>
    <x v="0"/>
    <x v="0"/>
    <s v="DST NO. 1 (BOTTOM)"/>
    <m/>
    <x v="0"/>
    <m/>
    <m/>
    <m/>
    <m/>
  </r>
  <r>
    <x v="0"/>
    <s v="T27N R113W S23 fMESAVERDE"/>
    <n v="49002019"/>
    <x v="0"/>
    <x v="1"/>
    <s v="BIRCH CREEK"/>
    <m/>
    <s v="23"/>
    <s v=" 27"/>
    <s v=" 113"/>
    <n v="42.313029999999998"/>
    <n v="-110.24384999999999"/>
    <s v="4903505380"/>
    <s v="UNIT NO. 44"/>
    <x v="0"/>
    <s v="MESAVERDE"/>
    <m/>
    <m/>
    <n v="10"/>
    <x v="0"/>
    <n v="2479"/>
    <n v="2489"/>
    <m/>
    <m/>
    <x v="1"/>
    <d v="1963-05-24T00:00:00"/>
    <n v="7.5"/>
    <x v="0"/>
    <n v="174"/>
    <n v="88"/>
    <n v="4105"/>
    <n v="26"/>
    <x v="0"/>
    <n v="6200"/>
    <n v="1208"/>
    <m/>
    <x v="0"/>
    <n v="24"/>
    <n v="11212"/>
    <x v="0"/>
    <m/>
    <n v="8.6826000000000008"/>
    <n v="7.2415200000000004"/>
    <n v="178.5675"/>
    <n v="0.66508"/>
    <n v="195.1567"/>
    <n v="174.90199999999999"/>
    <n v="19.799119999999998"/>
    <m/>
    <x v="0"/>
    <n v="0.49968000000000001"/>
    <n v="195.20079999999999"/>
    <n v="-1.1297336415974086E-4"/>
    <n v="11822"/>
    <n v="2.6482590952504992E-2"/>
    <n v="4.4490401815566676E-2"/>
    <n v="3.7106181852839287E-2"/>
    <n v="0.91840341633159395"/>
    <n v="0.89601067208740948"/>
    <n v="0.10142950233810517"/>
    <n v="2.5598255744853507E-3"/>
    <x v="0"/>
    <m/>
    <x v="0"/>
    <m/>
    <m/>
    <x v="0"/>
    <m/>
    <x v="0"/>
    <x v="0"/>
    <m/>
    <x v="0"/>
    <x v="0"/>
    <x v="0"/>
    <m/>
    <x v="0"/>
    <x v="0"/>
    <x v="0"/>
    <x v="0"/>
    <x v="0"/>
    <x v="0"/>
    <x v="0"/>
    <x v="0"/>
    <x v="0"/>
    <x v="0"/>
    <x v="0"/>
    <x v="0"/>
    <x v="0"/>
    <m/>
    <x v="0"/>
    <x v="0"/>
    <x v="0"/>
    <x v="0"/>
    <x v="0"/>
    <s v="PRODUCTION WATER"/>
    <m/>
    <x v="0"/>
    <m/>
    <m/>
    <m/>
    <m/>
  </r>
  <r>
    <x v="0"/>
    <s v="T27N R113W S22 fWASATCH/ALMY"/>
    <n v="49000934"/>
    <x v="0"/>
    <x v="1"/>
    <s v="BIRCH CREEK"/>
    <m/>
    <s v="22"/>
    <s v=" 27"/>
    <s v=" 113"/>
    <n v="42.313139999999997"/>
    <n v="-110.25376"/>
    <s v="4903505381"/>
    <s v="UNIT NO. 40"/>
    <x v="0"/>
    <s v="WASATCH/ALMY"/>
    <m/>
    <m/>
    <n v="28"/>
    <x v="0"/>
    <n v="1899"/>
    <n v="1927"/>
    <m/>
    <m/>
    <x v="0"/>
    <d v="1963-03-11T00:00:00"/>
    <n v="7.3000001907348633"/>
    <x v="0"/>
    <n v="89"/>
    <n v="45"/>
    <n v="3897"/>
    <n v="-3"/>
    <x v="0"/>
    <n v="4100"/>
    <n v="3782"/>
    <m/>
    <x v="0"/>
    <n v="-1"/>
    <n v="9993"/>
    <x v="0"/>
    <m/>
    <n v="4.4410999999999996"/>
    <n v="3.7030500000000002"/>
    <n v="169.51949999999999"/>
    <n v="0"/>
    <n v="177.66364999999999"/>
    <n v="115.661"/>
    <n v="61.986979999999996"/>
    <m/>
    <x v="0"/>
    <n v="0"/>
    <n v="177.64797999999999"/>
    <n v="4.4102130853414718E-5"/>
    <n v="11906"/>
    <n v="8.7355587013105626E-2"/>
    <n v="2.4997234943670243E-2"/>
    <n v="2.0843036828298869E-2"/>
    <n v="0.95415972822803086"/>
    <n v="0.65106847823431491"/>
    <n v="0.34893152176568515"/>
    <n v="0"/>
    <x v="0"/>
    <m/>
    <x v="0"/>
    <m/>
    <m/>
    <x v="0"/>
    <m/>
    <x v="0"/>
    <x v="0"/>
    <m/>
    <x v="0"/>
    <x v="0"/>
    <x v="0"/>
    <m/>
    <x v="0"/>
    <x v="0"/>
    <x v="0"/>
    <x v="0"/>
    <x v="0"/>
    <x v="0"/>
    <x v="0"/>
    <x v="0"/>
    <x v="0"/>
    <x v="0"/>
    <x v="0"/>
    <x v="0"/>
    <x v="0"/>
    <m/>
    <x v="0"/>
    <x v="0"/>
    <x v="0"/>
    <x v="0"/>
    <x v="0"/>
    <s v="DST NO. 1"/>
    <m/>
    <x v="0"/>
    <m/>
    <m/>
    <m/>
    <m/>
  </r>
  <r>
    <x v="0"/>
    <s v="T27N R113W S22 fWASATCH/ALMY"/>
    <n v="49007733"/>
    <x v="0"/>
    <x v="1"/>
    <s v="BIRCH CREEK"/>
    <m/>
    <s v="22"/>
    <s v=" 27"/>
    <s v=" 113"/>
    <n v="42.316189999999999"/>
    <n v="-110.24806"/>
    <s v="4903505391"/>
    <s v="UNIT NO. 42"/>
    <x v="0"/>
    <s v="WASATCH/ALMY"/>
    <m/>
    <m/>
    <n v="61"/>
    <x v="0"/>
    <n v="1837"/>
    <n v="1898"/>
    <m/>
    <m/>
    <x v="0"/>
    <d v="1963-04-15T00:00:00"/>
    <n v="8.8000001907348633"/>
    <x v="0"/>
    <n v="37"/>
    <n v="9"/>
    <n v="2576"/>
    <n v="20"/>
    <x v="0"/>
    <n v="3000"/>
    <n v="1293"/>
    <m/>
    <x v="0"/>
    <n v="84"/>
    <n v="6591"/>
    <x v="0"/>
    <m/>
    <n v="1.8463000000000001"/>
    <n v="0.74060999999999999"/>
    <n v="112.056"/>
    <n v="0.51159999999999994"/>
    <n v="115.15451"/>
    <n v="84.63"/>
    <n v="21.192269999999997"/>
    <m/>
    <x v="0"/>
    <n v="1.7488800000000002"/>
    <n v="107.57114999999999"/>
    <n v="3.4047985310718183E-2"/>
    <n v="7016"/>
    <n v="3.1233923715734548E-2"/>
    <n v="1.6033240903895123E-2"/>
    <n v="6.4314458895270363E-3"/>
    <n v="0.97753531320657783"/>
    <n v="0.7867351050909096"/>
    <n v="0.19700700420140529"/>
    <n v="1.6257890707685102E-2"/>
    <x v="0"/>
    <m/>
    <x v="0"/>
    <m/>
    <m/>
    <x v="0"/>
    <m/>
    <x v="0"/>
    <x v="0"/>
    <m/>
    <x v="0"/>
    <x v="0"/>
    <x v="0"/>
    <m/>
    <x v="0"/>
    <x v="0"/>
    <x v="0"/>
    <x v="0"/>
    <x v="0"/>
    <x v="0"/>
    <x v="0"/>
    <x v="0"/>
    <x v="0"/>
    <x v="0"/>
    <x v="0"/>
    <x v="0"/>
    <x v="0"/>
    <m/>
    <x v="0"/>
    <x v="0"/>
    <x v="0"/>
    <x v="0"/>
    <x v="0"/>
    <s v="DST NO. 1 (BOTTOM)"/>
    <m/>
    <x v="0"/>
    <m/>
    <m/>
    <m/>
    <m/>
  </r>
  <r>
    <x v="0"/>
    <s v="T27N R113W S22 fWASATCH/ALMY"/>
    <n v="49014131"/>
    <x v="0"/>
    <x v="1"/>
    <s v="BIRCH CREEK"/>
    <m/>
    <s v="22"/>
    <s v=" 27"/>
    <s v=" 113"/>
    <n v="42.30959"/>
    <n v="-110.25897999999999"/>
    <s v="4903505370"/>
    <s v="UNIT NO. 36"/>
    <x v="0"/>
    <s v="WASATCH/ALMY"/>
    <m/>
    <n v="-144"/>
    <n v="178"/>
    <x v="2"/>
    <n v="1714"/>
    <n v="1892"/>
    <m/>
    <m/>
    <x v="1"/>
    <d v="1967-09-12T00:00:00"/>
    <n v="8.3000001907348633"/>
    <x v="0"/>
    <n v="34"/>
    <n v="24"/>
    <n v="3826"/>
    <n v="65"/>
    <x v="0"/>
    <n v="4040"/>
    <n v="3245"/>
    <m/>
    <x v="0"/>
    <n v="30"/>
    <n v="9737"/>
    <x v="0"/>
    <m/>
    <n v="1.6966000000000001"/>
    <n v="1.97496"/>
    <n v="166.43099999999998"/>
    <n v="1.6626999999999998"/>
    <n v="171.76525999999998"/>
    <n v="113.9684"/>
    <n v="53.185549999999992"/>
    <m/>
    <x v="0"/>
    <n v="0.62460000000000004"/>
    <n v="167.77855"/>
    <n v="1.1741371459547408E-2"/>
    <n v="11261"/>
    <n v="7.2578340794361373E-2"/>
    <n v="9.87743388855232E-3"/>
    <n v="1.149801770160043E-2"/>
    <n v="0.97862454840984725"/>
    <n v="0.67927872782307397"/>
    <n v="0.31699850785454992"/>
    <n v="3.7227643223761327E-3"/>
    <x v="0"/>
    <m/>
    <x v="0"/>
    <m/>
    <m/>
    <x v="0"/>
    <m/>
    <x v="0"/>
    <x v="0"/>
    <m/>
    <x v="0"/>
    <x v="0"/>
    <x v="0"/>
    <m/>
    <x v="0"/>
    <x v="0"/>
    <x v="0"/>
    <x v="0"/>
    <x v="0"/>
    <x v="0"/>
    <x v="0"/>
    <x v="0"/>
    <x v="0"/>
    <x v="0"/>
    <x v="0"/>
    <x v="0"/>
    <x v="0"/>
    <m/>
    <x v="0"/>
    <x v="0"/>
    <x v="0"/>
    <x v="0"/>
    <x v="0"/>
    <s v="PRODUCTION WATER"/>
    <m/>
    <x v="0"/>
    <m/>
    <m/>
    <m/>
    <m/>
  </r>
  <r>
    <x v="0"/>
    <s v="T27N R113W S22 fMESAVERDE"/>
    <n v="49002023"/>
    <x v="0"/>
    <x v="1"/>
    <s v="BIRCH CREEK"/>
    <m/>
    <s v="22"/>
    <s v=" 27"/>
    <s v=" 113"/>
    <n v="42.309370000000001"/>
    <n v="-110.24824"/>
    <s v="4903505366"/>
    <s v="UNIT NO. 52"/>
    <x v="0"/>
    <s v="MESAVERDE"/>
    <m/>
    <m/>
    <n v="21"/>
    <x v="0"/>
    <n v="2731"/>
    <n v="2752"/>
    <m/>
    <m/>
    <x v="1"/>
    <d v="1963-07-16T00:00:00"/>
    <n v="7.4000000953674316"/>
    <x v="0"/>
    <n v="646"/>
    <n v="204"/>
    <n v="5813"/>
    <n v="44"/>
    <x v="0"/>
    <n v="10100"/>
    <n v="1049"/>
    <m/>
    <x v="0"/>
    <n v="68"/>
    <n v="17395"/>
    <x v="0"/>
    <m/>
    <n v="32.235399999999998"/>
    <n v="16.78716"/>
    <n v="252.86549999999997"/>
    <n v="1.1255199999999999"/>
    <n v="303.01357999999999"/>
    <n v="284.92099999999999"/>
    <n v="17.193109999999997"/>
    <m/>
    <x v="0"/>
    <n v="1.4157600000000001"/>
    <n v="303.52986999999996"/>
    <n v="-8.5120035506107536E-4"/>
    <n v="17921"/>
    <n v="1.4894098991958319E-2"/>
    <n v="0.10638269083517643"/>
    <n v="5.5400685342221298E-2"/>
    <n v="0.8382166238226022"/>
    <n v="0.93869179992071305"/>
    <n v="5.6643881539566433E-2"/>
    <n v="4.6643185397206551E-3"/>
    <x v="0"/>
    <m/>
    <x v="0"/>
    <m/>
    <m/>
    <x v="0"/>
    <m/>
    <x v="0"/>
    <x v="0"/>
    <m/>
    <x v="0"/>
    <x v="0"/>
    <x v="0"/>
    <m/>
    <x v="0"/>
    <x v="0"/>
    <x v="0"/>
    <x v="0"/>
    <x v="0"/>
    <x v="0"/>
    <x v="0"/>
    <x v="0"/>
    <x v="0"/>
    <x v="0"/>
    <x v="0"/>
    <x v="0"/>
    <x v="0"/>
    <m/>
    <x v="0"/>
    <x v="0"/>
    <x v="0"/>
    <x v="0"/>
    <x v="0"/>
    <s v="PRODUCED WATER"/>
    <m/>
    <x v="0"/>
    <m/>
    <m/>
    <m/>
    <m/>
  </r>
  <r>
    <x v="0"/>
    <s v="T27N R113W S22 fMESAVERDE"/>
    <n v="49002022"/>
    <x v="0"/>
    <x v="1"/>
    <s v="BIRCH CREEK"/>
    <m/>
    <s v="22"/>
    <s v=" 27"/>
    <s v=" 113"/>
    <n v="42.316949999999999"/>
    <n v="-110.26224999999999"/>
    <s v="4903506295"/>
    <s v="UNIT NO. 85"/>
    <x v="0"/>
    <s v="MESAVERDE"/>
    <m/>
    <m/>
    <n v="47"/>
    <x v="0"/>
    <n v="1892"/>
    <n v="1939"/>
    <m/>
    <m/>
    <x v="1"/>
    <d v="1966-06-14T00:00:00"/>
    <n v="8.5"/>
    <x v="0"/>
    <n v="70"/>
    <n v="25"/>
    <n v="4994"/>
    <n v="60"/>
    <x v="0"/>
    <n v="5640"/>
    <n v="2965"/>
    <m/>
    <x v="0"/>
    <n v="20"/>
    <n v="12777"/>
    <x v="0"/>
    <m/>
    <n v="3.4929999999999999"/>
    <n v="2.0572500000000002"/>
    <n v="217.23899999999998"/>
    <n v="1.5347999999999999"/>
    <n v="224.32404999999997"/>
    <n v="159.1044"/>
    <n v="48.596349999999994"/>
    <m/>
    <x v="0"/>
    <n v="0.41640000000000005"/>
    <n v="208.11715000000001"/>
    <n v="3.7477696389705613E-2"/>
    <n v="13771"/>
    <n v="3.7441615187584751E-2"/>
    <n v="1.5571223861195447E-2"/>
    <n v="9.1708847089734709E-3"/>
    <n v="0.9752578914298311"/>
    <n v="0.76449442057033734"/>
    <n v="0.23350478324347604"/>
    <n v="2.000796186186482E-3"/>
    <x v="0"/>
    <m/>
    <x v="0"/>
    <m/>
    <m/>
    <x v="0"/>
    <m/>
    <x v="0"/>
    <x v="0"/>
    <m/>
    <x v="0"/>
    <x v="0"/>
    <x v="0"/>
    <m/>
    <x v="0"/>
    <x v="0"/>
    <x v="0"/>
    <x v="0"/>
    <x v="0"/>
    <x v="0"/>
    <x v="0"/>
    <x v="0"/>
    <x v="0"/>
    <x v="0"/>
    <x v="0"/>
    <x v="0"/>
    <x v="0"/>
    <m/>
    <x v="0"/>
    <x v="0"/>
    <x v="0"/>
    <x v="0"/>
    <x v="0"/>
    <s v="PRODUCTION"/>
    <m/>
    <x v="0"/>
    <m/>
    <m/>
    <m/>
    <m/>
  </r>
  <r>
    <x v="0"/>
    <s v="T27N R113W S22 fGANNETT/BEAR RIVER"/>
    <n v="49124783"/>
    <x v="0"/>
    <x v="1"/>
    <s v="BIRCH CREEK"/>
    <m/>
    <s v="22"/>
    <s v=" 27"/>
    <s v=" 113"/>
    <n v="42.311300000000003"/>
    <n v="-110.25830000000001"/>
    <m/>
    <s v="UNIT NO 37"/>
    <x v="0"/>
    <s v="GANNETT/BEAR RIVER"/>
    <m/>
    <m/>
    <n v="1104"/>
    <x v="0"/>
    <n v="7786"/>
    <n v="8890"/>
    <m/>
    <m/>
    <x v="5"/>
    <d v="1974-05-07T00:00:00"/>
    <n v="8.5"/>
    <x v="0"/>
    <n v="74"/>
    <n v="16"/>
    <n v="4008"/>
    <n v="91"/>
    <x v="0"/>
    <n v="4300"/>
    <n v="3172"/>
    <m/>
    <x v="0"/>
    <n v="19"/>
    <n v="10310"/>
    <x v="0"/>
    <s v="CHEM LAB"/>
    <n v="3.6926000000000001"/>
    <n v="1.31664"/>
    <n v="174.34799999999998"/>
    <n v="2.3277799999999997"/>
    <n v="181.68501999999998"/>
    <n v="121.303"/>
    <n v="51.989079999999994"/>
    <m/>
    <x v="0"/>
    <n v="0.39558000000000004"/>
    <n v="173.68765999999999"/>
    <n v="2.2504149728110746E-2"/>
    <n v="11677"/>
    <n v="6.217310228771547E-2"/>
    <n v="2.0324185230020619E-2"/>
    <n v="7.2468275039956525E-3"/>
    <n v="0.9724289872659837"/>
    <n v="0.69839734152673827"/>
    <n v="0.29932512188833676"/>
    <n v="2.2775365849249168E-3"/>
    <x v="0"/>
    <m/>
    <x v="0"/>
    <m/>
    <m/>
    <x v="0"/>
    <m/>
    <x v="0"/>
    <x v="0"/>
    <m/>
    <x v="0"/>
    <x v="0"/>
    <x v="0"/>
    <m/>
    <x v="0"/>
    <x v="0"/>
    <x v="0"/>
    <x v="0"/>
    <x v="0"/>
    <x v="0"/>
    <x v="0"/>
    <x v="0"/>
    <x v="0"/>
    <x v="0"/>
    <x v="0"/>
    <x v="0"/>
    <x v="0"/>
    <m/>
    <x v="0"/>
    <x v="0"/>
    <x v="0"/>
    <x v="0"/>
    <x v="0"/>
    <s v="WELLHEAD"/>
    <m/>
    <x v="0"/>
    <m/>
    <m/>
    <m/>
    <m/>
  </r>
  <r>
    <x v="0"/>
    <s v="T27N R113W S21 fWASATCH/ALMY"/>
    <n v="49002021"/>
    <x v="0"/>
    <x v="1"/>
    <s v="BIRCH CREEK"/>
    <m/>
    <s v="21"/>
    <s v=" 27"/>
    <s v=" 113"/>
    <n v="42.317419999999998"/>
    <n v="-110.25896"/>
    <s v="4903505396"/>
    <s v="UNIT NO. 76"/>
    <x v="0"/>
    <s v="WASATCH/ALMY"/>
    <m/>
    <m/>
    <n v="32"/>
    <x v="0"/>
    <n v="1826"/>
    <n v="1858"/>
    <m/>
    <m/>
    <x v="1"/>
    <d v="1969-02-17T00:00:00"/>
    <n v="7.8000001907348633"/>
    <x v="0"/>
    <n v="67"/>
    <n v="27"/>
    <n v="3683"/>
    <n v="35"/>
    <x v="0"/>
    <n v="4200"/>
    <n v="2940"/>
    <m/>
    <x v="0"/>
    <n v="-1"/>
    <n v="9460"/>
    <x v="0"/>
    <m/>
    <n v="3.3433000000000002"/>
    <n v="2.2218300000000002"/>
    <n v="160.2105"/>
    <n v="0.89529999999999998"/>
    <n v="166.67093"/>
    <n v="118.482"/>
    <n v="48.186599999999999"/>
    <m/>
    <x v="0"/>
    <n v="0"/>
    <n v="166.6686"/>
    <n v="6.9898700583174444E-6"/>
    <n v="10948"/>
    <n v="7.2912583300666411E-2"/>
    <n v="2.0059286883441524E-2"/>
    <n v="1.3330639002254323E-2"/>
    <n v="0.96661007411430411"/>
    <n v="0.71088375374845647"/>
    <n v="0.28911624625154347"/>
    <n v="0"/>
    <x v="0"/>
    <m/>
    <x v="0"/>
    <m/>
    <m/>
    <x v="0"/>
    <m/>
    <x v="0"/>
    <x v="0"/>
    <m/>
    <x v="0"/>
    <x v="0"/>
    <x v="0"/>
    <m/>
    <x v="0"/>
    <x v="0"/>
    <x v="0"/>
    <x v="0"/>
    <x v="0"/>
    <x v="0"/>
    <x v="0"/>
    <x v="0"/>
    <x v="0"/>
    <x v="0"/>
    <x v="0"/>
    <x v="0"/>
    <x v="0"/>
    <m/>
    <x v="0"/>
    <x v="0"/>
    <x v="0"/>
    <x v="0"/>
    <x v="0"/>
    <s v="PRODUCTION"/>
    <m/>
    <x v="0"/>
    <m/>
    <m/>
    <m/>
    <m/>
  </r>
  <r>
    <x v="0"/>
    <s v="T27N R113W S21 fMUDDY"/>
    <n v="49014317"/>
    <x v="0"/>
    <x v="1"/>
    <s v="HOGSBACK"/>
    <m/>
    <s v="21"/>
    <s v=" 27"/>
    <s v=" 113"/>
    <n v="42.315300000000001"/>
    <n v="-110.28270000000001"/>
    <m/>
    <s v="T21-21G"/>
    <x v="0"/>
    <s v="MUDDY"/>
    <m/>
    <m/>
    <n v="0"/>
    <x v="1"/>
    <m/>
    <m/>
    <m/>
    <m/>
    <x v="1"/>
    <d v="1969-04-17T00:00:00"/>
    <n v="6.5999999046325684"/>
    <x v="0"/>
    <n v="7104"/>
    <n v="0"/>
    <n v="6531"/>
    <n v="154"/>
    <x v="0"/>
    <n v="22400"/>
    <n v="647"/>
    <m/>
    <x v="0"/>
    <n v="10"/>
    <n v="36518"/>
    <x v="0"/>
    <m/>
    <n v="354.4896"/>
    <n v="0"/>
    <n v="284.0985"/>
    <n v="3.9393199999999999"/>
    <n v="642.52741999999989"/>
    <n v="631.904"/>
    <n v="10.604329999999999"/>
    <m/>
    <x v="0"/>
    <n v="0.20820000000000002"/>
    <n v="642.71653000000003"/>
    <n v="-1.4713938159377569E-4"/>
    <n v="36843"/>
    <n v="4.4301468082496151E-3"/>
    <n v="0.55171124058798926"/>
    <n v="0"/>
    <n v="0.44828875941201085"/>
    <n v="0.98317682913803373"/>
    <n v="1.6499233340085399E-2"/>
    <n v="3.2393752188075823E-4"/>
    <x v="0"/>
    <m/>
    <x v="0"/>
    <m/>
    <m/>
    <x v="0"/>
    <m/>
    <x v="0"/>
    <x v="0"/>
    <m/>
    <x v="0"/>
    <x v="0"/>
    <x v="0"/>
    <m/>
    <x v="0"/>
    <x v="0"/>
    <x v="0"/>
    <x v="0"/>
    <x v="0"/>
    <x v="0"/>
    <x v="0"/>
    <x v="0"/>
    <x v="0"/>
    <x v="0"/>
    <x v="0"/>
    <x v="0"/>
    <x v="0"/>
    <m/>
    <x v="0"/>
    <x v="0"/>
    <x v="0"/>
    <x v="0"/>
    <x v="0"/>
    <s v="PRODUCTION (4-14-69)"/>
    <m/>
    <x v="0"/>
    <m/>
    <m/>
    <m/>
    <m/>
  </r>
  <r>
    <x v="0"/>
    <s v="T27N R113W S21 fFRONTIER"/>
    <n v="49001392"/>
    <x v="0"/>
    <x v="1"/>
    <s v="LABARGE"/>
    <m/>
    <s v="21"/>
    <s v=" 27"/>
    <s v=" 113"/>
    <n v="42.317790000000002"/>
    <n v="-110.27132"/>
    <s v="4903505393"/>
    <s v="26 BNG"/>
    <x v="0"/>
    <s v="FRONTIER"/>
    <m/>
    <m/>
    <n v="924"/>
    <x v="0"/>
    <n v="6036"/>
    <n v="6960"/>
    <n v="7140"/>
    <n v="6995"/>
    <x v="5"/>
    <d v="1960-04-08T00:00:00"/>
    <n v="7.0999999046325684"/>
    <x v="2"/>
    <n v="190"/>
    <n v="17"/>
    <n v="1860"/>
    <n v="-3"/>
    <x v="0"/>
    <n v="3080"/>
    <n v="293"/>
    <m/>
    <x v="0"/>
    <n v="5"/>
    <n v="5296"/>
    <x v="0"/>
    <m/>
    <n v="9.4809999999999999"/>
    <n v="1.39893"/>
    <n v="80.91"/>
    <n v="0"/>
    <n v="91.789929999999998"/>
    <n v="86.886799999999994"/>
    <n v="4.8022699999999992"/>
    <m/>
    <x v="0"/>
    <n v="0.10410000000000001"/>
    <n v="91.793169999999989"/>
    <n v="-1.7648683348254973E-5"/>
    <n v="5439"/>
    <n v="1.3320912901723336E-2"/>
    <n v="0.10329019751948824"/>
    <n v="1.5240560702029079E-2"/>
    <n v="0.88146924177848263"/>
    <n v="0.94654972695680961"/>
    <n v="5.2316201739192575E-2"/>
    <n v="1.1340713039978904E-3"/>
    <x v="0"/>
    <m/>
    <x v="0"/>
    <m/>
    <m/>
    <x v="0"/>
    <m/>
    <x v="0"/>
    <x v="0"/>
    <m/>
    <x v="0"/>
    <x v="0"/>
    <x v="0"/>
    <m/>
    <x v="0"/>
    <x v="0"/>
    <x v="0"/>
    <x v="0"/>
    <x v="0"/>
    <x v="0"/>
    <x v="0"/>
    <x v="0"/>
    <x v="0"/>
    <x v="0"/>
    <x v="0"/>
    <x v="0"/>
    <x v="0"/>
    <m/>
    <x v="0"/>
    <x v="0"/>
    <x v="0"/>
    <x v="0"/>
    <x v="0"/>
    <s v="FLOWING"/>
    <m/>
    <x v="0"/>
    <m/>
    <m/>
    <m/>
    <m/>
  </r>
  <r>
    <x v="0"/>
    <s v="T27N R113W S20 fFRONTIER"/>
    <n v="49001391"/>
    <x v="0"/>
    <x v="1"/>
    <s v="LABARGE"/>
    <m/>
    <s v="20"/>
    <s v=" 27"/>
    <s v=" 113"/>
    <n v="42.31476"/>
    <n v="-110.29065"/>
    <s v="4903505386"/>
    <s v="21 BNG"/>
    <x v="0"/>
    <s v="FRONTIER"/>
    <m/>
    <m/>
    <n v="1338"/>
    <x v="0"/>
    <n v="6170"/>
    <n v="7508"/>
    <n v="7722"/>
    <n v="7542"/>
    <x v="5"/>
    <d v="1960-04-08T00:00:00"/>
    <n v="7.5"/>
    <x v="2"/>
    <n v="2283"/>
    <n v="17"/>
    <n v="2508"/>
    <n v="-3"/>
    <x v="0"/>
    <n v="7700"/>
    <n v="427"/>
    <m/>
    <x v="0"/>
    <n v="11"/>
    <n v="12729"/>
    <x v="0"/>
    <m/>
    <n v="113.9217"/>
    <n v="1.39893"/>
    <n v="109.098"/>
    <n v="0"/>
    <n v="224.41863000000001"/>
    <n v="217.21699999999998"/>
    <n v="6.9985299999999997"/>
    <m/>
    <x v="0"/>
    <n v="0.22902000000000003"/>
    <n v="224.44454999999996"/>
    <n v="-5.7745881495462931E-5"/>
    <n v="12940"/>
    <n v="8.2200319451478428E-3"/>
    <n v="0.50763031571844097"/>
    <n v="6.23357338916114E-3"/>
    <n v="0.48613611089239783"/>
    <n v="0.9677980596989324"/>
    <n v="3.1181554642338166E-2"/>
    <n v="1.0203856587295173E-3"/>
    <x v="0"/>
    <m/>
    <x v="0"/>
    <m/>
    <m/>
    <x v="0"/>
    <m/>
    <x v="0"/>
    <x v="0"/>
    <m/>
    <x v="0"/>
    <x v="0"/>
    <x v="0"/>
    <m/>
    <x v="0"/>
    <x v="0"/>
    <x v="0"/>
    <x v="0"/>
    <x v="0"/>
    <x v="0"/>
    <x v="0"/>
    <x v="0"/>
    <x v="0"/>
    <x v="0"/>
    <x v="0"/>
    <x v="0"/>
    <x v="0"/>
    <m/>
    <x v="0"/>
    <x v="0"/>
    <x v="0"/>
    <x v="0"/>
    <x v="0"/>
    <s v="FLOWING"/>
    <m/>
    <x v="0"/>
    <m/>
    <m/>
    <m/>
    <m/>
  </r>
  <r>
    <x v="0"/>
    <s v="T27N R113W S19 fFRONTIER"/>
    <n v="49001393"/>
    <x v="0"/>
    <x v="1"/>
    <s v="HOGSBACK"/>
    <m/>
    <s v="19"/>
    <s v=" 27"/>
    <s v=" 113"/>
    <n v="42.306449999999998"/>
    <n v="-110.30703"/>
    <s v="4903505357"/>
    <s v="UNIT NO. 87-19"/>
    <x v="0"/>
    <s v="FRONTIER"/>
    <m/>
    <m/>
    <n v="611"/>
    <x v="3"/>
    <n v="6488"/>
    <n v="7099"/>
    <m/>
    <m/>
    <x v="1"/>
    <d v="1957-05-03T00:00:00"/>
    <n v="8.1999998092651367"/>
    <x v="0"/>
    <n v="92"/>
    <n v="5"/>
    <n v="1039"/>
    <n v="-3"/>
    <x v="0"/>
    <n v="1565"/>
    <n v="366"/>
    <m/>
    <x v="0"/>
    <n v="5"/>
    <n v="2886"/>
    <x v="0"/>
    <m/>
    <n v="4.5907999999999998"/>
    <n v="0.41144999999999998"/>
    <n v="45.1965"/>
    <n v="0"/>
    <n v="50.198749999999997"/>
    <n v="44.148649999999996"/>
    <n v="5.9987399999999997"/>
    <m/>
    <x v="0"/>
    <n v="0.10410000000000001"/>
    <n v="50.251489999999997"/>
    <n v="-5.250360775643035E-4"/>
    <n v="3066"/>
    <n v="3.0241935483870969E-2"/>
    <n v="9.145247640628501E-2"/>
    <n v="8.1964192335466507E-3"/>
    <n v="0.9003511043601683"/>
    <n v="0.87855404884511878"/>
    <n v="0.11937437078980145"/>
    <n v="2.0715803650797225E-3"/>
    <x v="0"/>
    <m/>
    <x v="0"/>
    <m/>
    <m/>
    <x v="0"/>
    <m/>
    <x v="0"/>
    <x v="0"/>
    <m/>
    <x v="0"/>
    <x v="0"/>
    <x v="0"/>
    <m/>
    <x v="0"/>
    <x v="0"/>
    <x v="0"/>
    <x v="0"/>
    <x v="0"/>
    <x v="0"/>
    <x v="0"/>
    <x v="0"/>
    <x v="0"/>
    <x v="0"/>
    <x v="0"/>
    <x v="0"/>
    <x v="0"/>
    <m/>
    <x v="0"/>
    <x v="0"/>
    <x v="0"/>
    <x v="0"/>
    <x v="0"/>
    <s v="PROD. WATER"/>
    <m/>
    <x v="0"/>
    <m/>
    <m/>
    <m/>
    <m/>
  </r>
  <r>
    <x v="1"/>
    <s v="T27N R113W S19 fFRONTIER"/>
    <n v="1262"/>
    <x v="0"/>
    <x v="1"/>
    <m/>
    <s v="SE NW"/>
    <n v="19"/>
    <n v="27"/>
    <n v="113"/>
    <n v="42.312840000000001"/>
    <n v="-110.28102"/>
    <s v="4903505384"/>
    <s v="33-19"/>
    <x v="0"/>
    <s v="FRONTIER"/>
    <m/>
    <m/>
    <s v=""/>
    <x v="0"/>
    <m/>
    <m/>
    <m/>
    <m/>
    <x v="2"/>
    <d v="1975-05-01T00:00:00"/>
    <n v="7.9"/>
    <x v="1"/>
    <n v="220"/>
    <n v="6"/>
    <n v="2706"/>
    <n v="34"/>
    <x v="1"/>
    <n v="4220"/>
    <n v="671"/>
    <n v="0"/>
    <x v="1"/>
    <n v="3"/>
    <n v="7519"/>
    <x v="0"/>
    <s v="EXXON MOBIL OIL"/>
    <n v="10.978"/>
    <n v="0.49374000000000001"/>
    <n v="117.711"/>
    <n v="0.86971999999999994"/>
    <n v="130.05246"/>
    <n v="119.0462"/>
    <n v="10.997689999999999"/>
    <n v="0"/>
    <x v="1"/>
    <n v="6.2460000000000002E-2"/>
    <n v="130.10634999999999"/>
    <n v="-2.0714270641073254E-4"/>
    <n v="7860"/>
    <n v="2.2173093179010339E-2"/>
    <n v="8.4412090321090427E-2"/>
    <n v="3.7964679791524132E-3"/>
    <n v="0.91179144169975723"/>
    <n v="0.91499146659636521"/>
    <n v="8.4528464598384312E-2"/>
    <n v="4.8006880525047399E-4"/>
    <x v="1"/>
    <n v="0"/>
    <x v="1"/>
    <n v="7364"/>
    <n v="1.3"/>
    <x v="0"/>
    <n v="0"/>
    <x v="0"/>
    <x v="1"/>
    <m/>
    <x v="1"/>
    <x v="1"/>
    <x v="1"/>
    <n v="0"/>
    <x v="1"/>
    <x v="1"/>
    <x v="1"/>
    <x v="1"/>
    <x v="0"/>
    <x v="0"/>
    <x v="0"/>
    <x v="0"/>
    <x v="0"/>
    <x v="0"/>
    <x v="0"/>
    <x v="0"/>
    <x v="0"/>
    <m/>
    <x v="0"/>
    <x v="0"/>
    <x v="0"/>
    <x v="0"/>
    <x v="0"/>
    <s v="GAS WELL"/>
    <n v="19750501"/>
    <x v="1"/>
    <s v="CHEMICAL AND GEOLOCICAL LABS LAB No 15987-5"/>
    <m/>
    <m/>
    <d v="1975-05-03T00:00:00"/>
  </r>
  <r>
    <x v="0"/>
    <s v="T27N R113W S18 fFRONTIER"/>
    <n v="49118542"/>
    <x v="0"/>
    <x v="1"/>
    <s v="HOGSBACK"/>
    <m/>
    <s v="18"/>
    <s v=" 27"/>
    <s v=" 113"/>
    <n v="42.33"/>
    <n v="-110.3207"/>
    <m/>
    <s v="UNIT NO. 11-18"/>
    <x v="0"/>
    <s v="FRONTIER"/>
    <m/>
    <m/>
    <n v="276"/>
    <x v="0"/>
    <n v="8161"/>
    <n v="8437"/>
    <m/>
    <m/>
    <x v="1"/>
    <d v="1965-01-16T00:00:00"/>
    <n v="7.0999999046325684"/>
    <x v="0"/>
    <n v="349"/>
    <n v="2"/>
    <n v="6791"/>
    <n v="50"/>
    <x v="0"/>
    <n v="10900"/>
    <n v="415"/>
    <m/>
    <x v="0"/>
    <n v="10"/>
    <n v="18317"/>
    <x v="0"/>
    <s v="CHEM LAB"/>
    <n v="17.415099999999999"/>
    <n v="0.16458"/>
    <n v="295.4085"/>
    <n v="1.2789999999999999"/>
    <n v="314.26718"/>
    <n v="307.48899999999998"/>
    <n v="6.8018499999999991"/>
    <m/>
    <x v="0"/>
    <n v="0.20820000000000002"/>
    <n v="314.49904999999995"/>
    <n v="-3.6876980495590241E-4"/>
    <n v="18514"/>
    <n v="5.3487551247590349E-3"/>
    <n v="5.5414949788902546E-2"/>
    <n v="5.2369452005774199E-4"/>
    <n v="0.94406135569103977"/>
    <n v="0.97771042551638876"/>
    <n v="2.1627569304263398E-2"/>
    <n v="6.6200517934791869E-4"/>
    <x v="0"/>
    <m/>
    <x v="0"/>
    <m/>
    <m/>
    <x v="0"/>
    <m/>
    <x v="0"/>
    <x v="0"/>
    <m/>
    <x v="0"/>
    <x v="0"/>
    <x v="0"/>
    <m/>
    <x v="0"/>
    <x v="0"/>
    <x v="0"/>
    <x v="0"/>
    <x v="0"/>
    <x v="0"/>
    <x v="0"/>
    <x v="0"/>
    <x v="0"/>
    <x v="0"/>
    <x v="0"/>
    <x v="0"/>
    <x v="0"/>
    <m/>
    <x v="0"/>
    <x v="0"/>
    <x v="0"/>
    <x v="0"/>
    <x v="0"/>
    <s v="PRODUCTION"/>
    <m/>
    <x v="0"/>
    <m/>
    <m/>
    <m/>
    <m/>
  </r>
  <r>
    <x v="0"/>
    <s v="T27N R113W S17 fHILLIARD"/>
    <n v="49117588"/>
    <x v="0"/>
    <x v="1"/>
    <s v="LABARGE"/>
    <m/>
    <s v="17"/>
    <s v=" 27"/>
    <s v=" 113"/>
    <n v="42.328800000000001"/>
    <n v="-110.29179999999999"/>
    <m/>
    <s v="UNIT NO. 2"/>
    <x v="0"/>
    <s v="HILLIARD"/>
    <m/>
    <m/>
    <n v="104"/>
    <x v="0"/>
    <n v="2088"/>
    <n v="2192"/>
    <m/>
    <m/>
    <x v="1"/>
    <m/>
    <m/>
    <x v="0"/>
    <n v="81"/>
    <n v="28"/>
    <n v="4105"/>
    <n v="-3"/>
    <x v="0"/>
    <n v="6272"/>
    <n v="490"/>
    <m/>
    <x v="0"/>
    <n v="-3"/>
    <n v="10727"/>
    <x v="0"/>
    <m/>
    <n v="4.0419"/>
    <n v="2.3041200000000002"/>
    <n v="178.5675"/>
    <n v="0"/>
    <n v="184.91352000000001"/>
    <n v="176.93312"/>
    <n v="8.0310999999999986"/>
    <m/>
    <x v="0"/>
    <n v="0"/>
    <n v="184.96422000000001"/>
    <n v="-1.3707232016721576E-4"/>
    <n v="10967"/>
    <n v="1.1062966718908454E-2"/>
    <n v="2.1858325989359783E-2"/>
    <n v="1.2460527494149698E-2"/>
    <n v="0.96568114651649051"/>
    <n v="0.95658025103449729"/>
    <n v="4.3419748965502616E-2"/>
    <n v="0"/>
    <x v="0"/>
    <m/>
    <x v="0"/>
    <m/>
    <m/>
    <x v="0"/>
    <m/>
    <x v="0"/>
    <x v="0"/>
    <m/>
    <x v="0"/>
    <x v="0"/>
    <x v="0"/>
    <m/>
    <x v="0"/>
    <x v="0"/>
    <x v="0"/>
    <x v="0"/>
    <x v="0"/>
    <x v="0"/>
    <x v="0"/>
    <x v="0"/>
    <x v="0"/>
    <x v="0"/>
    <x v="0"/>
    <x v="0"/>
    <x v="0"/>
    <m/>
    <x v="0"/>
    <x v="0"/>
    <x v="0"/>
    <x v="0"/>
    <x v="0"/>
    <s v="PRODUCTION"/>
    <m/>
    <x v="0"/>
    <m/>
    <m/>
    <m/>
    <m/>
  </r>
  <r>
    <x v="0"/>
    <s v="T27N R113W S17 fHILLIARD"/>
    <n v="49117590"/>
    <x v="0"/>
    <x v="1"/>
    <s v="LABARGE"/>
    <m/>
    <s v="17"/>
    <s v=" 27"/>
    <s v=" 113"/>
    <n v="42.328800000000001"/>
    <n v="-110.29179999999999"/>
    <m/>
    <s v="UNIT NO. 1-A"/>
    <x v="0"/>
    <s v="HILLIARD"/>
    <m/>
    <m/>
    <n v="156"/>
    <x v="0"/>
    <n v="2029"/>
    <n v="2185"/>
    <m/>
    <m/>
    <x v="1"/>
    <m/>
    <m/>
    <x v="0"/>
    <n v="87"/>
    <n v="35"/>
    <n v="4074"/>
    <n v="-3"/>
    <x v="0"/>
    <n v="6272"/>
    <n v="460"/>
    <m/>
    <x v="0"/>
    <n v="-3"/>
    <n v="10694"/>
    <x v="0"/>
    <m/>
    <n v="4.3413000000000004"/>
    <n v="2.88015"/>
    <n v="177.21899999999999"/>
    <n v="0"/>
    <n v="184.44045"/>
    <n v="176.93312"/>
    <n v="7.5393999999999997"/>
    <m/>
    <x v="0"/>
    <n v="0"/>
    <n v="184.47252"/>
    <n v="-8.6931072117102544E-5"/>
    <n v="10919"/>
    <n v="1.0410401147457549E-2"/>
    <n v="2.3537678421409188E-2"/>
    <n v="1.5615609265754882E-2"/>
    <n v="0.96084671231283592"/>
    <n v="0.95912995604982254"/>
    <n v="4.0870043950177508E-2"/>
    <n v="0"/>
    <x v="0"/>
    <m/>
    <x v="0"/>
    <m/>
    <m/>
    <x v="0"/>
    <m/>
    <x v="0"/>
    <x v="0"/>
    <m/>
    <x v="0"/>
    <x v="0"/>
    <x v="0"/>
    <m/>
    <x v="0"/>
    <x v="0"/>
    <x v="0"/>
    <x v="0"/>
    <x v="0"/>
    <x v="0"/>
    <x v="0"/>
    <x v="0"/>
    <x v="0"/>
    <x v="0"/>
    <x v="0"/>
    <x v="0"/>
    <x v="0"/>
    <m/>
    <x v="0"/>
    <x v="0"/>
    <x v="0"/>
    <x v="0"/>
    <x v="0"/>
    <s v="PRODUCTION"/>
    <m/>
    <x v="0"/>
    <m/>
    <m/>
    <m/>
    <m/>
  </r>
  <r>
    <x v="0"/>
    <s v="T27N R113W S17 fHILLIARD"/>
    <n v="49117587"/>
    <x v="0"/>
    <x v="1"/>
    <s v="LABARGE"/>
    <m/>
    <s v="17"/>
    <s v=" 27"/>
    <s v=" 113"/>
    <n v="42.328800000000001"/>
    <n v="-110.28570000000001"/>
    <m/>
    <s v="UNIT NO. 3"/>
    <x v="0"/>
    <s v="HILLIARD"/>
    <m/>
    <m/>
    <n v="127"/>
    <x v="0"/>
    <n v="1972"/>
    <n v="2099"/>
    <m/>
    <m/>
    <x v="1"/>
    <m/>
    <m/>
    <x v="0"/>
    <n v="84"/>
    <n v="36"/>
    <n v="3949"/>
    <n v="-3"/>
    <x v="0"/>
    <n v="5978"/>
    <n v="630"/>
    <m/>
    <x v="0"/>
    <n v="-3"/>
    <n v="10357"/>
    <x v="0"/>
    <m/>
    <n v="4.1916000000000002"/>
    <n v="2.96244"/>
    <n v="171.78149999999999"/>
    <n v="0"/>
    <n v="178.93554"/>
    <n v="168.63937999999999"/>
    <n v="10.325699999999999"/>
    <m/>
    <x v="0"/>
    <n v="0"/>
    <n v="178.96508"/>
    <n v="-8.2536878533480146E-5"/>
    <n v="10668"/>
    <n v="1.4791914387633769E-2"/>
    <n v="2.3425195464243716E-2"/>
    <n v="1.6555906110099758E-2"/>
    <n v="0.96001889842565646"/>
    <n v="0.94230326944228437"/>
    <n v="5.76967305577155E-2"/>
    <n v="0"/>
    <x v="0"/>
    <m/>
    <x v="0"/>
    <m/>
    <m/>
    <x v="0"/>
    <m/>
    <x v="0"/>
    <x v="0"/>
    <m/>
    <x v="0"/>
    <x v="0"/>
    <x v="0"/>
    <m/>
    <x v="0"/>
    <x v="0"/>
    <x v="0"/>
    <x v="0"/>
    <x v="0"/>
    <x v="0"/>
    <x v="0"/>
    <x v="0"/>
    <x v="0"/>
    <x v="0"/>
    <x v="0"/>
    <x v="0"/>
    <x v="0"/>
    <m/>
    <x v="0"/>
    <x v="0"/>
    <x v="0"/>
    <x v="0"/>
    <x v="0"/>
    <s v="PRODUCTION"/>
    <m/>
    <x v="0"/>
    <m/>
    <m/>
    <m/>
    <m/>
  </r>
  <r>
    <x v="0"/>
    <s v="T27N R113W S17 fHILLIARD"/>
    <n v="49117589"/>
    <x v="0"/>
    <x v="1"/>
    <s v="LABARGE"/>
    <m/>
    <s v="17"/>
    <s v=" 27"/>
    <s v=" 113"/>
    <n v="42.328800000000001"/>
    <n v="-110.29179999999999"/>
    <m/>
    <s v="UNIT NO. 1-17"/>
    <x v="0"/>
    <s v="HILLIARD"/>
    <m/>
    <m/>
    <n v="0"/>
    <x v="1"/>
    <m/>
    <m/>
    <m/>
    <m/>
    <x v="1"/>
    <m/>
    <n v="7.9000000953674316"/>
    <x v="0"/>
    <n v="103"/>
    <n v="32"/>
    <n v="4181"/>
    <n v="-3"/>
    <x v="0"/>
    <n v="6415"/>
    <n v="535"/>
    <m/>
    <x v="0"/>
    <n v="-3"/>
    <n v="10994"/>
    <x v="0"/>
    <m/>
    <n v="5.1397000000000004"/>
    <n v="2.6332800000000001"/>
    <n v="181.87349999999998"/>
    <n v="0"/>
    <n v="189.64647999999997"/>
    <n v="180.96715"/>
    <n v="8.7686499999999992"/>
    <m/>
    <x v="0"/>
    <n v="0"/>
    <n v="189.73580000000001"/>
    <n v="-2.3543535032802103E-4"/>
    <n v="11257"/>
    <n v="1.1819693496921488E-2"/>
    <n v="2.7101478498309069E-2"/>
    <n v="1.3885203669480185E-2"/>
    <n v="0.95901331783221078"/>
    <n v="0.95378494727932206"/>
    <n v="4.6215052720677906E-2"/>
    <n v="0"/>
    <x v="0"/>
    <m/>
    <x v="0"/>
    <m/>
    <m/>
    <x v="0"/>
    <m/>
    <x v="0"/>
    <x v="0"/>
    <m/>
    <x v="0"/>
    <x v="0"/>
    <x v="0"/>
    <m/>
    <x v="0"/>
    <x v="0"/>
    <x v="0"/>
    <x v="0"/>
    <x v="0"/>
    <x v="0"/>
    <x v="0"/>
    <x v="0"/>
    <x v="0"/>
    <x v="0"/>
    <x v="0"/>
    <x v="0"/>
    <x v="0"/>
    <m/>
    <x v="0"/>
    <x v="0"/>
    <x v="0"/>
    <x v="0"/>
    <x v="0"/>
    <s v="PRODUCTION"/>
    <m/>
    <x v="0"/>
    <m/>
    <m/>
    <m/>
    <m/>
  </r>
  <r>
    <x v="1"/>
    <s v="T27N R113W S17 fFRONTIER"/>
    <n v="5896"/>
    <x v="0"/>
    <x v="1"/>
    <s v="LABARGE"/>
    <s v="NW SE"/>
    <n v="17"/>
    <n v="27"/>
    <n v="113"/>
    <n v="42.324601000000001"/>
    <n v="-110.294696"/>
    <s v="4903525373"/>
    <s v="115-17"/>
    <x v="0"/>
    <s v="FRONTIER"/>
    <m/>
    <m/>
    <n v="70"/>
    <x v="0"/>
    <n v="6996"/>
    <n v="7066"/>
    <n v="7230"/>
    <n v="7169"/>
    <x v="5"/>
    <m/>
    <n v="6.77"/>
    <x v="1"/>
    <n v="74"/>
    <n v="13"/>
    <n v="3206"/>
    <n v="0"/>
    <x v="1"/>
    <n v="4560"/>
    <n v="639"/>
    <n v="0"/>
    <x v="1"/>
    <n v="245"/>
    <n v="8739"/>
    <x v="0"/>
    <s v="EOG RESOURCES INC"/>
    <n v="3.6926000000000001"/>
    <n v="1.0697700000000001"/>
    <n v="139.46099999999998"/>
    <n v="0"/>
    <n v="144.22336999999999"/>
    <n v="128.63759999999999"/>
    <n v="10.473209999999998"/>
    <n v="0"/>
    <x v="1"/>
    <n v="5.1009000000000002"/>
    <n v="144.21170999999998"/>
    <n v="4.0425041225936259E-5"/>
    <n v="8737"/>
    <n v="-1.1444266422522316E-4"/>
    <n v="2.560334015215426E-2"/>
    <n v="7.4174525252044812E-3"/>
    <n v="0.9669792073226412"/>
    <n v="0.89200523313952806"/>
    <n v="7.2623852806405251E-2"/>
    <n v="3.5370914054066768E-2"/>
    <x v="1"/>
    <n v="2"/>
    <x v="1"/>
    <n v="0"/>
    <n v="0"/>
    <x v="1"/>
    <n v="0"/>
    <x v="1"/>
    <x v="1"/>
    <n v="0"/>
    <x v="1"/>
    <x v="1"/>
    <x v="1"/>
    <n v="0"/>
    <x v="1"/>
    <x v="1"/>
    <x v="1"/>
    <x v="1"/>
    <x v="0"/>
    <x v="0"/>
    <x v="0"/>
    <x v="0"/>
    <x v="0"/>
    <x v="0"/>
    <x v="0"/>
    <x v="0"/>
    <x v="0"/>
    <m/>
    <x v="0"/>
    <x v="0"/>
    <x v="0"/>
    <x v="0"/>
    <x v="0"/>
    <s v="WELLHEAD"/>
    <m/>
    <x v="0"/>
    <s v="CHAMPION TECHNOLOGIES VERNAL"/>
    <m/>
    <s v="6996-7066"/>
    <d v="2008-01-29T00:00:00"/>
  </r>
  <r>
    <x v="1"/>
    <s v="T27N R113W S16 fTA OR KMV"/>
    <n v="1697"/>
    <x v="0"/>
    <x v="1"/>
    <m/>
    <s v="SW NE"/>
    <n v="16"/>
    <n v="27"/>
    <n v="113"/>
    <n v="42.328530000000001"/>
    <n v="-110.27404"/>
    <s v="4903505442"/>
    <s v="5-16 NLBU"/>
    <x v="0"/>
    <s v="MESAVERDE"/>
    <m/>
    <m/>
    <m/>
    <x v="0"/>
    <s v="1260"/>
    <m/>
    <n v="2151"/>
    <n v="1602"/>
    <x v="2"/>
    <d v="1977-09-08T00:00:00"/>
    <n v="8.23"/>
    <x v="1"/>
    <n v="53"/>
    <n v="5.3"/>
    <n v="2900"/>
    <n v="63"/>
    <x v="1"/>
    <n v="4100"/>
    <n v="1030"/>
    <n v="48"/>
    <x v="1"/>
    <n v="0"/>
    <n v="7680"/>
    <x v="0"/>
    <s v="WESTERN OIL REFINING COMPANY"/>
    <n v="2.6446999999999998"/>
    <n v="0.436137"/>
    <n v="126.15"/>
    <n v="1.61154"/>
    <n v="130.84237699999997"/>
    <n v="115.661"/>
    <n v="16.881699999999999"/>
    <n v="1.5998399999999999"/>
    <x v="1"/>
    <n v="0"/>
    <n v="134.14254"/>
    <n v="-1.2454154135874935E-2"/>
    <n v="8199.2999999999993"/>
    <n v="3.2702952900946471E-2"/>
    <n v="2.0212870330229483E-2"/>
    <n v="3.3333008005502688E-3"/>
    <n v="0.9764538288692205"/>
    <n v="0.86222461569610953"/>
    <n v="0.12584896633088952"/>
    <n v="0"/>
    <x v="1"/>
    <n v="0"/>
    <x v="1"/>
    <n v="0"/>
    <n v="0"/>
    <x v="0"/>
    <n v="11000"/>
    <x v="0"/>
    <x v="1"/>
    <m/>
    <x v="1"/>
    <x v="1"/>
    <x v="1"/>
    <n v="0"/>
    <x v="1"/>
    <x v="1"/>
    <x v="1"/>
    <x v="1"/>
    <x v="0"/>
    <x v="0"/>
    <x v="0"/>
    <x v="0"/>
    <x v="0"/>
    <x v="0"/>
    <x v="0"/>
    <x v="0"/>
    <x v="0"/>
    <m/>
    <x v="0"/>
    <x v="0"/>
    <x v="0"/>
    <x v="0"/>
    <x v="0"/>
    <m/>
    <n v="19770908"/>
    <x v="1"/>
    <s v="CULLIGAN SOFT WATER SERVICE ROCK SPRINGS  LAB No 1634"/>
    <m/>
    <m/>
    <d v="1977-09-09T00:00:00"/>
  </r>
  <r>
    <x v="0"/>
    <s v="T27N R113W S15 fWASATCH/ALMY"/>
    <n v="49015929"/>
    <x v="0"/>
    <x v="1"/>
    <s v="BIRCH CREEK"/>
    <m/>
    <s v="15"/>
    <s v=" 27"/>
    <s v=" 113"/>
    <n v="42.322099999999999"/>
    <n v="-110.2615"/>
    <s v="4903505443"/>
    <s v="UNIT NO. 8"/>
    <x v="0"/>
    <s v="WASATCH/ALMY"/>
    <m/>
    <n v="4257"/>
    <n v="96"/>
    <x v="3"/>
    <n v="2147"/>
    <n v="2243"/>
    <m/>
    <m/>
    <x v="0"/>
    <d v="1959-10-21T00:00:00"/>
    <n v="8.3999996185302734"/>
    <x v="2"/>
    <n v="63"/>
    <n v="12"/>
    <n v="3244"/>
    <n v="-3"/>
    <x v="0"/>
    <n v="3740"/>
    <n v="2050"/>
    <m/>
    <x v="0"/>
    <n v="3"/>
    <n v="8230"/>
    <x v="0"/>
    <m/>
    <n v="3.1436999999999999"/>
    <n v="0.98748000000000002"/>
    <n v="141.114"/>
    <n v="0"/>
    <n v="145.24518"/>
    <n v="105.50539999999999"/>
    <n v="33.599499999999999"/>
    <m/>
    <x v="0"/>
    <n v="6.2460000000000002E-2"/>
    <n v="139.16735999999997"/>
    <n v="2.1369732853551506E-2"/>
    <n v="9106"/>
    <n v="5.0530687586525153E-2"/>
    <n v="2.1644091735092345E-2"/>
    <n v="6.7987109796001487E-3"/>
    <n v="0.97155719728530754"/>
    <n v="0.75811885775515186"/>
    <n v="0.24143233010958895"/>
    <n v="4.4881213525930228E-4"/>
    <x v="0"/>
    <m/>
    <x v="0"/>
    <m/>
    <m/>
    <x v="0"/>
    <m/>
    <x v="0"/>
    <x v="0"/>
    <m/>
    <x v="0"/>
    <x v="0"/>
    <x v="0"/>
    <m/>
    <x v="0"/>
    <x v="0"/>
    <x v="0"/>
    <x v="0"/>
    <x v="0"/>
    <x v="0"/>
    <x v="0"/>
    <x v="0"/>
    <x v="0"/>
    <x v="0"/>
    <x v="0"/>
    <x v="0"/>
    <x v="0"/>
    <m/>
    <x v="0"/>
    <x v="0"/>
    <x v="0"/>
    <x v="0"/>
    <x v="0"/>
    <s v="DST NO. 1 (MIDDLE)"/>
    <m/>
    <x v="0"/>
    <m/>
    <m/>
    <m/>
    <m/>
  </r>
  <r>
    <x v="0"/>
    <s v="T27N R113W S15 fWASATCH/ALMY"/>
    <n v="49014126"/>
    <x v="0"/>
    <x v="1"/>
    <s v="BIRCH CREEK"/>
    <m/>
    <s v="15"/>
    <s v=" 27"/>
    <s v=" 113"/>
    <n v="42.331539999999997"/>
    <n v="-110.26403000000001"/>
    <s v="4903505462"/>
    <s v="UNIT NO. 62"/>
    <x v="0"/>
    <s v="WASATCH/ALMY"/>
    <m/>
    <m/>
    <n v="11"/>
    <x v="3"/>
    <n v="2040"/>
    <n v="2051"/>
    <m/>
    <m/>
    <x v="0"/>
    <d v="1963-10-02T00:00:00"/>
    <n v="8.3999996185302734"/>
    <x v="0"/>
    <n v="37"/>
    <n v="12"/>
    <n v="1045"/>
    <n v="19"/>
    <x v="0"/>
    <n v="190"/>
    <n v="1708"/>
    <m/>
    <x v="0"/>
    <n v="690"/>
    <n v="2871"/>
    <x v="0"/>
    <m/>
    <n v="1.8463000000000001"/>
    <n v="0.98748000000000002"/>
    <n v="45.457500000000003"/>
    <n v="0.48601999999999995"/>
    <n v="48.777299999999997"/>
    <n v="5.3598999999999997"/>
    <n v="27.994119999999999"/>
    <m/>
    <x v="0"/>
    <n v="14.365800000000002"/>
    <n v="47.719819999999999"/>
    <n v="1.095866902556261E-2"/>
    <n v="3698"/>
    <n v="0.12589435226061804"/>
    <n v="3.7851623603602502E-2"/>
    <n v="2.0244662988726316E-2"/>
    <n v="0.94190371340767121"/>
    <n v="0.11232020573422112"/>
    <n v="0.58663507112977376"/>
    <n v="0.30104472313600517"/>
    <x v="0"/>
    <m/>
    <x v="0"/>
    <m/>
    <m/>
    <x v="0"/>
    <m/>
    <x v="0"/>
    <x v="0"/>
    <m/>
    <x v="0"/>
    <x v="0"/>
    <x v="0"/>
    <m/>
    <x v="0"/>
    <x v="0"/>
    <x v="0"/>
    <x v="0"/>
    <x v="0"/>
    <x v="0"/>
    <x v="0"/>
    <x v="0"/>
    <x v="0"/>
    <x v="0"/>
    <x v="0"/>
    <x v="0"/>
    <x v="0"/>
    <m/>
    <x v="0"/>
    <x v="0"/>
    <x v="0"/>
    <x v="0"/>
    <x v="0"/>
    <s v="DST NO. 1 (TOP)"/>
    <m/>
    <x v="0"/>
    <m/>
    <m/>
    <m/>
    <m/>
  </r>
  <r>
    <x v="0"/>
    <s v="T27N R113W S15 fWASATCH/ALMY"/>
    <n v="49007734"/>
    <x v="0"/>
    <x v="1"/>
    <s v="BIRCH CREEK"/>
    <m/>
    <s v="15"/>
    <s v=" 27"/>
    <s v=" 113"/>
    <n v="42.320869999999999"/>
    <n v="-110.25809"/>
    <s v="4903505413"/>
    <s v="UNIT NO. 74"/>
    <x v="0"/>
    <s v="WASATCH/ALMY"/>
    <m/>
    <n v="202"/>
    <n v="20"/>
    <x v="0"/>
    <n v="1880"/>
    <n v="1900"/>
    <m/>
    <m/>
    <x v="0"/>
    <d v="1964-07-30T00:00:00"/>
    <n v="7.9000000953674316"/>
    <x v="0"/>
    <n v="44"/>
    <n v="25"/>
    <n v="2544"/>
    <n v="63"/>
    <x v="0"/>
    <n v="3000"/>
    <n v="1952"/>
    <m/>
    <x v="0"/>
    <n v="10"/>
    <n v="6649"/>
    <x v="0"/>
    <m/>
    <n v="2.1955999999999998"/>
    <n v="2.0572500000000002"/>
    <n v="110.66399999999999"/>
    <n v="1.61154"/>
    <n v="116.52838999999999"/>
    <n v="84.63"/>
    <n v="31.993279999999995"/>
    <m/>
    <x v="0"/>
    <n v="0.20820000000000002"/>
    <n v="116.83148"/>
    <n v="-1.2988094311160339E-3"/>
    <n v="7635"/>
    <n v="6.9028283394007281E-2"/>
    <n v="1.8841760364148169E-2"/>
    <n v="1.765449604169422E-2"/>
    <n v="0.96350374359415769"/>
    <n v="0.72437668340758843"/>
    <n v="0.27384126264599229"/>
    <n v="1.7820539464192358E-3"/>
    <x v="0"/>
    <m/>
    <x v="0"/>
    <m/>
    <m/>
    <x v="0"/>
    <m/>
    <x v="0"/>
    <x v="0"/>
    <m/>
    <x v="0"/>
    <x v="0"/>
    <x v="0"/>
    <m/>
    <x v="0"/>
    <x v="0"/>
    <x v="0"/>
    <x v="0"/>
    <x v="0"/>
    <x v="0"/>
    <x v="0"/>
    <x v="0"/>
    <x v="0"/>
    <x v="0"/>
    <x v="0"/>
    <x v="0"/>
    <x v="0"/>
    <m/>
    <x v="0"/>
    <x v="0"/>
    <x v="0"/>
    <x v="0"/>
    <x v="0"/>
    <s v="DST NO. 3 (TOP)"/>
    <m/>
    <x v="0"/>
    <m/>
    <m/>
    <m/>
    <m/>
  </r>
  <r>
    <x v="0"/>
    <s v="T27N R113W S15 fMESAVERDE"/>
    <n v="49002027"/>
    <x v="0"/>
    <x v="1"/>
    <s v="BIRCH CREEK"/>
    <m/>
    <s v="15"/>
    <s v=" 27"/>
    <s v=" 113"/>
    <n v="42.324100000000001"/>
    <n v="-110.25881"/>
    <s v="4903505422"/>
    <s v="UNIT NO. 71"/>
    <x v="0"/>
    <s v="MESAVERDE"/>
    <m/>
    <m/>
    <n v="48"/>
    <x v="0"/>
    <n v="2271"/>
    <n v="2319"/>
    <m/>
    <m/>
    <x v="1"/>
    <d v="1966-06-14T00:00:00"/>
    <n v="8.1000003814697266"/>
    <x v="0"/>
    <n v="42"/>
    <n v="14"/>
    <n v="1442"/>
    <n v="13"/>
    <x v="0"/>
    <n v="890"/>
    <n v="2245"/>
    <m/>
    <x v="0"/>
    <n v="210"/>
    <n v="3717"/>
    <x v="0"/>
    <m/>
    <n v="2.0958000000000001"/>
    <n v="1.1520600000000001"/>
    <n v="62.726999999999997"/>
    <n v="0.33254"/>
    <n v="66.307399999999987"/>
    <n v="25.1069"/>
    <n v="36.795549999999999"/>
    <m/>
    <x v="0"/>
    <n v="4.3722000000000003"/>
    <n v="66.274650000000008"/>
    <n v="2.4701684730307571E-4"/>
    <n v="4853"/>
    <n v="0.13255542590431738"/>
    <n v="3.1607331911672011E-2"/>
    <n v="1.7374531349442147E-2"/>
    <n v="0.95101813673888602"/>
    <n v="0.37883112170339633"/>
    <n v="0.55519795276172701"/>
    <n v="6.5970925534876448E-2"/>
    <x v="0"/>
    <m/>
    <x v="0"/>
    <m/>
    <m/>
    <x v="0"/>
    <m/>
    <x v="0"/>
    <x v="0"/>
    <m/>
    <x v="0"/>
    <x v="0"/>
    <x v="0"/>
    <m/>
    <x v="0"/>
    <x v="0"/>
    <x v="0"/>
    <x v="0"/>
    <x v="0"/>
    <x v="0"/>
    <x v="0"/>
    <x v="0"/>
    <x v="0"/>
    <x v="0"/>
    <x v="0"/>
    <x v="0"/>
    <x v="0"/>
    <m/>
    <x v="0"/>
    <x v="0"/>
    <x v="0"/>
    <x v="0"/>
    <x v="0"/>
    <s v="PRODUCTION"/>
    <m/>
    <x v="0"/>
    <m/>
    <m/>
    <m/>
    <m/>
  </r>
  <r>
    <x v="0"/>
    <s v="T27N R113W S15 fMESAVERDE"/>
    <n v="49009940"/>
    <x v="0"/>
    <x v="1"/>
    <s v="BIRCH CREEK"/>
    <m/>
    <s v="15"/>
    <s v=" 27"/>
    <s v=" 113"/>
    <n v="42.320869999999999"/>
    <n v="-110.25809"/>
    <s v="4903505413"/>
    <s v="UNIT NO. 74"/>
    <x v="0"/>
    <s v="MESAVERDE"/>
    <n v="202"/>
    <m/>
    <n v="40"/>
    <x v="0"/>
    <n v="2102"/>
    <n v="2142"/>
    <m/>
    <m/>
    <x v="1"/>
    <d v="1966-06-14T00:00:00"/>
    <n v="7.6999998092651367"/>
    <x v="0"/>
    <n v="25"/>
    <n v="8"/>
    <n v="1565"/>
    <n v="13"/>
    <x v="0"/>
    <n v="970"/>
    <n v="2367"/>
    <m/>
    <x v="0"/>
    <n v="200"/>
    <n v="3947"/>
    <x v="0"/>
    <m/>
    <n v="1.2475000000000001"/>
    <n v="0.65832000000000002"/>
    <n v="68.077500000000001"/>
    <n v="0.33254"/>
    <n v="70.315860000000001"/>
    <n v="27.363699999999998"/>
    <n v="38.795129999999993"/>
    <m/>
    <x v="0"/>
    <n v="4.1640000000000006"/>
    <n v="70.322829999999996"/>
    <n v="-4.9559619760362386E-5"/>
    <n v="5145"/>
    <n v="0.1317641882974043"/>
    <n v="1.7741374421076553E-2"/>
    <n v="9.3623259389844626E-3"/>
    <n v="0.97289629963993896"/>
    <n v="0.38911545510895962"/>
    <n v="0.55167191081473821"/>
    <n v="5.9212634076302118E-2"/>
    <x v="0"/>
    <m/>
    <x v="0"/>
    <m/>
    <m/>
    <x v="0"/>
    <m/>
    <x v="0"/>
    <x v="0"/>
    <m/>
    <x v="0"/>
    <x v="0"/>
    <x v="0"/>
    <m/>
    <x v="0"/>
    <x v="0"/>
    <x v="0"/>
    <x v="0"/>
    <x v="0"/>
    <x v="0"/>
    <x v="0"/>
    <x v="0"/>
    <x v="0"/>
    <x v="0"/>
    <x v="0"/>
    <x v="0"/>
    <x v="0"/>
    <m/>
    <x v="0"/>
    <x v="0"/>
    <x v="0"/>
    <x v="0"/>
    <x v="0"/>
    <s v="PRODUCTION"/>
    <m/>
    <x v="0"/>
    <m/>
    <m/>
    <m/>
    <m/>
  </r>
  <r>
    <x v="0"/>
    <s v="T27N R113W S15 fFRONTIER"/>
    <n v="49004008"/>
    <x v="0"/>
    <x v="1"/>
    <s v="BIRCH CREEK"/>
    <m/>
    <s v="15"/>
    <s v=" 27"/>
    <s v=" 113"/>
    <n v="42.328580000000002"/>
    <n v="-110.26090000000001"/>
    <s v="4903505443"/>
    <s v="UNIT NO. 8"/>
    <x v="0"/>
    <s v="FRONTIER"/>
    <n v="4257"/>
    <m/>
    <n v="556"/>
    <x v="0"/>
    <n v="6500"/>
    <n v="7056"/>
    <m/>
    <m/>
    <x v="1"/>
    <d v="1960-02-09T00:00:00"/>
    <n v="8.1000003814697266"/>
    <x v="2"/>
    <n v="80"/>
    <n v="28"/>
    <n v="2734"/>
    <n v="-3"/>
    <x v="0"/>
    <n v="3830"/>
    <n v="805"/>
    <m/>
    <x v="0"/>
    <n v="190"/>
    <n v="7258"/>
    <x v="0"/>
    <m/>
    <n v="3.992"/>
    <n v="2.3041200000000002"/>
    <n v="118.92899999999999"/>
    <n v="0"/>
    <n v="125.22511999999999"/>
    <n v="108.04429999999999"/>
    <n v="13.193949999999999"/>
    <m/>
    <x v="0"/>
    <n v="3.9558000000000004"/>
    <n v="125.19404999999999"/>
    <n v="1.2407197100764973E-4"/>
    <n v="7661"/>
    <n v="2.7012534352168376E-2"/>
    <n v="3.18785879382667E-2"/>
    <n v="1.8399822655390551E-2"/>
    <n v="0.94972158940634277"/>
    <n v="0.86301465604795113"/>
    <n v="0.10538799567551334"/>
    <n v="3.1597348276535514E-2"/>
    <x v="0"/>
    <m/>
    <x v="0"/>
    <m/>
    <m/>
    <x v="0"/>
    <m/>
    <x v="0"/>
    <x v="0"/>
    <m/>
    <x v="0"/>
    <x v="0"/>
    <x v="0"/>
    <m/>
    <x v="0"/>
    <x v="0"/>
    <x v="0"/>
    <x v="0"/>
    <x v="0"/>
    <x v="0"/>
    <x v="0"/>
    <x v="0"/>
    <x v="0"/>
    <x v="0"/>
    <x v="0"/>
    <x v="0"/>
    <x v="0"/>
    <m/>
    <x v="0"/>
    <x v="0"/>
    <x v="0"/>
    <x v="0"/>
    <x v="0"/>
    <s v="PRODUCTION WATER"/>
    <m/>
    <x v="0"/>
    <m/>
    <m/>
    <m/>
    <m/>
  </r>
  <r>
    <x v="0"/>
    <s v="T27N R113W S14 fWASATCH/ALMY"/>
    <n v="49003387"/>
    <x v="0"/>
    <x v="1"/>
    <s v="BIRCH CREEK"/>
    <m/>
    <s v="14"/>
    <s v=" 27"/>
    <s v=" 113"/>
    <n v="42.330100000000002"/>
    <n v="-110.23963999999999"/>
    <s v="4903505450"/>
    <s v="UNIT NO. 1"/>
    <x v="0"/>
    <s v="WASATCH/ALMY"/>
    <m/>
    <n v="5418"/>
    <n v="119"/>
    <x v="0"/>
    <n v="2006"/>
    <n v="2125"/>
    <m/>
    <m/>
    <x v="0"/>
    <d v="1956-12-15T00:00:00"/>
    <n v="8.1999998092651367"/>
    <x v="2"/>
    <n v="12"/>
    <n v="4"/>
    <n v="1809"/>
    <n v="-3"/>
    <x v="0"/>
    <n v="2000"/>
    <n v="1210"/>
    <m/>
    <x v="0"/>
    <n v="28"/>
    <n v="4533"/>
    <x v="0"/>
    <m/>
    <n v="0.5988"/>
    <n v="0.32916000000000001"/>
    <n v="78.691499999999991"/>
    <n v="0"/>
    <n v="79.619459999999989"/>
    <n v="56.42"/>
    <n v="19.831899999999997"/>
    <m/>
    <x v="0"/>
    <n v="0.58296000000000003"/>
    <n v="76.834859999999992"/>
    <n v="1.7798166263481876E-2"/>
    <n v="5057"/>
    <n v="5.4640250260688215E-2"/>
    <n v="7.5207744438357165E-3"/>
    <n v="4.1341651902688115E-3"/>
    <n v="0.98834506036589553"/>
    <n v="0.73430211234848353"/>
    <n v="0.25811070652045176"/>
    <n v="7.5871811310647286E-3"/>
    <x v="0"/>
    <m/>
    <x v="0"/>
    <m/>
    <m/>
    <x v="0"/>
    <m/>
    <x v="0"/>
    <x v="0"/>
    <m/>
    <x v="0"/>
    <x v="0"/>
    <x v="0"/>
    <m/>
    <x v="0"/>
    <x v="0"/>
    <x v="0"/>
    <x v="0"/>
    <x v="0"/>
    <x v="0"/>
    <x v="0"/>
    <x v="0"/>
    <x v="0"/>
    <x v="0"/>
    <x v="0"/>
    <x v="0"/>
    <x v="0"/>
    <m/>
    <x v="0"/>
    <x v="0"/>
    <x v="0"/>
    <x v="0"/>
    <x v="0"/>
    <s v="DST NO. 1"/>
    <m/>
    <x v="0"/>
    <m/>
    <m/>
    <m/>
    <m/>
  </r>
  <r>
    <x v="0"/>
    <s v="T27N R113W S14 fNUGGET"/>
    <n v="49003389"/>
    <x v="0"/>
    <x v="1"/>
    <s v="BIRCH CREEK"/>
    <m/>
    <s v="14"/>
    <s v=" 27"/>
    <s v=" 113"/>
    <n v="42.330100000000002"/>
    <n v="-110.23963999999999"/>
    <s v="4903505450"/>
    <s v="UNIT NO. 1"/>
    <x v="0"/>
    <s v="NUGGET"/>
    <n v="11"/>
    <m/>
    <n v="50"/>
    <x v="0"/>
    <n v="10128"/>
    <n v="10178"/>
    <m/>
    <m/>
    <x v="0"/>
    <d v="1957-03-21T00:00:00"/>
    <n v="6.8000001907348633"/>
    <x v="2"/>
    <n v="2288"/>
    <n v="320"/>
    <n v="35532"/>
    <n v="-3"/>
    <x v="0"/>
    <n v="59000"/>
    <n v="365"/>
    <m/>
    <x v="0"/>
    <n v="785"/>
    <n v="98105"/>
    <x v="0"/>
    <m/>
    <n v="114.1712"/>
    <n v="26.332799999999999"/>
    <n v="1545.6419999999998"/>
    <n v="0"/>
    <n v="1686.1459999999997"/>
    <n v="1664.39"/>
    <n v="5.9823499999999994"/>
    <m/>
    <x v="0"/>
    <n v="16.343700000000002"/>
    <n v="1686.7160499999998"/>
    <n v="-1.6901076639053102E-4"/>
    <n v="98284"/>
    <n v="9.1145634429626917E-4"/>
    <n v="6.7711336977936673E-2"/>
    <n v="1.5617152963029301E-2"/>
    <n v="0.91667151005903402"/>
    <n v="0.98676359900648369"/>
    <n v="3.5467439821895335E-3"/>
    <n v="9.6896570113268344E-3"/>
    <x v="0"/>
    <m/>
    <x v="0"/>
    <m/>
    <m/>
    <x v="0"/>
    <m/>
    <x v="0"/>
    <x v="0"/>
    <m/>
    <x v="0"/>
    <x v="0"/>
    <x v="0"/>
    <m/>
    <x v="0"/>
    <x v="0"/>
    <x v="0"/>
    <x v="0"/>
    <x v="0"/>
    <x v="0"/>
    <x v="0"/>
    <x v="0"/>
    <x v="0"/>
    <x v="0"/>
    <x v="0"/>
    <x v="0"/>
    <x v="0"/>
    <m/>
    <x v="0"/>
    <x v="0"/>
    <x v="0"/>
    <x v="0"/>
    <x v="0"/>
    <s v="DST NO. 13"/>
    <m/>
    <x v="0"/>
    <m/>
    <m/>
    <m/>
    <m/>
  </r>
  <r>
    <x v="0"/>
    <s v="T27N R113W S14 fGANNETT/BEAR RIVER"/>
    <n v="49003388"/>
    <x v="0"/>
    <x v="1"/>
    <s v="BIRCH CREEK"/>
    <m/>
    <s v="14"/>
    <s v=" 27"/>
    <s v=" 113"/>
    <n v="42.330100000000002"/>
    <n v="-110.23963999999999"/>
    <s v="4903505450"/>
    <s v="UNIT NO. 1"/>
    <x v="0"/>
    <s v="GANNETT/BEAR RIVER"/>
    <n v="5418"/>
    <n v="2479"/>
    <n v="37"/>
    <x v="0"/>
    <n v="7543"/>
    <n v="7580"/>
    <m/>
    <m/>
    <x v="1"/>
    <d v="1960-02-09T00:00:00"/>
    <n v="7.0999999046325684"/>
    <x v="2"/>
    <n v="752"/>
    <n v="66"/>
    <n v="5195"/>
    <n v="-3"/>
    <x v="0"/>
    <n v="9300"/>
    <n v="256"/>
    <m/>
    <x v="0"/>
    <n v="113"/>
    <n v="15552"/>
    <x v="0"/>
    <m/>
    <n v="37.524799999999999"/>
    <n v="5.4311400000000001"/>
    <n v="225.98249999999999"/>
    <n v="0"/>
    <n v="268.93844000000001"/>
    <n v="262.35300000000001"/>
    <n v="4.1958399999999996"/>
    <m/>
    <x v="0"/>
    <n v="2.3526600000000002"/>
    <n v="268.9015"/>
    <n v="6.8682143613238371E-5"/>
    <n v="15676"/>
    <n v="3.970795439989753E-3"/>
    <n v="0.13952932871924145"/>
    <n v="2.0194733040022096E-2"/>
    <n v="0.84027593824073632"/>
    <n v="0.97564721654583564"/>
    <n v="1.5603631813136036E-2"/>
    <n v="8.7491516410284076E-3"/>
    <x v="0"/>
    <m/>
    <x v="0"/>
    <m/>
    <m/>
    <x v="0"/>
    <m/>
    <x v="0"/>
    <x v="0"/>
    <m/>
    <x v="0"/>
    <x v="0"/>
    <x v="0"/>
    <m/>
    <x v="0"/>
    <x v="0"/>
    <x v="0"/>
    <x v="0"/>
    <x v="0"/>
    <x v="0"/>
    <x v="0"/>
    <x v="0"/>
    <x v="0"/>
    <x v="0"/>
    <x v="0"/>
    <x v="0"/>
    <x v="0"/>
    <m/>
    <x v="0"/>
    <x v="0"/>
    <x v="0"/>
    <x v="0"/>
    <x v="0"/>
    <s v="PRODUCTION WATER"/>
    <m/>
    <x v="0"/>
    <m/>
    <m/>
    <m/>
    <m/>
  </r>
  <r>
    <x v="0"/>
    <s v="T27N R113W S14 fGANNETT/BEAR RIVER"/>
    <n v="49003391"/>
    <x v="0"/>
    <x v="1"/>
    <s v="BIRCH CREEK"/>
    <m/>
    <s v="14"/>
    <s v=" 27"/>
    <s v=" 113"/>
    <n v="42.320430000000002"/>
    <n v="-110.23376"/>
    <s v="4903505403"/>
    <s v="UNIT NO. 2"/>
    <x v="0"/>
    <s v="GANNETT/BEAR RIVER"/>
    <m/>
    <m/>
    <n v="28"/>
    <x v="1"/>
    <n v="7534"/>
    <n v="7562"/>
    <n v="130"/>
    <m/>
    <x v="1"/>
    <d v="1960-02-09T00:00:00"/>
    <n v="7.0999999046325684"/>
    <x v="2"/>
    <n v="1539"/>
    <n v="104"/>
    <n v="8088"/>
    <n v="-3"/>
    <x v="0"/>
    <n v="15300"/>
    <n v="329"/>
    <m/>
    <x v="0"/>
    <n v="7"/>
    <n v="25200"/>
    <x v="0"/>
    <m/>
    <n v="76.796099999999996"/>
    <n v="8.5581600000000009"/>
    <n v="351.82799999999997"/>
    <n v="0"/>
    <n v="437.18225999999999"/>
    <n v="431.613"/>
    <n v="5.3923099999999993"/>
    <m/>
    <x v="0"/>
    <n v="0.14574000000000001"/>
    <n v="437.15105"/>
    <n v="3.5695769156944627E-5"/>
    <n v="25361"/>
    <n v="3.1842724629655267E-3"/>
    <n v="0.1756615192940354"/>
    <n v="1.9575725693901671E-2"/>
    <n v="0.80476275501206285"/>
    <n v="0.98733149560089128"/>
    <n v="1.2335118490508027E-2"/>
    <n v="3.3338590860069995E-4"/>
    <x v="0"/>
    <m/>
    <x v="0"/>
    <m/>
    <m/>
    <x v="0"/>
    <m/>
    <x v="0"/>
    <x v="0"/>
    <m/>
    <x v="0"/>
    <x v="0"/>
    <x v="0"/>
    <m/>
    <x v="0"/>
    <x v="0"/>
    <x v="0"/>
    <x v="0"/>
    <x v="0"/>
    <x v="0"/>
    <x v="0"/>
    <x v="0"/>
    <x v="0"/>
    <x v="0"/>
    <x v="0"/>
    <x v="0"/>
    <x v="0"/>
    <m/>
    <x v="0"/>
    <x v="0"/>
    <x v="0"/>
    <x v="0"/>
    <x v="0"/>
    <s v="PRODUCTION WATER"/>
    <m/>
    <x v="0"/>
    <m/>
    <m/>
    <m/>
    <m/>
  </r>
  <r>
    <x v="0"/>
    <s v="T27N R113W S11 fGANNETT/BEAR RIVER"/>
    <n v="49004010"/>
    <x v="0"/>
    <x v="1"/>
    <s v="BIRCH CREEK"/>
    <m/>
    <s v="11"/>
    <s v=" 27"/>
    <s v=" 113"/>
    <n v="42.338639999999998"/>
    <n v="-110.24337"/>
    <s v="4903505494"/>
    <s v="UNIT NO. 3"/>
    <x v="0"/>
    <s v="GANNETT/BEAR RIVER"/>
    <n v="750"/>
    <m/>
    <n v="46"/>
    <x v="0"/>
    <n v="7898"/>
    <n v="7944"/>
    <m/>
    <m/>
    <x v="1"/>
    <d v="1960-02-09T00:00:00"/>
    <n v="7.1999998092651367"/>
    <x v="2"/>
    <n v="524"/>
    <n v="42"/>
    <n v="3426"/>
    <n v="-3"/>
    <x v="0"/>
    <n v="5900"/>
    <n v="290"/>
    <m/>
    <x v="0"/>
    <n v="412"/>
    <n v="10412"/>
    <x v="0"/>
    <m/>
    <n v="26.147600000000001"/>
    <n v="3.4561800000000003"/>
    <n v="149.03099999999998"/>
    <n v="0"/>
    <n v="178.63477999999998"/>
    <n v="166.43899999999999"/>
    <n v="4.7530999999999999"/>
    <m/>
    <x v="0"/>
    <n v="8.5778400000000001"/>
    <n v="179.76993999999999"/>
    <n v="-3.1672573954941588E-3"/>
    <n v="10588"/>
    <n v="8.3809523809523813E-3"/>
    <n v="0.14637463096492187"/>
    <n v="1.9347744039542585E-2"/>
    <n v="0.83427762499553559"/>
    <n v="0.92584444318110137"/>
    <n v="2.6439904246505285E-2"/>
    <n v="4.7715652572393366E-2"/>
    <x v="0"/>
    <m/>
    <x v="0"/>
    <m/>
    <m/>
    <x v="0"/>
    <m/>
    <x v="0"/>
    <x v="0"/>
    <m/>
    <x v="0"/>
    <x v="0"/>
    <x v="0"/>
    <m/>
    <x v="0"/>
    <x v="0"/>
    <x v="0"/>
    <x v="0"/>
    <x v="0"/>
    <x v="0"/>
    <x v="0"/>
    <x v="0"/>
    <x v="0"/>
    <x v="0"/>
    <x v="0"/>
    <x v="0"/>
    <x v="0"/>
    <m/>
    <x v="0"/>
    <x v="0"/>
    <x v="0"/>
    <x v="0"/>
    <x v="0"/>
    <s v="PRODUCTION WATER"/>
    <m/>
    <x v="0"/>
    <m/>
    <m/>
    <m/>
    <m/>
  </r>
  <r>
    <x v="0"/>
    <s v="T27N R113W S11 fFRONTIER"/>
    <n v="49004009"/>
    <x v="0"/>
    <x v="1"/>
    <s v="BIRCH CREEK"/>
    <m/>
    <s v="11"/>
    <s v=" 27"/>
    <s v=" 113"/>
    <n v="42.338639999999998"/>
    <n v="-110.24337"/>
    <s v="4903505494"/>
    <s v="UNIT NO. 3"/>
    <x v="0"/>
    <s v="FRONTIER"/>
    <m/>
    <n v="750"/>
    <n v="56"/>
    <x v="0"/>
    <n v="7092"/>
    <n v="7148"/>
    <m/>
    <m/>
    <x v="1"/>
    <d v="1960-02-09T00:00:00"/>
    <n v="7.1999998092651367"/>
    <x v="2"/>
    <n v="1197"/>
    <n v="87"/>
    <n v="8915"/>
    <n v="-3"/>
    <x v="0"/>
    <n v="15900"/>
    <n v="305"/>
    <m/>
    <x v="0"/>
    <n v="53"/>
    <n v="26316"/>
    <x v="0"/>
    <m/>
    <n v="59.7303"/>
    <n v="7.15923"/>
    <n v="387.80250000000001"/>
    <n v="0"/>
    <n v="454.69202999999993"/>
    <n v="448.53899999999999"/>
    <n v="4.9989499999999998"/>
    <m/>
    <x v="0"/>
    <n v="1.1034600000000001"/>
    <n v="454.64140999999995"/>
    <n v="5.5667148895327987E-5"/>
    <n v="26451"/>
    <n v="2.558417192563534E-3"/>
    <n v="0.13136429947980396"/>
    <n v="1.5745228699082323E-2"/>
    <n v="0.85289047182111377"/>
    <n v="0.98657753150994332"/>
    <n v="1.0995368855643837E-2"/>
    <n v="2.4270996344129768E-3"/>
    <x v="0"/>
    <m/>
    <x v="0"/>
    <m/>
    <m/>
    <x v="0"/>
    <m/>
    <x v="0"/>
    <x v="0"/>
    <m/>
    <x v="0"/>
    <x v="0"/>
    <x v="0"/>
    <m/>
    <x v="0"/>
    <x v="0"/>
    <x v="0"/>
    <x v="0"/>
    <x v="0"/>
    <x v="0"/>
    <x v="0"/>
    <x v="0"/>
    <x v="0"/>
    <x v="0"/>
    <x v="0"/>
    <x v="0"/>
    <x v="0"/>
    <m/>
    <x v="0"/>
    <x v="0"/>
    <x v="0"/>
    <x v="0"/>
    <x v="0"/>
    <s v="PRODUCTION WATER"/>
    <m/>
    <x v="0"/>
    <m/>
    <m/>
    <m/>
    <m/>
  </r>
  <r>
    <x v="0"/>
    <s v="T27N R113W S10 fFRONTIER"/>
    <n v="49003386"/>
    <x v="0"/>
    <x v="1"/>
    <s v="BIRCH CREEK"/>
    <m/>
    <s v="10"/>
    <s v=" 27"/>
    <s v=" 113"/>
    <n v="42.339359999999999"/>
    <n v="-110.26459"/>
    <s v="4903505500"/>
    <s v="UNIT NO. 5"/>
    <x v="0"/>
    <s v="FRONTIER"/>
    <n v="4926"/>
    <m/>
    <n v="30"/>
    <x v="0"/>
    <n v="7365"/>
    <n v="7395"/>
    <m/>
    <m/>
    <x v="1"/>
    <d v="1960-02-09T00:00:00"/>
    <n v="8"/>
    <x v="2"/>
    <n v="34"/>
    <n v="6"/>
    <n v="429"/>
    <n v="-3"/>
    <x v="0"/>
    <n v="544"/>
    <n v="317"/>
    <m/>
    <x v="0"/>
    <n v="15"/>
    <n v="1184"/>
    <x v="0"/>
    <m/>
    <n v="1.6966000000000001"/>
    <n v="0.49374000000000001"/>
    <n v="18.6615"/>
    <n v="0"/>
    <n v="20.851839999999999"/>
    <n v="15.34624"/>
    <n v="5.1956299999999995"/>
    <m/>
    <x v="0"/>
    <n v="0.31230000000000002"/>
    <n v="20.85417"/>
    <n v="-5.5867247909848227E-5"/>
    <n v="1339"/>
    <n v="6.1434799841458582E-2"/>
    <n v="8.1364522267579273E-2"/>
    <n v="2.3678485927380991E-2"/>
    <n v="0.89495699180503974"/>
    <n v="0.7358835187398971"/>
    <n v="0.24914105907835218"/>
    <n v="1.4975422181750702E-2"/>
    <x v="0"/>
    <m/>
    <x v="0"/>
    <m/>
    <m/>
    <x v="0"/>
    <m/>
    <x v="0"/>
    <x v="0"/>
    <m/>
    <x v="0"/>
    <x v="0"/>
    <x v="0"/>
    <m/>
    <x v="0"/>
    <x v="0"/>
    <x v="0"/>
    <x v="0"/>
    <x v="0"/>
    <x v="0"/>
    <x v="0"/>
    <x v="0"/>
    <x v="0"/>
    <x v="0"/>
    <x v="0"/>
    <x v="0"/>
    <x v="0"/>
    <m/>
    <x v="0"/>
    <x v="0"/>
    <x v="0"/>
    <x v="0"/>
    <x v="0"/>
    <s v="PRODUCTION WATER"/>
    <m/>
    <x v="0"/>
    <m/>
    <m/>
    <m/>
    <m/>
  </r>
  <r>
    <x v="0"/>
    <s v="T27N R113W S10 fFORT UNION"/>
    <n v="49003385"/>
    <x v="0"/>
    <x v="1"/>
    <s v="BIRCH CREEK"/>
    <m/>
    <s v="10"/>
    <s v=" 27"/>
    <s v=" 113"/>
    <n v="42.339359999999999"/>
    <n v="-110.26459"/>
    <s v="4903505500"/>
    <s v="UNIT NO. 5"/>
    <x v="0"/>
    <s v="FORT UNION"/>
    <m/>
    <n v="4926"/>
    <n v="34"/>
    <x v="0"/>
    <n v="2405"/>
    <n v="2439"/>
    <m/>
    <m/>
    <x v="0"/>
    <m/>
    <n v="8.1999998092651367"/>
    <x v="2"/>
    <n v="15"/>
    <n v="20"/>
    <n v="1892"/>
    <n v="-3"/>
    <x v="0"/>
    <n v="1690"/>
    <n v="1890"/>
    <m/>
    <x v="0"/>
    <n v="290"/>
    <n v="4838"/>
    <x v="0"/>
    <m/>
    <n v="0.74849999999999994"/>
    <n v="1.6457999999999999"/>
    <n v="82.301999999999992"/>
    <n v="0"/>
    <n v="84.696299999999994"/>
    <n v="47.674900000000001"/>
    <n v="30.977099999999997"/>
    <m/>
    <x v="0"/>
    <n v="6.0378000000000007"/>
    <n v="84.689800000000005"/>
    <n v="3.8373868930144824E-5"/>
    <n v="5791"/>
    <n v="8.9660363157399572E-2"/>
    <n v="8.8374580707775898E-3"/>
    <n v="1.9431781553621588E-2"/>
    <n v="0.9717307603756008"/>
    <n v="0.56293556012648505"/>
    <n v="0.36577132074936997"/>
    <n v="7.1293119124144821E-2"/>
    <x v="0"/>
    <m/>
    <x v="0"/>
    <m/>
    <m/>
    <x v="0"/>
    <m/>
    <x v="0"/>
    <x v="0"/>
    <m/>
    <x v="0"/>
    <x v="0"/>
    <x v="0"/>
    <m/>
    <x v="0"/>
    <x v="0"/>
    <x v="0"/>
    <x v="0"/>
    <x v="0"/>
    <x v="0"/>
    <x v="0"/>
    <x v="0"/>
    <x v="0"/>
    <x v="0"/>
    <x v="0"/>
    <x v="0"/>
    <x v="0"/>
    <m/>
    <x v="0"/>
    <x v="0"/>
    <x v="0"/>
    <x v="0"/>
    <x v="0"/>
    <s v="DST NO. 1"/>
    <m/>
    <x v="0"/>
    <m/>
    <m/>
    <m/>
    <m/>
  </r>
  <r>
    <x v="0"/>
    <s v="T27N R113W S09 fWASATCH/ALMY"/>
    <n v="49003223"/>
    <x v="0"/>
    <x v="1"/>
    <s v="BIRCH CREEK"/>
    <m/>
    <s v="9"/>
    <s v=" 27"/>
    <s v=" 113"/>
    <n v="42.338700000000003"/>
    <n v="-110.26786"/>
    <s v="4903505492"/>
    <s v="UNIT NO. 64"/>
    <x v="0"/>
    <s v="WASATCH/ALMY"/>
    <m/>
    <n v="456"/>
    <n v="6"/>
    <x v="0"/>
    <n v="2531"/>
    <n v="2537"/>
    <m/>
    <m/>
    <x v="0"/>
    <d v="1963-11-15T00:00:00"/>
    <n v="8"/>
    <x v="0"/>
    <n v="56"/>
    <n v="41"/>
    <n v="4049"/>
    <n v="37"/>
    <x v="0"/>
    <n v="4750"/>
    <n v="2977"/>
    <m/>
    <x v="0"/>
    <n v="30"/>
    <n v="10430"/>
    <x v="0"/>
    <m/>
    <n v="2.7944"/>
    <n v="3.3738900000000003"/>
    <n v="176.13149999999999"/>
    <n v="0.94645999999999997"/>
    <n v="183.24625"/>
    <n v="133.9975"/>
    <n v="48.793029999999995"/>
    <m/>
    <x v="0"/>
    <n v="0.62460000000000004"/>
    <n v="183.41512999999998"/>
    <n v="-4.6058845902989033E-4"/>
    <n v="11937"/>
    <n v="6.7376045066392456E-2"/>
    <n v="1.5249425295197036E-2"/>
    <n v="1.8411781960067396E-2"/>
    <n v="0.96633879274473544"/>
    <n v="0.73056950100027196"/>
    <n v="0.2660251092698841"/>
    <n v="3.405389729843989E-3"/>
    <x v="0"/>
    <m/>
    <x v="0"/>
    <m/>
    <m/>
    <x v="0"/>
    <m/>
    <x v="0"/>
    <x v="0"/>
    <m/>
    <x v="0"/>
    <x v="0"/>
    <x v="0"/>
    <m/>
    <x v="0"/>
    <x v="0"/>
    <x v="0"/>
    <x v="0"/>
    <x v="0"/>
    <x v="0"/>
    <x v="0"/>
    <x v="0"/>
    <x v="0"/>
    <x v="0"/>
    <x v="0"/>
    <x v="0"/>
    <x v="0"/>
    <m/>
    <x v="0"/>
    <x v="0"/>
    <x v="0"/>
    <x v="0"/>
    <x v="0"/>
    <s v="DST (BOTTOM)"/>
    <m/>
    <x v="0"/>
    <m/>
    <m/>
    <m/>
    <m/>
  </r>
  <r>
    <x v="0"/>
    <s v="T27N R113W S09 fMESAVERDE"/>
    <n v="49003224"/>
    <x v="0"/>
    <x v="1"/>
    <s v="BIRCH CREEK"/>
    <m/>
    <s v="9"/>
    <s v=" 27"/>
    <s v=" 113"/>
    <n v="42.338700000000003"/>
    <n v="-110.26786"/>
    <s v="4903505492"/>
    <s v="UNIT NO. 64"/>
    <x v="0"/>
    <s v="MESAVERDE"/>
    <n v="456"/>
    <m/>
    <n v="35"/>
    <x v="0"/>
    <n v="2993"/>
    <n v="3028"/>
    <m/>
    <m/>
    <x v="0"/>
    <d v="1963-11-15T00:00:00"/>
    <n v="8.1999998092651367"/>
    <x v="0"/>
    <n v="-1"/>
    <n v="3"/>
    <n v="489"/>
    <n v="7"/>
    <x v="0"/>
    <n v="340"/>
    <n v="329"/>
    <m/>
    <x v="0"/>
    <n v="330"/>
    <n v="1332"/>
    <x v="0"/>
    <m/>
    <n v="0"/>
    <n v="0.24687000000000001"/>
    <n v="21.2715"/>
    <n v="0.17906"/>
    <n v="21.697430000000001"/>
    <n v="9.5914000000000001"/>
    <n v="5.3923099999999993"/>
    <m/>
    <x v="0"/>
    <n v="6.8706000000000005"/>
    <n v="21.854309999999998"/>
    <n v="-3.6021522905858062E-3"/>
    <n v="1494"/>
    <n v="5.7324840764331211E-2"/>
    <n v="0"/>
    <n v="1.1377845210239185E-2"/>
    <n v="0.98862215478976079"/>
    <n v="0.43887910439634109"/>
    <n v="0.2467389727701309"/>
    <n v="0.31438192283352806"/>
    <x v="0"/>
    <m/>
    <x v="0"/>
    <m/>
    <m/>
    <x v="0"/>
    <m/>
    <x v="0"/>
    <x v="0"/>
    <m/>
    <x v="0"/>
    <x v="0"/>
    <x v="0"/>
    <m/>
    <x v="0"/>
    <x v="0"/>
    <x v="0"/>
    <x v="0"/>
    <x v="0"/>
    <x v="0"/>
    <x v="0"/>
    <x v="0"/>
    <x v="0"/>
    <x v="0"/>
    <x v="0"/>
    <x v="0"/>
    <x v="0"/>
    <m/>
    <x v="0"/>
    <x v="0"/>
    <x v="0"/>
    <x v="0"/>
    <x v="0"/>
    <s v="DST (BOTTOM)"/>
    <m/>
    <x v="0"/>
    <m/>
    <m/>
    <m/>
    <m/>
  </r>
  <r>
    <x v="1"/>
    <s v="T27N R113W S08 fMESAVERDE"/>
    <n v="4412"/>
    <x v="0"/>
    <x v="1"/>
    <s v="LABARGE"/>
    <s v="SE NW"/>
    <n v="8"/>
    <n v="27"/>
    <n v="113"/>
    <n v="42.343119999999999"/>
    <n v="-110.29886999999999"/>
    <s v="4903520027"/>
    <s v="NBM SHALLOW 13-8"/>
    <x v="0"/>
    <s v="MESAVERDE"/>
    <m/>
    <m/>
    <m/>
    <x v="0"/>
    <s v="2065"/>
    <m/>
    <n v="2190"/>
    <m/>
    <x v="2"/>
    <d v="1995-02-02T00:00:00"/>
    <n v="8.18"/>
    <x v="1"/>
    <n v="113"/>
    <n v="16"/>
    <n v="4400"/>
    <n v="22"/>
    <x v="1"/>
    <n v="6798"/>
    <n v="415"/>
    <m/>
    <x v="0"/>
    <m/>
    <n v="11770"/>
    <x v="0"/>
    <s v="ENRON OIL AND GAS"/>
    <n v="5.6387"/>
    <n v="1.31664"/>
    <n v="191.4"/>
    <n v="0.56275999999999993"/>
    <n v="198.91809999999998"/>
    <n v="191.77158"/>
    <n v="6.8018499999999991"/>
    <n v="0"/>
    <x v="1"/>
    <n v="0"/>
    <n v="198.57343"/>
    <n v="8.6711281621517668E-4"/>
    <n v="11764"/>
    <n v="-2.5495028469448456E-4"/>
    <n v="2.834684224311413E-2"/>
    <n v="6.6190055103080118E-3"/>
    <n v="0.96503415224657785"/>
    <n v="0.96574642438316138"/>
    <n v="3.4253575616838561E-2"/>
    <n v="0"/>
    <x v="0"/>
    <m/>
    <x v="0"/>
    <n v="11211"/>
    <n v="0.55300000000000005"/>
    <x v="3"/>
    <m/>
    <x v="0"/>
    <x v="0"/>
    <m/>
    <x v="0"/>
    <x v="0"/>
    <x v="0"/>
    <m/>
    <x v="0"/>
    <x v="0"/>
    <x v="0"/>
    <x v="0"/>
    <x v="0"/>
    <x v="0"/>
    <x v="0"/>
    <x v="0"/>
    <x v="0"/>
    <x v="0"/>
    <x v="0"/>
    <x v="0"/>
    <x v="0"/>
    <m/>
    <x v="0"/>
    <x v="0"/>
    <x v="0"/>
    <x v="0"/>
    <x v="0"/>
    <m/>
    <n v="199522"/>
    <x v="0"/>
    <s v="ASTRO-CHEM LAB WILLISTON ND SAMPLE No W-95-0339"/>
    <m/>
    <m/>
    <d v="1995-02-14T00:00:00"/>
  </r>
  <r>
    <x v="0"/>
    <s v="T27N R113W S08 fHILLIARD"/>
    <n v="49005849"/>
    <x v="0"/>
    <x v="1"/>
    <s v="LABARGE"/>
    <m/>
    <s v="8"/>
    <s v=" 27"/>
    <s v=" 113"/>
    <n v="42.333829999999999"/>
    <n v="-110.28945"/>
    <s v="4903505475"/>
    <s v="UNIT NO. 1"/>
    <x v="0"/>
    <s v="HILLIARD"/>
    <m/>
    <m/>
    <n v="52"/>
    <x v="0"/>
    <n v="1992"/>
    <n v="2044"/>
    <m/>
    <m/>
    <x v="1"/>
    <m/>
    <m/>
    <x v="0"/>
    <n v="304"/>
    <n v="38"/>
    <n v="3880"/>
    <n v="-3"/>
    <x v="0"/>
    <n v="6027"/>
    <n v="340"/>
    <m/>
    <x v="0"/>
    <n v="555"/>
    <n v="10971"/>
    <x v="0"/>
    <m/>
    <n v="15.169599999999999"/>
    <n v="3.1270199999999999"/>
    <n v="168.78"/>
    <n v="0"/>
    <n v="187.07661999999999"/>
    <n v="170.02167"/>
    <n v="5.5725999999999996"/>
    <m/>
    <x v="0"/>
    <n v="11.555100000000001"/>
    <n v="187.14937"/>
    <n v="-1.9440124936275381E-4"/>
    <n v="11138"/>
    <n v="7.5534850061061108E-3"/>
    <n v="8.1087631367297533E-2"/>
    <n v="1.6715183329696678E-2"/>
    <n v="0.90219718530300586"/>
    <n v="0.90848112392790847"/>
    <n v="2.9776215650632432E-2"/>
    <n v="6.1742660421459081E-2"/>
    <x v="0"/>
    <m/>
    <x v="0"/>
    <m/>
    <m/>
    <x v="0"/>
    <m/>
    <x v="0"/>
    <x v="0"/>
    <m/>
    <x v="0"/>
    <x v="0"/>
    <x v="0"/>
    <m/>
    <x v="0"/>
    <x v="0"/>
    <x v="0"/>
    <x v="0"/>
    <x v="0"/>
    <x v="0"/>
    <x v="0"/>
    <x v="0"/>
    <x v="0"/>
    <x v="0"/>
    <x v="0"/>
    <x v="0"/>
    <x v="0"/>
    <m/>
    <x v="0"/>
    <x v="0"/>
    <x v="0"/>
    <x v="0"/>
    <x v="0"/>
    <s v="PRODUCTION"/>
    <m/>
    <x v="0"/>
    <m/>
    <m/>
    <m/>
    <m/>
  </r>
  <r>
    <x v="1"/>
    <s v="T27N R113W S08 fFRONTIER"/>
    <n v="5895"/>
    <x v="0"/>
    <x v="1"/>
    <s v="LABARGE"/>
    <s v="SE NW"/>
    <n v="8"/>
    <n v="27"/>
    <n v="113"/>
    <n v="42.342551999999998"/>
    <n v="-110.301751"/>
    <s v="4903525606"/>
    <s v="111-08"/>
    <x v="0"/>
    <s v="FRONTIER"/>
    <m/>
    <m/>
    <n v="586"/>
    <x v="0"/>
    <n v="6228"/>
    <n v="6814"/>
    <n v="7230"/>
    <n v="7143"/>
    <x v="5"/>
    <d v="1899-12-31T00:00:00"/>
    <n v="6.29"/>
    <x v="1"/>
    <n v="444"/>
    <n v="46"/>
    <n v="2659"/>
    <n v="0"/>
    <x v="1"/>
    <n v="4300"/>
    <n v="0"/>
    <n v="0"/>
    <x v="1"/>
    <n v="633"/>
    <n v="8556"/>
    <x v="0"/>
    <s v="EOG RESOURCES INC"/>
    <n v="22.1556"/>
    <n v="3.7853400000000001"/>
    <n v="115.66649999999998"/>
    <n v="0"/>
    <n v="141.60744"/>
    <n v="121.303"/>
    <n v="0"/>
    <n v="0"/>
    <x v="1"/>
    <n v="13.179060000000002"/>
    <n v="134.48205999999999"/>
    <n v="2.5808225231310888E-2"/>
    <n v="8082"/>
    <n v="-2.8489001081860799E-2"/>
    <n v="0.15645788102659014"/>
    <n v="2.6731222596778816E-2"/>
    <n v="0.81681089637663096"/>
    <n v="0.90200135244805146"/>
    <n v="0"/>
    <n v="9.7998647551948578E-2"/>
    <x v="1"/>
    <n v="40"/>
    <x v="1"/>
    <n v="0"/>
    <n v="0"/>
    <x v="1"/>
    <n v="0"/>
    <x v="1"/>
    <x v="1"/>
    <n v="0"/>
    <x v="1"/>
    <x v="1"/>
    <x v="1"/>
    <n v="0"/>
    <x v="1"/>
    <x v="1"/>
    <x v="1"/>
    <x v="1"/>
    <x v="0"/>
    <x v="0"/>
    <x v="0"/>
    <x v="0"/>
    <x v="0"/>
    <x v="0"/>
    <x v="0"/>
    <x v="0"/>
    <x v="0"/>
    <m/>
    <x v="0"/>
    <x v="0"/>
    <x v="0"/>
    <x v="0"/>
    <x v="0"/>
    <s v="WELLHEAD; NO LABARGE SHALLOW UNIT  - KF2 1-3"/>
    <n v="19000101"/>
    <x v="0"/>
    <s v="CHAMPION TECHNOLOGIES VERNAL"/>
    <m/>
    <s v="6228-6814"/>
    <d v="2008-01-29T00:00:00"/>
  </r>
  <r>
    <x v="0"/>
    <s v="T27N R113W S05 fFRONTIER"/>
    <n v="49015824"/>
    <x v="0"/>
    <x v="1"/>
    <s v="LABARGE"/>
    <m/>
    <s v="5"/>
    <s v=" 27"/>
    <s v=" 113"/>
    <n v="42.351300000000002"/>
    <n v="-110.2948"/>
    <m/>
    <s v="22 BNG"/>
    <x v="0"/>
    <s v="FRONTIER"/>
    <m/>
    <m/>
    <n v="715"/>
    <x v="0"/>
    <n v="6448"/>
    <n v="7163"/>
    <m/>
    <m/>
    <x v="5"/>
    <d v="1960-04-08T00:00:00"/>
    <n v="6.9000000953674316"/>
    <x v="2"/>
    <n v="132"/>
    <n v="10"/>
    <n v="1554"/>
    <n v="-3"/>
    <x v="0"/>
    <n v="2540"/>
    <n v="183"/>
    <m/>
    <x v="0"/>
    <n v="16"/>
    <n v="4342"/>
    <x v="0"/>
    <m/>
    <n v="6.5868000000000002"/>
    <n v="0.82289999999999996"/>
    <n v="67.59899999999999"/>
    <n v="0"/>
    <n v="75.00869999999999"/>
    <n v="71.653399999999991"/>
    <n v="2.9993699999999999"/>
    <m/>
    <x v="0"/>
    <n v="0.33312000000000003"/>
    <n v="74.985889999999984"/>
    <n v="1.5207215140230649E-4"/>
    <n v="4429"/>
    <n v="9.9190514194504621E-3"/>
    <n v="8.7813813597622692E-2"/>
    <n v="1.0970727395622109E-2"/>
    <n v="0.90121545900675515"/>
    <n v="0.95555843906100213"/>
    <n v="3.9999125168748421E-2"/>
    <n v="4.4424357702495774E-3"/>
    <x v="0"/>
    <m/>
    <x v="0"/>
    <m/>
    <m/>
    <x v="0"/>
    <m/>
    <x v="0"/>
    <x v="0"/>
    <m/>
    <x v="0"/>
    <x v="0"/>
    <x v="0"/>
    <m/>
    <x v="0"/>
    <x v="0"/>
    <x v="0"/>
    <x v="0"/>
    <x v="0"/>
    <x v="0"/>
    <x v="0"/>
    <x v="0"/>
    <x v="0"/>
    <x v="0"/>
    <x v="0"/>
    <x v="0"/>
    <x v="0"/>
    <m/>
    <x v="0"/>
    <x v="0"/>
    <x v="0"/>
    <x v="0"/>
    <x v="0"/>
    <s v="FLOWING"/>
    <m/>
    <x v="0"/>
    <m/>
    <m/>
    <m/>
    <m/>
  </r>
  <r>
    <x v="0"/>
    <s v="T27N R113W S05 fFRONTIER"/>
    <n v="49002631"/>
    <x v="0"/>
    <x v="1"/>
    <s v="LABARGE"/>
    <m/>
    <s v="5"/>
    <s v=" 27"/>
    <s v=" 113"/>
    <n v="42.349559999999997"/>
    <n v="-110.28811"/>
    <s v="4903505534"/>
    <s v="17 BNG"/>
    <x v="0"/>
    <s v="FRONTIER"/>
    <m/>
    <m/>
    <n v="696"/>
    <x v="0"/>
    <n v="6396"/>
    <n v="7092"/>
    <n v="7390"/>
    <m/>
    <x v="5"/>
    <d v="1960-04-08T00:00:00"/>
    <n v="6.9000000953674316"/>
    <x v="2"/>
    <n v="76"/>
    <n v="4"/>
    <n v="469"/>
    <n v="-3"/>
    <x v="0"/>
    <n v="720"/>
    <n v="256"/>
    <m/>
    <x v="0"/>
    <n v="-3"/>
    <n v="1395"/>
    <x v="0"/>
    <m/>
    <n v="3.7923999999999998"/>
    <n v="0.32916000000000001"/>
    <n v="20.401499999999999"/>
    <n v="0"/>
    <n v="24.523059999999997"/>
    <n v="20.311199999999999"/>
    <n v="4.1958399999999996"/>
    <m/>
    <x v="0"/>
    <n v="0"/>
    <n v="24.50704"/>
    <n v="3.2673806498451931E-4"/>
    <n v="1516"/>
    <n v="4.1566472002748198E-2"/>
    <n v="0.15464627986882551"/>
    <n v="1.3422468484764954E-2"/>
    <n v="0.83193125164640958"/>
    <n v="0.82879042103819967"/>
    <n v="0.17120957896180033"/>
    <n v="0"/>
    <x v="0"/>
    <m/>
    <x v="0"/>
    <m/>
    <m/>
    <x v="0"/>
    <m/>
    <x v="0"/>
    <x v="0"/>
    <m/>
    <x v="0"/>
    <x v="0"/>
    <x v="0"/>
    <m/>
    <x v="0"/>
    <x v="0"/>
    <x v="0"/>
    <x v="0"/>
    <x v="0"/>
    <x v="0"/>
    <x v="0"/>
    <x v="0"/>
    <x v="0"/>
    <x v="0"/>
    <x v="0"/>
    <x v="0"/>
    <x v="0"/>
    <m/>
    <x v="0"/>
    <x v="0"/>
    <x v="0"/>
    <x v="0"/>
    <x v="0"/>
    <s v="FLOWING"/>
    <m/>
    <x v="0"/>
    <m/>
    <m/>
    <m/>
    <m/>
  </r>
  <r>
    <x v="0"/>
    <s v="T27N R113W S05 fFRONTIER"/>
    <n v="49014309"/>
    <x v="0"/>
    <x v="1"/>
    <s v="HOGSBACK"/>
    <m/>
    <s v="5"/>
    <s v=" 27"/>
    <s v=" 113"/>
    <n v="42.351300000000002"/>
    <n v="-110.31310000000001"/>
    <m/>
    <s v="67X-6 HOGSBACK"/>
    <x v="0"/>
    <s v="FRONTIER"/>
    <m/>
    <m/>
    <n v="0"/>
    <x v="1"/>
    <m/>
    <m/>
    <m/>
    <m/>
    <x v="1"/>
    <d v="1971-06-22T00:00:00"/>
    <n v="7.6999998092651367"/>
    <x v="0"/>
    <n v="51"/>
    <n v="5"/>
    <n v="379"/>
    <n v="11"/>
    <x v="0"/>
    <n v="600"/>
    <n v="146"/>
    <m/>
    <x v="0"/>
    <n v="20"/>
    <n v="1138"/>
    <x v="0"/>
    <m/>
    <n v="2.5449000000000002"/>
    <n v="0.41144999999999998"/>
    <n v="16.486499999999999"/>
    <n v="0.28137999999999996"/>
    <n v="19.724229999999999"/>
    <n v="16.925999999999998"/>
    <n v="2.3929399999999998"/>
    <m/>
    <x v="0"/>
    <n v="0.41640000000000005"/>
    <n v="19.735339999999997"/>
    <n v="-2.8155400578360639E-4"/>
    <n v="1209"/>
    <n v="3.0251384746484873E-2"/>
    <n v="0.12902404808704829"/>
    <n v="2.0860129901141895E-2"/>
    <n v="0.8501158220118098"/>
    <n v="0.85764927282732406"/>
    <n v="0.12125152138245403"/>
    <n v="2.1099205790222012E-2"/>
    <x v="0"/>
    <m/>
    <x v="0"/>
    <m/>
    <m/>
    <x v="0"/>
    <m/>
    <x v="0"/>
    <x v="0"/>
    <m/>
    <x v="0"/>
    <x v="0"/>
    <x v="0"/>
    <m/>
    <x v="0"/>
    <x v="0"/>
    <x v="0"/>
    <x v="0"/>
    <x v="0"/>
    <x v="0"/>
    <x v="0"/>
    <x v="0"/>
    <x v="0"/>
    <x v="0"/>
    <x v="0"/>
    <x v="0"/>
    <x v="0"/>
    <m/>
    <x v="0"/>
    <x v="0"/>
    <x v="0"/>
    <x v="0"/>
    <x v="0"/>
    <s v="PRODUCTION"/>
    <m/>
    <x v="0"/>
    <m/>
    <m/>
    <m/>
    <m/>
  </r>
  <r>
    <x v="0"/>
    <s v="T27N R113W S04 fMESAVERDE"/>
    <n v="49124237"/>
    <x v="0"/>
    <x v="1"/>
    <s v="LABARGE"/>
    <m/>
    <s v="4"/>
    <s v=" 27"/>
    <s v=" 113"/>
    <n v="42.361989999999999"/>
    <n v="-110.28552000000001"/>
    <s v="4903520426"/>
    <s v="BNG 98-4"/>
    <x v="3"/>
    <s v="MESAVERDE"/>
    <m/>
    <m/>
    <n v="10"/>
    <x v="0"/>
    <n v="1900"/>
    <n v="1910"/>
    <m/>
    <m/>
    <x v="0"/>
    <d v="1977-08-02T00:00:00"/>
    <n v="8.5"/>
    <x v="0"/>
    <n v="70"/>
    <n v="18"/>
    <n v="4803"/>
    <n v="36"/>
    <x v="0"/>
    <n v="6300"/>
    <n v="1940"/>
    <m/>
    <x v="0"/>
    <n v="180"/>
    <n v="12410"/>
    <x v="0"/>
    <s v="CHEM LAB"/>
    <n v="3.4929999999999999"/>
    <n v="1.48122"/>
    <n v="208.93049999999999"/>
    <n v="0.92087999999999992"/>
    <n v="214.82560000000001"/>
    <n v="177.72299999999998"/>
    <n v="31.796599999999998"/>
    <m/>
    <x v="0"/>
    <n v="3.7476000000000003"/>
    <n v="213.26719999999997"/>
    <n v="3.640332189656155E-3"/>
    <n v="13344"/>
    <n v="3.6266211074007924E-2"/>
    <n v="1.6259700892258651E-2"/>
    <n v="6.894988306793976E-3"/>
    <n v="0.97684531080094739"/>
    <n v="0.83333489631785862"/>
    <n v="0.14909278126219128"/>
    <n v="1.7572322419950187E-2"/>
    <x v="0"/>
    <m/>
    <x v="0"/>
    <m/>
    <m/>
    <x v="0"/>
    <m/>
    <x v="0"/>
    <x v="0"/>
    <m/>
    <x v="0"/>
    <x v="0"/>
    <x v="0"/>
    <m/>
    <x v="0"/>
    <x v="0"/>
    <x v="0"/>
    <x v="0"/>
    <x v="0"/>
    <x v="0"/>
    <x v="0"/>
    <x v="0"/>
    <x v="0"/>
    <x v="0"/>
    <x v="0"/>
    <x v="0"/>
    <x v="0"/>
    <m/>
    <x v="0"/>
    <x v="0"/>
    <x v="0"/>
    <x v="0"/>
    <x v="0"/>
    <s v="DST NO 1"/>
    <m/>
    <x v="0"/>
    <m/>
    <m/>
    <m/>
    <m/>
  </r>
  <r>
    <x v="1"/>
    <s v="T27N R113W S04 fFRONTIER"/>
    <n v="5894"/>
    <x v="0"/>
    <x v="1"/>
    <s v="LABARGE"/>
    <s v="SE NW"/>
    <n v="4"/>
    <n v="27"/>
    <n v="113"/>
    <n v="42.355792999999998"/>
    <n v="-110.278054"/>
    <s v="4903525954"/>
    <s v="103-4"/>
    <x v="0"/>
    <s v="FRONTIER"/>
    <m/>
    <m/>
    <n v="80"/>
    <x v="0"/>
    <n v="7312"/>
    <n v="7392"/>
    <n v="7750"/>
    <n v="7640"/>
    <x v="5"/>
    <d v="1899-12-31T00:00:00"/>
    <n v="6.51"/>
    <x v="1"/>
    <n v="276"/>
    <n v="29"/>
    <n v="4494"/>
    <n v="0"/>
    <x v="1"/>
    <n v="7140"/>
    <n v="0"/>
    <n v="0"/>
    <x v="1"/>
    <n v="155"/>
    <n v="12525"/>
    <x v="0"/>
    <s v="EOG RESOURCES INC"/>
    <n v="13.772399999999999"/>
    <n v="2.3864100000000001"/>
    <n v="195.48899999999998"/>
    <n v="0"/>
    <n v="211.64780999999996"/>
    <n v="201.4194"/>
    <n v="0"/>
    <n v="0"/>
    <x v="1"/>
    <n v="3.2271000000000001"/>
    <n v="204.6465"/>
    <n v="1.6818173661801817E-2"/>
    <n v="12094"/>
    <n v="-1.7506803688208294E-2"/>
    <n v="6.507225375967747E-2"/>
    <n v="1.1275382438400854E-2"/>
    <n v="0.92365236380192173"/>
    <n v="0.98423085662349463"/>
    <n v="0"/>
    <n v="1.576914337650534E-2"/>
    <x v="1"/>
    <n v="4"/>
    <x v="1"/>
    <n v="0"/>
    <n v="0"/>
    <x v="1"/>
    <n v="0"/>
    <x v="1"/>
    <x v="1"/>
    <n v="0"/>
    <x v="1"/>
    <x v="1"/>
    <x v="1"/>
    <n v="0"/>
    <x v="1"/>
    <x v="1"/>
    <x v="1"/>
    <x v="1"/>
    <x v="0"/>
    <x v="0"/>
    <x v="0"/>
    <x v="0"/>
    <x v="0"/>
    <x v="0"/>
    <x v="0"/>
    <x v="0"/>
    <x v="0"/>
    <m/>
    <x v="0"/>
    <x v="0"/>
    <x v="0"/>
    <x v="0"/>
    <x v="0"/>
    <s v="WELLHEAD"/>
    <n v="19000101"/>
    <x v="0"/>
    <s v="CHAMPION TECHNOLOGIES VERNAL"/>
    <m/>
    <s v="7312-7392"/>
    <d v="2008-01-29T00:00:00"/>
  </r>
  <r>
    <x v="0"/>
    <s v="T27N R113W S04 fFRONTIER"/>
    <n v="49015821"/>
    <x v="0"/>
    <x v="1"/>
    <s v="LABARGE"/>
    <m/>
    <s v="4"/>
    <s v=" 27"/>
    <s v=" 113"/>
    <n v="42.351300000000002"/>
    <n v="-110.2766"/>
    <m/>
    <s v="27 BNG"/>
    <x v="0"/>
    <s v="FRONTIER"/>
    <m/>
    <m/>
    <n v="627"/>
    <x v="0"/>
    <n v="6813"/>
    <n v="7440"/>
    <m/>
    <m/>
    <x v="5"/>
    <d v="1960-04-08T00:00:00"/>
    <n v="6"/>
    <x v="2"/>
    <n v="50"/>
    <n v="5"/>
    <n v="358"/>
    <n v="-3"/>
    <x v="0"/>
    <n v="612"/>
    <n v="73"/>
    <m/>
    <x v="0"/>
    <n v="-3"/>
    <n v="1061"/>
    <x v="0"/>
    <m/>
    <n v="2.4950000000000001"/>
    <n v="0.41144999999999998"/>
    <n v="15.572999999999999"/>
    <n v="0"/>
    <n v="18.47945"/>
    <n v="17.264520000000001"/>
    <n v="1.1964699999999999"/>
    <m/>
    <x v="0"/>
    <n v="0"/>
    <n v="18.460990000000002"/>
    <n v="4.9972333843336671E-4"/>
    <n v="1089"/>
    <n v="1.3023255813953489E-2"/>
    <n v="0.13501484080965614"/>
    <n v="2.2265273046546297E-2"/>
    <n v="0.84271988614379745"/>
    <n v="0.93518928291494652"/>
    <n v="6.4810717085053385E-2"/>
    <n v="0"/>
    <x v="0"/>
    <m/>
    <x v="0"/>
    <m/>
    <m/>
    <x v="0"/>
    <m/>
    <x v="0"/>
    <x v="0"/>
    <m/>
    <x v="0"/>
    <x v="0"/>
    <x v="0"/>
    <m/>
    <x v="0"/>
    <x v="0"/>
    <x v="0"/>
    <x v="0"/>
    <x v="0"/>
    <x v="0"/>
    <x v="0"/>
    <x v="0"/>
    <x v="0"/>
    <x v="0"/>
    <x v="0"/>
    <x v="0"/>
    <x v="0"/>
    <m/>
    <x v="0"/>
    <x v="0"/>
    <x v="0"/>
    <x v="0"/>
    <x v="0"/>
    <s v="FLOWING"/>
    <m/>
    <x v="0"/>
    <m/>
    <m/>
    <m/>
    <m/>
  </r>
  <r>
    <x v="0"/>
    <s v="T27N R113W S03 fWASATCH/ALMY"/>
    <n v="49003217"/>
    <x v="0"/>
    <x v="1"/>
    <s v="BIRCH CREEK"/>
    <m/>
    <s v="3"/>
    <s v=" 27"/>
    <s v=" 113"/>
    <n v="42.357889999999998"/>
    <n v="-110.25694"/>
    <s v="4903505562"/>
    <s v="UNIT NO. 53"/>
    <x v="0"/>
    <s v="WASATCH/ALMY"/>
    <n v="147"/>
    <m/>
    <m/>
    <x v="2"/>
    <n v="2784"/>
    <m/>
    <m/>
    <m/>
    <x v="1"/>
    <d v="1964-05-27T00:00:00"/>
    <n v="8.5"/>
    <x v="0"/>
    <n v="37"/>
    <n v="32"/>
    <n v="4895"/>
    <n v="16"/>
    <x v="0"/>
    <n v="6500"/>
    <n v="2025"/>
    <m/>
    <x v="0"/>
    <n v="0"/>
    <n v="12513"/>
    <x v="0"/>
    <m/>
    <n v="1.8463000000000001"/>
    <n v="2.6332800000000001"/>
    <n v="212.9325"/>
    <n v="0.40927999999999998"/>
    <n v="217.82135999999997"/>
    <n v="183.36500000000001"/>
    <n v="33.189749999999997"/>
    <m/>
    <x v="0"/>
    <n v="0"/>
    <n v="216.55474999999998"/>
    <n v="2.9159292392944586E-3"/>
    <n v="13502"/>
    <n v="3.8016528925619832E-2"/>
    <n v="8.4762118829852153E-3"/>
    <n v="1.2089172521923472E-2"/>
    <n v="0.97943461559509137"/>
    <n v="0.84673737241967673"/>
    <n v="0.15326262758032322"/>
    <n v="0"/>
    <x v="0"/>
    <m/>
    <x v="0"/>
    <m/>
    <m/>
    <x v="0"/>
    <m/>
    <x v="0"/>
    <x v="0"/>
    <m/>
    <x v="0"/>
    <x v="0"/>
    <x v="0"/>
    <m/>
    <x v="0"/>
    <x v="0"/>
    <x v="0"/>
    <x v="0"/>
    <x v="0"/>
    <x v="0"/>
    <x v="0"/>
    <x v="0"/>
    <x v="0"/>
    <x v="0"/>
    <x v="0"/>
    <x v="0"/>
    <x v="0"/>
    <m/>
    <x v="0"/>
    <x v="0"/>
    <x v="0"/>
    <x v="0"/>
    <x v="0"/>
    <s v="PRODUCED"/>
    <m/>
    <x v="0"/>
    <m/>
    <m/>
    <m/>
    <m/>
  </r>
  <r>
    <x v="0"/>
    <s v="T27N R113W S03 fWASATCH/ALMY"/>
    <n v="49003220"/>
    <x v="0"/>
    <x v="1"/>
    <s v="BIRCH CREEK"/>
    <m/>
    <s v="3"/>
    <s v=" 27"/>
    <s v=" 113"/>
    <n v="42.357889999999998"/>
    <n v="-110.25694"/>
    <s v="4903505562"/>
    <s v="UNIT NO. 53"/>
    <x v="0"/>
    <s v="WASATCH/ALMY"/>
    <m/>
    <n v="147"/>
    <n v="20"/>
    <x v="0"/>
    <n v="2617"/>
    <n v="2637"/>
    <m/>
    <m/>
    <x v="0"/>
    <d v="1963-06-28T00:00:00"/>
    <n v="8.6000003814697266"/>
    <x v="0"/>
    <n v="22"/>
    <n v="10"/>
    <n v="1079"/>
    <n v="20"/>
    <x v="0"/>
    <n v="840"/>
    <n v="1049"/>
    <m/>
    <x v="0"/>
    <n v="260"/>
    <n v="2845"/>
    <x v="0"/>
    <m/>
    <n v="1.0977999999999999"/>
    <n v="0.82289999999999996"/>
    <n v="46.936499999999995"/>
    <n v="0.51159999999999994"/>
    <n v="49.368799999999993"/>
    <n v="23.696400000000001"/>
    <n v="17.193109999999997"/>
    <m/>
    <x v="0"/>
    <n v="5.4132000000000007"/>
    <n v="46.302710000000005"/>
    <n v="3.2048098749564928E-2"/>
    <n v="3277"/>
    <n v="7.0565174779483833E-2"/>
    <n v="2.2236716306655215E-2"/>
    <n v="1.6668422161365073E-2"/>
    <n v="0.96109486153197976"/>
    <n v="0.51177134124546919"/>
    <n v="0.37131973484921282"/>
    <n v="0.11690892390531786"/>
    <x v="0"/>
    <m/>
    <x v="0"/>
    <m/>
    <m/>
    <x v="0"/>
    <m/>
    <x v="0"/>
    <x v="0"/>
    <m/>
    <x v="0"/>
    <x v="0"/>
    <x v="0"/>
    <m/>
    <x v="0"/>
    <x v="0"/>
    <x v="0"/>
    <x v="0"/>
    <x v="0"/>
    <x v="0"/>
    <x v="0"/>
    <x v="0"/>
    <x v="0"/>
    <x v="0"/>
    <x v="0"/>
    <x v="0"/>
    <x v="0"/>
    <m/>
    <x v="0"/>
    <x v="0"/>
    <x v="0"/>
    <x v="0"/>
    <x v="0"/>
    <s v="DST NO. 3 (BOTTOM)"/>
    <m/>
    <x v="0"/>
    <m/>
    <m/>
    <m/>
    <m/>
  </r>
  <r>
    <x v="0"/>
    <s v="T27N R113W S03 fMESAVERDE"/>
    <n v="49004025"/>
    <x v="0"/>
    <x v="1"/>
    <s v="BIRCH CREEK"/>
    <m/>
    <s v="3"/>
    <s v=" 27"/>
    <s v=" 113"/>
    <n v="42.349029999999999"/>
    <n v="-110.26555"/>
    <s v="4903505531"/>
    <s v="UNIT NO. 6"/>
    <x v="0"/>
    <s v="MESAVERDE"/>
    <m/>
    <n v="4313"/>
    <n v="63"/>
    <x v="0"/>
    <n v="2992"/>
    <n v="3055"/>
    <m/>
    <m/>
    <x v="0"/>
    <d v="1959-07-25T00:00:00"/>
    <n v="8.6999998092651367"/>
    <x v="2"/>
    <n v="99"/>
    <n v="28"/>
    <n v="3918"/>
    <n v="-3"/>
    <x v="0"/>
    <n v="5499"/>
    <n v="1305"/>
    <m/>
    <x v="0"/>
    <n v="53"/>
    <n v="10240"/>
    <x v="0"/>
    <m/>
    <n v="4.9401000000000002"/>
    <n v="2.3041200000000002"/>
    <n v="170.43299999999999"/>
    <n v="0"/>
    <n v="177.67722000000001"/>
    <n v="155.12679"/>
    <n v="21.388949999999998"/>
    <m/>
    <x v="0"/>
    <n v="1.1034600000000001"/>
    <n v="177.61920000000001"/>
    <n v="1.6330026629595386E-4"/>
    <n v="10896"/>
    <n v="3.1037093111279335E-2"/>
    <n v="2.7803789365907459E-2"/>
    <n v="1.2968010192865467E-2"/>
    <n v="0.95922820044122703"/>
    <n v="0.87336723732569443"/>
    <n v="0.12042025862068964"/>
    <n v="6.212504053615826E-3"/>
    <x v="0"/>
    <m/>
    <x v="0"/>
    <m/>
    <m/>
    <x v="0"/>
    <m/>
    <x v="0"/>
    <x v="0"/>
    <m/>
    <x v="0"/>
    <x v="0"/>
    <x v="0"/>
    <m/>
    <x v="0"/>
    <x v="0"/>
    <x v="0"/>
    <x v="0"/>
    <x v="0"/>
    <x v="0"/>
    <x v="0"/>
    <x v="0"/>
    <x v="0"/>
    <x v="0"/>
    <x v="0"/>
    <x v="0"/>
    <x v="0"/>
    <m/>
    <x v="0"/>
    <x v="0"/>
    <x v="0"/>
    <x v="0"/>
    <x v="0"/>
    <s v="DST NO. 3 (BOTTOM)"/>
    <m/>
    <x v="0"/>
    <m/>
    <m/>
    <m/>
    <m/>
  </r>
  <r>
    <x v="0"/>
    <s v="T27N R113W S03 fFRONTIER"/>
    <n v="49004026"/>
    <x v="0"/>
    <x v="1"/>
    <s v="BIRCH CREEK"/>
    <m/>
    <s v="3"/>
    <s v=" 27"/>
    <s v=" 113"/>
    <n v="42.349029999999999"/>
    <n v="-110.26555"/>
    <s v="4903505531"/>
    <s v="UNIT NO. 6"/>
    <x v="0"/>
    <s v="FRONTIER"/>
    <n v="4313"/>
    <m/>
    <n v="199"/>
    <x v="7"/>
    <n v="7368"/>
    <n v="7567"/>
    <m/>
    <m/>
    <x v="1"/>
    <d v="1960-02-09T00:00:00"/>
    <n v="6.4000000953674316"/>
    <x v="2"/>
    <n v="37"/>
    <n v="7"/>
    <n v="573"/>
    <n v="-3"/>
    <x v="0"/>
    <n v="900"/>
    <n v="110"/>
    <m/>
    <x v="0"/>
    <n v="8"/>
    <n v="1579"/>
    <x v="0"/>
    <m/>
    <n v="1.8463000000000001"/>
    <n v="0.57603000000000004"/>
    <n v="24.9255"/>
    <n v="0"/>
    <n v="27.347829999999998"/>
    <n v="25.388999999999999"/>
    <n v="1.8028999999999997"/>
    <m/>
    <x v="0"/>
    <n v="0.16656000000000001"/>
    <n v="27.358460000000001"/>
    <n v="-1.9431038003130138E-4"/>
    <n v="1629"/>
    <n v="1.5586034912718205E-2"/>
    <n v="6.7511755046012797E-2"/>
    <n v="2.1063097145184832E-2"/>
    <n v="0.91142514780880246"/>
    <n v="0.9280127609521881"/>
    <n v="6.5899177073563339E-2"/>
    <n v="6.0880619742485513E-3"/>
    <x v="0"/>
    <m/>
    <x v="0"/>
    <m/>
    <m/>
    <x v="0"/>
    <m/>
    <x v="0"/>
    <x v="0"/>
    <m/>
    <x v="0"/>
    <x v="0"/>
    <x v="0"/>
    <m/>
    <x v="0"/>
    <x v="0"/>
    <x v="0"/>
    <x v="0"/>
    <x v="0"/>
    <x v="0"/>
    <x v="0"/>
    <x v="0"/>
    <x v="0"/>
    <x v="0"/>
    <x v="0"/>
    <x v="0"/>
    <x v="0"/>
    <m/>
    <x v="0"/>
    <x v="0"/>
    <x v="0"/>
    <x v="0"/>
    <x v="0"/>
    <s v="PRODUCTION WATER"/>
    <m/>
    <x v="0"/>
    <m/>
    <m/>
    <m/>
    <m/>
  </r>
  <r>
    <x v="0"/>
    <s v="T27N R113W S01 fWASATCH/ALMY"/>
    <n v="49003336"/>
    <x v="0"/>
    <x v="1"/>
    <s v="BIRCH CREEK"/>
    <m/>
    <s v="1"/>
    <s v=" 27"/>
    <s v=" 113"/>
    <n v="42.357030000000002"/>
    <n v="-110.20841"/>
    <s v="4903505557"/>
    <s v="11 GOVERNMENT"/>
    <x v="0"/>
    <s v="WASATCH/ALMY"/>
    <n v="341"/>
    <m/>
    <n v="34"/>
    <x v="7"/>
    <n v="2981"/>
    <n v="3015"/>
    <m/>
    <m/>
    <x v="0"/>
    <d v="1961-04-25T00:00:00"/>
    <n v="8.3000001907348633"/>
    <x v="0"/>
    <n v="26"/>
    <n v="9"/>
    <n v="2731"/>
    <n v="-3"/>
    <x v="0"/>
    <n v="2440"/>
    <n v="2879"/>
    <m/>
    <x v="0"/>
    <n v="38"/>
    <n v="6782"/>
    <x v="0"/>
    <m/>
    <n v="1.2974000000000001"/>
    <n v="0.74060999999999999"/>
    <n v="118.79849999999999"/>
    <n v="0"/>
    <n v="120.83650999999999"/>
    <n v="68.832399999999993"/>
    <n v="47.186809999999994"/>
    <m/>
    <x v="0"/>
    <n v="0.79116000000000009"/>
    <n v="116.81036999999999"/>
    <n v="1.6941690966024877E-2"/>
    <n v="8117"/>
    <n v="8.9603329082488761E-2"/>
    <n v="1.0736821180949369E-2"/>
    <n v="6.1290250769407365E-3"/>
    <n v="0.98313415374210988"/>
    <n v="0.58926617559725214"/>
    <n v="0.40396079560402043"/>
    <n v="6.7730287987273746E-3"/>
    <x v="0"/>
    <m/>
    <x v="0"/>
    <m/>
    <m/>
    <x v="0"/>
    <m/>
    <x v="0"/>
    <x v="0"/>
    <m/>
    <x v="0"/>
    <x v="0"/>
    <x v="0"/>
    <m/>
    <x v="0"/>
    <x v="0"/>
    <x v="0"/>
    <x v="0"/>
    <x v="0"/>
    <x v="0"/>
    <x v="0"/>
    <x v="0"/>
    <x v="0"/>
    <x v="0"/>
    <x v="0"/>
    <x v="0"/>
    <x v="0"/>
    <m/>
    <x v="0"/>
    <x v="0"/>
    <x v="0"/>
    <x v="0"/>
    <x v="0"/>
    <s v="DST NO. 3"/>
    <m/>
    <x v="0"/>
    <m/>
    <m/>
    <m/>
    <m/>
  </r>
  <r>
    <x v="0"/>
    <s v="T27N R113W S01 fWASATCH/ALMY"/>
    <n v="49003062"/>
    <x v="0"/>
    <x v="1"/>
    <s v="BIRCH CREEK"/>
    <m/>
    <s v="1"/>
    <s v=" 27"/>
    <s v=" 113"/>
    <n v="42.350029999999997"/>
    <n v="-110.21823000000001"/>
    <s v="4903505538"/>
    <s v="UNIT NO. 65"/>
    <x v="0"/>
    <s v="WASATCH/ALMY"/>
    <m/>
    <m/>
    <n v="2"/>
    <x v="0"/>
    <n v="2758"/>
    <n v="2760"/>
    <m/>
    <m/>
    <x v="3"/>
    <d v="1964-08-02T00:00:00"/>
    <n v="8"/>
    <x v="0"/>
    <n v="19"/>
    <n v="15"/>
    <n v="1659"/>
    <n v="16"/>
    <x v="0"/>
    <n v="1580"/>
    <n v="1684"/>
    <m/>
    <x v="0"/>
    <n v="123"/>
    <n v="4241"/>
    <x v="0"/>
    <m/>
    <n v="0.94809999999999994"/>
    <n v="1.2343500000000001"/>
    <n v="72.166499999999999"/>
    <n v="0.40927999999999998"/>
    <n v="74.758229999999998"/>
    <n v="44.571799999999996"/>
    <n v="27.600759999999998"/>
    <m/>
    <x v="0"/>
    <n v="2.5608600000000004"/>
    <n v="74.733419999999995"/>
    <n v="1.659624467319895E-4"/>
    <n v="5093"/>
    <n v="9.1279194343261191E-2"/>
    <n v="1.2682215723941029E-2"/>
    <n v="1.6511225586801615E-2"/>
    <n v="0.97080655868925736"/>
    <n v="0.59641054831961393"/>
    <n v="0.36932285448732305"/>
    <n v="3.4266597193063027E-2"/>
    <x v="0"/>
    <m/>
    <x v="0"/>
    <m/>
    <m/>
    <x v="0"/>
    <m/>
    <x v="0"/>
    <x v="0"/>
    <m/>
    <x v="0"/>
    <x v="0"/>
    <x v="0"/>
    <m/>
    <x v="0"/>
    <x v="0"/>
    <x v="0"/>
    <x v="0"/>
    <x v="0"/>
    <x v="0"/>
    <x v="0"/>
    <x v="0"/>
    <x v="0"/>
    <x v="0"/>
    <x v="0"/>
    <x v="0"/>
    <x v="0"/>
    <m/>
    <x v="0"/>
    <x v="0"/>
    <x v="0"/>
    <x v="0"/>
    <x v="0"/>
    <s v="FIT NO. 1"/>
    <m/>
    <x v="0"/>
    <m/>
    <m/>
    <m/>
    <m/>
  </r>
  <r>
    <x v="0"/>
    <s v="T27N R113W S01 fWASATCH/ALMY"/>
    <n v="49003334"/>
    <x v="0"/>
    <x v="1"/>
    <s v="BIRCH CREEK"/>
    <m/>
    <s v="1"/>
    <s v=" 27"/>
    <s v=" 113"/>
    <n v="42.357030000000002"/>
    <n v="-110.20841"/>
    <s v="4903505557"/>
    <s v="11 GOVERNMENT"/>
    <x v="0"/>
    <s v="WASATCH/ALMY"/>
    <m/>
    <n v="341"/>
    <n v="34"/>
    <x v="0"/>
    <n v="2606"/>
    <n v="2640"/>
    <m/>
    <m/>
    <x v="0"/>
    <d v="1961-04-25T00:00:00"/>
    <n v="8.1999998092651367"/>
    <x v="0"/>
    <n v="18"/>
    <n v="6"/>
    <n v="2403"/>
    <n v="-3"/>
    <x v="0"/>
    <n v="2830"/>
    <n v="1305"/>
    <m/>
    <x v="0"/>
    <n v="16"/>
    <n v="6048"/>
    <x v="0"/>
    <m/>
    <n v="0.8982"/>
    <n v="0.49374000000000001"/>
    <n v="104.53049999999999"/>
    <n v="0"/>
    <n v="105.92243999999999"/>
    <n v="79.834299999999999"/>
    <n v="21.388949999999998"/>
    <m/>
    <x v="0"/>
    <n v="0.33312000000000003"/>
    <n v="101.55636999999999"/>
    <n v="2.1043450172092311E-2"/>
    <n v="6572"/>
    <n v="4.1521394611727415E-2"/>
    <n v="8.4797895516757361E-3"/>
    <n v="4.6613352184862811E-3"/>
    <n v="0.98685887522983795"/>
    <n v="0.78610824707499893"/>
    <n v="0.21061160417608468"/>
    <n v="3.2801487489164892E-3"/>
    <x v="0"/>
    <m/>
    <x v="0"/>
    <m/>
    <m/>
    <x v="0"/>
    <m/>
    <x v="0"/>
    <x v="0"/>
    <m/>
    <x v="0"/>
    <x v="0"/>
    <x v="0"/>
    <m/>
    <x v="0"/>
    <x v="0"/>
    <x v="0"/>
    <x v="0"/>
    <x v="0"/>
    <x v="0"/>
    <x v="0"/>
    <x v="0"/>
    <x v="0"/>
    <x v="0"/>
    <x v="0"/>
    <x v="0"/>
    <x v="0"/>
    <m/>
    <x v="0"/>
    <x v="0"/>
    <x v="0"/>
    <x v="0"/>
    <x v="0"/>
    <s v="DST (BOTTOM)"/>
    <m/>
    <x v="0"/>
    <m/>
    <m/>
    <m/>
    <m/>
  </r>
  <r>
    <x v="1"/>
    <s v="T27N R112W S36 fGANNETT/BEAR RIVER"/>
    <n v="2194"/>
    <x v="0"/>
    <x v="1"/>
    <s v="BIRD CANYON"/>
    <s v="NW SE"/>
    <n v="36"/>
    <n v="27"/>
    <n v="112"/>
    <n v="42.276809999999998"/>
    <n v="-110.119771"/>
    <s v="4903520262"/>
    <s v="33-36 BIRD"/>
    <x v="0"/>
    <s v="GANNETT/BEAR RIVER"/>
    <m/>
    <m/>
    <s v=""/>
    <x v="0"/>
    <m/>
    <m/>
    <n v="9267"/>
    <n v="9216"/>
    <x v="2"/>
    <d v="1998-04-02T00:00:00"/>
    <n v="6.41"/>
    <x v="1"/>
    <n v="98"/>
    <n v="7"/>
    <n v="3000"/>
    <n v="233"/>
    <x v="1"/>
    <n v="5000"/>
    <n v="403"/>
    <n v="0"/>
    <x v="1"/>
    <n v="13"/>
    <n v="8549"/>
    <x v="0"/>
    <s v="CROSS TIMBERS"/>
    <n v="4.8902000000000001"/>
    <n v="0.57603000000000004"/>
    <n v="130.5"/>
    <n v="5.96014"/>
    <n v="141.92636999999999"/>
    <n v="141.05000000000001"/>
    <n v="6.6051699999999993"/>
    <n v="0"/>
    <x v="1"/>
    <n v="0.27066000000000001"/>
    <n v="147.92582999999996"/>
    <n v="-2.0698342120570319E-2"/>
    <n v="8754"/>
    <n v="1.184765647575565E-2"/>
    <n v="3.4455894278138728E-2"/>
    <n v="4.0586537935127917E-3"/>
    <n v="0.96148545192834856"/>
    <n v="0.95351839499565438"/>
    <n v="4.4651904268510789E-2"/>
    <n v="1.8297007358349794E-3"/>
    <x v="1"/>
    <n v="0"/>
    <x v="1"/>
    <n v="8426"/>
    <n v="1.2"/>
    <x v="0"/>
    <n v="0"/>
    <x v="0"/>
    <x v="1"/>
    <m/>
    <x v="1"/>
    <x v="1"/>
    <x v="1"/>
    <n v="0"/>
    <x v="1"/>
    <x v="1"/>
    <x v="1"/>
    <x v="1"/>
    <x v="0"/>
    <x v="0"/>
    <x v="0"/>
    <x v="0"/>
    <x v="0"/>
    <x v="0"/>
    <x v="0"/>
    <x v="0"/>
    <x v="0"/>
    <m/>
    <x v="0"/>
    <x v="0"/>
    <x v="0"/>
    <x v="0"/>
    <x v="0"/>
    <m/>
    <n v="19980402"/>
    <x v="3"/>
    <s v="ENERGY LABS - LAB No 984597-6"/>
    <m/>
    <m/>
    <d v="1998-04-20T00:00:00"/>
  </r>
  <r>
    <x v="1"/>
    <s v="T27N R112W S36 fFRONTIER"/>
    <n v="2193"/>
    <x v="0"/>
    <x v="1"/>
    <s v="BIRD CANYON"/>
    <s v="NE NE"/>
    <n v="36"/>
    <n v="27"/>
    <n v="112"/>
    <n v="42.28369"/>
    <n v="-110.11936900000001"/>
    <s v="4903520243"/>
    <s v="41-36 BIRD"/>
    <x v="0"/>
    <s v="FRONTIER"/>
    <m/>
    <m/>
    <s v=""/>
    <x v="0"/>
    <m/>
    <m/>
    <n v="9663"/>
    <n v="9165"/>
    <x v="2"/>
    <d v="1998-04-02T00:00:00"/>
    <n v="7.43"/>
    <x v="1"/>
    <n v="1530"/>
    <n v="45"/>
    <n v="1920"/>
    <n v="1140"/>
    <x v="1"/>
    <n v="6400"/>
    <n v="634"/>
    <n v="0"/>
    <x v="1"/>
    <n v="23"/>
    <n v="11370"/>
    <x v="0"/>
    <s v="CROSS TIMBERS"/>
    <n v="76.346999999999994"/>
    <n v="3.7030500000000002"/>
    <n v="83.52"/>
    <n v="29.161199999999997"/>
    <n v="192.73124999999999"/>
    <n v="180.54399999999998"/>
    <n v="10.391259999999999"/>
    <n v="0"/>
    <x v="1"/>
    <n v="0.47886000000000006"/>
    <n v="191.41411999999997"/>
    <n v="3.4287280359516512E-3"/>
    <n v="11692"/>
    <n v="1.396236232763854E-2"/>
    <n v="0.39613191944741705"/>
    <n v="1.9213542173363171E-2"/>
    <n v="0.58465453837921977"/>
    <n v="0.94321150393711817"/>
    <n v="5.4286799740792376E-2"/>
    <n v="2.5016963220895103E-3"/>
    <x v="1"/>
    <n v="0"/>
    <x v="1"/>
    <n v="11032"/>
    <n v="0.8"/>
    <x v="0"/>
    <n v="0"/>
    <x v="0"/>
    <x v="1"/>
    <m/>
    <x v="1"/>
    <x v="1"/>
    <x v="1"/>
    <n v="0"/>
    <x v="1"/>
    <x v="1"/>
    <x v="1"/>
    <x v="1"/>
    <x v="0"/>
    <x v="0"/>
    <x v="0"/>
    <x v="0"/>
    <x v="0"/>
    <x v="0"/>
    <x v="0"/>
    <x v="0"/>
    <x v="0"/>
    <m/>
    <x v="0"/>
    <x v="0"/>
    <x v="0"/>
    <x v="0"/>
    <x v="0"/>
    <m/>
    <n v="19980402"/>
    <x v="3"/>
    <s v="ENERGY LABS - LAB No 984597-5"/>
    <m/>
    <m/>
    <d v="1998-04-20T00:00:00"/>
  </r>
  <r>
    <x v="0"/>
    <s v="T27N R112W S32 fWASATCH/ALMY"/>
    <n v="49003061"/>
    <x v="0"/>
    <x v="1"/>
    <s v="BIG PINEY-LABARGE"/>
    <m/>
    <s v="32"/>
    <s v=" 27"/>
    <s v=" 112"/>
    <n v="42.282029999999999"/>
    <n v="-110.18584"/>
    <s v="4903505022"/>
    <s v="R-4 ELBU"/>
    <x v="0"/>
    <s v="WASATCH/ALMY"/>
    <m/>
    <m/>
    <n v="46"/>
    <x v="0"/>
    <n v="2582"/>
    <n v="2628"/>
    <n v="2812"/>
    <m/>
    <x v="0"/>
    <d v="1963-09-12T00:00:00"/>
    <n v="8.6999998092651367"/>
    <x v="0"/>
    <n v="20"/>
    <n v="5"/>
    <n v="2866"/>
    <n v="11"/>
    <x v="0"/>
    <n v="3440"/>
    <n v="1635"/>
    <m/>
    <x v="0"/>
    <n v="20"/>
    <n v="7241"/>
    <x v="0"/>
    <m/>
    <n v="0.998"/>
    <n v="0.41144999999999998"/>
    <n v="124.67099999999999"/>
    <n v="0.28137999999999996"/>
    <n v="126.36183"/>
    <n v="97.042400000000001"/>
    <n v="26.797649999999997"/>
    <m/>
    <x v="0"/>
    <n v="0.41640000000000005"/>
    <n v="124.25644999999999"/>
    <n v="8.4007439521171842E-3"/>
    <n v="7994"/>
    <n v="4.9425664588119464E-2"/>
    <n v="7.8979546275960068E-3"/>
    <n v="3.2561256828901575E-3"/>
    <n v="0.98884591968951374"/>
    <n v="0.78098481004406617"/>
    <n v="0.21566405607113354"/>
    <n v="3.3511338848003472E-3"/>
    <x v="0"/>
    <m/>
    <x v="0"/>
    <m/>
    <m/>
    <x v="0"/>
    <m/>
    <x v="0"/>
    <x v="0"/>
    <m/>
    <x v="0"/>
    <x v="0"/>
    <x v="0"/>
    <m/>
    <x v="0"/>
    <x v="0"/>
    <x v="0"/>
    <x v="0"/>
    <x v="0"/>
    <x v="0"/>
    <x v="0"/>
    <x v="0"/>
    <x v="0"/>
    <x v="0"/>
    <x v="0"/>
    <x v="0"/>
    <x v="0"/>
    <m/>
    <x v="0"/>
    <x v="0"/>
    <x v="0"/>
    <x v="0"/>
    <x v="0"/>
    <s v="DST NO. 1"/>
    <m/>
    <x v="0"/>
    <m/>
    <m/>
    <m/>
    <m/>
  </r>
  <r>
    <x v="0"/>
    <s v="T27N R112W S32 fMUDDY"/>
    <n v="49002634"/>
    <x v="0"/>
    <x v="1"/>
    <s v="LABARGE"/>
    <m/>
    <s v="32"/>
    <s v=" 27"/>
    <s v=" 112"/>
    <n v="42.276159999999997"/>
    <n v="-110.17833"/>
    <s v="4903505044"/>
    <s v="GRBU-8"/>
    <x v="0"/>
    <s v="MUDDY"/>
    <m/>
    <m/>
    <m/>
    <x v="0"/>
    <n v="7643"/>
    <m/>
    <n v="7358"/>
    <m/>
    <x v="1"/>
    <m/>
    <n v="8"/>
    <x v="2"/>
    <n v="933"/>
    <n v="113"/>
    <n v="7007"/>
    <n v="-3"/>
    <x v="0"/>
    <n v="12600"/>
    <n v="317"/>
    <m/>
    <x v="0"/>
    <n v="5"/>
    <n v="20814"/>
    <x v="0"/>
    <m/>
    <n v="46.556699999999999"/>
    <n v="9.2987700000000011"/>
    <n v="304.80449999999996"/>
    <n v="0"/>
    <n v="360.65996999999993"/>
    <n v="355.44599999999997"/>
    <n v="5.1956299999999995"/>
    <m/>
    <x v="0"/>
    <n v="0.10410000000000001"/>
    <n v="360.74572999999998"/>
    <n v="-1.1887901634274618E-4"/>
    <n v="20969"/>
    <n v="3.7096426776440177E-3"/>
    <n v="0.12908751697617013"/>
    <n v="2.5782650622413136E-2"/>
    <n v="0.84512983240141681"/>
    <n v="0.98530895985934464"/>
    <n v="1.4402471236457878E-2"/>
    <n v="2.8856890419742462E-4"/>
    <x v="0"/>
    <m/>
    <x v="0"/>
    <m/>
    <m/>
    <x v="0"/>
    <m/>
    <x v="0"/>
    <x v="0"/>
    <m/>
    <x v="0"/>
    <x v="0"/>
    <x v="0"/>
    <m/>
    <x v="0"/>
    <x v="0"/>
    <x v="0"/>
    <x v="0"/>
    <x v="0"/>
    <x v="0"/>
    <x v="0"/>
    <x v="0"/>
    <x v="0"/>
    <x v="0"/>
    <x v="0"/>
    <x v="0"/>
    <x v="0"/>
    <m/>
    <x v="0"/>
    <x v="0"/>
    <x v="0"/>
    <x v="0"/>
    <x v="0"/>
    <s v="PRODUCED WATER"/>
    <m/>
    <x v="0"/>
    <m/>
    <m/>
    <m/>
    <m/>
  </r>
  <r>
    <x v="0"/>
    <s v="T27N R112W S31 fWASATCH/ALMY"/>
    <n v="49014307"/>
    <x v="0"/>
    <x v="1"/>
    <s v="GREEN RIVER BEND"/>
    <m/>
    <s v="31"/>
    <s v=" 27"/>
    <s v=" 112"/>
    <n v="42.283799999999999"/>
    <n v="-110.19759999999999"/>
    <m/>
    <s v="39A-31"/>
    <x v="0"/>
    <s v="WASATCH/ALMY"/>
    <m/>
    <m/>
    <n v="55"/>
    <x v="0"/>
    <n v="2585"/>
    <n v="2640"/>
    <m/>
    <m/>
    <x v="0"/>
    <d v="1963-11-19T00:00:00"/>
    <n v="8.5"/>
    <x v="0"/>
    <n v="39"/>
    <n v="10"/>
    <n v="2553"/>
    <n v="21"/>
    <x v="0"/>
    <n v="3080"/>
    <n v="1488"/>
    <m/>
    <x v="0"/>
    <n v="80"/>
    <n v="6565"/>
    <x v="0"/>
    <m/>
    <n v="1.9460999999999999"/>
    <n v="0.82289999999999996"/>
    <n v="111.05549999999999"/>
    <n v="0.53717999999999999"/>
    <n v="114.36168000000001"/>
    <n v="86.886799999999994"/>
    <n v="24.388319999999997"/>
    <m/>
    <x v="0"/>
    <n v="1.6656000000000002"/>
    <n v="112.94071999999998"/>
    <n v="6.2514078161956159E-3"/>
    <n v="7268"/>
    <n v="5.0820501698836118E-2"/>
    <n v="1.7017063757720243E-2"/>
    <n v="7.1955920899378174E-3"/>
    <n v="0.97578734415234192"/>
    <n v="0.76931331764132549"/>
    <n v="0.21593912275395447"/>
    <n v="1.4747559604720073E-2"/>
    <x v="0"/>
    <m/>
    <x v="0"/>
    <m/>
    <m/>
    <x v="0"/>
    <m/>
    <x v="0"/>
    <x v="0"/>
    <m/>
    <x v="0"/>
    <x v="0"/>
    <x v="0"/>
    <m/>
    <x v="0"/>
    <x v="0"/>
    <x v="0"/>
    <x v="0"/>
    <x v="0"/>
    <x v="0"/>
    <x v="0"/>
    <x v="0"/>
    <x v="0"/>
    <x v="0"/>
    <x v="0"/>
    <x v="0"/>
    <x v="0"/>
    <m/>
    <x v="0"/>
    <x v="0"/>
    <x v="0"/>
    <x v="0"/>
    <x v="0"/>
    <s v="DST NO. 1"/>
    <m/>
    <x v="0"/>
    <m/>
    <m/>
    <m/>
    <m/>
  </r>
  <r>
    <x v="1"/>
    <s v="T27N R112W S31 fCODY/STEELE/BAXTER"/>
    <n v="5838"/>
    <x v="0"/>
    <x v="1"/>
    <s v="GREEN RIVER BEND"/>
    <s v="NW NE"/>
    <n v="31"/>
    <n v="27"/>
    <n v="112"/>
    <n v="42.481042000000002"/>
    <n v="-109.726619"/>
    <s v="4903524811"/>
    <s v="22-31 BX"/>
    <x v="0"/>
    <s v="CODY/STEELE/BAXTER"/>
    <m/>
    <m/>
    <n v="481"/>
    <x v="0"/>
    <n v="5218"/>
    <n v="5699"/>
    <m/>
    <m/>
    <x v="5"/>
    <m/>
    <n v="742"/>
    <x v="1"/>
    <n v="385"/>
    <n v="73"/>
    <n v="7141"/>
    <n v="0"/>
    <x v="1"/>
    <n v="10940"/>
    <n v="1391"/>
    <n v="0"/>
    <x v="1"/>
    <n v="213"/>
    <n v="20153"/>
    <x v="0"/>
    <s v="EOG RESOURCES INC"/>
    <n v="19.211500000000001"/>
    <n v="6.0071700000000003"/>
    <n v="310.63349999999997"/>
    <n v="0"/>
    <n v="335.85217"/>
    <n v="308.61739999999998"/>
    <n v="22.798489999999997"/>
    <n v="0"/>
    <x v="1"/>
    <n v="4.43466"/>
    <n v="335.85055"/>
    <n v="2.4117812117875887E-6"/>
    <n v="20143"/>
    <n v="-2.4816358943815766E-4"/>
    <n v="5.7202250621158711E-2"/>
    <n v="1.7886351605231554E-2"/>
    <n v="0.92491139777360964"/>
    <n v="0.918912891463182"/>
    <n v="6.7882842532191762E-2"/>
    <n v="1.3204266004626165E-2"/>
    <x v="1"/>
    <n v="10"/>
    <x v="1"/>
    <n v="0"/>
    <n v="0"/>
    <x v="1"/>
    <n v="0"/>
    <x v="1"/>
    <x v="1"/>
    <n v="0"/>
    <x v="1"/>
    <x v="1"/>
    <x v="1"/>
    <n v="0"/>
    <x v="1"/>
    <x v="1"/>
    <x v="1"/>
    <x v="1"/>
    <x v="0"/>
    <x v="0"/>
    <x v="2"/>
    <x v="0"/>
    <x v="0"/>
    <x v="0"/>
    <x v="0"/>
    <x v="0"/>
    <x v="0"/>
    <m/>
    <x v="0"/>
    <x v="0"/>
    <x v="0"/>
    <x v="0"/>
    <x v="0"/>
    <s v="WELLHEAD"/>
    <m/>
    <x v="0"/>
    <s v="CHAMPION TECHNOLOGIES VERNAL"/>
    <m/>
    <s v="5218-5699"/>
    <d v="2007-03-01T00:00:00"/>
  </r>
  <r>
    <x v="0"/>
    <s v="T27N R112W S29 fWASATCH/ALMY"/>
    <n v="49000935"/>
    <x v="0"/>
    <x v="1"/>
    <s v="BIG PINEY-LABARGE"/>
    <m/>
    <s v="29"/>
    <s v=" 27"/>
    <s v=" 112"/>
    <n v="42.285249999999998"/>
    <n v="-110.17149999999999"/>
    <s v="4903505143"/>
    <s v="ELBU NO. 16"/>
    <x v="0"/>
    <s v="WASATCH/ALMY"/>
    <m/>
    <m/>
    <n v="80"/>
    <x v="0"/>
    <n v="2664"/>
    <n v="2744"/>
    <n v="7380"/>
    <m/>
    <x v="1"/>
    <d v="1963-03-14T00:00:00"/>
    <n v="8.8999996185302734"/>
    <x v="0"/>
    <n v="11"/>
    <n v="10"/>
    <n v="2714"/>
    <n v="-3"/>
    <x v="0"/>
    <n v="3220"/>
    <n v="1330"/>
    <m/>
    <x v="0"/>
    <n v="-1"/>
    <n v="6814"/>
    <x v="0"/>
    <m/>
    <n v="0.54889999999999994"/>
    <n v="0.82289999999999996"/>
    <n v="118.059"/>
    <n v="0"/>
    <n v="119.43079999999999"/>
    <n v="90.836199999999991"/>
    <n v="21.798699999999997"/>
    <m/>
    <x v="0"/>
    <n v="0"/>
    <n v="112.63489999999999"/>
    <n v="2.9284379380494416E-2"/>
    <n v="7278"/>
    <n v="3.2926483110984957E-2"/>
    <n v="4.5959668695177459E-3"/>
    <n v="6.890182432002465E-3"/>
    <n v="0.98851385069847986"/>
    <n v="0.8064658467313417"/>
    <n v="0.19353415326865828"/>
    <n v="0"/>
    <x v="0"/>
    <m/>
    <x v="0"/>
    <m/>
    <m/>
    <x v="0"/>
    <m/>
    <x v="0"/>
    <x v="0"/>
    <m/>
    <x v="0"/>
    <x v="0"/>
    <x v="0"/>
    <m/>
    <x v="0"/>
    <x v="0"/>
    <x v="0"/>
    <x v="0"/>
    <x v="0"/>
    <x v="0"/>
    <x v="0"/>
    <x v="0"/>
    <x v="0"/>
    <x v="0"/>
    <x v="0"/>
    <x v="0"/>
    <x v="0"/>
    <m/>
    <x v="0"/>
    <x v="0"/>
    <x v="0"/>
    <x v="0"/>
    <x v="0"/>
    <s v="PRODUCED WATER"/>
    <m/>
    <x v="0"/>
    <m/>
    <m/>
    <m/>
    <m/>
  </r>
  <r>
    <x v="0"/>
    <s v="T27N R112W S29 fWASATCH/ALMY"/>
    <n v="49003056"/>
    <x v="0"/>
    <x v="1"/>
    <s v="BIG PINEY-LABARGE"/>
    <m/>
    <s v="29"/>
    <s v=" 27"/>
    <s v=" 112"/>
    <n v="42.286659999999998"/>
    <n v="-110.17588000000001"/>
    <s v="4903505144"/>
    <s v="R-3"/>
    <x v="0"/>
    <s v="WASATCH/ALMY"/>
    <n v="278"/>
    <m/>
    <n v="56"/>
    <x v="3"/>
    <n v="2636"/>
    <n v="2692"/>
    <n v="2951"/>
    <m/>
    <x v="0"/>
    <d v="1963-04-05T00:00:00"/>
    <n v="8.8999996185302734"/>
    <x v="0"/>
    <n v="11"/>
    <n v="3"/>
    <n v="2198"/>
    <n v="27"/>
    <x v="0"/>
    <n v="2410"/>
    <n v="1135"/>
    <m/>
    <x v="0"/>
    <n v="180"/>
    <n v="6168"/>
    <x v="0"/>
    <m/>
    <n v="0.54889999999999994"/>
    <n v="0.24687000000000001"/>
    <n v="95.613"/>
    <n v="0.69065999999999994"/>
    <n v="97.099429999999998"/>
    <n v="67.986099999999993"/>
    <n v="18.602649999999997"/>
    <m/>
    <x v="0"/>
    <n v="3.7476000000000003"/>
    <n v="90.336349999999996"/>
    <n v="3.6082118366087851E-2"/>
    <n v="5961"/>
    <n v="-1.706653475142221E-2"/>
    <n v="5.6529683026975541E-3"/>
    <n v="2.542445408793852E-3"/>
    <n v="0.99180458628850854"/>
    <n v="0.75258852056785552"/>
    <n v="0.20592651795207575"/>
    <n v="4.1484961480068659E-2"/>
    <x v="0"/>
    <m/>
    <x v="0"/>
    <m/>
    <m/>
    <x v="0"/>
    <m/>
    <x v="0"/>
    <x v="0"/>
    <m/>
    <x v="0"/>
    <x v="0"/>
    <x v="0"/>
    <m/>
    <x v="0"/>
    <x v="0"/>
    <x v="0"/>
    <x v="0"/>
    <x v="0"/>
    <x v="0"/>
    <x v="0"/>
    <x v="0"/>
    <x v="0"/>
    <x v="0"/>
    <x v="0"/>
    <x v="0"/>
    <x v="0"/>
    <m/>
    <x v="0"/>
    <x v="0"/>
    <x v="0"/>
    <x v="0"/>
    <x v="0"/>
    <s v="DST NO. 1"/>
    <m/>
    <x v="0"/>
    <m/>
    <m/>
    <m/>
    <m/>
  </r>
  <r>
    <x v="0"/>
    <s v="T27N R112W S29 fWASATCH/ALMY"/>
    <n v="49003059"/>
    <x v="0"/>
    <x v="1"/>
    <s v="BIG PINEY-LABARGE"/>
    <m/>
    <s v="29"/>
    <s v=" 27"/>
    <s v=" 112"/>
    <n v="42.286659999999998"/>
    <n v="-110.17588000000001"/>
    <s v="4903505144"/>
    <s v="R-3"/>
    <x v="0"/>
    <s v="WASATCH/ALMY"/>
    <m/>
    <n v="278"/>
    <n v="22"/>
    <x v="0"/>
    <n v="2336"/>
    <n v="2358"/>
    <n v="2951"/>
    <m/>
    <x v="0"/>
    <d v="1963-04-10T00:00:00"/>
    <n v="8.1999998092651367"/>
    <x v="0"/>
    <n v="23"/>
    <n v="10"/>
    <n v="3005"/>
    <n v="15"/>
    <x v="0"/>
    <n v="3880"/>
    <n v="1122"/>
    <m/>
    <x v="0"/>
    <n v="20"/>
    <n v="8219"/>
    <x v="0"/>
    <m/>
    <n v="1.1476999999999999"/>
    <n v="0.82289999999999996"/>
    <n v="130.7175"/>
    <n v="0.38369999999999999"/>
    <n v="133.0718"/>
    <n v="109.45479999999999"/>
    <n v="18.389579999999999"/>
    <m/>
    <x v="0"/>
    <n v="0.41640000000000005"/>
    <n v="128.26077999999998"/>
    <n v="1.8409568374521131E-2"/>
    <n v="8072"/>
    <n v="-9.023387146277085E-3"/>
    <n v="8.6246672848792911E-3"/>
    <n v="6.1838796799923044E-3"/>
    <n v="0.98519145303512845"/>
    <n v="0.85337700269716121"/>
    <n v="0.14337648656120758"/>
    <n v="3.2465107416312306E-3"/>
    <x v="0"/>
    <m/>
    <x v="0"/>
    <m/>
    <m/>
    <x v="0"/>
    <m/>
    <x v="0"/>
    <x v="0"/>
    <m/>
    <x v="0"/>
    <x v="0"/>
    <x v="0"/>
    <m/>
    <x v="0"/>
    <x v="0"/>
    <x v="0"/>
    <x v="0"/>
    <x v="0"/>
    <x v="0"/>
    <x v="0"/>
    <x v="0"/>
    <x v="0"/>
    <x v="0"/>
    <x v="0"/>
    <x v="0"/>
    <x v="0"/>
    <m/>
    <x v="0"/>
    <x v="0"/>
    <x v="0"/>
    <x v="0"/>
    <x v="0"/>
    <s v="DST NO. 2"/>
    <m/>
    <x v="0"/>
    <m/>
    <m/>
    <m/>
    <m/>
  </r>
  <r>
    <x v="1"/>
    <s v="T27N R112W S29 fFRONTIER"/>
    <n v="5837"/>
    <x v="0"/>
    <x v="1"/>
    <s v="LABARGE"/>
    <s v="SW NE"/>
    <n v="29"/>
    <n v="27"/>
    <n v="112"/>
    <n v="42.294654999999999"/>
    <n v="-110.177134"/>
    <s v="4903524695"/>
    <s v="111-29D"/>
    <x v="0"/>
    <s v="FRONTIER"/>
    <m/>
    <m/>
    <n v="269"/>
    <x v="0"/>
    <n v="7021"/>
    <n v="7290"/>
    <n v="7477"/>
    <n v="7411"/>
    <x v="5"/>
    <m/>
    <n v="7.11"/>
    <x v="1"/>
    <n v="375"/>
    <n v="734"/>
    <n v="8104"/>
    <n v="0"/>
    <x v="1"/>
    <n v="14160"/>
    <n v="1694"/>
    <n v="0"/>
    <x v="1"/>
    <n v="213"/>
    <n v="25332"/>
    <x v="0"/>
    <s v="EOG RESOURCES INC"/>
    <n v="18.712499999999999"/>
    <n v="60.400860000000002"/>
    <n v="352.524"/>
    <n v="0"/>
    <n v="431.63736"/>
    <n v="399.45359999999999"/>
    <n v="27.764659999999996"/>
    <n v="0"/>
    <x v="1"/>
    <n v="4.43466"/>
    <n v="431.65291999999999"/>
    <n v="-1.8024064860308146E-5"/>
    <n v="25280"/>
    <n v="-1.02742432624674E-3"/>
    <n v="4.3352364123439173E-2"/>
    <n v="0.13993427260327976"/>
    <n v="0.81671336327328103"/>
    <n v="0.92540460516287015"/>
    <n v="6.4321724036987854E-2"/>
    <n v="1.0273670800141929E-2"/>
    <x v="1"/>
    <n v="52"/>
    <x v="1"/>
    <n v="0"/>
    <n v="0"/>
    <x v="1"/>
    <n v="0"/>
    <x v="1"/>
    <x v="1"/>
    <n v="0"/>
    <x v="1"/>
    <x v="1"/>
    <x v="1"/>
    <n v="0"/>
    <x v="1"/>
    <x v="1"/>
    <x v="1"/>
    <x v="1"/>
    <x v="0"/>
    <x v="0"/>
    <x v="2"/>
    <x v="0"/>
    <x v="0"/>
    <x v="0"/>
    <x v="0"/>
    <x v="0"/>
    <x v="0"/>
    <m/>
    <x v="0"/>
    <x v="0"/>
    <x v="0"/>
    <x v="0"/>
    <x v="0"/>
    <s v="WELLHEAD"/>
    <m/>
    <x v="0"/>
    <s v="CHAMPION TECHNOLOGIES VERNAL"/>
    <m/>
    <s v="7021-7290"/>
    <d v="2007-02-21T00:00:00"/>
  </r>
  <r>
    <x v="0"/>
    <s v="T27N R112W S29 fFRONTIER"/>
    <n v="49124236"/>
    <x v="0"/>
    <x v="1"/>
    <s v="BIG PINEY-LABARGE"/>
    <m/>
    <s v="29"/>
    <s v=" 27"/>
    <s v=" 112"/>
    <n v="42.290109999999999"/>
    <n v="-110.17574"/>
    <s v="4903505205"/>
    <s v="UNIT R-8-29"/>
    <x v="0"/>
    <s v="FRONTIER"/>
    <m/>
    <m/>
    <m/>
    <x v="0"/>
    <n v="2470"/>
    <m/>
    <n v="2980"/>
    <n v="2938"/>
    <x v="1"/>
    <d v="1974-05-29T00:00:00"/>
    <n v="8.1999998092651367"/>
    <x v="0"/>
    <n v="16"/>
    <n v="4"/>
    <n v="2757"/>
    <n v="24"/>
    <x v="0"/>
    <n v="3150"/>
    <n v="2001"/>
    <m/>
    <x v="0"/>
    <n v="0"/>
    <n v="6939"/>
    <x v="0"/>
    <s v="CHEM LAB"/>
    <n v="0.7984"/>
    <n v="0.32916000000000001"/>
    <n v="119.92949999999999"/>
    <n v="0.61392000000000002"/>
    <n v="121.67097999999999"/>
    <n v="88.861499999999992"/>
    <n v="32.796389999999995"/>
    <m/>
    <x v="0"/>
    <n v="0"/>
    <n v="121.65788999999998"/>
    <n v="5.3795507290217458E-5"/>
    <n v="7949"/>
    <n v="6.7839871037076838E-2"/>
    <n v="6.5619591458867194E-3"/>
    <n v="2.7053287480712333E-3"/>
    <n v="0.99073271210604208"/>
    <n v="0.73042118353359575"/>
    <n v="0.2695788164664043"/>
    <n v="0"/>
    <x v="0"/>
    <m/>
    <x v="0"/>
    <m/>
    <m/>
    <x v="0"/>
    <m/>
    <x v="0"/>
    <x v="0"/>
    <m/>
    <x v="0"/>
    <x v="0"/>
    <x v="0"/>
    <m/>
    <x v="0"/>
    <x v="0"/>
    <x v="0"/>
    <x v="0"/>
    <x v="0"/>
    <x v="0"/>
    <x v="0"/>
    <x v="0"/>
    <x v="0"/>
    <x v="0"/>
    <x v="0"/>
    <x v="0"/>
    <x v="0"/>
    <m/>
    <x v="0"/>
    <x v="0"/>
    <x v="0"/>
    <x v="0"/>
    <x v="0"/>
    <s v="PRODUCTION"/>
    <m/>
    <x v="0"/>
    <m/>
    <m/>
    <m/>
    <m/>
  </r>
  <r>
    <x v="1"/>
    <s v="T27N R112W S25 fGANNETT/BEAR RIVER"/>
    <n v="2192"/>
    <x v="0"/>
    <x v="1"/>
    <s v="BIRD CANYON"/>
    <s v="NW SE"/>
    <n v="25"/>
    <n v="27"/>
    <n v="112"/>
    <n v="42.291490000000003"/>
    <n v="-110.09611"/>
    <s v="4903520253"/>
    <s v="33-25 BIRD"/>
    <x v="0"/>
    <s v="GANNETT/BEAR RIVER"/>
    <m/>
    <m/>
    <s v=""/>
    <x v="0"/>
    <m/>
    <m/>
    <n v="9134"/>
    <n v="9080"/>
    <x v="2"/>
    <d v="1998-04-02T00:00:00"/>
    <n v="6.57"/>
    <x v="1"/>
    <n v="172"/>
    <n v="8"/>
    <n v="6060"/>
    <n v="148"/>
    <x v="1"/>
    <n v="9600"/>
    <n v="1049"/>
    <n v="0"/>
    <x v="1"/>
    <n v="51"/>
    <n v="16556"/>
    <x v="0"/>
    <s v="CROSS TIMBERS"/>
    <n v="8.5828000000000007"/>
    <n v="0.65832000000000002"/>
    <n v="263.61"/>
    <n v="3.7858399999999999"/>
    <n v="276.63695999999999"/>
    <n v="270.81599999999997"/>
    <n v="17.193109999999997"/>
    <n v="0"/>
    <x v="1"/>
    <n v="1.06182"/>
    <n v="289.07092999999998"/>
    <n v="-2.1979488389316949E-2"/>
    <n v="17088"/>
    <n v="1.581262632267269E-2"/>
    <n v="3.1025499991035186E-2"/>
    <n v="2.379725398948861E-3"/>
    <n v="0.96659477461001586"/>
    <n v="0.93684965139870691"/>
    <n v="5.947713248094507E-2"/>
    <n v="3.673216120348041E-3"/>
    <x v="1"/>
    <n v="0"/>
    <x v="1"/>
    <n v="16287"/>
    <n v="0.5"/>
    <x v="0"/>
    <n v="0"/>
    <x v="0"/>
    <x v="1"/>
    <m/>
    <x v="1"/>
    <x v="1"/>
    <x v="1"/>
    <n v="0"/>
    <x v="1"/>
    <x v="1"/>
    <x v="1"/>
    <x v="1"/>
    <x v="0"/>
    <x v="0"/>
    <x v="0"/>
    <x v="0"/>
    <x v="0"/>
    <x v="0"/>
    <x v="0"/>
    <x v="0"/>
    <x v="0"/>
    <m/>
    <x v="0"/>
    <x v="0"/>
    <x v="0"/>
    <x v="0"/>
    <x v="0"/>
    <m/>
    <n v="19980402"/>
    <x v="3"/>
    <s v="ENERGY LABS - LAB No 984597-4"/>
    <m/>
    <m/>
    <d v="1998-04-20T00:00:00"/>
  </r>
  <r>
    <x v="1"/>
    <s v="T27N R112W S25 fGANNETT/BEAR RIVER"/>
    <n v="2189"/>
    <x v="0"/>
    <x v="1"/>
    <s v="BIRD CANYON"/>
    <s v="NE NW"/>
    <n v="25"/>
    <n v="27"/>
    <n v="112"/>
    <n v="42.299570000000003"/>
    <n v="-110.10355"/>
    <s v="4903520231"/>
    <s v="22-25 BIRD"/>
    <x v="0"/>
    <s v="GANNETT/BEAR RIVER"/>
    <m/>
    <m/>
    <s v=""/>
    <x v="0"/>
    <m/>
    <m/>
    <n v="9486"/>
    <n v="9030"/>
    <x v="2"/>
    <d v="1998-04-02T00:00:00"/>
    <n v="7.46"/>
    <x v="1"/>
    <n v="138"/>
    <n v="5"/>
    <n v="2860"/>
    <n v="53"/>
    <x v="1"/>
    <n v="4250"/>
    <n v="781"/>
    <n v="0"/>
    <x v="1"/>
    <n v="21"/>
    <n v="7712"/>
    <x v="0"/>
    <s v="CROSS TIMBERS"/>
    <n v="6.8861999999999997"/>
    <n v="0.41144999999999998"/>
    <n v="124.41"/>
    <n v="1.3557399999999999"/>
    <n v="133.06339"/>
    <n v="119.8925"/>
    <n v="12.800589999999998"/>
    <n v="0"/>
    <x v="1"/>
    <n v="0.43722000000000005"/>
    <n v="133.13030999999998"/>
    <n v="-2.5139588202118191E-4"/>
    <n v="8108"/>
    <n v="2.5031605562579013E-2"/>
    <n v="5.1751274336239286E-2"/>
    <n v="3.0921352597434951E-3"/>
    <n v="0.94515659040401723"/>
    <n v="0.90056501783853737"/>
    <n v="9.6150831467304479E-2"/>
    <n v="3.2841506941582283E-3"/>
    <x v="1"/>
    <n v="0"/>
    <x v="1"/>
    <n v="7523"/>
    <n v="1.1000000000000001"/>
    <x v="0"/>
    <n v="0"/>
    <x v="0"/>
    <x v="1"/>
    <m/>
    <x v="1"/>
    <x v="1"/>
    <x v="1"/>
    <n v="0"/>
    <x v="1"/>
    <x v="1"/>
    <x v="1"/>
    <x v="1"/>
    <x v="0"/>
    <x v="0"/>
    <x v="0"/>
    <x v="0"/>
    <x v="0"/>
    <x v="0"/>
    <x v="0"/>
    <x v="0"/>
    <x v="0"/>
    <m/>
    <x v="0"/>
    <x v="0"/>
    <x v="0"/>
    <x v="0"/>
    <x v="0"/>
    <m/>
    <n v="19980402"/>
    <x v="3"/>
    <s v="ENERGY LABS - LAB No 984597-1"/>
    <m/>
    <m/>
    <d v="1998-04-20T00:00:00"/>
  </r>
  <r>
    <x v="1"/>
    <s v="T27N R112W S24 fGANNETT/BEAR RIVER"/>
    <n v="2272"/>
    <x v="0"/>
    <x v="1"/>
    <s v="BIRD CANYON"/>
    <s v="NW SE"/>
    <n v="24"/>
    <n v="27"/>
    <n v="112"/>
    <n v="42.305540000000001"/>
    <n v="-110.09689"/>
    <s v="4903520201"/>
    <s v="33-24 BIRD"/>
    <x v="0"/>
    <s v="GANNETT/BEAR RIVER"/>
    <m/>
    <m/>
    <s v=""/>
    <x v="0"/>
    <m/>
    <m/>
    <n v="9605"/>
    <n v="9520"/>
    <x v="2"/>
    <d v="1998-04-02T00:00:00"/>
    <n v="6.74"/>
    <x v="1"/>
    <n v="162"/>
    <n v="6"/>
    <n v="4360"/>
    <n v="115"/>
    <x v="1"/>
    <n v="7000"/>
    <n v="634"/>
    <m/>
    <x v="0"/>
    <n v="27"/>
    <n v="11982"/>
    <x v="0"/>
    <s v="XTO ENERGY INC"/>
    <n v="8.0838000000000001"/>
    <n v="0.49374000000000001"/>
    <n v="189.66"/>
    <n v="2.9417"/>
    <n v="201.17923999999999"/>
    <n v="197.47"/>
    <n v="10.391259999999999"/>
    <n v="0"/>
    <x v="1"/>
    <n v="0.56214000000000008"/>
    <n v="208.42339999999999"/>
    <n v="-1.7685823509340649E-2"/>
    <n v="12304"/>
    <n v="1.3258667545087704E-2"/>
    <n v="4.0182078429165956E-2"/>
    <n v="2.4542293727722602E-3"/>
    <n v="0.95736369219806183"/>
    <n v="0.94744639997236402"/>
    <n v="4.9856494040496413E-2"/>
    <n v="2.6971059871396404E-3"/>
    <x v="0"/>
    <m/>
    <x v="0"/>
    <n v="11816"/>
    <n v="0.7"/>
    <x v="0"/>
    <m/>
    <x v="0"/>
    <x v="0"/>
    <m/>
    <x v="0"/>
    <x v="0"/>
    <x v="0"/>
    <m/>
    <x v="0"/>
    <x v="0"/>
    <x v="0"/>
    <x v="0"/>
    <x v="0"/>
    <x v="0"/>
    <x v="0"/>
    <x v="0"/>
    <x v="0"/>
    <x v="0"/>
    <x v="0"/>
    <x v="0"/>
    <x v="0"/>
    <m/>
    <x v="0"/>
    <x v="0"/>
    <x v="0"/>
    <x v="0"/>
    <x v="0"/>
    <m/>
    <n v="19980402"/>
    <x v="0"/>
    <s v="CORE LAB LAB No 984597-3"/>
    <m/>
    <m/>
    <d v="1998-04-20T00:00:00"/>
  </r>
  <r>
    <x v="1"/>
    <s v="T27N R112W S20 fFRONTIER"/>
    <n v="5836"/>
    <x v="0"/>
    <x v="1"/>
    <s v="GREEN RIVER BEND"/>
    <s v="NW SW"/>
    <n v="20"/>
    <n v="27"/>
    <n v="112"/>
    <n v="42.304324000000001"/>
    <n v="-110.186733"/>
    <s v="4903524610"/>
    <s v="265-20H"/>
    <x v="0"/>
    <s v="FRONTIER"/>
    <m/>
    <m/>
    <n v="524"/>
    <x v="0"/>
    <n v="7316"/>
    <n v="7840"/>
    <n v="11000"/>
    <n v="8753"/>
    <x v="5"/>
    <m/>
    <n v="6.68"/>
    <x v="1"/>
    <n v="562"/>
    <n v="159"/>
    <n v="6219"/>
    <n v="0"/>
    <x v="1"/>
    <n v="10340"/>
    <n v="861"/>
    <n v="0"/>
    <x v="1"/>
    <n v="280"/>
    <n v="18450"/>
    <x v="0"/>
    <s v="EOG RESOURCES INC"/>
    <n v="28.043800000000001"/>
    <n v="13.084110000000001"/>
    <n v="270.5265"/>
    <n v="0"/>
    <n v="311.65440999999998"/>
    <n v="291.69139999999999"/>
    <n v="14.111789999999999"/>
    <n v="0"/>
    <x v="1"/>
    <n v="5.8296000000000001"/>
    <n v="311.63279"/>
    <n v="3.4687059191949439E-5"/>
    <n v="18421"/>
    <n v="-7.8652599604024848E-4"/>
    <n v="8.9983645667006618E-2"/>
    <n v="4.1982752626539124E-2"/>
    <n v="0.86803360170645427"/>
    <n v="0.93600997507354722"/>
    <n v="4.5283392675077611E-2"/>
    <n v="1.8706632251375088E-2"/>
    <x v="1"/>
    <n v="29"/>
    <x v="1"/>
    <n v="0"/>
    <n v="0"/>
    <x v="1"/>
    <n v="0"/>
    <x v="1"/>
    <x v="1"/>
    <n v="0"/>
    <x v="1"/>
    <x v="1"/>
    <x v="1"/>
    <n v="0"/>
    <x v="1"/>
    <x v="1"/>
    <x v="1"/>
    <x v="1"/>
    <x v="0"/>
    <x v="0"/>
    <x v="2"/>
    <x v="0"/>
    <x v="0"/>
    <x v="0"/>
    <x v="0"/>
    <x v="0"/>
    <x v="0"/>
    <m/>
    <x v="0"/>
    <x v="0"/>
    <x v="0"/>
    <x v="0"/>
    <x v="0"/>
    <s v="WELLHEAD"/>
    <m/>
    <x v="0"/>
    <s v="CHAMPION TECHNOLOGIES VERNAL"/>
    <m/>
    <s v="7316-7840"/>
    <d v="2007-02-21T00:00:00"/>
  </r>
  <r>
    <x v="0"/>
    <s v="T27N R112W S19 fMESAVERDE"/>
    <n v="49002029"/>
    <x v="0"/>
    <x v="1"/>
    <s v="GREEN RIVER BEND"/>
    <m/>
    <s v="19"/>
    <s v=" 27"/>
    <s v=" 112"/>
    <n v="42.299309999999998"/>
    <n v="-110.19248"/>
    <s v="4903505301"/>
    <s v="49-19 GRBU"/>
    <x v="0"/>
    <s v="MESAVERDE"/>
    <m/>
    <m/>
    <n v="40"/>
    <x v="0"/>
    <n v="2439"/>
    <n v="2479"/>
    <n v="7177"/>
    <n v="7020"/>
    <x v="0"/>
    <d v="1965-06-29T00:00:00"/>
    <n v="8.1000003814697266"/>
    <x v="0"/>
    <n v="17"/>
    <n v="10"/>
    <n v="2491"/>
    <n v="10"/>
    <x v="0"/>
    <n v="2940"/>
    <n v="1459"/>
    <m/>
    <x v="0"/>
    <n v="29"/>
    <n v="6317"/>
    <x v="0"/>
    <m/>
    <n v="0.84830000000000005"/>
    <n v="0.82289999999999996"/>
    <n v="108.35849999999999"/>
    <n v="0.25579999999999997"/>
    <n v="110.28549999999998"/>
    <n v="82.937399999999997"/>
    <n v="23.913009999999996"/>
    <m/>
    <x v="0"/>
    <n v="0.60378000000000009"/>
    <n v="107.45419"/>
    <n v="1.3003187429907647E-2"/>
    <n v="6953"/>
    <n v="4.7927656367746797E-2"/>
    <n v="7.6918543235511483E-3"/>
    <n v="7.4615429952260273E-3"/>
    <n v="0.98484660268122282"/>
    <n v="0.77183960904642246"/>
    <n v="0.22254143835619622"/>
    <n v="5.6189525973812668E-3"/>
    <x v="0"/>
    <m/>
    <x v="0"/>
    <m/>
    <m/>
    <x v="0"/>
    <m/>
    <x v="0"/>
    <x v="0"/>
    <m/>
    <x v="0"/>
    <x v="0"/>
    <x v="0"/>
    <m/>
    <x v="0"/>
    <x v="0"/>
    <x v="0"/>
    <x v="0"/>
    <x v="0"/>
    <x v="0"/>
    <x v="0"/>
    <x v="0"/>
    <x v="0"/>
    <x v="0"/>
    <x v="0"/>
    <x v="0"/>
    <x v="0"/>
    <m/>
    <x v="0"/>
    <x v="0"/>
    <x v="0"/>
    <x v="0"/>
    <x v="0"/>
    <s v="DST NO. 1"/>
    <m/>
    <x v="0"/>
    <m/>
    <m/>
    <m/>
    <m/>
  </r>
  <r>
    <x v="1"/>
    <s v="T27N R112W S19 fFRONTIER"/>
    <n v="5891"/>
    <x v="0"/>
    <x v="1"/>
    <s v="GREEN RIVER BEND"/>
    <s v="SE NE"/>
    <n v="19"/>
    <n v="27"/>
    <n v="112"/>
    <n v="42.309452999999998"/>
    <n v="-110.19129700000001"/>
    <s v="4903524690"/>
    <s v="244-19 GRB"/>
    <x v="0"/>
    <s v="FRONTIER"/>
    <m/>
    <m/>
    <n v="458"/>
    <x v="0"/>
    <n v="6822"/>
    <n v="7280"/>
    <n v="7396"/>
    <n v="7332"/>
    <x v="5"/>
    <d v="1899-12-31T00:00:00"/>
    <n v="6.48"/>
    <x v="1"/>
    <n v="334"/>
    <n v="24"/>
    <n v="5750"/>
    <n v="0"/>
    <x v="1"/>
    <n v="8780"/>
    <n v="0"/>
    <n v="0"/>
    <x v="1"/>
    <n v="155"/>
    <n v="16156"/>
    <x v="0"/>
    <s v="EOG RESOURCES INC"/>
    <n v="16.666599999999999"/>
    <n v="1.97496"/>
    <n v="250.125"/>
    <n v="0"/>
    <n v="268.76655999999997"/>
    <n v="247.68379999999999"/>
    <n v="0"/>
    <n v="0"/>
    <x v="1"/>
    <n v="3.2271000000000001"/>
    <n v="250.9109"/>
    <n v="3.4359119596989972E-2"/>
    <n v="15043"/>
    <n v="-3.5674220327574599E-2"/>
    <n v="6.2011434755871418E-2"/>
    <n v="7.3482355840696857E-3"/>
    <n v="0.93064032966005894"/>
    <n v="0.98713846229876823"/>
    <n v="0"/>
    <n v="1.2861537701231792E-2"/>
    <x v="1"/>
    <n v="25"/>
    <x v="1"/>
    <n v="0"/>
    <n v="0"/>
    <x v="1"/>
    <n v="0"/>
    <x v="1"/>
    <x v="1"/>
    <n v="0"/>
    <x v="1"/>
    <x v="1"/>
    <x v="1"/>
    <n v="0"/>
    <x v="1"/>
    <x v="1"/>
    <x v="1"/>
    <x v="1"/>
    <x v="0"/>
    <x v="0"/>
    <x v="0"/>
    <x v="0"/>
    <x v="0"/>
    <x v="0"/>
    <x v="0"/>
    <x v="0"/>
    <x v="0"/>
    <m/>
    <x v="0"/>
    <x v="0"/>
    <x v="0"/>
    <x v="0"/>
    <x v="0"/>
    <s v="WELLHEAD; FRONTIER 2 - BENCHES 1-4"/>
    <n v="19000101"/>
    <x v="0"/>
    <s v="CHAMPION TECHNOLOGIES"/>
    <m/>
    <s v="6822-7280"/>
    <d v="2007-12-26T00:00:00"/>
  </r>
  <r>
    <x v="0"/>
    <s v="T27N R112W S19 fFORT UNION"/>
    <n v="49004015"/>
    <x v="0"/>
    <x v="1"/>
    <s v="GREEN RIVER BEND"/>
    <m/>
    <s v="19"/>
    <s v=" 27"/>
    <s v=" 112"/>
    <n v="42.307989999999997"/>
    <n v="-110.19516"/>
    <s v="4903505361"/>
    <s v="UNIT NO. 1"/>
    <x v="0"/>
    <s v="FORT UNION"/>
    <n v="599"/>
    <m/>
    <n v="25"/>
    <x v="3"/>
    <n v="2554"/>
    <n v="2579"/>
    <n v="7800"/>
    <m/>
    <x v="0"/>
    <d v="1959-01-28T00:00:00"/>
    <n v="8.3000001907348633"/>
    <x v="0"/>
    <n v="24"/>
    <n v="21"/>
    <n v="2452"/>
    <n v="-3"/>
    <x v="0"/>
    <n v="2857"/>
    <n v="1645"/>
    <m/>
    <x v="0"/>
    <n v="20"/>
    <n v="6232"/>
    <x v="0"/>
    <m/>
    <n v="1.1976"/>
    <n v="1.7280900000000001"/>
    <n v="106.66199999999999"/>
    <n v="0"/>
    <n v="109.58768999999999"/>
    <n v="80.595969999999994"/>
    <n v="26.961549999999995"/>
    <m/>
    <x v="0"/>
    <n v="0.41640000000000005"/>
    <n v="107.97391999999998"/>
    <n v="7.4175310616611855E-3"/>
    <n v="7013"/>
    <n v="5.8965647414118534E-2"/>
    <n v="1.0928234731473946E-2"/>
    <n v="1.5769015662251848E-2"/>
    <n v="0.97330274960627416"/>
    <n v="0.74643923273323787"/>
    <n v="0.24970428044105467"/>
    <n v="3.8564868257075424E-3"/>
    <x v="0"/>
    <m/>
    <x v="0"/>
    <m/>
    <m/>
    <x v="0"/>
    <m/>
    <x v="0"/>
    <x v="0"/>
    <m/>
    <x v="0"/>
    <x v="0"/>
    <x v="0"/>
    <m/>
    <x v="0"/>
    <x v="0"/>
    <x v="0"/>
    <x v="0"/>
    <x v="0"/>
    <x v="0"/>
    <x v="0"/>
    <x v="0"/>
    <x v="0"/>
    <x v="0"/>
    <x v="0"/>
    <x v="0"/>
    <x v="0"/>
    <m/>
    <x v="0"/>
    <x v="0"/>
    <x v="0"/>
    <x v="0"/>
    <x v="0"/>
    <s v="DST NO. 3"/>
    <m/>
    <x v="0"/>
    <m/>
    <m/>
    <m/>
    <m/>
  </r>
  <r>
    <x v="0"/>
    <s v="T27N R112W S19 fFORT UNION"/>
    <n v="49004014"/>
    <x v="0"/>
    <x v="1"/>
    <s v="GREEN RIVER BEND"/>
    <m/>
    <s v="19"/>
    <s v=" 27"/>
    <s v=" 112"/>
    <n v="42.307989999999997"/>
    <n v="-110.19516"/>
    <s v="4903505361"/>
    <s v="UNIT NO. 1"/>
    <x v="0"/>
    <s v="FORT UNION"/>
    <m/>
    <n v="599"/>
    <n v="43"/>
    <x v="0"/>
    <n v="1912"/>
    <n v="1955"/>
    <n v="7800"/>
    <m/>
    <x v="0"/>
    <d v="1959-01-28T00:00:00"/>
    <n v="8.6000003814697266"/>
    <x v="0"/>
    <n v="24"/>
    <n v="24"/>
    <n v="4218"/>
    <n v="-3"/>
    <x v="0"/>
    <n v="6248"/>
    <n v="394"/>
    <m/>
    <x v="0"/>
    <n v="-3"/>
    <n v="10829"/>
    <x v="0"/>
    <m/>
    <n v="1.1976"/>
    <n v="1.97496"/>
    <n v="183.48299999999998"/>
    <n v="0"/>
    <n v="186.65555999999998"/>
    <n v="176.25608"/>
    <n v="6.4576599999999997"/>
    <m/>
    <x v="0"/>
    <n v="0"/>
    <n v="182.71374"/>
    <n v="1.0671758589574117E-2"/>
    <n v="10899"/>
    <n v="3.2216494845360823E-3"/>
    <n v="6.4160960434288703E-3"/>
    <n v="1.0580772413101439E-2"/>
    <n v="0.98300313154346963"/>
    <n v="0.96465695464391454"/>
    <n v="3.5343045356085422E-2"/>
    <n v="0"/>
    <x v="0"/>
    <m/>
    <x v="0"/>
    <m/>
    <m/>
    <x v="0"/>
    <m/>
    <x v="0"/>
    <x v="0"/>
    <m/>
    <x v="0"/>
    <x v="0"/>
    <x v="0"/>
    <m/>
    <x v="0"/>
    <x v="0"/>
    <x v="0"/>
    <x v="0"/>
    <x v="0"/>
    <x v="0"/>
    <x v="0"/>
    <x v="0"/>
    <x v="0"/>
    <x v="0"/>
    <x v="0"/>
    <x v="0"/>
    <x v="0"/>
    <m/>
    <x v="0"/>
    <x v="0"/>
    <x v="0"/>
    <x v="0"/>
    <x v="0"/>
    <s v="DST NO. 1 (BOTTOM)"/>
    <m/>
    <x v="0"/>
    <m/>
    <m/>
    <m/>
    <m/>
  </r>
  <r>
    <x v="0"/>
    <s v="T27N R112W S15 fMESAVERDE"/>
    <n v="49001396"/>
    <x v="0"/>
    <x v="1"/>
    <s v="FIGURE FOUR CANYON"/>
    <m/>
    <s v="15"/>
    <s v=" 27"/>
    <s v=" 112"/>
    <n v="42.317979999999999"/>
    <n v="-110.14266000000001"/>
    <s v="4903505397"/>
    <s v="NO. 1 UNIT"/>
    <x v="0"/>
    <s v="MESAVERDE"/>
    <m/>
    <m/>
    <n v="44"/>
    <x v="0"/>
    <n v="2810"/>
    <n v="2854"/>
    <m/>
    <m/>
    <x v="0"/>
    <d v="1959-07-25T00:00:00"/>
    <n v="8.3999996185302734"/>
    <x v="2"/>
    <n v="38"/>
    <n v="5"/>
    <n v="2764"/>
    <n v="-3"/>
    <x v="0"/>
    <n v="3976"/>
    <n v="427"/>
    <m/>
    <x v="0"/>
    <n v="28"/>
    <n v="7105"/>
    <x v="0"/>
    <m/>
    <n v="1.8961999999999999"/>
    <n v="0.41144999999999998"/>
    <n v="120.23399999999999"/>
    <n v="0"/>
    <n v="122.54164999999999"/>
    <n v="112.16296"/>
    <n v="6.9985299999999997"/>
    <m/>
    <x v="0"/>
    <n v="0.58296000000000003"/>
    <n v="119.74445"/>
    <n v="1.1545028790343276E-2"/>
    <n v="7232"/>
    <n v="8.8581990653553745E-3"/>
    <n v="1.5473922539805854E-2"/>
    <n v="3.357633914673093E-3"/>
    <n v="0.98116844354552113"/>
    <n v="0.93668608440725221"/>
    <n v="5.8445547998257956E-2"/>
    <n v="4.8683675944897658E-3"/>
    <x v="0"/>
    <m/>
    <x v="0"/>
    <m/>
    <m/>
    <x v="0"/>
    <m/>
    <x v="0"/>
    <x v="0"/>
    <m/>
    <x v="0"/>
    <x v="0"/>
    <x v="0"/>
    <m/>
    <x v="0"/>
    <x v="0"/>
    <x v="0"/>
    <x v="0"/>
    <x v="0"/>
    <x v="0"/>
    <x v="0"/>
    <x v="0"/>
    <x v="0"/>
    <x v="0"/>
    <x v="0"/>
    <x v="0"/>
    <x v="0"/>
    <m/>
    <x v="0"/>
    <x v="0"/>
    <x v="0"/>
    <x v="0"/>
    <x v="0"/>
    <s v="DST NO. 1"/>
    <m/>
    <x v="0"/>
    <m/>
    <m/>
    <m/>
    <m/>
  </r>
  <r>
    <x v="0"/>
    <s v="T27N R112W S13 fMESAVERDE"/>
    <n v="49003092"/>
    <x v="0"/>
    <x v="1"/>
    <s v="BIRCH CREEK"/>
    <m/>
    <s v="13"/>
    <s v=" 27"/>
    <s v=" 112"/>
    <n v="42.33146"/>
    <n v="-110.22322"/>
    <s v="4903505457"/>
    <s v="UNIT NO. 49"/>
    <x v="0"/>
    <s v="MESAVERDE"/>
    <m/>
    <m/>
    <n v="8"/>
    <x v="0"/>
    <n v="2652"/>
    <n v="2660"/>
    <m/>
    <m/>
    <x v="5"/>
    <d v="1963-06-20T00:00:00"/>
    <n v="8.3000001907348633"/>
    <x v="0"/>
    <n v="138"/>
    <n v="303"/>
    <n v="3716"/>
    <n v="19"/>
    <x v="0"/>
    <n v="5900"/>
    <n v="1586"/>
    <m/>
    <x v="0"/>
    <n v="102"/>
    <n v="10963"/>
    <x v="0"/>
    <m/>
    <n v="6.8861999999999997"/>
    <n v="24.933869999999999"/>
    <n v="161.64599999999999"/>
    <n v="0.48601999999999995"/>
    <n v="193.95208999999997"/>
    <n v="166.43899999999999"/>
    <n v="25.994539999999997"/>
    <m/>
    <x v="0"/>
    <n v="2.12364"/>
    <n v="194.55717999999999"/>
    <n v="-1.5574660547997179E-3"/>
    <n v="11761"/>
    <n v="3.5117056856187288E-2"/>
    <n v="3.5504644471735264E-2"/>
    <n v="0.1285568513337495"/>
    <n v="0.83593850419451532"/>
    <n v="0.85547600967489357"/>
    <n v="0.13360874165630895"/>
    <n v="1.0915248668797523E-2"/>
    <x v="0"/>
    <m/>
    <x v="0"/>
    <m/>
    <m/>
    <x v="0"/>
    <m/>
    <x v="0"/>
    <x v="0"/>
    <m/>
    <x v="0"/>
    <x v="0"/>
    <x v="0"/>
    <m/>
    <x v="0"/>
    <x v="0"/>
    <x v="0"/>
    <x v="0"/>
    <x v="0"/>
    <x v="0"/>
    <x v="0"/>
    <x v="0"/>
    <x v="0"/>
    <x v="0"/>
    <x v="0"/>
    <x v="0"/>
    <x v="0"/>
    <m/>
    <x v="0"/>
    <x v="0"/>
    <x v="0"/>
    <x v="0"/>
    <x v="0"/>
    <s v="WELLHEAD"/>
    <m/>
    <x v="0"/>
    <m/>
    <m/>
    <m/>
    <m/>
  </r>
  <r>
    <x v="0"/>
    <s v="T27N R112W S10 fWASATCH/ALMY"/>
    <n v="49001395"/>
    <x v="0"/>
    <x v="1"/>
    <s v="FIGURE FOUR CANYON"/>
    <m/>
    <s v="10"/>
    <s v=" 27"/>
    <s v=" 112"/>
    <n v="42.331650000000003"/>
    <n v="-110.14230999999999"/>
    <s v="4903505456"/>
    <s v="UNIT NO. 2"/>
    <x v="0"/>
    <s v="WASATCH/ALMY"/>
    <m/>
    <m/>
    <n v="32"/>
    <x v="0"/>
    <n v="3271"/>
    <n v="3303"/>
    <m/>
    <m/>
    <x v="0"/>
    <d v="1959-10-05T00:00:00"/>
    <n v="8.6000003814697266"/>
    <x v="2"/>
    <n v="22"/>
    <n v="1"/>
    <n v="2005"/>
    <n v="-3"/>
    <x v="0"/>
    <n v="2150"/>
    <n v="1342"/>
    <m/>
    <x v="0"/>
    <n v="8"/>
    <n v="5015"/>
    <x v="0"/>
    <m/>
    <n v="1.0977999999999999"/>
    <n v="8.2290000000000002E-2"/>
    <n v="87.217500000000001"/>
    <n v="0"/>
    <n v="88.39758999999998"/>
    <n v="60.651499999999999"/>
    <n v="21.995379999999997"/>
    <m/>
    <x v="0"/>
    <n v="0.16656000000000001"/>
    <n v="82.81344"/>
    <n v="3.2615597254452476E-2"/>
    <n v="5522"/>
    <n v="4.8116162095473092E-2"/>
    <n v="1.2418890605501803E-2"/>
    <n v="9.309077317605607E-4"/>
    <n v="0.98665020166273776"/>
    <n v="0.73238715841293389"/>
    <n v="0.26560157385081451"/>
    <n v="2.011267736251507E-3"/>
    <x v="0"/>
    <m/>
    <x v="0"/>
    <m/>
    <m/>
    <x v="0"/>
    <m/>
    <x v="0"/>
    <x v="0"/>
    <m/>
    <x v="0"/>
    <x v="0"/>
    <x v="0"/>
    <m/>
    <x v="0"/>
    <x v="0"/>
    <x v="0"/>
    <x v="0"/>
    <x v="0"/>
    <x v="0"/>
    <x v="0"/>
    <x v="0"/>
    <x v="0"/>
    <x v="0"/>
    <x v="0"/>
    <x v="0"/>
    <x v="0"/>
    <m/>
    <x v="0"/>
    <x v="0"/>
    <x v="0"/>
    <x v="0"/>
    <x v="0"/>
    <s v="DST NO. 1"/>
    <m/>
    <x v="0"/>
    <m/>
    <m/>
    <m/>
    <m/>
  </r>
  <r>
    <x v="1"/>
    <s v="T27N R112W S07 fWASATCH/ALMY"/>
    <n v="2200"/>
    <x v="0"/>
    <x v="1"/>
    <m/>
    <s v="NE SW"/>
    <n v="7"/>
    <n v="27"/>
    <n v="112"/>
    <n v="42.333199999999998"/>
    <n v="-110.19947999999999"/>
    <s v="4903521473"/>
    <s v="GRB T201-7"/>
    <x v="0"/>
    <s v="WASATCH/ALMY"/>
    <m/>
    <m/>
    <s v=""/>
    <x v="0"/>
    <m/>
    <m/>
    <n v="3100"/>
    <n v="3043"/>
    <x v="1"/>
    <d v="1996-08-19T00:00:00"/>
    <n v="8.34"/>
    <x v="1"/>
    <n v="38"/>
    <n v="7"/>
    <n v="2700"/>
    <n v="17"/>
    <x v="1"/>
    <n v="2899"/>
    <n v="1928"/>
    <n v="18"/>
    <x v="1"/>
    <n v="0"/>
    <n v="7610"/>
    <x v="0"/>
    <s v="EOG RESOURCES INC"/>
    <n v="1.8961999999999999"/>
    <n v="0.57603000000000004"/>
    <n v="117.45"/>
    <n v="0.43485999999999997"/>
    <n v="120.35708999999999"/>
    <n v="81.780789999999996"/>
    <n v="31.599919999999997"/>
    <n v="0.59993999999999992"/>
    <x v="1"/>
    <n v="0"/>
    <n v="113.98065"/>
    <n v="2.7210469811648725E-2"/>
    <n v="7607"/>
    <n v="-1.9714792666097129E-4"/>
    <n v="1.575478436708631E-2"/>
    <n v="4.7860080365851329E-3"/>
    <n v="0.97945920759632854"/>
    <n v="0.71749713657537484"/>
    <n v="0.27723933843156712"/>
    <n v="0"/>
    <x v="1"/>
    <n v="0.3"/>
    <x v="1"/>
    <n v="4781"/>
    <n v="0.9"/>
    <x v="0"/>
    <n v="0"/>
    <x v="0"/>
    <x v="1"/>
    <m/>
    <x v="1"/>
    <x v="1"/>
    <x v="1"/>
    <n v="2.9"/>
    <x v="1"/>
    <x v="1"/>
    <x v="1"/>
    <x v="1"/>
    <x v="0"/>
    <x v="0"/>
    <x v="0"/>
    <x v="0"/>
    <x v="0"/>
    <x v="0"/>
    <x v="0"/>
    <x v="0"/>
    <x v="0"/>
    <m/>
    <x v="0"/>
    <x v="0"/>
    <x v="0"/>
    <x v="0"/>
    <x v="0"/>
    <s v="N2S NEGATIVE"/>
    <n v="19960819"/>
    <x v="1"/>
    <s v="ASTRO-CHEM LAB WILLISTON ND - SAMPLE No W-96-2292"/>
    <m/>
    <m/>
    <d v="1996-08-21T00:00:00"/>
  </r>
  <r>
    <x v="1"/>
    <s v="T27N R112W S07 fFRONTIER"/>
    <n v="5892"/>
    <x v="0"/>
    <x v="1"/>
    <s v="GREEN RIVER BEND"/>
    <s v="NE SW"/>
    <n v="7"/>
    <n v="27"/>
    <n v="112"/>
    <n v="42.334972999999998"/>
    <n v="-110.1989114"/>
    <s v="4903525399"/>
    <s v="284-7 GRB"/>
    <x v="0"/>
    <s v="FRONTIER"/>
    <m/>
    <m/>
    <n v="174"/>
    <x v="0"/>
    <n v="7020"/>
    <n v="7194"/>
    <n v="7390"/>
    <n v="7345"/>
    <x v="5"/>
    <m/>
    <n v="6.87"/>
    <x v="1"/>
    <n v="196"/>
    <n v="93"/>
    <n v="5811"/>
    <n v="0"/>
    <x v="1"/>
    <n v="8520"/>
    <n v="1283"/>
    <n v="0"/>
    <x v="1"/>
    <n v="425"/>
    <n v="16342"/>
    <x v="0"/>
    <s v="EOG RESOURCES INC"/>
    <n v="9.7804000000000002"/>
    <n v="7.6529699999999998"/>
    <n v="252.77849999999998"/>
    <n v="0"/>
    <n v="270.21186999999998"/>
    <n v="240.3492"/>
    <n v="21.028369999999999"/>
    <n v="0"/>
    <x v="1"/>
    <n v="8.8485000000000014"/>
    <n v="270.22606999999999"/>
    <n v="-2.6274987281641707E-5"/>
    <n v="16328"/>
    <n v="-4.2852770125497396E-4"/>
    <n v="3.6195301116860638E-2"/>
    <n v="2.8322108869606656E-2"/>
    <n v="0.93548259001353273"/>
    <n v="0.88943749949810547"/>
    <n v="7.7817695383720742E-2"/>
    <n v="3.2744805118173841E-2"/>
    <x v="1"/>
    <n v="14"/>
    <x v="1"/>
    <n v="0"/>
    <n v="0"/>
    <x v="1"/>
    <n v="0"/>
    <x v="1"/>
    <x v="1"/>
    <n v="0"/>
    <x v="1"/>
    <x v="1"/>
    <x v="1"/>
    <n v="0"/>
    <x v="1"/>
    <x v="1"/>
    <x v="1"/>
    <x v="1"/>
    <x v="0"/>
    <x v="0"/>
    <x v="0"/>
    <x v="0"/>
    <x v="0"/>
    <x v="0"/>
    <x v="0"/>
    <x v="0"/>
    <x v="0"/>
    <m/>
    <x v="0"/>
    <x v="0"/>
    <x v="0"/>
    <x v="0"/>
    <x v="0"/>
    <s v="WELLHEAD: FRONTIER 2 - BENCHES 1-4"/>
    <m/>
    <x v="0"/>
    <s v="CHAMPION TECHNOLOGIES"/>
    <m/>
    <s v="7020-7194"/>
    <d v="2007-12-19T00:00:00"/>
  </r>
  <r>
    <x v="0"/>
    <s v="T27N R112W S05 fWASATCH/ALMY"/>
    <n v="49000936"/>
    <x v="0"/>
    <x v="1"/>
    <s v="GREEN RIVER BEND"/>
    <m/>
    <s v="5"/>
    <s v=" 27"/>
    <s v=" 112"/>
    <n v="42.353200000000001"/>
    <n v="-110.18274"/>
    <s v="4903505545"/>
    <s v="11 BELCO UNIT"/>
    <x v="0"/>
    <s v="WASATCH/ALMY"/>
    <m/>
    <m/>
    <n v="57"/>
    <x v="0"/>
    <n v="2990"/>
    <n v="3047"/>
    <n v="8298"/>
    <n v="8267"/>
    <x v="0"/>
    <d v="1961-02-13T00:00:00"/>
    <n v="8.1999998092651367"/>
    <x v="0"/>
    <n v="10"/>
    <n v="3"/>
    <n v="1339"/>
    <n v="-3"/>
    <x v="0"/>
    <n v="1290"/>
    <n v="1208"/>
    <m/>
    <x v="0"/>
    <n v="-1"/>
    <n v="3321"/>
    <x v="0"/>
    <m/>
    <n v="0.499"/>
    <n v="0.24687000000000001"/>
    <n v="58.246499999999997"/>
    <n v="0"/>
    <n v="58.992369999999994"/>
    <n v="36.390900000000002"/>
    <n v="19.799119999999998"/>
    <m/>
    <x v="0"/>
    <n v="0"/>
    <n v="56.190020000000004"/>
    <n v="2.4329674006590678E-2"/>
    <n v="3843"/>
    <n v="7.2864321608040197E-2"/>
    <n v="8.45872101765025E-3"/>
    <n v="4.1847784721990326E-3"/>
    <n v="0.98735650051015078"/>
    <n v="0.64763991897493545"/>
    <n v="0.35236008102506455"/>
    <n v="0"/>
    <x v="0"/>
    <m/>
    <x v="0"/>
    <m/>
    <m/>
    <x v="0"/>
    <m/>
    <x v="0"/>
    <x v="0"/>
    <m/>
    <x v="0"/>
    <x v="0"/>
    <x v="0"/>
    <m/>
    <x v="0"/>
    <x v="0"/>
    <x v="0"/>
    <x v="0"/>
    <x v="0"/>
    <x v="0"/>
    <x v="0"/>
    <x v="0"/>
    <x v="0"/>
    <x v="0"/>
    <x v="0"/>
    <x v="0"/>
    <x v="0"/>
    <m/>
    <x v="0"/>
    <x v="0"/>
    <x v="0"/>
    <x v="0"/>
    <x v="0"/>
    <s v="DST NO. 2"/>
    <m/>
    <x v="0"/>
    <m/>
    <m/>
    <m/>
    <m/>
  </r>
  <r>
    <x v="1"/>
    <s v="T27N R111W S31 fGANNETT/BEAR RIVER"/>
    <n v="2190"/>
    <x v="0"/>
    <x v="1"/>
    <s v="BIRD CANYON"/>
    <s v="SE NW"/>
    <n v="31"/>
    <n v="27"/>
    <n v="111"/>
    <n v="42.278914999999998"/>
    <n v="-110.084658"/>
    <s v="4903520264"/>
    <s v="22-31 BIRD"/>
    <x v="0"/>
    <s v="GANNETT/BEAR RIVER"/>
    <m/>
    <m/>
    <s v=""/>
    <x v="0"/>
    <m/>
    <m/>
    <n v="9550"/>
    <m/>
    <x v="2"/>
    <d v="1998-04-02T00:00:00"/>
    <n v="7.48"/>
    <x v="1"/>
    <n v="96"/>
    <n v="5"/>
    <n v="2330"/>
    <n v="51"/>
    <x v="1"/>
    <n v="3450"/>
    <n v="561"/>
    <n v="0"/>
    <x v="1"/>
    <n v="18"/>
    <n v="6226"/>
    <x v="0"/>
    <s v="XTO ENERGY INC"/>
    <n v="4.7904"/>
    <n v="0.41144999999999998"/>
    <n v="101.355"/>
    <n v="1.3045799999999999"/>
    <n v="107.86143"/>
    <n v="97.3245"/>
    <n v="9.1947899999999994"/>
    <n v="0"/>
    <x v="1"/>
    <n v="0.37476000000000004"/>
    <n v="106.89404999999999"/>
    <n v="4.504564912615994E-3"/>
    <n v="6511"/>
    <n v="2.2375755672450343E-2"/>
    <n v="4.4412539310854676E-2"/>
    <n v="3.8146165872267779E-3"/>
    <n v="0.95177284410191842"/>
    <n v="0.91047630808262958"/>
    <n v="8.6017790513129591E-2"/>
    <n v="3.505901404240929E-3"/>
    <x v="1"/>
    <n v="0"/>
    <x v="1"/>
    <n v="6090"/>
    <n v="1.5"/>
    <x v="0"/>
    <n v="0"/>
    <x v="0"/>
    <x v="1"/>
    <m/>
    <x v="1"/>
    <x v="1"/>
    <x v="1"/>
    <n v="0"/>
    <x v="1"/>
    <x v="1"/>
    <x v="1"/>
    <x v="1"/>
    <x v="0"/>
    <x v="0"/>
    <x v="0"/>
    <x v="0"/>
    <x v="0"/>
    <x v="0"/>
    <x v="0"/>
    <x v="0"/>
    <x v="0"/>
    <m/>
    <x v="0"/>
    <x v="0"/>
    <x v="0"/>
    <x v="0"/>
    <x v="0"/>
    <m/>
    <n v="19980402"/>
    <x v="3"/>
    <s v="ENERGY LABS - LAB No 984597-2"/>
    <m/>
    <m/>
    <d v="1998-04-20T00:00:00"/>
  </r>
  <r>
    <x v="0"/>
    <s v="T27N R111W S24 fFORT UNION"/>
    <n v="49004011"/>
    <x v="0"/>
    <x v="1"/>
    <s v="WILDCAT"/>
    <m/>
    <s v="24"/>
    <s v=" 27"/>
    <s v=" 111"/>
    <n v="42.305880000000002"/>
    <n v="-109.98559"/>
    <s v="4903507008"/>
    <s v="BIRD CANYON UNIT NO. 2"/>
    <x v="0"/>
    <s v="FORT UNION"/>
    <m/>
    <m/>
    <n v="85"/>
    <x v="0"/>
    <n v="5230"/>
    <n v="5315"/>
    <n v="6944"/>
    <m/>
    <x v="0"/>
    <d v="1959-06-22T00:00:00"/>
    <n v="8.1000003814697266"/>
    <x v="2"/>
    <n v="-1"/>
    <n v="0"/>
    <n v="956"/>
    <n v="-3"/>
    <x v="0"/>
    <n v="300"/>
    <n v="1403"/>
    <m/>
    <x v="0"/>
    <n v="486"/>
    <n v="2433"/>
    <x v="0"/>
    <m/>
    <n v="0"/>
    <n v="0"/>
    <n v="41.585999999999999"/>
    <n v="0"/>
    <n v="41.585999999999999"/>
    <n v="8.4629999999999992"/>
    <n v="22.995169999999998"/>
    <m/>
    <x v="0"/>
    <n v="10.11852"/>
    <n v="41.576689999999999"/>
    <n v="1.1194924069915564E-4"/>
    <n v="3138"/>
    <n v="0.12654819601507808"/>
    <n v="0"/>
    <n v="0"/>
    <n v="1"/>
    <n v="0.20355155737505798"/>
    <n v="0.55307841966255611"/>
    <n v="0.24337002296238591"/>
    <x v="0"/>
    <m/>
    <x v="0"/>
    <m/>
    <m/>
    <x v="0"/>
    <m/>
    <x v="0"/>
    <x v="0"/>
    <m/>
    <x v="0"/>
    <x v="0"/>
    <x v="0"/>
    <m/>
    <x v="0"/>
    <x v="0"/>
    <x v="0"/>
    <x v="0"/>
    <x v="0"/>
    <x v="0"/>
    <x v="0"/>
    <x v="0"/>
    <x v="0"/>
    <x v="0"/>
    <x v="0"/>
    <x v="0"/>
    <x v="0"/>
    <m/>
    <x v="0"/>
    <x v="0"/>
    <x v="0"/>
    <x v="0"/>
    <x v="0"/>
    <s v="DST NO. 1"/>
    <m/>
    <x v="0"/>
    <m/>
    <m/>
    <m/>
    <m/>
  </r>
  <r>
    <x v="0"/>
    <s v="T27N R111W S20 fMESAVERDE"/>
    <n v="49016248"/>
    <x v="0"/>
    <x v="1"/>
    <s v="WILDCAT"/>
    <m/>
    <s v="20"/>
    <s v=" 27"/>
    <s v=" 111"/>
    <n v="42.303899999999999"/>
    <n v="-110.06573"/>
    <s v="4903505334"/>
    <s v="CLARK OIL &amp; REFINING B-1"/>
    <x v="0"/>
    <s v="MESAVERDE"/>
    <m/>
    <m/>
    <n v="18"/>
    <x v="3"/>
    <n v="4712"/>
    <n v="4730"/>
    <n v="5056"/>
    <m/>
    <x v="0"/>
    <d v="1965-01-29T00:00:00"/>
    <n v="8.3999996185302734"/>
    <x v="0"/>
    <n v="60"/>
    <n v="12"/>
    <n v="2265"/>
    <n v="35"/>
    <x v="0"/>
    <n v="2390"/>
    <n v="1964"/>
    <m/>
    <x v="0"/>
    <n v="120"/>
    <n v="5890"/>
    <x v="0"/>
    <m/>
    <n v="2.9939999999999998"/>
    <n v="0.98748000000000002"/>
    <n v="98.527500000000003"/>
    <n v="0.89529999999999998"/>
    <n v="103.40428"/>
    <n v="67.421899999999994"/>
    <n v="32.189959999999999"/>
    <m/>
    <x v="0"/>
    <n v="2.4984000000000002"/>
    <n v="102.11026"/>
    <n v="6.2964888031766669E-3"/>
    <n v="6843"/>
    <n v="7.4844891227519042E-2"/>
    <n v="2.8954314076748078E-2"/>
    <n v="9.5497014243511001E-3"/>
    <n v="0.96149598449890072"/>
    <n v="0.66028526418403"/>
    <n v="0.31524706723888474"/>
    <n v="2.4467668577085204E-2"/>
    <x v="0"/>
    <m/>
    <x v="0"/>
    <m/>
    <m/>
    <x v="0"/>
    <m/>
    <x v="0"/>
    <x v="0"/>
    <m/>
    <x v="0"/>
    <x v="0"/>
    <x v="0"/>
    <m/>
    <x v="0"/>
    <x v="0"/>
    <x v="0"/>
    <x v="0"/>
    <x v="0"/>
    <x v="0"/>
    <x v="0"/>
    <x v="0"/>
    <x v="0"/>
    <x v="0"/>
    <x v="0"/>
    <x v="0"/>
    <x v="0"/>
    <m/>
    <x v="0"/>
    <x v="0"/>
    <x v="0"/>
    <x v="0"/>
    <x v="0"/>
    <s v="DST NO. 1"/>
    <m/>
    <x v="0"/>
    <m/>
    <m/>
    <m/>
    <m/>
  </r>
  <r>
    <x v="0"/>
    <s v="T27N R111W S07 fMESAVERDE"/>
    <n v="49003066"/>
    <x v="0"/>
    <x v="1"/>
    <s v="WILDCAT"/>
    <m/>
    <s v="7"/>
    <s v=" 27"/>
    <s v=" 111"/>
    <n v="42.335509999999999"/>
    <n v="-110.07822"/>
    <s v="4903505478"/>
    <s v="USA CLARK NO. 1"/>
    <x v="0"/>
    <s v="MESAVERDE"/>
    <n v="68"/>
    <m/>
    <n v="57"/>
    <x v="0"/>
    <n v="4512"/>
    <n v="4569"/>
    <n v="4702"/>
    <m/>
    <x v="0"/>
    <d v="1964-07-20T00:00:00"/>
    <n v="8.6999998092651367"/>
    <x v="0"/>
    <n v="33"/>
    <n v="10"/>
    <n v="2265"/>
    <n v="30"/>
    <x v="0"/>
    <n v="2520"/>
    <n v="1769"/>
    <m/>
    <x v="0"/>
    <n v="-1"/>
    <n v="5791"/>
    <x v="0"/>
    <m/>
    <n v="1.6467000000000001"/>
    <n v="0.82289999999999996"/>
    <n v="98.527500000000003"/>
    <n v="0.76739999999999997"/>
    <n v="101.76449999999998"/>
    <n v="71.089199999999991"/>
    <n v="28.993909999999996"/>
    <m/>
    <x v="0"/>
    <n v="0"/>
    <n v="100.08310999999999"/>
    <n v="8.3299970705622596E-3"/>
    <n v="6623"/>
    <n v="6.7021105203802153E-2"/>
    <n v="1.6181477823799067E-2"/>
    <n v="8.0863169376354238E-3"/>
    <n v="0.97573220523856552"/>
    <n v="0.71030166828348962"/>
    <n v="0.28969833171651038"/>
    <n v="0"/>
    <x v="0"/>
    <m/>
    <x v="0"/>
    <m/>
    <m/>
    <x v="0"/>
    <m/>
    <x v="0"/>
    <x v="0"/>
    <m/>
    <x v="0"/>
    <x v="0"/>
    <x v="0"/>
    <m/>
    <x v="0"/>
    <x v="0"/>
    <x v="0"/>
    <x v="0"/>
    <x v="0"/>
    <x v="0"/>
    <x v="0"/>
    <x v="0"/>
    <x v="0"/>
    <x v="0"/>
    <x v="0"/>
    <x v="0"/>
    <x v="0"/>
    <m/>
    <x v="0"/>
    <x v="0"/>
    <x v="0"/>
    <x v="0"/>
    <x v="0"/>
    <s v="DST NO. 2 (BOTTOM)"/>
    <m/>
    <x v="0"/>
    <m/>
    <m/>
    <m/>
    <m/>
  </r>
  <r>
    <x v="0"/>
    <s v="T27N R111W S07 fMESAVERDE"/>
    <n v="49003068"/>
    <x v="0"/>
    <x v="1"/>
    <s v="WILDCAT"/>
    <m/>
    <s v="7"/>
    <s v=" 27"/>
    <s v=" 111"/>
    <n v="42.335509999999999"/>
    <n v="-110.07822"/>
    <s v="4903505478"/>
    <s v="USA CLARK NO. 1"/>
    <x v="0"/>
    <s v="MESAVERDE"/>
    <m/>
    <n v="68"/>
    <n v="60"/>
    <x v="3"/>
    <n v="4384"/>
    <n v="4444"/>
    <n v="4702"/>
    <m/>
    <x v="0"/>
    <d v="1964-07-20T00:00:00"/>
    <n v="8.6999998092651367"/>
    <x v="0"/>
    <n v="8"/>
    <n v="3"/>
    <n v="628"/>
    <n v="8"/>
    <x v="0"/>
    <n v="160"/>
    <n v="622"/>
    <m/>
    <x v="0"/>
    <n v="590"/>
    <n v="1739"/>
    <x v="0"/>
    <m/>
    <n v="0.3992"/>
    <n v="0.24687000000000001"/>
    <n v="27.317999999999998"/>
    <n v="0.20463999999999999"/>
    <n v="28.168710000000001"/>
    <n v="4.5136000000000003"/>
    <n v="10.194579999999998"/>
    <m/>
    <x v="0"/>
    <n v="12.283800000000001"/>
    <n v="26.991979999999998"/>
    <n v="2.1332764329090204E-2"/>
    <n v="2016"/>
    <n v="7.3768308921438083E-2"/>
    <n v="1.4171752984073463E-2"/>
    <n v="8.7639796071598587E-3"/>
    <n v="0.97706426740876662"/>
    <n v="0.16722004091585724"/>
    <n v="0.37768922472527022"/>
    <n v="0.4550907343588726"/>
    <x v="0"/>
    <m/>
    <x v="0"/>
    <m/>
    <m/>
    <x v="0"/>
    <m/>
    <x v="0"/>
    <x v="0"/>
    <m/>
    <x v="0"/>
    <x v="0"/>
    <x v="0"/>
    <m/>
    <x v="0"/>
    <x v="0"/>
    <x v="0"/>
    <x v="0"/>
    <x v="0"/>
    <x v="0"/>
    <x v="0"/>
    <x v="0"/>
    <x v="0"/>
    <x v="0"/>
    <x v="0"/>
    <x v="0"/>
    <x v="0"/>
    <m/>
    <x v="0"/>
    <x v="0"/>
    <x v="0"/>
    <x v="0"/>
    <x v="0"/>
    <s v="DST NO. 1 (TOP)"/>
    <m/>
    <x v="0"/>
    <m/>
    <m/>
    <m/>
    <m/>
  </r>
  <r>
    <x v="0"/>
    <s v="T27N R107W S07 fTERTIARY"/>
    <n v="49007752"/>
    <x v="0"/>
    <x v="1"/>
    <s v="WILDCAT"/>
    <m/>
    <s v="7"/>
    <s v=" 27"/>
    <s v=" 107"/>
    <n v="42.329050000000002"/>
    <n v="-109.60921999999999"/>
    <s v="4903505433"/>
    <s v="1 SUBLETTE FLAT"/>
    <x v="0"/>
    <s v="TERTIARY"/>
    <m/>
    <m/>
    <n v="160"/>
    <x v="0"/>
    <n v="5433"/>
    <n v="5593"/>
    <n v="10525"/>
    <m/>
    <x v="0"/>
    <d v="1965-04-01T00:00:00"/>
    <n v="7.0999999046325684"/>
    <x v="0"/>
    <n v="1795"/>
    <n v="314"/>
    <n v="10237"/>
    <n v="175"/>
    <x v="0"/>
    <n v="19800"/>
    <n v="500"/>
    <m/>
    <x v="0"/>
    <n v="-1"/>
    <n v="32577"/>
    <x v="0"/>
    <m/>
    <n v="89.570499999999996"/>
    <n v="25.83906"/>
    <n v="445.30949999999996"/>
    <n v="4.4764999999999997"/>
    <n v="565.19555999999989"/>
    <n v="558.55799999999999"/>
    <n v="8.1950000000000003"/>
    <m/>
    <x v="0"/>
    <n v="0"/>
    <n v="566.75300000000004"/>
    <n v="-1.3758929116002906E-3"/>
    <n v="32817"/>
    <n v="3.6700614735296817E-3"/>
    <n v="0.15847700572877821"/>
    <n v="4.5717025802538162E-2"/>
    <n v="0.79580596846868368"/>
    <n v="0.98554043825087811"/>
    <n v="1.4459561749121748E-2"/>
    <n v="0"/>
    <x v="0"/>
    <m/>
    <x v="0"/>
    <m/>
    <m/>
    <x v="0"/>
    <m/>
    <x v="0"/>
    <x v="0"/>
    <m/>
    <x v="0"/>
    <x v="0"/>
    <x v="0"/>
    <m/>
    <x v="0"/>
    <x v="0"/>
    <x v="0"/>
    <x v="0"/>
    <x v="0"/>
    <x v="0"/>
    <x v="0"/>
    <x v="0"/>
    <x v="0"/>
    <x v="0"/>
    <x v="0"/>
    <x v="0"/>
    <x v="0"/>
    <m/>
    <x v="0"/>
    <x v="0"/>
    <x v="0"/>
    <x v="0"/>
    <x v="0"/>
    <s v="DST NO. 2"/>
    <m/>
    <x v="0"/>
    <m/>
    <m/>
    <m/>
    <m/>
  </r>
  <r>
    <x v="1"/>
    <s v="T27N R103W S34 fFORT UNION"/>
    <n v="3221"/>
    <x v="0"/>
    <x v="1"/>
    <s v="WC"/>
    <s v="NE NW"/>
    <n v="34"/>
    <n v="27"/>
    <n v="103"/>
    <n v="42.276290000000003"/>
    <n v="-109.09417000000001"/>
    <s v="4903520271"/>
    <s v="FEDERAL NO. 1"/>
    <x v="0"/>
    <s v="FORT UNION"/>
    <m/>
    <m/>
    <m/>
    <x v="0"/>
    <s v="8000"/>
    <m/>
    <n v="13500"/>
    <m/>
    <x v="2"/>
    <d v="1974-02-11T00:00:00"/>
    <n v="7.6"/>
    <x v="1"/>
    <n v="458"/>
    <n v="72"/>
    <n v="7218"/>
    <n v="146"/>
    <x v="1"/>
    <n v="11600"/>
    <n v="1098"/>
    <m/>
    <x v="0"/>
    <n v="65"/>
    <n v="20100"/>
    <x v="0"/>
    <s v="TERRA RESOURCES"/>
    <n v="22.854199999999999"/>
    <n v="5.9248799999999999"/>
    <n v="313.983"/>
    <n v="3.73468"/>
    <n v="346.49676000000005"/>
    <n v="327.23599999999999"/>
    <n v="17.996219999999997"/>
    <n v="0"/>
    <x v="1"/>
    <n v="1.3533000000000002"/>
    <n v="346.58551999999997"/>
    <n v="-1.2806560283134413E-4"/>
    <n v="20657"/>
    <n v="1.3666364060161444E-2"/>
    <n v="6.5957903906518484E-2"/>
    <n v="1.709938066953353E-2"/>
    <n v="0.9169427154239479"/>
    <n v="0.94417100864456205"/>
    <n v="5.1924327363705211E-2"/>
    <n v="3.9046639917328348E-3"/>
    <x v="0"/>
    <m/>
    <x v="0"/>
    <n v="19872"/>
    <n v="0.37"/>
    <x v="4"/>
    <m/>
    <x v="0"/>
    <x v="0"/>
    <m/>
    <x v="0"/>
    <x v="0"/>
    <x v="0"/>
    <m/>
    <x v="0"/>
    <x v="0"/>
    <x v="0"/>
    <x v="0"/>
    <x v="0"/>
    <x v="0"/>
    <x v="0"/>
    <x v="0"/>
    <x v="0"/>
    <x v="0"/>
    <x v="0"/>
    <x v="0"/>
    <x v="0"/>
    <m/>
    <x v="0"/>
    <x v="0"/>
    <x v="0"/>
    <x v="0"/>
    <x v="0"/>
    <s v="IRON PRESENT;  DST #2 (BOTTOM)"/>
    <n v="19740211"/>
    <x v="0"/>
    <s v="CHEMICAL AND GEOLOGICAL LABS CASPER LAB No 11977-3"/>
    <m/>
    <m/>
    <d v="1974-02-12T00:00:00"/>
  </r>
  <r>
    <x v="1"/>
    <s v="T27N R103W S34 fFORT UNION"/>
    <n v="3220"/>
    <x v="0"/>
    <x v="1"/>
    <s v="WC"/>
    <s v="NE NW"/>
    <n v="34"/>
    <n v="27"/>
    <n v="103"/>
    <n v="42.276290000000003"/>
    <n v="-109.09417000000001"/>
    <s v="4903520271"/>
    <s v="FEDERAL NO. 1"/>
    <x v="0"/>
    <s v="FORT UNION"/>
    <m/>
    <m/>
    <m/>
    <x v="0"/>
    <s v="7380"/>
    <m/>
    <n v="13500"/>
    <m/>
    <x v="0"/>
    <d v="1974-02-11T00:00:00"/>
    <n v="8.6"/>
    <x v="1"/>
    <n v="8"/>
    <n v="1"/>
    <n v="943"/>
    <n v="25"/>
    <x v="1"/>
    <n v="920"/>
    <n v="256"/>
    <n v="36"/>
    <x v="0"/>
    <n v="520"/>
    <n v="2579"/>
    <x v="0"/>
    <s v="TERRA RESOURCES"/>
    <n v="0.3992"/>
    <n v="8.2290000000000002E-2"/>
    <n v="41.020499999999998"/>
    <n v="0.63949999999999996"/>
    <n v="42.141489999999997"/>
    <n v="25.953199999999999"/>
    <n v="4.1958399999999996"/>
    <n v="1.1998799999999998"/>
    <x v="1"/>
    <n v="10.826400000000001"/>
    <n v="42.175319999999999"/>
    <n v="-4.0122485658555872E-4"/>
    <n v="2709"/>
    <n v="2.4583963691376703E-2"/>
    <n v="9.4728496785471995E-3"/>
    <n v="1.9527074149490208E-3"/>
    <n v="0.98857444290650376"/>
    <n v="0.61536462556774907"/>
    <n v="9.9485670766694831E-2"/>
    <n v="0.25669988988820952"/>
    <x v="0"/>
    <m/>
    <x v="0"/>
    <n v="2272"/>
    <n v="2.85"/>
    <x v="4"/>
    <m/>
    <x v="0"/>
    <x v="0"/>
    <m/>
    <x v="0"/>
    <x v="0"/>
    <x v="0"/>
    <m/>
    <x v="0"/>
    <x v="0"/>
    <x v="0"/>
    <x v="0"/>
    <x v="0"/>
    <x v="0"/>
    <x v="0"/>
    <x v="0"/>
    <x v="0"/>
    <x v="0"/>
    <x v="0"/>
    <x v="0"/>
    <x v="0"/>
    <m/>
    <x v="0"/>
    <x v="0"/>
    <x v="0"/>
    <x v="0"/>
    <x v="0"/>
    <s v="DST No. 1 (MIDDLE)"/>
    <n v="19740211"/>
    <x v="0"/>
    <s v="CHEMICAL AND GEOLOGICAL LABS CASPER LAB No 11977-2"/>
    <m/>
    <m/>
    <d v="1974-02-12T00:00:00"/>
  </r>
  <r>
    <x v="1"/>
    <s v="T27N R103W S34 fFORT UNION"/>
    <n v="3224"/>
    <x v="0"/>
    <x v="1"/>
    <s v="WC"/>
    <s v="NE NW"/>
    <n v="34"/>
    <n v="27"/>
    <n v="103"/>
    <n v="42.276290000000003"/>
    <n v="-109.09417000000001"/>
    <s v="4903520271"/>
    <s v="FEDERAL NO. 1"/>
    <x v="0"/>
    <s v="FORT UNION"/>
    <m/>
    <m/>
    <m/>
    <x v="0"/>
    <s v="7380"/>
    <m/>
    <n v="13500"/>
    <m/>
    <x v="0"/>
    <d v="1974-02-11T00:00:00"/>
    <n v="8.1999999999999993"/>
    <x v="1"/>
    <n v="32"/>
    <n v="5"/>
    <n v="1524"/>
    <n v="39"/>
    <x v="1"/>
    <n v="1980"/>
    <n v="403"/>
    <m/>
    <x v="0"/>
    <n v="330"/>
    <n v="4108"/>
    <x v="0"/>
    <s v="TERRA RESOURCES"/>
    <n v="1.5968"/>
    <n v="0.41144999999999998"/>
    <n v="66.293999999999997"/>
    <n v="0.99761999999999995"/>
    <n v="69.299869999999999"/>
    <n v="55.855799999999995"/>
    <n v="6.6051699999999993"/>
    <n v="0"/>
    <x v="1"/>
    <n v="6.8706000000000005"/>
    <n v="69.331569999999999"/>
    <n v="-2.2866385864563427E-4"/>
    <n v="4313"/>
    <n v="2.4343902149388433E-2"/>
    <n v="2.3041890266172219E-2"/>
    <n v="5.9372405749101688E-3"/>
    <n v="0.97102086915891761"/>
    <n v="0.80563298941593264"/>
    <n v="9.5269297954741247E-2"/>
    <n v="9.9097712629326012E-2"/>
    <x v="0"/>
    <m/>
    <x v="0"/>
    <n v="3857"/>
    <n v="1.7"/>
    <x v="4"/>
    <m/>
    <x v="0"/>
    <x v="0"/>
    <m/>
    <x v="0"/>
    <x v="0"/>
    <x v="0"/>
    <m/>
    <x v="0"/>
    <x v="0"/>
    <x v="0"/>
    <x v="0"/>
    <x v="0"/>
    <x v="0"/>
    <x v="0"/>
    <x v="0"/>
    <x v="0"/>
    <x v="0"/>
    <x v="0"/>
    <x v="0"/>
    <x v="0"/>
    <m/>
    <x v="0"/>
    <x v="0"/>
    <x v="0"/>
    <x v="0"/>
    <x v="0"/>
    <s v="DST #1 (BOTTOM)"/>
    <n v="19740211"/>
    <x v="0"/>
    <s v="CHEMICAL AND GEOLOGICAL LABS CASPER LAB No 11977-1"/>
    <m/>
    <m/>
    <d v="1974-02-12T00:00:00"/>
  </r>
  <r>
    <x v="1"/>
    <s v="T27N R103W S33 fMESAVERDE/ERICSON"/>
    <n v="3223"/>
    <x v="0"/>
    <x v="1"/>
    <s v="WC"/>
    <s v="SW NE"/>
    <n v="33"/>
    <n v="27"/>
    <n v="103"/>
    <n v="42.272221999999999"/>
    <n v="-109.1075"/>
    <s v="4903522260"/>
    <s v="PACIFIC CREEK B-3-33"/>
    <x v="0"/>
    <s v="MESAVERDE/ERICSON"/>
    <m/>
    <m/>
    <m/>
    <x v="0"/>
    <s v="12509"/>
    <m/>
    <n v="13051"/>
    <n v="12860"/>
    <x v="2"/>
    <d v="2002-01-16T00:00:00"/>
    <n v="7.45"/>
    <x v="1"/>
    <n v="78"/>
    <n v="14"/>
    <n v="3130"/>
    <n v="250"/>
    <x v="1"/>
    <n v="3750"/>
    <n v="2044"/>
    <m/>
    <x v="0"/>
    <n v="400"/>
    <n v="9667"/>
    <x v="0"/>
    <s v="SHELL OIL"/>
    <n v="3.8921999999999999"/>
    <n v="1.1520600000000001"/>
    <n v="136.155"/>
    <n v="6.3949999999999996"/>
    <n v="147.59426000000002"/>
    <n v="105.78749999999999"/>
    <n v="33.501159999999999"/>
    <n v="0"/>
    <x v="1"/>
    <n v="8.3280000000000012"/>
    <n v="147.61666"/>
    <n v="-7.5877951940179643E-5"/>
    <n v="9666"/>
    <n v="-5.1725029741892099E-5"/>
    <n v="2.6370944235907273E-2"/>
    <n v="7.8055881034939968E-3"/>
    <n v="0.96582346766059868"/>
    <n v="0.71663659101892696"/>
    <n v="0.22694701262039121"/>
    <n v="5.6416396360681791E-2"/>
    <x v="0"/>
    <m/>
    <x v="0"/>
    <m/>
    <n v="0.75"/>
    <x v="0"/>
    <m/>
    <x v="0"/>
    <x v="0"/>
    <m/>
    <x v="0"/>
    <x v="0"/>
    <x v="0"/>
    <m/>
    <x v="0"/>
    <x v="0"/>
    <x v="0"/>
    <x v="0"/>
    <x v="0"/>
    <x v="0"/>
    <x v="0"/>
    <x v="0"/>
    <x v="0"/>
    <x v="0"/>
    <x v="0"/>
    <x v="0"/>
    <x v="0"/>
    <m/>
    <x v="0"/>
    <x v="0"/>
    <x v="0"/>
    <x v="0"/>
    <x v="0"/>
    <m/>
    <n v="20116"/>
    <x v="0"/>
    <s v="HALLIBURTON ENERGY SERVICES ROCK SPRINGS  REPORT No RS02-W0055"/>
    <m/>
    <m/>
    <d v="2002-01-16T00:00:00"/>
  </r>
  <r>
    <x v="1"/>
    <s v="T27N R103W S33 fFORT UNION"/>
    <n v="3643"/>
    <x v="0"/>
    <x v="1"/>
    <s v="WC"/>
    <s v="NW SE"/>
    <n v="33"/>
    <n v="27"/>
    <n v="103"/>
    <n v="42.272221999999999"/>
    <n v="-109.1075"/>
    <s v="4903522260"/>
    <s v="PACIFIC CREEK B-3-33"/>
    <x v="0"/>
    <s v="FORT UNION"/>
    <m/>
    <m/>
    <m/>
    <x v="0"/>
    <s v="5135"/>
    <m/>
    <n v="13051"/>
    <n v="12860"/>
    <x v="2"/>
    <d v="2002-11-20T00:00:00"/>
    <n v="9.6199999999999992"/>
    <x v="1"/>
    <n v="18"/>
    <n v="2.6"/>
    <n v="1333.74"/>
    <n v="0"/>
    <x v="1"/>
    <n v="1700"/>
    <n v="97.6"/>
    <n v="84"/>
    <x v="0"/>
    <n v="325"/>
    <n v="3585.9"/>
    <x v="0"/>
    <s v="SWEPI LP"/>
    <n v="0.8982"/>
    <n v="0.21395400000000001"/>
    <n v="58.017689999999995"/>
    <n v="0"/>
    <n v="59.129843999999991"/>
    <n v="47.957000000000001"/>
    <n v="1.5996639999999998"/>
    <n v="2.7997199999999998"/>
    <x v="1"/>
    <n v="6.7665000000000006"/>
    <n v="59.122883999999999"/>
    <n v="5.8856993134165211E-5"/>
    <n v="3560.94"/>
    <n v="-3.492452608425547E-3"/>
    <n v="1.5190298827779761E-2"/>
    <n v="3.6183758577140847E-3"/>
    <n v="0.98119132531450626"/>
    <n v="0.81114108033024912"/>
    <n v="2.7056596224230196E-2"/>
    <n v="0.11444807056435205"/>
    <x v="0"/>
    <n v="25"/>
    <x v="0"/>
    <m/>
    <n v="2.2999999999999998"/>
    <x v="0"/>
    <m/>
    <x v="0"/>
    <x v="0"/>
    <m/>
    <x v="0"/>
    <x v="0"/>
    <x v="0"/>
    <m/>
    <x v="0"/>
    <x v="0"/>
    <x v="0"/>
    <x v="0"/>
    <x v="0"/>
    <x v="0"/>
    <x v="0"/>
    <x v="0"/>
    <x v="0"/>
    <x v="0"/>
    <x v="0"/>
    <x v="0"/>
    <x v="0"/>
    <m/>
    <x v="0"/>
    <x v="0"/>
    <x v="0"/>
    <x v="0"/>
    <x v="0"/>
    <s v="SAMPLE #1"/>
    <n v="20021120"/>
    <x v="0"/>
    <s v="HALLIBURTON ROCK SPRINGS REPORT No RS02-W0916"/>
    <m/>
    <m/>
    <d v="2002-11-21T00:00:00"/>
  </r>
  <r>
    <x v="1"/>
    <s v="T27N R103W S33 fFORT UNION"/>
    <n v="3650"/>
    <x v="0"/>
    <x v="1"/>
    <s v="WC"/>
    <s v="NW SE"/>
    <n v="33"/>
    <n v="27"/>
    <n v="103"/>
    <n v="42.272221999999999"/>
    <n v="-109.1075"/>
    <s v="4903522260"/>
    <s v="PACIFIC CREEK B-3-33"/>
    <x v="0"/>
    <s v="FORT UNION"/>
    <m/>
    <m/>
    <m/>
    <x v="0"/>
    <s v="5135"/>
    <m/>
    <n v="13051"/>
    <n v="12860"/>
    <x v="2"/>
    <d v="2002-11-20T00:00:00"/>
    <n v="8.4600000000000009"/>
    <x v="1"/>
    <n v="140"/>
    <n v="17.3"/>
    <n v="1946.33"/>
    <n v="200"/>
    <x v="1"/>
    <n v="3200"/>
    <n v="161.69999999999999"/>
    <n v="33"/>
    <x v="0"/>
    <n v="200"/>
    <n v="5901.3"/>
    <x v="0"/>
    <s v="SWEPI LP"/>
    <n v="6.9859999999999998"/>
    <n v="1.4236170000000001"/>
    <n v="84.665354999999991"/>
    <n v="5.1159999999999997"/>
    <n v="98.190971999999988"/>
    <n v="90.271999999999991"/>
    <n v="2.6502629999999994"/>
    <n v="1.09989"/>
    <x v="1"/>
    <n v="4.1640000000000006"/>
    <n v="98.18615299999999"/>
    <n v="2.4539518031938225E-5"/>
    <n v="5898.33"/>
    <n v="-2.5170280763043033E-4"/>
    <n v="7.1147070425171072E-2"/>
    <n v="1.4498451038859259E-2"/>
    <n v="0.91435447853596974"/>
    <n v="0.91939644483270466"/>
    <n v="2.6992227712598127E-2"/>
    <n v="4.2409238703954528E-2"/>
    <x v="0"/>
    <n v="3"/>
    <x v="0"/>
    <m/>
    <n v="1.1000000000000001"/>
    <x v="0"/>
    <m/>
    <x v="0"/>
    <x v="0"/>
    <m/>
    <x v="0"/>
    <x v="0"/>
    <x v="0"/>
    <m/>
    <x v="0"/>
    <x v="0"/>
    <x v="0"/>
    <x v="0"/>
    <x v="0"/>
    <x v="0"/>
    <x v="0"/>
    <x v="0"/>
    <x v="0"/>
    <x v="0"/>
    <x v="0"/>
    <x v="0"/>
    <x v="0"/>
    <m/>
    <x v="0"/>
    <x v="0"/>
    <x v="0"/>
    <x v="0"/>
    <x v="0"/>
    <s v="SAMPLE #8"/>
    <n v="20021120"/>
    <x v="0"/>
    <s v="HALLIBURTON ROCK SPRINGS REPORT No RS02-W0923"/>
    <m/>
    <m/>
    <d v="2002-11-21T00:00:00"/>
  </r>
  <r>
    <x v="1"/>
    <s v="T27N R103W S33 fFORT UNION"/>
    <n v="3647"/>
    <x v="0"/>
    <x v="1"/>
    <s v="WC"/>
    <s v="NW SE"/>
    <n v="33"/>
    <n v="27"/>
    <n v="103"/>
    <n v="42.272221999999999"/>
    <n v="-109.1075"/>
    <s v="4903522260"/>
    <s v="PACIFIC CREEK B-3-33"/>
    <x v="0"/>
    <s v="FORT UNION"/>
    <m/>
    <m/>
    <m/>
    <x v="0"/>
    <s v="5135"/>
    <m/>
    <n v="13051"/>
    <n v="12860"/>
    <x v="2"/>
    <d v="2002-11-20T00:00:00"/>
    <n v="8.74"/>
    <x v="1"/>
    <n v="12"/>
    <n v="83.6"/>
    <n v="1783.86"/>
    <m/>
    <x v="1"/>
    <n v="2800"/>
    <n v="70.2"/>
    <n v="54"/>
    <x v="0"/>
    <n v="150"/>
    <n v="4953.6000000000004"/>
    <x v="0"/>
    <s v="SWEPI LP"/>
    <n v="0.5988"/>
    <n v="6.8794439999999994"/>
    <n v="77.597909999999985"/>
    <n v="0"/>
    <n v="85.076153999999988"/>
    <n v="78.988"/>
    <n v="1.1505779999999999"/>
    <n v="1.79982"/>
    <x v="1"/>
    <n v="3.1230000000000002"/>
    <n v="85.061397999999997"/>
    <n v="8.6729824348191721E-5"/>
    <n v="4953.66"/>
    <n v="6.0561648729810947E-6"/>
    <n v="7.0383999728055417E-3"/>
    <n v="8.0862188481157726E-2"/>
    <n v="0.91209941154603669"/>
    <n v="0.92859983326396778"/>
    <n v="1.3526441218377341E-2"/>
    <n v="3.6714656394431708E-2"/>
    <x v="0"/>
    <n v="0"/>
    <x v="0"/>
    <m/>
    <n v="1.2"/>
    <x v="0"/>
    <m/>
    <x v="0"/>
    <x v="0"/>
    <m/>
    <x v="0"/>
    <x v="0"/>
    <x v="0"/>
    <m/>
    <x v="0"/>
    <x v="0"/>
    <x v="0"/>
    <x v="0"/>
    <x v="0"/>
    <x v="0"/>
    <x v="0"/>
    <x v="0"/>
    <x v="0"/>
    <x v="0"/>
    <x v="0"/>
    <x v="0"/>
    <x v="0"/>
    <m/>
    <x v="0"/>
    <x v="0"/>
    <x v="0"/>
    <x v="0"/>
    <x v="0"/>
    <s v="SAMPLE #5"/>
    <n v="20021120"/>
    <x v="0"/>
    <s v="HALLIBURTON ROCK SPRINGS REPORT No RS02-W020"/>
    <m/>
    <m/>
    <d v="2002-11-21T00:00:00"/>
  </r>
  <r>
    <x v="1"/>
    <s v="T27N R095W S20 fFRONTIER"/>
    <n v="309"/>
    <x v="0"/>
    <x v="4"/>
    <m/>
    <s v="NW NW"/>
    <n v="20"/>
    <n v="27"/>
    <n v="95"/>
    <n v="43.688409"/>
    <n v="-109.84717499999999"/>
    <s v="4901321277"/>
    <s v="26 BISON B"/>
    <x v="0"/>
    <s v="FRONTIER"/>
    <m/>
    <m/>
    <s v=""/>
    <x v="0"/>
    <m/>
    <m/>
    <m/>
    <m/>
    <x v="2"/>
    <d v="1982-09-13T00:00:00"/>
    <n v="8.4"/>
    <x v="1"/>
    <n v="9"/>
    <n v="6"/>
    <n v="3975"/>
    <n v="26"/>
    <x v="1"/>
    <n v="4600"/>
    <n v="2024"/>
    <n v="312"/>
    <x v="1"/>
    <n v="58"/>
    <n v="9981"/>
    <x v="0"/>
    <s v="RICHARDSON OPERATING"/>
    <n v="0.4491"/>
    <n v="0.49374000000000001"/>
    <n v="172.91249999999999"/>
    <n v="0.66508"/>
    <n v="174.52041999999997"/>
    <n v="129.76599999999999"/>
    <n v="33.173359999999995"/>
    <n v="10.398959999999999"/>
    <x v="1"/>
    <n v="1.2075600000000002"/>
    <n v="174.54587999999998"/>
    <n v="-7.2937433375864664E-5"/>
    <n v="11010"/>
    <n v="4.90210090038588E-2"/>
    <n v="2.573337836340298E-3"/>
    <n v="2.8291245230787324E-3"/>
    <n v="0.99459753764058101"/>
    <n v="0.74344922950916981"/>
    <n v="0.19005524507367347"/>
    <n v="6.9182956366543877E-3"/>
    <x v="1"/>
    <n v="0"/>
    <x v="1"/>
    <n v="9599"/>
    <n v="0.7"/>
    <x v="0"/>
    <n v="0.7"/>
    <x v="0"/>
    <x v="1"/>
    <m/>
    <x v="1"/>
    <x v="1"/>
    <x v="1"/>
    <n v="0"/>
    <x v="1"/>
    <x v="1"/>
    <x v="1"/>
    <x v="1"/>
    <x v="0"/>
    <x v="0"/>
    <x v="0"/>
    <x v="0"/>
    <x v="0"/>
    <x v="0"/>
    <x v="0"/>
    <x v="0"/>
    <x v="0"/>
    <m/>
    <x v="0"/>
    <x v="0"/>
    <x v="0"/>
    <x v="0"/>
    <x v="0"/>
    <m/>
    <n v="19820913"/>
    <x v="1"/>
    <m/>
    <m/>
    <m/>
    <m/>
  </r>
  <r>
    <x v="0"/>
    <s v="T26N R34W S34 fTENSLEEP"/>
    <n v="49013179"/>
    <x v="0"/>
    <x v="2"/>
    <s v="MAHONEY DOME"/>
    <m/>
    <s v="34"/>
    <n v="26"/>
    <n v="34"/>
    <n v="42.183210000000003"/>
    <n v="-107.34484"/>
    <s v="4900705860"/>
    <s v="F-4"/>
    <x v="0"/>
    <s v="TENSLEEP"/>
    <m/>
    <m/>
    <n v="122"/>
    <x v="1"/>
    <n v="4410"/>
    <n v="4532"/>
    <m/>
    <m/>
    <x v="1"/>
    <m/>
    <n v="7.2"/>
    <x v="0"/>
    <n v="573"/>
    <n v="121"/>
    <n v="173"/>
    <n v="-3"/>
    <x v="0"/>
    <n v="132"/>
    <n v="354"/>
    <m/>
    <x v="0"/>
    <n v="1757"/>
    <n v="2930"/>
    <x v="0"/>
    <m/>
    <n v="28.592700000000001"/>
    <n v="9.9570900000000009"/>
    <n v="7.5254999999999992"/>
    <n v="0"/>
    <n v="46.075290000000003"/>
    <n v="3.7237199999999997"/>
    <n v="5.8020599999999991"/>
    <m/>
    <x v="0"/>
    <n v="36.580740000000006"/>
    <n v="46.106520000000003"/>
    <n v="-3.3878701231838205E-4"/>
    <n v="3104"/>
    <n v="2.8836592641697051E-2"/>
    <n v="0.62056473220244512"/>
    <n v="0.21610477112569448"/>
    <n v="0.16333049667186031"/>
    <n v="8.0763414805541583E-2"/>
    <n v="0.1258403366812329"/>
    <n v="0.79339624851322554"/>
    <x v="0"/>
    <m/>
    <x v="0"/>
    <m/>
    <m/>
    <x v="0"/>
    <m/>
    <x v="0"/>
    <x v="0"/>
    <m/>
    <x v="0"/>
    <x v="0"/>
    <x v="0"/>
    <m/>
    <x v="0"/>
    <x v="0"/>
    <x v="0"/>
    <x v="0"/>
    <x v="0"/>
    <x v="0"/>
    <x v="0"/>
    <x v="0"/>
    <x v="0"/>
    <x v="0"/>
    <x v="0"/>
    <x v="0"/>
    <x v="0"/>
    <m/>
    <x v="0"/>
    <x v="0"/>
    <x v="0"/>
    <x v="0"/>
    <x v="0"/>
    <s v="PRODUCTION"/>
    <m/>
    <x v="0"/>
    <m/>
    <m/>
    <m/>
    <m/>
  </r>
  <r>
    <x v="1"/>
    <s v="T26N R113W S26 fFRONTIER"/>
    <n v="1956"/>
    <x v="0"/>
    <x v="5"/>
    <m/>
    <s v="   SW"/>
    <n v="26"/>
    <n v="26"/>
    <n v="113"/>
    <n v="42.203629999999997"/>
    <n v="-110.23941000000001"/>
    <s v="4902320239"/>
    <s v="14-26 HYRU"/>
    <x v="0"/>
    <s v="FRONTIER"/>
    <m/>
    <m/>
    <m/>
    <x v="0"/>
    <s v="8176"/>
    <m/>
    <n v="8626"/>
    <n v="8398"/>
    <x v="2"/>
    <d v="1994-11-28T00:00:00"/>
    <n v="7.6"/>
    <x v="1"/>
    <n v="143"/>
    <n v="21"/>
    <n v="2900"/>
    <n v="164"/>
    <x v="1"/>
    <n v="4350"/>
    <n v="488"/>
    <n v="0"/>
    <x v="1"/>
    <n v="44"/>
    <n v="7862"/>
    <x v="0"/>
    <s v="XTO ENERGY"/>
    <n v="7.1356999999999999"/>
    <n v="1.7280900000000001"/>
    <n v="126.15"/>
    <n v="4.1951200000000002"/>
    <n v="139.20891"/>
    <n v="122.7135"/>
    <n v="7.9983199999999988"/>
    <n v="0"/>
    <x v="1"/>
    <n v="0.91608000000000012"/>
    <n v="131.62789999999998"/>
    <n v="2.799106221934906E-2"/>
    <n v="8110"/>
    <n v="1.5527172551965941E-2"/>
    <n v="5.1258931630166489E-2"/>
    <n v="1.2413645074873442E-2"/>
    <n v="0.93632742329495988"/>
    <n v="0.93227575612769031"/>
    <n v="6.0764625128867052E-2"/>
    <n v="6.959618743442691E-3"/>
    <x v="1"/>
    <n v="0"/>
    <x v="1"/>
    <n v="7732"/>
    <n v="1.2"/>
    <x v="0"/>
    <n v="0"/>
    <x v="0"/>
    <x v="1"/>
    <m/>
    <x v="1"/>
    <x v="1"/>
    <x v="1"/>
    <n v="0"/>
    <x v="1"/>
    <x v="1"/>
    <x v="1"/>
    <x v="1"/>
    <x v="0"/>
    <x v="0"/>
    <x v="0"/>
    <x v="0"/>
    <x v="0"/>
    <x v="0"/>
    <x v="0"/>
    <x v="0"/>
    <x v="0"/>
    <m/>
    <x v="0"/>
    <x v="0"/>
    <x v="0"/>
    <x v="0"/>
    <x v="0"/>
    <m/>
    <n v="19941128"/>
    <x v="1"/>
    <s v="CORE LABS  LAB No 942609-4"/>
    <m/>
    <m/>
    <d v="1994-11-30T00:00:00"/>
  </r>
  <r>
    <x v="1"/>
    <s v="T26N R113W S26 fFRONTIER"/>
    <n v="1957"/>
    <x v="0"/>
    <x v="5"/>
    <m/>
    <s v="NW SE"/>
    <n v="26"/>
    <n v="26"/>
    <n v="113"/>
    <n v="42.212829999999997"/>
    <n v="-110.23138"/>
    <s v="4902320340"/>
    <s v="31X-26 HYR"/>
    <x v="0"/>
    <s v="FRONTIER"/>
    <m/>
    <m/>
    <m/>
    <x v="0"/>
    <s v="7953"/>
    <m/>
    <n v="8282"/>
    <n v="8253"/>
    <x v="2"/>
    <d v="1994-11-28T00:00:00"/>
    <n v="8.15"/>
    <x v="1"/>
    <n v="213"/>
    <n v="25"/>
    <n v="4220"/>
    <n v="107"/>
    <x v="1"/>
    <n v="6400"/>
    <n v="647"/>
    <n v="0"/>
    <x v="1"/>
    <n v="0"/>
    <n v="11283"/>
    <x v="0"/>
    <s v="XTO ENERGY"/>
    <n v="10.6287"/>
    <n v="2.0572500000000002"/>
    <n v="183.57"/>
    <n v="2.73706"/>
    <n v="198.99301"/>
    <n v="180.54399999999998"/>
    <n v="10.604329999999999"/>
    <n v="0"/>
    <x v="1"/>
    <n v="0"/>
    <n v="191.14832999999999"/>
    <n v="2.0107277019143908E-2"/>
    <n v="11612"/>
    <n v="1.4369949770692291E-2"/>
    <n v="5.3412428908935043E-2"/>
    <n v="1.0338302837873552E-2"/>
    <n v="0.93624926825319144"/>
    <n v="0.94452303088392142"/>
    <n v="5.5476969116078599E-2"/>
    <n v="0"/>
    <x v="1"/>
    <n v="0"/>
    <x v="1"/>
    <n v="11139"/>
    <n v="0.7"/>
    <x v="0"/>
    <n v="0"/>
    <x v="0"/>
    <x v="1"/>
    <m/>
    <x v="1"/>
    <x v="1"/>
    <x v="1"/>
    <n v="0"/>
    <x v="1"/>
    <x v="1"/>
    <x v="1"/>
    <x v="1"/>
    <x v="0"/>
    <x v="0"/>
    <x v="0"/>
    <x v="0"/>
    <x v="0"/>
    <x v="0"/>
    <x v="0"/>
    <x v="0"/>
    <x v="0"/>
    <m/>
    <x v="0"/>
    <x v="0"/>
    <x v="0"/>
    <x v="0"/>
    <x v="0"/>
    <m/>
    <n v="19941128"/>
    <x v="1"/>
    <s v="CORE LABS  LAB No 942609-3"/>
    <m/>
    <m/>
    <d v="1994-11-30T00:00:00"/>
  </r>
  <r>
    <x v="1"/>
    <s v="T26N R113W S26 fFRONTIER"/>
    <n v="1958"/>
    <x v="0"/>
    <x v="5"/>
    <m/>
    <s v="NE NW"/>
    <n v="26"/>
    <n v="26"/>
    <n v="113"/>
    <n v="42.212560000000003"/>
    <n v="-110.23916"/>
    <s v="4902320342"/>
    <s v="11X-26 HYR"/>
    <x v="0"/>
    <s v="FRONTIER"/>
    <m/>
    <m/>
    <s v=""/>
    <x v="0"/>
    <m/>
    <m/>
    <n v="8370"/>
    <m/>
    <x v="2"/>
    <d v="1994-11-28T00:00:00"/>
    <n v="8.15"/>
    <x v="1"/>
    <n v="167"/>
    <n v="25"/>
    <n v="3790"/>
    <n v="67"/>
    <x v="1"/>
    <n v="5700"/>
    <n v="634"/>
    <n v="0"/>
    <x v="1"/>
    <n v="34"/>
    <n v="10095"/>
    <x v="0"/>
    <s v="XTO ENERGY"/>
    <n v="8.3332999999999995"/>
    <n v="2.0572500000000002"/>
    <n v="164.86500000000001"/>
    <n v="1.7138599999999999"/>
    <n v="176.96940999999998"/>
    <n v="160.797"/>
    <n v="10.391259999999999"/>
    <n v="0"/>
    <x v="1"/>
    <n v="0.70788000000000006"/>
    <n v="171.89613999999997"/>
    <n v="1.4542192543803789E-2"/>
    <n v="10417"/>
    <n v="1.5698127925117003E-2"/>
    <n v="4.7088929097972361E-2"/>
    <n v="1.1624890425978142E-2"/>
    <n v="0.94128618047604951"/>
    <n v="0.93543112719110522"/>
    <n v="6.0450804770834296E-2"/>
    <n v="4.1180680380606578E-3"/>
    <x v="1"/>
    <n v="0"/>
    <x v="1"/>
    <n v="9952"/>
    <n v="0.8"/>
    <x v="0"/>
    <n v="0"/>
    <x v="0"/>
    <x v="1"/>
    <m/>
    <x v="1"/>
    <x v="1"/>
    <x v="1"/>
    <n v="0"/>
    <x v="1"/>
    <x v="1"/>
    <x v="1"/>
    <x v="1"/>
    <x v="0"/>
    <x v="0"/>
    <x v="0"/>
    <x v="0"/>
    <x v="0"/>
    <x v="0"/>
    <x v="0"/>
    <x v="0"/>
    <x v="0"/>
    <m/>
    <x v="0"/>
    <x v="0"/>
    <x v="0"/>
    <x v="0"/>
    <x v="0"/>
    <m/>
    <n v="19941128"/>
    <x v="1"/>
    <s v="CORE LABS  LAB No 942609-2"/>
    <m/>
    <m/>
    <d v="1994-11-30T00:00:00"/>
  </r>
  <r>
    <x v="1"/>
    <s v="T26N R113W S25 fFRONTIER"/>
    <n v="1954"/>
    <x v="0"/>
    <x v="5"/>
    <m/>
    <s v="SE NE"/>
    <n v="25"/>
    <n v="26"/>
    <n v="113"/>
    <n v="42.21"/>
    <n v="-110.2105"/>
    <s v="4902320244"/>
    <s v="427 HYRUM"/>
    <x v="0"/>
    <s v="FRONTIER"/>
    <m/>
    <m/>
    <m/>
    <x v="0"/>
    <s v="8404"/>
    <m/>
    <n v="8545"/>
    <n v="8469"/>
    <x v="2"/>
    <d v="1994-11-28T00:00:00"/>
    <n v="8.1"/>
    <x v="1"/>
    <n v="225"/>
    <n v="25"/>
    <n v="4250"/>
    <n v="110"/>
    <x v="1"/>
    <n v="6500"/>
    <n v="549"/>
    <n v="0"/>
    <x v="1"/>
    <n v="0"/>
    <n v="11380"/>
    <x v="0"/>
    <s v="XTO ENERGY"/>
    <n v="11.227499999999999"/>
    <n v="2.0572500000000002"/>
    <n v="184.875"/>
    <n v="2.8137999999999996"/>
    <n v="200.97354999999999"/>
    <n v="183.36500000000001"/>
    <n v="8.9981099999999987"/>
    <n v="0"/>
    <x v="1"/>
    <n v="0"/>
    <n v="192.36310999999998"/>
    <n v="2.1890764008623078E-2"/>
    <n v="11659"/>
    <n v="1.2109900603324798E-2"/>
    <n v="5.5865560418273945E-2"/>
    <n v="1.0236421658471976E-2"/>
    <n v="0.93389801792325411"/>
    <n v="0.95322330773296393"/>
    <n v="4.677669226703602E-2"/>
    <n v="0"/>
    <x v="1"/>
    <n v="0"/>
    <x v="1"/>
    <n v="11257"/>
    <n v="1"/>
    <x v="0"/>
    <n v="0"/>
    <x v="0"/>
    <x v="1"/>
    <m/>
    <x v="1"/>
    <x v="1"/>
    <x v="1"/>
    <n v="0"/>
    <x v="1"/>
    <x v="1"/>
    <x v="1"/>
    <x v="1"/>
    <x v="0"/>
    <x v="0"/>
    <x v="0"/>
    <x v="0"/>
    <x v="0"/>
    <x v="0"/>
    <x v="0"/>
    <x v="0"/>
    <x v="0"/>
    <m/>
    <x v="0"/>
    <x v="0"/>
    <x v="0"/>
    <x v="0"/>
    <x v="0"/>
    <m/>
    <n v="19941128"/>
    <x v="1"/>
    <s v="CORE LABS  LAB No 942609-6"/>
    <m/>
    <m/>
    <d v="1994-11-30T00:00:00"/>
  </r>
  <r>
    <x v="1"/>
    <s v="T26N R113W S24 fFRONTIER"/>
    <n v="3949"/>
    <x v="0"/>
    <x v="5"/>
    <s v="ROCKING CHAIR"/>
    <s v="NW SW"/>
    <n v="24"/>
    <n v="26"/>
    <n v="113"/>
    <n v="42.218710000000002"/>
    <n v="-110.22291"/>
    <s v="4902320240"/>
    <s v="HD 13X-24"/>
    <x v="0"/>
    <s v="FRONTIER"/>
    <m/>
    <m/>
    <s v=""/>
    <x v="0"/>
    <m/>
    <m/>
    <n v="8119"/>
    <m/>
    <x v="2"/>
    <d v="1992-09-02T00:00:00"/>
    <n v="7.5"/>
    <x v="1"/>
    <n v="264"/>
    <n v="22"/>
    <n v="4580"/>
    <n v="115"/>
    <x v="1"/>
    <m/>
    <n v="10900"/>
    <m/>
    <x v="0"/>
    <n v="54"/>
    <n v="12704"/>
    <x v="0"/>
    <s v="FMC CORP"/>
    <n v="13.1736"/>
    <n v="1.8103800000000001"/>
    <n v="199.23"/>
    <n v="2.9417"/>
    <n v="217.15567999999999"/>
    <n v="0"/>
    <n v="178.65099999999998"/>
    <n v="0"/>
    <x v="1"/>
    <n v="1.1242800000000002"/>
    <n v="179.77527999999998"/>
    <n v="9.4173556025964847E-2"/>
    <n v="15935"/>
    <n v="0.11281818499249276"/>
    <n v="6.0664312349554939E-2"/>
    <n v="8.3367840067549697E-3"/>
    <n v="0.93099890364369009"/>
    <n v="0"/>
    <n v="0.99374619246873097"/>
    <n v="6.2538075312690393E-3"/>
    <x v="0"/>
    <n v="26.7"/>
    <x v="0"/>
    <m/>
    <n v="0.68"/>
    <x v="0"/>
    <n v="14600"/>
    <x v="2"/>
    <x v="0"/>
    <m/>
    <x v="0"/>
    <x v="0"/>
    <x v="0"/>
    <m/>
    <x v="0"/>
    <x v="0"/>
    <x v="0"/>
    <x v="0"/>
    <x v="0"/>
    <x v="0"/>
    <x v="0"/>
    <x v="0"/>
    <x v="0"/>
    <x v="0"/>
    <x v="0"/>
    <x v="0"/>
    <x v="0"/>
    <m/>
    <x v="0"/>
    <x v="0"/>
    <x v="0"/>
    <x v="0"/>
    <x v="0"/>
    <m/>
    <n v="19920902"/>
    <x v="0"/>
    <s v="ACZ LABS ID No 92-WI-07312"/>
    <m/>
    <m/>
    <d v="1992-09-30T00:00:00"/>
  </r>
  <r>
    <x v="1"/>
    <s v="T26N R113W S21 fMUDDY"/>
    <n v="1261"/>
    <x v="0"/>
    <x v="5"/>
    <s v="WILDCAT"/>
    <s v="NW NW"/>
    <n v="21"/>
    <n v="26"/>
    <n v="113"/>
    <n v="42.150930000000002"/>
    <n v="-110.23677000000001"/>
    <s v="4902320014"/>
    <s v="21-21"/>
    <x v="0"/>
    <s v="MUDDY"/>
    <m/>
    <m/>
    <s v=""/>
    <x v="0"/>
    <m/>
    <m/>
    <m/>
    <m/>
    <x v="2"/>
    <d v="1975-05-01T00:00:00"/>
    <n v="8.1999999999999993"/>
    <x v="1"/>
    <n v="132"/>
    <n v="4"/>
    <n v="3146"/>
    <n v="36"/>
    <x v="1"/>
    <n v="4500"/>
    <n v="1061"/>
    <n v="0"/>
    <x v="1"/>
    <n v="18"/>
    <n v="8359"/>
    <x v="0"/>
    <s v="EXXON MOBIL OIL"/>
    <n v="6.5868000000000002"/>
    <n v="0.32916000000000001"/>
    <n v="136.851"/>
    <n v="0.92087999999999992"/>
    <n v="144.68784000000002"/>
    <n v="126.94499999999999"/>
    <n v="17.389789999999998"/>
    <n v="0"/>
    <x v="1"/>
    <n v="0.37476000000000004"/>
    <n v="144.70955000000001"/>
    <n v="-7.5017953686398384E-5"/>
    <n v="8897"/>
    <n v="3.1177561427909135E-2"/>
    <n v="4.5524212677444068E-2"/>
    <n v="2.2749665763204426E-3"/>
    <n v="0.95220082074623535"/>
    <n v="0.87723996101155721"/>
    <n v="0.1201702997487035"/>
    <n v="2.5897392397391879E-3"/>
    <x v="1"/>
    <n v="0"/>
    <x v="1"/>
    <n v="8111"/>
    <n v="0.9"/>
    <x v="0"/>
    <n v="0"/>
    <x v="0"/>
    <x v="1"/>
    <m/>
    <x v="1"/>
    <x v="1"/>
    <x v="1"/>
    <n v="0"/>
    <x v="1"/>
    <x v="1"/>
    <x v="1"/>
    <x v="1"/>
    <x v="0"/>
    <x v="0"/>
    <x v="0"/>
    <x v="0"/>
    <x v="0"/>
    <x v="0"/>
    <x v="0"/>
    <x v="0"/>
    <x v="0"/>
    <m/>
    <x v="0"/>
    <x v="0"/>
    <x v="0"/>
    <x v="0"/>
    <x v="0"/>
    <s v="GAS WELL"/>
    <n v="19750501"/>
    <x v="1"/>
    <s v="CHEMICAL AND GEOLOGICAL LABS LAB No 15987-3"/>
    <m/>
    <m/>
    <d v="1975-05-03T00:00:00"/>
  </r>
  <r>
    <x v="0"/>
    <s v="T26N R113W S17 fFRONTIER"/>
    <n v="49007260"/>
    <x v="0"/>
    <x v="5"/>
    <s v="HOGSBACK"/>
    <s v=" C NW"/>
    <s v="17"/>
    <s v=" 26"/>
    <s v=" 113"/>
    <n v="42.239429999999999"/>
    <n v="-110.29734000000001"/>
    <s v="4902305161"/>
    <s v="22X17 HOGSBACK"/>
    <x v="0"/>
    <s v="FRONTIER"/>
    <m/>
    <m/>
    <n v="387"/>
    <x v="3"/>
    <n v="7302"/>
    <n v="7689"/>
    <m/>
    <m/>
    <x v="1"/>
    <d v="1960-11-29T00:00:00"/>
    <n v="8.1999998092651367"/>
    <x v="0"/>
    <n v="63"/>
    <n v="7"/>
    <n v="2853"/>
    <n v="-3"/>
    <x v="0"/>
    <n v="3390"/>
    <n v="1952"/>
    <m/>
    <x v="0"/>
    <n v="10"/>
    <n v="7284"/>
    <x v="0"/>
    <m/>
    <n v="3.1436999999999999"/>
    <n v="0.57603000000000004"/>
    <n v="124.10549999999999"/>
    <n v="0"/>
    <n v="127.82522999999999"/>
    <n v="95.631900000000002"/>
    <n v="31.993279999999995"/>
    <m/>
    <x v="0"/>
    <n v="0.20820000000000002"/>
    <n v="127.83338000000001"/>
    <n v="-3.1878449155358999E-5"/>
    <n v="8269"/>
    <n v="6.333183308686427E-2"/>
    <n v="2.4593736306987284E-2"/>
    <n v="4.5063873540458332E-3"/>
    <n v="0.97089987633896691"/>
    <n v="0.74809803198507308"/>
    <n v="0.25027328542826605"/>
    <n v="1.6286825866608551E-3"/>
    <x v="0"/>
    <m/>
    <x v="0"/>
    <m/>
    <m/>
    <x v="0"/>
    <m/>
    <x v="0"/>
    <x v="0"/>
    <m/>
    <x v="0"/>
    <x v="0"/>
    <x v="0"/>
    <m/>
    <x v="0"/>
    <x v="0"/>
    <x v="0"/>
    <x v="0"/>
    <x v="0"/>
    <x v="0"/>
    <x v="0"/>
    <x v="0"/>
    <x v="0"/>
    <x v="0"/>
    <x v="0"/>
    <x v="0"/>
    <x v="0"/>
    <m/>
    <x v="0"/>
    <x v="0"/>
    <x v="0"/>
    <x v="0"/>
    <x v="0"/>
    <s v="PRODUCED WATER"/>
    <m/>
    <x v="0"/>
    <m/>
    <m/>
    <m/>
    <m/>
  </r>
  <r>
    <x v="0"/>
    <s v="T26N R113W S14 fFRONTIER"/>
    <n v="49005829"/>
    <x v="0"/>
    <x v="5"/>
    <s v="GREEN RIVER BEND"/>
    <m/>
    <s v="14"/>
    <s v=" 26"/>
    <s v=" 113"/>
    <n v="42.232089999999999"/>
    <n v="-110.22853000000001"/>
    <s v="4902305153"/>
    <s v="GRBU 27"/>
    <x v="0"/>
    <s v="FRONTIER"/>
    <m/>
    <m/>
    <n v="322"/>
    <x v="0"/>
    <n v="7308"/>
    <n v="7630"/>
    <n v="8265"/>
    <m/>
    <x v="1"/>
    <d v="1961-07-01T00:00:00"/>
    <n v="7.1999998092651367"/>
    <x v="0"/>
    <n v="1581"/>
    <n v="81"/>
    <n v="19841"/>
    <n v="-3"/>
    <x v="0"/>
    <n v="33000"/>
    <n v="927"/>
    <m/>
    <x v="0"/>
    <n v="136"/>
    <n v="55095"/>
    <x v="0"/>
    <m/>
    <n v="78.891900000000007"/>
    <n v="6.6654900000000001"/>
    <n v="863.08349999999996"/>
    <n v="0"/>
    <n v="948.64089000000001"/>
    <n v="930.93"/>
    <n v="15.193529999999999"/>
    <m/>
    <x v="0"/>
    <n v="2.8315200000000003"/>
    <n v="948.95504999999991"/>
    <n v="-1.6555684662768706E-4"/>
    <n v="55560"/>
    <n v="4.2022502372238034E-3"/>
    <n v="8.3163081869684116E-2"/>
    <n v="7.0263574659953781E-3"/>
    <n v="0.90981056066432042"/>
    <n v="0.98100537006468325"/>
    <n v="1.601080051157323E-2"/>
    <n v="2.9838294237435172E-3"/>
    <x v="0"/>
    <m/>
    <x v="0"/>
    <m/>
    <m/>
    <x v="0"/>
    <m/>
    <x v="0"/>
    <x v="0"/>
    <m/>
    <x v="0"/>
    <x v="0"/>
    <x v="0"/>
    <m/>
    <x v="0"/>
    <x v="0"/>
    <x v="0"/>
    <x v="0"/>
    <x v="0"/>
    <x v="0"/>
    <x v="0"/>
    <x v="0"/>
    <x v="0"/>
    <x v="0"/>
    <x v="0"/>
    <x v="0"/>
    <x v="0"/>
    <m/>
    <x v="0"/>
    <x v="0"/>
    <x v="0"/>
    <x v="0"/>
    <x v="0"/>
    <s v="PRODUCTION"/>
    <m/>
    <x v="0"/>
    <m/>
    <m/>
    <m/>
    <m/>
  </r>
  <r>
    <x v="1"/>
    <s v="T26N R113W S13 fFRONTIER"/>
    <n v="5835"/>
    <x v="0"/>
    <x v="5"/>
    <s v="GREEN RIVER BEND"/>
    <s v="SW NW"/>
    <n v="13"/>
    <n v="26"/>
    <n v="113"/>
    <n v="42.239507000000003"/>
    <n v="-110.22501200000001"/>
    <s v="4902322165"/>
    <s v="276-13H"/>
    <x v="0"/>
    <s v="FRONTIER"/>
    <m/>
    <m/>
    <n v="1205"/>
    <x v="0"/>
    <n v="9475"/>
    <n v="10680"/>
    <n v="10742"/>
    <n v="10874"/>
    <x v="5"/>
    <m/>
    <n v="6.95"/>
    <x v="1"/>
    <n v="834"/>
    <n v="48"/>
    <n v="6706"/>
    <n v="0"/>
    <x v="1"/>
    <n v="10960"/>
    <n v="1475"/>
    <n v="0"/>
    <x v="1"/>
    <n v="188"/>
    <n v="20214"/>
    <x v="0"/>
    <s v="EOG RESOURCES INC"/>
    <n v="41.616599999999998"/>
    <n v="3.9499200000000001"/>
    <n v="291.71099999999996"/>
    <n v="0"/>
    <n v="337.27751999999998"/>
    <n v="309.1816"/>
    <n v="24.175249999999998"/>
    <n v="0"/>
    <x v="1"/>
    <n v="3.9141600000000003"/>
    <n v="337.27100999999999"/>
    <n v="9.6508993948761229E-6"/>
    <n v="20211"/>
    <n v="-7.4211502782931348E-5"/>
    <n v="0.12338978298939106"/>
    <n v="1.1711186680926735E-2"/>
    <n v="0.86489903032968218"/>
    <n v="0.91671561098595467"/>
    <n v="7.1679003778000364E-2"/>
    <n v="1.1605385236045044E-2"/>
    <x v="1"/>
    <n v="3"/>
    <x v="1"/>
    <n v="0"/>
    <n v="0"/>
    <x v="1"/>
    <n v="0"/>
    <x v="1"/>
    <x v="1"/>
    <n v="0"/>
    <x v="1"/>
    <x v="1"/>
    <x v="1"/>
    <n v="0"/>
    <x v="1"/>
    <x v="1"/>
    <x v="1"/>
    <x v="1"/>
    <x v="0"/>
    <x v="0"/>
    <x v="0"/>
    <x v="0"/>
    <x v="0"/>
    <x v="0"/>
    <x v="0"/>
    <x v="0"/>
    <x v="0"/>
    <m/>
    <x v="0"/>
    <x v="0"/>
    <x v="0"/>
    <x v="0"/>
    <x v="0"/>
    <s v="LATERAL LENGTH 3300 FEET"/>
    <m/>
    <x v="0"/>
    <s v="CHAMPION TECHNOLOGIES VERNAL"/>
    <m/>
    <s v="9475-10680"/>
    <d v="2007-02-28T00:00:00"/>
  </r>
  <r>
    <x v="1"/>
    <s v="T26N R113W S12 fFRONTIER"/>
    <n v="5897"/>
    <x v="0"/>
    <x v="5"/>
    <s v="GREEN RIVER BEND"/>
    <s v="NE NW"/>
    <n v="12"/>
    <n v="26"/>
    <n v="113"/>
    <n v="42.254893000000003"/>
    <n v="-110.217854"/>
    <s v="4902322195"/>
    <s v="281-12"/>
    <x v="0"/>
    <s v="FRONTIER"/>
    <m/>
    <m/>
    <n v="288"/>
    <x v="0"/>
    <n v="6966"/>
    <n v="7254"/>
    <n v="7415"/>
    <n v="7332"/>
    <x v="5"/>
    <m/>
    <n v="7.21"/>
    <x v="1"/>
    <n v="490"/>
    <n v="61"/>
    <n v="6063"/>
    <n v="0"/>
    <x v="1"/>
    <n v="9660"/>
    <n v="1025"/>
    <n v="0"/>
    <x v="1"/>
    <n v="188"/>
    <n v="17490"/>
    <x v="0"/>
    <s v="EOG RESOURCES INC"/>
    <n v="24.451000000000001"/>
    <n v="5.0196899999999998"/>
    <n v="263.7405"/>
    <n v="0"/>
    <n v="293.21118999999999"/>
    <n v="272.5086"/>
    <n v="16.79975"/>
    <n v="0"/>
    <x v="1"/>
    <n v="3.9141600000000003"/>
    <n v="293.22251"/>
    <n v="-1.9303119858241413E-5"/>
    <n v="17487"/>
    <n v="-8.5770649283815081E-5"/>
    <n v="8.3390405393464012E-2"/>
    <n v="1.7119708153021034E-2"/>
    <n v="0.89948988645351502"/>
    <n v="0.92935770858792521"/>
    <n v="5.7293520882827173E-2"/>
    <n v="1.3348770529247569E-2"/>
    <x v="1"/>
    <n v="3"/>
    <x v="1"/>
    <n v="0"/>
    <n v="0"/>
    <x v="1"/>
    <n v="0"/>
    <x v="1"/>
    <x v="1"/>
    <n v="0"/>
    <x v="1"/>
    <x v="1"/>
    <x v="1"/>
    <n v="0"/>
    <x v="1"/>
    <x v="1"/>
    <x v="1"/>
    <x v="1"/>
    <x v="0"/>
    <x v="0"/>
    <x v="0"/>
    <x v="0"/>
    <x v="0"/>
    <x v="0"/>
    <x v="0"/>
    <x v="0"/>
    <x v="0"/>
    <m/>
    <x v="0"/>
    <x v="0"/>
    <x v="0"/>
    <x v="0"/>
    <x v="0"/>
    <s v="WELLHEAD: FRONTIER 2 - BENCHES 1-5"/>
    <m/>
    <x v="0"/>
    <s v="CHAMPION TECHNOLOGIES VERNAL"/>
    <m/>
    <s v="6966-7254"/>
    <d v="2008-01-29T00:00:00"/>
  </r>
  <r>
    <x v="0"/>
    <s v="T26N R113W S11 fWASATCH"/>
    <n v="49005165"/>
    <x v="0"/>
    <x v="5"/>
    <s v="GREEN RIVER BEND"/>
    <m/>
    <s v="11"/>
    <s v=" 26"/>
    <s v=" 113"/>
    <n v="42.246650000000002"/>
    <n v="-110.22887"/>
    <s v="4902305180"/>
    <s v="GRBU NO. 17"/>
    <x v="0"/>
    <s v="WASATCH"/>
    <m/>
    <n v="5206"/>
    <n v="91"/>
    <x v="0"/>
    <n v="2709"/>
    <n v="2800"/>
    <n v="8125"/>
    <m/>
    <x v="0"/>
    <m/>
    <n v="8.6000003814697266"/>
    <x v="0"/>
    <n v="27"/>
    <n v="6"/>
    <n v="2668"/>
    <n v="-3"/>
    <x v="0"/>
    <n v="3271"/>
    <n v="1330"/>
    <m/>
    <x v="0"/>
    <n v="12"/>
    <n v="6747"/>
    <x v="0"/>
    <m/>
    <n v="1.3472999999999999"/>
    <n v="0.49374000000000001"/>
    <n v="116.05799999999999"/>
    <n v="0"/>
    <n v="117.89904"/>
    <n v="92.274909999999991"/>
    <n v="21.798699999999997"/>
    <m/>
    <x v="0"/>
    <n v="0.24984000000000001"/>
    <n v="114.32344999999999"/>
    <n v="1.5397259757226811E-2"/>
    <n v="7308"/>
    <n v="3.9914621131270013E-2"/>
    <n v="1.1427573964978848E-2"/>
    <n v="4.1878203588426163E-3"/>
    <n v="0.98438460567617847"/>
    <n v="0.80713895530619484"/>
    <n v="0.19067566627844068"/>
    <n v="2.1853784153644772E-3"/>
    <x v="0"/>
    <m/>
    <x v="0"/>
    <m/>
    <m/>
    <x v="0"/>
    <m/>
    <x v="0"/>
    <x v="0"/>
    <m/>
    <x v="0"/>
    <x v="0"/>
    <x v="0"/>
    <m/>
    <x v="0"/>
    <x v="0"/>
    <x v="0"/>
    <x v="0"/>
    <x v="0"/>
    <x v="0"/>
    <x v="0"/>
    <x v="0"/>
    <x v="0"/>
    <x v="0"/>
    <x v="0"/>
    <x v="0"/>
    <x v="0"/>
    <m/>
    <x v="0"/>
    <x v="0"/>
    <x v="0"/>
    <x v="0"/>
    <x v="0"/>
    <s v="DST NO. 1"/>
    <m/>
    <x v="0"/>
    <m/>
    <m/>
    <m/>
    <m/>
  </r>
  <r>
    <x v="0"/>
    <s v="T26N R113W S11 fMUDDY"/>
    <n v="49003460"/>
    <x v="0"/>
    <x v="5"/>
    <s v="GREEN RIVER BEND"/>
    <m/>
    <s v="11"/>
    <s v=" 26"/>
    <s v=" 113"/>
    <n v="42.246650000000002"/>
    <n v="-110.22887"/>
    <s v="4902305180"/>
    <s v="GRBU NO. 17"/>
    <x v="0"/>
    <s v="MUDDY"/>
    <n v="5206"/>
    <m/>
    <m/>
    <x v="0"/>
    <n v="8006"/>
    <m/>
    <n v="8125"/>
    <m/>
    <x v="1"/>
    <d v="1961-09-28T00:00:00"/>
    <n v="7.9000000953674316"/>
    <x v="2"/>
    <n v="697"/>
    <n v="133"/>
    <n v="6281"/>
    <n v="-3"/>
    <x v="0"/>
    <n v="11000"/>
    <n v="525"/>
    <m/>
    <x v="0"/>
    <n v="5"/>
    <n v="18375"/>
    <x v="0"/>
    <m/>
    <n v="34.780299999999997"/>
    <n v="10.944570000000001"/>
    <n v="273.2235"/>
    <n v="0"/>
    <n v="318.94837000000001"/>
    <n v="310.31"/>
    <n v="8.6047499999999992"/>
    <m/>
    <x v="0"/>
    <n v="0.10410000000000001"/>
    <n v="319.01885000000004"/>
    <n v="-1.1047589561111282E-4"/>
    <n v="18635"/>
    <n v="7.0251283436908946E-3"/>
    <n v="0.10904680277876948"/>
    <n v="3.4314550659092564E-2"/>
    <n v="0.85663864656213795"/>
    <n v="0.97270114289484766"/>
    <n v="2.697254409888318E-2"/>
    <n v="3.263130062690653E-4"/>
    <x v="0"/>
    <m/>
    <x v="0"/>
    <m/>
    <m/>
    <x v="0"/>
    <m/>
    <x v="0"/>
    <x v="0"/>
    <m/>
    <x v="0"/>
    <x v="0"/>
    <x v="0"/>
    <m/>
    <x v="0"/>
    <x v="0"/>
    <x v="0"/>
    <x v="0"/>
    <x v="0"/>
    <x v="0"/>
    <x v="0"/>
    <x v="0"/>
    <x v="0"/>
    <x v="0"/>
    <x v="0"/>
    <x v="0"/>
    <x v="0"/>
    <m/>
    <x v="0"/>
    <x v="0"/>
    <x v="0"/>
    <x v="0"/>
    <x v="0"/>
    <s v="PRODUCED WATER"/>
    <m/>
    <x v="0"/>
    <m/>
    <m/>
    <m/>
    <m/>
  </r>
  <r>
    <x v="0"/>
    <s v="T26N R113W S10 fWASATCH"/>
    <n v="49005827"/>
    <x v="0"/>
    <x v="5"/>
    <s v="LABARGE"/>
    <m/>
    <s v="10"/>
    <s v=" 26"/>
    <s v=" 113"/>
    <n v="42.254519999999999"/>
    <n v="-110.25767999999999"/>
    <s v="4902305202"/>
    <s v="4-C"/>
    <x v="0"/>
    <s v="WASATCH"/>
    <m/>
    <m/>
    <n v="10"/>
    <x v="0"/>
    <n v="995"/>
    <n v="1005"/>
    <n v="1028"/>
    <m/>
    <x v="1"/>
    <m/>
    <m/>
    <x v="0"/>
    <n v="10"/>
    <n v="23"/>
    <n v="2893"/>
    <n v="-3"/>
    <x v="0"/>
    <n v="3908"/>
    <n v="1100"/>
    <m/>
    <x v="0"/>
    <n v="-3"/>
    <n v="7375"/>
    <x v="0"/>
    <m/>
    <n v="0.499"/>
    <n v="1.8926700000000001"/>
    <n v="125.84549999999999"/>
    <n v="0"/>
    <n v="128.23716999999999"/>
    <n v="110.24468"/>
    <n v="18.029"/>
    <m/>
    <x v="0"/>
    <n v="0"/>
    <n v="128.27368000000001"/>
    <n v="-1.4233316056619491E-4"/>
    <n v="7925"/>
    <n v="3.5947712418300651E-2"/>
    <n v="3.8912274810805635E-3"/>
    <n v="1.47591373078492E-2"/>
    <n v="0.98134963521107021"/>
    <n v="0.85944895320692438"/>
    <n v="0.14055104679307553"/>
    <n v="0"/>
    <x v="0"/>
    <m/>
    <x v="0"/>
    <m/>
    <m/>
    <x v="0"/>
    <m/>
    <x v="0"/>
    <x v="0"/>
    <m/>
    <x v="0"/>
    <x v="0"/>
    <x v="0"/>
    <m/>
    <x v="0"/>
    <x v="0"/>
    <x v="0"/>
    <x v="0"/>
    <x v="0"/>
    <x v="0"/>
    <x v="0"/>
    <x v="0"/>
    <x v="0"/>
    <x v="0"/>
    <x v="0"/>
    <x v="0"/>
    <x v="0"/>
    <m/>
    <x v="0"/>
    <x v="0"/>
    <x v="0"/>
    <x v="0"/>
    <x v="0"/>
    <s v="PRODUCTION"/>
    <m/>
    <x v="0"/>
    <m/>
    <m/>
    <m/>
    <m/>
  </r>
  <r>
    <x v="0"/>
    <s v="T26N R113W S09 fMUDDY"/>
    <n v="49000080"/>
    <x v="0"/>
    <x v="5"/>
    <s v="HOGSBACK SOUTH"/>
    <m/>
    <s v="9"/>
    <s v=" 26"/>
    <s v=" 113"/>
    <n v="42.247079999999997"/>
    <n v="-110.28051000000001"/>
    <s v="4902305856"/>
    <s v="UNIT NO. 4-9"/>
    <x v="0"/>
    <s v="MUDDY"/>
    <m/>
    <m/>
    <n v="12"/>
    <x v="0"/>
    <n v="8010"/>
    <n v="8022"/>
    <m/>
    <m/>
    <x v="1"/>
    <d v="1969-11-17T00:00:00"/>
    <n v="7.4000000953674316"/>
    <x v="0"/>
    <n v="91"/>
    <n v="24"/>
    <n v="2495"/>
    <n v="42"/>
    <x v="0"/>
    <n v="3700"/>
    <n v="683"/>
    <m/>
    <x v="0"/>
    <n v="29"/>
    <n v="6717"/>
    <x v="0"/>
    <m/>
    <n v="4.5408999999999997"/>
    <n v="1.97496"/>
    <n v="108.5325"/>
    <n v="1.07436"/>
    <n v="116.12272"/>
    <n v="104.377"/>
    <n v="11.194369999999999"/>
    <m/>
    <x v="0"/>
    <n v="0.60378000000000009"/>
    <n v="116.17515"/>
    <n v="-2.2570159597245162E-4"/>
    <n v="7061"/>
    <n v="2.4967339236463926E-2"/>
    <n v="3.9104319981481658E-2"/>
    <n v="1.7007524453440292E-2"/>
    <n v="0.94388815556507799"/>
    <n v="0.89844514941448317"/>
    <n v="9.6357697838134915E-2"/>
    <n v="5.197152747381863E-3"/>
    <x v="0"/>
    <m/>
    <x v="0"/>
    <m/>
    <m/>
    <x v="0"/>
    <m/>
    <x v="0"/>
    <x v="0"/>
    <m/>
    <x v="0"/>
    <x v="0"/>
    <x v="0"/>
    <m/>
    <x v="0"/>
    <x v="0"/>
    <x v="0"/>
    <x v="0"/>
    <x v="0"/>
    <x v="0"/>
    <x v="0"/>
    <x v="0"/>
    <x v="0"/>
    <x v="0"/>
    <x v="0"/>
    <x v="0"/>
    <x v="0"/>
    <m/>
    <x v="0"/>
    <x v="0"/>
    <x v="0"/>
    <x v="0"/>
    <x v="0"/>
    <s v="PRODUCTION (11-12-69)"/>
    <m/>
    <x v="0"/>
    <m/>
    <m/>
    <m/>
    <m/>
  </r>
  <r>
    <x v="1"/>
    <s v="T26N R113W S09 fFRONTIER"/>
    <n v="5545"/>
    <x v="0"/>
    <x v="5"/>
    <s v="GREEN RIVER BEND"/>
    <s v="NW NW"/>
    <n v="9"/>
    <n v="26"/>
    <n v="113"/>
    <n v="41.642986000000001"/>
    <n v="-110.113983"/>
    <s v="4902321999"/>
    <s v="101-09 SOUTH HOGSBACK"/>
    <x v="0"/>
    <s v="FRONTIER"/>
    <m/>
    <m/>
    <n v="72"/>
    <x v="0"/>
    <n v="7247"/>
    <n v="7319"/>
    <m/>
    <m/>
    <x v="5"/>
    <m/>
    <n v="6.89"/>
    <x v="1"/>
    <n v="471"/>
    <n v="225"/>
    <n v="6337"/>
    <n v="0"/>
    <x v="1"/>
    <n v="10680"/>
    <n v="864"/>
    <n v="0"/>
    <x v="1"/>
    <n v="108"/>
    <n v="18690"/>
    <x v="0"/>
    <s v="EOG RESOURCES INC"/>
    <n v="23.5029"/>
    <n v="18.515250000000002"/>
    <n v="275.65949999999998"/>
    <n v="0"/>
    <n v="317.67764999999997"/>
    <n v="301.28280000000001"/>
    <n v="14.160959999999999"/>
    <n v="0"/>
    <x v="1"/>
    <n v="2.2485600000000003"/>
    <n v="317.69232"/>
    <n v="-2.3088909914996014E-5"/>
    <n v="18685"/>
    <n v="-1.3377926421404682E-4"/>
    <n v="7.3983486090381245E-2"/>
    <n v="5.828313701011073E-2"/>
    <n v="0.86773337689950802"/>
    <n v="0.94834775987030473"/>
    <n v="4.4574448636340969E-2"/>
    <n v="7.0777914933543261E-3"/>
    <x v="1"/>
    <n v="5"/>
    <x v="1"/>
    <n v="0"/>
    <n v="0"/>
    <x v="1"/>
    <n v="0"/>
    <x v="1"/>
    <x v="1"/>
    <n v="0"/>
    <x v="1"/>
    <x v="1"/>
    <x v="1"/>
    <n v="0"/>
    <x v="1"/>
    <x v="1"/>
    <x v="1"/>
    <x v="1"/>
    <x v="0"/>
    <x v="0"/>
    <x v="0"/>
    <x v="0"/>
    <x v="0"/>
    <x v="0"/>
    <x v="0"/>
    <x v="0"/>
    <x v="0"/>
    <m/>
    <x v="0"/>
    <x v="0"/>
    <x v="0"/>
    <x v="0"/>
    <x v="0"/>
    <s v="WELLHEAD"/>
    <m/>
    <x v="0"/>
    <s v="CHAMPION TECHNOLOGIES VERNAL UTAH"/>
    <m/>
    <s v="7247-7319"/>
    <d v="2007-02-21T00:00:00"/>
  </r>
  <r>
    <x v="1"/>
    <s v="T26N R113W S08 fFRONTIER"/>
    <n v="2199"/>
    <x v="0"/>
    <x v="5"/>
    <m/>
    <s v="NW SE"/>
    <n v="8"/>
    <n v="26"/>
    <n v="113"/>
    <n v="41.581710000000001"/>
    <n v="-110.06204"/>
    <s v="4902320676"/>
    <s v="13-8A SHB"/>
    <x v="0"/>
    <s v="FRONTIER"/>
    <m/>
    <m/>
    <s v=""/>
    <x v="0"/>
    <m/>
    <m/>
    <m/>
    <m/>
    <x v="2"/>
    <d v="1991-05-11T00:00:00"/>
    <n v="7.38"/>
    <x v="1"/>
    <n v="61.1"/>
    <n v="9.1999999999999993"/>
    <n v="1529"/>
    <n v="56.1"/>
    <x v="1"/>
    <n v="2336"/>
    <n v="687"/>
    <n v="0"/>
    <x v="1"/>
    <n v="1.5"/>
    <n v="5549"/>
    <x v="0"/>
    <s v="ENRON OIL"/>
    <n v="3.0488900000000001"/>
    <n v="0.75706799999999996"/>
    <n v="66.511499999999998"/>
    <n v="1.435038"/>
    <n v="71.752496000000008"/>
    <n v="65.898560000000003"/>
    <n v="11.259929999999999"/>
    <n v="0"/>
    <x v="1"/>
    <n v="3.1230000000000001E-2"/>
    <n v="77.189719999999994"/>
    <n v="-3.6505593551797201E-2"/>
    <n v="4679.8999999999996"/>
    <n v="-8.4965147767599683E-2"/>
    <n v="4.2491762237790304E-2"/>
    <n v="1.0551103337227459E-2"/>
    <n v="0.94695713442498219"/>
    <n v="0.85372197230408409"/>
    <n v="0.14587344014202927"/>
    <n v="4.0458755388670932E-4"/>
    <x v="1"/>
    <n v="17.399999999999999"/>
    <x v="1"/>
    <n v="3849.5"/>
    <n v="1.1000000000000001"/>
    <x v="0"/>
    <n v="0"/>
    <x v="0"/>
    <x v="1"/>
    <m/>
    <x v="1"/>
    <x v="1"/>
    <x v="1"/>
    <n v="0"/>
    <x v="1"/>
    <x v="1"/>
    <x v="1"/>
    <x v="1"/>
    <x v="0"/>
    <x v="0"/>
    <x v="0"/>
    <x v="0"/>
    <x v="0"/>
    <x v="0"/>
    <x v="0"/>
    <x v="0"/>
    <x v="0"/>
    <m/>
    <x v="0"/>
    <x v="0"/>
    <x v="0"/>
    <x v="0"/>
    <x v="0"/>
    <s v="H2S ABSENT"/>
    <n v="19910511"/>
    <x v="1"/>
    <s v="ENERGY LABS - LAB No 91-15464"/>
    <m/>
    <m/>
    <d v="1991-07-24T00:00:00"/>
  </r>
  <r>
    <x v="0"/>
    <s v="T26N R113W S06 fMUDDY"/>
    <n v="49014296"/>
    <x v="0"/>
    <x v="5"/>
    <s v="HOGSBACK"/>
    <m/>
    <s v="6"/>
    <s v=" 26"/>
    <s v=" 113"/>
    <n v="42.263500000000001"/>
    <n v="-110.31310000000001"/>
    <m/>
    <s v="T38-6G"/>
    <x v="0"/>
    <s v="MUDDY"/>
    <m/>
    <m/>
    <n v="18"/>
    <x v="0"/>
    <n v="9010"/>
    <n v="9028"/>
    <m/>
    <m/>
    <x v="5"/>
    <d v="1970-04-04T00:00:00"/>
    <n v="6.4000000953674316"/>
    <x v="0"/>
    <n v="2200"/>
    <n v="43"/>
    <n v="8804"/>
    <n v="130"/>
    <x v="0"/>
    <n v="17300"/>
    <n v="671"/>
    <m/>
    <x v="0"/>
    <n v="36"/>
    <n v="28843"/>
    <x v="0"/>
    <m/>
    <n v="109.78"/>
    <n v="3.5384700000000002"/>
    <n v="382.97399999999999"/>
    <n v="3.3253999999999997"/>
    <n v="499.61786999999998"/>
    <n v="488.03299999999996"/>
    <n v="10.997689999999999"/>
    <m/>
    <x v="0"/>
    <n v="0.74952000000000008"/>
    <n v="499.78020999999995"/>
    <n v="-1.6243777454522622E-4"/>
    <n v="29181"/>
    <n v="5.8251757893285541E-3"/>
    <n v="0.21972792926722179"/>
    <n v="7.0823527589195323E-3"/>
    <n v="0.77318971797385871"/>
    <n v="0.97649524778101959"/>
    <n v="2.2005052981189471E-2"/>
    <n v="1.4996992377909483E-3"/>
    <x v="0"/>
    <m/>
    <x v="0"/>
    <m/>
    <m/>
    <x v="0"/>
    <m/>
    <x v="0"/>
    <x v="0"/>
    <m/>
    <x v="0"/>
    <x v="0"/>
    <x v="0"/>
    <m/>
    <x v="0"/>
    <x v="0"/>
    <x v="0"/>
    <x v="0"/>
    <x v="0"/>
    <x v="0"/>
    <x v="0"/>
    <x v="0"/>
    <x v="0"/>
    <x v="0"/>
    <x v="0"/>
    <x v="0"/>
    <x v="0"/>
    <m/>
    <x v="0"/>
    <x v="0"/>
    <x v="0"/>
    <x v="0"/>
    <x v="0"/>
    <s v="FLOWING (4-1-70)"/>
    <m/>
    <x v="0"/>
    <m/>
    <m/>
    <m/>
    <m/>
  </r>
  <r>
    <x v="1"/>
    <s v="T26N R113W S06 fFRONTIER"/>
    <n v="1260"/>
    <x v="0"/>
    <x v="5"/>
    <m/>
    <s v="SE NE"/>
    <n v="6"/>
    <n v="26"/>
    <n v="113"/>
    <n v="42.168129999999998"/>
    <n v="-110.11444"/>
    <s v="4902320027"/>
    <s v="84-6"/>
    <x v="0"/>
    <s v="FRONTIER"/>
    <m/>
    <m/>
    <s v=""/>
    <x v="0"/>
    <m/>
    <m/>
    <m/>
    <m/>
    <x v="2"/>
    <d v="1975-05-01T00:00:00"/>
    <n v="7.4"/>
    <x v="1"/>
    <n v="271"/>
    <n v="14"/>
    <n v="2664"/>
    <n v="36"/>
    <x v="1"/>
    <n v="4000"/>
    <n v="1135"/>
    <n v="0"/>
    <x v="1"/>
    <n v="4"/>
    <n v="7548"/>
    <x v="0"/>
    <s v="EXXON MOBIL OIL"/>
    <n v="13.5229"/>
    <n v="1.1520600000000001"/>
    <n v="115.88399999999999"/>
    <n v="0.92087999999999992"/>
    <n v="131.47984"/>
    <n v="112.84"/>
    <n v="18.602649999999997"/>
    <n v="0"/>
    <x v="1"/>
    <n v="8.3280000000000007E-2"/>
    <n v="131.52592999999999"/>
    <n v="-1.7524330359745499E-4"/>
    <n v="8124"/>
    <n v="3.6753445635528334E-2"/>
    <n v="0.10285150940250612"/>
    <n v="8.7622558713183717E-3"/>
    <n v="0.88838623472617539"/>
    <n v="0.85792968732477315"/>
    <n v="0.14143712954548202"/>
    <n v="6.331831297448345E-4"/>
    <x v="1"/>
    <n v="0"/>
    <x v="1"/>
    <n v="7294"/>
    <n v="1"/>
    <x v="0"/>
    <n v="0"/>
    <x v="0"/>
    <x v="1"/>
    <m/>
    <x v="1"/>
    <x v="1"/>
    <x v="1"/>
    <n v="0"/>
    <x v="1"/>
    <x v="1"/>
    <x v="1"/>
    <x v="1"/>
    <x v="0"/>
    <x v="0"/>
    <x v="0"/>
    <x v="0"/>
    <x v="0"/>
    <x v="0"/>
    <x v="0"/>
    <x v="0"/>
    <x v="0"/>
    <m/>
    <x v="0"/>
    <x v="0"/>
    <x v="0"/>
    <x v="0"/>
    <x v="0"/>
    <s v="GAS WELL"/>
    <n v="19750501"/>
    <x v="1"/>
    <s v="CHEMICAL AND GEOLOGICAL LABS LAB No 15987-9"/>
    <m/>
    <m/>
    <d v="1975-05-03T00:00:00"/>
  </r>
  <r>
    <x v="0"/>
    <s v="T26N R113W S05 fCLOVERLY"/>
    <n v="49014290"/>
    <x v="0"/>
    <x v="5"/>
    <s v="HOGSBACK"/>
    <m/>
    <s v="5"/>
    <s v=" 26"/>
    <s v=" 113"/>
    <n v="42.261299999999999"/>
    <n v="-110.2979"/>
    <m/>
    <s v="T-36X-5G"/>
    <x v="0"/>
    <s v="CLOVERLY"/>
    <m/>
    <m/>
    <n v="114"/>
    <x v="0"/>
    <n v="8336"/>
    <n v="8450"/>
    <m/>
    <m/>
    <x v="0"/>
    <d v="1968-03-20T00:00:00"/>
    <n v="8.5"/>
    <x v="0"/>
    <n v="44"/>
    <n v="9"/>
    <n v="580"/>
    <n v="7"/>
    <x v="0"/>
    <n v="160"/>
    <n v="683"/>
    <m/>
    <x v="0"/>
    <n v="551"/>
    <n v="1723"/>
    <x v="0"/>
    <m/>
    <n v="2.1955999999999998"/>
    <n v="0.74060999999999999"/>
    <n v="25.23"/>
    <n v="0.17906"/>
    <n v="28.345269999999996"/>
    <n v="4.5136000000000003"/>
    <n v="11.194369999999999"/>
    <m/>
    <x v="0"/>
    <n v="11.471820000000001"/>
    <n v="27.179790000000001"/>
    <n v="2.0990161919680866E-2"/>
    <n v="2031"/>
    <n v="8.2045817794352688E-2"/>
    <n v="7.7459131629368849E-2"/>
    <n v="2.6128168826756636E-2"/>
    <n v="0.89641269954387448"/>
    <n v="0.16606456488442331"/>
    <n v="0.41186374140491883"/>
    <n v="0.42207169371065784"/>
    <x v="0"/>
    <m/>
    <x v="0"/>
    <m/>
    <m/>
    <x v="0"/>
    <m/>
    <x v="0"/>
    <x v="0"/>
    <m/>
    <x v="0"/>
    <x v="0"/>
    <x v="0"/>
    <m/>
    <x v="0"/>
    <x v="0"/>
    <x v="0"/>
    <x v="0"/>
    <x v="0"/>
    <x v="0"/>
    <x v="0"/>
    <x v="0"/>
    <x v="0"/>
    <x v="0"/>
    <x v="0"/>
    <x v="0"/>
    <x v="0"/>
    <m/>
    <x v="0"/>
    <x v="0"/>
    <x v="0"/>
    <x v="0"/>
    <x v="0"/>
    <s v="DST NO. 1 (TOP)"/>
    <m/>
    <x v="0"/>
    <m/>
    <m/>
    <m/>
    <m/>
  </r>
  <r>
    <x v="0"/>
    <s v="T26N R113W S05 fCLOVERLY"/>
    <n v="49014291"/>
    <x v="0"/>
    <x v="5"/>
    <s v="HOGSBACK"/>
    <m/>
    <s v="5"/>
    <s v=" 26"/>
    <s v=" 113"/>
    <n v="42.261299999999999"/>
    <n v="-110.2979"/>
    <m/>
    <s v="T-36X-5G"/>
    <x v="0"/>
    <s v="CLOVERLY"/>
    <m/>
    <m/>
    <n v="114"/>
    <x v="0"/>
    <n v="8336"/>
    <n v="8450"/>
    <m/>
    <m/>
    <x v="0"/>
    <d v="1968-03-20T00:00:00"/>
    <n v="7"/>
    <x v="0"/>
    <n v="8"/>
    <n v="2"/>
    <n v="712"/>
    <n v="9"/>
    <x v="0"/>
    <n v="180"/>
    <n v="854"/>
    <m/>
    <x v="0"/>
    <n v="609"/>
    <n v="1941"/>
    <x v="0"/>
    <m/>
    <n v="0.3992"/>
    <n v="0.16458"/>
    <n v="30.971999999999998"/>
    <n v="0.23021999999999998"/>
    <n v="31.765999999999998"/>
    <n v="5.0777999999999999"/>
    <n v="13.997059999999999"/>
    <m/>
    <x v="0"/>
    <n v="12.679380000000002"/>
    <n v="31.754240000000003"/>
    <n v="1.8513783952950005E-4"/>
    <n v="2371"/>
    <n v="9.9721706864564011E-2"/>
    <n v="1.2566895422779072E-2"/>
    <n v="5.1810111439904308E-3"/>
    <n v="0.9822520934332305"/>
    <n v="0.15990935383747176"/>
    <n v="0.44079341845372455"/>
    <n v="0.39929722770880366"/>
    <x v="0"/>
    <m/>
    <x v="0"/>
    <m/>
    <m/>
    <x v="0"/>
    <m/>
    <x v="0"/>
    <x v="0"/>
    <m/>
    <x v="0"/>
    <x v="0"/>
    <x v="0"/>
    <m/>
    <x v="0"/>
    <x v="0"/>
    <x v="0"/>
    <x v="0"/>
    <x v="0"/>
    <x v="0"/>
    <x v="0"/>
    <x v="0"/>
    <x v="0"/>
    <x v="0"/>
    <x v="0"/>
    <x v="0"/>
    <x v="0"/>
    <m/>
    <x v="0"/>
    <x v="0"/>
    <x v="0"/>
    <x v="0"/>
    <x v="0"/>
    <s v="DST NO. 1 (BOTTOM)"/>
    <m/>
    <x v="0"/>
    <m/>
    <m/>
    <m/>
    <m/>
  </r>
  <r>
    <x v="0"/>
    <s v="T26N R113W S04 fMUDDY"/>
    <n v="49005823"/>
    <x v="0"/>
    <x v="5"/>
    <s v="LABARGE"/>
    <m/>
    <s v="4"/>
    <s v=" 26"/>
    <s v=" 113"/>
    <n v="42.264650000000003"/>
    <n v="-110.26748000000001"/>
    <s v="4902305260"/>
    <s v="BNG 39"/>
    <x v="0"/>
    <s v="MUDDY"/>
    <m/>
    <m/>
    <m/>
    <x v="0"/>
    <n v="8003"/>
    <m/>
    <n v="8132"/>
    <m/>
    <x v="4"/>
    <m/>
    <n v="7.6999998092651367"/>
    <x v="0"/>
    <n v="563"/>
    <n v="104"/>
    <n v="6313"/>
    <n v="-3"/>
    <x v="0"/>
    <n v="10700"/>
    <n v="573"/>
    <m/>
    <x v="0"/>
    <n v="5"/>
    <n v="17967"/>
    <x v="0"/>
    <m/>
    <n v="28.093699999999998"/>
    <n v="8.5581600000000009"/>
    <n v="274.6155"/>
    <n v="0"/>
    <n v="311.26736"/>
    <n v="301.84699999999998"/>
    <n v="9.3914699999999982"/>
    <m/>
    <x v="0"/>
    <n v="0.10410000000000001"/>
    <n v="311.34257000000002"/>
    <n v="-1.2079794487059796E-4"/>
    <n v="18252"/>
    <n v="7.868798144620227E-3"/>
    <n v="9.0255849505068569E-2"/>
    <n v="2.7494562873537402E-2"/>
    <n v="0.88224958762139405"/>
    <n v="0.96950121533332223"/>
    <n v="3.0164426278102598E-2"/>
    <n v="3.3435838857500278E-4"/>
    <x v="0"/>
    <m/>
    <x v="0"/>
    <m/>
    <m/>
    <x v="0"/>
    <m/>
    <x v="0"/>
    <x v="0"/>
    <m/>
    <x v="0"/>
    <x v="0"/>
    <x v="0"/>
    <m/>
    <x v="0"/>
    <x v="0"/>
    <x v="0"/>
    <x v="0"/>
    <x v="0"/>
    <x v="0"/>
    <x v="0"/>
    <x v="0"/>
    <x v="0"/>
    <x v="0"/>
    <x v="0"/>
    <x v="0"/>
    <x v="0"/>
    <m/>
    <x v="0"/>
    <x v="0"/>
    <x v="0"/>
    <x v="0"/>
    <x v="0"/>
    <s v="PRODUCTION TEST"/>
    <m/>
    <x v="0"/>
    <m/>
    <m/>
    <m/>
    <m/>
  </r>
  <r>
    <x v="0"/>
    <s v="T26N R113W S04 fMUDDY"/>
    <n v="49005824"/>
    <x v="0"/>
    <x v="5"/>
    <s v="LABARGE"/>
    <m/>
    <s v="4"/>
    <s v=" 26"/>
    <s v=" 113"/>
    <n v="42.271549999999998"/>
    <n v="-110.26785"/>
    <s v="4902305310"/>
    <s v="BNG 34"/>
    <x v="0"/>
    <s v="MUDDY"/>
    <m/>
    <m/>
    <m/>
    <x v="0"/>
    <n v="7796"/>
    <m/>
    <n v="7926"/>
    <m/>
    <x v="0"/>
    <m/>
    <n v="7.3000001907348633"/>
    <x v="0"/>
    <n v="273"/>
    <n v="102"/>
    <n v="3103"/>
    <n v="-3"/>
    <x v="0"/>
    <n v="5400"/>
    <n v="281"/>
    <m/>
    <x v="0"/>
    <n v="5"/>
    <n v="9021"/>
    <x v="0"/>
    <m/>
    <n v="13.6227"/>
    <n v="8.39358"/>
    <n v="134.98049999999998"/>
    <n v="0"/>
    <n v="156.99677999999997"/>
    <n v="152.334"/>
    <n v="4.6055899999999994"/>
    <m/>
    <x v="0"/>
    <n v="0.10410000000000001"/>
    <n v="157.04369"/>
    <n v="-1.4937565212542615E-4"/>
    <n v="9158"/>
    <n v="7.536168106056439E-3"/>
    <n v="8.6770569434608799E-2"/>
    <n v="5.3463389503912127E-2"/>
    <n v="0.85976604106147914"/>
    <n v="0.97001032005806798"/>
    <n v="2.9326807081519794E-2"/>
    <n v="6.6287286041228407E-4"/>
    <x v="0"/>
    <m/>
    <x v="0"/>
    <m/>
    <m/>
    <x v="0"/>
    <m/>
    <x v="0"/>
    <x v="0"/>
    <m/>
    <x v="0"/>
    <x v="0"/>
    <x v="0"/>
    <m/>
    <x v="0"/>
    <x v="0"/>
    <x v="0"/>
    <x v="0"/>
    <x v="0"/>
    <x v="0"/>
    <x v="0"/>
    <x v="0"/>
    <x v="0"/>
    <x v="0"/>
    <x v="0"/>
    <x v="0"/>
    <x v="0"/>
    <m/>
    <x v="0"/>
    <x v="0"/>
    <x v="0"/>
    <x v="0"/>
    <x v="0"/>
    <s v="TEST"/>
    <m/>
    <x v="0"/>
    <m/>
    <m/>
    <m/>
    <m/>
  </r>
  <r>
    <x v="1"/>
    <s v="T26N R113W S03 fMESAVERDE"/>
    <n v="5542"/>
    <x v="0"/>
    <x v="5"/>
    <s v="GREEN RIVER BEND"/>
    <s v="NE NE"/>
    <n v="3"/>
    <n v="26"/>
    <n v="113"/>
    <n v="42.274920000000002"/>
    <n v="-110.24713"/>
    <s v="4902321983"/>
    <s v="112-03"/>
    <x v="0"/>
    <s v="MESAVERDE"/>
    <m/>
    <m/>
    <n v="316"/>
    <x v="0"/>
    <n v="2152"/>
    <n v="2468"/>
    <n v="2600"/>
    <n v="2551"/>
    <x v="5"/>
    <m/>
    <n v="7.34"/>
    <x v="1"/>
    <n v="342"/>
    <n v="220"/>
    <n v="5776"/>
    <n v="0"/>
    <x v="1"/>
    <n v="9100"/>
    <n v="1501"/>
    <n v="0"/>
    <x v="1"/>
    <n v="245"/>
    <n v="17194"/>
    <x v="0"/>
    <s v="EOG RESOURCES INC"/>
    <n v="17.065799999999999"/>
    <n v="18.1038"/>
    <n v="251.25599999999997"/>
    <n v="0"/>
    <n v="286.42559999999997"/>
    <n v="256.71100000000001"/>
    <n v="24.601389999999999"/>
    <n v="0"/>
    <x v="1"/>
    <n v="5.1009000000000002"/>
    <n v="286.41329000000002"/>
    <n v="2.1489462770163431E-5"/>
    <n v="17184"/>
    <n v="-2.9088370469486298E-4"/>
    <n v="5.9581964740581854E-2"/>
    <n v="6.320594248558789E-2"/>
    <n v="0.87721209277383028"/>
    <n v="0.89629569912764873"/>
    <n v="8.589472227353695E-2"/>
    <n v="1.7809578598814321E-2"/>
    <x v="1"/>
    <n v="10"/>
    <x v="1"/>
    <n v="0"/>
    <n v="0"/>
    <x v="1"/>
    <n v="0"/>
    <x v="1"/>
    <x v="1"/>
    <n v="0"/>
    <x v="1"/>
    <x v="1"/>
    <x v="1"/>
    <n v="0"/>
    <x v="1"/>
    <x v="1"/>
    <x v="1"/>
    <x v="1"/>
    <x v="0"/>
    <x v="0"/>
    <x v="0"/>
    <x v="0"/>
    <x v="0"/>
    <x v="0"/>
    <x v="0"/>
    <x v="0"/>
    <x v="0"/>
    <m/>
    <x v="0"/>
    <x v="0"/>
    <x v="0"/>
    <x v="0"/>
    <x v="0"/>
    <s v="WELLHEAD"/>
    <m/>
    <x v="0"/>
    <s v="CHAMPION TECHNOLOGIES VERNAL UTAH"/>
    <m/>
    <s v="2152-2468"/>
    <d v="2007-02-21T00:00:00"/>
  </r>
  <r>
    <x v="1"/>
    <s v="T26N R113W S03 fMESAVERDE"/>
    <n v="5543"/>
    <x v="0"/>
    <x v="5"/>
    <s v="GREEN RIVER BEND"/>
    <s v="NE NE"/>
    <n v="3"/>
    <n v="26"/>
    <n v="113"/>
    <n v="42.273119999999999"/>
    <n v="-110.24666000000001"/>
    <s v="4902321984"/>
    <s v="113-03"/>
    <x v="0"/>
    <s v="MESAVERDE"/>
    <m/>
    <m/>
    <n v="318"/>
    <x v="0"/>
    <n v="2121"/>
    <n v="2439"/>
    <n v="2600"/>
    <n v="2555"/>
    <x v="5"/>
    <m/>
    <n v="6.94"/>
    <x v="1"/>
    <n v="440"/>
    <n v="92"/>
    <n v="7251"/>
    <n v="0"/>
    <x v="1"/>
    <n v="11340"/>
    <n v="1057"/>
    <n v="0"/>
    <x v="1"/>
    <n v="370"/>
    <n v="20557"/>
    <x v="0"/>
    <s v="EOG RESOURCES INC"/>
    <n v="21.956"/>
    <n v="7.5706800000000003"/>
    <n v="315.41849999999999"/>
    <n v="0"/>
    <n v="344.94517999999999"/>
    <n v="319.90139999999997"/>
    <n v="17.324229999999996"/>
    <n v="0"/>
    <x v="1"/>
    <n v="7.7034000000000002"/>
    <n v="344.92902999999995"/>
    <n v="2.3410064858111951E-5"/>
    <n v="20550"/>
    <n v="-1.7028729900017028E-4"/>
    <n v="6.3650693713128564E-2"/>
    <n v="2.1947487423943712E-2"/>
    <n v="0.91440181886292771"/>
    <n v="0.92744121885015018"/>
    <n v="5.0225491313386987E-2"/>
    <n v="2.2333289836462884E-2"/>
    <x v="1"/>
    <n v="7"/>
    <x v="1"/>
    <n v="0"/>
    <n v="0"/>
    <x v="1"/>
    <n v="0"/>
    <x v="1"/>
    <x v="1"/>
    <n v="0"/>
    <x v="1"/>
    <x v="1"/>
    <x v="1"/>
    <n v="0"/>
    <x v="1"/>
    <x v="1"/>
    <x v="1"/>
    <x v="1"/>
    <x v="0"/>
    <x v="0"/>
    <x v="0"/>
    <x v="0"/>
    <x v="0"/>
    <x v="0"/>
    <x v="0"/>
    <x v="0"/>
    <x v="0"/>
    <m/>
    <x v="0"/>
    <x v="0"/>
    <x v="0"/>
    <x v="0"/>
    <x v="0"/>
    <s v="WELLHEAD"/>
    <m/>
    <x v="0"/>
    <s v="CHAMPION TECHNOLOGIES VERNAL UTAH"/>
    <m/>
    <s v="2121-2439"/>
    <d v="2007-02-21T00:00:00"/>
  </r>
  <r>
    <x v="1"/>
    <s v="T26N R113W S03 fMESAVERDE"/>
    <n v="5544"/>
    <x v="0"/>
    <x v="5"/>
    <s v="GREEN RIVER BEND"/>
    <s v="NE NE"/>
    <n v="3"/>
    <n v="26"/>
    <n v="113"/>
    <n v="42.273470000000003"/>
    <n v="-110.24908000000001"/>
    <s v="4902321985"/>
    <s v="114-03"/>
    <x v="0"/>
    <s v="MESAVERDE"/>
    <m/>
    <m/>
    <n v="118"/>
    <x v="0"/>
    <n v="2029"/>
    <n v="2147"/>
    <n v="2652"/>
    <n v="2607"/>
    <x v="5"/>
    <m/>
    <n v="7.55"/>
    <x v="1"/>
    <n v="247"/>
    <n v="125"/>
    <n v="6601"/>
    <n v="0"/>
    <x v="1"/>
    <n v="9600"/>
    <n v="2106"/>
    <n v="0"/>
    <x v="1"/>
    <n v="213"/>
    <n v="18893"/>
    <x v="0"/>
    <s v="EOG RESOURCES INC"/>
    <n v="12.3253"/>
    <n v="10.286250000000001"/>
    <n v="287.14349999999996"/>
    <n v="0"/>
    <n v="309.75504999999998"/>
    <n v="270.81599999999997"/>
    <n v="34.517339999999997"/>
    <n v="0"/>
    <x v="1"/>
    <n v="4.43466"/>
    <n v="309.76799999999997"/>
    <n v="-2.0903177048843234E-5"/>
    <n v="18892"/>
    <n v="-2.6465528648934763E-5"/>
    <n v="3.9790473149671012E-2"/>
    <n v="3.3207691044907908E-2"/>
    <n v="0.92700183580542106"/>
    <n v="0.87425428062291777"/>
    <n v="0.11142965057720616"/>
    <n v="1.4316068799876038E-2"/>
    <x v="1"/>
    <n v="1"/>
    <x v="1"/>
    <n v="0"/>
    <n v="0"/>
    <x v="1"/>
    <n v="0"/>
    <x v="1"/>
    <x v="1"/>
    <n v="0"/>
    <x v="1"/>
    <x v="1"/>
    <x v="1"/>
    <n v="0"/>
    <x v="1"/>
    <x v="1"/>
    <x v="1"/>
    <x v="1"/>
    <x v="0"/>
    <x v="0"/>
    <x v="0"/>
    <x v="0"/>
    <x v="0"/>
    <x v="0"/>
    <x v="0"/>
    <x v="0"/>
    <x v="0"/>
    <m/>
    <x v="0"/>
    <x v="0"/>
    <x v="0"/>
    <x v="0"/>
    <x v="0"/>
    <s v="WELLHEAD"/>
    <m/>
    <x v="0"/>
    <s v="CHAMPION TECHNOLOGIES VERNAL UTAH"/>
    <m/>
    <s v="2029-2147"/>
    <d v="2007-03-01T00:00:00"/>
  </r>
  <r>
    <x v="0"/>
    <s v="T26N R113W S02 fMUDDY"/>
    <n v="49005818"/>
    <x v="0"/>
    <x v="5"/>
    <s v="GREEN RIVER BEND"/>
    <m/>
    <s v="2"/>
    <s v=" 26"/>
    <s v=" 113"/>
    <n v="42.271500000000003"/>
    <n v="-110.24326000000001"/>
    <s v="4902305308"/>
    <s v="UNIT NO. 23"/>
    <x v="0"/>
    <s v="MUDDY"/>
    <m/>
    <m/>
    <m/>
    <x v="0"/>
    <n v="7663"/>
    <m/>
    <n v="7744"/>
    <m/>
    <x v="1"/>
    <m/>
    <n v="7.1999998092651367"/>
    <x v="0"/>
    <n v="986"/>
    <n v="207"/>
    <n v="7852"/>
    <n v="-3"/>
    <x v="0"/>
    <n v="14300"/>
    <n v="268"/>
    <m/>
    <x v="0"/>
    <n v="5"/>
    <n v="23482"/>
    <x v="0"/>
    <m/>
    <n v="49.2014"/>
    <n v="17.034030000000001"/>
    <n v="341.56199999999995"/>
    <n v="0"/>
    <n v="407.79742999999996"/>
    <n v="403.40299999999996"/>
    <n v="4.3925199999999993"/>
    <m/>
    <x v="0"/>
    <n v="0.10410000000000001"/>
    <n v="407.89961999999997"/>
    <n v="-1.2527935463295758E-4"/>
    <n v="23612"/>
    <n v="2.7604365736611882E-3"/>
    <n v="0.12065156957953366"/>
    <n v="4.177081253307556E-2"/>
    <n v="0.83757761788739082"/>
    <n v="0.98897616036023761"/>
    <n v="1.0768629791810053E-2"/>
    <n v="2.5520984795229774E-4"/>
    <x v="0"/>
    <m/>
    <x v="0"/>
    <m/>
    <m/>
    <x v="0"/>
    <m/>
    <x v="0"/>
    <x v="0"/>
    <m/>
    <x v="0"/>
    <x v="0"/>
    <x v="0"/>
    <m/>
    <x v="0"/>
    <x v="0"/>
    <x v="0"/>
    <x v="0"/>
    <x v="0"/>
    <x v="0"/>
    <x v="0"/>
    <x v="0"/>
    <x v="0"/>
    <x v="0"/>
    <x v="0"/>
    <x v="0"/>
    <x v="0"/>
    <m/>
    <x v="0"/>
    <x v="0"/>
    <x v="0"/>
    <x v="0"/>
    <x v="0"/>
    <s v="PRODUCTION"/>
    <m/>
    <x v="0"/>
    <m/>
    <m/>
    <m/>
    <m/>
  </r>
  <r>
    <x v="0"/>
    <s v="T26N R113W S02 fMESAVERDE"/>
    <n v="49000079"/>
    <x v="0"/>
    <x v="5"/>
    <s v="GREEN RIVER BEND"/>
    <m/>
    <s v="2"/>
    <s v=" 26"/>
    <s v=" 113"/>
    <n v="42.269930000000002"/>
    <n v="-110.22825"/>
    <s v="4902305295"/>
    <s v="T-35-2 GRBU"/>
    <x v="0"/>
    <s v="MESAVERDE"/>
    <m/>
    <m/>
    <n v="111"/>
    <x v="0"/>
    <n v="2510"/>
    <n v="2621"/>
    <n v="2621"/>
    <m/>
    <x v="0"/>
    <d v="1963-12-24T00:00:00"/>
    <n v="8.6999998092651367"/>
    <x v="0"/>
    <n v="34"/>
    <n v="24"/>
    <n v="2248"/>
    <n v="21"/>
    <x v="0"/>
    <n v="2620"/>
    <n v="1171"/>
    <m/>
    <x v="0"/>
    <n v="365"/>
    <n v="5939"/>
    <x v="0"/>
    <m/>
    <n v="1.6966000000000001"/>
    <n v="1.97496"/>
    <n v="97.787999999999997"/>
    <n v="0.53717999999999999"/>
    <n v="101.99674"/>
    <n v="73.910200000000003"/>
    <n v="19.192689999999999"/>
    <m/>
    <x v="0"/>
    <n v="7.5993000000000004"/>
    <n v="100.70219"/>
    <n v="6.3865655334243788E-3"/>
    <n v="6480"/>
    <n v="4.3562283597713185E-2"/>
    <n v="1.6633864964703773E-2"/>
    <n v="1.9362971796941745E-2"/>
    <n v="0.96400316323835444"/>
    <n v="0.7339482885128914"/>
    <n v="0.1905886058684523"/>
    <n v="7.5463105618656365E-2"/>
    <x v="0"/>
    <m/>
    <x v="0"/>
    <m/>
    <m/>
    <x v="0"/>
    <m/>
    <x v="0"/>
    <x v="0"/>
    <m/>
    <x v="0"/>
    <x v="0"/>
    <x v="0"/>
    <m/>
    <x v="0"/>
    <x v="0"/>
    <x v="0"/>
    <x v="0"/>
    <x v="0"/>
    <x v="0"/>
    <x v="0"/>
    <x v="0"/>
    <x v="0"/>
    <x v="0"/>
    <x v="0"/>
    <x v="0"/>
    <x v="0"/>
    <m/>
    <x v="0"/>
    <x v="0"/>
    <x v="0"/>
    <x v="0"/>
    <x v="0"/>
    <s v="DST NO. 2 (BOTTOM)"/>
    <m/>
    <x v="0"/>
    <m/>
    <m/>
    <m/>
    <m/>
  </r>
  <r>
    <x v="1"/>
    <s v="T26N R113W S02 fFRONTIER"/>
    <n v="5541"/>
    <x v="0"/>
    <x v="5"/>
    <s v="GREEN RIVER BEND"/>
    <s v="NE NW"/>
    <n v="2"/>
    <n v="26"/>
    <n v="113"/>
    <n v="42.271912"/>
    <n v="-110.23876300000001"/>
    <s v="4902322117"/>
    <s v="254-02"/>
    <x v="0"/>
    <s v="FRONTIER"/>
    <m/>
    <m/>
    <n v="272"/>
    <x v="0"/>
    <n v="6711"/>
    <n v="6983"/>
    <n v="7202"/>
    <n v="7156"/>
    <x v="5"/>
    <m/>
    <n v="6.75"/>
    <x v="1"/>
    <n v="1290"/>
    <n v="331"/>
    <n v="11968"/>
    <n v="0"/>
    <x v="1"/>
    <n v="21120"/>
    <n v="864"/>
    <n v="0"/>
    <x v="1"/>
    <n v="108"/>
    <n v="35707"/>
    <x v="0"/>
    <s v="EOG RESOURCES INC"/>
    <n v="64.370999999999995"/>
    <n v="27.23799"/>
    <n v="520.60799999999995"/>
    <n v="0"/>
    <n v="612.2169899999999"/>
    <n v="595.79520000000002"/>
    <n v="14.160959999999999"/>
    <n v="0"/>
    <x v="1"/>
    <n v="2.2485600000000003"/>
    <n v="612.20472000000007"/>
    <n v="1.0021057205715799E-5"/>
    <n v="35681"/>
    <n v="-3.6420686950187708E-4"/>
    <n v="0.10514409278318135"/>
    <n v="4.4490745021630328E-2"/>
    <n v="0.85036516219518843"/>
    <n v="0.9731960250159456"/>
    <n v="2.3131085954384668E-2"/>
    <n v="3.6728890296696833E-3"/>
    <x v="1"/>
    <n v="26"/>
    <x v="1"/>
    <n v="0"/>
    <n v="0"/>
    <x v="1"/>
    <n v="0"/>
    <x v="1"/>
    <x v="1"/>
    <n v="0"/>
    <x v="1"/>
    <x v="1"/>
    <x v="1"/>
    <n v="0"/>
    <x v="1"/>
    <x v="1"/>
    <x v="1"/>
    <x v="1"/>
    <x v="0"/>
    <x v="0"/>
    <x v="0"/>
    <x v="0"/>
    <x v="0"/>
    <x v="0"/>
    <x v="0"/>
    <x v="0"/>
    <x v="0"/>
    <m/>
    <x v="0"/>
    <x v="0"/>
    <x v="0"/>
    <x v="0"/>
    <x v="0"/>
    <s v="WELLHEAD"/>
    <m/>
    <x v="0"/>
    <s v="CHAMPION TECHNOLOGIES VERNAL UTAH"/>
    <m/>
    <s v="6711-6983"/>
    <d v="2007-02-21T00:00:00"/>
  </r>
  <r>
    <x v="0"/>
    <s v="T26N R113W S01 fWASATCH/ALMY"/>
    <n v="49002034"/>
    <x v="0"/>
    <x v="5"/>
    <s v="GREEN RIVER BEND"/>
    <m/>
    <s v="1"/>
    <s v=" 26"/>
    <s v=" 113"/>
    <n v="42.269460000000002"/>
    <n v="-110.21951"/>
    <s v="4902320028"/>
    <s v="GRBU T-82-1"/>
    <x v="0"/>
    <s v="WASATCH/ALMY"/>
    <m/>
    <m/>
    <m/>
    <x v="0"/>
    <n v="2514"/>
    <m/>
    <n v="2513"/>
    <m/>
    <x v="0"/>
    <d v="1970-04-08T00:00:00"/>
    <n v="7.5"/>
    <x v="0"/>
    <n v="20"/>
    <n v="7"/>
    <n v="2199"/>
    <n v="15"/>
    <x v="0"/>
    <n v="2820"/>
    <n v="1000"/>
    <m/>
    <x v="0"/>
    <n v="81"/>
    <n v="5634"/>
    <x v="0"/>
    <m/>
    <n v="0.998"/>
    <n v="0.57603000000000004"/>
    <n v="95.656499999999994"/>
    <n v="0.38369999999999999"/>
    <n v="97.614229999999992"/>
    <n v="79.552199999999999"/>
    <n v="16.39"/>
    <m/>
    <x v="0"/>
    <n v="1.68642"/>
    <n v="97.628619999999998"/>
    <n v="-7.3703083109091571E-5"/>
    <n v="6139"/>
    <n v="4.2894759194767686E-2"/>
    <n v="1.022391919702691E-2"/>
    <n v="5.9010863477589291E-3"/>
    <n v="0.9838749944552142"/>
    <n v="0.81484507309434473"/>
    <n v="0.16788109880074098"/>
    <n v="1.7273828104914318E-2"/>
    <x v="0"/>
    <m/>
    <x v="0"/>
    <m/>
    <m/>
    <x v="0"/>
    <m/>
    <x v="0"/>
    <x v="0"/>
    <m/>
    <x v="0"/>
    <x v="0"/>
    <x v="0"/>
    <m/>
    <x v="0"/>
    <x v="0"/>
    <x v="0"/>
    <x v="0"/>
    <x v="0"/>
    <x v="0"/>
    <x v="0"/>
    <x v="0"/>
    <x v="0"/>
    <x v="0"/>
    <x v="0"/>
    <x v="0"/>
    <x v="0"/>
    <m/>
    <x v="0"/>
    <x v="0"/>
    <x v="0"/>
    <x v="0"/>
    <x v="0"/>
    <s v="DST"/>
    <m/>
    <x v="0"/>
    <m/>
    <m/>
    <m/>
    <m/>
  </r>
  <r>
    <x v="0"/>
    <s v="T26N R113W S01 fWASATCH/ALMY"/>
    <n v="49000951"/>
    <x v="0"/>
    <x v="5"/>
    <s v="GREEN RIVER BEND"/>
    <m/>
    <s v="1"/>
    <s v=" 26"/>
    <s v=" 113"/>
    <n v="42.265079999999998"/>
    <n v="-110.21015"/>
    <s v="4902305267"/>
    <s v="UNIT T-4"/>
    <x v="0"/>
    <s v="WASATCH/ALMY"/>
    <n v="50"/>
    <m/>
    <n v="27"/>
    <x v="0"/>
    <n v="2498"/>
    <n v="2525"/>
    <n v="2700"/>
    <m/>
    <x v="0"/>
    <d v="1962-10-18T00:00:00"/>
    <n v="8.1000003814697266"/>
    <x v="0"/>
    <n v="17"/>
    <n v="12"/>
    <n v="2830"/>
    <n v="-3"/>
    <x v="0"/>
    <n v="3480"/>
    <n v="1635"/>
    <m/>
    <x v="0"/>
    <n v="-1"/>
    <n v="7144"/>
    <x v="0"/>
    <m/>
    <n v="0.84830000000000005"/>
    <n v="0.98748000000000002"/>
    <n v="123.105"/>
    <n v="0"/>
    <n v="124.94077999999999"/>
    <n v="98.1708"/>
    <n v="26.797649999999997"/>
    <m/>
    <x v="0"/>
    <n v="0"/>
    <n v="124.96844999999999"/>
    <n v="-1.1072020029032354E-4"/>
    <n v="7967"/>
    <n v="5.446363576202766E-2"/>
    <n v="6.7896166487835287E-3"/>
    <n v="7.9035844021463613E-3"/>
    <n v="0.98530679894907014"/>
    <n v="0.7855646765243548"/>
    <n v="0.21443532347564526"/>
    <n v="0"/>
    <x v="0"/>
    <m/>
    <x v="0"/>
    <m/>
    <m/>
    <x v="0"/>
    <m/>
    <x v="0"/>
    <x v="0"/>
    <m/>
    <x v="0"/>
    <x v="0"/>
    <x v="0"/>
    <m/>
    <x v="0"/>
    <x v="0"/>
    <x v="0"/>
    <x v="0"/>
    <x v="0"/>
    <x v="0"/>
    <x v="0"/>
    <x v="0"/>
    <x v="0"/>
    <x v="0"/>
    <x v="0"/>
    <x v="0"/>
    <x v="0"/>
    <m/>
    <x v="0"/>
    <x v="0"/>
    <x v="0"/>
    <x v="0"/>
    <x v="0"/>
    <s v="DST"/>
    <m/>
    <x v="0"/>
    <m/>
    <m/>
    <m/>
    <m/>
  </r>
  <r>
    <x v="0"/>
    <s v="T26N R113W S01 fWASATCH/ALMY"/>
    <n v="49000948"/>
    <x v="0"/>
    <x v="5"/>
    <s v="GREEN RIVER BEND"/>
    <m/>
    <s v="1"/>
    <s v=" 26"/>
    <s v=" 113"/>
    <n v="42.271160000000002"/>
    <n v="-110.21843"/>
    <s v="4902305309"/>
    <s v="18 BELCO UNIT"/>
    <x v="0"/>
    <s v="WASATCH/ALMY"/>
    <m/>
    <m/>
    <n v="47"/>
    <x v="0"/>
    <n v="2450"/>
    <n v="2497"/>
    <n v="7661"/>
    <n v="7618"/>
    <x v="0"/>
    <d v="1961-03-22T00:00:00"/>
    <n v="8.6000003814697266"/>
    <x v="0"/>
    <n v="24"/>
    <n v="8"/>
    <n v="2774"/>
    <n v="-3"/>
    <x v="0"/>
    <n v="3302"/>
    <n v="1623"/>
    <m/>
    <x v="0"/>
    <n v="-1"/>
    <n v="6991"/>
    <x v="0"/>
    <m/>
    <n v="1.1976"/>
    <n v="0.65832000000000002"/>
    <n v="120.669"/>
    <n v="0"/>
    <n v="122.52491999999999"/>
    <n v="93.149419999999992"/>
    <n v="26.600969999999997"/>
    <m/>
    <x v="0"/>
    <n v="0"/>
    <n v="119.75038999999998"/>
    <n v="1.1451971725884956E-2"/>
    <n v="7724"/>
    <n v="4.9813115868161742E-2"/>
    <n v="9.7743381509655339E-3"/>
    <n v="5.3729478052301528E-3"/>
    <n v="0.98485271404380437"/>
    <n v="0.77786318691738709"/>
    <n v="0.22213681308261293"/>
    <n v="0"/>
    <x v="0"/>
    <m/>
    <x v="0"/>
    <m/>
    <m/>
    <x v="0"/>
    <m/>
    <x v="0"/>
    <x v="0"/>
    <m/>
    <x v="0"/>
    <x v="0"/>
    <x v="0"/>
    <m/>
    <x v="0"/>
    <x v="0"/>
    <x v="0"/>
    <x v="0"/>
    <x v="0"/>
    <x v="0"/>
    <x v="0"/>
    <x v="0"/>
    <x v="0"/>
    <x v="0"/>
    <x v="0"/>
    <x v="0"/>
    <x v="0"/>
    <m/>
    <x v="0"/>
    <x v="0"/>
    <x v="0"/>
    <x v="0"/>
    <x v="0"/>
    <s v="DST NO. 3"/>
    <m/>
    <x v="0"/>
    <m/>
    <m/>
    <m/>
    <m/>
  </r>
  <r>
    <x v="0"/>
    <s v="T26N R113W S01 fWASATCH/ALMY"/>
    <n v="49000950"/>
    <x v="0"/>
    <x v="5"/>
    <s v="GREEN RIVER BEND"/>
    <m/>
    <s v="1"/>
    <s v=" 26"/>
    <s v=" 113"/>
    <n v="42.265079999999998"/>
    <n v="-110.21015"/>
    <s v="4902305267"/>
    <s v="UNIT T-4"/>
    <x v="0"/>
    <s v="WASATCH/ALMY"/>
    <m/>
    <n v="50"/>
    <n v="53"/>
    <x v="0"/>
    <n v="2395"/>
    <n v="2448"/>
    <n v="2700"/>
    <m/>
    <x v="0"/>
    <d v="1962-10-18T00:00:00"/>
    <n v="7.8000001907348633"/>
    <x v="0"/>
    <n v="11"/>
    <n v="3"/>
    <n v="2870"/>
    <n v="-3"/>
    <x v="0"/>
    <n v="3340"/>
    <n v="1903"/>
    <m/>
    <x v="0"/>
    <n v="12"/>
    <n v="7173"/>
    <x v="0"/>
    <m/>
    <n v="0.54889999999999994"/>
    <n v="0.24687000000000001"/>
    <n v="124.845"/>
    <n v="0"/>
    <n v="125.64076999999999"/>
    <n v="94.221400000000003"/>
    <n v="31.190169999999998"/>
    <m/>
    <x v="0"/>
    <n v="0.24984000000000001"/>
    <n v="125.66141"/>
    <n v="-8.2132196386097508E-5"/>
    <n v="8133"/>
    <n v="6.2720501764014114E-2"/>
    <n v="4.3688048075477409E-3"/>
    <n v="1.9648876714143029E-3"/>
    <n v="0.99366630752103791"/>
    <n v="0.74980377826414646"/>
    <n v="0.24820802185810265"/>
    <n v="1.9881998777508546E-3"/>
    <x v="0"/>
    <m/>
    <x v="0"/>
    <m/>
    <m/>
    <x v="0"/>
    <m/>
    <x v="0"/>
    <x v="0"/>
    <m/>
    <x v="0"/>
    <x v="0"/>
    <x v="0"/>
    <m/>
    <x v="0"/>
    <x v="0"/>
    <x v="0"/>
    <x v="0"/>
    <x v="0"/>
    <x v="0"/>
    <x v="0"/>
    <x v="0"/>
    <x v="0"/>
    <x v="0"/>
    <x v="0"/>
    <x v="0"/>
    <x v="0"/>
    <m/>
    <x v="0"/>
    <x v="0"/>
    <x v="0"/>
    <x v="0"/>
    <x v="0"/>
    <s v="DST"/>
    <m/>
    <x v="0"/>
    <m/>
    <m/>
    <m/>
    <m/>
  </r>
  <r>
    <x v="1"/>
    <s v="T26N R113W S01 fFRONTIER"/>
    <n v="5834"/>
    <x v="0"/>
    <x v="5"/>
    <s v="GREEN RIVER BEND"/>
    <s v="NW NW"/>
    <n v="1"/>
    <n v="26"/>
    <n v="113"/>
    <n v="42.274839"/>
    <n v="-110.224087"/>
    <s v="4902322166"/>
    <s v="277-01H"/>
    <x v="0"/>
    <s v="FRONTIER"/>
    <m/>
    <m/>
    <n v="2206"/>
    <x v="0"/>
    <n v="8650"/>
    <n v="10856"/>
    <n v="11049"/>
    <n v="11002"/>
    <x v="5"/>
    <m/>
    <n v="6.75"/>
    <x v="1"/>
    <n v="792"/>
    <n v="46"/>
    <n v="7389"/>
    <n v="0"/>
    <x v="1"/>
    <n v="11980"/>
    <n v="1362"/>
    <n v="0"/>
    <x v="1"/>
    <n v="213"/>
    <n v="21784"/>
    <x v="0"/>
    <s v="EOG RESOURCES INC"/>
    <n v="39.520800000000001"/>
    <n v="3.7853400000000001"/>
    <n v="321.42149999999998"/>
    <n v="0"/>
    <n v="364.72763999999995"/>
    <n v="337.95580000000001"/>
    <n v="22.323179999999997"/>
    <n v="0"/>
    <x v="1"/>
    <n v="4.43466"/>
    <n v="364.71364"/>
    <n v="1.9192771760810083E-5"/>
    <n v="21782"/>
    <n v="-4.590735894963963E-5"/>
    <n v="0.10835701950090761"/>
    <n v="1.0378538900972794E-2"/>
    <n v="0.88126444159811967"/>
    <n v="0.92663328961318803"/>
    <n v="6.1207417413837326E-2"/>
    <n v="1.2159292972974634E-2"/>
    <x v="1"/>
    <n v="2"/>
    <x v="1"/>
    <n v="0"/>
    <n v="0"/>
    <x v="1"/>
    <n v="0"/>
    <x v="1"/>
    <x v="1"/>
    <n v="0"/>
    <x v="1"/>
    <x v="1"/>
    <x v="1"/>
    <n v="0"/>
    <x v="1"/>
    <x v="1"/>
    <x v="1"/>
    <x v="1"/>
    <x v="0"/>
    <x v="0"/>
    <x v="2"/>
    <x v="0"/>
    <x v="0"/>
    <x v="0"/>
    <x v="0"/>
    <x v="0"/>
    <x v="0"/>
    <m/>
    <x v="0"/>
    <x v="0"/>
    <x v="0"/>
    <x v="0"/>
    <x v="0"/>
    <s v="LATERAL LENGTH 4100 FEET"/>
    <m/>
    <x v="0"/>
    <s v="CHAMPION TECHNOLOGIES VERNAL"/>
    <m/>
    <s v="8650-10856"/>
    <d v="2007-02-28T00:00:00"/>
  </r>
  <r>
    <x v="1"/>
    <s v="T26N R112W S36 fFRONTIER"/>
    <n v="1948"/>
    <x v="0"/>
    <x v="5"/>
    <m/>
    <s v="NE NE"/>
    <n v="36"/>
    <n v="26"/>
    <n v="112"/>
    <n v="42.197049999999997"/>
    <n v="-110.09411"/>
    <s v="4902320114"/>
    <s v="41-36"/>
    <x v="0"/>
    <s v="FRONTIER"/>
    <m/>
    <m/>
    <m/>
    <x v="0"/>
    <s v="8406"/>
    <m/>
    <n v="8702"/>
    <n v="8570"/>
    <x v="2"/>
    <d v="1994-07-22T00:00:00"/>
    <n v="7.48"/>
    <x v="1"/>
    <n v="30"/>
    <n v="4"/>
    <n v="985"/>
    <n v="51"/>
    <x v="1"/>
    <n v="1350"/>
    <n v="415"/>
    <n v="0"/>
    <x v="1"/>
    <n v="0"/>
    <n v="2624"/>
    <x v="0"/>
    <s v="XTO ENERGY"/>
    <n v="1.4969999999999999"/>
    <n v="0.32916000000000001"/>
    <n v="42.847499999999997"/>
    <n v="1.3045799999999999"/>
    <n v="45.97824"/>
    <n v="38.083500000000001"/>
    <n v="6.8018499999999991"/>
    <n v="0"/>
    <x v="1"/>
    <n v="0"/>
    <n v="44.885350000000003"/>
    <n v="1.2027810039202688E-2"/>
    <n v="2835"/>
    <n v="3.8651767723026198E-2"/>
    <n v="3.2558880026725683E-2"/>
    <n v="7.1590387104856559E-3"/>
    <n v="0.96028208126278858"/>
    <n v="0.84846169184377529"/>
    <n v="0.15153830815622465"/>
    <n v="0"/>
    <x v="1"/>
    <n v="0"/>
    <x v="1"/>
    <n v="2527"/>
    <n v="2.6"/>
    <x v="0"/>
    <n v="0"/>
    <x v="0"/>
    <x v="1"/>
    <m/>
    <x v="1"/>
    <x v="1"/>
    <x v="1"/>
    <n v="0"/>
    <x v="1"/>
    <x v="1"/>
    <x v="1"/>
    <x v="1"/>
    <x v="0"/>
    <x v="0"/>
    <x v="0"/>
    <x v="0"/>
    <x v="0"/>
    <x v="0"/>
    <x v="0"/>
    <x v="0"/>
    <x v="0"/>
    <m/>
    <x v="0"/>
    <x v="0"/>
    <x v="0"/>
    <x v="0"/>
    <x v="0"/>
    <m/>
    <n v="19940722"/>
    <x v="1"/>
    <s v="WESTERN ATLAS CORE LABS  LAB No 941627-70"/>
    <m/>
    <m/>
    <d v="1994-08-11T00:00:00"/>
  </r>
  <r>
    <x v="1"/>
    <s v="T26N R112W S36 fFRONTIER"/>
    <n v="1922"/>
    <x v="0"/>
    <x v="5"/>
    <m/>
    <s v="SE SW"/>
    <n v="36"/>
    <n v="26"/>
    <n v="112"/>
    <n v="42.186219999999999"/>
    <n v="-110.10384000000001"/>
    <s v="4902320210"/>
    <s v="24-36"/>
    <x v="0"/>
    <s v="FRONTIER"/>
    <m/>
    <m/>
    <m/>
    <x v="0"/>
    <s v="8388"/>
    <m/>
    <n v="8600"/>
    <m/>
    <x v="2"/>
    <d v="1994-07-26T00:00:00"/>
    <n v="5.98"/>
    <x v="1"/>
    <n v="98"/>
    <n v="8"/>
    <n v="2640"/>
    <n v="104"/>
    <x v="1"/>
    <n v="4200"/>
    <n v="512"/>
    <n v="0"/>
    <x v="1"/>
    <n v="0"/>
    <n v="7302"/>
    <x v="0"/>
    <s v="XTO ENERGY"/>
    <n v="4.8902000000000001"/>
    <n v="0.65832000000000002"/>
    <n v="114.84"/>
    <n v="2.66032"/>
    <n v="123.04883999999998"/>
    <n v="118.482"/>
    <n v="8.3916799999999991"/>
    <n v="0"/>
    <x v="1"/>
    <n v="0"/>
    <n v="126.87367999999999"/>
    <n v="-1.5304103047616556E-2"/>
    <n v="7562"/>
    <n v="1.7491926803013993E-2"/>
    <n v="3.9741943117870923E-2"/>
    <n v="5.3500707523939286E-3"/>
    <n v="0.95490798612973515"/>
    <n v="0.93385799166541084"/>
    <n v="6.6142008334589178E-2"/>
    <n v="0"/>
    <x v="1"/>
    <n v="0"/>
    <x v="1"/>
    <n v="7177"/>
    <n v="1.1000000000000001"/>
    <x v="0"/>
    <n v="0"/>
    <x v="0"/>
    <x v="1"/>
    <m/>
    <x v="1"/>
    <x v="1"/>
    <x v="1"/>
    <n v="0"/>
    <x v="1"/>
    <x v="1"/>
    <x v="1"/>
    <x v="1"/>
    <x v="0"/>
    <x v="0"/>
    <x v="0"/>
    <x v="0"/>
    <x v="0"/>
    <x v="0"/>
    <x v="0"/>
    <x v="0"/>
    <x v="0"/>
    <m/>
    <x v="0"/>
    <x v="0"/>
    <x v="0"/>
    <x v="0"/>
    <x v="0"/>
    <m/>
    <n v="19940726"/>
    <x v="1"/>
    <s v="WESTERN ATLAS CORE LABS  LAB No 941627-29"/>
    <m/>
    <m/>
    <d v="1994-08-11T00:00:00"/>
  </r>
  <r>
    <x v="1"/>
    <s v="T26N R112W S36 fFRONTIER"/>
    <n v="1915"/>
    <x v="0"/>
    <x v="5"/>
    <m/>
    <s v="SE NW"/>
    <n v="36"/>
    <n v="26"/>
    <n v="112"/>
    <n v="42.193440000000002"/>
    <n v="-110.1039"/>
    <s v="4902320337"/>
    <s v="22-36"/>
    <x v="0"/>
    <s v="FRONTIER"/>
    <m/>
    <m/>
    <m/>
    <x v="0"/>
    <s v="8376"/>
    <m/>
    <n v="8577"/>
    <m/>
    <x v="2"/>
    <d v="1994-07-22T00:00:00"/>
    <n v="7.31"/>
    <x v="1"/>
    <n v="27"/>
    <n v="3"/>
    <n v="1150"/>
    <n v="40"/>
    <x v="1"/>
    <n v="1600"/>
    <n v="561"/>
    <n v="0"/>
    <x v="1"/>
    <n v="0"/>
    <n v="3096"/>
    <x v="0"/>
    <s v="XTO ENERGY"/>
    <n v="1.3472999999999999"/>
    <n v="0.24687000000000001"/>
    <n v="50.024999999999999"/>
    <n v="1.0231999999999999"/>
    <n v="52.64237"/>
    <n v="45.135999999999996"/>
    <n v="9.1947899999999994"/>
    <n v="0"/>
    <x v="1"/>
    <n v="0"/>
    <n v="54.330789999999993"/>
    <n v="-1.5783585340472261E-2"/>
    <n v="3381"/>
    <n v="4.4001852709587772E-2"/>
    <n v="2.5593452574418665E-2"/>
    <n v="4.6895684977709025E-3"/>
    <n v="0.9697169789278105"/>
    <n v="0.83076281423480136"/>
    <n v="0.16923718576519872"/>
    <n v="0"/>
    <x v="1"/>
    <n v="0"/>
    <x v="1"/>
    <n v="2968"/>
    <n v="2.4"/>
    <x v="0"/>
    <n v="0"/>
    <x v="0"/>
    <x v="1"/>
    <m/>
    <x v="1"/>
    <x v="1"/>
    <x v="1"/>
    <n v="0"/>
    <x v="1"/>
    <x v="1"/>
    <x v="1"/>
    <x v="1"/>
    <x v="0"/>
    <x v="0"/>
    <x v="0"/>
    <x v="0"/>
    <x v="0"/>
    <x v="0"/>
    <x v="0"/>
    <x v="0"/>
    <x v="0"/>
    <m/>
    <x v="0"/>
    <x v="0"/>
    <x v="0"/>
    <x v="0"/>
    <x v="0"/>
    <m/>
    <n v="19940722"/>
    <x v="1"/>
    <s v="WESTERN ATLAS CORE LABS  LAB No 941627-22"/>
    <m/>
    <m/>
    <d v="1994-08-11T00:00:00"/>
  </r>
  <r>
    <x v="1"/>
    <s v="T26N R112W S36 fFRONTIER"/>
    <n v="1888"/>
    <x v="0"/>
    <x v="5"/>
    <m/>
    <s v="NE SW"/>
    <n v="36"/>
    <n v="26"/>
    <n v="112"/>
    <n v="42.198250000000002"/>
    <n v="-110.10681"/>
    <s v="4902320637"/>
    <s v="11-36"/>
    <x v="0"/>
    <s v="FRONTIER"/>
    <m/>
    <m/>
    <m/>
    <x v="0"/>
    <s v="8341"/>
    <m/>
    <n v="8561"/>
    <m/>
    <x v="2"/>
    <d v="1994-07-22T00:00:00"/>
    <n v="7.1"/>
    <x v="1"/>
    <n v="26"/>
    <n v="3"/>
    <n v="1170"/>
    <n v="43"/>
    <x v="1"/>
    <n v="1550"/>
    <n v="586"/>
    <n v="0"/>
    <x v="1"/>
    <n v="0"/>
    <n v="3080"/>
    <x v="0"/>
    <s v="XTO ENERGY"/>
    <n v="1.2974000000000001"/>
    <n v="0.24687000000000001"/>
    <n v="50.895000000000003"/>
    <n v="1.0999399999999999"/>
    <n v="53.53920999999999"/>
    <n v="43.725499999999997"/>
    <n v="9.6045399999999983"/>
    <n v="0"/>
    <x v="1"/>
    <n v="0"/>
    <n v="53.330039999999997"/>
    <n v="1.9572515012502962E-3"/>
    <n v="3378"/>
    <n v="4.6144317126045213E-2"/>
    <n v="2.4232707206550123E-2"/>
    <n v="4.6110131247734144E-3"/>
    <n v="0.97115627966867657"/>
    <n v="0.81990375405681304"/>
    <n v="0.18009624594318696"/>
    <n v="0"/>
    <x v="1"/>
    <n v="0"/>
    <x v="1"/>
    <n v="2946"/>
    <n v="2.2999999999999998"/>
    <x v="0"/>
    <n v="0"/>
    <x v="0"/>
    <x v="1"/>
    <m/>
    <x v="1"/>
    <x v="1"/>
    <x v="1"/>
    <n v="0"/>
    <x v="1"/>
    <x v="1"/>
    <x v="1"/>
    <x v="1"/>
    <x v="0"/>
    <x v="0"/>
    <x v="0"/>
    <x v="0"/>
    <x v="0"/>
    <x v="0"/>
    <x v="0"/>
    <x v="0"/>
    <x v="0"/>
    <m/>
    <x v="0"/>
    <x v="0"/>
    <x v="0"/>
    <x v="0"/>
    <x v="0"/>
    <m/>
    <n v="19940722"/>
    <x v="1"/>
    <s v="WESTERN ATLAS CORE LABS  LAB No 941627-9"/>
    <m/>
    <m/>
    <d v="1994-08-11T00:00:00"/>
  </r>
  <r>
    <x v="1"/>
    <s v="T26N R112W S36 fFRONTIER"/>
    <n v="1952"/>
    <x v="0"/>
    <x v="5"/>
    <m/>
    <s v="NE SE"/>
    <n v="36"/>
    <n v="26"/>
    <n v="112"/>
    <n v="42.18974"/>
    <n v="-110.09377000000001"/>
    <s v="4902320908"/>
    <s v="43-36"/>
    <x v="0"/>
    <s v="FRONTIER"/>
    <m/>
    <m/>
    <m/>
    <x v="0"/>
    <s v="7408"/>
    <m/>
    <n v="8675"/>
    <n v="8589"/>
    <x v="2"/>
    <d v="1994-07-18T00:00:00"/>
    <n v="7.56"/>
    <x v="1"/>
    <n v="26"/>
    <n v="3"/>
    <n v="1230"/>
    <n v="42"/>
    <x v="1"/>
    <n v="1700"/>
    <n v="622"/>
    <n v="0"/>
    <x v="1"/>
    <n v="0"/>
    <n v="3307"/>
    <x v="0"/>
    <s v="XTO ENERGY"/>
    <n v="1.2974000000000001"/>
    <n v="0.24687000000000001"/>
    <n v="53.505000000000003"/>
    <n v="1.07436"/>
    <n v="56.123629999999991"/>
    <n v="47.957000000000001"/>
    <n v="10.194579999999998"/>
    <n v="0"/>
    <x v="1"/>
    <n v="0"/>
    <n v="58.151579999999996"/>
    <n v="-1.7746193597019025E-2"/>
    <n v="3623"/>
    <n v="4.5598845598845597E-2"/>
    <n v="2.3116822628899809E-2"/>
    <n v="4.398681981190455E-3"/>
    <n v="0.97248449538990978"/>
    <n v="0.82468954411900763"/>
    <n v="0.17531045588099239"/>
    <n v="0"/>
    <x v="1"/>
    <n v="0"/>
    <x v="1"/>
    <n v="3165"/>
    <n v="2.2000000000000002"/>
    <x v="0"/>
    <n v="0"/>
    <x v="0"/>
    <x v="1"/>
    <m/>
    <x v="1"/>
    <x v="1"/>
    <x v="1"/>
    <n v="0"/>
    <x v="1"/>
    <x v="1"/>
    <x v="1"/>
    <x v="1"/>
    <x v="0"/>
    <x v="0"/>
    <x v="0"/>
    <x v="0"/>
    <x v="0"/>
    <x v="0"/>
    <x v="0"/>
    <x v="0"/>
    <x v="0"/>
    <m/>
    <x v="0"/>
    <x v="0"/>
    <x v="0"/>
    <x v="0"/>
    <x v="0"/>
    <m/>
    <n v="19940718"/>
    <x v="1"/>
    <s v="WESTERN ATLAS CORE LABS  LAB No 941627-74"/>
    <m/>
    <m/>
    <d v="1994-08-11T00:00:00"/>
  </r>
  <r>
    <x v="1"/>
    <s v="T26N R112W S36 fFRONTIER"/>
    <n v="2715"/>
    <x v="0"/>
    <x v="5"/>
    <s v="FONTENELLE"/>
    <s v="SE NE"/>
    <n v="36"/>
    <n v="26"/>
    <n v="112"/>
    <n v="42.191470000000002"/>
    <n v="-110.09421"/>
    <s v="4902321321"/>
    <s v="42-36"/>
    <x v="0"/>
    <s v="FRONTIER"/>
    <m/>
    <m/>
    <s v=""/>
    <x v="0"/>
    <m/>
    <m/>
    <n v="8700"/>
    <n v="8623"/>
    <x v="5"/>
    <d v="1999-09-29T00:00:00"/>
    <n v="6.25"/>
    <x v="1"/>
    <n v="240"/>
    <n v="156"/>
    <n v="1342"/>
    <m/>
    <x v="1"/>
    <n v="2400"/>
    <n v="366"/>
    <m/>
    <x v="0"/>
    <n v="455"/>
    <n v="5037"/>
    <x v="0"/>
    <s v="XTO ENERGY INC"/>
    <n v="11.975999999999999"/>
    <n v="12.83724"/>
    <n v="58.376999999999995"/>
    <n v="0"/>
    <n v="83.190239999999989"/>
    <n v="67.703999999999994"/>
    <n v="5.9987399999999997"/>
    <n v="0"/>
    <x v="1"/>
    <n v="9.4731000000000005"/>
    <n v="83.175839999999994"/>
    <n v="8.6556105667662923E-5"/>
    <n v="4959"/>
    <n v="-7.8031212484993995E-3"/>
    <n v="0.14395919521328465"/>
    <n v="0.15431185196725003"/>
    <n v="0.70172895281946535"/>
    <n v="0.8139863691187248"/>
    <n v="7.2121183266679365E-2"/>
    <n v="0.11389244761459578"/>
    <x v="0"/>
    <n v="78"/>
    <x v="0"/>
    <m/>
    <m/>
    <x v="0"/>
    <m/>
    <x v="0"/>
    <x v="0"/>
    <m/>
    <x v="0"/>
    <x v="0"/>
    <x v="0"/>
    <m/>
    <x v="0"/>
    <x v="0"/>
    <x v="0"/>
    <x v="0"/>
    <x v="0"/>
    <x v="0"/>
    <x v="0"/>
    <x v="0"/>
    <x v="0"/>
    <x v="0"/>
    <x v="0"/>
    <x v="0"/>
    <x v="0"/>
    <m/>
    <x v="0"/>
    <x v="0"/>
    <x v="0"/>
    <x v="0"/>
    <x v="0"/>
    <s v="WELLHEAD"/>
    <n v="990929"/>
    <x v="0"/>
    <s v="CHAMPION TECHNOLOGIES VERNAL UT"/>
    <m/>
    <m/>
    <d v="1999-10-19T00:00:00"/>
  </r>
  <r>
    <x v="1"/>
    <s v="T26N R112W S36 fFRONTIER"/>
    <n v="2713"/>
    <x v="0"/>
    <x v="5"/>
    <s v="FONTENELLE"/>
    <s v="NW SE"/>
    <n v="36"/>
    <n v="26"/>
    <n v="112"/>
    <n v="42.190269999999998"/>
    <n v="-110.10083"/>
    <s v="4902321442"/>
    <s v="33-36 STATE"/>
    <x v="0"/>
    <s v="FRONTIER"/>
    <m/>
    <m/>
    <s v=""/>
    <x v="0"/>
    <m/>
    <m/>
    <n v="8714"/>
    <n v="8675"/>
    <x v="5"/>
    <d v="1999-09-27T00:00:00"/>
    <n v="7.1"/>
    <x v="1"/>
    <n v="256"/>
    <n v="117"/>
    <n v="1485"/>
    <m/>
    <x v="1"/>
    <n v="2600"/>
    <n v="695"/>
    <m/>
    <x v="0"/>
    <n v="108"/>
    <n v="5266"/>
    <x v="0"/>
    <s v="XTO ENERGY INC"/>
    <n v="12.7744"/>
    <n v="9.627930000000001"/>
    <n v="64.597499999999997"/>
    <n v="0"/>
    <n v="86.999830000000003"/>
    <n v="73.346000000000004"/>
    <n v="11.391049999999998"/>
    <n v="0"/>
    <x v="1"/>
    <n v="2.2485600000000003"/>
    <n v="86.985609999999994"/>
    <n v="8.1730977028932902E-5"/>
    <n v="5261"/>
    <n v="-4.7496912700674458E-4"/>
    <n v="0.14683247082206941"/>
    <n v="0.11066607831302659"/>
    <n v="0.74250145086490393"/>
    <n v="0.84319693797629292"/>
    <n v="0.13095326916716454"/>
    <n v="2.5849792856542601E-2"/>
    <x v="0"/>
    <n v="5"/>
    <x v="0"/>
    <m/>
    <m/>
    <x v="0"/>
    <m/>
    <x v="0"/>
    <x v="0"/>
    <m/>
    <x v="0"/>
    <x v="0"/>
    <x v="0"/>
    <m/>
    <x v="0"/>
    <x v="0"/>
    <x v="0"/>
    <x v="0"/>
    <x v="0"/>
    <x v="0"/>
    <x v="0"/>
    <x v="0"/>
    <x v="0"/>
    <x v="0"/>
    <x v="0"/>
    <x v="0"/>
    <x v="0"/>
    <m/>
    <x v="0"/>
    <x v="0"/>
    <x v="0"/>
    <x v="0"/>
    <x v="0"/>
    <s v="WELLHEAD"/>
    <n v="990927"/>
    <x v="0"/>
    <s v="CHAMPION TECHNOLOGIES VERNAL UT"/>
    <m/>
    <m/>
    <d v="1999-10-20T00:00:00"/>
  </r>
  <r>
    <x v="1"/>
    <s v="T26N R112W S36 fFRONTIER"/>
    <n v="2714"/>
    <x v="0"/>
    <x v="5"/>
    <s v="FONTENELLE"/>
    <s v="SW SE"/>
    <n v="36"/>
    <n v="26"/>
    <n v="112"/>
    <n v="42.185000000000002"/>
    <n v="-110.09806"/>
    <s v="4902321555"/>
    <s v="34-36"/>
    <x v="0"/>
    <s v="FRONTIER"/>
    <m/>
    <m/>
    <s v=""/>
    <x v="0"/>
    <m/>
    <m/>
    <n v="8730"/>
    <m/>
    <x v="5"/>
    <d v="1999-10-27T00:00:00"/>
    <n v="7.16"/>
    <x v="1"/>
    <n v="208"/>
    <n v="126"/>
    <n v="1583"/>
    <m/>
    <x v="1"/>
    <n v="2800"/>
    <n v="512"/>
    <m/>
    <x v="0"/>
    <n v="108"/>
    <n v="5338"/>
    <x v="0"/>
    <s v="XTO ENERGY INC"/>
    <n v="10.379200000000001"/>
    <n v="10.368539999999999"/>
    <n v="68.860500000000002"/>
    <n v="0"/>
    <n v="89.608239999999995"/>
    <n v="78.988"/>
    <n v="8.3916799999999991"/>
    <n v="0"/>
    <x v="1"/>
    <n v="2.2485600000000003"/>
    <n v="89.628239999999991"/>
    <n v="-1.1158442745581717E-4"/>
    <n v="5337"/>
    <n v="-9.3676814988290398E-5"/>
    <n v="0.1158286336167299"/>
    <n v="0.11570967134272474"/>
    <n v="0.7684616950405454"/>
    <n v="0.88128473793527584"/>
    <n v="9.3627633433391089E-2"/>
    <n v="2.5087628631333167E-2"/>
    <x v="0"/>
    <n v="1"/>
    <x v="0"/>
    <m/>
    <m/>
    <x v="0"/>
    <m/>
    <x v="0"/>
    <x v="0"/>
    <m/>
    <x v="0"/>
    <x v="0"/>
    <x v="0"/>
    <m/>
    <x v="0"/>
    <x v="0"/>
    <x v="0"/>
    <x v="0"/>
    <x v="0"/>
    <x v="0"/>
    <x v="0"/>
    <x v="0"/>
    <x v="0"/>
    <x v="0"/>
    <x v="0"/>
    <x v="0"/>
    <x v="0"/>
    <m/>
    <x v="0"/>
    <x v="0"/>
    <x v="0"/>
    <x v="0"/>
    <x v="0"/>
    <s v="WELLHEAD"/>
    <n v="991027"/>
    <x v="0"/>
    <s v="CHAMPION TECHNOLOGIES VERNAL UT"/>
    <m/>
    <m/>
    <d v="1999-11-02T00:00:00"/>
  </r>
  <r>
    <x v="1"/>
    <s v="T26N R112W S35 fFRONTIER"/>
    <n v="1920"/>
    <x v="0"/>
    <x v="5"/>
    <m/>
    <s v="NE SE"/>
    <n v="35"/>
    <n v="26"/>
    <n v="112"/>
    <n v="42.18891"/>
    <n v="-110.12497999999999"/>
    <s v="4902320218"/>
    <s v="23-35"/>
    <x v="0"/>
    <s v="FRONTIER"/>
    <m/>
    <m/>
    <m/>
    <x v="0"/>
    <s v="8025"/>
    <m/>
    <n v="8248"/>
    <m/>
    <x v="2"/>
    <d v="1994-07-15T00:00:00"/>
    <n v="7.98"/>
    <x v="1"/>
    <n v="123"/>
    <n v="14"/>
    <n v="3250"/>
    <n v="81"/>
    <x v="1"/>
    <n v="4950"/>
    <n v="878"/>
    <n v="0"/>
    <x v="1"/>
    <n v="0"/>
    <n v="8851"/>
    <x v="0"/>
    <s v="XTO ENERGY"/>
    <n v="6.1376999999999997"/>
    <n v="1.1520600000000001"/>
    <n v="141.375"/>
    <n v="2.0719799999999999"/>
    <n v="150.73674"/>
    <n v="139.6395"/>
    <n v="14.390419999999999"/>
    <n v="0"/>
    <x v="1"/>
    <n v="0"/>
    <n v="154.02992"/>
    <n v="-1.0805578274211513E-2"/>
    <n v="9296"/>
    <n v="2.4521959552543122E-2"/>
    <n v="4.0718009424908615E-2"/>
    <n v="7.6428613223292483E-3"/>
    <n v="0.95163912925276217"/>
    <n v="0.90657386564895959"/>
    <n v="9.3426134351040357E-2"/>
    <n v="0"/>
    <x v="1"/>
    <n v="0"/>
    <x v="1"/>
    <n v="8652"/>
    <n v="1"/>
    <x v="0"/>
    <n v="0"/>
    <x v="0"/>
    <x v="1"/>
    <m/>
    <x v="1"/>
    <x v="1"/>
    <x v="1"/>
    <n v="0"/>
    <x v="1"/>
    <x v="1"/>
    <x v="1"/>
    <x v="1"/>
    <x v="0"/>
    <x v="0"/>
    <x v="0"/>
    <x v="0"/>
    <x v="0"/>
    <x v="0"/>
    <x v="0"/>
    <x v="0"/>
    <x v="0"/>
    <m/>
    <x v="0"/>
    <x v="0"/>
    <x v="0"/>
    <x v="0"/>
    <x v="0"/>
    <m/>
    <n v="19940715"/>
    <x v="1"/>
    <s v="WESTERN ATLAS CORE LABS  LAB No 941627-27"/>
    <m/>
    <m/>
    <d v="1994-08-11T00:00:00"/>
  </r>
  <r>
    <x v="1"/>
    <s v="T26N R112W S35 fFRONTIER"/>
    <n v="2712"/>
    <x v="0"/>
    <x v="5"/>
    <s v="FONTENELLE"/>
    <s v="NE NE"/>
    <n v="35"/>
    <n v="26"/>
    <n v="112"/>
    <n v="42.196829999999999"/>
    <n v="-110.11364"/>
    <s v="4902320116"/>
    <s v="41-33"/>
    <x v="0"/>
    <s v="FRONTIER"/>
    <m/>
    <m/>
    <s v=""/>
    <x v="0"/>
    <m/>
    <m/>
    <n v="8550"/>
    <n v="8467"/>
    <x v="5"/>
    <d v="1999-10-27T00:00:00"/>
    <n v="7.16"/>
    <x v="1"/>
    <n v="216"/>
    <n v="160"/>
    <n v="3386"/>
    <m/>
    <x v="1"/>
    <n v="5400"/>
    <n v="464"/>
    <m/>
    <x v="0"/>
    <n v="543"/>
    <n v="10186"/>
    <x v="0"/>
    <s v="XTO ENERGY INC"/>
    <n v="10.7784"/>
    <n v="13.166399999999999"/>
    <n v="147.291"/>
    <n v="0"/>
    <n v="171.23579999999998"/>
    <n v="152.334"/>
    <n v="7.6049599999999993"/>
    <n v="0"/>
    <x v="1"/>
    <n v="11.305260000000001"/>
    <n v="171.24422000000001"/>
    <n v="-2.4585375812666108E-5"/>
    <n v="10169"/>
    <n v="-8.3517563252272166E-4"/>
    <n v="6.2944781406691824E-2"/>
    <n v="7.68904633260101E-2"/>
    <n v="0.86016475526729819"/>
    <n v="0.88957163050525145"/>
    <n v="4.4410024466811193E-2"/>
    <n v="6.6018345027937297E-2"/>
    <x v="0"/>
    <n v="17"/>
    <x v="0"/>
    <m/>
    <m/>
    <x v="0"/>
    <m/>
    <x v="0"/>
    <x v="0"/>
    <m/>
    <x v="0"/>
    <x v="0"/>
    <x v="0"/>
    <m/>
    <x v="0"/>
    <x v="0"/>
    <x v="0"/>
    <x v="0"/>
    <x v="0"/>
    <x v="0"/>
    <x v="0"/>
    <x v="0"/>
    <x v="0"/>
    <x v="0"/>
    <x v="0"/>
    <x v="0"/>
    <x v="0"/>
    <m/>
    <x v="0"/>
    <x v="0"/>
    <x v="0"/>
    <x v="0"/>
    <x v="0"/>
    <s v="wellhead"/>
    <n v="991027"/>
    <x v="0"/>
    <s v="CHAMPION TECHNOLOGIES VERNAL UT"/>
    <m/>
    <m/>
    <d v="1999-11-03T00:00:00"/>
  </r>
  <r>
    <x v="1"/>
    <s v="T26N R112W S34 fFRONTIER"/>
    <n v="1902"/>
    <x v="0"/>
    <x v="5"/>
    <m/>
    <s v="NW SW"/>
    <n v="34"/>
    <n v="26"/>
    <n v="112"/>
    <n v="42.189300000000003"/>
    <n v="-110.14775"/>
    <s v="4902320372"/>
    <s v="13-34"/>
    <x v="0"/>
    <s v="FRONTIER"/>
    <m/>
    <m/>
    <m/>
    <x v="0"/>
    <s v="7887"/>
    <m/>
    <n v="8100"/>
    <m/>
    <x v="2"/>
    <d v="1994-07-29T00:00:00"/>
    <n v="7.69"/>
    <x v="1"/>
    <n v="104"/>
    <n v="10"/>
    <n v="3470"/>
    <n v="113"/>
    <x v="1"/>
    <n v="5300"/>
    <n v="1074"/>
    <n v="0"/>
    <x v="1"/>
    <n v="0"/>
    <n v="9526"/>
    <x v="0"/>
    <s v="XTO ENERGY"/>
    <n v="5.1896000000000004"/>
    <n v="0.82289999999999996"/>
    <n v="150.94499999999999"/>
    <n v="2.8905399999999997"/>
    <n v="159.84803999999997"/>
    <n v="149.51300000000001"/>
    <n v="17.60286"/>
    <n v="0"/>
    <x v="1"/>
    <n v="0"/>
    <n v="167.11586"/>
    <n v="-2.2228203174723661E-2"/>
    <n v="10071"/>
    <n v="2.7810379139664235E-2"/>
    <n v="3.2465834426246336E-2"/>
    <n v="5.1480143266066959E-3"/>
    <n v="0.96238615124714699"/>
    <n v="0.89466673001593033"/>
    <n v="0.10533326998406974"/>
    <n v="0"/>
    <x v="1"/>
    <n v="0"/>
    <x v="1"/>
    <n v="9276"/>
    <n v="0.9"/>
    <x v="0"/>
    <n v="0"/>
    <x v="0"/>
    <x v="1"/>
    <m/>
    <x v="1"/>
    <x v="1"/>
    <x v="1"/>
    <n v="0"/>
    <x v="1"/>
    <x v="1"/>
    <x v="1"/>
    <x v="1"/>
    <x v="0"/>
    <x v="0"/>
    <x v="0"/>
    <x v="0"/>
    <x v="0"/>
    <x v="0"/>
    <x v="0"/>
    <x v="0"/>
    <x v="0"/>
    <m/>
    <x v="0"/>
    <x v="0"/>
    <x v="0"/>
    <x v="0"/>
    <x v="0"/>
    <m/>
    <n v="19940729"/>
    <x v="1"/>
    <s v="WESTERN ATLAS CORE LABS  LAB No 941627-36"/>
    <m/>
    <m/>
    <d v="1994-08-11T00:00:00"/>
  </r>
  <r>
    <x v="1"/>
    <s v="T26N R112W S33 fFRONTIER"/>
    <n v="1919"/>
    <x v="0"/>
    <x v="5"/>
    <m/>
    <s v="NE SW"/>
    <n v="33"/>
    <n v="26"/>
    <n v="112"/>
    <n v="42.189709999999998"/>
    <n v="-110.16157"/>
    <s v="4902320338"/>
    <s v="23-33"/>
    <x v="0"/>
    <s v="FRONTIER"/>
    <m/>
    <m/>
    <m/>
    <x v="0"/>
    <s v="7890"/>
    <m/>
    <n v="8090"/>
    <m/>
    <x v="2"/>
    <d v="1994-07-27T00:00:00"/>
    <n v="7.6"/>
    <x v="1"/>
    <n v="109"/>
    <n v="11"/>
    <n v="3820"/>
    <n v="57"/>
    <x v="1"/>
    <n v="5600"/>
    <n v="964"/>
    <n v="0"/>
    <x v="1"/>
    <n v="0"/>
    <n v="10072"/>
    <x v="0"/>
    <s v="XTO ENERGY"/>
    <n v="5.4390999999999998"/>
    <n v="0.90519000000000005"/>
    <n v="166.17"/>
    <n v="1.4580599999999999"/>
    <n v="173.97234999999998"/>
    <n v="157.976"/>
    <n v="15.799959999999999"/>
    <n v="0"/>
    <x v="1"/>
    <n v="0"/>
    <n v="173.77596"/>
    <n v="5.6474753248974717E-4"/>
    <n v="10561"/>
    <n v="2.3699898221295982E-2"/>
    <n v="3.1264163529434424E-2"/>
    <n v="5.203068188709299E-3"/>
    <n v="0.9635327682818563"/>
    <n v="0.9090785629957101"/>
    <n v="9.0921437004289882E-2"/>
    <n v="0"/>
    <x v="1"/>
    <n v="0"/>
    <x v="1"/>
    <n v="9855"/>
    <n v="0.8"/>
    <x v="0"/>
    <n v="0"/>
    <x v="0"/>
    <x v="1"/>
    <m/>
    <x v="1"/>
    <x v="1"/>
    <x v="1"/>
    <n v="0"/>
    <x v="1"/>
    <x v="1"/>
    <x v="1"/>
    <x v="1"/>
    <x v="0"/>
    <x v="0"/>
    <x v="0"/>
    <x v="0"/>
    <x v="0"/>
    <x v="0"/>
    <x v="0"/>
    <x v="0"/>
    <x v="0"/>
    <m/>
    <x v="0"/>
    <x v="0"/>
    <x v="0"/>
    <x v="0"/>
    <x v="0"/>
    <m/>
    <n v="19940727"/>
    <x v="1"/>
    <s v="WESTERN ATLAS CORE LABS  LAB No 941627-26"/>
    <m/>
    <m/>
    <d v="1994-08-11T00:00:00"/>
  </r>
  <r>
    <x v="1"/>
    <s v="T26N R112W S33 fFRONTIER"/>
    <n v="1950"/>
    <x v="0"/>
    <x v="5"/>
    <m/>
    <s v="SE NE"/>
    <n v="33"/>
    <n v="26"/>
    <n v="112"/>
    <n v="42.192880000000002"/>
    <n v="-110.15443999999999"/>
    <s v="4902320225"/>
    <s v="42-33"/>
    <x v="0"/>
    <s v="FRONTIER"/>
    <m/>
    <m/>
    <m/>
    <x v="0"/>
    <s v="7802"/>
    <m/>
    <n v="7995"/>
    <m/>
    <x v="2"/>
    <d v="1994-07-15T00:00:00"/>
    <n v="7.29"/>
    <x v="1"/>
    <n v="202"/>
    <n v="16"/>
    <n v="3660"/>
    <n v="67"/>
    <x v="1"/>
    <n v="6000"/>
    <n v="512"/>
    <n v="0"/>
    <x v="1"/>
    <n v="0"/>
    <n v="10197"/>
    <x v="0"/>
    <s v="XTO ENERGY"/>
    <n v="10.079800000000001"/>
    <n v="1.31664"/>
    <n v="159.21"/>
    <n v="1.7138599999999999"/>
    <n v="172.3203"/>
    <n v="169.26"/>
    <n v="8.3916799999999991"/>
    <n v="0"/>
    <x v="1"/>
    <n v="0"/>
    <n v="177.65168"/>
    <n v="-1.5233733854921744E-2"/>
    <n v="10457"/>
    <n v="1.258836060811465E-2"/>
    <n v="5.8494559259704169E-2"/>
    <n v="7.6406552217005196E-3"/>
    <n v="0.9338647855185952"/>
    <n v="0.95276329500514712"/>
    <n v="4.7236704994852843E-2"/>
    <n v="0"/>
    <x v="1"/>
    <n v="0"/>
    <x v="1"/>
    <n v="10080"/>
    <n v="0.8"/>
    <x v="0"/>
    <n v="0"/>
    <x v="0"/>
    <x v="1"/>
    <m/>
    <x v="1"/>
    <x v="1"/>
    <x v="1"/>
    <n v="0"/>
    <x v="1"/>
    <x v="1"/>
    <x v="1"/>
    <x v="1"/>
    <x v="0"/>
    <x v="0"/>
    <x v="0"/>
    <x v="0"/>
    <x v="0"/>
    <x v="0"/>
    <x v="0"/>
    <x v="0"/>
    <x v="0"/>
    <m/>
    <x v="0"/>
    <x v="0"/>
    <x v="0"/>
    <x v="0"/>
    <x v="0"/>
    <m/>
    <n v="19940715"/>
    <x v="1"/>
    <s v="WESTERN ATLAS CORE LABS  LAB No 941627-71"/>
    <m/>
    <m/>
    <d v="1994-08-11T00:00:00"/>
  </r>
  <r>
    <x v="1"/>
    <s v="T26N R112W S33 fFRONTIER"/>
    <n v="1895"/>
    <x v="0"/>
    <x v="5"/>
    <m/>
    <s v="SW NW"/>
    <n v="33"/>
    <n v="26"/>
    <n v="112"/>
    <n v="42.193280000000001"/>
    <n v="-110.16665"/>
    <s v="4902320907"/>
    <s v="12-33"/>
    <x v="0"/>
    <s v="FRONTIER"/>
    <m/>
    <m/>
    <m/>
    <x v="0"/>
    <s v="7762"/>
    <m/>
    <n v="8055"/>
    <n v="8028"/>
    <x v="2"/>
    <d v="1994-07-15T00:00:00"/>
    <n v="6.9"/>
    <x v="1"/>
    <n v="99"/>
    <n v="8"/>
    <n v="2710"/>
    <n v="107"/>
    <x v="1"/>
    <n v="4300"/>
    <n v="451"/>
    <n v="0"/>
    <x v="1"/>
    <n v="0"/>
    <n v="7446"/>
    <x v="0"/>
    <s v="XTO ENERGY"/>
    <n v="4.9401000000000002"/>
    <n v="0.65832000000000002"/>
    <n v="117.88500000000001"/>
    <n v="2.73706"/>
    <n v="126.22047999999999"/>
    <n v="121.303"/>
    <n v="7.3918899999999992"/>
    <n v="0"/>
    <x v="1"/>
    <n v="0"/>
    <n v="128.69488999999999"/>
    <n v="-9.7067901398020517E-3"/>
    <n v="7675"/>
    <n v="1.5144501025064479E-2"/>
    <n v="3.9138656420891448E-2"/>
    <n v="5.2156353707417374E-3"/>
    <n v="0.95564570820836681"/>
    <n v="0.94256267673098759"/>
    <n v="5.743732326901247E-2"/>
    <n v="0"/>
    <x v="1"/>
    <n v="0"/>
    <x v="1"/>
    <n v="7334"/>
    <n v="1.1000000000000001"/>
    <x v="0"/>
    <n v="0"/>
    <x v="0"/>
    <x v="1"/>
    <m/>
    <x v="1"/>
    <x v="1"/>
    <x v="1"/>
    <n v="0"/>
    <x v="1"/>
    <x v="1"/>
    <x v="1"/>
    <x v="1"/>
    <x v="0"/>
    <x v="0"/>
    <x v="0"/>
    <x v="0"/>
    <x v="0"/>
    <x v="0"/>
    <x v="0"/>
    <x v="0"/>
    <x v="0"/>
    <m/>
    <x v="0"/>
    <x v="0"/>
    <x v="0"/>
    <x v="0"/>
    <x v="0"/>
    <m/>
    <n v="19940715"/>
    <x v="1"/>
    <s v="WESTERN ATLAS CORE LABS  LAB No 941627-16"/>
    <m/>
    <m/>
    <d v="1994-08-11T00:00:00"/>
  </r>
  <r>
    <x v="1"/>
    <s v="T26N R112W S33 fFRONTIER"/>
    <n v="2709"/>
    <x v="0"/>
    <x v="5"/>
    <s v="FONTENELLE"/>
    <s v="NE SW"/>
    <n v="33"/>
    <n v="26"/>
    <n v="112"/>
    <n v="42.189709999999998"/>
    <n v="-110.16157"/>
    <s v="4902320338"/>
    <s v="23-33"/>
    <x v="0"/>
    <s v="FRONTIER"/>
    <m/>
    <m/>
    <s v=""/>
    <x v="0"/>
    <m/>
    <m/>
    <n v="8090"/>
    <m/>
    <x v="5"/>
    <d v="1999-09-29T00:00:00"/>
    <n v="6.97"/>
    <x v="1"/>
    <n v="240"/>
    <n v="175"/>
    <n v="3398"/>
    <m/>
    <x v="1"/>
    <n v="3800"/>
    <n v="634"/>
    <m/>
    <x v="0"/>
    <n v="2718"/>
    <n v="10997"/>
    <x v="0"/>
    <s v="XTO ENERGY INC"/>
    <n v="11.975999999999999"/>
    <n v="14.40075"/>
    <n v="147.81299999999999"/>
    <n v="0"/>
    <n v="174.18975"/>
    <n v="107.19799999999999"/>
    <n v="10.391259999999999"/>
    <n v="0"/>
    <x v="1"/>
    <n v="56.588760000000008"/>
    <n v="174.17802"/>
    <n v="3.3671312360497693E-5"/>
    <n v="10965"/>
    <n v="-1.4570621983425918E-3"/>
    <n v="6.8752610299974593E-2"/>
    <n v="8.2672774948009287E-2"/>
    <n v="0.84857461475201601"/>
    <n v="0.61545078994467839"/>
    <n v="5.9658847884480483E-2"/>
    <n v="0.32489036217084111"/>
    <x v="0"/>
    <n v="32"/>
    <x v="0"/>
    <m/>
    <m/>
    <x v="0"/>
    <m/>
    <x v="0"/>
    <x v="0"/>
    <m/>
    <x v="0"/>
    <x v="0"/>
    <x v="0"/>
    <m/>
    <x v="0"/>
    <x v="0"/>
    <x v="0"/>
    <x v="0"/>
    <x v="0"/>
    <x v="0"/>
    <x v="0"/>
    <x v="0"/>
    <x v="0"/>
    <x v="0"/>
    <x v="0"/>
    <x v="0"/>
    <x v="0"/>
    <m/>
    <x v="0"/>
    <x v="0"/>
    <x v="0"/>
    <x v="0"/>
    <x v="0"/>
    <s v="WELLHEAD"/>
    <n v="990929"/>
    <x v="0"/>
    <s v="CHAMPION TECHNOLOGIES VERNAL UT"/>
    <m/>
    <m/>
    <d v="1999-10-20T00:00:00"/>
  </r>
  <r>
    <x v="1"/>
    <s v="T26N R112W S29 fFRONTIER"/>
    <n v="1921"/>
    <x v="0"/>
    <x v="5"/>
    <m/>
    <s v="SE SW"/>
    <n v="29"/>
    <n v="26"/>
    <n v="112"/>
    <n v="42.202100000000002"/>
    <n v="-110.18174999999999"/>
    <s v="4902320387"/>
    <s v="24-29"/>
    <x v="0"/>
    <s v="FRONTIER"/>
    <m/>
    <m/>
    <m/>
    <x v="0"/>
    <s v="7893"/>
    <m/>
    <n v="8198"/>
    <n v="7993"/>
    <x v="2"/>
    <d v="1994-07-29T00:00:00"/>
    <n v="7.29"/>
    <x v="1"/>
    <n v="97"/>
    <n v="12"/>
    <n v="3490"/>
    <n v="129"/>
    <x v="1"/>
    <n v="5400"/>
    <n v="939"/>
    <n v="0"/>
    <x v="1"/>
    <n v="0"/>
    <n v="9591"/>
    <x v="0"/>
    <s v="XTO ENERGY"/>
    <n v="4.8403"/>
    <n v="0.98748000000000002"/>
    <n v="151.815"/>
    <n v="3.29982"/>
    <n v="160.9426"/>
    <n v="152.334"/>
    <n v="15.390209999999998"/>
    <n v="0"/>
    <x v="1"/>
    <n v="0"/>
    <n v="167.72421"/>
    <n v="-2.0633692827091366E-2"/>
    <n v="10067"/>
    <n v="2.4214060433411334E-2"/>
    <n v="3.0074697438714177E-2"/>
    <n v="6.1356036251433745E-3"/>
    <n v="0.96378969893614252"/>
    <n v="0.90824097487178512"/>
    <n v="9.1759025128214933E-2"/>
    <n v="0"/>
    <x v="1"/>
    <n v="0"/>
    <x v="1"/>
    <n v="9371"/>
    <n v="0.9"/>
    <x v="0"/>
    <n v="0"/>
    <x v="0"/>
    <x v="1"/>
    <m/>
    <x v="1"/>
    <x v="1"/>
    <x v="1"/>
    <n v="0"/>
    <x v="1"/>
    <x v="1"/>
    <x v="1"/>
    <x v="1"/>
    <x v="0"/>
    <x v="0"/>
    <x v="0"/>
    <x v="0"/>
    <x v="0"/>
    <x v="0"/>
    <x v="0"/>
    <x v="0"/>
    <x v="0"/>
    <m/>
    <x v="0"/>
    <x v="0"/>
    <x v="0"/>
    <x v="0"/>
    <x v="0"/>
    <m/>
    <n v="19940729"/>
    <x v="1"/>
    <s v="WESTERN ATLAS CORE LABS  LAB No 941627-28"/>
    <m/>
    <m/>
    <d v="1994-08-11T00:00:00"/>
  </r>
  <r>
    <x v="1"/>
    <s v="T26N R112W S27 fFRONTIER"/>
    <n v="1908"/>
    <x v="0"/>
    <x v="5"/>
    <m/>
    <s v="SW SW"/>
    <n v="27"/>
    <n v="26"/>
    <n v="112"/>
    <n v="42.201259999999998"/>
    <n v="-110.1474"/>
    <s v="4902320122"/>
    <s v="14-27"/>
    <x v="0"/>
    <s v="FRONTIER"/>
    <m/>
    <m/>
    <s v=""/>
    <x v="0"/>
    <m/>
    <m/>
    <n v="7934"/>
    <n v="7885"/>
    <x v="2"/>
    <d v="1994-07-15T00:00:00"/>
    <n v="7.49"/>
    <x v="1"/>
    <n v="467"/>
    <n v="3"/>
    <n v="4470"/>
    <n v="212"/>
    <x v="1"/>
    <n v="7600"/>
    <n v="671"/>
    <n v="0"/>
    <x v="1"/>
    <n v="0"/>
    <n v="13082"/>
    <x v="0"/>
    <s v="XTO ENERGY"/>
    <n v="23.3033"/>
    <n v="0.24687000000000001"/>
    <n v="194.44499999999999"/>
    <n v="5.4229599999999998"/>
    <n v="223.41812999999999"/>
    <n v="214.39599999999999"/>
    <n v="10.997689999999999"/>
    <n v="0"/>
    <x v="1"/>
    <n v="0"/>
    <n v="225.39368999999999"/>
    <n v="-4.4017557291606123E-3"/>
    <n v="13423"/>
    <n v="1.2865497076023392E-2"/>
    <n v="0.10430353167847212"/>
    <n v="1.1049685179980694E-3"/>
    <n v="0.89459149980352981"/>
    <n v="0.95120675294858514"/>
    <n v="4.8793247051414787E-2"/>
    <n v="0"/>
    <x v="1"/>
    <n v="0"/>
    <x v="1"/>
    <n v="12883"/>
    <n v="0.8"/>
    <x v="0"/>
    <n v="0"/>
    <x v="0"/>
    <x v="1"/>
    <m/>
    <x v="1"/>
    <x v="1"/>
    <x v="1"/>
    <n v="0"/>
    <x v="1"/>
    <x v="1"/>
    <x v="1"/>
    <x v="1"/>
    <x v="0"/>
    <x v="0"/>
    <x v="0"/>
    <x v="0"/>
    <x v="0"/>
    <x v="0"/>
    <x v="0"/>
    <x v="0"/>
    <x v="0"/>
    <m/>
    <x v="0"/>
    <x v="0"/>
    <x v="0"/>
    <x v="0"/>
    <x v="0"/>
    <m/>
    <n v="19940715"/>
    <x v="1"/>
    <s v="WESTERN ATLAS CORE LABS  LAB No 941627-42"/>
    <m/>
    <m/>
    <d v="1994-08-11T00:00:00"/>
  </r>
  <r>
    <x v="0"/>
    <s v="T26N R112W S26 fWASATCH/ALMY"/>
    <n v="49001470"/>
    <x v="0"/>
    <x v="5"/>
    <s v="STEAD CANYON"/>
    <m/>
    <s v="26"/>
    <s v=" 26"/>
    <s v=" 112"/>
    <n v="42.20393"/>
    <n v="-110.11878"/>
    <s v="4902305124"/>
    <s v="GOVERNMENT NO. 1"/>
    <x v="0"/>
    <s v="WASATCH/ALMY"/>
    <n v="528"/>
    <n v="4620"/>
    <n v="16"/>
    <x v="0"/>
    <n v="3360"/>
    <n v="3376"/>
    <n v="8700"/>
    <m/>
    <x v="0"/>
    <d v="1957-05-07T00:00:00"/>
    <n v="8.1999998092651367"/>
    <x v="0"/>
    <n v="26"/>
    <n v="11"/>
    <n v="3419"/>
    <n v="-3"/>
    <x v="0"/>
    <n v="4209"/>
    <n v="1546"/>
    <m/>
    <x v="0"/>
    <n v="-3"/>
    <n v="8633"/>
    <x v="0"/>
    <m/>
    <n v="1.2974000000000001"/>
    <n v="0.90519000000000005"/>
    <n v="148.72649999999999"/>
    <n v="0"/>
    <n v="150.92908999999997"/>
    <n v="118.73589"/>
    <n v="25.338939999999997"/>
    <m/>
    <x v="0"/>
    <n v="0"/>
    <n v="144.07482999999999"/>
    <n v="2.3234470918216892E-2"/>
    <n v="9202"/>
    <n v="3.1903560414914496E-2"/>
    <n v="8.5960897266391806E-3"/>
    <n v="5.9974521810209035E-3"/>
    <n v="0.98540645809233995"/>
    <n v="0.82412653202505948"/>
    <n v="0.17587346797494052"/>
    <n v="0"/>
    <x v="0"/>
    <m/>
    <x v="0"/>
    <m/>
    <m/>
    <x v="0"/>
    <m/>
    <x v="0"/>
    <x v="0"/>
    <m/>
    <x v="0"/>
    <x v="0"/>
    <x v="0"/>
    <m/>
    <x v="0"/>
    <x v="0"/>
    <x v="0"/>
    <x v="0"/>
    <x v="0"/>
    <x v="0"/>
    <x v="0"/>
    <x v="0"/>
    <x v="0"/>
    <x v="0"/>
    <x v="0"/>
    <x v="0"/>
    <x v="0"/>
    <m/>
    <x v="0"/>
    <x v="0"/>
    <x v="0"/>
    <x v="0"/>
    <x v="0"/>
    <s v="DST NO. 2"/>
    <m/>
    <x v="0"/>
    <m/>
    <m/>
    <m/>
    <m/>
  </r>
  <r>
    <x v="0"/>
    <s v="T26N R112W S26 fWASATCH/ALMY"/>
    <n v="49001471"/>
    <x v="0"/>
    <x v="5"/>
    <s v="STEAD CANYON"/>
    <m/>
    <s v="26"/>
    <s v=" 26"/>
    <s v=" 112"/>
    <n v="42.20393"/>
    <n v="-110.11878"/>
    <s v="4902305124"/>
    <s v="GOVERNMENT NO. 1"/>
    <x v="0"/>
    <s v="WASATCH/ALMY"/>
    <m/>
    <n v="528"/>
    <n v="191"/>
    <x v="3"/>
    <n v="2641"/>
    <n v="2832"/>
    <n v="8700"/>
    <m/>
    <x v="0"/>
    <d v="1957-05-07T00:00:00"/>
    <n v="7.4000000953674316"/>
    <x v="0"/>
    <n v="66"/>
    <n v="19"/>
    <n v="2805"/>
    <n v="-3"/>
    <x v="0"/>
    <n v="3903"/>
    <n v="885"/>
    <m/>
    <x v="0"/>
    <n v="111"/>
    <n v="7339"/>
    <x v="0"/>
    <m/>
    <n v="3.2934000000000001"/>
    <n v="1.56351"/>
    <n v="122.0175"/>
    <n v="0"/>
    <n v="126.87441"/>
    <n v="110.10363"/>
    <n v="14.505149999999999"/>
    <m/>
    <x v="0"/>
    <n v="2.3110200000000001"/>
    <n v="126.9198"/>
    <n v="-1.7884568761437702E-4"/>
    <n v="7783"/>
    <n v="2.9361195609046424E-2"/>
    <n v="2.5957953223191346E-2"/>
    <n v="1.2323288833421963E-2"/>
    <n v="0.96171875794338668"/>
    <n v="0.86750554287037951"/>
    <n v="0.11428595065545329"/>
    <n v="1.8208506474167153E-2"/>
    <x v="0"/>
    <m/>
    <x v="0"/>
    <m/>
    <m/>
    <x v="0"/>
    <m/>
    <x v="0"/>
    <x v="0"/>
    <m/>
    <x v="0"/>
    <x v="0"/>
    <x v="0"/>
    <m/>
    <x v="0"/>
    <x v="0"/>
    <x v="0"/>
    <x v="0"/>
    <x v="0"/>
    <x v="0"/>
    <x v="0"/>
    <x v="0"/>
    <x v="0"/>
    <x v="0"/>
    <x v="0"/>
    <x v="0"/>
    <x v="0"/>
    <m/>
    <x v="0"/>
    <x v="0"/>
    <x v="0"/>
    <x v="0"/>
    <x v="0"/>
    <s v="DST NO. 1"/>
    <m/>
    <x v="0"/>
    <m/>
    <m/>
    <m/>
    <m/>
  </r>
  <r>
    <x v="0"/>
    <s v="T26N R112W S26 fFRONTIER"/>
    <n v="49001472"/>
    <x v="0"/>
    <x v="5"/>
    <s v="STEAD CANYON"/>
    <m/>
    <s v="26"/>
    <s v=" 26"/>
    <s v=" 112"/>
    <n v="42.20393"/>
    <n v="-110.11878"/>
    <s v="4902305124"/>
    <s v="GOVERNMENT NO. 1"/>
    <x v="0"/>
    <s v="FRONTIER"/>
    <n v="4620"/>
    <m/>
    <n v="243"/>
    <x v="3"/>
    <n v="7996"/>
    <n v="8239"/>
    <n v="8700"/>
    <m/>
    <x v="0"/>
    <d v="1957-06-10T00:00:00"/>
    <n v="7.1999998092651367"/>
    <x v="0"/>
    <n v="85"/>
    <n v="11"/>
    <n v="3111"/>
    <n v="-3"/>
    <x v="0"/>
    <n v="4314"/>
    <n v="1079"/>
    <m/>
    <x v="0"/>
    <n v="53"/>
    <n v="8105"/>
    <x v="0"/>
    <m/>
    <n v="4.2415000000000003"/>
    <n v="0.90519000000000005"/>
    <n v="135.32849999999999"/>
    <n v="0"/>
    <n v="140.47519"/>
    <n v="121.69793999999999"/>
    <n v="17.684809999999999"/>
    <m/>
    <x v="0"/>
    <n v="1.1034600000000001"/>
    <n v="140.48621"/>
    <n v="-3.9222469705810222E-5"/>
    <n v="8647"/>
    <n v="3.2354345749761225E-2"/>
    <n v="3.0193943855850988E-2"/>
    <n v="6.4437713164865627E-3"/>
    <n v="0.9633622848276624"/>
    <n v="0.86626253210190518"/>
    <n v="0.1258828891462016"/>
    <n v="7.8545787518931581E-3"/>
    <x v="0"/>
    <m/>
    <x v="0"/>
    <m/>
    <m/>
    <x v="0"/>
    <m/>
    <x v="0"/>
    <x v="0"/>
    <m/>
    <x v="0"/>
    <x v="0"/>
    <x v="0"/>
    <m/>
    <x v="0"/>
    <x v="0"/>
    <x v="0"/>
    <x v="0"/>
    <x v="0"/>
    <x v="0"/>
    <x v="0"/>
    <x v="0"/>
    <x v="0"/>
    <x v="0"/>
    <x v="0"/>
    <x v="0"/>
    <x v="0"/>
    <m/>
    <x v="0"/>
    <x v="0"/>
    <x v="0"/>
    <x v="0"/>
    <x v="0"/>
    <s v="DST NO. 7"/>
    <m/>
    <x v="0"/>
    <m/>
    <m/>
    <m/>
    <m/>
  </r>
  <r>
    <x v="1"/>
    <s v="T26N R112W S26 fFRONTIER"/>
    <n v="5115"/>
    <x v="0"/>
    <x v="5"/>
    <s v="FONTENELLE"/>
    <s v="SW SW"/>
    <n v="26"/>
    <n v="26"/>
    <n v="112"/>
    <n v="42.201900000000002"/>
    <n v="-110.12863"/>
    <s v="4902320121"/>
    <s v="14-26F"/>
    <x v="0"/>
    <s v="FRONTIER"/>
    <m/>
    <m/>
    <n v="24"/>
    <x v="0"/>
    <n v="7904"/>
    <n v="7928"/>
    <n v="8150"/>
    <m/>
    <x v="2"/>
    <d v="1981-07-25T00:00:00"/>
    <n v="8"/>
    <x v="1"/>
    <n v="78"/>
    <n v="8"/>
    <n v="3391"/>
    <n v="157"/>
    <x v="1"/>
    <n v="4900"/>
    <n v="1079"/>
    <n v="0"/>
    <x v="1"/>
    <n v="9"/>
    <n v="9074"/>
    <x v="0"/>
    <s v="XTO ENERGY INC"/>
    <n v="3.8921999999999999"/>
    <n v="0.65832000000000002"/>
    <n v="147.5085"/>
    <n v="4.0160599999999995"/>
    <n v="156.07508000000001"/>
    <n v="138.22899999999998"/>
    <n v="17.684809999999999"/>
    <n v="0"/>
    <x v="1"/>
    <n v="0.18738000000000002"/>
    <n v="156.10118999999997"/>
    <n v="-8.363864428247576E-5"/>
    <n v="9622"/>
    <n v="2.9311082584510057E-2"/>
    <n v="2.4937997789269112E-2"/>
    <n v="4.2179699667621506E-3"/>
    <n v="0.97084403224396865"/>
    <n v="0.88550894455064699"/>
    <n v="0.11329068023120133"/>
    <n v="1.2003752181517645E-3"/>
    <x v="1"/>
    <n v="0"/>
    <x v="1"/>
    <n v="8814"/>
    <n v="0.8"/>
    <x v="4"/>
    <n v="0"/>
    <x v="1"/>
    <x v="1"/>
    <n v="0"/>
    <x v="1"/>
    <x v="1"/>
    <x v="1"/>
    <n v="0"/>
    <x v="1"/>
    <x v="1"/>
    <x v="1"/>
    <x v="1"/>
    <x v="0"/>
    <x v="0"/>
    <x v="0"/>
    <x v="0"/>
    <x v="0"/>
    <x v="0"/>
    <x v="0"/>
    <x v="0"/>
    <x v="0"/>
    <m/>
    <x v="0"/>
    <x v="0"/>
    <x v="0"/>
    <x v="0"/>
    <x v="0"/>
    <s v="IRON PRESENT"/>
    <n v="19810725"/>
    <x v="0"/>
    <s v="CHEMICAL AND GEOLOGICAL LABS CASPER ID No 38052-11"/>
    <m/>
    <s v="7904-7928"/>
    <d v="1981-07-27T00:00:00"/>
  </r>
  <r>
    <x v="1"/>
    <s v="T26N R112W S26 fFRONTIER"/>
    <n v="3948"/>
    <x v="0"/>
    <x v="5"/>
    <s v="FONTENELLE"/>
    <s v="SW SW"/>
    <n v="26"/>
    <n v="26"/>
    <n v="112"/>
    <n v="42.201900000000002"/>
    <n v="-110.12863"/>
    <s v="4902320121"/>
    <s v="HD 14-26"/>
    <x v="0"/>
    <s v="FRONTIER"/>
    <m/>
    <m/>
    <s v=""/>
    <x v="0"/>
    <m/>
    <m/>
    <n v="8150"/>
    <m/>
    <x v="2"/>
    <d v="1992-09-02T00:00:00"/>
    <n v="7.7"/>
    <x v="1"/>
    <n v="214"/>
    <n v="22"/>
    <n v="3330"/>
    <n v="173"/>
    <x v="1"/>
    <m/>
    <n v="8145"/>
    <m/>
    <x v="0"/>
    <n v="33"/>
    <n v="9504"/>
    <x v="0"/>
    <s v="FMC CORP"/>
    <n v="10.678599999999999"/>
    <n v="1.8103800000000001"/>
    <n v="144.85499999999999"/>
    <n v="4.4253399999999994"/>
    <n v="161.76931999999999"/>
    <n v="0"/>
    <n v="133.49654999999998"/>
    <n v="0"/>
    <x v="1"/>
    <n v="0.68706"/>
    <n v="134.18360999999999"/>
    <n v="9.3209788461969298E-2"/>
    <n v="11917"/>
    <n v="0.11264646841884132"/>
    <n v="6.6011280754595489E-2"/>
    <n v="1.1191120788540128E-2"/>
    <n v="0.92279759845686438"/>
    <n v="0"/>
    <n v="0.99487970252104563"/>
    <n v="5.1202974789543972E-3"/>
    <x v="0"/>
    <n v="81.2"/>
    <x v="0"/>
    <m/>
    <m/>
    <x v="0"/>
    <n v="11300"/>
    <x v="2"/>
    <x v="0"/>
    <m/>
    <x v="0"/>
    <x v="0"/>
    <x v="0"/>
    <m/>
    <x v="0"/>
    <x v="0"/>
    <x v="0"/>
    <x v="0"/>
    <x v="0"/>
    <x v="0"/>
    <x v="0"/>
    <x v="0"/>
    <x v="0"/>
    <x v="0"/>
    <x v="0"/>
    <x v="0"/>
    <x v="0"/>
    <m/>
    <x v="0"/>
    <x v="0"/>
    <x v="0"/>
    <x v="0"/>
    <x v="0"/>
    <m/>
    <n v="19920902"/>
    <x v="0"/>
    <s v="ACZ LABS ID No 92-WI-07301"/>
    <m/>
    <m/>
    <d v="1992-09-30T00:00:00"/>
  </r>
  <r>
    <x v="1"/>
    <s v="T26N R112W S25 fFRONTIER"/>
    <n v="1949"/>
    <x v="0"/>
    <x v="5"/>
    <m/>
    <s v="SE SE"/>
    <n v="25"/>
    <n v="26"/>
    <n v="112"/>
    <n v="42.209449999999997"/>
    <n v="-110.09571"/>
    <s v="4902320118"/>
    <s v="42-25"/>
    <x v="0"/>
    <s v="FRONTIER"/>
    <m/>
    <m/>
    <m/>
    <x v="0"/>
    <s v="8406"/>
    <m/>
    <n v="8660"/>
    <m/>
    <x v="2"/>
    <d v="1994-07-18T00:00:00"/>
    <n v="7.51"/>
    <x v="1"/>
    <n v="36"/>
    <n v="4"/>
    <n v="1440"/>
    <n v="51"/>
    <x v="1"/>
    <n v="2000"/>
    <n v="586"/>
    <n v="0"/>
    <x v="1"/>
    <n v="0"/>
    <n v="3819"/>
    <x v="0"/>
    <s v="XTO ENERGY"/>
    <n v="1.7964"/>
    <n v="0.32916000000000001"/>
    <n v="62.64"/>
    <n v="1.3045799999999999"/>
    <n v="66.070139999999995"/>
    <n v="56.42"/>
    <n v="9.6045399999999983"/>
    <n v="0"/>
    <x v="1"/>
    <n v="0"/>
    <n v="66.024539999999988"/>
    <n v="3.4520693793275715E-4"/>
    <n v="4117"/>
    <n v="3.7550403225806453E-2"/>
    <n v="2.7189287021338233E-2"/>
    <n v="4.9819782431216285E-3"/>
    <n v="0.9678287347355401"/>
    <n v="0.85453075477693607"/>
    <n v="0.14546924522306404"/>
    <n v="0"/>
    <x v="1"/>
    <n v="0"/>
    <x v="1"/>
    <n v="3684"/>
    <n v="1.9"/>
    <x v="0"/>
    <n v="0"/>
    <x v="0"/>
    <x v="1"/>
    <m/>
    <x v="1"/>
    <x v="1"/>
    <x v="1"/>
    <n v="0"/>
    <x v="1"/>
    <x v="1"/>
    <x v="1"/>
    <x v="1"/>
    <x v="0"/>
    <x v="0"/>
    <x v="0"/>
    <x v="0"/>
    <x v="0"/>
    <x v="0"/>
    <x v="0"/>
    <x v="0"/>
    <x v="0"/>
    <m/>
    <x v="0"/>
    <x v="0"/>
    <x v="0"/>
    <x v="0"/>
    <x v="0"/>
    <m/>
    <n v="19940718"/>
    <x v="1"/>
    <s v="WESTERN ATLAS CORE LABS  LAB No 941627-72"/>
    <m/>
    <m/>
    <d v="1994-08-11T00:00:00"/>
  </r>
  <r>
    <x v="1"/>
    <s v="T26N R112W S25 fFRONTIER"/>
    <n v="1918"/>
    <x v="0"/>
    <x v="5"/>
    <m/>
    <s v="NE SW"/>
    <n v="25"/>
    <n v="26"/>
    <n v="112"/>
    <n v="42.203769999999999"/>
    <n v="-110.10456000000001"/>
    <s v="4902320442"/>
    <s v="23-25"/>
    <x v="0"/>
    <s v="FRONTIER"/>
    <m/>
    <m/>
    <m/>
    <x v="0"/>
    <s v="8320"/>
    <m/>
    <n v="8700"/>
    <m/>
    <x v="2"/>
    <d v="1994-07-22T00:00:00"/>
    <n v="7.21"/>
    <x v="1"/>
    <n v="35"/>
    <n v="4"/>
    <n v="1420"/>
    <n v="47"/>
    <x v="1"/>
    <n v="2000"/>
    <n v="537"/>
    <n v="0"/>
    <x v="1"/>
    <n v="0"/>
    <n v="3770"/>
    <x v="0"/>
    <s v="XTO ENERGY"/>
    <n v="1.7464999999999999"/>
    <n v="0.32916000000000001"/>
    <n v="61.77"/>
    <n v="1.2022599999999999"/>
    <n v="65.047919999999991"/>
    <n v="56.42"/>
    <n v="8.8014299999999999"/>
    <n v="0"/>
    <x v="1"/>
    <n v="0"/>
    <n v="65.221429999999998"/>
    <n v="-1.3319326457068175E-3"/>
    <n v="4043"/>
    <n v="3.4941763727121461E-2"/>
    <n v="2.6849436538478096E-2"/>
    <n v="5.0602694136876328E-3"/>
    <n v="0.96809029404783442"/>
    <n v="0.86505309681189135"/>
    <n v="0.13494690318810856"/>
    <n v="0"/>
    <x v="1"/>
    <n v="0"/>
    <x v="1"/>
    <n v="3647"/>
    <n v="2.1"/>
    <x v="0"/>
    <n v="0"/>
    <x v="0"/>
    <x v="1"/>
    <m/>
    <x v="1"/>
    <x v="1"/>
    <x v="1"/>
    <n v="0"/>
    <x v="1"/>
    <x v="1"/>
    <x v="1"/>
    <x v="1"/>
    <x v="0"/>
    <x v="0"/>
    <x v="0"/>
    <x v="0"/>
    <x v="0"/>
    <x v="0"/>
    <x v="0"/>
    <x v="0"/>
    <x v="0"/>
    <m/>
    <x v="0"/>
    <x v="0"/>
    <x v="0"/>
    <x v="0"/>
    <x v="0"/>
    <m/>
    <n v="19940722"/>
    <x v="1"/>
    <s v="WESTERN ATLAS CORE LABS  LAB No 941627-25"/>
    <m/>
    <m/>
    <d v="1994-08-11T00:00:00"/>
  </r>
  <r>
    <x v="1"/>
    <s v="T26N R112W S24 fFRONTIER"/>
    <n v="1946"/>
    <x v="0"/>
    <x v="5"/>
    <m/>
    <s v="NE NE"/>
    <n v="24"/>
    <n v="26"/>
    <n v="112"/>
    <n v="42.226460000000003"/>
    <n v="-110.09591"/>
    <s v="4902320115"/>
    <s v="41-24"/>
    <x v="0"/>
    <s v="FRONTIER"/>
    <m/>
    <m/>
    <m/>
    <x v="0"/>
    <s v="8270"/>
    <m/>
    <n v="8507"/>
    <m/>
    <x v="2"/>
    <d v="1994-07-22T00:00:00"/>
    <n v="7.63"/>
    <x v="1"/>
    <n v="36"/>
    <n v="4"/>
    <n v="1450"/>
    <n v="50"/>
    <x v="1"/>
    <n v="2100"/>
    <n v="537"/>
    <n v="0"/>
    <x v="1"/>
    <n v="0"/>
    <n v="3904"/>
    <x v="0"/>
    <s v="P G AND E"/>
    <n v="1.7964"/>
    <n v="0.32916000000000001"/>
    <n v="63.075000000000003"/>
    <n v="1.2789999999999999"/>
    <n v="66.479559999999992"/>
    <n v="59.241"/>
    <n v="8.8014299999999999"/>
    <n v="0"/>
    <x v="1"/>
    <n v="0"/>
    <n v="68.042429999999996"/>
    <n v="-1.1617951830775056E-2"/>
    <n v="4177"/>
    <n v="3.3782947654993192E-2"/>
    <n v="2.7021839494725901E-2"/>
    <n v="4.9512963082186468E-3"/>
    <n v="0.96802686419705553"/>
    <n v="0.87064791777718697"/>
    <n v="0.12935208222281303"/>
    <n v="0"/>
    <x v="1"/>
    <n v="0"/>
    <x v="1"/>
    <n v="3780"/>
    <n v="1.9"/>
    <x v="0"/>
    <n v="0"/>
    <x v="0"/>
    <x v="1"/>
    <m/>
    <x v="1"/>
    <x v="1"/>
    <x v="1"/>
    <n v="0"/>
    <x v="1"/>
    <x v="1"/>
    <x v="1"/>
    <x v="1"/>
    <x v="0"/>
    <x v="0"/>
    <x v="0"/>
    <x v="0"/>
    <x v="0"/>
    <x v="0"/>
    <x v="0"/>
    <x v="0"/>
    <x v="0"/>
    <m/>
    <x v="0"/>
    <x v="0"/>
    <x v="0"/>
    <x v="0"/>
    <x v="0"/>
    <m/>
    <n v="19940722"/>
    <x v="1"/>
    <s v="WESTERN ATLAS CORE LABS  LAB No 941627-68"/>
    <m/>
    <m/>
    <d v="1994-08-11T00:00:00"/>
  </r>
  <r>
    <x v="1"/>
    <s v="T26N R112W S24 fFRONTIER"/>
    <n v="2708"/>
    <x v="0"/>
    <x v="5"/>
    <s v="FONTENELLE"/>
    <s v="SE SE"/>
    <n v="24"/>
    <n v="26"/>
    <n v="112"/>
    <n v="42.216670000000001"/>
    <n v="-110.09528"/>
    <s v="4902321511"/>
    <s v="44-24"/>
    <x v="0"/>
    <s v="FRONTIER"/>
    <m/>
    <m/>
    <m/>
    <x v="0"/>
    <s v="8036"/>
    <m/>
    <n v="8400"/>
    <n v="8150"/>
    <x v="5"/>
    <d v="1999-10-27T00:00:00"/>
    <n v="7.29"/>
    <x v="1"/>
    <n v="176"/>
    <n v="136"/>
    <n v="1606"/>
    <m/>
    <x v="1"/>
    <n v="2800"/>
    <n v="525"/>
    <m/>
    <x v="0"/>
    <n v="108"/>
    <n v="5357"/>
    <x v="0"/>
    <s v="XTO ENERGY INC"/>
    <n v="8.7823999999999991"/>
    <n v="11.19144"/>
    <n v="69.86099999999999"/>
    <n v="0"/>
    <n v="89.834839999999986"/>
    <n v="78.988"/>
    <n v="8.6047499999999992"/>
    <n v="0"/>
    <x v="1"/>
    <n v="2.2485600000000003"/>
    <n v="89.841309999999993"/>
    <n v="-3.6009231052687318E-5"/>
    <n v="5351"/>
    <n v="-5.6032872618602919E-4"/>
    <n v="9.7761625667725352E-2"/>
    <n v="0.12457794770937425"/>
    <n v="0.77766042662290047"/>
    <n v="0.87919466000662727"/>
    <n v="9.5777209838102312E-2"/>
    <n v="2.5028130155270448E-2"/>
    <x v="0"/>
    <n v="6"/>
    <x v="0"/>
    <m/>
    <m/>
    <x v="0"/>
    <m/>
    <x v="0"/>
    <x v="0"/>
    <m/>
    <x v="0"/>
    <x v="0"/>
    <x v="0"/>
    <m/>
    <x v="0"/>
    <x v="0"/>
    <x v="0"/>
    <x v="0"/>
    <x v="0"/>
    <x v="0"/>
    <x v="0"/>
    <x v="0"/>
    <x v="0"/>
    <x v="0"/>
    <x v="0"/>
    <x v="0"/>
    <x v="0"/>
    <m/>
    <x v="0"/>
    <x v="0"/>
    <x v="0"/>
    <x v="0"/>
    <x v="0"/>
    <s v="WELLHEAD"/>
    <n v="991027"/>
    <x v="0"/>
    <s v="CHAMPION TECHNOLOGIES VERNAL UT"/>
    <m/>
    <m/>
    <d v="1999-11-03T00:00:00"/>
  </r>
  <r>
    <x v="1"/>
    <s v="T26N R112W S24 fFRONTIER"/>
    <n v="1938"/>
    <x v="0"/>
    <x v="5"/>
    <m/>
    <s v="NW SE"/>
    <n v="24"/>
    <n v="26"/>
    <n v="112"/>
    <n v="42.218730000000001"/>
    <n v="-110.09905000000001"/>
    <s v="4902320376"/>
    <s v="33-24"/>
    <x v="0"/>
    <s v="FRONTIER"/>
    <m/>
    <m/>
    <m/>
    <x v="0"/>
    <s v="7964"/>
    <m/>
    <n v="8176"/>
    <n v="8123"/>
    <x v="2"/>
    <d v="1994-07-22T00:00:00"/>
    <n v="7.09"/>
    <x v="1"/>
    <n v="74"/>
    <n v="7"/>
    <n v="2600"/>
    <n v="60"/>
    <x v="1"/>
    <n v="4000"/>
    <n v="598"/>
    <n v="0"/>
    <x v="1"/>
    <n v="0"/>
    <n v="7035"/>
    <x v="0"/>
    <s v="XTO ENERGY"/>
    <n v="3.6926000000000001"/>
    <n v="0.57603000000000004"/>
    <n v="113.1"/>
    <n v="1.5347999999999999"/>
    <n v="118.90343"/>
    <n v="112.84"/>
    <n v="9.8012199999999989"/>
    <n v="0"/>
    <x v="1"/>
    <n v="0"/>
    <n v="122.64121999999999"/>
    <n v="-1.5474530278356361E-2"/>
    <n v="7339"/>
    <n v="2.1149297342423819E-2"/>
    <n v="3.1055453993211132E-2"/>
    <n v="4.8445196240343956E-3"/>
    <n v="0.96410002638275449"/>
    <n v="0.92008217139392445"/>
    <n v="7.9917828606075506E-2"/>
    <n v="0"/>
    <x v="1"/>
    <n v="0"/>
    <x v="1"/>
    <n v="6897"/>
    <n v="1.1000000000000001"/>
    <x v="0"/>
    <n v="0"/>
    <x v="0"/>
    <x v="1"/>
    <m/>
    <x v="1"/>
    <x v="1"/>
    <x v="1"/>
    <n v="0"/>
    <x v="1"/>
    <x v="1"/>
    <x v="1"/>
    <x v="1"/>
    <x v="0"/>
    <x v="0"/>
    <x v="0"/>
    <x v="0"/>
    <x v="0"/>
    <x v="0"/>
    <x v="0"/>
    <x v="0"/>
    <x v="0"/>
    <m/>
    <x v="0"/>
    <x v="0"/>
    <x v="0"/>
    <x v="0"/>
    <x v="0"/>
    <m/>
    <n v="19940722"/>
    <x v="1"/>
    <s v="WESTERN ATLAS CORE LABS  LAB No 941627-60"/>
    <m/>
    <m/>
    <d v="1994-08-11T00:00:00"/>
  </r>
  <r>
    <x v="1"/>
    <s v="T26N R112W S24 fFRONTIER"/>
    <n v="2706"/>
    <x v="0"/>
    <x v="5"/>
    <s v="FONTENELLE"/>
    <s v="NW SW"/>
    <n v="24"/>
    <n v="26"/>
    <n v="112"/>
    <n v="42.219439999999999"/>
    <n v="-110.11"/>
    <s v="4902321524"/>
    <s v="24-24D"/>
    <x v="0"/>
    <s v="FRONTIER"/>
    <m/>
    <m/>
    <s v=""/>
    <x v="0"/>
    <m/>
    <m/>
    <n v="8628"/>
    <n v="8578"/>
    <x v="2"/>
    <d v="2000-02-21T00:00:00"/>
    <n v="7.33"/>
    <x v="1"/>
    <n v="2.4"/>
    <n v="0.1"/>
    <n v="190"/>
    <n v="4.4000000000000004"/>
    <x v="1"/>
    <n v="161"/>
    <n v="138"/>
    <m/>
    <x v="0"/>
    <n v="10.7"/>
    <n v="688"/>
    <x v="0"/>
    <s v="XTO ENERGY INC"/>
    <n v="0.11975999999999999"/>
    <n v="8.2290000000000002E-3"/>
    <n v="8.2650000000000006"/>
    <n v="0.112552"/>
    <n v="8.5055409999999991"/>
    <n v="4.5418099999999999"/>
    <n v="2.2618199999999997"/>
    <n v="0"/>
    <x v="1"/>
    <n v="0.222774"/>
    <n v="7.0264040000000003"/>
    <n v="9.5231923625791803E-2"/>
    <n v="506.6"/>
    <n v="-0.15184999162899721"/>
    <n v="1.4080233109216687E-2"/>
    <n v="9.6748695938330092E-4"/>
    <n v="0.98495227993140011"/>
    <n v="0.64639181009233171"/>
    <n v="0.32190292502395246"/>
    <n v="3.1705264883715764E-2"/>
    <x v="0"/>
    <n v="26.6"/>
    <x v="0"/>
    <m/>
    <n v="14.04"/>
    <x v="4"/>
    <m/>
    <x v="0"/>
    <x v="0"/>
    <m/>
    <x v="0"/>
    <x v="0"/>
    <x v="0"/>
    <m/>
    <x v="0"/>
    <x v="0"/>
    <x v="0"/>
    <x v="0"/>
    <x v="0"/>
    <x v="0"/>
    <x v="0"/>
    <x v="0"/>
    <x v="0"/>
    <x v="0"/>
    <x v="0"/>
    <x v="0"/>
    <x v="0"/>
    <m/>
    <x v="0"/>
    <x v="0"/>
    <x v="0"/>
    <x v="0"/>
    <x v="0"/>
    <s v="HIGH ORGANIC CONTAMINANTS"/>
    <n v="221"/>
    <x v="0"/>
    <s v="ETL LABS ID No 00-5121-16"/>
    <m/>
    <m/>
    <d v="2000-03-29T00:00:00"/>
  </r>
  <r>
    <x v="1"/>
    <s v="T26N R112W S24 fFRONTIER"/>
    <n v="2707"/>
    <x v="0"/>
    <x v="5"/>
    <s v="FONTENELLE"/>
    <s v="SE NE"/>
    <n v="24"/>
    <n v="26"/>
    <n v="112"/>
    <n v="42.221519999999998"/>
    <n v="-110.09520999999999"/>
    <s v="4902321287"/>
    <s v="42-24"/>
    <x v="0"/>
    <s v="FRONTIER"/>
    <m/>
    <m/>
    <s v=""/>
    <x v="0"/>
    <m/>
    <m/>
    <n v="8525"/>
    <n v="8435"/>
    <x v="5"/>
    <d v="1999-09-27T00:00:00"/>
    <n v="6.99"/>
    <x v="1"/>
    <n v="168"/>
    <n v="117"/>
    <n v="2240"/>
    <m/>
    <x v="1"/>
    <n v="3800"/>
    <n v="366"/>
    <m/>
    <x v="0"/>
    <n v="108"/>
    <n v="6828"/>
    <x v="0"/>
    <s v="XTO ENERGY INC"/>
    <n v="8.3832000000000004"/>
    <n v="9.627930000000001"/>
    <n v="97.44"/>
    <n v="0"/>
    <n v="115.45113000000001"/>
    <n v="107.19799999999999"/>
    <n v="5.9987399999999997"/>
    <n v="0"/>
    <x v="1"/>
    <n v="2.2485600000000003"/>
    <n v="115.44529999999999"/>
    <n v="2.5249415939507255E-5"/>
    <n v="6799"/>
    <n v="-2.128127981213767E-3"/>
    <n v="7.2612541774168857E-2"/>
    <n v="8.3393986702425524E-2"/>
    <n v="0.84399347152340554"/>
    <n v="0.92856097216603883"/>
    <n v="5.1961751582784231E-2"/>
    <n v="1.947727625117697E-2"/>
    <x v="0"/>
    <n v="29"/>
    <x v="0"/>
    <m/>
    <m/>
    <x v="0"/>
    <m/>
    <x v="0"/>
    <x v="0"/>
    <m/>
    <x v="0"/>
    <x v="0"/>
    <x v="0"/>
    <m/>
    <x v="0"/>
    <x v="0"/>
    <x v="0"/>
    <x v="0"/>
    <x v="0"/>
    <x v="0"/>
    <x v="0"/>
    <x v="0"/>
    <x v="0"/>
    <x v="0"/>
    <x v="0"/>
    <x v="0"/>
    <x v="0"/>
    <m/>
    <x v="0"/>
    <x v="0"/>
    <x v="0"/>
    <x v="0"/>
    <x v="0"/>
    <s v="WELLHEAD"/>
    <n v="990927"/>
    <x v="0"/>
    <s v="CHAMPION TECHNOLOGIES VERNAL UT"/>
    <m/>
    <m/>
    <d v="1999-10-20T00:00:00"/>
  </r>
  <r>
    <x v="1"/>
    <s v="T26N R112W S24 fFRONTIER"/>
    <n v="2705"/>
    <x v="0"/>
    <x v="5"/>
    <s v="FONTENELLE"/>
    <s v="NW SE"/>
    <n v="24"/>
    <n v="26"/>
    <n v="112"/>
    <n v="42.218640000000001"/>
    <n v="-110.0997"/>
    <s v="4902321342"/>
    <s v="22-24D"/>
    <x v="0"/>
    <s v="FRONTIER"/>
    <m/>
    <m/>
    <s v=""/>
    <x v="0"/>
    <m/>
    <m/>
    <n v="8520"/>
    <n v="8416"/>
    <x v="2"/>
    <d v="2000-02-21T00:00:00"/>
    <n v="7.46"/>
    <x v="1"/>
    <n v="2.4"/>
    <n v="0.1"/>
    <n v="174"/>
    <n v="5.2"/>
    <x v="1"/>
    <n v="161"/>
    <n v="134"/>
    <m/>
    <x v="0"/>
    <n v="1.6"/>
    <n v="668"/>
    <x v="0"/>
    <s v="XTO ENERGY INC"/>
    <n v="0.11975999999999999"/>
    <n v="8.2290000000000002E-3"/>
    <n v="7.5689999999999991"/>
    <n v="0.133016"/>
    <n v="7.830004999999999"/>
    <n v="4.5418099999999999"/>
    <n v="2.1962599999999997"/>
    <n v="0"/>
    <x v="1"/>
    <n v="3.3312000000000001E-2"/>
    <n v="6.7713819999999991"/>
    <n v="7.2501537011518152E-2"/>
    <n v="478.3"/>
    <n v="-0.16548896449446043"/>
    <n v="1.5295009390160033E-2"/>
    <n v="1.050957183296818E-3"/>
    <n v="0.98365403342654312"/>
    <n v="0.67073604767830264"/>
    <n v="0.32434442481608627"/>
    <n v="4.9195275056111154E-3"/>
    <x v="0"/>
    <n v="25.9"/>
    <x v="0"/>
    <m/>
    <n v="13.99"/>
    <x v="4"/>
    <m/>
    <x v="0"/>
    <x v="0"/>
    <m/>
    <x v="0"/>
    <x v="0"/>
    <x v="0"/>
    <m/>
    <x v="0"/>
    <x v="0"/>
    <x v="0"/>
    <x v="0"/>
    <x v="0"/>
    <x v="0"/>
    <x v="0"/>
    <x v="0"/>
    <x v="0"/>
    <x v="0"/>
    <x v="0"/>
    <x v="0"/>
    <x v="0"/>
    <m/>
    <x v="0"/>
    <x v="0"/>
    <x v="0"/>
    <x v="0"/>
    <x v="0"/>
    <s v="HIGH ORGANIC CONTAMINANTS"/>
    <n v="221"/>
    <x v="0"/>
    <s v="ETL LABS ID No 00-5121-13"/>
    <m/>
    <m/>
    <d v="2000-03-29T00:00:00"/>
  </r>
  <r>
    <x v="1"/>
    <s v="T26N R112W S24 fFRONTIER"/>
    <n v="1901"/>
    <x v="0"/>
    <x v="5"/>
    <m/>
    <s v="NW SW"/>
    <n v="24"/>
    <n v="26"/>
    <n v="112"/>
    <n v="42.21725"/>
    <n v="-110.11002000000001"/>
    <s v="4902320058"/>
    <s v="13-24"/>
    <x v="0"/>
    <s v="FRONTIER"/>
    <m/>
    <m/>
    <s v=""/>
    <x v="0"/>
    <m/>
    <m/>
    <n v="8204"/>
    <n v="7750"/>
    <x v="2"/>
    <d v="1994-07-29T00:00:00"/>
    <n v="7.14"/>
    <x v="1"/>
    <n v="78"/>
    <n v="7"/>
    <n v="2490"/>
    <n v="59"/>
    <x v="1"/>
    <n v="3800"/>
    <n v="573"/>
    <n v="0"/>
    <x v="1"/>
    <n v="0"/>
    <n v="6716"/>
    <x v="0"/>
    <s v="XTO ENERGY"/>
    <n v="3.8921999999999999"/>
    <n v="0.57603000000000004"/>
    <n v="108.315"/>
    <n v="1.50922"/>
    <n v="114.29245"/>
    <n v="107.19799999999999"/>
    <n v="9.3914699999999982"/>
    <n v="0"/>
    <x v="1"/>
    <n v="0"/>
    <n v="116.58946999999999"/>
    <n v="-9.9488950888834832E-3"/>
    <n v="7007"/>
    <n v="2.1205275814326314E-2"/>
    <n v="3.4054742898590409E-2"/>
    <n v="5.0399654570358766E-3"/>
    <n v="0.96090529164437366"/>
    <n v="0.91944838586194788"/>
    <n v="8.0551614138052077E-2"/>
    <n v="0"/>
    <x v="1"/>
    <n v="0"/>
    <x v="1"/>
    <n v="6584"/>
    <n v="1.2"/>
    <x v="0"/>
    <n v="0"/>
    <x v="0"/>
    <x v="1"/>
    <m/>
    <x v="1"/>
    <x v="1"/>
    <x v="1"/>
    <n v="0"/>
    <x v="1"/>
    <x v="1"/>
    <x v="1"/>
    <x v="1"/>
    <x v="0"/>
    <x v="0"/>
    <x v="0"/>
    <x v="0"/>
    <x v="0"/>
    <x v="0"/>
    <x v="0"/>
    <x v="0"/>
    <x v="0"/>
    <m/>
    <x v="0"/>
    <x v="0"/>
    <x v="0"/>
    <x v="0"/>
    <x v="0"/>
    <m/>
    <n v="19940729"/>
    <x v="1"/>
    <s v="WESTERN ATLAS CORE LABS  LAB No 941627-35"/>
    <m/>
    <m/>
    <d v="1994-08-11T00:00:00"/>
  </r>
  <r>
    <x v="1"/>
    <s v="T26N R112W S23 fFRONTIER-MESAVERDE/BAXTER"/>
    <n v="2697"/>
    <x v="0"/>
    <x v="5"/>
    <s v="FONTENELLE"/>
    <s v="NW NW"/>
    <n v="23"/>
    <n v="26"/>
    <n v="112"/>
    <n v="42.225279999999998"/>
    <n v="-110.12639"/>
    <s v="4902321459"/>
    <s v="11-23B"/>
    <x v="0"/>
    <s v="FRONTIER-MESAVERDE/BAXTER"/>
    <m/>
    <m/>
    <m/>
    <x v="0"/>
    <s v="6194"/>
    <m/>
    <n v="7900"/>
    <n v="7880"/>
    <x v="5"/>
    <d v="1999-10-27T00:00:00"/>
    <n v="6.99"/>
    <x v="1"/>
    <n v="208"/>
    <n v="117"/>
    <n v="2240"/>
    <m/>
    <x v="1"/>
    <n v="3800"/>
    <n v="488"/>
    <m/>
    <x v="0"/>
    <n v="108"/>
    <n v="6967"/>
    <x v="0"/>
    <s v="XTO ENERGY INC"/>
    <n v="10.379200000000001"/>
    <n v="9.627930000000001"/>
    <n v="97.44"/>
    <n v="0"/>
    <n v="117.44713"/>
    <n v="107.19799999999999"/>
    <n v="7.9983199999999988"/>
    <n v="0"/>
    <x v="1"/>
    <n v="2.2485600000000003"/>
    <n v="117.44487999999998"/>
    <n v="9.5788698816015452E-6"/>
    <n v="6961"/>
    <n v="-4.3078690407811603E-4"/>
    <n v="8.8373381282284211E-2"/>
    <n v="8.1976715820982607E-2"/>
    <n v="0.82964990289673313"/>
    <n v="0.9127515818484383"/>
    <n v="6.8102755948152016E-2"/>
    <n v="1.9145662203409811E-2"/>
    <x v="0"/>
    <n v="6"/>
    <x v="0"/>
    <m/>
    <m/>
    <x v="0"/>
    <m/>
    <x v="0"/>
    <x v="0"/>
    <m/>
    <x v="0"/>
    <x v="0"/>
    <x v="0"/>
    <m/>
    <x v="0"/>
    <x v="0"/>
    <x v="0"/>
    <x v="0"/>
    <x v="0"/>
    <x v="0"/>
    <x v="0"/>
    <x v="0"/>
    <x v="0"/>
    <x v="0"/>
    <x v="0"/>
    <x v="0"/>
    <x v="0"/>
    <m/>
    <x v="0"/>
    <x v="0"/>
    <x v="0"/>
    <x v="0"/>
    <x v="0"/>
    <s v="WELLHEAD"/>
    <n v="991027"/>
    <x v="0"/>
    <s v="CHAMPION TECHNOLOGIES VERNAL UT"/>
    <m/>
    <m/>
    <d v="1999-11-03T00:00:00"/>
  </r>
  <r>
    <x v="1"/>
    <s v="T26N R112W S23 fFRONTIER-MESAVERDE/BAXTER"/>
    <n v="2703"/>
    <x v="0"/>
    <x v="5"/>
    <s v="FONTENELLE"/>
    <s v="SW NE"/>
    <n v="23"/>
    <n v="26"/>
    <n v="112"/>
    <n v="42.221179999999997"/>
    <n v="-110.11767"/>
    <s v="4902321317"/>
    <s v="32-23"/>
    <x v="0"/>
    <s v="FRONTIER-MESAVERDE/BAXTER"/>
    <m/>
    <m/>
    <m/>
    <x v="0"/>
    <s v="1999"/>
    <m/>
    <n v="7970"/>
    <n v="7924"/>
    <x v="5"/>
    <d v="1999-10-27T00:00:00"/>
    <n v="6.33"/>
    <x v="1"/>
    <n v="208"/>
    <n v="141"/>
    <n v="1287"/>
    <m/>
    <x v="1"/>
    <n v="2400"/>
    <n v="488"/>
    <m/>
    <x v="0"/>
    <n v="108"/>
    <n v="4635"/>
    <x v="0"/>
    <s v="XTO ENERGY INC"/>
    <n v="10.379200000000001"/>
    <n v="11.60289"/>
    <n v="55.984499999999997"/>
    <n v="0"/>
    <n v="77.966589999999997"/>
    <n v="67.703999999999994"/>
    <n v="7.9983199999999988"/>
    <n v="0"/>
    <x v="1"/>
    <n v="2.2485600000000003"/>
    <n v="77.950879999999984"/>
    <n v="1.0075843329174576E-4"/>
    <n v="4632"/>
    <n v="-3.2372936225315638E-4"/>
    <n v="0.13312368797968466"/>
    <n v="0.1488187440286923"/>
    <n v="0.71805756799162312"/>
    <n v="0.86854696188163638"/>
    <n v="0.10260718031663017"/>
    <n v="2.8845857801733616E-2"/>
    <x v="0"/>
    <n v="3"/>
    <x v="0"/>
    <m/>
    <m/>
    <x v="0"/>
    <m/>
    <x v="0"/>
    <x v="0"/>
    <m/>
    <x v="0"/>
    <x v="0"/>
    <x v="0"/>
    <m/>
    <x v="0"/>
    <x v="0"/>
    <x v="0"/>
    <x v="0"/>
    <x v="0"/>
    <x v="0"/>
    <x v="0"/>
    <x v="0"/>
    <x v="0"/>
    <x v="0"/>
    <x v="0"/>
    <x v="0"/>
    <x v="0"/>
    <m/>
    <x v="0"/>
    <x v="0"/>
    <x v="0"/>
    <x v="0"/>
    <x v="0"/>
    <s v="WELLHEAD"/>
    <n v="991027"/>
    <x v="0"/>
    <s v="CHAMPION TECHNOLOGIES VERNAL UT"/>
    <m/>
    <m/>
    <d v="1999-11-03T00:00:00"/>
  </r>
  <r>
    <x v="1"/>
    <s v="T26N R112W S23 fFRONTIER-MESAVERDE/BAXTER"/>
    <n v="2699"/>
    <x v="0"/>
    <x v="5"/>
    <s v="FONTENELLE"/>
    <s v="SW SW"/>
    <n v="23"/>
    <n v="26"/>
    <n v="112"/>
    <n v="42.214370000000002"/>
    <n v="-110.12822"/>
    <s v="4902320923"/>
    <s v="14-23"/>
    <x v="0"/>
    <s v="FRONTIER-MESAVERDE/BAXTER"/>
    <m/>
    <m/>
    <s v=""/>
    <x v="0"/>
    <m/>
    <m/>
    <n v="8000"/>
    <n v="7730"/>
    <x v="5"/>
    <d v="1999-09-28T00:00:00"/>
    <n v="6.96"/>
    <x v="1"/>
    <n v="240"/>
    <n v="224"/>
    <n v="2033"/>
    <m/>
    <x v="1"/>
    <n v="3800"/>
    <n v="573"/>
    <m/>
    <x v="0"/>
    <n v="108"/>
    <n v="6984"/>
    <x v="0"/>
    <s v="XTO ENERGY INC"/>
    <n v="11.975999999999999"/>
    <n v="18.432960000000001"/>
    <n v="88.43549999999999"/>
    <n v="0"/>
    <n v="118.84446"/>
    <n v="107.19799999999999"/>
    <n v="9.3914699999999982"/>
    <n v="0"/>
    <x v="1"/>
    <n v="2.2485600000000003"/>
    <n v="118.83802999999999"/>
    <n v="2.7052897333786843E-5"/>
    <n v="6978"/>
    <n v="-4.2973785990545768E-4"/>
    <n v="0.10077036826117095"/>
    <n v="0.15510155037937823"/>
    <n v="0.74412808135945074"/>
    <n v="0.90205130462024663"/>
    <n v="7.9027479671280307E-2"/>
    <n v="1.8921215708473126E-2"/>
    <x v="0"/>
    <n v="6"/>
    <x v="0"/>
    <m/>
    <m/>
    <x v="0"/>
    <m/>
    <x v="0"/>
    <x v="0"/>
    <m/>
    <x v="0"/>
    <x v="0"/>
    <x v="0"/>
    <m/>
    <x v="0"/>
    <x v="0"/>
    <x v="0"/>
    <x v="0"/>
    <x v="0"/>
    <x v="0"/>
    <x v="0"/>
    <x v="0"/>
    <x v="0"/>
    <x v="0"/>
    <x v="0"/>
    <x v="0"/>
    <x v="0"/>
    <m/>
    <x v="0"/>
    <x v="0"/>
    <x v="0"/>
    <x v="0"/>
    <x v="0"/>
    <s v="WELLHEAD"/>
    <n v="990928"/>
    <x v="0"/>
    <s v="CHAMPION TECHNOLOGIES VERNAL UT"/>
    <m/>
    <m/>
    <d v="1999-10-20T00:00:00"/>
  </r>
  <r>
    <x v="1"/>
    <s v="T26N R112W S23 fFRONTIER-MESAVERDE/BAXTER"/>
    <n v="2698"/>
    <x v="0"/>
    <x v="5"/>
    <s v="FONTENELLE"/>
    <s v="NW SW"/>
    <n v="23"/>
    <n v="26"/>
    <n v="112"/>
    <n v="42.217779999999998"/>
    <n v="-110.12917"/>
    <s v="4902321562"/>
    <s v="13-23"/>
    <x v="0"/>
    <s v="FRONTIER-MESAVERDE/BAXTER"/>
    <m/>
    <m/>
    <s v=""/>
    <x v="0"/>
    <m/>
    <m/>
    <n v="7850"/>
    <n v="7520"/>
    <x v="2"/>
    <d v="2000-02-29T00:00:00"/>
    <n v="7.31"/>
    <x v="1"/>
    <n v="93.8"/>
    <n v="11"/>
    <n v="2786"/>
    <n v="147"/>
    <x v="1"/>
    <n v="4173"/>
    <n v="614"/>
    <m/>
    <x v="0"/>
    <n v="6.6"/>
    <n v="8504"/>
    <x v="0"/>
    <s v="XTO ENERGY INC"/>
    <n v="4.6806200000000002"/>
    <n v="0.90519000000000005"/>
    <n v="121.19099999999999"/>
    <n v="3.7602599999999997"/>
    <n v="130.53706999999997"/>
    <n v="117.72032999999999"/>
    <n v="10.063459999999999"/>
    <n v="0"/>
    <x v="1"/>
    <n v="0.13741200000000001"/>
    <n v="127.92120199999998"/>
    <n v="1.012104576788315E-2"/>
    <n v="7831.4"/>
    <n v="-4.1174382016969241E-2"/>
    <n v="3.585663444108253E-2"/>
    <n v="6.93435205800161E-3"/>
    <n v="0.95720901350091603"/>
    <n v="0.92025659671334237"/>
    <n v="7.8669210753663815E-2"/>
    <n v="1.0741925329938663E-3"/>
    <x v="0"/>
    <n v="4.5"/>
    <x v="0"/>
    <m/>
    <n v="1.2110000000000001"/>
    <x v="4"/>
    <m/>
    <x v="0"/>
    <x v="0"/>
    <m/>
    <x v="0"/>
    <x v="0"/>
    <x v="0"/>
    <m/>
    <x v="0"/>
    <x v="0"/>
    <x v="0"/>
    <x v="0"/>
    <x v="0"/>
    <x v="0"/>
    <x v="0"/>
    <x v="0"/>
    <x v="0"/>
    <x v="0"/>
    <x v="0"/>
    <x v="0"/>
    <x v="0"/>
    <m/>
    <x v="0"/>
    <x v="0"/>
    <x v="0"/>
    <x v="0"/>
    <x v="0"/>
    <m/>
    <n v="229"/>
    <x v="0"/>
    <s v="ETL LABS ID No 00-5121-6"/>
    <m/>
    <m/>
    <d v="2000-03-29T00:00:00"/>
  </r>
  <r>
    <x v="1"/>
    <s v="T26N R112W S23 fFRONTIER"/>
    <n v="1947"/>
    <x v="0"/>
    <x v="5"/>
    <m/>
    <s v="SW SE"/>
    <n v="23"/>
    <n v="26"/>
    <n v="112"/>
    <n v="42.215499999999999"/>
    <n v="-110.12004"/>
    <s v="4902320919"/>
    <s v="41-26"/>
    <x v="0"/>
    <s v="FRONTIER"/>
    <m/>
    <m/>
    <m/>
    <x v="0"/>
    <s v="8354"/>
    <m/>
    <n v="8010"/>
    <n v="7971"/>
    <x v="2"/>
    <d v="1994-07-15T00:00:00"/>
    <n v="7.58"/>
    <x v="1"/>
    <n v="96"/>
    <n v="10"/>
    <n v="2550"/>
    <n v="88"/>
    <x v="1"/>
    <n v="4000"/>
    <n v="647"/>
    <n v="0"/>
    <x v="1"/>
    <n v="0"/>
    <n v="7062"/>
    <x v="0"/>
    <s v="XTO ENERGY"/>
    <n v="4.7904"/>
    <n v="0.82289999999999996"/>
    <n v="110.925"/>
    <n v="2.2510399999999997"/>
    <n v="118.78934"/>
    <n v="112.84"/>
    <n v="10.604329999999999"/>
    <n v="0"/>
    <x v="1"/>
    <n v="0"/>
    <n v="123.44432999999999"/>
    <n v="-1.9216940403041404E-2"/>
    <n v="7391"/>
    <n v="2.2763440116238844E-2"/>
    <n v="4.032685087735987E-2"/>
    <n v="6.9273892758390607E-3"/>
    <n v="0.9527457598468011"/>
    <n v="0.91409625699292951"/>
    <n v="8.5903743007070474E-2"/>
    <n v="0"/>
    <x v="1"/>
    <n v="0"/>
    <x v="1"/>
    <n v="6911"/>
    <n v="1.1000000000000001"/>
    <x v="0"/>
    <n v="0"/>
    <x v="0"/>
    <x v="1"/>
    <m/>
    <x v="1"/>
    <x v="1"/>
    <x v="1"/>
    <n v="0"/>
    <x v="1"/>
    <x v="1"/>
    <x v="1"/>
    <x v="1"/>
    <x v="0"/>
    <x v="0"/>
    <x v="0"/>
    <x v="0"/>
    <x v="0"/>
    <x v="0"/>
    <x v="0"/>
    <x v="0"/>
    <x v="0"/>
    <m/>
    <x v="0"/>
    <x v="0"/>
    <x v="0"/>
    <x v="0"/>
    <x v="0"/>
    <m/>
    <n v="19940715"/>
    <x v="1"/>
    <s v="WESTERN ATLAS CORE LABS  LAB No 941627-69"/>
    <m/>
    <m/>
    <d v="1994-08-11T00:00:00"/>
  </r>
  <r>
    <x v="1"/>
    <s v="T26N R112W S23 fFRONTIER"/>
    <n v="1951"/>
    <x v="0"/>
    <x v="5"/>
    <m/>
    <s v="NE SE"/>
    <n v="23"/>
    <n v="26"/>
    <n v="112"/>
    <n v="42.188079999999999"/>
    <n v="-110.17228"/>
    <s v="4902320928"/>
    <s v="43-32"/>
    <x v="0"/>
    <s v="FRONTIER"/>
    <m/>
    <m/>
    <m/>
    <x v="0"/>
    <s v="7963"/>
    <m/>
    <n v="8150"/>
    <n v="8023"/>
    <x v="2"/>
    <d v="1994-07-15T00:00:00"/>
    <n v="7.15"/>
    <x v="1"/>
    <n v="149"/>
    <n v="13"/>
    <n v="3010"/>
    <n v="152"/>
    <x v="1"/>
    <n v="5000"/>
    <n v="525"/>
    <n v="0"/>
    <x v="1"/>
    <n v="0"/>
    <n v="8582"/>
    <x v="0"/>
    <s v="XTO ENERGY"/>
    <n v="7.4351000000000003"/>
    <n v="1.0697700000000001"/>
    <n v="130.935"/>
    <n v="3.8881599999999996"/>
    <n v="143.32803000000001"/>
    <n v="141.05000000000001"/>
    <n v="8.6047499999999992"/>
    <n v="0"/>
    <x v="1"/>
    <n v="0"/>
    <n v="149.65474999999998"/>
    <n v="-2.1594170142013008E-2"/>
    <n v="8849"/>
    <n v="1.5317537720153748E-2"/>
    <n v="5.1874710061946709E-2"/>
    <n v="7.4637877880551345E-3"/>
    <n v="0.94066150214999811"/>
    <n v="0.94250266028976692"/>
    <n v="5.7497339710233054E-2"/>
    <n v="0"/>
    <x v="1"/>
    <n v="0"/>
    <x v="1"/>
    <n v="8450"/>
    <n v="0.9"/>
    <x v="0"/>
    <n v="0"/>
    <x v="0"/>
    <x v="1"/>
    <m/>
    <x v="1"/>
    <x v="1"/>
    <x v="1"/>
    <n v="0"/>
    <x v="1"/>
    <x v="1"/>
    <x v="1"/>
    <x v="1"/>
    <x v="0"/>
    <x v="0"/>
    <x v="0"/>
    <x v="0"/>
    <x v="0"/>
    <x v="0"/>
    <x v="0"/>
    <x v="0"/>
    <x v="0"/>
    <m/>
    <x v="0"/>
    <x v="0"/>
    <x v="0"/>
    <x v="0"/>
    <x v="0"/>
    <m/>
    <n v="19940715"/>
    <x v="1"/>
    <s v="WESTERN ATLAS CORE LABS  LAB No 941627-73"/>
    <m/>
    <m/>
    <d v="1994-08-11T00:00:00"/>
  </r>
  <r>
    <x v="1"/>
    <s v="T26N R112W S23 fFRONTIER"/>
    <n v="1887"/>
    <x v="0"/>
    <x v="5"/>
    <m/>
    <s v="NE NE"/>
    <n v="23"/>
    <n v="26"/>
    <n v="112"/>
    <n v="42.224310000000003"/>
    <n v="-110.11338000000001"/>
    <s v="4902320926"/>
    <s v="11-24"/>
    <x v="0"/>
    <s v="FRONTIER"/>
    <m/>
    <m/>
    <m/>
    <x v="0"/>
    <s v="7949"/>
    <m/>
    <n v="8265"/>
    <n v="8169"/>
    <x v="2"/>
    <d v="1994-07-26T00:00:00"/>
    <n v="7.3"/>
    <x v="1"/>
    <n v="112"/>
    <n v="10"/>
    <n v="3360"/>
    <n v="114"/>
    <x v="1"/>
    <n v="5000"/>
    <n v="1000"/>
    <n v="0"/>
    <x v="1"/>
    <n v="0"/>
    <n v="9089"/>
    <x v="0"/>
    <s v="XTO ENERGY"/>
    <n v="5.5888"/>
    <n v="0.82289999999999996"/>
    <n v="146.16"/>
    <n v="2.9161199999999998"/>
    <n v="155.48782"/>
    <n v="141.05000000000001"/>
    <n v="16.39"/>
    <n v="0"/>
    <x v="1"/>
    <n v="0"/>
    <n v="157.44"/>
    <n v="-6.2384354321708118E-3"/>
    <n v="9596"/>
    <n v="2.7134064757827134E-2"/>
    <n v="3.5943651406264487E-2"/>
    <n v="5.2923759558787305E-3"/>
    <n v="0.95876397263785684"/>
    <n v="0.89589684959349603"/>
    <n v="0.10410315040650407"/>
    <n v="0"/>
    <x v="1"/>
    <n v="0"/>
    <x v="1"/>
    <n v="8855"/>
    <n v="0.8"/>
    <x v="0"/>
    <n v="0"/>
    <x v="0"/>
    <x v="1"/>
    <m/>
    <x v="1"/>
    <x v="1"/>
    <x v="1"/>
    <n v="0"/>
    <x v="1"/>
    <x v="1"/>
    <x v="1"/>
    <x v="1"/>
    <x v="0"/>
    <x v="0"/>
    <x v="0"/>
    <x v="0"/>
    <x v="0"/>
    <x v="0"/>
    <x v="0"/>
    <x v="0"/>
    <x v="0"/>
    <m/>
    <x v="0"/>
    <x v="0"/>
    <x v="0"/>
    <x v="0"/>
    <x v="0"/>
    <m/>
    <n v="19940726"/>
    <x v="1"/>
    <s v="WESTERN ATLAS CORE LABS  LAB No 941627-8"/>
    <m/>
    <m/>
    <d v="1994-08-11T00:00:00"/>
  </r>
  <r>
    <x v="1"/>
    <s v="T26N R112W S23 fFRONTIER"/>
    <n v="1940"/>
    <x v="0"/>
    <x v="5"/>
    <m/>
    <s v="SW SE"/>
    <n v="23"/>
    <n v="26"/>
    <n v="112"/>
    <n v="42.21519"/>
    <n v="-110.11853000000001"/>
    <s v="4902320062"/>
    <s v="34-23"/>
    <x v="0"/>
    <s v="FRONTIER"/>
    <m/>
    <m/>
    <m/>
    <x v="0"/>
    <s v="7793"/>
    <m/>
    <n v="8070"/>
    <n v="8028"/>
    <x v="2"/>
    <d v="1994-07-27T00:00:00"/>
    <n v="7.62"/>
    <x v="1"/>
    <n v="102"/>
    <n v="10"/>
    <n v="3420"/>
    <n v="112"/>
    <x v="1"/>
    <n v="5200"/>
    <n v="1098"/>
    <n v="0"/>
    <x v="1"/>
    <n v="0"/>
    <n v="9385"/>
    <x v="0"/>
    <s v="XTO ENERGY"/>
    <n v="5.0898000000000003"/>
    <n v="0.82289999999999996"/>
    <n v="148.77000000000001"/>
    <n v="2.86496"/>
    <n v="157.54765999999998"/>
    <n v="146.69200000000001"/>
    <n v="17.996219999999997"/>
    <n v="0"/>
    <x v="1"/>
    <n v="0"/>
    <n v="164.68822"/>
    <n v="-2.2159419366955733E-2"/>
    <n v="9942"/>
    <n v="2.8819785791897347E-2"/>
    <n v="3.2306414452617074E-2"/>
    <n v="5.2231813535028072E-3"/>
    <n v="0.96247040419388008"/>
    <n v="0.89072551758711105"/>
    <n v="0.10927448241288902"/>
    <n v="0"/>
    <x v="1"/>
    <n v="0"/>
    <x v="1"/>
    <n v="9130"/>
    <n v="0.9"/>
    <x v="0"/>
    <n v="0"/>
    <x v="0"/>
    <x v="1"/>
    <m/>
    <x v="1"/>
    <x v="1"/>
    <x v="1"/>
    <n v="0"/>
    <x v="1"/>
    <x v="1"/>
    <x v="1"/>
    <x v="1"/>
    <x v="0"/>
    <x v="0"/>
    <x v="0"/>
    <x v="0"/>
    <x v="0"/>
    <x v="0"/>
    <x v="0"/>
    <x v="0"/>
    <x v="0"/>
    <m/>
    <x v="0"/>
    <x v="0"/>
    <x v="0"/>
    <x v="0"/>
    <x v="0"/>
    <m/>
    <n v="19940727"/>
    <x v="1"/>
    <s v="WESTERN ATLAS CORE LABS  LAB No 941627-62"/>
    <m/>
    <m/>
    <d v="1994-08-11T00:00:00"/>
  </r>
  <r>
    <x v="1"/>
    <s v="T26N R112W S23 fFRONTIER"/>
    <n v="1944"/>
    <x v="0"/>
    <x v="5"/>
    <m/>
    <s v="NE NE"/>
    <n v="23"/>
    <n v="26"/>
    <n v="112"/>
    <n v="42.226520000000001"/>
    <n v="-110.11291"/>
    <s v="4902320901"/>
    <s v="41-23"/>
    <x v="0"/>
    <s v="FRONTIER"/>
    <m/>
    <m/>
    <m/>
    <x v="0"/>
    <s v="7672"/>
    <m/>
    <n v="8073"/>
    <n v="7622"/>
    <x v="2"/>
    <d v="1994-07-18T00:00:00"/>
    <n v="5.56"/>
    <x v="1"/>
    <n v="108"/>
    <n v="7"/>
    <n v="1940"/>
    <n v="32"/>
    <x v="1"/>
    <n v="3000"/>
    <n v="573"/>
    <n v="0"/>
    <x v="1"/>
    <n v="0"/>
    <n v="5369"/>
    <x v="0"/>
    <s v="XTO ENERGY"/>
    <n v="5.3891999999999998"/>
    <n v="0.57603000000000004"/>
    <n v="84.39"/>
    <n v="0.81855999999999995"/>
    <n v="91.173790000000011"/>
    <n v="84.63"/>
    <n v="9.3914699999999982"/>
    <n v="0"/>
    <x v="1"/>
    <n v="0"/>
    <n v="94.021469999999994"/>
    <n v="-1.5376635449524908E-2"/>
    <n v="5660"/>
    <n v="2.6384985039441474E-2"/>
    <n v="5.9109092646033458E-2"/>
    <n v="6.317934134360324E-3"/>
    <n v="0.9345729732196062"/>
    <n v="0.90011355916898561"/>
    <n v="9.9886440831014431E-2"/>
    <n v="0"/>
    <x v="1"/>
    <n v="0"/>
    <x v="1"/>
    <n v="5239"/>
    <n v="1.4"/>
    <x v="0"/>
    <n v="0"/>
    <x v="0"/>
    <x v="1"/>
    <m/>
    <x v="1"/>
    <x v="1"/>
    <x v="1"/>
    <n v="0"/>
    <x v="1"/>
    <x v="1"/>
    <x v="1"/>
    <x v="1"/>
    <x v="0"/>
    <x v="0"/>
    <x v="0"/>
    <x v="0"/>
    <x v="0"/>
    <x v="0"/>
    <x v="0"/>
    <x v="0"/>
    <x v="0"/>
    <m/>
    <x v="0"/>
    <x v="0"/>
    <x v="0"/>
    <x v="0"/>
    <x v="0"/>
    <m/>
    <n v="19940718"/>
    <x v="1"/>
    <s v="WESTERN ATLAS CORE LABS  LAB No 941627-66"/>
    <m/>
    <m/>
    <d v="1994-08-11T00:00:00"/>
  </r>
  <r>
    <x v="1"/>
    <s v="T26N R112W S23 fFRONTIER"/>
    <n v="1945"/>
    <x v="0"/>
    <x v="5"/>
    <m/>
    <s v="NE NE"/>
    <n v="23"/>
    <n v="26"/>
    <n v="112"/>
    <n v="42.226520000000001"/>
    <n v="-110.11291"/>
    <s v="4902320901"/>
    <s v="41-23"/>
    <x v="0"/>
    <s v="FRONTIER"/>
    <m/>
    <m/>
    <m/>
    <x v="0"/>
    <s v="7672"/>
    <m/>
    <n v="8073"/>
    <n v="7622"/>
    <x v="2"/>
    <d v="1994-07-15T00:00:00"/>
    <n v="7.69"/>
    <x v="1"/>
    <n v="97"/>
    <n v="10"/>
    <n v="3440"/>
    <n v="109"/>
    <x v="1"/>
    <n v="5200"/>
    <n v="1013"/>
    <n v="0"/>
    <x v="1"/>
    <n v="0"/>
    <n v="9355"/>
    <x v="0"/>
    <s v="XTO ENERGY"/>
    <n v="4.8403"/>
    <n v="0.82289999999999996"/>
    <n v="149.63999999999999"/>
    <n v="2.7882199999999999"/>
    <n v="158.09141999999997"/>
    <n v="146.69200000000001"/>
    <n v="16.603069999999999"/>
    <n v="0"/>
    <x v="1"/>
    <n v="0"/>
    <n v="163.29507000000001"/>
    <n v="-1.6191253092188284E-2"/>
    <n v="9869"/>
    <n v="2.6737411568872244E-2"/>
    <n v="3.0617094842971242E-2"/>
    <n v="5.2052160705495596E-3"/>
    <n v="0.96417768908647927"/>
    <n v="0.89832473203263274"/>
    <n v="0.10167526796736728"/>
    <n v="0"/>
    <x v="1"/>
    <n v="0"/>
    <x v="1"/>
    <n v="9119"/>
    <n v="0.9"/>
    <x v="0"/>
    <n v="0"/>
    <x v="0"/>
    <x v="1"/>
    <m/>
    <x v="1"/>
    <x v="1"/>
    <x v="1"/>
    <n v="0"/>
    <x v="1"/>
    <x v="1"/>
    <x v="1"/>
    <x v="1"/>
    <x v="0"/>
    <x v="0"/>
    <x v="0"/>
    <x v="0"/>
    <x v="0"/>
    <x v="0"/>
    <x v="0"/>
    <x v="0"/>
    <x v="0"/>
    <m/>
    <x v="0"/>
    <x v="0"/>
    <x v="0"/>
    <x v="0"/>
    <x v="0"/>
    <m/>
    <n v="19940715"/>
    <x v="1"/>
    <s v="WESTERN ATLAS CORE LABS  LAB No 941627-67"/>
    <m/>
    <m/>
    <d v="1994-08-11T00:00:00"/>
  </r>
  <r>
    <x v="1"/>
    <s v="T26N R112W S23 fFRONTIER"/>
    <n v="1907"/>
    <x v="0"/>
    <x v="5"/>
    <m/>
    <s v="SW SW"/>
    <n v="23"/>
    <n v="26"/>
    <n v="112"/>
    <n v="42.214370000000002"/>
    <n v="-110.12822"/>
    <s v="4902320923"/>
    <s v="14-23"/>
    <x v="0"/>
    <s v="FRONTIER"/>
    <m/>
    <m/>
    <m/>
    <x v="0"/>
    <s v="7616"/>
    <m/>
    <n v="8000"/>
    <n v="7730"/>
    <x v="2"/>
    <d v="1994-07-05T00:00:00"/>
    <n v="7.8"/>
    <x v="1"/>
    <n v="104"/>
    <n v="10"/>
    <n v="3490"/>
    <n v="115"/>
    <x v="1"/>
    <n v="5300"/>
    <n v="1049"/>
    <n v="0"/>
    <x v="1"/>
    <n v="0"/>
    <n v="9536"/>
    <x v="0"/>
    <s v="XTO ENERGY"/>
    <n v="5.1896000000000004"/>
    <n v="0.82289999999999996"/>
    <n v="151.815"/>
    <n v="2.9417"/>
    <n v="160.76919999999998"/>
    <n v="149.51300000000001"/>
    <n v="17.193109999999997"/>
    <n v="0"/>
    <x v="1"/>
    <n v="0"/>
    <n v="166.70611"/>
    <n v="-1.8129336223851537E-2"/>
    <n v="10068"/>
    <n v="2.7137318914507245E-2"/>
    <n v="3.2279814790395184E-2"/>
    <n v="5.1185177260321011E-3"/>
    <n v="0.96260166748357279"/>
    <n v="0.89686574775213701"/>
    <n v="0.103134252247863"/>
    <n v="0"/>
    <x v="1"/>
    <n v="0"/>
    <x v="1"/>
    <n v="9291"/>
    <n v="0.8"/>
    <x v="0"/>
    <n v="0"/>
    <x v="0"/>
    <x v="1"/>
    <m/>
    <x v="1"/>
    <x v="1"/>
    <x v="1"/>
    <n v="0"/>
    <x v="1"/>
    <x v="1"/>
    <x v="1"/>
    <x v="1"/>
    <x v="0"/>
    <x v="0"/>
    <x v="0"/>
    <x v="0"/>
    <x v="0"/>
    <x v="0"/>
    <x v="0"/>
    <x v="0"/>
    <x v="0"/>
    <m/>
    <x v="0"/>
    <x v="0"/>
    <x v="0"/>
    <x v="0"/>
    <x v="0"/>
    <m/>
    <n v="19940705"/>
    <x v="1"/>
    <s v="WESTERN ATLAS CORE LABS  LAB No 941627-41"/>
    <m/>
    <m/>
    <d v="1994-08-11T00:00:00"/>
  </r>
  <r>
    <x v="1"/>
    <s v="T26N R112W S23 fFRONTIER"/>
    <n v="1914"/>
    <x v="0"/>
    <x v="5"/>
    <m/>
    <s v="SE NW"/>
    <n v="23"/>
    <n v="26"/>
    <n v="112"/>
    <n v="42.221820000000001"/>
    <n v="-110.12333"/>
    <s v="4902320924"/>
    <s v="22-23"/>
    <x v="0"/>
    <s v="FRONTIER"/>
    <m/>
    <m/>
    <m/>
    <x v="0"/>
    <s v="7532"/>
    <m/>
    <n v="7944"/>
    <n v="7823"/>
    <x v="2"/>
    <d v="1994-07-19T00:00:00"/>
    <n v="7.4"/>
    <x v="1"/>
    <n v="75"/>
    <n v="7"/>
    <n v="2450"/>
    <n v="60"/>
    <x v="1"/>
    <n v="3900"/>
    <n v="537"/>
    <n v="0"/>
    <x v="1"/>
    <n v="0"/>
    <n v="6756"/>
    <x v="0"/>
    <s v="XTO ENERGY"/>
    <n v="3.7425000000000002"/>
    <n v="0.57603000000000004"/>
    <n v="106.575"/>
    <n v="1.5347999999999999"/>
    <n v="112.42832999999999"/>
    <n v="110.01899999999999"/>
    <n v="8.8014299999999999"/>
    <n v="0"/>
    <x v="1"/>
    <n v="0"/>
    <n v="118.82042999999999"/>
    <n v="-2.7641661732586156E-2"/>
    <n v="7029"/>
    <n v="1.9804134929270946E-2"/>
    <n v="3.3287873261125561E-2"/>
    <n v="5.1235306972895545E-3"/>
    <n v="0.96158859604158498"/>
    <n v="0.92592662726435182"/>
    <n v="7.4073372735648249E-2"/>
    <n v="0"/>
    <x v="1"/>
    <n v="0"/>
    <x v="1"/>
    <n v="6632"/>
    <n v="7.1"/>
    <x v="0"/>
    <n v="0"/>
    <x v="0"/>
    <x v="1"/>
    <m/>
    <x v="1"/>
    <x v="1"/>
    <x v="1"/>
    <n v="0"/>
    <x v="1"/>
    <x v="1"/>
    <x v="1"/>
    <x v="1"/>
    <x v="0"/>
    <x v="0"/>
    <x v="0"/>
    <x v="0"/>
    <x v="0"/>
    <x v="0"/>
    <x v="0"/>
    <x v="0"/>
    <x v="0"/>
    <m/>
    <x v="0"/>
    <x v="0"/>
    <x v="0"/>
    <x v="0"/>
    <x v="0"/>
    <m/>
    <n v="19940719"/>
    <x v="1"/>
    <s v="WESTERN ATLAS CORE LABS  LAB No 941627-21"/>
    <m/>
    <m/>
    <d v="1994-08-11T00:00:00"/>
  </r>
  <r>
    <x v="1"/>
    <s v="T26N R112W S23 fFRONTIER"/>
    <n v="1913"/>
    <x v="0"/>
    <x v="5"/>
    <m/>
    <s v="SE NW"/>
    <n v="23"/>
    <n v="26"/>
    <n v="112"/>
    <n v="42.221820000000001"/>
    <n v="-110.12333"/>
    <s v="4902320924"/>
    <s v="22-23"/>
    <x v="0"/>
    <s v="FRONTIER"/>
    <m/>
    <m/>
    <m/>
    <x v="0"/>
    <s v="7532"/>
    <m/>
    <n v="7944"/>
    <n v="7823"/>
    <x v="2"/>
    <d v="1994-07-15T00:00:00"/>
    <n v="7.28"/>
    <x v="1"/>
    <n v="75"/>
    <n v="7"/>
    <n v="2490"/>
    <n v="61"/>
    <x v="1"/>
    <n v="3800"/>
    <n v="561"/>
    <n v="0"/>
    <x v="1"/>
    <n v="0"/>
    <n v="6709"/>
    <x v="0"/>
    <s v="XTO ENERGY"/>
    <n v="3.7425000000000002"/>
    <n v="0.57603000000000004"/>
    <n v="108.315"/>
    <n v="1.5603799999999999"/>
    <n v="114.19390999999999"/>
    <n v="107.19799999999999"/>
    <n v="9.1947899999999994"/>
    <n v="0"/>
    <x v="1"/>
    <n v="0"/>
    <n v="116.39278999999999"/>
    <n v="-9.5360226760693601E-3"/>
    <n v="6994"/>
    <n v="2.0798365321462453E-2"/>
    <n v="3.2773201302941639E-2"/>
    <n v="5.0443145348118834E-3"/>
    <n v="0.9621824841622465"/>
    <n v="0.92100206550594754"/>
    <n v="7.899793449405243E-2"/>
    <n v="0"/>
    <x v="1"/>
    <n v="0"/>
    <x v="1"/>
    <n v="6579"/>
    <n v="1.1000000000000001"/>
    <x v="0"/>
    <n v="0"/>
    <x v="0"/>
    <x v="1"/>
    <m/>
    <x v="1"/>
    <x v="1"/>
    <x v="1"/>
    <n v="0"/>
    <x v="1"/>
    <x v="1"/>
    <x v="1"/>
    <x v="1"/>
    <x v="0"/>
    <x v="0"/>
    <x v="0"/>
    <x v="0"/>
    <x v="0"/>
    <x v="0"/>
    <x v="0"/>
    <x v="0"/>
    <x v="0"/>
    <m/>
    <x v="0"/>
    <x v="0"/>
    <x v="0"/>
    <x v="0"/>
    <x v="0"/>
    <m/>
    <n v="19940715"/>
    <x v="1"/>
    <s v="WESTERN ATLAS CORE LABS  LAB No 941627-20"/>
    <m/>
    <m/>
    <d v="1994-08-11T00:00:00"/>
  </r>
  <r>
    <x v="1"/>
    <s v="T26N R112W S23 fFRONTIER"/>
    <n v="2704"/>
    <x v="0"/>
    <x v="5"/>
    <s v="FONTENELLE"/>
    <s v="NE SE"/>
    <n v="23"/>
    <n v="26"/>
    <n v="112"/>
    <n v="42.217599999999997"/>
    <n v="-110.11602999999999"/>
    <s v="4902321283"/>
    <s v="43-23"/>
    <x v="0"/>
    <s v="FRONTIER"/>
    <m/>
    <m/>
    <s v=""/>
    <x v="0"/>
    <m/>
    <m/>
    <n v="8027"/>
    <n v="7956"/>
    <x v="2"/>
    <d v="2000-02-21T00:00:00"/>
    <n v="7.18"/>
    <x v="1"/>
    <n v="2.2999999999999998"/>
    <n v="0.2"/>
    <n v="179"/>
    <n v="5.5"/>
    <x v="1"/>
    <n v="162"/>
    <n v="142"/>
    <m/>
    <x v="0"/>
    <n v="5.7"/>
    <n v="576"/>
    <x v="0"/>
    <s v="XTO ENERGY INC"/>
    <n v="0.11477"/>
    <n v="1.6458E-2"/>
    <n v="7.7864999999999993"/>
    <n v="0.14068999999999998"/>
    <n v="8.0584179999999996"/>
    <n v="4.5700199999999995"/>
    <n v="2.3273799999999998"/>
    <n v="0"/>
    <x v="1"/>
    <n v="0.11867400000000002"/>
    <n v="7.0160739999999997"/>
    <n v="6.9146210698178084E-2"/>
    <n v="496.7"/>
    <n v="-7.3925608278176569E-2"/>
    <n v="1.424224953334513E-2"/>
    <n v="2.0423363493926477E-3"/>
    <n v="0.98371541411726215"/>
    <n v="0.65136428150558268"/>
    <n v="0.33172113064942016"/>
    <n v="1.6914587844997078E-2"/>
    <x v="0"/>
    <n v="25.5"/>
    <x v="0"/>
    <m/>
    <n v="15.04"/>
    <x v="4"/>
    <m/>
    <x v="0"/>
    <x v="0"/>
    <m/>
    <x v="0"/>
    <x v="0"/>
    <x v="0"/>
    <m/>
    <x v="0"/>
    <x v="0"/>
    <x v="0"/>
    <x v="0"/>
    <x v="0"/>
    <x v="0"/>
    <x v="0"/>
    <x v="0"/>
    <x v="0"/>
    <x v="0"/>
    <x v="0"/>
    <x v="0"/>
    <x v="0"/>
    <m/>
    <x v="0"/>
    <x v="0"/>
    <x v="0"/>
    <x v="0"/>
    <x v="0"/>
    <s v="HIGH ORGANIC CONTAMINANTS"/>
    <n v="221"/>
    <x v="0"/>
    <s v="ETL LABS ID No 00-5121-25"/>
    <m/>
    <m/>
    <d v="2000-03-29T00:00:00"/>
  </r>
  <r>
    <x v="1"/>
    <s v="T26N R112W S23 fFRONTIER"/>
    <n v="2702"/>
    <x v="0"/>
    <x v="5"/>
    <s v="FONTENELLE"/>
    <s v="NE SW"/>
    <n v="23"/>
    <n v="26"/>
    <n v="112"/>
    <n v="42.218870000000003"/>
    <n v="-110.12393"/>
    <s v="4902321341"/>
    <s v="23-23"/>
    <x v="0"/>
    <s v="FRONTIER"/>
    <m/>
    <m/>
    <s v=""/>
    <x v="0"/>
    <m/>
    <m/>
    <n v="8000"/>
    <n v="7876"/>
    <x v="5"/>
    <d v="1999-10-27T00:00:00"/>
    <n v="6.78"/>
    <x v="1"/>
    <n v="440"/>
    <n v="151"/>
    <n v="3220"/>
    <m/>
    <x v="1"/>
    <n v="5800"/>
    <n v="525"/>
    <m/>
    <x v="0"/>
    <n v="108"/>
    <n v="10251"/>
    <x v="0"/>
    <s v="XTO ENERGY INC"/>
    <n v="21.956"/>
    <n v="12.425790000000001"/>
    <n v="140.07"/>
    <n v="0"/>
    <n v="174.45178999999999"/>
    <n v="163.61799999999999"/>
    <n v="8.6047499999999992"/>
    <n v="0"/>
    <x v="1"/>
    <n v="2.2485600000000003"/>
    <n v="174.47130999999999"/>
    <n v="-5.5943558910258403E-5"/>
    <n v="10244"/>
    <n v="-3.4154671871188094E-4"/>
    <n v="0.12585712075525279"/>
    <n v="7.1227644038504859E-2"/>
    <n v="0.80291523520624242"/>
    <n v="0.93779315349899084"/>
    <n v="4.9318996917028936E-2"/>
    <n v="1.2887849583980315E-2"/>
    <x v="0"/>
    <n v="7"/>
    <x v="0"/>
    <m/>
    <m/>
    <x v="0"/>
    <m/>
    <x v="0"/>
    <x v="0"/>
    <m/>
    <x v="0"/>
    <x v="0"/>
    <x v="0"/>
    <m/>
    <x v="0"/>
    <x v="0"/>
    <x v="0"/>
    <x v="0"/>
    <x v="0"/>
    <x v="0"/>
    <x v="0"/>
    <x v="0"/>
    <x v="0"/>
    <x v="0"/>
    <x v="0"/>
    <x v="0"/>
    <x v="0"/>
    <m/>
    <x v="0"/>
    <x v="0"/>
    <x v="0"/>
    <x v="0"/>
    <x v="0"/>
    <s v="WELLHEAD"/>
    <n v="991027"/>
    <x v="0"/>
    <s v="CHAMPION TECHNOLOGIES VERNAL UT"/>
    <m/>
    <m/>
    <d v="1999-11-03T00:00:00"/>
  </r>
  <r>
    <x v="1"/>
    <s v="T26N R112W S23 fFRONTIER"/>
    <n v="2700"/>
    <x v="0"/>
    <x v="5"/>
    <s v="FONTENELLE"/>
    <s v="NE NW"/>
    <n v="23"/>
    <n v="26"/>
    <n v="112"/>
    <n v="42.226109999999998"/>
    <n v="-110.12111"/>
    <s v="4902321544"/>
    <s v="21-23"/>
    <x v="0"/>
    <s v="FRONTIER"/>
    <m/>
    <m/>
    <s v=""/>
    <x v="0"/>
    <m/>
    <m/>
    <n v="7900"/>
    <m/>
    <x v="2"/>
    <d v="2000-02-29T00:00:00"/>
    <n v="7.48"/>
    <x v="1"/>
    <n v="102"/>
    <n v="10.7"/>
    <n v="3012"/>
    <n v="149"/>
    <x v="1"/>
    <n v="4198"/>
    <n v="540"/>
    <m/>
    <x v="0"/>
    <n v="1.6"/>
    <n v="8576"/>
    <x v="0"/>
    <s v="XTO ENERGY INC"/>
    <n v="5.0898000000000003"/>
    <n v="0.88050299999999992"/>
    <n v="131.02199999999999"/>
    <n v="3.8114199999999996"/>
    <n v="140.80372299999999"/>
    <n v="118.42558"/>
    <n v="8.8505999999999982"/>
    <n v="0"/>
    <x v="1"/>
    <n v="3.3312000000000001E-2"/>
    <n v="127.30949199999999"/>
    <n v="5.0330346454575174E-2"/>
    <n v="8013.3"/>
    <n v="-3.3919454105959854E-2"/>
    <n v="3.614819190540864E-2"/>
    <n v="6.2534070920837797E-3"/>
    <n v="0.95759840100250759"/>
    <n v="0.93021799191532395"/>
    <n v="6.9520346526871682E-2"/>
    <n v="2.616615578043466E-4"/>
    <x v="0"/>
    <n v="5"/>
    <x v="0"/>
    <m/>
    <n v="1.214"/>
    <x v="4"/>
    <m/>
    <x v="0"/>
    <x v="0"/>
    <m/>
    <x v="0"/>
    <x v="0"/>
    <x v="0"/>
    <m/>
    <x v="0"/>
    <x v="0"/>
    <x v="0"/>
    <x v="0"/>
    <x v="0"/>
    <x v="0"/>
    <x v="0"/>
    <x v="0"/>
    <x v="0"/>
    <x v="0"/>
    <x v="0"/>
    <x v="0"/>
    <x v="0"/>
    <m/>
    <x v="0"/>
    <x v="0"/>
    <x v="0"/>
    <x v="0"/>
    <x v="0"/>
    <m/>
    <n v="229"/>
    <x v="0"/>
    <s v="ETL LABS ID No 00-5121-9"/>
    <m/>
    <m/>
    <d v="2000-03-29T00:00:00"/>
  </r>
  <r>
    <x v="0"/>
    <s v="T26N R112W S23 fFORT UNION"/>
    <n v="49118573"/>
    <x v="0"/>
    <x v="5"/>
    <s v="STEAD CANYON"/>
    <m/>
    <s v="23"/>
    <s v=" 26"/>
    <s v=" 112"/>
    <n v="42.2241"/>
    <n v="-110.1009"/>
    <s v="4902305143"/>
    <s v="B-1 WEXALL"/>
    <x v="0"/>
    <s v="FORT UNION"/>
    <m/>
    <m/>
    <n v="21"/>
    <x v="3"/>
    <n v="3494"/>
    <n v="3515"/>
    <n v="3823"/>
    <m/>
    <x v="0"/>
    <d v="1964-04-27T00:00:00"/>
    <n v="8.3000001907348633"/>
    <x v="0"/>
    <n v="14"/>
    <n v="15"/>
    <n v="2971"/>
    <n v="13"/>
    <x v="0"/>
    <n v="3300"/>
    <n v="2294"/>
    <m/>
    <x v="0"/>
    <n v="-1"/>
    <n v="7467"/>
    <x v="0"/>
    <s v="CHEM LAB"/>
    <n v="0.6986"/>
    <n v="1.2343500000000001"/>
    <n v="129.23849999999999"/>
    <n v="0.33254"/>
    <n v="131.50398999999999"/>
    <n v="93.093000000000004"/>
    <n v="37.598659999999995"/>
    <m/>
    <x v="0"/>
    <n v="0"/>
    <n v="130.69166000000001"/>
    <n v="3.0981825976135547E-3"/>
    <n v="8603"/>
    <n v="7.0690728064716865E-2"/>
    <n v="5.3123863390000569E-3"/>
    <n v="9.3864072109142854E-3"/>
    <n v="0.98530120645008556"/>
    <n v="0.71231018107811928"/>
    <n v="0.28768981892188067"/>
    <n v="0"/>
    <x v="0"/>
    <m/>
    <x v="0"/>
    <m/>
    <m/>
    <x v="0"/>
    <m/>
    <x v="0"/>
    <x v="0"/>
    <m/>
    <x v="0"/>
    <x v="0"/>
    <x v="0"/>
    <m/>
    <x v="0"/>
    <x v="0"/>
    <x v="0"/>
    <x v="0"/>
    <x v="0"/>
    <x v="0"/>
    <x v="0"/>
    <x v="0"/>
    <x v="0"/>
    <x v="0"/>
    <x v="0"/>
    <x v="0"/>
    <x v="0"/>
    <m/>
    <x v="0"/>
    <x v="0"/>
    <x v="0"/>
    <x v="0"/>
    <x v="0"/>
    <s v="DST NO. 1"/>
    <m/>
    <x v="0"/>
    <m/>
    <m/>
    <m/>
    <m/>
  </r>
  <r>
    <x v="1"/>
    <s v="T26N R112W S23 fCODY/STEELE/BAXTER"/>
    <n v="2701"/>
    <x v="0"/>
    <x v="5"/>
    <s v="FONTENELLE"/>
    <s v="SW SE"/>
    <n v="23"/>
    <n v="26"/>
    <n v="112"/>
    <n v="42.215449999999997"/>
    <n v="-110.12084"/>
    <s v="4902321525"/>
    <s v="21-26D"/>
    <x v="0"/>
    <s v="CODY/STEELE/BAXTER"/>
    <m/>
    <m/>
    <s v=""/>
    <x v="0"/>
    <m/>
    <m/>
    <n v="8320"/>
    <n v="8250"/>
    <x v="2"/>
    <d v="2000-02-21T00:00:00"/>
    <n v="7.47"/>
    <x v="1"/>
    <n v="2.5"/>
    <n v="0.1"/>
    <n v="175"/>
    <n v="5.2"/>
    <x v="1"/>
    <n v="162"/>
    <n v="117"/>
    <m/>
    <x v="0"/>
    <n v="4.0999999999999996"/>
    <n v="660"/>
    <x v="0"/>
    <s v="XTO ENERGY INC"/>
    <n v="0.12475"/>
    <n v="8.2290000000000002E-3"/>
    <n v="7.6124999999999998"/>
    <n v="0.133016"/>
    <n v="7.8784949999999991"/>
    <n v="4.5700199999999995"/>
    <n v="1.9176299999999997"/>
    <n v="0"/>
    <x v="1"/>
    <n v="8.5361999999999993E-2"/>
    <n v="6.5730119999999994"/>
    <n v="9.0335423149987035E-2"/>
    <n v="465.9"/>
    <n v="-0.17239541699973354"/>
    <n v="1.5834242453666596E-2"/>
    <n v="1.0444888268635064E-3"/>
    <n v="0.98312126871946992"/>
    <n v="0.69527029617472169"/>
    <n v="0.29174296349983841"/>
    <n v="1.2986740325439844E-2"/>
    <x v="0"/>
    <n v="23.6"/>
    <x v="0"/>
    <m/>
    <n v="11.33"/>
    <x v="4"/>
    <m/>
    <x v="0"/>
    <x v="0"/>
    <m/>
    <x v="0"/>
    <x v="0"/>
    <x v="0"/>
    <m/>
    <x v="0"/>
    <x v="0"/>
    <x v="0"/>
    <x v="0"/>
    <x v="0"/>
    <x v="0"/>
    <x v="0"/>
    <x v="0"/>
    <x v="0"/>
    <x v="0"/>
    <x v="0"/>
    <x v="0"/>
    <x v="0"/>
    <m/>
    <x v="0"/>
    <x v="0"/>
    <x v="0"/>
    <x v="0"/>
    <x v="0"/>
    <s v="HIGH ORGANIC CONTAMINANTS"/>
    <n v="221"/>
    <x v="0"/>
    <s v="ETL LABS ID No 00-5121-10"/>
    <m/>
    <m/>
    <d v="2000-03-29T00:00:00"/>
  </r>
  <r>
    <x v="0"/>
    <s v="T26N R112W S22 fWASATCH-FORT UNION"/>
    <n v="49018930"/>
    <x v="0"/>
    <x v="5"/>
    <s v="FONTENELLE"/>
    <m/>
    <s v="22"/>
    <s v=" 26"/>
    <s v=" 112"/>
    <n v="42.220570000000002"/>
    <n v="-110.14122"/>
    <s v="4902305137"/>
    <s v="1 USA-CHARLES WEXALL"/>
    <x v="0"/>
    <s v="WASATCH-FORT UNION"/>
    <n v="-1028"/>
    <n v="-16"/>
    <n v="84"/>
    <x v="6"/>
    <n v="2105"/>
    <n v="2189"/>
    <n v="3950"/>
    <m/>
    <x v="0"/>
    <d v="1964-01-22T00:00:00"/>
    <n v="7.8000001907348633"/>
    <x v="0"/>
    <n v="68"/>
    <n v="24"/>
    <n v="3115"/>
    <n v="-3"/>
    <x v="0"/>
    <n v="4713"/>
    <n v="467"/>
    <m/>
    <x v="0"/>
    <n v="15"/>
    <n v="8402"/>
    <x v="0"/>
    <m/>
    <n v="3.3932000000000002"/>
    <n v="1.97496"/>
    <n v="135.5025"/>
    <n v="0"/>
    <n v="140.87065999999999"/>
    <n v="132.95373000000001"/>
    <n v="7.6541299999999994"/>
    <m/>
    <x v="0"/>
    <n v="0.31230000000000002"/>
    <n v="140.92016000000001"/>
    <n v="-1.7566221639165957E-4"/>
    <n v="8396"/>
    <n v="-3.5718537921181092E-4"/>
    <n v="2.4087343666878543E-2"/>
    <n v="1.4019668822450326E-2"/>
    <n v="0.9618929875106712"/>
    <n v="0.94346848598525579"/>
    <n v="5.431536552328637E-2"/>
    <n v="2.2161484914578582E-3"/>
    <x v="0"/>
    <m/>
    <x v="0"/>
    <m/>
    <m/>
    <x v="0"/>
    <m/>
    <x v="0"/>
    <x v="0"/>
    <m/>
    <x v="0"/>
    <x v="0"/>
    <x v="0"/>
    <m/>
    <x v="0"/>
    <x v="0"/>
    <x v="0"/>
    <x v="0"/>
    <x v="0"/>
    <x v="0"/>
    <x v="0"/>
    <x v="0"/>
    <x v="0"/>
    <x v="0"/>
    <x v="0"/>
    <x v="0"/>
    <x v="0"/>
    <m/>
    <x v="0"/>
    <x v="0"/>
    <x v="0"/>
    <x v="0"/>
    <x v="0"/>
    <s v="DST NO. 1 MID. SPL"/>
    <m/>
    <x v="0"/>
    <m/>
    <m/>
    <m/>
    <m/>
  </r>
  <r>
    <x v="0"/>
    <s v="T26N R112W S22 fWASATCH-FORT UNION"/>
    <n v="49017157"/>
    <x v="0"/>
    <x v="5"/>
    <s v="FONTENELLE"/>
    <m/>
    <s v="22"/>
    <s v=" 26"/>
    <s v=" 112"/>
    <n v="42.220570000000002"/>
    <n v="-110.14122"/>
    <s v="4902305137"/>
    <s v="1 USA-CHARLES WEXALL"/>
    <x v="0"/>
    <s v="WASATCH-FORT UNION"/>
    <m/>
    <n v="-1028"/>
    <n v="1043"/>
    <x v="10"/>
    <n v="2090"/>
    <n v="3133"/>
    <n v="3950"/>
    <m/>
    <x v="0"/>
    <d v="1964-01-25T00:00:00"/>
    <n v="7.9000000953674316"/>
    <x v="0"/>
    <n v="34"/>
    <n v="12"/>
    <n v="3160"/>
    <n v="-3"/>
    <x v="0"/>
    <n v="3655"/>
    <n v="2256"/>
    <m/>
    <x v="0"/>
    <n v="0"/>
    <n v="9117"/>
    <x v="0"/>
    <m/>
    <n v="1.6966000000000001"/>
    <n v="0.98748000000000002"/>
    <n v="137.46"/>
    <n v="0"/>
    <n v="140.14407999999997"/>
    <n v="103.10754999999999"/>
    <n v="36.975839999999998"/>
    <m/>
    <x v="0"/>
    <n v="0"/>
    <n v="140.08338999999998"/>
    <n v="2.165740567832052E-4"/>
    <n v="9111"/>
    <n v="-3.291639236339697E-4"/>
    <n v="1.2106112509354661E-2"/>
    <n v="7.0461770486487923E-3"/>
    <n v="0.98084771044199659"/>
    <n v="0.73604408060084781"/>
    <n v="0.26395591939915219"/>
    <n v="0"/>
    <x v="0"/>
    <m/>
    <x v="0"/>
    <m/>
    <m/>
    <x v="0"/>
    <m/>
    <x v="0"/>
    <x v="0"/>
    <m/>
    <x v="0"/>
    <x v="0"/>
    <x v="0"/>
    <m/>
    <x v="0"/>
    <x v="0"/>
    <x v="0"/>
    <x v="0"/>
    <x v="0"/>
    <x v="0"/>
    <x v="0"/>
    <x v="0"/>
    <x v="0"/>
    <x v="0"/>
    <x v="0"/>
    <x v="0"/>
    <x v="0"/>
    <m/>
    <x v="0"/>
    <x v="0"/>
    <x v="0"/>
    <x v="0"/>
    <x v="0"/>
    <s v="DST NO. 2"/>
    <m/>
    <x v="0"/>
    <m/>
    <m/>
    <m/>
    <m/>
  </r>
  <r>
    <x v="1"/>
    <s v="T26N R112W S22 fFRONTIER"/>
    <n v="2696"/>
    <x v="0"/>
    <x v="5"/>
    <s v="FONTENELLE"/>
    <s v="SE NE"/>
    <n v="22"/>
    <n v="26"/>
    <n v="112"/>
    <n v="42.22222"/>
    <n v="-110.13249999999999"/>
    <s v="4902321549"/>
    <s v="42-22"/>
    <x v="0"/>
    <s v="FRONTIER"/>
    <m/>
    <m/>
    <s v=""/>
    <x v="0"/>
    <m/>
    <m/>
    <n v="7900"/>
    <m/>
    <x v="5"/>
    <d v="1999-10-27T00:00:00"/>
    <n v="7.19"/>
    <x v="1"/>
    <n v="160"/>
    <n v="87"/>
    <n v="3074"/>
    <m/>
    <x v="1"/>
    <n v="4800"/>
    <n v="683"/>
    <m/>
    <x v="0"/>
    <n v="108"/>
    <n v="8914"/>
    <x v="0"/>
    <s v="XTO ENERGY INC"/>
    <n v="7.984"/>
    <n v="7.15923"/>
    <n v="133.71899999999999"/>
    <n v="0"/>
    <n v="148.86222999999998"/>
    <n v="135.40799999999999"/>
    <n v="11.194369999999999"/>
    <n v="0"/>
    <x v="1"/>
    <n v="2.2485600000000003"/>
    <n v="148.85092999999998"/>
    <n v="3.7955997645537876E-5"/>
    <n v="8912"/>
    <n v="-1.1219566924716706E-4"/>
    <n v="5.3633483792362921E-2"/>
    <n v="4.8092991754859517E-2"/>
    <n v="0.89827352445277764"/>
    <n v="0.90968863949993461"/>
    <n v="7.520524057189297E-2"/>
    <n v="1.5106119928172439E-2"/>
    <x v="0"/>
    <n v="2"/>
    <x v="0"/>
    <m/>
    <m/>
    <x v="0"/>
    <m/>
    <x v="0"/>
    <x v="0"/>
    <m/>
    <x v="0"/>
    <x v="0"/>
    <x v="0"/>
    <m/>
    <x v="0"/>
    <x v="0"/>
    <x v="0"/>
    <x v="0"/>
    <x v="0"/>
    <x v="0"/>
    <x v="0"/>
    <x v="0"/>
    <x v="0"/>
    <x v="0"/>
    <x v="0"/>
    <x v="0"/>
    <x v="0"/>
    <m/>
    <x v="0"/>
    <x v="0"/>
    <x v="0"/>
    <x v="0"/>
    <x v="0"/>
    <s v="WELLHEAD"/>
    <n v="991027"/>
    <x v="0"/>
    <s v="CHAMPION TECHNOLOGIES VERNAL UT"/>
    <m/>
    <m/>
    <d v="1999-11-03T00:00:00"/>
  </r>
  <r>
    <x v="0"/>
    <s v="T26N R112W S22 fFORT UNION"/>
    <n v="49017166"/>
    <x v="0"/>
    <x v="5"/>
    <s v="STEAD CANYON"/>
    <m/>
    <s v="22"/>
    <s v=" 26"/>
    <s v=" 112"/>
    <n v="42.221150000000002"/>
    <n v="-110.13773999999999"/>
    <s v="4902305138"/>
    <s v="USA CHARLES WEXALL C NO. 1"/>
    <x v="0"/>
    <s v="FORT UNION"/>
    <m/>
    <m/>
    <n v="32"/>
    <x v="3"/>
    <n v="3296"/>
    <n v="3328"/>
    <n v="3626"/>
    <m/>
    <x v="0"/>
    <d v="1964-04-26T00:00:00"/>
    <n v="7.8000001907348633"/>
    <x v="0"/>
    <n v="22"/>
    <n v="9"/>
    <n v="2586"/>
    <n v="-3"/>
    <x v="0"/>
    <n v="3159"/>
    <n v="1489"/>
    <m/>
    <x v="0"/>
    <n v="40"/>
    <n v="7305"/>
    <x v="0"/>
    <m/>
    <n v="1.0977999999999999"/>
    <n v="0.74060999999999999"/>
    <n v="112.49099999999999"/>
    <n v="0"/>
    <n v="114.32940999999998"/>
    <n v="89.115389999999991"/>
    <n v="24.404709999999998"/>
    <m/>
    <x v="0"/>
    <n v="0.8328000000000001"/>
    <n v="114.35289999999999"/>
    <n v="-1.0271892040975781E-4"/>
    <n v="7299"/>
    <n v="-4.1084634346754312E-4"/>
    <n v="9.6020787652101071E-3"/>
    <n v="6.4778607709075038E-3"/>
    <n v="0.98392006046388247"/>
    <n v="0.77930153061269103"/>
    <n v="0.21341575071554811"/>
    <n v="7.2827186717608402E-3"/>
    <x v="0"/>
    <m/>
    <x v="0"/>
    <m/>
    <m/>
    <x v="0"/>
    <m/>
    <x v="0"/>
    <x v="0"/>
    <m/>
    <x v="0"/>
    <x v="0"/>
    <x v="0"/>
    <m/>
    <x v="0"/>
    <x v="0"/>
    <x v="0"/>
    <x v="0"/>
    <x v="0"/>
    <x v="0"/>
    <x v="0"/>
    <x v="0"/>
    <x v="0"/>
    <x v="0"/>
    <x v="0"/>
    <x v="0"/>
    <x v="0"/>
    <m/>
    <x v="0"/>
    <x v="0"/>
    <x v="0"/>
    <x v="0"/>
    <x v="0"/>
    <s v="MIDDLE SAMPLE"/>
    <m/>
    <x v="0"/>
    <m/>
    <m/>
    <m/>
    <m/>
  </r>
  <r>
    <x v="0"/>
    <s v="T26N R112W S22 fFORT UNION"/>
    <n v="49017158"/>
    <x v="0"/>
    <x v="5"/>
    <s v="FONTENELLE"/>
    <m/>
    <s v="22"/>
    <s v=" 26"/>
    <s v=" 112"/>
    <n v="42.220570000000002"/>
    <n v="-110.14122"/>
    <s v="4902305137"/>
    <s v="1 USA-CHARLES WEXALL"/>
    <x v="0"/>
    <s v="FORT UNION"/>
    <n v="-371"/>
    <m/>
    <n v="48"/>
    <x v="6"/>
    <n v="3090"/>
    <n v="3138"/>
    <n v="3950"/>
    <m/>
    <x v="0"/>
    <d v="1964-01-25T00:00:00"/>
    <n v="7.9000000953674316"/>
    <x v="0"/>
    <n v="29"/>
    <n v="9"/>
    <n v="3244"/>
    <n v="-3"/>
    <x v="0"/>
    <n v="3766"/>
    <n v="2256"/>
    <m/>
    <x v="0"/>
    <n v="0"/>
    <n v="9303"/>
    <x v="0"/>
    <m/>
    <n v="1.4471000000000001"/>
    <n v="0.74060999999999999"/>
    <n v="141.114"/>
    <n v="0"/>
    <n v="143.30171000000001"/>
    <n v="106.23886"/>
    <n v="36.975839999999998"/>
    <m/>
    <x v="0"/>
    <n v="0"/>
    <n v="143.21469999999999"/>
    <n v="3.0368243131351772E-4"/>
    <n v="9298"/>
    <n v="-2.6880275254018599E-4"/>
    <n v="1.0098274472788915E-2"/>
    <n v="5.1681867578551571E-3"/>
    <n v="0.98473353876935588"/>
    <n v="0.74181533040951808"/>
    <n v="0.25818466959048197"/>
    <n v="0"/>
    <x v="0"/>
    <m/>
    <x v="0"/>
    <m/>
    <m/>
    <x v="0"/>
    <m/>
    <x v="0"/>
    <x v="0"/>
    <m/>
    <x v="0"/>
    <x v="0"/>
    <x v="0"/>
    <m/>
    <x v="0"/>
    <x v="0"/>
    <x v="0"/>
    <x v="0"/>
    <x v="0"/>
    <x v="0"/>
    <x v="0"/>
    <x v="0"/>
    <x v="0"/>
    <x v="0"/>
    <x v="0"/>
    <x v="0"/>
    <x v="0"/>
    <m/>
    <x v="0"/>
    <x v="0"/>
    <x v="0"/>
    <x v="0"/>
    <x v="0"/>
    <s v="DST NO. 2 BTM. SPL."/>
    <m/>
    <x v="0"/>
    <m/>
    <m/>
    <m/>
    <m/>
  </r>
  <r>
    <x v="0"/>
    <s v="T26N R112W S22 fFORT UNION"/>
    <n v="49018692"/>
    <x v="0"/>
    <x v="5"/>
    <s v="FONTENELLE"/>
    <m/>
    <s v="22"/>
    <s v=" 26"/>
    <s v=" 112"/>
    <n v="42.220570000000002"/>
    <n v="-110.14122"/>
    <s v="4902305137"/>
    <s v="1 USA-CHARLES WEXALL"/>
    <x v="0"/>
    <s v="FORT UNION"/>
    <n v="-16"/>
    <n v="-371"/>
    <n v="1288"/>
    <x v="10"/>
    <n v="2173"/>
    <n v="3461"/>
    <n v="3950"/>
    <m/>
    <x v="5"/>
    <d v="1964-07-15T00:00:00"/>
    <n v="8"/>
    <x v="2"/>
    <n v="60"/>
    <n v="20"/>
    <n v="2983"/>
    <n v="-3"/>
    <x v="0"/>
    <n v="4009"/>
    <n v="1174"/>
    <m/>
    <x v="0"/>
    <n v="11"/>
    <n v="7716"/>
    <x v="0"/>
    <m/>
    <n v="2.9939999999999998"/>
    <n v="1.6457999999999999"/>
    <n v="129.76049999999998"/>
    <n v="0"/>
    <n v="134.40029999999999"/>
    <n v="113.09389"/>
    <n v="19.241859999999999"/>
    <m/>
    <x v="0"/>
    <n v="0.22902000000000003"/>
    <n v="132.56476999999998"/>
    <n v="6.8755436806770482E-3"/>
    <n v="8251"/>
    <n v="3.3506607377716539E-2"/>
    <n v="2.2276735989428597E-2"/>
    <n v="1.224550838056165E-2"/>
    <n v="0.9654777556300097"/>
    <n v="0.85312176078154112"/>
    <n v="0.14515063089537289"/>
    <n v="1.7276083230861417E-3"/>
    <x v="0"/>
    <m/>
    <x v="0"/>
    <m/>
    <m/>
    <x v="0"/>
    <m/>
    <x v="0"/>
    <x v="0"/>
    <m/>
    <x v="0"/>
    <x v="0"/>
    <x v="0"/>
    <m/>
    <x v="0"/>
    <x v="0"/>
    <x v="0"/>
    <x v="0"/>
    <x v="0"/>
    <x v="0"/>
    <x v="0"/>
    <x v="0"/>
    <x v="0"/>
    <x v="0"/>
    <x v="0"/>
    <x v="0"/>
    <x v="0"/>
    <m/>
    <x v="0"/>
    <x v="0"/>
    <x v="0"/>
    <x v="0"/>
    <x v="0"/>
    <s v="WELL HEAD"/>
    <m/>
    <x v="0"/>
    <m/>
    <m/>
    <m/>
    <m/>
  </r>
  <r>
    <x v="1"/>
    <s v="T26N R112W S12 fFRONTIER"/>
    <n v="1936"/>
    <x v="0"/>
    <x v="5"/>
    <m/>
    <s v="NW SE"/>
    <n v="12"/>
    <n v="26"/>
    <n v="112"/>
    <n v="42.160890000000002"/>
    <n v="-110.09923000000001"/>
    <s v="4902320689"/>
    <s v="33-12"/>
    <x v="0"/>
    <s v="FRONTIER"/>
    <m/>
    <m/>
    <m/>
    <x v="0"/>
    <s v="8618"/>
    <m/>
    <n v="8843"/>
    <n v="8808"/>
    <x v="2"/>
    <d v="1994-07-22T00:00:00"/>
    <n v="5.43"/>
    <x v="1"/>
    <n v="48"/>
    <n v="6"/>
    <n v="2310"/>
    <n v="86"/>
    <x v="1"/>
    <n v="3100"/>
    <n v="817"/>
    <n v="0"/>
    <x v="1"/>
    <n v="0"/>
    <n v="5953"/>
    <x v="0"/>
    <s v="XTO ENERGY"/>
    <n v="2.3952"/>
    <n v="0.49374000000000001"/>
    <n v="100.485"/>
    <n v="2.1998799999999998"/>
    <n v="105.57382"/>
    <n v="87.450999999999993"/>
    <n v="13.390629999999998"/>
    <n v="0"/>
    <x v="1"/>
    <n v="0"/>
    <n v="100.84162999999999"/>
    <n v="2.2925561046908082E-2"/>
    <n v="6367"/>
    <n v="3.3603896103896101E-2"/>
    <n v="2.2687442777006649E-2"/>
    <n v="4.6767276205407745E-3"/>
    <n v="0.97263582960245254"/>
    <n v="0.86721128962314475"/>
    <n v="0.13278871037685527"/>
    <n v="0"/>
    <x v="1"/>
    <n v="0"/>
    <x v="1"/>
    <n v="5762"/>
    <n v="1.3"/>
    <x v="0"/>
    <n v="0"/>
    <x v="0"/>
    <x v="1"/>
    <m/>
    <x v="1"/>
    <x v="1"/>
    <x v="1"/>
    <n v="0"/>
    <x v="1"/>
    <x v="1"/>
    <x v="1"/>
    <x v="1"/>
    <x v="0"/>
    <x v="0"/>
    <x v="0"/>
    <x v="0"/>
    <x v="0"/>
    <x v="0"/>
    <x v="0"/>
    <x v="0"/>
    <x v="0"/>
    <m/>
    <x v="0"/>
    <x v="0"/>
    <x v="0"/>
    <x v="0"/>
    <x v="0"/>
    <m/>
    <n v="19940722"/>
    <x v="1"/>
    <s v="WESTERN ATLAS CORE LABS  LAB No 941627-58"/>
    <m/>
    <m/>
    <d v="1994-08-11T00:00:00"/>
  </r>
  <r>
    <x v="0"/>
    <s v="T26N R112W S09 fWASATCH/ALMY"/>
    <n v="49002033"/>
    <x v="0"/>
    <x v="5"/>
    <s v="BIG PINEY-LABARGE"/>
    <m/>
    <s v="9"/>
    <s v=" 26"/>
    <s v=" 112"/>
    <n v="42.246699999999997"/>
    <n v="-110.16249999999999"/>
    <s v="4902305179"/>
    <s v="R-5-9"/>
    <x v="0"/>
    <s v="WASATCH/ALMY"/>
    <m/>
    <m/>
    <n v="63"/>
    <x v="0"/>
    <n v="3030"/>
    <n v="3093"/>
    <n v="3400"/>
    <m/>
    <x v="0"/>
    <d v="1963-11-11T00:00:00"/>
    <n v="8.3000001907348633"/>
    <x v="0"/>
    <n v="23"/>
    <n v="12"/>
    <n v="2803"/>
    <n v="13"/>
    <x v="0"/>
    <n v="3600"/>
    <n v="1354"/>
    <m/>
    <x v="0"/>
    <n v="-1"/>
    <n v="7143"/>
    <x v="0"/>
    <m/>
    <n v="1.1476999999999999"/>
    <n v="0.98748000000000002"/>
    <n v="121.93049999999999"/>
    <n v="0.33254"/>
    <n v="124.39821999999999"/>
    <n v="101.556"/>
    <n v="22.192059999999998"/>
    <m/>
    <x v="0"/>
    <n v="0"/>
    <n v="123.74806"/>
    <n v="2.6200674860005946E-3"/>
    <n v="7801"/>
    <n v="4.4031049250535331E-2"/>
    <n v="9.2260162565027063E-3"/>
    <n v="7.9380557052986783E-3"/>
    <n v="0.98283592803819853"/>
    <n v="0.82066741086688555"/>
    <n v="0.17933258913311448"/>
    <n v="0"/>
    <x v="0"/>
    <m/>
    <x v="0"/>
    <m/>
    <m/>
    <x v="0"/>
    <m/>
    <x v="0"/>
    <x v="0"/>
    <m/>
    <x v="0"/>
    <x v="0"/>
    <x v="0"/>
    <m/>
    <x v="0"/>
    <x v="0"/>
    <x v="0"/>
    <x v="0"/>
    <x v="0"/>
    <x v="0"/>
    <x v="0"/>
    <x v="0"/>
    <x v="0"/>
    <x v="0"/>
    <x v="0"/>
    <x v="0"/>
    <x v="0"/>
    <m/>
    <x v="0"/>
    <x v="0"/>
    <x v="0"/>
    <x v="0"/>
    <x v="0"/>
    <s v="DST NO. 1"/>
    <m/>
    <x v="0"/>
    <m/>
    <m/>
    <m/>
    <m/>
  </r>
  <r>
    <x v="0"/>
    <s v="T26N R112W S09 fWASATCH/ALMY"/>
    <n v="49002032"/>
    <x v="0"/>
    <x v="5"/>
    <s v="BIG PINEY-LABARGE"/>
    <m/>
    <s v="9"/>
    <s v=" 26"/>
    <s v=" 112"/>
    <n v="42.243780000000001"/>
    <n v="-110.15842000000001"/>
    <s v="4902320015"/>
    <s v="R-12-9"/>
    <x v="0"/>
    <s v="WASATCH/ALMY"/>
    <m/>
    <m/>
    <n v="3"/>
    <x v="0"/>
    <n v="2845"/>
    <n v="2848"/>
    <n v="3337"/>
    <n v="2912"/>
    <x v="1"/>
    <d v="1970-09-09T00:00:00"/>
    <n v="7.5"/>
    <x v="0"/>
    <n v="600"/>
    <n v="299"/>
    <n v="3580"/>
    <n v="47"/>
    <x v="0"/>
    <n v="4250"/>
    <n v="647"/>
    <m/>
    <x v="0"/>
    <n v="3893"/>
    <n v="12988"/>
    <x v="0"/>
    <m/>
    <n v="29.94"/>
    <n v="24.604710000000001"/>
    <n v="155.72999999999999"/>
    <n v="1.2022599999999999"/>
    <n v="211.47696999999999"/>
    <n v="119.8925"/>
    <n v="10.604329999999999"/>
    <m/>
    <x v="0"/>
    <n v="81.052260000000004"/>
    <n v="211.54908999999998"/>
    <n v="-1.7048595067638145E-4"/>
    <n v="13313"/>
    <n v="1.2356944602866812E-2"/>
    <n v="0.1415756997085782"/>
    <n v="0.1163469951361607"/>
    <n v="0.74207730515526105"/>
    <n v="0.5667360705735015"/>
    <n v="5.012704143515815E-2"/>
    <n v="0.38313688799134049"/>
    <x v="0"/>
    <m/>
    <x v="0"/>
    <m/>
    <m/>
    <x v="0"/>
    <m/>
    <x v="0"/>
    <x v="0"/>
    <m/>
    <x v="0"/>
    <x v="0"/>
    <x v="0"/>
    <m/>
    <x v="0"/>
    <x v="0"/>
    <x v="0"/>
    <x v="0"/>
    <x v="0"/>
    <x v="0"/>
    <x v="0"/>
    <x v="0"/>
    <x v="0"/>
    <x v="0"/>
    <x v="0"/>
    <x v="0"/>
    <x v="0"/>
    <m/>
    <x v="0"/>
    <x v="0"/>
    <x v="0"/>
    <x v="0"/>
    <x v="0"/>
    <s v="PRODUCTION WATER (9/4/70)"/>
    <m/>
    <x v="0"/>
    <m/>
    <m/>
    <m/>
    <m/>
  </r>
  <r>
    <x v="1"/>
    <s v="T26N R112W S09 fFRONTIER"/>
    <n v="2198"/>
    <x v="0"/>
    <x v="5"/>
    <m/>
    <s v="NW NW"/>
    <n v="9"/>
    <n v="26"/>
    <n v="112"/>
    <n v="42.253360000000001"/>
    <n v="-110.16504999999999"/>
    <s v="4902320633"/>
    <s v="12-9 W STE"/>
    <x v="0"/>
    <s v="FRONTIER"/>
    <m/>
    <m/>
    <s v=""/>
    <x v="0"/>
    <m/>
    <m/>
    <n v="8875"/>
    <n v="7804"/>
    <x v="2"/>
    <d v="1991-05-14T00:00:00"/>
    <n v="7.4"/>
    <x v="1"/>
    <n v="215"/>
    <n v="39"/>
    <n v="4276"/>
    <n v="0"/>
    <x v="1"/>
    <n v="6737"/>
    <n v="768"/>
    <n v="0"/>
    <x v="1"/>
    <n v="0"/>
    <n v="12123"/>
    <x v="0"/>
    <s v="EOG RESOURCES INC"/>
    <n v="10.7285"/>
    <n v="3.2093099999999999"/>
    <n v="186.006"/>
    <n v="0"/>
    <n v="199.94381000000001"/>
    <n v="190.05077"/>
    <n v="12.587519999999998"/>
    <n v="0"/>
    <x v="1"/>
    <n v="0"/>
    <n v="202.63828999999998"/>
    <n v="-6.6929950437437987E-3"/>
    <n v="12035"/>
    <n v="-3.6426856527858268E-3"/>
    <n v="5.3657575095723144E-2"/>
    <n v="1.6051059545179217E-2"/>
    <n v="0.93029136535909762"/>
    <n v="0.93788182875013415"/>
    <n v="6.2118171249865947E-2"/>
    <n v="0"/>
    <x v="1"/>
    <n v="46"/>
    <x v="1"/>
    <n v="0"/>
    <n v="30"/>
    <x v="0"/>
    <n v="0"/>
    <x v="0"/>
    <x v="1"/>
    <m/>
    <x v="1"/>
    <x v="1"/>
    <x v="1"/>
    <n v="15"/>
    <x v="1"/>
    <x v="1"/>
    <x v="1"/>
    <x v="1"/>
    <x v="0"/>
    <x v="0"/>
    <x v="0"/>
    <x v="0"/>
    <x v="0"/>
    <x v="0"/>
    <x v="0"/>
    <x v="0"/>
    <x v="0"/>
    <m/>
    <x v="0"/>
    <x v="0"/>
    <x v="0"/>
    <x v="1"/>
    <x v="0"/>
    <m/>
    <n v="19910514"/>
    <x v="1"/>
    <s v="WELCHEM HOUSTON - LAB No 45050"/>
    <m/>
    <m/>
    <d v="1991-06-04T00:00:00"/>
  </r>
  <r>
    <x v="1"/>
    <s v="T26N R112W S09 fCODY/STEELE/BAXTER"/>
    <n v="5540"/>
    <x v="0"/>
    <x v="5"/>
    <s v="STEAD CANYON"/>
    <s v="NW NE"/>
    <n v="9"/>
    <n v="26"/>
    <n v="112"/>
    <n v="42.251170999999999"/>
    <n v="-110.163321"/>
    <s v="4902322164"/>
    <s v="02-09 BX"/>
    <x v="0"/>
    <s v="CODY/STEELE/BAXTER"/>
    <m/>
    <m/>
    <n v="243"/>
    <x v="0"/>
    <n v="6596"/>
    <n v="6839"/>
    <n v="7005"/>
    <n v="6956"/>
    <x v="5"/>
    <m/>
    <n v="6.28"/>
    <x v="1"/>
    <n v="347"/>
    <n v="169"/>
    <n v="6468"/>
    <n v="0"/>
    <x v="1"/>
    <n v="10120"/>
    <n v="1296"/>
    <n v="0"/>
    <x v="1"/>
    <n v="280"/>
    <n v="18708"/>
    <x v="0"/>
    <s v="EOG RESOURCES INC"/>
    <n v="17.315300000000001"/>
    <n v="13.90701"/>
    <n v="281.358"/>
    <n v="0"/>
    <n v="312.58031"/>
    <n v="285.48519999999996"/>
    <n v="21.241439999999997"/>
    <n v="0"/>
    <x v="1"/>
    <n v="5.8296000000000001"/>
    <n v="312.55624"/>
    <n v="3.8503587736142944E-5"/>
    <n v="18680"/>
    <n v="-7.4890339146250129E-4"/>
    <n v="5.5394723999090026E-2"/>
    <n v="4.449099816939845E-2"/>
    <n v="0.90011427783151154"/>
    <n v="0.91338825934174261"/>
    <n v="6.7960377306816838E-2"/>
    <n v="1.8651363351440367E-2"/>
    <x v="1"/>
    <n v="28"/>
    <x v="1"/>
    <n v="0"/>
    <n v="0"/>
    <x v="1"/>
    <n v="0"/>
    <x v="1"/>
    <x v="1"/>
    <n v="0"/>
    <x v="1"/>
    <x v="1"/>
    <x v="1"/>
    <n v="0"/>
    <x v="1"/>
    <x v="1"/>
    <x v="1"/>
    <x v="1"/>
    <x v="0"/>
    <x v="0"/>
    <x v="0"/>
    <x v="0"/>
    <x v="0"/>
    <x v="0"/>
    <x v="0"/>
    <x v="0"/>
    <x v="0"/>
    <m/>
    <x v="0"/>
    <x v="0"/>
    <x v="0"/>
    <x v="0"/>
    <x v="0"/>
    <s v="WELLHEAD"/>
    <m/>
    <x v="0"/>
    <s v="CHAMPION TECHNOLOGIES VERNAL UTAH"/>
    <m/>
    <s v="6596-6839"/>
    <d v="2007-02-21T00:00:00"/>
  </r>
  <r>
    <x v="1"/>
    <s v="T26N R112W S04 fFRONTIER"/>
    <n v="1923"/>
    <x v="0"/>
    <x v="5"/>
    <m/>
    <s v="NW NE"/>
    <n v="4"/>
    <n v="26"/>
    <n v="112"/>
    <n v="42.182580000000002"/>
    <n v="-110.15822"/>
    <s v="4902320100"/>
    <s v="31-4"/>
    <x v="0"/>
    <s v="FRONTIER"/>
    <m/>
    <m/>
    <m/>
    <x v="0"/>
    <s v="7930"/>
    <m/>
    <n v="8250"/>
    <m/>
    <x v="2"/>
    <d v="1994-07-29T00:00:00"/>
    <n v="6.02"/>
    <x v="1"/>
    <n v="95"/>
    <n v="8"/>
    <n v="2510"/>
    <n v="103"/>
    <x v="1"/>
    <n v="4000"/>
    <n v="476"/>
    <n v="0"/>
    <x v="1"/>
    <n v="0"/>
    <n v="6950"/>
    <x v="0"/>
    <s v="XTO ENERGY"/>
    <n v="4.7404999999999999"/>
    <n v="0.65832000000000002"/>
    <n v="109.185"/>
    <n v="2.6347399999999999"/>
    <n v="117.21855999999998"/>
    <n v="112.84"/>
    <n v="7.801639999999999"/>
    <n v="0"/>
    <x v="1"/>
    <n v="0"/>
    <n v="120.64164"/>
    <n v="-1.4391142360092245E-2"/>
    <n v="7192"/>
    <n v="1.7112148211002688E-2"/>
    <n v="4.0441547823143374E-2"/>
    <n v="5.6161754589034371E-3"/>
    <n v="0.95394227671795317"/>
    <n v="0.93533211252764792"/>
    <n v="6.4667887472351998E-2"/>
    <n v="0"/>
    <x v="1"/>
    <n v="0"/>
    <x v="1"/>
    <n v="6833"/>
    <n v="1.1000000000000001"/>
    <x v="0"/>
    <n v="0"/>
    <x v="0"/>
    <x v="1"/>
    <m/>
    <x v="1"/>
    <x v="1"/>
    <x v="1"/>
    <n v="0"/>
    <x v="1"/>
    <x v="1"/>
    <x v="1"/>
    <x v="1"/>
    <x v="0"/>
    <x v="0"/>
    <x v="0"/>
    <x v="0"/>
    <x v="0"/>
    <x v="0"/>
    <x v="0"/>
    <x v="0"/>
    <x v="0"/>
    <m/>
    <x v="0"/>
    <x v="0"/>
    <x v="0"/>
    <x v="0"/>
    <x v="0"/>
    <m/>
    <n v="19940729"/>
    <x v="1"/>
    <s v="WESTERN ATLAS CORE LABS  LAB No 941627-45"/>
    <m/>
    <m/>
    <d v="1994-08-11T00:00:00"/>
  </r>
  <r>
    <x v="1"/>
    <s v="T26N R111W S31 fFRONTIER"/>
    <n v="1909"/>
    <x v="0"/>
    <x v="5"/>
    <m/>
    <s v="SW SW"/>
    <n v="31"/>
    <n v="26"/>
    <n v="111"/>
    <n v="42.186210000000003"/>
    <n v="-110.0891"/>
    <s v="4902320769"/>
    <s v="14-31A"/>
    <x v="0"/>
    <s v="FRONTIER"/>
    <m/>
    <m/>
    <m/>
    <x v="0"/>
    <s v="8473"/>
    <m/>
    <n v="8709"/>
    <n v="8606"/>
    <x v="2"/>
    <d v="1994-07-18T00:00:00"/>
    <n v="7.9"/>
    <x v="1"/>
    <n v="48"/>
    <n v="5"/>
    <n v="1450"/>
    <n v="36"/>
    <x v="1"/>
    <n v="2000"/>
    <n v="659"/>
    <n v="0"/>
    <x v="1"/>
    <n v="0"/>
    <n v="3863"/>
    <x v="0"/>
    <s v="XTO ENERGY"/>
    <n v="2.3952"/>
    <n v="0.41144999999999998"/>
    <n v="63.075000000000003"/>
    <n v="0.92087999999999992"/>
    <n v="66.80252999999999"/>
    <n v="56.42"/>
    <n v="10.80101"/>
    <n v="0"/>
    <x v="1"/>
    <n v="0"/>
    <n v="67.221009999999993"/>
    <n v="-3.1224365510715692E-3"/>
    <n v="4198"/>
    <n v="4.1558119340032257E-2"/>
    <n v="3.5854929446534442E-2"/>
    <n v="6.1591978627156792E-3"/>
    <n v="0.95798587269074986"/>
    <n v="0.83932092064668473"/>
    <n v="0.1606790793533153"/>
    <n v="0"/>
    <x v="1"/>
    <n v="0"/>
    <x v="1"/>
    <n v="3714"/>
    <n v="2"/>
    <x v="0"/>
    <n v="0"/>
    <x v="0"/>
    <x v="1"/>
    <m/>
    <x v="1"/>
    <x v="1"/>
    <x v="1"/>
    <n v="0"/>
    <x v="1"/>
    <x v="1"/>
    <x v="1"/>
    <x v="1"/>
    <x v="0"/>
    <x v="0"/>
    <x v="0"/>
    <x v="0"/>
    <x v="0"/>
    <x v="0"/>
    <x v="0"/>
    <x v="0"/>
    <x v="0"/>
    <m/>
    <x v="0"/>
    <x v="0"/>
    <x v="0"/>
    <x v="0"/>
    <x v="0"/>
    <m/>
    <n v="19940718"/>
    <x v="1"/>
    <s v="WESTERN ATLAS CORE LABS  LAB No 941627-43"/>
    <m/>
    <m/>
    <d v="1994-08-11T00:00:00"/>
  </r>
  <r>
    <x v="1"/>
    <s v="T26N R111W S31 fFRONTIER"/>
    <n v="1911"/>
    <x v="0"/>
    <x v="5"/>
    <m/>
    <s v="NE NW"/>
    <n v="31"/>
    <n v="26"/>
    <n v="111"/>
    <n v="42.197090000000003"/>
    <n v="-110.08447"/>
    <s v="4902320768"/>
    <s v="21-31"/>
    <x v="0"/>
    <s v="FRONTIER"/>
    <m/>
    <m/>
    <m/>
    <x v="0"/>
    <s v="8440"/>
    <m/>
    <n v="8710"/>
    <n v="8616"/>
    <x v="2"/>
    <d v="1994-07-18T00:00:00"/>
    <n v="7.4"/>
    <x v="1"/>
    <n v="30"/>
    <n v="4"/>
    <n v="1000"/>
    <n v="48"/>
    <x v="1"/>
    <n v="1400"/>
    <n v="464"/>
    <n v="0"/>
    <x v="1"/>
    <n v="0"/>
    <n v="2710"/>
    <x v="0"/>
    <s v="XTO ENERGY"/>
    <n v="1.4969999999999999"/>
    <n v="0.32916000000000001"/>
    <n v="43.5"/>
    <n v="1.22784"/>
    <n v="46.554000000000002"/>
    <n v="39.494"/>
    <n v="7.6049599999999993"/>
    <n v="0"/>
    <x v="1"/>
    <n v="0"/>
    <n v="47.098959999999998"/>
    <n v="-5.8189298021119251E-3"/>
    <n v="2946"/>
    <n v="4.1725601131541723E-2"/>
    <n v="3.2156205696610381E-2"/>
    <n v="7.0704987756154145E-3"/>
    <n v="0.96077329552777413"/>
    <n v="0.83853231578786458"/>
    <n v="0.16146768421213545"/>
    <n v="0"/>
    <x v="1"/>
    <n v="0"/>
    <x v="1"/>
    <n v="2603"/>
    <n v="2.7"/>
    <x v="0"/>
    <n v="0"/>
    <x v="0"/>
    <x v="1"/>
    <m/>
    <x v="1"/>
    <x v="1"/>
    <x v="1"/>
    <n v="0"/>
    <x v="1"/>
    <x v="1"/>
    <x v="1"/>
    <x v="1"/>
    <x v="0"/>
    <x v="0"/>
    <x v="0"/>
    <x v="0"/>
    <x v="0"/>
    <x v="0"/>
    <x v="0"/>
    <x v="0"/>
    <x v="0"/>
    <m/>
    <x v="0"/>
    <x v="0"/>
    <x v="0"/>
    <x v="0"/>
    <x v="0"/>
    <m/>
    <n v="19940718"/>
    <x v="1"/>
    <s v="WESTERN ATLAS CORE LABS  LAB No 941627-18"/>
    <m/>
    <m/>
    <d v="1994-08-11T00:00:00"/>
  </r>
  <r>
    <x v="1"/>
    <s v="T26N R111W S31 fFRONTIER"/>
    <n v="2694"/>
    <x v="0"/>
    <x v="5"/>
    <s v="FONTENELLE"/>
    <s v="NW SW"/>
    <n v="31"/>
    <n v="26"/>
    <n v="111"/>
    <n v="42.190280000000001"/>
    <n v="-110.08944"/>
    <s v="4902321551"/>
    <s v="13-31"/>
    <x v="0"/>
    <s v="FRONTIER"/>
    <m/>
    <m/>
    <s v=""/>
    <x v="0"/>
    <m/>
    <m/>
    <n v="8653"/>
    <n v="8570"/>
    <x v="5"/>
    <d v="2000-01-06T00:00:00"/>
    <n v="7.74"/>
    <x v="1"/>
    <m/>
    <n v="432"/>
    <n v="1836"/>
    <m/>
    <x v="1"/>
    <n v="3600"/>
    <n v="708"/>
    <m/>
    <x v="0"/>
    <n v="108"/>
    <n v="6690"/>
    <x v="0"/>
    <s v="XTO ENERGY INC"/>
    <n v="0"/>
    <n v="35.549280000000003"/>
    <n v="79.866"/>
    <n v="0"/>
    <n v="115.41528"/>
    <n v="101.556"/>
    <n v="11.604119999999998"/>
    <n v="0"/>
    <x v="1"/>
    <n v="2.2485600000000003"/>
    <n v="115.40867999999999"/>
    <n v="2.859321883224746E-5"/>
    <n v="6684"/>
    <n v="-4.4863167339614175E-4"/>
    <n v="0"/>
    <n v="0.30801190275672341"/>
    <n v="0.6919880972432767"/>
    <n v="0.87996847377510956"/>
    <n v="0.10054806969458449"/>
    <n v="1.9483456530306045E-2"/>
    <x v="0"/>
    <n v="6"/>
    <x v="0"/>
    <m/>
    <m/>
    <x v="0"/>
    <m/>
    <x v="0"/>
    <x v="0"/>
    <m/>
    <x v="0"/>
    <x v="0"/>
    <x v="0"/>
    <m/>
    <x v="0"/>
    <x v="0"/>
    <x v="0"/>
    <x v="0"/>
    <x v="0"/>
    <x v="0"/>
    <x v="0"/>
    <x v="0"/>
    <x v="0"/>
    <x v="0"/>
    <x v="0"/>
    <x v="0"/>
    <x v="0"/>
    <m/>
    <x v="0"/>
    <x v="0"/>
    <x v="0"/>
    <x v="0"/>
    <x v="0"/>
    <s v="WELLHEAD"/>
    <n v="106"/>
    <x v="0"/>
    <s v="CHAMPION TECHNOLOGIES VERNAL UT"/>
    <m/>
    <m/>
    <d v="2000-01-20T00:00:00"/>
  </r>
  <r>
    <x v="0"/>
    <s v="T26N R111W S30 fFORT UNION"/>
    <n v="49002191"/>
    <x v="0"/>
    <x v="5"/>
    <s v="WILDCAT"/>
    <m/>
    <s v="30"/>
    <s v=" 26"/>
    <s v=" 111"/>
    <n v="42.206850000000003"/>
    <n v="-110.08434"/>
    <s v="4902305125"/>
    <s v="USA-KRUEGER NO. 1"/>
    <x v="0"/>
    <s v="FORT UNION"/>
    <m/>
    <m/>
    <n v="10"/>
    <x v="0"/>
    <n v="3679"/>
    <n v="3689"/>
    <n v="4503"/>
    <m/>
    <x v="0"/>
    <d v="1964-07-20T00:00:00"/>
    <n v="8.1000003814697266"/>
    <x v="0"/>
    <n v="39"/>
    <n v="27"/>
    <n v="4088"/>
    <n v="27"/>
    <x v="0"/>
    <n v="5500"/>
    <n v="1440"/>
    <m/>
    <x v="0"/>
    <n v="204"/>
    <n v="10596"/>
    <x v="0"/>
    <m/>
    <n v="1.9460999999999999"/>
    <n v="2.2218300000000002"/>
    <n v="177.82799999999997"/>
    <n v="0.69065999999999994"/>
    <n v="182.68659"/>
    <n v="155.155"/>
    <n v="23.601599999999998"/>
    <m/>
    <x v="0"/>
    <n v="4.2472799999999999"/>
    <n v="183.00387999999998"/>
    <n v="-8.6764634582898927E-4"/>
    <n v="11322"/>
    <n v="3.3123460169723513E-2"/>
    <n v="1.0652670237043671E-2"/>
    <n v="1.2161976420929419E-2"/>
    <n v="0.97718535334202683"/>
    <n v="0.84782355434212664"/>
    <n v="0.12896775740492497"/>
    <n v="2.3208688252948518E-2"/>
    <x v="0"/>
    <m/>
    <x v="0"/>
    <m/>
    <m/>
    <x v="0"/>
    <m/>
    <x v="0"/>
    <x v="0"/>
    <m/>
    <x v="0"/>
    <x v="0"/>
    <x v="0"/>
    <m/>
    <x v="0"/>
    <x v="0"/>
    <x v="0"/>
    <x v="0"/>
    <x v="0"/>
    <x v="0"/>
    <x v="0"/>
    <x v="0"/>
    <x v="0"/>
    <x v="0"/>
    <x v="0"/>
    <x v="0"/>
    <x v="0"/>
    <m/>
    <x v="0"/>
    <x v="0"/>
    <x v="0"/>
    <x v="0"/>
    <x v="0"/>
    <s v="DST NO. 1 (BOTTOM)"/>
    <m/>
    <x v="0"/>
    <m/>
    <m/>
    <m/>
    <m/>
  </r>
  <r>
    <x v="1"/>
    <s v="T26N R111W S19 fFRONTIER"/>
    <n v="1894"/>
    <x v="0"/>
    <x v="5"/>
    <m/>
    <s v="SW NW"/>
    <n v="19"/>
    <n v="26"/>
    <n v="111"/>
    <n v="42.221989999999998"/>
    <n v="-110.08972"/>
    <s v="4902320891"/>
    <s v="12-19"/>
    <x v="0"/>
    <s v="FRONTIER"/>
    <m/>
    <m/>
    <m/>
    <x v="0"/>
    <s v="8240"/>
    <m/>
    <n v="8410"/>
    <n v="8322"/>
    <x v="2"/>
    <d v="1994-07-15T00:00:00"/>
    <n v="6.18"/>
    <x v="1"/>
    <n v="101"/>
    <n v="7"/>
    <n v="2200"/>
    <n v="113"/>
    <x v="1"/>
    <n v="3299"/>
    <n v="342"/>
    <n v="0"/>
    <x v="1"/>
    <n v="0"/>
    <n v="5888"/>
    <x v="0"/>
    <s v="XTO ENERGY"/>
    <n v="5.0399000000000003"/>
    <n v="0.57603000000000004"/>
    <n v="95.7"/>
    <n v="2.8905399999999997"/>
    <n v="104.20647"/>
    <n v="93.064790000000002"/>
    <n v="5.6053799999999994"/>
    <n v="0"/>
    <x v="1"/>
    <n v="0"/>
    <n v="98.670169999999999"/>
    <n v="2.7288996899790911E-2"/>
    <n v="6062"/>
    <n v="1.4560669456066946E-2"/>
    <n v="4.8364559321508543E-2"/>
    <n v="5.5277757705447664E-3"/>
    <n v="0.94610766490794662"/>
    <n v="0.94319073332902947"/>
    <n v="5.6809266670970561E-2"/>
    <n v="0"/>
    <x v="1"/>
    <n v="0"/>
    <x v="1"/>
    <n v="5798"/>
    <n v="1.4"/>
    <x v="0"/>
    <n v="0"/>
    <x v="0"/>
    <x v="1"/>
    <m/>
    <x v="1"/>
    <x v="1"/>
    <x v="1"/>
    <n v="0"/>
    <x v="1"/>
    <x v="1"/>
    <x v="1"/>
    <x v="1"/>
    <x v="0"/>
    <x v="0"/>
    <x v="0"/>
    <x v="0"/>
    <x v="0"/>
    <x v="0"/>
    <x v="0"/>
    <x v="0"/>
    <x v="0"/>
    <m/>
    <x v="0"/>
    <x v="0"/>
    <x v="0"/>
    <x v="0"/>
    <x v="0"/>
    <m/>
    <n v="19940715"/>
    <x v="1"/>
    <s v="WESTERN ATLAS CORE LABS  LAB No 941627-15"/>
    <m/>
    <m/>
    <d v="1994-08-11T00:00:00"/>
  </r>
  <r>
    <x v="0"/>
    <s v="T26N R111W S11 fFORT UNION"/>
    <n v="49003795"/>
    <x v="0"/>
    <x v="0"/>
    <s v="WILDCAT"/>
    <m/>
    <s v="11"/>
    <s v=" 26"/>
    <s v=" 111"/>
    <n v="42.241239999999998"/>
    <n v="-110.00658"/>
    <s v="4903706086"/>
    <s v="1-A USA HUBER"/>
    <x v="0"/>
    <s v="FORT UNION"/>
    <m/>
    <m/>
    <n v="35"/>
    <x v="3"/>
    <n v="4640"/>
    <n v="4675"/>
    <n v="5510"/>
    <m/>
    <x v="0"/>
    <d v="1964-06-11T00:00:00"/>
    <n v="7.9000000953674316"/>
    <x v="0"/>
    <n v="73"/>
    <n v="29"/>
    <n v="4571"/>
    <n v="37"/>
    <x v="0"/>
    <n v="6350"/>
    <n v="1598"/>
    <m/>
    <x v="0"/>
    <n v="52"/>
    <n v="11903"/>
    <x v="0"/>
    <m/>
    <n v="3.6427"/>
    <n v="2.3864100000000001"/>
    <n v="198.83849999999998"/>
    <n v="0.94645999999999997"/>
    <n v="205.81406999999999"/>
    <n v="179.1335"/>
    <n v="26.191219999999998"/>
    <m/>
    <x v="0"/>
    <n v="1.08264"/>
    <n v="206.40735999999998"/>
    <n v="-1.4392507444360575E-3"/>
    <n v="12707"/>
    <n v="3.2669646485168631E-2"/>
    <n v="1.769898433085746E-2"/>
    <n v="1.1594979876740207E-2"/>
    <n v="0.97070603579240233"/>
    <n v="0.86786391725566381"/>
    <n v="0.12689092094390433"/>
    <n v="5.2451618004319229E-3"/>
    <x v="0"/>
    <m/>
    <x v="0"/>
    <m/>
    <m/>
    <x v="0"/>
    <m/>
    <x v="0"/>
    <x v="0"/>
    <m/>
    <x v="0"/>
    <x v="0"/>
    <x v="0"/>
    <m/>
    <x v="0"/>
    <x v="0"/>
    <x v="0"/>
    <x v="0"/>
    <x v="0"/>
    <x v="0"/>
    <x v="0"/>
    <x v="0"/>
    <x v="0"/>
    <x v="0"/>
    <x v="0"/>
    <x v="0"/>
    <x v="0"/>
    <m/>
    <x v="0"/>
    <x v="0"/>
    <x v="0"/>
    <x v="0"/>
    <x v="0"/>
    <s v="DST NO. 1 (MIDDLE)"/>
    <m/>
    <x v="0"/>
    <m/>
    <m/>
    <m/>
    <m/>
  </r>
  <r>
    <x v="1"/>
    <s v="T26N R097W S32 fLEWIS-MESAVERDE/ALMOND"/>
    <n v="4389"/>
    <x v="0"/>
    <x v="0"/>
    <s v="WAMSUTTER"/>
    <s v="SE SW"/>
    <n v="32"/>
    <n v="26"/>
    <n v="97"/>
    <n v="42.179982000000003"/>
    <n v="-108.433807"/>
    <s v="4903725411"/>
    <s v="OSBORNE SPRINGS 32-14"/>
    <x v="0"/>
    <s v="LEWIS-MESAVERDE/ALMOND"/>
    <m/>
    <m/>
    <s v=""/>
    <x v="0"/>
    <m/>
    <m/>
    <n v="13761"/>
    <n v="13746"/>
    <x v="2"/>
    <d v="2004-07-02T00:00:00"/>
    <n v="7.65"/>
    <x v="1"/>
    <n v="8"/>
    <n v="3"/>
    <n v="1173"/>
    <m/>
    <x v="1"/>
    <n v="1000"/>
    <n v="1400"/>
    <m/>
    <x v="0"/>
    <m/>
    <n v="3591"/>
    <x v="0"/>
    <s v="CABOT OIL AND GAS"/>
    <n v="0.3992"/>
    <n v="0.24687000000000001"/>
    <n v="51.025499999999994"/>
    <n v="0"/>
    <n v="51.671569999999996"/>
    <n v="28.21"/>
    <n v="22.945999999999998"/>
    <n v="0"/>
    <x v="1"/>
    <n v="0"/>
    <n v="51.155999999999992"/>
    <n v="5.0139276849584594E-3"/>
    <n v="3584"/>
    <n v="-9.7560975609756097E-4"/>
    <n v="7.7257184173037518E-3"/>
    <n v="4.7776756154303043E-3"/>
    <n v="0.98749660596726596"/>
    <n v="0.55145046524356878"/>
    <n v="0.44854953475643133"/>
    <n v="0"/>
    <x v="0"/>
    <n v="7"/>
    <x v="0"/>
    <m/>
    <n v="1.57"/>
    <x v="0"/>
    <m/>
    <x v="0"/>
    <x v="0"/>
    <m/>
    <x v="0"/>
    <x v="0"/>
    <x v="0"/>
    <m/>
    <x v="0"/>
    <x v="0"/>
    <x v="0"/>
    <x v="0"/>
    <x v="0"/>
    <x v="0"/>
    <x v="0"/>
    <x v="0"/>
    <x v="0"/>
    <x v="0"/>
    <x v="0"/>
    <x v="0"/>
    <x v="0"/>
    <m/>
    <x v="0"/>
    <x v="0"/>
    <x v="0"/>
    <x v="0"/>
    <x v="0"/>
    <m/>
    <n v="200472"/>
    <x v="0"/>
    <s v="QUESTAR APPLIED TECHNOLOGY ROCK SPRINGS"/>
    <m/>
    <m/>
    <d v="2004-07-09T00:00:00"/>
  </r>
  <r>
    <x v="0"/>
    <s v="T26N R095W S22 fFORT UNION"/>
    <n v="49003340"/>
    <x v="0"/>
    <x v="0"/>
    <s v="WILDCAT"/>
    <m/>
    <s v="22"/>
    <s v=" 26"/>
    <s v=" 95"/>
    <n v="42.206479999999999"/>
    <n v="-108.16125"/>
    <s v="4903705953"/>
    <s v="SUNRAY WYO. FEDERAL D NO. 1"/>
    <x v="0"/>
    <s v="FORT UNION"/>
    <m/>
    <m/>
    <n v="107"/>
    <x v="3"/>
    <n v="5843"/>
    <n v="5950"/>
    <n v="8989"/>
    <m/>
    <x v="0"/>
    <d v="1962-02-08T00:00:00"/>
    <n v="8.1000003814697266"/>
    <x v="0"/>
    <n v="28"/>
    <n v="2"/>
    <n v="1207"/>
    <n v="-3"/>
    <x v="0"/>
    <n v="530"/>
    <n v="1696"/>
    <m/>
    <x v="0"/>
    <n v="370"/>
    <n v="3080"/>
    <x v="0"/>
    <m/>
    <n v="1.3972"/>
    <n v="0.16458"/>
    <n v="52.504499999999993"/>
    <n v="0"/>
    <n v="54.066279999999992"/>
    <n v="14.9513"/>
    <n v="27.797439999999998"/>
    <m/>
    <x v="0"/>
    <n v="7.7034000000000002"/>
    <n v="50.45214"/>
    <n v="3.457897660527199E-2"/>
    <n v="3827"/>
    <n v="0.10815115100622556"/>
    <n v="2.5842354976151498E-2"/>
    <n v="3.0440414986938258E-3"/>
    <n v="0.97111360352515474"/>
    <n v="0.29634620057741851"/>
    <n v="0.55096651995336565"/>
    <n v="0.15268727946921579"/>
    <x v="0"/>
    <m/>
    <x v="0"/>
    <m/>
    <m/>
    <x v="0"/>
    <m/>
    <x v="0"/>
    <x v="0"/>
    <m/>
    <x v="0"/>
    <x v="0"/>
    <x v="0"/>
    <m/>
    <x v="0"/>
    <x v="0"/>
    <x v="0"/>
    <x v="0"/>
    <x v="0"/>
    <x v="0"/>
    <x v="0"/>
    <x v="0"/>
    <x v="0"/>
    <x v="0"/>
    <x v="0"/>
    <x v="0"/>
    <x v="0"/>
    <m/>
    <x v="0"/>
    <x v="0"/>
    <x v="0"/>
    <x v="0"/>
    <x v="0"/>
    <s v="DST #1 (BOTTOM)"/>
    <m/>
    <x v="0"/>
    <m/>
    <m/>
    <m/>
    <m/>
  </r>
  <r>
    <x v="0"/>
    <s v="T26N R094W S17 fMESAVERDE"/>
    <n v="49004035"/>
    <x v="0"/>
    <x v="0"/>
    <m/>
    <m/>
    <s v="17"/>
    <s v=" 26"/>
    <s v=" 94"/>
    <n v="42.231409999999997"/>
    <n v="-108.08329000000001"/>
    <s v="4903705970"/>
    <s v="1 R. E. MURPHY"/>
    <x v="0"/>
    <s v="MESAVERDE"/>
    <n v="756"/>
    <n v="1918"/>
    <n v="14"/>
    <x v="3"/>
    <n v="3661"/>
    <n v="3675"/>
    <n v="9728"/>
    <m/>
    <x v="0"/>
    <d v="1956-04-13T00:00:00"/>
    <n v="8.3000001907348633"/>
    <x v="0"/>
    <n v="11"/>
    <n v="1"/>
    <n v="1579"/>
    <n v="-3"/>
    <x v="0"/>
    <n v="151"/>
    <n v="3233"/>
    <m/>
    <x v="0"/>
    <n v="2"/>
    <n v="3697"/>
    <x v="0"/>
    <m/>
    <n v="0.54889999999999994"/>
    <n v="8.2290000000000002E-2"/>
    <n v="68.686499999999995"/>
    <n v="0"/>
    <n v="69.317689999999999"/>
    <n v="4.2597100000000001"/>
    <n v="52.988869999999991"/>
    <m/>
    <x v="0"/>
    <n v="4.1640000000000003E-2"/>
    <n v="57.290219999999991"/>
    <n v="9.4997776995134106E-2"/>
    <n v="4971"/>
    <n v="0.14697738809413935"/>
    <n v="7.9186135602614567E-3"/>
    <n v="1.1871428491053294E-3"/>
    <n v="0.99089424359063316"/>
    <n v="7.4353179303553049E-2"/>
    <n v="0.92491999507071188"/>
    <n v="7.268256257350733E-4"/>
    <x v="0"/>
    <m/>
    <x v="0"/>
    <m/>
    <m/>
    <x v="0"/>
    <m/>
    <x v="0"/>
    <x v="0"/>
    <m/>
    <x v="0"/>
    <x v="0"/>
    <x v="0"/>
    <m/>
    <x v="0"/>
    <x v="0"/>
    <x v="0"/>
    <x v="0"/>
    <x v="0"/>
    <x v="0"/>
    <x v="0"/>
    <x v="0"/>
    <x v="0"/>
    <x v="0"/>
    <x v="0"/>
    <x v="0"/>
    <x v="0"/>
    <m/>
    <x v="0"/>
    <x v="0"/>
    <x v="0"/>
    <x v="0"/>
    <x v="0"/>
    <s v="DST NO. 3"/>
    <m/>
    <x v="0"/>
    <m/>
    <m/>
    <m/>
    <m/>
  </r>
  <r>
    <x v="0"/>
    <s v="T26N R094W S17 fFORT UNION"/>
    <n v="49004036"/>
    <x v="0"/>
    <x v="0"/>
    <m/>
    <m/>
    <s v="17"/>
    <s v=" 26"/>
    <s v=" 94"/>
    <n v="42.231409999999997"/>
    <n v="-108.08329000000001"/>
    <s v="4903705970"/>
    <s v="1 R. E. MURPHY"/>
    <x v="0"/>
    <s v="FORT UNION"/>
    <n v="100"/>
    <n v="756"/>
    <n v="25"/>
    <x v="0"/>
    <n v="2880"/>
    <n v="2905"/>
    <n v="9728"/>
    <m/>
    <x v="0"/>
    <d v="1956-04-13T00:00:00"/>
    <n v="7.8000001907348633"/>
    <x v="0"/>
    <n v="7"/>
    <n v="3"/>
    <n v="492"/>
    <n v="-3"/>
    <x v="0"/>
    <n v="22"/>
    <n v="1281"/>
    <m/>
    <x v="0"/>
    <n v="19"/>
    <n v="1174"/>
    <x v="0"/>
    <m/>
    <n v="0.3493"/>
    <n v="0.24687000000000001"/>
    <n v="21.401999999999997"/>
    <n v="0"/>
    <n v="21.998169999999998"/>
    <n v="0.62061999999999995"/>
    <n v="20.995589999999996"/>
    <m/>
    <x v="0"/>
    <n v="0.39558000000000004"/>
    <n v="22.011789999999994"/>
    <n v="-3.0947540056832523E-4"/>
    <n v="1818"/>
    <n v="0.21524064171122995"/>
    <n v="1.5878593537553352E-2"/>
    <n v="1.1222297127442875E-2"/>
    <n v="0.97289910933500379"/>
    <n v="2.8194890102077118E-2"/>
    <n v="0.95383383177833347"/>
    <n v="1.7971278119589554E-2"/>
    <x v="0"/>
    <m/>
    <x v="0"/>
    <m/>
    <m/>
    <x v="0"/>
    <m/>
    <x v="0"/>
    <x v="0"/>
    <m/>
    <x v="0"/>
    <x v="0"/>
    <x v="0"/>
    <m/>
    <x v="0"/>
    <x v="0"/>
    <x v="0"/>
    <x v="0"/>
    <x v="0"/>
    <x v="0"/>
    <x v="0"/>
    <x v="0"/>
    <x v="0"/>
    <x v="0"/>
    <x v="0"/>
    <x v="0"/>
    <x v="0"/>
    <m/>
    <x v="0"/>
    <x v="0"/>
    <x v="0"/>
    <x v="0"/>
    <x v="0"/>
    <s v="DST NO. 2"/>
    <m/>
    <x v="0"/>
    <m/>
    <m/>
    <m/>
    <m/>
  </r>
  <r>
    <x v="0"/>
    <s v="T26N R094W S17 fFORT UNION"/>
    <n v="49004039"/>
    <x v="0"/>
    <x v="0"/>
    <m/>
    <m/>
    <s v="17"/>
    <s v=" 26"/>
    <s v=" 94"/>
    <n v="42.231409999999997"/>
    <n v="-108.08329000000001"/>
    <s v="4903705970"/>
    <s v="1 R. E. MURPHY"/>
    <x v="0"/>
    <s v="FORT UNION"/>
    <m/>
    <n v="100"/>
    <n v="70"/>
    <x v="3"/>
    <n v="2710"/>
    <n v="2780"/>
    <n v="9728"/>
    <m/>
    <x v="0"/>
    <d v="1956-04-13T00:00:00"/>
    <n v="8.3000001907348633"/>
    <x v="0"/>
    <n v="5"/>
    <n v="2"/>
    <n v="563"/>
    <n v="-3"/>
    <x v="0"/>
    <n v="16"/>
    <n v="1161"/>
    <m/>
    <x v="0"/>
    <n v="165"/>
    <n v="1381"/>
    <x v="0"/>
    <m/>
    <n v="0.2495"/>
    <n v="0.16458"/>
    <n v="24.490499999999997"/>
    <n v="0"/>
    <n v="24.904579999999996"/>
    <n v="0.45135999999999998"/>
    <n v="19.028789999999997"/>
    <m/>
    <x v="0"/>
    <n v="3.4353000000000002"/>
    <n v="22.91545"/>
    <n v="4.1596167965599271E-2"/>
    <n v="1906"/>
    <n v="0.15972010952236082"/>
    <n v="1.0018237609307205E-2"/>
    <n v="6.6084230290171537E-3"/>
    <n v="0.9833733393616757"/>
    <n v="1.969675480952807E-2"/>
    <n v="0.83039128622828695"/>
    <n v="0.1499119589621849"/>
    <x v="0"/>
    <m/>
    <x v="0"/>
    <m/>
    <m/>
    <x v="0"/>
    <m/>
    <x v="0"/>
    <x v="0"/>
    <m/>
    <x v="0"/>
    <x v="0"/>
    <x v="0"/>
    <m/>
    <x v="0"/>
    <x v="0"/>
    <x v="0"/>
    <x v="0"/>
    <x v="0"/>
    <x v="0"/>
    <x v="0"/>
    <x v="0"/>
    <x v="0"/>
    <x v="0"/>
    <x v="0"/>
    <x v="0"/>
    <x v="0"/>
    <m/>
    <x v="0"/>
    <x v="0"/>
    <x v="0"/>
    <x v="0"/>
    <x v="0"/>
    <s v="DST NO. 1"/>
    <m/>
    <x v="0"/>
    <m/>
    <m/>
    <m/>
    <m/>
  </r>
  <r>
    <x v="0"/>
    <s v="T26N R094W S17 fCODY/STEELE/BAXTER"/>
    <n v="49004037"/>
    <x v="0"/>
    <x v="0"/>
    <m/>
    <m/>
    <s v="17"/>
    <s v=" 26"/>
    <s v=" 94"/>
    <n v="42.231409999999997"/>
    <n v="-108.08329000000001"/>
    <s v="4903705970"/>
    <s v="1 R. E. MURPHY"/>
    <x v="0"/>
    <s v="CODY/STEELE/BAXTER"/>
    <n v="1918"/>
    <n v="3723"/>
    <n v="197"/>
    <x v="5"/>
    <n v="5593"/>
    <n v="5790"/>
    <n v="9728"/>
    <m/>
    <x v="0"/>
    <d v="1956-04-13T00:00:00"/>
    <n v="8"/>
    <x v="0"/>
    <n v="56"/>
    <n v="22"/>
    <n v="3853"/>
    <n v="-3"/>
    <x v="0"/>
    <n v="2845"/>
    <n v="4722"/>
    <m/>
    <x v="0"/>
    <n v="38"/>
    <n v="9553"/>
    <x v="0"/>
    <m/>
    <n v="2.7944"/>
    <n v="1.8103800000000001"/>
    <n v="167.60549999999998"/>
    <n v="0"/>
    <n v="172.21027999999998"/>
    <n v="80.257449999999992"/>
    <n v="77.393579999999986"/>
    <m/>
    <x v="0"/>
    <n v="0.79116000000000009"/>
    <n v="158.44218999999998"/>
    <n v="4.1639156665002383E-2"/>
    <n v="11530"/>
    <n v="9.377223355309966E-2"/>
    <n v="1.6226673576049004E-2"/>
    <n v="1.0512612835888776E-2"/>
    <n v="0.97326071358806221"/>
    <n v="0.50654090302589228"/>
    <n v="0.48846572999275001"/>
    <n v="4.9933669813576808E-3"/>
    <x v="0"/>
    <m/>
    <x v="0"/>
    <m/>
    <m/>
    <x v="0"/>
    <m/>
    <x v="0"/>
    <x v="0"/>
    <m/>
    <x v="0"/>
    <x v="0"/>
    <x v="0"/>
    <m/>
    <x v="0"/>
    <x v="0"/>
    <x v="0"/>
    <x v="0"/>
    <x v="0"/>
    <x v="0"/>
    <x v="0"/>
    <x v="0"/>
    <x v="0"/>
    <x v="0"/>
    <x v="0"/>
    <x v="0"/>
    <x v="0"/>
    <m/>
    <x v="0"/>
    <x v="0"/>
    <x v="0"/>
    <x v="0"/>
    <x v="0"/>
    <s v="DST NO. 5"/>
    <m/>
    <x v="0"/>
    <m/>
    <m/>
    <m/>
    <m/>
  </r>
  <r>
    <x v="0"/>
    <s v="T26N R094W S17 fCLOVERLY"/>
    <n v="49004038"/>
    <x v="0"/>
    <x v="0"/>
    <m/>
    <m/>
    <s v="17"/>
    <s v=" 26"/>
    <s v=" 94"/>
    <n v="42.231409999999997"/>
    <n v="-108.08329000000001"/>
    <s v="4903705970"/>
    <s v="1 R. E. MURPHY"/>
    <x v="0"/>
    <s v="CLOVERLY"/>
    <n v="3723"/>
    <m/>
    <n v="215"/>
    <x v="3"/>
    <n v="9513"/>
    <n v="9728"/>
    <n v="9728"/>
    <m/>
    <x v="0"/>
    <d v="1956-06-21T00:00:00"/>
    <n v="8.3000001907348633"/>
    <x v="0"/>
    <n v="69"/>
    <n v="14"/>
    <n v="6463"/>
    <n v="-3"/>
    <x v="0"/>
    <n v="9218"/>
    <n v="1048"/>
    <m/>
    <x v="0"/>
    <n v="175"/>
    <n v="17059"/>
    <x v="0"/>
    <m/>
    <n v="3.4430999999999998"/>
    <n v="1.1520600000000001"/>
    <n v="281.14049999999997"/>
    <n v="0"/>
    <n v="285.73566"/>
    <n v="260.03978000000001"/>
    <n v="17.17672"/>
    <m/>
    <x v="0"/>
    <n v="3.6435000000000004"/>
    <n v="280.86"/>
    <n v="8.6051841625472084E-3"/>
    <n v="16981"/>
    <n v="-2.2914218566392479E-3"/>
    <n v="1.2049948543349471E-2"/>
    <n v="4.0319083729346214E-3"/>
    <n v="0.98391814308371583"/>
    <n v="0.9258697571743929"/>
    <n v="6.1157587410097553E-2"/>
    <n v="1.2972655415509507E-2"/>
    <x v="0"/>
    <m/>
    <x v="0"/>
    <m/>
    <m/>
    <x v="0"/>
    <m/>
    <x v="0"/>
    <x v="0"/>
    <m/>
    <x v="0"/>
    <x v="0"/>
    <x v="0"/>
    <m/>
    <x v="0"/>
    <x v="0"/>
    <x v="0"/>
    <x v="0"/>
    <x v="0"/>
    <x v="0"/>
    <x v="0"/>
    <x v="0"/>
    <x v="0"/>
    <x v="0"/>
    <x v="0"/>
    <x v="0"/>
    <x v="0"/>
    <m/>
    <x v="0"/>
    <x v="0"/>
    <x v="0"/>
    <x v="0"/>
    <x v="0"/>
    <s v="DST NO. 10B"/>
    <m/>
    <x v="0"/>
    <m/>
    <m/>
    <m/>
    <m/>
  </r>
  <r>
    <x v="0"/>
    <s v="T26N R094W S04 fMESAVERDE"/>
    <n v="49001685"/>
    <x v="0"/>
    <x v="0"/>
    <s v="WILDCAT"/>
    <m/>
    <s v="4"/>
    <s v=" 26"/>
    <s v=" 94"/>
    <n v="42.260779999999997"/>
    <n v="-108.05898999999999"/>
    <s v="4903720133"/>
    <s v="1 FEDERAL AMERICAN NATURAL"/>
    <x v="0"/>
    <s v="MESAVERDE"/>
    <m/>
    <m/>
    <n v="13"/>
    <x v="0"/>
    <n v="2604"/>
    <n v="2617"/>
    <n v="2941"/>
    <m/>
    <x v="1"/>
    <d v="1968-12-11T00:00:00"/>
    <n v="8.3000001907348633"/>
    <x v="0"/>
    <n v="3"/>
    <n v="2"/>
    <n v="927"/>
    <n v="13"/>
    <x v="0"/>
    <n v="36"/>
    <n v="2318"/>
    <m/>
    <x v="0"/>
    <n v="16"/>
    <n v="2187"/>
    <x v="0"/>
    <m/>
    <n v="0.1497"/>
    <n v="0.16458"/>
    <n v="40.3245"/>
    <n v="0.33254"/>
    <n v="40.971319999999999"/>
    <n v="1.01556"/>
    <n v="37.992019999999997"/>
    <m/>
    <x v="0"/>
    <n v="0.33312000000000003"/>
    <n v="39.340699999999998"/>
    <n v="2.0303561036069079E-2"/>
    <n v="3312"/>
    <n v="0.20458265139116202"/>
    <n v="3.6537753726265105E-3"/>
    <n v="4.0169562513485049E-3"/>
    <n v="0.99232926837602509"/>
    <n v="2.5814487286703085E-2"/>
    <n v="0.96571794604569816"/>
    <n v="8.4675666675986961E-3"/>
    <x v="0"/>
    <m/>
    <x v="0"/>
    <m/>
    <m/>
    <x v="0"/>
    <m/>
    <x v="0"/>
    <x v="0"/>
    <m/>
    <x v="0"/>
    <x v="0"/>
    <x v="0"/>
    <m/>
    <x v="0"/>
    <x v="0"/>
    <x v="0"/>
    <x v="0"/>
    <x v="0"/>
    <x v="0"/>
    <x v="0"/>
    <x v="0"/>
    <x v="0"/>
    <x v="0"/>
    <x v="0"/>
    <x v="0"/>
    <x v="0"/>
    <m/>
    <x v="0"/>
    <x v="0"/>
    <x v="0"/>
    <x v="0"/>
    <x v="0"/>
    <s v="PRODUCTION (DECEMBER 7, 1968)"/>
    <m/>
    <x v="0"/>
    <m/>
    <m/>
    <m/>
    <m/>
  </r>
  <r>
    <x v="0"/>
    <s v="T26N R090W S14 fTENSLEEP"/>
    <n v="49013096"/>
    <x v="0"/>
    <x v="0"/>
    <s v="LOST SOLDIER"/>
    <m/>
    <s v="14"/>
    <s v=" 26"/>
    <s v=" 90"/>
    <n v="42.231920000000002"/>
    <n v="-107.55583"/>
    <s v="4903705968"/>
    <s v="SHARPLES-DENKMAN NO. 1"/>
    <x v="0"/>
    <s v="TENSLEEP"/>
    <m/>
    <m/>
    <n v="54"/>
    <x v="1"/>
    <n v="5961"/>
    <n v="6015"/>
    <n v="9371"/>
    <n v="2510"/>
    <x v="1"/>
    <m/>
    <n v="7.1999998092651367"/>
    <x v="0"/>
    <n v="321"/>
    <n v="59"/>
    <n v="3262"/>
    <n v="-3"/>
    <x v="0"/>
    <n v="3280"/>
    <n v="745"/>
    <m/>
    <x v="0"/>
    <n v="2790"/>
    <n v="10079"/>
    <x v="0"/>
    <m/>
    <n v="16.017900000000001"/>
    <n v="4.8551099999999998"/>
    <n v="141.89699999999999"/>
    <n v="0"/>
    <n v="162.77000999999998"/>
    <n v="92.52879999999999"/>
    <n v="12.21055"/>
    <m/>
    <x v="0"/>
    <n v="58.087800000000001"/>
    <n v="162.82714999999999"/>
    <n v="-1.7549293120371187E-4"/>
    <n v="10451"/>
    <n v="1.8119824646858258E-2"/>
    <n v="9.8408177280323333E-2"/>
    <n v="2.9828037732503674E-2"/>
    <n v="0.871763784987173"/>
    <n v="0.56826395352372128"/>
    <n v="7.4990872222476412E-2"/>
    <n v="0.35674517425380231"/>
    <x v="0"/>
    <m/>
    <x v="0"/>
    <m/>
    <m/>
    <x v="0"/>
    <m/>
    <x v="0"/>
    <x v="0"/>
    <m/>
    <x v="0"/>
    <x v="0"/>
    <x v="0"/>
    <m/>
    <x v="0"/>
    <x v="0"/>
    <x v="0"/>
    <x v="0"/>
    <x v="0"/>
    <x v="0"/>
    <x v="0"/>
    <x v="0"/>
    <x v="0"/>
    <x v="0"/>
    <x v="0"/>
    <x v="0"/>
    <x v="0"/>
    <m/>
    <x v="0"/>
    <x v="0"/>
    <x v="0"/>
    <x v="0"/>
    <x v="0"/>
    <s v="PRODUCTION"/>
    <m/>
    <x v="0"/>
    <m/>
    <m/>
    <m/>
    <m/>
  </r>
  <r>
    <x v="0"/>
    <s v="T26N R090W S14 fCAMBRIAN"/>
    <n v="49118568"/>
    <x v="0"/>
    <x v="0"/>
    <s v="LOST SOLDIER"/>
    <m/>
    <s v="14"/>
    <s v=" 26"/>
    <s v=" 90"/>
    <n v="42.227499999999999"/>
    <n v="-107.55200000000001"/>
    <m/>
    <s v="TE 11 T-1"/>
    <x v="0"/>
    <s v="CAMBRIAN"/>
    <m/>
    <m/>
    <n v="975"/>
    <x v="0"/>
    <n v="6348"/>
    <n v="7323"/>
    <m/>
    <m/>
    <x v="1"/>
    <d v="1964-02-12T00:00:00"/>
    <n v="6.9000000953674316"/>
    <x v="0"/>
    <n v="2030"/>
    <n v="120"/>
    <n v="10514"/>
    <n v="180"/>
    <x v="0"/>
    <n v="19100"/>
    <n v="268"/>
    <m/>
    <x v="0"/>
    <n v="1460"/>
    <n v="33538"/>
    <x v="0"/>
    <s v="CHEM LAB"/>
    <n v="101.297"/>
    <n v="9.8748000000000005"/>
    <n v="457.35899999999998"/>
    <n v="4.6044"/>
    <n v="573.13520000000005"/>
    <n v="538.81100000000004"/>
    <n v="4.3925199999999993"/>
    <m/>
    <x v="0"/>
    <n v="30.397200000000002"/>
    <n v="573.60072000000002"/>
    <n v="-4.0595222655968557E-4"/>
    <n v="33669"/>
    <n v="1.9492017200589224E-3"/>
    <n v="0.17674189266337156"/>
    <n v="1.7229442546889458E-2"/>
    <n v="0.80602866478973889"/>
    <n v="0.93934854196138384"/>
    <n v="7.657800708478886E-3"/>
    <n v="5.2993657330137243E-2"/>
    <x v="0"/>
    <m/>
    <x v="0"/>
    <m/>
    <m/>
    <x v="0"/>
    <m/>
    <x v="0"/>
    <x v="0"/>
    <m/>
    <x v="0"/>
    <x v="0"/>
    <x v="0"/>
    <m/>
    <x v="0"/>
    <x v="0"/>
    <x v="0"/>
    <x v="0"/>
    <x v="0"/>
    <x v="0"/>
    <x v="0"/>
    <x v="0"/>
    <x v="0"/>
    <x v="0"/>
    <x v="0"/>
    <x v="0"/>
    <x v="0"/>
    <m/>
    <x v="0"/>
    <x v="0"/>
    <x v="0"/>
    <x v="0"/>
    <x v="0"/>
    <s v="PRODUCTION"/>
    <m/>
    <x v="0"/>
    <m/>
    <m/>
    <m/>
    <m/>
  </r>
  <r>
    <x v="0"/>
    <s v="T26N R090W S12 fTENSLEEP"/>
    <n v="49012596"/>
    <x v="0"/>
    <x v="0"/>
    <s v="WERTZ"/>
    <m/>
    <s v="12"/>
    <s v=" 26"/>
    <s v=" 90"/>
    <n v="42.23959"/>
    <n v="-107.52257"/>
    <s v="4903706019"/>
    <s v="SINCLAIR WERTZ 31"/>
    <x v="0"/>
    <s v="TENSLEEP"/>
    <m/>
    <m/>
    <m/>
    <x v="1"/>
    <n v="6643"/>
    <m/>
    <m/>
    <m/>
    <x v="0"/>
    <m/>
    <m/>
    <x v="0"/>
    <n v="433"/>
    <n v="48"/>
    <n v="2456"/>
    <n v="-3"/>
    <x v="0"/>
    <n v="1302"/>
    <n v="965"/>
    <m/>
    <x v="0"/>
    <n v="3838"/>
    <n v="8552"/>
    <x v="0"/>
    <m/>
    <n v="21.6067"/>
    <n v="3.9499200000000001"/>
    <n v="106.836"/>
    <n v="0"/>
    <n v="132.39261999999999"/>
    <n v="36.729419999999998"/>
    <n v="15.816349999999998"/>
    <m/>
    <x v="0"/>
    <n v="79.907160000000005"/>
    <n v="132.45293000000001"/>
    <n v="-2.2771762636757689E-4"/>
    <n v="9036"/>
    <n v="2.7518762792813282E-2"/>
    <n v="0.16320169507937829"/>
    <n v="2.9834895630889396E-2"/>
    <n v="0.80696340928973231"/>
    <n v="0.27730167992508731"/>
    <n v="0.11941109947511162"/>
    <n v="0.603287220599801"/>
    <x v="0"/>
    <m/>
    <x v="0"/>
    <m/>
    <m/>
    <x v="0"/>
    <m/>
    <x v="0"/>
    <x v="0"/>
    <m/>
    <x v="0"/>
    <x v="0"/>
    <x v="0"/>
    <m/>
    <x v="0"/>
    <x v="0"/>
    <x v="0"/>
    <x v="0"/>
    <x v="0"/>
    <x v="0"/>
    <x v="0"/>
    <x v="0"/>
    <x v="0"/>
    <x v="0"/>
    <x v="0"/>
    <x v="0"/>
    <x v="0"/>
    <m/>
    <x v="0"/>
    <x v="0"/>
    <x v="0"/>
    <x v="0"/>
    <x v="0"/>
    <s v="DST"/>
    <m/>
    <x v="0"/>
    <m/>
    <m/>
    <m/>
    <m/>
  </r>
  <r>
    <x v="0"/>
    <s v="T26N R090W S12 fTENSLEEP"/>
    <n v="49004567"/>
    <x v="0"/>
    <x v="0"/>
    <s v="WERTZ"/>
    <m/>
    <s v="12"/>
    <s v=" 26"/>
    <s v=" 90"/>
    <n v="42.244610000000002"/>
    <n v="-107.55244999999999"/>
    <s v="4903706146"/>
    <s v="WERTZ &quot;B&quot; NO. 41"/>
    <x v="0"/>
    <s v="TENSLEEP"/>
    <m/>
    <m/>
    <n v="20"/>
    <x v="0"/>
    <n v="6616"/>
    <n v="6636"/>
    <m/>
    <m/>
    <x v="1"/>
    <d v="1963-08-20T00:00:00"/>
    <n v="7.8000001907348633"/>
    <x v="0"/>
    <n v="334"/>
    <n v="51"/>
    <n v="7126"/>
    <n v="420"/>
    <x v="0"/>
    <n v="7100"/>
    <n v="2367"/>
    <m/>
    <x v="0"/>
    <n v="5000"/>
    <n v="21207"/>
    <x v="0"/>
    <m/>
    <n v="16.666599999999999"/>
    <n v="4.19679"/>
    <n v="309.98099999999999"/>
    <n v="10.743599999999999"/>
    <n v="341.58798999999999"/>
    <n v="200.291"/>
    <n v="38.795129999999993"/>
    <m/>
    <x v="0"/>
    <n v="104.1"/>
    <n v="343.18612999999999"/>
    <n v="-2.3338206765173906E-3"/>
    <n v="22395"/>
    <n v="2.724645658456034E-2"/>
    <n v="4.8791528062798691E-2"/>
    <n v="1.2286116967988248E-2"/>
    <n v="0.93892235496921306"/>
    <n v="0.58362207120666565"/>
    <n v="0.11304399160886833"/>
    <n v="0.30333393718446611"/>
    <x v="0"/>
    <m/>
    <x v="0"/>
    <m/>
    <m/>
    <x v="0"/>
    <m/>
    <x v="0"/>
    <x v="0"/>
    <m/>
    <x v="0"/>
    <x v="0"/>
    <x v="0"/>
    <m/>
    <x v="0"/>
    <x v="0"/>
    <x v="0"/>
    <x v="0"/>
    <x v="0"/>
    <x v="0"/>
    <x v="0"/>
    <x v="0"/>
    <x v="0"/>
    <x v="0"/>
    <x v="0"/>
    <x v="0"/>
    <x v="0"/>
    <m/>
    <x v="0"/>
    <x v="0"/>
    <x v="0"/>
    <x v="0"/>
    <x v="0"/>
    <s v="PRODUCTION"/>
    <m/>
    <x v="0"/>
    <m/>
    <m/>
    <m/>
    <m/>
  </r>
  <r>
    <x v="0"/>
    <s v="T26N R090W S12 fTENSLEEP"/>
    <n v="49003122"/>
    <x v="0"/>
    <x v="0"/>
    <s v="WERTZ"/>
    <m/>
    <s v="12"/>
    <s v=" 26"/>
    <s v=" 90"/>
    <n v="42.244410000000002"/>
    <n v="-107.52314"/>
    <s v="4903706130"/>
    <s v="WERTZ ABC NO. 36"/>
    <x v="0"/>
    <s v="TENSLEEP"/>
    <n v="-188"/>
    <m/>
    <n v="188"/>
    <x v="5"/>
    <n v="6276"/>
    <n v="6464"/>
    <m/>
    <m/>
    <x v="1"/>
    <d v="1966-04-12T00:00:00"/>
    <n v="8.1999998092651367"/>
    <x v="0"/>
    <n v="418"/>
    <n v="78"/>
    <n v="4230"/>
    <n v="390"/>
    <x v="0"/>
    <n v="4000"/>
    <n v="2098"/>
    <m/>
    <x v="0"/>
    <n v="3580"/>
    <n v="13732"/>
    <x v="0"/>
    <m/>
    <n v="20.8582"/>
    <n v="6.4186199999999998"/>
    <n v="184.005"/>
    <n v="9.9761999999999986"/>
    <n v="221.25801999999999"/>
    <n v="112.84"/>
    <n v="34.386219999999994"/>
    <m/>
    <x v="0"/>
    <n v="74.535600000000002"/>
    <n v="221.76182"/>
    <n v="-1.1371951197490669E-3"/>
    <n v="14791"/>
    <n v="3.7127931844476388E-2"/>
    <n v="9.4270933094312254E-2"/>
    <n v="2.9009660305194813E-2"/>
    <n v="0.87671940660049297"/>
    <n v="0.50883420780006217"/>
    <n v="0.15505924329084236"/>
    <n v="0.33610654890909536"/>
    <x v="0"/>
    <m/>
    <x v="0"/>
    <m/>
    <m/>
    <x v="0"/>
    <m/>
    <x v="0"/>
    <x v="0"/>
    <m/>
    <x v="0"/>
    <x v="0"/>
    <x v="0"/>
    <m/>
    <x v="0"/>
    <x v="0"/>
    <x v="0"/>
    <x v="0"/>
    <x v="0"/>
    <x v="0"/>
    <x v="0"/>
    <x v="0"/>
    <x v="0"/>
    <x v="0"/>
    <x v="0"/>
    <x v="0"/>
    <x v="0"/>
    <m/>
    <x v="0"/>
    <x v="0"/>
    <x v="0"/>
    <x v="0"/>
    <x v="0"/>
    <s v="PRODUCTION"/>
    <m/>
    <x v="0"/>
    <m/>
    <m/>
    <m/>
    <m/>
  </r>
  <r>
    <x v="1"/>
    <s v="T26N R090W S12 fTENSLEEP"/>
    <m/>
    <x v="1"/>
    <x v="3"/>
    <s v="WERTZ"/>
    <s v="SE NE"/>
    <n v="12"/>
    <n v="26"/>
    <n v="90"/>
    <n v="42.24109"/>
    <n v="-107.52354"/>
    <s v="4903722287"/>
    <s v="84"/>
    <x v="0"/>
    <s v="TENSLEEP"/>
    <m/>
    <m/>
    <m/>
    <x v="0"/>
    <m/>
    <m/>
    <m/>
    <m/>
    <x v="2"/>
    <d v="1985-01-31T00:00:00"/>
    <n v="7.6"/>
    <x v="0"/>
    <n v="402"/>
    <n v="88"/>
    <n v="2363"/>
    <n v="264"/>
    <x v="1"/>
    <n v="2169"/>
    <n v="1049"/>
    <n v="0"/>
    <x v="1"/>
    <n v="2760"/>
    <n v="8563"/>
    <x v="0"/>
    <s v="MERIT ENERGY COMPANY"/>
    <n v="20.059799999999999"/>
    <n v="7.2415200000000004"/>
    <n v="102.79049999999999"/>
    <n v="6.75312"/>
    <n v="136.84493999999998"/>
    <n v="61.187489999999997"/>
    <n v="17.193109999999997"/>
    <n v="0"/>
    <x v="1"/>
    <n v="57.463200000000008"/>
    <n v="135.84379999999999"/>
    <n v="3.6713653816435273E-3"/>
    <n v="9095"/>
    <n v="3.0127987314531656E-2"/>
    <n v="0.14658780953099182"/>
    <n v="5.2917703789413052E-2"/>
    <n v="0.80049448667959522"/>
    <n v="0.45042534145835145"/>
    <n v="0.12656529042915465"/>
    <n v="0.42300936811249401"/>
    <x v="1"/>
    <n v="0"/>
    <x v="1"/>
    <n v="0"/>
    <n v="1.1000000000000001"/>
    <x v="0"/>
    <n v="0"/>
    <x v="0"/>
    <x v="1"/>
    <m/>
    <x v="1"/>
    <x v="1"/>
    <x v="1"/>
    <n v="0"/>
    <x v="1"/>
    <x v="1"/>
    <x v="1"/>
    <x v="1"/>
    <x v="0"/>
    <x v="0"/>
    <x v="0"/>
    <x v="0"/>
    <x v="0"/>
    <x v="0"/>
    <x v="0"/>
    <x v="0"/>
    <x v="0"/>
    <m/>
    <x v="0"/>
    <x v="0"/>
    <x v="0"/>
    <x v="0"/>
    <x v="0"/>
    <m/>
    <n v="19850131"/>
    <x v="1"/>
    <m/>
    <m/>
    <m/>
    <m/>
  </r>
  <r>
    <x v="0"/>
    <s v="T26N R090W S12 fMADISON"/>
    <n v="49006835"/>
    <x v="0"/>
    <x v="0"/>
    <s v="WERTZ"/>
    <m/>
    <s v="12"/>
    <s v=" 26"/>
    <s v=" 90"/>
    <n v="42.23959"/>
    <n v="-107.52257"/>
    <s v="4903706019"/>
    <s v="UNIT NO. 31"/>
    <x v="0"/>
    <s v="MADISON"/>
    <m/>
    <m/>
    <n v="65"/>
    <x v="0"/>
    <n v="7534"/>
    <n v="7599"/>
    <m/>
    <m/>
    <x v="0"/>
    <d v="1954-10-05T00:00:00"/>
    <n v="8.3000001907348633"/>
    <x v="2"/>
    <n v="112"/>
    <n v="36"/>
    <n v="1251"/>
    <n v="-3"/>
    <x v="0"/>
    <n v="950"/>
    <n v="575"/>
    <m/>
    <x v="0"/>
    <n v="1208"/>
    <n v="3888"/>
    <x v="0"/>
    <m/>
    <n v="5.5888"/>
    <n v="2.96244"/>
    <n v="54.418499999999995"/>
    <n v="0"/>
    <n v="62.969739999999994"/>
    <n v="26.799499999999998"/>
    <n v="9.4242499999999989"/>
    <m/>
    <x v="0"/>
    <n v="25.150560000000002"/>
    <n v="61.374309999999994"/>
    <n v="1.2830770752601356E-2"/>
    <n v="4126"/>
    <n v="2.9698028450212129E-2"/>
    <n v="8.8753741082621601E-2"/>
    <n v="4.7045453895791858E-2"/>
    <n v="0.86420080502158658"/>
    <n v="0.43665664021314454"/>
    <n v="0.15355366113280947"/>
    <n v="0.40978969865404602"/>
    <x v="0"/>
    <m/>
    <x v="0"/>
    <m/>
    <m/>
    <x v="0"/>
    <m/>
    <x v="0"/>
    <x v="0"/>
    <m/>
    <x v="0"/>
    <x v="0"/>
    <x v="0"/>
    <m/>
    <x v="0"/>
    <x v="0"/>
    <x v="0"/>
    <x v="0"/>
    <x v="0"/>
    <x v="0"/>
    <x v="0"/>
    <x v="0"/>
    <x v="0"/>
    <x v="0"/>
    <x v="0"/>
    <x v="0"/>
    <x v="0"/>
    <m/>
    <x v="0"/>
    <x v="0"/>
    <x v="0"/>
    <x v="0"/>
    <x v="0"/>
    <s v="DST #4"/>
    <m/>
    <x v="0"/>
    <m/>
    <m/>
    <m/>
    <m/>
  </r>
  <r>
    <x v="0"/>
    <s v="T26N R090W S11 fTENSLEEP"/>
    <n v="49018746"/>
    <x v="0"/>
    <x v="0"/>
    <s v="LOST SOLDIER"/>
    <m/>
    <s v="11"/>
    <s v=" 26"/>
    <s v=" 90"/>
    <n v="42.242919999999998"/>
    <n v="-107.55768999999999"/>
    <s v="4903706084"/>
    <s v="109"/>
    <x v="0"/>
    <s v="TENSLEEP"/>
    <m/>
    <m/>
    <n v="349"/>
    <x v="0"/>
    <n v="5355"/>
    <n v="5704"/>
    <n v="2218"/>
    <m/>
    <x v="5"/>
    <d v="1957-10-25T00:00:00"/>
    <m/>
    <x v="2"/>
    <n v="560"/>
    <n v="77"/>
    <n v="4547"/>
    <n v="-3"/>
    <x v="0"/>
    <n v="5964"/>
    <n v="703"/>
    <m/>
    <x v="0"/>
    <n v="2517"/>
    <n v="14368"/>
    <x v="0"/>
    <m/>
    <n v="27.943999999999999"/>
    <n v="6.3363300000000002"/>
    <n v="197.7945"/>
    <n v="0"/>
    <n v="232.07482999999999"/>
    <n v="168.24444"/>
    <n v="11.522169999999999"/>
    <m/>
    <x v="0"/>
    <n v="52.403940000000006"/>
    <n v="232.17054999999999"/>
    <n v="-2.0618406584896988E-4"/>
    <n v="14362"/>
    <n v="-2.0884093282283329E-4"/>
    <n v="0.12040943862804941"/>
    <n v="2.7302960859650314E-2"/>
    <n v="0.85228760051230035"/>
    <n v="0.72465883377542928"/>
    <n v="4.9628042833167255E-2"/>
    <n v="0.22571312339140345"/>
    <x v="0"/>
    <m/>
    <x v="0"/>
    <m/>
    <m/>
    <x v="0"/>
    <m/>
    <x v="0"/>
    <x v="0"/>
    <m/>
    <x v="0"/>
    <x v="0"/>
    <x v="0"/>
    <m/>
    <x v="0"/>
    <x v="0"/>
    <x v="0"/>
    <x v="0"/>
    <x v="0"/>
    <x v="0"/>
    <x v="0"/>
    <x v="0"/>
    <x v="0"/>
    <x v="0"/>
    <x v="0"/>
    <x v="0"/>
    <x v="0"/>
    <m/>
    <x v="0"/>
    <x v="0"/>
    <x v="0"/>
    <x v="0"/>
    <x v="0"/>
    <s v="LEAD LINE"/>
    <m/>
    <x v="0"/>
    <m/>
    <m/>
    <m/>
    <m/>
  </r>
  <r>
    <x v="0"/>
    <s v="T26N R090W S11 fTENSLEEP"/>
    <n v="49004031"/>
    <x v="0"/>
    <x v="0"/>
    <s v="LOST SOLDIER"/>
    <m/>
    <s v="11"/>
    <s v=" 26"/>
    <s v=" 90"/>
    <n v="42.237400000000001"/>
    <n v="-107.55741999999999"/>
    <s v="4903705997"/>
    <s v="LOST SOLDIER A NO.  110"/>
    <x v="0"/>
    <s v="TENSLEEP"/>
    <n v="-267"/>
    <m/>
    <n v="369"/>
    <x v="2"/>
    <n v="4606"/>
    <n v="4975"/>
    <n v="4975"/>
    <n v="4741"/>
    <x v="1"/>
    <d v="1956-04-20T00:00:00"/>
    <n v="7.0999999046325684"/>
    <x v="0"/>
    <n v="482"/>
    <n v="98"/>
    <n v="3805"/>
    <n v="-3"/>
    <x v="0"/>
    <n v="4691"/>
    <n v="799"/>
    <m/>
    <x v="0"/>
    <n v="2513"/>
    <n v="11983"/>
    <x v="0"/>
    <m/>
    <n v="24.0518"/>
    <n v="8.0644200000000001"/>
    <n v="165.51750000000001"/>
    <n v="0"/>
    <n v="197.63371999999998"/>
    <n v="132.33311"/>
    <n v="13.095609999999999"/>
    <m/>
    <x v="0"/>
    <n v="52.320660000000004"/>
    <n v="197.74938"/>
    <n v="-2.9252641299038737E-4"/>
    <n v="12382"/>
    <n v="1.6375949107326083E-2"/>
    <n v="0.12169886798669782"/>
    <n v="4.080487884354958E-2"/>
    <n v="0.83749625316975262"/>
    <n v="0.66919608041248979"/>
    <n v="6.6223267046399831E-2"/>
    <n v="0.26458065254111041"/>
    <x v="0"/>
    <m/>
    <x v="0"/>
    <m/>
    <m/>
    <x v="0"/>
    <m/>
    <x v="0"/>
    <x v="0"/>
    <m/>
    <x v="0"/>
    <x v="0"/>
    <x v="0"/>
    <m/>
    <x v="0"/>
    <x v="0"/>
    <x v="0"/>
    <x v="0"/>
    <x v="0"/>
    <x v="0"/>
    <x v="0"/>
    <x v="0"/>
    <x v="0"/>
    <x v="0"/>
    <x v="0"/>
    <x v="0"/>
    <x v="0"/>
    <m/>
    <x v="0"/>
    <x v="0"/>
    <x v="0"/>
    <x v="0"/>
    <x v="0"/>
    <s v="PRODUCTION WATER"/>
    <m/>
    <x v="0"/>
    <m/>
    <m/>
    <m/>
    <m/>
  </r>
  <r>
    <x v="0"/>
    <s v="T26N R090W S11 fTENSLEEP"/>
    <n v="49013727"/>
    <x v="0"/>
    <x v="0"/>
    <s v="LOST SOLDIER"/>
    <m/>
    <s v="11"/>
    <s v=" 26"/>
    <s v=" 90"/>
    <n v="42.237400000000001"/>
    <n v="-107.55741999999999"/>
    <s v="4903705997"/>
    <s v="LOST SOLDIER A NO.  110"/>
    <x v="0"/>
    <s v="TENSLEEP"/>
    <m/>
    <m/>
    <m/>
    <x v="1"/>
    <n v="4570"/>
    <m/>
    <n v="4975"/>
    <n v="4741"/>
    <x v="5"/>
    <d v="1962-11-05T00:00:00"/>
    <n v="7.3899998664855957"/>
    <x v="0"/>
    <n v="428"/>
    <n v="0"/>
    <n v="3002"/>
    <n v="252"/>
    <x v="0"/>
    <n v="3185"/>
    <n v="864"/>
    <m/>
    <x v="0"/>
    <n v="2727"/>
    <n v="10496"/>
    <x v="0"/>
    <m/>
    <n v="21.357199999999999"/>
    <n v="0"/>
    <n v="130.58699999999999"/>
    <n v="6.4461599999999999"/>
    <n v="158.39035999999999"/>
    <n v="89.848849999999999"/>
    <n v="14.160959999999999"/>
    <m/>
    <x v="0"/>
    <n v="56.776140000000005"/>
    <n v="160.78595000000001"/>
    <n v="-7.505538239977857E-3"/>
    <n v="10455"/>
    <n v="-1.9569471624266144E-3"/>
    <n v="0.13483901419253042"/>
    <n v="0"/>
    <n v="0.86516098580746958"/>
    <n v="0.55881033137534708"/>
    <n v="8.8073367107014008E-2"/>
    <n v="0.35311630151763884"/>
    <x v="0"/>
    <m/>
    <x v="0"/>
    <m/>
    <m/>
    <x v="0"/>
    <m/>
    <x v="0"/>
    <x v="0"/>
    <m/>
    <x v="0"/>
    <x v="0"/>
    <x v="0"/>
    <m/>
    <x v="0"/>
    <x v="0"/>
    <x v="0"/>
    <x v="0"/>
    <x v="0"/>
    <x v="0"/>
    <x v="0"/>
    <x v="0"/>
    <x v="0"/>
    <x v="0"/>
    <x v="0"/>
    <x v="0"/>
    <x v="0"/>
    <m/>
    <x v="0"/>
    <x v="0"/>
    <x v="0"/>
    <x v="0"/>
    <x v="0"/>
    <s v="FLOW"/>
    <m/>
    <x v="0"/>
    <m/>
    <m/>
    <m/>
    <m/>
  </r>
  <r>
    <x v="0"/>
    <s v="T26N R090W S11 fNUGGET"/>
    <n v="49007602"/>
    <x v="0"/>
    <x v="0"/>
    <s v="LOST SOLDIER"/>
    <m/>
    <s v="11"/>
    <s v=" 26"/>
    <s v=" 90"/>
    <n v="42.242260000000002"/>
    <n v="-107.54933"/>
    <s v="4903720134"/>
    <s v="NO. 1 FEATHERSTONE"/>
    <x v="0"/>
    <s v="NUGGET"/>
    <m/>
    <m/>
    <n v="40"/>
    <x v="0"/>
    <n v="5460"/>
    <n v="5500"/>
    <n v="5641"/>
    <m/>
    <x v="1"/>
    <d v="1970-09-09T00:00:00"/>
    <n v="7.8000001907348633"/>
    <x v="0"/>
    <n v="36"/>
    <n v="12"/>
    <n v="1724"/>
    <n v="71"/>
    <x v="0"/>
    <n v="1280"/>
    <n v="2586"/>
    <m/>
    <x v="0"/>
    <n v="53"/>
    <n v="4450"/>
    <x v="0"/>
    <m/>
    <n v="1.7964"/>
    <n v="0.98748000000000002"/>
    <n v="74.994"/>
    <n v="1.8161799999999999"/>
    <n v="79.594059999999999"/>
    <n v="36.108800000000002"/>
    <n v="42.384539999999994"/>
    <m/>
    <x v="0"/>
    <n v="1.1034600000000001"/>
    <n v="79.596799999999988"/>
    <n v="-1.7212043455187318E-5"/>
    <n v="5759"/>
    <n v="0.12822019786462924"/>
    <n v="2.2569523404133426E-2"/>
    <n v="1.2406453446400397E-2"/>
    <n v="0.96502402314946623"/>
    <n v="0.45364637774382899"/>
    <n v="0.5324905021307389"/>
    <n v="1.3863120125432182E-2"/>
    <x v="0"/>
    <m/>
    <x v="0"/>
    <m/>
    <m/>
    <x v="0"/>
    <m/>
    <x v="0"/>
    <x v="0"/>
    <m/>
    <x v="0"/>
    <x v="0"/>
    <x v="0"/>
    <m/>
    <x v="0"/>
    <x v="0"/>
    <x v="0"/>
    <x v="0"/>
    <x v="0"/>
    <x v="0"/>
    <x v="0"/>
    <x v="0"/>
    <x v="0"/>
    <x v="0"/>
    <x v="0"/>
    <x v="0"/>
    <x v="0"/>
    <m/>
    <x v="0"/>
    <x v="0"/>
    <x v="0"/>
    <x v="0"/>
    <x v="0"/>
    <s v="PRODUCTION"/>
    <m/>
    <x v="0"/>
    <m/>
    <m/>
    <m/>
    <m/>
  </r>
  <r>
    <x v="0"/>
    <s v="T26N R090W S11 fMADISON"/>
    <n v="49018742"/>
    <x v="0"/>
    <x v="0"/>
    <s v="LOST SOLDIER"/>
    <m/>
    <s v="11"/>
    <s v=" 26"/>
    <s v=" 90"/>
    <n v="42.23404"/>
    <n v="-107.55513999999999"/>
    <s v="4903705985"/>
    <s v="109"/>
    <x v="0"/>
    <s v="MADISON"/>
    <m/>
    <m/>
    <n v="16"/>
    <x v="0"/>
    <n v="6129"/>
    <n v="6145"/>
    <n v="6528"/>
    <n v="5830"/>
    <x v="0"/>
    <d v="1953-06-23T00:00:00"/>
    <m/>
    <x v="2"/>
    <n v="396"/>
    <n v="71"/>
    <n v="2816"/>
    <n v="-3"/>
    <x v="0"/>
    <n v="3215"/>
    <n v="969"/>
    <m/>
    <x v="0"/>
    <n v="1998"/>
    <n v="9465"/>
    <x v="0"/>
    <m/>
    <n v="19.760400000000001"/>
    <n v="5.8425900000000004"/>
    <n v="122.496"/>
    <n v="0"/>
    <n v="148.09898999999999"/>
    <n v="90.695149999999998"/>
    <n v="15.881909999999998"/>
    <m/>
    <x v="0"/>
    <n v="41.598360000000007"/>
    <n v="148.17542"/>
    <n v="-2.579703052991185E-4"/>
    <n v="9459"/>
    <n v="-3.170577045022194E-4"/>
    <n v="0.13342697340474774"/>
    <n v="3.945057289047009E-2"/>
    <n v="0.82712245370478221"/>
    <n v="0.61207958782907446"/>
    <n v="0.1071831616876807"/>
    <n v="0.28073725048324483"/>
    <x v="0"/>
    <m/>
    <x v="0"/>
    <m/>
    <m/>
    <x v="0"/>
    <m/>
    <x v="0"/>
    <x v="0"/>
    <m/>
    <x v="0"/>
    <x v="0"/>
    <x v="0"/>
    <m/>
    <x v="0"/>
    <x v="0"/>
    <x v="0"/>
    <x v="0"/>
    <x v="0"/>
    <x v="0"/>
    <x v="0"/>
    <x v="0"/>
    <x v="0"/>
    <x v="0"/>
    <x v="0"/>
    <x v="0"/>
    <x v="0"/>
    <m/>
    <x v="0"/>
    <x v="0"/>
    <x v="0"/>
    <x v="0"/>
    <x v="0"/>
    <s v="D.S.T."/>
    <m/>
    <x v="0"/>
    <m/>
    <m/>
    <m/>
    <m/>
  </r>
  <r>
    <x v="0"/>
    <s v="T26N R090W S11 fCLOVERLY"/>
    <n v="49013092"/>
    <x v="0"/>
    <x v="0"/>
    <s v="LOST SOLDIER"/>
    <m/>
    <s v="11"/>
    <s v=" 26"/>
    <s v=" 90"/>
    <n v="42.246259999999999"/>
    <n v="-107.55708"/>
    <s v="4903706157"/>
    <s v="67A"/>
    <x v="0"/>
    <s v="CLOVERLY"/>
    <m/>
    <m/>
    <n v="3"/>
    <x v="0"/>
    <n v="2335"/>
    <n v="2338"/>
    <n v="2590"/>
    <m/>
    <x v="1"/>
    <m/>
    <m/>
    <x v="0"/>
    <n v="32"/>
    <n v="20"/>
    <n v="2219"/>
    <n v="-3"/>
    <x v="0"/>
    <n v="1300"/>
    <n v="3510"/>
    <m/>
    <x v="0"/>
    <n v="265"/>
    <n v="5562"/>
    <x v="0"/>
    <m/>
    <n v="1.5968"/>
    <n v="1.6457999999999999"/>
    <n v="96.526499999999999"/>
    <n v="0"/>
    <n v="99.769099999999995"/>
    <n v="36.673000000000002"/>
    <n v="57.528899999999993"/>
    <m/>
    <x v="0"/>
    <n v="5.5173000000000005"/>
    <n v="99.719200000000001"/>
    <n v="2.5013998314685041E-4"/>
    <n v="7340"/>
    <n v="0.13780809176871803"/>
    <n v="1.6004955442115845E-2"/>
    <n v="1.6496089470587588E-2"/>
    <n v="0.96749895508729655"/>
    <n v="0.36776267759869713"/>
    <n v="0.57690896036069272"/>
    <n v="5.5328362040610035E-2"/>
    <x v="0"/>
    <m/>
    <x v="0"/>
    <m/>
    <m/>
    <x v="0"/>
    <m/>
    <x v="0"/>
    <x v="0"/>
    <m/>
    <x v="0"/>
    <x v="0"/>
    <x v="0"/>
    <m/>
    <x v="0"/>
    <x v="0"/>
    <x v="0"/>
    <x v="0"/>
    <x v="0"/>
    <x v="0"/>
    <x v="0"/>
    <x v="0"/>
    <x v="0"/>
    <x v="0"/>
    <x v="0"/>
    <x v="0"/>
    <x v="0"/>
    <m/>
    <x v="0"/>
    <x v="0"/>
    <x v="0"/>
    <x v="0"/>
    <x v="0"/>
    <s v="PRODUCTION"/>
    <m/>
    <x v="0"/>
    <m/>
    <m/>
    <m/>
    <m/>
  </r>
  <r>
    <x v="1"/>
    <s v="T26N R090W S11 fCLOVERLY"/>
    <m/>
    <x v="1"/>
    <x v="3"/>
    <s v="LOST SOLDIER"/>
    <s v="SE SW"/>
    <n v="11"/>
    <n v="26"/>
    <n v="90"/>
    <n v="42.236167999999999"/>
    <n v="-107.554303"/>
    <s v="4903722285"/>
    <s v="142 LSU"/>
    <x v="0"/>
    <s v="CLOVERLY"/>
    <m/>
    <m/>
    <m/>
    <x v="0"/>
    <m/>
    <m/>
    <n v="2290"/>
    <n v="2080"/>
    <x v="2"/>
    <d v="1986-10-14T00:00:00"/>
    <n v="7.3"/>
    <x v="0"/>
    <n v="420"/>
    <n v="50"/>
    <n v="2560"/>
    <n v="140"/>
    <x v="1"/>
    <n v="2600"/>
    <n v="756"/>
    <n v="0"/>
    <x v="1"/>
    <n v="2330"/>
    <n v="8856"/>
    <x v="0"/>
    <s v="MERIT ENERGY COMPANY"/>
    <n v="20.957999999999998"/>
    <n v="4.1145000000000005"/>
    <n v="111.36"/>
    <n v="3.5811999999999999"/>
    <n v="140.01369999999997"/>
    <n v="73.346000000000004"/>
    <n v="12.390839999999999"/>
    <n v="0"/>
    <x v="1"/>
    <n v="48.510600000000004"/>
    <n v="134.24744000000001"/>
    <n v="2.1024706598973375E-2"/>
    <n v="8856"/>
    <n v="0"/>
    <n v="0.14968535221910428"/>
    <n v="2.9386410044159973E-2"/>
    <n v="0.82092823773673584"/>
    <n v="0.54634933820711962"/>
    <n v="9.2298519807900978E-2"/>
    <n v="0.36135214198497939"/>
    <x v="1"/>
    <n v="0"/>
    <x v="1"/>
    <n v="7661"/>
    <n v="1.2"/>
    <x v="0"/>
    <n v="0.8"/>
    <x v="0"/>
    <x v="1"/>
    <m/>
    <x v="1"/>
    <x v="1"/>
    <x v="1"/>
    <n v="0"/>
    <x v="1"/>
    <x v="1"/>
    <x v="1"/>
    <x v="1"/>
    <x v="0"/>
    <x v="0"/>
    <x v="0"/>
    <x v="0"/>
    <x v="0"/>
    <x v="0"/>
    <x v="0"/>
    <x v="0"/>
    <x v="0"/>
    <m/>
    <x v="0"/>
    <x v="0"/>
    <x v="0"/>
    <x v="0"/>
    <x v="0"/>
    <m/>
    <n v="19861014"/>
    <x v="1"/>
    <m/>
    <m/>
    <m/>
    <m/>
  </r>
  <r>
    <x v="0"/>
    <s v="T26N R090W S11 fCAMBRIAN/FLATHEAD"/>
    <n v="49003140"/>
    <x v="0"/>
    <x v="0"/>
    <s v="LOST SOLDIER"/>
    <m/>
    <s v="11"/>
    <s v=" 26"/>
    <s v=" 90"/>
    <n v="42.243299999999998"/>
    <n v="-107.56058"/>
    <s v="4903720213"/>
    <s v="C-127; TRACT 13"/>
    <x v="0"/>
    <s v="CAMBRIAN/FLATHEAD"/>
    <m/>
    <m/>
    <n v="167"/>
    <x v="3"/>
    <n v="5831"/>
    <n v="5998"/>
    <n v="6007"/>
    <m/>
    <x v="1"/>
    <d v="1971-08-09T00:00:00"/>
    <n v="8"/>
    <x v="0"/>
    <n v="616"/>
    <n v="46"/>
    <n v="4696"/>
    <n v="410"/>
    <x v="0"/>
    <n v="7100"/>
    <n v="293"/>
    <m/>
    <x v="0"/>
    <n v="2128"/>
    <n v="15140"/>
    <x v="0"/>
    <m/>
    <n v="30.738399999999999"/>
    <n v="3.7853400000000001"/>
    <n v="204.27599999999998"/>
    <n v="10.4878"/>
    <n v="249.28753999999998"/>
    <n v="200.291"/>
    <n v="4.8022699999999992"/>
    <m/>
    <x v="0"/>
    <n v="44.304960000000001"/>
    <n v="249.39822999999998"/>
    <n v="-2.2196342197613799E-4"/>
    <n v="15286"/>
    <n v="4.7985275751002429E-3"/>
    <n v="0.12330499951983161"/>
    <n v="1.5184633776722255E-2"/>
    <n v="0.86151036670344616"/>
    <n v="0.80309711901323444"/>
    <n v="1.9255429358901222E-2"/>
    <n v="0.17764745162786441"/>
    <x v="0"/>
    <m/>
    <x v="0"/>
    <m/>
    <m/>
    <x v="0"/>
    <m/>
    <x v="0"/>
    <x v="0"/>
    <m/>
    <x v="0"/>
    <x v="0"/>
    <x v="0"/>
    <m/>
    <x v="0"/>
    <x v="0"/>
    <x v="0"/>
    <x v="0"/>
    <x v="0"/>
    <x v="0"/>
    <x v="0"/>
    <x v="0"/>
    <x v="0"/>
    <x v="0"/>
    <x v="0"/>
    <x v="0"/>
    <x v="0"/>
    <m/>
    <x v="0"/>
    <x v="0"/>
    <x v="0"/>
    <x v="0"/>
    <x v="0"/>
    <s v="PRODUCTION 7/30/71"/>
    <m/>
    <x v="0"/>
    <m/>
    <m/>
    <m/>
    <m/>
  </r>
  <r>
    <x v="0"/>
    <s v="T26N R090W S10 fTENSLEEP"/>
    <n v="49007447"/>
    <x v="0"/>
    <x v="0"/>
    <s v="LOST SOLDIER"/>
    <m/>
    <s v="10"/>
    <s v=" 26"/>
    <s v=" 90"/>
    <n v="42.239240000000002"/>
    <n v="-107.57218"/>
    <s v="4903706012"/>
    <s v="GOVERNMENT NO. 1"/>
    <x v="0"/>
    <s v="TENSLEEP"/>
    <m/>
    <m/>
    <n v="50"/>
    <x v="3"/>
    <n v="6583"/>
    <n v="6633"/>
    <n v="6633"/>
    <m/>
    <x v="0"/>
    <d v="1957-09-03T00:00:00"/>
    <n v="7.4000000953674316"/>
    <x v="0"/>
    <n v="332"/>
    <n v="75"/>
    <n v="3283"/>
    <n v="-3"/>
    <x v="0"/>
    <n v="2314"/>
    <n v="1167"/>
    <m/>
    <x v="0"/>
    <n v="3903"/>
    <n v="10481"/>
    <x v="0"/>
    <m/>
    <n v="16.566800000000001"/>
    <n v="6.1717500000000003"/>
    <n v="142.81049999999999"/>
    <n v="0"/>
    <n v="165.54904999999999"/>
    <n v="65.277940000000001"/>
    <n v="19.127129999999998"/>
    <m/>
    <x v="0"/>
    <n v="81.260460000000009"/>
    <n v="165.66552999999999"/>
    <n v="-3.5167533989595418E-4"/>
    <n v="11068"/>
    <n v="2.7240243166736275E-2"/>
    <n v="0.10007185181672744"/>
    <n v="3.7280491793821834E-2"/>
    <n v="0.86264765638945073"/>
    <n v="0.39403453452266146"/>
    <n v="0.11545630524346252"/>
    <n v="0.49050916023387614"/>
    <x v="0"/>
    <m/>
    <x v="0"/>
    <m/>
    <m/>
    <x v="0"/>
    <m/>
    <x v="0"/>
    <x v="0"/>
    <m/>
    <x v="0"/>
    <x v="0"/>
    <x v="0"/>
    <m/>
    <x v="0"/>
    <x v="0"/>
    <x v="0"/>
    <x v="0"/>
    <x v="0"/>
    <x v="0"/>
    <x v="0"/>
    <x v="0"/>
    <x v="0"/>
    <x v="0"/>
    <x v="0"/>
    <x v="0"/>
    <x v="0"/>
    <m/>
    <x v="0"/>
    <x v="0"/>
    <x v="0"/>
    <x v="0"/>
    <x v="0"/>
    <s v="DST NO. 6"/>
    <m/>
    <x v="0"/>
    <m/>
    <m/>
    <m/>
    <m/>
  </r>
  <r>
    <x v="0"/>
    <s v="T26N R090W S10 fTENSLEEP"/>
    <n v="49002035"/>
    <x v="0"/>
    <x v="0"/>
    <s v="LOST SOLDIER"/>
    <m/>
    <s v="10"/>
    <s v=" 26"/>
    <s v=" 90"/>
    <n v="42.243819999999999"/>
    <n v="-107.57079"/>
    <s v="4903706108"/>
    <s v="TRACT 8; UNIT T-2"/>
    <x v="0"/>
    <s v="TENSLEEP"/>
    <m/>
    <n v="333"/>
    <n v="32"/>
    <x v="0"/>
    <n v="6106"/>
    <n v="6138"/>
    <n v="7055"/>
    <m/>
    <x v="1"/>
    <d v="1965-11-04T00:00:00"/>
    <n v="7.8000001907348633"/>
    <x v="0"/>
    <n v="560"/>
    <n v="140"/>
    <n v="11636"/>
    <n v="795"/>
    <x v="0"/>
    <n v="17200"/>
    <n v="878"/>
    <m/>
    <x v="0"/>
    <n v="3240"/>
    <n v="34009"/>
    <x v="0"/>
    <m/>
    <n v="27.943999999999999"/>
    <n v="11.5206"/>
    <n v="506.16599999999994"/>
    <n v="20.336099999999998"/>
    <n v="565.96669999999995"/>
    <n v="485.21199999999999"/>
    <n v="14.390419999999999"/>
    <m/>
    <x v="0"/>
    <n v="67.456800000000001"/>
    <n v="567.05921999999998"/>
    <n v="-9.6424978521235936E-4"/>
    <n v="34446"/>
    <n v="6.3837557519538382E-3"/>
    <n v="4.9373929596917984E-2"/>
    <n v="2.0355614561775457E-2"/>
    <n v="0.93027045584130652"/>
    <n v="0.85566371709818956"/>
    <n v="2.5377278937462649E-2"/>
    <n v="0.11895900396434786"/>
    <x v="0"/>
    <m/>
    <x v="0"/>
    <m/>
    <m/>
    <x v="0"/>
    <m/>
    <x v="0"/>
    <x v="0"/>
    <m/>
    <x v="0"/>
    <x v="0"/>
    <x v="0"/>
    <m/>
    <x v="0"/>
    <x v="0"/>
    <x v="0"/>
    <x v="0"/>
    <x v="0"/>
    <x v="0"/>
    <x v="0"/>
    <x v="0"/>
    <x v="0"/>
    <x v="0"/>
    <x v="0"/>
    <x v="0"/>
    <x v="0"/>
    <m/>
    <x v="0"/>
    <x v="0"/>
    <x v="0"/>
    <x v="0"/>
    <x v="0"/>
    <s v="PRODUCTION"/>
    <m/>
    <x v="0"/>
    <m/>
    <m/>
    <m/>
    <m/>
  </r>
  <r>
    <x v="0"/>
    <s v="T26N R090W S10 fTENSLEEP"/>
    <n v="49013708"/>
    <x v="0"/>
    <x v="0"/>
    <s v="LOST SOLDIER"/>
    <m/>
    <s v="10"/>
    <s v=" 26"/>
    <s v=" 90"/>
    <n v="42.240929999999999"/>
    <n v="-107.5624"/>
    <s v="4903706045"/>
    <s v="L. SOLDIER A TR 3 MLL2"/>
    <x v="0"/>
    <s v="TENSLEEP"/>
    <m/>
    <m/>
    <m/>
    <x v="1"/>
    <n v="5676"/>
    <m/>
    <n v="6712"/>
    <n v="5010"/>
    <x v="1"/>
    <d v="1963-01-28T00:00:00"/>
    <n v="7.429999828338623"/>
    <x v="0"/>
    <n v="1112"/>
    <n v="210"/>
    <n v="7001"/>
    <n v="324"/>
    <x v="0"/>
    <n v="11890"/>
    <n v="593"/>
    <m/>
    <x v="0"/>
    <n v="2075"/>
    <n v="23263"/>
    <x v="0"/>
    <m/>
    <n v="55.488799999999998"/>
    <n v="17.280899999999999"/>
    <n v="304.54349999999999"/>
    <n v="8.2879199999999997"/>
    <n v="385.60111999999998"/>
    <n v="335.4169"/>
    <n v="9.7192699999999999"/>
    <m/>
    <x v="0"/>
    <n v="43.201500000000003"/>
    <n v="388.33767"/>
    <n v="-3.5358739416589038E-3"/>
    <n v="23202"/>
    <n v="-1.3128160981383838E-3"/>
    <n v="0.14390207165373378"/>
    <n v="4.4815481863745621E-2"/>
    <n v="0.81128244648252057"/>
    <n v="0.86372486089232603"/>
    <n v="2.5027883594192651E-2"/>
    <n v="0.11124725551348136"/>
    <x v="0"/>
    <m/>
    <x v="0"/>
    <m/>
    <m/>
    <x v="0"/>
    <m/>
    <x v="0"/>
    <x v="0"/>
    <m/>
    <x v="0"/>
    <x v="0"/>
    <x v="0"/>
    <m/>
    <x v="0"/>
    <x v="0"/>
    <x v="0"/>
    <x v="0"/>
    <x v="0"/>
    <x v="0"/>
    <x v="0"/>
    <x v="0"/>
    <x v="0"/>
    <x v="0"/>
    <x v="0"/>
    <x v="0"/>
    <x v="0"/>
    <m/>
    <x v="0"/>
    <x v="0"/>
    <x v="0"/>
    <x v="0"/>
    <x v="0"/>
    <s v="PROD."/>
    <m/>
    <x v="0"/>
    <m/>
    <m/>
    <m/>
    <m/>
  </r>
  <r>
    <x v="0"/>
    <s v="T26N R090W S10 fTENSLEEP"/>
    <n v="49007609"/>
    <x v="0"/>
    <x v="0"/>
    <s v="LOST SOLDIER"/>
    <m/>
    <s v="10"/>
    <s v=" 26"/>
    <s v=" 90"/>
    <n v="42.246450000000003"/>
    <n v="-107.5718"/>
    <s v="4903706156"/>
    <s v="TRACT 8; T-1"/>
    <x v="0"/>
    <s v="TENSLEEP"/>
    <m/>
    <m/>
    <n v="380"/>
    <x v="0"/>
    <n v="5635"/>
    <n v="6015"/>
    <n v="6015"/>
    <n v="5965"/>
    <x v="1"/>
    <d v="1966-07-29T00:00:00"/>
    <n v="8.1999998092651367"/>
    <x v="0"/>
    <n v="362"/>
    <n v="34"/>
    <n v="7474"/>
    <n v="60"/>
    <x v="0"/>
    <n v="8900"/>
    <n v="1183"/>
    <m/>
    <x v="0"/>
    <n v="3750"/>
    <n v="21169"/>
    <x v="0"/>
    <m/>
    <n v="18.063800000000001"/>
    <n v="2.79786"/>
    <n v="325.11899999999997"/>
    <n v="1.5347999999999999"/>
    <n v="347.51545999999996"/>
    <n v="251.06899999999999"/>
    <n v="19.38937"/>
    <m/>
    <x v="0"/>
    <n v="78.075000000000003"/>
    <n v="348.53336999999999"/>
    <n v="-1.4624117678640866E-3"/>
    <n v="21760"/>
    <n v="1.3766917468378019E-2"/>
    <n v="5.197984573117985E-2"/>
    <n v="8.0510374991662245E-3"/>
    <n v="0.939969116769654"/>
    <n v="0.72035856996992853"/>
    <n v="5.5631315876583064E-2"/>
    <n v="0.2240101141534884"/>
    <x v="0"/>
    <m/>
    <x v="0"/>
    <m/>
    <m/>
    <x v="0"/>
    <m/>
    <x v="0"/>
    <x v="0"/>
    <m/>
    <x v="0"/>
    <x v="0"/>
    <x v="0"/>
    <m/>
    <x v="0"/>
    <x v="0"/>
    <x v="0"/>
    <x v="0"/>
    <x v="0"/>
    <x v="0"/>
    <x v="0"/>
    <x v="0"/>
    <x v="0"/>
    <x v="0"/>
    <x v="0"/>
    <x v="0"/>
    <x v="0"/>
    <m/>
    <x v="0"/>
    <x v="0"/>
    <x v="0"/>
    <x v="0"/>
    <x v="0"/>
    <s v="PRODUCTION"/>
    <m/>
    <x v="0"/>
    <m/>
    <m/>
    <m/>
    <m/>
  </r>
  <r>
    <x v="0"/>
    <s v="T26N R090W S10 fTENSLEEP"/>
    <n v="49007605"/>
    <x v="0"/>
    <x v="0"/>
    <s v="LOST SOLDIER"/>
    <m/>
    <s v="10"/>
    <s v=" 26"/>
    <s v=" 90"/>
    <n v="42.239840000000001"/>
    <n v="-107.56592000000001"/>
    <s v="4903706018"/>
    <s v="TRACT 13; T-118"/>
    <x v="0"/>
    <s v="TENSLEEP"/>
    <m/>
    <m/>
    <n v="110"/>
    <x v="0"/>
    <n v="5420"/>
    <n v="5530"/>
    <n v="5964"/>
    <n v="5745"/>
    <x v="1"/>
    <d v="1970-12-24T00:00:00"/>
    <n v="7.0999999046325684"/>
    <x v="0"/>
    <n v="520"/>
    <n v="79"/>
    <n v="4884"/>
    <n v="450"/>
    <x v="0"/>
    <n v="6700"/>
    <n v="952"/>
    <m/>
    <x v="0"/>
    <n v="2494"/>
    <n v="15596"/>
    <x v="0"/>
    <m/>
    <n v="25.948"/>
    <n v="6.5009100000000002"/>
    <n v="212.45399999999998"/>
    <n v="11.510999999999999"/>
    <n v="256.41390999999999"/>
    <n v="189.00700000000001"/>
    <n v="15.603279999999998"/>
    <m/>
    <x v="0"/>
    <n v="51.925080000000001"/>
    <n v="256.53535999999997"/>
    <n v="-2.3676805310587855E-4"/>
    <n v="16076"/>
    <n v="1.5155342258145996E-2"/>
    <n v="0.10119575806164338"/>
    <n v="2.5353187742427861E-2"/>
    <n v="0.87345105419592872"/>
    <n v="0.73676782802963314"/>
    <n v="6.0823116158333884E-2"/>
    <n v="0.20240905581203311"/>
    <x v="0"/>
    <m/>
    <x v="0"/>
    <m/>
    <m/>
    <x v="0"/>
    <m/>
    <x v="0"/>
    <x v="0"/>
    <m/>
    <x v="0"/>
    <x v="0"/>
    <x v="0"/>
    <m/>
    <x v="0"/>
    <x v="0"/>
    <x v="0"/>
    <x v="0"/>
    <x v="0"/>
    <x v="0"/>
    <x v="0"/>
    <x v="0"/>
    <x v="0"/>
    <x v="0"/>
    <x v="0"/>
    <x v="0"/>
    <x v="0"/>
    <m/>
    <x v="0"/>
    <x v="0"/>
    <x v="0"/>
    <x v="0"/>
    <x v="0"/>
    <s v="PRODUCTION"/>
    <m/>
    <x v="0"/>
    <m/>
    <m/>
    <m/>
    <m/>
  </r>
  <r>
    <x v="0"/>
    <s v="T26N R090W S10 fNUGGET-SUNDANCE"/>
    <n v="49014288"/>
    <x v="0"/>
    <x v="0"/>
    <s v="LOST SOLDIER"/>
    <m/>
    <s v="10"/>
    <s v=" 26"/>
    <s v=" 90"/>
    <n v="42.243200000000002"/>
    <n v="-107.56229999999999"/>
    <m/>
    <s v="UNIT T-109"/>
    <x v="0"/>
    <s v="NUGGET-SUNDANCE"/>
    <m/>
    <m/>
    <n v="0"/>
    <x v="1"/>
    <m/>
    <m/>
    <m/>
    <m/>
    <x v="1"/>
    <d v="1963-08-30T00:00:00"/>
    <n v="8"/>
    <x v="0"/>
    <n v="11"/>
    <n v="10"/>
    <n v="1616"/>
    <n v="30"/>
    <x v="0"/>
    <n v="1080"/>
    <n v="2562"/>
    <m/>
    <x v="0"/>
    <n v="5"/>
    <n v="4015"/>
    <x v="0"/>
    <m/>
    <n v="0.54889999999999994"/>
    <n v="0.82289999999999996"/>
    <n v="70.295999999999992"/>
    <n v="0.76739999999999997"/>
    <n v="72.43519999999998"/>
    <n v="30.466799999999999"/>
    <n v="41.991179999999993"/>
    <m/>
    <x v="0"/>
    <n v="0.10410000000000001"/>
    <n v="72.562079999999995"/>
    <n v="-8.7505089750658841E-4"/>
    <n v="5311"/>
    <n v="0.13896633068839803"/>
    <n v="7.5778074748188741E-3"/>
    <n v="1.1360498763032341E-2"/>
    <n v="0.98106169376214891"/>
    <n v="0.41987219770987821"/>
    <n v="0.57869316866330178"/>
    <n v="1.434633626819959E-3"/>
    <x v="0"/>
    <m/>
    <x v="0"/>
    <m/>
    <m/>
    <x v="0"/>
    <m/>
    <x v="0"/>
    <x v="0"/>
    <m/>
    <x v="0"/>
    <x v="0"/>
    <x v="0"/>
    <m/>
    <x v="0"/>
    <x v="0"/>
    <x v="0"/>
    <x v="0"/>
    <x v="0"/>
    <x v="0"/>
    <x v="0"/>
    <x v="0"/>
    <x v="0"/>
    <x v="0"/>
    <x v="0"/>
    <x v="0"/>
    <x v="0"/>
    <m/>
    <x v="0"/>
    <x v="0"/>
    <x v="0"/>
    <x v="0"/>
    <x v="0"/>
    <s v="PRODUCTION"/>
    <m/>
    <x v="0"/>
    <m/>
    <m/>
    <m/>
    <m/>
  </r>
  <r>
    <x v="0"/>
    <s v="T26N R090W S10 fNUGGET"/>
    <n v="49007607"/>
    <x v="0"/>
    <x v="0"/>
    <s v="LOST SOLDIER"/>
    <m/>
    <s v="10"/>
    <s v=" 26"/>
    <s v=" 90"/>
    <n v="42.238280000000003"/>
    <n v="-107.56345"/>
    <s v="4903706001"/>
    <s v="C-115 UNIT TRACT 13"/>
    <x v="0"/>
    <s v="NUGGET"/>
    <m/>
    <m/>
    <n v="35"/>
    <x v="0"/>
    <n v="2883"/>
    <n v="2918"/>
    <n v="8457"/>
    <n v="7353"/>
    <x v="0"/>
    <d v="1963-07-10T00:00:00"/>
    <n v="8.6000003814697266"/>
    <x v="0"/>
    <n v="20"/>
    <n v="5"/>
    <n v="1521"/>
    <n v="25"/>
    <x v="0"/>
    <n v="990"/>
    <n v="2318"/>
    <m/>
    <x v="0"/>
    <n v="8"/>
    <n v="3785"/>
    <x v="0"/>
    <m/>
    <n v="0.998"/>
    <n v="0.41144999999999998"/>
    <n v="66.163499999999999"/>
    <n v="0.63949999999999996"/>
    <n v="68.212450000000004"/>
    <n v="27.927899999999998"/>
    <n v="37.992019999999997"/>
    <m/>
    <x v="0"/>
    <n v="0.16656000000000001"/>
    <n v="66.086479999999995"/>
    <n v="1.5830133568450692E-2"/>
    <n v="4884"/>
    <n v="0.12677356096435574"/>
    <n v="1.4630760220458288E-2"/>
    <n v="6.0318900728532692E-3"/>
    <n v="0.9793373497066884"/>
    <n v="0.42259627082574225"/>
    <n v="0.57488339521184972"/>
    <n v="2.5203339624080452E-3"/>
    <x v="0"/>
    <m/>
    <x v="0"/>
    <m/>
    <m/>
    <x v="0"/>
    <m/>
    <x v="0"/>
    <x v="0"/>
    <m/>
    <x v="0"/>
    <x v="0"/>
    <x v="0"/>
    <m/>
    <x v="0"/>
    <x v="0"/>
    <x v="0"/>
    <x v="0"/>
    <x v="0"/>
    <x v="0"/>
    <x v="0"/>
    <x v="0"/>
    <x v="0"/>
    <x v="0"/>
    <x v="0"/>
    <x v="0"/>
    <x v="0"/>
    <m/>
    <x v="0"/>
    <x v="0"/>
    <x v="0"/>
    <x v="0"/>
    <x v="0"/>
    <s v="DST NO. 8"/>
    <m/>
    <x v="0"/>
    <m/>
    <m/>
    <m/>
    <m/>
  </r>
  <r>
    <x v="0"/>
    <s v="T26N R090W S10 fMADISON"/>
    <n v="49014283"/>
    <x v="0"/>
    <x v="0"/>
    <s v="LOST SOLDIER"/>
    <m/>
    <s v="10"/>
    <s v=" 26"/>
    <s v=" 90"/>
    <n v="42.238700000000001"/>
    <n v="-107.5729"/>
    <m/>
    <s v="M-115"/>
    <x v="0"/>
    <s v="MADISON"/>
    <m/>
    <m/>
    <n v="380"/>
    <x v="0"/>
    <n v="7250"/>
    <n v="7630"/>
    <m/>
    <m/>
    <x v="1"/>
    <d v="1968-11-08T00:00:00"/>
    <n v="7.6999998092651367"/>
    <x v="0"/>
    <n v="569"/>
    <n v="101"/>
    <n v="4447"/>
    <n v="312"/>
    <x v="0"/>
    <n v="6100"/>
    <n v="866"/>
    <m/>
    <x v="0"/>
    <n v="2495"/>
    <n v="14450"/>
    <x v="0"/>
    <m/>
    <n v="28.3931"/>
    <n v="8.3112899999999996"/>
    <n v="193.44449999999998"/>
    <n v="7.9809599999999996"/>
    <n v="238.12985"/>
    <n v="172.08099999999999"/>
    <n v="14.193739999999998"/>
    <m/>
    <x v="0"/>
    <n v="51.945900000000002"/>
    <n v="238.22063999999997"/>
    <n v="-1.9059495456794838E-4"/>
    <n v="14887"/>
    <n v="1.4895865289566077E-2"/>
    <n v="0.11923368699892097"/>
    <n v="3.4902344246216924E-2"/>
    <n v="0.84586396875486203"/>
    <n v="0.72235974179231488"/>
    <n v="5.9582326703513176E-2"/>
    <n v="0.21805793150417196"/>
    <x v="0"/>
    <m/>
    <x v="0"/>
    <m/>
    <m/>
    <x v="0"/>
    <m/>
    <x v="0"/>
    <x v="0"/>
    <m/>
    <x v="0"/>
    <x v="0"/>
    <x v="0"/>
    <m/>
    <x v="0"/>
    <x v="0"/>
    <x v="0"/>
    <x v="0"/>
    <x v="0"/>
    <x v="0"/>
    <x v="0"/>
    <x v="0"/>
    <x v="0"/>
    <x v="0"/>
    <x v="0"/>
    <x v="0"/>
    <x v="0"/>
    <m/>
    <x v="0"/>
    <x v="0"/>
    <x v="0"/>
    <x v="0"/>
    <x v="0"/>
    <s v="PRODUCTION (10-31-68)"/>
    <m/>
    <x v="0"/>
    <m/>
    <m/>
    <m/>
    <m/>
  </r>
  <r>
    <x v="0"/>
    <s v="T26N R090W S10 fMADISON"/>
    <n v="49007608"/>
    <x v="0"/>
    <x v="0"/>
    <s v="LOST SOLDIER"/>
    <m/>
    <s v="10"/>
    <s v=" 26"/>
    <s v=" 90"/>
    <n v="42.243819999999999"/>
    <n v="-107.57079"/>
    <s v="4903706108"/>
    <s v="TRACT 8; M-2"/>
    <x v="0"/>
    <s v="MADISON"/>
    <n v="333"/>
    <m/>
    <n v="16"/>
    <x v="0"/>
    <n v="6471"/>
    <n v="6487"/>
    <n v="7055"/>
    <m/>
    <x v="1"/>
    <d v="1965-01-29T00:00:00"/>
    <n v="6.8000001907348633"/>
    <x v="0"/>
    <n v="1344"/>
    <n v="578"/>
    <n v="1514"/>
    <n v="130"/>
    <x v="0"/>
    <n v="4820"/>
    <n v="549"/>
    <m/>
    <x v="0"/>
    <n v="1950"/>
    <n v="10618"/>
    <x v="0"/>
    <m/>
    <n v="67.065600000000003"/>
    <n v="47.56362"/>
    <n v="65.858999999999995"/>
    <n v="3.3253999999999997"/>
    <n v="183.81362000000001"/>
    <n v="135.97219999999999"/>
    <n v="8.9981099999999987"/>
    <m/>
    <x v="0"/>
    <n v="40.599000000000004"/>
    <n v="185.56930999999997"/>
    <n v="-4.7530350143683104E-3"/>
    <n v="10882"/>
    <n v="1.227906976744186E-2"/>
    <n v="0.36485653239406307"/>
    <n v="0.25876004182932688"/>
    <n v="0.37638342577660999"/>
    <n v="0.73272999721775123"/>
    <n v="4.8489214083945235E-2"/>
    <n v="0.21878078869830367"/>
    <x v="0"/>
    <m/>
    <x v="0"/>
    <m/>
    <m/>
    <x v="0"/>
    <m/>
    <x v="0"/>
    <x v="0"/>
    <m/>
    <x v="0"/>
    <x v="0"/>
    <x v="0"/>
    <m/>
    <x v="0"/>
    <x v="0"/>
    <x v="0"/>
    <x v="0"/>
    <x v="0"/>
    <x v="0"/>
    <x v="0"/>
    <x v="0"/>
    <x v="0"/>
    <x v="0"/>
    <x v="0"/>
    <x v="0"/>
    <x v="0"/>
    <m/>
    <x v="0"/>
    <x v="0"/>
    <x v="0"/>
    <x v="0"/>
    <x v="0"/>
    <s v="PRODUCTION (1-22-65)"/>
    <m/>
    <x v="0"/>
    <m/>
    <m/>
    <m/>
    <m/>
  </r>
  <r>
    <x v="0"/>
    <s v="T26N R090W S10 fMADISON"/>
    <n v="49013707"/>
    <x v="0"/>
    <x v="0"/>
    <s v="LOST SOLDIER"/>
    <m/>
    <s v="10"/>
    <s v=" 26"/>
    <s v=" 90"/>
    <n v="42.240929999999999"/>
    <n v="-107.5624"/>
    <s v="4903706045"/>
    <s v="L. SOLDIER TRI 3NO.  UNIT NO. 2"/>
    <x v="0"/>
    <s v="MADISON"/>
    <m/>
    <n v="669"/>
    <n v="27"/>
    <x v="0"/>
    <n v="5814"/>
    <n v="5841"/>
    <n v="6712"/>
    <n v="5010"/>
    <x v="1"/>
    <d v="1962-12-26T00:00:00"/>
    <n v="7.3000001907348633"/>
    <x v="0"/>
    <n v="634"/>
    <n v="99"/>
    <n v="5493"/>
    <n v="271"/>
    <x v="0"/>
    <n v="8465"/>
    <n v="587"/>
    <m/>
    <x v="0"/>
    <n v="1878"/>
    <n v="17459"/>
    <x v="0"/>
    <m/>
    <n v="31.636600000000001"/>
    <n v="8.1467100000000006"/>
    <n v="238.94549999999998"/>
    <n v="6.9321799999999998"/>
    <n v="285.66098999999997"/>
    <n v="238.79765"/>
    <n v="9.6209299999999995"/>
    <m/>
    <x v="0"/>
    <n v="39.099960000000003"/>
    <n v="287.51853999999997"/>
    <n v="-3.2407821681978135E-3"/>
    <n v="17424"/>
    <n v="-1.0033540693174326E-3"/>
    <n v="0.11074875851967049"/>
    <n v="2.8518804755245025E-2"/>
    <n v="0.86073243672508448"/>
    <n v="0.83054696229328384"/>
    <n v="3.3461946488737737E-2"/>
    <n v="0.13599109121797853"/>
    <x v="0"/>
    <m/>
    <x v="0"/>
    <m/>
    <m/>
    <x v="0"/>
    <m/>
    <x v="0"/>
    <x v="0"/>
    <m/>
    <x v="0"/>
    <x v="0"/>
    <x v="0"/>
    <m/>
    <x v="0"/>
    <x v="0"/>
    <x v="0"/>
    <x v="0"/>
    <x v="0"/>
    <x v="0"/>
    <x v="0"/>
    <x v="0"/>
    <x v="0"/>
    <x v="0"/>
    <x v="0"/>
    <x v="0"/>
    <x v="0"/>
    <m/>
    <x v="0"/>
    <x v="0"/>
    <x v="0"/>
    <x v="0"/>
    <x v="0"/>
    <s v="PROD."/>
    <m/>
    <x v="0"/>
    <m/>
    <m/>
    <m/>
    <m/>
  </r>
  <r>
    <x v="1"/>
    <s v="T26N R090W S10 fCLOVERLY"/>
    <m/>
    <x v="1"/>
    <x v="3"/>
    <s v="LOST SOLDIER"/>
    <s v="SW NE"/>
    <n v="10"/>
    <n v="26"/>
    <n v="90"/>
    <n v="42.240423"/>
    <n v="-107.570465"/>
    <s v="4903721724"/>
    <s v="142 UNIT PATENTED"/>
    <x v="0"/>
    <s v="CLOVERLY"/>
    <m/>
    <m/>
    <m/>
    <x v="0"/>
    <m/>
    <n v="3118"/>
    <n v="6313"/>
    <m/>
    <x v="2"/>
    <d v="2002-09-27T00:00:00"/>
    <n v="8.4600000000000009"/>
    <x v="0"/>
    <n v="74.3"/>
    <n v="52.1"/>
    <n v="2360"/>
    <n v="75.3"/>
    <x v="1"/>
    <n v="1900"/>
    <n v="2930"/>
    <n v="47.6"/>
    <x v="0"/>
    <n v="54.2"/>
    <n v="5650"/>
    <x v="0"/>
    <s v="MERIT ENERGY COMPANY"/>
    <n v="3.70757"/>
    <n v="4.2873090000000005"/>
    <n v="102.66"/>
    <n v="1.9261739999999998"/>
    <n v="112.581053"/>
    <n v="53.598999999999997"/>
    <n v="48.022699999999993"/>
    <n v="1.586508"/>
    <x v="1"/>
    <n v="1.1284440000000002"/>
    <n v="104.33665199999999"/>
    <n v="3.8007045114182868E-2"/>
    <n v="7493.5"/>
    <n v="0.14025944383155178"/>
    <n v="3.2932450898287474E-2"/>
    <n v="3.8081976369505097E-2"/>
    <n v="0.9289855727322075"/>
    <n v="0.51371209419294006"/>
    <n v="0.46026682934008656"/>
    <n v="1.0815413168519155E-2"/>
    <x v="0"/>
    <n v="0.06"/>
    <x v="2"/>
    <m/>
    <m/>
    <x v="0"/>
    <n v="123"/>
    <x v="0"/>
    <x v="2"/>
    <m/>
    <x v="0"/>
    <x v="0"/>
    <x v="0"/>
    <m/>
    <x v="0"/>
    <x v="0"/>
    <x v="0"/>
    <x v="0"/>
    <x v="0"/>
    <x v="0"/>
    <x v="0"/>
    <x v="0"/>
    <x v="0"/>
    <x v="0"/>
    <x v="0"/>
    <x v="0"/>
    <x v="0"/>
    <m/>
    <x v="0"/>
    <x v="0"/>
    <x v="0"/>
    <x v="0"/>
    <x v="0"/>
    <s v="H2S: 0.03 PPM/VOLUME"/>
    <n v="20020927"/>
    <x v="0"/>
    <s v="AMERICAN MOBILE RESEARCH CASPER LAB No CR-1502 STUDY No CR-1"/>
    <m/>
    <m/>
    <d v="2002-10-11T00:00:00"/>
  </r>
  <r>
    <x v="1"/>
    <s v="T26N R090W S10 fCLOVERLY"/>
    <m/>
    <x v="1"/>
    <x v="3"/>
    <s v="LOST SOLDIER"/>
    <s v="NE SE"/>
    <n v="10"/>
    <n v="26"/>
    <n v="90"/>
    <n v="42.247069000000003"/>
    <n v="-107.56847399999999"/>
    <s v="4903722295"/>
    <s v="146 WM4"/>
    <x v="0"/>
    <s v="CLOVERLY"/>
    <m/>
    <m/>
    <m/>
    <x v="0"/>
    <m/>
    <m/>
    <n v="2164"/>
    <n v="1975"/>
    <x v="2"/>
    <d v="1986-10-14T00:00:00"/>
    <n v="7.6"/>
    <x v="0"/>
    <n v="560"/>
    <n v="50"/>
    <n v="2500"/>
    <n v="160"/>
    <x v="1"/>
    <n v="2800"/>
    <n v="714"/>
    <n v="0"/>
    <x v="1"/>
    <n v="2450"/>
    <n v="9234"/>
    <x v="0"/>
    <s v="WESTPORT OIL AND GAS"/>
    <n v="27.943999999999999"/>
    <n v="4.1145000000000005"/>
    <n v="108.75"/>
    <n v="4.0927999999999995"/>
    <n v="144.90129999999999"/>
    <n v="78.988"/>
    <n v="11.702459999999999"/>
    <n v="0"/>
    <x v="1"/>
    <n v="51.009000000000007"/>
    <n v="141.69946000000002"/>
    <n v="1.1171777771977909E-2"/>
    <n v="9234"/>
    <n v="0"/>
    <n v="0.19284851136601258"/>
    <n v="2.8395190381314734E-2"/>
    <n v="0.77875629825267256"/>
    <n v="0.55743331696535747"/>
    <n v="8.2586482686666532E-2"/>
    <n v="0.35998020034797595"/>
    <x v="1"/>
    <n v="0"/>
    <x v="1"/>
    <n v="8026"/>
    <n v="1.2"/>
    <x v="0"/>
    <n v="0.8"/>
    <x v="0"/>
    <x v="1"/>
    <m/>
    <x v="1"/>
    <x v="1"/>
    <x v="1"/>
    <n v="0"/>
    <x v="1"/>
    <x v="1"/>
    <x v="1"/>
    <x v="1"/>
    <x v="0"/>
    <x v="0"/>
    <x v="0"/>
    <x v="0"/>
    <x v="0"/>
    <x v="0"/>
    <x v="0"/>
    <x v="0"/>
    <x v="0"/>
    <m/>
    <x v="0"/>
    <x v="0"/>
    <x v="0"/>
    <x v="0"/>
    <x v="0"/>
    <m/>
    <n v="19861014"/>
    <x v="1"/>
    <m/>
    <m/>
    <m/>
    <m/>
  </r>
  <r>
    <x v="1"/>
    <s v="T26N R090W S10 fCLOVERLY"/>
    <m/>
    <x v="1"/>
    <x v="3"/>
    <s v="LOST SOLDIER"/>
    <s v="NE SE"/>
    <n v="10"/>
    <n v="26"/>
    <n v="90"/>
    <n v="42.239097999999998"/>
    <n v="-107.56326900000001"/>
    <s v="4903722041"/>
    <s v="127 LSU"/>
    <x v="0"/>
    <s v="CLOVERLY"/>
    <m/>
    <m/>
    <m/>
    <x v="0"/>
    <m/>
    <m/>
    <n v="2205"/>
    <n v="2149"/>
    <x v="2"/>
    <d v="1982-03-10T00:00:00"/>
    <n v="8.77"/>
    <x v="0"/>
    <n v="44"/>
    <n v="18"/>
    <n v="4733"/>
    <n v="33"/>
    <x v="1"/>
    <n v="3865"/>
    <n v="5014"/>
    <n v="312"/>
    <x v="1"/>
    <n v="36"/>
    <n v="11512"/>
    <x v="0"/>
    <s v="MERIT ENERGY COMPANY"/>
    <n v="2.1955999999999998"/>
    <n v="1.48122"/>
    <n v="205.88549999999998"/>
    <n v="0.84414"/>
    <n v="210.40645999999998"/>
    <n v="109.03165"/>
    <n v="82.179459999999992"/>
    <n v="10.398959999999999"/>
    <x v="1"/>
    <n v="0.74952000000000008"/>
    <n v="202.35958999999997"/>
    <n v="1.9494989958597646E-2"/>
    <n v="14055"/>
    <n v="9.9464153009739112E-2"/>
    <n v="1.0435040825267437E-2"/>
    <n v="7.0398028653682974E-3"/>
    <n v="0.98252515630936432"/>
    <n v="0.53880149687988599"/>
    <n v="0.40610608076444515"/>
    <n v="3.7039015546532794E-3"/>
    <x v="1"/>
    <n v="0"/>
    <x v="1"/>
    <n v="0"/>
    <n v="0.6"/>
    <x v="0"/>
    <n v="0"/>
    <x v="0"/>
    <x v="1"/>
    <m/>
    <x v="1"/>
    <x v="1"/>
    <x v="1"/>
    <n v="0"/>
    <x v="1"/>
    <x v="1"/>
    <x v="1"/>
    <x v="1"/>
    <x v="0"/>
    <x v="0"/>
    <x v="0"/>
    <x v="0"/>
    <x v="0"/>
    <x v="0"/>
    <x v="0"/>
    <x v="0"/>
    <x v="0"/>
    <m/>
    <x v="0"/>
    <x v="0"/>
    <x v="0"/>
    <x v="0"/>
    <x v="0"/>
    <m/>
    <n v="19820310"/>
    <x v="1"/>
    <m/>
    <m/>
    <m/>
    <m/>
  </r>
  <r>
    <x v="0"/>
    <s v="T26N R090W S10 fCAMBRIAN"/>
    <n v="49004030"/>
    <x v="0"/>
    <x v="0"/>
    <s v="LOST SOLDIER"/>
    <m/>
    <s v="10"/>
    <s v=" 26"/>
    <s v=" 90"/>
    <n v="42.240929999999999"/>
    <n v="-107.5624"/>
    <s v="4903706045"/>
    <s v="SINCLAIR 112 A"/>
    <x v="0"/>
    <s v="CAMBRIAN"/>
    <n v="669"/>
    <m/>
    <n v="200"/>
    <x v="3"/>
    <n v="6510"/>
    <n v="6710"/>
    <n v="6712"/>
    <n v="5010"/>
    <x v="1"/>
    <d v="1957-08-08T00:00:00"/>
    <n v="7"/>
    <x v="0"/>
    <n v="786"/>
    <n v="169"/>
    <n v="7263"/>
    <n v="-3"/>
    <x v="0"/>
    <n v="11532"/>
    <n v="376"/>
    <m/>
    <x v="0"/>
    <n v="1813"/>
    <n v="21747"/>
    <x v="0"/>
    <m/>
    <n v="39.221400000000003"/>
    <n v="13.90701"/>
    <n v="315.94049999999999"/>
    <n v="0"/>
    <n v="369.06890999999996"/>
    <n v="325.31772000000001"/>
    <n v="6.1626399999999997"/>
    <m/>
    <x v="0"/>
    <n v="37.746660000000006"/>
    <n v="369.22702000000004"/>
    <n v="-2.1415531845079899E-4"/>
    <n v="21933"/>
    <n v="4.2582417582417579E-3"/>
    <n v="0.10627121097791739"/>
    <n v="3.7681337070629983E-2"/>
    <n v="0.85604745195145271"/>
    <n v="0.88107777161053913"/>
    <n v="1.6690652813003769E-2"/>
    <n v="0.102231575576457"/>
    <x v="0"/>
    <m/>
    <x v="0"/>
    <m/>
    <m/>
    <x v="0"/>
    <m/>
    <x v="0"/>
    <x v="0"/>
    <m/>
    <x v="0"/>
    <x v="0"/>
    <x v="0"/>
    <m/>
    <x v="0"/>
    <x v="0"/>
    <x v="0"/>
    <x v="0"/>
    <x v="0"/>
    <x v="0"/>
    <x v="0"/>
    <x v="0"/>
    <x v="0"/>
    <x v="0"/>
    <x v="0"/>
    <x v="0"/>
    <x v="0"/>
    <m/>
    <x v="0"/>
    <x v="0"/>
    <x v="0"/>
    <x v="0"/>
    <x v="0"/>
    <s v="PRODUCTION WATER"/>
    <m/>
    <x v="0"/>
    <m/>
    <m/>
    <m/>
    <m/>
  </r>
  <r>
    <x v="0"/>
    <s v="T26N R090W S10 fCAMBRIAN"/>
    <n v="49023073"/>
    <x v="0"/>
    <x v="0"/>
    <s v="LOST SOLDIER"/>
    <m/>
    <s v="10"/>
    <s v=" 26"/>
    <s v=" 90"/>
    <n v="42.238500000000002"/>
    <n v="-107.5716"/>
    <m/>
    <s v="TRACT 13; C-13"/>
    <x v="0"/>
    <s v="CAMBRIAN"/>
    <m/>
    <m/>
    <n v="823"/>
    <x v="0"/>
    <n v="6245"/>
    <n v="7068"/>
    <m/>
    <m/>
    <x v="1"/>
    <d v="1965-02-08T00:00:00"/>
    <n v="7.9000000953674316"/>
    <x v="0"/>
    <n v="1170"/>
    <n v="33"/>
    <n v="5193"/>
    <n v="30"/>
    <x v="0"/>
    <n v="8900"/>
    <n v="268"/>
    <m/>
    <x v="0"/>
    <n v="1625"/>
    <n v="17093"/>
    <x v="0"/>
    <s v="CHEM LAB"/>
    <n v="58.383000000000003"/>
    <n v="2.71557"/>
    <n v="225.8955"/>
    <n v="0.76739999999999997"/>
    <n v="287.76147000000003"/>
    <n v="251.06899999999999"/>
    <n v="4.3925199999999993"/>
    <m/>
    <x v="0"/>
    <n v="33.832500000000003"/>
    <n v="289.29401999999999"/>
    <n v="-2.6558104490089123E-3"/>
    <n v="17216"/>
    <n v="3.5850651432568713E-3"/>
    <n v="0.2028867867543212"/>
    <n v="9.4368783979314527E-3"/>
    <n v="0.78767633484774724"/>
    <n v="0.86786792205383301"/>
    <n v="1.5183583815524426E-2"/>
    <n v="0.11694849413064261"/>
    <x v="0"/>
    <m/>
    <x v="0"/>
    <m/>
    <m/>
    <x v="0"/>
    <m/>
    <x v="0"/>
    <x v="0"/>
    <m/>
    <x v="0"/>
    <x v="0"/>
    <x v="0"/>
    <m/>
    <x v="0"/>
    <x v="0"/>
    <x v="0"/>
    <x v="0"/>
    <x v="0"/>
    <x v="0"/>
    <x v="0"/>
    <x v="0"/>
    <x v="0"/>
    <x v="0"/>
    <x v="0"/>
    <x v="0"/>
    <x v="0"/>
    <m/>
    <x v="0"/>
    <x v="0"/>
    <x v="0"/>
    <x v="0"/>
    <x v="0"/>
    <s v="PRODUCTION"/>
    <m/>
    <x v="0"/>
    <m/>
    <m/>
    <m/>
    <m/>
  </r>
  <r>
    <x v="1"/>
    <s v="T26N R090W S10 fAMSDEN-MADISON"/>
    <m/>
    <x v="1"/>
    <x v="3"/>
    <s v="LOST SOLDIER"/>
    <s v="SW NE"/>
    <n v="10"/>
    <n v="26"/>
    <n v="90"/>
    <n v="42.243222000000003"/>
    <n v="-107.566552"/>
    <s v="4903721725"/>
    <s v="158 LSU"/>
    <x v="0"/>
    <s v="AMSDEN-MADISON"/>
    <m/>
    <m/>
    <m/>
    <x v="0"/>
    <m/>
    <n v="5297"/>
    <n v="5936"/>
    <m/>
    <x v="5"/>
    <d v="1990-08-24T00:00:00"/>
    <n v="6.5"/>
    <x v="0"/>
    <n v="320"/>
    <n v="46"/>
    <n v="5217"/>
    <n v="0"/>
    <x v="1"/>
    <n v="3005"/>
    <n v="754"/>
    <n v="0"/>
    <x v="1"/>
    <n v="7200"/>
    <n v="16557"/>
    <x v="0"/>
    <s v="MERIT ENERGY COMPANY"/>
    <n v="15.968"/>
    <n v="3.7853400000000001"/>
    <n v="226.93949999999998"/>
    <n v="0"/>
    <n v="246.69283999999999"/>
    <n v="84.771050000000002"/>
    <n v="12.358059999999998"/>
    <n v="0"/>
    <x v="1"/>
    <n v="149.90400000000002"/>
    <n v="247.03311000000002"/>
    <n v="-6.8918799994213849E-4"/>
    <n v="16542"/>
    <n v="-4.5318589685488988E-4"/>
    <n v="6.4728266941188897E-2"/>
    <n v="1.5344344813574648E-2"/>
    <n v="0.91992738824523645"/>
    <n v="0.343156631918693"/>
    <n v="5.002592567449763E-2"/>
    <n v="0.60681744240680935"/>
    <x v="1"/>
    <n v="5"/>
    <x v="1"/>
    <n v="0"/>
    <n v="80"/>
    <x v="0"/>
    <n v="0"/>
    <x v="0"/>
    <x v="1"/>
    <m/>
    <x v="1"/>
    <x v="1"/>
    <x v="1"/>
    <n v="0"/>
    <x v="1"/>
    <x v="1"/>
    <x v="1"/>
    <x v="1"/>
    <x v="0"/>
    <x v="0"/>
    <x v="0"/>
    <x v="0"/>
    <x v="0"/>
    <x v="0"/>
    <x v="0"/>
    <x v="0"/>
    <x v="0"/>
    <m/>
    <x v="0"/>
    <x v="0"/>
    <x v="0"/>
    <x v="2"/>
    <x v="0"/>
    <s v="WELL"/>
    <n v="19900824"/>
    <x v="1"/>
    <s v="WELCHEM HOUSTON LATS No 39541"/>
    <m/>
    <m/>
    <d v="1990-08-28T00:00:00"/>
  </r>
  <r>
    <x v="1"/>
    <s v="T26N R090W S04 fTENSLEEP"/>
    <m/>
    <x v="1"/>
    <x v="3"/>
    <s v="LOST SOLDIER"/>
    <s v="SE NE"/>
    <n v="4"/>
    <n v="26"/>
    <n v="90"/>
    <n v="42.25761"/>
    <n v="-107.58083000000001"/>
    <s v="4903721115"/>
    <s v="107 LSU TP"/>
    <x v="0"/>
    <s v="TENSLEEP"/>
    <m/>
    <m/>
    <n v="76"/>
    <x v="0"/>
    <n v="6624"/>
    <n v="6700"/>
    <n v="6971"/>
    <n v="6784"/>
    <x v="2"/>
    <d v="1978-11-06T00:00:00"/>
    <n v="6.7"/>
    <x v="0"/>
    <n v="464"/>
    <n v="66"/>
    <n v="3183"/>
    <n v="138"/>
    <x v="1"/>
    <n v="3300"/>
    <n v="793"/>
    <n v="0"/>
    <x v="1"/>
    <n v="3100"/>
    <n v="10642"/>
    <x v="0"/>
    <s v="MERIT ENERGY COMPANY"/>
    <n v="23.153600000000001"/>
    <n v="5.4311400000000001"/>
    <n v="138.4605"/>
    <n v="3.5300399999999996"/>
    <n v="170.57528000000002"/>
    <n v="93.093000000000004"/>
    <n v="12.997269999999999"/>
    <n v="0"/>
    <x v="1"/>
    <n v="64.542000000000002"/>
    <n v="170.63227000000001"/>
    <n v="-1.6702444010979468E-4"/>
    <n v="11044"/>
    <n v="1.8537305173844876E-2"/>
    <n v="0.13573830862244515"/>
    <n v="3.1840135334967642E-2"/>
    <n v="0.83242155604258716"/>
    <n v="0.54557675403368899"/>
    <n v="7.6171230682215027E-2"/>
    <n v="0.37825201528409602"/>
    <x v="1"/>
    <n v="0"/>
    <x v="1"/>
    <n v="8958"/>
    <n v="0.7"/>
    <x v="0"/>
    <n v="0.7"/>
    <x v="0"/>
    <x v="1"/>
    <m/>
    <x v="1"/>
    <x v="1"/>
    <x v="1"/>
    <n v="0"/>
    <x v="1"/>
    <x v="1"/>
    <x v="1"/>
    <x v="1"/>
    <x v="0"/>
    <x v="0"/>
    <x v="0"/>
    <x v="0"/>
    <x v="0"/>
    <x v="0"/>
    <x v="0"/>
    <x v="0"/>
    <x v="0"/>
    <m/>
    <x v="0"/>
    <x v="0"/>
    <x v="0"/>
    <x v="0"/>
    <x v="0"/>
    <s v="6624-6700"/>
    <n v="19781106"/>
    <x v="1"/>
    <m/>
    <m/>
    <m/>
    <m/>
  </r>
  <r>
    <x v="0"/>
    <s v="T26N R090W S03 fTENSLEEP"/>
    <n v="49007610"/>
    <x v="0"/>
    <x v="0"/>
    <s v="LOST SOLDIER"/>
    <m/>
    <s v="3"/>
    <s v=" 26"/>
    <s v=" 90"/>
    <n v="42.259300000000003"/>
    <n v="-107.57647"/>
    <s v="4903706285"/>
    <s v="TRACT 10; T-2"/>
    <x v="0"/>
    <s v="TENSLEEP"/>
    <m/>
    <m/>
    <n v="182"/>
    <x v="0"/>
    <n v="7625"/>
    <n v="7807"/>
    <n v="7878"/>
    <n v="7821"/>
    <x v="1"/>
    <d v="1966-09-24T00:00:00"/>
    <n v="8.1000003814697266"/>
    <x v="0"/>
    <n v="292"/>
    <n v="51"/>
    <n v="4571"/>
    <n v="210"/>
    <x v="0"/>
    <n v="4800"/>
    <n v="1074"/>
    <m/>
    <x v="0"/>
    <n v="3400"/>
    <n v="13858"/>
    <x v="0"/>
    <m/>
    <n v="14.5708"/>
    <n v="4.19679"/>
    <n v="198.83849999999998"/>
    <n v="5.3717999999999995"/>
    <n v="222.97789"/>
    <n v="135.40799999999999"/>
    <n v="17.60286"/>
    <m/>
    <x v="0"/>
    <n v="70.788000000000011"/>
    <n v="223.79885999999999"/>
    <n v="-1.8375396660636177E-3"/>
    <n v="14395"/>
    <n v="1.9006831132977031E-2"/>
    <n v="6.5346389276533204E-2"/>
    <n v="1.8821552217576372E-2"/>
    <n v="0.91583205850589033"/>
    <n v="0.60504329646719379"/>
    <n v="7.8654824247094024E-2"/>
    <n v="0.31630187928571224"/>
    <x v="0"/>
    <m/>
    <x v="0"/>
    <m/>
    <m/>
    <x v="0"/>
    <m/>
    <x v="0"/>
    <x v="0"/>
    <m/>
    <x v="0"/>
    <x v="0"/>
    <x v="0"/>
    <m/>
    <x v="0"/>
    <x v="0"/>
    <x v="0"/>
    <x v="0"/>
    <x v="0"/>
    <x v="0"/>
    <x v="0"/>
    <x v="0"/>
    <x v="0"/>
    <x v="0"/>
    <x v="0"/>
    <x v="0"/>
    <x v="0"/>
    <m/>
    <x v="0"/>
    <x v="0"/>
    <x v="0"/>
    <x v="0"/>
    <x v="0"/>
    <s v="PRODUCTION"/>
    <m/>
    <x v="0"/>
    <m/>
    <m/>
    <m/>
    <m/>
  </r>
  <r>
    <x v="0"/>
    <s v="T26N R090W S03 fTENSLEEP"/>
    <n v="49022216"/>
    <x v="0"/>
    <x v="0"/>
    <s v="LOST SOLDIER"/>
    <m/>
    <s v="3"/>
    <s v=" 26"/>
    <s v=" 90"/>
    <n v="42.253"/>
    <n v="-107.5716"/>
    <m/>
    <s v="TRACT 10; T-1"/>
    <x v="0"/>
    <s v="TENSLEEP"/>
    <m/>
    <m/>
    <n v="250"/>
    <x v="0"/>
    <n v="5994"/>
    <n v="6244"/>
    <m/>
    <m/>
    <x v="1"/>
    <d v="1967-02-09T00:00:00"/>
    <n v="7.5999999046325684"/>
    <x v="0"/>
    <n v="704"/>
    <n v="49"/>
    <n v="4983"/>
    <n v="24"/>
    <x v="0"/>
    <n v="6134"/>
    <n v="1244"/>
    <m/>
    <x v="0"/>
    <n v="3000"/>
    <n v="16114"/>
    <x v="0"/>
    <s v="SINCLAIR RESEARCH INC."/>
    <n v="35.129599999999996"/>
    <n v="4.0322100000000001"/>
    <n v="216.76049999999998"/>
    <n v="0.61392000000000002"/>
    <n v="256.53622999999999"/>
    <n v="173.04013999999998"/>
    <n v="20.389159999999997"/>
    <m/>
    <x v="0"/>
    <n v="62.46"/>
    <n v="255.88929999999999"/>
    <n v="1.2624858874615353E-3"/>
    <n v="16135"/>
    <n v="6.5118298241805949E-4"/>
    <n v="0.13693816269148415"/>
    <n v="1.5717896844434021E-2"/>
    <n v="0.84734394046408179"/>
    <n v="0.67623046372005391"/>
    <n v="7.9679611456985489E-2"/>
    <n v="0.2440899248229606"/>
    <x v="0"/>
    <m/>
    <x v="0"/>
    <m/>
    <m/>
    <x v="0"/>
    <m/>
    <x v="0"/>
    <x v="0"/>
    <m/>
    <x v="0"/>
    <x v="0"/>
    <x v="0"/>
    <m/>
    <x v="0"/>
    <x v="0"/>
    <x v="0"/>
    <x v="0"/>
    <x v="0"/>
    <x v="0"/>
    <x v="0"/>
    <x v="0"/>
    <x v="0"/>
    <x v="0"/>
    <x v="0"/>
    <x v="0"/>
    <x v="0"/>
    <m/>
    <x v="0"/>
    <x v="0"/>
    <x v="0"/>
    <x v="0"/>
    <x v="0"/>
    <s v="PRODUCED"/>
    <m/>
    <x v="0"/>
    <m/>
    <m/>
    <m/>
    <m/>
  </r>
  <r>
    <x v="0"/>
    <s v="T26N R090W S03 fTENSLEEP"/>
    <n v="49022105"/>
    <x v="0"/>
    <x v="0"/>
    <s v="LOST SOLDIER"/>
    <m/>
    <s v="3"/>
    <s v=" 26"/>
    <s v=" 90"/>
    <n v="42.253"/>
    <n v="-107.5716"/>
    <m/>
    <s v="TRACT 5; T-11"/>
    <x v="0"/>
    <s v="TENSLEEP"/>
    <m/>
    <m/>
    <n v="369"/>
    <x v="0"/>
    <n v="5431"/>
    <n v="5800"/>
    <m/>
    <m/>
    <x v="1"/>
    <d v="1968-11-21T00:00:00"/>
    <n v="7.6999998092651367"/>
    <x v="0"/>
    <n v="303"/>
    <n v="41"/>
    <n v="3973"/>
    <n v="357"/>
    <x v="0"/>
    <n v="4300"/>
    <n v="903"/>
    <m/>
    <x v="0"/>
    <n v="3094"/>
    <n v="12513"/>
    <x v="0"/>
    <m/>
    <n v="15.1197"/>
    <n v="3.3738900000000003"/>
    <n v="172.82549999999998"/>
    <n v="9.1320599999999992"/>
    <n v="200.45114999999998"/>
    <n v="121.303"/>
    <n v="14.800169999999998"/>
    <m/>
    <x v="0"/>
    <n v="64.417079999999999"/>
    <n v="200.52025"/>
    <n v="-1.7233149296937424E-4"/>
    <n v="12968"/>
    <n v="1.7856442054864408E-2"/>
    <n v="7.5428352493861983E-2"/>
    <n v="1.6831482383613167E-2"/>
    <n v="0.90774016512252476"/>
    <n v="0.60494139619315257"/>
    <n v="7.380885471666826E-2"/>
    <n v="0.32124974909017917"/>
    <x v="0"/>
    <m/>
    <x v="0"/>
    <m/>
    <m/>
    <x v="0"/>
    <m/>
    <x v="0"/>
    <x v="0"/>
    <m/>
    <x v="0"/>
    <x v="0"/>
    <x v="0"/>
    <m/>
    <x v="0"/>
    <x v="0"/>
    <x v="0"/>
    <x v="0"/>
    <x v="0"/>
    <x v="0"/>
    <x v="0"/>
    <x v="0"/>
    <x v="0"/>
    <x v="0"/>
    <x v="0"/>
    <x v="0"/>
    <x v="0"/>
    <m/>
    <x v="0"/>
    <x v="0"/>
    <x v="0"/>
    <x v="0"/>
    <x v="0"/>
    <s v="PRODUCTION"/>
    <m/>
    <x v="0"/>
    <m/>
    <m/>
    <m/>
    <m/>
  </r>
  <r>
    <x v="1"/>
    <s v="T26N R090W S03 fTENSLEEP"/>
    <m/>
    <x v="1"/>
    <x v="3"/>
    <s v="LOST SOLDIER"/>
    <s v="SE NE"/>
    <n v="3"/>
    <n v="26"/>
    <n v="90"/>
    <n v="42.257649999999998"/>
    <n v="-107.56243000000001"/>
    <s v="4903706281"/>
    <s v="TRACT 9B LSU"/>
    <x v="0"/>
    <s v="TENSLEEP"/>
    <s v="[2285]"/>
    <s v="[379]"/>
    <m/>
    <x v="0"/>
    <n v="5205"/>
    <n v="5666"/>
    <n v="8860"/>
    <n v="5701"/>
    <x v="2"/>
    <d v="1984-05-07T00:00:00"/>
    <n v="7.59"/>
    <x v="0"/>
    <n v="309"/>
    <n v="36"/>
    <n v="1968"/>
    <n v="146"/>
    <x v="1"/>
    <n v="1785"/>
    <n v="493"/>
    <n v="0"/>
    <x v="1"/>
    <n v="1790"/>
    <n v="6277"/>
    <x v="0"/>
    <s v="MERIT ENERGY COMPANY"/>
    <n v="15.4191"/>
    <n v="2.96244"/>
    <n v="85.60799999999999"/>
    <n v="3.73468"/>
    <n v="107.72421999999999"/>
    <n v="50.354849999999999"/>
    <n v="8.0802699999999987"/>
    <n v="0"/>
    <x v="1"/>
    <n v="37.267800000000001"/>
    <n v="95.702920000000006"/>
    <n v="5.9093884916240687E-2"/>
    <n v="6527"/>
    <n v="1.9525148391127772E-2"/>
    <n v="0.14313494216992242"/>
    <n v="2.7500222326975309E-2"/>
    <n v="0.82936483550310225"/>
    <n v="0.52615792705175557"/>
    <n v="8.4430757180658622E-2"/>
    <n v="0.38941131576758575"/>
    <x v="1"/>
    <n v="0"/>
    <x v="1"/>
    <n v="0"/>
    <n v="1.7"/>
    <x v="0"/>
    <n v="0"/>
    <x v="0"/>
    <x v="1"/>
    <m/>
    <x v="1"/>
    <x v="1"/>
    <x v="1"/>
    <n v="0"/>
    <x v="1"/>
    <x v="1"/>
    <x v="1"/>
    <x v="1"/>
    <x v="0"/>
    <x v="0"/>
    <x v="0"/>
    <x v="0"/>
    <x v="0"/>
    <x v="0"/>
    <x v="0"/>
    <x v="0"/>
    <x v="0"/>
    <m/>
    <x v="0"/>
    <x v="0"/>
    <x v="0"/>
    <x v="0"/>
    <x v="0"/>
    <m/>
    <n v="19840507"/>
    <x v="1"/>
    <m/>
    <m/>
    <m/>
    <m/>
  </r>
  <r>
    <x v="0"/>
    <s v="T26N R090W S03 fTENSLEEP"/>
    <n v="49023074"/>
    <x v="0"/>
    <x v="0"/>
    <s v="LOST SOLDIER"/>
    <m/>
    <s v="3"/>
    <s v=" 26"/>
    <s v=" 90"/>
    <n v="42.253"/>
    <n v="-107.5716"/>
    <m/>
    <s v="TRACT 13; T-102"/>
    <x v="0"/>
    <s v="TENSLEEP"/>
    <m/>
    <m/>
    <n v="43"/>
    <x v="0"/>
    <n v="4197"/>
    <n v="4240"/>
    <m/>
    <m/>
    <x v="1"/>
    <d v="1967-09-08T00:00:00"/>
    <n v="8.6000003814697266"/>
    <x v="0"/>
    <n v="3"/>
    <n v="2"/>
    <n v="1553"/>
    <n v="30"/>
    <x v="0"/>
    <n v="1080"/>
    <n v="1964"/>
    <m/>
    <x v="0"/>
    <n v="-1"/>
    <n v="3815"/>
    <x v="0"/>
    <s v="CHEM LAB"/>
    <n v="0.1497"/>
    <n v="0.16458"/>
    <n v="67.555499999999995"/>
    <n v="0.76739999999999997"/>
    <n v="68.637179999999987"/>
    <n v="30.466799999999999"/>
    <n v="32.189959999999999"/>
    <m/>
    <x v="0"/>
    <n v="0"/>
    <n v="62.656759999999998"/>
    <n v="4.5549855537886888E-2"/>
    <n v="4628"/>
    <n v="9.6292786924079124E-2"/>
    <n v="2.1810336613479753E-3"/>
    <n v="2.3978257848006001E-3"/>
    <n v="0.99542114055385145"/>
    <n v="0.48624920918349435"/>
    <n v="0.51375079081650565"/>
    <n v="0"/>
    <x v="0"/>
    <m/>
    <x v="0"/>
    <m/>
    <m/>
    <x v="0"/>
    <m/>
    <x v="0"/>
    <x v="0"/>
    <m/>
    <x v="0"/>
    <x v="0"/>
    <x v="0"/>
    <m/>
    <x v="0"/>
    <x v="0"/>
    <x v="0"/>
    <x v="0"/>
    <x v="0"/>
    <x v="0"/>
    <x v="0"/>
    <x v="0"/>
    <x v="0"/>
    <x v="0"/>
    <x v="0"/>
    <x v="0"/>
    <x v="0"/>
    <m/>
    <x v="0"/>
    <x v="0"/>
    <x v="0"/>
    <x v="0"/>
    <x v="0"/>
    <s v="PRODUCTION"/>
    <m/>
    <x v="0"/>
    <m/>
    <m/>
    <m/>
    <m/>
  </r>
  <r>
    <x v="0"/>
    <s v="T26N R090W S03 fMADISON"/>
    <n v="49015915"/>
    <x v="0"/>
    <x v="0"/>
    <s v="LOST SOLDIER"/>
    <m/>
    <s v="3"/>
    <s v=" 26"/>
    <s v=" 90"/>
    <n v="42.252200000000002"/>
    <n v="-107.58750000000001"/>
    <m/>
    <s v="UNIT NO. 109"/>
    <x v="0"/>
    <s v="MADISON"/>
    <m/>
    <m/>
    <n v="16"/>
    <x v="0"/>
    <n v="6129"/>
    <n v="6145"/>
    <m/>
    <m/>
    <x v="0"/>
    <m/>
    <n v="7.5999999046325684"/>
    <x v="2"/>
    <n v="506"/>
    <n v="93"/>
    <n v="3233"/>
    <n v="-3"/>
    <x v="0"/>
    <n v="4020"/>
    <n v="905"/>
    <m/>
    <x v="0"/>
    <n v="2180"/>
    <n v="10478"/>
    <x v="0"/>
    <m/>
    <n v="25.249400000000001"/>
    <n v="7.6529699999999998"/>
    <n v="140.63549999999998"/>
    <n v="0"/>
    <n v="173.53787"/>
    <n v="113.40419999999999"/>
    <n v="14.832949999999999"/>
    <m/>
    <x v="0"/>
    <n v="45.387600000000006"/>
    <n v="173.62475000000001"/>
    <n v="-2.5025735777661729E-4"/>
    <n v="10931"/>
    <n v="2.1159325517305805E-2"/>
    <n v="0.14549792503503703"/>
    <n v="4.4099711492367633E-2"/>
    <n v="0.8104023634725952"/>
    <n v="0.65315687999550742"/>
    <n v="8.5431080534313211E-2"/>
    <n v="0.26141203947017927"/>
    <x v="0"/>
    <m/>
    <x v="0"/>
    <m/>
    <m/>
    <x v="0"/>
    <m/>
    <x v="0"/>
    <x v="0"/>
    <m/>
    <x v="0"/>
    <x v="0"/>
    <x v="0"/>
    <m/>
    <x v="0"/>
    <x v="0"/>
    <x v="0"/>
    <x v="0"/>
    <x v="0"/>
    <x v="0"/>
    <x v="0"/>
    <x v="0"/>
    <x v="0"/>
    <x v="0"/>
    <x v="0"/>
    <x v="0"/>
    <x v="0"/>
    <m/>
    <x v="0"/>
    <x v="0"/>
    <x v="0"/>
    <x v="0"/>
    <x v="0"/>
    <s v="DST #5"/>
    <m/>
    <x v="0"/>
    <m/>
    <m/>
    <m/>
    <m/>
  </r>
  <r>
    <x v="0"/>
    <s v="T26N R090W S03 fMADISON"/>
    <n v="49007615"/>
    <x v="0"/>
    <x v="0"/>
    <s v="LOST SOLDIER"/>
    <m/>
    <s v="3"/>
    <s v=" 26"/>
    <s v=" 90"/>
    <n v="42.257649999999998"/>
    <n v="-107.56243000000001"/>
    <s v="4903706281"/>
    <s v="TRACT 9; M-7"/>
    <x v="0"/>
    <s v="MADISON"/>
    <s v="[379]"/>
    <m/>
    <n v="95"/>
    <x v="3"/>
    <n v="6045"/>
    <n v="6140"/>
    <n v="8860"/>
    <n v="5701"/>
    <x v="1"/>
    <d v="1964-12-14T00:00:00"/>
    <n v="7.9000000953674316"/>
    <x v="0"/>
    <n v="251"/>
    <n v="27"/>
    <n v="4396"/>
    <n v="175"/>
    <x v="0"/>
    <n v="3700"/>
    <n v="1159"/>
    <m/>
    <x v="0"/>
    <n v="4200"/>
    <n v="13322"/>
    <x v="0"/>
    <m/>
    <n v="12.524900000000001"/>
    <n v="2.2218300000000002"/>
    <n v="191.226"/>
    <n v="4.4764999999999997"/>
    <n v="210.44923"/>
    <n v="104.377"/>
    <n v="18.996009999999998"/>
    <m/>
    <x v="0"/>
    <n v="87.444000000000003"/>
    <n v="210.81700999999998"/>
    <n v="-8.7303459209069783E-4"/>
    <n v="13905"/>
    <n v="2.1412568406361333E-2"/>
    <n v="5.9515066888104082E-2"/>
    <n v="1.0557558229127283E-2"/>
    <n v="0.92992737488276855"/>
    <n v="0.49510710734394725"/>
    <n v="9.0106628492643934E-2"/>
    <n v="0.41478626416340886"/>
    <x v="0"/>
    <m/>
    <x v="0"/>
    <m/>
    <m/>
    <x v="0"/>
    <m/>
    <x v="0"/>
    <x v="0"/>
    <m/>
    <x v="0"/>
    <x v="0"/>
    <x v="0"/>
    <m/>
    <x v="0"/>
    <x v="0"/>
    <x v="0"/>
    <x v="0"/>
    <x v="0"/>
    <x v="0"/>
    <x v="0"/>
    <x v="0"/>
    <x v="0"/>
    <x v="0"/>
    <x v="0"/>
    <x v="0"/>
    <x v="0"/>
    <m/>
    <x v="0"/>
    <x v="0"/>
    <x v="0"/>
    <x v="0"/>
    <x v="0"/>
    <s v="PRODUCTION (12-7-64)"/>
    <m/>
    <x v="0"/>
    <m/>
    <m/>
    <m/>
    <m/>
  </r>
  <r>
    <x v="1"/>
    <s v="T26N R090W S03 fMADISON"/>
    <n v="595"/>
    <x v="0"/>
    <x v="0"/>
    <s v="LOST SOLDIER"/>
    <s v="SE SW"/>
    <n v="3"/>
    <n v="26"/>
    <n v="90"/>
    <n v="42.250078999999999"/>
    <n v="-107.562414"/>
    <s v="4903706221"/>
    <s v="28 WIW"/>
    <x v="0"/>
    <s v="MADISON"/>
    <m/>
    <s v="[1190]"/>
    <m/>
    <x v="0"/>
    <n v="5908"/>
    <m/>
    <n v="7323"/>
    <n v="7317"/>
    <x v="2"/>
    <d v="1982-08-31T00:00:00"/>
    <n v="7.71"/>
    <x v="1"/>
    <n v="397"/>
    <n v="41"/>
    <n v="1612"/>
    <n v="152"/>
    <x v="1"/>
    <n v="2151"/>
    <n v="598"/>
    <n v="0"/>
    <x v="1"/>
    <n v="2240"/>
    <n v="6887"/>
    <x v="0"/>
    <s v="MERIT ENERGY COMPANY"/>
    <n v="19.810300000000002"/>
    <n v="3.3738900000000003"/>
    <n v="70.122"/>
    <n v="3.8881599999999996"/>
    <n v="97.19435"/>
    <n v="60.67971"/>
    <n v="9.8012199999999989"/>
    <n v="0"/>
    <x v="1"/>
    <n v="46.636800000000001"/>
    <n v="117.11772999999999"/>
    <n v="-9.2964335001554724E-2"/>
    <n v="7191"/>
    <n v="2.1593976417104702E-2"/>
    <n v="0.20382151843188417"/>
    <n v="3.4712820241094261E-2"/>
    <n v="0.76146566132702154"/>
    <n v="0.51810865869753453"/>
    <n v="8.3686902060004065E-2"/>
    <n v="0.39820443924246146"/>
    <x v="1"/>
    <n v="0"/>
    <x v="1"/>
    <n v="0"/>
    <n v="0"/>
    <x v="0"/>
    <n v="1.1000000000000001"/>
    <x v="0"/>
    <x v="1"/>
    <m/>
    <x v="1"/>
    <x v="1"/>
    <x v="1"/>
    <n v="0"/>
    <x v="1"/>
    <x v="1"/>
    <x v="1"/>
    <x v="1"/>
    <x v="0"/>
    <x v="0"/>
    <x v="0"/>
    <x v="0"/>
    <x v="0"/>
    <x v="0"/>
    <x v="0"/>
    <x v="0"/>
    <x v="0"/>
    <m/>
    <x v="0"/>
    <x v="0"/>
    <x v="0"/>
    <x v="0"/>
    <x v="0"/>
    <m/>
    <n v="19820831"/>
    <x v="1"/>
    <m/>
    <m/>
    <m/>
    <m/>
  </r>
  <r>
    <x v="0"/>
    <s v="T26N R090W S03 fMADISON"/>
    <n v="49002639"/>
    <x v="0"/>
    <x v="0"/>
    <s v="LOST SOLDIER"/>
    <m/>
    <s v="3"/>
    <s v=" 26"/>
    <s v=" 90"/>
    <n v="42.255749999999999"/>
    <n v="-107.56556999999999"/>
    <s v="4903706258"/>
    <s v="H WILBURN 2"/>
    <x v="0"/>
    <s v="MADISON"/>
    <m/>
    <m/>
    <n v="293"/>
    <x v="0"/>
    <n v="5570"/>
    <n v="5863"/>
    <n v="5899"/>
    <m/>
    <x v="1"/>
    <d v="1959-10-22T00:00:00"/>
    <n v="8.1000003814697266"/>
    <x v="2"/>
    <n v="304"/>
    <n v="60"/>
    <n v="2842"/>
    <n v="-3"/>
    <x v="0"/>
    <n v="3240"/>
    <n v="488"/>
    <m/>
    <x v="0"/>
    <n v="2132"/>
    <n v="8818"/>
    <x v="0"/>
    <m/>
    <n v="15.169599999999999"/>
    <n v="4.9374000000000002"/>
    <n v="123.627"/>
    <n v="0"/>
    <n v="143.73399999999998"/>
    <n v="91.400399999999991"/>
    <n v="7.9983199999999988"/>
    <m/>
    <x v="0"/>
    <n v="44.388240000000003"/>
    <n v="143.78695999999999"/>
    <n v="-1.8419526701640468E-4"/>
    <n v="9060"/>
    <n v="1.3536189730394898E-2"/>
    <n v="0.10553939916790739"/>
    <n v="3.4350953845297572E-2"/>
    <n v="0.86010964698679515"/>
    <n v="0.6356654316914413"/>
    <n v="5.5626184738866442E-2"/>
    <n v="0.30870838356969232"/>
    <x v="0"/>
    <m/>
    <x v="0"/>
    <m/>
    <m/>
    <x v="0"/>
    <m/>
    <x v="0"/>
    <x v="0"/>
    <m/>
    <x v="0"/>
    <x v="0"/>
    <x v="0"/>
    <m/>
    <x v="0"/>
    <x v="0"/>
    <x v="0"/>
    <x v="0"/>
    <x v="0"/>
    <x v="0"/>
    <x v="0"/>
    <x v="0"/>
    <x v="0"/>
    <x v="0"/>
    <x v="0"/>
    <x v="0"/>
    <x v="0"/>
    <m/>
    <x v="0"/>
    <x v="0"/>
    <x v="0"/>
    <x v="0"/>
    <x v="0"/>
    <s v="PRODUCTION WATER"/>
    <m/>
    <x v="0"/>
    <m/>
    <m/>
    <m/>
    <m/>
  </r>
  <r>
    <x v="1"/>
    <s v="T26N R090W S03 fMADISON"/>
    <n v="4439"/>
    <x v="0"/>
    <x v="0"/>
    <s v="LOST SOLDIER"/>
    <s v="SE NW"/>
    <n v="3"/>
    <n v="26"/>
    <n v="90"/>
    <n v="42.255710999999998"/>
    <n v="-107.57181"/>
    <s v="4903721713"/>
    <s v="139 FEDERAL"/>
    <x v="0"/>
    <s v="MADISON"/>
    <m/>
    <m/>
    <m/>
    <x v="0"/>
    <s v="5542"/>
    <m/>
    <n v="6113"/>
    <m/>
    <x v="2"/>
    <d v="1999-01-14T00:00:00"/>
    <n v="7.57"/>
    <x v="1"/>
    <n v="580"/>
    <n v="87"/>
    <n v="2919"/>
    <n v="145"/>
    <x v="1"/>
    <n v="2305"/>
    <n v="1855"/>
    <n v="0"/>
    <x v="0"/>
    <n v="2189"/>
    <n v="9491.5499999999993"/>
    <x v="0"/>
    <s v="AMOCO PRODUCTION COMPANY"/>
    <n v="28.942"/>
    <n v="7.15923"/>
    <n v="126.97649999999999"/>
    <n v="3.7090999999999998"/>
    <n v="166.78682999999998"/>
    <n v="65.024050000000003"/>
    <n v="30.403449999999996"/>
    <n v="0"/>
    <x v="1"/>
    <n v="45.574980000000004"/>
    <n v="141.00247999999999"/>
    <n v="8.3772727519354037E-2"/>
    <n v="10080"/>
    <n v="3.0066601776558358E-2"/>
    <n v="0.1735268905824279"/>
    <n v="4.2924432342769513E-2"/>
    <n v="0.78354867707480269"/>
    <n v="0.46115536407586594"/>
    <n v="0.21562351243751171"/>
    <n v="0.32322112348662241"/>
    <x v="0"/>
    <n v="4"/>
    <x v="0"/>
    <m/>
    <m/>
    <x v="0"/>
    <m/>
    <x v="0"/>
    <x v="0"/>
    <m/>
    <x v="0"/>
    <x v="0"/>
    <x v="0"/>
    <m/>
    <x v="0"/>
    <x v="0"/>
    <x v="0"/>
    <x v="0"/>
    <x v="0"/>
    <x v="0"/>
    <x v="0"/>
    <x v="0"/>
    <x v="0"/>
    <x v="0"/>
    <x v="0"/>
    <x v="0"/>
    <x v="0"/>
    <m/>
    <x v="0"/>
    <x v="0"/>
    <x v="0"/>
    <x v="0"/>
    <x v="0"/>
    <s v="DUE TO QUALITY OF ANALYSIS COPY, FIGURES ARE GUESSED"/>
    <n v="1999114"/>
    <x v="0"/>
    <s v="BAKER PETROLITE"/>
    <m/>
    <m/>
    <d v="1999-01-27T00:00:00"/>
  </r>
  <r>
    <x v="0"/>
    <s v="T26N R090W S03 fMADISON"/>
    <n v="49013792"/>
    <x v="0"/>
    <x v="0"/>
    <s v="LOST SOLDIER"/>
    <m/>
    <s v="3"/>
    <s v=" 26"/>
    <s v=" 90"/>
    <n v="42.251849999999997"/>
    <n v="-107.56653"/>
    <s v="4903706232"/>
    <s v="DRAYTON CONSOL. NO. 4"/>
    <x v="0"/>
    <s v="MADISON"/>
    <n v="-310"/>
    <m/>
    <n v="500"/>
    <x v="7"/>
    <n v="5100"/>
    <n v="5600"/>
    <n v="5601"/>
    <n v="4816"/>
    <x v="5"/>
    <d v="1962-11-05T00:00:00"/>
    <n v="8.3000001907348633"/>
    <x v="0"/>
    <n v="257"/>
    <n v="0"/>
    <n v="3085"/>
    <n v="252"/>
    <x v="0"/>
    <n v="3254"/>
    <n v="540"/>
    <m/>
    <x v="0"/>
    <n v="2563"/>
    <n v="10021"/>
    <x v="0"/>
    <m/>
    <n v="12.824299999999999"/>
    <n v="0"/>
    <n v="134.19749999999999"/>
    <n v="6.4461599999999999"/>
    <n v="153.46795999999998"/>
    <n v="91.795339999999996"/>
    <n v="8.8505999999999982"/>
    <m/>
    <x v="0"/>
    <n v="53.361660000000008"/>
    <n v="154.0076"/>
    <n v="-1.7550663213688265E-3"/>
    <n v="9948"/>
    <n v="-3.6556662827382444E-3"/>
    <n v="8.3563370491143568E-2"/>
    <n v="0"/>
    <n v="0.91643662950885652"/>
    <n v="0.59604422119427869"/>
    <n v="5.7468592459073438E-2"/>
    <n v="0.34648718634664788"/>
    <x v="0"/>
    <m/>
    <x v="0"/>
    <m/>
    <m/>
    <x v="0"/>
    <m/>
    <x v="0"/>
    <x v="0"/>
    <m/>
    <x v="0"/>
    <x v="0"/>
    <x v="0"/>
    <m/>
    <x v="0"/>
    <x v="0"/>
    <x v="0"/>
    <x v="0"/>
    <x v="0"/>
    <x v="0"/>
    <x v="0"/>
    <x v="0"/>
    <x v="0"/>
    <x v="0"/>
    <x v="0"/>
    <x v="0"/>
    <x v="0"/>
    <m/>
    <x v="0"/>
    <x v="0"/>
    <x v="0"/>
    <x v="0"/>
    <x v="0"/>
    <s v="FLOW"/>
    <m/>
    <x v="0"/>
    <m/>
    <m/>
    <m/>
    <m/>
  </r>
  <r>
    <x v="0"/>
    <s v="T26N R090W S03 fMADISON"/>
    <n v="49118096"/>
    <x v="0"/>
    <x v="0"/>
    <s v="LOST SOLDIER"/>
    <m/>
    <s v="3"/>
    <s v=" 26"/>
    <s v=" 90"/>
    <n v="42.251100000000001"/>
    <n v="-107.5673"/>
    <s v="4903706232"/>
    <s v="DRAYTON CONSOL. NO. 4"/>
    <x v="0"/>
    <s v="MADISON"/>
    <m/>
    <n v="-310"/>
    <n v="616"/>
    <x v="7"/>
    <n v="4794"/>
    <n v="5410"/>
    <n v="5601"/>
    <n v="4816"/>
    <x v="1"/>
    <d v="1957-07-24T00:00:00"/>
    <n v="8.3999996185302734"/>
    <x v="0"/>
    <n v="356"/>
    <n v="291"/>
    <n v="4114"/>
    <n v="-3"/>
    <x v="0"/>
    <n v="5504"/>
    <n v="667"/>
    <m/>
    <x v="0"/>
    <n v="2456"/>
    <n v="13149"/>
    <x v="0"/>
    <s v="CHEM LAB"/>
    <n v="17.764399999999998"/>
    <n v="23.946390000000001"/>
    <n v="178.95899999999997"/>
    <n v="0"/>
    <n v="220.66978999999998"/>
    <n v="155.26784000000001"/>
    <n v="10.932129999999999"/>
    <m/>
    <x v="0"/>
    <n v="51.133920000000003"/>
    <n v="217.33389"/>
    <n v="7.6161460561244166E-3"/>
    <n v="13382"/>
    <n v="8.7821793373789158E-3"/>
    <n v="8.0502183828606536E-2"/>
    <n v="0.10851684772981388"/>
    <n v="0.81098096844157963"/>
    <n v="0.71442074680575596"/>
    <n v="5.0301082817778668E-2"/>
    <n v="0.23527817037646548"/>
    <x v="0"/>
    <m/>
    <x v="0"/>
    <m/>
    <m/>
    <x v="0"/>
    <m/>
    <x v="0"/>
    <x v="0"/>
    <m/>
    <x v="0"/>
    <x v="0"/>
    <x v="0"/>
    <m/>
    <x v="0"/>
    <x v="0"/>
    <x v="0"/>
    <x v="0"/>
    <x v="0"/>
    <x v="0"/>
    <x v="0"/>
    <x v="0"/>
    <x v="0"/>
    <x v="0"/>
    <x v="0"/>
    <x v="0"/>
    <x v="0"/>
    <m/>
    <x v="0"/>
    <x v="0"/>
    <x v="0"/>
    <x v="0"/>
    <x v="0"/>
    <s v="PRODUCTION WATER"/>
    <m/>
    <x v="0"/>
    <m/>
    <m/>
    <m/>
    <m/>
  </r>
  <r>
    <x v="1"/>
    <s v="T26N R090W S03 fMADISON"/>
    <m/>
    <x v="1"/>
    <x v="3"/>
    <s v="LOST SOLDIER"/>
    <s v="SW NE"/>
    <n v="3"/>
    <n v="26"/>
    <n v="90"/>
    <n v="42.255074"/>
    <n v="-107.567858"/>
    <s v="4903721645"/>
    <s v="M119 LSU"/>
    <x v="0"/>
    <s v="MADISON"/>
    <m/>
    <m/>
    <m/>
    <x v="0"/>
    <m/>
    <m/>
    <n v="5940"/>
    <m/>
    <x v="5"/>
    <d v="1983-07-25T00:00:00"/>
    <n v="7.9"/>
    <x v="0"/>
    <n v="246"/>
    <n v="43"/>
    <n v="2154"/>
    <n v="154"/>
    <x v="1"/>
    <n v="2391"/>
    <n v="342"/>
    <n v="0"/>
    <x v="1"/>
    <n v="2230"/>
    <n v="7387"/>
    <x v="0"/>
    <s v="MERIT ENERGY COMPANY"/>
    <n v="12.275399999999999"/>
    <n v="3.5384700000000002"/>
    <n v="93.698999999999998"/>
    <n v="3.9393199999999999"/>
    <n v="113.45218999999999"/>
    <n v="67.450109999999995"/>
    <n v="5.6053799999999994"/>
    <n v="0"/>
    <x v="1"/>
    <n v="46.428600000000003"/>
    <n v="119.48408999999999"/>
    <n v="-2.5895064521507805E-2"/>
    <n v="7560"/>
    <n v="1.1574228942262661E-2"/>
    <n v="0.10819888095593395"/>
    <n v="3.1189085023391797E-2"/>
    <n v="0.86061203402067432"/>
    <n v="0.56451122488358074"/>
    <n v="4.6913191538722851E-2"/>
    <n v="0.38857558357769645"/>
    <x v="1"/>
    <n v="0"/>
    <x v="1"/>
    <n v="0"/>
    <n v="1.2"/>
    <x v="0"/>
    <n v="0"/>
    <x v="0"/>
    <x v="1"/>
    <m/>
    <x v="1"/>
    <x v="1"/>
    <x v="1"/>
    <n v="0"/>
    <x v="1"/>
    <x v="1"/>
    <x v="1"/>
    <x v="1"/>
    <x v="0"/>
    <x v="0"/>
    <x v="0"/>
    <x v="0"/>
    <x v="0"/>
    <x v="0"/>
    <x v="0"/>
    <x v="0"/>
    <x v="0"/>
    <m/>
    <x v="0"/>
    <x v="0"/>
    <x v="0"/>
    <x v="0"/>
    <x v="0"/>
    <s v="WELLHEAD"/>
    <n v="19830725"/>
    <x v="1"/>
    <m/>
    <m/>
    <m/>
    <m/>
  </r>
  <r>
    <x v="0"/>
    <s v="T26N R090W S03 fCLOVERLY"/>
    <n v="49007448"/>
    <x v="0"/>
    <x v="0"/>
    <s v="LOST SOLDIER"/>
    <m/>
    <s v="3"/>
    <s v=" 26"/>
    <s v=" 90"/>
    <n v="42.248240000000003"/>
    <n v="-107.56480000000001"/>
    <s v="4903706200"/>
    <s v="HUGHES 42 A"/>
    <x v="0"/>
    <s v="CLOVERLY"/>
    <m/>
    <m/>
    <n v="0"/>
    <x v="1"/>
    <m/>
    <m/>
    <n v="1950"/>
    <m/>
    <x v="1"/>
    <d v="1955-03-25T00:00:00"/>
    <n v="7.8000001907348633"/>
    <x v="0"/>
    <n v="18"/>
    <n v="-1"/>
    <n v="5357"/>
    <n v="-3"/>
    <x v="0"/>
    <n v="5010"/>
    <n v="5474"/>
    <m/>
    <x v="0"/>
    <n v="139"/>
    <n v="13219"/>
    <x v="0"/>
    <m/>
    <n v="0.8982"/>
    <n v="0"/>
    <n v="233.02949999999998"/>
    <n v="0"/>
    <n v="233.92769999999999"/>
    <n v="141.3321"/>
    <n v="89.718859999999992"/>
    <m/>
    <x v="0"/>
    <n v="2.8939800000000004"/>
    <n v="233.94493999999997"/>
    <n v="-3.6847634433137239E-5"/>
    <n v="15991"/>
    <n v="9.4899007189318721E-2"/>
    <n v="3.8396478912074115E-3"/>
    <n v="0"/>
    <n v="0.99616035210879261"/>
    <n v="0.60412548354326456"/>
    <n v="0.38350416982731067"/>
    <n v="1.2370346629424859E-2"/>
    <x v="0"/>
    <m/>
    <x v="0"/>
    <m/>
    <m/>
    <x v="0"/>
    <m/>
    <x v="0"/>
    <x v="0"/>
    <m/>
    <x v="0"/>
    <x v="0"/>
    <x v="0"/>
    <m/>
    <x v="0"/>
    <x v="0"/>
    <x v="0"/>
    <x v="0"/>
    <x v="0"/>
    <x v="0"/>
    <x v="0"/>
    <x v="0"/>
    <x v="0"/>
    <x v="0"/>
    <x v="0"/>
    <x v="0"/>
    <x v="0"/>
    <m/>
    <x v="0"/>
    <x v="0"/>
    <x v="0"/>
    <x v="0"/>
    <x v="0"/>
    <s v="PRODUCTION WATER"/>
    <m/>
    <x v="0"/>
    <m/>
    <m/>
    <m/>
    <m/>
  </r>
  <r>
    <x v="0"/>
    <s v="T26N R090W S03 fCAMBRIAN/FLATHEAD"/>
    <n v="49014276"/>
    <x v="0"/>
    <x v="0"/>
    <s v="LOST SOLDIER"/>
    <m/>
    <s v="3"/>
    <s v=" 26"/>
    <s v=" 90"/>
    <n v="42.25"/>
    <n v="-107.5714"/>
    <m/>
    <s v="TR-9-C-6"/>
    <x v="0"/>
    <s v="CAMBRIAN/FLATHEAD"/>
    <m/>
    <m/>
    <n v="73"/>
    <x v="0"/>
    <n v="6409"/>
    <n v="6482"/>
    <m/>
    <m/>
    <x v="1"/>
    <d v="1971-08-09T00:00:00"/>
    <n v="8.3999996185302734"/>
    <x v="0"/>
    <n v="427"/>
    <n v="32"/>
    <n v="3638"/>
    <n v="340"/>
    <x v="0"/>
    <n v="5000"/>
    <n v="281"/>
    <m/>
    <x v="0"/>
    <n v="2119"/>
    <n v="11730"/>
    <x v="0"/>
    <m/>
    <n v="21.307300000000001"/>
    <n v="2.6332800000000001"/>
    <n v="158.25299999999999"/>
    <n v="8.6971999999999987"/>
    <n v="190.89078000000001"/>
    <n v="141.05000000000001"/>
    <n v="4.6055899999999994"/>
    <m/>
    <x v="0"/>
    <n v="44.117580000000004"/>
    <n v="189.77316999999999"/>
    <n v="2.9359491488490396E-3"/>
    <n v="11834"/>
    <n v="4.4135121371583772E-3"/>
    <n v="0.11162037265498104"/>
    <n v="1.3794694536844577E-2"/>
    <n v="0.87458493280817429"/>
    <n v="0.74325575106322983"/>
    <n v="2.4268920627715709E-2"/>
    <n v="0.23247532830905446"/>
    <x v="0"/>
    <m/>
    <x v="0"/>
    <m/>
    <m/>
    <x v="0"/>
    <m/>
    <x v="0"/>
    <x v="0"/>
    <m/>
    <x v="0"/>
    <x v="0"/>
    <x v="0"/>
    <m/>
    <x v="0"/>
    <x v="0"/>
    <x v="0"/>
    <x v="0"/>
    <x v="0"/>
    <x v="0"/>
    <x v="0"/>
    <x v="0"/>
    <x v="0"/>
    <x v="0"/>
    <x v="0"/>
    <x v="0"/>
    <x v="0"/>
    <m/>
    <x v="0"/>
    <x v="0"/>
    <x v="0"/>
    <x v="0"/>
    <x v="0"/>
    <s v="PRODUCTION 7/30/71"/>
    <m/>
    <x v="0"/>
    <m/>
    <m/>
    <m/>
    <m/>
  </r>
  <r>
    <x v="0"/>
    <s v="T26N R090W S03 fCAMBRIAN/FLATHEAD"/>
    <n v="49014275"/>
    <x v="0"/>
    <x v="0"/>
    <s v="LOST SOLDIER"/>
    <m/>
    <s v="3"/>
    <s v=" 26"/>
    <s v=" 90"/>
    <n v="42.25"/>
    <n v="-107.5714"/>
    <m/>
    <s v="TR-9-C-9"/>
    <x v="0"/>
    <s v="CAMBRIAN/FLATHEAD"/>
    <m/>
    <m/>
    <n v="700"/>
    <x v="0"/>
    <n v="6052"/>
    <n v="6752"/>
    <m/>
    <m/>
    <x v="1"/>
    <d v="1971-08-09T00:00:00"/>
    <n v="8.3999996185302734"/>
    <x v="0"/>
    <n v="450"/>
    <n v="35"/>
    <n v="4206"/>
    <n v="320"/>
    <x v="0"/>
    <n v="5900"/>
    <n v="293"/>
    <m/>
    <x v="0"/>
    <n v="2177"/>
    <n v="13232"/>
    <x v="0"/>
    <m/>
    <n v="22.454999999999998"/>
    <n v="2.88015"/>
    <n v="182.96099999999998"/>
    <n v="8.1855999999999991"/>
    <n v="216.48174999999998"/>
    <n v="166.43899999999999"/>
    <n v="4.8022699999999992"/>
    <m/>
    <x v="0"/>
    <n v="45.325140000000005"/>
    <n v="216.56640999999999"/>
    <n v="-1.9549788642448854E-4"/>
    <n v="13378"/>
    <n v="5.4866591506952276E-3"/>
    <n v="0.10372698853367547"/>
    <n v="1.3304354755077508E-2"/>
    <n v="0.88296865671124702"/>
    <n v="0.76853561916642565"/>
    <n v="2.2174583768553947E-2"/>
    <n v="0.20928979706502041"/>
    <x v="0"/>
    <m/>
    <x v="0"/>
    <m/>
    <m/>
    <x v="0"/>
    <m/>
    <x v="0"/>
    <x v="0"/>
    <m/>
    <x v="0"/>
    <x v="0"/>
    <x v="0"/>
    <m/>
    <x v="0"/>
    <x v="0"/>
    <x v="0"/>
    <x v="0"/>
    <x v="0"/>
    <x v="0"/>
    <x v="0"/>
    <x v="0"/>
    <x v="0"/>
    <x v="0"/>
    <x v="0"/>
    <x v="0"/>
    <x v="0"/>
    <m/>
    <x v="0"/>
    <x v="0"/>
    <x v="0"/>
    <x v="0"/>
    <x v="0"/>
    <s v="PRODUCTION 7/30/71"/>
    <m/>
    <x v="0"/>
    <m/>
    <m/>
    <m/>
    <m/>
  </r>
  <r>
    <x v="0"/>
    <s v="T26N R090W S03 fCAMBRIAN/FLATHEAD"/>
    <n v="49014274"/>
    <x v="0"/>
    <x v="0"/>
    <s v="LOST SOLDIER"/>
    <m/>
    <s v="3"/>
    <s v=" 26"/>
    <s v=" 90"/>
    <n v="42.25"/>
    <n v="-107.5714"/>
    <m/>
    <s v="TR-13-C-111"/>
    <x v="0"/>
    <s v="CAMBRIAN/FLATHEAD"/>
    <m/>
    <m/>
    <n v="884"/>
    <x v="0"/>
    <n v="5215"/>
    <n v="6099"/>
    <m/>
    <m/>
    <x v="1"/>
    <d v="1971-08-09T00:00:00"/>
    <n v="8"/>
    <x v="0"/>
    <n v="1161"/>
    <n v="15"/>
    <n v="5193"/>
    <n v="440"/>
    <x v="0"/>
    <n v="9400"/>
    <n v="183"/>
    <m/>
    <x v="0"/>
    <n v="1358"/>
    <n v="17657"/>
    <x v="0"/>
    <m/>
    <n v="57.933900000000001"/>
    <n v="1.2343500000000001"/>
    <n v="225.8955"/>
    <n v="11.255199999999999"/>
    <n v="296.31895000000003"/>
    <n v="265.17399999999998"/>
    <n v="2.9993699999999999"/>
    <m/>
    <x v="0"/>
    <n v="28.273560000000003"/>
    <n v="296.44692999999995"/>
    <n v="-2.1590311507120268E-4"/>
    <n v="17747"/>
    <n v="2.5420856400406732E-3"/>
    <n v="0.19551196438837271"/>
    <n v="4.1656127628691983E-3"/>
    <n v="0.80032242284875799"/>
    <n v="0.89450749245404571"/>
    <n v="1.0117730009887436E-2"/>
    <n v="9.5374777536066935E-2"/>
    <x v="0"/>
    <m/>
    <x v="0"/>
    <m/>
    <m/>
    <x v="0"/>
    <m/>
    <x v="0"/>
    <x v="0"/>
    <m/>
    <x v="0"/>
    <x v="0"/>
    <x v="0"/>
    <m/>
    <x v="0"/>
    <x v="0"/>
    <x v="0"/>
    <x v="0"/>
    <x v="0"/>
    <x v="0"/>
    <x v="0"/>
    <x v="0"/>
    <x v="0"/>
    <x v="0"/>
    <x v="0"/>
    <x v="0"/>
    <x v="0"/>
    <m/>
    <x v="0"/>
    <x v="0"/>
    <x v="0"/>
    <x v="0"/>
    <x v="0"/>
    <s v="PRODUCTION 7/30/71"/>
    <m/>
    <x v="0"/>
    <m/>
    <m/>
    <m/>
    <m/>
  </r>
  <r>
    <x v="1"/>
    <s v="T26N R090W S03 fCAMBRIAN/FLATHEAD"/>
    <m/>
    <x v="1"/>
    <x v="3"/>
    <s v="LOST SOLDIER"/>
    <s v="NW SE"/>
    <n v="3"/>
    <n v="26"/>
    <n v="90"/>
    <n v="42.252758"/>
    <n v="-107.568096"/>
    <s v="4903720170"/>
    <s v="19 LSU"/>
    <x v="0"/>
    <s v="CAMBRIAN/FLATHEAD"/>
    <m/>
    <m/>
    <m/>
    <x v="0"/>
    <m/>
    <m/>
    <n v="6325"/>
    <m/>
    <x v="1"/>
    <d v="1971-07-30T00:00:00"/>
    <n v="8"/>
    <x v="0"/>
    <n v="427"/>
    <n v="26"/>
    <n v="3379"/>
    <n v="290"/>
    <x v="1"/>
    <n v="4600"/>
    <n v="220"/>
    <n v="0"/>
    <x v="1"/>
    <n v="2140"/>
    <n v="10970"/>
    <x v="0"/>
    <s v="MERIT ENERGY COMPANY"/>
    <n v="21.307300000000001"/>
    <n v="2.1395400000000002"/>
    <n v="146.98649999999998"/>
    <n v="7.4181999999999997"/>
    <n v="177.85154"/>
    <n v="129.76599999999999"/>
    <n v="3.6057999999999995"/>
    <n v="0"/>
    <x v="1"/>
    <n v="44.5548"/>
    <n v="177.92659999999998"/>
    <n v="-2.1097417620986848E-4"/>
    <n v="11082"/>
    <n v="5.0789044077634684E-3"/>
    <n v="0.11980385438326821"/>
    <n v="1.2029921135346932E-2"/>
    <n v="0.86816622448138481"/>
    <n v="0.72932321530338917"/>
    <n v="2.0265660109281016E-2"/>
    <n v="0.25041112458732984"/>
    <x v="1"/>
    <n v="0"/>
    <x v="1"/>
    <n v="9856"/>
    <n v="0.7"/>
    <x v="0"/>
    <n v="0.7"/>
    <x v="0"/>
    <x v="1"/>
    <m/>
    <x v="1"/>
    <x v="1"/>
    <x v="1"/>
    <n v="0"/>
    <x v="1"/>
    <x v="1"/>
    <x v="1"/>
    <x v="1"/>
    <x v="0"/>
    <x v="0"/>
    <x v="0"/>
    <x v="0"/>
    <x v="0"/>
    <x v="0"/>
    <x v="0"/>
    <x v="0"/>
    <x v="0"/>
    <m/>
    <x v="0"/>
    <x v="0"/>
    <x v="0"/>
    <x v="0"/>
    <x v="0"/>
    <s v="PRODUCTION"/>
    <n v="19710730"/>
    <x v="1"/>
    <m/>
    <m/>
    <m/>
    <m/>
  </r>
  <r>
    <x v="0"/>
    <s v="T26N R090W S03 fCAMBRIAN"/>
    <n v="49013156"/>
    <x v="0"/>
    <x v="0"/>
    <s v="LOST SOLDIER"/>
    <m/>
    <s v="3"/>
    <s v=" 26"/>
    <s v=" 90"/>
    <n v="42.250030000000002"/>
    <n v="-107.57177"/>
    <s v="4903706221"/>
    <s v="LOST SOLDIER UNIT 28"/>
    <x v="0"/>
    <s v="CAMBRIAN"/>
    <n v="16"/>
    <m/>
    <m/>
    <x v="1"/>
    <n v="7316"/>
    <m/>
    <n v="7323"/>
    <n v="7317"/>
    <x v="1"/>
    <m/>
    <n v="8.5"/>
    <x v="0"/>
    <n v="165"/>
    <n v="14"/>
    <n v="7524"/>
    <n v="-3"/>
    <x v="0"/>
    <n v="9500"/>
    <n v="732"/>
    <m/>
    <x v="0"/>
    <n v="2383"/>
    <n v="20162"/>
    <x v="0"/>
    <m/>
    <n v="8.2334999999999994"/>
    <n v="1.1520600000000001"/>
    <n v="327.29399999999998"/>
    <n v="0"/>
    <n v="336.67955999999998"/>
    <n v="267.995"/>
    <n v="11.997479999999999"/>
    <m/>
    <x v="0"/>
    <n v="49.614060000000002"/>
    <n v="329.60654"/>
    <n v="1.0615589909499816E-2"/>
    <n v="20312"/>
    <n v="3.7060829174284725E-3"/>
    <n v="2.4455004040043297E-2"/>
    <n v="3.4218293501393437E-3"/>
    <n v="0.97212316660981735"/>
    <n v="0.81307549298020609"/>
    <n v="3.6399399113864667E-2"/>
    <n v="0.1505251079059293"/>
    <x v="0"/>
    <m/>
    <x v="0"/>
    <m/>
    <m/>
    <x v="0"/>
    <m/>
    <x v="0"/>
    <x v="0"/>
    <m/>
    <x v="0"/>
    <x v="0"/>
    <x v="0"/>
    <m/>
    <x v="0"/>
    <x v="0"/>
    <x v="0"/>
    <x v="0"/>
    <x v="0"/>
    <x v="0"/>
    <x v="0"/>
    <x v="0"/>
    <x v="0"/>
    <x v="0"/>
    <x v="0"/>
    <x v="0"/>
    <x v="0"/>
    <m/>
    <x v="0"/>
    <x v="0"/>
    <x v="0"/>
    <x v="0"/>
    <x v="0"/>
    <s v="PRODUCTION"/>
    <m/>
    <x v="0"/>
    <m/>
    <m/>
    <m/>
    <m/>
  </r>
  <r>
    <x v="0"/>
    <s v="T26N R090W S03 fCAMBRIAN"/>
    <n v="49007612"/>
    <x v="0"/>
    <x v="0"/>
    <s v="LOST SOLDIER"/>
    <m/>
    <s v="3"/>
    <s v=" 26"/>
    <s v=" 90"/>
    <n v="42.250030000000002"/>
    <n v="-107.57177"/>
    <s v="4903706221"/>
    <s v="LOST SOLDIER UNIT 28"/>
    <x v="0"/>
    <s v="CAMBRIAN"/>
    <s v="[1190]"/>
    <n v="16"/>
    <n v="204"/>
    <x v="10"/>
    <n v="7098"/>
    <n v="7302"/>
    <n v="7323"/>
    <n v="7317"/>
    <x v="1"/>
    <d v="1965-04-20T00:00:00"/>
    <n v="7.4000000953674316"/>
    <x v="0"/>
    <n v="910"/>
    <n v="70"/>
    <n v="3978"/>
    <n v="305"/>
    <x v="0"/>
    <n v="7620"/>
    <n v="256"/>
    <m/>
    <x v="0"/>
    <n v="690"/>
    <n v="13709"/>
    <x v="0"/>
    <m/>
    <n v="45.408999999999999"/>
    <n v="5.7603"/>
    <n v="173.04299999999998"/>
    <n v="7.8018999999999998"/>
    <n v="232.01419999999996"/>
    <n v="214.96019999999999"/>
    <n v="4.1958399999999996"/>
    <m/>
    <x v="0"/>
    <n v="14.365800000000002"/>
    <n v="233.52184"/>
    <n v="-3.2385032961143841E-3"/>
    <n v="13826"/>
    <n v="4.2491374614127475E-3"/>
    <n v="0.19571646907818577"/>
    <n v="2.4827359704707733E-2"/>
    <n v="0.77945617121710653"/>
    <n v="0.92051432962330204"/>
    <n v="1.7967655616279828E-2"/>
    <n v="6.1518014760418134E-2"/>
    <x v="0"/>
    <m/>
    <x v="0"/>
    <m/>
    <m/>
    <x v="0"/>
    <m/>
    <x v="0"/>
    <x v="0"/>
    <m/>
    <x v="0"/>
    <x v="0"/>
    <x v="0"/>
    <m/>
    <x v="0"/>
    <x v="0"/>
    <x v="0"/>
    <x v="0"/>
    <x v="0"/>
    <x v="0"/>
    <x v="0"/>
    <x v="0"/>
    <x v="0"/>
    <x v="0"/>
    <x v="0"/>
    <x v="0"/>
    <x v="0"/>
    <m/>
    <x v="0"/>
    <x v="0"/>
    <x v="0"/>
    <x v="0"/>
    <x v="0"/>
    <s v="PRODUCTION"/>
    <m/>
    <x v="0"/>
    <m/>
    <m/>
    <m/>
    <m/>
  </r>
  <r>
    <x v="1"/>
    <s v="T26N R090W S03 fCAMBRIAN"/>
    <m/>
    <x v="1"/>
    <x v="3"/>
    <s v="LOST SOLDIER"/>
    <s v="NW SE"/>
    <n v="3"/>
    <n v="26"/>
    <n v="90"/>
    <n v="42.260798000000001"/>
    <n v="-107.562404"/>
    <s v="4903720017"/>
    <s v="17 CAMBRIA"/>
    <x v="0"/>
    <s v="CAMBRIAN"/>
    <m/>
    <m/>
    <m/>
    <x v="0"/>
    <m/>
    <m/>
    <n v="6690"/>
    <m/>
    <x v="1"/>
    <d v="1971-07-30T00:00:00"/>
    <n v="8"/>
    <x v="0"/>
    <n v="427"/>
    <n v="26"/>
    <n v="3379"/>
    <n v="290"/>
    <x v="1"/>
    <n v="4600"/>
    <n v="220"/>
    <n v="0"/>
    <x v="1"/>
    <n v="2140"/>
    <n v="10970"/>
    <x v="0"/>
    <s v="ARCO OIL AND GAS"/>
    <n v="21.307300000000001"/>
    <n v="2.1395400000000002"/>
    <n v="146.98649999999998"/>
    <n v="7.4181999999999997"/>
    <n v="177.85154"/>
    <n v="129.76599999999999"/>
    <n v="3.6057999999999995"/>
    <n v="0"/>
    <x v="1"/>
    <n v="44.5548"/>
    <n v="177.92659999999998"/>
    <n v="-2.1097417620986848E-4"/>
    <n v="11082"/>
    <n v="5.0789044077634684E-3"/>
    <n v="0.11980385438326821"/>
    <n v="1.2029921135346932E-2"/>
    <n v="0.86816622448138481"/>
    <n v="0.72932321530338917"/>
    <n v="2.0265660109281016E-2"/>
    <n v="0.25041112458732984"/>
    <x v="1"/>
    <n v="0"/>
    <x v="1"/>
    <n v="9856"/>
    <n v="0.7"/>
    <x v="0"/>
    <n v="0.7"/>
    <x v="0"/>
    <x v="1"/>
    <m/>
    <x v="1"/>
    <x v="1"/>
    <x v="1"/>
    <n v="0"/>
    <x v="1"/>
    <x v="1"/>
    <x v="1"/>
    <x v="1"/>
    <x v="0"/>
    <x v="0"/>
    <x v="0"/>
    <x v="0"/>
    <x v="0"/>
    <x v="0"/>
    <x v="0"/>
    <x v="0"/>
    <x v="0"/>
    <m/>
    <x v="0"/>
    <x v="0"/>
    <x v="0"/>
    <x v="0"/>
    <x v="0"/>
    <s v="PRODUCTION"/>
    <n v="19710730"/>
    <x v="1"/>
    <m/>
    <m/>
    <m/>
    <m/>
  </r>
  <r>
    <x v="1"/>
    <s v="T26N R090W S03 fAMSDEN-MADISON"/>
    <n v="4438"/>
    <x v="0"/>
    <x v="0"/>
    <s v="LOST SOLDIER"/>
    <s v="NW NE"/>
    <n v="3"/>
    <n v="26"/>
    <n v="90"/>
    <n v="42.258960000000002"/>
    <n v="-107.568496"/>
    <s v="4903706469"/>
    <s v="LSU 1"/>
    <x v="0"/>
    <s v="AMSDEN-MADISON"/>
    <m/>
    <m/>
    <s v=""/>
    <x v="0"/>
    <m/>
    <m/>
    <n v="6372"/>
    <m/>
    <x v="2"/>
    <d v="2002-06-14T00:00:00"/>
    <n v="7.38"/>
    <x v="1"/>
    <n v="414"/>
    <n v="98"/>
    <n v="2448.9"/>
    <n v="211"/>
    <x v="1"/>
    <n v="2076"/>
    <n v="3050"/>
    <n v="0"/>
    <x v="0"/>
    <n v="1555"/>
    <n v="9864.9"/>
    <x v="0"/>
    <s v="MERIT ENERGY COMPANY"/>
    <n v="20.6586"/>
    <n v="8.0644200000000001"/>
    <n v="106.52714999999999"/>
    <n v="5.3973800000000001"/>
    <n v="140.64755"/>
    <n v="58.563959999999994"/>
    <n v="49.989499999999992"/>
    <n v="0"/>
    <x v="1"/>
    <n v="32.375100000000003"/>
    <n v="140.92856"/>
    <n v="-9.9798949562876298E-4"/>
    <n v="9852.9"/>
    <n v="-6.0858716489669239E-4"/>
    <n v="0.14688204664780866"/>
    <n v="5.7337792233138798E-2"/>
    <n v="0.79578016111905248"/>
    <n v="0.41555778331943499"/>
    <n v="0.35471518335247298"/>
    <n v="0.22972703332809191"/>
    <x v="0"/>
    <n v="1"/>
    <x v="0"/>
    <m/>
    <m/>
    <x v="0"/>
    <m/>
    <x v="0"/>
    <x v="0"/>
    <m/>
    <x v="0"/>
    <x v="0"/>
    <x v="0"/>
    <m/>
    <x v="0"/>
    <x v="0"/>
    <x v="0"/>
    <x v="0"/>
    <x v="0"/>
    <x v="0"/>
    <x v="0"/>
    <x v="0"/>
    <x v="0"/>
    <x v="0"/>
    <x v="0"/>
    <x v="0"/>
    <x v="0"/>
    <m/>
    <x v="0"/>
    <x v="0"/>
    <x v="0"/>
    <x v="0"/>
    <x v="0"/>
    <m/>
    <n v="2002614"/>
    <x v="0"/>
    <s v="BAKER HUGHES, DENVER, ID No 26748"/>
    <m/>
    <m/>
    <d v="2002-06-24T00:00:00"/>
  </r>
  <r>
    <x v="0"/>
    <s v="T26N R090W S02 fTENSLEEP"/>
    <n v="49003226"/>
    <x v="0"/>
    <x v="0"/>
    <s v="WERTZ"/>
    <m/>
    <s v="2"/>
    <s v=" 26"/>
    <s v=" 90"/>
    <n v="42.25027"/>
    <n v="-107.54411"/>
    <s v="4903706228"/>
    <s v="MCDERMOTT ESTATE NO. 2"/>
    <x v="0"/>
    <s v="TENSLEEP"/>
    <n v="90"/>
    <m/>
    <n v="52"/>
    <x v="0"/>
    <n v="7239"/>
    <n v="7291"/>
    <m/>
    <m/>
    <x v="0"/>
    <d v="1965-03-16T00:00:00"/>
    <n v="7.1999998092651367"/>
    <x v="0"/>
    <n v="1387"/>
    <n v="594"/>
    <n v="8962"/>
    <n v="805"/>
    <x v="0"/>
    <n v="13000"/>
    <n v="2538"/>
    <m/>
    <x v="0"/>
    <n v="5850"/>
    <n v="33146"/>
    <x v="0"/>
    <m/>
    <n v="69.211299999999994"/>
    <n v="48.88026"/>
    <n v="389.84699999999998"/>
    <n v="20.591899999999999"/>
    <n v="528.53045999999995"/>
    <n v="366.73"/>
    <n v="41.597819999999999"/>
    <m/>
    <x v="0"/>
    <n v="121.79700000000001"/>
    <n v="530.12482"/>
    <n v="-1.5060237549658767E-3"/>
    <n v="33133"/>
    <n v="-1.9614055734093756E-4"/>
    <n v="0.13095044701870162"/>
    <n v="9.2483335775955092E-2"/>
    <n v="0.77656621720534336"/>
    <n v="0.69178047539822785"/>
    <n v="7.8467972882310999E-2"/>
    <n v="0.2297515517194611"/>
    <x v="0"/>
    <m/>
    <x v="0"/>
    <m/>
    <m/>
    <x v="0"/>
    <m/>
    <x v="0"/>
    <x v="0"/>
    <m/>
    <x v="0"/>
    <x v="0"/>
    <x v="0"/>
    <m/>
    <x v="0"/>
    <x v="0"/>
    <x v="0"/>
    <x v="0"/>
    <x v="0"/>
    <x v="0"/>
    <x v="0"/>
    <x v="0"/>
    <x v="0"/>
    <x v="0"/>
    <x v="0"/>
    <x v="0"/>
    <x v="0"/>
    <m/>
    <x v="0"/>
    <x v="0"/>
    <x v="0"/>
    <x v="0"/>
    <x v="0"/>
    <s v="DST"/>
    <m/>
    <x v="0"/>
    <m/>
    <m/>
    <m/>
    <m/>
  </r>
  <r>
    <x v="0"/>
    <s v="T26N R090W S02 fTENSLEEP"/>
    <n v="49003227"/>
    <x v="0"/>
    <x v="0"/>
    <s v="LOST SOLDIER"/>
    <m/>
    <s v="2"/>
    <s v=" 26"/>
    <s v=" 90"/>
    <n v="42.254019999999997"/>
    <n v="-107.55970000000001"/>
    <s v="4903706253"/>
    <s v="TRACT 14; T-10"/>
    <x v="0"/>
    <s v="TENSLEEP"/>
    <m/>
    <n v="1771"/>
    <n v="326"/>
    <x v="0"/>
    <n v="5274"/>
    <n v="5600"/>
    <n v="7732"/>
    <m/>
    <x v="1"/>
    <d v="1963-12-30T00:00:00"/>
    <n v="7.1999998092651367"/>
    <x v="0"/>
    <n v="451"/>
    <n v="87"/>
    <n v="4185"/>
    <n v="260"/>
    <x v="0"/>
    <n v="5950"/>
    <n v="183"/>
    <m/>
    <x v="0"/>
    <n v="2300"/>
    <n v="13325"/>
    <x v="0"/>
    <m/>
    <n v="22.504899999999999"/>
    <n v="7.15923"/>
    <n v="182.04750000000001"/>
    <n v="6.6507999999999994"/>
    <n v="218.36242999999999"/>
    <n v="167.84950000000001"/>
    <n v="2.9993699999999999"/>
    <m/>
    <x v="0"/>
    <n v="47.886000000000003"/>
    <n v="218.73487"/>
    <n v="-8.520757277613283E-4"/>
    <n v="13413"/>
    <n v="3.2911960505647392E-3"/>
    <n v="0.10306214306188112"/>
    <n v="3.2785997114979898E-2"/>
    <n v="0.86415185982313902"/>
    <n v="0.7673650753535548"/>
    <n v="1.371235413905428E-2"/>
    <n v="0.218922570507391"/>
    <x v="0"/>
    <m/>
    <x v="0"/>
    <m/>
    <m/>
    <x v="0"/>
    <m/>
    <x v="0"/>
    <x v="0"/>
    <m/>
    <x v="0"/>
    <x v="0"/>
    <x v="0"/>
    <m/>
    <x v="0"/>
    <x v="0"/>
    <x v="0"/>
    <x v="0"/>
    <x v="0"/>
    <x v="0"/>
    <x v="0"/>
    <x v="0"/>
    <x v="0"/>
    <x v="0"/>
    <x v="0"/>
    <x v="0"/>
    <x v="0"/>
    <m/>
    <x v="0"/>
    <x v="0"/>
    <x v="0"/>
    <x v="0"/>
    <x v="0"/>
    <s v="PRODUCTION"/>
    <m/>
    <x v="0"/>
    <m/>
    <m/>
    <m/>
    <m/>
  </r>
  <r>
    <x v="0"/>
    <s v="T26N R090W S02 fTENSLEEP"/>
    <n v="49014278"/>
    <x v="0"/>
    <x v="0"/>
    <s v="WERTZ"/>
    <m/>
    <s v="2"/>
    <s v=" 26"/>
    <s v=" 90"/>
    <n v="42.25"/>
    <n v="-107.5517"/>
    <s v="4903706228"/>
    <s v="MCDERMOTT ESTATE NO. 2"/>
    <x v="0"/>
    <s v="TENSLEEP"/>
    <m/>
    <m/>
    <n v="0"/>
    <x v="1"/>
    <m/>
    <m/>
    <m/>
    <m/>
    <x v="1"/>
    <d v="1971-10-13T00:00:00"/>
    <n v="7.9000000953674316"/>
    <x v="0"/>
    <n v="387"/>
    <n v="87"/>
    <n v="9404"/>
    <n v="760"/>
    <x v="0"/>
    <n v="10900"/>
    <n v="2684"/>
    <m/>
    <x v="0"/>
    <n v="4981"/>
    <n v="27841"/>
    <x v="0"/>
    <m/>
    <n v="19.311299999999999"/>
    <n v="7.15923"/>
    <n v="409.07399999999996"/>
    <n v="19.440799999999999"/>
    <n v="454.98532999999998"/>
    <n v="307.48899999999998"/>
    <n v="43.990759999999995"/>
    <m/>
    <x v="0"/>
    <n v="103.70442000000001"/>
    <n v="455.18417999999997"/>
    <n v="-2.1847578699927346E-4"/>
    <n v="29200"/>
    <n v="2.3824968005469748E-2"/>
    <n v="4.2443786044706104E-2"/>
    <n v="1.573507875517657E-2"/>
    <n v="0.94182113520011734"/>
    <n v="0.67552655279012552"/>
    <n v="9.6643868422667936E-2"/>
    <n v="0.22782957878720658"/>
    <x v="0"/>
    <m/>
    <x v="0"/>
    <m/>
    <m/>
    <x v="0"/>
    <m/>
    <x v="0"/>
    <x v="0"/>
    <m/>
    <x v="0"/>
    <x v="0"/>
    <x v="0"/>
    <m/>
    <x v="0"/>
    <x v="0"/>
    <x v="0"/>
    <x v="0"/>
    <x v="0"/>
    <x v="0"/>
    <x v="0"/>
    <x v="0"/>
    <x v="0"/>
    <x v="0"/>
    <x v="0"/>
    <x v="0"/>
    <x v="0"/>
    <m/>
    <x v="0"/>
    <x v="0"/>
    <x v="0"/>
    <x v="0"/>
    <x v="0"/>
    <s v="PRODUCTION"/>
    <m/>
    <x v="0"/>
    <m/>
    <m/>
    <m/>
    <m/>
  </r>
  <r>
    <x v="0"/>
    <s v="T26N R090W S02 fMUDDY"/>
    <n v="49003111"/>
    <x v="0"/>
    <x v="0"/>
    <s v="LOST SOLDIER"/>
    <m/>
    <s v="2"/>
    <s v=" 26"/>
    <s v=" 90"/>
    <n v="42.257669999999997"/>
    <n v="-107.56243000000001"/>
    <s v="4903706281"/>
    <s v="TRACT 9; M-7"/>
    <x v="0"/>
    <s v="MUDDY"/>
    <m/>
    <s v="[2285]"/>
    <n v="50"/>
    <x v="0"/>
    <n v="2870"/>
    <n v="2920"/>
    <n v="8860"/>
    <n v="5701"/>
    <x v="0"/>
    <d v="1964-08-10T00:00:00"/>
    <n v="8.5"/>
    <x v="0"/>
    <n v="11"/>
    <n v="8"/>
    <n v="2038"/>
    <n v="15"/>
    <x v="0"/>
    <n v="770"/>
    <n v="3660"/>
    <m/>
    <x v="0"/>
    <n v="276"/>
    <n v="5000"/>
    <x v="0"/>
    <m/>
    <n v="0.54889999999999994"/>
    <n v="0.65832000000000002"/>
    <n v="88.652999999999992"/>
    <n v="0.38369999999999999"/>
    <n v="90.243920000000003"/>
    <n v="21.721699999999998"/>
    <n v="59.987399999999994"/>
    <m/>
    <x v="0"/>
    <n v="5.7463200000000008"/>
    <n v="87.455419999999989"/>
    <n v="1.5692236110725077E-2"/>
    <n v="6775"/>
    <n v="0.15074309978768577"/>
    <n v="6.0824042218024206E-3"/>
    <n v="7.2948958777499916E-3"/>
    <n v="0.98662269990044749"/>
    <n v="0.24837454328159422"/>
    <n v="0.68591975202909095"/>
    <n v="6.5705704689314873E-2"/>
    <x v="0"/>
    <m/>
    <x v="0"/>
    <m/>
    <m/>
    <x v="0"/>
    <m/>
    <x v="0"/>
    <x v="0"/>
    <m/>
    <x v="0"/>
    <x v="0"/>
    <x v="0"/>
    <m/>
    <x v="0"/>
    <x v="0"/>
    <x v="0"/>
    <x v="0"/>
    <x v="0"/>
    <x v="0"/>
    <x v="0"/>
    <x v="0"/>
    <x v="0"/>
    <x v="0"/>
    <x v="0"/>
    <x v="0"/>
    <x v="0"/>
    <m/>
    <x v="0"/>
    <x v="0"/>
    <x v="0"/>
    <x v="0"/>
    <x v="0"/>
    <s v="DST BOTTOM"/>
    <m/>
    <x v="0"/>
    <m/>
    <m/>
    <m/>
    <m/>
  </r>
  <r>
    <x v="0"/>
    <s v="T26N R090W S02 fMADISON"/>
    <n v="49014277"/>
    <x v="0"/>
    <x v="0"/>
    <s v="LOST SOLDIER"/>
    <m/>
    <s v="2"/>
    <s v=" 26"/>
    <s v=" 90"/>
    <n v="42.25"/>
    <n v="-107.5517"/>
    <m/>
    <s v="TRACT 4; M-3"/>
    <x v="0"/>
    <s v="MADISON"/>
    <m/>
    <m/>
    <n v="426"/>
    <x v="0"/>
    <n v="4986"/>
    <n v="5412"/>
    <m/>
    <m/>
    <x v="1"/>
    <d v="1971-12-29T00:00:00"/>
    <n v="8.6000003814697266"/>
    <x v="0"/>
    <n v="666"/>
    <n v="150"/>
    <n v="7387"/>
    <n v="500"/>
    <x v="0"/>
    <n v="10750"/>
    <n v="537"/>
    <m/>
    <x v="0"/>
    <n v="3160"/>
    <n v="22937"/>
    <x v="0"/>
    <m/>
    <n v="33.233400000000003"/>
    <n v="12.343500000000001"/>
    <n v="321.33449999999999"/>
    <n v="12.79"/>
    <n v="379.70140000000004"/>
    <n v="303.25749999999999"/>
    <n v="8.8014299999999999"/>
    <m/>
    <x v="0"/>
    <n v="65.791200000000003"/>
    <n v="377.85012999999998"/>
    <n v="2.4437545522481572E-3"/>
    <n v="23147"/>
    <n v="4.5568961027688572E-3"/>
    <n v="8.7525092085517731E-2"/>
    <n v="3.2508439526427874E-2"/>
    <n v="0.87996646838805437"/>
    <n v="0.80258672929396635"/>
    <n v="2.3293441767507132E-2"/>
    <n v="0.17411982893852651"/>
    <x v="0"/>
    <m/>
    <x v="0"/>
    <m/>
    <m/>
    <x v="0"/>
    <m/>
    <x v="0"/>
    <x v="0"/>
    <m/>
    <x v="0"/>
    <x v="0"/>
    <x v="0"/>
    <m/>
    <x v="0"/>
    <x v="0"/>
    <x v="0"/>
    <x v="0"/>
    <x v="0"/>
    <x v="0"/>
    <x v="0"/>
    <x v="0"/>
    <x v="0"/>
    <x v="0"/>
    <x v="0"/>
    <x v="0"/>
    <x v="0"/>
    <m/>
    <x v="0"/>
    <x v="0"/>
    <x v="0"/>
    <x v="0"/>
    <x v="0"/>
    <s v="PRODUCTION (12/27/71)"/>
    <m/>
    <x v="0"/>
    <m/>
    <m/>
    <m/>
    <m/>
  </r>
  <r>
    <x v="0"/>
    <s v="T26N R090W S02 fCAMBRIAN"/>
    <n v="49003229"/>
    <x v="0"/>
    <x v="0"/>
    <s v="LOST SOLDIER"/>
    <m/>
    <s v="2"/>
    <s v=" 26"/>
    <s v=" 90"/>
    <n v="42.254019999999997"/>
    <n v="-107.55970000000001"/>
    <s v="4903706253"/>
    <s v="TRACT 4; C-14"/>
    <x v="0"/>
    <s v="CAMBRIAN"/>
    <n v="1771"/>
    <m/>
    <n v="75"/>
    <x v="0"/>
    <n v="7371"/>
    <n v="7446"/>
    <n v="7732"/>
    <m/>
    <x v="0"/>
    <d v="1964-02-02T00:00:00"/>
    <n v="8.6000003814697266"/>
    <x v="0"/>
    <n v="169"/>
    <n v="51"/>
    <n v="2727"/>
    <n v="154"/>
    <x v="0"/>
    <n v="1600"/>
    <n v="1562"/>
    <m/>
    <x v="0"/>
    <n v="3010"/>
    <n v="8556"/>
    <x v="0"/>
    <m/>
    <n v="8.4330999999999996"/>
    <n v="4.19679"/>
    <n v="118.6245"/>
    <n v="3.9393199999999999"/>
    <n v="135.19371000000001"/>
    <n v="45.135999999999996"/>
    <n v="25.601179999999996"/>
    <m/>
    <x v="0"/>
    <n v="62.668200000000006"/>
    <n v="133.40538000000001"/>
    <n v="6.6579897943809183E-3"/>
    <n v="9270"/>
    <n v="4.0053853921238641E-2"/>
    <n v="6.2377902048845316E-2"/>
    <n v="3.1042790378339347E-2"/>
    <n v="0.90657930757281524"/>
    <n v="0.33833717950505438"/>
    <n v="0.19190515405000905"/>
    <n v="0.46975766644493649"/>
    <x v="0"/>
    <m/>
    <x v="0"/>
    <m/>
    <m/>
    <x v="0"/>
    <m/>
    <x v="0"/>
    <x v="0"/>
    <m/>
    <x v="0"/>
    <x v="0"/>
    <x v="0"/>
    <m/>
    <x v="0"/>
    <x v="0"/>
    <x v="0"/>
    <x v="0"/>
    <x v="0"/>
    <x v="0"/>
    <x v="0"/>
    <x v="0"/>
    <x v="0"/>
    <x v="0"/>
    <x v="0"/>
    <x v="0"/>
    <x v="0"/>
    <m/>
    <x v="0"/>
    <x v="0"/>
    <x v="0"/>
    <x v="0"/>
    <x v="0"/>
    <s v="DST NO. 8 BOTTOM"/>
    <m/>
    <x v="0"/>
    <m/>
    <m/>
    <m/>
    <m/>
  </r>
  <r>
    <x v="0"/>
    <s v="T26N R090W S01 fTENSLEEP"/>
    <n v="49002038"/>
    <x v="0"/>
    <x v="0"/>
    <m/>
    <m/>
    <s v="1"/>
    <s v=" 26"/>
    <s v=" 90"/>
    <n v="42.260080000000002"/>
    <n v="-107.54"/>
    <s v="4903706470"/>
    <s v="UNIT NO. 4"/>
    <x v="0"/>
    <s v="TENSLEEP"/>
    <m/>
    <m/>
    <n v="34"/>
    <x v="0"/>
    <n v="7142"/>
    <n v="7176"/>
    <m/>
    <m/>
    <x v="1"/>
    <d v="1967-04-25T00:00:00"/>
    <n v="6.4000000953674316"/>
    <x v="0"/>
    <n v="1620"/>
    <n v="836"/>
    <n v="1055"/>
    <n v="60"/>
    <x v="0"/>
    <n v="5660"/>
    <n v="708"/>
    <m/>
    <x v="0"/>
    <n v="1240"/>
    <n v="10820"/>
    <x v="0"/>
    <m/>
    <n v="80.837999999999994"/>
    <n v="68.794440000000009"/>
    <n v="45.892499999999998"/>
    <n v="1.5347999999999999"/>
    <n v="197.05974000000001"/>
    <n v="159.6686"/>
    <n v="11.604119999999998"/>
    <m/>
    <x v="0"/>
    <n v="25.816800000000001"/>
    <n v="197.08951999999999"/>
    <n v="-7.5555133605954619E-5"/>
    <n v="11176"/>
    <n v="1.6184760865611929E-2"/>
    <n v="0.4102207787344081"/>
    <n v="0.34910448983643239"/>
    <n v="0.24067473142915946"/>
    <n v="0.81013237030563579"/>
    <n v="5.8877407586156782E-2"/>
    <n v="0.13099022210820749"/>
    <x v="0"/>
    <m/>
    <x v="0"/>
    <m/>
    <m/>
    <x v="0"/>
    <m/>
    <x v="0"/>
    <x v="0"/>
    <m/>
    <x v="0"/>
    <x v="0"/>
    <x v="0"/>
    <m/>
    <x v="0"/>
    <x v="0"/>
    <x v="0"/>
    <x v="0"/>
    <x v="0"/>
    <x v="0"/>
    <x v="0"/>
    <x v="0"/>
    <x v="0"/>
    <x v="0"/>
    <x v="0"/>
    <x v="0"/>
    <x v="0"/>
    <m/>
    <x v="0"/>
    <x v="0"/>
    <x v="0"/>
    <x v="0"/>
    <x v="0"/>
    <s v="PRODUCTION (4-23-67)"/>
    <m/>
    <x v="0"/>
    <m/>
    <m/>
    <m/>
    <m/>
  </r>
  <r>
    <x v="0"/>
    <s v="T26N R090W S01 fTENSLEEP"/>
    <n v="49014279"/>
    <x v="0"/>
    <x v="0"/>
    <s v="WERTZ"/>
    <m/>
    <s v="1"/>
    <s v=" 26"/>
    <s v=" 90"/>
    <n v="42.25"/>
    <n v="-107.535"/>
    <s v="4903706213"/>
    <s v="WERTZ NO. 40"/>
    <x v="0"/>
    <s v="TENSLEEP"/>
    <m/>
    <m/>
    <n v="226"/>
    <x v="0"/>
    <n v="6738"/>
    <n v="6964"/>
    <m/>
    <m/>
    <x v="1"/>
    <d v="1971-09-07T00:00:00"/>
    <n v="8"/>
    <x v="0"/>
    <n v="246"/>
    <n v="72"/>
    <n v="9929"/>
    <n v="830"/>
    <x v="0"/>
    <n v="10500"/>
    <n v="2562"/>
    <m/>
    <x v="0"/>
    <n v="6395"/>
    <n v="29234"/>
    <x v="0"/>
    <m/>
    <n v="12.275399999999999"/>
    <n v="5.9248799999999999"/>
    <n v="431.91149999999999"/>
    <n v="21.231399999999997"/>
    <n v="471.34318000000002"/>
    <n v="296.20499999999998"/>
    <n v="41.991179999999993"/>
    <m/>
    <x v="0"/>
    <n v="133.1439"/>
    <n v="471.34007999999994"/>
    <n v="3.288485254394448E-6"/>
    <n v="30531"/>
    <n v="2.1701664854011544E-2"/>
    <n v="2.6043444608660718E-2"/>
    <n v="1.2570204155706676E-2"/>
    <n v="0.96138635123563254"/>
    <n v="0.62843159868772458"/>
    <n v="8.9088922800708986E-2"/>
    <n v="0.28247947851156646"/>
    <x v="0"/>
    <m/>
    <x v="0"/>
    <m/>
    <m/>
    <x v="0"/>
    <m/>
    <x v="0"/>
    <x v="0"/>
    <m/>
    <x v="0"/>
    <x v="0"/>
    <x v="0"/>
    <m/>
    <x v="0"/>
    <x v="0"/>
    <x v="0"/>
    <x v="0"/>
    <x v="0"/>
    <x v="0"/>
    <x v="0"/>
    <x v="0"/>
    <x v="0"/>
    <x v="0"/>
    <x v="0"/>
    <x v="0"/>
    <x v="0"/>
    <m/>
    <x v="0"/>
    <x v="0"/>
    <x v="0"/>
    <x v="0"/>
    <x v="0"/>
    <s v="PRODUCTION (8/31/71)"/>
    <m/>
    <x v="0"/>
    <m/>
    <m/>
    <m/>
    <m/>
  </r>
  <r>
    <x v="0"/>
    <s v="T26N R090W S01 fTENSLEEP"/>
    <n v="49018015"/>
    <x v="0"/>
    <x v="0"/>
    <s v="WERTZ"/>
    <m/>
    <s v="1"/>
    <s v=" 26"/>
    <s v=" 90"/>
    <n v="42.249549999999999"/>
    <n v="-107.52744"/>
    <s v="4903706214"/>
    <s v="28"/>
    <x v="0"/>
    <s v="TENSLEEP"/>
    <m/>
    <m/>
    <m/>
    <x v="1"/>
    <n v="6130"/>
    <m/>
    <m/>
    <m/>
    <x v="0"/>
    <d v="1942-12-17T00:00:00"/>
    <m/>
    <x v="0"/>
    <n v="175"/>
    <n v="32"/>
    <n v="1908"/>
    <n v="-3"/>
    <x v="0"/>
    <n v="1058"/>
    <n v="675"/>
    <m/>
    <x v="0"/>
    <n v="2568"/>
    <n v="6416"/>
    <x v="0"/>
    <m/>
    <n v="8.7324999999999999"/>
    <n v="2.6332800000000001"/>
    <n v="82.99799999999999"/>
    <n v="0"/>
    <n v="94.363779999999991"/>
    <n v="29.84618"/>
    <n v="11.063249999999998"/>
    <m/>
    <x v="0"/>
    <n v="53.465760000000003"/>
    <n v="94.375190000000003"/>
    <n v="-6.0453863873539908E-5"/>
    <n v="6410"/>
    <n v="-4.6779978169343521E-4"/>
    <n v="9.2540803261590421E-2"/>
    <n v="2.7905622263118331E-2"/>
    <n v="0.87955357447529126"/>
    <n v="0.31625027721798493"/>
    <n v="0.1172262540610514"/>
    <n v="0.5665234687209636"/>
    <x v="0"/>
    <m/>
    <x v="0"/>
    <m/>
    <m/>
    <x v="0"/>
    <m/>
    <x v="0"/>
    <x v="0"/>
    <m/>
    <x v="0"/>
    <x v="0"/>
    <x v="0"/>
    <m/>
    <x v="0"/>
    <x v="0"/>
    <x v="0"/>
    <x v="0"/>
    <x v="0"/>
    <x v="0"/>
    <x v="0"/>
    <x v="0"/>
    <x v="0"/>
    <x v="0"/>
    <x v="0"/>
    <x v="0"/>
    <x v="0"/>
    <m/>
    <x v="0"/>
    <x v="0"/>
    <x v="0"/>
    <x v="0"/>
    <x v="0"/>
    <s v="TESTER"/>
    <m/>
    <x v="0"/>
    <m/>
    <m/>
    <m/>
    <m/>
  </r>
  <r>
    <x v="0"/>
    <s v="T26N R090W S01 fMADISON"/>
    <n v="49018014"/>
    <x v="0"/>
    <x v="0"/>
    <s v="WERTZ"/>
    <m/>
    <s v="1"/>
    <s v=" 26"/>
    <s v=" 90"/>
    <n v="42.251690000000004"/>
    <n v="-107.52964"/>
    <s v="4903706238"/>
    <s v="SINCLAIR WERTZ 35 B"/>
    <x v="0"/>
    <s v="MADISON"/>
    <n v="210"/>
    <m/>
    <n v="56"/>
    <x v="0"/>
    <n v="7046"/>
    <n v="7102"/>
    <m/>
    <m/>
    <x v="0"/>
    <d v="1952-10-16T00:00:00"/>
    <n v="7.6999998092651367"/>
    <x v="0"/>
    <n v="309"/>
    <n v="53"/>
    <n v="997"/>
    <n v="-3"/>
    <x v="0"/>
    <n v="652"/>
    <n v="-3"/>
    <m/>
    <x v="0"/>
    <n v="1812"/>
    <n v="3823"/>
    <x v="0"/>
    <m/>
    <n v="15.4191"/>
    <n v="4.36137"/>
    <n v="43.369499999999995"/>
    <n v="0"/>
    <n v="63.149969999999996"/>
    <n v="18.39292"/>
    <n v="0"/>
    <m/>
    <x v="0"/>
    <n v="37.725840000000005"/>
    <n v="56.118760000000009"/>
    <n v="5.8952669320784981E-2"/>
    <n v="3814"/>
    <n v="-1.1784732224695562E-3"/>
    <n v="0.24416638677738092"/>
    <n v="6.9063690766598948E-2"/>
    <n v="0.68676992245602009"/>
    <n v="0.32774993602852232"/>
    <n v="0"/>
    <n v="0.67225006397147757"/>
    <x v="0"/>
    <m/>
    <x v="0"/>
    <m/>
    <m/>
    <x v="0"/>
    <m/>
    <x v="0"/>
    <x v="0"/>
    <m/>
    <x v="0"/>
    <x v="0"/>
    <x v="0"/>
    <m/>
    <x v="0"/>
    <x v="0"/>
    <x v="0"/>
    <x v="0"/>
    <x v="0"/>
    <x v="0"/>
    <x v="0"/>
    <x v="0"/>
    <x v="0"/>
    <x v="0"/>
    <x v="0"/>
    <x v="0"/>
    <x v="0"/>
    <m/>
    <x v="0"/>
    <x v="0"/>
    <x v="0"/>
    <x v="0"/>
    <x v="0"/>
    <s v="DST"/>
    <m/>
    <x v="0"/>
    <m/>
    <m/>
    <m/>
    <m/>
  </r>
  <r>
    <x v="0"/>
    <s v="T26N R090W S01 fCAMBRIAN"/>
    <n v="49017999"/>
    <x v="0"/>
    <x v="0"/>
    <s v="WERTZ"/>
    <m/>
    <s v="1"/>
    <s v=" 26"/>
    <s v=" 90"/>
    <n v="42.250450000000001"/>
    <n v="-107.52493"/>
    <s v="4903706230"/>
    <s v="SINCLAIR WERTZ 26"/>
    <x v="0"/>
    <s v="CAMBRIAN"/>
    <m/>
    <m/>
    <n v="112"/>
    <x v="0"/>
    <n v="7515"/>
    <n v="7627"/>
    <m/>
    <m/>
    <x v="0"/>
    <d v="1948-08-23T00:00:00"/>
    <m/>
    <x v="0"/>
    <n v="430"/>
    <n v="229"/>
    <n v="2886"/>
    <n v="-3"/>
    <x v="0"/>
    <n v="3291"/>
    <n v="-3"/>
    <m/>
    <x v="0"/>
    <n v="2496"/>
    <n v="9332"/>
    <x v="0"/>
    <m/>
    <n v="21.457000000000001"/>
    <n v="18.84441"/>
    <n v="125.541"/>
    <n v="0"/>
    <n v="165.84241"/>
    <n v="92.839109999999991"/>
    <n v="0"/>
    <m/>
    <x v="0"/>
    <n v="51.966720000000002"/>
    <n v="144.80582999999999"/>
    <n v="6.7718329902657803E-2"/>
    <n v="9323"/>
    <n v="-4.8244438488340927E-4"/>
    <n v="0.12938186317962938"/>
    <n v="0.11362841386591041"/>
    <n v="0.75698972295446021"/>
    <n v="0.64112826120329547"/>
    <n v="0"/>
    <n v="0.35887173879670459"/>
    <x v="0"/>
    <m/>
    <x v="0"/>
    <m/>
    <m/>
    <x v="0"/>
    <m/>
    <x v="0"/>
    <x v="0"/>
    <m/>
    <x v="0"/>
    <x v="0"/>
    <x v="0"/>
    <m/>
    <x v="0"/>
    <x v="0"/>
    <x v="0"/>
    <x v="0"/>
    <x v="0"/>
    <x v="0"/>
    <x v="0"/>
    <x v="0"/>
    <x v="0"/>
    <x v="0"/>
    <x v="0"/>
    <x v="0"/>
    <x v="0"/>
    <m/>
    <x v="0"/>
    <x v="0"/>
    <x v="0"/>
    <x v="0"/>
    <x v="0"/>
    <s v="DST"/>
    <m/>
    <x v="0"/>
    <m/>
    <m/>
    <m/>
    <m/>
  </r>
  <r>
    <x v="0"/>
    <s v="T26N R090W S01 fAMSDEN"/>
    <n v="49003469"/>
    <x v="0"/>
    <x v="0"/>
    <s v="WERTZ"/>
    <m/>
    <s v="1"/>
    <s v=" 26"/>
    <s v=" 90"/>
    <n v="42.251690000000004"/>
    <n v="-107.52964"/>
    <s v="4903706238"/>
    <s v="SINCLAIR WERTZ 35 B"/>
    <x v="0"/>
    <s v="AMSDEN"/>
    <m/>
    <n v="210"/>
    <n v="75"/>
    <x v="0"/>
    <n v="6761"/>
    <n v="6836"/>
    <m/>
    <m/>
    <x v="0"/>
    <d v="1952-10-28T00:00:00"/>
    <n v="6.6999998092651367"/>
    <x v="2"/>
    <n v="400"/>
    <n v="47"/>
    <n v="5825"/>
    <n v="-3"/>
    <x v="0"/>
    <n v="4040"/>
    <n v="2560"/>
    <m/>
    <x v="0"/>
    <n v="5831"/>
    <n v="17404"/>
    <x v="0"/>
    <m/>
    <n v="19.96"/>
    <n v="3.8676300000000001"/>
    <n v="253.38749999999999"/>
    <n v="0"/>
    <n v="277.21512999999999"/>
    <n v="113.9684"/>
    <n v="41.958399999999997"/>
    <m/>
    <x v="0"/>
    <n v="121.40142000000002"/>
    <n v="277.32822000000004"/>
    <n v="-2.0393356082992704E-4"/>
    <n v="18697"/>
    <n v="3.5816182377219466E-2"/>
    <n v="7.2001842035101044E-2"/>
    <n v="1.3951727670852598E-2"/>
    <n v="0.91404643029404631"/>
    <n v="0.41095132691508995"/>
    <n v="0.1512950971956622"/>
    <n v="0.43775357588924774"/>
    <x v="0"/>
    <m/>
    <x v="0"/>
    <m/>
    <m/>
    <x v="0"/>
    <m/>
    <x v="0"/>
    <x v="0"/>
    <m/>
    <x v="0"/>
    <x v="0"/>
    <x v="0"/>
    <m/>
    <x v="0"/>
    <x v="0"/>
    <x v="0"/>
    <x v="0"/>
    <x v="0"/>
    <x v="0"/>
    <x v="0"/>
    <x v="0"/>
    <x v="0"/>
    <x v="0"/>
    <x v="0"/>
    <x v="0"/>
    <x v="0"/>
    <m/>
    <x v="0"/>
    <x v="0"/>
    <x v="0"/>
    <x v="0"/>
    <x v="0"/>
    <s v="PERFORATIONS"/>
    <m/>
    <x v="0"/>
    <m/>
    <m/>
    <m/>
    <m/>
  </r>
  <r>
    <x v="0"/>
    <s v="T26N R090W S01 fAMSDEN"/>
    <n v="49013146"/>
    <x v="0"/>
    <x v="0"/>
    <s v="WERTZ"/>
    <m/>
    <s v="1"/>
    <s v=" 26"/>
    <s v=" 90"/>
    <n v="42.249070000000003"/>
    <n v="-107.5228"/>
    <s v="4903706210"/>
    <s v="WERTZ ABC 22"/>
    <x v="0"/>
    <s v="AMSDEN"/>
    <m/>
    <m/>
    <n v="76"/>
    <x v="0"/>
    <n v="6494"/>
    <n v="6570"/>
    <m/>
    <m/>
    <x v="1"/>
    <m/>
    <n v="8.1999998092651367"/>
    <x v="0"/>
    <n v="299"/>
    <n v="29"/>
    <n v="5420"/>
    <n v="-3"/>
    <x v="0"/>
    <n v="4120"/>
    <n v="2185"/>
    <m/>
    <x v="0"/>
    <n v="4683"/>
    <n v="15736"/>
    <x v="0"/>
    <m/>
    <n v="14.9201"/>
    <n v="2.3864100000000001"/>
    <n v="235.77"/>
    <n v="0"/>
    <n v="253.07650999999998"/>
    <n v="116.2252"/>
    <n v="35.812149999999995"/>
    <m/>
    <x v="0"/>
    <n v="97.500060000000005"/>
    <n v="249.53741000000002"/>
    <n v="7.0413887462566936E-3"/>
    <n v="16730"/>
    <n v="3.0616645105648987E-2"/>
    <n v="5.8954898658907538E-2"/>
    <n v="9.4295989777952935E-3"/>
    <n v="0.93161550236329715"/>
    <n v="0.4657626285373403"/>
    <n v="0.14351415284786354"/>
    <n v="0.39072321861479603"/>
    <x v="0"/>
    <m/>
    <x v="0"/>
    <m/>
    <m/>
    <x v="0"/>
    <m/>
    <x v="0"/>
    <x v="0"/>
    <m/>
    <x v="0"/>
    <x v="0"/>
    <x v="0"/>
    <m/>
    <x v="0"/>
    <x v="0"/>
    <x v="0"/>
    <x v="0"/>
    <x v="0"/>
    <x v="0"/>
    <x v="0"/>
    <x v="0"/>
    <x v="0"/>
    <x v="0"/>
    <x v="0"/>
    <x v="0"/>
    <x v="0"/>
    <m/>
    <x v="0"/>
    <x v="0"/>
    <x v="0"/>
    <x v="0"/>
    <x v="0"/>
    <s v="PRODUCTION"/>
    <m/>
    <x v="0"/>
    <m/>
    <m/>
    <m/>
    <m/>
  </r>
  <r>
    <x v="0"/>
    <s v="T26N R090W S01 fAMSDEN"/>
    <n v="49018062"/>
    <x v="0"/>
    <x v="0"/>
    <s v="WERTZ"/>
    <m/>
    <s v="1"/>
    <s v=" 26"/>
    <s v=" 90"/>
    <n v="42.255279999999999"/>
    <n v="-107.52826"/>
    <s v="4903706262"/>
    <s v="UNIT D-2"/>
    <x v="0"/>
    <s v="AMSDEN"/>
    <m/>
    <m/>
    <n v="0"/>
    <x v="1"/>
    <m/>
    <m/>
    <m/>
    <m/>
    <x v="1"/>
    <d v="1957-06-25T00:00:00"/>
    <n v="7.1999998092651367"/>
    <x v="0"/>
    <n v="389"/>
    <n v="72"/>
    <n v="1618"/>
    <n v="-3"/>
    <x v="0"/>
    <n v="1539"/>
    <n v="639"/>
    <m/>
    <x v="0"/>
    <n v="2012"/>
    <n v="5945"/>
    <x v="0"/>
    <m/>
    <n v="19.411100000000001"/>
    <n v="5.9248799999999999"/>
    <n v="70.382999999999996"/>
    <n v="0"/>
    <n v="95.718979999999988"/>
    <n v="43.415189999999996"/>
    <n v="10.473209999999998"/>
    <m/>
    <x v="0"/>
    <n v="41.889840000000007"/>
    <n v="95.778239999999997"/>
    <n v="-3.0945618949459937E-4"/>
    <n v="6263"/>
    <n v="2.6048492791612057E-2"/>
    <n v="0.20279259139618919"/>
    <n v="6.1898695535618962E-2"/>
    <n v="0.73530871306819201"/>
    <n v="0.45328865930298989"/>
    <n v="0.10934853261032984"/>
    <n v="0.43736280808668032"/>
    <x v="0"/>
    <m/>
    <x v="0"/>
    <m/>
    <m/>
    <x v="0"/>
    <m/>
    <x v="0"/>
    <x v="0"/>
    <m/>
    <x v="0"/>
    <x v="0"/>
    <x v="0"/>
    <m/>
    <x v="0"/>
    <x v="0"/>
    <x v="0"/>
    <x v="0"/>
    <x v="0"/>
    <x v="0"/>
    <x v="0"/>
    <x v="0"/>
    <x v="0"/>
    <x v="0"/>
    <x v="0"/>
    <x v="0"/>
    <x v="0"/>
    <m/>
    <x v="0"/>
    <x v="0"/>
    <x v="0"/>
    <x v="0"/>
    <x v="0"/>
    <s v="PRODUCTION WATER"/>
    <m/>
    <x v="0"/>
    <m/>
    <m/>
    <m/>
    <m/>
  </r>
  <r>
    <x v="0"/>
    <s v="T26N R090W S01 fAMSDEN"/>
    <n v="49007449"/>
    <x v="0"/>
    <x v="0"/>
    <s v="WERTZ"/>
    <m/>
    <s v="1"/>
    <s v=" 26"/>
    <s v=" 90"/>
    <n v="42.250450000000001"/>
    <n v="-107.52493"/>
    <s v="4903706230"/>
    <s v="SINCLAIR WERTZ 26"/>
    <x v="0"/>
    <s v="AMSDEN"/>
    <m/>
    <m/>
    <n v="0"/>
    <x v="1"/>
    <m/>
    <m/>
    <m/>
    <m/>
    <x v="1"/>
    <d v="1957-06-25T00:00:00"/>
    <n v="7.5999999046325684"/>
    <x v="0"/>
    <n v="421"/>
    <n v="45"/>
    <n v="2199"/>
    <n v="-3"/>
    <x v="0"/>
    <n v="1933"/>
    <n v="1032"/>
    <m/>
    <x v="0"/>
    <n v="2353"/>
    <n v="7460"/>
    <x v="0"/>
    <m/>
    <n v="21.007899999999999"/>
    <n v="3.7030500000000002"/>
    <n v="95.656499999999994"/>
    <n v="0"/>
    <n v="120.36744999999999"/>
    <n v="54.52993"/>
    <n v="16.914479999999998"/>
    <m/>
    <x v="0"/>
    <n v="48.989460000000001"/>
    <n v="120.43387000000001"/>
    <n v="-2.758290527644206E-4"/>
    <n v="7977"/>
    <n v="3.3490963270065427E-2"/>
    <n v="0.17453140363113118"/>
    <n v="3.0764546395225623E-2"/>
    <n v="0.79470404997364319"/>
    <n v="0.45277902304393269"/>
    <n v="0.14044620504182084"/>
    <n v="0.40677477191424632"/>
    <x v="0"/>
    <m/>
    <x v="0"/>
    <m/>
    <m/>
    <x v="0"/>
    <m/>
    <x v="0"/>
    <x v="0"/>
    <m/>
    <x v="0"/>
    <x v="0"/>
    <x v="0"/>
    <m/>
    <x v="0"/>
    <x v="0"/>
    <x v="0"/>
    <x v="0"/>
    <x v="0"/>
    <x v="0"/>
    <x v="0"/>
    <x v="0"/>
    <x v="0"/>
    <x v="0"/>
    <x v="0"/>
    <x v="0"/>
    <x v="0"/>
    <m/>
    <x v="0"/>
    <x v="0"/>
    <x v="0"/>
    <x v="0"/>
    <x v="0"/>
    <s v="PRODUCTION WATER"/>
    <m/>
    <x v="0"/>
    <m/>
    <m/>
    <m/>
    <m/>
  </r>
  <r>
    <x v="0"/>
    <s v="T26N R090W S fMADISON"/>
    <n v="49022211"/>
    <x v="0"/>
    <x v="0"/>
    <s v="LOST SOLDIER"/>
    <m/>
    <m/>
    <s v=" 26"/>
    <s v=" 90"/>
    <n v="42.247999999999998"/>
    <n v="-107.566"/>
    <m/>
    <s v="LOST SOLDIER UNIT"/>
    <x v="0"/>
    <s v="MADISON"/>
    <m/>
    <m/>
    <n v="616"/>
    <x v="0"/>
    <n v="4794"/>
    <n v="5410"/>
    <m/>
    <m/>
    <x v="1"/>
    <d v="1961-12-27T00:00:00"/>
    <n v="7.6500000953674316"/>
    <x v="0"/>
    <n v="400"/>
    <n v="97"/>
    <n v="3510"/>
    <n v="-3"/>
    <x v="0"/>
    <n v="4786"/>
    <n v="622"/>
    <m/>
    <x v="0"/>
    <n v="1700"/>
    <n v="11115"/>
    <x v="0"/>
    <s v="SINCLAIR RESEARCH INC."/>
    <n v="19.96"/>
    <n v="7.9821300000000006"/>
    <n v="152.685"/>
    <n v="0"/>
    <n v="180.62712999999999"/>
    <n v="135.01306"/>
    <n v="10.194579999999998"/>
    <m/>
    <x v="0"/>
    <n v="35.394000000000005"/>
    <n v="180.60164"/>
    <n v="7.0564700591236646E-5"/>
    <n v="11109"/>
    <n v="-2.6997840172786179E-4"/>
    <n v="0.11050388720675572"/>
    <n v="4.4191202063610269E-2"/>
    <n v="0.8453049107296341"/>
    <n v="0.74757383155546098"/>
    <n v="5.6447881647143393E-2"/>
    <n v="0.19597828679739565"/>
    <x v="0"/>
    <m/>
    <x v="0"/>
    <m/>
    <m/>
    <x v="0"/>
    <m/>
    <x v="0"/>
    <x v="0"/>
    <m/>
    <x v="0"/>
    <x v="0"/>
    <x v="0"/>
    <m/>
    <x v="0"/>
    <x v="0"/>
    <x v="0"/>
    <x v="0"/>
    <x v="0"/>
    <x v="0"/>
    <x v="0"/>
    <x v="0"/>
    <x v="0"/>
    <x v="0"/>
    <x v="0"/>
    <x v="0"/>
    <x v="0"/>
    <m/>
    <x v="0"/>
    <x v="0"/>
    <x v="0"/>
    <x v="0"/>
    <x v="0"/>
    <s v="PRODUCED"/>
    <m/>
    <x v="0"/>
    <m/>
    <m/>
    <m/>
    <m/>
  </r>
  <r>
    <x v="0"/>
    <s v="T26N R089W S24 fMADISON"/>
    <n v="49017997"/>
    <x v="0"/>
    <x v="2"/>
    <m/>
    <m/>
    <s v="24"/>
    <n v="26"/>
    <n v="89"/>
    <n v="42.205390000000001"/>
    <n v="-107.41212"/>
    <s v="4900705934"/>
    <s v="1"/>
    <x v="0"/>
    <s v="MADISON"/>
    <m/>
    <m/>
    <n v="301"/>
    <x v="0"/>
    <n v="6604"/>
    <n v="6905"/>
    <n v="6905"/>
    <m/>
    <x v="0"/>
    <d v="1951-03-13T00:00:00"/>
    <m/>
    <x v="0"/>
    <n v="262"/>
    <n v="24"/>
    <n v="455"/>
    <n v="-3"/>
    <x v="0"/>
    <n v="379"/>
    <n v="-3"/>
    <m/>
    <x v="0"/>
    <n v="1058"/>
    <n v="2178"/>
    <x v="0"/>
    <m/>
    <n v="13.0738"/>
    <n v="1.97496"/>
    <n v="19.7925"/>
    <n v="0"/>
    <n v="34.841259999999998"/>
    <n v="10.69159"/>
    <n v="0"/>
    <m/>
    <x v="0"/>
    <n v="22.027560000000001"/>
    <n v="32.719149999999999"/>
    <n v="3.1410555382952822E-2"/>
    <n v="2169"/>
    <n v="-2.070393374741201E-3"/>
    <n v="0.37523901259598536"/>
    <n v="5.6684517150068628E-2"/>
    <n v="0.56807647025394603"/>
    <n v="0.32676857436699913"/>
    <n v="0"/>
    <n v="0.67323142563300087"/>
    <x v="0"/>
    <m/>
    <x v="0"/>
    <m/>
    <m/>
    <x v="0"/>
    <m/>
    <x v="0"/>
    <x v="0"/>
    <m/>
    <x v="0"/>
    <x v="0"/>
    <x v="0"/>
    <m/>
    <x v="0"/>
    <x v="0"/>
    <x v="0"/>
    <x v="0"/>
    <x v="0"/>
    <x v="0"/>
    <x v="0"/>
    <x v="0"/>
    <x v="0"/>
    <x v="0"/>
    <x v="0"/>
    <x v="0"/>
    <x v="0"/>
    <m/>
    <x v="0"/>
    <x v="0"/>
    <x v="0"/>
    <x v="0"/>
    <x v="0"/>
    <s v="DST"/>
    <m/>
    <x v="0"/>
    <m/>
    <m/>
    <m/>
    <m/>
  </r>
  <r>
    <x v="1"/>
    <s v="T26N R089W S21 fTENSLEEP"/>
    <m/>
    <x v="1"/>
    <x v="3"/>
    <s v="BAILEY DOME"/>
    <s v="NE NE"/>
    <n v="21"/>
    <n v="26"/>
    <n v="89"/>
    <n v="42.215479999999999"/>
    <n v="-107.46491"/>
    <s v="4900705945"/>
    <s v="GOV'T-HINTZE NO. 1"/>
    <x v="0"/>
    <s v="TENSLEEP"/>
    <m/>
    <m/>
    <m/>
    <x v="0"/>
    <m/>
    <m/>
    <m/>
    <m/>
    <x v="2"/>
    <d v="1983-03-04T00:00:00"/>
    <n v="7.58"/>
    <x v="0"/>
    <n v="335"/>
    <n v="58"/>
    <n v="347"/>
    <n v="9"/>
    <x v="1"/>
    <n v="242"/>
    <n v="156"/>
    <n v="0"/>
    <x v="1"/>
    <n v="1490"/>
    <n v="2558"/>
    <x v="0"/>
    <s v="WOLD OIL PROPERTIES"/>
    <n v="16.7165"/>
    <n v="4.7728200000000003"/>
    <n v="15.094499999999998"/>
    <n v="0.23021999999999998"/>
    <n v="36.814039999999999"/>
    <n v="6.8268199999999997"/>
    <n v="2.5568399999999998"/>
    <n v="0"/>
    <x v="1"/>
    <n v="31.021800000000002"/>
    <n v="40.405460000000005"/>
    <n v="-4.6509236656544085E-2"/>
    <n v="2637"/>
    <n v="1.5206929740134744E-2"/>
    <n v="0.45407947619984118"/>
    <n v="0.12964673260527779"/>
    <n v="0.416273791194881"/>
    <n v="0.16895785866563576"/>
    <n v="6.3279566672424944E-2"/>
    <n v="0.7677625746619392"/>
    <x v="1"/>
    <n v="0"/>
    <x v="1"/>
    <n v="0"/>
    <n v="3.2"/>
    <x v="0"/>
    <n v="0"/>
    <x v="0"/>
    <x v="1"/>
    <m/>
    <x v="1"/>
    <x v="1"/>
    <x v="1"/>
    <n v="0"/>
    <x v="1"/>
    <x v="1"/>
    <x v="1"/>
    <x v="1"/>
    <x v="0"/>
    <x v="0"/>
    <x v="0"/>
    <x v="0"/>
    <x v="0"/>
    <x v="0"/>
    <x v="0"/>
    <x v="0"/>
    <x v="0"/>
    <m/>
    <x v="0"/>
    <x v="0"/>
    <x v="0"/>
    <x v="0"/>
    <x v="0"/>
    <m/>
    <n v="19830304"/>
    <x v="1"/>
    <m/>
    <m/>
    <m/>
    <m/>
  </r>
  <r>
    <x v="0"/>
    <s v="T26N R089W S21 fSUNDANCE"/>
    <n v="49022671"/>
    <x v="0"/>
    <x v="2"/>
    <s v="BAILEY DOME"/>
    <s v="NE NE"/>
    <s v="21"/>
    <n v="26"/>
    <n v="89"/>
    <n v="42.215479999999999"/>
    <n v="-107.46491"/>
    <s v="4900705945"/>
    <s v="GOV'T-HINTZE NO. 1"/>
    <x v="0"/>
    <s v="SUNDANCE"/>
    <m/>
    <m/>
    <n v="124"/>
    <x v="0"/>
    <n v="5098"/>
    <n v="5222"/>
    <m/>
    <m/>
    <x v="0"/>
    <d v="1944-12-21T00:00:00"/>
    <m/>
    <x v="2"/>
    <n v="51"/>
    <n v="6"/>
    <n v="1159"/>
    <n v="-3"/>
    <x v="0"/>
    <n v="766"/>
    <n v="1970"/>
    <m/>
    <x v="0"/>
    <n v="216"/>
    <n v="3227"/>
    <x v="0"/>
    <m/>
    <n v="2.5449000000000002"/>
    <n v="0.49374000000000001"/>
    <n v="50.416499999999999"/>
    <n v="0"/>
    <n v="53.45514"/>
    <n v="21.60886"/>
    <n v="32.2883"/>
    <m/>
    <x v="0"/>
    <n v="4.4971200000000007"/>
    <n v="58.394280000000002"/>
    <n v="-4.4158834261277362E-2"/>
    <n v="4162"/>
    <n v="0.12653945053457843"/>
    <n v="4.760814395023566E-2"/>
    <n v="9.2365299202284389E-3"/>
    <n v="0.9431553261295359"/>
    <n v="0.37005097074576482"/>
    <n v="0.55293600674586618"/>
    <n v="7.7013022508368986E-2"/>
    <x v="0"/>
    <m/>
    <x v="0"/>
    <m/>
    <m/>
    <x v="0"/>
    <m/>
    <x v="0"/>
    <x v="0"/>
    <m/>
    <x v="0"/>
    <x v="0"/>
    <x v="0"/>
    <m/>
    <x v="0"/>
    <x v="0"/>
    <x v="0"/>
    <x v="0"/>
    <x v="0"/>
    <x v="0"/>
    <x v="0"/>
    <x v="0"/>
    <x v="0"/>
    <x v="0"/>
    <x v="0"/>
    <x v="0"/>
    <x v="0"/>
    <m/>
    <x v="0"/>
    <x v="0"/>
    <x v="0"/>
    <x v="0"/>
    <x v="0"/>
    <s v="DST"/>
    <m/>
    <x v="0"/>
    <m/>
    <m/>
    <m/>
    <m/>
  </r>
  <r>
    <x v="0"/>
    <s v="T26N R089W S21 fMADISON"/>
    <n v="49013143"/>
    <x v="0"/>
    <x v="2"/>
    <s v="BAILEY DOME"/>
    <s v="NE NE"/>
    <s v="21"/>
    <n v="26"/>
    <n v="89"/>
    <n v="42.215479999999999"/>
    <n v="-107.46491"/>
    <s v="4900705945"/>
    <s v="GOV'T-HINTZE NO. 1"/>
    <x v="0"/>
    <s v="MADISON"/>
    <s v="[1952]"/>
    <m/>
    <n v="301"/>
    <x v="0"/>
    <n v="6604"/>
    <n v="6905"/>
    <m/>
    <m/>
    <x v="0"/>
    <m/>
    <m/>
    <x v="0"/>
    <n v="262"/>
    <n v="24"/>
    <n v="455"/>
    <n v="-3"/>
    <x v="0"/>
    <n v="379"/>
    <n v="131"/>
    <m/>
    <x v="0"/>
    <n v="1058"/>
    <n v="2242"/>
    <x v="0"/>
    <m/>
    <n v="13.0738"/>
    <n v="1.97496"/>
    <n v="19.7925"/>
    <n v="0"/>
    <n v="34.841259999999998"/>
    <n v="10.69159"/>
    <n v="2.1470899999999999"/>
    <m/>
    <x v="0"/>
    <n v="22.027560000000001"/>
    <n v="34.866240000000005"/>
    <n v="-3.5835455295350483E-4"/>
    <n v="2303"/>
    <n v="1.3421342134213421E-2"/>
    <n v="0.37523901259598536"/>
    <n v="5.6684517150068628E-2"/>
    <n v="0.56807647025394603"/>
    <n v="0.30664591306662259"/>
    <n v="6.1580772690143809E-2"/>
    <n v="0.63177331424323346"/>
    <x v="0"/>
    <m/>
    <x v="0"/>
    <m/>
    <m/>
    <x v="0"/>
    <m/>
    <x v="0"/>
    <x v="0"/>
    <m/>
    <x v="0"/>
    <x v="0"/>
    <x v="0"/>
    <m/>
    <x v="0"/>
    <x v="0"/>
    <x v="0"/>
    <x v="0"/>
    <x v="0"/>
    <x v="0"/>
    <x v="0"/>
    <x v="0"/>
    <x v="0"/>
    <x v="0"/>
    <x v="0"/>
    <x v="0"/>
    <x v="0"/>
    <m/>
    <x v="0"/>
    <x v="0"/>
    <x v="0"/>
    <x v="0"/>
    <x v="0"/>
    <s v="DST"/>
    <m/>
    <x v="0"/>
    <m/>
    <m/>
    <m/>
    <m/>
  </r>
  <r>
    <x v="0"/>
    <s v="T26N R089W S21 fCLOVERLY"/>
    <n v="49013142"/>
    <x v="0"/>
    <x v="2"/>
    <s v="BAILEY DOME"/>
    <s v="NE NE"/>
    <s v="21"/>
    <n v="26"/>
    <n v="89"/>
    <n v="42.215479999999999"/>
    <n v="-107.46491"/>
    <s v="4900705945"/>
    <s v="GOV'T-HINTZE NO. 1"/>
    <x v="0"/>
    <s v="CLOVERLY"/>
    <m/>
    <s v="[1952]"/>
    <m/>
    <x v="1"/>
    <n v="4652"/>
    <n v="0"/>
    <m/>
    <m/>
    <x v="0"/>
    <m/>
    <n v="7.6"/>
    <x v="0"/>
    <n v="44"/>
    <n v="12"/>
    <n v="1437"/>
    <n v="-3"/>
    <x v="0"/>
    <n v="1060"/>
    <n v="2035"/>
    <m/>
    <x v="0"/>
    <n v="119"/>
    <n v="3673"/>
    <x v="0"/>
    <m/>
    <n v="2.1955999999999998"/>
    <n v="0.98748000000000002"/>
    <n v="62.509499999999996"/>
    <n v="0"/>
    <n v="65.692579999999992"/>
    <n v="29.9026"/>
    <n v="33.353649999999995"/>
    <m/>
    <x v="0"/>
    <n v="2.4775800000000001"/>
    <n v="65.733829999999998"/>
    <n v="-3.1386385734804081E-4"/>
    <n v="4701"/>
    <n v="0.12276092667781227"/>
    <n v="3.3422343893328592E-2"/>
    <n v="1.5031834645556623E-2"/>
    <n v="0.95154582146111488"/>
    <n v="0.45490427075373518"/>
    <n v="0.50740463472157327"/>
    <n v="3.7691094524691472E-2"/>
    <x v="0"/>
    <m/>
    <x v="0"/>
    <m/>
    <m/>
    <x v="0"/>
    <m/>
    <x v="0"/>
    <x v="0"/>
    <m/>
    <x v="0"/>
    <x v="0"/>
    <x v="0"/>
    <m/>
    <x v="0"/>
    <x v="0"/>
    <x v="0"/>
    <x v="0"/>
    <x v="0"/>
    <x v="0"/>
    <x v="0"/>
    <x v="0"/>
    <x v="0"/>
    <x v="0"/>
    <x v="0"/>
    <x v="0"/>
    <x v="0"/>
    <m/>
    <x v="0"/>
    <x v="0"/>
    <x v="0"/>
    <x v="0"/>
    <x v="0"/>
    <s v="DST"/>
    <m/>
    <x v="0"/>
    <m/>
    <m/>
    <m/>
    <m/>
  </r>
  <r>
    <x v="0"/>
    <s v="T26N R089W S17 fFRONTIER"/>
    <n v="49001687"/>
    <x v="0"/>
    <x v="2"/>
    <s v="WC"/>
    <m/>
    <s v="17"/>
    <n v="26"/>
    <n v="89"/>
    <n v="42.224240000000002"/>
    <n v="-107.48948"/>
    <s v="4900720077"/>
    <s v="33-17 FEDERAL"/>
    <x v="0"/>
    <s v="FRONTIER"/>
    <m/>
    <m/>
    <n v="50"/>
    <x v="0"/>
    <n v="3670"/>
    <n v="3720"/>
    <n v="7355"/>
    <m/>
    <x v="0"/>
    <d v="1969-01-31T00:00:00"/>
    <n v="8.4"/>
    <x v="0"/>
    <n v="10"/>
    <n v="5"/>
    <n v="3162"/>
    <n v="30"/>
    <x v="0"/>
    <n v="2340"/>
    <n v="3904"/>
    <m/>
    <x v="0"/>
    <n v="173"/>
    <n v="7811"/>
    <x v="0"/>
    <m/>
    <n v="0.499"/>
    <n v="0.41144999999999998"/>
    <n v="137.547"/>
    <n v="0.76739999999999997"/>
    <n v="139.22485"/>
    <n v="66.011399999999995"/>
    <n v="63.98655999999999"/>
    <m/>
    <x v="0"/>
    <n v="3.6018600000000003"/>
    <n v="133.59981999999997"/>
    <n v="2.0617746921493714E-2"/>
    <n v="9621"/>
    <n v="0.10383203304268013"/>
    <n v="3.5841302755937605E-3"/>
    <n v="2.9552913865592239E-3"/>
    <n v="0.99346057833784707"/>
    <n v="0.49409797109008091"/>
    <n v="0.47894196264635691"/>
    <n v="2.696006626356234E-2"/>
    <x v="0"/>
    <m/>
    <x v="0"/>
    <m/>
    <m/>
    <x v="0"/>
    <m/>
    <x v="0"/>
    <x v="0"/>
    <m/>
    <x v="0"/>
    <x v="0"/>
    <x v="0"/>
    <m/>
    <x v="0"/>
    <x v="0"/>
    <x v="0"/>
    <x v="0"/>
    <x v="0"/>
    <x v="0"/>
    <x v="0"/>
    <x v="0"/>
    <x v="0"/>
    <x v="0"/>
    <x v="0"/>
    <x v="0"/>
    <x v="0"/>
    <m/>
    <x v="0"/>
    <x v="0"/>
    <x v="0"/>
    <x v="0"/>
    <x v="0"/>
    <s v="DST NO. 2 (MFE)"/>
    <m/>
    <x v="0"/>
    <m/>
    <m/>
    <m/>
    <m/>
  </r>
  <r>
    <x v="1"/>
    <s v="T26N R089W S16 fSUNDANCE"/>
    <m/>
    <x v="1"/>
    <x v="3"/>
    <s v="BAILEY DOME"/>
    <s v="SE SW"/>
    <n v="16"/>
    <n v="26"/>
    <n v="89"/>
    <n v="42.221269999999997"/>
    <n v="-107.47539999999999"/>
    <s v="4900720821"/>
    <s v="11 BAILEY"/>
    <x v="0"/>
    <s v="SUNDANCE"/>
    <m/>
    <m/>
    <m/>
    <x v="0"/>
    <m/>
    <m/>
    <m/>
    <m/>
    <x v="2"/>
    <d v="1982-05-28T00:00:00"/>
    <n v="7.7"/>
    <x v="0"/>
    <n v="292"/>
    <n v="186"/>
    <n v="1213"/>
    <n v="49"/>
    <x v="1"/>
    <n v="2830"/>
    <n v="976"/>
    <n v="0"/>
    <x v="1"/>
    <n v="177"/>
    <n v="5228"/>
    <x v="0"/>
    <s v="AMOCO PRODUCTION COMPANY"/>
    <n v="14.5708"/>
    <n v="15.30594"/>
    <n v="52.765499999999996"/>
    <n v="1.25342"/>
    <n v="83.895659999999992"/>
    <n v="79.834299999999999"/>
    <n v="15.996639999999998"/>
    <n v="0"/>
    <x v="1"/>
    <n v="3.6851400000000001"/>
    <n v="99.516080000000002"/>
    <n v="-8.5165867790142596E-2"/>
    <n v="5723"/>
    <n v="4.5201351474751163E-2"/>
    <n v="0.17367763719839621"/>
    <n v="0.18244018820520633"/>
    <n v="0.64388217459639752"/>
    <n v="0.80222512783863675"/>
    <n v="0.16074427368923694"/>
    <n v="3.7030598472126315E-2"/>
    <x v="1"/>
    <n v="0"/>
    <x v="1"/>
    <n v="0"/>
    <n v="1.4"/>
    <x v="0"/>
    <n v="0"/>
    <x v="0"/>
    <x v="1"/>
    <m/>
    <x v="1"/>
    <x v="1"/>
    <x v="1"/>
    <n v="0"/>
    <x v="1"/>
    <x v="1"/>
    <x v="1"/>
    <x v="1"/>
    <x v="0"/>
    <x v="0"/>
    <x v="0"/>
    <x v="0"/>
    <x v="0"/>
    <x v="0"/>
    <x v="0"/>
    <x v="0"/>
    <x v="0"/>
    <m/>
    <x v="0"/>
    <x v="0"/>
    <x v="0"/>
    <x v="0"/>
    <x v="0"/>
    <m/>
    <n v="19820528"/>
    <x v="1"/>
    <m/>
    <m/>
    <m/>
    <m/>
  </r>
  <r>
    <x v="0"/>
    <s v="T26N R089W S07 fTENSLEEP"/>
    <n v="49004062"/>
    <x v="0"/>
    <x v="2"/>
    <s v="WERTZ"/>
    <m/>
    <s v="7"/>
    <n v="26"/>
    <n v="89"/>
    <n v="42.241630000000001"/>
    <n v="-107.51541"/>
    <s v="4900705985"/>
    <s v="UNIT NO. 10"/>
    <x v="0"/>
    <s v="TENSLEEP"/>
    <n v="228"/>
    <m/>
    <n v="50"/>
    <x v="0"/>
    <n v="6111"/>
    <n v="6161"/>
    <m/>
    <m/>
    <x v="0"/>
    <d v="1957-09-30T00:00:00"/>
    <n v="6.8000001907348633"/>
    <x v="0"/>
    <n v="375"/>
    <n v="202"/>
    <n v="2648"/>
    <n v="-3"/>
    <x v="0"/>
    <n v="2079"/>
    <n v="1882"/>
    <m/>
    <x v="0"/>
    <n v="2982"/>
    <n v="9212"/>
    <x v="0"/>
    <m/>
    <n v="18.712499999999999"/>
    <n v="16.622579999999999"/>
    <n v="115.18799999999999"/>
    <n v="0"/>
    <n v="150.52307999999999"/>
    <n v="58.648589999999999"/>
    <n v="30.845979999999997"/>
    <m/>
    <x v="0"/>
    <n v="62.085240000000006"/>
    <n v="151.57981000000001"/>
    <n v="-3.4979142370998701E-3"/>
    <n v="10162"/>
    <n v="4.9034788892329928E-2"/>
    <n v="0.12431648355853467"/>
    <n v="0.11043210117677635"/>
    <n v="0.76525141526468898"/>
    <n v="0.38691557932418569"/>
    <n v="0.20349662662857274"/>
    <n v="0.40958779404724155"/>
    <x v="0"/>
    <m/>
    <x v="0"/>
    <m/>
    <m/>
    <x v="0"/>
    <m/>
    <x v="0"/>
    <x v="0"/>
    <m/>
    <x v="0"/>
    <x v="0"/>
    <x v="0"/>
    <m/>
    <x v="0"/>
    <x v="0"/>
    <x v="0"/>
    <x v="0"/>
    <x v="0"/>
    <x v="0"/>
    <x v="0"/>
    <x v="0"/>
    <x v="0"/>
    <x v="0"/>
    <x v="0"/>
    <x v="0"/>
    <x v="0"/>
    <m/>
    <x v="0"/>
    <x v="0"/>
    <x v="0"/>
    <x v="0"/>
    <x v="0"/>
    <s v="DST"/>
    <m/>
    <x v="0"/>
    <m/>
    <m/>
    <m/>
    <m/>
  </r>
  <r>
    <x v="0"/>
    <s v="T26N R089W S07 fTENSLEEP"/>
    <n v="49004045"/>
    <x v="0"/>
    <x v="2"/>
    <s v="WERTZ"/>
    <m/>
    <s v="7"/>
    <n v="26"/>
    <n v="89"/>
    <n v="42.241970000000002"/>
    <n v="-107.51358999999999"/>
    <s v="4900705987"/>
    <s v="UNIT NO. 14"/>
    <x v="0"/>
    <s v="TENSLEEP"/>
    <n v="0"/>
    <m/>
    <n v="30"/>
    <x v="5"/>
    <n v="6085"/>
    <n v="6115"/>
    <m/>
    <m/>
    <x v="0"/>
    <d v="1957-08-08T00:00:00"/>
    <n v="7.1999998092651367"/>
    <x v="0"/>
    <n v="285"/>
    <n v="73"/>
    <n v="6233"/>
    <n v="-3"/>
    <x v="0"/>
    <n v="5358"/>
    <n v="3690"/>
    <m/>
    <x v="0"/>
    <n v="3832"/>
    <n v="17598"/>
    <x v="0"/>
    <m/>
    <n v="14.221500000000001"/>
    <n v="6.0071700000000003"/>
    <n v="271.13549999999998"/>
    <n v="0"/>
    <n v="291.36417"/>
    <n v="151.14918"/>
    <n v="60.479099999999995"/>
    <m/>
    <x v="0"/>
    <n v="79.782240000000002"/>
    <n v="291.41052000000002"/>
    <n v="-7.9533309862887328E-5"/>
    <n v="19465"/>
    <n v="5.0373688044680676E-2"/>
    <n v="4.8810051009360554E-2"/>
    <n v="2.0617394376254296E-2"/>
    <n v="0.93057255461438504"/>
    <n v="0.51868127478719706"/>
    <n v="0.20753917875030728"/>
    <n v="0.27377954646249558"/>
    <x v="0"/>
    <m/>
    <x v="0"/>
    <m/>
    <m/>
    <x v="0"/>
    <m/>
    <x v="0"/>
    <x v="0"/>
    <m/>
    <x v="0"/>
    <x v="0"/>
    <x v="0"/>
    <m/>
    <x v="0"/>
    <x v="0"/>
    <x v="0"/>
    <x v="0"/>
    <x v="0"/>
    <x v="0"/>
    <x v="0"/>
    <x v="0"/>
    <x v="0"/>
    <x v="0"/>
    <x v="0"/>
    <x v="0"/>
    <x v="0"/>
    <m/>
    <x v="0"/>
    <x v="0"/>
    <x v="0"/>
    <x v="0"/>
    <x v="0"/>
    <s v="DST NO. 2"/>
    <m/>
    <x v="0"/>
    <m/>
    <m/>
    <m/>
    <m/>
  </r>
  <r>
    <x v="0"/>
    <s v="T26N R089W S07 fTENSLEEP"/>
    <n v="49004046"/>
    <x v="0"/>
    <x v="2"/>
    <s v="WERTZ"/>
    <m/>
    <s v="7"/>
    <n v="26"/>
    <n v="89"/>
    <n v="42.241970000000002"/>
    <n v="-107.51358999999999"/>
    <s v="4900705987"/>
    <s v="UNIT NO. 14"/>
    <x v="0"/>
    <s v="TENSLEEP"/>
    <n v="2"/>
    <n v="0"/>
    <n v="40"/>
    <x v="5"/>
    <n v="6045"/>
    <n v="6085"/>
    <m/>
    <m/>
    <x v="0"/>
    <d v="1957-08-05T00:00:00"/>
    <n v="7.1999998092651367"/>
    <x v="0"/>
    <n v="315"/>
    <n v="109"/>
    <n v="13002"/>
    <n v="-3"/>
    <x v="0"/>
    <n v="13299"/>
    <n v="4665"/>
    <m/>
    <x v="0"/>
    <n v="6672"/>
    <n v="35695"/>
    <x v="0"/>
    <m/>
    <n v="15.718500000000001"/>
    <n v="8.9696099999999994"/>
    <n v="565.58699999999999"/>
    <n v="0"/>
    <n v="590.27511000000004"/>
    <n v="375.16478999999998"/>
    <n v="76.459349999999986"/>
    <m/>
    <x v="0"/>
    <n v="138.91104000000001"/>
    <n v="590.53517999999997"/>
    <n v="-2.2024706441195382E-4"/>
    <n v="38056"/>
    <n v="3.2013125245759382E-2"/>
    <n v="2.6629108586333581E-2"/>
    <n v="1.519564326539196E-2"/>
    <n v="0.95817524814827437"/>
    <n v="0.63529625787916644"/>
    <n v="0.1294746741421908"/>
    <n v="0.23522906797864274"/>
    <x v="0"/>
    <m/>
    <x v="0"/>
    <m/>
    <m/>
    <x v="0"/>
    <m/>
    <x v="0"/>
    <x v="0"/>
    <m/>
    <x v="0"/>
    <x v="0"/>
    <x v="0"/>
    <m/>
    <x v="0"/>
    <x v="0"/>
    <x v="0"/>
    <x v="0"/>
    <x v="0"/>
    <x v="0"/>
    <x v="0"/>
    <x v="0"/>
    <x v="0"/>
    <x v="0"/>
    <x v="0"/>
    <x v="0"/>
    <x v="0"/>
    <m/>
    <x v="0"/>
    <x v="0"/>
    <x v="0"/>
    <x v="0"/>
    <x v="0"/>
    <s v="DST NO. 1"/>
    <m/>
    <x v="0"/>
    <m/>
    <m/>
    <m/>
    <m/>
  </r>
  <r>
    <x v="0"/>
    <s v="T26N R089W S07 fTENSLEEP"/>
    <n v="49007816"/>
    <x v="0"/>
    <x v="2"/>
    <s v="WERTZ"/>
    <m/>
    <s v="7"/>
    <n v="26"/>
    <n v="89"/>
    <n v="42.242629999999998"/>
    <n v="-107.51721000000001"/>
    <s v="4900705990"/>
    <s v="UNIT NO. 34"/>
    <x v="0"/>
    <s v="TENSLEEP"/>
    <m/>
    <m/>
    <n v="170"/>
    <x v="0"/>
    <n v="6022"/>
    <n v="6192"/>
    <m/>
    <m/>
    <x v="1"/>
    <d v="1958-01-23T00:00:00"/>
    <n v="7.6"/>
    <x v="0"/>
    <n v="358"/>
    <n v="101"/>
    <n v="3659"/>
    <n v="-3"/>
    <x v="0"/>
    <n v="3010"/>
    <n v="1924"/>
    <m/>
    <x v="0"/>
    <n v="3313"/>
    <n v="11387"/>
    <x v="0"/>
    <m/>
    <n v="17.8642"/>
    <n v="8.3112899999999996"/>
    <n v="159.16649999999998"/>
    <n v="0"/>
    <n v="185.34198999999998"/>
    <n v="84.912099999999995"/>
    <n v="31.534359999999996"/>
    <m/>
    <x v="0"/>
    <n v="68.97666000000001"/>
    <n v="185.42311999999998"/>
    <n v="-2.1881778466156568E-4"/>
    <n v="12359"/>
    <n v="4.0933209803756421E-2"/>
    <n v="9.6385066330624825E-2"/>
    <n v="4.4842995373039859E-2"/>
    <n v="0.85877193829633536"/>
    <n v="0.4579369606120316"/>
    <n v="0.17006703371186938"/>
    <n v="0.37199600567609914"/>
    <x v="0"/>
    <m/>
    <x v="0"/>
    <m/>
    <m/>
    <x v="0"/>
    <m/>
    <x v="0"/>
    <x v="0"/>
    <m/>
    <x v="0"/>
    <x v="0"/>
    <x v="0"/>
    <m/>
    <x v="0"/>
    <x v="0"/>
    <x v="0"/>
    <x v="0"/>
    <x v="0"/>
    <x v="0"/>
    <x v="0"/>
    <x v="0"/>
    <x v="0"/>
    <x v="0"/>
    <x v="0"/>
    <x v="0"/>
    <x v="0"/>
    <m/>
    <x v="0"/>
    <x v="0"/>
    <x v="0"/>
    <x v="0"/>
    <x v="0"/>
    <s v="PRODUCTION WATER"/>
    <m/>
    <x v="0"/>
    <m/>
    <m/>
    <m/>
    <m/>
  </r>
  <r>
    <x v="0"/>
    <s v="T26N R089W S07 fTENSLEEP"/>
    <n v="49023581"/>
    <x v="0"/>
    <x v="2"/>
    <s v="WERTZ"/>
    <m/>
    <s v="7"/>
    <n v="26"/>
    <n v="89"/>
    <n v="42.238500000000002"/>
    <n v="-107.5132"/>
    <s v="4900705995"/>
    <s v="UNIT NO. 11"/>
    <x v="0"/>
    <s v="TENSLEEP"/>
    <m/>
    <m/>
    <n v="274"/>
    <x v="0"/>
    <n v="5964"/>
    <n v="6238"/>
    <m/>
    <m/>
    <x v="1"/>
    <d v="1958-01-23T00:00:00"/>
    <n v="8.1999998092651367"/>
    <x v="0"/>
    <n v="15"/>
    <n v="32"/>
    <n v="8384"/>
    <n v="-3"/>
    <x v="0"/>
    <n v="8112"/>
    <n v="1039"/>
    <m/>
    <x v="0"/>
    <n v="5487"/>
    <n v="22787"/>
    <x v="0"/>
    <s v="CHEM LAB"/>
    <n v="0.74849999999999994"/>
    <n v="2.6332800000000001"/>
    <n v="364.70399999999995"/>
    <n v="0"/>
    <n v="368.08577999999994"/>
    <n v="228.83951999999999"/>
    <n v="17.029209999999999"/>
    <m/>
    <x v="0"/>
    <n v="114.23934000000001"/>
    <n v="360.10807"/>
    <n v="1.0955475660773496E-2"/>
    <n v="23063"/>
    <n v="6.0196292257360959E-3"/>
    <n v="2.033493388416146E-3"/>
    <n v="7.1539845956559382E-3"/>
    <n v="0.99081252201592795"/>
    <n v="0.63547456739861452"/>
    <n v="4.7289165166445726E-2"/>
    <n v="0.31723626743493977"/>
    <x v="0"/>
    <m/>
    <x v="0"/>
    <m/>
    <m/>
    <x v="0"/>
    <m/>
    <x v="0"/>
    <x v="0"/>
    <m/>
    <x v="0"/>
    <x v="0"/>
    <x v="0"/>
    <m/>
    <x v="0"/>
    <x v="0"/>
    <x v="0"/>
    <x v="0"/>
    <x v="0"/>
    <x v="0"/>
    <x v="0"/>
    <x v="0"/>
    <x v="0"/>
    <x v="0"/>
    <x v="0"/>
    <x v="0"/>
    <x v="0"/>
    <m/>
    <x v="0"/>
    <x v="0"/>
    <x v="0"/>
    <x v="0"/>
    <x v="0"/>
    <s v="PRODUCTION WATER"/>
    <m/>
    <x v="0"/>
    <m/>
    <m/>
    <m/>
    <m/>
  </r>
  <r>
    <x v="0"/>
    <s v="T26N R089W S07 fTENSLEEP"/>
    <n v="49004061"/>
    <x v="0"/>
    <x v="2"/>
    <s v="WERTZ"/>
    <m/>
    <s v="7"/>
    <n v="26"/>
    <n v="89"/>
    <n v="42.241630000000001"/>
    <n v="-107.51541"/>
    <s v="4900705985"/>
    <s v="UNIT NO. 10"/>
    <x v="0"/>
    <s v="TENSLEEP"/>
    <m/>
    <n v="228"/>
    <n v="14"/>
    <x v="5"/>
    <n v="5869"/>
    <n v="5883"/>
    <m/>
    <m/>
    <x v="1"/>
    <d v="1955-12-09T00:00:00"/>
    <n v="7.5999999046325684"/>
    <x v="0"/>
    <n v="587"/>
    <n v="134"/>
    <n v="2441"/>
    <n v="-3"/>
    <x v="0"/>
    <n v="1956"/>
    <n v="2087"/>
    <m/>
    <x v="0"/>
    <n v="2746"/>
    <n v="8891"/>
    <x v="0"/>
    <m/>
    <n v="29.2913"/>
    <n v="11.026860000000001"/>
    <n v="106.1835"/>
    <n v="0"/>
    <n v="146.50165999999999"/>
    <n v="55.178759999999997"/>
    <n v="34.205929999999995"/>
    <m/>
    <x v="0"/>
    <n v="57.171720000000008"/>
    <n v="146.55641"/>
    <n v="-1.8682304159040131E-4"/>
    <n v="9945"/>
    <n v="5.5956678700361008E-2"/>
    <n v="0.19993834882143999"/>
    <n v="7.5267816077988478E-2"/>
    <n v="0.7247938351005716"/>
    <n v="0.3765018534501493"/>
    <n v="0.23339770672603127"/>
    <n v="0.39010043982381942"/>
    <x v="0"/>
    <m/>
    <x v="0"/>
    <m/>
    <m/>
    <x v="0"/>
    <m/>
    <x v="0"/>
    <x v="0"/>
    <m/>
    <x v="0"/>
    <x v="0"/>
    <x v="0"/>
    <m/>
    <x v="0"/>
    <x v="0"/>
    <x v="0"/>
    <x v="0"/>
    <x v="0"/>
    <x v="0"/>
    <x v="0"/>
    <x v="0"/>
    <x v="0"/>
    <x v="0"/>
    <x v="0"/>
    <x v="0"/>
    <x v="0"/>
    <m/>
    <x v="0"/>
    <x v="0"/>
    <x v="0"/>
    <x v="0"/>
    <x v="0"/>
    <s v="PRODUCTION WATER"/>
    <m/>
    <x v="0"/>
    <m/>
    <m/>
    <m/>
    <m/>
  </r>
  <r>
    <x v="0"/>
    <s v="T26N R089W S07 fTENSLEEP"/>
    <n v="49001404"/>
    <x v="0"/>
    <x v="2"/>
    <s v="WERTZ"/>
    <m/>
    <s v="7"/>
    <n v="26"/>
    <n v="89"/>
    <n v="42.239109999999997"/>
    <n v="-107.5102"/>
    <s v="4900705978"/>
    <s v="UNIT NO. 24"/>
    <x v="0"/>
    <s v="TENSLEEP"/>
    <m/>
    <m/>
    <n v="287"/>
    <x v="3"/>
    <n v="5757"/>
    <n v="6044"/>
    <m/>
    <m/>
    <x v="1"/>
    <d v="1957-05-27T00:00:00"/>
    <n v="7.1999998092651367"/>
    <x v="0"/>
    <n v="467"/>
    <n v="92"/>
    <n v="3404"/>
    <n v="-3"/>
    <x v="0"/>
    <n v="2909"/>
    <n v="1995"/>
    <m/>
    <x v="0"/>
    <n v="3084"/>
    <n v="10937"/>
    <x v="0"/>
    <m/>
    <n v="23.3033"/>
    <n v="7.5706800000000003"/>
    <n v="148.07399999999998"/>
    <n v="0"/>
    <n v="178.94797999999997"/>
    <n v="82.062889999999996"/>
    <n v="32.698049999999995"/>
    <m/>
    <x v="0"/>
    <n v="64.208880000000008"/>
    <n v="178.96982"/>
    <n v="-6.1019597237203187E-5"/>
    <n v="11945"/>
    <n v="4.4052093348483527E-2"/>
    <n v="0.13022387847015654"/>
    <n v="4.2306596587455197E-2"/>
    <n v="0.82746952494238835"/>
    <n v="0.45852920900294808"/>
    <n v="0.18270147447206458"/>
    <n v="0.35876931652498734"/>
    <x v="0"/>
    <m/>
    <x v="0"/>
    <m/>
    <m/>
    <x v="0"/>
    <m/>
    <x v="0"/>
    <x v="0"/>
    <m/>
    <x v="0"/>
    <x v="0"/>
    <x v="0"/>
    <m/>
    <x v="0"/>
    <x v="0"/>
    <x v="0"/>
    <x v="0"/>
    <x v="0"/>
    <x v="0"/>
    <x v="0"/>
    <x v="0"/>
    <x v="0"/>
    <x v="0"/>
    <x v="0"/>
    <x v="0"/>
    <x v="0"/>
    <m/>
    <x v="0"/>
    <x v="0"/>
    <x v="0"/>
    <x v="0"/>
    <x v="0"/>
    <s v="PRODUCTION WATER"/>
    <m/>
    <x v="0"/>
    <m/>
    <m/>
    <m/>
    <m/>
  </r>
  <r>
    <x v="0"/>
    <s v="T26N R089W S07 fTENSLEEP"/>
    <n v="49007818"/>
    <x v="0"/>
    <x v="2"/>
    <s v="WERTZ"/>
    <m/>
    <s v="7"/>
    <n v="26"/>
    <n v="89"/>
    <n v="42.241149999999998"/>
    <n v="-107.5103"/>
    <s v="4900705982"/>
    <s v="UNIT NO. 15"/>
    <x v="0"/>
    <s v="TENSLEEP"/>
    <m/>
    <m/>
    <n v="349"/>
    <x v="0"/>
    <n v="5754"/>
    <n v="6103"/>
    <m/>
    <m/>
    <x v="1"/>
    <d v="1956-10-07T00:00:00"/>
    <n v="8.1000003814697266"/>
    <x v="0"/>
    <n v="24"/>
    <n v="11"/>
    <n v="4808"/>
    <n v="-3"/>
    <x v="0"/>
    <n v="3882"/>
    <n v="6167"/>
    <m/>
    <x v="0"/>
    <n v="32"/>
    <n v="11795"/>
    <x v="0"/>
    <m/>
    <n v="1.1976"/>
    <n v="0.90519000000000005"/>
    <n v="209.148"/>
    <n v="0"/>
    <n v="211.25078999999999"/>
    <n v="109.51121999999999"/>
    <n v="101.07712999999998"/>
    <m/>
    <x v="0"/>
    <n v="0.66624000000000005"/>
    <n v="211.25458999999998"/>
    <n v="-8.9939683134544674E-6"/>
    <n v="14918"/>
    <n v="0.11690936996967768"/>
    <n v="5.6690912256470143E-3"/>
    <n v="4.2849070528919678E-3"/>
    <n v="0.99004600172146107"/>
    <n v="0.51838504432022048"/>
    <n v="0.47846122538686614"/>
    <n v="3.1537302929133997E-3"/>
    <x v="0"/>
    <m/>
    <x v="0"/>
    <m/>
    <m/>
    <x v="0"/>
    <m/>
    <x v="0"/>
    <x v="0"/>
    <m/>
    <x v="0"/>
    <x v="0"/>
    <x v="0"/>
    <m/>
    <x v="0"/>
    <x v="0"/>
    <x v="0"/>
    <x v="0"/>
    <x v="0"/>
    <x v="0"/>
    <x v="0"/>
    <x v="0"/>
    <x v="0"/>
    <x v="0"/>
    <x v="0"/>
    <x v="0"/>
    <x v="0"/>
    <m/>
    <x v="0"/>
    <x v="0"/>
    <x v="0"/>
    <x v="0"/>
    <x v="0"/>
    <s v="PRODUCTION WATER"/>
    <m/>
    <x v="0"/>
    <m/>
    <m/>
    <m/>
    <m/>
  </r>
  <r>
    <x v="0"/>
    <s v="T26N R089W S07 fTENSLEEP"/>
    <n v="49004047"/>
    <x v="0"/>
    <x v="2"/>
    <s v="WERTZ"/>
    <m/>
    <s v="7"/>
    <n v="26"/>
    <n v="89"/>
    <n v="42.241970000000002"/>
    <n v="-107.51358999999999"/>
    <s v="4900705987"/>
    <s v="UNIT NO. 14"/>
    <x v="0"/>
    <s v="TENSLEEP"/>
    <m/>
    <n v="2"/>
    <n v="301"/>
    <x v="3"/>
    <n v="5742"/>
    <n v="6043"/>
    <m/>
    <m/>
    <x v="1"/>
    <d v="1957-05-27T00:00:00"/>
    <n v="7.4000000953674316"/>
    <x v="0"/>
    <n v="449"/>
    <n v="105"/>
    <n v="4044"/>
    <n v="-3"/>
    <x v="0"/>
    <n v="3377"/>
    <n v="2406"/>
    <m/>
    <x v="0"/>
    <n v="3474"/>
    <n v="12633"/>
    <x v="0"/>
    <m/>
    <n v="22.405100000000001"/>
    <n v="8.6404499999999995"/>
    <n v="175.91399999999999"/>
    <n v="0"/>
    <n v="206.95954999999998"/>
    <n v="95.265169999999998"/>
    <n v="39.434339999999999"/>
    <m/>
    <x v="0"/>
    <n v="72.328680000000006"/>
    <n v="207.02819"/>
    <n v="-1.6580201143158549E-4"/>
    <n v="13849"/>
    <n v="4.5917982025526771E-2"/>
    <n v="0.10825835290036147"/>
    <n v="4.1749462636539364E-2"/>
    <n v="0.84999218446309921"/>
    <n v="0.46015554693300464"/>
    <n v="0.19047811797997172"/>
    <n v="0.34936633508702369"/>
    <x v="0"/>
    <m/>
    <x v="0"/>
    <m/>
    <m/>
    <x v="0"/>
    <m/>
    <x v="0"/>
    <x v="0"/>
    <m/>
    <x v="0"/>
    <x v="0"/>
    <x v="0"/>
    <m/>
    <x v="0"/>
    <x v="0"/>
    <x v="0"/>
    <x v="0"/>
    <x v="0"/>
    <x v="0"/>
    <x v="0"/>
    <x v="0"/>
    <x v="0"/>
    <x v="0"/>
    <x v="0"/>
    <x v="0"/>
    <x v="0"/>
    <m/>
    <x v="0"/>
    <x v="0"/>
    <x v="0"/>
    <x v="0"/>
    <x v="0"/>
    <s v="PRODUCTION WATER"/>
    <m/>
    <x v="0"/>
    <m/>
    <m/>
    <m/>
    <m/>
  </r>
  <r>
    <x v="0"/>
    <s v="T26N R089W S07 fMADISON"/>
    <n v="49013398"/>
    <x v="0"/>
    <x v="2"/>
    <s v="WERTZ"/>
    <m/>
    <s v="7"/>
    <n v="26"/>
    <n v="89"/>
    <n v="42.246519999999997"/>
    <n v="-107.51924"/>
    <s v="4900706000"/>
    <s v="UNIT A-13"/>
    <x v="0"/>
    <s v="MADISON"/>
    <m/>
    <s v="[494]"/>
    <s v="[436]"/>
    <x v="0"/>
    <s v="[6570]"/>
    <s v="[7006]"/>
    <m/>
    <m/>
    <x v="1"/>
    <m/>
    <n v="6"/>
    <x v="0"/>
    <n v="432"/>
    <n v="87"/>
    <n v="3804"/>
    <n v="-3"/>
    <x v="0"/>
    <n v="3971"/>
    <n v="1556"/>
    <m/>
    <x v="0"/>
    <n v="2528"/>
    <n v="12378"/>
    <x v="0"/>
    <m/>
    <n v="21.556799999999999"/>
    <n v="7.15923"/>
    <n v="165.47399999999999"/>
    <n v="0"/>
    <n v="194.19002999999998"/>
    <n v="112.02190999999999"/>
    <n v="25.502839999999999"/>
    <m/>
    <x v="0"/>
    <n v="52.632960000000004"/>
    <n v="190.15770999999998"/>
    <n v="1.0491332666610708E-2"/>
    <n v="12372"/>
    <n v="-2.4242424242424242E-4"/>
    <n v="0.11100878865923242"/>
    <n v="3.6867134733951069E-2"/>
    <n v="0.85212407660681655"/>
    <n v="0.58910001598147144"/>
    <n v="0.13411415187951098"/>
    <n v="0.2767858321390177"/>
    <x v="0"/>
    <m/>
    <x v="0"/>
    <m/>
    <m/>
    <x v="0"/>
    <m/>
    <x v="0"/>
    <x v="0"/>
    <m/>
    <x v="0"/>
    <x v="0"/>
    <x v="0"/>
    <m/>
    <x v="0"/>
    <x v="0"/>
    <x v="0"/>
    <x v="0"/>
    <x v="0"/>
    <x v="0"/>
    <x v="0"/>
    <x v="0"/>
    <x v="0"/>
    <x v="0"/>
    <x v="0"/>
    <x v="0"/>
    <x v="0"/>
    <m/>
    <x v="0"/>
    <x v="0"/>
    <x v="0"/>
    <x v="0"/>
    <x v="0"/>
    <s v="PRODUCTION"/>
    <m/>
    <x v="0"/>
    <m/>
    <m/>
    <m/>
    <m/>
  </r>
  <r>
    <x v="0"/>
    <s v="T26N R089W S07 fMADISON"/>
    <n v="49002642"/>
    <x v="0"/>
    <x v="2"/>
    <s v="WERTZ"/>
    <m/>
    <s v="7"/>
    <n v="26"/>
    <n v="89"/>
    <n v="42.243639999999999"/>
    <n v="-107.51437"/>
    <s v="4900705993"/>
    <s v="UNIT NO. 12"/>
    <x v="0"/>
    <s v="MADISON"/>
    <m/>
    <m/>
    <n v="127"/>
    <x v="0"/>
    <n v="6450"/>
    <n v="6577"/>
    <m/>
    <m/>
    <x v="0"/>
    <d v="1952-11-22T00:00:00"/>
    <n v="7.1999998092651367"/>
    <x v="2"/>
    <n v="1278"/>
    <n v="131"/>
    <n v="4008"/>
    <n v="-3"/>
    <x v="0"/>
    <n v="6000"/>
    <n v="1450"/>
    <m/>
    <x v="0"/>
    <n v="2687"/>
    <n v="14820"/>
    <x v="0"/>
    <m/>
    <n v="63.772199999999998"/>
    <n v="10.77999"/>
    <n v="174.34799999999998"/>
    <n v="0"/>
    <n v="248.90018999999998"/>
    <n v="169.26"/>
    <n v="23.765499999999996"/>
    <m/>
    <x v="0"/>
    <n v="55.943340000000006"/>
    <n v="248.96884"/>
    <n v="-1.3788766897193709E-4"/>
    <n v="15548"/>
    <n v="2.3972602739726026E-2"/>
    <n v="0.25621595547998577"/>
    <n v="4.3310493254344246E-2"/>
    <n v="0.70047355126567001"/>
    <n v="0.67984411221902308"/>
    <n v="9.5455720482932702E-2"/>
    <n v="0.22470016729804423"/>
    <x v="0"/>
    <m/>
    <x v="0"/>
    <m/>
    <m/>
    <x v="0"/>
    <m/>
    <x v="0"/>
    <x v="0"/>
    <m/>
    <x v="0"/>
    <x v="0"/>
    <x v="0"/>
    <m/>
    <x v="0"/>
    <x v="0"/>
    <x v="0"/>
    <x v="0"/>
    <x v="0"/>
    <x v="0"/>
    <x v="0"/>
    <x v="0"/>
    <x v="0"/>
    <x v="0"/>
    <x v="0"/>
    <x v="0"/>
    <x v="0"/>
    <m/>
    <x v="0"/>
    <x v="0"/>
    <x v="0"/>
    <x v="0"/>
    <x v="0"/>
    <s v="PERFORATIONS"/>
    <m/>
    <x v="0"/>
    <m/>
    <m/>
    <m/>
    <m/>
  </r>
  <r>
    <x v="0"/>
    <s v="T26N R089W S07 fFRONTIER"/>
    <n v="49001407"/>
    <x v="0"/>
    <x v="2"/>
    <s v="WERTZ"/>
    <m/>
    <s v="7"/>
    <n v="26"/>
    <n v="89"/>
    <n v="42.246659999999999"/>
    <n v="-107.5206"/>
    <s v="4900705999"/>
    <s v="UNIT NO. 8"/>
    <x v="0"/>
    <s v="FRONTIER"/>
    <m/>
    <m/>
    <m/>
    <x v="0"/>
    <m/>
    <n v="0"/>
    <m/>
    <m/>
    <x v="1"/>
    <d v="1955-05-19T00:00:00"/>
    <n v="7.7"/>
    <x v="0"/>
    <n v="138"/>
    <n v="35"/>
    <n v="5149"/>
    <n v="-3"/>
    <x v="0"/>
    <n v="4747"/>
    <n v="6060"/>
    <m/>
    <x v="0"/>
    <n v="27"/>
    <n v="13081"/>
    <x v="0"/>
    <m/>
    <n v="6.8861999999999997"/>
    <n v="2.88015"/>
    <n v="223.98149999999998"/>
    <n v="0"/>
    <n v="233.74784999999997"/>
    <n v="133.91287"/>
    <n v="99.323399999999992"/>
    <m/>
    <x v="0"/>
    <n v="0.56214000000000008"/>
    <n v="233.79840999999999"/>
    <n v="-1.0813903206073897E-4"/>
    <n v="16150"/>
    <n v="0.10499127638466012"/>
    <n v="2.9459950112910131E-2"/>
    <n v="1.2321610658664883E-2"/>
    <n v="0.95821843922842498"/>
    <n v="0.5727706616995385"/>
    <n v="0.42482495924587338"/>
    <n v="2.4043790545880961E-3"/>
    <x v="0"/>
    <m/>
    <x v="0"/>
    <m/>
    <m/>
    <x v="0"/>
    <m/>
    <x v="0"/>
    <x v="0"/>
    <m/>
    <x v="0"/>
    <x v="0"/>
    <x v="0"/>
    <m/>
    <x v="0"/>
    <x v="0"/>
    <x v="0"/>
    <x v="0"/>
    <x v="0"/>
    <x v="0"/>
    <x v="0"/>
    <x v="0"/>
    <x v="0"/>
    <x v="0"/>
    <x v="0"/>
    <x v="0"/>
    <x v="0"/>
    <m/>
    <x v="0"/>
    <x v="0"/>
    <x v="0"/>
    <x v="0"/>
    <x v="0"/>
    <s v="PRODUCTION"/>
    <m/>
    <x v="0"/>
    <m/>
    <m/>
    <m/>
    <m/>
  </r>
  <r>
    <x v="0"/>
    <s v="T26N R089W S07 fCLOVERLY"/>
    <n v="49001406"/>
    <x v="0"/>
    <x v="2"/>
    <s v="WERTZ"/>
    <m/>
    <s v="7"/>
    <n v="26"/>
    <n v="89"/>
    <n v="42.245249999999999"/>
    <n v="-107.51631"/>
    <s v="4900705996"/>
    <s v="UNIT NO. 7-B"/>
    <x v="0"/>
    <s v="CLOVERLY"/>
    <m/>
    <m/>
    <m/>
    <x v="0"/>
    <m/>
    <n v="0"/>
    <m/>
    <m/>
    <x v="1"/>
    <d v="1955-06-06T00:00:00"/>
    <n v="8.1999999999999993"/>
    <x v="0"/>
    <n v="13"/>
    <n v="4"/>
    <n v="2972"/>
    <n v="-3"/>
    <x v="0"/>
    <n v="1288"/>
    <n v="5714"/>
    <m/>
    <x v="0"/>
    <n v="10"/>
    <n v="7100"/>
    <x v="0"/>
    <m/>
    <n v="0.64870000000000005"/>
    <n v="0.32916000000000001"/>
    <n v="129.28199999999998"/>
    <n v="0"/>
    <n v="130.25985999999997"/>
    <n v="36.334479999999999"/>
    <n v="93.652459999999991"/>
    <m/>
    <x v="0"/>
    <n v="0.20820000000000002"/>
    <n v="130.19514000000001"/>
    <n v="2.4848822253351136E-4"/>
    <n v="9995"/>
    <n v="0.16934776250365605"/>
    <n v="4.9800452725805187E-3"/>
    <n v="2.5269488236821388E-3"/>
    <n v="0.99249300590373735"/>
    <n v="0.27907708382970359"/>
    <n v="0.71932377813795501"/>
    <n v="1.5991380323412995E-3"/>
    <x v="0"/>
    <m/>
    <x v="0"/>
    <m/>
    <m/>
    <x v="0"/>
    <m/>
    <x v="0"/>
    <x v="0"/>
    <m/>
    <x v="0"/>
    <x v="0"/>
    <x v="0"/>
    <m/>
    <x v="0"/>
    <x v="0"/>
    <x v="0"/>
    <x v="0"/>
    <x v="0"/>
    <x v="0"/>
    <x v="0"/>
    <x v="0"/>
    <x v="0"/>
    <x v="0"/>
    <x v="0"/>
    <x v="0"/>
    <x v="0"/>
    <m/>
    <x v="0"/>
    <x v="0"/>
    <x v="0"/>
    <x v="0"/>
    <x v="0"/>
    <s v="PRODUCTION WATER"/>
    <m/>
    <x v="0"/>
    <m/>
    <m/>
    <m/>
    <m/>
  </r>
  <r>
    <x v="0"/>
    <s v="T26N R089W S07 fCAMBRIAN"/>
    <n v="49013399"/>
    <x v="0"/>
    <x v="2"/>
    <s v="WERTZ"/>
    <m/>
    <s v="7"/>
    <n v="26"/>
    <n v="89"/>
    <n v="42.246519999999997"/>
    <n v="-107.51924"/>
    <s v="4900706000"/>
    <s v="UNIT A-13"/>
    <x v="0"/>
    <s v="CAMBRIAN"/>
    <s v="[494]"/>
    <m/>
    <n v="50"/>
    <x v="0"/>
    <n v="7500"/>
    <n v="7550"/>
    <m/>
    <m/>
    <x v="0"/>
    <m/>
    <n v="8"/>
    <x v="0"/>
    <n v="229"/>
    <n v="17"/>
    <n v="1168"/>
    <n v="-3"/>
    <x v="0"/>
    <n v="1131"/>
    <n v="138"/>
    <m/>
    <x v="0"/>
    <n v="1264"/>
    <n v="3903"/>
    <x v="0"/>
    <m/>
    <n v="11.427099999999999"/>
    <n v="1.39893"/>
    <n v="50.808"/>
    <n v="0"/>
    <n v="63.634029999999996"/>
    <n v="31.90551"/>
    <n v="2.2618199999999997"/>
    <m/>
    <x v="0"/>
    <n v="26.316480000000002"/>
    <n v="60.483810000000005"/>
    <n v="2.5380879976641475E-2"/>
    <n v="3941"/>
    <n v="4.8444671086180519E-3"/>
    <n v="0.17957529956848561"/>
    <n v="2.1983991898674345E-2"/>
    <n v="0.7984407085328401"/>
    <n v="0.52750496372500333"/>
    <n v="3.7395461694625383E-2"/>
    <n v="0.43509957458037118"/>
    <x v="0"/>
    <m/>
    <x v="0"/>
    <m/>
    <m/>
    <x v="0"/>
    <m/>
    <x v="0"/>
    <x v="0"/>
    <m/>
    <x v="0"/>
    <x v="0"/>
    <x v="0"/>
    <m/>
    <x v="0"/>
    <x v="0"/>
    <x v="0"/>
    <x v="0"/>
    <x v="0"/>
    <x v="0"/>
    <x v="0"/>
    <x v="0"/>
    <x v="0"/>
    <x v="0"/>
    <x v="0"/>
    <x v="0"/>
    <x v="0"/>
    <m/>
    <x v="0"/>
    <x v="0"/>
    <x v="0"/>
    <x v="0"/>
    <x v="0"/>
    <s v="DST"/>
    <m/>
    <x v="0"/>
    <m/>
    <m/>
    <m/>
    <m/>
  </r>
  <r>
    <x v="0"/>
    <s v="T26N R089W S06 fTENSLEEP"/>
    <n v="49003121"/>
    <x v="0"/>
    <x v="2"/>
    <s v="WERTZ"/>
    <m/>
    <s v="6"/>
    <n v="26"/>
    <n v="89"/>
    <n v="42.251739999999998"/>
    <n v="-107.52058"/>
    <s v="4900706007"/>
    <s v="UNIT NO. 27"/>
    <x v="0"/>
    <s v="TENSLEEP"/>
    <n v="24"/>
    <m/>
    <n v="39"/>
    <x v="0"/>
    <n v="6389"/>
    <n v="6428"/>
    <m/>
    <m/>
    <x v="1"/>
    <d v="1955-05-19T00:00:00"/>
    <n v="7.6999998092651367"/>
    <x v="2"/>
    <n v="566"/>
    <n v="113"/>
    <n v="2902"/>
    <n v="-3"/>
    <x v="0"/>
    <n v="2760"/>
    <n v="1830"/>
    <m/>
    <x v="0"/>
    <n v="2926"/>
    <n v="10228"/>
    <x v="0"/>
    <m/>
    <n v="28.243400000000001"/>
    <n v="9.2987700000000011"/>
    <n v="126.23699999999999"/>
    <n v="0"/>
    <n v="163.77916999999999"/>
    <n v="77.8596"/>
    <n v="29.993699999999997"/>
    <m/>
    <x v="0"/>
    <n v="60.919320000000006"/>
    <n v="168.77261999999999"/>
    <n v="-1.5015555922883459E-2"/>
    <n v="11091"/>
    <n v="4.0480322716825369E-2"/>
    <n v="0.17244805917626765"/>
    <n v="5.6776267702419066E-2"/>
    <n v="0.77077567312131334"/>
    <n v="0.4613283837153207"/>
    <n v="0.17771662251851039"/>
    <n v="0.36095499376616902"/>
    <x v="0"/>
    <m/>
    <x v="0"/>
    <m/>
    <m/>
    <x v="0"/>
    <m/>
    <x v="0"/>
    <x v="0"/>
    <m/>
    <x v="0"/>
    <x v="0"/>
    <x v="0"/>
    <m/>
    <x v="0"/>
    <x v="0"/>
    <x v="0"/>
    <x v="0"/>
    <x v="0"/>
    <x v="0"/>
    <x v="0"/>
    <x v="0"/>
    <x v="0"/>
    <x v="0"/>
    <x v="0"/>
    <x v="0"/>
    <x v="0"/>
    <m/>
    <x v="0"/>
    <x v="0"/>
    <x v="0"/>
    <x v="0"/>
    <x v="0"/>
    <s v="PRODUCTION"/>
    <m/>
    <x v="0"/>
    <m/>
    <m/>
    <m/>
    <m/>
  </r>
  <r>
    <x v="0"/>
    <s v="T26N R089W S06 fTENSLEEP"/>
    <n v="49013400"/>
    <x v="0"/>
    <x v="2"/>
    <s v="WERTZ"/>
    <m/>
    <s v="6"/>
    <n v="26"/>
    <n v="89"/>
    <n v="42.251739999999998"/>
    <n v="-107.52058"/>
    <s v="4900706007"/>
    <s v="UNIT NO. 27"/>
    <x v="0"/>
    <s v="TENSLEEP"/>
    <m/>
    <n v="24"/>
    <n v="365"/>
    <x v="4"/>
    <n v="6000"/>
    <n v="6365"/>
    <m/>
    <m/>
    <x v="1"/>
    <m/>
    <m/>
    <x v="0"/>
    <n v="511"/>
    <n v="137"/>
    <n v="4790"/>
    <n v="-3"/>
    <x v="0"/>
    <n v="4312"/>
    <n v="2550"/>
    <m/>
    <x v="0"/>
    <n v="3952"/>
    <n v="14956"/>
    <x v="0"/>
    <m/>
    <n v="25.498899999999999"/>
    <n v="11.27373"/>
    <n v="208.36500000000001"/>
    <n v="0"/>
    <n v="245.13762999999997"/>
    <n v="121.64152"/>
    <n v="41.794499999999992"/>
    <m/>
    <x v="0"/>
    <n v="82.280640000000005"/>
    <n v="245.71665999999999"/>
    <n v="-1.179637240208326E-3"/>
    <n v="16246"/>
    <n v="4.1343503621562722E-2"/>
    <n v="0.10401870981619592"/>
    <n v="4.5989389715483511E-2"/>
    <n v="0.84999190046832063"/>
    <n v="0.49504791413003907"/>
    <n v="0.17009225178300891"/>
    <n v="0.33485983408695208"/>
    <x v="0"/>
    <m/>
    <x v="0"/>
    <m/>
    <m/>
    <x v="0"/>
    <m/>
    <x v="0"/>
    <x v="0"/>
    <m/>
    <x v="0"/>
    <x v="0"/>
    <x v="0"/>
    <m/>
    <x v="0"/>
    <x v="0"/>
    <x v="0"/>
    <x v="0"/>
    <x v="0"/>
    <x v="0"/>
    <x v="0"/>
    <x v="0"/>
    <x v="0"/>
    <x v="0"/>
    <x v="0"/>
    <x v="0"/>
    <x v="0"/>
    <m/>
    <x v="0"/>
    <x v="0"/>
    <x v="0"/>
    <x v="0"/>
    <x v="0"/>
    <s v="PRODUCTION"/>
    <m/>
    <x v="0"/>
    <m/>
    <m/>
    <m/>
    <m/>
  </r>
  <r>
    <x v="0"/>
    <s v="T26N R089W S06 fTENSLEEP"/>
    <n v="49015493"/>
    <x v="0"/>
    <x v="2"/>
    <s v="WERTZ"/>
    <m/>
    <s v="6"/>
    <n v="26"/>
    <n v="89"/>
    <n v="42.248899999999999"/>
    <n v="-107.51220000000001"/>
    <m/>
    <s v="UNIT NO. 23"/>
    <x v="0"/>
    <s v="TENSLEEP"/>
    <m/>
    <m/>
    <m/>
    <x v="0"/>
    <m/>
    <m/>
    <m/>
    <m/>
    <x v="1"/>
    <d v="1956-03-01T00:00:00"/>
    <n v="7.8000001907348633"/>
    <x v="0"/>
    <n v="71"/>
    <n v="29"/>
    <n v="6767"/>
    <n v="-3"/>
    <x v="0"/>
    <n v="6686"/>
    <n v="6686"/>
    <m/>
    <x v="0"/>
    <n v="101"/>
    <n v="16946"/>
    <x v="0"/>
    <m/>
    <n v="3.5428999999999999"/>
    <n v="2.3864100000000001"/>
    <n v="294.36449999999996"/>
    <n v="0"/>
    <n v="300.29380999999995"/>
    <n v="188.61205999999999"/>
    <n v="109.58353999999999"/>
    <m/>
    <x v="0"/>
    <n v="2.1028200000000004"/>
    <n v="300.29841999999996"/>
    <n v="-7.6757569774317094E-6"/>
    <n v="20334"/>
    <n v="9.0879828326180259E-2"/>
    <n v="1.1798111989054987E-2"/>
    <n v="7.9469170543342224E-3"/>
    <n v="0.98025497095661085"/>
    <n v="0.62808209247321378"/>
    <n v="0.36491547308174316"/>
    <n v="7.0024344450430364E-3"/>
    <x v="0"/>
    <m/>
    <x v="0"/>
    <m/>
    <m/>
    <x v="0"/>
    <m/>
    <x v="0"/>
    <x v="0"/>
    <m/>
    <x v="0"/>
    <x v="0"/>
    <x v="0"/>
    <m/>
    <x v="0"/>
    <x v="0"/>
    <x v="0"/>
    <x v="0"/>
    <x v="0"/>
    <x v="0"/>
    <x v="0"/>
    <x v="0"/>
    <x v="0"/>
    <x v="0"/>
    <x v="0"/>
    <x v="0"/>
    <x v="0"/>
    <m/>
    <x v="0"/>
    <x v="0"/>
    <x v="0"/>
    <x v="0"/>
    <x v="0"/>
    <s v="PRODUCTION WATER"/>
    <m/>
    <x v="0"/>
    <m/>
    <m/>
    <m/>
    <m/>
  </r>
  <r>
    <x v="0"/>
    <s v="T26N R089W S06 fNUGGET"/>
    <n v="49014281"/>
    <x v="0"/>
    <x v="2"/>
    <s v="WERTZ"/>
    <m/>
    <s v="6"/>
    <n v="26"/>
    <n v="89"/>
    <n v="42.25"/>
    <n v="-107.5106"/>
    <s v=""/>
    <s v="UNIT NO. 21"/>
    <x v="0"/>
    <s v="NUGGET"/>
    <m/>
    <m/>
    <n v="10"/>
    <x v="0"/>
    <n v="4240"/>
    <n v="4250"/>
    <m/>
    <m/>
    <x v="1"/>
    <d v="1970-12-18T00:00:00"/>
    <n v="6"/>
    <x v="0"/>
    <n v="760"/>
    <n v="317"/>
    <n v="1826"/>
    <n v="90"/>
    <x v="0"/>
    <n v="4800"/>
    <n v="622"/>
    <m/>
    <x v="0"/>
    <n v="8"/>
    <n v="8107"/>
    <x v="0"/>
    <m/>
    <n v="37.923999999999999"/>
    <n v="26.085930000000001"/>
    <n v="79.430999999999997"/>
    <n v="2.3022"/>
    <n v="145.74312999999998"/>
    <n v="135.40799999999999"/>
    <n v="10.194579999999998"/>
    <m/>
    <x v="0"/>
    <n v="0.16656000000000001"/>
    <n v="145.76913999999999"/>
    <n v="-8.922437467216608E-5"/>
    <n v="8420"/>
    <n v="1.8938706359290857E-2"/>
    <n v="0.26021123602875829"/>
    <n v="0.17898565784884685"/>
    <n v="0.56080310612239503"/>
    <n v="0.92892089505364439"/>
    <n v="6.993647626651292E-2"/>
    <n v="1.142628679842661E-3"/>
    <x v="0"/>
    <m/>
    <x v="0"/>
    <m/>
    <m/>
    <x v="0"/>
    <m/>
    <x v="0"/>
    <x v="0"/>
    <m/>
    <x v="0"/>
    <x v="0"/>
    <x v="0"/>
    <m/>
    <x v="0"/>
    <x v="0"/>
    <x v="0"/>
    <x v="0"/>
    <x v="0"/>
    <x v="0"/>
    <x v="0"/>
    <x v="0"/>
    <x v="0"/>
    <x v="0"/>
    <x v="0"/>
    <x v="0"/>
    <x v="0"/>
    <m/>
    <x v="0"/>
    <x v="0"/>
    <x v="0"/>
    <x v="0"/>
    <x v="0"/>
    <s v="PRODUCTION (12/13/70)"/>
    <m/>
    <x v="0"/>
    <m/>
    <m/>
    <m/>
    <m/>
  </r>
  <r>
    <x v="0"/>
    <s v="T26N R089W S06 fMADISON"/>
    <n v="49013403"/>
    <x v="0"/>
    <x v="2"/>
    <s v="WERTZ"/>
    <m/>
    <s v="6"/>
    <n v="26"/>
    <n v="89"/>
    <n v="42.24765"/>
    <n v="-107.52067"/>
    <s v="4900706001"/>
    <s v="B-16"/>
    <x v="0"/>
    <s v="MADISON"/>
    <m/>
    <m/>
    <n v="53"/>
    <x v="0"/>
    <n v="6975"/>
    <n v="7028"/>
    <m/>
    <m/>
    <x v="0"/>
    <m/>
    <n v="7.9000000953674316"/>
    <x v="0"/>
    <n v="399"/>
    <n v="9"/>
    <n v="3199"/>
    <n v="-3"/>
    <x v="0"/>
    <n v="3301"/>
    <n v="848"/>
    <m/>
    <x v="0"/>
    <n v="2534"/>
    <n v="10440"/>
    <x v="0"/>
    <m/>
    <n v="19.9101"/>
    <n v="0.74060999999999999"/>
    <n v="139.15649999999999"/>
    <n v="0"/>
    <n v="159.80721"/>
    <n v="93.121209999999991"/>
    <n v="13.898719999999999"/>
    <m/>
    <x v="0"/>
    <n v="52.757880000000007"/>
    <n v="159.77780999999999"/>
    <n v="9.1994299357365503E-5"/>
    <n v="10284"/>
    <n v="-7.5275043427909666E-3"/>
    <n v="0.12458824604972454"/>
    <n v="4.6343966583234884E-3"/>
    <n v="0.87077735729195194"/>
    <n v="0.58281691306195771"/>
    <n v="8.6987798868941812E-2"/>
    <n v="0.33019528806910053"/>
    <x v="0"/>
    <m/>
    <x v="0"/>
    <m/>
    <m/>
    <x v="0"/>
    <m/>
    <x v="0"/>
    <x v="0"/>
    <m/>
    <x v="0"/>
    <x v="0"/>
    <x v="0"/>
    <m/>
    <x v="0"/>
    <x v="0"/>
    <x v="0"/>
    <x v="0"/>
    <x v="0"/>
    <x v="0"/>
    <x v="0"/>
    <x v="0"/>
    <x v="0"/>
    <x v="0"/>
    <x v="0"/>
    <x v="0"/>
    <x v="0"/>
    <m/>
    <x v="0"/>
    <x v="0"/>
    <x v="0"/>
    <x v="0"/>
    <x v="0"/>
    <s v="DST"/>
    <m/>
    <x v="0"/>
    <m/>
    <m/>
    <m/>
    <m/>
  </r>
  <r>
    <x v="0"/>
    <s v="T26N R089W S06 fMADISON"/>
    <n v="49124136"/>
    <x v="0"/>
    <x v="2"/>
    <s v="WERTZ"/>
    <m/>
    <s v="6"/>
    <n v="26"/>
    <n v="89"/>
    <n v="42.247489999999999"/>
    <n v="-107.51528"/>
    <s v="4900720380"/>
    <s v="WERTZ NO 52"/>
    <x v="4"/>
    <s v="MADISON"/>
    <m/>
    <m/>
    <n v="83"/>
    <x v="0"/>
    <n v="6838"/>
    <n v="6921"/>
    <m/>
    <m/>
    <x v="0"/>
    <d v="1978-07-24T00:00:00"/>
    <n v="7.1"/>
    <x v="0"/>
    <n v="447"/>
    <n v="80"/>
    <n v="1610"/>
    <n v="138"/>
    <x v="0"/>
    <n v="1960"/>
    <n v="720"/>
    <m/>
    <x v="0"/>
    <n v="1700"/>
    <n v="6290"/>
    <x v="0"/>
    <m/>
    <n v="22.305299999999999"/>
    <n v="6.5831999999999997"/>
    <n v="70.034999999999997"/>
    <n v="3.5300399999999996"/>
    <n v="102.45353999999999"/>
    <n v="55.291599999999995"/>
    <n v="11.800799999999999"/>
    <m/>
    <x v="0"/>
    <n v="35.394000000000005"/>
    <n v="102.4864"/>
    <n v="-1.6033965853612359E-4"/>
    <n v="6652"/>
    <n v="2.7970947303353422E-2"/>
    <n v="0.21771136458535256"/>
    <n v="6.4255466428978447E-2"/>
    <n v="0.71803316898566905"/>
    <n v="0.53950182658381984"/>
    <n v="0.1151450338776657"/>
    <n v="0.34535313953851443"/>
    <x v="0"/>
    <m/>
    <x v="0"/>
    <m/>
    <m/>
    <x v="0"/>
    <m/>
    <x v="0"/>
    <x v="0"/>
    <m/>
    <x v="0"/>
    <x v="0"/>
    <x v="0"/>
    <m/>
    <x v="0"/>
    <x v="0"/>
    <x v="0"/>
    <x v="0"/>
    <x v="0"/>
    <x v="0"/>
    <x v="0"/>
    <x v="0"/>
    <x v="0"/>
    <x v="0"/>
    <x v="0"/>
    <x v="0"/>
    <x v="0"/>
    <m/>
    <x v="0"/>
    <x v="0"/>
    <x v="0"/>
    <x v="0"/>
    <x v="0"/>
    <s v="DST NO 9 MFE"/>
    <m/>
    <x v="0"/>
    <m/>
    <m/>
    <m/>
    <m/>
  </r>
  <r>
    <x v="1"/>
    <s v="T26N R089W S06 fMADISON"/>
    <m/>
    <x v="1"/>
    <x v="3"/>
    <s v="WERTZ"/>
    <s v="SW SE"/>
    <n v="6"/>
    <n v="26"/>
    <n v="89"/>
    <n v="42.24738"/>
    <n v="-107.51084"/>
    <s v="4900720993"/>
    <s v="93"/>
    <x v="0"/>
    <s v="MADISON"/>
    <m/>
    <m/>
    <m/>
    <x v="0"/>
    <m/>
    <m/>
    <m/>
    <m/>
    <x v="2"/>
    <d v="1985-01-31T00:00:00"/>
    <n v="7.5"/>
    <x v="0"/>
    <n v="354"/>
    <n v="59"/>
    <n v="1458"/>
    <n v="113"/>
    <x v="1"/>
    <n v="1637"/>
    <n v="473"/>
    <n v="0"/>
    <x v="1"/>
    <n v="1790"/>
    <n v="5644"/>
    <x v="0"/>
    <s v="MERIT ENERGY COMPANY"/>
    <n v="17.6646"/>
    <n v="4.8551099999999998"/>
    <n v="63.422999999999995"/>
    <n v="2.8905399999999997"/>
    <n v="88.833249999999992"/>
    <n v="46.179769999999998"/>
    <n v="7.7524699999999989"/>
    <n v="0"/>
    <x v="1"/>
    <n v="37.267800000000001"/>
    <n v="91.200040000000001"/>
    <n v="-1.3146401979322873E-2"/>
    <n v="5884"/>
    <n v="2.0818875780707843E-2"/>
    <n v="0.19885121843453887"/>
    <n v="5.4654197611817647E-2"/>
    <n v="0.74649458395364343"/>
    <n v="0.50635690510662057"/>
    <n v="8.5005116225826197E-2"/>
    <n v="0.40863797866755325"/>
    <x v="1"/>
    <n v="0"/>
    <x v="1"/>
    <n v="0"/>
    <n v="1.5"/>
    <x v="0"/>
    <n v="0"/>
    <x v="0"/>
    <x v="1"/>
    <m/>
    <x v="1"/>
    <x v="1"/>
    <x v="1"/>
    <n v="0"/>
    <x v="1"/>
    <x v="1"/>
    <x v="1"/>
    <x v="1"/>
    <x v="0"/>
    <x v="0"/>
    <x v="0"/>
    <x v="0"/>
    <x v="0"/>
    <x v="0"/>
    <x v="0"/>
    <x v="0"/>
    <x v="0"/>
    <m/>
    <x v="0"/>
    <x v="0"/>
    <x v="0"/>
    <x v="0"/>
    <x v="0"/>
    <m/>
    <n v="19850131"/>
    <x v="1"/>
    <m/>
    <m/>
    <m/>
    <m/>
  </r>
  <r>
    <x v="0"/>
    <s v="T26N R089W S06 fCHUGWATER"/>
    <n v="49014282"/>
    <x v="0"/>
    <x v="2"/>
    <s v="WERTZ"/>
    <m/>
    <s v="6"/>
    <n v="26"/>
    <n v="89"/>
    <n v="42.25"/>
    <n v="-107.5106"/>
    <s v=""/>
    <s v="UNIT NO. 21"/>
    <x v="0"/>
    <s v="CHUGWATER"/>
    <m/>
    <m/>
    <n v="34"/>
    <x v="0"/>
    <n v="4670"/>
    <n v="4704"/>
    <m/>
    <m/>
    <x v="1"/>
    <d v="1970-12-18T00:00:00"/>
    <n v="6.5"/>
    <x v="0"/>
    <n v="420"/>
    <n v="140"/>
    <n v="2478"/>
    <n v="140"/>
    <x v="0"/>
    <n v="4200"/>
    <n v="1549"/>
    <m/>
    <x v="0"/>
    <n v="-1"/>
    <n v="8141"/>
    <x v="0"/>
    <m/>
    <n v="20.957999999999998"/>
    <n v="11.5206"/>
    <n v="107.79299999999999"/>
    <n v="3.5811999999999999"/>
    <n v="143.85279999999997"/>
    <n v="118.482"/>
    <n v="25.388109999999998"/>
    <m/>
    <x v="0"/>
    <n v="0"/>
    <n v="143.87011000000001"/>
    <n v="-6.0162049661034864E-5"/>
    <n v="8923"/>
    <n v="4.5827473042662915E-2"/>
    <n v="0.14569059483027097"/>
    <n v="8.0086032388663977E-2"/>
    <n v="0.77422337278106512"/>
    <n v="0.82353450622926461"/>
    <n v="0.17646549377073525"/>
    <n v="0"/>
    <x v="0"/>
    <m/>
    <x v="0"/>
    <m/>
    <m/>
    <x v="0"/>
    <m/>
    <x v="0"/>
    <x v="0"/>
    <m/>
    <x v="0"/>
    <x v="0"/>
    <x v="0"/>
    <m/>
    <x v="0"/>
    <x v="0"/>
    <x v="0"/>
    <x v="0"/>
    <x v="0"/>
    <x v="0"/>
    <x v="0"/>
    <x v="0"/>
    <x v="0"/>
    <x v="0"/>
    <x v="0"/>
    <x v="0"/>
    <x v="0"/>
    <m/>
    <x v="0"/>
    <x v="0"/>
    <x v="0"/>
    <x v="0"/>
    <x v="0"/>
    <s v="PRODUCTION (12/12/70)"/>
    <m/>
    <x v="0"/>
    <m/>
    <m/>
    <m/>
    <m/>
  </r>
  <r>
    <x v="0"/>
    <s v="T26N R089W S06 fCAMBRIAN/FLATHEAD"/>
    <n v="49124722"/>
    <x v="0"/>
    <x v="2"/>
    <s v="WERTZ"/>
    <m/>
    <s v="6"/>
    <n v="26"/>
    <n v="89"/>
    <n v="42.247489999999999"/>
    <n v="-107.51528"/>
    <s v="4900720380"/>
    <s v="WERTZ NO 52"/>
    <x v="0"/>
    <s v="CAMBRIAN/FLATHEAD"/>
    <m/>
    <m/>
    <n v="85"/>
    <x v="0"/>
    <n v="7700"/>
    <n v="7785"/>
    <m/>
    <m/>
    <x v="0"/>
    <d v="1978-08-11T00:00:00"/>
    <n v="7.2"/>
    <x v="0"/>
    <n v="247"/>
    <n v="6"/>
    <n v="1061"/>
    <n v="34"/>
    <x v="0"/>
    <n v="730"/>
    <n v="110"/>
    <m/>
    <x v="0"/>
    <n v="1800"/>
    <n v="3932"/>
    <x v="0"/>
    <m/>
    <n v="12.3253"/>
    <n v="0.49374000000000001"/>
    <n v="46.153499999999994"/>
    <n v="0.86971999999999994"/>
    <n v="59.842259999999996"/>
    <n v="20.593299999999999"/>
    <n v="1.8028999999999997"/>
    <m/>
    <x v="0"/>
    <n v="37.476000000000006"/>
    <n v="59.872200000000007"/>
    <n v="-2.5009510129361579E-4"/>
    <n v="3985"/>
    <n v="6.6944549703170392E-3"/>
    <n v="0.20596314377164232"/>
    <n v="8.2506910668146572E-3"/>
    <n v="0.78578616516154298"/>
    <n v="0.34395428930288174"/>
    <n v="3.0112472900611628E-2"/>
    <n v="0.62593323779650656"/>
    <x v="0"/>
    <m/>
    <x v="0"/>
    <m/>
    <m/>
    <x v="0"/>
    <m/>
    <x v="0"/>
    <x v="0"/>
    <m/>
    <x v="0"/>
    <x v="0"/>
    <x v="0"/>
    <m/>
    <x v="0"/>
    <x v="0"/>
    <x v="0"/>
    <x v="0"/>
    <x v="0"/>
    <x v="0"/>
    <x v="0"/>
    <x v="0"/>
    <x v="0"/>
    <x v="0"/>
    <x v="0"/>
    <x v="0"/>
    <x v="0"/>
    <m/>
    <x v="0"/>
    <x v="0"/>
    <x v="0"/>
    <x v="0"/>
    <x v="0"/>
    <s v="DST NO 13"/>
    <m/>
    <x v="0"/>
    <m/>
    <m/>
    <m/>
    <m/>
  </r>
  <r>
    <x v="0"/>
    <s v="T26N R088W S34 fTENSLEEP"/>
    <n v="49017965"/>
    <x v="0"/>
    <x v="2"/>
    <s v="MAHONEY DOME"/>
    <m/>
    <s v="34"/>
    <n v="26"/>
    <n v="88"/>
    <n v="42.183959999999999"/>
    <n v="-107.34036"/>
    <s v="4900705861"/>
    <s v="F-3"/>
    <x v="0"/>
    <s v="TENSLEEP"/>
    <m/>
    <m/>
    <n v="212"/>
    <x v="3"/>
    <n v="4293"/>
    <n v="4505"/>
    <m/>
    <m/>
    <x v="5"/>
    <d v="1943-04-22T00:00:00"/>
    <m/>
    <x v="0"/>
    <n v="540"/>
    <n v="125"/>
    <n v="232"/>
    <n v="-3"/>
    <x v="0"/>
    <n v="172"/>
    <n v="260"/>
    <m/>
    <x v="0"/>
    <n v="1835"/>
    <n v="3164"/>
    <x v="0"/>
    <m/>
    <n v="26.946000000000002"/>
    <n v="10.286250000000001"/>
    <n v="10.091999999999999"/>
    <n v="0"/>
    <n v="47.324249999999999"/>
    <n v="4.8521200000000002"/>
    <n v="4.2613999999999992"/>
    <m/>
    <x v="0"/>
    <n v="38.204700000000003"/>
    <n v="47.318220000000004"/>
    <n v="6.371346817127172E-5"/>
    <n v="3158"/>
    <n v="-9.4906675102815561E-4"/>
    <n v="0.56939095706746545"/>
    <n v="0.21735685193109244"/>
    <n v="0.21325219100144216"/>
    <n v="0.10254231879390222"/>
    <n v="9.0058332709894814E-2"/>
    <n v="0.80739934849620298"/>
    <x v="0"/>
    <m/>
    <x v="0"/>
    <m/>
    <m/>
    <x v="0"/>
    <m/>
    <x v="0"/>
    <x v="0"/>
    <m/>
    <x v="0"/>
    <x v="0"/>
    <x v="0"/>
    <m/>
    <x v="0"/>
    <x v="0"/>
    <x v="0"/>
    <x v="0"/>
    <x v="0"/>
    <x v="0"/>
    <x v="0"/>
    <x v="0"/>
    <x v="0"/>
    <x v="0"/>
    <x v="0"/>
    <x v="0"/>
    <x v="0"/>
    <m/>
    <x v="0"/>
    <x v="0"/>
    <x v="0"/>
    <x v="0"/>
    <x v="0"/>
    <s v="LEAD LINE"/>
    <m/>
    <x v="0"/>
    <m/>
    <m/>
    <m/>
    <m/>
  </r>
  <r>
    <x v="0"/>
    <s v="T26N R088W S34 fTENSLEEP"/>
    <n v="49013183"/>
    <x v="0"/>
    <x v="2"/>
    <s v="MAHONEY DOME"/>
    <m/>
    <s v="34"/>
    <n v="26"/>
    <n v="88"/>
    <n v="42.183959999999999"/>
    <n v="-107.34036"/>
    <s v="4900705861"/>
    <s v="F-3"/>
    <x v="0"/>
    <s v="TENSLEEP"/>
    <m/>
    <m/>
    <n v="212"/>
    <x v="3"/>
    <n v="4293"/>
    <n v="4505"/>
    <m/>
    <m/>
    <x v="1"/>
    <m/>
    <m/>
    <x v="0"/>
    <n v="494"/>
    <n v="113"/>
    <n v="1164"/>
    <n v="-3"/>
    <x v="0"/>
    <n v="1067"/>
    <n v="65"/>
    <m/>
    <x v="0"/>
    <n v="2567"/>
    <n v="5437"/>
    <x v="0"/>
    <m/>
    <n v="24.650600000000001"/>
    <n v="9.2987700000000011"/>
    <n v="50.633999999999993"/>
    <n v="0"/>
    <n v="84.583370000000002"/>
    <n v="30.100069999999999"/>
    <n v="1.0653499999999998"/>
    <m/>
    <x v="0"/>
    <n v="53.444940000000003"/>
    <n v="84.61036"/>
    <n v="-1.595212777683774E-4"/>
    <n v="5464"/>
    <n v="2.4768369874323456E-3"/>
    <n v="0.29143553868804234"/>
    <n v="0.10993614938728501"/>
    <n v="0.59862831192467258"/>
    <n v="0.35574922503579937"/>
    <n v="1.2591247691181078E-2"/>
    <n v="0.63165952727301955"/>
    <x v="0"/>
    <m/>
    <x v="0"/>
    <m/>
    <m/>
    <x v="0"/>
    <m/>
    <x v="0"/>
    <x v="0"/>
    <m/>
    <x v="0"/>
    <x v="0"/>
    <x v="0"/>
    <m/>
    <x v="0"/>
    <x v="0"/>
    <x v="0"/>
    <x v="0"/>
    <x v="0"/>
    <x v="0"/>
    <x v="0"/>
    <x v="0"/>
    <x v="0"/>
    <x v="0"/>
    <x v="0"/>
    <x v="0"/>
    <x v="0"/>
    <m/>
    <x v="0"/>
    <x v="0"/>
    <x v="0"/>
    <x v="0"/>
    <x v="0"/>
    <s v="PRODUCTION"/>
    <m/>
    <x v="0"/>
    <m/>
    <m/>
    <m/>
    <m/>
  </r>
  <r>
    <x v="0"/>
    <s v="T26N R088W S34 fTENSLEEP"/>
    <n v="49004059"/>
    <x v="0"/>
    <x v="2"/>
    <s v="MAHONEY DOME"/>
    <m/>
    <s v="34"/>
    <n v="26"/>
    <n v="88"/>
    <n v="42.183210000000003"/>
    <n v="-107.34484"/>
    <s v="4900705860"/>
    <s v="F-4"/>
    <x v="0"/>
    <s v="TENSLEEP"/>
    <m/>
    <m/>
    <m/>
    <x v="1"/>
    <m/>
    <n v="0"/>
    <m/>
    <m/>
    <x v="1"/>
    <d v="1956-02-10T00:00:00"/>
    <n v="7.8"/>
    <x v="0"/>
    <n v="227"/>
    <n v="74"/>
    <n v="1050"/>
    <n v="-3"/>
    <x v="0"/>
    <n v="643"/>
    <n v="1456"/>
    <m/>
    <x v="0"/>
    <n v="1016"/>
    <n v="3726"/>
    <x v="0"/>
    <m/>
    <n v="11.327299999999999"/>
    <n v="6.0894599999999999"/>
    <n v="45.674999999999997"/>
    <n v="0"/>
    <n v="63.091759999999994"/>
    <n v="18.139029999999998"/>
    <n v="23.863839999999996"/>
    <m/>
    <x v="0"/>
    <n v="21.153120000000001"/>
    <n v="63.155989999999996"/>
    <n v="-5.0876154228492794E-4"/>
    <n v="4460"/>
    <n v="8.9665282189103343E-2"/>
    <n v="0.17953691575571834"/>
    <n v="9.6517516708996554E-2"/>
    <n v="0.72394556753528516"/>
    <n v="0.2872099701073485"/>
    <n v="0.37785552882632351"/>
    <n v="0.33493450106632805"/>
    <x v="0"/>
    <m/>
    <x v="0"/>
    <m/>
    <m/>
    <x v="0"/>
    <m/>
    <x v="0"/>
    <x v="0"/>
    <m/>
    <x v="0"/>
    <x v="0"/>
    <x v="0"/>
    <m/>
    <x v="0"/>
    <x v="0"/>
    <x v="0"/>
    <x v="0"/>
    <x v="0"/>
    <x v="0"/>
    <x v="0"/>
    <x v="0"/>
    <x v="0"/>
    <x v="0"/>
    <x v="0"/>
    <x v="0"/>
    <x v="0"/>
    <m/>
    <x v="0"/>
    <x v="0"/>
    <x v="0"/>
    <x v="0"/>
    <x v="0"/>
    <s v="PRODUCTION WATER"/>
    <m/>
    <x v="0"/>
    <m/>
    <m/>
    <m/>
    <m/>
  </r>
  <r>
    <x v="1"/>
    <s v="T26N R088W S34 fTENSLEEP"/>
    <m/>
    <x v="1"/>
    <x v="3"/>
    <s v="MAHONEY DOME"/>
    <s v="SE NW"/>
    <n v="34"/>
    <n v="26"/>
    <n v="88"/>
    <n v="42.182049999999997"/>
    <n v="-107.33771"/>
    <s v="4900720385"/>
    <s v="12 MAHONEY"/>
    <x v="0"/>
    <s v="TENSLEEP"/>
    <m/>
    <m/>
    <m/>
    <x v="0"/>
    <m/>
    <m/>
    <m/>
    <m/>
    <x v="5"/>
    <d v="1982-11-03T00:00:00"/>
    <n v="7.9"/>
    <x v="0"/>
    <n v="573"/>
    <n v="174"/>
    <n v="1129"/>
    <n v="150"/>
    <x v="1"/>
    <n v="1285"/>
    <n v="342"/>
    <n v="0"/>
    <x v="1"/>
    <n v="2250"/>
    <n v="5730"/>
    <x v="0"/>
    <s v="WOLD OIL PROPERTIES"/>
    <n v="28.592700000000001"/>
    <n v="14.31846"/>
    <n v="49.111499999999999"/>
    <n v="3.8369999999999997"/>
    <n v="95.859660000000005"/>
    <n v="36.249850000000002"/>
    <n v="5.6053799999999994"/>
    <n v="0"/>
    <x v="1"/>
    <n v="46.844999999999999"/>
    <n v="88.700230000000005"/>
    <n v="3.8791906518799942E-2"/>
    <n v="5903"/>
    <n v="1.4871486289005415E-2"/>
    <n v="0.29827666820433119"/>
    <n v="0.14936898378316801"/>
    <n v="0.55235434801250072"/>
    <n v="0.40867819621211804"/>
    <n v="6.3194650115337911E-2"/>
    <n v="0.52812715367254404"/>
    <x v="1"/>
    <n v="0"/>
    <x v="1"/>
    <n v="0"/>
    <n v="1.7"/>
    <x v="0"/>
    <n v="0"/>
    <x v="0"/>
    <x v="1"/>
    <m/>
    <x v="1"/>
    <x v="1"/>
    <x v="1"/>
    <n v="0"/>
    <x v="1"/>
    <x v="1"/>
    <x v="1"/>
    <x v="1"/>
    <x v="0"/>
    <x v="0"/>
    <x v="0"/>
    <x v="0"/>
    <x v="0"/>
    <x v="0"/>
    <x v="0"/>
    <x v="0"/>
    <x v="0"/>
    <m/>
    <x v="0"/>
    <x v="0"/>
    <x v="0"/>
    <x v="0"/>
    <x v="0"/>
    <s v="WELLHEAD"/>
    <n v="19821103"/>
    <x v="1"/>
    <m/>
    <m/>
    <m/>
    <m/>
  </r>
  <r>
    <x v="0"/>
    <s v="T26N R088W S34 fMADISON"/>
    <n v="49017966"/>
    <x v="0"/>
    <x v="2"/>
    <s v="MAHONEY DOME"/>
    <m/>
    <s v="34"/>
    <n v="26"/>
    <n v="88"/>
    <n v="42.184780000000003"/>
    <n v="-107.3368"/>
    <s v="4900705864"/>
    <s v="C-7"/>
    <x v="0"/>
    <s v="MADISON"/>
    <m/>
    <m/>
    <n v="259"/>
    <x v="0"/>
    <n v="5000"/>
    <n v="5259"/>
    <m/>
    <m/>
    <x v="0"/>
    <d v="1945-02-15T00:00:00"/>
    <m/>
    <x v="0"/>
    <n v="54"/>
    <n v="21"/>
    <n v="302"/>
    <n v="-3"/>
    <x v="0"/>
    <n v="162"/>
    <n v="170"/>
    <m/>
    <x v="0"/>
    <n v="491"/>
    <n v="1200"/>
    <x v="0"/>
    <m/>
    <n v="2.6945999999999999"/>
    <n v="1.7280900000000001"/>
    <n v="13.136999999999999"/>
    <n v="0"/>
    <n v="17.55969"/>
    <n v="4.5700199999999995"/>
    <n v="2.7862999999999998"/>
    <m/>
    <x v="0"/>
    <n v="10.222620000000001"/>
    <n v="17.578939999999999"/>
    <n v="-5.4783012314366119E-4"/>
    <n v="1194"/>
    <n v="-2.5062656641604009E-3"/>
    <n v="0.15345373409211666"/>
    <n v="9.8412329602629661E-2"/>
    <n v="0.7481339363052536"/>
    <n v="0.25997130657479917"/>
    <n v="0.15850216224641531"/>
    <n v="0.58152653117878561"/>
    <x v="0"/>
    <m/>
    <x v="0"/>
    <m/>
    <m/>
    <x v="0"/>
    <m/>
    <x v="0"/>
    <x v="0"/>
    <m/>
    <x v="0"/>
    <x v="0"/>
    <x v="0"/>
    <m/>
    <x v="0"/>
    <x v="0"/>
    <x v="0"/>
    <x v="0"/>
    <x v="0"/>
    <x v="0"/>
    <x v="0"/>
    <x v="0"/>
    <x v="0"/>
    <x v="0"/>
    <x v="0"/>
    <x v="0"/>
    <x v="0"/>
    <m/>
    <x v="0"/>
    <x v="0"/>
    <x v="0"/>
    <x v="0"/>
    <x v="0"/>
    <s v="DST"/>
    <m/>
    <x v="0"/>
    <m/>
    <m/>
    <m/>
    <m/>
  </r>
  <r>
    <x v="0"/>
    <s v="T26N R087W S29 fTENSLEEP"/>
    <n v="49018300"/>
    <x v="0"/>
    <x v="2"/>
    <s v="MAHONEY DOME EAST"/>
    <m/>
    <s v="29"/>
    <n v="26"/>
    <n v="87"/>
    <n v="42.190060000000003"/>
    <n v="-107.26478"/>
    <s v="4900705893"/>
    <s v="E-5"/>
    <x v="0"/>
    <s v="TENSLEEP"/>
    <s v="[55]"/>
    <m/>
    <m/>
    <x v="0"/>
    <n v="4447"/>
    <m/>
    <m/>
    <m/>
    <x v="0"/>
    <d v="1943-09-27T00:00:00"/>
    <m/>
    <x v="0"/>
    <n v="303"/>
    <n v="66"/>
    <n v="389"/>
    <n v="-3"/>
    <x v="0"/>
    <n v="29"/>
    <n v="295"/>
    <m/>
    <x v="0"/>
    <n v="1530"/>
    <n v="2612"/>
    <x v="0"/>
    <m/>
    <n v="15.1197"/>
    <n v="5.4311400000000001"/>
    <n v="16.921499999999998"/>
    <n v="0"/>
    <n v="37.472340000000003"/>
    <n v="0.81808999999999998"/>
    <n v="4.8350499999999998"/>
    <m/>
    <x v="0"/>
    <n v="31.854600000000001"/>
    <n v="37.507739999999998"/>
    <n v="-4.7212539650525387E-4"/>
    <n v="2606"/>
    <n v="-1.1498658489842851E-3"/>
    <n v="0.40348961393924154"/>
    <n v="0.14493730575672614"/>
    <n v="0.45157308030403215"/>
    <n v="2.1811231495152735E-2"/>
    <n v="0.12890806004307379"/>
    <n v="0.84928070846177361"/>
    <x v="0"/>
    <m/>
    <x v="0"/>
    <m/>
    <m/>
    <x v="0"/>
    <m/>
    <x v="0"/>
    <x v="0"/>
    <m/>
    <x v="0"/>
    <x v="0"/>
    <x v="0"/>
    <m/>
    <x v="0"/>
    <x v="0"/>
    <x v="0"/>
    <x v="0"/>
    <x v="0"/>
    <x v="0"/>
    <x v="0"/>
    <x v="0"/>
    <x v="0"/>
    <x v="0"/>
    <x v="0"/>
    <x v="0"/>
    <x v="0"/>
    <m/>
    <x v="0"/>
    <x v="0"/>
    <x v="0"/>
    <x v="0"/>
    <x v="0"/>
    <s v="DST"/>
    <m/>
    <x v="0"/>
    <m/>
    <m/>
    <m/>
    <m/>
  </r>
  <r>
    <x v="0"/>
    <s v="T26N R087W S29 fTENSLEEP"/>
    <n v="49018299"/>
    <x v="0"/>
    <x v="2"/>
    <s v="MAHONEY DOME EAST"/>
    <m/>
    <s v="29"/>
    <n v="26"/>
    <n v="87"/>
    <n v="42.190060000000003"/>
    <n v="-107.26478"/>
    <s v="4900705893"/>
    <s v="E-5"/>
    <x v="0"/>
    <s v="TENSLEEP"/>
    <s v="[90]"/>
    <s v="[55]"/>
    <m/>
    <x v="0"/>
    <n v="4392"/>
    <m/>
    <m/>
    <m/>
    <x v="0"/>
    <d v="1943-09-26T00:00:00"/>
    <m/>
    <x v="0"/>
    <n v="401"/>
    <n v="97"/>
    <n v="189"/>
    <n v="-3"/>
    <x v="0"/>
    <n v="15"/>
    <n v="245"/>
    <m/>
    <x v="0"/>
    <n v="1528"/>
    <n v="2475"/>
    <x v="0"/>
    <m/>
    <n v="20.009899999999998"/>
    <n v="7.9821300000000006"/>
    <n v="8.2214999999999989"/>
    <n v="0"/>
    <n v="36.213529999999999"/>
    <n v="0.42314999999999997"/>
    <n v="4.0155499999999993"/>
    <m/>
    <x v="0"/>
    <n v="31.812960000000004"/>
    <n v="36.251660000000001"/>
    <n v="-5.261836752239584E-4"/>
    <n v="2469"/>
    <n v="-1.2135922330097086E-3"/>
    <n v="0.55255314795326493"/>
    <n v="0.22041844581293238"/>
    <n v="0.22702840623380266"/>
    <n v="1.1672568925119566E-2"/>
    <n v="0.11076872065996424"/>
    <n v="0.87755871041491629"/>
    <x v="0"/>
    <m/>
    <x v="0"/>
    <m/>
    <m/>
    <x v="0"/>
    <m/>
    <x v="0"/>
    <x v="0"/>
    <m/>
    <x v="0"/>
    <x v="0"/>
    <x v="0"/>
    <m/>
    <x v="0"/>
    <x v="0"/>
    <x v="0"/>
    <x v="0"/>
    <x v="0"/>
    <x v="0"/>
    <x v="0"/>
    <x v="0"/>
    <x v="0"/>
    <x v="0"/>
    <x v="0"/>
    <x v="0"/>
    <x v="0"/>
    <m/>
    <x v="0"/>
    <x v="0"/>
    <x v="0"/>
    <x v="0"/>
    <x v="0"/>
    <s v="DST"/>
    <m/>
    <x v="0"/>
    <m/>
    <m/>
    <m/>
    <m/>
  </r>
  <r>
    <x v="0"/>
    <s v="T26N R087W S29 fTENSLEEP"/>
    <n v="49018297"/>
    <x v="0"/>
    <x v="2"/>
    <s v="MAHONEY DOME EAST"/>
    <m/>
    <s v="29"/>
    <n v="26"/>
    <n v="87"/>
    <n v="42.190060000000003"/>
    <n v="-107.26478"/>
    <s v="4900705893"/>
    <s v="E-5"/>
    <x v="0"/>
    <s v="TENSLEEP"/>
    <m/>
    <s v="[90]"/>
    <m/>
    <x v="11"/>
    <n v="4302"/>
    <m/>
    <m/>
    <m/>
    <x v="0"/>
    <d v="1943-09-27T00:00:00"/>
    <m/>
    <x v="0"/>
    <n v="341"/>
    <n v="70"/>
    <n v="330"/>
    <n v="-3"/>
    <x v="0"/>
    <n v="24"/>
    <n v="250"/>
    <m/>
    <x v="0"/>
    <n v="1554"/>
    <n v="2569"/>
    <x v="0"/>
    <m/>
    <n v="17.015899999999998"/>
    <n v="5.7603"/>
    <n v="14.355"/>
    <n v="0"/>
    <n v="37.1312"/>
    <n v="0.67703999999999998"/>
    <n v="4.0975000000000001"/>
    <m/>
    <x v="0"/>
    <n v="32.354280000000003"/>
    <n v="37.128820000000005"/>
    <n v="3.2049546983628121E-5"/>
    <n v="2563"/>
    <n v="-1.1691348402182386E-3"/>
    <n v="0.45826420907484805"/>
    <n v="0.1551336881113457"/>
    <n v="0.38660210281380614"/>
    <n v="1.8234891386260051E-2"/>
    <n v="0.11035901491078895"/>
    <n v="0.87140609370295097"/>
    <x v="0"/>
    <m/>
    <x v="0"/>
    <m/>
    <m/>
    <x v="0"/>
    <m/>
    <x v="0"/>
    <x v="0"/>
    <m/>
    <x v="0"/>
    <x v="0"/>
    <x v="0"/>
    <m/>
    <x v="0"/>
    <x v="0"/>
    <x v="0"/>
    <x v="0"/>
    <x v="0"/>
    <x v="0"/>
    <x v="0"/>
    <x v="0"/>
    <x v="0"/>
    <x v="0"/>
    <x v="0"/>
    <x v="0"/>
    <x v="0"/>
    <m/>
    <x v="0"/>
    <x v="0"/>
    <x v="0"/>
    <x v="0"/>
    <x v="0"/>
    <s v="DST"/>
    <m/>
    <x v="0"/>
    <m/>
    <m/>
    <m/>
    <m/>
  </r>
  <r>
    <x v="0"/>
    <s v="T26N R087W S29 fTENSLEEP"/>
    <n v="49008120"/>
    <x v="0"/>
    <x v="2"/>
    <s v="MAHONEY DOME EAST"/>
    <m/>
    <s v="29"/>
    <n v="26"/>
    <n v="87"/>
    <n v="42.189909999999998"/>
    <n v="-107.26178"/>
    <s v="4900705892"/>
    <s v="4 E"/>
    <x v="0"/>
    <s v="TENSLEEP"/>
    <m/>
    <m/>
    <n v="42"/>
    <x v="0"/>
    <n v="4274"/>
    <n v="4316"/>
    <m/>
    <m/>
    <x v="1"/>
    <m/>
    <m/>
    <x v="0"/>
    <n v="530"/>
    <n v="105"/>
    <n v="47"/>
    <n v="-3"/>
    <x v="0"/>
    <n v="10"/>
    <n v="115"/>
    <m/>
    <x v="0"/>
    <n v="1680"/>
    <n v="2429"/>
    <x v="0"/>
    <m/>
    <n v="26.446999999999999"/>
    <n v="8.6404499999999995"/>
    <n v="2.0444999999999998"/>
    <n v="0"/>
    <n v="37.131949999999996"/>
    <n v="0.28210000000000002"/>
    <n v="1.8848499999999999"/>
    <m/>
    <x v="0"/>
    <n v="34.977600000000002"/>
    <n v="37.144550000000002"/>
    <n v="-1.6963642605677653E-4"/>
    <n v="2481"/>
    <n v="1.0590631364562118E-2"/>
    <n v="0.71224376850663651"/>
    <n v="0.23269583202605842"/>
    <n v="5.5060399467305107E-2"/>
    <n v="7.5946538590452705E-3"/>
    <n v="5.0743648799083572E-2"/>
    <n v="0.94166169734187111"/>
    <x v="0"/>
    <m/>
    <x v="0"/>
    <m/>
    <m/>
    <x v="0"/>
    <m/>
    <x v="0"/>
    <x v="0"/>
    <m/>
    <x v="0"/>
    <x v="0"/>
    <x v="0"/>
    <m/>
    <x v="0"/>
    <x v="0"/>
    <x v="0"/>
    <x v="0"/>
    <x v="0"/>
    <x v="0"/>
    <x v="0"/>
    <x v="0"/>
    <x v="0"/>
    <x v="0"/>
    <x v="0"/>
    <x v="0"/>
    <x v="0"/>
    <m/>
    <x v="0"/>
    <x v="0"/>
    <x v="0"/>
    <x v="0"/>
    <x v="0"/>
    <s v="PRODUCTION"/>
    <m/>
    <x v="0"/>
    <m/>
    <m/>
    <m/>
    <m/>
  </r>
  <r>
    <x v="1"/>
    <s v="T25N R117W S27 fMADISON"/>
    <n v="738"/>
    <x v="0"/>
    <x v="5"/>
    <m/>
    <s v="NE SE"/>
    <n v="27"/>
    <n v="25"/>
    <n v="117"/>
    <n v="42.121409999999997"/>
    <n v="-110.7189"/>
    <s v="4902320446"/>
    <s v="1 JWC EST."/>
    <x v="0"/>
    <s v="MADISON"/>
    <m/>
    <m/>
    <s v=""/>
    <x v="0"/>
    <m/>
    <m/>
    <n v="15616"/>
    <m/>
    <x v="5"/>
    <d v="1981-12-15T00:00:00"/>
    <n v="8.5"/>
    <x v="1"/>
    <n v="80"/>
    <n v="18"/>
    <n v="6864"/>
    <n v="517"/>
    <x v="1"/>
    <n v="1000"/>
    <n v="1024"/>
    <n v="120"/>
    <x v="1"/>
    <n v="12900"/>
    <n v="22003"/>
    <x v="0"/>
    <s v="BADGER OIL"/>
    <n v="3.992"/>
    <n v="1.48122"/>
    <n v="298.584"/>
    <n v="13.22486"/>
    <n v="317.28208000000001"/>
    <n v="28.21"/>
    <n v="16.783359999999998"/>
    <n v="3.9996"/>
    <x v="1"/>
    <n v="268.57800000000003"/>
    <n v="317.57096000000001"/>
    <n v="-4.5503444387697353E-4"/>
    <n v="22523"/>
    <n v="1.1678569824372277E-2"/>
    <n v="1.2581864062414114E-2"/>
    <n v="4.668464099831922E-3"/>
    <n v="0.98274967183775386"/>
    <n v="8.8830540424729001E-2"/>
    <n v="5.2849164797688045E-2"/>
    <n v="0.84572594421101988"/>
    <x v="1"/>
    <n v="0"/>
    <x v="1"/>
    <n v="18136"/>
    <n v="0.6"/>
    <x v="0"/>
    <n v="0.4"/>
    <x v="0"/>
    <x v="1"/>
    <m/>
    <x v="1"/>
    <x v="1"/>
    <x v="1"/>
    <n v="0"/>
    <x v="1"/>
    <x v="1"/>
    <x v="1"/>
    <x v="1"/>
    <x v="0"/>
    <x v="0"/>
    <x v="0"/>
    <x v="0"/>
    <x v="0"/>
    <x v="0"/>
    <x v="0"/>
    <x v="0"/>
    <x v="0"/>
    <m/>
    <x v="0"/>
    <x v="0"/>
    <x v="0"/>
    <x v="0"/>
    <x v="0"/>
    <s v="FLOWLINE"/>
    <n v="19811215"/>
    <x v="1"/>
    <m/>
    <m/>
    <m/>
    <m/>
  </r>
  <r>
    <x v="0"/>
    <s v="T25N R113W S15 fMESAVERDE"/>
    <n v="49005811"/>
    <x v="0"/>
    <x v="5"/>
    <s v="WILDCAT"/>
    <m/>
    <s v="15"/>
    <s v=" 25"/>
    <s v=" 113"/>
    <n v="42.14978"/>
    <n v="-110.25512999999999"/>
    <s v="4902305112"/>
    <s v="PALISADES UNIT NO. 1"/>
    <x v="0"/>
    <s v="MESAVERDE"/>
    <m/>
    <m/>
    <n v="120"/>
    <x v="0"/>
    <n v="4316"/>
    <n v="4436"/>
    <n v="4725"/>
    <m/>
    <x v="0"/>
    <m/>
    <n v="8.3999996185302734"/>
    <x v="0"/>
    <n v="13"/>
    <n v="10"/>
    <n v="3242"/>
    <n v="-3"/>
    <x v="0"/>
    <n v="4500"/>
    <n v="585"/>
    <m/>
    <x v="0"/>
    <n v="170"/>
    <n v="8297"/>
    <x v="0"/>
    <m/>
    <n v="0.64870000000000005"/>
    <n v="0.82289999999999996"/>
    <n v="141.02699999999999"/>
    <n v="0"/>
    <n v="142.49859999999998"/>
    <n v="126.94499999999999"/>
    <n v="9.5881499999999988"/>
    <m/>
    <x v="0"/>
    <n v="3.5394000000000001"/>
    <n v="140.07254999999998"/>
    <n v="8.5856252487205558E-3"/>
    <n v="8514"/>
    <n v="1.2908214859318303E-2"/>
    <n v="4.552325426355067E-3"/>
    <n v="5.7747935769193529E-3"/>
    <n v="0.98967288099672557"/>
    <n v="0.90628035257443385"/>
    <n v="6.8451313265875433E-2"/>
    <n v="2.5268334159690823E-2"/>
    <x v="0"/>
    <m/>
    <x v="0"/>
    <m/>
    <m/>
    <x v="0"/>
    <m/>
    <x v="0"/>
    <x v="0"/>
    <m/>
    <x v="0"/>
    <x v="0"/>
    <x v="0"/>
    <m/>
    <x v="0"/>
    <x v="0"/>
    <x v="0"/>
    <x v="0"/>
    <x v="0"/>
    <x v="0"/>
    <x v="0"/>
    <x v="0"/>
    <x v="0"/>
    <x v="0"/>
    <x v="0"/>
    <x v="0"/>
    <x v="0"/>
    <m/>
    <x v="0"/>
    <x v="0"/>
    <x v="0"/>
    <x v="0"/>
    <x v="0"/>
    <s v="DST NO. 1"/>
    <m/>
    <x v="0"/>
    <m/>
    <m/>
    <m/>
    <m/>
  </r>
  <r>
    <x v="1"/>
    <s v="T25N R112W S23 fFRONTIER"/>
    <n v="4826"/>
    <x v="0"/>
    <x v="5"/>
    <s v="FONTENELLE"/>
    <s v="SW NE"/>
    <n v="23"/>
    <n v="25"/>
    <n v="112"/>
    <n v="42.134720000000002"/>
    <n v="-110.11861"/>
    <s v="4902321444"/>
    <s v="23-6 WEST SWAN"/>
    <x v="0"/>
    <s v="FRONTIER"/>
    <m/>
    <m/>
    <n v="97"/>
    <x v="0"/>
    <n v="8726"/>
    <n v="8823"/>
    <n v="9130"/>
    <n v="9039"/>
    <x v="2"/>
    <d v="2005-11-10T00:00:00"/>
    <n v="7.13"/>
    <x v="1"/>
    <n v="83"/>
    <n v="8"/>
    <n v="3100"/>
    <n v="57"/>
    <x v="1"/>
    <n v="5648"/>
    <n v="747"/>
    <n v="0"/>
    <x v="1"/>
    <n v="11"/>
    <n v="10820"/>
    <x v="0"/>
    <s v="CHEVRON USA INC"/>
    <n v="4.1417000000000002"/>
    <n v="0.65832000000000002"/>
    <n v="134.85"/>
    <n v="1.4580599999999999"/>
    <n v="141.10807999999997"/>
    <n v="159.33007999999998"/>
    <n v="12.243329999999998"/>
    <n v="0"/>
    <x v="1"/>
    <n v="0.22902000000000003"/>
    <n v="171.80242999999996"/>
    <n v="-9.8093061815021781E-2"/>
    <n v="9654"/>
    <n v="-5.6950278401875547E-2"/>
    <n v="2.9351260395577637E-2"/>
    <n v="4.665360055923092E-3"/>
    <n v="0.96598337954849933"/>
    <n v="0.92740294767658416"/>
    <n v="7.1264009478794924E-2"/>
    <n v="1.3330428446209992E-3"/>
    <x v="1"/>
    <n v="12"/>
    <x v="1"/>
    <n v="10203"/>
    <n v="54.14"/>
    <x v="1"/>
    <n v="0"/>
    <x v="1"/>
    <x v="1"/>
    <n v="0"/>
    <x v="1"/>
    <x v="1"/>
    <x v="1"/>
    <n v="0"/>
    <x v="1"/>
    <x v="1"/>
    <x v="1"/>
    <x v="1"/>
    <x v="0"/>
    <x v="0"/>
    <x v="0"/>
    <x v="0"/>
    <x v="0"/>
    <x v="0"/>
    <x v="0"/>
    <x v="0"/>
    <x v="0"/>
    <m/>
    <x v="0"/>
    <x v="0"/>
    <x v="0"/>
    <x v="0"/>
    <x v="0"/>
    <m/>
    <n v="20051110"/>
    <x v="0"/>
    <s v="WYOMING ANALYTICAL LABS ROCK SPRINGS ID No D2909"/>
    <m/>
    <s v="8726-8823"/>
    <d v="2005-11-16T00:00:00"/>
  </r>
  <r>
    <x v="1"/>
    <s v="T25N R112W S23 fFRONTIER"/>
    <n v="4822"/>
    <x v="0"/>
    <x v="5"/>
    <s v="FONTENELLE"/>
    <s v="SW NW"/>
    <n v="23"/>
    <n v="25"/>
    <n v="112"/>
    <n v="42.134120000000003"/>
    <n v="-110.12759"/>
    <s v="4902321152"/>
    <s v="23-2 WEST SWAN"/>
    <x v="0"/>
    <s v="FRONTIER"/>
    <m/>
    <m/>
    <n v="115"/>
    <x v="0"/>
    <n v="8584"/>
    <n v="8699"/>
    <n v="8775"/>
    <n v="8713"/>
    <x v="2"/>
    <d v="2005-11-10T00:00:00"/>
    <n v="7.06"/>
    <x v="1"/>
    <n v="74"/>
    <n v="5"/>
    <n v="2710"/>
    <n v="88"/>
    <x v="1"/>
    <n v="4948"/>
    <n v="610"/>
    <n v="0"/>
    <x v="1"/>
    <n v="16"/>
    <n v="9630"/>
    <x v="0"/>
    <s v="CHEVRON USA INC"/>
    <n v="3.6926000000000001"/>
    <n v="0.41144999999999998"/>
    <n v="117.88500000000001"/>
    <n v="2.2510399999999997"/>
    <n v="124.24009"/>
    <n v="139.58308"/>
    <n v="9.9978999999999996"/>
    <n v="0"/>
    <x v="1"/>
    <n v="0.33312000000000003"/>
    <n v="149.91409999999999"/>
    <n v="-9.3648067169792293E-2"/>
    <n v="8451"/>
    <n v="-6.5206570433051267E-2"/>
    <n v="2.9721485230733497E-2"/>
    <n v="3.3117329518998254E-3"/>
    <n v="0.96696678181736673"/>
    <n v="0.93108706919495898"/>
    <n v="6.6690858298185426E-2"/>
    <n v="2.2220725068555929E-3"/>
    <x v="1"/>
    <n v="16"/>
    <x v="1"/>
    <n v="8939"/>
    <n v="60.13"/>
    <x v="1"/>
    <n v="0"/>
    <x v="1"/>
    <x v="1"/>
    <n v="0"/>
    <x v="1"/>
    <x v="1"/>
    <x v="1"/>
    <n v="0"/>
    <x v="1"/>
    <x v="1"/>
    <x v="1"/>
    <x v="1"/>
    <x v="0"/>
    <x v="0"/>
    <x v="0"/>
    <x v="0"/>
    <x v="0"/>
    <x v="0"/>
    <x v="0"/>
    <x v="0"/>
    <x v="0"/>
    <m/>
    <x v="0"/>
    <x v="0"/>
    <x v="0"/>
    <x v="0"/>
    <x v="0"/>
    <m/>
    <n v="20051110"/>
    <x v="0"/>
    <s v="WYOMING ANALYTICAL LABS ROCK SPRINGS ID No D2906"/>
    <m/>
    <s v="8584-8699"/>
    <d v="2005-11-16T00:00:00"/>
  </r>
  <r>
    <x v="1"/>
    <s v="T25N R112W S23 fFRONTIER"/>
    <n v="4824"/>
    <x v="0"/>
    <x v="5"/>
    <s v="FONTENELLE"/>
    <s v="NE NE"/>
    <n v="23"/>
    <n v="25"/>
    <n v="112"/>
    <n v="42.275860000000002"/>
    <n v="-110.22898000000001"/>
    <s v="4902320981"/>
    <s v="23-1 WEST SWAN"/>
    <x v="0"/>
    <s v="FRONTIER"/>
    <m/>
    <m/>
    <n v="53"/>
    <x v="0"/>
    <n v="8483"/>
    <n v="8536"/>
    <n v="7622"/>
    <n v="7579"/>
    <x v="2"/>
    <d v="2005-11-10T00:00:00"/>
    <n v="7.2"/>
    <x v="1"/>
    <n v="80"/>
    <n v="6"/>
    <n v="2470"/>
    <n v="73"/>
    <x v="1"/>
    <n v="4474"/>
    <n v="565"/>
    <n v="0"/>
    <x v="1"/>
    <n v="12"/>
    <n v="8580"/>
    <x v="0"/>
    <s v="CHEVRON USA INC"/>
    <n v="3.992"/>
    <n v="0.49374000000000001"/>
    <n v="107.44499999999999"/>
    <n v="1.86734"/>
    <n v="113.79807999999998"/>
    <n v="126.21154"/>
    <n v="9.260349999999999"/>
    <n v="0"/>
    <x v="1"/>
    <n v="0.24984000000000001"/>
    <n v="135.72173000000001"/>
    <n v="-8.7863364435873934E-2"/>
    <n v="7680"/>
    <n v="-5.5350553505535055E-2"/>
    <n v="3.5079677969962239E-2"/>
    <n v="4.3387375252728344E-3"/>
    <n v="0.96058158450476494"/>
    <n v="0.9299287593814195"/>
    <n v="6.8230415276905168E-2"/>
    <n v="1.8408253416752054E-3"/>
    <x v="1"/>
    <n v="24"/>
    <x v="1"/>
    <n v="8083"/>
    <n v="67.569999999999993"/>
    <x v="1"/>
    <n v="0"/>
    <x v="1"/>
    <x v="1"/>
    <n v="0"/>
    <x v="1"/>
    <x v="1"/>
    <x v="1"/>
    <n v="0"/>
    <x v="1"/>
    <x v="1"/>
    <x v="1"/>
    <x v="1"/>
    <x v="0"/>
    <x v="0"/>
    <x v="0"/>
    <x v="0"/>
    <x v="0"/>
    <x v="0"/>
    <x v="0"/>
    <x v="0"/>
    <x v="0"/>
    <m/>
    <x v="0"/>
    <x v="0"/>
    <x v="0"/>
    <x v="0"/>
    <x v="0"/>
    <m/>
    <n v="20051110"/>
    <x v="0"/>
    <s v="WYOMING ANALYTICAL LABS ROCK SPRINGS ID No D2908"/>
    <m/>
    <s v="8483-8536"/>
    <d v="2005-11-16T00:00:00"/>
  </r>
  <r>
    <x v="1"/>
    <s v="T25N R112W S23 fFRONTIER"/>
    <n v="4825"/>
    <x v="0"/>
    <x v="5"/>
    <s v="FONTENELLE"/>
    <s v="NE NE"/>
    <n v="23"/>
    <n v="25"/>
    <n v="112"/>
    <n v="42.137500000000003"/>
    <n v="-110.11546"/>
    <s v="4902320871"/>
    <s v="23-1 WEST SWAN"/>
    <x v="0"/>
    <s v="FRONTIER"/>
    <m/>
    <m/>
    <n v="53"/>
    <x v="0"/>
    <n v="8483"/>
    <n v="8536"/>
    <n v="8717"/>
    <n v="8602"/>
    <x v="2"/>
    <d v="2005-11-10T00:00:00"/>
    <n v="7.2"/>
    <x v="1"/>
    <n v="80"/>
    <n v="6"/>
    <n v="2470"/>
    <n v="73"/>
    <x v="1"/>
    <n v="4474"/>
    <n v="565"/>
    <n v="0"/>
    <x v="1"/>
    <n v="12"/>
    <n v="8580"/>
    <x v="0"/>
    <s v="CHEVRON USA INC"/>
    <n v="3.992"/>
    <n v="0.49374000000000001"/>
    <n v="107.44499999999999"/>
    <n v="1.86734"/>
    <n v="113.79807999999998"/>
    <n v="126.21154"/>
    <n v="9.260349999999999"/>
    <n v="0"/>
    <x v="1"/>
    <n v="0.24984000000000001"/>
    <n v="135.72173000000001"/>
    <n v="-8.7863364435873934E-2"/>
    <n v="7680"/>
    <n v="-5.5350553505535055E-2"/>
    <n v="3.5079677969962239E-2"/>
    <n v="4.3387375252728344E-3"/>
    <n v="0.96058158450476494"/>
    <n v="0.9299287593814195"/>
    <n v="6.8230415276905168E-2"/>
    <n v="1.8408253416752054E-3"/>
    <x v="1"/>
    <n v="24"/>
    <x v="1"/>
    <n v="8083"/>
    <n v="67.569999999999993"/>
    <x v="1"/>
    <n v="0"/>
    <x v="1"/>
    <x v="1"/>
    <n v="0"/>
    <x v="1"/>
    <x v="1"/>
    <x v="1"/>
    <n v="0"/>
    <x v="1"/>
    <x v="1"/>
    <x v="1"/>
    <x v="1"/>
    <x v="0"/>
    <x v="0"/>
    <x v="0"/>
    <x v="0"/>
    <x v="0"/>
    <x v="0"/>
    <x v="0"/>
    <x v="0"/>
    <x v="0"/>
    <m/>
    <x v="0"/>
    <x v="0"/>
    <x v="0"/>
    <x v="0"/>
    <x v="0"/>
    <m/>
    <n v="20051110"/>
    <x v="0"/>
    <s v="WYOMING ANALYTICAL LABS ROCK SPRINGS ID No D2908"/>
    <m/>
    <s v="8483-8536"/>
    <d v="2005-11-16T00:00:00"/>
  </r>
  <r>
    <x v="1"/>
    <s v="T25N R112W S23 fFRONTIER"/>
    <n v="4823"/>
    <x v="0"/>
    <x v="5"/>
    <s v="FONTENELLE"/>
    <s v="NE NW"/>
    <n v="23"/>
    <n v="25"/>
    <n v="112"/>
    <n v="42.138269999999999"/>
    <n v="-110.12157999999999"/>
    <s v="4902321202"/>
    <s v="23-3 WEST SWAN"/>
    <x v="0"/>
    <s v="FRONTIER"/>
    <m/>
    <m/>
    <n v="40"/>
    <x v="0"/>
    <n v="8450"/>
    <n v="8490"/>
    <n v="8810"/>
    <n v="8718"/>
    <x v="2"/>
    <d v="2005-11-10T00:00:00"/>
    <n v="7.13"/>
    <x v="1"/>
    <n v="91"/>
    <n v="5"/>
    <n v="2630"/>
    <n v="67"/>
    <x v="1"/>
    <n v="4798"/>
    <n v="665"/>
    <n v="0"/>
    <x v="1"/>
    <n v="16"/>
    <n v="9150"/>
    <x v="0"/>
    <s v="CHEVRON USA INC"/>
    <n v="4.5408999999999997"/>
    <n v="0.41144999999999998"/>
    <n v="114.405"/>
    <n v="1.7138599999999999"/>
    <n v="121.07120999999998"/>
    <n v="135.35157999999998"/>
    <n v="10.899349999999998"/>
    <n v="0"/>
    <x v="1"/>
    <n v="0.33312000000000003"/>
    <n v="146.58404999999999"/>
    <n v="-9.5319778135501659E-2"/>
    <n v="8272"/>
    <n v="-5.0396050970037881E-2"/>
    <n v="3.7506026412059489E-2"/>
    <n v="3.3984132148344769E-3"/>
    <n v="0.95909556037310606"/>
    <n v="0.92337181296327941"/>
    <n v="7.4355634190759495E-2"/>
    <n v="2.2725528459610718E-3"/>
    <x v="1"/>
    <n v="13"/>
    <x v="1"/>
    <n v="8668"/>
    <n v="63.45"/>
    <x v="1"/>
    <n v="0"/>
    <x v="1"/>
    <x v="1"/>
    <n v="0"/>
    <x v="1"/>
    <x v="1"/>
    <x v="1"/>
    <n v="0"/>
    <x v="1"/>
    <x v="1"/>
    <x v="1"/>
    <x v="1"/>
    <x v="0"/>
    <x v="0"/>
    <x v="0"/>
    <x v="0"/>
    <x v="0"/>
    <x v="0"/>
    <x v="0"/>
    <x v="0"/>
    <x v="0"/>
    <m/>
    <x v="0"/>
    <x v="0"/>
    <x v="0"/>
    <x v="0"/>
    <x v="0"/>
    <m/>
    <n v="20051110"/>
    <x v="0"/>
    <s v="WYOMING ANALYTICAL LABS ROCK SPRINGS ID No D2907"/>
    <m/>
    <s v="8450-8490"/>
    <d v="2005-11-16T00:00:00"/>
  </r>
  <r>
    <x v="1"/>
    <s v="T25N R112W S21 fFRONTIER"/>
    <n v="1941"/>
    <x v="0"/>
    <x v="5"/>
    <m/>
    <s v="SW SE"/>
    <n v="21"/>
    <n v="25"/>
    <n v="112"/>
    <n v="42.126359999999998"/>
    <n v="-110.15743999999999"/>
    <s v="4902320510"/>
    <s v="34-21"/>
    <x v="0"/>
    <s v="FRONTIER"/>
    <m/>
    <m/>
    <m/>
    <x v="0"/>
    <s v="8834"/>
    <m/>
    <n v="9150"/>
    <m/>
    <x v="2"/>
    <d v="1994-07-18T00:00:00"/>
    <n v="7.8"/>
    <x v="1"/>
    <n v="114"/>
    <n v="16"/>
    <n v="5360"/>
    <n v="94"/>
    <x v="1"/>
    <n v="8200"/>
    <n v="1391"/>
    <n v="0"/>
    <x v="1"/>
    <n v="0"/>
    <n v="14469"/>
    <x v="0"/>
    <s v="XTO ENERGY"/>
    <n v="5.6886000000000001"/>
    <n v="1.31664"/>
    <n v="233.16"/>
    <n v="2.4045199999999998"/>
    <n v="242.56975999999997"/>
    <n v="231.322"/>
    <n v="22.798489999999997"/>
    <n v="0"/>
    <x v="1"/>
    <n v="0"/>
    <n v="254.12048999999999"/>
    <n v="-2.3255399114438056E-2"/>
    <n v="15175"/>
    <n v="2.3815949264606666E-2"/>
    <n v="2.3451398063798229E-2"/>
    <n v="5.427881859634936E-3"/>
    <n v="0.97112072007656691"/>
    <n v="0.91028472359706225"/>
    <n v="8.9715276402937832E-2"/>
    <n v="0"/>
    <x v="1"/>
    <n v="0"/>
    <x v="1"/>
    <n v="14157"/>
    <n v="0.6"/>
    <x v="0"/>
    <n v="0"/>
    <x v="0"/>
    <x v="1"/>
    <m/>
    <x v="1"/>
    <x v="1"/>
    <x v="1"/>
    <n v="0"/>
    <x v="1"/>
    <x v="1"/>
    <x v="1"/>
    <x v="1"/>
    <x v="0"/>
    <x v="0"/>
    <x v="0"/>
    <x v="0"/>
    <x v="0"/>
    <x v="0"/>
    <x v="0"/>
    <x v="0"/>
    <x v="0"/>
    <m/>
    <x v="0"/>
    <x v="0"/>
    <x v="0"/>
    <x v="0"/>
    <x v="0"/>
    <m/>
    <n v="19940718"/>
    <x v="1"/>
    <s v="WESTERN ATLAS CORE LABS  LAB No 941627-63"/>
    <m/>
    <m/>
    <d v="1994-08-11T00:00:00"/>
  </r>
  <r>
    <x v="1"/>
    <s v="T25N R112W S15 fFRONTIER"/>
    <n v="1886"/>
    <x v="0"/>
    <x v="5"/>
    <m/>
    <s v="NW NW"/>
    <n v="15"/>
    <n v="25"/>
    <n v="112"/>
    <n v="42.153399999999998"/>
    <n v="-110.14841"/>
    <s v="4902320111"/>
    <s v="11-15"/>
    <x v="0"/>
    <s v="FRONTIER"/>
    <m/>
    <m/>
    <s v=""/>
    <x v="0"/>
    <m/>
    <m/>
    <n v="8750"/>
    <m/>
    <x v="2"/>
    <d v="1994-07-26T00:00:00"/>
    <n v="7.11"/>
    <x v="1"/>
    <n v="57"/>
    <n v="5"/>
    <n v="1340"/>
    <n v="80"/>
    <x v="1"/>
    <n v="2149"/>
    <n v="317"/>
    <n v="0"/>
    <x v="1"/>
    <n v="0"/>
    <n v="3787"/>
    <x v="0"/>
    <s v="XTO ENERGY"/>
    <n v="2.8443000000000001"/>
    <n v="0.41144999999999998"/>
    <n v="58.29"/>
    <n v="2.0463999999999998"/>
    <n v="63.592149999999997"/>
    <n v="60.623289999999997"/>
    <n v="5.1956299999999995"/>
    <n v="0"/>
    <x v="1"/>
    <n v="0"/>
    <n v="65.818919999999991"/>
    <n v="-1.7206951460953031E-2"/>
    <n v="3948"/>
    <n v="2.0814479638009049E-2"/>
    <n v="4.4727218689728218E-2"/>
    <n v="6.470138216745306E-3"/>
    <n v="0.94880264309352647"/>
    <n v="0.92106175549522851"/>
    <n v="7.8938244504771576E-2"/>
    <n v="0"/>
    <x v="1"/>
    <n v="0"/>
    <x v="1"/>
    <n v="3708"/>
    <n v="1.9"/>
    <x v="0"/>
    <n v="0"/>
    <x v="0"/>
    <x v="1"/>
    <m/>
    <x v="1"/>
    <x v="1"/>
    <x v="1"/>
    <n v="0"/>
    <x v="1"/>
    <x v="1"/>
    <x v="1"/>
    <x v="1"/>
    <x v="0"/>
    <x v="0"/>
    <x v="0"/>
    <x v="0"/>
    <x v="0"/>
    <x v="0"/>
    <x v="0"/>
    <x v="0"/>
    <x v="0"/>
    <m/>
    <x v="0"/>
    <x v="0"/>
    <x v="0"/>
    <x v="0"/>
    <x v="0"/>
    <m/>
    <n v="19940726"/>
    <x v="1"/>
    <s v="WESTERN ATLAS CORE LABS  LAB No 941627-7"/>
    <m/>
    <m/>
    <d v="1994-08-11T00:00:00"/>
  </r>
  <r>
    <x v="1"/>
    <s v="T25N R112W S14 fFRONTIER"/>
    <n v="1917"/>
    <x v="0"/>
    <x v="5"/>
    <m/>
    <s v="NE SW"/>
    <n v="14"/>
    <n v="25"/>
    <n v="112"/>
    <n v="42.1462"/>
    <n v="-110.12371"/>
    <s v="4902320863"/>
    <s v="23-14"/>
    <x v="0"/>
    <s v="FRONTIER"/>
    <m/>
    <m/>
    <m/>
    <x v="0"/>
    <s v="8409"/>
    <m/>
    <n v="8650"/>
    <n v="8570"/>
    <x v="2"/>
    <d v="1994-07-15T00:00:00"/>
    <n v="7.59"/>
    <x v="1"/>
    <n v="91"/>
    <n v="9"/>
    <n v="3120"/>
    <n v="105"/>
    <x v="1"/>
    <n v="4800"/>
    <n v="744"/>
    <n v="0"/>
    <x v="1"/>
    <n v="0"/>
    <n v="8492"/>
    <x v="0"/>
    <s v="XTO ENERGY"/>
    <n v="4.5408999999999997"/>
    <n v="0.74060999999999999"/>
    <n v="135.72"/>
    <n v="2.6858999999999997"/>
    <n v="143.68741"/>
    <n v="135.40799999999999"/>
    <n v="12.194159999999998"/>
    <n v="0"/>
    <x v="1"/>
    <n v="0"/>
    <n v="147.60216"/>
    <n v="-1.3439375807379569E-2"/>
    <n v="8869"/>
    <n v="2.1715338978169459E-2"/>
    <n v="3.1602629624961576E-2"/>
    <n v="5.1543137982652757E-3"/>
    <n v="0.96324305657677312"/>
    <n v="0.91738494883814703"/>
    <n v="8.2615051161852901E-2"/>
    <n v="0"/>
    <x v="1"/>
    <n v="0"/>
    <x v="1"/>
    <n v="8316"/>
    <n v="1"/>
    <x v="0"/>
    <n v="0"/>
    <x v="0"/>
    <x v="1"/>
    <m/>
    <x v="1"/>
    <x v="1"/>
    <x v="1"/>
    <n v="0"/>
    <x v="1"/>
    <x v="1"/>
    <x v="1"/>
    <x v="1"/>
    <x v="0"/>
    <x v="0"/>
    <x v="0"/>
    <x v="0"/>
    <x v="0"/>
    <x v="0"/>
    <x v="0"/>
    <x v="0"/>
    <x v="0"/>
    <m/>
    <x v="0"/>
    <x v="0"/>
    <x v="0"/>
    <x v="0"/>
    <x v="0"/>
    <m/>
    <n v="19940715"/>
    <x v="1"/>
    <s v="WESTERN ATLAS CORE LABS  LAB No 941627-24"/>
    <m/>
    <m/>
    <d v="1994-08-11T00:00:00"/>
  </r>
  <r>
    <x v="1"/>
    <s v="T25N R112W S14 fFRONTIER"/>
    <n v="2693"/>
    <x v="0"/>
    <x v="5"/>
    <s v="FONTENELLE"/>
    <s v="SW SE"/>
    <n v="14"/>
    <n v="25"/>
    <n v="112"/>
    <n v="42.142899999999997"/>
    <n v="-110.11756"/>
    <s v="4902321323"/>
    <s v="34-14"/>
    <x v="0"/>
    <s v="FRONTIER"/>
    <m/>
    <m/>
    <s v=""/>
    <x v="0"/>
    <m/>
    <m/>
    <n v="8675"/>
    <n v="8570"/>
    <x v="5"/>
    <d v="1999-10-27T00:00:00"/>
    <n v="7.11"/>
    <x v="1"/>
    <n v="312"/>
    <n v="131"/>
    <n v="3622"/>
    <m/>
    <x v="1"/>
    <n v="6000"/>
    <n v="756"/>
    <m/>
    <x v="0"/>
    <n v="108"/>
    <n v="10933"/>
    <x v="0"/>
    <s v="XTO ENERGY INC"/>
    <n v="15.5688"/>
    <n v="10.77999"/>
    <n v="157.55699999999999"/>
    <n v="0"/>
    <n v="183.90579"/>
    <n v="169.26"/>
    <n v="12.390839999999999"/>
    <n v="0"/>
    <x v="1"/>
    <n v="2.2485600000000003"/>
    <n v="183.89939999999999"/>
    <n v="1.7373327440024247E-5"/>
    <n v="10929"/>
    <n v="-1.8296587686396487E-4"/>
    <n v="8.4656388469335306E-2"/>
    <n v="5.8616914671365157E-2"/>
    <n v="0.85672669685929947"/>
    <n v="0.92039452004737377"/>
    <n v="6.7378360125155384E-2"/>
    <n v="1.2227119827470892E-2"/>
    <x v="0"/>
    <n v="4"/>
    <x v="0"/>
    <m/>
    <m/>
    <x v="0"/>
    <m/>
    <x v="0"/>
    <x v="0"/>
    <m/>
    <x v="0"/>
    <x v="0"/>
    <x v="0"/>
    <m/>
    <x v="0"/>
    <x v="0"/>
    <x v="0"/>
    <x v="0"/>
    <x v="0"/>
    <x v="0"/>
    <x v="0"/>
    <x v="0"/>
    <x v="0"/>
    <x v="0"/>
    <x v="0"/>
    <x v="0"/>
    <x v="0"/>
    <m/>
    <x v="0"/>
    <x v="0"/>
    <x v="0"/>
    <x v="0"/>
    <x v="0"/>
    <s v="WELLHEAD"/>
    <n v="991027"/>
    <x v="0"/>
    <s v="CHAMPION TECHNOLOGIES VERNAL UT"/>
    <m/>
    <m/>
    <d v="1999-11-03T00:00:00"/>
  </r>
  <r>
    <x v="1"/>
    <s v="T25N R112W S13 fFRONTIER"/>
    <n v="1930"/>
    <x v="0"/>
    <x v="5"/>
    <m/>
    <s v="NW NE"/>
    <n v="13"/>
    <n v="25"/>
    <n v="112"/>
    <n v="42.153660000000002"/>
    <n v="-110.09744999999999"/>
    <s v="4902320921"/>
    <s v="31-13"/>
    <x v="0"/>
    <s v="FRONTIER"/>
    <m/>
    <m/>
    <m/>
    <x v="0"/>
    <s v="8623"/>
    <m/>
    <n v="8850"/>
    <n v="8786"/>
    <x v="2"/>
    <d v="1994-07-22T00:00:00"/>
    <n v="7.7"/>
    <x v="1"/>
    <n v="53"/>
    <n v="6"/>
    <n v="2490"/>
    <n v="86"/>
    <x v="1"/>
    <n v="3600"/>
    <n v="976"/>
    <n v="0"/>
    <x v="1"/>
    <n v="0"/>
    <n v="6716"/>
    <x v="0"/>
    <s v="XTO ENERGY"/>
    <n v="2.6446999999999998"/>
    <n v="0.49374000000000001"/>
    <n v="108.315"/>
    <n v="2.1998799999999998"/>
    <n v="113.65331999999999"/>
    <n v="101.556"/>
    <n v="15.996639999999998"/>
    <n v="0"/>
    <x v="1"/>
    <n v="0"/>
    <n v="117.55264"/>
    <n v="-1.6865136175555347E-2"/>
    <n v="7211"/>
    <n v="3.5542471458318375E-2"/>
    <n v="2.3269887760427939E-2"/>
    <n v="4.3442637663378423E-3"/>
    <n v="0.97238584847323417"/>
    <n v="0.86391934711121754"/>
    <n v="0.13608065288878241"/>
    <n v="0"/>
    <x v="1"/>
    <n v="0"/>
    <x v="1"/>
    <n v="6490"/>
    <n v="1.2"/>
    <x v="0"/>
    <n v="0"/>
    <x v="0"/>
    <x v="1"/>
    <m/>
    <x v="1"/>
    <x v="1"/>
    <x v="1"/>
    <n v="0"/>
    <x v="1"/>
    <x v="1"/>
    <x v="1"/>
    <x v="1"/>
    <x v="0"/>
    <x v="0"/>
    <x v="0"/>
    <x v="0"/>
    <x v="0"/>
    <x v="0"/>
    <x v="0"/>
    <x v="0"/>
    <x v="0"/>
    <m/>
    <x v="0"/>
    <x v="0"/>
    <x v="0"/>
    <x v="0"/>
    <x v="0"/>
    <m/>
    <n v="19940722"/>
    <x v="1"/>
    <s v="WESTERN ATLAS CORE LABS  LAB No 941627-52"/>
    <m/>
    <m/>
    <d v="1994-08-11T00:00:00"/>
  </r>
  <r>
    <x v="1"/>
    <s v="T25N R112W S13 fFRONTIER"/>
    <n v="1937"/>
    <x v="0"/>
    <x v="5"/>
    <m/>
    <s v="NW SE"/>
    <n v="13"/>
    <n v="25"/>
    <n v="112"/>
    <n v="42.145699999999998"/>
    <n v="-110.1"/>
    <s v="4902320533"/>
    <s v="33-13"/>
    <x v="0"/>
    <s v="FRONTIER"/>
    <m/>
    <m/>
    <m/>
    <x v="0"/>
    <s v="8466"/>
    <m/>
    <n v="8750"/>
    <m/>
    <x v="2"/>
    <d v="1994-07-22T00:00:00"/>
    <n v="5.43"/>
    <x v="1"/>
    <n v="56"/>
    <n v="6"/>
    <n v="2180"/>
    <n v="44"/>
    <x v="1"/>
    <n v="3100"/>
    <n v="817"/>
    <n v="0"/>
    <x v="1"/>
    <n v="0"/>
    <n v="5789"/>
    <x v="0"/>
    <s v="XTO ENERGY"/>
    <n v="2.7944"/>
    <n v="0.49374000000000001"/>
    <n v="94.83"/>
    <n v="1.1255199999999999"/>
    <n v="99.243659999999991"/>
    <n v="87.450999999999993"/>
    <n v="13.390629999999998"/>
    <n v="0"/>
    <x v="1"/>
    <n v="0"/>
    <n v="100.84162999999999"/>
    <n v="-7.9864441808790831E-3"/>
    <n v="6203"/>
    <n v="3.4523015343562377E-2"/>
    <n v="2.8156962369183081E-2"/>
    <n v="4.9750281277413594E-3"/>
    <n v="0.96686800950307561"/>
    <n v="0.86721128962314475"/>
    <n v="0.13278871037685527"/>
    <n v="0"/>
    <x v="1"/>
    <n v="0"/>
    <x v="1"/>
    <n v="5604"/>
    <n v="1.3"/>
    <x v="0"/>
    <n v="0"/>
    <x v="0"/>
    <x v="1"/>
    <m/>
    <x v="1"/>
    <x v="1"/>
    <x v="1"/>
    <n v="0"/>
    <x v="1"/>
    <x v="1"/>
    <x v="1"/>
    <x v="1"/>
    <x v="0"/>
    <x v="0"/>
    <x v="0"/>
    <x v="0"/>
    <x v="0"/>
    <x v="0"/>
    <x v="0"/>
    <x v="0"/>
    <x v="0"/>
    <m/>
    <x v="0"/>
    <x v="0"/>
    <x v="0"/>
    <x v="0"/>
    <x v="0"/>
    <m/>
    <n v="19940722"/>
    <x v="1"/>
    <s v="WESTERN ATLAS CORE LABS  LAB No 941627-59"/>
    <m/>
    <m/>
    <d v="1994-08-11T00:00:00"/>
  </r>
  <r>
    <x v="1"/>
    <s v="T25N R112W S13 fFRONTIER"/>
    <n v="1900"/>
    <x v="0"/>
    <x v="5"/>
    <m/>
    <s v="NW SW"/>
    <n v="13"/>
    <n v="25"/>
    <n v="112"/>
    <n v="42.146279999999997"/>
    <n v="-110.10845"/>
    <s v="4902320922"/>
    <s v="13-13"/>
    <x v="0"/>
    <s v="FRONTIER"/>
    <m/>
    <m/>
    <m/>
    <x v="0"/>
    <s v="8402"/>
    <m/>
    <n v="8725"/>
    <n v="8629"/>
    <x v="2"/>
    <d v="1994-07-29T00:00:00"/>
    <n v="7.29"/>
    <x v="1"/>
    <n v="98"/>
    <n v="12"/>
    <n v="3480"/>
    <n v="131"/>
    <x v="1"/>
    <n v="5000"/>
    <n v="1000"/>
    <n v="0"/>
    <x v="1"/>
    <n v="0"/>
    <n v="9214"/>
    <x v="0"/>
    <s v="XTO ENERGY"/>
    <n v="4.8902000000000001"/>
    <n v="0.98748000000000002"/>
    <n v="151.38"/>
    <n v="3.3509799999999998"/>
    <n v="160.60865999999999"/>
    <n v="141.05000000000001"/>
    <n v="16.39"/>
    <n v="0"/>
    <x v="1"/>
    <n v="0"/>
    <n v="157.44"/>
    <n v="9.9628151239499561E-3"/>
    <n v="9721"/>
    <n v="2.6775811988381304E-2"/>
    <n v="3.0447922297589684E-2"/>
    <n v="6.1483608667178974E-3"/>
    <n v="0.96340371683569248"/>
    <n v="0.89589684959349603"/>
    <n v="0.10410315040650407"/>
    <n v="0"/>
    <x v="1"/>
    <n v="0"/>
    <x v="1"/>
    <n v="8980"/>
    <n v="0.9"/>
    <x v="0"/>
    <n v="0"/>
    <x v="0"/>
    <x v="1"/>
    <m/>
    <x v="1"/>
    <x v="1"/>
    <x v="1"/>
    <n v="0"/>
    <x v="1"/>
    <x v="1"/>
    <x v="1"/>
    <x v="1"/>
    <x v="0"/>
    <x v="0"/>
    <x v="0"/>
    <x v="0"/>
    <x v="0"/>
    <x v="0"/>
    <x v="0"/>
    <x v="0"/>
    <x v="0"/>
    <m/>
    <x v="0"/>
    <x v="0"/>
    <x v="0"/>
    <x v="0"/>
    <x v="0"/>
    <m/>
    <n v="19940729"/>
    <x v="1"/>
    <s v="WESTERN ATLAS CORE LABS  LAB No 941627-34"/>
    <m/>
    <m/>
    <d v="1994-08-11T00:00:00"/>
  </r>
  <r>
    <x v="1"/>
    <s v="T25N R112W S13 fFRONTIER"/>
    <n v="2692"/>
    <x v="0"/>
    <x v="5"/>
    <s v="FONTENELLE"/>
    <s v="SE SE"/>
    <n v="13"/>
    <n v="25"/>
    <n v="112"/>
    <n v="42.141419999999997"/>
    <n v="-110.09526"/>
    <s v="4902321279"/>
    <s v="44-13"/>
    <x v="0"/>
    <s v="FRONTIER"/>
    <m/>
    <m/>
    <s v=""/>
    <x v="0"/>
    <m/>
    <m/>
    <n v="8751"/>
    <n v="8740"/>
    <x v="5"/>
    <d v="1999-10-27T00:00:00"/>
    <n v="6.69"/>
    <x v="1"/>
    <n v="224"/>
    <n v="141"/>
    <n v="1375"/>
    <m/>
    <x v="1"/>
    <n v="2600"/>
    <n v="366"/>
    <m/>
    <x v="0"/>
    <n v="155"/>
    <n v="4870"/>
    <x v="0"/>
    <s v="XTO ENERGY INC"/>
    <n v="11.1776"/>
    <n v="11.60289"/>
    <n v="59.8125"/>
    <n v="0"/>
    <n v="82.592989999999986"/>
    <n v="73.346000000000004"/>
    <n v="5.9987399999999997"/>
    <n v="0"/>
    <x v="1"/>
    <n v="3.2271000000000001"/>
    <n v="82.571840000000009"/>
    <n v="1.2805389621977847E-4"/>
    <n v="4861"/>
    <n v="-9.2487925187544962E-4"/>
    <n v="0.1353335192248156"/>
    <n v="0.14048274556956955"/>
    <n v="0.72418373520561496"/>
    <n v="0.88826893042470645"/>
    <n v="7.2648738359227541E-2"/>
    <n v="3.9082331216065913E-2"/>
    <x v="0"/>
    <n v="9"/>
    <x v="0"/>
    <m/>
    <m/>
    <x v="0"/>
    <m/>
    <x v="0"/>
    <x v="0"/>
    <m/>
    <x v="0"/>
    <x v="0"/>
    <x v="0"/>
    <m/>
    <x v="0"/>
    <x v="0"/>
    <x v="0"/>
    <x v="0"/>
    <x v="0"/>
    <x v="0"/>
    <x v="0"/>
    <x v="0"/>
    <x v="0"/>
    <x v="0"/>
    <x v="0"/>
    <x v="0"/>
    <x v="0"/>
    <m/>
    <x v="0"/>
    <x v="0"/>
    <x v="0"/>
    <x v="0"/>
    <x v="0"/>
    <s v="WELLHEAD"/>
    <n v="991027"/>
    <x v="0"/>
    <s v="CHAMPION TECHNOLOGIES VERNAL UT"/>
    <m/>
    <m/>
    <d v="1999-11-03T00:00:00"/>
  </r>
  <r>
    <x v="1"/>
    <s v="T25N R112W S13 fFRONTIER"/>
    <n v="2690"/>
    <x v="0"/>
    <x v="5"/>
    <s v="FONTENELLE"/>
    <s v="SE SW"/>
    <n v="13"/>
    <n v="25"/>
    <n v="112"/>
    <n v="42.141970000000001"/>
    <n v="-110.10328"/>
    <s v="4902321306"/>
    <s v="24-13"/>
    <x v="0"/>
    <s v="FRONTIER"/>
    <m/>
    <m/>
    <s v=""/>
    <x v="0"/>
    <m/>
    <m/>
    <n v="8718"/>
    <n v="8656"/>
    <x v="5"/>
    <d v="1999-10-27T00:00:00"/>
    <n v="6.94"/>
    <x v="1"/>
    <n v="184"/>
    <n v="92"/>
    <n v="2185"/>
    <m/>
    <x v="1"/>
    <n v="3600"/>
    <n v="488"/>
    <m/>
    <x v="0"/>
    <n v="108"/>
    <n v="6666"/>
    <x v="0"/>
    <s v="XTO ENERGY INC"/>
    <n v="9.1815999999999995"/>
    <n v="7.5706800000000003"/>
    <n v="95.047499999999999"/>
    <n v="0"/>
    <n v="111.79978"/>
    <n v="101.556"/>
    <n v="7.9983199999999988"/>
    <n v="0"/>
    <x v="1"/>
    <n v="2.2485600000000003"/>
    <n v="111.80287999999999"/>
    <n v="-1.3863878005696455E-5"/>
    <n v="6657"/>
    <n v="-6.755235307363207E-4"/>
    <n v="8.2125385219899358E-2"/>
    <n v="6.7716412322099379E-2"/>
    <n v="0.85015820245800122"/>
    <n v="0.90834869370091365"/>
    <n v="7.1539480914981787E-2"/>
    <n v="2.0111825384104602E-2"/>
    <x v="0"/>
    <n v="9"/>
    <x v="0"/>
    <m/>
    <m/>
    <x v="0"/>
    <m/>
    <x v="0"/>
    <x v="0"/>
    <m/>
    <x v="0"/>
    <x v="0"/>
    <x v="0"/>
    <m/>
    <x v="0"/>
    <x v="0"/>
    <x v="0"/>
    <x v="0"/>
    <x v="0"/>
    <x v="0"/>
    <x v="0"/>
    <x v="0"/>
    <x v="0"/>
    <x v="0"/>
    <x v="0"/>
    <x v="0"/>
    <x v="0"/>
    <m/>
    <x v="0"/>
    <x v="0"/>
    <x v="0"/>
    <x v="0"/>
    <x v="0"/>
    <s v="WELLHEAD"/>
    <n v="991027"/>
    <x v="0"/>
    <s v="CHAMPION TECHNOLOGIES VERNAL UT"/>
    <m/>
    <m/>
    <d v="1999-11-03T00:00:00"/>
  </r>
  <r>
    <x v="1"/>
    <s v="T25N R112W S13 fFRONTIER"/>
    <n v="2691"/>
    <x v="0"/>
    <x v="5"/>
    <s v="FONTENELLE"/>
    <s v="SE NE"/>
    <n v="13"/>
    <n v="25"/>
    <n v="112"/>
    <n v="42.149250000000002"/>
    <n v="-110.09448"/>
    <s v="4902321399"/>
    <s v="42-13"/>
    <x v="0"/>
    <s v="FRONTIER"/>
    <m/>
    <m/>
    <s v=""/>
    <x v="0"/>
    <m/>
    <m/>
    <n v="8800"/>
    <n v="8708"/>
    <x v="2"/>
    <d v="2000-02-29T00:00:00"/>
    <n v="7.52"/>
    <x v="1"/>
    <n v="41.1"/>
    <n v="6.3"/>
    <n v="2538"/>
    <n v="77.5"/>
    <x v="1"/>
    <n v="3088"/>
    <n v="911"/>
    <m/>
    <x v="0"/>
    <n v="8.1999999999999993"/>
    <n v="6792"/>
    <x v="0"/>
    <s v="XTO ENERGY INC"/>
    <n v="2.0508899999999999"/>
    <n v="0.51842699999999997"/>
    <n v="110.40299999999999"/>
    <n v="1.9824499999999998"/>
    <n v="114.95476699999999"/>
    <n v="87.112479999999991"/>
    <n v="14.931289999999999"/>
    <n v="0"/>
    <x v="1"/>
    <n v="0.17072399999999999"/>
    <n v="102.214494"/>
    <n v="5.8665176375951235E-2"/>
    <n v="6670.1"/>
    <n v="-9.0550508464504464E-3"/>
    <n v="1.7840843433661172E-2"/>
    <n v="4.5098347248183276E-3"/>
    <n v="0.97764932184152054"/>
    <n v="0.85225173643182139"/>
    <n v="0.14607801120651245"/>
    <n v="1.6702523616660468E-3"/>
    <x v="0"/>
    <n v="20.2"/>
    <x v="0"/>
    <m/>
    <n v="1.4219999999999999"/>
    <x v="4"/>
    <m/>
    <x v="0"/>
    <x v="0"/>
    <m/>
    <x v="0"/>
    <x v="0"/>
    <x v="0"/>
    <m/>
    <x v="0"/>
    <x v="0"/>
    <x v="0"/>
    <x v="0"/>
    <x v="0"/>
    <x v="0"/>
    <x v="0"/>
    <x v="0"/>
    <x v="0"/>
    <x v="0"/>
    <x v="0"/>
    <x v="0"/>
    <x v="0"/>
    <m/>
    <x v="0"/>
    <x v="0"/>
    <x v="0"/>
    <x v="0"/>
    <x v="0"/>
    <m/>
    <n v="229"/>
    <x v="0"/>
    <s v="ETL LABS ID No 00-5121-22"/>
    <m/>
    <m/>
    <d v="2000-03-29T00:00:00"/>
  </r>
  <r>
    <x v="1"/>
    <s v="T25N R112W S12 fFRONTIER"/>
    <n v="1929"/>
    <x v="0"/>
    <x v="5"/>
    <m/>
    <s v="NW NE"/>
    <n v="12"/>
    <n v="25"/>
    <n v="112"/>
    <n v="42.16827"/>
    <n v="-110.0977"/>
    <s v="4902320892"/>
    <s v="31-12"/>
    <x v="0"/>
    <s v="FRONTIER"/>
    <m/>
    <m/>
    <m/>
    <x v="0"/>
    <s v="8558"/>
    <m/>
    <n v="8835"/>
    <n v="8730"/>
    <x v="2"/>
    <d v="1994-07-29T00:00:00"/>
    <n v="7.55"/>
    <x v="1"/>
    <n v="55"/>
    <n v="5"/>
    <n v="1530"/>
    <n v="66"/>
    <x v="1"/>
    <n v="2300"/>
    <n v="500"/>
    <n v="0"/>
    <x v="1"/>
    <n v="0"/>
    <n v="4202"/>
    <x v="0"/>
    <s v="P G AND E"/>
    <n v="2.7444999999999999"/>
    <n v="0.41144999999999998"/>
    <n v="66.555000000000007"/>
    <n v="1.68828"/>
    <n v="71.399230000000003"/>
    <n v="64.882999999999996"/>
    <n v="8.1950000000000003"/>
    <n v="0"/>
    <x v="1"/>
    <n v="0"/>
    <n v="73.077999999999989"/>
    <n v="-1.1619616461362016E-2"/>
    <n v="4456"/>
    <n v="2.9337029337029336E-2"/>
    <n v="3.8438789886109416E-2"/>
    <n v="5.7626671884276615E-3"/>
    <n v="0.95579854292546285"/>
    <n v="0.88785954733298678"/>
    <n v="0.11214045266701332"/>
    <n v="0"/>
    <x v="1"/>
    <n v="0"/>
    <x v="1"/>
    <n v="4084"/>
    <n v="1.8"/>
    <x v="0"/>
    <n v="0"/>
    <x v="0"/>
    <x v="1"/>
    <m/>
    <x v="1"/>
    <x v="1"/>
    <x v="1"/>
    <n v="0"/>
    <x v="1"/>
    <x v="1"/>
    <x v="1"/>
    <x v="1"/>
    <x v="0"/>
    <x v="0"/>
    <x v="0"/>
    <x v="0"/>
    <x v="0"/>
    <x v="0"/>
    <x v="0"/>
    <x v="0"/>
    <x v="0"/>
    <m/>
    <x v="0"/>
    <x v="0"/>
    <x v="0"/>
    <x v="0"/>
    <x v="0"/>
    <m/>
    <n v="19940729"/>
    <x v="1"/>
    <s v="WESTERN ATLAS CORE LABS  LAB No 941627-51"/>
    <m/>
    <m/>
    <d v="1994-08-11T00:00:00"/>
  </r>
  <r>
    <x v="1"/>
    <s v="T25N R112W S12 fFRONTIER"/>
    <n v="2688"/>
    <x v="0"/>
    <x v="5"/>
    <s v="FONTENELLE"/>
    <s v="NW SW"/>
    <n v="12"/>
    <n v="25"/>
    <n v="112"/>
    <n v="42.16133"/>
    <n v="-110.10901"/>
    <s v="4902321339"/>
    <s v="FONT FED 13-12"/>
    <x v="0"/>
    <s v="FRONTIER"/>
    <m/>
    <m/>
    <s v=""/>
    <x v="0"/>
    <m/>
    <m/>
    <n v="8850"/>
    <n v="8783"/>
    <x v="2"/>
    <d v="2000-02-29T00:00:00"/>
    <n v="7.65"/>
    <x v="1"/>
    <n v="40.799999999999997"/>
    <n v="6"/>
    <n v="2444"/>
    <n v="71.3"/>
    <x v="1"/>
    <n v="3112"/>
    <n v="940"/>
    <m/>
    <x v="0"/>
    <n v="7.4"/>
    <n v="6752"/>
    <x v="0"/>
    <s v="XTO ENERGY INC"/>
    <n v="2.03592"/>
    <n v="0.49374000000000001"/>
    <n v="106.31399999999999"/>
    <n v="1.8238539999999999"/>
    <n v="110.667514"/>
    <n v="87.789519999999996"/>
    <n v="15.406599999999999"/>
    <n v="0"/>
    <x v="1"/>
    <n v="0.15406800000000001"/>
    <n v="103.35018799999999"/>
    <n v="3.419028394202648E-2"/>
    <n v="6621.5"/>
    <n v="-9.7581037125658958E-3"/>
    <n v="1.8396726613014908E-2"/>
    <n v="4.4614718642726542E-3"/>
    <n v="0.97714180152271235"/>
    <n v="0.84943744853178216"/>
    <n v="0.149071813976768"/>
    <n v="1.4907374914499432E-3"/>
    <x v="0"/>
    <n v="18.399999999999999"/>
    <x v="0"/>
    <m/>
    <n v="1.4390000000000001"/>
    <x v="4"/>
    <m/>
    <x v="0"/>
    <x v="0"/>
    <m/>
    <x v="0"/>
    <x v="0"/>
    <x v="0"/>
    <m/>
    <x v="0"/>
    <x v="0"/>
    <x v="0"/>
    <x v="0"/>
    <x v="0"/>
    <x v="0"/>
    <x v="0"/>
    <x v="0"/>
    <x v="0"/>
    <x v="0"/>
    <x v="0"/>
    <x v="0"/>
    <x v="0"/>
    <m/>
    <x v="0"/>
    <x v="0"/>
    <x v="0"/>
    <x v="0"/>
    <x v="0"/>
    <m/>
    <n v="229"/>
    <x v="0"/>
    <s v="ETL LABS ID No 00-5121-5"/>
    <m/>
    <m/>
    <d v="2000-03-29T00:00:00"/>
  </r>
  <r>
    <x v="1"/>
    <s v="T25N R112W S12 fFRONTIER"/>
    <n v="2686"/>
    <x v="0"/>
    <x v="5"/>
    <s v="FONTENELLE"/>
    <s v="NW NW"/>
    <n v="12"/>
    <n v="25"/>
    <n v="112"/>
    <n v="42.166379999999997"/>
    <n v="-110.10714"/>
    <s v="4902321307"/>
    <s v="FONT FED 11-12"/>
    <x v="0"/>
    <s v="FRONTIER"/>
    <m/>
    <m/>
    <s v=""/>
    <x v="0"/>
    <m/>
    <m/>
    <n v="8800"/>
    <n v="8680"/>
    <x v="2"/>
    <d v="2000-02-29T00:00:00"/>
    <n v="7.6"/>
    <x v="1"/>
    <n v="41.9"/>
    <n v="5.8"/>
    <n v="2454"/>
    <n v="76.400000000000006"/>
    <x v="1"/>
    <n v="3184"/>
    <n v="928"/>
    <m/>
    <x v="0"/>
    <n v="7.4"/>
    <n v="6832"/>
    <x v="0"/>
    <s v="XTO ENERGY INC"/>
    <n v="2.0908099999999998"/>
    <n v="0.47728199999999998"/>
    <n v="106.749"/>
    <n v="1.954312"/>
    <n v="111.271404"/>
    <n v="89.820639999999997"/>
    <n v="15.209919999999999"/>
    <n v="0"/>
    <x v="1"/>
    <n v="0.15406800000000001"/>
    <n v="105.18462799999999"/>
    <n v="2.8120149592320044E-2"/>
    <n v="6697.5"/>
    <n v="-9.941239513655345E-3"/>
    <n v="1.8790182606125826E-2"/>
    <n v="4.2893500292312293E-3"/>
    <n v="0.97692046736464289"/>
    <n v="0.8539331431585232"/>
    <n v="0.14460211809657206"/>
    <n v="1.4647387449048166E-3"/>
    <x v="0"/>
    <n v="18.8"/>
    <x v="0"/>
    <m/>
    <n v="1.4179999999999999"/>
    <x v="4"/>
    <m/>
    <x v="0"/>
    <x v="0"/>
    <m/>
    <x v="0"/>
    <x v="0"/>
    <x v="0"/>
    <m/>
    <x v="0"/>
    <x v="0"/>
    <x v="0"/>
    <x v="0"/>
    <x v="0"/>
    <x v="0"/>
    <x v="0"/>
    <x v="0"/>
    <x v="0"/>
    <x v="0"/>
    <x v="0"/>
    <x v="0"/>
    <x v="0"/>
    <m/>
    <x v="0"/>
    <x v="0"/>
    <x v="0"/>
    <x v="0"/>
    <x v="0"/>
    <m/>
    <n v="229"/>
    <x v="0"/>
    <s v="ETL ID No 00-5121-4"/>
    <m/>
    <m/>
    <d v="2000-03-29T00:00:00"/>
  </r>
  <r>
    <x v="1"/>
    <s v="T25N R112W S12 fFRONTIER"/>
    <n v="2687"/>
    <x v="0"/>
    <x v="5"/>
    <s v="FONTENELLE"/>
    <s v="SW NW"/>
    <n v="12"/>
    <n v="25"/>
    <n v="112"/>
    <n v="42.164999999999999"/>
    <n v="-110.10917000000001"/>
    <s v="4902321520"/>
    <s v="FONT FED 12-12"/>
    <x v="0"/>
    <s v="FRONTIER"/>
    <m/>
    <m/>
    <s v=""/>
    <x v="0"/>
    <m/>
    <m/>
    <n v="8870"/>
    <m/>
    <x v="2"/>
    <d v="2000-02-29T00:00:00"/>
    <n v="7.54"/>
    <x v="1"/>
    <n v="39.9"/>
    <n v="6.2"/>
    <n v="2462"/>
    <n v="74"/>
    <x v="1"/>
    <n v="3112"/>
    <n v="895"/>
    <m/>
    <x v="0"/>
    <m/>
    <n v="6848"/>
    <x v="0"/>
    <s v="XTO ENERGY INC"/>
    <n v="1.9910099999999999"/>
    <n v="0.51019800000000004"/>
    <n v="107.09699999999999"/>
    <n v="1.8929199999999999"/>
    <n v="111.491128"/>
    <n v="87.789519999999996"/>
    <n v="14.669049999999999"/>
    <n v="0"/>
    <x v="1"/>
    <n v="0"/>
    <n v="102.45856999999999"/>
    <n v="4.2218138583210378E-2"/>
    <n v="6589.1"/>
    <n v="-1.9267550289869068E-2"/>
    <n v="1.7858012881527219E-2"/>
    <n v="4.5761309366248405E-3"/>
    <n v="0.97756585618184788"/>
    <n v="0.8568294482345401"/>
    <n v="0.14317055176545992"/>
    <n v="0"/>
    <x v="0"/>
    <n v="18.600000000000001"/>
    <x v="0"/>
    <m/>
    <n v="1.4450000000000001"/>
    <x v="4"/>
    <m/>
    <x v="0"/>
    <x v="0"/>
    <m/>
    <x v="0"/>
    <x v="0"/>
    <x v="0"/>
    <m/>
    <x v="0"/>
    <x v="0"/>
    <x v="0"/>
    <x v="0"/>
    <x v="0"/>
    <x v="0"/>
    <x v="0"/>
    <x v="0"/>
    <x v="0"/>
    <x v="0"/>
    <x v="0"/>
    <x v="0"/>
    <x v="0"/>
    <m/>
    <x v="0"/>
    <x v="0"/>
    <x v="0"/>
    <x v="0"/>
    <x v="0"/>
    <m/>
    <n v="229"/>
    <x v="0"/>
    <s v="ETL ID No 00-5121-4"/>
    <m/>
    <m/>
    <d v="2000-03-29T00:00:00"/>
  </r>
  <r>
    <x v="1"/>
    <s v="T25N R112W S11 fFRONTIER"/>
    <n v="1928"/>
    <x v="0"/>
    <x v="5"/>
    <m/>
    <s v="NW NE"/>
    <n v="11"/>
    <n v="25"/>
    <n v="112"/>
    <n v="42.168779999999998"/>
    <n v="-110.11926"/>
    <s v="4902320688"/>
    <s v="31-11"/>
    <x v="0"/>
    <s v="FRONTIER"/>
    <m/>
    <m/>
    <m/>
    <x v="0"/>
    <s v="8462"/>
    <m/>
    <n v="8650"/>
    <n v="8542"/>
    <x v="2"/>
    <d v="1994-07-16T00:00:00"/>
    <n v="7.9"/>
    <x v="1"/>
    <n v="94"/>
    <n v="11"/>
    <n v="2760"/>
    <n v="155"/>
    <x v="1"/>
    <n v="4100"/>
    <n v="647"/>
    <n v="0"/>
    <x v="1"/>
    <n v="0"/>
    <n v="7438"/>
    <x v="0"/>
    <s v="XTO ENERGY"/>
    <n v="4.6905999999999999"/>
    <n v="0.90519000000000005"/>
    <n v="120.06"/>
    <n v="3.9648999999999996"/>
    <n v="129.62068999999997"/>
    <n v="115.661"/>
    <n v="10.604329999999999"/>
    <n v="0"/>
    <x v="1"/>
    <n v="0"/>
    <n v="126.26533000000001"/>
    <n v="1.3112713230679668E-2"/>
    <n v="7767"/>
    <n v="2.1637619204209143E-2"/>
    <n v="3.6187124138900982E-2"/>
    <n v="6.9833758792674245E-3"/>
    <n v="0.95682949998183175"/>
    <n v="0.91601550481038618"/>
    <n v="8.3984495189613803E-2"/>
    <n v="0"/>
    <x v="1"/>
    <n v="0"/>
    <x v="1"/>
    <n v="7279"/>
    <n v="1"/>
    <x v="0"/>
    <n v="0"/>
    <x v="0"/>
    <x v="1"/>
    <m/>
    <x v="1"/>
    <x v="1"/>
    <x v="1"/>
    <n v="0"/>
    <x v="1"/>
    <x v="1"/>
    <x v="1"/>
    <x v="1"/>
    <x v="0"/>
    <x v="0"/>
    <x v="0"/>
    <x v="0"/>
    <x v="0"/>
    <x v="0"/>
    <x v="0"/>
    <x v="0"/>
    <x v="0"/>
    <m/>
    <x v="0"/>
    <x v="0"/>
    <x v="0"/>
    <x v="0"/>
    <x v="0"/>
    <m/>
    <n v="19940716"/>
    <x v="1"/>
    <s v="WESTERN ATLAS CORE LABS  LAB No 941627-50"/>
    <m/>
    <m/>
    <d v="1994-08-11T00:00:00"/>
  </r>
  <r>
    <x v="1"/>
    <s v="T25N R112W S11 fFRONTIER"/>
    <n v="1893"/>
    <x v="0"/>
    <x v="5"/>
    <m/>
    <s v="SW NW"/>
    <n v="11"/>
    <n v="25"/>
    <n v="112"/>
    <n v="42.166440000000001"/>
    <n v="-110.12634"/>
    <s v="4902320900"/>
    <s v="12-11"/>
    <x v="0"/>
    <s v="FRONTIER"/>
    <m/>
    <m/>
    <m/>
    <x v="0"/>
    <s v="8437"/>
    <m/>
    <n v="8785"/>
    <n v="8641"/>
    <x v="2"/>
    <d v="1994-07-15T00:00:00"/>
    <n v="7.22"/>
    <x v="1"/>
    <n v="119"/>
    <n v="12"/>
    <n v="3610"/>
    <n v="116"/>
    <x v="1"/>
    <n v="5600"/>
    <n v="793"/>
    <n v="0"/>
    <x v="1"/>
    <n v="0"/>
    <n v="9848"/>
    <x v="0"/>
    <s v="XTO ENERGY"/>
    <n v="5.9381000000000004"/>
    <n v="0.98748000000000002"/>
    <n v="157.035"/>
    <n v="2.9672799999999997"/>
    <n v="166.92785999999998"/>
    <n v="157.976"/>
    <n v="12.997269999999999"/>
    <n v="0"/>
    <x v="1"/>
    <n v="0"/>
    <n v="170.97326999999999"/>
    <n v="-1.1972170676079136E-2"/>
    <n v="10250"/>
    <n v="2.0001990247785848E-2"/>
    <n v="3.5572851649808494E-2"/>
    <n v="5.9156092937392244E-3"/>
    <n v="0.95851153905645226"/>
    <n v="0.92398069008097006"/>
    <n v="7.6019309919030026E-2"/>
    <n v="0"/>
    <x v="1"/>
    <n v="0"/>
    <x v="1"/>
    <n v="9661"/>
    <n v="0.8"/>
    <x v="0"/>
    <n v="0"/>
    <x v="0"/>
    <x v="1"/>
    <m/>
    <x v="1"/>
    <x v="1"/>
    <x v="1"/>
    <n v="0"/>
    <x v="1"/>
    <x v="1"/>
    <x v="1"/>
    <x v="1"/>
    <x v="0"/>
    <x v="0"/>
    <x v="0"/>
    <x v="0"/>
    <x v="0"/>
    <x v="0"/>
    <x v="0"/>
    <x v="0"/>
    <x v="0"/>
    <m/>
    <x v="0"/>
    <x v="0"/>
    <x v="0"/>
    <x v="0"/>
    <x v="0"/>
    <m/>
    <n v="19940715"/>
    <x v="1"/>
    <s v="WESTERN ATLAS CORE LABS  LAB No 941627-14"/>
    <m/>
    <m/>
    <d v="1994-08-13T00:00:00"/>
  </r>
  <r>
    <x v="1"/>
    <s v="T25N R112W S11 fFRONTIER"/>
    <n v="2682"/>
    <x v="0"/>
    <x v="5"/>
    <s v="FONTENELLE"/>
    <s v="SE NW"/>
    <n v="11"/>
    <n v="25"/>
    <n v="112"/>
    <n v="42.163330000000002"/>
    <n v="-110.12361"/>
    <s v="4902321523"/>
    <s v="22-11"/>
    <x v="0"/>
    <s v="FRONTIER"/>
    <m/>
    <m/>
    <s v=""/>
    <x v="0"/>
    <m/>
    <m/>
    <n v="8550"/>
    <n v="8494"/>
    <x v="5"/>
    <d v="1999-10-27T00:00:00"/>
    <n v="6.27"/>
    <x v="1"/>
    <n v="376"/>
    <n v="267"/>
    <n v="1718"/>
    <m/>
    <x v="1"/>
    <n v="3800"/>
    <n v="366"/>
    <m/>
    <x v="0"/>
    <n v="108"/>
    <n v="6649"/>
    <x v="0"/>
    <s v="XTO ENERGY INC"/>
    <n v="18.7624"/>
    <n v="21.971430000000002"/>
    <n v="74.73299999999999"/>
    <n v="0"/>
    <n v="115.46682999999999"/>
    <n v="107.19799999999999"/>
    <n v="5.9987399999999997"/>
    <n v="0"/>
    <x v="1"/>
    <n v="2.2485600000000003"/>
    <n v="115.44529999999999"/>
    <n v="9.3238930323835713E-5"/>
    <n v="6635"/>
    <n v="-1.0538994278831678E-3"/>
    <n v="0.16249168700656286"/>
    <n v="0.1902834779477362"/>
    <n v="0.64722483504570094"/>
    <n v="0.92856097216603883"/>
    <n v="5.1961751582784231E-2"/>
    <n v="1.947727625117697E-2"/>
    <x v="0"/>
    <n v="14"/>
    <x v="0"/>
    <m/>
    <m/>
    <x v="0"/>
    <m/>
    <x v="0"/>
    <x v="0"/>
    <m/>
    <x v="0"/>
    <x v="0"/>
    <x v="0"/>
    <m/>
    <x v="0"/>
    <x v="0"/>
    <x v="0"/>
    <x v="0"/>
    <x v="0"/>
    <x v="0"/>
    <x v="0"/>
    <x v="0"/>
    <x v="0"/>
    <x v="0"/>
    <x v="0"/>
    <x v="0"/>
    <x v="0"/>
    <m/>
    <x v="0"/>
    <x v="0"/>
    <x v="0"/>
    <x v="0"/>
    <x v="0"/>
    <s v="WELLHEAD"/>
    <n v="991027"/>
    <x v="0"/>
    <s v="CHAMPION TECHNOLOGIES VERNAL UT"/>
    <m/>
    <m/>
    <d v="1999-11-03T00:00:00"/>
  </r>
  <r>
    <x v="1"/>
    <s v="T25N R112W S11 fFRONTIER"/>
    <n v="2684"/>
    <x v="0"/>
    <x v="5"/>
    <s v="FONTENELLE"/>
    <s v="SW NE"/>
    <n v="11"/>
    <n v="25"/>
    <n v="112"/>
    <n v="42.166110000000003"/>
    <n v="-110.11750000000001"/>
    <s v="4902321454"/>
    <s v="32-11"/>
    <x v="0"/>
    <s v="FRONTIER"/>
    <m/>
    <m/>
    <s v=""/>
    <x v="0"/>
    <m/>
    <m/>
    <n v="8580"/>
    <n v="8508"/>
    <x v="5"/>
    <d v="1999-09-27T00:00:00"/>
    <n v="7.17"/>
    <x v="1"/>
    <n v="208"/>
    <n v="131"/>
    <n v="2246"/>
    <m/>
    <x v="1"/>
    <n v="3800"/>
    <n v="573"/>
    <m/>
    <x v="0"/>
    <n v="108"/>
    <n v="7071"/>
    <x v="0"/>
    <s v="XTO ENERGY INC"/>
    <n v="10.379200000000001"/>
    <n v="10.77999"/>
    <n v="97.700999999999993"/>
    <n v="0"/>
    <n v="118.86018999999999"/>
    <n v="107.19799999999999"/>
    <n v="9.3914699999999982"/>
    <n v="0"/>
    <x v="1"/>
    <n v="2.2485600000000003"/>
    <n v="118.83802999999999"/>
    <n v="9.3227454542989491E-5"/>
    <n v="7066"/>
    <n v="-3.5368182782768623E-4"/>
    <n v="8.7322761304689162E-2"/>
    <n v="9.0694706108075382E-2"/>
    <n v="0.82198253258723553"/>
    <n v="0.90205130462024663"/>
    <n v="7.9027479671280307E-2"/>
    <n v="1.8921215708473126E-2"/>
    <x v="0"/>
    <n v="5"/>
    <x v="0"/>
    <m/>
    <m/>
    <x v="0"/>
    <m/>
    <x v="0"/>
    <x v="0"/>
    <m/>
    <x v="0"/>
    <x v="0"/>
    <x v="0"/>
    <m/>
    <x v="0"/>
    <x v="0"/>
    <x v="0"/>
    <x v="0"/>
    <x v="0"/>
    <x v="0"/>
    <x v="0"/>
    <x v="0"/>
    <x v="0"/>
    <x v="0"/>
    <x v="0"/>
    <x v="0"/>
    <x v="0"/>
    <m/>
    <x v="0"/>
    <x v="0"/>
    <x v="0"/>
    <x v="0"/>
    <x v="0"/>
    <s v="WELLHEAD"/>
    <n v="990927"/>
    <x v="0"/>
    <s v="CHAMPION TECHNOLOGIES VERNAL UT"/>
    <m/>
    <m/>
    <d v="1999-10-20T00:00:00"/>
  </r>
  <r>
    <x v="1"/>
    <s v="T25N R112W S11 fFRONTIER"/>
    <n v="2683"/>
    <x v="0"/>
    <x v="5"/>
    <s v="FONTENELLE"/>
    <s v="SE SW"/>
    <n v="11"/>
    <n v="25"/>
    <n v="112"/>
    <n v="42.156660000000002"/>
    <n v="-110.12333"/>
    <s v="4902321398"/>
    <s v="24-11"/>
    <x v="0"/>
    <s v="FRONTIER"/>
    <m/>
    <m/>
    <s v=""/>
    <x v="0"/>
    <m/>
    <m/>
    <n v="8582"/>
    <n v="8544"/>
    <x v="5"/>
    <d v="1999-10-27T00:00:00"/>
    <n v="6.6"/>
    <x v="1"/>
    <n v="240"/>
    <n v="156"/>
    <n v="4084"/>
    <m/>
    <x v="1"/>
    <n v="6800"/>
    <n v="512"/>
    <m/>
    <x v="0"/>
    <n v="108"/>
    <n v="11905"/>
    <x v="0"/>
    <s v="XTO ENERGY INC"/>
    <n v="11.975999999999999"/>
    <n v="12.83724"/>
    <n v="177.654"/>
    <n v="0"/>
    <n v="202.46724"/>
    <n v="191.828"/>
    <n v="8.3916799999999991"/>
    <n v="0"/>
    <x v="1"/>
    <n v="2.2485600000000003"/>
    <n v="202.46824000000001"/>
    <n v="-2.4695292198272548E-6"/>
    <n v="11900"/>
    <n v="-2.1003990758244065E-4"/>
    <n v="5.9150309946438738E-2"/>
    <n v="6.3404035141685133E-2"/>
    <n v="0.87744565491187609"/>
    <n v="0.94744736260857498"/>
    <n v="4.1446895572362356E-2"/>
    <n v="1.1105741819062586E-2"/>
    <x v="0"/>
    <n v="5"/>
    <x v="0"/>
    <m/>
    <m/>
    <x v="0"/>
    <m/>
    <x v="0"/>
    <x v="0"/>
    <m/>
    <x v="0"/>
    <x v="0"/>
    <x v="0"/>
    <m/>
    <x v="0"/>
    <x v="0"/>
    <x v="0"/>
    <x v="0"/>
    <x v="0"/>
    <x v="0"/>
    <x v="0"/>
    <x v="0"/>
    <x v="0"/>
    <x v="0"/>
    <x v="0"/>
    <x v="0"/>
    <x v="0"/>
    <m/>
    <x v="0"/>
    <x v="0"/>
    <x v="0"/>
    <x v="0"/>
    <x v="0"/>
    <s v="WELLHEAD"/>
    <n v="991027"/>
    <x v="0"/>
    <s v="CHAMPION TECHNOLOGIES VERNAL UT"/>
    <m/>
    <m/>
    <d v="1999-11-03T00:00:00"/>
  </r>
  <r>
    <x v="1"/>
    <s v="T25N R112W S11 fFRONTIER"/>
    <n v="2685"/>
    <x v="0"/>
    <x v="5"/>
    <s v="FONTENELLE"/>
    <s v="NE NE"/>
    <n v="11"/>
    <n v="25"/>
    <n v="112"/>
    <n v="42.168210000000002"/>
    <n v="-110.11451"/>
    <s v="4902321353"/>
    <s v="FONT FED 41-11"/>
    <x v="0"/>
    <s v="FRONTIER"/>
    <m/>
    <m/>
    <s v=""/>
    <x v="0"/>
    <m/>
    <m/>
    <n v="8622"/>
    <n v="8543"/>
    <x v="2"/>
    <d v="2000-02-29T00:00:00"/>
    <n v="7.84"/>
    <x v="1"/>
    <n v="44.2"/>
    <n v="6.4"/>
    <n v="2306"/>
    <n v="70.2"/>
    <x v="1"/>
    <n v="3088"/>
    <n v="915"/>
    <m/>
    <x v="0"/>
    <n v="7.4"/>
    <n v="6780"/>
    <x v="0"/>
    <s v="XTO ENERGY INC"/>
    <n v="2.2055800000000003"/>
    <n v="0.52665600000000001"/>
    <n v="100.31099999999999"/>
    <n v="1.7957159999999999"/>
    <n v="104.83895199999999"/>
    <n v="87.112479999999991"/>
    <n v="14.996849999999998"/>
    <n v="0"/>
    <x v="1"/>
    <n v="0.15406800000000001"/>
    <n v="102.26339799999998"/>
    <n v="1.2436140874306889E-2"/>
    <n v="6437.2"/>
    <n v="-2.5935901703840535E-2"/>
    <n v="2.1037791373572683E-2"/>
    <n v="5.02347638881396E-3"/>
    <n v="0.9739387322376134"/>
    <n v="0.85184417595824469"/>
    <n v="0.14664924394552195"/>
    <n v="1.5065800962334544E-3"/>
    <x v="0"/>
    <n v="21.3"/>
    <x v="0"/>
    <m/>
    <n v="1.429"/>
    <x v="4"/>
    <m/>
    <x v="0"/>
    <x v="0"/>
    <m/>
    <x v="0"/>
    <x v="0"/>
    <x v="0"/>
    <m/>
    <x v="0"/>
    <x v="0"/>
    <x v="0"/>
    <x v="0"/>
    <x v="0"/>
    <x v="0"/>
    <x v="0"/>
    <x v="0"/>
    <x v="0"/>
    <x v="0"/>
    <x v="0"/>
    <x v="0"/>
    <x v="0"/>
    <m/>
    <x v="0"/>
    <x v="0"/>
    <x v="0"/>
    <x v="0"/>
    <x v="0"/>
    <m/>
    <n v="229"/>
    <x v="0"/>
    <s v="ETL ID No 00-5121-21"/>
    <m/>
    <m/>
    <d v="2000-03-29T00:00:00"/>
  </r>
  <r>
    <x v="1"/>
    <s v="T25N R112W S11 fFRONTIER"/>
    <n v="1899"/>
    <x v="0"/>
    <x v="5"/>
    <m/>
    <s v="NW SW"/>
    <n v="11"/>
    <n v="25"/>
    <n v="112"/>
    <n v="42.16046"/>
    <n v="-110.12837"/>
    <s v="4902320375"/>
    <s v="13-11"/>
    <x v="0"/>
    <s v="FRONTIER"/>
    <m/>
    <m/>
    <s v=""/>
    <x v="0"/>
    <m/>
    <m/>
    <n v="8580"/>
    <m/>
    <x v="2"/>
    <d v="1994-07-27T00:00:00"/>
    <n v="7.72"/>
    <x v="1"/>
    <n v="117"/>
    <n v="11"/>
    <n v="3770"/>
    <n v="57"/>
    <x v="1"/>
    <n v="5800"/>
    <n v="988"/>
    <n v="0"/>
    <x v="1"/>
    <n v="0"/>
    <n v="10242"/>
    <x v="0"/>
    <s v="XTO ENERGY"/>
    <n v="5.8383000000000003"/>
    <n v="0.90519000000000005"/>
    <n v="163.995"/>
    <n v="1.4580599999999999"/>
    <n v="172.19654999999997"/>
    <n v="163.61799999999999"/>
    <n v="16.19332"/>
    <n v="0"/>
    <x v="1"/>
    <n v="0"/>
    <n v="179.81131999999999"/>
    <n v="-2.1632385662286535E-2"/>
    <n v="10743"/>
    <n v="2.387419585418156E-2"/>
    <n v="3.3904860463232281E-2"/>
    <n v="5.2567255267309369E-3"/>
    <n v="0.96083841401003678"/>
    <n v="0.9099427110595707"/>
    <n v="9.0057288940429331E-2"/>
    <n v="0"/>
    <x v="1"/>
    <n v="0"/>
    <x v="1"/>
    <n v="10019"/>
    <n v="0.8"/>
    <x v="0"/>
    <n v="0"/>
    <x v="0"/>
    <x v="1"/>
    <m/>
    <x v="1"/>
    <x v="1"/>
    <x v="1"/>
    <n v="0"/>
    <x v="1"/>
    <x v="1"/>
    <x v="1"/>
    <x v="1"/>
    <x v="0"/>
    <x v="0"/>
    <x v="0"/>
    <x v="0"/>
    <x v="0"/>
    <x v="0"/>
    <x v="0"/>
    <x v="0"/>
    <x v="0"/>
    <m/>
    <x v="0"/>
    <x v="0"/>
    <x v="0"/>
    <x v="0"/>
    <x v="0"/>
    <m/>
    <n v="19940727"/>
    <x v="1"/>
    <s v="WESTERN ATLAS CORE LABS  LAB No 941627-33"/>
    <m/>
    <m/>
    <d v="1994-08-11T00:00:00"/>
  </r>
  <r>
    <x v="1"/>
    <s v="T25N R112W S10 fFRONTIER"/>
    <n v="1898"/>
    <x v="0"/>
    <x v="5"/>
    <m/>
    <s v="NW SW"/>
    <n v="10"/>
    <n v="25"/>
    <n v="112"/>
    <n v="42.161540000000002"/>
    <n v="-110.14711"/>
    <s v="4902320877"/>
    <s v="13-10"/>
    <x v="0"/>
    <s v="FRONTIER"/>
    <m/>
    <m/>
    <m/>
    <x v="0"/>
    <s v="8699"/>
    <m/>
    <n v="8910"/>
    <n v="8813"/>
    <x v="2"/>
    <d v="1994-07-25T00:00:00"/>
    <n v="7.52"/>
    <x v="1"/>
    <n v="115"/>
    <n v="11"/>
    <n v="3770"/>
    <n v="57"/>
    <x v="1"/>
    <n v="5800"/>
    <n v="1013"/>
    <n v="0"/>
    <x v="1"/>
    <n v="0"/>
    <n v="10252"/>
    <x v="0"/>
    <s v="XTO ENERGY"/>
    <n v="5.7385000000000002"/>
    <n v="0.90519000000000005"/>
    <n v="163.995"/>
    <n v="1.4580599999999999"/>
    <n v="172.09674999999996"/>
    <n v="163.61799999999999"/>
    <n v="16.603069999999999"/>
    <n v="0"/>
    <x v="1"/>
    <n v="0"/>
    <n v="180.22107"/>
    <n v="-2.3059634054275312E-2"/>
    <n v="10766"/>
    <n v="2.4455228851460654E-2"/>
    <n v="3.3344615746665765E-2"/>
    <n v="5.2597739353009293E-3"/>
    <n v="0.96139561031803333"/>
    <n v="0.90787386846610107"/>
    <n v="9.2126131533898883E-2"/>
    <n v="0"/>
    <x v="1"/>
    <n v="0"/>
    <x v="1"/>
    <n v="10024"/>
    <n v="0.8"/>
    <x v="0"/>
    <n v="0"/>
    <x v="0"/>
    <x v="1"/>
    <m/>
    <x v="1"/>
    <x v="1"/>
    <x v="1"/>
    <n v="0"/>
    <x v="1"/>
    <x v="1"/>
    <x v="1"/>
    <x v="1"/>
    <x v="0"/>
    <x v="0"/>
    <x v="0"/>
    <x v="0"/>
    <x v="0"/>
    <x v="0"/>
    <x v="0"/>
    <x v="0"/>
    <x v="0"/>
    <m/>
    <x v="0"/>
    <x v="0"/>
    <x v="0"/>
    <x v="0"/>
    <x v="0"/>
    <m/>
    <n v="19940725"/>
    <x v="1"/>
    <s v="WESTERN ATLAS CORE LABS  LAB No 941627-32"/>
    <m/>
    <m/>
    <d v="1994-08-13T00:00:00"/>
  </r>
  <r>
    <x v="1"/>
    <s v="T25N R112W S10 fFRONTIER"/>
    <n v="1932"/>
    <x v="0"/>
    <x v="5"/>
    <m/>
    <s v="SW NE"/>
    <n v="10"/>
    <n v="25"/>
    <n v="112"/>
    <n v="42.163649999999997"/>
    <n v="-110.13916999999999"/>
    <s v="4902320222"/>
    <s v="32-10"/>
    <x v="0"/>
    <s v="FRONTIER"/>
    <m/>
    <m/>
    <m/>
    <x v="0"/>
    <s v="8590"/>
    <m/>
    <n v="8776"/>
    <m/>
    <x v="2"/>
    <d v="1994-07-25T00:00:00"/>
    <n v="7.32"/>
    <x v="1"/>
    <n v="51"/>
    <n v="6"/>
    <n v="1860"/>
    <n v="39"/>
    <x v="1"/>
    <n v="2800"/>
    <n v="500"/>
    <n v="0"/>
    <x v="1"/>
    <n v="0"/>
    <n v="5002"/>
    <x v="0"/>
    <s v="XTO ENERGY"/>
    <n v="2.5449000000000002"/>
    <n v="0.49374000000000001"/>
    <n v="80.91"/>
    <n v="0.99761999999999995"/>
    <n v="84.946259999999995"/>
    <n v="78.988"/>
    <n v="8.1950000000000003"/>
    <n v="0"/>
    <x v="1"/>
    <n v="0"/>
    <n v="87.182999999999993"/>
    <n v="-1.2994536780091877E-2"/>
    <n v="5256"/>
    <n v="2.4761162019886918E-2"/>
    <n v="2.9958941099937776E-2"/>
    <n v="5.812380674558245E-3"/>
    <n v="0.96422867822550395"/>
    <n v="0.90600231696546352"/>
    <n v="9.3997683034536539E-2"/>
    <n v="0"/>
    <x v="1"/>
    <n v="0"/>
    <x v="1"/>
    <n v="4889"/>
    <n v="1.6"/>
    <x v="0"/>
    <n v="0"/>
    <x v="0"/>
    <x v="1"/>
    <m/>
    <x v="1"/>
    <x v="1"/>
    <x v="1"/>
    <n v="0"/>
    <x v="1"/>
    <x v="1"/>
    <x v="1"/>
    <x v="1"/>
    <x v="0"/>
    <x v="0"/>
    <x v="0"/>
    <x v="0"/>
    <x v="0"/>
    <x v="0"/>
    <x v="0"/>
    <x v="0"/>
    <x v="0"/>
    <m/>
    <x v="0"/>
    <x v="0"/>
    <x v="0"/>
    <x v="0"/>
    <x v="0"/>
    <m/>
    <n v="19940725"/>
    <x v="1"/>
    <s v="WESTERN ATLAS CORE LABS  LAB No 941627-54"/>
    <m/>
    <m/>
    <d v="1994-08-11T00:00:00"/>
  </r>
  <r>
    <x v="1"/>
    <s v="T25N R112W S10 fFRONTIER"/>
    <n v="1910"/>
    <x v="0"/>
    <x v="5"/>
    <m/>
    <s v="NE NW"/>
    <n v="10"/>
    <n v="25"/>
    <n v="112"/>
    <n v="42.16827"/>
    <n v="-110.14257000000001"/>
    <s v="4902320895"/>
    <s v="21-10"/>
    <x v="0"/>
    <s v="FRONTIER"/>
    <m/>
    <m/>
    <m/>
    <x v="0"/>
    <s v="8560"/>
    <m/>
    <n v="8800"/>
    <n v="8690"/>
    <x v="2"/>
    <d v="1994-07-15T00:00:00"/>
    <n v="7.29"/>
    <x v="1"/>
    <n v="50"/>
    <n v="5"/>
    <n v="1330"/>
    <n v="81"/>
    <x v="1"/>
    <n v="2100"/>
    <n v="366"/>
    <n v="0"/>
    <x v="1"/>
    <n v="0"/>
    <n v="3746"/>
    <x v="0"/>
    <s v="XTO ENERGY"/>
    <n v="2.4950000000000001"/>
    <n v="0.41144999999999998"/>
    <n v="57.854999999999997"/>
    <n v="2.0719799999999999"/>
    <n v="62.833429999999993"/>
    <n v="59.241"/>
    <n v="5.9987399999999997"/>
    <n v="0"/>
    <x v="1"/>
    <n v="0"/>
    <n v="65.239739999999998"/>
    <n v="-1.8788556572777927E-2"/>
    <n v="3932"/>
    <n v="2.4225058609012765E-2"/>
    <n v="3.9708161722191521E-2"/>
    <n v="6.548265787813908E-3"/>
    <n v="0.95374357248999464"/>
    <n v="0.90805082914186974"/>
    <n v="9.1949170858130341E-2"/>
    <n v="0"/>
    <x v="1"/>
    <n v="0"/>
    <x v="1"/>
    <n v="3656"/>
    <n v="2"/>
    <x v="0"/>
    <n v="0"/>
    <x v="0"/>
    <x v="1"/>
    <m/>
    <x v="1"/>
    <x v="1"/>
    <x v="1"/>
    <n v="0"/>
    <x v="1"/>
    <x v="1"/>
    <x v="1"/>
    <x v="1"/>
    <x v="0"/>
    <x v="0"/>
    <x v="0"/>
    <x v="0"/>
    <x v="0"/>
    <x v="0"/>
    <x v="0"/>
    <x v="0"/>
    <x v="0"/>
    <m/>
    <x v="0"/>
    <x v="0"/>
    <x v="0"/>
    <x v="0"/>
    <x v="0"/>
    <m/>
    <n v="19940715"/>
    <x v="1"/>
    <s v="WESTERN ATLAS CORE LABS  LAB No 941627-17"/>
    <m/>
    <m/>
    <d v="1994-08-11T00:00:00"/>
  </r>
  <r>
    <x v="1"/>
    <s v="T25N R112W S10 fFRONTIER"/>
    <n v="2681"/>
    <x v="0"/>
    <x v="5"/>
    <s v="FONTENELLE"/>
    <s v="SE NE"/>
    <n v="10"/>
    <n v="25"/>
    <n v="112"/>
    <n v="42.164169999999999"/>
    <n v="-110.13361"/>
    <s v="4902321450"/>
    <s v="FONT FED 42-10"/>
    <x v="0"/>
    <s v="FRONTIER"/>
    <m/>
    <m/>
    <m/>
    <x v="0"/>
    <s v="8327"/>
    <m/>
    <n v="8650"/>
    <n v="8558"/>
    <x v="2"/>
    <d v="2000-02-29T00:00:00"/>
    <n v="7.25"/>
    <x v="1"/>
    <n v="91.8"/>
    <n v="11.2"/>
    <n v="2820"/>
    <n v="146"/>
    <x v="1"/>
    <n v="4149"/>
    <n v="683"/>
    <m/>
    <x v="0"/>
    <n v="5.7"/>
    <n v="8448"/>
    <x v="0"/>
    <s v="XTO ENERGY INC"/>
    <n v="4.5808200000000001"/>
    <n v="0.92164799999999991"/>
    <n v="122.67"/>
    <n v="3.73468"/>
    <n v="131.90714799999998"/>
    <n v="117.04329"/>
    <n v="11.194369999999999"/>
    <n v="0"/>
    <x v="1"/>
    <n v="0.11867400000000002"/>
    <n v="128.356334"/>
    <n v="1.3643151058741214E-2"/>
    <n v="7906.7"/>
    <n v="-3.3097519367521269E-2"/>
    <n v="3.4727610060980171E-2"/>
    <n v="6.9870967113927753E-3"/>
    <n v="0.95828529322762712"/>
    <n v="0.9118622069714144"/>
    <n v="8.7213226267431401E-2"/>
    <n v="9.2456676115414778E-4"/>
    <x v="0"/>
    <n v="3.4"/>
    <x v="0"/>
    <m/>
    <n v="1.198"/>
    <x v="4"/>
    <m/>
    <x v="0"/>
    <x v="0"/>
    <m/>
    <x v="0"/>
    <x v="0"/>
    <x v="0"/>
    <m/>
    <x v="0"/>
    <x v="0"/>
    <x v="0"/>
    <x v="0"/>
    <x v="0"/>
    <x v="0"/>
    <x v="0"/>
    <x v="0"/>
    <x v="0"/>
    <x v="0"/>
    <x v="0"/>
    <x v="0"/>
    <x v="0"/>
    <m/>
    <x v="0"/>
    <x v="0"/>
    <x v="0"/>
    <x v="0"/>
    <x v="0"/>
    <s v="1ST BENCH"/>
    <n v="229"/>
    <x v="0"/>
    <s v="ETL ID No 00-5121-23"/>
    <m/>
    <m/>
    <d v="2000-03-29T00:00:00"/>
  </r>
  <r>
    <x v="1"/>
    <s v="T25N R112W S10 fFRONTIER"/>
    <n v="2680"/>
    <x v="0"/>
    <x v="5"/>
    <s v="FONTENELLE"/>
    <s v="NE NE"/>
    <n v="10"/>
    <n v="25"/>
    <n v="112"/>
    <n v="42.164920000000002"/>
    <n v="-110.1354"/>
    <s v="4902321286"/>
    <s v="41-10"/>
    <x v="0"/>
    <s v="FRONTIER"/>
    <m/>
    <m/>
    <s v=""/>
    <x v="0"/>
    <m/>
    <m/>
    <n v="8650"/>
    <n v="8561"/>
    <x v="5"/>
    <d v="1999-10-27T00:00:00"/>
    <n v="6.64"/>
    <x v="1"/>
    <n v="208"/>
    <n v="97"/>
    <n v="3224"/>
    <m/>
    <x v="1"/>
    <n v="5200"/>
    <n v="390"/>
    <m/>
    <x v="0"/>
    <n v="265"/>
    <n v="9391"/>
    <x v="0"/>
    <s v="XTO ENERGY INC"/>
    <n v="10.379200000000001"/>
    <n v="7.9821300000000006"/>
    <n v="140.244"/>
    <n v="0"/>
    <n v="158.60533000000001"/>
    <n v="146.69200000000001"/>
    <n v="6.3920999999999992"/>
    <n v="0"/>
    <x v="1"/>
    <n v="5.5173000000000005"/>
    <n v="158.60140000000001"/>
    <n v="1.2389396656233871E-5"/>
    <n v="9384"/>
    <n v="-3.7283621837549936E-4"/>
    <n v="6.5440423723465035E-2"/>
    <n v="5.03269972074709E-2"/>
    <n v="0.88423257906906405"/>
    <n v="0.92490986838703815"/>
    <n v="4.030292292501831E-2"/>
    <n v="3.4787208687943487E-2"/>
    <x v="0"/>
    <n v="7"/>
    <x v="0"/>
    <m/>
    <m/>
    <x v="0"/>
    <m/>
    <x v="0"/>
    <x v="0"/>
    <m/>
    <x v="0"/>
    <x v="0"/>
    <x v="0"/>
    <m/>
    <x v="0"/>
    <x v="0"/>
    <x v="0"/>
    <x v="0"/>
    <x v="0"/>
    <x v="0"/>
    <x v="0"/>
    <x v="0"/>
    <x v="0"/>
    <x v="0"/>
    <x v="0"/>
    <x v="0"/>
    <x v="0"/>
    <m/>
    <x v="0"/>
    <x v="0"/>
    <x v="0"/>
    <x v="0"/>
    <x v="0"/>
    <s v="WELLHEAD"/>
    <n v="991027"/>
    <x v="0"/>
    <s v="CHAMPION TECHNOLOGIES VERNAL UT"/>
    <m/>
    <m/>
    <d v="1999-11-03T00:00:00"/>
  </r>
  <r>
    <x v="1"/>
    <s v="T25N R112W S10 fFRONTIER"/>
    <n v="2679"/>
    <x v="0"/>
    <x v="5"/>
    <s v="FONTENELLE"/>
    <s v="SW NW"/>
    <n v="10"/>
    <n v="25"/>
    <n v="112"/>
    <n v="42.165619999999997"/>
    <n v="-110.14722"/>
    <s v="4902321333"/>
    <s v="FONT FED 12-10"/>
    <x v="0"/>
    <s v="FRONTIER"/>
    <m/>
    <m/>
    <s v=""/>
    <x v="0"/>
    <m/>
    <m/>
    <n v="8915"/>
    <n v="8863"/>
    <x v="2"/>
    <d v="2000-02-27T00:00:00"/>
    <n v="7.23"/>
    <x v="1"/>
    <n v="92.7"/>
    <n v="11.2"/>
    <n v="3110"/>
    <n v="145"/>
    <x v="1"/>
    <n v="4149"/>
    <n v="692"/>
    <m/>
    <x v="0"/>
    <m/>
    <n v="85836"/>
    <x v="0"/>
    <s v="XTO ENERGY INC"/>
    <n v="4.6257299999999999"/>
    <n v="0.92164799999999991"/>
    <n v="135.285"/>
    <n v="3.7090999999999998"/>
    <n v="144.54147800000001"/>
    <n v="117.04329"/>
    <n v="11.341879999999998"/>
    <n v="0"/>
    <x v="1"/>
    <n v="0"/>
    <n v="128.38516999999999"/>
    <n v="5.9196520817564227E-2"/>
    <n v="8199.9"/>
    <n v="-0.82560064826305712"/>
    <n v="3.2002786079162682E-2"/>
    <n v="6.3763565500554783E-3"/>
    <n v="0.96162085737078173"/>
    <n v="0.91165739781315869"/>
    <n v="8.8342602186841354E-2"/>
    <n v="0"/>
    <x v="0"/>
    <n v="2.0299999999999998"/>
    <x v="0"/>
    <m/>
    <n v="1.218"/>
    <x v="4"/>
    <m/>
    <x v="0"/>
    <x v="0"/>
    <m/>
    <x v="0"/>
    <x v="0"/>
    <x v="0"/>
    <m/>
    <x v="0"/>
    <x v="0"/>
    <x v="0"/>
    <x v="0"/>
    <x v="0"/>
    <x v="0"/>
    <x v="0"/>
    <x v="0"/>
    <x v="0"/>
    <x v="0"/>
    <x v="0"/>
    <x v="0"/>
    <x v="0"/>
    <m/>
    <x v="0"/>
    <x v="0"/>
    <x v="0"/>
    <x v="0"/>
    <x v="0"/>
    <m/>
    <n v="227"/>
    <x v="0"/>
    <s v="ETL ID No 00-5121-3"/>
    <m/>
    <m/>
    <d v="2000-03-29T00:00:00"/>
  </r>
  <r>
    <x v="1"/>
    <s v="T25N R112W S09 fFRONTIER"/>
    <n v="1943"/>
    <x v="0"/>
    <x v="5"/>
    <m/>
    <s v="NE NE"/>
    <n v="9"/>
    <n v="25"/>
    <n v="112"/>
    <n v="42.167810000000003"/>
    <n v="-110.15187"/>
    <s v="4902320107"/>
    <s v="41-9"/>
    <x v="0"/>
    <s v="FRONTIER"/>
    <m/>
    <m/>
    <m/>
    <x v="0"/>
    <s v="8624"/>
    <m/>
    <n v="8880"/>
    <m/>
    <x v="2"/>
    <d v="1994-07-26T00:00:00"/>
    <n v="7.44"/>
    <x v="1"/>
    <n v="28"/>
    <n v="3"/>
    <n v="810"/>
    <n v="31"/>
    <x v="1"/>
    <n v="1250"/>
    <n v="207"/>
    <n v="0"/>
    <x v="1"/>
    <n v="0"/>
    <n v="2224"/>
    <x v="0"/>
    <s v="XTO ENERGY"/>
    <n v="1.3972"/>
    <n v="0.24687000000000001"/>
    <n v="35.234999999999999"/>
    <n v="0.79297999999999991"/>
    <n v="37.672049999999999"/>
    <n v="35.262500000000003"/>
    <n v="3.3927299999999998"/>
    <n v="0"/>
    <x v="1"/>
    <n v="0"/>
    <n v="38.655229999999996"/>
    <n v="-1.2881108825049148E-2"/>
    <n v="2329"/>
    <n v="2.3061717548868876E-2"/>
    <n v="3.7088504607527335E-2"/>
    <n v="6.5531342201977328E-3"/>
    <n v="0.95635836117227491"/>
    <n v="0.91223102281373047"/>
    <n v="8.7768977186269498E-2"/>
    <n v="0"/>
    <x v="1"/>
    <n v="0"/>
    <x v="1"/>
    <n v="2175"/>
    <n v="3.3"/>
    <x v="0"/>
    <n v="0"/>
    <x v="0"/>
    <x v="1"/>
    <m/>
    <x v="1"/>
    <x v="1"/>
    <x v="1"/>
    <n v="0"/>
    <x v="1"/>
    <x v="1"/>
    <x v="1"/>
    <x v="1"/>
    <x v="0"/>
    <x v="0"/>
    <x v="0"/>
    <x v="0"/>
    <x v="0"/>
    <x v="0"/>
    <x v="0"/>
    <x v="0"/>
    <x v="0"/>
    <m/>
    <x v="0"/>
    <x v="0"/>
    <x v="0"/>
    <x v="0"/>
    <x v="0"/>
    <m/>
    <n v="19940726"/>
    <x v="1"/>
    <s v="WESTERN ATLAS CORE LABS  LAB No 941627-65"/>
    <m/>
    <m/>
    <d v="1994-08-11T00:00:00"/>
  </r>
  <r>
    <x v="1"/>
    <s v="T25N R112W S09 fFRONTIER"/>
    <n v="1927"/>
    <x v="0"/>
    <x v="5"/>
    <m/>
    <s v="NW NE"/>
    <n v="9"/>
    <n v="25"/>
    <n v="112"/>
    <n v="42.169049999999999"/>
    <n v="-110.15785"/>
    <s v="4902320896"/>
    <s v="31-9"/>
    <x v="0"/>
    <s v="FRONTIER"/>
    <m/>
    <m/>
    <m/>
    <x v="0"/>
    <s v="8624"/>
    <m/>
    <n v="8892"/>
    <n v="8810"/>
    <x v="2"/>
    <d v="1994-07-15T00:00:00"/>
    <n v="7.65"/>
    <x v="1"/>
    <n v="23"/>
    <n v="2"/>
    <n v="756"/>
    <n v="31"/>
    <x v="1"/>
    <n v="1100"/>
    <n v="256"/>
    <n v="0"/>
    <x v="1"/>
    <n v="0"/>
    <n v="2038"/>
    <x v="0"/>
    <s v="XTO ENERGY"/>
    <n v="1.1476999999999999"/>
    <n v="0.16458"/>
    <n v="32.885999999999996"/>
    <n v="0.79297999999999991"/>
    <n v="34.991259999999997"/>
    <n v="31.030999999999999"/>
    <n v="4.1958399999999996"/>
    <n v="0"/>
    <x v="1"/>
    <n v="0"/>
    <n v="35.226839999999996"/>
    <n v="-3.3549754265637891E-3"/>
    <n v="2168"/>
    <n v="3.0908226343319068E-2"/>
    <n v="3.2799619104885047E-2"/>
    <n v="4.7034602354988075E-3"/>
    <n v="0.96249692065961612"/>
    <n v="0.88089082074917879"/>
    <n v="0.11910917925082125"/>
    <n v="0"/>
    <x v="1"/>
    <n v="0"/>
    <x v="1"/>
    <n v="1978"/>
    <n v="3.5"/>
    <x v="0"/>
    <n v="0"/>
    <x v="0"/>
    <x v="1"/>
    <m/>
    <x v="1"/>
    <x v="1"/>
    <x v="1"/>
    <n v="0"/>
    <x v="1"/>
    <x v="1"/>
    <x v="1"/>
    <x v="1"/>
    <x v="0"/>
    <x v="0"/>
    <x v="0"/>
    <x v="0"/>
    <x v="0"/>
    <x v="0"/>
    <x v="0"/>
    <x v="0"/>
    <x v="0"/>
    <m/>
    <x v="0"/>
    <x v="0"/>
    <x v="0"/>
    <x v="0"/>
    <x v="0"/>
    <m/>
    <n v="19940715"/>
    <x v="1"/>
    <s v="WESTERN ATLAS CORE LABS  LAB No 941627-49"/>
    <m/>
    <m/>
    <d v="1994-08-11T00:00:00"/>
  </r>
  <r>
    <x v="1"/>
    <s v="T25N R112W S09 fFRONTIER"/>
    <n v="1897"/>
    <x v="0"/>
    <x v="5"/>
    <m/>
    <s v="NW SW"/>
    <n v="9"/>
    <n v="25"/>
    <n v="112"/>
    <n v="42.16046"/>
    <n v="-110.16795"/>
    <s v="4902320221"/>
    <s v="13-9"/>
    <x v="0"/>
    <s v="FRONTIER"/>
    <m/>
    <m/>
    <m/>
    <x v="0"/>
    <s v="8400"/>
    <m/>
    <n v="8600"/>
    <m/>
    <x v="2"/>
    <d v="1994-07-24T00:00:00"/>
    <n v="7.7"/>
    <x v="1"/>
    <n v="28"/>
    <n v="3"/>
    <n v="780"/>
    <n v="32"/>
    <x v="1"/>
    <n v="1150"/>
    <n v="390"/>
    <n v="0"/>
    <x v="1"/>
    <n v="0"/>
    <n v="2185"/>
    <x v="0"/>
    <s v="XTO ENERGY"/>
    <n v="1.3972"/>
    <n v="0.24687000000000001"/>
    <n v="33.93"/>
    <n v="0.81855999999999995"/>
    <n v="36.392629999999997"/>
    <n v="32.441499999999998"/>
    <n v="6.3920999999999992"/>
    <n v="0"/>
    <x v="1"/>
    <n v="0"/>
    <n v="38.833599999999997"/>
    <n v="-3.2448389345046277E-2"/>
    <n v="2383"/>
    <n v="4.3345008756567424E-2"/>
    <n v="3.8392388788609122E-2"/>
    <n v="6.7835163328399195E-3"/>
    <n v="0.95482409487855102"/>
    <n v="0.83539769683984999"/>
    <n v="0.16460230316014995"/>
    <n v="0"/>
    <x v="1"/>
    <n v="0"/>
    <x v="1"/>
    <n v="2096"/>
    <n v="3.1"/>
    <x v="0"/>
    <n v="0"/>
    <x v="0"/>
    <x v="1"/>
    <m/>
    <x v="1"/>
    <x v="1"/>
    <x v="1"/>
    <n v="0"/>
    <x v="1"/>
    <x v="1"/>
    <x v="1"/>
    <x v="1"/>
    <x v="0"/>
    <x v="0"/>
    <x v="0"/>
    <x v="0"/>
    <x v="0"/>
    <x v="0"/>
    <x v="0"/>
    <x v="0"/>
    <x v="0"/>
    <m/>
    <x v="0"/>
    <x v="0"/>
    <x v="0"/>
    <x v="0"/>
    <x v="0"/>
    <m/>
    <n v="19940724"/>
    <x v="1"/>
    <s v="WESTERN ATLAS CORE LABS  LAB No 941627-31"/>
    <m/>
    <m/>
    <d v="1994-08-11T00:00:00"/>
  </r>
  <r>
    <x v="1"/>
    <s v="T25N R112W S09 fFRONTIER"/>
    <n v="2677"/>
    <x v="0"/>
    <x v="5"/>
    <s v="FONTENELLE"/>
    <s v="NE NW"/>
    <n v="9"/>
    <n v="25"/>
    <n v="112"/>
    <n v="42.168439999999997"/>
    <n v="-110.16409"/>
    <s v="4902321365"/>
    <s v="21-9R"/>
    <x v="0"/>
    <s v="FRONTIER"/>
    <m/>
    <m/>
    <s v=""/>
    <x v="0"/>
    <m/>
    <m/>
    <n v="8777"/>
    <n v="8531"/>
    <x v="5"/>
    <d v="2000-01-06T00:00:00"/>
    <n v="7.26"/>
    <x v="1"/>
    <n v="280"/>
    <n v="34"/>
    <n v="4241"/>
    <m/>
    <x v="1"/>
    <n v="6800"/>
    <n v="439"/>
    <m/>
    <x v="0"/>
    <n v="108"/>
    <n v="11908"/>
    <x v="0"/>
    <s v="XTO ENERGY INC"/>
    <n v="13.972"/>
    <n v="2.79786"/>
    <n v="184.48349999999999"/>
    <n v="0"/>
    <n v="201.25335999999999"/>
    <n v="191.828"/>
    <n v="7.1952099999999994"/>
    <n v="0"/>
    <x v="1"/>
    <n v="2.2485600000000003"/>
    <n v="201.27177"/>
    <n v="-4.5736274900444439E-5"/>
    <n v="11902"/>
    <n v="-2.5199496010079798E-4"/>
    <n v="6.9424927862073951E-2"/>
    <n v="1.3902177831962657E-2"/>
    <n v="0.91667289430596344"/>
    <n v="0.95307951035557548"/>
    <n v="3.5748729193368745E-2"/>
    <n v="1.1171760451055805E-2"/>
    <x v="0"/>
    <n v="6"/>
    <x v="0"/>
    <m/>
    <m/>
    <x v="0"/>
    <m/>
    <x v="0"/>
    <x v="0"/>
    <m/>
    <x v="0"/>
    <x v="0"/>
    <x v="0"/>
    <m/>
    <x v="0"/>
    <x v="0"/>
    <x v="0"/>
    <x v="0"/>
    <x v="0"/>
    <x v="0"/>
    <x v="0"/>
    <x v="0"/>
    <x v="0"/>
    <x v="0"/>
    <x v="0"/>
    <x v="0"/>
    <x v="0"/>
    <m/>
    <x v="0"/>
    <x v="0"/>
    <x v="0"/>
    <x v="0"/>
    <x v="0"/>
    <s v="WELLHEAD"/>
    <n v="106"/>
    <x v="0"/>
    <s v="CHAMPION TECHNOLOGIES VERNAL UT"/>
    <m/>
    <m/>
    <d v="2000-01-20T00:00:00"/>
  </r>
  <r>
    <x v="1"/>
    <s v="T25N R112W S09 fFRONTIER"/>
    <n v="2678"/>
    <x v="0"/>
    <x v="5"/>
    <s v="FONTENELLE"/>
    <s v="NW NE"/>
    <n v="9"/>
    <n v="25"/>
    <n v="112"/>
    <n v="42.169559999999997"/>
    <n v="-110.16227000000001"/>
    <s v="4902321332"/>
    <s v="FONT FED 22-9D"/>
    <x v="0"/>
    <s v="FRONTIER"/>
    <m/>
    <m/>
    <s v=""/>
    <x v="0"/>
    <m/>
    <m/>
    <n v="9560"/>
    <n v="9465"/>
    <x v="2"/>
    <d v="2000-02-29T00:00:00"/>
    <n v="7.4"/>
    <x v="1"/>
    <n v="93.2"/>
    <n v="10.6"/>
    <n v="2968"/>
    <n v="135"/>
    <x v="1"/>
    <n v="4125"/>
    <n v="675"/>
    <m/>
    <x v="0"/>
    <n v="5.7"/>
    <n v="8532"/>
    <x v="0"/>
    <s v="XTO ENERGY INC"/>
    <n v="4.6506800000000004"/>
    <n v="0.87227399999999999"/>
    <n v="129.108"/>
    <n v="3.4532999999999996"/>
    <n v="138.08425400000002"/>
    <n v="116.36624999999999"/>
    <n v="11.063249999999998"/>
    <n v="0"/>
    <x v="1"/>
    <n v="0.11867400000000002"/>
    <n v="127.54817399999999"/>
    <n v="3.9664133175788409E-2"/>
    <n v="8012.5"/>
    <n v="-3.1400163196228355E-2"/>
    <n v="3.3680016839573904E-2"/>
    <n v="6.3169693482936868E-3"/>
    <n v="0.96000301381213238"/>
    <n v="0.91233175944957079"/>
    <n v="8.6737815627215484E-2"/>
    <n v="9.304249232137187E-4"/>
    <x v="0"/>
    <n v="4.5"/>
    <x v="0"/>
    <m/>
    <n v="1.1859999999999999"/>
    <x v="4"/>
    <m/>
    <x v="0"/>
    <x v="0"/>
    <m/>
    <x v="0"/>
    <x v="0"/>
    <x v="0"/>
    <m/>
    <x v="0"/>
    <x v="0"/>
    <x v="0"/>
    <x v="0"/>
    <x v="0"/>
    <x v="0"/>
    <x v="0"/>
    <x v="0"/>
    <x v="0"/>
    <x v="0"/>
    <x v="0"/>
    <x v="0"/>
    <x v="0"/>
    <m/>
    <x v="0"/>
    <x v="0"/>
    <x v="0"/>
    <x v="0"/>
    <x v="0"/>
    <m/>
    <n v="229"/>
    <x v="0"/>
    <s v="ETL ID No 00-5121-3"/>
    <m/>
    <m/>
    <d v="2000-03-29T00:00:00"/>
  </r>
  <r>
    <x v="1"/>
    <s v="T25N R112W S08 fFRONTIER"/>
    <n v="1931"/>
    <x v="0"/>
    <x v="5"/>
    <m/>
    <s v="SW NE"/>
    <n v="8"/>
    <n v="25"/>
    <n v="112"/>
    <n v="42.164479999999998"/>
    <n v="-110.1768"/>
    <s v="4902320255"/>
    <s v="32-8"/>
    <x v="0"/>
    <s v="FRONTIER"/>
    <m/>
    <m/>
    <m/>
    <x v="0"/>
    <s v="8302"/>
    <m/>
    <n v="8578"/>
    <m/>
    <x v="2"/>
    <d v="1994-07-15T00:00:00"/>
    <n v="7.91"/>
    <x v="1"/>
    <n v="112"/>
    <n v="14"/>
    <n v="3510"/>
    <n v="80"/>
    <x v="1"/>
    <n v="5400"/>
    <n v="891"/>
    <n v="0"/>
    <x v="1"/>
    <n v="0"/>
    <n v="9555"/>
    <x v="0"/>
    <s v="P G AND E"/>
    <n v="5.5888"/>
    <n v="1.1520600000000001"/>
    <n v="152.685"/>
    <n v="2.0463999999999998"/>
    <n v="161.47226000000001"/>
    <n v="152.334"/>
    <n v="14.603489999999999"/>
    <n v="0"/>
    <x v="1"/>
    <n v="0"/>
    <n v="166.93749"/>
    <n v="-1.6641497397686854E-2"/>
    <n v="10007"/>
    <n v="2.3106021879153459E-2"/>
    <n v="3.4611517792591744E-2"/>
    <n v="7.134723945772482E-3"/>
    <n v="0.95825375826163584"/>
    <n v="0.91252120778861601"/>
    <n v="8.7478792211384035E-2"/>
    <n v="0"/>
    <x v="1"/>
    <n v="0"/>
    <x v="1"/>
    <n v="9354"/>
    <n v="1"/>
    <x v="0"/>
    <n v="0"/>
    <x v="0"/>
    <x v="1"/>
    <m/>
    <x v="1"/>
    <x v="1"/>
    <x v="1"/>
    <n v="0"/>
    <x v="1"/>
    <x v="1"/>
    <x v="1"/>
    <x v="1"/>
    <x v="0"/>
    <x v="0"/>
    <x v="0"/>
    <x v="0"/>
    <x v="0"/>
    <x v="0"/>
    <x v="0"/>
    <x v="0"/>
    <x v="0"/>
    <m/>
    <x v="0"/>
    <x v="0"/>
    <x v="0"/>
    <x v="0"/>
    <x v="0"/>
    <m/>
    <n v="19940715"/>
    <x v="1"/>
    <s v="WESTERN ATLAS CORE LABS  LAB No 941627-53"/>
    <m/>
    <m/>
    <d v="1994-08-11T00:00:00"/>
  </r>
  <r>
    <x v="1"/>
    <s v="T25N R112W S08 fFRONTIER"/>
    <n v="2675"/>
    <x v="0"/>
    <x v="5"/>
    <s v="FONTENELLE"/>
    <s v="NE NW"/>
    <n v="8"/>
    <n v="25"/>
    <n v="112"/>
    <n v="42.167499999999997"/>
    <n v="-110.18"/>
    <s v="4902321478"/>
    <s v="21-8"/>
    <x v="0"/>
    <s v="FRONTIER"/>
    <m/>
    <m/>
    <s v=""/>
    <x v="0"/>
    <m/>
    <m/>
    <n v="8525"/>
    <n v="8464"/>
    <x v="5"/>
    <d v="1999-09-27T00:00:00"/>
    <n v="7.07"/>
    <x v="1"/>
    <n v="280"/>
    <n v="117"/>
    <n v="1245"/>
    <m/>
    <x v="1"/>
    <n v="2400"/>
    <n v="476"/>
    <m/>
    <x v="0"/>
    <n v="108"/>
    <n v="4632"/>
    <x v="0"/>
    <s v="XTO ENERGY INC"/>
    <n v="13.972"/>
    <n v="9.627930000000001"/>
    <n v="54.157499999999999"/>
    <n v="0"/>
    <n v="77.757429999999999"/>
    <n v="67.703999999999994"/>
    <n v="7.801639999999999"/>
    <n v="0"/>
    <x v="1"/>
    <n v="2.2485600000000003"/>
    <n v="77.754199999999997"/>
    <n v="2.0770150759798894E-5"/>
    <n v="4626"/>
    <n v="-6.4808813998703824E-4"/>
    <n v="0.17968700868843016"/>
    <n v="0.12382006452630959"/>
    <n v="0.6964929267852602"/>
    <n v="0.87074395981181718"/>
    <n v="0.10033721651049074"/>
    <n v="2.8918823677692013E-2"/>
    <x v="0"/>
    <n v="6"/>
    <x v="0"/>
    <m/>
    <m/>
    <x v="0"/>
    <m/>
    <x v="0"/>
    <x v="0"/>
    <m/>
    <x v="0"/>
    <x v="0"/>
    <x v="0"/>
    <m/>
    <x v="0"/>
    <x v="0"/>
    <x v="0"/>
    <x v="0"/>
    <x v="0"/>
    <x v="0"/>
    <x v="0"/>
    <x v="0"/>
    <x v="0"/>
    <x v="0"/>
    <x v="0"/>
    <x v="0"/>
    <x v="0"/>
    <m/>
    <x v="0"/>
    <x v="0"/>
    <x v="0"/>
    <x v="0"/>
    <x v="0"/>
    <s v="WELLHEAD"/>
    <n v="990927"/>
    <x v="0"/>
    <s v="CHAMPION TECHNOLOGIES VERNAL UT"/>
    <m/>
    <m/>
    <d v="1999-10-20T00:00:00"/>
  </r>
  <r>
    <x v="1"/>
    <s v="T25N R112W S08 fFRONTIER"/>
    <n v="2676"/>
    <x v="0"/>
    <x v="5"/>
    <s v="FONTENELLE"/>
    <s v="NE NE"/>
    <n v="8"/>
    <n v="25"/>
    <n v="112"/>
    <n v="42.16901"/>
    <n v="-110.17192"/>
    <s v="4902321344"/>
    <s v="41-8"/>
    <x v="0"/>
    <s v="FRONTIER"/>
    <m/>
    <m/>
    <s v=""/>
    <x v="0"/>
    <m/>
    <m/>
    <n v="8500"/>
    <n v="8420"/>
    <x v="5"/>
    <d v="2000-01-06T00:00:00"/>
    <n v="7.32"/>
    <x v="1"/>
    <n v="320"/>
    <n v="107"/>
    <n v="5068"/>
    <m/>
    <x v="1"/>
    <n v="8400"/>
    <n v="366"/>
    <m/>
    <x v="0"/>
    <n v="108"/>
    <n v="14384"/>
    <x v="0"/>
    <s v="XTO ENERGY INC"/>
    <n v="15.968"/>
    <n v="8.8050300000000004"/>
    <n v="220.458"/>
    <n v="0"/>
    <n v="245.23103"/>
    <n v="236.964"/>
    <n v="5.9987399999999997"/>
    <n v="0"/>
    <x v="1"/>
    <n v="2.2485600000000003"/>
    <n v="245.21129999999999"/>
    <n v="4.0228990837739874E-5"/>
    <n v="14369"/>
    <n v="-5.2168469377108476E-4"/>
    <n v="6.5114108928221684E-2"/>
    <n v="3.5905040238994226E-2"/>
    <n v="0.89898085083278412"/>
    <n v="0.96636655814801353"/>
    <n v="2.4463554493614283E-2"/>
    <n v="9.1698873583721478E-3"/>
    <x v="0"/>
    <n v="15"/>
    <x v="0"/>
    <m/>
    <m/>
    <x v="0"/>
    <m/>
    <x v="0"/>
    <x v="0"/>
    <m/>
    <x v="0"/>
    <x v="0"/>
    <x v="0"/>
    <m/>
    <x v="0"/>
    <x v="0"/>
    <x v="0"/>
    <x v="0"/>
    <x v="0"/>
    <x v="0"/>
    <x v="0"/>
    <x v="0"/>
    <x v="0"/>
    <x v="0"/>
    <x v="0"/>
    <x v="0"/>
    <x v="0"/>
    <m/>
    <x v="0"/>
    <x v="0"/>
    <x v="0"/>
    <x v="0"/>
    <x v="0"/>
    <s v="WELLHEAD"/>
    <n v="106"/>
    <x v="0"/>
    <s v="CHAMPION TECHNOLOGIES VERNAL UT"/>
    <m/>
    <m/>
    <d v="2000-01-20T00:00:00"/>
  </r>
  <r>
    <x v="1"/>
    <s v="T25N R112W S07 fFRONTIER"/>
    <n v="1916"/>
    <x v="0"/>
    <x v="5"/>
    <m/>
    <s v="NE SW"/>
    <n v="7"/>
    <n v="25"/>
    <n v="112"/>
    <n v="42.16151"/>
    <n v="-110.20198000000001"/>
    <s v="4902320126"/>
    <s v="23-7F"/>
    <x v="0"/>
    <s v="FRONTIER"/>
    <m/>
    <m/>
    <m/>
    <x v="0"/>
    <s v="8560"/>
    <m/>
    <n v="8841"/>
    <m/>
    <x v="2"/>
    <d v="1994-07-29T00:00:00"/>
    <n v="7.53"/>
    <x v="1"/>
    <n v="66"/>
    <n v="8"/>
    <n v="2160"/>
    <n v="97"/>
    <x v="1"/>
    <n v="3300"/>
    <n v="634"/>
    <n v="0"/>
    <x v="1"/>
    <n v="0"/>
    <n v="5943"/>
    <x v="0"/>
    <s v="XTO ENERGY"/>
    <n v="3.2934000000000001"/>
    <n v="0.65832000000000002"/>
    <n v="93.96"/>
    <n v="2.4812599999999998"/>
    <n v="100.39297999999999"/>
    <n v="93.093000000000004"/>
    <n v="10.391259999999999"/>
    <n v="0"/>
    <x v="1"/>
    <n v="0"/>
    <n v="103.48426000000001"/>
    <n v="-1.5162457565150538E-2"/>
    <n v="6265"/>
    <n v="2.6376146788990827E-2"/>
    <n v="3.2805082586451761E-2"/>
    <n v="6.5574306091919976E-3"/>
    <n v="0.96063748680435634"/>
    <n v="0.89958608198000356"/>
    <n v="0.10041391801999645"/>
    <n v="0"/>
    <x v="1"/>
    <n v="0"/>
    <x v="1"/>
    <n v="5793"/>
    <n v="1.4"/>
    <x v="0"/>
    <n v="0"/>
    <x v="0"/>
    <x v="1"/>
    <m/>
    <x v="1"/>
    <x v="1"/>
    <x v="1"/>
    <n v="0"/>
    <x v="1"/>
    <x v="1"/>
    <x v="1"/>
    <x v="1"/>
    <x v="0"/>
    <x v="0"/>
    <x v="0"/>
    <x v="0"/>
    <x v="0"/>
    <x v="0"/>
    <x v="0"/>
    <x v="0"/>
    <x v="0"/>
    <m/>
    <x v="0"/>
    <x v="0"/>
    <x v="0"/>
    <x v="0"/>
    <x v="0"/>
    <m/>
    <n v="19940729"/>
    <x v="1"/>
    <s v="WESTERN ATLAS CORE LABS  LAB No 941627-23"/>
    <m/>
    <m/>
    <d v="1994-08-11T00:00:00"/>
  </r>
  <r>
    <x v="1"/>
    <s v="T25N R112W S05 fFRONTIER"/>
    <n v="1924"/>
    <x v="0"/>
    <x v="5"/>
    <m/>
    <s v="NW NE"/>
    <n v="5"/>
    <n v="25"/>
    <n v="112"/>
    <n v="42.183120000000002"/>
    <n v="-110.17686"/>
    <s v="4902320403"/>
    <s v="31-5"/>
    <x v="0"/>
    <s v="FRONTIER"/>
    <m/>
    <m/>
    <m/>
    <x v="0"/>
    <s v="8026"/>
    <m/>
    <n v="8310"/>
    <m/>
    <x v="2"/>
    <d v="1994-07-29T00:00:00"/>
    <n v="7.59"/>
    <x v="1"/>
    <n v="110"/>
    <n v="11"/>
    <n v="3880"/>
    <n v="56"/>
    <x v="1"/>
    <n v="5900"/>
    <n v="1013"/>
    <n v="0"/>
    <x v="1"/>
    <n v="0"/>
    <n v="10456"/>
    <x v="0"/>
    <s v="XTO ENERGY"/>
    <n v="5.4889999999999999"/>
    <n v="0.90519000000000005"/>
    <n v="168.78"/>
    <n v="1.43248"/>
    <n v="176.60667000000001"/>
    <n v="166.43899999999999"/>
    <n v="16.603069999999999"/>
    <n v="0"/>
    <x v="1"/>
    <n v="0"/>
    <n v="183.04207"/>
    <n v="-1.7893570265253778E-2"/>
    <n v="10970"/>
    <n v="2.398954541211612E-2"/>
    <n v="3.1080366330444933E-2"/>
    <n v="5.1254576058763802E-3"/>
    <n v="0.96379417606367868"/>
    <n v="0.90929369406716165"/>
    <n v="9.070630593283828E-2"/>
    <n v="0"/>
    <x v="1"/>
    <n v="0"/>
    <x v="1"/>
    <n v="10228"/>
    <n v="0.8"/>
    <x v="0"/>
    <n v="0"/>
    <x v="0"/>
    <x v="1"/>
    <m/>
    <x v="1"/>
    <x v="1"/>
    <x v="1"/>
    <n v="0"/>
    <x v="1"/>
    <x v="1"/>
    <x v="1"/>
    <x v="1"/>
    <x v="0"/>
    <x v="0"/>
    <x v="0"/>
    <x v="0"/>
    <x v="0"/>
    <x v="0"/>
    <x v="0"/>
    <x v="0"/>
    <x v="0"/>
    <m/>
    <x v="0"/>
    <x v="0"/>
    <x v="0"/>
    <x v="0"/>
    <x v="0"/>
    <m/>
    <n v="19940729"/>
    <x v="1"/>
    <s v="WESTERN ATLAS CORE LABS  LAB No 941627-46"/>
    <m/>
    <m/>
    <d v="1994-08-11T00:00:00"/>
  </r>
  <r>
    <x v="1"/>
    <s v="T25N R112W S05 fFRONTIER"/>
    <n v="2674"/>
    <x v="0"/>
    <x v="5"/>
    <s v="FONTENELLE"/>
    <s v="NE SE"/>
    <n v="5"/>
    <n v="25"/>
    <n v="112"/>
    <n v="42.17342"/>
    <n v="-110.17198999999999"/>
    <s v="4902321285"/>
    <s v="43-5"/>
    <x v="0"/>
    <s v="FRONTIER"/>
    <m/>
    <m/>
    <s v=""/>
    <x v="0"/>
    <m/>
    <m/>
    <n v="8425"/>
    <m/>
    <x v="5"/>
    <d v="1999-09-29T00:00:00"/>
    <n v="6.72"/>
    <x v="1"/>
    <n v="456"/>
    <n v="277"/>
    <n v="3172"/>
    <m/>
    <x v="1"/>
    <n v="4000"/>
    <m/>
    <m/>
    <x v="0"/>
    <n v="3088"/>
    <n v="11402"/>
    <x v="0"/>
    <s v="XTO ENERGY INC"/>
    <n v="22.7544"/>
    <n v="22.794330000000002"/>
    <n v="137.982"/>
    <n v="0"/>
    <n v="183.53073000000001"/>
    <n v="112.84"/>
    <n v="0"/>
    <n v="0"/>
    <x v="1"/>
    <n v="64.29216000000001"/>
    <n v="177.13216"/>
    <n v="1.7741137714501223E-2"/>
    <n v="10993"/>
    <n v="-1.8263005135074794E-2"/>
    <n v="0.12398141717193627"/>
    <n v="0.12419898291692079"/>
    <n v="0.75181959991114289"/>
    <n v="0.63703846890367055"/>
    <n v="0"/>
    <n v="0.3629615310963295"/>
    <x v="0"/>
    <n v="19"/>
    <x v="0"/>
    <m/>
    <m/>
    <x v="0"/>
    <m/>
    <x v="0"/>
    <x v="0"/>
    <m/>
    <x v="0"/>
    <x v="0"/>
    <x v="0"/>
    <m/>
    <x v="0"/>
    <x v="0"/>
    <x v="0"/>
    <x v="0"/>
    <x v="0"/>
    <x v="0"/>
    <x v="0"/>
    <x v="0"/>
    <x v="0"/>
    <x v="0"/>
    <x v="0"/>
    <x v="0"/>
    <x v="0"/>
    <m/>
    <x v="0"/>
    <x v="0"/>
    <x v="0"/>
    <x v="0"/>
    <x v="0"/>
    <s v="WELLHEAD"/>
    <n v="990929"/>
    <x v="0"/>
    <s v="CHAMPION TECHNOLOGIES VERNAL UT"/>
    <m/>
    <m/>
    <d v="1999-10-20T00:00:00"/>
  </r>
  <r>
    <x v="1"/>
    <s v="T25N R112W S05 fFRONTIER"/>
    <n v="2673"/>
    <x v="0"/>
    <x v="5"/>
    <s v="FONTENELLE"/>
    <s v="NE SE"/>
    <n v="5"/>
    <n v="25"/>
    <n v="112"/>
    <n v="42.17342"/>
    <n v="-110.17198999999999"/>
    <s v="4902321285"/>
    <s v="43-5"/>
    <x v="0"/>
    <s v="FRONTIER"/>
    <m/>
    <m/>
    <s v=""/>
    <x v="0"/>
    <m/>
    <m/>
    <n v="8425"/>
    <m/>
    <x v="2"/>
    <d v="2000-01-06T00:00:00"/>
    <n v="7.24"/>
    <x v="1"/>
    <n v="208"/>
    <n v="49"/>
    <n v="4287"/>
    <m/>
    <x v="1"/>
    <n v="6800"/>
    <n v="415"/>
    <m/>
    <x v="0"/>
    <n v="108"/>
    <n v="11874"/>
    <x v="0"/>
    <s v="XTO ENERGY INC"/>
    <n v="10.379200000000001"/>
    <n v="4.0322100000000001"/>
    <n v="186.4845"/>
    <n v="0"/>
    <n v="200.89590999999999"/>
    <n v="191.828"/>
    <n v="6.8018499999999991"/>
    <n v="0"/>
    <x v="1"/>
    <n v="2.2485600000000003"/>
    <n v="200.87841"/>
    <n v="4.3556790787385526E-5"/>
    <n v="11867"/>
    <n v="-2.9484857419653765E-4"/>
    <n v="5.1664565993404257E-2"/>
    <n v="2.0071140323364475E-2"/>
    <n v="0.92826429368323138"/>
    <n v="0.95494583016661672"/>
    <n v="3.3860532846710596E-2"/>
    <n v="1.1193636986672686E-2"/>
    <x v="0"/>
    <n v="7"/>
    <x v="0"/>
    <m/>
    <m/>
    <x v="0"/>
    <m/>
    <x v="0"/>
    <x v="0"/>
    <m/>
    <x v="0"/>
    <x v="0"/>
    <x v="0"/>
    <m/>
    <x v="0"/>
    <x v="0"/>
    <x v="0"/>
    <x v="0"/>
    <x v="0"/>
    <x v="0"/>
    <x v="0"/>
    <x v="0"/>
    <x v="0"/>
    <x v="0"/>
    <x v="0"/>
    <x v="0"/>
    <x v="0"/>
    <m/>
    <x v="0"/>
    <x v="0"/>
    <x v="0"/>
    <x v="0"/>
    <x v="0"/>
    <m/>
    <n v="106"/>
    <x v="0"/>
    <s v="CHAMPION TECHNOLOGIES VERNAL UT"/>
    <m/>
    <m/>
    <d v="2000-01-20T00:00:00"/>
  </r>
  <r>
    <x v="1"/>
    <s v="T25N R112W S04 fFRONTIER"/>
    <n v="1934"/>
    <x v="0"/>
    <x v="5"/>
    <m/>
    <s v="NW SE"/>
    <n v="4"/>
    <n v="25"/>
    <n v="112"/>
    <n v="42.174149999999997"/>
    <n v="-110.15532"/>
    <s v="4902320471"/>
    <s v="33-4"/>
    <x v="0"/>
    <s v="FRONTIER"/>
    <m/>
    <m/>
    <m/>
    <x v="0"/>
    <s v="8242"/>
    <m/>
    <n v="8450"/>
    <m/>
    <x v="2"/>
    <d v="1994-07-18T00:00:00"/>
    <n v="7.54"/>
    <x v="1"/>
    <n v="27"/>
    <n v="3"/>
    <n v="791"/>
    <n v="31"/>
    <x v="1"/>
    <n v="1230"/>
    <n v="207"/>
    <n v="0"/>
    <x v="1"/>
    <n v="0"/>
    <n v="2184"/>
    <x v="0"/>
    <s v="XTO ENERGY"/>
    <n v="1.3472999999999999"/>
    <n v="0.24687000000000001"/>
    <n v="34.408499999999997"/>
    <n v="0.79297999999999991"/>
    <n v="36.795649999999995"/>
    <n v="34.698299999999996"/>
    <n v="3.3927299999999998"/>
    <n v="0"/>
    <x v="1"/>
    <n v="0"/>
    <n v="38.091029999999996"/>
    <n v="-1.7297869260594831E-2"/>
    <n v="2289"/>
    <n v="2.3474178403755867E-2"/>
    <n v="3.6615741262893853E-2"/>
    <n v="6.7092169862470168E-3"/>
    <n v="0.95667504175085916"/>
    <n v="0.91093099871544558"/>
    <n v="8.9069001284554403E-2"/>
    <n v="0"/>
    <x v="1"/>
    <n v="0"/>
    <x v="1"/>
    <n v="2135"/>
    <n v="3.3"/>
    <x v="0"/>
    <n v="0"/>
    <x v="0"/>
    <x v="1"/>
    <m/>
    <x v="1"/>
    <x v="1"/>
    <x v="1"/>
    <n v="0"/>
    <x v="1"/>
    <x v="1"/>
    <x v="1"/>
    <x v="1"/>
    <x v="0"/>
    <x v="0"/>
    <x v="0"/>
    <x v="0"/>
    <x v="0"/>
    <x v="0"/>
    <x v="0"/>
    <x v="0"/>
    <x v="0"/>
    <m/>
    <x v="0"/>
    <x v="0"/>
    <x v="0"/>
    <x v="0"/>
    <x v="0"/>
    <m/>
    <n v="19940718"/>
    <x v="1"/>
    <s v="WESTERN ATLAS CORE LABS  LAB No 941627-56"/>
    <m/>
    <m/>
    <d v="1994-08-11T00:00:00"/>
  </r>
  <r>
    <x v="1"/>
    <s v="T25N R112W S04 fFRONTIER"/>
    <n v="1905"/>
    <x v="0"/>
    <x v="5"/>
    <m/>
    <s v="SW SW"/>
    <n v="4"/>
    <n v="25"/>
    <n v="112"/>
    <n v="42.171819999999997"/>
    <n v="-110.16691"/>
    <s v="4902320220"/>
    <s v="14-4"/>
    <x v="0"/>
    <s v="FRONTIER"/>
    <m/>
    <m/>
    <m/>
    <x v="0"/>
    <s v="8196"/>
    <m/>
    <n v="8370"/>
    <m/>
    <x v="2"/>
    <d v="1994-07-15T00:00:00"/>
    <n v="7.09"/>
    <x v="1"/>
    <n v="89"/>
    <n v="6"/>
    <n v="2020"/>
    <n v="97"/>
    <x v="1"/>
    <n v="3200"/>
    <n v="415"/>
    <n v="0"/>
    <x v="1"/>
    <n v="0"/>
    <n v="5616"/>
    <x v="0"/>
    <s v="XTO ENERGY"/>
    <n v="4.4410999999999996"/>
    <n v="0.49374000000000001"/>
    <n v="87.87"/>
    <n v="2.4812599999999998"/>
    <n v="95.28609999999999"/>
    <n v="90.271999999999991"/>
    <n v="6.8018499999999991"/>
    <n v="0"/>
    <x v="1"/>
    <n v="0"/>
    <n v="97.073849999999993"/>
    <n v="-9.2937745097147455E-3"/>
    <n v="5827"/>
    <n v="1.8439220484138773E-2"/>
    <n v="4.6608057208763924E-2"/>
    <n v="5.1816581851917547E-3"/>
    <n v="0.9482102846060444"/>
    <n v="0.92993118126045271"/>
    <n v="7.0068818739547262E-2"/>
    <n v="0"/>
    <x v="1"/>
    <n v="0"/>
    <x v="1"/>
    <n v="5512"/>
    <n v="1.4"/>
    <x v="0"/>
    <n v="0"/>
    <x v="0"/>
    <x v="1"/>
    <m/>
    <x v="1"/>
    <x v="1"/>
    <x v="1"/>
    <n v="0"/>
    <x v="1"/>
    <x v="1"/>
    <x v="1"/>
    <x v="1"/>
    <x v="0"/>
    <x v="0"/>
    <x v="0"/>
    <x v="0"/>
    <x v="0"/>
    <x v="0"/>
    <x v="0"/>
    <x v="0"/>
    <x v="0"/>
    <m/>
    <x v="0"/>
    <x v="0"/>
    <x v="0"/>
    <x v="0"/>
    <x v="0"/>
    <m/>
    <n v="19940715"/>
    <x v="1"/>
    <s v="WESTERN ATLAS CORE LABS  LAB No 941627-39"/>
    <m/>
    <m/>
    <d v="1994-08-11T00:00:00"/>
  </r>
  <r>
    <x v="1"/>
    <s v="T25N R112W S04 fFRONTIER"/>
    <n v="1912"/>
    <x v="0"/>
    <x v="5"/>
    <m/>
    <s v="SE NW"/>
    <n v="4"/>
    <n v="25"/>
    <n v="112"/>
    <n v="42.179360000000003"/>
    <n v="-110.16227000000001"/>
    <s v="4902320899"/>
    <s v="22-4"/>
    <x v="0"/>
    <s v="FRONTIER"/>
    <m/>
    <m/>
    <m/>
    <x v="0"/>
    <s v="8030"/>
    <m/>
    <n v="8300"/>
    <n v="8150"/>
    <x v="2"/>
    <d v="1994-07-18T00:00:00"/>
    <n v="7.28"/>
    <x v="1"/>
    <n v="27"/>
    <n v="3"/>
    <n v="983"/>
    <n v="48"/>
    <x v="1"/>
    <n v="1250"/>
    <n v="561"/>
    <n v="0"/>
    <x v="1"/>
    <n v="0"/>
    <n v="2587"/>
    <x v="0"/>
    <s v="XTO ENERGY"/>
    <n v="1.3472999999999999"/>
    <n v="0.24687000000000001"/>
    <n v="42.7605"/>
    <n v="1.22784"/>
    <n v="45.582509999999999"/>
    <n v="35.262500000000003"/>
    <n v="9.1947899999999994"/>
    <n v="0"/>
    <x v="1"/>
    <n v="0"/>
    <n v="44.457289999999993"/>
    <n v="1.249691802958254E-2"/>
    <n v="2872"/>
    <n v="5.2207363986078038E-2"/>
    <n v="2.9557389446083597E-2"/>
    <n v="5.4158930695128466E-3"/>
    <n v="0.96502671748440361"/>
    <n v="0.79317700201699204"/>
    <n v="0.20682299798300799"/>
    <n v="0"/>
    <x v="1"/>
    <n v="0"/>
    <x v="1"/>
    <n v="2457"/>
    <n v="3.4"/>
    <x v="0"/>
    <n v="0"/>
    <x v="0"/>
    <x v="1"/>
    <m/>
    <x v="1"/>
    <x v="1"/>
    <x v="1"/>
    <n v="0"/>
    <x v="1"/>
    <x v="1"/>
    <x v="1"/>
    <x v="1"/>
    <x v="0"/>
    <x v="0"/>
    <x v="0"/>
    <x v="0"/>
    <x v="0"/>
    <x v="0"/>
    <x v="0"/>
    <x v="0"/>
    <x v="0"/>
    <m/>
    <x v="0"/>
    <x v="0"/>
    <x v="0"/>
    <x v="0"/>
    <x v="0"/>
    <m/>
    <n v="19940718"/>
    <x v="1"/>
    <s v="WESTERN ATLAS CORE LABS  LAB No 941627-19"/>
    <m/>
    <m/>
    <d v="1994-08-11T00:00:00"/>
  </r>
  <r>
    <x v="1"/>
    <s v="T25N R112W S04 fFRONTIER"/>
    <n v="2671"/>
    <x v="0"/>
    <x v="5"/>
    <s v="FONTENELLE"/>
    <s v="SW NE"/>
    <n v="4"/>
    <n v="25"/>
    <n v="112"/>
    <n v="42.17633"/>
    <n v="-110.15533000000001"/>
    <s v="4902321284"/>
    <s v="32-4"/>
    <x v="0"/>
    <s v="FRONTIER"/>
    <m/>
    <m/>
    <s v=""/>
    <x v="0"/>
    <m/>
    <m/>
    <n v="8395"/>
    <n v="8347"/>
    <x v="5"/>
    <d v="1999-09-27T00:00:00"/>
    <n v="5.42"/>
    <x v="1"/>
    <n v="280"/>
    <n v="49"/>
    <n v="1323"/>
    <m/>
    <x v="1"/>
    <n v="2400"/>
    <n v="342"/>
    <m/>
    <x v="0"/>
    <n v="108"/>
    <n v="4542"/>
    <x v="0"/>
    <s v="XTO ENERGY INC"/>
    <n v="13.972"/>
    <n v="4.0322100000000001"/>
    <n v="57.5505"/>
    <n v="0"/>
    <n v="75.55471"/>
    <n v="67.703999999999994"/>
    <n v="5.6053799999999994"/>
    <n v="0"/>
    <x v="1"/>
    <n v="2.2485600000000003"/>
    <n v="75.557939999999988"/>
    <n v="-2.1374782322908466E-5"/>
    <n v="4502"/>
    <n v="-4.4228217602830609E-3"/>
    <n v="0.18492559894677643"/>
    <n v="5.3368082545747313E-2"/>
    <n v="0.76170631850747628"/>
    <n v="0.89605407452876562"/>
    <n v="7.4186511702145408E-2"/>
    <n v="2.9759413769089003E-2"/>
    <x v="0"/>
    <n v="40"/>
    <x v="0"/>
    <m/>
    <m/>
    <x v="0"/>
    <m/>
    <x v="0"/>
    <x v="0"/>
    <m/>
    <x v="0"/>
    <x v="0"/>
    <x v="0"/>
    <m/>
    <x v="0"/>
    <x v="0"/>
    <x v="0"/>
    <x v="0"/>
    <x v="0"/>
    <x v="0"/>
    <x v="0"/>
    <x v="0"/>
    <x v="0"/>
    <x v="0"/>
    <x v="0"/>
    <x v="0"/>
    <x v="0"/>
    <m/>
    <x v="0"/>
    <x v="0"/>
    <x v="0"/>
    <x v="0"/>
    <x v="0"/>
    <s v="WELLHEAD"/>
    <n v="990927"/>
    <x v="0"/>
    <s v="CHAMPION TECHNOLOGIES VERNAL UT"/>
    <m/>
    <m/>
    <d v="1999-10-20T00:00:00"/>
  </r>
  <r>
    <x v="1"/>
    <s v="T25N R112W S03 fFRONTIER"/>
    <n v="1939"/>
    <x v="0"/>
    <x v="5"/>
    <m/>
    <s v="SW SE"/>
    <n v="3"/>
    <n v="25"/>
    <n v="112"/>
    <n v="42.172319999999999"/>
    <n v="-110.13798"/>
    <s v="4902320331"/>
    <s v="34-3"/>
    <x v="0"/>
    <s v="FRONTIER"/>
    <m/>
    <m/>
    <m/>
    <x v="0"/>
    <s v="8482"/>
    <m/>
    <n v="8700"/>
    <m/>
    <x v="2"/>
    <d v="1994-07-27T00:00:00"/>
    <n v="7.61"/>
    <x v="1"/>
    <n v="110"/>
    <n v="11"/>
    <n v="3890"/>
    <n v="58"/>
    <x v="1"/>
    <n v="6000"/>
    <n v="964"/>
    <n v="0"/>
    <x v="1"/>
    <n v="0"/>
    <n v="10544"/>
    <x v="0"/>
    <s v="XTO ENERGY"/>
    <n v="5.4889999999999999"/>
    <n v="0.90519000000000005"/>
    <n v="169.215"/>
    <n v="1.4836399999999998"/>
    <n v="177.09282999999999"/>
    <n v="169.26"/>
    <n v="15.799959999999999"/>
    <n v="0"/>
    <x v="1"/>
    <n v="0"/>
    <n v="185.05995999999999"/>
    <n v="-2.1999361098391644E-2"/>
    <n v="11033"/>
    <n v="2.2663020809194977E-2"/>
    <n v="3.0995043672857901E-2"/>
    <n v="5.111387061802559E-3"/>
    <n v="0.96389356926533953"/>
    <n v="0.91462248235652921"/>
    <n v="8.5377517643470791E-2"/>
    <n v="0"/>
    <x v="1"/>
    <n v="0"/>
    <x v="1"/>
    <n v="10327"/>
    <n v="0.8"/>
    <x v="0"/>
    <n v="0"/>
    <x v="0"/>
    <x v="1"/>
    <m/>
    <x v="1"/>
    <x v="1"/>
    <x v="1"/>
    <n v="0"/>
    <x v="1"/>
    <x v="1"/>
    <x v="1"/>
    <x v="1"/>
    <x v="0"/>
    <x v="0"/>
    <x v="0"/>
    <x v="0"/>
    <x v="0"/>
    <x v="0"/>
    <x v="0"/>
    <x v="0"/>
    <x v="0"/>
    <m/>
    <x v="0"/>
    <x v="0"/>
    <x v="0"/>
    <x v="0"/>
    <x v="0"/>
    <m/>
    <n v="19940727"/>
    <x v="1"/>
    <s v="WESTERN ATLAS CORE LABS  LAB No 941627-61"/>
    <m/>
    <m/>
    <d v="1994-08-11T00:00:00"/>
  </r>
  <r>
    <x v="1"/>
    <s v="T25N R112W S03 fFRONTIER"/>
    <n v="1890"/>
    <x v="0"/>
    <x v="5"/>
    <m/>
    <s v="SW NW"/>
    <n v="3"/>
    <n v="25"/>
    <n v="112"/>
    <n v="42.179470000000002"/>
    <n v="-110.14805"/>
    <s v="4902320196"/>
    <s v="12-3"/>
    <x v="0"/>
    <s v="FRONTIER"/>
    <m/>
    <m/>
    <m/>
    <x v="0"/>
    <s v="8332"/>
    <m/>
    <n v="8640"/>
    <m/>
    <x v="2"/>
    <d v="1994-07-17T00:00:00"/>
    <n v="5.98"/>
    <x v="1"/>
    <n v="102"/>
    <n v="8"/>
    <n v="2570"/>
    <n v="108"/>
    <x v="1"/>
    <n v="4099"/>
    <n v="415"/>
    <n v="0"/>
    <x v="1"/>
    <n v="0"/>
    <n v="7091"/>
    <x v="0"/>
    <s v="XTO ENERGY"/>
    <n v="5.0898000000000003"/>
    <n v="0.65832000000000002"/>
    <n v="111.795"/>
    <n v="2.7626399999999998"/>
    <n v="120.30575999999999"/>
    <n v="115.63279"/>
    <n v="6.8018499999999991"/>
    <n v="0"/>
    <x v="1"/>
    <n v="0"/>
    <n v="122.43464"/>
    <n v="-8.7701923536420371E-3"/>
    <n v="7302"/>
    <n v="1.4659904120058362E-2"/>
    <n v="4.2307201251211915E-2"/>
    <n v="5.4720571982588371E-3"/>
    <n v="0.95222074155052927"/>
    <n v="0.94444505247861221"/>
    <n v="5.5554947521387732E-2"/>
    <n v="0"/>
    <x v="1"/>
    <n v="0"/>
    <x v="1"/>
    <n v="6987"/>
    <n v="1"/>
    <x v="0"/>
    <n v="0"/>
    <x v="0"/>
    <x v="1"/>
    <m/>
    <x v="1"/>
    <x v="1"/>
    <x v="1"/>
    <n v="0"/>
    <x v="1"/>
    <x v="1"/>
    <x v="1"/>
    <x v="1"/>
    <x v="0"/>
    <x v="0"/>
    <x v="0"/>
    <x v="0"/>
    <x v="0"/>
    <x v="0"/>
    <x v="0"/>
    <x v="0"/>
    <x v="0"/>
    <m/>
    <x v="0"/>
    <x v="0"/>
    <x v="0"/>
    <x v="0"/>
    <x v="0"/>
    <m/>
    <n v="19940717"/>
    <x v="1"/>
    <s v="WESTERN ATLAS CORE LABS  LAB No 941627-11"/>
    <m/>
    <m/>
    <d v="1994-08-11T00:00:00"/>
  </r>
  <r>
    <x v="1"/>
    <s v="T25N R112W S03 fFRONTIER"/>
    <n v="2668"/>
    <x v="0"/>
    <x v="5"/>
    <s v="FONTENELLE"/>
    <s v="NW NW"/>
    <n v="3"/>
    <n v="25"/>
    <n v="112"/>
    <n v="42.18403"/>
    <n v="-110.14879000000001"/>
    <s v="4902321352"/>
    <s v="41-4D"/>
    <x v="0"/>
    <s v="FRONTIER"/>
    <m/>
    <m/>
    <s v=""/>
    <x v="0"/>
    <m/>
    <m/>
    <n v="8436"/>
    <n v="8533"/>
    <x v="5"/>
    <d v="2000-01-06T00:00:00"/>
    <n v="7.19"/>
    <x v="1"/>
    <n v="240"/>
    <n v="126"/>
    <n v="1923"/>
    <m/>
    <x v="1"/>
    <n v="3400"/>
    <n v="234"/>
    <m/>
    <x v="0"/>
    <n v="300"/>
    <n v="6226"/>
    <x v="0"/>
    <s v="XTO ENERGY INC"/>
    <n v="11.975999999999999"/>
    <n v="10.368539999999999"/>
    <n v="83.650499999999994"/>
    <n v="0"/>
    <n v="105.99503999999999"/>
    <n v="95.914000000000001"/>
    <n v="3.8352599999999994"/>
    <n v="0"/>
    <x v="1"/>
    <n v="6.2460000000000004"/>
    <n v="105.99526"/>
    <n v="-1.037783332600537E-6"/>
    <n v="6223"/>
    <n v="-2.4098321150293196E-4"/>
    <n v="0.11298641898715261"/>
    <n v="9.7820992378511301E-2"/>
    <n v="0.78919258863433617"/>
    <n v="0.90488952053138982"/>
    <n v="3.618331612187186E-2"/>
    <n v="5.8927163346738337E-2"/>
    <x v="0"/>
    <n v="3"/>
    <x v="0"/>
    <m/>
    <m/>
    <x v="0"/>
    <m/>
    <x v="0"/>
    <x v="0"/>
    <m/>
    <x v="0"/>
    <x v="0"/>
    <x v="0"/>
    <m/>
    <x v="0"/>
    <x v="0"/>
    <x v="0"/>
    <x v="0"/>
    <x v="0"/>
    <x v="0"/>
    <x v="0"/>
    <x v="0"/>
    <x v="0"/>
    <x v="0"/>
    <x v="0"/>
    <x v="0"/>
    <x v="0"/>
    <m/>
    <x v="0"/>
    <x v="0"/>
    <x v="0"/>
    <x v="0"/>
    <x v="0"/>
    <s v="WELLHEAD"/>
    <n v="106"/>
    <x v="0"/>
    <s v="CHAMPION TECHNOLOGIES VERNAL UT"/>
    <m/>
    <m/>
    <d v="2000-01-20T00:00:00"/>
  </r>
  <r>
    <x v="1"/>
    <s v="T25N R112W S03 fFRONTIER"/>
    <n v="2667"/>
    <x v="0"/>
    <x v="5"/>
    <s v="FONTENELLE"/>
    <s v="SW NE"/>
    <n v="3"/>
    <n v="25"/>
    <n v="112"/>
    <n v="42.178890000000003"/>
    <n v="-110.13889"/>
    <s v="4902321455"/>
    <s v="32-3"/>
    <x v="0"/>
    <s v="FRONTIER"/>
    <m/>
    <m/>
    <s v=""/>
    <x v="0"/>
    <m/>
    <m/>
    <n v="8485"/>
    <n v="8406"/>
    <x v="5"/>
    <d v="2000-01-06T00:00:00"/>
    <n v="7.39"/>
    <x v="1"/>
    <n v="248"/>
    <n v="131"/>
    <n v="2237"/>
    <m/>
    <x v="1"/>
    <n v="4000"/>
    <n v="329"/>
    <m/>
    <x v="0"/>
    <n v="108"/>
    <n v="7058"/>
    <x v="0"/>
    <s v="XTO ENERGY INC"/>
    <n v="12.3752"/>
    <n v="10.77999"/>
    <n v="97.3095"/>
    <n v="0"/>
    <n v="120.46468999999999"/>
    <n v="112.84"/>
    <n v="5.3923099999999993"/>
    <n v="0"/>
    <x v="1"/>
    <n v="2.2485600000000003"/>
    <n v="120.48086999999998"/>
    <n v="-6.7152098590201971E-5"/>
    <n v="7053"/>
    <n v="-3.5433349868896607E-4"/>
    <n v="0.10272885772586142"/>
    <n v="8.9486720133509667E-2"/>
    <n v="0.80778442214062895"/>
    <n v="0.93658022223777104"/>
    <n v="4.4756565917892191E-2"/>
    <n v="1.8663211844336787E-2"/>
    <x v="0"/>
    <n v="5"/>
    <x v="0"/>
    <m/>
    <m/>
    <x v="0"/>
    <m/>
    <x v="0"/>
    <x v="0"/>
    <m/>
    <x v="0"/>
    <x v="0"/>
    <x v="0"/>
    <m/>
    <x v="0"/>
    <x v="0"/>
    <x v="0"/>
    <x v="0"/>
    <x v="0"/>
    <x v="0"/>
    <x v="0"/>
    <x v="0"/>
    <x v="0"/>
    <x v="0"/>
    <x v="0"/>
    <x v="0"/>
    <x v="0"/>
    <m/>
    <x v="0"/>
    <x v="0"/>
    <x v="0"/>
    <x v="0"/>
    <x v="0"/>
    <s v="WELLHEAD"/>
    <n v="106"/>
    <x v="0"/>
    <s v="CHAMPION TECHNOLOGIES VERNAL UT"/>
    <m/>
    <m/>
    <d v="2000-01-20T00:00:00"/>
  </r>
  <r>
    <x v="1"/>
    <s v="T25N R112W S02 fFRONTIER"/>
    <n v="1904"/>
    <x v="0"/>
    <x v="5"/>
    <m/>
    <s v="SW SW"/>
    <n v="2"/>
    <n v="25"/>
    <n v="112"/>
    <n v="41.63879"/>
    <n v="-110.71545"/>
    <s v="4902320204"/>
    <s v="14-2"/>
    <x v="0"/>
    <s v="FRONTIER"/>
    <m/>
    <m/>
    <m/>
    <x v="0"/>
    <s v="8490"/>
    <m/>
    <n v="3000"/>
    <m/>
    <x v="2"/>
    <d v="1994-07-15T00:00:00"/>
    <n v="7.7"/>
    <x v="1"/>
    <n v="118"/>
    <n v="11"/>
    <n v="3870"/>
    <n v="57"/>
    <x v="1"/>
    <n v="5900"/>
    <n v="976"/>
    <n v="0"/>
    <x v="1"/>
    <n v="0"/>
    <n v="10437"/>
    <x v="0"/>
    <s v="P G AND E"/>
    <n v="5.8882000000000003"/>
    <n v="0.90519000000000005"/>
    <n v="168.345"/>
    <n v="1.4580599999999999"/>
    <n v="176.59644999999998"/>
    <n v="166.43899999999999"/>
    <n v="15.996639999999998"/>
    <n v="0"/>
    <x v="1"/>
    <n v="0"/>
    <n v="182.43563999999998"/>
    <n v="-1.6263699437005764E-2"/>
    <n v="10932"/>
    <n v="2.3164397023725958E-2"/>
    <n v="3.3342686107223567E-2"/>
    <n v="5.1257542266563124E-3"/>
    <n v="0.96153155966612014"/>
    <n v="0.91231625574915087"/>
    <n v="8.7683744250849224E-2"/>
    <n v="0"/>
    <x v="1"/>
    <n v="0"/>
    <x v="1"/>
    <n v="10217"/>
    <n v="0.8"/>
    <x v="0"/>
    <n v="0"/>
    <x v="0"/>
    <x v="1"/>
    <m/>
    <x v="1"/>
    <x v="1"/>
    <x v="1"/>
    <n v="0"/>
    <x v="1"/>
    <x v="1"/>
    <x v="1"/>
    <x v="1"/>
    <x v="0"/>
    <x v="0"/>
    <x v="0"/>
    <x v="0"/>
    <x v="0"/>
    <x v="0"/>
    <x v="0"/>
    <x v="0"/>
    <x v="0"/>
    <m/>
    <x v="0"/>
    <x v="0"/>
    <x v="0"/>
    <x v="0"/>
    <x v="0"/>
    <m/>
    <n v="19940715"/>
    <x v="1"/>
    <s v="WESTERN ATLAS CORE LABS  LAB No 941627-38"/>
    <m/>
    <m/>
    <d v="1994-08-11T00:00:00"/>
  </r>
  <r>
    <x v="1"/>
    <s v="T25N R112W S02 fFRONTIER"/>
    <n v="2666"/>
    <x v="0"/>
    <x v="5"/>
    <s v="FONTENELLE"/>
    <s v="SW SE"/>
    <n v="2"/>
    <n v="25"/>
    <n v="112"/>
    <n v="42.170670000000001"/>
    <n v="-110.11845"/>
    <s v="4902321315"/>
    <s v="34-2"/>
    <x v="0"/>
    <s v="FRONTIER"/>
    <m/>
    <m/>
    <s v=""/>
    <x v="0"/>
    <m/>
    <m/>
    <n v="8740"/>
    <n v="8675"/>
    <x v="5"/>
    <d v="1999-10-27T00:00:00"/>
    <n v="6.94"/>
    <x v="1"/>
    <n v="184"/>
    <n v="122"/>
    <n v="1837"/>
    <m/>
    <x v="1"/>
    <n v="3200"/>
    <n v="403"/>
    <m/>
    <x v="0"/>
    <n v="108"/>
    <n v="5861"/>
    <x v="0"/>
    <s v="XTO ENERGY INC"/>
    <n v="9.1815999999999995"/>
    <n v="10.03938"/>
    <n v="79.909499999999994"/>
    <n v="0"/>
    <n v="99.130479999999991"/>
    <n v="90.271999999999991"/>
    <n v="6.6051699999999993"/>
    <n v="0"/>
    <x v="1"/>
    <n v="2.2485600000000003"/>
    <n v="99.12572999999999"/>
    <n v="2.3958896419947525E-5"/>
    <n v="5854"/>
    <n v="-5.9752454118651302E-4"/>
    <n v="9.2621361260431703E-2"/>
    <n v="0.10127440117308018"/>
    <n v="0.80610423756648819"/>
    <n v="0.91068181792961322"/>
    <n v="6.6634263374403396E-2"/>
    <n v="2.2683918695983379E-2"/>
    <x v="0"/>
    <n v="7"/>
    <x v="0"/>
    <m/>
    <m/>
    <x v="0"/>
    <m/>
    <x v="0"/>
    <x v="0"/>
    <m/>
    <x v="0"/>
    <x v="0"/>
    <x v="0"/>
    <m/>
    <x v="0"/>
    <x v="0"/>
    <x v="0"/>
    <x v="0"/>
    <x v="0"/>
    <x v="0"/>
    <x v="0"/>
    <x v="0"/>
    <x v="0"/>
    <x v="0"/>
    <x v="0"/>
    <x v="0"/>
    <x v="0"/>
    <m/>
    <x v="0"/>
    <x v="0"/>
    <x v="0"/>
    <x v="0"/>
    <x v="0"/>
    <s v="WELLHEAD"/>
    <n v="991027"/>
    <x v="0"/>
    <s v="CHAMPION TECHNOLOGIES VERNAL UT"/>
    <m/>
    <m/>
    <d v="1999-11-03T00:00:00"/>
  </r>
  <r>
    <x v="1"/>
    <s v="T25N R112W S02 fFRONTIER"/>
    <n v="2665"/>
    <x v="0"/>
    <x v="5"/>
    <s v="FONTENELLE"/>
    <s v="SW SW"/>
    <n v="2"/>
    <n v="25"/>
    <n v="112"/>
    <n v="42.171819999999997"/>
    <n v="-110.12846999999999"/>
    <s v="4902321325"/>
    <s v="FONT FED 24-2D"/>
    <x v="0"/>
    <s v="FRONTIER"/>
    <m/>
    <m/>
    <s v=""/>
    <x v="0"/>
    <m/>
    <m/>
    <n v="9850"/>
    <m/>
    <x v="2"/>
    <d v="2000-03-02T00:00:00"/>
    <n v="7.32"/>
    <x v="1"/>
    <n v="86"/>
    <n v="11"/>
    <n v="3022"/>
    <n v="130"/>
    <x v="1"/>
    <n v="4101"/>
    <n v="679"/>
    <m/>
    <x v="0"/>
    <n v="3.3"/>
    <n v="8544"/>
    <x v="0"/>
    <s v="XTO ENERGY INC"/>
    <n v="4.2914000000000003"/>
    <n v="0.90519000000000005"/>
    <n v="131.45699999999999"/>
    <n v="3.3253999999999997"/>
    <n v="139.97899000000001"/>
    <n v="115.68921"/>
    <n v="11.12881"/>
    <n v="0"/>
    <x v="1"/>
    <n v="6.8706000000000003E-2"/>
    <n v="126.88672600000001"/>
    <n v="4.9059370368878703E-2"/>
    <n v="8032.3"/>
    <n v="-3.0869373744442357E-2"/>
    <n v="3.0657457951368275E-2"/>
    <n v="6.4666133110404637E-3"/>
    <n v="0.9628759287375912"/>
    <n v="0.91175187229592469"/>
    <n v="8.7706652624956208E-2"/>
    <n v="5.4147507911899307E-4"/>
    <x v="0"/>
    <n v="4.8"/>
    <x v="0"/>
    <m/>
    <n v="1.208"/>
    <x v="4"/>
    <m/>
    <x v="0"/>
    <x v="0"/>
    <m/>
    <x v="0"/>
    <x v="0"/>
    <x v="0"/>
    <m/>
    <x v="0"/>
    <x v="0"/>
    <x v="0"/>
    <x v="0"/>
    <x v="0"/>
    <x v="0"/>
    <x v="0"/>
    <x v="0"/>
    <x v="0"/>
    <x v="0"/>
    <x v="0"/>
    <x v="0"/>
    <x v="0"/>
    <m/>
    <x v="0"/>
    <x v="0"/>
    <x v="0"/>
    <x v="0"/>
    <x v="0"/>
    <m/>
    <n v="302"/>
    <x v="0"/>
    <s v="ETL ID No 00-5121-15"/>
    <m/>
    <m/>
    <d v="2000-03-29T00:00:00"/>
  </r>
  <r>
    <x v="1"/>
    <s v="T25N R112W S01 fFRONTIER"/>
    <n v="1903"/>
    <x v="0"/>
    <x v="5"/>
    <m/>
    <s v="SW SW"/>
    <n v="1"/>
    <n v="25"/>
    <n v="112"/>
    <n v="42.171759999999999"/>
    <n v="-110.10876"/>
    <s v="4902320409"/>
    <s v="14-1"/>
    <x v="0"/>
    <s v="FRONTIER"/>
    <m/>
    <m/>
    <m/>
    <x v="0"/>
    <s v="8548"/>
    <m/>
    <n v="8710"/>
    <n v="8656"/>
    <x v="2"/>
    <d v="1994-07-29T00:00:00"/>
    <n v="7.65"/>
    <x v="1"/>
    <n v="66"/>
    <n v="8"/>
    <n v="2030"/>
    <n v="162"/>
    <x v="1"/>
    <n v="3000"/>
    <n v="805"/>
    <n v="0"/>
    <x v="1"/>
    <n v="0"/>
    <n v="5663"/>
    <x v="0"/>
    <s v="XTO ENERGY"/>
    <n v="3.2934000000000001"/>
    <n v="0.65832000000000002"/>
    <n v="88.305000000000007"/>
    <n v="4.1439599999999999"/>
    <n v="96.400679999999994"/>
    <n v="84.63"/>
    <n v="13.193949999999999"/>
    <n v="0"/>
    <x v="1"/>
    <n v="0"/>
    <n v="97.823949999999996"/>
    <n v="-7.3279583542005065E-3"/>
    <n v="6071"/>
    <n v="3.4770751661837393E-2"/>
    <n v="3.4163659426468776E-2"/>
    <n v="6.8289974718020669E-3"/>
    <n v="0.95900734310172919"/>
    <n v="0.8651255648540056"/>
    <n v="0.1348744351459944"/>
    <n v="0"/>
    <x v="1"/>
    <n v="0"/>
    <x v="1"/>
    <n v="5465"/>
    <n v="1.5"/>
    <x v="0"/>
    <n v="0"/>
    <x v="0"/>
    <x v="1"/>
    <m/>
    <x v="1"/>
    <x v="1"/>
    <x v="1"/>
    <n v="0"/>
    <x v="1"/>
    <x v="1"/>
    <x v="1"/>
    <x v="1"/>
    <x v="0"/>
    <x v="0"/>
    <x v="0"/>
    <x v="0"/>
    <x v="0"/>
    <x v="0"/>
    <x v="0"/>
    <x v="0"/>
    <x v="0"/>
    <m/>
    <x v="0"/>
    <x v="0"/>
    <x v="0"/>
    <x v="0"/>
    <x v="0"/>
    <m/>
    <n v="19940729"/>
    <x v="1"/>
    <s v="WESTERN ATLAS CORE LABS  LAB No 941627-37"/>
    <m/>
    <m/>
    <d v="1994-08-11T00:00:00"/>
  </r>
  <r>
    <x v="1"/>
    <s v="T25N R112W S01 fFRONTIER"/>
    <n v="1933"/>
    <x v="0"/>
    <x v="5"/>
    <m/>
    <s v="NW SE"/>
    <n v="1"/>
    <n v="25"/>
    <n v="112"/>
    <n v="42.175020000000004"/>
    <n v="-110.09868"/>
    <s v="4902320890"/>
    <s v="33-1"/>
    <x v="0"/>
    <s v="FRONTIER"/>
    <m/>
    <m/>
    <m/>
    <x v="0"/>
    <s v="8546"/>
    <m/>
    <n v="8844"/>
    <n v="8720"/>
    <x v="2"/>
    <d v="1994-07-18T00:00:00"/>
    <n v="7.75"/>
    <x v="1"/>
    <n v="23"/>
    <n v="2"/>
    <n v="1030"/>
    <n v="31"/>
    <x v="1"/>
    <n v="1230"/>
    <n v="549"/>
    <n v="0"/>
    <x v="1"/>
    <n v="0"/>
    <n v="2586"/>
    <x v="0"/>
    <s v="XTO ENERGY"/>
    <n v="1.1476999999999999"/>
    <n v="0.16458"/>
    <n v="44.805"/>
    <n v="0.79297999999999991"/>
    <n v="46.910260000000001"/>
    <n v="34.698299999999996"/>
    <n v="8.9981099999999987"/>
    <n v="0"/>
    <x v="1"/>
    <n v="0"/>
    <n v="43.696409999999993"/>
    <n v="3.5470346719507606E-2"/>
    <n v="2865"/>
    <n v="5.1183269124931208E-2"/>
    <n v="2.4465863118217634E-2"/>
    <n v="3.508400934038737E-3"/>
    <n v="0.97202573594774355"/>
    <n v="0.7940766758642186"/>
    <n v="0.2059233241357814"/>
    <n v="0"/>
    <x v="1"/>
    <n v="0"/>
    <x v="1"/>
    <n v="2461"/>
    <n v="2.8"/>
    <x v="0"/>
    <n v="0"/>
    <x v="0"/>
    <x v="1"/>
    <m/>
    <x v="1"/>
    <x v="1"/>
    <x v="1"/>
    <n v="0"/>
    <x v="1"/>
    <x v="1"/>
    <x v="1"/>
    <x v="1"/>
    <x v="0"/>
    <x v="0"/>
    <x v="0"/>
    <x v="0"/>
    <x v="0"/>
    <x v="0"/>
    <x v="0"/>
    <x v="0"/>
    <x v="0"/>
    <m/>
    <x v="0"/>
    <x v="0"/>
    <x v="0"/>
    <x v="0"/>
    <x v="0"/>
    <m/>
    <n v="19940718"/>
    <x v="1"/>
    <s v="WESTERN ATLAS CORE LABS  LAB No 941627-55"/>
    <m/>
    <m/>
    <d v="1994-08-11T00:00:00"/>
  </r>
  <r>
    <x v="1"/>
    <s v="T25N R112W S01 fFRONTIER"/>
    <n v="1942"/>
    <x v="0"/>
    <x v="5"/>
    <m/>
    <s v="NE NE"/>
    <n v="1"/>
    <n v="25"/>
    <n v="112"/>
    <n v="42.182609999999997"/>
    <n v="-110.09426000000001"/>
    <s v="4902320450"/>
    <s v="41-1"/>
    <x v="0"/>
    <s v="FRONTIER"/>
    <m/>
    <m/>
    <m/>
    <x v="0"/>
    <s v="8489"/>
    <m/>
    <n v="9975"/>
    <m/>
    <x v="2"/>
    <d v="1994-07-18T00:00:00"/>
    <n v="7.64"/>
    <x v="1"/>
    <n v="48"/>
    <n v="5"/>
    <n v="1390"/>
    <n v="37"/>
    <x v="1"/>
    <n v="2000"/>
    <n v="598"/>
    <n v="0"/>
    <x v="1"/>
    <n v="0"/>
    <n v="3774"/>
    <x v="0"/>
    <s v="XTO ENERGY"/>
    <n v="2.3952"/>
    <n v="0.41144999999999998"/>
    <n v="60.465000000000003"/>
    <n v="0.94645999999999997"/>
    <n v="64.218109999999996"/>
    <n v="56.42"/>
    <n v="9.8012199999999989"/>
    <n v="0"/>
    <x v="1"/>
    <n v="0"/>
    <n v="66.221219999999988"/>
    <n v="-1.5356641282962682E-2"/>
    <n v="4078"/>
    <n v="3.8716250636780442E-2"/>
    <n v="3.7297889956587012E-2"/>
    <n v="6.4070711517358577E-3"/>
    <n v="0.95629503889167722"/>
    <n v="0.85199276002465685"/>
    <n v="0.14800723997534326"/>
    <n v="0"/>
    <x v="1"/>
    <n v="0"/>
    <x v="1"/>
    <n v="3639"/>
    <n v="1"/>
    <x v="0"/>
    <n v="0"/>
    <x v="0"/>
    <x v="1"/>
    <m/>
    <x v="1"/>
    <x v="1"/>
    <x v="1"/>
    <n v="0"/>
    <x v="1"/>
    <x v="1"/>
    <x v="1"/>
    <x v="1"/>
    <x v="0"/>
    <x v="0"/>
    <x v="0"/>
    <x v="0"/>
    <x v="0"/>
    <x v="0"/>
    <x v="0"/>
    <x v="0"/>
    <x v="0"/>
    <m/>
    <x v="0"/>
    <x v="0"/>
    <x v="0"/>
    <x v="0"/>
    <x v="0"/>
    <m/>
    <n v="19940718"/>
    <x v="1"/>
    <s v="WESTERN ATLAS CORE LABS  LAB No 941627-64"/>
    <m/>
    <m/>
    <d v="1994-08-11T00:00:00"/>
  </r>
  <r>
    <x v="1"/>
    <s v="T25N R112W S01 fFRONTIER"/>
    <n v="1889"/>
    <x v="0"/>
    <x v="5"/>
    <m/>
    <s v="SW NW"/>
    <n v="1"/>
    <n v="25"/>
    <n v="112"/>
    <n v="42.179349999999999"/>
    <n v="-110.10853"/>
    <s v="4902320894"/>
    <s v="12-1"/>
    <x v="0"/>
    <s v="FRONTIER"/>
    <m/>
    <m/>
    <m/>
    <x v="0"/>
    <s v="8427"/>
    <m/>
    <n v="8750"/>
    <n v="8600"/>
    <x v="2"/>
    <d v="1994-07-16T00:00:00"/>
    <n v="7.15"/>
    <x v="1"/>
    <n v="108"/>
    <n v="15"/>
    <n v="1630"/>
    <n v="65"/>
    <x v="1"/>
    <n v="2600"/>
    <n v="537"/>
    <n v="0"/>
    <x v="1"/>
    <n v="0"/>
    <n v="4682"/>
    <x v="0"/>
    <s v="XTO ENERGY"/>
    <n v="5.3891999999999998"/>
    <n v="1.2343500000000001"/>
    <n v="70.905000000000001"/>
    <n v="1.6626999999999998"/>
    <n v="79.191249999999997"/>
    <n v="73.346000000000004"/>
    <n v="8.8014299999999999"/>
    <n v="0"/>
    <x v="1"/>
    <n v="0"/>
    <n v="82.14743"/>
    <n v="-1.8322822524641971E-2"/>
    <n v="4955"/>
    <n v="2.8328317941268031E-2"/>
    <n v="6.8052973024166186E-2"/>
    <n v="1.5586949315738799E-2"/>
    <n v="0.91636007766009508"/>
    <n v="0.89285812106355611"/>
    <n v="0.1071418789364439"/>
    <n v="0"/>
    <x v="1"/>
    <n v="0"/>
    <x v="1"/>
    <n v="4563"/>
    <n v="1.5"/>
    <x v="0"/>
    <n v="0"/>
    <x v="0"/>
    <x v="1"/>
    <m/>
    <x v="1"/>
    <x v="1"/>
    <x v="1"/>
    <n v="0"/>
    <x v="1"/>
    <x v="1"/>
    <x v="1"/>
    <x v="1"/>
    <x v="0"/>
    <x v="0"/>
    <x v="0"/>
    <x v="0"/>
    <x v="0"/>
    <x v="0"/>
    <x v="0"/>
    <x v="0"/>
    <x v="0"/>
    <m/>
    <x v="0"/>
    <x v="0"/>
    <x v="0"/>
    <x v="0"/>
    <x v="0"/>
    <m/>
    <n v="19940716"/>
    <x v="1"/>
    <s v="WESTERN ATLAS CORE LABS  LAB No 941627-10"/>
    <m/>
    <m/>
    <d v="1994-08-11T00:00:00"/>
  </r>
  <r>
    <x v="1"/>
    <s v="T25N R112W S01 fFRONTIER"/>
    <n v="2662"/>
    <x v="0"/>
    <x v="5"/>
    <s v="FONTENELLE"/>
    <s v="NE SW"/>
    <n v="1"/>
    <n v="25"/>
    <n v="112"/>
    <n v="42.175049999999999"/>
    <n v="-110.10574"/>
    <s v="4902321412"/>
    <s v="FONT FED 23-1"/>
    <x v="0"/>
    <s v="FRONTIER"/>
    <m/>
    <m/>
    <s v=""/>
    <x v="0"/>
    <m/>
    <m/>
    <n v="8741"/>
    <n v="8688"/>
    <x v="2"/>
    <d v="2000-02-29T00:00:00"/>
    <n v="7.35"/>
    <x v="1"/>
    <n v="107"/>
    <n v="11.2"/>
    <n v="3168"/>
    <n v="157"/>
    <x v="1"/>
    <n v="4173"/>
    <n v="651"/>
    <m/>
    <x v="0"/>
    <n v="2.5"/>
    <n v="8604"/>
    <x v="0"/>
    <s v="XTO ENERGY INC"/>
    <n v="5.3392999999999997"/>
    <n v="0.92164799999999991"/>
    <n v="137.80799999999999"/>
    <n v="4.0160599999999995"/>
    <n v="148.08500800000002"/>
    <n v="117.72032999999999"/>
    <n v="10.669889999999999"/>
    <n v="0"/>
    <x v="1"/>
    <n v="5.2050000000000006E-2"/>
    <n v="128.44227000000001"/>
    <n v="7.1033635965562891E-2"/>
    <n v="8269.7000000000007"/>
    <n v="-1.9811896620184028E-2"/>
    <n v="3.6055641770299927E-2"/>
    <n v="6.2237765486699353E-3"/>
    <n v="0.95772058168103003"/>
    <n v="0.91652327539835587"/>
    <n v="8.3071484177288352E-2"/>
    <n v="4.0524042435562688E-4"/>
    <x v="0"/>
    <n v="3.5"/>
    <x v="0"/>
    <m/>
    <n v="1.1879999999999999"/>
    <x v="4"/>
    <m/>
    <x v="0"/>
    <x v="0"/>
    <m/>
    <x v="0"/>
    <x v="0"/>
    <x v="0"/>
    <m/>
    <x v="0"/>
    <x v="0"/>
    <x v="0"/>
    <x v="0"/>
    <x v="0"/>
    <x v="0"/>
    <x v="0"/>
    <x v="0"/>
    <x v="0"/>
    <x v="0"/>
    <x v="0"/>
    <x v="0"/>
    <x v="0"/>
    <m/>
    <x v="0"/>
    <x v="0"/>
    <x v="0"/>
    <x v="0"/>
    <x v="0"/>
    <m/>
    <n v="229"/>
    <x v="0"/>
    <s v="ETL ID No 00-5121-14"/>
    <m/>
    <m/>
    <d v="2000-03-10T00:00:00"/>
  </r>
  <r>
    <x v="1"/>
    <s v="T25N R112W S01 fFRONTIER"/>
    <n v="2661"/>
    <x v="0"/>
    <x v="5"/>
    <s v="FONTENELLE"/>
    <s v="NE NW"/>
    <n v="1"/>
    <n v="25"/>
    <n v="112"/>
    <n v="42.181789999999999"/>
    <n v="-110.10357999999999"/>
    <s v="4902321335"/>
    <s v="FONT FED 21-1"/>
    <x v="0"/>
    <s v="FRONTIER"/>
    <m/>
    <m/>
    <s v=""/>
    <x v="0"/>
    <m/>
    <m/>
    <n v="8770"/>
    <n v="8689"/>
    <x v="2"/>
    <d v="2000-02-29T00:00:00"/>
    <n v="7.09"/>
    <x v="1"/>
    <n v="3.7"/>
    <n v="0.2"/>
    <n v="74.7"/>
    <n v="0.8"/>
    <x v="1"/>
    <n v="87.8"/>
    <n v="46.7"/>
    <m/>
    <x v="0"/>
    <m/>
    <n v="284"/>
    <x v="0"/>
    <s v="XTO ENERGY INC"/>
    <n v="0.18463000000000002"/>
    <n v="1.6458E-2"/>
    <n v="3.2494499999999999"/>
    <n v="2.0464E-2"/>
    <n v="3.4710019999999999"/>
    <n v="2.4768379999999999"/>
    <n v="0.76541300000000001"/>
    <n v="0"/>
    <x v="1"/>
    <n v="0"/>
    <n v="3.242251"/>
    <n v="3.4074538826407992E-2"/>
    <n v="213.9"/>
    <n v="-0.14079132355894763"/>
    <n v="5.319213299214464E-2"/>
    <n v="4.7415703016016704E-3"/>
    <n v="0.94206629670625375"/>
    <n v="0.76392543328693552"/>
    <n v="0.23607456671306448"/>
    <n v="0"/>
    <x v="0"/>
    <n v="29"/>
    <x v="0"/>
    <m/>
    <n v="32.200000000000003"/>
    <x v="4"/>
    <m/>
    <x v="0"/>
    <x v="0"/>
    <m/>
    <x v="0"/>
    <x v="0"/>
    <x v="0"/>
    <m/>
    <x v="0"/>
    <x v="0"/>
    <x v="0"/>
    <x v="0"/>
    <x v="0"/>
    <x v="0"/>
    <x v="0"/>
    <x v="0"/>
    <x v="0"/>
    <x v="0"/>
    <x v="0"/>
    <x v="0"/>
    <x v="0"/>
    <m/>
    <x v="0"/>
    <x v="0"/>
    <x v="0"/>
    <x v="0"/>
    <x v="0"/>
    <m/>
    <n v="229"/>
    <x v="0"/>
    <s v="ETL ID No 00-5121-8"/>
    <m/>
    <m/>
    <d v="2000-03-29T00:00:00"/>
  </r>
  <r>
    <x v="1"/>
    <s v="T25N R111W S35 fFORT UNION"/>
    <n v="4153"/>
    <x v="0"/>
    <x v="0"/>
    <s v="LINCOLN ROAD"/>
    <s v="NW SE"/>
    <n v="35"/>
    <n v="25"/>
    <n v="111"/>
    <n v="42.101489999999998"/>
    <n v="-110.00194"/>
    <s v="4903721079"/>
    <s v="#1"/>
    <x v="0"/>
    <s v="FORT UNION"/>
    <m/>
    <m/>
    <m/>
    <x v="0"/>
    <s v="3800"/>
    <m/>
    <n v="9946"/>
    <m/>
    <x v="2"/>
    <d v="1976-11-07T00:00:00"/>
    <n v="8.6"/>
    <x v="1"/>
    <n v="20"/>
    <n v="7"/>
    <n v="3736"/>
    <m/>
    <x v="1"/>
    <n v="400"/>
    <n v="9200"/>
    <n v="204"/>
    <x v="0"/>
    <n v="40"/>
    <m/>
    <x v="0"/>
    <s v="CIG EXPLORATION"/>
    <n v="0.998"/>
    <n v="0.57603000000000004"/>
    <n v="162.51599999999999"/>
    <n v="0"/>
    <n v="164.09002999999998"/>
    <n v="11.283999999999999"/>
    <n v="150.78799999999998"/>
    <n v="6.7993199999999998"/>
    <x v="1"/>
    <n v="0.8328000000000001"/>
    <n v="169.70411999999996"/>
    <n v="-1.6819018547808512E-2"/>
    <n v="13607"/>
    <n v="1"/>
    <n v="6.0820270433249359E-3"/>
    <n v="3.5104509396457549E-3"/>
    <n v="0.99040752201702931"/>
    <n v="6.6492198303730057E-2"/>
    <n v="0.88853470381273014"/>
    <n v="4.9073646532565044E-3"/>
    <x v="0"/>
    <n v="20"/>
    <x v="0"/>
    <m/>
    <n v="3.4"/>
    <x v="7"/>
    <m/>
    <x v="0"/>
    <x v="0"/>
    <m/>
    <x v="0"/>
    <x v="0"/>
    <x v="0"/>
    <m/>
    <x v="0"/>
    <x v="0"/>
    <x v="0"/>
    <x v="0"/>
    <x v="0"/>
    <x v="0"/>
    <x v="0"/>
    <x v="0"/>
    <x v="0"/>
    <x v="0"/>
    <x v="0"/>
    <x v="0"/>
    <x v="0"/>
    <m/>
    <x v="0"/>
    <x v="0"/>
    <x v="0"/>
    <x v="0"/>
    <x v="0"/>
    <m/>
    <n v="1976117"/>
    <x v="0"/>
    <s v="DOWELL CASPER ID No 6179"/>
    <m/>
    <m/>
    <d v="1976-11-09T00:00:00"/>
  </r>
  <r>
    <x v="1"/>
    <s v="T25N R111W S33 fFRONTIER"/>
    <n v="4839"/>
    <x v="0"/>
    <x v="0"/>
    <s v="FONTENELLE"/>
    <s v="SW SW"/>
    <n v="33"/>
    <n v="25"/>
    <n v="111"/>
    <n v="42.097195999999997"/>
    <n v="-110.052317"/>
    <s v="4903723834"/>
    <s v="33-5 WEST SWAN"/>
    <x v="0"/>
    <s v="FRONTIER"/>
    <m/>
    <m/>
    <n v="196"/>
    <x v="0"/>
    <n v="9364"/>
    <n v="9560"/>
    <n v="9560"/>
    <n v="9462"/>
    <x v="2"/>
    <d v="2005-11-16T00:00:00"/>
    <n v="6.84"/>
    <x v="1"/>
    <n v="154"/>
    <n v="15"/>
    <n v="4186"/>
    <n v="62"/>
    <x v="1"/>
    <n v="7748"/>
    <n v="510"/>
    <n v="0"/>
    <x v="1"/>
    <n v="6"/>
    <n v="16600"/>
    <x v="0"/>
    <s v="CHEVRON USA INC"/>
    <n v="7.6845999999999997"/>
    <n v="1.2343500000000001"/>
    <n v="182.09099999999998"/>
    <n v="1.5859599999999998"/>
    <n v="192.59590999999998"/>
    <n v="218.57107999999999"/>
    <n v="8.3588999999999984"/>
    <n v="0"/>
    <x v="1"/>
    <n v="0.12492"/>
    <n v="227.0549"/>
    <n v="-8.2113483827184863E-2"/>
    <n v="12681"/>
    <n v="-0.13384105734093782"/>
    <n v="3.9900120412733588E-2"/>
    <n v="6.4090146047234347E-3"/>
    <n v="0.95369086498254296"/>
    <n v="0.96263538025385043"/>
    <n v="3.6814444436125353E-2"/>
    <n v="5.5017531002413958E-4"/>
    <x v="1"/>
    <n v="5"/>
    <x v="1"/>
    <n v="13997"/>
    <n v="34.53"/>
    <x v="1"/>
    <n v="0"/>
    <x v="1"/>
    <x v="1"/>
    <n v="0"/>
    <x v="1"/>
    <x v="1"/>
    <x v="1"/>
    <n v="0"/>
    <x v="1"/>
    <x v="1"/>
    <x v="1"/>
    <x v="1"/>
    <x v="0"/>
    <x v="0"/>
    <x v="0"/>
    <x v="0"/>
    <x v="0"/>
    <x v="0"/>
    <x v="0"/>
    <x v="0"/>
    <x v="0"/>
    <m/>
    <x v="0"/>
    <x v="0"/>
    <x v="0"/>
    <x v="0"/>
    <x v="0"/>
    <m/>
    <n v="20051116"/>
    <x v="0"/>
    <s v="WYOMING ANALYTICAL LABS ROCK SPRINGS ID No D3037"/>
    <m/>
    <s v="9364-9560"/>
    <d v="2005-11-28T00:00:00"/>
  </r>
  <r>
    <x v="1"/>
    <s v="T25N R111W S33 fFRONTIER"/>
    <n v="4843"/>
    <x v="0"/>
    <x v="0"/>
    <s v="FONTENELLE"/>
    <s v="SW NE"/>
    <n v="33"/>
    <n v="25"/>
    <n v="111"/>
    <n v="42.107030000000002"/>
    <n v="-110.04098999999999"/>
    <s v="4903722636"/>
    <s v="33-1 WEST SWAN"/>
    <x v="0"/>
    <s v="FRONTIER"/>
    <m/>
    <m/>
    <m/>
    <x v="0"/>
    <s v="9292"/>
    <m/>
    <n v="9475"/>
    <n v="9432"/>
    <x v="2"/>
    <d v="2005-11-16T00:00:00"/>
    <n v="6.76"/>
    <x v="1"/>
    <n v="226"/>
    <n v="26"/>
    <n v="4811"/>
    <n v="82"/>
    <x v="1"/>
    <n v="8972"/>
    <n v="355"/>
    <n v="0"/>
    <x v="1"/>
    <n v="4"/>
    <n v="18760"/>
    <x v="0"/>
    <s v="CHEVRON USA INC"/>
    <n v="11.2774"/>
    <n v="2.1395400000000002"/>
    <n v="209.27849999999998"/>
    <n v="2.0975600000000001"/>
    <n v="224.79299999999998"/>
    <n v="253.10012"/>
    <n v="5.8184499999999995"/>
    <n v="0"/>
    <x v="1"/>
    <n v="8.3280000000000007E-2"/>
    <n v="259.00184999999999"/>
    <n v="-7.0709413297805904E-2"/>
    <n v="14476"/>
    <n v="-0.12889637742207244"/>
    <n v="5.0167932275471214E-2"/>
    <n v="9.5178230638854437E-3"/>
    <n v="0.94031424466064328"/>
    <n v="0.97721356044368024"/>
    <n v="2.2464897451504689E-2"/>
    <n v="3.2154210481508149E-4"/>
    <x v="1"/>
    <n v="5"/>
    <x v="1"/>
    <n v="16208"/>
    <n v="30.86"/>
    <x v="1"/>
    <n v="0"/>
    <x v="1"/>
    <x v="1"/>
    <n v="0"/>
    <x v="1"/>
    <x v="1"/>
    <x v="1"/>
    <n v="0"/>
    <x v="1"/>
    <x v="1"/>
    <x v="1"/>
    <x v="1"/>
    <x v="0"/>
    <x v="0"/>
    <x v="0"/>
    <x v="0"/>
    <x v="0"/>
    <x v="0"/>
    <x v="0"/>
    <x v="0"/>
    <x v="0"/>
    <m/>
    <x v="0"/>
    <x v="0"/>
    <x v="0"/>
    <x v="0"/>
    <x v="0"/>
    <m/>
    <n v="20051116"/>
    <x v="0"/>
    <s v="WYOMING ANALYTICAL LAGS ROCK SPRINGS ID No D3041"/>
    <s v="9292"/>
    <m/>
    <d v="2005-11-28T00:00:00"/>
  </r>
  <r>
    <x v="1"/>
    <s v="T25N R111W S33 fFRONTIER"/>
    <n v="4852"/>
    <x v="0"/>
    <x v="0"/>
    <s v="FONTENELLE"/>
    <s v="NE NW"/>
    <n v="33"/>
    <n v="25"/>
    <n v="111"/>
    <n v="42.11139"/>
    <n v="-110.04333"/>
    <s v="4903724042"/>
    <s v="33-10 WEST SWAN"/>
    <x v="0"/>
    <s v="FRONTIER"/>
    <m/>
    <m/>
    <n v="22"/>
    <x v="0"/>
    <n v="9286"/>
    <n v="9308"/>
    <n v="9505"/>
    <n v="9434"/>
    <x v="2"/>
    <d v="2005-11-16T00:00:00"/>
    <n v="6.76"/>
    <x v="1"/>
    <n v="225"/>
    <n v="25"/>
    <n v="5588"/>
    <n v="111"/>
    <x v="1"/>
    <n v="10447"/>
    <n v="351"/>
    <n v="0"/>
    <x v="1"/>
    <n v="2"/>
    <n v="20750"/>
    <x v="0"/>
    <s v="CHEVRON USA INC"/>
    <n v="11.227499999999999"/>
    <n v="2.0572500000000002"/>
    <n v="243.07799999999997"/>
    <n v="2.8393799999999998"/>
    <n v="259.20212999999995"/>
    <n v="294.70986999999997"/>
    <n v="5.7528899999999998"/>
    <n v="0"/>
    <x v="1"/>
    <n v="4.1640000000000003E-2"/>
    <n v="300.50439999999992"/>
    <n v="-7.3792724912464344E-2"/>
    <n v="16749"/>
    <n v="-0.10669617856476173"/>
    <n v="4.3315616272134802E-2"/>
    <n v="7.9368560744466129E-3"/>
    <n v="0.94874752765341863"/>
    <n v="0.98071732061161188"/>
    <n v="1.9144112365742403E-2"/>
    <n v="1.3856702264592469E-4"/>
    <x v="1"/>
    <n v="4"/>
    <x v="1"/>
    <n v="18873"/>
    <n v="27.8"/>
    <x v="1"/>
    <n v="0"/>
    <x v="1"/>
    <x v="1"/>
    <n v="0"/>
    <x v="1"/>
    <x v="1"/>
    <x v="1"/>
    <n v="0"/>
    <x v="1"/>
    <x v="1"/>
    <x v="1"/>
    <x v="1"/>
    <x v="0"/>
    <x v="0"/>
    <x v="0"/>
    <x v="0"/>
    <x v="0"/>
    <x v="0"/>
    <x v="0"/>
    <x v="0"/>
    <x v="0"/>
    <m/>
    <x v="0"/>
    <x v="0"/>
    <x v="0"/>
    <x v="0"/>
    <x v="0"/>
    <m/>
    <n v="20051116"/>
    <x v="0"/>
    <s v="WYOMING ANALYTICAL LABS ROCK SPRINGS ID No D3050"/>
    <m/>
    <s v="9286-9308"/>
    <d v="2005-11-28T00:00:00"/>
  </r>
  <r>
    <x v="1"/>
    <s v="T25N R111W S33 fFRONTIER"/>
    <n v="4840"/>
    <x v="0"/>
    <x v="0"/>
    <s v="FONTENELLE"/>
    <s v="SE SW"/>
    <n v="33"/>
    <n v="25"/>
    <n v="111"/>
    <n v="42.096939999999996"/>
    <n v="-110.04361"/>
    <s v="4903723867"/>
    <s v="33-8 WEST SWAN"/>
    <x v="0"/>
    <s v="FRONTIER"/>
    <m/>
    <m/>
    <n v="344"/>
    <x v="0"/>
    <n v="9256"/>
    <n v="9600"/>
    <n v="9600"/>
    <n v="9423"/>
    <x v="2"/>
    <d v="2005-11-16T00:00:00"/>
    <n v="6.91"/>
    <x v="1"/>
    <n v="195"/>
    <n v="18"/>
    <n v="4856"/>
    <n v="83"/>
    <x v="1"/>
    <n v="8797"/>
    <n v="456"/>
    <n v="0"/>
    <x v="1"/>
    <n v="2"/>
    <n v="18300"/>
    <x v="0"/>
    <s v="CHEVRON USA INC"/>
    <n v="9.7304999999999993"/>
    <n v="1.48122"/>
    <n v="211.23599999999999"/>
    <n v="2.1231399999999998"/>
    <n v="224.57086000000001"/>
    <n v="248.16336999999999"/>
    <n v="7.4738399999999992"/>
    <n v="0"/>
    <x v="1"/>
    <n v="4.1640000000000003E-2"/>
    <n v="255.67884999999998"/>
    <n v="-6.4774614856092205E-2"/>
    <n v="14407"/>
    <n v="-0.11902650808695386"/>
    <n v="4.3329308174711534E-2"/>
    <n v="6.5957800580182125E-3"/>
    <n v="0.95007491176727021"/>
    <n v="0.97060578143244935"/>
    <n v="2.9231358010253877E-2"/>
    <n v="1.6286055729678074E-4"/>
    <x v="1"/>
    <n v="3"/>
    <x v="1"/>
    <n v="15892"/>
    <n v="31.63"/>
    <x v="1"/>
    <n v="0"/>
    <x v="1"/>
    <x v="1"/>
    <n v="0"/>
    <x v="1"/>
    <x v="1"/>
    <x v="1"/>
    <n v="0"/>
    <x v="1"/>
    <x v="1"/>
    <x v="1"/>
    <x v="1"/>
    <x v="0"/>
    <x v="0"/>
    <x v="0"/>
    <x v="0"/>
    <x v="0"/>
    <x v="0"/>
    <x v="0"/>
    <x v="0"/>
    <x v="0"/>
    <m/>
    <x v="0"/>
    <x v="0"/>
    <x v="0"/>
    <x v="0"/>
    <x v="0"/>
    <m/>
    <n v="20051116"/>
    <x v="0"/>
    <s v="WYOMING ANALYTICAL LABS ROCK SPRINGS ID No D3038"/>
    <m/>
    <s v="9256-9600"/>
    <d v="2005-11-28T00:00:00"/>
  </r>
  <r>
    <x v="1"/>
    <s v="T25N R111W S33 fFRONTIER"/>
    <n v="4841"/>
    <x v="0"/>
    <x v="0"/>
    <s v="FONTENELLE"/>
    <s v="NE SW"/>
    <n v="33"/>
    <n v="25"/>
    <n v="111"/>
    <n v="42.101730000000003"/>
    <n v="-110.046451"/>
    <s v="4903722712"/>
    <s v="33-2 WEST SWAN"/>
    <x v="0"/>
    <s v="FRONTIER"/>
    <m/>
    <m/>
    <n v="148"/>
    <x v="0"/>
    <n v="9256"/>
    <n v="9404"/>
    <n v="9500"/>
    <n v="9460"/>
    <x v="2"/>
    <d v="2005-11-16T00:00:00"/>
    <n v="6.65"/>
    <x v="1"/>
    <n v="263"/>
    <n v="27"/>
    <n v="5142"/>
    <n v="111"/>
    <x v="1"/>
    <n v="9672"/>
    <n v="419"/>
    <n v="0"/>
    <x v="1"/>
    <n v="12"/>
    <n v="19200"/>
    <x v="0"/>
    <s v="CHEVRON USA INC"/>
    <n v="13.123699999999999"/>
    <n v="2.2218300000000002"/>
    <n v="223.67699999999999"/>
    <n v="2.8393799999999998"/>
    <n v="241.86190999999999"/>
    <n v="272.84712000000002"/>
    <n v="6.8674099999999996"/>
    <n v="0"/>
    <x v="1"/>
    <n v="0.24984000000000001"/>
    <n v="279.96437000000003"/>
    <n v="-7.3017518397118744E-2"/>
    <n v="15646"/>
    <n v="-0.10199162027205418"/>
    <n v="5.4261127765012684E-2"/>
    <n v="9.1863576203462562E-3"/>
    <n v="0.93655251461464106"/>
    <n v="0.97457801505241537"/>
    <n v="2.4529585675491489E-2"/>
    <n v="8.9239927209308807E-4"/>
    <x v="1"/>
    <n v="6"/>
    <x v="1"/>
    <n v="17473"/>
    <n v="30.27"/>
    <x v="1"/>
    <n v="0"/>
    <x v="1"/>
    <x v="1"/>
    <n v="0"/>
    <x v="1"/>
    <x v="1"/>
    <x v="1"/>
    <n v="0"/>
    <x v="1"/>
    <x v="1"/>
    <x v="1"/>
    <x v="1"/>
    <x v="0"/>
    <x v="0"/>
    <x v="0"/>
    <x v="0"/>
    <x v="0"/>
    <x v="0"/>
    <x v="0"/>
    <x v="0"/>
    <x v="0"/>
    <m/>
    <x v="0"/>
    <x v="0"/>
    <x v="0"/>
    <x v="0"/>
    <x v="0"/>
    <m/>
    <n v="20051116"/>
    <x v="0"/>
    <s v="WYOMING ANALYTICAL LABS ROCK SPRINGS ID No D3039"/>
    <m/>
    <s v="9256-9404"/>
    <d v="2005-11-28T00:00:00"/>
  </r>
  <r>
    <x v="1"/>
    <s v="T25N R111W S33 fFRONTIER"/>
    <n v="4842"/>
    <x v="0"/>
    <x v="0"/>
    <s v="FONTENELLE"/>
    <s v="NE SE"/>
    <n v="33"/>
    <n v="25"/>
    <n v="111"/>
    <n v="42.100935999999997"/>
    <n v="-110.038442"/>
    <s v="4903723054"/>
    <s v="33-4 WEST SWAN"/>
    <x v="0"/>
    <s v="FRONTIER"/>
    <m/>
    <m/>
    <n v="157"/>
    <x v="0"/>
    <n v="9247"/>
    <n v="9404"/>
    <n v="9557"/>
    <n v="9557"/>
    <x v="2"/>
    <d v="2005-11-16T00:00:00"/>
    <n v="6.7"/>
    <x v="1"/>
    <n v="250"/>
    <n v="28"/>
    <n v="6529"/>
    <n v="152"/>
    <x v="1"/>
    <n v="11771"/>
    <n v="8.66"/>
    <n v="0"/>
    <x v="1"/>
    <n v="15"/>
    <n v="19960"/>
    <x v="0"/>
    <s v="CHEVRON USA INC"/>
    <n v="12.475"/>
    <n v="2.3041200000000002"/>
    <n v="284.01149999999996"/>
    <n v="3.8881599999999996"/>
    <n v="302.67877999999996"/>
    <n v="332.05991"/>
    <n v="0.14193739999999999"/>
    <n v="0"/>
    <x v="1"/>
    <n v="0.31230000000000002"/>
    <n v="332.51414740000001"/>
    <n v="-4.6970559829945704E-2"/>
    <n v="18753.66"/>
    <n v="-3.1160577429258821E-2"/>
    <n v="4.1215310832163399E-2"/>
    <n v="7.6124266127939348E-3"/>
    <n v="0.95117226255504272"/>
    <n v="0.99863393060550421"/>
    <n v="4.2686123616044369E-4"/>
    <n v="9.3920815833534069E-4"/>
    <x v="1"/>
    <n v="19"/>
    <x v="1"/>
    <n v="21265"/>
    <n v="28.72"/>
    <x v="1"/>
    <n v="0"/>
    <x v="1"/>
    <x v="1"/>
    <n v="0"/>
    <x v="1"/>
    <x v="1"/>
    <x v="1"/>
    <n v="0"/>
    <x v="1"/>
    <x v="1"/>
    <x v="1"/>
    <x v="1"/>
    <x v="0"/>
    <x v="0"/>
    <x v="0"/>
    <x v="0"/>
    <x v="0"/>
    <x v="0"/>
    <x v="0"/>
    <x v="0"/>
    <x v="0"/>
    <m/>
    <x v="0"/>
    <x v="0"/>
    <x v="0"/>
    <x v="0"/>
    <x v="0"/>
    <m/>
    <n v="20051116"/>
    <x v="0"/>
    <s v="WYOMING ANALYTICAL LABS ROCK SPRINGS ID No D3040"/>
    <m/>
    <s v="9247-9404"/>
    <d v="2005-11-28T00:00:00"/>
  </r>
  <r>
    <x v="1"/>
    <s v="T25N R111W S33 fFRONTIER"/>
    <n v="4813"/>
    <x v="0"/>
    <x v="0"/>
    <s v="FONTENELLE"/>
    <s v="SE NE"/>
    <n v="33"/>
    <n v="25"/>
    <n v="111"/>
    <n v="42.104399999999998"/>
    <n v="-110.03437"/>
    <s v="4903723835"/>
    <s v="33-7 WEST SWAN"/>
    <x v="0"/>
    <s v="FRONTIER"/>
    <m/>
    <m/>
    <n v="393"/>
    <x v="0"/>
    <n v="9237"/>
    <n v="9630"/>
    <n v="9691"/>
    <n v="9634"/>
    <x v="2"/>
    <d v="2005-11-30T00:00:00"/>
    <n v="6.54"/>
    <x v="1"/>
    <n v="240"/>
    <n v="32"/>
    <n v="6600"/>
    <n v="66"/>
    <x v="1"/>
    <n v="10897"/>
    <n v="647"/>
    <n v="0"/>
    <x v="1"/>
    <n v="12"/>
    <n v="18660"/>
    <x v="0"/>
    <s v="CHEVRON USA INC"/>
    <n v="11.975999999999999"/>
    <n v="2.6332800000000001"/>
    <n v="287.10000000000002"/>
    <n v="1.68828"/>
    <n v="303.39756"/>
    <n v="307.40436999999997"/>
    <n v="10.604329999999999"/>
    <n v="0"/>
    <x v="1"/>
    <n v="0.24984000000000001"/>
    <n v="318.25853999999998"/>
    <n v="-2.3905467991064491E-2"/>
    <n v="18494"/>
    <n v="-4.4678904021101364E-3"/>
    <n v="3.9472960824075178E-2"/>
    <n v="8.6793051335020618E-3"/>
    <n v="0.95184773404242273"/>
    <n v="0.96589511784978332"/>
    <n v="3.3319860010669312E-2"/>
    <n v="7.8502213954730017E-4"/>
    <x v="1"/>
    <n v="10.3"/>
    <x v="1"/>
    <n v="19686"/>
    <n v="31.09"/>
    <x v="1"/>
    <n v="0"/>
    <x v="1"/>
    <x v="1"/>
    <n v="0"/>
    <x v="1"/>
    <x v="1"/>
    <x v="1"/>
    <n v="0"/>
    <x v="1"/>
    <x v="1"/>
    <x v="1"/>
    <x v="1"/>
    <x v="0"/>
    <x v="0"/>
    <x v="0"/>
    <x v="0"/>
    <x v="0"/>
    <x v="0"/>
    <x v="0"/>
    <x v="0"/>
    <x v="0"/>
    <m/>
    <x v="0"/>
    <x v="0"/>
    <x v="0"/>
    <x v="0"/>
    <x v="0"/>
    <m/>
    <n v="20051130"/>
    <x v="0"/>
    <s v="WYOMING ANALYTICAL LABS ROCK SPRINGS ID No D3134"/>
    <m/>
    <s v="9237-9630"/>
    <d v="2005-12-13T00:00:00"/>
  </r>
  <r>
    <x v="1"/>
    <s v="T25N R111W S32 fFRONTIER"/>
    <n v="4580"/>
    <x v="0"/>
    <x v="5"/>
    <s v="FONTENELLE"/>
    <s v="NE SE"/>
    <n v="32"/>
    <n v="25"/>
    <n v="111"/>
    <n v="42.101909999999997"/>
    <n v="-110.05347"/>
    <s v="4902321320"/>
    <s v="32-6 WEST SWAN"/>
    <x v="0"/>
    <s v="FRONTIER"/>
    <m/>
    <m/>
    <n v="48"/>
    <x v="0"/>
    <n v="9302"/>
    <n v="9350"/>
    <n v="9530"/>
    <n v="9408"/>
    <x v="2"/>
    <d v="1899-12-31T00:00:00"/>
    <n v="6.8"/>
    <x v="1"/>
    <n v="81"/>
    <n v="9"/>
    <n v="1702"/>
    <n v="0"/>
    <x v="1"/>
    <n v="3324"/>
    <n v="0"/>
    <n v="0"/>
    <x v="1"/>
    <n v="5"/>
    <n v="5590"/>
    <x v="0"/>
    <s v="CHEVRON USA"/>
    <n v="4.0419"/>
    <n v="0.74060999999999999"/>
    <n v="74.036999999999992"/>
    <n v="0"/>
    <n v="78.819509999999994"/>
    <n v="93.770039999999995"/>
    <n v="0"/>
    <n v="0"/>
    <x v="1"/>
    <n v="0.10410000000000001"/>
    <n v="93.874139999999997"/>
    <n v="-8.7175353581327414E-2"/>
    <n v="5121"/>
    <n v="-4.3786761273457195E-2"/>
    <n v="5.1280450741193397E-2"/>
    <n v="9.3962776475012347E-3"/>
    <n v="0.93932327161130535"/>
    <n v="0.99889106840286368"/>
    <n v="0"/>
    <n v="1.1089315971363361E-3"/>
    <x v="1"/>
    <n v="67"/>
    <x v="1"/>
    <n v="6005"/>
    <n v="103.4126"/>
    <x v="1"/>
    <n v="0"/>
    <x v="1"/>
    <x v="1"/>
    <n v="0"/>
    <x v="1"/>
    <x v="1"/>
    <x v="1"/>
    <n v="0"/>
    <x v="1"/>
    <x v="1"/>
    <x v="1"/>
    <x v="1"/>
    <x v="0"/>
    <x v="0"/>
    <x v="0"/>
    <x v="0"/>
    <x v="0"/>
    <x v="0"/>
    <x v="0"/>
    <x v="0"/>
    <x v="0"/>
    <m/>
    <x v="0"/>
    <x v="0"/>
    <x v="0"/>
    <x v="0"/>
    <x v="0"/>
    <s v="PERFS 9302-9350 SECOND FRONTIER"/>
    <n v="19000101"/>
    <x v="0"/>
    <s v="WYOMING ANALYTICAL LABS ROCK SPRINGS ID No D2835"/>
    <m/>
    <s v="9302-9350"/>
    <d v="2005-11-14T00:00:00"/>
  </r>
  <r>
    <x v="1"/>
    <s v="T25N R111W S32 fFRONTIER"/>
    <n v="4836"/>
    <x v="0"/>
    <x v="5"/>
    <s v="FONTENELLE"/>
    <s v="SE NW"/>
    <n v="32"/>
    <n v="25"/>
    <n v="111"/>
    <n v="42.102780000000003"/>
    <n v="-110.06283999999999"/>
    <s v="4902321278"/>
    <s v="32-5 WEST SWAN"/>
    <x v="0"/>
    <s v="FRONTIER"/>
    <m/>
    <m/>
    <n v="68"/>
    <x v="0"/>
    <n v="9266"/>
    <n v="9334"/>
    <n v="9525"/>
    <n v="9404"/>
    <x v="2"/>
    <d v="2005-11-16T00:00:00"/>
    <n v="6.06"/>
    <x v="1"/>
    <n v="330"/>
    <n v="22"/>
    <n v="4831"/>
    <n v="63"/>
    <x v="1"/>
    <n v="9247"/>
    <n v="247"/>
    <n v="0"/>
    <x v="1"/>
    <n v="5"/>
    <n v="17650"/>
    <x v="0"/>
    <s v="CHEVRON USA INC"/>
    <n v="16.466999999999999"/>
    <n v="1.8103800000000001"/>
    <n v="210.14849999999998"/>
    <n v="1.61154"/>
    <n v="230.03741999999997"/>
    <n v="260.85786999999999"/>
    <n v="4.04833"/>
    <n v="0"/>
    <x v="1"/>
    <n v="0.10410000000000001"/>
    <n v="265.01030000000003"/>
    <n v="-7.0645472319315117E-2"/>
    <n v="14745"/>
    <n v="-8.9674332458712758E-2"/>
    <n v="7.1584005767409503E-2"/>
    <n v="7.8699369867737193E-3"/>
    <n v="0.92054605724581684"/>
    <n v="0.98433106184929398"/>
    <n v="1.5276123229927288E-2"/>
    <n v="3.9281492077855086E-4"/>
    <x v="1"/>
    <n v="40"/>
    <x v="1"/>
    <n v="16705"/>
    <n v="33.31"/>
    <x v="1"/>
    <n v="0"/>
    <x v="1"/>
    <x v="1"/>
    <n v="0"/>
    <x v="1"/>
    <x v="1"/>
    <x v="1"/>
    <n v="0"/>
    <x v="1"/>
    <x v="1"/>
    <x v="1"/>
    <x v="1"/>
    <x v="0"/>
    <x v="0"/>
    <x v="0"/>
    <x v="0"/>
    <x v="0"/>
    <x v="0"/>
    <x v="0"/>
    <x v="0"/>
    <x v="0"/>
    <m/>
    <x v="0"/>
    <x v="0"/>
    <x v="0"/>
    <x v="0"/>
    <x v="0"/>
    <m/>
    <n v="20051116"/>
    <x v="0"/>
    <s v="WYOMING ANALYTICAL LABS ROCK SPRINGS ID No D3033"/>
    <m/>
    <s v="9266-9334"/>
    <d v="2005-11-28T00:00:00"/>
  </r>
  <r>
    <x v="1"/>
    <s v="T25N R111W S31 fFRONTIER"/>
    <n v="4850"/>
    <x v="0"/>
    <x v="5"/>
    <s v="FONTENELLE"/>
    <s v="NE NE"/>
    <n v="31"/>
    <n v="25"/>
    <n v="111"/>
    <n v="42.101480000000002"/>
    <n v="-110.07698000000001"/>
    <s v="4902320904"/>
    <s v="31-4 WEST SWAN"/>
    <x v="0"/>
    <s v="FRONTIER"/>
    <m/>
    <m/>
    <n v="144"/>
    <x v="0"/>
    <n v="9352"/>
    <n v="9496"/>
    <n v="9747"/>
    <n v="9598"/>
    <x v="2"/>
    <d v="2005-11-16T00:00:00"/>
    <n v="7.68"/>
    <x v="1"/>
    <n v="83"/>
    <n v="4"/>
    <n v="2770"/>
    <n v="146"/>
    <x v="1"/>
    <n v="4798"/>
    <n v="1072"/>
    <n v="0"/>
    <x v="1"/>
    <n v="7"/>
    <n v="11460"/>
    <x v="0"/>
    <s v="CHEVRON USA INC"/>
    <n v="4.1417000000000002"/>
    <n v="0.32916000000000001"/>
    <n v="120.495"/>
    <n v="3.73468"/>
    <n v="128.70053999999999"/>
    <n v="135.35157999999998"/>
    <n v="17.570079999999997"/>
    <n v="0"/>
    <x v="1"/>
    <n v="0.14574000000000001"/>
    <n v="153.06739999999996"/>
    <n v="-8.6478468771145428E-2"/>
    <n v="8880"/>
    <n v="-0.12684365781710916"/>
    <n v="3.2180906156260111E-2"/>
    <n v="2.5575650265336884E-3"/>
    <n v="0.96526152881720617"/>
    <n v="0.8842613123369184"/>
    <n v="0.11478655807833674"/>
    <n v="9.5212958474502108E-4"/>
    <x v="1"/>
    <n v="5"/>
    <x v="1"/>
    <n v="8668"/>
    <n v="50.66"/>
    <x v="1"/>
    <n v="0"/>
    <x v="1"/>
    <x v="1"/>
    <n v="0"/>
    <x v="1"/>
    <x v="1"/>
    <x v="1"/>
    <n v="0"/>
    <x v="1"/>
    <x v="1"/>
    <x v="1"/>
    <x v="1"/>
    <x v="0"/>
    <x v="0"/>
    <x v="0"/>
    <x v="0"/>
    <x v="0"/>
    <x v="0"/>
    <x v="0"/>
    <x v="0"/>
    <x v="0"/>
    <m/>
    <x v="0"/>
    <x v="0"/>
    <x v="0"/>
    <x v="0"/>
    <x v="0"/>
    <m/>
    <n v="20051116"/>
    <x v="0"/>
    <s v="WYOMING ANALYTICAL LABS ROCK SPRINGS ID No D3048"/>
    <m/>
    <s v="9352-9496"/>
    <d v="2005-11-28T00:00:00"/>
  </r>
  <r>
    <x v="1"/>
    <s v="T25N R111W S31 fFRONTIER"/>
    <n v="4851"/>
    <x v="0"/>
    <x v="5"/>
    <s v="FONTENELLE"/>
    <s v="SE NE"/>
    <n v="31"/>
    <n v="25"/>
    <n v="111"/>
    <n v="42.104990000000001"/>
    <n v="-110.07281"/>
    <s v="4902321203"/>
    <s v="31-6 WEST SWAN"/>
    <x v="0"/>
    <s v="FRONTIER"/>
    <m/>
    <m/>
    <n v="20"/>
    <x v="0"/>
    <n v="9290"/>
    <n v="9310"/>
    <n v="9525"/>
    <n v="9483"/>
    <x v="2"/>
    <d v="2005-11-16T00:00:00"/>
    <n v="6.99"/>
    <x v="1"/>
    <n v="73"/>
    <n v="9"/>
    <n v="3889"/>
    <n v="125"/>
    <x v="1"/>
    <n v="6848"/>
    <n v="578"/>
    <n v="0"/>
    <x v="1"/>
    <n v="2"/>
    <n v="14600"/>
    <x v="0"/>
    <s v="CHEVRON USA INC"/>
    <n v="3.6427"/>
    <n v="0.74060999999999999"/>
    <n v="169.17149999999998"/>
    <n v="3.1974999999999998"/>
    <n v="176.75230999999997"/>
    <n v="193.18207999999998"/>
    <n v="9.4734199999999991"/>
    <n v="0"/>
    <x v="1"/>
    <n v="4.1640000000000003E-2"/>
    <n v="202.69713999999999"/>
    <n v="-6.837493110083577E-2"/>
    <n v="11524"/>
    <n v="-0.11774613382330425"/>
    <n v="2.0609065873028763E-2"/>
    <n v="4.1901008252735149E-3"/>
    <n v="0.97520083330169771"/>
    <n v="0.95305774911278962"/>
    <n v="4.673682124967328E-2"/>
    <n v="2.0542963753706641E-4"/>
    <x v="1"/>
    <n v="3"/>
    <x v="1"/>
    <n v="12371"/>
    <n v="39.15"/>
    <x v="1"/>
    <n v="0"/>
    <x v="1"/>
    <x v="1"/>
    <n v="0"/>
    <x v="1"/>
    <x v="1"/>
    <x v="1"/>
    <n v="0"/>
    <x v="1"/>
    <x v="1"/>
    <x v="1"/>
    <x v="1"/>
    <x v="0"/>
    <x v="0"/>
    <x v="0"/>
    <x v="0"/>
    <x v="0"/>
    <x v="0"/>
    <x v="0"/>
    <x v="0"/>
    <x v="0"/>
    <m/>
    <x v="0"/>
    <x v="0"/>
    <x v="0"/>
    <x v="0"/>
    <x v="0"/>
    <m/>
    <n v="20051116"/>
    <x v="0"/>
    <s v="WYOMING ANALYTICAL LABS ROCK SPRINGS ID No D3049"/>
    <m/>
    <s v="9290-9310"/>
    <d v="2005-11-28T00:00:00"/>
  </r>
  <r>
    <x v="1"/>
    <s v="T25N R111W S30 fFRONTIER"/>
    <n v="4831"/>
    <x v="0"/>
    <x v="5"/>
    <s v="FONTENELLE"/>
    <s v="NW SE"/>
    <n v="30"/>
    <n v="25"/>
    <n v="111"/>
    <n v="42.115659999999998"/>
    <n v="-110.07778999999999"/>
    <s v="4902320879"/>
    <s v="30-4 WEST SWAN"/>
    <x v="0"/>
    <s v="FRONTIER"/>
    <m/>
    <m/>
    <n v="32"/>
    <x v="0"/>
    <n v="9186"/>
    <n v="9218"/>
    <n v="9360"/>
    <n v="9300"/>
    <x v="2"/>
    <d v="2005-11-10T00:00:00"/>
    <n v="6.25"/>
    <x v="1"/>
    <n v="250"/>
    <n v="22"/>
    <n v="4935"/>
    <n v="87"/>
    <x v="1"/>
    <n v="9647"/>
    <n v="264"/>
    <n v="0"/>
    <x v="1"/>
    <n v="3"/>
    <n v="15920"/>
    <x v="0"/>
    <s v="CHEVRON USA INC"/>
    <n v="12.475"/>
    <n v="1.8103800000000001"/>
    <n v="214.67250000000001"/>
    <n v="2.22546"/>
    <n v="231.18333999999999"/>
    <n v="272.14186999999998"/>
    <n v="4.3269599999999997"/>
    <n v="0"/>
    <x v="1"/>
    <n v="6.2460000000000002E-2"/>
    <n v="276.53128999999996"/>
    <n v="-8.931779255602694E-2"/>
    <n v="15208"/>
    <n v="-2.2873297352865588E-2"/>
    <n v="5.3961500859015188E-2"/>
    <n v="7.8309276092299734E-3"/>
    <n v="0.93820757153175482"/>
    <n v="0.98412685956804391"/>
    <n v="1.5647270874843858E-2"/>
    <n v="2.2586955711232539E-4"/>
    <x v="1"/>
    <n v="103"/>
    <x v="1"/>
    <n v="17428"/>
    <n v="36.340000000000003"/>
    <x v="1"/>
    <n v="0"/>
    <x v="1"/>
    <x v="1"/>
    <n v="0"/>
    <x v="1"/>
    <x v="1"/>
    <x v="1"/>
    <n v="0"/>
    <x v="1"/>
    <x v="1"/>
    <x v="1"/>
    <x v="1"/>
    <x v="0"/>
    <x v="0"/>
    <x v="0"/>
    <x v="0"/>
    <x v="0"/>
    <x v="0"/>
    <x v="0"/>
    <x v="0"/>
    <x v="0"/>
    <m/>
    <x v="0"/>
    <x v="0"/>
    <x v="0"/>
    <x v="0"/>
    <x v="0"/>
    <m/>
    <n v="20051110"/>
    <x v="0"/>
    <s v="WYOMING ANALYTICAL LABS ROCK SPRINGS ID No D2914"/>
    <m/>
    <s v="9186-9218"/>
    <d v="2005-11-16T00:00:00"/>
  </r>
  <r>
    <x v="1"/>
    <s v="T25N R111W S30 fFRONTIER"/>
    <n v="4832"/>
    <x v="0"/>
    <x v="5"/>
    <s v="FONTENELLE"/>
    <s v="NE SW"/>
    <n v="30"/>
    <n v="25"/>
    <n v="111"/>
    <n v="42.116419999999998"/>
    <n v="-110.08659"/>
    <s v="4902320765"/>
    <s v="30-11 WEST SWAN"/>
    <x v="0"/>
    <s v="FRONTIER"/>
    <m/>
    <m/>
    <n v="90"/>
    <x v="0"/>
    <n v="9090"/>
    <n v="9180"/>
    <n v="9400"/>
    <n v="9312"/>
    <x v="2"/>
    <d v="2005-11-10T00:00:00"/>
    <n v="6.69"/>
    <x v="1"/>
    <n v="267"/>
    <n v="21"/>
    <n v="5265"/>
    <n v="93"/>
    <x v="1"/>
    <n v="9197"/>
    <n v="383"/>
    <n v="0"/>
    <x v="1"/>
    <n v="9"/>
    <n v="15040"/>
    <x v="0"/>
    <s v="CHEVRON USA INC"/>
    <n v="13.3233"/>
    <n v="1.7280900000000001"/>
    <n v="229.0275"/>
    <n v="2.3789400000000001"/>
    <n v="246.45782999999997"/>
    <n v="259.44736999999998"/>
    <n v="6.2773699999999995"/>
    <n v="0"/>
    <x v="1"/>
    <n v="0.18738000000000002"/>
    <n v="265.91212000000002"/>
    <n v="-3.7969225166308136E-2"/>
    <n v="15235"/>
    <n v="6.4409578860445916E-3"/>
    <n v="5.405914675139354E-2"/>
    <n v="7.0117066274583374E-3"/>
    <n v="0.93892914662114813"/>
    <n v="0.97568839660260676"/>
    <n v="2.3606934501518771E-2"/>
    <n v="7.0466889587432122E-4"/>
    <x v="1"/>
    <n v="39"/>
    <x v="1"/>
    <n v="16615"/>
    <n v="38.58"/>
    <x v="1"/>
    <n v="0"/>
    <x v="1"/>
    <x v="1"/>
    <n v="0"/>
    <x v="1"/>
    <x v="1"/>
    <x v="1"/>
    <n v="0"/>
    <x v="1"/>
    <x v="1"/>
    <x v="1"/>
    <x v="1"/>
    <x v="0"/>
    <x v="0"/>
    <x v="0"/>
    <x v="0"/>
    <x v="0"/>
    <x v="0"/>
    <x v="0"/>
    <x v="0"/>
    <x v="0"/>
    <m/>
    <x v="0"/>
    <x v="0"/>
    <x v="0"/>
    <x v="0"/>
    <x v="0"/>
    <m/>
    <n v="20051110"/>
    <x v="0"/>
    <s v="WYOMING ANALYTICAL LABS ROCK SPRINGS ID No D2915"/>
    <m/>
    <s v="9090-9180"/>
    <d v="2005-11-16T00:00:00"/>
  </r>
  <r>
    <x v="1"/>
    <s v="T25N R111W S30 fFRONTIER"/>
    <n v="4830"/>
    <x v="0"/>
    <x v="5"/>
    <s v="FONTENELLE"/>
    <s v="SE NE"/>
    <n v="30"/>
    <n v="25"/>
    <n v="111"/>
    <n v="42.122610000000002"/>
    <n v="-110.07714"/>
    <s v="4902320531"/>
    <s v="30-8 WEST SWAN"/>
    <x v="0"/>
    <s v="FRONTIER"/>
    <m/>
    <m/>
    <n v="46"/>
    <x v="0"/>
    <n v="9024"/>
    <n v="9070"/>
    <n v="9270"/>
    <m/>
    <x v="2"/>
    <d v="2005-11-10T00:00:00"/>
    <n v="6.33"/>
    <x v="1"/>
    <n v="217"/>
    <n v="16"/>
    <n v="2980"/>
    <n v="62"/>
    <x v="1"/>
    <n v="5998"/>
    <n v="237"/>
    <n v="0"/>
    <x v="1"/>
    <n v="2"/>
    <n v="10500"/>
    <x v="0"/>
    <s v="CHEVRON USA INC"/>
    <n v="10.8283"/>
    <n v="1.31664"/>
    <n v="129.63"/>
    <n v="1.5859599999999998"/>
    <n v="143.36089999999999"/>
    <n v="169.20357999999999"/>
    <n v="3.8844299999999996"/>
    <n v="0"/>
    <x v="1"/>
    <n v="4.1640000000000003E-2"/>
    <n v="173.12965"/>
    <n v="-9.4058890541913534E-2"/>
    <n v="9512"/>
    <n v="-4.9370377773335999E-2"/>
    <n v="7.5531752381576861E-2"/>
    <n v="9.184094128873355E-3"/>
    <n v="0.91528415348954983"/>
    <n v="0.97732294843777479"/>
    <n v="2.2436538166628304E-2"/>
    <n v="2.4051339559688363E-4"/>
    <x v="1"/>
    <n v="72"/>
    <x v="1"/>
    <n v="10836"/>
    <n v="55.49"/>
    <x v="1"/>
    <n v="0"/>
    <x v="1"/>
    <x v="1"/>
    <n v="0"/>
    <x v="1"/>
    <x v="1"/>
    <x v="1"/>
    <n v="0"/>
    <x v="1"/>
    <x v="1"/>
    <x v="1"/>
    <x v="1"/>
    <x v="0"/>
    <x v="0"/>
    <x v="0"/>
    <x v="0"/>
    <x v="0"/>
    <x v="0"/>
    <x v="0"/>
    <x v="0"/>
    <x v="0"/>
    <m/>
    <x v="0"/>
    <x v="0"/>
    <x v="0"/>
    <x v="0"/>
    <x v="0"/>
    <m/>
    <n v="20051110"/>
    <x v="0"/>
    <s v="WYOMING ANALYTICAL LABS ROCK SPRINGS ID No D2913"/>
    <m/>
    <s v="9024-9070"/>
    <d v="2005-11-16T00:00:00"/>
  </r>
  <r>
    <x v="1"/>
    <s v="T25N R111W S30 fFRONTIER"/>
    <n v="4812"/>
    <x v="0"/>
    <x v="5"/>
    <s v="FONTENELLE"/>
    <s v="NW SE"/>
    <n v="30"/>
    <n v="25"/>
    <n v="111"/>
    <n v="42.116849999999999"/>
    <n v="-110.08033"/>
    <s v="4902321312"/>
    <s v="30-6 WEST SWAN"/>
    <x v="0"/>
    <s v="FRONTIER"/>
    <m/>
    <m/>
    <m/>
    <x v="0"/>
    <s v="8556"/>
    <m/>
    <n v="9530"/>
    <m/>
    <x v="2"/>
    <d v="2005-11-30T00:00:00"/>
    <n v="6.43"/>
    <x v="1"/>
    <n v="271"/>
    <n v="39"/>
    <n v="4290"/>
    <n v="52"/>
    <x v="1"/>
    <n v="7998"/>
    <n v="355"/>
    <n v="0"/>
    <x v="1"/>
    <n v="5"/>
    <n v="14660"/>
    <x v="0"/>
    <s v="CHEVRON USA INC"/>
    <n v="13.5229"/>
    <n v="3.2093099999999999"/>
    <n v="186.61500000000001"/>
    <n v="1.33016"/>
    <n v="204.67737"/>
    <n v="225.62358"/>
    <n v="5.8184499999999995"/>
    <n v="0"/>
    <x v="1"/>
    <n v="0.10410000000000001"/>
    <n v="231.54613000000001"/>
    <n v="-6.1594022330296302E-2"/>
    <n v="13010"/>
    <n v="-5.9631369714492233E-2"/>
    <n v="6.6069346112860444E-2"/>
    <n v="1.5679847752587402E-2"/>
    <n v="0.91825080613455212"/>
    <n v="0.97442172754085765"/>
    <n v="2.5128686020362334E-2"/>
    <n v="4.4958643878003924E-4"/>
    <x v="1"/>
    <n v="2.2999999999999998"/>
    <x v="1"/>
    <n v="14449"/>
    <n v="39.56"/>
    <x v="1"/>
    <n v="0"/>
    <x v="1"/>
    <x v="1"/>
    <n v="0"/>
    <x v="1"/>
    <x v="1"/>
    <x v="1"/>
    <n v="0"/>
    <x v="1"/>
    <x v="1"/>
    <x v="1"/>
    <x v="1"/>
    <x v="0"/>
    <x v="0"/>
    <x v="0"/>
    <x v="0"/>
    <x v="0"/>
    <x v="0"/>
    <x v="0"/>
    <x v="0"/>
    <x v="0"/>
    <m/>
    <x v="0"/>
    <x v="0"/>
    <x v="0"/>
    <x v="0"/>
    <x v="0"/>
    <m/>
    <n v="20051130"/>
    <x v="0"/>
    <s v="WYOMING ANALYTICAL LABS ROCK SPRINGS ID No D3133"/>
    <s v="8556"/>
    <m/>
    <d v="2005-12-13T00:00:00"/>
  </r>
  <r>
    <x v="1"/>
    <s v="T25N R111W S28 fCODY/STEELE/BAXTER"/>
    <n v="1841"/>
    <x v="0"/>
    <x v="0"/>
    <s v="LITTLE MONUMENT"/>
    <s v="NE SE"/>
    <n v="28"/>
    <n v="25"/>
    <n v="111"/>
    <n v="42.116889999999998"/>
    <n v="-110.0367"/>
    <s v="4903723878"/>
    <s v="43-28 LITTLE MONUMENT"/>
    <x v="0"/>
    <s v="CODY/STEELE/BAXTER"/>
    <m/>
    <m/>
    <s v=""/>
    <x v="0"/>
    <m/>
    <m/>
    <n v="9600"/>
    <m/>
    <x v="2"/>
    <d v="1993-03-15T00:00:00"/>
    <n v="0"/>
    <x v="1"/>
    <n v="32"/>
    <n v="6"/>
    <n v="5500"/>
    <n v="20"/>
    <x v="1"/>
    <n v="7720"/>
    <n v="1240"/>
    <n v="0"/>
    <x v="1"/>
    <n v="23"/>
    <n v="13900"/>
    <x v="0"/>
    <s v="GENERAL  ATLANTIC ENERGY"/>
    <n v="1.5968"/>
    <n v="0.49374000000000001"/>
    <n v="239.25"/>
    <n v="0.51159999999999994"/>
    <n v="241.85213999999996"/>
    <n v="217.78119999999998"/>
    <n v="20.323599999999999"/>
    <n v="0"/>
    <x v="1"/>
    <n v="0.47886000000000006"/>
    <n v="238.58365999999998"/>
    <n v="6.8031566340393092E-3"/>
    <n v="14541"/>
    <n v="2.2537885447065857E-2"/>
    <n v="6.6023811077297071E-3"/>
    <n v="2.0414952706227867E-3"/>
    <n v="0.99135612362164749"/>
    <n v="0.91280853013990981"/>
    <n v="8.5184375157963454E-2"/>
    <n v="2.0070947021267093E-3"/>
    <x v="1"/>
    <n v="6"/>
    <x v="1"/>
    <n v="13704"/>
    <n v="0.5"/>
    <x v="0"/>
    <n v="0"/>
    <x v="0"/>
    <x v="1"/>
    <m/>
    <x v="1"/>
    <x v="1"/>
    <x v="1"/>
    <n v="0"/>
    <x v="1"/>
    <x v="1"/>
    <x v="1"/>
    <x v="1"/>
    <x v="0"/>
    <x v="0"/>
    <x v="0"/>
    <x v="0"/>
    <x v="0"/>
    <x v="0"/>
    <x v="0"/>
    <x v="0"/>
    <x v="0"/>
    <m/>
    <x v="0"/>
    <x v="0"/>
    <x v="0"/>
    <x v="0"/>
    <x v="0"/>
    <m/>
    <n v="19930315"/>
    <x v="1"/>
    <m/>
    <m/>
    <m/>
    <m/>
  </r>
  <r>
    <x v="1"/>
    <s v="T25N R111W S20 fFRONTIER"/>
    <n v="1885"/>
    <x v="0"/>
    <x v="5"/>
    <m/>
    <s v="NE SE"/>
    <n v="20"/>
    <n v="25"/>
    <n v="111"/>
    <n v="42.130189999999999"/>
    <n v="-110.05683000000001"/>
    <s v="4902320862"/>
    <s v="4-20"/>
    <x v="0"/>
    <s v="FRONTIER"/>
    <m/>
    <m/>
    <m/>
    <x v="0"/>
    <s v="9025"/>
    <m/>
    <n v="9335"/>
    <n v="9274"/>
    <x v="2"/>
    <d v="1994-07-15T00:00:00"/>
    <n v="7.69"/>
    <x v="1"/>
    <n v="188"/>
    <n v="19"/>
    <n v="2730"/>
    <n v="162"/>
    <x v="1"/>
    <n v="4600"/>
    <n v="549"/>
    <n v="0"/>
    <x v="1"/>
    <n v="0"/>
    <n v="7969"/>
    <x v="0"/>
    <s v="XTO ENERGY"/>
    <n v="9.3811999999999998"/>
    <n v="1.56351"/>
    <n v="118.755"/>
    <n v="4.1439599999999999"/>
    <n v="133.84366999999997"/>
    <n v="129.76599999999999"/>
    <n v="8.9981099999999987"/>
    <n v="0"/>
    <x v="1"/>
    <n v="0"/>
    <n v="138.76410999999999"/>
    <n v="-1.8049521550705612E-2"/>
    <n v="8248"/>
    <n v="1.720416846519085E-2"/>
    <n v="7.0090725993989869E-2"/>
    <n v="1.1681613332927887E-2"/>
    <n v="0.91822766067308237"/>
    <n v="0.93515535104862491"/>
    <n v="6.4844648951375108E-2"/>
    <n v="0"/>
    <x v="1"/>
    <n v="0"/>
    <x v="1"/>
    <n v="7834"/>
    <n v="0.9"/>
    <x v="0"/>
    <n v="0"/>
    <x v="0"/>
    <x v="1"/>
    <m/>
    <x v="1"/>
    <x v="1"/>
    <x v="1"/>
    <n v="0"/>
    <x v="1"/>
    <x v="1"/>
    <x v="1"/>
    <x v="1"/>
    <x v="0"/>
    <x v="0"/>
    <x v="0"/>
    <x v="0"/>
    <x v="0"/>
    <x v="0"/>
    <x v="0"/>
    <x v="0"/>
    <x v="0"/>
    <m/>
    <x v="0"/>
    <x v="0"/>
    <x v="0"/>
    <x v="0"/>
    <x v="0"/>
    <m/>
    <n v="19940715"/>
    <x v="1"/>
    <s v="WESTERN ATLAS CORE LABS  LAB No 941627-6"/>
    <m/>
    <m/>
    <d v="1994-08-11T00:00:00"/>
  </r>
  <r>
    <x v="1"/>
    <s v="T25N R111W S20 fFRONTIER"/>
    <n v="2660"/>
    <x v="0"/>
    <x v="5"/>
    <s v="FONTENELLE"/>
    <s v="SW SE"/>
    <n v="20"/>
    <n v="25"/>
    <n v="111"/>
    <n v="42.12809"/>
    <n v="-110.06204"/>
    <s v="4902321328"/>
    <s v="34-20"/>
    <x v="0"/>
    <s v="FRONTIER"/>
    <m/>
    <m/>
    <s v=""/>
    <x v="0"/>
    <m/>
    <m/>
    <n v="9350"/>
    <n v="9304"/>
    <x v="5"/>
    <d v="1999-09-27T00:00:00"/>
    <n v="6.41"/>
    <x v="1"/>
    <n v="456"/>
    <n v="219"/>
    <n v="2549"/>
    <m/>
    <x v="1"/>
    <n v="3800"/>
    <n v="537"/>
    <m/>
    <x v="0"/>
    <n v="1713"/>
    <n v="9321"/>
    <x v="0"/>
    <s v="XTO ENERGY INC"/>
    <n v="22.7544"/>
    <n v="18.021509999999999"/>
    <n v="110.88149999999999"/>
    <n v="0"/>
    <n v="151.65740999999997"/>
    <n v="107.19799999999999"/>
    <n v="8.8014299999999999"/>
    <n v="0"/>
    <x v="1"/>
    <n v="35.664660000000005"/>
    <n v="151.66408999999999"/>
    <n v="-2.2022837154692685E-5"/>
    <n v="9274"/>
    <n v="-2.5275611723581609E-3"/>
    <n v="0.15003816826358835"/>
    <n v="0.1188303954287496"/>
    <n v="0.7311314363076622"/>
    <n v="0.70681200803697175"/>
    <n v="5.8032392506360608E-2"/>
    <n v="0.23515559945666775"/>
    <x v="0"/>
    <n v="47"/>
    <x v="0"/>
    <m/>
    <m/>
    <x v="0"/>
    <m/>
    <x v="0"/>
    <x v="0"/>
    <m/>
    <x v="0"/>
    <x v="0"/>
    <x v="0"/>
    <m/>
    <x v="0"/>
    <x v="0"/>
    <x v="0"/>
    <x v="0"/>
    <x v="0"/>
    <x v="0"/>
    <x v="0"/>
    <x v="0"/>
    <x v="0"/>
    <x v="0"/>
    <x v="0"/>
    <x v="0"/>
    <x v="0"/>
    <m/>
    <x v="0"/>
    <x v="0"/>
    <x v="0"/>
    <x v="0"/>
    <x v="0"/>
    <s v="WELLHEAD"/>
    <n v="990927"/>
    <x v="0"/>
    <s v="CHAMPION TECHNOLOGIES"/>
    <m/>
    <m/>
    <d v="1999-10-20T00:00:00"/>
  </r>
  <r>
    <x v="1"/>
    <s v="T25N R111W S20 fFRONTIER"/>
    <n v="2657"/>
    <x v="0"/>
    <x v="5"/>
    <s v="FONTENELLE"/>
    <s v="SW SW"/>
    <n v="20"/>
    <n v="25"/>
    <n v="111"/>
    <n v="42.128230000000002"/>
    <n v="-110.0702"/>
    <s v="4902321330"/>
    <s v="14-20"/>
    <x v="0"/>
    <s v="FRONTIER"/>
    <m/>
    <m/>
    <s v=""/>
    <x v="0"/>
    <m/>
    <m/>
    <n v="9314"/>
    <n v="9266"/>
    <x v="2"/>
    <d v="1999-09-27T00:00:00"/>
    <n v="5.63"/>
    <x v="1"/>
    <n v="288"/>
    <n v="194"/>
    <n v="2477"/>
    <m/>
    <x v="1"/>
    <n v="3800"/>
    <n v="451"/>
    <m/>
    <x v="0"/>
    <n v="1128"/>
    <n v="8413"/>
    <x v="0"/>
    <s v="XTO ENERGY INC"/>
    <n v="14.3712"/>
    <n v="15.964260000000001"/>
    <n v="107.7495"/>
    <n v="0"/>
    <n v="138.08496"/>
    <n v="107.19799999999999"/>
    <n v="7.3918899999999992"/>
    <n v="0"/>
    <x v="1"/>
    <n v="23.484960000000001"/>
    <n v="138.07485"/>
    <n v="3.6609237238385263E-5"/>
    <n v="8338"/>
    <n v="-4.4773446361411262E-3"/>
    <n v="0.10407505640005979"/>
    <n v="0.11561186678114692"/>
    <n v="0.78031307681879336"/>
    <n v="0.77637600185696376"/>
    <n v="5.3535383163552226E-2"/>
    <n v="0.17008861497948397"/>
    <x v="0"/>
    <n v="75"/>
    <x v="0"/>
    <m/>
    <m/>
    <x v="0"/>
    <m/>
    <x v="0"/>
    <x v="0"/>
    <m/>
    <x v="0"/>
    <x v="0"/>
    <x v="0"/>
    <m/>
    <x v="0"/>
    <x v="0"/>
    <x v="0"/>
    <x v="0"/>
    <x v="0"/>
    <x v="0"/>
    <x v="0"/>
    <x v="0"/>
    <x v="0"/>
    <x v="0"/>
    <x v="0"/>
    <x v="0"/>
    <x v="0"/>
    <m/>
    <x v="0"/>
    <x v="0"/>
    <x v="0"/>
    <x v="0"/>
    <x v="0"/>
    <m/>
    <n v="990927"/>
    <x v="0"/>
    <s v="CHAMPION TECHNOLOGIES"/>
    <m/>
    <m/>
    <d v="1999-10-20T00:00:00"/>
  </r>
  <r>
    <x v="1"/>
    <s v="T25N R111W S20 fFRONTIER"/>
    <n v="2655"/>
    <x v="0"/>
    <x v="5"/>
    <s v="FONTENELLE"/>
    <s v="SW NW"/>
    <n v="20"/>
    <n v="25"/>
    <n v="111"/>
    <n v="42.133580000000002"/>
    <n v="-110.07019"/>
    <s v="4902321290"/>
    <s v="12-20"/>
    <x v="0"/>
    <s v="FRONTIER"/>
    <m/>
    <m/>
    <s v=""/>
    <x v="0"/>
    <m/>
    <m/>
    <n v="9237"/>
    <n v="9109"/>
    <x v="5"/>
    <d v="1999-09-27T00:00:00"/>
    <n v="5.38"/>
    <x v="1"/>
    <n v="440"/>
    <n v="151"/>
    <n v="2141"/>
    <m/>
    <x v="1"/>
    <n v="3800"/>
    <n v="293"/>
    <m/>
    <x v="0"/>
    <n v="745"/>
    <n v="7631"/>
    <x v="0"/>
    <s v="XTO ENERGY INC"/>
    <n v="21.956"/>
    <n v="12.425790000000001"/>
    <n v="93.133499999999998"/>
    <n v="0"/>
    <n v="127.51528999999999"/>
    <n v="107.19799999999999"/>
    <n v="4.8022699999999992"/>
    <n v="0"/>
    <x v="1"/>
    <n v="15.510900000000001"/>
    <n v="127.51116999999999"/>
    <n v="1.6155186406933404E-5"/>
    <n v="7570"/>
    <n v="-4.0128938885599635E-3"/>
    <n v="0.17218327308042825"/>
    <n v="9.7445490654493289E-2"/>
    <n v="0.73037123626507849"/>
    <n v="0.84069497597739873"/>
    <n v="3.7661563296768424E-2"/>
    <n v="0.1216434607258329"/>
    <x v="0"/>
    <n v="61"/>
    <x v="0"/>
    <m/>
    <m/>
    <x v="0"/>
    <m/>
    <x v="0"/>
    <x v="0"/>
    <m/>
    <x v="0"/>
    <x v="0"/>
    <x v="0"/>
    <m/>
    <x v="0"/>
    <x v="0"/>
    <x v="0"/>
    <x v="0"/>
    <x v="0"/>
    <x v="0"/>
    <x v="0"/>
    <x v="0"/>
    <x v="0"/>
    <x v="0"/>
    <x v="0"/>
    <x v="0"/>
    <x v="0"/>
    <m/>
    <x v="0"/>
    <x v="0"/>
    <x v="0"/>
    <x v="0"/>
    <x v="0"/>
    <s v="WELLHEAD"/>
    <n v="990927"/>
    <x v="0"/>
    <s v="CHAMPION TECHNOLOGIES"/>
    <m/>
    <m/>
    <d v="1999-10-20T00:00:00"/>
  </r>
  <r>
    <x v="1"/>
    <s v="T25N R111W S20 fFRONTIER"/>
    <n v="2658"/>
    <x v="0"/>
    <x v="5"/>
    <s v="FONTENELLE"/>
    <s v="NE NW"/>
    <n v="20"/>
    <n v="25"/>
    <n v="111"/>
    <n v="42.13879"/>
    <n v="-110.06692"/>
    <s v="4902321331"/>
    <s v="21-20"/>
    <x v="0"/>
    <s v="FRONTIER"/>
    <m/>
    <m/>
    <s v=""/>
    <x v="0"/>
    <m/>
    <m/>
    <n v="9275"/>
    <n v="9205"/>
    <x v="2"/>
    <d v="1999-12-10T00:00:00"/>
    <n v="6.58"/>
    <x v="1"/>
    <n v="296"/>
    <n v="194"/>
    <n v="2674"/>
    <m/>
    <x v="1"/>
    <n v="4800"/>
    <n v="329"/>
    <m/>
    <x v="0"/>
    <n v="300"/>
    <n v="8602"/>
    <x v="0"/>
    <s v="XTO ENERGY INC"/>
    <n v="14.7704"/>
    <n v="15.964260000000001"/>
    <n v="116.31899999999999"/>
    <n v="0"/>
    <n v="147.05365999999998"/>
    <n v="135.40799999999999"/>
    <n v="5.3923099999999993"/>
    <n v="0"/>
    <x v="1"/>
    <n v="6.2460000000000004"/>
    <n v="147.04631000000001"/>
    <n v="2.499150203916712E-5"/>
    <n v="8593"/>
    <n v="-5.2340796743239313E-4"/>
    <n v="0.10044224672816714"/>
    <n v="0.10856077978609988"/>
    <n v="0.79099697348573306"/>
    <n v="0.92085275720281579"/>
    <n v="3.6670828394129704E-2"/>
    <n v="4.2476414403054386E-2"/>
    <x v="0"/>
    <n v="9"/>
    <x v="0"/>
    <m/>
    <m/>
    <x v="0"/>
    <m/>
    <x v="0"/>
    <x v="0"/>
    <m/>
    <x v="0"/>
    <x v="0"/>
    <x v="0"/>
    <m/>
    <x v="0"/>
    <x v="0"/>
    <x v="0"/>
    <x v="0"/>
    <x v="0"/>
    <x v="0"/>
    <x v="0"/>
    <x v="0"/>
    <x v="0"/>
    <x v="0"/>
    <x v="0"/>
    <x v="0"/>
    <x v="0"/>
    <m/>
    <x v="0"/>
    <x v="0"/>
    <x v="0"/>
    <x v="0"/>
    <x v="0"/>
    <m/>
    <n v="991210"/>
    <x v="0"/>
    <s v="CHAMPION TECHNOLOGIES ID No W33548"/>
    <m/>
    <m/>
    <d v="1999-12-22T00:00:00"/>
  </r>
  <r>
    <x v="1"/>
    <s v="T25N R111W S20 fFRONTIER"/>
    <n v="2656"/>
    <x v="0"/>
    <x v="5"/>
    <s v="FONTENELLE"/>
    <s v="NW SW"/>
    <n v="20"/>
    <n v="25"/>
    <n v="111"/>
    <n v="42.1325"/>
    <n v="-110.07194"/>
    <s v="4902321501"/>
    <s v="13-20"/>
    <x v="0"/>
    <s v="FRONTIER"/>
    <m/>
    <m/>
    <s v=""/>
    <x v="0"/>
    <m/>
    <m/>
    <n v="9200"/>
    <m/>
    <x v="5"/>
    <d v="1999-09-27T00:00:00"/>
    <n v="6.32"/>
    <x v="1"/>
    <n v="360"/>
    <n v="165"/>
    <n v="1688"/>
    <m/>
    <x v="1"/>
    <n v="3400"/>
    <n v="415"/>
    <m/>
    <x v="0"/>
    <n v="108"/>
    <n v="6142"/>
    <x v="0"/>
    <s v="XTO ENERGY INC"/>
    <n v="17.963999999999999"/>
    <n v="13.57785"/>
    <n v="73.427999999999997"/>
    <n v="0"/>
    <n v="104.96984999999999"/>
    <n v="95.914000000000001"/>
    <n v="6.8018499999999991"/>
    <n v="0"/>
    <x v="1"/>
    <n v="2.2485600000000003"/>
    <n v="104.96441"/>
    <n v="2.591287386819572E-5"/>
    <n v="6136"/>
    <n v="-4.8867893793777485E-4"/>
    <n v="0.17113485443677398"/>
    <n v="0.12934999907116188"/>
    <n v="0.69951514649206414"/>
    <n v="0.91377639335085104"/>
    <n v="6.4801488428315832E-2"/>
    <n v="2.142211822083314E-2"/>
    <x v="0"/>
    <n v="6"/>
    <x v="0"/>
    <m/>
    <m/>
    <x v="0"/>
    <m/>
    <x v="0"/>
    <x v="0"/>
    <m/>
    <x v="0"/>
    <x v="0"/>
    <x v="0"/>
    <m/>
    <x v="0"/>
    <x v="0"/>
    <x v="0"/>
    <x v="0"/>
    <x v="0"/>
    <x v="0"/>
    <x v="0"/>
    <x v="0"/>
    <x v="0"/>
    <x v="0"/>
    <x v="0"/>
    <x v="0"/>
    <x v="0"/>
    <m/>
    <x v="0"/>
    <x v="0"/>
    <x v="0"/>
    <x v="0"/>
    <x v="0"/>
    <s v="WELLHEAD"/>
    <n v="990927"/>
    <x v="0"/>
    <s v="CHAMPION TECHNOLOGIES"/>
    <m/>
    <m/>
    <d v="1999-10-20T00:00:00"/>
  </r>
  <r>
    <x v="1"/>
    <s v="T25N R111W S20 fFRONTIER"/>
    <n v="2659"/>
    <x v="0"/>
    <x v="5"/>
    <s v="FONTENELLE"/>
    <s v="NE SW"/>
    <n v="20"/>
    <n v="25"/>
    <n v="111"/>
    <n v="42.133330000000001"/>
    <n v="-110.065"/>
    <s v="4902321516"/>
    <s v="23-20"/>
    <x v="0"/>
    <s v="FRONTIER"/>
    <m/>
    <m/>
    <s v=""/>
    <x v="0"/>
    <m/>
    <m/>
    <n v="9270"/>
    <n v="9227"/>
    <x v="2"/>
    <d v="1999-09-27T00:00:00"/>
    <n v="6.59"/>
    <x v="1"/>
    <n v="360"/>
    <n v="97"/>
    <n v="5087"/>
    <m/>
    <x v="1"/>
    <n v="8400"/>
    <n v="488"/>
    <m/>
    <x v="0"/>
    <n v="108"/>
    <n v="14544"/>
    <x v="0"/>
    <s v="XTO ENERGY INC"/>
    <n v="17.963999999999999"/>
    <n v="7.9821300000000006"/>
    <n v="221.28449999999998"/>
    <n v="0"/>
    <n v="247.23062999999999"/>
    <n v="236.964"/>
    <n v="7.9983199999999988"/>
    <n v="0"/>
    <x v="1"/>
    <n v="2.2485600000000003"/>
    <n v="247.21088"/>
    <n v="3.9944057285942119E-5"/>
    <n v="14540"/>
    <n v="-1.3753266400770182E-4"/>
    <n v="7.2660899662796638E-2"/>
    <n v="3.2286169395758124E-2"/>
    <n v="0.89505293094144522"/>
    <n v="0.95855004439934033"/>
    <n v="3.2354239425060896E-2"/>
    <n v="9.0957161755987458E-3"/>
    <x v="0"/>
    <n v="4"/>
    <x v="0"/>
    <m/>
    <m/>
    <x v="0"/>
    <m/>
    <x v="0"/>
    <x v="0"/>
    <m/>
    <x v="0"/>
    <x v="0"/>
    <x v="0"/>
    <m/>
    <x v="0"/>
    <x v="0"/>
    <x v="0"/>
    <x v="0"/>
    <x v="0"/>
    <x v="0"/>
    <x v="0"/>
    <x v="0"/>
    <x v="0"/>
    <x v="0"/>
    <x v="0"/>
    <x v="0"/>
    <x v="0"/>
    <m/>
    <x v="0"/>
    <x v="0"/>
    <x v="0"/>
    <x v="0"/>
    <x v="0"/>
    <m/>
    <n v="990927"/>
    <x v="0"/>
    <s v="CHAMPION TECHNOLOGIES"/>
    <m/>
    <m/>
    <d v="1999-10-20T00:00:00"/>
  </r>
  <r>
    <x v="1"/>
    <s v="T25N R111W S20 fFRONTIER"/>
    <n v="1883"/>
    <x v="0"/>
    <x v="5"/>
    <m/>
    <s v="C SW"/>
    <n v="20"/>
    <n v="25"/>
    <n v="111"/>
    <n v="42.13008"/>
    <n v="-110.06775"/>
    <s v="4902320486"/>
    <s v="3-20"/>
    <x v="0"/>
    <s v="FRONTIER"/>
    <m/>
    <m/>
    <s v=""/>
    <x v="0"/>
    <m/>
    <m/>
    <n v="9460"/>
    <m/>
    <x v="2"/>
    <d v="1994-07-22T00:00:00"/>
    <n v="6.9"/>
    <x v="1"/>
    <n v="136"/>
    <n v="13"/>
    <n v="4050"/>
    <n v="129"/>
    <x v="1"/>
    <n v="6598"/>
    <n v="586"/>
    <n v="0"/>
    <x v="1"/>
    <n v="0"/>
    <n v="11214"/>
    <x v="0"/>
    <s v="XTO ENERGY"/>
    <n v="6.7864000000000004"/>
    <n v="1.0697700000000001"/>
    <n v="176.17500000000001"/>
    <n v="3.29982"/>
    <n v="187.33098999999999"/>
    <n v="186.12958"/>
    <n v="9.6045399999999983"/>
    <n v="0"/>
    <x v="1"/>
    <n v="0"/>
    <n v="195.73411999999999"/>
    <n v="-2.1936557991407792E-2"/>
    <n v="11512"/>
    <n v="1.3112734313121535E-2"/>
    <n v="3.62267876767213E-2"/>
    <n v="5.7105874473839073E-3"/>
    <n v="0.95806262487589489"/>
    <n v="0.95093068086442989"/>
    <n v="4.9069319135570229E-2"/>
    <n v="0"/>
    <x v="1"/>
    <n v="0"/>
    <x v="1"/>
    <n v="11072"/>
    <n v="0.7"/>
    <x v="0"/>
    <n v="0"/>
    <x v="0"/>
    <x v="1"/>
    <m/>
    <x v="1"/>
    <x v="1"/>
    <x v="1"/>
    <n v="0"/>
    <x v="1"/>
    <x v="1"/>
    <x v="1"/>
    <x v="1"/>
    <x v="0"/>
    <x v="0"/>
    <x v="0"/>
    <x v="0"/>
    <x v="0"/>
    <x v="0"/>
    <x v="0"/>
    <x v="0"/>
    <x v="0"/>
    <m/>
    <x v="0"/>
    <x v="0"/>
    <x v="0"/>
    <x v="0"/>
    <x v="0"/>
    <m/>
    <n v="19940722"/>
    <x v="1"/>
    <s v="WESTERN ATLAS CORE LABS  LAB No 941627-4"/>
    <m/>
    <m/>
    <d v="1994-08-11T00:00:00"/>
  </r>
  <r>
    <x v="1"/>
    <s v="T25N R111W S19 fFRONTIER"/>
    <n v="1884"/>
    <x v="0"/>
    <x v="5"/>
    <m/>
    <s v="NE SE"/>
    <n v="19"/>
    <n v="25"/>
    <n v="111"/>
    <n v="42.130339999999997"/>
    <n v="-110.07658000000001"/>
    <s v="4902320861"/>
    <s v="4-19"/>
    <x v="0"/>
    <s v="FRONTIER"/>
    <m/>
    <m/>
    <m/>
    <x v="0"/>
    <s v="8874"/>
    <m/>
    <n v="9129"/>
    <n v="9113"/>
    <x v="2"/>
    <d v="1994-07-15T00:00:00"/>
    <n v="7.2"/>
    <x v="1"/>
    <n v="136"/>
    <n v="13"/>
    <n v="4030"/>
    <n v="129"/>
    <x v="1"/>
    <n v="6450"/>
    <n v="732"/>
    <n v="0"/>
    <x v="1"/>
    <n v="0"/>
    <n v="11119"/>
    <x v="0"/>
    <s v="XTO ENERGY"/>
    <n v="6.7864000000000004"/>
    <n v="1.0697700000000001"/>
    <n v="175.30500000000001"/>
    <n v="3.29982"/>
    <n v="186.46098999999998"/>
    <n v="181.9545"/>
    <n v="11.997479999999999"/>
    <n v="0"/>
    <x v="1"/>
    <n v="0"/>
    <n v="193.95197999999999"/>
    <n v="-1.9691731330821898E-2"/>
    <n v="11490"/>
    <n v="1.6409394488920342E-2"/>
    <n v="3.6395816626308815E-2"/>
    <n v="5.7372322221393348E-3"/>
    <n v="0.95786695115155185"/>
    <n v="0.93814200814036552"/>
    <n v="6.1857991859634531E-2"/>
    <n v="0"/>
    <x v="1"/>
    <n v="0"/>
    <x v="1"/>
    <n v="10944"/>
    <n v="0.7"/>
    <x v="0"/>
    <n v="0"/>
    <x v="0"/>
    <x v="1"/>
    <m/>
    <x v="1"/>
    <x v="1"/>
    <x v="1"/>
    <n v="0"/>
    <x v="1"/>
    <x v="1"/>
    <x v="1"/>
    <x v="1"/>
    <x v="0"/>
    <x v="0"/>
    <x v="0"/>
    <x v="0"/>
    <x v="0"/>
    <x v="0"/>
    <x v="0"/>
    <x v="0"/>
    <x v="0"/>
    <m/>
    <x v="0"/>
    <x v="0"/>
    <x v="0"/>
    <x v="0"/>
    <x v="0"/>
    <m/>
    <n v="19940715"/>
    <x v="1"/>
    <s v="WESTERN ATLAS CORE LABS  LAB No 941627-5"/>
    <m/>
    <m/>
    <d v="1994-08-11T00:00:00"/>
  </r>
  <r>
    <x v="1"/>
    <s v="T25N R111W S19 fFRONTIER"/>
    <n v="1882"/>
    <x v="0"/>
    <x v="5"/>
    <m/>
    <s v="NW SW"/>
    <n v="19"/>
    <n v="25"/>
    <n v="111"/>
    <n v="42.130650000000003"/>
    <n v="-110.08741000000001"/>
    <s v="4902320436"/>
    <s v="3-19"/>
    <x v="0"/>
    <s v="FRONTIER"/>
    <m/>
    <m/>
    <m/>
    <x v="0"/>
    <s v="8804"/>
    <m/>
    <n v="9175"/>
    <m/>
    <x v="2"/>
    <d v="1994-07-15T00:00:00"/>
    <n v="7.12"/>
    <x v="1"/>
    <n v="56"/>
    <n v="3"/>
    <n v="856"/>
    <n v="70"/>
    <x v="1"/>
    <n v="1330"/>
    <n v="146"/>
    <n v="0"/>
    <x v="1"/>
    <n v="0"/>
    <n v="2387"/>
    <x v="0"/>
    <s v="XTO ENERGY"/>
    <n v="2.7944"/>
    <n v="0.24687000000000001"/>
    <n v="37.235999999999997"/>
    <n v="1.7906"/>
    <n v="42.067869999999992"/>
    <n v="37.519300000000001"/>
    <n v="2.3929399999999998"/>
    <n v="0"/>
    <x v="1"/>
    <n v="0"/>
    <n v="39.912240000000004"/>
    <n v="2.6294548763108369E-2"/>
    <n v="2461"/>
    <n v="1.5264026402640265E-2"/>
    <n v="6.6425992093253131E-2"/>
    <n v="5.8683741297099199E-3"/>
    <n v="0.92770563377703696"/>
    <n v="0.94004495863925441"/>
    <n v="5.9955041360745469E-2"/>
    <n v="0"/>
    <x v="1"/>
    <n v="0"/>
    <x v="1"/>
    <n v="2345"/>
    <n v="2.9"/>
    <x v="0"/>
    <n v="0"/>
    <x v="0"/>
    <x v="1"/>
    <m/>
    <x v="1"/>
    <x v="1"/>
    <x v="1"/>
    <n v="0"/>
    <x v="1"/>
    <x v="1"/>
    <x v="1"/>
    <x v="1"/>
    <x v="0"/>
    <x v="0"/>
    <x v="0"/>
    <x v="0"/>
    <x v="0"/>
    <x v="0"/>
    <x v="0"/>
    <x v="0"/>
    <x v="0"/>
    <m/>
    <x v="0"/>
    <x v="0"/>
    <x v="0"/>
    <x v="0"/>
    <x v="0"/>
    <m/>
    <n v="19940715"/>
    <x v="1"/>
    <s v="WESTERN ATLAS CORE LABS  LAB No 941627-3"/>
    <m/>
    <m/>
    <d v="1994-08-11T00:00:00"/>
  </r>
  <r>
    <x v="1"/>
    <s v="T25N R111W S19 fFRONTIER"/>
    <n v="1880"/>
    <x v="0"/>
    <x v="5"/>
    <m/>
    <s v="NW NW"/>
    <n v="19"/>
    <n v="25"/>
    <n v="111"/>
    <n v="42.138309999999997"/>
    <n v="-110.08779"/>
    <s v="4902320860"/>
    <s v="1-19"/>
    <x v="0"/>
    <s v="FRONTIER"/>
    <m/>
    <m/>
    <m/>
    <x v="0"/>
    <s v="8774"/>
    <m/>
    <n v="9065"/>
    <n v="8974"/>
    <x v="2"/>
    <d v="1994-07-15T00:00:00"/>
    <n v="7.05"/>
    <x v="1"/>
    <n v="58"/>
    <n v="5"/>
    <n v="1760"/>
    <n v="76"/>
    <x v="1"/>
    <n v="2600"/>
    <n v="329"/>
    <n v="0"/>
    <x v="1"/>
    <n v="0"/>
    <n v="4661"/>
    <x v="0"/>
    <s v="XTO ENERGY"/>
    <n v="2.8942000000000001"/>
    <n v="0.41144999999999998"/>
    <n v="76.56"/>
    <n v="1.9440799999999998"/>
    <n v="81.809729999999988"/>
    <n v="73.346000000000004"/>
    <n v="5.3923099999999993"/>
    <n v="0"/>
    <x v="1"/>
    <n v="0"/>
    <n v="78.738309999999998"/>
    <n v="1.9130847066086819E-2"/>
    <n v="4828"/>
    <n v="1.7599325534829804E-2"/>
    <n v="3.5377210021350768E-2"/>
    <n v="5.0293528654843387E-3"/>
    <n v="0.95959343711316492"/>
    <n v="0.93151605616122579"/>
    <n v="6.8483943838774278E-2"/>
    <n v="0"/>
    <x v="1"/>
    <n v="0"/>
    <x v="1"/>
    <n v="4579"/>
    <n v="1.4"/>
    <x v="0"/>
    <n v="0"/>
    <x v="0"/>
    <x v="1"/>
    <m/>
    <x v="1"/>
    <x v="1"/>
    <x v="1"/>
    <n v="0"/>
    <x v="1"/>
    <x v="1"/>
    <x v="1"/>
    <x v="1"/>
    <x v="0"/>
    <x v="0"/>
    <x v="0"/>
    <x v="0"/>
    <x v="0"/>
    <x v="0"/>
    <x v="0"/>
    <x v="0"/>
    <x v="0"/>
    <m/>
    <x v="0"/>
    <x v="0"/>
    <x v="0"/>
    <x v="0"/>
    <x v="0"/>
    <m/>
    <n v="19940715"/>
    <x v="1"/>
    <s v="WESTERN ATLAS CORE LABS  LAB No 941627-1"/>
    <m/>
    <m/>
    <d v="1994-08-11T00:00:00"/>
  </r>
  <r>
    <x v="1"/>
    <s v="T25N R111W S19 fFRONTIER"/>
    <n v="2650"/>
    <x v="0"/>
    <x v="5"/>
    <s v="FONTENELLE"/>
    <s v="SE NW"/>
    <n v="19"/>
    <n v="25"/>
    <n v="111"/>
    <n v="42.134726999999998"/>
    <n v="-110.086105"/>
    <s v="4902321280"/>
    <s v="22-19"/>
    <x v="0"/>
    <s v="FRONTIER"/>
    <m/>
    <m/>
    <s v=""/>
    <x v="0"/>
    <m/>
    <m/>
    <n v="9095"/>
    <n v="9030"/>
    <x v="5"/>
    <d v="1999-12-10T00:00:00"/>
    <n v="6.46"/>
    <x v="1"/>
    <n v="240"/>
    <n v="175"/>
    <n v="1726"/>
    <m/>
    <x v="1"/>
    <n v="3000"/>
    <n v="354"/>
    <m/>
    <x v="0"/>
    <n v="530"/>
    <n v="6043"/>
    <x v="0"/>
    <s v="XTO ENERGY INC"/>
    <n v="11.975999999999999"/>
    <n v="14.40075"/>
    <n v="75.080999999999989"/>
    <n v="0"/>
    <n v="101.45774999999999"/>
    <n v="84.63"/>
    <n v="5.8020599999999991"/>
    <n v="0"/>
    <x v="1"/>
    <n v="11.034600000000001"/>
    <n v="101.46665999999999"/>
    <n v="-4.3907975388471982E-5"/>
    <n v="6025"/>
    <n v="-1.4915478952601923E-3"/>
    <n v="0.11803928236137703"/>
    <n v="0.14193839307494993"/>
    <n v="0.74002232456367301"/>
    <n v="0.83406707188351326"/>
    <n v="5.7181935425882742E-2"/>
    <n v="0.10875099269060401"/>
    <x v="0"/>
    <n v="18"/>
    <x v="0"/>
    <m/>
    <m/>
    <x v="0"/>
    <m/>
    <x v="0"/>
    <x v="0"/>
    <m/>
    <x v="0"/>
    <x v="0"/>
    <x v="0"/>
    <m/>
    <x v="0"/>
    <x v="0"/>
    <x v="0"/>
    <x v="0"/>
    <x v="0"/>
    <x v="0"/>
    <x v="0"/>
    <x v="0"/>
    <x v="0"/>
    <x v="0"/>
    <x v="0"/>
    <x v="0"/>
    <x v="0"/>
    <m/>
    <x v="0"/>
    <x v="0"/>
    <x v="0"/>
    <x v="0"/>
    <x v="0"/>
    <s v="WELLHEAD"/>
    <n v="991210"/>
    <x v="0"/>
    <s v="CHAMPION TECHNOLOGIES ID No W33548"/>
    <m/>
    <m/>
    <d v="1999-12-22T00:00:00"/>
  </r>
  <r>
    <x v="1"/>
    <s v="T25N R111W S19 fFRONTIER"/>
    <n v="2652"/>
    <x v="0"/>
    <x v="5"/>
    <s v="FONTENELLE"/>
    <s v="NW NE"/>
    <n v="19"/>
    <n v="25"/>
    <n v="111"/>
    <n v="42.13673"/>
    <n v="-110.07997"/>
    <s v="4902321289"/>
    <s v="31-19"/>
    <x v="0"/>
    <s v="FRONTIER"/>
    <m/>
    <m/>
    <s v=""/>
    <x v="0"/>
    <m/>
    <m/>
    <n v="9185"/>
    <n v="9138"/>
    <x v="5"/>
    <d v="1999-12-10T00:00:00"/>
    <n v="6.33"/>
    <x v="1"/>
    <n v="208"/>
    <n v="78"/>
    <n v="2004"/>
    <m/>
    <x v="1"/>
    <n v="3200"/>
    <n v="366"/>
    <m/>
    <x v="0"/>
    <n v="370"/>
    <n v="6236"/>
    <x v="0"/>
    <s v="XTO ENERGY INC"/>
    <n v="10.379200000000001"/>
    <n v="6.4186199999999998"/>
    <n v="87.173999999999992"/>
    <n v="0"/>
    <n v="103.97181999999999"/>
    <n v="90.271999999999991"/>
    <n v="5.9987399999999997"/>
    <n v="0"/>
    <x v="1"/>
    <n v="7.7034000000000002"/>
    <n v="103.97413999999999"/>
    <n v="-1.1156744761944091E-5"/>
    <n v="6226"/>
    <n v="-8.0243941582410524E-4"/>
    <n v="9.9827049290855938E-2"/>
    <n v="6.1734227601286579E-2"/>
    <n v="0.8384387231078575"/>
    <n v="0.86821588521915161"/>
    <n v="5.7694538276536839E-2"/>
    <n v="7.4089576504311555E-2"/>
    <x v="0"/>
    <n v="10"/>
    <x v="0"/>
    <m/>
    <m/>
    <x v="0"/>
    <m/>
    <x v="0"/>
    <x v="0"/>
    <m/>
    <x v="0"/>
    <x v="0"/>
    <x v="0"/>
    <m/>
    <x v="0"/>
    <x v="0"/>
    <x v="0"/>
    <x v="0"/>
    <x v="0"/>
    <x v="0"/>
    <x v="0"/>
    <x v="0"/>
    <x v="0"/>
    <x v="0"/>
    <x v="0"/>
    <x v="0"/>
    <x v="0"/>
    <m/>
    <x v="0"/>
    <x v="0"/>
    <x v="0"/>
    <x v="0"/>
    <x v="0"/>
    <s v="WELLHEAD"/>
    <n v="991210"/>
    <x v="0"/>
    <s v="CHAMPION TECHNOLOGIES ID No W33548"/>
    <m/>
    <m/>
    <d v="1999-12-22T00:00:00"/>
  </r>
  <r>
    <x v="1"/>
    <s v="T25N R111W S19 fFRONTIER"/>
    <n v="2648"/>
    <x v="0"/>
    <x v="5"/>
    <s v="FONTENELLE"/>
    <s v="SW SW"/>
    <n v="19"/>
    <n v="25"/>
    <n v="111"/>
    <n v="42.128279999999997"/>
    <n v="-110.08766"/>
    <s v="4902321329"/>
    <s v="14-19"/>
    <x v="0"/>
    <s v="FRONTIER"/>
    <m/>
    <m/>
    <s v=""/>
    <x v="0"/>
    <m/>
    <m/>
    <n v="10180"/>
    <m/>
    <x v="2"/>
    <d v="1999-12-10T00:00:00"/>
    <n v="6.1"/>
    <x v="1"/>
    <m/>
    <n v="122"/>
    <n v="1679"/>
    <m/>
    <x v="1"/>
    <n v="2600"/>
    <n v="354"/>
    <m/>
    <x v="0"/>
    <n v="188"/>
    <n v="4951"/>
    <x v="0"/>
    <s v="XTO ENERGY INC"/>
    <n v="0"/>
    <n v="10.03938"/>
    <n v="73.03649999999999"/>
    <n v="0"/>
    <n v="83.075879999999984"/>
    <n v="73.346000000000004"/>
    <n v="5.8020599999999991"/>
    <n v="0"/>
    <x v="1"/>
    <n v="3.9141600000000003"/>
    <n v="83.062219999999996"/>
    <n v="8.2220754902020366E-5"/>
    <n v="4943"/>
    <n v="-8.0857085102082065E-4"/>
    <n v="0"/>
    <n v="0.12084590617637757"/>
    <n v="0.87915409382362253"/>
    <n v="0.88302479755537489"/>
    <n v="6.985197361688622E-2"/>
    <n v="4.7123228827739019E-2"/>
    <x v="0"/>
    <n v="8"/>
    <x v="0"/>
    <m/>
    <m/>
    <x v="0"/>
    <m/>
    <x v="0"/>
    <x v="0"/>
    <m/>
    <x v="0"/>
    <x v="0"/>
    <x v="0"/>
    <m/>
    <x v="0"/>
    <x v="0"/>
    <x v="0"/>
    <x v="0"/>
    <x v="0"/>
    <x v="0"/>
    <x v="0"/>
    <x v="0"/>
    <x v="0"/>
    <x v="0"/>
    <x v="0"/>
    <x v="0"/>
    <x v="0"/>
    <m/>
    <x v="0"/>
    <x v="0"/>
    <x v="0"/>
    <x v="0"/>
    <x v="0"/>
    <m/>
    <n v="991210"/>
    <x v="0"/>
    <s v="CHAMPION TECHNOLOGIES VERNAL UT"/>
    <m/>
    <m/>
    <d v="1999-12-22T00:00:00"/>
  </r>
  <r>
    <x v="1"/>
    <s v="T25N R111W S19 fFRONTIER"/>
    <n v="2651"/>
    <x v="0"/>
    <x v="5"/>
    <s v="FONTENELLE"/>
    <s v="NE SW"/>
    <n v="19"/>
    <n v="25"/>
    <n v="111"/>
    <n v="42.132779999999997"/>
    <n v="-110.08278"/>
    <s v="4902321528"/>
    <s v="23-19"/>
    <x v="0"/>
    <s v="FRONTIER"/>
    <m/>
    <m/>
    <s v=""/>
    <x v="0"/>
    <m/>
    <m/>
    <n v="9170"/>
    <n v="9104"/>
    <x v="5"/>
    <d v="1999-12-10T00:00:00"/>
    <n v="6.39"/>
    <x v="1"/>
    <n v="160"/>
    <n v="122"/>
    <n v="1814"/>
    <m/>
    <x v="1"/>
    <n v="3200"/>
    <n v="268"/>
    <m/>
    <x v="0"/>
    <n v="108"/>
    <n v="5678"/>
    <x v="0"/>
    <s v="XTO ENERGY INC"/>
    <n v="7.984"/>
    <n v="10.03938"/>
    <n v="78.908999999999992"/>
    <n v="0"/>
    <n v="96.932379999999995"/>
    <n v="90.271999999999991"/>
    <n v="4.3925199999999993"/>
    <n v="0"/>
    <x v="1"/>
    <n v="2.2485600000000003"/>
    <n v="96.913079999999994"/>
    <n v="9.9563848438860545E-5"/>
    <n v="5672"/>
    <n v="-5.2863436123348013E-4"/>
    <n v="8.2366697279072282E-2"/>
    <n v="0.10357096359338334"/>
    <n v="0.81406233912754433"/>
    <n v="0.93147385265229421"/>
    <n v="4.5324325674098886E-2"/>
    <n v="2.3201821673606911E-2"/>
    <x v="0"/>
    <n v="6"/>
    <x v="0"/>
    <m/>
    <m/>
    <x v="0"/>
    <m/>
    <x v="0"/>
    <x v="0"/>
    <m/>
    <x v="0"/>
    <x v="0"/>
    <x v="0"/>
    <m/>
    <x v="0"/>
    <x v="0"/>
    <x v="0"/>
    <x v="0"/>
    <x v="0"/>
    <x v="0"/>
    <x v="0"/>
    <x v="0"/>
    <x v="0"/>
    <x v="0"/>
    <x v="0"/>
    <x v="0"/>
    <x v="0"/>
    <m/>
    <x v="0"/>
    <x v="0"/>
    <x v="0"/>
    <x v="0"/>
    <x v="0"/>
    <s v="WELLHEAD"/>
    <n v="991210"/>
    <x v="0"/>
    <s v="CHAMPION TECHNOLOGIES ID No W28882"/>
    <m/>
    <m/>
    <d v="1999-12-22T00:00:00"/>
  </r>
  <r>
    <x v="1"/>
    <s v="T25N R111W S19 fFRONTIER"/>
    <n v="2653"/>
    <x v="0"/>
    <x v="5"/>
    <s v="FONTENELLE"/>
    <s v="SW SE"/>
    <n v="19"/>
    <n v="25"/>
    <n v="111"/>
    <n v="42.12641"/>
    <n v="-110.08064"/>
    <s v="4902321291"/>
    <s v="34-19"/>
    <x v="0"/>
    <s v="FRONTIER"/>
    <m/>
    <m/>
    <s v=""/>
    <x v="0"/>
    <m/>
    <m/>
    <n v="9210"/>
    <n v="9153"/>
    <x v="5"/>
    <d v="1999-12-10T00:00:00"/>
    <n v="5.46"/>
    <x v="1"/>
    <n v="280"/>
    <n v="160"/>
    <n v="2022"/>
    <m/>
    <x v="1"/>
    <n v="4000"/>
    <m/>
    <m/>
    <x v="0"/>
    <n v="108"/>
    <n v="6579"/>
    <x v="0"/>
    <s v="XTO ENERGY INC"/>
    <n v="13.972"/>
    <n v="13.166399999999999"/>
    <n v="87.956999999999994"/>
    <n v="0"/>
    <n v="115.09539999999998"/>
    <n v="112.84"/>
    <n v="0"/>
    <n v="0"/>
    <x v="1"/>
    <n v="2.2485600000000003"/>
    <n v="115.08855999999999"/>
    <n v="2.9715363312008576E-5"/>
    <n v="6570"/>
    <n v="-6.8446269678302531E-4"/>
    <n v="0.12139494714819186"/>
    <n v="0.11439553622473184"/>
    <n v="0.76420951662707637"/>
    <n v="0.98046235003722348"/>
    <n v="0"/>
    <n v="1.9537649962776498E-2"/>
    <x v="0"/>
    <n v="9"/>
    <x v="0"/>
    <m/>
    <m/>
    <x v="0"/>
    <m/>
    <x v="0"/>
    <x v="0"/>
    <m/>
    <x v="0"/>
    <x v="0"/>
    <x v="0"/>
    <m/>
    <x v="0"/>
    <x v="0"/>
    <x v="0"/>
    <x v="0"/>
    <x v="0"/>
    <x v="0"/>
    <x v="0"/>
    <x v="0"/>
    <x v="0"/>
    <x v="0"/>
    <x v="0"/>
    <x v="0"/>
    <x v="0"/>
    <m/>
    <x v="0"/>
    <x v="0"/>
    <x v="0"/>
    <x v="0"/>
    <x v="0"/>
    <s v="WELLHEAD"/>
    <n v="991210"/>
    <x v="0"/>
    <s v="CHAMPION TECHNOLOGIES ID No W28882"/>
    <m/>
    <m/>
    <d v="1999-12-22T00:00:00"/>
  </r>
  <r>
    <x v="1"/>
    <s v="T25N R111W S19 fFRONTIER"/>
    <n v="2649"/>
    <x v="0"/>
    <x v="5"/>
    <s v="FONTENELLE"/>
    <s v="NE NW"/>
    <n v="19"/>
    <n v="25"/>
    <n v="111"/>
    <n v="42.138890000000004"/>
    <n v="-110.08389"/>
    <s v="4902321577"/>
    <s v="21-19"/>
    <x v="0"/>
    <s v="FRONTIER"/>
    <m/>
    <m/>
    <s v=""/>
    <x v="0"/>
    <m/>
    <m/>
    <n v="9150"/>
    <n v="9067"/>
    <x v="5"/>
    <d v="2000-03-28T00:00:00"/>
    <n v="7.38"/>
    <x v="1"/>
    <n v="97.9"/>
    <n v="10.3"/>
    <n v="3048"/>
    <n v="137"/>
    <x v="1"/>
    <n v="4125"/>
    <n v="671"/>
    <m/>
    <x v="0"/>
    <n v="22"/>
    <n v="8596"/>
    <x v="0"/>
    <s v="XTO ENERGY INC"/>
    <n v="4.8852100000000007"/>
    <n v="0.84758700000000009"/>
    <n v="132.58799999999999"/>
    <n v="3.5044599999999999"/>
    <n v="141.82525699999999"/>
    <n v="116.36624999999999"/>
    <n v="10.997689999999999"/>
    <n v="0"/>
    <x v="1"/>
    <n v="0.45804000000000006"/>
    <n v="127.82197999999998"/>
    <n v="5.1931839375754525E-2"/>
    <n v="8111.2"/>
    <n v="-2.9017429611185606E-2"/>
    <n v="3.4445275145878994E-2"/>
    <n v="5.9762768489113344E-3"/>
    <n v="0.95957844800520964"/>
    <n v="0.91037746403239894"/>
    <n v="8.603911471250876E-2"/>
    <n v="3.5834212550924349E-3"/>
    <x v="0"/>
    <n v="8.9"/>
    <x v="0"/>
    <m/>
    <n v="1.1930000000000001"/>
    <x v="4"/>
    <m/>
    <x v="0"/>
    <x v="0"/>
    <m/>
    <x v="0"/>
    <x v="0"/>
    <x v="0"/>
    <m/>
    <x v="0"/>
    <x v="0"/>
    <x v="0"/>
    <x v="0"/>
    <x v="0"/>
    <x v="0"/>
    <x v="0"/>
    <x v="0"/>
    <x v="0"/>
    <x v="0"/>
    <x v="0"/>
    <x v="0"/>
    <x v="0"/>
    <m/>
    <x v="0"/>
    <x v="0"/>
    <x v="0"/>
    <x v="0"/>
    <x v="0"/>
    <s v="WELLHEAD"/>
    <n v="328"/>
    <x v="0"/>
    <s v="ETL ID No 00-5121-11"/>
    <m/>
    <m/>
    <d v="2000-03-29T00:00:00"/>
  </r>
  <r>
    <x v="1"/>
    <s v="T25N R111W S19 fFRONTIER"/>
    <n v="1881"/>
    <x v="0"/>
    <x v="5"/>
    <m/>
    <s v="SW NE"/>
    <n v="19"/>
    <n v="25"/>
    <n v="111"/>
    <n v="42.134140000000002"/>
    <n v="-110.07832999999999"/>
    <s v="4902320459"/>
    <s v="2-19"/>
    <x v="0"/>
    <s v="FRONTIER"/>
    <m/>
    <m/>
    <s v=""/>
    <x v="0"/>
    <m/>
    <m/>
    <n v="9300"/>
    <m/>
    <x v="2"/>
    <d v="1994-07-22T00:00:00"/>
    <n v="7.1"/>
    <x v="1"/>
    <n v="103"/>
    <n v="10"/>
    <n v="2990"/>
    <n v="108"/>
    <x v="1"/>
    <n v="4500"/>
    <n v="488"/>
    <n v="0"/>
    <x v="1"/>
    <n v="0"/>
    <n v="7951"/>
    <x v="0"/>
    <s v="XTO ENERGY"/>
    <n v="5.1397000000000004"/>
    <n v="0.82289999999999996"/>
    <n v="130.065"/>
    <n v="2.7626399999999998"/>
    <n v="138.79024000000001"/>
    <n v="126.94499999999999"/>
    <n v="7.9983199999999988"/>
    <n v="0"/>
    <x v="1"/>
    <n v="0"/>
    <n v="134.94332"/>
    <n v="1.4053519780329498E-2"/>
    <n v="8199"/>
    <n v="1.5356037151702787E-2"/>
    <n v="3.7032142894197748E-2"/>
    <n v="5.9290912675127577E-3"/>
    <n v="0.9570387658382894"/>
    <n v="0.94072829985211559"/>
    <n v="5.9271700147884306E-2"/>
    <n v="0"/>
    <x v="1"/>
    <n v="0"/>
    <x v="1"/>
    <n v="7832"/>
    <n v="0.9"/>
    <x v="0"/>
    <n v="0"/>
    <x v="0"/>
    <x v="1"/>
    <m/>
    <x v="1"/>
    <x v="1"/>
    <x v="1"/>
    <n v="0"/>
    <x v="1"/>
    <x v="1"/>
    <x v="1"/>
    <x v="1"/>
    <x v="0"/>
    <x v="0"/>
    <x v="0"/>
    <x v="0"/>
    <x v="0"/>
    <x v="0"/>
    <x v="0"/>
    <x v="0"/>
    <x v="0"/>
    <m/>
    <x v="0"/>
    <x v="0"/>
    <x v="0"/>
    <x v="0"/>
    <x v="0"/>
    <m/>
    <n v="19940722"/>
    <x v="1"/>
    <s v="WESTERN ATLAS CORE LABS  LAB No 941627-2"/>
    <m/>
    <m/>
    <d v="1994-08-11T00:00:00"/>
  </r>
  <r>
    <x v="1"/>
    <s v="T25N R111W S07 fFRONTIER"/>
    <n v="1892"/>
    <x v="0"/>
    <x v="5"/>
    <m/>
    <s v="SW NW"/>
    <n v="7"/>
    <n v="25"/>
    <n v="111"/>
    <n v="42.165210000000002"/>
    <n v="-110.08927"/>
    <s v="4902320897"/>
    <s v="12-7"/>
    <x v="0"/>
    <s v="FRONTIER"/>
    <m/>
    <m/>
    <m/>
    <x v="0"/>
    <s v="8648"/>
    <m/>
    <n v="8900"/>
    <n v="8812"/>
    <x v="2"/>
    <d v="1994-07-18T00:00:00"/>
    <n v="7.43"/>
    <x v="1"/>
    <n v="50"/>
    <n v="5"/>
    <n v="1350"/>
    <n v="37"/>
    <x v="1"/>
    <n v="1874"/>
    <n v="525"/>
    <n v="0"/>
    <x v="1"/>
    <n v="0"/>
    <n v="3574"/>
    <x v="0"/>
    <s v="XTO ENERGY"/>
    <n v="2.4950000000000001"/>
    <n v="0.41144999999999998"/>
    <n v="58.725000000000001"/>
    <n v="0.94645999999999997"/>
    <n v="62.577909999999996"/>
    <n v="52.865539999999996"/>
    <n v="8.6047499999999992"/>
    <n v="0"/>
    <x v="1"/>
    <n v="0"/>
    <n v="61.470289999999991"/>
    <n v="8.9289485861141424E-3"/>
    <n v="3841"/>
    <n v="3.6008091706001347E-2"/>
    <n v="3.9870299279729862E-2"/>
    <n v="6.575003863184309E-3"/>
    <n v="0.95355469685708583"/>
    <n v="0.86001774190425984"/>
    <n v="0.13998225809574025"/>
    <n v="0"/>
    <x v="1"/>
    <n v="0"/>
    <x v="1"/>
    <n v="3455"/>
    <n v="2.1"/>
    <x v="0"/>
    <n v="0"/>
    <x v="0"/>
    <x v="1"/>
    <m/>
    <x v="1"/>
    <x v="1"/>
    <x v="1"/>
    <n v="0"/>
    <x v="1"/>
    <x v="1"/>
    <x v="1"/>
    <x v="1"/>
    <x v="0"/>
    <x v="0"/>
    <x v="0"/>
    <x v="0"/>
    <x v="0"/>
    <x v="0"/>
    <x v="0"/>
    <x v="0"/>
    <x v="0"/>
    <m/>
    <x v="0"/>
    <x v="0"/>
    <x v="0"/>
    <x v="0"/>
    <x v="0"/>
    <m/>
    <n v="19940718"/>
    <x v="1"/>
    <s v="WESTERN ATLAS CORE LABS  LAB No 941627-13"/>
    <m/>
    <m/>
    <d v="1994-08-13T00:00:00"/>
  </r>
  <r>
    <x v="1"/>
    <s v="T25N R111W S07 fFRONTIER"/>
    <n v="1926"/>
    <x v="0"/>
    <x v="5"/>
    <m/>
    <s v="NW NE"/>
    <n v="7"/>
    <n v="25"/>
    <n v="111"/>
    <n v="42.167209999999997"/>
    <n v="-110.08047000000001"/>
    <s v="4902320920"/>
    <s v="31-7"/>
    <x v="0"/>
    <s v="FRONTIER"/>
    <m/>
    <m/>
    <m/>
    <x v="0"/>
    <s v="8632"/>
    <m/>
    <n v="8925"/>
    <n v="8727"/>
    <x v="2"/>
    <d v="1994-07-27T00:00:00"/>
    <n v="7.7"/>
    <x v="1"/>
    <n v="69"/>
    <n v="8"/>
    <n v="2070"/>
    <n v="99"/>
    <x v="1"/>
    <n v="3200"/>
    <n v="671"/>
    <n v="0"/>
    <x v="1"/>
    <n v="0"/>
    <n v="5776"/>
    <x v="0"/>
    <s v="XTO ENERGY"/>
    <n v="3.4430999999999998"/>
    <n v="0.65832000000000002"/>
    <n v="90.045000000000002"/>
    <n v="2.5324199999999997"/>
    <n v="96.678839999999994"/>
    <n v="90.271999999999991"/>
    <n v="10.997689999999999"/>
    <n v="0"/>
    <x v="1"/>
    <n v="0"/>
    <n v="101.26969"/>
    <n v="-2.3192139896163932E-2"/>
    <n v="6117"/>
    <n v="2.8672328260321199E-2"/>
    <n v="3.5613790980528935E-2"/>
    <n v="6.8093493881391217E-3"/>
    <n v="0.95757685963133188"/>
    <n v="0.89140195847345827"/>
    <n v="0.10859804152654164"/>
    <n v="0"/>
    <x v="1"/>
    <n v="0"/>
    <x v="1"/>
    <n v="5618"/>
    <n v="1.4"/>
    <x v="0"/>
    <n v="0"/>
    <x v="0"/>
    <x v="1"/>
    <m/>
    <x v="1"/>
    <x v="1"/>
    <x v="1"/>
    <n v="0"/>
    <x v="1"/>
    <x v="1"/>
    <x v="1"/>
    <x v="1"/>
    <x v="0"/>
    <x v="0"/>
    <x v="0"/>
    <x v="0"/>
    <x v="0"/>
    <x v="0"/>
    <x v="0"/>
    <x v="0"/>
    <x v="0"/>
    <m/>
    <x v="0"/>
    <x v="0"/>
    <x v="0"/>
    <x v="0"/>
    <x v="0"/>
    <m/>
    <n v="19940727"/>
    <x v="1"/>
    <s v="WESTERN ATLAS CORE LABS  LAB No 941627-48"/>
    <m/>
    <m/>
    <d v="1994-08-11T00:00:00"/>
  </r>
  <r>
    <x v="1"/>
    <s v="T25N R111W S07 fFRONTIER"/>
    <n v="2646"/>
    <x v="0"/>
    <x v="5"/>
    <s v="FONTENELLE"/>
    <s v="NE NW"/>
    <n v="7"/>
    <n v="25"/>
    <n v="111"/>
    <n v="42.16854"/>
    <n v="-110.08702"/>
    <s v="4902321326"/>
    <s v="21-7"/>
    <x v="0"/>
    <s v="FRONTIER"/>
    <m/>
    <m/>
    <s v=""/>
    <x v="0"/>
    <m/>
    <m/>
    <n v="8986"/>
    <n v="8886"/>
    <x v="2"/>
    <d v="1999-10-27T00:00:00"/>
    <n v="7.31"/>
    <x v="1"/>
    <n v="176"/>
    <n v="126"/>
    <n v="1898"/>
    <m/>
    <x v="1"/>
    <n v="3200"/>
    <n v="561"/>
    <m/>
    <x v="0"/>
    <n v="108"/>
    <n v="6071"/>
    <x v="0"/>
    <s v="XTO ENERGY INC"/>
    <n v="8.7823999999999991"/>
    <n v="10.368539999999999"/>
    <n v="82.562999999999988"/>
    <n v="0"/>
    <n v="101.71393999999998"/>
    <n v="90.271999999999991"/>
    <n v="9.1947899999999994"/>
    <n v="0"/>
    <x v="1"/>
    <n v="2.2485600000000003"/>
    <n v="101.71534999999999"/>
    <n v="-6.9311552923721895E-6"/>
    <n v="6069"/>
    <n v="-1.6474464579901152E-4"/>
    <n v="8.6344113697689823E-2"/>
    <n v="0.10193823973390473"/>
    <n v="0.8117176465684055"/>
    <n v="0.8874963316746195"/>
    <n v="9.0397270421819331E-2"/>
    <n v="2.2106397903561267E-2"/>
    <x v="0"/>
    <n v="2"/>
    <x v="0"/>
    <m/>
    <m/>
    <x v="0"/>
    <m/>
    <x v="0"/>
    <x v="0"/>
    <m/>
    <x v="0"/>
    <x v="0"/>
    <x v="0"/>
    <m/>
    <x v="0"/>
    <x v="0"/>
    <x v="0"/>
    <x v="0"/>
    <x v="0"/>
    <x v="0"/>
    <x v="0"/>
    <x v="0"/>
    <x v="0"/>
    <x v="0"/>
    <x v="0"/>
    <x v="0"/>
    <x v="0"/>
    <m/>
    <x v="0"/>
    <x v="0"/>
    <x v="0"/>
    <x v="0"/>
    <x v="0"/>
    <m/>
    <n v="991027"/>
    <x v="0"/>
    <s v="CHAMPION TECHNOLOGIES VERNAL UT"/>
    <m/>
    <m/>
    <d v="1999-11-03T00:00:00"/>
  </r>
  <r>
    <x v="1"/>
    <s v="T25N R111W S06 fFRONTIER"/>
    <n v="1925"/>
    <x v="0"/>
    <x v="5"/>
    <m/>
    <s v="NW NE"/>
    <n v="6"/>
    <n v="25"/>
    <n v="111"/>
    <n v="42.182429999999997"/>
    <n v="-110.08017"/>
    <s v="4902320469"/>
    <s v="31-6"/>
    <x v="0"/>
    <s v="FRONTIER"/>
    <m/>
    <m/>
    <m/>
    <x v="0"/>
    <s v="8650"/>
    <m/>
    <n v="8882"/>
    <n v="8842"/>
    <x v="2"/>
    <d v="1994-07-29T00:00:00"/>
    <n v="8.1999999999999993"/>
    <x v="1"/>
    <n v="18"/>
    <n v="3"/>
    <n v="1190"/>
    <n v="22"/>
    <x v="1"/>
    <n v="1450"/>
    <n v="671"/>
    <n v="0"/>
    <x v="1"/>
    <n v="0"/>
    <n v="3013"/>
    <x v="0"/>
    <s v="XTO ENERGY"/>
    <n v="0.8982"/>
    <n v="0.24687000000000001"/>
    <n v="51.765000000000001"/>
    <n v="0.56275999999999993"/>
    <n v="53.472829999999988"/>
    <n v="40.904499999999999"/>
    <n v="10.997689999999999"/>
    <n v="0"/>
    <x v="1"/>
    <n v="0"/>
    <n v="51.902189999999997"/>
    <n v="1.4905240350132229E-2"/>
    <n v="3354"/>
    <n v="5.3557405371446522E-2"/>
    <n v="1.679731557129107E-2"/>
    <n v="4.6167371354760922E-3"/>
    <n v="0.97858594729323289"/>
    <n v="0.78810739970702581"/>
    <n v="0.21189260029297413"/>
    <n v="0"/>
    <x v="1"/>
    <n v="0"/>
    <x v="1"/>
    <n v="2863"/>
    <n v="4"/>
    <x v="0"/>
    <n v="0"/>
    <x v="0"/>
    <x v="1"/>
    <m/>
    <x v="1"/>
    <x v="1"/>
    <x v="1"/>
    <n v="0"/>
    <x v="1"/>
    <x v="1"/>
    <x v="1"/>
    <x v="1"/>
    <x v="0"/>
    <x v="0"/>
    <x v="0"/>
    <x v="0"/>
    <x v="0"/>
    <x v="0"/>
    <x v="0"/>
    <x v="0"/>
    <x v="0"/>
    <m/>
    <x v="0"/>
    <x v="0"/>
    <x v="0"/>
    <x v="0"/>
    <x v="0"/>
    <m/>
    <n v="19940729"/>
    <x v="1"/>
    <s v="WESTERN ATLAS CORE LABS  LAB No 941627-47"/>
    <m/>
    <m/>
    <d v="1994-08-11T00:00:00"/>
  </r>
  <r>
    <x v="1"/>
    <s v="T25N R111W S06 fFRONTIER"/>
    <n v="1935"/>
    <x v="0"/>
    <x v="5"/>
    <m/>
    <s v="NW SE"/>
    <n v="6"/>
    <n v="25"/>
    <n v="111"/>
    <n v="42.175359999999998"/>
    <n v="-110.07953999999999"/>
    <s v="4902320876"/>
    <s v="33-6"/>
    <x v="0"/>
    <s v="FRONTIER"/>
    <m/>
    <m/>
    <m/>
    <x v="0"/>
    <s v="8636"/>
    <m/>
    <n v="8900"/>
    <n v="8855"/>
    <x v="2"/>
    <d v="1994-07-29T00:00:00"/>
    <n v="6.98"/>
    <x v="1"/>
    <n v="72"/>
    <n v="10"/>
    <n v="1550"/>
    <n v="106"/>
    <x v="1"/>
    <n v="2400"/>
    <n v="427"/>
    <n v="0"/>
    <x v="1"/>
    <n v="0"/>
    <n v="4348"/>
    <x v="0"/>
    <s v="XTO ENERGY"/>
    <n v="3.5928"/>
    <n v="0.82289999999999996"/>
    <n v="67.424999999999997"/>
    <n v="2.7114799999999999"/>
    <n v="74.552179999999993"/>
    <n v="67.703999999999994"/>
    <n v="6.9985299999999997"/>
    <n v="0"/>
    <x v="1"/>
    <n v="0"/>
    <n v="74.702529999999996"/>
    <n v="-1.0073383948821656E-3"/>
    <n v="4565"/>
    <n v="2.4346460226635253E-2"/>
    <n v="4.819174972482361E-2"/>
    <n v="1.103790660447488E-2"/>
    <n v="0.94077034367070145"/>
    <n v="0.9063146857275115"/>
    <n v="9.3685314272488496E-2"/>
    <n v="0"/>
    <x v="1"/>
    <n v="0"/>
    <x v="1"/>
    <n v="4245"/>
    <n v="1.7"/>
    <x v="0"/>
    <n v="0"/>
    <x v="0"/>
    <x v="1"/>
    <m/>
    <x v="1"/>
    <x v="1"/>
    <x v="1"/>
    <n v="0"/>
    <x v="1"/>
    <x v="1"/>
    <x v="1"/>
    <x v="1"/>
    <x v="0"/>
    <x v="0"/>
    <x v="0"/>
    <x v="0"/>
    <x v="0"/>
    <x v="0"/>
    <x v="0"/>
    <x v="0"/>
    <x v="0"/>
    <m/>
    <x v="0"/>
    <x v="0"/>
    <x v="0"/>
    <x v="0"/>
    <x v="0"/>
    <m/>
    <n v="19940729"/>
    <x v="1"/>
    <s v="WESTERN ATLAS CORE LABS  LAB No 941627-57"/>
    <m/>
    <m/>
    <d v="1994-08-11T00:00:00"/>
  </r>
  <r>
    <x v="1"/>
    <s v="T25N R111W S06 fFRONTIER"/>
    <n v="1906"/>
    <x v="0"/>
    <x v="5"/>
    <m/>
    <s v="SW SW"/>
    <n v="6"/>
    <n v="25"/>
    <n v="111"/>
    <n v="42.171810000000001"/>
    <n v="-110.09036"/>
    <s v="4902320392"/>
    <s v="14-6"/>
    <x v="0"/>
    <s v="FRONTIER"/>
    <m/>
    <m/>
    <m/>
    <x v="0"/>
    <s v="8626"/>
    <m/>
    <n v="8803"/>
    <m/>
    <x v="2"/>
    <d v="1994-07-15T00:00:00"/>
    <n v="7.8"/>
    <x v="1"/>
    <n v="67"/>
    <n v="8"/>
    <n v="1890"/>
    <n v="164"/>
    <x v="1"/>
    <n v="2700"/>
    <n v="756"/>
    <n v="0"/>
    <x v="1"/>
    <n v="0"/>
    <n v="5202"/>
    <x v="0"/>
    <s v="XTO ENERGY"/>
    <n v="3.3433000000000002"/>
    <n v="0.65832000000000002"/>
    <n v="82.215000000000003"/>
    <n v="4.1951200000000002"/>
    <n v="90.411739999999995"/>
    <n v="76.167000000000002"/>
    <n v="12.390839999999999"/>
    <n v="0"/>
    <x v="1"/>
    <n v="0"/>
    <n v="88.557839999999999"/>
    <n v="1.0358743647942828E-2"/>
    <n v="5585"/>
    <n v="3.5505701307128955E-2"/>
    <n v="3.697860476969031E-2"/>
    <n v="7.2813552753215466E-3"/>
    <n v="0.95574003995498813"/>
    <n v="0.86008195321837122"/>
    <n v="0.13991804678162881"/>
    <n v="0"/>
    <x v="1"/>
    <n v="0"/>
    <x v="1"/>
    <n v="5015"/>
    <n v="1.4"/>
    <x v="0"/>
    <n v="0"/>
    <x v="0"/>
    <x v="1"/>
    <m/>
    <x v="1"/>
    <x v="1"/>
    <x v="1"/>
    <n v="0"/>
    <x v="1"/>
    <x v="1"/>
    <x v="1"/>
    <x v="1"/>
    <x v="0"/>
    <x v="0"/>
    <x v="0"/>
    <x v="0"/>
    <x v="0"/>
    <x v="0"/>
    <x v="0"/>
    <x v="0"/>
    <x v="0"/>
    <m/>
    <x v="0"/>
    <x v="0"/>
    <x v="0"/>
    <x v="0"/>
    <x v="0"/>
    <m/>
    <n v="19940715"/>
    <x v="1"/>
    <s v="WESTERN ATLAS CORE LABS  LAB No 941627-40"/>
    <m/>
    <m/>
    <d v="1994-08-11T00:00:00"/>
  </r>
  <r>
    <x v="1"/>
    <s v="T25N R111W S06 fFRONTIER"/>
    <n v="1891"/>
    <x v="0"/>
    <x v="5"/>
    <m/>
    <s v="SW NW"/>
    <n v="6"/>
    <n v="25"/>
    <n v="111"/>
    <n v="42.179009999999998"/>
    <n v="-110.08929000000001"/>
    <s v="4902320875"/>
    <s v="12-6"/>
    <x v="0"/>
    <s v="FRONTIER"/>
    <m/>
    <m/>
    <m/>
    <x v="0"/>
    <s v="8551"/>
    <m/>
    <n v="8810"/>
    <n v="8700"/>
    <x v="2"/>
    <d v="1994-07-18T00:00:00"/>
    <n v="7.34"/>
    <x v="1"/>
    <n v="71"/>
    <n v="8"/>
    <n v="1920"/>
    <n v="165"/>
    <x v="1"/>
    <n v="2800"/>
    <n v="647"/>
    <n v="0"/>
    <x v="1"/>
    <n v="0"/>
    <n v="5282"/>
    <x v="0"/>
    <s v="XTO ENERGY"/>
    <n v="3.5428999999999999"/>
    <n v="0.65832000000000002"/>
    <n v="83.52"/>
    <n v="4.2206999999999999"/>
    <n v="91.941919999999996"/>
    <n v="78.988"/>
    <n v="10.604329999999999"/>
    <n v="0"/>
    <x v="1"/>
    <n v="0"/>
    <n v="89.592330000000004"/>
    <n v="1.2942957045295817E-2"/>
    <n v="5611"/>
    <n v="3.0202882585146425E-2"/>
    <n v="3.8534109359473892E-2"/>
    <n v="7.16017242189417E-3"/>
    <n v="0.95430571821863186"/>
    <n v="0.88163797057181115"/>
    <n v="0.11836202942818876"/>
    <n v="0"/>
    <x v="1"/>
    <n v="0"/>
    <x v="1"/>
    <n v="5120"/>
    <n v="1.4"/>
    <x v="0"/>
    <n v="0"/>
    <x v="0"/>
    <x v="1"/>
    <m/>
    <x v="1"/>
    <x v="1"/>
    <x v="1"/>
    <n v="0"/>
    <x v="1"/>
    <x v="1"/>
    <x v="1"/>
    <x v="1"/>
    <x v="0"/>
    <x v="0"/>
    <x v="0"/>
    <x v="0"/>
    <x v="0"/>
    <x v="0"/>
    <x v="0"/>
    <x v="0"/>
    <x v="0"/>
    <m/>
    <x v="0"/>
    <x v="0"/>
    <x v="0"/>
    <x v="0"/>
    <x v="0"/>
    <m/>
    <n v="19940718"/>
    <x v="1"/>
    <s v="WESTERN ATLAS CORE LABS  LAB No 941627-12"/>
    <m/>
    <m/>
    <d v="1994-08-13T00:00:00"/>
  </r>
  <r>
    <x v="1"/>
    <s v="T25N R111W S06 fFRONTIER"/>
    <n v="2644"/>
    <x v="0"/>
    <x v="5"/>
    <s v="FONTENELLE"/>
    <s v="NE SW"/>
    <n v="6"/>
    <n v="25"/>
    <n v="111"/>
    <n v="42.174149999999997"/>
    <n v="-110.08517000000001"/>
    <s v="4902321311"/>
    <s v="23-6"/>
    <x v="0"/>
    <s v="FRONTIER"/>
    <m/>
    <m/>
    <s v=""/>
    <x v="0"/>
    <m/>
    <m/>
    <n v="8890"/>
    <n v="8836"/>
    <x v="5"/>
    <d v="1999-10-27T00:00:00"/>
    <n v="7.05"/>
    <x v="1"/>
    <n v="184"/>
    <n v="126"/>
    <n v="2182"/>
    <m/>
    <x v="1"/>
    <n v="3800"/>
    <n v="305"/>
    <m/>
    <x v="0"/>
    <n v="108"/>
    <n v="6712"/>
    <x v="0"/>
    <s v="XTO ENERGY INC"/>
    <n v="9.1815999999999995"/>
    <n v="10.368539999999999"/>
    <n v="94.916999999999987"/>
    <n v="0"/>
    <n v="114.46713999999999"/>
    <n v="107.19799999999999"/>
    <n v="4.9989499999999998"/>
    <n v="0"/>
    <x v="1"/>
    <n v="2.2485600000000003"/>
    <n v="114.44550999999998"/>
    <n v="9.4490190909073026E-5"/>
    <n v="6705"/>
    <n v="-5.217261682939554E-4"/>
    <n v="8.021166598553961E-2"/>
    <n v="9.0580930038087787E-2"/>
    <n v="0.8292074039763726"/>
    <n v="0.9366728323374155"/>
    <n v="4.3679738943013149E-2"/>
    <n v="1.9647428719571442E-2"/>
    <x v="0"/>
    <n v="7"/>
    <x v="0"/>
    <m/>
    <m/>
    <x v="0"/>
    <m/>
    <x v="0"/>
    <x v="0"/>
    <m/>
    <x v="0"/>
    <x v="0"/>
    <x v="0"/>
    <m/>
    <x v="0"/>
    <x v="0"/>
    <x v="0"/>
    <x v="0"/>
    <x v="0"/>
    <x v="0"/>
    <x v="0"/>
    <x v="0"/>
    <x v="0"/>
    <x v="0"/>
    <x v="0"/>
    <x v="0"/>
    <x v="0"/>
    <m/>
    <x v="0"/>
    <x v="0"/>
    <x v="0"/>
    <x v="0"/>
    <x v="0"/>
    <s v="WELLHEAD"/>
    <n v="991027"/>
    <x v="0"/>
    <s v="CHAMPION TECHNOLOGIES VERNAL UT"/>
    <m/>
    <m/>
    <d v="1999-11-03T00:00:00"/>
  </r>
  <r>
    <x v="1"/>
    <s v="T25N R111W S05 fFRONTIER"/>
    <n v="1896"/>
    <x v="0"/>
    <x v="5"/>
    <m/>
    <s v="NW SW"/>
    <n v="5"/>
    <n v="25"/>
    <n v="111"/>
    <n v="42.175170000000001"/>
    <n v="-110.07034"/>
    <s v="4902320544"/>
    <s v="13-5F"/>
    <x v="0"/>
    <s v="FRONTIER"/>
    <m/>
    <m/>
    <m/>
    <x v="0"/>
    <s v="8764"/>
    <m/>
    <n v="8950"/>
    <m/>
    <x v="2"/>
    <d v="1994-07-29T00:00:00"/>
    <n v="7.39"/>
    <x v="1"/>
    <n v="67"/>
    <n v="9"/>
    <n v="2770"/>
    <n v="246"/>
    <x v="1"/>
    <n v="4300"/>
    <n v="695"/>
    <n v="0"/>
    <x v="1"/>
    <n v="0"/>
    <n v="7734"/>
    <x v="0"/>
    <s v="XTO ENERGY"/>
    <n v="3.3433000000000002"/>
    <n v="0.74060999999999999"/>
    <n v="120.495"/>
    <n v="6.2926799999999998"/>
    <n v="130.87159"/>
    <n v="121.303"/>
    <n v="11.391049999999998"/>
    <n v="0"/>
    <x v="1"/>
    <n v="0"/>
    <n v="132.69405"/>
    <n v="-6.9146342444334034E-3"/>
    <n v="8087"/>
    <n v="2.2312116806775806E-2"/>
    <n v="2.5546415383201199E-2"/>
    <n v="5.6590586238006281E-3"/>
    <n v="0.9687945259929982"/>
    <n v="0.91415553297227714"/>
    <n v="8.5844467027722776E-2"/>
    <n v="0"/>
    <x v="1"/>
    <n v="0"/>
    <x v="1"/>
    <n v="7551"/>
    <n v="1.3"/>
    <x v="0"/>
    <n v="0"/>
    <x v="0"/>
    <x v="1"/>
    <m/>
    <x v="1"/>
    <x v="1"/>
    <x v="1"/>
    <n v="0"/>
    <x v="1"/>
    <x v="1"/>
    <x v="1"/>
    <x v="1"/>
    <x v="0"/>
    <x v="0"/>
    <x v="0"/>
    <x v="0"/>
    <x v="0"/>
    <x v="0"/>
    <x v="0"/>
    <x v="0"/>
    <x v="0"/>
    <m/>
    <x v="0"/>
    <x v="0"/>
    <x v="0"/>
    <x v="0"/>
    <x v="0"/>
    <m/>
    <n v="19940729"/>
    <x v="1"/>
    <s v="WESTERN ATLAS CORE LABS  LAB No 941627-30"/>
    <m/>
    <m/>
    <d v="1994-08-11T00:00:00"/>
  </r>
  <r>
    <x v="0"/>
    <s v="T25N R111W S04 fFORT UNION"/>
    <n v="49016160"/>
    <x v="0"/>
    <x v="0"/>
    <s v="WILDCAT"/>
    <m/>
    <s v="4"/>
    <s v=" 25"/>
    <s v=" 111"/>
    <n v="42.181660000000001"/>
    <n v="-110.04064"/>
    <s v="4903705951"/>
    <s v="1 USA CALCO"/>
    <x v="0"/>
    <s v="FORT UNION"/>
    <m/>
    <m/>
    <n v="44"/>
    <x v="3"/>
    <n v="4549"/>
    <n v="4593"/>
    <n v="4926"/>
    <m/>
    <x v="0"/>
    <d v="1964-03-05T00:00:00"/>
    <n v="7.8000001907348633"/>
    <x v="0"/>
    <n v="21"/>
    <n v="7"/>
    <n v="2665"/>
    <n v="15"/>
    <x v="0"/>
    <n v="3160"/>
    <n v="1757"/>
    <m/>
    <x v="0"/>
    <n v="-1"/>
    <n v="6723"/>
    <x v="0"/>
    <m/>
    <n v="1.0479000000000001"/>
    <n v="0.57603000000000004"/>
    <n v="115.92749999999999"/>
    <n v="0.38369999999999999"/>
    <n v="117.93513"/>
    <n v="89.143599999999992"/>
    <n v="28.797229999999995"/>
    <m/>
    <x v="0"/>
    <n v="0"/>
    <n v="117.94082999999999"/>
    <n v="-2.4165243460971049E-5"/>
    <n v="7621"/>
    <n v="6.2604573340769659E-2"/>
    <n v="8.8853931818280111E-3"/>
    <n v="4.8842952901311087E-3"/>
    <n v="0.98623031152804086"/>
    <n v="0.7558332428218455"/>
    <n v="0.24416675717815448"/>
    <n v="0"/>
    <x v="0"/>
    <m/>
    <x v="0"/>
    <m/>
    <m/>
    <x v="0"/>
    <m/>
    <x v="0"/>
    <x v="0"/>
    <m/>
    <x v="0"/>
    <x v="0"/>
    <x v="0"/>
    <m/>
    <x v="0"/>
    <x v="0"/>
    <x v="0"/>
    <x v="0"/>
    <x v="0"/>
    <x v="0"/>
    <x v="0"/>
    <x v="0"/>
    <x v="0"/>
    <x v="0"/>
    <x v="0"/>
    <x v="0"/>
    <x v="0"/>
    <m/>
    <x v="0"/>
    <x v="0"/>
    <x v="0"/>
    <x v="0"/>
    <x v="0"/>
    <s v="DST NO. 1 (BOTTOM)"/>
    <m/>
    <x v="0"/>
    <m/>
    <m/>
    <m/>
    <m/>
  </r>
  <r>
    <x v="0"/>
    <s v="T25N R111W S02 fFORT UNION"/>
    <n v="49002039"/>
    <x v="0"/>
    <x v="0"/>
    <s v="WILDCAT"/>
    <m/>
    <s v="2"/>
    <s v=" 25"/>
    <s v=" 111"/>
    <n v="42.170479999999998"/>
    <n v="-110.01166000000001"/>
    <s v="4903705948"/>
    <s v="1 MONUMENT FEDERAL"/>
    <x v="0"/>
    <s v="FORT UNION"/>
    <n v="-8"/>
    <m/>
    <n v="42"/>
    <x v="9"/>
    <n v="4554"/>
    <n v="4596"/>
    <n v="5132"/>
    <m/>
    <x v="0"/>
    <d v="1963-11-01T00:00:00"/>
    <n v="8.3999996185302734"/>
    <x v="0"/>
    <n v="17"/>
    <n v="7"/>
    <n v="2464"/>
    <n v="14"/>
    <x v="0"/>
    <n v="2740"/>
    <n v="1818"/>
    <m/>
    <x v="0"/>
    <n v="-1"/>
    <n v="6198"/>
    <x v="0"/>
    <m/>
    <n v="0.84830000000000005"/>
    <n v="0.57603000000000004"/>
    <n v="107.184"/>
    <n v="0.35811999999999999"/>
    <n v="108.96644999999999"/>
    <n v="77.295400000000001"/>
    <n v="29.797019999999996"/>
    <m/>
    <x v="0"/>
    <n v="0"/>
    <n v="107.09242"/>
    <n v="8.6737008297784329E-3"/>
    <n v="7056"/>
    <n v="6.4735174287007702E-2"/>
    <n v="7.7849650052837375E-3"/>
    <n v="5.2863060143741496E-3"/>
    <n v="0.98692872898034212"/>
    <n v="0.72176350109559573"/>
    <n v="0.27823649890440422"/>
    <n v="0"/>
    <x v="0"/>
    <m/>
    <x v="0"/>
    <m/>
    <m/>
    <x v="0"/>
    <m/>
    <x v="0"/>
    <x v="0"/>
    <m/>
    <x v="0"/>
    <x v="0"/>
    <x v="0"/>
    <m/>
    <x v="0"/>
    <x v="0"/>
    <x v="0"/>
    <x v="0"/>
    <x v="0"/>
    <x v="0"/>
    <x v="0"/>
    <x v="0"/>
    <x v="0"/>
    <x v="0"/>
    <x v="0"/>
    <x v="0"/>
    <x v="0"/>
    <m/>
    <x v="0"/>
    <x v="0"/>
    <x v="0"/>
    <x v="0"/>
    <x v="0"/>
    <s v="DST NO. 1 (BOTTOM)"/>
    <m/>
    <x v="0"/>
    <m/>
    <m/>
    <m/>
    <m/>
  </r>
  <r>
    <x v="0"/>
    <s v="T25N R111W S02 fFORT UNION"/>
    <n v="49016157"/>
    <x v="0"/>
    <x v="0"/>
    <s v="WILDCAT"/>
    <m/>
    <s v="2"/>
    <s v=" 25"/>
    <s v=" 111"/>
    <n v="42.170479999999998"/>
    <n v="-110.01166000000001"/>
    <s v="4903705948"/>
    <s v="1 MONUMENT FEDERAL"/>
    <x v="0"/>
    <s v="FORT UNION"/>
    <m/>
    <n v="-8"/>
    <n v="14"/>
    <x v="9"/>
    <n v="4548"/>
    <n v="4562"/>
    <n v="5132"/>
    <m/>
    <x v="0"/>
    <m/>
    <n v="8.3999996185302734"/>
    <x v="0"/>
    <n v="36"/>
    <n v="5"/>
    <n v="1763"/>
    <n v="-3"/>
    <x v="0"/>
    <n v="1849"/>
    <n v="1427"/>
    <m/>
    <x v="0"/>
    <n v="121"/>
    <n v="5225"/>
    <x v="0"/>
    <m/>
    <n v="1.7964"/>
    <n v="0.41144999999999998"/>
    <n v="76.6905"/>
    <n v="0"/>
    <n v="78.898349999999994"/>
    <n v="52.160289999999996"/>
    <n v="23.388529999999999"/>
    <m/>
    <x v="0"/>
    <n v="2.5192200000000002"/>
    <n v="78.068039999999996"/>
    <n v="5.2897311328877301E-3"/>
    <n v="5195"/>
    <n v="-2.8790786948176585E-3"/>
    <n v="2.2768536984613747E-2"/>
    <n v="5.214937954976245E-3"/>
    <n v="0.97201652506041014"/>
    <n v="0.6681388440135041"/>
    <n v="0.29959161264968354"/>
    <n v="3.2269543336812354E-2"/>
    <x v="0"/>
    <m/>
    <x v="0"/>
    <m/>
    <m/>
    <x v="0"/>
    <m/>
    <x v="0"/>
    <x v="0"/>
    <m/>
    <x v="0"/>
    <x v="0"/>
    <x v="0"/>
    <m/>
    <x v="0"/>
    <x v="0"/>
    <x v="0"/>
    <x v="0"/>
    <x v="0"/>
    <x v="0"/>
    <x v="0"/>
    <x v="0"/>
    <x v="0"/>
    <x v="0"/>
    <x v="0"/>
    <x v="0"/>
    <x v="0"/>
    <m/>
    <x v="0"/>
    <x v="0"/>
    <x v="0"/>
    <x v="0"/>
    <x v="0"/>
    <s v="DST NO. 2"/>
    <m/>
    <x v="0"/>
    <m/>
    <m/>
    <m/>
    <m/>
  </r>
  <r>
    <x v="0"/>
    <s v="T25N R110W S22 fCLOVERLY"/>
    <n v="49123586"/>
    <x v="0"/>
    <x v="0"/>
    <s v="WILDCAT"/>
    <m/>
    <s v="22"/>
    <s v=" 25"/>
    <s v=" 110"/>
    <n v="42.125300000000003"/>
    <n v="-109.90730000000001"/>
    <m/>
    <s v="GOV'T.-SWANSON NO. 1"/>
    <x v="0"/>
    <s v="CLOVERLY"/>
    <n v="0"/>
    <m/>
    <n v="468"/>
    <x v="0"/>
    <n v="11468"/>
    <n v="11936"/>
    <m/>
    <m/>
    <x v="1"/>
    <d v="1970-03-18T00:00:00"/>
    <n v="7.1999998092651367"/>
    <x v="0"/>
    <n v="560"/>
    <n v="52"/>
    <n v="4406"/>
    <n v="800"/>
    <x v="0"/>
    <n v="8250"/>
    <n v="622"/>
    <m/>
    <x v="0"/>
    <n v="72"/>
    <n v="14446"/>
    <x v="0"/>
    <s v="CHEMICAL &amp; GEOLOGICAL LABORATORIES"/>
    <n v="27.943999999999999"/>
    <n v="4.2790800000000004"/>
    <n v="191.66099999999997"/>
    <n v="20.463999999999999"/>
    <n v="244.34807999999998"/>
    <n v="232.73249999999999"/>
    <n v="10.194579999999998"/>
    <m/>
    <x v="0"/>
    <n v="1.4990400000000002"/>
    <n v="244.42612"/>
    <n v="-1.5966472862114176E-4"/>
    <n v="14759"/>
    <n v="1.0717342920732752E-2"/>
    <n v="0.11436144699806931"/>
    <n v="1.7512230912557204E-2"/>
    <n v="0.86812632208937346"/>
    <n v="0.95215887729183768"/>
    <n v="4.1708226600332236E-2"/>
    <n v="6.1328961078300475E-3"/>
    <x v="0"/>
    <m/>
    <x v="0"/>
    <m/>
    <m/>
    <x v="0"/>
    <m/>
    <x v="0"/>
    <x v="0"/>
    <m/>
    <x v="0"/>
    <x v="0"/>
    <x v="0"/>
    <m/>
    <x v="0"/>
    <x v="0"/>
    <x v="0"/>
    <x v="0"/>
    <x v="0"/>
    <x v="0"/>
    <x v="0"/>
    <x v="0"/>
    <x v="0"/>
    <x v="0"/>
    <x v="0"/>
    <x v="0"/>
    <x v="0"/>
    <m/>
    <x v="0"/>
    <x v="0"/>
    <x v="0"/>
    <x v="0"/>
    <x v="0"/>
    <s v="PRODUCTION"/>
    <m/>
    <x v="0"/>
    <m/>
    <m/>
    <m/>
    <m/>
  </r>
  <r>
    <x v="0"/>
    <s v="T25N R110W S22 fCLOVERLY"/>
    <n v="49118557"/>
    <x v="0"/>
    <x v="0"/>
    <s v="WILDCAT"/>
    <m/>
    <s v="22"/>
    <s v=" 25"/>
    <s v=" 110"/>
    <n v="42.135100000000001"/>
    <n v="-109.90179999999999"/>
    <m/>
    <s v="GOV'T.-SWANSON NO. 1"/>
    <x v="0"/>
    <s v="CLOVERLY"/>
    <m/>
    <n v="0"/>
    <n v="107"/>
    <x v="0"/>
    <n v="11361"/>
    <n v="11468"/>
    <m/>
    <m/>
    <x v="1"/>
    <d v="1970-03-18T00:00:00"/>
    <n v="7.0999999046325684"/>
    <x v="0"/>
    <n v="490"/>
    <n v="43"/>
    <n v="4287"/>
    <n v="790"/>
    <x v="0"/>
    <n v="7900"/>
    <n v="634"/>
    <m/>
    <x v="0"/>
    <n v="72"/>
    <n v="13894"/>
    <x v="0"/>
    <s v="CHEMICAL &amp; GEOLOGICAL LABORATORIES"/>
    <n v="24.451000000000001"/>
    <n v="3.5384700000000002"/>
    <n v="186.4845"/>
    <n v="20.208199999999998"/>
    <n v="234.68217000000001"/>
    <n v="222.85899999999998"/>
    <n v="10.391259999999999"/>
    <m/>
    <x v="0"/>
    <n v="1.4990400000000002"/>
    <n v="234.74929999999998"/>
    <n v="-1.4300276885987912E-4"/>
    <n v="14213"/>
    <n v="1.1349485893193866E-2"/>
    <n v="0.104187719075548"/>
    <n v="1.5077711272228308E-2"/>
    <n v="0.88073456965222363"/>
    <n v="0.94934894374551915"/>
    <n v="4.4265350312013708E-2"/>
    <n v="6.3857059424671358E-3"/>
    <x v="0"/>
    <m/>
    <x v="0"/>
    <m/>
    <m/>
    <x v="0"/>
    <m/>
    <x v="0"/>
    <x v="0"/>
    <m/>
    <x v="0"/>
    <x v="0"/>
    <x v="0"/>
    <m/>
    <x v="0"/>
    <x v="0"/>
    <x v="0"/>
    <x v="0"/>
    <x v="0"/>
    <x v="0"/>
    <x v="0"/>
    <x v="0"/>
    <x v="0"/>
    <x v="0"/>
    <x v="0"/>
    <x v="0"/>
    <x v="0"/>
    <m/>
    <x v="0"/>
    <x v="0"/>
    <x v="0"/>
    <x v="0"/>
    <x v="0"/>
    <s v="PRODUCTION"/>
    <m/>
    <x v="0"/>
    <m/>
    <m/>
    <m/>
    <m/>
  </r>
  <r>
    <x v="0"/>
    <s v="T25N R110W S15 fFORT UNION"/>
    <n v="49004054"/>
    <x v="0"/>
    <x v="0"/>
    <s v="MONUMENT BUTTE"/>
    <m/>
    <s v="15"/>
    <s v=" 25"/>
    <s v=" 110"/>
    <n v="42.150280000000002"/>
    <n v="-109.89932"/>
    <s v="4903707011"/>
    <s v="GOVERNMENT-LOMBARD NO. 1"/>
    <x v="0"/>
    <s v="FORT UNION"/>
    <n v="160"/>
    <m/>
    <n v="110"/>
    <x v="0"/>
    <n v="5090"/>
    <n v="5200"/>
    <n v="10854"/>
    <m/>
    <x v="0"/>
    <d v="1958-08-11T00:00:00"/>
    <n v="7.6999998092651367"/>
    <x v="2"/>
    <n v="147"/>
    <n v="30"/>
    <n v="2806"/>
    <n v="-3"/>
    <x v="0"/>
    <n v="3100"/>
    <n v="2355"/>
    <m/>
    <x v="0"/>
    <n v="280"/>
    <n v="7523"/>
    <x v="0"/>
    <m/>
    <n v="7.3353000000000002"/>
    <n v="2.4687000000000001"/>
    <n v="122.06099999999999"/>
    <n v="0"/>
    <n v="131.86500000000001"/>
    <n v="87.450999999999993"/>
    <n v="38.598449999999993"/>
    <m/>
    <x v="0"/>
    <n v="5.8296000000000001"/>
    <n v="131.87904999999998"/>
    <n v="-5.3271343941209123E-5"/>
    <n v="8712"/>
    <n v="7.3236834000615952E-2"/>
    <n v="5.5627346149471062E-2"/>
    <n v="1.8721419633716305E-2"/>
    <n v="0.92565123421681272"/>
    <n v="0.66311518015939608"/>
    <n v="0.29268067975921874"/>
    <n v="4.4204140081385186E-2"/>
    <x v="0"/>
    <m/>
    <x v="0"/>
    <m/>
    <m/>
    <x v="0"/>
    <m/>
    <x v="0"/>
    <x v="0"/>
    <m/>
    <x v="0"/>
    <x v="0"/>
    <x v="0"/>
    <m/>
    <x v="0"/>
    <x v="0"/>
    <x v="0"/>
    <x v="0"/>
    <x v="0"/>
    <x v="0"/>
    <x v="0"/>
    <x v="0"/>
    <x v="0"/>
    <x v="0"/>
    <x v="0"/>
    <x v="0"/>
    <x v="0"/>
    <m/>
    <x v="0"/>
    <x v="0"/>
    <x v="0"/>
    <x v="0"/>
    <x v="0"/>
    <s v="DST NO. 2"/>
    <m/>
    <x v="0"/>
    <m/>
    <m/>
    <m/>
    <m/>
  </r>
  <r>
    <x v="0"/>
    <s v="T25N R110W S15 fFORT UNION"/>
    <n v="49004053"/>
    <x v="0"/>
    <x v="0"/>
    <s v="MONUMENT BUTTE"/>
    <m/>
    <s v="15"/>
    <s v=" 25"/>
    <s v=" 110"/>
    <n v="42.150280000000002"/>
    <n v="-109.89932"/>
    <s v="4903707011"/>
    <s v="GOVERNMENT-LOMBARD NO. 1"/>
    <x v="0"/>
    <s v="FORT UNION"/>
    <m/>
    <n v="160"/>
    <n v="28"/>
    <x v="0"/>
    <n v="4902"/>
    <n v="4930"/>
    <n v="10854"/>
    <m/>
    <x v="0"/>
    <d v="1958-08-11T00:00:00"/>
    <n v="7.5999999046325684"/>
    <x v="2"/>
    <n v="311"/>
    <n v="51"/>
    <n v="2003"/>
    <n v="-3"/>
    <x v="0"/>
    <n v="2110"/>
    <n v="1476"/>
    <m/>
    <x v="0"/>
    <n v="1111"/>
    <n v="6313"/>
    <x v="0"/>
    <m/>
    <n v="15.5189"/>
    <n v="4.19679"/>
    <n v="87.130499999999998"/>
    <n v="0"/>
    <n v="106.84619000000001"/>
    <n v="59.523099999999999"/>
    <n v="24.191639999999996"/>
    <m/>
    <x v="0"/>
    <n v="23.131020000000003"/>
    <n v="106.84576"/>
    <n v="2.01224238914283E-6"/>
    <n v="7056"/>
    <n v="5.5576333308400033E-2"/>
    <n v="0.14524523523019398"/>
    <n v="3.9278798804150153E-2"/>
    <n v="0.81547596596565575"/>
    <n v="0.55709370217404974"/>
    <n v="0.22641647174394189"/>
    <n v="0.21648982608200834"/>
    <x v="0"/>
    <m/>
    <x v="0"/>
    <m/>
    <m/>
    <x v="0"/>
    <m/>
    <x v="0"/>
    <x v="0"/>
    <m/>
    <x v="0"/>
    <x v="0"/>
    <x v="0"/>
    <m/>
    <x v="0"/>
    <x v="0"/>
    <x v="0"/>
    <x v="0"/>
    <x v="0"/>
    <x v="0"/>
    <x v="0"/>
    <x v="0"/>
    <x v="0"/>
    <x v="0"/>
    <x v="0"/>
    <x v="0"/>
    <x v="0"/>
    <m/>
    <x v="0"/>
    <x v="0"/>
    <x v="0"/>
    <x v="0"/>
    <x v="0"/>
    <s v="DST NO. 1"/>
    <m/>
    <x v="0"/>
    <m/>
    <m/>
    <m/>
    <m/>
  </r>
  <r>
    <x v="0"/>
    <s v="T25N R110W S07 fFORT UNION"/>
    <n v="49003495"/>
    <x v="0"/>
    <x v="0"/>
    <s v="WILDCAT"/>
    <m/>
    <s v="7"/>
    <s v=" 25"/>
    <s v=" 110"/>
    <n v="42.156080000000003"/>
    <n v="-109.97033999999999"/>
    <s v="4903706446"/>
    <s v="NO. 5 MONUMENT BUTTE UNIT"/>
    <x v="0"/>
    <s v="FORT UNION"/>
    <n v="168"/>
    <m/>
    <n v="78"/>
    <x v="0"/>
    <n v="4736"/>
    <n v="4814"/>
    <n v="9834"/>
    <m/>
    <x v="0"/>
    <m/>
    <n v="8.1999998092651367"/>
    <x v="2"/>
    <n v="74"/>
    <n v="20"/>
    <n v="3079"/>
    <n v="-3"/>
    <x v="0"/>
    <n v="4040"/>
    <n v="1318"/>
    <m/>
    <x v="0"/>
    <n v="82"/>
    <n v="8004"/>
    <x v="0"/>
    <m/>
    <n v="3.6926000000000001"/>
    <n v="1.6457999999999999"/>
    <n v="133.9365"/>
    <n v="0"/>
    <n v="139.2749"/>
    <n v="113.9684"/>
    <n v="21.60202"/>
    <m/>
    <x v="0"/>
    <n v="1.7072400000000001"/>
    <n v="137.27766000000003"/>
    <n v="7.2219183217829422E-3"/>
    <n v="8607"/>
    <n v="3.6301246162181687E-2"/>
    <n v="2.6513032858038313E-2"/>
    <n v="1.1816917477592875E-2"/>
    <n v="0.96167004966436875"/>
    <n v="0.83020354513618588"/>
    <n v="0.15736005406852066"/>
    <n v="1.2436400795293274E-2"/>
    <x v="0"/>
    <m/>
    <x v="0"/>
    <m/>
    <m/>
    <x v="0"/>
    <m/>
    <x v="0"/>
    <x v="0"/>
    <m/>
    <x v="0"/>
    <x v="0"/>
    <x v="0"/>
    <m/>
    <x v="0"/>
    <x v="0"/>
    <x v="0"/>
    <x v="0"/>
    <x v="0"/>
    <x v="0"/>
    <x v="0"/>
    <x v="0"/>
    <x v="0"/>
    <x v="0"/>
    <x v="0"/>
    <x v="0"/>
    <x v="0"/>
    <m/>
    <x v="0"/>
    <x v="0"/>
    <x v="0"/>
    <x v="0"/>
    <x v="0"/>
    <s v="DST 3 (BOTTOM)"/>
    <m/>
    <x v="0"/>
    <m/>
    <m/>
    <m/>
    <m/>
  </r>
  <r>
    <x v="0"/>
    <s v="T25N R110W S07 fFORT UNION"/>
    <n v="49003497"/>
    <x v="0"/>
    <x v="0"/>
    <s v="WILDCAT"/>
    <m/>
    <s v="7"/>
    <s v=" 25"/>
    <s v=" 110"/>
    <n v="42.156080000000003"/>
    <n v="-109.97033999999999"/>
    <s v="4903706446"/>
    <s v="NO. 5 MONUMENT BUTTE UNIT"/>
    <x v="0"/>
    <s v="FORT UNION"/>
    <n v="242"/>
    <n v="168"/>
    <n v="66"/>
    <x v="0"/>
    <n v="4502"/>
    <n v="4568"/>
    <n v="9834"/>
    <m/>
    <x v="0"/>
    <m/>
    <n v="7.4000000953674316"/>
    <x v="2"/>
    <n v="79"/>
    <n v="32"/>
    <n v="4771"/>
    <n v="-3"/>
    <x v="0"/>
    <n v="7100"/>
    <n v="830"/>
    <m/>
    <x v="0"/>
    <n v="12"/>
    <n v="12403"/>
    <x v="0"/>
    <m/>
    <n v="3.9420999999999999"/>
    <n v="2.6332800000000001"/>
    <n v="207.5385"/>
    <n v="0"/>
    <n v="214.11387999999999"/>
    <n v="200.291"/>
    <n v="13.603699999999998"/>
    <m/>
    <x v="0"/>
    <n v="0.24984000000000001"/>
    <n v="214.14454000000001"/>
    <n v="-7.1592287665965038E-5"/>
    <n v="12818"/>
    <n v="1.6454541850045596E-2"/>
    <n v="1.8411230509670834E-2"/>
    <n v="1.2298502086833418E-2"/>
    <n v="0.96929026740349578"/>
    <n v="0.93530752640249426"/>
    <n v="6.3525784967480362E-2"/>
    <n v="1.166688630025309E-3"/>
    <x v="0"/>
    <m/>
    <x v="0"/>
    <m/>
    <m/>
    <x v="0"/>
    <m/>
    <x v="0"/>
    <x v="0"/>
    <m/>
    <x v="0"/>
    <x v="0"/>
    <x v="0"/>
    <m/>
    <x v="0"/>
    <x v="0"/>
    <x v="0"/>
    <x v="0"/>
    <x v="0"/>
    <x v="0"/>
    <x v="0"/>
    <x v="0"/>
    <x v="0"/>
    <x v="0"/>
    <x v="0"/>
    <x v="0"/>
    <x v="0"/>
    <m/>
    <x v="0"/>
    <x v="0"/>
    <x v="0"/>
    <x v="0"/>
    <x v="0"/>
    <s v="DST NO. 2"/>
    <m/>
    <x v="0"/>
    <m/>
    <m/>
    <m/>
    <m/>
  </r>
  <r>
    <x v="0"/>
    <s v="T25N R110W S07 fFORT UNION"/>
    <n v="49003496"/>
    <x v="0"/>
    <x v="0"/>
    <s v="WILDCAT"/>
    <m/>
    <s v="7"/>
    <s v=" 25"/>
    <s v=" 110"/>
    <n v="42.156080000000003"/>
    <n v="-109.97033999999999"/>
    <s v="4903706446"/>
    <s v="NO. 5 MONUMENT BUTTE UNIT"/>
    <x v="0"/>
    <s v="FORT UNION"/>
    <m/>
    <n v="242"/>
    <n v="70"/>
    <x v="0"/>
    <n v="4190"/>
    <n v="4260"/>
    <n v="9834"/>
    <m/>
    <x v="0"/>
    <m/>
    <n v="7.5999999046325684"/>
    <x v="2"/>
    <n v="186"/>
    <n v="42"/>
    <n v="4346"/>
    <n v="-3"/>
    <x v="0"/>
    <n v="6900"/>
    <n v="378"/>
    <m/>
    <x v="0"/>
    <n v="47"/>
    <n v="11707"/>
    <x v="0"/>
    <m/>
    <n v="9.2813999999999997"/>
    <n v="3.4561800000000003"/>
    <n v="189.05099999999999"/>
    <n v="0"/>
    <n v="201.78858"/>
    <n v="194.649"/>
    <n v="6.1954199999999995"/>
    <m/>
    <x v="0"/>
    <n v="0.97854000000000008"/>
    <n v="201.82296000000002"/>
    <n v="-8.518091430197256E-5"/>
    <n v="11893"/>
    <n v="7.8813559322033905E-3"/>
    <n v="4.5995665364214365E-2"/>
    <n v="1.7127728437357558E-2"/>
    <n v="0.93687660619842805"/>
    <n v="0.96445419292235124"/>
    <n v="3.0697300247702237E-2"/>
    <n v="4.848506829946404E-3"/>
    <x v="0"/>
    <m/>
    <x v="0"/>
    <m/>
    <m/>
    <x v="0"/>
    <m/>
    <x v="0"/>
    <x v="0"/>
    <m/>
    <x v="0"/>
    <x v="0"/>
    <x v="0"/>
    <m/>
    <x v="0"/>
    <x v="0"/>
    <x v="0"/>
    <x v="0"/>
    <x v="0"/>
    <x v="0"/>
    <x v="0"/>
    <x v="0"/>
    <x v="0"/>
    <x v="0"/>
    <x v="0"/>
    <x v="0"/>
    <x v="0"/>
    <m/>
    <x v="0"/>
    <x v="0"/>
    <x v="0"/>
    <x v="0"/>
    <x v="0"/>
    <s v="DST NO. 1"/>
    <m/>
    <x v="0"/>
    <m/>
    <m/>
    <m/>
    <m/>
  </r>
  <r>
    <x v="0"/>
    <s v="T25N R109W S27 fMESAVERDE"/>
    <n v="49017106"/>
    <x v="0"/>
    <x v="0"/>
    <s v="WILDCAT"/>
    <m/>
    <s v="27"/>
    <s v=" 25"/>
    <s v=" 109"/>
    <n v="42.108409999999999"/>
    <n v="-109.78319"/>
    <s v="4903720167"/>
    <s v="1-C PRAIRIE HEN UNIT"/>
    <x v="0"/>
    <s v="MESAVERDE"/>
    <m/>
    <m/>
    <n v="19"/>
    <x v="0"/>
    <n v="7197"/>
    <n v="7216"/>
    <n v="7647"/>
    <m/>
    <x v="0"/>
    <d v="1969-09-26T00:00:00"/>
    <n v="8.1000003814697266"/>
    <x v="0"/>
    <n v="11"/>
    <n v="3"/>
    <n v="1522"/>
    <n v="36"/>
    <x v="0"/>
    <n v="440"/>
    <n v="3318"/>
    <m/>
    <x v="0"/>
    <n v="53"/>
    <n v="3699"/>
    <x v="0"/>
    <s v="CHEMICAL &amp; GEOLOGICAL LABORATORIES"/>
    <n v="0.54889999999999994"/>
    <n v="0.24687000000000001"/>
    <n v="66.206999999999994"/>
    <n v="0.92087999999999992"/>
    <n v="67.923649999999995"/>
    <n v="12.4124"/>
    <n v="54.382019999999997"/>
    <m/>
    <x v="0"/>
    <n v="1.1034600000000001"/>
    <n v="67.897880000000001"/>
    <n v="1.8973427850499326E-4"/>
    <n v="5380"/>
    <n v="0.18515254984029078"/>
    <n v="8.0811322713075628E-3"/>
    <n v="3.6345219963885927E-3"/>
    <n v="0.98828434573230373"/>
    <n v="0.18280983147043767"/>
    <n v="0.80093840926992121"/>
    <n v="1.6251759259641098E-2"/>
    <x v="0"/>
    <m/>
    <x v="0"/>
    <m/>
    <m/>
    <x v="0"/>
    <m/>
    <x v="0"/>
    <x v="0"/>
    <m/>
    <x v="0"/>
    <x v="0"/>
    <x v="0"/>
    <m/>
    <x v="0"/>
    <x v="0"/>
    <x v="0"/>
    <x v="0"/>
    <x v="0"/>
    <x v="0"/>
    <x v="0"/>
    <x v="0"/>
    <x v="0"/>
    <x v="0"/>
    <x v="0"/>
    <x v="0"/>
    <x v="0"/>
    <m/>
    <x v="0"/>
    <x v="0"/>
    <x v="0"/>
    <x v="0"/>
    <x v="0"/>
    <s v="DST NO. 1"/>
    <m/>
    <x v="0"/>
    <m/>
    <m/>
    <m/>
    <m/>
  </r>
  <r>
    <x v="0"/>
    <s v="T25N R105W S16 fFORT UNION"/>
    <n v="49008300"/>
    <x v="0"/>
    <x v="0"/>
    <m/>
    <m/>
    <s v="16"/>
    <s v=" 25"/>
    <s v=" 105"/>
    <n v="42.142539999999997"/>
    <n v="-109.33693"/>
    <s v="4903706444"/>
    <s v="1 STATE I"/>
    <x v="0"/>
    <s v="FORT UNION"/>
    <n v="1596"/>
    <n v="-43"/>
    <n v="45"/>
    <x v="9"/>
    <n v="6439"/>
    <n v="6484"/>
    <n v="8441"/>
    <m/>
    <x v="0"/>
    <d v="1963-11-08T00:00:00"/>
    <n v="7.4000000953674316"/>
    <x v="0"/>
    <n v="850"/>
    <n v="239"/>
    <n v="11007"/>
    <n v="-3"/>
    <x v="0"/>
    <n v="18805"/>
    <n v="613"/>
    <m/>
    <x v="0"/>
    <n v="0"/>
    <n v="31514"/>
    <x v="0"/>
    <m/>
    <n v="42.414999999999999"/>
    <n v="19.667310000000001"/>
    <n v="478.80449999999996"/>
    <n v="0"/>
    <n v="540.88680999999997"/>
    <n v="530.48905000000002"/>
    <n v="10.04707"/>
    <m/>
    <x v="0"/>
    <n v="0"/>
    <n v="540.53611999999998"/>
    <n v="3.2428570753533582E-4"/>
    <n v="31508"/>
    <n v="-9.5204849100314181E-5"/>
    <n v="7.8417515856968309E-2"/>
    <n v="3.636123055025136E-2"/>
    <n v="0.88522125359278037"/>
    <n v="0.9814127684936208"/>
    <n v="1.8587231506379261E-2"/>
    <n v="0"/>
    <x v="0"/>
    <m/>
    <x v="0"/>
    <m/>
    <m/>
    <x v="0"/>
    <m/>
    <x v="0"/>
    <x v="0"/>
    <m/>
    <x v="0"/>
    <x v="0"/>
    <x v="0"/>
    <m/>
    <x v="0"/>
    <x v="0"/>
    <x v="0"/>
    <x v="0"/>
    <x v="0"/>
    <x v="0"/>
    <x v="0"/>
    <x v="0"/>
    <x v="0"/>
    <x v="0"/>
    <x v="0"/>
    <x v="0"/>
    <x v="0"/>
    <m/>
    <x v="0"/>
    <x v="0"/>
    <x v="0"/>
    <x v="0"/>
    <x v="0"/>
    <s v="DST NO. 2 BOTTOM"/>
    <m/>
    <x v="0"/>
    <m/>
    <m/>
    <m/>
    <m/>
  </r>
  <r>
    <x v="0"/>
    <s v="T25N R105W S16 fFORT UNION"/>
    <n v="49008296"/>
    <x v="0"/>
    <x v="0"/>
    <m/>
    <m/>
    <s v="16"/>
    <s v=" 25"/>
    <s v=" 105"/>
    <n v="42.142539999999997"/>
    <n v="-109.33693"/>
    <s v="4903706444"/>
    <s v="1 STATE I"/>
    <x v="0"/>
    <s v="FORT UNION"/>
    <m/>
    <n v="1596"/>
    <n v="40"/>
    <x v="3"/>
    <n v="4803"/>
    <n v="4843"/>
    <n v="8441"/>
    <m/>
    <x v="0"/>
    <d v="1963-11-01T00:00:00"/>
    <n v="7.3000001907348633"/>
    <x v="0"/>
    <n v="1449"/>
    <n v="276"/>
    <n v="9589"/>
    <n v="-3"/>
    <x v="0"/>
    <n v="18072"/>
    <n v="130"/>
    <m/>
    <x v="0"/>
    <n v="6"/>
    <n v="29522"/>
    <x v="0"/>
    <m/>
    <n v="72.305099999999996"/>
    <n v="22.712040000000002"/>
    <n v="417.12149999999997"/>
    <n v="0"/>
    <n v="512.13864000000001"/>
    <n v="509.81111999999996"/>
    <n v="2.1306999999999996"/>
    <m/>
    <x v="0"/>
    <n v="0.12492"/>
    <n v="512.06673999999998"/>
    <n v="7.0200763835108769E-5"/>
    <n v="29516"/>
    <n v="-1.0162945899251329E-4"/>
    <n v="0.14118266881795913"/>
    <n v="4.4347444668498361E-2"/>
    <n v="0.81446988651354246"/>
    <n v="0.99559506637748041"/>
    <n v="4.1609810471189747E-3"/>
    <n v="2.4395257540062065E-4"/>
    <x v="0"/>
    <m/>
    <x v="0"/>
    <m/>
    <m/>
    <x v="0"/>
    <m/>
    <x v="0"/>
    <x v="0"/>
    <m/>
    <x v="0"/>
    <x v="0"/>
    <x v="0"/>
    <m/>
    <x v="0"/>
    <x v="0"/>
    <x v="0"/>
    <x v="0"/>
    <x v="0"/>
    <x v="0"/>
    <x v="0"/>
    <x v="0"/>
    <x v="0"/>
    <x v="0"/>
    <x v="0"/>
    <x v="0"/>
    <x v="0"/>
    <m/>
    <x v="0"/>
    <x v="0"/>
    <x v="0"/>
    <x v="0"/>
    <x v="0"/>
    <s v="DST NO. 1 MIDDLE"/>
    <m/>
    <x v="0"/>
    <m/>
    <m/>
    <m/>
    <m/>
  </r>
  <r>
    <x v="0"/>
    <s v="T25N R089W S14 fTENSLEEP"/>
    <n v="49018264"/>
    <x v="0"/>
    <x v="2"/>
    <s v="SHERARD"/>
    <m/>
    <s v="14"/>
    <n v="25"/>
    <n v="89"/>
    <n v="42.13147"/>
    <n v="-107.42624000000001"/>
    <s v="4900705776"/>
    <s v="UNIT NO. 1"/>
    <x v="0"/>
    <s v="TENSLEEP"/>
    <m/>
    <m/>
    <m/>
    <x v="0"/>
    <n v="4966"/>
    <n v="0"/>
    <m/>
    <m/>
    <x v="0"/>
    <d v="1942-07-31T00:00:00"/>
    <m/>
    <x v="0"/>
    <n v="411"/>
    <n v="78"/>
    <n v="381"/>
    <n v="-3"/>
    <x v="0"/>
    <n v="289"/>
    <n v="185"/>
    <m/>
    <x v="0"/>
    <n v="1551"/>
    <n v="2895"/>
    <x v="0"/>
    <m/>
    <n v="20.508900000000001"/>
    <n v="6.4186199999999998"/>
    <n v="16.573499999999999"/>
    <n v="0"/>
    <n v="43.501019999999997"/>
    <n v="8.1526899999999998"/>
    <n v="3.0321499999999997"/>
    <m/>
    <x v="0"/>
    <n v="32.291820000000001"/>
    <n v="43.476660000000003"/>
    <n v="2.800718529166838E-4"/>
    <n v="2889"/>
    <n v="-1.037344398340249E-3"/>
    <n v="0.47145791064209536"/>
    <n v="0.14755102294153102"/>
    <n v="0.3809910664163737"/>
    <n v="0.1875187744412749"/>
    <n v="6.9742017901099101E-2"/>
    <n v="0.74273920765762591"/>
    <x v="0"/>
    <m/>
    <x v="0"/>
    <m/>
    <m/>
    <x v="0"/>
    <m/>
    <x v="0"/>
    <x v="0"/>
    <m/>
    <x v="0"/>
    <x v="0"/>
    <x v="0"/>
    <m/>
    <x v="0"/>
    <x v="0"/>
    <x v="0"/>
    <x v="0"/>
    <x v="0"/>
    <x v="0"/>
    <x v="0"/>
    <x v="0"/>
    <x v="0"/>
    <x v="0"/>
    <x v="0"/>
    <x v="0"/>
    <x v="0"/>
    <m/>
    <x v="0"/>
    <x v="0"/>
    <x v="0"/>
    <x v="0"/>
    <x v="0"/>
    <s v="TESTER"/>
    <m/>
    <x v="0"/>
    <m/>
    <m/>
    <m/>
    <m/>
  </r>
  <r>
    <x v="0"/>
    <s v="T25N R089W S01 fNUGGET"/>
    <n v="49003998"/>
    <x v="0"/>
    <x v="2"/>
    <s v="WILDCAT"/>
    <m/>
    <s v="1"/>
    <n v="25"/>
    <n v="89"/>
    <n v="42.161639999999998"/>
    <n v="-107.41224"/>
    <s v="4900705816"/>
    <s v="GOVERNMENT NO. 1"/>
    <x v="0"/>
    <s v="NUGGET"/>
    <n v="1549"/>
    <m/>
    <n v="46"/>
    <x v="0"/>
    <n v="3429"/>
    <n v="3475"/>
    <n v="5207"/>
    <m/>
    <x v="0"/>
    <d v="1957-05-13T00:00:00"/>
    <n v="7.8"/>
    <x v="0"/>
    <n v="18"/>
    <n v="5"/>
    <n v="1275"/>
    <n v="-3"/>
    <x v="0"/>
    <n v="903"/>
    <n v="1911"/>
    <m/>
    <x v="0"/>
    <n v="-3"/>
    <n v="3141"/>
    <x v="0"/>
    <m/>
    <n v="0.8982"/>
    <n v="0.41144999999999998"/>
    <n v="55.462499999999999"/>
    <n v="0"/>
    <n v="56.772149999999996"/>
    <n v="25.47363"/>
    <n v="31.321289999999998"/>
    <m/>
    <x v="0"/>
    <n v="0"/>
    <n v="56.794919999999998"/>
    <n v="-2.0049826063137219E-4"/>
    <n v="4103"/>
    <n v="0.13279955825510767"/>
    <n v="1.5821137652880859E-2"/>
    <n v="7.2473915467355038E-3"/>
    <n v="0.97693147080038367"/>
    <n v="0.44851951547779273"/>
    <n v="0.55148048452220721"/>
    <n v="0"/>
    <x v="0"/>
    <m/>
    <x v="0"/>
    <m/>
    <m/>
    <x v="0"/>
    <m/>
    <x v="0"/>
    <x v="0"/>
    <m/>
    <x v="0"/>
    <x v="0"/>
    <x v="0"/>
    <m/>
    <x v="0"/>
    <x v="0"/>
    <x v="0"/>
    <x v="0"/>
    <x v="0"/>
    <x v="0"/>
    <x v="0"/>
    <x v="0"/>
    <x v="0"/>
    <x v="0"/>
    <x v="0"/>
    <x v="0"/>
    <x v="0"/>
    <m/>
    <x v="0"/>
    <x v="0"/>
    <x v="0"/>
    <x v="0"/>
    <x v="0"/>
    <s v="DST"/>
    <m/>
    <x v="0"/>
    <m/>
    <m/>
    <m/>
    <m/>
  </r>
  <r>
    <x v="0"/>
    <s v="T25N R089W S01 fFRONTIER"/>
    <n v="49007955"/>
    <x v="0"/>
    <x v="2"/>
    <s v="SHERARD"/>
    <m/>
    <s v="1"/>
    <n v="25"/>
    <n v="89"/>
    <n v="42.161639999999998"/>
    <n v="-107.41224"/>
    <s v="4900705816"/>
    <s v="GOVERNMENT NO. 1"/>
    <x v="0"/>
    <s v="FRONTIER"/>
    <m/>
    <n v="1549"/>
    <n v="20"/>
    <x v="0"/>
    <n v="1860"/>
    <n v="1880"/>
    <n v="5207"/>
    <m/>
    <x v="4"/>
    <d v="1960-01-20T00:00:00"/>
    <n v="8.6"/>
    <x v="0"/>
    <n v="2"/>
    <n v="1"/>
    <n v="750"/>
    <n v="-3"/>
    <x v="0"/>
    <n v="103"/>
    <n v="1379"/>
    <m/>
    <x v="0"/>
    <n v="63"/>
    <n v="1778"/>
    <x v="0"/>
    <m/>
    <n v="9.98E-2"/>
    <n v="8.2290000000000002E-2"/>
    <n v="32.625"/>
    <n v="0"/>
    <n v="32.807090000000002"/>
    <n v="2.9056299999999999"/>
    <n v="22.601809999999997"/>
    <m/>
    <x v="0"/>
    <n v="1.31166"/>
    <n v="26.819099999999995"/>
    <n v="0.10042550094178426"/>
    <n v="2292"/>
    <n v="0.1262899262899263"/>
    <n v="3.042025367077665E-3"/>
    <n v="2.5082992731144393E-3"/>
    <n v="0.99444967535980777"/>
    <n v="0.1083418160937541"/>
    <n v="0.84275050244042493"/>
    <n v="4.8907681465821008E-2"/>
    <x v="0"/>
    <m/>
    <x v="0"/>
    <m/>
    <m/>
    <x v="0"/>
    <m/>
    <x v="0"/>
    <x v="0"/>
    <m/>
    <x v="0"/>
    <x v="0"/>
    <x v="0"/>
    <m/>
    <x v="0"/>
    <x v="0"/>
    <x v="0"/>
    <x v="0"/>
    <x v="0"/>
    <x v="0"/>
    <x v="0"/>
    <x v="0"/>
    <x v="0"/>
    <x v="0"/>
    <x v="0"/>
    <x v="0"/>
    <x v="0"/>
    <m/>
    <x v="0"/>
    <x v="0"/>
    <x v="0"/>
    <x v="0"/>
    <x v="0"/>
    <s v="FLOW TEST"/>
    <m/>
    <x v="0"/>
    <m/>
    <m/>
    <m/>
    <m/>
  </r>
  <r>
    <x v="0"/>
    <s v="T25N R088W S31 fMADISON"/>
    <n v="49013815"/>
    <x v="0"/>
    <x v="2"/>
    <s v=""/>
    <m/>
    <s v="31"/>
    <n v="25"/>
    <n v="88"/>
    <n v="42.095610000000001"/>
    <n v="-107.3943"/>
    <s v="4900706932"/>
    <s v="NO. 1 SHERARD SOUTH"/>
    <x v="0"/>
    <s v="MADISON"/>
    <m/>
    <m/>
    <n v="80"/>
    <x v="0"/>
    <n v="5935"/>
    <n v="6015"/>
    <m/>
    <m/>
    <x v="1"/>
    <d v="1966-07-13T00:00:00"/>
    <n v="7.8"/>
    <x v="0"/>
    <n v="191"/>
    <n v="39"/>
    <n v="1390"/>
    <n v="-3"/>
    <x v="0"/>
    <n v="1996"/>
    <n v="172"/>
    <m/>
    <x v="0"/>
    <n v="678"/>
    <n v="4467"/>
    <x v="0"/>
    <m/>
    <n v="9.5309000000000008"/>
    <n v="3.2093099999999999"/>
    <n v="60.465000000000003"/>
    <n v="0"/>
    <n v="73.205209999999994"/>
    <n v="56.307159999999996"/>
    <n v="2.8190799999999996"/>
    <m/>
    <x v="0"/>
    <n v="14.115960000000001"/>
    <n v="73.242199999999997"/>
    <n v="-2.5258213853015881E-4"/>
    <n v="4460"/>
    <n v="-7.8413800828945894E-4"/>
    <n v="0.13019428535209449"/>
    <n v="4.383991248710304E-2"/>
    <n v="0.82596580216080251"/>
    <n v="0.76878029332816322"/>
    <n v="3.8489832364401941E-2"/>
    <n v="0.1927298743074348"/>
    <x v="0"/>
    <m/>
    <x v="0"/>
    <m/>
    <m/>
    <x v="0"/>
    <m/>
    <x v="0"/>
    <x v="0"/>
    <m/>
    <x v="0"/>
    <x v="0"/>
    <x v="0"/>
    <m/>
    <x v="0"/>
    <x v="0"/>
    <x v="0"/>
    <x v="0"/>
    <x v="0"/>
    <x v="0"/>
    <x v="0"/>
    <x v="0"/>
    <x v="0"/>
    <x v="0"/>
    <x v="0"/>
    <x v="0"/>
    <x v="0"/>
    <m/>
    <x v="0"/>
    <x v="0"/>
    <x v="0"/>
    <x v="0"/>
    <x v="0"/>
    <s v="PRODUCED"/>
    <m/>
    <x v="0"/>
    <m/>
    <m/>
    <m/>
    <m/>
  </r>
  <r>
    <x v="0"/>
    <s v="T25N R088W S06 fNUGGET"/>
    <n v="49007006"/>
    <x v="0"/>
    <x v="2"/>
    <s v=""/>
    <m/>
    <s v="6"/>
    <n v="25"/>
    <n v="88"/>
    <n v="42.173009999999998"/>
    <n v="-107.40131"/>
    <s v="4900705830"/>
    <s v="W. MAHONEY GOVERNMENT 21-6"/>
    <x v="0"/>
    <s v="NUGGET"/>
    <n v="529"/>
    <m/>
    <n v="42"/>
    <x v="0"/>
    <n v="3871"/>
    <n v="3913"/>
    <m/>
    <m/>
    <x v="0"/>
    <d v="1954-01-11T00:00:00"/>
    <n v="8.1999999999999993"/>
    <x v="2"/>
    <n v="10"/>
    <n v="-1"/>
    <n v="1271"/>
    <n v="-3"/>
    <x v="0"/>
    <n v="880"/>
    <n v="1320"/>
    <m/>
    <x v="0"/>
    <n v="-1"/>
    <n v="3081"/>
    <x v="0"/>
    <m/>
    <n v="0.499"/>
    <n v="0"/>
    <n v="55.288499999999999"/>
    <n v="0"/>
    <n v="55.787500000000001"/>
    <n v="24.8248"/>
    <n v="21.634799999999998"/>
    <m/>
    <x v="0"/>
    <n v="0"/>
    <n v="46.459599999999995"/>
    <n v="9.1228993291741362E-2"/>
    <n v="3473"/>
    <n v="5.9810802563320109E-2"/>
    <n v="8.9446560609455529E-3"/>
    <n v="0"/>
    <n v="0.99105534393905437"/>
    <n v="0.53433090254758975"/>
    <n v="0.46566909745241031"/>
    <n v="0"/>
    <x v="0"/>
    <m/>
    <x v="0"/>
    <m/>
    <m/>
    <x v="0"/>
    <m/>
    <x v="0"/>
    <x v="0"/>
    <m/>
    <x v="0"/>
    <x v="0"/>
    <x v="0"/>
    <m/>
    <x v="0"/>
    <x v="0"/>
    <x v="0"/>
    <x v="0"/>
    <x v="0"/>
    <x v="0"/>
    <x v="0"/>
    <x v="0"/>
    <x v="0"/>
    <x v="0"/>
    <x v="0"/>
    <x v="0"/>
    <x v="0"/>
    <m/>
    <x v="0"/>
    <x v="0"/>
    <x v="0"/>
    <x v="0"/>
    <x v="0"/>
    <s v="DST #10"/>
    <m/>
    <x v="0"/>
    <m/>
    <m/>
    <m/>
    <m/>
  </r>
  <r>
    <x v="0"/>
    <s v="T25N R088W S06 fCLOVERLY"/>
    <n v="49007004"/>
    <x v="0"/>
    <x v="2"/>
    <s v=""/>
    <m/>
    <s v="6"/>
    <n v="25"/>
    <n v="88"/>
    <n v="42.173009999999998"/>
    <n v="-107.40131"/>
    <s v="4900705830"/>
    <s v="W. MAHONEY GOVERNMENT 21-6"/>
    <x v="0"/>
    <s v="CLOVERLY"/>
    <m/>
    <n v="529"/>
    <n v="30"/>
    <x v="0"/>
    <n v="3312"/>
    <n v="3342"/>
    <m/>
    <m/>
    <x v="0"/>
    <d v="1954-01-11T00:00:00"/>
    <n v="8.1999999999999993"/>
    <x v="2"/>
    <n v="-1"/>
    <n v="-1"/>
    <n v="1224"/>
    <n v="-3"/>
    <x v="0"/>
    <n v="770"/>
    <n v="1280"/>
    <m/>
    <x v="0"/>
    <n v="122"/>
    <n v="2991"/>
    <x v="0"/>
    <m/>
    <n v="0"/>
    <n v="0"/>
    <n v="53.244"/>
    <n v="0"/>
    <n v="53.244"/>
    <n v="21.721699999999998"/>
    <n v="20.979199999999999"/>
    <m/>
    <x v="0"/>
    <n v="2.5400400000000003"/>
    <n v="45.240939999999995"/>
    <n v="8.1261764489068133E-2"/>
    <n v="3388"/>
    <n v="6.2235460103464493E-2"/>
    <n v="0"/>
    <n v="0"/>
    <n v="1"/>
    <n v="0.48013370190805055"/>
    <n v="0.46372157607688969"/>
    <n v="5.6144722015059823E-2"/>
    <x v="0"/>
    <m/>
    <x v="0"/>
    <m/>
    <m/>
    <x v="0"/>
    <m/>
    <x v="0"/>
    <x v="0"/>
    <m/>
    <x v="0"/>
    <x v="0"/>
    <x v="0"/>
    <m/>
    <x v="0"/>
    <x v="0"/>
    <x v="0"/>
    <x v="0"/>
    <x v="0"/>
    <x v="0"/>
    <x v="0"/>
    <x v="0"/>
    <x v="0"/>
    <x v="0"/>
    <x v="0"/>
    <x v="0"/>
    <x v="0"/>
    <m/>
    <x v="0"/>
    <x v="0"/>
    <x v="0"/>
    <x v="0"/>
    <x v="0"/>
    <s v="DST #4"/>
    <m/>
    <x v="0"/>
    <m/>
    <m/>
    <m/>
    <m/>
  </r>
  <r>
    <x v="0"/>
    <s v="T25N R087W S09 fCLOVERLY"/>
    <n v="49009386"/>
    <x v="0"/>
    <x v="2"/>
    <s v="WC"/>
    <m/>
    <s v="9"/>
    <n v="25"/>
    <n v="87"/>
    <n v="42.15401"/>
    <n v="-107.23649"/>
    <s v="4900705804"/>
    <s v="UNIT NO. 1"/>
    <x v="0"/>
    <s v="CLOVERLY"/>
    <m/>
    <m/>
    <n v="134"/>
    <x v="0"/>
    <n v="3836"/>
    <n v="3970"/>
    <n v="6028"/>
    <m/>
    <x v="0"/>
    <m/>
    <n v="8.8000000000000007"/>
    <x v="2"/>
    <n v="1"/>
    <n v="0"/>
    <n v="538"/>
    <n v="-3"/>
    <x v="0"/>
    <n v="42"/>
    <n v="980"/>
    <m/>
    <x v="0"/>
    <n v="145"/>
    <n v="1304"/>
    <x v="0"/>
    <m/>
    <n v="4.99E-2"/>
    <n v="0"/>
    <n v="23.402999999999999"/>
    <n v="0"/>
    <n v="23.4529"/>
    <n v="1.18482"/>
    <n v="16.062199999999997"/>
    <m/>
    <x v="0"/>
    <n v="3.0189000000000004"/>
    <n v="20.265919999999994"/>
    <n v="7.2897209942994937E-2"/>
    <n v="1700"/>
    <n v="0.13182423435419441"/>
    <n v="2.1276686465213257E-3"/>
    <n v="0"/>
    <n v="0.99787233135347864"/>
    <n v="5.8463667082471478E-2"/>
    <n v="0.79257196317759082"/>
    <n v="0.14896436973993785"/>
    <x v="0"/>
    <m/>
    <x v="0"/>
    <m/>
    <m/>
    <x v="0"/>
    <m/>
    <x v="0"/>
    <x v="0"/>
    <m/>
    <x v="0"/>
    <x v="0"/>
    <x v="0"/>
    <m/>
    <x v="0"/>
    <x v="0"/>
    <x v="0"/>
    <x v="0"/>
    <x v="0"/>
    <x v="0"/>
    <x v="0"/>
    <x v="0"/>
    <x v="0"/>
    <x v="0"/>
    <x v="0"/>
    <x v="0"/>
    <x v="0"/>
    <m/>
    <x v="0"/>
    <x v="0"/>
    <x v="0"/>
    <x v="0"/>
    <x v="0"/>
    <s v="DST #5"/>
    <m/>
    <x v="0"/>
    <m/>
    <m/>
    <m/>
    <m/>
  </r>
  <r>
    <x v="0"/>
    <s v="T25N R086W S34 fTENSLEEP"/>
    <n v="49008013"/>
    <x v="0"/>
    <x v="2"/>
    <s v="OBRIEN SPRINGS"/>
    <m/>
    <s v="34"/>
    <n v="25"/>
    <n v="86"/>
    <n v="42.092590000000001"/>
    <n v="-107.10686"/>
    <s v="4900705750"/>
    <s v="UNIT NO. 7"/>
    <x v="0"/>
    <s v="TENSLEEP"/>
    <n v="1981"/>
    <m/>
    <n v="98"/>
    <x v="0"/>
    <n v="6991"/>
    <n v="7089"/>
    <m/>
    <m/>
    <x v="1"/>
    <m/>
    <n v="8.6"/>
    <x v="0"/>
    <n v="570"/>
    <n v="157"/>
    <n v="863"/>
    <n v="-3"/>
    <x v="0"/>
    <n v="1493"/>
    <n v="201"/>
    <m/>
    <x v="0"/>
    <n v="1609"/>
    <n v="4791"/>
    <x v="0"/>
    <m/>
    <n v="28.443000000000001"/>
    <n v="12.91953"/>
    <n v="37.540499999999994"/>
    <n v="0"/>
    <n v="78.903030000000001"/>
    <n v="42.117529999999995"/>
    <n v="3.2943899999999995"/>
    <m/>
    <x v="0"/>
    <n v="33.499380000000002"/>
    <n v="78.911299999999997"/>
    <n v="-5.2403352724660704E-5"/>
    <n v="4887"/>
    <n v="9.9194048357098569E-3"/>
    <n v="0.36048045303203186"/>
    <n v="0.16373933928773077"/>
    <n v="0.47578020768023732"/>
    <n v="0.53373255794797447"/>
    <n v="4.1748013275665206E-2"/>
    <n v="0.42451942877636034"/>
    <x v="0"/>
    <m/>
    <x v="0"/>
    <m/>
    <m/>
    <x v="0"/>
    <m/>
    <x v="0"/>
    <x v="0"/>
    <m/>
    <x v="0"/>
    <x v="0"/>
    <x v="0"/>
    <m/>
    <x v="0"/>
    <x v="0"/>
    <x v="0"/>
    <x v="0"/>
    <x v="0"/>
    <x v="0"/>
    <x v="0"/>
    <x v="0"/>
    <x v="0"/>
    <x v="0"/>
    <x v="0"/>
    <x v="0"/>
    <x v="0"/>
    <m/>
    <x v="0"/>
    <x v="0"/>
    <x v="0"/>
    <x v="0"/>
    <x v="0"/>
    <s v="PRODUCTION"/>
    <m/>
    <x v="0"/>
    <m/>
    <m/>
    <m/>
    <m/>
  </r>
  <r>
    <x v="0"/>
    <s v="T25N R086W S34 fTENSLEEP"/>
    <n v="49008015"/>
    <x v="0"/>
    <x v="2"/>
    <s v="OBRIEN SPRINGS"/>
    <m/>
    <s v="34"/>
    <n v="25"/>
    <n v="86"/>
    <n v="42.092590000000001"/>
    <n v="-107.09661"/>
    <s v="4900705753"/>
    <s v="UNIT 3"/>
    <x v="0"/>
    <s v="TENSLEEP"/>
    <m/>
    <m/>
    <n v="111"/>
    <x v="0"/>
    <n v="6891"/>
    <n v="7002"/>
    <m/>
    <m/>
    <x v="1"/>
    <m/>
    <n v="7.9000000953674316"/>
    <x v="0"/>
    <n v="475"/>
    <n v="83"/>
    <n v="838"/>
    <n v="-3"/>
    <x v="0"/>
    <n v="1048"/>
    <n v="236"/>
    <m/>
    <x v="0"/>
    <n v="1613"/>
    <n v="4173"/>
    <x v="0"/>
    <m/>
    <n v="23.702500000000001"/>
    <n v="6.8300700000000001"/>
    <n v="36.452999999999996"/>
    <n v="0"/>
    <n v="66.985569999999996"/>
    <n v="29.564080000000001"/>
    <n v="3.8680399999999997"/>
    <m/>
    <x v="0"/>
    <n v="33.582660000000004"/>
    <n v="67.014780000000002"/>
    <n v="-2.1798450526439801E-4"/>
    <n v="4287"/>
    <n v="1.3475177304964539E-2"/>
    <n v="0.35384486539414389"/>
    <n v="0.10196330343983041"/>
    <n v="0.54419183116602576"/>
    <n v="0.4411576073218475"/>
    <n v="5.7719207613604037E-2"/>
    <n v="0.50112318506454845"/>
    <x v="0"/>
    <m/>
    <x v="0"/>
    <m/>
    <m/>
    <x v="0"/>
    <m/>
    <x v="0"/>
    <x v="0"/>
    <m/>
    <x v="0"/>
    <x v="0"/>
    <x v="0"/>
    <m/>
    <x v="0"/>
    <x v="0"/>
    <x v="0"/>
    <x v="0"/>
    <x v="0"/>
    <x v="0"/>
    <x v="0"/>
    <x v="0"/>
    <x v="0"/>
    <x v="0"/>
    <x v="0"/>
    <x v="0"/>
    <x v="0"/>
    <m/>
    <x v="0"/>
    <x v="0"/>
    <x v="0"/>
    <x v="0"/>
    <x v="0"/>
    <s v="PRODUCTION"/>
    <m/>
    <x v="0"/>
    <m/>
    <m/>
    <m/>
    <m/>
  </r>
  <r>
    <x v="0"/>
    <s v="T25N R086W S34 fCLOVERLY"/>
    <n v="49001690"/>
    <x v="0"/>
    <x v="2"/>
    <s v="OBRIEN SPRINGS"/>
    <m/>
    <s v="34"/>
    <n v="25"/>
    <n v="86"/>
    <n v="42.092590000000001"/>
    <n v="-107.10686"/>
    <s v="4900705750"/>
    <s v="UNIT NO. 7"/>
    <x v="0"/>
    <s v="CLOVERLY"/>
    <m/>
    <n v="1981"/>
    <n v="13"/>
    <x v="0"/>
    <n v="4997"/>
    <n v="5010"/>
    <m/>
    <m/>
    <x v="5"/>
    <d v="1964-03-27T00:00:00"/>
    <n v="8.4"/>
    <x v="0"/>
    <n v="19"/>
    <n v="15"/>
    <n v="2347"/>
    <n v="16"/>
    <x v="0"/>
    <n v="2040"/>
    <n v="2818"/>
    <m/>
    <x v="0"/>
    <n v="-1"/>
    <n v="5863"/>
    <x v="0"/>
    <m/>
    <n v="0.94809999999999994"/>
    <n v="1.2343500000000001"/>
    <n v="102.0945"/>
    <n v="0.40927999999999998"/>
    <n v="104.68622999999999"/>
    <n v="57.548400000000001"/>
    <n v="46.187019999999997"/>
    <m/>
    <x v="0"/>
    <n v="0"/>
    <n v="103.73542"/>
    <n v="4.5619540964193976E-3"/>
    <n v="7251"/>
    <n v="0.1058410858624371"/>
    <n v="9.0565874805120031E-3"/>
    <n v="1.1790949010199336E-2"/>
    <n v="0.97915246350928864"/>
    <n v="0.55476133417110562"/>
    <n v="0.44523866582889426"/>
    <n v="0"/>
    <x v="0"/>
    <m/>
    <x v="0"/>
    <m/>
    <m/>
    <x v="0"/>
    <m/>
    <x v="0"/>
    <x v="0"/>
    <m/>
    <x v="0"/>
    <x v="0"/>
    <x v="0"/>
    <m/>
    <x v="0"/>
    <x v="0"/>
    <x v="0"/>
    <x v="0"/>
    <x v="0"/>
    <x v="0"/>
    <x v="0"/>
    <x v="0"/>
    <x v="0"/>
    <x v="0"/>
    <x v="0"/>
    <x v="0"/>
    <x v="0"/>
    <m/>
    <x v="0"/>
    <x v="0"/>
    <x v="0"/>
    <x v="0"/>
    <x v="0"/>
    <s v="WELLHEAD"/>
    <m/>
    <x v="0"/>
    <m/>
    <m/>
    <m/>
    <m/>
  </r>
  <r>
    <x v="0"/>
    <s v="T25N R086W S32 fTENSLEEP"/>
    <n v="49004001"/>
    <x v="0"/>
    <x v="2"/>
    <s v="OBRIEN SPRINGS"/>
    <m/>
    <s v="32"/>
    <n v="25"/>
    <n v="86"/>
    <n v="42.08972"/>
    <n v="-107.14400999999999"/>
    <s v="4900705745"/>
    <s v="UNIT NO. 2"/>
    <x v="0"/>
    <s v="TENSLEEP"/>
    <n v="1462"/>
    <m/>
    <n v="46"/>
    <x v="0"/>
    <n v="6602"/>
    <n v="6648"/>
    <n v="6648"/>
    <m/>
    <x v="0"/>
    <d v="1954-02-15T00:00:00"/>
    <n v="7"/>
    <x v="0"/>
    <n v="433"/>
    <n v="85"/>
    <n v="1063"/>
    <n v="-3"/>
    <x v="0"/>
    <n v="945"/>
    <n v="367"/>
    <m/>
    <x v="0"/>
    <n v="2030"/>
    <n v="4737"/>
    <x v="0"/>
    <m/>
    <n v="21.6067"/>
    <n v="6.99465"/>
    <n v="46.240499999999997"/>
    <n v="0"/>
    <n v="74.841849999999994"/>
    <n v="26.658449999999998"/>
    <n v="6.0151299999999992"/>
    <m/>
    <x v="0"/>
    <n v="42.264600000000002"/>
    <n v="74.938180000000003"/>
    <n v="-6.4314314798847954E-4"/>
    <n v="4917"/>
    <n v="1.8645121193287758E-2"/>
    <n v="0.28869810139647806"/>
    <n v="9.3459074034113271E-2"/>
    <n v="0.61784282456940876"/>
    <n v="0.35573922398435615"/>
    <n v="8.0267895483984247E-2"/>
    <n v="0.56399288053165952"/>
    <x v="0"/>
    <m/>
    <x v="0"/>
    <m/>
    <m/>
    <x v="0"/>
    <m/>
    <x v="0"/>
    <x v="0"/>
    <m/>
    <x v="0"/>
    <x v="0"/>
    <x v="0"/>
    <m/>
    <x v="0"/>
    <x v="0"/>
    <x v="0"/>
    <x v="0"/>
    <x v="0"/>
    <x v="0"/>
    <x v="0"/>
    <x v="0"/>
    <x v="0"/>
    <x v="0"/>
    <x v="0"/>
    <x v="0"/>
    <x v="0"/>
    <m/>
    <x v="0"/>
    <x v="0"/>
    <x v="0"/>
    <x v="0"/>
    <x v="0"/>
    <s v="DST"/>
    <m/>
    <x v="0"/>
    <m/>
    <m/>
    <m/>
    <m/>
  </r>
  <r>
    <x v="0"/>
    <s v="T25N R086W S32 fSUNDANCE"/>
    <n v="49004000"/>
    <x v="0"/>
    <x v="2"/>
    <s v="OBRIEN SPRINGS"/>
    <m/>
    <s v="32"/>
    <n v="25"/>
    <n v="86"/>
    <n v="42.08972"/>
    <n v="-107.14400999999999"/>
    <s v="4900705745"/>
    <s v="UNIT NO. 2"/>
    <x v="0"/>
    <s v="SUNDANCE"/>
    <m/>
    <n v="1462"/>
    <n v="45"/>
    <x v="3"/>
    <n v="5095"/>
    <n v="5140"/>
    <n v="6648"/>
    <m/>
    <x v="0"/>
    <d v="1957-06-08T00:00:00"/>
    <n v="7.4"/>
    <x v="0"/>
    <n v="40"/>
    <n v="11"/>
    <n v="1787"/>
    <n v="-3"/>
    <x v="0"/>
    <n v="1377"/>
    <n v="2523"/>
    <m/>
    <x v="0"/>
    <n v="21"/>
    <n v="4478"/>
    <x v="0"/>
    <m/>
    <n v="1.996"/>
    <n v="0.90519000000000005"/>
    <n v="77.734499999999997"/>
    <n v="0"/>
    <n v="80.635689999999997"/>
    <n v="38.845169999999996"/>
    <n v="41.351969999999994"/>
    <m/>
    <x v="0"/>
    <n v="0.43722000000000005"/>
    <n v="80.634359999999987"/>
    <n v="8.247036570088777E-6"/>
    <n v="5753"/>
    <n v="0.12462124914475613"/>
    <n v="2.4753307127402271E-2"/>
    <n v="1.1225674388102838E-2"/>
    <n v="0.96402101848449484"/>
    <n v="0.48174463094889081"/>
    <n v="0.51283311481606597"/>
    <n v="5.4222542350432267E-3"/>
    <x v="0"/>
    <m/>
    <x v="0"/>
    <m/>
    <m/>
    <x v="0"/>
    <m/>
    <x v="0"/>
    <x v="0"/>
    <m/>
    <x v="0"/>
    <x v="0"/>
    <x v="0"/>
    <m/>
    <x v="0"/>
    <x v="0"/>
    <x v="0"/>
    <x v="0"/>
    <x v="0"/>
    <x v="0"/>
    <x v="0"/>
    <x v="0"/>
    <x v="0"/>
    <x v="0"/>
    <x v="0"/>
    <x v="0"/>
    <x v="0"/>
    <m/>
    <x v="0"/>
    <x v="0"/>
    <x v="0"/>
    <x v="0"/>
    <x v="0"/>
    <s v="DST"/>
    <m/>
    <x v="0"/>
    <m/>
    <m/>
    <m/>
    <m/>
  </r>
  <r>
    <x v="0"/>
    <s v="T24N R113W S04 fWASATCH"/>
    <n v="49018556"/>
    <x v="0"/>
    <x v="5"/>
    <s v="FONTENELLE"/>
    <m/>
    <s v="4"/>
    <s v=" 24"/>
    <s v=" 113"/>
    <n v="42.091769999999997"/>
    <n v="-110.24428"/>
    <s v="4902305096"/>
    <s v="1 F. POMEROY RANCH"/>
    <x v="0"/>
    <s v="WASATCH"/>
    <m/>
    <m/>
    <n v="8"/>
    <x v="0"/>
    <n v="1014"/>
    <n v="1022"/>
    <n v="1512"/>
    <m/>
    <x v="5"/>
    <d v="1940-06-11T00:00:00"/>
    <m/>
    <x v="2"/>
    <n v="48"/>
    <n v="30"/>
    <n v="2451"/>
    <n v="-3"/>
    <x v="0"/>
    <n v="2655"/>
    <n v="355"/>
    <m/>
    <x v="0"/>
    <n v="1476"/>
    <n v="6835"/>
    <x v="0"/>
    <m/>
    <n v="2.3952"/>
    <n v="2.4687000000000001"/>
    <n v="106.6185"/>
    <n v="0"/>
    <n v="111.4824"/>
    <n v="74.897549999999995"/>
    <n v="5.8184499999999995"/>
    <m/>
    <x v="0"/>
    <n v="30.730320000000003"/>
    <n v="111.44632"/>
    <n v="1.6184545445736348E-4"/>
    <n v="7009"/>
    <n v="1.2568621785611096E-2"/>
    <n v="2.1485005704936385E-2"/>
    <n v="2.2144302598437065E-2"/>
    <n v="0.95637069169662658"/>
    <n v="0.67205045442505407"/>
    <n v="5.2208543090521066E-2"/>
    <n v="0.27574100248442479"/>
    <x v="0"/>
    <m/>
    <x v="0"/>
    <m/>
    <m/>
    <x v="0"/>
    <m/>
    <x v="0"/>
    <x v="0"/>
    <m/>
    <x v="0"/>
    <x v="0"/>
    <x v="0"/>
    <m/>
    <x v="0"/>
    <x v="0"/>
    <x v="0"/>
    <x v="0"/>
    <x v="0"/>
    <x v="0"/>
    <x v="0"/>
    <x v="0"/>
    <x v="0"/>
    <x v="0"/>
    <x v="0"/>
    <x v="0"/>
    <x v="0"/>
    <m/>
    <x v="0"/>
    <x v="0"/>
    <x v="0"/>
    <x v="0"/>
    <x v="0"/>
    <s v="WELL FLOWING"/>
    <m/>
    <x v="0"/>
    <m/>
    <m/>
    <m/>
    <m/>
  </r>
  <r>
    <x v="1"/>
    <s v="T24N R111W S23 fFRONTIER"/>
    <n v="3903"/>
    <x v="0"/>
    <x v="0"/>
    <s v="LINCOLN ROAD"/>
    <s v="NW SE"/>
    <n v="23"/>
    <n v="24"/>
    <n v="111"/>
    <n v="42.050083000000001"/>
    <n v="-109.97583299999999"/>
    <s v="4903725020"/>
    <s v="MCCULLEN BLUFF 50-23"/>
    <x v="0"/>
    <s v="FRONTIER"/>
    <m/>
    <m/>
    <m/>
    <x v="0"/>
    <s v="10044"/>
    <m/>
    <n v="10315"/>
    <n v="10234"/>
    <x v="2"/>
    <d v="2003-03-16T00:00:00"/>
    <n v="7.26"/>
    <x v="1"/>
    <n v="37"/>
    <n v="4"/>
    <n v="1150"/>
    <m/>
    <x v="1"/>
    <n v="1500"/>
    <n v="600"/>
    <m/>
    <x v="0"/>
    <m/>
    <n v="3291"/>
    <x v="0"/>
    <s v="CABOT OIL AND GAS"/>
    <n v="1.8463000000000001"/>
    <n v="0.32916000000000001"/>
    <n v="50.024999999999999"/>
    <n v="0"/>
    <n v="52.20046"/>
    <n v="42.314999999999998"/>
    <n v="9.8339999999999996"/>
    <n v="0"/>
    <x v="1"/>
    <n v="0"/>
    <n v="52.149000000000001"/>
    <n v="4.9315061141666408E-4"/>
    <n v="3291"/>
    <n v="0"/>
    <n v="3.5369420116221198E-2"/>
    <n v="6.3056915590399016E-3"/>
    <n v="0.95832488832473883"/>
    <n v="0.81142495541621118"/>
    <n v="0.18857504458378874"/>
    <n v="0"/>
    <x v="0"/>
    <m/>
    <x v="0"/>
    <m/>
    <n v="0.89300000000000002"/>
    <x v="0"/>
    <m/>
    <x v="0"/>
    <x v="0"/>
    <m/>
    <x v="0"/>
    <x v="0"/>
    <x v="0"/>
    <m/>
    <x v="0"/>
    <x v="0"/>
    <x v="0"/>
    <x v="0"/>
    <x v="0"/>
    <x v="0"/>
    <x v="0"/>
    <x v="0"/>
    <x v="0"/>
    <x v="0"/>
    <x v="0"/>
    <x v="0"/>
    <x v="0"/>
    <m/>
    <x v="0"/>
    <x v="0"/>
    <x v="0"/>
    <x v="0"/>
    <x v="0"/>
    <m/>
    <n v="20030316"/>
    <x v="0"/>
    <s v="QUESTAR APPLIED TECHNOLOGY ROCK SPRINGS"/>
    <m/>
    <m/>
    <d v="2003-03-18T00:00:00"/>
  </r>
  <r>
    <x v="1"/>
    <s v="T24N R111W S17 fFRONTIER"/>
    <m/>
    <x v="1"/>
    <x v="3"/>
    <s v="LINCOLN ROAD"/>
    <s v="C NW"/>
    <n v="17"/>
    <n v="24"/>
    <n v="111"/>
    <n v="42.061369999999997"/>
    <n v="-110.03870499999999"/>
    <s v="4903722970"/>
    <s v="10-17"/>
    <x v="0"/>
    <s v="FRONTIER"/>
    <m/>
    <m/>
    <m/>
    <x v="0"/>
    <m/>
    <m/>
    <n v="10950"/>
    <n v="10904"/>
    <x v="2"/>
    <d v="1997-04-09T00:00:00"/>
    <n v="7.05"/>
    <x v="0"/>
    <n v="7"/>
    <n v="2"/>
    <n v="1790"/>
    <n v="40"/>
    <x v="1"/>
    <n v="2500"/>
    <n v="720"/>
    <n v="0"/>
    <x v="1"/>
    <n v="0"/>
    <n v="4693"/>
    <x v="0"/>
    <s v="XTO ENERGY INC"/>
    <n v="0.3493"/>
    <n v="0.16458"/>
    <n v="77.864999999999995"/>
    <n v="1.0231999999999999"/>
    <n v="79.402079999999998"/>
    <n v="70.525000000000006"/>
    <n v="11.800799999999999"/>
    <n v="0"/>
    <x v="1"/>
    <n v="0"/>
    <n v="82.325799999999987"/>
    <n v="-1.8078020932445225E-2"/>
    <n v="5059"/>
    <n v="3.7530762920426577E-2"/>
    <n v="4.399129090824825E-3"/>
    <n v="2.0727416712509297E-3"/>
    <n v="0.99352812923792422"/>
    <n v="0.85665732977997178"/>
    <n v="0.14334267022002825"/>
    <n v="0"/>
    <x v="1"/>
    <n v="0"/>
    <x v="1"/>
    <n v="4529"/>
    <n v="1.4"/>
    <x v="0"/>
    <n v="0"/>
    <x v="0"/>
    <x v="1"/>
    <m/>
    <x v="1"/>
    <x v="1"/>
    <x v="1"/>
    <n v="0"/>
    <x v="1"/>
    <x v="1"/>
    <x v="1"/>
    <x v="1"/>
    <x v="0"/>
    <x v="0"/>
    <x v="0"/>
    <x v="0"/>
    <x v="0"/>
    <x v="0"/>
    <x v="0"/>
    <x v="0"/>
    <x v="0"/>
    <m/>
    <x v="0"/>
    <x v="0"/>
    <x v="0"/>
    <x v="0"/>
    <x v="0"/>
    <m/>
    <n v="19970409"/>
    <x v="1"/>
    <s v="CORE LABS - LAB No 974343-19"/>
    <m/>
    <m/>
    <d v="1997-04-10T00:00:00"/>
  </r>
  <r>
    <x v="1"/>
    <s v="T24N R111W S17 fCLOVERLY"/>
    <m/>
    <x v="1"/>
    <x v="3"/>
    <s v="LINCOLN ROAD"/>
    <s v="SE NE"/>
    <n v="17"/>
    <n v="24"/>
    <n v="111"/>
    <n v="42.059507000000004"/>
    <n v="-110.028863"/>
    <s v="4903722582"/>
    <s v="1-17 RAPTO"/>
    <x v="0"/>
    <s v="CLOVERLY"/>
    <m/>
    <m/>
    <m/>
    <x v="0"/>
    <m/>
    <m/>
    <n v="10965"/>
    <m/>
    <x v="2"/>
    <d v="1997-04-09T00:00:00"/>
    <n v="6.09"/>
    <x v="0"/>
    <n v="9"/>
    <n v="0"/>
    <n v="25"/>
    <n v="21"/>
    <x v="1"/>
    <n v="36"/>
    <n v="55"/>
    <n v="0"/>
    <x v="1"/>
    <n v="0"/>
    <n v="118"/>
    <x v="0"/>
    <s v="XTO ENERGY INC"/>
    <n v="0.4491"/>
    <n v="0"/>
    <n v="1.0874999999999999"/>
    <n v="0.53717999999999999"/>
    <n v="2.0737800000000002"/>
    <n v="1.01556"/>
    <n v="0.90144999999999986"/>
    <n v="0"/>
    <x v="1"/>
    <n v="0"/>
    <n v="1.9170099999999999"/>
    <n v="3.9282948990049665E-2"/>
    <n v="146"/>
    <n v="0.10606060606060606"/>
    <n v="0.21656106240777709"/>
    <n v="0"/>
    <n v="0.78343893759222283"/>
    <n v="0.52976249471833747"/>
    <n v="0.47023750528166253"/>
    <n v="0"/>
    <x v="1"/>
    <n v="0"/>
    <x v="1"/>
    <n v="102"/>
    <n v="45.7"/>
    <x v="0"/>
    <n v="0"/>
    <x v="0"/>
    <x v="1"/>
    <m/>
    <x v="1"/>
    <x v="1"/>
    <x v="1"/>
    <n v="0"/>
    <x v="1"/>
    <x v="1"/>
    <x v="1"/>
    <x v="1"/>
    <x v="0"/>
    <x v="0"/>
    <x v="0"/>
    <x v="0"/>
    <x v="0"/>
    <x v="0"/>
    <x v="0"/>
    <x v="0"/>
    <x v="0"/>
    <m/>
    <x v="0"/>
    <x v="0"/>
    <x v="0"/>
    <x v="0"/>
    <x v="0"/>
    <m/>
    <n v="19970409"/>
    <x v="1"/>
    <s v="CORE LABS - LAB No 974343-18"/>
    <m/>
    <m/>
    <d v="1997-04-10T00:00:00"/>
  </r>
  <r>
    <x v="1"/>
    <s v="T24N R111W S16 fFRONTIER"/>
    <n v="4808"/>
    <x v="0"/>
    <x v="0"/>
    <s v="LINCOLN ROAD"/>
    <s v="C NW"/>
    <n v="16"/>
    <n v="24"/>
    <n v="111"/>
    <n v="42.060830000000003"/>
    <n v="-110.01861"/>
    <s v="4903722446"/>
    <s v="V-1 STATE"/>
    <x v="0"/>
    <s v="FRONTIER"/>
    <m/>
    <m/>
    <n v="71"/>
    <x v="0"/>
    <n v="9874"/>
    <n v="9945"/>
    <n v="11055"/>
    <n v="10954"/>
    <x v="2"/>
    <d v="2005-11-07T00:00:00"/>
    <n v="7.26"/>
    <x v="1"/>
    <n v="3.9"/>
    <n v="0.5"/>
    <n v="1409"/>
    <n v="43"/>
    <x v="1"/>
    <n v="2474"/>
    <n v="383"/>
    <n v="0"/>
    <x v="1"/>
    <n v="2"/>
    <n v="4540"/>
    <x v="0"/>
    <s v="CHEVRON USA INC"/>
    <n v="0.19461000000000001"/>
    <n v="4.1145000000000001E-2"/>
    <n v="61.291499999999999"/>
    <n v="1.0999399999999999"/>
    <n v="62.627194999999993"/>
    <n v="69.791539999999998"/>
    <n v="6.2773699999999995"/>
    <n v="0"/>
    <x v="1"/>
    <n v="4.1640000000000003E-2"/>
    <n v="76.110550000000003"/>
    <n v="-9.7185917213805165E-2"/>
    <n v="4315.3999999999996"/>
    <n v="-2.5363055310883797E-2"/>
    <n v="3.1074359948581446E-3"/>
    <n v="6.5698296083674206E-4"/>
    <n v="0.99623558104430521"/>
    <n v="0.91697589887341502"/>
    <n v="8.2477002202716962E-2"/>
    <n v="5.4709892386797885E-4"/>
    <x v="1"/>
    <n v="2.5"/>
    <x v="1"/>
    <n v="4469"/>
    <n v="127.39"/>
    <x v="1"/>
    <n v="0"/>
    <x v="1"/>
    <x v="1"/>
    <n v="0"/>
    <x v="1"/>
    <x v="1"/>
    <x v="1"/>
    <n v="0"/>
    <x v="1"/>
    <x v="1"/>
    <x v="1"/>
    <x v="1"/>
    <x v="0"/>
    <x v="0"/>
    <x v="0"/>
    <x v="0"/>
    <x v="0"/>
    <x v="0"/>
    <x v="0"/>
    <x v="0"/>
    <x v="0"/>
    <m/>
    <x v="0"/>
    <x v="0"/>
    <x v="0"/>
    <x v="0"/>
    <x v="0"/>
    <m/>
    <n v="20051107"/>
    <x v="0"/>
    <s v="WYOMING ANALYTICAL LABS ROCK SPRINGS ID No D2836"/>
    <m/>
    <s v="9874-9945"/>
    <d v="2005-11-14T00:00:00"/>
  </r>
  <r>
    <x v="1"/>
    <s v="T24N R111W S16 fFRONTIER"/>
    <n v="4816"/>
    <x v="0"/>
    <x v="0"/>
    <s v="LINCOLN ROAD"/>
    <s v="NE NE"/>
    <n v="16"/>
    <n v="24"/>
    <n v="111"/>
    <n v="42.061945000000001"/>
    <n v="-110.009608"/>
    <s v="4903723389"/>
    <s v="V3 STATE"/>
    <x v="0"/>
    <s v="FRONTIER"/>
    <m/>
    <m/>
    <n v="44"/>
    <x v="0"/>
    <n v="9830"/>
    <n v="9874"/>
    <n v="10050"/>
    <n v="9954"/>
    <x v="2"/>
    <d v="2005-11-30T00:00:00"/>
    <n v="7.55"/>
    <x v="1"/>
    <n v="34"/>
    <n v="2"/>
    <n v="2780"/>
    <n v="68"/>
    <x v="1"/>
    <n v="4748"/>
    <n v="976"/>
    <n v="0"/>
    <x v="1"/>
    <n v="7"/>
    <n v="9200"/>
    <x v="0"/>
    <s v="CHEVRON USA INC"/>
    <n v="1.6966000000000001"/>
    <n v="0.16458"/>
    <n v="120.93"/>
    <n v="1.7394399999999999"/>
    <n v="124.53062"/>
    <n v="133.94108"/>
    <n v="15.996639999999998"/>
    <n v="0"/>
    <x v="1"/>
    <n v="0.14574000000000001"/>
    <n v="150.08345999999997"/>
    <n v="-9.3049999475627684E-2"/>
    <n v="8615"/>
    <n v="-3.2837496491720464E-2"/>
    <n v="1.3623958509160239E-2"/>
    <n v="1.3216026708933112E-3"/>
    <n v="0.98505443881994637"/>
    <n v="0.89244397750425009"/>
    <n v="0.10658496279336843"/>
    <n v="9.7105970238159508E-4"/>
    <x v="1"/>
    <n v="11.4"/>
    <x v="1"/>
    <n v="8577"/>
    <n v="63.45"/>
    <x v="1"/>
    <n v="0"/>
    <x v="1"/>
    <x v="1"/>
    <n v="0"/>
    <x v="1"/>
    <x v="1"/>
    <x v="1"/>
    <n v="0"/>
    <x v="1"/>
    <x v="1"/>
    <x v="1"/>
    <x v="1"/>
    <x v="0"/>
    <x v="0"/>
    <x v="0"/>
    <x v="0"/>
    <x v="0"/>
    <x v="0"/>
    <x v="0"/>
    <x v="0"/>
    <x v="0"/>
    <m/>
    <x v="0"/>
    <x v="0"/>
    <x v="0"/>
    <x v="0"/>
    <x v="0"/>
    <m/>
    <n v="20051130"/>
    <x v="0"/>
    <s v="WYOMING ANALYTICAL LABS ROCK SPRINGS ID No D3137"/>
    <s v="9304"/>
    <s v="9830-9874"/>
    <d v="2005-12-13T00:00:00"/>
  </r>
  <r>
    <x v="1"/>
    <s v="T24N R111W S14 fFRONTIER"/>
    <n v="3902"/>
    <x v="0"/>
    <x v="0"/>
    <s v="BLUE FOREST"/>
    <s v="NE NW"/>
    <n v="14"/>
    <n v="24"/>
    <n v="111"/>
    <n v="42.064439999999998"/>
    <n v="-109.975556"/>
    <s v="4903724975"/>
    <s v="BLUE FOREST 60-14"/>
    <x v="0"/>
    <s v="FRONTIER"/>
    <m/>
    <m/>
    <m/>
    <x v="0"/>
    <s v="9891"/>
    <m/>
    <n v="10225"/>
    <n v="10194"/>
    <x v="2"/>
    <d v="2003-03-12T00:00:00"/>
    <n v="6.98"/>
    <x v="1"/>
    <n v="81"/>
    <n v="5"/>
    <n v="2254"/>
    <m/>
    <x v="1"/>
    <n v="3100"/>
    <n v="900"/>
    <m/>
    <x v="0"/>
    <m/>
    <n v="6340"/>
    <x v="0"/>
    <s v="CABOT OIL AND GAS"/>
    <n v="4.0419"/>
    <n v="0.41144999999999998"/>
    <n v="98.048999999999992"/>
    <n v="0"/>
    <n v="102.50234999999999"/>
    <n v="87.450999999999993"/>
    <n v="14.750999999999998"/>
    <n v="0"/>
    <x v="1"/>
    <n v="0"/>
    <n v="102.202"/>
    <n v="1.467237994698181E-3"/>
    <n v="6340"/>
    <n v="0"/>
    <n v="3.9432266674861605E-2"/>
    <n v="4.0140543119255318E-3"/>
    <n v="0.95655367901321287"/>
    <n v="0.85566818653255317"/>
    <n v="0.14433181346744681"/>
    <n v="0"/>
    <x v="0"/>
    <m/>
    <x v="0"/>
    <m/>
    <n v="0.61599999999999999"/>
    <x v="0"/>
    <m/>
    <x v="0"/>
    <x v="0"/>
    <m/>
    <x v="0"/>
    <x v="0"/>
    <x v="0"/>
    <m/>
    <x v="0"/>
    <x v="0"/>
    <x v="0"/>
    <x v="0"/>
    <x v="0"/>
    <x v="0"/>
    <x v="0"/>
    <x v="0"/>
    <x v="0"/>
    <x v="0"/>
    <x v="0"/>
    <x v="0"/>
    <x v="0"/>
    <m/>
    <x v="0"/>
    <x v="0"/>
    <x v="0"/>
    <x v="0"/>
    <x v="0"/>
    <m/>
    <n v="20030312"/>
    <x v="0"/>
    <s v="QUESTAR APPLIED TECHNOLOGY ROCK SPRINGS"/>
    <m/>
    <m/>
    <d v="2003-03-14T00:00:00"/>
  </r>
  <r>
    <x v="1"/>
    <s v="T24N R111W S14 fFRONTIER"/>
    <m/>
    <x v="1"/>
    <x v="3"/>
    <s v="BLUE FOREST"/>
    <s v="C NE"/>
    <n v="14"/>
    <n v="24"/>
    <n v="111"/>
    <n v="42.061109999999999"/>
    <n v="-109.970833"/>
    <s v="4903724580"/>
    <s v="BLUE FOREST #20-14"/>
    <x v="0"/>
    <s v="FRONTIER"/>
    <m/>
    <m/>
    <m/>
    <x v="0"/>
    <m/>
    <m/>
    <n v="10170"/>
    <n v="10096"/>
    <x v="2"/>
    <d v="2002-01-07T00:00:00"/>
    <n v="7.39"/>
    <x v="0"/>
    <n v="42.46"/>
    <n v="4.46"/>
    <n v="2370"/>
    <n v="46.4"/>
    <x v="1"/>
    <n v="3420"/>
    <n v="538"/>
    <m/>
    <x v="0"/>
    <n v="33"/>
    <n v="6050"/>
    <x v="0"/>
    <s v="CABOT OIL AND GAS CORPORATION"/>
    <n v="2.118754"/>
    <n v="0.36701339999999999"/>
    <n v="103.095"/>
    <n v="1.186912"/>
    <n v="106.76767940000001"/>
    <n v="96.478200000000001"/>
    <n v="8.8178199999999993"/>
    <n v="0"/>
    <x v="1"/>
    <n v="0.68706"/>
    <n v="105.98308"/>
    <n v="3.6878806083359378E-3"/>
    <n v="6454.32"/>
    <n v="3.2334425222643029E-2"/>
    <n v="1.9844526095413102E-2"/>
    <n v="3.4374953362524799E-3"/>
    <n v="0.97671797856833442"/>
    <n v="0.91031700531820736"/>
    <n v="8.320026177763469E-2"/>
    <n v="6.4827329041579089E-3"/>
    <x v="0"/>
    <n v="54.3"/>
    <x v="0"/>
    <m/>
    <m/>
    <x v="0"/>
    <n v="6940"/>
    <x v="0"/>
    <x v="0"/>
    <m/>
    <x v="0"/>
    <x v="0"/>
    <x v="0"/>
    <m/>
    <x v="0"/>
    <x v="0"/>
    <x v="0"/>
    <x v="0"/>
    <x v="0"/>
    <x v="0"/>
    <x v="0"/>
    <x v="0"/>
    <x v="0"/>
    <x v="0"/>
    <x v="0"/>
    <x v="0"/>
    <x v="0"/>
    <m/>
    <x v="0"/>
    <x v="0"/>
    <x v="0"/>
    <x v="0"/>
    <x v="0"/>
    <s v="FRONTIER ASSUMED"/>
    <n v="20107"/>
    <x v="0"/>
    <s v="WYOMING ANALYTICAL LABS ROCK SPRINGS ID No C1303-C1314"/>
    <m/>
    <m/>
    <d v="2002-01-18T00:00:00"/>
  </r>
  <r>
    <x v="1"/>
    <s v="T24N R111W S13 fFRONTIER"/>
    <m/>
    <x v="1"/>
    <x v="3"/>
    <s v="BLUE FOREST"/>
    <s v="C SE"/>
    <n v="13"/>
    <n v="24"/>
    <n v="111"/>
    <n v="42.054169999999999"/>
    <n v="-109.951111"/>
    <s v="4903724493"/>
    <s v="BLUE FOREST #40-13"/>
    <x v="0"/>
    <s v="FRONTIER"/>
    <m/>
    <m/>
    <n v="141"/>
    <x v="0"/>
    <n v="10041"/>
    <n v="10182"/>
    <n v="10347"/>
    <n v="10248"/>
    <x v="2"/>
    <d v="2002-01-07T00:00:00"/>
    <n v="7.61"/>
    <x v="0"/>
    <n v="52"/>
    <n v="5.5"/>
    <n v="3620"/>
    <n v="71.2"/>
    <x v="1"/>
    <n v="4950"/>
    <n v="1060"/>
    <m/>
    <x v="0"/>
    <n v="95"/>
    <n v="9100"/>
    <x v="0"/>
    <s v="CABOT OIL AND GAS CORPORATION"/>
    <n v="2.5948000000000002"/>
    <n v="0.45259500000000003"/>
    <n v="157.47"/>
    <n v="1.821296"/>
    <n v="162.33869099999998"/>
    <n v="139.6395"/>
    <n v="17.373399999999997"/>
    <n v="0"/>
    <x v="1"/>
    <n v="1.9779000000000002"/>
    <n v="158.99080000000001"/>
    <n v="1.0418872508654912E-2"/>
    <n v="9853.7000000000007"/>
    <n v="3.9765322865720189E-2"/>
    <n v="1.5983866717269517E-2"/>
    <n v="2.7879675338764441E-3"/>
    <n v="0.98122816574885408"/>
    <n v="0.87828666815941547"/>
    <n v="0.10927298938051759"/>
    <n v="1.2440342460066872E-2"/>
    <x v="0"/>
    <n v="11"/>
    <x v="0"/>
    <m/>
    <m/>
    <x v="0"/>
    <n v="13800"/>
    <x v="0"/>
    <x v="0"/>
    <m/>
    <x v="0"/>
    <x v="0"/>
    <x v="0"/>
    <m/>
    <x v="0"/>
    <x v="0"/>
    <x v="0"/>
    <x v="0"/>
    <x v="0"/>
    <x v="0"/>
    <x v="0"/>
    <x v="0"/>
    <x v="0"/>
    <x v="0"/>
    <x v="0"/>
    <x v="0"/>
    <x v="0"/>
    <m/>
    <x v="0"/>
    <x v="0"/>
    <x v="0"/>
    <x v="0"/>
    <x v="0"/>
    <s v="FRONTIER ASSUMED;  PERFS @ 10,041-182"/>
    <n v="20107"/>
    <x v="0"/>
    <s v="WYOMING ANALYTICAL LABS ROCK SPRINGS ID No C1303-C1314"/>
    <m/>
    <m/>
    <d v="2002-01-18T00:00:00"/>
  </r>
  <r>
    <x v="1"/>
    <s v="T24N R111W S13 fFRONTIER"/>
    <n v="3900"/>
    <x v="0"/>
    <x v="0"/>
    <s v="BLUE FOREST"/>
    <s v="SE NW"/>
    <n v="13"/>
    <n v="24"/>
    <n v="111"/>
    <n v="42.061109999999999"/>
    <n v="-109.960278"/>
    <s v="4903724830"/>
    <s v="BLUE FOREST 22-13F"/>
    <x v="0"/>
    <s v="FRONTIER"/>
    <m/>
    <m/>
    <m/>
    <x v="0"/>
    <s v="9950"/>
    <m/>
    <n v="10276"/>
    <n v="10163"/>
    <x v="2"/>
    <d v="2003-03-12T00:00:00"/>
    <n v="7.38"/>
    <x v="1"/>
    <n v="38"/>
    <n v="6"/>
    <n v="1472"/>
    <m/>
    <x v="1"/>
    <n v="2000"/>
    <n v="800"/>
    <m/>
    <x v="0"/>
    <n v="4"/>
    <n v="4320"/>
    <x v="0"/>
    <s v="CABOT OIL AND GAS"/>
    <n v="1.8961999999999999"/>
    <n v="0.49374000000000001"/>
    <n v="64.031999999999996"/>
    <n v="0"/>
    <n v="66.421939999999992"/>
    <n v="56.42"/>
    <n v="13.111999999999998"/>
    <n v="0"/>
    <x v="1"/>
    <n v="8.3280000000000007E-2"/>
    <n v="69.615279999999998"/>
    <n v="-2.347401689037755E-2"/>
    <n v="4320"/>
    <n v="0"/>
    <n v="2.8547796104720823E-2"/>
    <n v="7.4333872211501213E-3"/>
    <n v="0.96401881667412914"/>
    <n v="0.81045425659424186"/>
    <n v="0.18834945431520206"/>
    <n v="1.1962890905559815E-3"/>
    <x v="0"/>
    <m/>
    <x v="0"/>
    <m/>
    <n v="0.745"/>
    <x v="0"/>
    <m/>
    <x v="0"/>
    <x v="0"/>
    <m/>
    <x v="0"/>
    <x v="0"/>
    <x v="0"/>
    <m/>
    <x v="0"/>
    <x v="0"/>
    <x v="0"/>
    <x v="0"/>
    <x v="0"/>
    <x v="0"/>
    <x v="0"/>
    <x v="0"/>
    <x v="0"/>
    <x v="0"/>
    <x v="0"/>
    <x v="0"/>
    <x v="0"/>
    <m/>
    <x v="0"/>
    <x v="0"/>
    <x v="0"/>
    <x v="0"/>
    <x v="0"/>
    <m/>
    <n v="20030312"/>
    <x v="0"/>
    <s v="QUESTAR APPLIED TECHNOLOGY ROCK SPRINGS"/>
    <m/>
    <m/>
    <d v="2003-03-14T00:00:00"/>
  </r>
  <r>
    <x v="1"/>
    <s v="T24N R111W S13 fFRONTIER"/>
    <m/>
    <x v="1"/>
    <x v="3"/>
    <s v="BLUE FOREST"/>
    <s v="C NE"/>
    <n v="13"/>
    <n v="24"/>
    <n v="111"/>
    <n v="42.054160000000003"/>
    <n v="-109.9513"/>
    <s v="4903724491"/>
    <s v="BLUE FOREST #20-13"/>
    <x v="0"/>
    <s v="FRONTIER"/>
    <m/>
    <m/>
    <m/>
    <x v="0"/>
    <m/>
    <m/>
    <n v="10310"/>
    <n v="10234"/>
    <x v="2"/>
    <d v="2002-01-07T00:00:00"/>
    <m/>
    <x v="0"/>
    <n v="26.2"/>
    <n v="2.17"/>
    <n v="2690"/>
    <n v="35.799999999999997"/>
    <x v="1"/>
    <n v="3640"/>
    <n v="822"/>
    <m/>
    <x v="0"/>
    <n v="123"/>
    <n v="6980"/>
    <x v="0"/>
    <s v="CABOT OIL AND GAS CORPORATION"/>
    <n v="1.30738"/>
    <n v="0.17856929999999999"/>
    <n v="117.015"/>
    <n v="0.91576399999999991"/>
    <n v="119.41671329999998"/>
    <n v="102.6844"/>
    <n v="13.472579999999999"/>
    <n v="0"/>
    <x v="1"/>
    <n v="2.5608600000000004"/>
    <n v="118.71784"/>
    <n v="2.9347832572602485E-3"/>
    <n v="7339.17"/>
    <n v="2.5083157752858586E-2"/>
    <n v="1.0948048760273494E-2"/>
    <n v="1.4953459617616188E-3"/>
    <n v="0.98755660527796485"/>
    <n v="0.86494498215264026"/>
    <n v="0.11348403913009199"/>
    <n v="2.1570978717267771E-2"/>
    <x v="0"/>
    <n v="0.432"/>
    <x v="0"/>
    <m/>
    <m/>
    <x v="8"/>
    <n v="10200"/>
    <x v="0"/>
    <x v="0"/>
    <m/>
    <x v="0"/>
    <x v="0"/>
    <x v="0"/>
    <m/>
    <x v="0"/>
    <x v="0"/>
    <x v="0"/>
    <x v="0"/>
    <x v="0"/>
    <x v="0"/>
    <x v="0"/>
    <x v="0"/>
    <x v="0"/>
    <x v="0"/>
    <x v="0"/>
    <x v="0"/>
    <x v="0"/>
    <m/>
    <x v="0"/>
    <x v="0"/>
    <x v="0"/>
    <x v="0"/>
    <x v="0"/>
    <s v="FRONTIER ASSUMED"/>
    <n v="20107"/>
    <x v="0"/>
    <s v="WYOMING ANALYTICAL LABS ROCK SPRINGS ID No C1303-C1314"/>
    <m/>
    <m/>
    <d v="2002-01-18T00:00:00"/>
  </r>
  <r>
    <x v="1"/>
    <s v="T24N R111W S13 fCLOVERLY"/>
    <n v="3901"/>
    <x v="0"/>
    <x v="0"/>
    <s v="BLUE FOREST"/>
    <s v="NW SW"/>
    <n v="13"/>
    <n v="24"/>
    <n v="111"/>
    <n v="42.054254999999998"/>
    <n v="-109.96152600000001"/>
    <s v="4903723142"/>
    <s v="BLUE FOREST 30-13F"/>
    <x v="0"/>
    <s v="CLOVERLY"/>
    <m/>
    <m/>
    <m/>
    <x v="0"/>
    <s v="10844"/>
    <m/>
    <n v="11052"/>
    <n v="10999"/>
    <x v="2"/>
    <d v="2003-03-12T00:00:00"/>
    <n v="7"/>
    <x v="1"/>
    <n v="34"/>
    <n v="3"/>
    <n v="1541"/>
    <m/>
    <x v="1"/>
    <n v="2100"/>
    <n v="500"/>
    <m/>
    <x v="0"/>
    <n v="1"/>
    <n v="4179"/>
    <x v="0"/>
    <s v="CABOT OIL AND GAS"/>
    <n v="1.6966000000000001"/>
    <n v="0.24687000000000001"/>
    <n v="67.033499999999989"/>
    <n v="0"/>
    <n v="68.976969999999994"/>
    <n v="59.241"/>
    <n v="8.1950000000000003"/>
    <n v="0"/>
    <x v="1"/>
    <n v="2.0820000000000002E-2"/>
    <n v="67.456819999999993"/>
    <n v="1.1142034535579501E-2"/>
    <n v="4179"/>
    <n v="0"/>
    <n v="2.4596615363069736E-2"/>
    <n v="3.5790206499357689E-3"/>
    <n v="0.97182436398699446"/>
    <n v="0.87820623622637428"/>
    <n v="0.12148512188982521"/>
    <n v="3.0864188380062986E-4"/>
    <x v="0"/>
    <m/>
    <x v="0"/>
    <m/>
    <n v="0.93799999999999994"/>
    <x v="0"/>
    <m/>
    <x v="0"/>
    <x v="0"/>
    <m/>
    <x v="0"/>
    <x v="0"/>
    <x v="0"/>
    <m/>
    <x v="0"/>
    <x v="0"/>
    <x v="0"/>
    <x v="0"/>
    <x v="0"/>
    <x v="0"/>
    <x v="0"/>
    <x v="0"/>
    <x v="0"/>
    <x v="0"/>
    <x v="0"/>
    <x v="0"/>
    <x v="0"/>
    <m/>
    <x v="0"/>
    <x v="0"/>
    <x v="0"/>
    <x v="0"/>
    <x v="0"/>
    <m/>
    <n v="20030312"/>
    <x v="0"/>
    <s v="QUESTAR APPLIED TECHNOLOGY ROCK SPRINGS"/>
    <m/>
    <m/>
    <d v="2003-03-14T00:00:00"/>
  </r>
  <r>
    <x v="1"/>
    <s v="T24N R111W S12 fCLOVERLY"/>
    <m/>
    <x v="1"/>
    <x v="3"/>
    <s v="BLUE FOREST"/>
    <s v="NW SW"/>
    <n v="12"/>
    <n v="24"/>
    <n v="111"/>
    <n v="42.068890000000003"/>
    <n v="-109.961111"/>
    <s v="4903724481"/>
    <s v="BLUE FOREST #40-12"/>
    <x v="0"/>
    <s v="CLOVERLY"/>
    <m/>
    <m/>
    <m/>
    <x v="0"/>
    <m/>
    <m/>
    <n v="11030"/>
    <n v="10839"/>
    <x v="2"/>
    <d v="2002-01-07T00:00:00"/>
    <n v="6.05"/>
    <x v="0"/>
    <n v="9.7799999999999994"/>
    <m/>
    <n v="707"/>
    <n v="21.6"/>
    <x v="1"/>
    <n v="970"/>
    <n v="355"/>
    <m/>
    <x v="0"/>
    <n v="70"/>
    <n v="2210"/>
    <x v="0"/>
    <s v="CABOT OIL AND GAS CORPORATION"/>
    <n v="0.48802199999999996"/>
    <n v="0"/>
    <n v="30.754499999999997"/>
    <n v="0.55252800000000002"/>
    <n v="31.795049999999996"/>
    <n v="27.363699999999998"/>
    <n v="5.8184499999999995"/>
    <n v="0"/>
    <x v="1"/>
    <n v="1.4574"/>
    <n v="34.63955"/>
    <n v="-4.2816544391025217E-2"/>
    <n v="2133.38"/>
    <n v="-1.7640639317766323E-2"/>
    <n v="1.5348993003627924E-2"/>
    <n v="0"/>
    <n v="0.98465100699637209"/>
    <n v="0.78995541223832288"/>
    <n v="0.16797129292961369"/>
    <n v="4.2073294832063353E-2"/>
    <x v="0"/>
    <n v="61.4"/>
    <x v="0"/>
    <m/>
    <m/>
    <x v="0"/>
    <n v="3360"/>
    <x v="0"/>
    <x v="0"/>
    <m/>
    <x v="0"/>
    <x v="0"/>
    <x v="0"/>
    <m/>
    <x v="0"/>
    <x v="0"/>
    <x v="0"/>
    <x v="0"/>
    <x v="0"/>
    <x v="0"/>
    <x v="0"/>
    <x v="0"/>
    <x v="0"/>
    <x v="0"/>
    <x v="0"/>
    <x v="0"/>
    <x v="0"/>
    <m/>
    <x v="0"/>
    <x v="0"/>
    <x v="0"/>
    <x v="0"/>
    <x v="0"/>
    <s v="DAKOTA ASSUMED"/>
    <n v="20107"/>
    <x v="0"/>
    <s v="WYOMING ANALYTICAL LABS ROCK SPRINGS ID No C1303-C1314"/>
    <m/>
    <m/>
    <d v="2002-01-18T00:00:00"/>
  </r>
  <r>
    <x v="1"/>
    <s v="T24N R111W S11 fFRONTIER"/>
    <n v="3899"/>
    <x v="0"/>
    <x v="0"/>
    <s v="BLUE FOREST"/>
    <s v="NW NW"/>
    <n v="11"/>
    <n v="24"/>
    <n v="111"/>
    <n v="42.079439999999998"/>
    <n v="-109.985"/>
    <s v="4903724969"/>
    <s v="BLUE FOREST 95-11"/>
    <x v="0"/>
    <s v="FRONTIER"/>
    <m/>
    <m/>
    <m/>
    <x v="0"/>
    <s v="9714"/>
    <m/>
    <n v="9980"/>
    <n v="9912"/>
    <x v="2"/>
    <d v="2003-03-12T00:00:00"/>
    <n v="8.23"/>
    <x v="1"/>
    <n v="20"/>
    <n v="4"/>
    <n v="1702"/>
    <m/>
    <x v="1"/>
    <n v="2300"/>
    <n v="600"/>
    <m/>
    <x v="0"/>
    <n v="2"/>
    <n v="4628"/>
    <x v="0"/>
    <s v="CABOT OIL AND GAS"/>
    <n v="0.998"/>
    <n v="0.32916000000000001"/>
    <n v="74.036999999999992"/>
    <n v="0"/>
    <n v="75.364159999999998"/>
    <n v="64.882999999999996"/>
    <n v="9.8339999999999996"/>
    <n v="0"/>
    <x v="1"/>
    <n v="4.1640000000000003E-2"/>
    <n v="74.75864"/>
    <n v="4.03349790971124E-3"/>
    <n v="4628"/>
    <n v="0"/>
    <n v="1.3242368786436419E-2"/>
    <n v="4.3675932963360836E-3"/>
    <n v="0.98239003791722745"/>
    <n v="0.86789968356834735"/>
    <n v="0.13154332395559898"/>
    <n v="5.5699247605360406E-4"/>
    <x v="0"/>
    <m/>
    <x v="0"/>
    <m/>
    <n v="0.83399999999999996"/>
    <x v="0"/>
    <m/>
    <x v="0"/>
    <x v="0"/>
    <m/>
    <x v="0"/>
    <x v="0"/>
    <x v="0"/>
    <m/>
    <x v="0"/>
    <x v="0"/>
    <x v="0"/>
    <x v="0"/>
    <x v="0"/>
    <x v="0"/>
    <x v="0"/>
    <x v="0"/>
    <x v="0"/>
    <x v="0"/>
    <x v="0"/>
    <x v="0"/>
    <x v="0"/>
    <m/>
    <x v="0"/>
    <x v="0"/>
    <x v="0"/>
    <x v="0"/>
    <x v="0"/>
    <m/>
    <n v="20030312"/>
    <x v="0"/>
    <s v="QUESTAR APPLIED TECHNOLOGY ROCK SPRINGS"/>
    <m/>
    <m/>
    <d v="2003-03-14T00:00:00"/>
  </r>
  <r>
    <x v="1"/>
    <s v="T24N R111W S11 fFRONTIER"/>
    <m/>
    <x v="1"/>
    <x v="3"/>
    <s v="BLUE FOREST"/>
    <s v="C SW"/>
    <n v="11"/>
    <n v="24"/>
    <n v="111"/>
    <n v="42.06861"/>
    <n v="-109.980278"/>
    <s v="4903724646"/>
    <s v="BLUE FOREST #40-11"/>
    <x v="0"/>
    <s v="FRONTIER"/>
    <m/>
    <m/>
    <m/>
    <x v="0"/>
    <m/>
    <m/>
    <n v="10180"/>
    <n v="10109"/>
    <x v="2"/>
    <d v="2002-01-07T00:00:00"/>
    <m/>
    <x v="0"/>
    <n v="47.9"/>
    <n v="5.42"/>
    <n v="3180"/>
    <n v="51.6"/>
    <x v="1"/>
    <n v="4100"/>
    <n v="1059"/>
    <m/>
    <x v="0"/>
    <n v="99"/>
    <n v="8402"/>
    <x v="0"/>
    <s v="CABOT OIL AND GAS CORPORATION"/>
    <n v="2.3902099999999997"/>
    <n v="0.44601180000000001"/>
    <n v="138.33000000000001"/>
    <n v="1.319928"/>
    <n v="142.48614979999999"/>
    <n v="115.661"/>
    <n v="17.357009999999999"/>
    <n v="0"/>
    <x v="1"/>
    <n v="2.0611800000000002"/>
    <n v="135.07919000000001"/>
    <n v="2.6685463701401169E-2"/>
    <n v="8542.92"/>
    <n v="8.3163567606102645E-3"/>
    <n v="1.6775033947896034E-2"/>
    <n v="3.1302116074161759E-3"/>
    <n v="0.98009475444468774"/>
    <n v="0.85624588065711671"/>
    <n v="0.12849507018808742"/>
    <n v="1.5259049154795791E-2"/>
    <x v="0"/>
    <n v="0.26"/>
    <x v="0"/>
    <m/>
    <m/>
    <x v="0"/>
    <n v="13000"/>
    <x v="0"/>
    <x v="0"/>
    <m/>
    <x v="0"/>
    <x v="0"/>
    <x v="0"/>
    <m/>
    <x v="0"/>
    <x v="0"/>
    <x v="0"/>
    <x v="0"/>
    <x v="0"/>
    <x v="0"/>
    <x v="0"/>
    <x v="0"/>
    <x v="0"/>
    <x v="0"/>
    <x v="0"/>
    <x v="0"/>
    <x v="0"/>
    <m/>
    <x v="0"/>
    <x v="0"/>
    <x v="0"/>
    <x v="0"/>
    <x v="0"/>
    <m/>
    <n v="20107"/>
    <x v="0"/>
    <s v="WYOMING ANALYTICAL LABS ROCK SPRINGS ID No C1303-C1314"/>
    <m/>
    <m/>
    <d v="2002-01-18T00:00:00"/>
  </r>
  <r>
    <x v="1"/>
    <s v="T24N R111W S10 fCLOVERLY"/>
    <m/>
    <x v="1"/>
    <x v="3"/>
    <s v="LINCOLN ROAD"/>
    <s v="NW NW"/>
    <n v="10"/>
    <n v="24"/>
    <n v="111"/>
    <n v="42.075830000000003"/>
    <n v="-110.00028"/>
    <s v="4903724154"/>
    <s v="LINCOLN ROAD #10-10"/>
    <x v="0"/>
    <s v="CLOVERLY"/>
    <m/>
    <m/>
    <m/>
    <x v="0"/>
    <m/>
    <m/>
    <n v="10746"/>
    <n v="10675"/>
    <x v="2"/>
    <d v="2002-01-07T00:00:00"/>
    <n v="7.03"/>
    <x v="0"/>
    <n v="2.88"/>
    <n v="0.14599999999999999"/>
    <n v="188"/>
    <n v="2.2000000000000002"/>
    <x v="1"/>
    <n v="219"/>
    <n v="65.3"/>
    <m/>
    <x v="0"/>
    <n v="74"/>
    <n v="634"/>
    <x v="0"/>
    <s v="CABOT OIL AND GAS CORPORATION"/>
    <n v="0.14371200000000001"/>
    <n v="1.201434E-2"/>
    <n v="8.177999999999999"/>
    <n v="5.6276E-2"/>
    <n v="8.3900023399999988"/>
    <n v="6.1779899999999994"/>
    <n v="1.0702669999999999"/>
    <n v="0"/>
    <x v="1"/>
    <n v="1.54068"/>
    <n v="8.7889369999999989"/>
    <n v="-2.3222310301259853E-2"/>
    <n v="551.52600000000007"/>
    <n v="-6.9567432515187294E-2"/>
    <n v="1.7128958273925823E-2"/>
    <n v="1.4319829140834305E-3"/>
    <n v="0.98143905881199078"/>
    <n v="0.70292801052049869"/>
    <n v="0.1217743397182162"/>
    <n v="0.17529764976128515"/>
    <x v="0"/>
    <n v="15"/>
    <x v="0"/>
    <m/>
    <m/>
    <x v="0"/>
    <n v="694"/>
    <x v="0"/>
    <x v="0"/>
    <m/>
    <x v="0"/>
    <x v="0"/>
    <x v="0"/>
    <m/>
    <x v="0"/>
    <x v="0"/>
    <x v="0"/>
    <x v="0"/>
    <x v="0"/>
    <x v="0"/>
    <x v="0"/>
    <x v="0"/>
    <x v="0"/>
    <x v="0"/>
    <x v="0"/>
    <x v="0"/>
    <x v="0"/>
    <m/>
    <x v="0"/>
    <x v="0"/>
    <x v="0"/>
    <x v="0"/>
    <x v="0"/>
    <s v="DAKOTA ASSUMED; PERFS @ 10,486-500"/>
    <n v="20107"/>
    <x v="0"/>
    <s v="WYOMING ANALYTICAL LABS ROCK SPRINGS ID No C1303-C1314"/>
    <m/>
    <m/>
    <d v="2002-01-18T00:00:00"/>
  </r>
  <r>
    <x v="1"/>
    <s v="T24N R111W S08 fFRONTIER"/>
    <m/>
    <x v="1"/>
    <x v="3"/>
    <s v="LINCOLN ROAD"/>
    <s v="C NE"/>
    <n v="8"/>
    <n v="24"/>
    <n v="111"/>
    <n v="42.075857999999997"/>
    <n v="-110.028948"/>
    <s v="4903722966"/>
    <s v="20-8"/>
    <x v="0"/>
    <s v="FRONTIER"/>
    <m/>
    <m/>
    <m/>
    <x v="0"/>
    <m/>
    <m/>
    <n v="9988"/>
    <n v="9890"/>
    <x v="2"/>
    <d v="1997-04-10T00:00:00"/>
    <n v="6.62"/>
    <x v="0"/>
    <n v="7"/>
    <n v="1"/>
    <n v="510"/>
    <n v="8"/>
    <x v="1"/>
    <n v="680"/>
    <n v="220"/>
    <n v="0"/>
    <x v="1"/>
    <n v="0"/>
    <n v="1314"/>
    <x v="0"/>
    <s v="XTO ENERGY INC"/>
    <n v="0.3493"/>
    <n v="8.2290000000000002E-2"/>
    <n v="22.184999999999999"/>
    <n v="0.20463999999999999"/>
    <n v="22.82123"/>
    <n v="19.1828"/>
    <n v="3.6057999999999995"/>
    <n v="0"/>
    <x v="1"/>
    <n v="0"/>
    <n v="22.788599999999999"/>
    <n v="7.1541595309609896E-4"/>
    <n v="1426"/>
    <n v="4.0875912408759124E-2"/>
    <n v="1.5305923475640883E-2"/>
    <n v="3.6058529711150539E-3"/>
    <n v="0.9810882235532441"/>
    <n v="0.84177176307451973"/>
    <n v="0.15822823692548027"/>
    <n v="0"/>
    <x v="1"/>
    <n v="0"/>
    <x v="1"/>
    <n v="1265"/>
    <n v="5.6"/>
    <x v="0"/>
    <n v="0"/>
    <x v="0"/>
    <x v="1"/>
    <m/>
    <x v="1"/>
    <x v="1"/>
    <x v="1"/>
    <n v="0"/>
    <x v="1"/>
    <x v="1"/>
    <x v="1"/>
    <x v="1"/>
    <x v="0"/>
    <x v="0"/>
    <x v="0"/>
    <x v="0"/>
    <x v="0"/>
    <x v="0"/>
    <x v="0"/>
    <x v="0"/>
    <x v="0"/>
    <m/>
    <x v="0"/>
    <x v="0"/>
    <x v="0"/>
    <x v="0"/>
    <x v="0"/>
    <m/>
    <n v="19970410"/>
    <x v="1"/>
    <s v="CORE LABS - LAB No 974343-20"/>
    <m/>
    <m/>
    <m/>
  </r>
  <r>
    <x v="0"/>
    <s v="T24N R111W S08 fFORT UNION"/>
    <n v="49005805"/>
    <x v="0"/>
    <x v="0"/>
    <s v="WILDCAT"/>
    <m/>
    <s v="8"/>
    <s v=" 24"/>
    <s v=" 111"/>
    <n v="42.066949999999999"/>
    <n v="-110.0278"/>
    <s v="4903705935"/>
    <s v="GOVERNMENT NO. 1"/>
    <x v="0"/>
    <s v="FORT UNION"/>
    <m/>
    <m/>
    <n v="75"/>
    <x v="0"/>
    <n v="3725"/>
    <n v="3800"/>
    <n v="6170"/>
    <m/>
    <x v="0"/>
    <m/>
    <n v="7.5999999046325684"/>
    <x v="0"/>
    <n v="120"/>
    <n v="27"/>
    <n v="2851"/>
    <n v="-3"/>
    <x v="0"/>
    <n v="4540"/>
    <n v="232"/>
    <m/>
    <x v="0"/>
    <n v="18"/>
    <n v="7670"/>
    <x v="0"/>
    <m/>
    <n v="5.9879999999999995"/>
    <n v="2.2218300000000002"/>
    <n v="124.01849999999999"/>
    <n v="0"/>
    <n v="132.22833"/>
    <n v="128.07339999999999"/>
    <n v="3.8024799999999996"/>
    <m/>
    <x v="0"/>
    <n v="0.37476000000000004"/>
    <n v="132.25064"/>
    <n v="-8.4354532989917852E-5"/>
    <n v="7782"/>
    <n v="7.2482526533782033E-3"/>
    <n v="4.5285303081419842E-2"/>
    <n v="1.6802980117800778E-2"/>
    <n v="0.93791171680077934"/>
    <n v="0.9684142171259057"/>
    <n v="2.8752072579762183E-2"/>
    <n v="2.833710294332035E-3"/>
    <x v="0"/>
    <m/>
    <x v="0"/>
    <m/>
    <m/>
    <x v="0"/>
    <m/>
    <x v="0"/>
    <x v="0"/>
    <m/>
    <x v="0"/>
    <x v="0"/>
    <x v="0"/>
    <m/>
    <x v="0"/>
    <x v="0"/>
    <x v="0"/>
    <x v="0"/>
    <x v="0"/>
    <x v="0"/>
    <x v="0"/>
    <x v="0"/>
    <x v="0"/>
    <x v="0"/>
    <x v="0"/>
    <x v="0"/>
    <x v="0"/>
    <m/>
    <x v="0"/>
    <x v="0"/>
    <x v="0"/>
    <x v="0"/>
    <x v="0"/>
    <s v="DST NO. 1"/>
    <m/>
    <x v="0"/>
    <m/>
    <m/>
    <m/>
    <m/>
  </r>
  <r>
    <x v="1"/>
    <s v="T24N R111W S08 fCLOVERLY"/>
    <m/>
    <x v="1"/>
    <x v="3"/>
    <s v="LINCOLN ROAD"/>
    <s v="SE SW"/>
    <n v="8"/>
    <n v="24"/>
    <n v="111"/>
    <n v="42.068618000000001"/>
    <n v="-110.03396600000001"/>
    <s v="4903722533"/>
    <s v="2-8 RAPTOR"/>
    <x v="0"/>
    <s v="CLOVERLY"/>
    <m/>
    <m/>
    <m/>
    <x v="0"/>
    <m/>
    <m/>
    <n v="10954"/>
    <m/>
    <x v="2"/>
    <d v="1997-05-15T00:00:00"/>
    <n v="6.5"/>
    <x v="0"/>
    <n v="45"/>
    <n v="2"/>
    <n v="7"/>
    <n v="0"/>
    <x v="1"/>
    <n v="30"/>
    <n v="104"/>
    <n v="0"/>
    <x v="1"/>
    <n v="0"/>
    <n v="186"/>
    <x v="0"/>
    <s v="XTO ENERGY INC"/>
    <n v="2.2454999999999998"/>
    <n v="0.16458"/>
    <n v="0.30449999999999999"/>
    <n v="0"/>
    <n v="2.7145799999999998"/>
    <n v="0.84629999999999994"/>
    <n v="1.7045599999999999"/>
    <n v="0"/>
    <x v="1"/>
    <n v="0"/>
    <n v="2.5508599999999997"/>
    <n v="3.1093317937342387E-2"/>
    <n v="188"/>
    <n v="5.3475935828877002E-3"/>
    <n v="0.82719978781247927"/>
    <n v="6.0628163472802428E-2"/>
    <n v="0.11217204871471831"/>
    <n v="0.33177046172663338"/>
    <n v="0.66822953827336662"/>
    <n v="0"/>
    <x v="1"/>
    <n v="0"/>
    <x v="1"/>
    <n v="0"/>
    <n v="0"/>
    <x v="0"/>
    <n v="0"/>
    <x v="0"/>
    <x v="1"/>
    <m/>
    <x v="1"/>
    <x v="1"/>
    <x v="1"/>
    <n v="0"/>
    <x v="1"/>
    <x v="1"/>
    <x v="1"/>
    <x v="1"/>
    <x v="0"/>
    <x v="0"/>
    <x v="0"/>
    <x v="0"/>
    <x v="0"/>
    <x v="0"/>
    <x v="0"/>
    <x v="0"/>
    <x v="0"/>
    <m/>
    <x v="0"/>
    <x v="0"/>
    <x v="0"/>
    <x v="0"/>
    <x v="0"/>
    <m/>
    <n v="19970515"/>
    <x v="1"/>
    <s v="CORE LABS - LAB No 974665-1"/>
    <m/>
    <m/>
    <d v="1997-05-19T00:00:00"/>
  </r>
  <r>
    <x v="1"/>
    <s v="T24N R111W S03 fFRONTIER"/>
    <m/>
    <x v="1"/>
    <x v="3"/>
    <s v="LINCOLN ROAD"/>
    <s v="NW SW"/>
    <n v="3"/>
    <n v="24"/>
    <n v="111"/>
    <n v="42.084719999999997"/>
    <n v="-110.00221999999999"/>
    <s v="4903723960"/>
    <s v="LINCOLN ROAD #13-3"/>
    <x v="0"/>
    <s v="FRONTIER"/>
    <m/>
    <m/>
    <m/>
    <x v="0"/>
    <m/>
    <m/>
    <n v="9950"/>
    <m/>
    <x v="2"/>
    <d v="2002-01-07T00:00:00"/>
    <n v="8.1199999999999992"/>
    <x v="0"/>
    <n v="46.7"/>
    <n v="5.29"/>
    <n v="2880"/>
    <n v="52"/>
    <x v="1"/>
    <n v="4050"/>
    <n v="1080"/>
    <m/>
    <x v="0"/>
    <n v="58"/>
    <n v="8360"/>
    <x v="0"/>
    <s v="CABOT OIL AND GAS CORPORATION"/>
    <n v="2.33033"/>
    <n v="0.43531410000000004"/>
    <n v="125.28"/>
    <n v="1.33016"/>
    <n v="129.37580409999998"/>
    <n v="114.2505"/>
    <n v="17.701199999999996"/>
    <n v="0"/>
    <x v="1"/>
    <n v="1.2075600000000002"/>
    <n v="133.15925999999999"/>
    <n v="-1.4411240315536986E-2"/>
    <n v="8171.99"/>
    <n v="-1.1372496595993601E-2"/>
    <n v="1.8012100610395359E-2"/>
    <n v="3.3647257540020971E-3"/>
    <n v="0.97862317363560258"/>
    <n v="0.85799891047757404"/>
    <n v="0.13293255009077098"/>
    <n v="9.0685394316549987E-3"/>
    <x v="0"/>
    <n v="1.17"/>
    <x v="0"/>
    <m/>
    <m/>
    <x v="0"/>
    <n v="12800"/>
    <x v="0"/>
    <x v="0"/>
    <m/>
    <x v="0"/>
    <x v="0"/>
    <x v="0"/>
    <m/>
    <x v="0"/>
    <x v="0"/>
    <x v="0"/>
    <x v="0"/>
    <x v="0"/>
    <x v="0"/>
    <x v="0"/>
    <x v="0"/>
    <x v="0"/>
    <x v="0"/>
    <x v="0"/>
    <x v="0"/>
    <x v="0"/>
    <m/>
    <x v="0"/>
    <x v="0"/>
    <x v="0"/>
    <x v="0"/>
    <x v="0"/>
    <s v="FRONTIER ASSUMED"/>
    <n v="20107"/>
    <x v="0"/>
    <s v="WYOMING ANALYTICAL LABS ROCK SPRINGS ID No C1303-C1314"/>
    <m/>
    <m/>
    <d v="2002-01-18T00:00:00"/>
  </r>
  <r>
    <x v="1"/>
    <s v="T24N R110W S34 fFRONTIER"/>
    <m/>
    <x v="1"/>
    <x v="3"/>
    <s v="SWAN"/>
    <s v="NW SW"/>
    <n v="34"/>
    <n v="24"/>
    <n v="110"/>
    <n v="42.011940000000003"/>
    <n v="-109.88194"/>
    <s v="4903724152"/>
    <s v="HORSESHOE #40-34"/>
    <x v="0"/>
    <s v="FRONTIER"/>
    <m/>
    <m/>
    <m/>
    <x v="0"/>
    <m/>
    <m/>
    <m/>
    <m/>
    <x v="2"/>
    <d v="2002-01-07T00:00:00"/>
    <n v="7.78"/>
    <x v="0"/>
    <n v="31.1"/>
    <n v="3.47"/>
    <n v="2850"/>
    <n v="75.599999999999994"/>
    <x v="1"/>
    <n v="3900"/>
    <n v="995"/>
    <m/>
    <x v="0"/>
    <n v="58"/>
    <n v="7710"/>
    <x v="0"/>
    <s v="CABOT OIL AND GAS CORPORATION"/>
    <n v="1.55189"/>
    <n v="0.28554630000000003"/>
    <n v="123.97499999999999"/>
    <n v="1.9338479999999998"/>
    <n v="127.74628429999999"/>
    <n v="110.01899999999999"/>
    <n v="16.308049999999998"/>
    <n v="0"/>
    <x v="1"/>
    <n v="1.2075600000000002"/>
    <n v="127.53460999999999"/>
    <n v="8.2918191187172821E-4"/>
    <n v="7913.17"/>
    <n v="1.3004403075688229E-2"/>
    <n v="1.214822026725673E-2"/>
    <n v="2.235261100271392E-3"/>
    <n v="0.98561651863247191"/>
    <n v="0.86265994775849475"/>
    <n v="0.12787156364848726"/>
    <n v="9.4684885930180068E-3"/>
    <x v="0"/>
    <n v="5.37"/>
    <x v="0"/>
    <m/>
    <m/>
    <x v="0"/>
    <n v="12100"/>
    <x v="0"/>
    <x v="0"/>
    <m/>
    <x v="0"/>
    <x v="0"/>
    <x v="0"/>
    <m/>
    <x v="0"/>
    <x v="0"/>
    <x v="0"/>
    <x v="0"/>
    <x v="0"/>
    <x v="0"/>
    <x v="0"/>
    <x v="0"/>
    <x v="0"/>
    <x v="0"/>
    <x v="0"/>
    <x v="0"/>
    <x v="0"/>
    <m/>
    <x v="0"/>
    <x v="0"/>
    <x v="0"/>
    <x v="0"/>
    <x v="0"/>
    <s v="FRONTIER ASSUMED"/>
    <n v="20107"/>
    <x v="0"/>
    <s v="WYOMING ANALYTICAL LABS ROCK SPRINGS ID No C1303-C1314"/>
    <m/>
    <m/>
    <d v="2002-01-18T00:00:00"/>
  </r>
  <r>
    <x v="1"/>
    <s v="T24N R110W S32 fFRONTIER"/>
    <m/>
    <x v="1"/>
    <x v="3"/>
    <s v="LINCOLN ROAD"/>
    <s v="SE NW"/>
    <n v="32"/>
    <n v="24"/>
    <n v="110"/>
    <n v="42.016669999999998"/>
    <n v="-109.91722"/>
    <s v="4903724146"/>
    <s v="FOUR MIKE GULCH 50-32"/>
    <x v="0"/>
    <s v="FRONTIER"/>
    <m/>
    <m/>
    <m/>
    <x v="0"/>
    <m/>
    <m/>
    <n v="10793"/>
    <n v="10670"/>
    <x v="2"/>
    <d v="2001-06-21T00:00:00"/>
    <n v="6.38"/>
    <x v="0"/>
    <n v="25.2"/>
    <n v="3.33"/>
    <n v="2300"/>
    <n v="29"/>
    <x v="1"/>
    <n v="2920"/>
    <n v="570"/>
    <m/>
    <x v="0"/>
    <n v="25.9"/>
    <n v="5160"/>
    <x v="0"/>
    <s v="CABOT OIL AND GAS CORPORATION"/>
    <n v="1.2574799999999999"/>
    <n v="0.27402570000000004"/>
    <n v="100.05"/>
    <n v="0.74181999999999992"/>
    <n v="102.3233257"/>
    <n v="82.373199999999997"/>
    <n v="9.3422999999999998"/>
    <n v="0"/>
    <x v="1"/>
    <n v="0.539238"/>
    <n v="92.254737999999989"/>
    <n v="5.1745749282014315E-2"/>
    <n v="5873.43"/>
    <n v="6.466076279090005E-2"/>
    <n v="1.2289279999428322E-2"/>
    <n v="2.6780374672673492E-3"/>
    <n v="0.98503268253330434"/>
    <n v="0.89288855820066393"/>
    <n v="0.10126634363212869"/>
    <n v="5.8450981672074128E-3"/>
    <x v="0"/>
    <n v="0.27500000000000002"/>
    <x v="0"/>
    <m/>
    <m/>
    <x v="0"/>
    <m/>
    <x v="0"/>
    <x v="0"/>
    <m/>
    <x v="0"/>
    <x v="0"/>
    <x v="0"/>
    <m/>
    <x v="0"/>
    <x v="0"/>
    <x v="0"/>
    <x v="0"/>
    <x v="0"/>
    <x v="0"/>
    <x v="0"/>
    <x v="0"/>
    <x v="0"/>
    <x v="0"/>
    <x v="0"/>
    <x v="0"/>
    <x v="0"/>
    <m/>
    <x v="0"/>
    <x v="0"/>
    <x v="0"/>
    <x v="0"/>
    <x v="0"/>
    <s v="FRONTIER ASSUMED"/>
    <n v="10621"/>
    <x v="0"/>
    <s v="ENVIRO TEST CASPER ID No 2915-3"/>
    <m/>
    <m/>
    <d v="2001-06-22T00:00:00"/>
  </r>
  <r>
    <x v="0"/>
    <s v="T24N R110W S10 fWASATCH"/>
    <n v="49008399"/>
    <x v="0"/>
    <x v="0"/>
    <s v="WILDCAT"/>
    <m/>
    <s v="10"/>
    <s v=" 24"/>
    <s v=" 110"/>
    <n v="42.068060000000003"/>
    <n v="-109.86924"/>
    <s v="4903720161"/>
    <s v="NO. 1 BROKEN HAND UNIT"/>
    <x v="0"/>
    <s v="WASATCH"/>
    <m/>
    <m/>
    <n v="-900"/>
    <x v="0"/>
    <n v="900"/>
    <m/>
    <n v="7200"/>
    <m/>
    <x v="5"/>
    <d v="1969-08-28T00:00:00"/>
    <n v="8.1000003814697266"/>
    <x v="0"/>
    <n v="19"/>
    <n v="10"/>
    <n v="1405"/>
    <n v="23"/>
    <x v="0"/>
    <n v="1510"/>
    <n v="878"/>
    <m/>
    <x v="0"/>
    <n v="312"/>
    <n v="3711"/>
    <x v="0"/>
    <m/>
    <n v="0.94809999999999994"/>
    <n v="0.82289999999999996"/>
    <n v="61.1175"/>
    <n v="0.58833999999999997"/>
    <n v="63.476839999999996"/>
    <n v="42.597099999999998"/>
    <n v="14.390419999999999"/>
    <m/>
    <x v="0"/>
    <n v="6.4958400000000003"/>
    <n v="63.483359999999998"/>
    <n v="-5.1354676504935075E-5"/>
    <n v="4154"/>
    <n v="5.632549268912905E-2"/>
    <n v="1.4936156242182188E-2"/>
    <n v="1.2963783326328153E-2"/>
    <n v="0.97210006043148967"/>
    <n v="0.67099630517351316"/>
    <n v="0.22668018832021491"/>
    <n v="0.10232350650627189"/>
    <x v="0"/>
    <m/>
    <x v="0"/>
    <m/>
    <m/>
    <x v="0"/>
    <m/>
    <x v="0"/>
    <x v="0"/>
    <m/>
    <x v="0"/>
    <x v="0"/>
    <x v="0"/>
    <m/>
    <x v="0"/>
    <x v="0"/>
    <x v="0"/>
    <x v="0"/>
    <x v="0"/>
    <x v="0"/>
    <x v="0"/>
    <x v="0"/>
    <x v="0"/>
    <x v="0"/>
    <x v="0"/>
    <x v="0"/>
    <x v="0"/>
    <m/>
    <x v="0"/>
    <x v="0"/>
    <x v="0"/>
    <x v="0"/>
    <x v="0"/>
    <s v="FLOWLINE"/>
    <m/>
    <x v="0"/>
    <m/>
    <m/>
    <m/>
    <m/>
  </r>
  <r>
    <x v="0"/>
    <s v="T24N R104W S24 fMESAVERDE/ROCK SPRINGS"/>
    <n v="49008403"/>
    <x v="0"/>
    <x v="0"/>
    <s v="WILDCAT"/>
    <m/>
    <s v="24"/>
    <s v=" 24"/>
    <s v=" 104"/>
    <n v="42.033380000000001"/>
    <n v="-109.13368"/>
    <s v="4903706437"/>
    <s v="1 GOVERNMENT DUNE"/>
    <x v="0"/>
    <s v="MESAVERDE/ROCK SPRINGS"/>
    <n v="2171"/>
    <m/>
    <n v="19"/>
    <x v="0"/>
    <n v="3395"/>
    <n v="3414"/>
    <n v="5500"/>
    <m/>
    <x v="0"/>
    <d v="1963-11-27T00:00:00"/>
    <n v="8"/>
    <x v="0"/>
    <n v="85"/>
    <n v="41"/>
    <n v="25546"/>
    <n v="160"/>
    <x v="0"/>
    <n v="34000"/>
    <n v="10004"/>
    <m/>
    <x v="0"/>
    <n v="70"/>
    <n v="64840"/>
    <x v="0"/>
    <m/>
    <n v="4.2415000000000003"/>
    <n v="3.3738900000000003"/>
    <n v="1111.251"/>
    <n v="4.0927999999999995"/>
    <n v="1122.9591899999998"/>
    <n v="959.14"/>
    <n v="163.96555999999998"/>
    <m/>
    <x v="0"/>
    <n v="1.4574"/>
    <n v="1124.56296"/>
    <n v="-7.1357250027554472E-4"/>
    <n v="69903"/>
    <n v="3.7575235819300445E-2"/>
    <n v="3.7770740359674166E-3"/>
    <n v="3.0044635905246038E-3"/>
    <n v="0.99321846237350808"/>
    <n v="0.85290022356774053"/>
    <n v="0.14580380630711862"/>
    <n v="1.2959701251408814E-3"/>
    <x v="0"/>
    <m/>
    <x v="0"/>
    <m/>
    <m/>
    <x v="0"/>
    <m/>
    <x v="0"/>
    <x v="0"/>
    <m/>
    <x v="0"/>
    <x v="0"/>
    <x v="0"/>
    <m/>
    <x v="0"/>
    <x v="0"/>
    <x v="0"/>
    <x v="0"/>
    <x v="0"/>
    <x v="0"/>
    <x v="0"/>
    <x v="0"/>
    <x v="0"/>
    <x v="0"/>
    <x v="0"/>
    <x v="0"/>
    <x v="0"/>
    <m/>
    <x v="0"/>
    <x v="0"/>
    <x v="0"/>
    <x v="0"/>
    <x v="0"/>
    <s v="DST NO. 3"/>
    <m/>
    <x v="0"/>
    <m/>
    <m/>
    <m/>
    <m/>
  </r>
  <r>
    <x v="0"/>
    <s v="T24N R104W S24 fMESAVERDE/ALMOND"/>
    <n v="49008404"/>
    <x v="0"/>
    <x v="0"/>
    <s v="WILDCAT"/>
    <m/>
    <s v="24"/>
    <s v=" 24"/>
    <s v=" 104"/>
    <n v="42.033380000000001"/>
    <n v="-109.13368"/>
    <s v="4903706437"/>
    <s v="1 GOVERNMENT DUNE"/>
    <x v="0"/>
    <s v="MESAVERDE/ALMOND"/>
    <m/>
    <n v="2171"/>
    <n v="32"/>
    <x v="3"/>
    <n v="1192"/>
    <n v="1224"/>
    <n v="5500"/>
    <m/>
    <x v="0"/>
    <d v="1963-11-11T00:00:00"/>
    <n v="8.8999996185302734"/>
    <x v="0"/>
    <n v="11"/>
    <n v="5"/>
    <n v="983"/>
    <n v="12"/>
    <x v="0"/>
    <n v="530"/>
    <n v="952"/>
    <m/>
    <x v="0"/>
    <n v="500"/>
    <n v="2607"/>
    <x v="0"/>
    <m/>
    <n v="0.54889999999999994"/>
    <n v="0.41144999999999998"/>
    <n v="42.7605"/>
    <n v="0.30696000000000001"/>
    <n v="44.027809999999995"/>
    <n v="14.9513"/>
    <n v="15.603279999999998"/>
    <m/>
    <x v="0"/>
    <n v="10.41"/>
    <n v="40.964579999999998"/>
    <n v="3.6041226749830159E-2"/>
    <n v="2990"/>
    <n v="6.8429515812042166E-2"/>
    <n v="1.2467120213337889E-2"/>
    <n v="9.3452297536488881E-3"/>
    <n v="0.97818765003301322"/>
    <n v="0.36498116177439144"/>
    <n v="0.38089686260667138"/>
    <n v="0.25412197561893718"/>
    <x v="0"/>
    <m/>
    <x v="0"/>
    <m/>
    <m/>
    <x v="0"/>
    <m/>
    <x v="0"/>
    <x v="0"/>
    <m/>
    <x v="0"/>
    <x v="0"/>
    <x v="0"/>
    <m/>
    <x v="0"/>
    <x v="0"/>
    <x v="0"/>
    <x v="0"/>
    <x v="0"/>
    <x v="0"/>
    <x v="0"/>
    <x v="0"/>
    <x v="0"/>
    <x v="0"/>
    <x v="0"/>
    <x v="0"/>
    <x v="0"/>
    <m/>
    <x v="0"/>
    <x v="0"/>
    <x v="0"/>
    <x v="0"/>
    <x v="0"/>
    <s v="DST NO. 1 (TOP)"/>
    <m/>
    <x v="0"/>
    <m/>
    <m/>
    <m/>
    <m/>
  </r>
  <r>
    <x v="0"/>
    <s v="T24N R104W S24 fMESAVERDE/ALMOND"/>
    <n v="49008405"/>
    <x v="0"/>
    <x v="0"/>
    <s v="WILDCAT"/>
    <m/>
    <s v="24"/>
    <s v=" 24"/>
    <s v=" 104"/>
    <n v="42.033380000000001"/>
    <n v="-109.13368"/>
    <s v="4903706437"/>
    <s v="1 GOVERNMENT DUNE"/>
    <x v="0"/>
    <s v="MESAVERDE/ALMOND"/>
    <m/>
    <n v="2171"/>
    <n v="32"/>
    <x v="3"/>
    <n v="1192"/>
    <n v="1224"/>
    <n v="5500"/>
    <m/>
    <x v="0"/>
    <d v="1963-11-11T00:00:00"/>
    <n v="8.6000003814697266"/>
    <x v="0"/>
    <n v="11"/>
    <n v="5"/>
    <n v="1180"/>
    <n v="10"/>
    <x v="0"/>
    <n v="820"/>
    <n v="1403"/>
    <m/>
    <x v="0"/>
    <n v="220"/>
    <n v="2998"/>
    <x v="0"/>
    <m/>
    <n v="0.54889999999999994"/>
    <n v="0.41144999999999998"/>
    <n v="51.33"/>
    <n v="0.25579999999999997"/>
    <n v="52.546149999999997"/>
    <n v="23.132199999999997"/>
    <n v="22.995169999999998"/>
    <m/>
    <x v="0"/>
    <n v="4.5804"/>
    <n v="50.707769999999996"/>
    <n v="1.7804457206079934E-2"/>
    <n v="3646"/>
    <n v="9.7531607465382295E-2"/>
    <n v="1.0446055515009187E-2"/>
    <n v="7.8302596860093457E-3"/>
    <n v="0.98172368479898153"/>
    <n v="0.45618649765114888"/>
    <n v="0.45348415045662627"/>
    <n v="9.032935189222481E-2"/>
    <x v="0"/>
    <m/>
    <x v="0"/>
    <m/>
    <m/>
    <x v="0"/>
    <m/>
    <x v="0"/>
    <x v="0"/>
    <m/>
    <x v="0"/>
    <x v="0"/>
    <x v="0"/>
    <m/>
    <x v="0"/>
    <x v="0"/>
    <x v="0"/>
    <x v="0"/>
    <x v="0"/>
    <x v="0"/>
    <x v="0"/>
    <x v="0"/>
    <x v="0"/>
    <x v="0"/>
    <x v="0"/>
    <x v="0"/>
    <x v="0"/>
    <m/>
    <x v="0"/>
    <x v="0"/>
    <x v="0"/>
    <x v="0"/>
    <x v="0"/>
    <s v="DST NO. 1 (MIDDLE)"/>
    <m/>
    <x v="0"/>
    <m/>
    <m/>
    <m/>
    <m/>
  </r>
  <r>
    <x v="0"/>
    <s v="T24N R102W S27 fMESAVERDE"/>
    <n v="49008407"/>
    <x v="0"/>
    <x v="0"/>
    <s v="WILDCAT"/>
    <m/>
    <s v="27"/>
    <s v=" 24"/>
    <s v=" 102"/>
    <n v="42.026139999999998"/>
    <n v="-108.93871"/>
    <s v="4903705932"/>
    <s v="NO. 1 GOVERNMENT"/>
    <x v="0"/>
    <s v="MESAVERDE"/>
    <m/>
    <m/>
    <n v="0"/>
    <x v="0"/>
    <m/>
    <m/>
    <n v="7507"/>
    <m/>
    <x v="0"/>
    <d v="1963-07-12T00:00:00"/>
    <n v="8.3999996185302734"/>
    <x v="0"/>
    <n v="51"/>
    <n v="22"/>
    <n v="4766"/>
    <n v="28"/>
    <x v="0"/>
    <n v="6400"/>
    <n v="1403"/>
    <m/>
    <x v="0"/>
    <n v="390"/>
    <n v="12387"/>
    <x v="0"/>
    <m/>
    <n v="2.5449000000000002"/>
    <n v="1.8103800000000001"/>
    <n v="207.321"/>
    <n v="0.71623999999999999"/>
    <n v="212.39251999999999"/>
    <n v="180.54399999999998"/>
    <n v="22.995169999999998"/>
    <m/>
    <x v="0"/>
    <n v="8.1198000000000015"/>
    <n v="211.65896999999998"/>
    <n v="1.7298606827204127E-3"/>
    <n v="13057"/>
    <n v="2.6332337682754284E-2"/>
    <n v="1.1982060385177408E-2"/>
    <n v="8.5237465048204151E-3"/>
    <n v="0.97949419311000219"/>
    <n v="0.8529947962989709"/>
    <n v="0.10864254890780202"/>
    <n v="3.8362654793227056E-2"/>
    <x v="0"/>
    <m/>
    <x v="0"/>
    <m/>
    <m/>
    <x v="0"/>
    <m/>
    <x v="0"/>
    <x v="0"/>
    <m/>
    <x v="0"/>
    <x v="0"/>
    <x v="0"/>
    <m/>
    <x v="0"/>
    <x v="0"/>
    <x v="0"/>
    <x v="0"/>
    <x v="0"/>
    <x v="0"/>
    <x v="0"/>
    <x v="0"/>
    <x v="0"/>
    <x v="0"/>
    <x v="0"/>
    <x v="0"/>
    <x v="0"/>
    <m/>
    <x v="0"/>
    <x v="0"/>
    <x v="0"/>
    <x v="0"/>
    <x v="0"/>
    <s v="DST"/>
    <m/>
    <x v="0"/>
    <m/>
    <m/>
    <m/>
    <m/>
  </r>
  <r>
    <x v="0"/>
    <s v="T24N R101W S31 fMESAVERDE/ALMOND"/>
    <n v="49007624"/>
    <x v="0"/>
    <x v="0"/>
    <m/>
    <m/>
    <s v="31"/>
    <s v=" 24"/>
    <s v=" 101"/>
    <n v="42.011470000000003"/>
    <n v="-108.88995"/>
    <s v="4903705931"/>
    <s v="R. R. MAXUNIT NO. 1"/>
    <x v="0"/>
    <s v="MESAVERDE/ALMOND"/>
    <n v="1042"/>
    <m/>
    <n v="144"/>
    <x v="0"/>
    <n v="4722"/>
    <n v="4866"/>
    <n v="5100"/>
    <m/>
    <x v="0"/>
    <d v="1964-10-01T00:00:00"/>
    <n v="8.1999998092651367"/>
    <x v="0"/>
    <n v="50"/>
    <n v="29"/>
    <n v="11772"/>
    <n v="137"/>
    <x v="0"/>
    <n v="15800"/>
    <n v="4441"/>
    <m/>
    <x v="0"/>
    <n v="105"/>
    <n v="30081"/>
    <x v="0"/>
    <m/>
    <n v="2.4950000000000001"/>
    <n v="2.3864100000000001"/>
    <n v="512.08199999999999"/>
    <n v="3.5044599999999999"/>
    <n v="520.46786999999995"/>
    <n v="445.71799999999996"/>
    <n v="72.787989999999994"/>
    <m/>
    <x v="0"/>
    <n v="2.1861000000000002"/>
    <n v="520.69209000000001"/>
    <n v="-2.1535595740740872E-4"/>
    <n v="32331"/>
    <n v="3.6050759469332817E-2"/>
    <n v="4.7937637341571157E-3"/>
    <n v="4.5851245342003535E-3"/>
    <n v="0.99062111173164258"/>
    <n v="0.85601069914467098"/>
    <n v="0.13979085028927554"/>
    <n v="4.1984505660533468E-3"/>
    <x v="0"/>
    <m/>
    <x v="0"/>
    <m/>
    <m/>
    <x v="0"/>
    <m/>
    <x v="0"/>
    <x v="0"/>
    <m/>
    <x v="0"/>
    <x v="0"/>
    <x v="0"/>
    <m/>
    <x v="0"/>
    <x v="0"/>
    <x v="0"/>
    <x v="0"/>
    <x v="0"/>
    <x v="0"/>
    <x v="0"/>
    <x v="0"/>
    <x v="0"/>
    <x v="0"/>
    <x v="0"/>
    <x v="0"/>
    <x v="0"/>
    <m/>
    <x v="0"/>
    <x v="0"/>
    <x v="0"/>
    <x v="0"/>
    <x v="0"/>
    <s v="DST NO. 3"/>
    <m/>
    <x v="0"/>
    <m/>
    <m/>
    <m/>
    <m/>
  </r>
  <r>
    <x v="0"/>
    <s v="T24N R101W S31 fLANCE"/>
    <n v="49007623"/>
    <x v="0"/>
    <x v="0"/>
    <m/>
    <m/>
    <s v="31"/>
    <s v=" 24"/>
    <s v=" 101"/>
    <n v="42.011470000000003"/>
    <n v="-108.88995"/>
    <s v="4903705931"/>
    <s v="R. R. MAXUNIT NO. 1"/>
    <x v="0"/>
    <s v="LANCE"/>
    <m/>
    <n v="1042"/>
    <n v="37"/>
    <x v="0"/>
    <n v="3643"/>
    <n v="3680"/>
    <n v="5100"/>
    <m/>
    <x v="0"/>
    <d v="1964-09-21T00:00:00"/>
    <n v="8.6999998092651367"/>
    <x v="0"/>
    <n v="209"/>
    <n v="59"/>
    <n v="10088"/>
    <n v="161"/>
    <x v="0"/>
    <n v="15700"/>
    <n v="744"/>
    <m/>
    <x v="0"/>
    <n v="69"/>
    <n v="26728"/>
    <x v="0"/>
    <m/>
    <n v="10.4291"/>
    <n v="4.8551099999999998"/>
    <n v="438.82799999999997"/>
    <n v="4.1183800000000002"/>
    <n v="458.23058999999995"/>
    <n v="442.89699999999999"/>
    <n v="12.194159999999998"/>
    <m/>
    <x v="0"/>
    <n v="1.4365800000000002"/>
    <n v="456.52773999999999"/>
    <n v="1.8615299190551844E-3"/>
    <n v="27027"/>
    <n v="5.5622732769044737E-3"/>
    <n v="2.2759501935477509E-2"/>
    <n v="1.0595342401737082E-2"/>
    <n v="0.96664515566278542"/>
    <n v="0.97014258104009188"/>
    <n v="2.6710666037511759E-2"/>
    <n v="3.1467529223963482E-3"/>
    <x v="0"/>
    <m/>
    <x v="0"/>
    <m/>
    <m/>
    <x v="0"/>
    <m/>
    <x v="0"/>
    <x v="0"/>
    <m/>
    <x v="0"/>
    <x v="0"/>
    <x v="0"/>
    <m/>
    <x v="0"/>
    <x v="0"/>
    <x v="0"/>
    <x v="0"/>
    <x v="0"/>
    <x v="0"/>
    <x v="0"/>
    <x v="0"/>
    <x v="0"/>
    <x v="0"/>
    <x v="0"/>
    <x v="0"/>
    <x v="0"/>
    <m/>
    <x v="0"/>
    <x v="0"/>
    <x v="0"/>
    <x v="0"/>
    <x v="0"/>
    <s v="DST NO. 1"/>
    <m/>
    <x v="0"/>
    <m/>
    <m/>
    <m/>
    <m/>
  </r>
  <r>
    <x v="1"/>
    <s v="T24N R101W S28 fMUDDY"/>
    <m/>
    <x v="1"/>
    <x v="3"/>
    <s v="TREASURE"/>
    <s v="SE NE"/>
    <n v="28"/>
    <n v="24"/>
    <n v="101"/>
    <n v="42.025069999999999"/>
    <n v="-108.84019000000001"/>
    <s v="4903722032"/>
    <s v="4 TREASURE"/>
    <x v="0"/>
    <s v="MUDDY"/>
    <m/>
    <m/>
    <m/>
    <x v="0"/>
    <m/>
    <m/>
    <m/>
    <m/>
    <x v="2"/>
    <d v="1985-05-08T00:00:00"/>
    <n v="7.95"/>
    <x v="0"/>
    <n v="47"/>
    <n v="17"/>
    <n v="110"/>
    <n v="46"/>
    <x v="1"/>
    <n v="71"/>
    <n v="120"/>
    <n v="0"/>
    <x v="1"/>
    <n v="261"/>
    <n v="596"/>
    <x v="0"/>
    <s v="BLACKJACK OIL"/>
    <n v="2.3452999999999999"/>
    <n v="1.39893"/>
    <n v="4.7850000000000001"/>
    <n v="1.1766799999999999"/>
    <n v="9.7059099999999976"/>
    <n v="2.00291"/>
    <n v="1.9667999999999999"/>
    <n v="0"/>
    <x v="1"/>
    <n v="5.4340200000000003"/>
    <n v="9.4037299999999995"/>
    <n v="1.5812961416332184E-2"/>
    <n v="672"/>
    <n v="5.993690851735016E-2"/>
    <n v="0.24163628139968335"/>
    <n v="0.14413177126101523"/>
    <n v="0.61423194733930164"/>
    <n v="0.21299101526734604"/>
    <n v="0.20915104963668671"/>
    <n v="0.57785793509596728"/>
    <x v="1"/>
    <n v="0"/>
    <x v="1"/>
    <n v="0"/>
    <n v="0"/>
    <x v="0"/>
    <n v="0"/>
    <x v="0"/>
    <x v="1"/>
    <m/>
    <x v="1"/>
    <x v="1"/>
    <x v="1"/>
    <n v="0"/>
    <x v="1"/>
    <x v="1"/>
    <x v="1"/>
    <x v="1"/>
    <x v="0"/>
    <x v="0"/>
    <x v="0"/>
    <x v="0"/>
    <x v="0"/>
    <x v="0"/>
    <x v="0"/>
    <x v="0"/>
    <x v="0"/>
    <m/>
    <x v="0"/>
    <x v="0"/>
    <x v="0"/>
    <x v="0"/>
    <x v="0"/>
    <m/>
    <n v="19850508"/>
    <x v="1"/>
    <m/>
    <m/>
    <m/>
    <m/>
  </r>
  <r>
    <x v="0"/>
    <s v="T24N R100W S09 fFORT UNION"/>
    <n v="49015610"/>
    <x v="0"/>
    <x v="0"/>
    <m/>
    <m/>
    <s v="9"/>
    <s v=" 24"/>
    <s v=" 100"/>
    <n v="42.0687"/>
    <n v="-108.7311"/>
    <m/>
    <s v="UNIT NO. 62A-9"/>
    <x v="0"/>
    <s v="FORT UNION"/>
    <m/>
    <m/>
    <n v="149"/>
    <x v="0"/>
    <n v="7237"/>
    <n v="7386"/>
    <m/>
    <m/>
    <x v="0"/>
    <d v="1956-01-13T00:00:00"/>
    <n v="7.5"/>
    <x v="0"/>
    <n v="31"/>
    <n v="30"/>
    <n v="1464"/>
    <n v="-3"/>
    <x v="0"/>
    <n v="309"/>
    <n v="3504"/>
    <m/>
    <x v="0"/>
    <n v="72"/>
    <n v="3632"/>
    <x v="0"/>
    <m/>
    <n v="1.5468999999999999"/>
    <n v="2.4687000000000001"/>
    <n v="63.683999999999997"/>
    <n v="0"/>
    <n v="67.699600000000004"/>
    <n v="8.7168899999999994"/>
    <n v="57.430559999999993"/>
    <m/>
    <x v="0"/>
    <n v="1.4990400000000002"/>
    <n v="67.646489999999986"/>
    <n v="3.9240143546088384E-4"/>
    <n v="5404"/>
    <n v="0.19610447100486941"/>
    <n v="2.2849470307062372E-2"/>
    <n v="3.6465503488942327E-2"/>
    <n v="0.94068502620399519"/>
    <n v="0.12885945745300312"/>
    <n v="0.84898063447194383"/>
    <n v="2.2159908075053126E-2"/>
    <x v="0"/>
    <m/>
    <x v="0"/>
    <m/>
    <m/>
    <x v="0"/>
    <m/>
    <x v="0"/>
    <x v="0"/>
    <m/>
    <x v="0"/>
    <x v="0"/>
    <x v="0"/>
    <m/>
    <x v="0"/>
    <x v="0"/>
    <x v="0"/>
    <x v="0"/>
    <x v="0"/>
    <x v="0"/>
    <x v="0"/>
    <x v="0"/>
    <x v="0"/>
    <x v="0"/>
    <x v="0"/>
    <x v="0"/>
    <x v="0"/>
    <m/>
    <x v="0"/>
    <x v="0"/>
    <x v="0"/>
    <x v="0"/>
    <x v="0"/>
    <s v="DST #3"/>
    <m/>
    <x v="0"/>
    <m/>
    <m/>
    <m/>
    <m/>
  </r>
  <r>
    <x v="0"/>
    <s v="T24N R100W S02 fMESAVERDE/ERICSON"/>
    <n v="49010072"/>
    <x v="0"/>
    <x v="0"/>
    <m/>
    <m/>
    <s v="2"/>
    <s v=" 24"/>
    <s v=" 100"/>
    <n v="42.088439999999999"/>
    <n v="-108.69306"/>
    <s v="4903706436"/>
    <s v="NO. 1 GOVERNMENT"/>
    <x v="0"/>
    <s v="MESAVERDE/ERICSON"/>
    <m/>
    <m/>
    <n v="42"/>
    <x v="0"/>
    <n v="8802"/>
    <n v="8844"/>
    <n v="8970"/>
    <m/>
    <x v="0"/>
    <d v="1962-08-13T00:00:00"/>
    <n v="8.1999998092651367"/>
    <x v="0"/>
    <n v="20"/>
    <n v="7"/>
    <n v="1543"/>
    <n v="-3"/>
    <x v="0"/>
    <n v="110"/>
    <n v="781"/>
    <m/>
    <x v="0"/>
    <n v="2500"/>
    <n v="4589"/>
    <x v="0"/>
    <m/>
    <n v="0.998"/>
    <n v="0.57603000000000004"/>
    <n v="67.120499999999993"/>
    <n v="0"/>
    <n v="68.694529999999986"/>
    <n v="3.1031"/>
    <n v="12.800589999999998"/>
    <m/>
    <x v="0"/>
    <n v="52.05"/>
    <n v="67.953689999999995"/>
    <n v="5.4215122597278736E-3"/>
    <n v="4955"/>
    <n v="3.8348700754400673E-2"/>
    <n v="1.4528085423977721E-2"/>
    <n v="8.3853838144026926E-3"/>
    <n v="0.97708653076161966"/>
    <n v="4.5664922684846107E-2"/>
    <n v="0.18837225763604595"/>
    <n v="0.76596281967910806"/>
    <x v="0"/>
    <m/>
    <x v="0"/>
    <m/>
    <m/>
    <x v="0"/>
    <m/>
    <x v="0"/>
    <x v="0"/>
    <m/>
    <x v="0"/>
    <x v="0"/>
    <x v="0"/>
    <m/>
    <x v="0"/>
    <x v="0"/>
    <x v="0"/>
    <x v="0"/>
    <x v="0"/>
    <x v="0"/>
    <x v="0"/>
    <x v="0"/>
    <x v="0"/>
    <x v="0"/>
    <x v="0"/>
    <x v="0"/>
    <x v="0"/>
    <m/>
    <x v="0"/>
    <x v="0"/>
    <x v="0"/>
    <x v="0"/>
    <x v="0"/>
    <s v="DST NO. 3 (TOP)"/>
    <m/>
    <x v="0"/>
    <m/>
    <m/>
    <m/>
    <m/>
  </r>
  <r>
    <x v="1"/>
    <s v="T24N R099W S22 fFORT UNION"/>
    <n v="5324"/>
    <x v="0"/>
    <x v="0"/>
    <s v="WC"/>
    <s v="NW NE"/>
    <n v="22"/>
    <n v="24"/>
    <n v="99"/>
    <n v="42.045960000000001"/>
    <n v="-108.5966"/>
    <s v="4903726632"/>
    <s v="11 HI-LINE UNIT"/>
    <x v="0"/>
    <s v="FORT UNION"/>
    <m/>
    <m/>
    <n v="446"/>
    <x v="0"/>
    <n v="4120"/>
    <n v="4566"/>
    <n v="4878"/>
    <n v="4833"/>
    <x v="1"/>
    <m/>
    <n v="7.2"/>
    <x v="1"/>
    <n v="120"/>
    <n v="24"/>
    <n v="5887"/>
    <n v="0"/>
    <x v="1"/>
    <n v="9400"/>
    <n v="0"/>
    <n v="0"/>
    <x v="1"/>
    <n v="0"/>
    <n v="15434"/>
    <x v="0"/>
    <s v="YATES PETROLEUM CORPORATION"/>
    <n v="5.9879999999999995"/>
    <n v="1.97496"/>
    <n v="256.08449999999999"/>
    <n v="0"/>
    <n v="264.04746"/>
    <n v="265.17399999999998"/>
    <n v="0"/>
    <n v="0"/>
    <x v="1"/>
    <n v="0"/>
    <n v="265.17399999999998"/>
    <n v="-2.1286740715313721E-3"/>
    <n v="15431"/>
    <n v="-9.7197472865705493E-5"/>
    <n v="2.2677741342408669E-2"/>
    <n v="7.4795644692056502E-3"/>
    <n v="0.96984269418838565"/>
    <n v="1"/>
    <n v="0"/>
    <n v="0"/>
    <x v="1"/>
    <n v="2.2000000000000002"/>
    <x v="1"/>
    <n v="0"/>
    <n v="0.34"/>
    <x v="1"/>
    <n v="0"/>
    <x v="1"/>
    <x v="1"/>
    <n v="0"/>
    <x v="1"/>
    <x v="1"/>
    <x v="1"/>
    <n v="0"/>
    <x v="1"/>
    <x v="1"/>
    <x v="1"/>
    <x v="1"/>
    <x v="0"/>
    <x v="0"/>
    <x v="0"/>
    <x v="0"/>
    <x v="0"/>
    <x v="0"/>
    <x v="0"/>
    <x v="0"/>
    <x v="0"/>
    <m/>
    <x v="0"/>
    <x v="0"/>
    <x v="0"/>
    <x v="0"/>
    <x v="0"/>
    <s v="PRODUCED WATER"/>
    <m/>
    <x v="0"/>
    <s v="BJ SERVICES ROCK SPRINGS"/>
    <m/>
    <s v="4120-4566"/>
    <d v="2007-02-27T00:00:00"/>
  </r>
  <r>
    <x v="1"/>
    <s v="T24N R099W S22 fFORT UNION"/>
    <n v="5537"/>
    <x v="0"/>
    <x v="0"/>
    <s v="WC"/>
    <s v="SW NE"/>
    <n v="22"/>
    <n v="24"/>
    <n v="99"/>
    <n v="42.041510000000002"/>
    <n v="-108.59610000000001"/>
    <s v="4903726633"/>
    <s v="10 HI LINE"/>
    <x v="0"/>
    <s v="FORT UNION"/>
    <m/>
    <m/>
    <n v="482"/>
    <x v="0"/>
    <n v="4062"/>
    <n v="4544"/>
    <n v="4831"/>
    <n v="4786"/>
    <x v="5"/>
    <m/>
    <n v="7"/>
    <x v="1"/>
    <n v="120"/>
    <n v="39"/>
    <n v="6192"/>
    <n v="0"/>
    <x v="1"/>
    <n v="9000"/>
    <n v="1586"/>
    <n v="0"/>
    <x v="1"/>
    <n v="0"/>
    <n v="16945"/>
    <x v="0"/>
    <s v="YATES PETROLEUM CORPORATION"/>
    <n v="5.9879999999999995"/>
    <n v="3.2093099999999999"/>
    <n v="269.35199999999998"/>
    <n v="0"/>
    <n v="278.54930999999999"/>
    <n v="253.89"/>
    <n v="25.994539999999997"/>
    <n v="0"/>
    <x v="1"/>
    <n v="0"/>
    <n v="279.88453999999996"/>
    <n v="-2.391026260317077E-3"/>
    <n v="16937"/>
    <n v="-2.3611357062747182E-4"/>
    <n v="2.1497091484448481E-2"/>
    <n v="1.1521514808275776E-2"/>
    <n v="0.96698139370727565"/>
    <n v="0.90712405908522142"/>
    <n v="9.2875940914778646E-2"/>
    <n v="0"/>
    <x v="1"/>
    <n v="8"/>
    <x v="1"/>
    <n v="0"/>
    <n v="0.4"/>
    <x v="1"/>
    <n v="0"/>
    <x v="1"/>
    <x v="1"/>
    <n v="0"/>
    <x v="1"/>
    <x v="1"/>
    <x v="1"/>
    <n v="0"/>
    <x v="1"/>
    <x v="1"/>
    <x v="1"/>
    <x v="1"/>
    <x v="0"/>
    <x v="0"/>
    <x v="0"/>
    <x v="0"/>
    <x v="0"/>
    <x v="0"/>
    <x v="0"/>
    <x v="0"/>
    <x v="0"/>
    <m/>
    <x v="0"/>
    <x v="0"/>
    <x v="0"/>
    <x v="0"/>
    <x v="0"/>
    <s v="WELL"/>
    <m/>
    <x v="0"/>
    <s v="BJ SERVICES ROCK SPRINGS"/>
    <m/>
    <s v="4062-4544"/>
    <d v="2007-03-21T00:00:00"/>
  </r>
  <r>
    <x v="1"/>
    <s v="T24N R098W S35 fMESAVERDE"/>
    <n v="5533"/>
    <x v="0"/>
    <x v="0"/>
    <s v="WC"/>
    <s v="C NE"/>
    <n v="35"/>
    <n v="24"/>
    <n v="98"/>
    <n v="42.014167"/>
    <n v="-108.45803600000001"/>
    <s v="4903725386"/>
    <s v="2 LUMAN RIM"/>
    <x v="0"/>
    <s v="MESAVERDE"/>
    <m/>
    <m/>
    <n v="1409"/>
    <x v="0"/>
    <n v="9349"/>
    <n v="10758"/>
    <n v="11230"/>
    <m/>
    <x v="1"/>
    <m/>
    <n v="7.58"/>
    <x v="1"/>
    <n v="192"/>
    <n v="29"/>
    <n v="61178"/>
    <n v="0"/>
    <x v="1"/>
    <n v="94000"/>
    <n v="927"/>
    <n v="0"/>
    <x v="1"/>
    <n v="820"/>
    <n v="157157"/>
    <x v="0"/>
    <s v="YATES PETROLEUM CORPORATION"/>
    <n v="9.5808"/>
    <n v="2.3864100000000001"/>
    <n v="2661.2429999999999"/>
    <n v="0"/>
    <n v="2673.2102099999997"/>
    <n v="2651.74"/>
    <n v="15.193529999999999"/>
    <n v="0"/>
    <x v="1"/>
    <n v="17.072400000000002"/>
    <n v="2684.0059299999998"/>
    <n v="-2.0151735001679577E-3"/>
    <n v="157146"/>
    <n v="-3.4998075105869175E-5"/>
    <n v="3.5840054643514179E-3"/>
    <n v="8.9271318472182567E-4"/>
    <n v="0.99552328135092683"/>
    <n v="0.98797844310276917"/>
    <n v="5.6607661816902169E-3"/>
    <n v="6.3607907155406335E-3"/>
    <x v="1"/>
    <n v="10"/>
    <x v="1"/>
    <n v="0"/>
    <n v="0.05"/>
    <x v="1"/>
    <n v="0"/>
    <x v="1"/>
    <x v="1"/>
    <n v="0"/>
    <x v="1"/>
    <x v="1"/>
    <x v="1"/>
    <n v="0"/>
    <x v="1"/>
    <x v="1"/>
    <x v="1"/>
    <x v="1"/>
    <x v="0"/>
    <x v="0"/>
    <x v="0"/>
    <x v="0"/>
    <x v="0"/>
    <x v="0"/>
    <x v="0"/>
    <x v="0"/>
    <x v="0"/>
    <m/>
    <x v="0"/>
    <x v="0"/>
    <x v="0"/>
    <x v="0"/>
    <x v="0"/>
    <s v="PRODUCED WATER"/>
    <m/>
    <x v="0"/>
    <s v="BJ SERVICES ROCK SPRINGS"/>
    <m/>
    <s v="9349-10758"/>
    <d v="2006-06-21T00:00:00"/>
  </r>
  <r>
    <x v="1"/>
    <s v="T24N R097W S31 fMESAVERDE"/>
    <n v="5532"/>
    <x v="0"/>
    <x v="0"/>
    <s v="WC"/>
    <s v="SW SW"/>
    <n v="31"/>
    <n v="24"/>
    <n v="97"/>
    <n v="42.005719999999997"/>
    <n v="-108.43094000000001"/>
    <s v="4903726737"/>
    <s v="1 CRONIN DRAW"/>
    <x v="0"/>
    <s v="MESAVERDE"/>
    <m/>
    <m/>
    <n v="1442"/>
    <x v="0"/>
    <n v="9604"/>
    <n v="11046"/>
    <n v="11330"/>
    <n v="11280"/>
    <x v="1"/>
    <m/>
    <n v="6.45"/>
    <x v="1"/>
    <n v="818"/>
    <n v="117"/>
    <n v="12172"/>
    <n v="0"/>
    <x v="1"/>
    <n v="20200"/>
    <n v="756"/>
    <n v="0"/>
    <x v="1"/>
    <n v="0"/>
    <n v="34071"/>
    <x v="0"/>
    <s v="YATES PETROLEUM CORPORATION"/>
    <n v="40.818199999999997"/>
    <n v="9.627930000000001"/>
    <n v="529.48199999999997"/>
    <n v="0"/>
    <n v="579.92813000000001"/>
    <n v="569.84199999999998"/>
    <n v="12.390839999999999"/>
    <n v="0"/>
    <x v="1"/>
    <n v="0"/>
    <n v="582.23284000000001"/>
    <n v="-1.9831245924564135E-3"/>
    <n v="34063"/>
    <n v="-1.1741568086417941E-4"/>
    <n v="7.0384928560026913E-2"/>
    <n v="1.6601936519271793E-2"/>
    <n v="0.91301313492070124"/>
    <n v="0.97871841100546642"/>
    <n v="2.1281588994533526E-2"/>
    <n v="0"/>
    <x v="1"/>
    <n v="7.6"/>
    <x v="1"/>
    <n v="0"/>
    <n v="0.8"/>
    <x v="1"/>
    <n v="0"/>
    <x v="1"/>
    <x v="1"/>
    <n v="0"/>
    <x v="1"/>
    <x v="1"/>
    <x v="1"/>
    <n v="0"/>
    <x v="1"/>
    <x v="1"/>
    <x v="1"/>
    <x v="1"/>
    <x v="0"/>
    <x v="0"/>
    <x v="0"/>
    <x v="0"/>
    <x v="0"/>
    <x v="0"/>
    <x v="0"/>
    <x v="0"/>
    <x v="0"/>
    <m/>
    <x v="0"/>
    <x v="0"/>
    <x v="0"/>
    <x v="0"/>
    <x v="0"/>
    <s v="PRODUCED WATER"/>
    <m/>
    <x v="0"/>
    <s v="BJ SERVICES ROCK SPRINGS"/>
    <m/>
    <s v="9604-11046"/>
    <d v="2007-05-24T00:00:00"/>
  </r>
  <r>
    <x v="0"/>
    <s v="T24N R088W S32 fTENSLEEP"/>
    <n v="49017938"/>
    <x v="0"/>
    <x v="2"/>
    <s v="BELL SPRINGS"/>
    <m/>
    <s v="32"/>
    <n v="24"/>
    <n v="88"/>
    <n v="42.006889999999999"/>
    <n v="-107.35221"/>
    <s v="4900705680"/>
    <s v="UNIT NO. 1"/>
    <x v="0"/>
    <s v="TENSLEEP"/>
    <m/>
    <s v="[655]"/>
    <m/>
    <x v="0"/>
    <n v="3404"/>
    <n v="0"/>
    <m/>
    <m/>
    <x v="0"/>
    <d v="1943-08-15T00:00:00"/>
    <m/>
    <x v="0"/>
    <n v="654"/>
    <n v="81"/>
    <n v="1505"/>
    <n v="-3"/>
    <x v="0"/>
    <n v="1191"/>
    <n v="255"/>
    <m/>
    <x v="0"/>
    <n v="3217"/>
    <n v="6903"/>
    <x v="0"/>
    <m/>
    <n v="32.634599999999999"/>
    <n v="6.6654900000000001"/>
    <n v="65.467500000000001"/>
    <n v="0"/>
    <n v="104.76759"/>
    <n v="33.598109999999998"/>
    <n v="4.1794499999999992"/>
    <m/>
    <x v="0"/>
    <n v="66.977940000000004"/>
    <n v="104.7555"/>
    <n v="5.7702470882806282E-5"/>
    <n v="6897"/>
    <n v="-4.3478260869565219E-4"/>
    <n v="0.31149518663166731"/>
    <n v="6.3621679185328212E-2"/>
    <n v="0.62488313418300456"/>
    <n v="0.32072884001317353"/>
    <n v="3.9897189169065102E-2"/>
    <n v="0.63937397081776137"/>
    <x v="0"/>
    <m/>
    <x v="0"/>
    <m/>
    <m/>
    <x v="0"/>
    <m/>
    <x v="0"/>
    <x v="0"/>
    <m/>
    <x v="0"/>
    <x v="0"/>
    <x v="0"/>
    <m/>
    <x v="0"/>
    <x v="0"/>
    <x v="0"/>
    <x v="0"/>
    <x v="0"/>
    <x v="0"/>
    <x v="0"/>
    <x v="0"/>
    <x v="0"/>
    <x v="0"/>
    <x v="0"/>
    <x v="0"/>
    <x v="0"/>
    <m/>
    <x v="0"/>
    <x v="0"/>
    <x v="0"/>
    <x v="0"/>
    <x v="0"/>
    <s v="DST"/>
    <m/>
    <x v="0"/>
    <m/>
    <m/>
    <m/>
    <m/>
  </r>
  <r>
    <x v="0"/>
    <s v="T24N R088W S32 fMADISON"/>
    <n v="49017937"/>
    <x v="0"/>
    <x v="2"/>
    <s v="BELL SPRINGS"/>
    <m/>
    <s v="32"/>
    <n v="24"/>
    <n v="88"/>
    <n v="42.006889999999999"/>
    <n v="-107.35221"/>
    <s v="4900705680"/>
    <s v="UNIT NO. 1"/>
    <x v="0"/>
    <s v="MADISON"/>
    <s v="[655]"/>
    <m/>
    <n v="385"/>
    <x v="0"/>
    <n v="4059"/>
    <n v="4444"/>
    <m/>
    <m/>
    <x v="0"/>
    <d v="1943-09-18T00:00:00"/>
    <m/>
    <x v="0"/>
    <n v="300"/>
    <n v="79"/>
    <n v="1779"/>
    <n v="-3"/>
    <x v="0"/>
    <n v="1568"/>
    <n v="195"/>
    <m/>
    <x v="0"/>
    <n v="2474"/>
    <n v="6395"/>
    <x v="0"/>
    <m/>
    <n v="14.97"/>
    <n v="6.5009100000000002"/>
    <n v="77.386499999999998"/>
    <n v="0"/>
    <n v="98.857410000000002"/>
    <n v="44.233280000000001"/>
    <n v="3.1960499999999996"/>
    <m/>
    <x v="0"/>
    <n v="51.508680000000005"/>
    <n v="98.938010000000006"/>
    <n v="-4.0749174070867767E-4"/>
    <n v="6389"/>
    <n v="-4.6933667083854817E-4"/>
    <n v="0.1514302266264107"/>
    <n v="6.5760472583694024E-2"/>
    <n v="0.78280930078989519"/>
    <n v="0.44708075288759092"/>
    <n v="3.2303560583035774E-2"/>
    <n v="0.52061568652937329"/>
    <x v="0"/>
    <m/>
    <x v="0"/>
    <m/>
    <m/>
    <x v="0"/>
    <m/>
    <x v="0"/>
    <x v="0"/>
    <m/>
    <x v="0"/>
    <x v="0"/>
    <x v="0"/>
    <m/>
    <x v="0"/>
    <x v="0"/>
    <x v="0"/>
    <x v="0"/>
    <x v="0"/>
    <x v="0"/>
    <x v="0"/>
    <x v="0"/>
    <x v="0"/>
    <x v="0"/>
    <x v="0"/>
    <x v="0"/>
    <x v="0"/>
    <m/>
    <x v="0"/>
    <x v="0"/>
    <x v="0"/>
    <x v="0"/>
    <x v="0"/>
    <s v="DST"/>
    <m/>
    <x v="0"/>
    <m/>
    <m/>
    <m/>
    <m/>
  </r>
  <r>
    <x v="0"/>
    <s v="T24N R088W S32 fCLOVERLY"/>
    <n v="49008024"/>
    <x v="0"/>
    <x v="2"/>
    <s v="BELL SPRINGS"/>
    <m/>
    <s v="32"/>
    <n v="24"/>
    <n v="88"/>
    <n v="42.013039999999997"/>
    <n v="-107.36344"/>
    <s v="4900705682"/>
    <s v="FEDERAL MOHAWK 1"/>
    <x v="0"/>
    <s v="CLOVERLY"/>
    <m/>
    <m/>
    <n v="29"/>
    <x v="0"/>
    <n v="1956"/>
    <n v="1985"/>
    <m/>
    <m/>
    <x v="0"/>
    <m/>
    <n v="7.9"/>
    <x v="0"/>
    <n v="72"/>
    <n v="37"/>
    <n v="3632"/>
    <n v="-3"/>
    <x v="0"/>
    <n v="3800"/>
    <n v="3465"/>
    <m/>
    <x v="0"/>
    <n v="26"/>
    <n v="9274"/>
    <x v="0"/>
    <m/>
    <n v="3.5928"/>
    <n v="3.0447299999999999"/>
    <n v="157.99199999999999"/>
    <n v="0"/>
    <n v="164.62952999999999"/>
    <n v="107.19799999999999"/>
    <n v="56.791349999999994"/>
    <m/>
    <x v="0"/>
    <n v="0.54132000000000002"/>
    <n v="164.53067000000001"/>
    <n v="3.0034007756701299E-4"/>
    <n v="11026"/>
    <n v="8.6305418719211824E-2"/>
    <n v="2.1823545265542581E-2"/>
    <n v="1.8494434139488827E-2"/>
    <n v="0.95968202059496865"/>
    <n v="0.65153809924921591"/>
    <n v="0.34517181507861111"/>
    <n v="3.2900856721728537E-3"/>
    <x v="0"/>
    <m/>
    <x v="0"/>
    <m/>
    <m/>
    <x v="0"/>
    <m/>
    <x v="0"/>
    <x v="0"/>
    <m/>
    <x v="0"/>
    <x v="0"/>
    <x v="0"/>
    <m/>
    <x v="0"/>
    <x v="0"/>
    <x v="0"/>
    <x v="0"/>
    <x v="0"/>
    <x v="0"/>
    <x v="0"/>
    <x v="0"/>
    <x v="0"/>
    <x v="0"/>
    <x v="0"/>
    <x v="0"/>
    <x v="0"/>
    <m/>
    <x v="0"/>
    <x v="0"/>
    <x v="0"/>
    <x v="0"/>
    <x v="0"/>
    <s v="DST NO. 1"/>
    <m/>
    <x v="0"/>
    <m/>
    <m/>
    <m/>
    <m/>
  </r>
  <r>
    <x v="0"/>
    <s v="T24N R088W S12 fFRONTIER"/>
    <n v="49008409"/>
    <x v="0"/>
    <x v="2"/>
    <s v="SEPARATION FLATS"/>
    <m/>
    <s v="12"/>
    <n v="24"/>
    <n v="88"/>
    <n v="42.070219999999999"/>
    <n v="-107.27528"/>
    <s v="4900706937"/>
    <s v="12-1 ROSEN GOVERNMENT"/>
    <x v="0"/>
    <s v="FRONTIER"/>
    <m/>
    <m/>
    <n v="42"/>
    <x v="0"/>
    <n v="1682"/>
    <n v="1724"/>
    <m/>
    <m/>
    <x v="0"/>
    <d v="1964-08-25T00:00:00"/>
    <n v="8.3000000000000007"/>
    <x v="0"/>
    <n v="14"/>
    <n v="2"/>
    <n v="1123"/>
    <n v="6"/>
    <x v="0"/>
    <n v="220"/>
    <n v="2623"/>
    <m/>
    <x v="0"/>
    <n v="30"/>
    <n v="2687"/>
    <x v="0"/>
    <m/>
    <n v="0.6986"/>
    <n v="0.16458"/>
    <n v="48.850499999999997"/>
    <n v="0.15348000000000001"/>
    <n v="49.867159999999998"/>
    <n v="6.2061999999999999"/>
    <n v="42.990969999999997"/>
    <m/>
    <x v="0"/>
    <n v="0.62460000000000004"/>
    <n v="49.821770000000001"/>
    <n v="4.5531635257794019E-4"/>
    <n v="4015"/>
    <n v="0.19814980602805132"/>
    <n v="1.4009219694885371E-2"/>
    <n v="3.3003684188151082E-3"/>
    <n v="0.98269041188629958"/>
    <n v="0.12456803521833928"/>
    <n v="0.86289527650262121"/>
    <n v="1.2536688279039464E-2"/>
    <x v="0"/>
    <m/>
    <x v="0"/>
    <m/>
    <m/>
    <x v="0"/>
    <m/>
    <x v="0"/>
    <x v="0"/>
    <m/>
    <x v="0"/>
    <x v="0"/>
    <x v="0"/>
    <m/>
    <x v="0"/>
    <x v="0"/>
    <x v="0"/>
    <x v="0"/>
    <x v="0"/>
    <x v="0"/>
    <x v="0"/>
    <x v="0"/>
    <x v="0"/>
    <x v="0"/>
    <x v="0"/>
    <x v="0"/>
    <x v="0"/>
    <m/>
    <x v="0"/>
    <x v="0"/>
    <x v="0"/>
    <x v="0"/>
    <x v="0"/>
    <s v="DST NO. 2"/>
    <m/>
    <x v="0"/>
    <m/>
    <m/>
    <m/>
    <m/>
  </r>
  <r>
    <x v="0"/>
    <s v="T24N R087W S06 fFRONTIER"/>
    <n v="49009264"/>
    <x v="0"/>
    <x v="2"/>
    <s v="WC"/>
    <m/>
    <s v="6"/>
    <n v="24"/>
    <n v="87"/>
    <n v="42.085160000000002"/>
    <n v="-107.26248"/>
    <s v="4900705724"/>
    <s v="GOVERNMENT NO. 1"/>
    <x v="0"/>
    <s v="FRONTIER"/>
    <m/>
    <m/>
    <n v="30"/>
    <x v="0"/>
    <n v="2512"/>
    <n v="2542"/>
    <n v="319"/>
    <m/>
    <x v="0"/>
    <d v="1957-02-04T00:00:00"/>
    <n v="8.6999999999999993"/>
    <x v="2"/>
    <n v="11"/>
    <n v="5"/>
    <n v="1346"/>
    <n v="-3"/>
    <x v="0"/>
    <n v="306"/>
    <n v="2680"/>
    <m/>
    <x v="0"/>
    <n v="44"/>
    <n v="3212"/>
    <x v="0"/>
    <m/>
    <n v="0.54889999999999994"/>
    <n v="0.41144999999999998"/>
    <n v="58.550999999999995"/>
    <n v="0"/>
    <n v="59.511349999999993"/>
    <n v="8.6322600000000005"/>
    <n v="43.925199999999997"/>
    <m/>
    <x v="0"/>
    <n v="0.91608000000000012"/>
    <n v="53.47354"/>
    <n v="5.3439092607869901E-2"/>
    <n v="4386"/>
    <n v="0.15451434588049487"/>
    <n v="9.2234506526906214E-3"/>
    <n v="6.9138071981227119E-3"/>
    <n v="0.98386274214918668"/>
    <n v="0.16143049440901053"/>
    <n v="0.82143804206716065"/>
    <n v="1.7131463523828796E-2"/>
    <x v="0"/>
    <m/>
    <x v="0"/>
    <m/>
    <m/>
    <x v="0"/>
    <m/>
    <x v="0"/>
    <x v="0"/>
    <m/>
    <x v="0"/>
    <x v="0"/>
    <x v="0"/>
    <m/>
    <x v="0"/>
    <x v="0"/>
    <x v="0"/>
    <x v="0"/>
    <x v="0"/>
    <x v="0"/>
    <x v="0"/>
    <x v="0"/>
    <x v="0"/>
    <x v="0"/>
    <x v="0"/>
    <x v="0"/>
    <x v="0"/>
    <m/>
    <x v="0"/>
    <x v="0"/>
    <x v="0"/>
    <x v="0"/>
    <x v="0"/>
    <s v="DST NO. 2"/>
    <m/>
    <x v="0"/>
    <m/>
    <m/>
    <m/>
    <m/>
  </r>
  <r>
    <x v="0"/>
    <s v="T24N R087W S06 fCLOVERLY"/>
    <n v="49008026"/>
    <x v="0"/>
    <x v="2"/>
    <s v="WC"/>
    <m/>
    <s v="6"/>
    <n v="24"/>
    <n v="87"/>
    <n v="42.085160000000002"/>
    <n v="-107.26248"/>
    <s v="4900705728"/>
    <s v="GOVERNMENT NO. 1"/>
    <x v="0"/>
    <s v="CLOVERLY"/>
    <m/>
    <m/>
    <n v="50"/>
    <x v="0"/>
    <n v="3795"/>
    <n v="3845"/>
    <n v="3920"/>
    <m/>
    <x v="0"/>
    <m/>
    <n v="8.1"/>
    <x v="0"/>
    <n v="11"/>
    <n v="5"/>
    <n v="1242"/>
    <n v="-3"/>
    <x v="0"/>
    <n v="1090"/>
    <n v="1950"/>
    <m/>
    <x v="0"/>
    <n v="10"/>
    <n v="3318"/>
    <x v="0"/>
    <m/>
    <n v="0.54889999999999994"/>
    <n v="0.41144999999999998"/>
    <n v="54.026999999999994"/>
    <n v="0"/>
    <n v="54.987349999999992"/>
    <n v="30.748899999999999"/>
    <n v="31.960499999999996"/>
    <m/>
    <x v="0"/>
    <n v="0.20820000000000002"/>
    <n v="62.917599999999993"/>
    <n v="-6.7259686722228387E-2"/>
    <n v="4302"/>
    <n v="0.12913385826771653"/>
    <n v="9.9822959280634546E-3"/>
    <n v="7.4826300958311326E-3"/>
    <n v="0.9825350739761054"/>
    <n v="0.48871698856917622"/>
    <n v="0.50797392144646325"/>
    <n v="3.3090899843604975E-3"/>
    <x v="0"/>
    <m/>
    <x v="0"/>
    <m/>
    <m/>
    <x v="0"/>
    <m/>
    <x v="0"/>
    <x v="0"/>
    <m/>
    <x v="0"/>
    <x v="0"/>
    <x v="0"/>
    <m/>
    <x v="0"/>
    <x v="0"/>
    <x v="0"/>
    <x v="0"/>
    <x v="0"/>
    <x v="0"/>
    <x v="0"/>
    <x v="0"/>
    <x v="0"/>
    <x v="0"/>
    <x v="0"/>
    <x v="0"/>
    <x v="0"/>
    <m/>
    <x v="0"/>
    <x v="0"/>
    <x v="0"/>
    <x v="0"/>
    <x v="0"/>
    <s v="DST"/>
    <m/>
    <x v="0"/>
    <m/>
    <m/>
    <m/>
    <m/>
  </r>
  <r>
    <x v="0"/>
    <s v="T24N R087W S01 fTENSLEEP"/>
    <n v="49009263"/>
    <x v="0"/>
    <x v="2"/>
    <s v="OBRIEN SPRINGS"/>
    <m/>
    <s v="1"/>
    <n v="24"/>
    <n v="87"/>
    <n v="42.081359999999997"/>
    <n v="-107.17306000000001"/>
    <s v="4900705722"/>
    <s v="UNIT NO. 8"/>
    <x v="0"/>
    <s v="TENSLEEP"/>
    <n v="67"/>
    <m/>
    <n v="71"/>
    <x v="0"/>
    <n v="6383"/>
    <n v="6454"/>
    <n v="6454"/>
    <m/>
    <x v="0"/>
    <d v="1959-08-15T00:00:00"/>
    <n v="8.6"/>
    <x v="2"/>
    <n v="524"/>
    <n v="97"/>
    <n v="1022"/>
    <n v="-3"/>
    <x v="0"/>
    <n v="851"/>
    <n v="307"/>
    <m/>
    <x v="0"/>
    <n v="2306"/>
    <n v="4999"/>
    <x v="0"/>
    <m/>
    <n v="26.147600000000001"/>
    <n v="7.9821300000000006"/>
    <n v="44.456999999999994"/>
    <n v="0"/>
    <n v="78.586729999999989"/>
    <n v="24.006709999999998"/>
    <n v="5.0317299999999996"/>
    <m/>
    <x v="0"/>
    <n v="48.010920000000006"/>
    <n v="77.049360000000007"/>
    <n v="9.8779788158388036E-3"/>
    <n v="5101"/>
    <n v="1.0099009900990099E-2"/>
    <n v="0.33272284010290293"/>
    <n v="0.10157096497080362"/>
    <n v="0.56570619492629348"/>
    <n v="0.31157572236810266"/>
    <n v="6.5305279628539409E-2"/>
    <n v="0.6231189980033579"/>
    <x v="0"/>
    <m/>
    <x v="0"/>
    <m/>
    <m/>
    <x v="0"/>
    <m/>
    <x v="0"/>
    <x v="0"/>
    <m/>
    <x v="0"/>
    <x v="0"/>
    <x v="0"/>
    <m/>
    <x v="0"/>
    <x v="0"/>
    <x v="0"/>
    <x v="0"/>
    <x v="0"/>
    <x v="0"/>
    <x v="0"/>
    <x v="0"/>
    <x v="0"/>
    <x v="0"/>
    <x v="0"/>
    <x v="0"/>
    <x v="0"/>
    <m/>
    <x v="0"/>
    <x v="0"/>
    <x v="0"/>
    <x v="0"/>
    <x v="0"/>
    <s v="DST NO. 12"/>
    <m/>
    <x v="0"/>
    <m/>
    <m/>
    <m/>
    <m/>
  </r>
  <r>
    <x v="0"/>
    <s v="T24N R087W S01 fTENSLEEP"/>
    <n v="49009261"/>
    <x v="0"/>
    <x v="2"/>
    <s v="OBRIEN SPRINGS"/>
    <m/>
    <s v="1"/>
    <n v="24"/>
    <n v="87"/>
    <n v="42.081359999999997"/>
    <n v="-107.17306000000001"/>
    <s v="4900705722"/>
    <s v="UNIT NO. 8"/>
    <x v="0"/>
    <s v="TENSLEEP"/>
    <n v="1485"/>
    <n v="67"/>
    <n v="15"/>
    <x v="0"/>
    <n v="6301"/>
    <n v="6316"/>
    <n v="6454"/>
    <m/>
    <x v="0"/>
    <d v="1959-08-08T00:00:00"/>
    <n v="8.1999998092651367"/>
    <x v="2"/>
    <n v="722"/>
    <n v="139"/>
    <n v="1171"/>
    <n v="-3"/>
    <x v="0"/>
    <n v="630"/>
    <n v="476"/>
    <m/>
    <x v="0"/>
    <n v="3502"/>
    <n v="6399"/>
    <x v="0"/>
    <m/>
    <n v="36.027799999999999"/>
    <n v="11.43831"/>
    <n v="50.938499999999998"/>
    <n v="0"/>
    <n v="98.404609999999991"/>
    <n v="17.772299999999998"/>
    <n v="7.801639999999999"/>
    <m/>
    <x v="0"/>
    <n v="72.911640000000006"/>
    <n v="98.485579999999999"/>
    <n v="-4.112444606813969E-4"/>
    <n v="6634"/>
    <n v="1.8031151691859128E-2"/>
    <n v="0.36611902633423377"/>
    <n v="0.11623754212328061"/>
    <n v="0.51764343154248571"/>
    <n v="0.18045585962939953"/>
    <n v="7.9216063915143714E-2"/>
    <n v="0.74032807645545684"/>
    <x v="0"/>
    <m/>
    <x v="0"/>
    <m/>
    <m/>
    <x v="0"/>
    <m/>
    <x v="0"/>
    <x v="0"/>
    <m/>
    <x v="0"/>
    <x v="0"/>
    <x v="0"/>
    <m/>
    <x v="0"/>
    <x v="0"/>
    <x v="0"/>
    <x v="0"/>
    <x v="0"/>
    <x v="0"/>
    <x v="0"/>
    <x v="0"/>
    <x v="0"/>
    <x v="0"/>
    <x v="0"/>
    <x v="0"/>
    <x v="0"/>
    <m/>
    <x v="0"/>
    <x v="0"/>
    <x v="0"/>
    <x v="0"/>
    <x v="0"/>
    <s v="DST NO. 8"/>
    <m/>
    <x v="0"/>
    <m/>
    <m/>
    <m/>
    <m/>
  </r>
  <r>
    <x v="0"/>
    <s v="T24N R087W S01 fNUGGET"/>
    <n v="49009260"/>
    <x v="0"/>
    <x v="2"/>
    <s v="OBRIEN SPRINGS"/>
    <m/>
    <s v="1"/>
    <n v="24"/>
    <n v="87"/>
    <n v="42.081359999999997"/>
    <n v="-107.17306000000001"/>
    <s v="4900705722"/>
    <s v="UNIT NO. 8"/>
    <x v="0"/>
    <s v="NUGGET"/>
    <m/>
    <n v="1485"/>
    <n v="40"/>
    <x v="0"/>
    <n v="4776"/>
    <n v="4816"/>
    <n v="6454"/>
    <m/>
    <x v="0"/>
    <d v="1959-08-03T00:00:00"/>
    <n v="8.8000000000000007"/>
    <x v="2"/>
    <n v="72"/>
    <n v="9"/>
    <n v="843"/>
    <n v="-3"/>
    <x v="0"/>
    <n v="316"/>
    <n v="1074"/>
    <m/>
    <x v="0"/>
    <n v="580"/>
    <n v="2421"/>
    <x v="0"/>
    <m/>
    <n v="3.5928"/>
    <n v="0.74060999999999999"/>
    <n v="36.670499999999997"/>
    <n v="0"/>
    <n v="41.003909999999998"/>
    <n v="8.9143600000000003"/>
    <n v="17.60286"/>
    <m/>
    <x v="0"/>
    <n v="12.075600000000001"/>
    <n v="38.592820000000003"/>
    <n v="3.029131975647736E-2"/>
    <n v="2888"/>
    <n v="8.7963834997174611E-2"/>
    <n v="8.7620912249587915E-2"/>
    <n v="1.8061936044635744E-2"/>
    <n v="0.8943171517057763"/>
    <n v="0.23098493450336097"/>
    <n v="0.45611748506587491"/>
    <n v="0.3128975804307641"/>
    <x v="0"/>
    <m/>
    <x v="0"/>
    <m/>
    <m/>
    <x v="0"/>
    <m/>
    <x v="0"/>
    <x v="0"/>
    <m/>
    <x v="0"/>
    <x v="0"/>
    <x v="0"/>
    <m/>
    <x v="0"/>
    <x v="0"/>
    <x v="0"/>
    <x v="0"/>
    <x v="0"/>
    <x v="0"/>
    <x v="0"/>
    <x v="0"/>
    <x v="0"/>
    <x v="0"/>
    <x v="0"/>
    <x v="0"/>
    <x v="0"/>
    <m/>
    <x v="0"/>
    <x v="0"/>
    <x v="0"/>
    <x v="0"/>
    <x v="0"/>
    <s v="DST NO. 6"/>
    <m/>
    <x v="0"/>
    <m/>
    <m/>
    <m/>
    <m/>
  </r>
  <r>
    <x v="1"/>
    <s v="T23N R115W S26 fAMSDEN"/>
    <n v="1979"/>
    <x v="0"/>
    <x v="5"/>
    <m/>
    <s v="NE SW"/>
    <n v="26"/>
    <n v="23"/>
    <n v="115"/>
    <n v="41.586210000000001"/>
    <n v="-111.02861"/>
    <s v="4902320461"/>
    <s v="1 HORSETRA"/>
    <x v="0"/>
    <s v="AMSDEN"/>
    <m/>
    <m/>
    <m/>
    <x v="0"/>
    <s v="7288"/>
    <m/>
    <m/>
    <m/>
    <x v="0"/>
    <d v="1982-03-15T00:00:00"/>
    <n v="8.9"/>
    <x v="1"/>
    <n v="332"/>
    <n v="1"/>
    <n v="4009"/>
    <n v="48"/>
    <x v="1"/>
    <n v="690"/>
    <n v="634"/>
    <n v="36"/>
    <x v="1"/>
    <n v="7750"/>
    <n v="13178"/>
    <x v="0"/>
    <s v="DALEN RESOURCES OIL AND GAS CO"/>
    <n v="16.566800000000001"/>
    <n v="8.2290000000000002E-2"/>
    <n v="174.39149999999998"/>
    <n v="1.22784"/>
    <n v="192.26842999999997"/>
    <n v="19.4649"/>
    <n v="10.391259999999999"/>
    <n v="1.1998799999999998"/>
    <x v="1"/>
    <n v="161.35499999999999"/>
    <n v="192.41104000000001"/>
    <n v="-3.707242291876076E-4"/>
    <n v="13500"/>
    <n v="1.2069870305120323E-2"/>
    <n v="8.6164951781215485E-2"/>
    <n v="4.2799538124901741E-4"/>
    <n v="0.91340705283753554"/>
    <n v="0.10116311413315993"/>
    <n v="5.400552899667295E-2"/>
    <n v="0.8385953321597347"/>
    <x v="1"/>
    <n v="0"/>
    <x v="1"/>
    <n v="10854"/>
    <n v="0.7"/>
    <x v="0"/>
    <n v="0"/>
    <x v="0"/>
    <x v="1"/>
    <m/>
    <x v="1"/>
    <x v="1"/>
    <x v="1"/>
    <n v="0"/>
    <x v="1"/>
    <x v="1"/>
    <x v="1"/>
    <x v="1"/>
    <x v="0"/>
    <x v="0"/>
    <x v="0"/>
    <x v="0"/>
    <x v="0"/>
    <x v="0"/>
    <x v="0"/>
    <x v="0"/>
    <x v="0"/>
    <m/>
    <x v="0"/>
    <x v="0"/>
    <x v="0"/>
    <x v="0"/>
    <x v="0"/>
    <s v="DST 5   TOP; WAS WELL #2 OSTREA"/>
    <n v="19820315"/>
    <x v="1"/>
    <s v="CHEMICAL AND GEOLOGICAL LABS CASPER No 40160-1"/>
    <m/>
    <m/>
    <d v="1982-03-23T00:00:00"/>
  </r>
  <r>
    <x v="1"/>
    <s v="T23N R115W S26 fAMSDEN"/>
    <n v="1980"/>
    <x v="0"/>
    <x v="5"/>
    <m/>
    <s v="NE SW"/>
    <n v="26"/>
    <n v="23"/>
    <n v="115"/>
    <n v="41.586210000000001"/>
    <n v="-111.02861"/>
    <s v="4902320461"/>
    <s v="1 HORSETRA"/>
    <x v="0"/>
    <s v="AMSDEN"/>
    <m/>
    <m/>
    <m/>
    <x v="0"/>
    <s v="7288"/>
    <m/>
    <m/>
    <m/>
    <x v="0"/>
    <d v="1982-03-15T00:00:00"/>
    <n v="8.6999999999999993"/>
    <x v="1"/>
    <n v="329"/>
    <n v="0"/>
    <n v="3719"/>
    <n v="46"/>
    <x v="1"/>
    <n v="610"/>
    <n v="707"/>
    <n v="24"/>
    <x v="1"/>
    <n v="7200"/>
    <n v="12276"/>
    <x v="0"/>
    <s v="DALEN RESOURCES OIL AND GAS CO"/>
    <n v="16.417100000000001"/>
    <n v="0"/>
    <n v="161.7765"/>
    <n v="1.1766799999999999"/>
    <n v="179.37028000000001"/>
    <n v="17.208099999999998"/>
    <n v="11.587729999999999"/>
    <n v="0.79991999999999996"/>
    <x v="1"/>
    <n v="149.90400000000002"/>
    <n v="179.49975000000001"/>
    <n v="-3.607712797861603E-4"/>
    <n v="12635"/>
    <n v="1.4411304243105456E-2"/>
    <n v="9.1526310824736404E-2"/>
    <n v="0"/>
    <n v="0.90847368917526361"/>
    <n v="9.5866985887166967E-2"/>
    <n v="6.4555688796223948E-2"/>
    <n v="0.83512094027986128"/>
    <x v="1"/>
    <n v="0"/>
    <x v="1"/>
    <n v="10086"/>
    <n v="0.8"/>
    <x v="0"/>
    <n v="0"/>
    <x v="0"/>
    <x v="1"/>
    <m/>
    <x v="1"/>
    <x v="1"/>
    <x v="1"/>
    <n v="0"/>
    <x v="1"/>
    <x v="1"/>
    <x v="1"/>
    <x v="1"/>
    <x v="0"/>
    <x v="0"/>
    <x v="0"/>
    <x v="0"/>
    <x v="0"/>
    <x v="0"/>
    <x v="0"/>
    <x v="0"/>
    <x v="0"/>
    <m/>
    <x v="0"/>
    <x v="0"/>
    <x v="0"/>
    <x v="0"/>
    <x v="0"/>
    <s v="DST #5 BOTTOM; WAS WELL #2 OSTREA"/>
    <n v="19820315"/>
    <x v="1"/>
    <s v="CHEMICAL AND GEOLOGICAL LABS CASPER No 40160-2"/>
    <m/>
    <m/>
    <d v="1982-03-23T00:00:00"/>
  </r>
  <r>
    <x v="1"/>
    <s v="T23N R115W S26 fAMSDEN"/>
    <n v="1982"/>
    <x v="0"/>
    <x v="5"/>
    <m/>
    <s v="NE SW"/>
    <n v="26"/>
    <n v="23"/>
    <n v="115"/>
    <n v="41.586210000000001"/>
    <n v="-111.02861"/>
    <s v="4902320461"/>
    <s v="1 HORSETRA"/>
    <x v="0"/>
    <s v="AMSDEN"/>
    <m/>
    <m/>
    <m/>
    <x v="0"/>
    <s v="5486"/>
    <m/>
    <m/>
    <m/>
    <x v="0"/>
    <d v="1982-02-26T00:00:00"/>
    <n v="9.4"/>
    <x v="1"/>
    <n v="174"/>
    <n v="7"/>
    <n v="6676"/>
    <n v="82"/>
    <x v="1"/>
    <n v="950"/>
    <n v="1098"/>
    <n v="96"/>
    <x v="1"/>
    <n v="12200"/>
    <n v="20725"/>
    <x v="0"/>
    <s v="DALEN RESOURCES OIL AND GAS CO"/>
    <n v="8.6826000000000008"/>
    <n v="0.57603000000000004"/>
    <n v="290.40600000000001"/>
    <n v="2.0975600000000001"/>
    <n v="301.76218999999998"/>
    <n v="26.799499999999998"/>
    <n v="17.996219999999997"/>
    <n v="3.1996799999999999"/>
    <x v="1"/>
    <n v="254.00400000000002"/>
    <n v="301.99940000000004"/>
    <n v="-3.9288686781161652E-4"/>
    <n v="21283"/>
    <n v="1.3283184155398971E-2"/>
    <n v="2.8772988425090636E-2"/>
    <n v="1.9088872598651279E-3"/>
    <n v="0.96931812431504427"/>
    <n v="8.8740242530283162E-2"/>
    <n v="5.9590250841557946E-2"/>
    <n v="0.84107451869109673"/>
    <x v="1"/>
    <n v="0"/>
    <x v="1"/>
    <n v="17077"/>
    <n v="0.5"/>
    <x v="0"/>
    <n v="0"/>
    <x v="0"/>
    <x v="1"/>
    <m/>
    <x v="1"/>
    <x v="1"/>
    <x v="1"/>
    <n v="0"/>
    <x v="1"/>
    <x v="1"/>
    <x v="1"/>
    <x v="1"/>
    <x v="0"/>
    <x v="0"/>
    <x v="0"/>
    <x v="0"/>
    <x v="0"/>
    <x v="0"/>
    <x v="0"/>
    <x v="0"/>
    <x v="0"/>
    <m/>
    <x v="0"/>
    <x v="0"/>
    <x v="0"/>
    <x v="0"/>
    <x v="0"/>
    <s v="DST #2 TOP; WAS WELL #2 OSTREA"/>
    <n v="19820226"/>
    <x v="1"/>
    <s v="CHEMICAL AND GEOLOGICAL LABS CASPER No 40025-1"/>
    <m/>
    <m/>
    <d v="1982-03-10T00:00:00"/>
  </r>
  <r>
    <x v="1"/>
    <s v="T23N R115W S26 fAMSDEN"/>
    <n v="1984"/>
    <x v="0"/>
    <x v="5"/>
    <m/>
    <s v="NE SW"/>
    <n v="26"/>
    <n v="23"/>
    <n v="115"/>
    <n v="41.586210000000001"/>
    <n v="-111.02861"/>
    <s v="4902320461"/>
    <s v="1 HORSETRA"/>
    <x v="0"/>
    <s v="AMSDEN"/>
    <m/>
    <m/>
    <m/>
    <x v="0"/>
    <s v="5486"/>
    <m/>
    <m/>
    <m/>
    <x v="0"/>
    <d v="1982-02-26T00:00:00"/>
    <n v="8.9"/>
    <x v="1"/>
    <n v="122"/>
    <n v="2"/>
    <n v="6969"/>
    <n v="89"/>
    <x v="1"/>
    <n v="600"/>
    <n v="1748"/>
    <n v="120"/>
    <x v="1"/>
    <n v="12600"/>
    <n v="21362"/>
    <x v="0"/>
    <s v="DALEN RESOURCES OIL AND GAS CO"/>
    <n v="6.0877999999999997"/>
    <n v="0.16458"/>
    <n v="303.1515"/>
    <n v="2.2766199999999999"/>
    <n v="311.68049999999999"/>
    <n v="16.925999999999998"/>
    <n v="28.649719999999999"/>
    <n v="3.9996"/>
    <x v="1"/>
    <n v="262.33199999999999"/>
    <n v="311.90731999999997"/>
    <n v="-3.6373385227436798E-4"/>
    <n v="22250"/>
    <n v="2.0361368430707145E-2"/>
    <n v="1.9532181191957789E-2"/>
    <n v="5.2804073402089638E-4"/>
    <n v="0.97993977807402122"/>
    <n v="5.4266119820464614E-2"/>
    <n v="9.1853310784754907E-2"/>
    <n v="0.8410575295251167"/>
    <x v="1"/>
    <n v="0"/>
    <x v="1"/>
    <n v="17460"/>
    <n v="0.5"/>
    <x v="0"/>
    <n v="0"/>
    <x v="0"/>
    <x v="1"/>
    <m/>
    <x v="1"/>
    <x v="1"/>
    <x v="1"/>
    <n v="0"/>
    <x v="1"/>
    <x v="1"/>
    <x v="1"/>
    <x v="1"/>
    <x v="0"/>
    <x v="0"/>
    <x v="0"/>
    <x v="0"/>
    <x v="0"/>
    <x v="0"/>
    <x v="0"/>
    <x v="0"/>
    <x v="0"/>
    <m/>
    <x v="0"/>
    <x v="0"/>
    <x v="0"/>
    <x v="0"/>
    <x v="0"/>
    <s v="DST #2 TOP; WAS WELL #2 OSTREA"/>
    <n v="19820226"/>
    <x v="1"/>
    <s v="CHEMICAL AND GEOLOGICAL LABS CASPER No 40025-3"/>
    <m/>
    <m/>
    <d v="1982-03-10T00:00:00"/>
  </r>
  <r>
    <x v="1"/>
    <s v="T23N R115W S26 fAMSDEN"/>
    <n v="1983"/>
    <x v="0"/>
    <x v="5"/>
    <m/>
    <s v="NE SW"/>
    <n v="26"/>
    <n v="23"/>
    <n v="115"/>
    <n v="41.586210000000001"/>
    <n v="-111.02861"/>
    <s v="4902320461"/>
    <s v="1 HORSETRA"/>
    <x v="0"/>
    <s v="AMSDEN"/>
    <m/>
    <m/>
    <m/>
    <x v="0"/>
    <s v="5486"/>
    <m/>
    <m/>
    <m/>
    <x v="0"/>
    <d v="1982-02-26T00:00:00"/>
    <n v="10.9"/>
    <x v="1"/>
    <n v="476"/>
    <n v="92"/>
    <n v="7395"/>
    <n v="106"/>
    <x v="1"/>
    <n v="1000"/>
    <n v="3561"/>
    <n v="336"/>
    <x v="1"/>
    <n v="12400"/>
    <n v="23556"/>
    <x v="0"/>
    <s v="DALEN RESOURCES OIL AND GAS CO"/>
    <n v="23.752400000000002"/>
    <n v="7.5706800000000003"/>
    <n v="321.6825"/>
    <n v="2.7114799999999999"/>
    <n v="355.71706"/>
    <n v="28.21"/>
    <n v="58.364789999999992"/>
    <n v="11.198879999999999"/>
    <x v="1"/>
    <n v="258.16800000000001"/>
    <n v="355.94166999999999"/>
    <n v="-3.1561476102454924E-4"/>
    <n v="25366"/>
    <n v="3.6997669760026164E-2"/>
    <n v="6.6773294482980375E-2"/>
    <n v="2.1282870155285776E-2"/>
    <n v="0.91194383536173385"/>
    <n v="7.9254558759585522E-2"/>
    <n v="0.16397290601013362"/>
    <n v="0.72530985203277831"/>
    <x v="1"/>
    <n v="0"/>
    <x v="1"/>
    <n v="19436"/>
    <n v="0.5"/>
    <x v="0"/>
    <n v="0"/>
    <x v="0"/>
    <x v="1"/>
    <m/>
    <x v="1"/>
    <x v="1"/>
    <x v="1"/>
    <n v="0"/>
    <x v="1"/>
    <x v="1"/>
    <x v="1"/>
    <x v="1"/>
    <x v="0"/>
    <x v="0"/>
    <x v="0"/>
    <x v="0"/>
    <x v="0"/>
    <x v="0"/>
    <x v="0"/>
    <x v="0"/>
    <x v="0"/>
    <m/>
    <x v="0"/>
    <x v="0"/>
    <x v="0"/>
    <x v="0"/>
    <x v="0"/>
    <s v="DST #2 MIDDLE; WAS WELL #2 OSTREA"/>
    <n v="19820226"/>
    <x v="1"/>
    <s v="CHEMICAL AND GEOLOGICAL LABS CASPER No 40025-1"/>
    <m/>
    <m/>
    <d v="1982-03-10T00:00:00"/>
  </r>
  <r>
    <x v="1"/>
    <s v="T23N R113W S13 fFRONTIER"/>
    <n v="4875"/>
    <x v="0"/>
    <x v="5"/>
    <s v="SHUTE CREEK"/>
    <s v="SE NE"/>
    <n v="13"/>
    <n v="23"/>
    <n v="113"/>
    <n v="41.97681"/>
    <n v="-110.17931"/>
    <s v="4902321319"/>
    <s v="12-13 RIMROCK"/>
    <x v="0"/>
    <s v="FRONTIER"/>
    <m/>
    <m/>
    <n v="18"/>
    <x v="0"/>
    <n v="10752"/>
    <n v="10770"/>
    <n v="10945"/>
    <n v="10858"/>
    <x v="2"/>
    <d v="2005-12-07T00:00:00"/>
    <n v="7.09"/>
    <x v="1"/>
    <n v="90"/>
    <n v="3.4"/>
    <n v="3480"/>
    <n v="62"/>
    <x v="1"/>
    <n v="5819"/>
    <n v="634"/>
    <n v="0"/>
    <x v="1"/>
    <n v="10"/>
    <n v="11700"/>
    <x v="0"/>
    <s v="CHEVRON USA INC"/>
    <n v="4.4909999999999997"/>
    <n v="0.27978599999999998"/>
    <n v="151.38"/>
    <n v="1.5859599999999998"/>
    <n v="157.73674599999998"/>
    <n v="164.15398999999999"/>
    <n v="10.391259999999999"/>
    <n v="0"/>
    <x v="1"/>
    <n v="0.20820000000000002"/>
    <n v="174.75344999999999"/>
    <n v="-5.1179566208923666E-2"/>
    <n v="10098.4"/>
    <n v="-7.3473282442748103E-2"/>
    <n v="2.847148881846466E-2"/>
    <n v="1.7737528324566808E-3"/>
    <n v="0.96975475834907876"/>
    <n v="0.93934620460998053"/>
    <n v="5.9462402602065936E-2"/>
    <n v="1.1913927879535428E-3"/>
    <x v="1"/>
    <n v="1.6"/>
    <x v="1"/>
    <n v="10512"/>
    <n v="49.5"/>
    <x v="1"/>
    <n v="0"/>
    <x v="1"/>
    <x v="1"/>
    <n v="0"/>
    <x v="1"/>
    <x v="1"/>
    <x v="1"/>
    <n v="0"/>
    <x v="1"/>
    <x v="1"/>
    <x v="1"/>
    <x v="1"/>
    <x v="0"/>
    <x v="0"/>
    <x v="0"/>
    <x v="0"/>
    <x v="0"/>
    <x v="0"/>
    <x v="0"/>
    <x v="0"/>
    <x v="0"/>
    <m/>
    <x v="0"/>
    <x v="0"/>
    <x v="0"/>
    <x v="0"/>
    <x v="0"/>
    <m/>
    <n v="20051207"/>
    <x v="0"/>
    <s v="WYOMING ANALYTICAL LABS ROCK SPRINGS ID No D3203"/>
    <m/>
    <s v="10752-10770"/>
    <d v="2005-12-20T00:00:00"/>
  </r>
  <r>
    <x v="1"/>
    <s v="T23N R113W S13 fFRONTIER"/>
    <n v="4818"/>
    <x v="0"/>
    <x v="5"/>
    <s v="SHUTE CREEK"/>
    <s v="NW NW"/>
    <n v="13"/>
    <n v="23"/>
    <n v="113"/>
    <n v="41.97925"/>
    <n v="-110.19107"/>
    <s v="4902321653"/>
    <s v="11-13 RIMROCK"/>
    <x v="0"/>
    <s v="FRONTIER"/>
    <m/>
    <m/>
    <n v="343"/>
    <x v="0"/>
    <n v="10600"/>
    <n v="10943"/>
    <n v="11060"/>
    <n v="10943"/>
    <x v="2"/>
    <d v="2005-12-01T00:00:00"/>
    <n v="6.88"/>
    <x v="1"/>
    <n v="66"/>
    <n v="9"/>
    <n v="4110"/>
    <n v="63"/>
    <x v="1"/>
    <n v="6998"/>
    <n v="938"/>
    <n v="0"/>
    <x v="1"/>
    <n v="5"/>
    <n v="8830"/>
    <x v="0"/>
    <s v="CHEVRON USA INC"/>
    <n v="3.2934000000000001"/>
    <n v="0.74060999999999999"/>
    <n v="178.785"/>
    <n v="1.61154"/>
    <n v="184.43054999999998"/>
    <n v="197.41358"/>
    <n v="15.373819999999998"/>
    <n v="0"/>
    <x v="1"/>
    <n v="0.10410000000000001"/>
    <n v="212.89149999999998"/>
    <n v="-7.1631941897007723E-2"/>
    <n v="12189"/>
    <n v="0.15980779294923642"/>
    <n v="1.7857128333673571E-2"/>
    <n v="4.0156579265203081E-3"/>
    <n v="0.97812721373980616"/>
    <n v="0.92729667459715404"/>
    <n v="7.2214343926366248E-2"/>
    <n v="4.8898147647980319E-4"/>
    <x v="1"/>
    <n v="2.6"/>
    <x v="1"/>
    <n v="12647"/>
    <n v="65.099999999999994"/>
    <x v="1"/>
    <n v="0"/>
    <x v="1"/>
    <x v="1"/>
    <n v="0"/>
    <x v="1"/>
    <x v="1"/>
    <x v="1"/>
    <n v="0"/>
    <x v="1"/>
    <x v="1"/>
    <x v="1"/>
    <x v="1"/>
    <x v="0"/>
    <x v="0"/>
    <x v="0"/>
    <x v="0"/>
    <x v="0"/>
    <x v="0"/>
    <x v="0"/>
    <x v="0"/>
    <x v="0"/>
    <m/>
    <x v="0"/>
    <x v="0"/>
    <x v="0"/>
    <x v="0"/>
    <x v="0"/>
    <m/>
    <n v="20051201"/>
    <x v="0"/>
    <s v="WYOMING ANALYTICAL LABS ROCK SPRINGS ID No D3140"/>
    <s v="10600"/>
    <s v="10600-10943"/>
    <d v="2005-12-13T00:00:00"/>
  </r>
  <r>
    <x v="1"/>
    <s v="T23N R113W S12 fFRONTIER"/>
    <n v="4791"/>
    <x v="0"/>
    <x v="5"/>
    <s v="SHUTE CREEK"/>
    <s v="SE SE"/>
    <n v="12"/>
    <n v="23"/>
    <n v="113"/>
    <n v="41.98527"/>
    <n v="-110.17944"/>
    <s v="4902321427"/>
    <s v="22-12 EWE"/>
    <x v="0"/>
    <s v="FRONTIER"/>
    <m/>
    <m/>
    <n v="99"/>
    <x v="0"/>
    <n v="10595"/>
    <n v="10694"/>
    <n v="11000"/>
    <m/>
    <x v="2"/>
    <d v="2005-12-07T00:00:00"/>
    <n v="7.3"/>
    <x v="1"/>
    <n v="101"/>
    <n v="4.8"/>
    <n v="3240"/>
    <n v="54"/>
    <x v="1"/>
    <n v="5639"/>
    <n v="279"/>
    <n v="0"/>
    <x v="1"/>
    <n v="21"/>
    <n v="11680"/>
    <x v="0"/>
    <s v="CHEVRON USA INC"/>
    <n v="5.0399000000000003"/>
    <n v="0.39499200000000001"/>
    <n v="140.94"/>
    <n v="1.3813199999999999"/>
    <n v="147.75621199999998"/>
    <n v="159.07619"/>
    <n v="4.5728099999999996"/>
    <n v="0"/>
    <x v="1"/>
    <n v="0.43722000000000005"/>
    <n v="164.08622"/>
    <n v="-5.2366215512326501E-2"/>
    <n v="9338.7999999999993"/>
    <n v="-0.11138599729765737"/>
    <n v="3.4109564205666028E-2"/>
    <n v="2.6732683157849233E-3"/>
    <n v="0.96321716747854913"/>
    <n v="0.96946708870495035"/>
    <n v="2.7868336536730504E-2"/>
    <n v="2.664574758319133E-3"/>
    <x v="1"/>
    <n v="2.7"/>
    <x v="1"/>
    <n v="10187"/>
    <n v="49.712000000000003"/>
    <x v="1"/>
    <n v="0"/>
    <x v="1"/>
    <x v="1"/>
    <n v="0"/>
    <x v="1"/>
    <x v="1"/>
    <x v="1"/>
    <n v="0"/>
    <x v="1"/>
    <x v="1"/>
    <x v="1"/>
    <x v="1"/>
    <x v="0"/>
    <x v="0"/>
    <x v="0"/>
    <x v="0"/>
    <x v="0"/>
    <x v="0"/>
    <x v="0"/>
    <x v="0"/>
    <x v="0"/>
    <m/>
    <x v="0"/>
    <x v="0"/>
    <x v="0"/>
    <x v="0"/>
    <x v="0"/>
    <m/>
    <n v="20051207"/>
    <x v="0"/>
    <s v="WYOMING ANALYTICAL LABS ROCK SPRINGS ID No D3195"/>
    <m/>
    <s v="10595-10694"/>
    <d v="2005-12-20T00:00:00"/>
  </r>
  <r>
    <x v="1"/>
    <s v="T23N R113W S12 fFRONTIER"/>
    <n v="4855"/>
    <x v="0"/>
    <x v="5"/>
    <s v="SHUTE CREEK"/>
    <s v="SE SW"/>
    <n v="12"/>
    <n v="23"/>
    <n v="113"/>
    <n v="41.985280000000003"/>
    <n v="-110.18694000000001"/>
    <s v="4902321496"/>
    <s v="21-12 JACKSON CREEK"/>
    <x v="0"/>
    <s v="FRONTIER"/>
    <m/>
    <m/>
    <m/>
    <x v="0"/>
    <s v="10198"/>
    <m/>
    <n v="10920"/>
    <n v="10877"/>
    <x v="2"/>
    <d v="2005-12-20T00:00:00"/>
    <n v="7.14"/>
    <x v="1"/>
    <n v="106"/>
    <n v="8.1999999999999993"/>
    <n v="3210"/>
    <n v="54"/>
    <x v="1"/>
    <n v="5748"/>
    <n v="659"/>
    <n v="0"/>
    <x v="1"/>
    <n v="12"/>
    <n v="9850"/>
    <x v="0"/>
    <s v="CHEVRON USA INC"/>
    <n v="5.2893999999999997"/>
    <n v="0.67477799999999999"/>
    <n v="139.63499999999999"/>
    <n v="1.3813199999999999"/>
    <n v="146.98049799999998"/>
    <n v="162.15108000000001"/>
    <n v="10.80101"/>
    <n v="0"/>
    <x v="1"/>
    <n v="0.24984000000000001"/>
    <n v="173.20193"/>
    <n v="-8.1895287520275861E-2"/>
    <n v="9797.2000000000007"/>
    <n v="-2.687405838999922E-3"/>
    <n v="3.598708721207354E-2"/>
    <n v="4.5909355947344804E-3"/>
    <n v="0.959421977193192"/>
    <n v="0.93619672713808677"/>
    <n v="6.2360794709389204E-2"/>
    <n v="1.442478152524051E-3"/>
    <x v="1"/>
    <n v="3"/>
    <x v="1"/>
    <n v="10384"/>
    <n v="58.82"/>
    <x v="1"/>
    <n v="0"/>
    <x v="1"/>
    <x v="1"/>
    <n v="0"/>
    <x v="1"/>
    <x v="1"/>
    <x v="1"/>
    <n v="0"/>
    <x v="1"/>
    <x v="1"/>
    <x v="1"/>
    <x v="1"/>
    <x v="0"/>
    <x v="0"/>
    <x v="0"/>
    <x v="0"/>
    <x v="0"/>
    <x v="0"/>
    <x v="0"/>
    <x v="0"/>
    <x v="0"/>
    <m/>
    <x v="0"/>
    <x v="0"/>
    <x v="0"/>
    <x v="0"/>
    <x v="0"/>
    <m/>
    <n v="20051220"/>
    <x v="0"/>
    <s v="WYOMING ANALYTICAL LABS ROCK SPRINGS ID No D3238"/>
    <s v="10198"/>
    <m/>
    <d v="2006-01-04T00:00:00"/>
  </r>
  <r>
    <x v="1"/>
    <s v="T23N R112W S35 fFRONTIER"/>
    <n v="5114"/>
    <x v="0"/>
    <x v="5"/>
    <s v="COW HOLLOW"/>
    <s v="SE NW"/>
    <n v="35"/>
    <n v="23"/>
    <n v="112"/>
    <n v="41.931649999999998"/>
    <n v="-110.08592"/>
    <s v="4902320991"/>
    <s v="46 COW HOLLOW"/>
    <x v="0"/>
    <s v="FRONTIER"/>
    <m/>
    <m/>
    <n v="16"/>
    <x v="0"/>
    <n v="10621"/>
    <n v="10637"/>
    <n v="10902"/>
    <n v="10794"/>
    <x v="2"/>
    <d v="1994-03-22T00:00:00"/>
    <n v="7.3"/>
    <x v="1"/>
    <n v="101"/>
    <n v="5"/>
    <n v="4676"/>
    <n v="54"/>
    <x v="1"/>
    <n v="6937"/>
    <n v="1037"/>
    <n v="0"/>
    <x v="1"/>
    <n v="0"/>
    <n v="12853"/>
    <x v="0"/>
    <s v="BANNON ENERGY INC"/>
    <n v="5.0399000000000003"/>
    <n v="0.41144999999999998"/>
    <n v="203.40599999999998"/>
    <n v="1.3813199999999999"/>
    <n v="210.23866999999996"/>
    <n v="195.69277"/>
    <n v="16.996429999999997"/>
    <n v="0"/>
    <x v="1"/>
    <n v="0"/>
    <n v="212.6892"/>
    <n v="-5.7942031580941761E-3"/>
    <n v="12810"/>
    <n v="-1.6755640416163348E-3"/>
    <n v="2.3972278743962759E-2"/>
    <n v="1.957061467331391E-3"/>
    <n v="0.97407065978870588"/>
    <n v="0.92008794992881626"/>
    <n v="7.9912050071183668E-2"/>
    <n v="0"/>
    <x v="1"/>
    <n v="42"/>
    <x v="1"/>
    <n v="0"/>
    <n v="0.8"/>
    <x v="3"/>
    <n v="0"/>
    <x v="1"/>
    <x v="1"/>
    <n v="0"/>
    <x v="1"/>
    <x v="1"/>
    <x v="1"/>
    <n v="0"/>
    <x v="1"/>
    <x v="1"/>
    <x v="1"/>
    <x v="1"/>
    <x v="0"/>
    <x v="0"/>
    <x v="0"/>
    <x v="0"/>
    <x v="0"/>
    <x v="0"/>
    <x v="0"/>
    <x v="0"/>
    <x v="0"/>
    <m/>
    <x v="0"/>
    <x v="0"/>
    <x v="0"/>
    <x v="0"/>
    <x v="0"/>
    <m/>
    <n v="19940322"/>
    <x v="0"/>
    <s v="HALLIBORTON ENERGY SERVICES EVANSVILLE ID No W94-0079"/>
    <s v="10564"/>
    <s v="10621-10637"/>
    <d v="1994-03-10T00:00:00"/>
  </r>
  <r>
    <x v="0"/>
    <s v="T23N R112W S32 fFRONTIER"/>
    <n v="49124303"/>
    <x v="0"/>
    <x v="5"/>
    <s v="SHUTE CREEK"/>
    <m/>
    <s v="32"/>
    <s v=" 23"/>
    <s v=" 112"/>
    <n v="41.924419999999998"/>
    <n v="-110.14069000000001"/>
    <s v="4902320113"/>
    <s v="SHUTE CREEK UNIT NO 1"/>
    <x v="0"/>
    <s v="FRONTIER"/>
    <n v="-54"/>
    <n v="-54"/>
    <n v="93"/>
    <x v="8"/>
    <n v="10754"/>
    <n v="10847"/>
    <n v="11000"/>
    <n v="10911"/>
    <x v="1"/>
    <d v="1978-10-12T00:00:00"/>
    <n v="7"/>
    <x v="0"/>
    <n v="165"/>
    <n v="19"/>
    <n v="4246"/>
    <n v="119"/>
    <x v="0"/>
    <n v="6600"/>
    <n v="695"/>
    <m/>
    <x v="0"/>
    <n v="0"/>
    <n v="11491"/>
    <x v="0"/>
    <s v="CHEM LAB"/>
    <n v="8.2334999999999994"/>
    <n v="1.56351"/>
    <n v="184.70099999999999"/>
    <n v="3.0440199999999997"/>
    <n v="197.54202999999998"/>
    <n v="186.18600000000001"/>
    <n v="11.391049999999998"/>
    <m/>
    <x v="0"/>
    <n v="0"/>
    <n v="197.57705000000001"/>
    <n v="-8.8631508253236873E-5"/>
    <n v="11841"/>
    <n v="1.5000857191839533E-2"/>
    <n v="4.1679737724675606E-2"/>
    <n v="7.9148219748475818E-3"/>
    <n v="0.9504054403004768"/>
    <n v="0.94234628971330425"/>
    <n v="5.7653710286695734E-2"/>
    <n v="0"/>
    <x v="0"/>
    <m/>
    <x v="0"/>
    <m/>
    <m/>
    <x v="0"/>
    <m/>
    <x v="0"/>
    <x v="0"/>
    <m/>
    <x v="0"/>
    <x v="0"/>
    <x v="0"/>
    <m/>
    <x v="0"/>
    <x v="0"/>
    <x v="0"/>
    <x v="0"/>
    <x v="0"/>
    <x v="0"/>
    <x v="0"/>
    <x v="0"/>
    <x v="0"/>
    <x v="0"/>
    <x v="0"/>
    <x v="0"/>
    <x v="0"/>
    <m/>
    <x v="0"/>
    <x v="0"/>
    <x v="0"/>
    <x v="0"/>
    <x v="0"/>
    <s v="PRODUCTION"/>
    <m/>
    <x v="0"/>
    <m/>
    <m/>
    <m/>
    <m/>
  </r>
  <r>
    <x v="1"/>
    <s v="T23N R112W S24 fFRONTIER"/>
    <n v="4788"/>
    <x v="0"/>
    <x v="5"/>
    <s v="EMIGRANT SPRINGS"/>
    <s v="C NE"/>
    <n v="24"/>
    <n v="23"/>
    <n v="112"/>
    <n v="41.959820000000001"/>
    <n v="-110.06053"/>
    <s v="4902321191"/>
    <s v="12-24 NORTH DODGE RIM"/>
    <x v="0"/>
    <s v="FRONTIER"/>
    <m/>
    <m/>
    <n v="65"/>
    <x v="0"/>
    <n v="10493"/>
    <n v="10558"/>
    <n v="10796"/>
    <n v="10715"/>
    <x v="2"/>
    <d v="2005-12-12T00:00:00"/>
    <n v="6.64"/>
    <x v="1"/>
    <n v="135"/>
    <n v="14"/>
    <n v="4330"/>
    <n v="67"/>
    <x v="1"/>
    <n v="7297"/>
    <n v="647"/>
    <n v="0"/>
    <x v="1"/>
    <n v="6"/>
    <n v="14240"/>
    <x v="0"/>
    <s v="CHEVRON USA INC"/>
    <n v="6.7365000000000004"/>
    <n v="1.1520600000000001"/>
    <n v="188.35499999999999"/>
    <n v="1.7138599999999999"/>
    <n v="197.95742000000001"/>
    <n v="205.84836999999999"/>
    <n v="10.604329999999999"/>
    <n v="0"/>
    <x v="1"/>
    <n v="0.12492"/>
    <n v="216.57762"/>
    <n v="-4.4918277596026582E-2"/>
    <n v="12496"/>
    <n v="-6.5230400957510468E-2"/>
    <n v="3.4030045451188443E-2"/>
    <n v="5.8197363857338614E-3"/>
    <n v="0.96015021816307766"/>
    <n v="0.95046002444758604"/>
    <n v="4.8963184654074593E-2"/>
    <n v="5.7679089833935753E-4"/>
    <x v="1"/>
    <n v="4"/>
    <x v="1"/>
    <n v="13182"/>
    <n v="40.75"/>
    <x v="1"/>
    <n v="0"/>
    <x v="1"/>
    <x v="1"/>
    <n v="0"/>
    <x v="1"/>
    <x v="1"/>
    <x v="1"/>
    <n v="0"/>
    <x v="1"/>
    <x v="1"/>
    <x v="1"/>
    <x v="1"/>
    <x v="0"/>
    <x v="0"/>
    <x v="0"/>
    <x v="0"/>
    <x v="0"/>
    <x v="0"/>
    <x v="0"/>
    <x v="0"/>
    <x v="0"/>
    <m/>
    <x v="0"/>
    <x v="0"/>
    <x v="0"/>
    <x v="0"/>
    <x v="0"/>
    <m/>
    <n v="20051212"/>
    <x v="0"/>
    <s v="WYOMING ANALYTICAL LABS ROCK SPRINGS ID No D3192"/>
    <m/>
    <s v="10493-10558"/>
    <d v="2005-12-20T00:00:00"/>
  </r>
  <r>
    <x v="1"/>
    <s v="T23N R112W S24 fFRONTIER"/>
    <n v="4783"/>
    <x v="0"/>
    <x v="5"/>
    <s v="EMIGRANT SPRINGS"/>
    <s v="SE NW"/>
    <n v="24"/>
    <n v="23"/>
    <n v="112"/>
    <n v="41.959850000000003"/>
    <n v="-110.06959999999999"/>
    <s v="4902321219"/>
    <s v="11-24 NORTH DODGE RIM"/>
    <x v="0"/>
    <s v="FRONTIER"/>
    <m/>
    <m/>
    <n v="88"/>
    <x v="0"/>
    <n v="10474"/>
    <n v="10562"/>
    <n v="10777"/>
    <n v="10688"/>
    <x v="2"/>
    <d v="2005-12-07T00:00:00"/>
    <n v="7.43"/>
    <x v="1"/>
    <n v="83"/>
    <n v="10"/>
    <n v="3830"/>
    <n v="70"/>
    <x v="1"/>
    <n v="6130"/>
    <n v="609"/>
    <n v="0"/>
    <x v="1"/>
    <n v="4"/>
    <n v="13080"/>
    <x v="0"/>
    <s v="CHEVRON USA INC"/>
    <n v="4.1417000000000002"/>
    <n v="0.82289999999999996"/>
    <n v="166.60499999999999"/>
    <n v="1.7906"/>
    <n v="173.36019999999999"/>
    <n v="172.9273"/>
    <n v="9.9815099999999983"/>
    <n v="0"/>
    <x v="1"/>
    <n v="8.3280000000000007E-2"/>
    <n v="182.99208999999999"/>
    <n v="-2.7029123343082766E-2"/>
    <n v="10736"/>
    <n v="-9.8421229425596238E-2"/>
    <n v="2.3890720015320704E-2"/>
    <n v="4.7467642515410108E-3"/>
    <n v="0.97136251573313837"/>
    <n v="0.94499877016542089"/>
    <n v="5.4546128196032946E-2"/>
    <n v="4.5510163854623452E-4"/>
    <x v="1"/>
    <n v="5"/>
    <x v="1"/>
    <n v="11074"/>
    <n v="44.247790000000002"/>
    <x v="1"/>
    <n v="0"/>
    <x v="1"/>
    <x v="1"/>
    <n v="0"/>
    <x v="1"/>
    <x v="1"/>
    <x v="1"/>
    <n v="0"/>
    <x v="1"/>
    <x v="1"/>
    <x v="1"/>
    <x v="1"/>
    <x v="0"/>
    <x v="0"/>
    <x v="0"/>
    <x v="0"/>
    <x v="0"/>
    <x v="0"/>
    <x v="0"/>
    <x v="0"/>
    <x v="0"/>
    <m/>
    <x v="0"/>
    <x v="0"/>
    <x v="0"/>
    <x v="0"/>
    <x v="0"/>
    <m/>
    <n v="20051207"/>
    <x v="0"/>
    <s v="WYOMING ANALYTICAL LABS ROCK SPRINGS ID No D3187"/>
    <m/>
    <s v="10474-10562"/>
    <d v="2005-12-20T00:00:00"/>
  </r>
  <r>
    <x v="1"/>
    <s v="T23N R112W S22 fFRONTIER"/>
    <n v="5531"/>
    <x v="0"/>
    <x v="5"/>
    <s v="EMIGRANT SPRINGS"/>
    <s v="NW SW"/>
    <n v="22"/>
    <n v="23"/>
    <n v="112"/>
    <n v="41.954863000000003"/>
    <n v="-110.110727"/>
    <s v="4902322128"/>
    <s v="11-22 EMIGRANT SPRINGS"/>
    <x v="0"/>
    <s v="FRONTIER"/>
    <m/>
    <m/>
    <n v="92"/>
    <x v="0"/>
    <n v="10478"/>
    <n v="10570"/>
    <n v="10730"/>
    <n v="10684"/>
    <x v="5"/>
    <m/>
    <n v="6.92"/>
    <x v="1"/>
    <n v="474"/>
    <n v="170"/>
    <n v="10768"/>
    <n v="0"/>
    <x v="1"/>
    <n v="16820"/>
    <n v="1784"/>
    <n v="0"/>
    <x v="1"/>
    <n v="110"/>
    <n v="30128"/>
    <x v="0"/>
    <s v="EOG RESOURCES INC"/>
    <n v="23.6526"/>
    <n v="13.9893"/>
    <n v="468.40799999999996"/>
    <n v="0"/>
    <n v="506.04989999999998"/>
    <n v="474.49219999999997"/>
    <n v="29.239759999999997"/>
    <n v="0"/>
    <x v="1"/>
    <n v="2.2902"/>
    <n v="506.02215999999999"/>
    <n v="2.7409115512974763E-5"/>
    <n v="30126"/>
    <n v="-3.3192817074385103E-5"/>
    <n v="4.6739659468364683E-2"/>
    <n v="2.7644111776328778E-2"/>
    <n v="0.92561622875530647"/>
    <n v="0.93769055489585673"/>
    <n v="5.7783556356504222E-2"/>
    <n v="4.5258887476390362E-3"/>
    <x v="1"/>
    <n v="2"/>
    <x v="1"/>
    <n v="0"/>
    <n v="0"/>
    <x v="1"/>
    <n v="0"/>
    <x v="1"/>
    <x v="1"/>
    <n v="0"/>
    <x v="1"/>
    <x v="1"/>
    <x v="1"/>
    <n v="0"/>
    <x v="1"/>
    <x v="1"/>
    <x v="1"/>
    <x v="1"/>
    <x v="0"/>
    <x v="0"/>
    <x v="0"/>
    <x v="0"/>
    <x v="0"/>
    <x v="0"/>
    <x v="0"/>
    <x v="0"/>
    <x v="0"/>
    <m/>
    <x v="0"/>
    <x v="0"/>
    <x v="0"/>
    <x v="0"/>
    <x v="0"/>
    <s v="WELLHEAD"/>
    <m/>
    <x v="0"/>
    <s v="CHAMPION TECHNOLOGIES VERNAL UTAH"/>
    <m/>
    <s v="10478-10570"/>
    <d v="2007-02-21T00:00:00"/>
  </r>
  <r>
    <x v="1"/>
    <s v="T23N R112W S21 fFRONTIER"/>
    <n v="5321"/>
    <x v="0"/>
    <x v="5"/>
    <s v="EMIGRANT SPRINGS"/>
    <s v="NW SW"/>
    <n v="21"/>
    <n v="23"/>
    <n v="112"/>
    <n v="41.955142000000002"/>
    <n v="-110.128558"/>
    <s v="4902321850"/>
    <s v="36-21 ED"/>
    <x v="0"/>
    <s v="FRONTIER"/>
    <m/>
    <m/>
    <n v="66"/>
    <x v="0"/>
    <n v="10686"/>
    <n v="10752"/>
    <n v="11025"/>
    <n v="10952"/>
    <x v="2"/>
    <m/>
    <n v="6.82"/>
    <x v="1"/>
    <n v="148"/>
    <n v="99"/>
    <n v="4210"/>
    <n v="0"/>
    <x v="1"/>
    <n v="6700"/>
    <n v="451"/>
    <n v="0"/>
    <x v="1"/>
    <n v="108"/>
    <n v="11732"/>
    <x v="0"/>
    <s v="EOG RESOURCES INC"/>
    <n v="7.3852000000000002"/>
    <n v="8.1467100000000006"/>
    <n v="183.13499999999999"/>
    <n v="0"/>
    <n v="198.66691"/>
    <n v="189.00700000000001"/>
    <n v="7.3918899999999992"/>
    <n v="0"/>
    <x v="1"/>
    <n v="2.2485600000000003"/>
    <n v="198.64744999999999"/>
    <n v="4.8978848889351395E-5"/>
    <n v="11716"/>
    <n v="-6.8236096895257596E-4"/>
    <n v="3.7173779971712451E-2"/>
    <n v="4.1006879303654549E-2"/>
    <n v="0.92181934072463301"/>
    <n v="0.95146955070402373"/>
    <n v="3.7211099362211793E-2"/>
    <n v="1.1319349933764569E-2"/>
    <x v="1"/>
    <n v="16"/>
    <x v="1"/>
    <n v="0"/>
    <n v="0"/>
    <x v="1"/>
    <n v="0"/>
    <x v="1"/>
    <x v="1"/>
    <n v="0"/>
    <x v="1"/>
    <x v="1"/>
    <x v="1"/>
    <n v="0"/>
    <x v="1"/>
    <x v="1"/>
    <x v="1"/>
    <x v="1"/>
    <x v="0"/>
    <x v="0"/>
    <x v="3"/>
    <x v="0"/>
    <x v="0"/>
    <x v="0"/>
    <x v="0"/>
    <x v="0"/>
    <x v="0"/>
    <m/>
    <x v="0"/>
    <x v="0"/>
    <x v="0"/>
    <x v="0"/>
    <x v="0"/>
    <s v="CO2 IN WATER 62 MG PER LITER"/>
    <m/>
    <x v="0"/>
    <s v="CHAMPION TECHNOLOGIES VERNAL"/>
    <m/>
    <s v="10686-10752"/>
    <d v="2006-11-07T00:00:00"/>
  </r>
  <r>
    <x v="1"/>
    <s v="T23N R112W S18 fFRONTIER"/>
    <n v="4797"/>
    <x v="0"/>
    <x v="5"/>
    <s v="SHUTE CREEK"/>
    <s v="SW NE"/>
    <n v="18"/>
    <n v="23"/>
    <n v="112"/>
    <n v="41.975900000000003"/>
    <n v="-110.16031"/>
    <s v="4902321853"/>
    <s v="13-18 RIDGEPOINT"/>
    <x v="0"/>
    <s v="FRONTIER"/>
    <m/>
    <m/>
    <n v="34"/>
    <x v="0"/>
    <n v="10858"/>
    <n v="10892"/>
    <n v="11180"/>
    <n v="11059"/>
    <x v="2"/>
    <d v="2005-12-07T00:00:00"/>
    <n v="7.55"/>
    <x v="1"/>
    <n v="166"/>
    <n v="14.4"/>
    <n v="4290"/>
    <n v="73"/>
    <x v="1"/>
    <n v="6231"/>
    <n v="2009"/>
    <n v="0"/>
    <x v="1"/>
    <n v="146"/>
    <n v="14500"/>
    <x v="0"/>
    <s v="CHEVRON USA INC"/>
    <n v="8.2834000000000003"/>
    <n v="1.184976"/>
    <n v="186.61500000000001"/>
    <n v="1.86734"/>
    <n v="197.950716"/>
    <n v="175.77651"/>
    <n v="32.927509999999998"/>
    <n v="0"/>
    <x v="1"/>
    <n v="3.0397200000000004"/>
    <n v="211.74374"/>
    <n v="-3.3666611295321024E-2"/>
    <n v="12929.4"/>
    <n v="-5.7259728612364842E-2"/>
    <n v="4.18457693277553E-2"/>
    <n v="5.9862172966325617E-3"/>
    <n v="0.95216801337561208"/>
    <n v="0.83013792993360747"/>
    <n v="0.15550641544349786"/>
    <n v="1.4355654622894639E-2"/>
    <x v="1"/>
    <n v="4"/>
    <x v="1"/>
    <n v="11257"/>
    <n v="39.6"/>
    <x v="1"/>
    <n v="0"/>
    <x v="1"/>
    <x v="1"/>
    <n v="0"/>
    <x v="1"/>
    <x v="1"/>
    <x v="1"/>
    <n v="0"/>
    <x v="1"/>
    <x v="1"/>
    <x v="1"/>
    <x v="1"/>
    <x v="0"/>
    <x v="0"/>
    <x v="0"/>
    <x v="0"/>
    <x v="0"/>
    <x v="0"/>
    <x v="0"/>
    <x v="0"/>
    <x v="0"/>
    <m/>
    <x v="0"/>
    <x v="0"/>
    <x v="0"/>
    <x v="0"/>
    <x v="0"/>
    <m/>
    <n v="20051207"/>
    <x v="0"/>
    <s v="WYOMING ANALYTICAL LABS ROCK SPRINGS ID No D3201"/>
    <m/>
    <s v="10858-10892"/>
    <d v="2005-12-20T00:00:00"/>
  </r>
  <r>
    <x v="1"/>
    <s v="T23N R112W S18 fFRONTIER"/>
    <n v="4796"/>
    <x v="0"/>
    <x v="5"/>
    <s v="SHUTE CREEK"/>
    <s v="SE NW"/>
    <n v="18"/>
    <n v="23"/>
    <n v="112"/>
    <n v="41.975720000000003"/>
    <n v="-110.163"/>
    <s v="4902321560"/>
    <s v="2-18 RIDGEPOINT"/>
    <x v="0"/>
    <s v="FRONTIER"/>
    <m/>
    <m/>
    <n v="46"/>
    <x v="0"/>
    <n v="10808"/>
    <n v="10854"/>
    <n v="10985"/>
    <n v="10907"/>
    <x v="2"/>
    <d v="2005-12-07T00:00:00"/>
    <n v="7.52"/>
    <x v="1"/>
    <n v="158"/>
    <n v="13"/>
    <n v="4290"/>
    <n v="72"/>
    <x v="1"/>
    <n v="6351"/>
    <n v="1978"/>
    <n v="0"/>
    <x v="1"/>
    <n v="136"/>
    <n v="13950"/>
    <x v="0"/>
    <s v="CHEVRON USA INC"/>
    <n v="7.8841999999999999"/>
    <n v="1.0697700000000001"/>
    <n v="186.61500000000001"/>
    <n v="1.8417599999999998"/>
    <n v="197.41072999999997"/>
    <n v="179.16171"/>
    <n v="32.419419999999995"/>
    <n v="0"/>
    <x v="1"/>
    <n v="2.8315200000000003"/>
    <n v="214.41265000000001"/>
    <n v="-4.1284494338325428E-2"/>
    <n v="12998"/>
    <n v="-3.5327297016476175E-2"/>
    <n v="3.9938051999503781E-2"/>
    <n v="5.4190063528968269E-3"/>
    <n v="0.95464294164759944"/>
    <n v="0.83559300255838442"/>
    <n v="0.1512010601986403"/>
    <n v="1.320593724297517E-2"/>
    <x v="1"/>
    <n v="2.2000000000000002"/>
    <x v="1"/>
    <n v="11473"/>
    <n v="41.75"/>
    <x v="1"/>
    <n v="0"/>
    <x v="1"/>
    <x v="1"/>
    <n v="0"/>
    <x v="1"/>
    <x v="1"/>
    <x v="1"/>
    <n v="0"/>
    <x v="1"/>
    <x v="1"/>
    <x v="1"/>
    <x v="1"/>
    <x v="0"/>
    <x v="0"/>
    <x v="0"/>
    <x v="0"/>
    <x v="0"/>
    <x v="0"/>
    <x v="0"/>
    <x v="0"/>
    <x v="0"/>
    <m/>
    <x v="0"/>
    <x v="0"/>
    <x v="0"/>
    <x v="0"/>
    <x v="0"/>
    <m/>
    <n v="20051207"/>
    <x v="0"/>
    <s v="WYOMING ANALYTICAL LABS ROCK SPRINGS ID No D3200"/>
    <m/>
    <s v="10808-10854"/>
    <d v="2005-12-20T00:00:00"/>
  </r>
  <r>
    <x v="1"/>
    <s v="T23N R112W S18 fFRONTIER"/>
    <n v="4785"/>
    <x v="0"/>
    <x v="5"/>
    <s v="SHUTE CREEK"/>
    <s v="SW SE"/>
    <n v="18"/>
    <n v="23"/>
    <n v="112"/>
    <n v="41.964370000000002"/>
    <n v="-110.15996"/>
    <s v="4902321208"/>
    <s v="22-18 RIDGEPOINT"/>
    <x v="0"/>
    <s v="FRONTIER"/>
    <m/>
    <m/>
    <n v="93"/>
    <x v="0"/>
    <n v="10715"/>
    <n v="10808"/>
    <n v="11100"/>
    <n v="10993"/>
    <x v="2"/>
    <d v="2005-12-12T00:00:00"/>
    <n v="7.31"/>
    <x v="1"/>
    <n v="85"/>
    <n v="4.5999999999999996"/>
    <n v="3440"/>
    <n v="65"/>
    <x v="1"/>
    <n v="5710"/>
    <n v="628"/>
    <n v="0"/>
    <x v="1"/>
    <n v="6"/>
    <n v="11920"/>
    <x v="0"/>
    <s v="CHEVRON USA INC"/>
    <n v="4.2415000000000003"/>
    <n v="0.37853399999999998"/>
    <n v="149.63999999999999"/>
    <n v="1.6626999999999998"/>
    <n v="155.92273399999999"/>
    <n v="161.07909999999998"/>
    <n v="10.292919999999999"/>
    <n v="0"/>
    <x v="1"/>
    <n v="0.12492"/>
    <n v="171.49694"/>
    <n v="-4.7566494125823373E-2"/>
    <n v="9938.6"/>
    <n v="-9.064624449873275E-2"/>
    <n v="2.7202575860425848E-2"/>
    <n v="2.4277024285631111E-3"/>
    <n v="0.97036972171101099"/>
    <n v="0.9392534933859461"/>
    <n v="6.0018097115901885E-2"/>
    <n v="7.2840949815197872E-4"/>
    <x v="1"/>
    <n v="0.5"/>
    <x v="1"/>
    <n v="10315"/>
    <n v="48.543689999999998"/>
    <x v="1"/>
    <n v="0"/>
    <x v="1"/>
    <x v="1"/>
    <n v="0"/>
    <x v="1"/>
    <x v="1"/>
    <x v="1"/>
    <n v="0"/>
    <x v="1"/>
    <x v="1"/>
    <x v="1"/>
    <x v="1"/>
    <x v="0"/>
    <x v="0"/>
    <x v="0"/>
    <x v="0"/>
    <x v="0"/>
    <x v="0"/>
    <x v="0"/>
    <x v="0"/>
    <x v="0"/>
    <m/>
    <x v="0"/>
    <x v="0"/>
    <x v="0"/>
    <x v="0"/>
    <x v="0"/>
    <m/>
    <n v="20051212"/>
    <x v="0"/>
    <s v="WYOMING ANALYTICAL LABS ROCK SPRINGS ID No D3189"/>
    <m/>
    <s v="10715-10808"/>
    <d v="2005-12-20T00:00:00"/>
  </r>
  <r>
    <x v="1"/>
    <s v="T23N R112W S18 fFRONTIER"/>
    <n v="4798"/>
    <x v="0"/>
    <x v="5"/>
    <s v="SHUTE CREEK"/>
    <s v="NW NW"/>
    <n v="18"/>
    <n v="23"/>
    <n v="112"/>
    <n v="41.975009999999997"/>
    <n v="-110.17025"/>
    <s v="4902321304"/>
    <s v="11-18 RIDGEPOINT"/>
    <x v="0"/>
    <s v="FRONTIER"/>
    <m/>
    <m/>
    <n v="86"/>
    <x v="0"/>
    <n v="10682"/>
    <n v="10768"/>
    <n v="10930"/>
    <n v="10852"/>
    <x v="2"/>
    <d v="2005-12-07T00:00:00"/>
    <n v="7.14"/>
    <x v="1"/>
    <n v="88"/>
    <n v="4"/>
    <n v="3640"/>
    <n v="62"/>
    <x v="1"/>
    <n v="5891"/>
    <n v="622"/>
    <n v="0"/>
    <x v="1"/>
    <n v="23"/>
    <n v="12625"/>
    <x v="0"/>
    <s v="CHEVRON USA INC"/>
    <n v="4.3911999999999995"/>
    <n v="0.32916000000000001"/>
    <n v="158.34"/>
    <n v="1.5859599999999998"/>
    <n v="164.64631999999997"/>
    <n v="166.18510999999998"/>
    <n v="10.194579999999998"/>
    <n v="0"/>
    <x v="1"/>
    <n v="0.47886000000000006"/>
    <n v="176.85854999999998"/>
    <n v="-3.5760046408708626E-2"/>
    <n v="10330"/>
    <n v="-9.9978218253103893E-2"/>
    <n v="2.6670501958379635E-2"/>
    <n v="1.999194394384278E-3"/>
    <n v="0.97133030364723605"/>
    <n v="0.93964985012033631"/>
    <n v="5.7642562375412439E-2"/>
    <n v="2.7075875042512796E-3"/>
    <x v="1"/>
    <n v="8.6"/>
    <x v="1"/>
    <n v="10642"/>
    <n v="45.91"/>
    <x v="1"/>
    <n v="0"/>
    <x v="1"/>
    <x v="1"/>
    <n v="0"/>
    <x v="1"/>
    <x v="1"/>
    <x v="1"/>
    <n v="0"/>
    <x v="1"/>
    <x v="1"/>
    <x v="1"/>
    <x v="1"/>
    <x v="0"/>
    <x v="0"/>
    <x v="0"/>
    <x v="0"/>
    <x v="0"/>
    <x v="0"/>
    <x v="0"/>
    <x v="0"/>
    <x v="0"/>
    <m/>
    <x v="0"/>
    <x v="0"/>
    <x v="0"/>
    <x v="0"/>
    <x v="0"/>
    <m/>
    <n v="20051207"/>
    <x v="0"/>
    <s v="WYOMING ANALYTICAL LABS ROCK SPRINGS ID No D3202"/>
    <m/>
    <s v="10682-10768"/>
    <d v="2005-12-20T00:00:00"/>
  </r>
  <r>
    <x v="1"/>
    <s v="T23N R112W S18 fFRONTIER"/>
    <n v="4795"/>
    <x v="0"/>
    <x v="5"/>
    <s v="SHUTE CREEK"/>
    <s v="NE NE"/>
    <n v="18"/>
    <n v="23"/>
    <n v="112"/>
    <n v="41.974879999999999"/>
    <n v="-110.15758"/>
    <s v="4902321265"/>
    <s v="12-18 RIDGEPOINT"/>
    <x v="0"/>
    <s v="FRONTIER"/>
    <m/>
    <m/>
    <n v="122"/>
    <x v="0"/>
    <n v="10632"/>
    <n v="10754"/>
    <n v="10879"/>
    <n v="10800"/>
    <x v="2"/>
    <d v="2005-12-07T00:00:00"/>
    <n v="7.63"/>
    <x v="1"/>
    <n v="159"/>
    <n v="13.8"/>
    <n v="4210"/>
    <n v="72"/>
    <x v="1"/>
    <n v="6348"/>
    <n v="1991"/>
    <n v="0"/>
    <x v="1"/>
    <n v="150"/>
    <n v="14250"/>
    <x v="0"/>
    <s v="CHEVRON USA INC"/>
    <n v="7.9340999999999999"/>
    <n v="1.135602"/>
    <n v="183.13499999999999"/>
    <n v="1.8417599999999998"/>
    <n v="194.04646199999999"/>
    <n v="179.07708"/>
    <n v="32.632489999999997"/>
    <n v="0"/>
    <x v="1"/>
    <n v="3.1230000000000002"/>
    <n v="214.83256999999998"/>
    <n v="-5.0836815716194486E-2"/>
    <n v="12943.8"/>
    <n v="-4.8033007523773832E-2"/>
    <n v="4.0887630303715616E-2"/>
    <n v="5.8522169809001722E-3"/>
    <n v="0.95326015271538422"/>
    <n v="0.83356578567207018"/>
    <n v="0.15189731240472523"/>
    <n v="1.4536901923204663E-2"/>
    <x v="1"/>
    <n v="3.9"/>
    <x v="1"/>
    <n v="11468"/>
    <n v="40.161000000000001"/>
    <x v="1"/>
    <n v="0"/>
    <x v="1"/>
    <x v="1"/>
    <n v="0"/>
    <x v="1"/>
    <x v="1"/>
    <x v="1"/>
    <n v="0"/>
    <x v="1"/>
    <x v="1"/>
    <x v="1"/>
    <x v="1"/>
    <x v="0"/>
    <x v="0"/>
    <x v="0"/>
    <x v="0"/>
    <x v="0"/>
    <x v="0"/>
    <x v="0"/>
    <x v="0"/>
    <x v="0"/>
    <m/>
    <x v="0"/>
    <x v="0"/>
    <x v="0"/>
    <x v="0"/>
    <x v="0"/>
    <m/>
    <n v="20051207"/>
    <x v="0"/>
    <s v="WYOMING ANALYTICAL LABS ROCK SPRINGS ID No D3199"/>
    <m/>
    <s v="10632-10754"/>
    <d v="2005-12-20T00:00:00"/>
  </r>
  <r>
    <x v="1"/>
    <s v="T23N R112W S17 fFRONTIER"/>
    <n v="4809"/>
    <x v="0"/>
    <x v="5"/>
    <s v="SHUTE CREEK"/>
    <s v="SW SW"/>
    <n v="17"/>
    <n v="23"/>
    <n v="112"/>
    <n v="41.966149999999999"/>
    <n v="-110.15103999999999"/>
    <s v="4902321254"/>
    <s v="21-17 TRAIL"/>
    <x v="0"/>
    <s v="FRONTIER"/>
    <m/>
    <m/>
    <n v="-8882"/>
    <x v="0"/>
    <n v="19598"/>
    <n v="10716"/>
    <n v="10927"/>
    <n v="10772"/>
    <x v="2"/>
    <d v="2005-11-07T00:00:00"/>
    <n v="6.66"/>
    <x v="1"/>
    <n v="78"/>
    <n v="6.2"/>
    <n v="3070"/>
    <n v="51.2"/>
    <x v="1"/>
    <n v="5448"/>
    <n v="465"/>
    <n v="0"/>
    <x v="1"/>
    <n v="13"/>
    <n v="9350"/>
    <x v="0"/>
    <s v="CHEVRON USA INC"/>
    <n v="3.8921999999999999"/>
    <n v="0.51019800000000004"/>
    <n v="133.54499999999999"/>
    <n v="1.309696"/>
    <n v="139.257094"/>
    <n v="153.68807999999999"/>
    <n v="7.6213499999999996"/>
    <n v="0"/>
    <x v="1"/>
    <n v="0.27066000000000001"/>
    <n v="161.58008999999998"/>
    <n v="-7.4202915022632279E-2"/>
    <n v="9131.4"/>
    <n v="-1.1828108260196757E-2"/>
    <n v="2.7949743084542608E-2"/>
    <n v="3.6637128159517679E-3"/>
    <n v="0.96838654409950553"/>
    <n v="0.95115728676720013"/>
    <n v="4.7167630615876005E-2"/>
    <n v="1.6750826169239046E-3"/>
    <x v="1"/>
    <n v="105"/>
    <x v="1"/>
    <n v="9842"/>
    <n v="61.92"/>
    <x v="1"/>
    <n v="0"/>
    <x v="1"/>
    <x v="1"/>
    <n v="0"/>
    <x v="1"/>
    <x v="1"/>
    <x v="1"/>
    <n v="0"/>
    <x v="1"/>
    <x v="1"/>
    <x v="1"/>
    <x v="1"/>
    <x v="0"/>
    <x v="0"/>
    <x v="0"/>
    <x v="0"/>
    <x v="0"/>
    <x v="0"/>
    <x v="0"/>
    <x v="0"/>
    <x v="0"/>
    <m/>
    <x v="0"/>
    <x v="0"/>
    <x v="0"/>
    <x v="0"/>
    <x v="0"/>
    <m/>
    <n v="20051107"/>
    <x v="0"/>
    <s v="WYOMING ANALYTICAL LABS ROCK SPRINGS ID No D2837"/>
    <m/>
    <s v="19598-10716"/>
    <d v="2005-11-14T00:00:00"/>
  </r>
  <r>
    <x v="1"/>
    <s v="T23N R112W S17 fFRONTIER"/>
    <n v="4792"/>
    <x v="0"/>
    <x v="5"/>
    <s v="SHUTE CREEK"/>
    <s v="NE SW"/>
    <n v="17"/>
    <n v="23"/>
    <n v="112"/>
    <n v="41.969810000000003"/>
    <n v="-110.13857"/>
    <s v="4902321854"/>
    <s v="20-17"/>
    <x v="0"/>
    <s v="FRONTIER"/>
    <m/>
    <m/>
    <n v="80"/>
    <x v="0"/>
    <n v="10762"/>
    <n v="10842"/>
    <n v="11088"/>
    <n v="10969"/>
    <x v="2"/>
    <d v="2005-12-07T00:00:00"/>
    <n v="7.57"/>
    <x v="1"/>
    <n v="101"/>
    <n v="13"/>
    <n v="4040"/>
    <n v="99"/>
    <x v="1"/>
    <n v="5953"/>
    <n v="2105"/>
    <n v="0"/>
    <x v="1"/>
    <n v="240"/>
    <n v="12780"/>
    <x v="0"/>
    <s v="CHEVRON USA INC"/>
    <n v="5.0399000000000003"/>
    <n v="1.0697700000000001"/>
    <n v="175.74"/>
    <n v="2.5324199999999997"/>
    <n v="184.38208999999998"/>
    <n v="167.93412999999998"/>
    <n v="34.500949999999996"/>
    <n v="0"/>
    <x v="1"/>
    <n v="4.9968000000000004"/>
    <n v="207.43187999999998"/>
    <n v="-5.8828402672829676E-2"/>
    <n v="12551"/>
    <n v="-9.040306344005369E-3"/>
    <n v="2.7333999739345621E-2"/>
    <n v="5.8019192645012334E-3"/>
    <n v="0.96686408099615317"/>
    <n v="0.80958688703009396"/>
    <n v="0.16632424099902099"/>
    <n v="2.4088871970885096E-2"/>
    <x v="1"/>
    <n v="8.6999999999999993"/>
    <x v="1"/>
    <n v="10754"/>
    <n v="45.249000000000002"/>
    <x v="1"/>
    <n v="0"/>
    <x v="1"/>
    <x v="1"/>
    <n v="0"/>
    <x v="1"/>
    <x v="1"/>
    <x v="1"/>
    <n v="0"/>
    <x v="1"/>
    <x v="1"/>
    <x v="1"/>
    <x v="1"/>
    <x v="0"/>
    <x v="0"/>
    <x v="0"/>
    <x v="0"/>
    <x v="0"/>
    <x v="0"/>
    <x v="0"/>
    <x v="0"/>
    <x v="0"/>
    <m/>
    <x v="0"/>
    <x v="0"/>
    <x v="0"/>
    <x v="0"/>
    <x v="0"/>
    <m/>
    <n v="20051207"/>
    <x v="0"/>
    <s v="WYOMING ANALYTICAL LABS ROCK SPRINGS ID No D3196"/>
    <m/>
    <s v="10762-10842"/>
    <d v="2005-12-20T00:00:00"/>
  </r>
  <r>
    <x v="1"/>
    <s v="T23N R112W S17 fFRONTIER"/>
    <n v="4578"/>
    <x v="0"/>
    <x v="5"/>
    <s v="EMIGRANT SPRINGS"/>
    <s v="SW SW"/>
    <n v="17"/>
    <n v="23"/>
    <n v="112"/>
    <n v="41.966149999999999"/>
    <n v="-110.15103999999999"/>
    <s v="4902321254"/>
    <s v="21-17 TRAIL"/>
    <x v="0"/>
    <s v="FRONTIER"/>
    <m/>
    <m/>
    <m/>
    <x v="0"/>
    <s v="10514"/>
    <m/>
    <n v="10927"/>
    <n v="10772"/>
    <x v="2"/>
    <d v="2005-11-07T00:00:00"/>
    <n v="6.66"/>
    <x v="1"/>
    <n v="78"/>
    <n v="6.2"/>
    <n v="3070"/>
    <n v="51.2"/>
    <x v="1"/>
    <n v="5448"/>
    <n v="465"/>
    <m/>
    <x v="0"/>
    <n v="13"/>
    <n v="9350"/>
    <x v="0"/>
    <s v="CHEVRON USA"/>
    <n v="3.8921999999999999"/>
    <n v="0.51019800000000004"/>
    <n v="133.54499999999999"/>
    <n v="1.309696"/>
    <n v="139.257094"/>
    <n v="153.68807999999999"/>
    <n v="7.6213499999999996"/>
    <n v="0"/>
    <x v="1"/>
    <n v="0.27066000000000001"/>
    <n v="161.58008999999998"/>
    <n v="-7.4202915022632279E-2"/>
    <n v="9131.4"/>
    <n v="-1.1828108260196757E-2"/>
    <n v="2.7949743084542608E-2"/>
    <n v="3.6637128159517679E-3"/>
    <n v="0.96838654409950553"/>
    <n v="0.95115728676720013"/>
    <n v="4.7167630615876005E-2"/>
    <n v="1.6750826169239046E-3"/>
    <x v="0"/>
    <n v="105"/>
    <x v="0"/>
    <n v="9842"/>
    <n v="61.919499999999999"/>
    <x v="0"/>
    <m/>
    <x v="0"/>
    <x v="0"/>
    <m/>
    <x v="0"/>
    <x v="0"/>
    <x v="0"/>
    <m/>
    <x v="0"/>
    <x v="0"/>
    <x v="0"/>
    <x v="0"/>
    <x v="0"/>
    <x v="0"/>
    <x v="0"/>
    <x v="0"/>
    <x v="0"/>
    <x v="0"/>
    <x v="0"/>
    <x v="0"/>
    <x v="0"/>
    <m/>
    <x v="0"/>
    <x v="0"/>
    <x v="0"/>
    <x v="0"/>
    <x v="0"/>
    <m/>
    <n v="20051107"/>
    <x v="0"/>
    <s v="WYOMING ANALYTICAL LABS ROCK SPRINGS ID NO D2837"/>
    <m/>
    <m/>
    <d v="2005-11-14T00:00:00"/>
  </r>
  <r>
    <x v="1"/>
    <s v="T23N R112W S17 fFRONTIER"/>
    <n v="4799"/>
    <x v="0"/>
    <x v="5"/>
    <s v="EMIGRANT SPRINGS"/>
    <s v="NW NE"/>
    <n v="17"/>
    <n v="23"/>
    <n v="112"/>
    <n v="41.97486"/>
    <n v="-110.14073999999999"/>
    <s v="4902321303"/>
    <s v="12-17 TRAIL"/>
    <x v="0"/>
    <s v="FRONTIER"/>
    <m/>
    <m/>
    <n v="101"/>
    <x v="0"/>
    <n v="10500"/>
    <n v="10601"/>
    <n v="10750"/>
    <n v="10632"/>
    <x v="2"/>
    <d v="2005-12-07T00:00:00"/>
    <n v="7.1"/>
    <x v="1"/>
    <n v="101"/>
    <n v="7"/>
    <n v="3650"/>
    <n v="63"/>
    <x v="1"/>
    <n v="6082"/>
    <n v="609"/>
    <n v="0"/>
    <x v="1"/>
    <n v="13"/>
    <n v="12020"/>
    <x v="0"/>
    <s v="CHEVRON USA INC"/>
    <n v="5.0399000000000003"/>
    <n v="0.57603000000000004"/>
    <n v="158.77500000000001"/>
    <n v="1.61154"/>
    <n v="166.00246999999996"/>
    <n v="171.57321999999999"/>
    <n v="9.9815099999999983"/>
    <n v="0"/>
    <x v="1"/>
    <n v="0.27066000000000001"/>
    <n v="181.82538999999997"/>
    <n v="-4.549066311134483E-2"/>
    <n v="10525"/>
    <n v="-6.6311820802838761E-2"/>
    <n v="3.0360391625498112E-2"/>
    <n v="3.4700086089080491E-3"/>
    <n v="0.96616959976559391"/>
    <n v="0.94361530037141683"/>
    <n v="5.4896128642979949E-2"/>
    <n v="1.4885709856032761E-3"/>
    <x v="1"/>
    <n v="4"/>
    <x v="1"/>
    <n v="10987"/>
    <n v="48.5"/>
    <x v="1"/>
    <n v="0"/>
    <x v="1"/>
    <x v="1"/>
    <n v="0"/>
    <x v="1"/>
    <x v="1"/>
    <x v="1"/>
    <n v="0"/>
    <x v="1"/>
    <x v="1"/>
    <x v="1"/>
    <x v="1"/>
    <x v="0"/>
    <x v="0"/>
    <x v="0"/>
    <x v="0"/>
    <x v="0"/>
    <x v="0"/>
    <x v="0"/>
    <x v="0"/>
    <x v="0"/>
    <m/>
    <x v="0"/>
    <x v="0"/>
    <x v="0"/>
    <x v="0"/>
    <x v="0"/>
    <m/>
    <n v="20051207"/>
    <x v="0"/>
    <s v="WYOMING ANALYTICAL LABS ROCK SPRINGS ID No D3204"/>
    <m/>
    <s v="10500-10601"/>
    <d v="2005-12-20T00:00:00"/>
  </r>
  <r>
    <x v="1"/>
    <s v="T23N R112W S17 fFRONTIER"/>
    <n v="4819"/>
    <x v="0"/>
    <x v="5"/>
    <s v="SHUTE CREEK"/>
    <s v="SW SE"/>
    <n v="17"/>
    <n v="23"/>
    <n v="112"/>
    <n v="41.969160000000002"/>
    <n v="-110.13833"/>
    <s v="4902321428"/>
    <s v="22-17 TRAIL"/>
    <x v="0"/>
    <s v="FRONTIER"/>
    <m/>
    <m/>
    <n v="160"/>
    <x v="0"/>
    <n v="10466"/>
    <n v="10626"/>
    <n v="10777"/>
    <n v="10682"/>
    <x v="2"/>
    <d v="2005-12-01T00:00:00"/>
    <n v="6.89"/>
    <x v="1"/>
    <n v="122"/>
    <n v="12"/>
    <n v="4230"/>
    <n v="71"/>
    <x v="1"/>
    <n v="7348"/>
    <n v="659"/>
    <n v="0"/>
    <x v="1"/>
    <n v="10"/>
    <n v="8500"/>
    <x v="0"/>
    <s v="CHEVRON USA INC"/>
    <n v="6.0877999999999997"/>
    <n v="0.98748000000000002"/>
    <n v="184.005"/>
    <n v="1.8161799999999999"/>
    <n v="192.89645999999999"/>
    <n v="207.28708"/>
    <n v="10.80101"/>
    <n v="0"/>
    <x v="1"/>
    <n v="0.20820000000000002"/>
    <n v="218.29629"/>
    <n v="-6.1771103697718426E-2"/>
    <n v="12452"/>
    <n v="0.18862161130202368"/>
    <n v="3.1559936351346206E-2"/>
    <n v="5.1192230277320797E-3"/>
    <n v="0.96332084062092171"/>
    <n v="0.94956758083245485"/>
    <n v="4.9478669564196442E-2"/>
    <n v="9.5374960334873311E-4"/>
    <x v="1"/>
    <n v="2.2000000000000002"/>
    <x v="1"/>
    <n v="13275"/>
    <n v="67.48"/>
    <x v="1"/>
    <n v="0"/>
    <x v="1"/>
    <x v="1"/>
    <n v="0"/>
    <x v="1"/>
    <x v="1"/>
    <x v="1"/>
    <n v="0"/>
    <x v="1"/>
    <x v="1"/>
    <x v="1"/>
    <x v="1"/>
    <x v="0"/>
    <x v="0"/>
    <x v="0"/>
    <x v="0"/>
    <x v="0"/>
    <x v="0"/>
    <x v="0"/>
    <x v="0"/>
    <x v="0"/>
    <m/>
    <x v="0"/>
    <x v="0"/>
    <x v="0"/>
    <x v="0"/>
    <x v="0"/>
    <m/>
    <n v="20051201"/>
    <x v="0"/>
    <s v="WYOMING ANALYTICAL LABS ROCK SPRINGS ID No D3141"/>
    <m/>
    <s v="10466-10626"/>
    <d v="2005-12-13T00:00:00"/>
  </r>
  <r>
    <x v="1"/>
    <s v="T23N R112W S15 fFRONTIER"/>
    <n v="5833"/>
    <x v="0"/>
    <x v="5"/>
    <s v="EMIGRANT SPRINGS"/>
    <s v="SE SW"/>
    <n v="15"/>
    <n v="23"/>
    <n v="112"/>
    <n v="41.968944"/>
    <n v="-110.10894999999999"/>
    <s v="4902321718"/>
    <s v="24-15H EMIGRANT SHALLOWS"/>
    <x v="0"/>
    <s v="FRONTIER"/>
    <m/>
    <m/>
    <n v="3825"/>
    <x v="0"/>
    <n v="10862"/>
    <n v="14687"/>
    <n v="14894"/>
    <n v="14776"/>
    <x v="5"/>
    <m/>
    <n v="7.06"/>
    <x v="1"/>
    <n v="482"/>
    <n v="59"/>
    <n v="8770"/>
    <n v="0"/>
    <x v="1"/>
    <n v="13480"/>
    <n v="1698"/>
    <n v="0"/>
    <x v="1"/>
    <n v="110"/>
    <n v="24602"/>
    <x v="0"/>
    <s v="EOG RESOURCES INC"/>
    <n v="24.0518"/>
    <n v="4.8551099999999998"/>
    <n v="381.495"/>
    <n v="0"/>
    <n v="410.40190999999993"/>
    <n v="380.27080000000001"/>
    <n v="27.830219999999997"/>
    <n v="0"/>
    <x v="1"/>
    <n v="2.2902"/>
    <n v="410.39122000000003"/>
    <n v="1.3023988151432604E-5"/>
    <n v="24599"/>
    <n v="-6.0974370439625212E-5"/>
    <n v="5.8605477737664537E-2"/>
    <n v="1.1830135001077361E-2"/>
    <n v="0.92956438726125812"/>
    <n v="0.9266055935602131"/>
    <n v="6.7813877694556907E-2"/>
    <n v="5.580528745229978E-3"/>
    <x v="1"/>
    <n v="3"/>
    <x v="1"/>
    <n v="0"/>
    <n v="0"/>
    <x v="1"/>
    <n v="0"/>
    <x v="1"/>
    <x v="1"/>
    <n v="0"/>
    <x v="1"/>
    <x v="1"/>
    <x v="1"/>
    <n v="0"/>
    <x v="1"/>
    <x v="1"/>
    <x v="1"/>
    <x v="1"/>
    <x v="0"/>
    <x v="0"/>
    <x v="2"/>
    <x v="0"/>
    <x v="0"/>
    <x v="0"/>
    <x v="0"/>
    <x v="0"/>
    <x v="0"/>
    <m/>
    <x v="0"/>
    <x v="0"/>
    <x v="0"/>
    <x v="0"/>
    <x v="0"/>
    <s v="CO2 300 MG L"/>
    <m/>
    <x v="0"/>
    <s v="CHEMPION TECHNOLOGIES VERNAL"/>
    <m/>
    <s v="10862-14687"/>
    <d v="2007-02-21T00:00:00"/>
  </r>
  <r>
    <x v="0"/>
    <s v="T23N R112W S15 fFRONTIER"/>
    <n v="49000078"/>
    <x v="0"/>
    <x v="5"/>
    <s v="EMIGRANT SPRINGS"/>
    <m/>
    <s v="15"/>
    <s v=" 23"/>
    <s v=" 112"/>
    <n v="41.969279999999998"/>
    <n v="-110.09945999999999"/>
    <s v="4902305077"/>
    <s v="UNIT NO. 3"/>
    <x v="0"/>
    <s v="FRONTIER"/>
    <m/>
    <m/>
    <n v="49"/>
    <x v="0"/>
    <n v="10480"/>
    <n v="10529"/>
    <n v="10657"/>
    <m/>
    <x v="1"/>
    <d v="1963-09-20T00:00:00"/>
    <n v="7.9000000953674316"/>
    <x v="0"/>
    <n v="254"/>
    <n v="68"/>
    <n v="6273"/>
    <n v="80"/>
    <x v="0"/>
    <n v="9900"/>
    <n v="854"/>
    <m/>
    <x v="0"/>
    <n v="12"/>
    <n v="17010"/>
    <x v="0"/>
    <m/>
    <n v="12.6746"/>
    <n v="5.59572"/>
    <n v="272.87549999999999"/>
    <n v="2.0463999999999998"/>
    <n v="293.19221999999996"/>
    <n v="279.279"/>
    <n v="13.997059999999999"/>
    <m/>
    <x v="0"/>
    <n v="0.24984000000000001"/>
    <n v="293.52589999999998"/>
    <n v="-5.6872284769390674E-4"/>
    <n v="17438"/>
    <n v="1.2424523920111473E-2"/>
    <n v="4.3229660050324671E-2"/>
    <n v="1.9085499608413894E-2"/>
    <n v="0.93768484034126154"/>
    <n v="0.95146288623934039"/>
    <n v="4.7685945260707831E-2"/>
    <n v="8.5116849995179309E-4"/>
    <x v="0"/>
    <m/>
    <x v="0"/>
    <m/>
    <m/>
    <x v="0"/>
    <m/>
    <x v="0"/>
    <x v="0"/>
    <m/>
    <x v="0"/>
    <x v="0"/>
    <x v="0"/>
    <m/>
    <x v="0"/>
    <x v="0"/>
    <x v="0"/>
    <x v="0"/>
    <x v="0"/>
    <x v="0"/>
    <x v="0"/>
    <x v="0"/>
    <x v="0"/>
    <x v="0"/>
    <x v="0"/>
    <x v="0"/>
    <x v="0"/>
    <m/>
    <x v="0"/>
    <x v="0"/>
    <x v="0"/>
    <x v="0"/>
    <x v="0"/>
    <s v="PRODUCTION"/>
    <m/>
    <x v="0"/>
    <m/>
    <m/>
    <m/>
    <m/>
  </r>
  <r>
    <x v="1"/>
    <s v="T23N R112W S13 fFRONTIER"/>
    <n v="4786"/>
    <x v="0"/>
    <x v="5"/>
    <s v="EMIGRANT SPRINGS"/>
    <s v="NE SE"/>
    <n v="13"/>
    <n v="23"/>
    <n v="112"/>
    <n v="41.967869999999998"/>
    <n v="-110.05804000000001"/>
    <s v="4902321215"/>
    <s v="22-13 FARSON ROAD UNIT"/>
    <x v="0"/>
    <s v="FRONTIER"/>
    <m/>
    <m/>
    <n v="76"/>
    <x v="0"/>
    <n v="10526"/>
    <n v="10602"/>
    <n v="10902"/>
    <n v="10812"/>
    <x v="2"/>
    <d v="2005-12-12T00:00:00"/>
    <n v="6.67"/>
    <x v="1"/>
    <n v="111"/>
    <n v="9"/>
    <n v="5680"/>
    <n v="125"/>
    <x v="1"/>
    <n v="8860"/>
    <n v="913"/>
    <n v="0"/>
    <x v="1"/>
    <n v="21"/>
    <n v="17360"/>
    <x v="0"/>
    <s v="CHEVRON USA INC"/>
    <n v="5.5388999999999999"/>
    <n v="0.74060999999999999"/>
    <n v="247.08"/>
    <n v="3.1974999999999998"/>
    <n v="256.55700999999999"/>
    <n v="249.94059999999999"/>
    <n v="14.964069999999998"/>
    <n v="0"/>
    <x v="1"/>
    <n v="0.43722000000000005"/>
    <n v="265.34189000000003"/>
    <n v="-1.6832532124516918E-2"/>
    <n v="15719"/>
    <n v="-4.960851295383778E-2"/>
    <n v="2.1589353570966547E-2"/>
    <n v="2.8867268136621954E-3"/>
    <n v="0.97552391961537122"/>
    <n v="0.94195680900592049"/>
    <n v="5.639543006194761E-2"/>
    <n v="1.647760932131749E-3"/>
    <x v="1"/>
    <n v="9.6999999999999993"/>
    <x v="1"/>
    <n v="16006"/>
    <n v="33.090670000000003"/>
    <x v="1"/>
    <n v="0"/>
    <x v="1"/>
    <x v="1"/>
    <n v="0"/>
    <x v="1"/>
    <x v="1"/>
    <x v="1"/>
    <n v="0"/>
    <x v="1"/>
    <x v="1"/>
    <x v="1"/>
    <x v="1"/>
    <x v="0"/>
    <x v="0"/>
    <x v="0"/>
    <x v="0"/>
    <x v="0"/>
    <x v="0"/>
    <x v="0"/>
    <x v="0"/>
    <x v="0"/>
    <m/>
    <x v="0"/>
    <x v="0"/>
    <x v="0"/>
    <x v="0"/>
    <x v="0"/>
    <m/>
    <n v="20051212"/>
    <x v="0"/>
    <s v="WYOMING ANALYTICAL LABS ROCK SPRINGS ID No D3190"/>
    <m/>
    <s v="10526-10602"/>
    <d v="2005-12-20T00:00:00"/>
  </r>
  <r>
    <x v="1"/>
    <s v="T23N R112W S12 fFRONTIER"/>
    <n v="4784"/>
    <x v="0"/>
    <x v="5"/>
    <s v="EMIGRANT SPRINGS"/>
    <s v="NW SE"/>
    <n v="12"/>
    <n v="23"/>
    <n v="112"/>
    <n v="41.982990000000001"/>
    <n v="-110.06294"/>
    <s v="4902321223"/>
    <s v="22-12 FONTENELLE UNIT"/>
    <x v="0"/>
    <s v="FRONTIER"/>
    <m/>
    <m/>
    <n v="111"/>
    <x v="0"/>
    <n v="10371"/>
    <n v="10482"/>
    <n v="10680"/>
    <n v="10568"/>
    <x v="2"/>
    <d v="2005-12-07T00:00:00"/>
    <n v="7.36"/>
    <x v="1"/>
    <n v="118"/>
    <n v="9"/>
    <n v="5280"/>
    <n v="102"/>
    <x v="1"/>
    <n v="7452"/>
    <n v="878"/>
    <n v="0"/>
    <x v="1"/>
    <n v="0"/>
    <n v="15780"/>
    <x v="0"/>
    <s v="CHEVRON USA INC"/>
    <n v="5.8882000000000003"/>
    <n v="0.74060999999999999"/>
    <n v="229.68"/>
    <n v="2.6091599999999997"/>
    <n v="238.91796999999997"/>
    <n v="210.22091999999998"/>
    <n v="14.390419999999999"/>
    <n v="0"/>
    <x v="1"/>
    <n v="0"/>
    <n v="224.61133999999998"/>
    <n v="3.0864563882702447E-2"/>
    <n v="13839"/>
    <n v="-6.5532259698166714E-2"/>
    <n v="2.4645278879608767E-2"/>
    <n v="3.0998505470308494E-3"/>
    <n v="0.97225487057336046"/>
    <n v="0.93593190797935666"/>
    <n v="6.40680920206433E-2"/>
    <n v="0"/>
    <x v="1"/>
    <n v="4.5"/>
    <x v="1"/>
    <n v="13462"/>
    <n v="36.791759999999996"/>
    <x v="1"/>
    <n v="0"/>
    <x v="1"/>
    <x v="1"/>
    <n v="0"/>
    <x v="1"/>
    <x v="1"/>
    <x v="1"/>
    <n v="0"/>
    <x v="1"/>
    <x v="1"/>
    <x v="1"/>
    <x v="1"/>
    <x v="0"/>
    <x v="0"/>
    <x v="0"/>
    <x v="0"/>
    <x v="0"/>
    <x v="0"/>
    <x v="0"/>
    <x v="0"/>
    <x v="0"/>
    <m/>
    <x v="0"/>
    <x v="0"/>
    <x v="0"/>
    <x v="0"/>
    <x v="0"/>
    <m/>
    <n v="20051207"/>
    <x v="0"/>
    <s v="WYOMING ANALYTICAL LABS ROCK SPRINGS ID No D3188"/>
    <m/>
    <s v="10371-10482"/>
    <d v="2005-12-20T00:00:00"/>
  </r>
  <r>
    <x v="1"/>
    <s v="T23N R112W S08 fFRONTIER"/>
    <n v="4793"/>
    <x v="0"/>
    <x v="5"/>
    <s v="EMIGRANT SPRINGS"/>
    <s v="SW SW"/>
    <n v="8"/>
    <n v="23"/>
    <n v="112"/>
    <n v="41.980919999999998"/>
    <n v="-110.14904"/>
    <s v="4902321251"/>
    <s v="21-8 BRIDGER"/>
    <x v="0"/>
    <s v="FRONTIER"/>
    <m/>
    <m/>
    <n v="131"/>
    <x v="0"/>
    <n v="11475"/>
    <n v="11606"/>
    <n v="11618"/>
    <n v="11493"/>
    <x v="2"/>
    <d v="2005-12-07T00:00:00"/>
    <n v="6.66"/>
    <x v="1"/>
    <n v="113"/>
    <n v="6.7"/>
    <n v="3550"/>
    <n v="60"/>
    <x v="1"/>
    <n v="5951"/>
    <n v="558"/>
    <n v="0"/>
    <x v="1"/>
    <n v="83"/>
    <n v="12500"/>
    <x v="0"/>
    <s v="CHEVRON USA INC"/>
    <n v="5.6387"/>
    <n v="0.55134300000000003"/>
    <n v="154.42500000000001"/>
    <n v="1.5347999999999999"/>
    <n v="162.14984299999998"/>
    <n v="167.87771000000001"/>
    <n v="9.1456199999999992"/>
    <n v="0"/>
    <x v="1"/>
    <n v="1.7280600000000002"/>
    <n v="178.75139000000001"/>
    <n v="-4.8698993705311826E-2"/>
    <n v="10321.700000000001"/>
    <n v="-9.5448630031943246E-2"/>
    <n v="3.4774625097848545E-2"/>
    <n v="3.4002068074774523E-3"/>
    <n v="0.961825168094674"/>
    <n v="0.93916869681404991"/>
    <n v="5.1163909830295576E-2"/>
    <n v="9.6673933556544658E-3"/>
    <x v="1"/>
    <n v="3.4"/>
    <x v="1"/>
    <n v="10751"/>
    <n v="46.424999999999997"/>
    <x v="1"/>
    <n v="0"/>
    <x v="1"/>
    <x v="1"/>
    <n v="0"/>
    <x v="1"/>
    <x v="1"/>
    <x v="1"/>
    <n v="0"/>
    <x v="1"/>
    <x v="1"/>
    <x v="1"/>
    <x v="1"/>
    <x v="0"/>
    <x v="0"/>
    <x v="0"/>
    <x v="0"/>
    <x v="0"/>
    <x v="0"/>
    <x v="0"/>
    <x v="0"/>
    <x v="0"/>
    <m/>
    <x v="0"/>
    <x v="0"/>
    <x v="0"/>
    <x v="0"/>
    <x v="0"/>
    <m/>
    <n v="20051207"/>
    <x v="0"/>
    <s v="WYOMING ANALYTICAL LABS ROCK SPRINGS ID No D3197"/>
    <m/>
    <s v="11475-11606"/>
    <d v="2005-12-20T00:00:00"/>
  </r>
  <r>
    <x v="1"/>
    <s v="T23N R112W S07 fFRONTIER"/>
    <n v="4794"/>
    <x v="0"/>
    <x v="5"/>
    <s v="EMIGRANT SPRINGS"/>
    <s v="SE SE"/>
    <n v="7"/>
    <n v="23"/>
    <n v="112"/>
    <n v="41.980119999999999"/>
    <n v="-110.15679"/>
    <s v="4902321262"/>
    <s v="22-7 SAGE"/>
    <x v="0"/>
    <s v="FRONTIER"/>
    <m/>
    <m/>
    <n v="64"/>
    <x v="0"/>
    <n v="10562"/>
    <n v="10626"/>
    <n v="10815"/>
    <n v="10690"/>
    <x v="2"/>
    <d v="2005-12-07T00:00:00"/>
    <n v="6.42"/>
    <x v="1"/>
    <n v="100"/>
    <n v="5.4"/>
    <n v="3180"/>
    <n v="56"/>
    <x v="1"/>
    <n v="5569"/>
    <n v="495"/>
    <n v="0"/>
    <x v="1"/>
    <n v="70"/>
    <n v="13650"/>
    <x v="0"/>
    <s v="CHEVRON USA INC"/>
    <n v="4.99"/>
    <n v="0.44436600000000004"/>
    <n v="138.33000000000001"/>
    <n v="1.43248"/>
    <n v="145.19684599999999"/>
    <n v="157.10148999999998"/>
    <n v="8.1130499999999994"/>
    <n v="0"/>
    <x v="1"/>
    <n v="1.4574"/>
    <n v="166.67193999999998"/>
    <n v="-6.8859388832840693E-2"/>
    <n v="9475.4"/>
    <n v="-0.1805201207330468"/>
    <n v="3.4367137699396033E-2"/>
    <n v="3.0604383789438515E-3"/>
    <n v="0.96257242392166009"/>
    <n v="0.94257911679674455"/>
    <n v="4.8676759867317801E-2"/>
    <n v="8.7441233359376522E-3"/>
    <x v="1"/>
    <n v="55"/>
    <x v="1"/>
    <n v="10061"/>
    <n v="42.463000000000001"/>
    <x v="1"/>
    <n v="0"/>
    <x v="1"/>
    <x v="1"/>
    <n v="0"/>
    <x v="1"/>
    <x v="1"/>
    <x v="1"/>
    <n v="0"/>
    <x v="1"/>
    <x v="1"/>
    <x v="1"/>
    <x v="1"/>
    <x v="0"/>
    <x v="0"/>
    <x v="0"/>
    <x v="0"/>
    <x v="0"/>
    <x v="0"/>
    <x v="0"/>
    <x v="0"/>
    <x v="0"/>
    <m/>
    <x v="0"/>
    <x v="0"/>
    <x v="0"/>
    <x v="0"/>
    <x v="0"/>
    <m/>
    <n v="20051207"/>
    <x v="0"/>
    <s v="WYOMING ANALYTICAL LABS ROCK SPRINGS ID No D3198"/>
    <m/>
    <s v="10562-10626"/>
    <d v="2005-12-20T00:00:00"/>
  </r>
  <r>
    <x v="0"/>
    <s v="T23N R112W S02 fFRONTIER"/>
    <n v="49000077"/>
    <x v="0"/>
    <x v="5"/>
    <s v="EMIGRANT SPRINGS"/>
    <m/>
    <s v="2"/>
    <s v=" 23"/>
    <s v=" 112"/>
    <n v="41.996259999999999"/>
    <n v="-110.0782"/>
    <s v="4902305081"/>
    <s v="UNIT NO. 5"/>
    <x v="0"/>
    <s v="FRONTIER"/>
    <m/>
    <m/>
    <n v="173"/>
    <x v="0"/>
    <n v="10188"/>
    <n v="10361"/>
    <n v="10420"/>
    <n v="10387"/>
    <x v="1"/>
    <d v="1963-09-20T00:00:00"/>
    <n v="8.3000001907348633"/>
    <x v="0"/>
    <n v="124"/>
    <n v="29"/>
    <n v="5359"/>
    <n v="130"/>
    <x v="0"/>
    <n v="8000"/>
    <n v="1147"/>
    <m/>
    <x v="0"/>
    <n v="48"/>
    <n v="14258"/>
    <x v="0"/>
    <m/>
    <n v="6.1875999999999998"/>
    <n v="2.3864100000000001"/>
    <n v="233.11649999999997"/>
    <n v="3.3253999999999997"/>
    <n v="245.01590999999996"/>
    <n v="225.68"/>
    <n v="18.799329999999998"/>
    <m/>
    <x v="0"/>
    <n v="0.99936000000000003"/>
    <n v="245.47868999999997"/>
    <n v="-9.4349662565094364E-4"/>
    <n v="14834"/>
    <n v="1.9799257527842704E-2"/>
    <n v="2.5253870248670793E-2"/>
    <n v="9.7398164878354249E-3"/>
    <n v="0.96500631326349384"/>
    <n v="0.91934660397609258"/>
    <n v="7.6582329814453551E-2"/>
    <n v="4.0710662094538639E-3"/>
    <x v="0"/>
    <m/>
    <x v="0"/>
    <m/>
    <m/>
    <x v="0"/>
    <m/>
    <x v="0"/>
    <x v="0"/>
    <m/>
    <x v="0"/>
    <x v="0"/>
    <x v="0"/>
    <m/>
    <x v="0"/>
    <x v="0"/>
    <x v="0"/>
    <x v="0"/>
    <x v="0"/>
    <x v="0"/>
    <x v="0"/>
    <x v="0"/>
    <x v="0"/>
    <x v="0"/>
    <x v="0"/>
    <x v="0"/>
    <x v="0"/>
    <m/>
    <x v="0"/>
    <x v="0"/>
    <x v="0"/>
    <x v="0"/>
    <x v="0"/>
    <s v="PRODUCTION"/>
    <m/>
    <x v="0"/>
    <m/>
    <m/>
    <m/>
    <m/>
  </r>
  <r>
    <x v="1"/>
    <s v="T23N R111W S19 fFRONTIER"/>
    <n v="4787"/>
    <x v="0"/>
    <x v="5"/>
    <s v="EMIGRANT SPRINGS"/>
    <s v="NW NW"/>
    <n v="19"/>
    <n v="23"/>
    <n v="111"/>
    <n v="41.960560000000001"/>
    <n v="-110.05238"/>
    <s v="4902321259"/>
    <s v="11-19 COUNTY LINE"/>
    <x v="0"/>
    <s v="FRONTIER"/>
    <m/>
    <m/>
    <n v="108"/>
    <x v="0"/>
    <n v="10496"/>
    <n v="10604"/>
    <n v="10840"/>
    <n v="10714"/>
    <x v="2"/>
    <d v="2005-12-12T00:00:00"/>
    <n v="6.63"/>
    <x v="1"/>
    <n v="144"/>
    <n v="13"/>
    <n v="4480"/>
    <n v="70"/>
    <x v="1"/>
    <n v="7275"/>
    <n v="634"/>
    <n v="0"/>
    <x v="1"/>
    <n v="0"/>
    <n v="14360"/>
    <x v="0"/>
    <s v="CHEVRON USA INC"/>
    <n v="7.1856"/>
    <n v="1.0697700000000001"/>
    <n v="194.88"/>
    <n v="1.7906"/>
    <n v="204.92597000000001"/>
    <n v="205.22774999999999"/>
    <n v="10.391259999999999"/>
    <n v="0"/>
    <x v="1"/>
    <n v="0"/>
    <n v="215.61900999999997"/>
    <n v="-2.5426626183957701E-2"/>
    <n v="12616"/>
    <n v="-6.465005931198102E-2"/>
    <n v="3.5064369830724723E-2"/>
    <n v="5.2202753999407697E-3"/>
    <n v="0.95971535476933456"/>
    <n v="0.95180731049641687"/>
    <n v="4.81926895035832E-2"/>
    <n v="0"/>
    <x v="1"/>
    <n v="5.3"/>
    <x v="1"/>
    <n v="13143"/>
    <n v="40.192929999999997"/>
    <x v="1"/>
    <n v="0"/>
    <x v="1"/>
    <x v="1"/>
    <n v="0"/>
    <x v="1"/>
    <x v="1"/>
    <x v="1"/>
    <n v="0"/>
    <x v="1"/>
    <x v="1"/>
    <x v="1"/>
    <x v="1"/>
    <x v="0"/>
    <x v="0"/>
    <x v="0"/>
    <x v="0"/>
    <x v="0"/>
    <x v="0"/>
    <x v="0"/>
    <x v="0"/>
    <x v="0"/>
    <m/>
    <x v="0"/>
    <x v="0"/>
    <x v="0"/>
    <x v="0"/>
    <x v="0"/>
    <m/>
    <n v="20051212"/>
    <x v="0"/>
    <s v="WYOMING ANALYTICAL LABS ROCK SPRINGS ID No D3191"/>
    <m/>
    <s v="10496-10604"/>
    <d v="2005-12-20T00:00:00"/>
  </r>
  <r>
    <x v="1"/>
    <s v="T23N R111W S17 fFRONTIER"/>
    <m/>
    <x v="1"/>
    <x v="3"/>
    <s v="STORM SHELTER"/>
    <s v="SW SW"/>
    <n v="17"/>
    <n v="23"/>
    <n v="111"/>
    <n v="41.96904"/>
    <n v="-110.03111"/>
    <s v="4903723265"/>
    <s v="30-17 GREE"/>
    <x v="0"/>
    <s v="FRONTIER"/>
    <m/>
    <m/>
    <m/>
    <x v="0"/>
    <m/>
    <m/>
    <m/>
    <m/>
    <x v="2"/>
    <d v="1994-06-29T00:00:00"/>
    <n v="7.4"/>
    <x v="0"/>
    <n v="273"/>
    <n v="25"/>
    <n v="4910"/>
    <n v="110"/>
    <x v="1"/>
    <n v="7859"/>
    <n v="656"/>
    <n v="0"/>
    <x v="1"/>
    <n v="0"/>
    <n v="13837"/>
    <x v="0"/>
    <s v="BROWN TOM"/>
    <n v="13.6227"/>
    <n v="2.0572500000000002"/>
    <n v="213.58500000000001"/>
    <n v="2.8137999999999996"/>
    <n v="232.07875000000001"/>
    <n v="221.70238999999998"/>
    <n v="10.75184"/>
    <n v="0"/>
    <x v="1"/>
    <n v="0"/>
    <n v="232.45422999999997"/>
    <n v="-8.0829567795167158E-4"/>
    <n v="13833"/>
    <n v="-1.4456089627755693E-4"/>
    <n v="5.8698609846873112E-2"/>
    <n v="8.8644479513958121E-3"/>
    <n v="0.93243694220173112"/>
    <n v="0.95374642139228871"/>
    <n v="4.6253578607711295E-2"/>
    <n v="0"/>
    <x v="1"/>
    <n v="4"/>
    <x v="1"/>
    <n v="0"/>
    <n v="0.8"/>
    <x v="0"/>
    <n v="0"/>
    <x v="0"/>
    <x v="1"/>
    <m/>
    <x v="1"/>
    <x v="1"/>
    <x v="1"/>
    <n v="0"/>
    <x v="1"/>
    <x v="1"/>
    <x v="1"/>
    <x v="1"/>
    <x v="0"/>
    <x v="0"/>
    <x v="0"/>
    <x v="0"/>
    <x v="0"/>
    <x v="0"/>
    <x v="0"/>
    <x v="0"/>
    <x v="0"/>
    <m/>
    <x v="0"/>
    <x v="0"/>
    <x v="0"/>
    <x v="0"/>
    <x v="0"/>
    <m/>
    <n v="19940629"/>
    <x v="1"/>
    <s v="HALLIBURTON WESTERN LAB EVANSVILLE LAB No W94-0259"/>
    <m/>
    <m/>
    <d v="1994-07-07T00:00:00"/>
  </r>
  <r>
    <x v="1"/>
    <s v="T23N R111W S17 fFRONTIER"/>
    <n v="1872"/>
    <x v="0"/>
    <x v="0"/>
    <m/>
    <s v="SW SW"/>
    <n v="17"/>
    <n v="23"/>
    <n v="111"/>
    <n v="41.696809999999999"/>
    <n v="-110.04242000000001"/>
    <s v="4903723265"/>
    <s v="30-17 GREE"/>
    <x v="0"/>
    <s v="FRONTIER"/>
    <m/>
    <m/>
    <s v=""/>
    <x v="0"/>
    <m/>
    <m/>
    <m/>
    <m/>
    <x v="2"/>
    <d v="1994-06-29T00:00:00"/>
    <n v="7.4"/>
    <x v="1"/>
    <n v="273"/>
    <n v="25"/>
    <n v="4910"/>
    <n v="110"/>
    <x v="1"/>
    <n v="7859"/>
    <n v="656"/>
    <n v="0"/>
    <x v="1"/>
    <n v="0"/>
    <n v="13837"/>
    <x v="0"/>
    <s v="BROWN TOM"/>
    <n v="13.6227"/>
    <n v="2.0572500000000002"/>
    <n v="213.58500000000001"/>
    <n v="2.8137999999999996"/>
    <n v="232.07875000000001"/>
    <n v="221.70238999999998"/>
    <n v="10.75184"/>
    <n v="0"/>
    <x v="1"/>
    <n v="0"/>
    <n v="232.45422999999997"/>
    <n v="-8.0829567795167158E-4"/>
    <n v="13833"/>
    <n v="-1.4456089627755693E-4"/>
    <n v="5.8698609846873112E-2"/>
    <n v="8.8644479513958121E-3"/>
    <n v="0.93243694220173112"/>
    <n v="0.95374642139228871"/>
    <n v="4.6253578607711295E-2"/>
    <n v="0"/>
    <x v="1"/>
    <n v="4"/>
    <x v="1"/>
    <n v="0"/>
    <n v="0.8"/>
    <x v="0"/>
    <n v="0"/>
    <x v="0"/>
    <x v="1"/>
    <m/>
    <x v="1"/>
    <x v="1"/>
    <x v="1"/>
    <n v="0"/>
    <x v="1"/>
    <x v="1"/>
    <x v="1"/>
    <x v="1"/>
    <x v="0"/>
    <x v="0"/>
    <x v="0"/>
    <x v="0"/>
    <x v="0"/>
    <x v="0"/>
    <x v="0"/>
    <x v="0"/>
    <x v="0"/>
    <m/>
    <x v="0"/>
    <x v="0"/>
    <x v="0"/>
    <x v="0"/>
    <x v="0"/>
    <m/>
    <n v="19940629"/>
    <x v="1"/>
    <s v="HALLIBURTON WESTERN LAB EVANSVILLE LAB No W94-0259"/>
    <m/>
    <m/>
    <d v="1994-07-07T00:00:00"/>
  </r>
  <r>
    <x v="1"/>
    <s v="T23N R110W S16 fFRONTIER"/>
    <n v="5320"/>
    <x v="0"/>
    <x v="0"/>
    <s v="LINCOLN ROAD"/>
    <s v="NW SE"/>
    <n v="16"/>
    <n v="23"/>
    <n v="110"/>
    <n v="0"/>
    <n v="0"/>
    <s v="4903726954"/>
    <s v="50-16 HORSESHOE"/>
    <x v="0"/>
    <s v="FRONTIER"/>
    <m/>
    <m/>
    <n v="1094"/>
    <x v="0"/>
    <n v="10859"/>
    <n v="11953"/>
    <m/>
    <m/>
    <x v="2"/>
    <m/>
    <n v="7.23"/>
    <x v="1"/>
    <n v="61"/>
    <n v="9"/>
    <n v="3634"/>
    <n v="0"/>
    <x v="1"/>
    <n v="5150"/>
    <n v="1000"/>
    <n v="0"/>
    <x v="1"/>
    <n v="0"/>
    <n v="9885"/>
    <x v="0"/>
    <s v="CABOT OIL &amp; GAS CORPORATION"/>
    <n v="3.0438999999999998"/>
    <n v="0.74060999999999999"/>
    <n v="158.07899999999998"/>
    <n v="0"/>
    <n v="161.86350999999999"/>
    <n v="145.28149999999999"/>
    <n v="16.39"/>
    <n v="0"/>
    <x v="1"/>
    <n v="0"/>
    <n v="161.67149999999998"/>
    <n v="5.9347518526669022E-4"/>
    <n v="9854"/>
    <n v="-1.5704949592177922E-3"/>
    <n v="1.8805350260846315E-2"/>
    <n v="4.5755216849060051E-3"/>
    <n v="0.97661912805424755"/>
    <n v="0.89862158760202027"/>
    <n v="0.10137841239797984"/>
    <n v="0"/>
    <x v="1"/>
    <n v="31"/>
    <x v="1"/>
    <n v="0"/>
    <n v="0.65400000000000003"/>
    <x v="1"/>
    <n v="0"/>
    <x v="1"/>
    <x v="1"/>
    <n v="0"/>
    <x v="1"/>
    <x v="1"/>
    <x v="1"/>
    <n v="0"/>
    <x v="1"/>
    <x v="1"/>
    <x v="1"/>
    <x v="1"/>
    <x v="0"/>
    <x v="0"/>
    <x v="0"/>
    <x v="0"/>
    <x v="0"/>
    <x v="0"/>
    <x v="0"/>
    <x v="0"/>
    <x v="0"/>
    <m/>
    <x v="0"/>
    <x v="0"/>
    <x v="0"/>
    <x v="0"/>
    <x v="0"/>
    <m/>
    <m/>
    <x v="0"/>
    <s v="QUESTAR APPLIED TECHNOLOGY ROCK SPRINGS"/>
    <m/>
    <s v="10859-11953"/>
    <d v="2007-02-15T00:00:00"/>
  </r>
  <r>
    <x v="0"/>
    <s v="T23N R110W S13 fWASATCH"/>
    <n v="49009256"/>
    <x v="0"/>
    <x v="0"/>
    <s v="HORN CANYON"/>
    <m/>
    <s v="13"/>
    <s v=" 23"/>
    <s v=" 110"/>
    <n v="41.963810000000002"/>
    <n v="-109.82769"/>
    <s v="4903705915"/>
    <s v="HORN CANYON NO. 1-A"/>
    <x v="0"/>
    <s v="WASATCH"/>
    <m/>
    <n v="1405"/>
    <n v="320"/>
    <x v="0"/>
    <n v="2860"/>
    <n v="3180"/>
    <m/>
    <m/>
    <x v="0"/>
    <m/>
    <n v="8.5"/>
    <x v="2"/>
    <n v="21"/>
    <n v="5"/>
    <n v="977"/>
    <n v="-3"/>
    <x v="0"/>
    <n v="1040"/>
    <n v="410"/>
    <m/>
    <x v="0"/>
    <n v="263"/>
    <n v="2582"/>
    <x v="0"/>
    <m/>
    <n v="1.0479000000000001"/>
    <n v="0.41144999999999998"/>
    <n v="42.499499999999998"/>
    <n v="0"/>
    <n v="43.958849999999998"/>
    <n v="29.3384"/>
    <n v="6.7198999999999991"/>
    <m/>
    <x v="0"/>
    <n v="5.4756600000000004"/>
    <n v="41.53396"/>
    <n v="2.8363671752045558E-2"/>
    <n v="2710"/>
    <n v="2.4187452758881331E-2"/>
    <n v="2.383820322870139E-2"/>
    <n v="9.3598899880228889E-3"/>
    <n v="0.96680190678327571"/>
    <n v="0.70637136454120919"/>
    <n v="0.16179290392729226"/>
    <n v="0.13183573153149858"/>
    <x v="0"/>
    <m/>
    <x v="0"/>
    <m/>
    <m/>
    <x v="0"/>
    <m/>
    <x v="0"/>
    <x v="0"/>
    <m/>
    <x v="0"/>
    <x v="0"/>
    <x v="0"/>
    <m/>
    <x v="0"/>
    <x v="0"/>
    <x v="0"/>
    <x v="0"/>
    <x v="0"/>
    <x v="0"/>
    <x v="0"/>
    <x v="0"/>
    <x v="0"/>
    <x v="0"/>
    <x v="0"/>
    <x v="0"/>
    <x v="0"/>
    <m/>
    <x v="0"/>
    <x v="0"/>
    <x v="0"/>
    <x v="0"/>
    <x v="0"/>
    <s v="DST NO. 3"/>
    <m/>
    <x v="0"/>
    <m/>
    <m/>
    <m/>
    <m/>
  </r>
  <r>
    <x v="0"/>
    <s v="T23N R110W S13 fWASATCH"/>
    <n v="49009384"/>
    <x v="0"/>
    <x v="0"/>
    <s v="HORN CANYON"/>
    <m/>
    <s v="13"/>
    <s v=" 23"/>
    <s v=" 110"/>
    <n v="41.966630000000002"/>
    <n v="-109.82608999999999"/>
    <s v="4903760021"/>
    <s v="NO. 1"/>
    <x v="0"/>
    <s v="WASATCH"/>
    <m/>
    <m/>
    <n v="70"/>
    <x v="0"/>
    <n v="1655"/>
    <n v="1725"/>
    <n v="3047"/>
    <m/>
    <x v="5"/>
    <d v="1958-10-10T00:00:00"/>
    <n v="7.5"/>
    <x v="2"/>
    <n v="6"/>
    <n v="2"/>
    <n v="417"/>
    <n v="-3"/>
    <x v="0"/>
    <n v="160"/>
    <n v="720"/>
    <m/>
    <x v="0"/>
    <n v="110"/>
    <n v="1050"/>
    <x v="0"/>
    <m/>
    <n v="0.2994"/>
    <n v="0.16458"/>
    <n v="18.139499999999998"/>
    <n v="0"/>
    <n v="18.603479999999998"/>
    <n v="4.5136000000000003"/>
    <n v="11.800799999999999"/>
    <m/>
    <x v="0"/>
    <n v="2.2902"/>
    <n v="18.604599999999998"/>
    <n v="-3.0100988817488891E-5"/>
    <n v="1409"/>
    <n v="0.14599430662871085"/>
    <n v="1.6093763102387297E-2"/>
    <n v="8.8467319017732186E-3"/>
    <n v="0.97505950499583949"/>
    <n v="0.24260666716833476"/>
    <n v="0.63429474431054689"/>
    <n v="0.12309858852111845"/>
    <x v="0"/>
    <m/>
    <x v="0"/>
    <m/>
    <m/>
    <x v="0"/>
    <m/>
    <x v="0"/>
    <x v="0"/>
    <m/>
    <x v="0"/>
    <x v="0"/>
    <x v="0"/>
    <m/>
    <x v="0"/>
    <x v="0"/>
    <x v="0"/>
    <x v="0"/>
    <x v="0"/>
    <x v="0"/>
    <x v="0"/>
    <x v="0"/>
    <x v="0"/>
    <x v="0"/>
    <x v="0"/>
    <x v="0"/>
    <x v="0"/>
    <m/>
    <x v="0"/>
    <x v="0"/>
    <x v="0"/>
    <x v="0"/>
    <x v="0"/>
    <s v="FLOWING"/>
    <m/>
    <x v="0"/>
    <m/>
    <m/>
    <m/>
    <m/>
  </r>
  <r>
    <x v="0"/>
    <s v="T23N R110W S13 fMESAVERDE"/>
    <n v="49009258"/>
    <x v="0"/>
    <x v="0"/>
    <s v="HORN CANYON"/>
    <m/>
    <s v="13"/>
    <s v=" 23"/>
    <s v=" 110"/>
    <n v="41.963810000000002"/>
    <n v="-109.82769"/>
    <s v="4903705915"/>
    <s v="HORN CANYON NO. 1-A"/>
    <x v="0"/>
    <s v="MESAVERDE"/>
    <n v="1702"/>
    <m/>
    <n v="34"/>
    <x v="0"/>
    <n v="6325"/>
    <n v="6359"/>
    <m/>
    <m/>
    <x v="0"/>
    <m/>
    <n v="8.1999998092651367"/>
    <x v="2"/>
    <n v="30"/>
    <n v="18"/>
    <n v="3031"/>
    <n v="-3"/>
    <x v="0"/>
    <n v="3760"/>
    <n v="1757"/>
    <m/>
    <x v="0"/>
    <n v="-3"/>
    <n v="7704"/>
    <x v="0"/>
    <m/>
    <n v="1.4969999999999999"/>
    <n v="1.48122"/>
    <n v="131.8485"/>
    <n v="0"/>
    <n v="134.82671999999999"/>
    <n v="106.06959999999999"/>
    <n v="28.797229999999995"/>
    <m/>
    <x v="0"/>
    <n v="0"/>
    <n v="134.86682999999999"/>
    <n v="-1.4872435770154141E-4"/>
    <n v="8587"/>
    <n v="5.4201706463691608E-2"/>
    <n v="1.1103140386415985E-2"/>
    <n v="1.09861012713207E-2"/>
    <n v="0.97791075834226338"/>
    <n v="0.78647655617026069"/>
    <n v="0.21352344382973928"/>
    <n v="0"/>
    <x v="0"/>
    <m/>
    <x v="0"/>
    <m/>
    <m/>
    <x v="0"/>
    <m/>
    <x v="0"/>
    <x v="0"/>
    <m/>
    <x v="0"/>
    <x v="0"/>
    <x v="0"/>
    <m/>
    <x v="0"/>
    <x v="0"/>
    <x v="0"/>
    <x v="0"/>
    <x v="0"/>
    <x v="0"/>
    <x v="0"/>
    <x v="0"/>
    <x v="0"/>
    <x v="0"/>
    <x v="0"/>
    <x v="0"/>
    <x v="0"/>
    <m/>
    <x v="0"/>
    <x v="0"/>
    <x v="0"/>
    <x v="0"/>
    <x v="0"/>
    <s v="DST NO. 5"/>
    <m/>
    <x v="0"/>
    <m/>
    <m/>
    <m/>
    <m/>
  </r>
  <r>
    <x v="0"/>
    <s v="T23N R110W S13 fFORT UNION"/>
    <n v="49009257"/>
    <x v="0"/>
    <x v="0"/>
    <s v="HORN CANYON"/>
    <m/>
    <s v="13"/>
    <s v=" 23"/>
    <s v=" 110"/>
    <n v="41.963810000000002"/>
    <n v="-109.82769"/>
    <s v="4903705915"/>
    <s v="HORN CANYON NO. 1-A"/>
    <x v="0"/>
    <s v="FORT UNION"/>
    <n v="1405"/>
    <n v="1702"/>
    <n v="38"/>
    <x v="0"/>
    <n v="4585"/>
    <n v="4623"/>
    <m/>
    <m/>
    <x v="0"/>
    <m/>
    <n v="7.1999998092651367"/>
    <x v="2"/>
    <n v="439"/>
    <n v="92"/>
    <n v="4564"/>
    <n v="-3"/>
    <x v="0"/>
    <n v="8000"/>
    <n v="134"/>
    <m/>
    <x v="0"/>
    <n v="10"/>
    <n v="13171"/>
    <x v="0"/>
    <m/>
    <n v="21.906099999999999"/>
    <n v="7.5706800000000003"/>
    <n v="198.53399999999999"/>
    <n v="0"/>
    <n v="228.01077999999998"/>
    <n v="225.68"/>
    <n v="2.1962599999999997"/>
    <m/>
    <x v="0"/>
    <n v="0.20820000000000002"/>
    <n v="228.08445999999998"/>
    <n v="-1.6154520709314127E-4"/>
    <n v="13233"/>
    <n v="2.3481290713528251E-3"/>
    <n v="9.6074843478891656E-2"/>
    <n v="3.3203166973070311E-2"/>
    <n v="0.87072198954803803"/>
    <n v="0.98945802796034421"/>
    <n v="9.6291522885864293E-3"/>
    <n v="9.1281975106940669E-4"/>
    <x v="0"/>
    <m/>
    <x v="0"/>
    <m/>
    <m/>
    <x v="0"/>
    <m/>
    <x v="0"/>
    <x v="0"/>
    <m/>
    <x v="0"/>
    <x v="0"/>
    <x v="0"/>
    <m/>
    <x v="0"/>
    <x v="0"/>
    <x v="0"/>
    <x v="0"/>
    <x v="0"/>
    <x v="0"/>
    <x v="0"/>
    <x v="0"/>
    <x v="0"/>
    <x v="0"/>
    <x v="0"/>
    <x v="0"/>
    <x v="0"/>
    <m/>
    <x v="0"/>
    <x v="0"/>
    <x v="0"/>
    <x v="0"/>
    <x v="0"/>
    <s v="DST NO. 4"/>
    <m/>
    <x v="0"/>
    <m/>
    <m/>
    <m/>
    <m/>
  </r>
  <r>
    <x v="1"/>
    <s v="T23N R110W S05 fFRONTIER"/>
    <m/>
    <x v="1"/>
    <x v="3"/>
    <s v="SWAN"/>
    <s v="NE SW"/>
    <n v="5"/>
    <n v="23"/>
    <n v="110"/>
    <n v="41.997869999999999"/>
    <n v="-109.91486999999999"/>
    <s v="4903724140"/>
    <s v="40-5 HORSESHOE UNIT"/>
    <x v="0"/>
    <s v="FRONTIER"/>
    <m/>
    <m/>
    <m/>
    <x v="0"/>
    <m/>
    <m/>
    <m/>
    <m/>
    <x v="2"/>
    <d v="2002-01-07T00:00:00"/>
    <n v="7.92"/>
    <x v="0"/>
    <n v="23.9"/>
    <n v="4.1399999999999997"/>
    <n v="3450"/>
    <n v="1.86"/>
    <x v="1"/>
    <n v="5250"/>
    <n v="822"/>
    <m/>
    <x v="0"/>
    <n v="25"/>
    <n v="9590"/>
    <x v="0"/>
    <s v="CABOT OIL AND GAS CORPORATION"/>
    <n v="1.1926099999999999"/>
    <n v="0.3406806"/>
    <n v="150.07499999999999"/>
    <n v="4.7578799999999997E-2"/>
    <n v="151.65586939999997"/>
    <n v="148.10249999999999"/>
    <n v="13.472579999999999"/>
    <n v="0"/>
    <x v="1"/>
    <n v="0.52050000000000007"/>
    <n v="162.09557999999998"/>
    <n v="-3.3273824296156426E-2"/>
    <n v="9576.9"/>
    <n v="-6.8346994036596232E-4"/>
    <n v="7.86392247605288E-3"/>
    <n v="2.246405637631062E-3"/>
    <n v="0.98988967188631616"/>
    <n v="0.91367389536469779"/>
    <n v="8.3115036202714473E-2"/>
    <n v="3.211068432587737E-3"/>
    <x v="0"/>
    <n v="8.7799999999999994"/>
    <x v="0"/>
    <m/>
    <m/>
    <x v="0"/>
    <n v="15500"/>
    <x v="2"/>
    <x v="0"/>
    <m/>
    <x v="0"/>
    <x v="0"/>
    <x v="0"/>
    <m/>
    <x v="0"/>
    <x v="0"/>
    <x v="0"/>
    <x v="0"/>
    <x v="0"/>
    <x v="0"/>
    <x v="0"/>
    <x v="0"/>
    <x v="0"/>
    <x v="0"/>
    <x v="0"/>
    <x v="0"/>
    <x v="0"/>
    <m/>
    <x v="0"/>
    <x v="0"/>
    <x v="0"/>
    <x v="0"/>
    <x v="0"/>
    <m/>
    <n v="20107"/>
    <x v="0"/>
    <s v="WY ANALYTICAL LABS ROCK SPRINGS ID No C1303-C1314"/>
    <m/>
    <m/>
    <d v="2002-01-18T00:00:00"/>
  </r>
  <r>
    <x v="1"/>
    <s v="T23N R107W S30 fWASATCH"/>
    <n v="4777"/>
    <x v="0"/>
    <x v="0"/>
    <m/>
    <s v="NE NW"/>
    <n v="30"/>
    <n v="23"/>
    <n v="107"/>
    <n v="41.459232999999998"/>
    <n v="-108.69175300000001"/>
    <s v="4903707152"/>
    <s v="WYOMING NO 1"/>
    <x v="0"/>
    <s v="WASATCH"/>
    <m/>
    <m/>
    <s v=""/>
    <x v="0"/>
    <m/>
    <m/>
    <m/>
    <m/>
    <x v="2"/>
    <d v="1972-11-20T00:00:00"/>
    <n v="9.5"/>
    <x v="1"/>
    <n v="1"/>
    <n v="0"/>
    <n v="470"/>
    <n v="1.2"/>
    <x v="1"/>
    <n v="37"/>
    <n v="610"/>
    <n v="252"/>
    <x v="1"/>
    <n v="3.3"/>
    <n v="1496"/>
    <x v="0"/>
    <s v="DEPARTMENT OF ENERGY"/>
    <n v="4.99E-2"/>
    <n v="0"/>
    <n v="20.445"/>
    <n v="3.0695999999999998E-2"/>
    <n v="20.525596"/>
    <n v="1.0437699999999999"/>
    <n v="9.9978999999999996"/>
    <n v="8.3991600000000002"/>
    <x v="1"/>
    <n v="6.8706000000000003E-2"/>
    <n v="19.509535999999997"/>
    <n v="2.5379209440348622E-2"/>
    <n v="1374.5"/>
    <n v="-4.2327120710677582E-2"/>
    <n v="2.4311108919809199E-3"/>
    <n v="0"/>
    <n v="0.997568889108019"/>
    <n v="5.350050354862361E-2"/>
    <n v="0.5124622133504354"/>
    <n v="3.5216624321562548E-3"/>
    <x v="1"/>
    <n v="0"/>
    <x v="1"/>
    <n v="0"/>
    <n v="0"/>
    <x v="1"/>
    <n v="1830"/>
    <x v="1"/>
    <x v="1"/>
    <n v="0"/>
    <x v="1"/>
    <x v="1"/>
    <x v="1"/>
    <n v="0"/>
    <x v="1"/>
    <x v="1"/>
    <x v="1"/>
    <x v="1"/>
    <x v="0"/>
    <x v="0"/>
    <x v="0"/>
    <x v="0"/>
    <x v="0"/>
    <x v="1"/>
    <x v="0"/>
    <x v="0"/>
    <x v="0"/>
    <m/>
    <x v="0"/>
    <x v="0"/>
    <x v="1"/>
    <x v="0"/>
    <x v="0"/>
    <s v="WATER WELL"/>
    <n v="19721120"/>
    <x v="0"/>
    <s v="WYOMING DEPT OF AGRICULTURE DIVISION OF LABORATORIES"/>
    <m/>
    <m/>
    <d v="1972-11-26T00:00:00"/>
  </r>
  <r>
    <x v="0"/>
    <s v="T23N R106W S33 fLANCE"/>
    <n v="49007628"/>
    <x v="0"/>
    <x v="0"/>
    <s v="WILDCAT"/>
    <m/>
    <s v="33"/>
    <s v=" 23"/>
    <s v=" 106"/>
    <n v="41.92212"/>
    <n v="-109.42039"/>
    <s v="4903705897"/>
    <s v="WINDMILL NO. 1"/>
    <x v="0"/>
    <s v="LANCE"/>
    <m/>
    <m/>
    <n v="63"/>
    <x v="0"/>
    <n v="6512"/>
    <n v="6575"/>
    <n v="11970"/>
    <m/>
    <x v="0"/>
    <d v="1964-10-16T00:00:00"/>
    <n v="8.1000003814697266"/>
    <x v="0"/>
    <n v="781"/>
    <n v="101"/>
    <n v="16016"/>
    <n v="370"/>
    <x v="0"/>
    <n v="25000"/>
    <n v="866"/>
    <m/>
    <x v="0"/>
    <n v="1750"/>
    <n v="44459"/>
    <x v="0"/>
    <m/>
    <n v="38.971899999999998"/>
    <n v="8.3112899999999996"/>
    <n v="696.69599999999991"/>
    <n v="9.464599999999999"/>
    <n v="753.44378999999992"/>
    <n v="705.25"/>
    <n v="14.193739999999998"/>
    <m/>
    <x v="0"/>
    <n v="36.435000000000002"/>
    <n v="755.87874000000011"/>
    <n v="-1.6132734730993417E-3"/>
    <n v="44881"/>
    <n v="4.7235280949182896E-3"/>
    <n v="5.1725026494677195E-2"/>
    <n v="1.1031068422503025E-2"/>
    <n v="0.93724390508281974"/>
    <n v="0.93302002382022264"/>
    <n v="1.8777800259337889E-2"/>
    <n v="4.8202175920439301E-2"/>
    <x v="0"/>
    <m/>
    <x v="0"/>
    <m/>
    <m/>
    <x v="0"/>
    <m/>
    <x v="0"/>
    <x v="0"/>
    <m/>
    <x v="0"/>
    <x v="0"/>
    <x v="0"/>
    <m/>
    <x v="0"/>
    <x v="0"/>
    <x v="0"/>
    <x v="0"/>
    <x v="0"/>
    <x v="0"/>
    <x v="0"/>
    <x v="0"/>
    <x v="0"/>
    <x v="0"/>
    <x v="0"/>
    <x v="0"/>
    <x v="0"/>
    <m/>
    <x v="0"/>
    <x v="0"/>
    <x v="0"/>
    <x v="0"/>
    <x v="0"/>
    <s v="DST NO. 1"/>
    <m/>
    <x v="0"/>
    <m/>
    <m/>
    <m/>
    <m/>
  </r>
  <r>
    <x v="0"/>
    <s v="T23N R104W S12 fFRONTIER"/>
    <n v="49008412"/>
    <x v="0"/>
    <x v="0"/>
    <s v="NITCHIE GULCH"/>
    <m/>
    <s v="12"/>
    <s v=" 23"/>
    <s v=" 104"/>
    <n v="41.977760000000004"/>
    <n v="-109.13251"/>
    <s v="4903705920"/>
    <s v="ROGERS-GOVERNMENT 1-12"/>
    <x v="0"/>
    <s v="FRONTIER"/>
    <m/>
    <m/>
    <n v="167"/>
    <x v="0"/>
    <n v="8067"/>
    <n v="8234"/>
    <m/>
    <m/>
    <x v="1"/>
    <d v="1967-02-27T00:00:00"/>
    <n v="7.8000001907348633"/>
    <x v="0"/>
    <n v="194"/>
    <n v="33"/>
    <n v="3686"/>
    <n v="44"/>
    <x v="0"/>
    <n v="5500"/>
    <n v="1074"/>
    <m/>
    <x v="0"/>
    <n v="55"/>
    <n v="10041"/>
    <x v="0"/>
    <m/>
    <n v="9.6806000000000001"/>
    <n v="2.71557"/>
    <n v="160.34099999999998"/>
    <n v="1.1255199999999999"/>
    <n v="173.86268999999999"/>
    <n v="155.155"/>
    <n v="17.60286"/>
    <m/>
    <x v="0"/>
    <n v="1.1451"/>
    <n v="173.90296000000001"/>
    <n v="-1.1579637034313452E-4"/>
    <n v="10583"/>
    <n v="2.6280062063615207E-2"/>
    <n v="5.5679571045403706E-2"/>
    <n v="1.5619049722513784E-2"/>
    <n v="0.9287013792320824"/>
    <n v="0.89219297934894259"/>
    <n v="0.10122231386975816"/>
    <n v="6.5847067812991791E-3"/>
    <x v="0"/>
    <m/>
    <x v="0"/>
    <m/>
    <m/>
    <x v="0"/>
    <m/>
    <x v="0"/>
    <x v="0"/>
    <m/>
    <x v="0"/>
    <x v="0"/>
    <x v="0"/>
    <m/>
    <x v="0"/>
    <x v="0"/>
    <x v="0"/>
    <x v="0"/>
    <x v="0"/>
    <x v="0"/>
    <x v="0"/>
    <x v="0"/>
    <x v="0"/>
    <x v="0"/>
    <x v="0"/>
    <x v="0"/>
    <x v="0"/>
    <m/>
    <x v="0"/>
    <x v="0"/>
    <x v="0"/>
    <x v="0"/>
    <x v="0"/>
    <s v="PRODUCTION (2-23-67)"/>
    <m/>
    <x v="0"/>
    <m/>
    <m/>
    <m/>
    <m/>
  </r>
  <r>
    <x v="0"/>
    <s v="T23N R104W S11 fFRONTIER"/>
    <n v="49008413"/>
    <x v="0"/>
    <x v="0"/>
    <s v="NITCHIE GULCH"/>
    <m/>
    <s v="11"/>
    <s v=" 23"/>
    <s v=" 104"/>
    <n v="41.980759999999997"/>
    <n v="-109.15555999999999"/>
    <s v="4903706427"/>
    <s v="GOVERNMENT-AMAX 11-10"/>
    <x v="0"/>
    <s v="FRONTIER"/>
    <m/>
    <m/>
    <n v="100"/>
    <x v="3"/>
    <n v="8656"/>
    <n v="8756"/>
    <m/>
    <m/>
    <x v="5"/>
    <d v="1967-03-13T00:00:00"/>
    <n v="7.1999998092651367"/>
    <x v="0"/>
    <n v="513"/>
    <n v="66"/>
    <n v="5959"/>
    <n v="80"/>
    <x v="0"/>
    <n v="9650"/>
    <n v="1171"/>
    <m/>
    <x v="0"/>
    <n v="45"/>
    <n v="16890"/>
    <x v="0"/>
    <m/>
    <n v="25.598700000000001"/>
    <n v="5.4311400000000001"/>
    <n v="259.2165"/>
    <n v="2.0463999999999998"/>
    <n v="292.29273999999998"/>
    <n v="272.22649999999999"/>
    <n v="19.192689999999999"/>
    <m/>
    <x v="0"/>
    <n v="0.93690000000000007"/>
    <n v="292.35608999999994"/>
    <n v="-1.0835564316438841E-4"/>
    <n v="17481"/>
    <n v="1.7194728113816879E-2"/>
    <n v="8.7578979895292647E-2"/>
    <n v="1.8581166265025949E-2"/>
    <n v="0.89383985383968145"/>
    <n v="0.93114701321939297"/>
    <n v="6.5648333167952835E-2"/>
    <n v="3.20465361265435E-3"/>
    <x v="0"/>
    <m/>
    <x v="0"/>
    <m/>
    <m/>
    <x v="0"/>
    <m/>
    <x v="0"/>
    <x v="0"/>
    <m/>
    <x v="0"/>
    <x v="0"/>
    <x v="0"/>
    <m/>
    <x v="0"/>
    <x v="0"/>
    <x v="0"/>
    <x v="0"/>
    <x v="0"/>
    <x v="0"/>
    <x v="0"/>
    <x v="0"/>
    <x v="0"/>
    <x v="0"/>
    <x v="0"/>
    <x v="0"/>
    <x v="0"/>
    <m/>
    <x v="0"/>
    <x v="0"/>
    <x v="0"/>
    <x v="0"/>
    <x v="0"/>
    <s v="WELLHEAD (3-12-67)"/>
    <m/>
    <x v="0"/>
    <m/>
    <m/>
    <m/>
    <m/>
  </r>
  <r>
    <x v="1"/>
    <s v="T23N R103W S33 fCLOVERLY"/>
    <m/>
    <x v="1"/>
    <x v="3"/>
    <s v="PINE CANYON"/>
    <s v="SW NW"/>
    <n v="33"/>
    <n v="23"/>
    <n v="103"/>
    <n v="41.927638000000002"/>
    <n v="-109.086696"/>
    <s v="4903722508"/>
    <s v="1-33 UPRR"/>
    <x v="0"/>
    <s v="CLOVERLY"/>
    <m/>
    <m/>
    <m/>
    <x v="0"/>
    <m/>
    <m/>
    <m/>
    <m/>
    <x v="2"/>
    <d v="1997-05-26T00:00:00"/>
    <n v="6.77"/>
    <x v="0"/>
    <n v="2"/>
    <n v="0"/>
    <n v="6"/>
    <n v="7"/>
    <x v="1"/>
    <n v="2"/>
    <n v="31"/>
    <n v="0"/>
    <x v="1"/>
    <n v="0"/>
    <n v="32"/>
    <x v="0"/>
    <s v="ENERVEST OPERATING LLC"/>
    <n v="9.98E-2"/>
    <n v="0"/>
    <n v="0.26100000000000001"/>
    <n v="0.17906"/>
    <n v="0.53986000000000001"/>
    <n v="5.6419999999999998E-2"/>
    <n v="0.50808999999999993"/>
    <n v="0"/>
    <x v="1"/>
    <n v="0"/>
    <n v="0.56450999999999996"/>
    <n v="-2.2320417975859496E-2"/>
    <n v="48"/>
    <n v="0.2"/>
    <n v="0.18486274219242024"/>
    <n v="0"/>
    <n v="0.81513725780757973"/>
    <n v="9.9945085118067004E-2"/>
    <n v="0.9000549148819329"/>
    <n v="0"/>
    <x v="1"/>
    <n v="0"/>
    <x v="1"/>
    <n v="24"/>
    <n v="269"/>
    <x v="0"/>
    <n v="0"/>
    <x v="0"/>
    <x v="1"/>
    <m/>
    <x v="1"/>
    <x v="1"/>
    <x v="1"/>
    <n v="0"/>
    <x v="1"/>
    <x v="1"/>
    <x v="1"/>
    <x v="1"/>
    <x v="0"/>
    <x v="0"/>
    <x v="0"/>
    <x v="0"/>
    <x v="0"/>
    <x v="0"/>
    <x v="0"/>
    <x v="0"/>
    <x v="0"/>
    <m/>
    <x v="0"/>
    <x v="0"/>
    <x v="0"/>
    <x v="0"/>
    <x v="0"/>
    <m/>
    <n v="19970526"/>
    <x v="1"/>
    <s v="CORE LABS - LAB No 974652-1"/>
    <m/>
    <m/>
    <d v="1997-05-26T00:00:00"/>
  </r>
  <r>
    <x v="1"/>
    <s v="T23N R103W S32 fFRONTIER-CLOVERLY"/>
    <m/>
    <x v="1"/>
    <x v="3"/>
    <s v="PINE CANYON"/>
    <s v="NW NW"/>
    <n v="32"/>
    <n v="23"/>
    <n v="103"/>
    <n v="41.928178000000003"/>
    <n v="-109.105327"/>
    <s v="4903722575"/>
    <s v="6-32 PC"/>
    <x v="0"/>
    <s v="FRONTIER-CLOVERLY"/>
    <m/>
    <m/>
    <m/>
    <x v="0"/>
    <m/>
    <m/>
    <m/>
    <m/>
    <x v="2"/>
    <d v="1997-05-26T00:00:00"/>
    <n v="8.1999999999999993"/>
    <x v="0"/>
    <n v="50"/>
    <n v="5"/>
    <n v="1830"/>
    <n v="42"/>
    <x v="1"/>
    <n v="2550"/>
    <n v="561"/>
    <n v="0"/>
    <x v="1"/>
    <n v="0"/>
    <n v="4753"/>
    <x v="0"/>
    <s v="ENERVEST OPERATING LLC"/>
    <n v="2.4950000000000001"/>
    <n v="0.41144999999999998"/>
    <n v="79.605000000000004"/>
    <n v="1.07436"/>
    <n v="83.585809999999995"/>
    <n v="71.93549999999999"/>
    <n v="9.1947899999999994"/>
    <n v="0"/>
    <x v="1"/>
    <n v="0"/>
    <n v="81.130289999999988"/>
    <n v="1.490758948275249E-2"/>
    <n v="5038"/>
    <n v="2.9108364824839139E-2"/>
    <n v="2.984956417841737E-2"/>
    <n v="4.9224862449738782E-3"/>
    <n v="0.96522794957660862"/>
    <n v="0.88666637331137366"/>
    <n v="0.11333362668862641"/>
    <n v="0"/>
    <x v="1"/>
    <n v="0"/>
    <x v="1"/>
    <n v="1773"/>
    <n v="2.1"/>
    <x v="0"/>
    <n v="0"/>
    <x v="0"/>
    <x v="1"/>
    <m/>
    <x v="1"/>
    <x v="1"/>
    <x v="1"/>
    <n v="0"/>
    <x v="1"/>
    <x v="1"/>
    <x v="1"/>
    <x v="1"/>
    <x v="0"/>
    <x v="0"/>
    <x v="0"/>
    <x v="0"/>
    <x v="0"/>
    <x v="0"/>
    <x v="0"/>
    <x v="0"/>
    <x v="0"/>
    <m/>
    <x v="0"/>
    <x v="0"/>
    <x v="0"/>
    <x v="0"/>
    <x v="0"/>
    <m/>
    <n v="19970526"/>
    <x v="1"/>
    <s v="CORE LABS - LAB No 974652-6"/>
    <m/>
    <m/>
    <d v="1997-05-27T00:00:00"/>
  </r>
  <r>
    <x v="1"/>
    <s v="T23N R103W S32 fFRONTIER"/>
    <m/>
    <x v="1"/>
    <x v="3"/>
    <s v="PINE CANYON"/>
    <s v="C SW"/>
    <n v="32"/>
    <n v="23"/>
    <n v="103"/>
    <n v="41.920397999999999"/>
    <n v="-109.10463"/>
    <s v="4903722605"/>
    <s v="9-32"/>
    <x v="0"/>
    <s v="FRONTIER"/>
    <m/>
    <m/>
    <m/>
    <x v="0"/>
    <m/>
    <m/>
    <m/>
    <m/>
    <x v="2"/>
    <d v="1997-04-09T00:00:00"/>
    <n v="8.08"/>
    <x v="0"/>
    <n v="23"/>
    <n v="8"/>
    <n v="2100"/>
    <n v="14"/>
    <x v="1"/>
    <n v="2950"/>
    <n v="689"/>
    <n v="0"/>
    <x v="1"/>
    <n v="0"/>
    <n v="5434"/>
    <x v="0"/>
    <s v="ENERVEST OPERATING LLC"/>
    <n v="1.1476999999999999"/>
    <n v="0.65832000000000002"/>
    <n v="91.35"/>
    <n v="0.35811999999999999"/>
    <n v="93.514139999999998"/>
    <n v="83.219499999999996"/>
    <n v="11.29271"/>
    <n v="0"/>
    <x v="1"/>
    <n v="0"/>
    <n v="94.512209999999996"/>
    <n v="-5.3081389922210297E-3"/>
    <n v="5784"/>
    <n v="3.1199857372080586E-2"/>
    <n v="1.2273010263474594E-2"/>
    <n v="7.0397909877586429E-3"/>
    <n v="0.98068719874876675"/>
    <n v="0.88051586138976112"/>
    <n v="0.11948413861023882"/>
    <n v="0"/>
    <x v="1"/>
    <n v="0"/>
    <x v="1"/>
    <n v="5286"/>
    <n v="1.5"/>
    <x v="0"/>
    <n v="0"/>
    <x v="0"/>
    <x v="1"/>
    <m/>
    <x v="1"/>
    <x v="1"/>
    <x v="1"/>
    <n v="0"/>
    <x v="1"/>
    <x v="1"/>
    <x v="1"/>
    <x v="1"/>
    <x v="0"/>
    <x v="0"/>
    <x v="0"/>
    <x v="0"/>
    <x v="0"/>
    <x v="0"/>
    <x v="0"/>
    <x v="0"/>
    <x v="0"/>
    <m/>
    <x v="0"/>
    <x v="0"/>
    <x v="0"/>
    <x v="0"/>
    <x v="0"/>
    <m/>
    <n v="19970409"/>
    <x v="1"/>
    <s v="CORE LABS - LAB No 974343-2"/>
    <m/>
    <m/>
    <d v="1997-04-10T00:00:00"/>
  </r>
  <r>
    <x v="1"/>
    <s v="T23N R103W S32 fCLOVERLY"/>
    <m/>
    <x v="1"/>
    <x v="3"/>
    <s v="PINE CANYON"/>
    <s v="NW SE"/>
    <n v="32"/>
    <n v="23"/>
    <n v="103"/>
    <n v="41.922215000000001"/>
    <n v="-109.097459"/>
    <s v="4903705898"/>
    <s v="1-32 PC"/>
    <x v="0"/>
    <s v="CLOVERLY"/>
    <m/>
    <m/>
    <m/>
    <x v="0"/>
    <m/>
    <m/>
    <m/>
    <m/>
    <x v="2"/>
    <d v="1997-05-26T00:00:00"/>
    <n v="6.31"/>
    <x v="0"/>
    <n v="13"/>
    <n v="0"/>
    <n v="98"/>
    <n v="1"/>
    <x v="1"/>
    <n v="150"/>
    <n v="49"/>
    <n v="0"/>
    <x v="1"/>
    <n v="0"/>
    <n v="286"/>
    <x v="0"/>
    <s v="ENERVEST OPERATING LLC"/>
    <n v="0.64870000000000005"/>
    <n v="0"/>
    <n v="4.2629999999999999"/>
    <n v="2.5579999999999999E-2"/>
    <n v="4.9372799999999994"/>
    <n v="4.2314999999999996"/>
    <n v="0.80310999999999988"/>
    <n v="0"/>
    <x v="1"/>
    <n v="0"/>
    <n v="5.0346099999999998"/>
    <n v="-9.7604365872467885E-3"/>
    <n v="311"/>
    <n v="4.1876046901172533E-2"/>
    <n v="0.13138813273705363"/>
    <n v="0"/>
    <n v="0.86861186726294637"/>
    <n v="0.84048218233388483"/>
    <n v="0.15951781766611514"/>
    <n v="0"/>
    <x v="1"/>
    <n v="0"/>
    <x v="1"/>
    <n v="274"/>
    <n v="29.5"/>
    <x v="0"/>
    <n v="0"/>
    <x v="0"/>
    <x v="1"/>
    <m/>
    <x v="1"/>
    <x v="1"/>
    <x v="1"/>
    <n v="0"/>
    <x v="1"/>
    <x v="1"/>
    <x v="1"/>
    <x v="1"/>
    <x v="0"/>
    <x v="0"/>
    <x v="0"/>
    <x v="0"/>
    <x v="0"/>
    <x v="0"/>
    <x v="0"/>
    <x v="0"/>
    <x v="0"/>
    <m/>
    <x v="0"/>
    <x v="0"/>
    <x v="0"/>
    <x v="0"/>
    <x v="0"/>
    <m/>
    <n v="19970526"/>
    <x v="1"/>
    <s v="CORE LABS - LAB No 974652-4"/>
    <m/>
    <m/>
    <d v="1997-05-27T00:00:00"/>
  </r>
  <r>
    <x v="0"/>
    <s v="T23N R103W S30 fMESAVERDE/ROCK SPRINGS"/>
    <n v="49008416"/>
    <x v="0"/>
    <x v="0"/>
    <s v="NITCHIE GULCH"/>
    <m/>
    <s v="30"/>
    <s v=" 23"/>
    <s v=" 103"/>
    <n v="41.944369999999999"/>
    <n v="-109.11212999999999"/>
    <s v="4903720083"/>
    <s v="UNIT NO. 10-30"/>
    <x v="0"/>
    <s v="MESAVERDE/ROCK SPRINGS"/>
    <m/>
    <m/>
    <n v="24"/>
    <x v="3"/>
    <n v="2898"/>
    <n v="2922"/>
    <m/>
    <m/>
    <x v="0"/>
    <d v="1968-01-10T00:00:00"/>
    <n v="8.3999996185302734"/>
    <x v="0"/>
    <n v="16"/>
    <n v="7"/>
    <n v="783"/>
    <n v="50"/>
    <x v="0"/>
    <n v="76"/>
    <n v="1793"/>
    <m/>
    <x v="0"/>
    <n v="133"/>
    <n v="2020"/>
    <x v="0"/>
    <m/>
    <n v="0.7984"/>
    <n v="0.57603000000000004"/>
    <n v="34.060499999999998"/>
    <n v="1.2789999999999999"/>
    <n v="36.713929999999991"/>
    <n v="2.1439599999999999"/>
    <n v="29.387269999999997"/>
    <m/>
    <x v="0"/>
    <n v="2.7690600000000001"/>
    <n v="34.300289999999997"/>
    <n v="3.3988122378869952E-2"/>
    <n v="2855"/>
    <n v="0.17128205128205129"/>
    <n v="2.1746514197744569E-2"/>
    <n v="1.5689685086832168E-2"/>
    <n v="0.96256380071542358"/>
    <n v="6.2505593976027604E-2"/>
    <n v="0.85676447633533126"/>
    <n v="8.0729929688641122E-2"/>
    <x v="0"/>
    <m/>
    <x v="0"/>
    <m/>
    <m/>
    <x v="0"/>
    <m/>
    <x v="0"/>
    <x v="0"/>
    <m/>
    <x v="0"/>
    <x v="0"/>
    <x v="0"/>
    <m/>
    <x v="0"/>
    <x v="0"/>
    <x v="0"/>
    <x v="0"/>
    <x v="0"/>
    <x v="0"/>
    <x v="0"/>
    <x v="0"/>
    <x v="0"/>
    <x v="0"/>
    <x v="0"/>
    <x v="0"/>
    <x v="0"/>
    <m/>
    <x v="0"/>
    <x v="0"/>
    <x v="0"/>
    <x v="0"/>
    <x v="0"/>
    <s v="DST NO. 6 (MIDDLE)"/>
    <m/>
    <x v="0"/>
    <m/>
    <m/>
    <m/>
    <m/>
  </r>
  <r>
    <x v="0"/>
    <s v="T23N R103W S29 fMORRISON"/>
    <n v="49008417"/>
    <x v="0"/>
    <x v="0"/>
    <s v="PINE CANYON"/>
    <m/>
    <s v="29"/>
    <s v=" 23"/>
    <s v=" 103"/>
    <n v="41.933349999999997"/>
    <n v="-109.09797"/>
    <s v="4903720032"/>
    <s v="SOHIO PINE CANYON 3"/>
    <x v="0"/>
    <s v="MORRISON"/>
    <n v="23"/>
    <m/>
    <n v="25"/>
    <x v="0"/>
    <n v="8551"/>
    <n v="8576"/>
    <m/>
    <m/>
    <x v="1"/>
    <d v="1968-11-07T00:00:00"/>
    <n v="8.5"/>
    <x v="0"/>
    <n v="22"/>
    <n v="6"/>
    <n v="2795"/>
    <n v="19"/>
    <x v="0"/>
    <n v="3140"/>
    <n v="1440"/>
    <m/>
    <x v="0"/>
    <n v="255"/>
    <n v="7016"/>
    <x v="0"/>
    <m/>
    <n v="1.0977999999999999"/>
    <n v="0.49374000000000001"/>
    <n v="121.5825"/>
    <n v="0.48601999999999995"/>
    <n v="123.66005999999999"/>
    <n v="88.579399999999993"/>
    <n v="23.601599999999998"/>
    <m/>
    <x v="0"/>
    <n v="5.3091000000000008"/>
    <n v="117.49009999999998"/>
    <n v="2.5585552172140397E-2"/>
    <n v="7674"/>
    <n v="4.4792375765827092E-2"/>
    <n v="8.8775632164500001E-3"/>
    <n v="3.9927200423483548E-3"/>
    <n v="0.98712971674120165"/>
    <n v="0.75393075671907683"/>
    <n v="0.20088160619490494"/>
    <n v="4.5187637086018327E-2"/>
    <x v="0"/>
    <m/>
    <x v="0"/>
    <m/>
    <m/>
    <x v="0"/>
    <m/>
    <x v="0"/>
    <x v="0"/>
    <m/>
    <x v="0"/>
    <x v="0"/>
    <x v="0"/>
    <m/>
    <x v="0"/>
    <x v="0"/>
    <x v="0"/>
    <x v="0"/>
    <x v="0"/>
    <x v="0"/>
    <x v="0"/>
    <x v="0"/>
    <x v="0"/>
    <x v="0"/>
    <x v="0"/>
    <x v="0"/>
    <x v="0"/>
    <m/>
    <x v="0"/>
    <x v="0"/>
    <x v="0"/>
    <x v="0"/>
    <x v="0"/>
    <s v="PRODUCTION (9-16-68)"/>
    <m/>
    <x v="0"/>
    <m/>
    <m/>
    <m/>
    <m/>
  </r>
  <r>
    <x v="1"/>
    <s v="T23N R103W S29 fFRONTIER-CLOVERLY"/>
    <m/>
    <x v="1"/>
    <x v="3"/>
    <s v="PINE CANYON"/>
    <s v="NW SE"/>
    <n v="29"/>
    <n v="23"/>
    <n v="103"/>
    <n v="41.943365999999997"/>
    <n v="-109.074465"/>
    <s v="4903722613"/>
    <s v="4-29 PC"/>
    <x v="0"/>
    <s v="FRONTIER-CLOVERLY"/>
    <m/>
    <m/>
    <m/>
    <x v="0"/>
    <m/>
    <m/>
    <m/>
    <m/>
    <x v="2"/>
    <d v="1997-05-26T00:00:00"/>
    <n v="7.99"/>
    <x v="0"/>
    <n v="70"/>
    <n v="10"/>
    <n v="2710"/>
    <n v="48"/>
    <x v="1"/>
    <n v="4125"/>
    <n v="720"/>
    <n v="0"/>
    <x v="1"/>
    <n v="0"/>
    <n v="7317"/>
    <x v="0"/>
    <s v="ENERVEST OPERATING LLC"/>
    <n v="3.4929999999999999"/>
    <n v="0.82289999999999996"/>
    <n v="117.88500000000001"/>
    <n v="1.22784"/>
    <n v="123.42873999999999"/>
    <n v="116.36624999999999"/>
    <n v="11.800799999999999"/>
    <n v="0"/>
    <x v="1"/>
    <n v="0"/>
    <n v="128.16704999999999"/>
    <n v="-1.8833025783142075E-2"/>
    <n v="7683"/>
    <n v="2.4400000000000002E-2"/>
    <n v="2.8299729868424488E-2"/>
    <n v="6.6670047834888379E-3"/>
    <n v="0.96503326534808664"/>
    <n v="0.9079264132239917"/>
    <n v="9.207358677600834E-2"/>
    <n v="0"/>
    <x v="1"/>
    <n v="0"/>
    <x v="1"/>
    <n v="7157"/>
    <n v="1.2"/>
    <x v="0"/>
    <n v="0"/>
    <x v="0"/>
    <x v="1"/>
    <m/>
    <x v="1"/>
    <x v="1"/>
    <x v="1"/>
    <n v="0"/>
    <x v="1"/>
    <x v="1"/>
    <x v="1"/>
    <x v="1"/>
    <x v="0"/>
    <x v="0"/>
    <x v="0"/>
    <x v="0"/>
    <x v="0"/>
    <x v="0"/>
    <x v="0"/>
    <x v="0"/>
    <x v="0"/>
    <m/>
    <x v="0"/>
    <x v="0"/>
    <x v="0"/>
    <x v="0"/>
    <x v="0"/>
    <m/>
    <n v="19970526"/>
    <x v="1"/>
    <s v="CORE LABS - LAB No 974652-5"/>
    <m/>
    <m/>
    <d v="1997-05-27T00:00:00"/>
  </r>
  <r>
    <x v="1"/>
    <s v="T23N R103W S29 fFRONTIER"/>
    <m/>
    <x v="1"/>
    <x v="3"/>
    <s v="PINE CANYON"/>
    <s v="C SW"/>
    <n v="29"/>
    <n v="23"/>
    <n v="103"/>
    <n v="41.935243"/>
    <n v="-109.10454"/>
    <s v="4903722606"/>
    <s v="10-29"/>
    <x v="0"/>
    <s v="FRONTIER"/>
    <m/>
    <m/>
    <m/>
    <x v="0"/>
    <m/>
    <m/>
    <m/>
    <m/>
    <x v="2"/>
    <d v="1997-04-09T00:00:00"/>
    <n v="8.3000000000000007"/>
    <x v="0"/>
    <n v="11"/>
    <n v="5"/>
    <n v="1500"/>
    <n v="17"/>
    <x v="1"/>
    <n v="2000"/>
    <n v="598"/>
    <n v="0"/>
    <x v="1"/>
    <n v="0"/>
    <n v="3827"/>
    <x v="0"/>
    <s v="ENERVEST OPERATING LLC"/>
    <n v="0.54889999999999994"/>
    <n v="0.41144999999999998"/>
    <n v="65.25"/>
    <n v="0.43485999999999997"/>
    <n v="66.645210000000006"/>
    <n v="56.42"/>
    <n v="9.8012199999999989"/>
    <n v="0"/>
    <x v="1"/>
    <n v="0"/>
    <n v="66.221219999999988"/>
    <n v="3.1910995124955015E-3"/>
    <n v="4131"/>
    <n v="3.8200552902739382E-2"/>
    <n v="8.2361508051366321E-3"/>
    <n v="6.1737370172590036E-3"/>
    <n v="0.98559011217760428"/>
    <n v="0.85199276002465685"/>
    <n v="0.14800723997534326"/>
    <n v="0"/>
    <x v="1"/>
    <n v="0"/>
    <x v="1"/>
    <n v="3696"/>
    <n v="2.6"/>
    <x v="0"/>
    <n v="0"/>
    <x v="0"/>
    <x v="1"/>
    <m/>
    <x v="1"/>
    <x v="1"/>
    <x v="1"/>
    <n v="0"/>
    <x v="1"/>
    <x v="1"/>
    <x v="1"/>
    <x v="1"/>
    <x v="0"/>
    <x v="0"/>
    <x v="0"/>
    <x v="0"/>
    <x v="0"/>
    <x v="0"/>
    <x v="0"/>
    <x v="0"/>
    <x v="0"/>
    <m/>
    <x v="0"/>
    <x v="0"/>
    <x v="0"/>
    <x v="0"/>
    <x v="0"/>
    <m/>
    <n v="19970409"/>
    <x v="1"/>
    <s v="CORE LABS - LAB No 974343-1"/>
    <m/>
    <m/>
    <d v="1997-04-09T00:00:00"/>
  </r>
  <r>
    <x v="0"/>
    <s v="T23N R103W S29 fCLOVERLY"/>
    <n v="49008418"/>
    <x v="0"/>
    <x v="0"/>
    <s v="PINE CANYON"/>
    <m/>
    <s v="29"/>
    <s v=" 23"/>
    <s v=" 103"/>
    <n v="41.933349999999997"/>
    <n v="-109.09797"/>
    <s v="4903720032"/>
    <s v="SOHIO PINE CANYON 3"/>
    <x v="0"/>
    <s v="CLOVERLY"/>
    <m/>
    <n v="23"/>
    <n v="210"/>
    <x v="0"/>
    <n v="8318"/>
    <n v="8528"/>
    <m/>
    <m/>
    <x v="5"/>
    <d v="1968-09-20T00:00:00"/>
    <n v="7.8000001907348633"/>
    <x v="0"/>
    <n v="393"/>
    <n v="25"/>
    <n v="3187"/>
    <n v="21"/>
    <x v="0"/>
    <n v="5050"/>
    <n v="1074"/>
    <m/>
    <x v="0"/>
    <n v="41"/>
    <n v="9246"/>
    <x v="0"/>
    <m/>
    <n v="19.610700000000001"/>
    <n v="2.0572500000000002"/>
    <n v="138.6345"/>
    <n v="0.53717999999999999"/>
    <n v="160.83963"/>
    <n v="142.4605"/>
    <n v="17.60286"/>
    <m/>
    <x v="0"/>
    <n v="0.85362000000000005"/>
    <n v="160.91698"/>
    <n v="-2.4039910166879114E-4"/>
    <n v="9788"/>
    <n v="2.8475359882315854E-2"/>
    <n v="0.12192703999629943"/>
    <n v="1.279069095098018E-2"/>
    <n v="0.86528226905272043"/>
    <n v="0.88530433519197294"/>
    <n v="0.10939094183845607"/>
    <n v="5.3047229695710177E-3"/>
    <x v="0"/>
    <m/>
    <x v="0"/>
    <m/>
    <m/>
    <x v="0"/>
    <m/>
    <x v="0"/>
    <x v="0"/>
    <m/>
    <x v="0"/>
    <x v="0"/>
    <x v="0"/>
    <m/>
    <x v="0"/>
    <x v="0"/>
    <x v="0"/>
    <x v="0"/>
    <x v="0"/>
    <x v="0"/>
    <x v="0"/>
    <x v="0"/>
    <x v="0"/>
    <x v="0"/>
    <x v="0"/>
    <x v="0"/>
    <x v="0"/>
    <m/>
    <x v="0"/>
    <x v="0"/>
    <x v="0"/>
    <x v="0"/>
    <x v="0"/>
    <s v="FLOWING SAMPLE"/>
    <m/>
    <x v="0"/>
    <m/>
    <m/>
    <m/>
    <m/>
  </r>
  <r>
    <x v="1"/>
    <s v="T23N R103W S28 fFRONTIER-CLOVERLY"/>
    <m/>
    <x v="1"/>
    <x v="3"/>
    <s v="PINE CANYON"/>
    <s v="SE SW"/>
    <n v="28"/>
    <n v="23"/>
    <n v="103"/>
    <n v="41.936019000000002"/>
    <n v="-109.086945"/>
    <s v="4903722585"/>
    <s v="8-28 PC"/>
    <x v="0"/>
    <s v="FRONTIER-CLOVERLY"/>
    <m/>
    <m/>
    <m/>
    <x v="0"/>
    <m/>
    <m/>
    <m/>
    <m/>
    <x v="2"/>
    <d v="1997-05-26T00:00:00"/>
    <n v="7.12"/>
    <x v="0"/>
    <n v="5"/>
    <n v="0"/>
    <n v="7"/>
    <n v="0"/>
    <x v="1"/>
    <n v="2"/>
    <n v="31"/>
    <n v="0"/>
    <x v="1"/>
    <n v="0"/>
    <n v="29"/>
    <x v="0"/>
    <s v="ENERVEST OPERATING LLC"/>
    <n v="0.2495"/>
    <n v="0"/>
    <n v="0.30449999999999999"/>
    <n v="0"/>
    <n v="0.55400000000000005"/>
    <n v="5.6419999999999998E-2"/>
    <n v="0.50808999999999993"/>
    <n v="0"/>
    <x v="1"/>
    <n v="0"/>
    <n v="0.56450999999999996"/>
    <n v="-9.3964291781029295E-3"/>
    <n v="45"/>
    <n v="0.21621621621621623"/>
    <n v="0.45036101083032487"/>
    <n v="0"/>
    <n v="0.54963898916967502"/>
    <n v="9.9945085118067004E-2"/>
    <n v="0.9000549148819329"/>
    <n v="0"/>
    <x v="1"/>
    <n v="0"/>
    <x v="1"/>
    <n v="22"/>
    <n v="278"/>
    <x v="0"/>
    <n v="0"/>
    <x v="0"/>
    <x v="1"/>
    <m/>
    <x v="1"/>
    <x v="1"/>
    <x v="1"/>
    <n v="0"/>
    <x v="1"/>
    <x v="1"/>
    <x v="1"/>
    <x v="1"/>
    <x v="0"/>
    <x v="0"/>
    <x v="0"/>
    <x v="0"/>
    <x v="0"/>
    <x v="0"/>
    <x v="0"/>
    <x v="0"/>
    <x v="0"/>
    <m/>
    <x v="0"/>
    <x v="0"/>
    <x v="0"/>
    <x v="0"/>
    <x v="0"/>
    <m/>
    <n v="19970526"/>
    <x v="1"/>
    <s v="CORE LABS - LAB No 974652-7"/>
    <m/>
    <m/>
    <d v="1997-05-27T00:00:00"/>
  </r>
  <r>
    <x v="0"/>
    <s v="T23N R103W S19 fFRONTIER"/>
    <n v="49008423"/>
    <x v="0"/>
    <x v="0"/>
    <s v="NITCHIE GULCH"/>
    <m/>
    <s v="19"/>
    <s v=" 23"/>
    <s v=" 103"/>
    <n v="41.954639999999998"/>
    <n v="-109.12029"/>
    <s v="4903705907"/>
    <s v="UNIT NO. 5"/>
    <x v="0"/>
    <s v="FRONTIER"/>
    <m/>
    <m/>
    <n v="145"/>
    <x v="0"/>
    <n v="7872"/>
    <n v="8017"/>
    <m/>
    <m/>
    <x v="1"/>
    <d v="1964-03-02T00:00:00"/>
    <n v="8.1999998092651367"/>
    <x v="0"/>
    <n v="4"/>
    <n v="4"/>
    <n v="553"/>
    <n v="7"/>
    <x v="0"/>
    <n v="24"/>
    <n v="1439"/>
    <m/>
    <x v="0"/>
    <n v="24"/>
    <n v="1325"/>
    <x v="0"/>
    <m/>
    <n v="0.1996"/>
    <n v="0.32916000000000001"/>
    <n v="24.055499999999999"/>
    <n v="0.17906"/>
    <n v="24.763319999999997"/>
    <n v="0.67703999999999998"/>
    <n v="23.585209999999996"/>
    <m/>
    <x v="0"/>
    <n v="0.49968000000000001"/>
    <n v="24.76193"/>
    <n v="2.8066491335169753E-5"/>
    <n v="2052"/>
    <n v="0.21527983417234231"/>
    <n v="8.0603085531342333E-3"/>
    <n v="1.3292240297343008E-2"/>
    <n v="0.97864745114952278"/>
    <n v="2.7341972132220709E-2"/>
    <n v="0.95247866381982327"/>
    <n v="2.0179364047955874E-2"/>
    <x v="0"/>
    <m/>
    <x v="0"/>
    <m/>
    <m/>
    <x v="0"/>
    <m/>
    <x v="0"/>
    <x v="0"/>
    <m/>
    <x v="0"/>
    <x v="0"/>
    <x v="0"/>
    <m/>
    <x v="0"/>
    <x v="0"/>
    <x v="0"/>
    <x v="0"/>
    <x v="0"/>
    <x v="0"/>
    <x v="0"/>
    <x v="0"/>
    <x v="0"/>
    <x v="0"/>
    <x v="0"/>
    <x v="0"/>
    <x v="0"/>
    <m/>
    <x v="0"/>
    <x v="0"/>
    <x v="0"/>
    <x v="0"/>
    <x v="0"/>
    <s v="PRODUCTION WATER"/>
    <m/>
    <x v="0"/>
    <m/>
    <m/>
    <m/>
    <m/>
  </r>
  <r>
    <x v="1"/>
    <s v="T23N R102W S35 fMESAVERDE/ROCK SPRINGS"/>
    <m/>
    <x v="1"/>
    <x v="3"/>
    <s v="WILDCAT"/>
    <s v="SE SE"/>
    <n v="35"/>
    <n v="23"/>
    <n v="102"/>
    <n v="41.92022"/>
    <n v="-108.92136000000001"/>
    <s v="4903723815"/>
    <s v="35-4-1 UPR"/>
    <x v="0"/>
    <s v="MESAVERDE/ROCK SPRINGS"/>
    <m/>
    <m/>
    <m/>
    <x v="0"/>
    <m/>
    <m/>
    <n v="4775"/>
    <n v="4440"/>
    <x v="2"/>
    <d v="1997-10-19T00:00:00"/>
    <n v="7.07"/>
    <x v="0"/>
    <n v="75"/>
    <n v="16.7"/>
    <n v="8500"/>
    <n v="0"/>
    <x v="1"/>
    <n v="7442"/>
    <n v="7400"/>
    <n v="0"/>
    <x v="1"/>
    <n v="8.3000000000000007"/>
    <n v="19164"/>
    <x v="0"/>
    <s v="WILLIAMS PRODUCTION RMT COMPANY"/>
    <n v="3.7425000000000002"/>
    <n v="1.3742429999999999"/>
    <n v="369.75"/>
    <n v="0"/>
    <n v="374.86674299999999"/>
    <n v="209.93881999999999"/>
    <n v="121.28599999999999"/>
    <n v="0"/>
    <x v="1"/>
    <n v="0.17280600000000002"/>
    <n v="331.39762599999995"/>
    <n v="6.1547939989593389E-2"/>
    <n v="23442"/>
    <n v="0.10040839318405859"/>
    <n v="9.9835476736329209E-3"/>
    <n v="3.6659507029141816E-3"/>
    <n v="0.98635050162345295"/>
    <n v="0.63349524416931102"/>
    <n v="0.36598330972956339"/>
    <n v="5.2144610112566118E-4"/>
    <x v="1"/>
    <n v="0"/>
    <x v="1"/>
    <n v="0"/>
    <n v="0"/>
    <x v="0"/>
    <n v="0"/>
    <x v="0"/>
    <x v="1"/>
    <m/>
    <x v="1"/>
    <x v="1"/>
    <x v="1"/>
    <n v="0"/>
    <x v="1"/>
    <x v="1"/>
    <x v="1"/>
    <x v="1"/>
    <x v="0"/>
    <x v="0"/>
    <x v="0"/>
    <x v="0"/>
    <x v="0"/>
    <x v="0"/>
    <x v="0"/>
    <x v="0"/>
    <x v="0"/>
    <m/>
    <x v="0"/>
    <x v="0"/>
    <x v="0"/>
    <x v="0"/>
    <x v="0"/>
    <m/>
    <n v="19971019"/>
    <x v="1"/>
    <s v="STIM-LAB - No SL5082 A"/>
    <m/>
    <m/>
    <d v="1997-10-21T00:00:00"/>
  </r>
  <r>
    <x v="0"/>
    <s v="T23N R101W S30 fMESAVERDE"/>
    <n v="49008031"/>
    <x v="0"/>
    <x v="0"/>
    <s v="WILDCAT"/>
    <m/>
    <s v="30"/>
    <s v=" 23"/>
    <s v=" 101"/>
    <n v="41.933500000000002"/>
    <n v="-108.89396000000001"/>
    <s v="4903705901"/>
    <s v="FEDERAL 1-C"/>
    <x v="0"/>
    <s v="MESAVERDE"/>
    <m/>
    <m/>
    <n v="17"/>
    <x v="0"/>
    <n v="2852"/>
    <n v="2869"/>
    <n v="3503"/>
    <m/>
    <x v="0"/>
    <m/>
    <n v="8.1999998092651367"/>
    <x v="0"/>
    <n v="6"/>
    <n v="2"/>
    <n v="705"/>
    <n v="-3"/>
    <x v="0"/>
    <n v="32"/>
    <n v="1598"/>
    <m/>
    <x v="0"/>
    <n v="39"/>
    <n v="1667"/>
    <x v="0"/>
    <m/>
    <n v="0.2994"/>
    <n v="0.16458"/>
    <n v="30.6675"/>
    <n v="0"/>
    <n v="31.131479999999996"/>
    <n v="0.90271999999999997"/>
    <n v="26.191219999999998"/>
    <m/>
    <x v="0"/>
    <n v="0.81198000000000004"/>
    <n v="27.905919999999995"/>
    <n v="5.4635874886089189E-2"/>
    <n v="2376"/>
    <n v="0.17536482809794707"/>
    <n v="9.6172748613300753E-3"/>
    <n v="5.2866102093443688E-3"/>
    <n v="0.98509611492932558"/>
    <n v="3.2348691603788733E-2"/>
    <n v="0.93855425658784952"/>
    <n v="2.9097051808361817E-2"/>
    <x v="0"/>
    <m/>
    <x v="0"/>
    <m/>
    <m/>
    <x v="0"/>
    <m/>
    <x v="0"/>
    <x v="0"/>
    <m/>
    <x v="0"/>
    <x v="0"/>
    <x v="0"/>
    <m/>
    <x v="0"/>
    <x v="0"/>
    <x v="0"/>
    <x v="0"/>
    <x v="0"/>
    <x v="0"/>
    <x v="0"/>
    <x v="0"/>
    <x v="0"/>
    <x v="0"/>
    <x v="0"/>
    <x v="0"/>
    <x v="0"/>
    <m/>
    <x v="0"/>
    <x v="0"/>
    <x v="0"/>
    <x v="0"/>
    <x v="0"/>
    <s v="DST NO. 1"/>
    <m/>
    <x v="0"/>
    <m/>
    <m/>
    <m/>
    <m/>
  </r>
  <r>
    <x v="1"/>
    <s v="T23N R101W S04 fMESAVERDE/ROCK SPRINGS"/>
    <m/>
    <x v="1"/>
    <x v="3"/>
    <s v="WILDCAT"/>
    <s v="SE NE"/>
    <n v="4"/>
    <n v="23"/>
    <n v="101"/>
    <n v="41.999189999999999"/>
    <n v="-108.84211999999999"/>
    <s v="4903721625"/>
    <s v="TREASURE UNIT #3"/>
    <x v="0"/>
    <s v="MESAVERDE/ROCK SPRINGS"/>
    <m/>
    <m/>
    <m/>
    <x v="0"/>
    <m/>
    <n v="7301"/>
    <n v="7950"/>
    <m/>
    <x v="2"/>
    <d v="2001-11-07T00:00:00"/>
    <n v="7.27"/>
    <x v="0"/>
    <n v="26"/>
    <n v="12"/>
    <n v="10948"/>
    <m/>
    <x v="1"/>
    <n v="13500"/>
    <n v="6000"/>
    <n v="0"/>
    <x v="0"/>
    <n v="5"/>
    <n v="30492"/>
    <x v="0"/>
    <s v="QUESTAR APPLIED TECHNOLOGY SERVICES, ROCK SPRINGS"/>
    <n v="1.2974000000000001"/>
    <n v="0.98748000000000002"/>
    <n v="476.23799999999994"/>
    <n v="0"/>
    <n v="478.52287999999993"/>
    <n v="380.83499999999998"/>
    <n v="98.34"/>
    <n v="0"/>
    <x v="1"/>
    <n v="0.10410000000000001"/>
    <n v="479.27909999999997"/>
    <n v="-7.8953689362809803E-4"/>
    <n v="30491"/>
    <n v="-1.6398012560877622E-5"/>
    <n v="2.7112601178025182E-3"/>
    <n v="2.0636003862553034E-3"/>
    <n v="0.99522513949594216"/>
    <n v="0.79459963933332378"/>
    <n v="0.2051831594576104"/>
    <n v="2.1720120906586584E-4"/>
    <x v="0"/>
    <n v="1"/>
    <x v="0"/>
    <m/>
    <n v="0.16500000000000001"/>
    <x v="5"/>
    <m/>
    <x v="1"/>
    <x v="0"/>
    <n v="0"/>
    <x v="0"/>
    <x v="0"/>
    <x v="0"/>
    <m/>
    <x v="0"/>
    <x v="0"/>
    <x v="0"/>
    <x v="0"/>
    <x v="0"/>
    <x v="0"/>
    <x v="0"/>
    <x v="0"/>
    <x v="0"/>
    <x v="0"/>
    <x v="0"/>
    <x v="0"/>
    <x v="0"/>
    <m/>
    <x v="0"/>
    <x v="0"/>
    <x v="0"/>
    <x v="0"/>
    <x v="0"/>
    <m/>
    <m/>
    <x v="0"/>
    <m/>
    <m/>
    <m/>
    <m/>
  </r>
  <r>
    <x v="1"/>
    <s v="T23N R101W S04 fMESAVERDE/ERICSON"/>
    <m/>
    <x v="1"/>
    <x v="3"/>
    <s v="WILDCAT"/>
    <s v="SE NE"/>
    <n v="4"/>
    <n v="23"/>
    <n v="101"/>
    <n v="41.999189999999999"/>
    <n v="-108.84211999999999"/>
    <s v="4903721625"/>
    <s v="TREASURE UNIT #3"/>
    <x v="0"/>
    <s v="MESAVERDE/ERICSON"/>
    <m/>
    <m/>
    <m/>
    <x v="0"/>
    <m/>
    <m/>
    <n v="7950"/>
    <m/>
    <x v="2"/>
    <d v="1998-07-01T00:00:00"/>
    <n v="7.1"/>
    <x v="0"/>
    <n v="116"/>
    <n v="30.2"/>
    <n v="10100"/>
    <n v="0"/>
    <x v="1"/>
    <n v="14000"/>
    <n v="3100"/>
    <n v="0"/>
    <x v="1"/>
    <n v="42"/>
    <n v="25300"/>
    <x v="0"/>
    <s v="WILLIAMS PRODUCTION RMT COMPANY"/>
    <n v="5.7884000000000002"/>
    <n v="2.4851580000000002"/>
    <n v="439.35"/>
    <n v="0"/>
    <n v="447.62355799999995"/>
    <n v="394.94"/>
    <n v="50.808999999999997"/>
    <n v="0"/>
    <x v="1"/>
    <n v="0.87444000000000011"/>
    <n v="446.62344000000002"/>
    <n v="1.1183912299808799E-3"/>
    <n v="27388.2"/>
    <n v="3.9633162643627998E-2"/>
    <n v="1.2931401613138513E-2"/>
    <n v="5.5518927804063438E-3"/>
    <n v="0.98151670560645521"/>
    <n v="0.88427960699957886"/>
    <n v="0.11376250203079354"/>
    <n v="1.9578909696275682E-3"/>
    <x v="1"/>
    <n v="77.5"/>
    <x v="1"/>
    <n v="0"/>
    <n v="26.7"/>
    <x v="0"/>
    <n v="0"/>
    <x v="0"/>
    <x v="1"/>
    <m/>
    <x v="1"/>
    <x v="1"/>
    <x v="1"/>
    <n v="0"/>
    <x v="1"/>
    <x v="1"/>
    <x v="1"/>
    <x v="1"/>
    <x v="0"/>
    <x v="0"/>
    <x v="0"/>
    <x v="0"/>
    <x v="0"/>
    <x v="0"/>
    <x v="0"/>
    <x v="0"/>
    <x v="0"/>
    <m/>
    <x v="0"/>
    <x v="0"/>
    <x v="0"/>
    <x v="0"/>
    <x v="0"/>
    <s v="1ST RUN - RBP 5818"/>
    <n v="19980701"/>
    <x v="1"/>
    <s v="CHEMTECH-FORD - LAB No 98-U005343"/>
    <m/>
    <m/>
    <d v="1998-07-10T00:00:00"/>
  </r>
  <r>
    <x v="0"/>
    <s v="T23N R101W S04 fMESAVERDE/ALMOND"/>
    <n v="49007441"/>
    <x v="0"/>
    <x v="0"/>
    <s v="WILDCAT"/>
    <s v="NW SW"/>
    <s v="4"/>
    <s v=" 23"/>
    <s v=" 101"/>
    <n v="41.993310000000001"/>
    <n v="-108.85469000000001"/>
    <s v="4903705927"/>
    <s v="NO. 4-1 UNIT"/>
    <x v="0"/>
    <s v="MESAVERDE/ALMOND"/>
    <m/>
    <m/>
    <n v="55"/>
    <x v="3"/>
    <n v="4963"/>
    <n v="5018"/>
    <n v="5456"/>
    <m/>
    <x v="0"/>
    <d v="1959-02-13T00:00:00"/>
    <n v="8.1999998092651367"/>
    <x v="0"/>
    <n v="46"/>
    <n v="7"/>
    <n v="5097"/>
    <n v="-3"/>
    <x v="0"/>
    <n v="4752"/>
    <n v="5081"/>
    <m/>
    <x v="0"/>
    <n v="-3"/>
    <n v="12622"/>
    <x v="0"/>
    <m/>
    <n v="2.2953999999999999"/>
    <n v="0.57603000000000004"/>
    <n v="221.71949999999998"/>
    <n v="0"/>
    <n v="224.59092999999999"/>
    <n v="134.05392000000001"/>
    <n v="83.277589999999989"/>
    <m/>
    <x v="0"/>
    <n v="0"/>
    <n v="217.33150999999998"/>
    <n v="1.6426909663152672E-2"/>
    <n v="14974"/>
    <n v="8.522974344107842E-2"/>
    <n v="1.022035929946058E-2"/>
    <n v="2.5647963610997116E-3"/>
    <n v="0.98721484433943973"/>
    <n v="0.61681769017295296"/>
    <n v="0.38318230982704715"/>
    <n v="0"/>
    <x v="0"/>
    <m/>
    <x v="0"/>
    <m/>
    <m/>
    <x v="0"/>
    <m/>
    <x v="0"/>
    <x v="0"/>
    <m/>
    <x v="0"/>
    <x v="0"/>
    <x v="0"/>
    <m/>
    <x v="0"/>
    <x v="0"/>
    <x v="0"/>
    <x v="0"/>
    <x v="0"/>
    <x v="0"/>
    <x v="0"/>
    <x v="0"/>
    <x v="0"/>
    <x v="0"/>
    <x v="0"/>
    <x v="0"/>
    <x v="0"/>
    <m/>
    <x v="0"/>
    <x v="0"/>
    <x v="0"/>
    <x v="0"/>
    <x v="0"/>
    <s v="DST NO. 1 (BOTTOM)"/>
    <m/>
    <x v="0"/>
    <m/>
    <m/>
    <m/>
    <m/>
  </r>
  <r>
    <x v="1"/>
    <s v="T23N R101W S04 fMESAVERDE"/>
    <m/>
    <x v="1"/>
    <x v="3"/>
    <s v="WILDCAT"/>
    <s v="NW SW"/>
    <n v="4"/>
    <n v="23"/>
    <n v="101"/>
    <n v="41.993310000000001"/>
    <n v="-108.85469000000001"/>
    <s v="4903705927"/>
    <s v="NO. 4-1 UNIT"/>
    <x v="0"/>
    <s v="MESAVERDE"/>
    <m/>
    <m/>
    <m/>
    <x v="0"/>
    <m/>
    <m/>
    <n v="5456"/>
    <m/>
    <x v="2"/>
    <d v="1997-10-20T00:00:00"/>
    <n v="7.07"/>
    <x v="0"/>
    <n v="75"/>
    <n v="16.7"/>
    <n v="8500"/>
    <n v="0"/>
    <x v="1"/>
    <n v="7442"/>
    <n v="7400"/>
    <n v="0"/>
    <x v="1"/>
    <n v="8.3000000000000007"/>
    <n v="19164"/>
    <x v="0"/>
    <s v="RIVER GAS"/>
    <n v="3.7425000000000002"/>
    <n v="1.3742429999999999"/>
    <n v="369.75"/>
    <n v="0"/>
    <n v="374.86674299999999"/>
    <n v="209.93881999999999"/>
    <n v="121.28599999999999"/>
    <n v="0"/>
    <x v="1"/>
    <n v="0.17280600000000002"/>
    <n v="331.39762599999995"/>
    <n v="6.1547939989593389E-2"/>
    <n v="23442"/>
    <n v="0.10040839318405859"/>
    <n v="9.9835476736329209E-3"/>
    <n v="3.6659507029141816E-3"/>
    <n v="0.98635050162345295"/>
    <n v="0.63349524416931102"/>
    <n v="0.36598330972956339"/>
    <n v="5.2144610112566118E-4"/>
    <x v="1"/>
    <n v="0"/>
    <x v="1"/>
    <n v="0"/>
    <n v="0"/>
    <x v="0"/>
    <n v="0"/>
    <x v="0"/>
    <x v="1"/>
    <m/>
    <x v="1"/>
    <x v="1"/>
    <x v="1"/>
    <n v="0"/>
    <x v="1"/>
    <x v="1"/>
    <x v="1"/>
    <x v="1"/>
    <x v="0"/>
    <x v="0"/>
    <x v="0"/>
    <x v="0"/>
    <x v="0"/>
    <x v="0"/>
    <x v="0"/>
    <x v="0"/>
    <x v="0"/>
    <m/>
    <x v="0"/>
    <x v="0"/>
    <x v="0"/>
    <x v="0"/>
    <x v="0"/>
    <m/>
    <n v="19971020"/>
    <x v="1"/>
    <s v="STIM-LAB - No SL5082"/>
    <m/>
    <m/>
    <d v="1997-10-21T00:00:00"/>
  </r>
  <r>
    <x v="1"/>
    <s v="T23N R098W S16 fMESAVERDE"/>
    <n v="5530"/>
    <x v="0"/>
    <x v="0"/>
    <s v="WC"/>
    <s v="NE NE"/>
    <n v="16"/>
    <n v="23"/>
    <n v="98"/>
    <n v="41.97128"/>
    <n v="-108.49659"/>
    <s v="4903726609"/>
    <s v="1 STENGLE STATE"/>
    <x v="0"/>
    <s v="MESAVERDE"/>
    <m/>
    <m/>
    <n v="1605"/>
    <x v="0"/>
    <n v="8298"/>
    <n v="9903"/>
    <n v="10250"/>
    <n v="10000"/>
    <x v="1"/>
    <m/>
    <n v="7.38"/>
    <x v="1"/>
    <n v="40"/>
    <n v="5"/>
    <n v="2167"/>
    <n v="0"/>
    <x v="1"/>
    <n v="2600"/>
    <n v="1464"/>
    <n v="0"/>
    <x v="1"/>
    <n v="0"/>
    <n v="6285"/>
    <x v="0"/>
    <s v="YATES PETROLEUM CORPORATION"/>
    <n v="1.996"/>
    <n v="0.41144999999999998"/>
    <n v="94.264499999999998"/>
    <n v="0"/>
    <n v="96.671949999999995"/>
    <n v="73.346000000000004"/>
    <n v="23.994959999999999"/>
    <n v="0"/>
    <x v="1"/>
    <n v="0"/>
    <n v="97.340959999999995"/>
    <n v="-3.4482756843346157E-3"/>
    <n v="6276"/>
    <n v="-7.165034631000717E-4"/>
    <n v="2.0647147388668585E-2"/>
    <n v="4.2561466899136719E-3"/>
    <n v="0.97509670592141773"/>
    <n v="0.75349575348342579"/>
    <n v="0.24650424651657432"/>
    <n v="0"/>
    <x v="1"/>
    <n v="8.9"/>
    <x v="1"/>
    <n v="0"/>
    <n v="1.3"/>
    <x v="1"/>
    <n v="0"/>
    <x v="1"/>
    <x v="1"/>
    <n v="0"/>
    <x v="1"/>
    <x v="1"/>
    <x v="1"/>
    <n v="0"/>
    <x v="1"/>
    <x v="1"/>
    <x v="1"/>
    <x v="1"/>
    <x v="0"/>
    <x v="0"/>
    <x v="0"/>
    <x v="0"/>
    <x v="0"/>
    <x v="0"/>
    <x v="0"/>
    <x v="0"/>
    <x v="0"/>
    <m/>
    <x v="0"/>
    <x v="0"/>
    <x v="0"/>
    <x v="0"/>
    <x v="0"/>
    <s v="PRODUCED WATER"/>
    <m/>
    <x v="0"/>
    <s v="BJ SERVICES ROCK SPRINGS"/>
    <m/>
    <s v="8298-9903"/>
    <d v="2007-05-24T00:00:00"/>
  </r>
  <r>
    <x v="1"/>
    <s v="T23N R098W S09 fMESAVERDE"/>
    <n v="5529"/>
    <x v="0"/>
    <x v="0"/>
    <s v="LUMAN RIM"/>
    <s v="NW NE"/>
    <n v="9"/>
    <n v="23"/>
    <n v="98"/>
    <n v="41.985663000000002"/>
    <n v="-108.49652"/>
    <s v="4903726957"/>
    <s v="9-1 RED LAKES"/>
    <x v="0"/>
    <s v="MESAVERDE"/>
    <m/>
    <m/>
    <n v="1560"/>
    <x v="0"/>
    <n v="8438"/>
    <n v="9998"/>
    <n v="10050"/>
    <n v="10174"/>
    <x v="1"/>
    <m/>
    <n v="6.92"/>
    <x v="1"/>
    <n v="48"/>
    <n v="5"/>
    <n v="3337"/>
    <n v="0"/>
    <x v="1"/>
    <n v="4200"/>
    <n v="1854"/>
    <n v="0"/>
    <x v="1"/>
    <n v="0"/>
    <n v="9454"/>
    <x v="0"/>
    <s v="YATES PETROLEUM CORPORATION"/>
    <n v="2.3952"/>
    <n v="0.41144999999999998"/>
    <n v="145.15949999999998"/>
    <n v="0"/>
    <n v="147.96614999999997"/>
    <n v="118.482"/>
    <n v="30.387059999999998"/>
    <n v="0"/>
    <x v="1"/>
    <n v="0"/>
    <n v="148.86905999999999"/>
    <n v="-3.0417887419757917E-3"/>
    <n v="9444"/>
    <n v="-5.2915652449994708E-4"/>
    <n v="1.6187486124360204E-2"/>
    <n v="2.7807035595641305E-3"/>
    <n v="0.98103181031607578"/>
    <n v="0.79588062153411865"/>
    <n v="0.20411937846588135"/>
    <n v="0"/>
    <x v="1"/>
    <n v="10"/>
    <x v="1"/>
    <n v="0"/>
    <n v="0.95"/>
    <x v="1"/>
    <n v="0"/>
    <x v="1"/>
    <x v="1"/>
    <n v="0"/>
    <x v="1"/>
    <x v="1"/>
    <x v="1"/>
    <n v="0"/>
    <x v="1"/>
    <x v="1"/>
    <x v="1"/>
    <x v="1"/>
    <x v="0"/>
    <x v="0"/>
    <x v="0"/>
    <x v="0"/>
    <x v="0"/>
    <x v="0"/>
    <x v="0"/>
    <x v="0"/>
    <x v="0"/>
    <m/>
    <x v="0"/>
    <x v="0"/>
    <x v="0"/>
    <x v="0"/>
    <x v="0"/>
    <s v="PRODUCED WATER"/>
    <m/>
    <x v="0"/>
    <s v="BJ SERVICES ROCK SPRINGS"/>
    <m/>
    <s v="8438-9998"/>
    <d v="2007-05-25T00:00:00"/>
  </r>
  <r>
    <x v="1"/>
    <s v="T23N R096W S02 fLEWIS-MESAVERDE"/>
    <n v="5526"/>
    <x v="0"/>
    <x v="0"/>
    <s v="WC"/>
    <s v="SE SW"/>
    <n v="2"/>
    <n v="23"/>
    <n v="96"/>
    <n v="41.991010000000003"/>
    <n v="-108.23439999999999"/>
    <s v="4903726307"/>
    <s v="1-Y MOLITOR FED"/>
    <x v="0"/>
    <s v="LEWIS-MESAVERDE"/>
    <m/>
    <m/>
    <n v="2310"/>
    <x v="0"/>
    <n v="10570"/>
    <n v="12880"/>
    <n v="13180"/>
    <n v="13134"/>
    <x v="1"/>
    <m/>
    <n v="6.61"/>
    <x v="1"/>
    <n v="16"/>
    <n v="5"/>
    <n v="3387"/>
    <n v="0"/>
    <x v="1"/>
    <n v="4200"/>
    <n v="1879"/>
    <n v="0"/>
    <x v="1"/>
    <n v="0"/>
    <n v="9491"/>
    <x v="0"/>
    <s v="YATES PETROLEUM CORPORATION"/>
    <n v="0.7984"/>
    <n v="0.41144999999999998"/>
    <n v="147.33449999999999"/>
    <n v="0"/>
    <n v="148.54434999999998"/>
    <n v="118.482"/>
    <n v="30.796809999999997"/>
    <n v="0"/>
    <x v="1"/>
    <n v="0"/>
    <n v="149.27880999999999"/>
    <n v="-2.4660943091195891E-3"/>
    <n v="9487"/>
    <n v="-2.1077036568658446E-4"/>
    <n v="5.3748257675233025E-3"/>
    <n v="2.769879837233796E-3"/>
    <n v="0.991855294395243"/>
    <n v="0.79369603763588414"/>
    <n v="0.20630396236411583"/>
    <n v="0"/>
    <x v="1"/>
    <n v="4.2"/>
    <x v="1"/>
    <n v="0"/>
    <n v="0.8"/>
    <x v="1"/>
    <n v="0"/>
    <x v="1"/>
    <x v="1"/>
    <n v="0"/>
    <x v="1"/>
    <x v="1"/>
    <x v="1"/>
    <n v="0"/>
    <x v="1"/>
    <x v="1"/>
    <x v="1"/>
    <x v="1"/>
    <x v="0"/>
    <x v="0"/>
    <x v="0"/>
    <x v="0"/>
    <x v="0"/>
    <x v="0"/>
    <x v="0"/>
    <x v="0"/>
    <x v="0"/>
    <m/>
    <x v="0"/>
    <x v="0"/>
    <x v="0"/>
    <x v="0"/>
    <x v="0"/>
    <s v="PRODUCED WATER"/>
    <m/>
    <x v="0"/>
    <s v="BJ SERVICES ROCK SPRINGS"/>
    <m/>
    <s v="10570-12880"/>
    <d v="2007-05-24T00:00:00"/>
  </r>
  <r>
    <x v="1"/>
    <s v="T23N R096W S02 fLEWIS-MESAVERDE"/>
    <n v="5524"/>
    <x v="0"/>
    <x v="0"/>
    <s v="WC"/>
    <s v="SW SE"/>
    <n v="2"/>
    <n v="23"/>
    <n v="96"/>
    <n v="41.988692"/>
    <n v="-108.22863099999999"/>
    <s v="4903726775"/>
    <s v="2 MOLITOR FED"/>
    <x v="0"/>
    <s v="LEWIS-MESAVERDE"/>
    <m/>
    <m/>
    <n v="2274"/>
    <x v="0"/>
    <n v="10552"/>
    <n v="12826"/>
    <n v="13190"/>
    <n v="13007"/>
    <x v="1"/>
    <m/>
    <n v="7.09"/>
    <x v="1"/>
    <n v="40"/>
    <n v="5"/>
    <n v="4329"/>
    <n v="0"/>
    <x v="1"/>
    <n v="5800"/>
    <n v="1708"/>
    <n v="0"/>
    <x v="1"/>
    <n v="0"/>
    <n v="11887"/>
    <x v="0"/>
    <s v="YATES PETROLEUM CORPORATION"/>
    <n v="1.996"/>
    <n v="0.41144999999999998"/>
    <n v="188.3115"/>
    <n v="0"/>
    <n v="190.71895000000001"/>
    <n v="163.61799999999999"/>
    <n v="27.994119999999999"/>
    <n v="0"/>
    <x v="1"/>
    <n v="0"/>
    <n v="191.61212"/>
    <n v="-2.3361167063927026E-3"/>
    <n v="11882"/>
    <n v="-2.103580293659809E-4"/>
    <n v="1.0465661645054148E-2"/>
    <n v="2.1573629678644938E-3"/>
    <n v="0.98737697538708125"/>
    <n v="0.85390214355960359"/>
    <n v="0.14609785644039636"/>
    <n v="0"/>
    <x v="1"/>
    <n v="4.8"/>
    <x v="1"/>
    <n v="0"/>
    <n v="0.6"/>
    <x v="1"/>
    <n v="0"/>
    <x v="1"/>
    <x v="1"/>
    <n v="0"/>
    <x v="1"/>
    <x v="1"/>
    <x v="1"/>
    <n v="0"/>
    <x v="1"/>
    <x v="1"/>
    <x v="1"/>
    <x v="1"/>
    <x v="0"/>
    <x v="0"/>
    <x v="0"/>
    <x v="0"/>
    <x v="0"/>
    <x v="0"/>
    <x v="0"/>
    <x v="0"/>
    <x v="0"/>
    <m/>
    <x v="0"/>
    <x v="0"/>
    <x v="0"/>
    <x v="0"/>
    <x v="0"/>
    <s v="PRODUCED WATER"/>
    <m/>
    <x v="0"/>
    <s v="BJ SERVICES ROCK SPRINGS"/>
    <m/>
    <s v="10552-12826"/>
    <d v="2007-05-25T00:00:00"/>
  </r>
  <r>
    <x v="1"/>
    <s v="T23N R095W S35 fMESAVERDE"/>
    <n v="4080"/>
    <x v="0"/>
    <x v="0"/>
    <s v="WC"/>
    <s v="C SE"/>
    <n v="35"/>
    <n v="23"/>
    <n v="95"/>
    <n v="41.918810999999998"/>
    <n v="-108.10890999999999"/>
    <s v="4903724971"/>
    <s v="LOST CREEK 35-01"/>
    <x v="0"/>
    <s v="MESAVERDE"/>
    <m/>
    <m/>
    <m/>
    <x v="0"/>
    <s v="11233"/>
    <m/>
    <n v="11525"/>
    <n v="11522"/>
    <x v="2"/>
    <d v="2003-06-09T00:00:00"/>
    <n v="7.71"/>
    <x v="1"/>
    <n v="16.5"/>
    <m/>
    <n v="1658"/>
    <n v="3.25"/>
    <x v="1"/>
    <n v="1849"/>
    <n v="907"/>
    <m/>
    <x v="0"/>
    <n v="96"/>
    <n v="4292"/>
    <x v="0"/>
    <s v="BP AMERICA PRODUCTION CO"/>
    <n v="0.82335000000000003"/>
    <n v="0"/>
    <n v="72.12299999999999"/>
    <n v="8.3135000000000001E-2"/>
    <n v="73.029484999999994"/>
    <n v="52.160289999999996"/>
    <n v="14.865729999999999"/>
    <n v="0"/>
    <x v="1"/>
    <n v="1.9987200000000001"/>
    <n v="69.024739999999994"/>
    <n v="2.819166413388972E-2"/>
    <n v="4529.75"/>
    <n v="2.6950435004392554E-2"/>
    <n v="1.1274213422154081E-2"/>
    <n v="0"/>
    <n v="0.98872578657784582"/>
    <n v="0.75567528396340211"/>
    <n v="0.21536814191549292"/>
    <n v="2.8956574121104986E-2"/>
    <x v="0"/>
    <n v="7.1"/>
    <x v="0"/>
    <m/>
    <m/>
    <x v="0"/>
    <n v="6550"/>
    <x v="0"/>
    <x v="0"/>
    <m/>
    <x v="0"/>
    <x v="0"/>
    <x v="0"/>
    <m/>
    <x v="0"/>
    <x v="0"/>
    <x v="0"/>
    <x v="0"/>
    <x v="0"/>
    <x v="0"/>
    <x v="0"/>
    <x v="0"/>
    <x v="0"/>
    <x v="0"/>
    <x v="0"/>
    <x v="0"/>
    <x v="0"/>
    <m/>
    <x v="0"/>
    <x v="0"/>
    <x v="0"/>
    <x v="0"/>
    <x v="0"/>
    <m/>
    <n v="20030609"/>
    <x v="0"/>
    <s v="BP AMERICA"/>
    <m/>
    <m/>
    <d v="2003-06-11T00:00:00"/>
  </r>
  <r>
    <x v="1"/>
    <s v="T23N R095W S31 fLEWIS-MESAVERDE"/>
    <n v="5063"/>
    <x v="0"/>
    <x v="0"/>
    <s v="LOST CREEK BASIN"/>
    <s v="SE NW"/>
    <n v="31"/>
    <n v="23"/>
    <n v="95"/>
    <n v="41.924438000000002"/>
    <n v="-108.193018"/>
    <s v="4903725971"/>
    <s v="2 CHAMPLIN 320 B"/>
    <x v="0"/>
    <s v="LEWIS-MESAVERDE"/>
    <m/>
    <m/>
    <n v="678"/>
    <x v="0"/>
    <n v="10056"/>
    <n v="10734"/>
    <n v="10850"/>
    <m/>
    <x v="2"/>
    <d v="2005-03-17T00:00:00"/>
    <n v="7.35"/>
    <x v="1"/>
    <n v="16.899999999999999"/>
    <n v="2.5"/>
    <n v="2320"/>
    <n v="72"/>
    <x v="1"/>
    <n v="2800"/>
    <n v="2300"/>
    <n v="0"/>
    <x v="1"/>
    <n v="48"/>
    <n v="7400"/>
    <x v="0"/>
    <s v="BP AMERICA PRODUCTION COMPANY"/>
    <n v="0.84330999999999989"/>
    <n v="0.20572499999999999"/>
    <n v="100.92"/>
    <n v="1.8417599999999998"/>
    <n v="103.81079499999998"/>
    <n v="78.988"/>
    <n v="37.696999999999996"/>
    <n v="0"/>
    <x v="1"/>
    <n v="0.99936000000000003"/>
    <n v="117.68436"/>
    <n v="-6.263597503972497E-2"/>
    <n v="7559.4"/>
    <n v="1.0655507573833151E-2"/>
    <n v="8.1235289644010535E-3"/>
    <n v="1.9817303200500491E-3"/>
    <n v="0.98989474071554884"/>
    <n v="0.6711851940223833"/>
    <n v="0.32032293840914794"/>
    <n v="8.491867568468741E-3"/>
    <x v="1"/>
    <n v="2.5"/>
    <x v="1"/>
    <n v="0"/>
    <n v="0"/>
    <x v="1"/>
    <n v="12800"/>
    <x v="1"/>
    <x v="1"/>
    <n v="0"/>
    <x v="1"/>
    <x v="1"/>
    <x v="1"/>
    <n v="0"/>
    <x v="1"/>
    <x v="1"/>
    <x v="1"/>
    <x v="1"/>
    <x v="0"/>
    <x v="0"/>
    <x v="0"/>
    <x v="0"/>
    <x v="0"/>
    <x v="0"/>
    <x v="0"/>
    <x v="0"/>
    <x v="0"/>
    <m/>
    <x v="0"/>
    <x v="0"/>
    <x v="0"/>
    <x v="0"/>
    <x v="0"/>
    <m/>
    <n v="20050317"/>
    <x v="0"/>
    <s v="BP ID No CH320 B2"/>
    <m/>
    <s v="10056-10734"/>
    <d v="2005-03-19T00:00:00"/>
  </r>
  <r>
    <x v="1"/>
    <s v="T23N R095W S27 fLEWIS-MESAVERDE"/>
    <n v="4245"/>
    <x v="0"/>
    <x v="0"/>
    <s v="WC"/>
    <s v="SE SE"/>
    <n v="27"/>
    <n v="23"/>
    <n v="95"/>
    <n v="41.932957000000002"/>
    <n v="-108.12760299999999"/>
    <s v="4903725470"/>
    <s v="LOST CREEK 27-01"/>
    <x v="0"/>
    <s v="LEWIS-MESAVERDE"/>
    <m/>
    <m/>
    <m/>
    <x v="0"/>
    <s v="10477"/>
    <m/>
    <n v="11508"/>
    <m/>
    <x v="2"/>
    <d v="2003-11-04T00:00:00"/>
    <n v="7.9"/>
    <x v="1"/>
    <n v="20"/>
    <n v="1.5"/>
    <n v="2238"/>
    <n v="71"/>
    <x v="1"/>
    <n v="1849"/>
    <n v="2882"/>
    <m/>
    <x v="0"/>
    <n v="182"/>
    <n v="7810"/>
    <x v="0"/>
    <s v="BP AMERICAN PRODUCTION COMPANY"/>
    <n v="0.998"/>
    <n v="0.123435"/>
    <n v="97.352999999999994"/>
    <n v="1.8161799999999999"/>
    <n v="100.290615"/>
    <n v="52.160289999999996"/>
    <n v="47.235979999999998"/>
    <n v="0"/>
    <x v="1"/>
    <n v="3.7892400000000004"/>
    <n v="103.18550999999999"/>
    <n v="-1.4227197416895919E-2"/>
    <n v="7243.5"/>
    <n v="-3.7632444282060654E-2"/>
    <n v="9.9510806669198312E-3"/>
    <n v="1.2307731884982458E-3"/>
    <n v="0.98881814614458186"/>
    <n v="0.50550014241340668"/>
    <n v="0.45777725961716914"/>
    <n v="3.6722597969424203E-2"/>
    <x v="0"/>
    <n v="3.5"/>
    <x v="0"/>
    <m/>
    <m/>
    <x v="0"/>
    <n v="9900"/>
    <x v="0"/>
    <x v="0"/>
    <m/>
    <x v="0"/>
    <x v="0"/>
    <x v="0"/>
    <n v="3.3"/>
    <x v="0"/>
    <x v="0"/>
    <x v="0"/>
    <x v="0"/>
    <x v="0"/>
    <x v="0"/>
    <x v="0"/>
    <x v="0"/>
    <x v="0"/>
    <x v="0"/>
    <x v="0"/>
    <x v="0"/>
    <x v="0"/>
    <m/>
    <x v="0"/>
    <x v="0"/>
    <x v="0"/>
    <x v="0"/>
    <x v="0"/>
    <m/>
    <n v="2003114"/>
    <x v="0"/>
    <s v="BP AMERICA"/>
    <m/>
    <m/>
    <d v="2003-11-05T00:00:00"/>
  </r>
  <r>
    <x v="1"/>
    <s v="T23N R095W S25 fMESAVERDE"/>
    <n v="4079"/>
    <x v="0"/>
    <x v="0"/>
    <s v="WC"/>
    <s v="SE SE"/>
    <n v="25"/>
    <n v="23"/>
    <n v="95"/>
    <n v="41.933225"/>
    <n v="-108.089592"/>
    <s v="4903724961"/>
    <s v="LOST CREEK 25-01"/>
    <x v="0"/>
    <s v="MESAVERDE"/>
    <m/>
    <m/>
    <m/>
    <x v="0"/>
    <s v="11512"/>
    <m/>
    <n v="11844"/>
    <n v="11841"/>
    <x v="2"/>
    <d v="2003-06-09T00:00:00"/>
    <n v="7.61"/>
    <x v="1"/>
    <n v="24.2"/>
    <n v="1.1499999999999999"/>
    <n v="2483"/>
    <n v="14.5"/>
    <x v="1"/>
    <n v="3448"/>
    <n v="961"/>
    <m/>
    <x v="0"/>
    <n v="48"/>
    <n v="6940"/>
    <x v="0"/>
    <s v="BP AMERICA PRODUCTION CO"/>
    <n v="1.2075799999999999"/>
    <n v="9.4633499999999995E-2"/>
    <n v="108.01049999999999"/>
    <n v="0.37090999999999996"/>
    <n v="109.68362349999998"/>
    <n v="97.268079999999998"/>
    <n v="15.750789999999999"/>
    <n v="0"/>
    <x v="1"/>
    <n v="0.99936000000000003"/>
    <n v="114.01822999999999"/>
    <n v="-1.9376712495589615E-2"/>
    <n v="6979.85"/>
    <n v="2.862818205655978E-3"/>
    <n v="1.1009665449281954E-2"/>
    <n v="8.6278604754519265E-4"/>
    <n v="0.98812754850317286"/>
    <n v="0.85309235198616928"/>
    <n v="0.1381427338417725"/>
    <n v="8.764914172058276E-3"/>
    <x v="0"/>
    <n v="0.87"/>
    <x v="0"/>
    <m/>
    <m/>
    <x v="0"/>
    <n v="10950"/>
    <x v="0"/>
    <x v="0"/>
    <m/>
    <x v="0"/>
    <x v="0"/>
    <x v="0"/>
    <n v="2.11"/>
    <x v="0"/>
    <x v="0"/>
    <x v="0"/>
    <x v="0"/>
    <x v="0"/>
    <x v="0"/>
    <x v="0"/>
    <x v="0"/>
    <x v="0"/>
    <x v="0"/>
    <x v="0"/>
    <x v="0"/>
    <x v="0"/>
    <m/>
    <x v="0"/>
    <x v="0"/>
    <x v="0"/>
    <x v="0"/>
    <x v="0"/>
    <m/>
    <n v="20030609"/>
    <x v="0"/>
    <s v="BP AMERICA"/>
    <m/>
    <m/>
    <d v="2003-06-11T00:00:00"/>
  </r>
  <r>
    <x v="1"/>
    <s v="T23N R095W S14 fLEWIS-MESAVERDE/ALMOND"/>
    <n v="5521"/>
    <x v="0"/>
    <x v="0"/>
    <s v="LOST CREEK BUTTE"/>
    <s v="NE SE"/>
    <n v="14"/>
    <n v="23"/>
    <n v="95"/>
    <n v="42.133944"/>
    <n v="-110.049127"/>
    <s v="4903723909"/>
    <s v="2 HARVEST"/>
    <x v="0"/>
    <s v="LEWIS-MESAVERDE/ALMOND"/>
    <m/>
    <m/>
    <n v="637"/>
    <x v="0"/>
    <n v="11251"/>
    <n v="11888"/>
    <m/>
    <m/>
    <x v="1"/>
    <m/>
    <n v="7.63"/>
    <x v="1"/>
    <n v="2"/>
    <n v="0"/>
    <n v="824"/>
    <n v="0"/>
    <x v="1"/>
    <n v="60"/>
    <n v="2098"/>
    <n v="0"/>
    <x v="1"/>
    <n v="0"/>
    <n v="2985"/>
    <x v="0"/>
    <s v="YATES PETROLEUM CORPORATION"/>
    <n v="9.98E-2"/>
    <n v="0"/>
    <n v="35.843999999999994"/>
    <n v="0"/>
    <n v="35.943799999999996"/>
    <n v="1.6925999999999999"/>
    <n v="34.386219999999994"/>
    <n v="0"/>
    <x v="1"/>
    <n v="0"/>
    <n v="36.078819999999993"/>
    <n v="-1.874688813042309E-3"/>
    <n v="2984"/>
    <n v="-1.6753224995811694E-4"/>
    <n v="2.7765567357930995E-3"/>
    <n v="0"/>
    <n v="0.99722344326420687"/>
    <n v="4.691395117689548E-2"/>
    <n v="0.95308604882310455"/>
    <n v="0"/>
    <x v="1"/>
    <n v="0.3"/>
    <x v="1"/>
    <n v="0"/>
    <n v="0.9"/>
    <x v="1"/>
    <n v="0"/>
    <x v="1"/>
    <x v="1"/>
    <n v="0"/>
    <x v="1"/>
    <x v="1"/>
    <x v="1"/>
    <n v="0"/>
    <x v="1"/>
    <x v="1"/>
    <x v="1"/>
    <x v="1"/>
    <x v="0"/>
    <x v="0"/>
    <x v="0"/>
    <x v="0"/>
    <x v="0"/>
    <x v="0"/>
    <x v="0"/>
    <x v="0"/>
    <x v="0"/>
    <m/>
    <x v="0"/>
    <x v="0"/>
    <x v="0"/>
    <x v="0"/>
    <x v="0"/>
    <s v="PRODUCED WATER`"/>
    <m/>
    <x v="0"/>
    <s v="BJ SERVICES ROCK SPRINGS"/>
    <m/>
    <s v="11251-11888"/>
    <d v="2007-05-03T00:00:00"/>
  </r>
  <r>
    <x v="1"/>
    <s v="T23N R095W S14 fLEWIS-MESAVERDE/ALMOND"/>
    <n v="3819"/>
    <x v="0"/>
    <x v="0"/>
    <s v="LOST CREEK BUTTE"/>
    <s v="NE SE"/>
    <n v="14"/>
    <n v="23"/>
    <n v="95"/>
    <n v="41.662730000000003"/>
    <n v="-107.93323599999999"/>
    <s v="4903724909"/>
    <s v="HARVEST UNIT 2"/>
    <x v="0"/>
    <s v="LEWIS-MESAVERDE/ALMOND"/>
    <m/>
    <m/>
    <m/>
    <x v="0"/>
    <s v="11251"/>
    <m/>
    <n v="10825"/>
    <n v="9580"/>
    <x v="2"/>
    <d v="1999-05-02T00:00:00"/>
    <n v="8.2899999999999991"/>
    <x v="1"/>
    <n v="18"/>
    <n v="2"/>
    <n v="3390"/>
    <n v="64"/>
    <x v="1"/>
    <n v="3497"/>
    <n v="2141"/>
    <m/>
    <x v="0"/>
    <n v="10"/>
    <n v="7513"/>
    <x v="0"/>
    <s v="YATES PETROLEUM"/>
    <n v="0.8982"/>
    <n v="0.16458"/>
    <n v="147.465"/>
    <n v="1.6371199999999999"/>
    <n v="150.16490000000002"/>
    <n v="98.650369999999995"/>
    <n v="35.090989999999998"/>
    <n v="0"/>
    <x v="1"/>
    <n v="0.20820000000000002"/>
    <n v="133.94955999999999"/>
    <n v="5.707326547195108E-2"/>
    <n v="9122"/>
    <n v="9.6723775172828375E-2"/>
    <n v="5.9814244207534511E-3"/>
    <n v="1.0959951360138087E-3"/>
    <n v="0.99292258044323267"/>
    <n v="0.73647401305386895"/>
    <n v="0.26197167053031006"/>
    <n v="1.5543164158210003E-3"/>
    <x v="0"/>
    <n v="2.57"/>
    <x v="0"/>
    <m/>
    <m/>
    <x v="0"/>
    <n v="13360"/>
    <x v="2"/>
    <x v="0"/>
    <n v="204.44"/>
    <x v="2"/>
    <x v="1"/>
    <x v="2"/>
    <n v="12.92"/>
    <x v="1"/>
    <x v="2"/>
    <x v="2"/>
    <x v="2"/>
    <x v="0"/>
    <x v="0"/>
    <x v="0"/>
    <x v="1"/>
    <x v="0"/>
    <x v="0"/>
    <x v="0"/>
    <x v="1"/>
    <x v="0"/>
    <n v="0.11"/>
    <x v="0"/>
    <x v="0"/>
    <x v="0"/>
    <x v="0"/>
    <x v="0"/>
    <m/>
    <n v="19990502"/>
    <x v="0"/>
    <s v="BEUERMAN AND ASSOCIATES BUTTE MT ID No 1999-0074"/>
    <m/>
    <m/>
    <d v="1999-05-28T00:00:00"/>
  </r>
  <r>
    <x v="1"/>
    <s v="T23N R095W S14 fLEWIS-MESAVERDE/ALMOND"/>
    <n v="5520"/>
    <x v="0"/>
    <x v="0"/>
    <s v="WC"/>
    <s v="NW NW"/>
    <n v="14"/>
    <n v="23"/>
    <n v="95"/>
    <n v="41.97231"/>
    <n v="-108.12086600000001"/>
    <s v="4903723759"/>
    <s v="1 HARVEST"/>
    <x v="0"/>
    <s v="LEWIS-MESAVERDE/ALMOND"/>
    <m/>
    <m/>
    <n v="746"/>
    <x v="0"/>
    <n v="11176"/>
    <n v="11922"/>
    <n v="12286"/>
    <n v="12195"/>
    <x v="1"/>
    <m/>
    <n v="8.83"/>
    <x v="1"/>
    <n v="1"/>
    <n v="0"/>
    <n v="734"/>
    <n v="0"/>
    <x v="1"/>
    <n v="60"/>
    <n v="1596"/>
    <n v="8"/>
    <x v="1"/>
    <n v="200"/>
    <n v="2595"/>
    <x v="0"/>
    <s v="YATES PETROLEUM CORPORATION"/>
    <n v="4.99E-2"/>
    <n v="0"/>
    <n v="31.928999999999998"/>
    <n v="0"/>
    <n v="31.978899999999999"/>
    <n v="1.6925999999999999"/>
    <n v="26.158439999999999"/>
    <n v="0.26663999999999999"/>
    <x v="1"/>
    <n v="4.1640000000000006"/>
    <n v="32.281679999999994"/>
    <n v="-4.7117533019464652E-3"/>
    <n v="2599"/>
    <n v="7.7011936850211781E-4"/>
    <n v="1.5604038913158364E-3"/>
    <n v="0"/>
    <n v="0.99843959610868416"/>
    <n v="5.2432215423732602E-2"/>
    <n v="0.81031842208955673"/>
    <n v="0.12898956931609512"/>
    <x v="1"/>
    <n v="5"/>
    <x v="1"/>
    <n v="0"/>
    <n v="1"/>
    <x v="1"/>
    <n v="0"/>
    <x v="1"/>
    <x v="1"/>
    <n v="0"/>
    <x v="1"/>
    <x v="1"/>
    <x v="1"/>
    <n v="0"/>
    <x v="1"/>
    <x v="1"/>
    <x v="1"/>
    <x v="1"/>
    <x v="0"/>
    <x v="0"/>
    <x v="0"/>
    <x v="0"/>
    <x v="0"/>
    <x v="0"/>
    <x v="0"/>
    <x v="0"/>
    <x v="0"/>
    <m/>
    <x v="0"/>
    <x v="0"/>
    <x v="0"/>
    <x v="0"/>
    <x v="0"/>
    <s v="PRODUCED WATER"/>
    <m/>
    <x v="0"/>
    <s v="BJ SERVICES ROCK SPRINGS"/>
    <m/>
    <s v="11176-11922"/>
    <d v="2007-05-03T00:00:00"/>
  </r>
  <r>
    <x v="1"/>
    <s v="T23N R094W S35 fLEWIS-MESAVERDE"/>
    <n v="4063"/>
    <x v="0"/>
    <x v="0"/>
    <s v="SIBERIA RIDGE"/>
    <s v="SW SW"/>
    <n v="35"/>
    <n v="23"/>
    <n v="94"/>
    <n v="41.918010000000002"/>
    <n v="-108.00366"/>
    <s v="4903725196"/>
    <s v="BATTLE SPRINGS 35-01"/>
    <x v="0"/>
    <s v="LEWIS-MESAVERDE"/>
    <m/>
    <m/>
    <m/>
    <x v="0"/>
    <s v="10131"/>
    <m/>
    <n v="12300"/>
    <n v="12298"/>
    <x v="2"/>
    <d v="2003-06-06T00:00:00"/>
    <n v="7.86"/>
    <x v="1"/>
    <n v="13.2"/>
    <n v="1.98"/>
    <n v="1945"/>
    <n v="69.8"/>
    <x v="1"/>
    <n v="2099"/>
    <n v="1891"/>
    <m/>
    <x v="0"/>
    <n v="76"/>
    <n v="5600"/>
    <x v="0"/>
    <s v="BP AMERICA PRODUCTION CO"/>
    <n v="0.65867999999999993"/>
    <n v="0.1629342"/>
    <n v="84.607500000000002"/>
    <n v="1.7854839999999998"/>
    <n v="87.214598199999983"/>
    <n v="59.212789999999998"/>
    <n v="30.993489999999998"/>
    <n v="0"/>
    <x v="1"/>
    <n v="1.5823200000000002"/>
    <n v="91.788599999999988"/>
    <n v="-2.5552626131793914E-2"/>
    <n v="6095.98"/>
    <n v="4.2406023266113618E-2"/>
    <n v="7.5524053724299574E-3"/>
    <n v="1.8681987117152141E-3"/>
    <n v="0.99057939591585487"/>
    <n v="0.64509960931967592"/>
    <n v="0.33766164861431597"/>
    <n v="1.72387420660082E-2"/>
    <x v="0"/>
    <n v="0.18"/>
    <x v="0"/>
    <m/>
    <m/>
    <x v="0"/>
    <n v="8460"/>
    <x v="0"/>
    <x v="0"/>
    <m/>
    <x v="0"/>
    <x v="0"/>
    <x v="0"/>
    <n v="1.07"/>
    <x v="0"/>
    <x v="0"/>
    <x v="0"/>
    <x v="0"/>
    <x v="0"/>
    <x v="0"/>
    <x v="0"/>
    <x v="0"/>
    <x v="0"/>
    <x v="0"/>
    <x v="0"/>
    <x v="0"/>
    <x v="0"/>
    <m/>
    <x v="0"/>
    <x v="0"/>
    <x v="0"/>
    <x v="0"/>
    <x v="0"/>
    <m/>
    <n v="20030606"/>
    <x v="0"/>
    <s v="BP AMERICA PRODUCTION CO"/>
    <m/>
    <m/>
    <d v="2003-06-08T00:00:00"/>
  </r>
  <r>
    <x v="1"/>
    <s v="T23N R094W S33 fMESAVERDE"/>
    <n v="5057"/>
    <x v="0"/>
    <x v="0"/>
    <s v="SIBERIA RIDGE"/>
    <s v="SE SW"/>
    <n v="33"/>
    <n v="23"/>
    <n v="94"/>
    <n v="41.918244000000001"/>
    <n v="-108.041484"/>
    <s v="4903725927"/>
    <s v="33-1 BATTLE SPRINGS"/>
    <x v="0"/>
    <s v="MESAVERDE"/>
    <m/>
    <m/>
    <n v="258"/>
    <x v="0"/>
    <n v="11690"/>
    <n v="11948"/>
    <n v="12064"/>
    <m/>
    <x v="2"/>
    <d v="2005-03-23T00:00:00"/>
    <n v="6.81"/>
    <x v="1"/>
    <n v="11"/>
    <n v="1.3"/>
    <n v="1400"/>
    <n v="26"/>
    <x v="1"/>
    <n v="2000"/>
    <n v="622"/>
    <n v="0"/>
    <x v="1"/>
    <n v="52"/>
    <n v="4120"/>
    <x v="0"/>
    <s v="BP AMERICA PRODUCTION COMPANY"/>
    <n v="0.54889999999999994"/>
    <n v="0.106977"/>
    <n v="60.9"/>
    <n v="0.66508"/>
    <n v="62.220956999999999"/>
    <n v="56.42"/>
    <n v="10.194579999999998"/>
    <n v="0"/>
    <x v="1"/>
    <n v="1.08264"/>
    <n v="67.697219999999987"/>
    <n v="-4.2151630560518023E-2"/>
    <n v="4112.3"/>
    <n v="-9.3534006292285497E-4"/>
    <n v="8.8217865244342025E-3"/>
    <n v="1.7193081745753285E-3"/>
    <n v="0.98945890530099057"/>
    <n v="0.83341679318589457"/>
    <n v="0.15059082189785636"/>
    <n v="1.5992384916249148E-2"/>
    <x v="1"/>
    <n v="20"/>
    <x v="1"/>
    <n v="0"/>
    <n v="0"/>
    <x v="1"/>
    <n v="7140"/>
    <x v="1"/>
    <x v="1"/>
    <n v="0"/>
    <x v="1"/>
    <x v="1"/>
    <x v="1"/>
    <n v="0"/>
    <x v="1"/>
    <x v="1"/>
    <x v="1"/>
    <x v="1"/>
    <x v="0"/>
    <x v="0"/>
    <x v="0"/>
    <x v="0"/>
    <x v="0"/>
    <x v="0"/>
    <x v="0"/>
    <x v="0"/>
    <x v="0"/>
    <m/>
    <x v="0"/>
    <x v="0"/>
    <x v="0"/>
    <x v="0"/>
    <x v="0"/>
    <m/>
    <n v="20050323"/>
    <x v="0"/>
    <s v="BP ID No BS33-1"/>
    <m/>
    <s v="11690-11948"/>
    <d v="2005-03-25T00:00:00"/>
  </r>
  <r>
    <x v="1"/>
    <s v="T23N R094W S29 fMESAVERDE"/>
    <n v="5164"/>
    <x v="0"/>
    <x v="0"/>
    <s v="SENTINEL RIDGE"/>
    <s v="SE NW"/>
    <n v="29"/>
    <n v="23"/>
    <n v="94"/>
    <n v="41.938673999999999"/>
    <n v="-108.059353"/>
    <s v="4903725924"/>
    <s v="2 CHAMPLIN 270 A"/>
    <x v="0"/>
    <s v="MESAVERDE"/>
    <m/>
    <m/>
    <n v="230"/>
    <x v="0"/>
    <n v="11935"/>
    <n v="12165"/>
    <n v="12381"/>
    <m/>
    <x v="2"/>
    <d v="2004-10-26T00:00:00"/>
    <n v="7.04"/>
    <x v="1"/>
    <n v="42"/>
    <n v="7"/>
    <n v="3380"/>
    <n v="51.3"/>
    <x v="1"/>
    <n v="4320"/>
    <n v="894"/>
    <n v="0"/>
    <x v="1"/>
    <n v="55.6"/>
    <n v="8290"/>
    <x v="0"/>
    <s v="BP AMERICA PRODUCTION COMPANY"/>
    <n v="2.0958000000000001"/>
    <n v="0.57603000000000004"/>
    <n v="147.03"/>
    <n v="1.3122539999999998"/>
    <n v="151.014084"/>
    <n v="121.8672"/>
    <n v="14.652659999999999"/>
    <n v="0"/>
    <x v="1"/>
    <n v="1.1575920000000002"/>
    <n v="137.67745199999999"/>
    <n v="4.6196823726761455E-2"/>
    <n v="8749.9"/>
    <n v="2.6989595009360361E-2"/>
    <n v="1.3878175760083411E-2"/>
    <n v="3.8144124358626052E-3"/>
    <n v="0.98230741180405401"/>
    <n v="0.88516455112780568"/>
    <n v="0.10642744899142963"/>
    <n v="8.407999880764792E-3"/>
    <x v="1"/>
    <n v="12.5"/>
    <x v="1"/>
    <n v="0"/>
    <n v="0"/>
    <x v="1"/>
    <n v="15300"/>
    <x v="1"/>
    <x v="1"/>
    <n v="0"/>
    <x v="1"/>
    <x v="1"/>
    <x v="1"/>
    <n v="0"/>
    <x v="1"/>
    <x v="1"/>
    <x v="1"/>
    <x v="1"/>
    <x v="0"/>
    <x v="0"/>
    <x v="0"/>
    <x v="0"/>
    <x v="0"/>
    <x v="0"/>
    <x v="0"/>
    <x v="0"/>
    <x v="0"/>
    <m/>
    <x v="0"/>
    <x v="0"/>
    <x v="0"/>
    <x v="0"/>
    <x v="0"/>
    <m/>
    <n v="20041026"/>
    <x v="0"/>
    <s v="BP"/>
    <s v="11807"/>
    <s v="11935-12165"/>
    <d v="2004-10-28T00:00:00"/>
  </r>
  <r>
    <x v="1"/>
    <s v="T23N R094W S27 fMESAVERDE"/>
    <n v="5036"/>
    <x v="0"/>
    <x v="0"/>
    <s v="SIBERIA RIDGE"/>
    <s v="SE SW"/>
    <n v="27"/>
    <n v="23"/>
    <n v="94"/>
    <n v="41.932749999999999"/>
    <n v="-108.02245600000001"/>
    <s v="4903725784"/>
    <s v="27-1 BATTLE SPRING"/>
    <x v="0"/>
    <s v="MESAVERDE"/>
    <m/>
    <m/>
    <n v="217"/>
    <x v="0"/>
    <n v="12020"/>
    <n v="12237"/>
    <n v="12400"/>
    <m/>
    <x v="2"/>
    <d v="2005-03-23T00:00:00"/>
    <n v="6.98"/>
    <x v="1"/>
    <n v="13.6"/>
    <n v="1.2"/>
    <n v="927"/>
    <n v="15"/>
    <x v="1"/>
    <n v="1400"/>
    <n v="365"/>
    <n v="0"/>
    <x v="1"/>
    <n v="56"/>
    <n v="3060"/>
    <x v="0"/>
    <s v="BP AMERICA PRODUCTION COMPANY"/>
    <n v="0.67864000000000002"/>
    <n v="9.8748000000000002E-2"/>
    <n v="40.3245"/>
    <n v="0.38369999999999999"/>
    <n v="41.485588"/>
    <n v="39.494"/>
    <n v="5.9823499999999994"/>
    <n v="0"/>
    <x v="1"/>
    <n v="1.1659200000000001"/>
    <n v="46.642269999999996"/>
    <n v="-5.8513642757548882E-2"/>
    <n v="2777.8"/>
    <n v="-4.8340128130460069E-2"/>
    <n v="1.6358452000246448E-2"/>
    <n v="2.3802965020045036E-3"/>
    <n v="0.98126125149774901"/>
    <n v="0.84674266496892203"/>
    <n v="0.12826026692097103"/>
    <n v="2.4997068110106994E-2"/>
    <x v="1"/>
    <n v="2.1"/>
    <x v="1"/>
    <n v="0"/>
    <n v="0"/>
    <x v="1"/>
    <n v="5260"/>
    <x v="1"/>
    <x v="1"/>
    <n v="0"/>
    <x v="1"/>
    <x v="1"/>
    <x v="1"/>
    <n v="0"/>
    <x v="1"/>
    <x v="1"/>
    <x v="1"/>
    <x v="1"/>
    <x v="0"/>
    <x v="0"/>
    <x v="0"/>
    <x v="0"/>
    <x v="0"/>
    <x v="0"/>
    <x v="0"/>
    <x v="0"/>
    <x v="0"/>
    <m/>
    <x v="0"/>
    <x v="0"/>
    <x v="0"/>
    <x v="0"/>
    <x v="0"/>
    <m/>
    <n v="20050323"/>
    <x v="0"/>
    <s v="BP ID No W0055"/>
    <m/>
    <s v="12020-12237"/>
    <d v="2005-03-25T00:00:00"/>
  </r>
  <r>
    <x v="1"/>
    <s v="T23N R094W S25 fMESAVERDE"/>
    <n v="5050"/>
    <x v="0"/>
    <x v="0"/>
    <s v="SIBERIA RIDGE"/>
    <s v="NE NW"/>
    <n v="25"/>
    <n v="23"/>
    <n v="94"/>
    <n v="41.940403000000003"/>
    <n v="-107.98312799999999"/>
    <s v="4903725804"/>
    <s v="25-1 BATTLE SPRINGS"/>
    <x v="0"/>
    <s v="MESAVERDE"/>
    <m/>
    <m/>
    <n v="285"/>
    <x v="0"/>
    <n v="12410"/>
    <n v="12695"/>
    <n v="12838"/>
    <m/>
    <x v="2"/>
    <d v="2005-03-23T00:00:00"/>
    <n v="6.34"/>
    <x v="1"/>
    <n v="17.8"/>
    <n v="2.1"/>
    <n v="1400"/>
    <n v="15.8"/>
    <x v="1"/>
    <n v="2220"/>
    <n v="482"/>
    <n v="0"/>
    <x v="1"/>
    <n v="42"/>
    <n v="4320"/>
    <x v="0"/>
    <s v="BP AMERICA PRODUCTION COMPANY"/>
    <n v="0.88822000000000001"/>
    <n v="0.17280900000000002"/>
    <n v="60.9"/>
    <n v="0.40416400000000002"/>
    <n v="62.365192999999998"/>
    <n v="62.626199999999997"/>
    <n v="7.8999799999999993"/>
    <n v="0"/>
    <x v="1"/>
    <n v="0.87444000000000011"/>
    <n v="71.400620000000004"/>
    <n v="-6.7546608489569795E-2"/>
    <n v="4179.7"/>
    <n v="-1.6506464934056515E-2"/>
    <n v="1.4242239256759777E-2"/>
    <n v="2.7709206319621272E-3"/>
    <n v="0.98298684011127813"/>
    <n v="0.87711003069721238"/>
    <n v="0.11064301682534408"/>
    <n v="1.2246952477443474E-2"/>
    <x v="1"/>
    <n v="14.4"/>
    <x v="1"/>
    <n v="0"/>
    <n v="0"/>
    <x v="1"/>
    <n v="7480"/>
    <x v="1"/>
    <x v="1"/>
    <n v="0"/>
    <x v="1"/>
    <x v="1"/>
    <x v="1"/>
    <n v="0"/>
    <x v="1"/>
    <x v="1"/>
    <x v="1"/>
    <x v="1"/>
    <x v="0"/>
    <x v="0"/>
    <x v="0"/>
    <x v="0"/>
    <x v="0"/>
    <x v="0"/>
    <x v="0"/>
    <x v="0"/>
    <x v="0"/>
    <m/>
    <x v="0"/>
    <x v="0"/>
    <x v="0"/>
    <x v="0"/>
    <x v="0"/>
    <m/>
    <n v="20050323"/>
    <x v="0"/>
    <s v="BP ID No BS25-1"/>
    <m/>
    <s v="12410-12695"/>
    <d v="2005-03-25T00:00:00"/>
  </r>
  <r>
    <x v="1"/>
    <s v="T23N R094W S23 fMESAVERDE"/>
    <n v="5058"/>
    <x v="0"/>
    <x v="0"/>
    <s v="SIBERIA RIDGE"/>
    <s v="SW SW"/>
    <n v="23"/>
    <n v="23"/>
    <n v="94"/>
    <n v="41.947786000000001"/>
    <n v="-108.002999"/>
    <s v="4903725799"/>
    <s v="23-1 BATTLE SPRINGS"/>
    <x v="0"/>
    <s v="MESAVERDE"/>
    <m/>
    <m/>
    <n v="291"/>
    <x v="0"/>
    <n v="12390"/>
    <n v="12681"/>
    <n v="12759"/>
    <m/>
    <x v="2"/>
    <d v="2005-03-23T00:00:00"/>
    <n v="7.04"/>
    <x v="1"/>
    <n v="14.5"/>
    <n v="1.6"/>
    <n v="1600"/>
    <n v="26.6"/>
    <x v="1"/>
    <n v="2450"/>
    <n v="845"/>
    <n v="0"/>
    <x v="1"/>
    <n v="39"/>
    <n v="5400"/>
    <x v="0"/>
    <s v="BP AMERICA PRODUCTION COMPANY"/>
    <n v="0.72355000000000003"/>
    <n v="0.131664"/>
    <n v="69.599999999999994"/>
    <n v="0.68042800000000003"/>
    <n v="71.135642000000004"/>
    <n v="69.114499999999992"/>
    <n v="13.849549999999999"/>
    <n v="0"/>
    <x v="1"/>
    <n v="0.81198000000000004"/>
    <n v="83.776029999999992"/>
    <n v="-8.1597389252889785E-2"/>
    <n v="4976.7"/>
    <n v="-4.0793315794038582E-2"/>
    <n v="1.0171413087127266E-2"/>
    <n v="1.8508865077790399E-3"/>
    <n v="0.9879777004050937"/>
    <n v="0.82499134895745241"/>
    <n v="0.16531637987620088"/>
    <n v="9.6922711663467477E-3"/>
    <x v="1"/>
    <n v="11.7"/>
    <x v="1"/>
    <n v="0"/>
    <n v="0"/>
    <x v="1"/>
    <n v="9280"/>
    <x v="1"/>
    <x v="1"/>
    <n v="0"/>
    <x v="1"/>
    <x v="1"/>
    <x v="1"/>
    <n v="0"/>
    <x v="1"/>
    <x v="1"/>
    <x v="1"/>
    <x v="1"/>
    <x v="0"/>
    <x v="0"/>
    <x v="0"/>
    <x v="0"/>
    <x v="0"/>
    <x v="0"/>
    <x v="0"/>
    <x v="0"/>
    <x v="0"/>
    <m/>
    <x v="0"/>
    <x v="0"/>
    <x v="0"/>
    <x v="0"/>
    <x v="0"/>
    <m/>
    <n v="20050323"/>
    <x v="0"/>
    <s v="BP ID No BS23-1"/>
    <m/>
    <s v="12390-12681"/>
    <d v="2005-03-25T00:00:00"/>
  </r>
  <r>
    <x v="1"/>
    <s v="T23N R094W S19 fMESAVERDE"/>
    <n v="4062"/>
    <x v="0"/>
    <x v="0"/>
    <s v="WC"/>
    <s v="SE NW"/>
    <n v="19"/>
    <n v="23"/>
    <n v="94"/>
    <n v="41.954891000000003"/>
    <n v="-108.08007600000001"/>
    <s v="4903725242"/>
    <s v="BATTLE SPRINGS 19-01"/>
    <x v="0"/>
    <s v="MESAVERDE"/>
    <m/>
    <m/>
    <m/>
    <x v="0"/>
    <s v="11793"/>
    <m/>
    <n v="12360"/>
    <n v="12159"/>
    <x v="2"/>
    <d v="2003-06-09T00:00:00"/>
    <n v="7.98"/>
    <x v="1"/>
    <n v="37.700000000000003"/>
    <n v="0.64"/>
    <n v="2880"/>
    <n v="27.2"/>
    <x v="1"/>
    <n v="3999"/>
    <n v="1254"/>
    <m/>
    <x v="0"/>
    <n v="51"/>
    <n v="8404"/>
    <x v="0"/>
    <s v="PB AMERICA PRODUCTION CO"/>
    <n v="1.8812300000000002"/>
    <n v="5.26656E-2"/>
    <n v="125.28"/>
    <n v="0.69577599999999995"/>
    <n v="127.90967159999998"/>
    <n v="112.81179"/>
    <n v="20.553059999999999"/>
    <n v="0"/>
    <x v="1"/>
    <n v="1.06182"/>
    <n v="134.42667"/>
    <n v="-2.4842148671634982E-2"/>
    <n v="8249.5400000000009"/>
    <n v="-9.2749049151110881E-3"/>
    <n v="1.470748831161881E-2"/>
    <n v="4.1174056145415049E-4"/>
    <n v="0.98488077112692707"/>
    <n v="0.83920690737931691"/>
    <n v="0.15289421362591216"/>
    <n v="7.8988789947709043E-3"/>
    <x v="0"/>
    <n v="0.64"/>
    <x v="0"/>
    <m/>
    <m/>
    <x v="0"/>
    <n v="13040"/>
    <x v="0"/>
    <x v="0"/>
    <m/>
    <x v="0"/>
    <x v="0"/>
    <x v="0"/>
    <n v="0.88"/>
    <x v="0"/>
    <x v="0"/>
    <x v="0"/>
    <x v="0"/>
    <x v="0"/>
    <x v="0"/>
    <x v="0"/>
    <x v="0"/>
    <x v="0"/>
    <x v="0"/>
    <x v="0"/>
    <x v="0"/>
    <x v="0"/>
    <m/>
    <x v="0"/>
    <x v="0"/>
    <x v="0"/>
    <x v="0"/>
    <x v="0"/>
    <m/>
    <n v="20030609"/>
    <x v="0"/>
    <s v="BP AMERICA"/>
    <m/>
    <m/>
    <d v="2003-06-11T00:00:00"/>
  </r>
  <r>
    <x v="1"/>
    <s v="T23N R094W S13 fLEWIS-MESAVERDE"/>
    <n v="5059"/>
    <x v="0"/>
    <x v="0"/>
    <s v="SIBERIA RIDGE"/>
    <s v="NW SW"/>
    <n v="13"/>
    <n v="23"/>
    <n v="94"/>
    <n v="41.153919000000002"/>
    <n v="-108.647328"/>
    <s v="4903725850"/>
    <s v="13-1 BATTLE SPRINGS"/>
    <x v="0"/>
    <s v="LEWIS-MESAVERDE"/>
    <m/>
    <m/>
    <n v="906"/>
    <x v="0"/>
    <n v="12046"/>
    <n v="12952"/>
    <n v="8600"/>
    <n v="6230"/>
    <x v="2"/>
    <d v="2005-03-23T00:00:00"/>
    <n v="7.63"/>
    <x v="1"/>
    <n v="16.5"/>
    <n v="3.7"/>
    <n v="2440"/>
    <n v="49"/>
    <x v="1"/>
    <n v="3450"/>
    <n v="1020"/>
    <n v="0"/>
    <x v="1"/>
    <n v="59"/>
    <n v="7980"/>
    <x v="0"/>
    <s v="BP AMERICA PRODUCTION COMPANY"/>
    <n v="0.82335000000000003"/>
    <n v="0.30447300000000005"/>
    <n v="106.14"/>
    <n v="1.25342"/>
    <n v="108.521243"/>
    <n v="97.3245"/>
    <n v="16.717799999999997"/>
    <n v="0"/>
    <x v="1"/>
    <n v="1.22838"/>
    <n v="115.27068"/>
    <n v="-3.0159430731555047E-2"/>
    <n v="7038.2"/>
    <n v="-6.2710577832230233E-2"/>
    <n v="7.5869938201868926E-3"/>
    <n v="2.8056534516472508E-3"/>
    <n v="0.9896073527281658"/>
    <n v="0.84431270814052628"/>
    <n v="0.14503080922225839"/>
    <n v="1.0656482637215293E-2"/>
    <x v="1"/>
    <n v="5.4"/>
    <x v="1"/>
    <n v="0"/>
    <n v="0"/>
    <x v="1"/>
    <n v="13700"/>
    <x v="1"/>
    <x v="1"/>
    <n v="0"/>
    <x v="1"/>
    <x v="1"/>
    <x v="1"/>
    <n v="0"/>
    <x v="1"/>
    <x v="1"/>
    <x v="1"/>
    <x v="1"/>
    <x v="0"/>
    <x v="0"/>
    <x v="0"/>
    <x v="0"/>
    <x v="0"/>
    <x v="0"/>
    <x v="0"/>
    <x v="0"/>
    <x v="0"/>
    <m/>
    <x v="0"/>
    <x v="0"/>
    <x v="0"/>
    <x v="0"/>
    <x v="0"/>
    <m/>
    <n v="20050323"/>
    <x v="0"/>
    <s v="BP ID No BS13-1"/>
    <m/>
    <s v="12046-12952"/>
    <d v="2005-03-25T00:00:00"/>
  </r>
  <r>
    <x v="1"/>
    <s v="T23N R093W S29 fLEWIS-MESAVERDE"/>
    <n v="5055"/>
    <x v="0"/>
    <x v="0"/>
    <s v="WC"/>
    <s v="C SW"/>
    <n v="29"/>
    <n v="23"/>
    <n v="93"/>
    <n v="41.932720000000003"/>
    <n v="-107.94463"/>
    <s v="4903726024"/>
    <s v="29-2 CHAIN LAKES"/>
    <x v="0"/>
    <s v="LEWIS-MESAVERDE"/>
    <m/>
    <m/>
    <n v="1106"/>
    <x v="0"/>
    <n v="11815"/>
    <n v="12921"/>
    <n v="13158"/>
    <m/>
    <x v="2"/>
    <d v="2005-03-16T00:00:00"/>
    <n v="6.86"/>
    <x v="1"/>
    <n v="25"/>
    <n v="0"/>
    <n v="2710"/>
    <n v="79.400000000000006"/>
    <x v="1"/>
    <n v="4500"/>
    <n v="726"/>
    <n v="0"/>
    <x v="1"/>
    <n v="66"/>
    <n v="8860"/>
    <x v="0"/>
    <s v="BP AMERICA PRODUCTION COMPANY"/>
    <n v="1.2475000000000001"/>
    <n v="0"/>
    <n v="117.88500000000001"/>
    <n v="2.0310519999999999"/>
    <n v="121.163552"/>
    <n v="126.94499999999999"/>
    <n v="11.899139999999999"/>
    <n v="0"/>
    <x v="1"/>
    <n v="1.37412"/>
    <n v="140.21825999999999"/>
    <n v="-7.2899900165968673E-2"/>
    <n v="8106.4"/>
    <n v="-4.4417201056205224E-2"/>
    <n v="1.0296000566242892E-2"/>
    <n v="0"/>
    <n v="0.98970399943375709"/>
    <n v="0.90533857715821042"/>
    <n v="8.4861557973975724E-2"/>
    <n v="9.7998648678139354E-3"/>
    <x v="1"/>
    <n v="10.4"/>
    <x v="1"/>
    <n v="0"/>
    <n v="0"/>
    <x v="1"/>
    <n v="15100"/>
    <x v="1"/>
    <x v="1"/>
    <n v="0"/>
    <x v="1"/>
    <x v="1"/>
    <x v="1"/>
    <n v="0"/>
    <x v="1"/>
    <x v="1"/>
    <x v="1"/>
    <x v="1"/>
    <x v="0"/>
    <x v="0"/>
    <x v="0"/>
    <x v="0"/>
    <x v="0"/>
    <x v="0"/>
    <x v="0"/>
    <x v="0"/>
    <x v="0"/>
    <m/>
    <x v="0"/>
    <x v="0"/>
    <x v="0"/>
    <x v="0"/>
    <x v="0"/>
    <m/>
    <n v="20050316"/>
    <x v="0"/>
    <s v="BP ID No CL29-2"/>
    <m/>
    <s v="11815-12921"/>
    <d v="2005-03-18T00:00:00"/>
  </r>
  <r>
    <x v="1"/>
    <s v="T23N R093W S19 fLEWIS-MESAVERDE"/>
    <n v="5284"/>
    <x v="0"/>
    <x v="0"/>
    <s v="WC"/>
    <s v="SE SE"/>
    <n v="19"/>
    <n v="23"/>
    <n v="93"/>
    <n v="41.946629999999999"/>
    <n v="-107.9542"/>
    <s v="4903726096"/>
    <s v="19-1 CHAIN LAKES"/>
    <x v="0"/>
    <s v="LEWIS-MESAVERDE"/>
    <m/>
    <m/>
    <n v="975"/>
    <x v="0"/>
    <n v="12245"/>
    <n v="13220"/>
    <n v="13366"/>
    <n v="13259"/>
    <x v="2"/>
    <d v="1899-12-31T00:00:00"/>
    <n v="7.61"/>
    <x v="1"/>
    <n v="27"/>
    <n v="0"/>
    <n v="2240"/>
    <n v="0"/>
    <x v="1"/>
    <n v="4170"/>
    <n v="0"/>
    <n v="0"/>
    <x v="1"/>
    <n v="93"/>
    <n v="8140"/>
    <x v="0"/>
    <s v="BP AMERICA PRODUCTION COMPANY"/>
    <n v="1.3472999999999999"/>
    <n v="0"/>
    <n v="97.44"/>
    <n v="0"/>
    <n v="98.787300000000002"/>
    <n v="117.6357"/>
    <n v="0"/>
    <n v="0"/>
    <x v="1"/>
    <n v="1.9362600000000001"/>
    <n v="119.57196"/>
    <n v="-9.518561292065196E-2"/>
    <n v="6530"/>
    <n v="-0.10974778459441036"/>
    <n v="1.3638392789356526E-2"/>
    <n v="0"/>
    <n v="0.98636160721064348"/>
    <n v="0.98380673863671708"/>
    <n v="0"/>
    <n v="1.6193261363282831E-2"/>
    <x v="1"/>
    <n v="17"/>
    <x v="1"/>
    <n v="0"/>
    <n v="0"/>
    <x v="1"/>
    <n v="0"/>
    <x v="1"/>
    <x v="1"/>
    <n v="0"/>
    <x v="1"/>
    <x v="1"/>
    <x v="1"/>
    <n v="0"/>
    <x v="1"/>
    <x v="1"/>
    <x v="1"/>
    <x v="1"/>
    <x v="0"/>
    <x v="0"/>
    <x v="0"/>
    <x v="0"/>
    <x v="0"/>
    <x v="0"/>
    <x v="0"/>
    <x v="0"/>
    <x v="0"/>
    <m/>
    <x v="0"/>
    <x v="0"/>
    <x v="0"/>
    <x v="0"/>
    <x v="0"/>
    <m/>
    <n v="19000101"/>
    <x v="0"/>
    <s v="WYOMING ANALYTICAL LABS ROCK SPRINGS ID No BPW00900"/>
    <m/>
    <s v="12245-13220"/>
    <d v="2006-01-09T00:00:00"/>
  </r>
  <r>
    <x v="0"/>
    <s v="T23N R089W S01 fTENSLEEP"/>
    <n v="49009374"/>
    <x v="0"/>
    <x v="2"/>
    <s v="BELL SPRINGS"/>
    <m/>
    <s v="1"/>
    <n v="23"/>
    <n v="89"/>
    <n v="41.992780000000003"/>
    <n v="-107.40684"/>
    <s v="4900705673"/>
    <s v="UPRR NO. 1 "/>
    <x v="0"/>
    <s v="TENSLEEP"/>
    <m/>
    <m/>
    <m/>
    <x v="0"/>
    <n v="4776"/>
    <n v="0"/>
    <m/>
    <m/>
    <x v="0"/>
    <d v="1957-12-01T00:00:00"/>
    <n v="7.5"/>
    <x v="2"/>
    <n v="344"/>
    <n v="44"/>
    <n v="1542"/>
    <n v="-3"/>
    <x v="0"/>
    <n v="1690"/>
    <n v="260"/>
    <m/>
    <x v="0"/>
    <n v="1728"/>
    <n v="5476"/>
    <x v="0"/>
    <m/>
    <n v="17.165600000000001"/>
    <n v="3.6207600000000002"/>
    <n v="67.076999999999998"/>
    <n v="0"/>
    <n v="87.86336"/>
    <n v="47.674900000000001"/>
    <n v="4.2613999999999992"/>
    <m/>
    <x v="0"/>
    <n v="35.976960000000005"/>
    <n v="87.913260000000008"/>
    <n v="-2.8388303290851789E-4"/>
    <n v="5602"/>
    <n v="1.1373894204730096E-2"/>
    <n v="0.19536698801411648"/>
    <n v="4.1208986316935751E-2"/>
    <n v="0.76342402566894774"/>
    <n v="0.54229475735514754"/>
    <n v="4.8472778736677477E-2"/>
    <n v="0.40923246390817497"/>
    <x v="0"/>
    <m/>
    <x v="0"/>
    <m/>
    <m/>
    <x v="0"/>
    <m/>
    <x v="0"/>
    <x v="0"/>
    <m/>
    <x v="0"/>
    <x v="0"/>
    <x v="0"/>
    <m/>
    <x v="0"/>
    <x v="0"/>
    <x v="0"/>
    <x v="0"/>
    <x v="0"/>
    <x v="0"/>
    <x v="0"/>
    <x v="0"/>
    <x v="0"/>
    <x v="0"/>
    <x v="0"/>
    <x v="0"/>
    <x v="0"/>
    <m/>
    <x v="0"/>
    <x v="0"/>
    <x v="0"/>
    <x v="0"/>
    <x v="0"/>
    <s v="DST"/>
    <m/>
    <x v="0"/>
    <m/>
    <m/>
    <m/>
    <m/>
  </r>
  <r>
    <x v="0"/>
    <s v="T23N R088W S06 fTENSLEEP"/>
    <n v="49008034"/>
    <x v="0"/>
    <x v="2"/>
    <s v="BELL SPRINGS"/>
    <m/>
    <s v="6"/>
    <n v="23"/>
    <n v="88"/>
    <n v="41.995269999999998"/>
    <n v="-107.38253"/>
    <s v="4900705671"/>
    <s v="JOHNSON 1"/>
    <x v="0"/>
    <s v="TENSLEEP"/>
    <m/>
    <m/>
    <n v="18"/>
    <x v="0"/>
    <n v="3778"/>
    <n v="3796"/>
    <m/>
    <m/>
    <x v="0"/>
    <m/>
    <n v="7.3"/>
    <x v="0"/>
    <n v="466"/>
    <n v="60"/>
    <n v="1581"/>
    <n v="-3"/>
    <x v="0"/>
    <n v="2100"/>
    <n v="175"/>
    <m/>
    <x v="0"/>
    <n v="1675"/>
    <n v="5968"/>
    <x v="0"/>
    <m/>
    <n v="23.253399999999999"/>
    <n v="4.9374000000000002"/>
    <n v="68.773499999999999"/>
    <n v="0"/>
    <n v="96.964299999999994"/>
    <n v="59.241"/>
    <n v="2.8682499999999997"/>
    <m/>
    <x v="0"/>
    <n v="34.8735"/>
    <n v="96.98275000000001"/>
    <n v="-9.5129057131911117E-5"/>
    <n v="6051"/>
    <n v="6.9057325900657293E-3"/>
    <n v="0.23981403464986598"/>
    <n v="5.0919771503532746E-2"/>
    <n v="0.70926619384660128"/>
    <n v="0.61084058763027438"/>
    <n v="2.9574847073319734E-2"/>
    <n v="0.35958456529640576"/>
    <x v="0"/>
    <m/>
    <x v="0"/>
    <m/>
    <m/>
    <x v="0"/>
    <m/>
    <x v="0"/>
    <x v="0"/>
    <m/>
    <x v="0"/>
    <x v="0"/>
    <x v="0"/>
    <m/>
    <x v="0"/>
    <x v="0"/>
    <x v="0"/>
    <x v="0"/>
    <x v="0"/>
    <x v="0"/>
    <x v="0"/>
    <x v="0"/>
    <x v="0"/>
    <x v="0"/>
    <x v="0"/>
    <x v="0"/>
    <x v="0"/>
    <m/>
    <x v="0"/>
    <x v="0"/>
    <x v="0"/>
    <x v="0"/>
    <x v="0"/>
    <s v="DST"/>
    <m/>
    <x v="0"/>
    <m/>
    <m/>
    <m/>
    <m/>
  </r>
  <r>
    <x v="1"/>
    <s v="T22N R113W S35 fCLOVERLY"/>
    <n v="4871"/>
    <x v="0"/>
    <x v="5"/>
    <s v="COW HOLLOW"/>
    <s v="SE SW"/>
    <n v="35"/>
    <n v="22"/>
    <n v="113"/>
    <n v="41.839440000000003"/>
    <n v="-110.20611"/>
    <s v="4902321462"/>
    <s v="35-2 HAMS FORK"/>
    <x v="0"/>
    <s v="CLOVERLY"/>
    <m/>
    <m/>
    <n v="9"/>
    <x v="0"/>
    <n v="12239"/>
    <n v="12248"/>
    <n v="12451"/>
    <n v="12291"/>
    <x v="2"/>
    <d v="2005-12-21T00:00:00"/>
    <n v="7.01"/>
    <x v="1"/>
    <n v="175"/>
    <n v="6"/>
    <n v="6000"/>
    <n v="109"/>
    <x v="1"/>
    <n v="10480"/>
    <n v="545"/>
    <n v="0"/>
    <x v="1"/>
    <n v="26"/>
    <n v="18040"/>
    <x v="0"/>
    <s v="CHEVRON USA INC"/>
    <n v="8.7324999999999999"/>
    <n v="0.49374000000000001"/>
    <n v="261"/>
    <n v="2.7882199999999999"/>
    <n v="273.01446000000004"/>
    <n v="295.64080000000001"/>
    <n v="8.9325499999999991"/>
    <n v="0"/>
    <x v="1"/>
    <n v="0.54132000000000002"/>
    <n v="305.11466999999999"/>
    <n v="-5.5524290914038432E-2"/>
    <n v="17341"/>
    <n v="-1.9756366411350725E-2"/>
    <n v="3.1985485310924551E-2"/>
    <n v="1.8084756389826382E-3"/>
    <n v="0.96620603905009272"/>
    <n v="0.9689498050028208"/>
    <n v="2.9276042348275157E-2"/>
    <n v="1.7741526489040991E-3"/>
    <x v="1"/>
    <n v="11"/>
    <x v="1"/>
    <n v="18933"/>
    <n v="32.200000000000003"/>
    <x v="1"/>
    <n v="0"/>
    <x v="1"/>
    <x v="1"/>
    <n v="0"/>
    <x v="1"/>
    <x v="1"/>
    <x v="1"/>
    <n v="0"/>
    <x v="1"/>
    <x v="1"/>
    <x v="1"/>
    <x v="1"/>
    <x v="0"/>
    <x v="0"/>
    <x v="0"/>
    <x v="0"/>
    <x v="0"/>
    <x v="0"/>
    <x v="0"/>
    <x v="0"/>
    <x v="0"/>
    <m/>
    <x v="0"/>
    <x v="0"/>
    <x v="0"/>
    <x v="0"/>
    <x v="0"/>
    <m/>
    <n v="20051221"/>
    <x v="0"/>
    <s v="WYOMING ANALYTICAL LABS ROCK SPRINGS ID No D3254"/>
    <m/>
    <s v="12239-12248"/>
    <d v="2006-01-04T00:00:00"/>
  </r>
  <r>
    <x v="1"/>
    <s v="T22N R113W S27 fCLOVERLY"/>
    <n v="4858"/>
    <x v="0"/>
    <x v="5"/>
    <s v="COW HOLLOW"/>
    <s v="NE NE"/>
    <n v="27"/>
    <n v="22"/>
    <n v="113"/>
    <n v="41.861960000000003"/>
    <n v="-110.21574"/>
    <s v="4902321358"/>
    <s v="27-1 OPAL BENCH UNIT"/>
    <x v="0"/>
    <s v="CLOVERLY"/>
    <m/>
    <m/>
    <n v="12"/>
    <x v="0"/>
    <n v="12122"/>
    <n v="12134"/>
    <n v="12272"/>
    <n v="12150"/>
    <x v="2"/>
    <d v="2005-12-20T00:00:00"/>
    <n v="6.42"/>
    <x v="1"/>
    <n v="147"/>
    <n v="3"/>
    <n v="5020"/>
    <n v="119"/>
    <x v="1"/>
    <n v="9118"/>
    <n v="431"/>
    <n v="0"/>
    <x v="1"/>
    <n v="16"/>
    <n v="17020"/>
    <x v="0"/>
    <s v="CHEVRON USA INC"/>
    <n v="7.3353000000000002"/>
    <n v="0.24687000000000001"/>
    <n v="218.37"/>
    <n v="3.0440199999999997"/>
    <n v="228.99618999999996"/>
    <n v="257.21877999999998"/>
    <n v="7.0640899999999993"/>
    <n v="0"/>
    <x v="1"/>
    <n v="0.33312000000000003"/>
    <n v="264.61599000000001"/>
    <n v="-7.2161509466804608E-2"/>
    <n v="14854"/>
    <n v="-6.7955073100332553E-2"/>
    <n v="3.2032410670238667E-2"/>
    <n v="1.0780528706612982E-3"/>
    <n v="0.96688953645910003"/>
    <n v="0.97204549127964635"/>
    <n v="2.6695627879479236E-2"/>
    <n v="1.2588808408743554E-3"/>
    <x v="1"/>
    <n v="72"/>
    <x v="1"/>
    <n v="16472"/>
    <n v="33.69"/>
    <x v="1"/>
    <n v="0"/>
    <x v="1"/>
    <x v="1"/>
    <n v="0"/>
    <x v="1"/>
    <x v="1"/>
    <x v="1"/>
    <n v="0"/>
    <x v="1"/>
    <x v="1"/>
    <x v="1"/>
    <x v="1"/>
    <x v="0"/>
    <x v="0"/>
    <x v="0"/>
    <x v="0"/>
    <x v="0"/>
    <x v="0"/>
    <x v="0"/>
    <x v="0"/>
    <x v="0"/>
    <m/>
    <x v="0"/>
    <x v="0"/>
    <x v="0"/>
    <x v="0"/>
    <x v="0"/>
    <m/>
    <n v="20051220"/>
    <x v="0"/>
    <s v="WYOMING ANALYTICAL LABS ROCK SPRINGS ID No D3241"/>
    <s v="12074"/>
    <s v="12122-12134"/>
    <d v="2006-01-04T00:00:00"/>
  </r>
  <r>
    <x v="1"/>
    <s v="T22N R113W S26 fFRONTIER"/>
    <n v="4863"/>
    <x v="0"/>
    <x v="5"/>
    <s v="COW HOLLOW"/>
    <s v="SW SW"/>
    <n v="26"/>
    <n v="22"/>
    <n v="113"/>
    <n v="41.85416"/>
    <n v="-110.20666"/>
    <s v="4902321379"/>
    <s v="26-2 HAMS FORK"/>
    <x v="0"/>
    <s v="FRONTIER"/>
    <m/>
    <m/>
    <n v="15"/>
    <x v="0"/>
    <n v="11176"/>
    <n v="11191"/>
    <n v="12285"/>
    <n v="12089"/>
    <x v="2"/>
    <d v="2005-12-20T00:00:00"/>
    <n v="0"/>
    <x v="1"/>
    <n v="198"/>
    <n v="40"/>
    <n v="6530"/>
    <n v="206"/>
    <x v="1"/>
    <n v="11720"/>
    <n v="748"/>
    <n v="0"/>
    <x v="1"/>
    <n v="45"/>
    <n v="21225"/>
    <x v="0"/>
    <s v="CHEVRON USA INC"/>
    <n v="9.8802000000000003"/>
    <n v="3.2915999999999999"/>
    <n v="284.05500000000001"/>
    <n v="5.2694799999999997"/>
    <n v="302.49628000000001"/>
    <n v="330.62119999999999"/>
    <n v="12.259719999999998"/>
    <n v="0"/>
    <x v="1"/>
    <n v="0.93690000000000007"/>
    <n v="343.81781999999998"/>
    <n v="-6.3934145951635546E-2"/>
    <n v="19487"/>
    <n v="-4.2690115936333269E-2"/>
    <n v="3.266221984614158E-2"/>
    <n v="1.0881456128981155E-2"/>
    <n v="0.95645632402487724"/>
    <n v="0.96161740540382701"/>
    <n v="3.5657604949039579E-2"/>
    <n v="2.7249896471334737E-3"/>
    <x v="1"/>
    <n v="88"/>
    <x v="1"/>
    <n v="21173"/>
    <n v="27.12"/>
    <x v="1"/>
    <n v="0"/>
    <x v="3"/>
    <x v="1"/>
    <n v="0"/>
    <x v="1"/>
    <x v="1"/>
    <x v="1"/>
    <n v="0"/>
    <x v="1"/>
    <x v="1"/>
    <x v="1"/>
    <x v="1"/>
    <x v="0"/>
    <x v="0"/>
    <x v="0"/>
    <x v="0"/>
    <x v="0"/>
    <x v="0"/>
    <x v="0"/>
    <x v="0"/>
    <x v="0"/>
    <m/>
    <x v="0"/>
    <x v="0"/>
    <x v="0"/>
    <x v="0"/>
    <x v="0"/>
    <m/>
    <n v="20051220"/>
    <x v="0"/>
    <s v="WYOMING ANALYTICAL LABS ROCK SPRINGS ID No D3246"/>
    <s v="10963"/>
    <s v="11176-11191"/>
    <d v="2006-01-04T00:00:00"/>
  </r>
  <r>
    <x v="1"/>
    <s v="T22N R113W S26 fCLOVERLY"/>
    <n v="4862"/>
    <x v="0"/>
    <x v="5"/>
    <s v="COW HOLLOW"/>
    <s v="SE NE"/>
    <n v="26"/>
    <n v="22"/>
    <n v="113"/>
    <n v="41.859180000000002"/>
    <n v="-110.19615"/>
    <s v="4902321310"/>
    <s v="26-1 HAMS FORK"/>
    <x v="0"/>
    <s v="CLOVERLY"/>
    <m/>
    <m/>
    <n v="129"/>
    <x v="0"/>
    <n v="11893"/>
    <n v="12022"/>
    <n v="12125"/>
    <n v="12022"/>
    <x v="2"/>
    <d v="2005-12-20T00:00:00"/>
    <n v="6.18"/>
    <x v="1"/>
    <n v="129"/>
    <n v="8"/>
    <n v="3320"/>
    <n v="155"/>
    <x v="1"/>
    <n v="6169"/>
    <n v="710"/>
    <n v="0"/>
    <x v="1"/>
    <n v="44"/>
    <n v="12320"/>
    <x v="0"/>
    <s v="CHEVRON USA INC"/>
    <n v="6.4371"/>
    <n v="0.65832000000000002"/>
    <n v="144.41999999999999"/>
    <n v="3.9648999999999996"/>
    <n v="155.48031999999998"/>
    <n v="174.02749"/>
    <n v="11.636899999999999"/>
    <n v="0"/>
    <x v="1"/>
    <n v="0.91608000000000012"/>
    <n v="186.58046999999999"/>
    <n v="-9.0919950222882934E-2"/>
    <n v="10535"/>
    <n v="-7.8101071975497705E-2"/>
    <n v="4.1401381216606713E-2"/>
    <n v="4.234104997983025E-3"/>
    <n v="0.95436451378541032"/>
    <n v="0.93272082549690227"/>
    <n v="6.23693358688613E-2"/>
    <n v="4.9098386342364781E-3"/>
    <x v="1"/>
    <n v="217"/>
    <x v="1"/>
    <n v="11145"/>
    <n v="46.69"/>
    <x v="1"/>
    <n v="0"/>
    <x v="1"/>
    <x v="1"/>
    <n v="0"/>
    <x v="1"/>
    <x v="1"/>
    <x v="1"/>
    <n v="0"/>
    <x v="1"/>
    <x v="1"/>
    <x v="1"/>
    <x v="1"/>
    <x v="0"/>
    <x v="0"/>
    <x v="0"/>
    <x v="0"/>
    <x v="0"/>
    <x v="0"/>
    <x v="0"/>
    <x v="0"/>
    <x v="0"/>
    <m/>
    <x v="0"/>
    <x v="0"/>
    <x v="0"/>
    <x v="0"/>
    <x v="0"/>
    <m/>
    <n v="20051220"/>
    <x v="0"/>
    <s v="WYOMING ANALYTICAL LABS ROCK SPRINGS ID No D3245"/>
    <s v="11893"/>
    <s v="11893-12022"/>
    <d v="2006-01-04T00:00:00"/>
  </r>
  <r>
    <x v="1"/>
    <s v="T22N R113W S25 fFRONTIER-CLOVERLY"/>
    <n v="4802"/>
    <x v="0"/>
    <x v="5"/>
    <s v="COW HOLLOW"/>
    <s v="SW NE"/>
    <n v="25"/>
    <n v="22"/>
    <n v="113"/>
    <n v="41.861579999999996"/>
    <n v="-110.17827"/>
    <s v="4902321356"/>
    <s v="25-1 HAMS FORK"/>
    <x v="0"/>
    <s v="FRONTIER-CLOVERLY"/>
    <m/>
    <m/>
    <n v="1153"/>
    <x v="0"/>
    <n v="10828"/>
    <n v="11981"/>
    <n v="11980"/>
    <n v="11853"/>
    <x v="2"/>
    <d v="2006-01-04T00:00:00"/>
    <n v="6.13"/>
    <x v="1"/>
    <n v="71"/>
    <n v="0"/>
    <n v="2500"/>
    <n v="57"/>
    <x v="1"/>
    <n v="4178"/>
    <n v="524"/>
    <n v="0"/>
    <x v="1"/>
    <n v="10"/>
    <n v="7800"/>
    <x v="0"/>
    <s v="CHEVRON USA INC"/>
    <n v="3.5428999999999999"/>
    <n v="0"/>
    <n v="108.75"/>
    <n v="1.4580599999999999"/>
    <n v="113.75095999999999"/>
    <n v="117.86138"/>
    <n v="8.5883599999999998"/>
    <n v="0"/>
    <x v="1"/>
    <n v="0.20820000000000002"/>
    <n v="126.65794"/>
    <n v="-5.3687613062577987E-2"/>
    <n v="7340"/>
    <n v="-3.0383091149273449E-2"/>
    <n v="3.1146110766889355E-2"/>
    <n v="0"/>
    <n v="0.96885388923311067"/>
    <n v="0.93054868885440578"/>
    <n v="6.7807513686074475E-2"/>
    <n v="1.6437974595197114E-3"/>
    <x v="1"/>
    <n v="116"/>
    <x v="1"/>
    <n v="7548"/>
    <n v="74.959999999999994"/>
    <x v="1"/>
    <n v="0"/>
    <x v="1"/>
    <x v="1"/>
    <n v="0"/>
    <x v="1"/>
    <x v="1"/>
    <x v="1"/>
    <n v="0"/>
    <x v="1"/>
    <x v="1"/>
    <x v="1"/>
    <x v="1"/>
    <x v="0"/>
    <x v="0"/>
    <x v="0"/>
    <x v="0"/>
    <x v="0"/>
    <x v="0"/>
    <x v="0"/>
    <x v="0"/>
    <x v="0"/>
    <m/>
    <x v="0"/>
    <x v="0"/>
    <x v="0"/>
    <x v="0"/>
    <x v="0"/>
    <m/>
    <n v="20060104"/>
    <x v="0"/>
    <s v="WYOMING ANALYTICAL LABS ROCK SPRINGS ID No D3359"/>
    <m/>
    <s v="10828-11981"/>
    <d v="2006-01-16T00:00:00"/>
  </r>
  <r>
    <x v="1"/>
    <s v="T22N R113W S24 fFRONTIER-CLOVERLY"/>
    <n v="4861"/>
    <x v="0"/>
    <x v="5"/>
    <s v="COW HOLLOW"/>
    <s v="NW SW"/>
    <n v="24"/>
    <n v="22"/>
    <n v="113"/>
    <n v="41.866459999999996"/>
    <n v="-110.18662"/>
    <s v="4902321270"/>
    <s v="24-2 HAMS FORK"/>
    <x v="0"/>
    <s v="FRONTIER-CLOVERLY"/>
    <m/>
    <m/>
    <n v="39"/>
    <x v="0"/>
    <n v="10896"/>
    <n v="10935"/>
    <n v="12005"/>
    <n v="11895"/>
    <x v="2"/>
    <d v="2005-12-20T00:00:00"/>
    <n v="6.03"/>
    <x v="1"/>
    <n v="151"/>
    <n v="17"/>
    <n v="4420"/>
    <n v="126"/>
    <x v="1"/>
    <n v="8008"/>
    <n v="1040"/>
    <n v="0"/>
    <x v="1"/>
    <n v="5"/>
    <n v="15740"/>
    <x v="0"/>
    <s v="CHEVRON USA INC"/>
    <n v="7.5349000000000004"/>
    <n v="1.39893"/>
    <n v="192.27"/>
    <n v="3.2230799999999999"/>
    <n v="204.42690999999999"/>
    <n v="225.90567999999999"/>
    <n v="17.045599999999997"/>
    <n v="0"/>
    <x v="1"/>
    <n v="0.10410000000000001"/>
    <n v="243.05537999999999"/>
    <n v="-8.6324019661202664E-2"/>
    <n v="13767"/>
    <n v="-6.686548954485376E-2"/>
    <n v="3.6858650360659467E-2"/>
    <n v="6.8431793055033704E-3"/>
    <n v="0.95629817033383713"/>
    <n v="0.92944118332208903"/>
    <n v="7.0130519225700738E-2"/>
    <n v="4.2829745221027412E-4"/>
    <x v="1"/>
    <n v="273"/>
    <x v="1"/>
    <n v="14467"/>
    <n v="36.71"/>
    <x v="1"/>
    <n v="0"/>
    <x v="1"/>
    <x v="1"/>
    <n v="0"/>
    <x v="1"/>
    <x v="1"/>
    <x v="1"/>
    <n v="0"/>
    <x v="1"/>
    <x v="1"/>
    <x v="1"/>
    <x v="1"/>
    <x v="0"/>
    <x v="0"/>
    <x v="0"/>
    <x v="0"/>
    <x v="0"/>
    <x v="0"/>
    <x v="0"/>
    <x v="0"/>
    <x v="0"/>
    <m/>
    <x v="0"/>
    <x v="0"/>
    <x v="0"/>
    <x v="0"/>
    <x v="0"/>
    <m/>
    <n v="20051220"/>
    <x v="0"/>
    <s v="WYOMING ANALYTICAL LABS ROCK SPRINGS ID No D3244"/>
    <m/>
    <s v="10896-10935"/>
    <d v="2006-01-04T00:00:00"/>
  </r>
  <r>
    <x v="1"/>
    <s v="T22N R113W S23 fFRONTIER"/>
    <n v="4860"/>
    <x v="0"/>
    <x v="5"/>
    <s v="COW HOLLOW"/>
    <s v="NW SE"/>
    <n v="23"/>
    <n v="22"/>
    <n v="113"/>
    <n v="41.868879999999997"/>
    <n v="-110.19750000000001"/>
    <s v="4902321533"/>
    <s v="23-4 HAMS FORK"/>
    <x v="0"/>
    <s v="FRONTIER"/>
    <m/>
    <m/>
    <n v="212"/>
    <x v="0"/>
    <n v="10804"/>
    <n v="11016"/>
    <n v="11192"/>
    <n v="11123"/>
    <x v="2"/>
    <d v="2005-12-20T00:00:00"/>
    <n v="6.11"/>
    <x v="1"/>
    <n v="144"/>
    <n v="11"/>
    <n v="4230"/>
    <n v="117"/>
    <x v="1"/>
    <n v="7657"/>
    <n v="989"/>
    <n v="0"/>
    <x v="1"/>
    <n v="14"/>
    <n v="15120"/>
    <x v="0"/>
    <s v="CHEVRON USA INC"/>
    <n v="7.1856"/>
    <n v="0.90519000000000005"/>
    <n v="184.005"/>
    <n v="2.9928599999999999"/>
    <n v="195.08865"/>
    <n v="216.00396999999998"/>
    <n v="16.209709999999998"/>
    <n v="0"/>
    <x v="1"/>
    <n v="0.29148000000000002"/>
    <n v="232.50515999999999"/>
    <n v="-8.7504798069925269E-2"/>
    <n v="13162"/>
    <n v="-6.9231313202743797E-2"/>
    <n v="3.6832486154371361E-2"/>
    <n v="4.6398906343346992E-3"/>
    <n v="0.95852762321129392"/>
    <n v="0.92902871488959637"/>
    <n v="6.9717635513981704E-2"/>
    <n v="1.2536495964218602E-3"/>
    <x v="1"/>
    <n v="265"/>
    <x v="1"/>
    <n v="13833"/>
    <n v="38.26"/>
    <x v="1"/>
    <n v="0"/>
    <x v="1"/>
    <x v="1"/>
    <n v="0"/>
    <x v="1"/>
    <x v="1"/>
    <x v="1"/>
    <n v="0"/>
    <x v="1"/>
    <x v="1"/>
    <x v="1"/>
    <x v="1"/>
    <x v="0"/>
    <x v="0"/>
    <x v="0"/>
    <x v="0"/>
    <x v="0"/>
    <x v="0"/>
    <x v="0"/>
    <x v="0"/>
    <x v="0"/>
    <m/>
    <x v="0"/>
    <x v="0"/>
    <x v="0"/>
    <x v="0"/>
    <x v="0"/>
    <m/>
    <n v="20051220"/>
    <x v="0"/>
    <s v="WYOMING ANALYTICAL LABS ROCK SPRINGS ID No D3243"/>
    <s v="10804"/>
    <s v="10804-11016"/>
    <d v="2006-01-04T00:00:00"/>
  </r>
  <r>
    <x v="1"/>
    <s v="T22N R113W S23 fCLOVERLY"/>
    <n v="4859"/>
    <x v="0"/>
    <x v="5"/>
    <s v="COW HOLLOW"/>
    <s v="C SW"/>
    <n v="23"/>
    <n v="22"/>
    <n v="113"/>
    <n v="41.868609999999997"/>
    <n v="-110.20638"/>
    <s v="4902321380"/>
    <s v="23-2 HAMS FORK"/>
    <x v="0"/>
    <s v="CLOVERLY"/>
    <m/>
    <m/>
    <n v="945"/>
    <x v="0"/>
    <n v="11070"/>
    <n v="12015"/>
    <n v="12172"/>
    <n v="12028"/>
    <x v="2"/>
    <d v="2005-12-20T00:00:00"/>
    <n v="5.43"/>
    <x v="1"/>
    <n v="82"/>
    <n v="5"/>
    <n v="3040"/>
    <n v="63"/>
    <x v="1"/>
    <n v="5585"/>
    <n v="368"/>
    <n v="0"/>
    <x v="1"/>
    <n v="12"/>
    <n v="9900"/>
    <x v="0"/>
    <s v="CHEVRON USA INC"/>
    <n v="4.0918000000000001"/>
    <n v="0.41144999999999998"/>
    <n v="132.24"/>
    <n v="1.61154"/>
    <n v="138.35478999999998"/>
    <n v="157.55285000000001"/>
    <n v="6.0315199999999995"/>
    <n v="0"/>
    <x v="1"/>
    <n v="0.24984000000000001"/>
    <n v="163.83421000000001"/>
    <n v="-8.4316172991075244E-2"/>
    <n v="9155"/>
    <n v="-3.9097349776961429E-2"/>
    <n v="2.9574689824616848E-2"/>
    <n v="2.973876076137299E-3"/>
    <n v="0.96745143409924583"/>
    <n v="0.96166026619226841"/>
    <n v="3.6814777573011152E-2"/>
    <n v="1.524956234720453E-3"/>
    <x v="1"/>
    <n v="101"/>
    <x v="1"/>
    <n v="10090"/>
    <n v="58.14"/>
    <x v="1"/>
    <n v="0"/>
    <x v="1"/>
    <x v="1"/>
    <n v="0"/>
    <x v="1"/>
    <x v="1"/>
    <x v="1"/>
    <n v="0"/>
    <x v="1"/>
    <x v="1"/>
    <x v="1"/>
    <x v="1"/>
    <x v="0"/>
    <x v="0"/>
    <x v="0"/>
    <x v="0"/>
    <x v="0"/>
    <x v="0"/>
    <x v="0"/>
    <x v="0"/>
    <x v="0"/>
    <m/>
    <x v="0"/>
    <x v="0"/>
    <x v="0"/>
    <x v="0"/>
    <x v="0"/>
    <m/>
    <n v="20051220"/>
    <x v="0"/>
    <s v="WYOMING ANALYTICAL LABS ROCK SPRINGS ID No D3242"/>
    <s v="11956"/>
    <s v="11070-12015"/>
    <d v="2006-01-04T00:00:00"/>
  </r>
  <r>
    <x v="1"/>
    <s v="T22N R113W S14 fCLOVERLY"/>
    <n v="4805"/>
    <x v="0"/>
    <x v="5"/>
    <s v="COW HOLLOW"/>
    <s v="NW SW"/>
    <n v="14"/>
    <n v="22"/>
    <n v="113"/>
    <n v="41.881839999999997"/>
    <n v="-110.20703"/>
    <s v="4902321169"/>
    <s v="HAMS FORK UNIT 1"/>
    <x v="0"/>
    <s v="CLOVERLY"/>
    <m/>
    <m/>
    <n v="12"/>
    <x v="0"/>
    <n v="11996"/>
    <n v="12008"/>
    <n v="12140"/>
    <n v="12050"/>
    <x v="2"/>
    <d v="2006-01-04T00:00:00"/>
    <n v="6.14"/>
    <x v="1"/>
    <n v="104"/>
    <n v="0"/>
    <n v="5262"/>
    <n v="329"/>
    <x v="1"/>
    <n v="9101"/>
    <n v="786"/>
    <n v="0"/>
    <x v="1"/>
    <n v="19"/>
    <n v="14980"/>
    <x v="0"/>
    <s v="CHEVRON USA INC"/>
    <n v="5.1896000000000004"/>
    <n v="0"/>
    <n v="228.89699999999999"/>
    <n v="8.4158200000000001"/>
    <n v="242.50242"/>
    <n v="256.73921000000001"/>
    <n v="12.882539999999999"/>
    <n v="0"/>
    <x v="1"/>
    <n v="0.39558000000000004"/>
    <n v="270.01733000000002"/>
    <n v="-5.368556041011105E-2"/>
    <n v="15601"/>
    <n v="2.0306726398744319E-2"/>
    <n v="2.1400198810387131E-2"/>
    <n v="0"/>
    <n v="0.97859980118961287"/>
    <n v="0.95082493408848978"/>
    <n v="4.7710048832791577E-2"/>
    <n v="1.4650170787186142E-3"/>
    <x v="1"/>
    <n v="110"/>
    <x v="1"/>
    <n v="16441"/>
    <n v="39.06"/>
    <x v="1"/>
    <n v="0"/>
    <x v="1"/>
    <x v="1"/>
    <n v="0"/>
    <x v="1"/>
    <x v="1"/>
    <x v="1"/>
    <n v="0"/>
    <x v="1"/>
    <x v="1"/>
    <x v="1"/>
    <x v="1"/>
    <x v="0"/>
    <x v="0"/>
    <x v="0"/>
    <x v="0"/>
    <x v="0"/>
    <x v="0"/>
    <x v="0"/>
    <x v="0"/>
    <x v="0"/>
    <m/>
    <x v="0"/>
    <x v="0"/>
    <x v="0"/>
    <x v="0"/>
    <x v="0"/>
    <m/>
    <n v="20060104"/>
    <x v="0"/>
    <s v="WYOMING ANALYTICAL LABS ROCK SPRINGS ID No D3362"/>
    <m/>
    <s v="11996-12008"/>
    <d v="2006-01-16T00:00:00"/>
  </r>
  <r>
    <x v="1"/>
    <s v="T22N R112W S35 fFRONTIER"/>
    <n v="5309"/>
    <x v="0"/>
    <x v="5"/>
    <s v="COW HOLLOW"/>
    <s v="SE SW"/>
    <n v="35"/>
    <n v="22"/>
    <n v="112"/>
    <n v="41.836210000000001"/>
    <n v="-110.08544000000001"/>
    <s v="4902321898"/>
    <s v="1-35 WHISKEY HOLLOW BORDER"/>
    <x v="0"/>
    <s v="FRONTIER"/>
    <m/>
    <m/>
    <n v="69"/>
    <x v="0"/>
    <n v="11063"/>
    <n v="11132"/>
    <n v="11300"/>
    <n v="11254"/>
    <x v="2"/>
    <d v="1899-12-31T00:00:00"/>
    <n v="7.1"/>
    <x v="1"/>
    <n v="60"/>
    <n v="15"/>
    <n v="3510"/>
    <n v="0"/>
    <x v="1"/>
    <n v="6650"/>
    <n v="0"/>
    <n v="0"/>
    <x v="1"/>
    <n v="83"/>
    <n v="16600"/>
    <x v="0"/>
    <s v="BP AMERICA PRODUCTION COMPANY"/>
    <n v="2.9939999999999998"/>
    <n v="1.2343500000000001"/>
    <n v="152.685"/>
    <n v="0"/>
    <n v="156.91335000000001"/>
    <n v="187.59649999999999"/>
    <n v="0"/>
    <n v="0"/>
    <x v="1"/>
    <n v="1.7280600000000002"/>
    <n v="189.32455999999999"/>
    <n v="-9.3609651236630856E-2"/>
    <n v="10318"/>
    <n v="-0.23337543651088491"/>
    <n v="1.9080594480966721E-2"/>
    <n v="7.8664434861660908E-3"/>
    <n v="0.97305296203286717"/>
    <n v="0.99087249958483992"/>
    <n v="0"/>
    <n v="9.1275004151600836E-3"/>
    <x v="1"/>
    <n v="51"/>
    <x v="1"/>
    <n v="0"/>
    <n v="0"/>
    <x v="1"/>
    <n v="28600"/>
    <x v="2"/>
    <x v="1"/>
    <n v="0"/>
    <x v="1"/>
    <x v="1"/>
    <x v="1"/>
    <n v="0"/>
    <x v="1"/>
    <x v="1"/>
    <x v="1"/>
    <x v="1"/>
    <x v="0"/>
    <x v="0"/>
    <x v="0"/>
    <x v="0"/>
    <x v="0"/>
    <x v="0"/>
    <x v="0"/>
    <x v="0"/>
    <x v="0"/>
    <m/>
    <x v="0"/>
    <x v="0"/>
    <x v="0"/>
    <x v="0"/>
    <x v="0"/>
    <m/>
    <n v="19000101"/>
    <x v="0"/>
    <s v="WYOMING ANALYTICAL LABS ROCK SPRINGS ID No D5595"/>
    <m/>
    <s v="11063-11132"/>
    <d v="2006-09-23T00:00:00"/>
  </r>
  <r>
    <x v="1"/>
    <s v="T22N R112W S35 fFRONTIER"/>
    <n v="1825"/>
    <x v="0"/>
    <x v="5"/>
    <m/>
    <s v="NE NE"/>
    <n v="35"/>
    <n v="22"/>
    <n v="112"/>
    <n v="41.846829999999997"/>
    <n v="-110.07931000000001"/>
    <s v="4902320971"/>
    <s v="35 COW HOL"/>
    <x v="0"/>
    <s v="FRONTIER"/>
    <m/>
    <m/>
    <s v=""/>
    <x v="0"/>
    <m/>
    <m/>
    <n v="11125"/>
    <n v="11007"/>
    <x v="2"/>
    <d v="1994-02-01T00:00:00"/>
    <n v="7.1"/>
    <x v="1"/>
    <n v="77"/>
    <n v="5"/>
    <n v="2254"/>
    <n v="58"/>
    <x v="1"/>
    <n v="3286"/>
    <n v="778"/>
    <n v="0"/>
    <x v="1"/>
    <n v="0"/>
    <n v="6488"/>
    <x v="0"/>
    <s v="BELCO ENERGY CORP"/>
    <n v="3.8422999999999998"/>
    <n v="0.41144999999999998"/>
    <n v="98.048999999999992"/>
    <n v="1.4836399999999998"/>
    <n v="103.78638999999998"/>
    <n v="92.698059999999998"/>
    <n v="12.75142"/>
    <n v="0"/>
    <x v="1"/>
    <n v="0"/>
    <n v="105.44947999999999"/>
    <n v="-7.9483981403380369E-3"/>
    <n v="6458"/>
    <n v="-2.3173180905298935E-3"/>
    <n v="3.7021231781932104E-2"/>
    <n v="3.9643926337547732E-3"/>
    <n v="0.95901437558431313"/>
    <n v="0.87907555352572631"/>
    <n v="0.12092444647427375"/>
    <n v="0"/>
    <x v="1"/>
    <n v="30"/>
    <x v="1"/>
    <n v="0"/>
    <n v="2.4"/>
    <x v="0"/>
    <n v="0"/>
    <x v="0"/>
    <x v="1"/>
    <m/>
    <x v="1"/>
    <x v="1"/>
    <x v="1"/>
    <n v="0"/>
    <x v="1"/>
    <x v="1"/>
    <x v="1"/>
    <x v="1"/>
    <x v="0"/>
    <x v="0"/>
    <x v="0"/>
    <x v="0"/>
    <x v="0"/>
    <x v="0"/>
    <x v="0"/>
    <x v="0"/>
    <x v="0"/>
    <m/>
    <x v="0"/>
    <x v="0"/>
    <x v="0"/>
    <x v="0"/>
    <x v="0"/>
    <m/>
    <n v="19940201"/>
    <x v="1"/>
    <s v="HALLIBURTON WESTERN AREA LAB EVANSVILLE  LAB No W94-0082"/>
    <m/>
    <m/>
    <d v="1994-03-10T00:00:00"/>
  </r>
  <r>
    <x v="1"/>
    <s v="T22N R112W S29 fCLOVERLY"/>
    <n v="1799"/>
    <x v="0"/>
    <x v="5"/>
    <m/>
    <s v="SE SE"/>
    <n v="29"/>
    <n v="22"/>
    <n v="112"/>
    <n v="41.853029999999997"/>
    <n v="-110.13791000000001"/>
    <s v="4902320970"/>
    <s v="34 COW HOL"/>
    <x v="0"/>
    <s v="CLOVERLY"/>
    <m/>
    <m/>
    <s v=""/>
    <x v="0"/>
    <m/>
    <m/>
    <n v="11920"/>
    <n v="11808"/>
    <x v="2"/>
    <d v="1994-03-17T00:00:00"/>
    <n v="7.55"/>
    <x v="1"/>
    <n v="31"/>
    <n v="20"/>
    <n v="2536"/>
    <n v="100"/>
    <x v="1"/>
    <n v="3620"/>
    <n v="1098"/>
    <n v="0"/>
    <x v="1"/>
    <n v="0"/>
    <n v="7479"/>
    <x v="0"/>
    <s v="BELCO ENERGY CORP"/>
    <n v="1.5468999999999999"/>
    <n v="1.6457999999999999"/>
    <n v="110.31599999999999"/>
    <n v="2.5579999999999998"/>
    <n v="116.0667"/>
    <n v="102.1202"/>
    <n v="17.996219999999997"/>
    <n v="0"/>
    <x v="1"/>
    <n v="0"/>
    <n v="120.11641999999999"/>
    <n v="-1.7146525966800649E-2"/>
    <n v="7405"/>
    <n v="-4.9717817790916417E-3"/>
    <n v="1.332768141077501E-2"/>
    <n v="1.417977766232692E-2"/>
    <n v="0.97249254092689807"/>
    <n v="0.85017685342270444"/>
    <n v="0.14982314657729559"/>
    <n v="0"/>
    <x v="1"/>
    <n v="74"/>
    <x v="1"/>
    <n v="0"/>
    <n v="2.4"/>
    <x v="0"/>
    <n v="0"/>
    <x v="0"/>
    <x v="1"/>
    <m/>
    <x v="1"/>
    <x v="1"/>
    <x v="1"/>
    <n v="0"/>
    <x v="1"/>
    <x v="1"/>
    <x v="1"/>
    <x v="1"/>
    <x v="0"/>
    <x v="0"/>
    <x v="0"/>
    <x v="0"/>
    <x v="0"/>
    <x v="0"/>
    <x v="0"/>
    <x v="0"/>
    <x v="0"/>
    <m/>
    <x v="0"/>
    <x v="0"/>
    <x v="0"/>
    <x v="0"/>
    <x v="0"/>
    <m/>
    <n v="19940317"/>
    <x v="1"/>
    <s v="HALLIBURTON ENERGY WESTERN AREA LAB No W94-0113"/>
    <m/>
    <m/>
    <d v="1994-03-28T00:00:00"/>
  </r>
  <r>
    <x v="1"/>
    <s v="T22N R112W S27 fFRONTIER"/>
    <n v="1770"/>
    <x v="0"/>
    <x v="5"/>
    <m/>
    <s v="NW NW"/>
    <n v="27"/>
    <n v="22"/>
    <n v="112"/>
    <n v="41.861040000000003"/>
    <n v="-110.10975999999999"/>
    <s v="4902320975"/>
    <s v="36 COW HOL"/>
    <x v="0"/>
    <s v="FRONTIER"/>
    <m/>
    <m/>
    <s v=""/>
    <x v="0"/>
    <m/>
    <m/>
    <n v="11112"/>
    <n v="10996"/>
    <x v="2"/>
    <d v="1993-11-16T00:00:00"/>
    <n v="7.3"/>
    <x v="1"/>
    <n v="62"/>
    <n v="30"/>
    <n v="2312"/>
    <n v="28"/>
    <x v="1"/>
    <n v="3286"/>
    <n v="991"/>
    <n v="0"/>
    <x v="1"/>
    <n v="0"/>
    <n v="6747"/>
    <x v="0"/>
    <s v="BELCO ENERGY CORP"/>
    <n v="3.0937999999999999"/>
    <n v="2.4687000000000001"/>
    <n v="100.57199999999999"/>
    <n v="0.71623999999999999"/>
    <n v="106.85073999999999"/>
    <n v="92.698059999999998"/>
    <n v="16.24249"/>
    <n v="0"/>
    <x v="1"/>
    <n v="0"/>
    <n v="108.94055"/>
    <n v="-9.6844038515178903E-3"/>
    <n v="6709"/>
    <n v="-2.8240190249702733E-3"/>
    <n v="2.8954408738769616E-2"/>
    <n v="2.3104191884866686E-2"/>
    <n v="0.94794139937636368"/>
    <n v="0.85090501195376744"/>
    <n v="0.14909498804623256"/>
    <n v="0"/>
    <x v="1"/>
    <n v="38"/>
    <x v="1"/>
    <n v="0"/>
    <n v="1.4"/>
    <x v="0"/>
    <n v="0"/>
    <x v="0"/>
    <x v="1"/>
    <m/>
    <x v="1"/>
    <x v="1"/>
    <x v="1"/>
    <n v="0"/>
    <x v="1"/>
    <x v="1"/>
    <x v="1"/>
    <x v="1"/>
    <x v="0"/>
    <x v="0"/>
    <x v="0"/>
    <x v="0"/>
    <x v="0"/>
    <x v="0"/>
    <x v="0"/>
    <x v="0"/>
    <x v="0"/>
    <m/>
    <x v="0"/>
    <x v="0"/>
    <x v="0"/>
    <x v="0"/>
    <x v="0"/>
    <m/>
    <n v="19931116"/>
    <x v="1"/>
    <s v="HALLIBURTON WESTERN AREA LAB EVANSVILLE No W93-0451"/>
    <m/>
    <m/>
    <d v="1993-11-23T00:00:00"/>
  </r>
  <r>
    <x v="1"/>
    <s v="T22N R112W S23 fFRONTIER"/>
    <n v="1826"/>
    <x v="0"/>
    <x v="5"/>
    <m/>
    <s v="SE NW"/>
    <n v="23"/>
    <n v="22"/>
    <n v="112"/>
    <n v="41.874699999999997"/>
    <n v="-110.08955"/>
    <s v="4902320959"/>
    <s v="32 COW HOL"/>
    <x v="0"/>
    <s v="FRONTIER"/>
    <m/>
    <m/>
    <m/>
    <x v="0"/>
    <s v="10765"/>
    <m/>
    <n v="11711"/>
    <n v="11729"/>
    <x v="2"/>
    <d v="1994-02-01T00:00:00"/>
    <n v="8"/>
    <x v="1"/>
    <n v="47"/>
    <n v="3"/>
    <n v="1351"/>
    <n v="160"/>
    <x v="1"/>
    <n v="2133"/>
    <n v="473"/>
    <n v="0"/>
    <x v="1"/>
    <n v="0"/>
    <n v="4212"/>
    <x v="0"/>
    <s v="BELCO ENERGY CORP"/>
    <n v="2.3452999999999999"/>
    <n v="0.24687000000000001"/>
    <n v="58.768499999999996"/>
    <n v="4.0927999999999995"/>
    <n v="65.453469999999996"/>
    <n v="60.171929999999996"/>
    <n v="7.7524699999999989"/>
    <n v="0"/>
    <x v="1"/>
    <n v="0"/>
    <n v="67.924399999999991"/>
    <n v="-1.8525786924022673E-2"/>
    <n v="4167"/>
    <n v="-5.3705692803437165E-3"/>
    <n v="3.5831560954675129E-2"/>
    <n v="3.7716869709123139E-3"/>
    <n v="0.96039675207441255"/>
    <n v="0.8858661983028191"/>
    <n v="0.11413380169718099"/>
    <n v="0"/>
    <x v="1"/>
    <n v="44"/>
    <x v="1"/>
    <n v="0"/>
    <n v="4.3"/>
    <x v="0"/>
    <n v="0"/>
    <x v="0"/>
    <x v="1"/>
    <m/>
    <x v="1"/>
    <x v="1"/>
    <x v="1"/>
    <n v="0"/>
    <x v="1"/>
    <x v="1"/>
    <x v="1"/>
    <x v="1"/>
    <x v="0"/>
    <x v="0"/>
    <x v="0"/>
    <x v="0"/>
    <x v="0"/>
    <x v="0"/>
    <x v="0"/>
    <x v="0"/>
    <x v="0"/>
    <m/>
    <x v="0"/>
    <x v="0"/>
    <x v="0"/>
    <x v="0"/>
    <x v="0"/>
    <m/>
    <n v="19940201"/>
    <x v="1"/>
    <s v="HALLIBURTON WESTERN AREA LAB EVANSVILLE  LAB No W94-0081"/>
    <m/>
    <m/>
    <d v="1994-03-10T00:00:00"/>
  </r>
  <r>
    <x v="1"/>
    <s v="T22N R112W S12 fFRONTIER"/>
    <n v="4761"/>
    <x v="0"/>
    <x v="5"/>
    <s v="SHUTE CREEK"/>
    <s v="SW SW"/>
    <n v="12"/>
    <n v="22"/>
    <n v="112"/>
    <n v="41.895069999999997"/>
    <n v="-110.070999"/>
    <s v="4902321943"/>
    <s v="15-12"/>
    <x v="0"/>
    <s v="FRONTIER"/>
    <m/>
    <m/>
    <n v="52"/>
    <x v="0"/>
    <n v="10752"/>
    <n v="10804"/>
    <n v="11095"/>
    <n v="10834"/>
    <x v="2"/>
    <d v="2006-03-14T00:00:00"/>
    <n v="7.87"/>
    <x v="1"/>
    <n v="180"/>
    <n v="17"/>
    <n v="5020"/>
    <n v="87"/>
    <x v="1"/>
    <n v="8250"/>
    <n v="1220"/>
    <n v="0"/>
    <x v="1"/>
    <n v="15"/>
    <n v="17300"/>
    <x v="0"/>
    <s v="BP AMERICA PRODUCTION COMPANY"/>
    <n v="8.9819999999999993"/>
    <n v="1.39893"/>
    <n v="218.37"/>
    <n v="2.22546"/>
    <n v="230.97638999999998"/>
    <n v="232.73249999999999"/>
    <n v="19.995799999999999"/>
    <n v="0"/>
    <x v="1"/>
    <n v="0.31230000000000002"/>
    <n v="253.04059999999998"/>
    <n v="-4.5585610538175537E-2"/>
    <n v="14789"/>
    <n v="-7.825111408894013E-2"/>
    <n v="3.8887091446879053E-2"/>
    <n v="6.0565930569786812E-3"/>
    <n v="0.95505631549614223"/>
    <n v="0.91974370911229264"/>
    <n v="7.9022101591602292E-2"/>
    <n v="1.2341892961050521E-3"/>
    <x v="1"/>
    <n v="0"/>
    <x v="1"/>
    <n v="0"/>
    <n v="0"/>
    <x v="1"/>
    <n v="29800"/>
    <x v="2"/>
    <x v="1"/>
    <n v="0"/>
    <x v="1"/>
    <x v="1"/>
    <x v="1"/>
    <n v="0"/>
    <x v="1"/>
    <x v="1"/>
    <x v="1"/>
    <x v="1"/>
    <x v="0"/>
    <x v="0"/>
    <x v="0"/>
    <x v="0"/>
    <x v="0"/>
    <x v="0"/>
    <x v="0"/>
    <x v="0"/>
    <x v="0"/>
    <m/>
    <x v="0"/>
    <x v="0"/>
    <x v="0"/>
    <x v="0"/>
    <x v="0"/>
    <m/>
    <n v="20060314"/>
    <x v="0"/>
    <s v="WYOMING ANALYTICAL LABS ROCK SPRINGS ID No D3733"/>
    <m/>
    <s v="10752-10804"/>
    <d v="2006-03-22T00:00:00"/>
  </r>
  <r>
    <x v="1"/>
    <s v="T22N R112W S03 fFRONTIER"/>
    <n v="4782"/>
    <x v="0"/>
    <x v="5"/>
    <s v="SHUTE CREEK"/>
    <s v="NE SW"/>
    <n v="3"/>
    <n v="22"/>
    <n v="112"/>
    <n v="41.911389999999997"/>
    <n v="-110.108889"/>
    <s v="4902321652"/>
    <s v="2-3 BEARD FEDERAL"/>
    <x v="0"/>
    <s v="FRONTIER"/>
    <m/>
    <m/>
    <n v="326"/>
    <x v="0"/>
    <n v="10520"/>
    <n v="10846"/>
    <n v="10920"/>
    <n v="10846"/>
    <x v="2"/>
    <d v="2005-12-07T00:00:00"/>
    <n v="6.99"/>
    <x v="1"/>
    <n v="123"/>
    <n v="17"/>
    <n v="5090"/>
    <n v="70"/>
    <x v="1"/>
    <n v="8049"/>
    <n v="854"/>
    <n v="0"/>
    <x v="1"/>
    <n v="0"/>
    <n v="15200"/>
    <x v="0"/>
    <s v="CHEVRON USA INC"/>
    <n v="6.1376999999999997"/>
    <n v="1.39893"/>
    <n v="221.41499999999999"/>
    <n v="1.7906"/>
    <n v="230.74223000000001"/>
    <n v="227.06228999999999"/>
    <n v="13.997059999999999"/>
    <n v="0"/>
    <x v="1"/>
    <n v="0"/>
    <n v="241.05934999999999"/>
    <n v="-2.1867497773110443E-2"/>
    <n v="14203"/>
    <n v="-3.3908104615175322E-2"/>
    <n v="2.6599812266701241E-2"/>
    <n v="6.0627393607143344E-3"/>
    <n v="0.9673374483725844"/>
    <n v="0.94193521222055898"/>
    <n v="5.8064787779441039E-2"/>
    <n v="0"/>
    <x v="1"/>
    <n v="6"/>
    <x v="1"/>
    <n v="14541"/>
    <n v="37.76435"/>
    <x v="1"/>
    <n v="0"/>
    <x v="1"/>
    <x v="1"/>
    <n v="0"/>
    <x v="1"/>
    <x v="1"/>
    <x v="1"/>
    <n v="0"/>
    <x v="1"/>
    <x v="1"/>
    <x v="1"/>
    <x v="1"/>
    <x v="0"/>
    <x v="0"/>
    <x v="0"/>
    <x v="0"/>
    <x v="0"/>
    <x v="0"/>
    <x v="0"/>
    <x v="0"/>
    <x v="0"/>
    <m/>
    <x v="0"/>
    <x v="0"/>
    <x v="0"/>
    <x v="0"/>
    <x v="0"/>
    <m/>
    <n v="20051207"/>
    <x v="0"/>
    <s v="WYOMING ANALYTICAL LABS ROCK SPRINGS ID No D3186"/>
    <m/>
    <s v="10520-10846"/>
    <d v="2005-12-20T00:00:00"/>
  </r>
  <r>
    <x v="1"/>
    <s v="T22N R112W S03 fFRONTIER"/>
    <n v="4781"/>
    <x v="0"/>
    <x v="5"/>
    <s v="SHUTE CREEK"/>
    <s v="SE NW"/>
    <n v="3"/>
    <n v="22"/>
    <n v="112"/>
    <n v="41.91769"/>
    <n v="-110.10724999999999"/>
    <s v="4902321648"/>
    <s v="1-3 BEARD FEDERAL"/>
    <x v="0"/>
    <s v="FRONTIER"/>
    <m/>
    <m/>
    <n v="323"/>
    <x v="0"/>
    <n v="10513"/>
    <n v="10836"/>
    <n v="10900"/>
    <n v="10836"/>
    <x v="2"/>
    <d v="2005-12-07T00:00:00"/>
    <n v="7.42"/>
    <x v="1"/>
    <n v="80"/>
    <n v="8"/>
    <n v="3300"/>
    <n v="60"/>
    <x v="1"/>
    <n v="5260"/>
    <n v="583"/>
    <n v="0"/>
    <x v="1"/>
    <n v="0"/>
    <n v="9980"/>
    <x v="0"/>
    <s v="CHEVRON USA INC"/>
    <n v="3.992"/>
    <n v="0.65832000000000002"/>
    <n v="143.55000000000001"/>
    <n v="1.5347999999999999"/>
    <n v="149.73511999999997"/>
    <n v="148.38460000000001"/>
    <n v="9.5553699999999981"/>
    <n v="0"/>
    <x v="1"/>
    <n v="0"/>
    <n v="157.93997000000002"/>
    <n v="-2.6667254732906882E-2"/>
    <n v="9291"/>
    <n v="-3.5753204296611489E-2"/>
    <n v="2.6660412066320853E-2"/>
    <n v="4.3965637453658177E-3"/>
    <n v="0.96894302418831335"/>
    <n v="0.93949998850829208"/>
    <n v="6.0500011491707875E-2"/>
    <n v="0"/>
    <x v="1"/>
    <n v="3"/>
    <x v="1"/>
    <n v="9502"/>
    <n v="58.14"/>
    <x v="1"/>
    <n v="0"/>
    <x v="1"/>
    <x v="1"/>
    <n v="0"/>
    <x v="1"/>
    <x v="1"/>
    <x v="1"/>
    <n v="0"/>
    <x v="1"/>
    <x v="1"/>
    <x v="1"/>
    <x v="1"/>
    <x v="0"/>
    <x v="0"/>
    <x v="0"/>
    <x v="0"/>
    <x v="0"/>
    <x v="0"/>
    <x v="0"/>
    <x v="0"/>
    <x v="0"/>
    <m/>
    <x v="0"/>
    <x v="0"/>
    <x v="0"/>
    <x v="0"/>
    <x v="0"/>
    <m/>
    <n v="20051207"/>
    <x v="0"/>
    <s v="WYOMING ANALYTICAL LABS ROCK SPRINGS ID No D3185"/>
    <m/>
    <s v="10513-10836"/>
    <d v="2005-12-20T00:00:00"/>
  </r>
  <r>
    <x v="1"/>
    <s v="T22N R111W S31 fFRONTIER"/>
    <n v="1797"/>
    <x v="0"/>
    <x v="5"/>
    <m/>
    <s v="SE NW"/>
    <n v="31"/>
    <n v="22"/>
    <n v="111"/>
    <n v="41.844329999999999"/>
    <n v="-110.04558"/>
    <s v="4902321025"/>
    <s v="49 COW HOL"/>
    <x v="0"/>
    <s v="FRONTIER"/>
    <m/>
    <m/>
    <s v=""/>
    <x v="0"/>
    <m/>
    <m/>
    <n v="11152"/>
    <n v="11080"/>
    <x v="2"/>
    <d v="1994-03-17T00:00:00"/>
    <n v="7.45"/>
    <x v="1"/>
    <n v="90"/>
    <n v="15"/>
    <n v="2989"/>
    <n v="62"/>
    <x v="1"/>
    <n v="4362"/>
    <n v="930"/>
    <n v="0"/>
    <x v="1"/>
    <n v="0"/>
    <n v="8465"/>
    <x v="0"/>
    <s v="BELCO ENERGY CORP"/>
    <n v="4.4909999999999997"/>
    <n v="1.2343500000000001"/>
    <n v="130.0215"/>
    <n v="1.5859599999999998"/>
    <n v="137.33280999999999"/>
    <n v="123.05202"/>
    <n v="15.242699999999999"/>
    <n v="0"/>
    <x v="1"/>
    <n v="0"/>
    <n v="138.29471999999998"/>
    <n v="-3.4898908683032824E-3"/>
    <n v="8448"/>
    <n v="-1.0051439720924731E-3"/>
    <n v="3.2701580925927315E-2"/>
    <n v="8.988019687356576E-3"/>
    <n v="0.95831039938671614"/>
    <n v="0.88978104153217141"/>
    <n v="0.11021895846782871"/>
    <n v="0"/>
    <x v="1"/>
    <n v="16"/>
    <x v="1"/>
    <n v="0"/>
    <n v="2"/>
    <x v="0"/>
    <n v="0"/>
    <x v="0"/>
    <x v="1"/>
    <m/>
    <x v="1"/>
    <x v="1"/>
    <x v="1"/>
    <n v="0"/>
    <x v="1"/>
    <x v="1"/>
    <x v="1"/>
    <x v="1"/>
    <x v="0"/>
    <x v="0"/>
    <x v="0"/>
    <x v="0"/>
    <x v="0"/>
    <x v="0"/>
    <x v="0"/>
    <x v="0"/>
    <x v="0"/>
    <m/>
    <x v="0"/>
    <x v="0"/>
    <x v="0"/>
    <x v="0"/>
    <x v="0"/>
    <m/>
    <n v="19940317"/>
    <x v="1"/>
    <s v="HALLIBURTON ENERGY WESTERN AREA LAB EVANSVILLE  LAB No W94-0108"/>
    <m/>
    <m/>
    <d v="1994-03-28T00:00:00"/>
  </r>
  <r>
    <x v="1"/>
    <s v="T22N R111W S05 fFRONTIER"/>
    <m/>
    <x v="1"/>
    <x v="3"/>
    <s v="STORM SHELTER"/>
    <s v="SW NE"/>
    <n v="5"/>
    <n v="22"/>
    <n v="111"/>
    <n v="41.916670000000003"/>
    <n v="-110.02381"/>
    <s v="4903721553"/>
    <s v="1 HARRINGT"/>
    <x v="0"/>
    <s v="FRONTIER"/>
    <m/>
    <m/>
    <m/>
    <x v="0"/>
    <n v="10998"/>
    <m/>
    <m/>
    <m/>
    <x v="0"/>
    <d v="1978-08-22T00:00:00"/>
    <n v="10"/>
    <x v="0"/>
    <n v="8"/>
    <n v="0"/>
    <n v="8914"/>
    <n v="36"/>
    <x v="1"/>
    <n v="2250"/>
    <n v="8479"/>
    <n v="5340"/>
    <x v="1"/>
    <n v="420"/>
    <n v="21144"/>
    <x v="0"/>
    <s v="AMOCO PRODUCTION COMPANY"/>
    <n v="0.3992"/>
    <n v="0"/>
    <n v="387.75899999999996"/>
    <n v="0.92087999999999992"/>
    <n v="389.07907999999998"/>
    <n v="63.472499999999997"/>
    <n v="138.97080999999997"/>
    <n v="177.98220000000001"/>
    <x v="1"/>
    <n v="8.7444000000000006"/>
    <n v="389.16990999999996"/>
    <n v="-1.1671072004858323E-4"/>
    <n v="25447"/>
    <n v="9.235689296216007E-2"/>
    <n v="1.026012501109029E-3"/>
    <n v="0"/>
    <n v="0.99897398749889099"/>
    <n v="0.16309714181140059"/>
    <n v="0.357095465063062"/>
    <n v="2.2469363060468886E-2"/>
    <x v="1"/>
    <n v="0"/>
    <x v="1"/>
    <n v="20435"/>
    <n v="0.5"/>
    <x v="0"/>
    <n v="0"/>
    <x v="0"/>
    <x v="1"/>
    <m/>
    <x v="1"/>
    <x v="1"/>
    <x v="1"/>
    <n v="0"/>
    <x v="1"/>
    <x v="1"/>
    <x v="1"/>
    <x v="1"/>
    <x v="0"/>
    <x v="0"/>
    <x v="0"/>
    <x v="0"/>
    <x v="0"/>
    <x v="0"/>
    <x v="0"/>
    <x v="0"/>
    <x v="0"/>
    <m/>
    <x v="0"/>
    <x v="0"/>
    <x v="0"/>
    <x v="0"/>
    <x v="0"/>
    <s v="DST #3"/>
    <n v="19780822"/>
    <x v="1"/>
    <s v="CHEM LABS - LAB No 28306-6"/>
    <m/>
    <m/>
    <d v="1978-08-23T00:00:00"/>
  </r>
  <r>
    <x v="0"/>
    <s v="T22N R103W S29 fNUGGET"/>
    <n v="49007574"/>
    <x v="0"/>
    <x v="0"/>
    <s v="LEUCITE HILLS"/>
    <m/>
    <s v="29"/>
    <s v=" 22"/>
    <s v=" 103"/>
    <n v="41.849530000000001"/>
    <n v="-109.09676"/>
    <s v="4903720156"/>
    <s v="UNIT NO. 1"/>
    <x v="0"/>
    <s v="NUGGET"/>
    <n v="1565"/>
    <m/>
    <n v="45"/>
    <x v="0"/>
    <n v="8115"/>
    <n v="8160"/>
    <m/>
    <m/>
    <x v="0"/>
    <d v="1969-09-10T00:00:00"/>
    <n v="7.8000001907348633"/>
    <x v="0"/>
    <n v="171"/>
    <n v="50"/>
    <n v="34887"/>
    <n v="1550"/>
    <x v="0"/>
    <n v="42000"/>
    <n v="5124"/>
    <m/>
    <x v="0"/>
    <n v="14489"/>
    <n v="95670"/>
    <x v="0"/>
    <m/>
    <n v="8.5328999999999997"/>
    <n v="4.1145000000000005"/>
    <n v="1517.5844999999999"/>
    <n v="39.649000000000001"/>
    <n v="1569.8809000000001"/>
    <n v="1184.82"/>
    <n v="83.982359999999986"/>
    <m/>
    <x v="0"/>
    <n v="301.66098000000005"/>
    <n v="1570.46334"/>
    <n v="-1.8547011266507071E-4"/>
    <n v="98268"/>
    <n v="1.3396033783992822E-2"/>
    <n v="5.4353804801370595E-3"/>
    <n v="2.62089945804169E-3"/>
    <n v="0.99194372006182108"/>
    <n v="0.75443976934857959"/>
    <n v="5.3476167103652342E-2"/>
    <n v="0.19208406354776805"/>
    <x v="0"/>
    <m/>
    <x v="0"/>
    <m/>
    <m/>
    <x v="0"/>
    <m/>
    <x v="0"/>
    <x v="0"/>
    <m/>
    <x v="0"/>
    <x v="0"/>
    <x v="0"/>
    <m/>
    <x v="0"/>
    <x v="0"/>
    <x v="0"/>
    <x v="0"/>
    <x v="0"/>
    <x v="0"/>
    <x v="0"/>
    <x v="0"/>
    <x v="0"/>
    <x v="0"/>
    <x v="0"/>
    <x v="0"/>
    <x v="0"/>
    <m/>
    <x v="0"/>
    <x v="0"/>
    <x v="0"/>
    <x v="0"/>
    <x v="0"/>
    <s v="DST NO. 9"/>
    <m/>
    <x v="0"/>
    <m/>
    <m/>
    <m/>
    <m/>
  </r>
  <r>
    <x v="0"/>
    <s v="T22N R103W S29 fFRONTIER"/>
    <n v="49008756"/>
    <x v="0"/>
    <x v="0"/>
    <s v="LEUCITE HILLS"/>
    <m/>
    <s v="29"/>
    <s v=" 22"/>
    <s v=" 103"/>
    <n v="41.849530000000001"/>
    <n v="-109.09676"/>
    <s v="4903720156"/>
    <s v="UNIT NO. 1"/>
    <x v="0"/>
    <s v="FRONTIER"/>
    <m/>
    <n v="1565"/>
    <n v="18"/>
    <x v="0"/>
    <n v="6532"/>
    <n v="6550"/>
    <m/>
    <m/>
    <x v="0"/>
    <d v="1969-09-10T00:00:00"/>
    <n v="7.8000001907348633"/>
    <x v="0"/>
    <n v="149"/>
    <n v="30"/>
    <n v="2099"/>
    <n v="42"/>
    <x v="0"/>
    <n v="450"/>
    <n v="1037"/>
    <m/>
    <x v="0"/>
    <n v="3490"/>
    <n v="6771"/>
    <x v="0"/>
    <m/>
    <n v="7.4351000000000003"/>
    <n v="2.4687000000000001"/>
    <n v="91.3065"/>
    <n v="1.07436"/>
    <n v="102.28466"/>
    <n v="12.6945"/>
    <n v="16.996429999999997"/>
    <m/>
    <x v="0"/>
    <n v="72.661799999999999"/>
    <n v="102.35272999999999"/>
    <n v="-3.3263715883002438E-4"/>
    <n v="7294"/>
    <n v="3.7184500533238532E-2"/>
    <n v="7.2690274377409089E-2"/>
    <n v="2.4135583967331953E-2"/>
    <n v="0.90317414165525889"/>
    <n v="0.1240269800326772"/>
    <n v="0.166057417325361"/>
    <n v="0.70991560264196185"/>
    <x v="0"/>
    <m/>
    <x v="0"/>
    <m/>
    <m/>
    <x v="0"/>
    <m/>
    <x v="0"/>
    <x v="0"/>
    <m/>
    <x v="0"/>
    <x v="0"/>
    <x v="0"/>
    <m/>
    <x v="0"/>
    <x v="0"/>
    <x v="0"/>
    <x v="0"/>
    <x v="0"/>
    <x v="0"/>
    <x v="0"/>
    <x v="0"/>
    <x v="0"/>
    <x v="0"/>
    <x v="0"/>
    <x v="0"/>
    <x v="0"/>
    <m/>
    <x v="0"/>
    <x v="0"/>
    <x v="0"/>
    <x v="0"/>
    <x v="0"/>
    <s v="DST NO. 10"/>
    <m/>
    <x v="0"/>
    <m/>
    <m/>
    <m/>
    <m/>
  </r>
  <r>
    <x v="0"/>
    <s v="T22N R103W S29 fFRONTIER"/>
    <n v="49014246"/>
    <x v="0"/>
    <x v="0"/>
    <s v="BAXTER BASIN MIDDLE"/>
    <m/>
    <s v="29"/>
    <s v=" 22"/>
    <s v=" 103"/>
    <n v="41.8491"/>
    <n v="-109.0789"/>
    <m/>
    <s v="FERGUSON GOVERNMENT 26-1"/>
    <x v="0"/>
    <s v="FRONTIER"/>
    <m/>
    <m/>
    <n v="15"/>
    <x v="0"/>
    <n v="2805"/>
    <n v="2820"/>
    <m/>
    <m/>
    <x v="0"/>
    <d v="1969-09-03T00:00:00"/>
    <n v="8"/>
    <x v="0"/>
    <n v="25"/>
    <n v="54"/>
    <n v="15371"/>
    <n v="100"/>
    <x v="0"/>
    <n v="17900"/>
    <n v="10492"/>
    <m/>
    <x v="0"/>
    <n v="-1"/>
    <n v="38617"/>
    <x v="0"/>
    <m/>
    <n v="1.2475000000000001"/>
    <n v="4.4436600000000004"/>
    <n v="668.63849999999991"/>
    <n v="2.5579999999999998"/>
    <n v="676.88765999999987"/>
    <n v="504.959"/>
    <n v="171.96387999999999"/>
    <m/>
    <x v="0"/>
    <n v="0"/>
    <n v="676.92287999999996"/>
    <n v="-2.6015457081679127E-5"/>
    <n v="43938"/>
    <n v="6.4454000363394104E-2"/>
    <n v="1.8429941535645668E-3"/>
    <n v="6.5648412027484761E-3"/>
    <n v="0.99159216464368705"/>
    <n v="0.74596237609814586"/>
    <n v="0.25403762390185425"/>
    <n v="0"/>
    <x v="0"/>
    <m/>
    <x v="0"/>
    <m/>
    <m/>
    <x v="0"/>
    <m/>
    <x v="0"/>
    <x v="0"/>
    <m/>
    <x v="0"/>
    <x v="0"/>
    <x v="0"/>
    <m/>
    <x v="0"/>
    <x v="0"/>
    <x v="0"/>
    <x v="0"/>
    <x v="0"/>
    <x v="0"/>
    <x v="0"/>
    <x v="0"/>
    <x v="0"/>
    <x v="0"/>
    <x v="0"/>
    <x v="0"/>
    <x v="0"/>
    <m/>
    <x v="0"/>
    <x v="0"/>
    <x v="0"/>
    <x v="0"/>
    <x v="0"/>
    <s v="DST NO. 1"/>
    <m/>
    <x v="0"/>
    <m/>
    <m/>
    <m/>
    <m/>
  </r>
  <r>
    <x v="0"/>
    <s v="T22N R099W S08 fWASATCH"/>
    <n v="49007467"/>
    <x v="0"/>
    <x v="0"/>
    <m/>
    <m/>
    <s v="8"/>
    <s v=" 22"/>
    <s v=" 99"/>
    <n v="41.89188"/>
    <n v="-108.63244"/>
    <s v="4903705880"/>
    <s v="UNIT NO. 1"/>
    <x v="0"/>
    <s v="WASATCH"/>
    <m/>
    <n v="3244"/>
    <n v="100"/>
    <x v="0"/>
    <n v="550"/>
    <n v="650"/>
    <n v="6100"/>
    <m/>
    <x v="1"/>
    <d v="1959-10-21T00:00:00"/>
    <n v="8.1999998092651367"/>
    <x v="2"/>
    <n v="9"/>
    <n v="2"/>
    <n v="448"/>
    <n v="-3"/>
    <x v="0"/>
    <n v="180"/>
    <n v="830"/>
    <m/>
    <x v="0"/>
    <n v="30"/>
    <n v="1102"/>
    <x v="0"/>
    <m/>
    <n v="0.4491"/>
    <n v="0.16458"/>
    <n v="19.488"/>
    <n v="0"/>
    <n v="20.101679999999998"/>
    <n v="5.0777999999999999"/>
    <n v="13.603699999999998"/>
    <m/>
    <x v="0"/>
    <n v="0.62460000000000004"/>
    <n v="19.306100000000001"/>
    <n v="2.0188399346524912E-2"/>
    <n v="1493"/>
    <n v="0.15067437379576107"/>
    <n v="2.2341416239836671E-2"/>
    <n v="8.1873753835500322E-3"/>
    <n v="0.96947120837661338"/>
    <n v="0.26301531640258774"/>
    <n v="0.70463221468862158"/>
    <n v="3.235246890879049E-2"/>
    <x v="0"/>
    <m/>
    <x v="0"/>
    <m/>
    <m/>
    <x v="0"/>
    <m/>
    <x v="0"/>
    <x v="0"/>
    <m/>
    <x v="0"/>
    <x v="0"/>
    <x v="0"/>
    <m/>
    <x v="0"/>
    <x v="0"/>
    <x v="0"/>
    <x v="0"/>
    <x v="0"/>
    <x v="0"/>
    <x v="0"/>
    <x v="0"/>
    <x v="0"/>
    <x v="0"/>
    <x v="0"/>
    <x v="0"/>
    <x v="0"/>
    <m/>
    <x v="0"/>
    <x v="0"/>
    <x v="0"/>
    <x v="0"/>
    <x v="0"/>
    <s v="PRODUCTION WATER"/>
    <m/>
    <x v="0"/>
    <m/>
    <m/>
    <m/>
    <m/>
  </r>
  <r>
    <x v="0"/>
    <s v="T22N R099W S08 fFOX HILLS"/>
    <n v="49017222"/>
    <x v="0"/>
    <x v="0"/>
    <m/>
    <m/>
    <s v="8"/>
    <s v=" 22"/>
    <s v=" 99"/>
    <n v="41.89188"/>
    <n v="-108.63244"/>
    <s v="4903705880"/>
    <s v="UNIT NO. 1"/>
    <x v="0"/>
    <s v="FOX HILLS"/>
    <n v="3244"/>
    <m/>
    <n v="35"/>
    <x v="0"/>
    <n v="3894"/>
    <n v="3929"/>
    <n v="6100"/>
    <m/>
    <x v="0"/>
    <d v="1958-11-02T00:00:00"/>
    <n v="8.6000003814697266"/>
    <x v="2"/>
    <n v="95"/>
    <n v="49"/>
    <n v="5802"/>
    <n v="-3"/>
    <x v="0"/>
    <n v="7960"/>
    <n v="1025"/>
    <m/>
    <x v="0"/>
    <n v="321"/>
    <n v="14828"/>
    <x v="0"/>
    <m/>
    <n v="4.7404999999999999"/>
    <n v="4.0322100000000001"/>
    <n v="252.38699999999997"/>
    <n v="0"/>
    <n v="261.15970999999996"/>
    <n v="224.55159999999998"/>
    <n v="16.79975"/>
    <m/>
    <x v="0"/>
    <n v="6.6832200000000004"/>
    <n v="248.03456999999997"/>
    <n v="2.5776291124087233E-2"/>
    <n v="15246"/>
    <n v="1.3899049012435992E-2"/>
    <n v="1.8151727921584843E-2"/>
    <n v="1.5439632705979037E-2"/>
    <n v="0.96640863937243615"/>
    <n v="0.90532380224256648"/>
    <n v="6.7731485977942513E-2"/>
    <n v="2.6944711779491065E-2"/>
    <x v="0"/>
    <m/>
    <x v="0"/>
    <m/>
    <m/>
    <x v="0"/>
    <m/>
    <x v="0"/>
    <x v="0"/>
    <m/>
    <x v="0"/>
    <x v="0"/>
    <x v="0"/>
    <m/>
    <x v="0"/>
    <x v="0"/>
    <x v="0"/>
    <x v="0"/>
    <x v="0"/>
    <x v="0"/>
    <x v="0"/>
    <x v="0"/>
    <x v="0"/>
    <x v="0"/>
    <x v="0"/>
    <x v="0"/>
    <x v="0"/>
    <m/>
    <x v="0"/>
    <x v="0"/>
    <x v="0"/>
    <x v="0"/>
    <x v="0"/>
    <s v="DST NO. 2"/>
    <m/>
    <x v="0"/>
    <m/>
    <m/>
    <m/>
    <m/>
  </r>
  <r>
    <x v="0"/>
    <s v="T22N R098W S30 fFORT UNION"/>
    <n v="49008049"/>
    <x v="0"/>
    <x v="0"/>
    <s v="WILDCAT"/>
    <m/>
    <s v="30"/>
    <s v=" 22"/>
    <s v=" 98"/>
    <n v="41.856650000000002"/>
    <n v="-108.53346000000001"/>
    <s v="4903705865"/>
    <s v="GOV'T F-22-98-30-D1"/>
    <x v="0"/>
    <s v="FORT UNION"/>
    <m/>
    <m/>
    <n v="700"/>
    <x v="0"/>
    <n v="500"/>
    <n v="1200"/>
    <n v="7211"/>
    <m/>
    <x v="1"/>
    <m/>
    <n v="7.9000000953674316"/>
    <x v="0"/>
    <n v="17"/>
    <n v="7"/>
    <n v="904"/>
    <n v="-3"/>
    <x v="0"/>
    <n v="1160"/>
    <n v="464"/>
    <m/>
    <x v="0"/>
    <n v="21"/>
    <n v="2344"/>
    <x v="0"/>
    <m/>
    <n v="0.84830000000000005"/>
    <n v="0.57603000000000004"/>
    <n v="39.323999999999998"/>
    <n v="0"/>
    <n v="40.748329999999996"/>
    <n v="32.723599999999998"/>
    <n v="7.6049599999999993"/>
    <m/>
    <x v="0"/>
    <n v="0.43722000000000005"/>
    <n v="40.765779999999999"/>
    <n v="-2.1407336717537299E-4"/>
    <n v="2567"/>
    <n v="4.5408267155365507E-2"/>
    <n v="2.0818031070230367E-2"/>
    <n v="1.4136284848974182E-2"/>
    <n v="0.9650456840807955"/>
    <n v="0.80272228324835193"/>
    <n v="0.18655254480596223"/>
    <n v="1.072517194568582E-2"/>
    <x v="0"/>
    <m/>
    <x v="0"/>
    <m/>
    <m/>
    <x v="0"/>
    <m/>
    <x v="0"/>
    <x v="0"/>
    <m/>
    <x v="0"/>
    <x v="0"/>
    <x v="0"/>
    <m/>
    <x v="0"/>
    <x v="0"/>
    <x v="0"/>
    <x v="0"/>
    <x v="0"/>
    <x v="0"/>
    <x v="0"/>
    <x v="0"/>
    <x v="0"/>
    <x v="0"/>
    <x v="0"/>
    <x v="0"/>
    <x v="0"/>
    <m/>
    <x v="0"/>
    <x v="0"/>
    <x v="0"/>
    <x v="0"/>
    <x v="0"/>
    <s v="PRODUCTION"/>
    <m/>
    <x v="0"/>
    <m/>
    <m/>
    <m/>
    <m/>
  </r>
  <r>
    <x v="1"/>
    <s v="T22N R097W S26 fFRONTIER"/>
    <n v="3817"/>
    <x v="0"/>
    <x v="0"/>
    <s v="SHEEP CAMP"/>
    <s v="SW NE"/>
    <n v="26"/>
    <n v="22"/>
    <n v="97"/>
    <n v="41.851934999999997"/>
    <n v="-108.343405"/>
    <s v="4903723696"/>
    <s v="WABASH CANNONBALL 1"/>
    <x v="0"/>
    <s v="FRONTIER"/>
    <m/>
    <m/>
    <s v=""/>
    <x v="0"/>
    <m/>
    <m/>
    <n v="8650"/>
    <m/>
    <x v="2"/>
    <d v="1999-12-24T00:00:00"/>
    <n v="9.0399999999999991"/>
    <x v="1"/>
    <n v="4"/>
    <m/>
    <n v="3711"/>
    <n v="178"/>
    <x v="1"/>
    <n v="1752"/>
    <n v="6029"/>
    <n v="251"/>
    <x v="0"/>
    <m/>
    <n v="7939"/>
    <x v="0"/>
    <s v="YATES PETROLEUM"/>
    <n v="0.1996"/>
    <n v="0"/>
    <n v="161.42849999999999"/>
    <n v="4.5532399999999997"/>
    <n v="166.18133999999998"/>
    <n v="49.423919999999995"/>
    <n v="98.815309999999997"/>
    <n v="8.365829999999999"/>
    <x v="1"/>
    <n v="0"/>
    <n v="156.60505999999998"/>
    <n v="2.9667544853190835E-2"/>
    <n v="11925"/>
    <n v="0.20066451872734595"/>
    <n v="1.2010975480159205E-3"/>
    <n v="0"/>
    <n v="0.99879890245198411"/>
    <n v="0.31559593285172266"/>
    <n v="0.63098414572300543"/>
    <n v="0"/>
    <x v="0"/>
    <n v="0.25"/>
    <x v="0"/>
    <m/>
    <n v="8.0000000000000007E-5"/>
    <x v="3"/>
    <n v="13060"/>
    <x v="2"/>
    <x v="0"/>
    <n v="510.96"/>
    <x v="0"/>
    <x v="0"/>
    <x v="0"/>
    <m/>
    <x v="0"/>
    <x v="0"/>
    <x v="0"/>
    <x v="0"/>
    <x v="0"/>
    <x v="0"/>
    <x v="0"/>
    <x v="0"/>
    <x v="0"/>
    <x v="0"/>
    <x v="0"/>
    <x v="0"/>
    <x v="0"/>
    <m/>
    <x v="0"/>
    <x v="0"/>
    <x v="0"/>
    <x v="0"/>
    <x v="0"/>
    <m/>
    <n v="19991224"/>
    <x v="0"/>
    <s v="CR ANALYTICA, BUTTE MT"/>
    <m/>
    <m/>
    <d v="2000-02-21T00:00:00"/>
  </r>
  <r>
    <x v="1"/>
    <s v="T22N R097W S04 fMESAVERDE/ALMOND"/>
    <n v="5510"/>
    <x v="0"/>
    <x v="0"/>
    <s v="SHEEP CAMP"/>
    <s v="SW NE"/>
    <n v="4"/>
    <n v="22"/>
    <n v="97"/>
    <n v="41.851934999999997"/>
    <n v="-108.343405"/>
    <s v="4903723696"/>
    <s v="WABASH CANNONBALL 1"/>
    <x v="0"/>
    <s v="MESAVERDE/ALMOND"/>
    <m/>
    <m/>
    <n v="82"/>
    <x v="0"/>
    <n v="8198"/>
    <n v="8280"/>
    <n v="8650"/>
    <m/>
    <x v="2"/>
    <m/>
    <n v="7.96"/>
    <x v="1"/>
    <n v="40"/>
    <n v="5"/>
    <n v="2381"/>
    <n v="0"/>
    <x v="1"/>
    <n v="20"/>
    <n v="6466"/>
    <n v="0"/>
    <x v="1"/>
    <n v="0"/>
    <n v="8917"/>
    <x v="0"/>
    <s v="YATES PETROLEUM CORPORATION"/>
    <n v="1.996"/>
    <n v="0.41144999999999998"/>
    <n v="103.5735"/>
    <n v="0"/>
    <n v="105.98094999999999"/>
    <n v="0.56420000000000003"/>
    <n v="105.97773999999998"/>
    <n v="0"/>
    <x v="1"/>
    <n v="0"/>
    <n v="106.54193999999998"/>
    <n v="-2.639668602285569E-3"/>
    <n v="8912"/>
    <n v="-2.8044197655505078E-4"/>
    <n v="1.8833573392199258E-2"/>
    <n v="3.8823014890883691E-3"/>
    <n v="0.97728412511871243"/>
    <n v="5.295567172889851E-3"/>
    <n v="0.99470443282711019"/>
    <n v="0"/>
    <x v="1"/>
    <n v="4.2"/>
    <x v="1"/>
    <n v="0"/>
    <n v="1"/>
    <x v="1"/>
    <n v="0"/>
    <x v="1"/>
    <x v="1"/>
    <n v="0"/>
    <x v="1"/>
    <x v="1"/>
    <x v="1"/>
    <n v="0"/>
    <x v="1"/>
    <x v="1"/>
    <x v="1"/>
    <x v="1"/>
    <x v="0"/>
    <x v="0"/>
    <x v="0"/>
    <x v="0"/>
    <x v="0"/>
    <x v="0"/>
    <x v="0"/>
    <x v="0"/>
    <x v="0"/>
    <m/>
    <x v="0"/>
    <x v="0"/>
    <x v="0"/>
    <x v="0"/>
    <x v="0"/>
    <m/>
    <m/>
    <x v="0"/>
    <m/>
    <m/>
    <s v="8198-8280"/>
    <d v="2007-05-24T00:00:00"/>
  </r>
  <r>
    <x v="1"/>
    <s v="T22N R096W S18 fMESAVERDE/ALMOND"/>
    <n v="3821"/>
    <x v="0"/>
    <x v="0"/>
    <s v="WC"/>
    <s v="SE NW"/>
    <n v="18"/>
    <n v="22"/>
    <n v="96"/>
    <n v="41.879711"/>
    <n v="-108.307498"/>
    <s v="4903723763"/>
    <s v="WABASH CANNONBALL 2"/>
    <x v="0"/>
    <s v="MESAVERDE/ALMOND"/>
    <m/>
    <m/>
    <m/>
    <x v="0"/>
    <s v="8830"/>
    <m/>
    <n v="9500"/>
    <n v="9198"/>
    <x v="1"/>
    <d v="2003-03-08T00:00:00"/>
    <n v="7.7"/>
    <x v="1"/>
    <n v="201"/>
    <n v="146"/>
    <n v="6195"/>
    <m/>
    <x v="1"/>
    <n v="2000"/>
    <n v="14396"/>
    <m/>
    <x v="0"/>
    <n v="25"/>
    <n v="22973"/>
    <x v="0"/>
    <s v="YATES PETROLEUM"/>
    <n v="10.0299"/>
    <n v="12.014340000000001"/>
    <n v="269.48250000000002"/>
    <n v="0"/>
    <n v="291.52673999999996"/>
    <n v="56.42"/>
    <n v="235.95043999999999"/>
    <n v="0"/>
    <x v="1"/>
    <n v="0.52050000000000007"/>
    <n v="292.89094"/>
    <n v="-2.3342894075347605E-3"/>
    <n v="22963"/>
    <n v="-2.1769418321142459E-4"/>
    <n v="3.4404734193508292E-2"/>
    <n v="4.1211794156515463E-2"/>
    <n v="0.92438347164997625"/>
    <n v="0.19263142793013671"/>
    <n v="0.80559146008408444"/>
    <n v="1.7771119857787341E-3"/>
    <x v="0"/>
    <n v="10"/>
    <x v="0"/>
    <m/>
    <n v="0.35"/>
    <x v="0"/>
    <m/>
    <x v="0"/>
    <x v="0"/>
    <m/>
    <x v="0"/>
    <x v="0"/>
    <x v="0"/>
    <m/>
    <x v="0"/>
    <x v="0"/>
    <x v="0"/>
    <x v="0"/>
    <x v="0"/>
    <x v="0"/>
    <x v="0"/>
    <x v="0"/>
    <x v="0"/>
    <x v="0"/>
    <x v="0"/>
    <x v="0"/>
    <x v="0"/>
    <m/>
    <x v="0"/>
    <x v="0"/>
    <x v="0"/>
    <x v="0"/>
    <x v="0"/>
    <s v="PRODUCTION WATER"/>
    <n v="20030308"/>
    <x v="0"/>
    <s v="BJ SERVICES ROCK SPRINGS"/>
    <m/>
    <m/>
    <d v="2003-03-10T00:00:00"/>
  </r>
  <r>
    <x v="1"/>
    <s v="T22N R096W S04 fLEWIS-MESAVERDE"/>
    <n v="5047"/>
    <x v="0"/>
    <x v="0"/>
    <s v="BATTLE SPRINGS"/>
    <s v="NE NE"/>
    <n v="4"/>
    <n v="22"/>
    <n v="96"/>
    <n v="41.91189"/>
    <n v="-108.26326"/>
    <s v="4903725817"/>
    <s v="4-2 RED LAKE FEDERAL"/>
    <x v="0"/>
    <s v="LEWIS-MESAVERDE"/>
    <m/>
    <m/>
    <n v="896"/>
    <x v="0"/>
    <n v="9135"/>
    <n v="10031"/>
    <n v="10435"/>
    <m/>
    <x v="2"/>
    <d v="2005-03-17T00:00:00"/>
    <n v="8.36"/>
    <x v="1"/>
    <n v="11.6"/>
    <n v="2.7"/>
    <n v="2630"/>
    <n v="58.2"/>
    <x v="1"/>
    <n v="3450"/>
    <n v="2540"/>
    <n v="0"/>
    <x v="1"/>
    <n v="3"/>
    <n v="8080"/>
    <x v="0"/>
    <s v="BP AMERICA PRODUCTION COMPANY"/>
    <n v="0.57884000000000002"/>
    <n v="0.22218300000000002"/>
    <n v="114.405"/>
    <n v="1.488756"/>
    <n v="116.69477899999998"/>
    <n v="97.3245"/>
    <n v="41.630599999999994"/>
    <n v="0"/>
    <x v="1"/>
    <n v="6.2460000000000002E-2"/>
    <n v="139.01755999999997"/>
    <n v="-8.7296456194865105E-2"/>
    <n v="8695.5"/>
    <n v="3.6690411612172513E-2"/>
    <n v="4.9602904685221621E-3"/>
    <n v="1.9039669289746034E-3"/>
    <n v="0.99313574260250326"/>
    <n v="0.70008781624422134"/>
    <n v="0.29946288799774651"/>
    <n v="4.492957580322947E-4"/>
    <x v="1"/>
    <n v="11.7"/>
    <x v="1"/>
    <n v="0"/>
    <n v="0"/>
    <x v="1"/>
    <n v="14000"/>
    <x v="1"/>
    <x v="1"/>
    <n v="0"/>
    <x v="1"/>
    <x v="1"/>
    <x v="1"/>
    <n v="0"/>
    <x v="1"/>
    <x v="1"/>
    <x v="1"/>
    <x v="1"/>
    <x v="0"/>
    <x v="0"/>
    <x v="0"/>
    <x v="0"/>
    <x v="0"/>
    <x v="0"/>
    <x v="0"/>
    <x v="0"/>
    <x v="0"/>
    <m/>
    <x v="0"/>
    <x v="0"/>
    <x v="0"/>
    <x v="0"/>
    <x v="0"/>
    <m/>
    <n v="20050317"/>
    <x v="0"/>
    <s v="BP ID No RLF04-02"/>
    <m/>
    <s v="9135-10031"/>
    <d v="2005-03-19T00:00:00"/>
  </r>
  <r>
    <x v="1"/>
    <s v="T22N R096W S01 fMESAVERDE"/>
    <m/>
    <x v="1"/>
    <x v="3"/>
    <s v="RED DESERT"/>
    <s v="NW SW"/>
    <n v="1"/>
    <n v="22"/>
    <n v="96"/>
    <n v="41.904690000000002"/>
    <n v="-108.21538"/>
    <s v="4903723252"/>
    <s v="CHAMPLIN 320 C 1AH"/>
    <x v="0"/>
    <s v="MESAVERDE"/>
    <m/>
    <m/>
    <m/>
    <x v="0"/>
    <n v="9956"/>
    <m/>
    <n v="13021"/>
    <n v="10160"/>
    <x v="2"/>
    <d v="2002-11-13T00:00:00"/>
    <n v="5.81"/>
    <x v="0"/>
    <n v="3.7"/>
    <n v="0.54"/>
    <n v="256"/>
    <n v="2.82"/>
    <x v="1"/>
    <n v="280"/>
    <n v="76"/>
    <m/>
    <x v="0"/>
    <n v="17"/>
    <n v="2176"/>
    <x v="0"/>
    <s v="BP AMERICA PRODUCTION COMPANY"/>
    <n v="0.18463000000000002"/>
    <n v="4.4436600000000007E-2"/>
    <n v="11.135999999999999"/>
    <n v="7.2135599999999994E-2"/>
    <n v="11.437202199999998"/>
    <n v="7.8987999999999996"/>
    <n v="1.2456399999999999"/>
    <n v="0"/>
    <x v="1"/>
    <n v="0.35394000000000003"/>
    <n v="9.4983799999999992"/>
    <n v="9.2608945931295802E-2"/>
    <n v="636.05999999999995"/>
    <n v="-0.54761989431235469"/>
    <n v="1.6142933977332328E-2"/>
    <n v="3.8852683744631197E-3"/>
    <n v="0.97997179764820463"/>
    <n v="0.83159444031508534"/>
    <n v="0.13114236322404452"/>
    <n v="3.7263196460870174E-2"/>
    <x v="0"/>
    <n v="3.19"/>
    <x v="0"/>
    <m/>
    <m/>
    <x v="0"/>
    <n v="593"/>
    <x v="0"/>
    <x v="0"/>
    <m/>
    <x v="0"/>
    <x v="0"/>
    <x v="0"/>
    <m/>
    <x v="0"/>
    <x v="0"/>
    <x v="0"/>
    <x v="0"/>
    <x v="0"/>
    <x v="0"/>
    <x v="0"/>
    <x v="0"/>
    <x v="0"/>
    <x v="0"/>
    <x v="0"/>
    <x v="0"/>
    <x v="0"/>
    <m/>
    <x v="0"/>
    <x v="0"/>
    <x v="0"/>
    <x v="0"/>
    <x v="0"/>
    <m/>
    <n v="20021113"/>
    <x v="0"/>
    <s v="BP AMERICA"/>
    <m/>
    <m/>
    <d v="2002-11-15T00:00:00"/>
  </r>
  <r>
    <x v="1"/>
    <s v="T22N R095W S23 fLEWIS-MESAVERDE"/>
    <n v="5162"/>
    <x v="0"/>
    <x v="0"/>
    <s v="WC"/>
    <s v="SW SW"/>
    <n v="23"/>
    <n v="22"/>
    <n v="95"/>
    <n v="41.860737999999998"/>
    <n v="-108.118999"/>
    <s v="4903725432"/>
    <s v="23-1 LUMAN"/>
    <x v="0"/>
    <s v="LEWIS-MESAVERDE"/>
    <m/>
    <m/>
    <n v="786"/>
    <x v="0"/>
    <n v="10087"/>
    <n v="10873"/>
    <n v="10940"/>
    <m/>
    <x v="2"/>
    <d v="2004-10-26T00:00:00"/>
    <n v="6.45"/>
    <x v="1"/>
    <n v="40"/>
    <n v="4"/>
    <n v="4120"/>
    <n v="52.4"/>
    <x v="1"/>
    <n v="4630"/>
    <n v="1260"/>
    <n v="0"/>
    <x v="1"/>
    <n v="23.2"/>
    <n v="951"/>
    <x v="0"/>
    <s v="BP AMERICA PRODUCTION COMPANY"/>
    <n v="1.996"/>
    <n v="0.32916000000000001"/>
    <n v="179.22"/>
    <n v="1.3403919999999998"/>
    <n v="182.88555200000002"/>
    <n v="130.6123"/>
    <n v="20.651399999999999"/>
    <n v="0"/>
    <x v="1"/>
    <n v="0.48302400000000001"/>
    <n v="151.746724"/>
    <n v="9.3053869077470625E-2"/>
    <n v="10129.6"/>
    <n v="0.82834864538021402"/>
    <n v="1.0913929384645978E-2"/>
    <n v="1.7998141263777905E-3"/>
    <n v="0.98728625648897617"/>
    <n v="0.86072566548454787"/>
    <n v="0.1360912410866939"/>
    <n v="3.1830934287583037E-3"/>
    <x v="1"/>
    <n v="4.5"/>
    <x v="1"/>
    <n v="0"/>
    <n v="0"/>
    <x v="1"/>
    <n v="18000"/>
    <x v="1"/>
    <x v="1"/>
    <n v="0"/>
    <x v="1"/>
    <x v="1"/>
    <x v="1"/>
    <n v="0"/>
    <x v="1"/>
    <x v="1"/>
    <x v="1"/>
    <x v="1"/>
    <x v="0"/>
    <x v="0"/>
    <x v="0"/>
    <x v="0"/>
    <x v="0"/>
    <x v="0"/>
    <x v="0"/>
    <x v="0"/>
    <x v="0"/>
    <m/>
    <x v="0"/>
    <x v="0"/>
    <x v="0"/>
    <x v="0"/>
    <x v="0"/>
    <m/>
    <n v="20041026"/>
    <x v="0"/>
    <s v="BP"/>
    <s v="8293"/>
    <s v="10087-10873"/>
    <d v="2004-10-28T00:00:00"/>
  </r>
  <r>
    <x v="1"/>
    <s v="T22N R095W S19 fLEWIS"/>
    <n v="4249"/>
    <x v="0"/>
    <x v="0"/>
    <s v="WC"/>
    <s v="NE NE"/>
    <n v="19"/>
    <n v="22"/>
    <n v="95"/>
    <n v="41.868614999999998"/>
    <n v="-108.185676"/>
    <s v="4903725430"/>
    <s v="LUMAN 19-02"/>
    <x v="0"/>
    <s v="LEWIS"/>
    <m/>
    <m/>
    <m/>
    <x v="0"/>
    <s v="9882"/>
    <m/>
    <n v="10615"/>
    <m/>
    <x v="2"/>
    <d v="2003-11-04T00:00:00"/>
    <n v="7.68"/>
    <x v="1"/>
    <n v="62"/>
    <n v="10"/>
    <n v="3991"/>
    <n v="80"/>
    <x v="1"/>
    <n v="5448"/>
    <n v="1665"/>
    <m/>
    <x v="0"/>
    <n v="34"/>
    <n v="13215"/>
    <x v="0"/>
    <s v="BP AMERICAN PRODUCTION COMPANY"/>
    <n v="3.0937999999999999"/>
    <n v="0.82289999999999996"/>
    <n v="173.60849999999999"/>
    <n v="2.0463999999999998"/>
    <n v="179.57159999999999"/>
    <n v="153.68807999999999"/>
    <n v="27.289349999999999"/>
    <n v="0"/>
    <x v="1"/>
    <n v="0.70788000000000006"/>
    <n v="181.68530999999996"/>
    <n v="-5.8509884281520578E-3"/>
    <n v="11290"/>
    <n v="-7.8555396857784121E-2"/>
    <n v="1.7228782279603234E-2"/>
    <n v="4.582573190860916E-3"/>
    <n v="0.97818864452953591"/>
    <n v="0.84590262140621064"/>
    <n v="0.1502011912795812"/>
    <n v="3.896187314208288E-3"/>
    <x v="0"/>
    <n v="21"/>
    <x v="0"/>
    <m/>
    <m/>
    <x v="0"/>
    <n v="18130"/>
    <x v="0"/>
    <x v="0"/>
    <m/>
    <x v="0"/>
    <x v="0"/>
    <x v="0"/>
    <n v="34"/>
    <x v="0"/>
    <x v="0"/>
    <x v="0"/>
    <x v="0"/>
    <x v="0"/>
    <x v="0"/>
    <x v="0"/>
    <x v="0"/>
    <x v="0"/>
    <x v="0"/>
    <x v="0"/>
    <x v="0"/>
    <x v="0"/>
    <m/>
    <x v="0"/>
    <x v="0"/>
    <x v="0"/>
    <x v="0"/>
    <x v="0"/>
    <m/>
    <n v="2003114"/>
    <x v="0"/>
    <s v="BP AMERICA"/>
    <m/>
    <m/>
    <d v="2003-11-05T00:00:00"/>
  </r>
  <r>
    <x v="1"/>
    <s v="T22N R095W S17 fLEWIS"/>
    <n v="4268"/>
    <x v="0"/>
    <x v="0"/>
    <s v="WC"/>
    <s v="NE NE"/>
    <n v="17"/>
    <n v="22"/>
    <n v="95"/>
    <n v="41.882914"/>
    <n v="-108.166606"/>
    <s v="4903725429"/>
    <s v="LUMAN 17-01"/>
    <x v="0"/>
    <s v="LEWIS"/>
    <m/>
    <m/>
    <m/>
    <x v="0"/>
    <s v="9981"/>
    <m/>
    <n v="10807"/>
    <n v="10807"/>
    <x v="2"/>
    <d v="2003-09-24T00:00:00"/>
    <n v="7.39"/>
    <x v="1"/>
    <m/>
    <m/>
    <n v="1848"/>
    <n v="14"/>
    <x v="1"/>
    <n v="1949"/>
    <n v="1190"/>
    <m/>
    <x v="0"/>
    <n v="84"/>
    <n v="6220"/>
    <x v="0"/>
    <s v="BP AMERICAN PRODUCTION COMPANY"/>
    <n v="0"/>
    <n v="0"/>
    <n v="80.387999999999991"/>
    <n v="0.35811999999999999"/>
    <n v="80.746119999999991"/>
    <n v="54.981290000000001"/>
    <n v="19.504099999999998"/>
    <n v="0"/>
    <x v="1"/>
    <n v="1.7488800000000002"/>
    <n v="76.234269999999995"/>
    <n v="2.8741488029173552E-2"/>
    <n v="5085"/>
    <n v="-0.10039805395842548"/>
    <n v="0"/>
    <n v="0"/>
    <n v="1"/>
    <n v="0.72121488144373924"/>
    <n v="0.25584425482135525"/>
    <n v="2.294086373490558E-2"/>
    <x v="0"/>
    <n v="0.32"/>
    <x v="0"/>
    <m/>
    <m/>
    <x v="0"/>
    <n v="8680"/>
    <x v="0"/>
    <x v="0"/>
    <m/>
    <x v="0"/>
    <x v="0"/>
    <x v="0"/>
    <m/>
    <x v="0"/>
    <x v="0"/>
    <x v="0"/>
    <x v="0"/>
    <x v="0"/>
    <x v="0"/>
    <x v="0"/>
    <x v="0"/>
    <x v="0"/>
    <x v="0"/>
    <x v="0"/>
    <x v="0"/>
    <x v="0"/>
    <m/>
    <x v="0"/>
    <x v="0"/>
    <x v="0"/>
    <x v="0"/>
    <x v="0"/>
    <m/>
    <n v="2003924"/>
    <x v="0"/>
    <s v="BP AMERICA"/>
    <m/>
    <m/>
    <d v="2003-09-25T00:00:00"/>
  </r>
  <r>
    <x v="1"/>
    <s v="T22N R095W S16 fLEWIS-MESAVERDE"/>
    <n v="5518"/>
    <x v="0"/>
    <x v="0"/>
    <s v="WC"/>
    <s v="NE NE"/>
    <n v="16"/>
    <n v="22"/>
    <n v="95"/>
    <n v="41.884"/>
    <n v="-108.14657"/>
    <s v="4903726580"/>
    <s v="6 STRIKE STATE"/>
    <x v="0"/>
    <s v="LEWIS-MESAVERDE"/>
    <m/>
    <m/>
    <n v="721"/>
    <x v="0"/>
    <n v="10113"/>
    <n v="10834"/>
    <n v="11146"/>
    <n v="10950"/>
    <x v="1"/>
    <m/>
    <n v="8.1999999999999993"/>
    <x v="1"/>
    <n v="2"/>
    <n v="0"/>
    <n v="2202"/>
    <n v="0"/>
    <x v="1"/>
    <n v="1800"/>
    <n v="2782"/>
    <n v="0"/>
    <x v="1"/>
    <n v="0"/>
    <n v="6789"/>
    <x v="0"/>
    <s v="YATES PETROLEUM CORPORATION"/>
    <n v="9.98E-2"/>
    <n v="0"/>
    <n v="95.786999999999992"/>
    <n v="0"/>
    <n v="95.886799999999994"/>
    <n v="50.777999999999999"/>
    <n v="45.596979999999995"/>
    <n v="0"/>
    <x v="1"/>
    <n v="0"/>
    <n v="96.374979999999994"/>
    <n v="-2.5391422049665818E-3"/>
    <n v="6786"/>
    <n v="-2.2099447513812155E-4"/>
    <n v="1.0408106225257283E-3"/>
    <n v="0"/>
    <n v="0.9989591893774743"/>
    <n v="0.5268794867713591"/>
    <n v="0.47312051322864085"/>
    <n v="0"/>
    <x v="1"/>
    <n v="2.4"/>
    <x v="1"/>
    <n v="0"/>
    <n v="1.2"/>
    <x v="1"/>
    <n v="0"/>
    <x v="1"/>
    <x v="1"/>
    <n v="0"/>
    <x v="1"/>
    <x v="1"/>
    <x v="1"/>
    <n v="0"/>
    <x v="1"/>
    <x v="1"/>
    <x v="1"/>
    <x v="1"/>
    <x v="0"/>
    <x v="0"/>
    <x v="0"/>
    <x v="0"/>
    <x v="0"/>
    <x v="0"/>
    <x v="0"/>
    <x v="0"/>
    <x v="0"/>
    <m/>
    <x v="0"/>
    <x v="0"/>
    <x v="0"/>
    <x v="0"/>
    <x v="0"/>
    <s v="PRODUCTION"/>
    <m/>
    <x v="0"/>
    <s v="BJ SERVICES ROCK SPRINGS"/>
    <m/>
    <s v="10113-10834"/>
    <d v="2007-05-21T00:00:00"/>
  </r>
  <r>
    <x v="1"/>
    <s v="T22N R095W S16 fLEWIS-MESAVERDE"/>
    <n v="5519"/>
    <x v="0"/>
    <x v="0"/>
    <s v="STRIKE"/>
    <s v="SW NE"/>
    <n v="16"/>
    <n v="22"/>
    <n v="95"/>
    <n v="41.880859999999998"/>
    <n v="-108.15035"/>
    <s v="4903726577"/>
    <s v="7 STRIKE STATE"/>
    <x v="0"/>
    <s v="LEWIS-MESAVERDE"/>
    <m/>
    <m/>
    <n v="560"/>
    <x v="0"/>
    <n v="10088"/>
    <n v="10648"/>
    <n v="11200"/>
    <n v="11155"/>
    <x v="1"/>
    <m/>
    <n v="8.5"/>
    <x v="1"/>
    <n v="1"/>
    <n v="4"/>
    <n v="2723"/>
    <n v="0"/>
    <x v="1"/>
    <n v="2600"/>
    <n v="2806"/>
    <n v="0"/>
    <x v="1"/>
    <n v="0"/>
    <n v="8135"/>
    <x v="0"/>
    <s v="YATES PETROLEUM CORPORATION"/>
    <n v="4.99E-2"/>
    <n v="0.32916000000000001"/>
    <n v="118.45049999999999"/>
    <n v="0"/>
    <n v="118.82955999999999"/>
    <n v="73.346000000000004"/>
    <n v="45.990339999999996"/>
    <n v="0"/>
    <x v="1"/>
    <n v="0"/>
    <n v="119.33634000000001"/>
    <n v="-2.1278444983098776E-3"/>
    <n v="8134"/>
    <n v="-6.1466592906755184E-5"/>
    <n v="4.1992918260405919E-4"/>
    <n v="2.7700178305802028E-3"/>
    <n v="0.9968100529868158"/>
    <n v="0.61461579934494392"/>
    <n v="0.38538420065505608"/>
    <n v="0"/>
    <x v="1"/>
    <n v="0.6"/>
    <x v="1"/>
    <n v="0"/>
    <n v="0.95"/>
    <x v="1"/>
    <n v="0"/>
    <x v="1"/>
    <x v="1"/>
    <n v="0"/>
    <x v="1"/>
    <x v="1"/>
    <x v="1"/>
    <n v="0"/>
    <x v="1"/>
    <x v="1"/>
    <x v="1"/>
    <x v="1"/>
    <x v="0"/>
    <x v="0"/>
    <x v="0"/>
    <x v="0"/>
    <x v="0"/>
    <x v="0"/>
    <x v="0"/>
    <x v="0"/>
    <x v="0"/>
    <m/>
    <x v="0"/>
    <x v="0"/>
    <x v="0"/>
    <x v="0"/>
    <x v="0"/>
    <s v="PRODUCTION"/>
    <m/>
    <x v="0"/>
    <s v="BJ SERVICES ROCK SPRINGS"/>
    <m/>
    <s v="10088-10648"/>
    <d v="2007-05-21T00:00:00"/>
  </r>
  <r>
    <x v="1"/>
    <s v="T22N R095W S16 fLEWIS-MESAVERDE"/>
    <n v="5517"/>
    <x v="0"/>
    <x v="0"/>
    <s v="STRIKE"/>
    <s v="NE NW"/>
    <n v="16"/>
    <n v="22"/>
    <n v="95"/>
    <n v="41.884529999999998"/>
    <n v="-108.1562"/>
    <s v="4903726575"/>
    <s v="5 STRIKE STATE"/>
    <x v="0"/>
    <s v="LEWIS-MESAVERDE"/>
    <m/>
    <m/>
    <n v="744"/>
    <x v="0"/>
    <n v="10066"/>
    <n v="10810"/>
    <n v="11073"/>
    <n v="10840"/>
    <x v="2"/>
    <m/>
    <n v="8.1999999999999993"/>
    <x v="1"/>
    <n v="1"/>
    <n v="1"/>
    <n v="2194"/>
    <n v="0"/>
    <x v="1"/>
    <n v="1800"/>
    <n v="2757"/>
    <n v="0"/>
    <x v="1"/>
    <n v="0"/>
    <n v="6754"/>
    <x v="0"/>
    <s v="YATES PETROLEUM CORPORATION"/>
    <n v="4.99E-2"/>
    <n v="8.2290000000000002E-2"/>
    <n v="95.438999999999993"/>
    <n v="0"/>
    <n v="95.571189999999987"/>
    <n v="50.777999999999999"/>
    <n v="45.187229999999992"/>
    <n v="0"/>
    <x v="1"/>
    <n v="0"/>
    <n v="95.965229999999991"/>
    <n v="-2.0572588753616887E-3"/>
    <n v="6753"/>
    <n v="-7.4035685200266526E-5"/>
    <n v="5.2212387436004518E-4"/>
    <n v="8.6103353950076392E-4"/>
    <n v="0.99861684258613925"/>
    <n v="0.52912914396182875"/>
    <n v="0.4708708560381713"/>
    <n v="0"/>
    <x v="1"/>
    <n v="0.8"/>
    <x v="1"/>
    <n v="0"/>
    <n v="1.1000000000000001"/>
    <x v="1"/>
    <n v="0"/>
    <x v="1"/>
    <x v="1"/>
    <n v="0"/>
    <x v="1"/>
    <x v="1"/>
    <x v="1"/>
    <n v="0"/>
    <x v="1"/>
    <x v="1"/>
    <x v="1"/>
    <x v="1"/>
    <x v="0"/>
    <x v="0"/>
    <x v="0"/>
    <x v="0"/>
    <x v="0"/>
    <x v="0"/>
    <x v="0"/>
    <x v="0"/>
    <x v="0"/>
    <m/>
    <x v="0"/>
    <x v="0"/>
    <x v="0"/>
    <x v="0"/>
    <x v="0"/>
    <m/>
    <m/>
    <x v="0"/>
    <s v="BJ SERVICES ROCK SPRINGS"/>
    <m/>
    <s v="10066-10810"/>
    <d v="2007-05-21T00:00:00"/>
  </r>
  <r>
    <x v="1"/>
    <s v="T22N R095W S16 fLEWIS-MESAVERDE"/>
    <n v="5516"/>
    <x v="0"/>
    <x v="0"/>
    <s v="WC"/>
    <s v="SW NW"/>
    <n v="16"/>
    <n v="22"/>
    <n v="95"/>
    <n v="41.880760000000002"/>
    <n v="-108.16092"/>
    <s v="4903726094"/>
    <s v="4 STRIKE STATE"/>
    <x v="0"/>
    <s v="LEWIS-MESAVERDE"/>
    <m/>
    <m/>
    <n v="615"/>
    <x v="0"/>
    <n v="10013"/>
    <n v="10628"/>
    <n v="10936"/>
    <n v="10889"/>
    <x v="1"/>
    <m/>
    <n v="7.8"/>
    <x v="1"/>
    <n v="1"/>
    <n v="1"/>
    <n v="1338"/>
    <n v="0"/>
    <x v="1"/>
    <n v="1000"/>
    <n v="1854"/>
    <n v="0"/>
    <x v="1"/>
    <n v="0"/>
    <n v="4196"/>
    <x v="0"/>
    <s v="YATES PETROLEUM CORPORATION"/>
    <n v="4.99E-2"/>
    <n v="8.2290000000000002E-2"/>
    <n v="58.202999999999996"/>
    <n v="0"/>
    <n v="58.335189999999997"/>
    <n v="28.21"/>
    <n v="30.387059999999998"/>
    <n v="0"/>
    <x v="1"/>
    <n v="0"/>
    <n v="58.597059999999999"/>
    <n v="-2.2395019338121163E-3"/>
    <n v="4194"/>
    <n v="-2.3837902264600716E-4"/>
    <n v="8.5540134522575488E-4"/>
    <n v="1.4106408156037548E-3"/>
    <n v="0.99773395783917052"/>
    <n v="0.48142347073385588"/>
    <n v="0.51857652926614406"/>
    <n v="0"/>
    <x v="1"/>
    <n v="1"/>
    <x v="1"/>
    <n v="0"/>
    <n v="1.8"/>
    <x v="1"/>
    <n v="0"/>
    <x v="1"/>
    <x v="1"/>
    <n v="0"/>
    <x v="1"/>
    <x v="1"/>
    <x v="1"/>
    <n v="0"/>
    <x v="1"/>
    <x v="1"/>
    <x v="1"/>
    <x v="1"/>
    <x v="0"/>
    <x v="0"/>
    <x v="0"/>
    <x v="0"/>
    <x v="0"/>
    <x v="0"/>
    <x v="0"/>
    <x v="0"/>
    <x v="0"/>
    <m/>
    <x v="0"/>
    <x v="0"/>
    <x v="0"/>
    <x v="0"/>
    <x v="0"/>
    <s v="PRODUCTION"/>
    <m/>
    <x v="0"/>
    <s v="BJ SERVICES ROCK SPRINGS"/>
    <m/>
    <s v="10013-10628"/>
    <d v="2007-05-21T00:00:00"/>
  </r>
  <r>
    <x v="1"/>
    <s v="T22N R095W S15 fLEWIS-MESAVERDE"/>
    <n v="4246"/>
    <x v="0"/>
    <x v="0"/>
    <s v="WC"/>
    <s v="NE NW"/>
    <n v="15"/>
    <n v="22"/>
    <n v="95"/>
    <n v="41.883318000000003"/>
    <n v="-108.13715500000001"/>
    <s v="4903725230"/>
    <s v="LUMAN 15-01"/>
    <x v="0"/>
    <s v="LEWIS-MESAVERDE"/>
    <m/>
    <m/>
    <m/>
    <x v="0"/>
    <s v="10224"/>
    <m/>
    <n v="11096"/>
    <m/>
    <x v="2"/>
    <d v="2003-11-04T00:00:00"/>
    <n v="7.88"/>
    <x v="1"/>
    <n v="19"/>
    <n v="1.8"/>
    <n v="1830"/>
    <n v="34"/>
    <x v="1"/>
    <n v="1949"/>
    <n v="1772"/>
    <m/>
    <x v="0"/>
    <n v="106"/>
    <n v="5930"/>
    <x v="0"/>
    <s v="BP AMERICAN PRODUCTION COMPANY"/>
    <n v="0.94809999999999994"/>
    <n v="0.148122"/>
    <n v="79.605000000000004"/>
    <n v="0.86971999999999994"/>
    <n v="81.570941999999988"/>
    <n v="54.981290000000001"/>
    <n v="29.043079999999996"/>
    <n v="0"/>
    <x v="1"/>
    <n v="2.2069200000000002"/>
    <n v="86.231290000000001"/>
    <n v="-2.7772860613677734E-2"/>
    <n v="5711.8"/>
    <n v="-1.8742806095277349E-2"/>
    <n v="1.1623011537613481E-2"/>
    <n v="1.8158672238945091E-3"/>
    <n v="0.98656112123849204"/>
    <n v="0.63760254543333406"/>
    <n v="0.33680442447283343"/>
    <n v="2.5593030093832531E-2"/>
    <x v="0"/>
    <n v="7.6"/>
    <x v="0"/>
    <m/>
    <m/>
    <x v="0"/>
    <n v="8300"/>
    <x v="0"/>
    <x v="0"/>
    <m/>
    <x v="0"/>
    <x v="0"/>
    <x v="0"/>
    <n v="2.2999999999999998"/>
    <x v="0"/>
    <x v="0"/>
    <x v="0"/>
    <x v="0"/>
    <x v="0"/>
    <x v="0"/>
    <x v="0"/>
    <x v="0"/>
    <x v="0"/>
    <x v="0"/>
    <x v="0"/>
    <x v="0"/>
    <x v="0"/>
    <m/>
    <x v="0"/>
    <x v="0"/>
    <x v="0"/>
    <x v="0"/>
    <x v="0"/>
    <m/>
    <n v="2003114"/>
    <x v="0"/>
    <s v="BP AMERICA"/>
    <m/>
    <m/>
    <d v="2003-11-05T00:00:00"/>
  </r>
  <r>
    <x v="1"/>
    <s v="T22N R095W S13 fLEWIS-MESAVERDE"/>
    <n v="5075"/>
    <x v="0"/>
    <x v="0"/>
    <s v="SIBERIA RIDGE"/>
    <s v="SW SW"/>
    <n v="13"/>
    <n v="22"/>
    <n v="95"/>
    <n v="41.875278000000002"/>
    <n v="-108.09957"/>
    <s v="4903725771"/>
    <s v="13-1 LUMAN"/>
    <x v="0"/>
    <s v="LEWIS-MESAVERDE"/>
    <m/>
    <m/>
    <n v="684"/>
    <x v="0"/>
    <n v="10346"/>
    <n v="11030"/>
    <n v="11268"/>
    <n v="11264"/>
    <x v="2"/>
    <d v="2005-03-23T00:00:00"/>
    <n v="7.49"/>
    <x v="1"/>
    <n v="52"/>
    <n v="4.4000000000000004"/>
    <n v="3070"/>
    <n v="54"/>
    <x v="1"/>
    <n v="4250"/>
    <n v="1680"/>
    <n v="0"/>
    <x v="1"/>
    <n v="104"/>
    <n v="10600"/>
    <x v="0"/>
    <s v="BP AMERICA PRODUCTION COMPANY"/>
    <n v="2.5948000000000002"/>
    <n v="0.36207600000000006"/>
    <n v="133.54499999999999"/>
    <n v="1.3813199999999999"/>
    <n v="137.88319599999997"/>
    <n v="119.8925"/>
    <n v="27.535199999999996"/>
    <n v="0"/>
    <x v="1"/>
    <n v="2.1652800000000001"/>
    <n v="149.59297999999998"/>
    <n v="-4.0733058867459038E-2"/>
    <n v="9214.4"/>
    <n v="-6.992894056847547E-2"/>
    <n v="1.8818826914920081E-2"/>
    <n v="2.6259617596911529E-3"/>
    <n v="0.97855521132538881"/>
    <n v="0.80145806307221112"/>
    <n v="0.18406746091962337"/>
    <n v="1.4474476008165626E-2"/>
    <x v="1"/>
    <n v="3.9"/>
    <x v="1"/>
    <n v="0"/>
    <n v="0"/>
    <x v="1"/>
    <n v="18200"/>
    <x v="1"/>
    <x v="1"/>
    <n v="0"/>
    <x v="1"/>
    <x v="1"/>
    <x v="1"/>
    <n v="0"/>
    <x v="1"/>
    <x v="1"/>
    <x v="1"/>
    <x v="1"/>
    <x v="0"/>
    <x v="0"/>
    <x v="0"/>
    <x v="0"/>
    <x v="0"/>
    <x v="0"/>
    <x v="0"/>
    <x v="0"/>
    <x v="0"/>
    <m/>
    <x v="0"/>
    <x v="0"/>
    <x v="0"/>
    <x v="0"/>
    <x v="0"/>
    <m/>
    <n v="20050323"/>
    <x v="0"/>
    <s v="BP ID No LUMAN 13-1"/>
    <m/>
    <s v="10346-11030"/>
    <d v="2005-03-25T00:00:00"/>
  </r>
  <r>
    <x v="1"/>
    <s v="T22N R095W S12 fMESAVERDE"/>
    <n v="5515"/>
    <x v="0"/>
    <x v="0"/>
    <s v="WC"/>
    <s v="SW NW"/>
    <n v="12"/>
    <n v="22"/>
    <n v="95"/>
    <n v="41.896709999999999"/>
    <n v="-108.10045"/>
    <s v="4903726486"/>
    <s v="1 SPANISH CASTLE"/>
    <x v="0"/>
    <s v="MESAVERDE"/>
    <m/>
    <m/>
    <n v="395"/>
    <x v="0"/>
    <n v="11024"/>
    <n v="11419"/>
    <n v="11527"/>
    <n v="11467"/>
    <x v="2"/>
    <m/>
    <n v="7.8"/>
    <x v="1"/>
    <n v="5"/>
    <n v="46"/>
    <n v="401"/>
    <n v="0"/>
    <x v="1"/>
    <n v="100"/>
    <n v="781"/>
    <n v="0"/>
    <x v="1"/>
    <n v="300"/>
    <n v="1642"/>
    <x v="0"/>
    <s v="YATES PETROLEUM CORPORATION"/>
    <n v="0.2495"/>
    <n v="3.7853400000000001"/>
    <n v="17.4435"/>
    <n v="0"/>
    <n v="21.478339999999999"/>
    <n v="2.8209999999999997"/>
    <n v="12.800589999999998"/>
    <n v="0"/>
    <x v="1"/>
    <n v="6.2460000000000004"/>
    <n v="21.86759"/>
    <n v="-8.980081866971145E-3"/>
    <n v="1633"/>
    <n v="-2.7480916030534351E-3"/>
    <n v="1.1616353964040052E-2"/>
    <n v="0.17623987701097946"/>
    <n v="0.81214376902498053"/>
    <n v="0.12900369908160889"/>
    <n v="0.58536811784014597"/>
    <n v="0.28562818307824506"/>
    <x v="1"/>
    <n v="10"/>
    <x v="1"/>
    <n v="0"/>
    <n v="1"/>
    <x v="1"/>
    <n v="0"/>
    <x v="1"/>
    <x v="1"/>
    <n v="0"/>
    <x v="1"/>
    <x v="1"/>
    <x v="1"/>
    <n v="0"/>
    <x v="1"/>
    <x v="1"/>
    <x v="1"/>
    <x v="1"/>
    <x v="0"/>
    <x v="0"/>
    <x v="0"/>
    <x v="0"/>
    <x v="0"/>
    <x v="0"/>
    <x v="0"/>
    <x v="0"/>
    <x v="0"/>
    <m/>
    <x v="0"/>
    <x v="0"/>
    <x v="0"/>
    <x v="0"/>
    <x v="0"/>
    <m/>
    <m/>
    <x v="0"/>
    <s v="BJ SERVICES ROCK SPRINGS"/>
    <m/>
    <s v="11024-11419"/>
    <d v="2007-05-03T00:00:00"/>
  </r>
  <r>
    <x v="1"/>
    <s v="T22N R095W S11 fMESAVERDE"/>
    <m/>
    <x v="1"/>
    <x v="3"/>
    <s v="STOCK POND"/>
    <s v="NW SE"/>
    <n v="11"/>
    <n v="22"/>
    <n v="95"/>
    <n v="41.891719999999999"/>
    <n v="-108.11135"/>
    <s v="4903720774"/>
    <s v="1 STOCK PO"/>
    <x v="0"/>
    <s v="MESAVERDE"/>
    <m/>
    <m/>
    <m/>
    <x v="0"/>
    <m/>
    <m/>
    <m/>
    <m/>
    <x v="1"/>
    <d v="1978-06-15T00:00:00"/>
    <n v="7.1"/>
    <x v="0"/>
    <n v="173"/>
    <n v="25"/>
    <n v="9018"/>
    <n v="566"/>
    <x v="1"/>
    <n v="13800"/>
    <n v="1720"/>
    <n v="0"/>
    <x v="1"/>
    <n v="4"/>
    <n v="24433"/>
    <x v="0"/>
    <s v="AMOCO PRODUCTION COMPANY"/>
    <n v="8.6326999999999998"/>
    <n v="2.0572500000000002"/>
    <n v="392.28299999999996"/>
    <n v="14.47828"/>
    <n v="417.45122999999995"/>
    <n v="389.298"/>
    <n v="28.190799999999996"/>
    <n v="0"/>
    <x v="1"/>
    <n v="8.3280000000000007E-2"/>
    <n v="417.57207999999997"/>
    <n v="-1.4472649871297434E-4"/>
    <n v="25306"/>
    <n v="1.7551619453547516E-2"/>
    <n v="2.0679541416131413E-2"/>
    <n v="4.9281205854873169E-3"/>
    <n v="0.97439233799838121"/>
    <n v="0.9322893427165917"/>
    <n v="6.751121866193735E-2"/>
    <n v="1.9943862147105241E-4"/>
    <x v="1"/>
    <n v="0"/>
    <x v="1"/>
    <n v="24065"/>
    <n v="0.3"/>
    <x v="0"/>
    <n v="0.3"/>
    <x v="0"/>
    <x v="1"/>
    <m/>
    <x v="1"/>
    <x v="1"/>
    <x v="1"/>
    <n v="0"/>
    <x v="1"/>
    <x v="1"/>
    <x v="1"/>
    <x v="1"/>
    <x v="0"/>
    <x v="0"/>
    <x v="0"/>
    <x v="0"/>
    <x v="0"/>
    <x v="0"/>
    <x v="0"/>
    <x v="0"/>
    <x v="0"/>
    <m/>
    <x v="0"/>
    <x v="0"/>
    <x v="0"/>
    <x v="0"/>
    <x v="0"/>
    <s v="PRODUCED"/>
    <n v="19780615"/>
    <x v="1"/>
    <m/>
    <m/>
    <m/>
    <m/>
  </r>
  <r>
    <x v="1"/>
    <s v="T22N R095W S05 fLEWIS-MESAVERDE"/>
    <n v="4081"/>
    <x v="0"/>
    <x v="0"/>
    <s v="WC"/>
    <s v="NW SW"/>
    <n v="5"/>
    <n v="22"/>
    <n v="95"/>
    <n v="41.904617999999999"/>
    <n v="-108.17636400000001"/>
    <s v="4903725234"/>
    <s v="LUMAN 05-01"/>
    <x v="0"/>
    <s v="LEWIS-MESAVERDE"/>
    <m/>
    <m/>
    <m/>
    <x v="0"/>
    <s v="9920"/>
    <m/>
    <n v="11023"/>
    <m/>
    <x v="2"/>
    <d v="2003-06-09T00:00:00"/>
    <n v="7.79"/>
    <x v="1"/>
    <n v="25"/>
    <n v="1.46"/>
    <n v="2824"/>
    <n v="17.8"/>
    <x v="1"/>
    <n v="3498"/>
    <n v="2028"/>
    <m/>
    <x v="0"/>
    <n v="76"/>
    <n v="8196"/>
    <x v="0"/>
    <s v="BP AMERICA PRODUCTION CO"/>
    <n v="1.2475000000000001"/>
    <n v="0.1201434"/>
    <n v="122.84399999999999"/>
    <n v="0.45532400000000001"/>
    <n v="124.6669674"/>
    <n v="98.678579999999997"/>
    <n v="33.238919999999993"/>
    <n v="0"/>
    <x v="1"/>
    <n v="1.5823200000000002"/>
    <n v="133.49982"/>
    <n v="-3.4213744877703803E-2"/>
    <n v="8470.26"/>
    <n v="1.6456001526437256E-2"/>
    <n v="1.0006660352917191E-2"/>
    <n v="9.6371478753079856E-4"/>
    <n v="0.98902962485955193"/>
    <n v="0.73916638988726724"/>
    <n v="0.24898100986203572"/>
    <n v="1.1852600250696968E-2"/>
    <x v="0"/>
    <n v="3.93"/>
    <x v="0"/>
    <m/>
    <m/>
    <x v="0"/>
    <n v="11860"/>
    <x v="0"/>
    <x v="0"/>
    <m/>
    <x v="0"/>
    <x v="0"/>
    <x v="0"/>
    <n v="4.26"/>
    <x v="0"/>
    <x v="0"/>
    <x v="0"/>
    <x v="0"/>
    <x v="0"/>
    <x v="0"/>
    <x v="0"/>
    <x v="0"/>
    <x v="0"/>
    <x v="0"/>
    <x v="0"/>
    <x v="0"/>
    <x v="0"/>
    <m/>
    <x v="0"/>
    <x v="0"/>
    <x v="0"/>
    <x v="0"/>
    <x v="0"/>
    <m/>
    <n v="20030609"/>
    <x v="0"/>
    <s v="BP AMERICA"/>
    <m/>
    <m/>
    <d v="2003-06-09T00:00:00"/>
  </r>
  <r>
    <x v="1"/>
    <s v="T22N R095W S04 fMESAVERDE"/>
    <n v="4225"/>
    <x v="0"/>
    <x v="0"/>
    <s v="WC"/>
    <s v="SE NW"/>
    <n v="4"/>
    <n v="22"/>
    <n v="95"/>
    <n v="41.911439999999999"/>
    <n v="-108.15739000000001"/>
    <s v="4903725231"/>
    <s v="LUMAN 04-01"/>
    <x v="0"/>
    <s v="MESAVERDE"/>
    <m/>
    <m/>
    <m/>
    <x v="0"/>
    <s v="10683"/>
    <m/>
    <n v="11030"/>
    <m/>
    <x v="2"/>
    <d v="2004-03-10T00:00:00"/>
    <n v="8.07"/>
    <x v="1"/>
    <n v="16.2"/>
    <n v="1.32"/>
    <n v="2390"/>
    <n v="50"/>
    <x v="1"/>
    <n v="1849"/>
    <n v="3458"/>
    <m/>
    <x v="0"/>
    <n v="74"/>
    <n v="7012"/>
    <x v="0"/>
    <s v="BP AMERICAN PRODUCTION COMPANY"/>
    <n v="0.80837999999999999"/>
    <n v="0.10862280000000001"/>
    <n v="103.965"/>
    <n v="1.2789999999999999"/>
    <n v="106.16100279999999"/>
    <n v="52.160289999999996"/>
    <n v="56.676619999999993"/>
    <n v="0"/>
    <x v="1"/>
    <n v="1.54068"/>
    <n v="110.37758999999998"/>
    <n v="-1.947268219247425E-2"/>
    <n v="7838.52"/>
    <n v="5.5655963562218726E-2"/>
    <n v="7.6146605502863621E-3"/>
    <n v="1.0231892798209326E-3"/>
    <n v="0.9913621501698926"/>
    <n v="0.47256231994193754"/>
    <n v="0.5134794118987378"/>
    <n v="1.3958268159324735E-2"/>
    <x v="0"/>
    <n v="10.3"/>
    <x v="0"/>
    <m/>
    <m/>
    <x v="0"/>
    <m/>
    <x v="0"/>
    <x v="0"/>
    <m/>
    <x v="0"/>
    <x v="0"/>
    <x v="0"/>
    <n v="2.71"/>
    <x v="0"/>
    <x v="0"/>
    <x v="0"/>
    <x v="0"/>
    <x v="0"/>
    <x v="0"/>
    <x v="0"/>
    <x v="0"/>
    <x v="0"/>
    <x v="0"/>
    <x v="0"/>
    <x v="0"/>
    <x v="0"/>
    <m/>
    <x v="0"/>
    <x v="0"/>
    <x v="0"/>
    <x v="0"/>
    <x v="0"/>
    <m/>
    <n v="2004310"/>
    <x v="0"/>
    <s v="BP AMERICA"/>
    <m/>
    <m/>
    <d v="2004-03-11T00:00:00"/>
  </r>
  <r>
    <x v="1"/>
    <s v="T22N R095W S03 fMESAVERDE"/>
    <n v="4247"/>
    <x v="0"/>
    <x v="0"/>
    <s v="WC"/>
    <s v="NW SW"/>
    <n v="3"/>
    <n v="22"/>
    <n v="95"/>
    <n v="41.904569000000002"/>
    <n v="-108.13847"/>
    <s v="4903725433"/>
    <s v="LUMAN 03-01"/>
    <x v="0"/>
    <s v="MESAVERDE"/>
    <m/>
    <m/>
    <m/>
    <x v="0"/>
    <s v="10845"/>
    <m/>
    <n v="11324"/>
    <m/>
    <x v="2"/>
    <d v="2003-11-04T00:00:00"/>
    <n v="7.99"/>
    <x v="1"/>
    <n v="15"/>
    <n v="1.5"/>
    <n v="2099"/>
    <n v="53"/>
    <x v="1"/>
    <n v="1499"/>
    <n v="2723"/>
    <m/>
    <x v="0"/>
    <n v="23"/>
    <n v="6455"/>
    <x v="0"/>
    <s v="BP AMERICAN PRODUCTION COMPANY"/>
    <n v="0.74849999999999994"/>
    <n v="0.123435"/>
    <n v="91.3065"/>
    <n v="1.3557399999999999"/>
    <n v="93.534174999999991"/>
    <n v="42.286789999999996"/>
    <n v="44.629969999999993"/>
    <n v="0"/>
    <x v="1"/>
    <n v="0.47886000000000006"/>
    <n v="87.39561999999998"/>
    <n v="3.3927828194355789E-2"/>
    <n v="6413.5"/>
    <n v="-3.2249290904145782E-3"/>
    <n v="8.0024226439159799E-3"/>
    <n v="1.3196780748854632E-3"/>
    <n v="0.99067789928119865"/>
    <n v="0.48385479729991054"/>
    <n v="0.51066598074365743"/>
    <n v="5.4792219564321438E-3"/>
    <x v="0"/>
    <n v="3.1"/>
    <x v="0"/>
    <m/>
    <m/>
    <x v="0"/>
    <n v="8670"/>
    <x v="0"/>
    <x v="0"/>
    <m/>
    <x v="0"/>
    <x v="0"/>
    <x v="0"/>
    <n v="5.4"/>
    <x v="0"/>
    <x v="0"/>
    <x v="0"/>
    <x v="0"/>
    <x v="0"/>
    <x v="0"/>
    <x v="0"/>
    <x v="0"/>
    <x v="0"/>
    <x v="0"/>
    <x v="0"/>
    <x v="0"/>
    <x v="0"/>
    <m/>
    <x v="0"/>
    <x v="0"/>
    <x v="0"/>
    <x v="0"/>
    <x v="0"/>
    <m/>
    <n v="2003114"/>
    <x v="0"/>
    <s v="BP AMERICA"/>
    <m/>
    <m/>
    <d v="2003-11-05T00:00:00"/>
  </r>
  <r>
    <x v="1"/>
    <s v="T22N R095W S01 fMESAVERDE"/>
    <n v="4068"/>
    <x v="0"/>
    <x v="0"/>
    <s v="WC"/>
    <s v="SW SE"/>
    <n v="1"/>
    <n v="22"/>
    <n v="95"/>
    <n v="41.903919999999999"/>
    <n v="-108.0902"/>
    <s v="4903724760"/>
    <s v="EAST LUMAN 01-01"/>
    <x v="0"/>
    <s v="MESAVERDE"/>
    <m/>
    <m/>
    <m/>
    <x v="0"/>
    <s v="11228"/>
    <m/>
    <n v="11503"/>
    <n v="11500"/>
    <x v="2"/>
    <d v="2003-06-09T00:00:00"/>
    <n v="6.9"/>
    <x v="1"/>
    <n v="30.5"/>
    <n v="3.14"/>
    <n v="2457"/>
    <n v="14.6"/>
    <x v="1"/>
    <n v="3149"/>
    <n v="1094"/>
    <m/>
    <x v="0"/>
    <n v="98"/>
    <n v="6888"/>
    <x v="0"/>
    <s v="BP AMERICA PRODUCTION CO"/>
    <n v="1.5219499999999999"/>
    <n v="0.25839060000000003"/>
    <n v="106.87949999999999"/>
    <n v="0.37346799999999997"/>
    <n v="109.0333086"/>
    <n v="88.833289999999991"/>
    <n v="17.93066"/>
    <n v="0"/>
    <x v="1"/>
    <n v="2.0403600000000002"/>
    <n v="108.80431"/>
    <n v="1.0512353259814651E-3"/>
    <n v="6846.24"/>
    <n v="-3.0405759619753421E-3"/>
    <n v="1.3958578525608457E-2"/>
    <n v="2.3698317818450576E-3"/>
    <n v="0.98367158969254642"/>
    <n v="0.81645010202261281"/>
    <n v="0.16479733201745408"/>
    <n v="1.8752565959933021E-2"/>
    <x v="0"/>
    <n v="1.19"/>
    <x v="0"/>
    <m/>
    <m/>
    <x v="0"/>
    <n v="10390"/>
    <x v="0"/>
    <x v="0"/>
    <m/>
    <x v="0"/>
    <x v="0"/>
    <x v="0"/>
    <n v="0.39"/>
    <x v="0"/>
    <x v="0"/>
    <x v="0"/>
    <x v="0"/>
    <x v="0"/>
    <x v="0"/>
    <x v="0"/>
    <x v="0"/>
    <x v="0"/>
    <x v="0"/>
    <x v="0"/>
    <x v="0"/>
    <x v="0"/>
    <m/>
    <x v="0"/>
    <x v="0"/>
    <x v="0"/>
    <x v="0"/>
    <x v="0"/>
    <m/>
    <n v="20030609"/>
    <x v="0"/>
    <s v="BP AMERICA"/>
    <m/>
    <m/>
    <d v="2003-06-11T00:00:00"/>
  </r>
  <r>
    <x v="1"/>
    <s v="T22N R094W S36 fMESAVERDE/ALMOND"/>
    <n v="3856"/>
    <x v="0"/>
    <x v="0"/>
    <s v="SIBERIA RIDGE"/>
    <s v="NW NE"/>
    <n v="36"/>
    <n v="22"/>
    <n v="94"/>
    <n v="41.83916"/>
    <n v="-107.97472"/>
    <s v="4903724008"/>
    <s v="SIBERIA RIDGE 2-36"/>
    <x v="0"/>
    <s v="MESAVERDE/ALMOND"/>
    <m/>
    <m/>
    <m/>
    <x v="0"/>
    <s v="10990"/>
    <m/>
    <n v="11159"/>
    <n v="11112"/>
    <x v="2"/>
    <d v="1998-06-09T00:00:00"/>
    <n v="6.09"/>
    <x v="1"/>
    <n v="29"/>
    <n v="5"/>
    <n v="2165"/>
    <n v="87"/>
    <x v="1"/>
    <n v="3412"/>
    <n v="632"/>
    <m/>
    <x v="0"/>
    <n v="45"/>
    <n v="8161"/>
    <x v="0"/>
    <s v="SNYDER OIL"/>
    <n v="1.4471000000000001"/>
    <n v="0.41144999999999998"/>
    <n v="94.177499999999995"/>
    <n v="2.22546"/>
    <n v="98.261509999999987"/>
    <n v="96.25251999999999"/>
    <n v="10.358479999999998"/>
    <n v="0"/>
    <x v="1"/>
    <n v="0.93690000000000007"/>
    <n v="107.54789999999998"/>
    <n v="-4.5121309079113534E-2"/>
    <n v="6375"/>
    <n v="-0.1228673637864612"/>
    <n v="1.4727027907468552E-2"/>
    <n v="4.1872957173159668E-3"/>
    <n v="0.9810856763752156"/>
    <n v="0.89497349553082861"/>
    <n v="9.631503729965904E-2"/>
    <n v="8.7114671695123769E-3"/>
    <x v="0"/>
    <n v="4.3099999999999996"/>
    <x v="0"/>
    <m/>
    <m/>
    <x v="0"/>
    <n v="14030"/>
    <x v="2"/>
    <x v="0"/>
    <n v="97.69"/>
    <x v="0"/>
    <x v="0"/>
    <x v="3"/>
    <n v="4.0999999999999996"/>
    <x v="0"/>
    <x v="3"/>
    <x v="0"/>
    <x v="0"/>
    <x v="0"/>
    <x v="0"/>
    <x v="0"/>
    <x v="0"/>
    <x v="0"/>
    <x v="0"/>
    <x v="0"/>
    <x v="2"/>
    <x v="0"/>
    <m/>
    <x v="0"/>
    <x v="0"/>
    <x v="0"/>
    <x v="0"/>
    <x v="0"/>
    <m/>
    <n v="19980609"/>
    <x v="0"/>
    <s v="BEUERMAN AND ASSOCIATES BUTTE MT LAB No 98-153"/>
    <m/>
    <m/>
    <d v="1998-06-16T00:00:00"/>
  </r>
  <r>
    <x v="1"/>
    <s v="T22N R094W S36 fMESAVERDE/ALMOND"/>
    <n v="3857"/>
    <x v="0"/>
    <x v="0"/>
    <s v="SIBERIA RIDGE"/>
    <s v="NW NW"/>
    <n v="36"/>
    <n v="22"/>
    <n v="94"/>
    <n v="41.839128000000002"/>
    <n v="-107.983959"/>
    <s v="4903723808"/>
    <s v="SIBERIA RIDGE 4-36"/>
    <x v="0"/>
    <s v="MESAVERDE/ALMOND"/>
    <m/>
    <m/>
    <m/>
    <x v="0"/>
    <s v="10294"/>
    <m/>
    <n v="11067"/>
    <n v="11027"/>
    <x v="2"/>
    <d v="1997-11-21T00:00:00"/>
    <n v="8.27"/>
    <x v="1"/>
    <n v="27"/>
    <n v="0.3"/>
    <n v="28"/>
    <n v="1"/>
    <x v="1"/>
    <n v="27"/>
    <n v="127"/>
    <m/>
    <x v="0"/>
    <m/>
    <n v="115"/>
    <x v="0"/>
    <s v="SNYDER OIL"/>
    <n v="1.3472999999999999"/>
    <n v="2.4687000000000001E-2"/>
    <n v="1.218"/>
    <n v="2.5579999999999999E-2"/>
    <n v="2.615567"/>
    <n v="0.76166999999999996"/>
    <n v="2.0815299999999999"/>
    <n v="0"/>
    <x v="1"/>
    <n v="0"/>
    <n v="2.8431999999999999"/>
    <n v="-4.1700442609109344E-2"/>
    <n v="210.3"/>
    <n v="0.29296034429757151"/>
    <n v="0.51510819642547867"/>
    <n v="9.4384888630266398E-3"/>
    <n v="0.47545331471149466"/>
    <n v="0.26789181204276868"/>
    <n v="0.7321081879572312"/>
    <n v="0"/>
    <x v="0"/>
    <m/>
    <x v="0"/>
    <m/>
    <m/>
    <x v="0"/>
    <n v="243"/>
    <x v="2"/>
    <x v="0"/>
    <n v="1.47"/>
    <x v="0"/>
    <x v="0"/>
    <x v="0"/>
    <n v="0.6"/>
    <x v="0"/>
    <x v="0"/>
    <x v="0"/>
    <x v="0"/>
    <x v="0"/>
    <x v="0"/>
    <x v="0"/>
    <x v="0"/>
    <x v="0"/>
    <x v="0"/>
    <x v="0"/>
    <x v="0"/>
    <x v="0"/>
    <m/>
    <x v="0"/>
    <x v="0"/>
    <x v="0"/>
    <x v="0"/>
    <x v="0"/>
    <m/>
    <n v="19971121"/>
    <x v="0"/>
    <s v="BEUERMAN AND ASSOCIATES BUTTE MT LAB No 97-691"/>
    <m/>
    <m/>
    <d v="1997-12-09T00:00:00"/>
  </r>
  <r>
    <x v="1"/>
    <s v="T22N R094W S36 fMESAVERDE/ALMOND"/>
    <m/>
    <x v="1"/>
    <x v="3"/>
    <s v="SIBERIA RIDGE"/>
    <s v="NW SW"/>
    <n v="36"/>
    <n v="22"/>
    <n v="94"/>
    <n v="41.831110000000002"/>
    <n v="-107.98444000000001"/>
    <s v="4903724083"/>
    <s v="SIBERIA RIDGE 12-36"/>
    <x v="0"/>
    <s v="MESAVERDE/ALMOND"/>
    <m/>
    <m/>
    <m/>
    <x v="0"/>
    <m/>
    <m/>
    <n v="11180"/>
    <n v="11117"/>
    <x v="2"/>
    <d v="1999-01-13T00:00:00"/>
    <n v="7.33"/>
    <x v="0"/>
    <n v="3"/>
    <n v="1"/>
    <n v="2005"/>
    <n v="48"/>
    <x v="1"/>
    <n v="3295"/>
    <n v="580"/>
    <m/>
    <x v="0"/>
    <n v="57"/>
    <n v="6754"/>
    <x v="0"/>
    <s v="SNYDER OIL"/>
    <n v="0.1497"/>
    <n v="8.2290000000000002E-2"/>
    <n v="87.217500000000001"/>
    <n v="1.22784"/>
    <n v="88.677329999999984"/>
    <n v="92.951949999999997"/>
    <n v="9.5061999999999998"/>
    <n v="0"/>
    <x v="1"/>
    <n v="1.1867400000000001"/>
    <n v="103.64488999999999"/>
    <n v="-7.7825432755507962E-2"/>
    <n v="5989"/>
    <n v="-6.0032959271757044E-2"/>
    <n v="1.6881428432723451E-3"/>
    <n v="9.2797110603127109E-4"/>
    <n v="0.99738388605069639"/>
    <n v="0.89683099668493071"/>
    <n v="9.1718945333436122E-2"/>
    <n v="1.145005798163325E-2"/>
    <x v="0"/>
    <n v="12.37"/>
    <x v="0"/>
    <m/>
    <n v="8.1999999999999993"/>
    <x v="0"/>
    <n v="12270"/>
    <x v="0"/>
    <x v="0"/>
    <n v="256.08"/>
    <x v="0"/>
    <x v="0"/>
    <x v="4"/>
    <m/>
    <x v="0"/>
    <x v="4"/>
    <x v="3"/>
    <x v="0"/>
    <x v="0"/>
    <x v="0"/>
    <x v="0"/>
    <x v="0"/>
    <x v="0"/>
    <x v="0"/>
    <x v="0"/>
    <x v="3"/>
    <x v="0"/>
    <n v="0.15"/>
    <x v="0"/>
    <x v="0"/>
    <x v="0"/>
    <x v="0"/>
    <x v="0"/>
    <s v="NA ABSORPTION RATIO: 256.08"/>
    <n v="19990113"/>
    <x v="0"/>
    <s v="BEUERMAN AND ASSOCIATES BUTTE MT LAB No 99-0032"/>
    <m/>
    <m/>
    <d v="1999-01-20T00:00:00"/>
  </r>
  <r>
    <x v="0"/>
    <s v="T22N R094W S33 fMESAVERDE"/>
    <n v="49124951"/>
    <x v="0"/>
    <x v="0"/>
    <s v="SIBERIA RIDGE"/>
    <m/>
    <s v="33"/>
    <s v=" 22"/>
    <s v=" 94"/>
    <n v="41.833489999999998"/>
    <n v="-108.03434"/>
    <s v="4903720765"/>
    <s v="SIBERIA RIDGE NO. 3"/>
    <x v="0"/>
    <s v="MESAVERDE"/>
    <m/>
    <m/>
    <n v="0"/>
    <x v="0"/>
    <m/>
    <m/>
    <n v="12580"/>
    <n v="12532"/>
    <x v="1"/>
    <d v="1978-06-15T00:00:00"/>
    <n v="7.3000001907348633"/>
    <x v="0"/>
    <n v="56"/>
    <n v="6"/>
    <n v="4726"/>
    <n v="93"/>
    <x v="0"/>
    <n v="6000"/>
    <n v="2562"/>
    <m/>
    <x v="0"/>
    <n v="2"/>
    <n v="12145"/>
    <x v="0"/>
    <s v="CHEM LAB"/>
    <n v="2.7944"/>
    <n v="0.49374000000000001"/>
    <n v="205.58099999999999"/>
    <n v="2.3789400000000001"/>
    <n v="211.24807999999999"/>
    <n v="169.26"/>
    <n v="41.991179999999993"/>
    <m/>
    <x v="0"/>
    <n v="4.1640000000000003E-2"/>
    <n v="211.29281999999998"/>
    <n v="-1.0588324112527387E-4"/>
    <n v="13442"/>
    <n v="5.0689803415797083E-2"/>
    <n v="1.3228049220613035E-2"/>
    <n v="2.3372520119472806E-3"/>
    <n v="0.98443469876743972"/>
    <n v="0.8010683940893023"/>
    <n v="0.19873453343090408"/>
    <n v="1.9707247979368163E-4"/>
    <x v="0"/>
    <m/>
    <x v="0"/>
    <m/>
    <m/>
    <x v="0"/>
    <m/>
    <x v="0"/>
    <x v="0"/>
    <m/>
    <x v="0"/>
    <x v="0"/>
    <x v="0"/>
    <m/>
    <x v="0"/>
    <x v="0"/>
    <x v="0"/>
    <x v="0"/>
    <x v="0"/>
    <x v="0"/>
    <x v="0"/>
    <x v="0"/>
    <x v="0"/>
    <x v="0"/>
    <x v="0"/>
    <x v="0"/>
    <x v="0"/>
    <m/>
    <x v="0"/>
    <x v="0"/>
    <x v="0"/>
    <x v="0"/>
    <x v="0"/>
    <s v="PRODUCED"/>
    <m/>
    <x v="0"/>
    <m/>
    <m/>
    <m/>
    <m/>
  </r>
  <r>
    <x v="1"/>
    <s v="T22N R094W S32 fMESAVERDE/ALMOND"/>
    <n v="3847"/>
    <x v="0"/>
    <x v="0"/>
    <s v="SIBERIA RIDGE"/>
    <s v="NE NE"/>
    <n v="32"/>
    <n v="22"/>
    <n v="94"/>
    <n v="41.839258000000001"/>
    <n v="-108.050822"/>
    <s v="4903723612"/>
    <s v="SIBERIA RIDGE 1-32"/>
    <x v="0"/>
    <s v="MESAVERDE/ALMOND"/>
    <m/>
    <m/>
    <m/>
    <x v="0"/>
    <s v="10628"/>
    <m/>
    <n v="11025"/>
    <n v="10902"/>
    <x v="2"/>
    <d v="1996-03-13T00:00:00"/>
    <n v="7.46"/>
    <x v="1"/>
    <n v="15"/>
    <n v="8"/>
    <n v="3932"/>
    <n v="122"/>
    <x v="1"/>
    <n v="3466"/>
    <n v="3704"/>
    <m/>
    <x v="0"/>
    <n v="99"/>
    <n v="11346"/>
    <x v="0"/>
    <s v="SNYDER OIL"/>
    <n v="0.74849999999999994"/>
    <n v="0.65832000000000002"/>
    <n v="171.042"/>
    <n v="3.1207599999999998"/>
    <n v="175.56958"/>
    <n v="97.775859999999994"/>
    <n v="60.708559999999991"/>
    <n v="0"/>
    <x v="1"/>
    <n v="2.0611800000000002"/>
    <n v="160.54560000000001"/>
    <n v="4.469890351277795E-2"/>
    <n v="11346"/>
    <n v="0"/>
    <n v="4.2632670192638148E-3"/>
    <n v="3.749624507844696E-3"/>
    <n v="0.9919871084728914"/>
    <n v="0.60902235875663979"/>
    <n v="0.378139045853639"/>
    <n v="1.2838595389721052E-2"/>
    <x v="0"/>
    <n v="4.4400000000000004"/>
    <x v="0"/>
    <m/>
    <m/>
    <x v="0"/>
    <n v="14183"/>
    <x v="2"/>
    <x v="0"/>
    <n v="203.94"/>
    <x v="0"/>
    <x v="0"/>
    <x v="0"/>
    <m/>
    <x v="0"/>
    <x v="0"/>
    <x v="0"/>
    <x v="0"/>
    <x v="0"/>
    <x v="0"/>
    <x v="0"/>
    <x v="0"/>
    <x v="0"/>
    <x v="0"/>
    <x v="0"/>
    <x v="0"/>
    <x v="0"/>
    <n v="1.21"/>
    <x v="0"/>
    <x v="0"/>
    <x v="0"/>
    <x v="0"/>
    <x v="0"/>
    <m/>
    <n v="960313"/>
    <x v="0"/>
    <s v="BEUERMAN AND ASSOCIATES BUTTE MT ID No 96-830"/>
    <m/>
    <m/>
    <d v="1996-03-20T00:00:00"/>
  </r>
  <r>
    <x v="1"/>
    <s v="T22N R094W S32 fMESAVERDE/ALMOND"/>
    <n v="3851"/>
    <x v="0"/>
    <x v="0"/>
    <s v="SIBERIA RIDGE"/>
    <s v="SE SE"/>
    <n v="32"/>
    <n v="22"/>
    <n v="94"/>
    <n v="41.831676999999999"/>
    <n v="-108.050758"/>
    <s v="4903723889"/>
    <s v="SIBERIA RIDGE 16-32"/>
    <x v="0"/>
    <s v="MESAVERDE/ALMOND"/>
    <m/>
    <m/>
    <m/>
    <x v="0"/>
    <s v="10589"/>
    <m/>
    <n v="10780"/>
    <m/>
    <x v="2"/>
    <d v="1998-06-09T00:00:00"/>
    <n v="5.79"/>
    <x v="1"/>
    <n v="7"/>
    <n v="1"/>
    <n v="2065"/>
    <n v="44"/>
    <x v="1"/>
    <n v="2676"/>
    <n v="1119"/>
    <m/>
    <x v="0"/>
    <n v="195"/>
    <n v="4630"/>
    <x v="0"/>
    <s v="SNYDER OIL"/>
    <n v="0.3493"/>
    <n v="8.2290000000000002E-2"/>
    <n v="89.827500000000001"/>
    <n v="1.1255199999999999"/>
    <n v="91.384609999999995"/>
    <n v="75.489959999999996"/>
    <n v="18.340409999999999"/>
    <n v="0"/>
    <x v="1"/>
    <n v="4.0599000000000007"/>
    <n v="97.890269999999987"/>
    <n v="-3.4371491874674504E-2"/>
    <n v="6107"/>
    <n v="0.1375617025239825"/>
    <n v="3.8223066225264845E-3"/>
    <n v="9.0047985103837512E-4"/>
    <n v="0.99527721352643517"/>
    <n v="0.77116918770374221"/>
    <n v="0.18735682310407359"/>
    <n v="4.1473989192184285E-2"/>
    <x v="0"/>
    <n v="1.85"/>
    <x v="0"/>
    <m/>
    <m/>
    <x v="0"/>
    <n v="8040"/>
    <x v="2"/>
    <x v="0"/>
    <n v="193.36"/>
    <x v="0"/>
    <x v="0"/>
    <x v="5"/>
    <n v="0.5"/>
    <x v="0"/>
    <x v="5"/>
    <x v="0"/>
    <x v="0"/>
    <x v="0"/>
    <x v="0"/>
    <x v="0"/>
    <x v="0"/>
    <x v="0"/>
    <x v="0"/>
    <x v="0"/>
    <x v="4"/>
    <x v="0"/>
    <m/>
    <x v="0"/>
    <x v="0"/>
    <x v="0"/>
    <x v="0"/>
    <x v="0"/>
    <m/>
    <n v="19980609"/>
    <x v="0"/>
    <s v="BEUERMAN AND ASSOCIATES BUTTE MT ID No 98-154"/>
    <m/>
    <m/>
    <d v="1998-06-16T00:00:00"/>
  </r>
  <r>
    <x v="1"/>
    <s v="T22N R094W S30 fMESAVERDE/ALMOND"/>
    <n v="3604"/>
    <x v="0"/>
    <x v="0"/>
    <s v="WAMSUTTER"/>
    <s v="SW NE"/>
    <n v="30"/>
    <n v="22"/>
    <n v="94"/>
    <n v="41.849853000000003"/>
    <n v="-108.07555000000001"/>
    <s v="4903723656"/>
    <s v="MANSFIELD 3-30"/>
    <x v="0"/>
    <s v="MESAVERDE/ALMOND"/>
    <m/>
    <m/>
    <m/>
    <x v="0"/>
    <s v="11042"/>
    <m/>
    <n v="11347"/>
    <m/>
    <x v="5"/>
    <d v="2003-02-18T00:00:00"/>
    <n v="7"/>
    <x v="1"/>
    <n v="432"/>
    <n v="39"/>
    <n v="6557"/>
    <m/>
    <x v="1"/>
    <n v="10200"/>
    <n v="1220"/>
    <m/>
    <x v="0"/>
    <n v="108"/>
    <n v="18570"/>
    <x v="0"/>
    <s v="ANADARKO PETROLEUM CORP"/>
    <n v="21.556799999999999"/>
    <n v="3.2093099999999999"/>
    <n v="285.22949999999997"/>
    <n v="0"/>
    <n v="309.99560999999994"/>
    <n v="287.74199999999996"/>
    <n v="19.995799999999999"/>
    <n v="0"/>
    <x v="1"/>
    <n v="2.2485600000000003"/>
    <n v="309.98635999999993"/>
    <n v="1.4919788715805143E-5"/>
    <n v="18556"/>
    <n v="-3.7709421968431828E-4"/>
    <n v="6.9539049278794632E-2"/>
    <n v="1.0352759511658892E-2"/>
    <n v="0.92010819120954657"/>
    <n v="0.9282408425970744"/>
    <n v="6.450541888359218E-2"/>
    <n v="7.2537385193335632E-3"/>
    <x v="0"/>
    <n v="14"/>
    <x v="0"/>
    <m/>
    <m/>
    <x v="0"/>
    <m/>
    <x v="0"/>
    <x v="0"/>
    <m/>
    <x v="0"/>
    <x v="0"/>
    <x v="0"/>
    <m/>
    <x v="0"/>
    <x v="0"/>
    <x v="0"/>
    <x v="0"/>
    <x v="0"/>
    <x v="0"/>
    <x v="0"/>
    <x v="0"/>
    <x v="0"/>
    <x v="0"/>
    <x v="0"/>
    <x v="0"/>
    <x v="0"/>
    <m/>
    <x v="0"/>
    <x v="0"/>
    <x v="0"/>
    <x v="0"/>
    <x v="0"/>
    <s v="WELLHEAD"/>
    <n v="20030218"/>
    <x v="0"/>
    <s v="CHAMPION TECHNOLOGIES VERNAL UT"/>
    <m/>
    <m/>
    <d v="2003-02-25T00:00:00"/>
  </r>
  <r>
    <x v="1"/>
    <s v="T22N R094W S29 fMESAVERDE"/>
    <m/>
    <x v="1"/>
    <x v="3"/>
    <s v="SIBERIA RIDGE"/>
    <s v="NE SE"/>
    <n v="29"/>
    <n v="22"/>
    <n v="94"/>
    <n v="41.845416999999998"/>
    <n v="-108.04969699999999"/>
    <s v="4903723740"/>
    <s v="CHAMPLIN 452 K3"/>
    <x v="0"/>
    <s v="MESAVERDE"/>
    <m/>
    <m/>
    <m/>
    <x v="0"/>
    <n v="10750"/>
    <m/>
    <n v="11145"/>
    <n v="11106"/>
    <x v="2"/>
    <d v="2002-11-13T00:00:00"/>
    <n v="7.36"/>
    <x v="0"/>
    <n v="6.56"/>
    <n v="0.26"/>
    <n v="662"/>
    <n v="2.81"/>
    <x v="1"/>
    <n v="950"/>
    <n v="183"/>
    <m/>
    <x v="0"/>
    <n v="58"/>
    <n v="2960"/>
    <x v="0"/>
    <s v="BP AMERICA PRODUCTION CO"/>
    <n v="0.32734399999999997"/>
    <n v="2.1395400000000002E-2"/>
    <n v="28.796999999999997"/>
    <n v="7.1879799999999994E-2"/>
    <n v="29.217619199999998"/>
    <n v="26.799499999999998"/>
    <n v="2.9993699999999999"/>
    <n v="0"/>
    <x v="1"/>
    <n v="1.2075600000000002"/>
    <n v="31.006429999999998"/>
    <n v="-2.9702599273248476E-2"/>
    <n v="1862.63"/>
    <n v="-0.22754596558309467"/>
    <n v="1.1203650706762582E-2"/>
    <n v="7.3227732395115901E-4"/>
    <n v="0.98806407196928625"/>
    <n v="0.86432072315322983"/>
    <n v="9.6733806504005787E-2"/>
    <n v="3.8945470342764396E-2"/>
    <x v="0"/>
    <n v="14.4"/>
    <x v="0"/>
    <m/>
    <m/>
    <x v="0"/>
    <n v="2350"/>
    <x v="0"/>
    <x v="0"/>
    <m/>
    <x v="0"/>
    <x v="0"/>
    <x v="0"/>
    <m/>
    <x v="0"/>
    <x v="0"/>
    <x v="0"/>
    <x v="0"/>
    <x v="0"/>
    <x v="0"/>
    <x v="0"/>
    <x v="0"/>
    <x v="0"/>
    <x v="0"/>
    <x v="0"/>
    <x v="0"/>
    <x v="0"/>
    <m/>
    <x v="0"/>
    <x v="0"/>
    <x v="0"/>
    <x v="0"/>
    <x v="0"/>
    <m/>
    <n v="20021113"/>
    <x v="0"/>
    <s v="BP AMERICA"/>
    <m/>
    <m/>
    <d v="2002-11-15T00:00:00"/>
  </r>
  <r>
    <x v="1"/>
    <s v="T22N R094W S28 fMESAVERDE/ALMOND"/>
    <n v="3610"/>
    <x v="0"/>
    <x v="0"/>
    <s v="WAMSUTTER"/>
    <s v="SW NW"/>
    <n v="28"/>
    <n v="22"/>
    <n v="94"/>
    <n v="41.852930000000001"/>
    <n v="-108.042603"/>
    <s v="4903724769"/>
    <s v="SIBERIA RIDGE 28-1"/>
    <x v="0"/>
    <s v="MESAVERDE/ALMOND"/>
    <m/>
    <m/>
    <m/>
    <x v="0"/>
    <s v="10944"/>
    <m/>
    <n v="11294"/>
    <n v="11270"/>
    <x v="5"/>
    <d v="2003-02-17T00:00:00"/>
    <n v="7"/>
    <x v="1"/>
    <n v="432"/>
    <n v="39"/>
    <n v="6601"/>
    <m/>
    <x v="1"/>
    <n v="10280"/>
    <n v="1098"/>
    <m/>
    <x v="0"/>
    <n v="188"/>
    <n v="18652"/>
    <x v="0"/>
    <s v="ANADARKO PETROLEUM CORP"/>
    <n v="21.556799999999999"/>
    <n v="3.2093099999999999"/>
    <n v="287.14349999999996"/>
    <n v="0"/>
    <n v="311.90960999999993"/>
    <n v="289.99880000000002"/>
    <n v="17.996219999999997"/>
    <n v="0"/>
    <x v="1"/>
    <n v="3.9141600000000003"/>
    <n v="311.90917999999999"/>
    <n v="6.8930273795942563E-7"/>
    <n v="18638"/>
    <n v="-3.7543577366586214E-4"/>
    <n v="6.9112330331854807E-2"/>
    <n v="1.028923090891621E-2"/>
    <n v="0.92059843875922909"/>
    <n v="0.92975397517956992"/>
    <n v="5.769698730893396E-2"/>
    <n v="1.2549037511496136E-2"/>
    <x v="0"/>
    <n v="14"/>
    <x v="0"/>
    <m/>
    <m/>
    <x v="0"/>
    <m/>
    <x v="0"/>
    <x v="0"/>
    <m/>
    <x v="0"/>
    <x v="0"/>
    <x v="0"/>
    <m/>
    <x v="0"/>
    <x v="0"/>
    <x v="0"/>
    <x v="0"/>
    <x v="0"/>
    <x v="0"/>
    <x v="0"/>
    <x v="0"/>
    <x v="0"/>
    <x v="0"/>
    <x v="0"/>
    <x v="0"/>
    <x v="0"/>
    <m/>
    <x v="0"/>
    <x v="0"/>
    <x v="0"/>
    <x v="0"/>
    <x v="0"/>
    <s v="WELLHEAD"/>
    <n v="20030217"/>
    <x v="0"/>
    <s v="CHAMPION TECHNOLOGIES VERNAL UT"/>
    <m/>
    <m/>
    <d v="2003-02-25T00:00:00"/>
  </r>
  <r>
    <x v="1"/>
    <s v="T22N R094W S27 fMESAVERDE/ALMOND"/>
    <m/>
    <x v="1"/>
    <x v="3"/>
    <s v="SIBERIA RIDGE"/>
    <s v="SE NE"/>
    <n v="27"/>
    <n v="22"/>
    <n v="94"/>
    <n v="41.852851999999999"/>
    <n v="-108.01227"/>
    <s v="4903723502"/>
    <s v="CHAMPLIN 263 B2"/>
    <x v="0"/>
    <s v="MESAVERDE/ALMOND"/>
    <m/>
    <m/>
    <m/>
    <x v="0"/>
    <n v="10621"/>
    <m/>
    <n v="11057"/>
    <n v="10853"/>
    <x v="2"/>
    <d v="2002-11-13T00:00:00"/>
    <n v="7.96"/>
    <x v="0"/>
    <n v="30.9"/>
    <n v="5.35"/>
    <n v="2250"/>
    <n v="14.9"/>
    <x v="1"/>
    <n v="3949"/>
    <n v="458"/>
    <m/>
    <x v="0"/>
    <n v="22"/>
    <n v="7042"/>
    <x v="0"/>
    <s v="BP AMERICA PRODUCTION COMPANY"/>
    <n v="1.5419099999999999"/>
    <n v="0.44025149999999996"/>
    <n v="97.875"/>
    <n v="0.38114199999999998"/>
    <n v="100.2383035"/>
    <n v="111.40128999999999"/>
    <n v="7.506619999999999"/>
    <n v="0"/>
    <x v="1"/>
    <n v="0.45804000000000006"/>
    <n v="119.36594999999998"/>
    <n v="-8.7100528314675768E-2"/>
    <n v="6730.15"/>
    <n v="-2.2643523342397547E-2"/>
    <n v="1.5382443099707887E-2"/>
    <n v="4.3920485944776589E-3"/>
    <n v="0.98022550830581445"/>
    <n v="0.93327527657594145"/>
    <n v="6.2887448221205455E-2"/>
    <n v="3.8372752028530762E-3"/>
    <x v="0"/>
    <n v="13.3"/>
    <x v="0"/>
    <m/>
    <m/>
    <x v="0"/>
    <n v="9660"/>
    <x v="0"/>
    <x v="0"/>
    <m/>
    <x v="0"/>
    <x v="0"/>
    <x v="0"/>
    <m/>
    <x v="0"/>
    <x v="0"/>
    <x v="0"/>
    <x v="0"/>
    <x v="0"/>
    <x v="0"/>
    <x v="0"/>
    <x v="0"/>
    <x v="0"/>
    <x v="0"/>
    <x v="0"/>
    <x v="0"/>
    <x v="0"/>
    <m/>
    <x v="0"/>
    <x v="0"/>
    <x v="0"/>
    <x v="0"/>
    <x v="0"/>
    <m/>
    <n v="20021113"/>
    <x v="0"/>
    <s v="BP AMERICA"/>
    <m/>
    <m/>
    <d v="2002-11-15T00:00:00"/>
  </r>
  <r>
    <x v="1"/>
    <s v="T22N R094W S26 fMESAVERDE/ALMOND"/>
    <n v="3850"/>
    <x v="0"/>
    <x v="0"/>
    <s v="SIBERIA RIDGE"/>
    <s v="NW NE"/>
    <n v="26"/>
    <n v="22"/>
    <n v="94"/>
    <n v="41.853757999999999"/>
    <n v="-107.99500999999999"/>
    <s v="4903723732"/>
    <s v="SIBERIA RIDGE 2-26"/>
    <x v="0"/>
    <s v="MESAVERDE/ALMOND"/>
    <m/>
    <m/>
    <m/>
    <x v="0"/>
    <s v="11079"/>
    <m/>
    <n v="11205"/>
    <n v="11078"/>
    <x v="2"/>
    <d v="1996-11-08T00:00:00"/>
    <n v="7.32"/>
    <x v="1"/>
    <n v="1.5"/>
    <n v="2.2999999999999998"/>
    <n v="2291"/>
    <n v="430"/>
    <x v="1"/>
    <n v="2521"/>
    <n v="1076"/>
    <m/>
    <x v="0"/>
    <n v="231"/>
    <n v="6552.8"/>
    <x v="0"/>
    <s v="SNYDER OIL"/>
    <n v="7.485E-2"/>
    <n v="0.18926699999999999"/>
    <n v="99.658499999999989"/>
    <n v="10.9994"/>
    <n v="110.92201699999998"/>
    <n v="71.117409999999992"/>
    <n v="17.635639999999999"/>
    <n v="0"/>
    <x v="1"/>
    <n v="4.8094200000000003"/>
    <n v="93.56246999999999"/>
    <n v="8.4894200311635346E-2"/>
    <n v="6552.8"/>
    <n v="0"/>
    <n v="6.7479840363883763E-4"/>
    <n v="1.7063068732332915E-3"/>
    <n v="0.99761889472312792"/>
    <n v="0.76010616222508876"/>
    <n v="0.18849053471974395"/>
    <n v="5.140330305516732E-2"/>
    <x v="0"/>
    <n v="11.29"/>
    <x v="0"/>
    <m/>
    <m/>
    <x v="0"/>
    <n v="8191"/>
    <x v="2"/>
    <x v="0"/>
    <n v="274.24"/>
    <x v="0"/>
    <x v="0"/>
    <x v="0"/>
    <m/>
    <x v="0"/>
    <x v="5"/>
    <x v="4"/>
    <x v="0"/>
    <x v="0"/>
    <x v="0"/>
    <x v="0"/>
    <x v="0"/>
    <x v="0"/>
    <x v="0"/>
    <x v="0"/>
    <x v="5"/>
    <x v="0"/>
    <n v="0.14000000000000001"/>
    <x v="0"/>
    <x v="0"/>
    <x v="0"/>
    <x v="0"/>
    <x v="0"/>
    <m/>
    <n v="19961108"/>
    <x v="0"/>
    <s v="BEUERMAN AND ASSOCIATES BUTTE MT ID No 96-1293"/>
    <m/>
    <m/>
    <d v="1996-11-13T00:00:00"/>
  </r>
  <r>
    <x v="1"/>
    <s v="T22N R094W S26 fMESAVERDE/ALMOND"/>
    <n v="3853"/>
    <x v="0"/>
    <x v="0"/>
    <s v="SIBERIA RIDGE"/>
    <s v="SW NW"/>
    <n v="26"/>
    <n v="22"/>
    <n v="94"/>
    <n v="41.852927999999999"/>
    <n v="-108.00352700000001"/>
    <s v="4903723652"/>
    <s v="SIBERIA RIDGE 5-26"/>
    <x v="0"/>
    <s v="MESAVERDE/ALMOND"/>
    <m/>
    <m/>
    <m/>
    <x v="0"/>
    <s v="10574"/>
    <m/>
    <n v="11429"/>
    <n v="11325"/>
    <x v="2"/>
    <d v="1996-03-13T00:00:00"/>
    <n v="7.8"/>
    <x v="1"/>
    <n v="521"/>
    <n v="15"/>
    <n v="4755"/>
    <n v="214"/>
    <x v="1"/>
    <n v="7702"/>
    <n v="708"/>
    <m/>
    <x v="0"/>
    <n v="109"/>
    <n v="14024"/>
    <x v="0"/>
    <s v="SNYDER OIL"/>
    <n v="25.997900000000001"/>
    <n v="1.2343500000000001"/>
    <n v="206.8425"/>
    <n v="5.4741200000000001"/>
    <n v="239.54886999999997"/>
    <n v="217.27341999999999"/>
    <n v="11.604119999999998"/>
    <n v="0"/>
    <x v="1"/>
    <n v="2.2693800000000004"/>
    <n v="231.14691999999999"/>
    <n v="1.7850064050923362E-2"/>
    <n v="14024"/>
    <n v="0"/>
    <n v="0.10852858541975174"/>
    <n v="5.1528107813658243E-3"/>
    <n v="0.8863186037988825"/>
    <n v="0.93997973237108234"/>
    <n v="5.0202356146471686E-2"/>
    <n v="9.8179114824458857E-3"/>
    <x v="0"/>
    <n v="8.68"/>
    <x v="0"/>
    <m/>
    <m/>
    <x v="0"/>
    <n v="17530"/>
    <x v="2"/>
    <x v="0"/>
    <n v="56.05"/>
    <x v="0"/>
    <x v="0"/>
    <x v="0"/>
    <m/>
    <x v="0"/>
    <x v="6"/>
    <x v="0"/>
    <x v="0"/>
    <x v="0"/>
    <x v="0"/>
    <x v="0"/>
    <x v="0"/>
    <x v="0"/>
    <x v="0"/>
    <x v="0"/>
    <x v="0"/>
    <x v="0"/>
    <n v="0.31"/>
    <x v="0"/>
    <x v="0"/>
    <x v="0"/>
    <x v="0"/>
    <x v="0"/>
    <m/>
    <n v="19960313"/>
    <x v="0"/>
    <s v="BEUERMAN ABD ASSOCIATES BUTTE MT LAB No 96-829"/>
    <m/>
    <m/>
    <d v="1996-03-20T00:00:00"/>
  </r>
  <r>
    <x v="1"/>
    <s v="T22N R094W S26 fMESAVERDE"/>
    <n v="3854"/>
    <x v="0"/>
    <x v="0"/>
    <s v="SIBERIA RIDGE"/>
    <s v="NE SE"/>
    <n v="26"/>
    <n v="22"/>
    <n v="94"/>
    <n v="41.848381000000003"/>
    <n v="-107.99269"/>
    <s v="4903723778"/>
    <s v="SIBERIA RIDGE 9-26"/>
    <x v="0"/>
    <s v="MESAVERDE"/>
    <m/>
    <m/>
    <s v=""/>
    <x v="0"/>
    <m/>
    <m/>
    <n v="11300"/>
    <n v="11250"/>
    <x v="2"/>
    <d v="1997-07-14T00:00:00"/>
    <n v="7.15"/>
    <x v="1"/>
    <n v="52"/>
    <n v="29"/>
    <n v="3916"/>
    <n v="24"/>
    <x v="1"/>
    <n v="5821"/>
    <n v="563"/>
    <m/>
    <x v="0"/>
    <n v="96"/>
    <n v="10501"/>
    <x v="0"/>
    <s v="SNYDER OIL"/>
    <n v="2.5948000000000002"/>
    <n v="2.3864100000000001"/>
    <n v="170.34599999999998"/>
    <n v="0.61392000000000002"/>
    <n v="175.94112999999999"/>
    <n v="164.21041"/>
    <n v="9.2275699999999983"/>
    <n v="0"/>
    <x v="1"/>
    <n v="1.9987200000000001"/>
    <n v="175.43669999999997"/>
    <n v="1.4355771962050467E-3"/>
    <n v="10501"/>
    <n v="0"/>
    <n v="1.474811489502199E-2"/>
    <n v="1.3563684625647228E-2"/>
    <n v="0.9716882004793308"/>
    <n v="0.93600945526221146"/>
    <n v="5.2597717581327051E-2"/>
    <n v="1.1392827156461564E-2"/>
    <x v="0"/>
    <n v="1.48"/>
    <x v="0"/>
    <m/>
    <m/>
    <x v="0"/>
    <n v="15443"/>
    <x v="2"/>
    <x v="0"/>
    <n v="107.93"/>
    <x v="0"/>
    <x v="0"/>
    <x v="0"/>
    <n v="3.84"/>
    <x v="0"/>
    <x v="5"/>
    <x v="0"/>
    <x v="0"/>
    <x v="0"/>
    <x v="0"/>
    <x v="0"/>
    <x v="0"/>
    <x v="0"/>
    <x v="0"/>
    <x v="0"/>
    <x v="6"/>
    <x v="0"/>
    <n v="0.19"/>
    <x v="0"/>
    <x v="0"/>
    <x v="0"/>
    <x v="0"/>
    <x v="0"/>
    <m/>
    <n v="970714"/>
    <x v="0"/>
    <s v="BEUERMAN AND ASSOCIATES BUTTE MT LAB No 97-503"/>
    <m/>
    <m/>
    <d v="1997-08-26T00:00:00"/>
  </r>
  <r>
    <x v="1"/>
    <s v="T22N R094W S26 fLEWIS"/>
    <n v="3848"/>
    <x v="0"/>
    <x v="0"/>
    <s v="WAMSUTTER"/>
    <s v="NE SW"/>
    <n v="26"/>
    <n v="22"/>
    <n v="94"/>
    <n v="41.849471999999999"/>
    <n v="-107.99838200000001"/>
    <s v="4903723793"/>
    <s v="SIBERIA RIDGE 11-26"/>
    <x v="0"/>
    <s v="LEWIS"/>
    <m/>
    <m/>
    <m/>
    <x v="0"/>
    <s v="10540"/>
    <m/>
    <n v="11118"/>
    <n v="11042"/>
    <x v="2"/>
    <d v="2003-02-13T00:00:00"/>
    <n v="8.24"/>
    <x v="1"/>
    <n v="13"/>
    <n v="1.6"/>
    <n v="2910"/>
    <n v="67.900000000000006"/>
    <x v="1"/>
    <n v="4230"/>
    <n v="396"/>
    <m/>
    <x v="0"/>
    <n v="29"/>
    <n v="8290"/>
    <x v="0"/>
    <s v="DEVON ENERGY"/>
    <n v="0.64870000000000005"/>
    <n v="0.131664"/>
    <n v="126.58499999999999"/>
    <n v="1.736882"/>
    <n v="129.10224600000001"/>
    <n v="119.3283"/>
    <n v="6.4904399999999995"/>
    <n v="0"/>
    <x v="1"/>
    <n v="0.60378000000000009"/>
    <n v="126.42251999999999"/>
    <n v="1.0487147848518201E-2"/>
    <n v="7647.5"/>
    <n v="-4.031372549019608E-2"/>
    <n v="5.0246995702925264E-3"/>
    <n v="1.0198428306196934E-3"/>
    <n v="0.99395545759908766"/>
    <n v="0.94388483950486046"/>
    <n v="5.1339270883067355E-2"/>
    <n v="4.7758896120722802E-3"/>
    <x v="0"/>
    <m/>
    <x v="0"/>
    <n v="7309"/>
    <n v="1.218"/>
    <x v="4"/>
    <m/>
    <x v="0"/>
    <x v="0"/>
    <m/>
    <x v="0"/>
    <x v="0"/>
    <x v="0"/>
    <m/>
    <x v="0"/>
    <x v="0"/>
    <x v="0"/>
    <x v="0"/>
    <x v="0"/>
    <x v="0"/>
    <x v="0"/>
    <x v="0"/>
    <x v="0"/>
    <x v="0"/>
    <x v="0"/>
    <x v="0"/>
    <x v="0"/>
    <m/>
    <x v="0"/>
    <x v="0"/>
    <x v="0"/>
    <x v="0"/>
    <x v="0"/>
    <m/>
    <n v="20030213"/>
    <x v="0"/>
    <s v="ENERGY LABS CASPER ID No C03020526-004"/>
    <m/>
    <m/>
    <d v="2003-02-21T00:00:00"/>
  </r>
  <r>
    <x v="1"/>
    <s v="T22N R094W S20 fMESAVERDE/ALMOND"/>
    <n v="3846"/>
    <x v="0"/>
    <x v="0"/>
    <s v="SIBERIA RIDGE"/>
    <s v="NE NE"/>
    <n v="20"/>
    <n v="22"/>
    <n v="94"/>
    <n v="41.867941999999999"/>
    <n v="-108.050901"/>
    <s v="4903723818"/>
    <s v="SIBERIA RIDGE 1-20"/>
    <x v="0"/>
    <s v="MESAVERDE/ALMOND"/>
    <m/>
    <m/>
    <m/>
    <x v="0"/>
    <s v="11040"/>
    <m/>
    <n v="11302"/>
    <n v="11260"/>
    <x v="2"/>
    <d v="1997-11-14T00:00:00"/>
    <n v="8.49"/>
    <x v="1"/>
    <n v="30"/>
    <n v="10"/>
    <n v="2424"/>
    <n v="15"/>
    <x v="1"/>
    <n v="3294"/>
    <n v="721"/>
    <n v="5"/>
    <x v="0"/>
    <n v="21"/>
    <n v="6006"/>
    <x v="0"/>
    <s v="SNYDER OIL"/>
    <n v="1.4969999999999999"/>
    <n v="0.82289999999999996"/>
    <n v="105.44399999999999"/>
    <n v="0.38369999999999999"/>
    <n v="108.1476"/>
    <n v="92.923739999999995"/>
    <n v="11.817189999999998"/>
    <n v="0.16664999999999999"/>
    <x v="1"/>
    <n v="0.43722000000000005"/>
    <n v="105.34479999999999"/>
    <n v="1.3128336184332581E-2"/>
    <n v="6520"/>
    <n v="4.1034647932300813E-2"/>
    <n v="1.3842193446733908E-2"/>
    <n v="7.6090454157096412E-3"/>
    <n v="0.9785487611375564"/>
    <n v="0.88209137992572961"/>
    <n v="0.11217630106089715"/>
    <n v="4.1503709722739051E-3"/>
    <x v="0"/>
    <n v="8.8000000000000007"/>
    <x v="0"/>
    <m/>
    <m/>
    <x v="0"/>
    <n v="10820"/>
    <x v="2"/>
    <x v="0"/>
    <n v="97.9"/>
    <x v="0"/>
    <x v="0"/>
    <x v="0"/>
    <n v="2.5"/>
    <x v="0"/>
    <x v="7"/>
    <x v="0"/>
    <x v="0"/>
    <x v="0"/>
    <x v="0"/>
    <x v="0"/>
    <x v="0"/>
    <x v="0"/>
    <x v="0"/>
    <x v="0"/>
    <x v="0"/>
    <x v="0"/>
    <n v="3.1"/>
    <x v="0"/>
    <x v="0"/>
    <x v="0"/>
    <x v="0"/>
    <x v="0"/>
    <m/>
    <n v="19971114"/>
    <x v="0"/>
    <s v="BEUERMAN AND ASSOC. BUTTE MT LAB No 97-668"/>
    <m/>
    <m/>
    <d v="1997-11-24T00:00:00"/>
  </r>
  <r>
    <x v="1"/>
    <s v="T22N R094W S20 fMESAVERDE/ALMOND"/>
    <n v="3849"/>
    <x v="0"/>
    <x v="0"/>
    <s v="WAMSUTTER"/>
    <s v="SE SE"/>
    <n v="20"/>
    <n v="22"/>
    <n v="94"/>
    <n v="41.860022000000001"/>
    <n v="-108.050905"/>
    <s v="4903723604"/>
    <s v="SIBERIA RIDGE 16-20"/>
    <x v="0"/>
    <s v="MESAVERDE/ALMOND"/>
    <m/>
    <m/>
    <m/>
    <x v="0"/>
    <s v="10929"/>
    <m/>
    <n v="11370"/>
    <n v="11342"/>
    <x v="2"/>
    <d v="2003-02-12T00:00:00"/>
    <n v="6.78"/>
    <x v="1"/>
    <m/>
    <m/>
    <n v="526"/>
    <n v="75.7"/>
    <x v="1"/>
    <n v="693"/>
    <n v="425"/>
    <m/>
    <x v="0"/>
    <n v="2"/>
    <n v="1570"/>
    <x v="0"/>
    <s v="DEVON ENERGY"/>
    <n v="0"/>
    <n v="0"/>
    <n v="22.880999999999997"/>
    <n v="1.9364060000000001"/>
    <n v="24.817405999999998"/>
    <n v="19.549530000000001"/>
    <n v="6.965749999999999"/>
    <n v="0"/>
    <x v="1"/>
    <n v="4.1640000000000003E-2"/>
    <n v="26.556920000000002"/>
    <n v="-3.385959749622805E-2"/>
    <n v="1721.7"/>
    <n v="4.6085609259653083E-2"/>
    <n v="0"/>
    <n v="0"/>
    <n v="1"/>
    <n v="0.73613694660374773"/>
    <n v="0.26229510048605026"/>
    <n v="1.567952910201936E-3"/>
    <x v="0"/>
    <n v="0.34"/>
    <x v="0"/>
    <n v="1369"/>
    <n v="5.694"/>
    <x v="4"/>
    <m/>
    <x v="0"/>
    <x v="0"/>
    <m/>
    <x v="0"/>
    <x v="0"/>
    <x v="0"/>
    <m/>
    <x v="0"/>
    <x v="0"/>
    <x v="0"/>
    <x v="0"/>
    <x v="0"/>
    <x v="0"/>
    <x v="0"/>
    <x v="0"/>
    <x v="0"/>
    <x v="0"/>
    <x v="0"/>
    <x v="0"/>
    <x v="0"/>
    <m/>
    <x v="0"/>
    <x v="0"/>
    <x v="0"/>
    <x v="0"/>
    <x v="0"/>
    <m/>
    <n v="20030212"/>
    <x v="0"/>
    <s v="ENERGY LABS CASPER ID No C03020526-002"/>
    <m/>
    <m/>
    <d v="2003-02-20T00:00:00"/>
  </r>
  <r>
    <x v="1"/>
    <s v="T22N R094W S17 fMESAVERDE"/>
    <n v="5163"/>
    <x v="0"/>
    <x v="0"/>
    <s v="SIBERIA RIDGE"/>
    <s v="SW NE"/>
    <n v="17"/>
    <n v="22"/>
    <n v="94"/>
    <n v="41.881985"/>
    <n v="-108.051689"/>
    <s v="4903724959"/>
    <s v="2 CHAMPLIN 452 AMOCO 1"/>
    <x v="0"/>
    <s v="MESAVERDE"/>
    <m/>
    <m/>
    <n v="312"/>
    <x v="0"/>
    <n v="11192"/>
    <n v="11504"/>
    <n v="11654"/>
    <m/>
    <x v="2"/>
    <d v="2004-10-26T00:00:00"/>
    <n v="6.79"/>
    <x v="1"/>
    <n v="87.5"/>
    <n v="8.6"/>
    <n v="4740"/>
    <n v="60.3"/>
    <x v="1"/>
    <n v="6460"/>
    <n v="699"/>
    <n v="0"/>
    <x v="1"/>
    <n v="25.5"/>
    <n v="9400"/>
    <x v="0"/>
    <s v="BP AMERICA PRODUCTION COMPANY"/>
    <n v="4.36625"/>
    <n v="0.70769399999999993"/>
    <n v="206.19"/>
    <n v="1.5424739999999999"/>
    <n v="212.80641800000001"/>
    <n v="182.23659999999998"/>
    <n v="11.45661"/>
    <n v="0"/>
    <x v="1"/>
    <n v="0.53090999999999999"/>
    <n v="194.22412"/>
    <n v="4.5653326385058632E-2"/>
    <n v="12080.9"/>
    <n v="0.12480389555372454"/>
    <n v="2.0517473302896345E-2"/>
    <n v="3.3255294020314739E-3"/>
    <n v="0.9761569972950721"/>
    <n v="0.93827996234453259"/>
    <n v="5.8986546058234168E-2"/>
    <n v="2.7334915972331347E-3"/>
    <x v="1"/>
    <n v="1.8"/>
    <x v="1"/>
    <n v="0"/>
    <n v="0"/>
    <x v="1"/>
    <n v="19700"/>
    <x v="1"/>
    <x v="1"/>
    <n v="0"/>
    <x v="1"/>
    <x v="1"/>
    <x v="1"/>
    <n v="0"/>
    <x v="1"/>
    <x v="1"/>
    <x v="1"/>
    <x v="1"/>
    <x v="0"/>
    <x v="0"/>
    <x v="0"/>
    <x v="0"/>
    <x v="0"/>
    <x v="0"/>
    <x v="0"/>
    <x v="0"/>
    <x v="0"/>
    <m/>
    <x v="0"/>
    <x v="0"/>
    <x v="0"/>
    <x v="0"/>
    <x v="0"/>
    <m/>
    <n v="20041026"/>
    <x v="0"/>
    <s v="BP"/>
    <s v="11103"/>
    <s v="11192-11504"/>
    <d v="2004-10-28T00:00:00"/>
  </r>
  <r>
    <x v="1"/>
    <s v="T22N R094W S16 fLEWIS-MESAVERDE"/>
    <n v="3740"/>
    <x v="0"/>
    <x v="0"/>
    <s v="SIBERIA RIDGE"/>
    <s v="C NE"/>
    <n v="16"/>
    <n v="22"/>
    <n v="94"/>
    <n v="41.88214"/>
    <n v="-108.032267"/>
    <s v="4903724591"/>
    <s v="SOURDOUGH GULCH 16-02"/>
    <x v="0"/>
    <s v="LEWIS-MESAVERDE"/>
    <m/>
    <m/>
    <m/>
    <x v="0"/>
    <s v="10806"/>
    <m/>
    <n v="11692"/>
    <n v="11682"/>
    <x v="2"/>
    <d v="2003-02-21T00:00:00"/>
    <n v="8.18"/>
    <x v="1"/>
    <n v="58.6"/>
    <n v="3.04"/>
    <n v="3580"/>
    <n v="36.5"/>
    <x v="1"/>
    <n v="6148"/>
    <n v="765"/>
    <m/>
    <x v="0"/>
    <n v="21"/>
    <n v="10682"/>
    <x v="0"/>
    <s v="BP AMERICA PRODUCTION COMPANY"/>
    <n v="2.92414"/>
    <n v="0.25016159999999998"/>
    <n v="155.72999999999999"/>
    <n v="0.93367"/>
    <n v="159.8379716"/>
    <n v="173.43508"/>
    <n v="12.538349999999999"/>
    <n v="0"/>
    <x v="1"/>
    <n v="0.43722000000000005"/>
    <n v="186.41065"/>
    <n v="-7.674450306028309E-2"/>
    <n v="10612.14"/>
    <n v="-3.2807147881999737E-3"/>
    <n v="1.8294401328601443E-2"/>
    <n v="1.5650949364274839E-3"/>
    <n v="0.98014050373497108"/>
    <n v="0.93039254999647281"/>
    <n v="6.7261983153859492E-2"/>
    <n v="2.3454668496676562E-3"/>
    <x v="0"/>
    <n v="49.7"/>
    <x v="0"/>
    <m/>
    <m/>
    <x v="0"/>
    <n v="17210"/>
    <x v="0"/>
    <x v="0"/>
    <m/>
    <x v="0"/>
    <x v="0"/>
    <x v="0"/>
    <m/>
    <x v="0"/>
    <x v="0"/>
    <x v="0"/>
    <x v="0"/>
    <x v="0"/>
    <x v="0"/>
    <x v="0"/>
    <x v="0"/>
    <x v="0"/>
    <x v="0"/>
    <x v="0"/>
    <x v="0"/>
    <x v="0"/>
    <m/>
    <x v="0"/>
    <x v="0"/>
    <x v="0"/>
    <x v="0"/>
    <x v="0"/>
    <m/>
    <n v="20030221"/>
    <x v="0"/>
    <s v="BP AMERICA"/>
    <m/>
    <m/>
    <d v="2003-02-23T00:00:00"/>
  </r>
  <r>
    <x v="1"/>
    <s v="T22N R094W S15 fMESAVERDE"/>
    <m/>
    <x v="1"/>
    <x v="3"/>
    <s v="SIBERIA RIDGE"/>
    <s v="C SW"/>
    <n v="15"/>
    <n v="22"/>
    <n v="94"/>
    <n v="41.874915000000001"/>
    <n v="-108.02247699999999"/>
    <s v="4903721456"/>
    <s v="CHAMPLIN 452 E1"/>
    <x v="0"/>
    <s v="MESAVERDE"/>
    <m/>
    <m/>
    <m/>
    <x v="0"/>
    <n v="11300"/>
    <m/>
    <n v="11940"/>
    <m/>
    <x v="2"/>
    <d v="2001-01-01T00:00:00"/>
    <n v="7.89"/>
    <x v="0"/>
    <n v="9.89"/>
    <m/>
    <n v="578"/>
    <n v="3.25"/>
    <x v="1"/>
    <n v="810"/>
    <n v="194"/>
    <m/>
    <x v="0"/>
    <n v="11"/>
    <n v="2882"/>
    <x v="0"/>
    <s v="BP AMERICA PRODUCTION COMPANY"/>
    <n v="0.49351100000000003"/>
    <n v="0"/>
    <n v="25.142999999999997"/>
    <n v="8.3135000000000001E-2"/>
    <n v="25.719645999999997"/>
    <n v="22.850099999999998"/>
    <n v="3.1796599999999997"/>
    <n v="0"/>
    <x v="1"/>
    <n v="0.22902000000000003"/>
    <n v="26.258779999999994"/>
    <n v="-1.0372264831566797E-2"/>
    <n v="1606.14"/>
    <n v="-0.28427366347752081"/>
    <n v="1.918809457952882E-2"/>
    <n v="0"/>
    <n v="0.98081190542047114"/>
    <n v="0.87018894251751233"/>
    <n v="0.12108940323960216"/>
    <n v="8.7216542428856202E-3"/>
    <x v="0"/>
    <n v="7.79"/>
    <x v="0"/>
    <m/>
    <m/>
    <x v="0"/>
    <n v="1370"/>
    <x v="0"/>
    <x v="0"/>
    <m/>
    <x v="0"/>
    <x v="0"/>
    <x v="0"/>
    <m/>
    <x v="0"/>
    <x v="0"/>
    <x v="0"/>
    <x v="0"/>
    <x v="0"/>
    <x v="0"/>
    <x v="0"/>
    <x v="0"/>
    <x v="0"/>
    <x v="0"/>
    <x v="0"/>
    <x v="0"/>
    <x v="0"/>
    <m/>
    <x v="0"/>
    <x v="0"/>
    <x v="0"/>
    <x v="0"/>
    <x v="0"/>
    <m/>
    <n v="200111"/>
    <x v="0"/>
    <s v="BP AMERICA"/>
    <m/>
    <m/>
    <d v="2001-01-03T00:00:00"/>
  </r>
  <r>
    <x v="1"/>
    <s v="T22N R094W S15 fMESAVERDE"/>
    <m/>
    <x v="1"/>
    <x v="3"/>
    <s v="SIBERIA RIDGE"/>
    <s v="SE NE"/>
    <n v="15"/>
    <n v="22"/>
    <n v="94"/>
    <n v="41.882157999999997"/>
    <n v="-108.012258"/>
    <s v="4903723918"/>
    <s v="CHAMPLIN 452 E2"/>
    <x v="0"/>
    <s v="MESAVERDE"/>
    <m/>
    <m/>
    <m/>
    <x v="0"/>
    <n v="10902"/>
    <m/>
    <n v="11760"/>
    <n v="11760"/>
    <x v="2"/>
    <d v="2001-01-01T00:00:00"/>
    <n v="7.63"/>
    <x v="0"/>
    <n v="37.700000000000003"/>
    <n v="4.8899999999999997"/>
    <n v="2470"/>
    <n v="23.6"/>
    <x v="1"/>
    <n v="3949"/>
    <n v="496"/>
    <m/>
    <x v="0"/>
    <n v="59"/>
    <n v="9084"/>
    <x v="0"/>
    <s v="BP AMERICA PRODUCTION COMPANY"/>
    <n v="1.8812300000000002"/>
    <n v="0.40239809999999998"/>
    <n v="107.44499999999999"/>
    <n v="0.603688"/>
    <n v="110.3323161"/>
    <n v="111.40128999999999"/>
    <n v="8.1294399999999989"/>
    <n v="0"/>
    <x v="1"/>
    <n v="1.22838"/>
    <n v="120.75910999999999"/>
    <n v="-4.5119778245204196E-2"/>
    <n v="7040.19"/>
    <n v="-0.12675427416819074"/>
    <n v="1.705058016089268E-2"/>
    <n v="3.6471463141885406E-3"/>
    <n v="0.97930227352491872"/>
    <n v="0.92250837224620152"/>
    <n v="6.7319475938502682E-2"/>
    <n v="1.0172151815295757E-2"/>
    <x v="0"/>
    <n v="12"/>
    <x v="0"/>
    <m/>
    <m/>
    <x v="0"/>
    <n v="10820"/>
    <x v="0"/>
    <x v="0"/>
    <m/>
    <x v="0"/>
    <x v="0"/>
    <x v="0"/>
    <m/>
    <x v="0"/>
    <x v="0"/>
    <x v="0"/>
    <x v="0"/>
    <x v="0"/>
    <x v="0"/>
    <x v="0"/>
    <x v="0"/>
    <x v="0"/>
    <x v="0"/>
    <x v="0"/>
    <x v="0"/>
    <x v="0"/>
    <m/>
    <x v="0"/>
    <x v="0"/>
    <x v="0"/>
    <x v="0"/>
    <x v="0"/>
    <m/>
    <n v="20010101"/>
    <x v="0"/>
    <s v="BP AMERICA"/>
    <m/>
    <m/>
    <d v="2001-01-03T00:00:00"/>
  </r>
  <r>
    <x v="1"/>
    <s v="T22N R094W S15 fMESAVERDE"/>
    <m/>
    <x v="1"/>
    <x v="3"/>
    <s v="SIBERIA RIDGE"/>
    <s v="SW NW"/>
    <n v="15"/>
    <n v="22"/>
    <n v="94"/>
    <n v="41.881171000000002"/>
    <n v="-108.02310900000001"/>
    <s v="4903723819"/>
    <s v="CHAMPLIN 452 E4"/>
    <x v="0"/>
    <s v="MESAVERDE"/>
    <m/>
    <m/>
    <m/>
    <x v="0"/>
    <n v="10868"/>
    <m/>
    <n v="11720"/>
    <n v="11689"/>
    <x v="2"/>
    <d v="2001-01-01T00:00:00"/>
    <n v="7.56"/>
    <x v="0"/>
    <n v="34.200000000000003"/>
    <n v="4.3099999999999996"/>
    <n v="2570"/>
    <n v="23.9"/>
    <x v="1"/>
    <n v="4249"/>
    <n v="442"/>
    <m/>
    <x v="0"/>
    <n v="21"/>
    <n v="8350"/>
    <x v="0"/>
    <s v="BP AMERICA PRODUCTION CO"/>
    <n v="1.7065800000000002"/>
    <n v="0.35466989999999998"/>
    <n v="111.795"/>
    <n v="0.61136199999999996"/>
    <n v="114.46761189999999"/>
    <n v="119.86429"/>
    <n v="7.2443799999999996"/>
    <n v="0"/>
    <x v="1"/>
    <n v="0.43722000000000005"/>
    <n v="127.54588999999999"/>
    <n v="-5.4039456465548509E-2"/>
    <n v="7344.41"/>
    <n v="-6.4073131771121061E-2"/>
    <n v="1.4908846019176891E-2"/>
    <n v="3.0984301507909766E-3"/>
    <n v="0.98199272383003211"/>
    <n v="0.93977383355904298"/>
    <n v="5.6798223760875399E-2"/>
    <n v="3.4279426800816561E-3"/>
    <x v="0"/>
    <n v="0.16"/>
    <x v="0"/>
    <m/>
    <m/>
    <x v="0"/>
    <n v="13090"/>
    <x v="0"/>
    <x v="0"/>
    <m/>
    <x v="0"/>
    <x v="0"/>
    <x v="0"/>
    <m/>
    <x v="0"/>
    <x v="0"/>
    <x v="0"/>
    <x v="0"/>
    <x v="0"/>
    <x v="0"/>
    <x v="0"/>
    <x v="0"/>
    <x v="0"/>
    <x v="0"/>
    <x v="0"/>
    <x v="0"/>
    <x v="0"/>
    <m/>
    <x v="0"/>
    <x v="0"/>
    <x v="0"/>
    <x v="0"/>
    <x v="0"/>
    <m/>
    <n v="20010101"/>
    <x v="0"/>
    <s v="BP AMERICA"/>
    <m/>
    <m/>
    <d v="2001-01-03T00:00:00"/>
  </r>
  <r>
    <x v="1"/>
    <s v="T22N R094W S13 fMESAVERDE"/>
    <n v="5019"/>
    <x v="0"/>
    <x v="0"/>
    <s v="SIBERIA RIDGE"/>
    <s v="NW SE"/>
    <n v="13"/>
    <n v="22"/>
    <n v="94"/>
    <n v="41.876776"/>
    <n v="-107.976489"/>
    <s v="4903725960"/>
    <s v="263H2 CHAMPLIN"/>
    <x v="0"/>
    <s v="MESAVERDE"/>
    <m/>
    <m/>
    <n v="209"/>
    <x v="0"/>
    <n v="11658"/>
    <n v="11867"/>
    <n v="12207"/>
    <m/>
    <x v="2"/>
    <d v="2005-03-16T00:00:00"/>
    <n v="7.33"/>
    <x v="1"/>
    <n v="36.4"/>
    <n v="4.3"/>
    <n v="2330"/>
    <n v="45"/>
    <x v="1"/>
    <n v="3870"/>
    <n v="812"/>
    <n v="0"/>
    <x v="1"/>
    <n v="91"/>
    <n v="8020"/>
    <x v="0"/>
    <s v="BP AMERICA PRODUCTION COMPANY"/>
    <n v="1.81636"/>
    <n v="0.35384699999999997"/>
    <n v="101.355"/>
    <n v="1.1511"/>
    <n v="104.67630699999999"/>
    <n v="109.17269999999999"/>
    <n v="13.308679999999999"/>
    <n v="0"/>
    <x v="1"/>
    <n v="1.8946200000000002"/>
    <n v="124.37599999999999"/>
    <n v="-8.6005215393879439E-2"/>
    <n v="7188.7"/>
    <n v="-5.4659504099627193E-2"/>
    <n v="1.735215973945279E-2"/>
    <n v="3.380392470284608E-3"/>
    <n v="0.97926744779026254"/>
    <n v="0.87776339486717692"/>
    <n v="0.1070036019810896"/>
    <n v="1.5233003151733456E-2"/>
    <x v="1"/>
    <n v="13.2"/>
    <x v="1"/>
    <n v="0"/>
    <n v="0"/>
    <x v="1"/>
    <n v="13700"/>
    <x v="1"/>
    <x v="1"/>
    <n v="0"/>
    <x v="1"/>
    <x v="1"/>
    <x v="1"/>
    <n v="0"/>
    <x v="1"/>
    <x v="1"/>
    <x v="1"/>
    <x v="1"/>
    <x v="0"/>
    <x v="0"/>
    <x v="0"/>
    <x v="0"/>
    <x v="0"/>
    <x v="0"/>
    <x v="0"/>
    <x v="0"/>
    <x v="0"/>
    <m/>
    <x v="0"/>
    <x v="0"/>
    <x v="0"/>
    <x v="0"/>
    <x v="0"/>
    <m/>
    <n v="20050316"/>
    <x v="0"/>
    <s v="BP ID No W0035"/>
    <m/>
    <s v="11658-11867"/>
    <d v="2005-03-18T00:00:00"/>
  </r>
  <r>
    <x v="1"/>
    <s v="T22N R094W S11 fLEWIS"/>
    <m/>
    <x v="1"/>
    <x v="3"/>
    <s v="SIBERIA RIDGE"/>
    <s v="SW NW"/>
    <n v="11"/>
    <n v="22"/>
    <n v="94"/>
    <n v="41.895277"/>
    <n v="-108.006467"/>
    <s v="4903721375"/>
    <s v="CHAMPLIN 452 L"/>
    <x v="0"/>
    <s v="LEWIS"/>
    <m/>
    <m/>
    <m/>
    <x v="0"/>
    <n v="11106"/>
    <m/>
    <n v="12170"/>
    <n v="12096"/>
    <x v="2"/>
    <d v="2002-11-13T00:00:00"/>
    <n v="7.97"/>
    <x v="0"/>
    <n v="71.400000000000006"/>
    <n v="11.5"/>
    <n v="3250"/>
    <n v="67.099999999999994"/>
    <x v="1"/>
    <n v="3999"/>
    <n v="970"/>
    <m/>
    <x v="0"/>
    <n v="41"/>
    <n v="11777"/>
    <x v="0"/>
    <s v="BP AMERICA PRODUCTION CO"/>
    <n v="3.5628600000000001"/>
    <n v="0.94633500000000004"/>
    <n v="141.375"/>
    <n v="1.7164179999999998"/>
    <n v="147.60061300000001"/>
    <n v="112.81179"/>
    <n v="15.898299999999999"/>
    <n v="0"/>
    <x v="1"/>
    <n v="0.85362000000000005"/>
    <n v="129.56371000000001"/>
    <n v="6.5076568314313646E-2"/>
    <n v="8410"/>
    <n v="-0.1667905087432506"/>
    <n v="2.4138517636102228E-2"/>
    <n v="6.4114571123088764E-3"/>
    <n v="0.96945002525158885"/>
    <n v="0.87070515347237265"/>
    <n v="0.12270642759457874"/>
    <n v="6.5884189330484592E-3"/>
    <x v="0"/>
    <m/>
    <x v="0"/>
    <m/>
    <m/>
    <x v="0"/>
    <n v="17930"/>
    <x v="0"/>
    <x v="0"/>
    <m/>
    <x v="0"/>
    <x v="0"/>
    <x v="0"/>
    <m/>
    <x v="0"/>
    <x v="0"/>
    <x v="0"/>
    <x v="0"/>
    <x v="0"/>
    <x v="0"/>
    <x v="0"/>
    <x v="0"/>
    <x v="0"/>
    <x v="0"/>
    <x v="0"/>
    <x v="0"/>
    <x v="0"/>
    <m/>
    <x v="0"/>
    <x v="0"/>
    <x v="0"/>
    <x v="0"/>
    <x v="0"/>
    <m/>
    <n v="20021113"/>
    <x v="0"/>
    <s v="BP AMERICA"/>
    <m/>
    <m/>
    <d v="2002-11-15T00:00:00"/>
  </r>
  <r>
    <x v="1"/>
    <s v="T22N R094W S10 fMESAVERDE/ALMOND-ERICSON"/>
    <n v="3852"/>
    <x v="0"/>
    <x v="0"/>
    <s v="SIBERIA RIDGE"/>
    <s v="C SW"/>
    <n v="10"/>
    <n v="22"/>
    <n v="94"/>
    <n v="41.889389999999999"/>
    <n v="-108.02263000000001"/>
    <s v="4903721548"/>
    <s v="SIBERIA RIDGE 3A-10"/>
    <x v="0"/>
    <s v="MESAVERDE/ALMOND-ERICSON"/>
    <m/>
    <m/>
    <m/>
    <x v="0"/>
    <s v="11868"/>
    <m/>
    <n v="12000"/>
    <n v="11917"/>
    <x v="2"/>
    <d v="1999-01-13T00:00:00"/>
    <n v="7.88"/>
    <x v="1"/>
    <n v="72"/>
    <n v="10"/>
    <n v="4649"/>
    <n v="66"/>
    <x v="1"/>
    <n v="6218"/>
    <n v="1178"/>
    <m/>
    <x v="0"/>
    <n v="22"/>
    <n v="11902"/>
    <x v="0"/>
    <s v="SNYDER OIL"/>
    <n v="3.5928"/>
    <n v="0.82289999999999996"/>
    <n v="202.23149999999998"/>
    <n v="1.68828"/>
    <n v="208.33547999999996"/>
    <n v="175.40977999999998"/>
    <n v="19.307419999999997"/>
    <n v="0"/>
    <x v="1"/>
    <n v="0.45804000000000006"/>
    <n v="195.17524"/>
    <n v="3.2614350369675332E-2"/>
    <n v="12215"/>
    <n v="1.2978396981382428E-2"/>
    <n v="1.7245262304817214E-2"/>
    <n v="3.9498793004436889E-3"/>
    <n v="0.97880485839473919"/>
    <n v="0.89872967493212752"/>
    <n v="9.8923510994529826E-2"/>
    <n v="2.3468140733425001E-3"/>
    <x v="0"/>
    <n v="1.35"/>
    <x v="0"/>
    <m/>
    <m/>
    <x v="0"/>
    <n v="21400"/>
    <x v="2"/>
    <x v="0"/>
    <n v="136.09"/>
    <x v="0"/>
    <x v="0"/>
    <x v="6"/>
    <n v="4.8899999999999997"/>
    <x v="0"/>
    <x v="8"/>
    <x v="5"/>
    <x v="0"/>
    <x v="0"/>
    <x v="0"/>
    <x v="0"/>
    <x v="0"/>
    <x v="0"/>
    <x v="0"/>
    <x v="0"/>
    <x v="6"/>
    <x v="0"/>
    <n v="0.13"/>
    <x v="0"/>
    <x v="0"/>
    <x v="0"/>
    <x v="0"/>
    <x v="0"/>
    <m/>
    <n v="19990113"/>
    <x v="0"/>
    <s v="BEUERMAN AND ASSOCIATES BUTTE MT ID No 99-0031"/>
    <m/>
    <m/>
    <d v="1999-01-20T00:00:00"/>
  </r>
  <r>
    <x v="1"/>
    <s v="T22N R094W S09 fMESAVERDE"/>
    <m/>
    <x v="1"/>
    <x v="3"/>
    <s v="SIBERIA RIDGE"/>
    <s v="C SW"/>
    <n v="9"/>
    <n v="22"/>
    <n v="94"/>
    <n v="41.889477999999997"/>
    <n v="-108.04182900000001"/>
    <s v="4903721749"/>
    <s v="CHAMPLIN 452 J1"/>
    <x v="0"/>
    <s v="MESAVERDE"/>
    <m/>
    <m/>
    <m/>
    <x v="0"/>
    <m/>
    <n v="11201"/>
    <n v="11785"/>
    <n v="11706"/>
    <x v="2"/>
    <m/>
    <m/>
    <x v="0"/>
    <n v="80.2"/>
    <n v="6.99"/>
    <n v="2480"/>
    <n v="28.4"/>
    <x v="1"/>
    <n v="3649"/>
    <n v="503"/>
    <m/>
    <x v="0"/>
    <n v="25"/>
    <n v="6310"/>
    <x v="0"/>
    <s v="BP AMERICA PRODUCTION CO"/>
    <n v="4.0019800000000005"/>
    <n v="0.57520710000000008"/>
    <n v="107.88"/>
    <n v="0.7264719999999999"/>
    <n v="113.1836591"/>
    <n v="102.93828999999999"/>
    <n v="8.2441699999999987"/>
    <n v="0"/>
    <x v="1"/>
    <n v="0.52050000000000007"/>
    <n v="111.70295999999999"/>
    <n v="6.5842027681584266E-3"/>
    <n v="6772.59"/>
    <n v="3.5359206395675483E-2"/>
    <n v="3.5358284330286337E-2"/>
    <n v="5.0820684237800904E-3"/>
    <n v="0.95955964724593357"/>
    <n v="0.92153591990758355"/>
    <n v="7.3804400527971672E-2"/>
    <n v="4.6596795644448467E-3"/>
    <x v="0"/>
    <m/>
    <x v="0"/>
    <m/>
    <m/>
    <x v="0"/>
    <n v="10610"/>
    <x v="0"/>
    <x v="0"/>
    <m/>
    <x v="0"/>
    <x v="0"/>
    <x v="0"/>
    <m/>
    <x v="0"/>
    <x v="0"/>
    <x v="0"/>
    <x v="0"/>
    <x v="0"/>
    <x v="0"/>
    <x v="0"/>
    <x v="0"/>
    <x v="0"/>
    <x v="0"/>
    <x v="0"/>
    <x v="0"/>
    <x v="0"/>
    <m/>
    <x v="0"/>
    <x v="0"/>
    <x v="0"/>
    <x v="0"/>
    <x v="0"/>
    <m/>
    <m/>
    <x v="0"/>
    <s v="BP AMERICA"/>
    <m/>
    <m/>
    <m/>
  </r>
  <r>
    <x v="1"/>
    <s v="T22N R094W S03 fMESAVERDE"/>
    <n v="4090"/>
    <x v="0"/>
    <x v="0"/>
    <s v="SIBERIA RIDGE"/>
    <s v="C SW"/>
    <n v="3"/>
    <n v="22"/>
    <n v="94"/>
    <n v="41.910939999999997"/>
    <n v="-108.02254000000001"/>
    <s v="4903724622"/>
    <s v="SOURDOUGH GULCH 03-01"/>
    <x v="0"/>
    <s v="MESAVERDE"/>
    <m/>
    <m/>
    <m/>
    <x v="0"/>
    <s v="11623"/>
    <m/>
    <n v="12211"/>
    <m/>
    <x v="2"/>
    <d v="2003-06-06T00:00:00"/>
    <n v="7.7"/>
    <x v="1"/>
    <n v="79.8"/>
    <n v="4.07"/>
    <n v="2805"/>
    <n v="13.6"/>
    <x v="1"/>
    <n v="4149"/>
    <n v="1228"/>
    <m/>
    <x v="0"/>
    <n v="81"/>
    <n v="7876"/>
    <x v="0"/>
    <s v="BP AMERICA PRODUCTION COMPANY"/>
    <n v="3.9820199999999999"/>
    <n v="0.3349203"/>
    <n v="122.0175"/>
    <n v="0.34788799999999998"/>
    <n v="126.68232829999999"/>
    <n v="117.04329"/>
    <n v="20.126919999999998"/>
    <n v="0"/>
    <x v="1"/>
    <n v="1.68642"/>
    <n v="138.85663"/>
    <n v="-4.5847516228657292E-2"/>
    <n v="8360.4699999999993"/>
    <n v="2.9838382357741514E-2"/>
    <n v="3.1433113469228842E-2"/>
    <n v="2.6437807427004798E-3"/>
    <n v="0.96592310578807072"/>
    <n v="0.84290746505946457"/>
    <n v="0.14494749008383684"/>
    <n v="1.2145044856698596E-2"/>
    <x v="0"/>
    <n v="14.3"/>
    <x v="0"/>
    <m/>
    <m/>
    <x v="0"/>
    <n v="12290"/>
    <x v="0"/>
    <x v="0"/>
    <m/>
    <x v="0"/>
    <x v="0"/>
    <x v="0"/>
    <n v="1.88"/>
    <x v="0"/>
    <x v="0"/>
    <x v="0"/>
    <x v="0"/>
    <x v="0"/>
    <x v="0"/>
    <x v="0"/>
    <x v="0"/>
    <x v="0"/>
    <x v="0"/>
    <x v="0"/>
    <x v="0"/>
    <x v="0"/>
    <m/>
    <x v="0"/>
    <x v="0"/>
    <x v="0"/>
    <x v="0"/>
    <x v="0"/>
    <m/>
    <n v="20030606"/>
    <x v="0"/>
    <s v="BP AMERICA"/>
    <m/>
    <m/>
    <d v="2003-06-08T00:00:00"/>
  </r>
  <r>
    <x v="1"/>
    <s v="T22N R094W S01 fMESAVERDE"/>
    <n v="4289"/>
    <x v="0"/>
    <x v="0"/>
    <s v="SIBERIA RIDGE"/>
    <s v="NE SW"/>
    <n v="1"/>
    <n v="22"/>
    <n v="94"/>
    <n v="41.903880000000001"/>
    <n v="-107.98083"/>
    <s v="4903724036"/>
    <s v="SOURDOUGH 01-01"/>
    <x v="0"/>
    <s v="MESAVERDE"/>
    <m/>
    <m/>
    <m/>
    <x v="0"/>
    <s v="11826"/>
    <m/>
    <n v="12225"/>
    <n v="12220"/>
    <x v="2"/>
    <d v="2003-06-09T00:00:00"/>
    <n v="7.57"/>
    <x v="1"/>
    <n v="32"/>
    <n v="2.17"/>
    <n v="3293"/>
    <n v="12.9"/>
    <x v="1"/>
    <n v="4449"/>
    <n v="1308"/>
    <m/>
    <x v="0"/>
    <n v="64"/>
    <n v="8920"/>
    <x v="0"/>
    <s v="BP AMERICAN PRODUCTION COMPANY"/>
    <n v="1.5968"/>
    <n v="0.17856929999999999"/>
    <n v="143.24549999999999"/>
    <n v="0.329982"/>
    <n v="145.35085129999999"/>
    <n v="125.50628999999999"/>
    <n v="21.438119999999998"/>
    <n v="0"/>
    <x v="1"/>
    <n v="1.3324800000000001"/>
    <n v="148.27689000000001"/>
    <n v="-9.9651302940428968E-3"/>
    <n v="9161.07"/>
    <n v="1.333272864935536E-2"/>
    <n v="1.0985831769944372E-2"/>
    <n v="1.2285397601933413E-3"/>
    <n v="0.98778562846986229"/>
    <n v="0.84643190182907113"/>
    <n v="0.14458166744662634"/>
    <n v="8.9864307243023508E-3"/>
    <x v="0"/>
    <n v="3.37"/>
    <x v="0"/>
    <m/>
    <m/>
    <x v="0"/>
    <n v="13660"/>
    <x v="0"/>
    <x v="0"/>
    <m/>
    <x v="0"/>
    <x v="0"/>
    <x v="0"/>
    <n v="1.86"/>
    <x v="0"/>
    <x v="0"/>
    <x v="0"/>
    <x v="0"/>
    <x v="0"/>
    <x v="0"/>
    <x v="0"/>
    <x v="0"/>
    <x v="0"/>
    <x v="0"/>
    <x v="0"/>
    <x v="0"/>
    <x v="0"/>
    <m/>
    <x v="0"/>
    <x v="0"/>
    <x v="0"/>
    <x v="0"/>
    <x v="0"/>
    <m/>
    <n v="200369"/>
    <x v="0"/>
    <s v="BP AMERICA"/>
    <m/>
    <m/>
    <d v="2003-06-11T00:00:00"/>
  </r>
  <r>
    <x v="0"/>
    <s v="T22N R093W S36 fMESAVERDE"/>
    <n v="49008361"/>
    <x v="0"/>
    <x v="0"/>
    <s v="WAMSUTTER"/>
    <m/>
    <s v="36"/>
    <s v=" 22"/>
    <s v=" 93"/>
    <n v="41.840580000000003"/>
    <n v="-107.85576"/>
    <s v="4903720295"/>
    <s v="1-36 STATE"/>
    <x v="0"/>
    <s v="MESAVERDE"/>
    <m/>
    <m/>
    <n v="323"/>
    <x v="0"/>
    <n v="12067"/>
    <n v="12390"/>
    <n v="12402"/>
    <m/>
    <x v="0"/>
    <d v="1972-01-17T00:00:00"/>
    <n v="8.6000003814697266"/>
    <x v="0"/>
    <n v="59"/>
    <n v="36"/>
    <n v="1731"/>
    <n v="29"/>
    <x v="0"/>
    <n v="700"/>
    <n v="2635"/>
    <m/>
    <x v="0"/>
    <n v="547"/>
    <n v="4628"/>
    <x v="0"/>
    <m/>
    <n v="2.9441000000000002"/>
    <n v="2.96244"/>
    <n v="75.29849999999999"/>
    <n v="0.74181999999999992"/>
    <n v="81.946860000000001"/>
    <n v="19.747"/>
    <n v="43.187649999999998"/>
    <m/>
    <x v="0"/>
    <n v="11.388540000000001"/>
    <n v="74.323189999999997"/>
    <n v="4.8785227879558524E-2"/>
    <n v="5734"/>
    <n v="0.10673615132213858"/>
    <n v="3.5926940946852635E-2"/>
    <n v="3.6150744519070042E-2"/>
    <n v="0.92792231453407725"/>
    <n v="0.2656909640180945"/>
    <n v="0.58107906832308998"/>
    <n v="0.15322996765881552"/>
    <x v="0"/>
    <m/>
    <x v="0"/>
    <m/>
    <m/>
    <x v="0"/>
    <m/>
    <x v="0"/>
    <x v="0"/>
    <m/>
    <x v="0"/>
    <x v="0"/>
    <x v="0"/>
    <m/>
    <x v="0"/>
    <x v="0"/>
    <x v="0"/>
    <x v="0"/>
    <x v="0"/>
    <x v="0"/>
    <x v="0"/>
    <x v="0"/>
    <x v="0"/>
    <x v="0"/>
    <x v="0"/>
    <x v="0"/>
    <x v="0"/>
    <m/>
    <x v="0"/>
    <x v="0"/>
    <x v="0"/>
    <x v="0"/>
    <x v="0"/>
    <s v="DST NO. 6 (SAMPLER)"/>
    <m/>
    <x v="0"/>
    <m/>
    <m/>
    <m/>
    <m/>
  </r>
  <r>
    <x v="1"/>
    <s v="T22N R093W S31 fLEWIS-MESAVERDE"/>
    <n v="3510"/>
    <x v="0"/>
    <x v="0"/>
    <s v="SIBERIA RIDGE"/>
    <s v="C NE"/>
    <n v="31"/>
    <n v="22"/>
    <n v="93"/>
    <n v="41.838610000000003"/>
    <n v="-107.95471999999999"/>
    <s v="4903724027"/>
    <s v="MONUMENT 31-01"/>
    <x v="0"/>
    <s v="LEWIS-MESAVERDE"/>
    <m/>
    <m/>
    <m/>
    <x v="0"/>
    <s v="10613"/>
    <m/>
    <n v="11750"/>
    <m/>
    <x v="2"/>
    <m/>
    <m/>
    <x v="1"/>
    <n v="32.299999999999997"/>
    <n v="2.9"/>
    <n v="3270"/>
    <n v="47.4"/>
    <x v="1"/>
    <n v="4599"/>
    <n v="2022"/>
    <m/>
    <x v="0"/>
    <n v="19"/>
    <n v="10696"/>
    <x v="0"/>
    <s v="BP AMERICA PRODUCTION COMPANY"/>
    <n v="1.6117699999999999"/>
    <n v="0.23864099999999999"/>
    <n v="142.245"/>
    <n v="1.2124919999999999"/>
    <n v="145.30790299999998"/>
    <n v="129.73778999999999"/>
    <n v="33.14058"/>
    <n v="0"/>
    <x v="1"/>
    <n v="0.39558000000000004"/>
    <n v="163.27394999999999"/>
    <n v="-5.8221333579197884E-2"/>
    <n v="9992.6"/>
    <n v="-3.3999400636099089E-2"/>
    <n v="1.1092101439245187E-2"/>
    <n v="1.6423126001618785E-3"/>
    <n v="0.98726558596059288"/>
    <n v="0.79460189454594565"/>
    <n v="0.202975306226131"/>
    <n v="2.422799227923377E-3"/>
    <x v="0"/>
    <m/>
    <x v="0"/>
    <m/>
    <m/>
    <x v="0"/>
    <n v="16360"/>
    <x v="0"/>
    <x v="0"/>
    <m/>
    <x v="0"/>
    <x v="0"/>
    <x v="0"/>
    <m/>
    <x v="0"/>
    <x v="0"/>
    <x v="0"/>
    <x v="0"/>
    <x v="0"/>
    <x v="0"/>
    <x v="0"/>
    <x v="0"/>
    <x v="0"/>
    <x v="0"/>
    <x v="0"/>
    <x v="0"/>
    <x v="0"/>
    <m/>
    <x v="0"/>
    <x v="0"/>
    <x v="0"/>
    <x v="0"/>
    <x v="0"/>
    <m/>
    <m/>
    <x v="0"/>
    <s v="BP AMERICA"/>
    <m/>
    <m/>
    <m/>
  </r>
  <r>
    <x v="1"/>
    <s v="T22N R093W S29 fLEWIS-MESAVERDE"/>
    <n v="4084"/>
    <x v="0"/>
    <x v="0"/>
    <s v="SIBERIA RIDGE"/>
    <s v="SW NW"/>
    <n v="29"/>
    <n v="22"/>
    <n v="93"/>
    <n v="41.850288999999997"/>
    <n v="-107.93691800000001"/>
    <s v="4903725124"/>
    <s v="MONUMENT 29-04"/>
    <x v="0"/>
    <s v="LEWIS-MESAVERDE"/>
    <m/>
    <m/>
    <m/>
    <x v="0"/>
    <s v="10836"/>
    <m/>
    <n v="11682"/>
    <n v="11656"/>
    <x v="2"/>
    <d v="2003-06-09T00:00:00"/>
    <n v="7.3"/>
    <x v="1"/>
    <n v="73.2"/>
    <n v="10.6"/>
    <n v="5639"/>
    <n v="23.9"/>
    <x v="1"/>
    <n v="8147"/>
    <n v="1254"/>
    <m/>
    <x v="0"/>
    <n v="31"/>
    <n v="14388"/>
    <x v="0"/>
    <s v="BP AMERICA PRODUCTION CO"/>
    <n v="3.6526800000000001"/>
    <n v="0.87227399999999999"/>
    <n v="245.29649999999998"/>
    <n v="0.61136199999999996"/>
    <n v="250.432816"/>
    <n v="229.82686999999999"/>
    <n v="20.553059999999999"/>
    <n v="0"/>
    <x v="1"/>
    <n v="0.6454200000000001"/>
    <n v="251.02534999999997"/>
    <n v="-1.1816219979554029E-3"/>
    <n v="15178.7"/>
    <n v="2.6742923626918144E-2"/>
    <n v="1.4585468703111178E-2"/>
    <n v="3.4830658934091128E-3"/>
    <n v="0.98193146540347964"/>
    <n v="0.91555243325026736"/>
    <n v="8.1876432001787874E-2"/>
    <n v="2.57113474794478E-3"/>
    <x v="0"/>
    <n v="3.94"/>
    <x v="0"/>
    <m/>
    <m/>
    <x v="0"/>
    <n v="22800"/>
    <x v="0"/>
    <x v="0"/>
    <m/>
    <x v="0"/>
    <x v="0"/>
    <x v="0"/>
    <n v="8.66"/>
    <x v="0"/>
    <x v="0"/>
    <x v="0"/>
    <x v="0"/>
    <x v="0"/>
    <x v="0"/>
    <x v="0"/>
    <x v="0"/>
    <x v="0"/>
    <x v="0"/>
    <x v="0"/>
    <x v="0"/>
    <x v="0"/>
    <m/>
    <x v="0"/>
    <x v="0"/>
    <x v="0"/>
    <x v="0"/>
    <x v="0"/>
    <m/>
    <n v="20030609"/>
    <x v="0"/>
    <s v="BP AMERICA"/>
    <m/>
    <m/>
    <d v="2003-06-09T00:00:00"/>
  </r>
  <r>
    <x v="1"/>
    <s v="T22N R093W S29 fLEWIS-MESAVERDE"/>
    <n v="3508"/>
    <x v="0"/>
    <x v="0"/>
    <s v="SIBERIA RIDGE"/>
    <s v="C SW"/>
    <n v="29"/>
    <n v="22"/>
    <n v="93"/>
    <n v="41.846110000000003"/>
    <n v="-107.94499999999999"/>
    <s v="4903724277"/>
    <s v="MONUMENT 29-01"/>
    <x v="0"/>
    <s v="LEWIS-MESAVERDE"/>
    <m/>
    <m/>
    <m/>
    <x v="0"/>
    <s v="10703"/>
    <m/>
    <n v="11540"/>
    <n v="11487"/>
    <x v="2"/>
    <m/>
    <m/>
    <x v="1"/>
    <n v="37.4"/>
    <n v="3.18"/>
    <n v="3300"/>
    <n v="24.3"/>
    <x v="1"/>
    <n v="5198"/>
    <n v="1797"/>
    <m/>
    <x v="0"/>
    <n v="26"/>
    <n v="10736"/>
    <x v="0"/>
    <s v="BP AMERICA PRODUCTION CO"/>
    <n v="1.86626"/>
    <n v="0.26168220000000003"/>
    <n v="143.55000000000001"/>
    <n v="0.62159399999999998"/>
    <n v="146.29953619999998"/>
    <n v="146.63558"/>
    <n v="29.452829999999999"/>
    <n v="0"/>
    <x v="1"/>
    <n v="0.54132000000000002"/>
    <n v="176.62973000000002"/>
    <n v="-9.3922096801271712E-2"/>
    <n v="10385.879999999999"/>
    <n v="-1.6576175984334678E-2"/>
    <n v="1.2756431417859822E-2"/>
    <n v="1.7886741598569747E-3"/>
    <n v="0.98545489442228318"/>
    <n v="0.83018628857101229"/>
    <n v="0.16674899520029834"/>
    <n v="3.0647162286892471E-3"/>
    <x v="0"/>
    <n v="0.45"/>
    <x v="0"/>
    <m/>
    <m/>
    <x v="0"/>
    <n v="16640"/>
    <x v="0"/>
    <x v="0"/>
    <m/>
    <x v="0"/>
    <x v="0"/>
    <x v="0"/>
    <m/>
    <x v="0"/>
    <x v="0"/>
    <x v="0"/>
    <x v="0"/>
    <x v="0"/>
    <x v="0"/>
    <x v="0"/>
    <x v="0"/>
    <x v="0"/>
    <x v="0"/>
    <x v="0"/>
    <x v="0"/>
    <x v="0"/>
    <m/>
    <x v="0"/>
    <x v="0"/>
    <x v="0"/>
    <x v="0"/>
    <x v="0"/>
    <m/>
    <m/>
    <x v="0"/>
    <s v="BP AMERICA"/>
    <m/>
    <m/>
    <m/>
  </r>
  <r>
    <x v="1"/>
    <s v="T22N R093W S19 fMESAVERDE"/>
    <n v="3506"/>
    <x v="0"/>
    <x v="0"/>
    <s v="SIBERIA RIDGE"/>
    <s v="C SW"/>
    <n v="19"/>
    <n v="22"/>
    <n v="93"/>
    <n v="41.860550000000003"/>
    <n v="-107.96444"/>
    <s v="4903724018"/>
    <s v="MONUMENT 19-01"/>
    <x v="0"/>
    <s v="MESAVERDE"/>
    <m/>
    <m/>
    <m/>
    <x v="0"/>
    <s v="10832"/>
    <m/>
    <n v="11950"/>
    <m/>
    <x v="2"/>
    <m/>
    <m/>
    <x v="1"/>
    <n v="80.099999999999994"/>
    <n v="7.94"/>
    <n v="3010"/>
    <n v="20.3"/>
    <x v="1"/>
    <n v="5298"/>
    <n v="474"/>
    <m/>
    <x v="0"/>
    <n v="9"/>
    <n v="9316"/>
    <x v="0"/>
    <s v="BP AMERICA PRODUCTION CO"/>
    <n v="3.9969899999999998"/>
    <n v="0.65338260000000004"/>
    <n v="130.935"/>
    <n v="0.51927400000000001"/>
    <n v="136.1046466"/>
    <n v="149.45658"/>
    <n v="7.7688599999999992"/>
    <n v="0"/>
    <x v="1"/>
    <n v="0.18738000000000002"/>
    <n v="157.41281999999998"/>
    <n v="-7.2595929798748099E-2"/>
    <n v="8899.34"/>
    <n v="-2.2874126972101529E-2"/>
    <n v="2.9367035585102501E-2"/>
    <n v="4.800589960166724E-3"/>
    <n v="0.9658323744547308"/>
    <n v="0.94945621328682139"/>
    <n v="4.9353413527564019E-2"/>
    <n v="1.1903731856147425E-3"/>
    <x v="0"/>
    <n v="0.22"/>
    <x v="0"/>
    <m/>
    <m/>
    <x v="0"/>
    <n v="12280"/>
    <x v="0"/>
    <x v="0"/>
    <m/>
    <x v="0"/>
    <x v="0"/>
    <x v="0"/>
    <m/>
    <x v="0"/>
    <x v="0"/>
    <x v="0"/>
    <x v="0"/>
    <x v="0"/>
    <x v="0"/>
    <x v="0"/>
    <x v="0"/>
    <x v="0"/>
    <x v="0"/>
    <x v="0"/>
    <x v="0"/>
    <x v="0"/>
    <m/>
    <x v="0"/>
    <x v="0"/>
    <x v="0"/>
    <x v="0"/>
    <x v="0"/>
    <m/>
    <m/>
    <x v="0"/>
    <s v="BP AMERICA"/>
    <m/>
    <m/>
    <m/>
  </r>
  <r>
    <x v="1"/>
    <s v="T22N R093W S19 fLEWIS-MESAVERDE"/>
    <n v="4083"/>
    <x v="0"/>
    <x v="0"/>
    <s v="SIBERIA RIDGE"/>
    <s v="NW NW"/>
    <n v="19"/>
    <n v="22"/>
    <n v="93"/>
    <n v="41.868608000000002"/>
    <n v="-107.96523500000001"/>
    <s v="4903725187"/>
    <s v="MONUMENT 19-03"/>
    <x v="0"/>
    <s v="LEWIS-MESAVERDE"/>
    <m/>
    <m/>
    <m/>
    <x v="0"/>
    <s v="11085"/>
    <m/>
    <n v="12212"/>
    <n v="11989"/>
    <x v="2"/>
    <d v="2003-06-11T00:00:00"/>
    <n v="7.26"/>
    <x v="1"/>
    <n v="34.700000000000003"/>
    <n v="3.1"/>
    <n v="4409"/>
    <n v="22.1"/>
    <x v="1"/>
    <n v="5848"/>
    <n v="1729"/>
    <m/>
    <x v="0"/>
    <n v="57"/>
    <n v="11676"/>
    <x v="0"/>
    <s v="BP AMERICA PRODUCTION CO"/>
    <n v="1.7315300000000002"/>
    <n v="0.25509900000000002"/>
    <n v="191.79149999999998"/>
    <n v="0.56531799999999999"/>
    <n v="194.34344699999997"/>
    <n v="164.97208000000001"/>
    <n v="28.338309999999996"/>
    <n v="0"/>
    <x v="1"/>
    <n v="1.1867400000000001"/>
    <n v="194.49713"/>
    <n v="-3.9523395728329391E-4"/>
    <n v="12102.9"/>
    <n v="1.7952891008415083E-2"/>
    <n v="8.9096392326518756E-3"/>
    <n v="1.3126195091105904E-3"/>
    <n v="0.98977774125823759"/>
    <n v="0.84819801711212917"/>
    <n v="0.14570040185168798"/>
    <n v="6.1015810361828996E-3"/>
    <x v="0"/>
    <n v="19.399999999999999"/>
    <x v="0"/>
    <m/>
    <m/>
    <x v="0"/>
    <n v="17920"/>
    <x v="0"/>
    <x v="0"/>
    <m/>
    <x v="0"/>
    <x v="0"/>
    <x v="0"/>
    <n v="5.2"/>
    <x v="0"/>
    <x v="0"/>
    <x v="0"/>
    <x v="0"/>
    <x v="0"/>
    <x v="0"/>
    <x v="0"/>
    <x v="0"/>
    <x v="0"/>
    <x v="0"/>
    <x v="0"/>
    <x v="0"/>
    <x v="0"/>
    <m/>
    <x v="0"/>
    <x v="0"/>
    <x v="0"/>
    <x v="0"/>
    <x v="0"/>
    <m/>
    <n v="20030611"/>
    <x v="0"/>
    <s v="BP AMERICA"/>
    <m/>
    <m/>
    <d v="2003-06-13T00:00:00"/>
  </r>
  <r>
    <x v="1"/>
    <s v="T22N R093W S13 fMESAVERDE/ALMOND"/>
    <m/>
    <x v="1"/>
    <x v="3"/>
    <s v="CONTINENTAL DIVIDE"/>
    <m/>
    <n v="13"/>
    <n v="22"/>
    <n v="93"/>
    <n v="41.874789999999997"/>
    <n v="-107.86790999999999"/>
    <s v="4903721051"/>
    <s v="533 AM A-1"/>
    <x v="0"/>
    <s v="MESAVERDE/ALMOND"/>
    <m/>
    <m/>
    <m/>
    <x v="0"/>
    <m/>
    <m/>
    <m/>
    <m/>
    <x v="2"/>
    <d v="1978-04-21T00:00:00"/>
    <n v="7.7"/>
    <x v="0"/>
    <n v="8"/>
    <n v="2"/>
    <n v="2268"/>
    <n v="59"/>
    <x v="1"/>
    <n v="2300"/>
    <n v="2172"/>
    <n v="0"/>
    <x v="1"/>
    <n v="12"/>
    <n v="5719"/>
    <x v="0"/>
    <s v="INDUSTRIAL GAS SERVICES"/>
    <n v="0.3992"/>
    <n v="0.16458"/>
    <n v="98.657999999999987"/>
    <n v="1.50922"/>
    <n v="100.73099999999998"/>
    <n v="64.882999999999996"/>
    <n v="35.599079999999994"/>
    <n v="0"/>
    <x v="1"/>
    <n v="0.24984000000000001"/>
    <n v="100.73192"/>
    <n v="-4.5665971684616418E-6"/>
    <n v="6821"/>
    <n v="8.7878787878787876E-2"/>
    <n v="3.9630302488806828E-3"/>
    <n v="1.6338565089197966E-3"/>
    <n v="0.99440311324219954"/>
    <n v="0.64411558917967604"/>
    <n v="0.35340416424108656"/>
    <n v="2.4802465792372469E-3"/>
    <x v="1"/>
    <n v="0"/>
    <x v="1"/>
    <n v="5231"/>
    <n v="1.2"/>
    <x v="0"/>
    <n v="1.2"/>
    <x v="0"/>
    <x v="1"/>
    <m/>
    <x v="1"/>
    <x v="1"/>
    <x v="1"/>
    <n v="0"/>
    <x v="1"/>
    <x v="1"/>
    <x v="1"/>
    <x v="1"/>
    <x v="0"/>
    <x v="0"/>
    <x v="0"/>
    <x v="0"/>
    <x v="0"/>
    <x v="0"/>
    <x v="0"/>
    <x v="0"/>
    <x v="0"/>
    <m/>
    <x v="0"/>
    <x v="0"/>
    <x v="0"/>
    <x v="0"/>
    <x v="0"/>
    <m/>
    <n v="19780421"/>
    <x v="1"/>
    <m/>
    <m/>
    <m/>
    <m/>
  </r>
  <r>
    <x v="1"/>
    <s v="T22N R092W S35 fMESAVERDE"/>
    <n v="5037"/>
    <x v="0"/>
    <x v="0"/>
    <s v="WC"/>
    <s v="NW NW"/>
    <n v="35"/>
    <n v="22"/>
    <n v="92"/>
    <n v="41.838678999999999"/>
    <n v="-107.771125"/>
    <s v="4903725851"/>
    <s v="35-1 RUBY KNOLL"/>
    <x v="0"/>
    <s v="MESAVERDE"/>
    <m/>
    <m/>
    <n v="445"/>
    <x v="0"/>
    <n v="12572"/>
    <n v="13017"/>
    <n v="13097"/>
    <m/>
    <x v="2"/>
    <d v="2005-03-15T00:00:00"/>
    <n v="8"/>
    <x v="1"/>
    <n v="33"/>
    <n v="3.3"/>
    <n v="2120"/>
    <n v="34.6"/>
    <x v="1"/>
    <n v="3550"/>
    <n v="812"/>
    <n v="0"/>
    <x v="1"/>
    <n v="53"/>
    <n v="7800"/>
    <x v="0"/>
    <s v="BP AMERICA PRODUCTION COMPANY"/>
    <n v="1.6467000000000001"/>
    <n v="0.27155699999999999"/>
    <n v="92.22"/>
    <n v="0.88506799999999997"/>
    <n v="95.023325"/>
    <n v="100.1455"/>
    <n v="13.308679999999999"/>
    <n v="0"/>
    <x v="1"/>
    <n v="1.1034600000000001"/>
    <n v="114.55763999999999"/>
    <n v="-9.3206532377594464E-2"/>
    <n v="6605.9"/>
    <n v="-8.2889649379768032E-2"/>
    <n v="1.7329429379576017E-2"/>
    <n v="2.8577930734374952E-3"/>
    <n v="0.97981277754698648"/>
    <n v="0.87419311361511987"/>
    <n v="0.11617453013173107"/>
    <n v="9.6323562531490711E-3"/>
    <x v="1"/>
    <n v="11.7"/>
    <x v="1"/>
    <n v="0"/>
    <n v="0"/>
    <x v="1"/>
    <n v="13400"/>
    <x v="1"/>
    <x v="1"/>
    <n v="0"/>
    <x v="1"/>
    <x v="1"/>
    <x v="1"/>
    <n v="0"/>
    <x v="1"/>
    <x v="1"/>
    <x v="1"/>
    <x v="1"/>
    <x v="0"/>
    <x v="0"/>
    <x v="0"/>
    <x v="0"/>
    <x v="0"/>
    <x v="0"/>
    <x v="0"/>
    <x v="0"/>
    <x v="0"/>
    <m/>
    <x v="0"/>
    <x v="0"/>
    <x v="0"/>
    <x v="0"/>
    <x v="0"/>
    <m/>
    <n v="20050315"/>
    <x v="0"/>
    <s v="BP ID No W0056"/>
    <m/>
    <s v="12572-13017"/>
    <d v="2005-03-17T00:00:00"/>
  </r>
  <r>
    <x v="1"/>
    <s v="T22N R092W S25 fMESAVERDE"/>
    <n v="5051"/>
    <x v="0"/>
    <x v="0"/>
    <s v="WC"/>
    <s v="SE SE"/>
    <n v="25"/>
    <n v="22"/>
    <n v="92"/>
    <n v="41.845281999999997"/>
    <n v="-107.741095"/>
    <s v="4903725940"/>
    <s v="25-1 RUBY KNOLLS"/>
    <x v="0"/>
    <s v="MESAVERDE"/>
    <m/>
    <m/>
    <n v="158"/>
    <x v="0"/>
    <n v="12820"/>
    <n v="12978"/>
    <n v="13359"/>
    <m/>
    <x v="2"/>
    <d v="2005-03-15T00:00:00"/>
    <n v="6.97"/>
    <x v="1"/>
    <n v="61.2"/>
    <n v="7.49"/>
    <n v="3340"/>
    <n v="50.6"/>
    <x v="1"/>
    <n v="4600"/>
    <n v="1220"/>
    <n v="0"/>
    <x v="1"/>
    <n v="140"/>
    <n v="17100"/>
    <x v="0"/>
    <s v="BP AMERICA PRODUCTION COMPANY"/>
    <n v="3.0538799999999999"/>
    <n v="0.61635210000000007"/>
    <n v="145.29"/>
    <n v="1.2943480000000001"/>
    <n v="150.2545801"/>
    <n v="129.76599999999999"/>
    <n v="19.995799999999999"/>
    <n v="0"/>
    <x v="1"/>
    <n v="2.9148000000000001"/>
    <n v="152.67660000000001"/>
    <n v="-7.9952809717391288E-3"/>
    <n v="9419.2900000000009"/>
    <n v="-0.28962728640170982"/>
    <n v="2.0324704897298502E-2"/>
    <n v="4.1020519946200302E-3"/>
    <n v="0.97557324310808147"/>
    <n v="0.84994033139328484"/>
    <n v="0.13096833437475028"/>
    <n v="1.909133423196482E-2"/>
    <x v="1"/>
    <n v="44.6"/>
    <x v="1"/>
    <n v="0"/>
    <n v="0"/>
    <x v="1"/>
    <n v="24900"/>
    <x v="1"/>
    <x v="1"/>
    <n v="0"/>
    <x v="1"/>
    <x v="1"/>
    <x v="1"/>
    <n v="0"/>
    <x v="1"/>
    <x v="1"/>
    <x v="1"/>
    <x v="1"/>
    <x v="0"/>
    <x v="0"/>
    <x v="0"/>
    <x v="0"/>
    <x v="0"/>
    <x v="0"/>
    <x v="0"/>
    <x v="0"/>
    <x v="0"/>
    <m/>
    <x v="0"/>
    <x v="0"/>
    <x v="0"/>
    <x v="0"/>
    <x v="0"/>
    <m/>
    <n v="20050315"/>
    <x v="0"/>
    <s v="BP ID No RK25-1"/>
    <m/>
    <s v="12820-12978"/>
    <d v="2005-03-17T00:00:00"/>
  </r>
  <r>
    <x v="1"/>
    <s v="T22N R091W S31 fMESAVERDE"/>
    <n v="5052"/>
    <x v="0"/>
    <x v="0"/>
    <s v="WC"/>
    <s v="NW NW"/>
    <n v="31"/>
    <n v="22"/>
    <n v="91"/>
    <n v="41.838923999999999"/>
    <n v="-107.73264899999999"/>
    <s v="4903725930"/>
    <s v="31-1 JAWBONE"/>
    <x v="0"/>
    <s v="MESAVERDE"/>
    <m/>
    <m/>
    <n v="475"/>
    <x v="0"/>
    <n v="12745"/>
    <n v="13220"/>
    <n v="13277"/>
    <m/>
    <x v="2"/>
    <d v="2005-03-15T00:00:00"/>
    <n v="6.98"/>
    <x v="1"/>
    <n v="71.3"/>
    <n v="7.2"/>
    <n v="4260"/>
    <n v="45.6"/>
    <x v="1"/>
    <n v="7050"/>
    <n v="873"/>
    <n v="0"/>
    <x v="1"/>
    <n v="77"/>
    <n v="12900"/>
    <x v="0"/>
    <s v="BP AMERICA PRODUCTION COMPANY"/>
    <n v="3.5578699999999999"/>
    <n v="0.59248800000000001"/>
    <n v="185.31"/>
    <n v="1.1664479999999999"/>
    <n v="190.62680599999999"/>
    <n v="198.88049999999998"/>
    <n v="14.308469999999998"/>
    <n v="0"/>
    <x v="1"/>
    <n v="1.6031400000000002"/>
    <n v="214.79210999999998"/>
    <n v="-5.9605763437046912E-2"/>
    <n v="12384.1"/>
    <n v="-2.0404127495145159E-2"/>
    <n v="1.866405924044072E-2"/>
    <n v="3.1081043240057228E-3"/>
    <n v="0.97822783643555344"/>
    <n v="0.9259208822893914"/>
    <n v="6.6615435734580744E-2"/>
    <n v="7.463681976027892E-3"/>
    <x v="1"/>
    <n v="10.4"/>
    <x v="1"/>
    <n v="0"/>
    <n v="0"/>
    <x v="1"/>
    <n v="22200"/>
    <x v="1"/>
    <x v="1"/>
    <n v="0"/>
    <x v="1"/>
    <x v="1"/>
    <x v="1"/>
    <n v="0"/>
    <x v="1"/>
    <x v="1"/>
    <x v="1"/>
    <x v="1"/>
    <x v="0"/>
    <x v="0"/>
    <x v="0"/>
    <x v="0"/>
    <x v="0"/>
    <x v="0"/>
    <x v="0"/>
    <x v="0"/>
    <x v="0"/>
    <m/>
    <x v="0"/>
    <x v="0"/>
    <x v="0"/>
    <x v="0"/>
    <x v="0"/>
    <m/>
    <n v="20050315"/>
    <x v="0"/>
    <s v="BP ID No JAW31-1"/>
    <m/>
    <s v="12745-13220"/>
    <d v="2005-03-17T00:00:00"/>
  </r>
  <r>
    <x v="1"/>
    <s v="T21N R113W S10 fCLOVERLY"/>
    <n v="4873"/>
    <x v="0"/>
    <x v="5"/>
    <s v="COW HOLLOW"/>
    <s v="NW NW"/>
    <n v="10"/>
    <n v="21"/>
    <n v="113"/>
    <n v="41.818060000000003"/>
    <n v="-110.22472"/>
    <s v="4902321596"/>
    <s v="10-10 BALLERINA"/>
    <x v="0"/>
    <s v="CLOVERLY"/>
    <m/>
    <m/>
    <n v="65"/>
    <x v="0"/>
    <n v="12401"/>
    <n v="12466"/>
    <n v="12563"/>
    <n v="125000"/>
    <x v="2"/>
    <d v="2005-12-21T00:00:00"/>
    <n v="6.92"/>
    <x v="1"/>
    <n v="135"/>
    <n v="6"/>
    <n v="4350"/>
    <n v="57"/>
    <x v="1"/>
    <n v="8164"/>
    <n v="456"/>
    <n v="0"/>
    <x v="1"/>
    <n v="21"/>
    <n v="12220"/>
    <x v="0"/>
    <s v="CHEVRON USA INC"/>
    <n v="6.7365000000000004"/>
    <n v="0.49374000000000001"/>
    <n v="189.22499999999999"/>
    <n v="1.4580599999999999"/>
    <n v="197.91329999999999"/>
    <n v="230.30643999999998"/>
    <n v="7.4738399999999992"/>
    <n v="0"/>
    <x v="1"/>
    <n v="0.43722000000000005"/>
    <n v="238.2175"/>
    <n v="-9.2413101757546093E-2"/>
    <n v="13189"/>
    <n v="3.8136093510173559E-2"/>
    <n v="3.4037631629607511E-2"/>
    <n v="2.4947287524385679E-3"/>
    <n v="0.9634676396179539"/>
    <n v="0.96679060102637304"/>
    <n v="3.137401744204351E-2"/>
    <n v="1.8353815315835323E-3"/>
    <x v="1"/>
    <n v="9"/>
    <x v="1"/>
    <n v="14749"/>
    <n v="47.53"/>
    <x v="1"/>
    <n v="0"/>
    <x v="1"/>
    <x v="1"/>
    <n v="0"/>
    <x v="1"/>
    <x v="1"/>
    <x v="1"/>
    <n v="0"/>
    <x v="1"/>
    <x v="1"/>
    <x v="1"/>
    <x v="1"/>
    <x v="0"/>
    <x v="0"/>
    <x v="0"/>
    <x v="0"/>
    <x v="0"/>
    <x v="0"/>
    <x v="0"/>
    <x v="0"/>
    <x v="0"/>
    <m/>
    <x v="0"/>
    <x v="0"/>
    <x v="0"/>
    <x v="0"/>
    <x v="0"/>
    <m/>
    <n v="20051221"/>
    <x v="0"/>
    <s v="WYOMING ANALYTICAL LABS ROCK SPRINGS ID No D3256"/>
    <m/>
    <s v="12401-12466"/>
    <d v="2006-01-04T00:00:00"/>
  </r>
  <r>
    <x v="1"/>
    <s v="T21N R113W S09 fCLOVERLY"/>
    <n v="4874"/>
    <x v="0"/>
    <x v="5"/>
    <s v="COW HOLLOW"/>
    <s v="SW NE"/>
    <n v="9"/>
    <n v="21"/>
    <n v="113"/>
    <n v="41.817500000000003"/>
    <n v="-110.23472"/>
    <s v="4902321488"/>
    <s v="20-9 BALLERINA"/>
    <x v="0"/>
    <s v="CLOVERLY"/>
    <m/>
    <m/>
    <n v="31"/>
    <x v="0"/>
    <n v="12483"/>
    <n v="12514"/>
    <n v="12670"/>
    <n v="12575"/>
    <x v="2"/>
    <d v="2005-12-21T00:00:00"/>
    <n v="6.89"/>
    <x v="1"/>
    <n v="150"/>
    <n v="16"/>
    <n v="4490"/>
    <n v="67"/>
    <x v="1"/>
    <n v="8198"/>
    <n v="494"/>
    <n v="0"/>
    <x v="1"/>
    <n v="39"/>
    <n v="12060"/>
    <x v="0"/>
    <s v="CHEVRON USA INC"/>
    <n v="7.4850000000000003"/>
    <n v="1.31664"/>
    <n v="195.315"/>
    <n v="1.7138599999999999"/>
    <n v="205.8305"/>
    <n v="231.26558"/>
    <n v="8.09666"/>
    <n v="0"/>
    <x v="1"/>
    <n v="0.81198000000000004"/>
    <n v="240.17421999999999"/>
    <n v="-7.7003041582160814E-2"/>
    <n v="13454"/>
    <n v="5.4636670063494555E-2"/>
    <n v="3.6364873038738185E-2"/>
    <n v="6.3967196309584829E-3"/>
    <n v="0.95723840733030341"/>
    <n v="0.96290759266335912"/>
    <n v="3.3711611512676092E-2"/>
    <n v="3.3807958239647873E-3"/>
    <x v="1"/>
    <n v="11"/>
    <x v="1"/>
    <n v="14810"/>
    <n v="48.4"/>
    <x v="1"/>
    <n v="0"/>
    <x v="1"/>
    <x v="1"/>
    <n v="0"/>
    <x v="1"/>
    <x v="1"/>
    <x v="1"/>
    <n v="0"/>
    <x v="1"/>
    <x v="1"/>
    <x v="1"/>
    <x v="1"/>
    <x v="0"/>
    <x v="0"/>
    <x v="0"/>
    <x v="0"/>
    <x v="0"/>
    <x v="0"/>
    <x v="0"/>
    <x v="0"/>
    <x v="0"/>
    <m/>
    <x v="0"/>
    <x v="0"/>
    <x v="0"/>
    <x v="0"/>
    <x v="0"/>
    <m/>
    <n v="20051221"/>
    <x v="0"/>
    <s v="WYOMING ANALYTICAL LABS ROCK SPRINGS ID No D3257"/>
    <m/>
    <s v="12483-12514"/>
    <d v="2006-01-04T00:00:00"/>
  </r>
  <r>
    <x v="1"/>
    <s v="T21N R113W S03 fCLOVERLY"/>
    <n v="4872"/>
    <x v="0"/>
    <x v="5"/>
    <s v="COW HOLLOW"/>
    <s v="C SE"/>
    <n v="3"/>
    <n v="21"/>
    <n v="113"/>
    <n v="41.825000000000003"/>
    <n v="-110.21472"/>
    <s v="4902321589"/>
    <s v="40-3 BALLERINA"/>
    <x v="0"/>
    <s v="CLOVERLY"/>
    <m/>
    <m/>
    <n v="31"/>
    <x v="0"/>
    <n v="12331"/>
    <n v="12362"/>
    <n v="12510"/>
    <n v="12414"/>
    <x v="2"/>
    <d v="2005-12-21T00:00:00"/>
    <n v="6.99"/>
    <x v="1"/>
    <n v="60"/>
    <n v="0"/>
    <n v="491"/>
    <n v="26"/>
    <x v="1"/>
    <n v="788"/>
    <n v="216"/>
    <n v="0"/>
    <x v="1"/>
    <n v="15"/>
    <n v="1710"/>
    <x v="0"/>
    <s v="CHEVRON USA INC"/>
    <n v="2.9939999999999998"/>
    <n v="0"/>
    <n v="21.358499999999999"/>
    <n v="0.66508"/>
    <n v="25.017579999999999"/>
    <n v="22.229479999999999"/>
    <n v="3.5402399999999998"/>
    <n v="0"/>
    <x v="1"/>
    <n v="0.31230000000000002"/>
    <n v="26.08202"/>
    <n v="-2.0830691433983851E-2"/>
    <n v="1596"/>
    <n v="-3.4482758620689655E-2"/>
    <n v="0.1196758439465368"/>
    <n v="0"/>
    <n v="0.88032415605346326"/>
    <n v="0.85229134859953326"/>
    <n v="0.13573488556484506"/>
    <n v="1.1973765835621628E-2"/>
    <x v="1"/>
    <n v="5"/>
    <x v="1"/>
    <n v="1424"/>
    <n v="340.14"/>
    <x v="1"/>
    <n v="0"/>
    <x v="1"/>
    <x v="1"/>
    <n v="0"/>
    <x v="1"/>
    <x v="1"/>
    <x v="1"/>
    <n v="0"/>
    <x v="1"/>
    <x v="1"/>
    <x v="1"/>
    <x v="1"/>
    <x v="0"/>
    <x v="0"/>
    <x v="0"/>
    <x v="0"/>
    <x v="0"/>
    <x v="0"/>
    <x v="0"/>
    <x v="0"/>
    <x v="0"/>
    <m/>
    <x v="0"/>
    <x v="0"/>
    <x v="0"/>
    <x v="0"/>
    <x v="0"/>
    <m/>
    <n v="20051221"/>
    <x v="0"/>
    <s v="WYOMING ANALYTICAL LABS ROCK SPRINGS ID No D3255"/>
    <m/>
    <s v="12331-12362"/>
    <d v="2006-01-04T00:00:00"/>
  </r>
  <r>
    <x v="1"/>
    <s v="T21N R113W S03 fCLOVERLY"/>
    <n v="4870"/>
    <x v="0"/>
    <x v="5"/>
    <s v="COW HOLLOW"/>
    <s v="C NE"/>
    <n v="3"/>
    <n v="21"/>
    <n v="113"/>
    <n v="41.832509999999999"/>
    <n v="-110.21469999999999"/>
    <s v="4902321447"/>
    <s v="20-3 BALLERINA"/>
    <x v="0"/>
    <s v="CLOVERLY"/>
    <m/>
    <m/>
    <n v="59"/>
    <x v="0"/>
    <n v="12319"/>
    <n v="12378"/>
    <n v="12528"/>
    <n v="12390"/>
    <x v="2"/>
    <d v="2005-12-21T00:00:00"/>
    <n v="6.44"/>
    <x v="1"/>
    <n v="34"/>
    <n v="0"/>
    <n v="580"/>
    <n v="34"/>
    <x v="1"/>
    <n v="810"/>
    <n v="254"/>
    <n v="0"/>
    <x v="1"/>
    <n v="23"/>
    <n v="1840"/>
    <x v="0"/>
    <s v="CHEVRON USA INC"/>
    <n v="1.6966000000000001"/>
    <n v="0"/>
    <n v="25.23"/>
    <n v="0.86971999999999994"/>
    <n v="27.796319999999998"/>
    <n v="22.850099999999998"/>
    <n v="4.1630599999999998"/>
    <n v="0"/>
    <x v="1"/>
    <n v="0.47886000000000006"/>
    <n v="27.49202"/>
    <n v="5.5038729685137552E-3"/>
    <n v="1735"/>
    <n v="-2.937062937062937E-2"/>
    <n v="6.1036856677430688E-2"/>
    <n v="0"/>
    <n v="0.93896314332256936"/>
    <n v="0.83115391302639807"/>
    <n v="0.15142794163542728"/>
    <n v="1.7418145338174498E-2"/>
    <x v="1"/>
    <n v="74"/>
    <x v="1"/>
    <n v="1463"/>
    <n v="313.48"/>
    <x v="1"/>
    <n v="0"/>
    <x v="1"/>
    <x v="1"/>
    <n v="0"/>
    <x v="1"/>
    <x v="1"/>
    <x v="1"/>
    <n v="0"/>
    <x v="1"/>
    <x v="1"/>
    <x v="1"/>
    <x v="1"/>
    <x v="0"/>
    <x v="0"/>
    <x v="0"/>
    <x v="0"/>
    <x v="0"/>
    <x v="0"/>
    <x v="0"/>
    <x v="0"/>
    <x v="0"/>
    <m/>
    <x v="0"/>
    <x v="0"/>
    <x v="0"/>
    <x v="0"/>
    <x v="0"/>
    <m/>
    <n v="20051221"/>
    <x v="0"/>
    <s v="WYOMING ANALYTICAL LABS ROCK SPRINGS ID No D3253"/>
    <m/>
    <s v="12319-12378"/>
    <d v="2006-01-04T00:00:00"/>
  </r>
  <r>
    <x v="1"/>
    <s v="T21N R112W S32 fFRONTIER"/>
    <n v="4769"/>
    <x v="0"/>
    <x v="5"/>
    <s v="WHISKEY BUTTE"/>
    <s v="NE NE"/>
    <n v="32"/>
    <n v="21"/>
    <n v="112"/>
    <n v="41.75996"/>
    <n v="-110.13733000000001"/>
    <s v="4902322014"/>
    <s v="291-32E"/>
    <x v="0"/>
    <s v="FRONTIER"/>
    <m/>
    <m/>
    <n v="52"/>
    <x v="0"/>
    <n v="11281"/>
    <n v="11333"/>
    <n v="11550"/>
    <n v="11502"/>
    <x v="2"/>
    <d v="2006-03-13T00:00:00"/>
    <n v="7.63"/>
    <x v="1"/>
    <n v="17"/>
    <n v="0"/>
    <n v="2300"/>
    <n v="59"/>
    <x v="1"/>
    <n v="3200"/>
    <n v="1690"/>
    <n v="0"/>
    <x v="1"/>
    <n v="58"/>
    <n v="7930"/>
    <x v="0"/>
    <s v="BP AMERICA PRODUCTION COMPANY"/>
    <n v="0.84830000000000005"/>
    <n v="0"/>
    <n v="100.05"/>
    <n v="1.50922"/>
    <n v="102.40751999999999"/>
    <n v="90.271999999999991"/>
    <n v="27.699099999999998"/>
    <n v="0"/>
    <x v="1"/>
    <n v="1.2075600000000002"/>
    <n v="119.17865999999999"/>
    <n v="-7.5686759887281796E-2"/>
    <n v="7324"/>
    <n v="-3.9727284646650061E-2"/>
    <n v="8.2835713627280507E-3"/>
    <n v="0"/>
    <n v="0.99171642863727205"/>
    <n v="0.75745104031208266"/>
    <n v="0.23241660881234946"/>
    <n v="1.0132350875567827E-2"/>
    <x v="1"/>
    <n v="5.7"/>
    <x v="1"/>
    <n v="0"/>
    <n v="0"/>
    <x v="1"/>
    <n v="13700"/>
    <x v="2"/>
    <x v="1"/>
    <n v="0"/>
    <x v="1"/>
    <x v="1"/>
    <x v="1"/>
    <n v="1.1000000000000001"/>
    <x v="1"/>
    <x v="1"/>
    <x v="1"/>
    <x v="1"/>
    <x v="0"/>
    <x v="0"/>
    <x v="0"/>
    <x v="0"/>
    <x v="0"/>
    <x v="0"/>
    <x v="0"/>
    <x v="0"/>
    <x v="0"/>
    <m/>
    <x v="0"/>
    <x v="0"/>
    <x v="0"/>
    <x v="0"/>
    <x v="0"/>
    <m/>
    <n v="20060313"/>
    <x v="0"/>
    <s v="WYOMING ANALYTICAL LABS ROCK SPRINGS ID No D3728"/>
    <m/>
    <s v="11281-11333"/>
    <d v="2006-03-22T00:00:00"/>
  </r>
  <r>
    <x v="1"/>
    <s v="T21N R112W S29 fFRONTIER"/>
    <n v="5507"/>
    <x v="0"/>
    <x v="5"/>
    <s v="WHISKEY BUTTE"/>
    <s v="SW SW"/>
    <n v="29"/>
    <n v="21"/>
    <n v="112"/>
    <n v="41.764228000000003"/>
    <n v="-110.15142"/>
    <s v="4902322172"/>
    <s v="290-29E WBU"/>
    <x v="0"/>
    <s v="FRONTIER"/>
    <m/>
    <m/>
    <n v="-47"/>
    <x v="0"/>
    <n v="11365"/>
    <n v="11318"/>
    <n v="11466"/>
    <n v="11422"/>
    <x v="2"/>
    <m/>
    <n v="7.99"/>
    <x v="1"/>
    <n v="16"/>
    <n v="0"/>
    <n v="3240"/>
    <n v="60"/>
    <x v="1"/>
    <n v="4500"/>
    <n v="1600"/>
    <n v="0"/>
    <x v="1"/>
    <n v="59"/>
    <n v="13600"/>
    <x v="0"/>
    <s v="BP AMERICA PRODUCTION COMPANY"/>
    <n v="0.7984"/>
    <n v="0"/>
    <n v="140.94"/>
    <n v="1.5347999999999999"/>
    <n v="143.27319999999997"/>
    <n v="126.94499999999999"/>
    <n v="26.223999999999997"/>
    <n v="0"/>
    <x v="1"/>
    <n v="1.22838"/>
    <n v="154.39737999999997"/>
    <n v="-3.7370774095310318E-2"/>
    <n v="9475"/>
    <n v="-0.17876489707475623"/>
    <n v="5.5725704458335556E-3"/>
    <n v="0"/>
    <n v="0.99442742955416652"/>
    <n v="0.82219659426863345"/>
    <n v="0.16984744171176999"/>
    <n v="7.9559640195967073E-3"/>
    <x v="1"/>
    <n v="19"/>
    <x v="1"/>
    <n v="0"/>
    <n v="0"/>
    <x v="1"/>
    <n v="22200"/>
    <x v="2"/>
    <x v="1"/>
    <n v="0"/>
    <x v="1"/>
    <x v="1"/>
    <x v="1"/>
    <n v="0"/>
    <x v="1"/>
    <x v="1"/>
    <x v="1"/>
    <x v="1"/>
    <x v="0"/>
    <x v="0"/>
    <x v="0"/>
    <x v="0"/>
    <x v="0"/>
    <x v="0"/>
    <x v="0"/>
    <x v="0"/>
    <x v="0"/>
    <m/>
    <x v="0"/>
    <x v="0"/>
    <x v="0"/>
    <x v="0"/>
    <x v="0"/>
    <m/>
    <m/>
    <x v="0"/>
    <s v="WYOMING ANALYTICAL LABS ROCK SPRINGS ID No D7498"/>
    <m/>
    <s v="11365-11318"/>
    <d v="2007-06-28T00:00:00"/>
  </r>
  <r>
    <x v="1"/>
    <s v="T21N R112W S28 fFRONTIER"/>
    <n v="5506"/>
    <x v="0"/>
    <x v="5"/>
    <s v="WHISKEY BUTTE"/>
    <s v="SW SW"/>
    <n v="28"/>
    <n v="21"/>
    <n v="112"/>
    <n v="41.766761000000002"/>
    <n v="-110.131992"/>
    <s v="4902322076"/>
    <s v="311-28E WBU"/>
    <x v="0"/>
    <s v="FRONTIER"/>
    <m/>
    <m/>
    <n v="65"/>
    <x v="0"/>
    <n v="11241"/>
    <n v="11306"/>
    <n v="11480"/>
    <n v="11441"/>
    <x v="2"/>
    <m/>
    <n v="6.73"/>
    <x v="1"/>
    <n v="17"/>
    <n v="0"/>
    <n v="1200"/>
    <n v="44"/>
    <x v="1"/>
    <n v="1940"/>
    <n v="423"/>
    <n v="0"/>
    <x v="1"/>
    <n v="80"/>
    <n v="5500"/>
    <x v="0"/>
    <s v="BP AMERICA PRODUCTION COMPANY"/>
    <n v="0.84830000000000005"/>
    <n v="0"/>
    <n v="52.2"/>
    <n v="1.1255199999999999"/>
    <n v="54.173819999999999"/>
    <n v="54.727399999999996"/>
    <n v="6.9329699999999992"/>
    <n v="0"/>
    <x v="1"/>
    <n v="1.6656000000000002"/>
    <n v="63.325969999999991"/>
    <n v="-7.7890777506921444E-2"/>
    <n v="3704"/>
    <n v="-0.19513255106475447"/>
    <n v="1.5658855144422161E-2"/>
    <n v="0"/>
    <n v="0.98434114485557778"/>
    <n v="0.8642173187398472"/>
    <n v="0.10948067593753401"/>
    <n v="2.6302005322618831E-2"/>
    <x v="1"/>
    <n v="11"/>
    <x v="1"/>
    <n v="0"/>
    <n v="0"/>
    <x v="1"/>
    <n v="9160"/>
    <x v="2"/>
    <x v="1"/>
    <n v="0"/>
    <x v="1"/>
    <x v="1"/>
    <x v="1"/>
    <n v="0"/>
    <x v="1"/>
    <x v="1"/>
    <x v="1"/>
    <x v="1"/>
    <x v="0"/>
    <x v="0"/>
    <x v="0"/>
    <x v="0"/>
    <x v="0"/>
    <x v="0"/>
    <x v="0"/>
    <x v="0"/>
    <x v="0"/>
    <m/>
    <x v="0"/>
    <x v="0"/>
    <x v="0"/>
    <x v="0"/>
    <x v="0"/>
    <m/>
    <m/>
    <x v="0"/>
    <s v="WYOMING ANALYTICAL LABS ROCK SPRINGS ID No D7497"/>
    <m/>
    <s v="11241-11306"/>
    <d v="2007-06-28T00:00:00"/>
  </r>
  <r>
    <x v="1"/>
    <s v="T21N R112W S28 fFRONTIER"/>
    <n v="4766"/>
    <x v="0"/>
    <x v="5"/>
    <s v="WHISKEY BUTTE"/>
    <s v="SE NW"/>
    <n v="28"/>
    <n v="21"/>
    <n v="112"/>
    <n v="41.772629999999999"/>
    <n v="-110.12446"/>
    <s v="4902321977"/>
    <s v="253-28E"/>
    <x v="0"/>
    <s v="FRONTIER"/>
    <m/>
    <m/>
    <n v="140"/>
    <x v="0"/>
    <n v="11158"/>
    <n v="11298"/>
    <n v="11470"/>
    <n v="11428"/>
    <x v="2"/>
    <d v="2006-03-13T00:00:00"/>
    <n v="6.27"/>
    <x v="1"/>
    <n v="18"/>
    <n v="1"/>
    <n v="741"/>
    <n v="22"/>
    <x v="1"/>
    <n v="1260"/>
    <n v="228"/>
    <n v="0"/>
    <x v="1"/>
    <n v="25"/>
    <n v="2580"/>
    <x v="0"/>
    <s v="BP AMERICA PRODUCTION COMPANY"/>
    <n v="0.8982"/>
    <n v="8.2290000000000002E-2"/>
    <n v="32.233499999999999"/>
    <n v="0.56275999999999993"/>
    <n v="33.77675"/>
    <n v="35.544599999999996"/>
    <n v="3.7369199999999996"/>
    <n v="0"/>
    <x v="1"/>
    <n v="0.52050000000000007"/>
    <n v="39.802019999999992"/>
    <n v="-8.1888702406957781E-2"/>
    <n v="2295"/>
    <n v="-5.8461538461538461E-2"/>
    <n v="2.6592256507804925E-2"/>
    <n v="2.4362912358353011E-3"/>
    <n v="0.97097145225635972"/>
    <n v="0.89303507711417673"/>
    <n v="9.3887697157078967E-2"/>
    <n v="1.3077225728744426E-2"/>
    <x v="1"/>
    <n v="19.399999999999999"/>
    <x v="1"/>
    <n v="0"/>
    <n v="0"/>
    <x v="1"/>
    <n v="4450"/>
    <x v="2"/>
    <x v="1"/>
    <n v="0"/>
    <x v="1"/>
    <x v="1"/>
    <x v="1"/>
    <n v="0"/>
    <x v="1"/>
    <x v="1"/>
    <x v="1"/>
    <x v="1"/>
    <x v="0"/>
    <x v="0"/>
    <x v="0"/>
    <x v="0"/>
    <x v="0"/>
    <x v="0"/>
    <x v="0"/>
    <x v="0"/>
    <x v="0"/>
    <m/>
    <x v="0"/>
    <x v="0"/>
    <x v="0"/>
    <x v="0"/>
    <x v="0"/>
    <m/>
    <n v="20060313"/>
    <x v="0"/>
    <s v="WYOMING ANALYTICAL LABS ROCK SPRINGS ID No D3725"/>
    <m/>
    <s v="11158-11298"/>
    <d v="2006-03-22T00:00:00"/>
  </r>
  <r>
    <x v="1"/>
    <s v="T21N R112W S22 fFRONTIER"/>
    <n v="4759"/>
    <x v="0"/>
    <x v="5"/>
    <s v="WHISKEY BUTTE"/>
    <s v="NE NW"/>
    <n v="22"/>
    <n v="21"/>
    <n v="112"/>
    <n v="41.791170000000001"/>
    <n v="-110.10428"/>
    <s v="4902321907"/>
    <s v="243"/>
    <x v="0"/>
    <s v="FRONTIER"/>
    <m/>
    <m/>
    <n v="80"/>
    <x v="0"/>
    <n v="11017"/>
    <n v="11097"/>
    <n v="11340"/>
    <n v="11298"/>
    <x v="2"/>
    <d v="2006-03-14T00:00:00"/>
    <n v="7.18"/>
    <x v="1"/>
    <n v="105"/>
    <n v="6"/>
    <n v="2840"/>
    <n v="85"/>
    <x v="1"/>
    <n v="4550"/>
    <n v="1330"/>
    <n v="0"/>
    <x v="1"/>
    <n v="84"/>
    <n v="9990"/>
    <x v="0"/>
    <s v="BP AMERICA PRODUCTION COMPANY"/>
    <n v="5.2394999999999996"/>
    <n v="0.49374000000000001"/>
    <n v="123.54"/>
    <n v="2.1742999999999997"/>
    <n v="131.44753999999998"/>
    <n v="128.35550000000001"/>
    <n v="21.798699999999997"/>
    <n v="0"/>
    <x v="1"/>
    <n v="1.7488800000000002"/>
    <n v="151.90308000000002"/>
    <n v="-7.2191618991340273E-2"/>
    <n v="9000"/>
    <n v="-5.2132701421800945E-2"/>
    <n v="3.986000803058011E-2"/>
    <n v="3.7561752772246638E-3"/>
    <n v="0.95638381669219541"/>
    <n v="0.84498286670685008"/>
    <n v="0.14350400268381652"/>
    <n v="1.1513130609333268E-2"/>
    <x v="1"/>
    <n v="25"/>
    <x v="1"/>
    <n v="0"/>
    <n v="0"/>
    <x v="1"/>
    <n v="17300"/>
    <x v="1"/>
    <x v="1"/>
    <n v="0"/>
    <x v="1"/>
    <x v="1"/>
    <x v="1"/>
    <n v="0"/>
    <x v="1"/>
    <x v="1"/>
    <x v="1"/>
    <x v="1"/>
    <x v="0"/>
    <x v="0"/>
    <x v="0"/>
    <x v="0"/>
    <x v="0"/>
    <x v="0"/>
    <x v="0"/>
    <x v="0"/>
    <x v="0"/>
    <m/>
    <x v="0"/>
    <x v="0"/>
    <x v="0"/>
    <x v="0"/>
    <x v="0"/>
    <m/>
    <n v="20060314"/>
    <x v="0"/>
    <s v="WYOMING ANALYTICAL LABS ROCK SPRINGS ID No D3731"/>
    <m/>
    <s v="11017-11097"/>
    <d v="2006-03-22T00:00:00"/>
  </r>
  <r>
    <x v="1"/>
    <s v="T21N R112W S21 fFRONTIER"/>
    <n v="5509"/>
    <x v="0"/>
    <x v="5"/>
    <s v="WHISKEY BUTTE"/>
    <s v="NE SE"/>
    <n v="21"/>
    <n v="21"/>
    <n v="112"/>
    <n v="41.754789000000002"/>
    <n v="-110.136003"/>
    <s v="4902322125"/>
    <s v="322-32E WBU"/>
    <x v="0"/>
    <s v="FRONTIER"/>
    <m/>
    <m/>
    <n v="32"/>
    <x v="0"/>
    <n v="11235"/>
    <n v="11267"/>
    <n v="11528"/>
    <n v="11474"/>
    <x v="2"/>
    <m/>
    <n v="7.5"/>
    <x v="1"/>
    <n v="12"/>
    <n v="0"/>
    <n v="2570"/>
    <n v="69"/>
    <x v="1"/>
    <n v="4010"/>
    <n v="1200"/>
    <n v="0"/>
    <x v="1"/>
    <n v="135"/>
    <n v="9580"/>
    <x v="0"/>
    <s v="BP AMERICA PRODUCTION COMPANY"/>
    <n v="0.5988"/>
    <n v="0"/>
    <n v="111.795"/>
    <n v="1.7650199999999998"/>
    <n v="114.15881999999999"/>
    <n v="113.12209999999999"/>
    <n v="19.667999999999999"/>
    <n v="0"/>
    <x v="1"/>
    <n v="2.8107000000000002"/>
    <n v="135.60079999999999"/>
    <n v="-8.5850466940973091E-2"/>
    <n v="7996"/>
    <n v="-9.0122894856622671E-2"/>
    <n v="5.2453240143862734E-3"/>
    <n v="0"/>
    <n v="0.99475467598561362"/>
    <n v="0.83422885410705538"/>
    <n v="0.14504339207438305"/>
    <n v="2.0727753818561546E-2"/>
    <x v="1"/>
    <n v="14"/>
    <x v="1"/>
    <n v="0"/>
    <n v="0"/>
    <x v="1"/>
    <n v="16000"/>
    <x v="2"/>
    <x v="1"/>
    <n v="0"/>
    <x v="1"/>
    <x v="1"/>
    <x v="1"/>
    <n v="0"/>
    <x v="1"/>
    <x v="1"/>
    <x v="1"/>
    <x v="1"/>
    <x v="0"/>
    <x v="0"/>
    <x v="0"/>
    <x v="0"/>
    <x v="0"/>
    <x v="0"/>
    <x v="0"/>
    <x v="0"/>
    <x v="0"/>
    <m/>
    <x v="0"/>
    <x v="0"/>
    <x v="0"/>
    <x v="0"/>
    <x v="0"/>
    <m/>
    <m/>
    <x v="0"/>
    <s v="WYOMING ANALYTICAL LABS ROCK SPRINGS ID No D7487"/>
    <m/>
    <s v="11235-11267"/>
    <d v="2007-06-28T00:00:00"/>
  </r>
  <r>
    <x v="1"/>
    <s v="T21N R112W S18 fFRONTIER"/>
    <n v="5166"/>
    <x v="0"/>
    <x v="5"/>
    <s v="SEVENMILE GULCH"/>
    <s v="SW SE"/>
    <n v="18"/>
    <n v="21"/>
    <n v="112"/>
    <n v="41.793889"/>
    <n v="-110.16139200000001"/>
    <s v="4902322093"/>
    <s v="100-18E SEVEN MILE WASH"/>
    <x v="0"/>
    <s v="FRONTIER"/>
    <m/>
    <m/>
    <n v="102"/>
    <x v="0"/>
    <n v="11294"/>
    <n v="11396"/>
    <n v="11510"/>
    <n v="11432"/>
    <x v="2"/>
    <d v="2006-12-06T00:00:00"/>
    <n v="7.83"/>
    <x v="1"/>
    <n v="62"/>
    <n v="11"/>
    <n v="1909"/>
    <n v="0"/>
    <x v="1"/>
    <n v="2500"/>
    <n v="900"/>
    <n v="0"/>
    <x v="1"/>
    <n v="95"/>
    <n v="5479"/>
    <x v="0"/>
    <s v="CABOT OIL &amp; GAS CORPORATION"/>
    <n v="3.0937999999999999"/>
    <n v="0.90519000000000005"/>
    <n v="83.041499999999999"/>
    <n v="0"/>
    <n v="87.040490000000005"/>
    <n v="70.525000000000006"/>
    <n v="14.750999999999998"/>
    <n v="0"/>
    <x v="1"/>
    <n v="1.9779000000000002"/>
    <n v="87.253899999999987"/>
    <n v="-1.2244226564032377E-3"/>
    <n v="5477"/>
    <n v="-1.8254837531945966E-4"/>
    <n v="3.5544377105413812E-2"/>
    <n v="1.0399642740981811E-2"/>
    <n v="0.95405598015360427"/>
    <n v="0.80827332646449046"/>
    <n v="0.16905834581606094"/>
    <n v="2.2668327719448648E-2"/>
    <x v="1"/>
    <n v="2"/>
    <x v="1"/>
    <n v="0"/>
    <n v="0.77900000000000003"/>
    <x v="1"/>
    <n v="0"/>
    <x v="1"/>
    <x v="1"/>
    <n v="0"/>
    <x v="1"/>
    <x v="1"/>
    <x v="1"/>
    <n v="0"/>
    <x v="1"/>
    <x v="1"/>
    <x v="1"/>
    <x v="1"/>
    <x v="0"/>
    <x v="0"/>
    <x v="0"/>
    <x v="0"/>
    <x v="0"/>
    <x v="0"/>
    <x v="0"/>
    <x v="0"/>
    <x v="0"/>
    <m/>
    <x v="0"/>
    <x v="0"/>
    <x v="0"/>
    <x v="0"/>
    <x v="0"/>
    <m/>
    <n v="20061206"/>
    <x v="0"/>
    <s v="QUESTAR ROCK SPRINGS"/>
    <m/>
    <s v="11294-11396"/>
    <m/>
  </r>
  <r>
    <x v="1"/>
    <s v="T21N R112W S17 fFRONTIER"/>
    <n v="4768"/>
    <x v="0"/>
    <x v="5"/>
    <s v="WHISKEY BUTTE"/>
    <s v="NW NW"/>
    <n v="17"/>
    <n v="21"/>
    <n v="112"/>
    <n v="41.803159999999998"/>
    <n v="-110.14821999999999"/>
    <s v="4902322057"/>
    <s v="298-17E"/>
    <x v="0"/>
    <s v="FRONTIER"/>
    <m/>
    <m/>
    <n v="80"/>
    <x v="0"/>
    <n v="11148"/>
    <n v="11228"/>
    <n v="11459"/>
    <n v="11402"/>
    <x v="2"/>
    <d v="2006-03-13T00:00:00"/>
    <n v="7.88"/>
    <x v="1"/>
    <n v="77"/>
    <n v="3"/>
    <n v="1840"/>
    <n v="45"/>
    <x v="1"/>
    <n v="2450"/>
    <n v="1890"/>
    <n v="0"/>
    <x v="1"/>
    <n v="147"/>
    <n v="6330"/>
    <x v="0"/>
    <s v="BP AMERICA PRODUCTION COMPANY"/>
    <n v="3.8422999999999998"/>
    <n v="0.24687000000000001"/>
    <n v="80.040000000000006"/>
    <n v="1.1511"/>
    <n v="85.280269999999987"/>
    <n v="69.114499999999992"/>
    <n v="30.977099999999997"/>
    <n v="0"/>
    <x v="1"/>
    <n v="3.06054"/>
    <n v="103.15213999999999"/>
    <n v="-9.4844989776440278E-2"/>
    <n v="6452"/>
    <n v="9.5446721952746044E-3"/>
    <n v="4.5054969924462014E-2"/>
    <n v="2.8948079080894098E-3"/>
    <n v="0.95205022216744861"/>
    <n v="0.67002487781639819"/>
    <n v="0.30030496701280263"/>
    <n v="2.9670155170799174E-2"/>
    <x v="1"/>
    <n v="126"/>
    <x v="1"/>
    <n v="0"/>
    <n v="0"/>
    <x v="1"/>
    <n v="10900"/>
    <x v="2"/>
    <x v="1"/>
    <n v="0"/>
    <x v="1"/>
    <x v="1"/>
    <x v="1"/>
    <n v="0"/>
    <x v="1"/>
    <x v="1"/>
    <x v="1"/>
    <x v="1"/>
    <x v="0"/>
    <x v="0"/>
    <x v="0"/>
    <x v="0"/>
    <x v="0"/>
    <x v="0"/>
    <x v="0"/>
    <x v="0"/>
    <x v="0"/>
    <m/>
    <x v="0"/>
    <x v="0"/>
    <x v="0"/>
    <x v="0"/>
    <x v="0"/>
    <m/>
    <n v="20060313"/>
    <x v="0"/>
    <s v="WYOMING ANALYTICAL LABS ROCK SPRINGS ID No D3727"/>
    <m/>
    <s v="11148-11228"/>
    <d v="2006-03-22T00:00:00"/>
  </r>
  <r>
    <x v="1"/>
    <s v="T21N R112W S16 fFRONTIER"/>
    <n v="4762"/>
    <x v="0"/>
    <x v="5"/>
    <s v="WHISKEY BUTTE"/>
    <s v="SE NW"/>
    <n v="16"/>
    <n v="21"/>
    <n v="112"/>
    <n v="41.802294000000003"/>
    <n v="-110.12779399999999"/>
    <s v="4902321849"/>
    <s v="221-16E"/>
    <x v="0"/>
    <s v="FRONTIER"/>
    <m/>
    <m/>
    <n v="42"/>
    <x v="0"/>
    <n v="11092"/>
    <n v="11134"/>
    <n v="11330"/>
    <n v="11276"/>
    <x v="2"/>
    <d v="2006-03-13T00:00:00"/>
    <n v="7.39"/>
    <x v="1"/>
    <n v="27"/>
    <n v="0"/>
    <n v="1940"/>
    <n v="44"/>
    <x v="1"/>
    <n v="3120"/>
    <n v="938"/>
    <n v="0"/>
    <x v="1"/>
    <n v="20"/>
    <n v="7060"/>
    <x v="0"/>
    <s v="BP AMERICA PRODUCTION COMPANY"/>
    <n v="1.3472999999999999"/>
    <n v="0"/>
    <n v="84.39"/>
    <n v="1.1255199999999999"/>
    <n v="86.862819999999999"/>
    <n v="88.015199999999993"/>
    <n v="15.373819999999998"/>
    <n v="0"/>
    <x v="1"/>
    <n v="0.41640000000000005"/>
    <n v="103.80541999999998"/>
    <n v="-8.8859056967222155E-2"/>
    <n v="6089"/>
    <n v="-7.384591984181306E-2"/>
    <n v="1.5510663826019002E-2"/>
    <n v="0"/>
    <n v="0.98448933617398093"/>
    <n v="0.84788636277373575"/>
    <n v="0.14810228598853509"/>
    <n v="4.0113512377292068E-3"/>
    <x v="1"/>
    <n v="1.5"/>
    <x v="1"/>
    <n v="0"/>
    <n v="0"/>
    <x v="1"/>
    <n v="12200"/>
    <x v="2"/>
    <x v="1"/>
    <n v="0"/>
    <x v="1"/>
    <x v="1"/>
    <x v="1"/>
    <n v="1.6"/>
    <x v="1"/>
    <x v="1"/>
    <x v="1"/>
    <x v="1"/>
    <x v="0"/>
    <x v="0"/>
    <x v="0"/>
    <x v="0"/>
    <x v="0"/>
    <x v="0"/>
    <x v="0"/>
    <x v="0"/>
    <x v="0"/>
    <m/>
    <x v="0"/>
    <x v="0"/>
    <x v="0"/>
    <x v="0"/>
    <x v="0"/>
    <m/>
    <n v="20060313"/>
    <x v="0"/>
    <s v="WYOMING ANALYTICAL LABS ROCK SPRINGS ID No D3721"/>
    <m/>
    <s v="11092-11134"/>
    <d v="2006-03-22T00:00:00"/>
  </r>
  <r>
    <x v="1"/>
    <s v="T21N R112W S09 fFRONTIER"/>
    <n v="5498"/>
    <x v="0"/>
    <x v="5"/>
    <s v="WHISKEY BUTTE"/>
    <s v="NW NE"/>
    <n v="9"/>
    <n v="21"/>
    <n v="112"/>
    <n v="41.820480000000003"/>
    <n v="-110.12325"/>
    <s v="4902322054"/>
    <s v="276-09E WBU"/>
    <x v="0"/>
    <s v="FRONTIER"/>
    <m/>
    <m/>
    <n v="48"/>
    <x v="0"/>
    <n v="11177"/>
    <n v="11225"/>
    <n v="11465"/>
    <n v="11417"/>
    <x v="2"/>
    <m/>
    <n v="6.87"/>
    <x v="1"/>
    <n v="54"/>
    <n v="10"/>
    <n v="4080"/>
    <n v="84"/>
    <x v="1"/>
    <n v="6550"/>
    <n v="947"/>
    <n v="0"/>
    <x v="1"/>
    <n v="52"/>
    <n v="16600"/>
    <x v="0"/>
    <s v="BP AMERICA PRODUCTION COMPANY"/>
    <n v="2.6945999999999999"/>
    <n v="0.82289999999999996"/>
    <n v="177.48"/>
    <n v="2.14872"/>
    <n v="183.14622"/>
    <n v="184.77549999999999"/>
    <n v="15.521329999999999"/>
    <n v="0"/>
    <x v="1"/>
    <n v="1.08264"/>
    <n v="201.37947"/>
    <n v="-4.7417508047381693E-2"/>
    <n v="11777"/>
    <n v="-0.1699615886104944"/>
    <n v="1.4712834368080324E-2"/>
    <n v="4.4931312259679727E-3"/>
    <n v="0.98079403440595159"/>
    <n v="0.91754884447754281"/>
    <n v="7.7075036497017288E-2"/>
    <n v="5.3761190254398824E-3"/>
    <x v="1"/>
    <n v="0"/>
    <x v="1"/>
    <n v="0"/>
    <n v="0"/>
    <x v="1"/>
    <n v="28000"/>
    <x v="2"/>
    <x v="1"/>
    <n v="0"/>
    <x v="1"/>
    <x v="1"/>
    <x v="1"/>
    <n v="0"/>
    <x v="1"/>
    <x v="1"/>
    <x v="1"/>
    <x v="1"/>
    <x v="0"/>
    <x v="0"/>
    <x v="0"/>
    <x v="0"/>
    <x v="0"/>
    <x v="0"/>
    <x v="0"/>
    <x v="0"/>
    <x v="0"/>
    <m/>
    <x v="0"/>
    <x v="0"/>
    <x v="0"/>
    <x v="0"/>
    <x v="0"/>
    <m/>
    <m/>
    <x v="0"/>
    <s v="WYOMING ANALYTICAL LABS ROCK SPRINGS ID No D7496"/>
    <m/>
    <s v="11177-11225"/>
    <d v="2007-06-28T00:00:00"/>
  </r>
  <r>
    <x v="1"/>
    <s v="T21N R112W S08 fFRONTIER"/>
    <n v="4770"/>
    <x v="0"/>
    <x v="5"/>
    <s v="WHISKEY BUTTE"/>
    <s v="NE SE"/>
    <n v="8"/>
    <n v="21"/>
    <n v="112"/>
    <n v="41.810921999999998"/>
    <n v="-110.138319"/>
    <s v="4902322013"/>
    <s v="295-08E"/>
    <x v="0"/>
    <s v="FRONTIER"/>
    <m/>
    <m/>
    <n v="78"/>
    <x v="0"/>
    <n v="11012"/>
    <n v="11090"/>
    <n v="11302"/>
    <n v="11254"/>
    <x v="2"/>
    <d v="2006-03-13T00:00:00"/>
    <n v="7.66"/>
    <x v="1"/>
    <n v="28"/>
    <n v="7"/>
    <n v="3590"/>
    <n v="61"/>
    <x v="1"/>
    <n v="5320"/>
    <n v="1680"/>
    <n v="0"/>
    <x v="1"/>
    <n v="66"/>
    <n v="12200"/>
    <x v="0"/>
    <s v="BP AMERICA PRODUCTION COMPANY"/>
    <n v="1.3972"/>
    <n v="0.57603000000000004"/>
    <n v="156.16499999999999"/>
    <n v="1.5603799999999999"/>
    <n v="159.69861"/>
    <n v="150.0772"/>
    <n v="27.535199999999996"/>
    <n v="0"/>
    <x v="1"/>
    <n v="1.37412"/>
    <n v="178.98652000000001"/>
    <n v="-5.6949385407029859E-2"/>
    <n v="10752"/>
    <n v="-6.3088184036249564E-2"/>
    <n v="8.7489803449134589E-3"/>
    <n v="3.6069819267681795E-3"/>
    <n v="0.98764403772831832"/>
    <n v="0.83848325561053416"/>
    <n v="0.15383951819388406"/>
    <n v="7.6772261955816556E-3"/>
    <x v="1"/>
    <n v="3.3"/>
    <x v="1"/>
    <n v="0"/>
    <n v="0"/>
    <x v="1"/>
    <n v="2100"/>
    <x v="2"/>
    <x v="1"/>
    <n v="0"/>
    <x v="1"/>
    <x v="1"/>
    <x v="1"/>
    <n v="1.9"/>
    <x v="1"/>
    <x v="1"/>
    <x v="1"/>
    <x v="1"/>
    <x v="0"/>
    <x v="0"/>
    <x v="0"/>
    <x v="0"/>
    <x v="0"/>
    <x v="0"/>
    <x v="0"/>
    <x v="0"/>
    <x v="0"/>
    <m/>
    <x v="0"/>
    <x v="0"/>
    <x v="0"/>
    <x v="0"/>
    <x v="0"/>
    <m/>
    <n v="20060313"/>
    <x v="0"/>
    <s v="WYOMING ANALYTICAL LABS ROCK SPRINGS ID No D3729"/>
    <m/>
    <s v="11012-11090"/>
    <d v="2006-03-22T00:00:00"/>
  </r>
  <r>
    <x v="1"/>
    <s v="T21N R112W S03 fFRONTIER"/>
    <n v="4764"/>
    <x v="0"/>
    <x v="5"/>
    <s v="WHISKEY BUTTE"/>
    <s v="SW SW"/>
    <n v="3"/>
    <n v="21"/>
    <n v="112"/>
    <n v="41.822119999999998"/>
    <n v="-110.11238"/>
    <s v="4902321884"/>
    <s v="232-03E"/>
    <x v="0"/>
    <s v="FRONTIER"/>
    <m/>
    <m/>
    <n v="95"/>
    <x v="0"/>
    <n v="11081"/>
    <n v="11176"/>
    <n v="11375"/>
    <n v="11323"/>
    <x v="2"/>
    <d v="2006-03-13T00:00:00"/>
    <n v="7.05"/>
    <x v="1"/>
    <n v="203"/>
    <n v="23"/>
    <n v="3180"/>
    <n v="97"/>
    <x v="1"/>
    <n v="5300"/>
    <n v="1220"/>
    <n v="0"/>
    <x v="1"/>
    <n v="97"/>
    <n v="14900"/>
    <x v="0"/>
    <s v="BP AMERICA PRODUCTION COMPANY"/>
    <n v="10.1297"/>
    <n v="1.8926700000000001"/>
    <n v="138.33000000000001"/>
    <n v="2.4812599999999998"/>
    <n v="152.83362999999997"/>
    <n v="149.51300000000001"/>
    <n v="19.995799999999999"/>
    <n v="0"/>
    <x v="1"/>
    <n v="2.0195400000000001"/>
    <n v="171.52834000000001"/>
    <n v="-5.7635332526806533E-2"/>
    <n v="10120"/>
    <n v="-0.19104716227018384"/>
    <n v="6.6279260657487502E-2"/>
    <n v="1.2383858186185858E-2"/>
    <n v="0.92133688115632673"/>
    <n v="0.87165187980015424"/>
    <n v="0.11657432235396202"/>
    <n v="1.1773797845883659E-2"/>
    <x v="1"/>
    <n v="12.4"/>
    <x v="1"/>
    <n v="0"/>
    <n v="0"/>
    <x v="1"/>
    <n v="25800"/>
    <x v="2"/>
    <x v="1"/>
    <n v="0"/>
    <x v="1"/>
    <x v="1"/>
    <x v="1"/>
    <n v="3"/>
    <x v="1"/>
    <x v="1"/>
    <x v="1"/>
    <x v="1"/>
    <x v="0"/>
    <x v="0"/>
    <x v="0"/>
    <x v="0"/>
    <x v="0"/>
    <x v="0"/>
    <x v="0"/>
    <x v="0"/>
    <x v="0"/>
    <m/>
    <x v="0"/>
    <x v="0"/>
    <x v="0"/>
    <x v="0"/>
    <x v="0"/>
    <m/>
    <n v="20060313"/>
    <x v="0"/>
    <s v="WYOMING ANALYTICAL LABS ROCK SPRINGS ID No D3723"/>
    <m/>
    <s v="11081-11176"/>
    <d v="2006-03-22T00:00:00"/>
  </r>
  <r>
    <x v="1"/>
    <s v="T21N R112W S01 fFRONTIER"/>
    <n v="5310"/>
    <x v="0"/>
    <x v="5"/>
    <s v="BRUFF"/>
    <s v="SE NW"/>
    <n v="1"/>
    <n v="21"/>
    <n v="112"/>
    <n v="41.827769000000004"/>
    <n v="-110.0669"/>
    <s v="4902322091"/>
    <s v="269-01E WHISKEY BUTTES UNIT"/>
    <x v="0"/>
    <s v="FRONTIER"/>
    <m/>
    <m/>
    <n v="82"/>
    <x v="0"/>
    <n v="11071"/>
    <n v="11153"/>
    <n v="11310"/>
    <n v="11260"/>
    <x v="2"/>
    <d v="1899-12-31T00:00:00"/>
    <n v="7.68"/>
    <x v="1"/>
    <n v="36"/>
    <n v="16"/>
    <n v="4160"/>
    <n v="0"/>
    <x v="1"/>
    <n v="7800"/>
    <n v="0"/>
    <n v="0"/>
    <x v="1"/>
    <n v="46"/>
    <n v="13900"/>
    <x v="0"/>
    <s v="BP AMERICA PRODUCTION COMPANY"/>
    <n v="1.7964"/>
    <n v="1.31664"/>
    <n v="180.96"/>
    <n v="0"/>
    <n v="184.07303999999999"/>
    <n v="220.03799999999998"/>
    <n v="0"/>
    <n v="0"/>
    <x v="1"/>
    <n v="0.95772000000000013"/>
    <n v="220.99571999999998"/>
    <n v="-9.1151635588979971E-2"/>
    <n v="12058"/>
    <n v="-7.0960782802989439E-2"/>
    <n v="9.7591695122762143E-3"/>
    <n v="7.1528128182160736E-3"/>
    <n v="0.9830880176695076"/>
    <n v="0.9956663414114989"/>
    <n v="0"/>
    <n v="4.3336585885011721E-3"/>
    <x v="1"/>
    <n v="26"/>
    <x v="1"/>
    <n v="0"/>
    <n v="0"/>
    <x v="1"/>
    <n v="23900"/>
    <x v="2"/>
    <x v="1"/>
    <n v="0"/>
    <x v="1"/>
    <x v="1"/>
    <x v="1"/>
    <n v="0"/>
    <x v="1"/>
    <x v="1"/>
    <x v="1"/>
    <x v="1"/>
    <x v="0"/>
    <x v="0"/>
    <x v="0"/>
    <x v="0"/>
    <x v="0"/>
    <x v="0"/>
    <x v="0"/>
    <x v="0"/>
    <x v="0"/>
    <m/>
    <x v="0"/>
    <x v="0"/>
    <x v="0"/>
    <x v="0"/>
    <x v="0"/>
    <m/>
    <n v="19000101"/>
    <x v="0"/>
    <s v="WYOMING ANALYTICAL LABS ROCK SPRINGS ID No D5599"/>
    <m/>
    <s v="11071-11153"/>
    <d v="2006-09-23T00:00:00"/>
  </r>
  <r>
    <x v="1"/>
    <s v="T21N R112W S01 fFRONTIER"/>
    <n v="5497"/>
    <x v="0"/>
    <x v="5"/>
    <s v="WHISKEY BUTTE"/>
    <s v="SW SW"/>
    <n v="1"/>
    <n v="21"/>
    <n v="112"/>
    <n v="41.822479999999999"/>
    <n v="-110.07494"/>
    <s v="4902321912"/>
    <s v="271-01E WBU"/>
    <x v="0"/>
    <s v="FRONTIER"/>
    <m/>
    <m/>
    <n v="80"/>
    <x v="0"/>
    <n v="11062"/>
    <n v="11142"/>
    <n v="11312"/>
    <n v="11245"/>
    <x v="2"/>
    <m/>
    <n v="6.86"/>
    <x v="1"/>
    <n v="84"/>
    <n v="2.8"/>
    <n v="2710"/>
    <n v="64"/>
    <x v="1"/>
    <n v="4270"/>
    <n v="1000"/>
    <n v="0"/>
    <x v="1"/>
    <n v="92"/>
    <n v="11000"/>
    <x v="0"/>
    <s v="BP AMERICA PRODUCTION COMPANY"/>
    <n v="4.1916000000000002"/>
    <n v="0.23041199999999998"/>
    <n v="117.88500000000001"/>
    <n v="1.6371199999999999"/>
    <n v="123.94413199999998"/>
    <n v="120.4567"/>
    <n v="16.39"/>
    <n v="0"/>
    <x v="1"/>
    <n v="1.9154400000000003"/>
    <n v="138.76213999999999"/>
    <n v="-5.6405231162505357E-2"/>
    <n v="8222.7999999999993"/>
    <n v="-0.14447427013754505"/>
    <n v="3.3818462660257294E-2"/>
    <n v="1.8589988592602352E-3"/>
    <n v="0.96432253848048255"/>
    <n v="0.86808044326788281"/>
    <n v="0.11811579152642067"/>
    <n v="1.3803765205696599E-2"/>
    <x v="1"/>
    <n v="1.5"/>
    <x v="1"/>
    <n v="0"/>
    <n v="0"/>
    <x v="1"/>
    <n v="18500"/>
    <x v="2"/>
    <x v="1"/>
    <n v="0"/>
    <x v="1"/>
    <x v="1"/>
    <x v="1"/>
    <n v="0"/>
    <x v="1"/>
    <x v="1"/>
    <x v="1"/>
    <x v="1"/>
    <x v="0"/>
    <x v="0"/>
    <x v="0"/>
    <x v="0"/>
    <x v="0"/>
    <x v="0"/>
    <x v="0"/>
    <x v="0"/>
    <x v="0"/>
    <m/>
    <x v="0"/>
    <x v="0"/>
    <x v="0"/>
    <x v="0"/>
    <x v="0"/>
    <m/>
    <m/>
    <x v="0"/>
    <s v="WYOMING ANALYTICAL LABS ROCK SPRINGS ID No D7493"/>
    <m/>
    <s v="11062-11142"/>
    <d v="2007-06-28T00:00:00"/>
  </r>
  <r>
    <x v="1"/>
    <s v="T21N R112W S01 fFRONTIER"/>
    <n v="440"/>
    <x v="0"/>
    <x v="5"/>
    <m/>
    <s v="NW SW"/>
    <n v="1"/>
    <n v="21"/>
    <n v="112"/>
    <n v="41.826419999999999"/>
    <n v="-110.07250000000001"/>
    <s v="4902320241"/>
    <s v="8 WHISKEY"/>
    <x v="0"/>
    <s v="FRONTIER"/>
    <m/>
    <m/>
    <s v=""/>
    <x v="0"/>
    <m/>
    <m/>
    <n v="11309"/>
    <n v="11178"/>
    <x v="2"/>
    <d v="1984-09-17T00:00:00"/>
    <n v="7.9"/>
    <x v="1"/>
    <n v="565"/>
    <n v="50"/>
    <n v="3481"/>
    <n v="1701"/>
    <x v="1"/>
    <n v="6446"/>
    <n v="354"/>
    <n v="0"/>
    <x v="1"/>
    <n v="10"/>
    <n v="12428"/>
    <x v="0"/>
    <s v="AMOCO PRODUCTION COMPANY"/>
    <n v="28.1935"/>
    <n v="4.1145000000000005"/>
    <n v="151.42349999999999"/>
    <n v="43.511579999999995"/>
    <n v="227.24307999999996"/>
    <n v="181.84165999999999"/>
    <n v="5.8020599999999991"/>
    <n v="0"/>
    <x v="1"/>
    <n v="0.20820000000000002"/>
    <n v="187.85192000000001"/>
    <n v="9.4896734482467771E-2"/>
    <n v="12607"/>
    <n v="7.1499900139804272E-3"/>
    <n v="0.12406758436824569"/>
    <n v="1.8106161912609182E-2"/>
    <n v="0.85782625371914512"/>
    <n v="0.96800533100752972"/>
    <n v="3.0886349205267633E-2"/>
    <n v="1.108319787202601E-3"/>
    <x v="1"/>
    <n v="0"/>
    <x v="1"/>
    <n v="0"/>
    <n v="0.8"/>
    <x v="0"/>
    <n v="0"/>
    <x v="0"/>
    <x v="1"/>
    <m/>
    <x v="1"/>
    <x v="1"/>
    <x v="1"/>
    <n v="0"/>
    <x v="1"/>
    <x v="1"/>
    <x v="1"/>
    <x v="1"/>
    <x v="0"/>
    <x v="0"/>
    <x v="0"/>
    <x v="0"/>
    <x v="0"/>
    <x v="0"/>
    <x v="0"/>
    <x v="0"/>
    <x v="0"/>
    <m/>
    <x v="0"/>
    <x v="0"/>
    <x v="0"/>
    <x v="0"/>
    <x v="0"/>
    <m/>
    <n v="19840917"/>
    <x v="1"/>
    <m/>
    <m/>
    <m/>
    <m/>
  </r>
  <r>
    <x v="0"/>
    <s v="T21N R103W S29 fCLOVERLY"/>
    <n v="49007466"/>
    <x v="0"/>
    <x v="0"/>
    <s v="TWIN ROCKS"/>
    <m/>
    <s v="29"/>
    <s v=" 21"/>
    <s v=" 103"/>
    <n v="41.759140000000002"/>
    <n v="-109.10802"/>
    <s v="4903705826"/>
    <s v="UNIT NO. 1"/>
    <x v="0"/>
    <s v="CLOVERLY"/>
    <m/>
    <m/>
    <n v="22"/>
    <x v="3"/>
    <n v="4571"/>
    <n v="4593"/>
    <m/>
    <m/>
    <x v="0"/>
    <d v="1956-04-16T00:00:00"/>
    <n v="7"/>
    <x v="0"/>
    <n v="140"/>
    <n v="87"/>
    <n v="7819"/>
    <n v="-3"/>
    <x v="0"/>
    <n v="10566"/>
    <n v="3373"/>
    <m/>
    <x v="0"/>
    <n v="49"/>
    <n v="20323"/>
    <x v="0"/>
    <m/>
    <n v="6.9859999999999998"/>
    <n v="7.15923"/>
    <n v="340.12649999999996"/>
    <n v="0"/>
    <n v="354.27172999999999"/>
    <n v="298.06685999999996"/>
    <n v="55.283469999999994"/>
    <m/>
    <x v="0"/>
    <n v="1.0201800000000001"/>
    <n v="354.37050999999997"/>
    <n v="-1.393933277248285E-4"/>
    <n v="22028"/>
    <n v="4.0258789638969561E-2"/>
    <n v="1.9719326743909259E-2"/>
    <n v="2.02083016897792E-2"/>
    <n v="0.96007237156631142"/>
    <n v="0.84111643488618726"/>
    <n v="0.15600471382339348"/>
    <n v="2.8788512904191722E-3"/>
    <x v="0"/>
    <m/>
    <x v="0"/>
    <m/>
    <m/>
    <x v="0"/>
    <m/>
    <x v="0"/>
    <x v="0"/>
    <m/>
    <x v="0"/>
    <x v="0"/>
    <x v="0"/>
    <m/>
    <x v="0"/>
    <x v="0"/>
    <x v="0"/>
    <x v="0"/>
    <x v="0"/>
    <x v="0"/>
    <x v="0"/>
    <x v="0"/>
    <x v="0"/>
    <x v="0"/>
    <x v="0"/>
    <x v="0"/>
    <x v="0"/>
    <m/>
    <x v="0"/>
    <x v="0"/>
    <x v="0"/>
    <x v="0"/>
    <x v="0"/>
    <s v="DST NO. 10"/>
    <m/>
    <x v="0"/>
    <m/>
    <m/>
    <m/>
    <m/>
  </r>
  <r>
    <x v="1"/>
    <s v="T21N R103W S16 fFRONTIER"/>
    <n v="5111"/>
    <x v="0"/>
    <x v="0"/>
    <s v="CROOKED CANYON"/>
    <s v="NW NW"/>
    <n v="16"/>
    <n v="21"/>
    <n v="103"/>
    <n v="41.799382999999999"/>
    <n v="-109.087542"/>
    <s v="4903720711"/>
    <s v="11-16 CROOKED CANYON STATE"/>
    <x v="0"/>
    <s v="FRONTIER"/>
    <m/>
    <m/>
    <n v="60"/>
    <x v="0"/>
    <n v="5297"/>
    <n v="5357"/>
    <n v="6475"/>
    <m/>
    <x v="2"/>
    <d v="2005-10-22T00:00:00"/>
    <n v="8.3000000000000007"/>
    <x v="1"/>
    <n v="48"/>
    <n v="7"/>
    <n v="2698"/>
    <n v="48"/>
    <x v="1"/>
    <n v="3615"/>
    <n v="1350"/>
    <n v="19"/>
    <x v="1"/>
    <n v="45"/>
    <n v="7553"/>
    <x v="0"/>
    <s v="INTERMOUNTAIN PROD LLC"/>
    <n v="2.3952"/>
    <n v="0.57603000000000004"/>
    <n v="117.36299999999999"/>
    <n v="1.22784"/>
    <n v="121.56206999999999"/>
    <n v="101.97914999999999"/>
    <n v="22.126499999999997"/>
    <n v="0.63327"/>
    <x v="1"/>
    <n v="0.93690000000000007"/>
    <n v="125.67581999999997"/>
    <n v="-1.6638833149724672E-2"/>
    <n v="7830"/>
    <n v="1.8006890723525969E-2"/>
    <n v="1.9703514426827384E-2"/>
    <n v="4.7385668901492057E-3"/>
    <n v="0.97555791868302333"/>
    <n v="0.81144606814580567"/>
    <n v="0.17606012039547464"/>
    <n v="7.4548946647016133E-3"/>
    <x v="1"/>
    <n v="20.329999999999998"/>
    <x v="1"/>
    <n v="6882"/>
    <n v="0.85"/>
    <x v="4"/>
    <n v="0"/>
    <x v="1"/>
    <x v="1"/>
    <n v="0"/>
    <x v="1"/>
    <x v="1"/>
    <x v="1"/>
    <n v="0"/>
    <x v="1"/>
    <x v="1"/>
    <x v="1"/>
    <x v="1"/>
    <x v="0"/>
    <x v="0"/>
    <x v="0"/>
    <x v="0"/>
    <x v="0"/>
    <x v="0"/>
    <x v="0"/>
    <x v="0"/>
    <x v="0"/>
    <m/>
    <x v="0"/>
    <x v="0"/>
    <x v="0"/>
    <x v="0"/>
    <x v="0"/>
    <m/>
    <n v="20051022"/>
    <x v="0"/>
    <s v="ENERGY LABS CASPER ID No C05100975-001"/>
    <m/>
    <s v="5297-5357"/>
    <d v="2005-11-11T00:00:00"/>
  </r>
  <r>
    <x v="0"/>
    <s v="T21N R102W S10 fCODY/STEELE/BAXTER"/>
    <n v="49124945"/>
    <x v="0"/>
    <x v="0"/>
    <m/>
    <m/>
    <s v="10"/>
    <s v=" 21"/>
    <s v=" 102"/>
    <n v="41.814749999999997"/>
    <n v="-108.95251"/>
    <s v="4903720760"/>
    <s v="UPPR NO. 11-10"/>
    <x v="5"/>
    <s v="CODY/STEELE/BAXTER"/>
    <m/>
    <m/>
    <n v="30"/>
    <x v="0"/>
    <n v="7563"/>
    <n v="7593"/>
    <n v="8993"/>
    <m/>
    <x v="0"/>
    <d v="1975-12-31T00:00:00"/>
    <n v="7.9000000953674316"/>
    <x v="0"/>
    <n v="416"/>
    <n v="102"/>
    <n v="8471"/>
    <n v="-3"/>
    <x v="0"/>
    <n v="13800"/>
    <n v="508"/>
    <m/>
    <x v="0"/>
    <n v="7"/>
    <n v="23304"/>
    <x v="0"/>
    <s v="AMOCO PRODUCTION CO"/>
    <n v="20.758400000000002"/>
    <n v="8.39358"/>
    <n v="368.48849999999999"/>
    <n v="0"/>
    <n v="397.64047999999997"/>
    <n v="389.298"/>
    <n v="8.3261199999999995"/>
    <m/>
    <x v="0"/>
    <n v="0.14574000000000001"/>
    <n v="397.76985999999999"/>
    <n v="-1.6265818219062382E-4"/>
    <n v="23298"/>
    <n v="-1.2874983906270118E-4"/>
    <n v="5.2203940604839835E-2"/>
    <n v="2.110846461104765E-2"/>
    <n v="0.92668759478411256"/>
    <n v="0.97870160398779338"/>
    <n v="2.0932003244288039E-2"/>
    <n v="3.6639276791861509E-4"/>
    <x v="0"/>
    <m/>
    <x v="0"/>
    <m/>
    <m/>
    <x v="0"/>
    <m/>
    <x v="0"/>
    <x v="0"/>
    <m/>
    <x v="0"/>
    <x v="0"/>
    <x v="0"/>
    <m/>
    <x v="0"/>
    <x v="0"/>
    <x v="0"/>
    <x v="0"/>
    <x v="0"/>
    <x v="0"/>
    <x v="0"/>
    <x v="0"/>
    <x v="0"/>
    <x v="0"/>
    <x v="0"/>
    <x v="0"/>
    <x v="0"/>
    <m/>
    <x v="0"/>
    <x v="0"/>
    <x v="0"/>
    <x v="0"/>
    <x v="0"/>
    <s v="DST #1"/>
    <m/>
    <x v="0"/>
    <m/>
    <m/>
    <m/>
    <m/>
  </r>
  <r>
    <x v="0"/>
    <s v="T21N R100W S12 fMESAVERDE"/>
    <n v="49008043"/>
    <x v="0"/>
    <x v="0"/>
    <s v="WILDCAT"/>
    <m/>
    <s v="12"/>
    <s v=" 21"/>
    <s v=" 100"/>
    <n v="41.80236"/>
    <n v="-108.68183000000001"/>
    <s v="4903705848"/>
    <s v="SKYLINE-FEDERAL A-1"/>
    <x v="0"/>
    <s v="MESAVERDE"/>
    <m/>
    <m/>
    <m/>
    <x v="1"/>
    <n v="3837"/>
    <m/>
    <n v="4057"/>
    <m/>
    <x v="4"/>
    <m/>
    <n v="7.3000001907348633"/>
    <x v="0"/>
    <n v="1320"/>
    <n v="752"/>
    <n v="12629"/>
    <n v="-3"/>
    <x v="0"/>
    <n v="20800"/>
    <n v="1769"/>
    <m/>
    <x v="0"/>
    <n v="2942"/>
    <n v="39314"/>
    <x v="0"/>
    <m/>
    <n v="65.867999999999995"/>
    <n v="61.882080000000002"/>
    <n v="549.36149999999998"/>
    <n v="0"/>
    <n v="677.11158"/>
    <n v="586.76800000000003"/>
    <n v="28.993909999999996"/>
    <m/>
    <x v="0"/>
    <n v="61.252440000000007"/>
    <n v="677.01435000000004"/>
    <n v="7.1802775388820535E-5"/>
    <n v="40206"/>
    <n v="1.1217303822937626E-2"/>
    <n v="9.7277910975913304E-2"/>
    <n v="9.1391259325383278E-2"/>
    <n v="0.8113308296987034"/>
    <n v="0.86669950201203272"/>
    <n v="4.2826138027945777E-2"/>
    <n v="9.0474359960021539E-2"/>
    <x v="0"/>
    <m/>
    <x v="0"/>
    <m/>
    <m/>
    <x v="0"/>
    <m/>
    <x v="0"/>
    <x v="0"/>
    <m/>
    <x v="0"/>
    <x v="0"/>
    <x v="0"/>
    <m/>
    <x v="0"/>
    <x v="0"/>
    <x v="0"/>
    <x v="0"/>
    <x v="0"/>
    <x v="0"/>
    <x v="0"/>
    <x v="0"/>
    <x v="0"/>
    <x v="0"/>
    <x v="0"/>
    <x v="0"/>
    <x v="0"/>
    <m/>
    <x v="0"/>
    <x v="0"/>
    <x v="0"/>
    <x v="0"/>
    <x v="0"/>
    <s v="PRODUCTION TEST"/>
    <m/>
    <x v="0"/>
    <m/>
    <m/>
    <m/>
    <m/>
  </r>
  <r>
    <x v="0"/>
    <s v="T21N R099W S33 fLANCE"/>
    <n v="49009415"/>
    <x v="0"/>
    <x v="0"/>
    <s v="TEN MILE DRAW"/>
    <m/>
    <s v="33"/>
    <s v=" 21"/>
    <s v=" 99"/>
    <n v="41.748179999999998"/>
    <n v="-108.61757"/>
    <s v="4903705822"/>
    <s v="NO. 4"/>
    <x v="0"/>
    <s v="LANCE"/>
    <m/>
    <m/>
    <n v="10"/>
    <x v="0"/>
    <n v="2134"/>
    <n v="2144"/>
    <m/>
    <m/>
    <x v="0"/>
    <m/>
    <n v="8.3999996185302734"/>
    <x v="2"/>
    <n v="3"/>
    <n v="-1"/>
    <n v="1045"/>
    <n v="-3"/>
    <x v="0"/>
    <n v="290"/>
    <n v="1305"/>
    <m/>
    <x v="0"/>
    <n v="725"/>
    <n v="2747"/>
    <x v="0"/>
    <m/>
    <n v="0.1497"/>
    <n v="0"/>
    <n v="45.457500000000003"/>
    <n v="0"/>
    <n v="45.607199999999999"/>
    <n v="8.1808999999999994"/>
    <n v="21.388949999999998"/>
    <m/>
    <x v="0"/>
    <n v="15.094500000000002"/>
    <n v="44.664349999999999"/>
    <n v="1.0444597439614142E-2"/>
    <n v="3361"/>
    <n v="0.10052390307793058"/>
    <n v="3.2823764668736518E-3"/>
    <n v="0"/>
    <n v="0.99671762353312632"/>
    <n v="0.18316397753465571"/>
    <n v="0.47888192708502414"/>
    <n v="0.33795409538032017"/>
    <x v="0"/>
    <m/>
    <x v="0"/>
    <m/>
    <m/>
    <x v="0"/>
    <m/>
    <x v="0"/>
    <x v="0"/>
    <m/>
    <x v="0"/>
    <x v="0"/>
    <x v="0"/>
    <m/>
    <x v="0"/>
    <x v="0"/>
    <x v="0"/>
    <x v="0"/>
    <x v="0"/>
    <x v="0"/>
    <x v="0"/>
    <x v="0"/>
    <x v="0"/>
    <x v="0"/>
    <x v="0"/>
    <x v="0"/>
    <x v="0"/>
    <m/>
    <x v="0"/>
    <x v="0"/>
    <x v="0"/>
    <x v="0"/>
    <x v="0"/>
    <s v="DST NO. 2"/>
    <m/>
    <x v="0"/>
    <m/>
    <m/>
    <m/>
    <m/>
  </r>
  <r>
    <x v="0"/>
    <s v="T21N R099W S25 fMESAVERDE/ALMOND"/>
    <n v="49008374"/>
    <x v="0"/>
    <x v="0"/>
    <s v="TEN MILE DRAW"/>
    <m/>
    <s v="25"/>
    <s v=" 21"/>
    <s v=" 99"/>
    <n v="41.762619999999998"/>
    <n v="-108.56591"/>
    <s v="4903705831"/>
    <s v="UNIT NO. 5"/>
    <x v="0"/>
    <s v="MESAVERDE/ALMOND"/>
    <m/>
    <m/>
    <n v="43"/>
    <x v="0"/>
    <n v="4507"/>
    <n v="4550"/>
    <m/>
    <m/>
    <x v="0"/>
    <d v="1963-12-05T00:00:00"/>
    <n v="7.9000000953674316"/>
    <x v="0"/>
    <n v="31"/>
    <n v="14"/>
    <n v="2574"/>
    <n v="28"/>
    <x v="0"/>
    <n v="1030"/>
    <n v="5246"/>
    <m/>
    <x v="0"/>
    <n v="-1"/>
    <n v="6269"/>
    <x v="0"/>
    <m/>
    <n v="1.5468999999999999"/>
    <n v="1.1520600000000001"/>
    <n v="111.96899999999999"/>
    <n v="0.71623999999999999"/>
    <n v="115.38419999999999"/>
    <n v="29.0563"/>
    <n v="85.981939999999994"/>
    <m/>
    <x v="0"/>
    <n v="0"/>
    <n v="115.03824"/>
    <n v="1.5014162683113282E-3"/>
    <n v="8919"/>
    <n v="0.17447985251514353"/>
    <n v="1.3406514930120416E-2"/>
    <n v="9.9845559444014017E-3"/>
    <n v="0.97660892912547814"/>
    <n v="0.25257949008955632"/>
    <n v="0.74742050991044362"/>
    <n v="0"/>
    <x v="0"/>
    <m/>
    <x v="0"/>
    <m/>
    <m/>
    <x v="0"/>
    <m/>
    <x v="0"/>
    <x v="0"/>
    <m/>
    <x v="0"/>
    <x v="0"/>
    <x v="0"/>
    <m/>
    <x v="0"/>
    <x v="0"/>
    <x v="0"/>
    <x v="0"/>
    <x v="0"/>
    <x v="0"/>
    <x v="0"/>
    <x v="0"/>
    <x v="0"/>
    <x v="0"/>
    <x v="0"/>
    <x v="0"/>
    <x v="0"/>
    <m/>
    <x v="0"/>
    <x v="0"/>
    <x v="0"/>
    <x v="0"/>
    <x v="0"/>
    <s v="DST NO. 1"/>
    <m/>
    <x v="0"/>
    <m/>
    <m/>
    <m/>
    <m/>
  </r>
  <r>
    <x v="0"/>
    <s v="T21N R098W S34 fMESAVERDE"/>
    <n v="49008040"/>
    <x v="0"/>
    <x v="0"/>
    <s v="DESERT SPRINGS"/>
    <m/>
    <s v="34"/>
    <s v=" 21"/>
    <s v=" 98"/>
    <n v="41.746810000000004"/>
    <n v="-108.48587000000001"/>
    <s v="4903705818"/>
    <s v="PLAYA-FEDERAL 34-1"/>
    <x v="0"/>
    <s v="MESAVERDE"/>
    <m/>
    <m/>
    <n v="14"/>
    <x v="0"/>
    <n v="4778"/>
    <n v="4792"/>
    <m/>
    <m/>
    <x v="1"/>
    <m/>
    <n v="8.6000003814697266"/>
    <x v="0"/>
    <n v="28"/>
    <n v="17"/>
    <n v="6237"/>
    <n v="-3"/>
    <x v="0"/>
    <n v="6200"/>
    <n v="5551"/>
    <m/>
    <x v="0"/>
    <n v="300"/>
    <n v="15576"/>
    <x v="0"/>
    <m/>
    <n v="1.3972"/>
    <n v="1.39893"/>
    <n v="271.30949999999996"/>
    <n v="0"/>
    <n v="274.10562999999996"/>
    <n v="174.90199999999999"/>
    <n v="90.980889999999988"/>
    <m/>
    <x v="0"/>
    <n v="6.2460000000000004"/>
    <n v="272.12888999999996"/>
    <n v="3.6188485487881773E-3"/>
    <n v="18327"/>
    <n v="8.1143261658260329E-2"/>
    <n v="5.0973050061029401E-3"/>
    <n v="5.1036164415885956E-3"/>
    <n v="0.98979907855230842"/>
    <n v="0.64271750051969867"/>
    <n v="0.33433014039780928"/>
    <n v="2.295235908249213E-2"/>
    <x v="0"/>
    <m/>
    <x v="0"/>
    <m/>
    <m/>
    <x v="0"/>
    <m/>
    <x v="0"/>
    <x v="0"/>
    <m/>
    <x v="0"/>
    <x v="0"/>
    <x v="0"/>
    <m/>
    <x v="0"/>
    <x v="0"/>
    <x v="0"/>
    <x v="0"/>
    <x v="0"/>
    <x v="0"/>
    <x v="0"/>
    <x v="0"/>
    <x v="0"/>
    <x v="0"/>
    <x v="0"/>
    <x v="0"/>
    <x v="0"/>
    <m/>
    <x v="0"/>
    <x v="0"/>
    <x v="0"/>
    <x v="0"/>
    <x v="0"/>
    <s v="PRODUCTION"/>
    <m/>
    <x v="0"/>
    <m/>
    <m/>
    <m/>
    <m/>
  </r>
  <r>
    <x v="0"/>
    <s v="T21N R098W S28 fLEWIS"/>
    <n v="49008331"/>
    <x v="0"/>
    <x v="0"/>
    <s v="DESERT SPRINGS"/>
    <m/>
    <s v="28"/>
    <s v=" 21"/>
    <s v=" 98"/>
    <n v="41.761589999999998"/>
    <n v="-108.49633"/>
    <s v="4903720079"/>
    <s v="28-1 GOVERNMENT"/>
    <x v="0"/>
    <s v="LEWIS"/>
    <m/>
    <m/>
    <n v="-4800"/>
    <x v="0"/>
    <n v="4800"/>
    <m/>
    <m/>
    <m/>
    <x v="1"/>
    <d v="1968-01-22T00:00:00"/>
    <n v="7"/>
    <x v="0"/>
    <n v="1725"/>
    <n v="867"/>
    <n v="6516"/>
    <n v="90"/>
    <x v="0"/>
    <n v="13200"/>
    <n v="4307"/>
    <m/>
    <x v="0"/>
    <n v="10"/>
    <n v="24529"/>
    <x v="0"/>
    <m/>
    <n v="86.077500000000001"/>
    <n v="71.345430000000007"/>
    <n v="283.44599999999997"/>
    <n v="2.3022"/>
    <n v="443.17113000000001"/>
    <n v="372.37200000000001"/>
    <n v="70.591729999999998"/>
    <m/>
    <x v="0"/>
    <n v="0.20820000000000002"/>
    <n v="443.17192999999997"/>
    <n v="-9.0258505546341601E-7"/>
    <n v="26712"/>
    <n v="4.2602603384008897E-2"/>
    <n v="0.19423083809633537"/>
    <n v="0.16098844254588518"/>
    <n v="0.64478071935777947"/>
    <n v="0.84024274732382087"/>
    <n v="0.15928745757882273"/>
    <n v="4.6979509735645944E-4"/>
    <x v="0"/>
    <m/>
    <x v="0"/>
    <m/>
    <m/>
    <x v="0"/>
    <m/>
    <x v="0"/>
    <x v="0"/>
    <m/>
    <x v="0"/>
    <x v="0"/>
    <x v="0"/>
    <m/>
    <x v="0"/>
    <x v="0"/>
    <x v="0"/>
    <x v="0"/>
    <x v="0"/>
    <x v="0"/>
    <x v="0"/>
    <x v="0"/>
    <x v="0"/>
    <x v="0"/>
    <x v="0"/>
    <x v="0"/>
    <x v="0"/>
    <m/>
    <x v="0"/>
    <x v="0"/>
    <x v="0"/>
    <x v="0"/>
    <x v="0"/>
    <s v="PRODUCTION"/>
    <m/>
    <x v="0"/>
    <m/>
    <m/>
    <m/>
    <m/>
  </r>
  <r>
    <x v="0"/>
    <s v="T21N R098W S27 fMESAVERDE/ALMOND"/>
    <n v="49008390"/>
    <x v="0"/>
    <x v="0"/>
    <s v="DESERT SPRINGS"/>
    <m/>
    <s v="27"/>
    <s v=" 21"/>
    <s v=" 98"/>
    <n v="41.758879999999998"/>
    <n v="-108.47494"/>
    <s v="4903706455"/>
    <s v="UNIT NO. 18"/>
    <x v="0"/>
    <s v="MESAVERDE/ALMOND"/>
    <m/>
    <m/>
    <n v="17"/>
    <x v="0"/>
    <n v="5885"/>
    <n v="5902"/>
    <m/>
    <m/>
    <x v="1"/>
    <d v="1966-12-21T00:00:00"/>
    <n v="6.9000000953674316"/>
    <x v="0"/>
    <n v="4637"/>
    <n v="1615"/>
    <n v="24463"/>
    <n v="200"/>
    <x v="0"/>
    <n v="47500"/>
    <n v="1537"/>
    <m/>
    <x v="0"/>
    <n v="3300"/>
    <n v="82472"/>
    <x v="0"/>
    <m/>
    <n v="231.38630000000001"/>
    <n v="132.89834999999999"/>
    <n v="1064.1405"/>
    <n v="5.1159999999999997"/>
    <n v="1433.54115"/>
    <n v="1339.9749999999999"/>
    <n v="25.191429999999997"/>
    <m/>
    <x v="0"/>
    <n v="68.706000000000003"/>
    <n v="1433.8724299999999"/>
    <n v="-1.1553268852129758E-4"/>
    <n v="83249"/>
    <n v="4.6886031341833567E-3"/>
    <n v="0.16140889991194185"/>
    <n v="9.2706337728777441E-2"/>
    <n v="0.7458847623592807"/>
    <n v="0.93451479501562074"/>
    <n v="1.7568808405082452E-2"/>
    <n v="4.7916396579296812E-2"/>
    <x v="0"/>
    <m/>
    <x v="0"/>
    <m/>
    <m/>
    <x v="0"/>
    <m/>
    <x v="0"/>
    <x v="0"/>
    <m/>
    <x v="0"/>
    <x v="0"/>
    <x v="0"/>
    <m/>
    <x v="0"/>
    <x v="0"/>
    <x v="0"/>
    <x v="0"/>
    <x v="0"/>
    <x v="0"/>
    <x v="0"/>
    <x v="0"/>
    <x v="0"/>
    <x v="0"/>
    <x v="0"/>
    <x v="0"/>
    <x v="0"/>
    <m/>
    <x v="0"/>
    <x v="0"/>
    <x v="0"/>
    <x v="0"/>
    <x v="0"/>
    <s v="PRODUCTION"/>
    <m/>
    <x v="0"/>
    <m/>
    <m/>
    <m/>
    <m/>
  </r>
  <r>
    <x v="0"/>
    <s v="T21N R098W S26 fMESAVERDE/ERICSON"/>
    <n v="49008039"/>
    <x v="0"/>
    <x v="0"/>
    <s v="DESERT SPRINGS"/>
    <s v="N  SE"/>
    <s v="26"/>
    <s v=" 21"/>
    <s v=" 98"/>
    <n v="41.761490000000002"/>
    <n v="-108.45677000000001"/>
    <s v="4903705829"/>
    <s v="UNIT NO. 1"/>
    <x v="0"/>
    <s v="MESAVERDE/ERICSON"/>
    <m/>
    <m/>
    <n v="58"/>
    <x v="0"/>
    <n v="6201"/>
    <n v="6259"/>
    <m/>
    <m/>
    <x v="0"/>
    <d v="1957-12-31T00:00:00"/>
    <n v="6.8000001907348633"/>
    <x v="0"/>
    <n v="207"/>
    <n v="591"/>
    <n v="26231"/>
    <n v="-3"/>
    <x v="0"/>
    <n v="37000"/>
    <n v="1940"/>
    <m/>
    <x v="0"/>
    <n v="5996"/>
    <n v="70981"/>
    <x v="0"/>
    <s v="MERIT ENERGY COMPANY"/>
    <n v="10.3293"/>
    <n v="48.633389999999999"/>
    <n v="1141.0484999999999"/>
    <n v="0"/>
    <n v="1200.0111899999999"/>
    <n v="1043.77"/>
    <n v="31.796599999999998"/>
    <m/>
    <x v="0"/>
    <n v="124.83672000000001"/>
    <n v="1200.4033199999999"/>
    <n v="-1.6335928580932965E-4"/>
    <n v="71959"/>
    <n v="6.8420316216594376E-3"/>
    <n v="8.6076697334797354E-3"/>
    <n v="4.0527447081555965E-2"/>
    <n v="0.9508648831849642"/>
    <n v="0.86951608897582866"/>
    <n v="2.6488263961149325E-2"/>
    <n v="0.10399564706302214"/>
    <x v="1"/>
    <n v="0"/>
    <x v="1"/>
    <n v="0"/>
    <n v="0.1"/>
    <x v="0"/>
    <n v="0"/>
    <x v="0"/>
    <x v="1"/>
    <m/>
    <x v="1"/>
    <x v="1"/>
    <x v="1"/>
    <n v="0"/>
    <x v="1"/>
    <x v="1"/>
    <x v="1"/>
    <x v="1"/>
    <x v="0"/>
    <x v="0"/>
    <x v="0"/>
    <x v="0"/>
    <x v="0"/>
    <x v="0"/>
    <x v="0"/>
    <x v="0"/>
    <x v="0"/>
    <m/>
    <x v="0"/>
    <x v="0"/>
    <x v="0"/>
    <x v="0"/>
    <x v="0"/>
    <s v="DST"/>
    <n v="19571231"/>
    <x v="1"/>
    <m/>
    <m/>
    <m/>
    <m/>
  </r>
  <r>
    <x v="0"/>
    <s v="T21N R098W S12 fLEWIS"/>
    <n v="49008037"/>
    <x v="0"/>
    <x v="0"/>
    <s v="DESERT SPRINGS EAST"/>
    <m/>
    <s v="12"/>
    <s v=" 21"/>
    <s v=" 98"/>
    <n v="41.804099999999998"/>
    <n v="-108.43980000000001"/>
    <s v="4903706373"/>
    <s v="1 UNIT (PRENALTA)"/>
    <x v="0"/>
    <s v="LEWIS"/>
    <m/>
    <m/>
    <n v="173"/>
    <x v="0"/>
    <n v="5596"/>
    <n v="5769"/>
    <m/>
    <m/>
    <x v="1"/>
    <d v="1967-05-31T00:00:00"/>
    <n v="8.8000001907348633"/>
    <x v="0"/>
    <n v="9"/>
    <n v="7"/>
    <n v="2097"/>
    <n v="16"/>
    <x v="0"/>
    <n v="1590"/>
    <n v="2562"/>
    <m/>
    <x v="0"/>
    <n v="10"/>
    <n v="5159"/>
    <x v="0"/>
    <m/>
    <n v="0.4491"/>
    <n v="0.57603000000000004"/>
    <n v="91.219499999999996"/>
    <n v="0.40927999999999998"/>
    <n v="92.653909999999996"/>
    <n v="44.853899999999996"/>
    <n v="41.991179999999993"/>
    <m/>
    <x v="0"/>
    <n v="0.20820000000000002"/>
    <n v="87.053280000000001"/>
    <n v="3.1165308410865449E-2"/>
    <n v="6288"/>
    <n v="9.8628461605660869E-2"/>
    <n v="4.8470701344390113E-3"/>
    <n v="6.2170069239387742E-3"/>
    <n v="0.98893592294162214"/>
    <n v="0.51524652488682787"/>
    <n v="0.48236183633747048"/>
    <n v="2.3916387757015015E-3"/>
    <x v="0"/>
    <m/>
    <x v="0"/>
    <m/>
    <m/>
    <x v="0"/>
    <m/>
    <x v="0"/>
    <x v="0"/>
    <m/>
    <x v="0"/>
    <x v="0"/>
    <x v="0"/>
    <m/>
    <x v="0"/>
    <x v="0"/>
    <x v="0"/>
    <x v="0"/>
    <x v="0"/>
    <x v="0"/>
    <x v="0"/>
    <x v="0"/>
    <x v="0"/>
    <x v="0"/>
    <x v="0"/>
    <x v="0"/>
    <x v="0"/>
    <m/>
    <x v="0"/>
    <x v="0"/>
    <x v="0"/>
    <x v="0"/>
    <x v="0"/>
    <s v="PROD 5/24/67"/>
    <m/>
    <x v="0"/>
    <m/>
    <m/>
    <m/>
    <m/>
  </r>
  <r>
    <x v="0"/>
    <s v="T21N R098W S01 fLEWIS"/>
    <n v="49008396"/>
    <x v="0"/>
    <x v="0"/>
    <s v="DESERT SPRINGS"/>
    <m/>
    <s v="1"/>
    <s v=" 21"/>
    <s v=" 98"/>
    <n v="41.818860000000001"/>
    <n v="-108.43818"/>
    <s v="4903707005"/>
    <s v="UPRR NO. 4-1"/>
    <x v="0"/>
    <s v="LEWIS"/>
    <m/>
    <m/>
    <n v="58"/>
    <x v="0"/>
    <n v="5787"/>
    <n v="5845"/>
    <m/>
    <m/>
    <x v="0"/>
    <d v="1966-12-01T00:00:00"/>
    <n v="8.1000003814697266"/>
    <x v="0"/>
    <n v="15"/>
    <n v="7"/>
    <n v="2563"/>
    <n v="16"/>
    <x v="0"/>
    <n v="2000"/>
    <n v="3440"/>
    <m/>
    <x v="0"/>
    <n v="20"/>
    <n v="6315"/>
    <x v="0"/>
    <m/>
    <n v="0.74849999999999994"/>
    <n v="0.57603000000000004"/>
    <n v="111.4905"/>
    <n v="0.40927999999999998"/>
    <n v="113.22430999999999"/>
    <n v="56.42"/>
    <n v="56.381599999999992"/>
    <m/>
    <x v="0"/>
    <n v="0.41640000000000005"/>
    <n v="113.21799999999998"/>
    <n v="2.7865817125842611E-5"/>
    <n v="8058"/>
    <n v="0.12126904612815696"/>
    <n v="6.6107711321005186E-3"/>
    <n v="5.0875116836658144E-3"/>
    <n v="0.98830171718423365"/>
    <n v="0.49833065413626815"/>
    <n v="0.49799148545284322"/>
    <n v="3.6778604108887291E-3"/>
    <x v="0"/>
    <m/>
    <x v="0"/>
    <m/>
    <m/>
    <x v="0"/>
    <m/>
    <x v="0"/>
    <x v="0"/>
    <m/>
    <x v="0"/>
    <x v="0"/>
    <x v="0"/>
    <m/>
    <x v="0"/>
    <x v="0"/>
    <x v="0"/>
    <x v="0"/>
    <x v="0"/>
    <x v="0"/>
    <x v="0"/>
    <x v="0"/>
    <x v="0"/>
    <x v="0"/>
    <x v="0"/>
    <x v="0"/>
    <x v="0"/>
    <m/>
    <x v="0"/>
    <x v="0"/>
    <x v="0"/>
    <x v="0"/>
    <x v="0"/>
    <s v="DST NO. 2"/>
    <m/>
    <x v="0"/>
    <m/>
    <m/>
    <m/>
    <m/>
  </r>
  <r>
    <x v="0"/>
    <s v="T21N R097W S19 fLEWIS"/>
    <n v="49008394"/>
    <x v="0"/>
    <x v="0"/>
    <s v="DESERT SPRINGS"/>
    <m/>
    <s v="19"/>
    <s v=" 21"/>
    <s v=" 97"/>
    <n v="41.7806"/>
    <n v="-108.42201"/>
    <s v="4903706417"/>
    <s v="UNIT NO. 19"/>
    <x v="0"/>
    <s v="LEWIS"/>
    <m/>
    <m/>
    <n v="87"/>
    <x v="0"/>
    <n v="5864"/>
    <n v="5951"/>
    <m/>
    <m/>
    <x v="0"/>
    <d v="1966-10-26T00:00:00"/>
    <n v="8.1999998092651367"/>
    <x v="0"/>
    <n v="14"/>
    <n v="9"/>
    <n v="2641"/>
    <n v="25"/>
    <x v="0"/>
    <n v="2320"/>
    <n v="3087"/>
    <m/>
    <x v="0"/>
    <n v="50"/>
    <n v="6580"/>
    <x v="0"/>
    <m/>
    <n v="0.6986"/>
    <n v="0.74060999999999999"/>
    <n v="114.8835"/>
    <n v="0.63949999999999996"/>
    <n v="116.96221"/>
    <n v="65.447199999999995"/>
    <n v="50.595929999999996"/>
    <m/>
    <x v="0"/>
    <n v="1.0410000000000001"/>
    <n v="117.08412999999999"/>
    <n v="-5.2092248056512529E-4"/>
    <n v="8143"/>
    <n v="0.10616042926034096"/>
    <n v="5.972869356692217E-3"/>
    <n v="6.3320451964784183E-3"/>
    <n v="0.98769508544682938"/>
    <n v="0.5589758407053117"/>
    <n v="0.43213311658890063"/>
    <n v="8.891042705787713E-3"/>
    <x v="0"/>
    <m/>
    <x v="0"/>
    <m/>
    <m/>
    <x v="0"/>
    <m/>
    <x v="0"/>
    <x v="0"/>
    <m/>
    <x v="0"/>
    <x v="0"/>
    <x v="0"/>
    <m/>
    <x v="0"/>
    <x v="0"/>
    <x v="0"/>
    <x v="0"/>
    <x v="0"/>
    <x v="0"/>
    <x v="0"/>
    <x v="0"/>
    <x v="0"/>
    <x v="0"/>
    <x v="0"/>
    <x v="0"/>
    <x v="0"/>
    <m/>
    <x v="0"/>
    <x v="0"/>
    <x v="0"/>
    <x v="0"/>
    <x v="0"/>
    <s v="DST NO. 2 (MFE CHAMBER)"/>
    <m/>
    <x v="0"/>
    <m/>
    <m/>
    <m/>
    <m/>
  </r>
  <r>
    <x v="0"/>
    <s v="T21N R097W S18 fLEWIS"/>
    <n v="49008398"/>
    <x v="0"/>
    <x v="0"/>
    <s v="DESERT SPRINGS EAST"/>
    <m/>
    <s v="18"/>
    <s v=" 21"/>
    <s v=" 97"/>
    <n v="41.79027"/>
    <n v="-108.42843000000001"/>
    <s v="4903706359"/>
    <s v="GOVERNMENT NO. 1"/>
    <x v="0"/>
    <s v="LEWIS"/>
    <n v="-67"/>
    <m/>
    <n v="70"/>
    <x v="7"/>
    <n v="5850"/>
    <n v="5920"/>
    <m/>
    <m/>
    <x v="1"/>
    <d v="1967-05-15T00:00:00"/>
    <n v="7.8000001907348633"/>
    <x v="0"/>
    <n v="38"/>
    <n v="18"/>
    <n v="4163"/>
    <n v="80"/>
    <x v="0"/>
    <n v="5000"/>
    <n v="2599"/>
    <m/>
    <x v="0"/>
    <n v="140"/>
    <n v="10719"/>
    <x v="0"/>
    <m/>
    <n v="1.8961999999999999"/>
    <n v="1.48122"/>
    <n v="181.09049999999999"/>
    <n v="2.0463999999999998"/>
    <n v="186.51432"/>
    <n v="141.05000000000001"/>
    <n v="42.597609999999996"/>
    <m/>
    <x v="0"/>
    <n v="2.9148000000000001"/>
    <n v="186.56241"/>
    <n v="-1.2890109763748054E-4"/>
    <n v="12035"/>
    <n v="5.7835984881779025E-2"/>
    <n v="1.016651161154811E-2"/>
    <n v="7.941588613678564E-3"/>
    <n v="0.98189189977477331"/>
    <n v="0.75604726589884841"/>
    <n v="0.22832900797111269"/>
    <n v="1.5623726130038736E-2"/>
    <x v="0"/>
    <m/>
    <x v="0"/>
    <m/>
    <m/>
    <x v="0"/>
    <m/>
    <x v="0"/>
    <x v="0"/>
    <m/>
    <x v="0"/>
    <x v="0"/>
    <x v="0"/>
    <m/>
    <x v="0"/>
    <x v="0"/>
    <x v="0"/>
    <x v="0"/>
    <x v="0"/>
    <x v="0"/>
    <x v="0"/>
    <x v="0"/>
    <x v="0"/>
    <x v="0"/>
    <x v="0"/>
    <x v="0"/>
    <x v="0"/>
    <m/>
    <x v="0"/>
    <x v="0"/>
    <x v="0"/>
    <x v="0"/>
    <x v="0"/>
    <s v="PRODUCTION"/>
    <m/>
    <x v="0"/>
    <m/>
    <m/>
    <m/>
    <m/>
  </r>
  <r>
    <x v="0"/>
    <s v="T21N R097W S18 fLEWIS"/>
    <n v="49008401"/>
    <x v="0"/>
    <x v="0"/>
    <s v="DESERT SPRINGS EAST"/>
    <m/>
    <s v="18"/>
    <s v=" 21"/>
    <s v=" 97"/>
    <n v="41.788159999999998"/>
    <n v="-108.43055"/>
    <s v="4903720199"/>
    <s v="GOVT 12-18 18-21"/>
    <x v="0"/>
    <s v="LEWIS"/>
    <m/>
    <m/>
    <n v="13"/>
    <x v="0"/>
    <n v="5807"/>
    <n v="5820"/>
    <m/>
    <m/>
    <x v="1"/>
    <d v="1970-04-04T00:00:00"/>
    <n v="7.6999998092651367"/>
    <x v="0"/>
    <n v="60"/>
    <n v="40"/>
    <n v="3110"/>
    <n v="29"/>
    <x v="0"/>
    <n v="3040"/>
    <n v="3428"/>
    <m/>
    <x v="0"/>
    <n v="17"/>
    <n v="7984"/>
    <x v="0"/>
    <m/>
    <n v="2.9939999999999998"/>
    <n v="3.2915999999999999"/>
    <n v="135.285"/>
    <n v="0.74181999999999992"/>
    <n v="142.31241999999997"/>
    <n v="85.758399999999995"/>
    <n v="56.184919999999991"/>
    <m/>
    <x v="0"/>
    <n v="0.35394000000000003"/>
    <n v="142.29725999999997"/>
    <n v="5.3265932486936943E-5"/>
    <n v="9721"/>
    <n v="9.8107879130189216E-2"/>
    <n v="2.1038219995134649E-2"/>
    <n v="2.3129393766194127E-2"/>
    <n v="0.95583238623867128"/>
    <n v="0.60267077524894019"/>
    <n v="0.39484189646378298"/>
    <n v="2.487328287276931E-3"/>
    <x v="0"/>
    <m/>
    <x v="0"/>
    <m/>
    <m/>
    <x v="0"/>
    <m/>
    <x v="0"/>
    <x v="0"/>
    <m/>
    <x v="0"/>
    <x v="0"/>
    <x v="0"/>
    <m/>
    <x v="0"/>
    <x v="0"/>
    <x v="0"/>
    <x v="0"/>
    <x v="0"/>
    <x v="0"/>
    <x v="0"/>
    <x v="0"/>
    <x v="0"/>
    <x v="0"/>
    <x v="0"/>
    <x v="0"/>
    <x v="0"/>
    <m/>
    <x v="0"/>
    <x v="0"/>
    <x v="0"/>
    <x v="0"/>
    <x v="0"/>
    <s v="PRODUCTION"/>
    <m/>
    <x v="0"/>
    <m/>
    <m/>
    <m/>
    <m/>
  </r>
  <r>
    <x v="0"/>
    <s v="T21N R097W S18 fLEWIS"/>
    <n v="49008397"/>
    <x v="0"/>
    <x v="0"/>
    <s v="DESERT SPRINGS EAST"/>
    <m/>
    <s v="18"/>
    <s v=" 21"/>
    <s v=" 97"/>
    <n v="41.79027"/>
    <n v="-108.42843000000001"/>
    <s v="4903706359"/>
    <s v="GOVERNMENT NO. 1"/>
    <x v="0"/>
    <s v="LEWIS"/>
    <m/>
    <n v="-67"/>
    <n v="120"/>
    <x v="7"/>
    <n v="5797"/>
    <n v="5917"/>
    <m/>
    <m/>
    <x v="4"/>
    <d v="1965-11-22T00:00:00"/>
    <n v="8"/>
    <x v="0"/>
    <n v="545"/>
    <n v="270"/>
    <n v="3480"/>
    <n v="53"/>
    <x v="0"/>
    <n v="5700"/>
    <n v="2416"/>
    <m/>
    <x v="0"/>
    <n v="105"/>
    <n v="11346"/>
    <x v="0"/>
    <m/>
    <n v="27.195499999999999"/>
    <n v="22.218299999999999"/>
    <n v="151.38"/>
    <n v="1.3557399999999999"/>
    <n v="202.14953999999997"/>
    <n v="160.797"/>
    <n v="39.598239999999997"/>
    <m/>
    <x v="0"/>
    <n v="2.1861000000000002"/>
    <n v="202.58134000000001"/>
    <n v="-1.0668817758606366E-3"/>
    <n v="12566"/>
    <n v="5.1020408163265307E-2"/>
    <n v="0.13453159477879595"/>
    <n v="0.10991021795053307"/>
    <n v="0.75555818727067103"/>
    <n v="0.7937404303871225"/>
    <n v="0.19546834866429452"/>
    <n v="1.0791220948582925E-2"/>
    <x v="0"/>
    <m/>
    <x v="0"/>
    <m/>
    <m/>
    <x v="0"/>
    <m/>
    <x v="0"/>
    <x v="0"/>
    <m/>
    <x v="0"/>
    <x v="0"/>
    <x v="0"/>
    <m/>
    <x v="0"/>
    <x v="0"/>
    <x v="0"/>
    <x v="0"/>
    <x v="0"/>
    <x v="0"/>
    <x v="0"/>
    <x v="0"/>
    <x v="0"/>
    <x v="0"/>
    <x v="0"/>
    <x v="0"/>
    <x v="0"/>
    <m/>
    <x v="0"/>
    <x v="0"/>
    <x v="0"/>
    <x v="0"/>
    <x v="0"/>
    <s v="PRODUCTION TEST (11-17-65)"/>
    <m/>
    <x v="0"/>
    <m/>
    <m/>
    <m/>
    <m/>
  </r>
  <r>
    <x v="0"/>
    <s v="T21N R097W S06 fLEWIS"/>
    <n v="49008402"/>
    <x v="0"/>
    <x v="0"/>
    <s v="DESERT SPRINGS"/>
    <m/>
    <s v="6"/>
    <s v=" 21"/>
    <s v=" 97"/>
    <n v="41.818019999999997"/>
    <n v="-108.41987"/>
    <s v="4903706431"/>
    <s v="GOVERNMENT 1-6"/>
    <x v="0"/>
    <s v="LEWIS"/>
    <m/>
    <m/>
    <n v="40"/>
    <x v="0"/>
    <n v="5888"/>
    <n v="5928"/>
    <m/>
    <m/>
    <x v="0"/>
    <d v="1967-07-13T00:00:00"/>
    <n v="8"/>
    <x v="0"/>
    <n v="46"/>
    <n v="3"/>
    <n v="2607"/>
    <n v="22"/>
    <x v="0"/>
    <n v="1980"/>
    <n v="3648"/>
    <m/>
    <x v="0"/>
    <n v="42"/>
    <n v="6497"/>
    <x v="0"/>
    <m/>
    <n v="2.2953999999999999"/>
    <n v="0.24687000000000001"/>
    <n v="113.4045"/>
    <n v="0.56275999999999993"/>
    <n v="116.50953"/>
    <n v="55.855799999999995"/>
    <n v="59.790719999999993"/>
    <m/>
    <x v="0"/>
    <n v="0.87444000000000011"/>
    <n v="116.52095999999999"/>
    <n v="-4.9049375470094324E-5"/>
    <n v="8345"/>
    <n v="0.12451152135830751"/>
    <n v="1.9701392667192116E-2"/>
    <n v="2.1188824639495158E-3"/>
    <n v="0.9781797248688584"/>
    <n v="0.47936268290271555"/>
    <n v="0.51313274452939628"/>
    <n v="7.5045725678882166E-3"/>
    <x v="0"/>
    <m/>
    <x v="0"/>
    <m/>
    <m/>
    <x v="0"/>
    <m/>
    <x v="0"/>
    <x v="0"/>
    <m/>
    <x v="0"/>
    <x v="0"/>
    <x v="0"/>
    <m/>
    <x v="0"/>
    <x v="0"/>
    <x v="0"/>
    <x v="0"/>
    <x v="0"/>
    <x v="0"/>
    <x v="0"/>
    <x v="0"/>
    <x v="0"/>
    <x v="0"/>
    <x v="0"/>
    <x v="0"/>
    <x v="0"/>
    <m/>
    <x v="0"/>
    <x v="0"/>
    <x v="0"/>
    <x v="0"/>
    <x v="0"/>
    <s v="DST NO. 2 (MFE)"/>
    <m/>
    <x v="0"/>
    <m/>
    <m/>
    <m/>
    <m/>
  </r>
  <r>
    <x v="1"/>
    <s v="T21N R095W S34 fMESAVERDE/ALMOND"/>
    <n v="3871"/>
    <x v="0"/>
    <x v="0"/>
    <s v="WAMSUTTER"/>
    <s v="NE NE"/>
    <n v="34"/>
    <n v="21"/>
    <n v="95"/>
    <n v="41.752499999999998"/>
    <n v="-108.12860999999999"/>
    <s v="4903723957"/>
    <s v="W. WAMSUTTER 1-34-21-95"/>
    <x v="0"/>
    <s v="MESAVERDE/ALMOND"/>
    <m/>
    <m/>
    <m/>
    <x v="0"/>
    <s v="9351"/>
    <m/>
    <n v="9734"/>
    <m/>
    <x v="2"/>
    <d v="1994-08-30T00:00:00"/>
    <n v="7.91"/>
    <x v="1"/>
    <n v="22.2"/>
    <n v="2.8"/>
    <n v="2690"/>
    <n v="83.7"/>
    <x v="1"/>
    <n v="2680"/>
    <n v="2070"/>
    <m/>
    <x v="0"/>
    <n v="110"/>
    <n v="7100"/>
    <x v="0"/>
    <s v="SNYDER OIL"/>
    <n v="1.10778"/>
    <n v="0.23041199999999998"/>
    <n v="117.015"/>
    <n v="2.1410459999999998"/>
    <n v="120.494238"/>
    <n v="75.602800000000002"/>
    <n v="33.927299999999995"/>
    <n v="0"/>
    <x v="1"/>
    <n v="2.2902"/>
    <n v="111.8203"/>
    <n v="3.7337043452700287E-2"/>
    <n v="7658.7"/>
    <n v="3.7855637691666597E-2"/>
    <n v="9.1936346367035415E-3"/>
    <n v="1.912224217725664E-3"/>
    <n v="0.98889414114557073"/>
    <n v="0.67610979401772309"/>
    <n v="0.30340913054248642"/>
    <n v="2.0481075439790448E-2"/>
    <x v="0"/>
    <n v="1.6"/>
    <x v="0"/>
    <m/>
    <m/>
    <x v="0"/>
    <n v="10600"/>
    <x v="0"/>
    <x v="0"/>
    <m/>
    <x v="3"/>
    <x v="0"/>
    <x v="7"/>
    <n v="3"/>
    <x v="1"/>
    <x v="0"/>
    <x v="1"/>
    <x v="1"/>
    <x v="0"/>
    <x v="0"/>
    <x v="0"/>
    <x v="0"/>
    <x v="0"/>
    <x v="0"/>
    <x v="0"/>
    <x v="0"/>
    <x v="0"/>
    <m/>
    <x v="0"/>
    <x v="0"/>
    <x v="0"/>
    <x v="0"/>
    <x v="0"/>
    <m/>
    <n v="19940830"/>
    <x v="0"/>
    <s v="ENVIRO-TEST CASPER LAB No L3242-10"/>
    <m/>
    <m/>
    <d v="2001-08-03T00:00:00"/>
  </r>
  <r>
    <x v="1"/>
    <s v="T21N R095W S34 fMESAVERDE/ALMOND"/>
    <n v="3872"/>
    <x v="0"/>
    <x v="0"/>
    <s v="WAMSUTTER"/>
    <s v="SW SE"/>
    <n v="34"/>
    <n v="21"/>
    <n v="95"/>
    <n v="41.744720000000001"/>
    <n v="-108.12951"/>
    <s v="4903722020"/>
    <s v="W. WAMSUTTER 1D-34"/>
    <x v="0"/>
    <s v="MESAVERDE/ALMOND"/>
    <m/>
    <m/>
    <m/>
    <x v="0"/>
    <s v="9198"/>
    <m/>
    <n v="9900"/>
    <n v="9601"/>
    <x v="2"/>
    <d v="1994-08-30T00:00:00"/>
    <n v="8.0399999999999991"/>
    <x v="1"/>
    <m/>
    <m/>
    <n v="4421"/>
    <n v="99"/>
    <x v="1"/>
    <n v="5450"/>
    <n v="2509"/>
    <m/>
    <x v="0"/>
    <m/>
    <n v="12479"/>
    <x v="0"/>
    <s v="SNYDER OIL"/>
    <n v="0"/>
    <n v="0"/>
    <n v="192.31349999999998"/>
    <n v="2.5324199999999997"/>
    <n v="194.84591999999998"/>
    <n v="153.74449999999999"/>
    <n v="41.122509999999998"/>
    <n v="0"/>
    <x v="1"/>
    <n v="0"/>
    <n v="194.86700999999999"/>
    <n v="-5.4116757173068786E-5"/>
    <n v="12479"/>
    <n v="0"/>
    <n v="0"/>
    <n v="0"/>
    <n v="1"/>
    <n v="0.78897141183620556"/>
    <n v="0.21102858816379438"/>
    <n v="0"/>
    <x v="0"/>
    <m/>
    <x v="0"/>
    <m/>
    <m/>
    <x v="0"/>
    <n v="15599"/>
    <x v="0"/>
    <x v="0"/>
    <m/>
    <x v="0"/>
    <x v="0"/>
    <x v="0"/>
    <m/>
    <x v="0"/>
    <x v="0"/>
    <x v="0"/>
    <x v="0"/>
    <x v="0"/>
    <x v="0"/>
    <x v="0"/>
    <x v="0"/>
    <x v="0"/>
    <x v="0"/>
    <x v="0"/>
    <x v="0"/>
    <x v="0"/>
    <m/>
    <x v="0"/>
    <x v="0"/>
    <x v="0"/>
    <x v="0"/>
    <x v="0"/>
    <m/>
    <n v="19940830"/>
    <x v="0"/>
    <s v="BEUERMAN AND ASSOCIATES BUTTE MT LAB No 94-647"/>
    <m/>
    <m/>
    <d v="1994-09-23T00:00:00"/>
  </r>
  <r>
    <x v="1"/>
    <s v="T21N R095W S34 fMESAVERDE/ALMOND"/>
    <n v="3875"/>
    <x v="0"/>
    <x v="0"/>
    <s v="WAMSUTTER"/>
    <s v="NW SW"/>
    <n v="34"/>
    <n v="21"/>
    <n v="95"/>
    <n v="41.745148"/>
    <n v="-108.138931"/>
    <s v="4903723549"/>
    <s v="W. WAMSUTTER 12-34"/>
    <x v="0"/>
    <s v="MESAVERDE/ALMOND"/>
    <m/>
    <m/>
    <m/>
    <x v="0"/>
    <s v="9197"/>
    <m/>
    <n v="9545"/>
    <m/>
    <x v="2"/>
    <d v="1995-07-19T00:00:00"/>
    <n v="7.7"/>
    <x v="1"/>
    <n v="46"/>
    <n v="21"/>
    <n v="5107"/>
    <n v="187"/>
    <x v="1"/>
    <n v="7598"/>
    <n v="1728"/>
    <m/>
    <x v="0"/>
    <n v="266"/>
    <n v="14953"/>
    <x v="0"/>
    <s v="SNYDER OIL"/>
    <n v="2.2953999999999999"/>
    <n v="1.7280900000000001"/>
    <n v="222.15449999999998"/>
    <n v="4.7834599999999998"/>
    <n v="230.96144999999999"/>
    <n v="214.33957999999998"/>
    <n v="28.321919999999999"/>
    <n v="0"/>
    <x v="1"/>
    <n v="5.5381200000000002"/>
    <n v="248.19961999999998"/>
    <n v="-3.5975731500891749E-2"/>
    <n v="14953"/>
    <n v="0"/>
    <n v="9.9384550971601537E-3"/>
    <n v="7.4821577367132058E-3"/>
    <n v="0.98257938716612658"/>
    <n v="0.86357738984451304"/>
    <n v="0.11410944142460815"/>
    <n v="2.23131687308788E-2"/>
    <x v="0"/>
    <n v="4.1100000000000003"/>
    <x v="0"/>
    <m/>
    <m/>
    <x v="0"/>
    <n v="18691"/>
    <x v="2"/>
    <x v="0"/>
    <n v="156.63"/>
    <x v="0"/>
    <x v="0"/>
    <x v="0"/>
    <m/>
    <x v="0"/>
    <x v="9"/>
    <x v="0"/>
    <x v="0"/>
    <x v="0"/>
    <x v="0"/>
    <x v="0"/>
    <x v="0"/>
    <x v="0"/>
    <x v="0"/>
    <x v="0"/>
    <x v="0"/>
    <x v="0"/>
    <m/>
    <x v="0"/>
    <x v="0"/>
    <x v="0"/>
    <x v="0"/>
    <x v="0"/>
    <m/>
    <n v="19950719"/>
    <x v="0"/>
    <s v="BEUERMAN AND ASSOCIATES BUTTE MT LAB No 95-460"/>
    <m/>
    <m/>
    <d v="1995-07-19T00:00:00"/>
  </r>
  <r>
    <x v="1"/>
    <s v="T21N R095W S33 fLEWIS-MESAVERDE"/>
    <n v="3556"/>
    <x v="0"/>
    <x v="0"/>
    <s v="WAMSUTTER"/>
    <s v="C NE"/>
    <n v="33"/>
    <n v="21"/>
    <n v="95"/>
    <n v="41.752344000000001"/>
    <n v="-108.148078"/>
    <s v="4903724671"/>
    <s v="WEST WAMSUTTER 33-03"/>
    <x v="0"/>
    <s v="LEWIS-MESAVERDE"/>
    <m/>
    <m/>
    <m/>
    <x v="0"/>
    <s v="7543"/>
    <m/>
    <n v="9685"/>
    <n v="9646"/>
    <x v="2"/>
    <d v="2002-10-30T00:00:00"/>
    <n v="7.18"/>
    <x v="1"/>
    <n v="22.8"/>
    <m/>
    <n v="2660"/>
    <n v="18.5"/>
    <x v="1"/>
    <n v="3349"/>
    <n v="1590"/>
    <m/>
    <x v="0"/>
    <n v="25"/>
    <n v="9948"/>
    <x v="0"/>
    <s v="BP AMERICA PRODUCTION CO"/>
    <n v="1.1377200000000001"/>
    <n v="0"/>
    <n v="115.71"/>
    <n v="0.47322999999999998"/>
    <n v="117.32095"/>
    <n v="94.475290000000001"/>
    <n v="26.060099999999998"/>
    <n v="0"/>
    <x v="1"/>
    <n v="0.52050000000000007"/>
    <n v="121.05589000000001"/>
    <n v="-1.5668216761326344E-2"/>
    <n v="7665.3"/>
    <n v="-0.12960092657253325"/>
    <n v="9.6975007447518968E-3"/>
    <n v="0"/>
    <n v="0.99030249925524805"/>
    <n v="0.78042704076604619"/>
    <n v="0.21527329236107387"/>
    <n v="4.2996668728799573E-3"/>
    <x v="0"/>
    <n v="2.83"/>
    <x v="0"/>
    <m/>
    <m/>
    <x v="0"/>
    <n v="11600"/>
    <x v="0"/>
    <x v="0"/>
    <m/>
    <x v="0"/>
    <x v="0"/>
    <x v="0"/>
    <m/>
    <x v="0"/>
    <x v="0"/>
    <x v="0"/>
    <x v="0"/>
    <x v="0"/>
    <x v="0"/>
    <x v="0"/>
    <x v="0"/>
    <x v="0"/>
    <x v="0"/>
    <x v="0"/>
    <x v="0"/>
    <x v="0"/>
    <m/>
    <x v="0"/>
    <x v="0"/>
    <x v="0"/>
    <x v="0"/>
    <x v="0"/>
    <m/>
    <n v="20021030"/>
    <x v="0"/>
    <s v="BP AMERICA"/>
    <m/>
    <m/>
    <d v="2002-11-01T00:00:00"/>
  </r>
  <r>
    <x v="1"/>
    <s v="T21N R095W S33 fLEWIS-MESAVERDE"/>
    <n v="3555"/>
    <x v="0"/>
    <x v="0"/>
    <s v="WAMSUTTER"/>
    <s v="SW SW"/>
    <n v="33"/>
    <n v="21"/>
    <n v="95"/>
    <n v="41.745111000000001"/>
    <n v="-108.15781"/>
    <s v="4903724656"/>
    <s v="WEST WAMSUTTER 33-02"/>
    <x v="0"/>
    <s v="LEWIS-MESAVERDE"/>
    <m/>
    <m/>
    <m/>
    <x v="0"/>
    <s v="7462"/>
    <m/>
    <n v="9652"/>
    <n v="9649"/>
    <x v="2"/>
    <d v="2002-10-30T00:00:00"/>
    <n v="7.21"/>
    <x v="1"/>
    <n v="9.5"/>
    <m/>
    <n v="2680"/>
    <n v="18.2"/>
    <x v="1"/>
    <n v="3349"/>
    <n v="1617"/>
    <m/>
    <x v="0"/>
    <n v="12"/>
    <n v="8936"/>
    <x v="0"/>
    <s v="BP AMERICA PRODUCTION CO"/>
    <n v="0.47404999999999997"/>
    <n v="0"/>
    <n v="116.58"/>
    <n v="0.46555599999999997"/>
    <n v="117.51960600000001"/>
    <n v="94.475290000000001"/>
    <n v="26.502629999999996"/>
    <n v="0"/>
    <x v="1"/>
    <n v="0.24984000000000001"/>
    <n v="121.22776"/>
    <n v="-1.5531706431475325E-2"/>
    <n v="7685.7"/>
    <n v="-7.5220946112611833E-2"/>
    <n v="4.0337950077878916E-3"/>
    <n v="0"/>
    <n v="0.99596620499221211"/>
    <n v="0.77932059455689029"/>
    <n v="0.21861849134224698"/>
    <n v="2.0609141008627067E-3"/>
    <x v="0"/>
    <n v="3.97"/>
    <x v="0"/>
    <m/>
    <m/>
    <x v="0"/>
    <n v="11770"/>
    <x v="0"/>
    <x v="0"/>
    <m/>
    <x v="0"/>
    <x v="0"/>
    <x v="0"/>
    <m/>
    <x v="0"/>
    <x v="0"/>
    <x v="0"/>
    <x v="0"/>
    <x v="0"/>
    <x v="0"/>
    <x v="0"/>
    <x v="0"/>
    <x v="0"/>
    <x v="0"/>
    <x v="0"/>
    <x v="0"/>
    <x v="0"/>
    <m/>
    <x v="0"/>
    <x v="0"/>
    <x v="0"/>
    <x v="0"/>
    <x v="0"/>
    <m/>
    <n v="20021030"/>
    <x v="0"/>
    <s v="BP AMERICA"/>
    <m/>
    <m/>
    <d v="2002-11-01T00:00:00"/>
  </r>
  <r>
    <x v="1"/>
    <s v="T21N R095W S33 fLEWIS-MESAVERDE"/>
    <n v="3554"/>
    <x v="0"/>
    <x v="0"/>
    <s v="WAMSUTTER"/>
    <s v="SW SE"/>
    <n v="33"/>
    <n v="21"/>
    <n v="95"/>
    <n v="41.744990000000001"/>
    <n v="-108.14878299999999"/>
    <s v="4903724387"/>
    <s v="WEST WAMSUTTER 33-01"/>
    <x v="0"/>
    <s v="LEWIS-MESAVERDE"/>
    <m/>
    <m/>
    <m/>
    <x v="0"/>
    <s v="7443"/>
    <m/>
    <n v="9484"/>
    <n v="9684"/>
    <x v="2"/>
    <d v="2002-10-30T00:00:00"/>
    <n v="7.26"/>
    <x v="1"/>
    <n v="23.6"/>
    <m/>
    <n v="2720"/>
    <n v="55.1"/>
    <x v="1"/>
    <n v="3649"/>
    <n v="1483"/>
    <m/>
    <x v="0"/>
    <n v="23"/>
    <n v="8974"/>
    <x v="0"/>
    <s v="BP AMERICA PRODUCTION CO"/>
    <n v="1.17764"/>
    <n v="0"/>
    <n v="118.32"/>
    <n v="1.4094579999999999"/>
    <n v="120.90709799999999"/>
    <n v="102.93828999999999"/>
    <n v="24.306369999999998"/>
    <n v="0"/>
    <x v="1"/>
    <n v="0.47886000000000006"/>
    <n v="127.72351999999999"/>
    <n v="-2.741585913606185E-2"/>
    <n v="7953.7"/>
    <n v="-6.0273988787608486E-2"/>
    <n v="9.7400402414753191E-3"/>
    <n v="0"/>
    <n v="0.99025995975852465"/>
    <n v="0.8059462344915016"/>
    <n v="0.19030457350376814"/>
    <n v="3.7491920047302181E-3"/>
    <x v="0"/>
    <n v="13.7"/>
    <x v="0"/>
    <m/>
    <m/>
    <x v="0"/>
    <n v="12580"/>
    <x v="0"/>
    <x v="0"/>
    <m/>
    <x v="0"/>
    <x v="0"/>
    <x v="0"/>
    <m/>
    <x v="0"/>
    <x v="0"/>
    <x v="0"/>
    <x v="0"/>
    <x v="0"/>
    <x v="0"/>
    <x v="0"/>
    <x v="0"/>
    <x v="0"/>
    <x v="0"/>
    <x v="0"/>
    <x v="0"/>
    <x v="0"/>
    <m/>
    <x v="0"/>
    <x v="0"/>
    <x v="0"/>
    <x v="0"/>
    <x v="0"/>
    <m/>
    <n v="20021030"/>
    <x v="0"/>
    <s v="BP AMERICA"/>
    <m/>
    <m/>
    <d v="2002-11-01T00:00:00"/>
  </r>
  <r>
    <x v="1"/>
    <s v="T21N R095W S31 fLEWIS-MESAVERDE"/>
    <n v="3766"/>
    <x v="0"/>
    <x v="0"/>
    <s v="WC"/>
    <s v="C NW"/>
    <n v="31"/>
    <n v="21"/>
    <n v="95"/>
    <n v="41.754240000000003"/>
    <n v="-108.19642"/>
    <s v="4903724821"/>
    <s v="WEST WAMSUTTER 31-01"/>
    <x v="0"/>
    <s v="LEWIS-MESAVERDE"/>
    <m/>
    <m/>
    <m/>
    <x v="0"/>
    <s v="7276"/>
    <m/>
    <n v="9300"/>
    <n v="9288"/>
    <x v="2"/>
    <d v="2003-02-14T00:00:00"/>
    <n v="7.95"/>
    <x v="1"/>
    <n v="32.200000000000003"/>
    <n v="3.04"/>
    <n v="3490"/>
    <n v="41.4"/>
    <x v="1"/>
    <n v="3649"/>
    <n v="2962"/>
    <m/>
    <x v="0"/>
    <n v="57"/>
    <n v="10848"/>
    <x v="0"/>
    <s v="BP AMERICA PRODUCTION COMPANY"/>
    <n v="1.6067800000000001"/>
    <n v="0.25016159999999998"/>
    <n v="151.815"/>
    <n v="1.0590119999999998"/>
    <n v="154.73095359999999"/>
    <n v="102.93828999999999"/>
    <n v="48.547179999999997"/>
    <n v="0"/>
    <x v="1"/>
    <n v="1.1867400000000001"/>
    <n v="152.67220999999998"/>
    <n v="6.6972101909754519E-3"/>
    <n v="10234.64"/>
    <n v="-2.9093130651569283E-2"/>
    <n v="1.0384347556945452E-2"/>
    <n v="1.6167521376925062E-3"/>
    <n v="0.98799890030536208"/>
    <n v="0.6742437932875931"/>
    <n v="0.31798308284133703"/>
    <n v="7.7731238710699235E-3"/>
    <x v="0"/>
    <n v="3.25"/>
    <x v="0"/>
    <m/>
    <m/>
    <x v="0"/>
    <n v="14770"/>
    <x v="0"/>
    <x v="0"/>
    <m/>
    <x v="0"/>
    <x v="0"/>
    <x v="0"/>
    <n v="2.65"/>
    <x v="0"/>
    <x v="0"/>
    <x v="0"/>
    <x v="0"/>
    <x v="0"/>
    <x v="0"/>
    <x v="0"/>
    <x v="0"/>
    <x v="0"/>
    <x v="0"/>
    <x v="0"/>
    <x v="0"/>
    <x v="0"/>
    <m/>
    <x v="0"/>
    <x v="0"/>
    <x v="0"/>
    <x v="0"/>
    <x v="0"/>
    <m/>
    <n v="20030214"/>
    <x v="0"/>
    <s v="BP AMERICA"/>
    <m/>
    <m/>
    <d v="2003-02-16T00:00:00"/>
  </r>
  <r>
    <x v="1"/>
    <s v="T21N R095W S27 fLEWIS-MESAVERDE"/>
    <n v="3765"/>
    <x v="0"/>
    <x v="0"/>
    <s v="WAMSUTTER"/>
    <s v="C SE"/>
    <n v="27"/>
    <n v="21"/>
    <n v="95"/>
    <n v="41.759450000000001"/>
    <n v="-108.128912"/>
    <s v="4903724662"/>
    <s v="WEST WAMSUTTER 27-01"/>
    <x v="0"/>
    <s v="LEWIS-MESAVERDE"/>
    <m/>
    <m/>
    <m/>
    <x v="0"/>
    <s v="7670"/>
    <m/>
    <n v="9825"/>
    <n v="9822"/>
    <x v="2"/>
    <d v="2003-01-08T00:00:00"/>
    <n v="8.1999999999999993"/>
    <x v="1"/>
    <n v="33"/>
    <n v="5.48"/>
    <n v="3150"/>
    <n v="45.7"/>
    <x v="1"/>
    <n v="3499"/>
    <n v="2210"/>
    <m/>
    <x v="0"/>
    <n v="40"/>
    <n v="8222"/>
    <x v="0"/>
    <s v="BP AMERICA PRODUCTION COMPANY"/>
    <n v="1.6467000000000001"/>
    <n v="0.45094920000000005"/>
    <n v="137.02500000000001"/>
    <n v="1.169006"/>
    <n v="140.29165519999998"/>
    <n v="98.706789999999998"/>
    <n v="36.221899999999998"/>
    <n v="0"/>
    <x v="1"/>
    <n v="0.8328000000000001"/>
    <n v="135.76148999999998"/>
    <n v="1.6410482107414148E-2"/>
    <n v="8983.18"/>
    <n v="4.4241327321190495E-2"/>
    <n v="1.1737690297063372E-2"/>
    <n v="3.2143693746939277E-3"/>
    <n v="0.98504794032824261"/>
    <n v="0.72706030259390941"/>
    <n v="0.26680540998776608"/>
    <n v="6.1342874183245941E-3"/>
    <x v="0"/>
    <n v="12.6"/>
    <x v="0"/>
    <m/>
    <m/>
    <x v="0"/>
    <n v="12530"/>
    <x v="0"/>
    <x v="0"/>
    <m/>
    <x v="0"/>
    <x v="0"/>
    <x v="0"/>
    <n v="8.52"/>
    <x v="0"/>
    <x v="0"/>
    <x v="0"/>
    <x v="0"/>
    <x v="0"/>
    <x v="0"/>
    <x v="0"/>
    <x v="0"/>
    <x v="0"/>
    <x v="0"/>
    <x v="0"/>
    <x v="0"/>
    <x v="0"/>
    <m/>
    <x v="0"/>
    <x v="0"/>
    <x v="0"/>
    <x v="0"/>
    <x v="0"/>
    <m/>
    <n v="20030108"/>
    <x v="0"/>
    <s v="BP AMERICA"/>
    <m/>
    <m/>
    <d v="2003-01-10T00:00:00"/>
  </r>
  <r>
    <x v="1"/>
    <s v="T21N R095W S26 fMESAVERDE/ALMOND"/>
    <n v="3876"/>
    <x v="0"/>
    <x v="0"/>
    <s v="WAMSUTTER"/>
    <s v="SW SW"/>
    <n v="26"/>
    <n v="21"/>
    <n v="95"/>
    <n v="41.759010000000004"/>
    <n v="-108.119867"/>
    <s v="4903723343"/>
    <s v="W. WAMSUTTER 13-26"/>
    <x v="0"/>
    <s v="MESAVERDE/ALMOND"/>
    <m/>
    <m/>
    <m/>
    <x v="0"/>
    <s v="9477"/>
    <m/>
    <n v="9835"/>
    <n v="9791"/>
    <x v="2"/>
    <d v="1996-08-14T00:00:00"/>
    <n v="8"/>
    <x v="1"/>
    <m/>
    <m/>
    <n v="2821"/>
    <n v="41"/>
    <x v="1"/>
    <n v="3376"/>
    <n v="2391"/>
    <m/>
    <x v="0"/>
    <m/>
    <n v="8629"/>
    <x v="0"/>
    <s v="SNYDER OIL"/>
    <n v="0"/>
    <n v="0"/>
    <n v="122.7135"/>
    <n v="1.04878"/>
    <n v="123.76227999999999"/>
    <n v="95.236959999999996"/>
    <n v="39.188489999999994"/>
    <n v="0"/>
    <x v="1"/>
    <n v="0"/>
    <n v="134.42544999999998"/>
    <n v="-4.1300064879148182E-2"/>
    <n v="8629"/>
    <n v="0"/>
    <n v="0"/>
    <n v="0"/>
    <n v="1"/>
    <n v="0.70847417657891421"/>
    <n v="0.29152582342108579"/>
    <n v="0"/>
    <x v="0"/>
    <m/>
    <x v="0"/>
    <m/>
    <m/>
    <x v="0"/>
    <n v="10786"/>
    <x v="0"/>
    <x v="0"/>
    <m/>
    <x v="0"/>
    <x v="0"/>
    <x v="0"/>
    <m/>
    <x v="0"/>
    <x v="0"/>
    <x v="0"/>
    <x v="0"/>
    <x v="0"/>
    <x v="0"/>
    <x v="0"/>
    <x v="0"/>
    <x v="0"/>
    <x v="0"/>
    <x v="0"/>
    <x v="0"/>
    <x v="0"/>
    <m/>
    <x v="0"/>
    <x v="0"/>
    <x v="0"/>
    <x v="0"/>
    <x v="0"/>
    <m/>
    <n v="19960814"/>
    <x v="0"/>
    <s v="BEUERMAN AND ASSOCIATES BUTTE MT LAB No 96-1142"/>
    <m/>
    <m/>
    <d v="1996-09-04T00:00:00"/>
  </r>
  <r>
    <x v="1"/>
    <s v="T21N R095W S24 fMESAVERDE/ALMOND"/>
    <n v="3874"/>
    <x v="0"/>
    <x v="0"/>
    <s v="WAMSUTTER"/>
    <s v="NW SE"/>
    <n v="24"/>
    <n v="21"/>
    <n v="95"/>
    <n v="41.774203999999997"/>
    <n v="-108.09032000000001"/>
    <s v="4903723606"/>
    <s v="WEST WAMSUTTER 10-24"/>
    <x v="0"/>
    <s v="MESAVERDE/ALMOND"/>
    <m/>
    <m/>
    <m/>
    <x v="0"/>
    <s v="9705"/>
    <m/>
    <n v="10045"/>
    <n v="9950"/>
    <x v="2"/>
    <d v="1999-12-16T00:00:00"/>
    <n v="9.14"/>
    <x v="1"/>
    <n v="17"/>
    <n v="5"/>
    <n v="3491"/>
    <n v="96"/>
    <x v="1"/>
    <n v="4052"/>
    <n v="2079"/>
    <n v="107"/>
    <x v="0"/>
    <n v="10"/>
    <n v="9183"/>
    <x v="0"/>
    <s v="SANTA FE SNYDER"/>
    <n v="0.84830000000000005"/>
    <n v="0.41144999999999998"/>
    <n v="151.85849999999999"/>
    <n v="2.4556800000000001"/>
    <n v="155.57392999999999"/>
    <n v="114.30691999999999"/>
    <n v="34.074809999999999"/>
    <n v="3.5663099999999996"/>
    <x v="1"/>
    <n v="0.20820000000000002"/>
    <n v="152.15624"/>
    <n v="1.1106125863447166E-2"/>
    <n v="9857"/>
    <n v="3.5399159663865545E-2"/>
    <n v="5.4527130606008356E-3"/>
    <n v="2.6447233157894773E-3"/>
    <n v="0.99190256362360973"/>
    <n v="0.75124700768105201"/>
    <n v="0.2239461884704827"/>
    <n v="1.368330342547897E-3"/>
    <x v="0"/>
    <n v="0.18"/>
    <x v="0"/>
    <m/>
    <n v="7.0019999999999997E-5"/>
    <x v="3"/>
    <n v="14240"/>
    <x v="2"/>
    <x v="0"/>
    <n v="191.33"/>
    <x v="0"/>
    <x v="0"/>
    <x v="0"/>
    <n v="4.18"/>
    <x v="0"/>
    <x v="9"/>
    <x v="0"/>
    <x v="0"/>
    <x v="0"/>
    <x v="0"/>
    <x v="0"/>
    <x v="0"/>
    <x v="0"/>
    <x v="0"/>
    <x v="0"/>
    <x v="1"/>
    <x v="0"/>
    <n v="0.49"/>
    <x v="0"/>
    <x v="0"/>
    <x v="0"/>
    <x v="0"/>
    <x v="0"/>
    <m/>
    <n v="19991216"/>
    <x v="0"/>
    <s v="BEUERMAN AND ASSOCIATES KINGMAN AZ LAB No 1999-0140"/>
    <m/>
    <m/>
    <d v="1999-12-21T00:00:00"/>
  </r>
  <r>
    <x v="1"/>
    <s v="T21N R095W S22 fMESAVERDE/ALMOND"/>
    <n v="3873"/>
    <x v="0"/>
    <x v="0"/>
    <s v="WAMSUTTER"/>
    <s v="NW SE"/>
    <n v="22"/>
    <n v="21"/>
    <n v="95"/>
    <n v="41.775886999999997"/>
    <n v="-108.13115500000001"/>
    <s v="4903723622"/>
    <s v="W. WAMSUTTER 10-22"/>
    <x v="0"/>
    <s v="MESAVERDE/ALMOND"/>
    <m/>
    <m/>
    <m/>
    <x v="0"/>
    <s v="9448"/>
    <m/>
    <n v="9950"/>
    <m/>
    <x v="2"/>
    <d v="2003-02-13T00:00:00"/>
    <n v="8.3000000000000007"/>
    <x v="1"/>
    <n v="9"/>
    <n v="2"/>
    <n v="2940"/>
    <n v="54.3"/>
    <x v="1"/>
    <n v="3260"/>
    <n v="2360"/>
    <m/>
    <x v="0"/>
    <n v="30"/>
    <n v="13200"/>
    <x v="0"/>
    <s v="DEVON ENERGY"/>
    <n v="0.4491"/>
    <n v="0.16458"/>
    <n v="127.89"/>
    <n v="1.3889939999999998"/>
    <n v="129.89267399999997"/>
    <n v="91.96459999999999"/>
    <n v="38.680399999999999"/>
    <n v="0"/>
    <x v="1"/>
    <n v="0.62460000000000004"/>
    <n v="131.26959999999997"/>
    <n v="-5.2723005467474136E-3"/>
    <n v="8655.2999999999993"/>
    <n v="-0.20794498359665622"/>
    <n v="3.4574698185057002E-3"/>
    <n v="1.2670460537289427E-3"/>
    <n v="0.99527548412776545"/>
    <n v="0.70057804701164639"/>
    <n v="0.29466380639538786"/>
    <n v="4.7581465929659285E-3"/>
    <x v="0"/>
    <n v="2.59"/>
    <x v="0"/>
    <n v="7052"/>
    <n v="0.83299999999999996"/>
    <x v="4"/>
    <m/>
    <x v="0"/>
    <x v="0"/>
    <m/>
    <x v="0"/>
    <x v="0"/>
    <x v="0"/>
    <m/>
    <x v="0"/>
    <x v="0"/>
    <x v="0"/>
    <x v="0"/>
    <x v="0"/>
    <x v="0"/>
    <x v="0"/>
    <x v="0"/>
    <x v="0"/>
    <x v="0"/>
    <x v="0"/>
    <x v="0"/>
    <x v="0"/>
    <m/>
    <x v="0"/>
    <x v="0"/>
    <x v="0"/>
    <x v="0"/>
    <x v="0"/>
    <m/>
    <n v="20030213"/>
    <x v="0"/>
    <s v="ENERGY LABS CASPER LAB No C03020526-012"/>
    <m/>
    <m/>
    <d v="2003-02-20T00:00:00"/>
  </r>
  <r>
    <x v="1"/>
    <s v="T21N R095W S16 fLEWIS-MESAVERDE/ALMOND"/>
    <n v="3885"/>
    <x v="0"/>
    <x v="0"/>
    <s v="WAMSUTTER"/>
    <s v="SE SE"/>
    <n v="16"/>
    <n v="21"/>
    <n v="95"/>
    <n v="41.757660000000001"/>
    <n v="-108.107146"/>
    <s v="4903724685"/>
    <s v="W. WAMSUTTER 16-26"/>
    <x v="0"/>
    <s v="LEWIS-MESAVERDE/ALMOND"/>
    <m/>
    <m/>
    <m/>
    <x v="0"/>
    <s v="7650"/>
    <m/>
    <n v="9835"/>
    <n v="9727"/>
    <x v="2"/>
    <d v="2003-02-27T00:00:00"/>
    <n v="7.99"/>
    <x v="1"/>
    <n v="16.600000000000001"/>
    <n v="8.6999999999999993"/>
    <n v="4740"/>
    <n v="62.7"/>
    <x v="1"/>
    <n v="6470"/>
    <n v="2660"/>
    <m/>
    <x v="0"/>
    <n v="75"/>
    <n v="14400"/>
    <x v="0"/>
    <s v="DEVON ENERGY"/>
    <n v="0.82834000000000008"/>
    <n v="0.71592299999999998"/>
    <n v="206.19"/>
    <n v="1.603866"/>
    <n v="209.33812900000001"/>
    <n v="182.5187"/>
    <n v="43.597399999999993"/>
    <n v="0"/>
    <x v="1"/>
    <n v="1.5615000000000001"/>
    <n v="227.67759999999998"/>
    <n v="-4.1965242399776365E-2"/>
    <n v="14033"/>
    <n v="-1.2907537016846621E-2"/>
    <n v="3.956947565916193E-3"/>
    <n v="3.4199359830907822E-3"/>
    <n v="0.99262311645099299"/>
    <n v="0.80165418117548681"/>
    <n v="0.19148743662090603"/>
    <n v="6.8583822036072072E-3"/>
    <x v="0"/>
    <n v="21.9"/>
    <x v="0"/>
    <n v="12205"/>
    <n v="0.24099999999999999"/>
    <x v="4"/>
    <m/>
    <x v="0"/>
    <x v="0"/>
    <m/>
    <x v="0"/>
    <x v="0"/>
    <x v="0"/>
    <m/>
    <x v="0"/>
    <x v="0"/>
    <x v="0"/>
    <x v="0"/>
    <x v="0"/>
    <x v="0"/>
    <x v="0"/>
    <x v="0"/>
    <x v="0"/>
    <x v="0"/>
    <x v="0"/>
    <x v="0"/>
    <x v="0"/>
    <m/>
    <x v="0"/>
    <x v="0"/>
    <x v="0"/>
    <x v="0"/>
    <x v="0"/>
    <m/>
    <n v="20030227"/>
    <x v="0"/>
    <s v="ENERGY LABS CASPER LAB No C03030010-001"/>
    <m/>
    <m/>
    <d v="2003-03-05T00:00:00"/>
  </r>
  <r>
    <x v="1"/>
    <s v="T21N R095W S01 fMESAVERDE/ALMOND"/>
    <n v="3730"/>
    <x v="0"/>
    <x v="0"/>
    <s v="SIBERIA RIDGE"/>
    <s v="NW NE"/>
    <n v="1"/>
    <n v="21"/>
    <n v="95"/>
    <n v="41.825000000000003"/>
    <n v="-108.09007"/>
    <s v="4903724043"/>
    <s v="RASMUSSEN 01-01"/>
    <x v="0"/>
    <s v="MESAVERDE/ALMOND"/>
    <m/>
    <m/>
    <m/>
    <x v="0"/>
    <s v="10312"/>
    <m/>
    <n v="10650"/>
    <n v="10648"/>
    <x v="2"/>
    <d v="2003-03-14T00:00:00"/>
    <n v="7.5"/>
    <x v="1"/>
    <n v="46.2"/>
    <n v="0"/>
    <n v="3750"/>
    <n v="24.1"/>
    <x v="1"/>
    <n v="5798"/>
    <n v="1414"/>
    <m/>
    <x v="0"/>
    <n v="81"/>
    <n v="13710"/>
    <x v="0"/>
    <s v="BP AMERICA PRODUCTION COMPANY"/>
    <n v="2.30538"/>
    <n v="0"/>
    <n v="163.125"/>
    <n v="0.61647799999999997"/>
    <n v="166.04685800000001"/>
    <n v="163.56157999999999"/>
    <n v="23.175459999999998"/>
    <n v="0"/>
    <x v="1"/>
    <n v="1.68642"/>
    <n v="188.42345999999998"/>
    <n v="-6.3126870893601764E-2"/>
    <n v="11113.3"/>
    <n v="-0.10460736485479372"/>
    <n v="1.3883912214707488E-2"/>
    <n v="0"/>
    <n v="0.98611608778529247"/>
    <n v="0.86805316068391913"/>
    <n v="0.12299667992510062"/>
    <n v="8.9501593909802959E-3"/>
    <x v="0"/>
    <n v="24.6"/>
    <x v="0"/>
    <m/>
    <m/>
    <x v="0"/>
    <n v="16550"/>
    <x v="0"/>
    <x v="0"/>
    <m/>
    <x v="0"/>
    <x v="0"/>
    <x v="0"/>
    <n v="1.64"/>
    <x v="0"/>
    <x v="0"/>
    <x v="0"/>
    <x v="0"/>
    <x v="0"/>
    <x v="0"/>
    <x v="0"/>
    <x v="0"/>
    <x v="0"/>
    <x v="0"/>
    <x v="0"/>
    <x v="0"/>
    <x v="0"/>
    <m/>
    <x v="0"/>
    <x v="0"/>
    <x v="0"/>
    <x v="0"/>
    <x v="0"/>
    <m/>
    <n v="20030314"/>
    <x v="0"/>
    <s v="BP AMERICA"/>
    <m/>
    <m/>
    <d v="2003-03-16T00:00:00"/>
  </r>
  <r>
    <x v="1"/>
    <s v="T21N R094W S36 fLEWIS-MESAVERDE"/>
    <n v="3695"/>
    <x v="0"/>
    <x v="0"/>
    <s v="WAMSUTTER"/>
    <s v="NE SW"/>
    <n v="36"/>
    <n v="21"/>
    <n v="94"/>
    <n v="41.747300000000003"/>
    <n v="-107.98028499999999"/>
    <s v="4903724877"/>
    <s v="CROOKS GAP ROAD 36-05"/>
    <x v="0"/>
    <s v="LEWIS-MESAVERDE"/>
    <m/>
    <m/>
    <m/>
    <x v="0"/>
    <s v="8900"/>
    <m/>
    <n v="10520"/>
    <n v="10517"/>
    <x v="2"/>
    <d v="2003-02-06T00:00:00"/>
    <n v="8.34"/>
    <x v="1"/>
    <n v="20.5"/>
    <n v="4.8099999999999996"/>
    <n v="3020"/>
    <n v="22.4"/>
    <x v="1"/>
    <n v="4399"/>
    <n v="1281"/>
    <n v="53"/>
    <x v="0"/>
    <n v="16"/>
    <n v="8614"/>
    <x v="0"/>
    <s v="BP AMERICA PRODUCTION COMPANY"/>
    <n v="1.02295"/>
    <n v="0.39581489999999997"/>
    <n v="131.37"/>
    <n v="0.57299199999999995"/>
    <n v="133.36175690000002"/>
    <n v="124.09578999999999"/>
    <n v="20.995589999999996"/>
    <n v="1.7664899999999999"/>
    <x v="1"/>
    <n v="0.33312000000000003"/>
    <n v="147.19099"/>
    <n v="-4.9292809472755807E-2"/>
    <n v="8816.7099999999991"/>
    <n v="1.1629474645611058E-2"/>
    <n v="7.6704898299071516E-3"/>
    <n v="2.9679790458729321E-3"/>
    <n v="0.98936153112421976"/>
    <n v="0.84309365675168024"/>
    <n v="0.14264181523610919"/>
    <n v="2.2631820059094651E-3"/>
    <x v="0"/>
    <n v="0.28000000000000003"/>
    <x v="0"/>
    <m/>
    <m/>
    <x v="0"/>
    <n v="13610"/>
    <x v="0"/>
    <x v="0"/>
    <m/>
    <x v="0"/>
    <x v="0"/>
    <x v="0"/>
    <n v="6.36"/>
    <x v="0"/>
    <x v="0"/>
    <x v="0"/>
    <x v="0"/>
    <x v="0"/>
    <x v="0"/>
    <x v="0"/>
    <x v="0"/>
    <x v="0"/>
    <x v="0"/>
    <x v="0"/>
    <x v="0"/>
    <x v="0"/>
    <m/>
    <x v="0"/>
    <x v="0"/>
    <x v="0"/>
    <x v="0"/>
    <x v="0"/>
    <m/>
    <n v="20030206"/>
    <x v="0"/>
    <s v="BP AMERICA"/>
    <m/>
    <m/>
    <d v="2003-02-08T00:00:00"/>
  </r>
  <r>
    <x v="1"/>
    <s v="T21N R094W S35 fLEWIS-MESAVERDE"/>
    <n v="4269"/>
    <x v="0"/>
    <x v="0"/>
    <s v="WAMSUTTER"/>
    <s v="SE NE"/>
    <n v="35"/>
    <n v="21"/>
    <n v="94"/>
    <n v="41.750036999999999"/>
    <n v="-107.989575"/>
    <s v="4903725421"/>
    <s v="C.G. ROAD UNIT 35-07"/>
    <x v="0"/>
    <s v="LEWIS-MESAVERDE"/>
    <m/>
    <m/>
    <m/>
    <x v="0"/>
    <s v="8856"/>
    <m/>
    <n v="10616"/>
    <n v="10589"/>
    <x v="2"/>
    <d v="2003-09-23T00:00:00"/>
    <n v="7.52"/>
    <x v="1"/>
    <n v="17"/>
    <n v="5.8"/>
    <n v="3066"/>
    <n v="16"/>
    <x v="1"/>
    <n v="3899"/>
    <n v="992"/>
    <m/>
    <x v="0"/>
    <n v="48"/>
    <n v="10980"/>
    <x v="0"/>
    <s v="BP AMERICAN PRODUCTION COMPANY"/>
    <n v="0.84830000000000005"/>
    <n v="0.47728199999999998"/>
    <n v="133.37099999999998"/>
    <n v="0.40927999999999998"/>
    <n v="135.10586199999997"/>
    <n v="109.99078999999999"/>
    <n v="16.258879999999998"/>
    <n v="0"/>
    <x v="1"/>
    <n v="0.99936000000000003"/>
    <n v="127.24902999999998"/>
    <n v="2.9947343234598418E-2"/>
    <n v="8043.8"/>
    <n v="-0.15434350655494697"/>
    <n v="6.2787801168834572E-3"/>
    <n v="3.5326520473256749E-3"/>
    <n v="0.9901885678357909"/>
    <n v="0.86437429031875535"/>
    <n v="0.1277721331156709"/>
    <n v="7.8535765655738214E-3"/>
    <x v="0"/>
    <n v="0.4"/>
    <x v="0"/>
    <m/>
    <m/>
    <x v="0"/>
    <n v="16730"/>
    <x v="0"/>
    <x v="0"/>
    <m/>
    <x v="0"/>
    <x v="0"/>
    <x v="0"/>
    <m/>
    <x v="0"/>
    <x v="0"/>
    <x v="0"/>
    <x v="0"/>
    <x v="0"/>
    <x v="0"/>
    <x v="0"/>
    <x v="0"/>
    <x v="0"/>
    <x v="0"/>
    <x v="0"/>
    <x v="0"/>
    <x v="0"/>
    <m/>
    <x v="0"/>
    <x v="0"/>
    <x v="0"/>
    <x v="0"/>
    <x v="0"/>
    <m/>
    <n v="2003923"/>
    <x v="0"/>
    <s v="BP AMERICA"/>
    <m/>
    <m/>
    <d v="2003-09-24T00:00:00"/>
  </r>
  <r>
    <x v="1"/>
    <s v="T21N R094W S35 fLEWIS-MESAVERDE"/>
    <n v="3469"/>
    <x v="0"/>
    <x v="0"/>
    <s v="WAMSUTTER"/>
    <s v="SE SW"/>
    <n v="35"/>
    <n v="21"/>
    <n v="94"/>
    <n v="41.741903999999998"/>
    <n v="-108.002094"/>
    <s v="4903723485"/>
    <s v="CROOKS GAP ROAD 35-01"/>
    <x v="0"/>
    <s v="LEWIS-MESAVERDE/ALMOND"/>
    <m/>
    <m/>
    <s v=""/>
    <x v="0"/>
    <m/>
    <m/>
    <n v="10377"/>
    <n v="10340"/>
    <x v="2"/>
    <d v="2001-01-01T00:00:00"/>
    <n v="7.05"/>
    <x v="1"/>
    <n v="25.5"/>
    <m/>
    <n v="2930"/>
    <n v="27.7"/>
    <x v="1"/>
    <n v="4898"/>
    <n v="1078"/>
    <m/>
    <x v="0"/>
    <n v="43"/>
    <n v="10874"/>
    <x v="0"/>
    <s v="BP AMERICA PRODUCTION CO"/>
    <n v="1.2724500000000001"/>
    <n v="0"/>
    <n v="127.455"/>
    <n v="0.70856599999999992"/>
    <n v="129.436016"/>
    <n v="138.17257999999998"/>
    <n v="17.668419999999998"/>
    <n v="0"/>
    <x v="1"/>
    <n v="0.89526000000000006"/>
    <n v="156.73625999999999"/>
    <n v="-9.5397934354759059E-2"/>
    <n v="9002.2000000000007"/>
    <n v="-9.4172930439419975E-2"/>
    <n v="9.8307259395252096E-3"/>
    <n v="0"/>
    <n v="0.99016927406047484"/>
    <n v="0.88156103763098592"/>
    <n v="0.11272707413077229"/>
    <n v="5.7118882382417449E-3"/>
    <x v="0"/>
    <n v="35.799999999999997"/>
    <x v="0"/>
    <m/>
    <m/>
    <x v="0"/>
    <n v="13660"/>
    <x v="0"/>
    <x v="0"/>
    <m/>
    <x v="0"/>
    <x v="0"/>
    <x v="0"/>
    <m/>
    <x v="0"/>
    <x v="0"/>
    <x v="0"/>
    <x v="0"/>
    <x v="0"/>
    <x v="0"/>
    <x v="0"/>
    <x v="0"/>
    <x v="0"/>
    <x v="0"/>
    <x v="0"/>
    <x v="0"/>
    <x v="0"/>
    <m/>
    <x v="0"/>
    <x v="0"/>
    <x v="0"/>
    <x v="0"/>
    <x v="0"/>
    <m/>
    <n v="20010101"/>
    <x v="0"/>
    <s v="BP AMERICA"/>
    <m/>
    <m/>
    <d v="2001-01-03T00:00:00"/>
  </r>
  <r>
    <x v="1"/>
    <s v="T21N R094W S35 fLEWIS-MESAVERDE"/>
    <n v="3470"/>
    <x v="0"/>
    <x v="0"/>
    <s v="WAMSUTTER"/>
    <s v="NW NW"/>
    <n v="35"/>
    <n v="21"/>
    <n v="94"/>
    <n v="41.752896"/>
    <n v="-108.00382500000001"/>
    <s v="4903723664"/>
    <s v="CROOKS GAP ROAD 35-02"/>
    <x v="0"/>
    <s v="LEWIS-MESAVERDE/ALMOND"/>
    <m/>
    <m/>
    <s v=""/>
    <x v="0"/>
    <m/>
    <m/>
    <n v="10471"/>
    <n v="10694"/>
    <x v="2"/>
    <d v="2001-01-01T00:00:00"/>
    <n v="7.52"/>
    <x v="1"/>
    <n v="2.14"/>
    <m/>
    <n v="1860"/>
    <n v="3.97"/>
    <x v="1"/>
    <n v="2499"/>
    <n v="836"/>
    <m/>
    <x v="0"/>
    <n v="7"/>
    <n v="4950"/>
    <x v="0"/>
    <s v="BP AMERICA PRODUCTION CO"/>
    <n v="0.10678600000000001"/>
    <n v="0"/>
    <n v="80.91"/>
    <n v="0.10155259999999999"/>
    <n v="81.118338600000001"/>
    <n v="70.496790000000004"/>
    <n v="13.702039999999998"/>
    <n v="0"/>
    <x v="1"/>
    <n v="0.14574000000000001"/>
    <n v="84.344570000000004"/>
    <n v="-1.9498215203017429E-2"/>
    <n v="5208.1099999999997"/>
    <n v="2.5409254280569966E-2"/>
    <n v="1.3164224248547419E-3"/>
    <n v="0"/>
    <n v="0.99868357757514525"/>
    <n v="0.83581895076351687"/>
    <n v="0.16245313717290868"/>
    <n v="1.7279120635744541E-3"/>
    <x v="0"/>
    <n v="0"/>
    <x v="0"/>
    <m/>
    <m/>
    <x v="0"/>
    <n v="7860"/>
    <x v="0"/>
    <x v="0"/>
    <m/>
    <x v="0"/>
    <x v="0"/>
    <x v="0"/>
    <m/>
    <x v="0"/>
    <x v="0"/>
    <x v="0"/>
    <x v="0"/>
    <x v="0"/>
    <x v="0"/>
    <x v="0"/>
    <x v="0"/>
    <x v="0"/>
    <x v="0"/>
    <x v="0"/>
    <x v="0"/>
    <x v="0"/>
    <m/>
    <x v="0"/>
    <x v="0"/>
    <x v="0"/>
    <x v="0"/>
    <x v="0"/>
    <m/>
    <n v="20010101"/>
    <x v="0"/>
    <s v="BP AMERICA"/>
    <m/>
    <m/>
    <d v="2001-01-03T00:00:00"/>
  </r>
  <r>
    <x v="0"/>
    <s v="T21N R094W S32 fMESAVERDE/ALMOND"/>
    <n v="49008712"/>
    <x v="0"/>
    <x v="0"/>
    <s v="WAMSUTTER"/>
    <m/>
    <s v="32"/>
    <s v=" 21"/>
    <s v=" 94"/>
    <n v="41.745249999999999"/>
    <n v="-108.06075"/>
    <s v="4903705816"/>
    <s v="WAMSUTTER A-5"/>
    <x v="0"/>
    <s v="MESAVERDE/ALMOND"/>
    <m/>
    <m/>
    <n v="108"/>
    <x v="0"/>
    <n v="9688"/>
    <n v="9796"/>
    <n v="9882"/>
    <n v="9880"/>
    <x v="1"/>
    <d v="1970-05-14T00:00:00"/>
    <n v="8"/>
    <x v="0"/>
    <n v="4"/>
    <n v="1"/>
    <n v="576"/>
    <n v="8"/>
    <x v="0"/>
    <n v="570"/>
    <n v="561"/>
    <m/>
    <x v="0"/>
    <n v="12"/>
    <n v="1447"/>
    <x v="0"/>
    <m/>
    <n v="0.1996"/>
    <n v="8.2290000000000002E-2"/>
    <n v="25.055999999999997"/>
    <n v="0.20463999999999999"/>
    <n v="25.542529999999999"/>
    <n v="16.079699999999999"/>
    <n v="9.1947899999999994"/>
    <m/>
    <x v="0"/>
    <n v="0.24984000000000001"/>
    <n v="25.524329999999999"/>
    <n v="3.5639551756266619E-4"/>
    <n v="1729"/>
    <n v="8.8790931989924438E-2"/>
    <n v="7.8144177573638944E-3"/>
    <n v="3.2216855573821389E-3"/>
    <n v="0.98896389668525397"/>
    <n v="0.62997539994193774"/>
    <n v="0.36023629219650427"/>
    <n v="9.7883078615579721E-3"/>
    <x v="0"/>
    <m/>
    <x v="0"/>
    <m/>
    <m/>
    <x v="0"/>
    <m/>
    <x v="0"/>
    <x v="0"/>
    <m/>
    <x v="0"/>
    <x v="0"/>
    <x v="0"/>
    <m/>
    <x v="0"/>
    <x v="0"/>
    <x v="0"/>
    <x v="0"/>
    <x v="0"/>
    <x v="0"/>
    <x v="0"/>
    <x v="0"/>
    <x v="0"/>
    <x v="0"/>
    <x v="0"/>
    <x v="0"/>
    <x v="0"/>
    <m/>
    <x v="0"/>
    <x v="0"/>
    <x v="0"/>
    <x v="0"/>
    <x v="0"/>
    <s v="PRODUCTIONS"/>
    <m/>
    <x v="0"/>
    <m/>
    <m/>
    <m/>
    <m/>
  </r>
  <r>
    <x v="1"/>
    <s v="T21N R094W S31 fLEWIS-MESAVERDE/ALMOND"/>
    <n v="3588"/>
    <x v="0"/>
    <x v="0"/>
    <s v="WAMSUTTER"/>
    <s v="C NW"/>
    <n v="31"/>
    <n v="21"/>
    <n v="94"/>
    <n v="41.752180000000003"/>
    <n v="-108.08045300000001"/>
    <s v="4903724805"/>
    <s v="UPRR 4-31"/>
    <x v="0"/>
    <s v="LEWIS-MESAVERDE/ALMOND"/>
    <m/>
    <m/>
    <m/>
    <x v="0"/>
    <s v="8362"/>
    <m/>
    <n v="10115"/>
    <n v="10035"/>
    <x v="5"/>
    <d v="2002-04-11T00:00:00"/>
    <n v="7"/>
    <x v="1"/>
    <n v="208"/>
    <n v="223"/>
    <n v="6109"/>
    <m/>
    <x v="1"/>
    <n v="8940"/>
    <n v="1830"/>
    <m/>
    <x v="0"/>
    <n v="590"/>
    <n v="17930"/>
    <x v="0"/>
    <s v="ANADARKO PETROLEUM CO"/>
    <n v="10.379200000000001"/>
    <n v="18.350670000000001"/>
    <n v="265.74149999999997"/>
    <n v="0"/>
    <n v="294.47136999999998"/>
    <n v="252.19739999999999"/>
    <n v="29.993699999999997"/>
    <n v="0"/>
    <x v="1"/>
    <n v="12.283800000000001"/>
    <n v="294.47489999999999"/>
    <n v="-5.9937555933787036E-6"/>
    <n v="17900"/>
    <n v="-8.3728718950600055E-4"/>
    <n v="3.524689004571141E-2"/>
    <n v="6.2317331562657528E-2"/>
    <n v="0.90243577839163103"/>
    <n v="0.85643088765799735"/>
    <n v="0.10185486097456863"/>
    <n v="4.1714251367434035E-2"/>
    <x v="0"/>
    <n v="30"/>
    <x v="0"/>
    <m/>
    <m/>
    <x v="0"/>
    <m/>
    <x v="0"/>
    <x v="0"/>
    <m/>
    <x v="0"/>
    <x v="0"/>
    <x v="0"/>
    <m/>
    <x v="0"/>
    <x v="0"/>
    <x v="0"/>
    <x v="0"/>
    <x v="0"/>
    <x v="0"/>
    <x v="0"/>
    <x v="0"/>
    <x v="0"/>
    <x v="0"/>
    <x v="0"/>
    <x v="0"/>
    <x v="0"/>
    <m/>
    <x v="0"/>
    <x v="0"/>
    <x v="0"/>
    <x v="0"/>
    <x v="0"/>
    <s v="WELLHEAD"/>
    <n v="2002411"/>
    <x v="0"/>
    <s v="CHAMPION TECHNOLOGIES VERNAL UT"/>
    <m/>
    <m/>
    <d v="2002-04-24T00:00:00"/>
  </r>
  <r>
    <x v="1"/>
    <s v="T21N R094W S31 fLEWIS"/>
    <n v="3589"/>
    <x v="0"/>
    <x v="0"/>
    <s v="WAMSUTTER"/>
    <s v="C SW"/>
    <n v="31"/>
    <n v="21"/>
    <n v="94"/>
    <n v="41.744951"/>
    <n v="-108.080476"/>
    <s v="4903720905"/>
    <s v="UPRR 4-31 No. 2"/>
    <x v="0"/>
    <s v="LEWIS"/>
    <m/>
    <m/>
    <m/>
    <x v="0"/>
    <s v="8364"/>
    <m/>
    <n v="10150"/>
    <n v="9694"/>
    <x v="5"/>
    <d v="2003-02-19T00:00:00"/>
    <n v="7"/>
    <x v="1"/>
    <n v="512"/>
    <n v="141"/>
    <n v="6869"/>
    <m/>
    <x v="1"/>
    <n v="11120"/>
    <n v="1220"/>
    <m/>
    <x v="0"/>
    <n v="108"/>
    <n v="19993"/>
    <x v="0"/>
    <s v="ANADARKO PETROLEUM CO"/>
    <n v="25.5488"/>
    <n v="11.60289"/>
    <n v="298.80149999999998"/>
    <n v="0"/>
    <n v="335.95318999999995"/>
    <n v="313.6952"/>
    <n v="19.995799999999999"/>
    <n v="0"/>
    <x v="1"/>
    <n v="2.2485600000000003"/>
    <n v="335.93955999999997"/>
    <n v="2.0285975700701975E-5"/>
    <n v="19970"/>
    <n v="-5.7553236743988192E-4"/>
    <n v="7.6048689997555916E-2"/>
    <n v="3.4537222283854495E-2"/>
    <n v="0.88941408771858965"/>
    <n v="0.93378463673644163"/>
    <n v="5.9522016400807336E-2"/>
    <n v="6.6933468627511468E-3"/>
    <x v="0"/>
    <n v="23"/>
    <x v="0"/>
    <m/>
    <m/>
    <x v="0"/>
    <m/>
    <x v="0"/>
    <x v="0"/>
    <m/>
    <x v="0"/>
    <x v="0"/>
    <x v="0"/>
    <m/>
    <x v="0"/>
    <x v="0"/>
    <x v="0"/>
    <x v="0"/>
    <x v="0"/>
    <x v="0"/>
    <x v="0"/>
    <x v="0"/>
    <x v="0"/>
    <x v="0"/>
    <x v="0"/>
    <x v="0"/>
    <x v="0"/>
    <m/>
    <x v="0"/>
    <x v="0"/>
    <x v="0"/>
    <x v="0"/>
    <x v="0"/>
    <s v="WELLHEAD"/>
    <n v="2003219"/>
    <x v="0"/>
    <s v="CHAMPION TECHNOLOGIES VERNAL UT"/>
    <m/>
    <m/>
    <d v="2003-02-25T00:00:00"/>
  </r>
  <r>
    <x v="1"/>
    <s v="T21N R094W S31 fLEWIS"/>
    <m/>
    <x v="1"/>
    <x v="3"/>
    <s v="WAMSUTTER"/>
    <s v=" C SW"/>
    <n v="31"/>
    <n v="21"/>
    <n v="94"/>
    <n v="41.744951"/>
    <n v="-108.080476"/>
    <s v="4903720905"/>
    <s v="UPRR 4-31 No. 2"/>
    <x v="0"/>
    <s v="LEWIS"/>
    <m/>
    <m/>
    <m/>
    <x v="0"/>
    <s v="8364"/>
    <m/>
    <n v="10150"/>
    <n v="9694"/>
    <x v="2"/>
    <d v="1990-11-29T00:00:00"/>
    <n v="8.1999999999999993"/>
    <x v="0"/>
    <n v="23"/>
    <n v="2.7"/>
    <n v="1200"/>
    <n v="35"/>
    <x v="1"/>
    <n v="1600"/>
    <n v="700"/>
    <n v="0.09"/>
    <x v="1"/>
    <n v="7.4"/>
    <n v="3870"/>
    <x v="0"/>
    <s v="RME PETROLEUM COMPANY"/>
    <n v="1.1476999999999999"/>
    <n v="0.22218300000000002"/>
    <n v="52.2"/>
    <n v="0.89529999999999998"/>
    <n v="54.465182999999996"/>
    <n v="45.135999999999996"/>
    <n v="11.472999999999999"/>
    <n v="2.9996999999999997E-3"/>
    <x v="1"/>
    <n v="0.15406800000000001"/>
    <n v="56.766067699999994"/>
    <n v="-2.068559586914721E-2"/>
    <n v="3568.19"/>
    <n v="-4.0575731461551794E-2"/>
    <n v="2.1072177431222437E-2"/>
    <n v="4.0793583673445115E-3"/>
    <n v="0.97484846420143301"/>
    <n v="0.79512289346052412"/>
    <n v="0.20211017716839316"/>
    <n v="2.7140861828623725E-3"/>
    <x v="1"/>
    <n v="0"/>
    <x v="1"/>
    <n v="2640"/>
    <n v="2.4"/>
    <x v="0"/>
    <n v="0"/>
    <x v="0"/>
    <x v="1"/>
    <m/>
    <x v="1"/>
    <x v="1"/>
    <x v="1"/>
    <n v="0"/>
    <x v="1"/>
    <x v="1"/>
    <x v="1"/>
    <x v="3"/>
    <x v="0"/>
    <x v="0"/>
    <x v="0"/>
    <x v="0"/>
    <x v="0"/>
    <x v="0"/>
    <x v="0"/>
    <x v="0"/>
    <x v="0"/>
    <m/>
    <x v="0"/>
    <x v="0"/>
    <x v="0"/>
    <x v="0"/>
    <x v="0"/>
    <m/>
    <n v="19901129"/>
    <x v="1"/>
    <s v="WESTERN WYOMING COLLEGE WATER QUALITY LAB SAMPLE No 21325"/>
    <m/>
    <m/>
    <d v="1990-12-17T00:00:00"/>
  </r>
  <r>
    <x v="1"/>
    <s v="T21N R094W S27 fMESAVERDE/ALMOND"/>
    <n v="3614"/>
    <x v="0"/>
    <x v="0"/>
    <s v="WAMSUTTER"/>
    <s v="NW SE"/>
    <n v="27"/>
    <n v="21"/>
    <n v="94"/>
    <n v="41.762779999999999"/>
    <n v="-108.0175"/>
    <s v="4903724538"/>
    <s v="UPRC 5-27"/>
    <x v="0"/>
    <s v="MESAVERDE/ALMOND"/>
    <m/>
    <m/>
    <m/>
    <x v="0"/>
    <s v="10192"/>
    <m/>
    <n v="10720"/>
    <n v="10673"/>
    <x v="5"/>
    <d v="2003-02-14T00:00:00"/>
    <n v="7"/>
    <x v="1"/>
    <n v="448"/>
    <n v="122"/>
    <n v="6416"/>
    <m/>
    <x v="1"/>
    <n v="10360"/>
    <n v="1037"/>
    <m/>
    <x v="0"/>
    <n v="108"/>
    <n v="18506"/>
    <x v="0"/>
    <s v="ANADARKO PETROLEUM CORP"/>
    <n v="22.3552"/>
    <n v="10.03938"/>
    <n v="279.096"/>
    <n v="0"/>
    <n v="311.49058000000002"/>
    <n v="292.25560000000002"/>
    <n v="16.996429999999997"/>
    <n v="0"/>
    <x v="1"/>
    <n v="2.2485600000000003"/>
    <n v="311.50058999999999"/>
    <n v="-1.6067643462692509E-5"/>
    <n v="18491"/>
    <n v="-4.0543827877936048E-4"/>
    <n v="7.1768462468431618E-2"/>
    <n v="3.2230123941468791E-2"/>
    <n v="0.89600141359009955"/>
    <n v="0.93821844767613449"/>
    <n v="5.4563074824352652E-2"/>
    <n v="7.2184774995129233E-3"/>
    <x v="0"/>
    <n v="15"/>
    <x v="0"/>
    <m/>
    <m/>
    <x v="0"/>
    <m/>
    <x v="0"/>
    <x v="0"/>
    <m/>
    <x v="0"/>
    <x v="0"/>
    <x v="0"/>
    <m/>
    <x v="0"/>
    <x v="0"/>
    <x v="0"/>
    <x v="0"/>
    <x v="0"/>
    <x v="0"/>
    <x v="0"/>
    <x v="0"/>
    <x v="0"/>
    <x v="0"/>
    <x v="0"/>
    <x v="0"/>
    <x v="0"/>
    <m/>
    <x v="0"/>
    <x v="0"/>
    <x v="0"/>
    <x v="0"/>
    <x v="0"/>
    <s v="WELLHEAD"/>
    <n v="20030214"/>
    <x v="0"/>
    <s v="CHAMPION TECHNOLOGIES VERNAL UT"/>
    <m/>
    <m/>
    <d v="2003-02-25T00:00:00"/>
  </r>
  <r>
    <x v="1"/>
    <s v="T21N R094W S27 fMESAVERDE/ALMOND"/>
    <n v="3609"/>
    <x v="0"/>
    <x v="0"/>
    <s v="WAMSUTTER"/>
    <s v="SE NW"/>
    <n v="27"/>
    <n v="21"/>
    <n v="94"/>
    <n v="41.766558000000003"/>
    <n v="-108.02239899999999"/>
    <s v="4903723360"/>
    <s v="SHELBY 1-27"/>
    <x v="0"/>
    <s v="MESAVERDE/ALMOND"/>
    <m/>
    <m/>
    <m/>
    <x v="0"/>
    <s v="10180"/>
    <m/>
    <n v="10535"/>
    <n v="10429"/>
    <x v="5"/>
    <d v="2003-02-17T00:00:00"/>
    <n v="7"/>
    <x v="1"/>
    <n v="448"/>
    <n v="122"/>
    <n v="6417"/>
    <m/>
    <x v="1"/>
    <n v="10360"/>
    <n v="1038"/>
    <m/>
    <x v="0"/>
    <n v="108"/>
    <n v="18508"/>
    <x v="0"/>
    <s v="ANADARKO PETROLEUM CORP"/>
    <n v="22.3552"/>
    <n v="10.03938"/>
    <n v="279.1395"/>
    <n v="0"/>
    <n v="311.53408000000002"/>
    <n v="292.25560000000002"/>
    <n v="17.012819999999998"/>
    <n v="0"/>
    <x v="1"/>
    <n v="2.2485600000000003"/>
    <n v="311.51697999999999"/>
    <n v="2.744558367339532E-5"/>
    <n v="18493"/>
    <n v="-4.0539444879868111E-4"/>
    <n v="7.1758441323658717E-2"/>
    <n v="3.2225623597906206E-2"/>
    <n v="0.89601593507843502"/>
    <n v="0.93816908471570326"/>
    <n v="5.4612817574181668E-2"/>
    <n v="7.2180977101151929E-3"/>
    <x v="0"/>
    <n v="15"/>
    <x v="0"/>
    <m/>
    <m/>
    <x v="0"/>
    <m/>
    <x v="0"/>
    <x v="0"/>
    <m/>
    <x v="0"/>
    <x v="0"/>
    <x v="0"/>
    <m/>
    <x v="0"/>
    <x v="0"/>
    <x v="0"/>
    <x v="0"/>
    <x v="0"/>
    <x v="0"/>
    <x v="0"/>
    <x v="0"/>
    <x v="0"/>
    <x v="0"/>
    <x v="0"/>
    <x v="0"/>
    <x v="0"/>
    <m/>
    <x v="0"/>
    <x v="0"/>
    <x v="0"/>
    <x v="0"/>
    <x v="0"/>
    <s v="WELLHEAD"/>
    <n v="20030217"/>
    <x v="0"/>
    <s v="CHAMPION TECHNOLOGIES VERNAL UT"/>
    <m/>
    <m/>
    <d v="2003-02-25T00:00:00"/>
  </r>
  <r>
    <x v="1"/>
    <s v="T21N R094W S27 fMESAVERDE"/>
    <m/>
    <x v="1"/>
    <x v="3"/>
    <s v="WAMSUTTER"/>
    <s v=" C SE"/>
    <n v="27"/>
    <n v="21"/>
    <n v="94"/>
    <n v="41.759318999999998"/>
    <n v="-108.012727"/>
    <s v="4903723480"/>
    <s v="27-4 SIBER"/>
    <x v="0"/>
    <s v="MESAVERDE"/>
    <m/>
    <m/>
    <m/>
    <x v="0"/>
    <m/>
    <m/>
    <n v="10956"/>
    <n v="10872"/>
    <x v="2"/>
    <d v="1996-02-14T00:00:00"/>
    <n v="7.38"/>
    <x v="0"/>
    <n v="23.2"/>
    <n v="5.3"/>
    <n v="3010"/>
    <n v="34.4"/>
    <x v="1"/>
    <n v="4060"/>
    <n v="1947"/>
    <n v="0"/>
    <x v="1"/>
    <n v="13"/>
    <n v="9848"/>
    <x v="0"/>
    <s v="AMOCO PRODUCTION COMPANY"/>
    <n v="1.15768"/>
    <n v="0.436137"/>
    <n v="130.935"/>
    <n v="0.87995199999999996"/>
    <n v="133.40876900000001"/>
    <n v="114.5326"/>
    <n v="31.911329999999996"/>
    <n v="0"/>
    <x v="1"/>
    <n v="0.27066000000000001"/>
    <n v="146.71458999999999"/>
    <n v="-4.7499862373133903E-2"/>
    <n v="9092.9"/>
    <n v="-3.986610984694499E-2"/>
    <n v="8.6776904447712876E-3"/>
    <n v="3.2691779053894126E-3"/>
    <n v="0.98805313164983932"/>
    <n v="0.78064901384381757"/>
    <n v="0.21750617985573212"/>
    <n v="1.8448063004504189E-3"/>
    <x v="4"/>
    <n v="6.39"/>
    <x v="1"/>
    <n v="0"/>
    <n v="0"/>
    <x v="0"/>
    <n v="12480"/>
    <x v="0"/>
    <x v="1"/>
    <m/>
    <x v="1"/>
    <x v="1"/>
    <x v="1"/>
    <n v="0"/>
    <x v="1"/>
    <x v="1"/>
    <x v="1"/>
    <x v="1"/>
    <x v="0"/>
    <x v="0"/>
    <x v="0"/>
    <x v="0"/>
    <x v="0"/>
    <x v="0"/>
    <x v="0"/>
    <x v="0"/>
    <x v="0"/>
    <m/>
    <x v="0"/>
    <x v="0"/>
    <x v="0"/>
    <x v="0"/>
    <x v="0"/>
    <m/>
    <n v="19960214"/>
    <x v="1"/>
    <s v="WYOMING ANALYTICAL LABS ROCK SPRINGS"/>
    <m/>
    <m/>
    <d v="1996-02-28T00:00:00"/>
  </r>
  <r>
    <x v="1"/>
    <s v="T21N R094W S26 fLEWIS-MESAVERDE"/>
    <n v="3468"/>
    <x v="0"/>
    <x v="0"/>
    <s v="SIBERIA RIDGE"/>
    <s v="SE NE"/>
    <n v="26"/>
    <n v="21"/>
    <n v="94"/>
    <n v="41.762909999999998"/>
    <n v="-107.99333"/>
    <s v="4903723919"/>
    <s v="CROOKS GAP ROAD 26-03 PAD"/>
    <x v="0"/>
    <s v="LEWIS-MESAVERDE"/>
    <m/>
    <m/>
    <m/>
    <x v="0"/>
    <s v="9194"/>
    <m/>
    <n v="10922"/>
    <m/>
    <x v="2"/>
    <d v="2001-01-01T00:00:00"/>
    <n v="7.53"/>
    <x v="1"/>
    <n v="20.100000000000001"/>
    <n v="0.9"/>
    <n v="2820"/>
    <n v="29"/>
    <x v="1"/>
    <n v="3199"/>
    <n v="1402"/>
    <m/>
    <x v="0"/>
    <n v="40"/>
    <n v="8564"/>
    <x v="0"/>
    <s v="BP AMERICA PRODUCTION CO"/>
    <n v="1.00299"/>
    <n v="7.4061000000000002E-2"/>
    <n v="122.67"/>
    <n v="0.74181999999999992"/>
    <n v="124.48887099999999"/>
    <n v="90.24378999999999"/>
    <n v="22.978779999999997"/>
    <n v="0"/>
    <x v="1"/>
    <n v="0.8328000000000001"/>
    <n v="114.05537"/>
    <n v="4.373822212710636E-2"/>
    <n v="7511"/>
    <n v="-6.5505443234836702E-2"/>
    <n v="8.0568647778964924E-3"/>
    <n v="5.9492064957356722E-4"/>
    <n v="0.99134821457252997"/>
    <n v="0.791227892207092"/>
    <n v="0.20147039109162504"/>
    <n v="7.3017167012828952E-3"/>
    <x v="0"/>
    <n v="0.81"/>
    <x v="0"/>
    <m/>
    <m/>
    <x v="0"/>
    <n v="12310"/>
    <x v="0"/>
    <x v="0"/>
    <m/>
    <x v="0"/>
    <x v="0"/>
    <x v="0"/>
    <m/>
    <x v="0"/>
    <x v="0"/>
    <x v="0"/>
    <x v="0"/>
    <x v="0"/>
    <x v="0"/>
    <x v="0"/>
    <x v="0"/>
    <x v="0"/>
    <x v="0"/>
    <x v="0"/>
    <x v="0"/>
    <x v="0"/>
    <m/>
    <x v="0"/>
    <x v="0"/>
    <x v="0"/>
    <x v="0"/>
    <x v="0"/>
    <m/>
    <n v="20010101"/>
    <x v="0"/>
    <s v="BP AMERICA"/>
    <m/>
    <m/>
    <d v="2001-01-03T00:00:00"/>
  </r>
  <r>
    <x v="1"/>
    <s v="T21N R094W S26 fLEWIS-MESAVERDE"/>
    <n v="3467"/>
    <x v="0"/>
    <x v="0"/>
    <s v="WAMSUTTER"/>
    <s v="NE NW"/>
    <n v="26"/>
    <n v="21"/>
    <n v="94"/>
    <n v="41.766928"/>
    <n v="-108.00093699999999"/>
    <s v="4903723782"/>
    <s v="CROOKS GAP ROAD 26-02"/>
    <x v="0"/>
    <s v="LEWIS-MESAVERDE"/>
    <m/>
    <m/>
    <m/>
    <x v="0"/>
    <s v="9074"/>
    <m/>
    <n v="10656"/>
    <m/>
    <x v="2"/>
    <d v="2002-10-29T00:00:00"/>
    <n v="6.33"/>
    <x v="1"/>
    <n v="17.600000000000001"/>
    <n v="1.55"/>
    <n v="1980"/>
    <n v="21.9"/>
    <x v="1"/>
    <n v="2449"/>
    <n v="404"/>
    <m/>
    <x v="0"/>
    <n v="80"/>
    <n v="5198"/>
    <x v="0"/>
    <s v="BP AMERICA PRODUCTION CO"/>
    <n v="0.87824000000000002"/>
    <n v="0.12754950000000001"/>
    <n v="86.13"/>
    <n v="0.56020199999999998"/>
    <n v="87.695991500000005"/>
    <n v="69.086289999999991"/>
    <n v="6.6215599999999997"/>
    <n v="0"/>
    <x v="1"/>
    <n v="1.6656000000000002"/>
    <n v="77.373449999999991"/>
    <n v="6.2534539441087375E-2"/>
    <n v="4954.05"/>
    <n v="-2.402962948370032E-2"/>
    <n v="1.0014596847337087E-2"/>
    <n v="1.454450743053632E-3"/>
    <n v="0.9885309524096092"/>
    <n v="0.89289400950842956"/>
    <n v="8.5579226465925973E-2"/>
    <n v="2.1526764025644459E-2"/>
    <x v="0"/>
    <n v="32.700000000000003"/>
    <x v="0"/>
    <m/>
    <m/>
    <x v="0"/>
    <n v="6860"/>
    <x v="0"/>
    <x v="0"/>
    <m/>
    <x v="0"/>
    <x v="0"/>
    <x v="0"/>
    <m/>
    <x v="0"/>
    <x v="0"/>
    <x v="0"/>
    <x v="0"/>
    <x v="0"/>
    <x v="0"/>
    <x v="0"/>
    <x v="0"/>
    <x v="0"/>
    <x v="0"/>
    <x v="0"/>
    <x v="0"/>
    <x v="0"/>
    <m/>
    <x v="0"/>
    <x v="0"/>
    <x v="0"/>
    <x v="0"/>
    <x v="0"/>
    <m/>
    <n v="20021029"/>
    <x v="0"/>
    <s v="BP AMERICA"/>
    <m/>
    <m/>
    <d v="2002-11-01T00:00:00"/>
  </r>
  <r>
    <x v="1"/>
    <s v="T21N R094W S26 fLEWIS-MESAVERDE"/>
    <n v="3693"/>
    <x v="0"/>
    <x v="0"/>
    <s v="WAMSUTTER"/>
    <s v="SW NE"/>
    <n v="26"/>
    <n v="21"/>
    <n v="94"/>
    <n v="41.762988"/>
    <n v="-107.99834799999999"/>
    <s v="4903724967"/>
    <s v="CROOKS GAP ROAD 26-05"/>
    <x v="0"/>
    <s v="LEWIS-MESAVERDE"/>
    <m/>
    <m/>
    <m/>
    <x v="0"/>
    <s v="9044"/>
    <m/>
    <n v="10671"/>
    <n v="10670"/>
    <x v="2"/>
    <d v="2003-01-08T00:00:00"/>
    <n v="7.11"/>
    <x v="1"/>
    <n v="11.6"/>
    <n v="0.62"/>
    <n v="2279"/>
    <n v="84.1"/>
    <x v="1"/>
    <n v="3249"/>
    <n v="1402"/>
    <m/>
    <x v="0"/>
    <n v="179"/>
    <n v="7676"/>
    <x v="0"/>
    <s v="BP AMERICA PRODUCTION COMPANY"/>
    <n v="0.57884000000000002"/>
    <n v="5.1019800000000004E-2"/>
    <n v="99.136499999999998"/>
    <n v="2.1512779999999996"/>
    <n v="101.91763780000001"/>
    <n v="91.654290000000003"/>
    <n v="22.978779999999997"/>
    <n v="0"/>
    <x v="1"/>
    <n v="3.7267800000000002"/>
    <n v="118.35985000000001"/>
    <n v="-7.464318012800579E-2"/>
    <n v="7205.32"/>
    <n v="-3.1628914639292773E-2"/>
    <n v="5.6794879914298796E-3"/>
    <n v="5.0059833706232152E-4"/>
    <n v="0.99381991367150779"/>
    <n v="0.77436977150613151"/>
    <n v="0.1941433687183618"/>
    <n v="3.1486859775506644E-2"/>
    <x v="0"/>
    <n v="54.6"/>
    <x v="0"/>
    <m/>
    <m/>
    <x v="0"/>
    <n v="10940"/>
    <x v="0"/>
    <x v="0"/>
    <m/>
    <x v="0"/>
    <x v="0"/>
    <x v="0"/>
    <m/>
    <x v="0"/>
    <x v="0"/>
    <x v="0"/>
    <x v="0"/>
    <x v="0"/>
    <x v="0"/>
    <x v="0"/>
    <x v="0"/>
    <x v="0"/>
    <x v="0"/>
    <x v="0"/>
    <x v="0"/>
    <x v="0"/>
    <m/>
    <x v="0"/>
    <x v="0"/>
    <x v="0"/>
    <x v="0"/>
    <x v="0"/>
    <m/>
    <n v="20030108"/>
    <x v="0"/>
    <s v="BP AMERICA"/>
    <m/>
    <m/>
    <d v="2003-01-10T00:00:00"/>
  </r>
  <r>
    <x v="1"/>
    <s v="T21N R094W S25 fLEWIS-MESAVERDE"/>
    <n v="3464"/>
    <x v="0"/>
    <x v="0"/>
    <s v="WAMSUTTER"/>
    <s v="SE NW"/>
    <n v="25"/>
    <n v="21"/>
    <n v="94"/>
    <n v="41.766390000000001"/>
    <n v="-107.98361"/>
    <s v="4903724208"/>
    <s v="CROOKS GAP ROAD 25-03"/>
    <x v="0"/>
    <s v="LEWIS-MESAVERDE"/>
    <m/>
    <m/>
    <m/>
    <x v="0"/>
    <s v="9149"/>
    <m/>
    <n v="10748"/>
    <n v="10740"/>
    <x v="2"/>
    <d v="2002-10-29T00:00:00"/>
    <n v="6.25"/>
    <x v="1"/>
    <n v="18.600000000000001"/>
    <n v="1.56"/>
    <n v="2320"/>
    <n v="27.3"/>
    <x v="1"/>
    <n v="2899"/>
    <n v="485"/>
    <m/>
    <x v="0"/>
    <n v="36"/>
    <n v="7914"/>
    <x v="0"/>
    <s v="BP AMERICA PRODUCTION CO"/>
    <n v="0.92814000000000008"/>
    <n v="0.1283724"/>
    <n v="100.92"/>
    <n v="0.69833400000000001"/>
    <n v="102.67484639999999"/>
    <n v="81.780789999999996"/>
    <n v="7.9491499999999995"/>
    <n v="0"/>
    <x v="1"/>
    <n v="0.74952000000000008"/>
    <n v="90.479460000000003"/>
    <n v="6.3138050749667315E-2"/>
    <n v="5787.46"/>
    <n v="-0.15520535767721105"/>
    <n v="9.0396044653834537E-3"/>
    <n v="1.2502809061908664E-3"/>
    <n v="0.98971011462842562"/>
    <n v="0.90386027944905944"/>
    <n v="8.7855851482756403E-2"/>
    <n v="8.2838690681840948E-3"/>
    <x v="0"/>
    <n v="9.11"/>
    <x v="0"/>
    <m/>
    <m/>
    <x v="0"/>
    <n v="9340"/>
    <x v="0"/>
    <x v="0"/>
    <m/>
    <x v="0"/>
    <x v="0"/>
    <x v="0"/>
    <m/>
    <x v="0"/>
    <x v="0"/>
    <x v="0"/>
    <x v="0"/>
    <x v="0"/>
    <x v="0"/>
    <x v="0"/>
    <x v="0"/>
    <x v="0"/>
    <x v="0"/>
    <x v="0"/>
    <x v="0"/>
    <x v="0"/>
    <m/>
    <x v="0"/>
    <x v="0"/>
    <x v="0"/>
    <x v="0"/>
    <x v="0"/>
    <m/>
    <n v="20021029"/>
    <x v="0"/>
    <s v="BP AMERICA"/>
    <m/>
    <m/>
    <d v="2002-11-01T00:00:00"/>
  </r>
  <r>
    <x v="1"/>
    <s v="T21N R094W S25 fLEWIS-MESAVERDE"/>
    <n v="3692"/>
    <x v="0"/>
    <x v="0"/>
    <s v="WAMSUTTER"/>
    <s v="SW NE"/>
    <n v="25"/>
    <n v="21"/>
    <n v="94"/>
    <n v="41.763114999999999"/>
    <n v="-107.97780899999999"/>
    <s v="4903724875"/>
    <s v="CROOKS GAP ROAD 25-05"/>
    <x v="0"/>
    <s v="LEWIS-MESAVERDE"/>
    <m/>
    <m/>
    <m/>
    <x v="0"/>
    <s v="9148"/>
    <m/>
    <n v="10765"/>
    <n v="10703"/>
    <x v="2"/>
    <d v="2003-02-06T00:00:00"/>
    <n v="8.27"/>
    <x v="1"/>
    <n v="2.44"/>
    <n v="2.78"/>
    <n v="2220"/>
    <n v="19"/>
    <x v="1"/>
    <n v="2999"/>
    <n v="1334"/>
    <m/>
    <x v="0"/>
    <n v="22"/>
    <n v="7020"/>
    <x v="0"/>
    <s v="BP AMERICA PRODUCTION COMPANY"/>
    <n v="0.121756"/>
    <n v="0.2287662"/>
    <n v="96.57"/>
    <n v="0.48601999999999995"/>
    <n v="97.40654219999999"/>
    <n v="84.601789999999994"/>
    <n v="21.864259999999998"/>
    <n v="0"/>
    <x v="1"/>
    <n v="0.45804000000000006"/>
    <n v="106.92408999999999"/>
    <n v="-4.6579153098710004E-2"/>
    <n v="6599.22"/>
    <n v="-3.0896042504636879E-2"/>
    <n v="1.2499776426721369E-3"/>
    <n v="2.3485712030541623E-3"/>
    <n v="0.9964014511542737"/>
    <n v="0.79123226580651751"/>
    <n v="0.20448394744346199"/>
    <n v="4.2837867500205061E-3"/>
    <x v="0"/>
    <n v="1.33"/>
    <x v="0"/>
    <m/>
    <m/>
    <x v="0"/>
    <n v="10370"/>
    <x v="0"/>
    <x v="0"/>
    <m/>
    <x v="0"/>
    <x v="0"/>
    <x v="0"/>
    <n v="2.59"/>
    <x v="0"/>
    <x v="0"/>
    <x v="0"/>
    <x v="0"/>
    <x v="0"/>
    <x v="0"/>
    <x v="0"/>
    <x v="0"/>
    <x v="0"/>
    <x v="0"/>
    <x v="0"/>
    <x v="0"/>
    <x v="0"/>
    <m/>
    <x v="0"/>
    <x v="0"/>
    <x v="0"/>
    <x v="0"/>
    <x v="0"/>
    <m/>
    <n v="20030206"/>
    <x v="0"/>
    <s v="BP AMERICA"/>
    <m/>
    <m/>
    <d v="2003-02-08T00:00:00"/>
  </r>
  <r>
    <x v="1"/>
    <s v="T21N R094W S25 fLEWIS-MESAVERDE"/>
    <n v="3463"/>
    <x v="0"/>
    <x v="0"/>
    <s v="WAMSUTTER"/>
    <s v="SW NE"/>
    <n v="25"/>
    <n v="21"/>
    <n v="94"/>
    <n v="41.766109999999998"/>
    <n v="-107.97417"/>
    <s v="4903724210"/>
    <s v="CROOKS GAP ROAD 25-02"/>
    <x v="0"/>
    <s v="LEWIS-MESAVERDE"/>
    <m/>
    <m/>
    <m/>
    <x v="0"/>
    <s v="9107"/>
    <m/>
    <n v="10723"/>
    <n v="10654"/>
    <x v="2"/>
    <d v="2002-10-29T00:00:00"/>
    <n v="6.86"/>
    <x v="1"/>
    <n v="16.600000000000001"/>
    <n v="1.1299999999999999"/>
    <n v="2110"/>
    <n v="20.7"/>
    <x v="1"/>
    <n v="2799"/>
    <n v="647"/>
    <m/>
    <x v="0"/>
    <n v="23"/>
    <n v="6524"/>
    <x v="0"/>
    <s v="BP AMERICA PRODUCTION CO"/>
    <n v="0.82834000000000008"/>
    <n v="9.2987699999999993E-2"/>
    <n v="91.784999999999997"/>
    <n v="0.52950599999999992"/>
    <n v="93.235833700000001"/>
    <n v="78.959789999999998"/>
    <n v="10.604329999999999"/>
    <n v="0"/>
    <x v="1"/>
    <n v="0.47886000000000006"/>
    <n v="90.04298"/>
    <n v="1.742074621470556E-2"/>
    <n v="5617.43"/>
    <n v="-7.4667481507532454E-2"/>
    <n v="8.8843523689111394E-3"/>
    <n v="9.9733864448728576E-4"/>
    <n v="0.99011830898660147"/>
    <n v="0.87691222569488481"/>
    <n v="0.11776964733952607"/>
    <n v="5.3181269655891003E-3"/>
    <x v="0"/>
    <n v="6.04"/>
    <x v="0"/>
    <m/>
    <m/>
    <x v="0"/>
    <n v="8210"/>
    <x v="0"/>
    <x v="0"/>
    <m/>
    <x v="0"/>
    <x v="0"/>
    <x v="0"/>
    <m/>
    <x v="0"/>
    <x v="0"/>
    <x v="0"/>
    <x v="0"/>
    <x v="0"/>
    <x v="0"/>
    <x v="0"/>
    <x v="0"/>
    <x v="0"/>
    <x v="0"/>
    <x v="0"/>
    <x v="0"/>
    <x v="0"/>
    <m/>
    <x v="0"/>
    <x v="0"/>
    <x v="0"/>
    <x v="0"/>
    <x v="0"/>
    <m/>
    <n v="20021029"/>
    <x v="0"/>
    <s v="BP AMERICA"/>
    <m/>
    <m/>
    <d v="2002-11-01T00:00:00"/>
  </r>
  <r>
    <x v="1"/>
    <s v="T21N R094W S25 fLEWIS-MESAVERDE"/>
    <n v="3465"/>
    <x v="0"/>
    <x v="0"/>
    <s v="WAMSUTTER"/>
    <s v="NW SE"/>
    <n v="25"/>
    <n v="21"/>
    <n v="94"/>
    <n v="41.76"/>
    <n v="-107.97417"/>
    <s v="4903724209"/>
    <s v="CROOKS GAP ROAD 25-04"/>
    <x v="0"/>
    <s v="LEWIS-MESAVERDE"/>
    <m/>
    <m/>
    <m/>
    <x v="0"/>
    <s v="9081"/>
    <m/>
    <n v="10663"/>
    <n v="10603"/>
    <x v="2"/>
    <d v="2002-10-29T00:00:00"/>
    <n v="6.56"/>
    <x v="1"/>
    <n v="14.9"/>
    <n v="2.0099999999999998"/>
    <n v="1540"/>
    <n v="8.9700000000000006"/>
    <x v="1"/>
    <n v="2249"/>
    <n v="288"/>
    <m/>
    <x v="0"/>
    <n v="25"/>
    <n v="5780"/>
    <x v="0"/>
    <s v="BP AMERICA PRODUCTON CO"/>
    <n v="0.74351"/>
    <n v="0.16540289999999999"/>
    <n v="66.989999999999995"/>
    <n v="0.22945260000000001"/>
    <n v="68.128365500000001"/>
    <n v="63.444289999999995"/>
    <n v="4.7203199999999992"/>
    <n v="0"/>
    <x v="1"/>
    <n v="0.52050000000000007"/>
    <n v="68.685109999999995"/>
    <n v="-4.0693688831842708E-3"/>
    <n v="4127.88"/>
    <n v="-0.1667480833437627"/>
    <n v="1.0913369116421852E-2"/>
    <n v="2.4278125386701078E-3"/>
    <n v="0.98665881834490798"/>
    <n v="0.92369787279950488"/>
    <n v="6.8724065521624689E-2"/>
    <n v="7.5780616788704291E-3"/>
    <x v="0"/>
    <n v="100"/>
    <x v="0"/>
    <m/>
    <m/>
    <x v="0"/>
    <n v="4670"/>
    <x v="0"/>
    <x v="0"/>
    <m/>
    <x v="0"/>
    <x v="0"/>
    <x v="0"/>
    <m/>
    <x v="0"/>
    <x v="0"/>
    <x v="0"/>
    <x v="0"/>
    <x v="0"/>
    <x v="0"/>
    <x v="0"/>
    <x v="0"/>
    <x v="0"/>
    <x v="0"/>
    <x v="0"/>
    <x v="0"/>
    <x v="0"/>
    <m/>
    <x v="0"/>
    <x v="0"/>
    <x v="0"/>
    <x v="0"/>
    <x v="0"/>
    <m/>
    <n v="20021029"/>
    <x v="0"/>
    <s v="BP AMERICA"/>
    <m/>
    <m/>
    <d v="2002-11-01T00:00:00"/>
  </r>
  <r>
    <x v="1"/>
    <s v="T21N R094W S25 fLEWIS-MESAVERDE"/>
    <n v="3462"/>
    <x v="0"/>
    <x v="0"/>
    <s v="WAMSUTTER"/>
    <s v="SW SW"/>
    <n v="25"/>
    <n v="21"/>
    <n v="94"/>
    <n v="41.757150000000003"/>
    <n v="-107.9836"/>
    <s v="4903723486"/>
    <s v="CROOKS GAP ROAD 25-01"/>
    <x v="0"/>
    <s v="LEWIS-MESAVERDE"/>
    <m/>
    <m/>
    <m/>
    <x v="0"/>
    <s v="8999"/>
    <m/>
    <n v="11030"/>
    <n v="10580"/>
    <x v="2"/>
    <d v="2002-10-29T00:00:00"/>
    <n v="7.7"/>
    <x v="1"/>
    <n v="31"/>
    <n v="8.75"/>
    <n v="2660"/>
    <n v="15.7"/>
    <x v="1"/>
    <n v="4299"/>
    <n v="863"/>
    <m/>
    <x v="0"/>
    <n v="45"/>
    <n v="8606"/>
    <x v="0"/>
    <s v="BP AMERICA PRODUCTION CO"/>
    <n v="1.5468999999999999"/>
    <n v="0.7200375"/>
    <n v="115.71"/>
    <n v="0.40160599999999996"/>
    <n v="118.37854349999999"/>
    <n v="121.27479"/>
    <n v="14.144569999999998"/>
    <n v="0"/>
    <x v="1"/>
    <n v="0.93690000000000007"/>
    <n v="136.35625999999999"/>
    <n v="-7.0574245266018396E-2"/>
    <n v="7922.45"/>
    <n v="-4.1355965017893397E-2"/>
    <n v="1.3067401864088656E-2"/>
    <n v="6.0825000773894475E-3"/>
    <n v="0.98085009805852197"/>
    <n v="0.88939657042514952"/>
    <n v="0.10373245790108938"/>
    <n v="6.8709716737610739E-3"/>
    <x v="0"/>
    <n v="27.2"/>
    <x v="0"/>
    <m/>
    <m/>
    <x v="0"/>
    <n v="8410"/>
    <x v="0"/>
    <x v="0"/>
    <m/>
    <x v="0"/>
    <x v="0"/>
    <x v="0"/>
    <m/>
    <x v="0"/>
    <x v="0"/>
    <x v="0"/>
    <x v="0"/>
    <x v="0"/>
    <x v="0"/>
    <x v="0"/>
    <x v="0"/>
    <x v="0"/>
    <x v="0"/>
    <x v="0"/>
    <x v="0"/>
    <x v="0"/>
    <m/>
    <x v="0"/>
    <x v="0"/>
    <x v="0"/>
    <x v="0"/>
    <x v="0"/>
    <m/>
    <n v="20021029"/>
    <x v="0"/>
    <s v="BP AMERICA"/>
    <m/>
    <m/>
    <d v="2002-11-01T00:00:00"/>
  </r>
  <r>
    <x v="1"/>
    <s v="T21N R094W S21 fMESAVERDE/ALMOND"/>
    <n v="3607"/>
    <x v="0"/>
    <x v="0"/>
    <s v="WAMSUTTER"/>
    <s v="NE NE"/>
    <n v="21"/>
    <n v="21"/>
    <n v="94"/>
    <n v="41.781106000000001"/>
    <n v="-108.031509"/>
    <s v="4903723381"/>
    <s v="PEQUA 2-21"/>
    <x v="0"/>
    <s v="MESAVERDE/ALMOND"/>
    <m/>
    <m/>
    <m/>
    <x v="0"/>
    <s v="10254"/>
    <m/>
    <n v="10522"/>
    <n v="10434"/>
    <x v="5"/>
    <d v="2003-02-17T00:00:00"/>
    <n v="7"/>
    <x v="1"/>
    <n v="430"/>
    <n v="40"/>
    <n v="6589"/>
    <m/>
    <x v="1"/>
    <n v="10260"/>
    <n v="1098"/>
    <m/>
    <x v="0"/>
    <n v="188"/>
    <n v="18619"/>
    <x v="0"/>
    <s v="ANADARKO PETROLEUM CORP."/>
    <n v="21.457000000000001"/>
    <n v="3.2915999999999999"/>
    <n v="286.62149999999997"/>
    <n v="0"/>
    <n v="311.37009999999998"/>
    <n v="289.43459999999999"/>
    <n v="17.996219999999997"/>
    <n v="0"/>
    <x v="1"/>
    <n v="3.9141600000000003"/>
    <n v="311.34497999999996"/>
    <n v="4.0339475960683905E-5"/>
    <n v="18605"/>
    <n v="-3.7610143993122719E-4"/>
    <n v="6.8911562157060041E-2"/>
    <n v="1.0571342591982981E-2"/>
    <n v="0.92051709525095693"/>
    <n v="0.92962667970429469"/>
    <n v="5.780154219926719E-2"/>
    <n v="1.2571778096438236E-2"/>
    <x v="0"/>
    <n v="14"/>
    <x v="0"/>
    <m/>
    <m/>
    <x v="0"/>
    <m/>
    <x v="0"/>
    <x v="0"/>
    <m/>
    <x v="0"/>
    <x v="0"/>
    <x v="0"/>
    <m/>
    <x v="0"/>
    <x v="0"/>
    <x v="0"/>
    <x v="0"/>
    <x v="0"/>
    <x v="0"/>
    <x v="0"/>
    <x v="0"/>
    <x v="0"/>
    <x v="0"/>
    <x v="0"/>
    <x v="0"/>
    <x v="0"/>
    <m/>
    <x v="0"/>
    <x v="0"/>
    <x v="0"/>
    <x v="0"/>
    <x v="0"/>
    <s v="WELLHEAD"/>
    <n v="20030217"/>
    <x v="0"/>
    <s v="CHAMPION TECHNOLOGIES VERNAL UT"/>
    <m/>
    <m/>
    <d v="2003-02-25T00:00:00"/>
  </r>
  <r>
    <x v="1"/>
    <s v="T21N R094W S21 fMESAVERDE/ALMOND"/>
    <n v="3608"/>
    <x v="0"/>
    <x v="0"/>
    <s v="WAMSUTTER"/>
    <s v="C SE"/>
    <n v="21"/>
    <n v="21"/>
    <n v="94"/>
    <n v="41.773836000000003"/>
    <n v="-108.032093"/>
    <s v="4903723382"/>
    <s v="PIQUA 3-21"/>
    <x v="0"/>
    <s v="MESAVERDE/ALMOND"/>
    <m/>
    <m/>
    <m/>
    <x v="0"/>
    <s v="10190"/>
    <m/>
    <n v="10465"/>
    <n v="10364"/>
    <x v="5"/>
    <d v="2003-02-17T00:00:00"/>
    <n v="7"/>
    <x v="1"/>
    <n v="380"/>
    <n v="39"/>
    <n v="6682"/>
    <m/>
    <x v="1"/>
    <n v="10300"/>
    <n v="1120"/>
    <m/>
    <x v="0"/>
    <n v="188"/>
    <n v="18726"/>
    <x v="0"/>
    <s v="ANADARKO PETROLEUM CORP."/>
    <n v="18.962"/>
    <n v="3.2093099999999999"/>
    <n v="290.66699999999997"/>
    <n v="0"/>
    <n v="312.83830999999998"/>
    <n v="290.56299999999999"/>
    <n v="18.3568"/>
    <n v="0"/>
    <x v="1"/>
    <n v="3.9141600000000003"/>
    <n v="312.83395999999999"/>
    <n v="6.9525216452186467E-6"/>
    <n v="18709"/>
    <n v="-4.5412047549085082E-4"/>
    <n v="6.0612781088096278E-2"/>
    <n v="1.0258686028574953E-2"/>
    <n v="0.92912853288332875"/>
    <n v="0.92880900781999498"/>
    <n v="5.867905134084548E-2"/>
    <n v="1.2511940839159534E-2"/>
    <x v="0"/>
    <n v="17"/>
    <x v="0"/>
    <m/>
    <m/>
    <x v="0"/>
    <m/>
    <x v="0"/>
    <x v="0"/>
    <m/>
    <x v="0"/>
    <x v="0"/>
    <x v="0"/>
    <m/>
    <x v="0"/>
    <x v="0"/>
    <x v="0"/>
    <x v="0"/>
    <x v="0"/>
    <x v="0"/>
    <x v="0"/>
    <x v="0"/>
    <x v="0"/>
    <x v="0"/>
    <x v="0"/>
    <x v="0"/>
    <x v="0"/>
    <m/>
    <x v="0"/>
    <x v="0"/>
    <x v="0"/>
    <x v="0"/>
    <x v="0"/>
    <s v="WELLHEAD"/>
    <n v="20030217"/>
    <x v="0"/>
    <s v="CHAMPION TECHNOLOGIES VERNAL UT"/>
    <m/>
    <m/>
    <d v="2003-02-25T00:00:00"/>
  </r>
  <r>
    <x v="1"/>
    <s v="T21N R094W S21 fMESAVERDE/ALMOND"/>
    <n v="3606"/>
    <x v="0"/>
    <x v="0"/>
    <s v="WAMSUTTER"/>
    <s v="SW NW"/>
    <n v="21"/>
    <n v="21"/>
    <n v="94"/>
    <n v="41.781115"/>
    <n v="-108.041764"/>
    <s v="4903723380"/>
    <s v="PIQUA 1-21"/>
    <x v="0"/>
    <s v="MESAVERDE/ALMOND"/>
    <m/>
    <m/>
    <m/>
    <x v="0"/>
    <s v="10184"/>
    <m/>
    <n v="10475"/>
    <n v="10385"/>
    <x v="5"/>
    <d v="2003-02-17T00:00:00"/>
    <n v="7"/>
    <x v="1"/>
    <n v="512"/>
    <n v="141"/>
    <n v="6882"/>
    <m/>
    <x v="1"/>
    <n v="11140"/>
    <n v="1220"/>
    <m/>
    <x v="0"/>
    <n v="108"/>
    <n v="20026"/>
    <x v="0"/>
    <s v="ANADARKO PETROLEUM CORP."/>
    <n v="25.5488"/>
    <n v="11.60289"/>
    <n v="299.36699999999996"/>
    <n v="0"/>
    <n v="336.51868999999999"/>
    <n v="314.25939999999997"/>
    <n v="19.995799999999999"/>
    <n v="0"/>
    <x v="1"/>
    <n v="2.2485600000000003"/>
    <n v="336.50375999999994"/>
    <n v="2.2183509628912683E-5"/>
    <n v="20003"/>
    <n v="-5.7458342701541384E-4"/>
    <n v="7.592089461658133E-2"/>
    <n v="3.4479184499381005E-2"/>
    <n v="0.88959992088403761"/>
    <n v="0.9338956569162854"/>
    <n v="5.9422218640290979E-2"/>
    <n v="6.6821244434237545E-3"/>
    <x v="0"/>
    <n v="23"/>
    <x v="0"/>
    <m/>
    <m/>
    <x v="0"/>
    <m/>
    <x v="0"/>
    <x v="0"/>
    <m/>
    <x v="0"/>
    <x v="0"/>
    <x v="0"/>
    <m/>
    <x v="0"/>
    <x v="0"/>
    <x v="0"/>
    <x v="0"/>
    <x v="0"/>
    <x v="0"/>
    <x v="0"/>
    <x v="0"/>
    <x v="0"/>
    <x v="0"/>
    <x v="0"/>
    <x v="0"/>
    <x v="0"/>
    <m/>
    <x v="0"/>
    <x v="0"/>
    <x v="0"/>
    <x v="0"/>
    <x v="0"/>
    <s v="WELLHEAD"/>
    <n v="20030217"/>
    <x v="0"/>
    <s v="CHAMPION TECHNOLOGIES VERNAL,UT"/>
    <m/>
    <m/>
    <d v="2003-02-25T00:00:00"/>
  </r>
  <r>
    <x v="1"/>
    <s v="T21N R094W S20 fLEWIS-MESAVERDE"/>
    <n v="3760"/>
    <x v="0"/>
    <x v="0"/>
    <s v="SIBERIA RIDGE"/>
    <s v="SE SE"/>
    <n v="20"/>
    <n v="21"/>
    <n v="94"/>
    <n v="41.773530000000001"/>
    <n v="-108.050894"/>
    <s v="4903724584"/>
    <s v="USA R #2"/>
    <x v="0"/>
    <s v="LEWIS-MESAVERDE"/>
    <m/>
    <m/>
    <m/>
    <x v="0"/>
    <s v="8502"/>
    <m/>
    <n v="10462"/>
    <n v="10360"/>
    <x v="2"/>
    <d v="2003-02-06T00:00:00"/>
    <n v="8.1"/>
    <x v="1"/>
    <n v="18.100000000000001"/>
    <n v="2.78"/>
    <n v="3620"/>
    <n v="44.7"/>
    <x v="1"/>
    <n v="5748"/>
    <n v="1361"/>
    <m/>
    <x v="0"/>
    <n v="12"/>
    <n v="12254"/>
    <x v="0"/>
    <s v="BP AMERICA PRODUCTION COMPANY"/>
    <n v="0.90319000000000005"/>
    <n v="0.2287662"/>
    <n v="157.47"/>
    <n v="1.1434260000000001"/>
    <n v="159.74538219999999"/>
    <n v="162.15108000000001"/>
    <n v="22.306789999999999"/>
    <n v="0"/>
    <x v="1"/>
    <n v="0.24984000000000001"/>
    <n v="184.70771000000002"/>
    <n v="-7.2469454811879386E-2"/>
    <n v="10806.58"/>
    <n v="-6.2765984203346142E-2"/>
    <n v="5.6539349529942159E-3"/>
    <n v="1.432067687024508E-3"/>
    <n v="0.99291399735998132"/>
    <n v="0.87787932620679443"/>
    <n v="0.12076805023461119"/>
    <n v="1.3526235585942783E-3"/>
    <x v="0"/>
    <n v="0.28999999999999998"/>
    <x v="0"/>
    <m/>
    <m/>
    <x v="0"/>
    <n v="16330"/>
    <x v="0"/>
    <x v="0"/>
    <m/>
    <x v="0"/>
    <x v="0"/>
    <x v="0"/>
    <n v="16.3"/>
    <x v="0"/>
    <x v="0"/>
    <x v="0"/>
    <x v="0"/>
    <x v="0"/>
    <x v="0"/>
    <x v="0"/>
    <x v="0"/>
    <x v="0"/>
    <x v="0"/>
    <x v="0"/>
    <x v="0"/>
    <x v="0"/>
    <m/>
    <x v="0"/>
    <x v="0"/>
    <x v="0"/>
    <x v="0"/>
    <x v="0"/>
    <m/>
    <n v="20030206"/>
    <x v="0"/>
    <s v="BP AMERICA"/>
    <m/>
    <m/>
    <d v="2003-02-08T00:00:00"/>
  </r>
  <r>
    <x v="1"/>
    <s v="T21N R094W S19 fLEWIS-MESAVERDE/ALMOND"/>
    <n v="3593"/>
    <x v="0"/>
    <x v="0"/>
    <s v="WAMSUTTER"/>
    <s v="NW SE"/>
    <n v="19"/>
    <n v="21"/>
    <n v="94"/>
    <n v="41.774317000000003"/>
    <n v="-108.070275"/>
    <s v="4903721690"/>
    <s v="UPRR 3-19-7"/>
    <x v="0"/>
    <s v="LEWIS-MESAVERDE/ALMOND"/>
    <m/>
    <m/>
    <m/>
    <x v="0"/>
    <s v="7904"/>
    <m/>
    <n v="10530"/>
    <n v="10340"/>
    <x v="5"/>
    <d v="2003-02-19T00:00:00"/>
    <n v="7"/>
    <x v="1"/>
    <n v="432"/>
    <n v="39"/>
    <n v="6588"/>
    <m/>
    <x v="1"/>
    <n v="10260"/>
    <n v="1098"/>
    <m/>
    <x v="0"/>
    <n v="188"/>
    <n v="18619"/>
    <x v="0"/>
    <s v="ANADARKO PETROLEUM CORP"/>
    <n v="21.556799999999999"/>
    <n v="3.2093099999999999"/>
    <n v="286.57799999999997"/>
    <n v="0"/>
    <n v="311.34411"/>
    <n v="289.43459999999999"/>
    <n v="17.996219999999997"/>
    <n v="0"/>
    <x v="1"/>
    <n v="3.9141600000000003"/>
    <n v="311.34497999999996"/>
    <n v="-1.3971659596019438E-6"/>
    <n v="18605"/>
    <n v="-3.7610143993122719E-4"/>
    <n v="6.9237860321173253E-2"/>
    <n v="1.0307919427157301E-2"/>
    <n v="0.92045422025166934"/>
    <n v="0.92962667970429469"/>
    <n v="5.780154219926719E-2"/>
    <n v="1.2571778096438236E-2"/>
    <x v="0"/>
    <n v="14"/>
    <x v="0"/>
    <m/>
    <m/>
    <x v="0"/>
    <m/>
    <x v="0"/>
    <x v="0"/>
    <m/>
    <x v="0"/>
    <x v="0"/>
    <x v="0"/>
    <m/>
    <x v="0"/>
    <x v="0"/>
    <x v="0"/>
    <x v="0"/>
    <x v="0"/>
    <x v="0"/>
    <x v="0"/>
    <x v="0"/>
    <x v="0"/>
    <x v="0"/>
    <x v="0"/>
    <x v="0"/>
    <x v="0"/>
    <m/>
    <x v="0"/>
    <x v="0"/>
    <x v="0"/>
    <x v="0"/>
    <x v="0"/>
    <s v="WELLHEAD"/>
    <n v="20030219"/>
    <x v="0"/>
    <s v="CHAMPION TECHNOLOGIES VERNAL UT"/>
    <m/>
    <m/>
    <d v="2003-02-25T00:00:00"/>
  </r>
  <r>
    <x v="1"/>
    <s v="T21N R094W S18 fMESAVERDE"/>
    <n v="3860"/>
    <x v="0"/>
    <x v="0"/>
    <s v="WAMSUTTER"/>
    <s v="NE NE"/>
    <n v="18"/>
    <n v="21"/>
    <n v="94"/>
    <n v="41.79609"/>
    <n v="-108.07064200000001"/>
    <s v="4903724628"/>
    <s v="N. WAMSUTTER 1-18"/>
    <x v="0"/>
    <s v="MESAVERDE"/>
    <m/>
    <m/>
    <m/>
    <x v="0"/>
    <s v="10140"/>
    <m/>
    <n v="10616"/>
    <n v="10522"/>
    <x v="2"/>
    <d v="2003-02-13T00:00:00"/>
    <n v="7.96"/>
    <x v="1"/>
    <n v="19"/>
    <n v="6.6"/>
    <n v="3710"/>
    <n v="55.1"/>
    <x v="1"/>
    <n v="4600"/>
    <n v="2510"/>
    <m/>
    <x v="0"/>
    <n v="9"/>
    <n v="10500"/>
    <x v="0"/>
    <s v="DEVON ENERGY"/>
    <n v="0.94809999999999994"/>
    <n v="0.54311399999999999"/>
    <n v="161.38499999999999"/>
    <n v="1.4094579999999999"/>
    <n v="164.28567200000001"/>
    <n v="129.76599999999999"/>
    <n v="41.138899999999992"/>
    <n v="0"/>
    <x v="1"/>
    <n v="0.18738000000000002"/>
    <n v="171.09227999999999"/>
    <n v="-2.0295335335579791E-2"/>
    <n v="10909.7"/>
    <n v="1.9136185934412939E-2"/>
    <n v="5.7710449636776597E-3"/>
    <n v="3.3059121552608678E-3"/>
    <n v="0.99092304288106137"/>
    <n v="0.75845619685470322"/>
    <n v="0.24044860469449583"/>
    <n v="1.0951984508009364E-3"/>
    <x v="0"/>
    <n v="0.42"/>
    <x v="0"/>
    <n v="9219"/>
    <n v="0.628"/>
    <x v="4"/>
    <m/>
    <x v="0"/>
    <x v="0"/>
    <m/>
    <x v="0"/>
    <x v="0"/>
    <x v="0"/>
    <m/>
    <x v="0"/>
    <x v="0"/>
    <x v="0"/>
    <x v="0"/>
    <x v="0"/>
    <x v="0"/>
    <x v="0"/>
    <x v="0"/>
    <x v="0"/>
    <x v="0"/>
    <x v="0"/>
    <x v="0"/>
    <x v="0"/>
    <m/>
    <x v="0"/>
    <x v="0"/>
    <x v="0"/>
    <x v="0"/>
    <x v="0"/>
    <m/>
    <n v="20030213"/>
    <x v="0"/>
    <s v="ENERGY LABS CASPER ID No C03020526-006"/>
    <m/>
    <m/>
    <d v="2003-02-20T00:00:00"/>
  </r>
  <r>
    <x v="1"/>
    <s v="T21N R094W S18 fMESAVERDE"/>
    <n v="3859"/>
    <x v="0"/>
    <x v="0"/>
    <s v="SIBERIA RIDGE"/>
    <s v="C SW"/>
    <n v="18"/>
    <n v="21"/>
    <n v="94"/>
    <n v="41.788412999999998"/>
    <n v="-108.08008700000001"/>
    <s v="4903721925"/>
    <s v="HAMMOND FED. 18-1"/>
    <x v="0"/>
    <s v="MESAVERDE"/>
    <m/>
    <m/>
    <m/>
    <x v="0"/>
    <s v="10008"/>
    <m/>
    <n v="10581"/>
    <n v="10534"/>
    <x v="2"/>
    <d v="1999-04-11T00:00:00"/>
    <n v="7.86"/>
    <x v="1"/>
    <n v="97"/>
    <n v="18"/>
    <n v="4998"/>
    <n v="47"/>
    <x v="1"/>
    <n v="5381"/>
    <n v="2851"/>
    <m/>
    <x v="0"/>
    <n v="10"/>
    <n v="11319"/>
    <x v="0"/>
    <s v="SNYDER OIL"/>
    <n v="4.8403"/>
    <n v="1.48122"/>
    <n v="217.41299999999998"/>
    <n v="1.2022599999999999"/>
    <n v="224.93677999999997"/>
    <n v="151.79801"/>
    <n v="46.727889999999995"/>
    <n v="0"/>
    <x v="1"/>
    <n v="0.20820000000000002"/>
    <n v="198.73410000000001"/>
    <n v="6.1846780689765506E-2"/>
    <n v="13402"/>
    <n v="8.4260345455280938E-2"/>
    <n v="2.1518490662131826E-2"/>
    <n v="6.5850502527865836E-3"/>
    <n v="0.9718964590850816"/>
    <n v="0.76382467830130807"/>
    <n v="0.23512769071840209"/>
    <n v="1.047630980289744E-3"/>
    <x v="0"/>
    <n v="0.91"/>
    <x v="0"/>
    <m/>
    <m/>
    <x v="0"/>
    <n v="19440"/>
    <x v="2"/>
    <x v="0"/>
    <n v="122.14"/>
    <x v="0"/>
    <x v="0"/>
    <x v="0"/>
    <n v="65.41"/>
    <x v="0"/>
    <x v="0"/>
    <x v="0"/>
    <x v="0"/>
    <x v="0"/>
    <x v="0"/>
    <x v="0"/>
    <x v="0"/>
    <x v="0"/>
    <x v="0"/>
    <x v="0"/>
    <x v="0"/>
    <x v="0"/>
    <n v="0.44"/>
    <x v="0"/>
    <x v="0"/>
    <x v="0"/>
    <x v="0"/>
    <x v="0"/>
    <m/>
    <n v="19990411"/>
    <x v="0"/>
    <s v="BEUERMAN AND ASSOCIATES BUTTE MT LAB No 1999-0068"/>
    <m/>
    <m/>
    <d v="1999-05-28T00:00:00"/>
  </r>
  <r>
    <x v="1"/>
    <s v="T21N R094W S17 fMESAVERDE/ALMOND"/>
    <m/>
    <x v="1"/>
    <x v="3"/>
    <s v="SIBERIA RIDGE"/>
    <s v="C NE"/>
    <n v="17"/>
    <n v="21"/>
    <n v="94"/>
    <n v="41.795594000000001"/>
    <n v="-108.051373"/>
    <s v="4903723550"/>
    <s v="CHAMPLIN 451 A3"/>
    <x v="0"/>
    <s v="MESAVERDE/ALMOND"/>
    <m/>
    <m/>
    <m/>
    <x v="0"/>
    <n v="10308"/>
    <m/>
    <n v="10775"/>
    <n v="10745"/>
    <x v="2"/>
    <d v="2002-10-29T00:00:00"/>
    <n v="5.56"/>
    <x v="0"/>
    <n v="123"/>
    <n v="12"/>
    <n v="2140"/>
    <n v="12.7"/>
    <x v="1"/>
    <n v="3099"/>
    <n v="388"/>
    <m/>
    <x v="0"/>
    <n v="14"/>
    <n v="6894"/>
    <x v="0"/>
    <s v="BP AMERICA PRODUCTION COMPANY"/>
    <n v="6.1376999999999997"/>
    <n v="0.98748000000000002"/>
    <n v="93.09"/>
    <n v="0.32486599999999999"/>
    <n v="100.54004599999999"/>
    <n v="87.422789999999992"/>
    <n v="6.3593199999999994"/>
    <n v="0"/>
    <x v="1"/>
    <n v="0.29148000000000002"/>
    <n v="94.073589999999996"/>
    <n v="3.3227147557121813E-2"/>
    <n v="5788.7"/>
    <n v="-8.7150212494185003E-2"/>
    <n v="6.1047316409622493E-2"/>
    <n v="9.8217579888515288E-3"/>
    <n v="0.92913092560152599"/>
    <n v="0.92930215589731391"/>
    <n v="6.7599418710394696E-2"/>
    <n v="3.0984253922912907E-3"/>
    <x v="0"/>
    <n v="139"/>
    <x v="0"/>
    <m/>
    <m/>
    <x v="0"/>
    <n v="9370"/>
    <x v="0"/>
    <x v="0"/>
    <m/>
    <x v="0"/>
    <x v="0"/>
    <x v="0"/>
    <m/>
    <x v="0"/>
    <x v="0"/>
    <x v="0"/>
    <x v="0"/>
    <x v="0"/>
    <x v="0"/>
    <x v="0"/>
    <x v="0"/>
    <x v="0"/>
    <x v="0"/>
    <x v="0"/>
    <x v="0"/>
    <x v="0"/>
    <m/>
    <x v="0"/>
    <x v="0"/>
    <x v="0"/>
    <x v="0"/>
    <x v="0"/>
    <m/>
    <n v="20021029"/>
    <x v="0"/>
    <s v="BP AMERICA"/>
    <m/>
    <m/>
    <d v="2002-10-31T00:00:00"/>
  </r>
  <r>
    <x v="1"/>
    <s v="T21N R094W S16 fMESAVERDE/ALMOND"/>
    <n v="3591"/>
    <x v="0"/>
    <x v="0"/>
    <s v="SIBERIA RIDGE"/>
    <s v="SW SW"/>
    <n v="16"/>
    <n v="21"/>
    <n v="94"/>
    <n v="41.788200000000003"/>
    <n v="-108.041847"/>
    <s v="4903725178"/>
    <s v="SIBERIA RIDGE 16-1"/>
    <x v="0"/>
    <s v="MESAVERDE/ALMOND"/>
    <m/>
    <m/>
    <s v=""/>
    <x v="0"/>
    <m/>
    <m/>
    <n v="10680"/>
    <n v="10600"/>
    <x v="5"/>
    <d v="2003-02-17T00:00:00"/>
    <n v="7"/>
    <x v="1"/>
    <n v="510"/>
    <n v="140"/>
    <n v="6886"/>
    <m/>
    <x v="1"/>
    <n v="11140"/>
    <n v="1220"/>
    <m/>
    <x v="0"/>
    <n v="108"/>
    <n v="20027"/>
    <x v="0"/>
    <s v="ANADARKO PETROLEUM CORP"/>
    <n v="25.449000000000002"/>
    <n v="11.5206"/>
    <n v="299.541"/>
    <n v="0"/>
    <n v="336.51060000000001"/>
    <n v="314.25939999999997"/>
    <n v="19.995799999999999"/>
    <n v="0"/>
    <x v="1"/>
    <n v="2.2485600000000003"/>
    <n v="336.50375999999994"/>
    <n v="1.0163230395363189E-5"/>
    <n v="20004"/>
    <n v="-5.7455472009192881E-4"/>
    <n v="7.5626146694933241E-2"/>
    <n v="3.4235474306009976E-2"/>
    <n v="0.89013837899905679"/>
    <n v="0.9338956569162854"/>
    <n v="5.9422218640290979E-2"/>
    <n v="6.6821244434237545E-3"/>
    <x v="0"/>
    <n v="23"/>
    <x v="0"/>
    <m/>
    <m/>
    <x v="0"/>
    <m/>
    <x v="0"/>
    <x v="0"/>
    <m/>
    <x v="0"/>
    <x v="0"/>
    <x v="0"/>
    <m/>
    <x v="0"/>
    <x v="0"/>
    <x v="0"/>
    <x v="0"/>
    <x v="0"/>
    <x v="0"/>
    <x v="0"/>
    <x v="0"/>
    <x v="0"/>
    <x v="0"/>
    <x v="0"/>
    <x v="0"/>
    <x v="0"/>
    <m/>
    <x v="0"/>
    <x v="0"/>
    <x v="0"/>
    <x v="0"/>
    <x v="0"/>
    <s v="WELLHEAD"/>
    <n v="20030217"/>
    <x v="0"/>
    <s v="CHAMPION TECHNOLOGIES VERNAL UT"/>
    <m/>
    <m/>
    <d v="2003-02-25T00:00:00"/>
  </r>
  <r>
    <x v="0"/>
    <s v="T21N R094W S16 fMESAVERDE"/>
    <n v="49124134"/>
    <x v="0"/>
    <x v="0"/>
    <s v="WAMSUTTER"/>
    <m/>
    <s v="16"/>
    <s v=" 21"/>
    <s v=" 94"/>
    <n v="41.788409999999999"/>
    <n v="-108.03207"/>
    <s v="4903721132"/>
    <s v="MARATHON STATE NO 1-16"/>
    <x v="0"/>
    <s v="MESAVERDE"/>
    <m/>
    <m/>
    <n v="368"/>
    <x v="0"/>
    <n v="10332"/>
    <n v="10700"/>
    <n v="11200"/>
    <m/>
    <x v="1"/>
    <d v="1978-04-25T00:00:00"/>
    <n v="8.1000003814697266"/>
    <x v="0"/>
    <n v="66"/>
    <n v="9"/>
    <n v="4666"/>
    <n v="558"/>
    <x v="0"/>
    <n v="6200"/>
    <n v="2806"/>
    <m/>
    <x v="0"/>
    <n v="20"/>
    <n v="12901"/>
    <x v="0"/>
    <s v="CHEM LAB"/>
    <n v="3.2934000000000001"/>
    <n v="0.74060999999999999"/>
    <n v="202.97099999999998"/>
    <n v="14.273639999999999"/>
    <n v="221.27864999999997"/>
    <n v="174.90199999999999"/>
    <n v="45.990339999999996"/>
    <m/>
    <x v="0"/>
    <n v="0.41640000000000005"/>
    <n v="221.30874"/>
    <n v="-6.7986573228011996E-5"/>
    <n v="14322"/>
    <n v="5.2198508614039602E-2"/>
    <n v="1.4883496442155628E-2"/>
    <n v="3.3469564280150846E-3"/>
    <n v="0.98176954712982933"/>
    <n v="0.79030769412902535"/>
    <n v="0.20781077150409874"/>
    <n v="1.8815343668758858E-3"/>
    <x v="0"/>
    <m/>
    <x v="0"/>
    <m/>
    <m/>
    <x v="0"/>
    <m/>
    <x v="0"/>
    <x v="0"/>
    <m/>
    <x v="0"/>
    <x v="0"/>
    <x v="0"/>
    <m/>
    <x v="0"/>
    <x v="0"/>
    <x v="0"/>
    <x v="0"/>
    <x v="0"/>
    <x v="0"/>
    <x v="0"/>
    <x v="0"/>
    <x v="0"/>
    <x v="0"/>
    <x v="0"/>
    <x v="0"/>
    <x v="0"/>
    <m/>
    <x v="0"/>
    <x v="0"/>
    <x v="0"/>
    <x v="0"/>
    <x v="0"/>
    <s v="PRODUCTION"/>
    <m/>
    <x v="0"/>
    <m/>
    <m/>
    <m/>
    <m/>
  </r>
  <r>
    <x v="1"/>
    <s v="T21N R094W S11 fMESAVERDE/ALMOND"/>
    <m/>
    <x v="1"/>
    <x v="3"/>
    <s v="SIBERIA RIDGE"/>
    <s v="SE NW"/>
    <n v="11"/>
    <n v="21"/>
    <n v="94"/>
    <n v="41.809742999999997"/>
    <n v="-108.002746"/>
    <s v="4903723643"/>
    <s v="11-2 SIBER"/>
    <x v="0"/>
    <s v="MESAVERDE/ALMOND"/>
    <m/>
    <m/>
    <m/>
    <x v="0"/>
    <m/>
    <m/>
    <n v="11068"/>
    <n v="1097"/>
    <x v="2"/>
    <d v="1996-03-14T00:00:00"/>
    <n v="7.2"/>
    <x v="0"/>
    <n v="0"/>
    <n v="0"/>
    <n v="3030.31"/>
    <n v="0"/>
    <x v="1"/>
    <n v="3000"/>
    <n v="2780"/>
    <n v="0"/>
    <x v="1"/>
    <n v="90"/>
    <n v="9020"/>
    <x v="0"/>
    <s v="AMOCO PRODUCTION COMPANY"/>
    <n v="0"/>
    <n v="0"/>
    <n v="131.81848499999998"/>
    <n v="0"/>
    <n v="131.81848499999998"/>
    <n v="84.63"/>
    <n v="45.564199999999992"/>
    <n v="0"/>
    <x v="1"/>
    <n v="1.8738000000000001"/>
    <n v="132.06799999999998"/>
    <n v="-9.4553913967970879E-4"/>
    <n v="8900.31"/>
    <n v="-6.6790139233082755E-3"/>
    <n v="0"/>
    <n v="0"/>
    <n v="1"/>
    <n v="0.64080625132507496"/>
    <n v="0.34500560317412243"/>
    <n v="1.4188145500802619E-2"/>
    <x v="1"/>
    <n v="120"/>
    <x v="1"/>
    <n v="0"/>
    <n v="0"/>
    <x v="0"/>
    <n v="0"/>
    <x v="0"/>
    <x v="1"/>
    <m/>
    <x v="1"/>
    <x v="1"/>
    <x v="1"/>
    <n v="0"/>
    <x v="1"/>
    <x v="1"/>
    <x v="1"/>
    <x v="1"/>
    <x v="0"/>
    <x v="0"/>
    <x v="0"/>
    <x v="0"/>
    <x v="0"/>
    <x v="0"/>
    <x v="0"/>
    <x v="0"/>
    <x v="0"/>
    <m/>
    <x v="0"/>
    <x v="0"/>
    <x v="0"/>
    <x v="0"/>
    <x v="0"/>
    <m/>
    <n v="19960314"/>
    <x v="1"/>
    <s v="DOWELL SCHLUMBERGER EL RENO DISTRICT LAB"/>
    <m/>
    <m/>
    <d v="1996-03-15T00:00:00"/>
  </r>
  <r>
    <x v="1"/>
    <s v="T21N R094W S09 fMESAVERDE"/>
    <m/>
    <x v="1"/>
    <x v="3"/>
    <s v="SIBERIA RIDGE"/>
    <s v="NE SW"/>
    <n v="9"/>
    <n v="21"/>
    <n v="94"/>
    <n v="41.803193"/>
    <n v="-108.041303"/>
    <s v="4903720854"/>
    <s v="6 SIB RDGE"/>
    <x v="0"/>
    <s v="MESAVERDE"/>
    <m/>
    <m/>
    <m/>
    <x v="0"/>
    <m/>
    <m/>
    <n v="12250"/>
    <n v="10565"/>
    <x v="2"/>
    <d v="1979-11-16T00:00:00"/>
    <n v="7.4"/>
    <x v="0"/>
    <n v="81.180000000000007"/>
    <n v="11"/>
    <n v="1722.41"/>
    <n v="138"/>
    <x v="1"/>
    <n v="2200"/>
    <n v="658.8"/>
    <n v="0"/>
    <x v="1"/>
    <n v="510"/>
    <n v="5322"/>
    <x v="0"/>
    <s v="AMOCO PRODUCTION COMPANY"/>
    <n v="4.0508820000000005"/>
    <n v="0.90519000000000005"/>
    <n v="74.924835000000002"/>
    <n v="3.5300399999999996"/>
    <n v="83.410947000000007"/>
    <n v="62.061999999999998"/>
    <n v="10.797731999999998"/>
    <n v="0"/>
    <x v="1"/>
    <n v="10.618200000000002"/>
    <n v="83.477931999999996"/>
    <n v="-4.0137485733838683E-4"/>
    <n v="5321.39"/>
    <n v="-5.7312566766760649E-5"/>
    <n v="4.8565351979518952E-2"/>
    <n v="1.0852172677046815E-2"/>
    <n v="0.9405824753434342"/>
    <n v="0.74345397056553819"/>
    <n v="0.12934834082856772"/>
    <n v="0.12719768860589409"/>
    <x v="1"/>
    <n v="11.48"/>
    <x v="1"/>
    <n v="0"/>
    <n v="1.3"/>
    <x v="0"/>
    <n v="0"/>
    <x v="0"/>
    <x v="1"/>
    <m/>
    <x v="1"/>
    <x v="1"/>
    <x v="1"/>
    <n v="0"/>
    <x v="1"/>
    <x v="1"/>
    <x v="1"/>
    <x v="1"/>
    <x v="0"/>
    <x v="0"/>
    <x v="0"/>
    <x v="0"/>
    <x v="0"/>
    <x v="0"/>
    <x v="0"/>
    <x v="0"/>
    <x v="0"/>
    <m/>
    <x v="0"/>
    <x v="0"/>
    <x v="0"/>
    <x v="0"/>
    <x v="0"/>
    <m/>
    <n v="19791116"/>
    <x v="1"/>
    <m/>
    <m/>
    <m/>
    <m/>
  </r>
  <r>
    <x v="1"/>
    <s v="T21N R094W S05 fMESAVERDE/ERICSON"/>
    <m/>
    <x v="1"/>
    <x v="3"/>
    <s v="SIBERIA RIDGE"/>
    <s v="SE NW"/>
    <n v="5"/>
    <n v="21"/>
    <n v="94"/>
    <n v="41.822741000000001"/>
    <n v="-108.058755"/>
    <s v="4903721146"/>
    <s v="7-A SI RDG"/>
    <x v="0"/>
    <s v="MESAVERDE/ERICSON"/>
    <m/>
    <m/>
    <m/>
    <x v="0"/>
    <m/>
    <m/>
    <n v="11074"/>
    <n v="10699"/>
    <x v="1"/>
    <d v="1978-11-06T00:00:00"/>
    <n v="4.2"/>
    <x v="0"/>
    <n v="4069"/>
    <n v="1189"/>
    <n v="3697"/>
    <n v="3754"/>
    <x v="1"/>
    <n v="19600"/>
    <n v="24"/>
    <n v="0"/>
    <x v="1"/>
    <n v="220"/>
    <n v="32541"/>
    <x v="0"/>
    <s v="AMOCO PRODUCTION COMPANY"/>
    <n v="203.04310000000001"/>
    <n v="97.84281"/>
    <n v="160.81949999999998"/>
    <n v="96.027319999999989"/>
    <n v="557.73273000000006"/>
    <n v="552.91599999999994"/>
    <n v="0.39335999999999993"/>
    <n v="0"/>
    <x v="1"/>
    <n v="4.5804"/>
    <n v="557.88976000000002"/>
    <n v="-1.4075549875295482E-4"/>
    <n v="32553"/>
    <n v="1.843487879067195E-4"/>
    <n v="0.36405089584755046"/>
    <n v="0.17542956462318429"/>
    <n v="0.46051953952926511"/>
    <n v="0.99108469028002932"/>
    <n v="7.0508553517813254E-4"/>
    <n v="8.2102241847923502E-3"/>
    <x v="1"/>
    <n v="0"/>
    <x v="1"/>
    <n v="33411"/>
    <n v="0.2"/>
    <x v="0"/>
    <n v="0.2"/>
    <x v="0"/>
    <x v="1"/>
    <m/>
    <x v="1"/>
    <x v="1"/>
    <x v="1"/>
    <n v="0"/>
    <x v="1"/>
    <x v="1"/>
    <x v="1"/>
    <x v="1"/>
    <x v="0"/>
    <x v="0"/>
    <x v="0"/>
    <x v="0"/>
    <x v="0"/>
    <x v="0"/>
    <x v="0"/>
    <x v="0"/>
    <x v="0"/>
    <m/>
    <x v="0"/>
    <x v="0"/>
    <x v="0"/>
    <x v="0"/>
    <x v="0"/>
    <s v="PRODUCTION"/>
    <n v="19781106"/>
    <x v="1"/>
    <m/>
    <m/>
    <m/>
    <m/>
  </r>
  <r>
    <x v="1"/>
    <s v="T21N R094W S04 fMESAVERDE/ALMOND"/>
    <n v="3592"/>
    <x v="0"/>
    <x v="0"/>
    <s v="SIBERIA RIDGE"/>
    <s v="NE NE"/>
    <n v="4"/>
    <n v="21"/>
    <n v="94"/>
    <n v="41.824959999999997"/>
    <n v="-108.031886"/>
    <s v="4903724767"/>
    <s v="SIBERIA RIDGE 4-1"/>
    <x v="0"/>
    <s v="MESAVERDE/ALMOND"/>
    <m/>
    <m/>
    <s v=""/>
    <x v="0"/>
    <m/>
    <m/>
    <n v="10953"/>
    <n v="10903"/>
    <x v="5"/>
    <d v="2003-02-17T00:00:00"/>
    <n v="7"/>
    <x v="1"/>
    <n v="440"/>
    <n v="120"/>
    <n v="6429"/>
    <m/>
    <x v="1"/>
    <n v="10360"/>
    <n v="1037"/>
    <m/>
    <x v="0"/>
    <n v="108"/>
    <n v="18509"/>
    <x v="0"/>
    <s v="ANADARKO PETROLEUM CORP"/>
    <n v="21.956"/>
    <n v="9.8748000000000005"/>
    <n v="279.66149999999999"/>
    <n v="0"/>
    <n v="311.4923"/>
    <n v="292.25560000000002"/>
    <n v="16.996429999999997"/>
    <n v="0"/>
    <x v="1"/>
    <n v="2.2485600000000003"/>
    <n v="311.50058999999999"/>
    <n v="-1.3306732922727481E-5"/>
    <n v="18494"/>
    <n v="-4.0537253736183551E-4"/>
    <n v="7.0486493566614641E-2"/>
    <n v="3.1701586202933431E-2"/>
    <n v="0.89781192023045187"/>
    <n v="0.93821844767613449"/>
    <n v="5.4563074824352652E-2"/>
    <n v="7.2184774995129233E-3"/>
    <x v="0"/>
    <n v="15"/>
    <x v="0"/>
    <m/>
    <m/>
    <x v="0"/>
    <m/>
    <x v="0"/>
    <x v="0"/>
    <m/>
    <x v="0"/>
    <x v="0"/>
    <x v="0"/>
    <m/>
    <x v="0"/>
    <x v="0"/>
    <x v="0"/>
    <x v="0"/>
    <x v="0"/>
    <x v="0"/>
    <x v="0"/>
    <x v="0"/>
    <x v="0"/>
    <x v="0"/>
    <x v="0"/>
    <x v="0"/>
    <x v="0"/>
    <m/>
    <x v="0"/>
    <x v="0"/>
    <x v="0"/>
    <x v="0"/>
    <x v="0"/>
    <s v="WELLHEAD"/>
    <n v="20030217"/>
    <x v="0"/>
    <s v="CHAMPION TECHNOLOGIES VERNAL UT"/>
    <m/>
    <m/>
    <d v="2003-02-25T00:00:00"/>
  </r>
  <r>
    <x v="1"/>
    <s v="T21N R094W S03 fMESAVERDE"/>
    <n v="3586"/>
    <x v="0"/>
    <x v="0"/>
    <s v="SIBERIA RIDGE"/>
    <s v="C NW"/>
    <n v="3"/>
    <n v="21"/>
    <n v="94"/>
    <n v="41.824523999999997"/>
    <n v="-108.022482"/>
    <s v="4903723523"/>
    <s v="SIBERIA RIDGE 03-04"/>
    <x v="0"/>
    <s v="MESAVERDE"/>
    <m/>
    <m/>
    <m/>
    <x v="0"/>
    <s v="10570"/>
    <m/>
    <n v="11035"/>
    <n v="10760"/>
    <x v="2"/>
    <d v="2003-01-07T00:00:00"/>
    <n v="7.6"/>
    <x v="1"/>
    <n v="7.2"/>
    <n v="1.72"/>
    <n v="2330"/>
    <n v="7.66"/>
    <x v="1"/>
    <n v="3249"/>
    <n v="1725"/>
    <m/>
    <x v="0"/>
    <n v="21"/>
    <n v="6964"/>
    <x v="0"/>
    <s v="BP AMERICA PRODUCTION CO"/>
    <n v="0.35927999999999999"/>
    <n v="0.14153879999999999"/>
    <n v="101.355"/>
    <n v="0.1959428"/>
    <n v="102.05176159999999"/>
    <n v="91.654290000000003"/>
    <n v="28.272749999999998"/>
    <n v="0"/>
    <x v="1"/>
    <n v="0.43722000000000005"/>
    <n v="120.36426"/>
    <n v="-8.2334439166139681E-2"/>
    <n v="7341.58"/>
    <n v="2.6393896647322227E-2"/>
    <n v="3.5205663710953521E-3"/>
    <n v="1.3869314726263383E-3"/>
    <n v="0.99509250215627831"/>
    <n v="0.76147429477820083"/>
    <n v="0.23489323159549186"/>
    <n v="3.6324736263073443E-3"/>
    <x v="0"/>
    <n v="0.2"/>
    <x v="0"/>
    <m/>
    <m/>
    <x v="0"/>
    <n v="11130"/>
    <x v="0"/>
    <x v="0"/>
    <m/>
    <x v="0"/>
    <x v="0"/>
    <x v="0"/>
    <m/>
    <x v="0"/>
    <x v="0"/>
    <x v="0"/>
    <x v="0"/>
    <x v="0"/>
    <x v="0"/>
    <x v="0"/>
    <x v="0"/>
    <x v="0"/>
    <x v="0"/>
    <x v="0"/>
    <x v="0"/>
    <x v="0"/>
    <m/>
    <x v="0"/>
    <x v="0"/>
    <x v="0"/>
    <x v="0"/>
    <x v="0"/>
    <m/>
    <n v="2003107"/>
    <x v="0"/>
    <s v="BP AMERICA"/>
    <m/>
    <m/>
    <d v="2003-01-09T00:00:00"/>
  </r>
  <r>
    <x v="0"/>
    <s v="T21N R094W S01 fMESAVERDE/ALMOND"/>
    <n v="49014244"/>
    <x v="0"/>
    <x v="0"/>
    <s v="WAMSUTTER"/>
    <m/>
    <s v="1"/>
    <s v=" 21"/>
    <s v=" 94"/>
    <n v="41.817599999999999"/>
    <n v="-107.9789"/>
    <m/>
    <s v="UNIT A NO. 4"/>
    <x v="0"/>
    <s v="MESAVERDE/ALMOND"/>
    <m/>
    <m/>
    <n v="0"/>
    <x v="1"/>
    <m/>
    <m/>
    <m/>
    <m/>
    <x v="1"/>
    <d v="1970-10-20T00:00:00"/>
    <n v="7.5999999046325684"/>
    <x v="0"/>
    <n v="41"/>
    <n v="15"/>
    <n v="571"/>
    <n v="16"/>
    <x v="0"/>
    <n v="12"/>
    <n v="1684"/>
    <m/>
    <x v="0"/>
    <n v="27"/>
    <n v="1511"/>
    <x v="0"/>
    <m/>
    <n v="2.0459000000000001"/>
    <n v="1.2343500000000001"/>
    <n v="24.8385"/>
    <n v="0.40927999999999998"/>
    <n v="28.528029999999998"/>
    <n v="0.33851999999999999"/>
    <n v="27.600759999999998"/>
    <m/>
    <x v="0"/>
    <n v="0.56214000000000008"/>
    <n v="28.501419999999996"/>
    <n v="4.6660102806535183E-4"/>
    <n v="2363"/>
    <n v="0.21992772328342799"/>
    <n v="7.1715432155672873E-2"/>
    <n v="4.3267971885896088E-2"/>
    <n v="0.88501659595843107"/>
    <n v="1.1877302955431695E-2"/>
    <n v="0.96839946921942843"/>
    <n v="1.9723227825139945E-2"/>
    <x v="0"/>
    <m/>
    <x v="0"/>
    <m/>
    <m/>
    <x v="0"/>
    <m/>
    <x v="0"/>
    <x v="0"/>
    <m/>
    <x v="0"/>
    <x v="0"/>
    <x v="0"/>
    <m/>
    <x v="0"/>
    <x v="0"/>
    <x v="0"/>
    <x v="0"/>
    <x v="0"/>
    <x v="0"/>
    <x v="0"/>
    <x v="0"/>
    <x v="0"/>
    <x v="0"/>
    <x v="0"/>
    <x v="0"/>
    <x v="0"/>
    <m/>
    <x v="0"/>
    <x v="0"/>
    <x v="0"/>
    <x v="0"/>
    <x v="0"/>
    <s v="PRODUCTION"/>
    <m/>
    <x v="0"/>
    <m/>
    <m/>
    <m/>
    <m/>
  </r>
  <r>
    <x v="1"/>
    <s v="T21N R093W S32 fMESAVERDE/ALMOND"/>
    <n v="3844"/>
    <x v="0"/>
    <x v="0"/>
    <s v="WAMSUTTER"/>
    <s v="C SW"/>
    <n v="32"/>
    <n v="21"/>
    <n v="93"/>
    <n v="41.744810000000001"/>
    <n v="-107.94508999999999"/>
    <s v="4903724499"/>
    <s v="FIVE MILE DITCH 12-32"/>
    <x v="0"/>
    <s v="MESAVERDE/ALMOND"/>
    <m/>
    <m/>
    <m/>
    <x v="0"/>
    <s v="10676"/>
    <m/>
    <n v="11118"/>
    <n v="10656"/>
    <x v="2"/>
    <d v="2003-02-13T00:00:00"/>
    <n v="8.3699999999999992"/>
    <x v="1"/>
    <n v="96"/>
    <n v="39.9"/>
    <n v="23700"/>
    <n v="405"/>
    <x v="1"/>
    <n v="28000"/>
    <n v="18300"/>
    <n v="242"/>
    <x v="0"/>
    <n v="15"/>
    <n v="59900"/>
    <x v="0"/>
    <s v="DEVON ENERGY"/>
    <n v="4.7904"/>
    <n v="3.2833709999999998"/>
    <n v="1030.95"/>
    <n v="10.3599"/>
    <n v="1049.3836709999998"/>
    <n v="789.88"/>
    <n v="299.93699999999995"/>
    <n v="8.0658599999999989"/>
    <x v="1"/>
    <n v="0.31230000000000002"/>
    <n v="1098.19516"/>
    <n v="-2.272861340194509E-2"/>
    <n v="70797.899999999994"/>
    <n v="8.3382364980615561E-2"/>
    <n v="4.5649652575926172E-3"/>
    <n v="3.1288565762331178E-3"/>
    <n v="0.99230617816617417"/>
    <n v="0.7192528511963211"/>
    <n v="0.2731181222834746"/>
    <n v="2.8437568419077718E-4"/>
    <x v="0"/>
    <n v="1.21"/>
    <x v="0"/>
    <n v="58470"/>
    <n v="0.13500000000000001"/>
    <x v="4"/>
    <m/>
    <x v="0"/>
    <x v="0"/>
    <m/>
    <x v="0"/>
    <x v="0"/>
    <x v="0"/>
    <m/>
    <x v="0"/>
    <x v="0"/>
    <x v="0"/>
    <x v="0"/>
    <x v="0"/>
    <x v="0"/>
    <x v="0"/>
    <x v="0"/>
    <x v="0"/>
    <x v="0"/>
    <x v="0"/>
    <x v="0"/>
    <x v="0"/>
    <m/>
    <x v="0"/>
    <x v="0"/>
    <x v="0"/>
    <x v="0"/>
    <x v="0"/>
    <m/>
    <n v="20030213"/>
    <x v="0"/>
    <s v="ENERGY LABS CASPER ID No C03020526-010"/>
    <m/>
    <m/>
    <d v="2003-02-20T00:00:00"/>
  </r>
  <r>
    <x v="1"/>
    <s v="T21N R093W S31 fLEWIS-MESAVERDE"/>
    <n v="3716"/>
    <x v="0"/>
    <x v="0"/>
    <s v="FIVE MILE GULCH"/>
    <s v="C SE"/>
    <n v="31"/>
    <n v="21"/>
    <n v="93"/>
    <n v="41.744770000000003"/>
    <n v="-107.9547"/>
    <s v="4903724574"/>
    <s v="FIVE MILE GULCH 31-04"/>
    <x v="0"/>
    <s v="LEWIS-MESAVERDE"/>
    <m/>
    <m/>
    <m/>
    <x v="0"/>
    <s v="9106"/>
    <m/>
    <n v="10799"/>
    <n v="10797"/>
    <x v="2"/>
    <d v="2003-02-12T00:00:00"/>
    <n v="8.31"/>
    <x v="1"/>
    <n v="34.5"/>
    <n v="0"/>
    <n v="2890"/>
    <n v="29.3"/>
    <x v="1"/>
    <n v="3949"/>
    <n v="2268"/>
    <n v="53.4"/>
    <x v="0"/>
    <n v="30"/>
    <n v="9168"/>
    <x v="0"/>
    <s v="BP AMERICA PRODUCTION COMPANY"/>
    <n v="1.7215499999999999"/>
    <n v="0"/>
    <n v="125.715"/>
    <n v="0.74949399999999999"/>
    <n v="128.18604399999998"/>
    <n v="111.40128999999999"/>
    <n v="37.172519999999999"/>
    <n v="1.7798219999999998"/>
    <x v="1"/>
    <n v="0.62460000000000004"/>
    <n v="150.97823199999996"/>
    <n v="-8.164435767562174E-2"/>
    <n v="9254.2000000000007"/>
    <n v="4.6791371280302529E-3"/>
    <n v="1.3430089160096088E-2"/>
    <n v="0"/>
    <n v="0.98656991083990397"/>
    <n v="0.73786325700250632"/>
    <n v="0.24621112267363157"/>
    <n v="4.1370202295122928E-3"/>
    <x v="0"/>
    <n v="0"/>
    <x v="0"/>
    <m/>
    <m/>
    <x v="0"/>
    <n v="13510"/>
    <x v="0"/>
    <x v="0"/>
    <m/>
    <x v="0"/>
    <x v="0"/>
    <x v="0"/>
    <n v="11"/>
    <x v="0"/>
    <x v="0"/>
    <x v="0"/>
    <x v="0"/>
    <x v="0"/>
    <x v="0"/>
    <x v="0"/>
    <x v="0"/>
    <x v="0"/>
    <x v="0"/>
    <x v="0"/>
    <x v="0"/>
    <x v="0"/>
    <m/>
    <x v="0"/>
    <x v="0"/>
    <x v="0"/>
    <x v="0"/>
    <x v="0"/>
    <m/>
    <n v="20030212"/>
    <x v="0"/>
    <s v="BP AMERICA"/>
    <m/>
    <m/>
    <m/>
  </r>
  <r>
    <x v="1"/>
    <s v="T21N R093W S30 fMESAVERDE/ALMOND"/>
    <n v="3886"/>
    <x v="0"/>
    <x v="0"/>
    <s v="FIVE MILE GULCH"/>
    <s v="C NE"/>
    <n v="30"/>
    <n v="21"/>
    <n v="93"/>
    <n v="41.766491000000002"/>
    <n v="-107.954645"/>
    <s v="4903725195"/>
    <s v="FIVE MILE DITCH 1-30"/>
    <x v="0"/>
    <s v="MESAVERDE/ALMOND"/>
    <m/>
    <m/>
    <m/>
    <x v="0"/>
    <s v="10438"/>
    <m/>
    <n v="11113"/>
    <n v="10968"/>
    <x v="2"/>
    <d v="2003-02-27T00:00:00"/>
    <n v="8.19"/>
    <x v="1"/>
    <n v="2"/>
    <m/>
    <n v="1400"/>
    <n v="48"/>
    <x v="1"/>
    <n v="1500"/>
    <n v="1100"/>
    <m/>
    <x v="0"/>
    <n v="218"/>
    <n v="5500"/>
    <x v="0"/>
    <s v="DEVON ENERGY"/>
    <n v="9.98E-2"/>
    <n v="0"/>
    <n v="60.9"/>
    <n v="1.22784"/>
    <n v="62.227640000000001"/>
    <n v="42.314999999999998"/>
    <n v="18.029"/>
    <n v="0"/>
    <x v="1"/>
    <n v="4.5387600000000008"/>
    <n v="64.88275999999999"/>
    <n v="-2.0888298675796706E-2"/>
    <n v="4268"/>
    <n v="-0.12612612612612611"/>
    <n v="1.6037889272355499E-3"/>
    <n v="0"/>
    <n v="0.99839621107276444"/>
    <n v="0.65217632542142168"/>
    <n v="0.2778704235146594"/>
    <n v="6.9953251063919003E-2"/>
    <x v="0"/>
    <n v="4.2"/>
    <x v="0"/>
    <n v="3396"/>
    <n v="1409"/>
    <x v="4"/>
    <m/>
    <x v="0"/>
    <x v="0"/>
    <m/>
    <x v="0"/>
    <x v="0"/>
    <x v="0"/>
    <m/>
    <x v="0"/>
    <x v="0"/>
    <x v="0"/>
    <x v="0"/>
    <x v="0"/>
    <x v="0"/>
    <x v="0"/>
    <x v="0"/>
    <x v="0"/>
    <x v="0"/>
    <x v="0"/>
    <x v="0"/>
    <x v="0"/>
    <m/>
    <x v="0"/>
    <x v="0"/>
    <x v="0"/>
    <x v="0"/>
    <x v="0"/>
    <m/>
    <n v="20030227"/>
    <x v="0"/>
    <s v="ENERBY LABS CASPER LAB No C03030010-002"/>
    <m/>
    <m/>
    <d v="2003-03-05T00:00:00"/>
  </r>
  <r>
    <x v="1"/>
    <s v="T21N R093W S30 fLEWIS-MESAVERDE/ALMOND"/>
    <n v="3843"/>
    <x v="0"/>
    <x v="0"/>
    <s v="SIBERIA RIDGE"/>
    <s v="NW SW"/>
    <n v="30"/>
    <n v="21"/>
    <n v="93"/>
    <n v="41.759720000000002"/>
    <n v="-107.964444"/>
    <s v="4903724311"/>
    <s v="FIVE MILE DITCH 12-30"/>
    <x v="0"/>
    <s v="LEWIS-MESAVERDE/ALMOND"/>
    <m/>
    <m/>
    <m/>
    <x v="0"/>
    <s v="9104"/>
    <m/>
    <n v="10745"/>
    <n v="10629"/>
    <x v="2"/>
    <d v="2001-03-22T00:00:00"/>
    <n v="6.72"/>
    <x v="1"/>
    <n v="5"/>
    <n v="2.4"/>
    <n v="1860"/>
    <n v="48"/>
    <x v="1"/>
    <n v="1730"/>
    <n v="1060"/>
    <m/>
    <x v="0"/>
    <n v="250"/>
    <n v="4720"/>
    <x v="0"/>
    <s v="DEVON ENERGY"/>
    <n v="0.2495"/>
    <n v="0.197496"/>
    <n v="80.91"/>
    <n v="1.22784"/>
    <n v="82.584835999999996"/>
    <n v="48.8033"/>
    <n v="17.373399999999997"/>
    <n v="0"/>
    <x v="1"/>
    <n v="5.2050000000000001"/>
    <n v="71.381699999999995"/>
    <n v="7.2763447766338016E-2"/>
    <n v="4955.3999999999996"/>
    <n v="2.4329743473138026E-2"/>
    <n v="3.0211357445814871E-3"/>
    <n v="2.3914317635746109E-3"/>
    <n v="0.99458743249184389"/>
    <n v="0.6836948405543718"/>
    <n v="0.24338731075331629"/>
    <n v="7.2917848692311896E-2"/>
    <x v="0"/>
    <n v="32"/>
    <x v="0"/>
    <m/>
    <m/>
    <x v="0"/>
    <n v="7740"/>
    <x v="0"/>
    <x v="0"/>
    <m/>
    <x v="0"/>
    <x v="0"/>
    <x v="0"/>
    <m/>
    <x v="0"/>
    <x v="0"/>
    <x v="0"/>
    <x v="0"/>
    <x v="0"/>
    <x v="0"/>
    <x v="0"/>
    <x v="0"/>
    <x v="0"/>
    <x v="0"/>
    <x v="0"/>
    <x v="0"/>
    <x v="0"/>
    <m/>
    <x v="0"/>
    <x v="0"/>
    <x v="0"/>
    <x v="0"/>
    <x v="0"/>
    <m/>
    <n v="20010322"/>
    <x v="0"/>
    <s v="ENVIRO-TEST CASPER LAB No L2676-4"/>
    <m/>
    <m/>
    <d v="2001-04-25T00:00:00"/>
  </r>
  <r>
    <x v="1"/>
    <s v="T21N R093W S30 fLEWIS-MESAVERDE"/>
    <n v="3845"/>
    <x v="0"/>
    <x v="0"/>
    <s v="WAMSUTTER"/>
    <s v="C NW"/>
    <n v="30"/>
    <n v="21"/>
    <n v="93"/>
    <n v="41.766550000000002"/>
    <n v="-107.96439700000001"/>
    <s v="4903724627"/>
    <s v="FIVE MILE DITCH 6-30"/>
    <x v="0"/>
    <s v="LEWIS-MESAVERDE"/>
    <m/>
    <m/>
    <m/>
    <x v="0"/>
    <s v="9168"/>
    <m/>
    <n v="10900"/>
    <n v="10760"/>
    <x v="2"/>
    <d v="2003-02-13T00:00:00"/>
    <n v="8.36"/>
    <x v="1"/>
    <n v="14"/>
    <n v="2.8"/>
    <n v="2230"/>
    <n v="85.1"/>
    <x v="1"/>
    <n v="2640"/>
    <n v="1310"/>
    <n v="16.899999999999999"/>
    <x v="0"/>
    <n v="121"/>
    <n v="6310"/>
    <x v="0"/>
    <s v="DEVON ENERGY"/>
    <n v="0.6986"/>
    <n v="0.23041199999999998"/>
    <n v="97.004999999999995"/>
    <n v="2.1768579999999997"/>
    <n v="100.11086999999999"/>
    <n v="74.474400000000003"/>
    <n v="21.470899999999997"/>
    <n v="0.56327699999999992"/>
    <x v="1"/>
    <n v="2.5192200000000002"/>
    <n v="99.027797000000007"/>
    <n v="5.4387880380859666E-3"/>
    <n v="6419.8"/>
    <n v="8.6254300931671579E-3"/>
    <n v="6.9782631995906142E-3"/>
    <n v="2.3015682512798059E-3"/>
    <n v="0.99072016854912959"/>
    <n v="0.75205550619287231"/>
    <n v="0.21681690041029586"/>
    <n v="2.5439523813702531E-2"/>
    <x v="0"/>
    <m/>
    <x v="0"/>
    <n v="5423"/>
    <n v="1.3620000000000001"/>
    <x v="4"/>
    <m/>
    <x v="0"/>
    <x v="0"/>
    <m/>
    <x v="0"/>
    <x v="0"/>
    <x v="0"/>
    <m/>
    <x v="0"/>
    <x v="0"/>
    <x v="0"/>
    <x v="0"/>
    <x v="0"/>
    <x v="0"/>
    <x v="0"/>
    <x v="0"/>
    <x v="0"/>
    <x v="0"/>
    <x v="0"/>
    <x v="0"/>
    <x v="0"/>
    <m/>
    <x v="0"/>
    <x v="0"/>
    <x v="0"/>
    <x v="0"/>
    <x v="0"/>
    <m/>
    <n v="20030213"/>
    <x v="0"/>
    <s v="ENERGY LABS CASPER ID No C03020526-011"/>
    <m/>
    <m/>
    <d v="2003-02-20T00:00:00"/>
  </r>
  <r>
    <x v="1"/>
    <s v="T21N R093W S30 fLEWIS"/>
    <n v="3883"/>
    <x v="0"/>
    <x v="0"/>
    <s v="FIVE MILE GULCH"/>
    <s v="NW SE"/>
    <n v="30"/>
    <n v="21"/>
    <n v="93"/>
    <n v="41.759770000000003"/>
    <n v="-107.955372"/>
    <s v="4903724886"/>
    <s v="FIVE MILE DITCH 9-30"/>
    <x v="0"/>
    <s v="LEWIS"/>
    <m/>
    <m/>
    <m/>
    <x v="0"/>
    <s v="9125"/>
    <m/>
    <n v="10900"/>
    <n v="10850"/>
    <x v="2"/>
    <d v="2003-02-13T00:00:00"/>
    <n v="8.08"/>
    <x v="1"/>
    <n v="3"/>
    <m/>
    <n v="1930"/>
    <n v="72.8"/>
    <x v="1"/>
    <n v="2350"/>
    <n v="1220"/>
    <m/>
    <x v="0"/>
    <n v="48"/>
    <n v="5830"/>
    <x v="0"/>
    <s v="DEVON ENERGY"/>
    <n v="0.1497"/>
    <n v="0"/>
    <n v="83.954999999999998"/>
    <n v="1.8622239999999999"/>
    <n v="85.966923999999992"/>
    <n v="66.293499999999995"/>
    <n v="19.995799999999999"/>
    <n v="0"/>
    <x v="1"/>
    <n v="0.99936000000000003"/>
    <n v="87.288659999999993"/>
    <n v="-7.6288219374216612E-3"/>
    <n v="5623.8"/>
    <n v="-1.8002758909706807E-2"/>
    <n v="1.7413674124248067E-3"/>
    <n v="0"/>
    <n v="0.99825863258757519"/>
    <n v="0.75947436929378909"/>
    <n v="0.22907672084781688"/>
    <n v="1.1448909858393978E-2"/>
    <x v="0"/>
    <n v="0.9"/>
    <x v="0"/>
    <n v="4734"/>
    <n v="1.1599999999999999"/>
    <x v="4"/>
    <m/>
    <x v="0"/>
    <x v="0"/>
    <m/>
    <x v="0"/>
    <x v="0"/>
    <x v="0"/>
    <m/>
    <x v="0"/>
    <x v="0"/>
    <x v="0"/>
    <x v="0"/>
    <x v="0"/>
    <x v="0"/>
    <x v="0"/>
    <x v="0"/>
    <x v="0"/>
    <x v="0"/>
    <x v="0"/>
    <x v="0"/>
    <x v="0"/>
    <m/>
    <x v="0"/>
    <x v="0"/>
    <x v="0"/>
    <x v="0"/>
    <x v="0"/>
    <m/>
    <n v="20030213"/>
    <x v="0"/>
    <s v="ENERGY LABS CASPER LAB No C03020526-003"/>
    <m/>
    <m/>
    <d v="2003-02-20T00:00:00"/>
  </r>
  <r>
    <x v="1"/>
    <s v="T21N R093W S29 fLEWIS-MESAVERDE"/>
    <n v="3715"/>
    <x v="0"/>
    <x v="0"/>
    <s v="FIVE MILE GULCH"/>
    <s v="SW SW"/>
    <n v="29"/>
    <n v="21"/>
    <n v="93"/>
    <n v="41.756740000000001"/>
    <n v="-107.94465"/>
    <s v="4903723488"/>
    <s v="FIVE MILE GULCH 29-01"/>
    <x v="0"/>
    <s v="LEWIS-MESAVERDE"/>
    <m/>
    <m/>
    <m/>
    <x v="0"/>
    <s v="9168"/>
    <m/>
    <n v="10830"/>
    <n v="10828"/>
    <x v="2"/>
    <d v="2003-02-07T00:00:00"/>
    <n v="8.1199999999999992"/>
    <x v="1"/>
    <n v="8.1300000000000008"/>
    <n v="3.45"/>
    <n v="2670"/>
    <n v="15.1"/>
    <x v="1"/>
    <n v="3549"/>
    <n v="1975"/>
    <m/>
    <x v="0"/>
    <n v="46"/>
    <n v="8436"/>
    <x v="0"/>
    <s v="BP AMERICA PRODUCTION COMPANY"/>
    <n v="0.40568700000000002"/>
    <n v="0.2839005"/>
    <n v="116.145"/>
    <n v="0.38625799999999999"/>
    <n v="117.2208455"/>
    <n v="100.11729"/>
    <n v="32.370249999999999"/>
    <n v="0"/>
    <x v="1"/>
    <n v="0.95772000000000013"/>
    <n v="133.44525999999999"/>
    <n v="-6.4725202745849475E-2"/>
    <n v="8266.68"/>
    <n v="-1.0137295332246065E-2"/>
    <n v="3.4608776132739978E-3"/>
    <n v="2.4219284444591386E-3"/>
    <n v="0.99411719394226683"/>
    <n v="0.75024987774013108"/>
    <n v="0.24257324688789997"/>
    <n v="7.1768753719690017E-3"/>
    <x v="0"/>
    <n v="17.7"/>
    <x v="0"/>
    <m/>
    <m/>
    <x v="0"/>
    <n v="11080"/>
    <x v="0"/>
    <x v="0"/>
    <m/>
    <x v="0"/>
    <x v="0"/>
    <x v="0"/>
    <n v="5.86"/>
    <x v="0"/>
    <x v="0"/>
    <x v="0"/>
    <x v="0"/>
    <x v="0"/>
    <x v="0"/>
    <x v="0"/>
    <x v="0"/>
    <x v="0"/>
    <x v="0"/>
    <x v="0"/>
    <x v="0"/>
    <x v="0"/>
    <m/>
    <x v="0"/>
    <x v="0"/>
    <x v="0"/>
    <x v="0"/>
    <x v="0"/>
    <m/>
    <n v="20030207"/>
    <x v="0"/>
    <s v="BP AMERICA"/>
    <m/>
    <m/>
    <d v="2003-02-09T00:00:00"/>
  </r>
  <r>
    <x v="0"/>
    <s v="T21N R093W S27 fMESAVERDE"/>
    <n v="49124127"/>
    <x v="0"/>
    <x v="0"/>
    <s v="FIVE MILE GULCH"/>
    <s v="C SW"/>
    <s v="27"/>
    <s v=" 21"/>
    <s v=" 93"/>
    <n v="41.761099999999999"/>
    <n v="-107.90392"/>
    <s v="4903720801"/>
    <s v="FIVE MILE GULCH NO 1"/>
    <x v="0"/>
    <s v="MESAVERDE"/>
    <n v="1178"/>
    <m/>
    <n v="120"/>
    <x v="0"/>
    <n v="10803"/>
    <n v="10923"/>
    <n v="12622"/>
    <n v="12532"/>
    <x v="0"/>
    <d v="1976-08-15T00:00:00"/>
    <n v="7.3000001907348633"/>
    <x v="0"/>
    <n v="284"/>
    <n v="97"/>
    <n v="805"/>
    <n v="94"/>
    <x v="0"/>
    <n v="120"/>
    <n v="1867"/>
    <m/>
    <x v="0"/>
    <n v="1230"/>
    <n v="3549"/>
    <x v="0"/>
    <s v="CHEM LAB"/>
    <n v="14.1716"/>
    <n v="7.9821300000000006"/>
    <n v="35.017499999999998"/>
    <n v="2.4045199999999998"/>
    <n v="59.575749999999992"/>
    <n v="3.3851999999999998"/>
    <n v="30.600129999999996"/>
    <m/>
    <x v="0"/>
    <n v="25.608600000000003"/>
    <n v="59.59393"/>
    <n v="-1.525555829302225E-4"/>
    <n v="4494"/>
    <n v="0.1174934725848564"/>
    <n v="0.23787531000449011"/>
    <n v="0.13398287054716057"/>
    <n v="0.62814181944834935"/>
    <n v="5.6804443002836026E-2"/>
    <n v="0.51347729542253706"/>
    <n v="0.42971826157462684"/>
    <x v="0"/>
    <m/>
    <x v="0"/>
    <m/>
    <m/>
    <x v="0"/>
    <m/>
    <x v="0"/>
    <x v="0"/>
    <m/>
    <x v="0"/>
    <x v="0"/>
    <x v="0"/>
    <m/>
    <x v="0"/>
    <x v="0"/>
    <x v="0"/>
    <x v="0"/>
    <x v="0"/>
    <x v="0"/>
    <x v="0"/>
    <x v="0"/>
    <x v="0"/>
    <x v="0"/>
    <x v="0"/>
    <x v="0"/>
    <x v="0"/>
    <m/>
    <x v="0"/>
    <x v="0"/>
    <x v="0"/>
    <x v="0"/>
    <x v="0"/>
    <s v="DST NO 3 SAMPLER"/>
    <m/>
    <x v="0"/>
    <m/>
    <m/>
    <m/>
    <m/>
  </r>
  <r>
    <x v="0"/>
    <s v="T21N R093W S27 fLEWIS"/>
    <n v="49124108"/>
    <x v="0"/>
    <x v="0"/>
    <s v="FIVE MILE GULCH"/>
    <s v="C SW"/>
    <s v="27"/>
    <s v=" 21"/>
    <s v=" 93"/>
    <n v="41.761099999999999"/>
    <n v="-107.90392"/>
    <s v="4903720801"/>
    <s v="FIVE MILE GULCH NO 1"/>
    <x v="6"/>
    <s v="LEWIS"/>
    <m/>
    <n v="1178"/>
    <n v="95"/>
    <x v="0"/>
    <n v="9530"/>
    <n v="9625"/>
    <n v="12622"/>
    <n v="12532"/>
    <x v="0"/>
    <d v="1976-07-31T00:00:00"/>
    <n v="8.3000001907348633"/>
    <x v="0"/>
    <n v="29"/>
    <n v="9"/>
    <n v="483"/>
    <n v="20"/>
    <x v="0"/>
    <n v="80"/>
    <n v="488"/>
    <m/>
    <x v="0"/>
    <n v="550"/>
    <n v="1471"/>
    <x v="0"/>
    <s v="CHEM LAB"/>
    <n v="1.4471000000000001"/>
    <n v="0.74060999999999999"/>
    <n v="21.010499999999997"/>
    <n v="0.51159999999999994"/>
    <n v="23.709809999999997"/>
    <n v="2.2568000000000001"/>
    <n v="7.9983199999999988"/>
    <m/>
    <x v="0"/>
    <n v="11.451000000000001"/>
    <n v="21.706119999999999"/>
    <n v="4.4118660566897984E-2"/>
    <n v="1656"/>
    <n v="5.9162136232811004E-2"/>
    <n v="6.1033808368772258E-2"/>
    <n v="3.1236437575838865E-2"/>
    <n v="0.90772975405538892"/>
    <n v="0.10397067739420958"/>
    <n v="0.36848225293143128"/>
    <n v="0.52754706967435916"/>
    <x v="0"/>
    <m/>
    <x v="0"/>
    <m/>
    <m/>
    <x v="0"/>
    <m/>
    <x v="0"/>
    <x v="0"/>
    <m/>
    <x v="0"/>
    <x v="0"/>
    <x v="0"/>
    <m/>
    <x v="0"/>
    <x v="0"/>
    <x v="0"/>
    <x v="0"/>
    <x v="0"/>
    <x v="0"/>
    <x v="0"/>
    <x v="0"/>
    <x v="0"/>
    <x v="0"/>
    <x v="0"/>
    <x v="0"/>
    <x v="0"/>
    <m/>
    <x v="0"/>
    <x v="0"/>
    <x v="0"/>
    <x v="0"/>
    <x v="0"/>
    <s v="DST NO 1"/>
    <m/>
    <x v="0"/>
    <m/>
    <m/>
    <m/>
    <m/>
  </r>
  <r>
    <x v="1"/>
    <s v="T21N R093W S19 fLEWIS-MESAVERDE"/>
    <n v="4274"/>
    <x v="0"/>
    <x v="0"/>
    <s v="SIBERIA RIDGE"/>
    <s v="NW NW"/>
    <n v="19"/>
    <n v="21"/>
    <n v="93"/>
    <n v="41.780749999999998"/>
    <n v="-107.964534"/>
    <s v="4903725293"/>
    <s v="FIVE MILE GULCH 19-03"/>
    <x v="0"/>
    <s v="LEWIS-MESAVERDE"/>
    <m/>
    <m/>
    <m/>
    <x v="0"/>
    <s v="9377"/>
    <m/>
    <n v="10993"/>
    <n v="10972"/>
    <x v="2"/>
    <d v="2003-09-04T00:00:00"/>
    <n v="7.4"/>
    <x v="1"/>
    <n v="31"/>
    <n v="3.9"/>
    <n v="4020"/>
    <n v="11"/>
    <x v="1"/>
    <n v="6048"/>
    <n v="1608"/>
    <m/>
    <x v="0"/>
    <n v="38"/>
    <n v="12160"/>
    <x v="0"/>
    <s v="BP AMERICAN PRODUCTION COMPANY"/>
    <n v="1.5468999999999999"/>
    <n v="0.32093100000000002"/>
    <n v="174.87"/>
    <n v="0.28137999999999996"/>
    <n v="177.01921099999998"/>
    <n v="170.61408"/>
    <n v="26.355119999999996"/>
    <n v="0"/>
    <x v="1"/>
    <n v="0.79116000000000009"/>
    <n v="197.76035999999999"/>
    <n v="-5.5342261438257552E-2"/>
    <n v="11759.9"/>
    <n v="-1.672665855626488E-2"/>
    <n v="8.7385995636371921E-3"/>
    <n v="1.8129727174074912E-3"/>
    <n v="0.98944842771895536"/>
    <n v="0.86273143920247719"/>
    <n v="0.13326796128405105"/>
    <n v="4.0005995134717604E-3"/>
    <x v="0"/>
    <n v="0.54"/>
    <x v="0"/>
    <m/>
    <m/>
    <x v="0"/>
    <n v="19050"/>
    <x v="0"/>
    <x v="0"/>
    <m/>
    <x v="0"/>
    <x v="0"/>
    <x v="0"/>
    <n v="6"/>
    <x v="0"/>
    <x v="0"/>
    <x v="0"/>
    <x v="0"/>
    <x v="0"/>
    <x v="0"/>
    <x v="0"/>
    <x v="0"/>
    <x v="0"/>
    <x v="0"/>
    <x v="0"/>
    <x v="0"/>
    <x v="0"/>
    <m/>
    <x v="0"/>
    <x v="0"/>
    <x v="0"/>
    <x v="0"/>
    <x v="0"/>
    <m/>
    <n v="200394"/>
    <x v="0"/>
    <s v="BP AMERICA"/>
    <m/>
    <m/>
    <d v="2003-09-05T00:00:00"/>
  </r>
  <r>
    <x v="1"/>
    <s v="T21N R093W S19 fLEWIS-MESAVERDE"/>
    <n v="3714"/>
    <x v="0"/>
    <x v="0"/>
    <s v="SIBERIA RIDGE"/>
    <s v="SE SW"/>
    <n v="19"/>
    <n v="21"/>
    <n v="93"/>
    <n v="41.773330000000001"/>
    <n v="-107.96388899999999"/>
    <s v="4903724072"/>
    <s v="FIVE MILE GULCH 19-01"/>
    <x v="0"/>
    <s v="LEWIS-MESAVERDE"/>
    <m/>
    <m/>
    <m/>
    <x v="0"/>
    <s v="9300"/>
    <m/>
    <n v="10970"/>
    <n v="10966"/>
    <x v="2"/>
    <d v="2003-02-20T00:00:00"/>
    <n v="8.34"/>
    <x v="1"/>
    <n v="13.2"/>
    <n v="3.04"/>
    <n v="2780"/>
    <n v="28.8"/>
    <x v="1"/>
    <n v="3599"/>
    <n v="1788"/>
    <n v="53.4"/>
    <x v="0"/>
    <n v="64"/>
    <n v="8110"/>
    <x v="0"/>
    <s v="BP AMERICA PRODUCTION COMPANY"/>
    <n v="0.65867999999999993"/>
    <n v="0.25016159999999998"/>
    <n v="120.93"/>
    <n v="0.73670400000000003"/>
    <n v="122.5755456"/>
    <n v="101.52779"/>
    <n v="29.305319999999998"/>
    <n v="1.7798219999999998"/>
    <x v="1"/>
    <n v="1.3324800000000001"/>
    <n v="133.945412"/>
    <n v="-4.4323343037450162E-2"/>
    <n v="8329.44"/>
    <n v="1.3348386563045973E-2"/>
    <n v="5.3736656588049478E-3"/>
    <n v="2.0408769039164691E-3"/>
    <n v="0.99258545743727855"/>
    <n v="0.75797885484871996"/>
    <n v="0.21878554526376759"/>
    <n v="9.9479331177091766E-3"/>
    <x v="0"/>
    <n v="1.2"/>
    <x v="0"/>
    <m/>
    <m/>
    <x v="0"/>
    <n v="12530"/>
    <x v="0"/>
    <x v="0"/>
    <m/>
    <x v="0"/>
    <x v="0"/>
    <x v="0"/>
    <m/>
    <x v="0"/>
    <x v="0"/>
    <x v="0"/>
    <x v="0"/>
    <x v="0"/>
    <x v="0"/>
    <x v="0"/>
    <x v="0"/>
    <x v="0"/>
    <x v="0"/>
    <x v="0"/>
    <x v="0"/>
    <x v="0"/>
    <m/>
    <x v="0"/>
    <x v="0"/>
    <x v="0"/>
    <x v="0"/>
    <x v="0"/>
    <m/>
    <n v="20030220"/>
    <x v="0"/>
    <s v="BP AMERICA"/>
    <m/>
    <m/>
    <d v="2003-02-22T00:00:00"/>
  </r>
  <r>
    <x v="1"/>
    <s v="T21N R093W S19 fLEWIS-MESAVERDE"/>
    <n v="4070"/>
    <x v="0"/>
    <x v="0"/>
    <s v="SIBERIA RIDGE"/>
    <s v="SE SE"/>
    <n v="19"/>
    <n v="21"/>
    <n v="93"/>
    <n v="41.773215"/>
    <n v="-107.954581"/>
    <s v="4903725292"/>
    <s v="FIVE MILE GULCH 19-02"/>
    <x v="0"/>
    <s v="LEWIS-MESAVERDE"/>
    <m/>
    <m/>
    <s v=""/>
    <x v="0"/>
    <m/>
    <m/>
    <n v="11132"/>
    <m/>
    <x v="2"/>
    <d v="2003-06-11T00:00:00"/>
    <n v="6.92"/>
    <x v="1"/>
    <n v="18.2"/>
    <m/>
    <n v="1828"/>
    <n v="4.5"/>
    <x v="1"/>
    <n v="2449"/>
    <n v="769"/>
    <m/>
    <x v="0"/>
    <n v="64"/>
    <n v="5452"/>
    <x v="0"/>
    <s v="BP AMERICA PRODUCTION CO"/>
    <n v="0.90817999999999999"/>
    <n v="0"/>
    <n v="79.518000000000001"/>
    <n v="0.11510999999999999"/>
    <n v="80.541290000000004"/>
    <n v="69.086289999999991"/>
    <n v="12.603909999999999"/>
    <n v="0"/>
    <x v="1"/>
    <n v="1.3324800000000001"/>
    <n v="83.022679999999994"/>
    <n v="-1.5170761629226722E-2"/>
    <n v="5132.7"/>
    <n v="-3.0166183264523336E-2"/>
    <n v="1.1275955475756596E-2"/>
    <n v="0"/>
    <n v="0.98872404452424334"/>
    <n v="0.83213755566551206"/>
    <n v="0.15181285402976633"/>
    <n v="1.6049590304721556E-2"/>
    <x v="0"/>
    <n v="75.400000000000006"/>
    <x v="0"/>
    <m/>
    <m/>
    <x v="0"/>
    <n v="8450"/>
    <x v="0"/>
    <x v="0"/>
    <m/>
    <x v="0"/>
    <x v="0"/>
    <x v="0"/>
    <n v="1.6"/>
    <x v="0"/>
    <x v="0"/>
    <x v="0"/>
    <x v="0"/>
    <x v="0"/>
    <x v="0"/>
    <x v="0"/>
    <x v="0"/>
    <x v="0"/>
    <x v="0"/>
    <x v="0"/>
    <x v="0"/>
    <x v="0"/>
    <m/>
    <x v="0"/>
    <x v="0"/>
    <x v="0"/>
    <x v="0"/>
    <x v="0"/>
    <m/>
    <n v="20030611"/>
    <x v="0"/>
    <s v="BP AMERICA"/>
    <m/>
    <m/>
    <d v="2003-06-13T00:00:00"/>
  </r>
  <r>
    <x v="1"/>
    <s v="T21N R093W S17 fLEWIS-MESAVERDE"/>
    <n v="5152"/>
    <x v="0"/>
    <x v="0"/>
    <s v="FIVE MILE GULCH"/>
    <s v="SE SW"/>
    <n v="17"/>
    <n v="21"/>
    <n v="93"/>
    <n v="41.787824999999998"/>
    <n v="-107.945128"/>
    <s v="4903725796"/>
    <s v="17-1 FIVE MILE GULCH"/>
    <x v="0"/>
    <s v="LEWIS-MESAVERDE"/>
    <m/>
    <m/>
    <n v="1429"/>
    <x v="0"/>
    <n v="9702"/>
    <n v="11131"/>
    <n v="11363"/>
    <n v="11346"/>
    <x v="2"/>
    <d v="2004-10-26T00:00:00"/>
    <n v="6.86"/>
    <x v="1"/>
    <n v="28.6"/>
    <n v="3.3"/>
    <n v="3080"/>
    <n v="49.4"/>
    <x v="1"/>
    <n v="3560"/>
    <n v="790"/>
    <n v="0"/>
    <x v="1"/>
    <n v="40.1"/>
    <n v="6170"/>
    <x v="0"/>
    <s v="BP AMERICA PRODUCTION COMPANY"/>
    <n v="1.4271400000000001"/>
    <n v="0.27155699999999999"/>
    <n v="133.97999999999999"/>
    <n v="1.263652"/>
    <n v="136.94234900000001"/>
    <n v="100.4276"/>
    <n v="12.948099999999998"/>
    <n v="0"/>
    <x v="1"/>
    <n v="0.83488200000000012"/>
    <n v="114.21058199999999"/>
    <n v="9.0509662417596948E-2"/>
    <n v="7551.4"/>
    <n v="0.10067485825061585"/>
    <n v="1.0421465751255661E-2"/>
    <n v="1.9830023508651804E-3"/>
    <n v="0.98759553189787908"/>
    <n v="0.87931957128105698"/>
    <n v="0.11337040555488982"/>
    <n v="7.3100231640532238E-3"/>
    <x v="1"/>
    <n v="1.3"/>
    <x v="1"/>
    <n v="0"/>
    <n v="0"/>
    <x v="1"/>
    <n v="13500"/>
    <x v="1"/>
    <x v="1"/>
    <n v="0"/>
    <x v="1"/>
    <x v="1"/>
    <x v="1"/>
    <n v="0"/>
    <x v="1"/>
    <x v="1"/>
    <x v="1"/>
    <x v="1"/>
    <x v="0"/>
    <x v="0"/>
    <x v="0"/>
    <x v="0"/>
    <x v="0"/>
    <x v="0"/>
    <x v="0"/>
    <x v="0"/>
    <x v="0"/>
    <m/>
    <x v="0"/>
    <x v="0"/>
    <x v="0"/>
    <x v="0"/>
    <x v="0"/>
    <m/>
    <n v="20041026"/>
    <x v="0"/>
    <s v="BP"/>
    <s v="8552"/>
    <s v="9702-11131"/>
    <d v="2004-10-28T00:00:00"/>
  </r>
  <r>
    <x v="1"/>
    <s v="T21N R093W S15 fMESAVERDE"/>
    <n v="5156"/>
    <x v="0"/>
    <x v="0"/>
    <s v="SIBERIA RIDGE"/>
    <s v="SW NW"/>
    <n v="15"/>
    <n v="21"/>
    <n v="93"/>
    <n v="41.795219000000003"/>
    <n v="-107.906682"/>
    <s v="4903725802"/>
    <s v="15-1 FIVE MILE RIDGE"/>
    <x v="0"/>
    <s v="MESAVERDE"/>
    <m/>
    <m/>
    <n v="234"/>
    <x v="0"/>
    <n v="11090"/>
    <n v="11324"/>
    <n v="11639"/>
    <n v="11633"/>
    <x v="2"/>
    <d v="2004-10-26T00:00:00"/>
    <n v="6.97"/>
    <x v="1"/>
    <n v="53.4"/>
    <n v="13.7"/>
    <n v="2510"/>
    <n v="29.6"/>
    <x v="1"/>
    <n v="2610"/>
    <n v="1530"/>
    <n v="0"/>
    <x v="1"/>
    <n v="122"/>
    <n v="6160"/>
    <x v="0"/>
    <s v="BP AMERICA PRODUCTION COMPANY"/>
    <n v="2.66466"/>
    <n v="1.127373"/>
    <n v="109.185"/>
    <n v="0.75716799999999995"/>
    <n v="113.73420099999998"/>
    <n v="73.628100000000003"/>
    <n v="25.076699999999999"/>
    <n v="0"/>
    <x v="1"/>
    <n v="2.5400400000000003"/>
    <n v="101.24484000000001"/>
    <n v="5.8095714549214937E-2"/>
    <n v="6868.7"/>
    <n v="5.43952965376438E-2"/>
    <n v="2.3428836502750836E-2"/>
    <n v="9.9123481774844504E-3"/>
    <n v="0.96665881531976472"/>
    <n v="0.72722817281354779"/>
    <n v="0.24768373380806366"/>
    <n v="2.5088093378388469E-2"/>
    <x v="1"/>
    <n v="71.400000000000006"/>
    <x v="1"/>
    <n v="0"/>
    <n v="0"/>
    <x v="1"/>
    <n v="9810"/>
    <x v="1"/>
    <x v="1"/>
    <n v="0"/>
    <x v="1"/>
    <x v="1"/>
    <x v="1"/>
    <n v="0"/>
    <x v="1"/>
    <x v="1"/>
    <x v="1"/>
    <x v="1"/>
    <x v="0"/>
    <x v="0"/>
    <x v="0"/>
    <x v="0"/>
    <x v="0"/>
    <x v="0"/>
    <x v="0"/>
    <x v="0"/>
    <x v="0"/>
    <m/>
    <x v="0"/>
    <x v="0"/>
    <x v="0"/>
    <x v="0"/>
    <x v="0"/>
    <m/>
    <n v="20041026"/>
    <x v="0"/>
    <s v="BP"/>
    <s v="11045"/>
    <s v="11090-11324"/>
    <d v="2004-10-28T00:00:00"/>
  </r>
  <r>
    <x v="1"/>
    <s v="T21N R093W S09 fMESAVERDE"/>
    <n v="3713"/>
    <x v="0"/>
    <x v="0"/>
    <s v="FIVE MILE GULCH"/>
    <s v="SE NW"/>
    <n v="9"/>
    <n v="21"/>
    <n v="93"/>
    <n v="41.809510000000003"/>
    <n v="-107.925472"/>
    <s v="4903724614"/>
    <s v="FIVE MILE GULCH 09-01"/>
    <x v="0"/>
    <s v="MESAVERDE"/>
    <m/>
    <m/>
    <m/>
    <x v="0"/>
    <s v="10155"/>
    <m/>
    <n v="11474"/>
    <n v="11469"/>
    <x v="2"/>
    <d v="2003-02-13T00:00:00"/>
    <n v="8.23"/>
    <x v="1"/>
    <n v="29"/>
    <n v="0"/>
    <n v="2860"/>
    <n v="31.6"/>
    <x v="1"/>
    <n v="3999"/>
    <n v="2429"/>
    <m/>
    <x v="0"/>
    <n v="17"/>
    <n v="9206"/>
    <x v="0"/>
    <s v="BP AMERICA PRODUCTION COMPANY"/>
    <n v="1.4471000000000001"/>
    <n v="0"/>
    <n v="124.41"/>
    <n v="0.80832800000000005"/>
    <n v="126.66542800000001"/>
    <n v="112.81179"/>
    <n v="39.811309999999999"/>
    <n v="0"/>
    <x v="1"/>
    <n v="0.35394000000000003"/>
    <n v="152.97703999999999"/>
    <n v="-9.4090186616433313E-2"/>
    <n v="9365.6"/>
    <n v="8.5937668267677732E-3"/>
    <n v="1.1424585404629903E-2"/>
    <n v="0"/>
    <n v="0.98857541459537002"/>
    <n v="0.73744262537698479"/>
    <n v="0.26024369408638054"/>
    <n v="2.313680536634779E-3"/>
    <x v="0"/>
    <n v="0"/>
    <x v="0"/>
    <m/>
    <m/>
    <x v="0"/>
    <n v="13650"/>
    <x v="0"/>
    <x v="0"/>
    <m/>
    <x v="0"/>
    <x v="0"/>
    <x v="0"/>
    <n v="10.3"/>
    <x v="0"/>
    <x v="0"/>
    <x v="0"/>
    <x v="0"/>
    <x v="0"/>
    <x v="0"/>
    <x v="0"/>
    <x v="0"/>
    <x v="0"/>
    <x v="0"/>
    <x v="0"/>
    <x v="0"/>
    <x v="0"/>
    <m/>
    <x v="0"/>
    <x v="0"/>
    <x v="0"/>
    <x v="0"/>
    <x v="0"/>
    <m/>
    <n v="20030213"/>
    <x v="0"/>
    <s v="BP AMERICA"/>
    <m/>
    <m/>
    <d v="2003-02-15T00:00:00"/>
  </r>
  <r>
    <x v="1"/>
    <s v="T21N R093W S07 fLEWIS-MESAVERDE"/>
    <n v="4069"/>
    <x v="0"/>
    <x v="0"/>
    <s v="FIVE MILE GULCH"/>
    <s v="NW NW"/>
    <n v="7"/>
    <n v="21"/>
    <n v="93"/>
    <n v="41.819191000000004"/>
    <n v="-108.53486100000001"/>
    <s v="4903725272"/>
    <s v="FIVE MILE 07-02"/>
    <x v="0"/>
    <s v="LEWIS-MESAVERDE"/>
    <m/>
    <m/>
    <m/>
    <x v="0"/>
    <s v="9989"/>
    <m/>
    <m/>
    <m/>
    <x v="2"/>
    <d v="2003-06-11T00:00:00"/>
    <n v="7.87"/>
    <x v="1"/>
    <n v="12.7"/>
    <m/>
    <n v="3847"/>
    <n v="13.4"/>
    <x v="1"/>
    <n v="5698"/>
    <n v="1210"/>
    <m/>
    <x v="0"/>
    <n v="49"/>
    <n v="10608"/>
    <x v="0"/>
    <s v="BP AMERICA PRODUCTION CO"/>
    <n v="0.63373000000000002"/>
    <n v="0"/>
    <n v="167.34449999999998"/>
    <n v="0.34277199999999997"/>
    <n v="168.32100199999999"/>
    <n v="160.74057999999999"/>
    <n v="19.831899999999997"/>
    <n v="0"/>
    <x v="1"/>
    <n v="1.0201800000000001"/>
    <n v="181.59266"/>
    <n v="-3.7928379029681908E-2"/>
    <n v="10830.1"/>
    <n v="1.0360059893367433E-2"/>
    <n v="3.7650084806410554E-3"/>
    <n v="0"/>
    <n v="0.9962349915193589"/>
    <n v="0.88517112971416356"/>
    <n v="0.10921091193884157"/>
    <n v="5.6179583469948627E-3"/>
    <x v="0"/>
    <n v="3.5"/>
    <x v="0"/>
    <m/>
    <m/>
    <x v="0"/>
    <n v="17360"/>
    <x v="0"/>
    <x v="0"/>
    <m/>
    <x v="0"/>
    <x v="0"/>
    <x v="0"/>
    <n v="0.4"/>
    <x v="0"/>
    <x v="0"/>
    <x v="0"/>
    <x v="0"/>
    <x v="0"/>
    <x v="0"/>
    <x v="0"/>
    <x v="0"/>
    <x v="0"/>
    <x v="0"/>
    <x v="0"/>
    <x v="0"/>
    <x v="0"/>
    <m/>
    <x v="0"/>
    <x v="0"/>
    <x v="0"/>
    <x v="0"/>
    <x v="0"/>
    <m/>
    <n v="20030611"/>
    <x v="0"/>
    <s v="BP AMERICA"/>
    <m/>
    <m/>
    <d v="2003-06-13T00:00:00"/>
  </r>
  <r>
    <x v="0"/>
    <s v="T21N R092W S19 fLANCE"/>
    <n v="49124130"/>
    <x v="0"/>
    <x v="0"/>
    <s v="MONUMENT LAKE"/>
    <m/>
    <s v="19"/>
    <s v=" 21"/>
    <s v=" 92"/>
    <n v="41.78022"/>
    <n v="-107.84735999999999"/>
    <s v="4903720828"/>
    <s v="MONUMENT LAKE NO 1"/>
    <x v="7"/>
    <s v="LANCE"/>
    <n v="324"/>
    <m/>
    <n v="200"/>
    <x v="0"/>
    <n v="8830"/>
    <n v="9030"/>
    <m/>
    <m/>
    <x v="0"/>
    <d v="1976-08-21T00:00:00"/>
    <n v="8.6000003814697266"/>
    <x v="0"/>
    <n v="23"/>
    <n v="11"/>
    <n v="1145"/>
    <n v="43"/>
    <x v="0"/>
    <n v="210"/>
    <n v="1427"/>
    <m/>
    <x v="0"/>
    <n v="925"/>
    <n v="3192"/>
    <x v="0"/>
    <s v="CHEM LAB"/>
    <n v="1.1476999999999999"/>
    <n v="0.90519000000000005"/>
    <n v="49.807499999999997"/>
    <n v="1.0999399999999999"/>
    <n v="52.960329999999992"/>
    <n v="5.9241000000000001"/>
    <n v="23.388529999999999"/>
    <m/>
    <x v="0"/>
    <n v="19.258500000000002"/>
    <n v="48.571129999999997"/>
    <n v="4.3229950598563202E-2"/>
    <n v="3781"/>
    <n v="8.4468664850136238E-2"/>
    <n v="2.1670937473388101E-2"/>
    <n v="1.7091849692024205E-2"/>
    <n v="0.96123721283458774"/>
    <n v="0.12196751444736824"/>
    <n v="0.48153151882610101"/>
    <n v="0.39650096672653085"/>
    <x v="0"/>
    <m/>
    <x v="0"/>
    <m/>
    <m/>
    <x v="0"/>
    <m/>
    <x v="0"/>
    <x v="0"/>
    <m/>
    <x v="0"/>
    <x v="0"/>
    <x v="0"/>
    <m/>
    <x v="0"/>
    <x v="0"/>
    <x v="0"/>
    <x v="0"/>
    <x v="0"/>
    <x v="0"/>
    <x v="0"/>
    <x v="0"/>
    <x v="0"/>
    <x v="0"/>
    <x v="0"/>
    <x v="0"/>
    <x v="0"/>
    <m/>
    <x v="0"/>
    <x v="0"/>
    <x v="0"/>
    <x v="0"/>
    <x v="0"/>
    <s v="DST NO 3 SAMPLER"/>
    <m/>
    <x v="0"/>
    <m/>
    <m/>
    <m/>
    <m/>
  </r>
  <r>
    <x v="0"/>
    <s v="T21N R092W S19 fLANCE"/>
    <n v="49124129"/>
    <x v="0"/>
    <x v="0"/>
    <s v="MONUMENT LAKE"/>
    <m/>
    <s v="19"/>
    <s v=" 21"/>
    <s v=" 92"/>
    <n v="41.78022"/>
    <n v="-107.84735999999999"/>
    <s v="4903720828"/>
    <s v="MONUMENT LAKE NO 1"/>
    <x v="7"/>
    <s v="LANCE"/>
    <m/>
    <n v="324"/>
    <n v="144"/>
    <x v="0"/>
    <n v="8362"/>
    <n v="8506"/>
    <m/>
    <m/>
    <x v="0"/>
    <d v="1976-08-16T00:00:00"/>
    <n v="8.8000001907348633"/>
    <x v="0"/>
    <n v="5"/>
    <n v="6"/>
    <n v="541"/>
    <n v="3"/>
    <x v="0"/>
    <n v="90"/>
    <n v="354"/>
    <m/>
    <x v="0"/>
    <n v="750"/>
    <n v="1581"/>
    <x v="0"/>
    <s v="CHEM LAB"/>
    <n v="0.2495"/>
    <n v="0.49374000000000001"/>
    <n v="23.5335"/>
    <n v="7.6740000000000003E-2"/>
    <n v="24.353480000000001"/>
    <n v="2.5388999999999999"/>
    <n v="5.8020599999999991"/>
    <m/>
    <x v="0"/>
    <n v="15.615"/>
    <n v="23.955960000000001"/>
    <n v="8.2286194996257483E-3"/>
    <n v="1746"/>
    <n v="4.9594229035166817E-2"/>
    <n v="1.0244942406588298E-2"/>
    <n v="2.0273899253823273E-2"/>
    <n v="0.96948115833958848"/>
    <n v="0.10598197692766226"/>
    <n v="0.24219693136906217"/>
    <n v="0.65182109170327551"/>
    <x v="0"/>
    <m/>
    <x v="0"/>
    <m/>
    <m/>
    <x v="0"/>
    <m/>
    <x v="0"/>
    <x v="0"/>
    <m/>
    <x v="0"/>
    <x v="0"/>
    <x v="0"/>
    <m/>
    <x v="0"/>
    <x v="0"/>
    <x v="0"/>
    <x v="0"/>
    <x v="0"/>
    <x v="0"/>
    <x v="0"/>
    <x v="0"/>
    <x v="0"/>
    <x v="0"/>
    <x v="0"/>
    <x v="0"/>
    <x v="0"/>
    <m/>
    <x v="0"/>
    <x v="0"/>
    <x v="0"/>
    <x v="0"/>
    <x v="0"/>
    <s v="DST NO 1 SAMPLE CHAMBER"/>
    <m/>
    <x v="0"/>
    <m/>
    <m/>
    <m/>
    <m/>
  </r>
  <r>
    <x v="1"/>
    <s v="T21N R092W S17 fMESAVERDE"/>
    <n v="5232"/>
    <x v="0"/>
    <x v="0"/>
    <s v="WC"/>
    <s v="NW NW"/>
    <n v="17"/>
    <n v="21"/>
    <n v="92"/>
    <n v="41.79569"/>
    <n v="-107.82938799999999"/>
    <s v="4903725875"/>
    <s v="17-1 BUCK DRAW"/>
    <x v="0"/>
    <s v="MESAVERDE"/>
    <m/>
    <m/>
    <n v="10"/>
    <x v="0"/>
    <n v="11256"/>
    <n v="11266"/>
    <n v="11789"/>
    <m/>
    <x v="2"/>
    <m/>
    <n v="7.47"/>
    <x v="1"/>
    <n v="33"/>
    <n v="0"/>
    <n v="4110"/>
    <n v="39"/>
    <x v="1"/>
    <n v="6100"/>
    <n v="2730"/>
    <n v="0"/>
    <x v="1"/>
    <n v="117"/>
    <n v="13700"/>
    <x v="0"/>
    <s v="BP AMERICA PRODUCTION COMPANY"/>
    <n v="1.6467000000000001"/>
    <n v="0"/>
    <n v="178.785"/>
    <n v="0.99761999999999995"/>
    <n v="181.42932000000002"/>
    <n v="172.08099999999999"/>
    <n v="44.744699999999995"/>
    <n v="0"/>
    <x v="1"/>
    <n v="2.43594"/>
    <n v="219.26163999999997"/>
    <n v="-9.4417702860079375E-2"/>
    <n v="13129"/>
    <n v="-2.1282940102128296E-2"/>
    <n v="9.0762617640853197E-3"/>
    <n v="0"/>
    <n v="0.99092373823591462"/>
    <n v="0.78482036347078321"/>
    <n v="0.20406989567349765"/>
    <n v="1.1109740855719223E-2"/>
    <x v="1"/>
    <n v="3"/>
    <x v="1"/>
    <n v="0"/>
    <n v="0"/>
    <x v="1"/>
    <n v="0"/>
    <x v="1"/>
    <x v="1"/>
    <n v="0"/>
    <x v="1"/>
    <x v="1"/>
    <x v="1"/>
    <n v="0"/>
    <x v="1"/>
    <x v="1"/>
    <x v="1"/>
    <x v="1"/>
    <x v="0"/>
    <x v="0"/>
    <x v="0"/>
    <x v="0"/>
    <x v="0"/>
    <x v="0"/>
    <x v="0"/>
    <x v="0"/>
    <x v="0"/>
    <m/>
    <x v="0"/>
    <x v="0"/>
    <x v="0"/>
    <x v="0"/>
    <x v="0"/>
    <m/>
    <m/>
    <x v="0"/>
    <s v="WYOMING ANALYTICAL LABS ROCK SPRINGS ID No BP W00841"/>
    <m/>
    <s v="11256-11266"/>
    <d v="2006-03-19T00:00:00"/>
  </r>
  <r>
    <x v="1"/>
    <s v="T21N R091W S05 fMESAVERDE"/>
    <n v="5237"/>
    <x v="0"/>
    <x v="0"/>
    <s v="WC"/>
    <s v="NE NW"/>
    <n v="5"/>
    <n v="21"/>
    <n v="91"/>
    <n v="41.824252999999999"/>
    <n v="-107.71248799999999"/>
    <s v="4903725993"/>
    <s v="5-1 WINDY HILL"/>
    <x v="0"/>
    <s v="MESAVERDE"/>
    <m/>
    <m/>
    <n v="10"/>
    <x v="0"/>
    <n v="12312"/>
    <n v="12322"/>
    <n v="12800"/>
    <m/>
    <x v="2"/>
    <m/>
    <n v="7.02"/>
    <x v="1"/>
    <n v="123"/>
    <n v="12"/>
    <n v="5600"/>
    <n v="60"/>
    <x v="1"/>
    <n v="8560"/>
    <n v="1980"/>
    <n v="0"/>
    <x v="1"/>
    <n v="33"/>
    <n v="19200"/>
    <x v="0"/>
    <s v="BP AMERICA PRODUCTION COMPANY"/>
    <n v="6.1376999999999997"/>
    <n v="0.98748000000000002"/>
    <n v="243.6"/>
    <n v="1.5347999999999999"/>
    <n v="252.25997999999998"/>
    <n v="241.4776"/>
    <n v="32.452199999999998"/>
    <n v="0"/>
    <x v="1"/>
    <n v="0.68706"/>
    <n v="274.61685999999997"/>
    <n v="-4.2432838763609336E-2"/>
    <n v="16368"/>
    <n v="-7.9622132253711203E-2"/>
    <n v="2.4330851052949423E-2"/>
    <n v="3.9145329354263805E-3"/>
    <n v="0.97175461601162416"/>
    <n v="0.87932547185922971"/>
    <n v="0.11817264242261018"/>
    <n v="2.5018857181602033E-3"/>
    <x v="1"/>
    <n v="6"/>
    <x v="1"/>
    <n v="0"/>
    <n v="0"/>
    <x v="1"/>
    <n v="0"/>
    <x v="1"/>
    <x v="1"/>
    <n v="0"/>
    <x v="1"/>
    <x v="1"/>
    <x v="1"/>
    <n v="0"/>
    <x v="1"/>
    <x v="1"/>
    <x v="1"/>
    <x v="1"/>
    <x v="0"/>
    <x v="0"/>
    <x v="0"/>
    <x v="0"/>
    <x v="0"/>
    <x v="0"/>
    <x v="0"/>
    <x v="0"/>
    <x v="0"/>
    <m/>
    <x v="0"/>
    <x v="0"/>
    <x v="0"/>
    <x v="0"/>
    <x v="0"/>
    <m/>
    <m/>
    <x v="0"/>
    <s v="WYOMING ANALYTICAL LABS ROCK SPRINGS ID No BPW00847"/>
    <m/>
    <s v="12312-12322"/>
    <d v="2006-03-19T00:00:00"/>
  </r>
  <r>
    <x v="0"/>
    <s v="T20N R114W S16 fFRONTIER"/>
    <n v="49124786"/>
    <x v="0"/>
    <x v="5"/>
    <m/>
    <m/>
    <s v="16"/>
    <s v=" 20"/>
    <s v=" 114"/>
    <n v="41.716500000000003"/>
    <n v="-110.2992"/>
    <s v="4902320105"/>
    <s v="DRY MUDDY NO 2"/>
    <x v="0"/>
    <s v="FRONTIER"/>
    <m/>
    <m/>
    <n v="81"/>
    <x v="0"/>
    <n v="12206"/>
    <n v="12287"/>
    <n v="13713"/>
    <n v="12617"/>
    <x v="0"/>
    <d v="1976-03-01T00:00:00"/>
    <n v="8.1000003814697266"/>
    <x v="0"/>
    <n v="201"/>
    <n v="12"/>
    <n v="2963"/>
    <n v="95"/>
    <x v="0"/>
    <n v="3600"/>
    <n v="561"/>
    <m/>
    <x v="0"/>
    <n v="1520"/>
    <n v="8667"/>
    <x v="0"/>
    <s v="CHEM LAB"/>
    <n v="10.0299"/>
    <n v="0.98748000000000002"/>
    <n v="128.8905"/>
    <n v="2.4300999999999999"/>
    <n v="142.33798000000002"/>
    <n v="101.556"/>
    <n v="9.1947899999999994"/>
    <m/>
    <x v="0"/>
    <n v="31.646400000000003"/>
    <n v="142.39718999999999"/>
    <n v="-2.0794761672742739E-4"/>
    <n v="8949"/>
    <n v="1.6008174386920981E-2"/>
    <n v="7.04653810599251E-2"/>
    <n v="6.9375721083016631E-3"/>
    <n v="0.92259704683177324"/>
    <n v="0.71318823075090176"/>
    <n v="6.4571428691816174E-2"/>
    <n v="0.22224034055728209"/>
    <x v="0"/>
    <m/>
    <x v="0"/>
    <m/>
    <m/>
    <x v="0"/>
    <m/>
    <x v="0"/>
    <x v="0"/>
    <m/>
    <x v="0"/>
    <x v="0"/>
    <x v="0"/>
    <m/>
    <x v="0"/>
    <x v="0"/>
    <x v="0"/>
    <x v="0"/>
    <x v="0"/>
    <x v="0"/>
    <x v="0"/>
    <x v="0"/>
    <x v="0"/>
    <x v="0"/>
    <x v="0"/>
    <x v="0"/>
    <x v="0"/>
    <m/>
    <x v="0"/>
    <x v="0"/>
    <x v="0"/>
    <x v="0"/>
    <x v="0"/>
    <s v="DST NO 1"/>
    <m/>
    <x v="0"/>
    <m/>
    <m/>
    <m/>
    <m/>
  </r>
  <r>
    <x v="1"/>
    <s v="T20N R112W S30 fFRONTIER-MUDDY"/>
    <n v="5129"/>
    <x v="0"/>
    <x v="5"/>
    <s v="ZIEGLER'S WASH"/>
    <s v="NW NW"/>
    <n v="30"/>
    <n v="20"/>
    <n v="112"/>
    <n v="41.690280000000001"/>
    <n v="-110.10972"/>
    <s v="4902321539"/>
    <s v="11-30"/>
    <x v="0"/>
    <s v="FRONTIER-MUDDY"/>
    <m/>
    <m/>
    <n v="728"/>
    <x v="0"/>
    <n v="11346"/>
    <n v="12074"/>
    <n v="12375"/>
    <n v="12295"/>
    <x v="2"/>
    <d v="2006-03-20T00:00:00"/>
    <n v="5.8"/>
    <x v="1"/>
    <n v="68"/>
    <n v="54"/>
    <n v="4276"/>
    <n v="0"/>
    <x v="1"/>
    <n v="6300"/>
    <n v="622"/>
    <n v="0"/>
    <x v="1"/>
    <n v="300"/>
    <n v="11714"/>
    <x v="0"/>
    <s v="CHEVRON USA INC"/>
    <n v="3.3932000000000002"/>
    <n v="4.4436600000000004"/>
    <n v="186.006"/>
    <n v="0"/>
    <n v="193.84286"/>
    <n v="177.72299999999998"/>
    <n v="10.194579999999998"/>
    <n v="0"/>
    <x v="1"/>
    <n v="6.2460000000000004"/>
    <n v="194.16358"/>
    <n v="-8.2658421855058475E-4"/>
    <n v="11620"/>
    <n v="-4.0284563298191483E-3"/>
    <n v="1.7504900618985915E-2"/>
    <n v="2.2924032383756617E-2"/>
    <n v="0.95957106699725747"/>
    <n v="0.91532613891853454"/>
    <n v="5.2505109351609597E-2"/>
    <n v="3.2168751729855831E-2"/>
    <x v="1"/>
    <n v="80"/>
    <x v="1"/>
    <n v="0"/>
    <n v="0"/>
    <x v="1"/>
    <n v="0"/>
    <x v="1"/>
    <x v="1"/>
    <n v="0"/>
    <x v="1"/>
    <x v="1"/>
    <x v="1"/>
    <n v="0"/>
    <x v="1"/>
    <x v="1"/>
    <x v="1"/>
    <x v="1"/>
    <x v="0"/>
    <x v="0"/>
    <x v="0"/>
    <x v="0"/>
    <x v="0"/>
    <x v="0"/>
    <x v="0"/>
    <x v="0"/>
    <x v="0"/>
    <m/>
    <x v="0"/>
    <x v="0"/>
    <x v="0"/>
    <x v="3"/>
    <x v="0"/>
    <s v="ALSO DAKOTA 12165-12190"/>
    <n v="20060320"/>
    <x v="0"/>
    <s v="CHAMPION TECHNOLOGIES VERNAL UTAH"/>
    <m/>
    <s v="11346-12074"/>
    <d v="2006-04-19T00:00:00"/>
  </r>
  <r>
    <x v="1"/>
    <s v="T20N R112W S29 fCLOVERLY"/>
    <n v="439"/>
    <x v="0"/>
    <x v="5"/>
    <m/>
    <s v="NE SW"/>
    <n v="29"/>
    <n v="20"/>
    <n v="112"/>
    <n v="41.684539999999998"/>
    <n v="-110.08784"/>
    <s v="4902320349"/>
    <s v="14 WIL RAN"/>
    <x v="0"/>
    <s v="CLOVERLY"/>
    <m/>
    <m/>
    <s v=""/>
    <x v="0"/>
    <m/>
    <m/>
    <n v="12265"/>
    <n v="12180"/>
    <x v="2"/>
    <d v="1984-09-27T00:00:00"/>
    <n v="6.32"/>
    <x v="1"/>
    <n v="145"/>
    <n v="8"/>
    <n v="663"/>
    <n v="14"/>
    <x v="1"/>
    <n v="1142"/>
    <n v="116"/>
    <n v="0"/>
    <x v="1"/>
    <n v="16"/>
    <n v="2046"/>
    <x v="0"/>
    <s v="AMOCO PRODUCTION COMPANY"/>
    <n v="7.2355"/>
    <n v="0.65832000000000002"/>
    <n v="28.840499999999999"/>
    <n v="0.35811999999999999"/>
    <n v="37.092439999999996"/>
    <n v="32.215820000000001"/>
    <n v="1.9012399999999998"/>
    <n v="0"/>
    <x v="1"/>
    <n v="0.33312000000000003"/>
    <n v="34.450180000000003"/>
    <n v="3.6932670343915182E-2"/>
    <n v="2104"/>
    <n v="1.3975903614457831E-2"/>
    <n v="0.19506670361938985"/>
    <n v="1.7748090985656377E-2"/>
    <n v="0.78718520539495385"/>
    <n v="0.9351422837268194"/>
    <n v="5.5188100613697798E-2"/>
    <n v="9.6696156594827665E-3"/>
    <x v="1"/>
    <n v="0"/>
    <x v="1"/>
    <n v="0"/>
    <n v="3"/>
    <x v="0"/>
    <n v="0"/>
    <x v="0"/>
    <x v="1"/>
    <m/>
    <x v="1"/>
    <x v="1"/>
    <x v="1"/>
    <n v="0"/>
    <x v="1"/>
    <x v="1"/>
    <x v="1"/>
    <x v="1"/>
    <x v="0"/>
    <x v="0"/>
    <x v="0"/>
    <x v="0"/>
    <x v="0"/>
    <x v="0"/>
    <x v="0"/>
    <x v="0"/>
    <x v="0"/>
    <m/>
    <x v="0"/>
    <x v="0"/>
    <x v="0"/>
    <x v="0"/>
    <x v="0"/>
    <m/>
    <n v="19840927"/>
    <x v="1"/>
    <m/>
    <m/>
    <m/>
    <m/>
  </r>
  <r>
    <x v="1"/>
    <s v="T20N R112W S27 fFRONTIER"/>
    <m/>
    <x v="1"/>
    <x v="3"/>
    <s v="BRUFF"/>
    <s v=" C SE"/>
    <n v="27"/>
    <n v="20"/>
    <n v="112"/>
    <n v="41.681953999999998"/>
    <n v="-110.042215"/>
    <s v="4903723258"/>
    <s v="285-A4 CHA"/>
    <x v="0"/>
    <s v="FRONTIER"/>
    <m/>
    <m/>
    <m/>
    <x v="0"/>
    <m/>
    <m/>
    <n v="11733"/>
    <n v="11626"/>
    <x v="2"/>
    <d v="1994-02-01T00:00:00"/>
    <n v="7.45"/>
    <x v="0"/>
    <n v="88"/>
    <n v="22"/>
    <n v="3874"/>
    <n v="80"/>
    <x v="1"/>
    <n v="5880"/>
    <n v="930"/>
    <n v="0"/>
    <x v="1"/>
    <n v="0"/>
    <n v="10954"/>
    <x v="0"/>
    <s v="BELCO ENERGY CORP"/>
    <n v="4.3911999999999995"/>
    <n v="1.8103800000000001"/>
    <n v="168.51899999999998"/>
    <n v="2.0463999999999998"/>
    <n v="176.76697999999999"/>
    <n v="165.87479999999999"/>
    <n v="15.242699999999999"/>
    <n v="0"/>
    <x v="1"/>
    <n v="0"/>
    <n v="181.11750000000001"/>
    <n v="-1.2156213088648095E-2"/>
    <n v="10874"/>
    <n v="-3.6650174088326921E-3"/>
    <n v="2.4841743633341476E-2"/>
    <n v="1.0241618655248849E-2"/>
    <n v="0.96491663771140967"/>
    <n v="0.91584082156611035"/>
    <n v="8.4159178433889592E-2"/>
    <n v="0"/>
    <x v="1"/>
    <n v="80"/>
    <x v="1"/>
    <n v="0"/>
    <n v="1"/>
    <x v="0"/>
    <n v="0"/>
    <x v="0"/>
    <x v="1"/>
    <m/>
    <x v="1"/>
    <x v="1"/>
    <x v="1"/>
    <n v="0"/>
    <x v="1"/>
    <x v="1"/>
    <x v="1"/>
    <x v="1"/>
    <x v="0"/>
    <x v="0"/>
    <x v="0"/>
    <x v="0"/>
    <x v="0"/>
    <x v="0"/>
    <x v="0"/>
    <x v="0"/>
    <x v="0"/>
    <m/>
    <x v="0"/>
    <x v="0"/>
    <x v="0"/>
    <x v="0"/>
    <x v="0"/>
    <m/>
    <n v="19940201"/>
    <x v="1"/>
    <s v="HALLIBURTON ENERGY WESTERN AREA LAB No W94-0083"/>
    <m/>
    <m/>
    <d v="1994-03-10T00:00:00"/>
  </r>
  <r>
    <x v="1"/>
    <s v="T20N R112W S20 fCLOVERLY"/>
    <n v="438"/>
    <x v="0"/>
    <x v="5"/>
    <m/>
    <s v="SE NE"/>
    <n v="20"/>
    <n v="20"/>
    <n v="112"/>
    <n v="41.701030000000003"/>
    <n v="-110.07795"/>
    <s v="4902320584"/>
    <s v="MILLER FED"/>
    <x v="0"/>
    <s v="CLOVERLY"/>
    <m/>
    <m/>
    <s v=""/>
    <x v="0"/>
    <m/>
    <m/>
    <n v="12207"/>
    <n v="12351"/>
    <x v="2"/>
    <d v="1985-06-14T00:00:00"/>
    <n v="7.38"/>
    <x v="1"/>
    <n v="47"/>
    <n v="6"/>
    <n v="19"/>
    <n v="7"/>
    <x v="1"/>
    <n v="26"/>
    <n v="98"/>
    <n v="0"/>
    <x v="1"/>
    <n v="110"/>
    <n v="263"/>
    <x v="0"/>
    <s v="AMOCO PRODUCTION COMPANY"/>
    <n v="2.3452999999999999"/>
    <n v="0.49374000000000001"/>
    <n v="0.8264999999999999"/>
    <n v="0.17906"/>
    <n v="3.8445999999999998"/>
    <n v="0.73346"/>
    <n v="1.6062199999999998"/>
    <n v="0"/>
    <x v="1"/>
    <n v="2.2902"/>
    <n v="4.62988"/>
    <n v="-9.2664092664092687E-2"/>
    <n v="313"/>
    <n v="8.6805555555555552E-2"/>
    <n v="0.61002444987775062"/>
    <n v="0.12842428341049786"/>
    <n v="0.26155126671175155"/>
    <n v="0.15841879271169015"/>
    <n v="0.3469247583090706"/>
    <n v="0.49465644897923922"/>
    <x v="1"/>
    <n v="0"/>
    <x v="1"/>
    <n v="0"/>
    <n v="19.100000000000001"/>
    <x v="0"/>
    <n v="0"/>
    <x v="0"/>
    <x v="1"/>
    <m/>
    <x v="1"/>
    <x v="1"/>
    <x v="1"/>
    <n v="0"/>
    <x v="1"/>
    <x v="1"/>
    <x v="1"/>
    <x v="1"/>
    <x v="0"/>
    <x v="0"/>
    <x v="0"/>
    <x v="0"/>
    <x v="0"/>
    <x v="0"/>
    <x v="0"/>
    <x v="0"/>
    <x v="0"/>
    <m/>
    <x v="0"/>
    <x v="0"/>
    <x v="0"/>
    <x v="0"/>
    <x v="0"/>
    <m/>
    <n v="19850614"/>
    <x v="1"/>
    <m/>
    <m/>
    <m/>
    <m/>
  </r>
  <r>
    <x v="1"/>
    <s v="T20N R112W S17 fFRONTIER"/>
    <n v="884"/>
    <x v="0"/>
    <x v="5"/>
    <m/>
    <s v="C-SW"/>
    <n v="17"/>
    <n v="20"/>
    <n v="112"/>
    <n v="41.71161"/>
    <n v="-110.08962"/>
    <s v="4902320154"/>
    <s v="3 WR"/>
    <x v="0"/>
    <s v="FRONTIER"/>
    <m/>
    <m/>
    <s v=""/>
    <x v="0"/>
    <m/>
    <m/>
    <n v="11550"/>
    <n v="11490"/>
    <x v="2"/>
    <d v="1985-09-10T00:00:00"/>
    <n v="8.01"/>
    <x v="1"/>
    <n v="82"/>
    <n v="9"/>
    <n v="1580"/>
    <n v="204"/>
    <x v="1"/>
    <n v="2614"/>
    <n v="256"/>
    <n v="0"/>
    <x v="1"/>
    <n v="0"/>
    <n v="4615"/>
    <x v="0"/>
    <s v="AMOCO PRODUCTION COMPANY"/>
    <n v="4.0918000000000001"/>
    <n v="0.74060999999999999"/>
    <n v="68.73"/>
    <n v="5.2183199999999994"/>
    <n v="78.780729999999991"/>
    <n v="73.740939999999995"/>
    <n v="4.1958399999999996"/>
    <n v="0"/>
    <x v="1"/>
    <n v="0"/>
    <n v="77.936779999999999"/>
    <n v="5.3851672349821819E-3"/>
    <n v="4745"/>
    <n v="1.3888888888888888E-2"/>
    <n v="5.1939097289400597E-2"/>
    <n v="9.400902987316823E-3"/>
    <n v="0.93865999972328262"/>
    <n v="0.94616354434966388"/>
    <n v="5.3836455650336075E-2"/>
    <n v="0"/>
    <x v="1"/>
    <n v="0"/>
    <x v="1"/>
    <n v="0"/>
    <n v="1.8"/>
    <x v="0"/>
    <n v="0"/>
    <x v="0"/>
    <x v="1"/>
    <m/>
    <x v="1"/>
    <x v="1"/>
    <x v="1"/>
    <n v="0"/>
    <x v="1"/>
    <x v="1"/>
    <x v="1"/>
    <x v="1"/>
    <x v="0"/>
    <x v="0"/>
    <x v="0"/>
    <x v="0"/>
    <x v="0"/>
    <x v="0"/>
    <x v="0"/>
    <x v="0"/>
    <x v="0"/>
    <m/>
    <x v="0"/>
    <x v="0"/>
    <x v="0"/>
    <x v="0"/>
    <x v="0"/>
    <m/>
    <n v="19850910"/>
    <x v="1"/>
    <m/>
    <m/>
    <m/>
    <m/>
  </r>
  <r>
    <x v="1"/>
    <s v="T20N R112W S08 fFRONTIER"/>
    <n v="4329"/>
    <x v="0"/>
    <x v="5"/>
    <s v="WILSON RANCH"/>
    <s v="SE NW"/>
    <n v="8"/>
    <n v="20"/>
    <n v="112"/>
    <n v="41.732880000000002"/>
    <n v="-110.089156"/>
    <s v="4902321784"/>
    <s v="HELWIG 10-8R"/>
    <x v="0"/>
    <s v="FRONTIER"/>
    <m/>
    <m/>
    <s v=""/>
    <x v="0"/>
    <m/>
    <m/>
    <n v="12000"/>
    <m/>
    <x v="2"/>
    <d v="2004-06-24T00:00:00"/>
    <n v="6.95"/>
    <x v="1"/>
    <n v="209"/>
    <n v="22"/>
    <n v="2645"/>
    <m/>
    <x v="1"/>
    <n v="4400"/>
    <n v="200"/>
    <m/>
    <x v="0"/>
    <m/>
    <n v="7476"/>
    <x v="0"/>
    <s v="CABOT OIL AND GAS"/>
    <n v="10.4291"/>
    <n v="1.8103800000000001"/>
    <n v="115.0575"/>
    <n v="0"/>
    <n v="127.29697999999999"/>
    <n v="124.124"/>
    <n v="3.2779999999999996"/>
    <n v="0"/>
    <x v="1"/>
    <n v="0"/>
    <n v="127.402"/>
    <n v="-4.1232988055158419E-4"/>
    <n v="7476"/>
    <n v="0"/>
    <n v="8.1927316736029404E-2"/>
    <n v="1.4221704238388061E-2"/>
    <n v="0.90385097902558253"/>
    <n v="0.97427041961664651"/>
    <n v="2.5729580383353476E-2"/>
    <n v="0"/>
    <x v="0"/>
    <m/>
    <x v="0"/>
    <m/>
    <n v="0.629"/>
    <x v="0"/>
    <m/>
    <x v="0"/>
    <x v="0"/>
    <m/>
    <x v="0"/>
    <x v="0"/>
    <x v="0"/>
    <m/>
    <x v="0"/>
    <x v="0"/>
    <x v="0"/>
    <x v="0"/>
    <x v="0"/>
    <x v="0"/>
    <x v="0"/>
    <x v="0"/>
    <x v="0"/>
    <x v="0"/>
    <x v="0"/>
    <x v="0"/>
    <x v="0"/>
    <m/>
    <x v="0"/>
    <x v="0"/>
    <x v="0"/>
    <x v="0"/>
    <x v="0"/>
    <s v="SAND TRAP"/>
    <n v="2004624"/>
    <x v="0"/>
    <s v="QUESTAR - ROCK SPRINGS"/>
    <m/>
    <m/>
    <d v="2004-06-29T00:00:00"/>
  </r>
  <r>
    <x v="1"/>
    <s v="T20N R112W S05 fFRONTIER-CLOVERLY"/>
    <n v="1769"/>
    <x v="0"/>
    <x v="5"/>
    <m/>
    <s v="NE NE"/>
    <n v="5"/>
    <n v="20"/>
    <n v="112"/>
    <n v="41.745620000000002"/>
    <n v="-110.07849"/>
    <s v="4902320856"/>
    <s v="1 CHA 288C"/>
    <x v="0"/>
    <s v="FRONTIER-CLOVERLY"/>
    <m/>
    <m/>
    <s v=""/>
    <x v="0"/>
    <m/>
    <m/>
    <n v="12107"/>
    <n v="11690"/>
    <x v="2"/>
    <d v="1993-11-16T00:00:00"/>
    <n v="7.6"/>
    <x v="1"/>
    <n v="44"/>
    <n v="5"/>
    <n v="1593"/>
    <n v="40"/>
    <x v="1"/>
    <n v="2825"/>
    <n v="534"/>
    <n v="0"/>
    <x v="1"/>
    <n v="0"/>
    <n v="5328"/>
    <x v="0"/>
    <s v="BELCO ENERGY CORP"/>
    <n v="2.1955999999999998"/>
    <n v="0.41144999999999998"/>
    <n v="69.29549999999999"/>
    <n v="1.0231999999999999"/>
    <n v="72.925749999999994"/>
    <n v="79.693249999999992"/>
    <n v="8.7522599999999997"/>
    <n v="0"/>
    <x v="1"/>
    <n v="0"/>
    <n v="88.445509999999985"/>
    <n v="-9.6174250606954378E-2"/>
    <n v="5041"/>
    <n v="-2.7678657536888803E-2"/>
    <n v="3.0107335200529304E-2"/>
    <n v="5.6420400201574895E-3"/>
    <n v="0.96425062477931323"/>
    <n v="0.90104347863447232"/>
    <n v="9.895652136552778E-2"/>
    <n v="0"/>
    <x v="1"/>
    <n v="288"/>
    <x v="1"/>
    <n v="0"/>
    <n v="3.4"/>
    <x v="0"/>
    <n v="0"/>
    <x v="0"/>
    <x v="1"/>
    <m/>
    <x v="1"/>
    <x v="1"/>
    <x v="1"/>
    <n v="0"/>
    <x v="1"/>
    <x v="1"/>
    <x v="1"/>
    <x v="1"/>
    <x v="0"/>
    <x v="0"/>
    <x v="0"/>
    <x v="0"/>
    <x v="0"/>
    <x v="0"/>
    <x v="0"/>
    <x v="0"/>
    <x v="0"/>
    <m/>
    <x v="0"/>
    <x v="0"/>
    <x v="0"/>
    <x v="0"/>
    <x v="0"/>
    <m/>
    <n v="19931116"/>
    <x v="1"/>
    <s v="HALLIBURTON WESTERN AREA LAB EVANSVILLE No W93-0446"/>
    <m/>
    <m/>
    <d v="1993-11-23T00:00:00"/>
  </r>
  <r>
    <x v="1"/>
    <s v="T20N R112W S02 fFRONTIER"/>
    <m/>
    <x v="1"/>
    <x v="3"/>
    <s v="SEVENMILE GULCH"/>
    <s v="NE SW"/>
    <n v="2"/>
    <n v="20"/>
    <n v="112"/>
    <n v="41.741959999999999"/>
    <n v="-110.02753"/>
    <s v="4903721781"/>
    <s v="7 MG 13"/>
    <x v="0"/>
    <s v="FRONTIER"/>
    <m/>
    <m/>
    <m/>
    <x v="0"/>
    <m/>
    <m/>
    <n v="12316"/>
    <m/>
    <x v="2"/>
    <d v="1984-09-17T00:00:00"/>
    <n v="8.24"/>
    <x v="0"/>
    <n v="25"/>
    <n v="26"/>
    <n v="4580"/>
    <n v="56"/>
    <x v="1"/>
    <n v="5365"/>
    <n v="1495"/>
    <n v="9"/>
    <x v="1"/>
    <n v="26"/>
    <n v="10824"/>
    <x v="0"/>
    <s v="AMOCO PRODUCTION COMPANY"/>
    <n v="1.2475000000000001"/>
    <n v="2.1395400000000002"/>
    <n v="199.23"/>
    <n v="1.43248"/>
    <n v="204.04952"/>
    <n v="151.34664999999998"/>
    <n v="24.503049999999998"/>
    <n v="0.29996999999999996"/>
    <x v="1"/>
    <n v="0.54132000000000002"/>
    <n v="176.69099"/>
    <n v="7.1856104831082998E-2"/>
    <n v="11582"/>
    <n v="3.3830224047130236E-2"/>
    <n v="6.1137120048113816E-3"/>
    <n v="1.0485395898015346E-2"/>
    <n v="0.98340089209717318"/>
    <n v="0.85656122024105463"/>
    <n v="0.1386774164319301"/>
    <n v="3.0636536701729952E-3"/>
    <x v="1"/>
    <n v="0"/>
    <x v="1"/>
    <n v="0"/>
    <n v="0.9"/>
    <x v="0"/>
    <n v="0"/>
    <x v="0"/>
    <x v="1"/>
    <m/>
    <x v="1"/>
    <x v="1"/>
    <x v="1"/>
    <n v="0"/>
    <x v="1"/>
    <x v="1"/>
    <x v="1"/>
    <x v="1"/>
    <x v="0"/>
    <x v="0"/>
    <x v="0"/>
    <x v="0"/>
    <x v="0"/>
    <x v="0"/>
    <x v="0"/>
    <x v="0"/>
    <x v="0"/>
    <m/>
    <x v="0"/>
    <x v="0"/>
    <x v="0"/>
    <x v="0"/>
    <x v="0"/>
    <m/>
    <n v="19840917"/>
    <x v="1"/>
    <m/>
    <m/>
    <m/>
    <m/>
  </r>
  <r>
    <x v="1"/>
    <s v="T20N R108W S20 fLANCE"/>
    <n v="5852"/>
    <x v="0"/>
    <x v="1"/>
    <s v="JONAH"/>
    <s v="NE SE"/>
    <n v="20"/>
    <n v="20"/>
    <n v="108"/>
    <n v="42.46651"/>
    <n v="-109.735546"/>
    <s v="4903524832"/>
    <s v="63-20 STUD HORSE BUTTE"/>
    <x v="0"/>
    <s v="LANCE"/>
    <m/>
    <m/>
    <n v="2896"/>
    <x v="0"/>
    <n v="7890"/>
    <n v="10786"/>
    <n v="10855"/>
    <n v="10823"/>
    <x v="2"/>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2"/>
    <x v="1"/>
    <n v="0"/>
    <x v="1"/>
    <x v="1"/>
    <x v="1"/>
    <n v="2.4"/>
    <x v="1"/>
    <x v="1"/>
    <x v="1"/>
    <x v="1"/>
    <x v="0"/>
    <x v="0"/>
    <x v="0"/>
    <x v="0"/>
    <x v="0"/>
    <x v="0"/>
    <x v="0"/>
    <x v="0"/>
    <x v="0"/>
    <m/>
    <x v="0"/>
    <x v="0"/>
    <x v="0"/>
    <x v="0"/>
    <x v="0"/>
    <m/>
    <m/>
    <x v="0"/>
    <s v="WYOMING ANALYTICAL LABS ROCK SPRINGS ID No D8341"/>
    <m/>
    <s v="7890-10786"/>
    <d v="2007-10-10T00:00:00"/>
  </r>
  <r>
    <x v="0"/>
    <s v="T20N R104W S36 fTENSLEEP"/>
    <n v="49017950"/>
    <x v="0"/>
    <x v="0"/>
    <s v="BAXTER BASIN NORTH"/>
    <m/>
    <s v="36"/>
    <s v=" 20"/>
    <s v=" 104"/>
    <n v="41.661990000000003"/>
    <n v="-109.09769"/>
    <s v="4903705712"/>
    <s v="UNIT NO. 1"/>
    <x v="0"/>
    <s v="TENSLEEP"/>
    <n v="1784"/>
    <m/>
    <m/>
    <x v="1"/>
    <n v="6339"/>
    <m/>
    <m/>
    <m/>
    <x v="0"/>
    <d v="1941-09-06T00:00:00"/>
    <m/>
    <x v="0"/>
    <n v="1245"/>
    <n v="209"/>
    <n v="10606"/>
    <n v="-3"/>
    <x v="0"/>
    <n v="15694"/>
    <n v="3550"/>
    <m/>
    <x v="0"/>
    <n v="1915"/>
    <n v="33219"/>
    <x v="0"/>
    <m/>
    <n v="62.125500000000002"/>
    <n v="17.198610000000002"/>
    <n v="461.36099999999999"/>
    <n v="0"/>
    <n v="540.68511000000001"/>
    <n v="442.72773999999998"/>
    <n v="58.184499999999993"/>
    <m/>
    <x v="0"/>
    <n v="39.8703"/>
    <n v="540.78254000000004"/>
    <n v="-9.0090535764089858E-5"/>
    <n v="33213"/>
    <n v="-9.0317919075144504E-5"/>
    <n v="0.1149014442065919"/>
    <n v="3.1808921092722528E-2"/>
    <n v="0.85328963470068553"/>
    <n v="0.81867979687361936"/>
    <n v="0.10759315565180783"/>
    <n v="7.3727047474572677E-2"/>
    <x v="0"/>
    <m/>
    <x v="0"/>
    <m/>
    <m/>
    <x v="0"/>
    <m/>
    <x v="0"/>
    <x v="0"/>
    <m/>
    <x v="0"/>
    <x v="0"/>
    <x v="0"/>
    <m/>
    <x v="0"/>
    <x v="0"/>
    <x v="0"/>
    <x v="0"/>
    <x v="0"/>
    <x v="0"/>
    <x v="0"/>
    <x v="0"/>
    <x v="0"/>
    <x v="0"/>
    <x v="0"/>
    <x v="0"/>
    <x v="0"/>
    <m/>
    <x v="0"/>
    <x v="0"/>
    <x v="0"/>
    <x v="0"/>
    <x v="0"/>
    <s v="DRILL STEM"/>
    <m/>
    <x v="0"/>
    <m/>
    <m/>
    <m/>
    <m/>
  </r>
  <r>
    <x v="0"/>
    <s v="T20N R104W S36 fNUGGET"/>
    <n v="49005764"/>
    <x v="0"/>
    <x v="0"/>
    <s v="BAXTER BASIN NORTH"/>
    <m/>
    <s v="36"/>
    <s v=" 20"/>
    <s v=" 104"/>
    <n v="41.661990000000003"/>
    <n v="-109.09769"/>
    <s v="4903705712"/>
    <s v="UNIT NO. 1"/>
    <x v="0"/>
    <s v="NUGGET"/>
    <n v="283"/>
    <n v="1784"/>
    <n v="49"/>
    <x v="0"/>
    <n v="4506"/>
    <n v="4555"/>
    <m/>
    <m/>
    <x v="0"/>
    <m/>
    <m/>
    <x v="0"/>
    <n v="111"/>
    <n v="49"/>
    <n v="3989"/>
    <n v="-3"/>
    <x v="0"/>
    <n v="3664"/>
    <n v="4250"/>
    <m/>
    <x v="0"/>
    <n v="484"/>
    <n v="10387"/>
    <x v="0"/>
    <m/>
    <n v="5.5388999999999999"/>
    <n v="4.0322100000000001"/>
    <n v="173.52149999999997"/>
    <n v="0"/>
    <n v="183.09260999999998"/>
    <n v="103.36144"/>
    <n v="69.657499999999999"/>
    <m/>
    <x v="0"/>
    <n v="10.076880000000001"/>
    <n v="183.09581999999997"/>
    <n v="-8.7659787612506412E-6"/>
    <n v="12541"/>
    <n v="9.3946266573621776E-2"/>
    <n v="3.0251903667766825E-2"/>
    <n v="2.202278945065014E-2"/>
    <n v="0.94772530688158296"/>
    <n v="0.56452102511133251"/>
    <n v="0.38044287411913613"/>
    <n v="5.5036100769531505E-2"/>
    <x v="0"/>
    <m/>
    <x v="0"/>
    <m/>
    <m/>
    <x v="0"/>
    <m/>
    <x v="0"/>
    <x v="0"/>
    <m/>
    <x v="0"/>
    <x v="0"/>
    <x v="0"/>
    <m/>
    <x v="0"/>
    <x v="0"/>
    <x v="0"/>
    <x v="0"/>
    <x v="0"/>
    <x v="0"/>
    <x v="0"/>
    <x v="0"/>
    <x v="0"/>
    <x v="0"/>
    <x v="0"/>
    <x v="0"/>
    <x v="0"/>
    <m/>
    <x v="0"/>
    <x v="0"/>
    <x v="0"/>
    <x v="0"/>
    <x v="0"/>
    <s v="DST"/>
    <m/>
    <x v="0"/>
    <m/>
    <m/>
    <m/>
    <m/>
  </r>
  <r>
    <x v="0"/>
    <s v="T20N R104W S36 fNUGGET"/>
    <n v="49017951"/>
    <x v="0"/>
    <x v="0"/>
    <s v="BAXTER BASIN NORTH"/>
    <m/>
    <s v="36"/>
    <s v=" 20"/>
    <s v=" 104"/>
    <n v="41.661990000000003"/>
    <n v="-109.09769"/>
    <s v="4903705712"/>
    <s v="UNIT NO. 1"/>
    <x v="0"/>
    <s v="NUGGET"/>
    <m/>
    <n v="283"/>
    <n v="54"/>
    <x v="0"/>
    <n v="4169"/>
    <n v="4223"/>
    <m/>
    <m/>
    <x v="0"/>
    <d v="1940-08-11T00:00:00"/>
    <m/>
    <x v="0"/>
    <n v="48"/>
    <n v="-1"/>
    <n v="1613"/>
    <n v="-3"/>
    <x v="0"/>
    <n v="1115"/>
    <n v="1155"/>
    <m/>
    <x v="0"/>
    <n v="1067"/>
    <n v="4998"/>
    <x v="0"/>
    <m/>
    <n v="2.3952"/>
    <n v="0"/>
    <n v="70.165499999999994"/>
    <n v="0"/>
    <n v="72.560699999999997"/>
    <n v="31.454149999999998"/>
    <n v="18.930449999999997"/>
    <m/>
    <x v="0"/>
    <n v="22.214940000000002"/>
    <n v="72.59953999999999"/>
    <n v="-2.6756638043580895E-4"/>
    <n v="4991"/>
    <n v="-7.0077084793272596E-4"/>
    <n v="3.300960437261493E-2"/>
    <n v="0"/>
    <n v="0.96699039562738498"/>
    <n v="0.43325549996597779"/>
    <n v="0.26075165214545437"/>
    <n v="0.30599284788856795"/>
    <x v="0"/>
    <m/>
    <x v="0"/>
    <m/>
    <m/>
    <x v="0"/>
    <m/>
    <x v="0"/>
    <x v="0"/>
    <m/>
    <x v="0"/>
    <x v="0"/>
    <x v="0"/>
    <m/>
    <x v="0"/>
    <x v="0"/>
    <x v="0"/>
    <x v="0"/>
    <x v="0"/>
    <x v="0"/>
    <x v="0"/>
    <x v="0"/>
    <x v="0"/>
    <x v="0"/>
    <x v="0"/>
    <x v="0"/>
    <x v="0"/>
    <m/>
    <x v="0"/>
    <x v="0"/>
    <x v="0"/>
    <x v="0"/>
    <x v="0"/>
    <s v="DRILL STEM"/>
    <m/>
    <x v="0"/>
    <m/>
    <m/>
    <m/>
    <m/>
  </r>
  <r>
    <x v="0"/>
    <s v="T20N R104W S26 fSUNDANCE"/>
    <n v="49005120"/>
    <x v="0"/>
    <x v="0"/>
    <s v="BAXTER BASIN NORTH"/>
    <m/>
    <s v="26"/>
    <s v=" 20"/>
    <s v=" 104"/>
    <n v="41.678350000000002"/>
    <n v="-109.11156"/>
    <s v="4903705757"/>
    <s v="G. W. CAPPERS 4"/>
    <x v="0"/>
    <s v="SUNDANCE"/>
    <n v="409"/>
    <n v="225"/>
    <n v="40"/>
    <x v="0"/>
    <n v="4100"/>
    <n v="4140"/>
    <m/>
    <m/>
    <x v="0"/>
    <m/>
    <n v="7"/>
    <x v="0"/>
    <n v="636"/>
    <n v="306"/>
    <n v="12575"/>
    <n v="-3"/>
    <x v="0"/>
    <n v="13000"/>
    <n v="1850"/>
    <m/>
    <x v="0"/>
    <n v="9950"/>
    <n v="37378"/>
    <x v="0"/>
    <m/>
    <n v="31.7364"/>
    <n v="25.18074"/>
    <n v="547.01250000000005"/>
    <n v="0"/>
    <n v="603.92963999999995"/>
    <n v="366.73"/>
    <n v="30.321499999999997"/>
    <m/>
    <x v="0"/>
    <n v="207.15900000000002"/>
    <n v="604.21050000000002"/>
    <n v="-2.3247303081915246E-4"/>
    <n v="38311"/>
    <n v="1.2326758181505899E-2"/>
    <n v="5.2549830142464941E-2"/>
    <n v="4.1694823920216936E-2"/>
    <n v="0.9057553459373181"/>
    <n v="0.60695734350859498"/>
    <n v="5.0183669433086643E-2"/>
    <n v="0.3428589870583183"/>
    <x v="0"/>
    <m/>
    <x v="0"/>
    <m/>
    <m/>
    <x v="0"/>
    <m/>
    <x v="0"/>
    <x v="0"/>
    <m/>
    <x v="0"/>
    <x v="0"/>
    <x v="0"/>
    <m/>
    <x v="0"/>
    <x v="0"/>
    <x v="0"/>
    <x v="0"/>
    <x v="0"/>
    <x v="0"/>
    <x v="0"/>
    <x v="0"/>
    <x v="0"/>
    <x v="0"/>
    <x v="0"/>
    <x v="0"/>
    <x v="0"/>
    <m/>
    <x v="0"/>
    <x v="0"/>
    <x v="0"/>
    <x v="0"/>
    <x v="0"/>
    <s v="DST"/>
    <m/>
    <x v="0"/>
    <m/>
    <m/>
    <m/>
    <m/>
  </r>
  <r>
    <x v="0"/>
    <s v="T20N R104W S26 fNUGGET"/>
    <n v="49005119"/>
    <x v="0"/>
    <x v="0"/>
    <s v="BAXTER BASIN NORTH"/>
    <m/>
    <s v="26"/>
    <s v=" 20"/>
    <s v=" 104"/>
    <n v="41.678350000000002"/>
    <n v="-109.11156"/>
    <s v="4903705757"/>
    <s v="G. W. CAPPERS 4"/>
    <x v="0"/>
    <s v="NUGGET"/>
    <n v="225"/>
    <m/>
    <n v="10"/>
    <x v="0"/>
    <n v="4365"/>
    <n v="4375"/>
    <m/>
    <m/>
    <x v="0"/>
    <m/>
    <n v="7.9000000953674316"/>
    <x v="0"/>
    <n v="125"/>
    <n v="25"/>
    <n v="4066"/>
    <n v="-3"/>
    <x v="0"/>
    <n v="3700"/>
    <n v="4830"/>
    <m/>
    <x v="0"/>
    <n v="78"/>
    <n v="10372"/>
    <x v="0"/>
    <m/>
    <n v="6.2374999999999998"/>
    <n v="2.0572500000000002"/>
    <n v="176.87099999999998"/>
    <n v="0"/>
    <n v="185.16574999999997"/>
    <n v="104.377"/>
    <n v="79.163699999999992"/>
    <m/>
    <x v="0"/>
    <n v="1.6239600000000001"/>
    <n v="185.16466"/>
    <n v="2.9433175632984035E-6"/>
    <n v="12818"/>
    <n v="0.10547649849072877"/>
    <n v="3.3686035349409928E-2"/>
    <n v="1.1110316027667107E-2"/>
    <n v="0.95520364862292295"/>
    <n v="0.56369827806234729"/>
    <n v="0.42753136586646712"/>
    <n v="8.7703560711855071E-3"/>
    <x v="0"/>
    <m/>
    <x v="0"/>
    <m/>
    <m/>
    <x v="0"/>
    <m/>
    <x v="0"/>
    <x v="0"/>
    <m/>
    <x v="0"/>
    <x v="0"/>
    <x v="0"/>
    <m/>
    <x v="0"/>
    <x v="0"/>
    <x v="0"/>
    <x v="0"/>
    <x v="0"/>
    <x v="0"/>
    <x v="0"/>
    <x v="0"/>
    <x v="0"/>
    <x v="0"/>
    <x v="0"/>
    <x v="0"/>
    <x v="0"/>
    <m/>
    <x v="0"/>
    <x v="0"/>
    <x v="0"/>
    <x v="0"/>
    <x v="0"/>
    <s v="DST"/>
    <m/>
    <x v="0"/>
    <m/>
    <m/>
    <m/>
    <m/>
  </r>
  <r>
    <x v="0"/>
    <s v="T20N R104W S26 fMORRISON"/>
    <n v="49005122"/>
    <x v="0"/>
    <x v="0"/>
    <s v="BAXTER BASIN NORTH"/>
    <m/>
    <s v="26"/>
    <s v=" 20"/>
    <s v=" 104"/>
    <n v="41.678350000000002"/>
    <n v="-109.11156"/>
    <s v="4903705757"/>
    <s v="G. W. CAPPERS 4"/>
    <x v="0"/>
    <s v="MORRISON"/>
    <n v="224"/>
    <n v="409"/>
    <n v="21"/>
    <x v="0"/>
    <n v="3670"/>
    <n v="3691"/>
    <m/>
    <m/>
    <x v="0"/>
    <m/>
    <n v="6.8000001907348633"/>
    <x v="0"/>
    <n v="653"/>
    <n v="227"/>
    <n v="14821"/>
    <n v="-3"/>
    <x v="0"/>
    <n v="23000"/>
    <n v="590"/>
    <m/>
    <x v="0"/>
    <n v="1811"/>
    <n v="40803"/>
    <x v="0"/>
    <m/>
    <n v="32.584699999999998"/>
    <n v="18.679829999999999"/>
    <n v="644.71349999999995"/>
    <n v="0"/>
    <n v="695.97802999999999"/>
    <n v="648.83000000000004"/>
    <n v="9.6700999999999997"/>
    <m/>
    <x v="0"/>
    <n v="37.705020000000005"/>
    <n v="696.20511999999997"/>
    <n v="-1.6311790585884882E-4"/>
    <n v="41096"/>
    <n v="3.5775772597956019E-3"/>
    <n v="4.6818575580611359E-2"/>
    <n v="2.6839683430811744E-2"/>
    <n v="0.9263417409885768"/>
    <n v="0.93195235335241422"/>
    <n v="1.3889728360515361E-2"/>
    <n v="5.4157918287070346E-2"/>
    <x v="0"/>
    <m/>
    <x v="0"/>
    <m/>
    <m/>
    <x v="0"/>
    <m/>
    <x v="0"/>
    <x v="0"/>
    <m/>
    <x v="0"/>
    <x v="0"/>
    <x v="0"/>
    <m/>
    <x v="0"/>
    <x v="0"/>
    <x v="0"/>
    <x v="0"/>
    <x v="0"/>
    <x v="0"/>
    <x v="0"/>
    <x v="0"/>
    <x v="0"/>
    <x v="0"/>
    <x v="0"/>
    <x v="0"/>
    <x v="0"/>
    <m/>
    <x v="0"/>
    <x v="0"/>
    <x v="0"/>
    <x v="0"/>
    <x v="0"/>
    <s v="DST"/>
    <m/>
    <x v="0"/>
    <m/>
    <m/>
    <m/>
    <m/>
  </r>
  <r>
    <x v="0"/>
    <s v="T20N R104W S26 fMORRISON"/>
    <n v="49005123"/>
    <x v="0"/>
    <x v="0"/>
    <s v="BAXTER BASIN NORTH"/>
    <m/>
    <s v="26"/>
    <s v=" 20"/>
    <s v=" 104"/>
    <n v="41.67745"/>
    <n v="-109.10563999999999"/>
    <s v="4903705756"/>
    <s v="G. W. CAPPERS 5"/>
    <x v="0"/>
    <s v="MORRISON"/>
    <n v="75"/>
    <m/>
    <n v="22"/>
    <x v="0"/>
    <n v="3459"/>
    <n v="3481"/>
    <m/>
    <m/>
    <x v="0"/>
    <m/>
    <n v="8.1000003814697266"/>
    <x v="0"/>
    <n v="363"/>
    <n v="167"/>
    <n v="12640"/>
    <n v="-3"/>
    <x v="0"/>
    <n v="20000"/>
    <n v="1020"/>
    <m/>
    <x v="0"/>
    <n v="45"/>
    <n v="33717"/>
    <x v="0"/>
    <m/>
    <n v="18.113700000000001"/>
    <n v="13.742430000000001"/>
    <n v="549.84"/>
    <n v="0"/>
    <n v="581.69612999999993"/>
    <n v="564.20000000000005"/>
    <n v="16.717799999999997"/>
    <m/>
    <x v="0"/>
    <n v="0.93690000000000007"/>
    <n v="581.85469999999998"/>
    <n v="-1.3628111115700402E-4"/>
    <n v="34229"/>
    <n v="7.5353957554528594E-3"/>
    <n v="3.1139454202660767E-2"/>
    <n v="2.3624757482914666E-2"/>
    <n v="0.94523578831442456"/>
    <n v="0.96965788881657211"/>
    <n v="2.8731915373374137E-2"/>
    <n v="1.6101958100536097E-3"/>
    <x v="0"/>
    <m/>
    <x v="0"/>
    <m/>
    <m/>
    <x v="0"/>
    <m/>
    <x v="0"/>
    <x v="0"/>
    <m/>
    <x v="0"/>
    <x v="0"/>
    <x v="0"/>
    <m/>
    <x v="0"/>
    <x v="0"/>
    <x v="0"/>
    <x v="0"/>
    <x v="0"/>
    <x v="0"/>
    <x v="0"/>
    <x v="0"/>
    <x v="0"/>
    <x v="0"/>
    <x v="0"/>
    <x v="0"/>
    <x v="0"/>
    <m/>
    <x v="0"/>
    <x v="0"/>
    <x v="0"/>
    <x v="0"/>
    <x v="0"/>
    <s v="DST"/>
    <m/>
    <x v="0"/>
    <m/>
    <m/>
    <m/>
    <m/>
  </r>
  <r>
    <x v="0"/>
    <s v="T20N R104W S26 fFRONTIER"/>
    <n v="49009242"/>
    <x v="0"/>
    <x v="0"/>
    <s v="BAXTER BASIN NORTH"/>
    <m/>
    <s v="26"/>
    <s v=" 20"/>
    <s v=" 104"/>
    <n v="41.67745"/>
    <n v="-109.10563999999999"/>
    <s v="4903705756"/>
    <s v="G. W. CAPPERS 5"/>
    <x v="0"/>
    <s v="FRONTIER"/>
    <m/>
    <n v="586"/>
    <n v="74"/>
    <x v="0"/>
    <n v="2680"/>
    <n v="2754"/>
    <m/>
    <m/>
    <x v="0"/>
    <d v="1956-10-24T00:00:00"/>
    <n v="8.3999996185302734"/>
    <x v="2"/>
    <n v="130"/>
    <n v="49"/>
    <n v="7721"/>
    <n v="-3"/>
    <x v="0"/>
    <n v="10900"/>
    <n v="1810"/>
    <m/>
    <x v="0"/>
    <n v="101"/>
    <n v="20009"/>
    <x v="0"/>
    <m/>
    <n v="6.4870000000000001"/>
    <n v="4.0322100000000001"/>
    <n v="335.86349999999999"/>
    <n v="0"/>
    <n v="346.38270999999997"/>
    <n v="307.48899999999998"/>
    <n v="29.665899999999997"/>
    <m/>
    <x v="0"/>
    <n v="2.1028200000000004"/>
    <n v="339.25772000000001"/>
    <n v="1.0391729670900489E-2"/>
    <n v="20705"/>
    <n v="1.7094856806012675E-2"/>
    <n v="1.8727840081856281E-2"/>
    <n v="1.1640910136652029E-2"/>
    <n v="0.96963124978149173"/>
    <n v="0.90635815155510679"/>
    <n v="8.7443551763538338E-2"/>
    <n v="6.1982966813548127E-3"/>
    <x v="0"/>
    <m/>
    <x v="0"/>
    <m/>
    <m/>
    <x v="0"/>
    <m/>
    <x v="0"/>
    <x v="0"/>
    <m/>
    <x v="0"/>
    <x v="0"/>
    <x v="0"/>
    <m/>
    <x v="0"/>
    <x v="0"/>
    <x v="0"/>
    <x v="0"/>
    <x v="0"/>
    <x v="0"/>
    <x v="0"/>
    <x v="0"/>
    <x v="0"/>
    <x v="0"/>
    <x v="0"/>
    <x v="0"/>
    <x v="0"/>
    <m/>
    <x v="0"/>
    <x v="0"/>
    <x v="0"/>
    <x v="0"/>
    <x v="0"/>
    <s v="DST"/>
    <m/>
    <x v="0"/>
    <m/>
    <m/>
    <m/>
    <m/>
  </r>
  <r>
    <x v="0"/>
    <s v="T20N R104W S26 fCLOVERLY"/>
    <n v="49005121"/>
    <x v="0"/>
    <x v="0"/>
    <s v="BAXTER BASIN NORTH"/>
    <m/>
    <s v="26"/>
    <s v=" 20"/>
    <s v=" 104"/>
    <n v="41.678350000000002"/>
    <n v="-109.11156"/>
    <s v="4903705757"/>
    <s v="G. W. CAPPERS 4"/>
    <x v="0"/>
    <s v="CLOVERLY"/>
    <m/>
    <n v="224"/>
    <n v="26"/>
    <x v="0"/>
    <n v="3420"/>
    <n v="3446"/>
    <m/>
    <m/>
    <x v="0"/>
    <m/>
    <n v="7.9000000953674316"/>
    <x v="0"/>
    <n v="226"/>
    <n v="112"/>
    <n v="10877"/>
    <n v="-3"/>
    <x v="0"/>
    <n v="16300"/>
    <n v="1905"/>
    <m/>
    <x v="0"/>
    <n v="133"/>
    <n v="28586"/>
    <x v="0"/>
    <m/>
    <n v="11.2774"/>
    <n v="9.2164800000000007"/>
    <n v="473.14949999999999"/>
    <n v="0"/>
    <n v="493.64337999999998"/>
    <n v="459.82299999999998"/>
    <n v="31.222949999999997"/>
    <m/>
    <x v="0"/>
    <n v="2.7690600000000001"/>
    <n v="493.81500999999997"/>
    <n v="-1.7380985542083782E-4"/>
    <n v="29547"/>
    <n v="1.6531058090929421E-2"/>
    <n v="2.2845236980591131E-2"/>
    <n v="1.8670320262372406E-2"/>
    <n v="0.95848444275703648"/>
    <n v="0.93116448606938862"/>
    <n v="6.3228029459857851E-2"/>
    <n v="5.6074844707535319E-3"/>
    <x v="0"/>
    <m/>
    <x v="0"/>
    <m/>
    <m/>
    <x v="0"/>
    <m/>
    <x v="0"/>
    <x v="0"/>
    <m/>
    <x v="0"/>
    <x v="0"/>
    <x v="0"/>
    <m/>
    <x v="0"/>
    <x v="0"/>
    <x v="0"/>
    <x v="0"/>
    <x v="0"/>
    <x v="0"/>
    <x v="0"/>
    <x v="0"/>
    <x v="0"/>
    <x v="0"/>
    <x v="0"/>
    <x v="0"/>
    <x v="0"/>
    <m/>
    <x v="0"/>
    <x v="0"/>
    <x v="0"/>
    <x v="0"/>
    <x v="0"/>
    <s v="DST"/>
    <m/>
    <x v="0"/>
    <m/>
    <m/>
    <m/>
    <m/>
  </r>
  <r>
    <x v="0"/>
    <s v="T20N R104W S26 fCLOVERLY"/>
    <n v="49009240"/>
    <x v="0"/>
    <x v="0"/>
    <s v="BAXTER BASIN NORTH"/>
    <m/>
    <s v="26"/>
    <s v=" 20"/>
    <s v=" 104"/>
    <n v="41.67745"/>
    <n v="-109.10563999999999"/>
    <s v="4903705756"/>
    <s v="G. W. CAPPERS 5"/>
    <x v="0"/>
    <s v="CLOVERLY"/>
    <n v="586"/>
    <n v="75"/>
    <n v="44"/>
    <x v="0"/>
    <n v="3340"/>
    <n v="3384"/>
    <m/>
    <m/>
    <x v="0"/>
    <d v="1956-11-12T00:00:00"/>
    <n v="8.1000003814697266"/>
    <x v="2"/>
    <n v="201"/>
    <n v="177"/>
    <n v="13201"/>
    <n v="-3"/>
    <x v="0"/>
    <n v="20000"/>
    <n v="2050"/>
    <m/>
    <x v="0"/>
    <n v="57"/>
    <n v="34646"/>
    <x v="0"/>
    <m/>
    <n v="10.0299"/>
    <n v="14.565330000000001"/>
    <n v="574.24349999999993"/>
    <n v="0"/>
    <n v="598.83872999999994"/>
    <n v="564.20000000000005"/>
    <n v="33.599499999999999"/>
    <m/>
    <x v="0"/>
    <n v="1.1867400000000001"/>
    <n v="598.98623999999995"/>
    <n v="-1.2314820920790386E-4"/>
    <n v="35680"/>
    <n v="1.470295481045417E-2"/>
    <n v="1.6748916690809228E-2"/>
    <n v="2.4322625224991713E-2"/>
    <n v="0.95892845808419902"/>
    <n v="0.94192480949145008"/>
    <n v="5.6093942992747219E-2"/>
    <n v="1.9812475158027007E-3"/>
    <x v="0"/>
    <m/>
    <x v="0"/>
    <m/>
    <m/>
    <x v="0"/>
    <m/>
    <x v="0"/>
    <x v="0"/>
    <m/>
    <x v="0"/>
    <x v="0"/>
    <x v="0"/>
    <m/>
    <x v="0"/>
    <x v="0"/>
    <x v="0"/>
    <x v="0"/>
    <x v="0"/>
    <x v="0"/>
    <x v="0"/>
    <x v="0"/>
    <x v="0"/>
    <x v="0"/>
    <x v="0"/>
    <x v="0"/>
    <x v="0"/>
    <m/>
    <x v="0"/>
    <x v="0"/>
    <x v="0"/>
    <x v="0"/>
    <x v="0"/>
    <s v="DST NO. 7"/>
    <m/>
    <x v="0"/>
    <m/>
    <m/>
    <m/>
    <m/>
  </r>
  <r>
    <x v="0"/>
    <s v="T20N R104W S24 fCLOVERLY"/>
    <n v="49009235"/>
    <x v="0"/>
    <x v="0"/>
    <m/>
    <m/>
    <s v="24"/>
    <s v=" 20"/>
    <s v=" 104"/>
    <n v="41.702770000000001"/>
    <n v="-109.09399000000001"/>
    <s v="4903705789"/>
    <s v="FEATHERSTONE NO. 1"/>
    <x v="0"/>
    <s v="CLOVERLY"/>
    <m/>
    <m/>
    <n v="1"/>
    <x v="3"/>
    <n v="3670"/>
    <n v="3671"/>
    <m/>
    <m/>
    <x v="0"/>
    <d v="1956-10-01T00:00:00"/>
    <n v="7.6999998092651367"/>
    <x v="2"/>
    <n v="217"/>
    <n v="82"/>
    <n v="9462"/>
    <n v="-3"/>
    <x v="0"/>
    <n v="14000"/>
    <n v="1880"/>
    <m/>
    <x v="0"/>
    <n v="161"/>
    <n v="24848"/>
    <x v="0"/>
    <m/>
    <n v="10.8283"/>
    <n v="6.7477800000000006"/>
    <n v="411.59699999999998"/>
    <n v="0"/>
    <n v="429.17307999999997"/>
    <n v="394.94"/>
    <n v="30.813199999999998"/>
    <m/>
    <x v="0"/>
    <n v="3.3520200000000004"/>
    <n v="429.10521999999997"/>
    <n v="7.9065263563107729E-5"/>
    <n v="25796"/>
    <n v="1.8718900560777189E-2"/>
    <n v="2.5230613252816326E-2"/>
    <n v="1.5722747568416923E-2"/>
    <n v="0.95904663917876676"/>
    <n v="0.92038032070549047"/>
    <n v="7.180802880934424E-2"/>
    <n v="7.8116504851653886E-3"/>
    <x v="0"/>
    <m/>
    <x v="0"/>
    <m/>
    <m/>
    <x v="0"/>
    <m/>
    <x v="0"/>
    <x v="0"/>
    <m/>
    <x v="0"/>
    <x v="0"/>
    <x v="0"/>
    <m/>
    <x v="0"/>
    <x v="0"/>
    <x v="0"/>
    <x v="0"/>
    <x v="0"/>
    <x v="0"/>
    <x v="0"/>
    <x v="0"/>
    <x v="0"/>
    <x v="0"/>
    <x v="0"/>
    <x v="0"/>
    <x v="0"/>
    <m/>
    <x v="0"/>
    <x v="0"/>
    <x v="0"/>
    <x v="0"/>
    <x v="0"/>
    <s v="PROD. DST NO. 1"/>
    <m/>
    <x v="0"/>
    <m/>
    <m/>
    <m/>
    <m/>
  </r>
  <r>
    <x v="0"/>
    <s v="T20N R104W S24 fCLOVERLY"/>
    <n v="49004943"/>
    <x v="0"/>
    <x v="0"/>
    <s v="BAXTER BASIN NORTH"/>
    <m/>
    <s v="24"/>
    <s v=" 20"/>
    <s v=" 104"/>
    <n v="41.69641"/>
    <n v="-109.0913"/>
    <s v="4903705779"/>
    <s v="TERESA LAURUNEN-GOV'T 1"/>
    <x v="0"/>
    <s v="CLOVERLY"/>
    <m/>
    <n v="-25"/>
    <n v="11"/>
    <x v="5"/>
    <n v="3599"/>
    <n v="3610"/>
    <m/>
    <m/>
    <x v="0"/>
    <d v="1958-04-22T00:00:00"/>
    <n v="8.3000001907348633"/>
    <x v="0"/>
    <n v="92"/>
    <n v="51"/>
    <n v="4371"/>
    <n v="-3"/>
    <x v="0"/>
    <n v="6200"/>
    <n v="952"/>
    <m/>
    <x v="0"/>
    <n v="291"/>
    <n v="11546"/>
    <x v="0"/>
    <m/>
    <n v="4.5907999999999998"/>
    <n v="4.19679"/>
    <n v="190.13849999999999"/>
    <n v="0"/>
    <n v="198.92608999999999"/>
    <n v="174.90199999999999"/>
    <n v="15.603279999999998"/>
    <m/>
    <x v="0"/>
    <n v="6.0586200000000003"/>
    <n v="196.56389999999996"/>
    <n v="5.9728186799368225E-3"/>
    <n v="11951"/>
    <n v="1.7236242924628675E-2"/>
    <n v="2.3077918034783672E-2"/>
    <n v="2.1097232645551925E-2"/>
    <n v="0.95582484931966438"/>
    <n v="0.88979716010925725"/>
    <n v="7.93801913779692E-2"/>
    <n v="3.0822648512773717E-2"/>
    <x v="0"/>
    <m/>
    <x v="0"/>
    <m/>
    <m/>
    <x v="0"/>
    <m/>
    <x v="0"/>
    <x v="0"/>
    <m/>
    <x v="0"/>
    <x v="0"/>
    <x v="0"/>
    <m/>
    <x v="0"/>
    <x v="0"/>
    <x v="0"/>
    <x v="0"/>
    <x v="0"/>
    <x v="0"/>
    <x v="0"/>
    <x v="0"/>
    <x v="0"/>
    <x v="0"/>
    <x v="0"/>
    <x v="0"/>
    <x v="0"/>
    <m/>
    <x v="0"/>
    <x v="0"/>
    <x v="0"/>
    <x v="0"/>
    <x v="0"/>
    <s v="DST"/>
    <m/>
    <x v="0"/>
    <m/>
    <m/>
    <m/>
    <m/>
  </r>
  <r>
    <x v="0"/>
    <s v="T20N R104W S24 fCLOVERLY"/>
    <n v="49009231"/>
    <x v="0"/>
    <x v="0"/>
    <m/>
    <m/>
    <s v="24"/>
    <s v=" 20"/>
    <s v=" 104"/>
    <n v="41.69641"/>
    <n v="-109.0913"/>
    <s v="4903705779"/>
    <s v="TERESA LAURUNEN-GOV'T 1"/>
    <x v="0"/>
    <s v="CLOVERLY"/>
    <n v="-25"/>
    <m/>
    <n v="27"/>
    <x v="4"/>
    <n v="3585"/>
    <n v="3612"/>
    <m/>
    <m/>
    <x v="0"/>
    <d v="1958-04-22T00:00:00"/>
    <n v="8.1000003814697266"/>
    <x v="2"/>
    <n v="21"/>
    <n v="19"/>
    <n v="453"/>
    <n v="-3"/>
    <x v="0"/>
    <n v="60"/>
    <n v="915"/>
    <m/>
    <x v="0"/>
    <n v="270"/>
    <n v="1274"/>
    <x v="0"/>
    <m/>
    <n v="1.0479000000000001"/>
    <n v="1.56351"/>
    <n v="19.705499999999997"/>
    <n v="0"/>
    <n v="22.316909999999996"/>
    <n v="1.6925999999999999"/>
    <n v="14.996849999999998"/>
    <m/>
    <x v="0"/>
    <n v="5.6214000000000004"/>
    <n v="22.310849999999999"/>
    <n v="1.3578992089224189E-4"/>
    <n v="1732"/>
    <n v="0.15236194278110446"/>
    <n v="4.6955425280650422E-2"/>
    <n v="7.0059430270588544E-2"/>
    <n v="0.88298514444876108"/>
    <n v="7.5864433672406029E-2"/>
    <n v="0.67217743833157406"/>
    <n v="0.25195812799601991"/>
    <x v="0"/>
    <m/>
    <x v="0"/>
    <m/>
    <m/>
    <x v="0"/>
    <m/>
    <x v="0"/>
    <x v="0"/>
    <m/>
    <x v="0"/>
    <x v="0"/>
    <x v="0"/>
    <m/>
    <x v="0"/>
    <x v="0"/>
    <x v="0"/>
    <x v="0"/>
    <x v="0"/>
    <x v="0"/>
    <x v="0"/>
    <x v="0"/>
    <x v="0"/>
    <x v="0"/>
    <x v="0"/>
    <x v="0"/>
    <x v="0"/>
    <m/>
    <x v="0"/>
    <x v="0"/>
    <x v="0"/>
    <x v="0"/>
    <x v="0"/>
    <s v="DST NO. 5"/>
    <m/>
    <x v="0"/>
    <m/>
    <m/>
    <m/>
    <m/>
  </r>
  <r>
    <x v="0"/>
    <s v="T20N R104W S23 fSUNDANCE"/>
    <n v="49009288"/>
    <x v="0"/>
    <x v="0"/>
    <s v="BAXTER BASIN NORTH"/>
    <m/>
    <s v="23"/>
    <s v=" 20"/>
    <s v=" 104"/>
    <n v="41.692869999999999"/>
    <n v="-109.10299000000001"/>
    <s v="4903705775"/>
    <s v="CAMERON U.P. NO. 1"/>
    <x v="0"/>
    <s v="SUNDANCE"/>
    <n v="199"/>
    <n v="236"/>
    <n v="41"/>
    <x v="0"/>
    <n v="4300"/>
    <n v="4341"/>
    <m/>
    <m/>
    <x v="0"/>
    <d v="1956-08-04T00:00:00"/>
    <n v="8.5"/>
    <x v="2"/>
    <n v="30"/>
    <n v="29"/>
    <n v="4854"/>
    <n v="-3"/>
    <x v="0"/>
    <n v="4180"/>
    <n v="3880"/>
    <m/>
    <x v="0"/>
    <n v="1034"/>
    <n v="12398"/>
    <x v="0"/>
    <m/>
    <n v="1.4969999999999999"/>
    <n v="2.3864100000000001"/>
    <n v="211.14899999999997"/>
    <n v="0"/>
    <n v="215.03240999999997"/>
    <n v="117.9178"/>
    <n v="63.593199999999996"/>
    <m/>
    <x v="0"/>
    <n v="21.527880000000003"/>
    <n v="203.03888000000001"/>
    <n v="2.8687762797584032E-2"/>
    <n v="14001"/>
    <n v="6.0721997045342625E-2"/>
    <n v="6.9617412556553689E-3"/>
    <n v="1.10979084501727E-2"/>
    <n v="0.98194035029417193"/>
    <n v="0.58076462990733591"/>
    <n v="0.31320700744606156"/>
    <n v="0.10602836264660248"/>
    <x v="0"/>
    <m/>
    <x v="0"/>
    <m/>
    <m/>
    <x v="0"/>
    <m/>
    <x v="0"/>
    <x v="0"/>
    <m/>
    <x v="0"/>
    <x v="0"/>
    <x v="0"/>
    <m/>
    <x v="0"/>
    <x v="0"/>
    <x v="0"/>
    <x v="0"/>
    <x v="0"/>
    <x v="0"/>
    <x v="0"/>
    <x v="0"/>
    <x v="0"/>
    <x v="0"/>
    <x v="0"/>
    <x v="0"/>
    <x v="0"/>
    <m/>
    <x v="0"/>
    <x v="0"/>
    <x v="0"/>
    <x v="0"/>
    <x v="0"/>
    <s v="DST"/>
    <m/>
    <x v="0"/>
    <m/>
    <m/>
    <m/>
    <m/>
  </r>
  <r>
    <x v="0"/>
    <s v="T20N R104W S23 fNUGGET"/>
    <n v="49009289"/>
    <x v="0"/>
    <x v="0"/>
    <s v="BAXTER BASIN NORTH"/>
    <m/>
    <s v="23"/>
    <s v=" 20"/>
    <s v=" 104"/>
    <n v="41.692869999999999"/>
    <n v="-109.10299000000001"/>
    <s v="4903705775"/>
    <s v="CAMERON U.P. NO. 1"/>
    <x v="0"/>
    <s v="NUGGET"/>
    <n v="236"/>
    <m/>
    <n v="10"/>
    <x v="0"/>
    <n v="4577"/>
    <n v="4587"/>
    <m/>
    <m/>
    <x v="0"/>
    <d v="1956-08-04T00:00:00"/>
    <n v="8"/>
    <x v="2"/>
    <n v="39"/>
    <n v="41"/>
    <n v="4238"/>
    <n v="-3"/>
    <x v="0"/>
    <n v="3980"/>
    <n v="4150"/>
    <m/>
    <x v="0"/>
    <n v="451"/>
    <n v="10793"/>
    <x v="0"/>
    <m/>
    <n v="1.9460999999999999"/>
    <n v="3.3738900000000003"/>
    <n v="184.35299999999998"/>
    <n v="0"/>
    <n v="189.67298999999997"/>
    <n v="112.27579999999999"/>
    <n v="68.018499999999989"/>
    <m/>
    <x v="0"/>
    <n v="9.3898200000000003"/>
    <n v="189.68411999999995"/>
    <n v="-2.9339110053796285E-5"/>
    <n v="12893"/>
    <n v="8.865996791353542E-2"/>
    <n v="1.0260290619133489E-2"/>
    <n v="1.7787930690605979E-2"/>
    <n v="0.97195177869026061"/>
    <n v="0.59190932799224316"/>
    <n v="0.35858826769473379"/>
    <n v="4.9502404313023163E-2"/>
    <x v="0"/>
    <m/>
    <x v="0"/>
    <m/>
    <m/>
    <x v="0"/>
    <m/>
    <x v="0"/>
    <x v="0"/>
    <m/>
    <x v="0"/>
    <x v="0"/>
    <x v="0"/>
    <m/>
    <x v="0"/>
    <x v="0"/>
    <x v="0"/>
    <x v="0"/>
    <x v="0"/>
    <x v="0"/>
    <x v="0"/>
    <x v="0"/>
    <x v="0"/>
    <x v="0"/>
    <x v="0"/>
    <x v="0"/>
    <x v="0"/>
    <m/>
    <x v="0"/>
    <x v="0"/>
    <x v="0"/>
    <x v="0"/>
    <x v="0"/>
    <s v="DST"/>
    <m/>
    <x v="0"/>
    <m/>
    <m/>
    <m/>
    <m/>
  </r>
  <r>
    <x v="0"/>
    <s v="T20N R104W S23 fMORRISON"/>
    <n v="49009284"/>
    <x v="0"/>
    <x v="0"/>
    <s v="BAXTER BASIN NORTH"/>
    <m/>
    <s v="23"/>
    <s v=" 20"/>
    <s v=" 104"/>
    <n v="41.692869999999999"/>
    <n v="-109.10299000000001"/>
    <s v="4903705775"/>
    <s v="CAMERON U.P. NO. 1"/>
    <x v="0"/>
    <s v="MORRISON"/>
    <n v="449"/>
    <n v="199"/>
    <n v="14"/>
    <x v="0"/>
    <n v="4087"/>
    <n v="4101"/>
    <m/>
    <m/>
    <x v="0"/>
    <d v="1956-08-28T00:00:00"/>
    <n v="8.6000003814697266"/>
    <x v="2"/>
    <n v="157"/>
    <n v="65"/>
    <n v="7615"/>
    <n v="-3"/>
    <x v="0"/>
    <n v="10400"/>
    <n v="1290"/>
    <m/>
    <x v="0"/>
    <n v="1016"/>
    <n v="20154"/>
    <x v="0"/>
    <m/>
    <n v="7.8342999999999998"/>
    <n v="5.3488500000000005"/>
    <n v="331.2525"/>
    <n v="0"/>
    <n v="344.43565000000001"/>
    <n v="293.38400000000001"/>
    <n v="21.143099999999997"/>
    <m/>
    <x v="0"/>
    <n v="21.153120000000001"/>
    <n v="335.68022000000002"/>
    <n v="1.287343875684005E-2"/>
    <n v="20537"/>
    <n v="9.4124007765845029E-3"/>
    <n v="2.2745322674932168E-2"/>
    <n v="1.5529315853338643E-2"/>
    <n v="0.96172536147172916"/>
    <n v="0.87399847390471797"/>
    <n v="6.2985838128919225E-2"/>
    <n v="6.3015687966362754E-2"/>
    <x v="0"/>
    <m/>
    <x v="0"/>
    <m/>
    <m/>
    <x v="0"/>
    <m/>
    <x v="0"/>
    <x v="0"/>
    <m/>
    <x v="0"/>
    <x v="0"/>
    <x v="0"/>
    <m/>
    <x v="0"/>
    <x v="0"/>
    <x v="0"/>
    <x v="0"/>
    <x v="0"/>
    <x v="0"/>
    <x v="0"/>
    <x v="0"/>
    <x v="0"/>
    <x v="0"/>
    <x v="0"/>
    <x v="0"/>
    <x v="0"/>
    <m/>
    <x v="0"/>
    <x v="0"/>
    <x v="0"/>
    <x v="0"/>
    <x v="0"/>
    <s v="DST"/>
    <m/>
    <x v="0"/>
    <m/>
    <m/>
    <m/>
    <m/>
  </r>
  <r>
    <x v="0"/>
    <s v="T20N R104W S23 fFRONTIER"/>
    <n v="49004939"/>
    <x v="0"/>
    <x v="0"/>
    <s v="BAXTER BASIN NORTH"/>
    <m/>
    <s v="23"/>
    <s v=" 20"/>
    <s v=" 104"/>
    <n v="41.692869999999999"/>
    <n v="-109.10299000000001"/>
    <s v="4903705775"/>
    <s v="CAMERON U.P. NO. 1"/>
    <x v="0"/>
    <s v="FRONTIER"/>
    <m/>
    <n v="516"/>
    <n v="25"/>
    <x v="0"/>
    <n v="2907"/>
    <n v="2932"/>
    <m/>
    <m/>
    <x v="0"/>
    <m/>
    <n v="8.6999998092651367"/>
    <x v="0"/>
    <n v="89"/>
    <n v="58"/>
    <n v="7871"/>
    <n v="-3"/>
    <x v="0"/>
    <n v="10300"/>
    <n v="3100"/>
    <m/>
    <x v="0"/>
    <n v="-3"/>
    <n v="20155"/>
    <x v="0"/>
    <m/>
    <n v="4.4410999999999996"/>
    <n v="4.7728200000000003"/>
    <n v="342.38849999999996"/>
    <n v="0"/>
    <n v="351.60241999999994"/>
    <n v="290.56299999999999"/>
    <n v="50.808999999999997"/>
    <m/>
    <x v="0"/>
    <n v="0"/>
    <n v="341.37199999999996"/>
    <n v="1.4763055756084015E-2"/>
    <n v="21409"/>
    <n v="3.0170339717062844E-2"/>
    <n v="1.2631027966189767E-2"/>
    <n v="1.3574479948118676E-2"/>
    <n v="0.97379449208569158"/>
    <n v="0.85116236832546321"/>
    <n v="0.14883763167453687"/>
    <n v="0"/>
    <x v="0"/>
    <m/>
    <x v="0"/>
    <m/>
    <m/>
    <x v="0"/>
    <m/>
    <x v="0"/>
    <x v="0"/>
    <m/>
    <x v="0"/>
    <x v="0"/>
    <x v="0"/>
    <m/>
    <x v="0"/>
    <x v="0"/>
    <x v="0"/>
    <x v="0"/>
    <x v="0"/>
    <x v="0"/>
    <x v="0"/>
    <x v="0"/>
    <x v="0"/>
    <x v="0"/>
    <x v="0"/>
    <x v="0"/>
    <x v="0"/>
    <m/>
    <x v="0"/>
    <x v="0"/>
    <x v="0"/>
    <x v="0"/>
    <x v="0"/>
    <s v="DST"/>
    <m/>
    <x v="0"/>
    <m/>
    <m/>
    <m/>
    <m/>
  </r>
  <r>
    <x v="0"/>
    <s v="T20N R104W S23 fCLOVERLY"/>
    <n v="49009290"/>
    <x v="0"/>
    <x v="0"/>
    <s v="BAXTER BASIN NORTH"/>
    <m/>
    <s v="23"/>
    <s v=" 20"/>
    <s v=" 104"/>
    <n v="41.692869999999999"/>
    <n v="-109.10299000000001"/>
    <s v="4903705775"/>
    <s v="CAMERON U.P. NO. 1"/>
    <x v="0"/>
    <s v="CLOVERLY"/>
    <n v="516"/>
    <n v="449"/>
    <n v="190"/>
    <x v="0"/>
    <n v="3448"/>
    <n v="3638"/>
    <m/>
    <m/>
    <x v="1"/>
    <d v="1958-05-13T00:00:00"/>
    <n v="8.3000001907348633"/>
    <x v="2"/>
    <n v="69"/>
    <n v="20"/>
    <n v="4203"/>
    <n v="-3"/>
    <x v="0"/>
    <n v="4000"/>
    <n v="4197"/>
    <m/>
    <x v="0"/>
    <n v="48"/>
    <n v="10563"/>
    <x v="0"/>
    <m/>
    <n v="3.4430999999999998"/>
    <n v="1.6457999999999999"/>
    <n v="182.8305"/>
    <n v="0"/>
    <n v="187.9194"/>
    <n v="112.84"/>
    <n v="68.78882999999999"/>
    <m/>
    <x v="0"/>
    <n v="0.99936000000000003"/>
    <n v="182.62818999999999"/>
    <n v="1.4279434390600155E-2"/>
    <n v="12531"/>
    <n v="8.5216939464796054E-2"/>
    <n v="1.8322216865315662E-2"/>
    <n v="8.7580100830462419E-3"/>
    <n v="0.97291977305163813"/>
    <n v="0.61786737304903472"/>
    <n v="0.37666052540957667"/>
    <n v="5.4721015413885452E-3"/>
    <x v="0"/>
    <m/>
    <x v="0"/>
    <m/>
    <m/>
    <x v="0"/>
    <m/>
    <x v="0"/>
    <x v="0"/>
    <m/>
    <x v="0"/>
    <x v="0"/>
    <x v="0"/>
    <m/>
    <x v="0"/>
    <x v="0"/>
    <x v="0"/>
    <x v="0"/>
    <x v="0"/>
    <x v="0"/>
    <x v="0"/>
    <x v="0"/>
    <x v="0"/>
    <x v="0"/>
    <x v="0"/>
    <x v="0"/>
    <x v="0"/>
    <m/>
    <x v="0"/>
    <x v="0"/>
    <x v="0"/>
    <x v="0"/>
    <x v="0"/>
    <s v="PRODUCTION WATER"/>
    <m/>
    <x v="0"/>
    <m/>
    <m/>
    <m/>
    <m/>
  </r>
  <r>
    <x v="0"/>
    <s v="T20N R104W S14 fMORRISON"/>
    <n v="49124224"/>
    <x v="0"/>
    <x v="0"/>
    <s v="BAXTER BASIN NORTH"/>
    <m/>
    <s v="14"/>
    <s v=" 20"/>
    <s v=" 104"/>
    <n v="41.713740000000001"/>
    <n v="-109.10115999999999"/>
    <s v="4903720265"/>
    <s v="FEATHERSTONE NO 3"/>
    <x v="8"/>
    <s v="MORRISON"/>
    <m/>
    <m/>
    <n v="25"/>
    <x v="0"/>
    <n v="3896"/>
    <n v="3921"/>
    <m/>
    <m/>
    <x v="0"/>
    <d v="1971-06-14T00:00:00"/>
    <n v="8.3000001907348633"/>
    <x v="0"/>
    <n v="215"/>
    <n v="55"/>
    <n v="7678"/>
    <n v="960"/>
    <x v="0"/>
    <n v="12400"/>
    <n v="1391"/>
    <m/>
    <x v="0"/>
    <n v="65"/>
    <n v="22058"/>
    <x v="0"/>
    <s v="CHEM LAB"/>
    <n v="10.7285"/>
    <n v="4.5259499999999999"/>
    <n v="333.99299999999999"/>
    <n v="24.556799999999999"/>
    <n v="373.80425000000002"/>
    <n v="349.80399999999997"/>
    <n v="22.798489999999997"/>
    <m/>
    <x v="0"/>
    <n v="1.3533000000000002"/>
    <n v="373.95578999999998"/>
    <n v="-2.0265859619879458E-4"/>
    <n v="22761"/>
    <n v="1.5685312032843214E-2"/>
    <n v="2.870085077951896E-2"/>
    <n v="1.210780776302035E-2"/>
    <n v="0.95919134145746066"/>
    <n v="0.9354153869365146"/>
    <n v="6.096573608340173E-2"/>
    <n v="3.6188769800836623E-3"/>
    <x v="0"/>
    <m/>
    <x v="0"/>
    <m/>
    <m/>
    <x v="0"/>
    <m/>
    <x v="0"/>
    <x v="0"/>
    <m/>
    <x v="0"/>
    <x v="0"/>
    <x v="0"/>
    <m/>
    <x v="0"/>
    <x v="0"/>
    <x v="0"/>
    <x v="0"/>
    <x v="0"/>
    <x v="0"/>
    <x v="0"/>
    <x v="0"/>
    <x v="0"/>
    <x v="0"/>
    <x v="0"/>
    <x v="0"/>
    <x v="0"/>
    <m/>
    <x v="0"/>
    <x v="0"/>
    <x v="0"/>
    <x v="0"/>
    <x v="0"/>
    <s v="DST NO 4"/>
    <m/>
    <x v="0"/>
    <m/>
    <m/>
    <m/>
    <m/>
  </r>
  <r>
    <x v="0"/>
    <s v="T20N R104W S14 fMORRISON"/>
    <n v="49008647"/>
    <x v="0"/>
    <x v="0"/>
    <s v="BAXTER BASIN NORTH"/>
    <m/>
    <s v="14"/>
    <s v=" 20"/>
    <s v=" 104"/>
    <n v="41.706440000000001"/>
    <n v="-109.10115"/>
    <s v="4903720166"/>
    <s v="2 FEATHERSTONE-GOV'T."/>
    <x v="0"/>
    <s v="MORRISON"/>
    <n v="82"/>
    <m/>
    <n v="56"/>
    <x v="0"/>
    <n v="3794"/>
    <n v="3850"/>
    <m/>
    <m/>
    <x v="0"/>
    <d v="1969-09-10T00:00:00"/>
    <n v="7.9000000953674316"/>
    <x v="0"/>
    <n v="177"/>
    <n v="67"/>
    <n v="8126"/>
    <n v="53"/>
    <x v="0"/>
    <n v="12200"/>
    <n v="1525"/>
    <m/>
    <x v="0"/>
    <n v="5"/>
    <n v="21379"/>
    <x v="0"/>
    <m/>
    <n v="8.8323"/>
    <n v="5.5134300000000005"/>
    <n v="353.48099999999999"/>
    <n v="1.3557399999999999"/>
    <n v="369.18247000000002"/>
    <n v="344.16199999999998"/>
    <n v="24.994749999999996"/>
    <m/>
    <x v="0"/>
    <n v="0.10410000000000001"/>
    <n v="369.26085"/>
    <n v="-1.0614220194988217E-4"/>
    <n v="22150"/>
    <n v="1.7712329711227E-2"/>
    <n v="2.3923942000821437E-2"/>
    <n v="1.4934159793665176E-2"/>
    <n v="0.96114189820551343"/>
    <n v="0.93202948538952879"/>
    <n v="6.768860007769574E-2"/>
    <n v="2.8191453277540796E-4"/>
    <x v="0"/>
    <m/>
    <x v="0"/>
    <m/>
    <m/>
    <x v="0"/>
    <m/>
    <x v="0"/>
    <x v="0"/>
    <m/>
    <x v="0"/>
    <x v="0"/>
    <x v="0"/>
    <m/>
    <x v="0"/>
    <x v="0"/>
    <x v="0"/>
    <x v="0"/>
    <x v="0"/>
    <x v="0"/>
    <x v="0"/>
    <x v="0"/>
    <x v="0"/>
    <x v="0"/>
    <x v="0"/>
    <x v="0"/>
    <x v="0"/>
    <m/>
    <x v="0"/>
    <x v="0"/>
    <x v="0"/>
    <x v="0"/>
    <x v="0"/>
    <s v="DST NO. 7"/>
    <m/>
    <x v="0"/>
    <m/>
    <m/>
    <m/>
    <m/>
  </r>
  <r>
    <x v="0"/>
    <s v="T20N R104W S14 fFRONTIER"/>
    <n v="49008645"/>
    <x v="0"/>
    <x v="0"/>
    <s v="BAXTER BASIN NORTH"/>
    <m/>
    <s v="14"/>
    <s v=" 20"/>
    <s v=" 104"/>
    <n v="41.706440000000001"/>
    <n v="-109.10115"/>
    <s v="4903720166"/>
    <s v="2 FEATHERSTONE-GOV'T."/>
    <x v="0"/>
    <s v="FRONTIER"/>
    <m/>
    <n v="644"/>
    <n v="38"/>
    <x v="0"/>
    <n v="2994"/>
    <n v="3032"/>
    <m/>
    <m/>
    <x v="0"/>
    <d v="1969-09-10T00:00:00"/>
    <n v="8"/>
    <x v="0"/>
    <n v="58"/>
    <n v="37"/>
    <n v="6436"/>
    <n v="48"/>
    <x v="0"/>
    <n v="8300"/>
    <n v="3221"/>
    <m/>
    <x v="0"/>
    <n v="10"/>
    <n v="16475"/>
    <x v="0"/>
    <m/>
    <n v="2.8942000000000001"/>
    <n v="3.0447299999999999"/>
    <n v="279.96600000000001"/>
    <n v="1.22784"/>
    <n v="287.13277000000005"/>
    <n v="234.143"/>
    <n v="52.792189999999998"/>
    <m/>
    <x v="0"/>
    <n v="0.20820000000000002"/>
    <n v="287.14338999999995"/>
    <n v="-1.8492844975322471E-5"/>
    <n v="18107"/>
    <n v="4.719218090336013E-2"/>
    <n v="1.0079657574438471E-2"/>
    <n v="1.0603909821926627E-2"/>
    <n v="0.97931643260363477"/>
    <n v="0.81542186988876897"/>
    <n v="0.18385305682989952"/>
    <n v="7.2507328133167217E-4"/>
    <x v="0"/>
    <m/>
    <x v="0"/>
    <m/>
    <m/>
    <x v="0"/>
    <m/>
    <x v="0"/>
    <x v="0"/>
    <m/>
    <x v="0"/>
    <x v="0"/>
    <x v="0"/>
    <m/>
    <x v="0"/>
    <x v="0"/>
    <x v="0"/>
    <x v="0"/>
    <x v="0"/>
    <x v="0"/>
    <x v="0"/>
    <x v="0"/>
    <x v="0"/>
    <x v="0"/>
    <x v="0"/>
    <x v="0"/>
    <x v="0"/>
    <m/>
    <x v="0"/>
    <x v="0"/>
    <x v="0"/>
    <x v="0"/>
    <x v="0"/>
    <s v="DST NO. 1"/>
    <m/>
    <x v="0"/>
    <m/>
    <m/>
    <m/>
    <m/>
  </r>
  <r>
    <x v="0"/>
    <s v="T20N R104W S14 fCLOVERLY"/>
    <n v="49008646"/>
    <x v="0"/>
    <x v="0"/>
    <s v="BAXTER BASIN NORTH"/>
    <m/>
    <s v="14"/>
    <s v=" 20"/>
    <s v=" 104"/>
    <n v="41.706440000000001"/>
    <n v="-109.10115"/>
    <s v="4903720166"/>
    <s v="2 FEATHERSTONE-GOV'T."/>
    <x v="0"/>
    <s v="CLOVERLY"/>
    <n v="644"/>
    <n v="82"/>
    <n v="36"/>
    <x v="0"/>
    <n v="3676"/>
    <n v="3712"/>
    <m/>
    <m/>
    <x v="0"/>
    <d v="1969-09-10T00:00:00"/>
    <n v="8"/>
    <x v="0"/>
    <n v="171"/>
    <n v="101"/>
    <n v="9243"/>
    <n v="66"/>
    <x v="0"/>
    <n v="13500"/>
    <n v="2379"/>
    <m/>
    <x v="0"/>
    <n v="41"/>
    <n v="24294"/>
    <x v="0"/>
    <m/>
    <n v="8.5328999999999997"/>
    <n v="8.3112899999999996"/>
    <n v="402.07049999999998"/>
    <n v="1.68828"/>
    <n v="420.60296999999997"/>
    <n v="380.83499999999998"/>
    <n v="38.991809999999994"/>
    <m/>
    <x v="0"/>
    <n v="0.85362000000000005"/>
    <n v="420.68042999999994"/>
    <n v="-9.2073610390949913E-5"/>
    <n v="25498"/>
    <n v="2.4180591259640102E-2"/>
    <n v="2.0287303249427839E-2"/>
    <n v="1.9760416813033917E-2"/>
    <n v="0.95995227993753829"/>
    <n v="0.90528337626734867"/>
    <n v="9.2687482514934194E-2"/>
    <n v="2.0291412177172114E-3"/>
    <x v="0"/>
    <m/>
    <x v="0"/>
    <m/>
    <m/>
    <x v="0"/>
    <m/>
    <x v="0"/>
    <x v="0"/>
    <m/>
    <x v="0"/>
    <x v="0"/>
    <x v="0"/>
    <m/>
    <x v="0"/>
    <x v="0"/>
    <x v="0"/>
    <x v="0"/>
    <x v="0"/>
    <x v="0"/>
    <x v="0"/>
    <x v="0"/>
    <x v="0"/>
    <x v="0"/>
    <x v="0"/>
    <x v="0"/>
    <x v="0"/>
    <m/>
    <x v="0"/>
    <x v="0"/>
    <x v="0"/>
    <x v="0"/>
    <x v="0"/>
    <s v="DST NO. 6"/>
    <m/>
    <x v="0"/>
    <m/>
    <m/>
    <m/>
    <m/>
  </r>
  <r>
    <x v="0"/>
    <s v="T20N R104W S13 fMORRISON"/>
    <n v="49007577"/>
    <x v="0"/>
    <x v="0"/>
    <s v="BAXTER BASIN NORTH"/>
    <m/>
    <s v="13"/>
    <s v=" 20"/>
    <s v=" 104"/>
    <n v="41.710149999999999"/>
    <n v="-109.09165"/>
    <s v="4903720180"/>
    <s v="NO. 1 UPRR (13-20-104)"/>
    <x v="0"/>
    <s v="MORRISON"/>
    <n v="107"/>
    <m/>
    <n v="30"/>
    <x v="0"/>
    <n v="3830"/>
    <n v="3860"/>
    <m/>
    <m/>
    <x v="0"/>
    <d v="1970-03-27T00:00:00"/>
    <n v="6.5"/>
    <x v="0"/>
    <n v="220"/>
    <n v="73"/>
    <n v="9352"/>
    <n v="59"/>
    <x v="0"/>
    <n v="14500"/>
    <n v="476"/>
    <m/>
    <x v="0"/>
    <n v="413"/>
    <n v="24851"/>
    <x v="0"/>
    <m/>
    <n v="10.978"/>
    <n v="6.0071700000000003"/>
    <n v="406.81199999999995"/>
    <n v="1.50922"/>
    <n v="425.30638999999996"/>
    <n v="409.04500000000002"/>
    <n v="7.801639999999999"/>
    <m/>
    <x v="0"/>
    <n v="8.5986600000000006"/>
    <n v="425.44529999999997"/>
    <n v="-1.6327913494948199E-4"/>
    <n v="25090"/>
    <n v="4.7856470635349712E-3"/>
    <n v="2.5811979923461768E-2"/>
    <n v="1.4124335164585703E-2"/>
    <n v="0.9600636849119526"/>
    <n v="0.96145144863511245"/>
    <n v="1.8337586524049036E-2"/>
    <n v="2.0210964840838532E-2"/>
    <x v="0"/>
    <m/>
    <x v="0"/>
    <m/>
    <m/>
    <x v="0"/>
    <m/>
    <x v="0"/>
    <x v="0"/>
    <m/>
    <x v="0"/>
    <x v="0"/>
    <x v="0"/>
    <m/>
    <x v="0"/>
    <x v="0"/>
    <x v="0"/>
    <x v="0"/>
    <x v="0"/>
    <x v="0"/>
    <x v="0"/>
    <x v="0"/>
    <x v="0"/>
    <x v="0"/>
    <x v="0"/>
    <x v="0"/>
    <x v="0"/>
    <m/>
    <x v="0"/>
    <x v="0"/>
    <x v="0"/>
    <x v="0"/>
    <x v="0"/>
    <s v="DST NO. 6"/>
    <m/>
    <x v="0"/>
    <m/>
    <m/>
    <m/>
    <m/>
  </r>
  <r>
    <x v="0"/>
    <s v="T20N R104W S13 fFRONTIER"/>
    <n v="49007575"/>
    <x v="0"/>
    <x v="0"/>
    <s v="BAXTER BASIN NORTH"/>
    <m/>
    <s v="13"/>
    <s v=" 20"/>
    <s v=" 104"/>
    <n v="41.710149999999999"/>
    <n v="-109.09165"/>
    <s v="4903720180"/>
    <s v="NO. 1 UPRR (13-20-104)"/>
    <x v="0"/>
    <s v="FRONTIER"/>
    <n v="-27"/>
    <n v="641"/>
    <n v="47"/>
    <x v="7"/>
    <n v="3007"/>
    <n v="3054"/>
    <m/>
    <m/>
    <x v="0"/>
    <d v="1970-03-27T00:00:00"/>
    <n v="7.5999999046325684"/>
    <x v="0"/>
    <n v="100"/>
    <n v="64"/>
    <n v="8611"/>
    <n v="46"/>
    <x v="0"/>
    <n v="11800"/>
    <n v="3184"/>
    <m/>
    <x v="0"/>
    <n v="49"/>
    <n v="22238"/>
    <x v="0"/>
    <m/>
    <n v="4.99"/>
    <n v="5.2665600000000001"/>
    <n v="374.57849999999996"/>
    <n v="1.1766799999999999"/>
    <n v="386.01173999999992"/>
    <n v="332.87799999999999"/>
    <n v="52.185759999999995"/>
    <m/>
    <x v="0"/>
    <n v="1.0201800000000001"/>
    <n v="386.08393999999998"/>
    <n v="-9.3511726422386171E-5"/>
    <n v="23851"/>
    <n v="3.4997504827616134E-2"/>
    <n v="1.2927067969487149E-2"/>
    <n v="1.3643522862802052E-2"/>
    <n v="0.97342940916771081"/>
    <n v="0.86219074535967488"/>
    <n v="0.13516687588714515"/>
    <n v="2.6423787531799437E-3"/>
    <x v="0"/>
    <m/>
    <x v="0"/>
    <m/>
    <m/>
    <x v="0"/>
    <m/>
    <x v="0"/>
    <x v="0"/>
    <m/>
    <x v="0"/>
    <x v="0"/>
    <x v="0"/>
    <m/>
    <x v="0"/>
    <x v="0"/>
    <x v="0"/>
    <x v="0"/>
    <x v="0"/>
    <x v="0"/>
    <x v="0"/>
    <x v="0"/>
    <x v="0"/>
    <x v="0"/>
    <x v="0"/>
    <x v="0"/>
    <x v="0"/>
    <m/>
    <x v="0"/>
    <x v="0"/>
    <x v="0"/>
    <x v="0"/>
    <x v="0"/>
    <s v="DST NO. 2"/>
    <m/>
    <x v="0"/>
    <m/>
    <m/>
    <m/>
    <m/>
  </r>
  <r>
    <x v="0"/>
    <s v="T20N R104W S13 fFRONTIER"/>
    <n v="49007578"/>
    <x v="0"/>
    <x v="0"/>
    <s v="BAXTER BASIN NORTH"/>
    <m/>
    <s v="13"/>
    <s v=" 20"/>
    <s v=" 104"/>
    <n v="41.710149999999999"/>
    <n v="-109.09165"/>
    <s v="4903720180"/>
    <s v="NO. 1 UPRR (13-20-104)"/>
    <x v="0"/>
    <s v="FRONTIER"/>
    <m/>
    <n v="-27"/>
    <n v="29"/>
    <x v="7"/>
    <n v="3005"/>
    <n v="3034"/>
    <m/>
    <m/>
    <x v="0"/>
    <d v="1970-03-20T00:00:00"/>
    <n v="7.5"/>
    <x v="0"/>
    <n v="110"/>
    <n v="55"/>
    <n v="7116"/>
    <n v="54"/>
    <x v="0"/>
    <n v="10850"/>
    <n v="854"/>
    <m/>
    <x v="0"/>
    <n v="45"/>
    <n v="18651"/>
    <x v="0"/>
    <m/>
    <n v="5.4889999999999999"/>
    <n v="4.5259499999999999"/>
    <n v="309.54599999999999"/>
    <n v="1.3813199999999999"/>
    <n v="320.94227000000001"/>
    <n v="306.07849999999996"/>
    <n v="13.997059999999999"/>
    <m/>
    <x v="0"/>
    <n v="0.93690000000000007"/>
    <n v="321.01245999999992"/>
    <n v="-1.093379279250912E-4"/>
    <n v="19081"/>
    <n v="1.1396162408565674E-2"/>
    <n v="1.7102764307113549E-2"/>
    <n v="1.4102068886095932E-2"/>
    <n v="0.96879516680679056"/>
    <n v="0.95347856590987168"/>
    <n v="4.3602855789460646E-2"/>
    <n v="2.9185783006678316E-3"/>
    <x v="0"/>
    <m/>
    <x v="0"/>
    <m/>
    <m/>
    <x v="0"/>
    <m/>
    <x v="0"/>
    <x v="0"/>
    <m/>
    <x v="0"/>
    <x v="0"/>
    <x v="0"/>
    <m/>
    <x v="0"/>
    <x v="0"/>
    <x v="0"/>
    <x v="0"/>
    <x v="0"/>
    <x v="0"/>
    <x v="0"/>
    <x v="0"/>
    <x v="0"/>
    <x v="0"/>
    <x v="0"/>
    <x v="0"/>
    <x v="0"/>
    <m/>
    <x v="0"/>
    <x v="0"/>
    <x v="0"/>
    <x v="0"/>
    <x v="0"/>
    <s v="DST NO. 2 (BOTTOM)"/>
    <m/>
    <x v="0"/>
    <m/>
    <m/>
    <m/>
    <m/>
  </r>
  <r>
    <x v="0"/>
    <s v="T20N R104W S13 fCLOVERLY"/>
    <n v="49007576"/>
    <x v="0"/>
    <x v="0"/>
    <s v="BAXTER BASIN NORTH"/>
    <m/>
    <s v="13"/>
    <s v=" 20"/>
    <s v=" 104"/>
    <n v="41.710149999999999"/>
    <n v="-109.09165"/>
    <s v="4903720180"/>
    <s v="NO. 1 UPRR (13-20-104)"/>
    <x v="0"/>
    <s v="CLOVERLY"/>
    <n v="641"/>
    <n v="107"/>
    <n v="28"/>
    <x v="0"/>
    <n v="3695"/>
    <n v="3723"/>
    <m/>
    <m/>
    <x v="0"/>
    <d v="1970-03-27T00:00:00"/>
    <n v="7.4000000953674316"/>
    <x v="0"/>
    <n v="160"/>
    <n v="116"/>
    <n v="9757"/>
    <n v="53"/>
    <x v="0"/>
    <n v="14400"/>
    <n v="2172"/>
    <m/>
    <x v="0"/>
    <n v="77"/>
    <n v="25632"/>
    <x v="0"/>
    <m/>
    <n v="7.984"/>
    <n v="9.5456400000000006"/>
    <n v="424.42949999999996"/>
    <n v="1.3557399999999999"/>
    <n v="443.31487999999996"/>
    <n v="406.22399999999999"/>
    <n v="35.599079999999994"/>
    <m/>
    <x v="0"/>
    <n v="1.6031400000000002"/>
    <n v="443.42622"/>
    <n v="-1.255608880653452E-4"/>
    <n v="26732"/>
    <n v="2.1006798563898862E-2"/>
    <n v="1.800977219623217E-2"/>
    <n v="2.1532415063532272E-2"/>
    <n v="0.96045781274023567"/>
    <n v="0.91610279608634781"/>
    <n v="8.0281856133811835E-2"/>
    <n v="3.6153477798403538E-3"/>
    <x v="0"/>
    <m/>
    <x v="0"/>
    <m/>
    <m/>
    <x v="0"/>
    <m/>
    <x v="0"/>
    <x v="0"/>
    <m/>
    <x v="0"/>
    <x v="0"/>
    <x v="0"/>
    <m/>
    <x v="0"/>
    <x v="0"/>
    <x v="0"/>
    <x v="0"/>
    <x v="0"/>
    <x v="0"/>
    <x v="0"/>
    <x v="0"/>
    <x v="0"/>
    <x v="0"/>
    <x v="0"/>
    <x v="0"/>
    <x v="0"/>
    <m/>
    <x v="0"/>
    <x v="0"/>
    <x v="0"/>
    <x v="0"/>
    <x v="0"/>
    <s v="DST NO. 5"/>
    <m/>
    <x v="0"/>
    <m/>
    <m/>
    <m/>
    <m/>
  </r>
  <r>
    <x v="0"/>
    <s v="T20N R104W S12 fCLOVERLY"/>
    <n v="49007580"/>
    <x v="0"/>
    <x v="0"/>
    <s v="BAXTER BASIN NORTH"/>
    <m/>
    <s v="12"/>
    <s v=" 20"/>
    <s v=" 104"/>
    <n v="41.720970000000001"/>
    <n v="-109.09658"/>
    <s v="4903720187"/>
    <s v="LEMANN GOV'T. NO. 2"/>
    <x v="0"/>
    <s v="CLOVERLY"/>
    <m/>
    <m/>
    <n v="73"/>
    <x v="0"/>
    <n v="3702"/>
    <n v="3775"/>
    <m/>
    <m/>
    <x v="0"/>
    <d v="1970-05-20T00:00:00"/>
    <n v="6.8000001907348633"/>
    <x v="0"/>
    <n v="148"/>
    <n v="54"/>
    <n v="7546"/>
    <n v="52"/>
    <x v="0"/>
    <n v="11400"/>
    <n v="1196"/>
    <m/>
    <x v="0"/>
    <n v="15"/>
    <n v="19804"/>
    <x v="0"/>
    <m/>
    <n v="7.3852000000000002"/>
    <n v="4.4436600000000004"/>
    <n v="328.25099999999998"/>
    <n v="1.33016"/>
    <n v="341.41001999999997"/>
    <n v="321.59399999999999"/>
    <n v="19.602439999999998"/>
    <m/>
    <x v="0"/>
    <n v="0.31230000000000002"/>
    <n v="341.50873999999999"/>
    <n v="-1.4455599374662713E-4"/>
    <n v="20408"/>
    <n v="1.5020391922809111E-2"/>
    <n v="2.1631468226972369E-2"/>
    <n v="1.3015610965372371E-2"/>
    <n v="0.96535292080765522"/>
    <n v="0.94168600194536756"/>
    <n v="5.7399526583126387E-2"/>
    <n v="9.1447147150611728E-4"/>
    <x v="0"/>
    <m/>
    <x v="0"/>
    <m/>
    <m/>
    <x v="0"/>
    <m/>
    <x v="0"/>
    <x v="0"/>
    <m/>
    <x v="0"/>
    <x v="0"/>
    <x v="0"/>
    <m/>
    <x v="0"/>
    <x v="0"/>
    <x v="0"/>
    <x v="0"/>
    <x v="0"/>
    <x v="0"/>
    <x v="0"/>
    <x v="0"/>
    <x v="0"/>
    <x v="0"/>
    <x v="0"/>
    <x v="0"/>
    <x v="0"/>
    <m/>
    <x v="0"/>
    <x v="0"/>
    <x v="0"/>
    <x v="0"/>
    <x v="0"/>
    <s v="DST NO. 3 5-8-70"/>
    <m/>
    <x v="0"/>
    <m/>
    <m/>
    <m/>
    <m/>
  </r>
  <r>
    <x v="0"/>
    <s v="T20N R104W S11 fSUNDANCE"/>
    <n v="49018020"/>
    <x v="0"/>
    <x v="0"/>
    <s v="BAXTER BASIN NORTH"/>
    <m/>
    <s v="11"/>
    <s v=" 20"/>
    <s v=" 104"/>
    <n v="41.721060000000001"/>
    <n v="-109.11666"/>
    <s v="4903705803"/>
    <s v="UNIT NO. 1"/>
    <x v="0"/>
    <s v="SUNDANCE"/>
    <m/>
    <m/>
    <n v="35"/>
    <x v="0"/>
    <n v="4500"/>
    <n v="4535"/>
    <m/>
    <m/>
    <x v="0"/>
    <d v="1938-05-18T00:00:00"/>
    <m/>
    <x v="0"/>
    <n v="326"/>
    <n v="121"/>
    <n v="11361"/>
    <n v="-3"/>
    <x v="0"/>
    <n v="17160"/>
    <n v="1070"/>
    <m/>
    <x v="0"/>
    <n v="905"/>
    <n v="30943"/>
    <x v="0"/>
    <m/>
    <n v="16.267399999999999"/>
    <n v="9.9570900000000009"/>
    <n v="494.20349999999996"/>
    <n v="0"/>
    <n v="520.42798999999991"/>
    <n v="484.08359999999999"/>
    <n v="17.537299999999998"/>
    <m/>
    <x v="0"/>
    <n v="18.842100000000002"/>
    <n v="520.46299999999997"/>
    <n v="-3.3634646025763575E-5"/>
    <n v="30937"/>
    <n v="-9.6961861667744015E-5"/>
    <n v="3.1257734619538818E-2"/>
    <n v="1.9132502846359211E-2"/>
    <n v="0.94960976253410212"/>
    <n v="0.93010185162057635"/>
    <n v="3.369557490157802E-2"/>
    <n v="3.6202573477845695E-2"/>
    <x v="0"/>
    <m/>
    <x v="0"/>
    <m/>
    <m/>
    <x v="0"/>
    <m/>
    <x v="0"/>
    <x v="0"/>
    <m/>
    <x v="0"/>
    <x v="0"/>
    <x v="0"/>
    <m/>
    <x v="0"/>
    <x v="0"/>
    <x v="0"/>
    <x v="0"/>
    <x v="0"/>
    <x v="0"/>
    <x v="0"/>
    <x v="0"/>
    <x v="0"/>
    <x v="0"/>
    <x v="0"/>
    <x v="0"/>
    <x v="0"/>
    <m/>
    <x v="0"/>
    <x v="0"/>
    <x v="0"/>
    <x v="0"/>
    <x v="0"/>
    <s v="TESTER"/>
    <m/>
    <x v="0"/>
    <m/>
    <m/>
    <m/>
    <m/>
  </r>
  <r>
    <x v="0"/>
    <s v="T20N R104W S11 fFRONTIER"/>
    <n v="49007579"/>
    <x v="0"/>
    <x v="0"/>
    <s v="BAXTER BASIN NORTH"/>
    <m/>
    <s v="11"/>
    <s v=" 20"/>
    <s v=" 104"/>
    <n v="41.720329999999997"/>
    <n v="-109.10669"/>
    <s v="4903720196"/>
    <s v="UP (11-20-104) NO. 2"/>
    <x v="0"/>
    <s v="FRONTIER"/>
    <m/>
    <m/>
    <n v="49"/>
    <x v="0"/>
    <n v="3185"/>
    <n v="3234"/>
    <m/>
    <m/>
    <x v="0"/>
    <d v="1970-06-30T00:00:00"/>
    <n v="8.3000001907348633"/>
    <x v="0"/>
    <n v="35"/>
    <n v="34"/>
    <n v="6501"/>
    <n v="7"/>
    <x v="0"/>
    <n v="8250"/>
    <n v="2916"/>
    <m/>
    <x v="0"/>
    <n v="51"/>
    <n v="16494"/>
    <x v="0"/>
    <m/>
    <n v="1.7464999999999999"/>
    <n v="2.79786"/>
    <n v="282.79349999999999"/>
    <n v="0.17906"/>
    <n v="287.51691999999997"/>
    <n v="232.73249999999999"/>
    <n v="47.793239999999997"/>
    <m/>
    <x v="0"/>
    <n v="1.06182"/>
    <n v="281.58756"/>
    <n v="1.041875474253862E-2"/>
    <n v="17791"/>
    <n v="3.7829954790724804E-2"/>
    <n v="6.0744251155723291E-3"/>
    <n v="9.7311142592929854E-3"/>
    <n v="0.98419446062513471"/>
    <n v="0.82650135538658021"/>
    <n v="0.16972781041889776"/>
    <n v="3.7708341945219457E-3"/>
    <x v="0"/>
    <m/>
    <x v="0"/>
    <m/>
    <m/>
    <x v="0"/>
    <m/>
    <x v="0"/>
    <x v="0"/>
    <m/>
    <x v="0"/>
    <x v="0"/>
    <x v="0"/>
    <m/>
    <x v="0"/>
    <x v="0"/>
    <x v="0"/>
    <x v="0"/>
    <x v="0"/>
    <x v="0"/>
    <x v="0"/>
    <x v="0"/>
    <x v="0"/>
    <x v="0"/>
    <x v="0"/>
    <x v="0"/>
    <x v="0"/>
    <m/>
    <x v="0"/>
    <x v="0"/>
    <x v="0"/>
    <x v="0"/>
    <x v="0"/>
    <s v="DST NO. 1"/>
    <m/>
    <x v="0"/>
    <m/>
    <m/>
    <m/>
    <m/>
  </r>
  <r>
    <x v="0"/>
    <s v="T20N R104W S01 fMORRISON"/>
    <n v="49124673"/>
    <x v="0"/>
    <x v="0"/>
    <s v="BAXTER BASIN NORTH"/>
    <m/>
    <s v="1"/>
    <s v=" 20"/>
    <s v=" 104"/>
    <n v="41.73516"/>
    <n v="-109.08184"/>
    <s v="4903720331"/>
    <s v="CHAMPLIN 104 AMOCO B-1"/>
    <x v="0"/>
    <s v="MORRISON"/>
    <m/>
    <m/>
    <n v="22"/>
    <x v="0"/>
    <n v="4374"/>
    <n v="4396"/>
    <m/>
    <m/>
    <x v="1"/>
    <d v="1972-05-31T00:00:00"/>
    <n v="7.6999998092651367"/>
    <x v="0"/>
    <n v="343"/>
    <n v="72"/>
    <n v="5705"/>
    <n v="1000"/>
    <x v="0"/>
    <n v="10050"/>
    <n v="500"/>
    <m/>
    <x v="0"/>
    <n v="249"/>
    <n v="17665"/>
    <x v="0"/>
    <s v="CHEM LAB"/>
    <n v="17.1157"/>
    <n v="5.9248799999999999"/>
    <n v="248.16749999999999"/>
    <n v="25.58"/>
    <n v="296.78807999999998"/>
    <n v="283.51049999999998"/>
    <n v="8.1950000000000003"/>
    <m/>
    <x v="0"/>
    <n v="5.1841800000000005"/>
    <n v="296.88968"/>
    <n v="-1.7113661121484323E-4"/>
    <n v="17916"/>
    <n v="7.0543267474213762E-3"/>
    <n v="5.7669768947593861E-2"/>
    <n v="1.9963335454712332E-2"/>
    <n v="0.92236689559769391"/>
    <n v="0.9549355167885929"/>
    <n v="2.760284560918385E-2"/>
    <n v="1.7461637602223159E-2"/>
    <x v="0"/>
    <m/>
    <x v="0"/>
    <m/>
    <m/>
    <x v="0"/>
    <m/>
    <x v="0"/>
    <x v="0"/>
    <m/>
    <x v="0"/>
    <x v="0"/>
    <x v="0"/>
    <m/>
    <x v="0"/>
    <x v="0"/>
    <x v="0"/>
    <x v="0"/>
    <x v="0"/>
    <x v="0"/>
    <x v="0"/>
    <x v="0"/>
    <x v="0"/>
    <x v="0"/>
    <x v="0"/>
    <x v="0"/>
    <x v="0"/>
    <m/>
    <x v="0"/>
    <x v="0"/>
    <x v="0"/>
    <x v="0"/>
    <x v="0"/>
    <s v="PRODUCTION"/>
    <m/>
    <x v="0"/>
    <m/>
    <m/>
    <m/>
    <m/>
  </r>
  <r>
    <x v="0"/>
    <s v="T20N R103W S07 fMORRISON"/>
    <n v="49008654"/>
    <x v="0"/>
    <x v="0"/>
    <s v="BAXTER BASIN NORTH"/>
    <m/>
    <s v="7"/>
    <s v=" 20"/>
    <s v=" 103"/>
    <n v="41.720860000000002"/>
    <n v="-109.07689000000001"/>
    <s v="4903720288"/>
    <s v="CHAMPLIN 104; AMOCO NO. 1"/>
    <x v="0"/>
    <s v="MORRISON"/>
    <m/>
    <n v="0"/>
    <n v="37"/>
    <x v="0"/>
    <n v="4127"/>
    <n v="4164"/>
    <m/>
    <m/>
    <x v="0"/>
    <d v="1971-11-17T00:00:00"/>
    <n v="8.6000003814697266"/>
    <x v="0"/>
    <n v="57"/>
    <n v="13"/>
    <n v="1343"/>
    <n v="17"/>
    <x v="0"/>
    <n v="1460"/>
    <n v="293"/>
    <m/>
    <x v="0"/>
    <n v="807"/>
    <n v="3841"/>
    <x v="0"/>
    <m/>
    <n v="2.8443000000000001"/>
    <n v="1.0697700000000001"/>
    <n v="58.420499999999997"/>
    <n v="0.43485999999999997"/>
    <n v="62.76943"/>
    <n v="41.186599999999999"/>
    <n v="4.8022699999999992"/>
    <m/>
    <x v="0"/>
    <n v="16.801740000000002"/>
    <n v="62.790610000000001"/>
    <n v="-1.6868424062306038E-4"/>
    <n v="3987"/>
    <n v="1.8650996423096575E-2"/>
    <n v="4.5313459115368743E-2"/>
    <n v="1.7042850317423627E-2"/>
    <n v="0.93764369056720764"/>
    <n v="0.65593565662126863"/>
    <n v="7.6480703086018745E-2"/>
    <n v="0.26758364029271259"/>
    <x v="0"/>
    <m/>
    <x v="0"/>
    <m/>
    <m/>
    <x v="0"/>
    <m/>
    <x v="0"/>
    <x v="0"/>
    <m/>
    <x v="0"/>
    <x v="0"/>
    <x v="0"/>
    <m/>
    <x v="0"/>
    <x v="0"/>
    <x v="0"/>
    <x v="0"/>
    <x v="0"/>
    <x v="0"/>
    <x v="0"/>
    <x v="0"/>
    <x v="0"/>
    <x v="0"/>
    <x v="0"/>
    <x v="0"/>
    <x v="0"/>
    <m/>
    <x v="0"/>
    <x v="0"/>
    <x v="0"/>
    <x v="0"/>
    <x v="0"/>
    <s v="DST NO. 1 (TOP OF RECOVERY FLUID)"/>
    <m/>
    <x v="0"/>
    <m/>
    <m/>
    <m/>
    <m/>
  </r>
  <r>
    <x v="0"/>
    <s v="T20N R101W S20 fMESAVERDE/BLAIR"/>
    <n v="49008445"/>
    <x v="0"/>
    <x v="0"/>
    <s v="WILDCAT"/>
    <m/>
    <s v="20"/>
    <s v=" 20"/>
    <s v=" 101"/>
    <n v="41.690919999999998"/>
    <n v="-108.81485000000001"/>
    <s v="4903705774"/>
    <s v="1 FEDERAL-FERGUSON"/>
    <x v="0"/>
    <s v="MESAVERDE/BLAIR"/>
    <m/>
    <m/>
    <n v="38"/>
    <x v="0"/>
    <n v="2272"/>
    <n v="2310"/>
    <n v="2915"/>
    <m/>
    <x v="0"/>
    <d v="1964-08-19T00:00:00"/>
    <n v="8.8999996185302734"/>
    <x v="0"/>
    <n v="44"/>
    <n v="25"/>
    <n v="17691"/>
    <n v="36"/>
    <x v="0"/>
    <n v="25600"/>
    <n v="2294"/>
    <m/>
    <x v="0"/>
    <n v="90"/>
    <n v="45026"/>
    <x v="0"/>
    <m/>
    <n v="2.1955999999999998"/>
    <n v="2.0572500000000002"/>
    <n v="769.55849999999998"/>
    <n v="0.92087999999999992"/>
    <n v="774.73222999999996"/>
    <n v="722.17599999999993"/>
    <n v="37.598659999999995"/>
    <m/>
    <x v="0"/>
    <n v="1.8738000000000001"/>
    <n v="761.64845999999989"/>
    <n v="8.515968786355986E-3"/>
    <n v="45777"/>
    <n v="8.2706518507097791E-3"/>
    <n v="2.8340114364417239E-3"/>
    <n v="2.6554336070412359E-3"/>
    <n v="0.99451055495651708"/>
    <n v="0.9481749625017295"/>
    <n v="4.9364847399547031E-2"/>
    <n v="2.4601900987234982E-3"/>
    <x v="0"/>
    <m/>
    <x v="0"/>
    <m/>
    <m/>
    <x v="0"/>
    <m/>
    <x v="0"/>
    <x v="0"/>
    <m/>
    <x v="0"/>
    <x v="0"/>
    <x v="0"/>
    <m/>
    <x v="0"/>
    <x v="0"/>
    <x v="0"/>
    <x v="0"/>
    <x v="0"/>
    <x v="0"/>
    <x v="0"/>
    <x v="0"/>
    <x v="0"/>
    <x v="0"/>
    <x v="0"/>
    <x v="0"/>
    <x v="0"/>
    <m/>
    <x v="0"/>
    <x v="0"/>
    <x v="0"/>
    <x v="0"/>
    <x v="0"/>
    <s v="DST NO. 1"/>
    <m/>
    <x v="0"/>
    <m/>
    <m/>
    <m/>
    <m/>
  </r>
  <r>
    <x v="0"/>
    <s v="T20N R101W S09 fMORRISON"/>
    <n v="49124261"/>
    <x v="0"/>
    <x v="0"/>
    <s v="DEADMAN WASH"/>
    <m/>
    <s v="9"/>
    <s v=" 20"/>
    <s v=" 101"/>
    <n v="41.727620000000002"/>
    <n v="-108.80559"/>
    <s v="4903720468"/>
    <s v="CHAMPLIN 172-AMOCO 1"/>
    <x v="0"/>
    <s v="MORRISON"/>
    <m/>
    <m/>
    <n v="55"/>
    <x v="0"/>
    <n v="8510"/>
    <n v="8565"/>
    <m/>
    <m/>
    <x v="0"/>
    <d v="1973-08-16T00:00:00"/>
    <n v="7.9000000953674316"/>
    <x v="0"/>
    <n v="83"/>
    <n v="18"/>
    <n v="8446"/>
    <n v="94"/>
    <x v="0"/>
    <n v="12100"/>
    <n v="1574"/>
    <m/>
    <x v="0"/>
    <n v="405"/>
    <n v="21921"/>
    <x v="0"/>
    <s v="CHEM LAB"/>
    <n v="4.1417000000000002"/>
    <n v="1.48122"/>
    <n v="367.40099999999995"/>
    <n v="2.4045199999999998"/>
    <n v="375.42843999999997"/>
    <n v="341.34100000000001"/>
    <n v="25.797859999999996"/>
    <m/>
    <x v="0"/>
    <n v="8.4321000000000002"/>
    <n v="375.57096000000001"/>
    <n v="-1.8977378677006572E-4"/>
    <n v="22717"/>
    <n v="1.7832340158609256E-2"/>
    <n v="1.1031929280584073E-2"/>
    <n v="3.9454123400986885E-3"/>
    <n v="0.98502265837931713"/>
    <n v="0.90885887449870995"/>
    <n v="6.8689709129800658E-2"/>
    <n v="2.2451416371489424E-2"/>
    <x v="0"/>
    <m/>
    <x v="0"/>
    <m/>
    <m/>
    <x v="0"/>
    <m/>
    <x v="0"/>
    <x v="0"/>
    <m/>
    <x v="0"/>
    <x v="0"/>
    <x v="0"/>
    <m/>
    <x v="0"/>
    <x v="0"/>
    <x v="0"/>
    <x v="0"/>
    <x v="0"/>
    <x v="0"/>
    <x v="0"/>
    <x v="0"/>
    <x v="0"/>
    <x v="0"/>
    <x v="0"/>
    <x v="0"/>
    <x v="0"/>
    <m/>
    <x v="0"/>
    <x v="0"/>
    <x v="0"/>
    <x v="0"/>
    <x v="0"/>
    <s v="DST NO 2"/>
    <m/>
    <x v="0"/>
    <m/>
    <m/>
    <m/>
    <m/>
  </r>
  <r>
    <x v="1"/>
    <s v="T20N R101W S09 fFRONTIER-CLOVERLY"/>
    <m/>
    <x v="1"/>
    <x v="3"/>
    <s v="DEADMAN WASH"/>
    <s v="SE NW"/>
    <n v="9"/>
    <n v="20"/>
    <n v="101"/>
    <n v="41.727519999999998"/>
    <n v="-108.80369"/>
    <s v="4903720468"/>
    <s v="CHAMPLIN 172-AMOCO 1"/>
    <x v="0"/>
    <s v="FRONTIER-CLOVERLY"/>
    <m/>
    <m/>
    <m/>
    <x v="0"/>
    <m/>
    <m/>
    <m/>
    <m/>
    <x v="1"/>
    <d v="1979-07-03T00:00:00"/>
    <n v="5.8"/>
    <x v="0"/>
    <n v="6"/>
    <n v="1"/>
    <n v="9545"/>
    <n v="475"/>
    <x v="1"/>
    <n v="14800"/>
    <n v="525"/>
    <n v="0"/>
    <x v="1"/>
    <n v="85"/>
    <n v="25171"/>
    <x v="0"/>
    <s v="INDUSTRIAL GAS SERVICES"/>
    <n v="0.2994"/>
    <n v="8.2290000000000002E-2"/>
    <n v="415.20749999999998"/>
    <n v="12.150499999999999"/>
    <n v="427.73969"/>
    <n v="417.50799999999998"/>
    <n v="8.6047499999999992"/>
    <n v="0"/>
    <x v="1"/>
    <n v="1.7697000000000001"/>
    <n v="427.88245000000001"/>
    <n v="-1.6684935244897916E-4"/>
    <n v="25437"/>
    <n v="5.2560859943091998E-3"/>
    <n v="6.9995842564902035E-4"/>
    <n v="1.9238336288128887E-4"/>
    <n v="0.99910765821146974"/>
    <n v="0.97575397168077349"/>
    <n v="2.0110079298648494E-2"/>
    <n v="4.1359490205779646E-3"/>
    <x v="1"/>
    <n v="0"/>
    <x v="1"/>
    <n v="25012"/>
    <n v="0.3"/>
    <x v="0"/>
    <n v="0.3"/>
    <x v="0"/>
    <x v="1"/>
    <m/>
    <x v="1"/>
    <x v="1"/>
    <x v="1"/>
    <n v="0"/>
    <x v="1"/>
    <x v="1"/>
    <x v="1"/>
    <x v="1"/>
    <x v="0"/>
    <x v="0"/>
    <x v="0"/>
    <x v="0"/>
    <x v="0"/>
    <x v="0"/>
    <x v="0"/>
    <x v="0"/>
    <x v="0"/>
    <m/>
    <x v="0"/>
    <x v="0"/>
    <x v="0"/>
    <x v="0"/>
    <x v="0"/>
    <s v="PRODUCTION"/>
    <n v="19790703"/>
    <x v="1"/>
    <m/>
    <m/>
    <m/>
    <m/>
  </r>
  <r>
    <x v="1"/>
    <s v="T20N R101W S09 fCLOVERLY"/>
    <m/>
    <x v="1"/>
    <x v="3"/>
    <s v="DEADMAN WASH"/>
    <s v="SE NW"/>
    <n v="9"/>
    <n v="20"/>
    <n v="101"/>
    <n v="41.727519999999998"/>
    <n v="-108.80369"/>
    <s v="4903720468"/>
    <s v="CHAMPLIN 172-AMOCO 1"/>
    <x v="0"/>
    <s v="CLOVERLY"/>
    <m/>
    <m/>
    <m/>
    <x v="0"/>
    <m/>
    <m/>
    <m/>
    <m/>
    <x v="2"/>
    <d v="1979-10-22T00:00:00"/>
    <n v="5.6"/>
    <x v="0"/>
    <n v="1738"/>
    <n v="134"/>
    <n v="6032"/>
    <n v="354"/>
    <x v="1"/>
    <n v="12600"/>
    <n v="793"/>
    <n v="0"/>
    <x v="1"/>
    <n v="42"/>
    <n v="21291"/>
    <x v="0"/>
    <s v="INDUSTRIAL GAS SERVICES"/>
    <n v="86.726200000000006"/>
    <n v="11.026860000000001"/>
    <n v="262.392"/>
    <n v="9.05532"/>
    <n v="369.20038"/>
    <n v="355.44599999999997"/>
    <n v="12.997269999999999"/>
    <n v="0"/>
    <x v="1"/>
    <n v="0.87444000000000011"/>
    <n v="369.31770999999998"/>
    <n v="-1.5887220853314681E-4"/>
    <n v="21693"/>
    <n v="9.3523171412618657E-3"/>
    <n v="0.23490279181186111"/>
    <n v="2.9866870667901266E-2"/>
    <n v="0.73523033752023759"/>
    <n v="0.96243962955364359"/>
    <n v="3.5192652959967721E-2"/>
    <n v="2.367717486388617E-3"/>
    <x v="1"/>
    <n v="0"/>
    <x v="1"/>
    <n v="21140"/>
    <n v="0.3"/>
    <x v="0"/>
    <n v="0.3"/>
    <x v="0"/>
    <x v="1"/>
    <m/>
    <x v="1"/>
    <x v="1"/>
    <x v="1"/>
    <n v="0"/>
    <x v="1"/>
    <x v="1"/>
    <x v="1"/>
    <x v="1"/>
    <x v="0"/>
    <x v="0"/>
    <x v="0"/>
    <x v="0"/>
    <x v="0"/>
    <x v="0"/>
    <x v="0"/>
    <x v="0"/>
    <x v="0"/>
    <m/>
    <x v="0"/>
    <x v="0"/>
    <x v="0"/>
    <x v="0"/>
    <x v="0"/>
    <m/>
    <n v="19791022"/>
    <x v="1"/>
    <m/>
    <m/>
    <m/>
    <m/>
  </r>
  <r>
    <x v="0"/>
    <s v="T20N R099W S36 fMESAVERDE/ALMOND"/>
    <n v="49009283"/>
    <x v="0"/>
    <x v="0"/>
    <s v="PATRICK DRAW"/>
    <m/>
    <s v="36"/>
    <s v=" 20"/>
    <s v=" 99"/>
    <n v="41.661050000000003"/>
    <n v="-108.50695"/>
    <s v="4903705704"/>
    <s v="1-36 STATE"/>
    <x v="0"/>
    <s v="MESAVERDE/ALMOND"/>
    <m/>
    <m/>
    <n v="10"/>
    <x v="0"/>
    <n v="4824"/>
    <n v="4834"/>
    <n v="5295"/>
    <m/>
    <x v="1"/>
    <m/>
    <n v="8.6000003814697266"/>
    <x v="2"/>
    <n v="64"/>
    <n v="37"/>
    <n v="9350"/>
    <n v="-3"/>
    <x v="0"/>
    <n v="10733"/>
    <n v="5685"/>
    <m/>
    <x v="0"/>
    <n v="91"/>
    <n v="23531"/>
    <x v="0"/>
    <m/>
    <n v="3.1936"/>
    <n v="3.0447299999999999"/>
    <n v="406.72500000000002"/>
    <n v="0"/>
    <n v="412.96332999999998"/>
    <n v="302.77792999999997"/>
    <n v="93.177149999999997"/>
    <m/>
    <x v="0"/>
    <n v="1.8946200000000002"/>
    <n v="397.84969999999993"/>
    <n v="1.8640092648733161E-2"/>
    <n v="25954"/>
    <n v="4.8964332626048296E-2"/>
    <n v="7.733374292579441E-3"/>
    <n v="7.3728822362992864E-3"/>
    <n v="0.98489374347112124"/>
    <n v="0.76103596408392427"/>
    <n v="0.2342018857875223"/>
    <n v="4.7621501285535729E-3"/>
    <x v="0"/>
    <m/>
    <x v="0"/>
    <m/>
    <m/>
    <x v="0"/>
    <m/>
    <x v="0"/>
    <x v="0"/>
    <m/>
    <x v="0"/>
    <x v="0"/>
    <x v="0"/>
    <m/>
    <x v="0"/>
    <x v="0"/>
    <x v="0"/>
    <x v="0"/>
    <x v="0"/>
    <x v="0"/>
    <x v="0"/>
    <x v="0"/>
    <x v="0"/>
    <x v="0"/>
    <x v="0"/>
    <x v="0"/>
    <x v="0"/>
    <m/>
    <x v="0"/>
    <x v="0"/>
    <x v="0"/>
    <x v="0"/>
    <x v="0"/>
    <s v="PRODUCTION WATER"/>
    <m/>
    <x v="0"/>
    <m/>
    <m/>
    <m/>
    <m/>
  </r>
  <r>
    <x v="0"/>
    <s v="T20N R099W S35 fMESAVERDE/ALMOND"/>
    <n v="49009281"/>
    <x v="0"/>
    <x v="0"/>
    <s v="PATRICK DRAW NORTH"/>
    <m/>
    <s v="35"/>
    <s v=" 20"/>
    <s v=" 99"/>
    <n v="41.66104"/>
    <n v="-108.52658"/>
    <s v="4903705706"/>
    <s v="UP 44-35R"/>
    <x v="0"/>
    <s v="MESAVERDE/ALMOND"/>
    <m/>
    <m/>
    <n v="7"/>
    <x v="0"/>
    <n v="4511"/>
    <n v="4518"/>
    <n v="4719"/>
    <m/>
    <x v="0"/>
    <d v="1962-06-07T00:00:00"/>
    <n v="7"/>
    <x v="2"/>
    <n v="202"/>
    <n v="90"/>
    <n v="11158"/>
    <n v="-3"/>
    <x v="0"/>
    <n v="15700"/>
    <n v="3636"/>
    <m/>
    <x v="0"/>
    <n v="23"/>
    <n v="28964"/>
    <x v="0"/>
    <m/>
    <n v="10.079800000000001"/>
    <n v="7.4061000000000003"/>
    <n v="485.37299999999999"/>
    <n v="0"/>
    <n v="502.85890000000001"/>
    <n v="442.89699999999999"/>
    <n v="59.594039999999993"/>
    <m/>
    <x v="0"/>
    <n v="0.47886000000000006"/>
    <n v="502.9699"/>
    <n v="-1.1035675256066439E-4"/>
    <n v="30803"/>
    <n v="3.0769488179095486E-2"/>
    <n v="2.0044986774620077E-2"/>
    <n v="1.4727988308449945E-2"/>
    <n v="0.96522702491692991"/>
    <n v="0.88056362816144662"/>
    <n v="0.11848430691379344"/>
    <n v="9.520649247599112E-4"/>
    <x v="0"/>
    <m/>
    <x v="0"/>
    <m/>
    <m/>
    <x v="0"/>
    <m/>
    <x v="0"/>
    <x v="0"/>
    <m/>
    <x v="0"/>
    <x v="0"/>
    <x v="0"/>
    <m/>
    <x v="0"/>
    <x v="0"/>
    <x v="0"/>
    <x v="0"/>
    <x v="0"/>
    <x v="0"/>
    <x v="0"/>
    <x v="0"/>
    <x v="0"/>
    <x v="0"/>
    <x v="0"/>
    <x v="0"/>
    <x v="0"/>
    <m/>
    <x v="0"/>
    <x v="0"/>
    <x v="0"/>
    <x v="0"/>
    <x v="0"/>
    <s v="DST"/>
    <m/>
    <x v="0"/>
    <m/>
    <m/>
    <m/>
    <m/>
  </r>
  <r>
    <x v="0"/>
    <s v="T20N R099W S34 fMESAVERDE/ALMOND"/>
    <n v="49009280"/>
    <x v="0"/>
    <x v="0"/>
    <s v="DESERT SPRINGS WEST"/>
    <m/>
    <s v="34"/>
    <s v=" 20"/>
    <s v=" 99"/>
    <n v="41.671799999999998"/>
    <n v="-108.55540000000001"/>
    <s v="4903705744"/>
    <s v="1-34 GOVERNMENT"/>
    <x v="0"/>
    <s v="MESAVERDE/ALMOND"/>
    <m/>
    <m/>
    <n v="32"/>
    <x v="0"/>
    <n v="4164"/>
    <n v="4196"/>
    <m/>
    <m/>
    <x v="1"/>
    <m/>
    <n v="7.8000001907348633"/>
    <x v="2"/>
    <n v="108"/>
    <n v="85"/>
    <n v="11260"/>
    <n v="-3"/>
    <x v="0"/>
    <n v="14900"/>
    <n v="5002"/>
    <m/>
    <x v="0"/>
    <n v="-1"/>
    <n v="28816"/>
    <x v="0"/>
    <m/>
    <n v="5.3891999999999998"/>
    <n v="6.99465"/>
    <n v="489.81"/>
    <n v="0"/>
    <n v="502.19384999999994"/>
    <n v="420.32900000000001"/>
    <n v="81.982779999999991"/>
    <m/>
    <x v="0"/>
    <n v="0"/>
    <n v="502.31178"/>
    <n v="-1.174010343775356E-4"/>
    <n v="31348"/>
    <n v="4.208496775480354E-2"/>
    <n v="1.0731314212629248E-2"/>
    <n v="1.392818729261619E-2"/>
    <n v="0.97534049849475457"/>
    <n v="0.83678905559411731"/>
    <n v="0.16321094440588271"/>
    <n v="0"/>
    <x v="0"/>
    <m/>
    <x v="0"/>
    <m/>
    <m/>
    <x v="0"/>
    <m/>
    <x v="0"/>
    <x v="0"/>
    <m/>
    <x v="0"/>
    <x v="0"/>
    <x v="0"/>
    <m/>
    <x v="0"/>
    <x v="0"/>
    <x v="0"/>
    <x v="0"/>
    <x v="0"/>
    <x v="0"/>
    <x v="0"/>
    <x v="0"/>
    <x v="0"/>
    <x v="0"/>
    <x v="0"/>
    <x v="0"/>
    <x v="0"/>
    <m/>
    <x v="0"/>
    <x v="0"/>
    <x v="0"/>
    <x v="0"/>
    <x v="0"/>
    <s v="PRODUCED WATER"/>
    <m/>
    <x v="0"/>
    <m/>
    <m/>
    <m/>
    <m/>
  </r>
  <r>
    <x v="0"/>
    <s v="T20N R099W S33 fMESAVERDE"/>
    <n v="49008053"/>
    <x v="0"/>
    <x v="0"/>
    <s v="DESERT SPRINGS WEST"/>
    <m/>
    <s v="33"/>
    <s v=" 20"/>
    <s v=" 99"/>
    <n v="41.664769999999997"/>
    <n v="-108.57469"/>
    <s v="4903705718"/>
    <s v="UPRR 23-33"/>
    <x v="0"/>
    <s v="MESAVERDE"/>
    <m/>
    <m/>
    <n v="24"/>
    <x v="0"/>
    <n v="3870"/>
    <n v="3894"/>
    <m/>
    <m/>
    <x v="1"/>
    <m/>
    <n v="8.1999998092651367"/>
    <x v="0"/>
    <n v="330"/>
    <n v="125"/>
    <n v="23022"/>
    <n v="-3"/>
    <x v="0"/>
    <n v="32800"/>
    <n v="5673"/>
    <m/>
    <x v="0"/>
    <n v="490"/>
    <n v="59561"/>
    <x v="0"/>
    <m/>
    <n v="16.466999999999999"/>
    <n v="10.286250000000001"/>
    <n v="1001.4569999999999"/>
    <n v="0"/>
    <n v="1028.2102499999999"/>
    <n v="925.28800000000001"/>
    <n v="92.980469999999997"/>
    <m/>
    <x v="0"/>
    <n v="10.2018"/>
    <n v="1028.47027"/>
    <n v="-1.2642702523392782E-4"/>
    <n v="62434"/>
    <n v="2.3550145497766302E-2"/>
    <n v="1.6015207006543655E-2"/>
    <n v="1.0004033708086457E-2"/>
    <n v="0.97398075928536987"/>
    <n v="0.89967403724757156"/>
    <n v="9.0406570527313337E-2"/>
    <n v="9.9193922251150732E-3"/>
    <x v="0"/>
    <m/>
    <x v="0"/>
    <m/>
    <m/>
    <x v="0"/>
    <m/>
    <x v="0"/>
    <x v="0"/>
    <m/>
    <x v="0"/>
    <x v="0"/>
    <x v="0"/>
    <m/>
    <x v="0"/>
    <x v="0"/>
    <x v="0"/>
    <x v="0"/>
    <x v="0"/>
    <x v="0"/>
    <x v="0"/>
    <x v="0"/>
    <x v="0"/>
    <x v="0"/>
    <x v="0"/>
    <x v="0"/>
    <x v="0"/>
    <m/>
    <x v="0"/>
    <x v="0"/>
    <x v="0"/>
    <x v="0"/>
    <x v="0"/>
    <s v="PRODUCTION"/>
    <m/>
    <x v="0"/>
    <m/>
    <m/>
    <m/>
    <m/>
  </r>
  <r>
    <x v="0"/>
    <s v="T20N R099W S32 fMESAVERDE"/>
    <n v="49008061"/>
    <x v="0"/>
    <x v="0"/>
    <s v="DESERT SPRINGS WEST"/>
    <m/>
    <s v="32"/>
    <s v=" 20"/>
    <s v=" 99"/>
    <n v="41.661119999999997"/>
    <n v="-108.58925000000001"/>
    <s v="4903705710"/>
    <s v="WITHERS BATTERY 3"/>
    <x v="0"/>
    <s v="MESAVERDE"/>
    <m/>
    <m/>
    <n v="100"/>
    <x v="0"/>
    <n v="3550"/>
    <n v="3650"/>
    <m/>
    <m/>
    <x v="1"/>
    <m/>
    <n v="8.6999998092651367"/>
    <x v="0"/>
    <n v="11"/>
    <n v="65"/>
    <n v="25130"/>
    <n v="-3"/>
    <x v="0"/>
    <n v="35000"/>
    <n v="4782"/>
    <m/>
    <x v="0"/>
    <n v="1233"/>
    <n v="64034"/>
    <x v="0"/>
    <m/>
    <n v="0.54889999999999994"/>
    <n v="5.3488500000000005"/>
    <n v="1093.155"/>
    <n v="0"/>
    <n v="1099.0527500000001"/>
    <n v="987.35"/>
    <n v="78.376979999999989"/>
    <m/>
    <x v="0"/>
    <n v="25.671060000000001"/>
    <n v="1091.3980399999998"/>
    <n v="3.4945820444568171E-3"/>
    <n v="66215"/>
    <n v="1.674485024837043E-2"/>
    <n v="4.994300774007434E-4"/>
    <n v="4.8667818719347186E-3"/>
    <n v="0.99463378805066449"/>
    <n v="0.90466535930374226"/>
    <n v="7.1813378004600414E-2"/>
    <n v="2.3521262691657396E-2"/>
    <x v="0"/>
    <m/>
    <x v="0"/>
    <m/>
    <m/>
    <x v="0"/>
    <m/>
    <x v="0"/>
    <x v="0"/>
    <m/>
    <x v="0"/>
    <x v="0"/>
    <x v="0"/>
    <m/>
    <x v="0"/>
    <x v="0"/>
    <x v="0"/>
    <x v="0"/>
    <x v="0"/>
    <x v="0"/>
    <x v="0"/>
    <x v="0"/>
    <x v="0"/>
    <x v="0"/>
    <x v="0"/>
    <x v="0"/>
    <x v="0"/>
    <m/>
    <x v="0"/>
    <x v="0"/>
    <x v="0"/>
    <x v="0"/>
    <x v="0"/>
    <s v="PRODUCTION"/>
    <m/>
    <x v="0"/>
    <m/>
    <m/>
    <m/>
    <m/>
  </r>
  <r>
    <x v="1"/>
    <s v="T20N R099W S28 fMESAVERDE/ALMOND"/>
    <m/>
    <x v="1"/>
    <x v="3"/>
    <s v="PATRICK DRAW"/>
    <s v="NE NE"/>
    <n v="28"/>
    <n v="20"/>
    <n v="99"/>
    <n v="41.6873"/>
    <n v="-108.5635"/>
    <s v="4903720694"/>
    <s v="28A UPRR"/>
    <x v="0"/>
    <s v="MESAVERDE/ALMOND"/>
    <m/>
    <m/>
    <m/>
    <x v="0"/>
    <m/>
    <m/>
    <n v="4060"/>
    <n v="3996"/>
    <x v="2"/>
    <d v="1985-06-24T00:00:00"/>
    <n v="7.52"/>
    <x v="0"/>
    <n v="89"/>
    <n v="68"/>
    <n v="10000"/>
    <n v="64"/>
    <x v="1"/>
    <n v="14000"/>
    <n v="5300"/>
    <n v="0"/>
    <x v="1"/>
    <n v="0"/>
    <n v="28600"/>
    <x v="0"/>
    <s v="CODY ENERGY"/>
    <n v="4.4410999999999996"/>
    <n v="5.59572"/>
    <n v="435"/>
    <n v="1.6371199999999999"/>
    <n v="446.6739399999999"/>
    <n v="394.94"/>
    <n v="86.86699999999999"/>
    <n v="0"/>
    <x v="1"/>
    <n v="0"/>
    <n v="481.80700000000002"/>
    <n v="-3.7839290486673983E-2"/>
    <n v="29521"/>
    <n v="1.5846251785069081E-2"/>
    <n v="9.9425992928980824E-3"/>
    <n v="1.2527527350263598E-2"/>
    <n v="0.97752987335683839"/>
    <n v="0.81970581581421609"/>
    <n v="0.18029418418578391"/>
    <n v="0"/>
    <x v="1"/>
    <n v="0"/>
    <x v="1"/>
    <n v="0"/>
    <n v="0"/>
    <x v="0"/>
    <n v="0"/>
    <x v="0"/>
    <x v="1"/>
    <m/>
    <x v="1"/>
    <x v="1"/>
    <x v="1"/>
    <n v="0"/>
    <x v="1"/>
    <x v="1"/>
    <x v="1"/>
    <x v="1"/>
    <x v="0"/>
    <x v="0"/>
    <x v="0"/>
    <x v="0"/>
    <x v="0"/>
    <x v="0"/>
    <x v="0"/>
    <x v="0"/>
    <x v="0"/>
    <m/>
    <x v="0"/>
    <x v="0"/>
    <x v="0"/>
    <x v="0"/>
    <x v="0"/>
    <m/>
    <n v="19850624"/>
    <x v="1"/>
    <m/>
    <m/>
    <m/>
    <m/>
  </r>
  <r>
    <x v="0"/>
    <s v="T20N R099W S11 fMESAVERDE/ALMOND"/>
    <n v="49009042"/>
    <x v="0"/>
    <x v="0"/>
    <s v="DESERT SPRINGS WEST"/>
    <m/>
    <s v="11"/>
    <s v=" 20"/>
    <s v=" 99"/>
    <n v="41.719189999999998"/>
    <n v="-108.5414"/>
    <s v="4903720217"/>
    <s v="UNIT NO. 1"/>
    <x v="0"/>
    <s v="MESAVERDE/ALMOND"/>
    <m/>
    <m/>
    <n v="18"/>
    <x v="0"/>
    <n v="4622"/>
    <n v="4640"/>
    <n v="5150"/>
    <m/>
    <x v="0"/>
    <d v="1970-09-11T00:00:00"/>
    <n v="7.9000000953674316"/>
    <x v="0"/>
    <n v="69"/>
    <n v="36"/>
    <n v="5320"/>
    <n v="26"/>
    <x v="0"/>
    <n v="6700"/>
    <n v="1332"/>
    <m/>
    <x v="0"/>
    <n v="592"/>
    <n v="14075"/>
    <x v="0"/>
    <m/>
    <n v="3.4430999999999998"/>
    <n v="2.96244"/>
    <n v="231.42"/>
    <n v="0.66508"/>
    <n v="238.49061999999998"/>
    <n v="189.00700000000001"/>
    <n v="21.831479999999999"/>
    <m/>
    <x v="0"/>
    <n v="12.32544"/>
    <n v="223.16392000000002"/>
    <n v="3.3199500215030833E-2"/>
    <n v="14072"/>
    <n v="-1.0658329484492131E-4"/>
    <n v="1.4437045784022868E-2"/>
    <n v="1.2421620607133314E-2"/>
    <n v="0.97314133360884381"/>
    <n v="0.84694246274218521"/>
    <n v="9.7827103951212177E-2"/>
    <n v="5.5230433306602607E-2"/>
    <x v="0"/>
    <m/>
    <x v="0"/>
    <m/>
    <m/>
    <x v="0"/>
    <m/>
    <x v="0"/>
    <x v="0"/>
    <m/>
    <x v="0"/>
    <x v="0"/>
    <x v="0"/>
    <m/>
    <x v="0"/>
    <x v="0"/>
    <x v="0"/>
    <x v="0"/>
    <x v="0"/>
    <x v="0"/>
    <x v="0"/>
    <x v="0"/>
    <x v="0"/>
    <x v="0"/>
    <x v="0"/>
    <x v="0"/>
    <x v="0"/>
    <m/>
    <x v="0"/>
    <x v="0"/>
    <x v="0"/>
    <x v="0"/>
    <x v="0"/>
    <s v="DST NO. 3"/>
    <m/>
    <x v="0"/>
    <m/>
    <m/>
    <m/>
    <m/>
  </r>
  <r>
    <x v="0"/>
    <s v="T20N R099W S11 fMESAVERDE/ALMOND"/>
    <n v="49009277"/>
    <x v="0"/>
    <x v="0"/>
    <s v="PLAYA"/>
    <m/>
    <s v="11"/>
    <s v=" 20"/>
    <s v=" 99"/>
    <n v="41.730029999999999"/>
    <n v="-108.54098"/>
    <s v="4903705809"/>
    <s v="10-11D UNIT"/>
    <x v="0"/>
    <s v="MESAVERDE/ALMOND"/>
    <m/>
    <m/>
    <n v="35"/>
    <x v="0"/>
    <n v="4575"/>
    <n v="4610"/>
    <m/>
    <m/>
    <x v="0"/>
    <d v="1962-07-13T00:00:00"/>
    <n v="7.8000001907348633"/>
    <x v="2"/>
    <n v="83"/>
    <n v="36"/>
    <n v="7189"/>
    <n v="-3"/>
    <x v="0"/>
    <n v="9400"/>
    <n v="3294"/>
    <m/>
    <x v="0"/>
    <n v="35"/>
    <n v="18365"/>
    <x v="0"/>
    <m/>
    <n v="4.1417000000000002"/>
    <n v="2.96244"/>
    <n v="312.72149999999999"/>
    <n v="0"/>
    <n v="319.82563999999996"/>
    <n v="265.17399999999998"/>
    <n v="53.988659999999996"/>
    <m/>
    <x v="0"/>
    <n v="0.72870000000000001"/>
    <n v="319.89135999999996"/>
    <n v="-1.0273292721625173E-4"/>
    <n v="20031"/>
    <n v="4.3389936451713719E-2"/>
    <n v="1.2949868559631431E-2"/>
    <n v="9.2626719984051312E-3"/>
    <n v="0.97778745944196355"/>
    <n v="0.8289501785856298"/>
    <n v="0.16877186054665561"/>
    <n v="2.2779608677145893E-3"/>
    <x v="0"/>
    <m/>
    <x v="0"/>
    <m/>
    <m/>
    <x v="0"/>
    <m/>
    <x v="0"/>
    <x v="0"/>
    <m/>
    <x v="0"/>
    <x v="0"/>
    <x v="0"/>
    <m/>
    <x v="0"/>
    <x v="0"/>
    <x v="0"/>
    <x v="0"/>
    <x v="0"/>
    <x v="0"/>
    <x v="0"/>
    <x v="0"/>
    <x v="0"/>
    <x v="0"/>
    <x v="0"/>
    <x v="0"/>
    <x v="0"/>
    <m/>
    <x v="0"/>
    <x v="0"/>
    <x v="0"/>
    <x v="0"/>
    <x v="0"/>
    <s v="DST NO. 1"/>
    <m/>
    <x v="0"/>
    <m/>
    <m/>
    <m/>
    <m/>
  </r>
  <r>
    <x v="1"/>
    <s v="T20N R098W S35 fMUDDY-CLOVERLY"/>
    <n v="4574"/>
    <x v="0"/>
    <x v="2"/>
    <s v="HATFIELD"/>
    <s v="SW SE"/>
    <n v="35"/>
    <n v="20"/>
    <n v="98"/>
    <n v="41.658340000000003"/>
    <n v="-107.27095"/>
    <s v="4900720561"/>
    <s v="1 UPRR"/>
    <x v="0"/>
    <s v="MUDDY-CLOVERLY"/>
    <m/>
    <m/>
    <m/>
    <x v="0"/>
    <s v="3792"/>
    <m/>
    <m/>
    <m/>
    <x v="2"/>
    <d v="2005-03-09T00:00:00"/>
    <n v="8.02"/>
    <x v="1"/>
    <n v="22"/>
    <n v="13"/>
    <n v="3600"/>
    <n v="33.700000000000003"/>
    <x v="1"/>
    <n v="4580"/>
    <n v="1970"/>
    <n v="0"/>
    <x v="1"/>
    <n v="8"/>
    <n v="8200"/>
    <x v="0"/>
    <s v="THOROFARE RESOURCES"/>
    <n v="1.0977999999999999"/>
    <n v="1.0697700000000001"/>
    <n v="156.6"/>
    <n v="0.86204599999999998"/>
    <n v="159.629616"/>
    <n v="129.20179999999999"/>
    <n v="32.2883"/>
    <n v="0"/>
    <x v="1"/>
    <n v="0.16656000000000001"/>
    <n v="161.65665999999999"/>
    <n v="-6.3091521531408006E-3"/>
    <n v="10226.700000000001"/>
    <n v="0.10998713822876591"/>
    <n v="6.8771699607421211E-3"/>
    <n v="6.7015759782320097E-3"/>
    <n v="0.98642125406102577"/>
    <n v="0.79923586198057039"/>
    <n v="0.19973380620383968"/>
    <n v="1.0303318155899053E-3"/>
    <x v="1"/>
    <n v="0.16"/>
    <x v="1"/>
    <n v="8909"/>
    <n v="0.70399999999999996"/>
    <x v="4"/>
    <n v="0"/>
    <x v="1"/>
    <x v="1"/>
    <n v="0"/>
    <x v="1"/>
    <x v="1"/>
    <x v="1"/>
    <n v="0"/>
    <x v="1"/>
    <x v="1"/>
    <x v="1"/>
    <x v="1"/>
    <x v="0"/>
    <x v="0"/>
    <x v="0"/>
    <x v="0"/>
    <x v="0"/>
    <x v="0"/>
    <x v="0"/>
    <x v="0"/>
    <x v="0"/>
    <m/>
    <x v="0"/>
    <x v="0"/>
    <x v="0"/>
    <x v="0"/>
    <x v="0"/>
    <m/>
    <n v="20050309"/>
    <x v="0"/>
    <s v="ENERGY LABS CASPER ID No C05030423-003"/>
    <s v="3792"/>
    <m/>
    <d v="2005-03-22T00:00:00"/>
  </r>
  <r>
    <x v="0"/>
    <s v="T20N R098W S04 fMESAVERDE/ALMOND"/>
    <n v="49009276"/>
    <x v="0"/>
    <x v="0"/>
    <s v="DESERT SPRINGS"/>
    <m/>
    <s v="4"/>
    <s v=" 20"/>
    <s v=" 98"/>
    <n v="41.735280000000003"/>
    <n v="-108.45025"/>
    <s v="4903705811"/>
    <s v="UNIT NO. 5"/>
    <x v="0"/>
    <s v="MESAVERDE/ALMOND"/>
    <n v="-64"/>
    <m/>
    <n v="126"/>
    <x v="7"/>
    <n v="5814"/>
    <n v="5940"/>
    <m/>
    <m/>
    <x v="0"/>
    <m/>
    <n v="8.3999996185302734"/>
    <x v="2"/>
    <n v="28"/>
    <n v="7"/>
    <n v="1834"/>
    <n v="-3"/>
    <x v="0"/>
    <n v="600"/>
    <n v="3489"/>
    <m/>
    <x v="0"/>
    <n v="248"/>
    <n v="4507"/>
    <x v="0"/>
    <m/>
    <n v="1.3972"/>
    <n v="0.57603000000000004"/>
    <n v="79.778999999999996"/>
    <n v="0"/>
    <n v="81.752229999999997"/>
    <n v="16.925999999999998"/>
    <n v="57.184709999999995"/>
    <m/>
    <x v="0"/>
    <n v="5.1633600000000008"/>
    <n v="79.274069999999995"/>
    <n v="1.5389784153271874E-2"/>
    <n v="6200"/>
    <n v="0.15812085551508359"/>
    <n v="1.7090665294390135E-2"/>
    <n v="7.0460463280328876E-3"/>
    <n v="0.97586328837757697"/>
    <n v="0.21351243855651664"/>
    <n v="0.72135453623107781"/>
    <n v="6.5133025212405535E-2"/>
    <x v="0"/>
    <m/>
    <x v="0"/>
    <m/>
    <m/>
    <x v="0"/>
    <m/>
    <x v="0"/>
    <x v="0"/>
    <m/>
    <x v="0"/>
    <x v="0"/>
    <x v="0"/>
    <m/>
    <x v="0"/>
    <x v="0"/>
    <x v="0"/>
    <x v="0"/>
    <x v="0"/>
    <x v="0"/>
    <x v="0"/>
    <x v="0"/>
    <x v="0"/>
    <x v="0"/>
    <x v="0"/>
    <x v="0"/>
    <x v="0"/>
    <m/>
    <x v="0"/>
    <x v="0"/>
    <x v="0"/>
    <x v="0"/>
    <x v="0"/>
    <s v="DST NO. 2"/>
    <m/>
    <x v="0"/>
    <m/>
    <m/>
    <m/>
    <m/>
  </r>
  <r>
    <x v="0"/>
    <s v="T20N R098W S04 fMESAVERDE/ALMOND"/>
    <n v="49009275"/>
    <x v="0"/>
    <x v="0"/>
    <s v="DESERT SPRINGS"/>
    <m/>
    <s v="4"/>
    <s v=" 20"/>
    <s v=" 98"/>
    <n v="41.735280000000003"/>
    <n v="-108.45025"/>
    <s v="4903705811"/>
    <s v="UNIT NO. 5"/>
    <x v="0"/>
    <s v="MESAVERDE/ALMOND"/>
    <m/>
    <n v="-64"/>
    <n v="126"/>
    <x v="7"/>
    <n v="5752"/>
    <n v="5878"/>
    <m/>
    <m/>
    <x v="0"/>
    <m/>
    <n v="8.6999998092651367"/>
    <x v="2"/>
    <n v="70"/>
    <n v="5"/>
    <n v="2135"/>
    <n v="-3"/>
    <x v="0"/>
    <n v="390"/>
    <n v="4795"/>
    <m/>
    <x v="0"/>
    <n v="209"/>
    <n v="5255"/>
    <x v="0"/>
    <m/>
    <n v="3.4929999999999999"/>
    <n v="0.41144999999999998"/>
    <n v="92.872500000000002"/>
    <n v="0"/>
    <n v="96.776949999999985"/>
    <n v="11.001899999999999"/>
    <n v="78.590049999999991"/>
    <m/>
    <x v="0"/>
    <n v="4.3513800000000007"/>
    <n v="93.943330000000003"/>
    <n v="1.485746560355292E-2"/>
    <n v="7598"/>
    <n v="0.18229207188983118"/>
    <n v="3.6093305275688069E-2"/>
    <n v="4.2515289022851E-3"/>
    <n v="0.95965516582202681"/>
    <n v="0.11711209300330315"/>
    <n v="0.8365687058357415"/>
    <n v="4.6319201160955233E-2"/>
    <x v="0"/>
    <m/>
    <x v="0"/>
    <m/>
    <m/>
    <x v="0"/>
    <m/>
    <x v="0"/>
    <x v="0"/>
    <m/>
    <x v="0"/>
    <x v="0"/>
    <x v="0"/>
    <m/>
    <x v="0"/>
    <x v="0"/>
    <x v="0"/>
    <x v="0"/>
    <x v="0"/>
    <x v="0"/>
    <x v="0"/>
    <x v="0"/>
    <x v="0"/>
    <x v="0"/>
    <x v="0"/>
    <x v="0"/>
    <x v="0"/>
    <m/>
    <x v="0"/>
    <x v="0"/>
    <x v="0"/>
    <x v="0"/>
    <x v="0"/>
    <s v="DST NO. 1 (BOTTOM)"/>
    <m/>
    <x v="0"/>
    <m/>
    <m/>
    <m/>
    <m/>
  </r>
  <r>
    <x v="0"/>
    <s v="T20N R098W S03 fMESAVERDE"/>
    <n v="49017347"/>
    <x v="0"/>
    <x v="0"/>
    <s v="DESERT SPRINGS"/>
    <m/>
    <s v="3"/>
    <s v=" 20"/>
    <s v=" 98"/>
    <n v="41.737029999999997"/>
    <n v="-108.4333"/>
    <s v="4903705812"/>
    <s v="UNIT NO. 3"/>
    <x v="0"/>
    <s v="MESAVERDE"/>
    <n v="711"/>
    <m/>
    <n v="40"/>
    <x v="0"/>
    <n v="6061"/>
    <n v="6101"/>
    <m/>
    <m/>
    <x v="0"/>
    <m/>
    <n v="8.8000001907348633"/>
    <x v="2"/>
    <n v="38"/>
    <n v="17"/>
    <n v="3838"/>
    <n v="-3"/>
    <x v="0"/>
    <n v="780"/>
    <n v="8150"/>
    <m/>
    <x v="0"/>
    <n v="86"/>
    <n v="9157"/>
    <x v="0"/>
    <m/>
    <n v="1.8961999999999999"/>
    <n v="1.39893"/>
    <n v="166.95299999999997"/>
    <n v="0"/>
    <n v="170.24812999999997"/>
    <n v="22.003799999999998"/>
    <n v="133.57849999999999"/>
    <m/>
    <x v="0"/>
    <n v="1.7905200000000001"/>
    <n v="157.37281999999996"/>
    <n v="3.9299409882060397E-2"/>
    <n v="12903"/>
    <n v="0.1698096101541251"/>
    <n v="1.1137860956240754E-2"/>
    <n v="8.2170065539045878E-3"/>
    <n v="0.98064513248985463"/>
    <n v="0.13981956985964922"/>
    <n v="0.84880286189190757"/>
    <n v="1.1377568248443413E-2"/>
    <x v="0"/>
    <m/>
    <x v="0"/>
    <m/>
    <m/>
    <x v="0"/>
    <m/>
    <x v="0"/>
    <x v="0"/>
    <m/>
    <x v="0"/>
    <x v="0"/>
    <x v="0"/>
    <m/>
    <x v="0"/>
    <x v="0"/>
    <x v="0"/>
    <x v="0"/>
    <x v="0"/>
    <x v="0"/>
    <x v="0"/>
    <x v="0"/>
    <x v="0"/>
    <x v="0"/>
    <x v="0"/>
    <x v="0"/>
    <x v="0"/>
    <m/>
    <x v="0"/>
    <x v="0"/>
    <x v="0"/>
    <x v="0"/>
    <x v="0"/>
    <s v="DST NO. 2"/>
    <m/>
    <x v="0"/>
    <m/>
    <m/>
    <m/>
    <m/>
  </r>
  <r>
    <x v="0"/>
    <s v="T20N R098W S03 fLEWIS"/>
    <n v="49017344"/>
    <x v="0"/>
    <x v="0"/>
    <s v="DESERT SPRINGS"/>
    <m/>
    <s v="3"/>
    <s v=" 20"/>
    <s v=" 98"/>
    <n v="41.737029999999997"/>
    <n v="-108.4333"/>
    <s v="4903705812"/>
    <s v="UNIT NO. 3"/>
    <x v="0"/>
    <s v="LEWIS"/>
    <m/>
    <n v="711"/>
    <n v="24"/>
    <x v="0"/>
    <n v="5326"/>
    <n v="5350"/>
    <m/>
    <m/>
    <x v="0"/>
    <m/>
    <n v="8.5"/>
    <x v="2"/>
    <n v="26"/>
    <n v="5"/>
    <n v="910"/>
    <n v="-3"/>
    <x v="0"/>
    <n v="240"/>
    <n v="1220"/>
    <m/>
    <x v="0"/>
    <n v="506"/>
    <n v="2408"/>
    <x v="0"/>
    <m/>
    <n v="1.2974000000000001"/>
    <n v="0.41144999999999998"/>
    <n v="39.585000000000001"/>
    <n v="0"/>
    <n v="41.293849999999992"/>
    <n v="6.7703999999999995"/>
    <n v="19.995799999999999"/>
    <m/>
    <x v="0"/>
    <n v="10.534920000000001"/>
    <n v="37.301119999999997"/>
    <n v="5.0801342630450719E-2"/>
    <n v="2901"/>
    <n v="9.286117912977962E-2"/>
    <n v="3.1418722158384371E-2"/>
    <n v="9.9639534700687888E-3"/>
    <n v="0.9586173243715469"/>
    <n v="0.18150661427860612"/>
    <n v="0.53606433265274611"/>
    <n v="0.28242905306864785"/>
    <x v="0"/>
    <m/>
    <x v="0"/>
    <m/>
    <m/>
    <x v="0"/>
    <m/>
    <x v="0"/>
    <x v="0"/>
    <m/>
    <x v="0"/>
    <x v="0"/>
    <x v="0"/>
    <m/>
    <x v="0"/>
    <x v="0"/>
    <x v="0"/>
    <x v="0"/>
    <x v="0"/>
    <x v="0"/>
    <x v="0"/>
    <x v="0"/>
    <x v="0"/>
    <x v="0"/>
    <x v="0"/>
    <x v="0"/>
    <x v="0"/>
    <m/>
    <x v="0"/>
    <x v="0"/>
    <x v="0"/>
    <x v="0"/>
    <x v="0"/>
    <s v="DST NO. 1"/>
    <m/>
    <x v="0"/>
    <m/>
    <m/>
    <m/>
    <m/>
  </r>
  <r>
    <x v="0"/>
    <s v="T20N R096W S32 fMESAVERDE"/>
    <n v="49009273"/>
    <x v="0"/>
    <x v="0"/>
    <s v="TIPTON"/>
    <m/>
    <s v="32"/>
    <s v=" 20"/>
    <s v=" 96"/>
    <n v="41.66169"/>
    <n v="-108.24215"/>
    <s v="4903705713"/>
    <s v="TIPTON NO. 1"/>
    <x v="0"/>
    <s v="MESAVERDE"/>
    <m/>
    <m/>
    <n v="30"/>
    <x v="0"/>
    <n v="8870"/>
    <n v="8900"/>
    <n v="9250"/>
    <m/>
    <x v="0"/>
    <m/>
    <n v="8"/>
    <x v="2"/>
    <n v="154"/>
    <n v="20"/>
    <n v="3484"/>
    <n v="-3"/>
    <x v="0"/>
    <n v="4380"/>
    <n v="1903"/>
    <m/>
    <x v="0"/>
    <n v="296"/>
    <n v="9271"/>
    <x v="0"/>
    <m/>
    <n v="7.6845999999999997"/>
    <n v="1.6457999999999999"/>
    <n v="151.554"/>
    <n v="0"/>
    <n v="160.8844"/>
    <n v="123.5598"/>
    <n v="31.190169999999998"/>
    <m/>
    <x v="0"/>
    <n v="6.1627200000000002"/>
    <n v="160.91269"/>
    <n v="-8.7912541409241368E-5"/>
    <n v="10231"/>
    <n v="4.9225720438929338E-2"/>
    <n v="4.7764730452424221E-2"/>
    <n v="1.0229705303932513E-2"/>
    <n v="0.94200556424364323"/>
    <n v="0.76786858761729726"/>
    <n v="0.19383287918435768"/>
    <n v="3.8298533198345017E-2"/>
    <x v="0"/>
    <m/>
    <x v="0"/>
    <m/>
    <m/>
    <x v="0"/>
    <m/>
    <x v="0"/>
    <x v="0"/>
    <m/>
    <x v="0"/>
    <x v="0"/>
    <x v="0"/>
    <m/>
    <x v="0"/>
    <x v="0"/>
    <x v="0"/>
    <x v="0"/>
    <x v="0"/>
    <x v="0"/>
    <x v="0"/>
    <x v="0"/>
    <x v="0"/>
    <x v="0"/>
    <x v="0"/>
    <x v="0"/>
    <x v="0"/>
    <m/>
    <x v="0"/>
    <x v="0"/>
    <x v="0"/>
    <x v="0"/>
    <x v="0"/>
    <s v="DST NO. 7 (BOTTOM)"/>
    <m/>
    <x v="0"/>
    <m/>
    <m/>
    <m/>
    <m/>
  </r>
  <r>
    <x v="1"/>
    <s v="T20N R096W S23 fMESAVERDE"/>
    <n v="4255"/>
    <x v="0"/>
    <x v="0"/>
    <s v="WAMSUTTER"/>
    <s v="NE SW"/>
    <n v="23"/>
    <n v="20"/>
    <n v="96"/>
    <n v="41.691726000000003"/>
    <n v="-108.193907"/>
    <s v="4903725180"/>
    <s v="RED WASH 23-01"/>
    <x v="0"/>
    <s v="MESAVERDE"/>
    <m/>
    <m/>
    <m/>
    <x v="0"/>
    <s v="8753"/>
    <m/>
    <n v="9155"/>
    <n v="9152"/>
    <x v="2"/>
    <d v="2003-10-14T00:00:00"/>
    <n v="8.2100000000000009"/>
    <x v="1"/>
    <n v="43"/>
    <n v="6.8"/>
    <n v="3694"/>
    <n v="22"/>
    <x v="1"/>
    <n v="5198"/>
    <n v="1719"/>
    <m/>
    <x v="0"/>
    <n v="29"/>
    <n v="11665"/>
    <x v="0"/>
    <s v="BP AMERICAN PRODUCTION COMPANY"/>
    <n v="2.1457000000000002"/>
    <n v="0.55957199999999996"/>
    <n v="160.68899999999999"/>
    <n v="0.56275999999999993"/>
    <n v="163.957032"/>
    <n v="146.63558"/>
    <n v="28.174409999999998"/>
    <n v="0"/>
    <x v="1"/>
    <n v="0.60378000000000009"/>
    <n v="175.41377"/>
    <n v="-3.3758761603775216E-2"/>
    <n v="10711.8"/>
    <n v="-4.2597690465124627E-2"/>
    <n v="1.3086965370292872E-2"/>
    <n v="3.4129185749105289E-3"/>
    <n v="0.98350011605479659"/>
    <n v="0.83594110086112394"/>
    <n v="0.16061686605333206"/>
    <n v="3.4420330855439688E-3"/>
    <x v="0"/>
    <n v="4.4000000000000004"/>
    <x v="0"/>
    <m/>
    <m/>
    <x v="0"/>
    <n v="16050"/>
    <x v="0"/>
    <x v="0"/>
    <m/>
    <x v="0"/>
    <x v="0"/>
    <x v="0"/>
    <n v="4"/>
    <x v="0"/>
    <x v="0"/>
    <x v="0"/>
    <x v="0"/>
    <x v="0"/>
    <x v="0"/>
    <x v="0"/>
    <x v="0"/>
    <x v="0"/>
    <x v="0"/>
    <x v="0"/>
    <x v="0"/>
    <x v="0"/>
    <m/>
    <x v="0"/>
    <x v="0"/>
    <x v="0"/>
    <x v="0"/>
    <x v="0"/>
    <m/>
    <n v="20031014"/>
    <x v="0"/>
    <s v="BP AMERICA"/>
    <m/>
    <m/>
    <d v="2003-10-15T00:00:00"/>
  </r>
  <r>
    <x v="1"/>
    <s v="T20N R096W S14 fLEWIS-MESAVERDE"/>
    <m/>
    <x v="1"/>
    <x v="3"/>
    <s v="WILDCAT"/>
    <s v="SW NE"/>
    <n v="14"/>
    <n v="20"/>
    <n v="96"/>
    <n v="41.712499999999999"/>
    <n v="-108.18583"/>
    <s v="4903724315"/>
    <s v="TRESTLE #1"/>
    <x v="0"/>
    <s v="LEWIS-MESAVERDE"/>
    <m/>
    <m/>
    <m/>
    <x v="0"/>
    <m/>
    <m/>
    <n v="11320"/>
    <n v="9200"/>
    <x v="2"/>
    <d v="2001-05-16T00:00:00"/>
    <n v="8.41"/>
    <x v="0"/>
    <n v="192"/>
    <n v="58"/>
    <n v="5590"/>
    <m/>
    <x v="1"/>
    <n v="8400"/>
    <n v="1318"/>
    <m/>
    <x v="0"/>
    <m/>
    <n v="15560"/>
    <x v="0"/>
    <s v="YATES PETROLEUM"/>
    <n v="9.5808"/>
    <n v="4.7728200000000003"/>
    <n v="243.16499999999999"/>
    <n v="0"/>
    <n v="257.51862"/>
    <n v="236.964"/>
    <n v="21.60202"/>
    <n v="0"/>
    <x v="1"/>
    <n v="0"/>
    <n v="258.56601999999998"/>
    <n v="-2.029512058332102E-3"/>
    <n v="15558"/>
    <n v="-6.4271482743106877E-5"/>
    <n v="3.7204300023042994E-2"/>
    <n v="1.8533883103287834E-2"/>
    <n v="0.94426181687366917"/>
    <n v="0.91645452871185473"/>
    <n v="8.3545471288145295E-2"/>
    <n v="0"/>
    <x v="0"/>
    <n v="1"/>
    <x v="0"/>
    <m/>
    <n v="2.5000000000000001E-2"/>
    <x v="0"/>
    <m/>
    <x v="0"/>
    <x v="0"/>
    <m/>
    <x v="0"/>
    <x v="0"/>
    <x v="0"/>
    <m/>
    <x v="0"/>
    <x v="0"/>
    <x v="0"/>
    <x v="0"/>
    <x v="0"/>
    <x v="0"/>
    <x v="0"/>
    <x v="0"/>
    <x v="0"/>
    <x v="0"/>
    <x v="0"/>
    <x v="0"/>
    <x v="0"/>
    <m/>
    <x v="0"/>
    <x v="0"/>
    <x v="0"/>
    <x v="0"/>
    <x v="0"/>
    <s v="NO CARBOHYDRATES"/>
    <n v="19000101"/>
    <x v="0"/>
    <s v="BJ SERVICES ROCK SPRINGS"/>
    <m/>
    <m/>
    <d v="2001-05-17T00:00:00"/>
  </r>
  <r>
    <x v="1"/>
    <s v="T20N R096W S12 fLEWIS-MESAVERDE"/>
    <n v="3808"/>
    <x v="0"/>
    <x v="0"/>
    <s v="WAMSUTTER"/>
    <s v="NE SW"/>
    <n v="12"/>
    <n v="20"/>
    <n v="96"/>
    <n v="41.720829999999999"/>
    <n v="-108.17444"/>
    <s v="4903724012"/>
    <s v="TIPTON 1"/>
    <x v="0"/>
    <s v="LEWIS-MESAVERDE"/>
    <m/>
    <m/>
    <m/>
    <x v="0"/>
    <s v="7133"/>
    <m/>
    <n v="9430"/>
    <n v="9240"/>
    <x v="1"/>
    <d v="2001-05-20T00:00:00"/>
    <n v="7.54"/>
    <x v="1"/>
    <n v="40"/>
    <n v="49"/>
    <n v="1594"/>
    <m/>
    <x v="1"/>
    <n v="1000"/>
    <n v="2806"/>
    <m/>
    <x v="0"/>
    <n v="75"/>
    <n v="5568"/>
    <x v="0"/>
    <s v="YATES PETROLEUM"/>
    <n v="1.996"/>
    <n v="4.0322100000000001"/>
    <n v="69.338999999999999"/>
    <n v="0"/>
    <n v="75.36721"/>
    <n v="28.21"/>
    <n v="45.990339999999996"/>
    <n v="0"/>
    <x v="1"/>
    <n v="1.5615000000000001"/>
    <n v="75.761839999999992"/>
    <n v="-2.611212073390207E-3"/>
    <n v="5564"/>
    <n v="-3.5932446999640676E-4"/>
    <n v="2.6483665774545719E-2"/>
    <n v="5.3500852691774049E-2"/>
    <n v="0.92001548153368018"/>
    <n v="0.37235104110459832"/>
    <n v="0.60703831902709859"/>
    <n v="2.0610639868303096E-2"/>
    <x v="0"/>
    <n v="4"/>
    <x v="0"/>
    <m/>
    <n v="2"/>
    <x v="0"/>
    <m/>
    <x v="0"/>
    <x v="0"/>
    <m/>
    <x v="0"/>
    <x v="0"/>
    <x v="0"/>
    <m/>
    <x v="0"/>
    <x v="0"/>
    <x v="0"/>
    <x v="0"/>
    <x v="0"/>
    <x v="0"/>
    <x v="0"/>
    <x v="0"/>
    <x v="0"/>
    <x v="0"/>
    <x v="0"/>
    <x v="0"/>
    <x v="0"/>
    <m/>
    <x v="0"/>
    <x v="0"/>
    <x v="0"/>
    <x v="0"/>
    <x v="0"/>
    <s v="PRODUCED WATER"/>
    <n v="20010520"/>
    <x v="0"/>
    <s v="BJ SERVICES ROCK SPRINGS"/>
    <m/>
    <m/>
    <d v="2001-05-22T00:00:00"/>
  </r>
  <r>
    <x v="1"/>
    <s v="T20N R096W S03 fLEWIS-MESAVERDE"/>
    <n v="3736"/>
    <x v="0"/>
    <x v="0"/>
    <s v="WC"/>
    <s v="SE SE"/>
    <n v="3"/>
    <n v="20"/>
    <n v="96"/>
    <n v="41.734569999999998"/>
    <n v="-108.203739"/>
    <s v="4903724519"/>
    <s v="RED WASH 03-01"/>
    <x v="0"/>
    <s v="LEWIS-MESAVERDE"/>
    <m/>
    <m/>
    <m/>
    <x v="0"/>
    <s v="7150"/>
    <m/>
    <n v="9129"/>
    <n v="9127"/>
    <x v="2"/>
    <d v="2003-01-29T00:00:00"/>
    <n v="8.18"/>
    <x v="1"/>
    <n v="19.2"/>
    <n v="1.84"/>
    <n v="2570"/>
    <n v="11.2"/>
    <x v="1"/>
    <n v="2549"/>
    <n v="2882"/>
    <m/>
    <x v="0"/>
    <n v="29"/>
    <n v="8292"/>
    <x v="0"/>
    <s v="BP AMERICA PRODUCTION COMPANY"/>
    <n v="0.95807999999999993"/>
    <n v="0.15141360000000001"/>
    <n v="111.795"/>
    <n v="0.28649599999999997"/>
    <n v="113.19098959999998"/>
    <n v="71.907290000000003"/>
    <n v="47.235979999999998"/>
    <n v="0"/>
    <x v="1"/>
    <n v="0.60378000000000009"/>
    <n v="119.74705"/>
    <n v="-2.814508274929271E-2"/>
    <n v="8062.24"/>
    <n v="-1.4048956111687258E-2"/>
    <n v="8.4642779728820398E-3"/>
    <n v="1.3376824474728335E-3"/>
    <n v="0.99019803957964514"/>
    <n v="0.60049320630445591"/>
    <n v="0.39446466530908275"/>
    <n v="5.042128386461296E-3"/>
    <x v="0"/>
    <n v="0.06"/>
    <x v="0"/>
    <m/>
    <m/>
    <x v="0"/>
    <n v="11430"/>
    <x v="0"/>
    <x v="0"/>
    <m/>
    <x v="0"/>
    <x v="0"/>
    <x v="0"/>
    <n v="2.11"/>
    <x v="0"/>
    <x v="0"/>
    <x v="0"/>
    <x v="0"/>
    <x v="0"/>
    <x v="0"/>
    <x v="0"/>
    <x v="0"/>
    <x v="0"/>
    <x v="0"/>
    <x v="0"/>
    <x v="0"/>
    <x v="0"/>
    <m/>
    <x v="0"/>
    <x v="0"/>
    <x v="0"/>
    <x v="0"/>
    <x v="0"/>
    <m/>
    <n v="20030129"/>
    <x v="0"/>
    <s v="BP AMERICA"/>
    <m/>
    <m/>
    <d v="2003-01-31T00:00:00"/>
  </r>
  <r>
    <x v="1"/>
    <s v="T20N R096W S02 fMESAVERDE/ROCK SPRINGS"/>
    <m/>
    <x v="1"/>
    <x v="3"/>
    <s v="WAMSUTTER"/>
    <s v="SE NE"/>
    <n v="2"/>
    <n v="20"/>
    <n v="96"/>
    <n v="41.738329999999998"/>
    <n v="-108.185"/>
    <s v="4903724378"/>
    <s v="GANDY DANCER 1"/>
    <x v="0"/>
    <s v="MESAVERDE/ROCK SPRINGS"/>
    <m/>
    <m/>
    <n v="65"/>
    <x v="0"/>
    <n v="10789"/>
    <n v="10854"/>
    <n v="11889"/>
    <n v="11843"/>
    <x v="2"/>
    <d v="2001-02-24T00:00:00"/>
    <n v="7.2"/>
    <x v="0"/>
    <n v="40"/>
    <n v="61"/>
    <n v="3153"/>
    <n v="0"/>
    <x v="1"/>
    <n v="3700"/>
    <n v="2440"/>
    <n v="0"/>
    <x v="1"/>
    <n v="0"/>
    <n v="9395"/>
    <x v="0"/>
    <s v="YATES PETROLEUM CORPORATION"/>
    <n v="1.996"/>
    <n v="5.0196899999999998"/>
    <n v="137.15549999999999"/>
    <n v="0"/>
    <n v="144.17119"/>
    <n v="104.377"/>
    <n v="39.991599999999998"/>
    <n v="0"/>
    <x v="1"/>
    <n v="0"/>
    <n v="144.36859999999999"/>
    <n v="-6.8416907075447302E-4"/>
    <n v="9394"/>
    <n v="-5.3222630262387568E-5"/>
    <n v="1.3844652319232435E-2"/>
    <n v="3.4817566533230392E-2"/>
    <n v="0.95133778114753709"/>
    <n v="0.72298962516779963"/>
    <n v="0.27701037483220037"/>
    <n v="0"/>
    <x v="0"/>
    <m/>
    <x v="0"/>
    <m/>
    <n v="0.6"/>
    <x v="0"/>
    <m/>
    <x v="0"/>
    <x v="0"/>
    <m/>
    <x v="0"/>
    <x v="0"/>
    <x v="0"/>
    <m/>
    <x v="0"/>
    <x v="0"/>
    <x v="0"/>
    <x v="0"/>
    <x v="0"/>
    <x v="0"/>
    <x v="0"/>
    <x v="0"/>
    <x v="0"/>
    <x v="0"/>
    <x v="0"/>
    <x v="0"/>
    <x v="0"/>
    <m/>
    <x v="0"/>
    <x v="0"/>
    <x v="0"/>
    <x v="0"/>
    <x v="0"/>
    <s v="0.3 PPT CARBOHYDRATES @ 10 AM SAT"/>
    <m/>
    <x v="0"/>
    <s v="BJ SERVICES ROCK SPRINGS"/>
    <m/>
    <s v="10789-10854"/>
    <d v="2001-02-26T00:00:00"/>
  </r>
  <r>
    <x v="1"/>
    <s v="T20N R096W S02 fLEWIS-MESAVERDE"/>
    <n v="3813"/>
    <x v="0"/>
    <x v="0"/>
    <s v="WAMSUTTER"/>
    <s v="SE NE"/>
    <n v="2"/>
    <n v="20"/>
    <n v="96"/>
    <n v="41.738329999999998"/>
    <n v="-108.185"/>
    <s v="4903724378"/>
    <s v="GANDY DANCER 1"/>
    <x v="0"/>
    <s v="LEWIS-MESAVERDE"/>
    <m/>
    <m/>
    <m/>
    <x v="0"/>
    <s v="7789"/>
    <m/>
    <n v="11889"/>
    <n v="11843"/>
    <x v="1"/>
    <d v="2001-05-15T00:00:00"/>
    <n v="7.41"/>
    <x v="1"/>
    <n v="289"/>
    <n v="126"/>
    <n v="8652"/>
    <m/>
    <x v="1"/>
    <n v="13200"/>
    <n v="1854"/>
    <m/>
    <x v="0"/>
    <m/>
    <n v="24125"/>
    <x v="0"/>
    <s v="YATES PETROLEUM"/>
    <n v="14.421099999999999"/>
    <n v="10.368539999999999"/>
    <n v="376.36199999999997"/>
    <n v="0"/>
    <n v="401.15163999999999"/>
    <n v="372.37200000000001"/>
    <n v="30.387059999999998"/>
    <n v="0"/>
    <x v="1"/>
    <n v="0"/>
    <n v="402.75906000000003"/>
    <n v="-1.9995006908106179E-3"/>
    <n v="24121"/>
    <n v="-8.290842764166977E-5"/>
    <n v="3.5949248518590125E-2"/>
    <n v="2.5846934092055563E-2"/>
    <n v="0.93820381738935421"/>
    <n v="0.92455275866419984"/>
    <n v="7.5447241335800108E-2"/>
    <n v="0"/>
    <x v="0"/>
    <n v="4"/>
    <x v="0"/>
    <m/>
    <n v="0.3"/>
    <x v="0"/>
    <m/>
    <x v="0"/>
    <x v="0"/>
    <m/>
    <x v="0"/>
    <x v="0"/>
    <x v="0"/>
    <m/>
    <x v="0"/>
    <x v="0"/>
    <x v="0"/>
    <x v="0"/>
    <x v="0"/>
    <x v="0"/>
    <x v="0"/>
    <x v="0"/>
    <x v="0"/>
    <x v="0"/>
    <x v="0"/>
    <x v="0"/>
    <x v="0"/>
    <m/>
    <x v="0"/>
    <x v="0"/>
    <x v="0"/>
    <x v="0"/>
    <x v="0"/>
    <s v="PRODUCED WATER"/>
    <n v="20010515"/>
    <x v="0"/>
    <s v="BJ SERVICES ROCK SPRINGS"/>
    <m/>
    <m/>
    <d v="2001-05-17T00:00:00"/>
  </r>
  <r>
    <x v="1"/>
    <s v="T20N R096W S01 fLEWIS-MESAVERDE"/>
    <n v="3734"/>
    <x v="0"/>
    <x v="0"/>
    <s v="WAMSUTTER"/>
    <s v="SE SE"/>
    <n v="1"/>
    <n v="20"/>
    <n v="96"/>
    <n v="41.733840000000001"/>
    <n v="-108.165792"/>
    <s v="4903724388"/>
    <s v="RED WASH 01-01"/>
    <x v="0"/>
    <s v="LEWIS-MESAVERDE"/>
    <m/>
    <m/>
    <m/>
    <x v="0"/>
    <s v="7230"/>
    <m/>
    <n v="9286"/>
    <n v="9295"/>
    <x v="2"/>
    <d v="2003-02-13T00:00:00"/>
    <n v="8.1"/>
    <x v="1"/>
    <n v="27"/>
    <n v="3.04"/>
    <n v="2780"/>
    <n v="19.899999999999999"/>
    <x v="1"/>
    <n v="2999"/>
    <n v="2322"/>
    <m/>
    <x v="0"/>
    <n v="37"/>
    <n v="8632"/>
    <x v="0"/>
    <s v="BP AMERICA PRODUCTION COMPANY"/>
    <n v="1.3472999999999999"/>
    <n v="0.25016159999999998"/>
    <n v="120.93"/>
    <n v="0.50904199999999988"/>
    <n v="123.03650359999999"/>
    <n v="84.601789999999994"/>
    <n v="38.057579999999994"/>
    <n v="0"/>
    <x v="1"/>
    <n v="0.77034000000000002"/>
    <n v="123.42971"/>
    <n v="-1.5953764788149082E-3"/>
    <n v="8187.94"/>
    <n v="-2.6400807612868976E-2"/>
    <n v="1.0950408704559449E-2"/>
    <n v="2.033230729745802E-3"/>
    <n v="0.98701636056569475"/>
    <n v="0.68542484625460109"/>
    <n v="0.30833403076131344"/>
    <n v="6.2411229840854364E-3"/>
    <x v="0"/>
    <n v="0.32"/>
    <x v="0"/>
    <m/>
    <m/>
    <x v="0"/>
    <n v="12080"/>
    <x v="0"/>
    <x v="0"/>
    <m/>
    <x v="0"/>
    <x v="0"/>
    <x v="0"/>
    <n v="2.72"/>
    <x v="0"/>
    <x v="0"/>
    <x v="0"/>
    <x v="0"/>
    <x v="0"/>
    <x v="0"/>
    <x v="0"/>
    <x v="0"/>
    <x v="0"/>
    <x v="0"/>
    <x v="0"/>
    <x v="0"/>
    <x v="0"/>
    <m/>
    <x v="0"/>
    <x v="0"/>
    <x v="0"/>
    <x v="0"/>
    <x v="0"/>
    <m/>
    <n v="20030213"/>
    <x v="0"/>
    <s v="BP AMERICA"/>
    <m/>
    <m/>
    <d v="2003-02-15T00:00:00"/>
  </r>
  <r>
    <x v="1"/>
    <s v="T20N R095W S36 fMESAVERDE/ALMOND"/>
    <n v="3733"/>
    <x v="0"/>
    <x v="0"/>
    <s v="WC"/>
    <s v="SE NW"/>
    <n v="36"/>
    <n v="20"/>
    <n v="95"/>
    <n v="41.669564999999999"/>
    <n v="-108.058767"/>
    <s v="4903724838"/>
    <s v="RED DESERT 36-03"/>
    <x v="0"/>
    <s v="MESAVERDE/ALMOND"/>
    <m/>
    <m/>
    <m/>
    <x v="0"/>
    <s v="9494"/>
    <m/>
    <n v="9830"/>
    <n v="9828"/>
    <x v="2"/>
    <d v="2003-01-08T00:00:00"/>
    <n v="7.59"/>
    <x v="1"/>
    <n v="56.6"/>
    <n v="12.8"/>
    <n v="5400"/>
    <n v="47.2"/>
    <x v="1"/>
    <n v="6998"/>
    <n v="2103"/>
    <m/>
    <x v="0"/>
    <n v="8"/>
    <n v="13492"/>
    <x v="0"/>
    <s v="BP AMERICA PRODUCTION COMPANY"/>
    <n v="2.8243399999999999"/>
    <n v="1.053312"/>
    <n v="234.9"/>
    <n v="1.207376"/>
    <n v="239.985028"/>
    <n v="197.41358"/>
    <n v="34.468169999999994"/>
    <n v="0"/>
    <x v="1"/>
    <n v="0.16656000000000001"/>
    <n v="232.04830999999999"/>
    <n v="1.6813892920419137E-2"/>
    <n v="14625.6"/>
    <n v="4.0316385466753868E-2"/>
    <n v="1.1768817511399085E-2"/>
    <n v="4.389073805054205E-3"/>
    <n v="0.98384210868354671"/>
    <n v="0.85074345079263891"/>
    <n v="0.14853876763851456"/>
    <n v="7.1778156884659073E-4"/>
    <x v="0"/>
    <n v="0.22"/>
    <x v="0"/>
    <m/>
    <m/>
    <x v="0"/>
    <n v="21300"/>
    <x v="0"/>
    <x v="0"/>
    <m/>
    <x v="0"/>
    <x v="0"/>
    <x v="0"/>
    <n v="20"/>
    <x v="0"/>
    <x v="0"/>
    <x v="0"/>
    <x v="0"/>
    <x v="0"/>
    <x v="0"/>
    <x v="0"/>
    <x v="0"/>
    <x v="0"/>
    <x v="0"/>
    <x v="0"/>
    <x v="0"/>
    <x v="0"/>
    <m/>
    <x v="0"/>
    <x v="0"/>
    <x v="0"/>
    <x v="0"/>
    <x v="0"/>
    <m/>
    <n v="20030108"/>
    <x v="0"/>
    <s v="BP AMERICA"/>
    <m/>
    <m/>
    <d v="2003-01-10T00:00:00"/>
  </r>
  <r>
    <x v="1"/>
    <s v="T20N R095W S35 fMESAVERDE/ALMOND"/>
    <n v="3619"/>
    <x v="0"/>
    <x v="0"/>
    <s v="WAMSUTTER"/>
    <s v="NE SE"/>
    <n v="35"/>
    <n v="20"/>
    <n v="95"/>
    <n v="41.665162000000002"/>
    <n v="-108.06863199999999"/>
    <s v="4903723357"/>
    <s v="YOUNGSTOWN 2-35"/>
    <x v="0"/>
    <s v="MESAVERDE/ALMOND"/>
    <m/>
    <m/>
    <m/>
    <x v="0"/>
    <s v="9757"/>
    <m/>
    <n v="10050"/>
    <n v="9979"/>
    <x v="5"/>
    <d v="2003-02-19T00:00:00"/>
    <n v="7"/>
    <x v="1"/>
    <n v="384"/>
    <n v="40"/>
    <n v="6676"/>
    <m/>
    <x v="1"/>
    <n v="10300"/>
    <n v="1120"/>
    <m/>
    <x v="0"/>
    <n v="188"/>
    <n v="18727"/>
    <x v="0"/>
    <s v="ANADARKO PETROLEUM CORP"/>
    <n v="19.1616"/>
    <n v="3.2915999999999999"/>
    <n v="290.40600000000001"/>
    <n v="0"/>
    <n v="312.85919999999999"/>
    <n v="290.56299999999999"/>
    <n v="18.3568"/>
    <n v="0"/>
    <x v="1"/>
    <n v="3.9141600000000003"/>
    <n v="312.83395999999999"/>
    <n v="4.0339261499992417E-5"/>
    <n v="18708"/>
    <n v="-5.0754641378389213E-4"/>
    <n v="6.1246720569508584E-2"/>
    <n v="1.0521026711057242E-2"/>
    <n v="0.92823225271943421"/>
    <n v="0.92880900781999498"/>
    <n v="5.867905134084548E-2"/>
    <n v="1.2511940839159534E-2"/>
    <x v="0"/>
    <n v="19"/>
    <x v="0"/>
    <m/>
    <m/>
    <x v="0"/>
    <m/>
    <x v="0"/>
    <x v="0"/>
    <m/>
    <x v="0"/>
    <x v="0"/>
    <x v="0"/>
    <m/>
    <x v="0"/>
    <x v="0"/>
    <x v="0"/>
    <x v="0"/>
    <x v="0"/>
    <x v="0"/>
    <x v="0"/>
    <x v="0"/>
    <x v="0"/>
    <x v="0"/>
    <x v="0"/>
    <x v="0"/>
    <x v="0"/>
    <m/>
    <x v="0"/>
    <x v="0"/>
    <x v="0"/>
    <x v="0"/>
    <x v="0"/>
    <s v="WELLHEAD"/>
    <n v="20030219"/>
    <x v="0"/>
    <s v="CHAMPION TECHNOLOGIES VERNAL UT"/>
    <m/>
    <m/>
    <d v="2003-02-25T00:00:00"/>
  </r>
  <r>
    <x v="1"/>
    <s v="T20N R095W S35 fMESAVERDE/ALMOND"/>
    <n v="3620"/>
    <x v="0"/>
    <x v="0"/>
    <s v="WAMSUTTER"/>
    <s v="NE SE"/>
    <n v="35"/>
    <n v="20"/>
    <n v="95"/>
    <n v="41.665148000000002"/>
    <n v="-108.06871700000001"/>
    <s v="4903723358"/>
    <s v="YOUNGSTOWN 3-35"/>
    <x v="0"/>
    <s v="MESAVERDE/ALMOND"/>
    <m/>
    <m/>
    <m/>
    <x v="0"/>
    <s v="9604"/>
    <m/>
    <n v="9850"/>
    <n v="9747"/>
    <x v="5"/>
    <d v="2003-02-19T00:00:00"/>
    <n v="7"/>
    <x v="1"/>
    <n v="432"/>
    <n v="39"/>
    <n v="6588"/>
    <m/>
    <x v="1"/>
    <n v="10260"/>
    <n v="1098"/>
    <m/>
    <x v="0"/>
    <n v="188"/>
    <n v="18619"/>
    <x v="0"/>
    <s v="ANADARKO PETROLEUM CORP"/>
    <n v="21.556799999999999"/>
    <n v="3.2093099999999999"/>
    <n v="286.57799999999997"/>
    <n v="0"/>
    <n v="311.34411"/>
    <n v="289.43459999999999"/>
    <n v="17.996219999999997"/>
    <n v="0"/>
    <x v="1"/>
    <n v="3.9141600000000003"/>
    <n v="311.34497999999996"/>
    <n v="-1.3971659596019438E-6"/>
    <n v="18605"/>
    <n v="-3.7610143993122719E-4"/>
    <n v="6.9237860321173253E-2"/>
    <n v="1.0307919427157301E-2"/>
    <n v="0.92045422025166934"/>
    <n v="0.92962667970429469"/>
    <n v="5.780154219926719E-2"/>
    <n v="1.2571778096438236E-2"/>
    <x v="0"/>
    <n v="14"/>
    <x v="0"/>
    <m/>
    <m/>
    <x v="0"/>
    <m/>
    <x v="0"/>
    <x v="0"/>
    <m/>
    <x v="0"/>
    <x v="0"/>
    <x v="0"/>
    <m/>
    <x v="0"/>
    <x v="0"/>
    <x v="0"/>
    <x v="0"/>
    <x v="0"/>
    <x v="0"/>
    <x v="0"/>
    <x v="0"/>
    <x v="0"/>
    <x v="0"/>
    <x v="0"/>
    <x v="0"/>
    <x v="0"/>
    <m/>
    <x v="0"/>
    <x v="0"/>
    <x v="0"/>
    <x v="0"/>
    <x v="0"/>
    <s v="WELLHEAD"/>
    <n v="20030219"/>
    <x v="0"/>
    <s v="CHAMPION TECHNOLOGIES VERNAL UT"/>
    <m/>
    <m/>
    <d v="2003-02-25T00:00:00"/>
  </r>
  <r>
    <x v="1"/>
    <s v="T20N R095W S29 fMESAVERDE/ALMOND"/>
    <n v="3625"/>
    <x v="0"/>
    <x v="0"/>
    <s v="WAMSUTTER"/>
    <s v="SE NW"/>
    <n v="29"/>
    <n v="20"/>
    <n v="95"/>
    <n v="41.684179999999998"/>
    <n v="-108.135436"/>
    <s v="4903724711"/>
    <s v="RED DESERT 29-1"/>
    <x v="0"/>
    <s v="MESAVERDE/ALMOND"/>
    <m/>
    <m/>
    <m/>
    <x v="0"/>
    <s v="9222"/>
    <m/>
    <n v="9520"/>
    <m/>
    <x v="5"/>
    <d v="2002-04-11T00:00:00"/>
    <n v="7"/>
    <x v="1"/>
    <n v="704"/>
    <n v="365"/>
    <n v="24464"/>
    <m/>
    <x v="1"/>
    <n v="38760"/>
    <n v="1952"/>
    <m/>
    <x v="0"/>
    <n v="188"/>
    <n v="66462"/>
    <x v="0"/>
    <s v="ANADARKO PETROLEUM CORP."/>
    <n v="35.129599999999996"/>
    <n v="30.03585"/>
    <n v="1064.184"/>
    <n v="0"/>
    <n v="1129.3494499999999"/>
    <n v="1093.4195999999999"/>
    <n v="31.993279999999995"/>
    <n v="0"/>
    <x v="1"/>
    <n v="3.9141600000000003"/>
    <n v="1129.3270399999999"/>
    <n v="9.9217396113403717E-6"/>
    <n v="66433"/>
    <n v="-2.182173896685353E-4"/>
    <n v="3.1106049593418582E-2"/>
    <n v="2.6595709591924803E-2"/>
    <n v="0.94229824081465663"/>
    <n v="0.96820456897941631"/>
    <n v="2.8329508518630704E-2"/>
    <n v="3.4659225019530223E-3"/>
    <x v="0"/>
    <n v="29"/>
    <x v="0"/>
    <m/>
    <m/>
    <x v="0"/>
    <m/>
    <x v="0"/>
    <x v="0"/>
    <m/>
    <x v="0"/>
    <x v="0"/>
    <x v="0"/>
    <m/>
    <x v="0"/>
    <x v="0"/>
    <x v="0"/>
    <x v="0"/>
    <x v="0"/>
    <x v="0"/>
    <x v="0"/>
    <x v="0"/>
    <x v="0"/>
    <x v="0"/>
    <x v="0"/>
    <x v="0"/>
    <x v="0"/>
    <m/>
    <x v="0"/>
    <x v="0"/>
    <x v="0"/>
    <x v="0"/>
    <x v="0"/>
    <s v="WELLHEAD"/>
    <n v="20020411"/>
    <x v="0"/>
    <s v="CHAMPION TECHNOLOGIES,VERNAL UT"/>
    <m/>
    <m/>
    <d v="2002-04-24T00:00:00"/>
  </r>
  <r>
    <x v="1"/>
    <s v="T20N R095W S29 fLEWIS-MESAVERDE/ALMOND"/>
    <n v="3651"/>
    <x v="0"/>
    <x v="0"/>
    <s v="WAMSUTTER"/>
    <s v="SW NE"/>
    <n v="29"/>
    <n v="20"/>
    <n v="95"/>
    <n v="41.684019999999997"/>
    <n v="-108.12693899999999"/>
    <s v="4903724870"/>
    <s v="RED DESERT 29-2"/>
    <x v="0"/>
    <s v="LEWIS-MESAVERDE/ALMOND"/>
    <m/>
    <m/>
    <m/>
    <x v="0"/>
    <s v="8266"/>
    <m/>
    <n v="9445"/>
    <n v="9405"/>
    <x v="5"/>
    <d v="2002-04-11T00:00:00"/>
    <n v="7"/>
    <x v="1"/>
    <n v="400"/>
    <n v="131"/>
    <n v="4279"/>
    <m/>
    <x v="1"/>
    <n v="6680"/>
    <n v="1464"/>
    <m/>
    <x v="0"/>
    <n v="213"/>
    <n v="13197"/>
    <x v="0"/>
    <s v="ANADARKO PETROLEUM CORP"/>
    <n v="19.96"/>
    <n v="10.77999"/>
    <n v="186.13649999999998"/>
    <n v="0"/>
    <n v="216.87648999999999"/>
    <n v="188.44280000000001"/>
    <n v="23.994959999999999"/>
    <n v="0"/>
    <x v="1"/>
    <n v="4.43466"/>
    <n v="216.87242000000001"/>
    <n v="9.3833088825156341E-6"/>
    <n v="13167"/>
    <n v="-1.137915339098771E-3"/>
    <n v="9.2033949830154491E-2"/>
    <n v="4.9705664270018386E-2"/>
    <n v="0.85826038589982712"/>
    <n v="0.86891085551588354"/>
    <n v="0.11064090122662899"/>
    <n v="2.0448243257487512E-2"/>
    <x v="0"/>
    <n v="30"/>
    <x v="0"/>
    <m/>
    <m/>
    <x v="0"/>
    <m/>
    <x v="0"/>
    <x v="0"/>
    <m/>
    <x v="0"/>
    <x v="0"/>
    <x v="0"/>
    <m/>
    <x v="0"/>
    <x v="0"/>
    <x v="0"/>
    <x v="0"/>
    <x v="0"/>
    <x v="0"/>
    <x v="0"/>
    <x v="0"/>
    <x v="0"/>
    <x v="0"/>
    <x v="0"/>
    <x v="0"/>
    <x v="0"/>
    <m/>
    <x v="0"/>
    <x v="0"/>
    <x v="0"/>
    <x v="0"/>
    <x v="0"/>
    <s v="WELLHEAD"/>
    <n v="20020411"/>
    <x v="0"/>
    <s v="CHAMPION TECHNOLOGIES VERNAL UT"/>
    <m/>
    <m/>
    <d v="2002-04-24T00:00:00"/>
  </r>
  <r>
    <x v="1"/>
    <s v="T20N R095W S29 fLEWIS-MESAVERDE/ALMOND"/>
    <n v="3631"/>
    <x v="0"/>
    <x v="0"/>
    <s v="WAMSUTTER"/>
    <s v="C SW"/>
    <n v="29"/>
    <n v="20"/>
    <n v="95"/>
    <n v="41.67689"/>
    <n v="-108.136128"/>
    <s v="4903724827"/>
    <s v="RED DESERT 29-4"/>
    <x v="0"/>
    <s v="LEWIS-MESAVERDE/ALMOND"/>
    <m/>
    <m/>
    <m/>
    <x v="0"/>
    <s v="8240"/>
    <m/>
    <n v="9460"/>
    <n v="9414"/>
    <x v="5"/>
    <d v="2002-04-11T00:00:00"/>
    <n v="7"/>
    <x v="1"/>
    <n v="296"/>
    <n v="219"/>
    <n v="6797"/>
    <m/>
    <x v="1"/>
    <n v="10100"/>
    <n v="1830"/>
    <m/>
    <x v="0"/>
    <n v="650"/>
    <n v="19932"/>
    <x v="0"/>
    <s v="ANADARKO PETROLEUM CORP"/>
    <n v="14.7704"/>
    <n v="18.021509999999999"/>
    <n v="295.66949999999997"/>
    <n v="0"/>
    <n v="328.46141"/>
    <n v="284.92099999999999"/>
    <n v="29.993699999999997"/>
    <n v="0"/>
    <x v="1"/>
    <n v="13.533000000000001"/>
    <n v="328.4477"/>
    <n v="2.0870467148801177E-5"/>
    <n v="19892"/>
    <n v="-1.004419445560466E-3"/>
    <n v="4.4968448500540749E-2"/>
    <n v="5.486644534589314E-2"/>
    <n v="0.90016510615356604"/>
    <n v="0.8674775314304225"/>
    <n v="9.1319561683640943E-2"/>
    <n v="4.1202906885936488E-2"/>
    <x v="0"/>
    <n v="40"/>
    <x v="0"/>
    <m/>
    <m/>
    <x v="0"/>
    <m/>
    <x v="0"/>
    <x v="0"/>
    <m/>
    <x v="0"/>
    <x v="0"/>
    <x v="0"/>
    <m/>
    <x v="0"/>
    <x v="0"/>
    <x v="0"/>
    <x v="0"/>
    <x v="0"/>
    <x v="0"/>
    <x v="0"/>
    <x v="0"/>
    <x v="0"/>
    <x v="0"/>
    <x v="0"/>
    <x v="0"/>
    <x v="0"/>
    <m/>
    <x v="0"/>
    <x v="0"/>
    <x v="0"/>
    <x v="0"/>
    <x v="0"/>
    <s v="WELLHEAD"/>
    <n v="20020411"/>
    <x v="0"/>
    <s v="CHAMPION TECHNOLOGIES VERNAL UT"/>
    <m/>
    <m/>
    <d v="2002-04-24T00:00:00"/>
  </r>
  <r>
    <x v="1"/>
    <s v="T20N R095W S25 fMESAVERDE/ALMOND"/>
    <n v="4780"/>
    <x v="0"/>
    <x v="0"/>
    <s v="WAMSUTTER"/>
    <s v="NW SW"/>
    <n v="25"/>
    <n v="20"/>
    <n v="95"/>
    <n v="41.679614999999998"/>
    <n v="-108.06216999999999"/>
    <s v="4903726788"/>
    <s v="13-25 QUEALY"/>
    <x v="0"/>
    <s v="MESAVERDE/ALMOND"/>
    <m/>
    <m/>
    <n v="4"/>
    <x v="0"/>
    <n v="9416"/>
    <n v="9420"/>
    <n v="10000"/>
    <n v="9954"/>
    <x v="2"/>
    <d v="2006-05-18T00:00:00"/>
    <n v="8.25"/>
    <x v="1"/>
    <n v="89"/>
    <n v="19"/>
    <n v="2852"/>
    <n v="0"/>
    <x v="1"/>
    <n v="3650"/>
    <n v="1600"/>
    <n v="0"/>
    <x v="1"/>
    <n v="0"/>
    <n v="8211"/>
    <x v="0"/>
    <s v="CABOT OIL &amp; GAS CORPORATION"/>
    <n v="4.4410999999999996"/>
    <n v="1.56351"/>
    <n v="124.062"/>
    <n v="0"/>
    <n v="130.06661"/>
    <n v="102.9665"/>
    <n v="26.223999999999997"/>
    <n v="0"/>
    <x v="1"/>
    <n v="0"/>
    <n v="129.19049999999999"/>
    <n v="3.3793094430467547E-3"/>
    <n v="8210"/>
    <n v="-6.0897631082150903E-5"/>
    <n v="3.4144812415730676E-2"/>
    <n v="1.2020840706158175E-2"/>
    <n v="0.95383434687811119"/>
    <n v="0.79701293825784414"/>
    <n v="0.20298706174215597"/>
    <n v="0"/>
    <x v="1"/>
    <n v="1"/>
    <x v="1"/>
    <n v="0"/>
    <n v="0.59599999999999997"/>
    <x v="1"/>
    <n v="0"/>
    <x v="1"/>
    <x v="1"/>
    <n v="0"/>
    <x v="1"/>
    <x v="1"/>
    <x v="1"/>
    <n v="0"/>
    <x v="1"/>
    <x v="1"/>
    <x v="1"/>
    <x v="1"/>
    <x v="0"/>
    <x v="0"/>
    <x v="0"/>
    <x v="0"/>
    <x v="0"/>
    <x v="0"/>
    <x v="0"/>
    <x v="0"/>
    <x v="0"/>
    <m/>
    <x v="0"/>
    <x v="0"/>
    <x v="0"/>
    <x v="0"/>
    <x v="0"/>
    <m/>
    <n v="20060518"/>
    <x v="0"/>
    <s v="QUESTAR ROCK SPRINGS"/>
    <m/>
    <s v="9416-9420"/>
    <d v="2006-05-30T00:00:00"/>
  </r>
  <r>
    <x v="1"/>
    <s v="T20N R095W S25 fMESAVERDE/ALMOND"/>
    <n v="4437"/>
    <x v="0"/>
    <x v="0"/>
    <s v="WAMSUTTER"/>
    <s v="SW NE"/>
    <n v="25"/>
    <n v="20"/>
    <n v="95"/>
    <n v="41.68085"/>
    <n v="-108.05433600000001"/>
    <s v="4903725961"/>
    <s v="QUEALY 50-25"/>
    <x v="0"/>
    <s v="MESAVERDE/ALMOND"/>
    <m/>
    <m/>
    <s v=""/>
    <x v="0"/>
    <m/>
    <m/>
    <n v="10053"/>
    <m/>
    <x v="2"/>
    <d v="2004-10-01T00:00:00"/>
    <n v="7.1"/>
    <x v="1"/>
    <n v="64"/>
    <n v="14"/>
    <n v="1426"/>
    <m/>
    <x v="1"/>
    <n v="2000"/>
    <n v="600"/>
    <m/>
    <x v="0"/>
    <n v="1"/>
    <n v="4112"/>
    <x v="0"/>
    <s v="CABOT OIL AND GAS"/>
    <n v="3.1936"/>
    <n v="1.1520600000000001"/>
    <n v="62.030999999999999"/>
    <n v="0"/>
    <n v="66.376660000000001"/>
    <n v="56.42"/>
    <n v="9.8339999999999996"/>
    <n v="0"/>
    <x v="1"/>
    <n v="2.0820000000000002E-2"/>
    <n v="66.274819999999991"/>
    <n v="7.6772607437180444E-4"/>
    <n v="4105"/>
    <n v="-8.5189241815747841E-4"/>
    <n v="4.8113297656133945E-2"/>
    <n v="1.7356402084708691E-2"/>
    <n v="0.93453030025915729"/>
    <n v="0.85130370780335585"/>
    <n v="0.14838214573800429"/>
    <n v="3.1414645863994808E-4"/>
    <x v="0"/>
    <n v="7"/>
    <x v="0"/>
    <m/>
    <n v="0.31"/>
    <x v="0"/>
    <m/>
    <x v="0"/>
    <x v="0"/>
    <m/>
    <x v="0"/>
    <x v="0"/>
    <x v="0"/>
    <m/>
    <x v="0"/>
    <x v="0"/>
    <x v="0"/>
    <x v="0"/>
    <x v="0"/>
    <x v="0"/>
    <x v="0"/>
    <x v="0"/>
    <x v="0"/>
    <x v="0"/>
    <x v="0"/>
    <x v="0"/>
    <x v="0"/>
    <m/>
    <x v="0"/>
    <x v="0"/>
    <x v="0"/>
    <x v="0"/>
    <x v="0"/>
    <m/>
    <n v="20041001"/>
    <x v="0"/>
    <s v="QUESTAR APPLIED TECHNOLOGY ROCK SPRINGS"/>
    <m/>
    <m/>
    <d v="2004-10-12T00:00:00"/>
  </r>
  <r>
    <x v="1"/>
    <s v="T20N R095W S23 fMESAVERDE/ALMOND"/>
    <m/>
    <x v="1"/>
    <x v="3"/>
    <s v="WAMSUTTER"/>
    <m/>
    <n v="23"/>
    <n v="20"/>
    <n v="95"/>
    <n v="41.693592000000002"/>
    <n v="-108.07104099999999"/>
    <s v="4903721403"/>
    <s v="441 B11105"/>
    <x v="0"/>
    <s v="MESAVERDE/ALMOND"/>
    <m/>
    <m/>
    <m/>
    <x v="0"/>
    <m/>
    <m/>
    <n v="9770"/>
    <m/>
    <x v="0"/>
    <d v="1979-04-04T00:00:00"/>
    <n v="6.8"/>
    <x v="0"/>
    <n v="167"/>
    <n v="82"/>
    <n v="247"/>
    <n v="5"/>
    <x v="1"/>
    <n v="50"/>
    <n v="329"/>
    <n v="0"/>
    <x v="1"/>
    <n v="920"/>
    <n v="1633"/>
    <x v="0"/>
    <s v="AMOCO PRODUCTION COMPANY"/>
    <n v="8.3332999999999995"/>
    <n v="6.7477800000000006"/>
    <n v="10.744499999999999"/>
    <n v="0.12789999999999999"/>
    <n v="25.953479999999999"/>
    <n v="1.4104999999999999"/>
    <n v="5.3923099999999993"/>
    <n v="0"/>
    <x v="1"/>
    <n v="19.154400000000003"/>
    <n v="25.957210000000003"/>
    <n v="-7.1854178782914492E-5"/>
    <n v="1800"/>
    <n v="4.8645499563064375E-2"/>
    <n v="0.32108603547578207"/>
    <n v="0.25999519139629834"/>
    <n v="0.41891877312791964"/>
    <n v="5.4339430162178431E-2"/>
    <n v="0.20773842797434697"/>
    <n v="0.73792214186347449"/>
    <x v="1"/>
    <n v="0"/>
    <x v="1"/>
    <n v="1173"/>
    <n v="5.0999999999999996"/>
    <x v="0"/>
    <n v="4.5"/>
    <x v="0"/>
    <x v="1"/>
    <m/>
    <x v="1"/>
    <x v="1"/>
    <x v="1"/>
    <n v="0"/>
    <x v="1"/>
    <x v="1"/>
    <x v="1"/>
    <x v="1"/>
    <x v="0"/>
    <x v="0"/>
    <x v="0"/>
    <x v="0"/>
    <x v="0"/>
    <x v="0"/>
    <x v="0"/>
    <x v="0"/>
    <x v="0"/>
    <m/>
    <x v="0"/>
    <x v="0"/>
    <x v="0"/>
    <x v="0"/>
    <x v="0"/>
    <s v="DST 2 TOP"/>
    <n v="19790404"/>
    <x v="1"/>
    <m/>
    <m/>
    <m/>
    <m/>
  </r>
  <r>
    <x v="1"/>
    <s v="T20N R095W S23 fMESAVERDE/ALMOND"/>
    <m/>
    <x v="1"/>
    <x v="3"/>
    <s v="WAMSUTTER"/>
    <m/>
    <n v="23"/>
    <n v="20"/>
    <n v="95"/>
    <n v="41.693592000000002"/>
    <n v="-108.07104099999999"/>
    <s v="4903721403"/>
    <s v="441 B11105"/>
    <x v="0"/>
    <s v="MESAVERDE/ALMOND"/>
    <m/>
    <m/>
    <m/>
    <x v="0"/>
    <m/>
    <m/>
    <n v="9770"/>
    <m/>
    <x v="0"/>
    <d v="1979-04-04T00:00:00"/>
    <n v="7"/>
    <x v="0"/>
    <n v="194"/>
    <n v="92"/>
    <n v="327"/>
    <n v="14"/>
    <x v="1"/>
    <n v="60"/>
    <n v="671"/>
    <n v="0"/>
    <x v="1"/>
    <n v="920"/>
    <n v="1937"/>
    <x v="0"/>
    <s v="AMOCO PRODUCTION COMPANY"/>
    <n v="9.6806000000000001"/>
    <n v="7.5706800000000003"/>
    <n v="14.224499999999999"/>
    <n v="0.35811999999999999"/>
    <n v="31.8339"/>
    <n v="1.6925999999999999"/>
    <n v="10.997689999999999"/>
    <n v="0"/>
    <x v="1"/>
    <n v="19.154400000000003"/>
    <n v="31.84469"/>
    <n v="-1.6944470661175252E-4"/>
    <n v="2278"/>
    <n v="8.0901542111506519E-2"/>
    <n v="0.30409720455237971"/>
    <n v="0.23781817496442473"/>
    <n v="0.45808462048319554"/>
    <n v="5.3151718543970751E-2"/>
    <n v="0.34535396639125704"/>
    <n v="0.60149431506477224"/>
    <x v="1"/>
    <n v="0"/>
    <x v="1"/>
    <n v="1410"/>
    <n v="3.9"/>
    <x v="0"/>
    <n v="4.2"/>
    <x v="0"/>
    <x v="1"/>
    <m/>
    <x v="1"/>
    <x v="1"/>
    <x v="1"/>
    <n v="0"/>
    <x v="1"/>
    <x v="1"/>
    <x v="1"/>
    <x v="1"/>
    <x v="0"/>
    <x v="0"/>
    <x v="0"/>
    <x v="0"/>
    <x v="0"/>
    <x v="0"/>
    <x v="0"/>
    <x v="0"/>
    <x v="0"/>
    <m/>
    <x v="0"/>
    <x v="0"/>
    <x v="0"/>
    <x v="0"/>
    <x v="0"/>
    <s v="DST 2 MIDDLE"/>
    <n v="19790404"/>
    <x v="1"/>
    <m/>
    <m/>
    <m/>
    <m/>
  </r>
  <r>
    <x v="1"/>
    <s v="T20N R095W S23 fMESAVERDE/ALMOND"/>
    <m/>
    <x v="1"/>
    <x v="3"/>
    <s v="WAMSUTTER"/>
    <m/>
    <n v="23"/>
    <n v="20"/>
    <n v="95"/>
    <n v="41.693592000000002"/>
    <n v="-108.07104099999999"/>
    <s v="4903721403"/>
    <s v="441 B11105"/>
    <x v="0"/>
    <s v="MESAVERDE/ALMOND"/>
    <m/>
    <m/>
    <m/>
    <x v="0"/>
    <m/>
    <m/>
    <n v="9770"/>
    <m/>
    <x v="0"/>
    <d v="1979-04-04T00:00:00"/>
    <n v="8.1999999999999993"/>
    <x v="0"/>
    <n v="118"/>
    <n v="65"/>
    <n v="1110"/>
    <n v="41"/>
    <x v="1"/>
    <n v="160"/>
    <n v="1257"/>
    <n v="96"/>
    <x v="1"/>
    <n v="1550"/>
    <n v="3759"/>
    <x v="0"/>
    <s v="AMOCO PRODUCTION COMPANY"/>
    <n v="5.8882000000000003"/>
    <n v="5.3488500000000005"/>
    <n v="48.284999999999997"/>
    <n v="1.04878"/>
    <n v="60.570829999999994"/>
    <n v="4.5136000000000003"/>
    <n v="20.602229999999999"/>
    <n v="3.1996799999999999"/>
    <x v="1"/>
    <n v="32.271000000000001"/>
    <n v="60.586510000000004"/>
    <n v="-1.2941849003956634E-4"/>
    <n v="4397"/>
    <n v="7.822461991172143E-2"/>
    <n v="9.7211809711044095E-2"/>
    <n v="8.830735850903812E-2"/>
    <n v="0.81448083177991781"/>
    <n v="7.449843207671146E-2"/>
    <n v="0.34004648889662065"/>
    <n v="0.53264332274626813"/>
    <x v="1"/>
    <n v="0"/>
    <x v="1"/>
    <n v="2788"/>
    <n v="2.2999999999999998"/>
    <x v="0"/>
    <n v="2.2000000000000002"/>
    <x v="0"/>
    <x v="1"/>
    <m/>
    <x v="1"/>
    <x v="1"/>
    <x v="1"/>
    <n v="0"/>
    <x v="1"/>
    <x v="1"/>
    <x v="1"/>
    <x v="1"/>
    <x v="0"/>
    <x v="0"/>
    <x v="0"/>
    <x v="0"/>
    <x v="0"/>
    <x v="0"/>
    <x v="0"/>
    <x v="0"/>
    <x v="0"/>
    <m/>
    <x v="0"/>
    <x v="0"/>
    <x v="0"/>
    <x v="0"/>
    <x v="0"/>
    <s v="DST 2 BOTTOM"/>
    <n v="19790404"/>
    <x v="1"/>
    <m/>
    <m/>
    <m/>
    <m/>
  </r>
  <r>
    <x v="1"/>
    <s v="T20N R095W S21 fMESAVERDE"/>
    <m/>
    <x v="1"/>
    <x v="3"/>
    <s v="WAMSUTTER"/>
    <s v="C SE"/>
    <n v="21"/>
    <n v="20"/>
    <n v="95"/>
    <n v="41.691600000000001"/>
    <n v="-108.1071"/>
    <s v="4903720955"/>
    <s v="CHAMPLIN 441A-1"/>
    <x v="0"/>
    <s v="MESAVERDE"/>
    <m/>
    <m/>
    <m/>
    <x v="0"/>
    <m/>
    <m/>
    <n v="9741"/>
    <m/>
    <x v="2"/>
    <d v="1979-10-16T00:00:00"/>
    <n v="7.3"/>
    <x v="0"/>
    <n v="228"/>
    <n v="40"/>
    <n v="9881"/>
    <n v="505"/>
    <x v="1"/>
    <n v="14900"/>
    <n v="2269"/>
    <m/>
    <x v="0"/>
    <n v="1"/>
    <n v="26672"/>
    <x v="0"/>
    <s v="BP AMERICA PRODUCTION COMPANY"/>
    <n v="11.3772"/>
    <n v="3.2915999999999999"/>
    <n v="429.82349999999997"/>
    <n v="12.917899999999999"/>
    <n v="457.41019999999992"/>
    <n v="420.32900000000001"/>
    <n v="37.188909999999993"/>
    <n v="0"/>
    <x v="1"/>
    <n v="2.0820000000000002E-2"/>
    <n v="457.53873000000004"/>
    <n v="-1.4047778601164733E-4"/>
    <n v="27824"/>
    <n v="2.1139166177334117E-2"/>
    <n v="2.4873078912538465E-2"/>
    <n v="7.196166591825019E-3"/>
    <n v="0.96793075449563659"/>
    <n v="0.91867414153114424"/>
    <n v="8.1280354124338261E-2"/>
    <n v="4.5504344517457568E-5"/>
    <x v="0"/>
    <m/>
    <x v="0"/>
    <n v="26196"/>
    <n v="0.252"/>
    <x v="4"/>
    <m/>
    <x v="0"/>
    <x v="0"/>
    <m/>
    <x v="0"/>
    <x v="0"/>
    <x v="0"/>
    <m/>
    <x v="0"/>
    <x v="0"/>
    <x v="0"/>
    <x v="0"/>
    <x v="0"/>
    <x v="0"/>
    <x v="0"/>
    <x v="0"/>
    <x v="0"/>
    <x v="0"/>
    <x v="0"/>
    <x v="0"/>
    <x v="0"/>
    <m/>
    <x v="0"/>
    <x v="0"/>
    <x v="0"/>
    <x v="0"/>
    <x v="0"/>
    <m/>
    <n v="791016"/>
    <x v="0"/>
    <s v="CHEMICAL AND GEOLOGICAL LABS CASPER No 32167-5"/>
    <m/>
    <m/>
    <d v="1979-10-17T00:00:00"/>
  </r>
  <r>
    <x v="1"/>
    <s v="T20N R095W S19 fMESAVERDE/ALMOND"/>
    <n v="3621"/>
    <x v="0"/>
    <x v="0"/>
    <s v="WAMSUTTER"/>
    <s v="NE NE"/>
    <n v="19"/>
    <n v="20"/>
    <n v="95"/>
    <n v="41.69858"/>
    <n v="-108.14585599999999"/>
    <s v="4903724818"/>
    <s v="RED DESERT 19-2"/>
    <x v="0"/>
    <s v="MESAVERDE/ALMOND"/>
    <m/>
    <m/>
    <m/>
    <x v="0"/>
    <s v="9176"/>
    <m/>
    <n v="9350"/>
    <n v="9350"/>
    <x v="5"/>
    <d v="2003-06-12T00:00:00"/>
    <n v="7.38"/>
    <x v="1"/>
    <n v="352"/>
    <n v="185"/>
    <n v="5684"/>
    <m/>
    <x v="1"/>
    <n v="7900"/>
    <n v="2501"/>
    <m/>
    <x v="0"/>
    <n v="778"/>
    <n v="17447"/>
    <x v="0"/>
    <s v="ANADARKO PETROLEUM CORP"/>
    <n v="17.564799999999998"/>
    <n v="15.223650000000001"/>
    <n v="247.25399999999999"/>
    <n v="0"/>
    <n v="280.04244999999997"/>
    <n v="222.85899999999998"/>
    <n v="40.991389999999996"/>
    <n v="0"/>
    <x v="1"/>
    <n v="16.197960000000002"/>
    <n v="280.04834999999997"/>
    <n v="-1.0534006271834688E-5"/>
    <n v="17400"/>
    <n v="-1.3487531207851465E-3"/>
    <n v="6.2721919480421634E-2"/>
    <n v="5.4361936913492948E-2"/>
    <n v="0.8829161436060855"/>
    <n v="0.79578758453674159"/>
    <n v="0.14637254602642721"/>
    <n v="5.7839869436831191E-2"/>
    <x v="0"/>
    <n v="47"/>
    <x v="0"/>
    <m/>
    <m/>
    <x v="0"/>
    <m/>
    <x v="0"/>
    <x v="0"/>
    <m/>
    <x v="0"/>
    <x v="0"/>
    <x v="0"/>
    <m/>
    <x v="0"/>
    <x v="0"/>
    <x v="0"/>
    <x v="0"/>
    <x v="0"/>
    <x v="0"/>
    <x v="0"/>
    <x v="0"/>
    <x v="0"/>
    <x v="0"/>
    <x v="0"/>
    <x v="0"/>
    <x v="0"/>
    <m/>
    <x v="0"/>
    <x v="0"/>
    <x v="0"/>
    <x v="0"/>
    <x v="0"/>
    <s v="WELLHEAD"/>
    <n v="20030612"/>
    <x v="0"/>
    <s v="CHAMPION TECHNOLOGIES VERNAL UT"/>
    <m/>
    <m/>
    <d v="2002-06-12T00:00:00"/>
  </r>
  <r>
    <x v="1"/>
    <s v="T20N R095W S18 fMESAVERDE/ALMOND"/>
    <n v="3861"/>
    <x v="0"/>
    <x v="0"/>
    <s v="WAMSUTTER"/>
    <s v="NE NE"/>
    <n v="18"/>
    <n v="20"/>
    <n v="95"/>
    <n v="41.713059999999999"/>
    <n v="-108.14610999999999"/>
    <s v="4903724221"/>
    <s v="RED DESERT 1-18"/>
    <x v="0"/>
    <s v="MESAVERDE/ALMOND"/>
    <m/>
    <m/>
    <m/>
    <x v="0"/>
    <s v="8886"/>
    <m/>
    <n v="9351"/>
    <n v="9300"/>
    <x v="2"/>
    <d v="1999-12-01T00:00:00"/>
    <n v="9.24"/>
    <x v="1"/>
    <n v="56"/>
    <n v="10"/>
    <n v="4532"/>
    <n v="87"/>
    <x v="1"/>
    <n v="6278"/>
    <n v="2290"/>
    <n v="160"/>
    <x v="0"/>
    <n v="10"/>
    <n v="12584"/>
    <x v="0"/>
    <s v="SANTA FE SNYDER"/>
    <n v="2.7944"/>
    <n v="0.82289999999999996"/>
    <n v="197.142"/>
    <n v="2.22546"/>
    <n v="202.98475999999999"/>
    <n v="177.10237999999998"/>
    <n v="37.533099999999997"/>
    <n v="5.3327999999999998"/>
    <x v="1"/>
    <n v="0.20820000000000002"/>
    <n v="220.17647999999997"/>
    <n v="-4.062687783030406E-2"/>
    <n v="13423"/>
    <n v="3.2260545237820584E-2"/>
    <n v="1.3766550749918369E-2"/>
    <n v="4.0539989307571663E-3"/>
    <n v="0.98217945031932441"/>
    <n v="0.80436557074579451"/>
    <n v="0.17046825346649197"/>
    <n v="9.4560508915393713E-4"/>
    <x v="0"/>
    <n v="3.53"/>
    <x v="0"/>
    <m/>
    <n v="4.0000000000000003E-5"/>
    <x v="3"/>
    <n v="20400"/>
    <x v="2"/>
    <x v="0"/>
    <n v="146.58000000000001"/>
    <x v="4"/>
    <x v="0"/>
    <x v="0"/>
    <n v="4.18"/>
    <x v="0"/>
    <x v="9"/>
    <x v="5"/>
    <x v="0"/>
    <x v="0"/>
    <x v="0"/>
    <x v="0"/>
    <x v="0"/>
    <x v="0"/>
    <x v="0"/>
    <x v="0"/>
    <x v="6"/>
    <x v="0"/>
    <n v="0.8"/>
    <x v="0"/>
    <x v="0"/>
    <x v="0"/>
    <x v="0"/>
    <x v="0"/>
    <m/>
    <n v="19991201"/>
    <x v="0"/>
    <s v="BEUERMAN AND ASSOCIATES KINGMAN AZ LAB No 1999-0136"/>
    <m/>
    <m/>
    <d v="1999-12-21T00:00:00"/>
  </r>
  <r>
    <x v="1"/>
    <s v="T20N R095W S18 fLEWIS"/>
    <n v="3888"/>
    <x v="0"/>
    <x v="0"/>
    <s v="WAMSUTTER"/>
    <s v="NW NW"/>
    <n v="18"/>
    <n v="20"/>
    <n v="95"/>
    <n v="41.713329999999999"/>
    <n v="-108.157222"/>
    <s v="4903724644"/>
    <s v="RED DESERT 4X-18"/>
    <x v="0"/>
    <s v="LEWIS"/>
    <m/>
    <m/>
    <m/>
    <x v="0"/>
    <s v="7036"/>
    <m/>
    <n v="9330"/>
    <m/>
    <x v="2"/>
    <d v="2001-06-26T00:00:00"/>
    <n v="8.2899999999999991"/>
    <x v="1"/>
    <n v="13.9"/>
    <n v="2.8"/>
    <n v="3050"/>
    <n v="25.3"/>
    <x v="1"/>
    <n v="3300"/>
    <n v="1810"/>
    <m/>
    <x v="0"/>
    <n v="33.200000000000003"/>
    <n v="9290"/>
    <x v="0"/>
    <s v="DEVON ENERGY"/>
    <n v="0.69361000000000006"/>
    <n v="0.23041199999999998"/>
    <n v="132.67500000000001"/>
    <n v="0.64717400000000003"/>
    <n v="134.246196"/>
    <n v="93.093000000000004"/>
    <n v="29.665899999999997"/>
    <n v="0"/>
    <x v="1"/>
    <n v="0.69122400000000006"/>
    <n v="123.450124"/>
    <n v="4.1894552471684478E-2"/>
    <n v="8235.2000000000007"/>
    <n v="-6.01876155478967E-2"/>
    <n v="5.1667013343156482E-3"/>
    <n v="1.7163391355983003E-3"/>
    <n v="0.99311695953008594"/>
    <n v="0.75409401775894536"/>
    <n v="0.24030676550798763"/>
    <n v="5.5992167330670322E-3"/>
    <x v="0"/>
    <m/>
    <x v="0"/>
    <m/>
    <m/>
    <x v="0"/>
    <n v="13700"/>
    <x v="0"/>
    <x v="0"/>
    <m/>
    <x v="0"/>
    <x v="0"/>
    <x v="0"/>
    <m/>
    <x v="0"/>
    <x v="0"/>
    <x v="0"/>
    <x v="0"/>
    <x v="0"/>
    <x v="0"/>
    <x v="0"/>
    <x v="0"/>
    <x v="0"/>
    <x v="0"/>
    <x v="0"/>
    <x v="0"/>
    <x v="0"/>
    <m/>
    <x v="0"/>
    <x v="0"/>
    <x v="0"/>
    <x v="0"/>
    <x v="0"/>
    <m/>
    <n v="20010626"/>
    <x v="0"/>
    <s v="ENVIRO-TEST CASPER LAB No L3242-6"/>
    <m/>
    <m/>
    <d v="2001-08-03T00:00:00"/>
  </r>
  <r>
    <x v="1"/>
    <s v="T20N R095W S17 fMESAVERDE/ALMOND"/>
    <n v="3624"/>
    <x v="0"/>
    <x v="0"/>
    <s v="WAMSUTTER"/>
    <s v="NE NW"/>
    <n v="17"/>
    <n v="20"/>
    <n v="95"/>
    <n v="41.71367"/>
    <n v="-108.13544400000001"/>
    <s v="4903724537"/>
    <s v="RED DESERT 17-1"/>
    <x v="0"/>
    <s v="MESAVERDE/ALMOND"/>
    <m/>
    <m/>
    <m/>
    <x v="0"/>
    <s v="8996"/>
    <m/>
    <n v="9420"/>
    <m/>
    <x v="5"/>
    <d v="2002-04-11T00:00:00"/>
    <n v="7"/>
    <x v="1"/>
    <n v="576"/>
    <n v="170"/>
    <n v="2847"/>
    <m/>
    <x v="1"/>
    <n v="4656"/>
    <n v="1952"/>
    <m/>
    <x v="0"/>
    <n v="155"/>
    <n v="10376"/>
    <x v="0"/>
    <s v="ANADARKO PETROLEUM CORP."/>
    <n v="28.7424"/>
    <n v="13.9893"/>
    <n v="123.8445"/>
    <n v="0"/>
    <n v="166.5762"/>
    <n v="131.34575999999998"/>
    <n v="31.993279999999995"/>
    <n v="0"/>
    <x v="1"/>
    <n v="3.2271000000000001"/>
    <n v="166.56613999999999"/>
    <n v="3.0197302450387874E-5"/>
    <n v="10356"/>
    <n v="-9.6469226316804938E-4"/>
    <n v="0.17254805908647214"/>
    <n v="8.3981385095830016E-2"/>
    <n v="0.74347055581769783"/>
    <n v="0.78855018192773152"/>
    <n v="0.1920755322780488"/>
    <n v="1.9374285794219643E-2"/>
    <x v="0"/>
    <n v="20"/>
    <x v="0"/>
    <m/>
    <m/>
    <x v="0"/>
    <m/>
    <x v="0"/>
    <x v="0"/>
    <m/>
    <x v="0"/>
    <x v="0"/>
    <x v="0"/>
    <m/>
    <x v="0"/>
    <x v="0"/>
    <x v="0"/>
    <x v="0"/>
    <x v="0"/>
    <x v="0"/>
    <x v="0"/>
    <x v="0"/>
    <x v="0"/>
    <x v="0"/>
    <x v="0"/>
    <x v="0"/>
    <x v="0"/>
    <m/>
    <x v="0"/>
    <x v="0"/>
    <x v="0"/>
    <x v="0"/>
    <x v="0"/>
    <s v="WELLHEAD"/>
    <n v="20020411"/>
    <x v="0"/>
    <s v="CHAMPION TECHNOLOGIES VERNAL UT"/>
    <m/>
    <m/>
    <d v="2002-04-24T00:00:00"/>
  </r>
  <r>
    <x v="1"/>
    <s v="T20N R095W S17 fLEWIS-MESAVERDE/ALMOND"/>
    <n v="3627"/>
    <x v="0"/>
    <x v="0"/>
    <s v="WAMSUTTER"/>
    <s v="SE NE"/>
    <n v="17"/>
    <n v="20"/>
    <n v="95"/>
    <n v="41.712389999999999"/>
    <n v="-108.126361"/>
    <s v="4903724559"/>
    <s v="RED DESERT 17-2"/>
    <x v="0"/>
    <s v="LEWIS-MESAVERDE/ALMOND"/>
    <m/>
    <m/>
    <m/>
    <x v="0"/>
    <s v="7930"/>
    <m/>
    <n v="9500"/>
    <n v="9568"/>
    <x v="5"/>
    <d v="2002-04-11T00:00:00"/>
    <n v="7"/>
    <x v="1"/>
    <n v="448"/>
    <n v="83"/>
    <n v="2908"/>
    <m/>
    <x v="1"/>
    <n v="4200"/>
    <n v="2074"/>
    <m/>
    <x v="0"/>
    <n v="155"/>
    <n v="9892"/>
    <x v="0"/>
    <s v="ANADARKO PETROLEUM CORP"/>
    <n v="22.3552"/>
    <n v="6.8300700000000001"/>
    <n v="126.49799999999999"/>
    <n v="0"/>
    <n v="155.68326999999999"/>
    <n v="118.482"/>
    <n v="33.992859999999993"/>
    <n v="0"/>
    <x v="1"/>
    <n v="3.2271000000000001"/>
    <n v="155.70195999999999"/>
    <n v="-6.0022114729052256E-5"/>
    <n v="9868"/>
    <n v="-1.2145748987854252E-3"/>
    <n v="0.14359410616182458"/>
    <n v="4.3871573355313005E-2"/>
    <n v="0.81253432048286234"/>
    <n v="0.76095381201367029"/>
    <n v="0.21832005197622428"/>
    <n v="2.0726136010105464E-2"/>
    <x v="0"/>
    <n v="24"/>
    <x v="0"/>
    <m/>
    <m/>
    <x v="0"/>
    <m/>
    <x v="0"/>
    <x v="0"/>
    <m/>
    <x v="0"/>
    <x v="0"/>
    <x v="0"/>
    <m/>
    <x v="0"/>
    <x v="0"/>
    <x v="0"/>
    <x v="0"/>
    <x v="0"/>
    <x v="0"/>
    <x v="0"/>
    <x v="0"/>
    <x v="0"/>
    <x v="0"/>
    <x v="0"/>
    <x v="0"/>
    <x v="0"/>
    <m/>
    <x v="0"/>
    <x v="0"/>
    <x v="0"/>
    <x v="0"/>
    <x v="0"/>
    <s v="WELLHEAD"/>
    <n v="20020411"/>
    <x v="0"/>
    <s v="CHAMPION TECHNOLOGIES VERNAL UT"/>
    <m/>
    <m/>
    <d v="2002-04-24T00:00:00"/>
  </r>
  <r>
    <x v="1"/>
    <s v="T20N R095W S17 fLEWIS-MESAVERDE/ALMOND"/>
    <n v="3630"/>
    <x v="0"/>
    <x v="0"/>
    <s v="WAMSUTTER"/>
    <s v="SW SE"/>
    <n v="17"/>
    <n v="20"/>
    <n v="95"/>
    <n v="41.705559999999998"/>
    <n v="-108.127167"/>
    <s v="4903724828"/>
    <s v="RED DESERT 17-3"/>
    <x v="0"/>
    <s v="LEWIS-MESAVERDE/ALMOND"/>
    <m/>
    <m/>
    <m/>
    <x v="0"/>
    <s v="7895"/>
    <m/>
    <n v="9570"/>
    <n v="9526"/>
    <x v="5"/>
    <d v="2002-04-11T00:00:00"/>
    <n v="7"/>
    <x v="1"/>
    <n v="200"/>
    <n v="180"/>
    <n v="3264"/>
    <m/>
    <x v="1"/>
    <n v="4880"/>
    <n v="1464"/>
    <m/>
    <x v="0"/>
    <n v="245"/>
    <n v="10251"/>
    <x v="0"/>
    <s v="ANADARKO PETROLEUM CORP"/>
    <n v="9.98"/>
    <n v="14.812200000000001"/>
    <n v="141.98399999999998"/>
    <n v="0"/>
    <n v="166.77619999999999"/>
    <n v="137.66479999999999"/>
    <n v="23.994959999999999"/>
    <n v="0"/>
    <x v="1"/>
    <n v="5.1009000000000002"/>
    <n v="166.76065999999997"/>
    <n v="4.6591552130147342E-5"/>
    <n v="10233"/>
    <n v="-8.7873462214411243E-4"/>
    <n v="5.9840672709895064E-2"/>
    <n v="8.8814830893137034E-2"/>
    <n v="0.85134449639696785"/>
    <n v="0.82552323791474569"/>
    <n v="0.1438886125780505"/>
    <n v="3.0588149507203923E-2"/>
    <x v="0"/>
    <n v="18"/>
    <x v="0"/>
    <m/>
    <m/>
    <x v="0"/>
    <m/>
    <x v="0"/>
    <x v="0"/>
    <m/>
    <x v="0"/>
    <x v="0"/>
    <x v="0"/>
    <m/>
    <x v="0"/>
    <x v="0"/>
    <x v="0"/>
    <x v="0"/>
    <x v="0"/>
    <x v="0"/>
    <x v="0"/>
    <x v="0"/>
    <x v="0"/>
    <x v="0"/>
    <x v="0"/>
    <x v="0"/>
    <x v="0"/>
    <m/>
    <x v="0"/>
    <x v="0"/>
    <x v="0"/>
    <x v="0"/>
    <x v="0"/>
    <s v="WELLHEAD"/>
    <n v="20020411"/>
    <x v="0"/>
    <s v="CHAMPION TECHNOLOGIES VERNAL UT"/>
    <m/>
    <m/>
    <d v="2002-04-24T00:00:00"/>
  </r>
  <r>
    <x v="1"/>
    <s v="T20N R095W S17 fLEWIS-MESAVERDE/ALMOND"/>
    <n v="3628"/>
    <x v="0"/>
    <x v="0"/>
    <s v="WAMSUTTER"/>
    <s v="SE SW"/>
    <n v="17"/>
    <n v="20"/>
    <n v="95"/>
    <n v="41.705390000000001"/>
    <n v="-108.13594000000001"/>
    <s v="4903724829"/>
    <s v="RED DESERT 17-4"/>
    <x v="0"/>
    <s v="LEWIS-MESAVERDE/ALMOND"/>
    <m/>
    <m/>
    <m/>
    <x v="0"/>
    <s v="7841"/>
    <m/>
    <n v="9379"/>
    <n v="9333"/>
    <x v="5"/>
    <d v="2002-04-11T00:00:00"/>
    <n v="7"/>
    <x v="1"/>
    <n v="448"/>
    <n v="117"/>
    <n v="3431"/>
    <m/>
    <x v="1"/>
    <n v="5180"/>
    <n v="1830"/>
    <m/>
    <x v="0"/>
    <n v="245"/>
    <n v="11292"/>
    <x v="0"/>
    <s v="ANADARKO PETROLEUM CORP"/>
    <n v="22.3552"/>
    <n v="9.627930000000001"/>
    <n v="149.24849999999998"/>
    <n v="0"/>
    <n v="181.23163"/>
    <n v="146.12780000000001"/>
    <n v="29.993699999999997"/>
    <n v="0"/>
    <x v="1"/>
    <n v="5.1009000000000002"/>
    <n v="181.22239999999999"/>
    <n v="2.5465298316595602E-5"/>
    <n v="11251"/>
    <n v="-1.8187463957769596E-3"/>
    <n v="0.12335153637364515"/>
    <n v="5.3124998103256042E-2"/>
    <n v="0.82352346552309874"/>
    <n v="0.80634513172764521"/>
    <n v="0.16550768558412204"/>
    <n v="2.8147182688232804E-2"/>
    <x v="0"/>
    <n v="41"/>
    <x v="0"/>
    <m/>
    <m/>
    <x v="0"/>
    <m/>
    <x v="0"/>
    <x v="0"/>
    <m/>
    <x v="0"/>
    <x v="0"/>
    <x v="0"/>
    <m/>
    <x v="0"/>
    <x v="0"/>
    <x v="0"/>
    <x v="0"/>
    <x v="0"/>
    <x v="0"/>
    <x v="0"/>
    <x v="0"/>
    <x v="0"/>
    <x v="0"/>
    <x v="0"/>
    <x v="0"/>
    <x v="0"/>
    <m/>
    <x v="0"/>
    <x v="0"/>
    <x v="0"/>
    <x v="0"/>
    <x v="0"/>
    <s v="WELLHEAD"/>
    <n v="20020411"/>
    <x v="0"/>
    <s v="CHAMPION TECHNOLOGIES VERNAL UT"/>
    <m/>
    <m/>
    <d v="2002-04-24T00:00:00"/>
  </r>
  <r>
    <x v="1"/>
    <s v="T20N R095W S16 fMESAVERDE"/>
    <n v="3805"/>
    <x v="0"/>
    <x v="0"/>
    <s v="WAMSUTTER"/>
    <s v="SE SE"/>
    <n v="16"/>
    <n v="20"/>
    <n v="95"/>
    <n v="41.705517"/>
    <n v="-108.106413"/>
    <s v="4903723860"/>
    <s v="SPIKE STATE 1"/>
    <x v="0"/>
    <s v="MESAVERDE"/>
    <m/>
    <m/>
    <m/>
    <x v="0"/>
    <s v="9204"/>
    <m/>
    <n v="9819"/>
    <n v="9400"/>
    <x v="2"/>
    <d v="1999-04-20T00:00:00"/>
    <n v="8.56"/>
    <x v="1"/>
    <n v="45"/>
    <n v="11"/>
    <n v="4998"/>
    <n v="45"/>
    <x v="1"/>
    <n v="6283"/>
    <n v="2778"/>
    <n v="35"/>
    <x v="0"/>
    <n v="10"/>
    <n v="12353"/>
    <x v="0"/>
    <s v="YATES PETROLEUM"/>
    <n v="2.2454999999999998"/>
    <n v="0.90519000000000005"/>
    <n v="217.41299999999998"/>
    <n v="1.1511"/>
    <n v="221.71478999999999"/>
    <n v="177.24342999999999"/>
    <n v="45.531419999999997"/>
    <n v="1.16655"/>
    <x v="1"/>
    <n v="0.20820000000000002"/>
    <n v="224.14959999999999"/>
    <n v="-5.4608756711878228E-3"/>
    <n v="14205"/>
    <n v="6.9734166729422398E-2"/>
    <n v="1.0127876448837716E-2"/>
    <n v="4.0826775696831052E-3"/>
    <n v="0.98578944598147922"/>
    <n v="0.79073721300417221"/>
    <n v="0.20312960629865054"/>
    <n v="9.2884395064724641E-4"/>
    <x v="0"/>
    <n v="0.59"/>
    <x v="0"/>
    <m/>
    <m/>
    <x v="0"/>
    <n v="21800"/>
    <x v="2"/>
    <x v="0"/>
    <n v="172.4"/>
    <x v="2"/>
    <x v="1"/>
    <x v="2"/>
    <m/>
    <x v="1"/>
    <x v="2"/>
    <x v="2"/>
    <x v="2"/>
    <x v="0"/>
    <x v="0"/>
    <x v="0"/>
    <x v="2"/>
    <x v="0"/>
    <x v="0"/>
    <x v="0"/>
    <x v="1"/>
    <x v="0"/>
    <n v="7.0000000000000007E-2"/>
    <x v="0"/>
    <x v="0"/>
    <x v="0"/>
    <x v="0"/>
    <x v="0"/>
    <m/>
    <n v="19990420"/>
    <x v="0"/>
    <s v="BEUERMAN AND ASSOCIATES BUTTE MT"/>
    <m/>
    <m/>
    <d v="1999-05-28T00:00:00"/>
  </r>
  <r>
    <x v="1"/>
    <s v="T20N R095W S16 fLEWIS"/>
    <m/>
    <x v="1"/>
    <x v="3"/>
    <s v="WILDCAT"/>
    <s v="NW NW"/>
    <n v="16"/>
    <n v="20"/>
    <n v="95"/>
    <n v="41.712789999999998"/>
    <n v="-108.11667"/>
    <s v="4903723980"/>
    <s v="SPIKE STATES #3"/>
    <x v="0"/>
    <s v="LEWIS"/>
    <m/>
    <m/>
    <m/>
    <x v="0"/>
    <m/>
    <n v="7351"/>
    <n v="9890"/>
    <n v="7693"/>
    <x v="2"/>
    <d v="2001-08-07T00:00:00"/>
    <n v="7.87"/>
    <x v="0"/>
    <n v="40"/>
    <m/>
    <n v="2985"/>
    <m/>
    <x v="1"/>
    <n v="3000"/>
    <n v="3050"/>
    <m/>
    <x v="0"/>
    <m/>
    <n v="9107"/>
    <x v="0"/>
    <s v="BJ SERVICES, NO PROJECT #"/>
    <n v="1.996"/>
    <n v="0"/>
    <n v="129.8475"/>
    <n v="0"/>
    <n v="131.84350000000001"/>
    <n v="84.63"/>
    <n v="49.989499999999992"/>
    <n v="0"/>
    <x v="1"/>
    <n v="0"/>
    <n v="134.61949999999999"/>
    <n v="-1.0417956714440587E-2"/>
    <n v="9075"/>
    <n v="-1.7599824001759982E-3"/>
    <n v="1.5139161202486281E-2"/>
    <n v="0"/>
    <n v="0.98486083879751363"/>
    <n v="0.62866078094183975"/>
    <n v="0.3713392190581602"/>
    <n v="0"/>
    <x v="0"/>
    <n v="7"/>
    <x v="0"/>
    <m/>
    <n v="0.9"/>
    <x v="0"/>
    <m/>
    <x v="0"/>
    <x v="0"/>
    <m/>
    <x v="0"/>
    <x v="0"/>
    <x v="0"/>
    <m/>
    <x v="0"/>
    <x v="0"/>
    <x v="0"/>
    <x v="0"/>
    <x v="0"/>
    <x v="0"/>
    <x v="0"/>
    <x v="0"/>
    <x v="0"/>
    <x v="0"/>
    <x v="0"/>
    <x v="0"/>
    <x v="0"/>
    <m/>
    <x v="0"/>
    <x v="0"/>
    <x v="0"/>
    <x v="0"/>
    <x v="0"/>
    <m/>
    <m/>
    <x v="0"/>
    <m/>
    <m/>
    <m/>
    <m/>
  </r>
  <r>
    <x v="1"/>
    <s v="T20N R095W S15 fLEWIS-MESAVERDE"/>
    <n v="4088"/>
    <x v="0"/>
    <x v="0"/>
    <s v="WC"/>
    <s v="SW SW"/>
    <n v="15"/>
    <n v="20"/>
    <n v="95"/>
    <n v="41.705710000000003"/>
    <n v="-108.097954"/>
    <s v="4903725235"/>
    <s v="RED DESERT 15-02"/>
    <x v="0"/>
    <s v="LEWIS-MESAVERDE"/>
    <m/>
    <m/>
    <m/>
    <x v="0"/>
    <s v="7564"/>
    <m/>
    <n v="9698"/>
    <n v="9695"/>
    <x v="2"/>
    <d v="2003-06-06T00:00:00"/>
    <n v="7.83"/>
    <x v="1"/>
    <n v="13.4"/>
    <n v="2.19"/>
    <n v="2761"/>
    <n v="22.4"/>
    <x v="1"/>
    <n v="3599"/>
    <n v="1352"/>
    <m/>
    <x v="0"/>
    <n v="10"/>
    <n v="7820"/>
    <x v="0"/>
    <s v="BP AMERICA PRODUCTION CO"/>
    <n v="0.66866000000000003"/>
    <n v="0.18021509999999999"/>
    <n v="120.1035"/>
    <n v="0.57299199999999995"/>
    <n v="121.5253671"/>
    <n v="101.52779"/>
    <n v="22.159279999999999"/>
    <n v="0"/>
    <x v="1"/>
    <n v="0.20820000000000002"/>
    <n v="123.89527"/>
    <n v="-9.6564939607517615E-3"/>
    <n v="7759.99"/>
    <n v="-3.8517354632448559E-3"/>
    <n v="5.5022257159674116E-3"/>
    <n v="1.4829422391434192E-3"/>
    <n v="0.99301483204488916"/>
    <n v="0.8194646171722294"/>
    <n v="0.17885493126573759"/>
    <n v="1.680451562032998E-3"/>
    <x v="0"/>
    <n v="18.3"/>
    <x v="0"/>
    <m/>
    <m/>
    <x v="0"/>
    <n v="11720"/>
    <x v="0"/>
    <x v="0"/>
    <m/>
    <x v="0"/>
    <x v="0"/>
    <x v="0"/>
    <n v="0.6"/>
    <x v="0"/>
    <x v="0"/>
    <x v="0"/>
    <x v="0"/>
    <x v="0"/>
    <x v="0"/>
    <x v="0"/>
    <x v="0"/>
    <x v="0"/>
    <x v="0"/>
    <x v="0"/>
    <x v="0"/>
    <x v="0"/>
    <m/>
    <x v="0"/>
    <x v="0"/>
    <x v="0"/>
    <x v="0"/>
    <x v="0"/>
    <m/>
    <n v="20030606"/>
    <x v="0"/>
    <s v="BP AMERICA"/>
    <m/>
    <m/>
    <d v="2003-06-08T00:00:00"/>
  </r>
  <r>
    <x v="0"/>
    <s v="T20N R095W S14 fMESAVERDE"/>
    <n v="49008065"/>
    <x v="0"/>
    <x v="0"/>
    <s v="WAMSUTTER"/>
    <m/>
    <s v="14"/>
    <s v=" 20"/>
    <s v=" 95"/>
    <n v="41.705359999999999"/>
    <n v="-108.06665"/>
    <s v="4903705791"/>
    <s v="UNIT A-2"/>
    <x v="0"/>
    <s v="MESAVERDE"/>
    <m/>
    <m/>
    <n v="426"/>
    <x v="0"/>
    <n v="9440"/>
    <n v="9866"/>
    <n v="10340"/>
    <n v="9887"/>
    <x v="4"/>
    <m/>
    <n v="8.3000001907348633"/>
    <x v="0"/>
    <n v="102"/>
    <n v="33"/>
    <n v="6053"/>
    <n v="-3"/>
    <x v="0"/>
    <n v="8200"/>
    <n v="2269"/>
    <m/>
    <x v="0"/>
    <n v="128"/>
    <n v="15633"/>
    <x v="0"/>
    <m/>
    <n v="5.0898000000000003"/>
    <n v="2.71557"/>
    <n v="263.30549999999999"/>
    <n v="0"/>
    <n v="271.11086999999998"/>
    <n v="231.322"/>
    <n v="37.188909999999993"/>
    <m/>
    <x v="0"/>
    <n v="2.6649600000000002"/>
    <n v="271.17586999999997"/>
    <n v="-1.1986278698239556E-4"/>
    <n v="16779"/>
    <n v="3.5357275083302483E-2"/>
    <n v="1.8773869155449211E-2"/>
    <n v="1.0016455629388819E-2"/>
    <n v="0.97120967521516199"/>
    <n v="0.85303312569809409"/>
    <n v="0.13713945123509697"/>
    <n v="9.8274230668090063E-3"/>
    <x v="0"/>
    <m/>
    <x v="0"/>
    <m/>
    <m/>
    <x v="0"/>
    <m/>
    <x v="0"/>
    <x v="0"/>
    <m/>
    <x v="0"/>
    <x v="0"/>
    <x v="0"/>
    <m/>
    <x v="0"/>
    <x v="0"/>
    <x v="0"/>
    <x v="0"/>
    <x v="0"/>
    <x v="0"/>
    <x v="0"/>
    <x v="0"/>
    <x v="0"/>
    <x v="0"/>
    <x v="0"/>
    <x v="0"/>
    <x v="0"/>
    <m/>
    <x v="0"/>
    <x v="0"/>
    <x v="0"/>
    <x v="0"/>
    <x v="0"/>
    <s v="PRODUCTION TEST"/>
    <m/>
    <x v="0"/>
    <m/>
    <m/>
    <m/>
    <m/>
  </r>
  <r>
    <x v="0"/>
    <s v="T20N R095W S13 fMESAVERDE/ALMOND"/>
    <n v="49015982"/>
    <x v="0"/>
    <x v="0"/>
    <s v="WAMSUTTER"/>
    <m/>
    <s v="13"/>
    <s v=" 20"/>
    <s v=" 95"/>
    <n v="41.7136"/>
    <n v="-108.05419999999999"/>
    <m/>
    <s v="UNIT B-1"/>
    <x v="0"/>
    <s v="MESAVERDE/ALMOND"/>
    <m/>
    <m/>
    <n v="112"/>
    <x v="0"/>
    <n v="9955"/>
    <n v="10067"/>
    <m/>
    <m/>
    <x v="0"/>
    <m/>
    <n v="7.1999998092651367"/>
    <x v="2"/>
    <n v="220"/>
    <n v="20"/>
    <n v="5526"/>
    <n v="-3"/>
    <x v="0"/>
    <n v="7800"/>
    <n v="1964"/>
    <m/>
    <x v="0"/>
    <n v="41"/>
    <n v="14197"/>
    <x v="0"/>
    <m/>
    <n v="10.978"/>
    <n v="1.6457999999999999"/>
    <n v="240.38099999999997"/>
    <n v="0"/>
    <n v="253.00479999999996"/>
    <n v="220.03799999999998"/>
    <n v="32.189959999999999"/>
    <m/>
    <x v="0"/>
    <n v="0.85362000000000005"/>
    <n v="253.08158"/>
    <n v="-1.5171323124728636E-4"/>
    <n v="15565"/>
    <n v="4.5964652913110679E-2"/>
    <n v="4.3390481129211782E-2"/>
    <n v="6.5050149246180314E-3"/>
    <n v="0.95010450394617019"/>
    <n v="0.86943506516752411"/>
    <n v="0.12719203033266979"/>
    <n v="3.3729044998059522E-3"/>
    <x v="0"/>
    <m/>
    <x v="0"/>
    <m/>
    <m/>
    <x v="0"/>
    <m/>
    <x v="0"/>
    <x v="0"/>
    <m/>
    <x v="0"/>
    <x v="0"/>
    <x v="0"/>
    <m/>
    <x v="0"/>
    <x v="0"/>
    <x v="0"/>
    <x v="0"/>
    <x v="0"/>
    <x v="0"/>
    <x v="0"/>
    <x v="0"/>
    <x v="0"/>
    <x v="0"/>
    <x v="0"/>
    <x v="0"/>
    <x v="0"/>
    <m/>
    <x v="0"/>
    <x v="0"/>
    <x v="0"/>
    <x v="0"/>
    <x v="0"/>
    <s v="DST"/>
    <m/>
    <x v="0"/>
    <m/>
    <m/>
    <m/>
    <m/>
  </r>
  <r>
    <x v="1"/>
    <s v="T20N R095W S13 fMESAVERDE/ALMOND"/>
    <n v="3623"/>
    <x v="0"/>
    <x v="0"/>
    <s v="WAMSUTTER"/>
    <s v="SE NE"/>
    <n v="13"/>
    <n v="20"/>
    <n v="95"/>
    <n v="41.713079999999998"/>
    <n v="-108.04897200000001"/>
    <s v="4903724703"/>
    <s v="RED DESERT 13-2"/>
    <x v="0"/>
    <s v="MESAVERDE/ALMOND"/>
    <m/>
    <m/>
    <m/>
    <x v="0"/>
    <s v="9546"/>
    <m/>
    <n v="10045"/>
    <n v="9990"/>
    <x v="5"/>
    <d v="2002-04-11T00:00:00"/>
    <n v="7"/>
    <x v="1"/>
    <n v="304"/>
    <n v="194"/>
    <n v="5538"/>
    <m/>
    <x v="1"/>
    <n v="8500"/>
    <n v="1830"/>
    <m/>
    <x v="0"/>
    <n v="108"/>
    <n v="16485"/>
    <x v="0"/>
    <s v="ANADARKO PETROLEUM CORP."/>
    <n v="15.169599999999999"/>
    <n v="15.964260000000001"/>
    <n v="240.90299999999999"/>
    <n v="0"/>
    <n v="272.03685999999999"/>
    <n v="239.785"/>
    <n v="29.993699999999997"/>
    <n v="0"/>
    <x v="1"/>
    <n v="2.2485600000000003"/>
    <n v="272.02726000000001"/>
    <n v="1.7644979051325101E-5"/>
    <n v="16474"/>
    <n v="-3.3374798992687887E-4"/>
    <n v="5.5763031524477966E-2"/>
    <n v="5.8684179783577865E-2"/>
    <n v="0.8855527886919442"/>
    <n v="0.88147415814135677"/>
    <n v="0.11025990556975795"/>
    <n v="8.2659362888851656E-3"/>
    <x v="0"/>
    <n v="11"/>
    <x v="0"/>
    <m/>
    <m/>
    <x v="0"/>
    <m/>
    <x v="0"/>
    <x v="0"/>
    <m/>
    <x v="0"/>
    <x v="0"/>
    <x v="0"/>
    <m/>
    <x v="0"/>
    <x v="0"/>
    <x v="0"/>
    <x v="0"/>
    <x v="0"/>
    <x v="0"/>
    <x v="0"/>
    <x v="0"/>
    <x v="0"/>
    <x v="0"/>
    <x v="0"/>
    <x v="0"/>
    <x v="0"/>
    <m/>
    <x v="0"/>
    <x v="0"/>
    <x v="0"/>
    <x v="0"/>
    <x v="0"/>
    <s v="WELLHEAD"/>
    <n v="20020411"/>
    <x v="0"/>
    <s v="CHAMPION TECHNOLOGIES VERNAL UT"/>
    <m/>
    <m/>
    <d v="2002-04-24T00:00:00"/>
  </r>
  <r>
    <x v="1"/>
    <s v="T20N R095W S13 fMESAVERDE/ALMOND"/>
    <n v="3626"/>
    <x v="0"/>
    <x v="0"/>
    <s v="WAMSUTTER"/>
    <s v="NW NW"/>
    <n v="13"/>
    <n v="20"/>
    <n v="95"/>
    <n v="41.713360000000002"/>
    <n v="-108.058944"/>
    <s v="4903724704"/>
    <s v="RED DESERT 13-1"/>
    <x v="0"/>
    <s v="MESAVERDE/ALMOND"/>
    <m/>
    <m/>
    <m/>
    <x v="0"/>
    <s v="9516"/>
    <m/>
    <n v="10040"/>
    <n v="9906"/>
    <x v="5"/>
    <d v="2002-04-11T00:00:00"/>
    <n v="7"/>
    <x v="1"/>
    <n v="320"/>
    <n v="146"/>
    <n v="5599"/>
    <m/>
    <x v="1"/>
    <n v="8200"/>
    <n v="1586"/>
    <m/>
    <x v="0"/>
    <n v="683"/>
    <n v="16571"/>
    <x v="0"/>
    <s v="ANADARKO PETROLEUM CORP"/>
    <n v="15.968"/>
    <n v="12.014340000000001"/>
    <n v="243.55649999999997"/>
    <n v="0"/>
    <n v="271.53883999999999"/>
    <n v="231.322"/>
    <n v="25.994539999999997"/>
    <n v="0"/>
    <x v="1"/>
    <n v="14.220060000000002"/>
    <n v="271.53659999999996"/>
    <n v="4.1246571563407204E-6"/>
    <n v="16534"/>
    <n v="-1.1176559432109954E-3"/>
    <n v="5.880558376105606E-2"/>
    <n v="4.4245383091420738E-2"/>
    <n v="0.89694903314752317"/>
    <n v="0.85189989121171894"/>
    <n v="9.5731256854508756E-2"/>
    <n v="5.2368851933772477E-2"/>
    <x v="0"/>
    <n v="37"/>
    <x v="0"/>
    <m/>
    <m/>
    <x v="0"/>
    <m/>
    <x v="0"/>
    <x v="0"/>
    <m/>
    <x v="0"/>
    <x v="0"/>
    <x v="0"/>
    <m/>
    <x v="0"/>
    <x v="0"/>
    <x v="0"/>
    <x v="0"/>
    <x v="0"/>
    <x v="0"/>
    <x v="0"/>
    <x v="0"/>
    <x v="0"/>
    <x v="0"/>
    <x v="0"/>
    <x v="0"/>
    <x v="0"/>
    <m/>
    <x v="0"/>
    <x v="0"/>
    <x v="0"/>
    <x v="0"/>
    <x v="0"/>
    <s v="WELLHEAD"/>
    <n v="20020411"/>
    <x v="0"/>
    <s v="CHAMPION TECHNOLOGIES VERNAL UT"/>
    <m/>
    <m/>
    <d v="2002-04-24T00:00:00"/>
  </r>
  <r>
    <x v="1"/>
    <s v="T20N R095W S13 fMESAVERDE/ALMOND"/>
    <n v="3594"/>
    <x v="0"/>
    <x v="0"/>
    <s v="WAMSUTTER"/>
    <s v="NW SE"/>
    <n v="13"/>
    <n v="20"/>
    <n v="95"/>
    <n v="41.70758"/>
    <n v="-108.05146000000001"/>
    <s v="4903720147"/>
    <s v="UPRR 33-13"/>
    <x v="0"/>
    <s v="MESAVERDE/ALMOND"/>
    <m/>
    <m/>
    <m/>
    <x v="0"/>
    <s v="9483"/>
    <m/>
    <n v="9692"/>
    <n v="9638"/>
    <x v="5"/>
    <d v="2003-02-19T00:00:00"/>
    <n v="7"/>
    <x v="1"/>
    <n v="448"/>
    <n v="122"/>
    <n v="6416"/>
    <m/>
    <x v="1"/>
    <n v="10360"/>
    <n v="1037"/>
    <m/>
    <x v="0"/>
    <n v="108"/>
    <n v="18506"/>
    <x v="0"/>
    <s v="ANADARKO PETROLEUM CORP"/>
    <n v="22.3552"/>
    <n v="10.03938"/>
    <n v="279.096"/>
    <n v="0"/>
    <n v="311.49058000000002"/>
    <n v="292.25560000000002"/>
    <n v="16.996429999999997"/>
    <n v="0"/>
    <x v="1"/>
    <n v="2.2485600000000003"/>
    <n v="311.50058999999999"/>
    <n v="-1.6067643462692509E-5"/>
    <n v="18491"/>
    <n v="-4.0543827877936048E-4"/>
    <n v="7.1768462468431618E-2"/>
    <n v="3.2230123941468791E-2"/>
    <n v="0.89600141359009955"/>
    <n v="0.93821844767613449"/>
    <n v="5.4563074824352652E-2"/>
    <n v="7.2184774995129233E-3"/>
    <x v="0"/>
    <n v="15"/>
    <x v="0"/>
    <m/>
    <m/>
    <x v="0"/>
    <m/>
    <x v="0"/>
    <x v="0"/>
    <m/>
    <x v="0"/>
    <x v="0"/>
    <x v="0"/>
    <m/>
    <x v="0"/>
    <x v="0"/>
    <x v="0"/>
    <x v="0"/>
    <x v="0"/>
    <x v="0"/>
    <x v="0"/>
    <x v="0"/>
    <x v="0"/>
    <x v="0"/>
    <x v="0"/>
    <x v="0"/>
    <x v="0"/>
    <m/>
    <x v="0"/>
    <x v="0"/>
    <x v="0"/>
    <x v="0"/>
    <x v="0"/>
    <s v="WELLHEAD"/>
    <n v="20030219"/>
    <x v="0"/>
    <s v="CHAMPION TECHNOLOGIES VERNAL UT"/>
    <m/>
    <m/>
    <d v="2003-02-25T00:00:00"/>
  </r>
  <r>
    <x v="0"/>
    <s v="T20N R095W S12 fMESAVERDE"/>
    <n v="49008064"/>
    <x v="0"/>
    <x v="0"/>
    <s v="WAMSUTTER"/>
    <m/>
    <s v="12"/>
    <s v=" 20"/>
    <s v=" 95"/>
    <n v="41.719569999999997"/>
    <n v="-108.04738"/>
    <s v="4903705802"/>
    <s v="UNIT NO. 1"/>
    <x v="0"/>
    <s v="MESAVERDE"/>
    <m/>
    <m/>
    <n v="35"/>
    <x v="0"/>
    <n v="9690"/>
    <n v="9725"/>
    <n v="10474"/>
    <n v="9770"/>
    <x v="1"/>
    <m/>
    <n v="7.6999998092651367"/>
    <x v="0"/>
    <n v="143"/>
    <n v="52"/>
    <n v="5343"/>
    <n v="-3"/>
    <x v="0"/>
    <n v="7100"/>
    <n v="1635"/>
    <m/>
    <x v="0"/>
    <n v="807"/>
    <n v="14250"/>
    <x v="0"/>
    <m/>
    <n v="7.1356999999999999"/>
    <n v="4.2790800000000004"/>
    <n v="232.42049999999998"/>
    <n v="0"/>
    <n v="243.83527999999998"/>
    <n v="200.291"/>
    <n v="26.797649999999997"/>
    <m/>
    <x v="0"/>
    <n v="16.801740000000002"/>
    <n v="243.89039"/>
    <n v="-1.1299384754551327E-4"/>
    <n v="15074"/>
    <n v="2.8099849952257536E-2"/>
    <n v="2.9264428018783831E-2"/>
    <n v="1.7549060168815606E-2"/>
    <n v="0.95318651181240055"/>
    <n v="0.82123366976452006"/>
    <n v="0.1098757929740487"/>
    <n v="6.8890537261431267E-2"/>
    <x v="0"/>
    <m/>
    <x v="0"/>
    <m/>
    <m/>
    <x v="0"/>
    <m/>
    <x v="0"/>
    <x v="0"/>
    <m/>
    <x v="0"/>
    <x v="0"/>
    <x v="0"/>
    <m/>
    <x v="0"/>
    <x v="0"/>
    <x v="0"/>
    <x v="0"/>
    <x v="0"/>
    <x v="0"/>
    <x v="0"/>
    <x v="0"/>
    <x v="0"/>
    <x v="0"/>
    <x v="0"/>
    <x v="0"/>
    <x v="0"/>
    <m/>
    <x v="0"/>
    <x v="0"/>
    <x v="0"/>
    <x v="0"/>
    <x v="0"/>
    <s v="PRODUCTION"/>
    <m/>
    <x v="0"/>
    <m/>
    <m/>
    <m/>
    <m/>
  </r>
  <r>
    <x v="1"/>
    <s v="T20N R095W S11 fMESAVERDE/ALMOND"/>
    <n v="3605"/>
    <x v="0"/>
    <x v="0"/>
    <s v="WAMSUTTER"/>
    <s v="NW SE"/>
    <n v="11"/>
    <n v="20"/>
    <n v="95"/>
    <n v="41.720559999999999"/>
    <n v="-108.068667"/>
    <s v="4903724561"/>
    <s v="OBERLIN 3-11"/>
    <x v="0"/>
    <s v="MESAVERDE/ALMOND"/>
    <m/>
    <m/>
    <m/>
    <x v="0"/>
    <s v="9504"/>
    <m/>
    <n v="10068"/>
    <n v="10015"/>
    <x v="5"/>
    <d v="2002-04-11T00:00:00"/>
    <n v="7"/>
    <x v="1"/>
    <n v="208"/>
    <n v="190"/>
    <n v="4816"/>
    <m/>
    <x v="1"/>
    <n v="7100"/>
    <n v="1952"/>
    <m/>
    <x v="0"/>
    <n v="155"/>
    <n v="14440"/>
    <x v="0"/>
    <s v="ANADARKO PETROLEUM CORP"/>
    <n v="10.379200000000001"/>
    <n v="15.6351"/>
    <n v="209.49599999999998"/>
    <n v="0"/>
    <n v="235.51029999999997"/>
    <n v="200.291"/>
    <n v="31.993279999999995"/>
    <n v="0"/>
    <x v="1"/>
    <n v="3.2271000000000001"/>
    <n v="235.51138"/>
    <n v="-2.2928880896313902E-6"/>
    <n v="14421"/>
    <n v="-6.583278472679394E-4"/>
    <n v="4.4071108567226153E-2"/>
    <n v="6.6388179200654929E-2"/>
    <n v="0.88954071223211895"/>
    <n v="0.85045147287574807"/>
    <n v="0.13584600455400497"/>
    <n v="1.3702522570246924E-2"/>
    <x v="0"/>
    <n v="19"/>
    <x v="0"/>
    <m/>
    <m/>
    <x v="0"/>
    <m/>
    <x v="0"/>
    <x v="0"/>
    <m/>
    <x v="0"/>
    <x v="0"/>
    <x v="0"/>
    <m/>
    <x v="0"/>
    <x v="0"/>
    <x v="0"/>
    <x v="0"/>
    <x v="0"/>
    <x v="0"/>
    <x v="0"/>
    <x v="0"/>
    <x v="0"/>
    <x v="0"/>
    <x v="0"/>
    <x v="0"/>
    <x v="0"/>
    <m/>
    <x v="0"/>
    <x v="0"/>
    <x v="0"/>
    <x v="0"/>
    <x v="0"/>
    <s v="WELLHEAD"/>
    <n v="20020411"/>
    <x v="0"/>
    <s v="CHAMPION TECHNOLOGIES VERNAL UT"/>
    <m/>
    <m/>
    <d v="2002-04-24T00:00:00"/>
  </r>
  <r>
    <x v="1"/>
    <s v="T20N R095W S11 fMESAVERDE/ALMOND"/>
    <n v="3622"/>
    <x v="0"/>
    <x v="0"/>
    <s v="WAMSUTTER"/>
    <s v="SW SW"/>
    <n v="11"/>
    <n v="20"/>
    <n v="95"/>
    <n v="41.720610000000001"/>
    <n v="-108.07852800000001"/>
    <s v="4903724560"/>
    <s v="OBERLIN 2-11"/>
    <x v="0"/>
    <s v="MESAVERDE/ALMOND"/>
    <m/>
    <m/>
    <m/>
    <x v="0"/>
    <s v="9503"/>
    <m/>
    <n v="10007"/>
    <n v="9970"/>
    <x v="5"/>
    <d v="2002-04-11T00:00:00"/>
    <n v="7"/>
    <x v="1"/>
    <n v="368"/>
    <n v="175"/>
    <n v="4565"/>
    <m/>
    <x v="1"/>
    <n v="7200"/>
    <n v="1586"/>
    <m/>
    <x v="0"/>
    <n v="108"/>
    <n v="14021"/>
    <x v="0"/>
    <s v="ANADARKO PETROLEUM CORP"/>
    <n v="18.363199999999999"/>
    <n v="14.40075"/>
    <n v="198.57749999999999"/>
    <n v="0"/>
    <n v="231.34144999999998"/>
    <n v="203.11199999999999"/>
    <n v="25.994539999999997"/>
    <n v="0"/>
    <x v="1"/>
    <n v="2.2485600000000003"/>
    <n v="231.35509999999999"/>
    <n v="-2.9500976395896178E-5"/>
    <n v="14002"/>
    <n v="-6.780144880990615E-4"/>
    <n v="7.9377042030297648E-2"/>
    <n v="6.2248896598512723E-2"/>
    <n v="0.85837406137118966"/>
    <n v="0.87792315795070008"/>
    <n v="0.11235775653962242"/>
    <n v="9.719085509677549E-3"/>
    <x v="0"/>
    <n v="19"/>
    <x v="0"/>
    <m/>
    <m/>
    <x v="0"/>
    <m/>
    <x v="0"/>
    <x v="0"/>
    <m/>
    <x v="0"/>
    <x v="0"/>
    <x v="0"/>
    <m/>
    <x v="0"/>
    <x v="0"/>
    <x v="0"/>
    <x v="0"/>
    <x v="0"/>
    <x v="0"/>
    <x v="0"/>
    <x v="0"/>
    <x v="0"/>
    <x v="0"/>
    <x v="0"/>
    <x v="0"/>
    <x v="0"/>
    <m/>
    <x v="0"/>
    <x v="0"/>
    <x v="0"/>
    <x v="0"/>
    <x v="0"/>
    <s v="WELLHEAD"/>
    <n v="20020411"/>
    <x v="0"/>
    <s v="CHAMPION TECHNOLOGIES VERNAL UT"/>
    <m/>
    <m/>
    <d v="2002-04-24T00:00:00"/>
  </r>
  <r>
    <x v="1"/>
    <s v="T20N R095W S10 fMESAVERDE/ALMOND"/>
    <n v="3629"/>
    <x v="0"/>
    <x v="0"/>
    <s v="WAMSUTTER"/>
    <s v="C NW"/>
    <n v="10"/>
    <n v="20"/>
    <n v="95"/>
    <n v="41.727829999999997"/>
    <n v="-108.09743899999999"/>
    <s v="4903724778"/>
    <s v="RED DESERT 10-1"/>
    <x v="0"/>
    <s v="MESAVERDE/ALMOND"/>
    <m/>
    <m/>
    <m/>
    <x v="0"/>
    <s v="9628"/>
    <m/>
    <n v="9815"/>
    <n v="9950"/>
    <x v="5"/>
    <d v="2002-04-11T00:00:00"/>
    <n v="7"/>
    <x v="1"/>
    <n v="288"/>
    <n v="136"/>
    <n v="4945"/>
    <m/>
    <x v="1"/>
    <n v="7460"/>
    <n v="1708"/>
    <m/>
    <x v="0"/>
    <n v="108"/>
    <n v="14665"/>
    <x v="0"/>
    <s v="ANADARKO PETROLEUM CORP"/>
    <n v="14.3712"/>
    <n v="11.19144"/>
    <n v="215.10749999999999"/>
    <n v="0"/>
    <n v="240.67014"/>
    <n v="210.44659999999999"/>
    <n v="27.994119999999999"/>
    <n v="0"/>
    <x v="1"/>
    <n v="2.2485600000000003"/>
    <n v="240.68928"/>
    <n v="-3.9762387947021069E-5"/>
    <n v="14645"/>
    <n v="-6.8236096895257596E-4"/>
    <n v="5.9713265634033369E-2"/>
    <n v="4.6501157143964765E-2"/>
    <n v="0.8937855772220018"/>
    <n v="0.87434970099208409"/>
    <n v="0.11630812971811623"/>
    <n v="9.3421692897996973E-3"/>
    <x v="0"/>
    <n v="20"/>
    <x v="0"/>
    <m/>
    <m/>
    <x v="0"/>
    <m/>
    <x v="0"/>
    <x v="0"/>
    <m/>
    <x v="0"/>
    <x v="0"/>
    <x v="0"/>
    <m/>
    <x v="0"/>
    <x v="0"/>
    <x v="0"/>
    <x v="0"/>
    <x v="0"/>
    <x v="0"/>
    <x v="0"/>
    <x v="0"/>
    <x v="0"/>
    <x v="0"/>
    <x v="0"/>
    <x v="0"/>
    <x v="0"/>
    <m/>
    <x v="0"/>
    <x v="0"/>
    <x v="0"/>
    <x v="0"/>
    <x v="0"/>
    <s v="WELLHEAD"/>
    <n v="20020411"/>
    <x v="0"/>
    <s v="CHAMPION TECHNOLOGIES VERNAL UT"/>
    <m/>
    <m/>
    <d v="2002-04-24T00:00:00"/>
  </r>
  <r>
    <x v="1"/>
    <s v="T20N R095W S09 fMESAVERDE"/>
    <n v="4087"/>
    <x v="0"/>
    <x v="0"/>
    <s v="WAMSUTTER"/>
    <s v="NW SE"/>
    <n v="9"/>
    <n v="20"/>
    <n v="95"/>
    <n v="41.723202000000001"/>
    <n v="-108.110488"/>
    <s v="4903725250"/>
    <s v="RED DESERT 09-03"/>
    <x v="0"/>
    <s v="MESAVERDE"/>
    <m/>
    <m/>
    <m/>
    <x v="0"/>
    <s v="9808"/>
    <m/>
    <n v="10194"/>
    <n v="10002"/>
    <x v="2"/>
    <d v="2003-06-06T00:00:00"/>
    <n v="8.2100000000000009"/>
    <x v="1"/>
    <n v="38.299999999999997"/>
    <n v="7.68"/>
    <n v="3896"/>
    <n v="28.3"/>
    <x v="1"/>
    <n v="5498"/>
    <n v="1833"/>
    <m/>
    <x v="0"/>
    <n v="7"/>
    <n v="11244"/>
    <x v="0"/>
    <s v="BP AMERICA PRODUCTION CO"/>
    <n v="1.9111699999999998"/>
    <n v="0.63198719999999997"/>
    <n v="169.476"/>
    <n v="0.72391399999999995"/>
    <n v="172.7430712"/>
    <n v="155.09858"/>
    <n v="30.042869999999997"/>
    <n v="0"/>
    <x v="1"/>
    <n v="0.14574000000000001"/>
    <n v="185.28718999999998"/>
    <n v="-3.5036476408324274E-2"/>
    <n v="11308.28"/>
    <n v="2.8502661371710824E-3"/>
    <n v="1.1063656485459081E-2"/>
    <n v="3.6585386354992624E-3"/>
    <n v="0.98527780487904171"/>
    <n v="0.83707125139088145"/>
    <n v="0.1621421858683269"/>
    <n v="7.8656274079174076E-4"/>
    <x v="0"/>
    <n v="25.8"/>
    <x v="0"/>
    <m/>
    <m/>
    <x v="0"/>
    <n v="16970"/>
    <x v="0"/>
    <x v="0"/>
    <m/>
    <x v="0"/>
    <x v="0"/>
    <x v="0"/>
    <n v="7.74"/>
    <x v="0"/>
    <x v="0"/>
    <x v="0"/>
    <x v="0"/>
    <x v="0"/>
    <x v="0"/>
    <x v="0"/>
    <x v="0"/>
    <x v="0"/>
    <x v="0"/>
    <x v="0"/>
    <x v="0"/>
    <x v="0"/>
    <m/>
    <x v="0"/>
    <x v="0"/>
    <x v="0"/>
    <x v="0"/>
    <x v="0"/>
    <m/>
    <n v="20030606"/>
    <x v="0"/>
    <s v="BP AMERICA"/>
    <m/>
    <m/>
    <d v="2003-06-08T00:00:00"/>
  </r>
  <r>
    <x v="1"/>
    <s v="T20N R095W S08 fMESAVERDE/ALMOND"/>
    <n v="3868"/>
    <x v="0"/>
    <x v="0"/>
    <s v="WAMSUTTER"/>
    <s v="SE SE"/>
    <n v="8"/>
    <n v="20"/>
    <n v="95"/>
    <n v="41.719720000000002"/>
    <n v="-108.12582999999999"/>
    <s v="4903724365"/>
    <s v="RED DESERT 16-8"/>
    <x v="0"/>
    <s v="MESAVERDE/ALMOND"/>
    <m/>
    <m/>
    <m/>
    <x v="0"/>
    <s v="9238"/>
    <m/>
    <n v="9525"/>
    <n v="9420"/>
    <x v="2"/>
    <d v="2001-06-26T00:00:00"/>
    <n v="7.31"/>
    <x v="1"/>
    <n v="42.4"/>
    <n v="9"/>
    <n v="4670"/>
    <n v="48.2"/>
    <x v="1"/>
    <n v="5590"/>
    <n v="2750"/>
    <m/>
    <x v="0"/>
    <n v="8.3000000000000007"/>
    <n v="11900"/>
    <x v="0"/>
    <s v="DEVON ENERGY"/>
    <n v="2.1157599999999999"/>
    <n v="0.74060999999999999"/>
    <n v="203.14500000000001"/>
    <n v="1.2329559999999999"/>
    <n v="207.23432599999998"/>
    <n v="157.69389999999999"/>
    <n v="45.072499999999998"/>
    <n v="0"/>
    <x v="1"/>
    <n v="0.17280600000000002"/>
    <n v="202.93920599999998"/>
    <n v="1.0471470401946846E-2"/>
    <n v="13117.9"/>
    <n v="4.8681144300680629E-2"/>
    <n v="1.0209505543015109E-2"/>
    <n v="3.5737805328640393E-3"/>
    <n v="0.98621671392412091"/>
    <n v="0.77704995061427407"/>
    <n v="0.22209853329178789"/>
    <n v="8.5151609393800437E-4"/>
    <x v="0"/>
    <m/>
    <x v="0"/>
    <m/>
    <m/>
    <x v="0"/>
    <n v="18500"/>
    <x v="0"/>
    <x v="0"/>
    <m/>
    <x v="1"/>
    <x v="0"/>
    <x v="8"/>
    <n v="30.9"/>
    <x v="2"/>
    <x v="0"/>
    <x v="1"/>
    <x v="4"/>
    <x v="0"/>
    <x v="0"/>
    <x v="0"/>
    <x v="0"/>
    <x v="0"/>
    <x v="0"/>
    <x v="0"/>
    <x v="0"/>
    <x v="0"/>
    <m/>
    <x v="0"/>
    <x v="0"/>
    <x v="0"/>
    <x v="0"/>
    <x v="0"/>
    <m/>
    <n v="20010626"/>
    <x v="0"/>
    <s v="ENVIRO-TEST CASPER LAB No L3242-8"/>
    <m/>
    <m/>
    <d v="2001-08-03T00:00:00"/>
  </r>
  <r>
    <x v="1"/>
    <s v="T20N R095W S08 fMESAVERDE/ALMOND"/>
    <n v="3862"/>
    <x v="0"/>
    <x v="0"/>
    <s v="WAMSUTTER"/>
    <s v="NE NE"/>
    <n v="8"/>
    <n v="20"/>
    <n v="95"/>
    <n v="41.727961999999998"/>
    <n v="-108.125711"/>
    <s v="4903723424"/>
    <s v="RED DESERT 1-8"/>
    <x v="0"/>
    <s v="MESAVERDE/ALMOND"/>
    <m/>
    <m/>
    <m/>
    <x v="0"/>
    <s v="9111"/>
    <m/>
    <n v="9534"/>
    <m/>
    <x v="2"/>
    <d v="1995-02-13T00:00:00"/>
    <n v="6.98"/>
    <x v="1"/>
    <n v="21"/>
    <n v="11"/>
    <n v="2815"/>
    <n v="114"/>
    <x v="1"/>
    <n v="3842"/>
    <n v="1579"/>
    <m/>
    <x v="0"/>
    <n v="49"/>
    <n v="8431"/>
    <x v="0"/>
    <s v="SNYDER OIL"/>
    <n v="1.0479000000000001"/>
    <n v="0.90519000000000005"/>
    <n v="122.4525"/>
    <n v="2.9161199999999998"/>
    <n v="127.32171"/>
    <n v="108.38282"/>
    <n v="25.879809999999999"/>
    <n v="0"/>
    <x v="1"/>
    <n v="1.0201800000000001"/>
    <n v="135.28281000000001"/>
    <n v="-3.0315929063216493E-2"/>
    <n v="8431"/>
    <n v="0"/>
    <n v="8.2303324389846801E-3"/>
    <n v="7.1094709613937802E-3"/>
    <n v="0.98466019659962156"/>
    <n v="0.80115736803515525"/>
    <n v="0.19130154082399675"/>
    <n v="7.541091140847828E-3"/>
    <x v="0"/>
    <n v="6.08"/>
    <x v="0"/>
    <m/>
    <m/>
    <x v="0"/>
    <n v="10539"/>
    <x v="2"/>
    <x v="0"/>
    <n v="123.91"/>
    <x v="0"/>
    <x v="0"/>
    <x v="0"/>
    <m/>
    <x v="0"/>
    <x v="0"/>
    <x v="0"/>
    <x v="0"/>
    <x v="0"/>
    <x v="0"/>
    <x v="0"/>
    <x v="0"/>
    <x v="0"/>
    <x v="0"/>
    <x v="0"/>
    <x v="0"/>
    <x v="0"/>
    <n v="0.81"/>
    <x v="0"/>
    <x v="0"/>
    <x v="0"/>
    <x v="0"/>
    <x v="0"/>
    <m/>
    <n v="19950213"/>
    <x v="0"/>
    <s v="BEUERMAN AND ASSOCIATES BUTTE MT LAB No 95-242"/>
    <m/>
    <m/>
    <d v="1995-03-11T00:00:00"/>
  </r>
  <r>
    <x v="1"/>
    <s v="T20N R095W S08 fMESAVERDE/ALMOND"/>
    <n v="3869"/>
    <x v="0"/>
    <x v="0"/>
    <s v="WAMSUTTER"/>
    <s v="NE NW"/>
    <n v="8"/>
    <n v="20"/>
    <n v="95"/>
    <n v="41.727924000000002"/>
    <n v="-108.13581000000001"/>
    <s v="4903723888"/>
    <s v="RED DESERT 3-8"/>
    <x v="0"/>
    <s v="MESAVERDE/ALMOND"/>
    <m/>
    <m/>
    <m/>
    <x v="0"/>
    <s v="9072"/>
    <m/>
    <n v="9495"/>
    <n v="9369"/>
    <x v="2"/>
    <d v="1999-01-13T00:00:00"/>
    <n v="8.1"/>
    <x v="1"/>
    <n v="43"/>
    <n v="11"/>
    <n v="4557"/>
    <n v="73"/>
    <x v="1"/>
    <n v="6291"/>
    <n v="2146"/>
    <m/>
    <x v="0"/>
    <n v="16"/>
    <n v="12188"/>
    <x v="0"/>
    <s v="SNYDER OIL"/>
    <n v="2.1457000000000002"/>
    <n v="0.90519000000000005"/>
    <n v="198.22949999999997"/>
    <n v="1.86734"/>
    <n v="203.14773"/>
    <n v="177.46911"/>
    <n v="35.172939999999997"/>
    <n v="0"/>
    <x v="1"/>
    <n v="0.33312000000000003"/>
    <n v="212.97516999999999"/>
    <n v="-2.3616676707770703E-2"/>
    <n v="13137"/>
    <n v="3.7472852912142154E-2"/>
    <n v="1.0562264220230273E-2"/>
    <n v="4.4558213867317157E-3"/>
    <n v="0.98498191439303795"/>
    <n v="0.83328544825201922"/>
    <n v="0.16515042575150896"/>
    <n v="1.5641259964717955E-3"/>
    <x v="0"/>
    <n v="1.5"/>
    <x v="0"/>
    <m/>
    <n v="4.7399999999999999E-11"/>
    <x v="3"/>
    <n v="21100"/>
    <x v="2"/>
    <x v="0"/>
    <n v="160.49"/>
    <x v="5"/>
    <x v="0"/>
    <x v="0"/>
    <m/>
    <x v="0"/>
    <x v="10"/>
    <x v="6"/>
    <x v="0"/>
    <x v="0"/>
    <x v="0"/>
    <x v="0"/>
    <x v="0"/>
    <x v="0"/>
    <x v="0"/>
    <x v="0"/>
    <x v="7"/>
    <x v="0"/>
    <n v="0.15"/>
    <x v="0"/>
    <x v="0"/>
    <x v="0"/>
    <x v="0"/>
    <x v="0"/>
    <m/>
    <n v="19990113"/>
    <x v="0"/>
    <s v="BEUERMAN AND ASSOCIATES BUTTE MT LAB No 99-0033"/>
    <m/>
    <m/>
    <d v="1999-01-20T00:00:00"/>
  </r>
  <r>
    <x v="1"/>
    <s v="T20N R095W S08 fMESAVERDE/ALMOND"/>
    <n v="3865"/>
    <x v="0"/>
    <x v="0"/>
    <s v="WAMSUTTER"/>
    <s v="SE SW"/>
    <n v="8"/>
    <n v="20"/>
    <n v="95"/>
    <n v="41.718980000000002"/>
    <n v="-108.13594999999999"/>
    <s v="4903723969"/>
    <s v="RED DESERT 14-8"/>
    <x v="0"/>
    <s v="MESAVERDE/ALMOND"/>
    <m/>
    <m/>
    <m/>
    <x v="0"/>
    <s v="9028"/>
    <m/>
    <n v="9510"/>
    <n v="9389"/>
    <x v="2"/>
    <d v="1999-12-19T00:00:00"/>
    <n v="9.26"/>
    <x v="1"/>
    <n v="33"/>
    <n v="9"/>
    <n v="4699"/>
    <n v="199"/>
    <x v="1"/>
    <n v="6714"/>
    <n v="2360"/>
    <n v="216"/>
    <x v="0"/>
    <n v="10"/>
    <n v="13748"/>
    <x v="0"/>
    <s v="SANTA FE SNYDER"/>
    <n v="1.6467000000000001"/>
    <n v="0.74060999999999999"/>
    <n v="204.40649999999999"/>
    <n v="5.0904199999999999"/>
    <n v="211.88423"/>
    <n v="189.40194"/>
    <n v="38.680399999999999"/>
    <n v="7.1992799999999999"/>
    <x v="1"/>
    <n v="0.20820000000000002"/>
    <n v="235.48981999999998"/>
    <n v="-5.2764772565596904E-2"/>
    <n v="14240"/>
    <n v="1.7578962412462484E-2"/>
    <n v="7.7716968365224726E-3"/>
    <n v="3.4953521552783802E-3"/>
    <n v="0.98873295100819913"/>
    <n v="0.80428928944784117"/>
    <n v="0.16425508329829291"/>
    <n v="8.841146509008332E-4"/>
    <x v="0"/>
    <n v="1.04"/>
    <x v="0"/>
    <m/>
    <n v="4.5250000000000002E-5"/>
    <x v="3"/>
    <n v="22100"/>
    <x v="2"/>
    <x v="0"/>
    <n v="187.08"/>
    <x v="0"/>
    <x v="0"/>
    <x v="0"/>
    <n v="9.25"/>
    <x v="0"/>
    <x v="3"/>
    <x v="6"/>
    <x v="0"/>
    <x v="0"/>
    <x v="0"/>
    <x v="0"/>
    <x v="0"/>
    <x v="0"/>
    <x v="0"/>
    <x v="0"/>
    <x v="8"/>
    <x v="0"/>
    <n v="0.1"/>
    <x v="0"/>
    <x v="0"/>
    <x v="0"/>
    <x v="0"/>
    <x v="0"/>
    <m/>
    <n v="19991219"/>
    <x v="0"/>
    <s v="BEUERMAN AND ASSOCIATES KINGMAN AZ LAB No 1999-0138"/>
    <m/>
    <m/>
    <d v="1999-12-21T00:00:00"/>
  </r>
  <r>
    <x v="1"/>
    <s v="T20N R095W S08 fLEWIS"/>
    <n v="3889"/>
    <x v="0"/>
    <x v="0"/>
    <s v="RED DESERT"/>
    <s v="SW NE"/>
    <n v="8"/>
    <n v="20"/>
    <n v="95"/>
    <n v="41.724710000000002"/>
    <n v="-108.130781"/>
    <s v="4903725134"/>
    <s v="RED DESERT 7-8"/>
    <x v="0"/>
    <s v="LEWIS"/>
    <m/>
    <m/>
    <m/>
    <x v="0"/>
    <s v="7318"/>
    <m/>
    <n v="9720"/>
    <n v="9612"/>
    <x v="2"/>
    <d v="2003-02-13T00:00:00"/>
    <n v="8.27"/>
    <x v="1"/>
    <n v="18"/>
    <n v="3.2"/>
    <n v="2480"/>
    <n v="42.1"/>
    <x v="1"/>
    <n v="2510"/>
    <n v="2100"/>
    <m/>
    <x v="0"/>
    <n v="59.7"/>
    <n v="7250"/>
    <x v="0"/>
    <s v="DEVON ENERGY"/>
    <n v="0.8982"/>
    <n v="0.26332800000000001"/>
    <n v="107.88"/>
    <n v="1.076918"/>
    <n v="110.11844600000001"/>
    <n v="70.807099999999991"/>
    <n v="34.418999999999997"/>
    <n v="0"/>
    <x v="1"/>
    <n v="1.2429540000000001"/>
    <n v="106.46905399999999"/>
    <n v="1.6849504241934647E-2"/>
    <n v="7213"/>
    <n v="-2.5582520915440024E-3"/>
    <n v="8.1566715897897785E-3"/>
    <n v="2.391315983518329E-3"/>
    <n v="0.9894520124266919"/>
    <n v="0.66504864408769893"/>
    <n v="0.32327703409480846"/>
    <n v="1.1674321817492624E-2"/>
    <x v="0"/>
    <n v="0.46"/>
    <x v="0"/>
    <n v="5776"/>
    <n v="0.98099999999999998"/>
    <x v="4"/>
    <n v="11200"/>
    <x v="0"/>
    <x v="0"/>
    <m/>
    <x v="0"/>
    <x v="0"/>
    <x v="0"/>
    <m/>
    <x v="0"/>
    <x v="0"/>
    <x v="0"/>
    <x v="0"/>
    <x v="0"/>
    <x v="0"/>
    <x v="0"/>
    <x v="0"/>
    <x v="0"/>
    <x v="0"/>
    <x v="0"/>
    <x v="0"/>
    <x v="0"/>
    <m/>
    <x v="0"/>
    <x v="0"/>
    <x v="0"/>
    <x v="0"/>
    <x v="0"/>
    <m/>
    <n v="20030213"/>
    <x v="0"/>
    <s v="ENERGY LABS CASPER LAB No C03020526-007"/>
    <m/>
    <m/>
    <d v="2003-02-20T00:00:00"/>
  </r>
  <r>
    <x v="1"/>
    <s v="T20N R095W S07 fLEWIS-MESAVERDE"/>
    <n v="4086"/>
    <x v="0"/>
    <x v="0"/>
    <s v="WAMSUTTER"/>
    <s v="SE NW"/>
    <n v="7"/>
    <n v="20"/>
    <n v="95"/>
    <n v="41.72428"/>
    <n v="-108.151465"/>
    <s v="4903725357"/>
    <s v="RED DESERT 07-05"/>
    <x v="0"/>
    <s v="LEWIS-MESAVERDE"/>
    <m/>
    <m/>
    <s v=""/>
    <x v="0"/>
    <m/>
    <m/>
    <n v="9463"/>
    <m/>
    <x v="2"/>
    <d v="2003-06-06T00:00:00"/>
    <n v="8.1300000000000008"/>
    <x v="1"/>
    <n v="20.3"/>
    <n v="5.09"/>
    <n v="2661"/>
    <n v="38.6"/>
    <x v="1"/>
    <n v="3149"/>
    <n v="2260"/>
    <m/>
    <x v="0"/>
    <n v="21"/>
    <n v="8116"/>
    <x v="0"/>
    <s v="BP AMERICA PRODUCTION CO"/>
    <n v="1.0129699999999999"/>
    <n v="0.41885610000000001"/>
    <n v="115.75349999999999"/>
    <n v="0.98738799999999993"/>
    <n v="118.17271409999998"/>
    <n v="88.833289999999991"/>
    <n v="37.041399999999996"/>
    <n v="0"/>
    <x v="1"/>
    <n v="0.43722000000000005"/>
    <n v="126.31190999999998"/>
    <n v="-3.3291238375264376E-2"/>
    <n v="8154.99"/>
    <n v="2.396289346868247E-3"/>
    <n v="8.5719449512076506E-3"/>
    <n v="3.5444400443029184E-3"/>
    <n v="0.98788361500448951"/>
    <n v="0.70328514547836385"/>
    <n v="0.29325342321242709"/>
    <n v="3.461431309209085E-3"/>
    <x v="0"/>
    <n v="1.7000000000000001E-2"/>
    <x v="0"/>
    <m/>
    <m/>
    <x v="0"/>
    <n v="11690"/>
    <x v="0"/>
    <x v="0"/>
    <m/>
    <x v="0"/>
    <x v="0"/>
    <x v="0"/>
    <n v="3.75"/>
    <x v="0"/>
    <x v="0"/>
    <x v="0"/>
    <x v="0"/>
    <x v="0"/>
    <x v="0"/>
    <x v="0"/>
    <x v="0"/>
    <x v="0"/>
    <x v="0"/>
    <x v="0"/>
    <x v="0"/>
    <x v="0"/>
    <m/>
    <x v="0"/>
    <x v="0"/>
    <x v="0"/>
    <x v="0"/>
    <x v="0"/>
    <m/>
    <n v="20030606"/>
    <x v="0"/>
    <s v="BP AMERICA"/>
    <m/>
    <m/>
    <d v="2003-06-08T00:00:00"/>
  </r>
  <r>
    <x v="1"/>
    <s v="T20N R095W S06 fMESAVERDE/ALMOND"/>
    <n v="3864"/>
    <x v="0"/>
    <x v="0"/>
    <s v="WAMSUTTER"/>
    <s v="SW SW"/>
    <n v="6"/>
    <n v="20"/>
    <n v="95"/>
    <n v="41.733890000000002"/>
    <n v="-108.156389"/>
    <s v="4903724496"/>
    <s v="RED DESERT 13-6"/>
    <x v="0"/>
    <s v="MESAVERDE/ALMOND"/>
    <m/>
    <m/>
    <m/>
    <x v="0"/>
    <s v="9049"/>
    <m/>
    <n v="9510"/>
    <n v="9330"/>
    <x v="2"/>
    <d v="2001-06-26T00:00:00"/>
    <n v="6.9"/>
    <x v="1"/>
    <n v="57.6"/>
    <n v="6.6"/>
    <n v="5200"/>
    <n v="73.8"/>
    <x v="1"/>
    <n v="7420"/>
    <n v="3210"/>
    <m/>
    <x v="0"/>
    <n v="23.8"/>
    <n v="16600"/>
    <x v="0"/>
    <s v="DEVON ENERGY"/>
    <n v="2.8742399999999999"/>
    <n v="0.54311399999999999"/>
    <n v="226.2"/>
    <n v="1.8878039999999998"/>
    <n v="231.50515799999997"/>
    <n v="209.31819999999999"/>
    <n v="52.611899999999991"/>
    <n v="0"/>
    <x v="1"/>
    <n v="0.49551600000000007"/>
    <n v="262.42561599999999"/>
    <n v="-6.2600792717564163E-2"/>
    <n v="15991.8"/>
    <n v="-1.8661135623070858E-2"/>
    <n v="1.2415446916305858E-2"/>
    <n v="2.3460125238332703E-3"/>
    <n v="0.98523854055986093"/>
    <n v="0.79762868880909854"/>
    <n v="0.20048309613189588"/>
    <n v="1.8882150590055207E-3"/>
    <x v="0"/>
    <n v="1.8"/>
    <x v="0"/>
    <m/>
    <m/>
    <x v="0"/>
    <n v="24900"/>
    <x v="0"/>
    <x v="0"/>
    <m/>
    <x v="2"/>
    <x v="0"/>
    <x v="2"/>
    <n v="20.7"/>
    <x v="1"/>
    <x v="0"/>
    <x v="1"/>
    <x v="2"/>
    <x v="0"/>
    <x v="0"/>
    <x v="0"/>
    <x v="0"/>
    <x v="0"/>
    <x v="0"/>
    <x v="0"/>
    <x v="0"/>
    <x v="0"/>
    <m/>
    <x v="0"/>
    <x v="0"/>
    <x v="0"/>
    <x v="0"/>
    <x v="0"/>
    <m/>
    <n v="20010626"/>
    <x v="0"/>
    <s v="ENVIRO-TEST CASPER LAB No L3242-7"/>
    <m/>
    <m/>
    <d v="2001-08-03T00:00:00"/>
  </r>
  <r>
    <x v="1"/>
    <s v="T20N R095W S06 fLEWIS-MESAVERDE/ALMOND"/>
    <n v="3867"/>
    <x v="0"/>
    <x v="0"/>
    <s v="WAMSUTTER"/>
    <s v="SE SE"/>
    <n v="6"/>
    <n v="20"/>
    <n v="95"/>
    <n v="41.734439999999999"/>
    <n v="-108.14583"/>
    <s v="4903723959"/>
    <s v="RED DESERT 16-6"/>
    <x v="0"/>
    <s v="LEWIS-MESAVERDE/ALMOND"/>
    <m/>
    <m/>
    <m/>
    <x v="0"/>
    <s v="7846"/>
    <m/>
    <n v="9510"/>
    <n v="9300"/>
    <x v="2"/>
    <d v="1999-12-01T00:00:00"/>
    <n v="9.2899999999999991"/>
    <x v="1"/>
    <n v="22"/>
    <n v="5"/>
    <n v="3047"/>
    <n v="124"/>
    <x v="1"/>
    <n v="3560"/>
    <n v="2128"/>
    <n v="121"/>
    <x v="0"/>
    <n v="10"/>
    <n v="951"/>
    <x v="0"/>
    <s v="SANTA FE SNYDER"/>
    <n v="1.0977999999999999"/>
    <n v="0.41144999999999998"/>
    <n v="132.5445"/>
    <n v="3.1719199999999996"/>
    <n v="137.22567000000001"/>
    <n v="100.4276"/>
    <n v="34.877919999999996"/>
    <n v="4.0329299999999995"/>
    <x v="1"/>
    <n v="0.20820000000000002"/>
    <n v="139.54665"/>
    <n v="-8.3858819407952034E-3"/>
    <n v="9017"/>
    <n v="0.8091894060995185"/>
    <n v="7.9999609402526504E-3"/>
    <n v="2.9983457176780406E-3"/>
    <n v="0.98900169334206922"/>
    <n v="0.71967044712287964"/>
    <n v="0.24993735069956891"/>
    <n v="1.4919741892764895E-3"/>
    <x v="0"/>
    <n v="0.34"/>
    <x v="0"/>
    <m/>
    <n v="7.1329999999999996E-5"/>
    <x v="3"/>
    <n v="14020"/>
    <x v="2"/>
    <x v="0"/>
    <n v="152.57"/>
    <x v="0"/>
    <x v="0"/>
    <x v="0"/>
    <n v="4.82"/>
    <x v="0"/>
    <x v="11"/>
    <x v="7"/>
    <x v="0"/>
    <x v="0"/>
    <x v="0"/>
    <x v="0"/>
    <x v="0"/>
    <x v="0"/>
    <x v="0"/>
    <x v="0"/>
    <x v="6"/>
    <x v="0"/>
    <n v="0.06"/>
    <x v="0"/>
    <x v="0"/>
    <x v="0"/>
    <x v="0"/>
    <x v="0"/>
    <m/>
    <n v="19991201"/>
    <x v="0"/>
    <s v="BEUERMAN AND ASSOCIATES KINGMAN AZ LAB No 1999-0137"/>
    <m/>
    <m/>
    <d v="1999-12-21T00:00:00"/>
  </r>
  <r>
    <x v="1"/>
    <s v="T20N R095W S06 fLEWIS-MESAVERDE/ALMOND"/>
    <n v="3890"/>
    <x v="0"/>
    <x v="0"/>
    <s v="RED DESERT"/>
    <s v="NE NE"/>
    <n v="6"/>
    <n v="20"/>
    <n v="95"/>
    <n v="41.738410000000002"/>
    <n v="-108.145156"/>
    <s v="4903724991"/>
    <s v="RED DESERT 8-6"/>
    <x v="0"/>
    <s v="LEWIS-MESAVERDE/ALMOND"/>
    <m/>
    <m/>
    <m/>
    <x v="0"/>
    <s v="7360"/>
    <m/>
    <n v="9600"/>
    <n v="9527"/>
    <x v="2"/>
    <d v="2003-02-13T00:00:00"/>
    <n v="8.19"/>
    <x v="1"/>
    <n v="36"/>
    <n v="7.7"/>
    <n v="7010"/>
    <n v="143"/>
    <x v="1"/>
    <n v="9380"/>
    <n v="2080"/>
    <m/>
    <x v="0"/>
    <n v="33"/>
    <n v="16000"/>
    <x v="0"/>
    <s v="DEVON ENERGY"/>
    <n v="1.7964"/>
    <n v="0.633633"/>
    <n v="304.935"/>
    <n v="3.65794"/>
    <n v="311.02297299999998"/>
    <n v="264.60980000000001"/>
    <n v="34.091199999999994"/>
    <n v="0"/>
    <x v="1"/>
    <n v="0.68706"/>
    <n v="299.38806"/>
    <n v="1.9060784243721204E-2"/>
    <n v="18689.7"/>
    <n v="7.7535983303401321E-2"/>
    <n v="5.7757791415619965E-3"/>
    <n v="2.0372546564269389E-3"/>
    <n v="0.99218696620201108"/>
    <n v="0.88383551434883545"/>
    <n v="0.11386960455269991"/>
    <n v="2.2948810984646482E-3"/>
    <x v="0"/>
    <n v="1"/>
    <x v="0"/>
    <n v="17179"/>
    <n v="0.41299999999999998"/>
    <x v="4"/>
    <n v="26600"/>
    <x v="0"/>
    <x v="0"/>
    <m/>
    <x v="0"/>
    <x v="0"/>
    <x v="0"/>
    <m/>
    <x v="0"/>
    <x v="0"/>
    <x v="0"/>
    <x v="0"/>
    <x v="0"/>
    <x v="0"/>
    <x v="0"/>
    <x v="0"/>
    <x v="0"/>
    <x v="0"/>
    <x v="0"/>
    <x v="0"/>
    <x v="0"/>
    <m/>
    <x v="0"/>
    <x v="0"/>
    <x v="0"/>
    <x v="0"/>
    <x v="0"/>
    <m/>
    <n v="20030213"/>
    <x v="0"/>
    <s v="ENERGY LABS CASPER LAB No C03020526-009"/>
    <m/>
    <m/>
    <d v="2003-02-21T00:00:00"/>
  </r>
  <r>
    <x v="1"/>
    <s v="T20N R095W S05 fLEWIS-MESAVERDE"/>
    <n v="3518"/>
    <x v="0"/>
    <x v="0"/>
    <s v="WAMSUTTER"/>
    <s v="NE SE"/>
    <n v="5"/>
    <n v="20"/>
    <n v="95"/>
    <n v="41.737850000000002"/>
    <n v="-108.12576300000001"/>
    <s v="4903723698"/>
    <s v="FED DESERT 05-01"/>
    <x v="0"/>
    <s v="LEWIS-MESAVERDE"/>
    <m/>
    <m/>
    <m/>
    <x v="0"/>
    <s v="8190"/>
    <m/>
    <n v="9557"/>
    <n v="9513"/>
    <x v="2"/>
    <d v="2002-10-30T00:00:00"/>
    <n v="6.71"/>
    <x v="1"/>
    <n v="38.5"/>
    <m/>
    <n v="2640"/>
    <n v="26.1"/>
    <x v="1"/>
    <n v="4299"/>
    <n v="809"/>
    <m/>
    <x v="0"/>
    <n v="8"/>
    <n v="9130"/>
    <x v="0"/>
    <s v="BP AMERICA PRODUCTION CO"/>
    <n v="1.9211499999999999"/>
    <n v="0"/>
    <n v="114.84"/>
    <n v="0.66763799999999995"/>
    <n v="117.42878799999998"/>
    <n v="121.27479"/>
    <n v="13.259509999999999"/>
    <n v="0"/>
    <x v="1"/>
    <n v="0.16656000000000001"/>
    <n v="134.70086000000001"/>
    <n v="-6.8504724204430031E-2"/>
    <n v="7820.6"/>
    <n v="-7.7248003020542036E-2"/>
    <n v="1.6360127978158133E-2"/>
    <n v="0"/>
    <n v="0.98363987202184189"/>
    <n v="0.90032676851506366"/>
    <n v="9.8436713767083586E-2"/>
    <n v="1.2365177178527294E-3"/>
    <x v="0"/>
    <n v="61.3"/>
    <x v="0"/>
    <m/>
    <m/>
    <x v="0"/>
    <n v="11090"/>
    <x v="0"/>
    <x v="0"/>
    <m/>
    <x v="0"/>
    <x v="0"/>
    <x v="0"/>
    <m/>
    <x v="0"/>
    <x v="0"/>
    <x v="0"/>
    <x v="0"/>
    <x v="0"/>
    <x v="0"/>
    <x v="0"/>
    <x v="0"/>
    <x v="0"/>
    <x v="0"/>
    <x v="0"/>
    <x v="0"/>
    <x v="0"/>
    <m/>
    <x v="0"/>
    <x v="0"/>
    <x v="0"/>
    <x v="0"/>
    <x v="0"/>
    <m/>
    <n v="20021030"/>
    <x v="0"/>
    <s v="BP AMERICA"/>
    <m/>
    <m/>
    <d v="2002-11-01T00:00:00"/>
  </r>
  <r>
    <x v="1"/>
    <s v="T20N R095W S04 fMESAVERDE/ALMOND"/>
    <n v="3866"/>
    <x v="0"/>
    <x v="0"/>
    <s v="RED DESERT"/>
    <s v="SW SE"/>
    <n v="4"/>
    <n v="20"/>
    <n v="95"/>
    <n v="41.733580000000003"/>
    <n v="-108.10748"/>
    <s v="4903724094"/>
    <s v="RED DESERT 15-4"/>
    <x v="0"/>
    <s v="MESAVERDE/ALMOND"/>
    <m/>
    <m/>
    <m/>
    <x v="0"/>
    <s v="9265"/>
    <m/>
    <n v="9846"/>
    <n v="9751"/>
    <x v="2"/>
    <d v="1999-01-13T00:00:00"/>
    <n v="8.08"/>
    <x v="1"/>
    <n v="24"/>
    <n v="7"/>
    <n v="4806"/>
    <n v="88"/>
    <x v="1"/>
    <n v="5652"/>
    <n v="1964"/>
    <m/>
    <x v="0"/>
    <n v="84"/>
    <n v="10560"/>
    <x v="0"/>
    <s v="SNYDER OIL"/>
    <n v="1.1976"/>
    <n v="0.57603000000000004"/>
    <n v="209.06099999999998"/>
    <n v="2.2510399999999997"/>
    <n v="213.08566999999996"/>
    <n v="159.44291999999999"/>
    <n v="32.189959999999999"/>
    <n v="0"/>
    <x v="1"/>
    <n v="1.7488800000000002"/>
    <n v="193.38176000000001"/>
    <n v="4.8475987362628176E-2"/>
    <n v="12625"/>
    <n v="8.9066206599094241E-2"/>
    <n v="5.6202746998425569E-3"/>
    <n v="2.7032789206331903E-3"/>
    <n v="0.99167644637952423"/>
    <n v="0.82449823602805128"/>
    <n v="0.16645809821981142"/>
    <n v="9.043665752137121E-3"/>
    <x v="0"/>
    <n v="0.38"/>
    <x v="0"/>
    <m/>
    <n v="5.4499999999999999E-11"/>
    <x v="3"/>
    <n v="18350"/>
    <x v="2"/>
    <x v="0"/>
    <n v="221.99"/>
    <x v="0"/>
    <x v="0"/>
    <x v="9"/>
    <n v="1.68"/>
    <x v="0"/>
    <x v="12"/>
    <x v="5"/>
    <x v="0"/>
    <x v="0"/>
    <x v="0"/>
    <x v="0"/>
    <x v="0"/>
    <x v="0"/>
    <x v="0"/>
    <x v="0"/>
    <x v="9"/>
    <x v="0"/>
    <n v="0.54"/>
    <x v="0"/>
    <x v="0"/>
    <x v="0"/>
    <x v="0"/>
    <x v="0"/>
    <m/>
    <n v="19990113"/>
    <x v="0"/>
    <s v="BEUERMAN AND ASSOCIATES BUTTE MT LAB No 99-0030"/>
    <m/>
    <m/>
    <d v="1999-01-20T00:00:00"/>
  </r>
  <r>
    <x v="1"/>
    <s v="T20N R095W S04 fMESAVERDE"/>
    <n v="3870"/>
    <x v="0"/>
    <x v="0"/>
    <s v="WAMSUTTER"/>
    <s v="NE NE"/>
    <n v="4"/>
    <n v="20"/>
    <n v="95"/>
    <n v="41.738349999999997"/>
    <n v="-108.107103"/>
    <s v="4903723414"/>
    <s v="RED DESERT 9-4"/>
    <x v="0"/>
    <s v="MESAVERDE"/>
    <m/>
    <m/>
    <m/>
    <x v="0"/>
    <s v="9375"/>
    <m/>
    <n v="9772"/>
    <n v="9654"/>
    <x v="2"/>
    <d v="1995-03-07T00:00:00"/>
    <n v="7.53"/>
    <x v="1"/>
    <n v="22"/>
    <n v="5"/>
    <n v="3192"/>
    <n v="20"/>
    <x v="1"/>
    <n v="3820"/>
    <n v="2164"/>
    <m/>
    <x v="0"/>
    <n v="22"/>
    <n v="9245"/>
    <x v="0"/>
    <s v="SNYDER OIL"/>
    <n v="1.0977999999999999"/>
    <n v="0.41144999999999998"/>
    <n v="138.852"/>
    <n v="0.51159999999999994"/>
    <n v="140.87285"/>
    <n v="107.76219999999999"/>
    <n v="35.467959999999998"/>
    <n v="0"/>
    <x v="1"/>
    <n v="0.45804000000000006"/>
    <n v="143.68819999999999"/>
    <n v="-9.8936590232570308E-3"/>
    <n v="9245"/>
    <n v="0"/>
    <n v="7.792842978615112E-3"/>
    <n v="2.9207189320014466E-3"/>
    <n v="0.98928643808938332"/>
    <n v="0.74997250992078679"/>
    <n v="0.24683975441267966"/>
    <n v="3.1877356665335086E-3"/>
    <x v="0"/>
    <n v="6.22"/>
    <x v="0"/>
    <m/>
    <m/>
    <x v="0"/>
    <n v="11556"/>
    <x v="2"/>
    <x v="0"/>
    <n v="159.84"/>
    <x v="0"/>
    <x v="0"/>
    <x v="0"/>
    <m/>
    <x v="0"/>
    <x v="0"/>
    <x v="0"/>
    <x v="0"/>
    <x v="0"/>
    <x v="0"/>
    <x v="0"/>
    <x v="0"/>
    <x v="0"/>
    <x v="0"/>
    <x v="0"/>
    <x v="0"/>
    <x v="0"/>
    <m/>
    <x v="0"/>
    <x v="0"/>
    <x v="0"/>
    <x v="0"/>
    <x v="0"/>
    <m/>
    <n v="19950307"/>
    <x v="0"/>
    <s v="BEUERMAN AND ASSOCIATES BUTTE MT LAB No 95-241"/>
    <m/>
    <m/>
    <d v="1995-03-11T00:00:00"/>
  </r>
  <r>
    <x v="1"/>
    <s v="T20N R095W S04 fMESAVERDE"/>
    <n v="3863"/>
    <x v="0"/>
    <x v="0"/>
    <s v="WAMSUTTER"/>
    <s v="NW NW"/>
    <n v="4"/>
    <n v="20"/>
    <n v="95"/>
    <n v="41.738374999999998"/>
    <n v="-108.117549"/>
    <s v="4903723365"/>
    <s v="RED DESERT 12-4"/>
    <x v="0"/>
    <s v="MESAVERDE"/>
    <m/>
    <m/>
    <m/>
    <x v="0"/>
    <s v="9208"/>
    <m/>
    <n v="9650"/>
    <m/>
    <x v="2"/>
    <d v="1994-11-28T00:00:00"/>
    <n v="7.15"/>
    <x v="1"/>
    <n v="27"/>
    <n v="10"/>
    <n v="7505"/>
    <n v="264"/>
    <x v="1"/>
    <n v="9640"/>
    <n v="2006"/>
    <m/>
    <x v="0"/>
    <n v="23"/>
    <n v="19475"/>
    <x v="0"/>
    <s v="SNYDER OIL"/>
    <n v="1.3472999999999999"/>
    <n v="0.82289999999999996"/>
    <n v="326.46749999999997"/>
    <n v="6.75312"/>
    <n v="335.39082000000002"/>
    <n v="271.94439999999997"/>
    <n v="32.878339999999994"/>
    <n v="0"/>
    <x v="1"/>
    <n v="0.47886000000000006"/>
    <n v="305.30159999999995"/>
    <n v="4.6963596041919881E-2"/>
    <n v="19475"/>
    <n v="0"/>
    <n v="4.017104582647789E-3"/>
    <n v="2.4535555266539492E-3"/>
    <n v="0.99352933989069825"/>
    <n v="0.8907401729961455"/>
    <n v="0.10769134521404408"/>
    <n v="1.5684817898104699E-3"/>
    <x v="0"/>
    <n v="6.61"/>
    <x v="0"/>
    <m/>
    <m/>
    <x v="0"/>
    <n v="24344"/>
    <x v="2"/>
    <x v="0"/>
    <n v="313.39999999999998"/>
    <x v="0"/>
    <x v="0"/>
    <x v="0"/>
    <m/>
    <x v="0"/>
    <x v="13"/>
    <x v="0"/>
    <x v="0"/>
    <x v="0"/>
    <x v="0"/>
    <x v="0"/>
    <x v="0"/>
    <x v="0"/>
    <x v="0"/>
    <x v="0"/>
    <x v="0"/>
    <x v="0"/>
    <n v="0.08"/>
    <x v="0"/>
    <x v="0"/>
    <x v="0"/>
    <x v="0"/>
    <x v="0"/>
    <m/>
    <n v="19941128"/>
    <x v="0"/>
    <s v="BEUERMAN AND ASSOCIATES BUTTE MT LAB No 94-751"/>
    <m/>
    <m/>
    <d v="1994-11-30T00:00:00"/>
  </r>
  <r>
    <x v="1"/>
    <s v="T20N R095W S04 fLEWIS"/>
    <n v="3887"/>
    <x v="0"/>
    <x v="0"/>
    <s v="RED DESERT"/>
    <s v="SW SW"/>
    <n v="4"/>
    <n v="20"/>
    <n v="95"/>
    <n v="41.734439999999999"/>
    <n v="-108.11749399999999"/>
    <s v="4903725015"/>
    <s v="RED DESERT 13-4"/>
    <x v="0"/>
    <s v="LEWIS"/>
    <m/>
    <m/>
    <m/>
    <x v="0"/>
    <s v="7422"/>
    <m/>
    <n v="9740"/>
    <n v="9687"/>
    <x v="2"/>
    <d v="2003-02-13T00:00:00"/>
    <n v="8.2100000000000009"/>
    <x v="1"/>
    <n v="20"/>
    <n v="5.8"/>
    <n v="3650"/>
    <n v="86.3"/>
    <x v="1"/>
    <n v="4430"/>
    <n v="2550"/>
    <m/>
    <x v="0"/>
    <n v="12"/>
    <n v="10900"/>
    <x v="0"/>
    <s v="DEVON ENERGY"/>
    <n v="0.998"/>
    <n v="0.47728199999999998"/>
    <n v="158.77500000000001"/>
    <n v="2.207554"/>
    <n v="162.45783599999996"/>
    <n v="124.97029999999999"/>
    <n v="41.794499999999992"/>
    <n v="0"/>
    <x v="1"/>
    <n v="0.24984000000000001"/>
    <n v="167.01463999999999"/>
    <n v="-1.3830605989679178E-2"/>
    <n v="10754.1"/>
    <n v="-6.7377540511958309E-3"/>
    <n v="6.1431324248342216E-3"/>
    <n v="2.9378822945788845E-3"/>
    <n v="0.99091898528058697"/>
    <n v="0.74825955377325004"/>
    <n v="0.25024452946160886"/>
    <n v="1.495916765141068E-3"/>
    <x v="0"/>
    <n v="0.45"/>
    <x v="0"/>
    <n v="9005"/>
    <n v="0.63500000000000001"/>
    <x v="4"/>
    <m/>
    <x v="0"/>
    <x v="0"/>
    <m/>
    <x v="0"/>
    <x v="0"/>
    <x v="0"/>
    <m/>
    <x v="0"/>
    <x v="0"/>
    <x v="0"/>
    <x v="0"/>
    <x v="0"/>
    <x v="0"/>
    <x v="0"/>
    <x v="0"/>
    <x v="0"/>
    <x v="0"/>
    <x v="0"/>
    <x v="0"/>
    <x v="0"/>
    <m/>
    <x v="0"/>
    <x v="0"/>
    <x v="0"/>
    <x v="0"/>
    <x v="0"/>
    <m/>
    <n v="20030213"/>
    <x v="0"/>
    <s v="ENERGY LABS CASPER LAB No C03020526-008"/>
    <m/>
    <m/>
    <d v="2003-02-20T00:00:00"/>
  </r>
  <r>
    <x v="1"/>
    <s v="T20N R095W S03 fLEWIS"/>
    <n v="3615"/>
    <x v="0"/>
    <x v="0"/>
    <s v="WAMSUTTER"/>
    <s v="C SE"/>
    <n v="3"/>
    <n v="20"/>
    <n v="95"/>
    <n v="41.734999999999999"/>
    <n v="-108.08790999999999"/>
    <s v="4903721164"/>
    <s v="#3 3-3"/>
    <x v="0"/>
    <s v="LEWIS"/>
    <m/>
    <m/>
    <m/>
    <x v="0"/>
    <s v="8338"/>
    <m/>
    <n v="8460"/>
    <m/>
    <x v="5"/>
    <d v="2003-02-19T00:00:00"/>
    <n v="7"/>
    <x v="1"/>
    <n v="512"/>
    <n v="141"/>
    <n v="6882"/>
    <m/>
    <x v="1"/>
    <n v="11140"/>
    <n v="1220"/>
    <m/>
    <x v="0"/>
    <n v="108"/>
    <n v="20026"/>
    <x v="0"/>
    <s v="ANADARKO PETROLEUM CORP"/>
    <n v="25.5488"/>
    <n v="11.60289"/>
    <n v="299.36699999999996"/>
    <n v="0"/>
    <n v="336.51868999999999"/>
    <n v="314.25939999999997"/>
    <n v="19.995799999999999"/>
    <n v="0"/>
    <x v="1"/>
    <n v="2.2485600000000003"/>
    <n v="336.50375999999994"/>
    <n v="2.2183509628912683E-5"/>
    <n v="20003"/>
    <n v="-5.7458342701541384E-4"/>
    <n v="7.592089461658133E-2"/>
    <n v="3.4479184499381005E-2"/>
    <n v="0.88959992088403761"/>
    <n v="0.9338956569162854"/>
    <n v="5.9422218640290979E-2"/>
    <n v="6.6821244434237545E-3"/>
    <x v="0"/>
    <n v="23"/>
    <x v="0"/>
    <m/>
    <m/>
    <x v="0"/>
    <m/>
    <x v="0"/>
    <x v="0"/>
    <m/>
    <x v="0"/>
    <x v="0"/>
    <x v="0"/>
    <m/>
    <x v="0"/>
    <x v="0"/>
    <x v="0"/>
    <x v="0"/>
    <x v="0"/>
    <x v="0"/>
    <x v="0"/>
    <x v="0"/>
    <x v="0"/>
    <x v="0"/>
    <x v="0"/>
    <x v="0"/>
    <x v="0"/>
    <m/>
    <x v="0"/>
    <x v="0"/>
    <x v="0"/>
    <x v="0"/>
    <x v="0"/>
    <s v="WELLHEAD"/>
    <n v="20030219"/>
    <x v="0"/>
    <s v="CHAMPION TECHNOLOGIES VERNAL UT"/>
    <m/>
    <m/>
    <d v="2003-02-25T00:00:00"/>
  </r>
  <r>
    <x v="1"/>
    <s v="T20N R095W S03 fLEWIS"/>
    <n v="3613"/>
    <x v="0"/>
    <x v="0"/>
    <s v="WAMSUTTER"/>
    <s v="NE NW"/>
    <n v="3"/>
    <n v="20"/>
    <n v="95"/>
    <n v="41.738317000000002"/>
    <n v="-108.096782"/>
    <s v="4903723707"/>
    <s v="UPR 3-1"/>
    <x v="0"/>
    <s v="LEWIS"/>
    <m/>
    <m/>
    <m/>
    <x v="0"/>
    <s v="8283"/>
    <m/>
    <n v="9820"/>
    <m/>
    <x v="5"/>
    <d v="2003-02-14T00:00:00"/>
    <n v="7"/>
    <x v="1"/>
    <n v="384"/>
    <n v="122"/>
    <n v="7208"/>
    <m/>
    <x v="1"/>
    <n v="11420"/>
    <n v="1120"/>
    <m/>
    <x v="0"/>
    <n v="108"/>
    <n v="20377"/>
    <x v="0"/>
    <s v="ANADARKO PETROLEUM CORP"/>
    <n v="19.1616"/>
    <n v="10.03938"/>
    <n v="313.548"/>
    <n v="0"/>
    <n v="342.74898000000002"/>
    <n v="322.15819999999997"/>
    <n v="18.3568"/>
    <n v="0"/>
    <x v="1"/>
    <n v="2.2485600000000003"/>
    <n v="342.76355999999998"/>
    <n v="-2.1268757534277539E-5"/>
    <n v="20362"/>
    <n v="-3.6819755025896563E-4"/>
    <n v="5.590563683077919E-2"/>
    <n v="2.9290765504247449E-2"/>
    <n v="0.91480359766497332"/>
    <n v="0.93988462484168378"/>
    <n v="5.3555284581593213E-2"/>
    <n v="6.5600905767229179E-3"/>
    <x v="0"/>
    <n v="15"/>
    <x v="0"/>
    <m/>
    <m/>
    <x v="0"/>
    <m/>
    <x v="0"/>
    <x v="0"/>
    <m/>
    <x v="0"/>
    <x v="0"/>
    <x v="0"/>
    <m/>
    <x v="0"/>
    <x v="0"/>
    <x v="0"/>
    <x v="0"/>
    <x v="0"/>
    <x v="0"/>
    <x v="0"/>
    <x v="0"/>
    <x v="0"/>
    <x v="0"/>
    <x v="0"/>
    <x v="0"/>
    <x v="0"/>
    <m/>
    <x v="0"/>
    <x v="0"/>
    <x v="0"/>
    <x v="0"/>
    <x v="0"/>
    <s v="WELLHEAD"/>
    <n v="2003214"/>
    <x v="0"/>
    <s v="CHAMPION TECHNOLOGIES VERNAL UT"/>
    <m/>
    <m/>
    <d v="2003-02-14T00:00:00"/>
  </r>
  <r>
    <x v="1"/>
    <s v="T20N R095W S03 fLEWIS"/>
    <n v="1304"/>
    <x v="0"/>
    <x v="0"/>
    <s v="WAMSUTTER"/>
    <s v=" C SE"/>
    <n v="3"/>
    <n v="20"/>
    <n v="95"/>
    <n v="41.734999999999999"/>
    <n v="-108.08790999999999"/>
    <s v="4903721164"/>
    <s v="#3 3-3"/>
    <x v="0"/>
    <s v="LEWIS"/>
    <m/>
    <m/>
    <s v=""/>
    <x v="0"/>
    <m/>
    <m/>
    <n v="8460"/>
    <m/>
    <x v="2"/>
    <d v="1990-11-29T00:00:00"/>
    <n v="5.0999999999999996"/>
    <x v="1"/>
    <n v="140"/>
    <n v="2.4"/>
    <n v="69"/>
    <n v="12"/>
    <x v="1"/>
    <n v="370"/>
    <n v="31"/>
    <n v="0.09"/>
    <x v="1"/>
    <n v="4.99"/>
    <n v="720"/>
    <x v="0"/>
    <s v="UP RESOURCES"/>
    <n v="6.9859999999999998"/>
    <n v="0.197496"/>
    <n v="3.0014999999999996"/>
    <n v="0.30696000000000001"/>
    <n v="10.491956"/>
    <n v="10.4377"/>
    <n v="0.50808999999999993"/>
    <n v="2.9996999999999997E-3"/>
    <x v="1"/>
    <n v="0.10389180000000001"/>
    <n v="11.052681499999998"/>
    <n v="-2.6026221142035851E-2"/>
    <n v="629.48"/>
    <n v="-6.7077689183981964E-2"/>
    <n v="0.66584343281653102"/>
    <n v="1.8823563499503811E-2"/>
    <n v="0.31533300368396511"/>
    <n v="0.94435906797820968"/>
    <n v="4.596983998860367E-2"/>
    <n v="9.3996918304395209E-3"/>
    <x v="1"/>
    <n v="1.9"/>
    <x v="1"/>
    <n v="610.5"/>
    <n v="9"/>
    <x v="0"/>
    <n v="0"/>
    <x v="0"/>
    <x v="1"/>
    <m/>
    <x v="1"/>
    <x v="1"/>
    <x v="1"/>
    <n v="0"/>
    <x v="1"/>
    <x v="1"/>
    <x v="1"/>
    <x v="1"/>
    <x v="0"/>
    <x v="0"/>
    <x v="0"/>
    <x v="0"/>
    <x v="0"/>
    <x v="0"/>
    <x v="0"/>
    <x v="0"/>
    <x v="0"/>
    <m/>
    <x v="0"/>
    <x v="0"/>
    <x v="0"/>
    <x v="0"/>
    <x v="0"/>
    <s v="TOTAL ALKALINITY = 26 MG/L"/>
    <n v="19901129"/>
    <x v="1"/>
    <s v="WESTERN WYOMING COLLEGE WATER QUALITY LAB SAMPLE No 21327"/>
    <m/>
    <m/>
    <d v="1990-12-17T00:00:00"/>
  </r>
  <r>
    <x v="0"/>
    <s v="T20N R095W S01 fMESAVERDE/ALMOND"/>
    <n v="49008656"/>
    <x v="0"/>
    <x v="0"/>
    <s v="WAMSUTTER"/>
    <m/>
    <s v="1"/>
    <s v=" 20"/>
    <s v=" 95"/>
    <n v="41.734079999999999"/>
    <n v="-108.04622000000001"/>
    <s v="4903705810"/>
    <s v="WAMSUTTER A-4"/>
    <x v="0"/>
    <s v="MESAVERDE/ALMOND"/>
    <m/>
    <m/>
    <n v="14"/>
    <x v="3"/>
    <n v="9646"/>
    <n v="9660"/>
    <n v="10137"/>
    <n v="9790"/>
    <x v="1"/>
    <d v="1971-12-06T00:00:00"/>
    <n v="8"/>
    <x v="0"/>
    <n v="137"/>
    <n v="12"/>
    <n v="2047"/>
    <n v="89"/>
    <x v="0"/>
    <n v="2280"/>
    <n v="1391"/>
    <m/>
    <x v="0"/>
    <n v="581"/>
    <n v="5831"/>
    <x v="0"/>
    <m/>
    <n v="6.8362999999999996"/>
    <n v="0.98748000000000002"/>
    <n v="89.044499999999999"/>
    <n v="2.2766199999999999"/>
    <n v="99.144899999999993"/>
    <n v="64.318799999999996"/>
    <n v="22.798489999999997"/>
    <m/>
    <x v="0"/>
    <n v="12.09642"/>
    <n v="99.213709999999992"/>
    <n v="-3.4689696605556548E-4"/>
    <n v="6534"/>
    <n v="5.6854023453295592E-2"/>
    <n v="6.8952613800609006E-2"/>
    <n v="9.9599676836630031E-3"/>
    <n v="0.92108741851572795"/>
    <n v="0.64828540329758866"/>
    <n v="0.22979172938901285"/>
    <n v="0.12192286731339853"/>
    <x v="0"/>
    <m/>
    <x v="0"/>
    <m/>
    <m/>
    <x v="0"/>
    <m/>
    <x v="0"/>
    <x v="0"/>
    <m/>
    <x v="0"/>
    <x v="0"/>
    <x v="0"/>
    <m/>
    <x v="0"/>
    <x v="0"/>
    <x v="0"/>
    <x v="0"/>
    <x v="0"/>
    <x v="0"/>
    <x v="0"/>
    <x v="0"/>
    <x v="0"/>
    <x v="0"/>
    <x v="0"/>
    <x v="0"/>
    <x v="0"/>
    <m/>
    <x v="0"/>
    <x v="0"/>
    <x v="0"/>
    <x v="0"/>
    <x v="0"/>
    <s v="PRODUCTION (11/15/71)"/>
    <m/>
    <x v="0"/>
    <m/>
    <m/>
    <m/>
    <m/>
  </r>
  <r>
    <x v="0"/>
    <s v="T20N R095W S01 fMESAVERDE/ALMOND"/>
    <n v="49008661"/>
    <x v="0"/>
    <x v="0"/>
    <s v="WAMSUTTER"/>
    <m/>
    <s v="1"/>
    <s v=" 20"/>
    <s v=" 95"/>
    <n v="41.734079999999999"/>
    <n v="-108.04622000000001"/>
    <s v="4903705810"/>
    <s v="WAMSUTTER A-4"/>
    <x v="0"/>
    <s v="MESAVERDE/ALMOND"/>
    <m/>
    <m/>
    <n v="14"/>
    <x v="3"/>
    <n v="9646"/>
    <n v="9660"/>
    <n v="10137"/>
    <n v="9790"/>
    <x v="1"/>
    <d v="1970-04-30T00:00:00"/>
    <n v="7.3000001907348633"/>
    <x v="0"/>
    <n v="50"/>
    <n v="10"/>
    <n v="673"/>
    <n v="17"/>
    <x v="0"/>
    <n v="22"/>
    <n v="1952"/>
    <m/>
    <x v="0"/>
    <n v="20"/>
    <n v="1753"/>
    <x v="0"/>
    <m/>
    <n v="2.4950000000000001"/>
    <n v="0.82289999999999996"/>
    <n v="29.275499999999997"/>
    <n v="0.43485999999999997"/>
    <n v="33.028259999999996"/>
    <n v="0.62061999999999995"/>
    <n v="31.993279999999995"/>
    <m/>
    <x v="0"/>
    <n v="0.41640000000000005"/>
    <n v="33.030299999999997"/>
    <n v="-3.0881690427416673E-5"/>
    <n v="2741"/>
    <n v="0.21984868713840677"/>
    <n v="7.5541369723987895E-2"/>
    <n v="2.4915027312973802E-2"/>
    <n v="0.89954360296303837"/>
    <n v="1.8789414567836199E-2"/>
    <n v="0.96860397877100712"/>
    <n v="1.2606606661156577E-2"/>
    <x v="0"/>
    <m/>
    <x v="0"/>
    <m/>
    <m/>
    <x v="0"/>
    <m/>
    <x v="0"/>
    <x v="0"/>
    <m/>
    <x v="0"/>
    <x v="0"/>
    <x v="0"/>
    <m/>
    <x v="0"/>
    <x v="0"/>
    <x v="0"/>
    <x v="0"/>
    <x v="0"/>
    <x v="0"/>
    <x v="0"/>
    <x v="0"/>
    <x v="0"/>
    <x v="0"/>
    <x v="0"/>
    <x v="0"/>
    <x v="0"/>
    <m/>
    <x v="0"/>
    <x v="0"/>
    <x v="0"/>
    <x v="0"/>
    <x v="0"/>
    <s v="PRODUCTION"/>
    <m/>
    <x v="0"/>
    <m/>
    <m/>
    <m/>
    <m/>
  </r>
  <r>
    <x v="1"/>
    <s v="T20N R094W S36 fMESAVERDE"/>
    <n v="3880"/>
    <x v="0"/>
    <x v="0"/>
    <s v="WAMSUTTER"/>
    <s v="SW SW"/>
    <n v="36"/>
    <n v="20"/>
    <n v="94"/>
    <n v="41.662588999999997"/>
    <n v="-107.944417"/>
    <s v="4903722992"/>
    <s v="WAMSUTTER STATE 12-36"/>
    <x v="0"/>
    <s v="MESAVERDE"/>
    <m/>
    <m/>
    <m/>
    <x v="0"/>
    <s v="9650"/>
    <m/>
    <n v="10010"/>
    <n v="10040"/>
    <x v="2"/>
    <d v="2003-02-12T00:00:00"/>
    <n v="8.15"/>
    <x v="1"/>
    <m/>
    <m/>
    <n v="1390"/>
    <n v="64.900000000000006"/>
    <x v="1"/>
    <n v="1540"/>
    <n v="1330"/>
    <m/>
    <x v="0"/>
    <n v="25"/>
    <n v="4300"/>
    <x v="0"/>
    <s v="DEVON ENERGY"/>
    <n v="0"/>
    <n v="0"/>
    <n v="60.465000000000003"/>
    <n v="1.660142"/>
    <n v="62.125141999999997"/>
    <n v="43.443399999999997"/>
    <n v="21.798699999999997"/>
    <n v="0"/>
    <x v="1"/>
    <n v="0.52050000000000007"/>
    <n v="65.762599999999992"/>
    <n v="-2.844258521665036E-2"/>
    <n v="4349.8999999999996"/>
    <n v="5.7688528191076937E-3"/>
    <n v="0"/>
    <n v="0"/>
    <n v="1"/>
    <n v="0.66060952577909027"/>
    <n v="0.33147564116990508"/>
    <n v="7.9148330510046758E-3"/>
    <x v="0"/>
    <m/>
    <x v="0"/>
    <n v="3408"/>
    <n v="2.0579999999999998"/>
    <x v="4"/>
    <m/>
    <x v="0"/>
    <x v="0"/>
    <m/>
    <x v="0"/>
    <x v="0"/>
    <x v="0"/>
    <m/>
    <x v="0"/>
    <x v="0"/>
    <x v="0"/>
    <x v="0"/>
    <x v="0"/>
    <x v="0"/>
    <x v="0"/>
    <x v="0"/>
    <x v="0"/>
    <x v="0"/>
    <x v="0"/>
    <x v="0"/>
    <x v="0"/>
    <m/>
    <x v="0"/>
    <x v="0"/>
    <x v="0"/>
    <x v="0"/>
    <x v="0"/>
    <m/>
    <n v="20030212"/>
    <x v="0"/>
    <s v="ENERGY LABS CASPER LAB No C03020474-003"/>
    <m/>
    <m/>
    <d v="2003-02-19T00:00:00"/>
  </r>
  <r>
    <x v="1"/>
    <s v="T20N R094W S35 fMESAVERDE/ALMOND"/>
    <n v="3694"/>
    <x v="0"/>
    <x v="0"/>
    <s v="WAMSUTTER"/>
    <s v="NE SW"/>
    <n v="35"/>
    <n v="20"/>
    <n v="94"/>
    <n v="41.666578000000001"/>
    <n v="-107.96199"/>
    <s v="4903724682"/>
    <s v="CROOKS GAP ROAD 35-S1"/>
    <x v="0"/>
    <s v="MESAVERDE/ALMOND"/>
    <m/>
    <m/>
    <m/>
    <x v="0"/>
    <s v="9598"/>
    <m/>
    <n v="10026"/>
    <n v="10020"/>
    <x v="2"/>
    <d v="2003-02-05T00:00:00"/>
    <n v="8.14"/>
    <x v="1"/>
    <n v="40.5"/>
    <n v="5.17"/>
    <n v="3120"/>
    <n v="20.5"/>
    <x v="1"/>
    <n v="4049"/>
    <n v="2615"/>
    <m/>
    <x v="0"/>
    <n v="12"/>
    <n v="9034"/>
    <x v="0"/>
    <s v="BP AMERICA PRODUCTION COMPANY"/>
    <n v="2.02095"/>
    <n v="0.42543930000000002"/>
    <n v="135.72"/>
    <n v="0.52439000000000002"/>
    <n v="138.6907793"/>
    <n v="114.22229"/>
    <n v="42.859849999999994"/>
    <n v="0"/>
    <x v="1"/>
    <n v="0.24984000000000001"/>
    <n v="157.33197999999999"/>
    <n v="-6.2972187490179868E-2"/>
    <n v="9862.17"/>
    <n v="4.3827399944009825E-2"/>
    <n v="1.4571624805918153E-2"/>
    <n v="3.0675384632437492E-3"/>
    <n v="0.98236083673083818"/>
    <n v="0.72599537614666776"/>
    <n v="0.27241664409231992"/>
    <n v="1.5879797610123512E-3"/>
    <x v="0"/>
    <n v="0.25"/>
    <x v="0"/>
    <m/>
    <m/>
    <x v="0"/>
    <n v="13750"/>
    <x v="0"/>
    <x v="0"/>
    <m/>
    <x v="0"/>
    <x v="0"/>
    <x v="0"/>
    <n v="8.18"/>
    <x v="0"/>
    <x v="0"/>
    <x v="0"/>
    <x v="0"/>
    <x v="0"/>
    <x v="0"/>
    <x v="0"/>
    <x v="0"/>
    <x v="0"/>
    <x v="0"/>
    <x v="0"/>
    <x v="0"/>
    <x v="0"/>
    <m/>
    <x v="0"/>
    <x v="0"/>
    <x v="0"/>
    <x v="0"/>
    <x v="0"/>
    <m/>
    <n v="20030205"/>
    <x v="0"/>
    <s v="BP AMERICA"/>
    <m/>
    <m/>
    <d v="2003-02-07T00:00:00"/>
  </r>
  <r>
    <x v="1"/>
    <s v="T20N R094W S33 fMESAVERDE/ALMOND"/>
    <n v="3488"/>
    <x v="0"/>
    <x v="0"/>
    <s v="FREWEN"/>
    <s v="NW NW"/>
    <n v="33"/>
    <n v="20"/>
    <n v="94"/>
    <n v="41.670707"/>
    <n v="-108.002105"/>
    <s v="4903722913"/>
    <s v="FREWEN 05"/>
    <x v="0"/>
    <s v="MESAVERDE/ALMOND"/>
    <m/>
    <m/>
    <m/>
    <x v="0"/>
    <s v="9650"/>
    <m/>
    <n v="9906"/>
    <n v="9850"/>
    <x v="2"/>
    <d v="2002-11-19T00:00:00"/>
    <n v="7.72"/>
    <x v="1"/>
    <n v="16.399999999999999"/>
    <n v="0.46"/>
    <n v="1050"/>
    <n v="2.9"/>
    <x v="1"/>
    <n v="820"/>
    <n v="943"/>
    <m/>
    <x v="0"/>
    <n v="40"/>
    <n v="3108"/>
    <x v="0"/>
    <s v="BP AMERICA PRODUCTION CO"/>
    <n v="0.81835999999999998"/>
    <n v="3.7853400000000002E-2"/>
    <n v="45.674999999999997"/>
    <n v="7.4181999999999998E-2"/>
    <n v="46.605395399999999"/>
    <n v="23.132199999999997"/>
    <n v="15.455769999999998"/>
    <n v="0"/>
    <x v="1"/>
    <n v="0.8328000000000001"/>
    <n v="39.420769999999997"/>
    <n v="8.3516745941113427E-2"/>
    <n v="2872.76"/>
    <n v="-3.9332793825533841E-2"/>
    <n v="1.7559340350538039E-2"/>
    <n v="8.1221068237090853E-4"/>
    <n v="0.98162844896709101"/>
    <n v="0.58680233795534686"/>
    <n v="0.39207174289086688"/>
    <n v="2.1125919153786192E-2"/>
    <x v="0"/>
    <m/>
    <x v="0"/>
    <m/>
    <m/>
    <x v="0"/>
    <n v="2870"/>
    <x v="0"/>
    <x v="0"/>
    <m/>
    <x v="0"/>
    <x v="0"/>
    <x v="0"/>
    <m/>
    <x v="0"/>
    <x v="0"/>
    <x v="0"/>
    <x v="0"/>
    <x v="0"/>
    <x v="0"/>
    <x v="0"/>
    <x v="0"/>
    <x v="0"/>
    <x v="0"/>
    <x v="0"/>
    <x v="0"/>
    <x v="0"/>
    <m/>
    <x v="0"/>
    <x v="0"/>
    <x v="0"/>
    <x v="0"/>
    <x v="0"/>
    <m/>
    <n v="20021119"/>
    <x v="0"/>
    <s v="BP AMERICA"/>
    <m/>
    <m/>
    <d v="2002-11-21T00:00:00"/>
  </r>
  <r>
    <x v="1"/>
    <s v="T20N R094W S32 fMESAVERDE"/>
    <n v="3500"/>
    <x v="0"/>
    <x v="0"/>
    <s v="FREWEN"/>
    <s v="NW SE"/>
    <n v="32"/>
    <n v="20"/>
    <n v="94"/>
    <n v="41.666939999999997"/>
    <n v="-108.01167"/>
    <s v="4903724064"/>
    <s v="FREWEN 32-2,3,4 PAD"/>
    <x v="0"/>
    <s v="MESAVERDE"/>
    <m/>
    <m/>
    <m/>
    <x v="0"/>
    <s v="10056"/>
    <m/>
    <n v="9930"/>
    <n v="10483"/>
    <x v="2"/>
    <d v="2002-11-14T00:00:00"/>
    <n v="7.45"/>
    <x v="1"/>
    <n v="129"/>
    <n v="8.69"/>
    <n v="2730"/>
    <n v="26.9"/>
    <x v="1"/>
    <n v="4049"/>
    <n v="1941"/>
    <m/>
    <x v="0"/>
    <n v="10"/>
    <n v="9236"/>
    <x v="0"/>
    <s v="BP AMERICA PRODUCTION COMPANY"/>
    <n v="6.4371"/>
    <n v="0.71510010000000002"/>
    <n v="118.755"/>
    <n v="0.68810199999999988"/>
    <n v="126.5953021"/>
    <n v="114.22229"/>
    <n v="31.812989999999996"/>
    <n v="0"/>
    <x v="1"/>
    <n v="0.20820000000000002"/>
    <n v="146.24348000000001"/>
    <n v="-7.2013874819301243E-2"/>
    <n v="8894.59"/>
    <n v="-1.8830606174426747E-2"/>
    <n v="5.084785843723659E-2"/>
    <n v="5.6487096135299638E-3"/>
    <n v="0.94350343194923347"/>
    <n v="0.78104193089497043"/>
    <n v="0.21753441589327602"/>
    <n v="1.4236532117534403E-3"/>
    <x v="0"/>
    <n v="26.9"/>
    <x v="0"/>
    <m/>
    <m/>
    <x v="0"/>
    <n v="13350"/>
    <x v="0"/>
    <x v="0"/>
    <m/>
    <x v="0"/>
    <x v="0"/>
    <x v="0"/>
    <m/>
    <x v="0"/>
    <x v="0"/>
    <x v="0"/>
    <x v="0"/>
    <x v="0"/>
    <x v="0"/>
    <x v="0"/>
    <x v="0"/>
    <x v="0"/>
    <x v="0"/>
    <x v="0"/>
    <x v="0"/>
    <x v="0"/>
    <m/>
    <x v="0"/>
    <x v="0"/>
    <x v="0"/>
    <x v="0"/>
    <x v="0"/>
    <m/>
    <n v="20021114"/>
    <x v="0"/>
    <s v="BP AMERICA"/>
    <m/>
    <m/>
    <d v="2002-11-16T00:00:00"/>
  </r>
  <r>
    <x v="1"/>
    <s v="T20N R094W S31 fLEWIS-MESAVERDE"/>
    <n v="3726"/>
    <x v="0"/>
    <x v="0"/>
    <s v="FREWEN"/>
    <s v="SE NE"/>
    <n v="31"/>
    <n v="20"/>
    <n v="94"/>
    <n v="41.667591000000002"/>
    <n v="-108.029669"/>
    <s v="4903725049"/>
    <s v="FREWEN 31-01"/>
    <x v="0"/>
    <s v="LEWIS-MESAVERDE"/>
    <m/>
    <m/>
    <m/>
    <x v="0"/>
    <s v="9620"/>
    <m/>
    <n v="9875"/>
    <n v="9863"/>
    <x v="2"/>
    <d v="2003-02-06T00:00:00"/>
    <n v="8.16"/>
    <x v="1"/>
    <n v="77"/>
    <n v="15.4"/>
    <n v="4520"/>
    <n v="51.3"/>
    <x v="1"/>
    <n v="6698"/>
    <n v="2268"/>
    <m/>
    <x v="0"/>
    <n v="7"/>
    <n v="13286"/>
    <x v="0"/>
    <s v="BP AMERICA PRODUCTION COMPANY"/>
    <n v="3.8422999999999998"/>
    <n v="1.267266"/>
    <n v="196.62"/>
    <n v="1.3122539999999998"/>
    <n v="203.04181999999997"/>
    <n v="188.95058"/>
    <n v="37.172519999999999"/>
    <n v="0"/>
    <x v="1"/>
    <n v="0.14574000000000001"/>
    <n v="226.26883999999998"/>
    <n v="-5.4103059076147819E-2"/>
    <n v="13636.7"/>
    <n v="1.3026182366553158E-2"/>
    <n v="1.8923687740781681E-2"/>
    <n v="6.2414038644846674E-3"/>
    <n v="0.97483490839473363"/>
    <n v="0.83507114810859517"/>
    <n v="0.16428475083003033"/>
    <n v="6.4410106137460213E-4"/>
    <x v="0"/>
    <n v="0.26"/>
    <x v="0"/>
    <m/>
    <m/>
    <x v="0"/>
    <n v="20700"/>
    <x v="0"/>
    <x v="0"/>
    <m/>
    <x v="0"/>
    <x v="0"/>
    <x v="0"/>
    <n v="30.8"/>
    <x v="0"/>
    <x v="0"/>
    <x v="0"/>
    <x v="0"/>
    <x v="0"/>
    <x v="0"/>
    <x v="0"/>
    <x v="0"/>
    <x v="0"/>
    <x v="0"/>
    <x v="0"/>
    <x v="0"/>
    <x v="0"/>
    <m/>
    <x v="0"/>
    <x v="0"/>
    <x v="0"/>
    <x v="0"/>
    <x v="0"/>
    <m/>
    <n v="20030206"/>
    <x v="0"/>
    <s v="BP AMERICA"/>
    <m/>
    <m/>
    <d v="2003-02-08T00:00:00"/>
  </r>
  <r>
    <x v="0"/>
    <s v="T20N R094W S30 fMESAVERDE/ALMOND"/>
    <n v="49007581"/>
    <x v="0"/>
    <x v="0"/>
    <s v="WAMSUTTER"/>
    <m/>
    <s v="30"/>
    <s v=" 20"/>
    <s v=" 94"/>
    <n v="41.678260000000002"/>
    <n v="-108.03541"/>
    <s v="4903720089"/>
    <s v="FEDERAL NO. 1-30"/>
    <x v="0"/>
    <s v="MESAVERDE/ALMOND"/>
    <m/>
    <m/>
    <n v="411"/>
    <x v="0"/>
    <n v="9549"/>
    <n v="9960"/>
    <n v="10052"/>
    <n v="10044"/>
    <x v="1"/>
    <d v="1970-08-06T00:00:00"/>
    <n v="8.1000003814697266"/>
    <x v="0"/>
    <n v="50"/>
    <n v="16"/>
    <n v="4246"/>
    <n v="67"/>
    <x v="0"/>
    <n v="5000"/>
    <n v="3001"/>
    <m/>
    <x v="0"/>
    <n v="2"/>
    <n v="10859"/>
    <x v="0"/>
    <m/>
    <n v="2.4950000000000001"/>
    <n v="1.31664"/>
    <n v="184.70099999999999"/>
    <n v="1.7138599999999999"/>
    <n v="190.22650000000002"/>
    <n v="141.05000000000001"/>
    <n v="49.186389999999996"/>
    <m/>
    <x v="0"/>
    <n v="4.1640000000000003E-2"/>
    <n v="190.27802999999997"/>
    <n v="-1.354254573525235E-4"/>
    <n v="12379"/>
    <n v="6.5410104139771066E-2"/>
    <n v="1.3115943362254995E-2"/>
    <n v="6.9214331336590849E-3"/>
    <n v="0.97996262350408581"/>
    <n v="0.74128368892614671"/>
    <n v="0.25849747340772872"/>
    <n v="2.1883766612467036E-4"/>
    <x v="0"/>
    <m/>
    <x v="0"/>
    <m/>
    <m/>
    <x v="0"/>
    <m/>
    <x v="0"/>
    <x v="0"/>
    <m/>
    <x v="0"/>
    <x v="0"/>
    <x v="0"/>
    <m/>
    <x v="0"/>
    <x v="0"/>
    <x v="0"/>
    <x v="0"/>
    <x v="0"/>
    <x v="0"/>
    <x v="0"/>
    <x v="0"/>
    <x v="0"/>
    <x v="0"/>
    <x v="0"/>
    <x v="0"/>
    <x v="0"/>
    <m/>
    <x v="0"/>
    <x v="0"/>
    <x v="0"/>
    <x v="0"/>
    <x v="0"/>
    <s v="PRODUCTION"/>
    <m/>
    <x v="0"/>
    <m/>
    <m/>
    <m/>
    <m/>
  </r>
  <r>
    <x v="1"/>
    <s v="T20N R094W S27 fLANCE"/>
    <n v="3897"/>
    <x v="0"/>
    <x v="0"/>
    <s v="WC"/>
    <s v="SE NE"/>
    <n v="27"/>
    <n v="20"/>
    <n v="94"/>
    <n v="41.684569000000003"/>
    <n v="-107.97268200000001"/>
    <s v="4903725263"/>
    <s v="WAMSUTTER 27-2 SWD"/>
    <x v="0"/>
    <s v="LANCE"/>
    <m/>
    <m/>
    <m/>
    <x v="0"/>
    <s v="4852"/>
    <m/>
    <n v="8000"/>
    <n v="7899"/>
    <x v="1"/>
    <d v="2003-01-15T00:00:00"/>
    <n v="6.63"/>
    <x v="1"/>
    <n v="393"/>
    <n v="68"/>
    <n v="11087"/>
    <n v="250"/>
    <x v="1"/>
    <n v="18000"/>
    <n v="488"/>
    <m/>
    <x v="0"/>
    <m/>
    <n v="30036"/>
    <x v="0"/>
    <s v="ANADARKO"/>
    <n v="19.610700000000001"/>
    <n v="5.59572"/>
    <n v="482.28449999999998"/>
    <n v="6.3949999999999996"/>
    <n v="513.88591999999994"/>
    <n v="507.78"/>
    <n v="7.9983199999999988"/>
    <n v="0"/>
    <x v="1"/>
    <n v="0"/>
    <n v="515.77832000000001"/>
    <n v="-1.8378806668084987E-3"/>
    <n v="30286"/>
    <n v="4.1444249195981562E-3"/>
    <n v="3.8161582632970377E-2"/>
    <n v="1.0889031557821239E-2"/>
    <n v="0.9509493858092084"/>
    <n v="0.98449271772415714"/>
    <n v="1.5507282275842844E-2"/>
    <n v="0"/>
    <x v="0"/>
    <m/>
    <x v="0"/>
    <m/>
    <n v="0.22"/>
    <x v="0"/>
    <m/>
    <x v="0"/>
    <x v="0"/>
    <m/>
    <x v="0"/>
    <x v="0"/>
    <x v="0"/>
    <m/>
    <x v="0"/>
    <x v="0"/>
    <x v="0"/>
    <x v="0"/>
    <x v="0"/>
    <x v="0"/>
    <x v="0"/>
    <x v="0"/>
    <x v="0"/>
    <x v="0"/>
    <x v="0"/>
    <x v="0"/>
    <x v="0"/>
    <m/>
    <x v="0"/>
    <x v="0"/>
    <x v="0"/>
    <x v="0"/>
    <x v="0"/>
    <s v="PRODUCTION WATER"/>
    <n v="20030115"/>
    <x v="0"/>
    <s v="BJ SERVICES ROCK SPRINGS"/>
    <m/>
    <m/>
    <d v="2003-01-17T00:00:00"/>
  </r>
  <r>
    <x v="1"/>
    <s v="T20N R094W S27 fFOX HILLS"/>
    <n v="3896"/>
    <x v="0"/>
    <x v="0"/>
    <s v="WC"/>
    <s v="SE NE"/>
    <n v="27"/>
    <n v="20"/>
    <n v="94"/>
    <n v="41.684569000000003"/>
    <n v="-107.97268200000001"/>
    <s v="4903725263"/>
    <s v="WAMSUTTER 27-2 SWD"/>
    <x v="0"/>
    <s v="FOX HILLS"/>
    <m/>
    <m/>
    <m/>
    <x v="0"/>
    <s v="7682"/>
    <m/>
    <n v="8000"/>
    <n v="7899"/>
    <x v="1"/>
    <d v="2003-01-12T00:00:00"/>
    <n v="7.57"/>
    <x v="1"/>
    <n v="64"/>
    <n v="10"/>
    <n v="7770"/>
    <m/>
    <x v="1"/>
    <n v="12000"/>
    <n v="293"/>
    <m/>
    <x v="0"/>
    <m/>
    <n v="20137"/>
    <x v="0"/>
    <s v="ANADARKO PETROLEUM"/>
    <n v="3.1936"/>
    <n v="0.82289999999999996"/>
    <n v="337.995"/>
    <n v="0"/>
    <n v="342.01150000000001"/>
    <n v="338.52"/>
    <n v="4.8022699999999992"/>
    <n v="0"/>
    <x v="1"/>
    <n v="0"/>
    <n v="343.32227"/>
    <n v="-1.9126009214458979E-3"/>
    <n v="20137"/>
    <n v="0"/>
    <n v="9.3376977089951654E-3"/>
    <n v="2.4060594453695267E-3"/>
    <n v="0.98825624284563529"/>
    <n v="0.98601235509715113"/>
    <n v="1.3987644902848857E-2"/>
    <n v="0"/>
    <x v="0"/>
    <m/>
    <x v="0"/>
    <m/>
    <n v="0.26"/>
    <x v="0"/>
    <m/>
    <x v="0"/>
    <x v="0"/>
    <m/>
    <x v="0"/>
    <x v="0"/>
    <x v="0"/>
    <m/>
    <x v="0"/>
    <x v="0"/>
    <x v="0"/>
    <x v="0"/>
    <x v="0"/>
    <x v="0"/>
    <x v="0"/>
    <x v="0"/>
    <x v="0"/>
    <x v="0"/>
    <x v="0"/>
    <x v="0"/>
    <x v="0"/>
    <m/>
    <x v="0"/>
    <x v="0"/>
    <x v="0"/>
    <x v="0"/>
    <x v="0"/>
    <s v="PRODUCTION WATER"/>
    <n v="20030112"/>
    <x v="0"/>
    <s v="BJ SERVICES ROCK SPRINGS"/>
    <m/>
    <m/>
    <d v="2003-01-14T00:00:00"/>
  </r>
  <r>
    <x v="1"/>
    <s v="T20N R094W S23 fMESAVERDE"/>
    <n v="3519"/>
    <x v="0"/>
    <x v="0"/>
    <s v="TIERNEY"/>
    <s v="C NW"/>
    <n v="23"/>
    <n v="20"/>
    <n v="94"/>
    <n v="41.699255000000001"/>
    <n v="-107.962945"/>
    <s v="4903723714"/>
    <s v="THREE MILE 23-02"/>
    <x v="0"/>
    <s v="MESAVERDE"/>
    <m/>
    <m/>
    <m/>
    <x v="0"/>
    <s v="9928"/>
    <m/>
    <n v="10272"/>
    <n v="10236"/>
    <x v="2"/>
    <m/>
    <m/>
    <x v="1"/>
    <n v="8.07"/>
    <n v="0.46"/>
    <n v="1340"/>
    <n v="4.63"/>
    <x v="1"/>
    <n v="1560"/>
    <n v="836"/>
    <m/>
    <x v="0"/>
    <n v="7"/>
    <n v="2910"/>
    <x v="0"/>
    <s v="BP AMERICA PRODUCTION COMPANY"/>
    <n v="0.40269300000000002"/>
    <n v="3.7853400000000002E-2"/>
    <n v="58.29"/>
    <n v="0.1184354"/>
    <n v="58.848981800000004"/>
    <n v="44.007599999999996"/>
    <n v="13.702039999999998"/>
    <n v="0"/>
    <x v="1"/>
    <n v="0.14574000000000001"/>
    <n v="57.855379999999997"/>
    <n v="8.5138360269925023E-3"/>
    <n v="3756.16"/>
    <n v="0.12693364695716872"/>
    <n v="6.8428201760323401E-3"/>
    <n v="6.4322948065007979E-4"/>
    <n v="0.99251395034331757"/>
    <n v="0.76064836148340909"/>
    <n v="0.23683259880066468"/>
    <n v="2.5190397159261598E-3"/>
    <x v="0"/>
    <n v="6.64"/>
    <x v="0"/>
    <m/>
    <m/>
    <x v="0"/>
    <n v="4600"/>
    <x v="0"/>
    <x v="0"/>
    <m/>
    <x v="0"/>
    <x v="0"/>
    <x v="0"/>
    <m/>
    <x v="0"/>
    <x v="0"/>
    <x v="0"/>
    <x v="0"/>
    <x v="0"/>
    <x v="0"/>
    <x v="0"/>
    <x v="0"/>
    <x v="0"/>
    <x v="0"/>
    <x v="0"/>
    <x v="0"/>
    <x v="0"/>
    <m/>
    <x v="0"/>
    <x v="0"/>
    <x v="0"/>
    <x v="0"/>
    <x v="0"/>
    <m/>
    <m/>
    <x v="0"/>
    <s v="BP AMERICA"/>
    <m/>
    <m/>
    <m/>
  </r>
  <r>
    <x v="1"/>
    <s v="T20N R094W S21 fMESAVERDE/ALMOND"/>
    <n v="3691"/>
    <x v="0"/>
    <x v="0"/>
    <s v="WAMSUTTER"/>
    <s v="SE NE"/>
    <n v="21"/>
    <n v="20"/>
    <n v="94"/>
    <n v="41.69896"/>
    <n v="-107.99178000000001"/>
    <s v="4903724660"/>
    <s v="CROOKS GAP ROAD 21-02"/>
    <x v="0"/>
    <s v="MESAVERDE/ALMOND"/>
    <m/>
    <m/>
    <m/>
    <x v="0"/>
    <s v="9806"/>
    <m/>
    <n v="10308"/>
    <n v="10239"/>
    <x v="2"/>
    <d v="2003-02-05T00:00:00"/>
    <n v="8.17"/>
    <x v="1"/>
    <n v="64.599999999999994"/>
    <n v="13.3"/>
    <n v="4400"/>
    <n v="59"/>
    <x v="1"/>
    <n v="6248"/>
    <n v="2207"/>
    <m/>
    <x v="0"/>
    <n v="12"/>
    <n v="12898"/>
    <x v="0"/>
    <s v="BP AMERICA PRODUCTION COMPANY"/>
    <n v="3.2235399999999998"/>
    <n v="1.094457"/>
    <n v="191.4"/>
    <n v="1.50922"/>
    <n v="197.22721699999997"/>
    <n v="176.25608"/>
    <n v="36.172729999999994"/>
    <n v="0"/>
    <x v="1"/>
    <n v="0.24984000000000001"/>
    <n v="212.67865"/>
    <n v="-3.769507646495833E-2"/>
    <n v="13003.9"/>
    <n v="4.0885031599998314E-3"/>
    <n v="1.6344295929501457E-2"/>
    <n v="5.5492188991339885E-3"/>
    <n v="0.97810648517136456"/>
    <n v="0.82874364681175094"/>
    <n v="0.17008162314364886"/>
    <n v="1.1747300446001514E-3"/>
    <x v="0"/>
    <n v="0.26"/>
    <x v="0"/>
    <m/>
    <m/>
    <x v="0"/>
    <n v="19690"/>
    <x v="0"/>
    <x v="0"/>
    <m/>
    <x v="0"/>
    <x v="0"/>
    <x v="0"/>
    <n v="23.2"/>
    <x v="0"/>
    <x v="0"/>
    <x v="0"/>
    <x v="0"/>
    <x v="0"/>
    <x v="0"/>
    <x v="0"/>
    <x v="0"/>
    <x v="0"/>
    <x v="0"/>
    <x v="0"/>
    <x v="0"/>
    <x v="0"/>
    <m/>
    <x v="0"/>
    <x v="0"/>
    <x v="0"/>
    <x v="0"/>
    <x v="0"/>
    <m/>
    <n v="20030205"/>
    <x v="0"/>
    <s v="BP AMERICA"/>
    <m/>
    <m/>
    <d v="2003-02-07T00:00:00"/>
  </r>
  <r>
    <x v="1"/>
    <s v="T20N R094W S20 fMESAVERDE/ALMOND"/>
    <n v="3690"/>
    <x v="0"/>
    <x v="0"/>
    <s v="WAMSUTTER"/>
    <s v="NW NE"/>
    <n v="20"/>
    <n v="20"/>
    <n v="94"/>
    <n v="41.699509999999997"/>
    <n v="-108.01091"/>
    <s v="4903724799"/>
    <s v="CROOKS GAP ROAD 20-03"/>
    <x v="0"/>
    <s v="MESAVERDE/ALMOND"/>
    <m/>
    <m/>
    <m/>
    <x v="0"/>
    <s v="9717"/>
    <m/>
    <n v="10151"/>
    <n v="10149"/>
    <x v="2"/>
    <d v="2003-02-06T00:00:00"/>
    <n v="8.33"/>
    <x v="1"/>
    <n v="78.2"/>
    <n v="21.1"/>
    <n v="5410"/>
    <n v="57.3"/>
    <x v="1"/>
    <n v="8647"/>
    <n v="2002"/>
    <n v="53"/>
    <x v="0"/>
    <n v="9"/>
    <n v="15980"/>
    <x v="0"/>
    <s v="BP AMERICA PRODUCTION COMPANY"/>
    <n v="3.90218"/>
    <n v="1.7363190000000002"/>
    <n v="235.33500000000001"/>
    <n v="1.4657339999999999"/>
    <n v="242.43923299999997"/>
    <n v="243.93187"/>
    <n v="32.812779999999997"/>
    <n v="1.7664899999999999"/>
    <x v="1"/>
    <n v="0.18738000000000002"/>
    <n v="278.69851999999997"/>
    <n v="-6.9577164178316595E-2"/>
    <n v="16277.6"/>
    <n v="9.2257328505530589E-3"/>
    <n v="1.6095497216822165E-2"/>
    <n v="7.161873012525165E-3"/>
    <n v="0.97674262977065274"/>
    <n v="0.87525355355313705"/>
    <n v="0.11773575259746626"/>
    <n v="6.7233941536539213E-4"/>
    <x v="0"/>
    <n v="13.7"/>
    <x v="0"/>
    <m/>
    <m/>
    <x v="0"/>
    <n v="24800"/>
    <x v="0"/>
    <x v="0"/>
    <m/>
    <x v="0"/>
    <x v="0"/>
    <x v="0"/>
    <n v="45.4"/>
    <x v="0"/>
    <x v="0"/>
    <x v="0"/>
    <x v="0"/>
    <x v="0"/>
    <x v="0"/>
    <x v="0"/>
    <x v="0"/>
    <x v="0"/>
    <x v="0"/>
    <x v="0"/>
    <x v="0"/>
    <x v="0"/>
    <m/>
    <x v="0"/>
    <x v="0"/>
    <x v="0"/>
    <x v="0"/>
    <x v="0"/>
    <m/>
    <n v="20030206"/>
    <x v="0"/>
    <s v="BP AMERICA"/>
    <m/>
    <m/>
    <d v="2003-02-08T00:00:00"/>
  </r>
  <r>
    <x v="1"/>
    <s v="T20N R094W S20 fMESAVERDE"/>
    <n v="4293"/>
    <x v="0"/>
    <x v="0"/>
    <s v="WAMSUTTER"/>
    <s v="SE SW"/>
    <n v="20"/>
    <n v="20"/>
    <n v="94"/>
    <n v="41.691389999999998"/>
    <n v="-108.020561"/>
    <s v="4903724392"/>
    <s v="C.G. ROAD UNIT 20-02"/>
    <x v="0"/>
    <s v="MESAVERDE"/>
    <m/>
    <m/>
    <m/>
    <x v="0"/>
    <s v="8822"/>
    <m/>
    <n v="10010"/>
    <n v="10008"/>
    <x v="2"/>
    <d v="2003-02-12T00:00:00"/>
    <n v="8.06"/>
    <x v="1"/>
    <n v="31.4"/>
    <m/>
    <n v="3440"/>
    <n v="50.9"/>
    <x v="1"/>
    <n v="5148"/>
    <n v="1121"/>
    <m/>
    <x v="0"/>
    <n v="58"/>
    <n v="12462"/>
    <x v="0"/>
    <s v="BP AMERICAN PRODUCTION COMPANY"/>
    <n v="1.5668599999999999"/>
    <n v="0"/>
    <n v="149.63999999999999"/>
    <n v="1.3020219999999998"/>
    <n v="152.50888199999997"/>
    <n v="145.22507999999999"/>
    <n v="18.373189999999997"/>
    <n v="0"/>
    <x v="1"/>
    <n v="1.2075600000000002"/>
    <n v="164.80582999999999"/>
    <n v="-3.8753160616139398E-2"/>
    <n v="9849.2999999999993"/>
    <n v="-0.11710209624719316"/>
    <n v="1.0273893424777714E-2"/>
    <n v="0"/>
    <n v="0.98972610657522231"/>
    <n v="0.88118897250176165"/>
    <n v="0.11148385952123174"/>
    <n v="7.3271679770066404E-3"/>
    <x v="0"/>
    <n v="6.66"/>
    <x v="0"/>
    <m/>
    <m/>
    <x v="0"/>
    <n v="14590"/>
    <x v="0"/>
    <x v="0"/>
    <m/>
    <x v="0"/>
    <x v="0"/>
    <x v="0"/>
    <n v="3.89"/>
    <x v="0"/>
    <x v="0"/>
    <x v="0"/>
    <x v="0"/>
    <x v="0"/>
    <x v="0"/>
    <x v="0"/>
    <x v="0"/>
    <x v="0"/>
    <x v="0"/>
    <x v="0"/>
    <x v="0"/>
    <x v="0"/>
    <m/>
    <x v="0"/>
    <x v="0"/>
    <x v="0"/>
    <x v="0"/>
    <x v="0"/>
    <m/>
    <n v="2003212"/>
    <x v="0"/>
    <s v="BP AMERICA"/>
    <m/>
    <m/>
    <d v="2003-02-14T00:00:00"/>
  </r>
  <r>
    <x v="1"/>
    <s v="T20N R094W S19 fMESAVERDE/ALMOND"/>
    <n v="3616"/>
    <x v="0"/>
    <x v="0"/>
    <s v="WAMSUTTER"/>
    <s v="SE NW"/>
    <n v="19"/>
    <n v="20"/>
    <n v="94"/>
    <n v="41.698900999999999"/>
    <n v="-108.03980199999999"/>
    <s v="4903722714"/>
    <s v="UPRR1-19-2"/>
    <x v="0"/>
    <s v="MESAVERDE/ALMOND"/>
    <m/>
    <m/>
    <m/>
    <x v="0"/>
    <s v="9486"/>
    <m/>
    <n v="10261"/>
    <n v="9660"/>
    <x v="5"/>
    <d v="2003-02-19T00:00:00"/>
    <n v="7"/>
    <x v="1"/>
    <n v="384"/>
    <n v="39"/>
    <n v="6452"/>
    <m/>
    <x v="1"/>
    <n v="10000"/>
    <n v="1037"/>
    <m/>
    <x v="0"/>
    <n v="188"/>
    <n v="18115"/>
    <x v="0"/>
    <s v="ANADARKO PETROLEUM CORP"/>
    <n v="19.1616"/>
    <n v="3.2093099999999999"/>
    <n v="280.66199999999998"/>
    <n v="0"/>
    <n v="303.03290999999996"/>
    <n v="282.10000000000002"/>
    <n v="16.996429999999997"/>
    <n v="0"/>
    <x v="1"/>
    <n v="3.9141600000000003"/>
    <n v="303.01058999999992"/>
    <n v="3.6829039499699433E-5"/>
    <n v="18100"/>
    <n v="-4.1419301394449815E-4"/>
    <n v="6.323273600877212E-2"/>
    <n v="1.0590631888793861E-2"/>
    <n v="0.92617663210243406"/>
    <n v="0.93099056372914235"/>
    <n v="5.6091867944285383E-2"/>
    <n v="1.2917568326572353E-2"/>
    <x v="0"/>
    <n v="15"/>
    <x v="0"/>
    <m/>
    <m/>
    <x v="0"/>
    <m/>
    <x v="0"/>
    <x v="0"/>
    <m/>
    <x v="0"/>
    <x v="0"/>
    <x v="0"/>
    <m/>
    <x v="0"/>
    <x v="0"/>
    <x v="0"/>
    <x v="0"/>
    <x v="0"/>
    <x v="0"/>
    <x v="0"/>
    <x v="0"/>
    <x v="0"/>
    <x v="0"/>
    <x v="0"/>
    <x v="0"/>
    <x v="0"/>
    <m/>
    <x v="0"/>
    <x v="0"/>
    <x v="0"/>
    <x v="0"/>
    <x v="0"/>
    <s v="WELLHEAD"/>
    <n v="20030219"/>
    <x v="0"/>
    <s v="CHAMPION TECHNOLOGIES VERNAL UT"/>
    <m/>
    <m/>
    <d v="2003-02-25T00:00:00"/>
  </r>
  <r>
    <x v="1"/>
    <s v="T20N R094W S17 fMESAVERDE/ALMOND"/>
    <n v="3448"/>
    <x v="0"/>
    <x v="0"/>
    <s v="WAMSUTTER"/>
    <s v="NE NW"/>
    <n v="17"/>
    <n v="20"/>
    <n v="94"/>
    <n v="41.71405"/>
    <n v="-108.02007999999999"/>
    <s v="4903722909"/>
    <s v="CROOKS GAP ROAD 03-01"/>
    <x v="0"/>
    <s v="MESAVERDE/ALMOND"/>
    <m/>
    <m/>
    <m/>
    <x v="0"/>
    <s v="9809"/>
    <m/>
    <n v="10450"/>
    <m/>
    <x v="2"/>
    <d v="2001-01-01T00:00:00"/>
    <n v="7.91"/>
    <x v="1"/>
    <n v="13.95"/>
    <m/>
    <n v="1640"/>
    <n v="6.09"/>
    <x v="1"/>
    <n v="2399"/>
    <n v="773"/>
    <m/>
    <x v="0"/>
    <n v="23"/>
    <n v="5788"/>
    <x v="0"/>
    <s v="BP AMERICA PRODUCTION CO"/>
    <n v="0.69610499999999997"/>
    <n v="0"/>
    <n v="71.34"/>
    <n v="0.15578219999999998"/>
    <n v="72.191887199999996"/>
    <n v="67.675789999999992"/>
    <n v="12.669469999999999"/>
    <n v="0"/>
    <x v="1"/>
    <n v="0.47886000000000006"/>
    <n v="80.824119999999994"/>
    <n v="-5.6413920072539953E-2"/>
    <n v="4855.04"/>
    <n v="-8.7659165050587046E-2"/>
    <n v="9.6424269678878818E-3"/>
    <n v="0"/>
    <n v="0.99035757303211203"/>
    <n v="0.83732170545129347"/>
    <n v="0.15675357801606749"/>
    <n v="5.9247165326390206E-3"/>
    <x v="0"/>
    <n v="5.98"/>
    <x v="0"/>
    <m/>
    <m/>
    <x v="0"/>
    <n v="5140"/>
    <x v="0"/>
    <x v="0"/>
    <m/>
    <x v="0"/>
    <x v="0"/>
    <x v="0"/>
    <m/>
    <x v="0"/>
    <x v="0"/>
    <x v="0"/>
    <x v="0"/>
    <x v="0"/>
    <x v="0"/>
    <x v="0"/>
    <x v="0"/>
    <x v="0"/>
    <x v="0"/>
    <x v="0"/>
    <x v="0"/>
    <x v="0"/>
    <m/>
    <x v="0"/>
    <x v="0"/>
    <x v="0"/>
    <x v="0"/>
    <x v="0"/>
    <m/>
    <n v="20010101"/>
    <x v="0"/>
    <s v="BP AMERICA"/>
    <m/>
    <m/>
    <d v="2001-01-03T00:00:00"/>
  </r>
  <r>
    <x v="1"/>
    <s v="T20N R094W S15 fMESAVERDE"/>
    <m/>
    <x v="1"/>
    <x v="3"/>
    <s v="TIERNEY"/>
    <s v="   SE"/>
    <n v="15"/>
    <n v="20"/>
    <n v="94"/>
    <n v="41.706437999999999"/>
    <n v="-107.972589"/>
    <s v="4903720330"/>
    <s v="1 TIERNEY"/>
    <x v="0"/>
    <s v="MESAVERDE"/>
    <m/>
    <m/>
    <m/>
    <x v="0"/>
    <m/>
    <m/>
    <n v="12700"/>
    <n v="10125"/>
    <x v="2"/>
    <d v="1978-08-20T00:00:00"/>
    <n v="7"/>
    <x v="0"/>
    <n v="232"/>
    <n v="31"/>
    <n v="4859"/>
    <n v="109"/>
    <x v="1"/>
    <n v="7400"/>
    <n v="1196"/>
    <n v="0"/>
    <x v="1"/>
    <n v="0"/>
    <n v="13220"/>
    <x v="0"/>
    <s v="AMOCO PRODUCTION COMPANY"/>
    <n v="11.5768"/>
    <n v="2.5509900000000001"/>
    <n v="211.36649999999997"/>
    <n v="2.7882199999999999"/>
    <n v="228.28250999999997"/>
    <n v="208.75399999999999"/>
    <n v="19.602439999999998"/>
    <n v="0"/>
    <x v="1"/>
    <n v="0"/>
    <n v="228.35643999999999"/>
    <n v="-1.6190033723583694E-4"/>
    <n v="13827"/>
    <n v="2.2442415055274154E-2"/>
    <n v="5.0712601679384031E-2"/>
    <n v="1.1174706288274123E-2"/>
    <n v="0.93811269203234182"/>
    <n v="0.91415858471081435"/>
    <n v="8.5841415289185624E-2"/>
    <n v="0"/>
    <x v="1"/>
    <n v="0"/>
    <x v="1"/>
    <n v="12973"/>
    <n v="0.5"/>
    <x v="0"/>
    <n v="0.5"/>
    <x v="0"/>
    <x v="1"/>
    <m/>
    <x v="1"/>
    <x v="1"/>
    <x v="1"/>
    <n v="0"/>
    <x v="1"/>
    <x v="1"/>
    <x v="1"/>
    <x v="1"/>
    <x v="0"/>
    <x v="0"/>
    <x v="0"/>
    <x v="0"/>
    <x v="0"/>
    <x v="0"/>
    <x v="0"/>
    <x v="0"/>
    <x v="0"/>
    <m/>
    <x v="0"/>
    <x v="0"/>
    <x v="0"/>
    <x v="0"/>
    <x v="0"/>
    <m/>
    <n v="19780820"/>
    <x v="1"/>
    <m/>
    <m/>
    <m/>
    <m/>
  </r>
  <r>
    <x v="1"/>
    <s v="T20N R094W S14 fMESAVERDE/ALMOND-ERICSON"/>
    <n v="3840"/>
    <x v="0"/>
    <x v="0"/>
    <s v="WAMSUTTER"/>
    <s v="SE SW"/>
    <n v="14"/>
    <n v="20"/>
    <n v="94"/>
    <n v="41.706442000000003"/>
    <n v="-107.962737"/>
    <s v="4903723508"/>
    <s v="14-14"/>
    <x v="0"/>
    <s v="MESAVERDE/ALMOND-ERICSON"/>
    <m/>
    <m/>
    <m/>
    <x v="0"/>
    <s v="10068"/>
    <m/>
    <n v="10360"/>
    <n v="10268"/>
    <x v="2"/>
    <d v="1995-07-19T00:00:00"/>
    <n v="7.01"/>
    <x v="1"/>
    <n v="28"/>
    <n v="11"/>
    <n v="6172"/>
    <n v="94"/>
    <x v="1"/>
    <n v="7920"/>
    <n v="2728"/>
    <m/>
    <x v="0"/>
    <n v="11"/>
    <n v="16964"/>
    <x v="0"/>
    <s v="SNYDER OIL"/>
    <n v="1.3972"/>
    <n v="0.90519000000000005"/>
    <n v="268.48199999999997"/>
    <n v="2.4045199999999998"/>
    <n v="273.18890999999996"/>
    <n v="223.42319999999998"/>
    <n v="44.711919999999992"/>
    <n v="0"/>
    <x v="1"/>
    <n v="0.22902000000000003"/>
    <n v="268.36413999999996"/>
    <n v="8.9091364179372662E-3"/>
    <n v="16964"/>
    <n v="0"/>
    <n v="5.1144096588693891E-3"/>
    <n v="3.313421470878888E-3"/>
    <n v="0.99157216887025168"/>
    <n v="0.83253746197237832"/>
    <n v="0.16660914532023541"/>
    <n v="8.5339270738631491E-4"/>
    <x v="0"/>
    <n v="6.26"/>
    <x v="0"/>
    <m/>
    <m/>
    <x v="0"/>
    <n v="21205"/>
    <x v="2"/>
    <x v="0"/>
    <n v="250.23"/>
    <x v="0"/>
    <x v="0"/>
    <x v="0"/>
    <m/>
    <x v="0"/>
    <x v="0"/>
    <x v="0"/>
    <x v="0"/>
    <x v="0"/>
    <x v="0"/>
    <x v="0"/>
    <x v="0"/>
    <x v="0"/>
    <x v="0"/>
    <x v="0"/>
    <x v="0"/>
    <x v="0"/>
    <m/>
    <x v="0"/>
    <x v="0"/>
    <x v="0"/>
    <x v="0"/>
    <x v="0"/>
    <m/>
    <n v="19950719"/>
    <x v="0"/>
    <s v="BEUERMAN AND ASSOCIATES BUTTE MT LAB No 95-459"/>
    <m/>
    <m/>
    <d v="1995-07-25T00:00:00"/>
  </r>
  <r>
    <x v="1"/>
    <s v="T20N R094W S14 fMESAVERDE/ALMOND"/>
    <n v="3841"/>
    <x v="0"/>
    <x v="0"/>
    <s v="WAMSUTTER"/>
    <s v="NW NW"/>
    <n v="14"/>
    <n v="20"/>
    <n v="94"/>
    <n v="41.716000000000001"/>
    <n v="-107.96469999999999"/>
    <s v="4903724495"/>
    <s v="WAMSUTTER 4-14"/>
    <x v="0"/>
    <s v="MESAVERDE/ALMOND"/>
    <m/>
    <m/>
    <m/>
    <x v="0"/>
    <s v="9982"/>
    <m/>
    <n v="10340"/>
    <n v="10222"/>
    <x v="2"/>
    <d v="2001-06-26T00:00:00"/>
    <n v="7.57"/>
    <x v="1"/>
    <n v="21.9"/>
    <n v="4.3"/>
    <n v="3840"/>
    <n v="52.5"/>
    <x v="1"/>
    <n v="3830"/>
    <n v="3320"/>
    <m/>
    <x v="0"/>
    <n v="29.5"/>
    <n v="10500"/>
    <x v="0"/>
    <s v="DEVON ENERGY"/>
    <n v="1.0928099999999998"/>
    <n v="0.35384699999999997"/>
    <n v="167.04"/>
    <n v="1.3429499999999999"/>
    <n v="169.82960699999998"/>
    <n v="108.04429999999999"/>
    <n v="54.414799999999993"/>
    <n v="0"/>
    <x v="1"/>
    <n v="0.61419000000000001"/>
    <n v="163.07328999999999"/>
    <n v="2.0295158320595801E-2"/>
    <n v="11098.2"/>
    <n v="2.7696752507153408E-2"/>
    <n v="6.4347437369975183E-3"/>
    <n v="2.0835412991328421E-3"/>
    <n v="0.99148171496386972"/>
    <n v="0.66255056238823662"/>
    <n v="0.33368309427006715"/>
    <n v="3.76634334169624E-3"/>
    <x v="0"/>
    <n v="2.4"/>
    <x v="0"/>
    <m/>
    <m/>
    <x v="0"/>
    <n v="15200"/>
    <x v="0"/>
    <x v="0"/>
    <m/>
    <x v="2"/>
    <x v="0"/>
    <x v="8"/>
    <n v="5.67"/>
    <x v="2"/>
    <x v="0"/>
    <x v="1"/>
    <x v="1"/>
    <x v="0"/>
    <x v="0"/>
    <x v="0"/>
    <x v="0"/>
    <x v="0"/>
    <x v="0"/>
    <x v="0"/>
    <x v="0"/>
    <x v="0"/>
    <m/>
    <x v="0"/>
    <x v="0"/>
    <x v="0"/>
    <x v="0"/>
    <x v="0"/>
    <m/>
    <n v="20010626"/>
    <x v="0"/>
    <s v="ENVIRO-TEST CASPER ID No L3242-9"/>
    <m/>
    <m/>
    <d v="2001-08-03T00:00:00"/>
  </r>
  <r>
    <x v="1"/>
    <s v="T20N R094W S10 fLEWIS-MESAVERDE"/>
    <n v="3682"/>
    <x v="0"/>
    <x v="0"/>
    <s v="WAMSUTTER"/>
    <s v="C NE"/>
    <n v="10"/>
    <n v="20"/>
    <n v="94"/>
    <n v="41.728119999999997"/>
    <n v="-107.97237800000001"/>
    <s v="4903724520"/>
    <s v="CROOKS GAP ROAD 10-02"/>
    <x v="0"/>
    <s v="LEWIS-MESAVERDE"/>
    <m/>
    <m/>
    <m/>
    <x v="0"/>
    <s v="8886"/>
    <m/>
    <n v="10563"/>
    <m/>
    <x v="2"/>
    <d v="2003-02-06T00:00:00"/>
    <n v="8.34"/>
    <x v="1"/>
    <n v="20.100000000000001"/>
    <n v="2.78"/>
    <n v="2470"/>
    <n v="27.3"/>
    <x v="1"/>
    <n v="3049"/>
    <n v="1735"/>
    <n v="53"/>
    <x v="0"/>
    <n v="78"/>
    <n v="7630"/>
    <x v="0"/>
    <s v="BP AMERICA PRODUCTION COMPANY"/>
    <n v="1.00299"/>
    <n v="0.2287662"/>
    <n v="107.44499999999999"/>
    <n v="0.69833400000000001"/>
    <n v="109.3750902"/>
    <n v="86.012289999999993"/>
    <n v="28.436649999999997"/>
    <n v="1.7664899999999999"/>
    <x v="1"/>
    <n v="1.6239600000000001"/>
    <n v="117.83938999999999"/>
    <n v="-3.725246644733865E-2"/>
    <n v="7435.18"/>
    <n v="-1.2931806988034641E-2"/>
    <n v="9.170186723192298E-3"/>
    <n v="2.0915749608222951E-3"/>
    <n v="0.9887382383159854"/>
    <n v="0.72991119522937109"/>
    <n v="0.24131701632196159"/>
    <n v="1.3781130401302995E-2"/>
    <x v="0"/>
    <n v="4.45"/>
    <x v="0"/>
    <m/>
    <m/>
    <x v="0"/>
    <n v="11130"/>
    <x v="0"/>
    <x v="0"/>
    <m/>
    <x v="0"/>
    <x v="0"/>
    <x v="0"/>
    <n v="1.35"/>
    <x v="0"/>
    <x v="0"/>
    <x v="0"/>
    <x v="0"/>
    <x v="0"/>
    <x v="0"/>
    <x v="0"/>
    <x v="0"/>
    <x v="0"/>
    <x v="0"/>
    <x v="0"/>
    <x v="0"/>
    <x v="0"/>
    <m/>
    <x v="0"/>
    <x v="0"/>
    <x v="0"/>
    <x v="0"/>
    <x v="0"/>
    <m/>
    <n v="20030206"/>
    <x v="0"/>
    <s v="BP AMERICA"/>
    <m/>
    <m/>
    <d v="2003-02-08T00:00:00"/>
  </r>
  <r>
    <x v="1"/>
    <s v="T20N R094W S10 fLEWIS-MESAVERDE"/>
    <n v="3681"/>
    <x v="0"/>
    <x v="0"/>
    <s v="WAMSUTTER"/>
    <s v="SE NW"/>
    <n v="10"/>
    <n v="20"/>
    <n v="94"/>
    <n v="41.728099999999998"/>
    <n v="-107.981336"/>
    <s v="4903724391"/>
    <s v="CROOKS GAP ROAD 10-01"/>
    <x v="0"/>
    <s v="LEWIS-MESAVERDE"/>
    <m/>
    <m/>
    <m/>
    <x v="0"/>
    <s v="8878"/>
    <m/>
    <n v="10546"/>
    <n v="10544"/>
    <x v="2"/>
    <d v="2003-02-06T00:00:00"/>
    <n v="8.16"/>
    <x v="1"/>
    <n v="11.5"/>
    <n v="2.78"/>
    <n v="3260"/>
    <n v="28.96"/>
    <x v="1"/>
    <n v="4299"/>
    <n v="1681"/>
    <m/>
    <x v="0"/>
    <n v="26"/>
    <n v="9586"/>
    <x v="0"/>
    <s v="BP AMERICA PRODUCTION COMPANY"/>
    <n v="0.57384999999999997"/>
    <n v="0.2287662"/>
    <n v="141.81"/>
    <n v="0.74079680000000003"/>
    <n v="143.35341299999999"/>
    <n v="121.27479"/>
    <n v="27.551589999999997"/>
    <n v="0"/>
    <x v="1"/>
    <n v="0.54132000000000002"/>
    <n v="149.36770000000001"/>
    <n v="-2.0546133274643653E-2"/>
    <n v="9309.24"/>
    <n v="-1.4647075136383568E-2"/>
    <n v="4.0030438619553478E-3"/>
    <n v="1.5958196963193336E-3"/>
    <n v="0.99440113644172545"/>
    <n v="0.81192111815338919"/>
    <n v="0.18445480515533141"/>
    <n v="3.6240766912793059E-3"/>
    <x v="0"/>
    <n v="0.28999999999999998"/>
    <x v="0"/>
    <m/>
    <m/>
    <x v="0"/>
    <n v="14390"/>
    <x v="0"/>
    <x v="0"/>
    <m/>
    <x v="0"/>
    <x v="0"/>
    <x v="0"/>
    <n v="2.9"/>
    <x v="0"/>
    <x v="0"/>
    <x v="0"/>
    <x v="0"/>
    <x v="0"/>
    <x v="0"/>
    <x v="0"/>
    <x v="0"/>
    <x v="0"/>
    <x v="0"/>
    <x v="0"/>
    <x v="0"/>
    <x v="0"/>
    <m/>
    <x v="0"/>
    <x v="0"/>
    <x v="0"/>
    <x v="0"/>
    <x v="0"/>
    <m/>
    <n v="20030206"/>
    <x v="0"/>
    <s v="BP AMERICA"/>
    <m/>
    <m/>
    <d v="2003-02-08T00:00:00"/>
  </r>
  <r>
    <x v="1"/>
    <s v="T20N R094W S09 fMESAVERDE/ALMOND"/>
    <n v="3573"/>
    <x v="0"/>
    <x v="0"/>
    <s v="WAMSUTTER"/>
    <s v="SW SW"/>
    <n v="9"/>
    <n v="20"/>
    <n v="94"/>
    <n v="41.719028000000002"/>
    <n v="-108.00213100000001"/>
    <s v="4903722934"/>
    <s v="CROOKS GAP ROAD 03-02"/>
    <x v="0"/>
    <s v="MESAVERDE/ALMOND"/>
    <m/>
    <m/>
    <m/>
    <x v="0"/>
    <s v="9828"/>
    <m/>
    <n v="10300"/>
    <m/>
    <x v="2"/>
    <d v="2003-01-06T00:00:00"/>
    <n v="7.99"/>
    <x v="1"/>
    <n v="33"/>
    <n v="3.9"/>
    <n v="1050"/>
    <n v="3.55"/>
    <x v="1"/>
    <n v="1250"/>
    <n v="521"/>
    <m/>
    <x v="0"/>
    <n v="202"/>
    <n v="2716"/>
    <x v="0"/>
    <s v="BP AMERICA PRODUCTION CO"/>
    <n v="1.6467000000000001"/>
    <n v="0.32093100000000002"/>
    <n v="45.674999999999997"/>
    <n v="9.0808999999999987E-2"/>
    <n v="47.733439999999995"/>
    <n v="35.262500000000003"/>
    <n v="8.5391899999999996"/>
    <n v="0"/>
    <x v="1"/>
    <n v="4.2056400000000007"/>
    <n v="48.007329999999996"/>
    <n v="-2.8607457408165982E-3"/>
    <n v="3063.45"/>
    <n v="6.0118177335213525E-2"/>
    <n v="3.4497827937814668E-2"/>
    <n v="6.7233997801122245E-3"/>
    <n v="0.9587787722820732"/>
    <n v="0.73452324884554088"/>
    <n v="0.17787262903394127"/>
    <n v="8.7604122120517866E-2"/>
    <x v="0"/>
    <n v="0.22"/>
    <x v="0"/>
    <m/>
    <m/>
    <x v="0"/>
    <n v="4480"/>
    <x v="0"/>
    <x v="0"/>
    <m/>
    <x v="0"/>
    <x v="0"/>
    <x v="0"/>
    <m/>
    <x v="0"/>
    <x v="0"/>
    <x v="0"/>
    <x v="0"/>
    <x v="0"/>
    <x v="0"/>
    <x v="0"/>
    <x v="0"/>
    <x v="0"/>
    <x v="0"/>
    <x v="0"/>
    <x v="0"/>
    <x v="0"/>
    <m/>
    <x v="0"/>
    <x v="0"/>
    <x v="0"/>
    <x v="0"/>
    <x v="0"/>
    <m/>
    <n v="200316"/>
    <x v="0"/>
    <s v="BP AMERICA"/>
    <m/>
    <m/>
    <d v="2003-01-08T00:00:00"/>
  </r>
  <r>
    <x v="1"/>
    <s v="T20N R094W S09 fLEWIS-MESAVERDE"/>
    <n v="5056"/>
    <x v="0"/>
    <x v="0"/>
    <s v="WAMSUTTER"/>
    <s v="NE NE"/>
    <n v="9"/>
    <n v="20"/>
    <n v="94"/>
    <n v="41.729348000000002"/>
    <n v="-107.98853699999999"/>
    <s v="4903725891"/>
    <s v="9-2 CG ROAD UNIT"/>
    <x v="0"/>
    <s v="LEWIS-MESAVERDE"/>
    <m/>
    <m/>
    <n v="1571"/>
    <x v="0"/>
    <n v="8820"/>
    <n v="10391"/>
    <n v="10438"/>
    <m/>
    <x v="2"/>
    <d v="2005-03-15T00:00:00"/>
    <n v="6.76"/>
    <x v="1"/>
    <n v="43.4"/>
    <n v="13.2"/>
    <n v="4920"/>
    <n v="83.4"/>
    <x v="1"/>
    <n v="8350"/>
    <n v="1320"/>
    <n v="0"/>
    <x v="1"/>
    <n v="23"/>
    <n v="14800"/>
    <x v="0"/>
    <s v="BP AMERICA PRODUCTION COMPANY"/>
    <n v="2.1656599999999999"/>
    <n v="1.086228"/>
    <n v="214.02"/>
    <n v="2.133372"/>
    <n v="219.40526"/>
    <n v="235.55349999999999"/>
    <n v="21.634799999999998"/>
    <n v="0"/>
    <x v="1"/>
    <n v="0.47886000000000006"/>
    <n v="257.66715999999997"/>
    <n v="-8.0201450337456043E-2"/>
    <n v="14753"/>
    <n v="-1.5903630765066153E-3"/>
    <n v="9.8705928928048484E-3"/>
    <n v="4.9507837688121063E-3"/>
    <n v="0.98517862333838302"/>
    <n v="0.914177421756036"/>
    <n v="8.3964134195448112E-2"/>
    <n v="1.8584440485159232E-3"/>
    <x v="1"/>
    <n v="6.1"/>
    <x v="1"/>
    <n v="0"/>
    <n v="0"/>
    <x v="1"/>
    <n v="25400"/>
    <x v="1"/>
    <x v="1"/>
    <n v="0"/>
    <x v="1"/>
    <x v="1"/>
    <x v="1"/>
    <n v="0"/>
    <x v="1"/>
    <x v="1"/>
    <x v="1"/>
    <x v="1"/>
    <x v="0"/>
    <x v="0"/>
    <x v="0"/>
    <x v="0"/>
    <x v="0"/>
    <x v="0"/>
    <x v="0"/>
    <x v="0"/>
    <x v="0"/>
    <m/>
    <x v="0"/>
    <x v="0"/>
    <x v="0"/>
    <x v="0"/>
    <x v="0"/>
    <m/>
    <n v="20050315"/>
    <x v="0"/>
    <s v="BP ID No CGRD9-2"/>
    <m/>
    <s v="8820-10391"/>
    <d v="2005-03-17T00:00:00"/>
  </r>
  <r>
    <x v="1"/>
    <s v="T20N R094W S09 fLEWIS"/>
    <n v="5049"/>
    <x v="0"/>
    <x v="0"/>
    <s v="WAMSUTTER"/>
    <s v="NE NW"/>
    <n v="9"/>
    <n v="20"/>
    <n v="94"/>
    <n v="41.729311000000003"/>
    <n v="-107.998133"/>
    <s v="4903725890"/>
    <s v="9-1 CG ROAD UNIT"/>
    <x v="0"/>
    <s v="LEWIS"/>
    <m/>
    <m/>
    <n v="10"/>
    <x v="0"/>
    <n v="9300"/>
    <n v="9310"/>
    <n v="10385"/>
    <m/>
    <x v="2"/>
    <d v="2005-03-15T00:00:00"/>
    <n v="6.75"/>
    <x v="1"/>
    <n v="76.7"/>
    <n v="20.6"/>
    <n v="5690"/>
    <n v="71"/>
    <x v="1"/>
    <n v="9800"/>
    <n v="1360"/>
    <n v="0"/>
    <x v="1"/>
    <n v="8"/>
    <n v="17700"/>
    <x v="0"/>
    <s v="BP AMERICA PRODUCTION COMPANY"/>
    <n v="3.8273300000000003"/>
    <n v="1.6951740000000002"/>
    <n v="247.51499999999999"/>
    <n v="1.8161799999999999"/>
    <n v="254.85368399999999"/>
    <n v="276.45799999999997"/>
    <n v="22.290399999999998"/>
    <n v="0"/>
    <x v="1"/>
    <n v="0.16656000000000001"/>
    <n v="298.91495999999995"/>
    <n v="-7.9566216826101058E-2"/>
    <n v="17026.3"/>
    <n v="-1.9400281630925283E-2"/>
    <n v="1.5017754265620114E-2"/>
    <n v="6.6515577620608387E-3"/>
    <n v="0.97833068797231904"/>
    <n v="0.92487174278597506"/>
    <n v="7.4571041877596236E-2"/>
    <n v="5.5721533642879586E-4"/>
    <x v="1"/>
    <n v="63.4"/>
    <x v="1"/>
    <n v="0"/>
    <n v="0"/>
    <x v="1"/>
    <n v="30400"/>
    <x v="1"/>
    <x v="1"/>
    <n v="0"/>
    <x v="1"/>
    <x v="1"/>
    <x v="1"/>
    <n v="0"/>
    <x v="1"/>
    <x v="1"/>
    <x v="1"/>
    <x v="1"/>
    <x v="0"/>
    <x v="0"/>
    <x v="0"/>
    <x v="0"/>
    <x v="0"/>
    <x v="0"/>
    <x v="0"/>
    <x v="0"/>
    <x v="0"/>
    <m/>
    <x v="0"/>
    <x v="0"/>
    <x v="0"/>
    <x v="0"/>
    <x v="0"/>
    <m/>
    <n v="20050315"/>
    <x v="0"/>
    <s v="BP ID No CGRD9-1"/>
    <m/>
    <s v="9300-9310"/>
    <d v="2005-03-17T00:00:00"/>
  </r>
  <r>
    <x v="1"/>
    <s v="T20N R094W S07 fMESAVERDE/ALMOND"/>
    <m/>
    <x v="1"/>
    <x v="3"/>
    <s v="WAMSUTTER"/>
    <s v="SE NW"/>
    <n v="7"/>
    <n v="20"/>
    <n v="94"/>
    <n v="41.727322999999998"/>
    <n v="-108.039286"/>
    <s v="4903721088"/>
    <s v="1-7 UPRR 5"/>
    <x v="0"/>
    <s v="MESAVERDE/ALMOND"/>
    <m/>
    <m/>
    <m/>
    <x v="0"/>
    <m/>
    <m/>
    <n v="10207"/>
    <n v="10046"/>
    <x v="2"/>
    <d v="1990-11-29T00:00:00"/>
    <n v="5.38"/>
    <x v="0"/>
    <n v="130"/>
    <n v="2.5"/>
    <n v="63"/>
    <n v="12"/>
    <x v="1"/>
    <n v="340"/>
    <n v="39"/>
    <n v="0.09"/>
    <x v="1"/>
    <n v="4.99"/>
    <n v="652"/>
    <x v="0"/>
    <s v="RME PETROLEUM COMPANY"/>
    <n v="6.4870000000000001"/>
    <n v="0.20572499999999999"/>
    <n v="2.7404999999999999"/>
    <n v="0.30696000000000001"/>
    <n v="9.7401850000000003"/>
    <n v="9.5914000000000001"/>
    <n v="0.63920999999999994"/>
    <n v="2.9996999999999997E-3"/>
    <x v="1"/>
    <n v="0.10389180000000001"/>
    <n v="10.3375015"/>
    <n v="-2.9750265300735712E-2"/>
    <n v="591.58000000000004"/>
    <n v="-4.8585535309348789E-2"/>
    <n v="0.66600377713564984"/>
    <n v="2.1121262070484287E-2"/>
    <n v="0.31287496079386584"/>
    <n v="0.92782574203254042"/>
    <n v="6.1834090181268647E-2"/>
    <n v="1.0049991286579258E-2"/>
    <x v="1"/>
    <n v="0.19"/>
    <x v="1"/>
    <n v="561"/>
    <n v="9.6"/>
    <x v="0"/>
    <n v="0"/>
    <x v="0"/>
    <x v="1"/>
    <m/>
    <x v="1"/>
    <x v="1"/>
    <x v="1"/>
    <n v="0"/>
    <x v="1"/>
    <x v="1"/>
    <x v="1"/>
    <x v="1"/>
    <x v="0"/>
    <x v="0"/>
    <x v="0"/>
    <x v="0"/>
    <x v="0"/>
    <x v="0"/>
    <x v="0"/>
    <x v="0"/>
    <x v="0"/>
    <m/>
    <x v="0"/>
    <x v="0"/>
    <x v="0"/>
    <x v="0"/>
    <x v="0"/>
    <s v="TOTAL ALKALINITY = 32 MG/L"/>
    <n v="19901129"/>
    <x v="1"/>
    <s v="WESTERN WYOMING COLLEGE WATER QUALITY LAB SAMPLE No 21328"/>
    <m/>
    <m/>
    <d v="1990-12-17T00:00:00"/>
  </r>
  <r>
    <x v="0"/>
    <s v="T20N R094W S06 fMESAVERDE/ALMOND"/>
    <n v="49124110"/>
    <x v="0"/>
    <x v="0"/>
    <s v="WAMSUTTER"/>
    <m/>
    <s v="6"/>
    <s v=" 20"/>
    <s v=" 94"/>
    <n v="41.735869999999998"/>
    <n v="-108.03225999999999"/>
    <s v="4903720890"/>
    <s v="MARATHON FEDERAL 1-6"/>
    <x v="0"/>
    <s v="MESAVERDE/ALMOND"/>
    <m/>
    <m/>
    <n v="0"/>
    <x v="0"/>
    <m/>
    <m/>
    <n v="10623"/>
    <n v="10022"/>
    <x v="1"/>
    <d v="1977-03-15T00:00:00"/>
    <n v="7.0999999046325684"/>
    <x v="0"/>
    <n v="78"/>
    <n v="28"/>
    <n v="4677"/>
    <n v="231"/>
    <x v="0"/>
    <n v="6300"/>
    <n v="2184"/>
    <m/>
    <x v="0"/>
    <n v="100"/>
    <n v="12490"/>
    <x v="0"/>
    <s v="CHEM LAB"/>
    <n v="3.8921999999999999"/>
    <n v="2.3041200000000002"/>
    <n v="203.44949999999997"/>
    <n v="5.9089799999999997"/>
    <n v="215.55479999999994"/>
    <n v="177.72299999999998"/>
    <n v="35.795759999999994"/>
    <m/>
    <x v="0"/>
    <n v="2.0820000000000003"/>
    <n v="215.60075999999998"/>
    <n v="-1.0659725691589464E-4"/>
    <n v="13595"/>
    <n v="4.2361510446616832E-2"/>
    <n v="1.8056661229534209E-2"/>
    <n v="1.068925396233348E-2"/>
    <n v="0.97125408480813247"/>
    <n v="0.82431527606860011"/>
    <n v="0.16602798617221942"/>
    <n v="9.6567377591804428E-3"/>
    <x v="0"/>
    <m/>
    <x v="0"/>
    <m/>
    <m/>
    <x v="0"/>
    <m/>
    <x v="0"/>
    <x v="0"/>
    <m/>
    <x v="0"/>
    <x v="0"/>
    <x v="0"/>
    <m/>
    <x v="0"/>
    <x v="0"/>
    <x v="0"/>
    <x v="0"/>
    <x v="0"/>
    <x v="0"/>
    <x v="0"/>
    <x v="0"/>
    <x v="0"/>
    <x v="0"/>
    <x v="0"/>
    <x v="0"/>
    <x v="0"/>
    <m/>
    <x v="0"/>
    <x v="0"/>
    <x v="0"/>
    <x v="0"/>
    <x v="0"/>
    <s v="PRODUCED WATER"/>
    <m/>
    <x v="0"/>
    <m/>
    <m/>
    <m/>
    <m/>
  </r>
  <r>
    <x v="1"/>
    <s v="T20N R094W S05 fMESAVERDE"/>
    <n v="3452"/>
    <x v="0"/>
    <x v="0"/>
    <s v="WAMSUTTER"/>
    <s v="SE SE"/>
    <n v="5"/>
    <n v="20"/>
    <n v="94"/>
    <n v="41.733516999999999"/>
    <n v="-108.00855300000001"/>
    <s v="4903723690"/>
    <s v="CROOKS GAP ROAD 09"/>
    <x v="0"/>
    <s v="MESAVERDE"/>
    <m/>
    <m/>
    <m/>
    <x v="0"/>
    <s v="7897"/>
    <m/>
    <n v="10255"/>
    <n v="10147"/>
    <x v="2"/>
    <d v="2002-10-29T00:00:00"/>
    <n v="7.35"/>
    <x v="1"/>
    <n v="9.77"/>
    <n v="0.81"/>
    <n v="2440"/>
    <n v="25.9"/>
    <x v="1"/>
    <n v="2999"/>
    <n v="1294"/>
    <m/>
    <x v="0"/>
    <n v="7"/>
    <n v="6938"/>
    <x v="0"/>
    <s v="BP AMERICA PRODUCTION CO"/>
    <n v="0.48752299999999998"/>
    <n v="6.6654900000000003E-2"/>
    <n v="106.14"/>
    <n v="0.66252199999999994"/>
    <n v="107.35669989999998"/>
    <n v="84.601789999999994"/>
    <n v="21.208659999999998"/>
    <n v="0"/>
    <x v="1"/>
    <n v="0.14574000000000001"/>
    <n v="105.95618999999999"/>
    <n v="6.5655193207336928E-3"/>
    <n v="6776.48"/>
    <n v="-1.1777333154447012E-2"/>
    <n v="4.5411511387190105E-3"/>
    <n v="6.2087322041463032E-4"/>
    <n v="0.9948379756408664"/>
    <n v="0.79846009940523532"/>
    <n v="0.20016442644832738"/>
    <n v="1.3754741464373154E-3"/>
    <x v="0"/>
    <m/>
    <x v="0"/>
    <m/>
    <m/>
    <x v="0"/>
    <n v="10110"/>
    <x v="0"/>
    <x v="0"/>
    <m/>
    <x v="0"/>
    <x v="0"/>
    <x v="0"/>
    <m/>
    <x v="0"/>
    <x v="0"/>
    <x v="0"/>
    <x v="0"/>
    <x v="0"/>
    <x v="0"/>
    <x v="0"/>
    <x v="0"/>
    <x v="0"/>
    <x v="0"/>
    <x v="0"/>
    <x v="0"/>
    <x v="0"/>
    <m/>
    <x v="0"/>
    <x v="0"/>
    <x v="0"/>
    <x v="0"/>
    <x v="0"/>
    <m/>
    <n v="20021029"/>
    <x v="0"/>
    <s v="BP AMERICA"/>
    <m/>
    <m/>
    <d v="2002-11-01T00:00:00"/>
  </r>
  <r>
    <x v="1"/>
    <s v="T20N R094W S05 fLEWIS-MESAVERDE"/>
    <n v="4253"/>
    <x v="0"/>
    <x v="0"/>
    <s v="WC"/>
    <s v="NW SE"/>
    <n v="5"/>
    <n v="20"/>
    <n v="94"/>
    <n v="41.737884000000001"/>
    <n v="-108.013552"/>
    <s v="4903725367"/>
    <s v="C.G. ROAD UNIT 05-03"/>
    <x v="0"/>
    <s v="LEWIS-MESAVERDE"/>
    <m/>
    <m/>
    <m/>
    <x v="0"/>
    <s v="8669"/>
    <m/>
    <n v="10309"/>
    <n v="10280"/>
    <x v="2"/>
    <d v="2003-10-28T00:00:00"/>
    <n v="7.08"/>
    <x v="1"/>
    <n v="0.55000000000000004"/>
    <m/>
    <n v="1029"/>
    <n v="514"/>
    <x v="1"/>
    <n v="1600"/>
    <n v="825"/>
    <m/>
    <x v="0"/>
    <n v="68"/>
    <n v="3824"/>
    <x v="0"/>
    <s v="BP AMERICAN PRODUCTION COMPANY"/>
    <n v="2.7445000000000001E-2"/>
    <n v="0"/>
    <n v="44.761499999999998"/>
    <n v="13.148119999999999"/>
    <n v="57.937064999999997"/>
    <n v="45.135999999999996"/>
    <n v="13.521749999999999"/>
    <n v="0"/>
    <x v="1"/>
    <n v="1.4157600000000001"/>
    <n v="60.073509999999992"/>
    <n v="-1.8103843659773668E-2"/>
    <n v="4036.55"/>
    <n v="2.7040092614384514E-2"/>
    <n v="4.7370366448490277E-4"/>
    <n v="0"/>
    <n v="0.99952629633551504"/>
    <n v="0.75134614241784781"/>
    <n v="0.22508673123977607"/>
    <n v="2.3567126342376205E-2"/>
    <x v="0"/>
    <n v="19"/>
    <x v="0"/>
    <m/>
    <m/>
    <x v="0"/>
    <n v="6080"/>
    <x v="0"/>
    <x v="0"/>
    <m/>
    <x v="0"/>
    <x v="0"/>
    <x v="0"/>
    <m/>
    <x v="0"/>
    <x v="0"/>
    <x v="0"/>
    <x v="0"/>
    <x v="0"/>
    <x v="0"/>
    <x v="0"/>
    <x v="0"/>
    <x v="0"/>
    <x v="0"/>
    <x v="0"/>
    <x v="0"/>
    <x v="0"/>
    <m/>
    <x v="0"/>
    <x v="0"/>
    <x v="0"/>
    <x v="0"/>
    <x v="0"/>
    <m/>
    <n v="20031028"/>
    <x v="0"/>
    <s v="BP AMERICA"/>
    <m/>
    <m/>
    <d v="2003-10-29T00:00:00"/>
  </r>
  <r>
    <x v="1"/>
    <s v="T20N R094W S04 fLEWIS-MESAVERDE"/>
    <n v="3453"/>
    <x v="0"/>
    <x v="0"/>
    <s v="WAMSUTTER"/>
    <s v="SE SW"/>
    <n v="4"/>
    <n v="20"/>
    <n v="94"/>
    <n v="41.733527000000002"/>
    <n v="-107.998631"/>
    <s v="4903723747"/>
    <s v="CROOKS GAP ROAD 10"/>
    <x v="0"/>
    <s v="LEWIS-MESAVERDE"/>
    <m/>
    <m/>
    <m/>
    <x v="0"/>
    <s v="8127"/>
    <m/>
    <n v="10354"/>
    <n v="10301"/>
    <x v="2"/>
    <d v="2002-10-29T00:00:00"/>
    <n v="7.94"/>
    <x v="1"/>
    <n v="9.33"/>
    <n v="3.63"/>
    <n v="2940"/>
    <n v="47"/>
    <x v="1"/>
    <n v="3799"/>
    <n v="1536"/>
    <m/>
    <x v="0"/>
    <n v="36"/>
    <n v="7716"/>
    <x v="0"/>
    <s v="BP AMERICA PRODUCTION CO"/>
    <n v="0.46556700000000001"/>
    <n v="0.2987127"/>
    <n v="127.89"/>
    <n v="1.2022599999999999"/>
    <n v="129.85653969999998"/>
    <n v="107.16978999999999"/>
    <n v="25.175039999999996"/>
    <n v="0"/>
    <x v="1"/>
    <n v="0.74952000000000008"/>
    <n v="133.09434999999999"/>
    <n v="-1.2313365068640829E-2"/>
    <n v="8370.9599999999991"/>
    <n v="4.0713720926762988E-2"/>
    <n v="3.5852410750784858E-3"/>
    <n v="2.3003285062893142E-3"/>
    <n v="0.99411443041863212"/>
    <n v="0.80521667523828022"/>
    <n v="0.18915183101311211"/>
    <n v="5.6314937486076615E-3"/>
    <x v="0"/>
    <m/>
    <x v="0"/>
    <m/>
    <m/>
    <x v="0"/>
    <n v="11600"/>
    <x v="0"/>
    <x v="0"/>
    <m/>
    <x v="0"/>
    <x v="0"/>
    <x v="0"/>
    <m/>
    <x v="0"/>
    <x v="0"/>
    <x v="0"/>
    <x v="0"/>
    <x v="0"/>
    <x v="0"/>
    <x v="0"/>
    <x v="0"/>
    <x v="0"/>
    <x v="0"/>
    <x v="0"/>
    <x v="0"/>
    <x v="0"/>
    <m/>
    <x v="0"/>
    <x v="0"/>
    <x v="0"/>
    <x v="0"/>
    <x v="0"/>
    <m/>
    <n v="20021029"/>
    <x v="0"/>
    <s v="BP AMERICA"/>
    <m/>
    <m/>
    <d v="2002-11-01T00:00:00"/>
  </r>
  <r>
    <x v="1"/>
    <s v="T20N R094W S03 fLEWIS-MESAVERDE"/>
    <n v="3460"/>
    <x v="0"/>
    <x v="0"/>
    <s v="WAMSUTTER"/>
    <s v="SE SW"/>
    <n v="3"/>
    <n v="20"/>
    <n v="94"/>
    <n v="41.734169999999999"/>
    <n v="-107.97861"/>
    <s v="4903724275"/>
    <s v="CROOKS GAP ROAD 23"/>
    <x v="0"/>
    <s v="LEWIS-MESAVERDE"/>
    <m/>
    <m/>
    <m/>
    <x v="0"/>
    <s v="8496"/>
    <m/>
    <n v="10508"/>
    <n v="10502"/>
    <x v="2"/>
    <d v="2002-10-24T00:00:00"/>
    <n v="7.6"/>
    <x v="1"/>
    <n v="32"/>
    <n v="25.8"/>
    <n v="3230"/>
    <n v="105"/>
    <x v="1"/>
    <n v="5298"/>
    <n v="1402"/>
    <m/>
    <x v="0"/>
    <n v="37"/>
    <n v="12070"/>
    <x v="0"/>
    <s v="BP AMERICA PRODUCTION CO"/>
    <n v="1.5968"/>
    <n v="2.1230820000000001"/>
    <n v="140.505"/>
    <n v="2.6858999999999997"/>
    <n v="146.91078200000001"/>
    <n v="149.45658"/>
    <n v="22.978779999999997"/>
    <n v="0"/>
    <x v="1"/>
    <n v="0.77034000000000002"/>
    <n v="173.20570000000001"/>
    <n v="-8.2141718651025264E-2"/>
    <n v="10129.799999999999"/>
    <n v="-8.7397183758412267E-2"/>
    <n v="1.0869181814034588E-2"/>
    <n v="1.4451505676417949E-2"/>
    <n v="0.97467931250954742"/>
    <n v="0.86288488196404622"/>
    <n v="0.13266757387314618"/>
    <n v="4.447544162807575E-3"/>
    <x v="0"/>
    <n v="25.8"/>
    <x v="0"/>
    <m/>
    <m/>
    <x v="0"/>
    <n v="16610"/>
    <x v="0"/>
    <x v="0"/>
    <m/>
    <x v="0"/>
    <x v="0"/>
    <x v="0"/>
    <m/>
    <x v="0"/>
    <x v="0"/>
    <x v="0"/>
    <x v="0"/>
    <x v="0"/>
    <x v="0"/>
    <x v="0"/>
    <x v="0"/>
    <x v="0"/>
    <x v="0"/>
    <x v="0"/>
    <x v="0"/>
    <x v="0"/>
    <m/>
    <x v="0"/>
    <x v="0"/>
    <x v="0"/>
    <x v="0"/>
    <x v="0"/>
    <m/>
    <n v="20021024"/>
    <x v="0"/>
    <s v="BP AMERICA"/>
    <m/>
    <m/>
    <d v="2002-10-26T00:00:00"/>
  </r>
  <r>
    <x v="1"/>
    <s v="T20N R094W S02 fMESAVERDE/ALMOND"/>
    <n v="3858"/>
    <x v="0"/>
    <x v="0"/>
    <s v="WAMSUTTER"/>
    <s v="SW SW"/>
    <n v="2"/>
    <n v="20"/>
    <n v="94"/>
    <n v="41.734720000000003"/>
    <n v="-107.96361"/>
    <s v="4903724212"/>
    <s v="WAMSUTTER 13-2"/>
    <x v="0"/>
    <s v="MESAVERDE/ALMOND"/>
    <m/>
    <m/>
    <m/>
    <x v="0"/>
    <s v="10218"/>
    <m/>
    <n v="10621"/>
    <n v="10496"/>
    <x v="2"/>
    <d v="2001-03-22T00:00:00"/>
    <n v="6.69"/>
    <x v="1"/>
    <n v="117"/>
    <n v="16.5"/>
    <n v="7900"/>
    <n v="109"/>
    <x v="1"/>
    <n v="12500"/>
    <n v="1330"/>
    <m/>
    <x v="0"/>
    <n v="323"/>
    <n v="20400"/>
    <x v="0"/>
    <s v="DEVON ENERGY"/>
    <n v="5.8383000000000003"/>
    <n v="1.357785"/>
    <n v="343.65"/>
    <n v="2.7882199999999999"/>
    <n v="353.63430499999998"/>
    <n v="352.625"/>
    <n v="21.798699999999997"/>
    <n v="0"/>
    <x v="1"/>
    <n v="6.7248600000000005"/>
    <n v="381.14855999999997"/>
    <n v="-3.7445422737232711E-2"/>
    <n v="22295.5"/>
    <n v="4.4395779414692416E-2"/>
    <n v="1.6509427726475803E-2"/>
    <n v="3.8395172097345025E-3"/>
    <n v="0.9796510550637898"/>
    <n v="0.9251641931954302"/>
    <n v="5.7192135266102014E-2"/>
    <n v="1.7643671538467839E-2"/>
    <x v="0"/>
    <n v="15"/>
    <x v="0"/>
    <m/>
    <m/>
    <x v="0"/>
    <n v="32900"/>
    <x v="0"/>
    <x v="0"/>
    <m/>
    <x v="0"/>
    <x v="0"/>
    <x v="0"/>
    <m/>
    <x v="0"/>
    <x v="0"/>
    <x v="0"/>
    <x v="0"/>
    <x v="0"/>
    <x v="0"/>
    <x v="0"/>
    <x v="0"/>
    <x v="0"/>
    <x v="0"/>
    <x v="0"/>
    <x v="0"/>
    <x v="0"/>
    <m/>
    <x v="0"/>
    <x v="0"/>
    <x v="0"/>
    <x v="0"/>
    <x v="0"/>
    <m/>
    <n v="20010322"/>
    <x v="0"/>
    <s v="ENVIRO-TEST CASPER LAB No L2676-3"/>
    <m/>
    <m/>
    <d v="2001-04-25T00:00:00"/>
  </r>
  <r>
    <x v="1"/>
    <s v="T20N R094W S02 fLEWIS"/>
    <n v="3884"/>
    <x v="0"/>
    <x v="0"/>
    <s v="WAMSUTTER"/>
    <s v="NW SE"/>
    <n v="2"/>
    <n v="20"/>
    <n v="94"/>
    <n v="41.738059999999997"/>
    <n v="-107.954167"/>
    <s v="4903724498"/>
    <s v="WAMSUTTER 10-2"/>
    <x v="0"/>
    <s v="LEWIS"/>
    <m/>
    <m/>
    <m/>
    <x v="0"/>
    <s v="9030"/>
    <m/>
    <n v="10869"/>
    <n v="10540"/>
    <x v="2"/>
    <d v="2003-02-13T00:00:00"/>
    <n v="7.87"/>
    <x v="1"/>
    <n v="83"/>
    <n v="38.6"/>
    <n v="8170"/>
    <n v="93.2"/>
    <x v="1"/>
    <n v="9840"/>
    <n v="3829"/>
    <m/>
    <x v="0"/>
    <n v="87"/>
    <n v="19200"/>
    <x v="0"/>
    <s v="DEVON ENERGY"/>
    <n v="4.1417000000000002"/>
    <n v="3.1763940000000002"/>
    <n v="355.39499999999998"/>
    <n v="2.3840559999999997"/>
    <n v="365.09714999999994"/>
    <n v="277.58639999999997"/>
    <n v="62.757309999999997"/>
    <n v="0"/>
    <x v="1"/>
    <n v="1.8113400000000002"/>
    <n v="342.15504999999996"/>
    <n v="3.243835791532354E-2"/>
    <n v="22140.799999999999"/>
    <n v="7.1135536806254424E-2"/>
    <n v="1.1344103891251961E-2"/>
    <n v="8.7001336493588103E-3"/>
    <n v="0.97995576245938931"/>
    <n v="0.81128833258489097"/>
    <n v="0.18341775168889077"/>
    <n v="5.2939157262182754E-3"/>
    <x v="0"/>
    <n v="2.95"/>
    <x v="0"/>
    <n v="19505"/>
    <n v="0.376"/>
    <x v="4"/>
    <m/>
    <x v="0"/>
    <x v="0"/>
    <m/>
    <x v="0"/>
    <x v="0"/>
    <x v="0"/>
    <m/>
    <x v="0"/>
    <x v="0"/>
    <x v="0"/>
    <x v="0"/>
    <x v="0"/>
    <x v="0"/>
    <x v="0"/>
    <x v="0"/>
    <x v="0"/>
    <x v="0"/>
    <x v="0"/>
    <x v="0"/>
    <x v="0"/>
    <m/>
    <x v="0"/>
    <x v="0"/>
    <x v="0"/>
    <x v="0"/>
    <x v="0"/>
    <m/>
    <n v="20031320"/>
    <x v="0"/>
    <s v="ENERGY LABS CASPER LAB No C03020526-005"/>
    <m/>
    <m/>
    <d v="2003-02-21T00:00:00"/>
  </r>
  <r>
    <x v="1"/>
    <s v="T20N R094W S01 fLEWIS-MESAVERDE"/>
    <n v="4224"/>
    <x v="0"/>
    <x v="0"/>
    <s v="WAMSUTTER"/>
    <s v="SW SW"/>
    <n v="1"/>
    <n v="20"/>
    <n v="94"/>
    <n v="41.734332999999999"/>
    <n v="-107.93983"/>
    <s v="4903724798"/>
    <s v="THREE MILE 01-01"/>
    <x v="0"/>
    <s v="LEWIS-MESAVERDE"/>
    <m/>
    <m/>
    <m/>
    <x v="0"/>
    <s v="9001"/>
    <m/>
    <n v="10710"/>
    <m/>
    <x v="2"/>
    <d v="2004-03-10T00:00:00"/>
    <n v="7.34"/>
    <x v="1"/>
    <n v="51.6"/>
    <n v="9.93"/>
    <n v="2970"/>
    <n v="51.8"/>
    <x v="1"/>
    <n v="3549"/>
    <n v="2090"/>
    <m/>
    <x v="0"/>
    <n v="78"/>
    <n v="8440"/>
    <x v="0"/>
    <s v="BP AMERICAN PRODUCTION COMPANY"/>
    <n v="2.57484"/>
    <n v="0.81713970000000002"/>
    <n v="129.19499999999999"/>
    <n v="1.3250439999999999"/>
    <n v="133.91202369999999"/>
    <n v="100.11729"/>
    <n v="34.255099999999999"/>
    <n v="0"/>
    <x v="1"/>
    <n v="1.6239600000000001"/>
    <n v="135.99635000000001"/>
    <n v="-7.7223476672002751E-3"/>
    <n v="8800.33"/>
    <n v="2.0900411999074258E-2"/>
    <n v="1.9227847723131675E-2"/>
    <n v="6.1020637088617163E-3"/>
    <n v="0.97467008856800652"/>
    <n v="0.73617630179045246"/>
    <n v="0.25188249537579499"/>
    <n v="1.1941202833752523E-2"/>
    <x v="0"/>
    <n v="54.2"/>
    <x v="0"/>
    <m/>
    <m/>
    <x v="0"/>
    <n v="13140"/>
    <x v="0"/>
    <x v="0"/>
    <m/>
    <x v="0"/>
    <x v="0"/>
    <x v="0"/>
    <n v="2.77"/>
    <x v="0"/>
    <x v="0"/>
    <x v="0"/>
    <x v="0"/>
    <x v="0"/>
    <x v="0"/>
    <x v="0"/>
    <x v="0"/>
    <x v="0"/>
    <x v="0"/>
    <x v="0"/>
    <x v="0"/>
    <x v="0"/>
    <m/>
    <x v="0"/>
    <x v="0"/>
    <x v="0"/>
    <x v="0"/>
    <x v="0"/>
    <m/>
    <n v="2004310"/>
    <x v="0"/>
    <s v="BP AMERICA"/>
    <m/>
    <m/>
    <d v="2004-03-11T00:00:00"/>
  </r>
  <r>
    <x v="1"/>
    <s v="T20N R093W S33 fMESAVERDE"/>
    <n v="3562"/>
    <x v="0"/>
    <x v="0"/>
    <s v="ECHO SPRINGS"/>
    <s v="C SW"/>
    <n v="33"/>
    <n v="20"/>
    <n v="93"/>
    <n v="41.662779999999998"/>
    <n v="-107.88651"/>
    <s v="4903721396"/>
    <s v="CHAMPLIN 242 K1"/>
    <x v="0"/>
    <s v="MESAVERDE"/>
    <m/>
    <m/>
    <m/>
    <x v="0"/>
    <s v="9548"/>
    <m/>
    <n v="10044"/>
    <n v="9700"/>
    <x v="2"/>
    <m/>
    <n v="7.74"/>
    <x v="1"/>
    <n v="0.01"/>
    <n v="0.01"/>
    <n v="1500"/>
    <n v="9.6199999999999992"/>
    <x v="1"/>
    <n v="1450"/>
    <n v="1192"/>
    <m/>
    <x v="0"/>
    <n v="9"/>
    <n v="3880"/>
    <x v="0"/>
    <s v="BP AMERICA PRODUCTION CO"/>
    <n v="4.9899999999999999E-4"/>
    <n v="8.229E-4"/>
    <n v="65.25"/>
    <n v="0.24607959999999995"/>
    <n v="65.497401499999995"/>
    <n v="40.904499999999999"/>
    <n v="19.536879999999996"/>
    <n v="0"/>
    <x v="1"/>
    <n v="0.18738000000000002"/>
    <n v="60.628759999999993"/>
    <n v="3.8601361066554006E-2"/>
    <n v="4160.6400000000003"/>
    <n v="3.4902694312890448E-2"/>
    <n v="7.6186228548318824E-6"/>
    <n v="1.2563857208900113E-5"/>
    <n v="0.99997981751993636"/>
    <n v="0.67467155851447402"/>
    <n v="0.32223782904351"/>
    <n v="3.0906124420159681E-3"/>
    <x v="0"/>
    <n v="0.24"/>
    <x v="0"/>
    <m/>
    <m/>
    <x v="0"/>
    <n v="5910"/>
    <x v="0"/>
    <x v="0"/>
    <m/>
    <x v="0"/>
    <x v="0"/>
    <x v="0"/>
    <m/>
    <x v="0"/>
    <x v="0"/>
    <x v="0"/>
    <x v="0"/>
    <x v="0"/>
    <x v="0"/>
    <x v="0"/>
    <x v="0"/>
    <x v="0"/>
    <x v="0"/>
    <x v="0"/>
    <x v="0"/>
    <x v="0"/>
    <m/>
    <x v="0"/>
    <x v="0"/>
    <x v="0"/>
    <x v="0"/>
    <x v="0"/>
    <m/>
    <m/>
    <x v="0"/>
    <s v="BP AMERICA"/>
    <m/>
    <m/>
    <m/>
  </r>
  <r>
    <x v="1"/>
    <s v="T20N R093W S32 fMESAVERDE"/>
    <n v="3521"/>
    <x v="0"/>
    <x v="0"/>
    <s v="TIERNEY"/>
    <s v="C SW"/>
    <n v="32"/>
    <n v="20"/>
    <n v="93"/>
    <n v="41.662973000000001"/>
    <n v="-107.90585400000001"/>
    <s v="4903721506"/>
    <s v="TIERNEY 06-32"/>
    <x v="0"/>
    <s v="MESAVERDE"/>
    <m/>
    <m/>
    <m/>
    <x v="0"/>
    <s v="9622"/>
    <m/>
    <n v="10600"/>
    <n v="10508"/>
    <x v="2"/>
    <m/>
    <m/>
    <x v="1"/>
    <n v="3.22"/>
    <m/>
    <n v="1650"/>
    <n v="15.9"/>
    <x v="1"/>
    <n v="1550"/>
    <n v="1213"/>
    <m/>
    <x v="0"/>
    <n v="9"/>
    <n v="3660"/>
    <x v="0"/>
    <s v="BP AMERICA PRODUCTION COMPANY"/>
    <n v="0.16067800000000002"/>
    <n v="0"/>
    <n v="71.775000000000006"/>
    <n v="0.40672199999999997"/>
    <n v="72.342399999999998"/>
    <n v="43.725499999999997"/>
    <n v="19.881069999999998"/>
    <n v="0"/>
    <x v="1"/>
    <n v="0.18738000000000002"/>
    <n v="63.793949999999988"/>
    <n v="6.2793295104503752E-2"/>
    <n v="4441.12"/>
    <n v="9.6421235582240472E-2"/>
    <n v="2.2210764365019689E-3"/>
    <n v="0"/>
    <n v="0.99777892356349795"/>
    <n v="0.68541766107914626"/>
    <n v="0.3116450697911009"/>
    <n v="2.9372691297529004E-3"/>
    <x v="0"/>
    <m/>
    <x v="0"/>
    <m/>
    <m/>
    <x v="0"/>
    <n v="5550"/>
    <x v="0"/>
    <x v="0"/>
    <m/>
    <x v="0"/>
    <x v="0"/>
    <x v="0"/>
    <m/>
    <x v="0"/>
    <x v="0"/>
    <x v="0"/>
    <x v="0"/>
    <x v="0"/>
    <x v="0"/>
    <x v="0"/>
    <x v="0"/>
    <x v="0"/>
    <x v="0"/>
    <x v="0"/>
    <x v="0"/>
    <x v="0"/>
    <m/>
    <x v="0"/>
    <x v="0"/>
    <x v="0"/>
    <x v="0"/>
    <x v="0"/>
    <m/>
    <m/>
    <x v="0"/>
    <s v="BP AMERICA"/>
    <m/>
    <m/>
    <m/>
  </r>
  <r>
    <x v="1"/>
    <s v="T20N R093W S29 fMESAVERDE"/>
    <n v="5024"/>
    <x v="0"/>
    <x v="0"/>
    <s v="ECHO SPRINGS"/>
    <s v="SE NE"/>
    <n v="29"/>
    <n v="20"/>
    <n v="93"/>
    <n v="41.684032999999999"/>
    <n v="-107.896367"/>
    <s v="4903725847"/>
    <s v="29-01 LATHAM DRAW"/>
    <x v="0"/>
    <s v="MESAVERDE"/>
    <m/>
    <m/>
    <n v="385"/>
    <x v="0"/>
    <n v="9634"/>
    <n v="10019"/>
    <n v="10167"/>
    <m/>
    <x v="2"/>
    <d v="2005-03-19T00:00:00"/>
    <n v="6.88"/>
    <x v="1"/>
    <n v="41.7"/>
    <n v="15.1"/>
    <n v="3010"/>
    <n v="70"/>
    <x v="1"/>
    <n v="4870"/>
    <n v="1390"/>
    <n v="0"/>
    <x v="1"/>
    <n v="115"/>
    <n v="10400"/>
    <x v="0"/>
    <s v="BP AMERICA PRODUCTION COMPANY"/>
    <n v="2.0808300000000002"/>
    <n v="1.2425790000000001"/>
    <n v="130.935"/>
    <n v="1.7906"/>
    <n v="136.04900900000001"/>
    <n v="137.3827"/>
    <n v="22.782099999999996"/>
    <n v="0"/>
    <x v="1"/>
    <n v="2.3943000000000003"/>
    <n v="162.55909999999997"/>
    <n v="-8.877887170840347E-2"/>
    <n v="9511.7999999999993"/>
    <n v="-4.4606715615866009E-2"/>
    <n v="1.5294708982407949E-2"/>
    <n v="9.1333190085934393E-3"/>
    <n v="0.97557197200899859"/>
    <n v="0.84512463467132892"/>
    <n v="0.14014656823272276"/>
    <n v="1.4728797095948494E-2"/>
    <x v="1"/>
    <n v="1.7"/>
    <x v="1"/>
    <n v="0"/>
    <n v="0"/>
    <x v="1"/>
    <n v="17900"/>
    <x v="1"/>
    <x v="1"/>
    <n v="0"/>
    <x v="1"/>
    <x v="1"/>
    <x v="1"/>
    <n v="0"/>
    <x v="1"/>
    <x v="1"/>
    <x v="1"/>
    <x v="1"/>
    <x v="0"/>
    <x v="0"/>
    <x v="0"/>
    <x v="0"/>
    <x v="0"/>
    <x v="0"/>
    <x v="0"/>
    <x v="0"/>
    <x v="0"/>
    <m/>
    <x v="0"/>
    <x v="0"/>
    <x v="0"/>
    <x v="0"/>
    <x v="0"/>
    <m/>
    <n v="20050319"/>
    <x v="0"/>
    <s v="BP ID No W0041"/>
    <m/>
    <s v="9634-10019"/>
    <d v="2005-03-21T00:00:00"/>
  </r>
  <r>
    <x v="1"/>
    <s v="T20N R093W S26 fMESAVERDE/ALMOND"/>
    <n v="3639"/>
    <x v="0"/>
    <x v="0"/>
    <s v="ECHO SPRINGS"/>
    <s v="NW NW"/>
    <n v="26"/>
    <n v="20"/>
    <n v="93"/>
    <n v="41.684170000000002"/>
    <n v="-107.84917"/>
    <s v="4903724264"/>
    <s v="4-26"/>
    <x v="0"/>
    <s v="MESAVERDE/ALMOND"/>
    <m/>
    <m/>
    <s v=""/>
    <x v="0"/>
    <m/>
    <m/>
    <n v="10215"/>
    <n v="9927"/>
    <x v="5"/>
    <d v="2000-03-20T00:00:00"/>
    <n v="7.4"/>
    <x v="1"/>
    <n v="240"/>
    <n v="122"/>
    <n v="4085"/>
    <m/>
    <x v="1"/>
    <n v="4800"/>
    <n v="3611"/>
    <m/>
    <x v="0"/>
    <n v="245"/>
    <n v="13113"/>
    <x v="0"/>
    <s v="ANADARKO PETROLEUM CORP"/>
    <n v="11.975999999999999"/>
    <n v="10.03938"/>
    <n v="177.69749999999999"/>
    <n v="0"/>
    <n v="199.71287999999998"/>
    <n v="135.40799999999999"/>
    <n v="59.184289999999997"/>
    <n v="0"/>
    <x v="1"/>
    <n v="5.1009000000000002"/>
    <n v="199.69318999999999"/>
    <n v="4.9298199198617834E-5"/>
    <n v="13103"/>
    <n v="-3.8144644491913335E-4"/>
    <n v="5.9966087314949339E-2"/>
    <n v="5.0269066271539424E-2"/>
    <n v="0.88976484641351128"/>
    <n v="0.67808020894453136"/>
    <n v="0.29637610576504886"/>
    <n v="2.5543685290419772E-2"/>
    <x v="0"/>
    <n v="10"/>
    <x v="0"/>
    <m/>
    <m/>
    <x v="0"/>
    <m/>
    <x v="0"/>
    <x v="0"/>
    <m/>
    <x v="0"/>
    <x v="0"/>
    <x v="0"/>
    <m/>
    <x v="0"/>
    <x v="0"/>
    <x v="0"/>
    <x v="0"/>
    <x v="0"/>
    <x v="0"/>
    <x v="0"/>
    <x v="0"/>
    <x v="0"/>
    <x v="0"/>
    <x v="0"/>
    <x v="0"/>
    <x v="0"/>
    <m/>
    <x v="0"/>
    <x v="0"/>
    <x v="0"/>
    <x v="0"/>
    <x v="0"/>
    <s v="WELLHEAD"/>
    <n v="20000320"/>
    <x v="0"/>
    <s v="CHAMPION TECHNOLOGIES VERNAL UT"/>
    <m/>
    <m/>
    <d v="2000-03-27T00:00:00"/>
  </r>
  <r>
    <x v="1"/>
    <s v="T20N R093W S25 fMESAVERDE"/>
    <m/>
    <x v="1"/>
    <x v="3"/>
    <s v="ECHO SPRINGS"/>
    <s v="NW NW"/>
    <n v="25"/>
    <n v="20"/>
    <n v="93"/>
    <n v="41.683889999999998"/>
    <n v="-107.828889"/>
    <s v="4903724319"/>
    <s v="CHAMPLIN 242 F4"/>
    <x v="0"/>
    <s v="MESAVERDE"/>
    <m/>
    <m/>
    <m/>
    <x v="0"/>
    <n v="9890"/>
    <m/>
    <n v="10270"/>
    <n v="10235"/>
    <x v="2"/>
    <m/>
    <m/>
    <x v="0"/>
    <n v="13.9"/>
    <n v="1.71"/>
    <n v="2500"/>
    <n v="17"/>
    <x v="1"/>
    <n v="3299"/>
    <n v="2291"/>
    <n v="54"/>
    <x v="0"/>
    <n v="15"/>
    <n v="8635"/>
    <x v="0"/>
    <s v="BP AMERICA PRODUCTION COMPANY"/>
    <n v="0.69361000000000006"/>
    <n v="0.1407159"/>
    <n v="108.75"/>
    <n v="0.43485999999999997"/>
    <n v="110.01918589999998"/>
    <n v="93.064790000000002"/>
    <n v="37.549489999999999"/>
    <n v="1.79982"/>
    <x v="1"/>
    <n v="0.31230000000000002"/>
    <n v="132.72640000000001"/>
    <n v="-9.3543262654235695E-2"/>
    <n v="8191.61"/>
    <n v="-2.6350524556045418E-2"/>
    <n v="6.3044458502941906E-3"/>
    <n v="1.2790123726956247E-3"/>
    <n v="0.99241654177701022"/>
    <n v="0.70117768582587936"/>
    <n v="0.28290897666176429"/>
    <n v="2.3529606770017119E-3"/>
    <x v="0"/>
    <n v="20.100000000000001"/>
    <x v="0"/>
    <m/>
    <m/>
    <x v="0"/>
    <n v="8690"/>
    <x v="0"/>
    <x v="0"/>
    <m/>
    <x v="0"/>
    <x v="0"/>
    <x v="0"/>
    <m/>
    <x v="0"/>
    <x v="0"/>
    <x v="0"/>
    <x v="0"/>
    <x v="0"/>
    <x v="0"/>
    <x v="0"/>
    <x v="0"/>
    <x v="0"/>
    <x v="0"/>
    <x v="0"/>
    <x v="0"/>
    <x v="0"/>
    <m/>
    <x v="0"/>
    <x v="0"/>
    <x v="0"/>
    <x v="0"/>
    <x v="0"/>
    <m/>
    <m/>
    <x v="0"/>
    <s v="BP AMERICA"/>
    <m/>
    <m/>
    <m/>
  </r>
  <r>
    <x v="1"/>
    <s v="T20N R093W S25 fMESAVERDE"/>
    <m/>
    <x v="1"/>
    <x v="3"/>
    <s v="ECHO SPRINGS"/>
    <s v="SE SE"/>
    <n v="25"/>
    <n v="20"/>
    <n v="93"/>
    <n v="41.676630000000003"/>
    <n v="-107.81882"/>
    <s v="4903724318"/>
    <s v="CHAMPLIN 242 F3"/>
    <x v="0"/>
    <s v="MESAVERDE"/>
    <m/>
    <m/>
    <m/>
    <x v="0"/>
    <n v="9809"/>
    <m/>
    <n v="10202"/>
    <n v="10167"/>
    <x v="2"/>
    <m/>
    <m/>
    <x v="0"/>
    <n v="13"/>
    <m/>
    <n v="1370"/>
    <n v="63.8"/>
    <x v="1"/>
    <n v="1550"/>
    <n v="701"/>
    <m/>
    <x v="0"/>
    <n v="12"/>
    <n v="3542"/>
    <x v="0"/>
    <s v="BP AMERICA PRODUCTION COMPANY"/>
    <n v="0.64870000000000005"/>
    <n v="0"/>
    <n v="59.594999999999999"/>
    <n v="1.6320039999999998"/>
    <n v="61.875703999999999"/>
    <n v="43.725499999999997"/>
    <n v="11.489389999999998"/>
    <n v="0"/>
    <x v="1"/>
    <n v="0.24984000000000001"/>
    <n v="55.464729999999996"/>
    <n v="5.463567656482337E-2"/>
    <n v="3709.8"/>
    <n v="2.3139082710499487E-2"/>
    <n v="1.0483921120315659E-2"/>
    <n v="0"/>
    <n v="0.9895160788796844"/>
    <n v="0.78834783834699995"/>
    <n v="0.20714767745195908"/>
    <n v="4.5044842010409144E-3"/>
    <x v="0"/>
    <m/>
    <x v="0"/>
    <m/>
    <m/>
    <x v="0"/>
    <n v="5250"/>
    <x v="0"/>
    <x v="0"/>
    <m/>
    <x v="0"/>
    <x v="0"/>
    <x v="0"/>
    <m/>
    <x v="0"/>
    <x v="0"/>
    <x v="0"/>
    <x v="0"/>
    <x v="0"/>
    <x v="0"/>
    <x v="0"/>
    <x v="0"/>
    <x v="0"/>
    <x v="0"/>
    <x v="0"/>
    <x v="0"/>
    <x v="0"/>
    <m/>
    <x v="0"/>
    <x v="0"/>
    <x v="0"/>
    <x v="0"/>
    <x v="0"/>
    <m/>
    <m/>
    <x v="0"/>
    <s v="BP AMERICA"/>
    <m/>
    <m/>
    <m/>
  </r>
  <r>
    <x v="1"/>
    <s v="T20N R093W S23 fMESAVERDE"/>
    <m/>
    <x v="1"/>
    <x v="3"/>
    <s v="ECHO SPRINGS"/>
    <s v="SW NW"/>
    <n v="23"/>
    <n v="20"/>
    <n v="93"/>
    <n v="41.698059999999998"/>
    <n v="-107.84777800000001"/>
    <s v="4903724324"/>
    <s v="CHAMPLIN 254 B4"/>
    <x v="0"/>
    <s v="MESAVERDE"/>
    <m/>
    <m/>
    <m/>
    <x v="0"/>
    <n v="10009"/>
    <m/>
    <n v="10387"/>
    <n v="10382"/>
    <x v="2"/>
    <m/>
    <m/>
    <x v="0"/>
    <n v="9.9600000000000009"/>
    <n v="1.79"/>
    <n v="2220"/>
    <n v="12.6"/>
    <x v="1"/>
    <n v="2649"/>
    <n v="1752"/>
    <n v="108"/>
    <x v="0"/>
    <n v="22"/>
    <n v="8590"/>
    <x v="0"/>
    <s v="BP AMERICA PRODUCTION COMPANY"/>
    <n v="0.49700400000000006"/>
    <n v="0.14729910000000002"/>
    <n v="96.57"/>
    <n v="0.32230799999999998"/>
    <n v="97.536611100000002"/>
    <n v="74.728290000000001"/>
    <n v="28.715279999999996"/>
    <n v="3.59964"/>
    <x v="1"/>
    <n v="0.45804000000000006"/>
    <n v="107.50125"/>
    <n v="-4.8599018964307676E-2"/>
    <n v="6775.35"/>
    <n v="-0.1181001409014438"/>
    <n v="5.0955635468044273E-3"/>
    <n v="1.5101929248800814E-3"/>
    <n v="0.99339424352831551"/>
    <n v="0.69513880071161971"/>
    <n v="0.26711577772351486"/>
    <n v="4.2607876652597078E-3"/>
    <x v="0"/>
    <n v="10.7"/>
    <x v="0"/>
    <m/>
    <m/>
    <x v="0"/>
    <n v="7820"/>
    <x v="0"/>
    <x v="0"/>
    <m/>
    <x v="0"/>
    <x v="0"/>
    <x v="0"/>
    <m/>
    <x v="0"/>
    <x v="0"/>
    <x v="0"/>
    <x v="0"/>
    <x v="0"/>
    <x v="0"/>
    <x v="0"/>
    <x v="0"/>
    <x v="0"/>
    <x v="0"/>
    <x v="0"/>
    <x v="0"/>
    <x v="0"/>
    <m/>
    <x v="0"/>
    <x v="0"/>
    <x v="0"/>
    <x v="0"/>
    <x v="0"/>
    <m/>
    <m/>
    <x v="0"/>
    <s v="BP AMERICA"/>
    <m/>
    <m/>
    <m/>
  </r>
  <r>
    <x v="1"/>
    <s v="T20N R093W S21 fMESAVERDE"/>
    <m/>
    <x v="1"/>
    <x v="3"/>
    <s v="ECHO SPRINGS"/>
    <s v="C NE"/>
    <n v="21"/>
    <n v="20"/>
    <n v="93"/>
    <n v="41.698641000000002"/>
    <n v="-107.876969"/>
    <s v="4903723708"/>
    <s v="CHAMPLIN 254 C2"/>
    <x v="0"/>
    <s v="MESAVERDE"/>
    <m/>
    <m/>
    <m/>
    <x v="0"/>
    <n v="9843"/>
    <m/>
    <n v="10200"/>
    <n v="10150"/>
    <x v="2"/>
    <m/>
    <m/>
    <x v="0"/>
    <n v="9.58"/>
    <n v="1.07"/>
    <n v="2420"/>
    <n v="6.23"/>
    <x v="1"/>
    <n v="3149"/>
    <n v="1294"/>
    <m/>
    <x v="0"/>
    <n v="7"/>
    <n v="6640"/>
    <x v="0"/>
    <s v="BP AMERICA PRODUCTION COMPANY"/>
    <n v="0.47804200000000002"/>
    <n v="8.8050300000000012E-2"/>
    <n v="105.27"/>
    <n v="0.15936339999999999"/>
    <n v="105.99545569999999"/>
    <n v="88.833289999999991"/>
    <n v="21.208659999999998"/>
    <n v="0"/>
    <x v="1"/>
    <n v="0.14574000000000001"/>
    <n v="110.18768999999999"/>
    <n v="-1.9392049673556008E-2"/>
    <n v="6886.88"/>
    <n v="1.825106750411034E-2"/>
    <n v="4.5100235367920597E-3"/>
    <n v="8.306988202325358E-4"/>
    <n v="0.99465927764297546"/>
    <n v="0.80619976696126405"/>
    <n v="0.19247758075334914"/>
    <n v="1.3226522853868705E-3"/>
    <x v="0"/>
    <m/>
    <x v="0"/>
    <m/>
    <m/>
    <x v="0"/>
    <n v="10520"/>
    <x v="0"/>
    <x v="0"/>
    <m/>
    <x v="0"/>
    <x v="0"/>
    <x v="0"/>
    <m/>
    <x v="0"/>
    <x v="0"/>
    <x v="0"/>
    <x v="0"/>
    <x v="0"/>
    <x v="0"/>
    <x v="0"/>
    <x v="0"/>
    <x v="0"/>
    <x v="0"/>
    <x v="0"/>
    <x v="0"/>
    <x v="0"/>
    <m/>
    <x v="0"/>
    <x v="0"/>
    <x v="0"/>
    <x v="0"/>
    <x v="0"/>
    <m/>
    <m/>
    <x v="0"/>
    <s v="BP AMERICA"/>
    <m/>
    <m/>
    <m/>
  </r>
  <r>
    <x v="1"/>
    <s v="T20N R093W S21 fMESAVERDE"/>
    <m/>
    <x v="1"/>
    <x v="3"/>
    <s v="ECHO SPRINGS"/>
    <s v="SW SE"/>
    <n v="21"/>
    <n v="20"/>
    <n v="93"/>
    <n v="41.691119999999998"/>
    <n v="-107.877264"/>
    <s v="4903724356"/>
    <s v="CHAMPLIN 254 C3"/>
    <x v="0"/>
    <s v="MESAVERDE"/>
    <m/>
    <m/>
    <m/>
    <x v="0"/>
    <n v="9839"/>
    <m/>
    <n v="10193"/>
    <n v="10221"/>
    <x v="2"/>
    <m/>
    <m/>
    <x v="0"/>
    <n v="8.35"/>
    <n v="0.75"/>
    <n v="2420"/>
    <n v="5.4"/>
    <x v="1"/>
    <n v="3049"/>
    <n v="1321"/>
    <m/>
    <x v="0"/>
    <n v="9"/>
    <n v="6688"/>
    <x v="0"/>
    <s v="BP AMERICA PRODUCTION COMPANY"/>
    <n v="0.41666500000000001"/>
    <n v="6.1717500000000002E-2"/>
    <n v="105.27"/>
    <n v="0.138132"/>
    <n v="105.88651449999999"/>
    <n v="86.012289999999993"/>
    <n v="21.651189999999996"/>
    <n v="0"/>
    <x v="1"/>
    <n v="0.18738000000000002"/>
    <n v="107.85086"/>
    <n v="-9.1904633178696016E-3"/>
    <n v="6813.5"/>
    <n v="9.2952634892419367E-3"/>
    <n v="3.9350147841536523E-3"/>
    <n v="5.8286459131677256E-4"/>
    <n v="0.99548212062452968"/>
    <n v="0.7975113967565951"/>
    <n v="0.20075120402377875"/>
    <n v="1.7373992196260653E-3"/>
    <x v="0"/>
    <m/>
    <x v="0"/>
    <m/>
    <m/>
    <x v="0"/>
    <n v="10530"/>
    <x v="0"/>
    <x v="0"/>
    <m/>
    <x v="0"/>
    <x v="0"/>
    <x v="0"/>
    <m/>
    <x v="0"/>
    <x v="0"/>
    <x v="0"/>
    <x v="0"/>
    <x v="0"/>
    <x v="0"/>
    <x v="0"/>
    <x v="0"/>
    <x v="0"/>
    <x v="0"/>
    <x v="0"/>
    <x v="0"/>
    <x v="0"/>
    <m/>
    <x v="0"/>
    <x v="0"/>
    <x v="0"/>
    <x v="0"/>
    <x v="0"/>
    <m/>
    <m/>
    <x v="0"/>
    <s v="BP AMERICA"/>
    <m/>
    <m/>
    <m/>
  </r>
  <r>
    <x v="1"/>
    <s v="T20N R093W S21 fMESAVERDE"/>
    <m/>
    <x v="1"/>
    <x v="3"/>
    <s v="ECHO SPRINGS"/>
    <s v="C SW"/>
    <n v="21"/>
    <n v="20"/>
    <n v="93"/>
    <n v="41.691540000000003"/>
    <n v="-107.88654"/>
    <s v="4903721453"/>
    <s v="CHAMPLIN 254 C1"/>
    <x v="0"/>
    <s v="MESAVERDE"/>
    <m/>
    <m/>
    <m/>
    <x v="0"/>
    <n v="9804"/>
    <m/>
    <n v="10400"/>
    <n v="9950"/>
    <x v="2"/>
    <m/>
    <m/>
    <x v="0"/>
    <n v="8.4600000000000009"/>
    <n v="0.74"/>
    <n v="2410"/>
    <n v="5.35"/>
    <x v="1"/>
    <n v="3199"/>
    <n v="1186"/>
    <m/>
    <x v="0"/>
    <n v="4"/>
    <n v="6662"/>
    <x v="0"/>
    <s v="BP AMERICA PRODUCTION COMPANY"/>
    <n v="0.42215400000000003"/>
    <n v="6.08946E-2"/>
    <n v="104.83499999999999"/>
    <n v="0.13685299999999997"/>
    <n v="105.4549016"/>
    <n v="90.24378999999999"/>
    <n v="19.43854"/>
    <n v="0"/>
    <x v="1"/>
    <n v="8.3280000000000007E-2"/>
    <n v="109.76561"/>
    <n v="-2.0029263790672987E-2"/>
    <n v="6813.55"/>
    <n v="1.1246294214336282E-2"/>
    <n v="4.0031709630839957E-3"/>
    <n v="5.7744684292607596E-4"/>
    <n v="0.99541938219398984"/>
    <n v="0.82214994295572164"/>
    <n v="0.17709134946728761"/>
    <n v="7.5870757699064402E-4"/>
    <x v="0"/>
    <m/>
    <x v="0"/>
    <m/>
    <m/>
    <x v="0"/>
    <n v="10460"/>
    <x v="0"/>
    <x v="0"/>
    <m/>
    <x v="0"/>
    <x v="0"/>
    <x v="0"/>
    <m/>
    <x v="0"/>
    <x v="0"/>
    <x v="0"/>
    <x v="0"/>
    <x v="0"/>
    <x v="0"/>
    <x v="0"/>
    <x v="0"/>
    <x v="0"/>
    <x v="0"/>
    <x v="0"/>
    <x v="0"/>
    <x v="0"/>
    <m/>
    <x v="0"/>
    <x v="0"/>
    <x v="0"/>
    <x v="0"/>
    <x v="0"/>
    <m/>
    <m/>
    <x v="0"/>
    <s v="BP AMERICA"/>
    <m/>
    <m/>
    <m/>
  </r>
  <r>
    <x v="1"/>
    <s v="T20N R093W S20 fMESAVERDE"/>
    <n v="3546"/>
    <x v="0"/>
    <x v="0"/>
    <s v="ECHO SPRINGS"/>
    <s v="SW NE"/>
    <n v="20"/>
    <n v="20"/>
    <n v="93"/>
    <n v="41.698149999999998"/>
    <n v="-107.89637"/>
    <s v="4903722346"/>
    <s v="USA NEAL 1-20"/>
    <x v="0"/>
    <s v="MESAVERDE"/>
    <m/>
    <m/>
    <m/>
    <x v="0"/>
    <s v="10200"/>
    <m/>
    <n v="10501"/>
    <n v="10398"/>
    <x v="2"/>
    <m/>
    <m/>
    <x v="1"/>
    <n v="29.4"/>
    <n v="5.08"/>
    <n v="2250"/>
    <n v="35.6"/>
    <x v="1"/>
    <n v="2099"/>
    <n v="1860"/>
    <m/>
    <x v="0"/>
    <n v="17"/>
    <n v="6123"/>
    <x v="0"/>
    <s v="BP AMERICA PRODUCTION CO"/>
    <n v="1.46706"/>
    <n v="0.41803319999999999"/>
    <n v="97.875"/>
    <n v="0.91064800000000001"/>
    <n v="100.67074119999999"/>
    <n v="59.212789999999998"/>
    <n v="30.485399999999998"/>
    <n v="0"/>
    <x v="1"/>
    <n v="0.35394000000000003"/>
    <n v="90.052129999999991"/>
    <n v="5.5675604782946475E-2"/>
    <n v="6296.08"/>
    <n v="1.3936620103904632E-2"/>
    <n v="1.457285386511091E-2"/>
    <n v="4.1524796084445635E-3"/>
    <n v="0.98127466652644457"/>
    <n v="0.65753902767208283"/>
    <n v="0.33853058223053695"/>
    <n v="3.9303900973802625E-3"/>
    <x v="0"/>
    <n v="0.76"/>
    <x v="0"/>
    <m/>
    <m/>
    <x v="0"/>
    <n v="6710"/>
    <x v="0"/>
    <x v="0"/>
    <m/>
    <x v="0"/>
    <x v="0"/>
    <x v="0"/>
    <m/>
    <x v="0"/>
    <x v="0"/>
    <x v="0"/>
    <x v="0"/>
    <x v="0"/>
    <x v="0"/>
    <x v="0"/>
    <x v="0"/>
    <x v="0"/>
    <x v="0"/>
    <x v="0"/>
    <x v="0"/>
    <x v="0"/>
    <m/>
    <x v="0"/>
    <x v="0"/>
    <x v="0"/>
    <x v="0"/>
    <x v="0"/>
    <m/>
    <m/>
    <x v="0"/>
    <s v="BP AMERICA"/>
    <m/>
    <m/>
    <m/>
  </r>
  <r>
    <x v="1"/>
    <s v="T20N R093W S19 fMESAVERDE"/>
    <n v="3504"/>
    <x v="0"/>
    <x v="0"/>
    <s v="ECHO SPRINGS"/>
    <s v="NW SE"/>
    <n v="19"/>
    <n v="20"/>
    <n v="93"/>
    <n v="41.694279999999999"/>
    <n v="-107.91762"/>
    <s v="4903724062"/>
    <s v="LATHAM DRAW 19-1,2 PAD"/>
    <x v="0"/>
    <s v="MESAVERDE"/>
    <m/>
    <m/>
    <m/>
    <x v="0"/>
    <s v="10298"/>
    <m/>
    <n v="10150"/>
    <n v="10585"/>
    <x v="2"/>
    <m/>
    <m/>
    <x v="1"/>
    <n v="19.899999999999999"/>
    <n v="4.55"/>
    <n v="2580"/>
    <n v="14.7"/>
    <x v="1"/>
    <n v="2249"/>
    <n v="2561"/>
    <m/>
    <x v="0"/>
    <n v="165"/>
    <n v="6438"/>
    <x v="0"/>
    <s v="BP AMERICA PRODUCTION CO"/>
    <n v="0.99300999999999995"/>
    <n v="0.37441950000000002"/>
    <n v="112.23"/>
    <n v="0.37602599999999997"/>
    <n v="113.97345549999999"/>
    <n v="63.444289999999995"/>
    <n v="41.974789999999999"/>
    <n v="0"/>
    <x v="1"/>
    <n v="3.4353000000000002"/>
    <n v="108.85437999999999"/>
    <n v="2.2973231726249006E-2"/>
    <n v="7594.15"/>
    <n v="8.2392933370866159E-2"/>
    <n v="8.7126427433798399E-3"/>
    <n v="3.2851465137862744E-3"/>
    <n v="0.9880022107428339"/>
    <n v="0.58283635440301074"/>
    <n v="0.38560497060384707"/>
    <n v="3.1558674993142216E-2"/>
    <x v="0"/>
    <m/>
    <x v="0"/>
    <m/>
    <m/>
    <x v="0"/>
    <n v="9740"/>
    <x v="0"/>
    <x v="0"/>
    <m/>
    <x v="0"/>
    <x v="0"/>
    <x v="0"/>
    <m/>
    <x v="0"/>
    <x v="0"/>
    <x v="0"/>
    <x v="0"/>
    <x v="0"/>
    <x v="0"/>
    <x v="0"/>
    <x v="0"/>
    <x v="0"/>
    <x v="0"/>
    <x v="0"/>
    <x v="0"/>
    <x v="0"/>
    <m/>
    <x v="0"/>
    <x v="0"/>
    <x v="0"/>
    <x v="0"/>
    <x v="0"/>
    <m/>
    <m/>
    <x v="0"/>
    <s v="BP AMERICA"/>
    <m/>
    <m/>
    <m/>
  </r>
  <r>
    <x v="1"/>
    <s v="T20N R093W S17 fMESAVERDE"/>
    <n v="5039"/>
    <x v="0"/>
    <x v="0"/>
    <s v="ECHO SPRINGS"/>
    <s v="NW SE"/>
    <n v="17"/>
    <n v="20"/>
    <n v="93"/>
    <n v="41.706498000000003"/>
    <n v="-107.89621"/>
    <s v="4903725742"/>
    <s v="17-1 LATHAM DRAW"/>
    <x v="0"/>
    <s v="MESAVERDE"/>
    <m/>
    <m/>
    <n v="269"/>
    <x v="0"/>
    <n v="9983"/>
    <n v="10252"/>
    <n v="10343"/>
    <m/>
    <x v="2"/>
    <d v="2005-03-16T00:00:00"/>
    <n v="6.88"/>
    <x v="1"/>
    <n v="76.5"/>
    <n v="21"/>
    <n v="4300"/>
    <n v="76.7"/>
    <x v="1"/>
    <n v="6870"/>
    <n v="1600"/>
    <n v="0"/>
    <x v="1"/>
    <n v="26"/>
    <n v="13900"/>
    <x v="0"/>
    <s v="BP AMERICA PRODUCTION COMPANY"/>
    <n v="3.8173499999999998"/>
    <n v="1.7280900000000001"/>
    <n v="187.05"/>
    <n v="1.961986"/>
    <n v="194.55742599999999"/>
    <n v="193.80269999999999"/>
    <n v="26.223999999999997"/>
    <n v="0"/>
    <x v="1"/>
    <n v="0.54132000000000002"/>
    <n v="220.56801999999999"/>
    <n v="-6.2657190135244081E-2"/>
    <n v="12970.2"/>
    <n v="-3.4603389628659227E-2"/>
    <n v="1.9620685154418109E-2"/>
    <n v="8.8821590392545603E-3"/>
    <n v="0.97149715580632723"/>
    <n v="0.87865276208219123"/>
    <n v="0.11889302900755966"/>
    <n v="2.4542089102490925E-3"/>
    <x v="1"/>
    <n v="0.7"/>
    <x v="1"/>
    <n v="0"/>
    <n v="0"/>
    <x v="1"/>
    <n v="24100"/>
    <x v="1"/>
    <x v="1"/>
    <n v="0"/>
    <x v="1"/>
    <x v="1"/>
    <x v="1"/>
    <n v="0"/>
    <x v="1"/>
    <x v="1"/>
    <x v="1"/>
    <x v="1"/>
    <x v="0"/>
    <x v="0"/>
    <x v="0"/>
    <x v="0"/>
    <x v="0"/>
    <x v="0"/>
    <x v="0"/>
    <x v="0"/>
    <x v="0"/>
    <m/>
    <x v="0"/>
    <x v="0"/>
    <x v="0"/>
    <x v="0"/>
    <x v="0"/>
    <m/>
    <n v="20050316"/>
    <x v="0"/>
    <s v="BP ID No W0058"/>
    <m/>
    <s v="9983-10252"/>
    <d v="2005-03-18T00:00:00"/>
  </r>
  <r>
    <x v="1"/>
    <s v="T20N R093W S15 fMESAVERDE/ALMOND"/>
    <n v="3502"/>
    <x v="0"/>
    <x v="0"/>
    <s v="ECHO SPRINGS"/>
    <s v="NE SW"/>
    <n v="15"/>
    <n v="20"/>
    <n v="93"/>
    <n v="41.709097999999997"/>
    <n v="-107.867608"/>
    <s v="4903723518"/>
    <s v="LATHAM DRAW 15-01"/>
    <x v="0"/>
    <s v="MESAVERDE/ALMOND"/>
    <m/>
    <m/>
    <m/>
    <x v="0"/>
    <s v="9962"/>
    <m/>
    <n v="10348"/>
    <n v="10332"/>
    <x v="2"/>
    <d v="2002-11-08T00:00:00"/>
    <n v="7.72"/>
    <x v="1"/>
    <n v="22.6"/>
    <n v="0.65"/>
    <n v="1720"/>
    <n v="3.7"/>
    <x v="1"/>
    <n v="1550"/>
    <n v="1483"/>
    <m/>
    <x v="0"/>
    <n v="29"/>
    <n v="4692"/>
    <x v="0"/>
    <s v="BP AMERICA PRODUCTION COMPANY"/>
    <n v="1.12774"/>
    <n v="5.3488500000000001E-2"/>
    <n v="74.819999999999993"/>
    <n v="9.4645999999999994E-2"/>
    <n v="76.095874499999994"/>
    <n v="43.725499999999997"/>
    <n v="24.306369999999998"/>
    <n v="0"/>
    <x v="1"/>
    <n v="0.60378000000000009"/>
    <n v="68.635649999999998"/>
    <n v="5.1545263036319337E-2"/>
    <n v="4808.95"/>
    <n v="1.2309295386250828E-2"/>
    <n v="1.4819988697284766E-2"/>
    <n v="7.0290932789004231E-4"/>
    <n v="0.98447710197482519"/>
    <n v="0.63706688870871042"/>
    <n v="0.35413622512498966"/>
    <n v="8.7968861662998769E-3"/>
    <x v="0"/>
    <m/>
    <x v="0"/>
    <m/>
    <m/>
    <x v="0"/>
    <n v="6860"/>
    <x v="0"/>
    <x v="0"/>
    <m/>
    <x v="0"/>
    <x v="0"/>
    <x v="0"/>
    <m/>
    <x v="0"/>
    <x v="0"/>
    <x v="0"/>
    <x v="0"/>
    <x v="0"/>
    <x v="0"/>
    <x v="0"/>
    <x v="0"/>
    <x v="0"/>
    <x v="0"/>
    <x v="0"/>
    <x v="0"/>
    <x v="0"/>
    <m/>
    <x v="0"/>
    <x v="0"/>
    <x v="0"/>
    <x v="0"/>
    <x v="0"/>
    <m/>
    <n v="20021108"/>
    <x v="0"/>
    <s v="BP AMERICA"/>
    <m/>
    <m/>
    <d v="2002-11-10T00:00:00"/>
  </r>
  <r>
    <x v="1"/>
    <s v="T20N R093W S14 fMESAVERDE/ALMOND"/>
    <n v="3825"/>
    <x v="0"/>
    <x v="0"/>
    <s v="ECHO SPRINGS"/>
    <s v="SW NW"/>
    <n v="14"/>
    <n v="20"/>
    <n v="93"/>
    <n v="41.712499999999999"/>
    <n v="-107.848056"/>
    <s v="4903724357"/>
    <s v="LATHAM 3-14"/>
    <x v="0"/>
    <s v="MESAVERDE/ALMOND"/>
    <m/>
    <m/>
    <m/>
    <x v="0"/>
    <s v="10124"/>
    <m/>
    <n v="10694"/>
    <n v="10485"/>
    <x v="2"/>
    <d v="2003-02-12T00:00:00"/>
    <n v="8.2200000000000006"/>
    <x v="1"/>
    <n v="11"/>
    <n v="4.5999999999999996"/>
    <n v="2780"/>
    <n v="53.9"/>
    <x v="1"/>
    <n v="3240"/>
    <n v="1980"/>
    <m/>
    <x v="0"/>
    <n v="13"/>
    <n v="7890"/>
    <x v="0"/>
    <s v="DEVON ENERGY"/>
    <n v="0.54889999999999994"/>
    <n v="0.37853399999999998"/>
    <n v="120.93"/>
    <n v="1.3787619999999998"/>
    <n v="123.23619599999999"/>
    <n v="91.400399999999991"/>
    <n v="32.452199999999998"/>
    <n v="0"/>
    <x v="1"/>
    <n v="0.27066000000000001"/>
    <n v="124.12326"/>
    <n v="-3.5861333718328094E-3"/>
    <n v="8082.5"/>
    <n v="1.205196431366411E-2"/>
    <n v="4.4540485491778728E-3"/>
    <n v="3.0716137976216015E-3"/>
    <n v="0.99247433765320048"/>
    <n v="0.73636802642792321"/>
    <n v="0.26145139919786187"/>
    <n v="2.1805743742147926E-3"/>
    <x v="0"/>
    <n v="1.18"/>
    <x v="0"/>
    <n v="6736"/>
    <n v="0.80800000000000005"/>
    <x v="4"/>
    <m/>
    <x v="0"/>
    <x v="0"/>
    <m/>
    <x v="0"/>
    <x v="0"/>
    <x v="0"/>
    <m/>
    <x v="0"/>
    <x v="0"/>
    <x v="0"/>
    <x v="0"/>
    <x v="0"/>
    <x v="0"/>
    <x v="0"/>
    <x v="0"/>
    <x v="0"/>
    <x v="0"/>
    <x v="0"/>
    <x v="0"/>
    <x v="0"/>
    <m/>
    <x v="0"/>
    <x v="0"/>
    <x v="0"/>
    <x v="0"/>
    <x v="0"/>
    <m/>
    <n v="20030212"/>
    <x v="0"/>
    <s v="ENERGY LABS CASPER ID No C03020474-002"/>
    <m/>
    <m/>
    <d v="2003-02-19T00:00:00"/>
  </r>
  <r>
    <x v="1"/>
    <s v="T20N R093W S14 fMESAVERDE/ALMOND"/>
    <n v="3824"/>
    <x v="0"/>
    <x v="0"/>
    <s v="ECHO SPRINGS"/>
    <s v="NW SW"/>
    <n v="14"/>
    <n v="20"/>
    <n v="93"/>
    <n v="41.708399999999997"/>
    <n v="-107.84962400000001"/>
    <s v="4903723967"/>
    <s v="LATHAM 12-14"/>
    <x v="0"/>
    <s v="MESAVERDE/ALMOND"/>
    <m/>
    <m/>
    <m/>
    <x v="0"/>
    <s v="10115"/>
    <m/>
    <n v="10598"/>
    <m/>
    <x v="2"/>
    <d v="1998-09-02T00:00:00"/>
    <n v="7.01"/>
    <x v="1"/>
    <n v="27"/>
    <n v="5"/>
    <n v="2147"/>
    <n v="76"/>
    <x v="1"/>
    <n v="2538"/>
    <n v="1732"/>
    <m/>
    <x v="0"/>
    <n v="330"/>
    <n v="5520"/>
    <x v="0"/>
    <s v="SNYDER OIL"/>
    <n v="1.3472999999999999"/>
    <n v="0.41144999999999998"/>
    <n v="93.394499999999994"/>
    <n v="1.9440799999999998"/>
    <n v="97.097329999999999"/>
    <n v="71.596980000000002"/>
    <n v="28.387479999999996"/>
    <n v="0"/>
    <x v="1"/>
    <n v="6.8706000000000005"/>
    <n v="106.85505999999999"/>
    <n v="-4.7843175556805173E-2"/>
    <n v="6855"/>
    <n v="0.10787878787878788"/>
    <n v="1.3875767747681629E-2"/>
    <n v="4.2375006604198073E-3"/>
    <n v="0.98188673159189854"/>
    <n v="0.67003827427545315"/>
    <n v="0.26566341359969287"/>
    <n v="6.4298312124853998E-2"/>
    <x v="0"/>
    <n v="4.9000000000000004"/>
    <x v="0"/>
    <m/>
    <m/>
    <x v="0"/>
    <n v="11940"/>
    <x v="2"/>
    <x v="0"/>
    <n v="99.59"/>
    <x v="0"/>
    <x v="0"/>
    <x v="0"/>
    <m/>
    <x v="0"/>
    <x v="14"/>
    <x v="0"/>
    <x v="0"/>
    <x v="0"/>
    <x v="0"/>
    <x v="0"/>
    <x v="0"/>
    <x v="0"/>
    <x v="0"/>
    <x v="0"/>
    <x v="0"/>
    <x v="0"/>
    <n v="0.13"/>
    <x v="0"/>
    <x v="0"/>
    <x v="0"/>
    <x v="0"/>
    <x v="0"/>
    <m/>
    <n v="19980902"/>
    <x v="0"/>
    <s v="BEURMAN AND ASSOCICATES BUTTE MT LAB No No 98-0217"/>
    <m/>
    <m/>
    <d v="1998-10-02T00:00:00"/>
  </r>
  <r>
    <x v="1"/>
    <s v="T20N R093W S14 fMESAVERDE"/>
    <n v="3823"/>
    <x v="0"/>
    <x v="0"/>
    <s v="ECHO SPRINGS"/>
    <s v="SW NE"/>
    <n v="14"/>
    <n v="20"/>
    <n v="93"/>
    <n v="41.712220000000002"/>
    <n v="-107.83889000000001"/>
    <s v="4903724147"/>
    <s v="LANTHAM 10-14"/>
    <x v="0"/>
    <s v="MESAVERDE"/>
    <m/>
    <m/>
    <m/>
    <x v="0"/>
    <s v="10701"/>
    <m/>
    <n v="11105"/>
    <n v="11036"/>
    <x v="2"/>
    <d v="1999-12-01T00:00:00"/>
    <n v="9.2799999999999994"/>
    <x v="1"/>
    <n v="21"/>
    <n v="6"/>
    <n v="4009"/>
    <n v="69"/>
    <x v="1"/>
    <n v="4249"/>
    <n v="2667"/>
    <n v="211"/>
    <x v="0"/>
    <n v="10"/>
    <n v="10394"/>
    <x v="0"/>
    <s v="SANTA FE SNYDER"/>
    <n v="1.0479000000000001"/>
    <n v="0.49374000000000001"/>
    <n v="174.39149999999998"/>
    <n v="1.7650199999999998"/>
    <n v="177.69815999999997"/>
    <n v="119.86429"/>
    <n v="43.712129999999995"/>
    <n v="7.0326299999999993"/>
    <x v="1"/>
    <n v="0.20820000000000002"/>
    <n v="170.81725"/>
    <n v="1.9743488530392306E-2"/>
    <n v="11242"/>
    <n v="3.919393603253836E-2"/>
    <n v="5.8970785066091861E-3"/>
    <n v="2.778531865495963E-3"/>
    <n v="0.99132438962789482"/>
    <n v="0.70171068788427393"/>
    <n v="0.25589997497325356"/>
    <n v="1.2188464572518293E-3"/>
    <x v="0"/>
    <n v="0.43"/>
    <x v="0"/>
    <m/>
    <n v="6.0999999999999999E-5"/>
    <x v="3"/>
    <n v="16270"/>
    <x v="2"/>
    <x v="0"/>
    <n v="198.62"/>
    <x v="6"/>
    <x v="1"/>
    <x v="2"/>
    <n v="0.19"/>
    <x v="3"/>
    <x v="15"/>
    <x v="5"/>
    <x v="3"/>
    <x v="0"/>
    <x v="0"/>
    <x v="0"/>
    <x v="1"/>
    <x v="0"/>
    <x v="0"/>
    <x v="0"/>
    <x v="6"/>
    <x v="0"/>
    <n v="0.02"/>
    <x v="0"/>
    <x v="0"/>
    <x v="0"/>
    <x v="0"/>
    <x v="0"/>
    <m/>
    <n v="19991201"/>
    <x v="0"/>
    <s v="BEURMAN AND ASSOCIATES KINGMAN AZ ID No 1999-0139"/>
    <m/>
    <m/>
    <d v="1999-12-21T00:00:00"/>
  </r>
  <r>
    <x v="1"/>
    <s v="T20N R093W S07 fMESAVERDE"/>
    <n v="5060"/>
    <x v="0"/>
    <x v="0"/>
    <s v="ECHO SPRINGS"/>
    <s v="SE SE"/>
    <n v="7"/>
    <n v="20"/>
    <n v="93"/>
    <n v="41.720408999999997"/>
    <n v="-107.915207"/>
    <s v="4903725848"/>
    <s v="7-1 LATHAM DRAW"/>
    <x v="0"/>
    <s v="MESAVERDE"/>
    <m/>
    <m/>
    <n v="340"/>
    <x v="0"/>
    <n v="10145"/>
    <n v="10485"/>
    <n v="10587"/>
    <m/>
    <x v="2"/>
    <d v="2005-03-15T00:00:00"/>
    <n v="7.12"/>
    <x v="1"/>
    <n v="58.8"/>
    <n v="15.6"/>
    <n v="3780"/>
    <n v="68.5"/>
    <x v="1"/>
    <n v="6550"/>
    <n v="1220"/>
    <n v="0"/>
    <x v="1"/>
    <n v="8"/>
    <n v="12100"/>
    <x v="0"/>
    <s v="BP AMERICA PRODUCTION COMPANY"/>
    <n v="2.9341200000000001"/>
    <n v="1.2837240000000001"/>
    <n v="164.43"/>
    <n v="1.75223"/>
    <n v="170.40007399999999"/>
    <n v="184.77549999999999"/>
    <n v="19.995799999999999"/>
    <n v="0"/>
    <x v="1"/>
    <n v="0.16656000000000001"/>
    <n v="204.93786"/>
    <n v="-9.2017840115249341E-2"/>
    <n v="11700.9"/>
    <n v="-1.6768273468650358E-2"/>
    <n v="1.7219006606769432E-2"/>
    <n v="7.5335882776670637E-3"/>
    <n v="0.9752474051155634"/>
    <n v="0.90161720240467036"/>
    <n v="9.7570063432886434E-2"/>
    <n v="8.1273416244319135E-4"/>
    <x v="1"/>
    <n v="1.1000000000000001"/>
    <x v="1"/>
    <n v="0"/>
    <n v="0"/>
    <x v="1"/>
    <n v="20800"/>
    <x v="1"/>
    <x v="1"/>
    <n v="0"/>
    <x v="1"/>
    <x v="1"/>
    <x v="1"/>
    <n v="0"/>
    <x v="1"/>
    <x v="1"/>
    <x v="1"/>
    <x v="1"/>
    <x v="0"/>
    <x v="0"/>
    <x v="0"/>
    <x v="0"/>
    <x v="0"/>
    <x v="0"/>
    <x v="0"/>
    <x v="0"/>
    <x v="0"/>
    <m/>
    <x v="0"/>
    <x v="0"/>
    <x v="0"/>
    <x v="0"/>
    <x v="0"/>
    <m/>
    <n v="20050315"/>
    <x v="0"/>
    <s v="BP ID No LD7-1"/>
    <m/>
    <s v="10145-10485"/>
    <d v="2005-03-17T00:00:00"/>
  </r>
  <r>
    <x v="1"/>
    <s v="T20N R093W S06 fMESAVERDE"/>
    <n v="5975"/>
    <x v="0"/>
    <x v="0"/>
    <s v="ECHO SPRINGS"/>
    <s v="SE NE"/>
    <n v="6"/>
    <n v="20"/>
    <n v="93"/>
    <n v="41.739618"/>
    <n v="-107.912824"/>
    <s v="4903726894"/>
    <s v="LATHAM DRAW 6-1"/>
    <x v="0"/>
    <s v="MESAVERDE"/>
    <m/>
    <m/>
    <n v="236"/>
    <x v="0"/>
    <n v="10479"/>
    <n v="10715"/>
    <n v="10850"/>
    <n v="10807"/>
    <x v="2"/>
    <m/>
    <n v="7.46"/>
    <x v="1"/>
    <n v="49"/>
    <n v="5"/>
    <n v="3200"/>
    <n v="73"/>
    <x v="1"/>
    <n v="4350"/>
    <n v="1830"/>
    <n v="0"/>
    <x v="1"/>
    <n v="113"/>
    <n v="12600"/>
    <x v="0"/>
    <s v="BP AMERICA PRODUCTION COMPANY"/>
    <n v="2.4451000000000001"/>
    <n v="0.41144999999999998"/>
    <n v="139.19999999999999"/>
    <n v="1.86734"/>
    <n v="143.92389"/>
    <n v="122.7135"/>
    <n v="29.993699999999997"/>
    <n v="0"/>
    <x v="1"/>
    <n v="2.3526600000000002"/>
    <n v="155.05986000000001"/>
    <n v="-3.7246071065735228E-2"/>
    <n v="9620"/>
    <n v="-0.13411341134113411"/>
    <n v="1.6988840421142036E-2"/>
    <n v="2.8588026629908347E-3"/>
    <n v="0.98015235691586711"/>
    <n v="0.79139436860061652"/>
    <n v="0.19343303934364442"/>
    <n v="1.517259205573899E-2"/>
    <x v="1"/>
    <n v="9.6"/>
    <x v="1"/>
    <n v="0"/>
    <n v="0"/>
    <x v="1"/>
    <n v="21200"/>
    <x v="2"/>
    <x v="1"/>
    <n v="0"/>
    <x v="1"/>
    <x v="1"/>
    <x v="1"/>
    <n v="4.8"/>
    <x v="1"/>
    <x v="1"/>
    <x v="1"/>
    <x v="1"/>
    <x v="0"/>
    <x v="0"/>
    <x v="0"/>
    <x v="0"/>
    <x v="0"/>
    <x v="0"/>
    <x v="0"/>
    <x v="0"/>
    <x v="0"/>
    <m/>
    <x v="0"/>
    <x v="0"/>
    <x v="0"/>
    <x v="0"/>
    <x v="0"/>
    <m/>
    <m/>
    <x v="0"/>
    <s v="WYOMING ANALYTICAL LABS ROCK SPRINGS ID No D7068"/>
    <m/>
    <s v="10479-10715"/>
    <d v="2007-05-08T00:00:00"/>
  </r>
  <r>
    <x v="1"/>
    <s v="T20N R093W S03 fMESAVERDE"/>
    <n v="5283"/>
    <x v="0"/>
    <x v="0"/>
    <s v="ECHO SPRINGS"/>
    <s v="SE SE"/>
    <n v="3"/>
    <n v="20"/>
    <n v="93"/>
    <n v="41.733939999999997"/>
    <n v="-107.857207"/>
    <s v="4903725886"/>
    <s v="3-1 LATHAM DRAW"/>
    <x v="0"/>
    <s v="MESAVERDE"/>
    <m/>
    <m/>
    <n v="344"/>
    <x v="0"/>
    <n v="10338"/>
    <n v="10682"/>
    <n v="10825"/>
    <n v="10815"/>
    <x v="2"/>
    <m/>
    <n v="8.07"/>
    <x v="1"/>
    <n v="30"/>
    <n v="0"/>
    <n v="3410"/>
    <n v="47"/>
    <x v="1"/>
    <n v="4420"/>
    <n v="3490"/>
    <n v="0"/>
    <x v="1"/>
    <n v="61"/>
    <n v="11400"/>
    <x v="0"/>
    <s v="BP AMERICA PRODUCTION COMPANY"/>
    <n v="1.4969999999999999"/>
    <n v="0"/>
    <n v="148.33500000000001"/>
    <n v="1.2022599999999999"/>
    <n v="151.03425999999999"/>
    <n v="124.68819999999999"/>
    <n v="57.201099999999997"/>
    <n v="0"/>
    <x v="1"/>
    <n v="1.2700200000000001"/>
    <n v="183.15931999999998"/>
    <n v="-9.6127100945505861E-2"/>
    <n v="11458"/>
    <n v="2.5374048473182256E-3"/>
    <n v="9.9116584541811912E-3"/>
    <n v="0"/>
    <n v="0.99008834154581871"/>
    <n v="0.68076361060960489"/>
    <n v="0.31230242610640835"/>
    <n v="6.9339632839868605E-3"/>
    <x v="1"/>
    <n v="25"/>
    <x v="1"/>
    <n v="0"/>
    <n v="0"/>
    <x v="1"/>
    <n v="0"/>
    <x v="1"/>
    <x v="1"/>
    <n v="0"/>
    <x v="1"/>
    <x v="1"/>
    <x v="1"/>
    <n v="0"/>
    <x v="1"/>
    <x v="1"/>
    <x v="1"/>
    <x v="1"/>
    <x v="0"/>
    <x v="0"/>
    <x v="0"/>
    <x v="0"/>
    <x v="0"/>
    <x v="0"/>
    <x v="0"/>
    <x v="0"/>
    <x v="0"/>
    <m/>
    <x v="0"/>
    <x v="0"/>
    <x v="0"/>
    <x v="0"/>
    <x v="0"/>
    <m/>
    <m/>
    <x v="0"/>
    <s v="WYOMING ANALYTICAL LABS ROCK SPRINGS ID No BPW00912"/>
    <m/>
    <s v="10338-10682"/>
    <d v="2006-03-19T00:00:00"/>
  </r>
  <r>
    <x v="1"/>
    <s v="T20N R092W S31 fMESAVERDE"/>
    <m/>
    <x v="1"/>
    <x v="3"/>
    <s v="ECHO SPRINGS"/>
    <s v="NE NW"/>
    <n v="31"/>
    <n v="20"/>
    <n v="92"/>
    <n v="41.669890000000002"/>
    <n v="-107.80996"/>
    <s v="4903724301"/>
    <s v="CHAMPLIN 276 C4"/>
    <x v="0"/>
    <s v="MESAVERDE"/>
    <m/>
    <m/>
    <m/>
    <x v="0"/>
    <n v="9763"/>
    <m/>
    <n v="10130"/>
    <n v="10086"/>
    <x v="2"/>
    <d v="2002-11-20T00:00:00"/>
    <n v="7.81"/>
    <x v="0"/>
    <n v="8.02"/>
    <n v="0.22"/>
    <n v="2810"/>
    <n v="10.5"/>
    <x v="1"/>
    <n v="2449"/>
    <n v="2723"/>
    <m/>
    <x v="0"/>
    <n v="20"/>
    <n v="8542"/>
    <x v="0"/>
    <s v="BP AMERICA PRODUCTION COMPANY"/>
    <n v="0.400198"/>
    <n v="1.81038E-2"/>
    <n v="122.235"/>
    <n v="0.26859"/>
    <n v="122.92189179999998"/>
    <n v="69.086289999999991"/>
    <n v="44.629969999999993"/>
    <n v="0"/>
    <x v="1"/>
    <n v="0.41640000000000005"/>
    <n v="114.13265999999997"/>
    <n v="3.7076832034068592E-2"/>
    <n v="8020.74"/>
    <n v="-3.1471845841931967E-2"/>
    <n v="3.2557097368070284E-3"/>
    <n v="1.4727889178158581E-4"/>
    <n v="0.99659701137141143"/>
    <n v="0.6053156914068244"/>
    <n v="0.39103592258342179"/>
    <n v="3.6483860097539138E-3"/>
    <x v="0"/>
    <n v="4.34"/>
    <x v="0"/>
    <m/>
    <m/>
    <x v="0"/>
    <n v="11400"/>
    <x v="0"/>
    <x v="0"/>
    <m/>
    <x v="0"/>
    <x v="0"/>
    <x v="0"/>
    <m/>
    <x v="0"/>
    <x v="0"/>
    <x v="0"/>
    <x v="0"/>
    <x v="0"/>
    <x v="0"/>
    <x v="0"/>
    <x v="0"/>
    <x v="0"/>
    <x v="0"/>
    <x v="0"/>
    <x v="0"/>
    <x v="0"/>
    <m/>
    <x v="0"/>
    <x v="0"/>
    <x v="0"/>
    <x v="0"/>
    <x v="0"/>
    <m/>
    <n v="20021120"/>
    <x v="0"/>
    <s v="BP AMERICA"/>
    <m/>
    <m/>
    <d v="2002-11-22T00:00:00"/>
  </r>
  <r>
    <x v="1"/>
    <s v="T20N R092W S30 fMESAVERDE"/>
    <m/>
    <x v="1"/>
    <x v="3"/>
    <s v="ECHO SPRINGS"/>
    <s v=" C SW"/>
    <n v="30"/>
    <n v="20"/>
    <n v="92"/>
    <n v="41.676591000000002"/>
    <n v="-107.81065"/>
    <s v="4903721430"/>
    <s v=" 1 V USA"/>
    <x v="0"/>
    <s v="MESAVERDE"/>
    <m/>
    <m/>
    <m/>
    <x v="0"/>
    <m/>
    <m/>
    <n v="10372"/>
    <m/>
    <x v="2"/>
    <d v="1981-01-10T00:00:00"/>
    <n v="8.1999999999999993"/>
    <x v="0"/>
    <n v="26.26"/>
    <n v="3.68"/>
    <n v="3392.86"/>
    <n v="38"/>
    <x v="1"/>
    <n v="3575"/>
    <n v="2440"/>
    <n v="12"/>
    <x v="1"/>
    <n v="430"/>
    <n v="9918"/>
    <x v="0"/>
    <s v="AMOCO PRODUCTION COMPANY"/>
    <n v="1.3103740000000001"/>
    <n v="0.30282720000000002"/>
    <n v="147.58940999999999"/>
    <n v="0.9720399999999999"/>
    <n v="150.17465119999997"/>
    <n v="100.85074999999999"/>
    <n v="39.991599999999998"/>
    <n v="0.39995999999999998"/>
    <x v="1"/>
    <n v="8.9526000000000003"/>
    <n v="150.19490999999996"/>
    <n v="-6.7446248278480611E-5"/>
    <n v="9917.7999999999993"/>
    <n v="-1.0082779620722512E-5"/>
    <n v="8.7256670119038073E-3"/>
    <n v="2.0165001055784046E-3"/>
    <n v="0.9892578328825179"/>
    <n v="0.67146583063300891"/>
    <n v="0.26626468233843614"/>
    <n v="5.9606547252500121E-2"/>
    <x v="1"/>
    <n v="0"/>
    <x v="1"/>
    <n v="0"/>
    <n v="0.7"/>
    <x v="0"/>
    <n v="0"/>
    <x v="0"/>
    <x v="1"/>
    <m/>
    <x v="1"/>
    <x v="1"/>
    <x v="1"/>
    <n v="0"/>
    <x v="1"/>
    <x v="1"/>
    <x v="1"/>
    <x v="1"/>
    <x v="0"/>
    <x v="0"/>
    <x v="0"/>
    <x v="0"/>
    <x v="0"/>
    <x v="0"/>
    <x v="0"/>
    <x v="0"/>
    <x v="0"/>
    <m/>
    <x v="0"/>
    <x v="0"/>
    <x v="0"/>
    <x v="0"/>
    <x v="0"/>
    <m/>
    <n v="19810110"/>
    <x v="1"/>
    <m/>
    <m/>
    <m/>
    <m/>
  </r>
  <r>
    <x v="1"/>
    <s v="T20N R092W S30 fLEWIS-MESAVERDE"/>
    <n v="3480"/>
    <x v="0"/>
    <x v="0"/>
    <s v="ECHO SPRINGS"/>
    <s v="NE NW"/>
    <n v="30"/>
    <n v="20"/>
    <n v="92"/>
    <n v="41.684229999999999"/>
    <n v="-107.810022"/>
    <s v="4903724322"/>
    <s v="ECHO SPRINGS FED. 03-30"/>
    <x v="0"/>
    <s v="LEWIS-MESAVERDE"/>
    <m/>
    <m/>
    <m/>
    <x v="0"/>
    <s v="9219"/>
    <m/>
    <n v="10190"/>
    <n v="10156"/>
    <x v="2"/>
    <m/>
    <m/>
    <x v="1"/>
    <n v="30.9"/>
    <n v="3.97"/>
    <n v="3000"/>
    <n v="112"/>
    <x v="1"/>
    <n v="3499"/>
    <n v="1860"/>
    <m/>
    <x v="0"/>
    <n v="32"/>
    <n v="8624"/>
    <x v="0"/>
    <s v="BP AMERICA PRODUCTION CO"/>
    <n v="1.5419099999999999"/>
    <n v="0.32669130000000002"/>
    <n v="130.5"/>
    <n v="2.86496"/>
    <n v="135.23356129999999"/>
    <n v="98.706789999999998"/>
    <n v="30.485399999999998"/>
    <n v="0"/>
    <x v="1"/>
    <n v="0.66624000000000005"/>
    <n v="129.85842999999997"/>
    <n v="2.0276475625086231E-2"/>
    <n v="8537.8700000000008"/>
    <n v="-5.0186838613741408E-3"/>
    <n v="1.140182943625548E-2"/>
    <n v="2.4157560953029494E-3"/>
    <n v="0.98618241446844157"/>
    <n v="0.76011076061831351"/>
    <n v="0.23475872917915305"/>
    <n v="5.1305102025336379E-3"/>
    <x v="0"/>
    <m/>
    <x v="0"/>
    <m/>
    <m/>
    <x v="0"/>
    <n v="12710"/>
    <x v="0"/>
    <x v="0"/>
    <m/>
    <x v="0"/>
    <x v="0"/>
    <x v="0"/>
    <m/>
    <x v="0"/>
    <x v="0"/>
    <x v="0"/>
    <x v="0"/>
    <x v="0"/>
    <x v="0"/>
    <x v="0"/>
    <x v="0"/>
    <x v="0"/>
    <x v="0"/>
    <x v="0"/>
    <x v="0"/>
    <x v="0"/>
    <m/>
    <x v="0"/>
    <x v="0"/>
    <x v="0"/>
    <x v="0"/>
    <x v="0"/>
    <m/>
    <m/>
    <x v="0"/>
    <s v="BP AMERICA"/>
    <m/>
    <m/>
    <m/>
  </r>
  <r>
    <x v="1"/>
    <s v="T20N R092W S30 fLEWIS-MESAVERDE"/>
    <n v="3702"/>
    <x v="0"/>
    <x v="0"/>
    <s v="ECHO SPRINGS"/>
    <s v="SW SE"/>
    <n v="30"/>
    <n v="20"/>
    <n v="92"/>
    <n v="41.676074"/>
    <n v="-107.800989"/>
    <s v="4903725126"/>
    <s v="EAST ECHO SPRINGS 04-30"/>
    <x v="0"/>
    <s v="LEWIS-MESAVERDE"/>
    <m/>
    <m/>
    <m/>
    <x v="0"/>
    <s v="9097"/>
    <m/>
    <n v="10192"/>
    <n v="10184"/>
    <x v="2"/>
    <d v="2003-01-22T00:00:00"/>
    <n v="8.19"/>
    <x v="1"/>
    <n v="17.5"/>
    <n v="1.1100000000000001"/>
    <n v="2380"/>
    <n v="27.4"/>
    <x v="1"/>
    <n v="2599"/>
    <n v="1815"/>
    <m/>
    <x v="0"/>
    <n v="69"/>
    <n v="7170"/>
    <x v="0"/>
    <s v="BP AMERICA PRODUCTION COMPANY"/>
    <n v="0.87324999999999997"/>
    <n v="9.1341900000000004E-2"/>
    <n v="103.53"/>
    <n v="0.70089199999999996"/>
    <n v="105.19548389999999"/>
    <n v="73.317790000000002"/>
    <n v="29.747849999999996"/>
    <n v="0"/>
    <x v="1"/>
    <n v="1.4365800000000002"/>
    <n v="104.50222000000001"/>
    <n v="3.3060156935746819E-3"/>
    <n v="6909.01"/>
    <n v="-1.8537525010636387E-2"/>
    <n v="8.3012118736021153E-3"/>
    <n v="8.683062866732059E-4"/>
    <n v="0.99083048183972466"/>
    <n v="0.70159074132587806"/>
    <n v="0.28466237367971697"/>
    <n v="1.3746884994404905E-2"/>
    <x v="0"/>
    <n v="0.21"/>
    <x v="0"/>
    <m/>
    <m/>
    <x v="0"/>
    <n v="10300"/>
    <x v="0"/>
    <x v="0"/>
    <m/>
    <x v="0"/>
    <x v="0"/>
    <x v="0"/>
    <n v="1.54"/>
    <x v="0"/>
    <x v="0"/>
    <x v="0"/>
    <x v="0"/>
    <x v="0"/>
    <x v="0"/>
    <x v="0"/>
    <x v="0"/>
    <x v="0"/>
    <x v="0"/>
    <x v="0"/>
    <x v="0"/>
    <x v="0"/>
    <m/>
    <x v="0"/>
    <x v="0"/>
    <x v="0"/>
    <x v="0"/>
    <x v="0"/>
    <m/>
    <n v="20030122"/>
    <x v="0"/>
    <s v="BP AMERICA"/>
    <m/>
    <m/>
    <d v="2003-01-24T00:00:00"/>
  </r>
  <r>
    <x v="1"/>
    <s v="T20N R092W S29 fMESAVERDE"/>
    <n v="5970"/>
    <x v="0"/>
    <x v="0"/>
    <s v="ECHO SPRINGS"/>
    <s v="SW NW"/>
    <n v="29"/>
    <n v="20"/>
    <n v="92"/>
    <n v="41.681221000000001"/>
    <n v="-107.79518899999999"/>
    <s v="4903726844"/>
    <s v="CHAMPLIN 345 D9"/>
    <x v="0"/>
    <s v="MESAVERDE"/>
    <m/>
    <m/>
    <n v="415"/>
    <x v="0"/>
    <n v="9801"/>
    <n v="10216"/>
    <n v="10376"/>
    <n v="10370"/>
    <x v="2"/>
    <m/>
    <n v="6.69"/>
    <x v="1"/>
    <n v="176"/>
    <n v="38"/>
    <n v="3400"/>
    <n v="105"/>
    <x v="1"/>
    <n v="5450"/>
    <n v="1720"/>
    <n v="0"/>
    <x v="1"/>
    <n v="27"/>
    <n v="14600"/>
    <x v="0"/>
    <s v="BP AMERICA PRODUCTION COMPANY"/>
    <n v="8.7823999999999991"/>
    <n v="3.1270199999999999"/>
    <n v="147.9"/>
    <n v="2.6858999999999997"/>
    <n v="162.49531999999999"/>
    <n v="153.74449999999999"/>
    <n v="28.190799999999996"/>
    <n v="0"/>
    <x v="1"/>
    <n v="0.56214000000000008"/>
    <n v="182.49743999999998"/>
    <n v="-5.7978376125922153E-2"/>
    <n v="10916"/>
    <n v="-0.14437999686471234"/>
    <n v="5.4047095017874976E-2"/>
    <n v="1.9243754220121541E-2"/>
    <n v="0.92670915076200344"/>
    <n v="0.84244743378318077"/>
    <n v="0.1544723038306729"/>
    <n v="3.0802623861463487E-3"/>
    <x v="1"/>
    <n v="1.4"/>
    <x v="1"/>
    <n v="0"/>
    <n v="0"/>
    <x v="1"/>
    <n v="24200"/>
    <x v="2"/>
    <x v="1"/>
    <n v="0"/>
    <x v="1"/>
    <x v="1"/>
    <x v="1"/>
    <n v="43"/>
    <x v="1"/>
    <x v="1"/>
    <x v="1"/>
    <x v="1"/>
    <x v="0"/>
    <x v="0"/>
    <x v="0"/>
    <x v="0"/>
    <x v="0"/>
    <x v="0"/>
    <x v="0"/>
    <x v="0"/>
    <x v="0"/>
    <m/>
    <x v="0"/>
    <x v="0"/>
    <x v="0"/>
    <x v="0"/>
    <x v="0"/>
    <m/>
    <m/>
    <x v="0"/>
    <s v="WYOMING ANALYTICAL LABS ROCK SPRINGS ID No D7063"/>
    <m/>
    <s v="9801-10216"/>
    <d v="2007-05-04T00:00:00"/>
  </r>
  <r>
    <x v="1"/>
    <s v="T20N R092W S29 fMESAVERDE"/>
    <m/>
    <x v="1"/>
    <x v="3"/>
    <s v="ECHO SPRINGS"/>
    <s v="NE SW"/>
    <n v="29"/>
    <n v="20"/>
    <n v="92"/>
    <n v="41.67651"/>
    <n v="-107.79141"/>
    <s v="4903721728"/>
    <s v="CHAMPLIN 345 D1"/>
    <x v="0"/>
    <s v="MESAVERDE"/>
    <m/>
    <m/>
    <m/>
    <x v="0"/>
    <m/>
    <n v="9780"/>
    <n v="10296"/>
    <n v="10227"/>
    <x v="2"/>
    <m/>
    <m/>
    <x v="0"/>
    <n v="10.199999999999999"/>
    <n v="1.62"/>
    <n v="1830"/>
    <n v="40.9"/>
    <x v="1"/>
    <n v="1699"/>
    <n v="1078"/>
    <n v="54"/>
    <x v="0"/>
    <n v="11"/>
    <n v="4230"/>
    <x v="0"/>
    <s v="BP AMERICA PRODUCTION COMPANY"/>
    <n v="0.50897999999999999"/>
    <n v="0.13330980000000001"/>
    <n v="79.605000000000004"/>
    <n v="1.046222"/>
    <n v="81.29351179999999"/>
    <n v="47.928789999999999"/>
    <n v="17.668419999999998"/>
    <n v="1.79982"/>
    <x v="1"/>
    <n v="0.22902000000000003"/>
    <n v="67.626049999999992"/>
    <n v="9.1777477953873476E-2"/>
    <n v="4724.72"/>
    <n v="5.5246841888970305E-2"/>
    <n v="6.2610162696895575E-3"/>
    <n v="1.6398578072007958E-3"/>
    <n v="0.99209912592310967"/>
    <n v="0.70873265553732634"/>
    <n v="0.26126647941141024"/>
    <n v="3.3865647927093191E-3"/>
    <x v="0"/>
    <m/>
    <x v="0"/>
    <m/>
    <m/>
    <x v="0"/>
    <n v="5770"/>
    <x v="0"/>
    <x v="0"/>
    <m/>
    <x v="0"/>
    <x v="0"/>
    <x v="0"/>
    <m/>
    <x v="0"/>
    <x v="0"/>
    <x v="0"/>
    <x v="0"/>
    <x v="0"/>
    <x v="0"/>
    <x v="0"/>
    <x v="0"/>
    <x v="0"/>
    <x v="0"/>
    <x v="0"/>
    <x v="0"/>
    <x v="0"/>
    <m/>
    <x v="0"/>
    <x v="0"/>
    <x v="0"/>
    <x v="0"/>
    <x v="0"/>
    <m/>
    <m/>
    <x v="0"/>
    <s v="BP AMERICA"/>
    <m/>
    <m/>
    <m/>
  </r>
  <r>
    <x v="1"/>
    <s v="T20N R092W S27 fMESAVERDE"/>
    <n v="5225"/>
    <x v="0"/>
    <x v="0"/>
    <s v="WC"/>
    <s v="NE NE"/>
    <n v="27"/>
    <n v="20"/>
    <n v="92"/>
    <n v="41.684173999999999"/>
    <n v="-107.74288199999999"/>
    <s v="4903725858"/>
    <s v="27-1 DIVIDE"/>
    <x v="0"/>
    <s v="MESAVERDE"/>
    <m/>
    <m/>
    <n v="497"/>
    <x v="0"/>
    <n v="9861"/>
    <n v="10358"/>
    <n v="10401"/>
    <m/>
    <x v="2"/>
    <m/>
    <n v="7.77"/>
    <x v="1"/>
    <n v="8.6999999999999993"/>
    <n v="0"/>
    <n v="2750"/>
    <n v="50"/>
    <x v="1"/>
    <n v="2170"/>
    <n v="4840"/>
    <n v="0"/>
    <x v="1"/>
    <n v="21"/>
    <n v="7200"/>
    <x v="0"/>
    <s v="BP AMERICA PRODUCTION COMPANY"/>
    <n v="0.43412999999999996"/>
    <n v="0"/>
    <n v="119.625"/>
    <n v="1.2789999999999999"/>
    <n v="121.33812999999998"/>
    <n v="61.215699999999998"/>
    <n v="79.32759999999999"/>
    <n v="0"/>
    <x v="1"/>
    <n v="0.43722000000000005"/>
    <n v="140.98051999999998"/>
    <n v="-7.4879883683451443E-2"/>
    <n v="9839.7000000000007"/>
    <n v="0.1549146992024508"/>
    <n v="3.5778530623473432E-3"/>
    <n v="0"/>
    <n v="0.99642214693765274"/>
    <n v="0.43421388997572152"/>
    <n v="0.56268483049998674"/>
    <n v="3.1012795242917257E-3"/>
    <x v="1"/>
    <n v="16"/>
    <x v="1"/>
    <n v="0"/>
    <n v="0"/>
    <x v="1"/>
    <n v="0"/>
    <x v="1"/>
    <x v="1"/>
    <n v="0"/>
    <x v="1"/>
    <x v="1"/>
    <x v="1"/>
    <n v="0"/>
    <x v="1"/>
    <x v="1"/>
    <x v="1"/>
    <x v="1"/>
    <x v="0"/>
    <x v="0"/>
    <x v="0"/>
    <x v="0"/>
    <x v="0"/>
    <x v="0"/>
    <x v="0"/>
    <x v="0"/>
    <x v="0"/>
    <m/>
    <x v="0"/>
    <x v="0"/>
    <x v="0"/>
    <x v="0"/>
    <x v="0"/>
    <m/>
    <m/>
    <x v="0"/>
    <s v="WYOMING ANALYTICAL LABS ROCK SPRINGS ID No BP W00832"/>
    <m/>
    <s v="9861-10358"/>
    <d v="2005-12-28T00:00:00"/>
  </r>
  <r>
    <x v="1"/>
    <s v="T20N R092W S21 fMESAVERDE"/>
    <n v="5033"/>
    <x v="0"/>
    <x v="0"/>
    <s v="WC"/>
    <s v="NW NW"/>
    <n v="21"/>
    <n v="20"/>
    <n v="92"/>
    <n v="41.698656"/>
    <n v="-107.772813"/>
    <s v="4903725863"/>
    <s v="21-1 DIVIDE"/>
    <x v="0"/>
    <s v="MESAVERDE"/>
    <m/>
    <m/>
    <n v="485"/>
    <x v="0"/>
    <n v="10048"/>
    <n v="10533"/>
    <n v="10570"/>
    <m/>
    <x v="2"/>
    <d v="2005-03-18T00:00:00"/>
    <n v="8.39"/>
    <x v="1"/>
    <n v="22.3"/>
    <n v="4"/>
    <n v="4140"/>
    <n v="125"/>
    <x v="1"/>
    <n v="5400"/>
    <n v="3250"/>
    <n v="50"/>
    <x v="1"/>
    <n v="44"/>
    <n v="13000"/>
    <x v="0"/>
    <s v="BP AMERICA PRODUCTION COMPANY"/>
    <n v="1.11277"/>
    <n v="0.32916000000000001"/>
    <n v="180.09"/>
    <n v="3.1974999999999998"/>
    <n v="184.72942999999998"/>
    <n v="152.334"/>
    <n v="53.267499999999998"/>
    <n v="1.6664999999999999"/>
    <x v="1"/>
    <n v="0.91608000000000012"/>
    <n v="208.18407999999999"/>
    <n v="-5.9694180533522545E-2"/>
    <n v="13035.3"/>
    <n v="1.3558514785694527E-3"/>
    <n v="6.0237829998176264E-3"/>
    <n v="1.7818492700378064E-3"/>
    <n v="0.99219436773014447"/>
    <n v="0.73172742123220957"/>
    <n v="0.25586730743292185"/>
    <n v="4.4003364714535337E-3"/>
    <x v="1"/>
    <n v="2"/>
    <x v="1"/>
    <n v="0"/>
    <n v="0"/>
    <x v="1"/>
    <n v="22300"/>
    <x v="1"/>
    <x v="1"/>
    <n v="0"/>
    <x v="1"/>
    <x v="1"/>
    <x v="1"/>
    <n v="0"/>
    <x v="1"/>
    <x v="1"/>
    <x v="1"/>
    <x v="1"/>
    <x v="0"/>
    <x v="0"/>
    <x v="0"/>
    <x v="0"/>
    <x v="0"/>
    <x v="0"/>
    <x v="0"/>
    <x v="0"/>
    <x v="0"/>
    <m/>
    <x v="0"/>
    <x v="0"/>
    <x v="0"/>
    <x v="0"/>
    <x v="0"/>
    <m/>
    <n v="20050318"/>
    <x v="0"/>
    <s v="BP ID No W0051"/>
    <m/>
    <s v="10048-10533"/>
    <d v="2005-03-20T00:00:00"/>
  </r>
  <r>
    <x v="1"/>
    <s v="T20N R092W S20 fMESAVERDE/ALMOND"/>
    <n v="3585"/>
    <x v="0"/>
    <x v="0"/>
    <s v="ECHO SPRINGS"/>
    <s v="SW SW"/>
    <n v="20"/>
    <n v="20"/>
    <n v="92"/>
    <n v="41.690452000000001"/>
    <n v="-107.792147"/>
    <s v="4903722935"/>
    <s v="NE ECHO SPRINGS 06-02"/>
    <x v="0"/>
    <s v="MESAVERDE/ALMOND"/>
    <m/>
    <m/>
    <s v=""/>
    <x v="0"/>
    <m/>
    <m/>
    <n v="10470"/>
    <m/>
    <x v="2"/>
    <m/>
    <n v="8.58"/>
    <x v="1"/>
    <n v="4.46"/>
    <n v="0.01"/>
    <n v="2220"/>
    <n v="4.04"/>
    <x v="1"/>
    <n v="2099"/>
    <n v="2402"/>
    <m/>
    <x v="0"/>
    <n v="7"/>
    <n v="6204"/>
    <x v="0"/>
    <s v="BP AMERICA PRODUCTION CO"/>
    <n v="0.222554"/>
    <n v="8.229E-4"/>
    <n v="96.57"/>
    <n v="0.1033432"/>
    <n v="96.896720099999996"/>
    <n v="59.212789999999998"/>
    <n v="39.368779999999994"/>
    <n v="0"/>
    <x v="1"/>
    <n v="0.14574000000000001"/>
    <n v="98.727310000000003"/>
    <n v="-9.3576944461487548E-3"/>
    <n v="6736.51"/>
    <n v="4.1150619256891743E-2"/>
    <n v="2.2968166494213463E-3"/>
    <n v="8.4925475201920698E-6"/>
    <n v="0.99769469080305839"/>
    <n v="0.59976099824861018"/>
    <n v="0.39876281446339412"/>
    <n v="1.476187287995591E-3"/>
    <x v="0"/>
    <n v="0.18"/>
    <x v="0"/>
    <m/>
    <m/>
    <x v="0"/>
    <n v="7980"/>
    <x v="0"/>
    <x v="0"/>
    <m/>
    <x v="0"/>
    <x v="0"/>
    <x v="0"/>
    <m/>
    <x v="0"/>
    <x v="0"/>
    <x v="0"/>
    <x v="0"/>
    <x v="0"/>
    <x v="0"/>
    <x v="0"/>
    <x v="0"/>
    <x v="0"/>
    <x v="0"/>
    <x v="0"/>
    <x v="0"/>
    <x v="0"/>
    <m/>
    <x v="0"/>
    <x v="0"/>
    <x v="0"/>
    <x v="0"/>
    <x v="0"/>
    <m/>
    <m/>
    <x v="0"/>
    <s v="BP AMERICA"/>
    <m/>
    <m/>
    <m/>
  </r>
  <r>
    <x v="1"/>
    <s v="T20N R092W S17 fMESAVERDE"/>
    <n v="5151"/>
    <x v="0"/>
    <x v="0"/>
    <s v="WC"/>
    <s v="SE SW"/>
    <n v="17"/>
    <n v="20"/>
    <n v="92"/>
    <n v="41.705072000000001"/>
    <n v="-107.791057"/>
    <s v="4903725861"/>
    <s v="17-1 DIVIDE"/>
    <x v="0"/>
    <s v="MESAVERDE"/>
    <m/>
    <m/>
    <n v="472"/>
    <x v="0"/>
    <n v="10116"/>
    <n v="10588"/>
    <n v="10661"/>
    <m/>
    <x v="2"/>
    <d v="2004-10-26T00:00:00"/>
    <n v="7.36"/>
    <x v="1"/>
    <n v="26"/>
    <n v="8.02"/>
    <n v="4690"/>
    <n v="65.2"/>
    <x v="1"/>
    <n v="5150"/>
    <n v="2330"/>
    <n v="0"/>
    <x v="1"/>
    <n v="90.5"/>
    <n v="9950"/>
    <x v="0"/>
    <s v="BP AMERICA PRODUCTION COMPANY"/>
    <n v="1.2974000000000001"/>
    <n v="0.65996579999999994"/>
    <n v="204.01499999999999"/>
    <n v="1.667816"/>
    <n v="207.64018179999997"/>
    <n v="145.28149999999999"/>
    <n v="38.188699999999997"/>
    <n v="0"/>
    <x v="1"/>
    <n v="1.8842100000000002"/>
    <n v="185.35440999999997"/>
    <n v="5.6707578844600259E-2"/>
    <n v="12359.72"/>
    <n v="0.10801211310585704"/>
    <n v="6.2483089195600021E-3"/>
    <n v="3.1784108175925323E-3"/>
    <n v="0.99057328026284752"/>
    <n v="0.78380384906946654"/>
    <n v="0.20603070625619321"/>
    <n v="1.0165444674340364E-2"/>
    <x v="1"/>
    <n v="8"/>
    <x v="1"/>
    <n v="0"/>
    <n v="0"/>
    <x v="1"/>
    <n v="23300"/>
    <x v="1"/>
    <x v="1"/>
    <n v="0"/>
    <x v="1"/>
    <x v="1"/>
    <x v="1"/>
    <n v="0"/>
    <x v="1"/>
    <x v="1"/>
    <x v="1"/>
    <x v="1"/>
    <x v="0"/>
    <x v="0"/>
    <x v="0"/>
    <x v="0"/>
    <x v="0"/>
    <x v="0"/>
    <x v="0"/>
    <x v="0"/>
    <x v="0"/>
    <m/>
    <x v="0"/>
    <x v="0"/>
    <x v="0"/>
    <x v="0"/>
    <x v="0"/>
    <m/>
    <n v="20041026"/>
    <x v="0"/>
    <s v="BP"/>
    <s v="10111"/>
    <s v="10116-10588"/>
    <d v="2004-10-28T00:00:00"/>
  </r>
  <r>
    <x v="1"/>
    <s v="T20N R092W S16 fMESAVERDE/ALMOND"/>
    <n v="3822"/>
    <x v="0"/>
    <x v="0"/>
    <s v="ECHO SPRINGS"/>
    <s v="NW SW"/>
    <n v="16"/>
    <n v="20"/>
    <n v="92"/>
    <n v="41.705829999999999"/>
    <n v="-107.77249999999999"/>
    <s v="4903724201"/>
    <s v="CRESTON JCT 12-16"/>
    <x v="0"/>
    <s v="MESAVERDE/ALMOND"/>
    <m/>
    <m/>
    <m/>
    <x v="0"/>
    <s v="10201"/>
    <m/>
    <n v="10645"/>
    <n v="10574"/>
    <x v="2"/>
    <d v="2001-03-24T00:00:00"/>
    <n v="7.69"/>
    <x v="1"/>
    <n v="22"/>
    <n v="3.5"/>
    <n v="3590"/>
    <n v="54"/>
    <x v="1"/>
    <n v="2660"/>
    <n v="4300"/>
    <n v="1.9"/>
    <x v="0"/>
    <n v="354"/>
    <n v="9560"/>
    <x v="0"/>
    <s v="DEVON ENERGY"/>
    <n v="1.0977999999999999"/>
    <n v="0.28801500000000002"/>
    <n v="156.16499999999999"/>
    <n v="1.3813199999999999"/>
    <n v="158.93213499999999"/>
    <n v="75.038600000000002"/>
    <n v="70.47699999999999"/>
    <n v="6.3326999999999994E-2"/>
    <x v="1"/>
    <n v="7.3702800000000002"/>
    <n v="152.949207"/>
    <n v="1.9183346979441903E-2"/>
    <n v="10985.4"/>
    <n v="6.9378060295735275E-2"/>
    <n v="6.9073507380996296E-3"/>
    <n v="1.8121885797356214E-3"/>
    <n v="0.99128046068216469"/>
    <n v="0.49061123932469947"/>
    <n v="0.46078695916350837"/>
    <n v="4.8187762098040821E-2"/>
    <x v="0"/>
    <n v="15"/>
    <x v="0"/>
    <m/>
    <m/>
    <x v="0"/>
    <n v="13200"/>
    <x v="0"/>
    <x v="0"/>
    <m/>
    <x v="0"/>
    <x v="0"/>
    <x v="0"/>
    <m/>
    <x v="0"/>
    <x v="0"/>
    <x v="0"/>
    <x v="0"/>
    <x v="0"/>
    <x v="0"/>
    <x v="0"/>
    <x v="0"/>
    <x v="0"/>
    <x v="0"/>
    <x v="0"/>
    <x v="0"/>
    <x v="0"/>
    <m/>
    <x v="0"/>
    <x v="0"/>
    <x v="0"/>
    <x v="0"/>
    <x v="0"/>
    <m/>
    <n v="20010324"/>
    <x v="0"/>
    <s v="ENVIRO-TEST CASPER LAB SAMPLE No L2676-2"/>
    <m/>
    <m/>
    <d v="2001-04-25T00:00:00"/>
  </r>
  <r>
    <x v="1"/>
    <s v="T20N R092W S07 fMESAVERDE"/>
    <n v="5233"/>
    <x v="0"/>
    <x v="0"/>
    <s v="ECHO SPRINGS"/>
    <s v="NW NW"/>
    <n v="7"/>
    <n v="20"/>
    <n v="92"/>
    <n v="41.729950000000002"/>
    <n v="-107.81362"/>
    <s v="4903726218"/>
    <s v="1-1 LATHAM DRAW"/>
    <x v="0"/>
    <s v="MESAVERDE"/>
    <m/>
    <m/>
    <n v="349"/>
    <x v="0"/>
    <n v="10801"/>
    <n v="11150"/>
    <n v="11271"/>
    <m/>
    <x v="2"/>
    <d v="1899-12-31T00:00:00"/>
    <n v="7.51"/>
    <x v="1"/>
    <n v="38"/>
    <n v="0"/>
    <n v="3810"/>
    <n v="0"/>
    <x v="1"/>
    <n v="5370"/>
    <n v="0"/>
    <n v="0"/>
    <x v="1"/>
    <n v="8"/>
    <n v="11800"/>
    <x v="0"/>
    <s v="BP AMERICA PRODUCTION COMPANY"/>
    <n v="1.8961999999999999"/>
    <n v="0"/>
    <n v="165.73500000000001"/>
    <n v="0"/>
    <n v="167.63119999999998"/>
    <n v="151.48769999999999"/>
    <n v="0"/>
    <n v="0"/>
    <x v="1"/>
    <n v="0.16656000000000001"/>
    <n v="151.65425999999999"/>
    <n v="5.0039672962245096E-2"/>
    <n v="9226"/>
    <n v="-0.12241986112432227"/>
    <n v="1.1311736717269818E-2"/>
    <n v="0"/>
    <n v="0.98868826328273018"/>
    <n v="0.99890171235545899"/>
    <n v="0"/>
    <n v="1.0982876445409448E-3"/>
    <x v="1"/>
    <n v="5"/>
    <x v="1"/>
    <n v="0"/>
    <n v="0"/>
    <x v="1"/>
    <n v="0"/>
    <x v="1"/>
    <x v="1"/>
    <n v="0"/>
    <x v="1"/>
    <x v="1"/>
    <x v="1"/>
    <n v="0"/>
    <x v="1"/>
    <x v="1"/>
    <x v="1"/>
    <x v="1"/>
    <x v="0"/>
    <x v="0"/>
    <x v="0"/>
    <x v="0"/>
    <x v="0"/>
    <x v="0"/>
    <x v="0"/>
    <x v="0"/>
    <x v="0"/>
    <m/>
    <x v="0"/>
    <x v="0"/>
    <x v="0"/>
    <x v="0"/>
    <x v="0"/>
    <m/>
    <n v="19000101"/>
    <x v="0"/>
    <s v="WYOMING ANALYTICAL LABS ROCK SPRINGS ID No BP W00842"/>
    <m/>
    <s v="10801-11150"/>
    <d v="2005-12-17T00:00:00"/>
  </r>
  <r>
    <x v="1"/>
    <s v="T20N R092W S05 fMESAVERDE"/>
    <n v="5053"/>
    <x v="0"/>
    <x v="0"/>
    <s v="WC"/>
    <s v="SW SW"/>
    <n v="5"/>
    <n v="20"/>
    <n v="92"/>
    <n v="41.734023999999998"/>
    <n v="-107.792046"/>
    <s v="4903725862"/>
    <s v="5-1 DIVIDE"/>
    <x v="0"/>
    <s v="MESAVERDE"/>
    <m/>
    <m/>
    <n v="445"/>
    <x v="0"/>
    <n v="10700"/>
    <n v="11145"/>
    <n v="11277"/>
    <m/>
    <x v="2"/>
    <d v="2005-03-24T00:00:00"/>
    <n v="7.81"/>
    <x v="1"/>
    <n v="34"/>
    <n v="7.8"/>
    <n v="3050"/>
    <n v="49"/>
    <x v="1"/>
    <n v="3350"/>
    <n v="2670"/>
    <n v="0"/>
    <x v="1"/>
    <n v="214"/>
    <n v="10100"/>
    <x v="0"/>
    <s v="BP AMERICA PRODUCTION COMPANY"/>
    <n v="1.6966000000000001"/>
    <n v="0.64186200000000004"/>
    <n v="132.67500000000001"/>
    <n v="1.25342"/>
    <n v="136.26688199999998"/>
    <n v="94.503500000000003"/>
    <n v="43.761299999999999"/>
    <n v="0"/>
    <x v="1"/>
    <n v="4.4554800000000006"/>
    <n v="142.72028"/>
    <n v="-2.3131523163062325E-2"/>
    <n v="9374.7999999999993"/>
    <n v="-3.7237866370899868E-2"/>
    <n v="1.2450567409328411E-2"/>
    <n v="4.7103301299577698E-3"/>
    <n v="0.98283910246071382"/>
    <n v="0.66215887468830636"/>
    <n v="0.30662285696188374"/>
    <n v="3.1218268349809855E-2"/>
    <x v="1"/>
    <n v="4.5999999999999996"/>
    <x v="1"/>
    <n v="0"/>
    <n v="0"/>
    <x v="1"/>
    <n v="17400"/>
    <x v="1"/>
    <x v="1"/>
    <n v="0"/>
    <x v="1"/>
    <x v="1"/>
    <x v="1"/>
    <n v="0"/>
    <x v="1"/>
    <x v="1"/>
    <x v="1"/>
    <x v="1"/>
    <x v="0"/>
    <x v="0"/>
    <x v="0"/>
    <x v="0"/>
    <x v="0"/>
    <x v="0"/>
    <x v="0"/>
    <x v="0"/>
    <x v="0"/>
    <m/>
    <x v="0"/>
    <x v="0"/>
    <x v="0"/>
    <x v="0"/>
    <x v="0"/>
    <m/>
    <n v="20050324"/>
    <x v="0"/>
    <s v="BP ID No DIV5-1"/>
    <m/>
    <s v="10700-11145"/>
    <d v="2005-03-26T00:00:00"/>
  </r>
  <r>
    <x v="1"/>
    <s v="T20N R089W S29 fMESAVERDE"/>
    <n v="4778"/>
    <x v="0"/>
    <x v="2"/>
    <s v="WC"/>
    <s v="NE NE"/>
    <n v="29"/>
    <n v="20"/>
    <n v="89"/>
    <n v="41.683160000000001"/>
    <n v="-107.4423"/>
    <s v="4900722258"/>
    <s v="2089 NE 29"/>
    <x v="0"/>
    <s v="MESAVERDE"/>
    <m/>
    <m/>
    <s v=""/>
    <x v="0"/>
    <m/>
    <m/>
    <n v="4800"/>
    <m/>
    <x v="2"/>
    <d v="2005-11-26T00:00:00"/>
    <n v="7.44"/>
    <x v="1"/>
    <n v="25.8"/>
    <n v="18.2"/>
    <n v="2400"/>
    <n v="70.2"/>
    <x v="1"/>
    <n v="2190"/>
    <n v="2870"/>
    <n v="0"/>
    <x v="1"/>
    <n v="0"/>
    <n v="6230"/>
    <x v="0"/>
    <s v="ANADARKO PETROLEUM CORPORATION"/>
    <n v="1.28742"/>
    <n v="1.4976780000000001"/>
    <n v="104.4"/>
    <n v="1.7957159999999999"/>
    <n v="108.980814"/>
    <n v="61.779899999999998"/>
    <n v="47.039299999999997"/>
    <n v="0"/>
    <x v="1"/>
    <n v="0"/>
    <n v="108.8192"/>
    <n v="7.4202933705963937E-4"/>
    <n v="7574.2"/>
    <n v="9.7376160878573176E-2"/>
    <n v="1.1813272013182064E-2"/>
    <n v="1.3742584084571071E-2"/>
    <n v="0.97444414390224687"/>
    <n v="0.56772977562783034"/>
    <n v="0.43227022437216961"/>
    <n v="0"/>
    <x v="1"/>
    <n v="0"/>
    <x v="1"/>
    <n v="0"/>
    <n v="0"/>
    <x v="1"/>
    <n v="10600"/>
    <x v="1"/>
    <x v="1"/>
    <n v="88.5"/>
    <x v="1"/>
    <x v="1"/>
    <x v="1"/>
    <n v="6.95"/>
    <x v="1"/>
    <x v="1"/>
    <x v="1"/>
    <x v="1"/>
    <x v="1"/>
    <x v="0"/>
    <x v="0"/>
    <x v="0"/>
    <x v="0"/>
    <x v="0"/>
    <x v="0"/>
    <x v="0"/>
    <x v="0"/>
    <n v="0.03"/>
    <x v="0"/>
    <x v="0"/>
    <x v="0"/>
    <x v="0"/>
    <x v="0"/>
    <m/>
    <n v="20051126"/>
    <x v="0"/>
    <s v="ENERGY LABS CASPER ID No C05111228-004"/>
    <m/>
    <m/>
    <d v="2005-12-27T00:00:00"/>
  </r>
  <r>
    <x v="1"/>
    <s v="T20N R089W S29 fMESAVERDE"/>
    <n v="4774"/>
    <x v="0"/>
    <x v="2"/>
    <s v="WC"/>
    <s v="SW SW"/>
    <n v="29"/>
    <n v="20"/>
    <n v="89"/>
    <n v="41.675699999999999"/>
    <n v="-107.45171000000001"/>
    <s v="4900722256"/>
    <s v="2089 SW 29"/>
    <x v="0"/>
    <s v="MESAVERDE"/>
    <m/>
    <m/>
    <s v=""/>
    <x v="0"/>
    <m/>
    <m/>
    <n v="4595"/>
    <n v="4535"/>
    <x v="2"/>
    <d v="2005-12-05T00:00:00"/>
    <n v="8.14"/>
    <x v="1"/>
    <n v="36.200000000000003"/>
    <n v="17.100000000000001"/>
    <n v="1420"/>
    <n v="52.3"/>
    <x v="1"/>
    <n v="1170"/>
    <n v="2380"/>
    <n v="0"/>
    <x v="1"/>
    <n v="0"/>
    <n v="3970"/>
    <x v="0"/>
    <s v="ANADARKO PETROLEUM CORPORATION"/>
    <n v="1.8063800000000001"/>
    <n v="1.407159"/>
    <n v="61.77"/>
    <n v="1.3378339999999997"/>
    <n v="66.321372999999994"/>
    <n v="33.005699999999997"/>
    <n v="39.008199999999995"/>
    <n v="0"/>
    <x v="1"/>
    <n v="0"/>
    <n v="72.013899999999992"/>
    <n v="-4.1150220594858691E-2"/>
    <n v="5075.6000000000004"/>
    <n v="0.12222517024851866"/>
    <n v="2.7236770264089681E-2"/>
    <n v="2.1217277875112749E-2"/>
    <n v="0.9515459518607976"/>
    <n v="0.45832401800208017"/>
    <n v="0.54167598199791989"/>
    <n v="0"/>
    <x v="1"/>
    <n v="0"/>
    <x v="1"/>
    <n v="0"/>
    <n v="0"/>
    <x v="1"/>
    <n v="6680"/>
    <x v="1"/>
    <x v="1"/>
    <n v="48.6"/>
    <x v="1"/>
    <x v="1"/>
    <x v="10"/>
    <n v="5.28"/>
    <x v="1"/>
    <x v="1"/>
    <x v="1"/>
    <x v="1"/>
    <x v="2"/>
    <x v="0"/>
    <x v="0"/>
    <x v="0"/>
    <x v="0"/>
    <x v="1"/>
    <x v="0"/>
    <x v="0"/>
    <x v="0"/>
    <n v="0.03"/>
    <x v="0"/>
    <x v="0"/>
    <x v="0"/>
    <x v="0"/>
    <x v="0"/>
    <s v="CHROMIUM 0.009 MGL"/>
    <n v="20051205"/>
    <x v="0"/>
    <s v="ENERGY LABS CASPER ID No C05120357-002"/>
    <m/>
    <m/>
    <d v="2006-01-10T00:00:00"/>
  </r>
  <r>
    <x v="1"/>
    <s v="T20N R089W S29 fMESAVERDE"/>
    <n v="4776"/>
    <x v="0"/>
    <x v="2"/>
    <s v="WC"/>
    <s v="SE SE"/>
    <n v="29"/>
    <n v="20"/>
    <n v="89"/>
    <n v="41.675749000000003"/>
    <n v="-107.442949"/>
    <s v="4900722255"/>
    <s v="2089 SE 29"/>
    <x v="0"/>
    <s v="MESAVERDE"/>
    <m/>
    <m/>
    <s v=""/>
    <x v="0"/>
    <m/>
    <m/>
    <n v="4200"/>
    <m/>
    <x v="2"/>
    <d v="2005-11-26T00:00:00"/>
    <n v="7.7"/>
    <x v="1"/>
    <n v="13"/>
    <n v="8.3000000000000007"/>
    <n v="1450"/>
    <n v="45.9"/>
    <x v="1"/>
    <n v="946"/>
    <n v="2590"/>
    <n v="0"/>
    <x v="1"/>
    <n v="0"/>
    <n v="3800"/>
    <x v="0"/>
    <s v="ANADARKO PETROLEUM CORPORATION"/>
    <n v="0.64870000000000005"/>
    <n v="0.68300700000000003"/>
    <n v="63.075000000000003"/>
    <n v="1.1741219999999999"/>
    <n v="65.580828999999994"/>
    <n v="26.68666"/>
    <n v="42.450099999999999"/>
    <n v="0"/>
    <x v="1"/>
    <n v="0"/>
    <n v="69.136759999999995"/>
    <n v="-2.639544714536126E-2"/>
    <n v="5053.2"/>
    <n v="0.14155333664663622"/>
    <n v="9.891610244817127E-3"/>
    <n v="1.0414735684417776E-2"/>
    <n v="0.97969365407076514"/>
    <n v="0.3859981289259144"/>
    <n v="0.61400187107408566"/>
    <n v="0"/>
    <x v="1"/>
    <n v="39"/>
    <x v="1"/>
    <n v="0"/>
    <n v="0"/>
    <x v="1"/>
    <n v="6280"/>
    <x v="1"/>
    <x v="1"/>
    <n v="77.400000000000006"/>
    <x v="7"/>
    <x v="1"/>
    <x v="11"/>
    <n v="2.88"/>
    <x v="1"/>
    <x v="16"/>
    <x v="1"/>
    <x v="1"/>
    <x v="3"/>
    <x v="0"/>
    <x v="0"/>
    <x v="0"/>
    <x v="0"/>
    <x v="2"/>
    <x v="0"/>
    <x v="0"/>
    <x v="0"/>
    <n v="0.06"/>
    <x v="0"/>
    <x v="0"/>
    <x v="0"/>
    <x v="0"/>
    <x v="0"/>
    <s v="CHROMIUM .003 MGL ARSENIC .0014 MGL"/>
    <n v="20051126"/>
    <x v="0"/>
    <s v="ENERGY LABS CASPER ID No C05111228-003"/>
    <m/>
    <m/>
    <d v="2005-11-26T00:00:00"/>
  </r>
  <r>
    <x v="1"/>
    <s v="T20N R089W S28 fMESAVERDE"/>
    <n v="4773"/>
    <x v="0"/>
    <x v="2"/>
    <s v="WC"/>
    <s v="SE NW"/>
    <n v="28"/>
    <n v="20"/>
    <n v="89"/>
    <n v="41.683196000000002"/>
    <n v="-107.43189099999999"/>
    <s v="4900722413"/>
    <s v="2089 NW 28"/>
    <x v="0"/>
    <s v="MESAVERDE"/>
    <m/>
    <m/>
    <n v="441"/>
    <x v="0"/>
    <n v="3258"/>
    <n v="3699"/>
    <n v="4138"/>
    <m/>
    <x v="2"/>
    <d v="2005-11-26T00:00:00"/>
    <n v="8.16"/>
    <x v="1"/>
    <n v="9.3000000000000007"/>
    <n v="5.9"/>
    <n v="584"/>
    <n v="13.3"/>
    <x v="1"/>
    <n v="218"/>
    <n v="1390"/>
    <n v="0"/>
    <x v="1"/>
    <n v="0"/>
    <n v="1570"/>
    <x v="0"/>
    <s v="ANADARKO PETROLEUM CORPORATION"/>
    <n v="0.46407000000000004"/>
    <n v="0.48551100000000003"/>
    <n v="25.404"/>
    <n v="0.34021400000000002"/>
    <n v="26.693794999999998"/>
    <n v="6.1497799999999998"/>
    <n v="22.782099999999996"/>
    <n v="0"/>
    <x v="1"/>
    <n v="0"/>
    <n v="28.931879999999996"/>
    <n v="-4.0234747713173785E-2"/>
    <n v="2220.5"/>
    <n v="0.17161324363540431"/>
    <n v="1.738493908415795E-2"/>
    <n v="1.8188159458031355E-2"/>
    <n v="0.96442690145781074"/>
    <n v="0.21256067701096509"/>
    <n v="0.78743932298903496"/>
    <n v="0"/>
    <x v="1"/>
    <n v="2080"/>
    <x v="1"/>
    <n v="0"/>
    <n v="0"/>
    <x v="1"/>
    <n v="2620"/>
    <x v="1"/>
    <x v="1"/>
    <n v="36.9"/>
    <x v="1"/>
    <x v="1"/>
    <x v="12"/>
    <n v="0.23"/>
    <x v="1"/>
    <x v="1"/>
    <x v="1"/>
    <x v="1"/>
    <x v="4"/>
    <x v="0"/>
    <x v="0"/>
    <x v="3"/>
    <x v="0"/>
    <x v="3"/>
    <x v="0"/>
    <x v="0"/>
    <x v="0"/>
    <n v="0.03"/>
    <x v="0"/>
    <x v="0"/>
    <x v="0"/>
    <x v="0"/>
    <x v="0"/>
    <s v="CHROMIUM 0.002 MGL"/>
    <n v="20051126"/>
    <x v="0"/>
    <s v="ENERGY LABS CASPER ID No C05111228-002"/>
    <m/>
    <s v="3258-3699"/>
    <d v="2005-12-27T00:00:00"/>
  </r>
  <r>
    <x v="1"/>
    <s v="T20N R089W S28 fMESAVERDE"/>
    <n v="4775"/>
    <x v="0"/>
    <x v="2"/>
    <s v="WC"/>
    <s v="NE NE"/>
    <n v="28"/>
    <n v="20"/>
    <n v="89"/>
    <n v="41.685571000000003"/>
    <n v="-107.422106"/>
    <s v="4900722412"/>
    <s v="2089 NE 28"/>
    <x v="0"/>
    <s v="MESAVERDE"/>
    <m/>
    <m/>
    <n v="360"/>
    <x v="0"/>
    <n v="2923"/>
    <n v="3283"/>
    <n v="2592"/>
    <m/>
    <x v="2"/>
    <d v="2005-11-26T00:00:00"/>
    <n v="7.97"/>
    <x v="1"/>
    <n v="9.6"/>
    <n v="6"/>
    <n v="321"/>
    <n v="8.1999999999999993"/>
    <x v="1"/>
    <n v="2.2999999999999998"/>
    <n v="897"/>
    <n v="0"/>
    <x v="1"/>
    <n v="0"/>
    <n v="858"/>
    <x v="0"/>
    <s v="ANADARKO PETROLEUM CORPORATION"/>
    <n v="0.47903999999999997"/>
    <n v="0.49374000000000001"/>
    <n v="13.9635"/>
    <n v="0.20975599999999997"/>
    <n v="15.146036"/>
    <n v="6.4882999999999996E-2"/>
    <n v="14.701829999999999"/>
    <n v="0"/>
    <x v="1"/>
    <n v="0"/>
    <n v="14.766712999999999"/>
    <n v="1.2680980942273183E-2"/>
    <n v="1244.0999999999999"/>
    <n v="0.18367346938775506"/>
    <n v="3.1628077471887693E-2"/>
    <n v="3.2598628446413307E-2"/>
    <n v="0.93577329408169896"/>
    <n v="4.3938688318788345E-3"/>
    <n v="0.99560613116812113"/>
    <n v="0"/>
    <x v="1"/>
    <n v="1980"/>
    <x v="1"/>
    <n v="0"/>
    <n v="0"/>
    <x v="1"/>
    <n v="1420"/>
    <x v="1"/>
    <x v="1"/>
    <n v="20"/>
    <x v="1"/>
    <x v="1"/>
    <x v="1"/>
    <n v="0.97"/>
    <x v="1"/>
    <x v="17"/>
    <x v="1"/>
    <x v="1"/>
    <x v="5"/>
    <x v="0"/>
    <x v="0"/>
    <x v="0"/>
    <x v="0"/>
    <x v="4"/>
    <x v="0"/>
    <x v="0"/>
    <x v="0"/>
    <n v="0.03"/>
    <x v="0"/>
    <x v="0"/>
    <x v="0"/>
    <x v="0"/>
    <x v="0"/>
    <m/>
    <n v="20051126"/>
    <x v="0"/>
    <s v="ENERGY LABS CASPER ID No C05111228-001"/>
    <m/>
    <s v="2923-3283"/>
    <d v="2005-12-27T00:00:00"/>
  </r>
  <r>
    <x v="1"/>
    <s v="T20N R089W S21 fMESAVERDE"/>
    <n v="4772"/>
    <x v="0"/>
    <x v="2"/>
    <s v="WC"/>
    <s v="NE NE"/>
    <n v="21"/>
    <n v="20"/>
    <n v="89"/>
    <n v="41.697510000000001"/>
    <n v="-107.42315000000001"/>
    <s v="4900722251"/>
    <s v="2089 NE 21"/>
    <x v="0"/>
    <s v="MESAVERDE"/>
    <m/>
    <m/>
    <n v="733"/>
    <x v="0"/>
    <n v="3716"/>
    <n v="4449"/>
    <n v="4760"/>
    <n v="4679"/>
    <x v="2"/>
    <d v="2005-11-27T00:00:00"/>
    <n v="7.42"/>
    <x v="1"/>
    <n v="16.100000000000001"/>
    <n v="8.8000000000000007"/>
    <n v="1430"/>
    <n v="31.8"/>
    <x v="1"/>
    <n v="972"/>
    <n v="2490"/>
    <n v="0"/>
    <x v="1"/>
    <n v="0"/>
    <n v="3690"/>
    <x v="0"/>
    <s v="ANADARKO PETROLEUM CORPORATION"/>
    <n v="0.80339000000000005"/>
    <n v="0.72415200000000013"/>
    <n v="62.204999999999998"/>
    <n v="0.81344399999999994"/>
    <n v="64.545985999999999"/>
    <n v="27.420120000000001"/>
    <n v="40.811099999999996"/>
    <n v="0"/>
    <x v="1"/>
    <n v="0"/>
    <n v="68.231219999999993"/>
    <n v="-2.7755019939190426E-2"/>
    <n v="4948.7"/>
    <n v="0.14570479354532506"/>
    <n v="1.244678483957159E-2"/>
    <n v="1.1219163961644341E-2"/>
    <n v="0.97633405119878403"/>
    <n v="0.40187058065208275"/>
    <n v="0.5981294193479173"/>
    <n v="0"/>
    <x v="1"/>
    <n v="0"/>
    <x v="1"/>
    <n v="0"/>
    <n v="0"/>
    <x v="1"/>
    <n v="6170"/>
    <x v="1"/>
    <x v="1"/>
    <n v="71.3"/>
    <x v="1"/>
    <x v="1"/>
    <x v="1"/>
    <n v="0.49"/>
    <x v="1"/>
    <x v="1"/>
    <x v="1"/>
    <x v="1"/>
    <x v="6"/>
    <x v="0"/>
    <x v="0"/>
    <x v="0"/>
    <x v="0"/>
    <x v="0"/>
    <x v="0"/>
    <x v="0"/>
    <x v="0"/>
    <n v="0.02"/>
    <x v="0"/>
    <x v="0"/>
    <x v="0"/>
    <x v="0"/>
    <x v="0"/>
    <m/>
    <n v="20051127"/>
    <x v="0"/>
    <s v="ENERGY LABS CASPER ID No C05111228-006"/>
    <m/>
    <s v="3716-4449"/>
    <d v="2005-12-27T00:00:00"/>
  </r>
  <r>
    <x v="1"/>
    <s v="T20N R089W S21 fMESAVERDE"/>
    <n v="4771"/>
    <x v="0"/>
    <x v="2"/>
    <s v="WC"/>
    <s v="NE SW"/>
    <n v="21"/>
    <n v="20"/>
    <n v="89"/>
    <n v="41.690510000000003"/>
    <n v="-107.43282000000001"/>
    <s v="4900722254"/>
    <s v="2089-SW21"/>
    <x v="0"/>
    <s v="MESAVERDE"/>
    <m/>
    <m/>
    <n v="632"/>
    <x v="0"/>
    <n v="3597"/>
    <n v="4229"/>
    <n v="4563"/>
    <n v="4530"/>
    <x v="2"/>
    <d v="2005-12-05T00:00:00"/>
    <n v="8.36"/>
    <x v="1"/>
    <n v="14.9"/>
    <n v="7.8"/>
    <n v="499"/>
    <n v="18.8"/>
    <x v="1"/>
    <n v="146"/>
    <n v="1300"/>
    <n v="0"/>
    <x v="1"/>
    <n v="0"/>
    <n v="1420"/>
    <x v="0"/>
    <s v="ANADARKO PETROLEUM CORPORATION"/>
    <n v="0.74351"/>
    <n v="0.64186200000000004"/>
    <n v="21.706499999999998"/>
    <n v="0.480904"/>
    <n v="23.572775999999998"/>
    <n v="4.1186600000000002"/>
    <n v="21.306999999999999"/>
    <n v="0"/>
    <x v="1"/>
    <n v="0"/>
    <n v="25.425660000000001"/>
    <n v="-3.781516618203902E-2"/>
    <n v="1986.5"/>
    <n v="0.16629972112138558"/>
    <n v="3.1541045483993911E-2"/>
    <n v="2.7228952584964966E-2"/>
    <n v="0.94123000193104112"/>
    <n v="0.16198832203372499"/>
    <n v="0.83801167796627496"/>
    <n v="0"/>
    <x v="1"/>
    <n v="0"/>
    <x v="1"/>
    <n v="0"/>
    <n v="0"/>
    <x v="1"/>
    <n v="2290"/>
    <x v="1"/>
    <x v="1"/>
    <n v="26.1"/>
    <x v="1"/>
    <x v="1"/>
    <x v="1"/>
    <n v="1.55"/>
    <x v="1"/>
    <x v="1"/>
    <x v="1"/>
    <x v="1"/>
    <x v="0"/>
    <x v="0"/>
    <x v="0"/>
    <x v="0"/>
    <x v="0"/>
    <x v="0"/>
    <x v="0"/>
    <x v="0"/>
    <x v="0"/>
    <n v="0.01"/>
    <x v="0"/>
    <x v="0"/>
    <x v="0"/>
    <x v="0"/>
    <x v="0"/>
    <m/>
    <n v="20051205"/>
    <x v="0"/>
    <s v="ENERGY LABS CASPER ID No C05120357-001"/>
    <m/>
    <s v="3597-4229"/>
    <d v="2006-01-10T00:00:00"/>
  </r>
  <r>
    <x v="1"/>
    <s v="T20N R089W S21 fMESAVERDE"/>
    <n v="4573"/>
    <x v="0"/>
    <x v="2"/>
    <s v="WC"/>
    <s v="NE SE"/>
    <n v="21"/>
    <n v="20"/>
    <n v="89"/>
    <n v="41.690309999999997"/>
    <n v="-107.42312"/>
    <s v="4900722252"/>
    <s v="2089 SE 21 ARFEE"/>
    <x v="0"/>
    <s v="MESAVERDE"/>
    <m/>
    <m/>
    <m/>
    <x v="0"/>
    <s v="3595"/>
    <m/>
    <n v="4100"/>
    <n v="4051"/>
    <x v="2"/>
    <d v="2003-12-13T00:00:00"/>
    <n v="8.0299999999999994"/>
    <x v="1"/>
    <n v="50"/>
    <n v="33.9"/>
    <n v="934"/>
    <n v="478"/>
    <x v="1"/>
    <n v="1420"/>
    <n v="1260"/>
    <m/>
    <x v="0"/>
    <n v="57"/>
    <n v="3380"/>
    <x v="0"/>
    <s v="ANADARKO PETROLEUM"/>
    <n v="2.4950000000000001"/>
    <n v="2.789631"/>
    <n v="40.628999999999998"/>
    <n v="12.22724"/>
    <n v="58.140870999999997"/>
    <n v="40.058199999999999"/>
    <n v="20.651399999999999"/>
    <n v="0"/>
    <x v="1"/>
    <n v="1.1867400000000001"/>
    <n v="61.896339999999995"/>
    <n v="-3.1285873511339733E-2"/>
    <n v="4232.8999999999996"/>
    <n v="0.11203352204810252"/>
    <n v="4.2913013807447095E-2"/>
    <n v="4.7980550549371719E-2"/>
    <n v="0.90910643564318128"/>
    <n v="0.64718204662828205"/>
    <n v="0.33364492957095687"/>
    <n v="1.9173023800761083E-2"/>
    <x v="0"/>
    <n v="0.66"/>
    <x v="0"/>
    <m/>
    <m/>
    <x v="0"/>
    <n v="6610"/>
    <x v="0"/>
    <x v="0"/>
    <n v="25"/>
    <x v="0"/>
    <x v="1"/>
    <x v="1"/>
    <n v="1.47"/>
    <x v="0"/>
    <x v="1"/>
    <x v="1"/>
    <x v="1"/>
    <x v="7"/>
    <x v="0"/>
    <x v="0"/>
    <x v="0"/>
    <x v="0"/>
    <x v="0"/>
    <x v="0"/>
    <x v="0"/>
    <x v="0"/>
    <n v="0.53"/>
    <x v="0"/>
    <x v="0"/>
    <x v="0"/>
    <x v="0"/>
    <x v="0"/>
    <s v="RADIUM 226 1.5 PCI L"/>
    <n v="20031213"/>
    <x v="0"/>
    <s v="ENERGY LABS CASPER ID NO C03120584-002 - ALLEN RIDGE IS LOWER MBR OF MESAVERDE"/>
    <m/>
    <m/>
    <m/>
  </r>
  <r>
    <x v="1"/>
    <s v="T20N R089W S21 fMESAVERDE"/>
    <n v="4185"/>
    <x v="0"/>
    <x v="2"/>
    <s v="WC"/>
    <s v="NE SE"/>
    <n v="21"/>
    <n v="20"/>
    <n v="89"/>
    <n v="41.690309999999997"/>
    <n v="-107.42312"/>
    <s v="4900722252"/>
    <s v="AR FEE 2089 SE 21"/>
    <x v="0"/>
    <s v="MESAVERDE"/>
    <m/>
    <m/>
    <m/>
    <x v="0"/>
    <s v="3101"/>
    <m/>
    <n v="4100"/>
    <n v="4051"/>
    <x v="2"/>
    <d v="2003-12-12T00:00:00"/>
    <n v="8.35"/>
    <x v="1"/>
    <n v="52.4"/>
    <n v="34"/>
    <n v="1030"/>
    <n v="490"/>
    <x v="1"/>
    <n v="1590"/>
    <n v="1290"/>
    <m/>
    <x v="0"/>
    <n v="62"/>
    <n v="3650"/>
    <x v="0"/>
    <s v="ANADARKO PETROLEUM"/>
    <n v="2.61476"/>
    <n v="2.79786"/>
    <n v="44.805"/>
    <n v="12.534199999999998"/>
    <n v="62.751819999999995"/>
    <n v="44.853899999999996"/>
    <n v="21.143099999999997"/>
    <n v="0"/>
    <x v="1"/>
    <n v="1.2908400000000002"/>
    <n v="67.287839999999989"/>
    <n v="-3.4881819900175026E-2"/>
    <n v="4548.3999999999996"/>
    <n v="0.10958235753317716"/>
    <n v="4.1668273525771848E-2"/>
    <n v="4.4586117183533489E-2"/>
    <n v="0.9137456092906947"/>
    <n v="0.66659741195437394"/>
    <n v="0.31421873551001189"/>
    <n v="1.9183852535614169E-2"/>
    <x v="0"/>
    <n v="0.45500000000000002"/>
    <x v="0"/>
    <m/>
    <m/>
    <x v="0"/>
    <n v="7090"/>
    <x v="0"/>
    <x v="0"/>
    <n v="27.2"/>
    <x v="1"/>
    <x v="1"/>
    <x v="1"/>
    <n v="1.67"/>
    <x v="1"/>
    <x v="0"/>
    <x v="0"/>
    <x v="0"/>
    <x v="8"/>
    <x v="0"/>
    <x v="0"/>
    <x v="4"/>
    <x v="0"/>
    <x v="0"/>
    <x v="0"/>
    <x v="0"/>
    <x v="1"/>
    <n v="0.33"/>
    <x v="0"/>
    <x v="0"/>
    <x v="0"/>
    <x v="0"/>
    <x v="0"/>
    <s v="RA 266   1.0 PCI L"/>
    <n v="20031212"/>
    <x v="0"/>
    <s v="ENERGY LABS CASPER ID N0 03120584-001"/>
    <m/>
    <m/>
    <d v="2004-01-08T00:00:00"/>
  </r>
  <r>
    <x v="1"/>
    <s v="T20N R089W S21 fMESAVERDE"/>
    <n v="4186"/>
    <x v="0"/>
    <x v="2"/>
    <s v="WC"/>
    <s v="NE SE"/>
    <n v="21"/>
    <n v="20"/>
    <n v="89"/>
    <n v="41.690309999999997"/>
    <n v="-107.42312"/>
    <s v="4900722252"/>
    <s v="AR FEE 2089 SE 21"/>
    <x v="0"/>
    <s v="MESAVERDE"/>
    <m/>
    <m/>
    <s v=""/>
    <x v="0"/>
    <m/>
    <m/>
    <n v="4100"/>
    <n v="4051"/>
    <x v="2"/>
    <d v="2003-12-13T00:00:00"/>
    <n v="8.0299999999999994"/>
    <x v="1"/>
    <n v="50"/>
    <n v="33.9"/>
    <n v="934"/>
    <n v="478"/>
    <x v="1"/>
    <n v="1420"/>
    <n v="1260"/>
    <m/>
    <x v="0"/>
    <n v="57"/>
    <n v="3380"/>
    <x v="0"/>
    <s v="ANADARKO PETROLEUM"/>
    <n v="2.4950000000000001"/>
    <n v="2.789631"/>
    <n v="40.628999999999998"/>
    <n v="12.22724"/>
    <n v="58.140870999999997"/>
    <n v="40.058199999999999"/>
    <n v="20.651399999999999"/>
    <n v="0"/>
    <x v="1"/>
    <n v="1.1867400000000001"/>
    <n v="61.896339999999995"/>
    <n v="-3.1285873511339733E-2"/>
    <n v="4232.8999999999996"/>
    <n v="0.11203352204810252"/>
    <n v="4.2913013807447095E-2"/>
    <n v="4.7980550549371719E-2"/>
    <n v="0.90910643564318128"/>
    <n v="0.64718204662828205"/>
    <n v="0.33364492957095687"/>
    <n v="1.9173023800761083E-2"/>
    <x v="0"/>
    <n v="0.66"/>
    <x v="0"/>
    <m/>
    <m/>
    <x v="0"/>
    <n v="6610"/>
    <x v="0"/>
    <x v="0"/>
    <n v="25"/>
    <x v="1"/>
    <x v="1"/>
    <x v="1"/>
    <n v="1.47"/>
    <x v="0"/>
    <x v="0"/>
    <x v="0"/>
    <x v="0"/>
    <x v="7"/>
    <x v="0"/>
    <x v="0"/>
    <x v="0"/>
    <x v="0"/>
    <x v="5"/>
    <x v="0"/>
    <x v="0"/>
    <x v="2"/>
    <n v="0.53"/>
    <x v="0"/>
    <x v="0"/>
    <x v="0"/>
    <x v="0"/>
    <x v="0"/>
    <s v="RA 226 = 1.5 pCi/L"/>
    <n v="20031213"/>
    <x v="0"/>
    <s v="ENERGY LABS CASPER ID No C03120584-002"/>
    <m/>
    <m/>
    <d v="2004-01-08T00:00:00"/>
  </r>
  <r>
    <x v="1"/>
    <s v="T20N R089W S21 fDEEP CREEK-CHEROKEE CREEK"/>
    <n v="4184"/>
    <x v="0"/>
    <x v="2"/>
    <s v="WC"/>
    <s v="SW NE"/>
    <n v="21"/>
    <n v="20"/>
    <n v="89"/>
    <n v="41.697369999999999"/>
    <n v="-107.423203"/>
    <s v="4900722435"/>
    <s v="AR FEE 2089 21 I"/>
    <x v="0"/>
    <s v="MESAVERDE/HAYSTACK MTNS"/>
    <m/>
    <m/>
    <m/>
    <x v="0"/>
    <s v="6110"/>
    <m/>
    <n v="6659"/>
    <n v="6563"/>
    <x v="2"/>
    <d v="2003-12-19T00:00:00"/>
    <n v="8.51"/>
    <x v="1"/>
    <n v="9.3000000000000007"/>
    <n v="5.2"/>
    <n v="3100"/>
    <n v="19.7"/>
    <x v="1"/>
    <n v="3220"/>
    <n v="2900"/>
    <m/>
    <x v="0"/>
    <n v="12"/>
    <n v="7610"/>
    <x v="0"/>
    <s v="ANADARKO PETROLEUM"/>
    <n v="0.46407000000000004"/>
    <n v="0.42790800000000001"/>
    <n v="134.85"/>
    <n v="0.50392599999999999"/>
    <n v="136.245904"/>
    <n v="90.836199999999991"/>
    <n v="47.530999999999992"/>
    <n v="0"/>
    <x v="1"/>
    <n v="0.24984000000000001"/>
    <n v="138.61703999999997"/>
    <n v="-8.6266121052679216E-3"/>
    <n v="9266.2000000000007"/>
    <n v="9.8138206468280809E-2"/>
    <n v="3.4061207447381322E-3"/>
    <n v="3.1407035913534696E-3"/>
    <n v="0.99345317566390845"/>
    <n v="0.65530327295980351"/>
    <n v="0.34289435122839157"/>
    <n v="1.8023758118049559E-3"/>
    <x v="0"/>
    <n v="0.17199999999999999"/>
    <x v="0"/>
    <m/>
    <m/>
    <x v="0"/>
    <n v="13200"/>
    <x v="0"/>
    <x v="0"/>
    <n v="7610"/>
    <x v="8"/>
    <x v="1"/>
    <x v="1"/>
    <n v="3.02"/>
    <x v="4"/>
    <x v="0"/>
    <x v="0"/>
    <x v="0"/>
    <x v="9"/>
    <x v="0"/>
    <x v="0"/>
    <x v="5"/>
    <x v="0"/>
    <x v="0"/>
    <x v="0"/>
    <x v="10"/>
    <x v="3"/>
    <n v="0.12"/>
    <x v="0"/>
    <x v="0"/>
    <x v="0"/>
    <x v="0"/>
    <x v="0"/>
    <s v="RA 226=2.8 pCi/L"/>
    <n v="20031219"/>
    <x v="0"/>
    <s v="ENEERGY LABS CASPER ID No C03120847-001"/>
    <m/>
    <m/>
    <d v="2003-01-14T00:00:00"/>
  </r>
  <r>
    <x v="1"/>
    <s v="T19N R119W S04 fBIGHORN"/>
    <n v="745"/>
    <x v="0"/>
    <x v="5"/>
    <m/>
    <s v="NE NW"/>
    <n v="4"/>
    <n v="19"/>
    <n v="119"/>
    <n v="42.258609999999997"/>
    <n v="-110.18086"/>
    <s v="4902320423"/>
    <s v="4 ROAD HOL"/>
    <x v="0"/>
    <s v="BIGHORN"/>
    <m/>
    <m/>
    <s v=""/>
    <x v="0"/>
    <m/>
    <m/>
    <m/>
    <m/>
    <x v="0"/>
    <d v="1981-06-30T00:00:00"/>
    <n v="8.4"/>
    <x v="1"/>
    <n v="49"/>
    <n v="31"/>
    <n v="310"/>
    <n v="4"/>
    <x v="1"/>
    <n v="218"/>
    <n v="376"/>
    <n v="41"/>
    <x v="1"/>
    <n v="217"/>
    <n v="1046"/>
    <x v="0"/>
    <s v="EXXON MOBIL OIL"/>
    <n v="2.4451000000000001"/>
    <n v="2.5509900000000001"/>
    <n v="13.484999999999999"/>
    <n v="0.10231999999999999"/>
    <n v="18.583410000000001"/>
    <n v="6.1497799999999998"/>
    <n v="6.1626399999999997"/>
    <n v="1.36653"/>
    <x v="1"/>
    <n v="4.5179400000000003"/>
    <n v="18.19689"/>
    <n v="1.0508886550680687E-2"/>
    <n v="1246"/>
    <n v="8.7260034904013961E-2"/>
    <n v="0.13157434507445082"/>
    <n v="0.13727243815855109"/>
    <n v="0.73115321676699807"/>
    <n v="0.33795774992320116"/>
    <n v="0.33866446409249051"/>
    <n v="0.24828088755825861"/>
    <x v="1"/>
    <n v="0"/>
    <x v="1"/>
    <n v="940"/>
    <n v="6.5"/>
    <x v="0"/>
    <n v="6.4"/>
    <x v="0"/>
    <x v="1"/>
    <m/>
    <x v="1"/>
    <x v="1"/>
    <x v="1"/>
    <n v="0"/>
    <x v="1"/>
    <x v="1"/>
    <x v="1"/>
    <x v="1"/>
    <x v="0"/>
    <x v="0"/>
    <x v="0"/>
    <x v="0"/>
    <x v="0"/>
    <x v="0"/>
    <x v="0"/>
    <x v="0"/>
    <x v="0"/>
    <m/>
    <x v="0"/>
    <x v="0"/>
    <x v="0"/>
    <x v="0"/>
    <x v="0"/>
    <s v="DST #1 MIDDLE"/>
    <n v="19810630"/>
    <x v="1"/>
    <m/>
    <m/>
    <m/>
    <m/>
  </r>
  <r>
    <x v="1"/>
    <s v="T19N R119W S04 fBIGHORN"/>
    <n v="744"/>
    <x v="0"/>
    <x v="5"/>
    <m/>
    <s v="NE NW"/>
    <n v="4"/>
    <n v="19"/>
    <n v="119"/>
    <n v="42.258609999999997"/>
    <n v="-110.18086"/>
    <s v="4902320423"/>
    <s v="4 ROAD HOL"/>
    <x v="0"/>
    <s v="BIGHORN"/>
    <m/>
    <m/>
    <s v=""/>
    <x v="0"/>
    <m/>
    <m/>
    <m/>
    <m/>
    <x v="0"/>
    <d v="1981-06-30T00:00:00"/>
    <n v="8.6999999999999993"/>
    <x v="1"/>
    <n v="45"/>
    <n v="29"/>
    <n v="616"/>
    <n v="6"/>
    <x v="1"/>
    <n v="636"/>
    <n v="323"/>
    <n v="78"/>
    <x v="1"/>
    <n v="276"/>
    <n v="1845"/>
    <x v="0"/>
    <s v="EXXON MOBIL OIL"/>
    <n v="2.2454999999999998"/>
    <n v="2.3864100000000001"/>
    <n v="26.795999999999999"/>
    <n v="0.15348000000000001"/>
    <n v="31.581389999999995"/>
    <n v="17.941559999999999"/>
    <n v="5.2939699999999998"/>
    <n v="2.5997399999999997"/>
    <x v="1"/>
    <n v="5.7463200000000008"/>
    <n v="31.581589999999998"/>
    <n v="-3.166411717798727E-6"/>
    <n v="2009"/>
    <n v="4.2553191489361701E-2"/>
    <n v="7.1102000260279866E-2"/>
    <n v="7.5563805139672466E-2"/>
    <n v="0.85333419460004778"/>
    <n v="0.56810185934273738"/>
    <n v="0.16762835563377271"/>
    <n v="0.18195157368580875"/>
    <x v="1"/>
    <n v="0"/>
    <x v="1"/>
    <n v="1742"/>
    <n v="3.6"/>
    <x v="0"/>
    <n v="3.6"/>
    <x v="0"/>
    <x v="1"/>
    <m/>
    <x v="1"/>
    <x v="1"/>
    <x v="1"/>
    <n v="0"/>
    <x v="1"/>
    <x v="1"/>
    <x v="1"/>
    <x v="1"/>
    <x v="0"/>
    <x v="0"/>
    <x v="0"/>
    <x v="0"/>
    <x v="0"/>
    <x v="0"/>
    <x v="0"/>
    <x v="0"/>
    <x v="0"/>
    <m/>
    <x v="0"/>
    <x v="0"/>
    <x v="0"/>
    <x v="0"/>
    <x v="0"/>
    <s v="DST #1 TOP"/>
    <n v="19810630"/>
    <x v="1"/>
    <m/>
    <m/>
    <m/>
    <m/>
  </r>
  <r>
    <x v="1"/>
    <s v="T19N R119W S04 fBIGHORN"/>
    <n v="746"/>
    <x v="0"/>
    <x v="5"/>
    <m/>
    <s v="NE NW"/>
    <n v="4"/>
    <n v="19"/>
    <n v="119"/>
    <n v="42.258609999999997"/>
    <n v="-110.18086"/>
    <s v="4902320423"/>
    <s v="4 ROAD HOL"/>
    <x v="0"/>
    <s v="BIGHORN"/>
    <m/>
    <m/>
    <s v=""/>
    <x v="0"/>
    <m/>
    <m/>
    <m/>
    <m/>
    <x v="0"/>
    <d v="1981-06-30T00:00:00"/>
    <n v="9.6"/>
    <x v="1"/>
    <n v="172"/>
    <n v="1"/>
    <n v="25157"/>
    <n v="92"/>
    <x v="1"/>
    <n v="32600"/>
    <n v="1067"/>
    <n v="751"/>
    <x v="1"/>
    <n v="6900"/>
    <n v="66198"/>
    <x v="0"/>
    <s v="EXXON MOBIL OIL"/>
    <n v="8.5828000000000007"/>
    <n v="8.2290000000000002E-2"/>
    <n v="1094.3294999999998"/>
    <n v="2.3533599999999999"/>
    <n v="1105.3479499999999"/>
    <n v="919.64599999999996"/>
    <n v="17.488129999999998"/>
    <n v="25.030829999999998"/>
    <x v="1"/>
    <n v="143.65800000000002"/>
    <n v="1105.82296"/>
    <n v="-2.1482283339197477E-4"/>
    <n v="66740"/>
    <n v="4.0770885676029425E-3"/>
    <n v="7.7647947870170672E-3"/>
    <n v="7.4447145805988066E-5"/>
    <n v="0.99216075806717696"/>
    <n v="0.83163945158092933"/>
    <n v="1.5814583918568662E-2"/>
    <n v="0.12991048766070115"/>
    <x v="1"/>
    <n v="0"/>
    <x v="1"/>
    <n v="64204"/>
    <n v="0.1"/>
    <x v="0"/>
    <n v="0.1"/>
    <x v="0"/>
    <x v="1"/>
    <m/>
    <x v="1"/>
    <x v="1"/>
    <x v="1"/>
    <n v="0"/>
    <x v="1"/>
    <x v="1"/>
    <x v="1"/>
    <x v="1"/>
    <x v="0"/>
    <x v="0"/>
    <x v="0"/>
    <x v="0"/>
    <x v="0"/>
    <x v="0"/>
    <x v="0"/>
    <x v="0"/>
    <x v="0"/>
    <m/>
    <x v="0"/>
    <x v="0"/>
    <x v="0"/>
    <x v="0"/>
    <x v="0"/>
    <s v="DST #1 BOTTOM"/>
    <n v="19810630"/>
    <x v="1"/>
    <m/>
    <m/>
    <m/>
    <m/>
  </r>
  <r>
    <x v="0"/>
    <s v="T19N R116W S11 fNUGGET"/>
    <n v="49017942"/>
    <x v="0"/>
    <x v="5"/>
    <m/>
    <m/>
    <s v="11"/>
    <s v=" 19"/>
    <s v=" 116"/>
    <n v="41.643889999999999"/>
    <n v="-110.48347"/>
    <s v="4902305020"/>
    <s v="UNIT NO. 1"/>
    <x v="0"/>
    <s v="NUGGET"/>
    <m/>
    <m/>
    <n v="100"/>
    <x v="0"/>
    <n v="2600"/>
    <n v="2700"/>
    <n v="3210"/>
    <m/>
    <x v="5"/>
    <d v="1944-05-20T00:00:00"/>
    <m/>
    <x v="0"/>
    <n v="1086"/>
    <n v="328"/>
    <n v="6410"/>
    <n v="-3"/>
    <x v="0"/>
    <n v="9500"/>
    <n v="260"/>
    <m/>
    <x v="0"/>
    <n v="4220"/>
    <n v="21804"/>
    <x v="0"/>
    <m/>
    <n v="54.191400000000002"/>
    <n v="26.991120000000002"/>
    <n v="278.83499999999998"/>
    <n v="0"/>
    <n v="360.01751999999999"/>
    <n v="267.995"/>
    <n v="4.2613999999999992"/>
    <m/>
    <x v="0"/>
    <n v="87.860400000000013"/>
    <n v="360.11680000000001"/>
    <n v="-1.3786316974869574E-4"/>
    <n v="21798"/>
    <n v="-1.3760836658868861E-4"/>
    <n v="0.15052434114873078"/>
    <n v="7.497168471134405E-2"/>
    <n v="0.77450397413992511"/>
    <n v="0.74418910753400003"/>
    <n v="1.1833382946866125E-2"/>
    <n v="0.24397750951913383"/>
    <x v="0"/>
    <m/>
    <x v="0"/>
    <m/>
    <m/>
    <x v="0"/>
    <m/>
    <x v="0"/>
    <x v="0"/>
    <m/>
    <x v="0"/>
    <x v="0"/>
    <x v="0"/>
    <m/>
    <x v="0"/>
    <x v="0"/>
    <x v="0"/>
    <x v="0"/>
    <x v="0"/>
    <x v="0"/>
    <x v="0"/>
    <x v="0"/>
    <x v="0"/>
    <x v="0"/>
    <x v="0"/>
    <x v="0"/>
    <x v="0"/>
    <m/>
    <x v="0"/>
    <x v="0"/>
    <x v="0"/>
    <x v="0"/>
    <x v="0"/>
    <s v="WELL HEAD FLOWING"/>
    <m/>
    <x v="0"/>
    <m/>
    <m/>
    <m/>
    <m/>
  </r>
  <r>
    <x v="0"/>
    <s v="T19N R114W S07 fEOCENE"/>
    <n v="49008638"/>
    <x v="0"/>
    <x v="5"/>
    <s v="WILDCAT"/>
    <m/>
    <s v="7"/>
    <s v=" 19"/>
    <s v=" 114"/>
    <n v="41.649619999999999"/>
    <n v="-110.32942"/>
    <s v="4902320039"/>
    <s v="RAILROAD UNIT NO. 1"/>
    <x v="0"/>
    <s v="EOCENE"/>
    <m/>
    <m/>
    <n v="208"/>
    <x v="0"/>
    <n v="1070"/>
    <n v="1278"/>
    <n v="7577"/>
    <m/>
    <x v="5"/>
    <d v="1971-01-15T00:00:00"/>
    <n v="8.5"/>
    <x v="0"/>
    <n v="2"/>
    <n v="3"/>
    <n v="1438"/>
    <n v="14"/>
    <x v="0"/>
    <n v="336"/>
    <n v="1452"/>
    <m/>
    <x v="0"/>
    <n v="731"/>
    <n v="3683"/>
    <x v="0"/>
    <m/>
    <n v="9.98E-2"/>
    <n v="0.24687000000000001"/>
    <n v="62.552999999999997"/>
    <n v="0.35811999999999999"/>
    <n v="63.25779"/>
    <n v="9.4785599999999999"/>
    <n v="23.798279999999998"/>
    <m/>
    <x v="0"/>
    <n v="15.219420000000001"/>
    <n v="48.496259999999999"/>
    <n v="0.13208944105381415"/>
    <n v="3973"/>
    <n v="3.787878787878788E-2"/>
    <n v="1.5776713034078491E-3"/>
    <n v="3.9026023514258088E-3"/>
    <n v="0.99451972634516628"/>
    <n v="0.19544929856446663"/>
    <n v="0.49072402696620315"/>
    <n v="0.31382667446933027"/>
    <x v="0"/>
    <m/>
    <x v="0"/>
    <m/>
    <m/>
    <x v="0"/>
    <m/>
    <x v="0"/>
    <x v="0"/>
    <m/>
    <x v="0"/>
    <x v="0"/>
    <x v="0"/>
    <m/>
    <x v="0"/>
    <x v="0"/>
    <x v="0"/>
    <x v="0"/>
    <x v="0"/>
    <x v="0"/>
    <x v="0"/>
    <x v="0"/>
    <x v="0"/>
    <x v="0"/>
    <x v="0"/>
    <x v="0"/>
    <x v="0"/>
    <m/>
    <x v="0"/>
    <x v="0"/>
    <x v="0"/>
    <x v="0"/>
    <x v="0"/>
    <s v="WATER FLOW 1278 FEET"/>
    <m/>
    <x v="0"/>
    <m/>
    <m/>
    <m/>
    <m/>
  </r>
  <r>
    <x v="1"/>
    <s v="T19N R112W S32 fFRONTIER"/>
    <n v="1674"/>
    <x v="0"/>
    <x v="5"/>
    <m/>
    <s v="NW SE"/>
    <n v="32"/>
    <n v="19"/>
    <n v="112"/>
    <n v="41.582210000000003"/>
    <n v="-110.08331"/>
    <s v="4902320803"/>
    <s v="32-2 LAWLE"/>
    <x v="0"/>
    <s v="FRONTIER"/>
    <m/>
    <m/>
    <s v=""/>
    <x v="0"/>
    <m/>
    <m/>
    <n v="12400"/>
    <n v="12338"/>
    <x v="2"/>
    <d v="1992-12-26T00:00:00"/>
    <n v="7.38"/>
    <x v="1"/>
    <n v="124"/>
    <n v="46"/>
    <n v="3570"/>
    <n v="0"/>
    <x v="1"/>
    <n v="4500"/>
    <n v="3500"/>
    <n v="0"/>
    <x v="1"/>
    <n v="21"/>
    <n v="11776"/>
    <x v="0"/>
    <s v="RME PETROLEUM COMPANY"/>
    <n v="6.1875999999999998"/>
    <n v="3.7853400000000001"/>
    <n v="155.29499999999999"/>
    <n v="0"/>
    <n v="165.26793999999998"/>
    <n v="126.94499999999999"/>
    <n v="57.365000000000002"/>
    <n v="0"/>
    <x v="1"/>
    <n v="0.43722000000000005"/>
    <n v="184.74722"/>
    <n v="-5.5652675158413191E-2"/>
    <n v="11761"/>
    <n v="-6.3729447253260826E-4"/>
    <n v="3.7439808350004246E-2"/>
    <n v="2.2904260802185834E-2"/>
    <n v="0.93965593084780996"/>
    <n v="0.68712806612191513"/>
    <n v="0.31050534887615627"/>
    <n v="2.3665850019285815E-3"/>
    <x v="1"/>
    <n v="15"/>
    <x v="1"/>
    <n v="0"/>
    <n v="0"/>
    <x v="0"/>
    <n v="0"/>
    <x v="0"/>
    <x v="1"/>
    <m/>
    <x v="1"/>
    <x v="1"/>
    <x v="1"/>
    <n v="0"/>
    <x v="1"/>
    <x v="1"/>
    <x v="1"/>
    <x v="1"/>
    <x v="0"/>
    <x v="0"/>
    <x v="0"/>
    <x v="0"/>
    <x v="0"/>
    <x v="0"/>
    <x v="0"/>
    <x v="0"/>
    <x v="0"/>
    <m/>
    <x v="0"/>
    <x v="0"/>
    <x v="0"/>
    <x v="0"/>
    <x v="0"/>
    <m/>
    <n v="19921226"/>
    <x v="1"/>
    <s v="ROCK SPRINGS GAS LABORATORY"/>
    <m/>
    <m/>
    <d v="1992-12-28T00:00:00"/>
  </r>
  <r>
    <x v="1"/>
    <s v="T19N R112W S29 fFRONTIER"/>
    <n v="1821"/>
    <x v="0"/>
    <x v="5"/>
    <m/>
    <s v="SW SW"/>
    <n v="29"/>
    <n v="19"/>
    <n v="112"/>
    <n v="41.595300000000002"/>
    <n v="-110.08978"/>
    <s v="4902321006"/>
    <s v="149 I4 CHA"/>
    <x v="0"/>
    <s v="FRONTIER"/>
    <m/>
    <m/>
    <m/>
    <x v="0"/>
    <s v="11274"/>
    <m/>
    <n v="12167"/>
    <n v="12056"/>
    <x v="2"/>
    <d v="1994-02-01T00:00:00"/>
    <n v="7.85"/>
    <x v="1"/>
    <n v="209"/>
    <n v="17"/>
    <n v="4601"/>
    <n v="235"/>
    <x v="1"/>
    <n v="6995"/>
    <n v="1296"/>
    <n v="0"/>
    <x v="1"/>
    <n v="0"/>
    <n v="13361"/>
    <x v="0"/>
    <s v="BELCO ENERGY CORP"/>
    <n v="10.4291"/>
    <n v="1.39893"/>
    <n v="200.14349999999999"/>
    <n v="6.0112999999999994"/>
    <n v="217.98283000000001"/>
    <n v="197.32894999999999"/>
    <n v="21.241439999999997"/>
    <n v="0"/>
    <x v="1"/>
    <n v="0"/>
    <n v="218.57038999999997"/>
    <n v="-1.3459069205811101E-3"/>
    <n v="13353"/>
    <n v="-2.9946844351276482E-4"/>
    <n v="4.7843676495070736E-2"/>
    <n v="6.4176155525643925E-3"/>
    <n v="0.94573870795236481"/>
    <n v="0.90281647939595122"/>
    <n v="9.7183520604048876E-2"/>
    <n v="0"/>
    <x v="1"/>
    <n v="8"/>
    <x v="1"/>
    <n v="0"/>
    <n v="0.8"/>
    <x v="0"/>
    <n v="0"/>
    <x v="0"/>
    <x v="1"/>
    <m/>
    <x v="1"/>
    <x v="1"/>
    <x v="1"/>
    <n v="0"/>
    <x v="1"/>
    <x v="1"/>
    <x v="1"/>
    <x v="1"/>
    <x v="0"/>
    <x v="0"/>
    <x v="0"/>
    <x v="0"/>
    <x v="0"/>
    <x v="0"/>
    <x v="0"/>
    <x v="0"/>
    <x v="0"/>
    <m/>
    <x v="0"/>
    <x v="0"/>
    <x v="0"/>
    <x v="0"/>
    <x v="0"/>
    <m/>
    <n v="19940201"/>
    <x v="1"/>
    <s v="HALLIBURTON WESTERN AREA LAB  LAB No W94-0085"/>
    <m/>
    <m/>
    <d v="1994-03-10T00:00:00"/>
  </r>
  <r>
    <x v="1"/>
    <s v="T19N R112W S24 fFRONTIER"/>
    <n v="5143"/>
    <x v="0"/>
    <x v="0"/>
    <s v="BRUFF"/>
    <s v="SE NW"/>
    <n v="24"/>
    <n v="19"/>
    <n v="112"/>
    <n v="41.615099999999998"/>
    <n v="-110.00939700000001"/>
    <s v="4903725932"/>
    <s v="5 STATE"/>
    <x v="0"/>
    <s v="FRONTIER"/>
    <m/>
    <m/>
    <n v="62"/>
    <x v="0"/>
    <n v="11585"/>
    <n v="11647"/>
    <n v="11855"/>
    <m/>
    <x v="2"/>
    <d v="2006-03-20T00:00:00"/>
    <n v="7"/>
    <x v="1"/>
    <n v="0"/>
    <n v="0"/>
    <n v="5818"/>
    <n v="0"/>
    <x v="1"/>
    <n v="9020"/>
    <n v="0"/>
    <n v="0"/>
    <x v="1"/>
    <n v="108"/>
    <n v="15737"/>
    <x v="0"/>
    <s v="CHEVRON USA INC"/>
    <n v="0"/>
    <n v="0"/>
    <n v="253.08299999999997"/>
    <n v="0"/>
    <n v="253.08299999999997"/>
    <n v="254.45419999999999"/>
    <n v="0"/>
    <n v="0"/>
    <x v="1"/>
    <n v="2.2485600000000003"/>
    <n v="256.70276000000001"/>
    <n v="-7.1005514159517566E-3"/>
    <n v="14946"/>
    <n v="-2.5779747743049898E-2"/>
    <n v="0"/>
    <n v="0"/>
    <n v="1"/>
    <n v="0.99124060839860073"/>
    <n v="0"/>
    <n v="8.7593916013992221E-3"/>
    <x v="1"/>
    <n v="0"/>
    <x v="1"/>
    <n v="0"/>
    <n v="0"/>
    <x v="1"/>
    <n v="0"/>
    <x v="1"/>
    <x v="1"/>
    <n v="0"/>
    <x v="1"/>
    <x v="1"/>
    <x v="1"/>
    <n v="0"/>
    <x v="1"/>
    <x v="1"/>
    <x v="1"/>
    <x v="1"/>
    <x v="0"/>
    <x v="0"/>
    <x v="0"/>
    <x v="0"/>
    <x v="0"/>
    <x v="0"/>
    <x v="0"/>
    <x v="0"/>
    <x v="0"/>
    <m/>
    <x v="0"/>
    <x v="0"/>
    <x v="0"/>
    <x v="4"/>
    <x v="0"/>
    <m/>
    <n v="20060320"/>
    <x v="0"/>
    <s v="CHAMPION TECHNOLOGIES VERNAL UTAH"/>
    <s v="11559"/>
    <s v="11585-11647"/>
    <d v="2006-04-19T00:00:00"/>
  </r>
  <r>
    <x v="1"/>
    <s v="T19N R112W S24 fFRONTIER"/>
    <n v="5150"/>
    <x v="0"/>
    <x v="0"/>
    <s v="BRUFF"/>
    <s v="SW NW"/>
    <n v="24"/>
    <n v="19"/>
    <n v="112"/>
    <n v="41.615158000000001"/>
    <n v="-110.01655599999999"/>
    <s v="4903726038"/>
    <s v="24-06D"/>
    <x v="0"/>
    <s v="FRONTIER"/>
    <m/>
    <m/>
    <n v="35"/>
    <x v="0"/>
    <n v="11509"/>
    <n v="11544"/>
    <n v="11745"/>
    <n v="11671"/>
    <x v="2"/>
    <d v="2006-03-20T00:00:00"/>
    <n v="6.5"/>
    <x v="1"/>
    <n v="29"/>
    <n v="77"/>
    <n v="2991"/>
    <n v="0"/>
    <x v="1"/>
    <n v="4620"/>
    <n v="329"/>
    <n v="0"/>
    <x v="1"/>
    <n v="108"/>
    <n v="8265"/>
    <x v="0"/>
    <s v="CHEVRON USA INC"/>
    <n v="1.4471000000000001"/>
    <n v="6.3363300000000002"/>
    <n v="130.10849999999999"/>
    <n v="0"/>
    <n v="137.89193"/>
    <n v="130.33019999999999"/>
    <n v="5.3923099999999993"/>
    <n v="0"/>
    <x v="1"/>
    <n v="2.2485600000000003"/>
    <n v="137.97107"/>
    <n v="-2.8688153177481332E-4"/>
    <n v="8154"/>
    <n v="-6.7604604421706562E-3"/>
    <n v="1.049445025535577E-2"/>
    <n v="4.5951420072226128E-2"/>
    <n v="0.94355412967241803"/>
    <n v="0.94461976702797179"/>
    <n v="3.9082903394168061E-2"/>
    <n v="1.6297329577860058E-2"/>
    <x v="1"/>
    <n v="108"/>
    <x v="1"/>
    <n v="0"/>
    <n v="0"/>
    <x v="1"/>
    <n v="0"/>
    <x v="1"/>
    <x v="1"/>
    <n v="0"/>
    <x v="1"/>
    <x v="1"/>
    <x v="1"/>
    <n v="0"/>
    <x v="1"/>
    <x v="1"/>
    <x v="1"/>
    <x v="1"/>
    <x v="0"/>
    <x v="0"/>
    <x v="0"/>
    <x v="0"/>
    <x v="0"/>
    <x v="0"/>
    <x v="0"/>
    <x v="0"/>
    <x v="0"/>
    <n v="2"/>
    <x v="0"/>
    <x v="0"/>
    <x v="0"/>
    <x v="5"/>
    <x v="0"/>
    <m/>
    <n v="20060320"/>
    <x v="0"/>
    <s v="CHAMPION TECHNOLOGIES VERNAL UTAH"/>
    <s v="11515"/>
    <s v="11509-11544"/>
    <d v="2006-04-19T00:00:00"/>
  </r>
  <r>
    <x v="1"/>
    <s v="T19N R112W S24 fCLOVERLY"/>
    <n v="5142"/>
    <x v="0"/>
    <x v="0"/>
    <s v="BRUFF"/>
    <s v="NW NW"/>
    <n v="24"/>
    <n v="19"/>
    <n v="112"/>
    <n v="41.617019999999997"/>
    <n v="-110.013649"/>
    <s v="4903722834"/>
    <s v="2 STATE"/>
    <x v="0"/>
    <s v="CLOVERLY"/>
    <m/>
    <m/>
    <n v="40"/>
    <x v="0"/>
    <n v="12113"/>
    <n v="12153"/>
    <n v="12350"/>
    <n v="12170"/>
    <x v="2"/>
    <d v="2006-03-20T00:00:00"/>
    <n v="5.5"/>
    <x v="1"/>
    <n v="76"/>
    <n v="42"/>
    <n v="4171"/>
    <n v="0"/>
    <x v="1"/>
    <n v="6480"/>
    <n v="268"/>
    <n v="0"/>
    <x v="1"/>
    <n v="155"/>
    <n v="11268"/>
    <x v="0"/>
    <s v="CHEVRON USA INC"/>
    <n v="3.7923999999999998"/>
    <n v="3.4561800000000003"/>
    <n v="181.43849999999998"/>
    <n v="0"/>
    <n v="188.68707999999998"/>
    <n v="182.80079999999998"/>
    <n v="4.3925199999999993"/>
    <n v="0"/>
    <x v="1"/>
    <n v="3.2271000000000001"/>
    <n v="190.42041999999998"/>
    <n v="-4.5721596117196273E-3"/>
    <n v="11192"/>
    <n v="-3.3837934105075689E-3"/>
    <n v="2.0098885413882075E-2"/>
    <n v="1.8316993405165845E-2"/>
    <n v="0.96158412118095205"/>
    <n v="0.95998527888973251"/>
    <n v="2.3067484043990658E-2"/>
    <n v="1.6947237066276821E-2"/>
    <x v="1"/>
    <n v="0"/>
    <x v="1"/>
    <n v="0"/>
    <n v="0"/>
    <x v="1"/>
    <n v="0"/>
    <x v="1"/>
    <x v="1"/>
    <n v="0"/>
    <x v="1"/>
    <x v="1"/>
    <x v="1"/>
    <n v="0"/>
    <x v="1"/>
    <x v="1"/>
    <x v="1"/>
    <x v="1"/>
    <x v="0"/>
    <x v="0"/>
    <x v="0"/>
    <x v="0"/>
    <x v="0"/>
    <x v="0"/>
    <x v="0"/>
    <x v="0"/>
    <x v="0"/>
    <m/>
    <x v="0"/>
    <x v="0"/>
    <x v="0"/>
    <x v="6"/>
    <x v="0"/>
    <m/>
    <n v="20060320"/>
    <x v="0"/>
    <s v="CHAMPION TECHNOLOGIES VERNAL UTAH"/>
    <s v="12060"/>
    <s v="12113-12153"/>
    <d v="2006-04-19T00:00:00"/>
  </r>
  <r>
    <x v="1"/>
    <s v="T19N R112W S17 fFRONTIER"/>
    <n v="433"/>
    <x v="0"/>
    <x v="5"/>
    <m/>
    <s v="NW SE"/>
    <n v="17"/>
    <n v="19"/>
    <n v="112"/>
    <n v="41.626710000000003"/>
    <n v="-110.08320999999999"/>
    <s v="4902320275"/>
    <s v="6 WILSON"/>
    <x v="0"/>
    <s v="FRONTIER"/>
    <m/>
    <m/>
    <s v=""/>
    <x v="0"/>
    <m/>
    <m/>
    <n v="11465"/>
    <m/>
    <x v="2"/>
    <d v="1984-09-07T00:00:00"/>
    <n v="7.1"/>
    <x v="1"/>
    <n v="133"/>
    <n v="10"/>
    <n v="1845"/>
    <n v="74"/>
    <x v="1"/>
    <n v="2754"/>
    <n v="268"/>
    <n v="0"/>
    <x v="1"/>
    <n v="9"/>
    <n v="4957"/>
    <x v="0"/>
    <s v="AMOCO PRODUCTION COMPANY"/>
    <n v="6.6367000000000003"/>
    <n v="0.82289999999999996"/>
    <n v="80.257499999999993"/>
    <n v="1.8929199999999999"/>
    <n v="89.610019999999992"/>
    <n v="77.690339999999992"/>
    <n v="4.3925199999999993"/>
    <n v="0"/>
    <x v="1"/>
    <n v="0.18738000000000002"/>
    <n v="82.270240000000001"/>
    <n v="4.2702867682420258E-2"/>
    <n v="5093"/>
    <n v="1.3532338308457712E-2"/>
    <n v="7.4062030116721328E-2"/>
    <n v="9.1831248335844592E-3"/>
    <n v="0.91675484504969429"/>
    <n v="0.94433102419538328"/>
    <n v="5.3391359986308527E-2"/>
    <n v="2.2776158183080543E-3"/>
    <x v="1"/>
    <n v="0"/>
    <x v="1"/>
    <n v="0"/>
    <n v="1.5"/>
    <x v="0"/>
    <n v="0"/>
    <x v="0"/>
    <x v="1"/>
    <m/>
    <x v="1"/>
    <x v="1"/>
    <x v="1"/>
    <n v="0"/>
    <x v="1"/>
    <x v="1"/>
    <x v="1"/>
    <x v="1"/>
    <x v="0"/>
    <x v="0"/>
    <x v="0"/>
    <x v="0"/>
    <x v="0"/>
    <x v="0"/>
    <x v="0"/>
    <x v="0"/>
    <x v="0"/>
    <m/>
    <x v="0"/>
    <x v="0"/>
    <x v="0"/>
    <x v="0"/>
    <x v="0"/>
    <m/>
    <n v="19840907"/>
    <x v="1"/>
    <m/>
    <m/>
    <m/>
    <m/>
  </r>
  <r>
    <x v="1"/>
    <s v="T19N R112W S14 fFRONTIER"/>
    <n v="5121"/>
    <x v="0"/>
    <x v="0"/>
    <s v="BRUFF"/>
    <s v="C NE"/>
    <n v="14"/>
    <n v="19"/>
    <n v="112"/>
    <n v="41.631607000000002"/>
    <n v="-110.023053"/>
    <s v="4903723038"/>
    <s v="1-3 TRIPP"/>
    <x v="0"/>
    <s v="FRONTIER"/>
    <m/>
    <m/>
    <n v="61"/>
    <x v="0"/>
    <n v="12010"/>
    <n v="12071"/>
    <n v="12374"/>
    <m/>
    <x v="2"/>
    <d v="2006-01-25T00:00:00"/>
    <n v="5.3"/>
    <x v="1"/>
    <n v="62"/>
    <n v="20"/>
    <n v="328"/>
    <n v="23"/>
    <x v="1"/>
    <n v="495"/>
    <n v="393"/>
    <n v="0"/>
    <x v="1"/>
    <n v="39"/>
    <n v="1410"/>
    <x v="0"/>
    <s v="CHEVRON USA INC"/>
    <n v="3.0937999999999999"/>
    <n v="1.6457999999999999"/>
    <n v="14.267999999999999"/>
    <n v="0.58833999999999997"/>
    <n v="19.595939999999995"/>
    <n v="13.963949999999999"/>
    <n v="6.4412699999999994"/>
    <n v="0"/>
    <x v="1"/>
    <n v="0.81198000000000004"/>
    <n v="21.217199999999998"/>
    <n v="-3.9723971250435607E-2"/>
    <n v="1360"/>
    <n v="-1.8050541516245487E-2"/>
    <n v="0.15787964241572491"/>
    <n v="8.3986785017712867E-2"/>
    <n v="0.75813357256656244"/>
    <n v="0.65814292178044231"/>
    <n v="0.30358718398280637"/>
    <n v="3.8269894236751319E-2"/>
    <x v="1"/>
    <n v="140"/>
    <x v="1"/>
    <n v="0"/>
    <n v="0"/>
    <x v="1"/>
    <n v="2410"/>
    <x v="2"/>
    <x v="1"/>
    <n v="0"/>
    <x v="1"/>
    <x v="1"/>
    <x v="1"/>
    <n v="5"/>
    <x v="1"/>
    <x v="1"/>
    <x v="1"/>
    <x v="1"/>
    <x v="0"/>
    <x v="0"/>
    <x v="0"/>
    <x v="0"/>
    <x v="0"/>
    <x v="0"/>
    <x v="0"/>
    <x v="0"/>
    <x v="0"/>
    <m/>
    <x v="0"/>
    <x v="0"/>
    <x v="0"/>
    <x v="0"/>
    <x v="0"/>
    <m/>
    <n v="20060125"/>
    <x v="0"/>
    <s v="WYOMING ANALYTICAL LABS ROCK SPRINGS ID No D3485"/>
    <m/>
    <s v="12010-12071"/>
    <d v="2006-02-01T00:00:00"/>
  </r>
  <r>
    <x v="1"/>
    <s v="T19N R112W S07 fCLOVERLY"/>
    <n v="5108"/>
    <x v="0"/>
    <x v="5"/>
    <s v="WILSON RANCH"/>
    <s v="NE NW"/>
    <n v="7"/>
    <n v="19"/>
    <n v="112"/>
    <n v="41.649590000000003"/>
    <n v="-110.10597300000001"/>
    <s v="4902322085"/>
    <s v="7-07 WILSON RANCH UNIT"/>
    <x v="0"/>
    <s v="CLOVERLY"/>
    <m/>
    <m/>
    <n v="7"/>
    <x v="0"/>
    <n v="11968"/>
    <n v="11975"/>
    <n v="12235"/>
    <m/>
    <x v="2"/>
    <d v="2006-09-18T00:00:00"/>
    <n v="7.89"/>
    <x v="1"/>
    <n v="18"/>
    <n v="11"/>
    <n v="2520"/>
    <n v="84"/>
    <x v="1"/>
    <n v="3700"/>
    <n v="1450"/>
    <n v="0"/>
    <x v="1"/>
    <n v="320"/>
    <n v="8150"/>
    <x v="0"/>
    <s v="BP AMERICA PRODUCTION COMPANY"/>
    <n v="0.8982"/>
    <n v="0.90519000000000005"/>
    <n v="109.62"/>
    <n v="2.14872"/>
    <n v="113.57210999999998"/>
    <n v="104.377"/>
    <n v="23.765499999999996"/>
    <n v="0"/>
    <x v="1"/>
    <n v="6.6624000000000008"/>
    <n v="134.80489999999998"/>
    <n v="-8.5486132553089345E-2"/>
    <n v="8103"/>
    <n v="-2.8917738263705161E-3"/>
    <n v="7.908631793492259E-3"/>
    <n v="7.9701785940227768E-3"/>
    <n v="0.98412118961248507"/>
    <n v="0.77428194375723747"/>
    <n v="0.17629552041505911"/>
    <n v="4.9422535827703611E-2"/>
    <x v="1"/>
    <n v="9"/>
    <x v="1"/>
    <n v="0"/>
    <n v="0"/>
    <x v="1"/>
    <n v="13800"/>
    <x v="2"/>
    <x v="1"/>
    <n v="0"/>
    <x v="1"/>
    <x v="1"/>
    <x v="1"/>
    <n v="2"/>
    <x v="1"/>
    <x v="1"/>
    <x v="1"/>
    <x v="1"/>
    <x v="0"/>
    <x v="0"/>
    <x v="0"/>
    <x v="0"/>
    <x v="0"/>
    <x v="0"/>
    <x v="0"/>
    <x v="0"/>
    <x v="0"/>
    <m/>
    <x v="0"/>
    <x v="0"/>
    <x v="0"/>
    <x v="0"/>
    <x v="0"/>
    <m/>
    <n v="20060918"/>
    <x v="0"/>
    <s v="WYOMING ANALYTICAL LABS ROCK SPRINGS ID No D5602"/>
    <m/>
    <s v="11968-11975"/>
    <d v="2006-09-19T00:00:00"/>
  </r>
  <r>
    <x v="1"/>
    <s v="T19N R111W S31 fFRONTIER"/>
    <m/>
    <x v="1"/>
    <x v="3"/>
    <s v="BRUFF"/>
    <s v="SE SW"/>
    <n v="31"/>
    <n v="19"/>
    <n v="111"/>
    <n v="41.580500000000001"/>
    <n v="-109.99417"/>
    <s v="4903723150"/>
    <s v="3 CHA 206F"/>
    <x v="0"/>
    <s v="FRONTIER"/>
    <m/>
    <m/>
    <m/>
    <x v="0"/>
    <n v="11706"/>
    <m/>
    <n v="12527"/>
    <n v="12395"/>
    <x v="2"/>
    <d v="1993-11-16T00:00:00"/>
    <n v="7.1"/>
    <x v="0"/>
    <n v="71"/>
    <n v="13"/>
    <n v="2766"/>
    <n v="70"/>
    <x v="1"/>
    <n v="4189"/>
    <n v="610"/>
    <n v="0"/>
    <x v="1"/>
    <n v="0"/>
    <n v="7744"/>
    <x v="0"/>
    <s v="BANNON"/>
    <n v="3.5428999999999999"/>
    <n v="1.0697700000000001"/>
    <n v="120.321"/>
    <n v="1.7906"/>
    <n v="126.72426999999999"/>
    <n v="118.17169"/>
    <n v="9.9978999999999996"/>
    <n v="0"/>
    <x v="1"/>
    <n v="0"/>
    <n v="128.16959"/>
    <n v="-5.670281740015274E-3"/>
    <n v="7719"/>
    <n v="-1.6167625945806118E-3"/>
    <n v="2.795754909458149E-2"/>
    <n v="8.4417136512208758E-3"/>
    <n v="0.9636007372541977"/>
    <n v="0.92199475710267931"/>
    <n v="7.8005242897320651E-2"/>
    <n v="0"/>
    <x v="1"/>
    <n v="25"/>
    <x v="1"/>
    <n v="0"/>
    <n v="1.4"/>
    <x v="0"/>
    <n v="0"/>
    <x v="0"/>
    <x v="1"/>
    <m/>
    <x v="1"/>
    <x v="1"/>
    <x v="1"/>
    <n v="0"/>
    <x v="1"/>
    <x v="1"/>
    <x v="1"/>
    <x v="1"/>
    <x v="0"/>
    <x v="0"/>
    <x v="0"/>
    <x v="0"/>
    <x v="0"/>
    <x v="0"/>
    <x v="0"/>
    <x v="0"/>
    <x v="0"/>
    <m/>
    <x v="0"/>
    <x v="0"/>
    <x v="0"/>
    <x v="0"/>
    <x v="0"/>
    <m/>
    <n v="19931116"/>
    <x v="1"/>
    <s v="HALLIBURTON WESTERN AREA LAB EVANSVILLE No W93-0453"/>
    <m/>
    <m/>
    <d v="1993-11-23T00:00:00"/>
  </r>
  <r>
    <x v="0"/>
    <s v="T19N R104W S22 fTENSLEEP"/>
    <n v="49011692"/>
    <x v="0"/>
    <x v="0"/>
    <s v="BAXTER BASIN NORTH"/>
    <m/>
    <s v="22"/>
    <s v=" 19"/>
    <s v=" 104"/>
    <n v="41.616750000000003"/>
    <n v="-109.1187"/>
    <s v="4903705584"/>
    <s v="UNIT NO. 1"/>
    <x v="0"/>
    <s v="TENSLEEP"/>
    <n v="2243"/>
    <m/>
    <n v="25"/>
    <x v="0"/>
    <n v="6502"/>
    <n v="6527"/>
    <m/>
    <m/>
    <x v="0"/>
    <d v="1941-10-07T00:00:00"/>
    <m/>
    <x v="0"/>
    <n v="528"/>
    <n v="-1"/>
    <n v="3812"/>
    <n v="-3"/>
    <x v="0"/>
    <n v="4522"/>
    <n v="3060"/>
    <m/>
    <x v="0"/>
    <n v="697"/>
    <n v="12619"/>
    <x v="0"/>
    <m/>
    <n v="26.347200000000001"/>
    <n v="0"/>
    <n v="165.822"/>
    <n v="0"/>
    <n v="192.16919999999999"/>
    <n v="127.56562"/>
    <n v="50.153399999999998"/>
    <m/>
    <x v="0"/>
    <n v="14.511540000000002"/>
    <n v="192.23056"/>
    <n v="-1.5962548988065868E-4"/>
    <n v="12612"/>
    <n v="-2.7743648686140063E-4"/>
    <n v="0.13710417694406804"/>
    <n v="0"/>
    <n v="0.86289582305593204"/>
    <n v="0.66360738896042337"/>
    <n v="0.26090232479164605"/>
    <n v="7.5490286247930624E-2"/>
    <x v="0"/>
    <m/>
    <x v="0"/>
    <m/>
    <m/>
    <x v="0"/>
    <m/>
    <x v="0"/>
    <x v="0"/>
    <m/>
    <x v="0"/>
    <x v="0"/>
    <x v="0"/>
    <m/>
    <x v="0"/>
    <x v="0"/>
    <x v="0"/>
    <x v="0"/>
    <x v="0"/>
    <x v="0"/>
    <x v="0"/>
    <x v="0"/>
    <x v="0"/>
    <x v="0"/>
    <x v="0"/>
    <x v="0"/>
    <x v="0"/>
    <m/>
    <x v="0"/>
    <x v="0"/>
    <x v="0"/>
    <x v="0"/>
    <x v="0"/>
    <s v="TESTER"/>
    <m/>
    <x v="0"/>
    <m/>
    <m/>
    <m/>
    <m/>
  </r>
  <r>
    <x v="0"/>
    <s v="T19N R104W S22 fSUNDANCE"/>
    <n v="49011696"/>
    <x v="0"/>
    <x v="0"/>
    <s v="BAXTER BASIN NORTH"/>
    <m/>
    <s v="22"/>
    <s v=" 19"/>
    <s v=" 104"/>
    <n v="41.616750000000003"/>
    <n v="-109.1187"/>
    <s v="4903705584"/>
    <s v="UNIT NO. 1"/>
    <x v="0"/>
    <s v="SUNDANCE"/>
    <n v="163"/>
    <n v="2243"/>
    <n v="18"/>
    <x v="0"/>
    <n v="4241"/>
    <n v="4259"/>
    <m/>
    <m/>
    <x v="5"/>
    <d v="1940-09-12T00:00:00"/>
    <m/>
    <x v="0"/>
    <n v="316"/>
    <n v="82"/>
    <n v="5678"/>
    <n v="-3"/>
    <x v="0"/>
    <n v="4354"/>
    <n v="2410"/>
    <m/>
    <x v="0"/>
    <n v="5144"/>
    <n v="17984"/>
    <x v="0"/>
    <m/>
    <n v="15.7684"/>
    <n v="6.7477800000000006"/>
    <n v="246.99299999999999"/>
    <n v="0"/>
    <n v="269.50918000000001"/>
    <n v="122.82634"/>
    <n v="39.499899999999997"/>
    <m/>
    <x v="0"/>
    <n v="107.09808000000001"/>
    <n v="269.42431999999997"/>
    <n v="1.5745912992984996E-4"/>
    <n v="17978"/>
    <n v="-1.6684277848840444E-4"/>
    <n v="5.8507840066894932E-2"/>
    <n v="2.5037291865160214E-2"/>
    <n v="0.91645486806794474"/>
    <n v="0.45588438341423676"/>
    <n v="0.14660851700395866"/>
    <n v="0.39750709958180475"/>
    <x v="0"/>
    <m/>
    <x v="0"/>
    <m/>
    <m/>
    <x v="0"/>
    <m/>
    <x v="0"/>
    <x v="0"/>
    <m/>
    <x v="0"/>
    <x v="0"/>
    <x v="0"/>
    <m/>
    <x v="0"/>
    <x v="0"/>
    <x v="0"/>
    <x v="0"/>
    <x v="0"/>
    <x v="0"/>
    <x v="0"/>
    <x v="0"/>
    <x v="0"/>
    <x v="0"/>
    <x v="0"/>
    <x v="0"/>
    <x v="0"/>
    <m/>
    <x v="0"/>
    <x v="0"/>
    <x v="0"/>
    <x v="0"/>
    <x v="0"/>
    <s v="FLOW LINE"/>
    <m/>
    <x v="0"/>
    <m/>
    <m/>
    <m/>
    <m/>
  </r>
  <r>
    <x v="0"/>
    <s v="T19N R104W S22 fNUGGET"/>
    <n v="49005596"/>
    <x v="0"/>
    <x v="0"/>
    <s v="BAXTER BASIN NORTH"/>
    <m/>
    <s v="22"/>
    <s v=" 19"/>
    <s v=" 104"/>
    <n v="41.616750000000003"/>
    <n v="-109.1187"/>
    <s v="4903705584"/>
    <s v="UNIT NO. 1"/>
    <x v="0"/>
    <s v="NUGGET"/>
    <m/>
    <n v="163"/>
    <n v="68"/>
    <x v="0"/>
    <n v="4010"/>
    <n v="4078"/>
    <m/>
    <m/>
    <x v="0"/>
    <m/>
    <m/>
    <x v="0"/>
    <n v="80"/>
    <n v="37"/>
    <n v="4106"/>
    <n v="-3"/>
    <x v="0"/>
    <n v="3823"/>
    <n v="4600"/>
    <m/>
    <x v="0"/>
    <n v="117"/>
    <n v="10425"/>
    <x v="0"/>
    <m/>
    <n v="3.992"/>
    <n v="3.0447299999999999"/>
    <n v="178.61099999999999"/>
    <n v="0"/>
    <n v="185.64773"/>
    <n v="107.84683"/>
    <n v="75.393999999999991"/>
    <m/>
    <x v="0"/>
    <n v="2.43594"/>
    <n v="185.67676999999998"/>
    <n v="-7.8206528252190854E-5"/>
    <n v="12757"/>
    <n v="0.10059528944871021"/>
    <n v="2.1503090826911809E-2"/>
    <n v="1.6400577588532864E-2"/>
    <n v="0.96209633158455532"/>
    <n v="0.58083103233646305"/>
    <n v="0.40604971747408142"/>
    <n v="1.311925018945558E-2"/>
    <x v="0"/>
    <m/>
    <x v="0"/>
    <m/>
    <m/>
    <x v="0"/>
    <m/>
    <x v="0"/>
    <x v="0"/>
    <m/>
    <x v="0"/>
    <x v="0"/>
    <x v="0"/>
    <m/>
    <x v="0"/>
    <x v="0"/>
    <x v="0"/>
    <x v="0"/>
    <x v="0"/>
    <x v="0"/>
    <x v="0"/>
    <x v="0"/>
    <x v="0"/>
    <x v="0"/>
    <x v="0"/>
    <x v="0"/>
    <x v="0"/>
    <m/>
    <x v="0"/>
    <x v="0"/>
    <x v="0"/>
    <x v="0"/>
    <x v="0"/>
    <s v="DST"/>
    <m/>
    <x v="0"/>
    <m/>
    <m/>
    <m/>
    <m/>
  </r>
  <r>
    <x v="0"/>
    <s v="T19N R104W S13 fTENSLEEP"/>
    <n v="49011728"/>
    <x v="0"/>
    <x v="0"/>
    <s v="BAXTER BASIN NORTH"/>
    <m/>
    <s v="13"/>
    <s v=" 19"/>
    <s v=" 104"/>
    <n v="41.631399999999999"/>
    <n v="-109.0973"/>
    <s v="4903705622"/>
    <s v="U.P. NO. 2"/>
    <x v="0"/>
    <s v="TENSLEEP"/>
    <n v="2243"/>
    <m/>
    <n v="23"/>
    <x v="0"/>
    <n v="6277"/>
    <n v="6300"/>
    <m/>
    <m/>
    <x v="0"/>
    <d v="1946-08-15T00:00:00"/>
    <m/>
    <x v="0"/>
    <n v="921"/>
    <n v="296"/>
    <n v="15641"/>
    <n v="-3"/>
    <x v="0"/>
    <n v="23760"/>
    <n v="0"/>
    <m/>
    <x v="0"/>
    <n v="1977"/>
    <n v="42595"/>
    <x v="0"/>
    <m/>
    <n v="45.957900000000002"/>
    <n v="24.357839999999999"/>
    <n v="680.38349999999991"/>
    <n v="0"/>
    <n v="750.69923999999992"/>
    <n v="670.26959999999997"/>
    <n v="0"/>
    <m/>
    <x v="0"/>
    <n v="41.161140000000003"/>
    <n v="711.43074000000001"/>
    <n v="2.6857051381984458E-2"/>
    <n v="42589"/>
    <n v="-7.0435762584522912E-5"/>
    <n v="6.1220123254687196E-2"/>
    <n v="3.2446869134968088E-2"/>
    <n v="0.90633300761034474"/>
    <n v="0.94214315226243939"/>
    <n v="0"/>
    <n v="5.7856847737560516E-2"/>
    <x v="0"/>
    <m/>
    <x v="0"/>
    <m/>
    <m/>
    <x v="0"/>
    <m/>
    <x v="0"/>
    <x v="0"/>
    <m/>
    <x v="0"/>
    <x v="0"/>
    <x v="0"/>
    <m/>
    <x v="0"/>
    <x v="0"/>
    <x v="0"/>
    <x v="0"/>
    <x v="0"/>
    <x v="0"/>
    <x v="0"/>
    <x v="0"/>
    <x v="0"/>
    <x v="0"/>
    <x v="0"/>
    <x v="0"/>
    <x v="0"/>
    <m/>
    <x v="0"/>
    <x v="0"/>
    <x v="0"/>
    <x v="0"/>
    <x v="0"/>
    <s v="DST"/>
    <m/>
    <x v="0"/>
    <m/>
    <m/>
    <m/>
    <m/>
  </r>
  <r>
    <x v="0"/>
    <s v="T19N R104W S13 fNUGGET"/>
    <n v="49017302"/>
    <x v="0"/>
    <x v="0"/>
    <s v="BAXTER BASIN NORTH"/>
    <m/>
    <s v="13"/>
    <s v=" 19"/>
    <s v=" 104"/>
    <n v="41.631399999999999"/>
    <n v="-109.0973"/>
    <s v="4903705622"/>
    <s v="U.P. NO. 2"/>
    <x v="0"/>
    <s v="NUGGET"/>
    <m/>
    <n v="2243"/>
    <n v="19"/>
    <x v="0"/>
    <n v="4015"/>
    <n v="4034"/>
    <m/>
    <m/>
    <x v="5"/>
    <d v="1946-09-04T00:00:00"/>
    <n v="8.1499996185302734"/>
    <x v="2"/>
    <n v="34"/>
    <n v="37"/>
    <n v="3782"/>
    <n v="-3"/>
    <x v="0"/>
    <n v="3564"/>
    <n v="3375"/>
    <m/>
    <x v="0"/>
    <n v="290"/>
    <n v="9590"/>
    <x v="0"/>
    <m/>
    <n v="1.6966000000000001"/>
    <n v="3.0447299999999999"/>
    <n v="164.517"/>
    <n v="0"/>
    <n v="169.25833"/>
    <n v="100.54043999999999"/>
    <n v="55.316249999999997"/>
    <m/>
    <x v="0"/>
    <n v="6.0378000000000007"/>
    <n v="161.89448999999999"/>
    <n v="2.2236984121107622E-2"/>
    <n v="11076"/>
    <n v="7.1905545340172267E-2"/>
    <n v="1.0023731180616044E-2"/>
    <n v="1.7988656747351815E-2"/>
    <n v="0.9719876120720321"/>
    <n v="0.6210244709378312"/>
    <n v="0.34168086881770959"/>
    <n v="3.7294660244459224E-2"/>
    <x v="0"/>
    <m/>
    <x v="0"/>
    <m/>
    <m/>
    <x v="0"/>
    <m/>
    <x v="0"/>
    <x v="0"/>
    <m/>
    <x v="0"/>
    <x v="0"/>
    <x v="0"/>
    <m/>
    <x v="0"/>
    <x v="0"/>
    <x v="0"/>
    <x v="0"/>
    <x v="0"/>
    <x v="0"/>
    <x v="0"/>
    <x v="0"/>
    <x v="0"/>
    <x v="0"/>
    <x v="0"/>
    <x v="0"/>
    <x v="0"/>
    <m/>
    <x v="0"/>
    <x v="0"/>
    <x v="0"/>
    <x v="0"/>
    <x v="0"/>
    <s v="FLOW LINE PRODUCTION"/>
    <m/>
    <x v="0"/>
    <m/>
    <m/>
    <m/>
    <m/>
  </r>
  <r>
    <x v="0"/>
    <s v="T19N R104W S12 fNUGGET"/>
    <n v="49011706"/>
    <x v="0"/>
    <x v="0"/>
    <s v="BAXTER BASIN NORTH"/>
    <m/>
    <s v="12"/>
    <s v=" 19"/>
    <s v=" 104"/>
    <n v="41.635080000000002"/>
    <n v="-109.09244"/>
    <s v="4903705630"/>
    <s v="UNIT NO. 1"/>
    <x v="0"/>
    <s v="NUGGET"/>
    <n v="170"/>
    <m/>
    <m/>
    <x v="1"/>
    <n v="4049"/>
    <m/>
    <m/>
    <m/>
    <x v="0"/>
    <d v="1943-03-18T00:00:00"/>
    <m/>
    <x v="0"/>
    <n v="103"/>
    <n v="40"/>
    <n v="2909"/>
    <n v="-3"/>
    <x v="0"/>
    <n v="2695"/>
    <n v="2500"/>
    <m/>
    <x v="0"/>
    <n v="864"/>
    <n v="9111"/>
    <x v="0"/>
    <m/>
    <n v="5.1397000000000004"/>
    <n v="3.2915999999999999"/>
    <n v="126.54149999999998"/>
    <n v="0"/>
    <n v="134.97279999999998"/>
    <n v="76.025949999999995"/>
    <n v="40.975000000000001"/>
    <m/>
    <x v="0"/>
    <n v="17.988480000000003"/>
    <n v="134.98943"/>
    <n v="-6.160120991747836E-5"/>
    <n v="9105"/>
    <n v="-3.2938076416337287E-4"/>
    <n v="3.8079524170795902E-2"/>
    <n v="2.4387135778467961E-2"/>
    <n v="0.93753334005073619"/>
    <n v="0.56319928160301136"/>
    <n v="0.30354228475518413"/>
    <n v="0.13325843364180442"/>
    <x v="0"/>
    <m/>
    <x v="0"/>
    <m/>
    <m/>
    <x v="0"/>
    <m/>
    <x v="0"/>
    <x v="0"/>
    <m/>
    <x v="0"/>
    <x v="0"/>
    <x v="0"/>
    <m/>
    <x v="0"/>
    <x v="0"/>
    <x v="0"/>
    <x v="0"/>
    <x v="0"/>
    <x v="0"/>
    <x v="0"/>
    <x v="0"/>
    <x v="0"/>
    <x v="0"/>
    <x v="0"/>
    <x v="0"/>
    <x v="0"/>
    <m/>
    <x v="0"/>
    <x v="0"/>
    <x v="0"/>
    <x v="0"/>
    <x v="0"/>
    <s v="TESTER"/>
    <m/>
    <x v="0"/>
    <m/>
    <m/>
    <m/>
    <m/>
  </r>
  <r>
    <x v="0"/>
    <s v="T19N R104W S12 fNUGGET"/>
    <n v="49005593"/>
    <x v="0"/>
    <x v="0"/>
    <s v="BAXTER BASIN NORTH"/>
    <m/>
    <s v="12"/>
    <s v=" 19"/>
    <s v=" 104"/>
    <n v="41.635080000000002"/>
    <n v="-109.09244"/>
    <s v="4903705630"/>
    <s v="UNIT NO. 1"/>
    <x v="0"/>
    <s v="NUGGET"/>
    <n v="149"/>
    <n v="170"/>
    <n v="105"/>
    <x v="0"/>
    <n v="3774"/>
    <n v="3879"/>
    <m/>
    <m/>
    <x v="0"/>
    <m/>
    <m/>
    <x v="0"/>
    <n v="17"/>
    <n v="20"/>
    <n v="4939"/>
    <n v="-3"/>
    <x v="0"/>
    <n v="3969"/>
    <n v="5000"/>
    <m/>
    <x v="0"/>
    <n v="443"/>
    <n v="11847"/>
    <x v="0"/>
    <m/>
    <n v="0.84830000000000005"/>
    <n v="1.6457999999999999"/>
    <n v="214.84649999999999"/>
    <n v="0"/>
    <n v="217.34059999999999"/>
    <n v="111.96549"/>
    <n v="81.95"/>
    <m/>
    <x v="0"/>
    <n v="9.2232600000000016"/>
    <n v="203.13874999999999"/>
    <n v="3.3775380408098542E-2"/>
    <n v="14382"/>
    <n v="9.6648747569484161E-2"/>
    <n v="3.9030903567948191E-3"/>
    <n v="7.5724461973510704E-3"/>
    <n v="0.9885244634458541"/>
    <n v="0.55117740952920113"/>
    <n v="0.40341884549353579"/>
    <n v="4.5403744977263086E-2"/>
    <x v="0"/>
    <m/>
    <x v="0"/>
    <m/>
    <m/>
    <x v="0"/>
    <m/>
    <x v="0"/>
    <x v="0"/>
    <m/>
    <x v="0"/>
    <x v="0"/>
    <x v="0"/>
    <m/>
    <x v="0"/>
    <x v="0"/>
    <x v="0"/>
    <x v="0"/>
    <x v="0"/>
    <x v="0"/>
    <x v="0"/>
    <x v="0"/>
    <x v="0"/>
    <x v="0"/>
    <x v="0"/>
    <x v="0"/>
    <x v="0"/>
    <m/>
    <x v="0"/>
    <x v="0"/>
    <x v="0"/>
    <x v="0"/>
    <x v="0"/>
    <s v="DST"/>
    <m/>
    <x v="0"/>
    <m/>
    <m/>
    <m/>
    <m/>
  </r>
  <r>
    <x v="0"/>
    <s v="T19N R104W S12 fMORRISON"/>
    <n v="49011710"/>
    <x v="0"/>
    <x v="0"/>
    <s v="BAXTER BASIN NORTH"/>
    <m/>
    <s v="12"/>
    <s v=" 19"/>
    <s v=" 104"/>
    <n v="41.635080000000002"/>
    <n v="-109.09244"/>
    <s v="4903705630"/>
    <s v="UNIT NO. 1"/>
    <x v="0"/>
    <s v="MORRISON"/>
    <n v="166"/>
    <n v="149"/>
    <n v="62"/>
    <x v="0"/>
    <n v="3563"/>
    <n v="3625"/>
    <m/>
    <m/>
    <x v="0"/>
    <d v="1943-03-07T00:00:00"/>
    <m/>
    <x v="0"/>
    <n v="92"/>
    <n v="48"/>
    <n v="3770"/>
    <n v="-3"/>
    <x v="0"/>
    <n v="4606"/>
    <n v="1460"/>
    <m/>
    <x v="0"/>
    <n v="899"/>
    <n v="10875"/>
    <x v="0"/>
    <m/>
    <n v="4.5907999999999998"/>
    <n v="3.9499200000000001"/>
    <n v="163.995"/>
    <n v="0"/>
    <n v="172.53571999999997"/>
    <n v="129.93526"/>
    <n v="23.929399999999998"/>
    <m/>
    <x v="0"/>
    <n v="18.717180000000003"/>
    <n v="172.58184"/>
    <n v="-1.3363562259779063E-4"/>
    <n v="10869"/>
    <n v="-2.7593818984547461E-4"/>
    <n v="2.6607823585747929E-2"/>
    <n v="2.2893346374884001E-2"/>
    <n v="0.95049883003936808"/>
    <n v="0.75289068652877966"/>
    <n v="0.13865537648688875"/>
    <n v="0.10845393698433162"/>
    <x v="0"/>
    <m/>
    <x v="0"/>
    <m/>
    <m/>
    <x v="0"/>
    <m/>
    <x v="0"/>
    <x v="0"/>
    <m/>
    <x v="0"/>
    <x v="0"/>
    <x v="0"/>
    <m/>
    <x v="0"/>
    <x v="0"/>
    <x v="0"/>
    <x v="0"/>
    <x v="0"/>
    <x v="0"/>
    <x v="0"/>
    <x v="0"/>
    <x v="0"/>
    <x v="0"/>
    <x v="0"/>
    <x v="0"/>
    <x v="0"/>
    <m/>
    <x v="0"/>
    <x v="0"/>
    <x v="0"/>
    <x v="0"/>
    <x v="0"/>
    <s v="TESTER"/>
    <m/>
    <x v="0"/>
    <m/>
    <m/>
    <m/>
    <m/>
  </r>
  <r>
    <x v="0"/>
    <s v="T19N R104W S11 fWEBER"/>
    <n v="49009137"/>
    <x v="0"/>
    <x v="0"/>
    <s v="BAXTER BASIN NORTH"/>
    <m/>
    <s v="11"/>
    <s v=" 19"/>
    <s v=" 104"/>
    <n v="41.640140000000002"/>
    <n v="-109.10509"/>
    <s v="4903705655"/>
    <s v="UNION PACIFIC NO. 4"/>
    <x v="0"/>
    <s v="WEBER"/>
    <n v="385"/>
    <n v="256"/>
    <n v="73"/>
    <x v="0"/>
    <n v="6632"/>
    <n v="6705"/>
    <m/>
    <m/>
    <x v="0"/>
    <d v="1962-02-15T00:00:00"/>
    <n v="7.5999999046325684"/>
    <x v="2"/>
    <n v="973"/>
    <n v="370"/>
    <n v="26637"/>
    <n v="-3"/>
    <x v="0"/>
    <n v="41000"/>
    <n v="2013"/>
    <m/>
    <x v="0"/>
    <n v="2329"/>
    <n v="72300"/>
    <x v="0"/>
    <m/>
    <n v="48.552700000000002"/>
    <n v="30.447300000000002"/>
    <n v="1158.7094999999999"/>
    <n v="0"/>
    <n v="1237.7094999999999"/>
    <n v="1156.6099999999999"/>
    <n v="32.993069999999996"/>
    <m/>
    <x v="0"/>
    <n v="48.489780000000003"/>
    <n v="1238.09285"/>
    <n v="-1.5483869299989317E-4"/>
    <n v="73316"/>
    <n v="6.9772552466761898E-3"/>
    <n v="3.9227864050490044E-2"/>
    <n v="2.4599714230196992E-2"/>
    <n v="0.93617242171931292"/>
    <n v="0.93418680190261971"/>
    <n v="2.6648300246625279E-2"/>
    <n v="3.9164897850754894E-2"/>
    <x v="0"/>
    <m/>
    <x v="0"/>
    <m/>
    <m/>
    <x v="0"/>
    <m/>
    <x v="0"/>
    <x v="0"/>
    <m/>
    <x v="0"/>
    <x v="0"/>
    <x v="0"/>
    <m/>
    <x v="0"/>
    <x v="0"/>
    <x v="0"/>
    <x v="0"/>
    <x v="0"/>
    <x v="0"/>
    <x v="0"/>
    <x v="0"/>
    <x v="0"/>
    <x v="0"/>
    <x v="0"/>
    <x v="0"/>
    <x v="0"/>
    <m/>
    <x v="0"/>
    <x v="0"/>
    <x v="0"/>
    <x v="0"/>
    <x v="0"/>
    <s v="DST NO. 6"/>
    <m/>
    <x v="0"/>
    <m/>
    <m/>
    <m/>
    <m/>
  </r>
  <r>
    <x v="0"/>
    <s v="T19N R104W S11 fWEBER"/>
    <n v="49009138"/>
    <x v="0"/>
    <x v="0"/>
    <s v="BAXTER BASIN NORTH"/>
    <m/>
    <s v="11"/>
    <s v=" 19"/>
    <s v=" 104"/>
    <n v="41.640140000000002"/>
    <n v="-109.10509"/>
    <s v="4903705655"/>
    <s v="UNION PACIFIC NO. 4"/>
    <x v="0"/>
    <s v="WEBER"/>
    <m/>
    <n v="385"/>
    <n v="30"/>
    <x v="0"/>
    <n v="6217"/>
    <n v="6247"/>
    <m/>
    <m/>
    <x v="0"/>
    <d v="1962-02-08T00:00:00"/>
    <n v="8.1000003814697266"/>
    <x v="2"/>
    <n v="21"/>
    <n v="5"/>
    <n v="1297"/>
    <n v="-3"/>
    <x v="0"/>
    <n v="1620"/>
    <n v="476"/>
    <m/>
    <x v="0"/>
    <n v="210"/>
    <n v="3388"/>
    <x v="0"/>
    <m/>
    <n v="1.0479000000000001"/>
    <n v="0.41144999999999998"/>
    <n v="56.419499999999999"/>
    <n v="0"/>
    <n v="57.87885"/>
    <n v="45.700199999999995"/>
    <n v="7.801639999999999"/>
    <m/>
    <x v="0"/>
    <n v="4.3722000000000003"/>
    <n v="57.874039999999994"/>
    <n v="4.1554038089296937E-5"/>
    <n v="3623"/>
    <n v="3.351875624019398E-2"/>
    <n v="1.8105059101899919E-2"/>
    <n v="7.1088143596495087E-3"/>
    <n v="0.97478612653845054"/>
    <n v="0.78964938338502033"/>
    <n v="0.13480379112983989"/>
    <n v="7.5546825485139815E-2"/>
    <x v="0"/>
    <m/>
    <x v="0"/>
    <m/>
    <m/>
    <x v="0"/>
    <m/>
    <x v="0"/>
    <x v="0"/>
    <m/>
    <x v="0"/>
    <x v="0"/>
    <x v="0"/>
    <m/>
    <x v="0"/>
    <x v="0"/>
    <x v="0"/>
    <x v="0"/>
    <x v="0"/>
    <x v="0"/>
    <x v="0"/>
    <x v="0"/>
    <x v="0"/>
    <x v="0"/>
    <x v="0"/>
    <x v="0"/>
    <x v="0"/>
    <m/>
    <x v="0"/>
    <x v="0"/>
    <x v="0"/>
    <x v="0"/>
    <x v="0"/>
    <s v="DST NO. 5"/>
    <m/>
    <x v="0"/>
    <m/>
    <m/>
    <m/>
    <m/>
  </r>
  <r>
    <x v="0"/>
    <s v="T19N R104W S11 fROUND VALLEY"/>
    <n v="49009134"/>
    <x v="0"/>
    <x v="0"/>
    <s v="BAXTER BASIN NORTH"/>
    <m/>
    <s v="11"/>
    <s v=" 19"/>
    <s v=" 104"/>
    <n v="41.640140000000002"/>
    <n v="-109.10509"/>
    <s v="4903705655"/>
    <s v="UNION PACIFIC NO. 4"/>
    <x v="0"/>
    <s v="ROUND VALLEY"/>
    <n v="138"/>
    <n v="104"/>
    <n v="194"/>
    <x v="0"/>
    <n v="7209"/>
    <n v="7403"/>
    <m/>
    <m/>
    <x v="0"/>
    <d v="1962-05-02T00:00:00"/>
    <n v="6.8000001907348633"/>
    <x v="2"/>
    <n v="741"/>
    <n v="190"/>
    <n v="33578"/>
    <n v="-3"/>
    <x v="0"/>
    <n v="47000"/>
    <n v="5551"/>
    <m/>
    <x v="0"/>
    <n v="4650"/>
    <n v="88893"/>
    <x v="0"/>
    <m/>
    <n v="36.975900000000003"/>
    <n v="15.6351"/>
    <n v="1460.6429999999998"/>
    <n v="0"/>
    <n v="1513.2539999999999"/>
    <n v="1325.87"/>
    <n v="90.980889999999988"/>
    <m/>
    <x v="0"/>
    <n v="96.813000000000002"/>
    <n v="1513.66389"/>
    <n v="-1.354149715637421E-4"/>
    <n v="91704"/>
    <n v="1.5565042608681207E-2"/>
    <n v="2.4434695034673628E-2"/>
    <n v="1.0332105515663596E-2"/>
    <n v="0.96523319944966268"/>
    <n v="0.87593422077341088"/>
    <n v="6.0106401824780262E-2"/>
    <n v="6.3959377401808792E-2"/>
    <x v="0"/>
    <m/>
    <x v="0"/>
    <m/>
    <m/>
    <x v="0"/>
    <m/>
    <x v="0"/>
    <x v="0"/>
    <m/>
    <x v="0"/>
    <x v="0"/>
    <x v="0"/>
    <m/>
    <x v="0"/>
    <x v="0"/>
    <x v="0"/>
    <x v="0"/>
    <x v="0"/>
    <x v="0"/>
    <x v="0"/>
    <x v="0"/>
    <x v="0"/>
    <x v="0"/>
    <x v="0"/>
    <x v="0"/>
    <x v="0"/>
    <m/>
    <x v="0"/>
    <x v="0"/>
    <x v="0"/>
    <x v="0"/>
    <x v="0"/>
    <s v="DST #10"/>
    <m/>
    <x v="0"/>
    <m/>
    <m/>
    <m/>
    <m/>
  </r>
  <r>
    <x v="0"/>
    <s v="T19N R104W S11 fNUGGET"/>
    <n v="49005592"/>
    <x v="0"/>
    <x v="0"/>
    <s v="BAXTER BASIN NORTH"/>
    <m/>
    <s v="11"/>
    <s v=" 19"/>
    <s v=" 104"/>
    <n v="41.64132"/>
    <n v="-109.1009"/>
    <s v="4903705660"/>
    <s v="UNIT NO. 2"/>
    <x v="0"/>
    <s v="NUGGET"/>
    <m/>
    <n v="1980"/>
    <n v="10"/>
    <x v="0"/>
    <n v="4290"/>
    <n v="4300"/>
    <m/>
    <m/>
    <x v="0"/>
    <m/>
    <m/>
    <x v="0"/>
    <n v="90"/>
    <n v="44"/>
    <n v="3936"/>
    <n v="-3"/>
    <x v="0"/>
    <n v="3619"/>
    <n v="4700"/>
    <m/>
    <x v="0"/>
    <n v="11"/>
    <n v="9011"/>
    <x v="0"/>
    <m/>
    <n v="4.4909999999999997"/>
    <n v="3.6207600000000002"/>
    <n v="171.21599999999998"/>
    <n v="0"/>
    <n v="179.32775999999998"/>
    <n v="102.09199"/>
    <n v="77.032999999999987"/>
    <m/>
    <x v="0"/>
    <n v="0.22902000000000003"/>
    <n v="179.35400999999996"/>
    <n v="-7.318465056079135E-5"/>
    <n v="12394"/>
    <n v="0.15804718523709413"/>
    <n v="2.5043529233845334E-2"/>
    <n v="2.0190739013301682E-2"/>
    <n v="0.95476573175285295"/>
    <n v="0.56922055994176002"/>
    <n v="0.42950252408630285"/>
    <n v="1.276915971937288E-3"/>
    <x v="0"/>
    <m/>
    <x v="0"/>
    <m/>
    <m/>
    <x v="0"/>
    <m/>
    <x v="0"/>
    <x v="0"/>
    <m/>
    <x v="0"/>
    <x v="0"/>
    <x v="0"/>
    <m/>
    <x v="0"/>
    <x v="0"/>
    <x v="0"/>
    <x v="0"/>
    <x v="0"/>
    <x v="0"/>
    <x v="0"/>
    <x v="0"/>
    <x v="0"/>
    <x v="0"/>
    <x v="0"/>
    <x v="0"/>
    <x v="0"/>
    <m/>
    <x v="0"/>
    <x v="0"/>
    <x v="0"/>
    <x v="0"/>
    <x v="0"/>
    <s v="DST"/>
    <m/>
    <x v="0"/>
    <m/>
    <m/>
    <m/>
    <m/>
  </r>
  <r>
    <x v="0"/>
    <s v="T19N R104W S11 fNUGGET"/>
    <n v="49005591"/>
    <x v="0"/>
    <x v="0"/>
    <s v="BAXTER BASIN NORTH"/>
    <m/>
    <s v="11"/>
    <s v=" 19"/>
    <s v=" 104"/>
    <n v="41.637720000000002"/>
    <n v="-109.10073"/>
    <s v="4903705641"/>
    <s v="UNIT NO. 1"/>
    <x v="0"/>
    <s v="NUGGET"/>
    <n v="176"/>
    <m/>
    <n v="40"/>
    <x v="0"/>
    <n v="4095"/>
    <n v="4135"/>
    <m/>
    <m/>
    <x v="1"/>
    <m/>
    <m/>
    <x v="0"/>
    <n v="61"/>
    <n v="29"/>
    <n v="4049"/>
    <n v="-3"/>
    <x v="0"/>
    <n v="3908"/>
    <n v="4350"/>
    <m/>
    <x v="0"/>
    <n v="-3"/>
    <n v="10186"/>
    <x v="0"/>
    <m/>
    <n v="3.0438999999999998"/>
    <n v="2.3864100000000001"/>
    <n v="176.13149999999999"/>
    <n v="0"/>
    <n v="181.56180999999998"/>
    <n v="110.24468"/>
    <n v="71.296499999999995"/>
    <m/>
    <x v="0"/>
    <n v="0"/>
    <n v="181.54118"/>
    <n v="5.6815836190120134E-5"/>
    <n v="12388"/>
    <n v="9.7545849207052365E-2"/>
    <n v="1.6765089530667271E-2"/>
    <n v="1.3143788333020035E-2"/>
    <n v="0.97009112213631277"/>
    <n v="0.60727092332439392"/>
    <n v="0.39272907667560603"/>
    <n v="0"/>
    <x v="0"/>
    <m/>
    <x v="0"/>
    <m/>
    <m/>
    <x v="0"/>
    <m/>
    <x v="0"/>
    <x v="0"/>
    <m/>
    <x v="0"/>
    <x v="0"/>
    <x v="0"/>
    <m/>
    <x v="0"/>
    <x v="0"/>
    <x v="0"/>
    <x v="0"/>
    <x v="0"/>
    <x v="0"/>
    <x v="0"/>
    <x v="0"/>
    <x v="0"/>
    <x v="0"/>
    <x v="0"/>
    <x v="0"/>
    <x v="0"/>
    <m/>
    <x v="0"/>
    <x v="0"/>
    <x v="0"/>
    <x v="0"/>
    <x v="0"/>
    <s v="PRODUCTION"/>
    <m/>
    <x v="0"/>
    <m/>
    <m/>
    <m/>
    <m/>
  </r>
  <r>
    <x v="0"/>
    <s v="T19N R104W S11 fMORGAN/DURST"/>
    <n v="49009136"/>
    <x v="0"/>
    <x v="0"/>
    <s v="BAXTER BASIN NORTH"/>
    <m/>
    <s v="11"/>
    <s v=" 19"/>
    <s v=" 104"/>
    <n v="41.640140000000002"/>
    <n v="-109.10509"/>
    <s v="4903705655"/>
    <s v="UNION PACIFIC NO. 4"/>
    <x v="0"/>
    <s v="MORGAN/DURST"/>
    <n v="104"/>
    <m/>
    <n v="163"/>
    <x v="0"/>
    <n v="7507"/>
    <n v="7670"/>
    <m/>
    <m/>
    <x v="0"/>
    <d v="1962-03-27T00:00:00"/>
    <n v="7.0999999046325684"/>
    <x v="2"/>
    <n v="1910"/>
    <n v="363"/>
    <n v="30986"/>
    <n v="-3"/>
    <x v="0"/>
    <n v="49000"/>
    <n v="3148"/>
    <m/>
    <x v="0"/>
    <n v="1900"/>
    <n v="85709"/>
    <x v="0"/>
    <m/>
    <n v="95.308999999999997"/>
    <n v="29.871269999999999"/>
    <n v="1347.8909999999998"/>
    <n v="0"/>
    <n v="1473.0712699999999"/>
    <n v="1382.29"/>
    <n v="51.595719999999993"/>
    <m/>
    <x v="0"/>
    <n v="39.558"/>
    <n v="1473.44372"/>
    <n v="-1.264035653183871E-4"/>
    <n v="87301"/>
    <n v="9.201780243916536E-3"/>
    <n v="6.4700874927796262E-2"/>
    <n v="2.0278224555964629E-2"/>
    <n v="0.91502090051623908"/>
    <n v="0.9381355943476416"/>
    <n v="3.5017095868446195E-2"/>
    <n v="2.6847309783912209E-2"/>
    <x v="0"/>
    <m/>
    <x v="0"/>
    <m/>
    <m/>
    <x v="0"/>
    <m/>
    <x v="0"/>
    <x v="0"/>
    <m/>
    <x v="0"/>
    <x v="0"/>
    <x v="0"/>
    <m/>
    <x v="0"/>
    <x v="0"/>
    <x v="0"/>
    <x v="0"/>
    <x v="0"/>
    <x v="0"/>
    <x v="0"/>
    <x v="0"/>
    <x v="0"/>
    <x v="0"/>
    <x v="0"/>
    <x v="0"/>
    <x v="0"/>
    <m/>
    <x v="0"/>
    <x v="0"/>
    <x v="0"/>
    <x v="0"/>
    <x v="0"/>
    <s v="DST"/>
    <m/>
    <x v="0"/>
    <m/>
    <m/>
    <m/>
    <m/>
  </r>
  <r>
    <x v="0"/>
    <s v="T19N R104W S11 fMORGAN/DURST"/>
    <n v="49009135"/>
    <x v="0"/>
    <x v="0"/>
    <s v="BAXTER BASIN NORTH"/>
    <m/>
    <s v="11"/>
    <s v=" 19"/>
    <s v=" 104"/>
    <n v="41.640140000000002"/>
    <n v="-109.10509"/>
    <s v="4903705655"/>
    <s v="UNION PACIFIC NO. 4"/>
    <x v="0"/>
    <s v="MORGAN/DURST"/>
    <n v="256"/>
    <n v="138"/>
    <n v="110"/>
    <x v="0"/>
    <n v="6961"/>
    <n v="7071"/>
    <m/>
    <m/>
    <x v="0"/>
    <d v="1962-05-02T00:00:00"/>
    <n v="6.9000000953674316"/>
    <x v="2"/>
    <n v="1140"/>
    <n v="156"/>
    <n v="13204"/>
    <n v="-3"/>
    <x v="0"/>
    <n v="18000"/>
    <n v="2562"/>
    <m/>
    <x v="0"/>
    <n v="4540"/>
    <n v="38302"/>
    <x v="0"/>
    <m/>
    <n v="56.886000000000003"/>
    <n v="12.83724"/>
    <n v="574.37399999999991"/>
    <n v="0"/>
    <n v="644.09723999999994"/>
    <n v="507.78"/>
    <n v="41.991179999999993"/>
    <m/>
    <x v="0"/>
    <n v="94.522800000000004"/>
    <n v="644.29397999999992"/>
    <n v="-1.5270206513824043E-4"/>
    <n v="39596"/>
    <n v="1.6611466276412745E-2"/>
    <n v="8.8318962521870159E-2"/>
    <n v="1.9930593088708159E-2"/>
    <n v="0.89175044438942164"/>
    <n v="0.78811849212063112"/>
    <n v="6.5173944353787067E-2"/>
    <n v="0.14670756352558192"/>
    <x v="0"/>
    <m/>
    <x v="0"/>
    <m/>
    <m/>
    <x v="0"/>
    <m/>
    <x v="0"/>
    <x v="0"/>
    <m/>
    <x v="0"/>
    <x v="0"/>
    <x v="0"/>
    <m/>
    <x v="0"/>
    <x v="0"/>
    <x v="0"/>
    <x v="0"/>
    <x v="0"/>
    <x v="0"/>
    <x v="0"/>
    <x v="0"/>
    <x v="0"/>
    <x v="0"/>
    <x v="0"/>
    <x v="0"/>
    <x v="0"/>
    <m/>
    <x v="0"/>
    <x v="0"/>
    <x v="0"/>
    <x v="0"/>
    <x v="0"/>
    <s v="DST NO. 11"/>
    <m/>
    <x v="0"/>
    <m/>
    <m/>
    <m/>
    <m/>
  </r>
  <r>
    <x v="0"/>
    <s v="T19N R104W S11 fCLOVERLY"/>
    <n v="49011720"/>
    <x v="0"/>
    <x v="0"/>
    <s v="BAXTER BASIN NORTH"/>
    <m/>
    <s v="11"/>
    <s v=" 19"/>
    <s v=" 104"/>
    <n v="41.637720000000002"/>
    <n v="-109.10073"/>
    <s v="4903705641"/>
    <s v="UNIT NO. 1"/>
    <x v="0"/>
    <s v="CLOVERLY"/>
    <m/>
    <n v="176"/>
    <n v="69"/>
    <x v="0"/>
    <n v="3850"/>
    <n v="3919"/>
    <m/>
    <m/>
    <x v="0"/>
    <d v="1938-03-10T00:00:00"/>
    <m/>
    <x v="0"/>
    <n v="110"/>
    <n v="-1"/>
    <n v="5975"/>
    <n v="-3"/>
    <x v="0"/>
    <n v="8476"/>
    <n v="1460"/>
    <m/>
    <x v="0"/>
    <n v="116"/>
    <n v="16137"/>
    <x v="0"/>
    <m/>
    <n v="5.4889999999999999"/>
    <n v="0"/>
    <n v="259.91250000000002"/>
    <n v="0"/>
    <n v="265.40149999999994"/>
    <n v="239.10795999999999"/>
    <n v="23.929399999999998"/>
    <m/>
    <x v="0"/>
    <n v="2.4151200000000004"/>
    <n v="265.45247999999998"/>
    <n v="-9.6033941386364349E-5"/>
    <n v="16130"/>
    <n v="-2.1693990764558218E-4"/>
    <n v="2.0681872559122693E-2"/>
    <n v="0"/>
    <n v="0.97931812744087743"/>
    <n v="0.90075617300693522"/>
    <n v="9.0145701407649312E-2"/>
    <n v="9.0981255854155167E-3"/>
    <x v="0"/>
    <m/>
    <x v="0"/>
    <m/>
    <m/>
    <x v="0"/>
    <m/>
    <x v="0"/>
    <x v="0"/>
    <m/>
    <x v="0"/>
    <x v="0"/>
    <x v="0"/>
    <m/>
    <x v="0"/>
    <x v="0"/>
    <x v="0"/>
    <x v="0"/>
    <x v="0"/>
    <x v="0"/>
    <x v="0"/>
    <x v="0"/>
    <x v="0"/>
    <x v="0"/>
    <x v="0"/>
    <x v="0"/>
    <x v="0"/>
    <m/>
    <x v="0"/>
    <x v="0"/>
    <x v="0"/>
    <x v="0"/>
    <x v="0"/>
    <s v="TESTER"/>
    <m/>
    <x v="0"/>
    <m/>
    <m/>
    <m/>
    <m/>
  </r>
  <r>
    <x v="0"/>
    <s v="T19N R104W S10 fNUGGET"/>
    <n v="49004907"/>
    <x v="0"/>
    <x v="0"/>
    <s v="BAXTER BASIN NORTH"/>
    <m/>
    <s v="10"/>
    <s v=" 19"/>
    <s v=" 104"/>
    <n v="41.638440000000003"/>
    <n v="-109.12385"/>
    <s v="4903705644"/>
    <s v="J. S. LEE 1"/>
    <x v="0"/>
    <s v="NUGGET"/>
    <m/>
    <m/>
    <n v="568"/>
    <x v="0"/>
    <n v="4132"/>
    <n v="4700"/>
    <m/>
    <m/>
    <x v="0"/>
    <m/>
    <n v="7"/>
    <x v="0"/>
    <n v="103"/>
    <n v="30"/>
    <n v="5703"/>
    <n v="-3"/>
    <x v="0"/>
    <n v="4899"/>
    <n v="6000"/>
    <m/>
    <x v="0"/>
    <n v="918"/>
    <n v="14004"/>
    <x v="0"/>
    <m/>
    <n v="5.1397000000000004"/>
    <n v="2.4687000000000001"/>
    <n v="248.08049999999997"/>
    <n v="0"/>
    <n v="255.68889999999996"/>
    <n v="138.20078999999998"/>
    <n v="98.34"/>
    <m/>
    <x v="0"/>
    <n v="19.112760000000002"/>
    <n v="255.65354999999997"/>
    <n v="6.9131753094220908E-5"/>
    <n v="17647"/>
    <n v="0.11509904900319105"/>
    <n v="2.0101381014193426E-2"/>
    <n v="9.6550925753914243E-3"/>
    <n v="0.97024352641041522"/>
    <n v="0.54057841168252896"/>
    <n v="0.38466119480836469"/>
    <n v="7.4760393509106376E-2"/>
    <x v="0"/>
    <m/>
    <x v="0"/>
    <m/>
    <m/>
    <x v="0"/>
    <m/>
    <x v="0"/>
    <x v="0"/>
    <m/>
    <x v="0"/>
    <x v="0"/>
    <x v="0"/>
    <m/>
    <x v="0"/>
    <x v="0"/>
    <x v="0"/>
    <x v="0"/>
    <x v="0"/>
    <x v="0"/>
    <x v="0"/>
    <x v="0"/>
    <x v="0"/>
    <x v="0"/>
    <x v="0"/>
    <x v="0"/>
    <x v="0"/>
    <m/>
    <x v="0"/>
    <x v="0"/>
    <x v="0"/>
    <x v="0"/>
    <x v="0"/>
    <s v="DST"/>
    <m/>
    <x v="0"/>
    <m/>
    <m/>
    <m/>
    <m/>
  </r>
  <r>
    <x v="0"/>
    <s v="T19N R104W S03 fMORRISON"/>
    <n v="49124677"/>
    <x v="0"/>
    <x v="0"/>
    <s v="BAXTER BASIN NORTH"/>
    <m/>
    <s v="3"/>
    <s v=" 19"/>
    <s v=" 104"/>
    <n v="41.655479999999997"/>
    <n v="-109.10562"/>
    <s v="4903720322"/>
    <s v="CHAMPLIN 137 AMOCO NO 1"/>
    <x v="0"/>
    <s v="MORRISON"/>
    <m/>
    <m/>
    <n v="12"/>
    <x v="3"/>
    <n v="3661"/>
    <n v="3673"/>
    <m/>
    <m/>
    <x v="0"/>
    <d v="1972-04-21T00:00:00"/>
    <n v="8.1999998092651367"/>
    <x v="0"/>
    <n v="9"/>
    <n v="5"/>
    <n v="777"/>
    <n v="15"/>
    <x v="0"/>
    <n v="340"/>
    <n v="695"/>
    <m/>
    <x v="0"/>
    <n v="675"/>
    <n v="2163"/>
    <x v="0"/>
    <s v="CHEM LAB"/>
    <n v="0.4491"/>
    <n v="0.41144999999999998"/>
    <n v="33.799499999999995"/>
    <n v="0.38369999999999999"/>
    <n v="35.043750000000003"/>
    <n v="9.5914000000000001"/>
    <n v="11.391049999999998"/>
    <m/>
    <x v="0"/>
    <n v="14.053500000000001"/>
    <n v="35.03595"/>
    <n v="1.1130184632634032E-4"/>
    <n v="2513"/>
    <n v="7.4850299401197598E-2"/>
    <n v="1.2815409309791333E-2"/>
    <n v="1.1741037988229E-2"/>
    <n v="0.97544355270197958"/>
    <n v="0.27375881059311935"/>
    <n v="0.32512462199540754"/>
    <n v="0.40111656741147311"/>
    <x v="0"/>
    <m/>
    <x v="0"/>
    <m/>
    <m/>
    <x v="0"/>
    <m/>
    <x v="0"/>
    <x v="0"/>
    <m/>
    <x v="0"/>
    <x v="0"/>
    <x v="0"/>
    <m/>
    <x v="0"/>
    <x v="0"/>
    <x v="0"/>
    <x v="0"/>
    <x v="0"/>
    <x v="0"/>
    <x v="0"/>
    <x v="0"/>
    <x v="0"/>
    <x v="0"/>
    <x v="0"/>
    <x v="0"/>
    <x v="0"/>
    <m/>
    <x v="0"/>
    <x v="0"/>
    <x v="0"/>
    <x v="0"/>
    <x v="0"/>
    <s v="DST NO 5 SAMPLER"/>
    <m/>
    <x v="0"/>
    <m/>
    <m/>
    <m/>
    <m/>
  </r>
  <r>
    <x v="0"/>
    <s v="T19N R104W S02 fSUNDANCE"/>
    <n v="49004904"/>
    <x v="0"/>
    <x v="0"/>
    <s v="BAXTER BASIN NORTH"/>
    <m/>
    <s v="2"/>
    <s v=" 19"/>
    <s v=" 104"/>
    <n v="41.654490000000003"/>
    <n v="-109.11199999999999"/>
    <s v="4903705693"/>
    <s v="CAPPERS 3"/>
    <x v="0"/>
    <s v="SUNDANCE"/>
    <m/>
    <m/>
    <m/>
    <x v="0"/>
    <n v="3794"/>
    <m/>
    <m/>
    <m/>
    <x v="0"/>
    <m/>
    <n v="7.1999998092651367"/>
    <x v="0"/>
    <n v="513"/>
    <n v="124"/>
    <n v="8067"/>
    <n v="-3"/>
    <x v="0"/>
    <n v="5900"/>
    <n v="2035"/>
    <m/>
    <x v="0"/>
    <n v="8975"/>
    <n v="23680"/>
    <x v="0"/>
    <m/>
    <n v="25.598700000000001"/>
    <n v="10.20396"/>
    <n v="350.91449999999998"/>
    <n v="0"/>
    <n v="386.71715999999998"/>
    <n v="166.43899999999999"/>
    <n v="33.353649999999995"/>
    <m/>
    <x v="0"/>
    <n v="186.85950000000003"/>
    <n v="386.65215000000001"/>
    <n v="8.4060744536103293E-5"/>
    <n v="25608"/>
    <n v="3.9117026456744038E-2"/>
    <n v="6.6194890343112781E-2"/>
    <n v="2.6386106062632444E-2"/>
    <n v="0.90741900359425476"/>
    <n v="0.43046185052895736"/>
    <n v="8.6262678223824676E-2"/>
    <n v="0.48327547124721798"/>
    <x v="0"/>
    <m/>
    <x v="0"/>
    <m/>
    <m/>
    <x v="0"/>
    <m/>
    <x v="0"/>
    <x v="0"/>
    <m/>
    <x v="0"/>
    <x v="0"/>
    <x v="0"/>
    <m/>
    <x v="0"/>
    <x v="0"/>
    <x v="0"/>
    <x v="0"/>
    <x v="0"/>
    <x v="0"/>
    <x v="0"/>
    <x v="0"/>
    <x v="0"/>
    <x v="0"/>
    <x v="0"/>
    <x v="0"/>
    <x v="0"/>
    <m/>
    <x v="0"/>
    <x v="0"/>
    <x v="0"/>
    <x v="0"/>
    <x v="0"/>
    <s v="DST"/>
    <m/>
    <x v="0"/>
    <m/>
    <m/>
    <m/>
    <m/>
  </r>
  <r>
    <x v="0"/>
    <s v="T19N R104W S02 fNUGGET"/>
    <n v="49117844"/>
    <x v="0"/>
    <x v="0"/>
    <s v="BAXTER BASIN NORTH"/>
    <m/>
    <s v="2"/>
    <s v=" 19"/>
    <s v=" 104"/>
    <n v="41.657200000000003"/>
    <n v="-109.1088"/>
    <m/>
    <s v="W W"/>
    <x v="0"/>
    <s v="NUGGET"/>
    <m/>
    <m/>
    <n v="0"/>
    <x v="1"/>
    <m/>
    <m/>
    <m/>
    <m/>
    <x v="1"/>
    <m/>
    <n v="8.1999998092651367"/>
    <x v="0"/>
    <n v="58"/>
    <n v="42"/>
    <n v="3914"/>
    <n v="-3"/>
    <x v="0"/>
    <n v="3800"/>
    <n v="3843"/>
    <m/>
    <x v="0"/>
    <n v="-3"/>
    <n v="9899"/>
    <x v="0"/>
    <m/>
    <n v="2.8942000000000001"/>
    <n v="3.4561800000000003"/>
    <n v="170.25899999999999"/>
    <n v="0"/>
    <n v="176.60937999999999"/>
    <n v="107.19799999999999"/>
    <n v="62.986769999999993"/>
    <m/>
    <x v="0"/>
    <n v="0"/>
    <n v="170.18476999999999"/>
    <n v="1.8525716192156073E-2"/>
    <n v="11648"/>
    <n v="8.1171392769295025E-2"/>
    <n v="1.638757805502743E-2"/>
    <n v="1.956962874791815E-2"/>
    <n v="0.96404279319705444"/>
    <n v="0.62989185224976363"/>
    <n v="0.37010814775023637"/>
    <n v="0"/>
    <x v="0"/>
    <m/>
    <x v="0"/>
    <m/>
    <m/>
    <x v="0"/>
    <m/>
    <x v="0"/>
    <x v="0"/>
    <m/>
    <x v="0"/>
    <x v="0"/>
    <x v="0"/>
    <m/>
    <x v="0"/>
    <x v="0"/>
    <x v="0"/>
    <x v="0"/>
    <x v="0"/>
    <x v="0"/>
    <x v="0"/>
    <x v="0"/>
    <x v="0"/>
    <x v="0"/>
    <x v="0"/>
    <x v="0"/>
    <x v="0"/>
    <m/>
    <x v="0"/>
    <x v="0"/>
    <x v="0"/>
    <x v="0"/>
    <x v="0"/>
    <s v="PRODUCTION"/>
    <m/>
    <x v="0"/>
    <m/>
    <m/>
    <m/>
    <m/>
  </r>
  <r>
    <x v="0"/>
    <s v="T19N R104W S fTENSLEEP"/>
    <n v="49011726"/>
    <x v="0"/>
    <x v="0"/>
    <s v="BAXTER BASIN NORTH"/>
    <m/>
    <m/>
    <s v=" 19"/>
    <s v=" 104"/>
    <n v="41.64132"/>
    <n v="-109.1009"/>
    <s v="4903705660"/>
    <s v="UNIT NO. 2"/>
    <x v="0"/>
    <s v="TENSLEEP"/>
    <n v="1980"/>
    <m/>
    <n v="25"/>
    <x v="0"/>
    <n v="6280"/>
    <n v="6305"/>
    <m/>
    <m/>
    <x v="0"/>
    <d v="1946-01-21T00:00:00"/>
    <m/>
    <x v="0"/>
    <n v="622"/>
    <n v="101"/>
    <n v="3732"/>
    <n v="-3"/>
    <x v="0"/>
    <n v="4952"/>
    <n v="2100"/>
    <m/>
    <x v="0"/>
    <n v="1327"/>
    <n v="12834"/>
    <x v="0"/>
    <m/>
    <n v="31.037800000000001"/>
    <n v="8.3112899999999996"/>
    <n v="162.34199999999998"/>
    <n v="0"/>
    <n v="201.69108999999997"/>
    <n v="139.69592"/>
    <n v="34.418999999999997"/>
    <m/>
    <x v="0"/>
    <n v="27.628140000000002"/>
    <n v="201.74305999999999"/>
    <n v="-1.2881904023249248E-4"/>
    <n v="12828"/>
    <n v="-2.3380874444704232E-4"/>
    <n v="0.15388780932266272"/>
    <n v="4.120801766701742E-2"/>
    <n v="0.80490417301031991"/>
    <n v="0.69244473638894943"/>
    <n v="0.17060809923275674"/>
    <n v="0.13694716437829388"/>
    <x v="0"/>
    <m/>
    <x v="0"/>
    <m/>
    <m/>
    <x v="0"/>
    <m/>
    <x v="0"/>
    <x v="0"/>
    <m/>
    <x v="0"/>
    <x v="0"/>
    <x v="0"/>
    <m/>
    <x v="0"/>
    <x v="0"/>
    <x v="0"/>
    <x v="0"/>
    <x v="0"/>
    <x v="0"/>
    <x v="0"/>
    <x v="0"/>
    <x v="0"/>
    <x v="0"/>
    <x v="0"/>
    <x v="0"/>
    <x v="0"/>
    <m/>
    <x v="0"/>
    <x v="0"/>
    <x v="0"/>
    <x v="0"/>
    <x v="0"/>
    <s v="JOHNSON TESTER"/>
    <m/>
    <x v="0"/>
    <m/>
    <m/>
    <m/>
    <m/>
  </r>
  <r>
    <x v="0"/>
    <s v="T19N R103W S30 fSUNDANCE"/>
    <n v="49004900"/>
    <x v="0"/>
    <x v="0"/>
    <s v="AIRPORT"/>
    <m/>
    <s v="30"/>
    <s v=" 19"/>
    <s v=" 103"/>
    <n v="41.591230000000003"/>
    <n v="-109.07643"/>
    <s v="4903705528"/>
    <s v="C. S. HILL 1"/>
    <x v="0"/>
    <s v="SUNDANCE"/>
    <n v="257"/>
    <n v="189"/>
    <n v="81"/>
    <x v="0"/>
    <n v="4107"/>
    <n v="4188"/>
    <m/>
    <m/>
    <x v="0"/>
    <m/>
    <n v="8.1000003814697266"/>
    <x v="0"/>
    <n v="69"/>
    <n v="19"/>
    <n v="4443"/>
    <n v="-3"/>
    <x v="0"/>
    <n v="3700"/>
    <n v="5700"/>
    <m/>
    <x v="0"/>
    <n v="21"/>
    <n v="11059"/>
    <x v="0"/>
    <m/>
    <n v="3.4430999999999998"/>
    <n v="1.56351"/>
    <n v="193.2705"/>
    <n v="0"/>
    <n v="198.27710999999999"/>
    <n v="104.377"/>
    <n v="93.422999999999988"/>
    <m/>
    <x v="0"/>
    <n v="0.43722000000000005"/>
    <n v="198.23721999999998"/>
    <n v="1.0060166047470206E-4"/>
    <n v="13946"/>
    <n v="0.11545690861827634"/>
    <n v="1.7365090705629107E-2"/>
    <n v="7.885479065132631E-3"/>
    <n v="0.97474943022923832"/>
    <n v="0.52652574526620177"/>
    <n v="0.47126871533004749"/>
    <n v="2.2055394037507189E-3"/>
    <x v="0"/>
    <m/>
    <x v="0"/>
    <m/>
    <m/>
    <x v="0"/>
    <m/>
    <x v="0"/>
    <x v="0"/>
    <m/>
    <x v="0"/>
    <x v="0"/>
    <x v="0"/>
    <m/>
    <x v="0"/>
    <x v="0"/>
    <x v="0"/>
    <x v="0"/>
    <x v="0"/>
    <x v="0"/>
    <x v="0"/>
    <x v="0"/>
    <x v="0"/>
    <x v="0"/>
    <x v="0"/>
    <x v="0"/>
    <x v="0"/>
    <m/>
    <x v="0"/>
    <x v="0"/>
    <x v="0"/>
    <x v="0"/>
    <x v="0"/>
    <s v="DST"/>
    <m/>
    <x v="0"/>
    <m/>
    <m/>
    <m/>
    <m/>
  </r>
  <r>
    <x v="0"/>
    <s v="T19N R103W S30 fNUGGET"/>
    <n v="49004903"/>
    <x v="0"/>
    <x v="0"/>
    <s v="AIRPORT"/>
    <m/>
    <s v="30"/>
    <s v=" 19"/>
    <s v=" 103"/>
    <n v="41.591230000000003"/>
    <n v="-109.07643"/>
    <s v="4903705528"/>
    <s v="C. S. HILL 1"/>
    <x v="0"/>
    <s v="NUGGET"/>
    <n v="189"/>
    <m/>
    <n v="19"/>
    <x v="0"/>
    <n v="4377"/>
    <n v="4396"/>
    <m/>
    <m/>
    <x v="0"/>
    <m/>
    <n v="8.3000001907348633"/>
    <x v="0"/>
    <n v="106"/>
    <n v="51"/>
    <n v="3824"/>
    <n v="-3"/>
    <x v="0"/>
    <n v="3380"/>
    <n v="4490"/>
    <m/>
    <x v="0"/>
    <n v="23"/>
    <n v="9787"/>
    <x v="0"/>
    <m/>
    <n v="5.2893999999999997"/>
    <n v="4.19679"/>
    <n v="166.34399999999999"/>
    <n v="0"/>
    <n v="175.83018999999999"/>
    <n v="95.349800000000002"/>
    <n v="73.591099999999997"/>
    <m/>
    <x v="0"/>
    <n v="0.47886000000000006"/>
    <n v="169.41976"/>
    <n v="1.8567504499276511E-2"/>
    <n v="11868"/>
    <n v="9.6097898868621565E-2"/>
    <n v="3.0082433511560216E-2"/>
    <n v="2.3868426690547284E-2"/>
    <n v="0.94604913979789251"/>
    <n v="0.56280211942219727"/>
    <n v="0.43437140980485395"/>
    <n v="2.8264707729487993E-3"/>
    <x v="0"/>
    <m/>
    <x v="0"/>
    <m/>
    <m/>
    <x v="0"/>
    <m/>
    <x v="0"/>
    <x v="0"/>
    <m/>
    <x v="0"/>
    <x v="0"/>
    <x v="0"/>
    <m/>
    <x v="0"/>
    <x v="0"/>
    <x v="0"/>
    <x v="0"/>
    <x v="0"/>
    <x v="0"/>
    <x v="0"/>
    <x v="0"/>
    <x v="0"/>
    <x v="0"/>
    <x v="0"/>
    <x v="0"/>
    <x v="0"/>
    <m/>
    <x v="0"/>
    <x v="0"/>
    <x v="0"/>
    <x v="0"/>
    <x v="0"/>
    <s v="DST"/>
    <m/>
    <x v="0"/>
    <m/>
    <m/>
    <m/>
    <m/>
  </r>
  <r>
    <x v="0"/>
    <s v="T19N R103W S30 fMORRISON"/>
    <n v="49009132"/>
    <x v="0"/>
    <x v="0"/>
    <s v="AIRPORT"/>
    <m/>
    <s v="30"/>
    <s v=" 19"/>
    <s v=" 103"/>
    <n v="41.591230000000003"/>
    <n v="-109.07643"/>
    <s v="4903705528"/>
    <s v="C. S. HILL 1"/>
    <x v="0"/>
    <s v="MORRISON"/>
    <n v="401"/>
    <n v="257"/>
    <n v="25"/>
    <x v="0"/>
    <n v="3825"/>
    <n v="3850"/>
    <m/>
    <m/>
    <x v="0"/>
    <d v="1955-10-01T00:00:00"/>
    <n v="7.0999999046325684"/>
    <x v="2"/>
    <n v="447"/>
    <n v="228"/>
    <n v="12429"/>
    <n v="-3"/>
    <x v="0"/>
    <n v="16800"/>
    <n v="1160"/>
    <m/>
    <x v="0"/>
    <n v="4275"/>
    <n v="34750"/>
    <x v="0"/>
    <m/>
    <n v="22.305299999999999"/>
    <n v="18.762119999999999"/>
    <n v="540.66149999999993"/>
    <n v="0"/>
    <n v="581.7289199999999"/>
    <n v="473.928"/>
    <n v="19.0124"/>
    <m/>
    <x v="0"/>
    <n v="89.005500000000012"/>
    <n v="581.94590000000005"/>
    <n v="-1.864610252545885E-4"/>
    <n v="35333"/>
    <n v="8.3187078178730937E-3"/>
    <n v="3.8343116928070214E-2"/>
    <n v="3.2252341863973348E-2"/>
    <n v="0.92940454120795646"/>
    <n v="0.81438497977217461"/>
    <n v="3.2670390838736039E-2"/>
    <n v="0.15294462938908926"/>
    <x v="0"/>
    <m/>
    <x v="0"/>
    <m/>
    <m/>
    <x v="0"/>
    <m/>
    <x v="0"/>
    <x v="0"/>
    <m/>
    <x v="0"/>
    <x v="0"/>
    <x v="0"/>
    <m/>
    <x v="0"/>
    <x v="0"/>
    <x v="0"/>
    <x v="0"/>
    <x v="0"/>
    <x v="0"/>
    <x v="0"/>
    <x v="0"/>
    <x v="0"/>
    <x v="0"/>
    <x v="0"/>
    <x v="0"/>
    <x v="0"/>
    <m/>
    <x v="0"/>
    <x v="0"/>
    <x v="0"/>
    <x v="0"/>
    <x v="0"/>
    <s v="DST #10"/>
    <m/>
    <x v="0"/>
    <m/>
    <m/>
    <m/>
    <m/>
  </r>
  <r>
    <x v="0"/>
    <s v="T19N R103W S30 fCLOVERLY"/>
    <n v="49009128"/>
    <x v="0"/>
    <x v="0"/>
    <s v="AIRPORT"/>
    <m/>
    <s v="30"/>
    <s v=" 19"/>
    <s v=" 103"/>
    <n v="41.591230000000003"/>
    <n v="-109.07643"/>
    <s v="4903705528"/>
    <s v="C. S. HILL 1"/>
    <x v="0"/>
    <s v="CLOVERLY"/>
    <m/>
    <n v="401"/>
    <n v="24"/>
    <x v="0"/>
    <n v="3400"/>
    <n v="3424"/>
    <m/>
    <m/>
    <x v="0"/>
    <d v="1955-10-01T00:00:00"/>
    <n v="8.6000003814697266"/>
    <x v="2"/>
    <n v="89"/>
    <n v="19"/>
    <n v="9316"/>
    <n v="-3"/>
    <x v="0"/>
    <n v="11700"/>
    <n v="3270"/>
    <m/>
    <x v="0"/>
    <n v="20"/>
    <n v="23573"/>
    <x v="0"/>
    <m/>
    <n v="4.4410999999999996"/>
    <n v="1.56351"/>
    <n v="405.24599999999998"/>
    <n v="0"/>
    <n v="411.25060999999999"/>
    <n v="330.05699999999996"/>
    <n v="53.595299999999995"/>
    <m/>
    <x v="0"/>
    <n v="0.41640000000000005"/>
    <n v="384.06869999999998"/>
    <n v="3.4177354501803835E-2"/>
    <n v="24408"/>
    <n v="1.7402721910756341E-2"/>
    <n v="1.0799011337636678E-2"/>
    <n v="3.8018423851091674E-3"/>
    <n v="0.98539914627725411"/>
    <n v="0.85936969089123894"/>
    <n v="0.139546128075524"/>
    <n v="1.0841810332370225E-3"/>
    <x v="0"/>
    <m/>
    <x v="0"/>
    <m/>
    <m/>
    <x v="0"/>
    <m/>
    <x v="0"/>
    <x v="0"/>
    <m/>
    <x v="0"/>
    <x v="0"/>
    <x v="0"/>
    <m/>
    <x v="0"/>
    <x v="0"/>
    <x v="0"/>
    <x v="0"/>
    <x v="0"/>
    <x v="0"/>
    <x v="0"/>
    <x v="0"/>
    <x v="0"/>
    <x v="0"/>
    <x v="0"/>
    <x v="0"/>
    <x v="0"/>
    <m/>
    <x v="0"/>
    <x v="0"/>
    <x v="0"/>
    <x v="0"/>
    <x v="0"/>
    <s v="DST #7"/>
    <m/>
    <x v="0"/>
    <m/>
    <m/>
    <m/>
    <m/>
  </r>
  <r>
    <x v="0"/>
    <s v="T19N R103W S18 fSUNDANCE"/>
    <n v="49018219"/>
    <x v="0"/>
    <x v="0"/>
    <s v="BAXTER BASIN NORTH"/>
    <m/>
    <s v="18"/>
    <s v=" 19"/>
    <s v=" 103"/>
    <n v="41.61974"/>
    <n v="-109.07635999999999"/>
    <s v="4903705593"/>
    <s v="UNIT NO. 1"/>
    <x v="0"/>
    <s v="SUNDANCE"/>
    <m/>
    <m/>
    <n v="30"/>
    <x v="4"/>
    <n v="4090"/>
    <n v="4120"/>
    <m/>
    <m/>
    <x v="0"/>
    <d v="1937-07-24T00:00:00"/>
    <m/>
    <x v="0"/>
    <n v="62"/>
    <n v="31"/>
    <n v="6082"/>
    <n v="-3"/>
    <x v="0"/>
    <n v="6240"/>
    <n v="3540"/>
    <m/>
    <x v="0"/>
    <n v="1737"/>
    <n v="17692"/>
    <x v="0"/>
    <m/>
    <n v="3.0937999999999999"/>
    <n v="2.5509900000000001"/>
    <n v="264.56700000000001"/>
    <n v="0"/>
    <n v="270.21179000000001"/>
    <n v="176.03039999999999"/>
    <n v="58.020599999999995"/>
    <m/>
    <x v="0"/>
    <n v="36.164340000000003"/>
    <n v="270.21533999999997"/>
    <n v="-6.5688782129822542E-6"/>
    <n v="17686"/>
    <n v="-1.6959692464243314E-4"/>
    <n v="1.1449537416557581E-2"/>
    <n v="9.4407057515884119E-3"/>
    <n v="0.97910975683185397"/>
    <n v="0.65144488096049624"/>
    <n v="0.2147198600938052"/>
    <n v="0.13383525894569867"/>
    <x v="0"/>
    <m/>
    <x v="0"/>
    <m/>
    <m/>
    <x v="0"/>
    <m/>
    <x v="0"/>
    <x v="0"/>
    <m/>
    <x v="0"/>
    <x v="0"/>
    <x v="0"/>
    <m/>
    <x v="0"/>
    <x v="0"/>
    <x v="0"/>
    <x v="0"/>
    <x v="0"/>
    <x v="0"/>
    <x v="0"/>
    <x v="0"/>
    <x v="0"/>
    <x v="0"/>
    <x v="0"/>
    <x v="0"/>
    <x v="0"/>
    <m/>
    <x v="0"/>
    <x v="0"/>
    <x v="0"/>
    <x v="0"/>
    <x v="0"/>
    <s v="TESTER"/>
    <m/>
    <x v="0"/>
    <m/>
    <m/>
    <m/>
    <m/>
  </r>
  <r>
    <x v="0"/>
    <s v="T19N R103W S10 fNUGGET"/>
    <n v="49009123"/>
    <x v="0"/>
    <x v="0"/>
    <s v="WILDCAT"/>
    <m/>
    <s v="10"/>
    <s v=" 19"/>
    <s v=" 103"/>
    <n v="41.640349999999998"/>
    <n v="-109.00351000000001"/>
    <s v="4903705658"/>
    <s v="GOVERNMENT-LANMON B-1"/>
    <x v="0"/>
    <s v="NUGGET"/>
    <n v="1134"/>
    <m/>
    <n v="46"/>
    <x v="0"/>
    <n v="4245"/>
    <n v="4291"/>
    <n v="4754"/>
    <m/>
    <x v="0"/>
    <d v="1963-04-08T00:00:00"/>
    <n v="8"/>
    <x v="2"/>
    <n v="51"/>
    <n v="31"/>
    <n v="11279"/>
    <n v="-3"/>
    <x v="0"/>
    <n v="14300"/>
    <n v="5356"/>
    <m/>
    <x v="0"/>
    <n v="220"/>
    <n v="31237"/>
    <x v="0"/>
    <m/>
    <n v="2.5449000000000002"/>
    <n v="2.5509900000000001"/>
    <n v="490.63649999999996"/>
    <n v="0"/>
    <n v="495.73238999999995"/>
    <n v="403.40299999999996"/>
    <n v="87.784839999999988"/>
    <m/>
    <x v="0"/>
    <n v="4.5804"/>
    <n v="495.76823999999993"/>
    <n v="-3.615731439321645E-5"/>
    <n v="31231"/>
    <n v="-9.6049177178715508E-5"/>
    <n v="5.1336165466210519E-3"/>
    <n v="5.14590140055202E-3"/>
    <n v="0.98972048205282692"/>
    <n v="0.81369270447820541"/>
    <n v="0.17706830110779181"/>
    <n v="9.2389944140028029E-3"/>
    <x v="0"/>
    <m/>
    <x v="0"/>
    <m/>
    <m/>
    <x v="0"/>
    <m/>
    <x v="0"/>
    <x v="0"/>
    <m/>
    <x v="0"/>
    <x v="0"/>
    <x v="0"/>
    <m/>
    <x v="0"/>
    <x v="0"/>
    <x v="0"/>
    <x v="0"/>
    <x v="0"/>
    <x v="0"/>
    <x v="0"/>
    <x v="0"/>
    <x v="0"/>
    <x v="0"/>
    <x v="0"/>
    <x v="0"/>
    <x v="0"/>
    <m/>
    <x v="0"/>
    <x v="0"/>
    <x v="0"/>
    <x v="0"/>
    <x v="0"/>
    <s v="DST NO. 6 (BOTTOM)"/>
    <m/>
    <x v="0"/>
    <m/>
    <m/>
    <m/>
    <m/>
  </r>
  <r>
    <x v="0"/>
    <s v="T19N R103W S10 fFRONTIER"/>
    <n v="49004898"/>
    <x v="0"/>
    <x v="0"/>
    <s v="WILDCAT"/>
    <m/>
    <s v="10"/>
    <s v=" 19"/>
    <s v=" 103"/>
    <n v="41.640349999999998"/>
    <n v="-109.00351000000001"/>
    <s v="4903705658"/>
    <s v="GOVERNMENT-LANMON B-1"/>
    <x v="0"/>
    <s v="FRONTIER"/>
    <m/>
    <n v="1134"/>
    <n v="25"/>
    <x v="0"/>
    <n v="3086"/>
    <n v="3111"/>
    <n v="4754"/>
    <m/>
    <x v="0"/>
    <m/>
    <n v="7.3000001907348633"/>
    <x v="0"/>
    <n v="686"/>
    <n v="242"/>
    <n v="16948"/>
    <n v="-3"/>
    <x v="0"/>
    <n v="27600"/>
    <n v="793"/>
    <m/>
    <x v="0"/>
    <n v="-3"/>
    <n v="45867"/>
    <x v="0"/>
    <m/>
    <n v="34.231400000000001"/>
    <n v="19.914180000000002"/>
    <n v="737.23799999999994"/>
    <n v="0"/>
    <n v="791.38357999999994"/>
    <n v="778.596"/>
    <n v="12.997269999999999"/>
    <m/>
    <x v="0"/>
    <n v="0"/>
    <n v="791.59326999999996"/>
    <n v="-1.324656137580428E-4"/>
    <n v="46260"/>
    <n v="4.2658504021622322E-3"/>
    <n v="4.3255130464041225E-2"/>
    <n v="2.5163751818050108E-2"/>
    <n v="0.93158111771790864"/>
    <n v="0.98358087354633528"/>
    <n v="1.6419126453664772E-2"/>
    <n v="0"/>
    <x v="0"/>
    <m/>
    <x v="0"/>
    <m/>
    <m/>
    <x v="0"/>
    <m/>
    <x v="0"/>
    <x v="0"/>
    <m/>
    <x v="0"/>
    <x v="0"/>
    <x v="0"/>
    <m/>
    <x v="0"/>
    <x v="0"/>
    <x v="0"/>
    <x v="0"/>
    <x v="0"/>
    <x v="0"/>
    <x v="0"/>
    <x v="0"/>
    <x v="0"/>
    <x v="0"/>
    <x v="0"/>
    <x v="0"/>
    <x v="0"/>
    <m/>
    <x v="0"/>
    <x v="0"/>
    <x v="0"/>
    <x v="0"/>
    <x v="0"/>
    <s v="DST"/>
    <m/>
    <x v="0"/>
    <m/>
    <m/>
    <m/>
    <m/>
  </r>
  <r>
    <x v="0"/>
    <s v="T19N R102W S08 fFRONTIER"/>
    <n v="49007457"/>
    <x v="0"/>
    <x v="0"/>
    <s v="BLACK BUTTE CREEK"/>
    <m/>
    <s v="8"/>
    <s v=" 19"/>
    <s v=" 102"/>
    <n v="41.634970000000003"/>
    <n v="-108.92999"/>
    <s v="4903705631"/>
    <s v="UPRR 8-2 UNIT"/>
    <x v="0"/>
    <s v="FRONTIER"/>
    <m/>
    <m/>
    <m/>
    <x v="1"/>
    <n v="4200"/>
    <m/>
    <m/>
    <m/>
    <x v="0"/>
    <d v="1959-06-10T00:00:00"/>
    <n v="7.9000000953674316"/>
    <x v="2"/>
    <n v="722"/>
    <n v="185"/>
    <n v="17967"/>
    <n v="-3"/>
    <x v="0"/>
    <n v="28000"/>
    <n v="2086"/>
    <m/>
    <x v="0"/>
    <n v="432"/>
    <n v="48333"/>
    <x v="0"/>
    <m/>
    <n v="36.027799999999999"/>
    <n v="15.223650000000001"/>
    <n v="781.56449999999995"/>
    <n v="0"/>
    <n v="832.81594999999993"/>
    <n v="789.88"/>
    <n v="34.189539999999994"/>
    <m/>
    <x v="0"/>
    <n v="8.9942400000000013"/>
    <n v="833.06377999999995"/>
    <n v="-1.4876824271102798E-4"/>
    <n v="49386"/>
    <n v="1.0775795904583552E-2"/>
    <n v="4.3260218539282302E-2"/>
    <n v="1.8279729152641713E-2"/>
    <n v="0.93846005230807605"/>
    <n v="0.94816269649846019"/>
    <n v="4.1040723196488021E-2"/>
    <n v="1.0796580305051795E-2"/>
    <x v="0"/>
    <m/>
    <x v="0"/>
    <m/>
    <m/>
    <x v="0"/>
    <m/>
    <x v="0"/>
    <x v="0"/>
    <m/>
    <x v="0"/>
    <x v="0"/>
    <x v="0"/>
    <m/>
    <x v="0"/>
    <x v="0"/>
    <x v="0"/>
    <x v="0"/>
    <x v="0"/>
    <x v="0"/>
    <x v="0"/>
    <x v="0"/>
    <x v="0"/>
    <x v="0"/>
    <x v="0"/>
    <x v="0"/>
    <x v="0"/>
    <m/>
    <x v="0"/>
    <x v="0"/>
    <x v="0"/>
    <x v="0"/>
    <x v="0"/>
    <s v="DST"/>
    <m/>
    <x v="0"/>
    <m/>
    <m/>
    <m/>
    <m/>
  </r>
  <r>
    <x v="0"/>
    <s v="T19N R101W S22 fMESAVERDE/BLAIR"/>
    <n v="49008329"/>
    <x v="0"/>
    <x v="0"/>
    <s v="WILDCAT"/>
    <m/>
    <s v="22"/>
    <s v=" 19"/>
    <s v=" 101"/>
    <n v="41.611469999999997"/>
    <n v="-108.7854"/>
    <s v="4903706456"/>
    <s v="1 GOVERNMENT-M.L. STEVENSON"/>
    <x v="0"/>
    <s v="MESAVERDE/BLAIR"/>
    <m/>
    <m/>
    <n v="46"/>
    <x v="0"/>
    <n v="2381"/>
    <n v="2427"/>
    <m/>
    <m/>
    <x v="0"/>
    <d v="1967-06-15T00:00:00"/>
    <n v="7.9000000953674316"/>
    <x v="0"/>
    <n v="35"/>
    <n v="21"/>
    <n v="18793"/>
    <n v="60"/>
    <x v="0"/>
    <n v="27600"/>
    <n v="1964"/>
    <m/>
    <x v="0"/>
    <n v="570"/>
    <n v="48046"/>
    <x v="0"/>
    <m/>
    <n v="1.7464999999999999"/>
    <n v="1.7280900000000001"/>
    <n v="817.49549999999999"/>
    <n v="1.5347999999999999"/>
    <n v="822.50489000000005"/>
    <n v="778.596"/>
    <n v="32.189959999999999"/>
    <m/>
    <x v="0"/>
    <n v="11.867400000000002"/>
    <n v="822.65336000000002"/>
    <n v="-9.0246637367544908E-5"/>
    <n v="49040"/>
    <n v="1.0238345384504461E-2"/>
    <n v="2.123391631142764E-3"/>
    <n v="2.1010087854918405E-3"/>
    <n v="0.99577559958336537"/>
    <n v="0.94644480635197303"/>
    <n v="3.9129433568471657E-2"/>
    <n v="1.4425760079555259E-2"/>
    <x v="0"/>
    <m/>
    <x v="0"/>
    <m/>
    <m/>
    <x v="0"/>
    <m/>
    <x v="0"/>
    <x v="0"/>
    <m/>
    <x v="0"/>
    <x v="0"/>
    <x v="0"/>
    <m/>
    <x v="0"/>
    <x v="0"/>
    <x v="0"/>
    <x v="0"/>
    <x v="0"/>
    <x v="0"/>
    <x v="0"/>
    <x v="0"/>
    <x v="0"/>
    <x v="0"/>
    <x v="0"/>
    <x v="0"/>
    <x v="0"/>
    <m/>
    <x v="0"/>
    <x v="0"/>
    <x v="0"/>
    <x v="0"/>
    <x v="0"/>
    <s v="DST NO. 1"/>
    <m/>
    <x v="0"/>
    <m/>
    <m/>
    <m/>
    <m/>
  </r>
  <r>
    <x v="1"/>
    <s v="T19N R100W S23 fMESAVERDE/ALMOND"/>
    <n v="4978"/>
    <x v="0"/>
    <x v="0"/>
    <s v="PATRICK DRAW"/>
    <s v="NW NW"/>
    <n v="23"/>
    <n v="19"/>
    <n v="100"/>
    <n v="41.613332999999997"/>
    <n v="-108.65777799999999"/>
    <s v="4903724504"/>
    <s v="23-1"/>
    <x v="0"/>
    <s v="MESAVERDE/ALMOND"/>
    <m/>
    <m/>
    <n v="232"/>
    <x v="0"/>
    <n v="1912"/>
    <n v="2144"/>
    <n v="2308"/>
    <n v="2253"/>
    <x v="5"/>
    <d v="2002-02-27T00:00:00"/>
    <n v="7"/>
    <x v="1"/>
    <n v="288"/>
    <n v="309"/>
    <n v="11481"/>
    <n v="0"/>
    <x v="1"/>
    <n v="17580"/>
    <n v="2562"/>
    <n v="0"/>
    <x v="1"/>
    <n v="300"/>
    <n v="32620"/>
    <x v="0"/>
    <s v="INFINITY OIL &amp; GAS OF WYOMING"/>
    <n v="14.3712"/>
    <n v="25.427610000000001"/>
    <n v="499.42349999999999"/>
    <n v="0"/>
    <n v="539.22230999999999"/>
    <n v="495.93180000000001"/>
    <n v="41.991179999999993"/>
    <n v="0"/>
    <x v="1"/>
    <n v="6.2460000000000004"/>
    <n v="544.16898000000003"/>
    <n v="-4.5659126537744643E-3"/>
    <n v="32520"/>
    <n v="-1.5351550506601166E-3"/>
    <n v="2.6651716246681261E-2"/>
    <n v="4.715607928017667E-2"/>
    <n v="0.9261922044731421"/>
    <n v="0.91135624820069672"/>
    <n v="7.7165699522232942E-2"/>
    <n v="1.1478052277070258E-2"/>
    <x v="1"/>
    <n v="40"/>
    <x v="1"/>
    <n v="0"/>
    <n v="0"/>
    <x v="1"/>
    <n v="0"/>
    <x v="1"/>
    <x v="1"/>
    <n v="0"/>
    <x v="1"/>
    <x v="1"/>
    <x v="1"/>
    <n v="0"/>
    <x v="1"/>
    <x v="1"/>
    <x v="1"/>
    <x v="1"/>
    <x v="0"/>
    <x v="0"/>
    <x v="0"/>
    <x v="0"/>
    <x v="0"/>
    <x v="0"/>
    <x v="0"/>
    <x v="0"/>
    <x v="0"/>
    <m/>
    <x v="0"/>
    <x v="0"/>
    <x v="0"/>
    <x v="0"/>
    <x v="0"/>
    <s v="WELLHEAD"/>
    <n v="20020227"/>
    <x v="0"/>
    <s v="CHAMPION TECHNOLOGIES VERNAL UT"/>
    <s v="1912"/>
    <s v="1912-2144"/>
    <d v="2002-03-01T00:00:00"/>
  </r>
  <r>
    <x v="1"/>
    <s v="T19N R100W S23 fLANCE"/>
    <m/>
    <x v="1"/>
    <x v="3"/>
    <s v="WILDCAT"/>
    <s v="SW NE"/>
    <n v="23"/>
    <n v="19"/>
    <n v="100"/>
    <n v="41.612769999999998"/>
    <n v="-108.64361"/>
    <s v="4903724470"/>
    <s v="23-2 PIPELINE"/>
    <x v="0"/>
    <s v="LANCE"/>
    <m/>
    <m/>
    <m/>
    <x v="0"/>
    <m/>
    <m/>
    <n v="2491"/>
    <n v="2437"/>
    <x v="2"/>
    <d v="2001-11-01T00:00:00"/>
    <n v="9.26"/>
    <x v="0"/>
    <n v="6.82"/>
    <n v="14.3"/>
    <n v="3290"/>
    <n v="30.6"/>
    <x v="1"/>
    <n v="4800"/>
    <n v="753"/>
    <n v="234"/>
    <x v="0"/>
    <n v="171"/>
    <n v="9890"/>
    <x v="0"/>
    <s v="INFINITY OIL AND GAS"/>
    <n v="0.34031800000000001"/>
    <n v="1.176747"/>
    <n v="143.11500000000001"/>
    <n v="0.782748"/>
    <n v="145.41481299999998"/>
    <n v="135.40799999999999"/>
    <n v="12.341669999999999"/>
    <n v="7.79922"/>
    <x v="1"/>
    <n v="3.5602200000000002"/>
    <n v="159.10910999999996"/>
    <n v="-4.4969527730666925E-2"/>
    <n v="9299.7199999999993"/>
    <n v="-3.0760219534208974E-2"/>
    <n v="2.3403255347857858E-3"/>
    <n v="8.0923461353280442E-3"/>
    <n v="0.98956732832988614"/>
    <n v="0.85103863631692755"/>
    <n v="7.7567337281944454E-2"/>
    <n v="2.2375965775938294E-2"/>
    <x v="0"/>
    <n v="2.0299999999999998"/>
    <x v="0"/>
    <m/>
    <m/>
    <x v="1"/>
    <m/>
    <x v="1"/>
    <x v="0"/>
    <n v="0"/>
    <x v="0"/>
    <x v="0"/>
    <x v="0"/>
    <m/>
    <x v="0"/>
    <x v="0"/>
    <x v="0"/>
    <x v="0"/>
    <x v="0"/>
    <x v="0"/>
    <x v="0"/>
    <x v="0"/>
    <x v="0"/>
    <x v="0"/>
    <x v="0"/>
    <x v="0"/>
    <x v="0"/>
    <m/>
    <x v="0"/>
    <x v="0"/>
    <x v="0"/>
    <x v="0"/>
    <x v="0"/>
    <m/>
    <n v="20011101"/>
    <x v="0"/>
    <s v="WYO ANALYTICAL LABS ROCK SPRINGS"/>
    <m/>
    <m/>
    <d v="2001-01-24T00:00:00"/>
  </r>
  <r>
    <x v="1"/>
    <s v="T19N R100W S23 fFOX HILLS"/>
    <m/>
    <x v="1"/>
    <x v="3"/>
    <s v="WILDCAT"/>
    <s v="SW NE"/>
    <n v="23"/>
    <n v="19"/>
    <n v="100"/>
    <n v="41.612769999999998"/>
    <n v="-108.64361"/>
    <s v="4903724470"/>
    <s v="23-2 PIPELINE"/>
    <x v="0"/>
    <s v="FOX HILLS"/>
    <m/>
    <m/>
    <m/>
    <x v="0"/>
    <m/>
    <m/>
    <n v="2491"/>
    <n v="2437"/>
    <x v="2"/>
    <d v="2001-11-01T00:00:00"/>
    <n v="9.1"/>
    <x v="0"/>
    <n v="6.32"/>
    <n v="16.600000000000001"/>
    <n v="4210"/>
    <n v="25.6"/>
    <x v="1"/>
    <n v="6200"/>
    <n v="903"/>
    <n v="201"/>
    <x v="0"/>
    <n v="115"/>
    <n v="11040"/>
    <x v="0"/>
    <s v="INFINITY OIL AND GAS"/>
    <n v="0.31536800000000004"/>
    <n v="1.3660140000000001"/>
    <n v="183.13499999999999"/>
    <n v="0.65484799999999999"/>
    <n v="185.47122999999999"/>
    <n v="174.90199999999999"/>
    <n v="14.800169999999998"/>
    <n v="6.6993299999999998"/>
    <x v="1"/>
    <n v="2.3943000000000003"/>
    <n v="198.79579999999999"/>
    <n v="-3.4675288171353125E-2"/>
    <n v="11677.52"/>
    <n v="2.8062922361243674E-2"/>
    <n v="1.7003607513682852E-3"/>
    <n v="7.3650991585056079E-3"/>
    <n v="0.99093454009012605"/>
    <n v="0.87980731987295502"/>
    <n v="7.4449108079748152E-2"/>
    <n v="1.2044017026516659E-2"/>
    <x v="0"/>
    <m/>
    <x v="0"/>
    <m/>
    <m/>
    <x v="1"/>
    <m/>
    <x v="1"/>
    <x v="0"/>
    <n v="0"/>
    <x v="0"/>
    <x v="0"/>
    <x v="0"/>
    <m/>
    <x v="0"/>
    <x v="0"/>
    <x v="0"/>
    <x v="0"/>
    <x v="0"/>
    <x v="0"/>
    <x v="0"/>
    <x v="0"/>
    <x v="0"/>
    <x v="0"/>
    <x v="0"/>
    <x v="0"/>
    <x v="0"/>
    <m/>
    <x v="0"/>
    <x v="0"/>
    <x v="0"/>
    <x v="0"/>
    <x v="0"/>
    <m/>
    <n v="20011101"/>
    <x v="0"/>
    <s v="WYO ANALYTICAL LABS ROCK SPRINGS"/>
    <m/>
    <m/>
    <d v="2001-01-24T00:00:00"/>
  </r>
  <r>
    <x v="1"/>
    <s v="T19N R099W S35 fMESAVERDE/ALMOND"/>
    <n v="4410"/>
    <x v="0"/>
    <x v="0"/>
    <s v="PATRICK DRAW"/>
    <s v="SW SW"/>
    <n v="35"/>
    <n v="19"/>
    <n v="99"/>
    <n v="41.573709999999998"/>
    <n v="-108.536828"/>
    <s v="4903725351"/>
    <s v="MONELL 25-35"/>
    <x v="0"/>
    <s v="MESAVERDE/ALMOND"/>
    <m/>
    <m/>
    <m/>
    <x v="0"/>
    <s v="4559"/>
    <m/>
    <n v="4926"/>
    <m/>
    <x v="5"/>
    <d v="2004-01-22T00:00:00"/>
    <n v="7.31"/>
    <x v="1"/>
    <n v="288"/>
    <n v="204"/>
    <n v="6465"/>
    <m/>
    <x v="1"/>
    <n v="9200"/>
    <n v="3087"/>
    <m/>
    <x v="0"/>
    <n v="108"/>
    <n v="19353"/>
    <x v="0"/>
    <s v="ANADARKO PETROLEUM"/>
    <n v="14.3712"/>
    <n v="16.78716"/>
    <n v="281.22750000000002"/>
    <n v="0"/>
    <n v="312.38585999999998"/>
    <n v="259.53199999999998"/>
    <n v="50.595929999999996"/>
    <n v="0"/>
    <x v="1"/>
    <n v="2.2485600000000003"/>
    <n v="312.37648999999999"/>
    <n v="1.4997702726468532E-5"/>
    <n v="19352"/>
    <n v="-2.5836455238341301E-5"/>
    <n v="4.6004643103884413E-2"/>
    <n v="5.3738539894219291E-2"/>
    <n v="0.9002568170018963"/>
    <n v="0.83083077090724722"/>
    <n v="0.16197099211915722"/>
    <n v="7.198236973595549E-3"/>
    <x v="0"/>
    <n v="1"/>
    <x v="0"/>
    <m/>
    <m/>
    <x v="0"/>
    <m/>
    <x v="0"/>
    <x v="0"/>
    <m/>
    <x v="0"/>
    <x v="0"/>
    <x v="0"/>
    <m/>
    <x v="0"/>
    <x v="0"/>
    <x v="0"/>
    <x v="0"/>
    <x v="0"/>
    <x v="0"/>
    <x v="0"/>
    <x v="0"/>
    <x v="0"/>
    <x v="0"/>
    <x v="0"/>
    <x v="0"/>
    <x v="0"/>
    <m/>
    <x v="0"/>
    <x v="0"/>
    <x v="0"/>
    <x v="0"/>
    <x v="0"/>
    <s v="WELLHEAD"/>
    <n v="2004122"/>
    <x v="0"/>
    <s v="CHAMPION TECHNOLOGIES VERNAL UT"/>
    <m/>
    <m/>
    <d v="2004-01-28T00:00:00"/>
  </r>
  <r>
    <x v="1"/>
    <s v="T19N R099W S26 fMESAVERDE/ALMOND"/>
    <n v="4122"/>
    <x v="0"/>
    <x v="0"/>
    <s v="PATRICK DRAW"/>
    <s v="SE SE"/>
    <n v="26"/>
    <n v="19"/>
    <n v="99"/>
    <n v="41.589480000000002"/>
    <n v="-108.52481"/>
    <s v="4903705521"/>
    <s v="MONELL UNIT 18"/>
    <x v="0"/>
    <s v="MESAVERDE/ALMOND"/>
    <m/>
    <m/>
    <m/>
    <x v="0"/>
    <s v="4689"/>
    <m/>
    <n v="4787"/>
    <m/>
    <x v="2"/>
    <d v="2000-11-13T00:00:00"/>
    <n v="7.3"/>
    <x v="1"/>
    <n v="240"/>
    <n v="79"/>
    <n v="13145"/>
    <n v="50"/>
    <x v="1"/>
    <n v="19300"/>
    <n v="2196"/>
    <m/>
    <x v="0"/>
    <n v="7"/>
    <n v="37350"/>
    <x v="0"/>
    <s v="ANADARKO"/>
    <n v="11.975999999999999"/>
    <n v="6.5009100000000002"/>
    <n v="571.8075"/>
    <n v="1.2789999999999999"/>
    <n v="591.56340999999998"/>
    <n v="544.45299999999997"/>
    <n v="35.992439999999995"/>
    <n v="0"/>
    <x v="1"/>
    <n v="0.14574000000000001"/>
    <n v="580.59118000000001"/>
    <n v="9.3607362830869997E-3"/>
    <n v="35017"/>
    <n v="-3.2238451227769561E-2"/>
    <n v="2.0244659824379604E-2"/>
    <n v="1.0989371367644257E-2"/>
    <n v="0.96876596880797616"/>
    <n v="0.9377562366689759"/>
    <n v="6.1992743327585503E-2"/>
    <n v="2.5102000343856412E-4"/>
    <x v="0"/>
    <n v="0.11"/>
    <x v="0"/>
    <m/>
    <n v="0.26700000000000002"/>
    <x v="3"/>
    <m/>
    <x v="0"/>
    <x v="0"/>
    <m/>
    <x v="0"/>
    <x v="0"/>
    <x v="0"/>
    <n v="27.5"/>
    <x v="0"/>
    <x v="0"/>
    <x v="0"/>
    <x v="0"/>
    <x v="0"/>
    <x v="0"/>
    <x v="0"/>
    <x v="0"/>
    <x v="0"/>
    <x v="6"/>
    <x v="1"/>
    <x v="0"/>
    <x v="0"/>
    <n v="0.09"/>
    <x v="0"/>
    <x v="0"/>
    <x v="0"/>
    <x v="7"/>
    <x v="0"/>
    <m/>
    <n v="20001113"/>
    <x v="0"/>
    <s v="NORWEST LABS CALGARY ALTA ID No C00-10734-02"/>
    <m/>
    <m/>
    <d v="2000-11-15T00:00:00"/>
  </r>
  <r>
    <x v="1"/>
    <s v="T19N R099W S26 fMESAVERDE/ALMOND"/>
    <n v="4123"/>
    <x v="0"/>
    <x v="0"/>
    <s v="PATRICK DRAW"/>
    <s v="SE NE"/>
    <n v="26"/>
    <n v="19"/>
    <n v="99"/>
    <n v="41.596710000000002"/>
    <n v="-108.52477"/>
    <s v="4903705546"/>
    <s v="MONELL #7"/>
    <x v="0"/>
    <s v="MESAVERDE/ALMOND"/>
    <m/>
    <m/>
    <m/>
    <x v="0"/>
    <s v="4645"/>
    <m/>
    <n v="4780"/>
    <m/>
    <x v="2"/>
    <d v="2000-11-13T00:00:00"/>
    <n v="7.5"/>
    <x v="1"/>
    <n v="36"/>
    <n v="27"/>
    <n v="6990"/>
    <n v="35"/>
    <x v="1"/>
    <n v="7600"/>
    <n v="5222"/>
    <m/>
    <x v="0"/>
    <n v="12"/>
    <n v="19300"/>
    <x v="0"/>
    <s v="ANADARKO"/>
    <n v="1.7964"/>
    <n v="2.2218300000000002"/>
    <n v="304.065"/>
    <n v="0.89529999999999998"/>
    <n v="308.97853000000003"/>
    <n v="214.39599999999999"/>
    <n v="85.588579999999993"/>
    <n v="0"/>
    <x v="1"/>
    <n v="0.24984000000000001"/>
    <n v="300.23442"/>
    <n v="1.4353125618882582E-2"/>
    <n v="19922"/>
    <n v="1.5858446790066798E-2"/>
    <n v="5.813996202260396E-3"/>
    <n v="7.1908879882365932E-3"/>
    <n v="0.98699511580950294"/>
    <n v="0.71409533923525481"/>
    <n v="0.28507251100656611"/>
    <n v="8.3214975817895898E-4"/>
    <x v="0"/>
    <n v="4.4999999999999998E-2"/>
    <x v="0"/>
    <m/>
    <n v="0.47599999999999998"/>
    <x v="3"/>
    <m/>
    <x v="0"/>
    <x v="0"/>
    <m/>
    <x v="0"/>
    <x v="0"/>
    <x v="0"/>
    <n v="6.45"/>
    <x v="0"/>
    <x v="0"/>
    <x v="0"/>
    <x v="0"/>
    <x v="0"/>
    <x v="0"/>
    <x v="0"/>
    <x v="0"/>
    <x v="0"/>
    <x v="7"/>
    <x v="2"/>
    <x v="0"/>
    <x v="0"/>
    <n v="0.35"/>
    <x v="0"/>
    <x v="0"/>
    <x v="0"/>
    <x v="8"/>
    <x v="0"/>
    <m/>
    <n v="20001113"/>
    <x v="0"/>
    <s v="NORWEST LABS CALGARY ALTA ID No C00-10734-01"/>
    <m/>
    <m/>
    <d v="2000-11-15T00:00:00"/>
  </r>
  <r>
    <x v="0"/>
    <s v="T19N R099W S18 fMESAVERDE/ALMOND"/>
    <n v="49007202"/>
    <x v="0"/>
    <x v="0"/>
    <s v="DESERT SPRINGS WEST"/>
    <m/>
    <s v="18"/>
    <s v=" 19"/>
    <s v=" 99"/>
    <n v="41.622570000000003"/>
    <n v="-108.60359"/>
    <s v="4903705599"/>
    <s v="1 LEON"/>
    <x v="0"/>
    <s v="MESAVERDE/ALMOND"/>
    <m/>
    <m/>
    <n v="27"/>
    <x v="0"/>
    <n v="3352"/>
    <n v="3379"/>
    <m/>
    <m/>
    <x v="1"/>
    <d v="1960-09-07T00:00:00"/>
    <n v="8.3000001907348633"/>
    <x v="0"/>
    <n v="77"/>
    <n v="197"/>
    <n v="18904"/>
    <n v="-3"/>
    <x v="0"/>
    <n v="26800"/>
    <n v="4002"/>
    <m/>
    <x v="0"/>
    <n v="1004"/>
    <n v="48953"/>
    <x v="0"/>
    <m/>
    <n v="3.8422999999999998"/>
    <n v="16.211130000000001"/>
    <n v="822.32399999999996"/>
    <n v="0"/>
    <n v="842.37743"/>
    <n v="756.02800000000002"/>
    <n v="65.592779999999991"/>
    <m/>
    <x v="0"/>
    <n v="20.903280000000002"/>
    <n v="842.52405999999996"/>
    <n v="-8.70258592981357E-5"/>
    <n v="50978"/>
    <n v="2.0263982147681901E-2"/>
    <n v="4.561257060270477E-3"/>
    <n v="1.9244497089624068E-2"/>
    <n v="0.97619424585010539"/>
    <n v="0.89733698524882488"/>
    <n v="7.7852708443720872E-2"/>
    <n v="2.4810306307454299E-2"/>
    <x v="0"/>
    <m/>
    <x v="0"/>
    <m/>
    <m/>
    <x v="0"/>
    <m/>
    <x v="0"/>
    <x v="0"/>
    <m/>
    <x v="0"/>
    <x v="0"/>
    <x v="0"/>
    <m/>
    <x v="0"/>
    <x v="0"/>
    <x v="0"/>
    <x v="0"/>
    <x v="0"/>
    <x v="0"/>
    <x v="0"/>
    <x v="0"/>
    <x v="0"/>
    <x v="0"/>
    <x v="0"/>
    <x v="0"/>
    <x v="0"/>
    <m/>
    <x v="0"/>
    <x v="0"/>
    <x v="0"/>
    <x v="0"/>
    <x v="0"/>
    <s v="PRODUCTION WATER"/>
    <m/>
    <x v="0"/>
    <m/>
    <m/>
    <m/>
    <m/>
  </r>
  <r>
    <x v="1"/>
    <s v="T19N R099W S15 fMESAVERDE/ALMOND"/>
    <m/>
    <x v="1"/>
    <x v="3"/>
    <s v="PATRICK DRAW"/>
    <s v="NW SW"/>
    <n v="15"/>
    <n v="19"/>
    <n v="99"/>
    <n v="41.622109999999999"/>
    <n v="-108.55861"/>
    <s v="4903722433"/>
    <s v="118 ARCH"/>
    <x v="0"/>
    <s v="MESAVERDE/ALMOND"/>
    <m/>
    <m/>
    <m/>
    <x v="0"/>
    <m/>
    <m/>
    <n v="4215"/>
    <n v="4135"/>
    <x v="2"/>
    <d v="1987-01-07T00:00:00"/>
    <n v="6.7"/>
    <x v="0"/>
    <n v="620"/>
    <n v="134.19999999999999"/>
    <n v="3174"/>
    <n v="0"/>
    <x v="1"/>
    <n v="6200"/>
    <n v="353.8"/>
    <n v="0"/>
    <x v="1"/>
    <n v="0"/>
    <n v="10489.5"/>
    <x v="0"/>
    <s v="RME PETROLEUM COMPANY"/>
    <n v="30.937999999999999"/>
    <n v="11.043317999999999"/>
    <n v="138.06899999999999"/>
    <n v="0"/>
    <n v="180.050318"/>
    <n v="174.90199999999999"/>
    <n v="5.7987819999999992"/>
    <n v="0"/>
    <x v="1"/>
    <n v="0"/>
    <n v="180.70078199999998"/>
    <n v="-1.8030825131232341E-3"/>
    <n v="10482"/>
    <n v="-3.5762820971318218E-4"/>
    <n v="0.17182974372752843"/>
    <n v="6.1334620914138008E-2"/>
    <n v="0.76683563535833343"/>
    <n v="0.96790948032532598"/>
    <n v="3.2090519674674127E-2"/>
    <n v="0"/>
    <x v="1"/>
    <n v="0"/>
    <x v="1"/>
    <n v="0"/>
    <n v="0"/>
    <x v="0"/>
    <n v="0"/>
    <x v="0"/>
    <x v="1"/>
    <m/>
    <x v="1"/>
    <x v="1"/>
    <x v="1"/>
    <n v="0"/>
    <x v="1"/>
    <x v="1"/>
    <x v="1"/>
    <x v="1"/>
    <x v="0"/>
    <x v="0"/>
    <x v="0"/>
    <x v="0"/>
    <x v="0"/>
    <x v="0"/>
    <x v="0"/>
    <x v="0"/>
    <x v="0"/>
    <m/>
    <x v="0"/>
    <x v="0"/>
    <x v="0"/>
    <x v="0"/>
    <x v="0"/>
    <m/>
    <n v="19870107"/>
    <x v="1"/>
    <m/>
    <m/>
    <m/>
    <m/>
  </r>
  <r>
    <x v="0"/>
    <s v="T19N R099W S12 fMESAVERDE"/>
    <n v="49008077"/>
    <x v="0"/>
    <x v="0"/>
    <s v="ARCH"/>
    <m/>
    <s v="12"/>
    <s v=" 19"/>
    <s v=" 99"/>
    <n v="41.63982"/>
    <n v="-108.50620000000001"/>
    <s v="4903705647"/>
    <s v="NO. 41 ARCH 12-5"/>
    <x v="0"/>
    <s v="MESAVERDE"/>
    <m/>
    <m/>
    <m/>
    <x v="1"/>
    <n v="4700"/>
    <m/>
    <m/>
    <m/>
    <x v="4"/>
    <m/>
    <n v="8"/>
    <x v="0"/>
    <n v="82"/>
    <n v="26"/>
    <n v="6979"/>
    <n v="-3"/>
    <x v="0"/>
    <n v="5200"/>
    <n v="9882"/>
    <m/>
    <x v="0"/>
    <n v="53"/>
    <n v="17207"/>
    <x v="0"/>
    <m/>
    <n v="4.0918000000000001"/>
    <n v="2.1395400000000002"/>
    <n v="303.5865"/>
    <n v="0"/>
    <n v="309.81783999999999"/>
    <n v="146.69200000000001"/>
    <n v="161.96597999999997"/>
    <m/>
    <x v="0"/>
    <n v="1.1034600000000001"/>
    <n v="309.76143999999994"/>
    <n v="9.1029512801095124E-5"/>
    <n v="22216"/>
    <n v="0.12705780889328563"/>
    <n v="1.3207115510197863E-2"/>
    <n v="6.9057998725961045E-3"/>
    <n v="0.97988708461720608"/>
    <n v="0.47356443074386545"/>
    <n v="0.52287327951471307"/>
    <n v="3.5622897414216577E-3"/>
    <x v="0"/>
    <m/>
    <x v="0"/>
    <m/>
    <m/>
    <x v="0"/>
    <m/>
    <x v="0"/>
    <x v="0"/>
    <m/>
    <x v="0"/>
    <x v="0"/>
    <x v="0"/>
    <m/>
    <x v="0"/>
    <x v="0"/>
    <x v="0"/>
    <x v="0"/>
    <x v="0"/>
    <x v="0"/>
    <x v="0"/>
    <x v="0"/>
    <x v="0"/>
    <x v="0"/>
    <x v="0"/>
    <x v="0"/>
    <x v="0"/>
    <m/>
    <x v="0"/>
    <x v="0"/>
    <x v="0"/>
    <x v="0"/>
    <x v="0"/>
    <s v="PRODUCTION TEST"/>
    <m/>
    <x v="0"/>
    <m/>
    <m/>
    <m/>
    <m/>
  </r>
  <r>
    <x v="0"/>
    <s v="T19N R099W S12 fMESAVERDE"/>
    <n v="49008076"/>
    <x v="0"/>
    <x v="0"/>
    <s v="ARCH"/>
    <m/>
    <s v="12"/>
    <s v=" 19"/>
    <s v=" 99"/>
    <n v="41.633400000000002"/>
    <n v="-108.5164"/>
    <s v="4903705624"/>
    <s v="UNIT NO. 11"/>
    <x v="0"/>
    <s v="MESAVERDE"/>
    <m/>
    <m/>
    <n v="122"/>
    <x v="0"/>
    <n v="4671"/>
    <n v="4793"/>
    <m/>
    <m/>
    <x v="1"/>
    <m/>
    <n v="8.1999998092651367"/>
    <x v="0"/>
    <n v="149"/>
    <n v="192"/>
    <n v="7800"/>
    <n v="-3"/>
    <x v="0"/>
    <n v="8600"/>
    <n v="7198"/>
    <m/>
    <x v="0"/>
    <n v="94"/>
    <n v="20380"/>
    <x v="0"/>
    <m/>
    <n v="7.4351000000000003"/>
    <n v="15.79968"/>
    <n v="339.3"/>
    <n v="0"/>
    <n v="362.53477999999996"/>
    <n v="242.60599999999999"/>
    <n v="117.97521999999999"/>
    <m/>
    <x v="0"/>
    <n v="1.9570800000000002"/>
    <n v="362.53829999999999"/>
    <n v="-4.8546830617918841E-6"/>
    <n v="24027"/>
    <n v="8.2126691737789081E-2"/>
    <n v="2.0508652990479978E-2"/>
    <n v="4.3581142752703625E-2"/>
    <n v="0.93591020425681637"/>
    <n v="0.66918722794253738"/>
    <n v="0.32541450103340802"/>
    <n v="5.3982710240545627E-3"/>
    <x v="0"/>
    <m/>
    <x v="0"/>
    <m/>
    <m/>
    <x v="0"/>
    <m/>
    <x v="0"/>
    <x v="0"/>
    <m/>
    <x v="0"/>
    <x v="0"/>
    <x v="0"/>
    <m/>
    <x v="0"/>
    <x v="0"/>
    <x v="0"/>
    <x v="0"/>
    <x v="0"/>
    <x v="0"/>
    <x v="0"/>
    <x v="0"/>
    <x v="0"/>
    <x v="0"/>
    <x v="0"/>
    <x v="0"/>
    <x v="0"/>
    <m/>
    <x v="0"/>
    <x v="0"/>
    <x v="0"/>
    <x v="0"/>
    <x v="0"/>
    <s v="PRODUCTION"/>
    <m/>
    <x v="0"/>
    <m/>
    <m/>
    <m/>
    <m/>
  </r>
  <r>
    <x v="0"/>
    <s v="T19N R099W S11 fMESAVERDE/ROCK SPRINGS"/>
    <n v="49009219"/>
    <x v="0"/>
    <x v="0"/>
    <s v="ARCH"/>
    <m/>
    <s v="11"/>
    <s v=" 19"/>
    <s v=" 99"/>
    <n v="41.637099999999997"/>
    <n v="-108.53104999999999"/>
    <s v="4903705634"/>
    <s v="55 UNIT"/>
    <x v="0"/>
    <s v="MESAVERDE/ROCK SPRINGS"/>
    <m/>
    <m/>
    <n v="20"/>
    <x v="0"/>
    <n v="6220"/>
    <n v="6240"/>
    <m/>
    <m/>
    <x v="0"/>
    <d v="1961-12-05T00:00:00"/>
    <n v="8.6999998092651367"/>
    <x v="2"/>
    <n v="86"/>
    <n v="52"/>
    <n v="13218"/>
    <n v="-3"/>
    <x v="0"/>
    <n v="19000"/>
    <n v="2075"/>
    <m/>
    <x v="0"/>
    <n v="580"/>
    <n v="34008"/>
    <x v="0"/>
    <m/>
    <n v="4.2914000000000003"/>
    <n v="4.2790800000000004"/>
    <n v="574.98299999999995"/>
    <n v="0"/>
    <n v="583.55347999999992"/>
    <n v="535.99"/>
    <n v="34.009249999999994"/>
    <m/>
    <x v="0"/>
    <n v="12.075600000000001"/>
    <n v="582.07484999999997"/>
    <n v="1.2685261347413826E-3"/>
    <n v="35005"/>
    <n v="1.4446553547882284E-2"/>
    <n v="7.3539103905266761E-3"/>
    <n v="7.3327983580870788E-3"/>
    <n v="0.98531329125138634"/>
    <n v="0.92082659128804489"/>
    <n v="5.8427623182826051E-2"/>
    <n v="2.0745785529129118E-2"/>
    <x v="0"/>
    <m/>
    <x v="0"/>
    <m/>
    <m/>
    <x v="0"/>
    <m/>
    <x v="0"/>
    <x v="0"/>
    <m/>
    <x v="0"/>
    <x v="0"/>
    <x v="0"/>
    <m/>
    <x v="0"/>
    <x v="0"/>
    <x v="0"/>
    <x v="0"/>
    <x v="0"/>
    <x v="0"/>
    <x v="0"/>
    <x v="0"/>
    <x v="0"/>
    <x v="0"/>
    <x v="0"/>
    <x v="0"/>
    <x v="0"/>
    <m/>
    <x v="0"/>
    <x v="0"/>
    <x v="0"/>
    <x v="0"/>
    <x v="0"/>
    <s v="TEST NO. 2"/>
    <m/>
    <x v="0"/>
    <m/>
    <m/>
    <m/>
    <m/>
  </r>
  <r>
    <x v="1"/>
    <s v="T19N R099W S04 fMESAVERDE/ERICSON"/>
    <m/>
    <x v="1"/>
    <x v="3"/>
    <s v="DESERT SPRINGS WEST"/>
    <s v="SW SW"/>
    <n v="4"/>
    <n v="19"/>
    <n v="99"/>
    <n v="41.647480000000002"/>
    <n v="-108.57795"/>
    <s v="4903705680"/>
    <s v="GOVT CHAPIN NO. 1"/>
    <x v="0"/>
    <s v="MESAVERDE/ERICSON"/>
    <m/>
    <m/>
    <m/>
    <x v="0"/>
    <n v="4000"/>
    <m/>
    <m/>
    <m/>
    <x v="0"/>
    <d v="1959-12-03T00:00:00"/>
    <n v="8.6999999999999993"/>
    <x v="0"/>
    <n v="6"/>
    <n v="3"/>
    <n v="362"/>
    <n v="0"/>
    <x v="1"/>
    <n v="60"/>
    <n v="488"/>
    <n v="96"/>
    <x v="1"/>
    <n v="163"/>
    <n v="1226"/>
    <x v="0"/>
    <s v="CODY ENERGY"/>
    <n v="0.2994"/>
    <n v="0.24687000000000001"/>
    <n v="15.746999999999998"/>
    <n v="0"/>
    <n v="16.29327"/>
    <n v="1.6925999999999999"/>
    <n v="7.9983199999999988"/>
    <n v="3.1996799999999999"/>
    <x v="1"/>
    <n v="3.3936600000000001"/>
    <n v="16.28426"/>
    <n v="2.7657099847655617E-4"/>
    <n v="1178"/>
    <n v="-1.9966722129783693E-2"/>
    <n v="1.8375685175535665E-2"/>
    <n v="1.5151654640228758E-2"/>
    <n v="0.9664726601842355"/>
    <n v="0.10394086068387509"/>
    <n v="0.49116877279041227"/>
    <n v="0.20840124144419214"/>
    <x v="1"/>
    <n v="0"/>
    <x v="1"/>
    <n v="99"/>
    <n v="9.8000000000000007"/>
    <x v="0"/>
    <n v="0"/>
    <x v="0"/>
    <x v="1"/>
    <m/>
    <x v="1"/>
    <x v="1"/>
    <x v="1"/>
    <n v="0"/>
    <x v="1"/>
    <x v="1"/>
    <x v="1"/>
    <x v="1"/>
    <x v="0"/>
    <x v="0"/>
    <x v="0"/>
    <x v="0"/>
    <x v="0"/>
    <x v="0"/>
    <x v="0"/>
    <x v="0"/>
    <x v="0"/>
    <m/>
    <x v="0"/>
    <x v="0"/>
    <x v="0"/>
    <x v="0"/>
    <x v="0"/>
    <s v="PRIMARY ALKALINITY 65.42"/>
    <n v="19591203"/>
    <x v="3"/>
    <s v="CHEMICAL AND GEOLOGICAL LABORATORIES LAB No 14911"/>
    <m/>
    <m/>
    <d v="1959-12-04T00:00:00"/>
  </r>
  <r>
    <x v="0"/>
    <s v="T19N R099W S04 fMESAVERDE/ERICSON"/>
    <n v="49007967"/>
    <x v="0"/>
    <x v="0"/>
    <s v="DESERT SPRINGS WEST"/>
    <m/>
    <s v="4"/>
    <s v=" 19"/>
    <s v=" 99"/>
    <n v="41.647449999999999"/>
    <n v="-108.57938"/>
    <s v="4903705680"/>
    <s v="GOVT CHAPIN NO. 1"/>
    <x v="0"/>
    <s v="MESAVERDE/ERICSON"/>
    <m/>
    <m/>
    <n v="60"/>
    <x v="0"/>
    <n v="3680"/>
    <n v="3740"/>
    <m/>
    <m/>
    <x v="1"/>
    <m/>
    <n v="8.3999996185302734"/>
    <x v="0"/>
    <n v="77"/>
    <n v="47"/>
    <n v="20993"/>
    <n v="-3"/>
    <x v="0"/>
    <n v="30000"/>
    <n v="3477"/>
    <m/>
    <x v="0"/>
    <n v="783"/>
    <n v="53660"/>
    <x v="0"/>
    <m/>
    <n v="3.8422999999999998"/>
    <n v="3.8676300000000001"/>
    <n v="913.19549999999992"/>
    <n v="0"/>
    <n v="920.90542999999991"/>
    <n v="846.3"/>
    <n v="56.988029999999995"/>
    <m/>
    <x v="0"/>
    <n v="16.302060000000001"/>
    <n v="919.59008999999992"/>
    <n v="7.1466623292839747E-4"/>
    <n v="55371"/>
    <n v="1.5692784620887638E-2"/>
    <n v="4.1723068133065521E-3"/>
    <n v="4.1998123520674653E-3"/>
    <n v="0.99162788083462605"/>
    <n v="0.92030134861501178"/>
    <n v="6.1971122372577979E-2"/>
    <n v="1.7727529012410304E-2"/>
    <x v="0"/>
    <m/>
    <x v="0"/>
    <m/>
    <m/>
    <x v="0"/>
    <m/>
    <x v="0"/>
    <x v="0"/>
    <m/>
    <x v="0"/>
    <x v="0"/>
    <x v="0"/>
    <m/>
    <x v="0"/>
    <x v="0"/>
    <x v="0"/>
    <x v="0"/>
    <x v="0"/>
    <x v="0"/>
    <x v="0"/>
    <x v="0"/>
    <x v="0"/>
    <x v="0"/>
    <x v="0"/>
    <x v="0"/>
    <x v="0"/>
    <m/>
    <x v="0"/>
    <x v="0"/>
    <x v="0"/>
    <x v="0"/>
    <x v="0"/>
    <s v="PRODUCTION"/>
    <m/>
    <x v="0"/>
    <m/>
    <m/>
    <m/>
    <m/>
  </r>
  <r>
    <x v="0"/>
    <s v="T19N R099W S01 fMESAVERDE"/>
    <n v="49012597"/>
    <x v="0"/>
    <x v="0"/>
    <s v="ARCH"/>
    <m/>
    <s v="1"/>
    <s v=" 19"/>
    <s v=" 99"/>
    <n v="41.657330000000002"/>
    <n v="-108.52121"/>
    <s v="4903705697"/>
    <s v="UNIT NO. 49 1-3"/>
    <x v="0"/>
    <s v="MESAVERDE"/>
    <m/>
    <m/>
    <n v="8"/>
    <x v="0"/>
    <n v="4934"/>
    <n v="4942"/>
    <m/>
    <m/>
    <x v="0"/>
    <m/>
    <n v="7.1999998092651367"/>
    <x v="0"/>
    <n v="73"/>
    <n v="198"/>
    <n v="32458"/>
    <n v="-3"/>
    <x v="0"/>
    <n v="48000"/>
    <n v="4685"/>
    <m/>
    <x v="0"/>
    <n v="68"/>
    <n v="83194"/>
    <x v="0"/>
    <m/>
    <n v="3.6427"/>
    <n v="16.293420000000001"/>
    <n v="1411.923"/>
    <n v="0"/>
    <n v="1431.8591200000001"/>
    <n v="1354.08"/>
    <n v="76.787149999999997"/>
    <m/>
    <x v="0"/>
    <n v="1.4157600000000001"/>
    <n v="1432.2829100000001"/>
    <n v="-1.4796403095975434E-4"/>
    <n v="85476"/>
    <n v="1.3529376889784787E-2"/>
    <n v="2.5440351980996565E-3"/>
    <n v="1.1379206077201226E-2"/>
    <n v="0.98607675872469902"/>
    <n v="0.94539981629746583"/>
    <n v="5.3611719768408041E-2"/>
    <n v="9.8846393412597511E-4"/>
    <x v="0"/>
    <m/>
    <x v="0"/>
    <m/>
    <m/>
    <x v="0"/>
    <m/>
    <x v="0"/>
    <x v="0"/>
    <m/>
    <x v="0"/>
    <x v="0"/>
    <x v="0"/>
    <m/>
    <x v="0"/>
    <x v="0"/>
    <x v="0"/>
    <x v="0"/>
    <x v="0"/>
    <x v="0"/>
    <x v="0"/>
    <x v="0"/>
    <x v="0"/>
    <x v="0"/>
    <x v="0"/>
    <x v="0"/>
    <x v="0"/>
    <m/>
    <x v="0"/>
    <x v="0"/>
    <x v="0"/>
    <x v="0"/>
    <x v="0"/>
    <s v="DST NO. 1A"/>
    <m/>
    <x v="0"/>
    <m/>
    <m/>
    <m/>
    <m/>
  </r>
  <r>
    <x v="1"/>
    <s v="T19N R098W S36 fNUGGET"/>
    <m/>
    <x v="1"/>
    <x v="3"/>
    <s v="TABLE ROCK"/>
    <s v="SE SW"/>
    <n v="36"/>
    <n v="19"/>
    <n v="98"/>
    <n v="41.573587000000003"/>
    <n v="-108.40065300000001"/>
    <s v="4903721114"/>
    <s v="32 TRU"/>
    <x v="0"/>
    <s v="NUGGET"/>
    <m/>
    <m/>
    <m/>
    <x v="0"/>
    <m/>
    <m/>
    <n v="15903"/>
    <m/>
    <x v="1"/>
    <d v="1979-04-18T00:00:00"/>
    <n v="8.3000000000000007"/>
    <x v="0"/>
    <n v="94"/>
    <n v="74"/>
    <n v="1071"/>
    <n v="154"/>
    <x v="1"/>
    <n v="1900"/>
    <n v="293"/>
    <n v="72"/>
    <x v="1"/>
    <n v="24"/>
    <n v="3533"/>
    <x v="0"/>
    <s v="TEXACO"/>
    <n v="4.6905999999999999"/>
    <n v="6.0894599999999999"/>
    <n v="46.588499999999996"/>
    <n v="3.9393199999999999"/>
    <n v="61.307879999999997"/>
    <n v="53.598999999999997"/>
    <n v="4.8022699999999992"/>
    <n v="2.3997599999999997"/>
    <x v="1"/>
    <n v="0.49968000000000001"/>
    <n v="61.300709999999995"/>
    <n v="5.847877379555641E-5"/>
    <n v="3682"/>
    <n v="2.065142065142065E-2"/>
    <n v="7.6508925116967025E-2"/>
    <n v="9.9325894159119521E-2"/>
    <n v="0.82416518072391343"/>
    <n v="0.87436181408013058"/>
    <n v="7.8339549411417908E-2"/>
    <n v="8.1512922117867818E-3"/>
    <x v="1"/>
    <n v="0"/>
    <x v="1"/>
    <n v="3544"/>
    <n v="1.6"/>
    <x v="0"/>
    <n v="1.8"/>
    <x v="0"/>
    <x v="1"/>
    <m/>
    <x v="1"/>
    <x v="1"/>
    <x v="1"/>
    <n v="0"/>
    <x v="1"/>
    <x v="1"/>
    <x v="1"/>
    <x v="1"/>
    <x v="0"/>
    <x v="0"/>
    <x v="0"/>
    <x v="0"/>
    <x v="0"/>
    <x v="0"/>
    <x v="0"/>
    <x v="0"/>
    <x v="0"/>
    <m/>
    <x v="0"/>
    <x v="0"/>
    <x v="0"/>
    <x v="0"/>
    <x v="0"/>
    <s v="PRODUCTION"/>
    <n v="19790418"/>
    <x v="1"/>
    <m/>
    <m/>
    <m/>
    <m/>
  </r>
  <r>
    <x v="0"/>
    <s v="T19N R098W S36 fMESAVERDE/ALMOND"/>
    <n v="49009206"/>
    <x v="0"/>
    <x v="0"/>
    <s v="TABLE ROCK"/>
    <m/>
    <s v="36"/>
    <s v=" 19"/>
    <s v=" 98"/>
    <n v="41.573839999999997"/>
    <n v="-108.39431999999999"/>
    <s v="4903705478"/>
    <s v="UNIT NO. 10"/>
    <x v="0"/>
    <s v="MESAVERDE/ALMOND"/>
    <n v="3"/>
    <m/>
    <n v="91"/>
    <x v="0"/>
    <n v="6837"/>
    <n v="6928"/>
    <n v="6928"/>
    <n v="6892"/>
    <x v="0"/>
    <d v="1957-08-08T00:00:00"/>
    <n v="7.1999998092651367"/>
    <x v="2"/>
    <n v="308"/>
    <n v="187"/>
    <n v="21935"/>
    <n v="-3"/>
    <x v="0"/>
    <n v="32000"/>
    <n v="1660"/>
    <m/>
    <x v="0"/>
    <n v="4749"/>
    <n v="60996"/>
    <x v="0"/>
    <m/>
    <n v="15.369199999999999"/>
    <n v="15.38823"/>
    <n v="954.17250000000001"/>
    <n v="0"/>
    <n v="984.9299299999999"/>
    <n v="902.72"/>
    <n v="27.207399999999996"/>
    <m/>
    <x v="0"/>
    <n v="98.87418000000001"/>
    <n v="1028.8015799999998"/>
    <n v="-2.1786245972781119E-2"/>
    <n v="60833"/>
    <n v="-1.3379408843542998E-3"/>
    <n v="1.5604358779106247E-2"/>
    <n v="1.5623679950511811E-2"/>
    <n v="0.9687719612703819"/>
    <n v="0.87744810811818552"/>
    <n v="2.644572143833605E-2"/>
    <n v="9.6106170443478536E-2"/>
    <x v="0"/>
    <m/>
    <x v="0"/>
    <m/>
    <m/>
    <x v="0"/>
    <m/>
    <x v="0"/>
    <x v="0"/>
    <m/>
    <x v="0"/>
    <x v="0"/>
    <x v="0"/>
    <m/>
    <x v="0"/>
    <x v="0"/>
    <x v="0"/>
    <x v="0"/>
    <x v="0"/>
    <x v="0"/>
    <x v="0"/>
    <x v="0"/>
    <x v="0"/>
    <x v="0"/>
    <x v="0"/>
    <x v="0"/>
    <x v="0"/>
    <m/>
    <x v="0"/>
    <x v="0"/>
    <x v="0"/>
    <x v="0"/>
    <x v="0"/>
    <s v="DST NO. 4"/>
    <m/>
    <x v="0"/>
    <m/>
    <m/>
    <m/>
    <m/>
  </r>
  <r>
    <x v="0"/>
    <s v="T19N R098W S36 fMESAVERDE/ALMOND"/>
    <n v="49009205"/>
    <x v="0"/>
    <x v="0"/>
    <s v="TABLE ROCK"/>
    <m/>
    <s v="36"/>
    <s v=" 19"/>
    <s v=" 98"/>
    <n v="41.573839999999997"/>
    <n v="-108.39431999999999"/>
    <s v="4903705478"/>
    <s v="UNIT NO. 10"/>
    <x v="0"/>
    <s v="MESAVERDE/ALMOND"/>
    <m/>
    <n v="3"/>
    <n v="32"/>
    <x v="0"/>
    <n v="6802"/>
    <n v="6834"/>
    <n v="6928"/>
    <n v="6892"/>
    <x v="0"/>
    <d v="1957-08-06T00:00:00"/>
    <n v="7.4000000953674316"/>
    <x v="2"/>
    <n v="154"/>
    <n v="37"/>
    <n v="12109"/>
    <n v="-3"/>
    <x v="0"/>
    <n v="16800"/>
    <n v="3550"/>
    <m/>
    <x v="0"/>
    <n v="263"/>
    <n v="31111"/>
    <x v="0"/>
    <m/>
    <n v="7.6845999999999997"/>
    <n v="3.0447299999999999"/>
    <n v="526.74149999999997"/>
    <n v="0"/>
    <n v="537.47082999999998"/>
    <n v="473.928"/>
    <n v="58.184499999999993"/>
    <m/>
    <x v="0"/>
    <n v="5.4756600000000004"/>
    <n v="537.5881599999999"/>
    <n v="-1.091381971513251E-4"/>
    <n v="32907"/>
    <n v="2.805460964103846E-2"/>
    <n v="1.4297706165746707E-2"/>
    <n v="5.6649213874546455E-3"/>
    <n v="0.98003737244679867"/>
    <n v="0.88158191579219325"/>
    <n v="0.10823248041772349"/>
    <n v="1.0185603790083474E-2"/>
    <x v="0"/>
    <m/>
    <x v="0"/>
    <m/>
    <m/>
    <x v="0"/>
    <m/>
    <x v="0"/>
    <x v="0"/>
    <m/>
    <x v="0"/>
    <x v="0"/>
    <x v="0"/>
    <m/>
    <x v="0"/>
    <x v="0"/>
    <x v="0"/>
    <x v="0"/>
    <x v="0"/>
    <x v="0"/>
    <x v="0"/>
    <x v="0"/>
    <x v="0"/>
    <x v="0"/>
    <x v="0"/>
    <x v="0"/>
    <x v="0"/>
    <m/>
    <x v="0"/>
    <x v="0"/>
    <x v="0"/>
    <x v="0"/>
    <x v="0"/>
    <s v="DST NO. 3"/>
    <m/>
    <x v="0"/>
    <m/>
    <m/>
    <m/>
    <m/>
  </r>
  <r>
    <x v="0"/>
    <s v="T19N R098W S36 fMESAVERDE"/>
    <n v="49009203"/>
    <x v="0"/>
    <x v="0"/>
    <s v="TABLE ROCK"/>
    <m/>
    <s v="36"/>
    <s v=" 19"/>
    <s v=" 98"/>
    <n v="41.583320000000001"/>
    <n v="-108.40266"/>
    <s v="4903705502"/>
    <s v="UNIT NO. 7"/>
    <x v="0"/>
    <s v="MESAVERDE"/>
    <m/>
    <m/>
    <n v="33"/>
    <x v="0"/>
    <n v="6571"/>
    <n v="6604"/>
    <n v="7258"/>
    <n v="6559"/>
    <x v="0"/>
    <d v="1955-11-02T00:00:00"/>
    <n v="7.4000000953674316"/>
    <x v="2"/>
    <n v="610"/>
    <n v="49"/>
    <n v="13188"/>
    <n v="-3"/>
    <x v="0"/>
    <n v="19600"/>
    <n v="1760"/>
    <m/>
    <x v="0"/>
    <n v="1277"/>
    <n v="35591"/>
    <x v="0"/>
    <m/>
    <n v="30.439"/>
    <n v="4.0322100000000001"/>
    <n v="573.678"/>
    <n v="0"/>
    <n v="608.14921000000004"/>
    <n v="552.91599999999994"/>
    <n v="28.846399999999996"/>
    <m/>
    <x v="0"/>
    <n v="26.587140000000002"/>
    <n v="608.34953999999993"/>
    <n v="-1.6467752227439152E-4"/>
    <n v="36478"/>
    <n v="1.2307649613564777E-2"/>
    <n v="5.0051861450251652E-2"/>
    <n v="6.6302971930194566E-3"/>
    <n v="0.9433178413567288"/>
    <n v="0.90887880017136202"/>
    <n v="4.7417476472489811E-2"/>
    <n v="4.3703723356148187E-2"/>
    <x v="0"/>
    <m/>
    <x v="0"/>
    <m/>
    <m/>
    <x v="0"/>
    <m/>
    <x v="0"/>
    <x v="0"/>
    <m/>
    <x v="0"/>
    <x v="0"/>
    <x v="0"/>
    <m/>
    <x v="0"/>
    <x v="0"/>
    <x v="0"/>
    <x v="0"/>
    <x v="0"/>
    <x v="0"/>
    <x v="0"/>
    <x v="0"/>
    <x v="0"/>
    <x v="0"/>
    <x v="0"/>
    <x v="0"/>
    <x v="0"/>
    <m/>
    <x v="0"/>
    <x v="0"/>
    <x v="0"/>
    <x v="0"/>
    <x v="0"/>
    <s v="DST NO. 9"/>
    <m/>
    <x v="0"/>
    <m/>
    <m/>
    <m/>
    <m/>
  </r>
  <r>
    <x v="0"/>
    <s v="T19N R098W S31 fMESAVERDE/ALMOND"/>
    <n v="49009197"/>
    <x v="0"/>
    <x v="0"/>
    <s v="PATRICK DRAW"/>
    <m/>
    <s v="31"/>
    <s v=" 19"/>
    <s v=" 98"/>
    <n v="41.585380000000001"/>
    <n v="-108.50192"/>
    <s v="4903705508"/>
    <s v="UNIT NO. 11-31 UPRR"/>
    <x v="0"/>
    <s v="MESAVERDE/ALMOND"/>
    <m/>
    <m/>
    <n v="46"/>
    <x v="0"/>
    <n v="5132"/>
    <n v="5178"/>
    <n v="5285"/>
    <m/>
    <x v="0"/>
    <d v="1960-06-23T00:00:00"/>
    <n v="8.6000003814697266"/>
    <x v="2"/>
    <n v="27"/>
    <n v="4"/>
    <n v="997"/>
    <n v="-3"/>
    <x v="0"/>
    <n v="284"/>
    <n v="1879"/>
    <m/>
    <x v="0"/>
    <n v="204"/>
    <n v="2502"/>
    <x v="0"/>
    <m/>
    <n v="1.3472999999999999"/>
    <n v="0.32916000000000001"/>
    <n v="43.369499999999995"/>
    <n v="0"/>
    <n v="45.045959999999994"/>
    <n v="8.0116399999999999"/>
    <n v="30.796809999999997"/>
    <m/>
    <x v="0"/>
    <n v="4.2472799999999999"/>
    <n v="43.055729999999997"/>
    <n v="2.2590145546583694E-2"/>
    <n v="3389"/>
    <n v="0.15056866406382619"/>
    <n v="2.9909452479201244E-2"/>
    <n v="7.3072035760809641E-3"/>
    <n v="0.96278334394471787"/>
    <n v="0.18607604609189068"/>
    <n v="0.71527785035812885"/>
    <n v="9.8646103549980463E-2"/>
    <x v="0"/>
    <m/>
    <x v="0"/>
    <m/>
    <m/>
    <x v="0"/>
    <m/>
    <x v="0"/>
    <x v="0"/>
    <m/>
    <x v="0"/>
    <x v="0"/>
    <x v="0"/>
    <m/>
    <x v="0"/>
    <x v="0"/>
    <x v="0"/>
    <x v="0"/>
    <x v="0"/>
    <x v="0"/>
    <x v="0"/>
    <x v="0"/>
    <x v="0"/>
    <x v="0"/>
    <x v="0"/>
    <x v="0"/>
    <x v="0"/>
    <m/>
    <x v="0"/>
    <x v="0"/>
    <x v="0"/>
    <x v="0"/>
    <x v="0"/>
    <s v="DST NO. 1"/>
    <m/>
    <x v="0"/>
    <m/>
    <m/>
    <m/>
    <m/>
  </r>
  <r>
    <x v="0"/>
    <s v="T19N R098W S31 fMESAVERDE"/>
    <n v="49007977"/>
    <x v="0"/>
    <x v="0"/>
    <s v="ARCH"/>
    <m/>
    <s v="31"/>
    <s v=" 19"/>
    <s v=" 98"/>
    <n v="41.578879999999998"/>
    <n v="-108.50169"/>
    <s v="4903705488"/>
    <s v="UPRR 13-31"/>
    <x v="0"/>
    <s v="MESAVERDE"/>
    <m/>
    <m/>
    <n v="24"/>
    <x v="0"/>
    <n v="5218"/>
    <n v="5242"/>
    <n v="5556"/>
    <m/>
    <x v="1"/>
    <m/>
    <n v="7.6999998092651367"/>
    <x v="0"/>
    <n v="388"/>
    <n v="239"/>
    <n v="6415"/>
    <n v="-3"/>
    <x v="0"/>
    <n v="9000"/>
    <n v="3904"/>
    <m/>
    <x v="0"/>
    <n v="4"/>
    <n v="17969"/>
    <x v="0"/>
    <m/>
    <n v="19.3612"/>
    <n v="19.667310000000001"/>
    <n v="279.05250000000001"/>
    <n v="0"/>
    <n v="318.08100999999999"/>
    <n v="253.89"/>
    <n v="63.98655999999999"/>
    <m/>
    <x v="0"/>
    <n v="8.3280000000000007E-2"/>
    <n v="317.95983999999999"/>
    <n v="1.9050663176745086E-4"/>
    <n v="19944"/>
    <n v="5.2092949647878035E-2"/>
    <n v="6.086877050597897E-2"/>
    <n v="6.1831135407926431E-2"/>
    <n v="0.87730009408609466"/>
    <n v="0.79849706805739995"/>
    <n v="0.201241012072468"/>
    <n v="2.6191987013202676E-4"/>
    <x v="0"/>
    <m/>
    <x v="0"/>
    <m/>
    <m/>
    <x v="0"/>
    <m/>
    <x v="0"/>
    <x v="0"/>
    <m/>
    <x v="0"/>
    <x v="0"/>
    <x v="0"/>
    <m/>
    <x v="0"/>
    <x v="0"/>
    <x v="0"/>
    <x v="0"/>
    <x v="0"/>
    <x v="0"/>
    <x v="0"/>
    <x v="0"/>
    <x v="0"/>
    <x v="0"/>
    <x v="0"/>
    <x v="0"/>
    <x v="0"/>
    <m/>
    <x v="0"/>
    <x v="0"/>
    <x v="0"/>
    <x v="0"/>
    <x v="0"/>
    <s v="PRODUCTION"/>
    <m/>
    <x v="0"/>
    <m/>
    <m/>
    <m/>
    <m/>
  </r>
  <r>
    <x v="0"/>
    <s v="T19N R098W S30 fMESAVERDE"/>
    <n v="49007976"/>
    <x v="0"/>
    <x v="0"/>
    <s v="ARCH"/>
    <m/>
    <s v="30"/>
    <s v=" 19"/>
    <s v=" 98"/>
    <n v="41.593319999999999"/>
    <n v="-108.50238"/>
    <s v="4903705530"/>
    <s v="NO. 1 30-4 GOV'T"/>
    <x v="0"/>
    <s v="MESAVERDE"/>
    <m/>
    <m/>
    <n v="10"/>
    <x v="0"/>
    <n v="5068"/>
    <n v="5078"/>
    <n v="5500"/>
    <m/>
    <x v="1"/>
    <m/>
    <n v="8.8999996185302734"/>
    <x v="0"/>
    <n v="28"/>
    <n v="56"/>
    <n v="6113"/>
    <n v="-3"/>
    <x v="0"/>
    <n v="5624"/>
    <n v="6417"/>
    <m/>
    <x v="0"/>
    <n v="81"/>
    <n v="15255"/>
    <x v="0"/>
    <m/>
    <n v="1.3972"/>
    <n v="4.6082400000000003"/>
    <n v="265.91550000000001"/>
    <n v="0"/>
    <n v="271.92094000000003"/>
    <n v="158.65304"/>
    <n v="105.17462999999999"/>
    <m/>
    <x v="0"/>
    <n v="1.68642"/>
    <n v="265.51409000000001"/>
    <n v="1.1921161893745591E-2"/>
    <n v="18313"/>
    <n v="9.109866539561487E-2"/>
    <n v="5.1382582010785927E-3"/>
    <n v="1.6946984663998292E-2"/>
    <n v="0.97791475713492304"/>
    <n v="0.59753152836446455"/>
    <n v="0.39611694430227784"/>
    <n v="6.351527333257531E-3"/>
    <x v="0"/>
    <m/>
    <x v="0"/>
    <m/>
    <m/>
    <x v="0"/>
    <m/>
    <x v="0"/>
    <x v="0"/>
    <m/>
    <x v="0"/>
    <x v="0"/>
    <x v="0"/>
    <m/>
    <x v="0"/>
    <x v="0"/>
    <x v="0"/>
    <x v="0"/>
    <x v="0"/>
    <x v="0"/>
    <x v="0"/>
    <x v="0"/>
    <x v="0"/>
    <x v="0"/>
    <x v="0"/>
    <x v="0"/>
    <x v="0"/>
    <m/>
    <x v="0"/>
    <x v="0"/>
    <x v="0"/>
    <x v="0"/>
    <x v="0"/>
    <s v="PRODUCTION"/>
    <m/>
    <x v="0"/>
    <m/>
    <m/>
    <m/>
    <m/>
  </r>
  <r>
    <x v="0"/>
    <s v="T19N R098W S28 fMESAVERDE/ALMOND"/>
    <n v="49009195"/>
    <x v="0"/>
    <x v="0"/>
    <m/>
    <m/>
    <s v="28"/>
    <s v=" 19"/>
    <s v=" 98"/>
    <n v="41.600320000000004"/>
    <n v="-108.44853999999999"/>
    <s v="4903705549"/>
    <s v="GOVERNMENT NO. 1"/>
    <x v="0"/>
    <s v="MESAVERDE/ALMOND"/>
    <m/>
    <m/>
    <n v="25"/>
    <x v="0"/>
    <n v="6059"/>
    <n v="6084"/>
    <n v="6555"/>
    <m/>
    <x v="0"/>
    <d v="1952-01-05T00:00:00"/>
    <n v="8.1999998092651367"/>
    <x v="2"/>
    <n v="70"/>
    <n v="34"/>
    <n v="3100"/>
    <n v="-3"/>
    <x v="0"/>
    <n v="1780"/>
    <n v="4760"/>
    <m/>
    <x v="0"/>
    <n v="461"/>
    <n v="7888"/>
    <x v="0"/>
    <m/>
    <n v="3.4929999999999999"/>
    <n v="2.79786"/>
    <n v="134.85"/>
    <n v="0"/>
    <n v="141.14086"/>
    <n v="50.213799999999999"/>
    <n v="78.01639999999999"/>
    <m/>
    <x v="0"/>
    <n v="9.59802"/>
    <n v="137.82821999999999"/>
    <n v="1.1874577641364471E-2"/>
    <n v="10199"/>
    <n v="0.12777132747277051"/>
    <n v="2.4748325892303618E-2"/>
    <n v="1.9823175230758831E-2"/>
    <n v="0.95542849887693748"/>
    <n v="0.36432161715503547"/>
    <n v="0.5660408296646362"/>
    <n v="6.9637553180328382E-2"/>
    <x v="0"/>
    <m/>
    <x v="0"/>
    <m/>
    <m/>
    <x v="0"/>
    <m/>
    <x v="0"/>
    <x v="0"/>
    <m/>
    <x v="0"/>
    <x v="0"/>
    <x v="0"/>
    <m/>
    <x v="0"/>
    <x v="0"/>
    <x v="0"/>
    <x v="0"/>
    <x v="0"/>
    <x v="0"/>
    <x v="0"/>
    <x v="0"/>
    <x v="0"/>
    <x v="0"/>
    <x v="0"/>
    <x v="0"/>
    <x v="0"/>
    <m/>
    <x v="0"/>
    <x v="0"/>
    <x v="0"/>
    <x v="0"/>
    <x v="0"/>
    <s v="DST"/>
    <m/>
    <x v="0"/>
    <m/>
    <m/>
    <m/>
    <m/>
  </r>
  <r>
    <x v="0"/>
    <s v="T19N R098W S24 fMESAVERDE/ALMOND"/>
    <n v="49008425"/>
    <x v="0"/>
    <x v="0"/>
    <s v="TABLE ROCK"/>
    <m/>
    <s v="24"/>
    <s v=" 19"/>
    <s v=" 98"/>
    <n v="41.611559999999997"/>
    <n v="-108.39979"/>
    <s v="4903720139"/>
    <s v="1-24 TABLE ROCK"/>
    <x v="0"/>
    <s v="MESAVERDE/ALMOND"/>
    <m/>
    <m/>
    <n v="17"/>
    <x v="0"/>
    <n v="6508"/>
    <n v="6525"/>
    <n v="6707"/>
    <n v="6649"/>
    <x v="0"/>
    <d v="1968-12-05T00:00:00"/>
    <n v="8.8999996185302734"/>
    <x v="0"/>
    <n v="-1"/>
    <n v="0"/>
    <n v="862"/>
    <n v="34"/>
    <x v="0"/>
    <n v="300"/>
    <n v="1074"/>
    <m/>
    <x v="0"/>
    <n v="399"/>
    <n v="2244"/>
    <x v="0"/>
    <m/>
    <n v="0"/>
    <n v="0"/>
    <n v="37.497"/>
    <n v="0.86971999999999994"/>
    <n v="38.366720000000001"/>
    <n v="8.4629999999999992"/>
    <n v="17.60286"/>
    <m/>
    <x v="0"/>
    <n v="8.3071800000000007"/>
    <n v="34.373040000000003"/>
    <n v="5.4903673039339108E-2"/>
    <n v="2665"/>
    <n v="8.5760847423100431E-2"/>
    <n v="0"/>
    <n v="0"/>
    <n v="1"/>
    <n v="0.24621040210583639"/>
    <n v="0.51211239971791844"/>
    <n v="0.24167719817624511"/>
    <x v="0"/>
    <m/>
    <x v="0"/>
    <m/>
    <m/>
    <x v="0"/>
    <m/>
    <x v="0"/>
    <x v="0"/>
    <m/>
    <x v="0"/>
    <x v="0"/>
    <x v="0"/>
    <m/>
    <x v="0"/>
    <x v="0"/>
    <x v="0"/>
    <x v="0"/>
    <x v="0"/>
    <x v="0"/>
    <x v="0"/>
    <x v="0"/>
    <x v="0"/>
    <x v="0"/>
    <x v="0"/>
    <x v="0"/>
    <x v="0"/>
    <m/>
    <x v="0"/>
    <x v="0"/>
    <x v="0"/>
    <x v="0"/>
    <x v="0"/>
    <s v="DST NO. 2 (BOTTOM)"/>
    <m/>
    <x v="0"/>
    <m/>
    <m/>
    <m/>
    <m/>
  </r>
  <r>
    <x v="0"/>
    <s v="T19N R098W S19 fMESAVERDE/ERICSON"/>
    <n v="49009196"/>
    <x v="0"/>
    <x v="0"/>
    <s v="ARCH"/>
    <m/>
    <s v="19"/>
    <s v=" 19"/>
    <s v=" 98"/>
    <n v="41.608020000000003"/>
    <n v="-108.50272"/>
    <s v="4903706433"/>
    <s v="3 ARCH UNIT"/>
    <x v="0"/>
    <s v="MESAVERDE/ERICSON"/>
    <m/>
    <m/>
    <n v="20"/>
    <x v="0"/>
    <n v="5349"/>
    <n v="5369"/>
    <m/>
    <m/>
    <x v="0"/>
    <d v="1960-05-27T00:00:00"/>
    <n v="8.1999998092651367"/>
    <x v="2"/>
    <n v="10"/>
    <n v="10"/>
    <n v="934"/>
    <n v="-3"/>
    <x v="0"/>
    <n v="850"/>
    <n v="769"/>
    <m/>
    <x v="0"/>
    <n v="123"/>
    <n v="2390"/>
    <x v="0"/>
    <m/>
    <n v="0.499"/>
    <n v="0.82289999999999996"/>
    <n v="40.628999999999998"/>
    <n v="0"/>
    <n v="41.950899999999997"/>
    <n v="23.9785"/>
    <n v="12.603909999999999"/>
    <m/>
    <x v="0"/>
    <n v="2.5608600000000004"/>
    <n v="39.143269999999994"/>
    <n v="3.4621847661798669E-2"/>
    <n v="2690"/>
    <n v="5.905511811023622E-2"/>
    <n v="1.1894858036418767E-2"/>
    <n v="1.9615788934206419E-2"/>
    <n v="0.96848935302937478"/>
    <n v="0.61258295487321335"/>
    <n v="0.32199430451262762"/>
    <n v="6.542274061415923E-2"/>
    <x v="0"/>
    <m/>
    <x v="0"/>
    <m/>
    <m/>
    <x v="0"/>
    <m/>
    <x v="0"/>
    <x v="0"/>
    <m/>
    <x v="0"/>
    <x v="0"/>
    <x v="0"/>
    <m/>
    <x v="0"/>
    <x v="0"/>
    <x v="0"/>
    <x v="0"/>
    <x v="0"/>
    <x v="0"/>
    <x v="0"/>
    <x v="0"/>
    <x v="0"/>
    <x v="0"/>
    <x v="0"/>
    <x v="0"/>
    <x v="0"/>
    <m/>
    <x v="0"/>
    <x v="0"/>
    <x v="0"/>
    <x v="0"/>
    <x v="0"/>
    <s v="DST NO. 3"/>
    <m/>
    <x v="0"/>
    <m/>
    <m/>
    <m/>
    <m/>
  </r>
  <r>
    <x v="0"/>
    <s v="T19N R098W S19 fMESAVERDE/ALMOND"/>
    <n v="49009191"/>
    <x v="0"/>
    <x v="0"/>
    <s v="ARCH"/>
    <m/>
    <s v="19"/>
    <s v=" 19"/>
    <s v=" 98"/>
    <n v="41.603900000000003"/>
    <n v="-108.49708"/>
    <s v="4903705559"/>
    <s v="UNIT NO. 2 19-1"/>
    <x v="0"/>
    <s v="MESAVERDE/ALMOND"/>
    <m/>
    <m/>
    <n v="24"/>
    <x v="3"/>
    <n v="5066"/>
    <n v="5090"/>
    <m/>
    <m/>
    <x v="0"/>
    <d v="1960-04-12T00:00:00"/>
    <n v="7.5999999046325684"/>
    <x v="2"/>
    <n v="264"/>
    <n v="50"/>
    <n v="28075"/>
    <n v="-3"/>
    <x v="0"/>
    <n v="38800"/>
    <n v="3172"/>
    <m/>
    <x v="0"/>
    <n v="4411"/>
    <n v="73162"/>
    <x v="0"/>
    <m/>
    <n v="13.1736"/>
    <n v="4.1145000000000005"/>
    <n v="1221.2625"/>
    <n v="0"/>
    <n v="1238.5505999999998"/>
    <n v="1094.548"/>
    <n v="51.989079999999994"/>
    <m/>
    <x v="0"/>
    <n v="91.83702000000001"/>
    <n v="1238.3741"/>
    <n v="7.1257717281355146E-5"/>
    <n v="74766"/>
    <n v="1.0843112865718457E-2"/>
    <n v="1.0636303434030069E-2"/>
    <n v="3.3220281835881402E-3"/>
    <n v="0.98604166838238183"/>
    <n v="0.88385892437511415"/>
    <n v="4.1981724262482555E-2"/>
    <n v="7.4159351362403342E-2"/>
    <x v="0"/>
    <m/>
    <x v="0"/>
    <m/>
    <m/>
    <x v="0"/>
    <m/>
    <x v="0"/>
    <x v="0"/>
    <m/>
    <x v="0"/>
    <x v="0"/>
    <x v="0"/>
    <m/>
    <x v="0"/>
    <x v="0"/>
    <x v="0"/>
    <x v="0"/>
    <x v="0"/>
    <x v="0"/>
    <x v="0"/>
    <x v="0"/>
    <x v="0"/>
    <x v="0"/>
    <x v="0"/>
    <x v="0"/>
    <x v="0"/>
    <m/>
    <x v="0"/>
    <x v="0"/>
    <x v="0"/>
    <x v="0"/>
    <x v="0"/>
    <s v="DST NO. 1 (BOTTOM)"/>
    <m/>
    <x v="0"/>
    <m/>
    <m/>
    <m/>
    <m/>
  </r>
  <r>
    <x v="0"/>
    <s v="T19N R098W S19 fMESAVERDE/ALMOND"/>
    <n v="49007974"/>
    <x v="0"/>
    <x v="0"/>
    <s v="ARCH"/>
    <m/>
    <s v="19"/>
    <s v=" 19"/>
    <s v=" 98"/>
    <n v="41.603900000000003"/>
    <n v="-108.49708"/>
    <s v="4903705559"/>
    <s v="UNIT NO. 2 19-1"/>
    <x v="0"/>
    <s v="MESAVERDE/ALMOND"/>
    <m/>
    <m/>
    <n v="24"/>
    <x v="3"/>
    <n v="5066"/>
    <n v="5090"/>
    <m/>
    <m/>
    <x v="1"/>
    <m/>
    <n v="8.8999996185302734"/>
    <x v="0"/>
    <n v="25"/>
    <n v="32"/>
    <n v="5578"/>
    <n v="-3"/>
    <x v="0"/>
    <n v="4640"/>
    <n v="6100"/>
    <m/>
    <x v="0"/>
    <n v="169"/>
    <n v="13808"/>
    <x v="0"/>
    <m/>
    <n v="1.2475000000000001"/>
    <n v="2.6332800000000001"/>
    <n v="242.64299999999997"/>
    <n v="0"/>
    <n v="246.52377999999996"/>
    <n v="130.89439999999999"/>
    <n v="99.978999999999985"/>
    <m/>
    <x v="0"/>
    <n v="3.5185800000000005"/>
    <n v="234.39197999999999"/>
    <n v="2.5226455460723454E-2"/>
    <n v="16538"/>
    <n v="8.9962433269623679E-2"/>
    <n v="5.0603637507099734E-3"/>
    <n v="1.0681647020015677E-2"/>
    <n v="0.98425798922927443"/>
    <n v="0.55844231530447419"/>
    <n v="0.42654616425015901"/>
    <n v="1.5011520445366777E-2"/>
    <x v="0"/>
    <m/>
    <x v="0"/>
    <m/>
    <m/>
    <x v="0"/>
    <m/>
    <x v="0"/>
    <x v="0"/>
    <m/>
    <x v="0"/>
    <x v="0"/>
    <x v="0"/>
    <m/>
    <x v="0"/>
    <x v="0"/>
    <x v="0"/>
    <x v="0"/>
    <x v="0"/>
    <x v="0"/>
    <x v="0"/>
    <x v="0"/>
    <x v="0"/>
    <x v="0"/>
    <x v="0"/>
    <x v="0"/>
    <x v="0"/>
    <m/>
    <x v="0"/>
    <x v="0"/>
    <x v="0"/>
    <x v="0"/>
    <x v="0"/>
    <s v="PRODUCTION"/>
    <m/>
    <x v="0"/>
    <m/>
    <m/>
    <m/>
    <m/>
  </r>
  <r>
    <x v="0"/>
    <s v="T19N R098W S18 fMESAVERDE/ALMOND"/>
    <n v="49009188"/>
    <x v="0"/>
    <x v="0"/>
    <s v="ARCH"/>
    <m/>
    <s v="18"/>
    <s v=" 19"/>
    <s v=" 98"/>
    <n v="41.629860000000001"/>
    <n v="-108.50221000000001"/>
    <s v="4903705617"/>
    <s v="UNIT NO. 9"/>
    <x v="0"/>
    <s v="MESAVERDE/ALMOND"/>
    <m/>
    <m/>
    <n v="15"/>
    <x v="0"/>
    <n v="4884"/>
    <n v="4899"/>
    <m/>
    <m/>
    <x v="1"/>
    <d v="1961-08-22T00:00:00"/>
    <n v="7.5"/>
    <x v="2"/>
    <n v="124"/>
    <n v="53"/>
    <n v="6242"/>
    <n v="-3"/>
    <x v="0"/>
    <n v="6000"/>
    <n v="6832"/>
    <m/>
    <x v="0"/>
    <n v="41"/>
    <n v="15825"/>
    <x v="0"/>
    <m/>
    <n v="6.1875999999999998"/>
    <n v="4.36137"/>
    <n v="271.52699999999999"/>
    <n v="0"/>
    <n v="282.07596999999998"/>
    <n v="169.26"/>
    <n v="111.97648"/>
    <m/>
    <x v="0"/>
    <n v="0.85362000000000005"/>
    <n v="282.09009999999995"/>
    <n v="-2.504581673968093E-5"/>
    <n v="19286"/>
    <n v="9.8573096750306177E-2"/>
    <n v="2.1935934493108364E-2"/>
    <n v="1.5461685729557183E-2"/>
    <n v="0.96260237977733443"/>
    <n v="0.60002105710196851"/>
    <n v="0.39695288845656057"/>
    <n v="3.0260544414710058E-3"/>
    <x v="0"/>
    <m/>
    <x v="0"/>
    <m/>
    <m/>
    <x v="0"/>
    <m/>
    <x v="0"/>
    <x v="0"/>
    <m/>
    <x v="0"/>
    <x v="0"/>
    <x v="0"/>
    <m/>
    <x v="0"/>
    <x v="0"/>
    <x v="0"/>
    <x v="0"/>
    <x v="0"/>
    <x v="0"/>
    <x v="0"/>
    <x v="0"/>
    <x v="0"/>
    <x v="0"/>
    <x v="0"/>
    <x v="0"/>
    <x v="0"/>
    <m/>
    <x v="0"/>
    <x v="0"/>
    <x v="0"/>
    <x v="0"/>
    <x v="0"/>
    <s v="PRODUCTION WATER"/>
    <m/>
    <x v="0"/>
    <m/>
    <m/>
    <m/>
    <m/>
  </r>
  <r>
    <x v="0"/>
    <s v="T19N R098W S10 fMESAVERDE/ALMOND"/>
    <n v="49008429"/>
    <x v="0"/>
    <x v="0"/>
    <s v="PATRICK DRAW"/>
    <m/>
    <s v="10"/>
    <s v=" 19"/>
    <s v=" 98"/>
    <n v="41.639960000000002"/>
    <n v="-108.4393"/>
    <s v="4903705652"/>
    <s v="ARCH UNIT NO. 80"/>
    <x v="0"/>
    <s v="MESAVERDE/ALMOND"/>
    <n v="80"/>
    <m/>
    <n v="18"/>
    <x v="0"/>
    <n v="5978"/>
    <n v="5996"/>
    <m/>
    <m/>
    <x v="0"/>
    <d v="1964-05-21T00:00:00"/>
    <n v="8.8000001907348633"/>
    <x v="0"/>
    <n v="112"/>
    <n v="14"/>
    <n v="1544"/>
    <n v="105"/>
    <x v="0"/>
    <n v="400"/>
    <n v="2123"/>
    <m/>
    <x v="0"/>
    <n v="1177"/>
    <n v="4578"/>
    <x v="0"/>
    <m/>
    <n v="5.5888"/>
    <n v="1.1520600000000001"/>
    <n v="67.164000000000001"/>
    <n v="2.6858999999999997"/>
    <n v="76.590760000000003"/>
    <n v="11.283999999999999"/>
    <n v="34.795969999999997"/>
    <m/>
    <x v="0"/>
    <n v="24.505140000000001"/>
    <n v="70.58511"/>
    <n v="4.0805941897948374E-2"/>
    <n v="5472"/>
    <n v="8.8955223880597012E-2"/>
    <n v="7.2969637590748537E-2"/>
    <n v="1.5041762217792329E-2"/>
    <n v="0.91198860019145911"/>
    <n v="0.15986374463396033"/>
    <n v="0.49296473434694649"/>
    <n v="0.34717152101909315"/>
    <x v="0"/>
    <m/>
    <x v="0"/>
    <m/>
    <m/>
    <x v="0"/>
    <m/>
    <x v="0"/>
    <x v="0"/>
    <m/>
    <x v="0"/>
    <x v="0"/>
    <x v="0"/>
    <m/>
    <x v="0"/>
    <x v="0"/>
    <x v="0"/>
    <x v="0"/>
    <x v="0"/>
    <x v="0"/>
    <x v="0"/>
    <x v="0"/>
    <x v="0"/>
    <x v="0"/>
    <x v="0"/>
    <x v="0"/>
    <x v="0"/>
    <m/>
    <x v="0"/>
    <x v="0"/>
    <x v="0"/>
    <x v="0"/>
    <x v="0"/>
    <s v="DST NO. 1 (BOTTOM)"/>
    <m/>
    <x v="0"/>
    <m/>
    <m/>
    <m/>
    <m/>
  </r>
  <r>
    <x v="0"/>
    <s v="T19N R098W S10 fMESAVERDE/ALMOND"/>
    <n v="49008431"/>
    <x v="0"/>
    <x v="0"/>
    <s v="PATRICK DRAW"/>
    <m/>
    <s v="10"/>
    <s v=" 19"/>
    <s v=" 98"/>
    <n v="41.639960000000002"/>
    <n v="-108.4393"/>
    <s v="4903705652"/>
    <s v="ARCH UNIT NO. 80"/>
    <x v="0"/>
    <s v="MESAVERDE/ALMOND"/>
    <m/>
    <n v="80"/>
    <n v="16"/>
    <x v="3"/>
    <n v="5882"/>
    <n v="5898"/>
    <m/>
    <m/>
    <x v="0"/>
    <d v="1964-05-21T00:00:00"/>
    <n v="8.1999998092651367"/>
    <x v="0"/>
    <n v="56"/>
    <n v="17"/>
    <n v="1899"/>
    <n v="48"/>
    <x v="0"/>
    <n v="1120"/>
    <n v="2843"/>
    <m/>
    <x v="0"/>
    <n v="469"/>
    <n v="5009"/>
    <x v="0"/>
    <m/>
    <n v="2.7944"/>
    <n v="1.39893"/>
    <n v="82.606499999999997"/>
    <n v="1.22784"/>
    <n v="88.027670000000001"/>
    <n v="31.595199999999998"/>
    <n v="46.596769999999992"/>
    <m/>
    <x v="0"/>
    <n v="9.7645800000000005"/>
    <n v="87.956549999999993"/>
    <n v="4.0412714276318425E-4"/>
    <n v="6449"/>
    <n v="0.1256763833129691"/>
    <n v="3.1744563953584139E-2"/>
    <n v="1.5891934888200496E-2"/>
    <n v="0.95236350115821533"/>
    <n v="0.35921372541328644"/>
    <n v="0.52977032409752312"/>
    <n v="0.11101595048919041"/>
    <x v="0"/>
    <m/>
    <x v="0"/>
    <m/>
    <m/>
    <x v="0"/>
    <m/>
    <x v="0"/>
    <x v="0"/>
    <m/>
    <x v="0"/>
    <x v="0"/>
    <x v="0"/>
    <m/>
    <x v="0"/>
    <x v="0"/>
    <x v="0"/>
    <x v="0"/>
    <x v="0"/>
    <x v="0"/>
    <x v="0"/>
    <x v="0"/>
    <x v="0"/>
    <x v="0"/>
    <x v="0"/>
    <x v="0"/>
    <x v="0"/>
    <m/>
    <x v="0"/>
    <x v="0"/>
    <x v="0"/>
    <x v="0"/>
    <x v="0"/>
    <s v="DST NO. 2 (BOTTOM)"/>
    <m/>
    <x v="0"/>
    <m/>
    <m/>
    <m/>
    <m/>
  </r>
  <r>
    <x v="0"/>
    <s v="T19N R098W S09 fMESAVERDE/ALMOND"/>
    <n v="49015706"/>
    <x v="0"/>
    <x v="0"/>
    <s v="ARCH"/>
    <m/>
    <s v="9"/>
    <s v=" 19"/>
    <s v=" 98"/>
    <n v="41.6374"/>
    <n v="-108.45950000000001"/>
    <s v="4903705650"/>
    <s v="ARCH UNIT UPRR 1-9-G"/>
    <x v="0"/>
    <s v="MESAVERDE/ALMOND"/>
    <m/>
    <m/>
    <n v="17"/>
    <x v="0"/>
    <n v="5991"/>
    <n v="6008"/>
    <m/>
    <m/>
    <x v="0"/>
    <m/>
    <n v="7"/>
    <x v="2"/>
    <n v="349"/>
    <n v="209"/>
    <n v="34345"/>
    <n v="-3"/>
    <x v="0"/>
    <n v="51000"/>
    <n v="2208"/>
    <m/>
    <x v="0"/>
    <n v="2605"/>
    <n v="89595"/>
    <x v="0"/>
    <m/>
    <n v="17.415099999999999"/>
    <n v="17.198610000000002"/>
    <n v="1494.0074999999999"/>
    <n v="0"/>
    <n v="1528.62121"/>
    <n v="1438.71"/>
    <n v="36.189119999999996"/>
    <m/>
    <x v="0"/>
    <n v="54.236100000000008"/>
    <n v="1529.1352200000001"/>
    <n v="-1.6810037416881447E-4"/>
    <n v="90710"/>
    <n v="6.1839660575136578E-3"/>
    <n v="1.139268504589178E-2"/>
    <n v="1.1251060686250718E-2"/>
    <n v="0.97735625426785744"/>
    <n v="0.9408651250606862"/>
    <n v="2.3666396226227786E-2"/>
    <n v="3.5468478713085949E-2"/>
    <x v="0"/>
    <m/>
    <x v="0"/>
    <m/>
    <m/>
    <x v="0"/>
    <m/>
    <x v="0"/>
    <x v="0"/>
    <m/>
    <x v="0"/>
    <x v="0"/>
    <x v="0"/>
    <m/>
    <x v="0"/>
    <x v="0"/>
    <x v="0"/>
    <x v="0"/>
    <x v="0"/>
    <x v="0"/>
    <x v="0"/>
    <x v="0"/>
    <x v="0"/>
    <x v="0"/>
    <x v="0"/>
    <x v="0"/>
    <x v="0"/>
    <m/>
    <x v="0"/>
    <x v="0"/>
    <x v="0"/>
    <x v="0"/>
    <x v="0"/>
    <s v="DST NO. 5"/>
    <m/>
    <x v="0"/>
    <m/>
    <m/>
    <m/>
    <m/>
  </r>
  <r>
    <x v="0"/>
    <s v="T19N R098W S08 fMESAVERDE/ALMOND"/>
    <n v="49009190"/>
    <x v="0"/>
    <x v="0"/>
    <s v="PATRICK DRAW"/>
    <m/>
    <s v="8"/>
    <s v=" 19"/>
    <s v=" 98"/>
    <n v="41.643810000000002"/>
    <n v="-108.46792000000001"/>
    <s v="4903705664"/>
    <s v="TEXAS NATIONAL 2-8"/>
    <x v="0"/>
    <s v="MESAVERDE/ALMOND"/>
    <m/>
    <m/>
    <n v="17"/>
    <x v="0"/>
    <n v="5463"/>
    <n v="5480"/>
    <n v="5829"/>
    <m/>
    <x v="0"/>
    <d v="1962-02-19T00:00:00"/>
    <n v="7.6999998092651367"/>
    <x v="2"/>
    <n v="83"/>
    <n v="29"/>
    <n v="7656"/>
    <n v="-3"/>
    <x v="0"/>
    <n v="9700"/>
    <n v="4026"/>
    <m/>
    <x v="0"/>
    <n v="-1"/>
    <n v="19451"/>
    <x v="0"/>
    <m/>
    <n v="4.1417000000000002"/>
    <n v="2.3864100000000001"/>
    <n v="333.036"/>
    <n v="0"/>
    <n v="339.56411000000003"/>
    <n v="273.637"/>
    <n v="65.986139999999992"/>
    <m/>
    <x v="0"/>
    <n v="0"/>
    <n v="339.62313999999998"/>
    <n v="-8.691270338179962E-5"/>
    <n v="21487"/>
    <n v="4.9733743710000486E-2"/>
    <n v="1.2197107638966909E-2"/>
    <n v="7.0278628680751918E-3"/>
    <n v="0.98077502949295781"/>
    <n v="0.80570776184449633"/>
    <n v="0.19429223815550375"/>
    <n v="0"/>
    <x v="0"/>
    <m/>
    <x v="0"/>
    <m/>
    <m/>
    <x v="0"/>
    <m/>
    <x v="0"/>
    <x v="0"/>
    <m/>
    <x v="0"/>
    <x v="0"/>
    <x v="0"/>
    <m/>
    <x v="0"/>
    <x v="0"/>
    <x v="0"/>
    <x v="0"/>
    <x v="0"/>
    <x v="0"/>
    <x v="0"/>
    <x v="0"/>
    <x v="0"/>
    <x v="0"/>
    <x v="0"/>
    <x v="0"/>
    <x v="0"/>
    <m/>
    <x v="0"/>
    <x v="0"/>
    <x v="0"/>
    <x v="0"/>
    <x v="0"/>
    <s v="DST NO. 2"/>
    <m/>
    <x v="0"/>
    <m/>
    <m/>
    <m/>
    <m/>
  </r>
  <r>
    <x v="1"/>
    <s v="T19N R098W S08 fFOX HILLS"/>
    <m/>
    <x v="1"/>
    <x v="3"/>
    <s v="DESERT SPRINGS"/>
    <s v="NE NW"/>
    <n v="8"/>
    <n v="19"/>
    <n v="98"/>
    <n v="41.643742000000003"/>
    <n v="-108.477069"/>
    <s v="4903705665"/>
    <s v="1-8 NEWTON"/>
    <x v="0"/>
    <s v="FOX HILLS"/>
    <m/>
    <m/>
    <m/>
    <x v="0"/>
    <m/>
    <m/>
    <m/>
    <m/>
    <x v="2"/>
    <d v="1978-07-12T00:00:00"/>
    <n v="8.3000000000000007"/>
    <x v="0"/>
    <n v="51"/>
    <n v="6"/>
    <n v="4029"/>
    <n v="28"/>
    <x v="1"/>
    <n v="2620"/>
    <n v="6137"/>
    <n v="132"/>
    <x v="1"/>
    <n v="4"/>
    <n v="8563"/>
    <x v="0"/>
    <s v="UNION OIL"/>
    <n v="2.5449000000000002"/>
    <n v="0.49374000000000001"/>
    <n v="175.26149999999998"/>
    <n v="0.71623999999999999"/>
    <n v="179.01637999999997"/>
    <n v="73.910200000000003"/>
    <n v="100.58542999999999"/>
    <n v="4.3995600000000001"/>
    <x v="1"/>
    <n v="8.3280000000000007E-2"/>
    <n v="178.97847000000002"/>
    <n v="1.0589537810377419E-4"/>
    <n v="13007"/>
    <n v="0.20602688919796014"/>
    <n v="1.4216017551019637E-2"/>
    <n v="2.7580716356793724E-3"/>
    <n v="0.98302591081330104"/>
    <n v="0.41295581530001901"/>
    <n v="0.56199737320360366"/>
    <n v="4.6530736350578925E-4"/>
    <x v="1"/>
    <n v="0"/>
    <x v="1"/>
    <n v="5892"/>
    <n v="0.9"/>
    <x v="0"/>
    <n v="0"/>
    <x v="0"/>
    <x v="1"/>
    <m/>
    <x v="1"/>
    <x v="1"/>
    <x v="1"/>
    <n v="0"/>
    <x v="1"/>
    <x v="1"/>
    <x v="1"/>
    <x v="1"/>
    <x v="0"/>
    <x v="0"/>
    <x v="0"/>
    <x v="0"/>
    <x v="0"/>
    <x v="0"/>
    <x v="0"/>
    <x v="0"/>
    <x v="0"/>
    <m/>
    <x v="0"/>
    <x v="0"/>
    <x v="0"/>
    <x v="0"/>
    <x v="0"/>
    <s v="SAMPLE DURING FLOW TEST"/>
    <n v="19780712"/>
    <x v="1"/>
    <s v="CHEMICAL AND GEOLOGICAL LABORATORIES CASPER LAB No 27917"/>
    <m/>
    <m/>
    <d v="1978-07-13T00:00:00"/>
  </r>
  <r>
    <x v="0"/>
    <s v="T19N R098W S07 fMESAVERDE"/>
    <n v="49007970"/>
    <x v="0"/>
    <x v="0"/>
    <s v="ARCH"/>
    <m/>
    <s v="7"/>
    <s v=" 19"/>
    <s v=" 98"/>
    <n v="41.64423"/>
    <n v="-108.50233"/>
    <s v="4903705668"/>
    <s v="UNIT NO. 17"/>
    <x v="0"/>
    <s v="MESAVERDE"/>
    <m/>
    <m/>
    <n v="10"/>
    <x v="0"/>
    <n v="4841"/>
    <n v="4851"/>
    <m/>
    <m/>
    <x v="1"/>
    <m/>
    <n v="8"/>
    <x v="0"/>
    <n v="276"/>
    <n v="202"/>
    <n v="8091"/>
    <n v="-3"/>
    <x v="0"/>
    <n v="8300"/>
    <n v="9028"/>
    <m/>
    <x v="0"/>
    <n v="10"/>
    <n v="21325"/>
    <x v="0"/>
    <m/>
    <n v="13.772399999999999"/>
    <n v="16.622579999999999"/>
    <n v="351.95849999999996"/>
    <n v="0"/>
    <n v="382.35347999999993"/>
    <n v="234.143"/>
    <n v="147.96892"/>
    <m/>
    <x v="0"/>
    <n v="0.20820000000000002"/>
    <n v="382.32011999999997"/>
    <n v="4.3626457092227592E-5"/>
    <n v="25901"/>
    <n v="9.6895777749544748E-2"/>
    <n v="3.6020072316328866E-2"/>
    <n v="4.3474378734567817E-2"/>
    <n v="0.92050554894910341"/>
    <n v="0.61242657069682871"/>
    <n v="0.38702885948037474"/>
    <n v="5.4456982279666593E-4"/>
    <x v="0"/>
    <m/>
    <x v="0"/>
    <m/>
    <m/>
    <x v="0"/>
    <m/>
    <x v="0"/>
    <x v="0"/>
    <m/>
    <x v="0"/>
    <x v="0"/>
    <x v="0"/>
    <m/>
    <x v="0"/>
    <x v="0"/>
    <x v="0"/>
    <x v="0"/>
    <x v="0"/>
    <x v="0"/>
    <x v="0"/>
    <x v="0"/>
    <x v="0"/>
    <x v="0"/>
    <x v="0"/>
    <x v="0"/>
    <x v="0"/>
    <m/>
    <x v="0"/>
    <x v="0"/>
    <x v="0"/>
    <x v="0"/>
    <x v="0"/>
    <s v="PROD. WATER"/>
    <m/>
    <x v="0"/>
    <m/>
    <m/>
    <m/>
    <m/>
  </r>
  <r>
    <x v="0"/>
    <s v="T19N R097W S08 fMESAVERDE/ERICSON"/>
    <n v="49008436"/>
    <x v="0"/>
    <x v="0"/>
    <s v="ROBIN"/>
    <m/>
    <s v="8"/>
    <s v=" 19"/>
    <s v=" 97"/>
    <n v="41.64378"/>
    <n v="-108.3567"/>
    <s v="4903720274"/>
    <s v="GOVERNMENT-UNION OIL NO. 1"/>
    <x v="0"/>
    <s v="MESAVERDE/ERICSON"/>
    <m/>
    <m/>
    <n v="31"/>
    <x v="0"/>
    <n v="7184"/>
    <n v="7215"/>
    <m/>
    <m/>
    <x v="1"/>
    <d v="1971-09-14T00:00:00"/>
    <n v="7"/>
    <x v="0"/>
    <n v="483"/>
    <n v="428"/>
    <n v="21916"/>
    <n v="410"/>
    <x v="0"/>
    <n v="31600"/>
    <n v="976"/>
    <m/>
    <x v="0"/>
    <n v="5555"/>
    <n v="60873"/>
    <x v="0"/>
    <m/>
    <n v="24.101700000000001"/>
    <n v="35.220120000000001"/>
    <n v="953.34599999999989"/>
    <n v="10.4878"/>
    <n v="1023.1556199999999"/>
    <n v="891.43599999999992"/>
    <n v="15.996639999999998"/>
    <m/>
    <x v="0"/>
    <n v="115.6551"/>
    <n v="1023.0877399999999"/>
    <n v="3.317298485940868E-5"/>
    <n v="61365"/>
    <n v="4.0249349629411478E-3"/>
    <n v="2.3556240643041185E-2"/>
    <n v="3.4423033321167709E-2"/>
    <n v="0.94202072603579112"/>
    <n v="0.87131920865359991"/>
    <n v="1.5635648219184013E-2"/>
    <n v="0.11304514312721606"/>
    <x v="0"/>
    <m/>
    <x v="0"/>
    <m/>
    <m/>
    <x v="0"/>
    <m/>
    <x v="0"/>
    <x v="0"/>
    <m/>
    <x v="0"/>
    <x v="0"/>
    <x v="0"/>
    <m/>
    <x v="0"/>
    <x v="0"/>
    <x v="0"/>
    <x v="0"/>
    <x v="0"/>
    <x v="0"/>
    <x v="0"/>
    <x v="0"/>
    <x v="0"/>
    <x v="0"/>
    <x v="0"/>
    <x v="0"/>
    <x v="0"/>
    <m/>
    <x v="0"/>
    <x v="0"/>
    <x v="0"/>
    <x v="0"/>
    <x v="0"/>
    <s v="PRODUCTION"/>
    <m/>
    <x v="0"/>
    <m/>
    <m/>
    <m/>
    <m/>
  </r>
  <r>
    <x v="0"/>
    <s v="T19N R097W S08 fMESAVERDE/ALMOND"/>
    <n v="49008437"/>
    <x v="0"/>
    <x v="0"/>
    <m/>
    <m/>
    <s v="8"/>
    <s v=" 19"/>
    <s v=" 97"/>
    <n v="41.636330000000001"/>
    <n v="-108.36190000000001"/>
    <s v="4903720312"/>
    <s v="NO. 2 UNION-GOVERNMENT"/>
    <x v="0"/>
    <s v="MESAVERDE/ALMOND"/>
    <m/>
    <m/>
    <n v="65"/>
    <x v="0"/>
    <n v="6624"/>
    <n v="6689"/>
    <m/>
    <m/>
    <x v="0"/>
    <d v="1972-03-02T00:00:00"/>
    <n v="8.6000003814697266"/>
    <x v="0"/>
    <n v="16"/>
    <n v="14"/>
    <n v="1226"/>
    <n v="71"/>
    <x v="0"/>
    <n v="288"/>
    <n v="2342"/>
    <m/>
    <x v="0"/>
    <n v="220"/>
    <n v="3169"/>
    <x v="0"/>
    <m/>
    <n v="0.7984"/>
    <n v="1.1520600000000001"/>
    <n v="53.330999999999996"/>
    <n v="1.8161799999999999"/>
    <n v="57.097639999999998"/>
    <n v="8.1244800000000001"/>
    <n v="38.385379999999998"/>
    <m/>
    <x v="0"/>
    <n v="4.5804"/>
    <n v="51.090259999999994"/>
    <n v="5.5527281701558177E-2"/>
    <n v="4174"/>
    <n v="0.13686504153615689"/>
    <n v="1.3983064799175588E-2"/>
    <n v="2.0177016072818424E-2"/>
    <n v="0.96583991912800604"/>
    <n v="0.15902209149062857"/>
    <n v="0.75132481220490954"/>
    <n v="8.9653096304461957E-2"/>
    <x v="0"/>
    <m/>
    <x v="0"/>
    <m/>
    <m/>
    <x v="0"/>
    <m/>
    <x v="0"/>
    <x v="0"/>
    <m/>
    <x v="0"/>
    <x v="0"/>
    <x v="0"/>
    <m/>
    <x v="0"/>
    <x v="0"/>
    <x v="0"/>
    <x v="0"/>
    <x v="0"/>
    <x v="0"/>
    <x v="0"/>
    <x v="0"/>
    <x v="0"/>
    <x v="0"/>
    <x v="0"/>
    <x v="0"/>
    <x v="0"/>
    <m/>
    <x v="0"/>
    <x v="0"/>
    <x v="0"/>
    <x v="0"/>
    <x v="0"/>
    <s v="DST NO. 1 MFE SAMPLE"/>
    <m/>
    <x v="0"/>
    <m/>
    <m/>
    <m/>
    <m/>
  </r>
  <r>
    <x v="1"/>
    <s v="T19N R097W S06 fFRONTIER"/>
    <n v="3633"/>
    <x v="0"/>
    <x v="0"/>
    <s v="WAMSUTTER"/>
    <s v="SW"/>
    <n v="6"/>
    <n v="19"/>
    <n v="97"/>
    <n v="41.590560000000004"/>
    <n v="-108.11722"/>
    <s v="4903724099"/>
    <s v="ROCK ISLAND 4-H"/>
    <x v="0"/>
    <s v="FRONTIER"/>
    <m/>
    <m/>
    <m/>
    <x v="0"/>
    <s v="14953"/>
    <m/>
    <m/>
    <m/>
    <x v="5"/>
    <d v="2003-02-17T00:00:00"/>
    <n v="7"/>
    <x v="1"/>
    <n v="424"/>
    <n v="141"/>
    <n v="14593"/>
    <m/>
    <x v="1"/>
    <n v="23300"/>
    <n v="488"/>
    <m/>
    <x v="0"/>
    <n v="108"/>
    <n v="39061"/>
    <x v="0"/>
    <s v="ANADARKO PETROLEUM CORP"/>
    <n v="21.157599999999999"/>
    <n v="11.60289"/>
    <n v="634.79549999999995"/>
    <n v="0"/>
    <n v="667.55598999999995"/>
    <n v="657.29300000000001"/>
    <n v="7.9983199999999988"/>
    <n v="0"/>
    <x v="1"/>
    <n v="2.2485600000000003"/>
    <n v="667.53988000000004"/>
    <n v="1.2066549198382554E-5"/>
    <n v="39054"/>
    <n v="-8.9611470268194333E-5"/>
    <n v="3.1694120518639943E-2"/>
    <n v="1.7381148808207087E-2"/>
    <n v="0.95092473067315297"/>
    <n v="0.98464978601727882"/>
    <n v="1.1981786017039159E-2"/>
    <n v="3.3684279656819908E-3"/>
    <x v="0"/>
    <n v="7"/>
    <x v="0"/>
    <m/>
    <m/>
    <x v="0"/>
    <m/>
    <x v="0"/>
    <x v="0"/>
    <m/>
    <x v="0"/>
    <x v="0"/>
    <x v="0"/>
    <m/>
    <x v="0"/>
    <x v="0"/>
    <x v="0"/>
    <x v="0"/>
    <x v="0"/>
    <x v="0"/>
    <x v="0"/>
    <x v="0"/>
    <x v="0"/>
    <x v="0"/>
    <x v="0"/>
    <x v="0"/>
    <x v="0"/>
    <m/>
    <x v="0"/>
    <x v="0"/>
    <x v="0"/>
    <x v="0"/>
    <x v="0"/>
    <s v="WELLHEAD"/>
    <n v="20030217"/>
    <x v="0"/>
    <s v="CHAMPION TECHNOLOGIES VERNAL UT"/>
    <m/>
    <m/>
    <d v="2003-02-20T00:00:00"/>
  </r>
  <r>
    <x v="1"/>
    <s v="T19N R095W S36 fMESAVERDE/ALMOND"/>
    <n v="3759"/>
    <x v="0"/>
    <x v="0"/>
    <s v="TWO RIM"/>
    <s v="C SW"/>
    <n v="36"/>
    <n v="19"/>
    <n v="95"/>
    <n v="41.575870000000002"/>
    <n v="-108.058869"/>
    <s v="4903724621"/>
    <s v="TWO RIM 36-04"/>
    <x v="0"/>
    <s v="MESAVERDE/ALMOND"/>
    <m/>
    <m/>
    <m/>
    <x v="0"/>
    <s v="10015"/>
    <m/>
    <n v="10200"/>
    <n v="10197"/>
    <x v="2"/>
    <d v="2003-02-10T00:00:00"/>
    <n v="8.0299999999999994"/>
    <x v="1"/>
    <n v="32.299999999999997"/>
    <n v="5.86"/>
    <n v="2670"/>
    <n v="43.6"/>
    <x v="1"/>
    <n v="3748"/>
    <n v="2135"/>
    <m/>
    <x v="0"/>
    <n v="40"/>
    <n v="8599"/>
    <x v="0"/>
    <s v="BP AMERICA PRODUCTION COMPANY"/>
    <n v="1.6117699999999999"/>
    <n v="0.48221940000000002"/>
    <n v="116.145"/>
    <n v="1.1152880000000001"/>
    <n v="119.3542774"/>
    <n v="105.73107999999999"/>
    <n v="34.992649999999998"/>
    <n v="0"/>
    <x v="1"/>
    <n v="0.8328000000000001"/>
    <n v="141.55652999999998"/>
    <n v="-8.5095181841056938E-2"/>
    <n v="8674.76"/>
    <n v="4.3858430359111278E-3"/>
    <n v="1.3504082426793695E-2"/>
    <n v="4.0402355952766219E-3"/>
    <n v="0.98245568197792965"/>
    <n v="0.74691771548793973"/>
    <n v="0.24719912249897621"/>
    <n v="5.8831620130841032E-3"/>
    <x v="0"/>
    <n v="5.59"/>
    <x v="0"/>
    <m/>
    <m/>
    <x v="0"/>
    <n v="1200"/>
    <x v="0"/>
    <x v="0"/>
    <m/>
    <x v="0"/>
    <x v="0"/>
    <x v="0"/>
    <n v="4.97"/>
    <x v="0"/>
    <x v="0"/>
    <x v="0"/>
    <x v="0"/>
    <x v="0"/>
    <x v="0"/>
    <x v="0"/>
    <x v="0"/>
    <x v="0"/>
    <x v="0"/>
    <x v="0"/>
    <x v="0"/>
    <x v="0"/>
    <m/>
    <x v="0"/>
    <x v="0"/>
    <x v="0"/>
    <x v="0"/>
    <x v="0"/>
    <m/>
    <n v="20030210"/>
    <x v="0"/>
    <s v="BP AMERICA"/>
    <m/>
    <m/>
    <d v="2003-02-12T00:00:00"/>
  </r>
  <r>
    <x v="1"/>
    <s v="T19N R095W S36 fMESAVERDE/ALMOND"/>
    <n v="3757"/>
    <x v="0"/>
    <x v="0"/>
    <s v="TWO RIM"/>
    <s v="SW SE"/>
    <n v="36"/>
    <n v="19"/>
    <n v="95"/>
    <n v="41.57555"/>
    <n v="-108.04962500000001"/>
    <s v="4903724617"/>
    <s v="TWO RIM 36-02"/>
    <x v="0"/>
    <s v="MESAVERDE/ALMOND"/>
    <m/>
    <m/>
    <m/>
    <x v="0"/>
    <s v="9913"/>
    <m/>
    <n v="10184"/>
    <n v="10181"/>
    <x v="2"/>
    <d v="2003-02-05T00:00:00"/>
    <n v="8.23"/>
    <x v="1"/>
    <n v="30.9"/>
    <n v="4.3899999999999997"/>
    <n v="3220"/>
    <n v="22.7"/>
    <x v="1"/>
    <n v="4149"/>
    <n v="2375"/>
    <m/>
    <x v="0"/>
    <n v="15"/>
    <n v="9370"/>
    <x v="0"/>
    <s v="BP AMERICA PRODUCTION COMPANY"/>
    <n v="1.5419099999999999"/>
    <n v="0.36125309999999999"/>
    <n v="140.07"/>
    <n v="0.5806659999999999"/>
    <n v="142.5538291"/>
    <n v="117.04329"/>
    <n v="38.926250000000003"/>
    <n v="0"/>
    <x v="1"/>
    <n v="0.31230000000000002"/>
    <n v="156.28183999999999"/>
    <n v="-4.5938327714842346E-2"/>
    <n v="9816.99"/>
    <n v="2.3296514982287467E-2"/>
    <n v="1.0816335202882318E-2"/>
    <n v="2.5341522025801549E-3"/>
    <n v="0.98664951259453748"/>
    <n v="0.74892444317266804"/>
    <n v="0.24907724403551942"/>
    <n v="1.998312791812536E-3"/>
    <x v="0"/>
    <n v="0.27"/>
    <x v="0"/>
    <m/>
    <m/>
    <x v="0"/>
    <n v="14610"/>
    <x v="0"/>
    <x v="0"/>
    <m/>
    <x v="0"/>
    <x v="0"/>
    <x v="0"/>
    <n v="16.399999999999999"/>
    <x v="0"/>
    <x v="0"/>
    <x v="0"/>
    <x v="0"/>
    <x v="0"/>
    <x v="0"/>
    <x v="0"/>
    <x v="0"/>
    <x v="0"/>
    <x v="0"/>
    <x v="0"/>
    <x v="0"/>
    <x v="0"/>
    <m/>
    <x v="0"/>
    <x v="0"/>
    <x v="0"/>
    <x v="0"/>
    <x v="0"/>
    <m/>
    <n v="20030205"/>
    <x v="0"/>
    <s v="BP AMERICA"/>
    <m/>
    <m/>
    <d v="2003-02-07T00:00:00"/>
  </r>
  <r>
    <x v="1"/>
    <s v="T19N R095W S35 fMESAVERDE"/>
    <n v="5921"/>
    <x v="0"/>
    <x v="0"/>
    <s v="TWO RIM"/>
    <s v="NW NW"/>
    <n v="35"/>
    <n v="19"/>
    <n v="95"/>
    <n v="41.584946000000002"/>
    <n v="-108.08072199999999"/>
    <s v="4903726975"/>
    <s v="35-40 TWO RIM"/>
    <x v="0"/>
    <s v="MESAVERDE"/>
    <m/>
    <m/>
    <n v="584"/>
    <x v="0"/>
    <n v="9906"/>
    <n v="10490"/>
    <n v="10495"/>
    <n v="10490"/>
    <x v="2"/>
    <d v="1899-12-31T00:00:00"/>
    <n v="7.19"/>
    <x v="1"/>
    <n v="53"/>
    <n v="4"/>
    <n v="2670"/>
    <n v="0"/>
    <x v="1"/>
    <n v="4050"/>
    <n v="0"/>
    <n v="0"/>
    <x v="1"/>
    <n v="40"/>
    <n v="9070"/>
    <x v="0"/>
    <s v="BP AMERICA PRODUCTION COMPANY"/>
    <n v="2.6446999999999998"/>
    <n v="0.32916000000000001"/>
    <n v="116.145"/>
    <n v="0"/>
    <n v="119.11886"/>
    <n v="114.2505"/>
    <n v="0"/>
    <n v="0"/>
    <x v="1"/>
    <n v="0.8328000000000001"/>
    <n v="115.08330000000001"/>
    <n v="1.7231096416873311E-2"/>
    <n v="6817"/>
    <n v="-0.14181406181154402"/>
    <n v="2.2202193674452558E-2"/>
    <n v="2.7632903807172098E-3"/>
    <n v="0.97503451594483026"/>
    <n v="0.99276350261071755"/>
    <n v="0"/>
    <n v="7.2364973892823726E-3"/>
    <x v="1"/>
    <n v="0"/>
    <x v="1"/>
    <n v="0"/>
    <n v="0"/>
    <x v="1"/>
    <n v="15100"/>
    <x v="2"/>
    <x v="1"/>
    <n v="0"/>
    <x v="1"/>
    <x v="1"/>
    <x v="1"/>
    <n v="12"/>
    <x v="1"/>
    <x v="1"/>
    <x v="1"/>
    <x v="1"/>
    <x v="0"/>
    <x v="0"/>
    <x v="0"/>
    <x v="0"/>
    <x v="0"/>
    <x v="0"/>
    <x v="0"/>
    <x v="0"/>
    <x v="0"/>
    <m/>
    <x v="0"/>
    <x v="0"/>
    <x v="0"/>
    <x v="0"/>
    <x v="0"/>
    <m/>
    <n v="19000101"/>
    <x v="0"/>
    <s v="WYOMING ANALYTICAL LABS ROCK SPRINGS ID No D7872"/>
    <m/>
    <s v="9906-10490"/>
    <d v="2007-08-13T00:00:00"/>
  </r>
  <r>
    <x v="1"/>
    <s v="T19N R095W S35 fMESAVERDE"/>
    <n v="5990"/>
    <x v="0"/>
    <x v="0"/>
    <s v="TWO RIM"/>
    <s v="NW NW"/>
    <n v="35"/>
    <n v="19"/>
    <n v="95"/>
    <n v="41.584946000000002"/>
    <n v="-108.08072199999999"/>
    <s v="4903726975"/>
    <s v="TWO RIM 35-40"/>
    <x v="0"/>
    <s v="MESAVERDE"/>
    <m/>
    <m/>
    <n v="300"/>
    <x v="0"/>
    <n v="9906"/>
    <n v="10206"/>
    <n v="10495"/>
    <n v="10490"/>
    <x v="2"/>
    <m/>
    <n v="8.1300000000000008"/>
    <x v="1"/>
    <n v="46"/>
    <n v="1.6"/>
    <n v="2620"/>
    <n v="76"/>
    <x v="1"/>
    <n v="3470"/>
    <n v="2210"/>
    <n v="0"/>
    <x v="1"/>
    <n v="61"/>
    <n v="10200"/>
    <x v="0"/>
    <s v="BP AMERICA PRODUCTION COMPANY"/>
    <n v="2.2953999999999999"/>
    <n v="0.131664"/>
    <n v="113.97"/>
    <n v="1.9440799999999998"/>
    <n v="118.341144"/>
    <n v="97.8887"/>
    <n v="36.221899999999998"/>
    <n v="0"/>
    <x v="1"/>
    <n v="1.2700200000000001"/>
    <n v="135.38061999999999"/>
    <n v="-6.715811734621234E-2"/>
    <n v="8484.6"/>
    <n v="-9.1808227096111222E-2"/>
    <n v="1.9396466202827985E-2"/>
    <n v="1.1125800845731219E-3"/>
    <n v="0.97949095371259887"/>
    <n v="0.7230628726622762"/>
    <n v="0.26755602094302716"/>
    <n v="9.3811063946966731E-3"/>
    <x v="1"/>
    <n v="6"/>
    <x v="1"/>
    <n v="0"/>
    <n v="0"/>
    <x v="1"/>
    <n v="17000"/>
    <x v="2"/>
    <x v="1"/>
    <n v="0"/>
    <x v="1"/>
    <x v="1"/>
    <x v="1"/>
    <n v="6.5"/>
    <x v="1"/>
    <x v="1"/>
    <x v="1"/>
    <x v="1"/>
    <x v="0"/>
    <x v="0"/>
    <x v="0"/>
    <x v="0"/>
    <x v="0"/>
    <x v="0"/>
    <x v="0"/>
    <x v="0"/>
    <x v="0"/>
    <m/>
    <x v="0"/>
    <x v="0"/>
    <x v="0"/>
    <x v="0"/>
    <x v="0"/>
    <m/>
    <m/>
    <x v="0"/>
    <s v="WYOMING ANALYTICAL LABS ROCK SPRINGS ID No D7161"/>
    <m/>
    <s v="9906-10206"/>
    <d v="2007-05-23T00:00:00"/>
  </r>
  <r>
    <x v="1"/>
    <s v="T19N R095W S35 fMESAVERDE"/>
    <n v="5922"/>
    <x v="0"/>
    <x v="0"/>
    <s v="TWO RIM"/>
    <s v="NW NE"/>
    <n v="35"/>
    <n v="19"/>
    <n v="95"/>
    <n v="41.585290000000001"/>
    <n v="-108.07144"/>
    <s v="4903726397"/>
    <s v="35-2 TWO RIM"/>
    <x v="0"/>
    <s v="MESAVERDE"/>
    <m/>
    <m/>
    <n v="322"/>
    <x v="0"/>
    <n v="9874"/>
    <n v="10196"/>
    <n v="10397"/>
    <n v="10392"/>
    <x v="2"/>
    <d v="1899-12-31T00:00:00"/>
    <n v="7.28"/>
    <x v="1"/>
    <n v="41"/>
    <n v="1"/>
    <n v="2550"/>
    <n v="0"/>
    <x v="1"/>
    <n v="3730"/>
    <n v="0"/>
    <n v="0"/>
    <x v="1"/>
    <n v="35"/>
    <n v="8470"/>
    <x v="0"/>
    <s v="BP AMERICA PRODUCTION COMPANY"/>
    <n v="2.0459000000000001"/>
    <n v="8.2290000000000002E-2"/>
    <n v="110.925"/>
    <n v="0"/>
    <n v="113.05319"/>
    <n v="105.22329999999999"/>
    <n v="0"/>
    <n v="0"/>
    <x v="1"/>
    <n v="0.72870000000000001"/>
    <n v="105.952"/>
    <n v="3.2424756691839141E-2"/>
    <n v="6357"/>
    <n v="-0.14251028529034868"/>
    <n v="1.8096791430653129E-2"/>
    <n v="7.2788746606796328E-4"/>
    <n v="0.98117532110327887"/>
    <n v="0.99312235729386888"/>
    <n v="0"/>
    <n v="6.8776427061310787E-3"/>
    <x v="1"/>
    <n v="0"/>
    <x v="1"/>
    <n v="0"/>
    <n v="0"/>
    <x v="1"/>
    <n v="14100"/>
    <x v="2"/>
    <x v="1"/>
    <n v="0"/>
    <x v="1"/>
    <x v="1"/>
    <x v="1"/>
    <n v="7"/>
    <x v="1"/>
    <x v="1"/>
    <x v="1"/>
    <x v="1"/>
    <x v="0"/>
    <x v="0"/>
    <x v="0"/>
    <x v="0"/>
    <x v="0"/>
    <x v="0"/>
    <x v="0"/>
    <x v="0"/>
    <x v="0"/>
    <m/>
    <x v="0"/>
    <x v="0"/>
    <x v="0"/>
    <x v="0"/>
    <x v="0"/>
    <m/>
    <n v="19000101"/>
    <x v="0"/>
    <s v="WYOMING ANALYTICAL LABS ROCK SPRINGS ID No D7873"/>
    <m/>
    <s v="9874-10196"/>
    <d v="2007-08-13T00:00:00"/>
  </r>
  <r>
    <x v="1"/>
    <s v="T19N R095W S35 fMESAVERDE"/>
    <n v="5923"/>
    <x v="0"/>
    <x v="0"/>
    <s v="TWO RIM"/>
    <s v="SE NW"/>
    <n v="35"/>
    <n v="19"/>
    <n v="95"/>
    <n v="41.581215"/>
    <n v="-108.07550500000001"/>
    <s v="4903726974"/>
    <s v="35-60 TWO RIM UNIT"/>
    <x v="0"/>
    <s v="MESAVERDE"/>
    <m/>
    <m/>
    <n v="313"/>
    <x v="0"/>
    <n v="9864"/>
    <n v="10177"/>
    <n v="10446"/>
    <n v="10440"/>
    <x v="2"/>
    <d v="1899-12-31T00:00:00"/>
    <n v="7.22"/>
    <x v="1"/>
    <n v="47"/>
    <n v="4"/>
    <n v="2710"/>
    <n v="0"/>
    <x v="1"/>
    <n v="4050"/>
    <n v="0"/>
    <n v="0"/>
    <x v="1"/>
    <n v="37"/>
    <n v="8520"/>
    <x v="0"/>
    <s v="BP AMERICA PRODUCTION COMPANY"/>
    <n v="2.3452999999999999"/>
    <n v="0.32916000000000001"/>
    <n v="117.88500000000001"/>
    <n v="0"/>
    <n v="120.55945999999999"/>
    <n v="114.2505"/>
    <n v="0"/>
    <n v="0"/>
    <x v="1"/>
    <n v="0.77034000000000002"/>
    <n v="115.02084000000001"/>
    <n v="2.3510539718304038E-2"/>
    <n v="6848"/>
    <n v="-0.10879750130140552"/>
    <n v="1.9453471341029566E-2"/>
    <n v="2.7302710214528172E-3"/>
    <n v="0.97781625763751767"/>
    <n v="0.9933026049888003"/>
    <n v="0"/>
    <n v="6.6973950111997096E-3"/>
    <x v="1"/>
    <n v="0"/>
    <x v="1"/>
    <n v="0"/>
    <n v="0"/>
    <x v="1"/>
    <n v="14400"/>
    <x v="2"/>
    <x v="1"/>
    <n v="0"/>
    <x v="1"/>
    <x v="1"/>
    <x v="1"/>
    <n v="9.6999999999999993"/>
    <x v="1"/>
    <x v="1"/>
    <x v="1"/>
    <x v="1"/>
    <x v="0"/>
    <x v="0"/>
    <x v="0"/>
    <x v="0"/>
    <x v="0"/>
    <x v="0"/>
    <x v="0"/>
    <x v="0"/>
    <x v="0"/>
    <m/>
    <x v="0"/>
    <x v="0"/>
    <x v="0"/>
    <x v="0"/>
    <x v="0"/>
    <m/>
    <n v="19000101"/>
    <x v="0"/>
    <s v="WYOMING ANALYTICAL LABS ROCK SPRINGS ID No D7874"/>
    <m/>
    <s v="9864-10177"/>
    <d v="2007-08-13T00:00:00"/>
  </r>
  <r>
    <x v="1"/>
    <s v="T19N R095W S33 fMESAVERDE"/>
    <n v="4065"/>
    <x v="0"/>
    <x v="0"/>
    <s v="WILD ROSE"/>
    <s v="C SE"/>
    <n v="33"/>
    <n v="19"/>
    <n v="95"/>
    <n v="41.575831000000001"/>
    <n v="-108.10683400000001"/>
    <s v="4903724819"/>
    <s v="CHAMPLIN 257 B2"/>
    <x v="0"/>
    <s v="MESAVERDE"/>
    <m/>
    <m/>
    <m/>
    <x v="0"/>
    <s v="10415"/>
    <m/>
    <n v="10696"/>
    <n v="10627"/>
    <x v="2"/>
    <d v="2003-06-10T00:00:00"/>
    <n v="7.74"/>
    <x v="1"/>
    <n v="35.9"/>
    <n v="2.4"/>
    <n v="3243"/>
    <n v="7.4"/>
    <x v="1"/>
    <n v="3799"/>
    <n v="2327"/>
    <m/>
    <x v="0"/>
    <n v="18"/>
    <n v="9124"/>
    <x v="0"/>
    <s v="BP AMERICA PRODUCTION CO"/>
    <n v="1.7914099999999999"/>
    <n v="0.197496"/>
    <n v="141.07049999999998"/>
    <n v="0.18929199999999999"/>
    <n v="143.24869799999996"/>
    <n v="107.16978999999999"/>
    <n v="38.139529999999993"/>
    <n v="0"/>
    <x v="1"/>
    <n v="0.37476000000000004"/>
    <n v="145.68407999999999"/>
    <n v="-8.4288879124681127E-3"/>
    <n v="9432.7000000000007"/>
    <n v="1.6635500924194534E-2"/>
    <n v="1.2505593593597621E-2"/>
    <n v="1.3786931592215941E-3"/>
    <n v="0.98611571324718084"/>
    <n v="0.73563144305129291"/>
    <n v="0.26179614134914397"/>
    <n v="2.5724155995631099E-3"/>
    <x v="0"/>
    <n v="3.1"/>
    <x v="0"/>
    <m/>
    <m/>
    <x v="0"/>
    <n v="13850"/>
    <x v="0"/>
    <x v="0"/>
    <m/>
    <x v="0"/>
    <x v="0"/>
    <x v="0"/>
    <n v="11.7"/>
    <x v="0"/>
    <x v="0"/>
    <x v="0"/>
    <x v="0"/>
    <x v="0"/>
    <x v="0"/>
    <x v="0"/>
    <x v="0"/>
    <x v="0"/>
    <x v="0"/>
    <x v="0"/>
    <x v="0"/>
    <x v="0"/>
    <m/>
    <x v="0"/>
    <x v="0"/>
    <x v="0"/>
    <x v="0"/>
    <x v="0"/>
    <m/>
    <n v="20030610"/>
    <x v="0"/>
    <s v="BP AMERICA"/>
    <m/>
    <m/>
    <d v="2003-06-12T00:00:00"/>
  </r>
  <r>
    <x v="1"/>
    <s v="T19N R095W S27 fMESAVERDE"/>
    <n v="5929"/>
    <x v="0"/>
    <x v="0"/>
    <s v="TWO RIM"/>
    <s v="SE SE"/>
    <n v="27"/>
    <n v="19"/>
    <n v="95"/>
    <n v="41.589376000000001"/>
    <n v="-108.08463399999999"/>
    <s v="4903726396"/>
    <s v="27-2 TWO RIM UNIT"/>
    <x v="0"/>
    <s v="MESAVERDE"/>
    <m/>
    <m/>
    <n v="254"/>
    <x v="0"/>
    <n v="9974"/>
    <n v="10228"/>
    <n v="10475"/>
    <n v="10469"/>
    <x v="2"/>
    <d v="1899-12-31T00:00:00"/>
    <n v="7.39"/>
    <x v="1"/>
    <n v="60"/>
    <n v="12"/>
    <n v="2940"/>
    <n v="0"/>
    <x v="1"/>
    <n v="4550"/>
    <n v="0"/>
    <n v="0"/>
    <x v="1"/>
    <n v="46"/>
    <n v="9570"/>
    <x v="0"/>
    <s v="BP AMERICA PRODUCTION COMPANY"/>
    <n v="2.9939999999999998"/>
    <n v="0.98748000000000002"/>
    <n v="127.89"/>
    <n v="0"/>
    <n v="131.87147999999999"/>
    <n v="128.35550000000001"/>
    <n v="0"/>
    <n v="0"/>
    <x v="1"/>
    <n v="0.95772000000000013"/>
    <n v="129.31322"/>
    <n v="9.7948310142209321E-3"/>
    <n v="7608"/>
    <n v="-0.11421585749214111"/>
    <n v="2.2703923547381131E-2"/>
    <n v="7.4881998746051844E-3"/>
    <n v="0.96980787657801359"/>
    <n v="0.99259379667446224"/>
    <n v="0"/>
    <n v="7.4062033255377921E-3"/>
    <x v="1"/>
    <n v="1"/>
    <x v="1"/>
    <n v="0"/>
    <n v="0"/>
    <x v="1"/>
    <n v="16000"/>
    <x v="2"/>
    <x v="1"/>
    <n v="0"/>
    <x v="1"/>
    <x v="1"/>
    <x v="1"/>
    <n v="10"/>
    <x v="1"/>
    <x v="1"/>
    <x v="1"/>
    <x v="1"/>
    <x v="0"/>
    <x v="0"/>
    <x v="0"/>
    <x v="0"/>
    <x v="0"/>
    <x v="0"/>
    <x v="0"/>
    <x v="0"/>
    <x v="0"/>
    <m/>
    <x v="0"/>
    <x v="0"/>
    <x v="0"/>
    <x v="0"/>
    <x v="0"/>
    <m/>
    <n v="19000101"/>
    <x v="0"/>
    <s v="WYOMING ANALYTICAL LABS ROCK SPRINGS ID No D7880"/>
    <m/>
    <s v="9974-10228"/>
    <d v="2007-08-20T00:00:00"/>
  </r>
  <r>
    <x v="1"/>
    <s v="T19N R095W S27 fMESAVERDE"/>
    <n v="4250"/>
    <x v="0"/>
    <x v="0"/>
    <s v="TWO RIM"/>
    <s v="C NE"/>
    <n v="27"/>
    <n v="19"/>
    <n v="95"/>
    <n v="41.597563000000001"/>
    <n v="-108.087828"/>
    <s v="4903724851"/>
    <s v="TWO RIM UNIT 27-01"/>
    <x v="0"/>
    <s v="MESAVERDE"/>
    <m/>
    <m/>
    <m/>
    <x v="0"/>
    <s v="9952"/>
    <m/>
    <n v="10315"/>
    <m/>
    <x v="2"/>
    <d v="2003-11-04T00:00:00"/>
    <n v="7.86"/>
    <x v="1"/>
    <n v="41"/>
    <n v="10"/>
    <n v="2740"/>
    <n v="68"/>
    <x v="1"/>
    <n v="3649"/>
    <n v="1904"/>
    <m/>
    <x v="0"/>
    <n v="14"/>
    <n v="9235"/>
    <x v="0"/>
    <s v="BP AMERICAN PRODUCTION COMPANY"/>
    <n v="2.0459000000000001"/>
    <n v="0.82289999999999996"/>
    <n v="119.19"/>
    <n v="1.7394399999999999"/>
    <n v="123.79823999999999"/>
    <n v="102.93828999999999"/>
    <n v="31.206559999999996"/>
    <n v="0"/>
    <x v="1"/>
    <n v="0.29148000000000002"/>
    <n v="134.43633"/>
    <n v="-4.1195452646018725E-2"/>
    <n v="8426"/>
    <n v="-4.5807145688239626E-2"/>
    <n v="1.6526083084864536E-2"/>
    <n v="6.6471058069969332E-3"/>
    <n v="0.97682681110813863"/>
    <n v="0.76570291676364566"/>
    <n v="0.23212891931816346"/>
    <n v="2.1681639181908643E-3"/>
    <x v="0"/>
    <n v="33"/>
    <x v="0"/>
    <m/>
    <m/>
    <x v="0"/>
    <n v="13230"/>
    <x v="0"/>
    <x v="0"/>
    <m/>
    <x v="0"/>
    <x v="0"/>
    <x v="0"/>
    <n v="12"/>
    <x v="0"/>
    <x v="0"/>
    <x v="0"/>
    <x v="0"/>
    <x v="0"/>
    <x v="0"/>
    <x v="0"/>
    <x v="0"/>
    <x v="0"/>
    <x v="0"/>
    <x v="0"/>
    <x v="0"/>
    <x v="0"/>
    <m/>
    <x v="0"/>
    <x v="0"/>
    <x v="0"/>
    <x v="0"/>
    <x v="0"/>
    <m/>
    <n v="2003114"/>
    <x v="0"/>
    <s v="BP AMERICA"/>
    <m/>
    <m/>
    <d v="2003-11-05T00:00:00"/>
  </r>
  <r>
    <x v="1"/>
    <s v="T19N R095W S25 fMESAVERDE"/>
    <n v="3540"/>
    <x v="0"/>
    <x v="0"/>
    <s v="TWO RIM"/>
    <s v="NE SW"/>
    <n v="25"/>
    <n v="19"/>
    <n v="95"/>
    <n v="41.592472999999998"/>
    <n v="-108.056991"/>
    <s v="4903723984"/>
    <s v="TWO RIM 25-2,3,4 PAD"/>
    <x v="0"/>
    <s v="MESAVERDE"/>
    <m/>
    <m/>
    <m/>
    <x v="0"/>
    <s v="10167"/>
    <m/>
    <n v="10150"/>
    <n v="10485"/>
    <x v="2"/>
    <d v="2002-11-13T00:00:00"/>
    <n v="6.84"/>
    <x v="1"/>
    <n v="15.6"/>
    <n v="6.13"/>
    <n v="2650"/>
    <n v="22.4"/>
    <x v="1"/>
    <n v="3699"/>
    <n v="1671"/>
    <m/>
    <x v="0"/>
    <n v="14"/>
    <n v="7746"/>
    <x v="0"/>
    <s v="BP AMERICA PRODUCTION CO"/>
    <n v="0.77844000000000002"/>
    <n v="0.50443769999999999"/>
    <n v="115.27500000000001"/>
    <n v="0.57299199999999995"/>
    <n v="117.13086969999999"/>
    <n v="104.34878999999999"/>
    <n v="27.387689999999996"/>
    <n v="0"/>
    <x v="1"/>
    <n v="0.29148000000000002"/>
    <n v="132.02796000000001"/>
    <n v="-5.9789533920739941E-2"/>
    <n v="8078.13"/>
    <n v="2.0988831613491552E-2"/>
    <n v="6.6458995992582483E-3"/>
    <n v="4.3066161917177329E-3"/>
    <n v="0.989047484209024"/>
    <n v="0.79035372507459778"/>
    <n v="0.20743856074122477"/>
    <n v="2.2077141841773517E-3"/>
    <x v="0"/>
    <n v="9.67"/>
    <x v="0"/>
    <m/>
    <m/>
    <x v="0"/>
    <n v="12270"/>
    <x v="0"/>
    <x v="0"/>
    <m/>
    <x v="0"/>
    <x v="0"/>
    <x v="0"/>
    <m/>
    <x v="0"/>
    <x v="0"/>
    <x v="0"/>
    <x v="0"/>
    <x v="0"/>
    <x v="0"/>
    <x v="0"/>
    <x v="0"/>
    <x v="0"/>
    <x v="0"/>
    <x v="0"/>
    <x v="0"/>
    <x v="0"/>
    <m/>
    <x v="0"/>
    <x v="0"/>
    <x v="0"/>
    <x v="0"/>
    <x v="0"/>
    <m/>
    <n v="20021113"/>
    <x v="0"/>
    <s v="BP AMERICA"/>
    <m/>
    <m/>
    <d v="2002-11-15T00:00:00"/>
  </r>
  <r>
    <x v="1"/>
    <s v="T19N R095W S23 fLEWIS-MESAVERDE"/>
    <n v="4230"/>
    <x v="0"/>
    <x v="0"/>
    <s v="FREWEN"/>
    <s v="SE SW"/>
    <n v="23"/>
    <n v="19"/>
    <n v="95"/>
    <n v="41.604703999999998"/>
    <n v="-108.07757100000001"/>
    <s v="4903724637"/>
    <s v="FREWEN UNIT 23-01"/>
    <x v="0"/>
    <s v="LEWIS-MESAVERDE"/>
    <m/>
    <m/>
    <m/>
    <x v="0"/>
    <s v="9620"/>
    <m/>
    <n v="10225"/>
    <m/>
    <x v="2"/>
    <d v="2004-03-09T00:00:00"/>
    <n v="7.69"/>
    <x v="1"/>
    <n v="37.4"/>
    <n v="8.06"/>
    <n v="3110"/>
    <n v="65.5"/>
    <x v="1"/>
    <n v="4049"/>
    <n v="2297"/>
    <m/>
    <x v="0"/>
    <n v="31"/>
    <n v="9128"/>
    <x v="0"/>
    <s v="BP AMERICAN PRODUCTION COMPANY"/>
    <n v="1.86626"/>
    <n v="0.66325740000000011"/>
    <n v="135.285"/>
    <n v="1.6754899999999999"/>
    <n v="139.4900074"/>
    <n v="114.22229"/>
    <n v="37.647829999999999"/>
    <n v="0"/>
    <x v="1"/>
    <n v="0.6454200000000001"/>
    <n v="152.51553999999999"/>
    <n v="-4.4607140912145536E-2"/>
    <n v="9597.9599999999991"/>
    <n v="2.5096710662630868E-2"/>
    <n v="1.3379166255603769E-2"/>
    <n v="4.7548739322814037E-3"/>
    <n v="0.98186595981211477"/>
    <n v="0.74892230654004177"/>
    <n v="0.24684586239539918"/>
    <n v="4.2318310645590614E-3"/>
    <x v="0"/>
    <n v="0.97899999999999998"/>
    <x v="0"/>
    <m/>
    <m/>
    <x v="0"/>
    <n v="14280"/>
    <x v="0"/>
    <x v="0"/>
    <m/>
    <x v="0"/>
    <x v="0"/>
    <x v="0"/>
    <n v="12.1"/>
    <x v="0"/>
    <x v="0"/>
    <x v="0"/>
    <x v="0"/>
    <x v="0"/>
    <x v="0"/>
    <x v="0"/>
    <x v="0"/>
    <x v="0"/>
    <x v="0"/>
    <x v="0"/>
    <x v="0"/>
    <x v="0"/>
    <m/>
    <x v="0"/>
    <x v="0"/>
    <x v="0"/>
    <x v="0"/>
    <x v="0"/>
    <m/>
    <n v="200439"/>
    <x v="0"/>
    <s v="BP AMERICA"/>
    <m/>
    <m/>
    <d v="2004-03-10T00:00:00"/>
  </r>
  <r>
    <x v="1"/>
    <s v="T19N R095W S21 fMESAVERDE"/>
    <n v="4242"/>
    <x v="0"/>
    <x v="0"/>
    <s v="WC"/>
    <s v="NE SW"/>
    <n v="21"/>
    <n v="19"/>
    <n v="95"/>
    <n v="41.604900000000001"/>
    <n v="-108.11653"/>
    <s v="4903725024"/>
    <s v="DESERT FLATS 21-01"/>
    <x v="0"/>
    <s v="MESAVERDE"/>
    <m/>
    <m/>
    <m/>
    <x v="0"/>
    <s v="10052"/>
    <m/>
    <n v="10314"/>
    <m/>
    <x v="2"/>
    <d v="2003-11-04T00:00:00"/>
    <n v="7.36"/>
    <x v="1"/>
    <n v="40"/>
    <n v="4.5"/>
    <n v="3087"/>
    <n v="56"/>
    <x v="1"/>
    <n v="3448"/>
    <n v="2327"/>
    <m/>
    <x v="0"/>
    <n v="137"/>
    <n v="10485"/>
    <x v="0"/>
    <s v="BP AMERICAN PRODUCTION COMPANY"/>
    <n v="1.996"/>
    <n v="0.370305"/>
    <n v="134.28449999999998"/>
    <n v="1.43248"/>
    <n v="138.08328499999999"/>
    <n v="97.268079999999998"/>
    <n v="38.139529999999993"/>
    <n v="0"/>
    <x v="1"/>
    <n v="2.8523400000000003"/>
    <n v="138.25994999999998"/>
    <n v="-6.3929554852314619E-4"/>
    <n v="9099.5"/>
    <n v="-7.0744721591054147E-2"/>
    <n v="1.4455044287221297E-2"/>
    <n v="2.6817510895688788E-3"/>
    <n v="0.98286320462320975"/>
    <n v="0.70351594948501006"/>
    <n v="0.27585378122876508"/>
    <n v="2.0630269286224977E-2"/>
    <x v="0"/>
    <n v="24"/>
    <x v="0"/>
    <m/>
    <m/>
    <x v="0"/>
    <n v="14300"/>
    <x v="0"/>
    <x v="0"/>
    <m/>
    <x v="0"/>
    <x v="0"/>
    <x v="0"/>
    <n v="5"/>
    <x v="0"/>
    <x v="0"/>
    <x v="0"/>
    <x v="0"/>
    <x v="0"/>
    <x v="0"/>
    <x v="0"/>
    <x v="0"/>
    <x v="0"/>
    <x v="0"/>
    <x v="0"/>
    <x v="0"/>
    <x v="0"/>
    <m/>
    <x v="0"/>
    <x v="0"/>
    <x v="0"/>
    <x v="0"/>
    <x v="0"/>
    <m/>
    <n v="2003114"/>
    <x v="0"/>
    <s v="BP AMERICA"/>
    <m/>
    <m/>
    <d v="2003-11-05T00:00:00"/>
  </r>
  <r>
    <x v="1"/>
    <s v="T19N R095W S19 fMESAVERDE"/>
    <n v="4229"/>
    <x v="0"/>
    <x v="0"/>
    <s v="WC"/>
    <s v="SW SE"/>
    <n v="19"/>
    <n v="19"/>
    <n v="95"/>
    <n v="41.604047000000001"/>
    <n v="-108.146182"/>
    <s v="4903725061"/>
    <s v="DESERT FLATS 19-01"/>
    <x v="0"/>
    <s v="MESAVERDE"/>
    <m/>
    <m/>
    <m/>
    <x v="0"/>
    <s v="9886"/>
    <m/>
    <n v="10201"/>
    <m/>
    <x v="2"/>
    <d v="2004-03-09T00:00:00"/>
    <n v="7.52"/>
    <x v="1"/>
    <n v="75.599999999999994"/>
    <n v="18.399999999999999"/>
    <n v="4750"/>
    <n v="10.9"/>
    <x v="1"/>
    <n v="6448"/>
    <n v="2400"/>
    <m/>
    <x v="0"/>
    <n v="141"/>
    <n v="13272"/>
    <x v="0"/>
    <s v="BP AMERICAN PRODUCTION COMPANY"/>
    <n v="3.7724399999999996"/>
    <n v="1.5141359999999999"/>
    <n v="206.625"/>
    <n v="0.27882200000000001"/>
    <n v="212.19039799999996"/>
    <n v="181.89807999999999"/>
    <n v="39.335999999999999"/>
    <n v="0"/>
    <x v="1"/>
    <n v="2.9356200000000001"/>
    <n v="224.16970000000001"/>
    <n v="-2.745278969114185E-2"/>
    <n v="13843.9"/>
    <n v="2.1090946640163137E-2"/>
    <n v="1.7778561308886373E-2"/>
    <n v="7.1357423063036071E-3"/>
    <n v="0.97508569638481002"/>
    <n v="0.81143026912200888"/>
    <n v="0.1754742054791526"/>
    <n v="1.3095525398838469E-2"/>
    <x v="0"/>
    <n v="3.52"/>
    <x v="0"/>
    <m/>
    <m/>
    <x v="0"/>
    <n v="19910"/>
    <x v="0"/>
    <x v="0"/>
    <m/>
    <x v="0"/>
    <x v="0"/>
    <x v="0"/>
    <n v="21.7"/>
    <x v="0"/>
    <x v="0"/>
    <x v="0"/>
    <x v="0"/>
    <x v="0"/>
    <x v="0"/>
    <x v="0"/>
    <x v="0"/>
    <x v="0"/>
    <x v="0"/>
    <x v="0"/>
    <x v="0"/>
    <x v="0"/>
    <m/>
    <x v="0"/>
    <x v="0"/>
    <x v="0"/>
    <x v="0"/>
    <x v="0"/>
    <m/>
    <n v="200439"/>
    <x v="0"/>
    <s v="BP AMERICA"/>
    <m/>
    <m/>
    <d v="2004-03-10T00:00:00"/>
  </r>
  <r>
    <x v="1"/>
    <s v="T19N R095W S15 fMESAVERDE"/>
    <n v="4277"/>
    <x v="0"/>
    <x v="0"/>
    <s v="WC"/>
    <s v="C NW"/>
    <n v="15"/>
    <n v="19"/>
    <n v="95"/>
    <n v="41.626503999999997"/>
    <n v="-108.09739"/>
    <s v="4903724927"/>
    <s v="DESERT FLATS 15-01"/>
    <x v="0"/>
    <s v="MESAVERDE"/>
    <m/>
    <m/>
    <m/>
    <x v="0"/>
    <s v="9711"/>
    <m/>
    <n v="10130"/>
    <n v="10110"/>
    <x v="2"/>
    <d v="2003-09-03T00:00:00"/>
    <n v="7.51"/>
    <x v="1"/>
    <n v="39"/>
    <n v="5.4"/>
    <n v="3280"/>
    <n v="20"/>
    <x v="1"/>
    <n v="4099"/>
    <n v="2115"/>
    <m/>
    <x v="0"/>
    <n v="18"/>
    <n v="9688"/>
    <x v="0"/>
    <s v="BP AMERICAN PRODUCTION COMPANY"/>
    <n v="1.9460999999999999"/>
    <n v="0.44436600000000004"/>
    <n v="142.68"/>
    <n v="0.51159999999999994"/>
    <n v="145.58206599999997"/>
    <n v="115.63279"/>
    <n v="34.664849999999994"/>
    <n v="0"/>
    <x v="1"/>
    <n v="0.37476000000000004"/>
    <n v="150.67240000000001"/>
    <n v="-1.7182303000286388E-2"/>
    <n v="9576.4"/>
    <n v="-5.7930690807915302E-3"/>
    <n v="1.3367717971525424E-2"/>
    <n v="3.0523402518549238E-3"/>
    <n v="0.98357994177661967"/>
    <n v="0.76744506624969133"/>
    <n v="0.23006768326515004"/>
    <n v="2.4872504851585295E-3"/>
    <x v="0"/>
    <n v="38"/>
    <x v="0"/>
    <m/>
    <m/>
    <x v="0"/>
    <n v="14560"/>
    <x v="0"/>
    <x v="0"/>
    <m/>
    <x v="0"/>
    <x v="0"/>
    <x v="0"/>
    <n v="7.4"/>
    <x v="0"/>
    <x v="0"/>
    <x v="0"/>
    <x v="0"/>
    <x v="0"/>
    <x v="0"/>
    <x v="0"/>
    <x v="0"/>
    <x v="0"/>
    <x v="0"/>
    <x v="0"/>
    <x v="0"/>
    <x v="0"/>
    <m/>
    <x v="0"/>
    <x v="0"/>
    <x v="0"/>
    <x v="0"/>
    <x v="0"/>
    <m/>
    <n v="200393"/>
    <x v="0"/>
    <s v="BP AMERICA"/>
    <m/>
    <m/>
    <d v="2003-09-04T00:00:00"/>
  </r>
  <r>
    <x v="0"/>
    <s v="T19N R095W S13 fMESAVERDE/ERICSON"/>
    <n v="49124759"/>
    <x v="0"/>
    <x v="0"/>
    <m/>
    <m/>
    <s v="13"/>
    <s v=" 19"/>
    <s v=" 95"/>
    <n v="41.627600000000001"/>
    <n v="-108.0528"/>
    <s v="4903720687"/>
    <s v="DESERT FLATS NO. 1"/>
    <x v="0"/>
    <s v="MESAVERDE/ERICSON"/>
    <m/>
    <m/>
    <n v="18"/>
    <x v="0"/>
    <n v="10118"/>
    <n v="10136"/>
    <n v="10390"/>
    <m/>
    <x v="5"/>
    <d v="1975-09-11T00:00:00"/>
    <n v="7.5"/>
    <x v="0"/>
    <n v="48"/>
    <n v="17"/>
    <n v="3799"/>
    <n v="-3"/>
    <x v="0"/>
    <n v="4430"/>
    <n v="2620"/>
    <m/>
    <x v="0"/>
    <n v="55"/>
    <n v="10969"/>
    <x v="0"/>
    <s v="AMOCO PRODUCTION CO"/>
    <n v="2.3952"/>
    <n v="1.39893"/>
    <n v="165.25649999999999"/>
    <n v="0"/>
    <n v="169.05062999999998"/>
    <n v="124.97029999999999"/>
    <n v="42.941799999999994"/>
    <m/>
    <x v="0"/>
    <n v="1.1451"/>
    <n v="169.05719999999999"/>
    <n v="-1.9431670659655009E-5"/>
    <n v="10963"/>
    <n v="-2.7357286157213203E-4"/>
    <n v="1.4168536372801452E-2"/>
    <n v="8.2752131713439946E-3"/>
    <n v="0.97755625045585459"/>
    <n v="0.73921903355787266"/>
    <n v="0.25400751934848081"/>
    <n v="6.7734470936464111E-3"/>
    <x v="0"/>
    <m/>
    <x v="0"/>
    <m/>
    <m/>
    <x v="0"/>
    <m/>
    <x v="0"/>
    <x v="0"/>
    <m/>
    <x v="0"/>
    <x v="0"/>
    <x v="0"/>
    <m/>
    <x v="0"/>
    <x v="0"/>
    <x v="0"/>
    <x v="0"/>
    <x v="0"/>
    <x v="0"/>
    <x v="0"/>
    <x v="0"/>
    <x v="0"/>
    <x v="0"/>
    <x v="0"/>
    <x v="0"/>
    <x v="0"/>
    <m/>
    <x v="0"/>
    <x v="0"/>
    <x v="0"/>
    <x v="0"/>
    <x v="0"/>
    <s v="WELLHEAD"/>
    <m/>
    <x v="0"/>
    <m/>
    <m/>
    <m/>
    <m/>
  </r>
  <r>
    <x v="1"/>
    <s v="T19N R095W S13 fMESAVERDE"/>
    <n v="5065"/>
    <x v="0"/>
    <x v="0"/>
    <s v="FREWEN"/>
    <s v="SW SW"/>
    <n v="13"/>
    <n v="19"/>
    <n v="95"/>
    <n v="41.618944999999997"/>
    <n v="-108.059363"/>
    <s v="4903725888"/>
    <s v="13-4 FREWEN"/>
    <x v="0"/>
    <s v="MESAVERDE"/>
    <m/>
    <m/>
    <n v="231"/>
    <x v="0"/>
    <n v="9842"/>
    <n v="10073"/>
    <n v="10190"/>
    <m/>
    <x v="2"/>
    <d v="2005-03-15T00:00:00"/>
    <n v="7.47"/>
    <x v="1"/>
    <n v="21"/>
    <n v="3"/>
    <n v="3060"/>
    <n v="62"/>
    <x v="1"/>
    <n v="3820"/>
    <n v="2390"/>
    <n v="0"/>
    <x v="1"/>
    <n v="63"/>
    <n v="9240"/>
    <x v="0"/>
    <s v="BP AMERICA PRODUCTION COMPANY"/>
    <n v="1.0479000000000001"/>
    <n v="0.24687000000000001"/>
    <n v="133.11000000000001"/>
    <n v="1.5859599999999998"/>
    <n v="135.99072999999999"/>
    <n v="107.76219999999999"/>
    <n v="39.172099999999993"/>
    <n v="0"/>
    <x v="1"/>
    <n v="1.31166"/>
    <n v="148.24595999999997"/>
    <n v="-4.3116284530332748E-2"/>
    <n v="9419"/>
    <n v="9.5932257891634069E-3"/>
    <n v="7.7056722910451335E-3"/>
    <n v="1.8153443253080561E-3"/>
    <n v="0.99047898338364682"/>
    <n v="0.72691491896305316"/>
    <n v="0.26423721766178315"/>
    <n v="8.8478633751638176E-3"/>
    <x v="1"/>
    <n v="16"/>
    <x v="1"/>
    <n v="0"/>
    <n v="0"/>
    <x v="1"/>
    <n v="15900"/>
    <x v="1"/>
    <x v="1"/>
    <n v="0"/>
    <x v="1"/>
    <x v="1"/>
    <x v="1"/>
    <n v="0"/>
    <x v="1"/>
    <x v="1"/>
    <x v="1"/>
    <x v="1"/>
    <x v="0"/>
    <x v="0"/>
    <x v="0"/>
    <x v="0"/>
    <x v="0"/>
    <x v="0"/>
    <x v="0"/>
    <x v="0"/>
    <x v="0"/>
    <m/>
    <x v="0"/>
    <x v="0"/>
    <x v="0"/>
    <x v="0"/>
    <x v="0"/>
    <m/>
    <n v="20050315"/>
    <x v="0"/>
    <s v="BP ID No FR13-4"/>
    <m/>
    <s v="9842-10073"/>
    <d v="2005-03-17T00:00:00"/>
  </r>
  <r>
    <x v="1"/>
    <s v="T19N R095W S11 fMESAVERDE"/>
    <n v="5258"/>
    <x v="0"/>
    <x v="0"/>
    <s v="DESERT FLATS"/>
    <s v="SW SE"/>
    <n v="11"/>
    <n v="19"/>
    <n v="95"/>
    <n v="41.633664000000003"/>
    <n v="-108.06879600000001"/>
    <s v="4903725887"/>
    <s v="11-2 DESERT FLATS"/>
    <x v="0"/>
    <s v="MESAVERDE"/>
    <m/>
    <m/>
    <n v="214"/>
    <x v="0"/>
    <n v="9836"/>
    <n v="10050"/>
    <n v="10171"/>
    <n v="10169"/>
    <x v="2"/>
    <m/>
    <n v="7.9"/>
    <x v="1"/>
    <n v="43.6"/>
    <n v="0"/>
    <n v="3420"/>
    <n v="71"/>
    <x v="1"/>
    <n v="4720"/>
    <n v="2760"/>
    <n v="0"/>
    <x v="1"/>
    <n v="26"/>
    <n v="9070"/>
    <x v="0"/>
    <s v="BP AMERICA PRODUCTION COMPANY"/>
    <n v="2.17564"/>
    <n v="0"/>
    <n v="148.77000000000001"/>
    <n v="1.8161799999999999"/>
    <n v="152.76181999999997"/>
    <n v="133.15119999999999"/>
    <n v="45.236399999999996"/>
    <n v="0"/>
    <x v="1"/>
    <n v="0.54132000000000002"/>
    <n v="178.92892000000001"/>
    <n v="-7.8890052824507645E-2"/>
    <n v="11040.6"/>
    <n v="9.7988125665072173E-2"/>
    <n v="1.4242040321331603E-2"/>
    <n v="0"/>
    <n v="0.98575795967866853"/>
    <n v="0.74415695349862943"/>
    <n v="0.25281771107767259"/>
    <n v="3.0253354236978573E-3"/>
    <x v="1"/>
    <n v="2"/>
    <x v="1"/>
    <n v="0"/>
    <n v="0"/>
    <x v="1"/>
    <n v="0"/>
    <x v="1"/>
    <x v="1"/>
    <n v="0"/>
    <x v="1"/>
    <x v="1"/>
    <x v="1"/>
    <n v="0"/>
    <x v="1"/>
    <x v="1"/>
    <x v="1"/>
    <x v="1"/>
    <x v="0"/>
    <x v="0"/>
    <x v="0"/>
    <x v="0"/>
    <x v="0"/>
    <x v="0"/>
    <x v="0"/>
    <x v="0"/>
    <x v="0"/>
    <m/>
    <x v="0"/>
    <x v="0"/>
    <x v="0"/>
    <x v="0"/>
    <x v="0"/>
    <m/>
    <m/>
    <x v="0"/>
    <s v="WYOMING ANALYTICAL LABS ROCK SPRINGS ID No BPW00884"/>
    <m/>
    <s v="9836-10050"/>
    <d v="2005-12-17T00:00:00"/>
  </r>
  <r>
    <x v="1"/>
    <s v="T19N R095W S02 fMESAVERDE"/>
    <n v="5976"/>
    <x v="0"/>
    <x v="0"/>
    <s v="FREWEN"/>
    <s v="SW SE"/>
    <n v="2"/>
    <n v="19"/>
    <n v="95"/>
    <n v="41.645980000000002"/>
    <n v="-108.06932"/>
    <s v="4903726621"/>
    <s v="FREWEN 2-1"/>
    <x v="0"/>
    <s v="MESAVERDE"/>
    <m/>
    <m/>
    <n v="330"/>
    <x v="0"/>
    <n v="9624"/>
    <n v="9954"/>
    <n v="10082"/>
    <n v="10075"/>
    <x v="2"/>
    <m/>
    <n v="7.98"/>
    <x v="1"/>
    <n v="37"/>
    <n v="2.5"/>
    <n v="3540"/>
    <n v="70"/>
    <x v="1"/>
    <n v="4820"/>
    <n v="1900"/>
    <n v="0"/>
    <x v="1"/>
    <n v="259"/>
    <n v="13100"/>
    <x v="0"/>
    <s v="BP AMERICA PRODUCTION COMPANY"/>
    <n v="1.8463000000000001"/>
    <n v="0.20572499999999999"/>
    <n v="153.99"/>
    <n v="1.7906"/>
    <n v="157.83262499999998"/>
    <n v="135.97219999999999"/>
    <n v="31.140999999999998"/>
    <n v="0"/>
    <x v="1"/>
    <n v="5.3923800000000002"/>
    <n v="172.50557999999998"/>
    <n v="-4.4417977629926289E-2"/>
    <n v="10628.5"/>
    <n v="-0.10415744779484586"/>
    <n v="1.1697834969164331E-2"/>
    <n v="1.3034377398209022E-3"/>
    <n v="0.9869987272910149"/>
    <n v="0.78821914050548392"/>
    <n v="0.18052169674743276"/>
    <n v="3.1259162747083319E-2"/>
    <x v="1"/>
    <n v="4.2"/>
    <x v="1"/>
    <n v="0"/>
    <n v="0"/>
    <x v="1"/>
    <n v="21800"/>
    <x v="2"/>
    <x v="1"/>
    <n v="0"/>
    <x v="1"/>
    <x v="1"/>
    <x v="1"/>
    <n v="2.4"/>
    <x v="1"/>
    <x v="1"/>
    <x v="1"/>
    <x v="1"/>
    <x v="0"/>
    <x v="0"/>
    <x v="0"/>
    <x v="0"/>
    <x v="0"/>
    <x v="0"/>
    <x v="0"/>
    <x v="0"/>
    <x v="0"/>
    <m/>
    <x v="0"/>
    <x v="0"/>
    <x v="0"/>
    <x v="0"/>
    <x v="0"/>
    <m/>
    <m/>
    <x v="0"/>
    <s v="WYOMING ANALYTICAL LABS ROCK SPRINGS ID No D7070"/>
    <m/>
    <s v="9624-9954"/>
    <d v="2007-05-14T00:00:00"/>
  </r>
  <r>
    <x v="1"/>
    <s v="T19N R094W S35 fMESAVERDE/ALMOND"/>
    <n v="3752"/>
    <x v="0"/>
    <x v="0"/>
    <s v="TIERNEY"/>
    <s v="SE NW"/>
    <n v="35"/>
    <n v="19"/>
    <n v="94"/>
    <n v="41.583382999999998"/>
    <n v="-107.96287700000001"/>
    <s v="4903724896"/>
    <s v="TIERNEY II 35-01"/>
    <x v="0"/>
    <s v="MESAVERDE/ALMOND"/>
    <m/>
    <m/>
    <m/>
    <x v="0"/>
    <s v="9659"/>
    <m/>
    <n v="9952"/>
    <n v="9949"/>
    <x v="2"/>
    <d v="2003-02-11T00:00:00"/>
    <n v="8.19"/>
    <x v="1"/>
    <n v="18.3"/>
    <n v="2.8"/>
    <n v="3370"/>
    <n v="24.8"/>
    <x v="1"/>
    <n v="4448"/>
    <n v="2535"/>
    <m/>
    <x v="0"/>
    <n v="18"/>
    <n v="10614"/>
    <x v="0"/>
    <s v="BP AMERICA PRODUCTION COMPNY"/>
    <n v="0.91317000000000004"/>
    <n v="0.23041199999999998"/>
    <n v="146.595"/>
    <n v="0.63438399999999995"/>
    <n v="148.37296600000002"/>
    <n v="125.47807999999999"/>
    <n v="41.548649999999995"/>
    <n v="0"/>
    <x v="1"/>
    <n v="0.37476000000000004"/>
    <n v="167.40149"/>
    <n v="-6.0259858384491924E-2"/>
    <n v="10416.9"/>
    <n v="-9.3719241687231815E-3"/>
    <n v="6.1545578323210165E-3"/>
    <n v="1.5529244053798853E-3"/>
    <n v="0.99229251776229899"/>
    <n v="0.74956369862657735"/>
    <n v="0.24819761162221432"/>
    <n v="2.2386897512083081E-3"/>
    <x v="0"/>
    <n v="0.09"/>
    <x v="0"/>
    <m/>
    <m/>
    <x v="0"/>
    <n v="14680"/>
    <x v="0"/>
    <x v="0"/>
    <m/>
    <x v="0"/>
    <x v="0"/>
    <x v="0"/>
    <n v="7.92"/>
    <x v="0"/>
    <x v="0"/>
    <x v="0"/>
    <x v="0"/>
    <x v="0"/>
    <x v="0"/>
    <x v="0"/>
    <x v="0"/>
    <x v="0"/>
    <x v="0"/>
    <x v="0"/>
    <x v="0"/>
    <x v="0"/>
    <m/>
    <x v="0"/>
    <x v="0"/>
    <x v="0"/>
    <x v="0"/>
    <x v="0"/>
    <m/>
    <n v="20030211"/>
    <x v="0"/>
    <s v="BP AMERICA"/>
    <m/>
    <m/>
    <d v="2003-02-13T00:00:00"/>
  </r>
  <r>
    <x v="1"/>
    <s v="T19N R094W S34 fMESAVERDE"/>
    <n v="3520"/>
    <x v="0"/>
    <x v="0"/>
    <s v="TIERNEY"/>
    <s v="SW SW"/>
    <n v="34"/>
    <n v="19"/>
    <n v="94"/>
    <n v="41.576098000000002"/>
    <n v="-107.98283000000001"/>
    <s v="4903721612"/>
    <s v="TIERNEY 05-34"/>
    <x v="0"/>
    <s v="MESAVERDE"/>
    <m/>
    <m/>
    <m/>
    <x v="0"/>
    <s v="9682"/>
    <m/>
    <n v="10100"/>
    <n v="10053"/>
    <x v="2"/>
    <m/>
    <n v="7.16"/>
    <x v="1"/>
    <n v="35.700000000000003"/>
    <n v="3.91"/>
    <n v="2650"/>
    <n v="110"/>
    <x v="1"/>
    <n v="2749"/>
    <n v="1348"/>
    <m/>
    <x v="0"/>
    <n v="6"/>
    <n v="7616"/>
    <x v="0"/>
    <s v="BP AMERICA PRODUCTION COMPANY"/>
    <n v="1.7814300000000001"/>
    <n v="0.32175390000000004"/>
    <n v="115.27500000000001"/>
    <n v="2.8137999999999996"/>
    <n v="120.1919839"/>
    <n v="77.549289999999999"/>
    <n v="22.093719999999998"/>
    <n v="0"/>
    <x v="1"/>
    <n v="0.12492"/>
    <n v="99.767930000000007"/>
    <n v="9.2853527435391436E-2"/>
    <n v="6902.61"/>
    <n v="-4.9136246513956872E-2"/>
    <n v="1.4821537528510668E-2"/>
    <n v="2.6769996597085875E-3"/>
    <n v="0.98250146281178075"/>
    <n v="0.77729677262021968"/>
    <n v="0.2214511216179387"/>
    <n v="1.2521057618415056E-3"/>
    <x v="0"/>
    <m/>
    <x v="0"/>
    <m/>
    <m/>
    <x v="0"/>
    <n v="11370"/>
    <x v="0"/>
    <x v="0"/>
    <m/>
    <x v="0"/>
    <x v="0"/>
    <x v="0"/>
    <m/>
    <x v="0"/>
    <x v="0"/>
    <x v="0"/>
    <x v="0"/>
    <x v="0"/>
    <x v="0"/>
    <x v="0"/>
    <x v="0"/>
    <x v="0"/>
    <x v="0"/>
    <x v="0"/>
    <x v="0"/>
    <x v="0"/>
    <m/>
    <x v="0"/>
    <x v="0"/>
    <x v="0"/>
    <x v="0"/>
    <x v="0"/>
    <m/>
    <m/>
    <x v="0"/>
    <s v="BP AMERICA"/>
    <m/>
    <m/>
    <m/>
  </r>
  <r>
    <x v="1"/>
    <s v="T19N R094W S33 fMESAVERDE/ALMOND"/>
    <n v="3751"/>
    <x v="0"/>
    <x v="0"/>
    <s v="TIERNEY"/>
    <s v="NW SE"/>
    <n v="33"/>
    <n v="19"/>
    <n v="94"/>
    <n v="41.578372000000002"/>
    <n v="-107.99578099999999"/>
    <s v="4903725133"/>
    <s v="TIERNEY II 33-05"/>
    <x v="0"/>
    <s v="MESAVERDE/ALMOND"/>
    <m/>
    <m/>
    <m/>
    <x v="0"/>
    <s v="9684"/>
    <m/>
    <n v="10100"/>
    <n v="10097"/>
    <x v="2"/>
    <d v="2003-02-11T00:00:00"/>
    <n v="7.31"/>
    <x v="1"/>
    <n v="43.3"/>
    <n v="9.92"/>
    <n v="2230"/>
    <n v="32.6"/>
    <x v="1"/>
    <n v="3000"/>
    <n v="1788"/>
    <m/>
    <x v="0"/>
    <n v="20"/>
    <n v="7158"/>
    <x v="0"/>
    <s v="BP AMERICA PRODUCTION COMPANY"/>
    <n v="2.1606699999999996"/>
    <n v="0.81631680000000006"/>
    <n v="97.004999999999995"/>
    <n v="0.83390799999999998"/>
    <n v="100.8158948"/>
    <n v="84.63"/>
    <n v="29.305319999999998"/>
    <n v="0"/>
    <x v="1"/>
    <n v="0.41640000000000005"/>
    <n v="114.35171999999999"/>
    <n v="-6.290828298013923E-2"/>
    <n v="7123.82"/>
    <n v="-2.3932524006044253E-3"/>
    <n v="2.1431838742158343E-2"/>
    <n v="8.0971041483034085E-3"/>
    <n v="0.97047105710953818"/>
    <n v="0.74008506387136119"/>
    <n v="0.25627353921742502"/>
    <n v="3.6413969112139293E-3"/>
    <x v="0"/>
    <n v="79.400000000000006"/>
    <x v="0"/>
    <m/>
    <m/>
    <x v="0"/>
    <n v="10790"/>
    <x v="0"/>
    <x v="0"/>
    <m/>
    <x v="0"/>
    <x v="0"/>
    <x v="0"/>
    <n v="12.5"/>
    <x v="0"/>
    <x v="0"/>
    <x v="0"/>
    <x v="0"/>
    <x v="0"/>
    <x v="0"/>
    <x v="0"/>
    <x v="0"/>
    <x v="0"/>
    <x v="0"/>
    <x v="0"/>
    <x v="0"/>
    <x v="0"/>
    <m/>
    <x v="0"/>
    <x v="0"/>
    <x v="0"/>
    <x v="0"/>
    <x v="0"/>
    <m/>
    <n v="20030211"/>
    <x v="0"/>
    <s v="BP AMERICA"/>
    <m/>
    <m/>
    <d v="2003-02-13T00:00:00"/>
  </r>
  <r>
    <x v="1"/>
    <s v="T19N R094W S33 fMESAVERDE"/>
    <n v="3530"/>
    <x v="0"/>
    <x v="0"/>
    <s v="TIERNEY"/>
    <s v="SE NE"/>
    <n v="33"/>
    <n v="19"/>
    <n v="94"/>
    <n v="41.582819000000001"/>
    <n v="-107.99141400000001"/>
    <s v="4903724721"/>
    <s v="TIERNEY II 33-04"/>
    <x v="0"/>
    <s v="MESAVERDE"/>
    <m/>
    <m/>
    <m/>
    <x v="0"/>
    <s v="9730"/>
    <m/>
    <n v="10199"/>
    <n v="10133"/>
    <x v="2"/>
    <d v="2002-11-14T00:00:00"/>
    <n v="7.04"/>
    <x v="1"/>
    <n v="42.5"/>
    <n v="6.69"/>
    <n v="2450"/>
    <n v="29.7"/>
    <x v="1"/>
    <n v="2899"/>
    <n v="1779"/>
    <m/>
    <x v="0"/>
    <n v="13"/>
    <n v="6962"/>
    <x v="0"/>
    <s v="BP AMERICA PRODUCTION COMPANY"/>
    <n v="2.1207500000000001"/>
    <n v="0.55052010000000007"/>
    <n v="106.575"/>
    <n v="0.7597259999999999"/>
    <n v="110.00599609999999"/>
    <n v="81.780789999999996"/>
    <n v="29.157809999999998"/>
    <n v="0"/>
    <x v="1"/>
    <n v="0.27066000000000001"/>
    <n v="111.20926"/>
    <n v="-5.4393350676323919E-3"/>
    <n v="7219.89"/>
    <n v="1.8184459194084811E-2"/>
    <n v="1.9278494583805695E-2"/>
    <n v="5.0044553889549313E-3"/>
    <n v="0.97571705002723941"/>
    <n v="0.7353775216200521"/>
    <n v="0.26218868824412639"/>
    <n v="2.4337901358214235E-3"/>
    <x v="0"/>
    <n v="0.06"/>
    <x v="0"/>
    <m/>
    <m/>
    <x v="0"/>
    <n v="10290"/>
    <x v="0"/>
    <x v="0"/>
    <m/>
    <x v="0"/>
    <x v="0"/>
    <x v="0"/>
    <m/>
    <x v="0"/>
    <x v="0"/>
    <x v="0"/>
    <x v="0"/>
    <x v="0"/>
    <x v="0"/>
    <x v="0"/>
    <x v="0"/>
    <x v="0"/>
    <x v="0"/>
    <x v="0"/>
    <x v="0"/>
    <x v="0"/>
    <m/>
    <x v="0"/>
    <x v="0"/>
    <x v="0"/>
    <x v="0"/>
    <x v="0"/>
    <m/>
    <n v="20021114"/>
    <x v="0"/>
    <s v="BP AMERICA"/>
    <m/>
    <m/>
    <d v="2002-11-16T00:00:00"/>
  </r>
  <r>
    <x v="1"/>
    <s v="T19N R094W S33 fMESAVERDE"/>
    <n v="5928"/>
    <x v="0"/>
    <x v="0"/>
    <s v="TIERNEY"/>
    <s v="SW NE"/>
    <n v="33"/>
    <n v="19"/>
    <n v="94"/>
    <n v="41.581668000000001"/>
    <n v="-107.99612"/>
    <s v="4903726998"/>
    <s v="TIERNEY II 33-70"/>
    <x v="0"/>
    <s v="MESAVERDE"/>
    <m/>
    <m/>
    <n v="392"/>
    <x v="0"/>
    <n v="9694"/>
    <n v="10086"/>
    <n v="10249"/>
    <n v="10200"/>
    <x v="2"/>
    <d v="1899-12-31T00:00:00"/>
    <n v="7.37"/>
    <x v="1"/>
    <n v="53"/>
    <n v="5"/>
    <n v="1690"/>
    <n v="0"/>
    <x v="1"/>
    <n v="2560"/>
    <n v="0"/>
    <n v="0"/>
    <x v="1"/>
    <n v="79"/>
    <n v="5740"/>
    <x v="0"/>
    <s v="BP AMERICA PRODUCTION COMPANY"/>
    <n v="2.6446999999999998"/>
    <n v="0.41144999999999998"/>
    <n v="73.515000000000001"/>
    <n v="0"/>
    <n v="76.571150000000003"/>
    <n v="72.217600000000004"/>
    <n v="0"/>
    <n v="0"/>
    <x v="1"/>
    <n v="1.6447800000000001"/>
    <n v="73.862380000000002"/>
    <n v="1.8006424498580875E-2"/>
    <n v="4387"/>
    <n v="-0.13360323886639677"/>
    <n v="3.453911819268745E-2"/>
    <n v="5.3734337279771815E-3"/>
    <n v="0.96008744807933533"/>
    <n v="0.97773183046633483"/>
    <n v="0"/>
    <n v="2.2268169533665175E-2"/>
    <x v="1"/>
    <n v="0"/>
    <x v="1"/>
    <n v="0"/>
    <n v="0"/>
    <x v="1"/>
    <n v="9560"/>
    <x v="2"/>
    <x v="1"/>
    <n v="0"/>
    <x v="1"/>
    <x v="1"/>
    <x v="1"/>
    <n v="4.8"/>
    <x v="1"/>
    <x v="1"/>
    <x v="1"/>
    <x v="1"/>
    <x v="0"/>
    <x v="0"/>
    <x v="0"/>
    <x v="0"/>
    <x v="0"/>
    <x v="0"/>
    <x v="0"/>
    <x v="0"/>
    <x v="0"/>
    <m/>
    <x v="0"/>
    <x v="0"/>
    <x v="0"/>
    <x v="0"/>
    <x v="0"/>
    <m/>
    <n v="19000101"/>
    <x v="0"/>
    <s v="WYOMING ANALYTICAL LABS ROCK SPRINGS ID No D7879"/>
    <m/>
    <s v="9694-10086"/>
    <d v="2007-08-20T00:00:00"/>
  </r>
  <r>
    <x v="1"/>
    <s v="T19N R094W S33 fMESAVERDE"/>
    <n v="3529"/>
    <x v="0"/>
    <x v="0"/>
    <s v="TIERNEY"/>
    <s v="C SE"/>
    <n v="33"/>
    <n v="19"/>
    <n v="94"/>
    <n v="41.576109000000002"/>
    <n v="-107.991798"/>
    <s v="4903724720"/>
    <s v="TIERNEY II 33-03"/>
    <x v="0"/>
    <s v="MESAVERDE"/>
    <m/>
    <m/>
    <m/>
    <x v="0"/>
    <s v="9675"/>
    <m/>
    <n v="10152"/>
    <n v="10081"/>
    <x v="2"/>
    <d v="2002-11-14T00:00:00"/>
    <n v="6.99"/>
    <x v="1"/>
    <n v="42.3"/>
    <n v="8.23"/>
    <n v="2680"/>
    <n v="36.6"/>
    <x v="1"/>
    <n v="3699"/>
    <n v="1590"/>
    <m/>
    <x v="0"/>
    <n v="11"/>
    <n v="7696"/>
    <x v="0"/>
    <s v="BP AMERICA PRODUCTION COMPANY"/>
    <n v="2.11077"/>
    <n v="0.67724670000000009"/>
    <n v="116.58"/>
    <n v="0.93622799999999995"/>
    <n v="120.3042447"/>
    <n v="104.34878999999999"/>
    <n v="26.060099999999998"/>
    <n v="0"/>
    <x v="1"/>
    <n v="0.22902000000000003"/>
    <n v="130.63790999999998"/>
    <n v="-4.1179471469645346E-2"/>
    <n v="8067.13"/>
    <n v="2.35441818978845E-2"/>
    <n v="1.7545266214534491E-2"/>
    <n v="5.6294497479189949E-3"/>
    <n v="0.97682528403754654"/>
    <n v="0.79876346766417206"/>
    <n v="0.1994834424402534"/>
    <n v="1.7530898955747231E-3"/>
    <x v="0"/>
    <n v="2.04"/>
    <x v="0"/>
    <m/>
    <m/>
    <x v="0"/>
    <n v="12110"/>
    <x v="0"/>
    <x v="0"/>
    <m/>
    <x v="0"/>
    <x v="0"/>
    <x v="0"/>
    <m/>
    <x v="0"/>
    <x v="0"/>
    <x v="0"/>
    <x v="0"/>
    <x v="0"/>
    <x v="0"/>
    <x v="0"/>
    <x v="0"/>
    <x v="0"/>
    <x v="0"/>
    <x v="0"/>
    <x v="0"/>
    <x v="0"/>
    <m/>
    <x v="0"/>
    <x v="0"/>
    <x v="0"/>
    <x v="0"/>
    <x v="0"/>
    <m/>
    <n v="20021114"/>
    <x v="0"/>
    <s v="BP AMERICA"/>
    <m/>
    <m/>
    <d v="2002-11-16T00:00:00"/>
  </r>
  <r>
    <x v="1"/>
    <s v="T19N R094W S33 fMESAVERDE"/>
    <n v="3528"/>
    <x v="0"/>
    <x v="0"/>
    <s v="TIERNEY"/>
    <s v="C SW"/>
    <n v="33"/>
    <n v="19"/>
    <n v="94"/>
    <n v="41.576059999999998"/>
    <n v="-108.001375"/>
    <s v="4903724510"/>
    <s v="TIERNEY II 33-02"/>
    <x v="0"/>
    <s v="MESAVERDE"/>
    <m/>
    <m/>
    <m/>
    <x v="0"/>
    <s v="9665"/>
    <m/>
    <n v="10088"/>
    <n v="10076"/>
    <x v="2"/>
    <d v="2002-11-14T00:00:00"/>
    <n v="7.14"/>
    <x v="1"/>
    <n v="26.4"/>
    <n v="7"/>
    <n v="2730"/>
    <n v="140"/>
    <x v="1"/>
    <n v="3799"/>
    <n v="2103"/>
    <m/>
    <x v="0"/>
    <n v="3"/>
    <n v="8288"/>
    <x v="0"/>
    <s v="BP AMERICA PRODUCTION COMPANY"/>
    <n v="1.3173599999999999"/>
    <n v="0.57603000000000004"/>
    <n v="118.755"/>
    <n v="3.5811999999999999"/>
    <n v="124.22958999999999"/>
    <n v="107.16978999999999"/>
    <n v="34.468169999999994"/>
    <n v="0"/>
    <x v="1"/>
    <n v="6.2460000000000002E-2"/>
    <n v="141.70041999999998"/>
    <n v="-6.5697098270330573E-2"/>
    <n v="8808.4"/>
    <n v="3.043915678154463E-2"/>
    <n v="1.060423688108445E-2"/>
    <n v="4.6368180076904394E-3"/>
    <n v="0.98475894511122519"/>
    <n v="0.75631243718261387"/>
    <n v="0.24324677372163045"/>
    <n v="4.4078909575567956E-4"/>
    <x v="0"/>
    <m/>
    <x v="0"/>
    <m/>
    <m/>
    <x v="0"/>
    <n v="12150"/>
    <x v="0"/>
    <x v="0"/>
    <m/>
    <x v="0"/>
    <x v="0"/>
    <x v="0"/>
    <m/>
    <x v="0"/>
    <x v="0"/>
    <x v="0"/>
    <x v="0"/>
    <x v="0"/>
    <x v="0"/>
    <x v="0"/>
    <x v="0"/>
    <x v="0"/>
    <x v="0"/>
    <x v="0"/>
    <x v="0"/>
    <x v="0"/>
    <m/>
    <x v="0"/>
    <x v="0"/>
    <x v="0"/>
    <x v="0"/>
    <x v="0"/>
    <m/>
    <n v="20021114"/>
    <x v="0"/>
    <s v="BP AMERICA"/>
    <m/>
    <m/>
    <d v="2002-11-16T00:00:00"/>
  </r>
  <r>
    <x v="1"/>
    <s v="T19N R094W S33 fMESAVERDE"/>
    <n v="5927"/>
    <x v="0"/>
    <x v="0"/>
    <s v="TIERNEY"/>
    <s v="SE SE"/>
    <n v="33"/>
    <n v="19"/>
    <n v="94"/>
    <n v="41.573217"/>
    <n v="-107.990354"/>
    <s v="4903726999"/>
    <s v="TIERNEY II 33-160"/>
    <x v="0"/>
    <s v="MESAVERDE"/>
    <m/>
    <m/>
    <n v="290"/>
    <x v="0"/>
    <n v="9664"/>
    <n v="9954"/>
    <n v="10170"/>
    <n v="10165"/>
    <x v="2"/>
    <d v="1899-12-31T00:00:00"/>
    <n v="7.41"/>
    <x v="1"/>
    <n v="27"/>
    <n v="0"/>
    <n v="1860"/>
    <n v="0"/>
    <x v="1"/>
    <n v="2270"/>
    <n v="0"/>
    <n v="0"/>
    <x v="1"/>
    <n v="234"/>
    <n v="6940"/>
    <x v="0"/>
    <s v="BP AMERICA PRODUCTION COMPANY"/>
    <n v="1.3472999999999999"/>
    <n v="0"/>
    <n v="80.91"/>
    <n v="0"/>
    <n v="82.257300000000001"/>
    <n v="64.036699999999996"/>
    <n v="0"/>
    <n v="0"/>
    <x v="1"/>
    <n v="4.87188"/>
    <n v="68.908580000000001"/>
    <n v="8.8305112238290809E-2"/>
    <n v="4391"/>
    <n v="-0.22495807960462449"/>
    <n v="1.6379093405691651E-2"/>
    <n v="0"/>
    <n v="0.98362090659430834"/>
    <n v="0.92929937026709875"/>
    <n v="0"/>
    <n v="7.0700629732901185E-2"/>
    <x v="1"/>
    <n v="3"/>
    <x v="1"/>
    <n v="0"/>
    <n v="0"/>
    <x v="1"/>
    <n v="11600"/>
    <x v="2"/>
    <x v="1"/>
    <n v="0"/>
    <x v="1"/>
    <x v="1"/>
    <x v="1"/>
    <n v="3.8"/>
    <x v="1"/>
    <x v="1"/>
    <x v="1"/>
    <x v="1"/>
    <x v="0"/>
    <x v="0"/>
    <x v="0"/>
    <x v="0"/>
    <x v="0"/>
    <x v="0"/>
    <x v="0"/>
    <x v="0"/>
    <x v="0"/>
    <m/>
    <x v="0"/>
    <x v="0"/>
    <x v="0"/>
    <x v="0"/>
    <x v="0"/>
    <m/>
    <n v="19000101"/>
    <x v="0"/>
    <s v="WYOMING ANALYTICAL LABS ROCK SPRINGS ID No D7878"/>
    <m/>
    <s v="9664-9954"/>
    <d v="2007-08-20T00:00:00"/>
  </r>
  <r>
    <x v="1"/>
    <s v="T19N R094W S32 fMESAVERDE/ALMOND"/>
    <n v="3881"/>
    <x v="0"/>
    <x v="0"/>
    <s v="TIERNEY"/>
    <s v="NW NE"/>
    <n v="32"/>
    <n v="19"/>
    <n v="94"/>
    <n v="41.58361"/>
    <n v="-108.01138899999999"/>
    <s v="4903724497"/>
    <s v="TIERNEY 2-32"/>
    <x v="0"/>
    <s v="MESAVERDE/ALMOND"/>
    <m/>
    <m/>
    <m/>
    <x v="0"/>
    <s v="9780"/>
    <m/>
    <n v="10220"/>
    <n v="10150"/>
    <x v="2"/>
    <d v="2003-02-12T00:00:00"/>
    <n v="8.35"/>
    <x v="1"/>
    <n v="21"/>
    <n v="6.3"/>
    <n v="2940"/>
    <n v="84.5"/>
    <x v="1"/>
    <n v="3330"/>
    <n v="2450"/>
    <n v="30.9"/>
    <x v="0"/>
    <n v="14"/>
    <n v="8590"/>
    <x v="0"/>
    <s v="DEVON ENERGY"/>
    <n v="1.0479000000000001"/>
    <n v="0.51842699999999997"/>
    <n v="127.89"/>
    <n v="2.1615099999999998"/>
    <n v="131.61783699999998"/>
    <n v="93.939300000000003"/>
    <n v="40.155499999999996"/>
    <n v="1.0298969999999998"/>
    <x v="1"/>
    <n v="0.29148000000000002"/>
    <n v="135.416177"/>
    <n v="-1.422418044466809E-2"/>
    <n v="8876.7000000000007"/>
    <n v="1.6414090812803733E-2"/>
    <n v="7.9616868342852355E-3"/>
    <n v="3.9388810195991903E-3"/>
    <n v="0.98809943214611562"/>
    <n v="0.69370810844852016"/>
    <n v="0.29653399534385022"/>
    <n v="2.1524754756590122E-3"/>
    <x v="0"/>
    <n v="0.79"/>
    <x v="0"/>
    <n v="7192"/>
    <n v="0.753"/>
    <x v="4"/>
    <m/>
    <x v="0"/>
    <x v="0"/>
    <m/>
    <x v="0"/>
    <x v="0"/>
    <x v="0"/>
    <m/>
    <x v="0"/>
    <x v="0"/>
    <x v="0"/>
    <x v="0"/>
    <x v="0"/>
    <x v="0"/>
    <x v="0"/>
    <x v="0"/>
    <x v="0"/>
    <x v="0"/>
    <x v="0"/>
    <x v="0"/>
    <x v="0"/>
    <m/>
    <x v="0"/>
    <x v="0"/>
    <x v="0"/>
    <x v="0"/>
    <x v="0"/>
    <m/>
    <n v="20030212"/>
    <x v="0"/>
    <s v="ENERGY LABS CASPER LAB No C03020474-005"/>
    <m/>
    <m/>
    <d v="2003-02-19T00:00:00"/>
  </r>
  <r>
    <x v="1"/>
    <s v="T19N R094W S31 fMESAVERDE"/>
    <m/>
    <x v="1"/>
    <x v="3"/>
    <s v="WILD ROSE"/>
    <s v="C SE"/>
    <n v="31"/>
    <n v="19"/>
    <n v="94"/>
    <n v="41.575930999999997"/>
    <n v="-108.030587"/>
    <s v="4903723706"/>
    <s v="VHAMPLIN 443 B3"/>
    <x v="0"/>
    <s v="MESAVERDE"/>
    <m/>
    <m/>
    <m/>
    <x v="0"/>
    <n v="9684"/>
    <m/>
    <n v="10117"/>
    <n v="10060"/>
    <x v="2"/>
    <d v="2002-11-19T00:00:00"/>
    <n v="6.9"/>
    <x v="0"/>
    <n v="16.899999999999999"/>
    <n v="3.35"/>
    <n v="2680"/>
    <n v="18.2"/>
    <x v="1"/>
    <n v="3799"/>
    <n v="1617"/>
    <m/>
    <x v="0"/>
    <n v="14"/>
    <n v="8842"/>
    <x v="0"/>
    <s v="BP AMERICA PRODUCTION COMPANY"/>
    <n v="0.84330999999999989"/>
    <n v="0.27567150000000001"/>
    <n v="116.58"/>
    <n v="0.46555599999999997"/>
    <n v="118.16453750000001"/>
    <n v="107.16978999999999"/>
    <n v="26.502629999999996"/>
    <n v="0"/>
    <x v="1"/>
    <n v="0.29148000000000002"/>
    <n v="133.9639"/>
    <n v="-6.2663944839621608E-2"/>
    <n v="8148.45"/>
    <n v="-4.0819990053235798E-2"/>
    <n v="7.1367435428755423E-3"/>
    <n v="2.3329461260744155E-3"/>
    <n v="0.99053031033104999"/>
    <n v="0.79999007195221994"/>
    <n v="0.19783411799746048"/>
    <n v="2.1758100503195266E-3"/>
    <x v="0"/>
    <m/>
    <x v="0"/>
    <m/>
    <m/>
    <x v="0"/>
    <n v="12770"/>
    <x v="0"/>
    <x v="0"/>
    <m/>
    <x v="0"/>
    <x v="0"/>
    <x v="0"/>
    <m/>
    <x v="0"/>
    <x v="0"/>
    <x v="0"/>
    <x v="0"/>
    <x v="0"/>
    <x v="0"/>
    <x v="0"/>
    <x v="0"/>
    <x v="0"/>
    <x v="0"/>
    <x v="0"/>
    <x v="0"/>
    <x v="0"/>
    <m/>
    <x v="0"/>
    <x v="0"/>
    <x v="0"/>
    <x v="0"/>
    <x v="0"/>
    <m/>
    <n v="20021119"/>
    <x v="0"/>
    <s v="BP AMERICA"/>
    <m/>
    <m/>
    <d v="2002-11-21T00:00:00"/>
  </r>
  <r>
    <x v="1"/>
    <s v="T19N R094W S31 fMESAVERDE"/>
    <m/>
    <x v="1"/>
    <x v="3"/>
    <s v="WILD ROSE"/>
    <s v="C NW"/>
    <n v="31"/>
    <n v="19"/>
    <n v="94"/>
    <n v="41.583140999999998"/>
    <n v="-108.039665"/>
    <s v="4903723709"/>
    <s v="CHAMPLIN 443 B4"/>
    <x v="0"/>
    <s v="MESAVERDE"/>
    <m/>
    <m/>
    <m/>
    <x v="0"/>
    <n v="9680"/>
    <m/>
    <n v="10104"/>
    <n v="10058"/>
    <x v="2"/>
    <d v="2002-11-18T00:00:00"/>
    <n v="7.07"/>
    <x v="0"/>
    <n v="12.9"/>
    <n v="4.04"/>
    <n v="2540"/>
    <n v="29.8"/>
    <x v="1"/>
    <n v="3449"/>
    <n v="917"/>
    <m/>
    <x v="0"/>
    <n v="2"/>
    <n v="6872"/>
    <x v="0"/>
    <s v="BP AMERICA PRODUCTION COMPANY"/>
    <n v="0.64371"/>
    <n v="0.33245160000000001"/>
    <n v="110.49"/>
    <n v="0.76228399999999996"/>
    <n v="112.22844559999999"/>
    <n v="97.296289999999999"/>
    <n v="15.029629999999999"/>
    <n v="0"/>
    <x v="1"/>
    <n v="4.1640000000000003E-2"/>
    <n v="112.36756"/>
    <n v="-6.1939837099227147E-4"/>
    <n v="6954.74"/>
    <n v="5.9840569794470553E-3"/>
    <n v="5.7357116242550904E-3"/>
    <n v="2.9622757245066937E-3"/>
    <n v="0.99130201265123818"/>
    <n v="0.86587525794811249"/>
    <n v="0.13375417246756982"/>
    <n v="3.7056958431775153E-4"/>
    <x v="0"/>
    <n v="0.1"/>
    <x v="0"/>
    <m/>
    <m/>
    <x v="0"/>
    <n v="9810"/>
    <x v="0"/>
    <x v="0"/>
    <m/>
    <x v="0"/>
    <x v="0"/>
    <x v="0"/>
    <m/>
    <x v="0"/>
    <x v="0"/>
    <x v="0"/>
    <x v="0"/>
    <x v="0"/>
    <x v="0"/>
    <x v="0"/>
    <x v="0"/>
    <x v="0"/>
    <x v="0"/>
    <x v="0"/>
    <x v="0"/>
    <x v="0"/>
    <m/>
    <x v="0"/>
    <x v="0"/>
    <x v="0"/>
    <x v="0"/>
    <x v="0"/>
    <m/>
    <n v="20021118"/>
    <x v="0"/>
    <s v="BP AMERICA"/>
    <m/>
    <m/>
    <d v="2002-11-20T00:00:00"/>
  </r>
  <r>
    <x v="1"/>
    <s v="T19N R094W S31 fMESAVERDE"/>
    <m/>
    <x v="1"/>
    <x v="3"/>
    <s v="WILD ROSE"/>
    <s v="C NE"/>
    <n v="31"/>
    <n v="19"/>
    <n v="94"/>
    <n v="41.583162000000002"/>
    <n v="-108.03017199999999"/>
    <s v="4903723511"/>
    <s v="CHAMPLIN 443 B2"/>
    <x v="0"/>
    <s v="MESAVERDE"/>
    <m/>
    <m/>
    <m/>
    <x v="0"/>
    <n v="9648"/>
    <m/>
    <n v="10020"/>
    <n v="9974"/>
    <x v="2"/>
    <d v="2002-11-19T00:00:00"/>
    <n v="7.81"/>
    <x v="0"/>
    <n v="7.26"/>
    <n v="2.1"/>
    <n v="2700"/>
    <n v="18.8"/>
    <x v="1"/>
    <n v="3649"/>
    <n v="1617"/>
    <m/>
    <x v="0"/>
    <n v="11"/>
    <n v="8100"/>
    <x v="0"/>
    <s v="BP AMERICA PRODUCTION COMPANY"/>
    <n v="0.36227399999999998"/>
    <n v="0.17280900000000002"/>
    <n v="117.45"/>
    <n v="0.480904"/>
    <n v="118.46598699999998"/>
    <n v="102.93828999999999"/>
    <n v="26.502629999999996"/>
    <n v="0"/>
    <x v="1"/>
    <n v="0.22902000000000003"/>
    <n v="129.66994"/>
    <n v="-4.5152482090995288E-2"/>
    <n v="8005.16"/>
    <n v="-5.8887958890194289E-3"/>
    <n v="3.0580423054256075E-3"/>
    <n v="1.4587224939087372E-3"/>
    <n v="0.99548323520066562"/>
    <n v="0.79384852032784159"/>
    <n v="0.20438530317820766"/>
    <n v="1.7661764939507186E-3"/>
    <x v="0"/>
    <m/>
    <x v="0"/>
    <m/>
    <m/>
    <x v="0"/>
    <n v="12520"/>
    <x v="0"/>
    <x v="0"/>
    <m/>
    <x v="0"/>
    <x v="0"/>
    <x v="0"/>
    <m/>
    <x v="0"/>
    <x v="0"/>
    <x v="0"/>
    <x v="0"/>
    <x v="0"/>
    <x v="0"/>
    <x v="0"/>
    <x v="0"/>
    <x v="0"/>
    <x v="0"/>
    <x v="0"/>
    <x v="0"/>
    <x v="0"/>
    <m/>
    <x v="0"/>
    <x v="0"/>
    <x v="0"/>
    <x v="0"/>
    <x v="0"/>
    <m/>
    <n v="20021119"/>
    <x v="0"/>
    <s v="BP AMERICA"/>
    <m/>
    <m/>
    <d v="2002-11-21T00:00:00"/>
  </r>
  <r>
    <x v="1"/>
    <s v="T19N R094W S30 fMESAVERDE"/>
    <n v="3543"/>
    <x v="0"/>
    <x v="0"/>
    <s v="TWO RIM"/>
    <s v="SE NW"/>
    <n v="30"/>
    <n v="19"/>
    <n v="94"/>
    <n v="41.59751"/>
    <n v="-108.035417"/>
    <s v="4903724390"/>
    <s v="TWO RIM 30-01"/>
    <x v="0"/>
    <s v="MESAVERDE"/>
    <m/>
    <m/>
    <m/>
    <x v="0"/>
    <s v="9712"/>
    <m/>
    <n v="10071"/>
    <n v="10064"/>
    <x v="2"/>
    <d v="2002-11-26T00:00:00"/>
    <n v="7.26"/>
    <x v="1"/>
    <n v="22.7"/>
    <n v="5.82"/>
    <n v="2490"/>
    <n v="65.900000000000006"/>
    <x v="1"/>
    <n v="2900"/>
    <n v="1806"/>
    <m/>
    <x v="0"/>
    <n v="21"/>
    <n v="7458"/>
    <x v="0"/>
    <s v="BP AMERICA PRODUCTION CO"/>
    <n v="1.13273"/>
    <n v="0.47892780000000001"/>
    <n v="108.315"/>
    <n v="1.6857219999999999"/>
    <n v="111.6123798"/>
    <n v="81.808999999999997"/>
    <n v="29.600339999999996"/>
    <n v="0"/>
    <x v="1"/>
    <n v="0.43722000000000005"/>
    <n v="111.84655999999998"/>
    <n v="-1.0479786586725006E-3"/>
    <n v="7311.42"/>
    <n v="-9.9245603415706179E-3"/>
    <n v="1.0148784588499564E-2"/>
    <n v="4.2909917417601733E-3"/>
    <n v="0.98556022366974028"/>
    <n v="0.73143957221393319"/>
    <n v="0.26465132231156685"/>
    <n v="3.9091054745000664E-3"/>
    <x v="0"/>
    <n v="0.68"/>
    <x v="0"/>
    <m/>
    <m/>
    <x v="0"/>
    <n v="10180"/>
    <x v="0"/>
    <x v="0"/>
    <m/>
    <x v="0"/>
    <x v="0"/>
    <x v="0"/>
    <m/>
    <x v="0"/>
    <x v="0"/>
    <x v="0"/>
    <x v="0"/>
    <x v="0"/>
    <x v="0"/>
    <x v="0"/>
    <x v="0"/>
    <x v="0"/>
    <x v="0"/>
    <x v="0"/>
    <x v="0"/>
    <x v="0"/>
    <m/>
    <x v="0"/>
    <x v="0"/>
    <x v="0"/>
    <x v="0"/>
    <x v="0"/>
    <m/>
    <n v="20021126"/>
    <x v="0"/>
    <s v="BP AMERICA"/>
    <m/>
    <m/>
    <d v="2002-11-28T00:00:00"/>
  </r>
  <r>
    <x v="1"/>
    <s v="T19N R094W S30 fMESAVERDE"/>
    <n v="3545"/>
    <x v="0"/>
    <x v="0"/>
    <s v="TWO RIM"/>
    <s v="NW SW"/>
    <n v="30"/>
    <n v="19"/>
    <n v="94"/>
    <n v="41.593229999999998"/>
    <n v="-108.041597"/>
    <s v="4903724521"/>
    <s v="TWO RIM 30-03"/>
    <x v="0"/>
    <s v="MESAVERDE"/>
    <m/>
    <m/>
    <m/>
    <x v="0"/>
    <s v="9681"/>
    <m/>
    <n v="10147"/>
    <n v="10042"/>
    <x v="2"/>
    <d v="2002-11-26T00:00:00"/>
    <n v="6.77"/>
    <x v="1"/>
    <n v="38.700000000000003"/>
    <n v="6.99"/>
    <n v="3000"/>
    <n v="12.4"/>
    <x v="1"/>
    <n v="4099"/>
    <n v="2022"/>
    <m/>
    <x v="0"/>
    <n v="12"/>
    <n v="9210"/>
    <x v="0"/>
    <s v="BP AMERICA PRODUCTION CO"/>
    <n v="1.9311300000000002"/>
    <n v="0.57520710000000008"/>
    <n v="130.5"/>
    <n v="0.31719199999999997"/>
    <n v="133.3235291"/>
    <n v="115.63279"/>
    <n v="33.14058"/>
    <n v="0"/>
    <x v="1"/>
    <n v="0.24984000000000001"/>
    <n v="149.02321000000001"/>
    <n v="-5.5604257906586185E-2"/>
    <n v="9191.09"/>
    <n v="-1.0276565138260753E-3"/>
    <n v="1.4484540073579556E-2"/>
    <n v="4.3143704932125148E-3"/>
    <n v="0.98120108943320794"/>
    <n v="0.77593812400095252"/>
    <n v="0.22238535862970607"/>
    <n v="1.6765173693413262E-3"/>
    <x v="0"/>
    <m/>
    <x v="0"/>
    <m/>
    <m/>
    <x v="0"/>
    <n v="14130"/>
    <x v="0"/>
    <x v="0"/>
    <m/>
    <x v="0"/>
    <x v="0"/>
    <x v="0"/>
    <m/>
    <x v="0"/>
    <x v="0"/>
    <x v="0"/>
    <x v="0"/>
    <x v="0"/>
    <x v="0"/>
    <x v="0"/>
    <x v="0"/>
    <x v="0"/>
    <x v="0"/>
    <x v="0"/>
    <x v="0"/>
    <x v="0"/>
    <m/>
    <x v="0"/>
    <x v="0"/>
    <x v="0"/>
    <x v="0"/>
    <x v="0"/>
    <m/>
    <n v="20021126"/>
    <x v="0"/>
    <s v="BP AMERICA"/>
    <m/>
    <m/>
    <d v="2002-11-28T00:00:00"/>
  </r>
  <r>
    <x v="1"/>
    <s v="T19N R094W S30 fMESAVERDE"/>
    <n v="3544"/>
    <x v="0"/>
    <x v="0"/>
    <s v="TWO RIM"/>
    <s v="SE SW"/>
    <n v="30"/>
    <n v="19"/>
    <n v="94"/>
    <n v="41.590060000000001"/>
    <n v="-108.036214"/>
    <s v="4903724389"/>
    <s v="TWO RIM 30-02"/>
    <x v="0"/>
    <s v="MESAVERDE"/>
    <m/>
    <m/>
    <m/>
    <x v="0"/>
    <s v="9678"/>
    <m/>
    <n v="10043"/>
    <n v="10035"/>
    <x v="2"/>
    <d v="2002-11-26T00:00:00"/>
    <n v="6.94"/>
    <x v="1"/>
    <n v="30.6"/>
    <n v="7.3"/>
    <n v="2600"/>
    <n v="55"/>
    <x v="1"/>
    <n v="3699"/>
    <n v="1240"/>
    <m/>
    <x v="0"/>
    <n v="2"/>
    <n v="7600"/>
    <x v="0"/>
    <s v="BP AMERICA PRODUCTION CO"/>
    <n v="1.52694"/>
    <n v="0.60071699999999995"/>
    <n v="113.1"/>
    <n v="1.4068999999999998"/>
    <n v="116.63455699999999"/>
    <n v="104.34878999999999"/>
    <n v="20.323599999999999"/>
    <n v="0"/>
    <x v="1"/>
    <n v="4.1640000000000003E-2"/>
    <n v="124.71402999999999"/>
    <n v="-3.3476363381402384E-2"/>
    <n v="7633.9"/>
    <n v="2.2253001529483349E-3"/>
    <n v="1.3091660304415612E-2"/>
    <n v="5.1504203852722657E-3"/>
    <n v="0.98175791931031209"/>
    <n v="0.83670449908482625"/>
    <n v="0.16296161706906592"/>
    <n v="3.3388384610777156E-4"/>
    <x v="0"/>
    <m/>
    <x v="0"/>
    <m/>
    <m/>
    <x v="0"/>
    <n v="12090"/>
    <x v="0"/>
    <x v="0"/>
    <m/>
    <x v="0"/>
    <x v="0"/>
    <x v="0"/>
    <m/>
    <x v="0"/>
    <x v="0"/>
    <x v="0"/>
    <x v="0"/>
    <x v="0"/>
    <x v="0"/>
    <x v="0"/>
    <x v="0"/>
    <x v="0"/>
    <x v="0"/>
    <x v="0"/>
    <x v="0"/>
    <x v="0"/>
    <m/>
    <x v="0"/>
    <x v="0"/>
    <x v="0"/>
    <x v="0"/>
    <x v="0"/>
    <m/>
    <n v="20021126"/>
    <x v="0"/>
    <s v="BP AMERICA"/>
    <m/>
    <m/>
    <d v="2002-11-28T00:00:00"/>
  </r>
  <r>
    <x v="1"/>
    <s v="T19N R094W S29 fMESAVERDE"/>
    <n v="4263"/>
    <x v="0"/>
    <x v="0"/>
    <s v="TWO RIM"/>
    <s v="NE NW"/>
    <n v="29"/>
    <n v="19"/>
    <n v="94"/>
    <n v="41.453519999999997"/>
    <n v="-107.99147000000001"/>
    <s v="4903726416"/>
    <s v="TWO RIM UNIT 29-06"/>
    <x v="0"/>
    <s v="MESAVERDE"/>
    <m/>
    <m/>
    <m/>
    <x v="0"/>
    <s v="9758"/>
    <m/>
    <n v="10593"/>
    <n v="10572"/>
    <x v="2"/>
    <d v="2003-10-01T00:00:00"/>
    <n v="7.45"/>
    <x v="1"/>
    <n v="15"/>
    <n v="3.4"/>
    <n v="1947"/>
    <n v="41"/>
    <x v="1"/>
    <n v="2199"/>
    <n v="952"/>
    <m/>
    <x v="0"/>
    <n v="1210"/>
    <n v="7180"/>
    <x v="0"/>
    <s v="BP AMERICAN PRODUCTION COMPANY"/>
    <n v="0.74849999999999994"/>
    <n v="0.27978599999999998"/>
    <n v="84.694499999999991"/>
    <n v="1.04878"/>
    <n v="86.771565999999979"/>
    <n v="62.033789999999996"/>
    <n v="15.603279999999998"/>
    <n v="0"/>
    <x v="1"/>
    <n v="25.192200000000003"/>
    <n v="102.82926999999999"/>
    <n v="-8.469215821390165E-2"/>
    <n v="6367.4"/>
    <n v="-5.9981989163972453E-2"/>
    <n v="8.6260976320284479E-3"/>
    <n v="3.22439726396087E-3"/>
    <n v="0.98814950510401078"/>
    <n v="0.60326976939542598"/>
    <n v="0.15173967489995796"/>
    <n v="0.24499055570461606"/>
    <x v="0"/>
    <n v="41"/>
    <x v="0"/>
    <m/>
    <m/>
    <x v="0"/>
    <n v="9430"/>
    <x v="0"/>
    <x v="0"/>
    <m/>
    <x v="0"/>
    <x v="0"/>
    <x v="0"/>
    <n v="2.2999999999999998"/>
    <x v="0"/>
    <x v="0"/>
    <x v="0"/>
    <x v="0"/>
    <x v="0"/>
    <x v="0"/>
    <x v="0"/>
    <x v="0"/>
    <x v="0"/>
    <x v="0"/>
    <x v="0"/>
    <x v="0"/>
    <x v="0"/>
    <m/>
    <x v="0"/>
    <x v="0"/>
    <x v="0"/>
    <x v="0"/>
    <x v="0"/>
    <m/>
    <n v="2003101"/>
    <x v="0"/>
    <s v="BP AMERICA"/>
    <m/>
    <m/>
    <d v="2003-10-02T00:00:00"/>
  </r>
  <r>
    <x v="1"/>
    <s v="T19N R094W S29 fMESAVERDE"/>
    <n v="3527"/>
    <x v="0"/>
    <x v="0"/>
    <s v="TIERNEY"/>
    <s v="SE SE"/>
    <n v="29"/>
    <n v="19"/>
    <n v="94"/>
    <n v="41.588009999999997"/>
    <n v="-108.006953"/>
    <s v="4903724533"/>
    <s v="TIERNEY II 29-05"/>
    <x v="0"/>
    <s v="MESAVERDE"/>
    <m/>
    <m/>
    <m/>
    <x v="0"/>
    <s v="9710"/>
    <m/>
    <n v="10103"/>
    <n v="10100"/>
    <x v="2"/>
    <d v="2002-11-11T00:00:00"/>
    <n v="6.82"/>
    <x v="1"/>
    <n v="31.7"/>
    <n v="5.66"/>
    <n v="2580"/>
    <n v="173"/>
    <x v="1"/>
    <n v="3549"/>
    <n v="1213"/>
    <m/>
    <x v="0"/>
    <n v="22"/>
    <n v="7506"/>
    <x v="0"/>
    <s v="BP AMERICA PRODUCTION COMPANY"/>
    <n v="1.5818300000000001"/>
    <n v="0.46576140000000005"/>
    <n v="112.23"/>
    <n v="4.4253399999999994"/>
    <n v="118.7029314"/>
    <n v="100.11729"/>
    <n v="19.881069999999998"/>
    <n v="0"/>
    <x v="1"/>
    <n v="0.45804000000000006"/>
    <n v="120.45639999999999"/>
    <n v="-7.3318008949743657E-3"/>
    <n v="7574.36"/>
    <n v="4.5330482826670309E-3"/>
    <n v="1.3325955655379881E-2"/>
    <n v="3.9237565113745794E-3"/>
    <n v="0.98275028783324547"/>
    <n v="0.8311496109795744"/>
    <n v="0.16504785133874164"/>
    <n v="3.8025376816839961E-3"/>
    <x v="0"/>
    <n v="11.9"/>
    <x v="0"/>
    <m/>
    <m/>
    <x v="0"/>
    <n v="10480"/>
    <x v="0"/>
    <x v="0"/>
    <m/>
    <x v="0"/>
    <x v="0"/>
    <x v="0"/>
    <m/>
    <x v="0"/>
    <x v="0"/>
    <x v="0"/>
    <x v="0"/>
    <x v="0"/>
    <x v="0"/>
    <x v="0"/>
    <x v="0"/>
    <x v="0"/>
    <x v="0"/>
    <x v="0"/>
    <x v="0"/>
    <x v="0"/>
    <m/>
    <x v="0"/>
    <x v="0"/>
    <x v="0"/>
    <x v="0"/>
    <x v="0"/>
    <m/>
    <n v="20021111"/>
    <x v="0"/>
    <s v="BP AMERICA"/>
    <m/>
    <m/>
    <d v="2002-11-13T00:00:00"/>
  </r>
  <r>
    <x v="1"/>
    <s v="T19N R094W S29 fMESAVERDE"/>
    <n v="3541"/>
    <x v="0"/>
    <x v="0"/>
    <s v="TWO RIM"/>
    <s v="SE NW"/>
    <n v="29"/>
    <n v="19"/>
    <n v="94"/>
    <n v="41.59722"/>
    <n v="-108.016111"/>
    <s v="4903724326"/>
    <s v="TWO RIM 29-03"/>
    <x v="0"/>
    <s v="MESAVERDE"/>
    <m/>
    <m/>
    <m/>
    <x v="0"/>
    <s v="9708"/>
    <m/>
    <n v="10076"/>
    <n v="10072"/>
    <x v="2"/>
    <d v="2002-11-11T00:00:00"/>
    <n v="6.44"/>
    <x v="1"/>
    <n v="15.9"/>
    <n v="3.03"/>
    <n v="1700"/>
    <n v="50"/>
    <x v="1"/>
    <n v="1949"/>
    <n v="970"/>
    <m/>
    <x v="0"/>
    <n v="18"/>
    <n v="4388"/>
    <x v="0"/>
    <s v="BP AMERICA PRODUCTION CO"/>
    <n v="0.79341000000000006"/>
    <n v="0.2493387"/>
    <n v="73.95"/>
    <n v="1.2789999999999999"/>
    <n v="76.271748699999989"/>
    <n v="54.981290000000001"/>
    <n v="15.898299999999999"/>
    <n v="0"/>
    <x v="1"/>
    <n v="0.37476000000000004"/>
    <n v="71.254350000000002"/>
    <n v="3.4010244588674854E-2"/>
    <n v="4705.93"/>
    <n v="3.4960682565183622E-2"/>
    <n v="1.0402409981718437E-2"/>
    <n v="3.2690833008264309E-3"/>
    <n v="0.98632850671745509"/>
    <n v="0.77162011863135371"/>
    <n v="0.22312041299934668"/>
    <n v="5.2594683692995586E-3"/>
    <x v="0"/>
    <n v="0.13"/>
    <x v="0"/>
    <m/>
    <m/>
    <x v="0"/>
    <n v="6890"/>
    <x v="0"/>
    <x v="0"/>
    <m/>
    <x v="0"/>
    <x v="0"/>
    <x v="0"/>
    <m/>
    <x v="0"/>
    <x v="0"/>
    <x v="0"/>
    <x v="0"/>
    <x v="0"/>
    <x v="0"/>
    <x v="0"/>
    <x v="0"/>
    <x v="0"/>
    <x v="0"/>
    <x v="0"/>
    <x v="0"/>
    <x v="0"/>
    <m/>
    <x v="0"/>
    <x v="0"/>
    <x v="0"/>
    <x v="0"/>
    <x v="0"/>
    <m/>
    <n v="20021111"/>
    <x v="0"/>
    <s v="BP AMERICA"/>
    <m/>
    <m/>
    <d v="2002-11-13T00:00:00"/>
  </r>
  <r>
    <x v="1"/>
    <s v="T19N R094W S29 fMESAVERDE"/>
    <n v="4264"/>
    <x v="0"/>
    <x v="0"/>
    <s v="TWO RIM"/>
    <s v="SE SW"/>
    <n v="29"/>
    <n v="19"/>
    <n v="94"/>
    <n v="41.590159"/>
    <n v="-108.019882"/>
    <s v="4903725418"/>
    <s v="TWO RIM UNIT 29-07"/>
    <x v="0"/>
    <s v="MESAVERDE"/>
    <m/>
    <m/>
    <m/>
    <x v="0"/>
    <s v="9704"/>
    <m/>
    <n v="10290"/>
    <m/>
    <x v="2"/>
    <d v="2003-10-01T00:00:00"/>
    <n v="7.55"/>
    <x v="1"/>
    <n v="29"/>
    <n v="5.4"/>
    <n v="2689"/>
    <n v="15"/>
    <x v="1"/>
    <n v="3699"/>
    <n v="1190"/>
    <m/>
    <x v="0"/>
    <n v="23"/>
    <n v="8828"/>
    <x v="0"/>
    <s v="BP AMERICAN PRODUCTION COMPANY"/>
    <n v="1.4471000000000001"/>
    <n v="0.44436600000000004"/>
    <n v="116.97149999999999"/>
    <n v="0.38369999999999999"/>
    <n v="119.24666599999999"/>
    <n v="104.34878999999999"/>
    <n v="19.504099999999998"/>
    <n v="0"/>
    <x v="1"/>
    <n v="0.47886000000000006"/>
    <n v="124.33174999999999"/>
    <n v="-2.0876578818050918E-2"/>
    <n v="7650.4"/>
    <n v="-7.1463248859112552E-2"/>
    <n v="1.2135349763153967E-2"/>
    <n v="3.7264438068230778E-3"/>
    <n v="0.98413820643002303"/>
    <n v="0.83927709535175055"/>
    <n v="0.15687143468985196"/>
    <n v="3.8514699583975945E-3"/>
    <x v="0"/>
    <n v="7.3"/>
    <x v="0"/>
    <m/>
    <m/>
    <x v="0"/>
    <n v="12840"/>
    <x v="0"/>
    <x v="0"/>
    <m/>
    <x v="0"/>
    <x v="0"/>
    <x v="0"/>
    <n v="11"/>
    <x v="0"/>
    <x v="0"/>
    <x v="0"/>
    <x v="0"/>
    <x v="0"/>
    <x v="0"/>
    <x v="0"/>
    <x v="0"/>
    <x v="0"/>
    <x v="0"/>
    <x v="0"/>
    <x v="0"/>
    <x v="0"/>
    <m/>
    <x v="0"/>
    <x v="0"/>
    <x v="0"/>
    <x v="0"/>
    <x v="0"/>
    <m/>
    <n v="2003101"/>
    <x v="0"/>
    <s v="BP AMERICA"/>
    <m/>
    <m/>
    <d v="2003-10-02T00:00:00"/>
  </r>
  <r>
    <x v="1"/>
    <s v="T19N R094W S29 fMESAVERDE"/>
    <n v="4262"/>
    <x v="0"/>
    <x v="0"/>
    <s v="TWO RIM"/>
    <s v="NW NW"/>
    <n v="29"/>
    <n v="19"/>
    <n v="94"/>
    <n v="41.600535000000001"/>
    <n v="-108.021782"/>
    <s v="4903725417"/>
    <s v="TWO RIM UNIT 29-05"/>
    <x v="0"/>
    <s v="MESAVERDE"/>
    <m/>
    <m/>
    <m/>
    <x v="0"/>
    <s v="9693"/>
    <m/>
    <n v="10122"/>
    <n v="10119"/>
    <x v="2"/>
    <d v="2003-10-01T00:00:00"/>
    <n v="7.36"/>
    <x v="1"/>
    <n v="18"/>
    <n v="3.4"/>
    <n v="2442"/>
    <n v="9.6999999999999993"/>
    <x v="1"/>
    <n v="2949"/>
    <n v="1534"/>
    <m/>
    <x v="0"/>
    <n v="41"/>
    <n v="7488"/>
    <x v="0"/>
    <s v="BP AMERICAN PRODUCTION COMPANY"/>
    <n v="0.8982"/>
    <n v="0.27978599999999998"/>
    <n v="106.22699999999999"/>
    <n v="0.24812599999999996"/>
    <n v="107.65311199999999"/>
    <n v="83.191289999999995"/>
    <n v="25.142259999999997"/>
    <n v="0"/>
    <x v="1"/>
    <n v="0.85362000000000005"/>
    <n v="109.18716999999999"/>
    <n v="-7.074598805400934E-3"/>
    <n v="6997.1"/>
    <n v="-3.3889997307578107E-2"/>
    <n v="8.3434652590442544E-3"/>
    <n v="2.5989587741783071E-3"/>
    <n v="0.98905757596677735"/>
    <n v="0.76191451797862331"/>
    <n v="0.23026753051663484"/>
    <n v="7.8179515047418126E-3"/>
    <x v="0"/>
    <n v="0.43"/>
    <x v="0"/>
    <m/>
    <m/>
    <x v="0"/>
    <n v="11270"/>
    <x v="0"/>
    <x v="0"/>
    <m/>
    <x v="0"/>
    <x v="0"/>
    <x v="0"/>
    <n v="3.1"/>
    <x v="0"/>
    <x v="0"/>
    <x v="0"/>
    <x v="0"/>
    <x v="0"/>
    <x v="0"/>
    <x v="0"/>
    <x v="0"/>
    <x v="0"/>
    <x v="0"/>
    <x v="0"/>
    <x v="0"/>
    <x v="0"/>
    <m/>
    <x v="0"/>
    <x v="0"/>
    <x v="0"/>
    <x v="0"/>
    <x v="0"/>
    <m/>
    <n v="2003101"/>
    <x v="0"/>
    <s v="BP AMERICA"/>
    <m/>
    <m/>
    <d v="2003-10-02T00:00:00"/>
  </r>
  <r>
    <x v="1"/>
    <s v="T19N R094W S28 fMESAVERDE/ALMOND"/>
    <n v="3748"/>
    <x v="0"/>
    <x v="0"/>
    <s v="TIERNEY"/>
    <s v="SE NW"/>
    <n v="28"/>
    <n v="19"/>
    <n v="94"/>
    <n v="41.597360000000002"/>
    <n v="-108.00106700000001"/>
    <s v="4903724536"/>
    <s v="TIERNEY II 28-02"/>
    <x v="0"/>
    <s v="MESAVERDE/ALMOND"/>
    <m/>
    <m/>
    <m/>
    <x v="0"/>
    <s v="9778"/>
    <m/>
    <n v="10207"/>
    <n v="10205"/>
    <x v="2"/>
    <d v="2003-02-11T00:00:00"/>
    <n v="7.49"/>
    <x v="1"/>
    <n v="25.4"/>
    <n v="9.49"/>
    <n v="2490"/>
    <n v="34.1"/>
    <x v="1"/>
    <n v="3498"/>
    <n v="1815"/>
    <m/>
    <x v="0"/>
    <n v="44"/>
    <n v="7616"/>
    <x v="0"/>
    <s v="BP AMERICA PRODUCTION COMPANY"/>
    <n v="1.26746"/>
    <n v="0.78093210000000002"/>
    <n v="108.315"/>
    <n v="0.872278"/>
    <n v="111.23567009999999"/>
    <n v="98.678579999999997"/>
    <n v="29.747849999999996"/>
    <n v="0"/>
    <x v="1"/>
    <n v="0.91608000000000012"/>
    <n v="129.34250999999998"/>
    <n v="-7.5263849333607899E-2"/>
    <n v="7915.99"/>
    <n v="1.9314331260836492E-2"/>
    <n v="1.1394366562996954E-2"/>
    <n v="7.0205186816238727E-3"/>
    <n v="0.98158511475537913"/>
    <n v="0.76292457908849931"/>
    <n v="0.22999283066332948"/>
    <n v="7.0825902481713113E-3"/>
    <x v="0"/>
    <m/>
    <x v="0"/>
    <m/>
    <m/>
    <x v="0"/>
    <n v="11790"/>
    <x v="0"/>
    <x v="0"/>
    <m/>
    <x v="0"/>
    <x v="0"/>
    <x v="0"/>
    <n v="7.31"/>
    <x v="0"/>
    <x v="0"/>
    <x v="0"/>
    <x v="0"/>
    <x v="0"/>
    <x v="0"/>
    <x v="0"/>
    <x v="0"/>
    <x v="0"/>
    <x v="0"/>
    <x v="0"/>
    <x v="0"/>
    <x v="0"/>
    <m/>
    <x v="0"/>
    <x v="0"/>
    <x v="0"/>
    <x v="0"/>
    <x v="0"/>
    <m/>
    <n v="20030211"/>
    <x v="0"/>
    <s v="BP AMERICA"/>
    <m/>
    <m/>
    <d v="2003-02-13T00:00:00"/>
  </r>
  <r>
    <x v="1"/>
    <s v="T19N R094W S28 fMESAVERDE/ALMOND"/>
    <n v="3750"/>
    <x v="0"/>
    <x v="0"/>
    <s v="TIERNEY"/>
    <s v="NW SE"/>
    <n v="28"/>
    <n v="19"/>
    <n v="94"/>
    <n v="41.590649999999997"/>
    <n v="-107.992008"/>
    <s v="4903724535"/>
    <s v="TIERNEY II 28-04"/>
    <x v="0"/>
    <s v="MESAVERDE/ALMOND"/>
    <m/>
    <m/>
    <m/>
    <x v="0"/>
    <s v="9756"/>
    <m/>
    <n v="10150"/>
    <n v="10115"/>
    <x v="2"/>
    <d v="2003-02-06T00:00:00"/>
    <n v="8.6199999999999992"/>
    <x v="1"/>
    <n v="38.200000000000003"/>
    <n v="4.93"/>
    <n v="2280"/>
    <n v="22"/>
    <x v="1"/>
    <n v="3049"/>
    <n v="1868"/>
    <n v="107"/>
    <x v="0"/>
    <n v="15"/>
    <n v="7108"/>
    <x v="0"/>
    <s v="BP AMERICA PRODUCTION COMPANY"/>
    <n v="1.9061800000000002"/>
    <n v="0.40568969999999999"/>
    <n v="99.18"/>
    <n v="0.56275999999999993"/>
    <n v="102.05462969999999"/>
    <n v="86.012289999999993"/>
    <n v="30.616519999999998"/>
    <n v="3.5663099999999996"/>
    <x v="1"/>
    <n v="0.31230000000000002"/>
    <n v="120.50741999999998"/>
    <n v="-8.2910767243890959E-2"/>
    <n v="7384.13"/>
    <n v="1.9053789884578738E-2"/>
    <n v="1.8678035534530978E-2"/>
    <n v="3.9752209301289546E-3"/>
    <n v="0.97734674353534001"/>
    <n v="0.71375098728360464"/>
    <n v="0.25406335974996397"/>
    <n v="2.5915416660650444E-3"/>
    <x v="0"/>
    <n v="0.27"/>
    <x v="0"/>
    <m/>
    <m/>
    <x v="0"/>
    <n v="8210"/>
    <x v="0"/>
    <x v="0"/>
    <m/>
    <x v="0"/>
    <x v="0"/>
    <x v="0"/>
    <n v="4.21"/>
    <x v="0"/>
    <x v="0"/>
    <x v="0"/>
    <x v="0"/>
    <x v="0"/>
    <x v="0"/>
    <x v="0"/>
    <x v="0"/>
    <x v="0"/>
    <x v="0"/>
    <x v="0"/>
    <x v="0"/>
    <x v="0"/>
    <m/>
    <x v="0"/>
    <x v="0"/>
    <x v="0"/>
    <x v="0"/>
    <x v="0"/>
    <m/>
    <n v="20030206"/>
    <x v="0"/>
    <s v="BP AMERICA"/>
    <m/>
    <m/>
    <d v="2003-02-08T00:00:00"/>
  </r>
  <r>
    <x v="1"/>
    <s v="T19N R094W S28 fMESAVERDE"/>
    <n v="3523"/>
    <x v="0"/>
    <x v="0"/>
    <s v="TIERNEY"/>
    <s v="C SW"/>
    <n v="28"/>
    <n v="19"/>
    <n v="94"/>
    <n v="41.590465000000002"/>
    <n v="-108.00138099999999"/>
    <s v="4903721675"/>
    <s v="TIERNEY 12-28"/>
    <x v="0"/>
    <s v="MESAVERDE"/>
    <m/>
    <m/>
    <m/>
    <x v="0"/>
    <s v="9732"/>
    <m/>
    <n v="10254"/>
    <n v="10240"/>
    <x v="2"/>
    <m/>
    <n v="7.87"/>
    <x v="1"/>
    <n v="1.08"/>
    <n v="1.08"/>
    <n v="2360"/>
    <n v="38.700000000000003"/>
    <x v="1"/>
    <n v="2949"/>
    <n v="890"/>
    <m/>
    <x v="0"/>
    <n v="18"/>
    <n v="6320"/>
    <x v="0"/>
    <s v="BP AMERICA PRODUCTION COMPANY"/>
    <n v="5.3892000000000002E-2"/>
    <n v="8.8873200000000013E-2"/>
    <n v="102.66"/>
    <n v="0.98994599999999999"/>
    <n v="103.7927112"/>
    <n v="83.191289999999995"/>
    <n v="14.587099999999998"/>
    <n v="0"/>
    <x v="1"/>
    <n v="0.37476000000000004"/>
    <n v="98.153149999999982"/>
    <n v="2.7926104385049996E-2"/>
    <n v="6257.86"/>
    <n v="-4.9404270678796176E-3"/>
    <n v="5.1922721139979245E-4"/>
    <n v="8.5625665783745336E-4"/>
    <n v="0.99862451613076275"/>
    <n v="0.84756617591997818"/>
    <n v="0.14861570922583739"/>
    <n v="3.8181148541845075E-3"/>
    <x v="0"/>
    <n v="8.59"/>
    <x v="0"/>
    <m/>
    <m/>
    <x v="0"/>
    <n v="8630"/>
    <x v="0"/>
    <x v="0"/>
    <m/>
    <x v="0"/>
    <x v="0"/>
    <x v="0"/>
    <m/>
    <x v="0"/>
    <x v="0"/>
    <x v="0"/>
    <x v="0"/>
    <x v="0"/>
    <x v="0"/>
    <x v="0"/>
    <x v="0"/>
    <x v="0"/>
    <x v="0"/>
    <x v="0"/>
    <x v="0"/>
    <x v="0"/>
    <m/>
    <x v="0"/>
    <x v="0"/>
    <x v="0"/>
    <x v="0"/>
    <x v="0"/>
    <m/>
    <m/>
    <x v="0"/>
    <s v="BP AMERICA"/>
    <m/>
    <m/>
    <m/>
  </r>
  <r>
    <x v="1"/>
    <s v="T19N R094W S27 fMESAVERDE/ALMOND"/>
    <n v="3747"/>
    <x v="0"/>
    <x v="0"/>
    <s v="TIERNEY"/>
    <s v="C SW"/>
    <n v="27"/>
    <n v="19"/>
    <n v="94"/>
    <n v="41.590615"/>
    <n v="-107.982204"/>
    <s v="4903724789"/>
    <s v="TIERNEY II 27-03"/>
    <x v="0"/>
    <s v="MESAVERDE/ALMOND"/>
    <m/>
    <m/>
    <m/>
    <x v="0"/>
    <s v="9803"/>
    <m/>
    <n v="10167"/>
    <n v="10165"/>
    <x v="2"/>
    <d v="2003-02-18T00:00:00"/>
    <n v="8.0399999999999991"/>
    <x v="1"/>
    <n v="43.8"/>
    <n v="5.73"/>
    <n v="2680"/>
    <n v="33.1"/>
    <x v="1"/>
    <n v="3999"/>
    <n v="2002"/>
    <m/>
    <x v="0"/>
    <n v="3"/>
    <n v="8734"/>
    <x v="0"/>
    <s v="BP AMERICA PRODUCTION COMPANY"/>
    <n v="2.1856199999999997"/>
    <n v="0.47152170000000004"/>
    <n v="116.58"/>
    <n v="0.84669799999999995"/>
    <n v="120.0838397"/>
    <n v="112.81179"/>
    <n v="32.812779999999997"/>
    <n v="0"/>
    <x v="1"/>
    <n v="6.2460000000000002E-2"/>
    <n v="145.68702999999999"/>
    <n v="-9.633557781897116E-2"/>
    <n v="8766.6299999999992"/>
    <n v="1.8645043064164557E-3"/>
    <n v="1.8200783764578437E-2"/>
    <n v="3.9266041224029916E-3"/>
    <n v="0.97787261211301857"/>
    <n v="0.77434339899715166"/>
    <n v="0.22522787375101269"/>
    <n v="4.2872725183566447E-4"/>
    <x v="0"/>
    <n v="1.7"/>
    <x v="0"/>
    <m/>
    <m/>
    <x v="0"/>
    <n v="13480"/>
    <x v="0"/>
    <x v="0"/>
    <m/>
    <x v="0"/>
    <x v="0"/>
    <x v="0"/>
    <n v="21.2"/>
    <x v="0"/>
    <x v="0"/>
    <x v="0"/>
    <x v="0"/>
    <x v="0"/>
    <x v="0"/>
    <x v="0"/>
    <x v="0"/>
    <x v="0"/>
    <x v="0"/>
    <x v="0"/>
    <x v="0"/>
    <x v="0"/>
    <m/>
    <x v="0"/>
    <x v="0"/>
    <x v="0"/>
    <x v="0"/>
    <x v="0"/>
    <m/>
    <n v="20030218"/>
    <x v="0"/>
    <s v="BP AMERICA"/>
    <m/>
    <m/>
    <d v="2003-02-20T00:00:00"/>
  </r>
  <r>
    <x v="1"/>
    <s v="T19N R094W S27 fMESAVERDE/ALMOND"/>
    <n v="3746"/>
    <x v="0"/>
    <x v="0"/>
    <s v="TIERNEY"/>
    <s v="SW NW"/>
    <n v="27"/>
    <n v="19"/>
    <n v="94"/>
    <n v="41.597279999999998"/>
    <n v="-107.98291399999999"/>
    <s v="4903724616"/>
    <s v="TIERNEY II 27-02"/>
    <x v="0"/>
    <s v="MESAVERDE/ALMOND"/>
    <m/>
    <m/>
    <m/>
    <x v="0"/>
    <s v="9795"/>
    <m/>
    <n v="10066"/>
    <n v="10160"/>
    <x v="2"/>
    <d v="2003-02-20T00:00:00"/>
    <n v="5.67"/>
    <x v="1"/>
    <n v="92.1"/>
    <n v="9.7200000000000006"/>
    <n v="3760"/>
    <n v="113"/>
    <x v="1"/>
    <n v="5798"/>
    <n v="1041"/>
    <m/>
    <x v="0"/>
    <n v="25"/>
    <n v="12232"/>
    <x v="0"/>
    <s v="BP AMERICA PRODUCTION COMPANY"/>
    <n v="4.59579"/>
    <n v="0.79985880000000009"/>
    <n v="163.56"/>
    <n v="2.8905399999999997"/>
    <n v="171.84618879999999"/>
    <n v="163.56157999999999"/>
    <n v="17.061989999999998"/>
    <n v="0"/>
    <x v="1"/>
    <n v="0.52050000000000007"/>
    <n v="181.14407"/>
    <n v="-2.6340333672686626E-2"/>
    <n v="10838.82"/>
    <n v="-6.0387103709361019E-2"/>
    <n v="2.6743624819918033E-2"/>
    <n v="4.6545041562190302E-3"/>
    <n v="0.96860187102386297"/>
    <n v="0.90293643065434048"/>
    <n v="9.4190165871838913E-2"/>
    <n v="2.8734034738205896E-3"/>
    <x v="0"/>
    <n v="86.2"/>
    <x v="0"/>
    <m/>
    <m/>
    <x v="0"/>
    <n v="17020"/>
    <x v="0"/>
    <x v="0"/>
    <m/>
    <x v="0"/>
    <x v="0"/>
    <x v="0"/>
    <n v="45.3"/>
    <x v="0"/>
    <x v="0"/>
    <x v="0"/>
    <x v="0"/>
    <x v="0"/>
    <x v="0"/>
    <x v="0"/>
    <x v="0"/>
    <x v="0"/>
    <x v="0"/>
    <x v="0"/>
    <x v="0"/>
    <x v="0"/>
    <m/>
    <x v="0"/>
    <x v="0"/>
    <x v="0"/>
    <x v="0"/>
    <x v="0"/>
    <m/>
    <n v="20030220"/>
    <x v="0"/>
    <s v="BP AMERICA"/>
    <m/>
    <m/>
    <d v="2003-02-22T00:00:00"/>
  </r>
  <r>
    <x v="1"/>
    <s v="T19N R094W S23 fMESAVERDE/ALMOND"/>
    <n v="3743"/>
    <x v="0"/>
    <x v="0"/>
    <s v="TIERNEY"/>
    <s v="SE NW"/>
    <n v="23"/>
    <n v="19"/>
    <n v="94"/>
    <n v="41.612414000000001"/>
    <n v="-107.96295000000001"/>
    <s v="4903725110"/>
    <s v="TIERNEY II 23-02"/>
    <x v="0"/>
    <s v="MESAVERDE/ALMOND"/>
    <m/>
    <m/>
    <m/>
    <x v="0"/>
    <s v="9513"/>
    <m/>
    <n v="9866"/>
    <n v="9864"/>
    <x v="2"/>
    <d v="2003-02-10T00:00:00"/>
    <n v="8.26"/>
    <x v="1"/>
    <n v="125"/>
    <n v="31.5"/>
    <n v="3500"/>
    <n v="62.7"/>
    <x v="1"/>
    <n v="5648"/>
    <n v="1388"/>
    <m/>
    <x v="0"/>
    <n v="16"/>
    <n v="10784"/>
    <x v="0"/>
    <s v="BP AMERICA PRODUCTION COMPANY"/>
    <n v="6.2374999999999998"/>
    <n v="2.5921349999999999"/>
    <n v="152.25"/>
    <n v="1.603866"/>
    <n v="162.68350100000001"/>
    <n v="159.33007999999998"/>
    <n v="22.749319999999997"/>
    <n v="0"/>
    <x v="1"/>
    <n v="0.33312000000000003"/>
    <n v="182.41251999999997"/>
    <n v="-5.716965076221487E-2"/>
    <n v="10771.2"/>
    <n v="-5.9382422802846976E-4"/>
    <n v="3.8341318951575797E-2"/>
    <n v="1.5933607182451771E-2"/>
    <n v="0.94572507386597249"/>
    <n v="0.87346022082256203"/>
    <n v="0.12471358873831687"/>
    <n v="1.8261904391211749E-3"/>
    <x v="0"/>
    <n v="15.8"/>
    <x v="0"/>
    <m/>
    <m/>
    <x v="0"/>
    <n v="17030"/>
    <x v="0"/>
    <x v="0"/>
    <m/>
    <x v="0"/>
    <x v="0"/>
    <x v="0"/>
    <n v="46"/>
    <x v="0"/>
    <x v="0"/>
    <x v="0"/>
    <x v="0"/>
    <x v="0"/>
    <x v="0"/>
    <x v="0"/>
    <x v="0"/>
    <x v="0"/>
    <x v="0"/>
    <x v="0"/>
    <x v="0"/>
    <x v="0"/>
    <m/>
    <x v="0"/>
    <x v="0"/>
    <x v="0"/>
    <x v="0"/>
    <x v="0"/>
    <m/>
    <n v="20030210"/>
    <x v="0"/>
    <s v="BP AMERICA"/>
    <m/>
    <m/>
    <d v="2003-02-12T00:00:00"/>
  </r>
  <r>
    <x v="1"/>
    <s v="T19N R094W S23 fMESAVERDE/ALMOND"/>
    <n v="3745"/>
    <x v="0"/>
    <x v="0"/>
    <s v="TIERNEY"/>
    <s v="NW NE"/>
    <n v="23"/>
    <n v="19"/>
    <n v="94"/>
    <n v="41.613258000000002"/>
    <n v="-107.955906"/>
    <s v="4903725115"/>
    <s v="TIERNEY II 23-04"/>
    <x v="0"/>
    <s v="MESAVERDE/ALMOND"/>
    <m/>
    <m/>
    <m/>
    <x v="0"/>
    <s v="9446"/>
    <m/>
    <n v="9810"/>
    <n v="9807"/>
    <x v="2"/>
    <d v="2003-02-11T00:00:00"/>
    <n v="7.17"/>
    <x v="1"/>
    <n v="63.6"/>
    <n v="16.399999999999999"/>
    <n v="2410"/>
    <n v="59.9"/>
    <x v="1"/>
    <n v="3649"/>
    <n v="1414"/>
    <m/>
    <x v="0"/>
    <n v="45"/>
    <n v="8406"/>
    <x v="0"/>
    <s v="BP AMERICA PRODUCTION COMPANY"/>
    <n v="3.1736400000000002"/>
    <n v="1.349556"/>
    <n v="104.83499999999999"/>
    <n v="1.5322419999999999"/>
    <n v="110.89043799999999"/>
    <n v="102.93828999999999"/>
    <n v="23.175459999999998"/>
    <n v="0"/>
    <x v="1"/>
    <n v="0.93690000000000007"/>
    <n v="127.05064999999999"/>
    <n v="-6.7916861841028492E-2"/>
    <n v="7657.9"/>
    <n v="-4.6570260024029059E-2"/>
    <n v="2.8619600185906025E-2"/>
    <n v="1.2170174672770253E-2"/>
    <n v="0.9592102251413237"/>
    <n v="0.81021458764673771"/>
    <n v="0.18241118797896744"/>
    <n v="7.3742243742948195E-3"/>
    <x v="0"/>
    <n v="147"/>
    <x v="0"/>
    <m/>
    <m/>
    <x v="0"/>
    <n v="12130"/>
    <x v="0"/>
    <x v="0"/>
    <m/>
    <x v="0"/>
    <x v="0"/>
    <x v="0"/>
    <n v="13.2"/>
    <x v="0"/>
    <x v="0"/>
    <x v="0"/>
    <x v="0"/>
    <x v="0"/>
    <x v="0"/>
    <x v="0"/>
    <x v="0"/>
    <x v="0"/>
    <x v="0"/>
    <x v="0"/>
    <x v="0"/>
    <x v="0"/>
    <m/>
    <x v="0"/>
    <x v="0"/>
    <x v="0"/>
    <x v="0"/>
    <x v="0"/>
    <m/>
    <n v="20030211"/>
    <x v="0"/>
    <s v="BP AMERICA"/>
    <m/>
    <m/>
    <d v="2003-02-13T00:00:00"/>
  </r>
  <r>
    <x v="1"/>
    <s v="T19N R094W S22 fMESAVERDE/ALMOND"/>
    <n v="3742"/>
    <x v="0"/>
    <x v="0"/>
    <s v="TIERNEY"/>
    <s v="NW NW"/>
    <n v="22"/>
    <n v="19"/>
    <n v="94"/>
    <n v="41.612270000000002"/>
    <n v="-107.98224999999999"/>
    <s v="4903724749"/>
    <s v="TIERNEY II 22-03"/>
    <x v="0"/>
    <s v="MESAVERDE/ALMOND"/>
    <m/>
    <m/>
    <m/>
    <x v="0"/>
    <s v="9484"/>
    <m/>
    <n v="9880"/>
    <n v="9857"/>
    <x v="2"/>
    <d v="2003-02-12T00:00:00"/>
    <n v="8.31"/>
    <x v="1"/>
    <n v="83.1"/>
    <n v="16"/>
    <n v="2890"/>
    <n v="45.2"/>
    <x v="1"/>
    <n v="4749"/>
    <n v="1468"/>
    <n v="53.4"/>
    <x v="0"/>
    <n v="15"/>
    <n v="10062"/>
    <x v="0"/>
    <s v="BP AMERICA PRODUCTION COMPANY"/>
    <n v="4.1466899999999995"/>
    <n v="1.31664"/>
    <n v="125.715"/>
    <n v="1.1562159999999999"/>
    <n v="132.33454599999999"/>
    <n v="133.96929"/>
    <n v="24.060519999999997"/>
    <n v="1.7798219999999998"/>
    <x v="1"/>
    <n v="0.31230000000000002"/>
    <n v="160.12193199999999"/>
    <n v="-9.5013747652394287E-2"/>
    <n v="9319.7000000000007"/>
    <n v="-3.8299014018378222E-2"/>
    <n v="3.133490177236109E-2"/>
    <n v="9.9493294819630856E-3"/>
    <n v="0.95871576874567588"/>
    <n v="0.83667045686158725"/>
    <n v="0.15026373776204499"/>
    <n v="1.9503886575637874E-3"/>
    <x v="0"/>
    <n v="33.299999999999997"/>
    <x v="0"/>
    <m/>
    <m/>
    <x v="0"/>
    <n v="15610"/>
    <x v="0"/>
    <x v="0"/>
    <m/>
    <x v="0"/>
    <x v="0"/>
    <x v="0"/>
    <n v="28.3"/>
    <x v="0"/>
    <x v="0"/>
    <x v="0"/>
    <x v="0"/>
    <x v="0"/>
    <x v="0"/>
    <x v="0"/>
    <x v="0"/>
    <x v="0"/>
    <x v="0"/>
    <x v="0"/>
    <x v="0"/>
    <x v="0"/>
    <m/>
    <x v="0"/>
    <x v="0"/>
    <x v="0"/>
    <x v="0"/>
    <x v="0"/>
    <m/>
    <n v="20030212"/>
    <x v="0"/>
    <s v="BP AMERICA"/>
    <m/>
    <m/>
    <d v="2003-02-12T00:00:00"/>
  </r>
  <r>
    <x v="1"/>
    <s v="T19N R094W S22 fMESAVERDE"/>
    <n v="3587"/>
    <x v="0"/>
    <x v="0"/>
    <s v="TIERNEY"/>
    <s v="NE SW"/>
    <n v="22"/>
    <n v="19"/>
    <n v="94"/>
    <n v="41.60501"/>
    <n v="-107.98172"/>
    <s v="4903721280"/>
    <s v="TIERNEY 04-22"/>
    <x v="0"/>
    <s v="MESAVERDE"/>
    <m/>
    <m/>
    <m/>
    <x v="0"/>
    <s v="9567"/>
    <m/>
    <n v="10300"/>
    <n v="10253"/>
    <x v="2"/>
    <d v="2003-01-06T00:00:00"/>
    <n v="7.47"/>
    <x v="1"/>
    <n v="25.4"/>
    <m/>
    <n v="1580"/>
    <n v="153"/>
    <x v="1"/>
    <n v="2499"/>
    <n v="539"/>
    <m/>
    <x v="0"/>
    <n v="15"/>
    <n v="7092"/>
    <x v="0"/>
    <s v="BP AMERICA PRODUCTION CO"/>
    <n v="1.26746"/>
    <n v="0"/>
    <n v="68.73"/>
    <n v="3.9137399999999998"/>
    <n v="73.911199999999994"/>
    <n v="70.496790000000004"/>
    <n v="8.8342099999999988"/>
    <n v="0"/>
    <x v="1"/>
    <n v="0.31230000000000002"/>
    <n v="79.643299999999996"/>
    <n v="-3.7329417242737938E-2"/>
    <n v="4811.3999999999996"/>
    <n v="-0.19159231816119768"/>
    <n v="1.7148415936962196E-2"/>
    <n v="0"/>
    <n v="0.98285158406303785"/>
    <n v="0.88515656684240873"/>
    <n v="0.11092219935638024"/>
    <n v="3.9212338012111509E-3"/>
    <x v="0"/>
    <m/>
    <x v="0"/>
    <m/>
    <m/>
    <x v="0"/>
    <n v="7820"/>
    <x v="0"/>
    <x v="0"/>
    <m/>
    <x v="0"/>
    <x v="0"/>
    <x v="0"/>
    <m/>
    <x v="0"/>
    <x v="0"/>
    <x v="0"/>
    <x v="0"/>
    <x v="0"/>
    <x v="0"/>
    <x v="0"/>
    <x v="0"/>
    <x v="0"/>
    <x v="0"/>
    <x v="0"/>
    <x v="0"/>
    <x v="0"/>
    <m/>
    <x v="0"/>
    <x v="0"/>
    <x v="0"/>
    <x v="0"/>
    <x v="0"/>
    <m/>
    <n v="2003106"/>
    <x v="0"/>
    <s v="BP AMERICA"/>
    <m/>
    <m/>
    <d v="2003-01-08T00:00:00"/>
  </r>
  <r>
    <x v="1"/>
    <s v="T19N R094W S22 fMESAVERDE"/>
    <n v="3524"/>
    <x v="0"/>
    <x v="0"/>
    <s v="TIERNEY"/>
    <s v="SW SE"/>
    <n v="22"/>
    <n v="19"/>
    <n v="94"/>
    <n v="41.604799"/>
    <n v="-107.973112"/>
    <s v="4903723699"/>
    <s v="TIERNEY 22-02"/>
    <x v="0"/>
    <s v="MESAVERDE"/>
    <m/>
    <m/>
    <m/>
    <x v="0"/>
    <s v="9458"/>
    <m/>
    <n v="9860"/>
    <n v="9776"/>
    <x v="2"/>
    <d v="2002-11-15T00:00:00"/>
    <n v="6.79"/>
    <x v="1"/>
    <n v="79.400000000000006"/>
    <n v="14.4"/>
    <n v="3150"/>
    <n v="36.9"/>
    <x v="1"/>
    <n v="5298"/>
    <n v="1482"/>
    <m/>
    <x v="0"/>
    <n v="6"/>
    <n v="10532"/>
    <x v="0"/>
    <s v="BP AMERICA PRODUCTION COMPANY"/>
    <n v="3.9620600000000001"/>
    <n v="1.184976"/>
    <n v="137.02500000000001"/>
    <n v="0.94390199999999991"/>
    <n v="143.115938"/>
    <n v="149.45658"/>
    <n v="24.289979999999996"/>
    <n v="0"/>
    <x v="1"/>
    <n v="0.12492"/>
    <n v="173.87147999999999"/>
    <n v="-9.7024488208550891E-2"/>
    <n v="10066.700000000001"/>
    <n v="-2.2588804147834537E-2"/>
    <n v="2.7684268121136866E-2"/>
    <n v="8.2798325368904756E-3"/>
    <n v="0.96403589934197254"/>
    <n v="0.85958076620731594"/>
    <n v="0.13970077208752119"/>
    <n v="7.1846170516291698E-4"/>
    <x v="0"/>
    <m/>
    <x v="0"/>
    <m/>
    <m/>
    <x v="0"/>
    <n v="16390"/>
    <x v="0"/>
    <x v="0"/>
    <m/>
    <x v="0"/>
    <x v="0"/>
    <x v="0"/>
    <m/>
    <x v="0"/>
    <x v="0"/>
    <x v="0"/>
    <x v="0"/>
    <x v="0"/>
    <x v="0"/>
    <x v="0"/>
    <x v="0"/>
    <x v="0"/>
    <x v="0"/>
    <x v="0"/>
    <x v="0"/>
    <x v="0"/>
    <m/>
    <x v="0"/>
    <x v="0"/>
    <x v="0"/>
    <x v="0"/>
    <x v="0"/>
    <m/>
    <n v="20021115"/>
    <x v="0"/>
    <s v="BP AMERICA"/>
    <m/>
    <m/>
    <d v="2002-11-17T00:00:00"/>
  </r>
  <r>
    <x v="1"/>
    <s v="T19N R094W S21 fMESAVERDE/ALMOND"/>
    <n v="3532"/>
    <x v="0"/>
    <x v="0"/>
    <s v="TWO RIM"/>
    <s v="C NW"/>
    <n v="21"/>
    <n v="19"/>
    <n v="94"/>
    <n v="41.612150999999997"/>
    <n v="-108.001447"/>
    <s v="4903722865"/>
    <s v="TWO RIM 02-01"/>
    <x v="0"/>
    <s v="MESAVERDE/ALMOND"/>
    <m/>
    <m/>
    <m/>
    <x v="0"/>
    <s v="9978"/>
    <m/>
    <n v="12620"/>
    <m/>
    <x v="2"/>
    <d v="2002-11-20T00:00:00"/>
    <n v="7.56"/>
    <x v="1"/>
    <n v="28.4"/>
    <n v="7.26"/>
    <n v="2860"/>
    <n v="18.2"/>
    <x v="1"/>
    <n v="3549"/>
    <n v="2022"/>
    <m/>
    <x v="0"/>
    <n v="152"/>
    <n v="8542"/>
    <x v="0"/>
    <s v="BP AMERICA PRODUCTION CO"/>
    <n v="1.41716"/>
    <n v="0.5974254"/>
    <n v="124.41"/>
    <n v="0.46555599999999997"/>
    <n v="126.8901414"/>
    <n v="100.11729"/>
    <n v="33.14058"/>
    <n v="0"/>
    <x v="1"/>
    <n v="3.1646400000000003"/>
    <n v="136.42250999999999"/>
    <n v="-3.6201711347014998E-2"/>
    <n v="8636.86"/>
    <n v="5.5219030832081165E-3"/>
    <n v="1.1168401141051923E-2"/>
    <n v="4.708209742762569E-3"/>
    <n v="0.98412338911618547"/>
    <n v="0.73387661610976085"/>
    <n v="0.24292603911187385"/>
    <n v="2.3197344778365395E-2"/>
    <x v="0"/>
    <n v="0.05"/>
    <x v="0"/>
    <m/>
    <m/>
    <x v="0"/>
    <n v="12410"/>
    <x v="0"/>
    <x v="0"/>
    <m/>
    <x v="0"/>
    <x v="0"/>
    <x v="0"/>
    <m/>
    <x v="0"/>
    <x v="0"/>
    <x v="0"/>
    <x v="0"/>
    <x v="0"/>
    <x v="0"/>
    <x v="0"/>
    <x v="0"/>
    <x v="0"/>
    <x v="0"/>
    <x v="0"/>
    <x v="0"/>
    <x v="0"/>
    <m/>
    <x v="0"/>
    <x v="0"/>
    <x v="0"/>
    <x v="0"/>
    <x v="0"/>
    <m/>
    <n v="20021120"/>
    <x v="0"/>
    <s v="BP AMERICA"/>
    <m/>
    <m/>
    <d v="2002-11-22T00:00:00"/>
  </r>
  <r>
    <x v="1"/>
    <s v="T19N R094W S21 fMESAVERDE/ALMOND"/>
    <n v="3756"/>
    <x v="0"/>
    <x v="0"/>
    <s v="TWO RIM"/>
    <s v="NE SW"/>
    <n v="21"/>
    <n v="19"/>
    <n v="94"/>
    <n v="41.606789999999997"/>
    <n v="-107.999021"/>
    <s v="4903725164"/>
    <s v="TWO RIM 21-05"/>
    <x v="0"/>
    <s v="MESAVERDE/ALMOND"/>
    <m/>
    <m/>
    <m/>
    <x v="0"/>
    <s v="9777"/>
    <m/>
    <n v="10175"/>
    <n v="10172"/>
    <x v="2"/>
    <d v="2003-02-18T00:00:00"/>
    <n v="7.06"/>
    <x v="1"/>
    <n v="18.8"/>
    <n v="3.04"/>
    <n v="1530"/>
    <n v="14.8"/>
    <x v="1"/>
    <n v="2049"/>
    <n v="1308"/>
    <m/>
    <x v="0"/>
    <n v="21"/>
    <n v="5062"/>
    <x v="0"/>
    <s v="BP AMERICA PRODUCTION COMPANY"/>
    <n v="0.93812000000000006"/>
    <n v="0.25016159999999998"/>
    <n v="66.555000000000007"/>
    <n v="0.37858399999999998"/>
    <n v="68.121865599999992"/>
    <n v="57.802289999999999"/>
    <n v="21.438119999999998"/>
    <n v="0"/>
    <x v="1"/>
    <n v="0.43722000000000005"/>
    <n v="79.677629999999994"/>
    <n v="-7.8185411615166581E-2"/>
    <n v="4944.6400000000003"/>
    <n v="-1.1728212466922022E-2"/>
    <n v="1.3771202414045457E-2"/>
    <n v="3.6722658400007179E-3"/>
    <n v="0.98255653174595392"/>
    <n v="0.72545192421009519"/>
    <n v="0.26906071377876073"/>
    <n v="5.4873620111441576E-3"/>
    <x v="0"/>
    <n v="156"/>
    <x v="0"/>
    <m/>
    <m/>
    <x v="0"/>
    <n v="7840"/>
    <x v="0"/>
    <x v="0"/>
    <m/>
    <x v="0"/>
    <x v="0"/>
    <x v="0"/>
    <m/>
    <x v="0"/>
    <x v="0"/>
    <x v="0"/>
    <x v="0"/>
    <x v="0"/>
    <x v="0"/>
    <x v="0"/>
    <x v="0"/>
    <x v="0"/>
    <x v="0"/>
    <x v="0"/>
    <x v="0"/>
    <x v="0"/>
    <m/>
    <x v="0"/>
    <x v="0"/>
    <x v="0"/>
    <x v="0"/>
    <x v="0"/>
    <m/>
    <n v="20030218"/>
    <x v="0"/>
    <s v="BP AMERICA"/>
    <m/>
    <m/>
    <d v="2003-02-20T00:00:00"/>
  </r>
  <r>
    <x v="1"/>
    <s v="T19N R094W S21 fMESAVERDE"/>
    <n v="5926"/>
    <x v="0"/>
    <x v="0"/>
    <s v="TIERNEY"/>
    <s v="SW SW"/>
    <n v="21"/>
    <n v="19"/>
    <n v="94"/>
    <n v="41.603361999999997"/>
    <n v="-107.99695800000001"/>
    <s v="4903726949"/>
    <s v="TIERNEY II 21-140"/>
    <x v="0"/>
    <s v="MESAVERDE"/>
    <m/>
    <m/>
    <n v="348"/>
    <x v="0"/>
    <n v="10042"/>
    <n v="10390"/>
    <n v="10508"/>
    <n v="10452"/>
    <x v="2"/>
    <d v="1899-12-31T00:00:00"/>
    <n v="7.81"/>
    <x v="1"/>
    <n v="68"/>
    <n v="13"/>
    <n v="2530"/>
    <n v="0"/>
    <x v="1"/>
    <n v="4060"/>
    <n v="0"/>
    <n v="0"/>
    <x v="1"/>
    <n v="1150"/>
    <n v="8660"/>
    <x v="0"/>
    <s v="BP AMERICA PRODUCTION COMPANY"/>
    <n v="3.3932000000000002"/>
    <n v="1.0697700000000001"/>
    <n v="110.05500000000001"/>
    <n v="0"/>
    <n v="114.51796999999999"/>
    <n v="114.5326"/>
    <n v="0"/>
    <n v="0"/>
    <x v="1"/>
    <n v="23.943000000000001"/>
    <n v="138.47560000000001"/>
    <n v="-9.469659643919022E-2"/>
    <n v="7821"/>
    <n v="-5.0907105151386446E-2"/>
    <n v="2.9630284225261767E-2"/>
    <n v="9.3415033465926809E-3"/>
    <n v="0.96102821242814551"/>
    <n v="0.82709589270600736"/>
    <n v="0"/>
    <n v="0.17290410729399258"/>
    <x v="1"/>
    <n v="0"/>
    <x v="1"/>
    <n v="0"/>
    <n v="0"/>
    <x v="1"/>
    <n v="14500"/>
    <x v="2"/>
    <x v="1"/>
    <n v="0"/>
    <x v="1"/>
    <x v="1"/>
    <x v="1"/>
    <n v="12"/>
    <x v="1"/>
    <x v="1"/>
    <x v="1"/>
    <x v="1"/>
    <x v="0"/>
    <x v="0"/>
    <x v="0"/>
    <x v="0"/>
    <x v="0"/>
    <x v="0"/>
    <x v="0"/>
    <x v="0"/>
    <x v="0"/>
    <m/>
    <x v="0"/>
    <x v="0"/>
    <x v="0"/>
    <x v="0"/>
    <x v="0"/>
    <m/>
    <n v="19000101"/>
    <x v="0"/>
    <s v="WYOMING ANALYTICAL LABS ROCK SPRINGS ID No D7877"/>
    <m/>
    <s v="10042-10390"/>
    <d v="2007-08-20T00:00:00"/>
  </r>
  <r>
    <x v="1"/>
    <s v="T19N R094W S21 fMESAVERDE"/>
    <n v="5977"/>
    <x v="0"/>
    <x v="0"/>
    <s v="TWO RIM"/>
    <s v="SE NW"/>
    <n v="21"/>
    <n v="19"/>
    <n v="94"/>
    <n v="41.609177000000003"/>
    <n v="-108.00084099999999"/>
    <s v="4903726906"/>
    <s v="TWO RIM 21-60"/>
    <x v="0"/>
    <s v="MESAVERDE"/>
    <m/>
    <m/>
    <n v="349"/>
    <x v="0"/>
    <n v="9800"/>
    <n v="10149"/>
    <n v="10260"/>
    <n v="10253"/>
    <x v="2"/>
    <m/>
    <n v="7.43"/>
    <x v="1"/>
    <n v="56"/>
    <n v="3.8"/>
    <n v="3070"/>
    <n v="73"/>
    <x v="1"/>
    <n v="4270"/>
    <n v="2080"/>
    <n v="0"/>
    <x v="1"/>
    <n v="39"/>
    <n v="12000"/>
    <x v="0"/>
    <s v="BP AMERICA PRODUCTION COMPANY"/>
    <n v="2.7944"/>
    <n v="0.31270199999999998"/>
    <n v="133.54499999999999"/>
    <n v="1.86734"/>
    <n v="138.519442"/>
    <n v="120.4567"/>
    <n v="34.091199999999994"/>
    <n v="0"/>
    <x v="1"/>
    <n v="0.81198000000000004"/>
    <n v="155.35988"/>
    <n v="-5.7303922866679291E-2"/>
    <n v="9591.7999999999993"/>
    <n v="-0.11153308200335316"/>
    <n v="2.0173341443289961E-2"/>
    <n v="2.2574592814198599E-3"/>
    <n v="0.97756919927529018"/>
    <n v="0.77533981102457084"/>
    <n v="0.21943374312596015"/>
    <n v="5.2264458494689879E-3"/>
    <x v="1"/>
    <n v="1.2"/>
    <x v="1"/>
    <n v="0"/>
    <n v="0"/>
    <x v="1"/>
    <n v="20300"/>
    <x v="2"/>
    <x v="1"/>
    <n v="0"/>
    <x v="1"/>
    <x v="1"/>
    <x v="1"/>
    <n v="14"/>
    <x v="1"/>
    <x v="1"/>
    <x v="1"/>
    <x v="1"/>
    <x v="0"/>
    <x v="0"/>
    <x v="0"/>
    <x v="0"/>
    <x v="0"/>
    <x v="0"/>
    <x v="0"/>
    <x v="0"/>
    <x v="0"/>
    <m/>
    <x v="0"/>
    <x v="0"/>
    <x v="0"/>
    <x v="0"/>
    <x v="0"/>
    <m/>
    <m/>
    <x v="0"/>
    <s v="WYOMING ANALYTICAL LABS ROCK SPRINGS ID No D7071"/>
    <m/>
    <s v="9800-10149"/>
    <d v="2007-05-14T00:00:00"/>
  </r>
  <r>
    <x v="1"/>
    <s v="T19N R094W S21 fMESAVERDE"/>
    <n v="5919"/>
    <x v="0"/>
    <x v="0"/>
    <s v="TWO RIM"/>
    <s v="SW SW"/>
    <n v="21"/>
    <n v="19"/>
    <n v="94"/>
    <n v="41.603172999999998"/>
    <n v="-108.003623"/>
    <s v="4903726950"/>
    <s v="TWO RIM UNIT 21-130"/>
    <x v="0"/>
    <s v="MESAVERDE"/>
    <m/>
    <m/>
    <n v="366"/>
    <x v="0"/>
    <n v="9794"/>
    <n v="10160"/>
    <n v="10265"/>
    <n v="10250"/>
    <x v="2"/>
    <d v="1899-12-31T00:00:00"/>
    <n v="7.38"/>
    <x v="1"/>
    <n v="49"/>
    <n v="4"/>
    <n v="2560"/>
    <n v="0"/>
    <x v="1"/>
    <n v="3900"/>
    <n v="0"/>
    <n v="0"/>
    <x v="1"/>
    <n v="52"/>
    <n v="9180"/>
    <x v="0"/>
    <s v="BP AMERICA PRODUCTION COMPANY"/>
    <n v="2.4451000000000001"/>
    <n v="0.32916000000000001"/>
    <n v="111.36"/>
    <n v="0"/>
    <n v="114.13425999999998"/>
    <n v="110.01899999999999"/>
    <n v="0"/>
    <n v="0"/>
    <x v="1"/>
    <n v="1.08264"/>
    <n v="111.10163999999999"/>
    <n v="1.3464194651030298E-2"/>
    <n v="6565"/>
    <n v="-0.16608447126071768"/>
    <n v="2.1423015315471448E-2"/>
    <n v="2.8839719116766521E-3"/>
    <n v="0.97569301277285192"/>
    <n v="0.9902554093710948"/>
    <n v="0"/>
    <n v="9.7445906289052101E-3"/>
    <x v="1"/>
    <n v="0"/>
    <x v="1"/>
    <n v="0"/>
    <n v="0"/>
    <x v="1"/>
    <n v="15300"/>
    <x v="2"/>
    <x v="1"/>
    <n v="0"/>
    <x v="1"/>
    <x v="1"/>
    <x v="1"/>
    <n v="9"/>
    <x v="1"/>
    <x v="1"/>
    <x v="1"/>
    <x v="1"/>
    <x v="0"/>
    <x v="0"/>
    <x v="0"/>
    <x v="0"/>
    <x v="0"/>
    <x v="0"/>
    <x v="0"/>
    <x v="0"/>
    <x v="0"/>
    <m/>
    <x v="0"/>
    <x v="0"/>
    <x v="0"/>
    <x v="0"/>
    <x v="0"/>
    <m/>
    <n v="19000101"/>
    <x v="0"/>
    <s v="WYOMING ANALYTICAL LABS ROCK SPRINGS ID No D7870"/>
    <m/>
    <s v="9794-10160"/>
    <d v="2007-08-13T00:00:00"/>
  </r>
  <r>
    <x v="1"/>
    <s v="T19N R094W S21 fMESAVERDE"/>
    <n v="3539"/>
    <x v="0"/>
    <x v="0"/>
    <s v="TWO RIM"/>
    <s v="SW NE"/>
    <n v="21"/>
    <n v="19"/>
    <n v="94"/>
    <n v="41.610660000000003"/>
    <n v="-107.99600599999999"/>
    <s v="4903724526"/>
    <s v="TWO RIM 21-04"/>
    <x v="0"/>
    <s v="MESAVERDE"/>
    <m/>
    <m/>
    <m/>
    <x v="0"/>
    <s v="9766"/>
    <m/>
    <n v="10172"/>
    <n v="10143"/>
    <x v="2"/>
    <d v="2002-11-14T00:00:00"/>
    <n v="6.99"/>
    <x v="1"/>
    <n v="35.299999999999997"/>
    <n v="7.55"/>
    <n v="2830"/>
    <n v="36"/>
    <x v="1"/>
    <n v="3949"/>
    <n v="1833"/>
    <m/>
    <x v="0"/>
    <n v="16"/>
    <n v="8518"/>
    <x v="0"/>
    <s v="BP AMERICA PRODUCTION CO"/>
    <n v="1.7614699999999999"/>
    <n v="0.62128950000000005"/>
    <n v="123.105"/>
    <n v="0.92087999999999992"/>
    <n v="126.40863949999999"/>
    <n v="111.40128999999999"/>
    <n v="30.042869999999997"/>
    <n v="0"/>
    <x v="1"/>
    <n v="0.33312000000000003"/>
    <n v="141.77727999999999"/>
    <n v="-5.7305918702417191E-2"/>
    <n v="8706.85"/>
    <n v="1.0963811005611102E-2"/>
    <n v="1.3934727934477928E-2"/>
    <n v="4.9149290939089658E-3"/>
    <n v="0.98115034297161308"/>
    <n v="0.78574853460300542"/>
    <n v="0.2119018646711236"/>
    <n v="2.3496007258708876E-3"/>
    <x v="0"/>
    <m/>
    <x v="0"/>
    <m/>
    <m/>
    <x v="0"/>
    <n v="12680"/>
    <x v="0"/>
    <x v="0"/>
    <m/>
    <x v="0"/>
    <x v="0"/>
    <x v="0"/>
    <m/>
    <x v="0"/>
    <x v="0"/>
    <x v="0"/>
    <x v="0"/>
    <x v="0"/>
    <x v="0"/>
    <x v="0"/>
    <x v="0"/>
    <x v="0"/>
    <x v="0"/>
    <x v="0"/>
    <x v="0"/>
    <x v="0"/>
    <m/>
    <x v="0"/>
    <x v="0"/>
    <x v="0"/>
    <x v="0"/>
    <x v="0"/>
    <m/>
    <n v="20021114"/>
    <x v="0"/>
    <s v="BP AMERICA"/>
    <m/>
    <m/>
    <d v="2002-11-16T00:00:00"/>
  </r>
  <r>
    <x v="1"/>
    <s v="T19N R094W S21 fMESAVERDE"/>
    <n v="3525"/>
    <x v="0"/>
    <x v="0"/>
    <s v="TIERNEY"/>
    <s v="C SE"/>
    <n v="21"/>
    <n v="19"/>
    <n v="94"/>
    <n v="41.604992000000003"/>
    <n v="-107.991849"/>
    <s v="4903723700"/>
    <s v="TIERNEY II 21-02"/>
    <x v="0"/>
    <s v="MESAVERDE"/>
    <m/>
    <m/>
    <m/>
    <x v="0"/>
    <s v="9748"/>
    <m/>
    <n v="10130"/>
    <n v="10105"/>
    <x v="2"/>
    <d v="2002-11-14T00:00:00"/>
    <n v="6.96"/>
    <x v="1"/>
    <n v="18.8"/>
    <n v="0.39"/>
    <n v="1830"/>
    <n v="6.67"/>
    <x v="1"/>
    <n v="2349"/>
    <n v="890"/>
    <m/>
    <x v="0"/>
    <n v="8"/>
    <n v="4716"/>
    <x v="0"/>
    <s v="BP AMERICA PRODUCTION COMPANY"/>
    <n v="0.93812000000000006"/>
    <n v="3.2093099999999999E-2"/>
    <n v="79.605000000000004"/>
    <n v="0.17061859999999998"/>
    <n v="80.745831699999982"/>
    <n v="66.265289999999993"/>
    <n v="14.587099999999998"/>
    <n v="0"/>
    <x v="1"/>
    <n v="0.16656000000000001"/>
    <n v="81.01894999999999"/>
    <n v="-1.6883668814051094E-3"/>
    <n v="5102.8599999999997"/>
    <n v="3.9399685910584382E-2"/>
    <n v="1.1618184867863592E-2"/>
    <n v="3.9745828762080863E-4"/>
    <n v="0.98798435684451569"/>
    <n v="0.8178986521054642"/>
    <n v="0.1800455325575066"/>
    <n v="2.055815337029177E-3"/>
    <x v="0"/>
    <n v="2.25"/>
    <x v="0"/>
    <m/>
    <m/>
    <x v="0"/>
    <n v="5730"/>
    <x v="0"/>
    <x v="0"/>
    <m/>
    <x v="0"/>
    <x v="0"/>
    <x v="0"/>
    <m/>
    <x v="0"/>
    <x v="0"/>
    <x v="0"/>
    <x v="0"/>
    <x v="0"/>
    <x v="0"/>
    <x v="0"/>
    <x v="0"/>
    <x v="0"/>
    <x v="0"/>
    <x v="0"/>
    <x v="0"/>
    <x v="0"/>
    <m/>
    <x v="0"/>
    <x v="0"/>
    <x v="0"/>
    <x v="0"/>
    <x v="0"/>
    <m/>
    <n v="20021114"/>
    <x v="0"/>
    <s v="BP AMERICA"/>
    <m/>
    <m/>
    <d v="2002-11-16T00:00:00"/>
  </r>
  <r>
    <x v="1"/>
    <s v="T19N R094W S20 fMESAVERDE/ALMOND"/>
    <n v="3689"/>
    <x v="0"/>
    <x v="0"/>
    <s v="TIERNEY"/>
    <s v="NE NW"/>
    <n v="20"/>
    <n v="19"/>
    <n v="94"/>
    <n v="41.612499999999997"/>
    <n v="-108.02056"/>
    <s v="4903724265"/>
    <s v="CROOKS GAP ROAD 20-02"/>
    <x v="0"/>
    <s v="MESAVERDE/ALMOND"/>
    <m/>
    <m/>
    <m/>
    <x v="0"/>
    <s v="9753"/>
    <m/>
    <n v="10187"/>
    <n v="10185"/>
    <x v="2"/>
    <d v="2003-02-12T00:00:00"/>
    <n v="8.06"/>
    <x v="1"/>
    <n v="31.4"/>
    <n v="0"/>
    <n v="3440"/>
    <n v="50.9"/>
    <x v="1"/>
    <n v="5148"/>
    <n v="1121"/>
    <m/>
    <x v="0"/>
    <n v="58"/>
    <n v="12462"/>
    <x v="0"/>
    <s v="BP AMERICA PRODUCTION COMPANY"/>
    <n v="1.5668599999999999"/>
    <n v="0"/>
    <n v="149.63999999999999"/>
    <n v="1.3020219999999998"/>
    <n v="152.50888199999997"/>
    <n v="145.22507999999999"/>
    <n v="18.373189999999997"/>
    <n v="0"/>
    <x v="1"/>
    <n v="1.2075600000000002"/>
    <n v="164.80582999999999"/>
    <n v="-3.8753160616139398E-2"/>
    <n v="9849.2999999999993"/>
    <n v="-0.11710209624719316"/>
    <n v="1.0273893424777714E-2"/>
    <n v="0"/>
    <n v="0.98972610657522231"/>
    <n v="0.88118897250176165"/>
    <n v="0.11148385952123174"/>
    <n v="7.3271679770066404E-3"/>
    <x v="0"/>
    <n v="13.7"/>
    <x v="0"/>
    <m/>
    <m/>
    <x v="0"/>
    <n v="14590"/>
    <x v="0"/>
    <x v="0"/>
    <m/>
    <x v="0"/>
    <x v="0"/>
    <x v="0"/>
    <m/>
    <x v="0"/>
    <x v="0"/>
    <x v="0"/>
    <x v="0"/>
    <x v="0"/>
    <x v="0"/>
    <x v="0"/>
    <x v="0"/>
    <x v="0"/>
    <x v="0"/>
    <x v="0"/>
    <x v="0"/>
    <x v="0"/>
    <m/>
    <x v="0"/>
    <x v="0"/>
    <x v="0"/>
    <x v="0"/>
    <x v="0"/>
    <m/>
    <n v="20030212"/>
    <x v="0"/>
    <s v="BP AMERICA"/>
    <m/>
    <m/>
    <d v="2003-02-14T00:00:00"/>
  </r>
  <r>
    <x v="1"/>
    <s v="T19N R094W S19 fMESAVERDE/ALMOND"/>
    <n v="3725"/>
    <x v="0"/>
    <x v="0"/>
    <s v="FREWEN"/>
    <s v="SE NE"/>
    <n v="19"/>
    <n v="19"/>
    <n v="94"/>
    <n v="41.609633000000002"/>
    <n v="-108.02945800000001"/>
    <s v="4903725136"/>
    <s v="FREWEN 19-05"/>
    <x v="0"/>
    <s v="MESAVERDE/ALMOND"/>
    <m/>
    <m/>
    <m/>
    <x v="0"/>
    <s v="9716"/>
    <m/>
    <n v="10106"/>
    <n v="10068"/>
    <x v="2"/>
    <d v="2003-02-05T00:00:00"/>
    <n v="8.17"/>
    <x v="1"/>
    <n v="42.3"/>
    <n v="5.65"/>
    <n v="2880"/>
    <n v="35.5"/>
    <x v="1"/>
    <n v="3549"/>
    <n v="2295"/>
    <m/>
    <x v="0"/>
    <n v="16"/>
    <n v="8302"/>
    <x v="0"/>
    <s v="BP AMERICA PRODUCTION COMPANY"/>
    <n v="2.11077"/>
    <n v="0.46493850000000003"/>
    <n v="125.28"/>
    <n v="0.90808999999999995"/>
    <n v="128.76379849999998"/>
    <n v="100.11729"/>
    <n v="37.615049999999997"/>
    <n v="0"/>
    <x v="1"/>
    <n v="0.33312000000000003"/>
    <n v="138.06546"/>
    <n v="-3.4859975822329185E-2"/>
    <n v="8823.4500000000007"/>
    <n v="3.0448834921126201E-2"/>
    <n v="1.6392573258857384E-2"/>
    <n v="3.6107858374494917E-3"/>
    <n v="0.97999664090369321"/>
    <n v="0.72514363838718243"/>
    <n v="0.27244359306085675"/>
    <n v="2.4127685519607874E-3"/>
    <x v="0"/>
    <n v="4.9400000000000004"/>
    <x v="0"/>
    <m/>
    <m/>
    <x v="0"/>
    <n v="12760"/>
    <x v="0"/>
    <x v="0"/>
    <m/>
    <x v="0"/>
    <x v="0"/>
    <x v="0"/>
    <n v="13.5"/>
    <x v="0"/>
    <x v="0"/>
    <x v="0"/>
    <x v="0"/>
    <x v="0"/>
    <x v="0"/>
    <x v="0"/>
    <x v="0"/>
    <x v="0"/>
    <x v="0"/>
    <x v="0"/>
    <x v="0"/>
    <x v="0"/>
    <m/>
    <x v="0"/>
    <x v="0"/>
    <x v="0"/>
    <x v="0"/>
    <x v="0"/>
    <m/>
    <n v="20030205"/>
    <x v="0"/>
    <s v="BP AMERICA"/>
    <m/>
    <m/>
    <d v="2003-02-07T00:00:00"/>
  </r>
  <r>
    <x v="1"/>
    <s v="T19N R094W S19 fMESAVERDE"/>
    <n v="3498"/>
    <x v="0"/>
    <x v="0"/>
    <s v="FREWEN"/>
    <s v="NE SE"/>
    <n v="19"/>
    <n v="19"/>
    <n v="94"/>
    <n v="41.605330000000002"/>
    <n v="-108.02947899999999"/>
    <s v="4903724657"/>
    <s v="FREWEN 19-04"/>
    <x v="0"/>
    <s v="MESAVERDE"/>
    <m/>
    <m/>
    <m/>
    <x v="0"/>
    <s v="9734"/>
    <m/>
    <n v="10202"/>
    <n v="10092"/>
    <x v="2"/>
    <d v="2002-11-12T00:00:00"/>
    <n v="7.14"/>
    <x v="1"/>
    <n v="32.5"/>
    <n v="10.4"/>
    <n v="2560"/>
    <n v="29.4"/>
    <x v="1"/>
    <n v="3299"/>
    <n v="1833"/>
    <m/>
    <x v="0"/>
    <n v="5"/>
    <n v="7704"/>
    <x v="0"/>
    <s v="BP AMERICA PRODUCTION CO"/>
    <n v="1.62175"/>
    <n v="0.85581600000000002"/>
    <n v="111.36"/>
    <n v="0.75205199999999994"/>
    <n v="114.58961799999999"/>
    <n v="93.064790000000002"/>
    <n v="30.042869999999997"/>
    <n v="0"/>
    <x v="1"/>
    <n v="0.10410000000000001"/>
    <n v="123.21176"/>
    <n v="-3.6257746159906658E-2"/>
    <n v="7769.3"/>
    <n v="4.2201728138147763E-3"/>
    <n v="1.4152678299355185E-2"/>
    <n v="7.4685300024300641E-3"/>
    <n v="0.97837879169821473"/>
    <n v="0.75532392362547218"/>
    <n v="0.24383118949035382"/>
    <n v="8.4488688417404321E-4"/>
    <x v="0"/>
    <n v="0.12"/>
    <x v="0"/>
    <m/>
    <m/>
    <x v="0"/>
    <n v="11910"/>
    <x v="0"/>
    <x v="0"/>
    <m/>
    <x v="0"/>
    <x v="0"/>
    <x v="0"/>
    <m/>
    <x v="0"/>
    <x v="0"/>
    <x v="0"/>
    <x v="0"/>
    <x v="0"/>
    <x v="0"/>
    <x v="0"/>
    <x v="0"/>
    <x v="0"/>
    <x v="0"/>
    <x v="0"/>
    <x v="0"/>
    <x v="0"/>
    <m/>
    <x v="0"/>
    <x v="0"/>
    <x v="0"/>
    <x v="0"/>
    <x v="0"/>
    <m/>
    <n v="20021112"/>
    <x v="0"/>
    <s v="BP AMERICA"/>
    <m/>
    <m/>
    <d v="2002-11-14T00:00:00"/>
  </r>
  <r>
    <x v="1"/>
    <s v="T19N R094W S19 fMESAVERDE"/>
    <n v="3491"/>
    <x v="0"/>
    <x v="0"/>
    <s v="FREWEN"/>
    <s v="NW NE"/>
    <n v="19"/>
    <n v="19"/>
    <n v="94"/>
    <n v="41.613495"/>
    <n v="-108.032172"/>
    <s v="4903723970"/>
    <s v="FREWEN 11"/>
    <x v="0"/>
    <s v="MESAVERDE"/>
    <m/>
    <m/>
    <m/>
    <x v="0"/>
    <s v="9695"/>
    <m/>
    <n v="6921"/>
    <m/>
    <x v="2"/>
    <d v="2002-11-13T00:00:00"/>
    <n v="7.16"/>
    <x v="1"/>
    <n v="16.2"/>
    <n v="3.18"/>
    <n v="2270"/>
    <n v="23.8"/>
    <x v="1"/>
    <n v="2699"/>
    <n v="1348"/>
    <m/>
    <x v="0"/>
    <n v="8"/>
    <n v="5646"/>
    <x v="0"/>
    <s v="BP AMERICA PRODUCTION COMPANY"/>
    <n v="0.80837999999999999"/>
    <n v="0.26168220000000003"/>
    <n v="98.745000000000005"/>
    <n v="0.60880400000000001"/>
    <n v="100.42386619999999"/>
    <n v="76.13879"/>
    <n v="22.093719999999998"/>
    <n v="0"/>
    <x v="1"/>
    <n v="0.16656000000000001"/>
    <n v="98.399069999999995"/>
    <n v="1.0183916597847715E-2"/>
    <n v="6368.18"/>
    <n v="6.0110635931873858E-2"/>
    <n v="8.0496801267346558E-3"/>
    <n v="2.6057769920831832E-3"/>
    <n v="0.98934454288118223"/>
    <n v="0.77377550417905372"/>
    <n v="0.22453179689604788"/>
    <n v="1.6926989248983758E-3"/>
    <x v="0"/>
    <n v="0.08"/>
    <x v="0"/>
    <m/>
    <m/>
    <x v="0"/>
    <n v="8610"/>
    <x v="0"/>
    <x v="0"/>
    <m/>
    <x v="0"/>
    <x v="0"/>
    <x v="0"/>
    <m/>
    <x v="0"/>
    <x v="0"/>
    <x v="0"/>
    <x v="0"/>
    <x v="0"/>
    <x v="0"/>
    <x v="0"/>
    <x v="0"/>
    <x v="0"/>
    <x v="0"/>
    <x v="0"/>
    <x v="0"/>
    <x v="0"/>
    <m/>
    <x v="0"/>
    <x v="0"/>
    <x v="0"/>
    <x v="0"/>
    <x v="0"/>
    <m/>
    <n v="20021113"/>
    <x v="0"/>
    <s v="BP AMERICA"/>
    <m/>
    <m/>
    <d v="2002-11-15T00:00:00"/>
  </r>
  <r>
    <x v="1"/>
    <s v="T19N R094W S18 fMESAVERDE/ALMOND"/>
    <n v="3724"/>
    <x v="0"/>
    <x v="0"/>
    <s v="FREWEN"/>
    <s v="NE SE"/>
    <n v="18"/>
    <n v="19"/>
    <n v="94"/>
    <n v="41.619430000000001"/>
    <n v="-108.02932800000001"/>
    <s v="4903724523"/>
    <s v="FREWEN 18-02"/>
    <x v="0"/>
    <s v="MESAVERDE/ALMOND"/>
    <m/>
    <m/>
    <m/>
    <x v="0"/>
    <s v="9765"/>
    <m/>
    <n v="10168"/>
    <n v="10165"/>
    <x v="2"/>
    <d v="2003-02-13T00:00:00"/>
    <n v="8.11"/>
    <x v="1"/>
    <n v="33.299999999999997"/>
    <n v="0"/>
    <n v="3020"/>
    <n v="49.6"/>
    <x v="1"/>
    <n v="2599"/>
    <n v="2242"/>
    <m/>
    <x v="0"/>
    <n v="30"/>
    <n v="10054"/>
    <x v="0"/>
    <s v="BP AMERICA PRODUCTION COMPANY"/>
    <n v="1.6616699999999998"/>
    <n v="0"/>
    <n v="131.37"/>
    <n v="1.2687679999999999"/>
    <n v="134.30043799999999"/>
    <n v="73.317790000000002"/>
    <n v="36.746379999999995"/>
    <n v="0"/>
    <x v="1"/>
    <n v="0.62460000000000004"/>
    <n v="110.68876999999999"/>
    <n v="9.6378400472236309E-2"/>
    <n v="7973.9"/>
    <n v="-0.1153822685947892"/>
    <n v="1.23727816881729E-2"/>
    <n v="0"/>
    <n v="0.9876272183118272"/>
    <n v="0.66237785459175313"/>
    <n v="0.3319792965447172"/>
    <n v="5.6428488635296981E-3"/>
    <x v="0"/>
    <n v="0"/>
    <x v="0"/>
    <m/>
    <m/>
    <x v="0"/>
    <n v="15170"/>
    <x v="0"/>
    <x v="0"/>
    <m/>
    <x v="0"/>
    <x v="0"/>
    <x v="0"/>
    <n v="11.6"/>
    <x v="0"/>
    <x v="0"/>
    <x v="0"/>
    <x v="0"/>
    <x v="0"/>
    <x v="0"/>
    <x v="0"/>
    <x v="0"/>
    <x v="0"/>
    <x v="0"/>
    <x v="0"/>
    <x v="0"/>
    <x v="0"/>
    <m/>
    <x v="0"/>
    <x v="0"/>
    <x v="0"/>
    <x v="0"/>
    <x v="0"/>
    <m/>
    <n v="20030213"/>
    <x v="0"/>
    <s v="BP AMERICA"/>
    <m/>
    <m/>
    <d v="2003-02-15T00:00:00"/>
  </r>
  <r>
    <x v="1"/>
    <s v="T19N R094W S17 fMESAVERDE"/>
    <n v="5930"/>
    <x v="0"/>
    <x v="0"/>
    <s v="FREWEN"/>
    <s v="SE SW"/>
    <n v="17"/>
    <n v="19"/>
    <n v="94"/>
    <n v="41.617083000000001"/>
    <n v="-108.017529"/>
    <s v="4903727192"/>
    <s v="FREWEN 17-160 PAD"/>
    <x v="0"/>
    <s v="MESAVERDE"/>
    <m/>
    <m/>
    <n v="206"/>
    <x v="0"/>
    <n v="10320"/>
    <n v="10526"/>
    <n v="10790"/>
    <n v="10785"/>
    <x v="2"/>
    <d v="1899-12-31T00:00:00"/>
    <n v="7.25"/>
    <x v="1"/>
    <n v="15"/>
    <n v="0"/>
    <n v="1260"/>
    <n v="0"/>
    <x v="1"/>
    <n v="1830"/>
    <n v="0"/>
    <n v="0"/>
    <x v="1"/>
    <n v="102"/>
    <n v="4550"/>
    <x v="0"/>
    <s v="BP AMERICA PRODUCTION COMPANY"/>
    <n v="0.74849999999999994"/>
    <n v="0"/>
    <n v="54.81"/>
    <n v="0"/>
    <n v="55.558499999999995"/>
    <n v="51.624299999999998"/>
    <n v="0"/>
    <n v="0"/>
    <x v="1"/>
    <n v="2.12364"/>
    <n v="53.74794"/>
    <n v="1.6564074358290284E-2"/>
    <n v="3207"/>
    <n v="-0.17313394353487174"/>
    <n v="1.3472285968843652E-2"/>
    <n v="0"/>
    <n v="0.98652771403115636"/>
    <n v="0.96048890431893763"/>
    <n v="0"/>
    <n v="3.9511095681062383E-2"/>
    <x v="1"/>
    <n v="98"/>
    <x v="1"/>
    <n v="0"/>
    <n v="0"/>
    <x v="1"/>
    <n v="7600"/>
    <x v="2"/>
    <x v="1"/>
    <n v="0"/>
    <x v="1"/>
    <x v="1"/>
    <x v="1"/>
    <n v="3"/>
    <x v="1"/>
    <x v="1"/>
    <x v="1"/>
    <x v="1"/>
    <x v="0"/>
    <x v="0"/>
    <x v="0"/>
    <x v="0"/>
    <x v="0"/>
    <x v="0"/>
    <x v="0"/>
    <x v="0"/>
    <x v="0"/>
    <m/>
    <x v="0"/>
    <x v="0"/>
    <x v="0"/>
    <x v="0"/>
    <x v="0"/>
    <m/>
    <n v="19000101"/>
    <x v="0"/>
    <s v="WYOMING ANALYTICAL LABS ROCK SPRINGS ID No D7881"/>
    <m/>
    <s v="10320-10526"/>
    <d v="2007-08-20T00:00:00"/>
  </r>
  <r>
    <x v="1"/>
    <s v="T19N R094W S17 fMESAVERDE"/>
    <n v="5931"/>
    <x v="0"/>
    <x v="0"/>
    <s v="FREWEN"/>
    <s v="SE SW"/>
    <n v="17"/>
    <n v="19"/>
    <n v="94"/>
    <n v="41.617108999999999"/>
    <n v="-108.017572"/>
    <s v="4903727193"/>
    <s v="FREWEN 17-140 PAD"/>
    <x v="0"/>
    <s v="MESAVERDE"/>
    <m/>
    <m/>
    <n v="318"/>
    <x v="0"/>
    <n v="9836"/>
    <n v="10154"/>
    <n v="10309"/>
    <n v="10305"/>
    <x v="2"/>
    <d v="1899-12-31T00:00:00"/>
    <n v="7.55"/>
    <x v="1"/>
    <n v="103"/>
    <n v="10"/>
    <n v="2920"/>
    <n v="0"/>
    <x v="1"/>
    <n v="4430"/>
    <n v="0"/>
    <n v="0"/>
    <x v="1"/>
    <n v="63"/>
    <n v="9570"/>
    <x v="0"/>
    <s v="BP AMERICA PRODUCTION COMPANY"/>
    <n v="5.1397000000000004"/>
    <n v="0.82289999999999996"/>
    <n v="127.02"/>
    <n v="0"/>
    <n v="132.98259999999999"/>
    <n v="124.97029999999999"/>
    <n v="0"/>
    <n v="0"/>
    <x v="1"/>
    <n v="1.31166"/>
    <n v="126.28196"/>
    <n v="2.5844797298944344E-2"/>
    <n v="7526"/>
    <n v="-0.11956013102480112"/>
    <n v="3.8649417292187106E-2"/>
    <n v="6.1880276066192119E-3"/>
    <n v="0.95516255510119374"/>
    <n v="0.98961324325343059"/>
    <n v="0"/>
    <n v="1.0386756746569345E-2"/>
    <x v="1"/>
    <n v="4"/>
    <x v="1"/>
    <n v="0"/>
    <n v="0"/>
    <x v="1"/>
    <n v="16000"/>
    <x v="2"/>
    <x v="1"/>
    <n v="0"/>
    <x v="1"/>
    <x v="1"/>
    <x v="1"/>
    <n v="11"/>
    <x v="1"/>
    <x v="1"/>
    <x v="1"/>
    <x v="1"/>
    <x v="0"/>
    <x v="0"/>
    <x v="0"/>
    <x v="0"/>
    <x v="0"/>
    <x v="0"/>
    <x v="0"/>
    <x v="0"/>
    <x v="0"/>
    <m/>
    <x v="0"/>
    <x v="0"/>
    <x v="0"/>
    <x v="0"/>
    <x v="0"/>
    <m/>
    <n v="19000101"/>
    <x v="0"/>
    <s v="WYOMING ANALYTICAL LABS ROCK SPRINGS ID No D7882"/>
    <m/>
    <s v="9836-10154"/>
    <d v="2007-08-20T00:00:00"/>
  </r>
  <r>
    <x v="1"/>
    <s v="T19N R094W S17 fMESAVERDE"/>
    <n v="3496"/>
    <x v="0"/>
    <x v="0"/>
    <s v="FREWEN"/>
    <s v="SW SE"/>
    <n v="17"/>
    <n v="19"/>
    <n v="94"/>
    <n v="41.619300000000003"/>
    <n v="-108.011286"/>
    <s v="4903724532"/>
    <s v="FREWEN 17-03"/>
    <x v="0"/>
    <s v="MESAVERDE"/>
    <m/>
    <m/>
    <m/>
    <x v="0"/>
    <s v="9835"/>
    <m/>
    <n v="10212"/>
    <n v="10210"/>
    <x v="2"/>
    <d v="2002-11-18T00:00:00"/>
    <n v="7.51"/>
    <x v="1"/>
    <n v="38"/>
    <n v="10.4"/>
    <n v="3000"/>
    <n v="202"/>
    <x v="1"/>
    <n v="4799"/>
    <n v="1806"/>
    <m/>
    <x v="0"/>
    <n v="4"/>
    <n v="10122"/>
    <x v="0"/>
    <s v="BP AMERICA PRODUCTION CO"/>
    <n v="1.8961999999999999"/>
    <n v="0.85581600000000002"/>
    <n v="130.5"/>
    <n v="5.16716"/>
    <n v="138.41917599999999"/>
    <n v="135.37978999999999"/>
    <n v="29.600339999999996"/>
    <n v="0"/>
    <x v="1"/>
    <n v="8.3280000000000007E-2"/>
    <n v="165.06340999999998"/>
    <n v="-8.7794935291608409E-2"/>
    <n v="9859.4"/>
    <n v="-1.3142222266708055E-2"/>
    <n v="1.3698968992562129E-2"/>
    <n v="6.1827849632626053E-3"/>
    <n v="0.9801182460441753"/>
    <n v="0.82016838256279812"/>
    <n v="0.17932708405818104"/>
    <n v="5.0453337902082616E-4"/>
    <x v="0"/>
    <m/>
    <x v="0"/>
    <m/>
    <m/>
    <x v="0"/>
    <n v="15200"/>
    <x v="0"/>
    <x v="0"/>
    <m/>
    <x v="0"/>
    <x v="0"/>
    <x v="0"/>
    <m/>
    <x v="0"/>
    <x v="0"/>
    <x v="0"/>
    <x v="0"/>
    <x v="0"/>
    <x v="0"/>
    <x v="0"/>
    <x v="0"/>
    <x v="0"/>
    <x v="0"/>
    <x v="0"/>
    <x v="0"/>
    <x v="0"/>
    <m/>
    <x v="0"/>
    <x v="0"/>
    <x v="0"/>
    <x v="0"/>
    <x v="0"/>
    <m/>
    <n v="20021118"/>
    <x v="0"/>
    <s v="BP AMERICA"/>
    <m/>
    <m/>
    <d v="2002-11-20T00:00:00"/>
  </r>
  <r>
    <x v="1"/>
    <s v="T19N R094W S17 fMESAVERDE"/>
    <n v="3492"/>
    <x v="0"/>
    <x v="0"/>
    <s v="FREWEN"/>
    <s v="NW NE"/>
    <n v="17"/>
    <n v="19"/>
    <n v="94"/>
    <n v="41.626620000000003"/>
    <n v="-108.011625"/>
    <s v="4903724385"/>
    <s v="FREWEN 15"/>
    <x v="0"/>
    <s v="MESAVERDE"/>
    <m/>
    <m/>
    <m/>
    <x v="0"/>
    <s v="9815"/>
    <m/>
    <n v="10207"/>
    <n v="10188"/>
    <x v="2"/>
    <d v="2002-11-13T00:00:00"/>
    <n v="6.6"/>
    <x v="1"/>
    <n v="51.8"/>
    <n v="6.08"/>
    <n v="3010"/>
    <n v="52.8"/>
    <x v="1"/>
    <n v="4448"/>
    <n v="2192"/>
    <m/>
    <x v="0"/>
    <n v="19"/>
    <n v="9760"/>
    <x v="0"/>
    <s v="BP AMERICA PRODUCTION COMPANY"/>
    <n v="2.5848199999999997"/>
    <n v="0.50032319999999997"/>
    <n v="130.935"/>
    <n v="1.3506239999999998"/>
    <n v="135.37076720000002"/>
    <n v="125.47807999999999"/>
    <n v="35.926879999999997"/>
    <n v="0"/>
    <x v="1"/>
    <n v="0.39558000000000004"/>
    <n v="161.80053999999998"/>
    <n v="-8.8937835381975153E-2"/>
    <n v="9779.68"/>
    <n v="1.0071812844427489E-3"/>
    <n v="1.9094373574622094E-2"/>
    <n v="3.6959471409422572E-3"/>
    <n v="0.97720967928443558"/>
    <n v="0.77551088519234856"/>
    <n v="0.22204425275712925"/>
    <n v="2.4448620505222052E-3"/>
    <x v="0"/>
    <n v="0.05"/>
    <x v="0"/>
    <m/>
    <m/>
    <x v="0"/>
    <n v="14130"/>
    <x v="0"/>
    <x v="0"/>
    <m/>
    <x v="0"/>
    <x v="0"/>
    <x v="0"/>
    <m/>
    <x v="0"/>
    <x v="0"/>
    <x v="0"/>
    <x v="0"/>
    <x v="0"/>
    <x v="0"/>
    <x v="0"/>
    <x v="0"/>
    <x v="0"/>
    <x v="0"/>
    <x v="0"/>
    <x v="0"/>
    <x v="0"/>
    <m/>
    <x v="0"/>
    <x v="0"/>
    <x v="0"/>
    <x v="0"/>
    <x v="0"/>
    <m/>
    <n v="20021113"/>
    <x v="0"/>
    <s v="BP AMERICA"/>
    <m/>
    <m/>
    <d v="2002-11-15T00:00:00"/>
  </r>
  <r>
    <x v="1"/>
    <s v="T19N R094W S17 fMESAVERDE"/>
    <n v="3495"/>
    <x v="0"/>
    <x v="0"/>
    <s v="FREWEN"/>
    <s v="SW NW"/>
    <n v="17"/>
    <n v="19"/>
    <n v="94"/>
    <n v="41.625959999999999"/>
    <n v="-108.02088000000001"/>
    <s v="4903724531"/>
    <s v="FREWEN 17-02"/>
    <x v="0"/>
    <s v="MESAVERDE"/>
    <m/>
    <m/>
    <m/>
    <x v="0"/>
    <s v="9813"/>
    <m/>
    <n v="10200"/>
    <m/>
    <x v="2"/>
    <d v="2002-11-19T00:00:00"/>
    <n v="6.95"/>
    <x v="1"/>
    <n v="29.9"/>
    <n v="8.43"/>
    <n v="2660"/>
    <n v="75.3"/>
    <x v="1"/>
    <n v="3699"/>
    <n v="1204"/>
    <m/>
    <x v="0"/>
    <n v="4"/>
    <n v="7610"/>
    <x v="0"/>
    <s v="BP AMERICA PRODUCTION COMPANY"/>
    <n v="1.4920099999999998"/>
    <n v="0.69370469999999995"/>
    <n v="115.71"/>
    <n v="1.9261739999999998"/>
    <n v="119.8218887"/>
    <n v="104.34878999999999"/>
    <n v="19.733559999999997"/>
    <n v="0"/>
    <x v="1"/>
    <n v="8.3280000000000007E-2"/>
    <n v="124.16562999999999"/>
    <n v="-1.7803129123752141E-2"/>
    <n v="7680.63"/>
    <n v="4.6191687327467937E-3"/>
    <n v="1.2451898531958291E-2"/>
    <n v="5.7894655770018748E-3"/>
    <n v="0.98175863589103973"/>
    <n v="0.84039995609090856"/>
    <n v="0.15892932689988362"/>
    <n v="6.7071700920778171E-4"/>
    <x v="0"/>
    <m/>
    <x v="0"/>
    <m/>
    <m/>
    <x v="0"/>
    <n v="12240"/>
    <x v="0"/>
    <x v="0"/>
    <m/>
    <x v="0"/>
    <x v="0"/>
    <x v="0"/>
    <m/>
    <x v="0"/>
    <x v="0"/>
    <x v="0"/>
    <x v="0"/>
    <x v="0"/>
    <x v="0"/>
    <x v="0"/>
    <x v="0"/>
    <x v="0"/>
    <x v="0"/>
    <x v="0"/>
    <x v="0"/>
    <x v="0"/>
    <m/>
    <x v="0"/>
    <x v="0"/>
    <x v="0"/>
    <x v="0"/>
    <x v="0"/>
    <m/>
    <n v="20021119"/>
    <x v="0"/>
    <s v="BP AMERICA"/>
    <m/>
    <m/>
    <d v="2002-11-21T00:00:00"/>
  </r>
  <r>
    <x v="1"/>
    <s v="T19N R094W S16 fMESAVERDE/ALMOND"/>
    <n v="3721"/>
    <x v="0"/>
    <x v="0"/>
    <s v="FREWEN"/>
    <s v="SE NW"/>
    <n v="16"/>
    <n v="19"/>
    <n v="94"/>
    <n v="41.625971"/>
    <n v="-108.00090299999999"/>
    <s v="4903724876"/>
    <s v="FREWEN 16-03"/>
    <x v="0"/>
    <s v="MESAVERDE/ALMOND"/>
    <m/>
    <m/>
    <m/>
    <x v="0"/>
    <s v="9602"/>
    <m/>
    <n v="9976"/>
    <n v="9976"/>
    <x v="2"/>
    <d v="2003-02-19T00:00:00"/>
    <n v="8.15"/>
    <x v="1"/>
    <n v="26.6"/>
    <n v="3.04"/>
    <n v="1970"/>
    <n v="17.3"/>
    <x v="1"/>
    <n v="2349"/>
    <n v="1361"/>
    <m/>
    <x v="0"/>
    <n v="12"/>
    <n v="5928"/>
    <x v="0"/>
    <s v="BP AMERICA PRODUCTION COMPANY"/>
    <n v="1.32734"/>
    <n v="0.25016159999999998"/>
    <n v="85.694999999999993"/>
    <n v="0.44253399999999998"/>
    <n v="87.715035599999993"/>
    <n v="66.265289999999993"/>
    <n v="22.306789999999999"/>
    <n v="0"/>
    <x v="1"/>
    <n v="0.24984000000000001"/>
    <n v="88.821920000000006"/>
    <n v="-6.2699869057898979E-3"/>
    <n v="5738.94"/>
    <n v="-1.6204763202690636E-2"/>
    <n v="1.5132411346818173E-2"/>
    <n v="2.8519808296127514E-3"/>
    <n v="0.982015607823569"/>
    <n v="0.74604658399638279"/>
    <n v="0.25114059682564843"/>
    <n v="2.8128191779686813E-3"/>
    <x v="0"/>
    <n v="76"/>
    <x v="0"/>
    <m/>
    <m/>
    <x v="0"/>
    <n v="9110"/>
    <x v="0"/>
    <x v="0"/>
    <m/>
    <x v="0"/>
    <x v="0"/>
    <x v="0"/>
    <n v="9.77"/>
    <x v="0"/>
    <x v="0"/>
    <x v="0"/>
    <x v="0"/>
    <x v="0"/>
    <x v="0"/>
    <x v="0"/>
    <x v="0"/>
    <x v="0"/>
    <x v="0"/>
    <x v="0"/>
    <x v="0"/>
    <x v="0"/>
    <m/>
    <x v="0"/>
    <x v="0"/>
    <x v="0"/>
    <x v="0"/>
    <x v="0"/>
    <m/>
    <n v="20030219"/>
    <x v="0"/>
    <s v="BP AMERICA"/>
    <m/>
    <m/>
    <d v="2003-02-21T00:00:00"/>
  </r>
  <r>
    <x v="1"/>
    <s v="T19N R094W S16 fMESAVERDE/ALMOND"/>
    <n v="3722"/>
    <x v="0"/>
    <x v="0"/>
    <s v="FREWEN"/>
    <s v="NE SE"/>
    <n v="16"/>
    <n v="19"/>
    <n v="94"/>
    <n v="41.621721000000001"/>
    <n v="-107.99126099999999"/>
    <s v="4903724872"/>
    <s v="FREWEN 16-04"/>
    <x v="0"/>
    <s v="MESAVERDE/ALMOND"/>
    <m/>
    <m/>
    <m/>
    <x v="0"/>
    <s v="9488"/>
    <m/>
    <n v="9864"/>
    <n v="9830"/>
    <x v="2"/>
    <d v="2003-02-19T00:00:00"/>
    <n v="7.96"/>
    <x v="1"/>
    <n v="51.8"/>
    <n v="9.3699999999999992"/>
    <n v="3980"/>
    <n v="44.6"/>
    <x v="1"/>
    <n v="6148"/>
    <n v="1815"/>
    <m/>
    <x v="0"/>
    <n v="10"/>
    <n v="11680"/>
    <x v="0"/>
    <s v="BP AMERICA PRODUCTION COMPANY"/>
    <n v="2.5848199999999997"/>
    <n v="0.77105729999999995"/>
    <n v="173.13"/>
    <n v="1.140868"/>
    <n v="177.62674530000001"/>
    <n v="173.43508"/>
    <n v="29.747849999999996"/>
    <n v="0"/>
    <x v="1"/>
    <n v="0.20820000000000002"/>
    <n v="203.39113"/>
    <n v="-6.7619884446927916E-2"/>
    <n v="12058.77"/>
    <n v="1.5955755079138489E-2"/>
    <n v="1.4551975242435518E-2"/>
    <n v="4.3408851448453571E-3"/>
    <n v="0.98110713961271911"/>
    <n v="0.85271702851545195"/>
    <n v="0.14625932802477667"/>
    <n v="1.0236434597713283E-3"/>
    <x v="0"/>
    <n v="0.06"/>
    <x v="0"/>
    <m/>
    <m/>
    <x v="0"/>
    <n v="18070"/>
    <x v="0"/>
    <x v="0"/>
    <m/>
    <x v="0"/>
    <x v="0"/>
    <x v="0"/>
    <n v="28.6"/>
    <x v="0"/>
    <x v="0"/>
    <x v="0"/>
    <x v="0"/>
    <x v="0"/>
    <x v="0"/>
    <x v="0"/>
    <x v="0"/>
    <x v="0"/>
    <x v="0"/>
    <x v="0"/>
    <x v="0"/>
    <x v="0"/>
    <m/>
    <x v="0"/>
    <x v="0"/>
    <x v="0"/>
    <x v="0"/>
    <x v="0"/>
    <m/>
    <n v="20030219"/>
    <x v="0"/>
    <s v="BP AMERICA"/>
    <m/>
    <m/>
    <d v="2003-02-21T00:00:00"/>
  </r>
  <r>
    <x v="1"/>
    <s v="T19N R094W S16 fMESAVERDE"/>
    <n v="3494"/>
    <x v="0"/>
    <x v="0"/>
    <s v="FREWEN"/>
    <s v="NW SW"/>
    <n v="16"/>
    <n v="19"/>
    <n v="94"/>
    <n v="41.622459999999997"/>
    <n v="-108.00455599999999"/>
    <s v="4903724626"/>
    <s v="FREWEN 16-02"/>
    <x v="0"/>
    <s v="MESAVERDE"/>
    <m/>
    <m/>
    <m/>
    <x v="0"/>
    <s v="9776"/>
    <m/>
    <n v="10234"/>
    <n v="10153"/>
    <x v="2"/>
    <d v="2002-11-13T00:00:00"/>
    <n v="7.27"/>
    <x v="1"/>
    <n v="29.2"/>
    <n v="5.93"/>
    <n v="2840"/>
    <n v="28.6"/>
    <x v="1"/>
    <n v="3549"/>
    <n v="2022"/>
    <m/>
    <x v="0"/>
    <n v="5"/>
    <n v="8164"/>
    <x v="0"/>
    <s v="BP AMERICA PRODUCTION COMPANY"/>
    <n v="1.4570799999999999"/>
    <n v="0.48797970000000002"/>
    <n v="123.54"/>
    <n v="0.73158800000000002"/>
    <n v="126.2166477"/>
    <n v="100.11729"/>
    <n v="33.14058"/>
    <n v="0"/>
    <x v="1"/>
    <n v="0.10410000000000001"/>
    <n v="133.36196999999999"/>
    <n v="-2.7526621273012464E-2"/>
    <n v="8479.73"/>
    <n v="1.896990638516724E-2"/>
    <n v="1.1544277451127391E-2"/>
    <n v="3.866207104152078E-3"/>
    <n v="0.98458951544472051"/>
    <n v="0.75071843944716776"/>
    <n v="0.2485009782024066"/>
    <n v="7.8058235042568753E-4"/>
    <x v="0"/>
    <n v="7.0000000000000007E-2"/>
    <x v="0"/>
    <m/>
    <m/>
    <x v="0"/>
    <n v="12060"/>
    <x v="0"/>
    <x v="0"/>
    <m/>
    <x v="0"/>
    <x v="0"/>
    <x v="0"/>
    <m/>
    <x v="0"/>
    <x v="0"/>
    <x v="0"/>
    <x v="0"/>
    <x v="0"/>
    <x v="0"/>
    <x v="0"/>
    <x v="0"/>
    <x v="0"/>
    <x v="0"/>
    <x v="0"/>
    <x v="0"/>
    <x v="0"/>
    <m/>
    <x v="0"/>
    <x v="0"/>
    <x v="0"/>
    <x v="0"/>
    <x v="0"/>
    <m/>
    <n v="20021113"/>
    <x v="0"/>
    <s v="BP AMERICA"/>
    <m/>
    <m/>
    <d v="2002-11-15T00:00:00"/>
  </r>
  <r>
    <x v="1"/>
    <s v="T19N R094W S16 fMESAVERDE"/>
    <n v="3493"/>
    <x v="0"/>
    <x v="0"/>
    <s v="FREWEN"/>
    <s v="SE SW"/>
    <n v="16"/>
    <n v="19"/>
    <n v="94"/>
    <n v="41.619219999999999"/>
    <n v="-107.99763900000001"/>
    <s v="4903724438"/>
    <s v="FREWEN 16"/>
    <x v="0"/>
    <s v="MESAVERDE"/>
    <m/>
    <m/>
    <m/>
    <x v="0"/>
    <s v="9572"/>
    <m/>
    <n v="9920"/>
    <m/>
    <x v="2"/>
    <d v="2002-11-13T00:00:00"/>
    <n v="6.3"/>
    <x v="1"/>
    <n v="46.7"/>
    <n v="13.1"/>
    <n v="2890"/>
    <n v="146"/>
    <x v="1"/>
    <n v="4749"/>
    <n v="1429"/>
    <m/>
    <x v="0"/>
    <n v="2"/>
    <n v="9452"/>
    <x v="0"/>
    <s v="BP AMERICA PRODUCTION COMPANY"/>
    <n v="2.33033"/>
    <n v="1.0779989999999999"/>
    <n v="125.715"/>
    <n v="3.73468"/>
    <n v="132.85800899999998"/>
    <n v="133.96929"/>
    <n v="23.421309999999998"/>
    <n v="0"/>
    <x v="1"/>
    <n v="4.1640000000000003E-2"/>
    <n v="157.43224000000001"/>
    <n v="-8.465400089963071E-2"/>
    <n v="9275.7999999999993"/>
    <n v="-9.4084729653243163E-3"/>
    <n v="1.7540003930060402E-2"/>
    <n v="8.1139180702309039E-3"/>
    <n v="0.97434607799970885"/>
    <n v="0.85096477062131615"/>
    <n v="0.14877073463478635"/>
    <n v="2.6449474389743805E-4"/>
    <x v="0"/>
    <n v="30.8"/>
    <x v="0"/>
    <m/>
    <m/>
    <x v="0"/>
    <n v="13820"/>
    <x v="0"/>
    <x v="0"/>
    <m/>
    <x v="0"/>
    <x v="0"/>
    <x v="0"/>
    <m/>
    <x v="0"/>
    <x v="0"/>
    <x v="0"/>
    <x v="0"/>
    <x v="0"/>
    <x v="0"/>
    <x v="0"/>
    <x v="0"/>
    <x v="0"/>
    <x v="0"/>
    <x v="0"/>
    <x v="0"/>
    <x v="0"/>
    <m/>
    <x v="0"/>
    <x v="0"/>
    <x v="0"/>
    <x v="0"/>
    <x v="0"/>
    <m/>
    <n v="20021113"/>
    <x v="0"/>
    <s v="BP AMERICA"/>
    <m/>
    <m/>
    <d v="2002-11-13T00:00:00"/>
  </r>
  <r>
    <x v="1"/>
    <s v="T19N R094W S15 fMESAVERDE/ALMOND"/>
    <n v="3686"/>
    <x v="0"/>
    <x v="0"/>
    <s v="WAMSUTTER"/>
    <s v="C SW"/>
    <n v="15"/>
    <n v="19"/>
    <n v="94"/>
    <n v="41.619500000000002"/>
    <n v="-107.982247"/>
    <s v="4903724514"/>
    <s v="CROOKS GAP ROAD 15-02"/>
    <x v="0"/>
    <s v="MESAVERDE/ALMOND"/>
    <m/>
    <m/>
    <m/>
    <x v="0"/>
    <s v="9499"/>
    <m/>
    <n v="9878"/>
    <n v="9876"/>
    <x v="2"/>
    <d v="2003-02-11T00:00:00"/>
    <n v="8.1300000000000008"/>
    <x v="1"/>
    <n v="53.7"/>
    <n v="14"/>
    <n v="3240"/>
    <n v="36.9"/>
    <x v="1"/>
    <n v="4549"/>
    <n v="2242"/>
    <m/>
    <x v="0"/>
    <n v="21"/>
    <n v="9598"/>
    <x v="0"/>
    <s v="BP AMERICA PRODUCTION COMPANY"/>
    <n v="2.67963"/>
    <n v="1.1520600000000001"/>
    <n v="140.94"/>
    <n v="0.94390199999999991"/>
    <n v="145.71559200000002"/>
    <n v="128.32729"/>
    <n v="36.746379999999995"/>
    <n v="0"/>
    <x v="1"/>
    <n v="0.43722000000000005"/>
    <n v="165.51088999999999"/>
    <n v="-6.3604156923895608E-2"/>
    <n v="10156.6"/>
    <n v="2.8276958278071963E-2"/>
    <n v="1.8389452791023213E-2"/>
    <n v="7.9062232406810658E-3"/>
    <n v="0.97370432396829565"/>
    <n v="0.77534046249162225"/>
    <n v="0.2220178986409897"/>
    <n v="2.6416388673881222E-3"/>
    <x v="0"/>
    <n v="36.799999999999997"/>
    <x v="0"/>
    <m/>
    <m/>
    <x v="0"/>
    <n v="15070"/>
    <x v="0"/>
    <x v="0"/>
    <m/>
    <x v="0"/>
    <x v="0"/>
    <x v="0"/>
    <n v="20.399999999999999"/>
    <x v="0"/>
    <x v="0"/>
    <x v="0"/>
    <x v="0"/>
    <x v="0"/>
    <x v="0"/>
    <x v="0"/>
    <x v="0"/>
    <x v="0"/>
    <x v="0"/>
    <x v="0"/>
    <x v="0"/>
    <x v="0"/>
    <m/>
    <x v="0"/>
    <x v="0"/>
    <x v="0"/>
    <x v="0"/>
    <x v="0"/>
    <m/>
    <n v="20030211"/>
    <x v="0"/>
    <s v="BP AMERICA"/>
    <m/>
    <m/>
    <d v="2003-02-13T00:00:00"/>
  </r>
  <r>
    <x v="1"/>
    <s v="T19N R094W S15 fMESAVERDE/ALMOND"/>
    <n v="3688"/>
    <x v="0"/>
    <x v="0"/>
    <s v="TIERNEY"/>
    <s v="SW SE"/>
    <n v="15"/>
    <n v="19"/>
    <n v="94"/>
    <n v="41.619529"/>
    <n v="-107.97262499999999"/>
    <s v="4903725104"/>
    <s v="CROOKS GAP ROAD 15-04"/>
    <x v="0"/>
    <s v="MESAVERDE/ALMOND"/>
    <m/>
    <m/>
    <m/>
    <x v="0"/>
    <s v="9485"/>
    <m/>
    <n v="9880"/>
    <n v="9877"/>
    <x v="2"/>
    <d v="2003-02-06T00:00:00"/>
    <n v="8.08"/>
    <x v="1"/>
    <n v="119"/>
    <n v="30.8"/>
    <n v="3330"/>
    <n v="71.599999999999994"/>
    <x v="1"/>
    <n v="5148"/>
    <n v="1548"/>
    <m/>
    <x v="0"/>
    <n v="14"/>
    <n v="9810"/>
    <x v="0"/>
    <s v="BP AMERICA PRODUCTION COMPANY"/>
    <n v="5.9381000000000004"/>
    <n v="2.534532"/>
    <n v="144.85499999999999"/>
    <n v="1.8315279999999998"/>
    <n v="155.15915999999999"/>
    <n v="145.22507999999999"/>
    <n v="25.371719999999996"/>
    <n v="0"/>
    <x v="1"/>
    <n v="0.29148000000000002"/>
    <n v="170.88827999999998"/>
    <n v="-4.824181413600425E-2"/>
    <n v="10261.4"/>
    <n v="2.2489711729126997E-2"/>
    <n v="3.8271024411320617E-2"/>
    <n v="1.6335045897386918E-2"/>
    <n v="0.94539392969129243"/>
    <n v="0.84982469248329962"/>
    <n v="0.14846963173834976"/>
    <n v="1.7056757783506279E-3"/>
    <x v="0"/>
    <n v="54.5"/>
    <x v="0"/>
    <m/>
    <m/>
    <x v="0"/>
    <n v="15700"/>
    <x v="0"/>
    <x v="0"/>
    <m/>
    <x v="0"/>
    <x v="0"/>
    <x v="0"/>
    <m/>
    <x v="0"/>
    <x v="0"/>
    <x v="0"/>
    <x v="0"/>
    <x v="0"/>
    <x v="0"/>
    <x v="0"/>
    <x v="0"/>
    <x v="0"/>
    <x v="0"/>
    <x v="0"/>
    <x v="0"/>
    <x v="0"/>
    <m/>
    <x v="0"/>
    <x v="0"/>
    <x v="0"/>
    <x v="0"/>
    <x v="0"/>
    <m/>
    <n v="20030206"/>
    <x v="0"/>
    <s v="BP AMERICA"/>
    <m/>
    <m/>
    <d v="2003-02-08T00:00:00"/>
  </r>
  <r>
    <x v="1"/>
    <s v="T19N R094W S15 fMESAVERDE/ALMOND"/>
    <n v="3685"/>
    <x v="0"/>
    <x v="0"/>
    <s v="WAMSUTTER"/>
    <s v="SE NW"/>
    <n v="15"/>
    <n v="19"/>
    <n v="94"/>
    <n v="41.626409000000002"/>
    <n v="-107.982089"/>
    <s v="4903724739"/>
    <s v="CROOKS GAP ROAD 15-01"/>
    <x v="0"/>
    <s v="MESAVERDE/ALMOND"/>
    <m/>
    <m/>
    <m/>
    <x v="0"/>
    <s v="9461"/>
    <m/>
    <n v="9868"/>
    <n v="9861"/>
    <x v="2"/>
    <d v="2003-02-11T00:00:00"/>
    <n v="8.11"/>
    <x v="1"/>
    <n v="102"/>
    <n v="26.7"/>
    <n v="3270"/>
    <n v="68.900000000000006"/>
    <x v="1"/>
    <n v="5248"/>
    <n v="1521"/>
    <m/>
    <x v="0"/>
    <n v="12"/>
    <n v="10064"/>
    <x v="0"/>
    <s v="BP AMERICA PRODUCTION COMPANY"/>
    <n v="5.0898000000000003"/>
    <n v="2.1971430000000001"/>
    <n v="142.245"/>
    <n v="1.762462"/>
    <n v="151.29440499999998"/>
    <n v="148.04607999999999"/>
    <n v="24.929189999999998"/>
    <n v="0"/>
    <x v="1"/>
    <n v="0.24984000000000001"/>
    <n v="173.22511"/>
    <n v="-6.7579002144139227E-2"/>
    <n v="10248.6"/>
    <n v="9.0879552592972035E-3"/>
    <n v="3.3641693491573602E-2"/>
    <n v="1.4522301733497682E-2"/>
    <n v="0.95183600477492869"/>
    <n v="0.85464561113570658"/>
    <n v="0.14391210373599991"/>
    <n v="1.4422851282934674E-3"/>
    <x v="0"/>
    <n v="0.13"/>
    <x v="0"/>
    <m/>
    <m/>
    <x v="0"/>
    <n v="14920"/>
    <x v="0"/>
    <x v="0"/>
    <m/>
    <x v="0"/>
    <x v="0"/>
    <x v="0"/>
    <n v="39"/>
    <x v="0"/>
    <x v="0"/>
    <x v="0"/>
    <x v="0"/>
    <x v="0"/>
    <x v="0"/>
    <x v="0"/>
    <x v="0"/>
    <x v="0"/>
    <x v="0"/>
    <x v="0"/>
    <x v="0"/>
    <x v="0"/>
    <m/>
    <x v="0"/>
    <x v="0"/>
    <x v="0"/>
    <x v="0"/>
    <x v="0"/>
    <m/>
    <n v="20030211"/>
    <x v="0"/>
    <s v="BP AMERICA"/>
    <m/>
    <m/>
    <d v="2003-02-13T00:00:00"/>
  </r>
  <r>
    <x v="0"/>
    <s v="T19N R094W S15 fMESAVERDE"/>
    <n v="49124681"/>
    <x v="0"/>
    <x v="0"/>
    <s v="TIERNEY"/>
    <s v="NW SE"/>
    <s v="15"/>
    <s v=" 19"/>
    <s v=" 94"/>
    <n v="41.628149999999998"/>
    <n v="-107.97416"/>
    <s v="4903720332"/>
    <s v="TIERNEY UNIT NO 2"/>
    <x v="9"/>
    <s v="MESAVERDE"/>
    <m/>
    <m/>
    <n v="122"/>
    <x v="0"/>
    <n v="9512"/>
    <n v="9634"/>
    <n v="12260"/>
    <n v="11350"/>
    <x v="0"/>
    <d v="1972-09-18T00:00:00"/>
    <n v="8.6999998092651367"/>
    <x v="0"/>
    <n v="25"/>
    <n v="8"/>
    <n v="590"/>
    <n v="23"/>
    <x v="0"/>
    <n v="120"/>
    <n v="1122"/>
    <m/>
    <x v="0"/>
    <n v="115"/>
    <n v="1554"/>
    <x v="0"/>
    <s v="CHEM LAB"/>
    <n v="1.2475000000000001"/>
    <n v="0.65832000000000002"/>
    <n v="25.664999999999999"/>
    <n v="0.58833999999999997"/>
    <n v="28.159159999999996"/>
    <n v="3.3851999999999998"/>
    <n v="18.389579999999999"/>
    <m/>
    <x v="0"/>
    <n v="2.3943000000000003"/>
    <n v="24.169080000000001"/>
    <n v="7.625098799424547E-2"/>
    <n v="2000"/>
    <n v="0.12549240292628025"/>
    <n v="4.4301747637358509E-2"/>
    <n v="2.3378538280261204E-2"/>
    <n v="0.93231971408238035"/>
    <n v="0.14006325437294259"/>
    <n v="0.76087215566335165"/>
    <n v="9.9064589963705707E-2"/>
    <x v="0"/>
    <m/>
    <x v="0"/>
    <m/>
    <m/>
    <x v="0"/>
    <m/>
    <x v="0"/>
    <x v="0"/>
    <m/>
    <x v="0"/>
    <x v="0"/>
    <x v="0"/>
    <m/>
    <x v="0"/>
    <x v="0"/>
    <x v="0"/>
    <x v="0"/>
    <x v="0"/>
    <x v="0"/>
    <x v="0"/>
    <x v="0"/>
    <x v="0"/>
    <x v="0"/>
    <x v="0"/>
    <x v="0"/>
    <x v="0"/>
    <m/>
    <x v="0"/>
    <x v="0"/>
    <x v="0"/>
    <x v="0"/>
    <x v="0"/>
    <s v="DST NO 1 MIDDLE"/>
    <m/>
    <x v="0"/>
    <m/>
    <m/>
    <m/>
    <m/>
  </r>
  <r>
    <x v="1"/>
    <s v="T19N R094W S15 fMESAVERDE"/>
    <n v="4275"/>
    <x v="0"/>
    <x v="0"/>
    <s v="TIERNEY"/>
    <s v="SE NW"/>
    <n v="15"/>
    <n v="19"/>
    <n v="94"/>
    <n v="41.624034000000002"/>
    <n v="-107.978525"/>
    <s v="4903725294"/>
    <s v="C.G.ROAD UNIT 15-05"/>
    <x v="0"/>
    <s v="MESAVERDE"/>
    <m/>
    <m/>
    <m/>
    <x v="0"/>
    <s v="9496"/>
    <m/>
    <n v="9906"/>
    <n v="9902"/>
    <x v="2"/>
    <d v="2003-09-03T00:00:00"/>
    <n v="7.4"/>
    <x v="1"/>
    <n v="45"/>
    <n v="11"/>
    <n v="3320"/>
    <n v="14"/>
    <x v="1"/>
    <n v="4499"/>
    <n v="2136"/>
    <m/>
    <x v="0"/>
    <n v="25"/>
    <n v="9543"/>
    <x v="0"/>
    <s v="BP AMERICAN PRODUCTION COMPANY"/>
    <n v="2.2454999999999998"/>
    <n v="0.90519000000000005"/>
    <n v="144.41999999999999"/>
    <n v="0.35811999999999999"/>
    <n v="147.92881"/>
    <n v="126.91678999999999"/>
    <n v="35.009039999999999"/>
    <n v="0"/>
    <x v="1"/>
    <n v="0.52050000000000007"/>
    <n v="162.44632999999999"/>
    <n v="-4.6774106972613819E-2"/>
    <n v="10050"/>
    <n v="2.5876588577553209E-2"/>
    <n v="1.5179598889492857E-2"/>
    <n v="6.1190920145981036E-3"/>
    <n v="0.97870130909590902"/>
    <n v="0.7812844402209641"/>
    <n v="0.21551142460405232"/>
    <n v="3.2041351749836399E-3"/>
    <x v="0"/>
    <n v="21"/>
    <x v="0"/>
    <m/>
    <m/>
    <x v="0"/>
    <n v="15580"/>
    <x v="0"/>
    <x v="0"/>
    <m/>
    <x v="0"/>
    <x v="0"/>
    <x v="0"/>
    <n v="19"/>
    <x v="0"/>
    <x v="0"/>
    <x v="0"/>
    <x v="0"/>
    <x v="0"/>
    <x v="0"/>
    <x v="0"/>
    <x v="0"/>
    <x v="0"/>
    <x v="0"/>
    <x v="0"/>
    <x v="0"/>
    <x v="0"/>
    <m/>
    <x v="0"/>
    <x v="0"/>
    <x v="0"/>
    <x v="0"/>
    <x v="0"/>
    <m/>
    <n v="200393"/>
    <x v="0"/>
    <s v="BP AMERICA"/>
    <m/>
    <m/>
    <d v="2003-09-04T00:00:00"/>
  </r>
  <r>
    <x v="1"/>
    <s v="T19N R094W S15 fMESAVERDE"/>
    <m/>
    <x v="1"/>
    <x v="3"/>
    <s v="TIERNEY"/>
    <s v="NW SE"/>
    <n v="15"/>
    <n v="19"/>
    <n v="94"/>
    <n v="41.628149999999998"/>
    <n v="-107.97416"/>
    <s v="4903720332"/>
    <s v="TIERNEY UNIT NO 2"/>
    <x v="0"/>
    <s v="MESAVERDE"/>
    <m/>
    <m/>
    <m/>
    <x v="0"/>
    <m/>
    <m/>
    <n v="12260"/>
    <n v="11350"/>
    <x v="2"/>
    <d v="1979-03-23T00:00:00"/>
    <n v="8.1999999999999993"/>
    <x v="0"/>
    <n v="124"/>
    <n v="26"/>
    <n v="2809"/>
    <n v="30"/>
    <x v="1"/>
    <n v="2700"/>
    <n v="3184"/>
    <n v="72"/>
    <x v="1"/>
    <n v="25"/>
    <n v="7354"/>
    <x v="0"/>
    <s v="AMOCO PRODUCTION COMPANY"/>
    <n v="6.1875999999999998"/>
    <n v="2.1395400000000002"/>
    <n v="122.19149999999999"/>
    <n v="0.76739999999999997"/>
    <n v="131.28604000000001"/>
    <n v="76.167000000000002"/>
    <n v="52.185759999999995"/>
    <n v="2.3997599999999997"/>
    <x v="1"/>
    <n v="0.52050000000000007"/>
    <n v="131.27301999999997"/>
    <n v="4.9588842982755954E-5"/>
    <n v="8970"/>
    <n v="9.8995344278363151E-2"/>
    <n v="4.7130677412465169E-2"/>
    <n v="1.6296782201672012E-2"/>
    <n v="0.93657254038586257"/>
    <n v="0.58021823524742566"/>
    <n v="0.39753606643619538"/>
    <n v="3.9650188591684732E-3"/>
    <x v="1"/>
    <n v="0"/>
    <x v="1"/>
    <n v="6672"/>
    <n v="1"/>
    <x v="0"/>
    <n v="1"/>
    <x v="0"/>
    <x v="1"/>
    <m/>
    <x v="1"/>
    <x v="1"/>
    <x v="1"/>
    <n v="0"/>
    <x v="1"/>
    <x v="1"/>
    <x v="1"/>
    <x v="1"/>
    <x v="0"/>
    <x v="0"/>
    <x v="0"/>
    <x v="0"/>
    <x v="0"/>
    <x v="0"/>
    <x v="0"/>
    <x v="0"/>
    <x v="0"/>
    <m/>
    <x v="0"/>
    <x v="0"/>
    <x v="0"/>
    <x v="0"/>
    <x v="0"/>
    <m/>
    <n v="19790323"/>
    <x v="1"/>
    <m/>
    <m/>
    <m/>
    <m/>
  </r>
  <r>
    <x v="1"/>
    <s v="T19N R094W S13 fMESAVERDE"/>
    <n v="4251"/>
    <x v="0"/>
    <x v="0"/>
    <s v="TIERNEY"/>
    <s v="SW SE"/>
    <n v="13"/>
    <n v="19"/>
    <n v="94"/>
    <n v="41.619838000000001"/>
    <n v="-107.938303"/>
    <s v="4903725360"/>
    <s v="TIERNEY II 13-02"/>
    <x v="0"/>
    <s v="MESAVERDE"/>
    <m/>
    <m/>
    <m/>
    <x v="0"/>
    <s v="9459"/>
    <m/>
    <n v="9870"/>
    <m/>
    <x v="2"/>
    <d v="2003-10-30T00:00:00"/>
    <n v="7.9"/>
    <x v="1"/>
    <n v="83"/>
    <n v="21"/>
    <n v="3288"/>
    <n v="59"/>
    <x v="1"/>
    <n v="5148"/>
    <n v="1930"/>
    <m/>
    <x v="0"/>
    <n v="173"/>
    <n v="10795"/>
    <x v="0"/>
    <s v="BP AMERICAN PRODUCTION COMPANY"/>
    <n v="4.1417000000000002"/>
    <n v="1.7280900000000001"/>
    <n v="143.02799999999999"/>
    <n v="1.50922"/>
    <n v="150.40700999999999"/>
    <n v="145.22507999999999"/>
    <n v="31.632699999999996"/>
    <n v="0"/>
    <x v="1"/>
    <n v="3.6018600000000003"/>
    <n v="180.45963999999998"/>
    <n v="-9.0830036813924889E-2"/>
    <n v="10702"/>
    <n v="-4.3261850490766149E-3"/>
    <n v="2.7536615480887497E-2"/>
    <n v="1.1489424595303107E-2"/>
    <n v="0.96097395992380941"/>
    <n v="0.80475102355296735"/>
    <n v="0.17528961046359176"/>
    <n v="1.9959365983440953E-2"/>
    <x v="0"/>
    <n v="15"/>
    <x v="0"/>
    <m/>
    <m/>
    <x v="0"/>
    <n v="16360"/>
    <x v="0"/>
    <x v="0"/>
    <m/>
    <x v="0"/>
    <x v="0"/>
    <x v="0"/>
    <n v="26"/>
    <x v="0"/>
    <x v="0"/>
    <x v="0"/>
    <x v="0"/>
    <x v="0"/>
    <x v="0"/>
    <x v="0"/>
    <x v="0"/>
    <x v="0"/>
    <x v="0"/>
    <x v="0"/>
    <x v="0"/>
    <x v="0"/>
    <m/>
    <x v="0"/>
    <x v="0"/>
    <x v="0"/>
    <x v="0"/>
    <x v="0"/>
    <m/>
    <n v="20031030"/>
    <x v="0"/>
    <s v="BP AMERICA"/>
    <m/>
    <m/>
    <d v="2003-11-01T00:00:00"/>
  </r>
  <r>
    <x v="1"/>
    <s v="T19N R094W S13 fLANCE"/>
    <n v="3122"/>
    <x v="0"/>
    <x v="0"/>
    <s v="TIERNEY"/>
    <s v="SW NW"/>
    <n v="13"/>
    <n v="19"/>
    <n v="94"/>
    <n v="41.626497999999998"/>
    <n v="-107.946792"/>
    <s v="4903725118"/>
    <s v="WDW3"/>
    <x v="0"/>
    <s v="LANCE"/>
    <m/>
    <m/>
    <s v=""/>
    <x v="0"/>
    <m/>
    <m/>
    <n v="6530"/>
    <m/>
    <x v="2"/>
    <d v="2002-06-17T00:00:00"/>
    <n v="7.77"/>
    <x v="1"/>
    <n v="302"/>
    <n v="39.1"/>
    <n v="13375"/>
    <n v="143"/>
    <x v="1"/>
    <n v="22199"/>
    <n v="802"/>
    <m/>
    <x v="0"/>
    <n v="28"/>
    <n v="35364"/>
    <x v="0"/>
    <s v="BP AMERICA PRODUCTION COMPANY"/>
    <n v="15.069800000000001"/>
    <n v="3.2175390000000004"/>
    <n v="581.8125"/>
    <n v="3.65794"/>
    <n v="603.75777900000003"/>
    <n v="626.23379"/>
    <n v="13.144779999999999"/>
    <n v="0"/>
    <x v="1"/>
    <n v="0.58296000000000003"/>
    <n v="639.96152999999993"/>
    <n v="-2.9109261822998597E-2"/>
    <n v="36888.1"/>
    <n v="2.1094196570065071E-2"/>
    <n v="2.4960009666393054E-2"/>
    <n v="5.3291884790771368E-3"/>
    <n v="0.96971080185452985"/>
    <n v="0.9785491168508208"/>
    <n v="2.053995339376103E-2"/>
    <n v="9.1092975541826721E-4"/>
    <x v="0"/>
    <m/>
    <x v="0"/>
    <m/>
    <m/>
    <x v="0"/>
    <n v="51200"/>
    <x v="2"/>
    <x v="0"/>
    <m/>
    <x v="0"/>
    <x v="0"/>
    <x v="0"/>
    <n v="82.6"/>
    <x v="0"/>
    <x v="0"/>
    <x v="0"/>
    <x v="0"/>
    <x v="0"/>
    <x v="0"/>
    <x v="0"/>
    <x v="0"/>
    <x v="0"/>
    <x v="0"/>
    <x v="0"/>
    <x v="0"/>
    <x v="0"/>
    <m/>
    <x v="0"/>
    <x v="0"/>
    <x v="0"/>
    <x v="0"/>
    <x v="0"/>
    <m/>
    <n v="20617"/>
    <x v="0"/>
    <s v="WYOMING ANALYTICAL LABS ROCK SPRINGS SWAB No 22"/>
    <m/>
    <m/>
    <d v="2002-07-02T00:00:00"/>
  </r>
  <r>
    <x v="1"/>
    <s v="T19N R094W S11 fMESAVERDE/ALMOND"/>
    <n v="3683"/>
    <x v="0"/>
    <x v="0"/>
    <s v="TIERNEY"/>
    <s v="NW SE"/>
    <n v="11"/>
    <n v="19"/>
    <n v="94"/>
    <n v="41.634270999999998"/>
    <n v="-107.95342599999999"/>
    <s v="4903725109"/>
    <s v="CROOKS GAP ROAD 11-02"/>
    <x v="0"/>
    <s v="MESAVERDE/ALMOND"/>
    <m/>
    <m/>
    <m/>
    <x v="0"/>
    <s v="9566"/>
    <m/>
    <n v="9864"/>
    <n v="9862"/>
    <x v="2"/>
    <d v="2003-02-05T00:00:00"/>
    <n v="7.52"/>
    <x v="1"/>
    <n v="75.400000000000006"/>
    <n v="16.7"/>
    <n v="3310"/>
    <n v="39.5"/>
    <x v="1"/>
    <n v="5198"/>
    <n v="1735"/>
    <m/>
    <x v="0"/>
    <n v="7"/>
    <n v="9730"/>
    <x v="0"/>
    <s v="BP AMERICA PRODUCTION COMPANY"/>
    <n v="3.7624600000000004"/>
    <n v="1.3742429999999999"/>
    <n v="143.98500000000001"/>
    <n v="1.01041"/>
    <n v="150.132113"/>
    <n v="146.63558"/>
    <n v="28.436649999999997"/>
    <n v="0"/>
    <x v="1"/>
    <n v="0.14574000000000001"/>
    <n v="175.21796999999998"/>
    <n v="-7.7104197327037341E-2"/>
    <n v="10381.6"/>
    <n v="3.2399212394836834E-2"/>
    <n v="2.506099411256538E-2"/>
    <n v="9.153557973303153E-3"/>
    <n v="0.96578544791413135"/>
    <n v="0.8368752360274464"/>
    <n v="0.16229299997026561"/>
    <n v="8.3176400228812165E-4"/>
    <x v="0"/>
    <n v="26.7"/>
    <x v="0"/>
    <m/>
    <m/>
    <x v="0"/>
    <n v="14950"/>
    <x v="0"/>
    <x v="0"/>
    <m/>
    <x v="0"/>
    <x v="0"/>
    <x v="0"/>
    <n v="27.2"/>
    <x v="0"/>
    <x v="0"/>
    <x v="0"/>
    <x v="0"/>
    <x v="0"/>
    <x v="0"/>
    <x v="0"/>
    <x v="0"/>
    <x v="0"/>
    <x v="0"/>
    <x v="0"/>
    <x v="0"/>
    <x v="0"/>
    <m/>
    <x v="0"/>
    <x v="0"/>
    <x v="0"/>
    <x v="0"/>
    <x v="0"/>
    <m/>
    <n v="20030205"/>
    <x v="0"/>
    <s v="BP AMERICA"/>
    <m/>
    <m/>
    <d v="2003-02-07T00:00:00"/>
  </r>
  <r>
    <x v="1"/>
    <s v="T19N R094W S11 fMESAVERDE"/>
    <n v="4276"/>
    <x v="0"/>
    <x v="0"/>
    <s v="TIERNEY"/>
    <s v="SE NE"/>
    <n v="11"/>
    <n v="19"/>
    <n v="94"/>
    <n v="41.640379000000003"/>
    <n v="-107.952684"/>
    <s v="4903725248"/>
    <s v="C.G. ROAD UNIT 11-04"/>
    <x v="0"/>
    <s v="MESAVERDE"/>
    <m/>
    <m/>
    <m/>
    <x v="0"/>
    <s v="9541"/>
    <m/>
    <n v="9955"/>
    <n v="9914"/>
    <x v="2"/>
    <d v="2003-09-03T00:00:00"/>
    <n v="7.82"/>
    <x v="1"/>
    <n v="60"/>
    <n v="10"/>
    <n v="4420"/>
    <n v="27"/>
    <x v="1"/>
    <n v="5678"/>
    <n v="1988"/>
    <m/>
    <x v="0"/>
    <n v="22"/>
    <n v="14716"/>
    <x v="0"/>
    <s v="BP AMERICAN PRODUCTION COMPANY"/>
    <n v="2.9939999999999998"/>
    <n v="0.82289999999999996"/>
    <n v="192.27"/>
    <n v="0.69065999999999994"/>
    <n v="196.77755999999999"/>
    <n v="160.17637999999999"/>
    <n v="32.583319999999993"/>
    <n v="0"/>
    <x v="1"/>
    <n v="0.45804000000000006"/>
    <n v="193.21773999999999"/>
    <n v="9.1278535920817569E-3"/>
    <n v="12205"/>
    <n v="-9.3272909624456737E-2"/>
    <n v="1.521514953229423E-2"/>
    <n v="4.1818792752588256E-3"/>
    <n v="0.98060297119244688"/>
    <n v="0.82899416999701991"/>
    <n v="0.16863524022173115"/>
    <n v="2.3705897812488648E-3"/>
    <x v="0"/>
    <n v="5.2"/>
    <x v="0"/>
    <m/>
    <m/>
    <x v="0"/>
    <n v="21000"/>
    <x v="0"/>
    <x v="0"/>
    <m/>
    <x v="0"/>
    <x v="0"/>
    <x v="0"/>
    <n v="3.8"/>
    <x v="0"/>
    <x v="0"/>
    <x v="0"/>
    <x v="0"/>
    <x v="0"/>
    <x v="0"/>
    <x v="0"/>
    <x v="0"/>
    <x v="0"/>
    <x v="0"/>
    <x v="0"/>
    <x v="0"/>
    <x v="0"/>
    <m/>
    <x v="0"/>
    <x v="0"/>
    <x v="0"/>
    <x v="0"/>
    <x v="0"/>
    <m/>
    <n v="200393"/>
    <x v="0"/>
    <s v="BP AMERICA"/>
    <m/>
    <m/>
    <d v="2003-09-04T00:00:00"/>
  </r>
  <r>
    <x v="1"/>
    <s v="T19N R094W S10 fMESAVERDE/ALMOND"/>
    <n v="3680"/>
    <x v="0"/>
    <x v="0"/>
    <s v="WAMSUTTER"/>
    <s v="C SW"/>
    <n v="10"/>
    <n v="19"/>
    <n v="94"/>
    <n v="41.634010000000004"/>
    <n v="-107.98219400000001"/>
    <s v="4903724871"/>
    <s v="CROOKS GAP ROAD 10 S-3"/>
    <x v="0"/>
    <s v="MESAVERDE/ALMOND"/>
    <m/>
    <m/>
    <m/>
    <x v="0"/>
    <s v="9505"/>
    <m/>
    <n v="9877"/>
    <n v="9874"/>
    <x v="2"/>
    <d v="2003-02-17T00:00:00"/>
    <n v="8.32"/>
    <x v="1"/>
    <n v="67.099999999999994"/>
    <n v="14.7"/>
    <n v="2360"/>
    <n v="41.8"/>
    <x v="1"/>
    <n v="3699"/>
    <n v="1495"/>
    <m/>
    <x v="0"/>
    <n v="13"/>
    <n v="7556"/>
    <x v="0"/>
    <s v="BP AMERICA PRODUCTION COMPANY"/>
    <n v="3.3482899999999995"/>
    <n v="1.2096629999999999"/>
    <n v="102.66"/>
    <n v="1.0692439999999999"/>
    <n v="108.28719699999999"/>
    <n v="104.34878999999999"/>
    <n v="24.503049999999998"/>
    <n v="0"/>
    <x v="1"/>
    <n v="0.27066000000000001"/>
    <n v="129.1225"/>
    <n v="-8.7760960328423246E-2"/>
    <n v="7690.6"/>
    <n v="8.8281977621240387E-3"/>
    <n v="3.0920460523140143E-2"/>
    <n v="1.1170877384516657E-2"/>
    <n v="0.95790866209234327"/>
    <n v="0.80813793103448284"/>
    <n v="0.18976591995972819"/>
    <n v="2.096149005789077E-3"/>
    <x v="0"/>
    <n v="0.06"/>
    <x v="0"/>
    <m/>
    <m/>
    <x v="0"/>
    <n v="10480"/>
    <x v="0"/>
    <x v="0"/>
    <m/>
    <x v="0"/>
    <x v="0"/>
    <x v="0"/>
    <n v="7.24"/>
    <x v="0"/>
    <x v="0"/>
    <x v="0"/>
    <x v="0"/>
    <x v="0"/>
    <x v="0"/>
    <x v="0"/>
    <x v="0"/>
    <x v="0"/>
    <x v="0"/>
    <x v="0"/>
    <x v="0"/>
    <x v="0"/>
    <m/>
    <x v="0"/>
    <x v="0"/>
    <x v="0"/>
    <x v="0"/>
    <x v="0"/>
    <m/>
    <n v="20030217"/>
    <x v="0"/>
    <s v="BP AMERICA"/>
    <m/>
    <m/>
    <d v="2003-02-19T00:00:00"/>
  </r>
  <r>
    <x v="1"/>
    <s v="T19N R094W S10 fMESAVERDE"/>
    <n v="3679"/>
    <x v="0"/>
    <x v="0"/>
    <s v="WAMSUTTER"/>
    <s v="C NW"/>
    <n v="10"/>
    <n v="19"/>
    <n v="94"/>
    <n v="41.641165000000001"/>
    <n v="-107.982148"/>
    <s v="4903724868"/>
    <s v="CROOSK GAP ROAD 10 S-2"/>
    <x v="0"/>
    <s v="MESAVERDE"/>
    <m/>
    <m/>
    <m/>
    <x v="0"/>
    <s v="9510"/>
    <m/>
    <n v="9872"/>
    <n v="9864"/>
    <x v="2"/>
    <d v="2003-02-16T00:00:00"/>
    <n v="7.88"/>
    <x v="1"/>
    <n v="81"/>
    <n v="16.399999999999999"/>
    <n v="3790"/>
    <n v="54.1"/>
    <x v="1"/>
    <n v="5798"/>
    <n v="2082"/>
    <m/>
    <x v="0"/>
    <n v="6"/>
    <n v="11452"/>
    <x v="0"/>
    <s v="BP AMERICA PRODUCTION COMPANY"/>
    <n v="4.0419"/>
    <n v="1.349556"/>
    <n v="164.86500000000001"/>
    <n v="1.3838779999999999"/>
    <n v="171.640334"/>
    <n v="163.56157999999999"/>
    <n v="34.123979999999996"/>
    <n v="0"/>
    <x v="1"/>
    <n v="0.12492"/>
    <n v="197.81047999999998"/>
    <n v="-7.0835264149668356E-2"/>
    <n v="11827.5"/>
    <n v="1.6130071522154687E-2"/>
    <n v="2.3548660771074939E-2"/>
    <n v="7.8626973541079219E-3"/>
    <n v="0.96858864187481708"/>
    <n v="0.82686003289613375"/>
    <n v="0.17250845354604064"/>
    <n v="6.315135578256522E-4"/>
    <x v="0"/>
    <n v="0.06"/>
    <x v="0"/>
    <m/>
    <m/>
    <x v="0"/>
    <n v="17770"/>
    <x v="0"/>
    <x v="0"/>
    <m/>
    <x v="0"/>
    <x v="0"/>
    <x v="0"/>
    <n v="26.7"/>
    <x v="0"/>
    <x v="0"/>
    <x v="0"/>
    <x v="0"/>
    <x v="0"/>
    <x v="0"/>
    <x v="0"/>
    <x v="0"/>
    <x v="0"/>
    <x v="0"/>
    <x v="0"/>
    <x v="0"/>
    <x v="0"/>
    <m/>
    <x v="0"/>
    <x v="0"/>
    <x v="0"/>
    <x v="0"/>
    <x v="0"/>
    <m/>
    <n v="20030216"/>
    <x v="0"/>
    <s v="BP AMERICA"/>
    <m/>
    <m/>
    <d v="2003-02-18T00:00:00"/>
  </r>
  <r>
    <x v="1"/>
    <s v="T19N R094W S09 fMESAVERDE/ALMOND"/>
    <n v="3718"/>
    <x v="0"/>
    <x v="0"/>
    <s v="FREWEN"/>
    <s v="NW SW"/>
    <n v="9"/>
    <n v="19"/>
    <n v="94"/>
    <n v="41.633924999999998"/>
    <n v="-108.001666"/>
    <s v="4903724690"/>
    <s v="FREWEN 09-02"/>
    <x v="0"/>
    <s v="MESAVERDE/ALMOND"/>
    <m/>
    <m/>
    <m/>
    <x v="0"/>
    <s v="9506"/>
    <m/>
    <n v="9972"/>
    <m/>
    <x v="2"/>
    <d v="2003-02-18T00:00:00"/>
    <n v="8.0299999999999994"/>
    <x v="1"/>
    <n v="65.900000000000006"/>
    <n v="15.2"/>
    <n v="3530"/>
    <n v="50.7"/>
    <x v="1"/>
    <n v="5348"/>
    <n v="1734"/>
    <m/>
    <x v="0"/>
    <n v="7"/>
    <n v="10262"/>
    <x v="0"/>
    <s v="BP AMERICA PRODUCTION COMPANY"/>
    <n v="3.2884100000000003"/>
    <n v="1.2508079999999999"/>
    <n v="153.55500000000001"/>
    <n v="1.2969059999999999"/>
    <n v="159.39112399999999"/>
    <n v="150.86707999999999"/>
    <n v="28.420259999999995"/>
    <n v="0"/>
    <x v="1"/>
    <n v="0.14574000000000001"/>
    <n v="179.43307999999996"/>
    <n v="-5.9151488481029454E-2"/>
    <n v="10750.8"/>
    <n v="2.3262011726185909E-2"/>
    <n v="2.0631073534558928E-2"/>
    <n v="7.847413134498004E-3"/>
    <n v="0.97152151333094305"/>
    <n v="0.8407985863030385"/>
    <n v="0.15838918888312012"/>
    <n v="8.122248138414613E-4"/>
    <x v="0"/>
    <n v="44.1"/>
    <x v="0"/>
    <m/>
    <m/>
    <x v="0"/>
    <n v="16160"/>
    <x v="0"/>
    <x v="0"/>
    <m/>
    <x v="0"/>
    <x v="0"/>
    <x v="0"/>
    <n v="28.5"/>
    <x v="0"/>
    <x v="0"/>
    <x v="0"/>
    <x v="0"/>
    <x v="0"/>
    <x v="0"/>
    <x v="0"/>
    <x v="0"/>
    <x v="0"/>
    <x v="0"/>
    <x v="0"/>
    <x v="0"/>
    <x v="0"/>
    <m/>
    <x v="0"/>
    <x v="0"/>
    <x v="0"/>
    <x v="0"/>
    <x v="0"/>
    <m/>
    <n v="20030218"/>
    <x v="0"/>
    <s v="BP AMERICA"/>
    <m/>
    <m/>
    <d v="2003-02-20T00:00:00"/>
  </r>
  <r>
    <x v="1"/>
    <s v="T19N R094W S09 fMESAVERDE/ALMOND"/>
    <n v="3720"/>
    <x v="0"/>
    <x v="0"/>
    <s v="FREWEN"/>
    <s v="C NE"/>
    <n v="9"/>
    <n v="19"/>
    <n v="94"/>
    <n v="41.641100000000002"/>
    <n v="-107.99178499999999"/>
    <s v="4903724761"/>
    <s v="9-4 FREWEN UNIT"/>
    <x v="0"/>
    <s v="MESAVERDE/ALMOND"/>
    <m/>
    <m/>
    <m/>
    <x v="0"/>
    <s v="9486"/>
    <m/>
    <n v="9921"/>
    <n v="9919"/>
    <x v="2"/>
    <d v="2003-02-13T00:00:00"/>
    <n v="8.15"/>
    <x v="1"/>
    <n v="37.6"/>
    <n v="0"/>
    <n v="3520"/>
    <n v="42"/>
    <x v="1"/>
    <n v="4599"/>
    <n v="3122"/>
    <m/>
    <x v="0"/>
    <n v="20"/>
    <n v="11378"/>
    <x v="0"/>
    <s v="BP AMERICA PRODUCTION COMPANY"/>
    <n v="1.8762400000000001"/>
    <n v="0"/>
    <n v="153.12"/>
    <n v="1.07436"/>
    <n v="156.07059999999998"/>
    <n v="129.73778999999999"/>
    <n v="51.169579999999996"/>
    <n v="0"/>
    <x v="1"/>
    <n v="0.41640000000000005"/>
    <n v="181.32377"/>
    <n v="-7.4847633053272383E-2"/>
    <n v="11340.6"/>
    <n v="-1.6462282006813641E-3"/>
    <n v="1.2021738879712132E-2"/>
    <n v="0"/>
    <n v="0.98797826112028786"/>
    <n v="0.71550348859391133"/>
    <n v="0.28220006676455051"/>
    <n v="2.2964446415381728E-3"/>
    <x v="0"/>
    <n v="0"/>
    <x v="0"/>
    <m/>
    <m/>
    <x v="0"/>
    <n v="16400"/>
    <x v="0"/>
    <x v="0"/>
    <m/>
    <x v="0"/>
    <x v="0"/>
    <x v="0"/>
    <n v="11"/>
    <x v="0"/>
    <x v="0"/>
    <x v="0"/>
    <x v="0"/>
    <x v="0"/>
    <x v="0"/>
    <x v="0"/>
    <x v="0"/>
    <x v="0"/>
    <x v="0"/>
    <x v="0"/>
    <x v="0"/>
    <x v="0"/>
    <m/>
    <x v="0"/>
    <x v="0"/>
    <x v="0"/>
    <x v="0"/>
    <x v="0"/>
    <m/>
    <n v="20030213"/>
    <x v="0"/>
    <s v="BP AMERICA"/>
    <m/>
    <m/>
    <d v="2003-02-15T00:00:00"/>
  </r>
  <r>
    <x v="1"/>
    <s v="T19N R094W S09 fMESAVERDE/ALMOND"/>
    <n v="3719"/>
    <x v="0"/>
    <x v="0"/>
    <s v="FREWEN"/>
    <s v="C NW"/>
    <n v="9"/>
    <n v="19"/>
    <n v="94"/>
    <n v="41.641038999999999"/>
    <n v="-108.00139"/>
    <s v="4903724689"/>
    <s v="FREWEN 09-03"/>
    <x v="0"/>
    <s v="MESAVERDE/ALMOND"/>
    <m/>
    <m/>
    <m/>
    <x v="0"/>
    <s v="9484"/>
    <m/>
    <n v="9963"/>
    <m/>
    <x v="2"/>
    <d v="2003-02-20T00:00:00"/>
    <n v="8.15"/>
    <x v="1"/>
    <n v="33.4"/>
    <n v="3.04"/>
    <n v="3170"/>
    <n v="32.299999999999997"/>
    <x v="1"/>
    <n v="4049"/>
    <n v="2135"/>
    <m/>
    <x v="0"/>
    <m/>
    <n v="9710"/>
    <x v="0"/>
    <s v="BP AMERICA PRODUCTION COMPANY"/>
    <n v="1.66666"/>
    <n v="0.25016159999999998"/>
    <n v="137.89500000000001"/>
    <n v="0.82623399999999991"/>
    <n v="140.63805559999997"/>
    <n v="114.22229"/>
    <n v="34.992649999999998"/>
    <n v="0"/>
    <x v="1"/>
    <n v="0"/>
    <n v="149.21494000000001"/>
    <n v="-2.9590463200995256E-2"/>
    <n v="9422.74"/>
    <n v="-1.5014054442803291E-2"/>
    <n v="1.1850704227170787E-2"/>
    <n v="1.7787617934046582E-3"/>
    <n v="0.98637053397942465"/>
    <n v="0.76548829493883108"/>
    <n v="0.23451170506116878"/>
    <n v="0"/>
    <x v="0"/>
    <n v="0.06"/>
    <x v="0"/>
    <m/>
    <m/>
    <x v="0"/>
    <n v="13840"/>
    <x v="0"/>
    <x v="0"/>
    <m/>
    <x v="0"/>
    <x v="0"/>
    <x v="0"/>
    <n v="5.84"/>
    <x v="0"/>
    <x v="0"/>
    <x v="0"/>
    <x v="0"/>
    <x v="0"/>
    <x v="0"/>
    <x v="0"/>
    <x v="0"/>
    <x v="0"/>
    <x v="0"/>
    <x v="0"/>
    <x v="0"/>
    <x v="0"/>
    <m/>
    <x v="0"/>
    <x v="0"/>
    <x v="0"/>
    <x v="0"/>
    <x v="0"/>
    <m/>
    <n v="20030220"/>
    <x v="0"/>
    <s v="BP AMERICA"/>
    <m/>
    <m/>
    <d v="2003-02-22T00:00:00"/>
  </r>
  <r>
    <x v="1"/>
    <s v="T19N R094W S09 fMESAVERDE"/>
    <n v="4278"/>
    <x v="0"/>
    <x v="0"/>
    <s v="FREWEN"/>
    <s v="NW SE"/>
    <n v="9"/>
    <n v="19"/>
    <n v="94"/>
    <n v="41.637374999999999"/>
    <n v="-107.996281"/>
    <s v="4903725410"/>
    <s v="FREWEN UNIT 9-06"/>
    <x v="0"/>
    <s v="MESAVERDE"/>
    <m/>
    <m/>
    <m/>
    <x v="0"/>
    <s v="9544"/>
    <m/>
    <n v="9872"/>
    <n v="9869"/>
    <x v="2"/>
    <d v="2003-09-03T00:00:00"/>
    <n v="7.21"/>
    <x v="1"/>
    <n v="57"/>
    <n v="12"/>
    <n v="2730"/>
    <n v="20"/>
    <x v="1"/>
    <n v="3899"/>
    <n v="1650"/>
    <m/>
    <x v="0"/>
    <n v="5"/>
    <n v="8104"/>
    <x v="0"/>
    <s v="BP AMERICAN PRODUCTION COMPANY"/>
    <n v="2.8443000000000001"/>
    <n v="0.98748000000000002"/>
    <n v="118.755"/>
    <n v="0.51159999999999994"/>
    <n v="123.09837999999999"/>
    <n v="109.99078999999999"/>
    <n v="27.043499999999998"/>
    <n v="0"/>
    <x v="1"/>
    <n v="0.10410000000000001"/>
    <n v="137.13838999999999"/>
    <n v="-5.3950907859792438E-2"/>
    <n v="8373"/>
    <n v="1.6325787461309704E-2"/>
    <n v="2.3105909273542027E-2"/>
    <n v="8.0218764861081041E-3"/>
    <n v="0.96887221424034986"/>
    <n v="0.80204230194039761"/>
    <n v="0.19719861083391749"/>
    <n v="7.590872256849451E-4"/>
    <x v="0"/>
    <n v="50"/>
    <x v="0"/>
    <m/>
    <m/>
    <x v="0"/>
    <n v="13260"/>
    <x v="0"/>
    <x v="0"/>
    <m/>
    <x v="0"/>
    <x v="0"/>
    <x v="0"/>
    <n v="19"/>
    <x v="0"/>
    <x v="0"/>
    <x v="0"/>
    <x v="0"/>
    <x v="0"/>
    <x v="0"/>
    <x v="0"/>
    <x v="0"/>
    <x v="0"/>
    <x v="0"/>
    <x v="0"/>
    <x v="0"/>
    <x v="0"/>
    <m/>
    <x v="0"/>
    <x v="0"/>
    <x v="0"/>
    <x v="0"/>
    <x v="0"/>
    <m/>
    <n v="200393"/>
    <x v="0"/>
    <s v="BP AMERICA"/>
    <m/>
    <m/>
    <d v="2003-09-04T00:00:00"/>
  </r>
  <r>
    <x v="1"/>
    <s v="T19N R094W S09 fMESAVERDE"/>
    <n v="4279"/>
    <x v="0"/>
    <x v="0"/>
    <s v="FREWEN"/>
    <s v="SE SW"/>
    <n v="9"/>
    <n v="19"/>
    <n v="94"/>
    <n v="41.630918000000001"/>
    <n v="-107.998221"/>
    <s v="4903725450"/>
    <s v="FREWEN UNIT 9-07"/>
    <x v="0"/>
    <s v="MESAVERDE"/>
    <m/>
    <m/>
    <m/>
    <x v="0"/>
    <s v="9532"/>
    <m/>
    <n v="10082"/>
    <m/>
    <x v="2"/>
    <d v="2003-09-03T00:00:00"/>
    <n v="7.18"/>
    <x v="1"/>
    <n v="36"/>
    <n v="8.1999999999999993"/>
    <n v="2410"/>
    <n v="27"/>
    <x v="1"/>
    <n v="3199"/>
    <n v="1608"/>
    <m/>
    <x v="0"/>
    <n v="28"/>
    <n v="7558"/>
    <x v="0"/>
    <s v="BP AMERICAN PRODUCTION COMPANY"/>
    <n v="1.7964"/>
    <n v="0.67477799999999999"/>
    <n v="104.83499999999999"/>
    <n v="0.69065999999999994"/>
    <n v="107.99683799999998"/>
    <n v="90.24378999999999"/>
    <n v="26.355119999999996"/>
    <n v="0"/>
    <x v="1"/>
    <n v="0.58296000000000003"/>
    <n v="117.18186999999999"/>
    <n v="-4.0789966696140774E-2"/>
    <n v="7316.2"/>
    <n v="-1.6256336475239015E-2"/>
    <n v="1.663382033462869E-2"/>
    <n v="6.2481273757292793E-3"/>
    <n v="0.9771180522896421"/>
    <n v="0.77011733982398467"/>
    <n v="0.22490782917186761"/>
    <n v="4.974831004147656E-3"/>
    <x v="0"/>
    <n v="51"/>
    <x v="0"/>
    <m/>
    <m/>
    <x v="0"/>
    <n v="11890"/>
    <x v="0"/>
    <x v="0"/>
    <m/>
    <x v="0"/>
    <x v="0"/>
    <x v="0"/>
    <n v="8"/>
    <x v="0"/>
    <x v="0"/>
    <x v="0"/>
    <x v="0"/>
    <x v="0"/>
    <x v="0"/>
    <x v="0"/>
    <x v="0"/>
    <x v="0"/>
    <x v="0"/>
    <x v="0"/>
    <x v="0"/>
    <x v="0"/>
    <m/>
    <x v="0"/>
    <x v="0"/>
    <x v="0"/>
    <x v="0"/>
    <x v="0"/>
    <m/>
    <n v="200393"/>
    <x v="0"/>
    <s v="BP AMERICA"/>
    <m/>
    <m/>
    <d v="2003-09-04T00:00:00"/>
  </r>
  <r>
    <x v="1"/>
    <s v="T19N R094W S09 fMESAVERDE"/>
    <n v="3497"/>
    <x v="0"/>
    <x v="0"/>
    <s v="FREWEN"/>
    <s v="C SE"/>
    <n v="9"/>
    <n v="19"/>
    <n v="94"/>
    <n v="41.633890000000001"/>
    <n v="-107.991828"/>
    <s v="4903724420"/>
    <s v="FREWEN 19"/>
    <x v="0"/>
    <s v="MESAVERDE"/>
    <m/>
    <m/>
    <m/>
    <x v="0"/>
    <s v="9521"/>
    <m/>
    <n v="9860"/>
    <m/>
    <x v="2"/>
    <d v="2002-11-13T00:00:00"/>
    <n v="7.21"/>
    <x v="1"/>
    <n v="34.799999999999997"/>
    <n v="9.2100000000000009"/>
    <n v="2630"/>
    <n v="80.7"/>
    <x v="1"/>
    <n v="4249"/>
    <n v="1348"/>
    <m/>
    <x v="0"/>
    <n v="7"/>
    <n v="8068"/>
    <x v="0"/>
    <s v="BP AMERICA PRODUCTION CO"/>
    <n v="1.7365199999999998"/>
    <n v="0.75789090000000003"/>
    <n v="114.405"/>
    <n v="2.0643059999999998"/>
    <n v="118.96371689999999"/>
    <n v="119.86429"/>
    <n v="22.093719999999998"/>
    <n v="0"/>
    <x v="1"/>
    <n v="0.14574000000000001"/>
    <n v="142.10374999999999"/>
    <n v="-8.8636218732162514E-2"/>
    <n v="8358.7099999999991"/>
    <n v="1.769739649631601E-2"/>
    <n v="1.4597055684294948E-2"/>
    <n v="6.370773541289715E-3"/>
    <n v="0.97903217077441529"/>
    <n v="0.84349842984439194"/>
    <n v="0.15547598145720995"/>
    <n v="1.0255886983981774E-3"/>
    <x v="0"/>
    <n v="4.49"/>
    <x v="0"/>
    <m/>
    <m/>
    <x v="0"/>
    <n v="11740"/>
    <x v="0"/>
    <x v="0"/>
    <m/>
    <x v="0"/>
    <x v="0"/>
    <x v="0"/>
    <m/>
    <x v="0"/>
    <x v="0"/>
    <x v="0"/>
    <x v="0"/>
    <x v="0"/>
    <x v="0"/>
    <x v="0"/>
    <x v="0"/>
    <x v="0"/>
    <x v="0"/>
    <x v="0"/>
    <x v="0"/>
    <x v="0"/>
    <m/>
    <x v="0"/>
    <x v="0"/>
    <x v="0"/>
    <x v="0"/>
    <x v="0"/>
    <m/>
    <n v="20021113"/>
    <x v="0"/>
    <s v="BP AMERICA"/>
    <m/>
    <m/>
    <d v="2002-11-15T00:00:00"/>
  </r>
  <r>
    <x v="1"/>
    <s v="T19N R094W S09 fMESAVERDE"/>
    <n v="4252"/>
    <x v="0"/>
    <x v="0"/>
    <s v="FREWEN"/>
    <s v="SW NW"/>
    <n v="9"/>
    <n v="19"/>
    <n v="94"/>
    <n v="41.637622"/>
    <n v="-108.00468499999999"/>
    <s v="4903725409"/>
    <s v="FREWEN UNIT 09-05"/>
    <x v="0"/>
    <s v="MESAVERDE"/>
    <m/>
    <m/>
    <m/>
    <x v="0"/>
    <s v="9518"/>
    <m/>
    <n v="9865"/>
    <n v="9865"/>
    <x v="2"/>
    <d v="2003-10-30T00:00:00"/>
    <n v="7.95"/>
    <x v="1"/>
    <n v="63.7"/>
    <n v="19"/>
    <n v="3196"/>
    <n v="59"/>
    <x v="1"/>
    <n v="4748"/>
    <n v="1904"/>
    <m/>
    <x v="0"/>
    <n v="32"/>
    <n v="10020"/>
    <x v="0"/>
    <s v="BP AMERICAN PRODUCTION COMPANY"/>
    <n v="3.1786300000000001"/>
    <n v="1.56351"/>
    <n v="139.02599999999998"/>
    <n v="1.50922"/>
    <n v="145.27735999999999"/>
    <n v="133.94108"/>
    <n v="31.206559999999996"/>
    <n v="0"/>
    <x v="1"/>
    <n v="0.66624000000000005"/>
    <n v="165.81387999999998"/>
    <n v="-6.6014459294964384E-2"/>
    <n v="10021.700000000001"/>
    <n v="8.4823143745327366E-5"/>
    <n v="2.1879734048030612E-2"/>
    <n v="1.0762241274208178E-2"/>
    <n v="0.96735802467776122"/>
    <n v="0.80777966235395982"/>
    <n v="0.18820233867032121"/>
    <n v="4.0179989757190421E-3"/>
    <x v="0"/>
    <n v="20"/>
    <x v="0"/>
    <m/>
    <m/>
    <x v="0"/>
    <n v="14720"/>
    <x v="0"/>
    <x v="0"/>
    <m/>
    <x v="0"/>
    <x v="0"/>
    <x v="0"/>
    <n v="10"/>
    <x v="0"/>
    <x v="0"/>
    <x v="0"/>
    <x v="0"/>
    <x v="0"/>
    <x v="0"/>
    <x v="0"/>
    <x v="0"/>
    <x v="0"/>
    <x v="0"/>
    <x v="0"/>
    <x v="0"/>
    <x v="0"/>
    <m/>
    <x v="0"/>
    <x v="0"/>
    <x v="0"/>
    <x v="0"/>
    <x v="0"/>
    <m/>
    <n v="20031030"/>
    <x v="0"/>
    <s v="BP AMERICA"/>
    <m/>
    <m/>
    <d v="2003-11-01T00:00:00"/>
  </r>
  <r>
    <x v="1"/>
    <s v="T19N R094W S09 fMESAVERDE"/>
    <n v="5925"/>
    <x v="0"/>
    <x v="0"/>
    <s v="FREWEN"/>
    <s v="NW SW"/>
    <n v="9"/>
    <n v="19"/>
    <n v="94"/>
    <n v="41.636752000000001"/>
    <n v="-108.001497"/>
    <s v="4903727181"/>
    <s v="FREWEN 9-110"/>
    <x v="0"/>
    <s v="MESAVERDE"/>
    <m/>
    <m/>
    <n v="282"/>
    <x v="0"/>
    <n v="9486"/>
    <n v="9768"/>
    <n v="9980"/>
    <n v="9975"/>
    <x v="2"/>
    <d v="1899-12-31T00:00:00"/>
    <n v="7.58"/>
    <x v="1"/>
    <n v="43"/>
    <n v="5"/>
    <n v="2750"/>
    <n v="0"/>
    <x v="1"/>
    <n v="3680"/>
    <n v="0"/>
    <n v="0"/>
    <x v="1"/>
    <n v="211"/>
    <n v="8970"/>
    <x v="0"/>
    <s v="BP AMERICA PRODUCTION COMPANY"/>
    <n v="2.1457000000000002"/>
    <n v="0.41144999999999998"/>
    <n v="119.625"/>
    <n v="0"/>
    <n v="122.18214999999998"/>
    <n v="103.8128"/>
    <n v="0"/>
    <n v="0"/>
    <x v="1"/>
    <n v="4.3930199999999999"/>
    <n v="108.20581999999999"/>
    <n v="6.066432201299396E-2"/>
    <n v="6689"/>
    <n v="-0.14566702854588415"/>
    <n v="1.7561485045074102E-2"/>
    <n v="3.3675131760244853E-3"/>
    <n v="0.9790710017789015"/>
    <n v="0.95940125956256328"/>
    <n v="0"/>
    <n v="4.0598740437436734E-2"/>
    <x v="1"/>
    <n v="4"/>
    <x v="1"/>
    <n v="0"/>
    <n v="0"/>
    <x v="1"/>
    <n v="15000"/>
    <x v="2"/>
    <x v="1"/>
    <n v="0"/>
    <x v="1"/>
    <x v="1"/>
    <x v="1"/>
    <n v="4.7"/>
    <x v="1"/>
    <x v="1"/>
    <x v="1"/>
    <x v="1"/>
    <x v="0"/>
    <x v="0"/>
    <x v="0"/>
    <x v="0"/>
    <x v="0"/>
    <x v="0"/>
    <x v="0"/>
    <x v="0"/>
    <x v="0"/>
    <m/>
    <x v="0"/>
    <x v="0"/>
    <x v="0"/>
    <x v="0"/>
    <x v="0"/>
    <m/>
    <n v="19000101"/>
    <x v="0"/>
    <s v="WYOMING ANALYTICAL LABS ROCK SPRINGS ID No D7876"/>
    <m/>
    <s v="9486-9768"/>
    <d v="2007-08-20T00:00:00"/>
  </r>
  <r>
    <x v="1"/>
    <s v="T19N R094W S09 fLANCE"/>
    <n v="4568"/>
    <x v="0"/>
    <x v="0"/>
    <s v="FREWEN"/>
    <s v="C NE"/>
    <n v="9"/>
    <n v="19"/>
    <n v="94"/>
    <n v="41.641100000000002"/>
    <n v="-107.99178499999999"/>
    <s v="4903724761"/>
    <s v="9-4 FREWEN UNIT"/>
    <x v="0"/>
    <s v="LANCE"/>
    <m/>
    <m/>
    <m/>
    <x v="0"/>
    <s v="5802"/>
    <m/>
    <n v="9921"/>
    <n v="9919"/>
    <x v="2"/>
    <d v="2005-03-03T00:00:00"/>
    <n v="6.87"/>
    <x v="1"/>
    <n v="266"/>
    <n v="47.7"/>
    <n v="11200"/>
    <n v="119"/>
    <x v="1"/>
    <n v="21300"/>
    <n v="743"/>
    <n v="0"/>
    <x v="0"/>
    <n v="30"/>
    <n v="41900"/>
    <x v="0"/>
    <s v="BP AMERICA"/>
    <n v="13.273400000000001"/>
    <n v="3.9252330000000004"/>
    <n v="487.2"/>
    <n v="3.0440199999999997"/>
    <n v="507.44265300000001"/>
    <n v="600.87299999999993"/>
    <n v="12.177769999999999"/>
    <n v="0"/>
    <x v="1"/>
    <n v="0.62460000000000004"/>
    <n v="613.67536999999993"/>
    <n v="-9.4756051388534254E-2"/>
    <n v="33705.699999999997"/>
    <n v="-0.10838203997846728"/>
    <n v="2.6157438523402958E-2"/>
    <n v="7.7353233450007212E-3"/>
    <n v="0.96610723813159627"/>
    <n v="0.9791382046178585"/>
    <n v="1.9843993412999451E-2"/>
    <n v="1.0178019691420891E-3"/>
    <x v="0"/>
    <n v="0"/>
    <x v="0"/>
    <m/>
    <m/>
    <x v="0"/>
    <n v="72200"/>
    <x v="0"/>
    <x v="0"/>
    <m/>
    <x v="0"/>
    <x v="0"/>
    <x v="0"/>
    <m/>
    <x v="0"/>
    <x v="0"/>
    <x v="0"/>
    <x v="0"/>
    <x v="0"/>
    <x v="0"/>
    <x v="0"/>
    <x v="0"/>
    <x v="0"/>
    <x v="0"/>
    <x v="0"/>
    <x v="0"/>
    <x v="0"/>
    <m/>
    <x v="0"/>
    <x v="0"/>
    <x v="0"/>
    <x v="0"/>
    <x v="0"/>
    <s v="SAMPLE 28"/>
    <n v="20050303"/>
    <x v="0"/>
    <s v="WYOMING ANALYTICAL LABS ROCK SPRINGS ID NO D0733"/>
    <m/>
    <m/>
    <d v="2005-03-08T00:00:00"/>
  </r>
  <r>
    <x v="1"/>
    <s v="T19N R094W S07 fMESAVERDE"/>
    <n v="5933"/>
    <x v="0"/>
    <x v="0"/>
    <s v="FREWEN"/>
    <s v="SW SW"/>
    <n v="7"/>
    <n v="19"/>
    <n v="94"/>
    <n v="41.633549000000002"/>
    <n v="-108.041068"/>
    <s v="4903726889"/>
    <s v="FREWEN 7-130"/>
    <x v="0"/>
    <s v="MESAVERDE"/>
    <m/>
    <m/>
    <n v="210"/>
    <x v="0"/>
    <n v="9928"/>
    <n v="10138"/>
    <n v="10284"/>
    <n v="10280"/>
    <x v="2"/>
    <d v="1899-12-31T00:00:00"/>
    <n v="7.88"/>
    <x v="1"/>
    <n v="55"/>
    <n v="11"/>
    <n v="2290"/>
    <n v="0"/>
    <x v="1"/>
    <n v="3400"/>
    <n v="0"/>
    <n v="0"/>
    <x v="1"/>
    <n v="61"/>
    <n v="7280"/>
    <x v="0"/>
    <s v="BP AMERICA PRODUCTION COMPANY"/>
    <n v="2.7444999999999999"/>
    <n v="0.90519000000000005"/>
    <n v="99.614999999999995"/>
    <n v="0"/>
    <n v="103.26469"/>
    <n v="95.914000000000001"/>
    <n v="0"/>
    <n v="0"/>
    <x v="1"/>
    <n v="1.2700200000000001"/>
    <n v="97.184020000000004"/>
    <n v="3.0335291257299675E-2"/>
    <n v="5817"/>
    <n v="-0.11170497060395511"/>
    <n v="2.6577332484124049E-2"/>
    <n v="8.7657262129000723E-3"/>
    <n v="0.96465694130297586"/>
    <n v="0.98693180216253662"/>
    <n v="0"/>
    <n v="1.3068197837463403E-2"/>
    <x v="1"/>
    <n v="7"/>
    <x v="1"/>
    <n v="0"/>
    <n v="0"/>
    <x v="1"/>
    <n v="12200"/>
    <x v="2"/>
    <x v="1"/>
    <n v="0"/>
    <x v="1"/>
    <x v="1"/>
    <x v="1"/>
    <n v="9"/>
    <x v="1"/>
    <x v="1"/>
    <x v="1"/>
    <x v="1"/>
    <x v="0"/>
    <x v="0"/>
    <x v="0"/>
    <x v="0"/>
    <x v="0"/>
    <x v="0"/>
    <x v="0"/>
    <x v="0"/>
    <x v="0"/>
    <m/>
    <x v="0"/>
    <x v="0"/>
    <x v="0"/>
    <x v="0"/>
    <x v="0"/>
    <m/>
    <n v="19000101"/>
    <x v="0"/>
    <s v="WYOMING ANALYTICLA LABS ROCK SPRINGS ID No D7884"/>
    <m/>
    <s v="9928-10138"/>
    <d v="2007-08-20T00:00:00"/>
  </r>
  <r>
    <x v="1"/>
    <s v="T19N R094W S07 fMESAVERDE"/>
    <n v="3490"/>
    <x v="0"/>
    <x v="0"/>
    <s v="FREWEN"/>
    <s v="NW NW"/>
    <n v="7"/>
    <n v="19"/>
    <n v="94"/>
    <n v="41.641620000000003"/>
    <n v="-108.04060699999999"/>
    <s v="4903723925"/>
    <s v="FREWEN 10"/>
    <x v="0"/>
    <s v="MESAVERDE"/>
    <m/>
    <m/>
    <m/>
    <x v="0"/>
    <s v="9648"/>
    <m/>
    <n v="10075"/>
    <n v="10032"/>
    <x v="2"/>
    <d v="2002-11-13T00:00:00"/>
    <n v="6.62"/>
    <x v="1"/>
    <n v="115"/>
    <n v="35.700000000000003"/>
    <n v="2860"/>
    <n v="71"/>
    <x v="1"/>
    <n v="4898"/>
    <n v="1078"/>
    <m/>
    <x v="0"/>
    <n v="4"/>
    <n v="9008"/>
    <x v="0"/>
    <s v="BP AMERICA PRODUCTION COMPANY"/>
    <n v="5.7385000000000002"/>
    <n v="2.9377530000000003"/>
    <n v="124.41"/>
    <n v="1.8161799999999999"/>
    <n v="134.902433"/>
    <n v="138.17257999999998"/>
    <n v="17.668419999999998"/>
    <n v="0"/>
    <x v="1"/>
    <n v="8.3280000000000007E-2"/>
    <n v="155.92427999999998"/>
    <n v="-7.2283067752445362E-2"/>
    <n v="9061.7000000000007"/>
    <n v="2.9718257635711013E-3"/>
    <n v="4.2538150516529233E-2"/>
    <n v="2.1776871881917802E-2"/>
    <n v="0.935684977601553"/>
    <n v="0.88615179111296838"/>
    <n v="0.11331410348664107"/>
    <n v="5.3410540039049734E-4"/>
    <x v="0"/>
    <n v="105"/>
    <x v="0"/>
    <m/>
    <m/>
    <x v="0"/>
    <n v="14020"/>
    <x v="0"/>
    <x v="0"/>
    <m/>
    <x v="0"/>
    <x v="0"/>
    <x v="0"/>
    <m/>
    <x v="0"/>
    <x v="0"/>
    <x v="0"/>
    <x v="0"/>
    <x v="0"/>
    <x v="0"/>
    <x v="0"/>
    <x v="0"/>
    <x v="0"/>
    <x v="0"/>
    <x v="0"/>
    <x v="0"/>
    <x v="0"/>
    <m/>
    <x v="0"/>
    <x v="0"/>
    <x v="0"/>
    <x v="0"/>
    <x v="0"/>
    <m/>
    <n v="20021113"/>
    <x v="0"/>
    <s v="BP AMERICA"/>
    <m/>
    <m/>
    <d v="2002-11-15T00:00:00"/>
  </r>
  <r>
    <x v="1"/>
    <s v="T19N R094W S05 fMESAVERDE"/>
    <n v="4071"/>
    <x v="0"/>
    <x v="0"/>
    <s v="FREWEN"/>
    <s v="SE SE"/>
    <n v="5"/>
    <n v="19"/>
    <n v="94"/>
    <n v="41.648242000000003"/>
    <n v="-108.01102299999999"/>
    <s v="4903725174"/>
    <s v="FREWEN UNIT 05-01"/>
    <x v="0"/>
    <s v="MESAVERDE"/>
    <m/>
    <m/>
    <m/>
    <x v="0"/>
    <s v="9602"/>
    <m/>
    <n v="9987"/>
    <m/>
    <x v="2"/>
    <d v="2003-06-16T00:00:00"/>
    <n v="7.57"/>
    <x v="1"/>
    <n v="52.5"/>
    <n v="6.7"/>
    <n v="3091"/>
    <n v="7.6"/>
    <x v="1"/>
    <n v="3549"/>
    <n v="1991"/>
    <m/>
    <x v="0"/>
    <n v="27"/>
    <n v="8340"/>
    <x v="0"/>
    <s v="BP AMERICA PRODUCTION CO"/>
    <n v="2.6197499999999998"/>
    <n v="0.55134300000000003"/>
    <n v="134.45849999999999"/>
    <n v="0.19440799999999997"/>
    <n v="137.82400100000001"/>
    <n v="100.11729"/>
    <n v="32.632489999999997"/>
    <n v="0"/>
    <x v="1"/>
    <n v="0.56214000000000008"/>
    <n v="133.31191999999999"/>
    <n v="1.6641398835530993E-2"/>
    <n v="8724.7999999999993"/>
    <n v="2.2549341334208387E-2"/>
    <n v="1.9007937521709296E-2"/>
    <n v="4.0003409856023556E-3"/>
    <n v="0.9769917214926882"/>
    <n v="0.75100028564587473"/>
    <n v="0.24478298714773594"/>
    <n v="4.2167272063893474E-3"/>
    <x v="0"/>
    <n v="0.9"/>
    <x v="0"/>
    <m/>
    <m/>
    <x v="0"/>
    <n v="13080"/>
    <x v="0"/>
    <x v="0"/>
    <m/>
    <x v="0"/>
    <x v="0"/>
    <x v="0"/>
    <m/>
    <x v="0"/>
    <x v="0"/>
    <x v="0"/>
    <x v="0"/>
    <x v="0"/>
    <x v="0"/>
    <x v="0"/>
    <x v="0"/>
    <x v="0"/>
    <x v="0"/>
    <x v="0"/>
    <x v="0"/>
    <x v="0"/>
    <m/>
    <x v="0"/>
    <x v="0"/>
    <x v="0"/>
    <x v="0"/>
    <x v="0"/>
    <m/>
    <n v="20030616"/>
    <x v="0"/>
    <s v="BP AMERICA"/>
    <m/>
    <m/>
    <d v="2003-06-18T00:00:00"/>
  </r>
  <r>
    <x v="1"/>
    <s v="T19N R094W S05 fMESAVERDE"/>
    <n v="5932"/>
    <x v="0"/>
    <x v="0"/>
    <s v="FREWEN"/>
    <s v="SW NW"/>
    <n v="5"/>
    <n v="19"/>
    <n v="94"/>
    <n v="41.653578000000003"/>
    <n v="-108.02307500000001"/>
    <s v="4903726979"/>
    <s v="FREWEN 5-50"/>
    <x v="0"/>
    <s v="MESAVERDE"/>
    <m/>
    <m/>
    <n v="322"/>
    <x v="0"/>
    <n v="9536"/>
    <n v="9858"/>
    <n v="9951"/>
    <n v="9900"/>
    <x v="2"/>
    <d v="1899-12-31T00:00:00"/>
    <n v="7.31"/>
    <x v="1"/>
    <n v="51"/>
    <n v="4"/>
    <n v="2970"/>
    <n v="0"/>
    <x v="1"/>
    <n v="4380"/>
    <n v="0"/>
    <n v="0"/>
    <x v="1"/>
    <n v="56"/>
    <n v="9610"/>
    <x v="0"/>
    <s v="BP AMERICA PRODUCTION COMPANY"/>
    <n v="2.5449000000000002"/>
    <n v="0.32916000000000001"/>
    <n v="129.19499999999999"/>
    <n v="0"/>
    <n v="132.06905999999998"/>
    <n v="123.5598"/>
    <n v="0"/>
    <n v="0"/>
    <x v="1"/>
    <n v="1.1659200000000001"/>
    <n v="124.72572"/>
    <n v="2.8596142024382213E-2"/>
    <n v="7461"/>
    <n v="-0.12588600550641438"/>
    <n v="1.9269464021323394E-2"/>
    <n v="2.4923324206290258E-3"/>
    <n v="0.97823820355804769"/>
    <n v="0.99065212852649798"/>
    <n v="0"/>
    <n v="9.3478714735020178E-3"/>
    <x v="1"/>
    <n v="1"/>
    <x v="1"/>
    <n v="0"/>
    <n v="0"/>
    <x v="1"/>
    <n v="16100"/>
    <x v="2"/>
    <x v="1"/>
    <n v="0"/>
    <x v="1"/>
    <x v="1"/>
    <x v="1"/>
    <n v="5"/>
    <x v="1"/>
    <x v="1"/>
    <x v="1"/>
    <x v="1"/>
    <x v="0"/>
    <x v="0"/>
    <x v="0"/>
    <x v="0"/>
    <x v="0"/>
    <x v="0"/>
    <x v="0"/>
    <x v="0"/>
    <x v="0"/>
    <m/>
    <x v="0"/>
    <x v="0"/>
    <x v="0"/>
    <x v="0"/>
    <x v="0"/>
    <m/>
    <n v="19000101"/>
    <x v="0"/>
    <s v="WYOMING ANALYTICAL LABS ROCK SPRINGS ID No D7883"/>
    <m/>
    <s v="9536-9858"/>
    <d v="2007-08-20T00:00:00"/>
  </r>
  <r>
    <x v="1"/>
    <s v="T19N R094W S03 fMESAVERDE"/>
    <n v="4064"/>
    <x v="0"/>
    <x v="0"/>
    <s v="TIERNEY"/>
    <s v="SE SE"/>
    <n v="3"/>
    <n v="19"/>
    <n v="94"/>
    <n v="41.648139999999998"/>
    <n v="-107.97207400000001"/>
    <s v="4903725223"/>
    <s v="C.G. ROAD UNIT 03-S1"/>
    <x v="0"/>
    <s v="MESAVERDE"/>
    <m/>
    <m/>
    <m/>
    <x v="0"/>
    <s v="9707"/>
    <m/>
    <n v="9962"/>
    <n v="9960"/>
    <x v="2"/>
    <d v="2003-06-11T00:00:00"/>
    <n v="7.57"/>
    <x v="1"/>
    <n v="54.1"/>
    <n v="12"/>
    <n v="4424"/>
    <n v="9.3000000000000007"/>
    <x v="1"/>
    <n v="5798"/>
    <n v="2156"/>
    <m/>
    <x v="0"/>
    <n v="24"/>
    <n v="11072"/>
    <x v="0"/>
    <s v="BP AMERICA PRODUCTION CO"/>
    <n v="2.6995900000000002"/>
    <n v="0.98748000000000002"/>
    <n v="192.44399999999999"/>
    <n v="0.23789399999999999"/>
    <n v="196.36896400000001"/>
    <n v="163.56157999999999"/>
    <n v="35.336839999999995"/>
    <n v="0"/>
    <x v="1"/>
    <n v="0.49968000000000001"/>
    <n v="199.3981"/>
    <n v="-7.6538354894534477E-3"/>
    <n v="12477.4"/>
    <n v="5.9678802856973058E-2"/>
    <n v="1.3747539045935996E-2"/>
    <n v="5.028696897336587E-3"/>
    <n v="0.9812237640567274"/>
    <n v="0.82027652219354141"/>
    <n v="0.17721753617511898"/>
    <n v="2.5059416313395165E-3"/>
    <x v="0"/>
    <n v="0.4"/>
    <x v="0"/>
    <m/>
    <m/>
    <x v="0"/>
    <n v="18280"/>
    <x v="0"/>
    <x v="0"/>
    <m/>
    <x v="0"/>
    <x v="0"/>
    <x v="0"/>
    <n v="21.7"/>
    <x v="0"/>
    <x v="0"/>
    <x v="0"/>
    <x v="0"/>
    <x v="0"/>
    <x v="0"/>
    <x v="0"/>
    <x v="0"/>
    <x v="0"/>
    <x v="0"/>
    <x v="0"/>
    <x v="0"/>
    <x v="0"/>
    <m/>
    <x v="0"/>
    <x v="0"/>
    <x v="0"/>
    <x v="0"/>
    <x v="0"/>
    <m/>
    <n v="20030611"/>
    <x v="0"/>
    <s v="BP AMERICA"/>
    <m/>
    <m/>
    <d v="2003-06-13T00:00:00"/>
  </r>
  <r>
    <x v="1"/>
    <s v="T19N R093W S35 fMESAVERDE"/>
    <m/>
    <x v="1"/>
    <x v="3"/>
    <s v="STANDARD DRAW"/>
    <s v="C SW"/>
    <n v="35"/>
    <n v="19"/>
    <n v="93"/>
    <n v="41.575702"/>
    <n v="-107.838059"/>
    <s v="4900720420"/>
    <s v="CHAMPLIN 261 B1"/>
    <x v="0"/>
    <s v="MESAVERDE"/>
    <m/>
    <m/>
    <m/>
    <x v="0"/>
    <n v="8780"/>
    <m/>
    <n v="9400"/>
    <n v="8960"/>
    <x v="2"/>
    <d v="2002-11-11T00:00:00"/>
    <n v="7.19"/>
    <x v="0"/>
    <n v="10.199999999999999"/>
    <n v="1.04"/>
    <n v="2820"/>
    <n v="19.600000000000001"/>
    <x v="1"/>
    <n v="3398"/>
    <n v="1995"/>
    <m/>
    <x v="0"/>
    <n v="10"/>
    <n v="8444"/>
    <x v="0"/>
    <s v="BP AMERICA PRODUCTION COMPANY"/>
    <n v="0.50897999999999999"/>
    <n v="8.5581600000000008E-2"/>
    <n v="122.67"/>
    <n v="0.50136800000000004"/>
    <n v="123.76592959999999"/>
    <n v="95.857579999999999"/>
    <n v="32.698049999999995"/>
    <n v="0"/>
    <x v="1"/>
    <n v="0.20820000000000002"/>
    <n v="128.76383000000001"/>
    <n v="-1.9791332347983671E-2"/>
    <n v="8253.84"/>
    <n v="-1.1388299324942619E-2"/>
    <n v="4.1124403270348803E-3"/>
    <n v="6.9147947481663008E-4"/>
    <n v="0.99519608019814843"/>
    <n v="0.74444492680902696"/>
    <n v="0.25393815949711956"/>
    <n v="1.6169136938533127E-3"/>
    <x v="0"/>
    <n v="0.08"/>
    <x v="0"/>
    <m/>
    <m/>
    <x v="0"/>
    <n v="11870"/>
    <x v="0"/>
    <x v="0"/>
    <m/>
    <x v="0"/>
    <x v="0"/>
    <x v="0"/>
    <m/>
    <x v="0"/>
    <x v="0"/>
    <x v="0"/>
    <x v="0"/>
    <x v="0"/>
    <x v="0"/>
    <x v="0"/>
    <x v="0"/>
    <x v="0"/>
    <x v="0"/>
    <x v="0"/>
    <x v="0"/>
    <x v="0"/>
    <m/>
    <x v="0"/>
    <x v="0"/>
    <x v="0"/>
    <x v="0"/>
    <x v="0"/>
    <m/>
    <n v="20021111"/>
    <x v="0"/>
    <s v="BP AMERICA"/>
    <m/>
    <m/>
    <d v="2002-11-13T00:00:00"/>
  </r>
  <r>
    <x v="1"/>
    <s v="T19N R093W S34 fMESAVERDE/ALMOND"/>
    <n v="3638"/>
    <x v="0"/>
    <x v="2"/>
    <s v="WAMSUTTER"/>
    <s v="C NW"/>
    <n v="34"/>
    <n v="19"/>
    <n v="93"/>
    <n v="41.58296"/>
    <n v="-107.86756"/>
    <s v="4900721868"/>
    <s v="4-34 ECHO SPRINGS FED."/>
    <x v="0"/>
    <s v="MESAVERDE/ALMOND"/>
    <m/>
    <m/>
    <m/>
    <x v="0"/>
    <s v="8862"/>
    <m/>
    <n v="9278"/>
    <m/>
    <x v="5"/>
    <d v="2000-03-30T00:00:00"/>
    <n v="7.72"/>
    <x v="1"/>
    <n v="256"/>
    <n v="165"/>
    <n v="2882"/>
    <m/>
    <x v="1"/>
    <n v="4200"/>
    <n v="1757"/>
    <m/>
    <x v="0"/>
    <n v="213"/>
    <n v="9719"/>
    <x v="0"/>
    <s v="ANADARKO PETROLEUM CORP"/>
    <n v="12.7744"/>
    <n v="13.57785"/>
    <n v="125.36699999999999"/>
    <n v="0"/>
    <n v="151.71924999999999"/>
    <n v="118.482"/>
    <n v="28.797229999999995"/>
    <n v="0"/>
    <x v="1"/>
    <n v="4.43466"/>
    <n v="151.71388999999999"/>
    <n v="1.7664517461724961E-5"/>
    <n v="9473"/>
    <n v="-1.2817840766986244E-2"/>
    <n v="8.4197621593832039E-2"/>
    <n v="8.9493258106667417E-2"/>
    <n v="0.82630912029950054"/>
    <n v="0.78095683921887449"/>
    <n v="0.18981274555678454"/>
    <n v="2.9230415224341031E-2"/>
    <x v="0"/>
    <n v="14"/>
    <x v="0"/>
    <m/>
    <m/>
    <x v="0"/>
    <m/>
    <x v="0"/>
    <x v="0"/>
    <m/>
    <x v="0"/>
    <x v="0"/>
    <x v="0"/>
    <m/>
    <x v="0"/>
    <x v="0"/>
    <x v="0"/>
    <x v="0"/>
    <x v="0"/>
    <x v="0"/>
    <x v="0"/>
    <x v="0"/>
    <x v="0"/>
    <x v="0"/>
    <x v="0"/>
    <x v="0"/>
    <x v="0"/>
    <m/>
    <x v="0"/>
    <x v="0"/>
    <x v="0"/>
    <x v="0"/>
    <x v="0"/>
    <s v="WELLHEAD"/>
    <n v="20000330"/>
    <x v="0"/>
    <s v="CHAMPION TECHNOLOGIES VERNAL UT"/>
    <m/>
    <m/>
    <d v="2000-04-18T00:00:00"/>
  </r>
  <r>
    <x v="1"/>
    <s v="T19N R093W S34 fMESAVERDE"/>
    <n v="3634"/>
    <x v="0"/>
    <x v="2"/>
    <s v="WAMSUTTER"/>
    <s v="C SW"/>
    <n v="34"/>
    <n v="19"/>
    <n v="93"/>
    <n v="41.575839999999999"/>
    <n v="-107.86694"/>
    <s v="4900720442"/>
    <s v="1-34 ECHO SPRINGS"/>
    <x v="0"/>
    <s v="MESAVERDE"/>
    <m/>
    <m/>
    <m/>
    <x v="0"/>
    <s v="8822"/>
    <m/>
    <n v="9578"/>
    <n v="9524"/>
    <x v="5"/>
    <d v="2000-03-20T00:00:00"/>
    <n v="6.9"/>
    <x v="1"/>
    <n v="400"/>
    <n v="24"/>
    <n v="6264"/>
    <m/>
    <x v="1"/>
    <n v="8400"/>
    <n v="3367"/>
    <m/>
    <x v="0"/>
    <n v="108"/>
    <n v="18580"/>
    <x v="0"/>
    <s v="ANADARKO PETROLEUM CORP"/>
    <n v="19.96"/>
    <n v="1.97496"/>
    <n v="272.48399999999998"/>
    <n v="0"/>
    <n v="294.41895999999997"/>
    <n v="236.964"/>
    <n v="55.185129999999994"/>
    <n v="0"/>
    <x v="1"/>
    <n v="2.2485600000000003"/>
    <n v="294.39769000000001"/>
    <n v="3.6123299162750582E-5"/>
    <n v="18563"/>
    <n v="-4.5769054734404868E-4"/>
    <n v="6.7794546927276711E-2"/>
    <n v="6.7079919037822842E-3"/>
    <n v="0.92549746116894105"/>
    <n v="0.80491120701388652"/>
    <n v="0.18745096131698585"/>
    <n v="7.6378316691275679E-3"/>
    <x v="0"/>
    <n v="17"/>
    <x v="0"/>
    <m/>
    <m/>
    <x v="0"/>
    <m/>
    <x v="0"/>
    <x v="0"/>
    <m/>
    <x v="0"/>
    <x v="0"/>
    <x v="0"/>
    <m/>
    <x v="0"/>
    <x v="0"/>
    <x v="0"/>
    <x v="0"/>
    <x v="0"/>
    <x v="0"/>
    <x v="0"/>
    <x v="0"/>
    <x v="0"/>
    <x v="0"/>
    <x v="0"/>
    <x v="0"/>
    <x v="0"/>
    <m/>
    <x v="0"/>
    <x v="0"/>
    <x v="0"/>
    <x v="0"/>
    <x v="0"/>
    <s v="WELLHEAD"/>
    <n v="20000320"/>
    <x v="0"/>
    <s v="CHAMPION TECHNOLOGIES VERNAL UT"/>
    <m/>
    <m/>
    <d v="2000-03-27T00:00:00"/>
  </r>
  <r>
    <x v="1"/>
    <s v="T19N R093W S33 fMESAVERDE"/>
    <n v="3266"/>
    <x v="0"/>
    <x v="2"/>
    <s v="STANDARD DRAW"/>
    <s v="NW NW"/>
    <n v="33"/>
    <n v="19"/>
    <n v="93"/>
    <n v="41.583060000000003"/>
    <n v="-107.88694"/>
    <s v="4900721727"/>
    <s v="CHAMPLIN 222 G4"/>
    <x v="0"/>
    <s v="MESAVERDE"/>
    <m/>
    <m/>
    <m/>
    <x v="0"/>
    <s v="9123"/>
    <m/>
    <n v="9324"/>
    <m/>
    <x v="2"/>
    <d v="2002-11-12T00:00:00"/>
    <n v="5.26"/>
    <x v="1"/>
    <n v="44.9"/>
    <n v="8.2100000000000009"/>
    <n v="1520"/>
    <n v="6.56"/>
    <x v="1"/>
    <n v="1899"/>
    <n v="399"/>
    <m/>
    <x v="0"/>
    <n v="2"/>
    <n v="4848"/>
    <x v="0"/>
    <s v="BP AMERICA PRODUCTION COMPANY"/>
    <n v="2.24051"/>
    <n v="0.67560090000000006"/>
    <n v="66.12"/>
    <n v="0.16780479999999998"/>
    <n v="69.203915699999996"/>
    <n v="53.570789999999995"/>
    <n v="6.5396099999999997"/>
    <n v="0"/>
    <x v="1"/>
    <n v="4.1640000000000003E-2"/>
    <n v="60.15204"/>
    <n v="6.9976489687053486E-2"/>
    <n v="3879.67"/>
    <n v="-0.11094942865621638"/>
    <n v="3.2375480163761891E-2"/>
    <n v="9.7624663744280017E-3"/>
    <n v="0.95786205346180997"/>
    <n v="0.89058974558468829"/>
    <n v="0.108718008566293"/>
    <n v="6.9224584901858696E-4"/>
    <x v="0"/>
    <n v="8.67"/>
    <x v="0"/>
    <m/>
    <m/>
    <x v="0"/>
    <n v="5450"/>
    <x v="0"/>
    <x v="0"/>
    <m/>
    <x v="0"/>
    <x v="0"/>
    <x v="0"/>
    <m/>
    <x v="0"/>
    <x v="0"/>
    <x v="0"/>
    <x v="0"/>
    <x v="0"/>
    <x v="0"/>
    <x v="0"/>
    <x v="0"/>
    <x v="0"/>
    <x v="0"/>
    <x v="0"/>
    <x v="0"/>
    <x v="0"/>
    <m/>
    <x v="0"/>
    <x v="0"/>
    <x v="0"/>
    <x v="0"/>
    <x v="0"/>
    <m/>
    <n v="20021112"/>
    <x v="0"/>
    <s v="BP AMERICA"/>
    <m/>
    <m/>
    <d v="2002-11-14T00:00:00"/>
  </r>
  <r>
    <x v="1"/>
    <s v="T19N R093W S33 fMESAVERDE"/>
    <m/>
    <x v="1"/>
    <x v="3"/>
    <s v="STANDARD DRAW"/>
    <s v="C SW"/>
    <n v="33"/>
    <n v="19"/>
    <n v="93"/>
    <n v="41.575949999999999"/>
    <n v="-107.8862"/>
    <s v="4900720506"/>
    <s v="CHAMPLIN 222 G1"/>
    <x v="0"/>
    <s v="MESAVERDE"/>
    <m/>
    <m/>
    <m/>
    <x v="0"/>
    <n v="8924"/>
    <m/>
    <n v="9522"/>
    <n v="9080"/>
    <x v="2"/>
    <d v="2002-11-12T00:00:00"/>
    <n v="7.7"/>
    <x v="0"/>
    <n v="20.100000000000001"/>
    <n v="5.32"/>
    <n v="2330"/>
    <n v="18"/>
    <x v="1"/>
    <n v="3349"/>
    <n v="1186"/>
    <m/>
    <x v="0"/>
    <n v="14"/>
    <n v="8148"/>
    <x v="0"/>
    <s v="BP AMERICA PRODUCTION COMPANY"/>
    <n v="1.00299"/>
    <n v="0.43778280000000003"/>
    <n v="101.355"/>
    <n v="0.46043999999999996"/>
    <n v="103.2562128"/>
    <n v="94.475290000000001"/>
    <n v="19.43854"/>
    <n v="0"/>
    <x v="1"/>
    <n v="0.29148000000000002"/>
    <n v="114.20531000000001"/>
    <n v="-5.0349583958675427E-2"/>
    <n v="6922.42"/>
    <n v="-8.1323546390876952E-2"/>
    <n v="9.7136043711260351E-3"/>
    <n v="4.2397720013996098E-3"/>
    <n v="0.98604662362747431"/>
    <n v="0.82724078241195609"/>
    <n v="0.17020697198755466"/>
    <n v="2.5522456004891539E-3"/>
    <x v="0"/>
    <n v="17.100000000000001"/>
    <x v="0"/>
    <m/>
    <m/>
    <x v="0"/>
    <n v="9580"/>
    <x v="0"/>
    <x v="0"/>
    <m/>
    <x v="0"/>
    <x v="0"/>
    <x v="0"/>
    <m/>
    <x v="0"/>
    <x v="0"/>
    <x v="0"/>
    <x v="0"/>
    <x v="0"/>
    <x v="0"/>
    <x v="0"/>
    <x v="0"/>
    <x v="0"/>
    <x v="0"/>
    <x v="0"/>
    <x v="0"/>
    <x v="0"/>
    <m/>
    <x v="0"/>
    <x v="0"/>
    <x v="0"/>
    <x v="0"/>
    <x v="0"/>
    <m/>
    <n v="20021112"/>
    <x v="0"/>
    <s v="BP AMERICA"/>
    <m/>
    <m/>
    <d v="2002-11-14T00:00:00"/>
  </r>
  <r>
    <x v="1"/>
    <s v="T19N R093W S33 fMESAVERDE"/>
    <n v="5273"/>
    <x v="0"/>
    <x v="2"/>
    <s v="STANDARD DRAW"/>
    <s v="SE SE"/>
    <n v="33"/>
    <n v="19"/>
    <n v="93"/>
    <n v="41.572960000000002"/>
    <n v="-107.87264"/>
    <s v="4900722837"/>
    <s v="12 CHAMPLIN 222 G"/>
    <x v="0"/>
    <s v="MESAVERDE"/>
    <m/>
    <m/>
    <n v="299"/>
    <x v="0"/>
    <n v="8818"/>
    <n v="9117"/>
    <n v="9366"/>
    <n v="9360"/>
    <x v="2"/>
    <m/>
    <n v="7.88"/>
    <x v="1"/>
    <n v="143"/>
    <n v="10"/>
    <n v="3260"/>
    <n v="352"/>
    <x v="1"/>
    <n v="4850"/>
    <n v="1530"/>
    <n v="0"/>
    <x v="1"/>
    <n v="128"/>
    <n v="12500"/>
    <x v="0"/>
    <s v="BP AMERICA PRODUCTION COMPANY"/>
    <n v="7.1356999999999999"/>
    <n v="0.82289999999999996"/>
    <n v="141.81"/>
    <n v="9.0041599999999988"/>
    <n v="158.77276000000001"/>
    <n v="136.8185"/>
    <n v="25.076699999999999"/>
    <n v="0"/>
    <x v="1"/>
    <n v="2.6649600000000002"/>
    <n v="164.56016"/>
    <n v="-1.7899198139181099E-2"/>
    <n v="10273"/>
    <n v="-9.7791244017037718E-2"/>
    <n v="4.4942847878943468E-2"/>
    <n v="5.1828789774769927E-3"/>
    <n v="0.94987427314357964"/>
    <n v="0.83141934232441195"/>
    <n v="0.15238621547280945"/>
    <n v="1.619444220277861E-2"/>
    <x v="1"/>
    <n v="1.3"/>
    <x v="1"/>
    <n v="0"/>
    <n v="0"/>
    <x v="1"/>
    <n v="0"/>
    <x v="1"/>
    <x v="1"/>
    <n v="0"/>
    <x v="1"/>
    <x v="1"/>
    <x v="1"/>
    <n v="0"/>
    <x v="1"/>
    <x v="1"/>
    <x v="1"/>
    <x v="1"/>
    <x v="0"/>
    <x v="0"/>
    <x v="0"/>
    <x v="0"/>
    <x v="0"/>
    <x v="0"/>
    <x v="0"/>
    <x v="0"/>
    <x v="0"/>
    <m/>
    <x v="0"/>
    <x v="0"/>
    <x v="0"/>
    <x v="0"/>
    <x v="0"/>
    <m/>
    <m/>
    <x v="0"/>
    <s v="WYOMING ANALYTICAL LABS ROCK SPRINGS ID No BPW00889"/>
    <m/>
    <s v="8818-9117"/>
    <d v="2006-03-03T00:00:00"/>
  </r>
  <r>
    <x v="1"/>
    <s v="T19N R093W S29 fMESAVERDE"/>
    <m/>
    <x v="1"/>
    <x v="3"/>
    <s v="ECHO SPRINGS"/>
    <s v="SW NW"/>
    <n v="29"/>
    <n v="19"/>
    <n v="93"/>
    <n v="41.5976"/>
    <n v="-107.90556100000001"/>
    <s v="4900721916"/>
    <s v="CHAMPLIN 337 G4"/>
    <x v="0"/>
    <s v="MESAVERDE"/>
    <m/>
    <m/>
    <m/>
    <x v="0"/>
    <n v="9162"/>
    <m/>
    <n v="9576"/>
    <m/>
    <x v="2"/>
    <d v="2002-11-12T00:00:00"/>
    <n v="7.19"/>
    <x v="0"/>
    <n v="15.4"/>
    <n v="1.64"/>
    <n v="2420"/>
    <n v="89.8"/>
    <x v="1"/>
    <n v="2949"/>
    <n v="1671"/>
    <m/>
    <x v="0"/>
    <n v="2"/>
    <n v="6946"/>
    <x v="0"/>
    <s v="BP AMERICA PRODUCTION COMPANY"/>
    <n v="0.76846000000000003"/>
    <n v="0.13495560000000001"/>
    <n v="105.27"/>
    <n v="2.2970839999999999"/>
    <n v="108.4704996"/>
    <n v="83.191289999999995"/>
    <n v="27.387689999999996"/>
    <n v="0"/>
    <x v="1"/>
    <n v="4.1640000000000003E-2"/>
    <n v="110.62061999999999"/>
    <n v="-9.8138181224575374E-3"/>
    <n v="7148.84"/>
    <n v="1.4391082126508718E-2"/>
    <n v="7.0845068736089794E-3"/>
    <n v="1.244168695614637E-3"/>
    <n v="0.99167132443077632"/>
    <n v="0.75204143675925883"/>
    <n v="0.24758214155733352"/>
    <n v="3.7642168340766856E-4"/>
    <x v="0"/>
    <n v="0.13"/>
    <x v="0"/>
    <m/>
    <m/>
    <x v="0"/>
    <n v="9760"/>
    <x v="0"/>
    <x v="0"/>
    <m/>
    <x v="0"/>
    <x v="0"/>
    <x v="0"/>
    <m/>
    <x v="0"/>
    <x v="0"/>
    <x v="0"/>
    <x v="0"/>
    <x v="0"/>
    <x v="0"/>
    <x v="0"/>
    <x v="0"/>
    <x v="0"/>
    <x v="0"/>
    <x v="0"/>
    <x v="0"/>
    <x v="0"/>
    <m/>
    <x v="0"/>
    <x v="0"/>
    <x v="0"/>
    <x v="0"/>
    <x v="0"/>
    <m/>
    <n v="20021112"/>
    <x v="0"/>
    <s v="BP AMERICA"/>
    <m/>
    <m/>
    <d v="2002-11-14T00:00:00"/>
  </r>
  <r>
    <x v="1"/>
    <s v="T19N R093W S29 fMESAVERDE"/>
    <m/>
    <x v="1"/>
    <x v="3"/>
    <s v="ECHO SPRINGS"/>
    <s v="NE SE"/>
    <n v="29"/>
    <n v="19"/>
    <n v="93"/>
    <n v="41.592790000000001"/>
    <n v="-107.89555799999999"/>
    <s v="4900721915"/>
    <s v="CHAMPLIN 337 G3"/>
    <x v="0"/>
    <s v="MESAVERDE"/>
    <m/>
    <m/>
    <m/>
    <x v="0"/>
    <n v="9082"/>
    <m/>
    <n v="9436"/>
    <n v="9426"/>
    <x v="2"/>
    <d v="2002-11-12T00:00:00"/>
    <n v="6.49"/>
    <x v="0"/>
    <n v="17.2"/>
    <n v="0.98"/>
    <n v="1700"/>
    <n v="52.3"/>
    <x v="1"/>
    <n v="2350"/>
    <n v="593"/>
    <m/>
    <x v="0"/>
    <n v="3"/>
    <n v="5188"/>
    <x v="0"/>
    <s v="BP AMERICA PRODUCTION COMPANY"/>
    <n v="0.85827999999999993"/>
    <n v="8.0644199999999999E-2"/>
    <n v="73.95"/>
    <n v="1.3378339999999997"/>
    <n v="76.226758199999992"/>
    <n v="66.293499999999995"/>
    <n v="9.7192699999999999"/>
    <n v="0"/>
    <x v="1"/>
    <n v="6.2460000000000002E-2"/>
    <n v="76.075229999999991"/>
    <n v="9.9491938214895455E-4"/>
    <n v="4716.4799999999996"/>
    <n v="-4.7606739576434146E-2"/>
    <n v="1.1259563180531533E-2"/>
    <n v="1.0579513271233409E-3"/>
    <n v="0.98768248549234505"/>
    <n v="0.87142030329714415"/>
    <n v="0.12775866730866275"/>
    <n v="8.2102939419309031E-4"/>
    <x v="0"/>
    <n v="0.13"/>
    <x v="0"/>
    <m/>
    <m/>
    <x v="0"/>
    <n v="6620"/>
    <x v="0"/>
    <x v="0"/>
    <m/>
    <x v="0"/>
    <x v="0"/>
    <x v="0"/>
    <m/>
    <x v="0"/>
    <x v="0"/>
    <x v="0"/>
    <x v="0"/>
    <x v="0"/>
    <x v="0"/>
    <x v="0"/>
    <x v="0"/>
    <x v="0"/>
    <x v="0"/>
    <x v="0"/>
    <x v="0"/>
    <x v="0"/>
    <m/>
    <x v="0"/>
    <x v="0"/>
    <x v="0"/>
    <x v="0"/>
    <x v="0"/>
    <m/>
    <n v="20021112"/>
    <x v="0"/>
    <s v="BP AMERICA"/>
    <m/>
    <m/>
    <d v="2002-11-14T00:00:00"/>
  </r>
  <r>
    <x v="1"/>
    <s v="T19N R093W S28 fMESAVERDE/ALMOND"/>
    <n v="3635"/>
    <x v="0"/>
    <x v="2"/>
    <s v="WAMSUTTER"/>
    <s v="C NW"/>
    <n v="28"/>
    <n v="19"/>
    <n v="93"/>
    <n v="41.597499999999997"/>
    <n v="-107.88638"/>
    <s v="4900721658"/>
    <s v="1-28 ECHO SPRINGS"/>
    <x v="0"/>
    <s v="MESAVERDE/ALMOND"/>
    <m/>
    <m/>
    <m/>
    <x v="0"/>
    <s v="9050"/>
    <m/>
    <n v="9438"/>
    <n v="9392"/>
    <x v="5"/>
    <d v="2000-03-30T00:00:00"/>
    <n v="7.26"/>
    <x v="1"/>
    <n v="240"/>
    <n v="219"/>
    <n v="3170"/>
    <m/>
    <x v="1"/>
    <n v="3800"/>
    <n v="3392"/>
    <m/>
    <x v="0"/>
    <n v="245"/>
    <n v="11076"/>
    <x v="0"/>
    <s v="ANADARKO PETROLEUM CORP"/>
    <n v="11.975999999999999"/>
    <n v="18.021509999999999"/>
    <n v="137.89500000000001"/>
    <n v="0"/>
    <n v="167.89250999999999"/>
    <n v="107.19799999999999"/>
    <n v="55.594879999999996"/>
    <n v="0"/>
    <x v="1"/>
    <n v="5.1009000000000002"/>
    <n v="167.89377999999999"/>
    <n v="-3.7821675209110274E-6"/>
    <n v="11066"/>
    <n v="-4.5163038569234938E-4"/>
    <n v="7.1331353614285706E-2"/>
    <n v="0.1073395710148118"/>
    <n v="0.82132907537090249"/>
    <n v="0.63848702435551807"/>
    <n v="0.33113126644715485"/>
    <n v="3.0381709197327026E-2"/>
    <x v="0"/>
    <n v="10"/>
    <x v="0"/>
    <m/>
    <m/>
    <x v="0"/>
    <m/>
    <x v="0"/>
    <x v="0"/>
    <m/>
    <x v="0"/>
    <x v="0"/>
    <x v="0"/>
    <m/>
    <x v="0"/>
    <x v="0"/>
    <x v="0"/>
    <x v="0"/>
    <x v="0"/>
    <x v="0"/>
    <x v="0"/>
    <x v="0"/>
    <x v="0"/>
    <x v="0"/>
    <x v="0"/>
    <x v="0"/>
    <x v="0"/>
    <m/>
    <x v="0"/>
    <x v="0"/>
    <x v="0"/>
    <x v="0"/>
    <x v="0"/>
    <s v="WELLHEAD"/>
    <n v="20000330"/>
    <x v="0"/>
    <s v="CHAMPION TECHNOLOGIES VERNAL UT"/>
    <m/>
    <m/>
    <d v="2000-04-18T00:00:00"/>
  </r>
  <r>
    <x v="1"/>
    <s v="T19N R093W S28 fMESAVERDE/ALMOND"/>
    <n v="3778"/>
    <x v="0"/>
    <x v="2"/>
    <s v="WAMSUTTER"/>
    <s v="NW SW"/>
    <n v="28"/>
    <n v="19"/>
    <n v="93"/>
    <n v="41.590600000000002"/>
    <n v="-107.88682"/>
    <s v="4900721028"/>
    <s v="AMOCO FED. 1A"/>
    <x v="0"/>
    <s v="MESAVERDE/ALMOND"/>
    <m/>
    <m/>
    <m/>
    <x v="0"/>
    <s v="8996"/>
    <m/>
    <n v="9180"/>
    <n v="9087"/>
    <x v="5"/>
    <d v="2003-03-05T00:00:00"/>
    <n v="6.98"/>
    <x v="1"/>
    <n v="136"/>
    <n v="68"/>
    <n v="1425"/>
    <m/>
    <x v="1"/>
    <n v="1800"/>
    <n v="1200"/>
    <m/>
    <x v="0"/>
    <n v="188"/>
    <n v="4824"/>
    <x v="0"/>
    <s v="ANADARKO PETROLEUM"/>
    <n v="6.7864000000000004"/>
    <n v="5.59572"/>
    <n v="61.987499999999997"/>
    <n v="0"/>
    <n v="74.369619999999998"/>
    <n v="50.777999999999999"/>
    <n v="19.667999999999999"/>
    <n v="0"/>
    <x v="1"/>
    <n v="3.9141600000000003"/>
    <n v="74.360159999999993"/>
    <n v="6.3605284698224141E-5"/>
    <n v="4817"/>
    <n v="-7.2606576081319361E-4"/>
    <n v="9.1252315125450428E-2"/>
    <n v="7.5242014145023198E-2"/>
    <n v="0.83350567072952642"/>
    <n v="0.68286566354886813"/>
    <n v="0.26449647230452439"/>
    <n v="5.2637864146607545E-2"/>
    <x v="0"/>
    <n v="7"/>
    <x v="0"/>
    <m/>
    <m/>
    <x v="0"/>
    <m/>
    <x v="0"/>
    <x v="0"/>
    <m/>
    <x v="0"/>
    <x v="0"/>
    <x v="0"/>
    <m/>
    <x v="0"/>
    <x v="0"/>
    <x v="0"/>
    <x v="0"/>
    <x v="0"/>
    <x v="0"/>
    <x v="0"/>
    <x v="0"/>
    <x v="0"/>
    <x v="0"/>
    <x v="0"/>
    <x v="0"/>
    <x v="0"/>
    <m/>
    <x v="0"/>
    <x v="0"/>
    <x v="0"/>
    <x v="0"/>
    <x v="0"/>
    <s v="WELLHEAD"/>
    <n v="20030305"/>
    <x v="0"/>
    <s v="CHAMPION TECHNOLOGIES VERNAL UT"/>
    <m/>
    <m/>
    <d v="2003-03-18T00:00:00"/>
  </r>
  <r>
    <x v="1"/>
    <s v="T19N R093W S28 fMESAVERDE/ALMOND"/>
    <n v="3636"/>
    <x v="0"/>
    <x v="2"/>
    <s v="ECHO SPRINGS"/>
    <s v="SE SE"/>
    <n v="28"/>
    <n v="19"/>
    <n v="93"/>
    <n v="41.58972"/>
    <n v="-107.87639"/>
    <s v="4900721815"/>
    <s v="3-28 ECHO SPRINGS"/>
    <x v="0"/>
    <s v="MESAVERDE/ALMOND"/>
    <m/>
    <m/>
    <m/>
    <x v="0"/>
    <s v="8944"/>
    <m/>
    <n v="9438"/>
    <m/>
    <x v="5"/>
    <d v="2000-03-20T00:00:00"/>
    <n v="6.9"/>
    <x v="1"/>
    <n v="25"/>
    <n v="185"/>
    <n v="3567"/>
    <m/>
    <x v="1"/>
    <n v="4400"/>
    <n v="2428"/>
    <m/>
    <x v="0"/>
    <n v="370"/>
    <n v="10987"/>
    <x v="0"/>
    <s v="ANADARKO PETROLEUM CORP"/>
    <n v="1.2475000000000001"/>
    <n v="15.223650000000001"/>
    <n v="155.16449999999998"/>
    <n v="0"/>
    <n v="171.63564999999997"/>
    <n v="124.124"/>
    <n v="39.794919999999998"/>
    <n v="0"/>
    <x v="1"/>
    <n v="7.7034000000000002"/>
    <n v="171.62231999999997"/>
    <n v="3.8833766918787908E-5"/>
    <n v="10975"/>
    <n v="-5.4639832437847191E-4"/>
    <n v="7.2683035255204868E-3"/>
    <n v="8.8697482137306577E-2"/>
    <n v="0.90403421433717301"/>
    <n v="0.72323926165314634"/>
    <n v="0.23187496824422374"/>
    <n v="4.4885770102630014E-2"/>
    <x v="0"/>
    <n v="12"/>
    <x v="0"/>
    <m/>
    <m/>
    <x v="0"/>
    <m/>
    <x v="0"/>
    <x v="0"/>
    <m/>
    <x v="0"/>
    <x v="0"/>
    <x v="0"/>
    <m/>
    <x v="0"/>
    <x v="0"/>
    <x v="0"/>
    <x v="0"/>
    <x v="0"/>
    <x v="0"/>
    <x v="0"/>
    <x v="0"/>
    <x v="0"/>
    <x v="0"/>
    <x v="0"/>
    <x v="0"/>
    <x v="0"/>
    <m/>
    <x v="0"/>
    <x v="0"/>
    <x v="0"/>
    <x v="0"/>
    <x v="0"/>
    <s v="WELLHEAD"/>
    <n v="20000320"/>
    <x v="0"/>
    <s v="CHAMPION TECHNOLOGIES VERNAL UT"/>
    <m/>
    <m/>
    <d v="2000-03-27T00:00:00"/>
  </r>
  <r>
    <x v="1"/>
    <s v="T19N R093W S27 fMESAVERDE"/>
    <m/>
    <x v="1"/>
    <x v="3"/>
    <s v="ECHO SPRINGS"/>
    <s v="NW SE"/>
    <n v="27"/>
    <n v="19"/>
    <n v="93"/>
    <n v="41.590829999999997"/>
    <n v="-107.85778000000001"/>
    <s v="4900721861"/>
    <s v="CHAMPLIN 222 D3"/>
    <x v="0"/>
    <s v="MESAVERDE"/>
    <m/>
    <m/>
    <m/>
    <x v="0"/>
    <n v="8896"/>
    <m/>
    <n v="9279"/>
    <n v="9263"/>
    <x v="2"/>
    <d v="2002-11-11T00:00:00"/>
    <n v="7.17"/>
    <x v="0"/>
    <n v="16.7"/>
    <n v="2.21"/>
    <n v="2830"/>
    <n v="20.399999999999999"/>
    <x v="1"/>
    <n v="3949"/>
    <n v="1510"/>
    <m/>
    <x v="0"/>
    <n v="8"/>
    <n v="9057"/>
    <x v="0"/>
    <s v="BP AMERICA PRODUCTION COMPANY"/>
    <n v="0.83333000000000002"/>
    <n v="0.18186089999999999"/>
    <n v="123.105"/>
    <n v="0.52183199999999996"/>
    <n v="124.64202289999999"/>
    <n v="111.40128999999999"/>
    <n v="24.748899999999999"/>
    <n v="0"/>
    <x v="1"/>
    <n v="0.16656000000000001"/>
    <n v="136.31674999999998"/>
    <n v="-4.473782187990967E-2"/>
    <n v="8336.31"/>
    <n v="-4.1434896520558803E-2"/>
    <n v="6.6857868687559639E-3"/>
    <n v="1.459065696854957E-3"/>
    <n v="0.99185514743438918"/>
    <n v="0.81722378211041569"/>
    <n v="0.18155435777334775"/>
    <n v="1.2218601162366329E-3"/>
    <x v="0"/>
    <m/>
    <x v="0"/>
    <m/>
    <m/>
    <x v="0"/>
    <n v="13360"/>
    <x v="0"/>
    <x v="0"/>
    <m/>
    <x v="0"/>
    <x v="0"/>
    <x v="0"/>
    <m/>
    <x v="0"/>
    <x v="0"/>
    <x v="0"/>
    <x v="0"/>
    <x v="0"/>
    <x v="0"/>
    <x v="0"/>
    <x v="0"/>
    <x v="0"/>
    <x v="0"/>
    <x v="0"/>
    <x v="0"/>
    <x v="0"/>
    <m/>
    <x v="0"/>
    <x v="0"/>
    <x v="0"/>
    <x v="0"/>
    <x v="0"/>
    <m/>
    <n v="20021111"/>
    <x v="0"/>
    <s v="BP AMERICA"/>
    <m/>
    <m/>
    <d v="2002-11-13T00:00:00"/>
  </r>
  <r>
    <x v="1"/>
    <s v="T19N R093W S27 fMESAVERDE"/>
    <m/>
    <x v="1"/>
    <x v="3"/>
    <s v="ECHO SPRINGS"/>
    <s v="NW SE"/>
    <n v="27"/>
    <n v="19"/>
    <n v="93"/>
    <n v="41.593290000000003"/>
    <n v="-107.86227"/>
    <s v="4900722067"/>
    <s v="CHAMPLIN 222 D5"/>
    <x v="0"/>
    <s v="MESAVERDE"/>
    <m/>
    <m/>
    <m/>
    <x v="0"/>
    <m/>
    <n v="8938"/>
    <n v="9467"/>
    <n v="9352"/>
    <x v="2"/>
    <d v="2002-11-11T00:00:00"/>
    <n v="6.37"/>
    <x v="0"/>
    <n v="37.9"/>
    <n v="6.11"/>
    <n v="2900"/>
    <n v="22.2"/>
    <x v="1"/>
    <n v="4448"/>
    <n v="1671"/>
    <m/>
    <x v="0"/>
    <n v="24"/>
    <n v="9978"/>
    <x v="0"/>
    <s v="BP AMERICA PRODUCTION COMPANY"/>
    <n v="1.8912099999999998"/>
    <n v="0.50279190000000007"/>
    <n v="126.15"/>
    <n v="0.56787599999999994"/>
    <n v="129.1118779"/>
    <n v="125.47807999999999"/>
    <n v="27.387689999999996"/>
    <n v="0"/>
    <x v="1"/>
    <n v="0.49968000000000001"/>
    <n v="153.36545000000001"/>
    <n v="-8.586024329919334E-2"/>
    <n v="9109.2099999999991"/>
    <n v="-4.5516867053906826E-2"/>
    <n v="1.4647838996384081E-2"/>
    <n v="3.8942342732356779E-3"/>
    <n v="0.98145792673038024"/>
    <n v="0.81816393457587733"/>
    <n v="0.17857796524575772"/>
    <n v="3.2581001783648141E-3"/>
    <x v="0"/>
    <n v="43.8"/>
    <x v="0"/>
    <m/>
    <m/>
    <x v="0"/>
    <n v="14780"/>
    <x v="0"/>
    <x v="0"/>
    <m/>
    <x v="0"/>
    <x v="0"/>
    <x v="0"/>
    <m/>
    <x v="0"/>
    <x v="0"/>
    <x v="0"/>
    <x v="0"/>
    <x v="0"/>
    <x v="0"/>
    <x v="0"/>
    <x v="0"/>
    <x v="0"/>
    <x v="0"/>
    <x v="0"/>
    <x v="0"/>
    <x v="0"/>
    <m/>
    <x v="0"/>
    <x v="0"/>
    <x v="0"/>
    <x v="0"/>
    <x v="0"/>
    <m/>
    <n v="20021111"/>
    <x v="0"/>
    <s v="BP AMERICA"/>
    <m/>
    <m/>
    <d v="2002-11-13T00:00:00"/>
  </r>
  <r>
    <x v="1"/>
    <s v="T19N R093W S25 fMESAVERDE"/>
    <n v="5229"/>
    <x v="0"/>
    <x v="2"/>
    <s v="ECHO SPRINGS"/>
    <s v="SE NE"/>
    <n v="25"/>
    <n v="19"/>
    <n v="93"/>
    <n v="41.59543"/>
    <n v="-107.81477"/>
    <s v="4900722793"/>
    <s v="13 CHAMPLIN 242 H"/>
    <x v="0"/>
    <s v="MESAVERDE"/>
    <m/>
    <m/>
    <n v="390"/>
    <x v="0"/>
    <n v="8977"/>
    <n v="9367"/>
    <n v="9545"/>
    <n v="9532"/>
    <x v="2"/>
    <m/>
    <n v="7.72"/>
    <x v="1"/>
    <n v="33"/>
    <n v="0"/>
    <n v="5020"/>
    <n v="47"/>
    <x v="1"/>
    <n v="5670"/>
    <n v="5190"/>
    <n v="0"/>
    <x v="1"/>
    <n v="28"/>
    <n v="14000"/>
    <x v="0"/>
    <s v="BP AMERICA PRODUCTION COMPANY"/>
    <n v="1.6467000000000001"/>
    <n v="0"/>
    <n v="218.37"/>
    <n v="1.2022599999999999"/>
    <n v="221.21895999999998"/>
    <n v="159.95069999999998"/>
    <n v="85.064099999999996"/>
    <n v="0"/>
    <x v="1"/>
    <n v="0.58296000000000003"/>
    <n v="245.59775999999999"/>
    <n v="-5.222349362293624E-2"/>
    <n v="15988"/>
    <n v="6.6293183940242764E-2"/>
    <n v="7.4437561771378011E-3"/>
    <n v="0"/>
    <n v="0.99255624382286212"/>
    <n v="0.65127100507757074"/>
    <n v="0.346355357638441"/>
    <n v="2.3736372839882579E-3"/>
    <x v="1"/>
    <n v="0"/>
    <x v="1"/>
    <n v="0"/>
    <n v="0"/>
    <x v="1"/>
    <n v="0"/>
    <x v="1"/>
    <x v="1"/>
    <n v="0"/>
    <x v="1"/>
    <x v="1"/>
    <x v="1"/>
    <n v="0"/>
    <x v="1"/>
    <x v="1"/>
    <x v="1"/>
    <x v="1"/>
    <x v="0"/>
    <x v="0"/>
    <x v="0"/>
    <x v="0"/>
    <x v="0"/>
    <x v="0"/>
    <x v="0"/>
    <x v="0"/>
    <x v="0"/>
    <m/>
    <x v="0"/>
    <x v="0"/>
    <x v="0"/>
    <x v="0"/>
    <x v="0"/>
    <m/>
    <m/>
    <x v="0"/>
    <s v="WYOMING ANALYTICAL LABS ROCK SPRINGS ID No BP W00838"/>
    <m/>
    <s v="8977-9367"/>
    <d v="2005-12-30T00:00:00"/>
  </r>
  <r>
    <x v="1"/>
    <s v="T19N R093W S25 fMESAVERDE"/>
    <n v="3303"/>
    <x v="0"/>
    <x v="2"/>
    <s v="ECHO SPRINGS"/>
    <s v="SW NE"/>
    <n v="25"/>
    <n v="19"/>
    <n v="93"/>
    <n v="41.5974"/>
    <n v="-107.82252"/>
    <s v="4900721354"/>
    <s v="CHAMPLIN 242 H2"/>
    <x v="0"/>
    <s v="MESAVERDE"/>
    <m/>
    <m/>
    <m/>
    <x v="0"/>
    <s v="8968"/>
    <m/>
    <n v="9491"/>
    <n v="9336"/>
    <x v="2"/>
    <d v="2002-11-11T00:00:00"/>
    <n v="6.56"/>
    <x v="1"/>
    <n v="10.6"/>
    <m/>
    <n v="2860"/>
    <n v="16.899999999999999"/>
    <x v="1"/>
    <n v="3599"/>
    <n v="1914"/>
    <m/>
    <x v="0"/>
    <n v="19"/>
    <n v="9132"/>
    <x v="0"/>
    <s v="BP AMERICA PRODUCTION CO"/>
    <n v="0.52893999999999997"/>
    <n v="0"/>
    <n v="124.41"/>
    <n v="0.43230199999999996"/>
    <n v="125.371242"/>
    <n v="101.52779"/>
    <n v="31.370459999999998"/>
    <n v="0"/>
    <x v="1"/>
    <n v="0.39558000000000004"/>
    <n v="133.29382999999999"/>
    <n v="-3.0628750680339208E-2"/>
    <n v="8419.5"/>
    <n v="-4.0594820955473891E-2"/>
    <n v="4.2189898701011511E-3"/>
    <n v="0"/>
    <n v="0.99578101012989884"/>
    <n v="0.76168409295464024"/>
    <n v="0.23534817778137218"/>
    <n v="2.9677292639876886E-3"/>
    <x v="0"/>
    <n v="0.05"/>
    <x v="0"/>
    <m/>
    <m/>
    <x v="0"/>
    <n v="13170"/>
    <x v="0"/>
    <x v="0"/>
    <m/>
    <x v="0"/>
    <x v="0"/>
    <x v="0"/>
    <m/>
    <x v="0"/>
    <x v="0"/>
    <x v="0"/>
    <x v="0"/>
    <x v="0"/>
    <x v="0"/>
    <x v="0"/>
    <x v="0"/>
    <x v="0"/>
    <x v="0"/>
    <x v="0"/>
    <x v="0"/>
    <x v="0"/>
    <m/>
    <x v="0"/>
    <x v="0"/>
    <x v="0"/>
    <x v="0"/>
    <x v="0"/>
    <m/>
    <n v="20021111"/>
    <x v="0"/>
    <s v="BP AMERICA"/>
    <m/>
    <m/>
    <d v="2002-11-13T00:00:00"/>
  </r>
  <r>
    <x v="1"/>
    <s v="T19N R093W S25 fMESAVERDE"/>
    <m/>
    <x v="1"/>
    <x v="3"/>
    <s v="ECHO SPRINGS"/>
    <s v="C NW"/>
    <n v="25"/>
    <n v="19"/>
    <n v="93"/>
    <n v="41.597119999999997"/>
    <n v="-107.82875"/>
    <s v="4900721887"/>
    <s v="CHAMPLIN 242 H3"/>
    <x v="0"/>
    <s v="MESAVERDE"/>
    <m/>
    <m/>
    <m/>
    <x v="0"/>
    <n v="8944"/>
    <m/>
    <n v="9337"/>
    <m/>
    <x v="2"/>
    <d v="2002-11-11T00:00:00"/>
    <n v="6.68"/>
    <x v="0"/>
    <n v="19.8"/>
    <n v="1.49"/>
    <n v="2830"/>
    <n v="92.4"/>
    <x v="1"/>
    <n v="4498"/>
    <n v="1321"/>
    <m/>
    <x v="0"/>
    <n v="12"/>
    <n v="9562"/>
    <x v="0"/>
    <s v="BP AMERICA PRODUCTION COMPANY"/>
    <n v="0.98802000000000001"/>
    <n v="0.1226121"/>
    <n v="123.105"/>
    <n v="2.3635920000000001"/>
    <n v="126.57922409999999"/>
    <n v="126.88857999999999"/>
    <n v="21.651189999999996"/>
    <n v="0"/>
    <x v="1"/>
    <n v="0.24984000000000001"/>
    <n v="148.78960999999998"/>
    <n v="-8.0656861451264703E-2"/>
    <n v="8774.69"/>
    <n v="-4.2936320568215933E-2"/>
    <n v="7.8055463447891374E-3"/>
    <n v="9.68658963363009E-4"/>
    <n v="0.99122579469184779"/>
    <n v="0.85280538069828937"/>
    <n v="0.14551546979658056"/>
    <n v="1.6791495051300964E-3"/>
    <x v="0"/>
    <n v="0.18"/>
    <x v="0"/>
    <m/>
    <m/>
    <x v="0"/>
    <n v="12880"/>
    <x v="0"/>
    <x v="0"/>
    <m/>
    <x v="0"/>
    <x v="0"/>
    <x v="0"/>
    <m/>
    <x v="0"/>
    <x v="0"/>
    <x v="0"/>
    <x v="0"/>
    <x v="0"/>
    <x v="0"/>
    <x v="0"/>
    <x v="0"/>
    <x v="0"/>
    <x v="0"/>
    <x v="0"/>
    <x v="0"/>
    <x v="0"/>
    <m/>
    <x v="0"/>
    <x v="0"/>
    <x v="0"/>
    <x v="0"/>
    <x v="0"/>
    <m/>
    <n v="20021111"/>
    <x v="0"/>
    <s v="BP AMERICA"/>
    <m/>
    <m/>
    <d v="2002-11-13T00:00:00"/>
  </r>
  <r>
    <x v="1"/>
    <s v="T19N R093W S25 fMESAVERDE"/>
    <n v="5279"/>
    <x v="0"/>
    <x v="2"/>
    <s v="ECHO SPRINGS"/>
    <s v="SW SW"/>
    <n v="25"/>
    <n v="19"/>
    <n v="93"/>
    <n v="41.587479999999999"/>
    <n v="-107.83224"/>
    <s v="4900722723"/>
    <s v="10 CHAMPLIN 242 H"/>
    <x v="0"/>
    <s v="MESAVERDE"/>
    <m/>
    <m/>
    <n v="384"/>
    <x v="0"/>
    <n v="8864"/>
    <n v="9248"/>
    <n v="9434"/>
    <n v="9395"/>
    <x v="2"/>
    <m/>
    <n v="7.73"/>
    <x v="1"/>
    <n v="8.3000000000000007"/>
    <n v="3.5"/>
    <n v="1550"/>
    <n v="727"/>
    <x v="1"/>
    <n v="1560"/>
    <n v="2640"/>
    <n v="0"/>
    <x v="1"/>
    <n v="171"/>
    <n v="6400"/>
    <x v="0"/>
    <s v="BP AMERICA PRODUCTION COMPANY"/>
    <n v="0.41417000000000004"/>
    <n v="0.28801500000000002"/>
    <n v="67.424999999999997"/>
    <n v="18.59666"/>
    <n v="86.723844999999997"/>
    <n v="44.007599999999996"/>
    <n v="43.269599999999997"/>
    <n v="0"/>
    <x v="1"/>
    <n v="3.5602200000000002"/>
    <n v="90.837419999999995"/>
    <n v="-2.316707419267371E-2"/>
    <n v="6659.8"/>
    <n v="1.9893107091992237E-2"/>
    <n v="4.7757338249935768E-3"/>
    <n v="3.3210589313700288E-3"/>
    <n v="0.99190320724363634"/>
    <n v="0.48446554294474675"/>
    <n v="0.47634113782623944"/>
    <n v="3.9193319229013777E-2"/>
    <x v="1"/>
    <n v="29"/>
    <x v="1"/>
    <n v="0"/>
    <n v="0"/>
    <x v="1"/>
    <n v="0"/>
    <x v="1"/>
    <x v="1"/>
    <n v="0"/>
    <x v="1"/>
    <x v="1"/>
    <x v="1"/>
    <n v="0"/>
    <x v="1"/>
    <x v="1"/>
    <x v="1"/>
    <x v="1"/>
    <x v="0"/>
    <x v="0"/>
    <x v="0"/>
    <x v="0"/>
    <x v="0"/>
    <x v="0"/>
    <x v="0"/>
    <x v="0"/>
    <x v="0"/>
    <m/>
    <x v="0"/>
    <x v="0"/>
    <x v="0"/>
    <x v="0"/>
    <x v="0"/>
    <m/>
    <m/>
    <x v="0"/>
    <s v="WYOMING ANALYTICAL LABS ROCK SPRINGS ID No BPW00895"/>
    <m/>
    <s v="8864-9248"/>
    <d v="2006-03-03T00:00:00"/>
  </r>
  <r>
    <x v="1"/>
    <s v="T19N R093W S23 fMESAVERDE"/>
    <m/>
    <x v="1"/>
    <x v="3"/>
    <s v="ECHO SPRINGS"/>
    <s v="NE NW"/>
    <n v="23"/>
    <n v="19"/>
    <n v="93"/>
    <n v="41.611939999999997"/>
    <n v="-107.8475"/>
    <s v="4900721879"/>
    <s v="CHAMPLIN 242 J4"/>
    <x v="0"/>
    <s v="MESAVERDE"/>
    <m/>
    <m/>
    <m/>
    <x v="0"/>
    <n v="9091"/>
    <m/>
    <n v="9428"/>
    <n v="9393"/>
    <x v="2"/>
    <d v="2002-11-11T00:00:00"/>
    <n v="6.71"/>
    <x v="0"/>
    <n v="18.100000000000001"/>
    <n v="2.99"/>
    <n v="2700"/>
    <n v="15.2"/>
    <x v="1"/>
    <n v="3798"/>
    <n v="1240"/>
    <m/>
    <x v="0"/>
    <n v="6"/>
    <n v="8340"/>
    <x v="0"/>
    <s v="BP AMERICA PRODUCTION COMPANY"/>
    <n v="0.90319000000000005"/>
    <n v="0.24604710000000002"/>
    <n v="117.45"/>
    <n v="0.38881599999999994"/>
    <n v="118.98805309999999"/>
    <n v="107.14157999999999"/>
    <n v="20.323599999999999"/>
    <n v="0"/>
    <x v="1"/>
    <n v="0.12492"/>
    <n v="127.59009999999999"/>
    <n v="-3.4885681443608825E-2"/>
    <n v="7780.29"/>
    <n v="-3.4720839389365828E-2"/>
    <n v="7.5905939837585265E-3"/>
    <n v="2.067830287072745E-3"/>
    <n v="0.99034157572916881"/>
    <n v="0.8397327065344411"/>
    <n v="0.15928822063780812"/>
    <n v="9.790728277507424E-4"/>
    <x v="0"/>
    <n v="45"/>
    <x v="0"/>
    <m/>
    <m/>
    <x v="0"/>
    <n v="12730"/>
    <x v="0"/>
    <x v="0"/>
    <m/>
    <x v="0"/>
    <x v="0"/>
    <x v="0"/>
    <m/>
    <x v="0"/>
    <x v="0"/>
    <x v="0"/>
    <x v="0"/>
    <x v="0"/>
    <x v="0"/>
    <x v="0"/>
    <x v="0"/>
    <x v="0"/>
    <x v="0"/>
    <x v="0"/>
    <x v="0"/>
    <x v="0"/>
    <m/>
    <x v="0"/>
    <x v="0"/>
    <x v="0"/>
    <x v="0"/>
    <x v="0"/>
    <m/>
    <n v="20021111"/>
    <x v="0"/>
    <s v="BP AMERICA"/>
    <m/>
    <m/>
    <d v="2002-11-13T00:00:00"/>
  </r>
  <r>
    <x v="1"/>
    <s v="T19N R093W S21 fMESAVERDE/ALMOND"/>
    <n v="3261"/>
    <x v="0"/>
    <x v="2"/>
    <s v="ECHO SPRINGS"/>
    <s v="C NW"/>
    <n v="21"/>
    <n v="19"/>
    <n v="93"/>
    <n v="41.611939999999997"/>
    <n v="-107.88639000000001"/>
    <s v="4900721865"/>
    <s v="CHAMPLIN 222 E4"/>
    <x v="0"/>
    <s v="MESAVERDE/ALMOND"/>
    <m/>
    <m/>
    <m/>
    <x v="0"/>
    <s v="9133"/>
    <m/>
    <n v="9515"/>
    <n v="9481"/>
    <x v="2"/>
    <d v="2002-11-12T00:00:00"/>
    <n v="4.8"/>
    <x v="1"/>
    <n v="13.4"/>
    <m/>
    <n v="2430"/>
    <n v="11.2"/>
    <x v="1"/>
    <n v="2749"/>
    <n v="1806"/>
    <m/>
    <x v="0"/>
    <n v="26"/>
    <n v="7012"/>
    <x v="0"/>
    <s v="BP AMERICA PRODUCTION COMPANY"/>
    <n v="0.66866000000000003"/>
    <n v="0"/>
    <n v="105.705"/>
    <n v="0.28649599999999997"/>
    <n v="106.660156"/>
    <n v="77.549289999999999"/>
    <n v="29.600339999999996"/>
    <n v="0"/>
    <x v="1"/>
    <n v="0.54132000000000002"/>
    <n v="107.69095"/>
    <n v="-4.8089045082883785E-3"/>
    <n v="7035.6"/>
    <n v="1.6800022779692163E-3"/>
    <n v="6.2690701483691814E-3"/>
    <n v="0"/>
    <n v="0.99373092985163081"/>
    <n v="0.72010962852495963"/>
    <n v="0.27486376524675465"/>
    <n v="5.0266062282856641E-3"/>
    <x v="0"/>
    <n v="7.0000000000000007E-2"/>
    <x v="0"/>
    <m/>
    <m/>
    <x v="0"/>
    <n v="8430"/>
    <x v="0"/>
    <x v="0"/>
    <m/>
    <x v="0"/>
    <x v="0"/>
    <x v="0"/>
    <m/>
    <x v="0"/>
    <x v="0"/>
    <x v="0"/>
    <x v="0"/>
    <x v="0"/>
    <x v="0"/>
    <x v="0"/>
    <x v="0"/>
    <x v="0"/>
    <x v="0"/>
    <x v="0"/>
    <x v="0"/>
    <x v="0"/>
    <m/>
    <x v="0"/>
    <x v="0"/>
    <x v="0"/>
    <x v="0"/>
    <x v="0"/>
    <m/>
    <n v="20021112"/>
    <x v="0"/>
    <s v="BP AMERICA"/>
    <m/>
    <m/>
    <d v="2002-11-14T00:00:00"/>
  </r>
  <r>
    <x v="1"/>
    <s v="T19N R093W S21 fMESAVERDE"/>
    <n v="5272"/>
    <x v="0"/>
    <x v="2"/>
    <s v="ECHO SPRINGS"/>
    <s v="SW NW"/>
    <n v="21"/>
    <n v="19"/>
    <n v="93"/>
    <n v="41.609879999999997"/>
    <n v="-107.89042999999999"/>
    <s v="4900722720"/>
    <s v="9 CHAMPLIN 222 E"/>
    <x v="0"/>
    <s v="MESAVERDE"/>
    <m/>
    <m/>
    <n v="432"/>
    <x v="0"/>
    <n v="9144"/>
    <n v="9576"/>
    <n v="9710"/>
    <n v="9704"/>
    <x v="2"/>
    <m/>
    <n v="7.82"/>
    <x v="1"/>
    <n v="19"/>
    <n v="0"/>
    <n v="3500"/>
    <n v="42"/>
    <x v="1"/>
    <n v="4200"/>
    <n v="3990"/>
    <n v="0"/>
    <x v="1"/>
    <n v="49"/>
    <n v="10900"/>
    <x v="0"/>
    <s v="BP AMERICA PRODUCTION COMPANY"/>
    <n v="0.94809999999999994"/>
    <n v="0"/>
    <n v="152.25"/>
    <n v="1.07436"/>
    <n v="154.27246000000002"/>
    <n v="118.482"/>
    <n v="65.39609999999999"/>
    <n v="0"/>
    <x v="1"/>
    <n v="1.0201800000000001"/>
    <n v="184.89828"/>
    <n v="-9.0296173543743696E-2"/>
    <n v="11800"/>
    <n v="3.9647577092511016E-2"/>
    <n v="6.1456205469206868E-3"/>
    <n v="0"/>
    <n v="0.9938543794530792"/>
    <n v="0.64079557689774069"/>
    <n v="0.35368690287438037"/>
    <n v="5.5175202278788102E-3"/>
    <x v="1"/>
    <n v="0"/>
    <x v="1"/>
    <n v="0"/>
    <n v="0"/>
    <x v="1"/>
    <n v="0"/>
    <x v="1"/>
    <x v="1"/>
    <n v="0"/>
    <x v="1"/>
    <x v="1"/>
    <x v="1"/>
    <n v="0"/>
    <x v="1"/>
    <x v="1"/>
    <x v="1"/>
    <x v="1"/>
    <x v="0"/>
    <x v="0"/>
    <x v="0"/>
    <x v="0"/>
    <x v="0"/>
    <x v="0"/>
    <x v="0"/>
    <x v="0"/>
    <x v="0"/>
    <m/>
    <x v="0"/>
    <x v="0"/>
    <x v="0"/>
    <x v="0"/>
    <x v="0"/>
    <m/>
    <m/>
    <x v="0"/>
    <s v="WYOMING ANALYTICAL LABS ROCK SPRINGS ID No BPW00888"/>
    <m/>
    <s v="9144-9576"/>
    <d v="2005-12-16T00:00:00"/>
  </r>
  <r>
    <x v="1"/>
    <s v="T19N R093W S21 fMESAVERDE"/>
    <n v="5271"/>
    <x v="0"/>
    <x v="2"/>
    <s v="ECHO SPRINGS"/>
    <s v="SW SE"/>
    <n v="21"/>
    <n v="19"/>
    <n v="93"/>
    <n v="41.601909999999997"/>
    <n v="-107.88146"/>
    <s v="4900722718"/>
    <s v="11 CHAMPLIN 222 E"/>
    <x v="0"/>
    <s v="MESAVERDE"/>
    <m/>
    <m/>
    <n v="248"/>
    <x v="0"/>
    <n v="9132"/>
    <n v="9380"/>
    <n v="9832"/>
    <n v="9584"/>
    <x v="2"/>
    <m/>
    <n v="8.51"/>
    <x v="1"/>
    <n v="36"/>
    <n v="13.5"/>
    <n v="2820"/>
    <n v="66"/>
    <x v="1"/>
    <n v="2400"/>
    <n v="3030"/>
    <n v="100"/>
    <x v="1"/>
    <n v="54"/>
    <n v="8140"/>
    <x v="0"/>
    <s v="BP AMERICA PRODUCTION COMPANY"/>
    <n v="1.7964"/>
    <n v="1.1109150000000001"/>
    <n v="122.67"/>
    <n v="1.68828"/>
    <n v="127.26559499999999"/>
    <n v="67.703999999999994"/>
    <n v="49.661699999999996"/>
    <n v="3.3329999999999997"/>
    <x v="1"/>
    <n v="1.1242800000000002"/>
    <n v="121.82297999999999"/>
    <n v="2.1850118978760883E-2"/>
    <n v="8519.5"/>
    <n v="2.2779795311984152E-2"/>
    <n v="1.4115362443400356E-2"/>
    <n v="8.7291070300657466E-3"/>
    <n v="0.97715553052653392"/>
    <n v="0.55575721427927638"/>
    <n v="0.40765461491748112"/>
    <n v="9.2288006745525376E-3"/>
    <x v="1"/>
    <n v="9.6"/>
    <x v="1"/>
    <n v="0"/>
    <n v="0"/>
    <x v="1"/>
    <n v="0"/>
    <x v="1"/>
    <x v="1"/>
    <n v="0"/>
    <x v="1"/>
    <x v="1"/>
    <x v="1"/>
    <n v="0"/>
    <x v="1"/>
    <x v="1"/>
    <x v="1"/>
    <x v="1"/>
    <x v="0"/>
    <x v="0"/>
    <x v="0"/>
    <x v="0"/>
    <x v="0"/>
    <x v="0"/>
    <x v="0"/>
    <x v="0"/>
    <x v="0"/>
    <m/>
    <x v="0"/>
    <x v="0"/>
    <x v="0"/>
    <x v="0"/>
    <x v="0"/>
    <m/>
    <m/>
    <x v="0"/>
    <s v="WYOMING ANALYTICAL LABS ROCK SPRINGS ID No BPW00886"/>
    <m/>
    <s v="9132-9380"/>
    <d v="2005-12-16T00:00:00"/>
  </r>
  <r>
    <x v="1"/>
    <s v="T19N R093W S21 fMESAVERDE"/>
    <m/>
    <x v="1"/>
    <x v="3"/>
    <s v="ECHO SPRINGS"/>
    <s v="NE SE"/>
    <n v="21"/>
    <n v="19"/>
    <n v="93"/>
    <n v="41.60528"/>
    <n v="-107.87667"/>
    <s v="4900721866"/>
    <s v="CHAMPLIN 222 E3"/>
    <x v="0"/>
    <s v="MESAVERDE"/>
    <m/>
    <m/>
    <m/>
    <x v="0"/>
    <n v="9124"/>
    <m/>
    <n v="9492"/>
    <n v="9476"/>
    <x v="2"/>
    <d v="2002-11-12T00:00:00"/>
    <n v="7.46"/>
    <x v="0"/>
    <n v="10.4"/>
    <n v="1.58"/>
    <n v="2590"/>
    <n v="9.31"/>
    <x v="1"/>
    <n v="3149"/>
    <n v="1887"/>
    <m/>
    <x v="0"/>
    <n v="15"/>
    <n v="8530"/>
    <x v="0"/>
    <s v="BP AMERICA PRODUCTION COMPANY"/>
    <n v="0.51895999999999998"/>
    <n v="0.1300182"/>
    <n v="112.66500000000001"/>
    <n v="0.23814979999999999"/>
    <n v="113.552128"/>
    <n v="88.833289999999991"/>
    <n v="30.927929999999996"/>
    <n v="0"/>
    <x v="1"/>
    <n v="0.31230000000000002"/>
    <n v="120.07351999999997"/>
    <n v="-2.7913853020110097E-2"/>
    <n v="7662.29"/>
    <n v="-5.3587849525916345E-2"/>
    <n v="4.5702357951407126E-3"/>
    <n v="1.1450089248877836E-3"/>
    <n v="0.99428475527997151"/>
    <n v="0.73982415107011112"/>
    <n v="0.25757494241861156"/>
    <n v="2.600906511277425E-3"/>
    <x v="0"/>
    <n v="8.42"/>
    <x v="0"/>
    <m/>
    <m/>
    <x v="0"/>
    <n v="10200"/>
    <x v="0"/>
    <x v="0"/>
    <m/>
    <x v="0"/>
    <x v="0"/>
    <x v="0"/>
    <m/>
    <x v="0"/>
    <x v="0"/>
    <x v="0"/>
    <x v="0"/>
    <x v="0"/>
    <x v="0"/>
    <x v="0"/>
    <x v="0"/>
    <x v="0"/>
    <x v="0"/>
    <x v="0"/>
    <x v="0"/>
    <x v="0"/>
    <m/>
    <x v="0"/>
    <x v="0"/>
    <x v="0"/>
    <x v="0"/>
    <x v="0"/>
    <m/>
    <n v="20021112"/>
    <x v="0"/>
    <s v="BP AMERICA"/>
    <m/>
    <m/>
    <d v="2002-11-14T00:00:00"/>
  </r>
  <r>
    <x v="1"/>
    <s v="T19N R093W S20 fMESAVERDE"/>
    <n v="5983"/>
    <x v="0"/>
    <x v="2"/>
    <s v="ECHO SPRINGS"/>
    <s v="NW SE"/>
    <n v="20"/>
    <n v="19"/>
    <n v="93"/>
    <n v="41.604979999999998"/>
    <n v="-107.89608"/>
    <s v="4900722846"/>
    <s v="USA W-4"/>
    <x v="0"/>
    <s v="MESAVERDE"/>
    <m/>
    <m/>
    <n v="272"/>
    <x v="0"/>
    <n v="9160"/>
    <n v="9432"/>
    <n v="9700"/>
    <n v="9646"/>
    <x v="2"/>
    <m/>
    <n v="7.54"/>
    <x v="1"/>
    <n v="12.1"/>
    <n v="0"/>
    <n v="2630"/>
    <n v="88"/>
    <x v="1"/>
    <n v="2440"/>
    <n v="3810"/>
    <n v="0"/>
    <x v="1"/>
    <n v="75"/>
    <n v="10100"/>
    <x v="0"/>
    <s v="BP AMERICA PRODUCTION COMPANY"/>
    <n v="0.60378999999999994"/>
    <n v="0"/>
    <n v="114.405"/>
    <n v="2.2510399999999997"/>
    <n v="117.25982999999999"/>
    <n v="68.832399999999993"/>
    <n v="62.445899999999995"/>
    <n v="0"/>
    <x v="1"/>
    <n v="1.5615000000000001"/>
    <n v="132.8398"/>
    <n v="-6.2295054175010189E-2"/>
    <n v="9055.1"/>
    <n v="-5.4549441141001596E-2"/>
    <n v="5.1491631874274416E-3"/>
    <n v="0"/>
    <n v="0.99485083681257258"/>
    <n v="0.51816097284097085"/>
    <n v="0.47008426691398209"/>
    <n v="1.1754760245047043E-2"/>
    <x v="1"/>
    <n v="3.7"/>
    <x v="1"/>
    <n v="0"/>
    <n v="0"/>
    <x v="1"/>
    <n v="16800"/>
    <x v="2"/>
    <x v="1"/>
    <n v="0"/>
    <x v="1"/>
    <x v="1"/>
    <x v="1"/>
    <n v="2"/>
    <x v="1"/>
    <x v="1"/>
    <x v="1"/>
    <x v="1"/>
    <x v="0"/>
    <x v="0"/>
    <x v="0"/>
    <x v="0"/>
    <x v="0"/>
    <x v="0"/>
    <x v="0"/>
    <x v="0"/>
    <x v="0"/>
    <m/>
    <x v="0"/>
    <x v="0"/>
    <x v="0"/>
    <x v="0"/>
    <x v="0"/>
    <m/>
    <m/>
    <x v="0"/>
    <s v="WYOMING ANALYTICAL LABS ROCK SPRINGS ID No D7078"/>
    <m/>
    <s v="9160-9432"/>
    <d v="2007-05-14T00:00:00"/>
  </r>
  <r>
    <x v="1"/>
    <s v="T19N R093W S20 fLEWIS"/>
    <m/>
    <x v="1"/>
    <x v="3"/>
    <s v="ECHO SPRINGS"/>
    <s v=" C SW"/>
    <n v="20"/>
    <n v="19"/>
    <n v="93"/>
    <n v="41.604937999999997"/>
    <n v="-107.90610599999999"/>
    <s v="4900720508"/>
    <s v="1 W USA"/>
    <x v="0"/>
    <s v="LEWIS"/>
    <m/>
    <m/>
    <m/>
    <x v="0"/>
    <m/>
    <m/>
    <n v="9793"/>
    <m/>
    <x v="2"/>
    <d v="1980-10-27T00:00:00"/>
    <n v="7.9"/>
    <x v="0"/>
    <n v="59"/>
    <n v="250"/>
    <n v="1585"/>
    <n v="42"/>
    <x v="1"/>
    <n v="96"/>
    <n v="464"/>
    <n v="0"/>
    <x v="1"/>
    <n v="4000"/>
    <n v="6260"/>
    <x v="0"/>
    <s v="AMOCO PRODUCTION COMPANY"/>
    <n v="2.9441000000000002"/>
    <n v="20.572500000000002"/>
    <n v="68.947500000000005"/>
    <n v="1.07436"/>
    <n v="93.538459999999986"/>
    <n v="2.7081599999999999"/>
    <n v="7.6049599999999993"/>
    <n v="0"/>
    <x v="1"/>
    <n v="83.28"/>
    <n v="93.593119999999999"/>
    <n v="-2.9209393732480956E-4"/>
    <n v="6496"/>
    <n v="1.8501097522734399E-2"/>
    <n v="3.1474753807150563E-2"/>
    <n v="0.21993627006474134"/>
    <n v="0.74858897612810815"/>
    <n v="2.8935460213314824E-2"/>
    <n v="8.1255545279396602E-2"/>
    <n v="0.88980899450728856"/>
    <x v="1"/>
    <n v="0"/>
    <x v="1"/>
    <n v="4404"/>
    <n v="1.5"/>
    <x v="0"/>
    <n v="1.4"/>
    <x v="0"/>
    <x v="1"/>
    <m/>
    <x v="1"/>
    <x v="1"/>
    <x v="1"/>
    <n v="0"/>
    <x v="1"/>
    <x v="1"/>
    <x v="1"/>
    <x v="1"/>
    <x v="0"/>
    <x v="0"/>
    <x v="0"/>
    <x v="0"/>
    <x v="0"/>
    <x v="0"/>
    <x v="0"/>
    <x v="0"/>
    <x v="0"/>
    <m/>
    <x v="0"/>
    <x v="0"/>
    <x v="0"/>
    <x v="0"/>
    <x v="0"/>
    <m/>
    <n v="19801027"/>
    <x v="1"/>
    <m/>
    <m/>
    <m/>
    <m/>
  </r>
  <r>
    <x v="1"/>
    <s v="T19N R093W S19 fMESAVERDE"/>
    <n v="3378"/>
    <x v="0"/>
    <x v="2"/>
    <s v="ECHO SPRINGS"/>
    <s v="NW SW"/>
    <n v="19"/>
    <n v="19"/>
    <n v="93"/>
    <n v="41.605170000000001"/>
    <n v="-107.9247"/>
    <s v="4900720485"/>
    <s v="CHAMPLIN 337 F1"/>
    <x v="0"/>
    <s v="MESAVERDE"/>
    <m/>
    <m/>
    <m/>
    <x v="0"/>
    <s v="9304"/>
    <m/>
    <n v="9910"/>
    <n v="9747"/>
    <x v="2"/>
    <d v="2002-11-12T00:00:00"/>
    <n v="6.88"/>
    <x v="1"/>
    <n v="3.69"/>
    <m/>
    <n v="256"/>
    <n v="3.24"/>
    <x v="1"/>
    <n v="320"/>
    <n v="216"/>
    <m/>
    <x v="0"/>
    <n v="19"/>
    <n v="964"/>
    <x v="0"/>
    <s v="BP AMERICA PRODUCTION COMPANY"/>
    <n v="0.18413099999999999"/>
    <n v="0"/>
    <n v="11.135999999999999"/>
    <n v="8.28792E-2"/>
    <n v="11.403010200000001"/>
    <n v="9.0272000000000006"/>
    <n v="3.5402399999999998"/>
    <n v="0"/>
    <x v="1"/>
    <n v="0.39558000000000004"/>
    <n v="12.963020000000002"/>
    <n v="-6.4023962344099905E-2"/>
    <n v="817.93"/>
    <n v="-8.1972917005718474E-2"/>
    <n v="1.6147578294720809E-2"/>
    <n v="0"/>
    <n v="0.98385242170527909"/>
    <n v="0.69638093592388184"/>
    <n v="0.27310302691811006"/>
    <n v="3.0516037158007932E-2"/>
    <x v="0"/>
    <n v="0.48"/>
    <x v="0"/>
    <m/>
    <m/>
    <x v="0"/>
    <n v="754"/>
    <x v="0"/>
    <x v="0"/>
    <m/>
    <x v="0"/>
    <x v="0"/>
    <x v="0"/>
    <m/>
    <x v="0"/>
    <x v="0"/>
    <x v="0"/>
    <x v="0"/>
    <x v="0"/>
    <x v="0"/>
    <x v="0"/>
    <x v="0"/>
    <x v="0"/>
    <x v="0"/>
    <x v="0"/>
    <x v="0"/>
    <x v="0"/>
    <m/>
    <x v="0"/>
    <x v="0"/>
    <x v="0"/>
    <x v="0"/>
    <x v="0"/>
    <m/>
    <n v="20021112"/>
    <x v="0"/>
    <s v="BP AMERICA"/>
    <m/>
    <m/>
    <d v="2002-11-14T00:00:00"/>
  </r>
  <r>
    <x v="1"/>
    <s v="T19N R093W S15 fMESAVERDE/ALMOND"/>
    <m/>
    <x v="1"/>
    <x v="3"/>
    <s v="ECHO SPRINGS"/>
    <s v="NE NE"/>
    <n v="15"/>
    <n v="19"/>
    <n v="93"/>
    <n v="41.626441"/>
    <n v="-107.857032"/>
    <s v="4900721264"/>
    <s v="CHAMPLIN 222 C2"/>
    <x v="0"/>
    <s v="MESAVERDE/ALMOND"/>
    <m/>
    <m/>
    <m/>
    <x v="0"/>
    <n v="9158"/>
    <m/>
    <n v="9760"/>
    <n v="9620"/>
    <x v="2"/>
    <d v="2002-11-12T00:00:00"/>
    <n v="7.89"/>
    <x v="0"/>
    <n v="4.87"/>
    <n v="1.59"/>
    <n v="1360"/>
    <n v="13.2"/>
    <x v="1"/>
    <n v="800"/>
    <n v="1914"/>
    <m/>
    <x v="0"/>
    <n v="16"/>
    <n v="4400"/>
    <x v="0"/>
    <s v="BP AMERICA PRODUCTION COMPANY"/>
    <n v="0.24301300000000001"/>
    <n v="0.13084110000000002"/>
    <n v="59.16"/>
    <n v="0.33765599999999996"/>
    <n v="59.871510100000002"/>
    <n v="22.567999999999998"/>
    <n v="31.370459999999998"/>
    <n v="0"/>
    <x v="1"/>
    <n v="0.33312000000000003"/>
    <n v="54.271579999999993"/>
    <n v="4.9060614138744164E-2"/>
    <n v="4109.66"/>
    <n v="-3.4118871964332317E-2"/>
    <n v="4.0589088131251262E-3"/>
    <n v="2.1853649554097352E-3"/>
    <n v="0.99375572623146513"/>
    <n v="0.41583458598404544"/>
    <n v="0.57802739481695575"/>
    <n v="6.1380191989988146E-3"/>
    <x v="0"/>
    <n v="7.96"/>
    <x v="0"/>
    <m/>
    <m/>
    <x v="0"/>
    <n v="3960"/>
    <x v="0"/>
    <x v="0"/>
    <m/>
    <x v="0"/>
    <x v="0"/>
    <x v="0"/>
    <m/>
    <x v="0"/>
    <x v="0"/>
    <x v="0"/>
    <x v="0"/>
    <x v="0"/>
    <x v="0"/>
    <x v="0"/>
    <x v="0"/>
    <x v="0"/>
    <x v="0"/>
    <x v="0"/>
    <x v="0"/>
    <x v="0"/>
    <m/>
    <x v="0"/>
    <x v="0"/>
    <x v="0"/>
    <x v="0"/>
    <x v="0"/>
    <m/>
    <n v="20021112"/>
    <x v="0"/>
    <s v="BP AMERICA"/>
    <m/>
    <m/>
    <d v="2002-11-14T00:00:00"/>
  </r>
  <r>
    <x v="1"/>
    <s v="T19N R093W S15 fMESAVERDE"/>
    <n v="3255"/>
    <x v="0"/>
    <x v="2"/>
    <s v="ECHO SPRINGS"/>
    <s v="SW NE"/>
    <n v="15"/>
    <n v="19"/>
    <n v="93"/>
    <n v="41.624699999999997"/>
    <n v="-107.860664"/>
    <s v="4900722054"/>
    <s v="CHAMPLIN 222 C5"/>
    <x v="0"/>
    <s v="MESAVERDE"/>
    <m/>
    <m/>
    <m/>
    <x v="0"/>
    <s v="9105"/>
    <m/>
    <n v="9417"/>
    <n v="9324"/>
    <x v="2"/>
    <d v="2002-11-12T00:00:00"/>
    <n v="7.22"/>
    <x v="1"/>
    <n v="6.44"/>
    <n v="0.71"/>
    <n v="1160"/>
    <n v="40.799999999999997"/>
    <x v="1"/>
    <n v="1500"/>
    <n v="665"/>
    <m/>
    <x v="0"/>
    <n v="19"/>
    <n v="3708"/>
    <x v="0"/>
    <s v="BP AMERICA PRODUCTION COMPANY"/>
    <n v="0.32135600000000003"/>
    <n v="5.8425899999999996E-2"/>
    <n v="50.46"/>
    <n v="1.0436639999999999"/>
    <n v="51.883445899999991"/>
    <n v="42.314999999999998"/>
    <n v="10.899349999999998"/>
    <n v="0"/>
    <x v="1"/>
    <n v="0.39558000000000004"/>
    <n v="53.609929999999999"/>
    <n v="-1.6365805769990603E-2"/>
    <n v="3391.95"/>
    <n v="-4.4514397988718257E-2"/>
    <n v="6.1938060286007351E-3"/>
    <n v="1.1260990666003548E-3"/>
    <n v="0.99268009490479892"/>
    <n v="0.78931272620576076"/>
    <n v="0.20330841692947554"/>
    <n v="7.3788568647636743E-3"/>
    <x v="0"/>
    <n v="0.15"/>
    <x v="0"/>
    <m/>
    <m/>
    <x v="0"/>
    <n v="5210"/>
    <x v="0"/>
    <x v="0"/>
    <m/>
    <x v="0"/>
    <x v="0"/>
    <x v="0"/>
    <m/>
    <x v="0"/>
    <x v="0"/>
    <x v="0"/>
    <x v="0"/>
    <x v="0"/>
    <x v="0"/>
    <x v="0"/>
    <x v="0"/>
    <x v="0"/>
    <x v="0"/>
    <x v="0"/>
    <x v="0"/>
    <x v="0"/>
    <m/>
    <x v="0"/>
    <x v="0"/>
    <x v="0"/>
    <x v="0"/>
    <x v="0"/>
    <m/>
    <n v="20021112"/>
    <x v="0"/>
    <s v="BP AMERICA"/>
    <m/>
    <m/>
    <d v="2002-11-14T00:00:00"/>
  </r>
  <r>
    <x v="1"/>
    <s v="T19N R093W S15 fMESAVERDE"/>
    <n v="3254"/>
    <x v="0"/>
    <x v="2"/>
    <s v="ECHO SPRINGS"/>
    <s v="SW SE"/>
    <n v="15"/>
    <n v="19"/>
    <n v="93"/>
    <n v="41.61889"/>
    <n v="-107.85805999999999"/>
    <s v="4900721863"/>
    <s v="CHAMPLIN 222 C3"/>
    <x v="0"/>
    <s v="MESAVERDE"/>
    <m/>
    <m/>
    <m/>
    <x v="0"/>
    <s v="9084"/>
    <m/>
    <n v="9449"/>
    <n v="9414"/>
    <x v="2"/>
    <d v="2002-11-14T00:00:00"/>
    <n v="6.8"/>
    <x v="1"/>
    <n v="84.9"/>
    <n v="5.09"/>
    <n v="1550"/>
    <n v="7.76"/>
    <x v="1"/>
    <n v="2490"/>
    <n v="324"/>
    <m/>
    <x v="0"/>
    <n v="6"/>
    <n v="7794"/>
    <x v="0"/>
    <s v="BP AMERICA PRODUCTION COMPANY"/>
    <n v="4.23651"/>
    <n v="0.41885610000000001"/>
    <n v="67.424999999999997"/>
    <n v="0.19850079999999998"/>
    <n v="72.278866899999997"/>
    <n v="70.242899999999992"/>
    <n v="5.3103599999999993"/>
    <n v="0"/>
    <x v="1"/>
    <n v="0.12492"/>
    <n v="75.678179999999998"/>
    <n v="-2.2974999644981429E-2"/>
    <n v="4467.75"/>
    <n v="-0.27127041409260505"/>
    <n v="5.8613398102398864E-2"/>
    <n v="5.7950009174811794E-3"/>
    <n v="0.93559160098012006"/>
    <n v="0.92817903390382794"/>
    <n v="7.017029215026048E-2"/>
    <n v="1.65067394591149E-3"/>
    <x v="0"/>
    <n v="1740"/>
    <x v="0"/>
    <m/>
    <m/>
    <x v="0"/>
    <n v="9190"/>
    <x v="0"/>
    <x v="0"/>
    <m/>
    <x v="0"/>
    <x v="0"/>
    <x v="0"/>
    <m/>
    <x v="0"/>
    <x v="0"/>
    <x v="0"/>
    <x v="0"/>
    <x v="0"/>
    <x v="0"/>
    <x v="0"/>
    <x v="0"/>
    <x v="0"/>
    <x v="0"/>
    <x v="0"/>
    <x v="0"/>
    <x v="0"/>
    <m/>
    <x v="0"/>
    <x v="0"/>
    <x v="0"/>
    <x v="0"/>
    <x v="0"/>
    <m/>
    <n v="20021114"/>
    <x v="0"/>
    <s v="BP AMERICA"/>
    <m/>
    <m/>
    <d v="2002-11-16T00:00:00"/>
  </r>
  <r>
    <x v="1"/>
    <s v="T19N R093W S15 fMESAVERDE"/>
    <m/>
    <x v="1"/>
    <x v="3"/>
    <s v="ECHO SPRINGS"/>
    <s v="SW NE"/>
    <n v="15"/>
    <n v="19"/>
    <n v="93"/>
    <n v="41.624699999999997"/>
    <n v="-107.860664"/>
    <s v="4900722054"/>
    <s v="CHAMPLIN 222 C5"/>
    <x v="0"/>
    <s v="MESAVERDE"/>
    <m/>
    <m/>
    <m/>
    <x v="0"/>
    <m/>
    <n v="9105"/>
    <n v="9417"/>
    <n v="9324"/>
    <x v="2"/>
    <d v="2002-11-12T00:00:00"/>
    <n v="7.22"/>
    <x v="0"/>
    <n v="6.44"/>
    <n v="0.71"/>
    <n v="1160"/>
    <n v="40.799999999999997"/>
    <x v="1"/>
    <n v="1500"/>
    <n v="665"/>
    <m/>
    <x v="0"/>
    <n v="19"/>
    <n v="3708"/>
    <x v="0"/>
    <s v="BP AMERICA PRODUCTION COMPANY"/>
    <n v="0.32135600000000003"/>
    <n v="5.8425899999999996E-2"/>
    <n v="50.46"/>
    <n v="1.0436639999999999"/>
    <n v="51.883445899999991"/>
    <n v="42.314999999999998"/>
    <n v="10.899349999999998"/>
    <n v="0"/>
    <x v="1"/>
    <n v="0.39558000000000004"/>
    <n v="53.609929999999999"/>
    <n v="-1.6365805769990603E-2"/>
    <n v="3391.95"/>
    <n v="-4.4514397988718257E-2"/>
    <n v="6.1938060286007351E-3"/>
    <n v="1.1260990666003548E-3"/>
    <n v="0.99268009490479892"/>
    <n v="0.78931272620576076"/>
    <n v="0.20330841692947554"/>
    <n v="7.3788568647636743E-3"/>
    <x v="0"/>
    <n v="0.15"/>
    <x v="0"/>
    <m/>
    <m/>
    <x v="0"/>
    <n v="5210"/>
    <x v="0"/>
    <x v="0"/>
    <m/>
    <x v="0"/>
    <x v="0"/>
    <x v="0"/>
    <m/>
    <x v="0"/>
    <x v="0"/>
    <x v="0"/>
    <x v="0"/>
    <x v="0"/>
    <x v="0"/>
    <x v="0"/>
    <x v="0"/>
    <x v="0"/>
    <x v="0"/>
    <x v="0"/>
    <x v="0"/>
    <x v="0"/>
    <m/>
    <x v="0"/>
    <x v="0"/>
    <x v="0"/>
    <x v="0"/>
    <x v="0"/>
    <m/>
    <n v="20021112"/>
    <x v="0"/>
    <s v="BP AMERICA"/>
    <m/>
    <m/>
    <d v="2002-11-14T00:00:00"/>
  </r>
  <r>
    <x v="1"/>
    <s v="T19N R093W S13 fMESAVERDE"/>
    <n v="5278"/>
    <x v="0"/>
    <x v="2"/>
    <s v="ECHO SPRINGS"/>
    <s v="NE NE"/>
    <n v="13"/>
    <n v="19"/>
    <n v="93"/>
    <n v="41.628830000000001"/>
    <n v="-107.815422"/>
    <s v="4900722726"/>
    <s v="6 CHAMPLIN 242 E"/>
    <x v="0"/>
    <s v="MESAVERDE"/>
    <m/>
    <m/>
    <n v="344"/>
    <x v="0"/>
    <n v="9308"/>
    <n v="9652"/>
    <n v="9849"/>
    <n v="9742"/>
    <x v="2"/>
    <m/>
    <n v="7.52"/>
    <x v="1"/>
    <n v="25"/>
    <n v="3"/>
    <n v="5300"/>
    <n v="62"/>
    <x v="1"/>
    <n v="6520"/>
    <n v="5690"/>
    <n v="0"/>
    <x v="1"/>
    <n v="48"/>
    <n v="20900"/>
    <x v="0"/>
    <s v="BP AMERICA PRODUCTION COMPANY"/>
    <n v="1.2475000000000001"/>
    <n v="0.24687000000000001"/>
    <n v="230.55"/>
    <n v="1.5859599999999998"/>
    <n v="233.63032999999999"/>
    <n v="183.92919999999998"/>
    <n v="93.259099999999989"/>
    <n v="0"/>
    <x v="1"/>
    <n v="0.99936000000000003"/>
    <n v="278.18765999999999"/>
    <n v="-8.7056982893469623E-2"/>
    <n v="17648"/>
    <n v="-8.43623534294905E-2"/>
    <n v="5.3396320589026271E-3"/>
    <n v="1.0566693117284901E-3"/>
    <n v="0.99360369862936881"/>
    <n v="0.66116951413301361"/>
    <n v="0.33523809071904914"/>
    <n v="3.5923951479371876E-3"/>
    <x v="1"/>
    <n v="3"/>
    <x v="1"/>
    <n v="0"/>
    <n v="0"/>
    <x v="1"/>
    <n v="0"/>
    <x v="1"/>
    <x v="1"/>
    <n v="0"/>
    <x v="1"/>
    <x v="1"/>
    <x v="1"/>
    <n v="0"/>
    <x v="1"/>
    <x v="1"/>
    <x v="1"/>
    <x v="1"/>
    <x v="0"/>
    <x v="0"/>
    <x v="0"/>
    <x v="0"/>
    <x v="0"/>
    <x v="0"/>
    <x v="0"/>
    <x v="0"/>
    <x v="0"/>
    <m/>
    <x v="0"/>
    <x v="0"/>
    <x v="0"/>
    <x v="0"/>
    <x v="0"/>
    <m/>
    <m/>
    <x v="0"/>
    <s v="WYOMING ANALYTICAL LABS ROCK SPRINGS ID No BPW00894"/>
    <m/>
    <s v="9308-9652"/>
    <d v="2006-02-05T00:00:00"/>
  </r>
  <r>
    <x v="1"/>
    <s v="T19N R093W S12 fMESAVERDE/ALMOND"/>
    <n v="3637"/>
    <x v="0"/>
    <x v="2"/>
    <s v="ECHO SPRINGS"/>
    <s v="NE NW"/>
    <n v="12"/>
    <n v="19"/>
    <n v="93"/>
    <n v="41.640830000000001"/>
    <n v="-107.82971999999999"/>
    <s v="4900721817"/>
    <s v="4-12 ECHO SPRINGS"/>
    <x v="0"/>
    <s v="MESAVERDE/ALMOND"/>
    <m/>
    <m/>
    <m/>
    <x v="0"/>
    <s v="9387"/>
    <m/>
    <n v="9786"/>
    <n v="9723"/>
    <x v="5"/>
    <d v="2000-03-20T00:00:00"/>
    <n v="7"/>
    <x v="1"/>
    <n v="160"/>
    <n v="97"/>
    <n v="3771"/>
    <m/>
    <x v="1"/>
    <n v="4800"/>
    <n v="2525"/>
    <m/>
    <x v="0"/>
    <n v="155"/>
    <n v="11513"/>
    <x v="0"/>
    <s v="ANADARKO PETROLEUM CORP"/>
    <n v="7.984"/>
    <n v="7.9821300000000006"/>
    <n v="164.0385"/>
    <n v="0"/>
    <n v="180.00462999999999"/>
    <n v="135.40799999999999"/>
    <n v="41.384749999999997"/>
    <n v="0"/>
    <x v="1"/>
    <n v="3.2271000000000001"/>
    <n v="180.01984999999999"/>
    <n v="-4.2274903084366222E-5"/>
    <n v="11508"/>
    <n v="-2.1719299769775422E-4"/>
    <n v="4.4354414661445102E-2"/>
    <n v="4.4344026039774651E-2"/>
    <n v="0.91130155929878032"/>
    <n v="0.7521837175178181"/>
    <n v="0.22988992602760194"/>
    <n v="1.7926356454579871E-2"/>
    <x v="0"/>
    <n v="5"/>
    <x v="0"/>
    <m/>
    <m/>
    <x v="0"/>
    <m/>
    <x v="0"/>
    <x v="0"/>
    <m/>
    <x v="0"/>
    <x v="0"/>
    <x v="0"/>
    <m/>
    <x v="0"/>
    <x v="0"/>
    <x v="0"/>
    <x v="0"/>
    <x v="0"/>
    <x v="0"/>
    <x v="0"/>
    <x v="0"/>
    <x v="0"/>
    <x v="0"/>
    <x v="0"/>
    <x v="0"/>
    <x v="0"/>
    <m/>
    <x v="0"/>
    <x v="0"/>
    <x v="0"/>
    <x v="0"/>
    <x v="0"/>
    <s v="WELLHEAD"/>
    <n v="20000320"/>
    <x v="0"/>
    <s v="CHAMPION TECHNOLOGIES VERNAL UT"/>
    <m/>
    <m/>
    <d v="2000-03-27T00:00:00"/>
  </r>
  <r>
    <x v="1"/>
    <s v="T19N R093W S11 fMESAVERDE/ALMOND"/>
    <m/>
    <x v="1"/>
    <x v="3"/>
    <s v="ECHO SPRINGS"/>
    <s v="SE NE"/>
    <n v="11"/>
    <n v="19"/>
    <n v="93"/>
    <n v="41.640599000000002"/>
    <n v="-107.837968"/>
    <s v="4900721263"/>
    <s v="242 D2 CHA"/>
    <x v="0"/>
    <s v="MESAVERDE/ALMOND"/>
    <m/>
    <m/>
    <m/>
    <x v="0"/>
    <m/>
    <m/>
    <n v="9912"/>
    <n v="9774"/>
    <x v="2"/>
    <d v="1996-02-14T00:00:00"/>
    <n v="7.06"/>
    <x v="0"/>
    <n v="3.78"/>
    <n v="2.34"/>
    <n v="1460"/>
    <n v="165"/>
    <x v="1"/>
    <n v="2170"/>
    <n v="972"/>
    <n v="0"/>
    <x v="1"/>
    <n v="6.55"/>
    <n v="5440"/>
    <x v="0"/>
    <s v="AMOCO PRODUCTION COMPANY"/>
    <n v="0.18862199999999998"/>
    <n v="0.1925586"/>
    <n v="63.51"/>
    <n v="4.2206999999999999"/>
    <n v="68.111880599999992"/>
    <n v="61.215699999999998"/>
    <n v="15.931079999999998"/>
    <n v="0"/>
    <x v="1"/>
    <n v="0.13637100000000002"/>
    <n v="77.283150999999989"/>
    <n v="-6.3078292972426425E-2"/>
    <n v="4779.67"/>
    <n v="-6.4613632338421878E-2"/>
    <n v="2.769296609320166E-3"/>
    <n v="2.8270926937230979E-3"/>
    <n v="0.99440361069695682"/>
    <n v="0.79209632640366856"/>
    <n v="0.20613911045112537"/>
    <n v="1.7645631452061271E-3"/>
    <x v="5"/>
    <n v="0.36"/>
    <x v="1"/>
    <n v="0"/>
    <n v="0"/>
    <x v="0"/>
    <n v="7280"/>
    <x v="0"/>
    <x v="1"/>
    <m/>
    <x v="1"/>
    <x v="1"/>
    <x v="1"/>
    <n v="0"/>
    <x v="1"/>
    <x v="1"/>
    <x v="1"/>
    <x v="1"/>
    <x v="0"/>
    <x v="0"/>
    <x v="0"/>
    <x v="0"/>
    <x v="0"/>
    <x v="0"/>
    <x v="0"/>
    <x v="0"/>
    <x v="0"/>
    <m/>
    <x v="0"/>
    <x v="0"/>
    <x v="0"/>
    <x v="0"/>
    <x v="0"/>
    <m/>
    <n v="19960214"/>
    <x v="1"/>
    <s v="WYOMING ANALYTICAL LABS ROCK SPRINGS"/>
    <m/>
    <m/>
    <d v="1996-02-28T00:00:00"/>
  </r>
  <r>
    <x v="1"/>
    <s v="T19N R093W S11 fMESAVERDE"/>
    <m/>
    <x v="1"/>
    <x v="3"/>
    <s v="ECHO SPRINGS"/>
    <s v="C NW"/>
    <n v="11"/>
    <n v="19"/>
    <n v="93"/>
    <n v="41.640560000000001"/>
    <n v="-107.84806"/>
    <s v="4900721880"/>
    <s v="CHAMPLIN 242 D4"/>
    <x v="0"/>
    <s v="MESAVERDE"/>
    <m/>
    <m/>
    <m/>
    <x v="0"/>
    <n v="9407"/>
    <m/>
    <n v="9783"/>
    <n v="9748"/>
    <x v="2"/>
    <d v="2002-11-12T00:00:00"/>
    <n v="7.67"/>
    <x v="0"/>
    <n v="15.4"/>
    <n v="3.1"/>
    <n v="2700"/>
    <n v="27.5"/>
    <x v="1"/>
    <n v="3549"/>
    <n v="2642"/>
    <m/>
    <x v="0"/>
    <n v="13"/>
    <n v="10200"/>
    <x v="0"/>
    <s v="BP AMERICA PRODUCTION COMPANY"/>
    <n v="0.76846000000000003"/>
    <n v="0.25509900000000002"/>
    <n v="117.45"/>
    <n v="0.70344999999999991"/>
    <n v="119.177009"/>
    <n v="100.11729"/>
    <n v="43.302379999999992"/>
    <n v="0"/>
    <x v="1"/>
    <n v="0.27066000000000001"/>
    <n v="143.69032999999999"/>
    <n v="-9.325358218047769E-2"/>
    <n v="8950"/>
    <n v="-6.5274151436031339E-2"/>
    <n v="6.4480557655210166E-3"/>
    <n v="2.1405051371947087E-3"/>
    <n v="0.99141143909728424"/>
    <n v="0.69675732528417189"/>
    <n v="0.30135904065360553"/>
    <n v="1.8836340622225591E-3"/>
    <x v="0"/>
    <n v="0.15"/>
    <x v="0"/>
    <m/>
    <m/>
    <x v="0"/>
    <n v="12220"/>
    <x v="0"/>
    <x v="0"/>
    <m/>
    <x v="0"/>
    <x v="0"/>
    <x v="0"/>
    <m/>
    <x v="0"/>
    <x v="0"/>
    <x v="0"/>
    <x v="0"/>
    <x v="0"/>
    <x v="0"/>
    <x v="0"/>
    <x v="0"/>
    <x v="0"/>
    <x v="0"/>
    <x v="0"/>
    <x v="0"/>
    <x v="0"/>
    <m/>
    <x v="0"/>
    <x v="0"/>
    <x v="0"/>
    <x v="0"/>
    <x v="0"/>
    <m/>
    <n v="20021112"/>
    <x v="0"/>
    <s v="BP AMERICA"/>
    <m/>
    <m/>
    <d v="2002-11-14T00:00:00"/>
  </r>
  <r>
    <x v="1"/>
    <s v="T19N R093W S11 fMESAVERDE"/>
    <m/>
    <x v="1"/>
    <x v="3"/>
    <s v="ECHO SPRINGS"/>
    <s v="C SE"/>
    <n v="11"/>
    <n v="19"/>
    <n v="93"/>
    <n v="41.633609999999997"/>
    <n v="-107.83833"/>
    <s v="4900721881"/>
    <s v="CHAMPLIN 242 D3"/>
    <x v="0"/>
    <s v="MESAVERDE"/>
    <m/>
    <m/>
    <m/>
    <x v="0"/>
    <n v="9293"/>
    <m/>
    <n v="9720"/>
    <n v="9690"/>
    <x v="2"/>
    <m/>
    <m/>
    <x v="0"/>
    <n v="11"/>
    <n v="0.71"/>
    <n v="3040"/>
    <n v="12"/>
    <x v="1"/>
    <n v="3899"/>
    <n v="2453"/>
    <m/>
    <x v="0"/>
    <n v="12"/>
    <n v="9870"/>
    <x v="0"/>
    <s v="BP AMERICA PRODUCTION COMPANY"/>
    <n v="0.54889999999999994"/>
    <n v="5.8425899999999996E-2"/>
    <n v="132.24"/>
    <n v="0.30696000000000001"/>
    <n v="133.15428589999999"/>
    <n v="109.99078999999999"/>
    <n v="40.204669999999993"/>
    <n v="0"/>
    <x v="1"/>
    <n v="0.24984000000000001"/>
    <n v="150.44529999999997"/>
    <n v="-6.0969814342736621E-2"/>
    <n v="9427.7099999999991"/>
    <n v="-2.2919299751110411E-2"/>
    <n v="4.1222856349680589E-3"/>
    <n v="4.3878347290960161E-4"/>
    <n v="0.99543893089212232"/>
    <n v="0.73110153657176402"/>
    <n v="0.26723779340398141"/>
    <n v="1.6606700242546629E-3"/>
    <x v="0"/>
    <m/>
    <x v="0"/>
    <m/>
    <m/>
    <x v="0"/>
    <n v="13970"/>
    <x v="0"/>
    <x v="0"/>
    <m/>
    <x v="0"/>
    <x v="0"/>
    <x v="0"/>
    <m/>
    <x v="0"/>
    <x v="0"/>
    <x v="0"/>
    <x v="0"/>
    <x v="0"/>
    <x v="0"/>
    <x v="0"/>
    <x v="0"/>
    <x v="0"/>
    <x v="0"/>
    <x v="0"/>
    <x v="0"/>
    <x v="0"/>
    <m/>
    <x v="0"/>
    <x v="0"/>
    <x v="0"/>
    <x v="0"/>
    <x v="0"/>
    <m/>
    <m/>
    <x v="0"/>
    <s v="BP AMERICA"/>
    <m/>
    <m/>
    <m/>
  </r>
  <r>
    <x v="1"/>
    <s v="T19N R093W S11 fMESAVERDE"/>
    <m/>
    <x v="1"/>
    <x v="3"/>
    <s v="ECHO SPRINGS"/>
    <s v="C SW"/>
    <n v="11"/>
    <n v="19"/>
    <n v="93"/>
    <n v="41.633423000000001"/>
    <n v="-107.847973"/>
    <s v="4900720379"/>
    <s v="CHAMPLIN 242 D1"/>
    <x v="0"/>
    <s v="MESAVERDE"/>
    <m/>
    <m/>
    <m/>
    <x v="0"/>
    <n v="9248"/>
    <m/>
    <n v="10040"/>
    <n v="9600"/>
    <x v="2"/>
    <m/>
    <m/>
    <x v="0"/>
    <n v="48"/>
    <n v="11"/>
    <n v="2470"/>
    <n v="52.7"/>
    <x v="1"/>
    <n v="2799"/>
    <n v="1752"/>
    <m/>
    <x v="0"/>
    <n v="193"/>
    <n v="6914"/>
    <x v="0"/>
    <s v="BP AMERICA PRODUCTION COMPANY"/>
    <n v="2.3952"/>
    <n v="0.90519000000000005"/>
    <n v="107.44499999999999"/>
    <n v="1.348066"/>
    <n v="112.09345599999999"/>
    <n v="78.959789999999998"/>
    <n v="28.715279999999996"/>
    <n v="0"/>
    <x v="1"/>
    <n v="4.0182600000000006"/>
    <n v="111.69332999999999"/>
    <n v="1.7879786700185248E-3"/>
    <n v="7325.7"/>
    <n v="2.8912125957709769E-2"/>
    <n v="2.136788431253293E-2"/>
    <n v="8.0753152976209431E-3"/>
    <n v="0.97055680038984615"/>
    <n v="0.70693379810593893"/>
    <n v="0.25709037415215391"/>
    <n v="3.5975827741907246E-2"/>
    <x v="0"/>
    <n v="0.34"/>
    <x v="0"/>
    <m/>
    <m/>
    <x v="0"/>
    <n v="10230"/>
    <x v="0"/>
    <x v="0"/>
    <m/>
    <x v="0"/>
    <x v="0"/>
    <x v="0"/>
    <m/>
    <x v="0"/>
    <x v="0"/>
    <x v="0"/>
    <x v="0"/>
    <x v="0"/>
    <x v="0"/>
    <x v="0"/>
    <x v="0"/>
    <x v="0"/>
    <x v="0"/>
    <x v="0"/>
    <x v="0"/>
    <x v="0"/>
    <m/>
    <x v="0"/>
    <x v="0"/>
    <x v="0"/>
    <x v="0"/>
    <x v="0"/>
    <m/>
    <m/>
    <x v="0"/>
    <s v="BP AMERICA"/>
    <m/>
    <m/>
    <m/>
  </r>
  <r>
    <x v="1"/>
    <s v="T19N R093W S09 fMESAVERDE/ALMOND"/>
    <m/>
    <x v="1"/>
    <x v="3"/>
    <s v="ECHO SPRINGS"/>
    <s v="SW SW"/>
    <n v="9"/>
    <n v="19"/>
    <n v="93"/>
    <n v="41.633718999999999"/>
    <n v="-107.886646"/>
    <s v="4900720464"/>
    <s v="CHAMPLIN 222 F1"/>
    <x v="0"/>
    <s v="MESAVERDE/ALMOND"/>
    <m/>
    <m/>
    <m/>
    <x v="0"/>
    <n v="9378"/>
    <m/>
    <n v="9879"/>
    <n v="9405"/>
    <x v="2"/>
    <d v="2002-11-12T00:00:00"/>
    <n v="7.75"/>
    <x v="0"/>
    <n v="6.92"/>
    <n v="0.76"/>
    <n v="1060"/>
    <n v="9.2899999999999991"/>
    <x v="1"/>
    <n v="1450"/>
    <n v="719"/>
    <m/>
    <x v="0"/>
    <n v="7"/>
    <n v="3204"/>
    <x v="0"/>
    <s v="BP AMERICA PRODUCTION COMPANY"/>
    <n v="0.345308"/>
    <n v="6.2540399999999996E-2"/>
    <n v="46.11"/>
    <n v="0.23763819999999997"/>
    <n v="46.755486599999998"/>
    <n v="40.904499999999999"/>
    <n v="11.784409999999999"/>
    <n v="0"/>
    <x v="1"/>
    <n v="0.14574000000000001"/>
    <n v="52.834650000000003"/>
    <n v="-6.1041822087429552E-2"/>
    <n v="3252.97"/>
    <n v="7.5840525819386266E-3"/>
    <n v="7.3854006259021594E-3"/>
    <n v="1.3376055848812404E-3"/>
    <n v="0.99127699378921663"/>
    <n v="0.77419837171250294"/>
    <n v="0.22304321122596626"/>
    <n v="2.7584170615306434E-3"/>
    <x v="0"/>
    <n v="2.33"/>
    <x v="0"/>
    <m/>
    <m/>
    <x v="0"/>
    <n v="3380"/>
    <x v="0"/>
    <x v="0"/>
    <m/>
    <x v="0"/>
    <x v="0"/>
    <x v="0"/>
    <m/>
    <x v="0"/>
    <x v="0"/>
    <x v="0"/>
    <x v="0"/>
    <x v="0"/>
    <x v="0"/>
    <x v="0"/>
    <x v="0"/>
    <x v="0"/>
    <x v="0"/>
    <x v="0"/>
    <x v="0"/>
    <x v="0"/>
    <m/>
    <x v="0"/>
    <x v="0"/>
    <x v="0"/>
    <x v="0"/>
    <x v="0"/>
    <m/>
    <n v="20021112"/>
    <x v="0"/>
    <s v="BP AMERICA"/>
    <m/>
    <m/>
    <d v="2002-11-14T00:00:00"/>
  </r>
  <r>
    <x v="1"/>
    <s v="T19N R093W S09 fMESAVERDE"/>
    <m/>
    <x v="1"/>
    <x v="3"/>
    <s v="ECHO SPRINGS"/>
    <s v="C SE"/>
    <n v="9"/>
    <n v="19"/>
    <n v="93"/>
    <n v="41.633609999999997"/>
    <n v="-107.87721999999999"/>
    <s v="4900721875"/>
    <s v="CHAMPLIN 222 F3"/>
    <x v="0"/>
    <s v="MESAVERDE"/>
    <m/>
    <m/>
    <m/>
    <x v="0"/>
    <n v="9322"/>
    <m/>
    <n v="9729"/>
    <n v="9692"/>
    <x v="2"/>
    <d v="2002-11-08T00:00:00"/>
    <n v="7.84"/>
    <x v="0"/>
    <n v="28.5"/>
    <n v="6.88"/>
    <n v="2690"/>
    <n v="30"/>
    <x v="1"/>
    <n v="3149"/>
    <n v="1590"/>
    <m/>
    <x v="0"/>
    <n v="22"/>
    <n v="9132"/>
    <x v="0"/>
    <s v="BP AMERICA PRODUCTION COMPANY"/>
    <n v="1.42215"/>
    <n v="0.56615519999999997"/>
    <n v="117.015"/>
    <n v="0.76739999999999997"/>
    <n v="119.77070519999998"/>
    <n v="88.833289999999991"/>
    <n v="26.060099999999998"/>
    <n v="0"/>
    <x v="1"/>
    <n v="0.45804000000000006"/>
    <n v="115.35142999999998"/>
    <n v="1.879565782371307E-2"/>
    <n v="7516.38"/>
    <n v="-9.7043676321660111E-2"/>
    <n v="1.1873938603143503E-2"/>
    <n v="4.7269922895970392E-3"/>
    <n v="0.98339906910725949"/>
    <n v="0.77011000210400515"/>
    <n v="0.22591917586110552"/>
    <n v="3.9708220348893819E-3"/>
    <x v="0"/>
    <n v="5.55"/>
    <x v="0"/>
    <m/>
    <m/>
    <x v="0"/>
    <n v="11120"/>
    <x v="0"/>
    <x v="0"/>
    <m/>
    <x v="0"/>
    <x v="0"/>
    <x v="0"/>
    <m/>
    <x v="0"/>
    <x v="0"/>
    <x v="0"/>
    <x v="0"/>
    <x v="0"/>
    <x v="0"/>
    <x v="0"/>
    <x v="0"/>
    <x v="0"/>
    <x v="0"/>
    <x v="0"/>
    <x v="0"/>
    <x v="0"/>
    <m/>
    <x v="0"/>
    <x v="0"/>
    <x v="0"/>
    <x v="0"/>
    <x v="0"/>
    <m/>
    <n v="20021108"/>
    <x v="0"/>
    <s v="BP AMERICA"/>
    <m/>
    <m/>
    <d v="2002-11-10T00:00:00"/>
  </r>
  <r>
    <x v="1"/>
    <s v="T19N R093W S05 fMESAVERDE"/>
    <n v="5029"/>
    <x v="0"/>
    <x v="2"/>
    <s v="TIERNEY"/>
    <s v="NW NW"/>
    <n v="5"/>
    <n v="19"/>
    <n v="93"/>
    <n v="41.658956000000003"/>
    <n v="-107.90848099999999"/>
    <s v="4900722616"/>
    <s v="5-3 TIERNEY II UNIT"/>
    <x v="0"/>
    <s v="MESAVERDE"/>
    <m/>
    <m/>
    <n v="241"/>
    <x v="0"/>
    <n v="9796"/>
    <n v="10037"/>
    <n v="10120"/>
    <m/>
    <x v="2"/>
    <d v="2005-03-19T00:00:00"/>
    <n v="7.47"/>
    <x v="1"/>
    <n v="25.2"/>
    <n v="7.2"/>
    <n v="3050"/>
    <n v="74"/>
    <x v="1"/>
    <n v="3950"/>
    <n v="2790"/>
    <n v="0"/>
    <x v="1"/>
    <n v="11"/>
    <n v="10000"/>
    <x v="0"/>
    <s v="BP AMERICA PRODUCTION COMPANY"/>
    <n v="1.2574799999999999"/>
    <n v="0.59248800000000001"/>
    <n v="132.67500000000001"/>
    <n v="1.8929199999999999"/>
    <n v="136.41788799999998"/>
    <n v="111.42949999999999"/>
    <n v="45.728099999999998"/>
    <n v="0"/>
    <x v="1"/>
    <n v="0.22902000000000003"/>
    <n v="157.38661999999999"/>
    <n v="-7.13696741508133E-2"/>
    <n v="9907.4"/>
    <n v="-4.6515366145252696E-3"/>
    <n v="9.2178527203118713E-3"/>
    <n v="4.3431840844801832E-3"/>
    <n v="0.98643896319520807"/>
    <n v="0.70799855794603117"/>
    <n v="0.29054629929786918"/>
    <n v="1.4551427560995976E-3"/>
    <x v="1"/>
    <n v="15"/>
    <x v="1"/>
    <n v="0"/>
    <n v="0"/>
    <x v="1"/>
    <n v="17300"/>
    <x v="1"/>
    <x v="1"/>
    <n v="0"/>
    <x v="1"/>
    <x v="1"/>
    <x v="1"/>
    <n v="0"/>
    <x v="1"/>
    <x v="1"/>
    <x v="1"/>
    <x v="1"/>
    <x v="0"/>
    <x v="0"/>
    <x v="0"/>
    <x v="0"/>
    <x v="0"/>
    <x v="0"/>
    <x v="0"/>
    <x v="0"/>
    <x v="0"/>
    <m/>
    <x v="0"/>
    <x v="0"/>
    <x v="0"/>
    <x v="0"/>
    <x v="0"/>
    <m/>
    <n v="20050319"/>
    <x v="0"/>
    <s v="BP ID No W0047"/>
    <m/>
    <s v="9796-10037"/>
    <d v="2005-03-21T00:00:00"/>
  </r>
  <r>
    <x v="1"/>
    <s v="T19N R093W S03 fMESAVERDE"/>
    <n v="3295"/>
    <x v="0"/>
    <x v="2"/>
    <s v="ECHO SPRINGS"/>
    <s v="NE NW"/>
    <n v="3"/>
    <n v="19"/>
    <n v="93"/>
    <n v="41.655279999999998"/>
    <n v="-107.86722"/>
    <s v="4900721876"/>
    <s v="CHAMPLIN 242 C4"/>
    <x v="0"/>
    <s v="MESAVERDE"/>
    <m/>
    <m/>
    <m/>
    <x v="0"/>
    <s v="9549"/>
    <m/>
    <n v="9958"/>
    <n v="9923"/>
    <x v="2"/>
    <m/>
    <m/>
    <x v="1"/>
    <n v="7.58"/>
    <m/>
    <n v="2280"/>
    <n v="8.3699999999999992"/>
    <x v="1"/>
    <n v="1949"/>
    <n v="2399"/>
    <n v="54"/>
    <x v="0"/>
    <n v="16"/>
    <n v="6212"/>
    <x v="0"/>
    <s v="BP AMERICA PRODUCTION COMPANY"/>
    <n v="0.37824200000000002"/>
    <n v="0"/>
    <n v="99.18"/>
    <n v="0.21410459999999998"/>
    <n v="99.772346599999992"/>
    <n v="54.981290000000001"/>
    <n v="39.319609999999997"/>
    <n v="1.79982"/>
    <x v="1"/>
    <n v="0.33312000000000003"/>
    <n v="96.433839999999989"/>
    <n v="1.7015297314789169E-2"/>
    <n v="6713.95"/>
    <n v="3.8832735698343238E-2"/>
    <n v="3.7910504552571087E-3"/>
    <n v="0"/>
    <n v="0.99620894954474293"/>
    <n v="0.57014518969689487"/>
    <n v="0.40773664099656304"/>
    <n v="3.4543890401958488E-3"/>
    <x v="0"/>
    <m/>
    <x v="0"/>
    <m/>
    <m/>
    <x v="0"/>
    <n v="8190"/>
    <x v="0"/>
    <x v="0"/>
    <m/>
    <x v="0"/>
    <x v="0"/>
    <x v="0"/>
    <m/>
    <x v="0"/>
    <x v="0"/>
    <x v="0"/>
    <x v="0"/>
    <x v="0"/>
    <x v="0"/>
    <x v="0"/>
    <x v="0"/>
    <x v="0"/>
    <x v="0"/>
    <x v="0"/>
    <x v="0"/>
    <x v="0"/>
    <m/>
    <x v="0"/>
    <x v="0"/>
    <x v="0"/>
    <x v="0"/>
    <x v="0"/>
    <m/>
    <m/>
    <x v="0"/>
    <s v="BP AMERICA"/>
    <m/>
    <m/>
    <m/>
  </r>
  <r>
    <x v="1"/>
    <s v="T19N R093W S03 fMESAVERDE"/>
    <n v="3294"/>
    <x v="0"/>
    <x v="2"/>
    <s v="STANDARD DRAW"/>
    <s v="SE SE"/>
    <n v="3"/>
    <n v="19"/>
    <n v="93"/>
    <n v="41.647500000000001"/>
    <n v="-107.85722"/>
    <s v="4900721874"/>
    <s v="CHAMPLIN 242 C3"/>
    <x v="0"/>
    <s v="MESAVERDE"/>
    <m/>
    <m/>
    <m/>
    <x v="0"/>
    <s v="9512"/>
    <m/>
    <n v="9880"/>
    <n v="9845"/>
    <x v="2"/>
    <m/>
    <m/>
    <x v="1"/>
    <n v="8.3000000000000007"/>
    <m/>
    <n v="2290"/>
    <n v="11.1"/>
    <x v="1"/>
    <n v="1899"/>
    <n v="2318"/>
    <n v="54"/>
    <x v="0"/>
    <n v="20"/>
    <n v="6200"/>
    <x v="0"/>
    <s v="BP AMERICA PRODUCTION COMPANY"/>
    <n v="0.41417000000000004"/>
    <n v="0"/>
    <n v="99.614999999999995"/>
    <n v="0.28393799999999997"/>
    <n v="100.313108"/>
    <n v="53.570789999999995"/>
    <n v="37.992019999999997"/>
    <n v="1.79982"/>
    <x v="1"/>
    <n v="0.41640000000000005"/>
    <n v="93.779029999999977"/>
    <n v="3.3664825723131675E-2"/>
    <n v="6600.4"/>
    <n v="3.1280272491484615E-2"/>
    <n v="4.1287724830537604E-3"/>
    <n v="0"/>
    <n v="0.99587122751694623"/>
    <n v="0.57124487212119823"/>
    <n v="0.40512276571851946"/>
    <n v="4.4402250695064786E-3"/>
    <x v="0"/>
    <m/>
    <x v="0"/>
    <m/>
    <m/>
    <x v="0"/>
    <n v="8460"/>
    <x v="0"/>
    <x v="0"/>
    <m/>
    <x v="0"/>
    <x v="0"/>
    <x v="0"/>
    <m/>
    <x v="0"/>
    <x v="0"/>
    <x v="0"/>
    <x v="0"/>
    <x v="0"/>
    <x v="0"/>
    <x v="0"/>
    <x v="0"/>
    <x v="0"/>
    <x v="0"/>
    <x v="0"/>
    <x v="0"/>
    <x v="0"/>
    <m/>
    <x v="0"/>
    <x v="0"/>
    <x v="0"/>
    <x v="0"/>
    <x v="0"/>
    <m/>
    <m/>
    <x v="0"/>
    <s v="BP AMERICA"/>
    <m/>
    <m/>
    <m/>
  </r>
  <r>
    <x v="1"/>
    <s v="T19N R093W S03 fMESAVERDE"/>
    <n v="3293"/>
    <x v="0"/>
    <x v="2"/>
    <s v="ECHO SPRINGS"/>
    <s v="C SW"/>
    <n v="3"/>
    <n v="19"/>
    <n v="93"/>
    <n v="41.647950000000002"/>
    <n v="-107.86739"/>
    <s v="4900720343"/>
    <s v="CHAMPLIN 242 C1"/>
    <x v="0"/>
    <s v="MESAVERDE"/>
    <m/>
    <m/>
    <m/>
    <x v="0"/>
    <s v="9500"/>
    <m/>
    <n v="10085"/>
    <n v="9896"/>
    <x v="2"/>
    <m/>
    <m/>
    <x v="1"/>
    <n v="7.53"/>
    <m/>
    <n v="2240"/>
    <n v="7.32"/>
    <x v="1"/>
    <n v="1999"/>
    <n v="2345"/>
    <m/>
    <x v="0"/>
    <n v="19"/>
    <n v="6288"/>
    <x v="0"/>
    <s v="BP AMERICA PRODUCTION COMPANY"/>
    <n v="0.375747"/>
    <n v="0"/>
    <n v="97.44"/>
    <n v="0.18724559999999998"/>
    <n v="98.002992599999999"/>
    <n v="56.39179"/>
    <n v="38.434549999999994"/>
    <n v="0"/>
    <x v="1"/>
    <n v="0.39558000000000004"/>
    <n v="95.221919999999983"/>
    <n v="1.4392929786218551E-2"/>
    <n v="6617.85"/>
    <n v="2.5558177105731151E-2"/>
    <n v="3.8340359822848918E-3"/>
    <n v="0"/>
    <n v="0.99616596401771507"/>
    <n v="0.59221437668973709"/>
    <n v="0.40363132774470417"/>
    <n v="4.1542955655588555E-3"/>
    <x v="0"/>
    <m/>
    <x v="0"/>
    <m/>
    <m/>
    <x v="0"/>
    <n v="8400"/>
    <x v="0"/>
    <x v="0"/>
    <m/>
    <x v="0"/>
    <x v="0"/>
    <x v="0"/>
    <m/>
    <x v="0"/>
    <x v="0"/>
    <x v="0"/>
    <x v="0"/>
    <x v="0"/>
    <x v="0"/>
    <x v="0"/>
    <x v="0"/>
    <x v="0"/>
    <x v="0"/>
    <x v="0"/>
    <x v="0"/>
    <x v="0"/>
    <m/>
    <x v="0"/>
    <x v="0"/>
    <x v="0"/>
    <x v="0"/>
    <x v="0"/>
    <m/>
    <m/>
    <x v="0"/>
    <s v="BP AMERICA"/>
    <m/>
    <m/>
    <m/>
  </r>
  <r>
    <x v="1"/>
    <s v="T19N R093W S01 fMESAVERDE/ALMOND"/>
    <m/>
    <x v="1"/>
    <x v="3"/>
    <s v="ECHO SPRINGS"/>
    <s v="NW SE"/>
    <n v="1"/>
    <n v="19"/>
    <n v="93"/>
    <n v="41.654983999999999"/>
    <n v="-107.819312"/>
    <s v="4900721265"/>
    <s v="242 A2 CHA"/>
    <x v="0"/>
    <s v="MESAVERDE/ALMOND"/>
    <m/>
    <m/>
    <m/>
    <x v="0"/>
    <m/>
    <m/>
    <n v="9975"/>
    <n v="9834"/>
    <x v="2"/>
    <d v="1996-02-14T00:00:00"/>
    <n v="6.26"/>
    <x v="0"/>
    <n v="1.37"/>
    <n v="0.53"/>
    <n v="322"/>
    <n v="13.9"/>
    <x v="1"/>
    <n v="500"/>
    <n v="189"/>
    <n v="0"/>
    <x v="1"/>
    <n v="0"/>
    <n v="1178"/>
    <x v="0"/>
    <s v="AMOCO PRODUCTION COMPANY"/>
    <n v="6.8363000000000007E-2"/>
    <n v="4.3613700000000005E-2"/>
    <n v="14.007"/>
    <n v="0.35556199999999999"/>
    <n v="14.4745387"/>
    <n v="14.105"/>
    <n v="3.0977099999999997"/>
    <n v="0"/>
    <x v="1"/>
    <n v="0"/>
    <n v="17.20271"/>
    <n v="-8.612399788369246E-2"/>
    <n v="1026.8"/>
    <n v="-6.857764876632802E-2"/>
    <n v="4.7229829852885059E-3"/>
    <n v="3.0131322941573265E-3"/>
    <n v="0.99226388472055416"/>
    <n v="0.81992895305448965"/>
    <n v="0.18007104694551032"/>
    <n v="0"/>
    <x v="6"/>
    <n v="64.3"/>
    <x v="1"/>
    <n v="0"/>
    <n v="0"/>
    <x v="0"/>
    <n v="1695"/>
    <x v="0"/>
    <x v="1"/>
    <m/>
    <x v="1"/>
    <x v="1"/>
    <x v="1"/>
    <n v="0"/>
    <x v="1"/>
    <x v="1"/>
    <x v="1"/>
    <x v="1"/>
    <x v="0"/>
    <x v="0"/>
    <x v="0"/>
    <x v="0"/>
    <x v="0"/>
    <x v="0"/>
    <x v="0"/>
    <x v="0"/>
    <x v="0"/>
    <m/>
    <x v="0"/>
    <x v="0"/>
    <x v="0"/>
    <x v="0"/>
    <x v="0"/>
    <m/>
    <n v="19960214"/>
    <x v="1"/>
    <s v="WYOMING ANALYTICAL LABS ROCK SPRINGS"/>
    <m/>
    <m/>
    <d v="1996-02-28T00:00:00"/>
  </r>
  <r>
    <x v="1"/>
    <s v="T19N R093W S01 fMESAVERDE"/>
    <n v="5275"/>
    <x v="0"/>
    <x v="2"/>
    <s v="ECHO SPRINGS"/>
    <s v="NE NE"/>
    <n v="1"/>
    <n v="19"/>
    <n v="93"/>
    <n v="41.657789999999999"/>
    <n v="-107.81574000000001"/>
    <s v="4900722819"/>
    <s v="6 CHAMPLIN 242 A"/>
    <x v="0"/>
    <s v="MESAVERDE"/>
    <m/>
    <m/>
    <n v="439"/>
    <x v="0"/>
    <n v="10389"/>
    <n v="10828"/>
    <n v="11000"/>
    <n v="10939"/>
    <x v="2"/>
    <m/>
    <n v="7.43"/>
    <x v="1"/>
    <n v="36"/>
    <n v="0"/>
    <n v="5090"/>
    <n v="56.6"/>
    <x v="1"/>
    <n v="6520"/>
    <n v="4220"/>
    <n v="0"/>
    <x v="1"/>
    <n v="30"/>
    <n v="13700"/>
    <x v="0"/>
    <s v="BP AMERICA PRODUCTION COMPANY"/>
    <n v="1.7964"/>
    <n v="0"/>
    <n v="221.41499999999999"/>
    <n v="1.4478279999999999"/>
    <n v="224.65922799999998"/>
    <n v="183.92919999999998"/>
    <n v="69.16579999999999"/>
    <n v="0"/>
    <x v="1"/>
    <n v="0.62460000000000004"/>
    <n v="253.71959999999996"/>
    <n v="-6.0747613186593566E-2"/>
    <n v="15952.6"/>
    <n v="7.5966357081672445E-2"/>
    <n v="7.996110446885361E-3"/>
    <n v="0"/>
    <n v="0.99200388955311458"/>
    <n v="0.72493098680590706"/>
    <n v="0.27260724043392787"/>
    <n v="2.4617727601651592E-3"/>
    <x v="1"/>
    <n v="11"/>
    <x v="1"/>
    <n v="0"/>
    <n v="0"/>
    <x v="1"/>
    <n v="0"/>
    <x v="1"/>
    <x v="1"/>
    <n v="0"/>
    <x v="1"/>
    <x v="1"/>
    <x v="1"/>
    <n v="0"/>
    <x v="1"/>
    <x v="1"/>
    <x v="1"/>
    <x v="1"/>
    <x v="0"/>
    <x v="0"/>
    <x v="0"/>
    <x v="0"/>
    <x v="0"/>
    <x v="0"/>
    <x v="0"/>
    <x v="0"/>
    <x v="0"/>
    <m/>
    <x v="0"/>
    <x v="0"/>
    <x v="0"/>
    <x v="0"/>
    <x v="0"/>
    <m/>
    <m/>
    <x v="0"/>
    <s v="WYOMING ANALYTICAL LABS ROCK SPRINGS ID No BPW00891"/>
    <m/>
    <s v="10389-10828"/>
    <d v="2005-12-28T00:00:00"/>
  </r>
  <r>
    <x v="1"/>
    <s v="T19N R093W S01 fMESAVERDE"/>
    <n v="5276"/>
    <x v="0"/>
    <x v="2"/>
    <s v="ECHO SPRINGS"/>
    <s v="NW NW"/>
    <n v="1"/>
    <n v="19"/>
    <n v="93"/>
    <n v="41.65804"/>
    <n v="-107.83287"/>
    <s v="4900722742"/>
    <s v="8 CHAMPLIN 242 A"/>
    <x v="0"/>
    <s v="MESAVERDE"/>
    <m/>
    <m/>
    <n v="376"/>
    <x v="0"/>
    <n v="9546"/>
    <n v="9922"/>
    <n v="10138"/>
    <n v="10122"/>
    <x v="2"/>
    <m/>
    <n v="7.68"/>
    <x v="1"/>
    <n v="3"/>
    <n v="0"/>
    <n v="2700"/>
    <n v="84"/>
    <x v="1"/>
    <n v="1710"/>
    <n v="2900"/>
    <n v="0"/>
    <x v="1"/>
    <n v="153"/>
    <n v="9370"/>
    <x v="0"/>
    <s v="BP AMERICA PRODUCTION COMPANY"/>
    <n v="0.1497"/>
    <n v="0"/>
    <n v="117.45"/>
    <n v="2.14872"/>
    <n v="119.74841999999998"/>
    <n v="48.239100000000001"/>
    <n v="47.530999999999992"/>
    <n v="0"/>
    <x v="1"/>
    <n v="3.1854600000000004"/>
    <n v="98.955559999999991"/>
    <n v="9.5073075487698E-2"/>
    <n v="7550"/>
    <n v="-0.10756501182033097"/>
    <n v="1.250120878421611E-3"/>
    <n v="0"/>
    <n v="0.99874987912157842"/>
    <n v="0.48748246182427751"/>
    <n v="0.48032672444074892"/>
    <n v="3.2190813734973567E-2"/>
    <x v="1"/>
    <n v="3"/>
    <x v="1"/>
    <n v="0"/>
    <n v="0"/>
    <x v="1"/>
    <n v="0"/>
    <x v="1"/>
    <x v="1"/>
    <n v="0"/>
    <x v="1"/>
    <x v="1"/>
    <x v="1"/>
    <n v="0"/>
    <x v="1"/>
    <x v="1"/>
    <x v="1"/>
    <x v="1"/>
    <x v="0"/>
    <x v="0"/>
    <x v="0"/>
    <x v="0"/>
    <x v="0"/>
    <x v="0"/>
    <x v="0"/>
    <x v="0"/>
    <x v="0"/>
    <m/>
    <x v="0"/>
    <x v="0"/>
    <x v="0"/>
    <x v="0"/>
    <x v="0"/>
    <m/>
    <m/>
    <x v="0"/>
    <s v="WYOMING ANALYTICAL LABS ROCK SPRINGS ID No BPW00892"/>
    <m/>
    <s v="9546-9922"/>
    <d v="2006-03-13T00:00:00"/>
  </r>
  <r>
    <x v="0"/>
    <s v="T19N R093W S01 fLEWIS"/>
    <n v="49124139"/>
    <x v="0"/>
    <x v="2"/>
    <s v="ECHO SPRINGS"/>
    <s v=" C SW"/>
    <s v="1"/>
    <n v="19"/>
    <n v="93"/>
    <n v="41.64669"/>
    <n v="-107.82894"/>
    <s v="4900720275"/>
    <s v="CHAMPLIN 242 AMOCO A-1"/>
    <x v="10"/>
    <s v="LEWIS"/>
    <m/>
    <m/>
    <n v="35"/>
    <x v="0"/>
    <n v="8798"/>
    <n v="8833"/>
    <n v="11620"/>
    <n v="10040"/>
    <x v="0"/>
    <d v="1976-06-09T00:00:00"/>
    <n v="8.1999999999999993"/>
    <x v="0"/>
    <n v="9"/>
    <n v="61"/>
    <n v="1174"/>
    <n v="66"/>
    <x v="0"/>
    <n v="70"/>
    <n v="1769"/>
    <m/>
    <x v="0"/>
    <n v="1310"/>
    <n v="3561"/>
    <x v="0"/>
    <m/>
    <n v="0.4491"/>
    <n v="5.0196899999999998"/>
    <n v="51.068999999999996"/>
    <n v="1.68828"/>
    <n v="58.226069999999993"/>
    <n v="1.9746999999999999"/>
    <n v="28.993909999999996"/>
    <m/>
    <x v="0"/>
    <n v="27.274200000000004"/>
    <n v="58.242809999999999"/>
    <n v="-1.437293807582399E-4"/>
    <n v="4456"/>
    <n v="0.11163776973930398"/>
    <n v="7.7130398805895723E-3"/>
    <n v="8.6210352166993243E-2"/>
    <n v="0.90607660795241718"/>
    <n v="3.3904614148939582E-2"/>
    <n v="0.49781097443615779"/>
    <n v="0.46828441141490262"/>
    <x v="0"/>
    <m/>
    <x v="0"/>
    <m/>
    <m/>
    <x v="0"/>
    <m/>
    <x v="0"/>
    <x v="0"/>
    <m/>
    <x v="0"/>
    <x v="0"/>
    <x v="0"/>
    <m/>
    <x v="0"/>
    <x v="0"/>
    <x v="0"/>
    <x v="0"/>
    <x v="0"/>
    <x v="0"/>
    <x v="0"/>
    <x v="0"/>
    <x v="0"/>
    <x v="0"/>
    <x v="0"/>
    <x v="0"/>
    <x v="0"/>
    <m/>
    <x v="0"/>
    <x v="0"/>
    <x v="0"/>
    <x v="0"/>
    <x v="0"/>
    <s v="DST NO 1 SAMPLE CHAMBER"/>
    <m/>
    <x v="0"/>
    <m/>
    <m/>
    <m/>
    <m/>
  </r>
  <r>
    <x v="1"/>
    <s v="T19N R092W S36 fMESAVERDE/ALMOND"/>
    <n v="4034"/>
    <x v="0"/>
    <x v="2"/>
    <s v="FILLMORE"/>
    <s v="NW NW"/>
    <n v="36"/>
    <n v="19"/>
    <n v="92"/>
    <n v="41.582689999999999"/>
    <n v="-107.71364199999999"/>
    <s v="4900722213"/>
    <s v="FILLMORE STATE 36-1"/>
    <x v="0"/>
    <s v="MESAVERDE/ALMOND"/>
    <m/>
    <m/>
    <m/>
    <x v="0"/>
    <s v="8870"/>
    <m/>
    <n v="8988"/>
    <n v="8922"/>
    <x v="5"/>
    <d v="2003-04-02T00:00:00"/>
    <n v="7"/>
    <x v="1"/>
    <n v="404"/>
    <n v="121"/>
    <n v="14322"/>
    <m/>
    <x v="1"/>
    <n v="22800"/>
    <n v="468"/>
    <m/>
    <x v="0"/>
    <n v="108"/>
    <n v="38231"/>
    <x v="0"/>
    <s v="ANADARKO PETROLEUM CORP"/>
    <n v="20.159600000000001"/>
    <n v="9.9570900000000009"/>
    <n v="623.00699999999995"/>
    <n v="0"/>
    <n v="653.1236899999999"/>
    <n v="643.18799999999999"/>
    <n v="7.6705199999999989"/>
    <n v="0"/>
    <x v="1"/>
    <n v="2.2485600000000003"/>
    <n v="653.10708"/>
    <n v="1.2715976672254122E-5"/>
    <n v="38223"/>
    <n v="-1.0463808303031889E-4"/>
    <n v="3.0866435115835415E-2"/>
    <n v="1.524533584136261E-2"/>
    <n v="0.95388822904280202"/>
    <n v="0.98481247516104098"/>
    <n v="1.1744659084081586E-2"/>
    <n v="3.4428657548774395E-3"/>
    <x v="0"/>
    <n v="7"/>
    <x v="0"/>
    <m/>
    <m/>
    <x v="0"/>
    <m/>
    <x v="0"/>
    <x v="0"/>
    <m/>
    <x v="0"/>
    <x v="0"/>
    <x v="0"/>
    <m/>
    <x v="0"/>
    <x v="0"/>
    <x v="0"/>
    <x v="0"/>
    <x v="0"/>
    <x v="0"/>
    <x v="0"/>
    <x v="0"/>
    <x v="0"/>
    <x v="0"/>
    <x v="0"/>
    <x v="0"/>
    <x v="0"/>
    <m/>
    <x v="0"/>
    <x v="0"/>
    <x v="0"/>
    <x v="0"/>
    <x v="0"/>
    <s v="WELLHEAD"/>
    <n v="20030402"/>
    <x v="0"/>
    <s v="CHAMPION TECHNOLOGIES VERNAL UT"/>
    <m/>
    <m/>
    <d v="2003-04-07T00:00:00"/>
  </r>
  <r>
    <x v="1"/>
    <s v="T19N R092W S31 fMESAVERDE"/>
    <n v="5969"/>
    <x v="0"/>
    <x v="2"/>
    <s v="ECHO SPRINGS"/>
    <s v="SE SE"/>
    <n v="31"/>
    <n v="19"/>
    <n v="92"/>
    <n v="41.574427"/>
    <n v="-107.79678699999999"/>
    <s v="4900723244"/>
    <s v="HIGH POINT 31-2"/>
    <x v="0"/>
    <s v="MESAVERDE"/>
    <m/>
    <m/>
    <n v="314"/>
    <x v="0"/>
    <n v="8749"/>
    <n v="9063"/>
    <n v="9290"/>
    <n v="9287"/>
    <x v="2"/>
    <m/>
    <n v="7.31"/>
    <x v="1"/>
    <n v="23.3"/>
    <n v="0.01"/>
    <n v="3820"/>
    <n v="66"/>
    <x v="1"/>
    <n v="4000"/>
    <n v="3370"/>
    <n v="0"/>
    <x v="1"/>
    <n v="68"/>
    <n v="13000"/>
    <x v="0"/>
    <s v="BP AMERICA PRODUCTION COMPANY"/>
    <n v="1.1626700000000001"/>
    <n v="8.229E-4"/>
    <n v="166.17"/>
    <n v="1.68828"/>
    <n v="169.02177289999997"/>
    <n v="112.84"/>
    <n v="55.234299999999998"/>
    <n v="0"/>
    <x v="1"/>
    <n v="1.4157600000000001"/>
    <n v="169.49006"/>
    <n v="-1.3833699578187661E-3"/>
    <n v="11347.31"/>
    <n v="-6.7879778094582136E-2"/>
    <n v="6.8788179182564966E-3"/>
    <n v="4.8686035288889115E-6"/>
    <n v="0.99311631347821461"/>
    <n v="0.66576175617614386"/>
    <n v="0.32588518760333202"/>
    <n v="8.3530562205240827E-3"/>
    <x v="1"/>
    <n v="5.0999999999999996"/>
    <x v="1"/>
    <n v="0"/>
    <n v="0"/>
    <x v="1"/>
    <n v="21800"/>
    <x v="2"/>
    <x v="1"/>
    <n v="0"/>
    <x v="1"/>
    <x v="1"/>
    <x v="1"/>
    <n v="4.5"/>
    <x v="1"/>
    <x v="1"/>
    <x v="1"/>
    <x v="1"/>
    <x v="0"/>
    <x v="0"/>
    <x v="0"/>
    <x v="0"/>
    <x v="0"/>
    <x v="0"/>
    <x v="0"/>
    <x v="0"/>
    <x v="0"/>
    <m/>
    <x v="0"/>
    <x v="0"/>
    <x v="0"/>
    <x v="0"/>
    <x v="0"/>
    <m/>
    <m/>
    <x v="0"/>
    <s v="WYOMING ANALYTICAL LABS ROCK SPRINGS ID No D7062"/>
    <m/>
    <s v="8749-9063"/>
    <d v="2007-05-04T00:00:00"/>
  </r>
  <r>
    <x v="1"/>
    <s v="T19N R092W S29 fMESAVERDE"/>
    <n v="5023"/>
    <x v="0"/>
    <x v="2"/>
    <s v="ECHO SPRINGS"/>
    <s v="NW NW"/>
    <n v="29"/>
    <n v="19"/>
    <n v="92"/>
    <n v="41.596829"/>
    <n v="-107.79127"/>
    <s v="4900722550"/>
    <s v="29-02 HIGH POINT"/>
    <x v="0"/>
    <s v="MESAVERDE"/>
    <m/>
    <m/>
    <n v="50"/>
    <x v="0"/>
    <n v="8903"/>
    <n v="8953"/>
    <n v="9303"/>
    <n v="9299"/>
    <x v="2"/>
    <d v="2005-03-16T00:00:00"/>
    <n v="7.17"/>
    <x v="1"/>
    <n v="22.8"/>
    <n v="5.7"/>
    <n v="4630"/>
    <n v="49.5"/>
    <x v="1"/>
    <n v="6800"/>
    <n v="2710"/>
    <n v="0"/>
    <x v="1"/>
    <n v="28"/>
    <n v="14200"/>
    <x v="0"/>
    <s v="BP AMERICA PRODUCTION COMPANY"/>
    <n v="1.1377200000000001"/>
    <n v="0.46905300000000005"/>
    <n v="201.405"/>
    <n v="1.2662099999999998"/>
    <n v="204.27798299999998"/>
    <n v="191.828"/>
    <n v="44.416899999999998"/>
    <n v="0"/>
    <x v="1"/>
    <n v="0.58296000000000003"/>
    <n v="236.82786000000002"/>
    <n v="-7.3791534427713398E-2"/>
    <n v="14246"/>
    <n v="1.6170990648948886E-3"/>
    <n v="5.5694695203643172E-3"/>
    <n v="2.2961505352243473E-3"/>
    <n v="0.99213437994441134"/>
    <n v="0.80998916259261045"/>
    <n v="0.18754930268761452"/>
    <n v="2.4615347197749454E-3"/>
    <x v="1"/>
    <n v="0"/>
    <x v="1"/>
    <n v="0"/>
    <n v="0"/>
    <x v="1"/>
    <n v="24300"/>
    <x v="1"/>
    <x v="1"/>
    <n v="0"/>
    <x v="1"/>
    <x v="1"/>
    <x v="1"/>
    <n v="0"/>
    <x v="1"/>
    <x v="1"/>
    <x v="1"/>
    <x v="1"/>
    <x v="0"/>
    <x v="0"/>
    <x v="0"/>
    <x v="0"/>
    <x v="0"/>
    <x v="0"/>
    <x v="0"/>
    <x v="0"/>
    <x v="0"/>
    <m/>
    <x v="0"/>
    <x v="0"/>
    <x v="0"/>
    <x v="0"/>
    <x v="0"/>
    <m/>
    <n v="20050316"/>
    <x v="0"/>
    <s v="BP ID No W0039"/>
    <m/>
    <s v="8903-8953"/>
    <d v="2005-03-18T00:00:00"/>
  </r>
  <r>
    <x v="1"/>
    <s v="T19N R092W S27 fMESAVERDE"/>
    <n v="5030"/>
    <x v="0"/>
    <x v="2"/>
    <s v="WC"/>
    <s v="NE NW"/>
    <n v="27"/>
    <n v="19"/>
    <n v="92"/>
    <n v="41.597186000000001"/>
    <n v="-107.750776"/>
    <s v="4900722599"/>
    <s v="27-4 HIGH POINT"/>
    <x v="0"/>
    <s v="MESAVERDE"/>
    <m/>
    <m/>
    <n v="10"/>
    <x v="0"/>
    <n v="8170"/>
    <n v="8180"/>
    <n v="9350"/>
    <m/>
    <x v="2"/>
    <d v="2005-03-23T00:00:00"/>
    <n v="7.74"/>
    <x v="1"/>
    <n v="45"/>
    <n v="12"/>
    <n v="4240"/>
    <n v="47"/>
    <x v="1"/>
    <n v="5350"/>
    <n v="3000"/>
    <n v="0"/>
    <x v="1"/>
    <n v="135"/>
    <n v="14200"/>
    <x v="0"/>
    <s v="BP AMERICA PRODUCTION COMPANY"/>
    <n v="2.2454999999999998"/>
    <n v="0.98748000000000002"/>
    <n v="184.44"/>
    <n v="1.2022599999999999"/>
    <n v="188.87523999999999"/>
    <n v="150.92349999999999"/>
    <n v="49.17"/>
    <n v="0"/>
    <x v="1"/>
    <n v="2.8107000000000002"/>
    <n v="202.90419999999997"/>
    <n v="-3.5808310921063097E-2"/>
    <n v="12829"/>
    <n v="-5.0723297199304448E-2"/>
    <n v="1.1888800247189626E-2"/>
    <n v="5.2282130786438716E-3"/>
    <n v="0.98288298667416651"/>
    <n v="0.74381654002233566"/>
    <n v="0.24233110995238147"/>
    <n v="1.3852350025282871E-2"/>
    <x v="1"/>
    <n v="2.7"/>
    <x v="1"/>
    <n v="0"/>
    <n v="0"/>
    <x v="1"/>
    <n v="24300"/>
    <x v="1"/>
    <x v="1"/>
    <n v="0"/>
    <x v="1"/>
    <x v="1"/>
    <x v="1"/>
    <n v="0"/>
    <x v="1"/>
    <x v="1"/>
    <x v="1"/>
    <x v="1"/>
    <x v="0"/>
    <x v="0"/>
    <x v="0"/>
    <x v="0"/>
    <x v="0"/>
    <x v="0"/>
    <x v="0"/>
    <x v="0"/>
    <x v="0"/>
    <m/>
    <x v="0"/>
    <x v="0"/>
    <x v="0"/>
    <x v="0"/>
    <x v="0"/>
    <m/>
    <n v="20050323"/>
    <x v="0"/>
    <s v="BP ID No W0048"/>
    <m/>
    <s v="8170-8180"/>
    <d v="2005-03-25T00:00:00"/>
  </r>
  <r>
    <x v="1"/>
    <s v="T19N R092W S27 fLEWIS-MESAVERDE"/>
    <n v="4231"/>
    <x v="0"/>
    <x v="2"/>
    <s v="WC"/>
    <s v="NE NE"/>
    <n v="27"/>
    <n v="19"/>
    <n v="92"/>
    <n v="41.597320000000003"/>
    <n v="-107.74238"/>
    <s v="4900722402"/>
    <s v="HIGH POINT 27-02"/>
    <x v="0"/>
    <s v="LEWIS-MESAVERDE"/>
    <m/>
    <m/>
    <m/>
    <x v="0"/>
    <s v="8156"/>
    <m/>
    <n v="9181"/>
    <n v="9179"/>
    <x v="2"/>
    <d v="2004-03-07T00:00:00"/>
    <n v="7.94"/>
    <x v="1"/>
    <n v="29.4"/>
    <n v="6.13"/>
    <n v="3680"/>
    <n v="32.799999999999997"/>
    <x v="1"/>
    <n v="4049"/>
    <n v="2916"/>
    <m/>
    <x v="0"/>
    <n v="45"/>
    <n v="10150"/>
    <x v="0"/>
    <s v="BP AMERICAN PRODUCTION COMPANY"/>
    <n v="1.46706"/>
    <n v="0.50443769999999999"/>
    <n v="160.08000000000001"/>
    <n v="0.83902399999999988"/>
    <n v="162.89052169999997"/>
    <n v="114.22229"/>
    <n v="47.793239999999997"/>
    <n v="0"/>
    <x v="1"/>
    <n v="0.93690000000000007"/>
    <n v="162.95243000000002"/>
    <n v="-1.899942892030209E-4"/>
    <n v="10758.33"/>
    <n v="2.909510228698322E-2"/>
    <n v="9.0064172223717574E-3"/>
    <n v="3.0967897624457059E-3"/>
    <n v="0.98789679301518263"/>
    <n v="0.70095481239524926"/>
    <n v="0.29329565689815112"/>
    <n v="5.7495307065994657E-3"/>
    <x v="0"/>
    <n v="2.5499999999999998"/>
    <x v="0"/>
    <m/>
    <m/>
    <x v="0"/>
    <n v="15490"/>
    <x v="0"/>
    <x v="0"/>
    <m/>
    <x v="0"/>
    <x v="0"/>
    <x v="0"/>
    <n v="5.22"/>
    <x v="0"/>
    <x v="0"/>
    <x v="0"/>
    <x v="0"/>
    <x v="0"/>
    <x v="0"/>
    <x v="0"/>
    <x v="0"/>
    <x v="0"/>
    <x v="0"/>
    <x v="0"/>
    <x v="0"/>
    <x v="0"/>
    <m/>
    <x v="0"/>
    <x v="0"/>
    <x v="0"/>
    <x v="0"/>
    <x v="0"/>
    <m/>
    <n v="200437"/>
    <x v="0"/>
    <s v="BP AMERICA"/>
    <m/>
    <m/>
    <d v="2004-03-08T00:00:00"/>
  </r>
  <r>
    <x v="1"/>
    <s v="T19N R092W S27 fLEWIS-MESAVERDE"/>
    <n v="4073"/>
    <x v="0"/>
    <x v="2"/>
    <s v="WC"/>
    <s v="NW SE"/>
    <n v="27"/>
    <n v="19"/>
    <n v="92"/>
    <n v="41.590201999999998"/>
    <n v="-107.743246"/>
    <s v="4900722294"/>
    <s v="HIGH POINT 27-01"/>
    <x v="0"/>
    <s v="LEWIS-MESAVERDE"/>
    <m/>
    <m/>
    <m/>
    <x v="0"/>
    <s v="8101"/>
    <m/>
    <n v="9090"/>
    <n v="9083"/>
    <x v="2"/>
    <d v="2003-06-16T00:00:00"/>
    <n v="8.0500000000000007"/>
    <x v="1"/>
    <n v="31.5"/>
    <n v="8"/>
    <n v="4503"/>
    <n v="22.9"/>
    <x v="1"/>
    <n v="5048"/>
    <n v="3373"/>
    <m/>
    <x v="0"/>
    <n v="29"/>
    <n v="12244"/>
    <x v="0"/>
    <s v="BP AMERICA PRODUCTION CO"/>
    <n v="1.57185"/>
    <n v="0.65832000000000002"/>
    <n v="195.88049999999998"/>
    <n v="0.58578199999999991"/>
    <n v="198.69645199999997"/>
    <n v="142.40407999999999"/>
    <n v="55.283469999999994"/>
    <n v="0"/>
    <x v="1"/>
    <n v="0.60378000000000009"/>
    <n v="198.29132999999999"/>
    <n v="1.0204898446974809E-3"/>
    <n v="13015.4"/>
    <n v="3.0539126028330033E-2"/>
    <n v="7.9108106067238698E-3"/>
    <n v="3.3131945405849529E-3"/>
    <n v="0.9887759948526913"/>
    <n v="0.71815585683952998"/>
    <n v="0.27879922939646429"/>
    <n v="3.0449137640057187E-3"/>
    <x v="0"/>
    <n v="0.6"/>
    <x v="0"/>
    <m/>
    <m/>
    <x v="0"/>
    <n v="18010"/>
    <x v="0"/>
    <x v="0"/>
    <m/>
    <x v="0"/>
    <x v="0"/>
    <x v="0"/>
    <n v="12.6"/>
    <x v="0"/>
    <x v="0"/>
    <x v="0"/>
    <x v="0"/>
    <x v="0"/>
    <x v="0"/>
    <x v="0"/>
    <x v="0"/>
    <x v="0"/>
    <x v="0"/>
    <x v="0"/>
    <x v="0"/>
    <x v="0"/>
    <m/>
    <x v="0"/>
    <x v="0"/>
    <x v="0"/>
    <x v="0"/>
    <x v="0"/>
    <m/>
    <n v="20030603"/>
    <x v="0"/>
    <s v="BP AMERICA"/>
    <m/>
    <m/>
    <d v="2003-06-18T00:00:00"/>
  </r>
  <r>
    <x v="1"/>
    <s v="T19N R092W S27 fLEWIS"/>
    <n v="5035"/>
    <x v="0"/>
    <x v="2"/>
    <s v="WC"/>
    <s v="SE SW"/>
    <n v="27"/>
    <n v="19"/>
    <n v="92"/>
    <n v="41.589446000000002"/>
    <n v="-107.75100399999999"/>
    <s v="4900722598"/>
    <s v="27-3 HIGH POINT"/>
    <x v="0"/>
    <s v="LEWIS"/>
    <m/>
    <m/>
    <n v="39"/>
    <x v="0"/>
    <n v="8108"/>
    <n v="8147"/>
    <n v="9375"/>
    <m/>
    <x v="2"/>
    <d v="2005-03-23T00:00:00"/>
    <n v="7.98"/>
    <x v="1"/>
    <n v="54"/>
    <n v="10"/>
    <n v="4100"/>
    <n v="34"/>
    <x v="1"/>
    <n v="4950"/>
    <n v="2730"/>
    <n v="0"/>
    <x v="1"/>
    <n v="69"/>
    <n v="13400"/>
    <x v="0"/>
    <s v="BP AMERICA PRODUCTION COMPANY"/>
    <n v="2.6945999999999999"/>
    <n v="0.82289999999999996"/>
    <n v="178.35"/>
    <n v="0.86971999999999994"/>
    <n v="182.73722000000001"/>
    <n v="139.6395"/>
    <n v="44.744699999999995"/>
    <n v="0"/>
    <x v="1"/>
    <n v="1.4365800000000002"/>
    <n v="185.82077999999998"/>
    <n v="-8.3665528899114321E-3"/>
    <n v="11947"/>
    <n v="-5.7324338185978617E-2"/>
    <n v="1.4745764437042437E-2"/>
    <n v="4.5031876921406595E-3"/>
    <n v="0.98075104787081679"/>
    <n v="0.75147408163930862"/>
    <n v="0.24079492078334833"/>
    <n v="7.7309975773430743E-3"/>
    <x v="1"/>
    <n v="0"/>
    <x v="1"/>
    <n v="0"/>
    <n v="0"/>
    <x v="1"/>
    <n v="23100"/>
    <x v="1"/>
    <x v="1"/>
    <n v="0"/>
    <x v="1"/>
    <x v="1"/>
    <x v="1"/>
    <n v="0"/>
    <x v="1"/>
    <x v="1"/>
    <x v="1"/>
    <x v="1"/>
    <x v="0"/>
    <x v="0"/>
    <x v="0"/>
    <x v="0"/>
    <x v="0"/>
    <x v="0"/>
    <x v="0"/>
    <x v="0"/>
    <x v="0"/>
    <m/>
    <x v="0"/>
    <x v="0"/>
    <x v="0"/>
    <x v="0"/>
    <x v="0"/>
    <m/>
    <n v="20050323"/>
    <x v="0"/>
    <s v="BP ID No W0053; MESAVERDE ALSO PERFED 8689-8996"/>
    <m/>
    <s v="8108-8147"/>
    <d v="2005-03-25T00:00:00"/>
  </r>
  <r>
    <x v="0"/>
    <s v="T19N R092W S26 fMESAVERDE"/>
    <n v="49017321"/>
    <x v="0"/>
    <x v="2"/>
    <s v="CRESTON"/>
    <m/>
    <s v="26"/>
    <n v="19"/>
    <n v="92"/>
    <n v="41.591270000000002"/>
    <n v="-107.72586"/>
    <s v="4900705209"/>
    <s v="CRESTON 1-A "/>
    <x v="0"/>
    <s v="MESAVERDE"/>
    <n v="2113"/>
    <m/>
    <n v="50"/>
    <x v="0"/>
    <n v="11219"/>
    <n v="11269"/>
    <m/>
    <m/>
    <x v="1"/>
    <d v="1959-07-29T00:00:00"/>
    <n v="7.9000000953674316"/>
    <x v="2"/>
    <n v="228"/>
    <n v="116"/>
    <n v="8267"/>
    <n v="-3"/>
    <x v="0"/>
    <n v="12362"/>
    <n v="1781"/>
    <m/>
    <x v="0"/>
    <n v="130"/>
    <n v="21980"/>
    <x v="0"/>
    <m/>
    <n v="11.3772"/>
    <n v="9.5456400000000006"/>
    <n v="359.61449999999996"/>
    <n v="0"/>
    <n v="380.53733999999997"/>
    <n v="348.73201999999998"/>
    <n v="29.190589999999997"/>
    <m/>
    <x v="0"/>
    <n v="2.7066000000000003"/>
    <n v="380.62920999999994"/>
    <n v="-1.2069631803968751E-4"/>
    <n v="22878"/>
    <n v="2.0018725756832671E-2"/>
    <n v="2.989772304604852E-2"/>
    <n v="2.5084634270056128E-2"/>
    <n v="0.94501764268389532"/>
    <n v="0.91619878568962176"/>
    <n v="7.6690357001240134E-2"/>
    <n v="7.1108573091382046E-3"/>
    <x v="0"/>
    <m/>
    <x v="0"/>
    <m/>
    <m/>
    <x v="0"/>
    <m/>
    <x v="0"/>
    <x v="0"/>
    <m/>
    <x v="0"/>
    <x v="0"/>
    <x v="0"/>
    <m/>
    <x v="0"/>
    <x v="0"/>
    <x v="0"/>
    <x v="0"/>
    <x v="0"/>
    <x v="0"/>
    <x v="0"/>
    <x v="0"/>
    <x v="0"/>
    <x v="0"/>
    <x v="0"/>
    <x v="0"/>
    <x v="0"/>
    <m/>
    <x v="0"/>
    <x v="0"/>
    <x v="0"/>
    <x v="0"/>
    <x v="0"/>
    <s v="PRODUCTION WATER"/>
    <m/>
    <x v="0"/>
    <m/>
    <m/>
    <m/>
    <m/>
  </r>
  <r>
    <x v="0"/>
    <s v="T19N R092W S26 fMESAVERDE"/>
    <n v="49017317"/>
    <x v="0"/>
    <x v="2"/>
    <s v="CRESTON"/>
    <m/>
    <s v="26"/>
    <n v="19"/>
    <n v="92"/>
    <n v="41.591270000000002"/>
    <n v="-107.72586"/>
    <s v="4900705209"/>
    <s v="CRESTON 1-A "/>
    <x v="0"/>
    <s v="MESAVERDE"/>
    <n v="-10"/>
    <n v="2113"/>
    <n v="10"/>
    <x v="0"/>
    <n v="9096"/>
    <n v="9106"/>
    <m/>
    <m/>
    <x v="5"/>
    <m/>
    <n v="8.1999998092651367"/>
    <x v="2"/>
    <n v="114"/>
    <n v="23"/>
    <n v="4847"/>
    <n v="-3"/>
    <x v="0"/>
    <n v="5260"/>
    <n v="3782"/>
    <m/>
    <x v="0"/>
    <n v="252"/>
    <n v="12450"/>
    <x v="0"/>
    <m/>
    <n v="5.6886000000000001"/>
    <n v="1.8926700000000001"/>
    <n v="210.84449999999998"/>
    <n v="0"/>
    <n v="218.42576999999997"/>
    <n v="148.38460000000001"/>
    <n v="61.986979999999996"/>
    <m/>
    <x v="0"/>
    <n v="5.2466400000000002"/>
    <n v="215.61822000000001"/>
    <n v="6.4683535878470831E-3"/>
    <n v="14272"/>
    <n v="6.8183519197664841E-2"/>
    <n v="2.6043630291425781E-2"/>
    <n v="8.6650490003995426E-3"/>
    <n v="0.96529132070817469"/>
    <n v="0.68818210260709878"/>
    <n v="0.28748488880021361"/>
    <n v="2.4333008592687576E-2"/>
    <x v="0"/>
    <m/>
    <x v="0"/>
    <m/>
    <m/>
    <x v="0"/>
    <m/>
    <x v="0"/>
    <x v="0"/>
    <m/>
    <x v="0"/>
    <x v="0"/>
    <x v="0"/>
    <m/>
    <x v="0"/>
    <x v="0"/>
    <x v="0"/>
    <x v="0"/>
    <x v="0"/>
    <x v="0"/>
    <x v="0"/>
    <x v="0"/>
    <x v="0"/>
    <x v="0"/>
    <x v="0"/>
    <x v="0"/>
    <x v="0"/>
    <m/>
    <x v="0"/>
    <x v="0"/>
    <x v="0"/>
    <x v="0"/>
    <x v="0"/>
    <s v="FLOWING"/>
    <m/>
    <x v="0"/>
    <m/>
    <m/>
    <m/>
    <m/>
  </r>
  <r>
    <x v="0"/>
    <s v="T19N R092W S26 fMESAVERDE"/>
    <n v="49017323"/>
    <x v="0"/>
    <x v="2"/>
    <s v="CRESTON"/>
    <m/>
    <s v="26"/>
    <n v="19"/>
    <n v="92"/>
    <n v="41.591270000000002"/>
    <n v="-107.72586"/>
    <s v="4900705209"/>
    <s v="CRESTON 1-A "/>
    <x v="0"/>
    <s v="MESAVERDE"/>
    <n v="29"/>
    <n v="-10"/>
    <n v="128"/>
    <x v="0"/>
    <n v="8978"/>
    <n v="9106"/>
    <m/>
    <m/>
    <x v="0"/>
    <m/>
    <n v="8.1999998092651367"/>
    <x v="2"/>
    <n v="262"/>
    <n v="58"/>
    <n v="132"/>
    <n v="-3"/>
    <x v="0"/>
    <n v="42"/>
    <n v="573"/>
    <m/>
    <x v="0"/>
    <n v="625"/>
    <n v="1401"/>
    <x v="0"/>
    <m/>
    <n v="13.0738"/>
    <n v="4.7728200000000003"/>
    <n v="5.742"/>
    <n v="0"/>
    <n v="23.588620000000002"/>
    <n v="1.18482"/>
    <n v="9.3914699999999982"/>
    <m/>
    <x v="0"/>
    <n v="13.012499999999999"/>
    <n v="23.588789999999999"/>
    <n v="-3.6034195178819037E-6"/>
    <n v="1686"/>
    <n v="9.23226433430515E-2"/>
    <n v="0.55424183356211598"/>
    <n v="0.20233570255487604"/>
    <n v="0.24342246388300798"/>
    <n v="5.0228095633561537E-2"/>
    <n v="0.39813275712743207"/>
    <n v="0.55163914723900642"/>
    <x v="0"/>
    <m/>
    <x v="0"/>
    <m/>
    <m/>
    <x v="0"/>
    <m/>
    <x v="0"/>
    <x v="0"/>
    <m/>
    <x v="0"/>
    <x v="0"/>
    <x v="0"/>
    <m/>
    <x v="0"/>
    <x v="0"/>
    <x v="0"/>
    <x v="0"/>
    <x v="0"/>
    <x v="0"/>
    <x v="0"/>
    <x v="0"/>
    <x v="0"/>
    <x v="0"/>
    <x v="0"/>
    <x v="0"/>
    <x v="0"/>
    <m/>
    <x v="0"/>
    <x v="0"/>
    <x v="0"/>
    <x v="0"/>
    <x v="0"/>
    <s v="DST NO. 4"/>
    <m/>
    <x v="0"/>
    <m/>
    <m/>
    <m/>
    <m/>
  </r>
  <r>
    <x v="0"/>
    <s v="T19N R092W S26 fMESAVERDE"/>
    <n v="49000049"/>
    <x v="0"/>
    <x v="2"/>
    <s v="CRESTON"/>
    <m/>
    <s v="26"/>
    <n v="19"/>
    <n v="92"/>
    <n v="41.591270000000002"/>
    <n v="-107.72586"/>
    <s v="4900705209"/>
    <s v="CRESTON 1-A "/>
    <x v="0"/>
    <s v="MESAVERDE"/>
    <n v="303"/>
    <n v="29"/>
    <n v="19"/>
    <x v="0"/>
    <n v="8930"/>
    <n v="8949"/>
    <m/>
    <m/>
    <x v="1"/>
    <d v="1961-03-01T00:00:00"/>
    <n v="8.4"/>
    <x v="0"/>
    <n v="53"/>
    <n v="86"/>
    <n v="2450"/>
    <n v="-3"/>
    <x v="0"/>
    <n v="3148"/>
    <n v="1415"/>
    <m/>
    <x v="0"/>
    <n v="53"/>
    <n v="6583"/>
    <x v="0"/>
    <m/>
    <n v="2.6446999999999998"/>
    <n v="7.0769400000000005"/>
    <n v="106.575"/>
    <n v="0"/>
    <n v="116.29664"/>
    <n v="88.805080000000004"/>
    <n v="23.191849999999999"/>
    <m/>
    <x v="0"/>
    <n v="1.1034600000000001"/>
    <n v="113.10039"/>
    <n v="1.3933266703583703E-2"/>
    <n v="7199"/>
    <n v="4.469598026411261E-2"/>
    <n v="2.2740983746391986E-2"/>
    <n v="6.0852488945510382E-2"/>
    <n v="0.91640652730809757"/>
    <n v="0.78518809705253889"/>
    <n v="0.20505543791670389"/>
    <n v="9.7564650307571891E-3"/>
    <x v="0"/>
    <m/>
    <x v="0"/>
    <m/>
    <m/>
    <x v="0"/>
    <m/>
    <x v="0"/>
    <x v="0"/>
    <m/>
    <x v="0"/>
    <x v="0"/>
    <x v="0"/>
    <m/>
    <x v="0"/>
    <x v="0"/>
    <x v="0"/>
    <x v="0"/>
    <x v="0"/>
    <x v="0"/>
    <x v="0"/>
    <x v="0"/>
    <x v="0"/>
    <x v="0"/>
    <x v="0"/>
    <x v="0"/>
    <x v="0"/>
    <m/>
    <x v="0"/>
    <x v="0"/>
    <x v="0"/>
    <x v="0"/>
    <x v="0"/>
    <s v="PRODUCTION WATER"/>
    <m/>
    <x v="0"/>
    <m/>
    <m/>
    <m/>
    <m/>
  </r>
  <r>
    <x v="0"/>
    <s v="T19N R092W S26 fMESAVERDE"/>
    <n v="49017314"/>
    <x v="0"/>
    <x v="2"/>
    <s v="CRESTON"/>
    <m/>
    <s v="26"/>
    <n v="19"/>
    <n v="92"/>
    <n v="41.591270000000002"/>
    <n v="-107.72586"/>
    <s v="4900705209"/>
    <s v="CRESTON 1-A "/>
    <x v="0"/>
    <s v="MESAVERDE"/>
    <m/>
    <n v="303"/>
    <n v="92"/>
    <x v="0"/>
    <n v="8535"/>
    <n v="8627"/>
    <m/>
    <m/>
    <x v="0"/>
    <m/>
    <n v="8.1999998092651367"/>
    <x v="2"/>
    <n v="132"/>
    <n v="11"/>
    <n v="2901"/>
    <n v="-3"/>
    <x v="0"/>
    <n v="1880"/>
    <n v="4465"/>
    <m/>
    <x v="0"/>
    <n v="358"/>
    <n v="7481"/>
    <x v="0"/>
    <m/>
    <n v="6.5868000000000002"/>
    <n v="0.90519000000000005"/>
    <n v="126.19349999999999"/>
    <n v="0"/>
    <n v="133.68548999999999"/>
    <n v="53.034799999999997"/>
    <n v="73.181349999999995"/>
    <m/>
    <x v="0"/>
    <n v="7.4535600000000004"/>
    <n v="133.66971000000001"/>
    <n v="5.9022603637326476E-5"/>
    <n v="9741"/>
    <n v="0.13122749970967368"/>
    <n v="4.9270867017804254E-2"/>
    <n v="6.7710414944808159E-3"/>
    <n v="0.94395809148771492"/>
    <n v="0.39676004384239327"/>
    <n v="0.54747893146472737"/>
    <n v="5.5761024692879184E-2"/>
    <x v="0"/>
    <m/>
    <x v="0"/>
    <m/>
    <m/>
    <x v="0"/>
    <m/>
    <x v="0"/>
    <x v="0"/>
    <m/>
    <x v="0"/>
    <x v="0"/>
    <x v="0"/>
    <m/>
    <x v="0"/>
    <x v="0"/>
    <x v="0"/>
    <x v="0"/>
    <x v="0"/>
    <x v="0"/>
    <x v="0"/>
    <x v="0"/>
    <x v="0"/>
    <x v="0"/>
    <x v="0"/>
    <x v="0"/>
    <x v="0"/>
    <m/>
    <x v="0"/>
    <x v="0"/>
    <x v="0"/>
    <x v="0"/>
    <x v="0"/>
    <s v="DST NO. 1"/>
    <m/>
    <x v="0"/>
    <m/>
    <m/>
    <m/>
    <m/>
  </r>
  <r>
    <x v="1"/>
    <s v="T19N R092W S25 fLEWIS-MESAVERDE"/>
    <n v="5161"/>
    <x v="0"/>
    <x v="2"/>
    <s v="WC"/>
    <s v="NW SE"/>
    <n v="25"/>
    <n v="19"/>
    <n v="92"/>
    <n v="41.590088000000002"/>
    <n v="-107.704742"/>
    <s v="4900722597"/>
    <s v="25-4 HIGH POINT"/>
    <x v="0"/>
    <s v="LEWIS-MESAVERDE"/>
    <m/>
    <m/>
    <n v="998"/>
    <x v="0"/>
    <n v="7942"/>
    <n v="8940"/>
    <n v="9040"/>
    <m/>
    <x v="2"/>
    <d v="2004-10-26T00:00:00"/>
    <n v="8.1"/>
    <x v="1"/>
    <n v="12"/>
    <n v="10.7"/>
    <n v="5740"/>
    <n v="70.3"/>
    <x v="1"/>
    <n v="5830"/>
    <n v="4060"/>
    <n v="0"/>
    <x v="1"/>
    <n v="28"/>
    <n v="14400"/>
    <x v="0"/>
    <s v="BP AMERICA PRODUCTION COMPANY"/>
    <n v="0.5988"/>
    <n v="0.88050299999999992"/>
    <n v="249.69"/>
    <n v="1.7982739999999999"/>
    <n v="252.96757699999995"/>
    <n v="164.46429999999998"/>
    <n v="66.543399999999991"/>
    <n v="0"/>
    <x v="1"/>
    <n v="0.58296000000000003"/>
    <n v="231.59065999999999"/>
    <n v="4.4116300926693289E-2"/>
    <n v="15751"/>
    <n v="4.4807800736293986E-2"/>
    <n v="2.3671017728884684E-3"/>
    <n v="3.4806950773774463E-3"/>
    <n v="0.99415220314973418"/>
    <n v="0.71015083250766675"/>
    <n v="0.28733196753271484"/>
    <n v="2.5171999596184064E-3"/>
    <x v="1"/>
    <n v="0.1"/>
    <x v="1"/>
    <n v="0"/>
    <n v="0"/>
    <x v="1"/>
    <n v="27800"/>
    <x v="1"/>
    <x v="1"/>
    <n v="0"/>
    <x v="1"/>
    <x v="1"/>
    <x v="1"/>
    <n v="0"/>
    <x v="1"/>
    <x v="1"/>
    <x v="1"/>
    <x v="1"/>
    <x v="0"/>
    <x v="0"/>
    <x v="0"/>
    <x v="0"/>
    <x v="0"/>
    <x v="0"/>
    <x v="0"/>
    <x v="0"/>
    <x v="0"/>
    <m/>
    <x v="0"/>
    <x v="0"/>
    <x v="0"/>
    <x v="0"/>
    <x v="0"/>
    <m/>
    <n v="20041026"/>
    <x v="0"/>
    <s v="BP"/>
    <s v="6066"/>
    <s v="7942-8940"/>
    <d v="2004-10-28T00:00:00"/>
  </r>
  <r>
    <x v="1"/>
    <s v="T19N R092W S25 fLEWIS-MESAVERDE"/>
    <n v="4235"/>
    <x v="0"/>
    <x v="2"/>
    <s v="WC"/>
    <s v="NE NE"/>
    <n v="25"/>
    <n v="19"/>
    <n v="92"/>
    <n v="41.597270000000002"/>
    <n v="-107.703621"/>
    <s v="4900722403"/>
    <s v="HIGH POINT 25-02"/>
    <x v="0"/>
    <s v="LEWIS-MESAVERDE"/>
    <m/>
    <m/>
    <m/>
    <x v="0"/>
    <s v="7930"/>
    <m/>
    <n v="8894"/>
    <m/>
    <x v="2"/>
    <d v="2004-03-04T00:00:00"/>
    <n v="8.41"/>
    <x v="1"/>
    <n v="11"/>
    <n v="4.75"/>
    <n v="3160"/>
    <n v="32.299999999999997"/>
    <x v="1"/>
    <n v="3099"/>
    <n v="3277"/>
    <n v="103"/>
    <x v="0"/>
    <n v="23"/>
    <n v="10140"/>
    <x v="0"/>
    <s v="BP AMERICAN PRODUCTION COMPANY"/>
    <n v="0.54889999999999994"/>
    <n v="0.39087749999999999"/>
    <n v="137.46"/>
    <n v="0.82623399999999991"/>
    <n v="139.22601149999997"/>
    <n v="87.422789999999992"/>
    <n v="53.710029999999996"/>
    <n v="3.4329899999999998"/>
    <x v="1"/>
    <n v="0.47886000000000006"/>
    <n v="145.04466999999997"/>
    <n v="-2.0468725333533912E-2"/>
    <n v="9710.0499999999993"/>
    <n v="-2.1659895063236654E-2"/>
    <n v="3.942510412287434E-3"/>
    <n v="2.8075033952976529E-3"/>
    <n v="0.993249986192415"/>
    <n v="0.60273011066177073"/>
    <n v="0.37029992208607188"/>
    <n v="3.3014656795041153E-3"/>
    <x v="0"/>
    <n v="1.19"/>
    <x v="0"/>
    <m/>
    <m/>
    <x v="0"/>
    <n v="12490"/>
    <x v="0"/>
    <x v="0"/>
    <m/>
    <x v="0"/>
    <x v="0"/>
    <x v="0"/>
    <n v="3.76"/>
    <x v="0"/>
    <x v="0"/>
    <x v="0"/>
    <x v="0"/>
    <x v="0"/>
    <x v="0"/>
    <x v="0"/>
    <x v="0"/>
    <x v="0"/>
    <x v="0"/>
    <x v="0"/>
    <x v="0"/>
    <x v="0"/>
    <m/>
    <x v="0"/>
    <x v="0"/>
    <x v="0"/>
    <x v="0"/>
    <x v="0"/>
    <m/>
    <n v="200434"/>
    <x v="0"/>
    <s v="BP AMERICA"/>
    <m/>
    <m/>
    <d v="2004-03-05T00:00:00"/>
  </r>
  <r>
    <x v="1"/>
    <s v="T19N R092W S25 fLEWIS-MESAVERDE"/>
    <n v="4234"/>
    <x v="0"/>
    <x v="2"/>
    <s v="WC"/>
    <s v="NW NW"/>
    <n v="25"/>
    <n v="19"/>
    <n v="92"/>
    <n v="41.597512999999999"/>
    <n v="-107.714398"/>
    <s v="4900722414"/>
    <s v="HIGH POINT 25-03"/>
    <x v="0"/>
    <s v="LEWIS-MESAVERDE"/>
    <m/>
    <m/>
    <m/>
    <x v="0"/>
    <s v="7887"/>
    <m/>
    <n v="8880"/>
    <m/>
    <x v="2"/>
    <d v="2004-03-07T00:00:00"/>
    <n v="7.92"/>
    <x v="1"/>
    <n v="25.4"/>
    <n v="4.7300000000000004"/>
    <n v="3940"/>
    <n v="43.1"/>
    <x v="1"/>
    <n v="3799"/>
    <n v="4232"/>
    <m/>
    <x v="0"/>
    <n v="14"/>
    <n v="12205"/>
    <x v="0"/>
    <s v="BP AMERICAN PRODUCTION COMPANY"/>
    <n v="1.26746"/>
    <n v="0.38923170000000007"/>
    <n v="171.39"/>
    <n v="1.102498"/>
    <n v="174.14918969999999"/>
    <n v="107.16978999999999"/>
    <n v="69.362479999999991"/>
    <n v="0"/>
    <x v="1"/>
    <n v="0.29148000000000002"/>
    <n v="176.82374999999999"/>
    <n v="-7.6204174096331226E-3"/>
    <n v="12058.23"/>
    <n v="-6.0490709604615889E-3"/>
    <n v="7.2780126177067134E-3"/>
    <n v="2.2350474364567201E-3"/>
    <n v="0.99048693994583648"/>
    <n v="0.6060825539555631"/>
    <n v="0.39226902494715782"/>
    <n v="1.6484210972790704E-3"/>
    <x v="0"/>
    <n v="4.3600000000000003"/>
    <x v="0"/>
    <m/>
    <m/>
    <x v="0"/>
    <n v="16180"/>
    <x v="0"/>
    <x v="0"/>
    <m/>
    <x v="0"/>
    <x v="0"/>
    <x v="0"/>
    <n v="6.85"/>
    <x v="0"/>
    <x v="0"/>
    <x v="0"/>
    <x v="0"/>
    <x v="0"/>
    <x v="0"/>
    <x v="0"/>
    <x v="0"/>
    <x v="0"/>
    <x v="0"/>
    <x v="0"/>
    <x v="0"/>
    <x v="0"/>
    <m/>
    <x v="0"/>
    <x v="0"/>
    <x v="0"/>
    <x v="0"/>
    <x v="0"/>
    <m/>
    <n v="200437"/>
    <x v="0"/>
    <s v="BP AMERICA"/>
    <m/>
    <m/>
    <d v="2004-03-08T00:00:00"/>
  </r>
  <r>
    <x v="1"/>
    <s v="T19N R092W S25 fLEWIS-MESAVERDE"/>
    <n v="4072"/>
    <x v="0"/>
    <x v="2"/>
    <s v="WC"/>
    <s v="NW SW"/>
    <n v="25"/>
    <n v="19"/>
    <n v="92"/>
    <n v="41.590083999999997"/>
    <n v="-107.714134"/>
    <s v="4900722165"/>
    <s v="HIGH POINT 25-01"/>
    <x v="0"/>
    <s v="LEWIS-MESAVERDE"/>
    <m/>
    <m/>
    <m/>
    <x v="0"/>
    <s v="7859"/>
    <m/>
    <n v="8864"/>
    <n v="8864"/>
    <x v="2"/>
    <d v="2003-06-16T00:00:00"/>
    <n v="8.11"/>
    <x v="1"/>
    <n v="45.5"/>
    <n v="13.5"/>
    <n v="4208"/>
    <n v="35.200000000000003"/>
    <x v="1"/>
    <n v="4949"/>
    <n v="2776"/>
    <m/>
    <x v="0"/>
    <n v="24"/>
    <n v="11348"/>
    <x v="0"/>
    <s v="BP AMERICA PRODUCTION CO"/>
    <n v="2.2704499999999999"/>
    <n v="1.1109150000000001"/>
    <n v="183.04799999999997"/>
    <n v="0.90041599999999999"/>
    <n v="187.32978099999997"/>
    <n v="139.61129"/>
    <n v="45.498639999999995"/>
    <n v="0"/>
    <x v="1"/>
    <n v="0.49968000000000001"/>
    <n v="185.60961"/>
    <n v="4.6124679814258749E-3"/>
    <n v="12051.2"/>
    <n v="3.0052309480666037E-2"/>
    <n v="1.2120069686090116E-2"/>
    <n v="5.9302636989683995E-3"/>
    <n v="0.98194966661494154"/>
    <n v="0.75217705591860251"/>
    <n v="0.24513084209379027"/>
    <n v="2.6921019876072149E-3"/>
    <x v="0"/>
    <n v="0.3"/>
    <x v="0"/>
    <m/>
    <m/>
    <x v="0"/>
    <n v="17730"/>
    <x v="0"/>
    <x v="0"/>
    <m/>
    <x v="0"/>
    <x v="0"/>
    <x v="0"/>
    <m/>
    <x v="0"/>
    <x v="0"/>
    <x v="0"/>
    <x v="0"/>
    <x v="0"/>
    <x v="0"/>
    <x v="0"/>
    <x v="0"/>
    <x v="0"/>
    <x v="0"/>
    <x v="0"/>
    <x v="0"/>
    <x v="0"/>
    <m/>
    <x v="0"/>
    <x v="0"/>
    <x v="0"/>
    <x v="0"/>
    <x v="0"/>
    <m/>
    <n v="20030616"/>
    <x v="0"/>
    <s v="BP AMERICA"/>
    <m/>
    <m/>
    <d v="2003-06-16T00:00:00"/>
  </r>
  <r>
    <x v="1"/>
    <s v="T19N R092W S24 fLEWIS-MESAVERDE/ALMOND"/>
    <n v="3804"/>
    <x v="0"/>
    <x v="2"/>
    <s v="WC"/>
    <s v="SE SE"/>
    <n v="24"/>
    <n v="19"/>
    <n v="92"/>
    <n v="41.603879999999997"/>
    <n v="-107.70388"/>
    <s v="4900721971"/>
    <s v="EUCKER 2"/>
    <x v="0"/>
    <s v="LEWIS-MESAVERDE/ALMOND"/>
    <m/>
    <m/>
    <m/>
    <x v="0"/>
    <s v="7813"/>
    <m/>
    <n v="9106"/>
    <n v="8609"/>
    <x v="1"/>
    <d v="2002-12-11T00:00:00"/>
    <n v="7.09"/>
    <x v="1"/>
    <n v="40"/>
    <n v="24"/>
    <n v="3516"/>
    <n v="250"/>
    <x v="1"/>
    <n v="5000"/>
    <n v="1220"/>
    <m/>
    <x v="0"/>
    <n v="175"/>
    <n v="9996"/>
    <x v="0"/>
    <s v="YATES PETROLEUM"/>
    <n v="1.996"/>
    <n v="1.97496"/>
    <n v="152.946"/>
    <n v="6.3949999999999996"/>
    <n v="163.31196"/>
    <n v="141.05000000000001"/>
    <n v="19.995799999999999"/>
    <n v="0"/>
    <x v="1"/>
    <n v="3.6435000000000004"/>
    <n v="164.68929999999997"/>
    <n v="-4.1991911860337836E-3"/>
    <n v="10225"/>
    <n v="1.1324860293754018E-2"/>
    <n v="1.2222007500246768E-2"/>
    <n v="1.2093174314973625E-2"/>
    <n v="0.9756848181847797"/>
    <n v="0.85646122729284779"/>
    <n v="0.12141529534705656"/>
    <n v="2.2123477360095654E-2"/>
    <x v="0"/>
    <n v="21"/>
    <x v="0"/>
    <m/>
    <m/>
    <x v="0"/>
    <m/>
    <x v="0"/>
    <x v="0"/>
    <m/>
    <x v="0"/>
    <x v="0"/>
    <x v="0"/>
    <m/>
    <x v="0"/>
    <x v="0"/>
    <x v="0"/>
    <x v="0"/>
    <x v="0"/>
    <x v="0"/>
    <x v="0"/>
    <x v="0"/>
    <x v="0"/>
    <x v="0"/>
    <x v="0"/>
    <x v="0"/>
    <x v="0"/>
    <m/>
    <x v="0"/>
    <x v="0"/>
    <x v="0"/>
    <x v="0"/>
    <x v="0"/>
    <s v="PRODUCTION WATER"/>
    <n v="20021211"/>
    <x v="0"/>
    <s v="BJ SERVICES ROCK SPRINGS"/>
    <m/>
    <m/>
    <d v="2002-12-13T00:00:00"/>
  </r>
  <r>
    <x v="1"/>
    <s v="T19N R092W S24 fLEWIS"/>
    <n v="3807"/>
    <x v="0"/>
    <x v="2"/>
    <s v="WC"/>
    <s v="NW SW"/>
    <n v="24"/>
    <n v="19"/>
    <n v="92"/>
    <n v="41.603332999999999"/>
    <n v="-107.71388899999999"/>
    <s v="4900721970"/>
    <s v="EUCKER 1"/>
    <x v="0"/>
    <s v="LEWIS"/>
    <m/>
    <m/>
    <m/>
    <x v="0"/>
    <s v="7861"/>
    <m/>
    <n v="8970"/>
    <m/>
    <x v="2"/>
    <d v="2003-03-02T00:00:00"/>
    <n v="7.43"/>
    <x v="1"/>
    <n v="8"/>
    <n v="19"/>
    <n v="2967"/>
    <n v="250"/>
    <x v="1"/>
    <n v="4000"/>
    <n v="1586"/>
    <m/>
    <x v="0"/>
    <m/>
    <n v="8605"/>
    <x v="0"/>
    <s v="YATES PETROLEUM"/>
    <n v="0.3992"/>
    <n v="1.56351"/>
    <n v="129.06449999999998"/>
    <n v="6.3949999999999996"/>
    <n v="137.42220999999998"/>
    <n v="112.84"/>
    <n v="25.994539999999997"/>
    <n v="0"/>
    <x v="1"/>
    <n v="0"/>
    <n v="138.83453999999998"/>
    <n v="-5.1123818694022768E-3"/>
    <n v="8830"/>
    <n v="1.2905075996558647E-2"/>
    <n v="2.9049161703919627E-3"/>
    <n v="1.1377418541005855E-2"/>
    <n v="0.98571766528860227"/>
    <n v="0.81276604510664285"/>
    <n v="0.18723395489335723"/>
    <n v="0"/>
    <x v="0"/>
    <n v="25"/>
    <x v="0"/>
    <m/>
    <n v="0.71"/>
    <x v="0"/>
    <m/>
    <x v="0"/>
    <x v="0"/>
    <m/>
    <x v="0"/>
    <x v="0"/>
    <x v="0"/>
    <m/>
    <x v="0"/>
    <x v="0"/>
    <x v="0"/>
    <x v="0"/>
    <x v="0"/>
    <x v="0"/>
    <x v="0"/>
    <x v="0"/>
    <x v="0"/>
    <x v="0"/>
    <x v="0"/>
    <x v="0"/>
    <x v="0"/>
    <m/>
    <x v="0"/>
    <x v="0"/>
    <x v="0"/>
    <x v="0"/>
    <x v="0"/>
    <m/>
    <n v="20030302"/>
    <x v="0"/>
    <s v="BJ SERVICES ROCK SRINGS"/>
    <m/>
    <m/>
    <d v="2003-03-04T00:00:00"/>
  </r>
  <r>
    <x v="1"/>
    <s v="T19N R092W S23 fLEWIS-MESAVERDE"/>
    <n v="4257"/>
    <x v="0"/>
    <x v="2"/>
    <s v="WC"/>
    <s v="SW SW"/>
    <n v="23"/>
    <n v="19"/>
    <n v="92"/>
    <n v="41.603566000000001"/>
    <n v="-107.732375"/>
    <s v="4900722299"/>
    <s v="HIGH POINT 23-01"/>
    <x v="0"/>
    <s v="LEWIS-MESAVERDE"/>
    <m/>
    <m/>
    <m/>
    <x v="0"/>
    <s v="8026"/>
    <m/>
    <n v="9129"/>
    <m/>
    <x v="2"/>
    <d v="2003-10-08T00:00:00"/>
    <n v="8"/>
    <x v="1"/>
    <n v="38"/>
    <n v="6.2"/>
    <n v="4716"/>
    <n v="15"/>
    <x v="1"/>
    <n v="6798"/>
    <n v="2181"/>
    <m/>
    <x v="0"/>
    <n v="62"/>
    <n v="14514"/>
    <x v="0"/>
    <s v="BP AMERICAN PRODUCTION COMPANY"/>
    <n v="1.8961999999999999"/>
    <n v="0.51019800000000004"/>
    <n v="205.14599999999999"/>
    <n v="0.38369999999999999"/>
    <n v="207.93609799999999"/>
    <n v="191.77158"/>
    <n v="35.746589999999998"/>
    <n v="0"/>
    <x v="1"/>
    <n v="1.2908400000000002"/>
    <n v="228.80901"/>
    <n v="-4.7791976641899825E-2"/>
    <n v="13816.2"/>
    <n v="-2.4630959188427871E-2"/>
    <n v="9.119147748939677E-3"/>
    <n v="2.4536288066730966E-3"/>
    <n v="0.98842722344438727"/>
    <n v="0.8381294949879815"/>
    <n v="0.15622894395635906"/>
    <n v="5.6415610556594786E-3"/>
    <x v="0"/>
    <n v="0.9"/>
    <x v="0"/>
    <m/>
    <m/>
    <x v="0"/>
    <n v="20800"/>
    <x v="0"/>
    <x v="0"/>
    <m/>
    <x v="0"/>
    <x v="0"/>
    <x v="0"/>
    <n v="7"/>
    <x v="0"/>
    <x v="0"/>
    <x v="0"/>
    <x v="0"/>
    <x v="0"/>
    <x v="0"/>
    <x v="0"/>
    <x v="0"/>
    <x v="0"/>
    <x v="0"/>
    <x v="0"/>
    <x v="0"/>
    <x v="0"/>
    <m/>
    <x v="0"/>
    <x v="0"/>
    <x v="0"/>
    <x v="0"/>
    <x v="0"/>
    <m/>
    <n v="2003108"/>
    <x v="0"/>
    <s v="BP AMERICA"/>
    <m/>
    <m/>
    <d v="2003-10-09T00:00:00"/>
  </r>
  <r>
    <x v="1"/>
    <s v="T19N R092W S23 fLEWIS-MESAVERDE"/>
    <n v="4232"/>
    <x v="0"/>
    <x v="2"/>
    <s v="WC"/>
    <s v="SE SE"/>
    <n v="23"/>
    <n v="19"/>
    <n v="92"/>
    <n v="41.603763999999998"/>
    <n v="-107.722961"/>
    <s v="4900722404"/>
    <s v="HIGH POINT 23-02"/>
    <x v="0"/>
    <s v="LEWIS-MESAVERDE"/>
    <m/>
    <m/>
    <m/>
    <x v="0"/>
    <s v="7981"/>
    <m/>
    <n v="8981"/>
    <m/>
    <x v="2"/>
    <d v="2004-03-07T00:00:00"/>
    <n v="7.78"/>
    <x v="1"/>
    <n v="39.799999999999997"/>
    <n v="9.8000000000000007"/>
    <n v="5750"/>
    <n v="50.5"/>
    <x v="1"/>
    <n v="6398"/>
    <n v="3664"/>
    <m/>
    <x v="0"/>
    <n v="60"/>
    <n v="15790"/>
    <x v="0"/>
    <s v="BP AMERICAN PRODUCTION COMPANY"/>
    <n v="1.9860199999999999"/>
    <n v="0.8064420000000001"/>
    <n v="250.125"/>
    <n v="1.29179"/>
    <n v="254.20925199999996"/>
    <n v="180.48757999999998"/>
    <n v="60.052959999999992"/>
    <n v="0"/>
    <x v="1"/>
    <n v="1.2492000000000001"/>
    <n v="241.78973999999997"/>
    <n v="2.5039389596178855E-2"/>
    <n v="15972.1"/>
    <n v="5.7332481164658628E-3"/>
    <n v="7.8125401981828744E-3"/>
    <n v="3.1723550329316899E-3"/>
    <n v="0.98901510476888543"/>
    <n v="0.74646500715869912"/>
    <n v="0.24836852051704097"/>
    <n v="5.1664723242599141E-3"/>
    <x v="0"/>
    <n v="27.9"/>
    <x v="0"/>
    <m/>
    <m/>
    <x v="0"/>
    <n v="22400"/>
    <x v="0"/>
    <x v="0"/>
    <m/>
    <x v="0"/>
    <x v="0"/>
    <x v="0"/>
    <n v="11.1"/>
    <x v="0"/>
    <x v="0"/>
    <x v="0"/>
    <x v="0"/>
    <x v="0"/>
    <x v="0"/>
    <x v="0"/>
    <x v="0"/>
    <x v="0"/>
    <x v="0"/>
    <x v="0"/>
    <x v="0"/>
    <x v="0"/>
    <m/>
    <x v="0"/>
    <x v="0"/>
    <x v="0"/>
    <x v="0"/>
    <x v="0"/>
    <m/>
    <n v="200437"/>
    <x v="0"/>
    <s v="BP AMERICA"/>
    <m/>
    <m/>
    <d v="2004-03-08T00:00:00"/>
  </r>
  <r>
    <x v="1"/>
    <s v="T19N R092W S23 fCLOVERLY"/>
    <n v="5021"/>
    <x v="0"/>
    <x v="2"/>
    <s v="WC"/>
    <s v="NE NE"/>
    <n v="23"/>
    <n v="19"/>
    <n v="92"/>
    <n v="41.611583000000003"/>
    <n v="-107.722989"/>
    <s v="4900722600"/>
    <s v="23-3 HIGH POINT"/>
    <x v="0"/>
    <s v="CLOVERLY"/>
    <m/>
    <m/>
    <n v="41"/>
    <x v="0"/>
    <n v="8086"/>
    <n v="8127"/>
    <n v="9175"/>
    <m/>
    <x v="2"/>
    <d v="2005-03-23T00:00:00"/>
    <n v="7.57"/>
    <x v="1"/>
    <n v="105"/>
    <n v="13"/>
    <n v="5090"/>
    <n v="63"/>
    <x v="1"/>
    <n v="6850"/>
    <n v="3310"/>
    <n v="0"/>
    <x v="1"/>
    <n v="7"/>
    <n v="18200"/>
    <x v="0"/>
    <s v="BP AMERICA PRODUCTION COMPANY"/>
    <n v="5.2394999999999996"/>
    <n v="1.0697700000000001"/>
    <n v="221.41499999999999"/>
    <n v="1.61154"/>
    <n v="229.33580999999998"/>
    <n v="193.23849999999999"/>
    <n v="54.250899999999994"/>
    <n v="0"/>
    <x v="1"/>
    <n v="0.14574000000000001"/>
    <n v="247.63513999999998"/>
    <n v="-3.8365711790204413E-2"/>
    <n v="15438"/>
    <n v="-8.2109518996373143E-2"/>
    <n v="2.2846410248796297E-2"/>
    <n v="4.6646443919944307E-3"/>
    <n v="0.97248894535920927"/>
    <n v="0.78033553719395399"/>
    <n v="0.21907593566890385"/>
    <n v="5.8852713714216821E-4"/>
    <x v="1"/>
    <n v="14"/>
    <x v="1"/>
    <n v="0"/>
    <n v="0"/>
    <x v="1"/>
    <n v="31300"/>
    <x v="1"/>
    <x v="1"/>
    <n v="0"/>
    <x v="1"/>
    <x v="1"/>
    <x v="1"/>
    <n v="0"/>
    <x v="1"/>
    <x v="1"/>
    <x v="1"/>
    <x v="1"/>
    <x v="0"/>
    <x v="0"/>
    <x v="0"/>
    <x v="0"/>
    <x v="0"/>
    <x v="0"/>
    <x v="0"/>
    <x v="0"/>
    <x v="0"/>
    <m/>
    <x v="0"/>
    <x v="0"/>
    <x v="0"/>
    <x v="0"/>
    <x v="0"/>
    <m/>
    <n v="20050323"/>
    <x v="0"/>
    <s v="BP ID No W0037; MESAVERDE FM ALSO PERFED 8818-9064"/>
    <m/>
    <s v="8086-8127"/>
    <d v="2005-03-25T00:00:00"/>
  </r>
  <r>
    <x v="0"/>
    <s v="T19N R092W S20 fMESAVERDE/ERICSON"/>
    <n v="49016214"/>
    <x v="0"/>
    <x v="2"/>
    <s v="CRESTON"/>
    <m/>
    <s v="20"/>
    <n v="19"/>
    <n v="92"/>
    <n v="41.603700000000003"/>
    <n v="-107.78051000000001"/>
    <s v="4900705224"/>
    <s v="CRESTON UNIT NO. C-1"/>
    <x v="0"/>
    <s v="MESAVERDE/ERICSON"/>
    <n v="146"/>
    <n v="63"/>
    <n v="13"/>
    <x v="0"/>
    <n v="9754"/>
    <n v="9767"/>
    <m/>
    <m/>
    <x v="0"/>
    <d v="1960-08-04T00:00:00"/>
    <n v="8"/>
    <x v="0"/>
    <n v="94"/>
    <n v="30"/>
    <n v="6284"/>
    <n v="-3"/>
    <x v="0"/>
    <n v="8500"/>
    <n v="2135"/>
    <m/>
    <x v="0"/>
    <n v="3"/>
    <n v="16130"/>
    <x v="0"/>
    <m/>
    <n v="4.6905999999999999"/>
    <n v="2.4687000000000001"/>
    <n v="273.35399999999998"/>
    <n v="0"/>
    <n v="280.51329999999996"/>
    <n v="239.785"/>
    <n v="34.992649999999998"/>
    <m/>
    <x v="0"/>
    <n v="6.2460000000000002E-2"/>
    <n v="274.84010999999998"/>
    <n v="1.0215459017348929E-2"/>
    <n v="17040"/>
    <n v="2.7434428700633104E-2"/>
    <n v="1.6721488785023744E-2"/>
    <n v="8.8006522328887803E-3"/>
    <n v="0.97447785898208761"/>
    <n v="0.87245271441639294"/>
    <n v="0.12732002617812954"/>
    <n v="2.2725940547760662E-4"/>
    <x v="0"/>
    <m/>
    <x v="0"/>
    <m/>
    <m/>
    <x v="0"/>
    <m/>
    <x v="0"/>
    <x v="0"/>
    <m/>
    <x v="0"/>
    <x v="0"/>
    <x v="0"/>
    <m/>
    <x v="0"/>
    <x v="0"/>
    <x v="0"/>
    <x v="0"/>
    <x v="0"/>
    <x v="0"/>
    <x v="0"/>
    <x v="0"/>
    <x v="0"/>
    <x v="0"/>
    <x v="0"/>
    <x v="0"/>
    <x v="0"/>
    <m/>
    <x v="0"/>
    <x v="0"/>
    <x v="0"/>
    <x v="0"/>
    <x v="0"/>
    <s v="DST NO. 8"/>
    <m/>
    <x v="0"/>
    <m/>
    <m/>
    <m/>
    <m/>
  </r>
  <r>
    <x v="0"/>
    <s v="T19N R092W S20 fMESAVERDE"/>
    <n v="49006877"/>
    <x v="0"/>
    <x v="2"/>
    <s v="CRESTON"/>
    <m/>
    <s v="20"/>
    <n v="19"/>
    <n v="92"/>
    <n v="41.603700000000003"/>
    <n v="-107.78051000000001"/>
    <s v="4900705224"/>
    <s v="CRESTON UNIT NO. C-1"/>
    <x v="0"/>
    <s v="MESAVERDE"/>
    <n v="0"/>
    <m/>
    <n v="115"/>
    <x v="0"/>
    <n v="9921"/>
    <n v="10036"/>
    <m/>
    <m/>
    <x v="0"/>
    <d v="1960-08-11T00:00:00"/>
    <n v="8.1999999999999993"/>
    <x v="2"/>
    <n v="173"/>
    <n v="40"/>
    <n v="11460"/>
    <n v="-3"/>
    <x v="0"/>
    <n v="17000"/>
    <n v="1891"/>
    <m/>
    <x v="0"/>
    <n v="0"/>
    <n v="29604"/>
    <x v="0"/>
    <m/>
    <n v="8.6326999999999998"/>
    <n v="3.2915999999999999"/>
    <n v="498.51"/>
    <n v="0"/>
    <n v="510.43430000000001"/>
    <n v="479.57"/>
    <n v="30.993489999999998"/>
    <m/>
    <x v="0"/>
    <n v="0"/>
    <n v="510.56349"/>
    <n v="-1.2653308485613288E-4"/>
    <n v="30558"/>
    <n v="1.5857185598883015E-2"/>
    <n v="1.6912460624217456E-2"/>
    <n v="6.4486261992973432E-3"/>
    <n v="0.97663891317648521"/>
    <n v="0.93929552228656221"/>
    <n v="6.0704477713437753E-2"/>
    <n v="0"/>
    <x v="0"/>
    <m/>
    <x v="0"/>
    <m/>
    <m/>
    <x v="0"/>
    <m/>
    <x v="0"/>
    <x v="0"/>
    <m/>
    <x v="0"/>
    <x v="0"/>
    <x v="0"/>
    <m/>
    <x v="0"/>
    <x v="0"/>
    <x v="0"/>
    <x v="0"/>
    <x v="0"/>
    <x v="0"/>
    <x v="0"/>
    <x v="0"/>
    <x v="0"/>
    <x v="0"/>
    <x v="0"/>
    <x v="0"/>
    <x v="0"/>
    <m/>
    <x v="0"/>
    <x v="0"/>
    <x v="0"/>
    <x v="0"/>
    <x v="0"/>
    <s v="DST NO. 11"/>
    <m/>
    <x v="0"/>
    <m/>
    <m/>
    <m/>
    <m/>
  </r>
  <r>
    <x v="0"/>
    <s v="T19N R092W S20 fMESAVERDE"/>
    <n v="49006874"/>
    <x v="0"/>
    <x v="2"/>
    <s v="CRESTON"/>
    <m/>
    <s v="20"/>
    <n v="19"/>
    <n v="92"/>
    <n v="41.603700000000003"/>
    <n v="-107.78051000000001"/>
    <s v="4900705224"/>
    <s v="CRESTON UNIT NO. C-1"/>
    <x v="0"/>
    <s v="MESAVERDE"/>
    <n v="25"/>
    <n v="0"/>
    <n v="12"/>
    <x v="0"/>
    <n v="9909"/>
    <n v="9921"/>
    <m/>
    <m/>
    <x v="0"/>
    <d v="1960-08-10T00:00:00"/>
    <n v="8.3000001907348633"/>
    <x v="0"/>
    <n v="85"/>
    <n v="27"/>
    <n v="6693"/>
    <n v="-3"/>
    <x v="0"/>
    <n v="9300"/>
    <n v="2074"/>
    <m/>
    <x v="0"/>
    <n v="-3"/>
    <n v="17162"/>
    <x v="0"/>
    <m/>
    <n v="4.2415000000000003"/>
    <n v="2.2218300000000002"/>
    <n v="291.14549999999997"/>
    <n v="0"/>
    <n v="297.60882999999995"/>
    <n v="262.35300000000001"/>
    <n v="33.992859999999993"/>
    <m/>
    <x v="0"/>
    <n v="0"/>
    <n v="296.34586000000002"/>
    <n v="2.1263743198996184E-3"/>
    <n v="18170"/>
    <n v="2.8529378467111965E-2"/>
    <n v="1.4251929285834701E-2"/>
    <n v="7.4656051031819198E-3"/>
    <n v="0.97828246561098342"/>
    <n v="0.88529328535245944"/>
    <n v="0.11470671464754052"/>
    <n v="0"/>
    <x v="0"/>
    <m/>
    <x v="0"/>
    <m/>
    <m/>
    <x v="0"/>
    <m/>
    <x v="0"/>
    <x v="0"/>
    <m/>
    <x v="0"/>
    <x v="0"/>
    <x v="0"/>
    <m/>
    <x v="0"/>
    <x v="0"/>
    <x v="0"/>
    <x v="0"/>
    <x v="0"/>
    <x v="0"/>
    <x v="0"/>
    <x v="0"/>
    <x v="0"/>
    <x v="0"/>
    <x v="0"/>
    <x v="0"/>
    <x v="0"/>
    <m/>
    <x v="0"/>
    <x v="0"/>
    <x v="0"/>
    <x v="0"/>
    <x v="0"/>
    <s v="DST NO. 10"/>
    <m/>
    <x v="0"/>
    <m/>
    <m/>
    <m/>
    <m/>
  </r>
  <r>
    <x v="0"/>
    <s v="T19N R092W S20 fMESAVERDE"/>
    <n v="49006875"/>
    <x v="0"/>
    <x v="2"/>
    <s v="CRESTON"/>
    <m/>
    <s v="20"/>
    <n v="19"/>
    <n v="92"/>
    <n v="41.603700000000003"/>
    <n v="-107.78051000000001"/>
    <s v="4900705224"/>
    <s v="CRESTON UNIT NO. C-1"/>
    <x v="0"/>
    <s v="MESAVERDE"/>
    <n v="63"/>
    <n v="25"/>
    <n v="54"/>
    <x v="0"/>
    <n v="9830"/>
    <n v="9884"/>
    <m/>
    <m/>
    <x v="0"/>
    <d v="1960-08-10T00:00:00"/>
    <n v="8.3000001907348633"/>
    <x v="0"/>
    <n v="52"/>
    <n v="8"/>
    <n v="2102"/>
    <n v="-3"/>
    <x v="0"/>
    <n v="3000"/>
    <n v="598"/>
    <m/>
    <x v="0"/>
    <n v="12"/>
    <n v="5469"/>
    <x v="0"/>
    <m/>
    <n v="2.5948000000000002"/>
    <n v="0.65832000000000002"/>
    <n v="91.436999999999998"/>
    <n v="0"/>
    <n v="94.690119999999993"/>
    <n v="84.63"/>
    <n v="9.8012199999999989"/>
    <m/>
    <x v="0"/>
    <n v="0.24984000000000001"/>
    <n v="94.681060000000002"/>
    <n v="4.7842549219955038E-5"/>
    <n v="5766"/>
    <n v="2.6435246995994661E-2"/>
    <n v="2.7403070140791883E-2"/>
    <n v="6.9523620838161373E-3"/>
    <n v="0.96564456777539198"/>
    <n v="0.89384297133978008"/>
    <n v="0.10351827493270564"/>
    <n v="2.6387537275142461E-3"/>
    <x v="0"/>
    <m/>
    <x v="0"/>
    <m/>
    <m/>
    <x v="0"/>
    <m/>
    <x v="0"/>
    <x v="0"/>
    <m/>
    <x v="0"/>
    <x v="0"/>
    <x v="0"/>
    <m/>
    <x v="0"/>
    <x v="0"/>
    <x v="0"/>
    <x v="0"/>
    <x v="0"/>
    <x v="0"/>
    <x v="0"/>
    <x v="0"/>
    <x v="0"/>
    <x v="0"/>
    <x v="0"/>
    <x v="0"/>
    <x v="0"/>
    <m/>
    <x v="0"/>
    <x v="0"/>
    <x v="0"/>
    <x v="0"/>
    <x v="0"/>
    <s v="DST NO. 9"/>
    <m/>
    <x v="0"/>
    <m/>
    <m/>
    <m/>
    <m/>
  </r>
  <r>
    <x v="0"/>
    <s v="T19N R092W S20 fMESAVERDE"/>
    <n v="49006872"/>
    <x v="0"/>
    <x v="2"/>
    <s v="CRESTON"/>
    <m/>
    <s v="20"/>
    <n v="19"/>
    <n v="92"/>
    <n v="41.603700000000003"/>
    <n v="-107.78051000000001"/>
    <s v="4900705224"/>
    <s v="CRESTON UNIT NO. C-1"/>
    <x v="0"/>
    <s v="MESAVERDE"/>
    <n v="45"/>
    <n v="146"/>
    <n v="28"/>
    <x v="0"/>
    <n v="9580"/>
    <n v="9608"/>
    <m/>
    <m/>
    <x v="0"/>
    <d v="1960-07-21T00:00:00"/>
    <n v="7.5"/>
    <x v="2"/>
    <n v="61"/>
    <n v="15"/>
    <n v="4745"/>
    <n v="-3"/>
    <x v="0"/>
    <n v="5550"/>
    <n v="3294"/>
    <m/>
    <x v="0"/>
    <n v="7"/>
    <n v="12000"/>
    <x v="0"/>
    <m/>
    <n v="3.0438999999999998"/>
    <n v="1.2343500000000001"/>
    <n v="206.4075"/>
    <n v="0"/>
    <n v="210.68574999999998"/>
    <n v="156.56549999999999"/>
    <n v="53.988659999999996"/>
    <m/>
    <x v="0"/>
    <n v="0.14574000000000001"/>
    <n v="210.69989999999996"/>
    <n v="-3.357969119255094E-5"/>
    <n v="13666"/>
    <n v="6.4910776903296191E-2"/>
    <n v="1.4447583664296233E-2"/>
    <n v="5.8587256138585555E-3"/>
    <n v="0.97969369072184531"/>
    <n v="0.74307344236993"/>
    <n v="0.2562348629496265"/>
    <n v="6.9169468044360746E-4"/>
    <x v="0"/>
    <m/>
    <x v="0"/>
    <m/>
    <m/>
    <x v="0"/>
    <m/>
    <x v="0"/>
    <x v="0"/>
    <m/>
    <x v="0"/>
    <x v="0"/>
    <x v="0"/>
    <m/>
    <x v="0"/>
    <x v="0"/>
    <x v="0"/>
    <x v="0"/>
    <x v="0"/>
    <x v="0"/>
    <x v="0"/>
    <x v="0"/>
    <x v="0"/>
    <x v="0"/>
    <x v="0"/>
    <x v="0"/>
    <x v="0"/>
    <m/>
    <x v="0"/>
    <x v="0"/>
    <x v="0"/>
    <x v="0"/>
    <x v="0"/>
    <s v="DST #6"/>
    <m/>
    <x v="0"/>
    <m/>
    <m/>
    <m/>
    <m/>
  </r>
  <r>
    <x v="0"/>
    <s v="T19N R092W S20 fMESAVERDE"/>
    <n v="49006876"/>
    <x v="0"/>
    <x v="2"/>
    <s v="CRESTON"/>
    <m/>
    <s v="20"/>
    <n v="19"/>
    <n v="92"/>
    <n v="41.603700000000003"/>
    <n v="-107.78051000000001"/>
    <s v="4900705224"/>
    <s v="CRESTON UNIT NO. C-1"/>
    <x v="0"/>
    <s v="MESAVERDE"/>
    <m/>
    <n v="45"/>
    <n v="50"/>
    <x v="0"/>
    <n v="9485"/>
    <n v="9535"/>
    <m/>
    <m/>
    <x v="0"/>
    <d v="1960-07-20T00:00:00"/>
    <n v="7.8000001907348633"/>
    <x v="2"/>
    <n v="33"/>
    <n v="13"/>
    <n v="3892"/>
    <n v="-3"/>
    <x v="0"/>
    <n v="4250"/>
    <n v="3172"/>
    <m/>
    <x v="0"/>
    <n v="6"/>
    <n v="9756"/>
    <x v="0"/>
    <m/>
    <n v="1.6467000000000001"/>
    <n v="1.0697700000000001"/>
    <n v="169.30199999999999"/>
    <n v="0"/>
    <n v="172.01846999999998"/>
    <n v="119.8925"/>
    <n v="51.989079999999994"/>
    <m/>
    <x v="0"/>
    <n v="0.12492"/>
    <n v="172.00649999999999"/>
    <n v="3.4793986029534237E-5"/>
    <n v="11360"/>
    <n v="7.5961356317484366E-2"/>
    <n v="9.5728092454257976E-3"/>
    <n v="6.2189252119263716E-3"/>
    <n v="0.98420826554264795"/>
    <n v="0.69702307761625293"/>
    <n v="0.30225067075953521"/>
    <n v="7.2625162421187579E-4"/>
    <x v="0"/>
    <m/>
    <x v="0"/>
    <m/>
    <m/>
    <x v="0"/>
    <m/>
    <x v="0"/>
    <x v="0"/>
    <m/>
    <x v="0"/>
    <x v="0"/>
    <x v="0"/>
    <m/>
    <x v="0"/>
    <x v="0"/>
    <x v="0"/>
    <x v="0"/>
    <x v="0"/>
    <x v="0"/>
    <x v="0"/>
    <x v="0"/>
    <x v="0"/>
    <x v="0"/>
    <x v="0"/>
    <x v="0"/>
    <x v="0"/>
    <m/>
    <x v="0"/>
    <x v="0"/>
    <x v="0"/>
    <x v="0"/>
    <x v="0"/>
    <s v="DST NO. 4"/>
    <m/>
    <x v="0"/>
    <m/>
    <m/>
    <m/>
    <m/>
  </r>
  <r>
    <x v="1"/>
    <s v="T19N R092W S19 fMESAVERDE"/>
    <m/>
    <x v="1"/>
    <x v="3"/>
    <s v="ECHO SPRINGS"/>
    <s v="C SW"/>
    <n v="19"/>
    <n v="19"/>
    <n v="92"/>
    <n v="41.604298999999997"/>
    <n v="-107.809617"/>
    <s v="4900720444"/>
    <s v="CHAMPLIN 242 I1"/>
    <x v="0"/>
    <s v="MESAVERDE"/>
    <m/>
    <m/>
    <m/>
    <x v="0"/>
    <n v="9352"/>
    <m/>
    <n v="9667"/>
    <n v="9200"/>
    <x v="2"/>
    <d v="2002-11-11T00:00:00"/>
    <m/>
    <x v="0"/>
    <n v="21.8"/>
    <n v="1.57"/>
    <n v="1820"/>
    <n v="32.299999999999997"/>
    <x v="1"/>
    <n v="2199"/>
    <n v="997"/>
    <m/>
    <x v="0"/>
    <n v="2"/>
    <m/>
    <x v="0"/>
    <s v="BP AMERICA PRODUCTION COMPANY"/>
    <n v="1.08782"/>
    <n v="0.12919530000000001"/>
    <n v="79.17"/>
    <n v="0.82623399999999991"/>
    <n v="81.213249299999987"/>
    <n v="62.033789999999996"/>
    <n v="16.340829999999997"/>
    <n v="0"/>
    <x v="1"/>
    <n v="4.1640000000000003E-2"/>
    <n v="78.416259999999994"/>
    <n v="1.7521755922606179E-2"/>
    <n v="5073.67"/>
    <n v="1"/>
    <n v="1.3394612447799206E-2"/>
    <n v="1.5908155518166176E-3"/>
    <n v="0.98501457200038423"/>
    <n v="0.79108325237648414"/>
    <n v="0.2083857353054073"/>
    <n v="5.3101231810851488E-4"/>
    <x v="0"/>
    <n v="0.55000000000000004"/>
    <x v="0"/>
    <m/>
    <m/>
    <x v="0"/>
    <m/>
    <x v="0"/>
    <x v="0"/>
    <m/>
    <x v="0"/>
    <x v="0"/>
    <x v="0"/>
    <m/>
    <x v="0"/>
    <x v="0"/>
    <x v="0"/>
    <x v="0"/>
    <x v="0"/>
    <x v="0"/>
    <x v="0"/>
    <x v="0"/>
    <x v="0"/>
    <x v="0"/>
    <x v="0"/>
    <x v="0"/>
    <x v="0"/>
    <m/>
    <x v="0"/>
    <x v="0"/>
    <x v="0"/>
    <x v="0"/>
    <x v="0"/>
    <m/>
    <n v="20021111"/>
    <x v="0"/>
    <s v="BP AMERICA"/>
    <m/>
    <m/>
    <d v="2002-11-13T00:00:00"/>
  </r>
  <r>
    <x v="1"/>
    <s v="T19N R092W S17 fMESAVERDE"/>
    <n v="4226"/>
    <x v="0"/>
    <x v="2"/>
    <s v="ECHO SPRINGS"/>
    <s v="NW SW"/>
    <n v="17"/>
    <n v="19"/>
    <n v="92"/>
    <n v="41.618751000000003"/>
    <n v="-107.790966"/>
    <s v="4900722547"/>
    <s v="HIGH POINT 17-02"/>
    <x v="0"/>
    <s v="MESAVERDE"/>
    <m/>
    <m/>
    <m/>
    <x v="0"/>
    <s v="9558"/>
    <m/>
    <n v="9746"/>
    <m/>
    <x v="2"/>
    <d v="2004-03-10T00:00:00"/>
    <n v="7.76"/>
    <x v="1"/>
    <n v="34.200000000000003"/>
    <n v="4.71"/>
    <n v="4030"/>
    <n v="45.3"/>
    <x v="1"/>
    <n v="4149"/>
    <n v="4000"/>
    <m/>
    <x v="0"/>
    <n v="21"/>
    <n v="11872"/>
    <x v="0"/>
    <s v="BP AMERICAN PRODUCTION COMPANY"/>
    <n v="1.7065800000000002"/>
    <n v="0.38758589999999998"/>
    <n v="175.30500000000001"/>
    <n v="1.158774"/>
    <n v="178.55793989999998"/>
    <n v="117.04329"/>
    <n v="65.56"/>
    <n v="0"/>
    <x v="1"/>
    <n v="0.43722000000000005"/>
    <n v="183.04050999999998"/>
    <n v="-1.2396541249664257E-2"/>
    <n v="12284.21"/>
    <n v="1.7064349084562485E-2"/>
    <n v="9.5575699459556785E-3"/>
    <n v="2.1706450030565122E-3"/>
    <n v="0.98827178505098778"/>
    <n v="0.63943926948193053"/>
    <n v="0.35817207895672926"/>
    <n v="2.3886515613401652E-3"/>
    <x v="0"/>
    <n v="2.38"/>
    <x v="0"/>
    <m/>
    <m/>
    <x v="0"/>
    <n v="16700"/>
    <x v="0"/>
    <x v="0"/>
    <m/>
    <x v="0"/>
    <x v="0"/>
    <x v="0"/>
    <n v="12.1"/>
    <x v="0"/>
    <x v="0"/>
    <x v="0"/>
    <x v="0"/>
    <x v="0"/>
    <x v="0"/>
    <x v="0"/>
    <x v="0"/>
    <x v="0"/>
    <x v="0"/>
    <x v="0"/>
    <x v="0"/>
    <x v="0"/>
    <m/>
    <x v="0"/>
    <x v="0"/>
    <x v="0"/>
    <x v="0"/>
    <x v="0"/>
    <m/>
    <n v="2004310"/>
    <x v="0"/>
    <s v="BP AMERICA"/>
    <m/>
    <m/>
    <d v="2004-03-11T00:00:00"/>
  </r>
  <r>
    <x v="1"/>
    <s v="T19N R092W S13 fMESAVERDE"/>
    <n v="4233"/>
    <x v="0"/>
    <x v="2"/>
    <s v="WC"/>
    <s v="NE SE"/>
    <n v="13"/>
    <n v="19"/>
    <n v="92"/>
    <n v="41.619360999999998"/>
    <n v="-107.703768"/>
    <s v="4900722407"/>
    <s v="HIGH POINT 13-01"/>
    <x v="0"/>
    <s v="MESAVERDE"/>
    <m/>
    <m/>
    <m/>
    <x v="0"/>
    <s v="8650"/>
    <m/>
    <n v="9073"/>
    <m/>
    <x v="2"/>
    <d v="2004-03-07T00:00:00"/>
    <n v="7.91"/>
    <x v="1"/>
    <n v="24.7"/>
    <n v="5"/>
    <n v="5650"/>
    <n v="53.8"/>
    <x v="1"/>
    <n v="5548"/>
    <n v="4464"/>
    <m/>
    <x v="0"/>
    <n v="8"/>
    <n v="15775"/>
    <x v="0"/>
    <s v="BP AMERICAN PRODUCTION COMPANY"/>
    <n v="1.2325299999999999"/>
    <n v="0.41144999999999998"/>
    <n v="245.77500000000001"/>
    <n v="1.3762039999999998"/>
    <n v="248.79518399999998"/>
    <n v="156.50907999999998"/>
    <n v="73.164959999999994"/>
    <n v="0"/>
    <x v="1"/>
    <n v="0.16656000000000001"/>
    <n v="229.84059999999999"/>
    <n v="3.9601268090728427E-2"/>
    <n v="15753.5"/>
    <n v="-6.8192270485433815E-4"/>
    <n v="4.9539946078699017E-3"/>
    <n v="1.6537699540036114E-3"/>
    <n v="0.99339223543812649"/>
    <n v="0.68094618618294589"/>
    <n v="0.31832913767193438"/>
    <n v="7.2467614511970483E-4"/>
    <x v="0"/>
    <n v="15.4"/>
    <x v="0"/>
    <m/>
    <m/>
    <x v="0"/>
    <n v="20700"/>
    <x v="0"/>
    <x v="0"/>
    <m/>
    <x v="0"/>
    <x v="0"/>
    <x v="0"/>
    <n v="21.3"/>
    <x v="0"/>
    <x v="0"/>
    <x v="0"/>
    <x v="0"/>
    <x v="0"/>
    <x v="0"/>
    <x v="0"/>
    <x v="0"/>
    <x v="0"/>
    <x v="0"/>
    <x v="0"/>
    <x v="0"/>
    <x v="0"/>
    <m/>
    <x v="0"/>
    <x v="0"/>
    <x v="0"/>
    <x v="0"/>
    <x v="0"/>
    <m/>
    <n v="200437"/>
    <x v="0"/>
    <s v="BP AMERICA"/>
    <m/>
    <m/>
    <d v="2004-03-08T00:00:00"/>
  </r>
  <r>
    <x v="1"/>
    <s v="T19N R092W S07 fMESAVERDE/ALMOND"/>
    <n v="559"/>
    <x v="0"/>
    <x v="0"/>
    <m/>
    <s v="C  SW"/>
    <n v="7"/>
    <n v="19"/>
    <n v="92"/>
    <n v="41.71602"/>
    <n v="-108.73132"/>
    <s v="4903720520"/>
    <s v="10-8 TIER2"/>
    <x v="0"/>
    <s v="MESAVERDE/ALMOND"/>
    <m/>
    <m/>
    <s v=""/>
    <x v="0"/>
    <m/>
    <m/>
    <n v="9542"/>
    <m/>
    <x v="2"/>
    <d v="1984-09-13T00:00:00"/>
    <n v="8.7799999999999994"/>
    <x v="1"/>
    <n v="10"/>
    <n v="8"/>
    <n v="5162"/>
    <n v="195"/>
    <x v="1"/>
    <n v="5355"/>
    <n v="2745"/>
    <n v="156"/>
    <x v="1"/>
    <n v="16"/>
    <n v="12255"/>
    <x v="0"/>
    <s v="AMOCO PRODUCTION COMPANY"/>
    <n v="0.499"/>
    <n v="0.65832000000000002"/>
    <n v="224.547"/>
    <n v="4.9880999999999993"/>
    <n v="230.69242"/>
    <n v="151.06455"/>
    <n v="44.990549999999999"/>
    <n v="5.1994799999999994"/>
    <x v="1"/>
    <n v="0.33312000000000003"/>
    <n v="201.58769999999998"/>
    <n v="6.7328379570173194E-2"/>
    <n v="13647"/>
    <n v="5.3741023859161456E-2"/>
    <n v="2.1630532984135325E-3"/>
    <n v="2.8536698344921781E-3"/>
    <n v="0.99498327686709431"/>
    <n v="0.74937384572570653"/>
    <n v="0.22318102741387497"/>
    <n v="1.6524817734415347E-3"/>
    <x v="1"/>
    <n v="0"/>
    <x v="1"/>
    <n v="0"/>
    <n v="0.7"/>
    <x v="0"/>
    <n v="0"/>
    <x v="0"/>
    <x v="1"/>
    <m/>
    <x v="1"/>
    <x v="1"/>
    <x v="1"/>
    <n v="0"/>
    <x v="1"/>
    <x v="1"/>
    <x v="1"/>
    <x v="1"/>
    <x v="0"/>
    <x v="0"/>
    <x v="0"/>
    <x v="0"/>
    <x v="0"/>
    <x v="0"/>
    <x v="0"/>
    <x v="0"/>
    <x v="0"/>
    <m/>
    <x v="0"/>
    <x v="0"/>
    <x v="0"/>
    <x v="0"/>
    <x v="0"/>
    <m/>
    <n v="19840913"/>
    <x v="1"/>
    <m/>
    <m/>
    <m/>
    <m/>
  </r>
  <r>
    <x v="1"/>
    <s v="T19N R092W S07 fMESAVERDE"/>
    <m/>
    <x v="1"/>
    <x v="3"/>
    <s v="ECHO SPRINGS"/>
    <s v="SE SE"/>
    <n v="7"/>
    <n v="19"/>
    <n v="92"/>
    <n v="41.632779999999997"/>
    <n v="-107.80027800000001"/>
    <s v="4900721904"/>
    <s v="CHAMPLIN 276 B3"/>
    <x v="0"/>
    <s v="MESAVERDE"/>
    <m/>
    <m/>
    <m/>
    <x v="0"/>
    <n v="9252"/>
    <m/>
    <n v="9748"/>
    <n v="9746"/>
    <x v="2"/>
    <d v="2002-11-20T00:00:00"/>
    <n v="7.64"/>
    <x v="0"/>
    <n v="20.6"/>
    <n v="12"/>
    <n v="3060"/>
    <n v="33.1"/>
    <x v="1"/>
    <n v="3849"/>
    <n v="2561"/>
    <m/>
    <x v="0"/>
    <n v="16"/>
    <n v="10234"/>
    <x v="0"/>
    <s v="BP AMERICA PRODUCTION COMPANY"/>
    <n v="1.0279400000000001"/>
    <n v="0.98748000000000002"/>
    <n v="133.11000000000001"/>
    <n v="0.84669799999999995"/>
    <n v="135.97211799999999"/>
    <n v="108.58028999999999"/>
    <n v="41.974789999999999"/>
    <n v="0"/>
    <x v="1"/>
    <n v="0.33312000000000003"/>
    <n v="150.88819999999998"/>
    <n v="-5.1997718276251749E-2"/>
    <n v="9551.7000000000007"/>
    <n v="-3.4484501432852983E-2"/>
    <n v="7.5599322502279487E-3"/>
    <n v="7.2623712458461526E-3"/>
    <n v="0.98517769650392584"/>
    <n v="0.71960756374587276"/>
    <n v="0.27818470894344294"/>
    <n v="2.2077273106843351E-3"/>
    <x v="0"/>
    <m/>
    <x v="0"/>
    <m/>
    <m/>
    <x v="0"/>
    <n v="14660"/>
    <x v="0"/>
    <x v="0"/>
    <m/>
    <x v="0"/>
    <x v="0"/>
    <x v="0"/>
    <m/>
    <x v="0"/>
    <x v="0"/>
    <x v="0"/>
    <x v="0"/>
    <x v="0"/>
    <x v="0"/>
    <x v="0"/>
    <x v="0"/>
    <x v="0"/>
    <x v="0"/>
    <x v="0"/>
    <x v="0"/>
    <x v="0"/>
    <m/>
    <x v="0"/>
    <x v="0"/>
    <x v="0"/>
    <x v="0"/>
    <x v="0"/>
    <m/>
    <n v="20021120"/>
    <x v="0"/>
    <s v="BP AMERICA"/>
    <m/>
    <m/>
    <d v="2002-11-22T00:00:00"/>
  </r>
  <r>
    <x v="1"/>
    <s v="T19N R092W S06 fMESAVERDE"/>
    <n v="4031"/>
    <x v="0"/>
    <x v="2"/>
    <s v="ECHO SPRINGS"/>
    <s v="C SW"/>
    <n v="6"/>
    <n v="19"/>
    <n v="92"/>
    <n v="41.647680000000001"/>
    <n v="-107.80951"/>
    <s v="4900720440"/>
    <s v="FAIR FED 1-6"/>
    <x v="0"/>
    <s v="MESAVERDE"/>
    <m/>
    <m/>
    <m/>
    <x v="0"/>
    <s v="9400"/>
    <m/>
    <n v="10180"/>
    <n v="9490"/>
    <x v="5"/>
    <d v="2003-04-02T00:00:00"/>
    <n v="7"/>
    <x v="1"/>
    <n v="434"/>
    <n v="131"/>
    <n v="14272"/>
    <m/>
    <x v="1"/>
    <n v="22800"/>
    <n v="478"/>
    <m/>
    <x v="0"/>
    <n v="108"/>
    <n v="38231"/>
    <x v="0"/>
    <s v="ANADARKO PETROLEUM CORP"/>
    <n v="21.656600000000001"/>
    <n v="10.77999"/>
    <n v="620.83199999999999"/>
    <n v="0"/>
    <n v="653.26859000000002"/>
    <n v="643.18799999999999"/>
    <n v="7.8344199999999988"/>
    <n v="0"/>
    <x v="1"/>
    <n v="2.2485600000000003"/>
    <n v="653.27098000000001"/>
    <n v="-1.8292595608039889E-6"/>
    <n v="38223"/>
    <n v="-1.0463808303031889E-4"/>
    <n v="3.3151142319577928E-2"/>
    <n v="1.6501619953899819E-2"/>
    <n v="0.95034723772652219"/>
    <n v="0.98456539428706902"/>
    <n v="1.1992603743089887E-2"/>
    <n v="3.4420019698410608E-3"/>
    <x v="0"/>
    <n v="8"/>
    <x v="0"/>
    <m/>
    <m/>
    <x v="0"/>
    <m/>
    <x v="0"/>
    <x v="0"/>
    <m/>
    <x v="0"/>
    <x v="0"/>
    <x v="0"/>
    <m/>
    <x v="0"/>
    <x v="0"/>
    <x v="0"/>
    <x v="0"/>
    <x v="0"/>
    <x v="0"/>
    <x v="0"/>
    <x v="0"/>
    <x v="0"/>
    <x v="0"/>
    <x v="0"/>
    <x v="0"/>
    <x v="0"/>
    <m/>
    <x v="0"/>
    <x v="0"/>
    <x v="0"/>
    <x v="0"/>
    <x v="0"/>
    <s v="WELLHEAD"/>
    <n v="20030402"/>
    <x v="0"/>
    <s v="CHAMPION TECHNOLOGIES VERNAL UT"/>
    <m/>
    <m/>
    <d v="2003-04-07T00:00:00"/>
  </r>
  <r>
    <x v="1"/>
    <s v="T19N R092W S05 fMESAVERDE/ALMOND"/>
    <n v="558"/>
    <x v="0"/>
    <x v="0"/>
    <m/>
    <s v="C  SW"/>
    <n v="5"/>
    <n v="19"/>
    <n v="92"/>
    <n v="41.379555000000003"/>
    <n v="-108.184696"/>
    <s v="4903720510"/>
    <s v="9-5 TIER 2"/>
    <x v="0"/>
    <s v="MESAVERDE/ALMOND"/>
    <m/>
    <m/>
    <s v=""/>
    <x v="0"/>
    <m/>
    <m/>
    <m/>
    <m/>
    <x v="2"/>
    <d v="1984-09-13T00:00:00"/>
    <n v="8.59"/>
    <x v="1"/>
    <n v="33"/>
    <n v="14"/>
    <n v="3309"/>
    <n v="182"/>
    <x v="1"/>
    <n v="2703"/>
    <n v="2916"/>
    <n v="132"/>
    <x v="1"/>
    <n v="6"/>
    <n v="7817"/>
    <x v="0"/>
    <s v="AMOCO PRODUCTION COMPANY"/>
    <n v="1.6467000000000001"/>
    <n v="1.1520600000000001"/>
    <n v="143.94149999999999"/>
    <n v="4.6555599999999995"/>
    <n v="151.39581999999999"/>
    <n v="76.251629999999992"/>
    <n v="47.793239999999997"/>
    <n v="4.3995600000000001"/>
    <x v="1"/>
    <n v="0.12492"/>
    <n v="128.56934999999999"/>
    <n v="8.1533249296689314E-2"/>
    <n v="9295"/>
    <n v="8.6372136512388967E-2"/>
    <n v="1.0876786426468051E-2"/>
    <n v="7.6095892211555122E-3"/>
    <n v="0.98151362435237655"/>
    <n v="0.59307782142477972"/>
    <n v="0.37173120965455608"/>
    <n v="9.7161570778727605E-4"/>
    <x v="1"/>
    <n v="0"/>
    <x v="1"/>
    <n v="0"/>
    <n v="1"/>
    <x v="0"/>
    <n v="0"/>
    <x v="0"/>
    <x v="1"/>
    <m/>
    <x v="1"/>
    <x v="1"/>
    <x v="1"/>
    <n v="0"/>
    <x v="1"/>
    <x v="1"/>
    <x v="1"/>
    <x v="1"/>
    <x v="0"/>
    <x v="0"/>
    <x v="0"/>
    <x v="0"/>
    <x v="0"/>
    <x v="0"/>
    <x v="0"/>
    <x v="0"/>
    <x v="0"/>
    <m/>
    <x v="0"/>
    <x v="0"/>
    <x v="0"/>
    <x v="0"/>
    <x v="0"/>
    <m/>
    <n v="19840913"/>
    <x v="1"/>
    <m/>
    <m/>
    <m/>
    <m/>
  </r>
  <r>
    <x v="0"/>
    <s v="T19N R092W S01 fMESAVERDE"/>
    <n v="49124970"/>
    <x v="0"/>
    <x v="2"/>
    <s v="WC"/>
    <m/>
    <s v="1"/>
    <n v="19"/>
    <n v="92"/>
    <n v="41.647500000000001"/>
    <n v="-107.7141"/>
    <s v="4900720273"/>
    <s v="FILLMORE CREEK NO. 1"/>
    <x v="0"/>
    <s v="MESAVERDE"/>
    <m/>
    <m/>
    <n v="15"/>
    <x v="0"/>
    <n v="10420"/>
    <n v="10435"/>
    <n v="11655"/>
    <m/>
    <x v="5"/>
    <d v="1976-07-15T00:00:00"/>
    <n v="7.5"/>
    <x v="0"/>
    <n v="50"/>
    <n v="11"/>
    <n v="4298"/>
    <n v="79"/>
    <x v="0"/>
    <n v="5600"/>
    <n v="2074"/>
    <m/>
    <x v="0"/>
    <n v="21"/>
    <n v="11080"/>
    <x v="0"/>
    <m/>
    <n v="2.4950000000000001"/>
    <n v="0.90519000000000005"/>
    <n v="186.96299999999999"/>
    <n v="2.0208200000000001"/>
    <n v="192.38400999999999"/>
    <n v="157.976"/>
    <n v="33.992859999999993"/>
    <m/>
    <x v="0"/>
    <n v="0.43722000000000005"/>
    <n v="192.40608"/>
    <n v="-5.7355946978815333E-5"/>
    <n v="12130"/>
    <n v="4.5239121068504952E-2"/>
    <n v="1.2968853284636287E-2"/>
    <n v="4.7051207634147977E-3"/>
    <n v="0.98232602595194884"/>
    <n v="0.82105513505602312"/>
    <n v="0.17667248353066595"/>
    <n v="2.2723814133108478E-3"/>
    <x v="0"/>
    <m/>
    <x v="0"/>
    <m/>
    <m/>
    <x v="0"/>
    <m/>
    <x v="0"/>
    <x v="0"/>
    <m/>
    <x v="0"/>
    <x v="0"/>
    <x v="0"/>
    <m/>
    <x v="0"/>
    <x v="0"/>
    <x v="0"/>
    <x v="0"/>
    <x v="0"/>
    <x v="0"/>
    <x v="0"/>
    <x v="0"/>
    <x v="0"/>
    <x v="0"/>
    <x v="0"/>
    <x v="0"/>
    <x v="0"/>
    <m/>
    <x v="0"/>
    <x v="0"/>
    <x v="0"/>
    <x v="0"/>
    <x v="0"/>
    <s v="WELLHEAD"/>
    <m/>
    <x v="0"/>
    <m/>
    <m/>
    <m/>
    <m/>
  </r>
  <r>
    <x v="1"/>
    <s v="T19N R091W S31 fMESAVERDE"/>
    <n v="5020"/>
    <x v="0"/>
    <x v="2"/>
    <s v="FILLMORE"/>
    <s v="SE SW"/>
    <n v="31"/>
    <n v="19"/>
    <n v="91"/>
    <n v="41.575566999999999"/>
    <n v="-107.694335"/>
    <s v="4900722576"/>
    <s v="31-2 FILLMORE CREEK"/>
    <x v="0"/>
    <s v="MESAVERDE"/>
    <m/>
    <m/>
    <n v="293"/>
    <x v="0"/>
    <n v="8430"/>
    <n v="8723"/>
    <n v="8853"/>
    <n v="8847"/>
    <x v="2"/>
    <d v="2005-03-21T00:00:00"/>
    <n v="7.85"/>
    <x v="1"/>
    <n v="40.299999999999997"/>
    <n v="13.2"/>
    <n v="3850"/>
    <n v="87"/>
    <x v="1"/>
    <n v="3850"/>
    <n v="4770"/>
    <n v="0"/>
    <x v="1"/>
    <n v="138"/>
    <n v="11800"/>
    <x v="0"/>
    <s v="BP AMERICA PRODUCTION COMPANY"/>
    <n v="2.0109699999999999"/>
    <n v="1.086228"/>
    <n v="167.47499999999999"/>
    <n v="2.22546"/>
    <n v="172.79765799999998"/>
    <n v="108.60849999999999"/>
    <n v="78.180299999999988"/>
    <n v="0"/>
    <x v="1"/>
    <n v="2.8731600000000004"/>
    <n v="189.66195999999999"/>
    <n v="-4.6527395501476276E-2"/>
    <n v="12748.5"/>
    <n v="3.8637798643501642E-2"/>
    <n v="1.1637715599131558E-2"/>
    <n v="6.2861268640573825E-3"/>
    <n v="0.9820761575368111"/>
    <n v="0.57264250564530705"/>
    <n v="0.41220864742724367"/>
    <n v="1.5148846927449239E-2"/>
    <x v="1"/>
    <n v="5.6"/>
    <x v="1"/>
    <n v="0"/>
    <n v="0"/>
    <x v="1"/>
    <n v="20300"/>
    <x v="1"/>
    <x v="1"/>
    <n v="0"/>
    <x v="1"/>
    <x v="1"/>
    <x v="1"/>
    <n v="0"/>
    <x v="1"/>
    <x v="1"/>
    <x v="1"/>
    <x v="1"/>
    <x v="0"/>
    <x v="0"/>
    <x v="0"/>
    <x v="0"/>
    <x v="0"/>
    <x v="0"/>
    <x v="0"/>
    <x v="0"/>
    <x v="0"/>
    <m/>
    <x v="0"/>
    <x v="0"/>
    <x v="0"/>
    <x v="0"/>
    <x v="0"/>
    <m/>
    <n v="20050321"/>
    <x v="0"/>
    <s v="BP ID No W0036"/>
    <m/>
    <s v="8430-8723"/>
    <d v="2005-03-23T00:00:00"/>
  </r>
  <r>
    <x v="1"/>
    <s v="T19N R091W S30 fMESAVERDE/ALMOND"/>
    <n v="4033"/>
    <x v="0"/>
    <x v="2"/>
    <s v="FILLMORE"/>
    <s v="NW NE"/>
    <n v="30"/>
    <n v="19"/>
    <n v="91"/>
    <n v="41.596220000000002"/>
    <n v="-107.689583"/>
    <s v="4900722123"/>
    <s v="FEDERAL BF 2-30"/>
    <x v="0"/>
    <s v="MESAVERDE/ALMOND"/>
    <m/>
    <m/>
    <m/>
    <x v="0"/>
    <s v="8676"/>
    <m/>
    <n v="8870"/>
    <m/>
    <x v="5"/>
    <d v="2003-04-02T00:00:00"/>
    <n v="7"/>
    <x v="1"/>
    <n v="424"/>
    <n v="141"/>
    <n v="15047"/>
    <m/>
    <x v="1"/>
    <n v="24000"/>
    <n v="488"/>
    <m/>
    <x v="0"/>
    <n v="108"/>
    <n v="40215"/>
    <x v="0"/>
    <s v="ANADARKO PETROLEUM CORP"/>
    <n v="21.157599999999999"/>
    <n v="11.60289"/>
    <n v="654.54449999999997"/>
    <n v="0"/>
    <n v="687.30498999999998"/>
    <n v="677.04"/>
    <n v="7.9983199999999988"/>
    <n v="0"/>
    <x v="1"/>
    <n v="2.2485600000000003"/>
    <n v="687.28688"/>
    <n v="1.317481966482077E-5"/>
    <n v="40208"/>
    <n v="-8.703977717817043E-5"/>
    <n v="3.0783422654911904E-2"/>
    <n v="1.6881719424152588E-2"/>
    <n v="0.95233485792093553"/>
    <n v="0.98509082553707406"/>
    <n v="1.1637527548903594E-2"/>
    <n v="3.2716469140222789E-3"/>
    <x v="0"/>
    <n v="7"/>
    <x v="0"/>
    <m/>
    <m/>
    <x v="0"/>
    <m/>
    <x v="0"/>
    <x v="0"/>
    <m/>
    <x v="0"/>
    <x v="0"/>
    <x v="0"/>
    <m/>
    <x v="0"/>
    <x v="0"/>
    <x v="0"/>
    <x v="0"/>
    <x v="0"/>
    <x v="0"/>
    <x v="0"/>
    <x v="0"/>
    <x v="0"/>
    <x v="0"/>
    <x v="0"/>
    <x v="0"/>
    <x v="0"/>
    <m/>
    <x v="0"/>
    <x v="0"/>
    <x v="0"/>
    <x v="0"/>
    <x v="0"/>
    <s v="WELLHEAD"/>
    <n v="20030402"/>
    <x v="0"/>
    <s v="CHAMPION TECHNOLOGIES VERNAL UT"/>
    <m/>
    <m/>
    <d v="2003-04-07T00:00:00"/>
  </r>
  <r>
    <x v="1"/>
    <s v="T19N R091W S30 fLEWIS"/>
    <n v="4032"/>
    <x v="0"/>
    <x v="2"/>
    <s v="FILLMORE"/>
    <s v="SW NW"/>
    <n v="30"/>
    <n v="19"/>
    <n v="91"/>
    <n v="41.59686"/>
    <n v="-107.69466"/>
    <s v="4900720570"/>
    <s v="FEDERAL BF #1"/>
    <x v="0"/>
    <s v="LEWIS"/>
    <m/>
    <m/>
    <m/>
    <x v="0"/>
    <s v="7825"/>
    <m/>
    <n v="8866"/>
    <n v="8540"/>
    <x v="5"/>
    <d v="2003-04-02T00:00:00"/>
    <n v="7"/>
    <x v="1"/>
    <n v="414"/>
    <n v="121"/>
    <n v="14635"/>
    <m/>
    <x v="1"/>
    <n v="23300"/>
    <n v="468"/>
    <m/>
    <x v="0"/>
    <n v="108"/>
    <n v="39053"/>
    <x v="0"/>
    <s v="ANADARKO PETROLEUM CORP"/>
    <n v="20.6586"/>
    <n v="9.9570900000000009"/>
    <n v="636.62249999999995"/>
    <n v="0"/>
    <n v="667.23818999999992"/>
    <n v="657.29300000000001"/>
    <n v="7.6705199999999989"/>
    <n v="0"/>
    <x v="1"/>
    <n v="2.2485600000000003"/>
    <n v="667.21208000000001"/>
    <n v="1.9566109421150081E-5"/>
    <n v="39046"/>
    <n v="-8.9629828807026975E-5"/>
    <n v="3.0961357292813234E-2"/>
    <n v="1.4922841871506189E-2"/>
    <n v="0.95411580083568059"/>
    <n v="0.98513354254617214"/>
    <n v="1.1496374586023681E-2"/>
    <n v="3.3700828678041926E-3"/>
    <x v="0"/>
    <n v="7"/>
    <x v="0"/>
    <m/>
    <m/>
    <x v="0"/>
    <m/>
    <x v="0"/>
    <x v="0"/>
    <m/>
    <x v="0"/>
    <x v="0"/>
    <x v="0"/>
    <m/>
    <x v="0"/>
    <x v="0"/>
    <x v="0"/>
    <x v="0"/>
    <x v="0"/>
    <x v="0"/>
    <x v="0"/>
    <x v="0"/>
    <x v="0"/>
    <x v="0"/>
    <x v="0"/>
    <x v="0"/>
    <x v="0"/>
    <m/>
    <x v="0"/>
    <x v="0"/>
    <x v="0"/>
    <x v="0"/>
    <x v="0"/>
    <s v="WELLHEAD"/>
    <n v="20030402"/>
    <x v="0"/>
    <s v="CHAMPION TECHNOLOGIES VERNAL UT"/>
    <m/>
    <m/>
    <d v="2003-04-07T00:00:00"/>
  </r>
  <r>
    <x v="1"/>
    <s v="T19N R091W S15 fLEWIS"/>
    <n v="5027"/>
    <x v="0"/>
    <x v="2"/>
    <s v="FILLMORE"/>
    <s v="SW SW"/>
    <n v="15"/>
    <n v="19"/>
    <n v="91"/>
    <n v="41.617652"/>
    <n v="-107.637434"/>
    <s v="4900722569"/>
    <s v="15-01 FILLMORE CREEK"/>
    <x v="0"/>
    <s v="LEWIS"/>
    <m/>
    <m/>
    <n v="10"/>
    <x v="0"/>
    <n v="7948"/>
    <n v="7958"/>
    <n v="9020"/>
    <m/>
    <x v="2"/>
    <d v="2005-03-21T00:00:00"/>
    <n v="8.39"/>
    <x v="1"/>
    <n v="28"/>
    <n v="8"/>
    <n v="5170"/>
    <n v="59"/>
    <x v="1"/>
    <n v="4850"/>
    <n v="3720"/>
    <n v="0"/>
    <x v="1"/>
    <n v="89"/>
    <n v="14300"/>
    <x v="0"/>
    <s v="BP AMERICA PRODUCTION COMPANY"/>
    <n v="1.3972"/>
    <n v="0.65832000000000002"/>
    <n v="224.89500000000001"/>
    <n v="1.50922"/>
    <n v="228.45973999999998"/>
    <n v="136.8185"/>
    <n v="60.970799999999997"/>
    <n v="0"/>
    <x v="1"/>
    <n v="1.8529800000000001"/>
    <n v="199.64228"/>
    <n v="6.7314468639975075E-2"/>
    <n v="13924"/>
    <n v="-1.3321995464852607E-2"/>
    <n v="6.1157383791122242E-3"/>
    <n v="2.8815580373154591E-3"/>
    <n v="0.99100270358357234"/>
    <n v="0.68531826024026576"/>
    <n v="0.30540023886723794"/>
    <n v="9.2815008924963197E-3"/>
    <x v="1"/>
    <n v="4"/>
    <x v="1"/>
    <n v="0"/>
    <n v="0"/>
    <x v="1"/>
    <n v="24600"/>
    <x v="1"/>
    <x v="1"/>
    <n v="0"/>
    <x v="1"/>
    <x v="1"/>
    <x v="1"/>
    <n v="0"/>
    <x v="1"/>
    <x v="1"/>
    <x v="1"/>
    <x v="1"/>
    <x v="0"/>
    <x v="0"/>
    <x v="0"/>
    <x v="0"/>
    <x v="0"/>
    <x v="0"/>
    <x v="0"/>
    <x v="0"/>
    <x v="0"/>
    <m/>
    <x v="0"/>
    <x v="0"/>
    <x v="0"/>
    <x v="0"/>
    <x v="0"/>
    <m/>
    <n v="20050321"/>
    <x v="0"/>
    <s v="BP ID No W0045; MESAVERDE ALSO PERFED 8645-8782"/>
    <m/>
    <s v="7948-7958"/>
    <d v="2005-03-23T00:00:00"/>
  </r>
  <r>
    <x v="1"/>
    <s v="T19N R091W S09 fLEWIS"/>
    <n v="5028"/>
    <x v="0"/>
    <x v="2"/>
    <s v="FILLMORE"/>
    <s v="SW SW"/>
    <n v="9"/>
    <n v="19"/>
    <n v="91"/>
    <n v="41.632452000000001"/>
    <n v="-107.65676000000001"/>
    <s v="4900722568"/>
    <s v="9-1 FILLMORE CREEK"/>
    <x v="0"/>
    <s v="LEWIS"/>
    <m/>
    <m/>
    <n v="15"/>
    <x v="0"/>
    <n v="8383"/>
    <n v="8398"/>
    <n v="9499"/>
    <n v="9495"/>
    <x v="2"/>
    <d v="2005-03-21T00:00:00"/>
    <n v="6.96"/>
    <x v="1"/>
    <n v="203"/>
    <n v="40.299999999999997"/>
    <n v="7690"/>
    <n v="73.400000000000006"/>
    <x v="1"/>
    <n v="13200"/>
    <n v="457"/>
    <n v="0"/>
    <x v="1"/>
    <n v="128"/>
    <n v="26400"/>
    <x v="0"/>
    <s v="BP AMERICA PRODUCTION COMPANY"/>
    <n v="10.1297"/>
    <n v="3.316287"/>
    <n v="334.51499999999999"/>
    <n v="1.877572"/>
    <n v="349.83855899999998"/>
    <n v="372.37200000000001"/>
    <n v="7.4902299999999995"/>
    <n v="0"/>
    <x v="1"/>
    <n v="2.6649600000000002"/>
    <n v="382.52719000000002"/>
    <n v="-4.4634297882764642E-2"/>
    <n v="21791.7"/>
    <n v="-9.562435025118432E-2"/>
    <n v="2.8955355947484336E-2"/>
    <n v="9.4794782184087385E-3"/>
    <n v="0.96156516583410689"/>
    <n v="0.97345237079748503"/>
    <n v="1.9580908745336505E-2"/>
    <n v="6.9667204571784817E-3"/>
    <x v="1"/>
    <n v="4.8"/>
    <x v="1"/>
    <n v="0"/>
    <n v="0"/>
    <x v="1"/>
    <n v="45400"/>
    <x v="1"/>
    <x v="1"/>
    <n v="0"/>
    <x v="1"/>
    <x v="1"/>
    <x v="1"/>
    <n v="0"/>
    <x v="1"/>
    <x v="1"/>
    <x v="1"/>
    <x v="1"/>
    <x v="0"/>
    <x v="0"/>
    <x v="0"/>
    <x v="0"/>
    <x v="0"/>
    <x v="0"/>
    <x v="0"/>
    <x v="0"/>
    <x v="0"/>
    <m/>
    <x v="0"/>
    <x v="0"/>
    <x v="0"/>
    <x v="0"/>
    <x v="0"/>
    <m/>
    <n v="20050321"/>
    <x v="0"/>
    <s v="BP ID No W0046"/>
    <m/>
    <s v="8383-8398"/>
    <d v="2005-03-23T00:00:00"/>
  </r>
  <r>
    <x v="0"/>
    <s v="T19N R090W S36 fTENSLEEP"/>
    <n v="49008440"/>
    <x v="0"/>
    <x v="2"/>
    <s v="SUGAR CREEK"/>
    <m/>
    <s v="36"/>
    <n v="19"/>
    <n v="90"/>
    <n v="41.578859999999999"/>
    <n v="-107.48693"/>
    <s v="4900720116"/>
    <s v="UNIT NO. 5"/>
    <x v="0"/>
    <s v="TENSLEEP"/>
    <n v="2149"/>
    <m/>
    <n v="90"/>
    <x v="0"/>
    <n v="10705"/>
    <n v="10795"/>
    <m/>
    <m/>
    <x v="0"/>
    <d v="1971-08-18T00:00:00"/>
    <n v="8.5"/>
    <x v="0"/>
    <n v="175"/>
    <n v="40"/>
    <n v="3927"/>
    <n v="340"/>
    <x v="0"/>
    <n v="3200"/>
    <n v="1488"/>
    <m/>
    <x v="0"/>
    <n v="3543"/>
    <n v="12054"/>
    <x v="0"/>
    <m/>
    <n v="8.7324999999999999"/>
    <n v="3.2915999999999999"/>
    <n v="170.8245"/>
    <n v="8.6971999999999987"/>
    <n v="191.54580000000001"/>
    <n v="90.271999999999991"/>
    <n v="24.388319999999997"/>
    <m/>
    <x v="0"/>
    <n v="73.765260000000012"/>
    <n v="188.42558"/>
    <n v="8.2117237356140287E-3"/>
    <n v="12710"/>
    <n v="2.6490066225165563E-2"/>
    <n v="4.5589618775248524E-2"/>
    <n v="1.7184401850627889E-2"/>
    <n v="0.93722597937412355"/>
    <n v="0.47908569526494221"/>
    <n v="0.12943210789108356"/>
    <n v="0.39148219684397423"/>
    <x v="0"/>
    <m/>
    <x v="0"/>
    <m/>
    <m/>
    <x v="0"/>
    <m/>
    <x v="0"/>
    <x v="0"/>
    <m/>
    <x v="0"/>
    <x v="0"/>
    <x v="0"/>
    <m/>
    <x v="0"/>
    <x v="0"/>
    <x v="0"/>
    <x v="0"/>
    <x v="0"/>
    <x v="0"/>
    <x v="0"/>
    <x v="0"/>
    <x v="0"/>
    <x v="0"/>
    <x v="0"/>
    <x v="0"/>
    <x v="0"/>
    <m/>
    <x v="0"/>
    <x v="0"/>
    <x v="0"/>
    <x v="0"/>
    <x v="0"/>
    <s v="DST NO. 4 (BOTTOM)"/>
    <m/>
    <x v="0"/>
    <m/>
    <m/>
    <m/>
    <m/>
  </r>
  <r>
    <x v="0"/>
    <s v="T19N R090W S36 fMUDDY"/>
    <n v="49008441"/>
    <x v="0"/>
    <x v="2"/>
    <s v="SUGAR CREEK"/>
    <m/>
    <s v="36"/>
    <n v="19"/>
    <n v="90"/>
    <n v="41.578859999999999"/>
    <n v="-107.48693"/>
    <s v="4900720116"/>
    <s v="UNIT NO. 5"/>
    <x v="0"/>
    <s v="MUDDY"/>
    <n v="620"/>
    <n v="2149"/>
    <n v="40"/>
    <x v="0"/>
    <n v="8516"/>
    <n v="8556"/>
    <m/>
    <m/>
    <x v="0"/>
    <d v="1971-07-20T00:00:00"/>
    <n v="7.1"/>
    <x v="0"/>
    <n v="95"/>
    <n v="24"/>
    <n v="5045"/>
    <n v="46"/>
    <x v="0"/>
    <n v="7500"/>
    <n v="915"/>
    <m/>
    <x v="0"/>
    <n v="41"/>
    <n v="13202"/>
    <x v="0"/>
    <m/>
    <n v="4.7404999999999999"/>
    <n v="1.97496"/>
    <n v="219.45750000000001"/>
    <n v="1.1766799999999999"/>
    <n v="227.34963999999999"/>
    <n v="211.57499999999999"/>
    <n v="14.996849999999998"/>
    <m/>
    <x v="0"/>
    <n v="0.85362000000000005"/>
    <n v="227.42546999999999"/>
    <n v="-1.6674175506218073E-4"/>
    <n v="13663"/>
    <n v="1.7159873441280477E-2"/>
    <n v="2.085114363937414E-2"/>
    <n v="8.686884219390012E-3"/>
    <n v="0.97046197214123586"/>
    <n v="0.9303047719325368"/>
    <n v="6.5941822611161355E-2"/>
    <n v="3.7534054563017945E-3"/>
    <x v="0"/>
    <m/>
    <x v="0"/>
    <m/>
    <m/>
    <x v="0"/>
    <m/>
    <x v="0"/>
    <x v="0"/>
    <m/>
    <x v="0"/>
    <x v="0"/>
    <x v="0"/>
    <m/>
    <x v="0"/>
    <x v="0"/>
    <x v="0"/>
    <x v="0"/>
    <x v="0"/>
    <x v="0"/>
    <x v="0"/>
    <x v="0"/>
    <x v="0"/>
    <x v="0"/>
    <x v="0"/>
    <x v="0"/>
    <x v="0"/>
    <m/>
    <x v="0"/>
    <x v="0"/>
    <x v="0"/>
    <x v="0"/>
    <x v="0"/>
    <s v="DST NO. 3 (MFE)"/>
    <m/>
    <x v="0"/>
    <m/>
    <m/>
    <m/>
    <m/>
  </r>
  <r>
    <x v="0"/>
    <s v="T19N R090W S36 fFRONTIER"/>
    <n v="49008442"/>
    <x v="0"/>
    <x v="2"/>
    <s v="SUGAR CREEK"/>
    <m/>
    <s v="36"/>
    <n v="19"/>
    <n v="90"/>
    <n v="41.578859999999999"/>
    <n v="-107.48693"/>
    <s v="4900720116"/>
    <s v="UNIT NO. 5"/>
    <x v="0"/>
    <s v="FRONTIER"/>
    <m/>
    <n v="620"/>
    <n v="56"/>
    <x v="0"/>
    <n v="7840"/>
    <n v="7896"/>
    <m/>
    <m/>
    <x v="0"/>
    <d v="1971-07-20T00:00:00"/>
    <n v="7.1"/>
    <x v="0"/>
    <n v="152"/>
    <n v="35"/>
    <n v="6366"/>
    <n v="64"/>
    <x v="0"/>
    <n v="9500"/>
    <n v="1171"/>
    <m/>
    <x v="0"/>
    <n v="92"/>
    <n v="16786"/>
    <x v="0"/>
    <m/>
    <n v="7.5847999999999995"/>
    <n v="2.88015"/>
    <n v="276.92099999999999"/>
    <n v="1.6371199999999999"/>
    <n v="289.02306999999996"/>
    <n v="267.995"/>
    <n v="19.192689999999999"/>
    <m/>
    <x v="0"/>
    <n v="1.9154400000000003"/>
    <n v="289.10312999999996"/>
    <n v="-1.3848187471870871E-4"/>
    <n v="17377"/>
    <n v="1.7299417498463251E-2"/>
    <n v="2.6242887808229289E-2"/>
    <n v="9.9651214693692106E-3"/>
    <n v="0.96379199072240151"/>
    <n v="0.92698754247316528"/>
    <n v="6.6387001759545122E-2"/>
    <n v="6.6254557672896881E-3"/>
    <x v="0"/>
    <m/>
    <x v="0"/>
    <m/>
    <m/>
    <x v="0"/>
    <m/>
    <x v="0"/>
    <x v="0"/>
    <m/>
    <x v="0"/>
    <x v="0"/>
    <x v="0"/>
    <m/>
    <x v="0"/>
    <x v="0"/>
    <x v="0"/>
    <x v="0"/>
    <x v="0"/>
    <x v="0"/>
    <x v="0"/>
    <x v="0"/>
    <x v="0"/>
    <x v="0"/>
    <x v="0"/>
    <x v="0"/>
    <x v="0"/>
    <m/>
    <x v="0"/>
    <x v="0"/>
    <x v="0"/>
    <x v="0"/>
    <x v="0"/>
    <s v="DST NO. 2 (MIDDLE)"/>
    <m/>
    <x v="0"/>
    <m/>
    <m/>
    <m/>
    <m/>
  </r>
  <r>
    <x v="0"/>
    <s v="T19N R090W S35 fFRONTIER"/>
    <n v="49008383"/>
    <x v="0"/>
    <x v="2"/>
    <s v="SUGAR CREEK"/>
    <m/>
    <s v="35"/>
    <n v="19"/>
    <n v="90"/>
    <n v="41.575789999999998"/>
    <n v="-107.5017"/>
    <s v="4900720099"/>
    <s v="UNIT NO. 2"/>
    <x v="0"/>
    <s v="FRONTIER"/>
    <n v="-27"/>
    <m/>
    <n v="3"/>
    <x v="5"/>
    <n v="7888"/>
    <n v="7891"/>
    <m/>
    <m/>
    <x v="1"/>
    <d v="1971-01-29T00:00:00"/>
    <n v="7.3"/>
    <x v="0"/>
    <n v="450"/>
    <n v="137"/>
    <n v="9194"/>
    <n v="90"/>
    <x v="0"/>
    <n v="14800"/>
    <n v="1135"/>
    <m/>
    <x v="0"/>
    <n v="-1"/>
    <n v="25230"/>
    <x v="0"/>
    <m/>
    <n v="22.454999999999998"/>
    <n v="11.27373"/>
    <n v="399.93899999999996"/>
    <n v="2.3022"/>
    <n v="435.96992999999998"/>
    <n v="417.50799999999998"/>
    <n v="18.602649999999997"/>
    <m/>
    <x v="0"/>
    <n v="0"/>
    <n v="436.11064999999996"/>
    <n v="-1.6136123567845936E-4"/>
    <n v="25802"/>
    <n v="1.1208653393948895E-2"/>
    <n v="5.150584582748631E-2"/>
    <n v="2.5858962337150182E-2"/>
    <n v="0.92263519183536358"/>
    <n v="0.95734419693717643"/>
    <n v="4.265580306282362E-2"/>
    <n v="0"/>
    <x v="0"/>
    <m/>
    <x v="0"/>
    <m/>
    <m/>
    <x v="0"/>
    <m/>
    <x v="0"/>
    <x v="0"/>
    <m/>
    <x v="0"/>
    <x v="0"/>
    <x v="0"/>
    <m/>
    <x v="0"/>
    <x v="0"/>
    <x v="0"/>
    <x v="0"/>
    <x v="0"/>
    <x v="0"/>
    <x v="0"/>
    <x v="0"/>
    <x v="0"/>
    <x v="0"/>
    <x v="0"/>
    <x v="0"/>
    <x v="0"/>
    <m/>
    <x v="0"/>
    <x v="0"/>
    <x v="0"/>
    <x v="0"/>
    <x v="0"/>
    <s v="PRODUCED (1/27/71)"/>
    <m/>
    <x v="0"/>
    <m/>
    <m/>
    <m/>
    <m/>
  </r>
  <r>
    <x v="0"/>
    <s v="T19N R090W S35 fFRONTIER"/>
    <n v="49008388"/>
    <x v="0"/>
    <x v="2"/>
    <s v="SUGAR CREEK"/>
    <m/>
    <s v="35"/>
    <n v="19"/>
    <n v="90"/>
    <n v="41.575789999999998"/>
    <n v="-107.5017"/>
    <s v="4900720099"/>
    <s v="UNIT NO. 2"/>
    <x v="0"/>
    <s v="FRONTIER"/>
    <m/>
    <n v="-27"/>
    <n v="60"/>
    <x v="5"/>
    <n v="7855"/>
    <n v="7915"/>
    <m/>
    <m/>
    <x v="0"/>
    <d v="1970-11-17T00:00:00"/>
    <n v="7.6"/>
    <x v="0"/>
    <n v="24"/>
    <n v="26"/>
    <n v="3603"/>
    <n v="50"/>
    <x v="0"/>
    <n v="4150"/>
    <n v="2196"/>
    <m/>
    <x v="0"/>
    <n v="400"/>
    <n v="9334"/>
    <x v="0"/>
    <m/>
    <n v="1.1976"/>
    <n v="2.1395400000000002"/>
    <n v="156.73049999999998"/>
    <n v="1.2789999999999999"/>
    <n v="161.34663999999998"/>
    <n v="117.0715"/>
    <n v="35.992439999999995"/>
    <m/>
    <x v="0"/>
    <n v="8.3280000000000012"/>
    <n v="161.39194000000001"/>
    <n v="-1.4036127939840934E-4"/>
    <n v="10446"/>
    <n v="5.6218402426693632E-2"/>
    <n v="7.4225282906418139E-3"/>
    <n v="1.3260517851502829E-2"/>
    <n v="0.97931695385785533"/>
    <n v="0.72538628632879687"/>
    <n v="0.22301262380265083"/>
    <n v="5.1601089868552302E-2"/>
    <x v="0"/>
    <m/>
    <x v="0"/>
    <m/>
    <m/>
    <x v="0"/>
    <m/>
    <x v="0"/>
    <x v="0"/>
    <m/>
    <x v="0"/>
    <x v="0"/>
    <x v="0"/>
    <m/>
    <x v="0"/>
    <x v="0"/>
    <x v="0"/>
    <x v="0"/>
    <x v="0"/>
    <x v="0"/>
    <x v="0"/>
    <x v="0"/>
    <x v="0"/>
    <x v="0"/>
    <x v="0"/>
    <x v="0"/>
    <x v="0"/>
    <m/>
    <x v="0"/>
    <x v="0"/>
    <x v="0"/>
    <x v="0"/>
    <x v="0"/>
    <s v="DST NO. 2 (MFE)"/>
    <m/>
    <x v="0"/>
    <m/>
    <m/>
    <m/>
    <m/>
  </r>
  <r>
    <x v="0"/>
    <s v="T19N R090W S26 fTENSLEEP"/>
    <n v="49017257"/>
    <x v="0"/>
    <x v="2"/>
    <s v="SUGAR CREEK"/>
    <m/>
    <s v="26"/>
    <n v="19"/>
    <n v="90"/>
    <n v="41.58719"/>
    <n v="-107.50512000000001"/>
    <s v="4900720034"/>
    <s v="GOV'T TROWBRIDGE NO. 1"/>
    <x v="0"/>
    <s v="TENSLEEP"/>
    <n v="1454"/>
    <m/>
    <m/>
    <x v="0"/>
    <n v="12000"/>
    <n v="0"/>
    <m/>
    <m/>
    <x v="1"/>
    <d v="1969-06-03T00:00:00"/>
    <n v="7.9"/>
    <x v="0"/>
    <n v="170"/>
    <n v="68"/>
    <n v="34823"/>
    <n v="2800"/>
    <x v="0"/>
    <n v="55000"/>
    <n v="1415"/>
    <m/>
    <x v="0"/>
    <n v="1261"/>
    <n v="94819"/>
    <x v="0"/>
    <m/>
    <n v="8.4830000000000005"/>
    <n v="5.59572"/>
    <n v="1514.8004999999998"/>
    <n v="71.623999999999995"/>
    <n v="1600.5032199999998"/>
    <n v="1551.55"/>
    <n v="23.191849999999999"/>
    <m/>
    <x v="0"/>
    <n v="26.254020000000001"/>
    <n v="1600.99587"/>
    <n v="-1.5388103702385864E-4"/>
    <n v="95534"/>
    <n v="3.7561793089680752E-3"/>
    <n v="5.3002080183256368E-3"/>
    <n v="3.4962253934109552E-3"/>
    <n v="0.99120356658826347"/>
    <n v="0.96911555430808205"/>
    <n v="1.4485889960478161E-2"/>
    <n v="1.6398555731439831E-2"/>
    <x v="0"/>
    <m/>
    <x v="0"/>
    <m/>
    <m/>
    <x v="0"/>
    <m/>
    <x v="0"/>
    <x v="0"/>
    <m/>
    <x v="0"/>
    <x v="0"/>
    <x v="0"/>
    <m/>
    <x v="0"/>
    <x v="0"/>
    <x v="0"/>
    <x v="0"/>
    <x v="0"/>
    <x v="0"/>
    <x v="0"/>
    <x v="0"/>
    <x v="0"/>
    <x v="0"/>
    <x v="0"/>
    <x v="0"/>
    <x v="0"/>
    <m/>
    <x v="0"/>
    <x v="0"/>
    <x v="0"/>
    <x v="0"/>
    <x v="0"/>
    <s v="PRODUCTION"/>
    <m/>
    <x v="0"/>
    <m/>
    <m/>
    <m/>
    <m/>
  </r>
  <r>
    <x v="0"/>
    <s v="T19N R090W S26 fTENSLEEP"/>
    <n v="49017263"/>
    <x v="0"/>
    <x v="2"/>
    <s v="SUGAR CREEK"/>
    <m/>
    <s v="26"/>
    <n v="19"/>
    <n v="90"/>
    <n v="41.58719"/>
    <n v="-107.50512000000001"/>
    <s v="4900720034"/>
    <s v="GOV'T TROWBRIDGE NO. 1"/>
    <x v="0"/>
    <s v="TENSLEEP"/>
    <n v="1510"/>
    <n v="1454"/>
    <n v="41"/>
    <x v="3"/>
    <n v="10505"/>
    <n v="10546"/>
    <m/>
    <m/>
    <x v="0"/>
    <d v="1968-05-01T00:00:00"/>
    <n v="7.5999999046325684"/>
    <x v="0"/>
    <n v="542"/>
    <n v="83"/>
    <n v="4339"/>
    <n v="320"/>
    <x v="0"/>
    <n v="1400"/>
    <n v="3001"/>
    <m/>
    <x v="0"/>
    <n v="6832"/>
    <n v="14993"/>
    <x v="0"/>
    <m/>
    <n v="27.0458"/>
    <n v="6.8300700000000001"/>
    <n v="188.7465"/>
    <n v="8.1855999999999991"/>
    <n v="230.80796999999998"/>
    <n v="39.494"/>
    <n v="49.186389999999996"/>
    <m/>
    <x v="0"/>
    <n v="142.24224000000001"/>
    <n v="230.92263"/>
    <n v="-2.4832662162744873E-4"/>
    <n v="16514"/>
    <n v="4.8274986510934079E-2"/>
    <n v="0.11717879586220528"/>
    <n v="2.9592002390558699E-2"/>
    <n v="0.85322920174723604"/>
    <n v="0.17102697990231619"/>
    <n v="0.21299943621809606"/>
    <n v="0.61597358387958778"/>
    <x v="0"/>
    <m/>
    <x v="0"/>
    <m/>
    <m/>
    <x v="0"/>
    <m/>
    <x v="0"/>
    <x v="0"/>
    <m/>
    <x v="0"/>
    <x v="0"/>
    <x v="0"/>
    <m/>
    <x v="0"/>
    <x v="0"/>
    <x v="0"/>
    <x v="0"/>
    <x v="0"/>
    <x v="0"/>
    <x v="0"/>
    <x v="0"/>
    <x v="0"/>
    <x v="0"/>
    <x v="0"/>
    <x v="0"/>
    <x v="0"/>
    <m/>
    <x v="0"/>
    <x v="0"/>
    <x v="0"/>
    <x v="0"/>
    <x v="0"/>
    <s v="DST NO. 4 (MIDDLE)"/>
    <m/>
    <x v="0"/>
    <m/>
    <m/>
    <m/>
    <m/>
  </r>
  <r>
    <x v="0"/>
    <s v="T19N R090W S26 fSUNDANCE"/>
    <n v="49017258"/>
    <x v="0"/>
    <x v="2"/>
    <s v="SUGAR CREEK"/>
    <m/>
    <s v="26"/>
    <n v="19"/>
    <n v="90"/>
    <n v="41.58719"/>
    <n v="-107.50512000000001"/>
    <s v="4900720034"/>
    <s v="GOV'T TROWBRIDGE NO. 1"/>
    <x v="0"/>
    <s v="SUNDANCE"/>
    <n v="1122"/>
    <n v="0"/>
    <m/>
    <x v="1"/>
    <n v="8900"/>
    <n v="8928"/>
    <m/>
    <m/>
    <x v="1"/>
    <d v="1969-06-03T00:00:00"/>
    <n v="7.4"/>
    <x v="0"/>
    <n v="555"/>
    <n v="68"/>
    <n v="14482"/>
    <n v="339"/>
    <x v="0"/>
    <n v="23200"/>
    <n v="1025"/>
    <m/>
    <x v="0"/>
    <n v="40"/>
    <n v="39189"/>
    <x v="0"/>
    <m/>
    <n v="27.694500000000001"/>
    <n v="5.59572"/>
    <n v="629.96699999999998"/>
    <n v="8.671619999999999"/>
    <n v="671.92883999999992"/>
    <n v="654.47199999999998"/>
    <n v="16.79975"/>
    <m/>
    <x v="0"/>
    <n v="0.8328000000000001"/>
    <n v="672.10455000000002"/>
    <n v="-1.3073335923603402E-4"/>
    <n v="39706"/>
    <n v="6.5530134989543066E-3"/>
    <n v="4.121641809570193E-2"/>
    <n v="8.3278461451364409E-3"/>
    <n v="0.95045573575916165"/>
    <n v="0.9737651679340662"/>
    <n v="2.4995739130169552E-2"/>
    <n v="1.239092935764235E-3"/>
    <x v="0"/>
    <m/>
    <x v="0"/>
    <m/>
    <m/>
    <x v="0"/>
    <m/>
    <x v="0"/>
    <x v="0"/>
    <m/>
    <x v="0"/>
    <x v="0"/>
    <x v="0"/>
    <m/>
    <x v="0"/>
    <x v="0"/>
    <x v="0"/>
    <x v="0"/>
    <x v="0"/>
    <x v="0"/>
    <x v="0"/>
    <x v="0"/>
    <x v="0"/>
    <x v="0"/>
    <x v="0"/>
    <x v="0"/>
    <x v="0"/>
    <m/>
    <x v="0"/>
    <x v="0"/>
    <x v="0"/>
    <x v="0"/>
    <x v="0"/>
    <s v="PRODUCTION"/>
    <m/>
    <x v="0"/>
    <m/>
    <m/>
    <m/>
    <m/>
  </r>
  <r>
    <x v="0"/>
    <s v="T19N R090W S26 fNUGGET"/>
    <n v="49017265"/>
    <x v="0"/>
    <x v="2"/>
    <s v="SUGAR CREEK"/>
    <m/>
    <s v="26"/>
    <n v="19"/>
    <n v="90"/>
    <n v="41.58719"/>
    <n v="-107.50512000000001"/>
    <s v="4900720034"/>
    <s v="GOV'T TROWBRIDGE NO. 1"/>
    <x v="0"/>
    <s v="NUGGET"/>
    <n v="0"/>
    <n v="1510"/>
    <n v="67"/>
    <x v="0"/>
    <n v="8928"/>
    <n v="8995"/>
    <m/>
    <m/>
    <x v="0"/>
    <d v="1968-04-12T00:00:00"/>
    <n v="8.9"/>
    <x v="0"/>
    <n v="95"/>
    <n v="8"/>
    <n v="3876"/>
    <n v="230"/>
    <x v="0"/>
    <n v="750"/>
    <n v="6954"/>
    <m/>
    <x v="0"/>
    <n v="1572"/>
    <n v="10316"/>
    <x v="0"/>
    <m/>
    <n v="4.7404999999999999"/>
    <n v="0.65832000000000002"/>
    <n v="168.60599999999999"/>
    <n v="5.8834"/>
    <n v="179.88821999999999"/>
    <n v="21.157499999999999"/>
    <n v="113.97605999999999"/>
    <m/>
    <x v="0"/>
    <n v="32.729040000000005"/>
    <n v="167.86259999999999"/>
    <n v="3.4581140599467181E-2"/>
    <n v="13482"/>
    <n v="0.1330363896125725"/>
    <n v="2.6352475998706309E-2"/>
    <n v="3.6596059486274312E-3"/>
    <n v="0.96998791805266626"/>
    <n v="0.12604058319125286"/>
    <n v="0.67898424068255825"/>
    <n v="0.19497517612618898"/>
    <x v="0"/>
    <m/>
    <x v="0"/>
    <m/>
    <m/>
    <x v="0"/>
    <m/>
    <x v="0"/>
    <x v="0"/>
    <m/>
    <x v="0"/>
    <x v="0"/>
    <x v="0"/>
    <m/>
    <x v="0"/>
    <x v="0"/>
    <x v="0"/>
    <x v="0"/>
    <x v="0"/>
    <x v="0"/>
    <x v="0"/>
    <x v="0"/>
    <x v="0"/>
    <x v="0"/>
    <x v="0"/>
    <x v="0"/>
    <x v="0"/>
    <m/>
    <x v="0"/>
    <x v="0"/>
    <x v="0"/>
    <x v="0"/>
    <x v="0"/>
    <s v="DST NO. 3 (FLOW SAMPLE 4-4-68)"/>
    <m/>
    <x v="0"/>
    <m/>
    <m/>
    <m/>
    <m/>
  </r>
  <r>
    <x v="0"/>
    <s v="T19N R090W S26 fFRONTIER"/>
    <n v="49017256"/>
    <x v="0"/>
    <x v="2"/>
    <s v="SUGAR CREEK"/>
    <m/>
    <s v="26"/>
    <n v="19"/>
    <n v="90"/>
    <n v="41.58719"/>
    <n v="-107.50512000000001"/>
    <s v="4900720034"/>
    <s v="GOV'T TROWBRIDGE NO. 1"/>
    <x v="0"/>
    <s v="FRONTIER"/>
    <n v="65"/>
    <n v="1122"/>
    <n v="24"/>
    <x v="0"/>
    <n v="7754"/>
    <n v="7778"/>
    <m/>
    <m/>
    <x v="1"/>
    <d v="1970-03-10T00:00:00"/>
    <n v="7.9000000953674316"/>
    <x v="0"/>
    <n v="375"/>
    <n v="88"/>
    <n v="11153"/>
    <n v="182"/>
    <x v="0"/>
    <n v="17600"/>
    <n v="1171"/>
    <m/>
    <x v="0"/>
    <n v="11"/>
    <n v="29986"/>
    <x v="0"/>
    <m/>
    <n v="18.712499999999999"/>
    <n v="7.2415200000000004"/>
    <n v="485.15549999999996"/>
    <n v="4.6555599999999995"/>
    <n v="515.76508000000001"/>
    <n v="496.49599999999998"/>
    <n v="19.192689999999999"/>
    <m/>
    <x v="0"/>
    <n v="0.22902000000000003"/>
    <n v="515.91770999999994"/>
    <n v="-1.479427605843178E-4"/>
    <n v="30577"/>
    <n v="9.7584333669071873E-3"/>
    <n v="3.628105260635326E-2"/>
    <n v="1.4040345655041244E-2"/>
    <n v="0.9496786017386053"/>
    <n v="0.9623550236335171"/>
    <n v="3.7201068364177692E-2"/>
    <n v="4.4390800230525144E-4"/>
    <x v="0"/>
    <m/>
    <x v="0"/>
    <m/>
    <m/>
    <x v="0"/>
    <m/>
    <x v="0"/>
    <x v="0"/>
    <m/>
    <x v="0"/>
    <x v="0"/>
    <x v="0"/>
    <m/>
    <x v="0"/>
    <x v="0"/>
    <x v="0"/>
    <x v="0"/>
    <x v="0"/>
    <x v="0"/>
    <x v="0"/>
    <x v="0"/>
    <x v="0"/>
    <x v="0"/>
    <x v="0"/>
    <x v="0"/>
    <x v="0"/>
    <m/>
    <x v="0"/>
    <x v="0"/>
    <x v="0"/>
    <x v="0"/>
    <x v="0"/>
    <s v="PRODUCTION"/>
    <m/>
    <x v="0"/>
    <m/>
    <m/>
    <m/>
    <m/>
  </r>
  <r>
    <x v="0"/>
    <s v="T19N R090W S26 fFRONTIER"/>
    <n v="49017260"/>
    <x v="0"/>
    <x v="2"/>
    <s v="SUGAR CREEK"/>
    <m/>
    <s v="26"/>
    <n v="19"/>
    <n v="90"/>
    <n v="41.58719"/>
    <n v="-107.50512000000001"/>
    <s v="4900720034"/>
    <s v="GOV'T TROWBRIDGE NO. 1"/>
    <x v="0"/>
    <s v="FRONTIER"/>
    <m/>
    <n v="65"/>
    <n v="69"/>
    <x v="0"/>
    <n v="7620"/>
    <n v="7689"/>
    <m/>
    <m/>
    <x v="0"/>
    <d v="1968-04-17T00:00:00"/>
    <n v="8.3000001907348633"/>
    <x v="0"/>
    <n v="203"/>
    <n v="25"/>
    <n v="4186"/>
    <n v="140"/>
    <x v="0"/>
    <n v="3400"/>
    <n v="5307"/>
    <m/>
    <x v="0"/>
    <n v="546"/>
    <n v="11222"/>
    <x v="0"/>
    <m/>
    <n v="10.1297"/>
    <n v="2.0572500000000002"/>
    <n v="182.09099999999998"/>
    <n v="3.5811999999999999"/>
    <n v="197.85914999999997"/>
    <n v="95.914000000000001"/>
    <n v="86.981729999999985"/>
    <m/>
    <x v="0"/>
    <n v="11.36772"/>
    <n v="194.26344999999998"/>
    <n v="9.1698361685860347E-3"/>
    <n v="13804"/>
    <n v="0.10317270039159275"/>
    <n v="5.1196520352988481E-2"/>
    <n v="1.0397547952672396E-2"/>
    <n v="0.93840593169433917"/>
    <n v="0.49373157946077872"/>
    <n v="0.44775139121641255"/>
    <n v="5.8517029322808799E-2"/>
    <x v="0"/>
    <m/>
    <x v="0"/>
    <m/>
    <m/>
    <x v="0"/>
    <m/>
    <x v="0"/>
    <x v="0"/>
    <m/>
    <x v="0"/>
    <x v="0"/>
    <x v="0"/>
    <m/>
    <x v="0"/>
    <x v="0"/>
    <x v="0"/>
    <x v="0"/>
    <x v="0"/>
    <x v="0"/>
    <x v="0"/>
    <x v="0"/>
    <x v="0"/>
    <x v="0"/>
    <x v="0"/>
    <x v="0"/>
    <x v="0"/>
    <m/>
    <x v="0"/>
    <x v="0"/>
    <x v="0"/>
    <x v="0"/>
    <x v="0"/>
    <s v="DST NO. 1 (BOTTOM)"/>
    <m/>
    <x v="0"/>
    <m/>
    <m/>
    <m/>
    <m/>
  </r>
  <r>
    <x v="0"/>
    <s v="T19N R089W S34 fFRONTIER"/>
    <n v="49010378"/>
    <x v="0"/>
    <x v="2"/>
    <s v="ESPY"/>
    <m/>
    <s v="34"/>
    <n v="19"/>
    <n v="89"/>
    <n v="41.582819999999998"/>
    <n v="-107.40112999999999"/>
    <s v="4900705200"/>
    <s v="1 POWERS-FEDERAL (ESPY UNIT NO. 4)"/>
    <x v="0"/>
    <s v="FRONTIER"/>
    <m/>
    <m/>
    <m/>
    <x v="0"/>
    <m/>
    <n v="0"/>
    <m/>
    <m/>
    <x v="1"/>
    <d v="1966-09-09T00:00:00"/>
    <n v="8.9"/>
    <x v="0"/>
    <n v="427"/>
    <n v="48"/>
    <n v="11554"/>
    <n v="40"/>
    <x v="0"/>
    <n v="18400"/>
    <n v="573"/>
    <m/>
    <x v="0"/>
    <n v="25"/>
    <n v="30820"/>
    <x v="0"/>
    <m/>
    <n v="21.307300000000001"/>
    <n v="3.9499200000000001"/>
    <n v="502.59899999999999"/>
    <n v="1.0231999999999999"/>
    <n v="528.87941999999998"/>
    <n v="519.06399999999996"/>
    <n v="9.3914699999999982"/>
    <m/>
    <x v="0"/>
    <n v="0.52050000000000007"/>
    <n v="528.97596999999996"/>
    <n v="-9.1269563791681645E-5"/>
    <n v="31064"/>
    <n v="3.9428608364035942E-3"/>
    <n v="4.0287633048758077E-2"/>
    <n v="7.468469845168111E-3"/>
    <n v="0.95224389710607382"/>
    <n v="0.98126196545374267"/>
    <n v="1.7754057901722832E-2"/>
    <n v="9.8397664453453351E-4"/>
    <x v="0"/>
    <m/>
    <x v="0"/>
    <m/>
    <m/>
    <x v="0"/>
    <m/>
    <x v="0"/>
    <x v="0"/>
    <m/>
    <x v="0"/>
    <x v="0"/>
    <x v="0"/>
    <m/>
    <x v="0"/>
    <x v="0"/>
    <x v="0"/>
    <x v="0"/>
    <x v="0"/>
    <x v="0"/>
    <x v="0"/>
    <x v="0"/>
    <x v="0"/>
    <x v="0"/>
    <x v="0"/>
    <x v="0"/>
    <x v="0"/>
    <m/>
    <x v="0"/>
    <x v="0"/>
    <x v="0"/>
    <x v="0"/>
    <x v="0"/>
    <s v="PRODUCTION"/>
    <m/>
    <x v="0"/>
    <m/>
    <m/>
    <m/>
    <m/>
  </r>
  <r>
    <x v="0"/>
    <s v="T19N R089W S30 fMESAVERDE"/>
    <n v="49009443"/>
    <x v="0"/>
    <x v="2"/>
    <s v="WC"/>
    <m/>
    <s v="30"/>
    <n v="19"/>
    <n v="89"/>
    <n v="41.5854"/>
    <n v="-107.45267"/>
    <s v="4900705206"/>
    <s v="UNIT NO. 2"/>
    <x v="0"/>
    <s v="MESAVERDE"/>
    <n v="474"/>
    <m/>
    <n v="30"/>
    <x v="0"/>
    <n v="2525"/>
    <n v="2555"/>
    <n v="3445"/>
    <m/>
    <x v="0"/>
    <d v="1954-10-18T00:00:00"/>
    <n v="8.6999999999999993"/>
    <x v="2"/>
    <n v="5"/>
    <n v="2"/>
    <n v="943"/>
    <n v="-3"/>
    <x v="0"/>
    <n v="60"/>
    <n v="670"/>
    <m/>
    <x v="0"/>
    <n v="1247"/>
    <n v="2671"/>
    <x v="0"/>
    <m/>
    <n v="0.2495"/>
    <n v="0.16458"/>
    <n v="41.020499999999998"/>
    <n v="0"/>
    <n v="41.434579999999997"/>
    <n v="1.6925999999999999"/>
    <n v="10.981299999999999"/>
    <m/>
    <x v="0"/>
    <n v="25.962540000000001"/>
    <n v="38.63644"/>
    <n v="3.4945726930917034E-2"/>
    <n v="2921"/>
    <n v="4.4706723891273246E-2"/>
    <n v="6.0215404620971181E-3"/>
    <n v="3.9720446062202156E-3"/>
    <n v="0.99000641493168273"/>
    <n v="4.3808384002252794E-2"/>
    <n v="0.28422132059786043"/>
    <n v="0.67197029539988673"/>
    <x v="0"/>
    <m/>
    <x v="0"/>
    <m/>
    <m/>
    <x v="0"/>
    <m/>
    <x v="0"/>
    <x v="0"/>
    <m/>
    <x v="0"/>
    <x v="0"/>
    <x v="0"/>
    <m/>
    <x v="0"/>
    <x v="0"/>
    <x v="0"/>
    <x v="0"/>
    <x v="0"/>
    <x v="0"/>
    <x v="0"/>
    <x v="0"/>
    <x v="0"/>
    <x v="0"/>
    <x v="0"/>
    <x v="0"/>
    <x v="0"/>
    <m/>
    <x v="0"/>
    <x v="0"/>
    <x v="0"/>
    <x v="0"/>
    <x v="0"/>
    <s v="DST #4"/>
    <m/>
    <x v="0"/>
    <m/>
    <m/>
    <m/>
    <m/>
  </r>
  <r>
    <x v="0"/>
    <s v="T19N R089W S30 fMESAVERDE"/>
    <n v="49009446"/>
    <x v="0"/>
    <x v="2"/>
    <m/>
    <m/>
    <s v="30"/>
    <n v="19"/>
    <n v="89"/>
    <n v="41.5854"/>
    <n v="-107.45267"/>
    <s v="4900705206"/>
    <s v="UNIT NO. 2"/>
    <x v="0"/>
    <s v="MESAVERDE"/>
    <m/>
    <n v="474"/>
    <n v="21"/>
    <x v="0"/>
    <n v="2030"/>
    <n v="2051"/>
    <n v="3445"/>
    <m/>
    <x v="0"/>
    <d v="1954-10-16T00:00:00"/>
    <n v="8.3999996185302734"/>
    <x v="2"/>
    <n v="74"/>
    <n v="19"/>
    <n v="662"/>
    <n v="-3"/>
    <x v="0"/>
    <n v="130"/>
    <n v="660"/>
    <m/>
    <x v="0"/>
    <n v="902"/>
    <n v="2136"/>
    <x v="0"/>
    <m/>
    <n v="3.6926000000000001"/>
    <n v="1.56351"/>
    <n v="28.796999999999997"/>
    <n v="0"/>
    <n v="34.053109999999997"/>
    <n v="3.6673"/>
    <n v="10.817399999999999"/>
    <m/>
    <x v="0"/>
    <n v="18.779640000000001"/>
    <n v="33.264340000000004"/>
    <n v="1.1717169916566839E-2"/>
    <n v="2441"/>
    <n v="6.6637535503604975E-2"/>
    <n v="0.10843649816419118"/>
    <n v="4.5913868072549033E-2"/>
    <n v="0.84564963376325974"/>
    <n v="0.11024718963310258"/>
    <n v="0.32519508879478737"/>
    <n v="0.56455772157210993"/>
    <x v="0"/>
    <m/>
    <x v="0"/>
    <m/>
    <m/>
    <x v="0"/>
    <m/>
    <x v="0"/>
    <x v="0"/>
    <m/>
    <x v="0"/>
    <x v="0"/>
    <x v="0"/>
    <m/>
    <x v="0"/>
    <x v="0"/>
    <x v="0"/>
    <x v="0"/>
    <x v="0"/>
    <x v="0"/>
    <x v="0"/>
    <x v="0"/>
    <x v="0"/>
    <x v="0"/>
    <x v="0"/>
    <x v="0"/>
    <x v="0"/>
    <m/>
    <x v="0"/>
    <x v="0"/>
    <x v="0"/>
    <x v="0"/>
    <x v="0"/>
    <s v="DST"/>
    <m/>
    <x v="0"/>
    <m/>
    <m/>
    <m/>
    <m/>
  </r>
  <r>
    <x v="1"/>
    <s v="T19N R089W S23 fTENSLEEP"/>
    <n v="3894"/>
    <x v="0"/>
    <x v="2"/>
    <s v="ESPY"/>
    <s v="NW SW"/>
    <n v="23"/>
    <n v="19"/>
    <n v="89"/>
    <n v="41.604149999999997"/>
    <n v="-107.39376"/>
    <s v="4900720237"/>
    <s v="ESPY UNIT 9"/>
    <x v="0"/>
    <s v="TENSLEEP"/>
    <m/>
    <m/>
    <m/>
    <x v="0"/>
    <s v="8400"/>
    <m/>
    <m/>
    <m/>
    <x v="2"/>
    <d v="2000-12-21T00:00:00"/>
    <n v="7.4"/>
    <x v="1"/>
    <n v="244"/>
    <n v="50"/>
    <n v="7990"/>
    <n v="64.2"/>
    <x v="1"/>
    <n v="13400"/>
    <n v="1285"/>
    <m/>
    <x v="0"/>
    <n v="18.5"/>
    <n v="23300"/>
    <x v="0"/>
    <s v="MERIT ENERGY COMPANY"/>
    <n v="12.175599999999999"/>
    <n v="4.1145000000000005"/>
    <n v="347.565"/>
    <n v="1.642236"/>
    <n v="365.49733600000002"/>
    <n v="378.01400000000001"/>
    <n v="21.061149999999998"/>
    <n v="0"/>
    <x v="1"/>
    <n v="0.38517000000000001"/>
    <n v="399.46032000000002"/>
    <n v="-4.4398515046694301E-2"/>
    <n v="23051.7"/>
    <n v="-5.3568693273385723E-3"/>
    <n v="3.331241790501039E-2"/>
    <n v="1.1257263992753152E-2"/>
    <n v="0.95543031810223644"/>
    <n v="0.94631176383176174"/>
    <n v="5.2724010234608522E-2"/>
    <n v="9.6422593362965306E-4"/>
    <x v="0"/>
    <n v="0.05"/>
    <x v="0"/>
    <n v="22048"/>
    <n v="0.25800000000000001"/>
    <x v="4"/>
    <m/>
    <x v="0"/>
    <x v="0"/>
    <m/>
    <x v="0"/>
    <x v="0"/>
    <x v="0"/>
    <m/>
    <x v="0"/>
    <x v="0"/>
    <x v="0"/>
    <x v="0"/>
    <x v="0"/>
    <x v="0"/>
    <x v="0"/>
    <x v="0"/>
    <x v="0"/>
    <x v="0"/>
    <x v="0"/>
    <x v="0"/>
    <x v="0"/>
    <m/>
    <x v="0"/>
    <x v="0"/>
    <x v="0"/>
    <x v="0"/>
    <x v="0"/>
    <m/>
    <n v="20001221"/>
    <x v="0"/>
    <s v="ENERGY LABS CASPER LAB No 0038553-2"/>
    <m/>
    <m/>
    <d v="2001-01-10T00:00:00"/>
  </r>
  <r>
    <x v="1"/>
    <s v="T19N R089W S23 fTENSLEEP"/>
    <m/>
    <x v="1"/>
    <x v="3"/>
    <s v="ESPY"/>
    <s v="NW SW"/>
    <n v="23"/>
    <n v="19"/>
    <n v="89"/>
    <n v="41.604149999999997"/>
    <n v="-107.39376"/>
    <s v="4900720237"/>
    <s v="ESPY UNIT 9"/>
    <x v="0"/>
    <s v="TENSLEEP"/>
    <m/>
    <m/>
    <m/>
    <x v="0"/>
    <m/>
    <m/>
    <m/>
    <m/>
    <x v="2"/>
    <d v="1996-06-15T00:00:00"/>
    <n v="6.98"/>
    <x v="0"/>
    <n v="330"/>
    <n v="89"/>
    <n v="1150"/>
    <n v="93"/>
    <x v="1"/>
    <n v="700"/>
    <n v="494"/>
    <n v="0"/>
    <x v="1"/>
    <n v="2270"/>
    <n v="4875"/>
    <x v="0"/>
    <s v="MERIT ENERGY COMPANY"/>
    <n v="16.466999999999999"/>
    <n v="7.3238099999999999"/>
    <n v="50.024999999999999"/>
    <n v="2.3789400000000001"/>
    <n v="76.194749999999999"/>
    <n v="19.747"/>
    <n v="8.09666"/>
    <n v="0"/>
    <x v="1"/>
    <n v="47.261400000000002"/>
    <n v="75.105060000000009"/>
    <n v="7.20219014154737E-3"/>
    <n v="5126"/>
    <n v="2.5097490250974904E-2"/>
    <n v="0.21611725217288591"/>
    <n v="9.6119614540371878E-2"/>
    <n v="0.68776313328674221"/>
    <n v="0.26292502795417511"/>
    <n v="0.10780445418724116"/>
    <n v="0.62927051785858368"/>
    <x v="1"/>
    <n v="0"/>
    <x v="1"/>
    <n v="4189"/>
    <n v="1.9"/>
    <x v="0"/>
    <n v="0"/>
    <x v="0"/>
    <x v="1"/>
    <m/>
    <x v="1"/>
    <x v="1"/>
    <x v="1"/>
    <n v="0"/>
    <x v="1"/>
    <x v="1"/>
    <x v="1"/>
    <x v="1"/>
    <x v="10"/>
    <x v="0"/>
    <x v="0"/>
    <x v="0"/>
    <x v="0"/>
    <x v="0"/>
    <x v="0"/>
    <x v="0"/>
    <x v="0"/>
    <m/>
    <x v="0"/>
    <x v="0"/>
    <x v="0"/>
    <x v="0"/>
    <x v="0"/>
    <s v="RAD 226 19.7 PCI/L"/>
    <n v="19960615"/>
    <x v="1"/>
    <s v="CORE LAB No  961180-1"/>
    <m/>
    <m/>
    <d v="1996-06-19T00:00:00"/>
  </r>
  <r>
    <x v="1"/>
    <s v="T19N R089W S23 fNIOBRARA"/>
    <n v="4121"/>
    <x v="0"/>
    <x v="2"/>
    <s v="ESPY"/>
    <s v="NW NW"/>
    <n v="23"/>
    <n v="19"/>
    <n v="89"/>
    <n v="41.611190000000001"/>
    <n v="-107.39323"/>
    <s v="4900705229"/>
    <s v="ESPY #5"/>
    <x v="0"/>
    <s v="NIOBRARA"/>
    <m/>
    <m/>
    <m/>
    <x v="0"/>
    <s v="3880"/>
    <m/>
    <m/>
    <m/>
    <x v="2"/>
    <d v="2003-07-16T00:00:00"/>
    <n v="7.21"/>
    <x v="1"/>
    <n v="414"/>
    <n v="97.8"/>
    <n v="12300"/>
    <n v="57.7"/>
    <x v="1"/>
    <n v="20800"/>
    <n v="313"/>
    <m/>
    <x v="0"/>
    <n v="15"/>
    <n v="29500"/>
    <x v="0"/>
    <s v="THOROFARE RESOURCES"/>
    <n v="20.6586"/>
    <n v="8.0479620000000001"/>
    <n v="535.04999999999995"/>
    <n v="1.4759659999999999"/>
    <n v="565.23252799999989"/>
    <n v="586.76800000000003"/>
    <n v="5.1300699999999999"/>
    <n v="0"/>
    <x v="1"/>
    <n v="0.31230000000000002"/>
    <n v="592.21037000000013"/>
    <n v="-2.330814077015507E-2"/>
    <n v="33997.5"/>
    <n v="7.0829560218906254E-2"/>
    <n v="3.6548851979728958E-2"/>
    <n v="1.4238320693390812E-2"/>
    <n v="0.94921282732688028"/>
    <n v="0.99081007311641622"/>
    <n v="8.6625804948332781E-3"/>
    <n v="5.2734638875033535E-4"/>
    <x v="0"/>
    <n v="132"/>
    <x v="0"/>
    <n v="33490"/>
    <n v="0.191"/>
    <x v="4"/>
    <m/>
    <x v="0"/>
    <x v="0"/>
    <m/>
    <x v="0"/>
    <x v="0"/>
    <x v="0"/>
    <m/>
    <x v="0"/>
    <x v="0"/>
    <x v="0"/>
    <x v="0"/>
    <x v="0"/>
    <x v="0"/>
    <x v="0"/>
    <x v="0"/>
    <x v="0"/>
    <x v="0"/>
    <x v="0"/>
    <x v="0"/>
    <x v="0"/>
    <m/>
    <x v="0"/>
    <x v="0"/>
    <x v="0"/>
    <x v="0"/>
    <x v="0"/>
    <m/>
    <n v="20030716"/>
    <x v="0"/>
    <s v="ENERGY LABS CASPER ID No C03070714-002"/>
    <m/>
    <m/>
    <d v="2003-07-25T00:00:00"/>
  </r>
  <r>
    <x v="1"/>
    <s v="T19N R089W S23 fNIOBRARA"/>
    <n v="4567"/>
    <x v="0"/>
    <x v="2"/>
    <s v="HATFIELD"/>
    <s v="SE SW"/>
    <n v="23"/>
    <n v="19"/>
    <n v="89"/>
    <n v="41.602200000000003"/>
    <n v="-107.38717"/>
    <s v="4900721470"/>
    <s v="14-23 ESPY"/>
    <x v="0"/>
    <s v="NIOBRARA"/>
    <m/>
    <m/>
    <s v=""/>
    <x v="0"/>
    <m/>
    <m/>
    <m/>
    <m/>
    <x v="2"/>
    <d v="2003-07-16T00:00:00"/>
    <n v="7.68"/>
    <x v="1"/>
    <n v="331"/>
    <n v="105"/>
    <n v="11400"/>
    <n v="104"/>
    <x v="1"/>
    <n v="18800"/>
    <n v="702"/>
    <m/>
    <x v="0"/>
    <n v="36"/>
    <n v="31127"/>
    <x v="0"/>
    <s v="THOROFARE RESOURCES"/>
    <n v="16.5169"/>
    <n v="8.6404499999999995"/>
    <n v="495.9"/>
    <n v="2.66032"/>
    <n v="523.71766999999988"/>
    <n v="530.34799999999996"/>
    <n v="11.50578"/>
    <n v="0"/>
    <x v="1"/>
    <n v="0.74952000000000008"/>
    <n v="542.60329999999988"/>
    <n v="-1.7711018099925386E-2"/>
    <n v="31478"/>
    <n v="5.6065809440140561E-3"/>
    <n v="3.1537794017910459E-2"/>
    <n v="1.6498297641933682E-2"/>
    <n v="0.9519639083401561"/>
    <n v="0.97741388598263235"/>
    <n v="2.1204773358363287E-2"/>
    <n v="1.3813406590044701E-3"/>
    <x v="0"/>
    <n v="0.05"/>
    <x v="0"/>
    <n v="30738"/>
    <n v="0.20899999999999999"/>
    <x v="4"/>
    <m/>
    <x v="0"/>
    <x v="0"/>
    <m/>
    <x v="0"/>
    <x v="0"/>
    <x v="0"/>
    <m/>
    <x v="0"/>
    <x v="0"/>
    <x v="0"/>
    <x v="0"/>
    <x v="0"/>
    <x v="0"/>
    <x v="0"/>
    <x v="0"/>
    <x v="0"/>
    <x v="0"/>
    <x v="0"/>
    <x v="0"/>
    <x v="0"/>
    <m/>
    <x v="0"/>
    <x v="0"/>
    <x v="0"/>
    <x v="0"/>
    <x v="0"/>
    <m/>
    <n v="20030716"/>
    <x v="0"/>
    <s v="ENERGY LABS CASPER ID NO C03070714-001"/>
    <m/>
    <m/>
    <d v="2003-07-25T00:00:00"/>
  </r>
  <r>
    <x v="1"/>
    <s v="T18N R199W S14 fMESAVERDE/ALMOND"/>
    <n v="4993"/>
    <x v="0"/>
    <x v="0"/>
    <s v="PATRICK DRAW"/>
    <s v="NE NE"/>
    <n v="14"/>
    <n v="18"/>
    <n v="199"/>
    <n v="41.540655999999998"/>
    <n v="-108.641938"/>
    <s v="4903725475"/>
    <s v="1 BLACK BEAR"/>
    <x v="0"/>
    <s v="MESAVERDE/ALMOND"/>
    <m/>
    <m/>
    <n v="15"/>
    <x v="0"/>
    <n v="2727"/>
    <n v="2742"/>
    <n v="3119"/>
    <m/>
    <x v="2"/>
    <d v="2006-09-13T00:00:00"/>
    <n v="8.08"/>
    <x v="1"/>
    <n v="74"/>
    <n v="32"/>
    <n v="14237"/>
    <n v="0"/>
    <x v="1"/>
    <n v="20800"/>
    <n v="2400"/>
    <n v="0"/>
    <x v="1"/>
    <n v="0"/>
    <n v="37543"/>
    <x v="0"/>
    <s v="INFINITY OIL &amp; GAS OF WYOMING"/>
    <n v="3.6926000000000001"/>
    <n v="2.6332800000000001"/>
    <n v="619.30949999999996"/>
    <n v="0"/>
    <n v="625.63537999999994"/>
    <n v="586.76800000000003"/>
    <n v="39.335999999999999"/>
    <n v="0"/>
    <x v="1"/>
    <n v="0"/>
    <n v="626.10400000000004"/>
    <n v="-3.7437505561269542E-4"/>
    <n v="37543"/>
    <n v="0"/>
    <n v="5.9021598171126455E-3"/>
    <n v="4.2089691283124049E-3"/>
    <n v="0.98988887105457501"/>
    <n v="0.9371733769469609"/>
    <n v="6.2826623053039099E-2"/>
    <n v="0"/>
    <x v="1"/>
    <n v="0"/>
    <x v="1"/>
    <n v="0"/>
    <n v="0.15"/>
    <x v="1"/>
    <n v="0"/>
    <x v="1"/>
    <x v="1"/>
    <n v="0"/>
    <x v="1"/>
    <x v="1"/>
    <x v="1"/>
    <n v="0"/>
    <x v="1"/>
    <x v="1"/>
    <x v="1"/>
    <x v="1"/>
    <x v="0"/>
    <x v="0"/>
    <x v="0"/>
    <x v="0"/>
    <x v="0"/>
    <x v="0"/>
    <x v="0"/>
    <x v="0"/>
    <x v="0"/>
    <m/>
    <x v="0"/>
    <x v="0"/>
    <x v="0"/>
    <x v="0"/>
    <x v="0"/>
    <m/>
    <n v="20060913"/>
    <x v="0"/>
    <s v="QUESTAR APPLIED TECHNOLOGY SERVICES ROCK SPRINGS"/>
    <s v="2720"/>
    <s v="2727-2742"/>
    <d v="2006-09-15T00:00:00"/>
  </r>
  <r>
    <x v="1"/>
    <s v="T18N R119W S05 fNUGGET"/>
    <n v="585"/>
    <x v="0"/>
    <x v="6"/>
    <m/>
    <s v="SW NW"/>
    <n v="5"/>
    <n v="18"/>
    <n v="119"/>
    <n v="41.57396"/>
    <n v="-110.071716"/>
    <s v="4904120208"/>
    <s v="WDW 1-5F"/>
    <x v="0"/>
    <s v="NUGGET"/>
    <m/>
    <m/>
    <s v=""/>
    <x v="0"/>
    <m/>
    <m/>
    <m/>
    <m/>
    <x v="2"/>
    <m/>
    <n v="0"/>
    <x v="1"/>
    <n v="1162.9000000000001"/>
    <n v="145.80000000000001"/>
    <n v="8267.2000000000007"/>
    <n v="1431"/>
    <x v="1"/>
    <n v="15000"/>
    <n v="305"/>
    <n v="0"/>
    <x v="1"/>
    <n v="1840"/>
    <n v="28152"/>
    <x v="0"/>
    <s v="CHEVRON USA"/>
    <n v="58.028710000000004"/>
    <n v="11.997882000000001"/>
    <n v="359.6232"/>
    <n v="36.604979999999998"/>
    <n v="466.254772"/>
    <n v="423.15"/>
    <n v="4.9989499999999998"/>
    <n v="0"/>
    <x v="1"/>
    <n v="38.308800000000005"/>
    <n v="466.45774999999998"/>
    <n v="-2.1762118038764062E-4"/>
    <n v="28151.9"/>
    <n v="-1.7760759023539188E-6"/>
    <n v="0.12445708544941177"/>
    <n v="2.5732459420275917E-2"/>
    <n v="0.84981045513031228"/>
    <n v="0.90715611435333643"/>
    <n v="1.0716833410957369E-2"/>
    <n v="8.2127052235706252E-2"/>
    <x v="1"/>
    <n v="0"/>
    <x v="1"/>
    <n v="0"/>
    <n v="0.3"/>
    <x v="0"/>
    <n v="0"/>
    <x v="0"/>
    <x v="1"/>
    <m/>
    <x v="1"/>
    <x v="1"/>
    <x v="1"/>
    <n v="0"/>
    <x v="1"/>
    <x v="1"/>
    <x v="1"/>
    <x v="1"/>
    <x v="0"/>
    <x v="0"/>
    <x v="0"/>
    <x v="0"/>
    <x v="0"/>
    <x v="0"/>
    <x v="0"/>
    <x v="0"/>
    <x v="0"/>
    <m/>
    <x v="0"/>
    <x v="0"/>
    <x v="0"/>
    <x v="0"/>
    <x v="0"/>
    <m/>
    <m/>
    <x v="1"/>
    <m/>
    <m/>
    <m/>
    <m/>
  </r>
  <r>
    <x v="0"/>
    <s v="T18N R118W S29 fNUGGET"/>
    <n v="49124974"/>
    <x v="0"/>
    <x v="6"/>
    <s v="WILDCAT"/>
    <m/>
    <s v="29"/>
    <s v=" 18"/>
    <s v=" 118"/>
    <n v="41.512799999999999"/>
    <n v="-110.78346000000001"/>
    <s v="4904120236"/>
    <s v="BELL BUTTE NO. 2"/>
    <x v="11"/>
    <s v="NUGGET"/>
    <m/>
    <m/>
    <n v="70"/>
    <x v="0"/>
    <n v="8748"/>
    <n v="8818"/>
    <n v="11500"/>
    <m/>
    <x v="0"/>
    <m/>
    <n v="6.8000001907348633"/>
    <x v="0"/>
    <n v="444"/>
    <n v="63"/>
    <n v="3297"/>
    <n v="-3"/>
    <x v="0"/>
    <n v="3900"/>
    <n v="154"/>
    <m/>
    <x v="0"/>
    <n v="2800"/>
    <n v="10658"/>
    <x v="0"/>
    <s v="AMOCO PRODUCTION CO"/>
    <n v="22.1556"/>
    <n v="5.1842699999999997"/>
    <n v="143.4195"/>
    <n v="0"/>
    <n v="170.75936999999999"/>
    <n v="110.01899999999999"/>
    <n v="2.5240599999999995"/>
    <m/>
    <x v="0"/>
    <n v="58.296000000000006"/>
    <n v="170.83906000000002"/>
    <n v="-2.3328561551066787E-4"/>
    <n v="10652"/>
    <n v="-2.8155795401220082E-4"/>
    <n v="0.12974749204099312"/>
    <n v="3.0360090927953179E-2"/>
    <n v="0.83989241703105377"/>
    <n v="0.64399207066580666"/>
    <n v="1.4774490096117358E-2"/>
    <n v="0.34123343923807586"/>
    <x v="0"/>
    <m/>
    <x v="0"/>
    <m/>
    <m/>
    <x v="0"/>
    <m/>
    <x v="0"/>
    <x v="0"/>
    <m/>
    <x v="0"/>
    <x v="0"/>
    <x v="0"/>
    <m/>
    <x v="0"/>
    <x v="0"/>
    <x v="0"/>
    <x v="0"/>
    <x v="0"/>
    <x v="0"/>
    <x v="0"/>
    <x v="0"/>
    <x v="0"/>
    <x v="0"/>
    <x v="0"/>
    <x v="0"/>
    <x v="0"/>
    <m/>
    <x v="0"/>
    <x v="0"/>
    <x v="0"/>
    <x v="0"/>
    <x v="0"/>
    <s v="DST"/>
    <m/>
    <x v="0"/>
    <m/>
    <m/>
    <m/>
    <m/>
  </r>
  <r>
    <x v="0"/>
    <s v="T18N R118W S05 fNUGGET"/>
    <n v="49124770"/>
    <x v="0"/>
    <x v="6"/>
    <m/>
    <m/>
    <s v="5"/>
    <s v=" 18"/>
    <s v=" 118"/>
    <n v="41.568199999999997"/>
    <n v="-110.7792"/>
    <m/>
    <s v="CHAMPLIN AMOCO A-1 NO. 346"/>
    <x v="0"/>
    <s v="NUGGET"/>
    <m/>
    <m/>
    <n v="59"/>
    <x v="0"/>
    <n v="9551"/>
    <n v="9610"/>
    <m/>
    <m/>
    <x v="0"/>
    <d v="1978-02-23T00:00:00"/>
    <n v="6.9000000953674316"/>
    <x v="0"/>
    <n v="356"/>
    <n v="44"/>
    <n v="2226"/>
    <n v="-3"/>
    <x v="0"/>
    <n v="1350"/>
    <n v="195"/>
    <m/>
    <x v="0"/>
    <n v="3700"/>
    <n v="7871"/>
    <x v="0"/>
    <s v="AMOCO PRODUCTION CO"/>
    <n v="17.764399999999998"/>
    <n v="3.6207600000000002"/>
    <n v="96.830999999999989"/>
    <n v="0"/>
    <n v="118.21615999999999"/>
    <n v="38.083500000000001"/>
    <n v="3.1960499999999996"/>
    <m/>
    <x v="0"/>
    <n v="77.034000000000006"/>
    <n v="118.31355000000001"/>
    <n v="-4.1174531520804942E-4"/>
    <n v="7865"/>
    <n v="-3.8129130655821048E-4"/>
    <n v="0.15027048755432421"/>
    <n v="3.062829988725738E-2"/>
    <n v="0.81910121255841839"/>
    <n v="0.32188620829989462"/>
    <n v="2.7013389421583576E-2"/>
    <n v="0.65110040227852184"/>
    <x v="0"/>
    <m/>
    <x v="0"/>
    <m/>
    <m/>
    <x v="0"/>
    <m/>
    <x v="0"/>
    <x v="0"/>
    <m/>
    <x v="0"/>
    <x v="0"/>
    <x v="0"/>
    <m/>
    <x v="0"/>
    <x v="0"/>
    <x v="0"/>
    <x v="0"/>
    <x v="0"/>
    <x v="0"/>
    <x v="0"/>
    <x v="0"/>
    <x v="0"/>
    <x v="0"/>
    <x v="0"/>
    <x v="0"/>
    <x v="0"/>
    <m/>
    <x v="0"/>
    <x v="0"/>
    <x v="0"/>
    <x v="0"/>
    <x v="0"/>
    <s v="DST"/>
    <m/>
    <x v="0"/>
    <m/>
    <m/>
    <m/>
    <m/>
  </r>
  <r>
    <x v="0"/>
    <s v="T18N R117W S36 fTHAYNES"/>
    <n v="49008687"/>
    <x v="0"/>
    <x v="6"/>
    <m/>
    <m/>
    <s v="36"/>
    <s v=" 18"/>
    <s v=" 117"/>
    <n v="41.495060000000002"/>
    <n v="-110.58547"/>
    <s v="4904120004"/>
    <s v="MARATHON ALBERT CREEK 1"/>
    <x v="0"/>
    <s v="THAYNES"/>
    <m/>
    <m/>
    <n v="15"/>
    <x v="3"/>
    <n v="6118"/>
    <n v="6133"/>
    <n v="19817"/>
    <m/>
    <x v="0"/>
    <d v="1968-05-20T00:00:00"/>
    <n v="8.3000001907348633"/>
    <x v="0"/>
    <n v="976"/>
    <n v="165"/>
    <n v="8186"/>
    <n v="100"/>
    <x v="0"/>
    <n v="8600"/>
    <n v="647"/>
    <m/>
    <x v="0"/>
    <n v="8008"/>
    <n v="26390"/>
    <x v="0"/>
    <m/>
    <n v="48.702399999999997"/>
    <n v="13.57785"/>
    <n v="356.09099999999995"/>
    <n v="2.5579999999999998"/>
    <n v="420.92924999999991"/>
    <n v="242.60599999999999"/>
    <n v="10.604329999999999"/>
    <m/>
    <x v="0"/>
    <n v="166.72656000000001"/>
    <n v="419.93689000000001"/>
    <n v="1.1801640627364372E-3"/>
    <n v="26679"/>
    <n v="5.4457404511108181E-3"/>
    <n v="0.11570210433226014"/>
    <n v="3.2256846013908519E-2"/>
    <n v="0.85204104965383143"/>
    <n v="0.57772014266238914"/>
    <n v="2.5252199205456797E-2"/>
    <n v="0.39702765813215413"/>
    <x v="0"/>
    <m/>
    <x v="0"/>
    <m/>
    <m/>
    <x v="0"/>
    <m/>
    <x v="0"/>
    <x v="0"/>
    <m/>
    <x v="0"/>
    <x v="0"/>
    <x v="0"/>
    <m/>
    <x v="0"/>
    <x v="0"/>
    <x v="0"/>
    <x v="0"/>
    <x v="0"/>
    <x v="0"/>
    <x v="0"/>
    <x v="0"/>
    <x v="0"/>
    <x v="0"/>
    <x v="0"/>
    <x v="0"/>
    <x v="0"/>
    <m/>
    <x v="0"/>
    <x v="0"/>
    <x v="0"/>
    <x v="0"/>
    <x v="0"/>
    <s v="DST NO. 1 (TOP)"/>
    <m/>
    <x v="0"/>
    <m/>
    <m/>
    <m/>
    <m/>
  </r>
  <r>
    <x v="0"/>
    <s v="T18N R117W S36 fTHAYNES"/>
    <n v="49008688"/>
    <x v="0"/>
    <x v="6"/>
    <m/>
    <m/>
    <s v="36"/>
    <s v=" 18"/>
    <s v=" 117"/>
    <n v="41.495060000000002"/>
    <n v="-110.58547"/>
    <s v="4904120004"/>
    <s v="MARATHON ALBERT CREEK 1"/>
    <x v="0"/>
    <s v="THAYNES"/>
    <m/>
    <m/>
    <n v="15"/>
    <x v="3"/>
    <n v="6118"/>
    <n v="6133"/>
    <n v="19817"/>
    <m/>
    <x v="0"/>
    <d v="1968-05-20T00:00:00"/>
    <n v="8.3999996185302734"/>
    <x v="0"/>
    <n v="1192"/>
    <n v="380"/>
    <n v="10589"/>
    <n v="120"/>
    <x v="0"/>
    <n v="15400"/>
    <n v="683"/>
    <m/>
    <x v="0"/>
    <n v="5024"/>
    <n v="33173"/>
    <x v="0"/>
    <m/>
    <n v="59.480800000000002"/>
    <n v="31.270199999999999"/>
    <n v="460.62149999999997"/>
    <n v="3.0695999999999999"/>
    <n v="554.44209999999998"/>
    <n v="434.43399999999997"/>
    <n v="11.194369999999999"/>
    <m/>
    <x v="0"/>
    <n v="104.59968000000001"/>
    <n v="550.22804999999994"/>
    <n v="3.8147586408486217E-3"/>
    <n v="33385"/>
    <n v="3.18519186273626E-3"/>
    <n v="0.10728045363077589"/>
    <n v="5.6399396799052599E-2"/>
    <n v="0.83632014957017142"/>
    <n v="0.78955262277159444"/>
    <n v="2.0344964238010039E-2"/>
    <n v="0.19010241299039557"/>
    <x v="0"/>
    <m/>
    <x v="0"/>
    <m/>
    <m/>
    <x v="0"/>
    <m/>
    <x v="0"/>
    <x v="0"/>
    <m/>
    <x v="0"/>
    <x v="0"/>
    <x v="0"/>
    <m/>
    <x v="0"/>
    <x v="0"/>
    <x v="0"/>
    <x v="0"/>
    <x v="0"/>
    <x v="0"/>
    <x v="0"/>
    <x v="0"/>
    <x v="0"/>
    <x v="0"/>
    <x v="0"/>
    <x v="0"/>
    <x v="0"/>
    <m/>
    <x v="0"/>
    <x v="0"/>
    <x v="0"/>
    <x v="0"/>
    <x v="0"/>
    <s v="DST NO. 2 (MFE CHAMBER)"/>
    <m/>
    <x v="0"/>
    <m/>
    <m/>
    <m/>
    <m/>
  </r>
  <r>
    <x v="1"/>
    <s v="T18N R113W S36 fFRONTIER"/>
    <n v="1820"/>
    <x v="0"/>
    <x v="6"/>
    <m/>
    <s v="SE NE"/>
    <n v="36"/>
    <n v="18"/>
    <n v="113"/>
    <n v="41.501494000000001"/>
    <n v="-110.11908699999999"/>
    <s v="4904120972"/>
    <s v="2 STATE"/>
    <x v="0"/>
    <s v="FRONTIER"/>
    <m/>
    <m/>
    <s v=""/>
    <x v="0"/>
    <m/>
    <m/>
    <n v="12700"/>
    <n v="12646"/>
    <x v="2"/>
    <d v="1994-03-01T00:00:00"/>
    <n v="7.3"/>
    <x v="1"/>
    <n v="42"/>
    <n v="7"/>
    <n v="287"/>
    <n v="26"/>
    <x v="1"/>
    <n v="461"/>
    <n v="183"/>
    <n v="0"/>
    <x v="1"/>
    <n v="0"/>
    <n v="1010"/>
    <x v="0"/>
    <s v="BELCO ENERGY CORP"/>
    <n v="2.0958000000000001"/>
    <n v="0.57603000000000004"/>
    <n v="12.484499999999999"/>
    <n v="0.66508"/>
    <n v="15.821409999999998"/>
    <n v="13.004809999999999"/>
    <n v="2.9993699999999999"/>
    <n v="0"/>
    <x v="1"/>
    <n v="0"/>
    <n v="16.004179999999998"/>
    <n v="-5.7428628974356697E-3"/>
    <n v="1006"/>
    <n v="-1.984126984126984E-3"/>
    <n v="0.13246606971186514"/>
    <n v="3.6408259440846302E-2"/>
    <n v="0.83112567084728861"/>
    <n v="0.81258833629714244"/>
    <n v="0.18741166370285764"/>
    <n v="0"/>
    <x v="1"/>
    <n v="4"/>
    <x v="1"/>
    <n v="0"/>
    <n v="15"/>
    <x v="0"/>
    <n v="0"/>
    <x v="0"/>
    <x v="1"/>
    <m/>
    <x v="1"/>
    <x v="1"/>
    <x v="1"/>
    <n v="0"/>
    <x v="1"/>
    <x v="1"/>
    <x v="1"/>
    <x v="1"/>
    <x v="0"/>
    <x v="0"/>
    <x v="0"/>
    <x v="0"/>
    <x v="0"/>
    <x v="0"/>
    <x v="0"/>
    <x v="0"/>
    <x v="0"/>
    <m/>
    <x v="0"/>
    <x v="0"/>
    <x v="0"/>
    <x v="0"/>
    <x v="0"/>
    <m/>
    <n v="19940301"/>
    <x v="1"/>
    <s v="HALLIBURTON WESTERN AREA LAB  LAB No 04120972"/>
    <m/>
    <m/>
    <d v="1994-03-10T00:00:00"/>
  </r>
  <r>
    <x v="1"/>
    <s v="T18N R113W S26 fCLOVERLY"/>
    <n v="1675"/>
    <x v="0"/>
    <x v="6"/>
    <m/>
    <s v=" NW"/>
    <n v="26"/>
    <n v="18"/>
    <n v="113"/>
    <n v="41.516241000000001"/>
    <n v="-110.14738699999999"/>
    <s v="4904120842"/>
    <s v="26-1 BLACK"/>
    <x v="0"/>
    <s v="CLOVERLY"/>
    <m/>
    <m/>
    <s v=""/>
    <x v="0"/>
    <m/>
    <m/>
    <n v="12685"/>
    <n v="12551"/>
    <x v="2"/>
    <d v="1992-12-26T00:00:00"/>
    <n v="7.42"/>
    <x v="1"/>
    <n v="136"/>
    <n v="49"/>
    <n v="3510"/>
    <n v="0"/>
    <x v="1"/>
    <n v="5000"/>
    <n v="3000"/>
    <n v="0"/>
    <x v="1"/>
    <n v="80"/>
    <n v="11775"/>
    <x v="0"/>
    <s v="QUESTAR EXPLORATION AND PRODUCTION"/>
    <n v="6.7864000000000004"/>
    <n v="4.0322100000000001"/>
    <n v="152.685"/>
    <n v="0"/>
    <n v="163.50361000000001"/>
    <n v="141.05000000000001"/>
    <n v="49.17"/>
    <n v="0"/>
    <x v="1"/>
    <n v="1.6656000000000002"/>
    <n v="191.88559999999998"/>
    <n v="-7.9861709926421165E-2"/>
    <n v="11775"/>
    <n v="0"/>
    <n v="4.1506117204384664E-2"/>
    <n v="2.466129035316101E-2"/>
    <n v="0.93383259244245431"/>
    <n v="0.73507339789958182"/>
    <n v="0.25624643016463977"/>
    <n v="8.6801719357784031E-3"/>
    <x v="1"/>
    <n v="0"/>
    <x v="1"/>
    <n v="0"/>
    <n v="0"/>
    <x v="0"/>
    <n v="0"/>
    <x v="0"/>
    <x v="1"/>
    <m/>
    <x v="1"/>
    <x v="1"/>
    <x v="1"/>
    <n v="0"/>
    <x v="1"/>
    <x v="1"/>
    <x v="1"/>
    <x v="1"/>
    <x v="0"/>
    <x v="0"/>
    <x v="0"/>
    <x v="0"/>
    <x v="0"/>
    <x v="0"/>
    <x v="0"/>
    <x v="0"/>
    <x v="0"/>
    <m/>
    <x v="0"/>
    <x v="0"/>
    <x v="0"/>
    <x v="0"/>
    <x v="0"/>
    <m/>
    <n v="19921226"/>
    <x v="1"/>
    <s v="ROCK SPRINGS GAS LABORATORY"/>
    <m/>
    <m/>
    <d v="1992-12-28T00:00:00"/>
  </r>
  <r>
    <x v="1"/>
    <s v="T18N R113W S25 fFRONTIER-CLOVERLY"/>
    <n v="1761"/>
    <x v="0"/>
    <x v="6"/>
    <m/>
    <s v="NW SE"/>
    <n v="25"/>
    <n v="18"/>
    <n v="113"/>
    <n v="41.516767000000002"/>
    <n v="-110.119406"/>
    <s v="4904120941"/>
    <s v="3 CHA 358H"/>
    <x v="0"/>
    <s v="FRONTIER-CLOVERLY"/>
    <m/>
    <m/>
    <m/>
    <x v="0"/>
    <s v="11778"/>
    <m/>
    <n v="12624"/>
    <n v="12506"/>
    <x v="2"/>
    <d v="1993-11-08T00:00:00"/>
    <n v="7.7"/>
    <x v="1"/>
    <n v="137"/>
    <n v="80"/>
    <n v="3336"/>
    <n v="160"/>
    <x v="1"/>
    <n v="5534"/>
    <n v="747"/>
    <n v="0"/>
    <x v="1"/>
    <n v="0"/>
    <n v="10099"/>
    <x v="0"/>
    <s v="BELCO ENERGY CORP"/>
    <n v="6.8362999999999996"/>
    <n v="6.5831999999999997"/>
    <n v="145.11599999999999"/>
    <n v="4.0927999999999995"/>
    <n v="162.6283"/>
    <n v="156.11413999999999"/>
    <n v="12.243329999999998"/>
    <n v="0"/>
    <x v="1"/>
    <n v="0"/>
    <n v="168.35746999999998"/>
    <n v="-1.730941484281932E-2"/>
    <n v="9994"/>
    <n v="-5.2257004927089038E-3"/>
    <n v="4.2036349147104163E-2"/>
    <n v="4.0480039451928108E-2"/>
    <n v="0.91748361140096768"/>
    <n v="0.92727777389384636"/>
    <n v="7.2722226106153767E-2"/>
    <n v="0"/>
    <x v="1"/>
    <n v="105"/>
    <x v="1"/>
    <n v="0"/>
    <n v="1"/>
    <x v="0"/>
    <n v="0"/>
    <x v="0"/>
    <x v="1"/>
    <m/>
    <x v="1"/>
    <x v="1"/>
    <x v="1"/>
    <n v="0"/>
    <x v="1"/>
    <x v="1"/>
    <x v="1"/>
    <x v="1"/>
    <x v="0"/>
    <x v="0"/>
    <x v="0"/>
    <x v="0"/>
    <x v="0"/>
    <x v="0"/>
    <x v="0"/>
    <x v="0"/>
    <x v="0"/>
    <m/>
    <x v="0"/>
    <x v="0"/>
    <x v="0"/>
    <x v="0"/>
    <x v="0"/>
    <m/>
    <n v="19931108"/>
    <x v="1"/>
    <s v="HALLIBURTON WESTERN AREA LAB EVANSVILLE No W93-0430"/>
    <m/>
    <m/>
    <d v="1993-11-10T00:00:00"/>
  </r>
  <r>
    <x v="1"/>
    <s v="T18N R113W S24 fFRONTIER"/>
    <n v="1818"/>
    <x v="0"/>
    <x v="6"/>
    <m/>
    <s v="SE NE"/>
    <n v="24"/>
    <n v="18"/>
    <n v="113"/>
    <n v="41.529403000000002"/>
    <n v="-110.11901400000001"/>
    <s v="4904120915"/>
    <s v="2 BERKLEY"/>
    <x v="0"/>
    <s v="FRONTIER"/>
    <m/>
    <m/>
    <m/>
    <x v="0"/>
    <s v="11714"/>
    <m/>
    <n v="12456"/>
    <n v="12375"/>
    <x v="2"/>
    <d v="1994-03-17T00:00:00"/>
    <n v="6.55"/>
    <x v="1"/>
    <n v="70"/>
    <n v="13"/>
    <n v="1474"/>
    <n v="170"/>
    <x v="1"/>
    <n v="2499"/>
    <n v="305"/>
    <n v="0"/>
    <x v="1"/>
    <n v="0"/>
    <n v="4576"/>
    <x v="0"/>
    <s v="BELCO ENERGY CORP"/>
    <n v="3.4929999999999999"/>
    <n v="1.0697700000000001"/>
    <n v="64.119"/>
    <n v="4.3485999999999994"/>
    <n v="73.030370000000005"/>
    <n v="70.496790000000004"/>
    <n v="4.9989499999999998"/>
    <n v="0"/>
    <x v="1"/>
    <n v="0"/>
    <n v="75.495739999999998"/>
    <n v="-1.6598899681678814E-2"/>
    <n v="4531"/>
    <n v="-4.9412539804545956E-3"/>
    <n v="4.782941672074234E-2"/>
    <n v="1.4648289471900526E-2"/>
    <n v="0.93752229380735708"/>
    <n v="0.93378500561753564"/>
    <n v="6.621499438246449E-2"/>
    <n v="0"/>
    <x v="1"/>
    <n v="45"/>
    <x v="1"/>
    <n v="0"/>
    <n v="2.5"/>
    <x v="0"/>
    <n v="0"/>
    <x v="0"/>
    <x v="1"/>
    <m/>
    <x v="1"/>
    <x v="1"/>
    <x v="1"/>
    <n v="0"/>
    <x v="1"/>
    <x v="1"/>
    <x v="1"/>
    <x v="1"/>
    <x v="0"/>
    <x v="0"/>
    <x v="0"/>
    <x v="0"/>
    <x v="0"/>
    <x v="0"/>
    <x v="0"/>
    <x v="0"/>
    <x v="0"/>
    <m/>
    <x v="0"/>
    <x v="0"/>
    <x v="0"/>
    <x v="0"/>
    <x v="0"/>
    <m/>
    <n v="19940317"/>
    <x v="1"/>
    <s v="HALLIBURTON WESTERN AREA LAB EVANSVILLE"/>
    <m/>
    <m/>
    <d v="1994-03-28T00:00:00"/>
  </r>
  <r>
    <x v="1"/>
    <s v="T18N R113W S13 fFRONTIER-CLOVERLY"/>
    <n v="1760"/>
    <x v="0"/>
    <x v="6"/>
    <m/>
    <s v=" C SE"/>
    <n v="13"/>
    <n v="18"/>
    <n v="113"/>
    <n v="41.538006000000003"/>
    <n v="-110.119304"/>
    <s v="4904120938"/>
    <s v="3 CHA 186I"/>
    <x v="0"/>
    <s v="FRONTIER-CLOVERLY"/>
    <m/>
    <m/>
    <m/>
    <x v="0"/>
    <s v="11668"/>
    <m/>
    <n v="12455"/>
    <n v="12368"/>
    <x v="2"/>
    <d v="1993-11-16T00:00:00"/>
    <n v="8.1"/>
    <x v="1"/>
    <n v="64"/>
    <n v="23"/>
    <n v="2676"/>
    <n v="50"/>
    <x v="1"/>
    <n v="3632"/>
    <n v="1266"/>
    <n v="0"/>
    <x v="1"/>
    <n v="0"/>
    <n v="7717"/>
    <x v="0"/>
    <s v="BELCO ENERGY CORP"/>
    <n v="3.1936"/>
    <n v="1.8926700000000001"/>
    <n v="116.40599999999999"/>
    <n v="1.2789999999999999"/>
    <n v="122.77126999999999"/>
    <n v="102.45872"/>
    <n v="20.749739999999999"/>
    <n v="0"/>
    <x v="1"/>
    <n v="0"/>
    <n v="123.20846"/>
    <n v="-1.7773415720068288E-3"/>
    <n v="7711"/>
    <n v="-3.88903292714545E-4"/>
    <n v="2.6012600504987854E-2"/>
    <n v="1.541622889459399E-2"/>
    <n v="0.95857117060041819"/>
    <n v="0.83158835034542267"/>
    <n v="0.16841164965457728"/>
    <n v="0"/>
    <x v="1"/>
    <n v="7"/>
    <x v="1"/>
    <n v="0"/>
    <n v="1.4"/>
    <x v="0"/>
    <n v="0"/>
    <x v="0"/>
    <x v="1"/>
    <m/>
    <x v="1"/>
    <x v="1"/>
    <x v="1"/>
    <n v="0"/>
    <x v="1"/>
    <x v="1"/>
    <x v="1"/>
    <x v="1"/>
    <x v="0"/>
    <x v="0"/>
    <x v="0"/>
    <x v="0"/>
    <x v="0"/>
    <x v="0"/>
    <x v="0"/>
    <x v="0"/>
    <x v="0"/>
    <m/>
    <x v="0"/>
    <x v="0"/>
    <x v="0"/>
    <x v="0"/>
    <x v="0"/>
    <m/>
    <n v="19931116"/>
    <x v="1"/>
    <s v="HALLIBURTON WESTERN ARE LAB EVANSVILLE No W93-0452"/>
    <m/>
    <m/>
    <d v="1993-11-23T00:00:00"/>
  </r>
  <r>
    <x v="1"/>
    <s v="T18N R113W S01 fCLOVERLY"/>
    <n v="432"/>
    <x v="0"/>
    <x v="6"/>
    <m/>
    <s v="NW SW"/>
    <n v="1"/>
    <n v="18"/>
    <n v="113"/>
    <n v="41.237046999999997"/>
    <n v="-110.752729"/>
    <s v="4904120354"/>
    <s v="186H CHAMP"/>
    <x v="0"/>
    <s v="CLOVERLY"/>
    <m/>
    <m/>
    <s v=""/>
    <x v="0"/>
    <m/>
    <m/>
    <m/>
    <m/>
    <x v="2"/>
    <d v="1985-06-14T00:00:00"/>
    <n v="6.82"/>
    <x v="1"/>
    <n v="133"/>
    <n v="3"/>
    <n v="922"/>
    <n v="22"/>
    <x v="1"/>
    <n v="1584"/>
    <n v="85"/>
    <n v="0"/>
    <x v="1"/>
    <n v="0"/>
    <n v="2705"/>
    <x v="0"/>
    <s v="AMOCO PRODUCTION COMPANY"/>
    <n v="6.6367000000000003"/>
    <n v="0.24687000000000001"/>
    <n v="40.106999999999999"/>
    <n v="0.56275999999999993"/>
    <n v="47.553329999999995"/>
    <n v="44.684640000000002"/>
    <n v="1.3931499999999999"/>
    <n v="0"/>
    <x v="1"/>
    <n v="0"/>
    <n v="46.07779"/>
    <n v="1.575907668305148E-2"/>
    <n v="2749"/>
    <n v="8.0674734140080678E-3"/>
    <n v="0.13956330713327544"/>
    <n v="5.1914345430698547E-3"/>
    <n v="0.85524525832365472"/>
    <n v="0.96976526000921492"/>
    <n v="3.0234739990785145E-2"/>
    <n v="0"/>
    <x v="1"/>
    <n v="0"/>
    <x v="1"/>
    <n v="0"/>
    <n v="4.3"/>
    <x v="0"/>
    <n v="0"/>
    <x v="0"/>
    <x v="1"/>
    <m/>
    <x v="1"/>
    <x v="1"/>
    <x v="1"/>
    <n v="0"/>
    <x v="1"/>
    <x v="1"/>
    <x v="1"/>
    <x v="1"/>
    <x v="0"/>
    <x v="0"/>
    <x v="0"/>
    <x v="0"/>
    <x v="0"/>
    <x v="0"/>
    <x v="0"/>
    <x v="0"/>
    <x v="0"/>
    <m/>
    <x v="0"/>
    <x v="0"/>
    <x v="0"/>
    <x v="0"/>
    <x v="0"/>
    <m/>
    <n v="19850614"/>
    <x v="1"/>
    <m/>
    <m/>
    <m/>
    <m/>
  </r>
  <r>
    <x v="1"/>
    <s v="T18N R112W S31 fFRONTIER"/>
    <n v="1819"/>
    <x v="0"/>
    <x v="6"/>
    <m/>
    <s v=" C SE"/>
    <n v="31"/>
    <n v="18"/>
    <n v="112"/>
    <n v="41.494588"/>
    <n v="-110.101384"/>
    <s v="4904120958"/>
    <s v="358 G4 CHA"/>
    <x v="0"/>
    <s v="FRONTIER"/>
    <m/>
    <m/>
    <m/>
    <x v="0"/>
    <s v="12066"/>
    <m/>
    <n v="12803"/>
    <n v="12735"/>
    <x v="2"/>
    <d v="1994-02-01T00:00:00"/>
    <n v="7.1"/>
    <x v="1"/>
    <n v="159"/>
    <n v="26"/>
    <n v="5524"/>
    <n v="122"/>
    <x v="1"/>
    <n v="8263"/>
    <n v="1357"/>
    <n v="0"/>
    <x v="1"/>
    <n v="0"/>
    <n v="15483"/>
    <x v="0"/>
    <s v="BELCO ENERGY CORP"/>
    <n v="7.9340999999999999"/>
    <n v="2.1395400000000002"/>
    <n v="240.29399999999998"/>
    <n v="3.1207599999999998"/>
    <n v="253.48839999999998"/>
    <n v="233.09922999999998"/>
    <n v="22.241229999999998"/>
    <n v="0"/>
    <x v="1"/>
    <n v="0"/>
    <n v="255.34045999999998"/>
    <n v="-3.6398485730545918E-3"/>
    <n v="15451"/>
    <n v="-1.0344604642141333E-3"/>
    <n v="3.1299657104624908E-2"/>
    <n v="8.4403862267464717E-3"/>
    <n v="0.96025995666862862"/>
    <n v="0.91289578627687906"/>
    <n v="8.7104213723120882E-2"/>
    <n v="0"/>
    <x v="1"/>
    <n v="32"/>
    <x v="1"/>
    <n v="0"/>
    <n v="0.7"/>
    <x v="0"/>
    <n v="0"/>
    <x v="0"/>
    <x v="1"/>
    <m/>
    <x v="1"/>
    <x v="1"/>
    <x v="1"/>
    <n v="0"/>
    <x v="1"/>
    <x v="1"/>
    <x v="1"/>
    <x v="1"/>
    <x v="0"/>
    <x v="0"/>
    <x v="0"/>
    <x v="0"/>
    <x v="0"/>
    <x v="0"/>
    <x v="0"/>
    <x v="0"/>
    <x v="0"/>
    <m/>
    <x v="0"/>
    <x v="0"/>
    <x v="0"/>
    <x v="0"/>
    <x v="0"/>
    <m/>
    <n v="19940201"/>
    <x v="1"/>
    <s v="HALLIBURTON WESTERN AREA LAB EVANSVILLE  LAB No W94-0084"/>
    <m/>
    <m/>
    <d v="1994-03-10T00:00:00"/>
  </r>
  <r>
    <x v="1"/>
    <s v="T18N R112W S29 fFRONTIER-CLOVERLY"/>
    <n v="1757"/>
    <x v="0"/>
    <x v="6"/>
    <m/>
    <s v="NE NE"/>
    <n v="29"/>
    <n v="18"/>
    <n v="112"/>
    <n v="41.516734"/>
    <n v="-110.08134699999999"/>
    <s v="4904120942"/>
    <s v="4 CHA 358B"/>
    <x v="0"/>
    <s v="FRONTIER-CLOVERLY"/>
    <m/>
    <m/>
    <m/>
    <x v="0"/>
    <s v="11750"/>
    <m/>
    <n v="12561"/>
    <n v="12518"/>
    <x v="2"/>
    <d v="1993-08-22T00:00:00"/>
    <n v="6.5"/>
    <x v="1"/>
    <n v="36"/>
    <n v="17"/>
    <n v="50"/>
    <n v="0"/>
    <x v="1"/>
    <n v="127"/>
    <n v="107"/>
    <n v="0"/>
    <x v="1"/>
    <n v="0"/>
    <n v="337"/>
    <x v="0"/>
    <s v="BELCO ENERGY CORP"/>
    <n v="1.7964"/>
    <n v="1.39893"/>
    <n v="2.1749999999999998"/>
    <n v="0"/>
    <n v="5.37033"/>
    <n v="3.5826699999999998"/>
    <n v="1.7537299999999998"/>
    <n v="0"/>
    <x v="1"/>
    <n v="0"/>
    <n v="5.3363999999999994"/>
    <n v="3.1690348033433812E-3"/>
    <n v="337"/>
    <n v="0"/>
    <n v="0.33450458351721402"/>
    <n v="0.26049237197714109"/>
    <n v="0.40500304450564489"/>
    <n v="0.67136459036054275"/>
    <n v="0.32863540963945731"/>
    <n v="0"/>
    <x v="1"/>
    <n v="0"/>
    <x v="1"/>
    <n v="0"/>
    <n v="51"/>
    <x v="0"/>
    <n v="0"/>
    <x v="0"/>
    <x v="1"/>
    <m/>
    <x v="1"/>
    <x v="1"/>
    <x v="1"/>
    <n v="0"/>
    <x v="1"/>
    <x v="1"/>
    <x v="1"/>
    <x v="1"/>
    <x v="0"/>
    <x v="0"/>
    <x v="0"/>
    <x v="0"/>
    <x v="0"/>
    <x v="0"/>
    <x v="0"/>
    <x v="0"/>
    <x v="0"/>
    <m/>
    <x v="0"/>
    <x v="0"/>
    <x v="0"/>
    <x v="0"/>
    <x v="0"/>
    <m/>
    <n v="19930822"/>
    <x v="1"/>
    <s v="HALLIBURTON WESTERN AREA LAB EVANSVILLE No W93-0293"/>
    <m/>
    <m/>
    <d v="1993-08-26T00:00:00"/>
  </r>
  <r>
    <x v="1"/>
    <s v="T18N R112W S23 fFRONTIER"/>
    <n v="1661"/>
    <x v="0"/>
    <x v="0"/>
    <m/>
    <s v="SE NW"/>
    <n v="23"/>
    <n v="18"/>
    <n v="112"/>
    <n v="41.527841000000002"/>
    <n v="-110.033063"/>
    <s v="4903721479"/>
    <s v="1-23 BRUFF"/>
    <x v="0"/>
    <s v="FRONTIER"/>
    <m/>
    <m/>
    <m/>
    <x v="0"/>
    <s v="11980"/>
    <m/>
    <n v="12768"/>
    <n v="12392"/>
    <x v="2"/>
    <d v="1990-12-03T00:00:00"/>
    <n v="5.89"/>
    <x v="1"/>
    <n v="720"/>
    <n v="5.6"/>
    <n v="2400"/>
    <n v="240"/>
    <x v="1"/>
    <n v="5400"/>
    <n v="92"/>
    <n v="0"/>
    <x v="1"/>
    <n v="6.2"/>
    <n v="9580"/>
    <x v="0"/>
    <s v="UPRC"/>
    <n v="35.927999999999997"/>
    <n v="0.46082399999999996"/>
    <n v="104.4"/>
    <n v="6.1391999999999998"/>
    <n v="146.92802399999997"/>
    <n v="152.334"/>
    <n v="1.5078799999999999"/>
    <n v="0"/>
    <x v="1"/>
    <n v="0.129084"/>
    <n v="153.97096400000001"/>
    <n v="-2.3406326644076467E-2"/>
    <n v="8863.7999999999993"/>
    <n v="-3.8831477244385584E-2"/>
    <n v="0.24452789210586542"/>
    <n v="3.1363928231962069E-3"/>
    <n v="0.75233571507093855"/>
    <n v="0.98936835908879539"/>
    <n v="9.7932750489241587E-3"/>
    <n v="8.3836586228037122E-4"/>
    <x v="1"/>
    <n v="23"/>
    <x v="1"/>
    <n v="0"/>
    <n v="0.8"/>
    <x v="0"/>
    <n v="0"/>
    <x v="0"/>
    <x v="1"/>
    <m/>
    <x v="1"/>
    <x v="1"/>
    <x v="1"/>
    <n v="0"/>
    <x v="1"/>
    <x v="1"/>
    <x v="1"/>
    <x v="1"/>
    <x v="0"/>
    <x v="0"/>
    <x v="0"/>
    <x v="0"/>
    <x v="0"/>
    <x v="0"/>
    <x v="0"/>
    <x v="0"/>
    <x v="0"/>
    <m/>
    <x v="0"/>
    <x v="0"/>
    <x v="0"/>
    <x v="0"/>
    <x v="0"/>
    <m/>
    <n v="19901203"/>
    <x v="1"/>
    <s v="WESTERN WYOMING COLLEGE WATER QUALITY LABORATORY  LAB No 21346"/>
    <m/>
    <m/>
    <d v="1990-12-17T00:00:00"/>
  </r>
  <r>
    <x v="1"/>
    <s v="T18N R112W S19 fFRONTIER-CLOVERLY"/>
    <n v="1753"/>
    <x v="0"/>
    <x v="6"/>
    <m/>
    <s v=" C NE"/>
    <n v="19"/>
    <n v="18"/>
    <n v="112"/>
    <n v="41.530717000000003"/>
    <n v="-110.101112"/>
    <s v="4904120936"/>
    <s v="3 CHA 357B"/>
    <x v="0"/>
    <s v="FRONTIER-CLOVERLY"/>
    <m/>
    <m/>
    <m/>
    <x v="0"/>
    <s v="11658"/>
    <m/>
    <n v="12420"/>
    <n v="12348"/>
    <x v="2"/>
    <d v="1993-11-08T00:00:00"/>
    <n v="7.55"/>
    <x v="1"/>
    <n v="513"/>
    <n v="69"/>
    <n v="1885"/>
    <n v="70"/>
    <x v="1"/>
    <n v="4669"/>
    <n v="397"/>
    <n v="0"/>
    <x v="1"/>
    <n v="0"/>
    <n v="8033"/>
    <x v="0"/>
    <s v="BELCO ENERGY CORP"/>
    <n v="25.598700000000001"/>
    <n v="5.6780100000000004"/>
    <n v="81.997500000000002"/>
    <n v="1.7906"/>
    <n v="115.06480999999998"/>
    <n v="131.71249"/>
    <n v="6.506829999999999"/>
    <n v="0"/>
    <x v="1"/>
    <n v="0"/>
    <n v="138.21932000000001"/>
    <n v="-9.1417136952086295E-2"/>
    <n v="7603"/>
    <n v="-2.7500639549756969E-2"/>
    <n v="0.22247201381551845"/>
    <n v="4.9346190203590497E-2"/>
    <n v="0.72818179598089117"/>
    <n v="0.95292387489679442"/>
    <n v="4.7076125103205531E-2"/>
    <n v="0"/>
    <x v="1"/>
    <n v="430"/>
    <x v="1"/>
    <n v="0"/>
    <n v="1.1000000000000001"/>
    <x v="0"/>
    <n v="0"/>
    <x v="0"/>
    <x v="1"/>
    <m/>
    <x v="1"/>
    <x v="1"/>
    <x v="1"/>
    <n v="0"/>
    <x v="1"/>
    <x v="1"/>
    <x v="1"/>
    <x v="1"/>
    <x v="0"/>
    <x v="0"/>
    <x v="0"/>
    <x v="0"/>
    <x v="0"/>
    <x v="0"/>
    <x v="0"/>
    <x v="0"/>
    <x v="0"/>
    <m/>
    <x v="0"/>
    <x v="0"/>
    <x v="0"/>
    <x v="0"/>
    <x v="0"/>
    <m/>
    <n v="19931108"/>
    <x v="1"/>
    <s v="HALLIBURTON WESTERN AREA LABS EVANSVILLE No W93-0431"/>
    <m/>
    <m/>
    <d v="1993-11-29T00:00:00"/>
  </r>
  <r>
    <x v="1"/>
    <s v="T18N R112W S16 fCLOVERLY"/>
    <n v="1673"/>
    <x v="0"/>
    <x v="6"/>
    <m/>
    <s v="SE SE"/>
    <n v="16"/>
    <n v="18"/>
    <n v="112"/>
    <n v="41.537959999999998"/>
    <n v="-110.06237400000001"/>
    <s v="4904120837"/>
    <s v="13"/>
    <x v="0"/>
    <s v="CLOVERLY"/>
    <m/>
    <m/>
    <s v=""/>
    <x v="0"/>
    <m/>
    <m/>
    <n v="12500"/>
    <n v="12411"/>
    <x v="2"/>
    <d v="1992-12-26T00:00:00"/>
    <n v="7.02"/>
    <x v="1"/>
    <n v="8"/>
    <n v="5"/>
    <n v="170"/>
    <n v="0"/>
    <x v="1"/>
    <n v="193"/>
    <n v="70"/>
    <n v="0"/>
    <x v="1"/>
    <n v="18"/>
    <n v="464"/>
    <x v="0"/>
    <s v="WEXPRO COMPANY"/>
    <n v="0.3992"/>
    <n v="0.41144999999999998"/>
    <n v="7.3949999999999996"/>
    <n v="0"/>
    <n v="8.2056500000000003"/>
    <n v="5.4445299999999994"/>
    <n v="1.1473"/>
    <n v="0"/>
    <x v="1"/>
    <n v="0.37476000000000004"/>
    <n v="6.9665900000000001"/>
    <n v="8.1666253631632518E-2"/>
    <n v="464"/>
    <n v="0"/>
    <n v="4.8649406201824348E-2"/>
    <n v="5.0142280014380335E-2"/>
    <n v="0.90120831378379518"/>
    <n v="0.78152008371383985"/>
    <n v="0.16468602286053866"/>
    <n v="5.3793893425621436E-2"/>
    <x v="1"/>
    <n v="0"/>
    <x v="1"/>
    <n v="0"/>
    <n v="0"/>
    <x v="0"/>
    <n v="0"/>
    <x v="0"/>
    <x v="1"/>
    <m/>
    <x v="1"/>
    <x v="1"/>
    <x v="1"/>
    <n v="0"/>
    <x v="1"/>
    <x v="1"/>
    <x v="1"/>
    <x v="1"/>
    <x v="0"/>
    <x v="0"/>
    <x v="0"/>
    <x v="0"/>
    <x v="0"/>
    <x v="0"/>
    <x v="0"/>
    <x v="0"/>
    <x v="0"/>
    <m/>
    <x v="0"/>
    <x v="0"/>
    <x v="0"/>
    <x v="0"/>
    <x v="0"/>
    <m/>
    <n v="19921226"/>
    <x v="1"/>
    <s v="ROCK SPRINGS GAS LABORATORY"/>
    <m/>
    <m/>
    <d v="1992-12-28T00:00:00"/>
  </r>
  <r>
    <x v="1"/>
    <s v="T18N R112W S12 fMESAVERDE"/>
    <n v="4743"/>
    <x v="0"/>
    <x v="2"/>
    <s v="COW CREEK"/>
    <s v="NE-NE"/>
    <n v="12"/>
    <n v="18"/>
    <n v="112"/>
    <n v="41.378279999999997"/>
    <n v="-107.6926"/>
    <s v="4900722395"/>
    <s v="36-12 CCU"/>
    <x v="0"/>
    <s v="MESAVERDE"/>
    <m/>
    <m/>
    <n v="4"/>
    <x v="0"/>
    <n v="1403"/>
    <n v="1407"/>
    <n v="1580"/>
    <m/>
    <x v="2"/>
    <d v="2005-08-05T00:00:00"/>
    <n v="8.2200000000000006"/>
    <x v="1"/>
    <n v="11.8"/>
    <n v="4.7"/>
    <n v="795"/>
    <n v="12.8"/>
    <x v="1"/>
    <n v="252"/>
    <n v="1860"/>
    <n v="0"/>
    <x v="1"/>
    <n v="5"/>
    <n v="2130"/>
    <x v="0"/>
    <s v="DOUBLE EAGLE PETROLEUM CO"/>
    <n v="0.58882000000000001"/>
    <n v="0.38676300000000002"/>
    <n v="34.582500000000003"/>
    <n v="0.32742399999999999"/>
    <n v="35.885506999999997"/>
    <n v="7.1089199999999995"/>
    <n v="30.485399999999998"/>
    <n v="0"/>
    <x v="1"/>
    <n v="0.10410000000000001"/>
    <n v="37.698419999999999"/>
    <n v="-2.4637350490957107E-2"/>
    <n v="2941.3"/>
    <n v="0.15997870368544559"/>
    <n v="1.6408295415750989E-2"/>
    <n v="1.0777693624336979E-2"/>
    <n v="0.97281401095991205"/>
    <n v="0.18857342031841121"/>
    <n v="0.80866519074274201"/>
    <n v="2.7613889388467742E-3"/>
    <x v="1"/>
    <n v="1.21"/>
    <x v="1"/>
    <n v="0"/>
    <n v="0"/>
    <x v="1"/>
    <n v="3480"/>
    <x v="1"/>
    <x v="1"/>
    <n v="0"/>
    <x v="1"/>
    <x v="1"/>
    <x v="1"/>
    <n v="0"/>
    <x v="1"/>
    <x v="1"/>
    <x v="1"/>
    <x v="1"/>
    <x v="0"/>
    <x v="0"/>
    <x v="0"/>
    <x v="0"/>
    <x v="0"/>
    <x v="0"/>
    <x v="0"/>
    <x v="0"/>
    <x v="0"/>
    <m/>
    <x v="0"/>
    <x v="0"/>
    <x v="0"/>
    <x v="0"/>
    <x v="0"/>
    <m/>
    <n v="20050805"/>
    <x v="0"/>
    <s v="ENERGY LABS CASPER ID No C05070483-002"/>
    <m/>
    <s v="1403-1407"/>
    <d v="2005-08-05T00:00:00"/>
  </r>
  <r>
    <x v="1"/>
    <s v="T18N R112W S07 fFRONTIER"/>
    <n v="1750"/>
    <x v="0"/>
    <x v="6"/>
    <m/>
    <s v=" C SW"/>
    <n v="7"/>
    <n v="18"/>
    <n v="112"/>
    <n v="41.552469000000002"/>
    <n v="-110.110164"/>
    <s v="4904120939"/>
    <s v="4 CHA 186B"/>
    <x v="0"/>
    <s v="FRONTIER"/>
    <m/>
    <m/>
    <m/>
    <x v="0"/>
    <s v="11582"/>
    <m/>
    <n v="12375"/>
    <n v="11750"/>
    <x v="2"/>
    <d v="1993-08-26T00:00:00"/>
    <n v="8.16"/>
    <x v="1"/>
    <n v="95"/>
    <n v="33"/>
    <n v="2095"/>
    <n v="100"/>
    <x v="1"/>
    <n v="2883"/>
    <n v="1266"/>
    <n v="30"/>
    <x v="1"/>
    <n v="0"/>
    <n v="6541"/>
    <x v="0"/>
    <s v="BELCO ENERGY CORP"/>
    <n v="4.7404999999999999"/>
    <n v="2.71557"/>
    <n v="91.132499999999993"/>
    <n v="2.5579999999999998"/>
    <n v="101.14657"/>
    <n v="81.329430000000002"/>
    <n v="20.749739999999999"/>
    <n v="0.99990000000000001"/>
    <x v="1"/>
    <n v="0"/>
    <n v="103.07907"/>
    <n v="-9.4625728679317862E-3"/>
    <n v="6502"/>
    <n v="-2.9901096373533696E-3"/>
    <n v="4.6867629816809406E-2"/>
    <n v="2.6847870372668101E-2"/>
    <n v="0.92628449981052241"/>
    <n v="0.78900042462548414"/>
    <n v="0.20129925502820309"/>
    <n v="0"/>
    <x v="1"/>
    <n v="15"/>
    <x v="1"/>
    <n v="0"/>
    <n v="1.5"/>
    <x v="0"/>
    <n v="0"/>
    <x v="0"/>
    <x v="1"/>
    <m/>
    <x v="1"/>
    <x v="1"/>
    <x v="1"/>
    <n v="0"/>
    <x v="1"/>
    <x v="1"/>
    <x v="1"/>
    <x v="1"/>
    <x v="0"/>
    <x v="0"/>
    <x v="0"/>
    <x v="0"/>
    <x v="0"/>
    <x v="0"/>
    <x v="0"/>
    <x v="0"/>
    <x v="0"/>
    <m/>
    <x v="0"/>
    <x v="0"/>
    <x v="0"/>
    <x v="0"/>
    <x v="0"/>
    <m/>
    <n v="19930826"/>
    <x v="1"/>
    <s v="HALLIBURTON WESTERN AREA LAB EVANSVILLE No W93-0319"/>
    <m/>
    <m/>
    <d v="1993-08-30T00:00:00"/>
  </r>
  <r>
    <x v="1"/>
    <s v="T18N R112W S05 fFRONTIER-CLOVERLY"/>
    <n v="1751"/>
    <x v="0"/>
    <x v="6"/>
    <m/>
    <s v="SW NE"/>
    <n v="5"/>
    <n v="18"/>
    <n v="112"/>
    <n v="41.573374000000001"/>
    <n v="-110.083377"/>
    <s v="4904120947"/>
    <s v="3 CHA 186F"/>
    <x v="0"/>
    <s v="FRONTIER-CLOVERLY"/>
    <m/>
    <m/>
    <m/>
    <x v="0"/>
    <s v="11458"/>
    <m/>
    <n v="12322"/>
    <n v="12276"/>
    <x v="2"/>
    <d v="1993-11-16T00:00:00"/>
    <n v="7.2"/>
    <x v="1"/>
    <n v="54"/>
    <n v="8"/>
    <n v="1290"/>
    <n v="34"/>
    <x v="1"/>
    <n v="1941"/>
    <n v="488"/>
    <n v="0"/>
    <x v="1"/>
    <n v="0"/>
    <n v="3859"/>
    <x v="0"/>
    <s v="BELCO ENERGY CORP"/>
    <n v="2.6945999999999999"/>
    <n v="0.65832000000000002"/>
    <n v="56.115000000000002"/>
    <n v="0.86971999999999994"/>
    <n v="60.337639999999993"/>
    <n v="54.755609999999997"/>
    <n v="7.9983199999999988"/>
    <n v="0"/>
    <x v="1"/>
    <n v="0"/>
    <n v="62.753929999999997"/>
    <n v="-1.9630020154913969E-2"/>
    <n v="3815"/>
    <n v="-5.7336460776648427E-3"/>
    <n v="4.4658690661417984E-2"/>
    <n v="1.0910602403408553E-2"/>
    <n v="0.9444307069351735"/>
    <n v="0.87254471552618296"/>
    <n v="0.12745528447381702"/>
    <n v="0"/>
    <x v="1"/>
    <n v="44"/>
    <x v="1"/>
    <n v="0"/>
    <n v="2.2000000000000002"/>
    <x v="0"/>
    <n v="0"/>
    <x v="0"/>
    <x v="1"/>
    <m/>
    <x v="1"/>
    <x v="1"/>
    <x v="1"/>
    <n v="0"/>
    <x v="1"/>
    <x v="1"/>
    <x v="1"/>
    <x v="1"/>
    <x v="0"/>
    <x v="0"/>
    <x v="0"/>
    <x v="0"/>
    <x v="0"/>
    <x v="0"/>
    <x v="0"/>
    <x v="0"/>
    <x v="0"/>
    <m/>
    <x v="0"/>
    <x v="0"/>
    <x v="0"/>
    <x v="0"/>
    <x v="0"/>
    <m/>
    <n v="19931116"/>
    <x v="1"/>
    <s v="HALLIBURTON WESTERN AREA LAB EVANSVILLE No W93-0450"/>
    <m/>
    <m/>
    <d v="1993-11-23T00:00:00"/>
  </r>
  <r>
    <x v="1"/>
    <s v="T18N R112W S02 fFRONTIER-CLOVERLY"/>
    <n v="5134"/>
    <x v="0"/>
    <x v="0"/>
    <s v="BRUFF"/>
    <s v="NW SW"/>
    <n v="2"/>
    <n v="18"/>
    <n v="112"/>
    <n v="41.595672"/>
    <n v="-110.033056"/>
    <s v="4903723048"/>
    <s v="1-4 DONLEY"/>
    <x v="0"/>
    <s v="FRONTIER-CLOVERLY"/>
    <m/>
    <m/>
    <n v="654"/>
    <x v="0"/>
    <n v="11320"/>
    <n v="11974"/>
    <n v="12274"/>
    <n v="12155"/>
    <x v="2"/>
    <d v="2006-03-20T00:00:00"/>
    <n v="7.4"/>
    <x v="1"/>
    <n v="27"/>
    <n v="21"/>
    <n v="13456"/>
    <n v="0"/>
    <x v="1"/>
    <n v="19000"/>
    <n v="3062"/>
    <n v="0"/>
    <x v="1"/>
    <n v="108"/>
    <n v="35861"/>
    <x v="0"/>
    <s v="CHEVRON USA INC"/>
    <n v="1.3472999999999999"/>
    <n v="1.7280900000000001"/>
    <n v="585.33600000000001"/>
    <n v="0"/>
    <n v="588.41138999999998"/>
    <n v="535.99"/>
    <n v="50.186179999999993"/>
    <n v="0"/>
    <x v="1"/>
    <n v="2.2485600000000003"/>
    <n v="588.42474000000004"/>
    <n v="-1.134397530781068E-5"/>
    <n v="35674"/>
    <n v="-2.6141049835744739E-3"/>
    <n v="2.2897245411921752E-3"/>
    <n v="2.9368738086460225E-3"/>
    <n v="0.99477340165016181"/>
    <n v="0.91088964070409406"/>
    <n v="8.5289037983005245E-2"/>
    <n v="3.8213213129006103E-3"/>
    <x v="1"/>
    <n v="7"/>
    <x v="1"/>
    <n v="0"/>
    <n v="0"/>
    <x v="1"/>
    <n v="0"/>
    <x v="1"/>
    <x v="1"/>
    <n v="0"/>
    <x v="1"/>
    <x v="1"/>
    <x v="1"/>
    <n v="0"/>
    <x v="1"/>
    <x v="1"/>
    <x v="1"/>
    <x v="1"/>
    <x v="0"/>
    <x v="0"/>
    <x v="0"/>
    <x v="0"/>
    <x v="0"/>
    <x v="0"/>
    <x v="0"/>
    <x v="0"/>
    <x v="0"/>
    <m/>
    <x v="0"/>
    <x v="0"/>
    <x v="0"/>
    <x v="9"/>
    <x v="0"/>
    <m/>
    <n v="20060320"/>
    <x v="0"/>
    <s v="CHAMPION TECHNOLOGIES VERNAL UTAH"/>
    <m/>
    <s v="11320-11974"/>
    <d v="2006-04-19T00:00:00"/>
  </r>
  <r>
    <x v="1"/>
    <s v="T18N R112W S02 fFRONTIER"/>
    <n v="5137"/>
    <x v="0"/>
    <x v="0"/>
    <s v="BRUFF"/>
    <s v="NE SW"/>
    <n v="2"/>
    <n v="18"/>
    <n v="112"/>
    <n v="41.566994999999999"/>
    <n v="-110.032417"/>
    <s v="4903723049"/>
    <s v="4 DONLEY 2"/>
    <x v="0"/>
    <s v="FRONTIER"/>
    <m/>
    <m/>
    <n v="104"/>
    <x v="0"/>
    <n v="11462"/>
    <n v="11566"/>
    <n v="6309"/>
    <m/>
    <x v="2"/>
    <d v="2006-03-20T00:00:00"/>
    <n v="6.1"/>
    <x v="1"/>
    <n v="55"/>
    <n v="19"/>
    <n v="3153"/>
    <n v="0"/>
    <x v="1"/>
    <n v="4880"/>
    <n v="171"/>
    <n v="0"/>
    <x v="1"/>
    <n v="108"/>
    <n v="8524"/>
    <x v="0"/>
    <s v="CHEVRON USA INC"/>
    <n v="2.7444999999999999"/>
    <n v="1.56351"/>
    <n v="137.15549999999999"/>
    <n v="0"/>
    <n v="141.46350999999999"/>
    <n v="137.66479999999999"/>
    <n v="2.8026899999999997"/>
    <n v="0"/>
    <x v="1"/>
    <n v="2.2485600000000003"/>
    <n v="142.71605"/>
    <n v="-4.4075654139235435E-3"/>
    <n v="8386"/>
    <n v="-8.1608515671200473E-3"/>
    <n v="1.9400762783278885E-2"/>
    <n v="1.1052390825026187E-2"/>
    <n v="0.96954684639169497"/>
    <n v="0.96460629340568205"/>
    <n v="1.9638225693606289E-2"/>
    <n v="1.5755480900711591E-2"/>
    <x v="1"/>
    <n v="83"/>
    <x v="1"/>
    <n v="0"/>
    <n v="0"/>
    <x v="1"/>
    <n v="0"/>
    <x v="1"/>
    <x v="1"/>
    <n v="0"/>
    <x v="1"/>
    <x v="1"/>
    <x v="1"/>
    <n v="0"/>
    <x v="1"/>
    <x v="1"/>
    <x v="1"/>
    <x v="1"/>
    <x v="0"/>
    <x v="0"/>
    <x v="0"/>
    <x v="0"/>
    <x v="0"/>
    <x v="0"/>
    <x v="0"/>
    <x v="0"/>
    <x v="0"/>
    <m/>
    <x v="0"/>
    <x v="0"/>
    <x v="0"/>
    <x v="10"/>
    <x v="0"/>
    <m/>
    <n v="20060320"/>
    <x v="0"/>
    <s v="CHAMPION TECHNOLOGIES VERNAL UTAH"/>
    <m/>
    <s v="11462-11566"/>
    <d v="2006-04-19T00:00:00"/>
  </r>
  <r>
    <x v="1"/>
    <s v="T18N R112W S01 fCLOVERLY"/>
    <m/>
    <x v="1"/>
    <x v="3"/>
    <s v="BRUFF"/>
    <m/>
    <n v="1"/>
    <n v="18"/>
    <n v="112"/>
    <n v="41.573796999999999"/>
    <n v="-110.0137"/>
    <s v="4903721366"/>
    <s v="206 D-1"/>
    <x v="0"/>
    <s v="CLOVERLY"/>
    <m/>
    <m/>
    <m/>
    <x v="0"/>
    <m/>
    <m/>
    <n v="12599"/>
    <n v="12246"/>
    <x v="4"/>
    <d v="1980-09-24T00:00:00"/>
    <n v="6.7"/>
    <x v="0"/>
    <n v="107"/>
    <n v="2"/>
    <n v="337"/>
    <n v="51"/>
    <x v="1"/>
    <n v="410"/>
    <n v="567"/>
    <n v="0"/>
    <x v="1"/>
    <n v="30"/>
    <n v="1216"/>
    <x v="0"/>
    <s v="AMOCO PRODUCTION COMPANY"/>
    <n v="5.3392999999999997"/>
    <n v="0.16458"/>
    <n v="14.6595"/>
    <n v="1.3045799999999999"/>
    <n v="21.467960000000001"/>
    <n v="11.566099999999999"/>
    <n v="9.2931299999999997"/>
    <n v="0"/>
    <x v="1"/>
    <n v="0.62460000000000004"/>
    <n v="21.483829999999998"/>
    <n v="-3.6948401917582602E-4"/>
    <n v="1504"/>
    <n v="0.10588235294117647"/>
    <n v="0.24871017087790359"/>
    <n v="7.6663083031643436E-3"/>
    <n v="0.7436235208189319"/>
    <n v="0.53836303862020873"/>
    <n v="0.43256393296725959"/>
    <n v="2.9073028412531662E-2"/>
    <x v="1"/>
    <n v="0"/>
    <x v="1"/>
    <n v="1072"/>
    <n v="5.4"/>
    <x v="0"/>
    <n v="5.6"/>
    <x v="0"/>
    <x v="1"/>
    <m/>
    <x v="1"/>
    <x v="1"/>
    <x v="1"/>
    <n v="0"/>
    <x v="1"/>
    <x v="1"/>
    <x v="1"/>
    <x v="1"/>
    <x v="0"/>
    <x v="0"/>
    <x v="0"/>
    <x v="0"/>
    <x v="0"/>
    <x v="0"/>
    <x v="0"/>
    <x v="0"/>
    <x v="0"/>
    <m/>
    <x v="0"/>
    <x v="0"/>
    <x v="0"/>
    <x v="0"/>
    <x v="0"/>
    <s v="FLOW TEST"/>
    <n v="19800924"/>
    <x v="1"/>
    <m/>
    <m/>
    <m/>
    <m/>
  </r>
  <r>
    <x v="1"/>
    <s v="T18N R111W S07 fFRONTIER"/>
    <m/>
    <x v="1"/>
    <x v="3"/>
    <s v="BRUFF"/>
    <s v=" C SW"/>
    <n v="7"/>
    <n v="18"/>
    <n v="111"/>
    <n v="41.551955999999997"/>
    <n v="-109.994809"/>
    <s v="4903723149"/>
    <s v="3 CHA 206E"/>
    <x v="0"/>
    <s v="FRONTIER"/>
    <m/>
    <m/>
    <m/>
    <x v="0"/>
    <n v="11804"/>
    <m/>
    <n v="12593"/>
    <n v="12542"/>
    <x v="2"/>
    <d v="1993-11-16T00:00:00"/>
    <n v="6.3"/>
    <x v="0"/>
    <n v="4298"/>
    <n v="110"/>
    <n v="4736"/>
    <n v="210"/>
    <x v="1"/>
    <n v="15834"/>
    <n v="496"/>
    <n v="0"/>
    <x v="1"/>
    <n v="0"/>
    <n v="26050"/>
    <x v="0"/>
    <s v="BELCO ENERGY CORP"/>
    <n v="214.47020000000001"/>
    <n v="9.0518999999999998"/>
    <n v="206.01599999999999"/>
    <n v="5.3717999999999995"/>
    <n v="434.90989999999999"/>
    <n v="446.67714000000001"/>
    <n v="8.1294399999999989"/>
    <n v="0"/>
    <x v="1"/>
    <n v="0"/>
    <n v="454.80658"/>
    <n v="-2.2362944204427911E-2"/>
    <n v="25684"/>
    <n v="-7.0746510998569608E-3"/>
    <n v="0.49313708425584246"/>
    <n v="2.081327649703996E-2"/>
    <n v="0.48604963924711764"/>
    <n v="0.98212550047099145"/>
    <n v="1.7874499529008572E-2"/>
    <n v="0"/>
    <x v="1"/>
    <n v="366"/>
    <x v="1"/>
    <n v="0"/>
    <n v="0.5"/>
    <x v="0"/>
    <n v="0"/>
    <x v="0"/>
    <x v="1"/>
    <m/>
    <x v="1"/>
    <x v="1"/>
    <x v="1"/>
    <n v="0"/>
    <x v="1"/>
    <x v="1"/>
    <x v="1"/>
    <x v="1"/>
    <x v="0"/>
    <x v="0"/>
    <x v="0"/>
    <x v="0"/>
    <x v="0"/>
    <x v="0"/>
    <x v="0"/>
    <x v="0"/>
    <x v="0"/>
    <m/>
    <x v="0"/>
    <x v="0"/>
    <x v="0"/>
    <x v="0"/>
    <x v="0"/>
    <m/>
    <n v="19931116"/>
    <x v="1"/>
    <s v="HALLIBURTON WESTERN AREA LAB EVANSVILLE No W93-0445"/>
    <m/>
    <m/>
    <d v="1993-11-23T00:00:00"/>
  </r>
  <r>
    <x v="1"/>
    <s v="T18N R111W S06 fFRONTIER"/>
    <m/>
    <x v="1"/>
    <x v="3"/>
    <s v="BRUFF"/>
    <s v="SW SE"/>
    <n v="6"/>
    <n v="18"/>
    <n v="111"/>
    <n v="41.565809999999999"/>
    <n v="-109.98566"/>
    <s v="4903722689"/>
    <s v="2-6 BR"/>
    <x v="0"/>
    <s v="FRONTIER"/>
    <m/>
    <m/>
    <m/>
    <x v="0"/>
    <m/>
    <m/>
    <n v="12850"/>
    <n v="12690"/>
    <x v="2"/>
    <d v="1990-12-03T00:00:00"/>
    <n v="7.18"/>
    <x v="0"/>
    <n v="160"/>
    <n v="17"/>
    <n v="5100"/>
    <n v="130"/>
    <x v="1"/>
    <n v="8200"/>
    <n v="950"/>
    <n v="0"/>
    <x v="1"/>
    <n v="19.8"/>
    <n v="14800"/>
    <x v="0"/>
    <s v="RME PETROLEUM COMPANY"/>
    <n v="7.984"/>
    <n v="1.39893"/>
    <n v="221.85"/>
    <n v="3.3253999999999997"/>
    <n v="234.55832999999998"/>
    <n v="231.322"/>
    <n v="15.570499999999999"/>
    <n v="0"/>
    <x v="1"/>
    <n v="0.41223600000000005"/>
    <n v="247.30473600000002"/>
    <n v="-2.6452340715401573E-2"/>
    <n v="14576.8"/>
    <n v="-7.5978323030418812E-3"/>
    <n v="3.4038441525397971E-2"/>
    <n v="5.9641028310527281E-3"/>
    <n v="0.95999745564354932"/>
    <n v="0.93537230115965098"/>
    <n v="6.2960783735253656E-2"/>
    <n v="1.6669151050952781E-3"/>
    <x v="1"/>
    <n v="0.6"/>
    <x v="1"/>
    <n v="0"/>
    <n v="0.6"/>
    <x v="0"/>
    <n v="0"/>
    <x v="0"/>
    <x v="1"/>
    <m/>
    <x v="1"/>
    <x v="1"/>
    <x v="1"/>
    <n v="0"/>
    <x v="1"/>
    <x v="1"/>
    <x v="1"/>
    <x v="1"/>
    <x v="0"/>
    <x v="0"/>
    <x v="0"/>
    <x v="0"/>
    <x v="0"/>
    <x v="0"/>
    <x v="0"/>
    <x v="0"/>
    <x v="0"/>
    <m/>
    <x v="0"/>
    <x v="0"/>
    <x v="0"/>
    <x v="0"/>
    <x v="0"/>
    <m/>
    <n v="19901203"/>
    <x v="1"/>
    <s v="WESTERN WYOMING COLLEGE WATER QUALITY LABORATORY  LAB No 21342"/>
    <m/>
    <m/>
    <d v="1990-12-17T00:00:00"/>
  </r>
  <r>
    <x v="1"/>
    <s v="T18N R111W S05 fFRONTIER"/>
    <m/>
    <x v="1"/>
    <x v="3"/>
    <s v="BRUFF"/>
    <s v=" C SW"/>
    <n v="5"/>
    <n v="18"/>
    <n v="111"/>
    <n v="41.56682"/>
    <n v="-109.97539"/>
    <s v="4903723248"/>
    <s v="206 I1 CHA"/>
    <x v="0"/>
    <s v="FRONTIER"/>
    <m/>
    <m/>
    <m/>
    <x v="0"/>
    <m/>
    <m/>
    <n v="12918"/>
    <n v="12824"/>
    <x v="2"/>
    <d v="1994-03-18T00:00:00"/>
    <n v="6.85"/>
    <x v="0"/>
    <n v="167"/>
    <n v="14"/>
    <n v="4838"/>
    <n v="11"/>
    <x v="1"/>
    <n v="7405"/>
    <n v="702"/>
    <n v="0"/>
    <x v="1"/>
    <n v="0"/>
    <n v="13137"/>
    <x v="0"/>
    <s v="BELCO ENERGY CORP"/>
    <n v="8.3332999999999995"/>
    <n v="1.1520600000000001"/>
    <n v="210.45299999999997"/>
    <n v="0.28137999999999996"/>
    <n v="220.21974"/>
    <n v="208.89505"/>
    <n v="11.50578"/>
    <n v="0"/>
    <x v="1"/>
    <n v="0"/>
    <n v="220.40082999999998"/>
    <n v="-4.1098852920094792E-4"/>
    <n v="13137"/>
    <n v="0"/>
    <n v="3.7840840244384992E-2"/>
    <n v="5.2314111350780816E-3"/>
    <n v="0.95692774862053687"/>
    <n v="0.94779611310901146"/>
    <n v="5.2203886890988573E-2"/>
    <n v="0"/>
    <x v="1"/>
    <n v="0"/>
    <x v="1"/>
    <n v="0"/>
    <n v="0.8"/>
    <x v="0"/>
    <n v="0"/>
    <x v="0"/>
    <x v="1"/>
    <m/>
    <x v="1"/>
    <x v="1"/>
    <x v="1"/>
    <n v="0"/>
    <x v="1"/>
    <x v="1"/>
    <x v="1"/>
    <x v="1"/>
    <x v="0"/>
    <x v="0"/>
    <x v="0"/>
    <x v="0"/>
    <x v="0"/>
    <x v="0"/>
    <x v="0"/>
    <x v="0"/>
    <x v="0"/>
    <m/>
    <x v="0"/>
    <x v="0"/>
    <x v="0"/>
    <x v="0"/>
    <x v="0"/>
    <m/>
    <n v="19940318"/>
    <x v="1"/>
    <s v="HALLIBURTON ENERGY WESTERN AREA LAB No W94-0110"/>
    <m/>
    <m/>
    <d v="1994-03-28T00:00:00"/>
  </r>
  <r>
    <x v="0"/>
    <s v="T18N R110W S27 fMESAVERDE"/>
    <n v="49007204"/>
    <x v="0"/>
    <x v="0"/>
    <m/>
    <m/>
    <s v="27"/>
    <s v=" 18"/>
    <s v=" 110"/>
    <n v="41.508789999999998"/>
    <n v="-109.82076000000001"/>
    <s v="4903705350"/>
    <s v="UNIT B-2A"/>
    <x v="0"/>
    <s v="MESAVERDE"/>
    <m/>
    <m/>
    <n v="98"/>
    <x v="4"/>
    <n v="8962"/>
    <n v="9060"/>
    <n v="9250"/>
    <m/>
    <x v="0"/>
    <d v="1962-08-31T00:00:00"/>
    <n v="7.6999998092651367"/>
    <x v="0"/>
    <n v="50"/>
    <n v="15"/>
    <n v="4367"/>
    <n v="-3"/>
    <x v="0"/>
    <n v="4260"/>
    <n v="4221"/>
    <m/>
    <x v="0"/>
    <n v="208"/>
    <n v="10979"/>
    <x v="0"/>
    <m/>
    <n v="2.4950000000000001"/>
    <n v="1.2343500000000001"/>
    <n v="189.96449999999999"/>
    <n v="0"/>
    <n v="193.69385"/>
    <n v="120.1746"/>
    <n v="69.182189999999991"/>
    <m/>
    <x v="0"/>
    <n v="4.3305600000000002"/>
    <n v="193.68734999999998"/>
    <n v="1.6779337768629004E-5"/>
    <n v="13115"/>
    <n v="8.8652776624885868E-2"/>
    <n v="1.2881152395907253E-2"/>
    <n v="6.3726855550653777E-3"/>
    <n v="0.98074616204902731"/>
    <n v="0.62045662765276111"/>
    <n v="0.35718486519641057"/>
    <n v="2.2358507150828388E-2"/>
    <x v="0"/>
    <m/>
    <x v="0"/>
    <m/>
    <m/>
    <x v="0"/>
    <m/>
    <x v="0"/>
    <x v="0"/>
    <m/>
    <x v="0"/>
    <x v="0"/>
    <x v="0"/>
    <m/>
    <x v="0"/>
    <x v="0"/>
    <x v="0"/>
    <x v="0"/>
    <x v="0"/>
    <x v="0"/>
    <x v="0"/>
    <x v="0"/>
    <x v="0"/>
    <x v="0"/>
    <x v="0"/>
    <x v="0"/>
    <x v="0"/>
    <m/>
    <x v="0"/>
    <x v="0"/>
    <x v="0"/>
    <x v="0"/>
    <x v="0"/>
    <s v="DST"/>
    <m/>
    <x v="0"/>
    <m/>
    <m/>
    <m/>
    <m/>
  </r>
  <r>
    <x v="0"/>
    <s v="T18N R110W S26 fMESAVERDE"/>
    <n v="49007206"/>
    <x v="0"/>
    <x v="0"/>
    <m/>
    <m/>
    <s v="26"/>
    <s v=" 18"/>
    <s v=" 110"/>
    <n v="41.508859999999999"/>
    <n v="-109.80083999999999"/>
    <s v="4903705351"/>
    <s v="SPIDER CREEK B-1"/>
    <x v="0"/>
    <s v="MESAVERDE"/>
    <m/>
    <m/>
    <n v="46"/>
    <x v="0"/>
    <n v="9080"/>
    <n v="9126"/>
    <n v="12000"/>
    <m/>
    <x v="0"/>
    <d v="1962-01-10T00:00:00"/>
    <n v="8"/>
    <x v="0"/>
    <n v="27"/>
    <n v="16"/>
    <n v="4708"/>
    <n v="-3"/>
    <x v="0"/>
    <n v="4240"/>
    <n v="5250"/>
    <m/>
    <x v="0"/>
    <n v="87"/>
    <n v="11664"/>
    <x v="0"/>
    <m/>
    <n v="1.3472999999999999"/>
    <n v="1.31664"/>
    <n v="204.79799999999997"/>
    <n v="0"/>
    <n v="207.46193999999997"/>
    <n v="119.6104"/>
    <n v="86.047499999999999"/>
    <m/>
    <x v="0"/>
    <n v="1.8113400000000002"/>
    <n v="207.46923999999999"/>
    <n v="-1.7593278962585947E-5"/>
    <n v="14322"/>
    <n v="0.10228584622489033"/>
    <n v="6.4942032259025445E-3"/>
    <n v="6.3464170825742799E-3"/>
    <n v="0.98715937969152323"/>
    <n v="0.57652112669810718"/>
    <n v="0.41474822966527469"/>
    <n v="8.7306436366181329E-3"/>
    <x v="0"/>
    <m/>
    <x v="0"/>
    <m/>
    <m/>
    <x v="0"/>
    <m/>
    <x v="0"/>
    <x v="0"/>
    <m/>
    <x v="0"/>
    <x v="0"/>
    <x v="0"/>
    <m/>
    <x v="0"/>
    <x v="0"/>
    <x v="0"/>
    <x v="0"/>
    <x v="0"/>
    <x v="0"/>
    <x v="0"/>
    <x v="0"/>
    <x v="0"/>
    <x v="0"/>
    <x v="0"/>
    <x v="0"/>
    <x v="0"/>
    <m/>
    <x v="0"/>
    <x v="0"/>
    <x v="0"/>
    <x v="0"/>
    <x v="0"/>
    <s v="DST NO. 1"/>
    <m/>
    <x v="0"/>
    <m/>
    <m/>
    <m/>
    <m/>
  </r>
  <r>
    <x v="0"/>
    <s v="T18N R105W S14 fMESAVERDE/BLAIR"/>
    <n v="49014232"/>
    <x v="0"/>
    <x v="0"/>
    <m/>
    <m/>
    <s v="14"/>
    <s v=" 18"/>
    <s v=" 105"/>
    <n v="41.223700000000001"/>
    <n v="-109.536"/>
    <m/>
    <s v="UNIT NO. 1"/>
    <x v="0"/>
    <s v="MESAVERDE/BLAIR"/>
    <m/>
    <m/>
    <n v="50"/>
    <x v="0"/>
    <n v="1354"/>
    <n v="1404"/>
    <m/>
    <m/>
    <x v="5"/>
    <d v="1964-05-23T00:00:00"/>
    <n v="8.3000001907348633"/>
    <x v="0"/>
    <n v="8"/>
    <n v="3"/>
    <n v="7986"/>
    <n v="13"/>
    <x v="0"/>
    <n v="8550"/>
    <n v="5392"/>
    <m/>
    <x v="0"/>
    <n v="650"/>
    <n v="20035"/>
    <x v="0"/>
    <m/>
    <n v="0.3992"/>
    <n v="0.24687000000000001"/>
    <n v="347.39099999999996"/>
    <n v="0.33254"/>
    <n v="348.36960999999997"/>
    <n v="241.19549999999998"/>
    <n v="88.37487999999999"/>
    <m/>
    <x v="0"/>
    <n v="13.533000000000001"/>
    <n v="343.10338000000002"/>
    <n v="7.6159590846779862E-3"/>
    <n v="22599"/>
    <n v="6.0139794530187175E-2"/>
    <n v="1.1459093690749892E-3"/>
    <n v="7.0864390266418484E-4"/>
    <n v="0.99814544672826078"/>
    <n v="0.70298199918636761"/>
    <n v="0.25757507839182459"/>
    <n v="3.9442922421807677E-2"/>
    <x v="0"/>
    <m/>
    <x v="0"/>
    <m/>
    <m/>
    <x v="0"/>
    <m/>
    <x v="0"/>
    <x v="0"/>
    <m/>
    <x v="0"/>
    <x v="0"/>
    <x v="0"/>
    <m/>
    <x v="0"/>
    <x v="0"/>
    <x v="0"/>
    <x v="0"/>
    <x v="0"/>
    <x v="0"/>
    <x v="0"/>
    <x v="0"/>
    <x v="0"/>
    <x v="0"/>
    <x v="0"/>
    <x v="0"/>
    <x v="0"/>
    <m/>
    <x v="0"/>
    <x v="0"/>
    <x v="0"/>
    <x v="0"/>
    <x v="0"/>
    <s v="FLOW TO SURFACE"/>
    <m/>
    <x v="0"/>
    <m/>
    <m/>
    <m/>
    <m/>
  </r>
  <r>
    <x v="0"/>
    <s v="T18N R104W S35 fFRONTIER"/>
    <n v="49008692"/>
    <x v="0"/>
    <x v="0"/>
    <s v="BAXTER BASIN SOUTH"/>
    <m/>
    <s v="35"/>
    <s v=" 18"/>
    <s v=" 104"/>
    <n v="41.490549999999999"/>
    <n v="-109.10311"/>
    <s v="4903705339"/>
    <s v="UNIT NO. 10"/>
    <x v="0"/>
    <s v="FRONTIER"/>
    <n v="5"/>
    <n v="397"/>
    <n v="45"/>
    <x v="0"/>
    <n v="1801"/>
    <n v="1846"/>
    <m/>
    <m/>
    <x v="0"/>
    <d v="1965-08-10T00:00:00"/>
    <n v="8.6000003814697266"/>
    <x v="0"/>
    <n v="112"/>
    <n v="34"/>
    <n v="6733"/>
    <n v="195"/>
    <x v="0"/>
    <n v="6600"/>
    <n v="4880"/>
    <m/>
    <x v="0"/>
    <n v="40"/>
    <n v="17322"/>
    <x v="0"/>
    <m/>
    <n v="5.5888"/>
    <n v="2.79786"/>
    <n v="292.88549999999998"/>
    <n v="4.9880999999999993"/>
    <n v="306.26025999999996"/>
    <n v="186.18600000000001"/>
    <n v="79.983199999999997"/>
    <m/>
    <x v="0"/>
    <n v="0.8328000000000001"/>
    <n v="267.00200000000001"/>
    <n v="6.8482198706051142E-2"/>
    <n v="18591"/>
    <n v="3.5335393868515579E-2"/>
    <n v="1.8248531494095905E-2"/>
    <n v="9.1355633277396178E-3"/>
    <n v="0.97261590517816443"/>
    <n v="0.69732061932120359"/>
    <n v="0.29956030291907926"/>
    <n v="3.119077759717156E-3"/>
    <x v="0"/>
    <m/>
    <x v="0"/>
    <m/>
    <m/>
    <x v="0"/>
    <m/>
    <x v="0"/>
    <x v="0"/>
    <m/>
    <x v="0"/>
    <x v="0"/>
    <x v="0"/>
    <m/>
    <x v="0"/>
    <x v="0"/>
    <x v="0"/>
    <x v="0"/>
    <x v="0"/>
    <x v="0"/>
    <x v="0"/>
    <x v="0"/>
    <x v="0"/>
    <x v="0"/>
    <x v="0"/>
    <x v="0"/>
    <x v="0"/>
    <m/>
    <x v="0"/>
    <x v="0"/>
    <x v="0"/>
    <x v="0"/>
    <x v="0"/>
    <s v="DST NO. 3"/>
    <m/>
    <x v="0"/>
    <m/>
    <m/>
    <m/>
    <m/>
  </r>
  <r>
    <x v="0"/>
    <s v="T18N R104W S35 fCLOVERLY"/>
    <n v="49008690"/>
    <x v="0"/>
    <x v="0"/>
    <s v="BAXTER BASIN SOUTH"/>
    <m/>
    <s v="35"/>
    <s v=" 18"/>
    <s v=" 104"/>
    <n v="41.490549999999999"/>
    <n v="-109.10311"/>
    <s v="4903705339"/>
    <s v="UNIT NO. 10"/>
    <x v="0"/>
    <s v="CLOVERLY"/>
    <n v="80"/>
    <m/>
    <n v="20"/>
    <x v="0"/>
    <n v="2350"/>
    <n v="2370"/>
    <m/>
    <m/>
    <x v="0"/>
    <d v="1965-08-12T00:00:00"/>
    <n v="8.6999998092651367"/>
    <x v="0"/>
    <n v="44"/>
    <n v="7"/>
    <n v="2857"/>
    <n v="115"/>
    <x v="0"/>
    <n v="1680"/>
    <n v="2367"/>
    <m/>
    <x v="0"/>
    <n v="1930"/>
    <n v="7936"/>
    <x v="0"/>
    <m/>
    <n v="2.1955999999999998"/>
    <n v="0.57603000000000004"/>
    <n v="124.27949999999998"/>
    <n v="2.9417"/>
    <n v="129.99283"/>
    <n v="47.392800000000001"/>
    <n v="38.795129999999993"/>
    <m/>
    <x v="0"/>
    <n v="40.182600000000001"/>
    <n v="126.37053"/>
    <n v="1.4129554238952071E-2"/>
    <n v="8997"/>
    <n v="6.2658713754207757E-2"/>
    <n v="1.6890162326645246E-2"/>
    <n v="4.4312444001719173E-3"/>
    <n v="0.97867859327318274"/>
    <n v="0.37503047585540711"/>
    <n v="0.30699507234795953"/>
    <n v="0.31797445179663331"/>
    <x v="0"/>
    <m/>
    <x v="0"/>
    <m/>
    <m/>
    <x v="0"/>
    <m/>
    <x v="0"/>
    <x v="0"/>
    <m/>
    <x v="0"/>
    <x v="0"/>
    <x v="0"/>
    <m/>
    <x v="0"/>
    <x v="0"/>
    <x v="0"/>
    <x v="0"/>
    <x v="0"/>
    <x v="0"/>
    <x v="0"/>
    <x v="0"/>
    <x v="0"/>
    <x v="0"/>
    <x v="0"/>
    <x v="0"/>
    <x v="0"/>
    <m/>
    <x v="0"/>
    <x v="0"/>
    <x v="0"/>
    <x v="0"/>
    <x v="0"/>
    <s v="DST NO. 6"/>
    <m/>
    <x v="0"/>
    <m/>
    <m/>
    <m/>
    <m/>
  </r>
  <r>
    <x v="0"/>
    <s v="T18N R104W S35 fCLOVERLY"/>
    <n v="49007585"/>
    <x v="0"/>
    <x v="0"/>
    <s v="BAXTER BASIN SOUTH"/>
    <m/>
    <s v="35"/>
    <s v=" 18"/>
    <s v=" 104"/>
    <n v="41.490549999999999"/>
    <n v="-109.10311"/>
    <s v="4903705339"/>
    <s v="UNIT NO. 10"/>
    <x v="0"/>
    <s v="CLOVERLY"/>
    <n v="397"/>
    <n v="80"/>
    <n v="27"/>
    <x v="0"/>
    <n v="2243"/>
    <n v="2270"/>
    <m/>
    <m/>
    <x v="0"/>
    <d v="1965-08-12T00:00:00"/>
    <n v="8.1999998092651367"/>
    <x v="0"/>
    <n v="39"/>
    <n v="10"/>
    <n v="5092"/>
    <n v="30"/>
    <x v="0"/>
    <n v="4300"/>
    <n v="6393"/>
    <m/>
    <x v="0"/>
    <n v="5"/>
    <n v="12633"/>
    <x v="0"/>
    <m/>
    <n v="1.9460999999999999"/>
    <n v="0.82289999999999996"/>
    <n v="221.50199999999998"/>
    <n v="0.76739999999999997"/>
    <n v="225.0384"/>
    <n v="121.303"/>
    <n v="104.78126999999999"/>
    <m/>
    <x v="0"/>
    <n v="0.10410000000000001"/>
    <n v="226.18836999999999"/>
    <n v="-2.5485411692218441E-3"/>
    <n v="15866"/>
    <n v="0.11344257693252395"/>
    <n v="8.6478574323315491E-3"/>
    <n v="3.6567092549538213E-3"/>
    <n v="0.98769543331271459"/>
    <n v="0.53629194109316936"/>
    <n v="0.46324782304236067"/>
    <n v="4.602358644699549E-4"/>
    <x v="0"/>
    <m/>
    <x v="0"/>
    <m/>
    <m/>
    <x v="0"/>
    <m/>
    <x v="0"/>
    <x v="0"/>
    <m/>
    <x v="0"/>
    <x v="0"/>
    <x v="0"/>
    <m/>
    <x v="0"/>
    <x v="0"/>
    <x v="0"/>
    <x v="0"/>
    <x v="0"/>
    <x v="0"/>
    <x v="0"/>
    <x v="0"/>
    <x v="0"/>
    <x v="0"/>
    <x v="0"/>
    <x v="0"/>
    <x v="0"/>
    <m/>
    <x v="0"/>
    <x v="0"/>
    <x v="0"/>
    <x v="0"/>
    <x v="0"/>
    <s v="DST NO. 5"/>
    <m/>
    <x v="0"/>
    <m/>
    <m/>
    <m/>
    <m/>
  </r>
  <r>
    <x v="0"/>
    <s v="T18N R104W S26 fNUGGET"/>
    <n v="49005564"/>
    <x v="0"/>
    <x v="0"/>
    <s v="SIXMILE SPRING"/>
    <m/>
    <s v="26"/>
    <s v=" 18"/>
    <s v=" 104"/>
    <n v="41.51061"/>
    <n v="-109.11662"/>
    <s v="4903705353"/>
    <s v="GOVERNMENT NO. 1"/>
    <x v="0"/>
    <s v="NUGGET"/>
    <m/>
    <m/>
    <n v="21"/>
    <x v="0"/>
    <n v="4533"/>
    <n v="4554"/>
    <n v="4671"/>
    <m/>
    <x v="0"/>
    <m/>
    <n v="8"/>
    <x v="0"/>
    <n v="115"/>
    <n v="30"/>
    <n v="4616"/>
    <n v="-3"/>
    <x v="0"/>
    <n v="4600"/>
    <n v="4760"/>
    <m/>
    <x v="0"/>
    <n v="59"/>
    <n v="11764"/>
    <x v="0"/>
    <m/>
    <n v="5.7385000000000002"/>
    <n v="2.4687000000000001"/>
    <n v="200.79599999999999"/>
    <n v="0"/>
    <n v="209.00319999999999"/>
    <n v="129.76599999999999"/>
    <n v="78.01639999999999"/>
    <m/>
    <x v="0"/>
    <n v="1.22838"/>
    <n v="209.01077999999998"/>
    <n v="-1.8133364821889811E-5"/>
    <n v="14174"/>
    <n v="9.2913871539825735E-2"/>
    <n v="2.7456517412173594E-2"/>
    <n v="1.1811780872254589E-2"/>
    <n v="0.96073170171557176"/>
    <n v="0.62085792895466929"/>
    <n v="0.37326495791269709"/>
    <n v="5.8771131326336382E-3"/>
    <x v="0"/>
    <m/>
    <x v="0"/>
    <m/>
    <m/>
    <x v="0"/>
    <m/>
    <x v="0"/>
    <x v="0"/>
    <m/>
    <x v="0"/>
    <x v="0"/>
    <x v="0"/>
    <m/>
    <x v="0"/>
    <x v="0"/>
    <x v="0"/>
    <x v="0"/>
    <x v="0"/>
    <x v="0"/>
    <x v="0"/>
    <x v="0"/>
    <x v="0"/>
    <x v="0"/>
    <x v="0"/>
    <x v="0"/>
    <x v="0"/>
    <m/>
    <x v="0"/>
    <x v="0"/>
    <x v="0"/>
    <x v="0"/>
    <x v="0"/>
    <s v="DST NO. 10"/>
    <m/>
    <x v="0"/>
    <m/>
    <m/>
    <m/>
    <m/>
  </r>
  <r>
    <x v="0"/>
    <s v="T18N R104W S26 fFRONTIER"/>
    <n v="49008693"/>
    <x v="0"/>
    <x v="0"/>
    <s v="BAXTER BASIN MIDDLE"/>
    <m/>
    <s v="26"/>
    <s v=" 18"/>
    <s v=" 104"/>
    <n v="41.507919999999999"/>
    <n v="-109.1105"/>
    <s v="4903720162"/>
    <s v="26-1 FERGUSON-GOV'T."/>
    <x v="0"/>
    <s v="FRONTIER"/>
    <m/>
    <n v="508"/>
    <n v="25"/>
    <x v="0"/>
    <n v="2849"/>
    <n v="2874"/>
    <m/>
    <m/>
    <x v="0"/>
    <d v="1969-09-18T00:00:00"/>
    <n v="7.8000001907348633"/>
    <x v="0"/>
    <n v="55"/>
    <n v="57"/>
    <n v="14137"/>
    <n v="110"/>
    <x v="0"/>
    <n v="17400"/>
    <n v="8174"/>
    <m/>
    <x v="0"/>
    <n v="21"/>
    <n v="35806"/>
    <x v="0"/>
    <m/>
    <n v="2.7444999999999999"/>
    <n v="4.6905299999999999"/>
    <n v="614.95949999999993"/>
    <n v="2.8137999999999996"/>
    <n v="625.20832999999993"/>
    <n v="490.85399999999998"/>
    <n v="133.97185999999999"/>
    <m/>
    <x v="0"/>
    <n v="0.43722000000000005"/>
    <n v="625.26307999999995"/>
    <n v="-4.3783488020739906E-5"/>
    <n v="39951"/>
    <n v="5.4714415829560305E-2"/>
    <n v="4.3897367778193237E-3"/>
    <n v="7.5023472575933212E-3"/>
    <n v="0.98810791596458736"/>
    <n v="0.78503595638495083"/>
    <n v="0.21426478595217874"/>
    <n v="6.9925766287048344E-4"/>
    <x v="0"/>
    <m/>
    <x v="0"/>
    <m/>
    <m/>
    <x v="0"/>
    <m/>
    <x v="0"/>
    <x v="0"/>
    <m/>
    <x v="0"/>
    <x v="0"/>
    <x v="0"/>
    <m/>
    <x v="0"/>
    <x v="0"/>
    <x v="0"/>
    <x v="0"/>
    <x v="0"/>
    <x v="0"/>
    <x v="0"/>
    <x v="0"/>
    <x v="0"/>
    <x v="0"/>
    <x v="0"/>
    <x v="0"/>
    <x v="0"/>
    <m/>
    <x v="0"/>
    <x v="0"/>
    <x v="0"/>
    <x v="0"/>
    <x v="0"/>
    <s v="DST #2"/>
    <m/>
    <x v="0"/>
    <m/>
    <m/>
    <m/>
    <m/>
  </r>
  <r>
    <x v="0"/>
    <s v="T18N R104W S26 fCLOVERLY"/>
    <n v="49008694"/>
    <x v="0"/>
    <x v="0"/>
    <s v="BAXTER BASIN MIDDLE"/>
    <m/>
    <s v="26"/>
    <s v=" 18"/>
    <s v=" 104"/>
    <n v="41.507919999999999"/>
    <n v="-109.1105"/>
    <s v="4903720162"/>
    <s v="26-1 FERGUSON-GOV'T."/>
    <x v="0"/>
    <s v="CLOVERLY"/>
    <n v="508"/>
    <m/>
    <n v="43"/>
    <x v="0"/>
    <n v="3382"/>
    <n v="3425"/>
    <m/>
    <m/>
    <x v="0"/>
    <d v="1969-09-18T00:00:00"/>
    <n v="7.8000001907348633"/>
    <x v="0"/>
    <n v="215"/>
    <n v="158"/>
    <n v="13599"/>
    <n v="238"/>
    <x v="0"/>
    <n v="20800"/>
    <n v="2245"/>
    <m/>
    <x v="0"/>
    <n v="16"/>
    <n v="36132"/>
    <x v="0"/>
    <m/>
    <n v="10.7285"/>
    <n v="13.00182"/>
    <n v="591.55649999999991"/>
    <n v="6.0880399999999995"/>
    <n v="621.3748599999999"/>
    <n v="586.76800000000003"/>
    <n v="36.795549999999999"/>
    <m/>
    <x v="0"/>
    <n v="0.33312000000000003"/>
    <n v="623.89667000000009"/>
    <n v="-2.0251085319522135E-3"/>
    <n v="37268"/>
    <n v="1.547683923705722E-2"/>
    <n v="1.7265745189626761E-2"/>
    <n v="2.0924277496517967E-2"/>
    <n v="0.96180997731385531"/>
    <n v="0.94048907169195173"/>
    <n v="5.8976993738402213E-2"/>
    <n v="5.3393456964596399E-4"/>
    <x v="0"/>
    <m/>
    <x v="0"/>
    <m/>
    <m/>
    <x v="0"/>
    <m/>
    <x v="0"/>
    <x v="0"/>
    <m/>
    <x v="0"/>
    <x v="0"/>
    <x v="0"/>
    <m/>
    <x v="0"/>
    <x v="0"/>
    <x v="0"/>
    <x v="0"/>
    <x v="0"/>
    <x v="0"/>
    <x v="0"/>
    <x v="0"/>
    <x v="0"/>
    <x v="0"/>
    <x v="0"/>
    <x v="0"/>
    <x v="0"/>
    <m/>
    <x v="0"/>
    <x v="0"/>
    <x v="0"/>
    <x v="0"/>
    <x v="0"/>
    <s v="DST #3"/>
    <m/>
    <x v="0"/>
    <m/>
    <m/>
    <m/>
    <m/>
  </r>
  <r>
    <x v="0"/>
    <s v="T18N R104W S24 fFRONTIER"/>
    <n v="49124256"/>
    <x v="0"/>
    <x v="0"/>
    <s v="BAXTER BASIN MIDDLE"/>
    <m/>
    <s v="24"/>
    <s v=" 18"/>
    <s v=" 104"/>
    <n v="41.522390000000001"/>
    <n v="-109.08256"/>
    <s v="4903720410"/>
    <s v="E S LAUZER NO 2"/>
    <x v="12"/>
    <s v="FRONTIER"/>
    <n v="720"/>
    <m/>
    <n v="50"/>
    <x v="0"/>
    <n v="2540"/>
    <n v="2590"/>
    <m/>
    <m/>
    <x v="0"/>
    <d v="1973-03-05T00:00:00"/>
    <n v="8.3000001907348633"/>
    <x v="0"/>
    <n v="98"/>
    <n v="105"/>
    <n v="13180"/>
    <n v="300"/>
    <x v="0"/>
    <n v="17500"/>
    <n v="2599"/>
    <m/>
    <x v="0"/>
    <n v="2750"/>
    <n v="35249"/>
    <x v="0"/>
    <s v="CHEM LAB"/>
    <n v="4.8902000000000001"/>
    <n v="8.6404499999999995"/>
    <n v="573.33000000000004"/>
    <n v="7.6739999999999995"/>
    <n v="594.53464999999994"/>
    <n v="493.67500000000001"/>
    <n v="42.597609999999996"/>
    <m/>
    <x v="0"/>
    <n v="57.255000000000003"/>
    <n v="593.52760999999998"/>
    <n v="8.4763234546307445E-4"/>
    <n v="36529"/>
    <n v="1.7832762127671431E-2"/>
    <n v="8.2252565094397788E-3"/>
    <n v="1.4533131079912668E-2"/>
    <n v="0.97724161241064744"/>
    <n v="0.83176417016219339"/>
    <n v="7.1770224808918315E-2"/>
    <n v="9.6465605028888221E-2"/>
    <x v="0"/>
    <m/>
    <x v="0"/>
    <m/>
    <m/>
    <x v="0"/>
    <m/>
    <x v="0"/>
    <x v="0"/>
    <m/>
    <x v="0"/>
    <x v="0"/>
    <x v="0"/>
    <m/>
    <x v="0"/>
    <x v="0"/>
    <x v="0"/>
    <x v="0"/>
    <x v="0"/>
    <x v="0"/>
    <x v="0"/>
    <x v="0"/>
    <x v="0"/>
    <x v="0"/>
    <x v="0"/>
    <x v="0"/>
    <x v="0"/>
    <m/>
    <x v="0"/>
    <x v="0"/>
    <x v="0"/>
    <x v="0"/>
    <x v="0"/>
    <s v="DST NO 8"/>
    <m/>
    <x v="0"/>
    <m/>
    <m/>
    <m/>
    <m/>
  </r>
  <r>
    <x v="0"/>
    <s v="T18N R104W S24 fFRONTIER"/>
    <n v="49124255"/>
    <x v="0"/>
    <x v="0"/>
    <s v="BAXTER BASIN MIDDLE"/>
    <m/>
    <s v="24"/>
    <s v=" 18"/>
    <s v=" 104"/>
    <n v="41.522390000000001"/>
    <n v="-109.08256"/>
    <s v="4903720410"/>
    <s v="E S LAUZER NO 2"/>
    <x v="12"/>
    <s v="FRONTIER"/>
    <m/>
    <n v="720"/>
    <n v="71"/>
    <x v="0"/>
    <n v="1749"/>
    <n v="1820"/>
    <m/>
    <m/>
    <x v="0"/>
    <d v="1973-02-26T00:00:00"/>
    <n v="8.1000003814697266"/>
    <x v="0"/>
    <n v="74"/>
    <n v="90"/>
    <n v="13157"/>
    <n v="90"/>
    <x v="0"/>
    <n v="16000"/>
    <n v="8198"/>
    <m/>
    <x v="0"/>
    <n v="4"/>
    <n v="33453"/>
    <x v="0"/>
    <s v="CHEM LAB"/>
    <n v="3.6926000000000001"/>
    <n v="7.4061000000000003"/>
    <n v="572.32949999999994"/>
    <n v="2.3022"/>
    <n v="585.73039999999992"/>
    <n v="451.36"/>
    <n v="134.36521999999999"/>
    <m/>
    <x v="0"/>
    <n v="8.3280000000000007E-2"/>
    <n v="585.80849999999987"/>
    <n v="-6.6664453053969826E-5"/>
    <n v="37610"/>
    <n v="5.8497389640178435E-2"/>
    <n v="6.3042655802055016E-3"/>
    <n v="1.2644213105551635E-2"/>
    <n v="0.98105152131424289"/>
    <n v="0.77049069789871616"/>
    <n v="0.22936713960278832"/>
    <n v="1.4216249849566886E-4"/>
    <x v="0"/>
    <m/>
    <x v="0"/>
    <m/>
    <m/>
    <x v="0"/>
    <m/>
    <x v="0"/>
    <x v="0"/>
    <m/>
    <x v="0"/>
    <x v="0"/>
    <x v="0"/>
    <m/>
    <x v="0"/>
    <x v="0"/>
    <x v="0"/>
    <x v="0"/>
    <x v="0"/>
    <x v="0"/>
    <x v="0"/>
    <x v="0"/>
    <x v="0"/>
    <x v="0"/>
    <x v="0"/>
    <x v="0"/>
    <x v="0"/>
    <m/>
    <x v="0"/>
    <x v="0"/>
    <x v="0"/>
    <x v="0"/>
    <x v="0"/>
    <s v="DST SAMPLER"/>
    <m/>
    <x v="0"/>
    <m/>
    <m/>
    <m/>
    <m/>
  </r>
  <r>
    <x v="0"/>
    <s v="T18N R104W S20 fCLOVERLY"/>
    <n v="49005563"/>
    <x v="0"/>
    <x v="0"/>
    <s v="SIXMILE SPRING"/>
    <m/>
    <s v="20"/>
    <s v=" 18"/>
    <s v=" 104"/>
    <n v="41.518770000000004"/>
    <n v="-109.15852"/>
    <s v="4903705361"/>
    <s v="GOV'T 20-1"/>
    <x v="0"/>
    <s v="CLOVERLY"/>
    <m/>
    <m/>
    <n v="2"/>
    <x v="0"/>
    <n v="4656"/>
    <n v="4658"/>
    <m/>
    <m/>
    <x v="0"/>
    <m/>
    <n v="6.9000000953674316"/>
    <x v="0"/>
    <n v="513"/>
    <n v="107"/>
    <n v="7564"/>
    <n v="-3"/>
    <x v="0"/>
    <n v="11800"/>
    <n v="1183"/>
    <m/>
    <x v="0"/>
    <n v="543"/>
    <n v="21110"/>
    <x v="0"/>
    <m/>
    <n v="25.598700000000001"/>
    <n v="8.8050300000000004"/>
    <n v="329.03399999999999"/>
    <n v="0"/>
    <n v="363.43772999999999"/>
    <n v="332.87799999999999"/>
    <n v="19.38937"/>
    <m/>
    <x v="0"/>
    <n v="11.305260000000001"/>
    <n v="363.57262999999995"/>
    <n v="-1.8555443969183488E-4"/>
    <n v="21704"/>
    <n v="1.3873966459569299E-2"/>
    <n v="7.043489953560958E-2"/>
    <n v="2.4227066353292491E-2"/>
    <n v="0.90533803411109792"/>
    <n v="0.91557497053614856"/>
    <n v="5.3330114535849418E-2"/>
    <n v="3.1094914928002149E-2"/>
    <x v="0"/>
    <m/>
    <x v="0"/>
    <m/>
    <m/>
    <x v="0"/>
    <m/>
    <x v="0"/>
    <x v="0"/>
    <m/>
    <x v="0"/>
    <x v="0"/>
    <x v="0"/>
    <m/>
    <x v="0"/>
    <x v="0"/>
    <x v="0"/>
    <x v="0"/>
    <x v="0"/>
    <x v="0"/>
    <x v="0"/>
    <x v="0"/>
    <x v="0"/>
    <x v="0"/>
    <x v="0"/>
    <x v="0"/>
    <x v="0"/>
    <m/>
    <x v="0"/>
    <x v="0"/>
    <x v="0"/>
    <x v="0"/>
    <x v="0"/>
    <s v="DST NO. 1"/>
    <m/>
    <x v="0"/>
    <m/>
    <m/>
    <m/>
    <m/>
  </r>
  <r>
    <x v="0"/>
    <s v="T18N R103W S30 fFRONTIER"/>
    <n v="49018172"/>
    <x v="0"/>
    <x v="0"/>
    <s v="BAXTER BASIN MIDDLE"/>
    <m/>
    <s v="30"/>
    <s v=" 18"/>
    <s v=" 103"/>
    <n v="41.516019999999997"/>
    <n v="-109.07810000000001"/>
    <s v="4903705359"/>
    <s v="UNIT NO. 1"/>
    <x v="0"/>
    <s v="FRONTIER"/>
    <m/>
    <m/>
    <n v="5"/>
    <x v="3"/>
    <n v="1802"/>
    <n v="1807"/>
    <m/>
    <m/>
    <x v="0"/>
    <d v="1938-01-03T00:00:00"/>
    <m/>
    <x v="0"/>
    <n v="48"/>
    <n v="57"/>
    <n v="12856"/>
    <n v="-3"/>
    <x v="0"/>
    <n v="15652"/>
    <n v="7450"/>
    <m/>
    <x v="0"/>
    <n v="41"/>
    <n v="36104"/>
    <x v="0"/>
    <m/>
    <n v="2.3952"/>
    <n v="4.6905299999999999"/>
    <n v="559.23599999999999"/>
    <n v="0"/>
    <n v="566.32173"/>
    <n v="441.54291999999998"/>
    <n v="122.10549999999999"/>
    <m/>
    <x v="0"/>
    <n v="0.85362000000000005"/>
    <n v="564.50203999999997"/>
    <n v="1.6091720463216269E-3"/>
    <n v="36098"/>
    <n v="-8.3100191130439601E-5"/>
    <n v="4.2293980137403523E-3"/>
    <n v="8.2824475055901532E-3"/>
    <n v="0.98748815448066951"/>
    <n v="0.78218126545654287"/>
    <n v="0.21630656994614228"/>
    <n v="1.5121645973148301E-3"/>
    <x v="0"/>
    <m/>
    <x v="0"/>
    <m/>
    <m/>
    <x v="0"/>
    <m/>
    <x v="0"/>
    <x v="0"/>
    <m/>
    <x v="0"/>
    <x v="0"/>
    <x v="0"/>
    <m/>
    <x v="0"/>
    <x v="0"/>
    <x v="0"/>
    <x v="0"/>
    <x v="0"/>
    <x v="0"/>
    <x v="0"/>
    <x v="0"/>
    <x v="0"/>
    <x v="0"/>
    <x v="0"/>
    <x v="0"/>
    <x v="0"/>
    <m/>
    <x v="0"/>
    <x v="0"/>
    <x v="0"/>
    <x v="0"/>
    <x v="0"/>
    <s v="TESTER"/>
    <m/>
    <x v="0"/>
    <m/>
    <m/>
    <m/>
    <m/>
  </r>
  <r>
    <x v="0"/>
    <s v="T18N R103W S19 fMORRISON"/>
    <n v="49124683"/>
    <x v="0"/>
    <x v="0"/>
    <s v="BAXTER BASIN MIDDLE"/>
    <m/>
    <s v="19"/>
    <s v=" 18"/>
    <s v=" 103"/>
    <n v="41.52243"/>
    <n v="-109.07741"/>
    <s v="4903720401"/>
    <s v="CHAMPLIN 162; AMOCO 1"/>
    <x v="0"/>
    <s v="MORRISON"/>
    <n v="419"/>
    <m/>
    <n v="10"/>
    <x v="3"/>
    <n v="2751"/>
    <n v="2761"/>
    <m/>
    <m/>
    <x v="0"/>
    <d v="1973-02-01T00:00:00"/>
    <n v="8.6000003814697266"/>
    <x v="0"/>
    <n v="39"/>
    <n v="24"/>
    <n v="4667"/>
    <n v="53"/>
    <x v="0"/>
    <n v="3650"/>
    <n v="5771"/>
    <m/>
    <x v="0"/>
    <n v="132"/>
    <n v="11647"/>
    <x v="0"/>
    <s v="CHEM LAB"/>
    <n v="1.9460999999999999"/>
    <n v="1.97496"/>
    <n v="203.0145"/>
    <n v="1.3557399999999999"/>
    <n v="208.29130000000001"/>
    <n v="102.9665"/>
    <n v="94.58668999999999"/>
    <m/>
    <x v="0"/>
    <n v="2.74824"/>
    <n v="200.30142999999998"/>
    <n v="1.9554606368057566E-2"/>
    <n v="14333"/>
    <n v="0.10338722093918398"/>
    <n v="9.343165076985932E-3"/>
    <n v="9.4817210320354232E-3"/>
    <n v="0.98117511389097856"/>
    <n v="0.51405773788035369"/>
    <n v="0.47222174100304726"/>
    <n v="1.3720521116599119E-2"/>
    <x v="0"/>
    <m/>
    <x v="0"/>
    <m/>
    <m/>
    <x v="0"/>
    <m/>
    <x v="0"/>
    <x v="0"/>
    <m/>
    <x v="0"/>
    <x v="0"/>
    <x v="0"/>
    <m/>
    <x v="0"/>
    <x v="0"/>
    <x v="0"/>
    <x v="0"/>
    <x v="0"/>
    <x v="0"/>
    <x v="0"/>
    <x v="0"/>
    <x v="0"/>
    <x v="0"/>
    <x v="0"/>
    <x v="0"/>
    <x v="0"/>
    <m/>
    <x v="0"/>
    <x v="0"/>
    <x v="0"/>
    <x v="0"/>
    <x v="0"/>
    <s v="DST NO 4 TOP"/>
    <m/>
    <x v="0"/>
    <m/>
    <m/>
    <m/>
    <m/>
  </r>
  <r>
    <x v="0"/>
    <s v="T18N R103W S19 fMORRISON"/>
    <n v="49124280"/>
    <x v="0"/>
    <x v="0"/>
    <s v="BAXTER BASIN MIDDLE"/>
    <m/>
    <s v="19"/>
    <s v=" 18"/>
    <s v=" 103"/>
    <n v="41.52243"/>
    <n v="-109.07741"/>
    <s v="4903720401"/>
    <s v="CHAMPLIN 162 AMOCO 1"/>
    <x v="0"/>
    <s v="MORRISON"/>
    <m/>
    <n v="419"/>
    <n v="31"/>
    <x v="0"/>
    <n v="2301"/>
    <n v="2332"/>
    <m/>
    <m/>
    <x v="0"/>
    <d v="1973-02-01T00:00:00"/>
    <n v="8.6000003814697266"/>
    <x v="0"/>
    <n v="39"/>
    <n v="30"/>
    <n v="2324"/>
    <n v="24"/>
    <x v="0"/>
    <n v="2260"/>
    <n v="1379"/>
    <m/>
    <x v="0"/>
    <n v="625"/>
    <n v="6185"/>
    <x v="0"/>
    <s v="CHEM LAB"/>
    <n v="1.9460999999999999"/>
    <n v="2.4687000000000001"/>
    <n v="101.09399999999999"/>
    <n v="0.61392000000000002"/>
    <n v="106.12271999999999"/>
    <n v="63.754599999999996"/>
    <n v="22.601809999999997"/>
    <m/>
    <x v="0"/>
    <n v="13.012499999999999"/>
    <n v="99.36891"/>
    <n v="3.2866594128432326E-2"/>
    <n v="6678"/>
    <n v="3.8326984373785275E-2"/>
    <n v="1.8338203167050374E-2"/>
    <n v="2.3262690590667112E-2"/>
    <n v="0.95839910624228253"/>
    <n v="0.64159504215151397"/>
    <n v="0.22745353652364705"/>
    <n v="0.13095142132483895"/>
    <x v="0"/>
    <m/>
    <x v="0"/>
    <m/>
    <m/>
    <x v="0"/>
    <m/>
    <x v="0"/>
    <x v="0"/>
    <m/>
    <x v="0"/>
    <x v="0"/>
    <x v="0"/>
    <m/>
    <x v="0"/>
    <x v="0"/>
    <x v="0"/>
    <x v="0"/>
    <x v="0"/>
    <x v="0"/>
    <x v="0"/>
    <x v="0"/>
    <x v="0"/>
    <x v="0"/>
    <x v="0"/>
    <x v="0"/>
    <x v="0"/>
    <m/>
    <x v="0"/>
    <x v="0"/>
    <x v="0"/>
    <x v="0"/>
    <x v="0"/>
    <s v="DST NO 3"/>
    <m/>
    <x v="0"/>
    <m/>
    <m/>
    <m/>
    <m/>
  </r>
  <r>
    <x v="0"/>
    <s v="T18N R103W S18 fWEBER"/>
    <n v="49018244"/>
    <x v="0"/>
    <x v="0"/>
    <s v="BAXTER BASIN MIDDLE"/>
    <m/>
    <s v="18"/>
    <s v=" 18"/>
    <s v=" 103"/>
    <n v="41.544989999999999"/>
    <n v="-109.07796"/>
    <s v="4903705395"/>
    <s v="1 GH MOSEY"/>
    <x v="0"/>
    <s v="WEBER"/>
    <n v="161"/>
    <m/>
    <m/>
    <x v="0"/>
    <n v="5485"/>
    <m/>
    <m/>
    <m/>
    <x v="0"/>
    <d v="1946-12-09T00:00:00"/>
    <m/>
    <x v="2"/>
    <n v="289"/>
    <n v="186"/>
    <n v="5612"/>
    <n v="-3"/>
    <x v="0"/>
    <n v="6831"/>
    <n v="3050"/>
    <m/>
    <x v="0"/>
    <n v="1499"/>
    <n v="15918"/>
    <x v="0"/>
    <m/>
    <n v="14.421099999999999"/>
    <n v="15.30594"/>
    <n v="244.12199999999999"/>
    <n v="0"/>
    <n v="273.84904"/>
    <n v="192.70250999999999"/>
    <n v="49.989499999999992"/>
    <m/>
    <x v="0"/>
    <n v="31.209180000000003"/>
    <n v="273.90118999999999"/>
    <n v="-9.5207627753955058E-5"/>
    <n v="17461"/>
    <n v="4.6226669462835913E-2"/>
    <n v="5.2660765215755363E-2"/>
    <n v="5.5891888465265389E-2"/>
    <n v="0.89144734631897915"/>
    <n v="0.70354754574085643"/>
    <n v="0.18250924722159839"/>
    <n v="0.11394320703754519"/>
    <x v="0"/>
    <m/>
    <x v="0"/>
    <m/>
    <m/>
    <x v="0"/>
    <m/>
    <x v="0"/>
    <x v="0"/>
    <m/>
    <x v="0"/>
    <x v="0"/>
    <x v="0"/>
    <m/>
    <x v="0"/>
    <x v="0"/>
    <x v="0"/>
    <x v="0"/>
    <x v="0"/>
    <x v="0"/>
    <x v="0"/>
    <x v="0"/>
    <x v="0"/>
    <x v="0"/>
    <x v="0"/>
    <x v="0"/>
    <x v="0"/>
    <m/>
    <x v="0"/>
    <x v="0"/>
    <x v="0"/>
    <x v="0"/>
    <x v="0"/>
    <s v="HALLIBURTON DRILL STEM TEST"/>
    <m/>
    <x v="0"/>
    <m/>
    <m/>
    <m/>
    <m/>
  </r>
  <r>
    <x v="0"/>
    <s v="T18N R103W S18 fSUNDANCE"/>
    <n v="49008846"/>
    <x v="0"/>
    <x v="0"/>
    <s v="BAXTER BASIN MIDDLE"/>
    <m/>
    <s v="18"/>
    <s v=" 18"/>
    <s v=" 103"/>
    <n v="41.536960000000001"/>
    <n v="-109.06119"/>
    <s v="4903705377"/>
    <s v="AGNES FAY 1"/>
    <x v="0"/>
    <s v="SUNDANCE"/>
    <m/>
    <n v="98"/>
    <n v="115"/>
    <x v="0"/>
    <n v="3120"/>
    <n v="3235"/>
    <m/>
    <m/>
    <x v="0"/>
    <d v="1946-10-21T00:00:00"/>
    <n v="7.5"/>
    <x v="2"/>
    <n v="51"/>
    <n v="32"/>
    <n v="3630"/>
    <n v="-3"/>
    <x v="0"/>
    <n v="5544"/>
    <n v="405"/>
    <m/>
    <x v="0"/>
    <n v="10"/>
    <n v="9469"/>
    <x v="0"/>
    <m/>
    <n v="2.5449000000000002"/>
    <n v="2.6332800000000001"/>
    <n v="157.905"/>
    <n v="0"/>
    <n v="163.08318"/>
    <n v="156.39624000000001"/>
    <n v="6.6379499999999991"/>
    <m/>
    <x v="0"/>
    <n v="0.20820000000000002"/>
    <n v="163.24239"/>
    <n v="-4.878869896710872E-4"/>
    <n v="9666"/>
    <n v="1.029527044682519E-2"/>
    <n v="1.5604920139526347E-2"/>
    <n v="1.6146852176907516E-2"/>
    <n v="0.96824822768356611"/>
    <n v="0.9580614447019552"/>
    <n v="4.0663151280742701E-2"/>
    <n v="1.2754040173021237E-3"/>
    <x v="0"/>
    <m/>
    <x v="0"/>
    <m/>
    <m/>
    <x v="0"/>
    <m/>
    <x v="0"/>
    <x v="0"/>
    <m/>
    <x v="0"/>
    <x v="0"/>
    <x v="0"/>
    <m/>
    <x v="0"/>
    <x v="0"/>
    <x v="0"/>
    <x v="0"/>
    <x v="0"/>
    <x v="0"/>
    <x v="0"/>
    <x v="0"/>
    <x v="0"/>
    <x v="0"/>
    <x v="0"/>
    <x v="0"/>
    <x v="0"/>
    <m/>
    <x v="0"/>
    <x v="0"/>
    <x v="0"/>
    <x v="0"/>
    <x v="0"/>
    <s v="DST"/>
    <m/>
    <x v="0"/>
    <m/>
    <m/>
    <m/>
    <m/>
  </r>
  <r>
    <x v="0"/>
    <s v="T18N R103W S18 fPHOSPHORIA"/>
    <n v="49018241"/>
    <x v="0"/>
    <x v="0"/>
    <s v="BAXTER BASIN MIDDLE"/>
    <m/>
    <s v="18"/>
    <s v=" 18"/>
    <s v=" 103"/>
    <n v="41.544989999999999"/>
    <n v="-109.07796"/>
    <s v="4903705395"/>
    <s v="1 GH MOSEY"/>
    <x v="0"/>
    <s v="PHOSPHORIA"/>
    <m/>
    <n v="161"/>
    <n v="54"/>
    <x v="0"/>
    <n v="5270"/>
    <n v="5324"/>
    <m/>
    <m/>
    <x v="0"/>
    <d v="1946-12-01T00:00:00"/>
    <m/>
    <x v="2"/>
    <n v="194"/>
    <n v="87"/>
    <n v="3940"/>
    <n v="-3"/>
    <x v="0"/>
    <n v="1782"/>
    <n v="2750"/>
    <m/>
    <x v="0"/>
    <n v="4467"/>
    <n v="13220"/>
    <x v="0"/>
    <m/>
    <n v="9.6806000000000001"/>
    <n v="7.15923"/>
    <n v="171.39"/>
    <n v="0"/>
    <n v="188.22982999999999"/>
    <n v="50.270219999999995"/>
    <n v="45.072499999999998"/>
    <m/>
    <x v="0"/>
    <n v="93.002940000000009"/>
    <n v="188.34566000000001"/>
    <n v="-3.0758772962100311E-4"/>
    <n v="13214"/>
    <n v="-2.2698040402511916E-4"/>
    <n v="5.1429680407191571E-2"/>
    <n v="3.8034513445610617E-2"/>
    <n v="0.91053580614719776"/>
    <n v="0.26690405289933411"/>
    <n v="0.23930734586610594"/>
    <n v="0.49378860123455992"/>
    <x v="0"/>
    <m/>
    <x v="0"/>
    <m/>
    <m/>
    <x v="0"/>
    <m/>
    <x v="0"/>
    <x v="0"/>
    <m/>
    <x v="0"/>
    <x v="0"/>
    <x v="0"/>
    <m/>
    <x v="0"/>
    <x v="0"/>
    <x v="0"/>
    <x v="0"/>
    <x v="0"/>
    <x v="0"/>
    <x v="0"/>
    <x v="0"/>
    <x v="0"/>
    <x v="0"/>
    <x v="0"/>
    <x v="0"/>
    <x v="0"/>
    <m/>
    <x v="0"/>
    <x v="0"/>
    <x v="0"/>
    <x v="0"/>
    <x v="0"/>
    <s v="DST"/>
    <m/>
    <x v="0"/>
    <m/>
    <m/>
    <m/>
    <m/>
  </r>
  <r>
    <x v="0"/>
    <s v="T18N R103W S18 fPHOSPHORIA"/>
    <n v="49004885"/>
    <x v="0"/>
    <x v="0"/>
    <s v="BAXTER BASIN MIDDLE"/>
    <m/>
    <s v="18"/>
    <s v=" 18"/>
    <s v=" 103"/>
    <n v="41.536960000000001"/>
    <n v="-109.06119"/>
    <s v="4903705377"/>
    <s v="AGNES FAY 1"/>
    <x v="0"/>
    <s v="PHOSPHORIA"/>
    <n v="1867"/>
    <m/>
    <n v="28"/>
    <x v="0"/>
    <n v="5217"/>
    <n v="5245"/>
    <m/>
    <m/>
    <x v="0"/>
    <m/>
    <m/>
    <x v="0"/>
    <n v="29"/>
    <n v="88"/>
    <n v="5634"/>
    <n v="-3"/>
    <x v="0"/>
    <n v="3465"/>
    <n v="3700"/>
    <m/>
    <x v="0"/>
    <n v="4395"/>
    <n v="15552"/>
    <x v="0"/>
    <m/>
    <n v="1.4471000000000001"/>
    <n v="7.2415200000000004"/>
    <n v="245.07899999999998"/>
    <n v="0"/>
    <n v="253.76761999999997"/>
    <n v="97.747649999999993"/>
    <n v="60.642999999999994"/>
    <m/>
    <x v="0"/>
    <n v="91.503900000000002"/>
    <n v="249.89454999999998"/>
    <n v="7.6898171645489767E-3"/>
    <n v="17305"/>
    <n v="5.3352405880025565E-2"/>
    <n v="5.7024611729423963E-3"/>
    <n v="2.8536028355390659E-2"/>
    <n v="0.96576151047166703"/>
    <n v="0.39115558942762058"/>
    <n v="0.24267436004506701"/>
    <n v="0.36617005052731244"/>
    <x v="0"/>
    <m/>
    <x v="0"/>
    <m/>
    <m/>
    <x v="0"/>
    <m/>
    <x v="0"/>
    <x v="0"/>
    <m/>
    <x v="0"/>
    <x v="0"/>
    <x v="0"/>
    <m/>
    <x v="0"/>
    <x v="0"/>
    <x v="0"/>
    <x v="0"/>
    <x v="0"/>
    <x v="0"/>
    <x v="0"/>
    <x v="0"/>
    <x v="0"/>
    <x v="0"/>
    <x v="0"/>
    <x v="0"/>
    <x v="0"/>
    <m/>
    <x v="0"/>
    <x v="0"/>
    <x v="0"/>
    <x v="0"/>
    <x v="0"/>
    <s v="DST"/>
    <m/>
    <x v="0"/>
    <m/>
    <m/>
    <m/>
    <m/>
  </r>
  <r>
    <x v="0"/>
    <s v="T18N R103W S18 fNUGGET"/>
    <n v="49004883"/>
    <x v="0"/>
    <x v="0"/>
    <s v="BAXTER BASIN MIDDLE"/>
    <m/>
    <s v="18"/>
    <s v=" 18"/>
    <s v=" 103"/>
    <n v="41.536960000000001"/>
    <n v="-109.06119"/>
    <s v="4903705377"/>
    <s v="AGNES FAY 1"/>
    <x v="0"/>
    <s v="NUGGET"/>
    <n v="98"/>
    <n v="1867"/>
    <n v="17"/>
    <x v="0"/>
    <n v="3333"/>
    <n v="3350"/>
    <m/>
    <m/>
    <x v="0"/>
    <m/>
    <m/>
    <x v="0"/>
    <n v="20"/>
    <n v="38"/>
    <n v="3899"/>
    <n v="-3"/>
    <x v="0"/>
    <n v="3267"/>
    <n v="4900"/>
    <m/>
    <x v="0"/>
    <n v="60"/>
    <n v="9677"/>
    <x v="0"/>
    <m/>
    <n v="0.998"/>
    <n v="3.1270199999999999"/>
    <n v="169.60649999999998"/>
    <n v="0"/>
    <n v="173.73151999999999"/>
    <n v="92.16207"/>
    <n v="80.310999999999993"/>
    <m/>
    <x v="0"/>
    <n v="1.2492000000000001"/>
    <n v="173.72227000000001"/>
    <n v="2.6622245219947718E-5"/>
    <n v="12178"/>
    <n v="0.11443605582246626"/>
    <n v="5.7444958750145058E-3"/>
    <n v="1.7999151794677214E-2"/>
    <n v="0.97625635233030827"/>
    <n v="0.53051384833965154"/>
    <n v="0.46229536374351998"/>
    <n v="7.190787916828395E-3"/>
    <x v="0"/>
    <m/>
    <x v="0"/>
    <m/>
    <m/>
    <x v="0"/>
    <m/>
    <x v="0"/>
    <x v="0"/>
    <m/>
    <x v="0"/>
    <x v="0"/>
    <x v="0"/>
    <m/>
    <x v="0"/>
    <x v="0"/>
    <x v="0"/>
    <x v="0"/>
    <x v="0"/>
    <x v="0"/>
    <x v="0"/>
    <x v="0"/>
    <x v="0"/>
    <x v="0"/>
    <x v="0"/>
    <x v="0"/>
    <x v="0"/>
    <m/>
    <x v="0"/>
    <x v="0"/>
    <x v="0"/>
    <x v="0"/>
    <x v="0"/>
    <s v="DST"/>
    <m/>
    <x v="0"/>
    <m/>
    <m/>
    <m/>
    <m/>
  </r>
  <r>
    <x v="0"/>
    <s v="T18N R103W S18 fFRONTIER"/>
    <n v="49007584"/>
    <x v="0"/>
    <x v="0"/>
    <s v="BAXTER BASIN MIDDLE"/>
    <m/>
    <s v="18"/>
    <s v=" 18"/>
    <s v=" 103"/>
    <n v="41.544989999999999"/>
    <n v="-109.07796"/>
    <s v="4903705395"/>
    <s v="1 GH MOSEY"/>
    <x v="0"/>
    <s v="FRONTIER"/>
    <m/>
    <m/>
    <n v="0"/>
    <x v="1"/>
    <m/>
    <m/>
    <m/>
    <m/>
    <x v="1"/>
    <d v="1970-03-27T00:00:00"/>
    <n v="7.5999999046325684"/>
    <x v="0"/>
    <n v="210"/>
    <n v="220"/>
    <n v="19858"/>
    <n v="11"/>
    <x v="0"/>
    <n v="30300"/>
    <n v="2330"/>
    <m/>
    <x v="0"/>
    <n v="-1"/>
    <n v="51746"/>
    <x v="0"/>
    <m/>
    <n v="10.478999999999999"/>
    <n v="18.1038"/>
    <n v="863.82299999999998"/>
    <n v="0.28137999999999996"/>
    <n v="892.68718000000001"/>
    <n v="854.76299999999992"/>
    <n v="38.188699999999997"/>
    <m/>
    <x v="0"/>
    <n v="0"/>
    <n v="892.95169999999996"/>
    <n v="-1.4813745542992864E-4"/>
    <n v="52925"/>
    <n v="1.1263864871836516E-2"/>
    <n v="1.1738714562922253E-2"/>
    <n v="2.028011649052695E-2"/>
    <n v="0.96798116894655073"/>
    <n v="0.95723318517675704"/>
    <n v="4.276681482324296E-2"/>
    <n v="0"/>
    <x v="0"/>
    <m/>
    <x v="0"/>
    <m/>
    <m/>
    <x v="0"/>
    <m/>
    <x v="0"/>
    <x v="0"/>
    <m/>
    <x v="0"/>
    <x v="0"/>
    <x v="0"/>
    <m/>
    <x v="0"/>
    <x v="0"/>
    <x v="0"/>
    <x v="0"/>
    <x v="0"/>
    <x v="0"/>
    <x v="0"/>
    <x v="0"/>
    <x v="0"/>
    <x v="0"/>
    <x v="0"/>
    <x v="0"/>
    <x v="0"/>
    <m/>
    <x v="0"/>
    <x v="0"/>
    <x v="0"/>
    <x v="0"/>
    <x v="0"/>
    <s v="PRODUCTION (DRIP)"/>
    <m/>
    <x v="0"/>
    <m/>
    <m/>
    <m/>
    <m/>
  </r>
  <r>
    <x v="0"/>
    <s v="T18N R103W S08 fFRONTIER"/>
    <n v="49004881"/>
    <x v="0"/>
    <x v="0"/>
    <s v="BAXTER BASIN MIDDLE"/>
    <m/>
    <s v="8"/>
    <s v=" 18"/>
    <s v=" 103"/>
    <n v="41.54759"/>
    <n v="-109.05739"/>
    <s v="4903705407"/>
    <s v="C. R. HETZLER NO. 3"/>
    <x v="0"/>
    <s v="FRONTIER"/>
    <m/>
    <n v="280"/>
    <n v="18"/>
    <x v="0"/>
    <n v="2012"/>
    <n v="2030"/>
    <m/>
    <m/>
    <x v="0"/>
    <m/>
    <n v="8.1000003814697266"/>
    <x v="0"/>
    <n v="170"/>
    <n v="93"/>
    <n v="21114"/>
    <n v="-3"/>
    <x v="0"/>
    <n v="30350"/>
    <n v="4750"/>
    <m/>
    <x v="0"/>
    <n v="37"/>
    <n v="54100"/>
    <x v="0"/>
    <m/>
    <n v="8.4830000000000005"/>
    <n v="7.6529699999999998"/>
    <n v="918.45899999999995"/>
    <n v="0"/>
    <n v="934.59496999999999"/>
    <n v="856.17349999999999"/>
    <n v="77.852500000000006"/>
    <m/>
    <x v="0"/>
    <n v="0.77034000000000002"/>
    <n v="934.79633999999999"/>
    <n v="-1.0771955498177488E-4"/>
    <n v="56508"/>
    <n v="2.1770577173441344E-2"/>
    <n v="9.0766591649856631E-3"/>
    <n v="8.188541823630829E-3"/>
    <n v="0.9827347990113835"/>
    <n v="0.91589308105335543"/>
    <n v="8.3282846400532545E-2"/>
    <n v="8.240725461120227E-4"/>
    <x v="0"/>
    <m/>
    <x v="0"/>
    <m/>
    <m/>
    <x v="0"/>
    <m/>
    <x v="0"/>
    <x v="0"/>
    <m/>
    <x v="0"/>
    <x v="0"/>
    <x v="0"/>
    <m/>
    <x v="0"/>
    <x v="0"/>
    <x v="0"/>
    <x v="0"/>
    <x v="0"/>
    <x v="0"/>
    <x v="0"/>
    <x v="0"/>
    <x v="0"/>
    <x v="0"/>
    <x v="0"/>
    <x v="0"/>
    <x v="0"/>
    <m/>
    <x v="0"/>
    <x v="0"/>
    <x v="0"/>
    <x v="0"/>
    <x v="0"/>
    <s v="DST"/>
    <m/>
    <x v="0"/>
    <m/>
    <m/>
    <m/>
    <m/>
  </r>
  <r>
    <x v="0"/>
    <s v="T18N R103W S08 fCLOVERLY"/>
    <n v="49008851"/>
    <x v="0"/>
    <x v="0"/>
    <s v="BAXTER BASIN MIDDLE"/>
    <m/>
    <s v="8"/>
    <s v=" 18"/>
    <s v=" 103"/>
    <n v="41.54759"/>
    <n v="-109.05739"/>
    <s v="4903705407"/>
    <s v="C. R. HETZLER NO. 3"/>
    <x v="0"/>
    <s v="CLOVERLY"/>
    <n v="20"/>
    <m/>
    <n v="20"/>
    <x v="4"/>
    <n v="2370"/>
    <n v="2390"/>
    <m/>
    <m/>
    <x v="0"/>
    <d v="1947-10-28T00:00:00"/>
    <n v="7.6999998092651367"/>
    <x v="2"/>
    <n v="47"/>
    <n v="72"/>
    <n v="5357"/>
    <n v="-3"/>
    <x v="0"/>
    <n v="4627"/>
    <n v="5900"/>
    <m/>
    <x v="0"/>
    <n v="205"/>
    <n v="13506"/>
    <x v="0"/>
    <m/>
    <n v="2.3452999999999999"/>
    <n v="5.9248799999999999"/>
    <n v="233.02949999999998"/>
    <n v="0"/>
    <n v="241.29968"/>
    <n v="130.52767"/>
    <n v="96.700999999999993"/>
    <m/>
    <x v="0"/>
    <n v="4.2681000000000004"/>
    <n v="231.49677"/>
    <n v="2.0733890874180629E-2"/>
    <n v="16202"/>
    <n v="9.0749966339033261E-2"/>
    <n v="9.7194492756890512E-3"/>
    <n v="2.4554031733485929E-2"/>
    <n v="0.96572651899082496"/>
    <n v="0.56384229464627089"/>
    <n v="0.4177207310495088"/>
    <n v="1.8436974304220317E-2"/>
    <x v="0"/>
    <m/>
    <x v="0"/>
    <m/>
    <m/>
    <x v="0"/>
    <m/>
    <x v="0"/>
    <x v="0"/>
    <m/>
    <x v="0"/>
    <x v="0"/>
    <x v="0"/>
    <m/>
    <x v="0"/>
    <x v="0"/>
    <x v="0"/>
    <x v="0"/>
    <x v="0"/>
    <x v="0"/>
    <x v="0"/>
    <x v="0"/>
    <x v="0"/>
    <x v="0"/>
    <x v="0"/>
    <x v="0"/>
    <x v="0"/>
    <m/>
    <x v="0"/>
    <x v="0"/>
    <x v="0"/>
    <x v="0"/>
    <x v="0"/>
    <s v="DST #11"/>
    <m/>
    <x v="0"/>
    <m/>
    <m/>
    <m/>
    <m/>
  </r>
  <r>
    <x v="0"/>
    <s v="T18N R103W S06 fWEBER"/>
    <n v="49018168"/>
    <x v="0"/>
    <x v="0"/>
    <s v="BAXTER BASIN MIDDLE"/>
    <m/>
    <s v="6"/>
    <s v=" 18"/>
    <s v=" 103"/>
    <n v="41.561259999999997"/>
    <n v="-109.0611"/>
    <s v="4903705440"/>
    <s v="HETZLER 2"/>
    <x v="0"/>
    <s v="WEBER"/>
    <n v="45"/>
    <m/>
    <n v="20"/>
    <x v="0"/>
    <n v="5515"/>
    <n v="5535"/>
    <m/>
    <m/>
    <x v="0"/>
    <d v="1946-06-11T00:00:00"/>
    <m/>
    <x v="0"/>
    <n v="812"/>
    <n v="286"/>
    <n v="11159"/>
    <n v="-3"/>
    <x v="0"/>
    <n v="16434"/>
    <n v="2500"/>
    <m/>
    <x v="0"/>
    <n v="2163"/>
    <n v="33354"/>
    <x v="0"/>
    <m/>
    <n v="40.518799999999999"/>
    <n v="23.534939999999999"/>
    <n v="485.41649999999998"/>
    <n v="0"/>
    <n v="549.47023999999999"/>
    <n v="463.60314"/>
    <n v="40.975000000000001"/>
    <m/>
    <x v="0"/>
    <n v="45.033660000000005"/>
    <n v="549.61180000000002"/>
    <n v="-1.2879839252038616E-4"/>
    <n v="33348"/>
    <n v="-8.9952325267608172E-5"/>
    <n v="7.3741573337984603E-2"/>
    <n v="4.283205583618141E-2"/>
    <n v="0.88342637082583397"/>
    <n v="0.84351016481087193"/>
    <n v="7.4552620595118219E-2"/>
    <n v="8.1937214594009808E-2"/>
    <x v="0"/>
    <m/>
    <x v="0"/>
    <m/>
    <m/>
    <x v="0"/>
    <m/>
    <x v="0"/>
    <x v="0"/>
    <m/>
    <x v="0"/>
    <x v="0"/>
    <x v="0"/>
    <m/>
    <x v="0"/>
    <x v="0"/>
    <x v="0"/>
    <x v="0"/>
    <x v="0"/>
    <x v="0"/>
    <x v="0"/>
    <x v="0"/>
    <x v="0"/>
    <x v="0"/>
    <x v="0"/>
    <x v="0"/>
    <x v="0"/>
    <m/>
    <x v="0"/>
    <x v="0"/>
    <x v="0"/>
    <x v="0"/>
    <x v="0"/>
    <s v="D.S.T."/>
    <m/>
    <x v="0"/>
    <m/>
    <m/>
    <m/>
    <m/>
  </r>
  <r>
    <x v="0"/>
    <s v="T18N R103W S06 fPHOSPHORIA"/>
    <n v="49004876"/>
    <x v="0"/>
    <x v="0"/>
    <s v="BAXTER BASIN MIDDLE"/>
    <m/>
    <s v="6"/>
    <s v=" 18"/>
    <s v=" 103"/>
    <n v="41.561259999999997"/>
    <n v="-109.0611"/>
    <s v="4903705440"/>
    <s v="HETZLER 2"/>
    <x v="0"/>
    <s v="PHOSPHORIA"/>
    <n v="5229"/>
    <n v="45"/>
    <n v="241"/>
    <x v="0"/>
    <n v="5229"/>
    <n v="5470"/>
    <m/>
    <m/>
    <x v="0"/>
    <m/>
    <m/>
    <x v="0"/>
    <n v="386"/>
    <n v="71"/>
    <n v="1555"/>
    <n v="-3"/>
    <x v="0"/>
    <n v="188"/>
    <n v="3050"/>
    <m/>
    <x v="0"/>
    <n v="1795"/>
    <n v="5500"/>
    <x v="0"/>
    <m/>
    <n v="19.261399999999998"/>
    <n v="5.8425900000000004"/>
    <n v="67.642499999999998"/>
    <n v="0"/>
    <n v="92.746489999999994"/>
    <n v="5.3034799999999995"/>
    <n v="49.989499999999992"/>
    <m/>
    <x v="0"/>
    <n v="37.371900000000004"/>
    <n v="92.664879999999997"/>
    <n v="4.40156393860839E-4"/>
    <n v="7039"/>
    <n v="0.12273706037164048"/>
    <n v="0.20767794015708843"/>
    <n v="6.2995268068904819E-2"/>
    <n v="0.72932679177400683"/>
    <n v="5.7232902044442292E-2"/>
    <n v="0.53946543717533546"/>
    <n v="0.40330166078022228"/>
    <x v="0"/>
    <m/>
    <x v="0"/>
    <m/>
    <m/>
    <x v="0"/>
    <m/>
    <x v="0"/>
    <x v="0"/>
    <m/>
    <x v="0"/>
    <x v="0"/>
    <x v="0"/>
    <m/>
    <x v="0"/>
    <x v="0"/>
    <x v="0"/>
    <x v="0"/>
    <x v="0"/>
    <x v="0"/>
    <x v="0"/>
    <x v="0"/>
    <x v="0"/>
    <x v="0"/>
    <x v="0"/>
    <x v="0"/>
    <x v="0"/>
    <m/>
    <x v="0"/>
    <x v="0"/>
    <x v="0"/>
    <x v="0"/>
    <x v="0"/>
    <s v="DST"/>
    <m/>
    <x v="0"/>
    <m/>
    <m/>
    <m/>
    <m/>
  </r>
  <r>
    <x v="0"/>
    <s v="T18N R103W S06 fNUGGET"/>
    <n v="49004874"/>
    <x v="0"/>
    <x v="0"/>
    <s v="BAXTER BASIN MIDDLE"/>
    <m/>
    <s v="6"/>
    <s v=" 18"/>
    <s v=" 103"/>
    <n v="41.561259999999997"/>
    <n v="-109.0611"/>
    <s v="4903705440"/>
    <s v="HETZLER 2"/>
    <x v="0"/>
    <s v="NUGGET"/>
    <n v="1570"/>
    <n v="5229"/>
    <m/>
    <x v="0"/>
    <n v="3542"/>
    <m/>
    <m/>
    <m/>
    <x v="0"/>
    <m/>
    <m/>
    <x v="0"/>
    <n v="110"/>
    <n v="39"/>
    <n v="3459"/>
    <n v="-3"/>
    <x v="0"/>
    <n v="3429"/>
    <n v="3800"/>
    <m/>
    <x v="0"/>
    <n v="9"/>
    <n v="8916"/>
    <x v="0"/>
    <m/>
    <n v="5.4889999999999999"/>
    <n v="3.2093099999999999"/>
    <n v="150.4665"/>
    <n v="0"/>
    <n v="159.16480999999999"/>
    <n v="96.732089999999999"/>
    <n v="62.281999999999996"/>
    <m/>
    <x v="0"/>
    <n v="0.18738000000000002"/>
    <n v="159.20147"/>
    <n v="-1.1515038590145888E-4"/>
    <n v="10840"/>
    <n v="9.738813525005062E-2"/>
    <n v="3.448626615393189E-2"/>
    <n v="2.0163439393418685E-2"/>
    <n v="0.94535029445264951"/>
    <n v="0.60760802020232607"/>
    <n v="0.3912149806154428"/>
    <n v="1.1769991822311691E-3"/>
    <x v="0"/>
    <m/>
    <x v="0"/>
    <m/>
    <m/>
    <x v="0"/>
    <m/>
    <x v="0"/>
    <x v="0"/>
    <m/>
    <x v="0"/>
    <x v="0"/>
    <x v="0"/>
    <m/>
    <x v="0"/>
    <x v="0"/>
    <x v="0"/>
    <x v="0"/>
    <x v="0"/>
    <x v="0"/>
    <x v="0"/>
    <x v="0"/>
    <x v="0"/>
    <x v="0"/>
    <x v="0"/>
    <x v="0"/>
    <x v="0"/>
    <m/>
    <x v="0"/>
    <x v="0"/>
    <x v="0"/>
    <x v="0"/>
    <x v="0"/>
    <s v="DST"/>
    <m/>
    <x v="0"/>
    <m/>
    <m/>
    <m/>
    <m/>
  </r>
  <r>
    <x v="0"/>
    <s v="T18N R103W S06 fFRONTIER"/>
    <n v="49124257"/>
    <x v="0"/>
    <x v="0"/>
    <s v="BAXTER BASIN MIDDLE"/>
    <m/>
    <s v="6"/>
    <s v=" 18"/>
    <s v=" 103"/>
    <n v="41.57159"/>
    <n v="-109.07518"/>
    <s v="4903720423"/>
    <s v="C R HETZLER NO 6"/>
    <x v="12"/>
    <s v="FRONTIER"/>
    <n v="31"/>
    <m/>
    <n v="16"/>
    <x v="0"/>
    <n v="2349"/>
    <n v="2365"/>
    <m/>
    <m/>
    <x v="0"/>
    <d v="1973-03-20T00:00:00"/>
    <n v="7.5"/>
    <x v="0"/>
    <n v="392"/>
    <n v="344"/>
    <n v="20531"/>
    <n v="85"/>
    <x v="0"/>
    <n v="32000"/>
    <n v="2477"/>
    <m/>
    <x v="0"/>
    <n v="4"/>
    <n v="54576"/>
    <x v="0"/>
    <s v="CHEM LAB"/>
    <n v="19.5608"/>
    <n v="28.307760000000002"/>
    <n v="893.09849999999994"/>
    <n v="2.1742999999999997"/>
    <n v="943.14135999999996"/>
    <n v="902.72"/>
    <n v="40.598029999999994"/>
    <m/>
    <x v="0"/>
    <n v="8.3280000000000007E-2"/>
    <n v="943.40130999999985"/>
    <n v="-1.3779174154586696E-4"/>
    <n v="55830"/>
    <n v="1.1358078365306234E-2"/>
    <n v="2.0740051099020832E-2"/>
    <n v="3.0014334224511163E-2"/>
    <n v="0.94924561467646795"/>
    <n v="0.95687804376697339"/>
    <n v="4.3033679908712444E-2"/>
    <n v="8.8276324314198821E-5"/>
    <x v="0"/>
    <m/>
    <x v="0"/>
    <m/>
    <m/>
    <x v="0"/>
    <m/>
    <x v="0"/>
    <x v="0"/>
    <m/>
    <x v="0"/>
    <x v="0"/>
    <x v="0"/>
    <m/>
    <x v="0"/>
    <x v="0"/>
    <x v="0"/>
    <x v="0"/>
    <x v="0"/>
    <x v="0"/>
    <x v="0"/>
    <x v="0"/>
    <x v="0"/>
    <x v="0"/>
    <x v="0"/>
    <x v="0"/>
    <x v="0"/>
    <m/>
    <x v="0"/>
    <x v="0"/>
    <x v="0"/>
    <x v="0"/>
    <x v="0"/>
    <s v="DST NO 2"/>
    <m/>
    <x v="0"/>
    <m/>
    <m/>
    <m/>
    <m/>
  </r>
  <r>
    <x v="0"/>
    <s v="T18N R103W S06 fFRONTIER"/>
    <n v="49124258"/>
    <x v="0"/>
    <x v="0"/>
    <s v="BAXTER BASIN MIDDLE"/>
    <m/>
    <s v="6"/>
    <s v=" 18"/>
    <s v=" 103"/>
    <n v="41.57159"/>
    <n v="-109.07518"/>
    <s v="4903720423"/>
    <s v="C R HETZLER NO 6"/>
    <x v="12"/>
    <s v="FRONTIER"/>
    <m/>
    <n v="31"/>
    <n v="17"/>
    <x v="0"/>
    <n v="2301"/>
    <n v="2318"/>
    <m/>
    <m/>
    <x v="0"/>
    <d v="1973-03-20T00:00:00"/>
    <n v="8.1000003814697266"/>
    <x v="0"/>
    <n v="98"/>
    <n v="120"/>
    <n v="15237"/>
    <n v="68"/>
    <x v="0"/>
    <n v="21000"/>
    <n v="5307"/>
    <m/>
    <x v="0"/>
    <n v="4"/>
    <n v="39141"/>
    <x v="0"/>
    <s v="CHEM LAB"/>
    <n v="4.8902000000000001"/>
    <n v="9.8748000000000005"/>
    <n v="662.80949999999996"/>
    <n v="1.7394399999999999"/>
    <n v="679.31393999999989"/>
    <n v="592.41"/>
    <n v="86.981729999999985"/>
    <m/>
    <x v="0"/>
    <n v="8.3280000000000007E-2"/>
    <n v="679.47500999999988"/>
    <n v="-1.1853938023266615E-4"/>
    <n v="41831"/>
    <n v="3.3221360470286024E-2"/>
    <n v="7.1987334751293357E-3"/>
    <n v="1.453643068181407E-2"/>
    <n v="0.97826483584305657"/>
    <n v="0.87186429417028899"/>
    <n v="0.1280131406157233"/>
    <n v="1.2256521398778156E-4"/>
    <x v="0"/>
    <m/>
    <x v="0"/>
    <m/>
    <m/>
    <x v="0"/>
    <m/>
    <x v="0"/>
    <x v="0"/>
    <m/>
    <x v="0"/>
    <x v="0"/>
    <x v="0"/>
    <m/>
    <x v="0"/>
    <x v="0"/>
    <x v="0"/>
    <x v="0"/>
    <x v="0"/>
    <x v="0"/>
    <x v="0"/>
    <x v="0"/>
    <x v="0"/>
    <x v="0"/>
    <x v="0"/>
    <x v="0"/>
    <x v="0"/>
    <m/>
    <x v="0"/>
    <x v="0"/>
    <x v="0"/>
    <x v="0"/>
    <x v="0"/>
    <s v="DST NO 1 SAMPLE CHAMBER"/>
    <m/>
    <x v="0"/>
    <m/>
    <m/>
    <m/>
    <m/>
  </r>
  <r>
    <x v="0"/>
    <s v="T18N R103W S06 fFRONTIER"/>
    <n v="49018166"/>
    <x v="0"/>
    <x v="0"/>
    <s v="BAXTER BASIN MIDDLE"/>
    <m/>
    <s v="6"/>
    <s v=" 18"/>
    <s v=" 103"/>
    <n v="41.561259999999997"/>
    <n v="-109.0611"/>
    <s v="4903705440"/>
    <s v="HETZLER 2"/>
    <x v="0"/>
    <s v="FRONTIER"/>
    <m/>
    <n v="1570"/>
    <n v="24"/>
    <x v="0"/>
    <n v="1948"/>
    <n v="1972"/>
    <m/>
    <m/>
    <x v="0"/>
    <d v="1946-07-19T00:00:00"/>
    <m/>
    <x v="0"/>
    <n v="397"/>
    <n v="238"/>
    <n v="21889"/>
    <n v="-3"/>
    <x v="0"/>
    <n v="33660"/>
    <n v="2585"/>
    <m/>
    <x v="0"/>
    <n v="-3"/>
    <n v="58769"/>
    <x v="0"/>
    <m/>
    <n v="19.810300000000002"/>
    <n v="19.58502"/>
    <n v="952.17149999999992"/>
    <n v="0"/>
    <n v="991.56681999999989"/>
    <n v="949.54859999999996"/>
    <n v="42.368149999999993"/>
    <m/>
    <x v="0"/>
    <n v="0"/>
    <n v="991.91674999999998"/>
    <n v="-1.7642193023060222E-4"/>
    <n v="58760"/>
    <n v="-7.6576844863820837E-5"/>
    <n v="1.9978784687450516E-2"/>
    <n v="1.9751588702816823E-2"/>
    <n v="0.9602696266097327"/>
    <n v="0.95728658680277345"/>
    <n v="4.2713413197226477E-2"/>
    <n v="0"/>
    <x v="0"/>
    <m/>
    <x v="0"/>
    <m/>
    <m/>
    <x v="0"/>
    <m/>
    <x v="0"/>
    <x v="0"/>
    <m/>
    <x v="0"/>
    <x v="0"/>
    <x v="0"/>
    <m/>
    <x v="0"/>
    <x v="0"/>
    <x v="0"/>
    <x v="0"/>
    <x v="0"/>
    <x v="0"/>
    <x v="0"/>
    <x v="0"/>
    <x v="0"/>
    <x v="0"/>
    <x v="0"/>
    <x v="0"/>
    <x v="0"/>
    <m/>
    <x v="0"/>
    <x v="0"/>
    <x v="0"/>
    <x v="0"/>
    <x v="0"/>
    <s v="D.S.T."/>
    <m/>
    <x v="0"/>
    <m/>
    <m/>
    <m/>
    <m/>
  </r>
  <r>
    <x v="0"/>
    <s v="T18N R102W S12 fSUNDANCE"/>
    <n v="49009109"/>
    <x v="0"/>
    <x v="0"/>
    <s v="CHIMNEY ROCK"/>
    <m/>
    <s v="12"/>
    <s v=" 18"/>
    <s v=" 102"/>
    <n v="41.545740000000002"/>
    <n v="-108.85859000000001"/>
    <s v="4903705405"/>
    <s v="GOVERNMENT NO. 1"/>
    <x v="0"/>
    <s v="SUNDANCE"/>
    <m/>
    <n v="71"/>
    <n v="140"/>
    <x v="0"/>
    <n v="6490"/>
    <n v="6630"/>
    <m/>
    <m/>
    <x v="0"/>
    <d v="1956-01-06T00:00:00"/>
    <n v="7.3000001907348633"/>
    <x v="2"/>
    <n v="81"/>
    <n v="23"/>
    <n v="6348"/>
    <n v="-3"/>
    <x v="0"/>
    <n v="7200"/>
    <n v="4220"/>
    <m/>
    <x v="0"/>
    <n v="471"/>
    <n v="16201"/>
    <x v="0"/>
    <m/>
    <n v="4.0419"/>
    <n v="1.8926700000000001"/>
    <n v="276.13799999999998"/>
    <n v="0"/>
    <n v="282.07256999999998"/>
    <n v="203.11199999999999"/>
    <n v="69.16579999999999"/>
    <m/>
    <x v="0"/>
    <n v="9.8062200000000015"/>
    <n v="282.08401999999995"/>
    <n v="-2.0295783480909064E-5"/>
    <n v="18337"/>
    <n v="6.1844924431061439E-2"/>
    <n v="1.4329291217504772E-2"/>
    <n v="6.709869024130918E-3"/>
    <n v="0.97896083975836423"/>
    <n v="0.72004078784753578"/>
    <n v="0.24519573990756371"/>
    <n v="3.4763472244900659E-2"/>
    <x v="0"/>
    <m/>
    <x v="0"/>
    <m/>
    <m/>
    <x v="0"/>
    <m/>
    <x v="0"/>
    <x v="0"/>
    <m/>
    <x v="0"/>
    <x v="0"/>
    <x v="0"/>
    <m/>
    <x v="0"/>
    <x v="0"/>
    <x v="0"/>
    <x v="0"/>
    <x v="0"/>
    <x v="0"/>
    <x v="0"/>
    <x v="0"/>
    <x v="0"/>
    <x v="0"/>
    <x v="0"/>
    <x v="0"/>
    <x v="0"/>
    <m/>
    <x v="0"/>
    <x v="0"/>
    <x v="0"/>
    <x v="0"/>
    <x v="0"/>
    <s v="DST NO. 11"/>
    <m/>
    <x v="0"/>
    <m/>
    <m/>
    <m/>
    <m/>
  </r>
  <r>
    <x v="0"/>
    <s v="T18N R102W S12 fNUGGET"/>
    <n v="49009111"/>
    <x v="0"/>
    <x v="0"/>
    <s v="CHIMNEY ROCK"/>
    <m/>
    <s v="12"/>
    <s v=" 18"/>
    <s v=" 102"/>
    <n v="41.545740000000002"/>
    <n v="-108.85859000000001"/>
    <s v="4903705405"/>
    <s v="GOVERNMENT NO. 1"/>
    <x v="0"/>
    <s v="NUGGET"/>
    <n v="71"/>
    <m/>
    <n v="13"/>
    <x v="0"/>
    <n v="6701"/>
    <n v="6714"/>
    <m/>
    <m/>
    <x v="0"/>
    <d v="1956-01-06T00:00:00"/>
    <n v="7.3000001907348633"/>
    <x v="2"/>
    <n v="229"/>
    <n v="27"/>
    <n v="9662"/>
    <n v="-3"/>
    <x v="0"/>
    <n v="10800"/>
    <n v="5620"/>
    <m/>
    <x v="0"/>
    <n v="1790"/>
    <n v="25276"/>
    <x v="0"/>
    <m/>
    <n v="11.427099999999999"/>
    <n v="2.2218300000000002"/>
    <n v="420.29699999999997"/>
    <n v="0"/>
    <n v="433.94592999999998"/>
    <n v="304.66800000000001"/>
    <n v="92.111799999999988"/>
    <m/>
    <x v="0"/>
    <n v="37.267800000000001"/>
    <n v="434.04760000000005"/>
    <n v="-1.1713220949938377E-4"/>
    <n v="28122"/>
    <n v="5.3297876324955994E-2"/>
    <n v="2.6333004206307454E-2"/>
    <n v="5.1200618473366032E-3"/>
    <n v="0.96854693394635594"/>
    <n v="0.70192301489514053"/>
    <n v="0.21221589521517911"/>
    <n v="8.5861089889680289E-2"/>
    <x v="0"/>
    <m/>
    <x v="0"/>
    <m/>
    <m/>
    <x v="0"/>
    <m/>
    <x v="0"/>
    <x v="0"/>
    <m/>
    <x v="0"/>
    <x v="0"/>
    <x v="0"/>
    <m/>
    <x v="0"/>
    <x v="0"/>
    <x v="0"/>
    <x v="0"/>
    <x v="0"/>
    <x v="0"/>
    <x v="0"/>
    <x v="0"/>
    <x v="0"/>
    <x v="0"/>
    <x v="0"/>
    <x v="0"/>
    <x v="0"/>
    <m/>
    <x v="0"/>
    <x v="0"/>
    <x v="0"/>
    <x v="0"/>
    <x v="0"/>
    <s v="DST NO. 12"/>
    <m/>
    <x v="0"/>
    <m/>
    <m/>
    <m/>
    <m/>
  </r>
  <r>
    <x v="0"/>
    <s v="T18N R101W S28 fFRONTIER"/>
    <n v="49008592"/>
    <x v="0"/>
    <x v="0"/>
    <s v="GOLDEN WALL"/>
    <m/>
    <s v="28"/>
    <s v=" 18"/>
    <s v=" 101"/>
    <n v="41.509720000000002"/>
    <n v="-108.80537"/>
    <s v="4903705354"/>
    <s v="UNIT NO. 1"/>
    <x v="0"/>
    <s v="FRONTIER"/>
    <m/>
    <n v="520"/>
    <n v="24"/>
    <x v="0"/>
    <n v="6842"/>
    <n v="6866"/>
    <m/>
    <m/>
    <x v="0"/>
    <d v="1963-05-28T00:00:00"/>
    <n v="7"/>
    <x v="0"/>
    <n v="1058"/>
    <n v="260"/>
    <n v="22013"/>
    <n v="75"/>
    <x v="0"/>
    <n v="36300"/>
    <n v="854"/>
    <m/>
    <x v="0"/>
    <n v="12"/>
    <n v="60169"/>
    <x v="0"/>
    <m/>
    <n v="52.794199999999996"/>
    <n v="21.395400000000002"/>
    <n v="957.56549999999993"/>
    <n v="1.9184999999999999"/>
    <n v="1033.6735999999999"/>
    <n v="1024.0229999999999"/>
    <n v="13.997059999999999"/>
    <m/>
    <x v="0"/>
    <n v="0.24984000000000001"/>
    <n v="1038.2698999999998"/>
    <n v="-2.21835199656744E-3"/>
    <n v="60569"/>
    <n v="3.3129586377114084E-3"/>
    <n v="5.1074343003439389E-2"/>
    <n v="2.0698410020339113E-2"/>
    <n v="0.92822724697622161"/>
    <n v="0.9862782307374991"/>
    <n v="1.3481138189597909E-2"/>
    <n v="2.406310729031055E-4"/>
    <x v="0"/>
    <m/>
    <x v="0"/>
    <m/>
    <m/>
    <x v="0"/>
    <m/>
    <x v="0"/>
    <x v="0"/>
    <m/>
    <x v="0"/>
    <x v="0"/>
    <x v="0"/>
    <m/>
    <x v="0"/>
    <x v="0"/>
    <x v="0"/>
    <x v="0"/>
    <x v="0"/>
    <x v="0"/>
    <x v="0"/>
    <x v="0"/>
    <x v="0"/>
    <x v="0"/>
    <x v="0"/>
    <x v="0"/>
    <x v="0"/>
    <m/>
    <x v="0"/>
    <x v="0"/>
    <x v="0"/>
    <x v="0"/>
    <x v="0"/>
    <s v="DST NO. 4"/>
    <m/>
    <x v="0"/>
    <m/>
    <m/>
    <m/>
    <m/>
  </r>
  <r>
    <x v="0"/>
    <s v="T18N R101W S28 fCLOVERLY"/>
    <n v="49008591"/>
    <x v="0"/>
    <x v="0"/>
    <s v="GOLDEN WALL"/>
    <m/>
    <s v="28"/>
    <s v=" 18"/>
    <s v=" 101"/>
    <n v="41.509720000000002"/>
    <n v="-108.80537"/>
    <s v="4903705354"/>
    <s v="UNIT NO. 1"/>
    <x v="0"/>
    <s v="CLOVERLY"/>
    <n v="520"/>
    <m/>
    <n v="126"/>
    <x v="0"/>
    <n v="7386"/>
    <n v="7512"/>
    <m/>
    <m/>
    <x v="0"/>
    <d v="1963-06-04T00:00:00"/>
    <n v="7.0999999046325684"/>
    <x v="0"/>
    <n v="1258"/>
    <n v="294"/>
    <n v="36177"/>
    <n v="75"/>
    <x v="0"/>
    <n v="54000"/>
    <n v="672"/>
    <m/>
    <x v="0"/>
    <n v="6300"/>
    <n v="98451"/>
    <x v="0"/>
    <m/>
    <n v="62.7742"/>
    <n v="24.193260000000002"/>
    <n v="1573.6994999999999"/>
    <n v="1.9184999999999999"/>
    <n v="1662.58546"/>
    <n v="1523.34"/>
    <n v="11.014079999999998"/>
    <m/>
    <x v="0"/>
    <n v="131.166"/>
    <n v="1665.5200799999998"/>
    <n v="-8.8176891169135469E-4"/>
    <n v="98773"/>
    <n v="1.6326613393907435E-3"/>
    <n v="3.7756976414313165E-2"/>
    <n v="1.4551588824793404E-2"/>
    <n v="0.94769143476089335"/>
    <n v="0.91463322375554912"/>
    <n v="6.6129974248043885E-3"/>
    <n v="7.8753778819646542E-2"/>
    <x v="0"/>
    <m/>
    <x v="0"/>
    <m/>
    <m/>
    <x v="0"/>
    <m/>
    <x v="0"/>
    <x v="0"/>
    <m/>
    <x v="0"/>
    <x v="0"/>
    <x v="0"/>
    <m/>
    <x v="0"/>
    <x v="0"/>
    <x v="0"/>
    <x v="0"/>
    <x v="0"/>
    <x v="0"/>
    <x v="0"/>
    <x v="0"/>
    <x v="0"/>
    <x v="0"/>
    <x v="0"/>
    <x v="0"/>
    <x v="0"/>
    <m/>
    <x v="0"/>
    <x v="0"/>
    <x v="0"/>
    <x v="0"/>
    <x v="0"/>
    <s v="DST NO. 6"/>
    <m/>
    <x v="0"/>
    <m/>
    <m/>
    <m/>
    <m/>
  </r>
  <r>
    <x v="1"/>
    <s v="T18N R100W S14 fMESAVERDE/ALMOND"/>
    <n v="4994"/>
    <x v="0"/>
    <x v="0"/>
    <s v="PATRICK DRAW"/>
    <s v="SE SE"/>
    <n v="14"/>
    <n v="18"/>
    <n v="100"/>
    <n v="41.533410000000003"/>
    <n v="-108.641943"/>
    <s v="4903725546"/>
    <s v="1 GREY FOX"/>
    <x v="0"/>
    <s v="MESAVERDE/ALMOND"/>
    <m/>
    <m/>
    <n v="87"/>
    <x v="0"/>
    <n v="2839"/>
    <n v="2926"/>
    <n v="3301"/>
    <n v="3215"/>
    <x v="2"/>
    <d v="2006-09-12T00:00:00"/>
    <n v="7.96"/>
    <x v="1"/>
    <n v="30"/>
    <n v="16"/>
    <n v="15318"/>
    <n v="0"/>
    <x v="1"/>
    <n v="21600"/>
    <n v="3600"/>
    <n v="0"/>
    <x v="1"/>
    <n v="0"/>
    <n v="40564"/>
    <x v="0"/>
    <s v="INFINITY OIL &amp; GAS OF WYOMING"/>
    <n v="1.4969999999999999"/>
    <n v="1.31664"/>
    <n v="666.33299999999997"/>
    <n v="0"/>
    <n v="669.14663999999993"/>
    <n v="609.33600000000001"/>
    <n v="59.003999999999991"/>
    <n v="0"/>
    <x v="1"/>
    <n v="0"/>
    <n v="668.34"/>
    <n v="6.031013513524906E-4"/>
    <n v="40564"/>
    <n v="0"/>
    <n v="2.2371777881153225E-3"/>
    <n v="1.9676404562085229E-3"/>
    <n v="0.99579518175567616"/>
    <n v="0.91171559385941281"/>
    <n v="8.8284406140587107E-2"/>
    <n v="0"/>
    <x v="1"/>
    <n v="0"/>
    <x v="1"/>
    <n v="0"/>
    <n v="0.17"/>
    <x v="1"/>
    <n v="0"/>
    <x v="1"/>
    <x v="1"/>
    <n v="0"/>
    <x v="1"/>
    <x v="1"/>
    <x v="1"/>
    <n v="0"/>
    <x v="1"/>
    <x v="1"/>
    <x v="1"/>
    <x v="1"/>
    <x v="0"/>
    <x v="0"/>
    <x v="0"/>
    <x v="0"/>
    <x v="0"/>
    <x v="0"/>
    <x v="0"/>
    <x v="0"/>
    <x v="0"/>
    <m/>
    <x v="0"/>
    <x v="0"/>
    <x v="0"/>
    <x v="0"/>
    <x v="0"/>
    <m/>
    <n v="20060912"/>
    <x v="0"/>
    <s v="QUESTAR APPLIED TECHNOLOGY SERVICES ROCK SPRINGS"/>
    <s v="2820"/>
    <s v="2839-2926"/>
    <d v="2006-09-14T00:00:00"/>
  </r>
  <r>
    <x v="1"/>
    <s v="T18N R100W S13 fMESAVERDE/ALMOND"/>
    <n v="4990"/>
    <x v="0"/>
    <x v="0"/>
    <s v="PATRICK DRAW"/>
    <s v="SW NW"/>
    <n v="13"/>
    <n v="18"/>
    <n v="100"/>
    <n v="41.533017000000001"/>
    <n v="-108.633531"/>
    <s v="4903725149"/>
    <s v="13-4R"/>
    <x v="0"/>
    <s v="MESAVERDE/ALMOND"/>
    <m/>
    <m/>
    <n v="54"/>
    <x v="0"/>
    <n v="3236"/>
    <n v="3290"/>
    <n v="3400"/>
    <n v="3335"/>
    <x v="2"/>
    <d v="2006-09-16T00:00:00"/>
    <n v="6.61"/>
    <x v="1"/>
    <n v="28"/>
    <n v="11"/>
    <n v="9775"/>
    <n v="0"/>
    <x v="1"/>
    <n v="14000"/>
    <n v="2000"/>
    <n v="0"/>
    <x v="1"/>
    <n v="5"/>
    <n v="26093"/>
    <x v="0"/>
    <s v="INFINITY OIL &amp; GAS OF WYOMING"/>
    <n v="1.3972"/>
    <n v="0.90519000000000005"/>
    <n v="425.21249999999998"/>
    <n v="0"/>
    <n v="427.51488999999998"/>
    <n v="394.94"/>
    <n v="32.78"/>
    <n v="0"/>
    <x v="1"/>
    <n v="0.10410000000000001"/>
    <n v="427.82409999999999"/>
    <n v="-3.6150579315927982E-4"/>
    <n v="25819"/>
    <n v="-5.2781630451533366E-3"/>
    <n v="3.2681902611625996E-3"/>
    <n v="2.1173297613096003E-3"/>
    <n v="0.99461447997752783"/>
    <n v="0.92313640115178175"/>
    <n v="7.6620274547413283E-2"/>
    <n v="2.4332430080493365E-4"/>
    <x v="1"/>
    <n v="274"/>
    <x v="1"/>
    <n v="0"/>
    <n v="0.25"/>
    <x v="1"/>
    <n v="0"/>
    <x v="1"/>
    <x v="1"/>
    <n v="0"/>
    <x v="1"/>
    <x v="1"/>
    <x v="1"/>
    <n v="0"/>
    <x v="1"/>
    <x v="1"/>
    <x v="1"/>
    <x v="1"/>
    <x v="0"/>
    <x v="0"/>
    <x v="0"/>
    <x v="0"/>
    <x v="0"/>
    <x v="0"/>
    <x v="0"/>
    <x v="0"/>
    <x v="0"/>
    <m/>
    <x v="0"/>
    <x v="0"/>
    <x v="0"/>
    <x v="0"/>
    <x v="0"/>
    <m/>
    <n v="20060916"/>
    <x v="0"/>
    <s v="QUESTAR APPLIED TECHNOLOGY SERVICES ROCK SPRINGS"/>
    <s v="3185"/>
    <s v="3236-3290"/>
    <d v="2006-09-18T00:00:00"/>
  </r>
  <r>
    <x v="1"/>
    <s v="T18N R100W S13 fMESAVERDE/ALMOND"/>
    <n v="4989"/>
    <x v="0"/>
    <x v="0"/>
    <s v="PATRICK DRAW"/>
    <s v="NE NE"/>
    <n v="13"/>
    <n v="18"/>
    <n v="100"/>
    <n v="41.54083"/>
    <n v="-108.62305600000001"/>
    <s v="4903724938"/>
    <s v="13-2"/>
    <x v="0"/>
    <s v="MESAVERDE/ALMOND"/>
    <m/>
    <m/>
    <n v="54"/>
    <x v="0"/>
    <n v="3236"/>
    <n v="3290"/>
    <n v="3620"/>
    <n v="3508"/>
    <x v="2"/>
    <d v="2006-09-11T00:00:00"/>
    <n v="7.55"/>
    <x v="1"/>
    <n v="48"/>
    <n v="25"/>
    <n v="13225"/>
    <n v="0"/>
    <x v="1"/>
    <n v="18750"/>
    <n v="3100"/>
    <n v="0"/>
    <x v="1"/>
    <n v="0"/>
    <n v="35151"/>
    <x v="0"/>
    <s v="INFINITY OIL &amp; GAS OF WYOMING"/>
    <n v="2.3952"/>
    <n v="2.0572500000000002"/>
    <n v="575.28750000000002"/>
    <n v="0"/>
    <n v="579.73994999999991"/>
    <n v="528.9375"/>
    <n v="50.808999999999997"/>
    <n v="0"/>
    <x v="1"/>
    <n v="0"/>
    <n v="579.74649999999997"/>
    <n v="-5.6490526474553612E-6"/>
    <n v="35148"/>
    <n v="-4.2674860239832714E-5"/>
    <n v="4.1315075837019691E-3"/>
    <n v="3.5485738045135592E-3"/>
    <n v="0.99231991861178448"/>
    <n v="0.91235997112531086"/>
    <n v="8.7640028874689191E-2"/>
    <n v="0"/>
    <x v="1"/>
    <n v="3"/>
    <x v="1"/>
    <n v="0"/>
    <n v="0.15"/>
    <x v="1"/>
    <n v="0"/>
    <x v="1"/>
    <x v="1"/>
    <n v="0"/>
    <x v="1"/>
    <x v="1"/>
    <x v="1"/>
    <n v="0"/>
    <x v="1"/>
    <x v="1"/>
    <x v="1"/>
    <x v="1"/>
    <x v="0"/>
    <x v="0"/>
    <x v="0"/>
    <x v="0"/>
    <x v="0"/>
    <x v="0"/>
    <x v="0"/>
    <x v="0"/>
    <x v="0"/>
    <m/>
    <x v="0"/>
    <x v="0"/>
    <x v="0"/>
    <x v="0"/>
    <x v="0"/>
    <m/>
    <n v="20060911"/>
    <x v="0"/>
    <s v="QUESTAR APPLIED TECHNOLOGY SERVICES ROCK SPRINGS"/>
    <s v="3185"/>
    <s v="3236-3290"/>
    <d v="2006-09-13T00:00:00"/>
  </r>
  <r>
    <x v="1"/>
    <s v="T18N R100W S13 fMESAVERDE/ALMOND"/>
    <n v="4992"/>
    <x v="0"/>
    <x v="0"/>
    <s v="PATRICK DRAW"/>
    <s v="NW NE"/>
    <n v="13"/>
    <n v="18"/>
    <n v="100"/>
    <n v="41.541800000000002"/>
    <n v="-108.62587499999999"/>
    <s v="4903725721"/>
    <s v="13-12"/>
    <x v="0"/>
    <s v="MESAVERDE/ALMOND"/>
    <m/>
    <m/>
    <n v="97"/>
    <x v="0"/>
    <n v="3104"/>
    <n v="3201"/>
    <n v="3425"/>
    <m/>
    <x v="2"/>
    <d v="2006-09-16T00:00:00"/>
    <n v="8.59"/>
    <x v="1"/>
    <n v="12"/>
    <n v="14"/>
    <n v="12834"/>
    <n v="0"/>
    <x v="1"/>
    <n v="17500"/>
    <n v="4000"/>
    <n v="0"/>
    <x v="1"/>
    <n v="0"/>
    <n v="34361"/>
    <x v="0"/>
    <s v="INFINITY OIL &amp; GAS OF WYOMING"/>
    <n v="0.5988"/>
    <n v="1.1520600000000001"/>
    <n v="558.279"/>
    <n v="0"/>
    <n v="560.02985999999999"/>
    <n v="493.67500000000001"/>
    <n v="65.56"/>
    <n v="0"/>
    <x v="1"/>
    <n v="0"/>
    <n v="559.23500000000001"/>
    <n v="7.101625615228243E-4"/>
    <n v="34360"/>
    <n v="-1.4551592671817931E-5"/>
    <n v="1.0692287014838816E-3"/>
    <n v="2.0571403103398808E-3"/>
    <n v="0.99687363098817627"/>
    <n v="0.88276842472305928"/>
    <n v="0.11723157527694082"/>
    <n v="0"/>
    <x v="1"/>
    <n v="1"/>
    <x v="1"/>
    <n v="0"/>
    <n v="0.14000000000000001"/>
    <x v="1"/>
    <n v="0"/>
    <x v="1"/>
    <x v="1"/>
    <n v="0"/>
    <x v="1"/>
    <x v="1"/>
    <x v="1"/>
    <n v="0"/>
    <x v="1"/>
    <x v="1"/>
    <x v="1"/>
    <x v="1"/>
    <x v="0"/>
    <x v="0"/>
    <x v="0"/>
    <x v="0"/>
    <x v="0"/>
    <x v="0"/>
    <x v="0"/>
    <x v="0"/>
    <x v="0"/>
    <m/>
    <x v="0"/>
    <x v="0"/>
    <x v="0"/>
    <x v="0"/>
    <x v="0"/>
    <m/>
    <n v="20060916"/>
    <x v="0"/>
    <s v="QUESTAR APPLIED TECHNOLOGY SERVICES ROCK SPRINGS"/>
    <s v="3106"/>
    <s v="3104-3201"/>
    <d v="2006-09-18T00:00:00"/>
  </r>
  <r>
    <x v="1"/>
    <s v="T18N R100W S13 fMESAVERDE/ALMOND"/>
    <n v="4988"/>
    <x v="0"/>
    <x v="0"/>
    <s v="PATRICK DRAW"/>
    <s v="SW NW"/>
    <n v="13"/>
    <n v="18"/>
    <n v="100"/>
    <n v="41.540278000000001"/>
    <n v="-108.63333"/>
    <s v="4903724937"/>
    <s v="13-1"/>
    <x v="0"/>
    <s v="MESAVERDE/ALMOND"/>
    <m/>
    <m/>
    <n v="147"/>
    <x v="0"/>
    <n v="2946"/>
    <n v="3093"/>
    <n v="3350"/>
    <m/>
    <x v="2"/>
    <d v="2006-09-13T00:00:00"/>
    <n v="8.43"/>
    <x v="1"/>
    <n v="12"/>
    <n v="19"/>
    <n v="10833"/>
    <n v="0"/>
    <x v="1"/>
    <n v="15000"/>
    <n v="3000"/>
    <n v="0"/>
    <x v="1"/>
    <n v="0"/>
    <n v="28865"/>
    <x v="0"/>
    <s v="INFINITY OIL &amp; GAS OF WYOMING"/>
    <n v="0.5988"/>
    <n v="1.56351"/>
    <n v="471.23549999999994"/>
    <n v="0"/>
    <n v="473.39780999999994"/>
    <n v="423.15"/>
    <n v="49.17"/>
    <n v="0"/>
    <x v="1"/>
    <n v="0"/>
    <n v="472.32"/>
    <n v="1.1396740006407861E-3"/>
    <n v="28864"/>
    <n v="-1.7322316340141004E-5"/>
    <n v="1.2648981202511267E-3"/>
    <n v="3.3027402471507003E-3"/>
    <n v="0.99543236163259818"/>
    <n v="0.89589684959349591"/>
    <n v="0.10410315040650406"/>
    <n v="0"/>
    <x v="1"/>
    <n v="1"/>
    <x v="1"/>
    <n v="0"/>
    <n v="0.14000000000000001"/>
    <x v="1"/>
    <n v="0"/>
    <x v="1"/>
    <x v="1"/>
    <n v="0"/>
    <x v="1"/>
    <x v="1"/>
    <x v="1"/>
    <n v="0"/>
    <x v="1"/>
    <x v="1"/>
    <x v="1"/>
    <x v="1"/>
    <x v="0"/>
    <x v="0"/>
    <x v="0"/>
    <x v="0"/>
    <x v="0"/>
    <x v="0"/>
    <x v="0"/>
    <x v="0"/>
    <x v="0"/>
    <m/>
    <x v="0"/>
    <x v="0"/>
    <x v="0"/>
    <x v="0"/>
    <x v="0"/>
    <m/>
    <n v="20060913"/>
    <x v="0"/>
    <s v="QUESTAR APPLIED TECHNOLOGY SERVICES ROCK SPRINGS"/>
    <s v="2944"/>
    <s v="2946-3093"/>
    <d v="2006-09-15T00:00:00"/>
  </r>
  <r>
    <x v="1"/>
    <s v="T18N R100W S13 fFOX HILLS"/>
    <n v="4991"/>
    <x v="0"/>
    <x v="0"/>
    <s v="PATRICK DRAW"/>
    <s v="NE NE"/>
    <n v="13"/>
    <n v="18"/>
    <n v="100"/>
    <n v="41.540556000000002"/>
    <n v="-108.62333"/>
    <s v="4903725004"/>
    <s v="13-11"/>
    <x v="0"/>
    <s v="FOX HILLS"/>
    <m/>
    <m/>
    <n v="90"/>
    <x v="0"/>
    <n v="1930"/>
    <n v="2020"/>
    <n v="2020"/>
    <m/>
    <x v="2"/>
    <d v="2006-09-12T00:00:00"/>
    <n v="8.31"/>
    <x v="1"/>
    <n v="52"/>
    <n v="24"/>
    <n v="10143"/>
    <n v="0"/>
    <x v="1"/>
    <n v="14550"/>
    <n v="2200"/>
    <n v="0"/>
    <x v="1"/>
    <n v="0"/>
    <n v="26973"/>
    <x v="0"/>
    <s v="INFINITY OIL &amp; GAS OF WYOMING"/>
    <n v="2.5948000000000002"/>
    <n v="1.97496"/>
    <n v="441.22049999999996"/>
    <n v="0"/>
    <n v="445.79025999999993"/>
    <n v="410.45549999999997"/>
    <n v="36.058"/>
    <n v="0"/>
    <x v="1"/>
    <n v="0"/>
    <n v="446.51349999999996"/>
    <n v="-8.1053115813389896E-4"/>
    <n v="26969"/>
    <n v="-7.4153720662934269E-5"/>
    <n v="5.820674502848045E-3"/>
    <n v="4.4302448420474698E-3"/>
    <n v="0.98974908065510458"/>
    <n v="0.91924544274697184"/>
    <n v="8.0754557253028186E-2"/>
    <n v="0"/>
    <x v="1"/>
    <n v="4"/>
    <x v="1"/>
    <n v="0"/>
    <n v="0.17"/>
    <x v="1"/>
    <n v="0"/>
    <x v="1"/>
    <x v="1"/>
    <n v="0"/>
    <x v="1"/>
    <x v="1"/>
    <x v="1"/>
    <n v="0"/>
    <x v="1"/>
    <x v="1"/>
    <x v="1"/>
    <x v="1"/>
    <x v="0"/>
    <x v="0"/>
    <x v="0"/>
    <x v="0"/>
    <x v="0"/>
    <x v="0"/>
    <x v="0"/>
    <x v="0"/>
    <x v="0"/>
    <m/>
    <x v="0"/>
    <x v="0"/>
    <x v="0"/>
    <x v="0"/>
    <x v="0"/>
    <m/>
    <n v="20060912"/>
    <x v="0"/>
    <s v="QUESTAR APPLIED TECHNOLOGY SERVICES ROCK SPRINGS"/>
    <s v="1927"/>
    <s v="1930-2020"/>
    <d v="2006-09-14T00:00:00"/>
  </r>
  <r>
    <x v="1"/>
    <s v="T18N R100W S12 fMESAVERDE/ALMOND"/>
    <n v="4986"/>
    <x v="0"/>
    <x v="0"/>
    <s v="PATRICK DRAW"/>
    <s v="NW SE"/>
    <n v="12"/>
    <n v="18"/>
    <n v="100"/>
    <n v="41.547778000000001"/>
    <n v="-108.622778"/>
    <s v="4903725143"/>
    <s v="12-3"/>
    <x v="0"/>
    <s v="MESAVERDE/ALMOND"/>
    <m/>
    <m/>
    <n v="58"/>
    <x v="0"/>
    <n v="3142"/>
    <n v="3200"/>
    <n v="3459"/>
    <m/>
    <x v="2"/>
    <d v="2006-09-16T00:00:00"/>
    <n v="7.85"/>
    <x v="1"/>
    <n v="45"/>
    <n v="20"/>
    <n v="19412"/>
    <n v="0"/>
    <x v="1"/>
    <n v="26500"/>
    <n v="6000"/>
    <n v="0"/>
    <x v="1"/>
    <n v="96"/>
    <n v="52078"/>
    <x v="0"/>
    <s v="INFINITY OIL &amp; GAS OF WYOMING"/>
    <n v="2.2454999999999998"/>
    <n v="1.6457999999999999"/>
    <n v="844.42199999999991"/>
    <n v="0"/>
    <n v="848.31329999999991"/>
    <n v="747.56500000000005"/>
    <n v="98.34"/>
    <n v="0"/>
    <x v="1"/>
    <n v="1.9987200000000001"/>
    <n v="847.90372000000002"/>
    <n v="2.4146674344765841E-4"/>
    <n v="52073"/>
    <n v="-4.8007220285931006E-5"/>
    <n v="2.6470173224915844E-3"/>
    <n v="1.9400851077072587E-3"/>
    <n v="0.99541289756980111"/>
    <n v="0.88166260197561097"/>
    <n v="0.11598014925562537"/>
    <n v="2.35724876876351E-3"/>
    <x v="1"/>
    <n v="5"/>
    <x v="1"/>
    <n v="0"/>
    <n v="0.15"/>
    <x v="1"/>
    <n v="0"/>
    <x v="1"/>
    <x v="1"/>
    <n v="0"/>
    <x v="1"/>
    <x v="1"/>
    <x v="1"/>
    <n v="0"/>
    <x v="1"/>
    <x v="1"/>
    <x v="1"/>
    <x v="1"/>
    <x v="0"/>
    <x v="0"/>
    <x v="0"/>
    <x v="0"/>
    <x v="0"/>
    <x v="0"/>
    <x v="0"/>
    <x v="0"/>
    <x v="0"/>
    <m/>
    <x v="0"/>
    <x v="0"/>
    <x v="0"/>
    <x v="0"/>
    <x v="0"/>
    <m/>
    <n v="20060916"/>
    <x v="0"/>
    <s v="QUESTAR APPLIED TECHNOLOGY SERVICES ROCK SPRINGS"/>
    <s v="3119"/>
    <s v="3142-3200"/>
    <d v="2006-09-18T00:00:00"/>
  </r>
  <r>
    <x v="1"/>
    <s v="T18N R100W S12 fMESAVERDE/ALMOND"/>
    <n v="4985"/>
    <x v="0"/>
    <x v="0"/>
    <s v="PATRICK DRAW"/>
    <s v="SW NE"/>
    <n v="12"/>
    <n v="18"/>
    <n v="100"/>
    <n v="41.555"/>
    <n v="-108.623611"/>
    <s v="4903725142"/>
    <s v="12-1"/>
    <x v="0"/>
    <s v="MESAVERDE/ALMOND"/>
    <m/>
    <m/>
    <n v="72"/>
    <x v="0"/>
    <n v="3080"/>
    <n v="3152"/>
    <n v="3444"/>
    <m/>
    <x v="2"/>
    <d v="2006-09-13T00:00:00"/>
    <n v="7.62"/>
    <x v="1"/>
    <n v="119"/>
    <n v="66"/>
    <n v="15479"/>
    <n v="0"/>
    <x v="1"/>
    <n v="22000"/>
    <n v="4000"/>
    <n v="0"/>
    <x v="1"/>
    <n v="0"/>
    <n v="41669"/>
    <x v="0"/>
    <s v="INFINITY OIL &amp; GAS OF WYOMING"/>
    <n v="5.9381000000000004"/>
    <n v="5.4311400000000001"/>
    <n v="673.3365"/>
    <n v="0"/>
    <n v="684.70573999999999"/>
    <n v="620.62"/>
    <n v="65.56"/>
    <n v="0"/>
    <x v="1"/>
    <n v="0"/>
    <n v="686.18"/>
    <n v="-1.0754069117386532E-3"/>
    <n v="41664"/>
    <n v="-6.0000240000960005E-5"/>
    <n v="8.672484620911752E-3"/>
    <n v="7.9320789686968297E-3"/>
    <n v="0.9833954364103914"/>
    <n v="0.90445655658865032"/>
    <n v="9.5543443411349779E-2"/>
    <n v="0"/>
    <x v="1"/>
    <n v="5"/>
    <x v="1"/>
    <n v="0"/>
    <n v="0.15"/>
    <x v="1"/>
    <n v="0"/>
    <x v="1"/>
    <x v="1"/>
    <n v="0"/>
    <x v="1"/>
    <x v="1"/>
    <x v="1"/>
    <n v="0"/>
    <x v="1"/>
    <x v="1"/>
    <x v="1"/>
    <x v="1"/>
    <x v="0"/>
    <x v="0"/>
    <x v="0"/>
    <x v="0"/>
    <x v="0"/>
    <x v="0"/>
    <x v="0"/>
    <x v="0"/>
    <x v="0"/>
    <m/>
    <x v="0"/>
    <x v="0"/>
    <x v="0"/>
    <x v="0"/>
    <x v="0"/>
    <m/>
    <n v="20060913"/>
    <x v="0"/>
    <s v="QUESTAR APPLIED TECHNOLOGY SERVICES ROCK SPRINGS"/>
    <s v="3078"/>
    <s v="3080-3152"/>
    <d v="2006-09-15T00:00:00"/>
  </r>
  <r>
    <x v="1"/>
    <s v="T18N R100W S12 fMESAVERDE/ALMOND"/>
    <n v="4987"/>
    <x v="0"/>
    <x v="0"/>
    <s v="PATRICK DRAW"/>
    <s v="SE SW"/>
    <n v="12"/>
    <n v="18"/>
    <n v="100"/>
    <n v="41.546944000000003"/>
    <n v="-108.630833"/>
    <s v="4903725147"/>
    <s v="12-4"/>
    <x v="0"/>
    <s v="MESAVERDE/ALMOND"/>
    <m/>
    <m/>
    <n v="72"/>
    <x v="0"/>
    <n v="3020"/>
    <n v="3092"/>
    <n v="3269"/>
    <m/>
    <x v="2"/>
    <d v="2006-09-16T00:00:00"/>
    <n v="8.2899999999999991"/>
    <x v="1"/>
    <n v="68"/>
    <n v="62"/>
    <n v="14559"/>
    <n v="0"/>
    <x v="1"/>
    <n v="21000"/>
    <n v="3000"/>
    <n v="0"/>
    <x v="1"/>
    <n v="0"/>
    <n v="38693"/>
    <x v="0"/>
    <s v="INFINITY OIL &amp; GAS OF WYOMING"/>
    <n v="3.3932000000000002"/>
    <n v="5.1019800000000002"/>
    <n v="633.31649999999991"/>
    <n v="0"/>
    <n v="641.81167999999991"/>
    <n v="592.41"/>
    <n v="49.17"/>
    <n v="0"/>
    <x v="1"/>
    <n v="0"/>
    <n v="641.58000000000004"/>
    <n v="1.8052166272418337E-4"/>
    <n v="38689"/>
    <n v="-5.1691607867462715E-5"/>
    <n v="5.2869090821158014E-3"/>
    <n v="7.9493411525324697E-3"/>
    <n v="0.98676374976535175"/>
    <n v="0.92336107734031614"/>
    <n v="7.6638922659683903E-2"/>
    <n v="0"/>
    <x v="1"/>
    <n v="4"/>
    <x v="1"/>
    <n v="0"/>
    <n v="0.17"/>
    <x v="1"/>
    <n v="0"/>
    <x v="1"/>
    <x v="1"/>
    <n v="0"/>
    <x v="1"/>
    <x v="1"/>
    <x v="1"/>
    <n v="0"/>
    <x v="1"/>
    <x v="1"/>
    <x v="1"/>
    <x v="1"/>
    <x v="0"/>
    <x v="0"/>
    <x v="0"/>
    <x v="0"/>
    <x v="0"/>
    <x v="0"/>
    <x v="0"/>
    <x v="0"/>
    <x v="0"/>
    <m/>
    <x v="0"/>
    <x v="0"/>
    <x v="0"/>
    <x v="0"/>
    <x v="0"/>
    <m/>
    <n v="20060916"/>
    <x v="0"/>
    <s v="QUESTAR APPLIED TECHNOLOGY SERVICES ROCK SPRINGS"/>
    <s v="3018"/>
    <s v="3020-3092"/>
    <d v="2006-09-18T00:00:00"/>
  </r>
  <r>
    <x v="1"/>
    <s v="T18N R100W S11 fMESAVERDE/ALMOND"/>
    <n v="4983"/>
    <x v="0"/>
    <x v="0"/>
    <s v="PATRICK DRAW"/>
    <s v="SW NE"/>
    <n v="11"/>
    <n v="18"/>
    <n v="100"/>
    <n v="41.548538999999998"/>
    <n v="-108.641533"/>
    <s v="4903725667"/>
    <s v="11-3"/>
    <x v="0"/>
    <s v="MESAVERDE/ALMOND"/>
    <m/>
    <m/>
    <n v="23"/>
    <x v="0"/>
    <n v="2686"/>
    <n v="2709"/>
    <n v="3076"/>
    <m/>
    <x v="2"/>
    <d v="2006-09-13T00:00:00"/>
    <n v="8.02"/>
    <x v="1"/>
    <n v="74"/>
    <n v="74"/>
    <n v="14076"/>
    <n v="0"/>
    <x v="1"/>
    <n v="20800"/>
    <n v="2200"/>
    <n v="0"/>
    <x v="1"/>
    <n v="0"/>
    <n v="37225"/>
    <x v="0"/>
    <s v="INFINITY OIL &amp; GAS OF WYOMING"/>
    <n v="3.6926000000000001"/>
    <n v="6.0894599999999999"/>
    <n v="612.30599999999993"/>
    <n v="0"/>
    <n v="622.08805999999993"/>
    <n v="586.76800000000003"/>
    <n v="36.058"/>
    <n v="0"/>
    <x v="1"/>
    <n v="0"/>
    <n v="622.82600000000002"/>
    <n v="-5.9276380893319989E-4"/>
    <n v="37224"/>
    <n v="-1.3432013861838306E-5"/>
    <n v="5.9358155821219276E-3"/>
    <n v="9.7887427705974622E-3"/>
    <n v="0.98427544164728065"/>
    <n v="0.94210582088737471"/>
    <n v="5.789417911262535E-2"/>
    <n v="0"/>
    <x v="1"/>
    <n v="1"/>
    <x v="1"/>
    <n v="0"/>
    <n v="0.17"/>
    <x v="1"/>
    <n v="0"/>
    <x v="1"/>
    <x v="1"/>
    <n v="0"/>
    <x v="1"/>
    <x v="1"/>
    <x v="1"/>
    <n v="0"/>
    <x v="1"/>
    <x v="1"/>
    <x v="1"/>
    <x v="1"/>
    <x v="0"/>
    <x v="0"/>
    <x v="0"/>
    <x v="0"/>
    <x v="0"/>
    <x v="0"/>
    <x v="0"/>
    <x v="0"/>
    <x v="0"/>
    <m/>
    <x v="0"/>
    <x v="0"/>
    <x v="0"/>
    <x v="0"/>
    <x v="0"/>
    <m/>
    <n v="20060913"/>
    <x v="0"/>
    <s v="QUESTAR APPLIED TECHNOLOGY SERVICES ROCK SPRINGS"/>
    <m/>
    <s v="2686-2709"/>
    <d v="2006-09-14T00:00:00"/>
  </r>
  <r>
    <x v="1"/>
    <s v="T18N R100W S11 fMESAVERDE/ALMOND"/>
    <n v="4982"/>
    <x v="0"/>
    <x v="0"/>
    <s v="PATRICK DRAW"/>
    <s v="NW SE"/>
    <n v="11"/>
    <n v="18"/>
    <n v="100"/>
    <n v="41.554721999999998"/>
    <n v="-108.642222"/>
    <s v="4903725045"/>
    <s v="11-2"/>
    <x v="0"/>
    <s v="MESAVERDE/ALMOND"/>
    <m/>
    <m/>
    <n v="21"/>
    <x v="0"/>
    <n v="2442"/>
    <n v="2463"/>
    <n v="2890"/>
    <n v="2870"/>
    <x v="2"/>
    <d v="2006-09-13T00:00:00"/>
    <n v="7.67"/>
    <x v="1"/>
    <n v="156"/>
    <n v="97"/>
    <n v="13386"/>
    <n v="0"/>
    <x v="1"/>
    <n v="19500"/>
    <n v="3000"/>
    <n v="0"/>
    <x v="1"/>
    <n v="0"/>
    <n v="36139"/>
    <x v="0"/>
    <s v="INFINITY OIL &amp; GAS OF WYOMING"/>
    <n v="7.7843999999999998"/>
    <n v="7.9821300000000006"/>
    <n v="582.29099999999994"/>
    <n v="0"/>
    <n v="598.05752999999993"/>
    <n v="550.09500000000003"/>
    <n v="49.17"/>
    <n v="0"/>
    <x v="1"/>
    <n v="0"/>
    <n v="599.26499999999999"/>
    <n v="-1.0084751349329888E-3"/>
    <n v="36139"/>
    <n v="0"/>
    <n v="1.3016139099527767E-2"/>
    <n v="1.3346759466434611E-2"/>
    <n v="0.97363710143403759"/>
    <n v="0.91794948812295063"/>
    <n v="8.2050511877049384E-2"/>
    <n v="0"/>
    <x v="1"/>
    <n v="0"/>
    <x v="1"/>
    <n v="0"/>
    <n v="0.17"/>
    <x v="1"/>
    <n v="0"/>
    <x v="1"/>
    <x v="1"/>
    <n v="0"/>
    <x v="1"/>
    <x v="1"/>
    <x v="1"/>
    <n v="0"/>
    <x v="1"/>
    <x v="1"/>
    <x v="1"/>
    <x v="1"/>
    <x v="0"/>
    <x v="0"/>
    <x v="0"/>
    <x v="0"/>
    <x v="0"/>
    <x v="0"/>
    <x v="0"/>
    <x v="0"/>
    <x v="0"/>
    <m/>
    <x v="0"/>
    <x v="0"/>
    <x v="0"/>
    <x v="0"/>
    <x v="0"/>
    <m/>
    <n v="20060913"/>
    <x v="0"/>
    <s v="QUESTAR APPLIED TECHNOLOGY SERVICES ROCK SPRINGS"/>
    <m/>
    <s v="2442-2463"/>
    <d v="2006-09-15T00:00:00"/>
  </r>
  <r>
    <x v="1"/>
    <s v="T18N R100W S11 fMESAVERDE/ALMOND"/>
    <n v="4984"/>
    <x v="0"/>
    <x v="0"/>
    <s v="PATRICK DRAW"/>
    <s v="NE SW"/>
    <n v="11"/>
    <n v="18"/>
    <n v="100"/>
    <n v="41.547499999999999"/>
    <n v="-108.652778"/>
    <s v="4903725044"/>
    <s v="11-4"/>
    <x v="0"/>
    <s v="MESAVERDE/ALMOND"/>
    <m/>
    <m/>
    <n v="18"/>
    <x v="0"/>
    <n v="2258"/>
    <n v="2276"/>
    <n v="2649"/>
    <n v="2619"/>
    <x v="2"/>
    <d v="2006-09-13T00:00:00"/>
    <n v="7.95"/>
    <x v="1"/>
    <n v="124"/>
    <n v="90"/>
    <n v="14513"/>
    <n v="0"/>
    <x v="1"/>
    <n v="21850"/>
    <n v="1800"/>
    <n v="0"/>
    <x v="1"/>
    <n v="0"/>
    <n v="38381"/>
    <x v="0"/>
    <s v="INFINITY OIL &amp; GAS OF WYOMING"/>
    <n v="6.1875999999999998"/>
    <n v="7.4061000000000003"/>
    <n v="631.31549999999993"/>
    <n v="0"/>
    <n v="644.90919999999994"/>
    <n v="616.38850000000002"/>
    <n v="29.501999999999995"/>
    <n v="0"/>
    <x v="1"/>
    <n v="0"/>
    <n v="645.89049999999997"/>
    <n v="-7.6022639298725658E-4"/>
    <n v="38377"/>
    <n v="-5.211183199145366E-5"/>
    <n v="9.5945289662482721E-3"/>
    <n v="1.1483942235589135E-2"/>
    <n v="0.97892152879816252"/>
    <n v="0.95432352697554779"/>
    <n v="4.5676473024452283E-2"/>
    <n v="0"/>
    <x v="1"/>
    <n v="4"/>
    <x v="1"/>
    <n v="0"/>
    <n v="0.18"/>
    <x v="1"/>
    <n v="0"/>
    <x v="1"/>
    <x v="1"/>
    <n v="0"/>
    <x v="1"/>
    <x v="1"/>
    <x v="1"/>
    <n v="0"/>
    <x v="1"/>
    <x v="1"/>
    <x v="1"/>
    <x v="1"/>
    <x v="0"/>
    <x v="0"/>
    <x v="0"/>
    <x v="0"/>
    <x v="0"/>
    <x v="0"/>
    <x v="0"/>
    <x v="0"/>
    <x v="0"/>
    <m/>
    <x v="0"/>
    <x v="0"/>
    <x v="0"/>
    <x v="0"/>
    <x v="0"/>
    <m/>
    <n v="20060913"/>
    <x v="0"/>
    <s v="QUESTAR APPLIED TECHNOLOGY SERVICES ROCK SPRINGS"/>
    <m/>
    <s v="2258-2276"/>
    <d v="2006-09-15T00:00:00"/>
  </r>
  <r>
    <x v="1"/>
    <s v="T18N R100W S02 fMESAVERDE/ALMOND"/>
    <n v="4995"/>
    <x v="0"/>
    <x v="0"/>
    <s v="PATRICK DRAW"/>
    <s v="SE NE"/>
    <n v="2"/>
    <n v="18"/>
    <n v="100"/>
    <n v="41.567489000000002"/>
    <n v="-108.640327"/>
    <s v="4903722537"/>
    <s v="2 VERBRUGGE"/>
    <x v="0"/>
    <s v="MESAVERDE/ALMOND"/>
    <m/>
    <m/>
    <n v="10"/>
    <x v="0"/>
    <n v="2365"/>
    <n v="2375"/>
    <n v="2553"/>
    <m/>
    <x v="2"/>
    <d v="2006-09-13T00:00:00"/>
    <n v="7.76"/>
    <x v="1"/>
    <n v="55"/>
    <n v="40"/>
    <n v="20263"/>
    <n v="0"/>
    <x v="1"/>
    <n v="28000"/>
    <n v="6000"/>
    <n v="0"/>
    <x v="1"/>
    <n v="0"/>
    <n v="54358"/>
    <x v="0"/>
    <s v="INFINITY OIL &amp; GAS OF WYOMING"/>
    <n v="2.7444999999999999"/>
    <n v="3.2915999999999999"/>
    <n v="881.44049999999993"/>
    <n v="0"/>
    <n v="887.47659999999996"/>
    <n v="789.88"/>
    <n v="98.34"/>
    <n v="0"/>
    <x v="1"/>
    <n v="0"/>
    <n v="888.22"/>
    <n v="-4.1865260090043823E-4"/>
    <n v="54358"/>
    <n v="0"/>
    <n v="3.0924759030266265E-3"/>
    <n v="3.7089428611413529E-3"/>
    <n v="0.99319858123583193"/>
    <n v="0.88928418635022854"/>
    <n v="0.11071581364977144"/>
    <n v="0"/>
    <x v="1"/>
    <n v="0"/>
    <x v="1"/>
    <n v="0"/>
    <n v="0.15"/>
    <x v="1"/>
    <n v="0"/>
    <x v="1"/>
    <x v="1"/>
    <n v="0"/>
    <x v="1"/>
    <x v="1"/>
    <x v="1"/>
    <n v="0"/>
    <x v="1"/>
    <x v="1"/>
    <x v="1"/>
    <x v="1"/>
    <x v="0"/>
    <x v="0"/>
    <x v="0"/>
    <x v="0"/>
    <x v="0"/>
    <x v="0"/>
    <x v="0"/>
    <x v="0"/>
    <x v="0"/>
    <m/>
    <x v="0"/>
    <x v="0"/>
    <x v="0"/>
    <x v="0"/>
    <x v="0"/>
    <m/>
    <n v="20060913"/>
    <x v="0"/>
    <s v="QUESTAR APPLIED TECHNOLOGY SERVICES ROCK SPRINGS"/>
    <s v="2367"/>
    <s v="2365-2375"/>
    <d v="2006-09-15T00:00:00"/>
  </r>
  <r>
    <x v="1"/>
    <s v="T18N R100W S01 fMESAVERDE/ALMOND"/>
    <n v="4979"/>
    <x v="0"/>
    <x v="0"/>
    <s v="PATRICK DRAW"/>
    <s v="NE SE"/>
    <n v="1"/>
    <n v="18"/>
    <n v="100"/>
    <n v="41.562221999999998"/>
    <n v="-108.622778"/>
    <s v="4903724488"/>
    <s v="1-3"/>
    <x v="0"/>
    <s v="MESAVERDE/ALMOND"/>
    <m/>
    <m/>
    <n v="77"/>
    <x v="0"/>
    <n v="2981"/>
    <n v="3058"/>
    <n v="3414"/>
    <n v="3312"/>
    <x v="2"/>
    <d v="2006-09-13T00:00:00"/>
    <n v="7.67"/>
    <x v="1"/>
    <n v="176"/>
    <n v="169"/>
    <n v="14858"/>
    <n v="0"/>
    <x v="1"/>
    <n v="22000"/>
    <n v="3000"/>
    <n v="0"/>
    <x v="1"/>
    <n v="0"/>
    <n v="40203"/>
    <x v="0"/>
    <s v="INFINITY OIL &amp; GAS OF WYOMING"/>
    <n v="8.7823999999999991"/>
    <n v="13.90701"/>
    <n v="646.32299999999998"/>
    <n v="0"/>
    <n v="669.01240999999993"/>
    <n v="620.62"/>
    <n v="49.17"/>
    <n v="0"/>
    <x v="1"/>
    <n v="0"/>
    <n v="669.79"/>
    <n v="-5.8081012865821783E-4"/>
    <n v="40203"/>
    <n v="0"/>
    <n v="1.3127409699320825E-2"/>
    <n v="2.0787372240224963E-2"/>
    <n v="0.96608521806045433"/>
    <n v="0.92658893085892602"/>
    <n v="7.3411069141074065E-2"/>
    <n v="0"/>
    <x v="1"/>
    <n v="0"/>
    <x v="1"/>
    <n v="0"/>
    <n v="0.18"/>
    <x v="1"/>
    <n v="0"/>
    <x v="1"/>
    <x v="1"/>
    <n v="0"/>
    <x v="1"/>
    <x v="1"/>
    <x v="1"/>
    <n v="0"/>
    <x v="1"/>
    <x v="1"/>
    <x v="1"/>
    <x v="1"/>
    <x v="0"/>
    <x v="0"/>
    <x v="0"/>
    <x v="0"/>
    <x v="0"/>
    <x v="0"/>
    <x v="0"/>
    <x v="0"/>
    <x v="0"/>
    <m/>
    <x v="0"/>
    <x v="0"/>
    <x v="0"/>
    <x v="0"/>
    <x v="0"/>
    <m/>
    <n v="20060913"/>
    <x v="0"/>
    <s v="QUESTAR APPLIED TECHNOLOGY SERVICES ROCK SPRINGS"/>
    <s v="2980"/>
    <s v="2981-3058"/>
    <d v="2006-09-15T00:00:00"/>
  </r>
  <r>
    <x v="1"/>
    <s v="T18N R100W S01 fMESAVERDE/ALMOND"/>
    <n v="4971"/>
    <x v="0"/>
    <x v="0"/>
    <s v="PATRICK DRAW"/>
    <s v="NW NE"/>
    <n v="1"/>
    <n v="18"/>
    <n v="100"/>
    <n v="41.569721999999999"/>
    <n v="-108.62388900000001"/>
    <s v="4903724486"/>
    <s v="1-2"/>
    <x v="0"/>
    <s v="MESAVERDE/ALMOND"/>
    <m/>
    <m/>
    <n v="34"/>
    <x v="0"/>
    <n v="2858"/>
    <n v="2892"/>
    <n v="3100"/>
    <n v="3094"/>
    <x v="5"/>
    <d v="2002-08-28T00:00:00"/>
    <n v="6.9"/>
    <x v="1"/>
    <n v="248"/>
    <n v="126"/>
    <n v="20583"/>
    <n v="0"/>
    <x v="1"/>
    <n v="28760"/>
    <n v="5368"/>
    <n v="0"/>
    <x v="1"/>
    <n v="903"/>
    <n v="56035"/>
    <x v="0"/>
    <s v="INFINITY OIL &amp; GAS OF WYOMING"/>
    <n v="12.3752"/>
    <n v="10.368539999999999"/>
    <n v="895.36049999999989"/>
    <n v="0"/>
    <n v="918.10423999999989"/>
    <n v="811.31959999999992"/>
    <n v="87.981519999999989"/>
    <n v="0"/>
    <x v="1"/>
    <n v="18.800460000000001"/>
    <n v="918.1015799999999"/>
    <n v="1.4486393469723724E-6"/>
    <n v="55988"/>
    <n v="-4.1955669817805272E-4"/>
    <n v="1.3479079456162843E-2"/>
    <n v="1.1293423500582026E-2"/>
    <n v="0.97522749704325518"/>
    <n v="0.88369263017715316"/>
    <n v="9.5829831814470898E-2"/>
    <n v="2.0477538008375939E-2"/>
    <x v="1"/>
    <n v="47"/>
    <x v="1"/>
    <n v="0"/>
    <n v="0"/>
    <x v="1"/>
    <n v="0"/>
    <x v="1"/>
    <x v="1"/>
    <n v="0"/>
    <x v="1"/>
    <x v="1"/>
    <x v="1"/>
    <n v="0"/>
    <x v="1"/>
    <x v="1"/>
    <x v="1"/>
    <x v="1"/>
    <x v="0"/>
    <x v="0"/>
    <x v="0"/>
    <x v="0"/>
    <x v="0"/>
    <x v="0"/>
    <x v="0"/>
    <x v="0"/>
    <x v="0"/>
    <m/>
    <x v="0"/>
    <x v="0"/>
    <x v="0"/>
    <x v="0"/>
    <x v="0"/>
    <s v="WELLHEAD"/>
    <n v="20020828"/>
    <x v="0"/>
    <s v="CHAMPION TECHNOLOGIES VERNAL UT"/>
    <s v="2647"/>
    <s v="2858-2892"/>
    <d v="2002-08-30T00:00:00"/>
  </r>
  <r>
    <x v="1"/>
    <s v="T18N R100W S01 fMESAVERDE/ALMOND"/>
    <n v="4980"/>
    <x v="0"/>
    <x v="0"/>
    <s v="PATRICK DRAW"/>
    <s v="SW SW"/>
    <n v="1"/>
    <n v="18"/>
    <n v="100"/>
    <n v="41.562221999999998"/>
    <n v="-108.633611"/>
    <s v="4903724487"/>
    <s v="1-4"/>
    <x v="0"/>
    <s v="MESAVERDE/ALMOND"/>
    <m/>
    <m/>
    <n v="104"/>
    <x v="0"/>
    <n v="2656"/>
    <n v="2760"/>
    <n v="3000"/>
    <n v="2926"/>
    <x v="2"/>
    <d v="2006-09-13T00:00:00"/>
    <n v="7.72"/>
    <x v="1"/>
    <n v="24"/>
    <n v="19"/>
    <n v="12213"/>
    <n v="0"/>
    <x v="1"/>
    <n v="16000"/>
    <n v="5000"/>
    <n v="0"/>
    <x v="1"/>
    <n v="2"/>
    <n v="33258"/>
    <x v="0"/>
    <s v="INFINITY OIL &amp; GAS OF WYOMING"/>
    <n v="1.1976"/>
    <n v="1.56351"/>
    <n v="531.26549999999997"/>
    <n v="0"/>
    <n v="534.02661000000001"/>
    <n v="451.36"/>
    <n v="81.95"/>
    <n v="0"/>
    <x v="1"/>
    <n v="4.1640000000000003E-2"/>
    <n v="533.35163999999997"/>
    <n v="6.3236252003451472E-4"/>
    <n v="33258"/>
    <n v="0"/>
    <n v="2.2425848779333299E-3"/>
    <n v="2.9277754529872585E-3"/>
    <n v="0.99482963966907934"/>
    <n v="0.84627095174958111"/>
    <n v="0.15365097593025118"/>
    <n v="7.8072320167610259E-5"/>
    <x v="1"/>
    <n v="0"/>
    <x v="1"/>
    <n v="0"/>
    <n v="0.15"/>
    <x v="1"/>
    <n v="0"/>
    <x v="1"/>
    <x v="1"/>
    <n v="0"/>
    <x v="1"/>
    <x v="1"/>
    <x v="1"/>
    <n v="0"/>
    <x v="1"/>
    <x v="1"/>
    <x v="1"/>
    <x v="1"/>
    <x v="0"/>
    <x v="0"/>
    <x v="0"/>
    <x v="0"/>
    <x v="0"/>
    <x v="0"/>
    <x v="0"/>
    <x v="0"/>
    <x v="0"/>
    <m/>
    <x v="0"/>
    <x v="0"/>
    <x v="0"/>
    <x v="0"/>
    <x v="0"/>
    <m/>
    <n v="20060913"/>
    <x v="0"/>
    <s v="QUESTAR APPLIED TECHNOLOGY SERVICES ROCK SPRINGS"/>
    <s v="2628"/>
    <s v="2656-2760"/>
    <d v="2006-09-15T00:00:00"/>
  </r>
  <r>
    <x v="1"/>
    <s v="T18N R100W S01 fMESAVERDE/ALMOND"/>
    <m/>
    <x v="1"/>
    <x v="3"/>
    <s v="PATRICK DRAW"/>
    <s v="NE SW"/>
    <n v="1"/>
    <n v="18"/>
    <n v="100"/>
    <n v="41.565829999999998"/>
    <n v="-108.62860999999999"/>
    <s v="4903724472"/>
    <s v="1-5"/>
    <x v="0"/>
    <s v="MESAVERDE/ALMOND"/>
    <m/>
    <m/>
    <m/>
    <x v="0"/>
    <m/>
    <n v="2748"/>
    <n v="3154"/>
    <n v="3104"/>
    <x v="2"/>
    <d v="2003-03-06T00:00:00"/>
    <n v="8.42"/>
    <x v="0"/>
    <n v="42.5"/>
    <n v="43.1"/>
    <n v="12500"/>
    <n v="76"/>
    <x v="1"/>
    <n v="17600"/>
    <n v="4480"/>
    <m/>
    <x v="0"/>
    <n v="129"/>
    <n v="23700"/>
    <x v="0"/>
    <s v="WYO ANALYTICAL LABS, ROCK SPRINGS"/>
    <n v="2.1207500000000001"/>
    <n v="3.5466990000000003"/>
    <n v="543.75"/>
    <n v="1.9440799999999998"/>
    <n v="551.36152900000002"/>
    <n v="496.49599999999998"/>
    <n v="73.427199999999999"/>
    <n v="0"/>
    <x v="1"/>
    <n v="2.6857800000000003"/>
    <n v="572.60897999999997"/>
    <n v="-1.89039221490819E-2"/>
    <n v="34870.6"/>
    <n v="0.19072025896951711"/>
    <n v="3.846387331097234E-3"/>
    <n v="6.4326196396629629E-3"/>
    <n v="0.98972099302923977"/>
    <n v="0.86707686631110814"/>
    <n v="0.12823270777206464"/>
    <n v="4.6904259168272216E-3"/>
    <x v="0"/>
    <n v="2.14"/>
    <x v="0"/>
    <m/>
    <m/>
    <x v="1"/>
    <n v="44300"/>
    <x v="1"/>
    <x v="0"/>
    <n v="0"/>
    <x v="0"/>
    <x v="0"/>
    <x v="0"/>
    <m/>
    <x v="0"/>
    <x v="0"/>
    <x v="0"/>
    <x v="0"/>
    <x v="0"/>
    <x v="0"/>
    <x v="0"/>
    <x v="0"/>
    <x v="0"/>
    <x v="0"/>
    <x v="0"/>
    <x v="0"/>
    <x v="0"/>
    <m/>
    <x v="0"/>
    <x v="0"/>
    <x v="0"/>
    <x v="0"/>
    <x v="0"/>
    <m/>
    <m/>
    <x v="0"/>
    <m/>
    <m/>
    <m/>
    <m/>
  </r>
  <r>
    <x v="1"/>
    <s v="T18N R100W S01 fMESAVERDE/ALMOND"/>
    <m/>
    <x v="1"/>
    <x v="3"/>
    <s v="PATRICK DRAW"/>
    <s v="NE NW"/>
    <n v="1"/>
    <n v="18"/>
    <n v="100"/>
    <n v="41.572221999999996"/>
    <n v="-108.631389"/>
    <s v="4903724505"/>
    <s v="1-1 PIPELINE"/>
    <x v="0"/>
    <s v="MESAVERDE/ALMOND"/>
    <m/>
    <m/>
    <m/>
    <x v="0"/>
    <m/>
    <n v="2586"/>
    <n v="2898"/>
    <n v="2650"/>
    <x v="2"/>
    <d v="2002-08-06T00:00:00"/>
    <n v="7.68"/>
    <x v="0"/>
    <n v="43.1"/>
    <n v="27.4"/>
    <n v="20800"/>
    <n v="64.2"/>
    <x v="1"/>
    <n v="27200"/>
    <n v="4280"/>
    <n v="0"/>
    <x v="0"/>
    <n v="263"/>
    <n v="46900"/>
    <x v="0"/>
    <s v="WYO. ANALYTICAL LABS, ROCK SPRINGS"/>
    <n v="2.15069"/>
    <n v="2.2547459999999999"/>
    <n v="904.8"/>
    <n v="1.642236"/>
    <n v="910.84767199999999"/>
    <n v="767.31200000000001"/>
    <n v="70.149199999999993"/>
    <n v="0"/>
    <x v="1"/>
    <n v="5.4756600000000004"/>
    <n v="842.93685999999991"/>
    <n v="3.8722437540577012E-2"/>
    <n v="52677.7"/>
    <n v="5.8022027020105879E-2"/>
    <n v="2.3611961320355659E-3"/>
    <n v="2.4754369685648162E-3"/>
    <n v="0.99516336689939966"/>
    <n v="0.91028407513227039"/>
    <n v="8.3219993488005739E-2"/>
    <n v="6.4959313797239822E-3"/>
    <x v="0"/>
    <m/>
    <x v="0"/>
    <m/>
    <m/>
    <x v="1"/>
    <n v="53000"/>
    <x v="1"/>
    <x v="0"/>
    <n v="0"/>
    <x v="0"/>
    <x v="0"/>
    <x v="0"/>
    <m/>
    <x v="0"/>
    <x v="0"/>
    <x v="0"/>
    <x v="0"/>
    <x v="0"/>
    <x v="0"/>
    <x v="0"/>
    <x v="0"/>
    <x v="0"/>
    <x v="0"/>
    <x v="0"/>
    <x v="0"/>
    <x v="0"/>
    <m/>
    <x v="0"/>
    <x v="0"/>
    <x v="0"/>
    <x v="0"/>
    <x v="0"/>
    <m/>
    <m/>
    <x v="0"/>
    <m/>
    <m/>
    <m/>
    <m/>
  </r>
  <r>
    <x v="1"/>
    <s v="T18N R100W S01 fLANCE"/>
    <n v="4973"/>
    <x v="0"/>
    <x v="0"/>
    <s v="PATRICK DRAW"/>
    <s v="NE SE"/>
    <n v="1"/>
    <n v="18"/>
    <n v="100"/>
    <n v="41.562221999999998"/>
    <n v="-108.62278000000001"/>
    <s v="4903724862"/>
    <s v="1-8"/>
    <x v="0"/>
    <s v="LANCE"/>
    <m/>
    <m/>
    <n v="227"/>
    <x v="0"/>
    <n v="1467"/>
    <n v="1694"/>
    <n v="1905"/>
    <n v="1782"/>
    <x v="5"/>
    <d v="2002-04-10T00:00:00"/>
    <n v="7"/>
    <x v="1"/>
    <n v="296"/>
    <n v="219"/>
    <n v="8181"/>
    <n v="0"/>
    <x v="1"/>
    <n v="12280"/>
    <n v="2440"/>
    <n v="0"/>
    <x v="1"/>
    <n v="108"/>
    <n v="23540"/>
    <x v="0"/>
    <s v="INFINITY OIL &amp; GAS OF WYOMING"/>
    <n v="14.7704"/>
    <n v="18.021509999999999"/>
    <n v="355.87349999999998"/>
    <n v="0"/>
    <n v="388.66540999999995"/>
    <n v="346.41879999999998"/>
    <n v="39.991599999999998"/>
    <n v="0"/>
    <x v="1"/>
    <n v="2.2485600000000003"/>
    <n v="388.65895999999998"/>
    <n v="8.2976943074260415E-6"/>
    <n v="23524"/>
    <n v="-3.3996260411354751E-4"/>
    <n v="3.8002867299150707E-2"/>
    <n v="4.6367671360309635E-2"/>
    <n v="0.91562946134053969"/>
    <n v="0.89131818805875462"/>
    <n v="0.1028963799007747"/>
    <n v="5.7854320404706495E-3"/>
    <x v="1"/>
    <n v="16"/>
    <x v="1"/>
    <n v="0"/>
    <n v="0"/>
    <x v="1"/>
    <n v="0"/>
    <x v="1"/>
    <x v="1"/>
    <n v="0"/>
    <x v="1"/>
    <x v="1"/>
    <x v="1"/>
    <n v="0"/>
    <x v="1"/>
    <x v="1"/>
    <x v="1"/>
    <x v="1"/>
    <x v="0"/>
    <x v="0"/>
    <x v="0"/>
    <x v="0"/>
    <x v="0"/>
    <x v="0"/>
    <x v="0"/>
    <x v="0"/>
    <x v="0"/>
    <m/>
    <x v="0"/>
    <x v="0"/>
    <x v="0"/>
    <x v="0"/>
    <x v="0"/>
    <s v="WELLHEAD"/>
    <n v="20020410"/>
    <x v="0"/>
    <s v="CHAMPION TECHNOLOGIES VERNAL UT"/>
    <s v="1466"/>
    <s v="1467-1694"/>
    <d v="2002-04-24T00:00:00"/>
  </r>
  <r>
    <x v="1"/>
    <s v="T18N R100W S01 fLANCE"/>
    <n v="4970"/>
    <x v="0"/>
    <x v="0"/>
    <s v="PATRICK DRAW"/>
    <s v="NW NE"/>
    <n v="1"/>
    <n v="18"/>
    <n v="100"/>
    <n v="41.569721999999999"/>
    <n v="-108.62388900000001"/>
    <s v="4903724863"/>
    <s v="1-7"/>
    <x v="0"/>
    <s v="LANCE"/>
    <m/>
    <m/>
    <n v="228"/>
    <x v="0"/>
    <n v="1325"/>
    <n v="1553"/>
    <n v="1670"/>
    <n v="1628"/>
    <x v="5"/>
    <d v="2002-08-28T00:00:00"/>
    <n v="7"/>
    <x v="1"/>
    <n v="256"/>
    <n v="199"/>
    <n v="12450"/>
    <n v="0"/>
    <x v="1"/>
    <n v="18734"/>
    <n v="2440"/>
    <n v="0"/>
    <x v="1"/>
    <n v="108"/>
    <n v="34203"/>
    <x v="0"/>
    <s v="INFINITY OIL &amp; GAS OF WYOMING"/>
    <n v="12.7744"/>
    <n v="16.375710000000002"/>
    <n v="541.57500000000005"/>
    <n v="0"/>
    <n v="570.72510999999997"/>
    <n v="528.48613999999998"/>
    <n v="39.991599999999998"/>
    <n v="0"/>
    <x v="1"/>
    <n v="2.2485600000000003"/>
    <n v="570.72629999999992"/>
    <n v="-1.0425323316665724E-6"/>
    <n v="34187"/>
    <n v="-2.3395233221231175E-4"/>
    <n v="2.2382754457745867E-2"/>
    <n v="2.8692815005108153E-2"/>
    <n v="0.94892443053714592"/>
    <n v="0.92598876203882674"/>
    <n v="7.0071416018501351E-2"/>
    <n v="3.9398219426719965E-3"/>
    <x v="1"/>
    <n v="16"/>
    <x v="1"/>
    <n v="0"/>
    <n v="0"/>
    <x v="1"/>
    <n v="0"/>
    <x v="1"/>
    <x v="1"/>
    <n v="0"/>
    <x v="1"/>
    <x v="1"/>
    <x v="1"/>
    <n v="0"/>
    <x v="1"/>
    <x v="1"/>
    <x v="1"/>
    <x v="1"/>
    <x v="0"/>
    <x v="0"/>
    <x v="0"/>
    <x v="0"/>
    <x v="0"/>
    <x v="0"/>
    <x v="0"/>
    <x v="0"/>
    <x v="0"/>
    <m/>
    <x v="0"/>
    <x v="0"/>
    <x v="0"/>
    <x v="0"/>
    <x v="0"/>
    <s v="WELLHEAD"/>
    <n v="20020828"/>
    <x v="0"/>
    <s v="CHAMPION TECHNOLOGIES VERNAL UT"/>
    <s v="1324"/>
    <s v="1325-1553"/>
    <d v="2002-08-30T00:00:00"/>
  </r>
  <r>
    <x v="1"/>
    <s v="T18N R100W S01 fLANCE"/>
    <n v="4972"/>
    <x v="0"/>
    <x v="0"/>
    <s v="PATRICK DRAW"/>
    <s v="SW SW"/>
    <n v="1"/>
    <n v="18"/>
    <n v="100"/>
    <n v="41.562221999999998"/>
    <n v="-108.63611"/>
    <s v="4903724861"/>
    <s v="1-9"/>
    <x v="0"/>
    <s v="LANCE"/>
    <m/>
    <m/>
    <n v="145"/>
    <x v="0"/>
    <n v="1181"/>
    <n v="1326"/>
    <n v="1495"/>
    <n v="1448"/>
    <x v="5"/>
    <d v="2002-04-10T00:00:00"/>
    <n v="7"/>
    <x v="1"/>
    <n v="528"/>
    <n v="190"/>
    <n v="8129"/>
    <n v="0"/>
    <x v="1"/>
    <n v="12100"/>
    <n v="3172"/>
    <n v="0"/>
    <x v="1"/>
    <n v="108"/>
    <n v="24242"/>
    <x v="0"/>
    <s v="INFINITY OIL &amp; GAS OF WYOMING"/>
    <n v="26.347200000000001"/>
    <n v="15.6351"/>
    <n v="353.61149999999998"/>
    <n v="0"/>
    <n v="395.59379999999999"/>
    <n v="341.34100000000001"/>
    <n v="51.989079999999994"/>
    <n v="0"/>
    <x v="1"/>
    <n v="2.2485600000000003"/>
    <n v="395.57864000000001"/>
    <n v="1.9161435906412893E-5"/>
    <n v="24227"/>
    <n v="-3.0947616001980648E-4"/>
    <n v="6.6601650480872049E-2"/>
    <n v="3.9523116894147482E-2"/>
    <n v="0.89387523262498048"/>
    <n v="0.86289037244275879"/>
    <n v="0.13142539748860049"/>
    <n v="5.684230068640714E-3"/>
    <x v="1"/>
    <n v="15"/>
    <x v="1"/>
    <n v="0"/>
    <n v="0"/>
    <x v="1"/>
    <n v="0"/>
    <x v="1"/>
    <x v="1"/>
    <n v="0"/>
    <x v="1"/>
    <x v="1"/>
    <x v="1"/>
    <n v="0"/>
    <x v="1"/>
    <x v="1"/>
    <x v="1"/>
    <x v="1"/>
    <x v="0"/>
    <x v="0"/>
    <x v="0"/>
    <x v="0"/>
    <x v="0"/>
    <x v="0"/>
    <x v="0"/>
    <x v="0"/>
    <x v="0"/>
    <m/>
    <x v="0"/>
    <x v="0"/>
    <x v="0"/>
    <x v="0"/>
    <x v="0"/>
    <s v="WELLHEAD"/>
    <n v="20020410"/>
    <x v="0"/>
    <s v="CHAMPION TECHNOLOGIES VERNAL UT"/>
    <s v="1180"/>
    <s v="1181-1326"/>
    <d v="2002-04-24T00:00:00"/>
  </r>
  <r>
    <x v="1"/>
    <s v="T18N R100W S01 fFOX HILLS"/>
    <n v="4981"/>
    <x v="0"/>
    <x v="0"/>
    <s v="PATRICK DRAW"/>
    <s v="NE SW"/>
    <n v="1"/>
    <n v="18"/>
    <n v="100"/>
    <n v="41.565832999999998"/>
    <n v="-108.62861100000001"/>
    <s v="4903724509"/>
    <s v="1-11"/>
    <x v="0"/>
    <s v="FOX HILLS"/>
    <m/>
    <m/>
    <n v="52"/>
    <x v="0"/>
    <n v="1534"/>
    <n v="1586"/>
    <n v="1859"/>
    <n v="1768"/>
    <x v="2"/>
    <d v="2006-09-13T00:00:00"/>
    <n v="7.75"/>
    <x v="1"/>
    <n v="162"/>
    <n v="123"/>
    <n v="13409"/>
    <n v="0"/>
    <x v="1"/>
    <n v="19000"/>
    <n v="4000"/>
    <n v="0"/>
    <x v="1"/>
    <n v="0"/>
    <n v="36701"/>
    <x v="0"/>
    <s v="INFINITY OIL &amp; GAS OF WYOMING"/>
    <n v="8.0838000000000001"/>
    <n v="10.12167"/>
    <n v="583.29149999999993"/>
    <n v="0"/>
    <n v="601.49696999999992"/>
    <n v="535.99"/>
    <n v="65.56"/>
    <n v="0"/>
    <x v="1"/>
    <n v="0"/>
    <n v="601.54999999999995"/>
    <n v="-4.4079741957236484E-5"/>
    <n v="36694"/>
    <n v="-9.5374344301382921E-5"/>
    <n v="1.3439469196328623E-2"/>
    <n v="1.6827466312922576E-2"/>
    <n v="0.96973306449074881"/>
    <n v="0.89101487823123604"/>
    <n v="0.10898512176876402"/>
    <n v="0"/>
    <x v="1"/>
    <n v="7"/>
    <x v="1"/>
    <n v="0"/>
    <n v="0.18"/>
    <x v="1"/>
    <n v="0"/>
    <x v="1"/>
    <x v="1"/>
    <n v="0"/>
    <x v="1"/>
    <x v="1"/>
    <x v="1"/>
    <n v="0"/>
    <x v="1"/>
    <x v="1"/>
    <x v="1"/>
    <x v="1"/>
    <x v="0"/>
    <x v="0"/>
    <x v="0"/>
    <x v="0"/>
    <x v="0"/>
    <x v="0"/>
    <x v="0"/>
    <x v="0"/>
    <x v="0"/>
    <m/>
    <x v="0"/>
    <x v="0"/>
    <x v="0"/>
    <x v="0"/>
    <x v="0"/>
    <m/>
    <n v="20060913"/>
    <x v="0"/>
    <s v="QUESTAR APPLIED TECHNOLOGY SERVICES ROCK SPRINGS"/>
    <s v="1518"/>
    <s v="1534-1586"/>
    <d v="2006-09-15T00:00:00"/>
  </r>
  <r>
    <x v="0"/>
    <s v="T18N R099W S26 fLEWIS"/>
    <n v="49008593"/>
    <x v="0"/>
    <x v="0"/>
    <s v="STAGE STOP"/>
    <m/>
    <s v="26"/>
    <s v=" 18"/>
    <s v=" 99"/>
    <n v="41.506659999999997"/>
    <n v="-108.54037"/>
    <s v="4903706356"/>
    <s v="UNIT NO. 2"/>
    <x v="0"/>
    <s v="LEWIS"/>
    <m/>
    <m/>
    <n v="49"/>
    <x v="0"/>
    <n v="4900"/>
    <n v="4949"/>
    <m/>
    <m/>
    <x v="0"/>
    <d v="1966-04-12T00:00:00"/>
    <n v="8.8999996185302734"/>
    <x v="0"/>
    <n v="28"/>
    <n v="8"/>
    <n v="847"/>
    <n v="15"/>
    <x v="0"/>
    <n v="380"/>
    <n v="1281"/>
    <m/>
    <x v="0"/>
    <n v="210"/>
    <n v="2215"/>
    <x v="0"/>
    <m/>
    <n v="1.3972"/>
    <n v="0.65832000000000002"/>
    <n v="36.844499999999996"/>
    <n v="0.38369999999999999"/>
    <n v="39.283719999999995"/>
    <n v="10.719799999999999"/>
    <n v="20.995589999999996"/>
    <m/>
    <x v="0"/>
    <n v="4.3722000000000003"/>
    <n v="36.087589999999999"/>
    <n v="4.2405127362122229E-2"/>
    <n v="2766"/>
    <n v="0.11062035735796025"/>
    <n v="3.5566896414087064E-2"/>
    <n v="1.6758087065074288E-2"/>
    <n v="0.94767501652083863"/>
    <n v="0.29704948432411254"/>
    <n v="0.58179529306334943"/>
    <n v="0.12115522261253801"/>
    <x v="0"/>
    <m/>
    <x v="0"/>
    <m/>
    <m/>
    <x v="0"/>
    <m/>
    <x v="0"/>
    <x v="0"/>
    <m/>
    <x v="0"/>
    <x v="0"/>
    <x v="0"/>
    <m/>
    <x v="0"/>
    <x v="0"/>
    <x v="0"/>
    <x v="0"/>
    <x v="0"/>
    <x v="0"/>
    <x v="0"/>
    <x v="0"/>
    <x v="0"/>
    <x v="0"/>
    <x v="0"/>
    <x v="0"/>
    <x v="0"/>
    <m/>
    <x v="0"/>
    <x v="0"/>
    <x v="0"/>
    <x v="0"/>
    <x v="0"/>
    <s v="DST NO. 1"/>
    <m/>
    <x v="0"/>
    <m/>
    <m/>
    <m/>
    <m/>
  </r>
  <r>
    <x v="0"/>
    <s v="T18N R099W S15 fMESAVERDE/ALMOND"/>
    <n v="49009107"/>
    <x v="0"/>
    <x v="0"/>
    <s v="PATRICK DRAW"/>
    <m/>
    <s v="15"/>
    <s v=" 18"/>
    <s v=" 99"/>
    <n v="41.539029999999997"/>
    <n v="-108.54503"/>
    <s v="4903705381"/>
    <s v="UNIT NO. 6"/>
    <x v="0"/>
    <s v="MESAVERDE/ALMOND"/>
    <m/>
    <m/>
    <n v="219"/>
    <x v="0"/>
    <n v="4948"/>
    <n v="5167"/>
    <n v="5293"/>
    <m/>
    <x v="0"/>
    <d v="1960-01-30T00:00:00"/>
    <n v="8.3000001907348633"/>
    <x v="2"/>
    <n v="25"/>
    <n v="10"/>
    <n v="1426"/>
    <n v="-3"/>
    <x v="0"/>
    <n v="840"/>
    <n v="1318"/>
    <m/>
    <x v="0"/>
    <n v="712"/>
    <n v="3782"/>
    <x v="0"/>
    <m/>
    <n v="1.2475000000000001"/>
    <n v="0.82289999999999996"/>
    <n v="62.030999999999999"/>
    <n v="0"/>
    <n v="64.101399999999998"/>
    <n v="23.696400000000001"/>
    <n v="21.60202"/>
    <m/>
    <x v="0"/>
    <n v="14.823840000000001"/>
    <n v="60.122259999999997"/>
    <n v="3.2032062169155225E-2"/>
    <n v="4325"/>
    <n v="6.6979153817688417E-2"/>
    <n v="1.9461353418178076E-2"/>
    <n v="1.2837473128512014E-2"/>
    <n v="0.96770117345330997"/>
    <n v="0.394136880416671"/>
    <n v="0.35930152991587477"/>
    <n v="0.24656158966745431"/>
    <x v="0"/>
    <m/>
    <x v="0"/>
    <m/>
    <m/>
    <x v="0"/>
    <m/>
    <x v="0"/>
    <x v="0"/>
    <m/>
    <x v="0"/>
    <x v="0"/>
    <x v="0"/>
    <m/>
    <x v="0"/>
    <x v="0"/>
    <x v="0"/>
    <x v="0"/>
    <x v="0"/>
    <x v="0"/>
    <x v="0"/>
    <x v="0"/>
    <x v="0"/>
    <x v="0"/>
    <x v="0"/>
    <x v="0"/>
    <x v="0"/>
    <m/>
    <x v="0"/>
    <x v="0"/>
    <x v="0"/>
    <x v="0"/>
    <x v="0"/>
    <s v="DST NO. 2"/>
    <m/>
    <x v="0"/>
    <m/>
    <m/>
    <m/>
    <m/>
  </r>
  <r>
    <x v="0"/>
    <s v="T18N R099W S13 fMESAVERDE/ALMOND"/>
    <n v="49007209"/>
    <x v="0"/>
    <x v="0"/>
    <s v="PATRICK DRAW"/>
    <m/>
    <s v="13"/>
    <s v=" 18"/>
    <s v=" 99"/>
    <n v="41.542740000000002"/>
    <n v="-108.52114"/>
    <s v="4903705387"/>
    <s v="UNIT NO. 4"/>
    <x v="0"/>
    <s v="MESAVERDE/ALMOND"/>
    <m/>
    <m/>
    <n v="53"/>
    <x v="0"/>
    <n v="5449"/>
    <n v="5502"/>
    <n v="5801"/>
    <n v="4314"/>
    <x v="0"/>
    <d v="1959-12-31T00:00:00"/>
    <n v="8.1999998092651367"/>
    <x v="0"/>
    <n v="171"/>
    <n v="66"/>
    <n v="10300"/>
    <n v="-3"/>
    <x v="0"/>
    <n v="13200"/>
    <n v="5441"/>
    <m/>
    <x v="0"/>
    <n v="16"/>
    <n v="26433"/>
    <x v="0"/>
    <m/>
    <n v="8.5328999999999997"/>
    <n v="5.4311400000000001"/>
    <n v="448.05"/>
    <n v="0"/>
    <n v="462.01403999999997"/>
    <n v="372.37200000000001"/>
    <n v="89.177989999999994"/>
    <m/>
    <x v="0"/>
    <n v="0.33312000000000003"/>
    <n v="461.88310999999999"/>
    <n v="1.4171490841808311E-4"/>
    <n v="29188"/>
    <n v="4.9531651714280575E-2"/>
    <n v="1.8468919256220007E-2"/>
    <n v="1.1755357044993699E-2"/>
    <n v="0.96977572369878628"/>
    <n v="0.80620397658619736"/>
    <n v="0.19307480197749599"/>
    <n v="7.2122143630668812E-4"/>
    <x v="0"/>
    <m/>
    <x v="0"/>
    <m/>
    <m/>
    <x v="0"/>
    <m/>
    <x v="0"/>
    <x v="0"/>
    <m/>
    <x v="0"/>
    <x v="0"/>
    <x v="0"/>
    <m/>
    <x v="0"/>
    <x v="0"/>
    <x v="0"/>
    <x v="0"/>
    <x v="0"/>
    <x v="0"/>
    <x v="0"/>
    <x v="0"/>
    <x v="0"/>
    <x v="0"/>
    <x v="0"/>
    <x v="0"/>
    <x v="0"/>
    <m/>
    <x v="0"/>
    <x v="0"/>
    <x v="0"/>
    <x v="0"/>
    <x v="0"/>
    <s v="DST NO. 1"/>
    <m/>
    <x v="0"/>
    <m/>
    <m/>
    <m/>
    <m/>
  </r>
  <r>
    <x v="0"/>
    <s v="T18N R099W S03 fMESAVERDE/ALMOND"/>
    <n v="49008594"/>
    <x v="0"/>
    <x v="0"/>
    <s v="PATRICK DRAW"/>
    <m/>
    <s v="3"/>
    <s v=" 18"/>
    <s v=" 99"/>
    <n v="41.560780000000001"/>
    <n v="-108.54516"/>
    <s v="4903705437"/>
    <s v="37 UNIT"/>
    <x v="0"/>
    <s v="MESAVERDE/ALMOND"/>
    <m/>
    <m/>
    <n v="28"/>
    <x v="0"/>
    <n v="4554"/>
    <n v="4582"/>
    <n v="4655"/>
    <m/>
    <x v="1"/>
    <d v="1964-04-13T00:00:00"/>
    <n v="6.5999999046325684"/>
    <x v="0"/>
    <n v="3794"/>
    <n v="1615"/>
    <n v="21223"/>
    <n v="150"/>
    <x v="0"/>
    <n v="42000"/>
    <n v="3977"/>
    <m/>
    <x v="0"/>
    <n v="-1"/>
    <n v="70745"/>
    <x v="0"/>
    <m/>
    <n v="189.32060000000001"/>
    <n v="132.89834999999999"/>
    <n v="923.20049999999992"/>
    <n v="3.8369999999999997"/>
    <n v="1249.2564499999999"/>
    <n v="1184.82"/>
    <n v="65.183029999999988"/>
    <m/>
    <x v="0"/>
    <n v="0"/>
    <n v="1250.0030299999999"/>
    <n v="-2.9872048339694388E-4"/>
    <n v="72755"/>
    <n v="1.4006968641114982E-2"/>
    <n v="0.1515466259950069"/>
    <n v="0.10638196024523228"/>
    <n v="0.74207141375976082"/>
    <n v="0.94785370240262545"/>
    <n v="5.2146297597374623E-2"/>
    <n v="0"/>
    <x v="0"/>
    <m/>
    <x v="0"/>
    <m/>
    <m/>
    <x v="0"/>
    <m/>
    <x v="0"/>
    <x v="0"/>
    <m/>
    <x v="0"/>
    <x v="0"/>
    <x v="0"/>
    <m/>
    <x v="0"/>
    <x v="0"/>
    <x v="0"/>
    <x v="0"/>
    <x v="0"/>
    <x v="0"/>
    <x v="0"/>
    <x v="0"/>
    <x v="0"/>
    <x v="0"/>
    <x v="0"/>
    <x v="0"/>
    <x v="0"/>
    <m/>
    <x v="0"/>
    <x v="0"/>
    <x v="0"/>
    <x v="0"/>
    <x v="0"/>
    <s v="PRODUCTION"/>
    <m/>
    <x v="0"/>
    <m/>
    <m/>
    <m/>
    <m/>
  </r>
  <r>
    <x v="1"/>
    <s v="T18N R099W S03 fMESAVERDE/ALMOND"/>
    <n v="4565"/>
    <x v="0"/>
    <x v="0"/>
    <s v="PATRICK DRAW"/>
    <s v="NW NW"/>
    <n v="3"/>
    <n v="18"/>
    <n v="99"/>
    <n v="41.572735999999999"/>
    <n v="-108.560401"/>
    <s v="4903725623"/>
    <s v="11-3 MONELL UNIT"/>
    <x v="0"/>
    <s v="MESAVERDE/ALMOND"/>
    <m/>
    <m/>
    <m/>
    <x v="0"/>
    <s v="4442"/>
    <m/>
    <n v="4565"/>
    <n v="4502"/>
    <x v="2"/>
    <d v="2003-03-29T00:00:00"/>
    <n v="7"/>
    <x v="1"/>
    <n v="768"/>
    <n v="49"/>
    <n v="17643"/>
    <m/>
    <x v="1"/>
    <n v="27300"/>
    <n v="1952"/>
    <m/>
    <x v="0"/>
    <n v="370"/>
    <n v="48088"/>
    <x v="0"/>
    <s v="ANADARKO PETROLEUM CORPORATION"/>
    <n v="38.3232"/>
    <n v="4.0322100000000001"/>
    <n v="767.4704999999999"/>
    <n v="0"/>
    <n v="809.82590999999991"/>
    <n v="770.13299999999992"/>
    <n v="31.993279999999995"/>
    <n v="0"/>
    <x v="1"/>
    <n v="7.7034000000000002"/>
    <n v="809.82967999999994"/>
    <n v="-2.3276553505003862E-6"/>
    <n v="48082"/>
    <n v="-6.2389518560881777E-5"/>
    <n v="4.7322763481351199E-2"/>
    <n v="4.979107176257179E-3"/>
    <n v="0.94769812934239162"/>
    <n v="0.95098144587637246"/>
    <n v="3.9506183571834511E-2"/>
    <n v="9.5123705517930653E-3"/>
    <x v="0"/>
    <n v="6"/>
    <x v="3"/>
    <m/>
    <m/>
    <x v="0"/>
    <m/>
    <x v="0"/>
    <x v="0"/>
    <m/>
    <x v="0"/>
    <x v="0"/>
    <x v="0"/>
    <m/>
    <x v="0"/>
    <x v="0"/>
    <x v="0"/>
    <x v="0"/>
    <x v="0"/>
    <x v="0"/>
    <x v="0"/>
    <x v="0"/>
    <x v="0"/>
    <x v="0"/>
    <x v="0"/>
    <x v="0"/>
    <x v="0"/>
    <m/>
    <x v="0"/>
    <x v="0"/>
    <x v="0"/>
    <x v="0"/>
    <x v="0"/>
    <m/>
    <n v="20030329"/>
    <x v="0"/>
    <m/>
    <m/>
    <m/>
    <d v="2003-04-01T00:00:00"/>
  </r>
  <r>
    <x v="1"/>
    <s v="T18N R099W S03 fMESAVERDE/ALMOND"/>
    <n v="4564"/>
    <x v="0"/>
    <x v="0"/>
    <s v="PATRICK DRAW"/>
    <s v="SW NW"/>
    <n v="3"/>
    <n v="18"/>
    <n v="99"/>
    <n v="41.565973"/>
    <n v="-108.560408"/>
    <s v="4903725649"/>
    <s v="13-3 MONELL UNIT"/>
    <x v="0"/>
    <s v="MESAVERDE/ALMOND"/>
    <m/>
    <m/>
    <m/>
    <x v="0"/>
    <s v="4250"/>
    <m/>
    <n v="4586"/>
    <n v="4555"/>
    <x v="2"/>
    <d v="2003-03-29T00:00:00"/>
    <n v="7"/>
    <x v="1"/>
    <n v="768"/>
    <n v="49"/>
    <n v="17643"/>
    <m/>
    <x v="1"/>
    <n v="27300"/>
    <n v="1952"/>
    <m/>
    <x v="0"/>
    <n v="370"/>
    <n v="48088"/>
    <x v="0"/>
    <s v="ANADARKO PETROLEUM CORPORATION"/>
    <n v="38.3232"/>
    <n v="4.0322100000000001"/>
    <n v="767.4704999999999"/>
    <n v="0"/>
    <n v="809.82590999999991"/>
    <n v="770.13299999999992"/>
    <n v="31.993279999999995"/>
    <n v="0"/>
    <x v="1"/>
    <n v="7.7034000000000002"/>
    <n v="809.82967999999994"/>
    <n v="-2.3276553505003862E-6"/>
    <n v="48082"/>
    <n v="-6.2389518560881777E-5"/>
    <n v="4.7322763481351199E-2"/>
    <n v="4.979107176257179E-3"/>
    <n v="0.94769812934239162"/>
    <n v="0.95098144587637246"/>
    <n v="3.9506183571834511E-2"/>
    <n v="9.5123705517930653E-3"/>
    <x v="0"/>
    <n v="6"/>
    <x v="3"/>
    <m/>
    <m/>
    <x v="0"/>
    <m/>
    <x v="0"/>
    <x v="0"/>
    <m/>
    <x v="0"/>
    <x v="0"/>
    <x v="0"/>
    <m/>
    <x v="0"/>
    <x v="0"/>
    <x v="0"/>
    <x v="0"/>
    <x v="0"/>
    <x v="0"/>
    <x v="0"/>
    <x v="0"/>
    <x v="0"/>
    <x v="0"/>
    <x v="0"/>
    <x v="0"/>
    <x v="0"/>
    <m/>
    <x v="0"/>
    <x v="0"/>
    <x v="0"/>
    <x v="0"/>
    <x v="0"/>
    <s v="1 MG L H2S"/>
    <n v="20030329"/>
    <x v="0"/>
    <m/>
    <m/>
    <m/>
    <d v="2003-04-01T00:00:00"/>
  </r>
  <r>
    <x v="1"/>
    <s v="T18N R099W S03 fFOX HILLS"/>
    <n v="258"/>
    <x v="0"/>
    <x v="0"/>
    <m/>
    <s v="NE SE"/>
    <n v="3"/>
    <n v="18"/>
    <n v="99"/>
    <n v="41.564529999999998"/>
    <n v="-108.54519999999999"/>
    <s v="4903705447"/>
    <s v="1 PDU WSW"/>
    <x v="0"/>
    <s v="FOX HILLS"/>
    <m/>
    <m/>
    <s v=""/>
    <x v="0"/>
    <m/>
    <m/>
    <n v="4614"/>
    <m/>
    <x v="5"/>
    <d v="1963-10-03T00:00:00"/>
    <n v="7.8"/>
    <x v="1"/>
    <n v="319"/>
    <n v="169"/>
    <n v="24818"/>
    <n v="93"/>
    <x v="1"/>
    <n v="39000"/>
    <n v="769"/>
    <n v="0"/>
    <x v="1"/>
    <n v="0"/>
    <n v="64783"/>
    <x v="0"/>
    <s v="RME PETROLEUM COMPANY"/>
    <n v="15.918100000000001"/>
    <n v="13.90701"/>
    <n v="1079.5829999999999"/>
    <n v="2.3789400000000001"/>
    <n v="1111.7870499999999"/>
    <n v="1100.19"/>
    <n v="12.603909999999999"/>
    <n v="0"/>
    <x v="1"/>
    <n v="0"/>
    <n v="1112.7939100000001"/>
    <n v="-4.5260658888323301E-4"/>
    <n v="65168"/>
    <n v="2.9626551546352085E-3"/>
    <n v="1.431757997181205E-2"/>
    <n v="1.2508699395266387E-2"/>
    <n v="0.97317372063292151"/>
    <n v="0.98867363499500094"/>
    <n v="1.1326365004998992E-2"/>
    <n v="0"/>
    <x v="7"/>
    <n v="0"/>
    <x v="1"/>
    <n v="64765"/>
    <n v="0.1"/>
    <x v="0"/>
    <n v="0.1"/>
    <x v="0"/>
    <x v="1"/>
    <m/>
    <x v="1"/>
    <x v="1"/>
    <x v="1"/>
    <n v="0"/>
    <x v="1"/>
    <x v="1"/>
    <x v="1"/>
    <x v="1"/>
    <x v="0"/>
    <x v="0"/>
    <x v="0"/>
    <x v="0"/>
    <x v="0"/>
    <x v="0"/>
    <x v="0"/>
    <x v="0"/>
    <x v="0"/>
    <m/>
    <x v="0"/>
    <x v="0"/>
    <x v="0"/>
    <x v="0"/>
    <x v="0"/>
    <s v="WELLHEAD"/>
    <n v="19631003"/>
    <x v="1"/>
    <m/>
    <m/>
    <m/>
    <m/>
  </r>
  <r>
    <x v="0"/>
    <s v="T18N R099W S02 fMESAVERDE/ALMOND"/>
    <n v="49008595"/>
    <x v="0"/>
    <x v="0"/>
    <s v="PATRICK DRAW"/>
    <m/>
    <s v="2"/>
    <s v=" 18"/>
    <s v=" 99"/>
    <n v="41.560220000000001"/>
    <n v="-108.53545"/>
    <s v="4903705438"/>
    <s v="28 UNIT"/>
    <x v="0"/>
    <s v="MESAVERDE/ALMOND"/>
    <m/>
    <m/>
    <n v="34"/>
    <x v="0"/>
    <n v="4740"/>
    <n v="4774"/>
    <n v="4855"/>
    <n v="4816"/>
    <x v="1"/>
    <d v="1964-03-13T00:00:00"/>
    <n v="8.5"/>
    <x v="0"/>
    <n v="22"/>
    <n v="129"/>
    <n v="18510"/>
    <n v="80"/>
    <x v="0"/>
    <n v="24000"/>
    <n v="8479"/>
    <m/>
    <x v="0"/>
    <n v="-1"/>
    <n v="47029"/>
    <x v="0"/>
    <m/>
    <n v="1.0977999999999999"/>
    <n v="10.615410000000001"/>
    <n v="805.18499999999995"/>
    <n v="2.0463999999999998"/>
    <n v="818.9446099999999"/>
    <n v="677.04"/>
    <n v="138.97080999999997"/>
    <m/>
    <x v="0"/>
    <n v="0"/>
    <n v="816.01080999999999"/>
    <n v="1.7944220154944078E-3"/>
    <n v="51216"/>
    <n v="4.2617944933584409E-2"/>
    <n v="1.3405058005082908E-3"/>
    <n v="1.2962305228432973E-2"/>
    <n v="0.98569718897105874"/>
    <n v="0.82969489092920223"/>
    <n v="0.17030510907079768"/>
    <n v="0"/>
    <x v="0"/>
    <m/>
    <x v="0"/>
    <m/>
    <m/>
    <x v="0"/>
    <m/>
    <x v="0"/>
    <x v="0"/>
    <m/>
    <x v="0"/>
    <x v="0"/>
    <x v="0"/>
    <m/>
    <x v="0"/>
    <x v="0"/>
    <x v="0"/>
    <x v="0"/>
    <x v="0"/>
    <x v="0"/>
    <x v="0"/>
    <x v="0"/>
    <x v="0"/>
    <x v="0"/>
    <x v="0"/>
    <x v="0"/>
    <x v="0"/>
    <m/>
    <x v="0"/>
    <x v="0"/>
    <x v="0"/>
    <x v="0"/>
    <x v="0"/>
    <s v="PRODUCTION"/>
    <m/>
    <x v="0"/>
    <m/>
    <m/>
    <m/>
    <m/>
  </r>
  <r>
    <x v="0"/>
    <s v="T18N R099W S01 fMESAVERDE/ALMOND"/>
    <n v="49009101"/>
    <x v="0"/>
    <x v="0"/>
    <s v="PATRICK DRAW"/>
    <m/>
    <s v="1"/>
    <s v=" 18"/>
    <s v=" 99"/>
    <n v="41.560789999999997"/>
    <n v="-108.51599"/>
    <s v="4903705435"/>
    <s v="NO. 1 PATRICK DRAW UNIT"/>
    <x v="0"/>
    <s v="MESAVERDE/ALMOND"/>
    <m/>
    <m/>
    <n v="24"/>
    <x v="0"/>
    <n v="5176"/>
    <n v="5200"/>
    <n v="5634"/>
    <m/>
    <x v="0"/>
    <d v="1959-09-24T00:00:00"/>
    <n v="8.5"/>
    <x v="2"/>
    <n v="53"/>
    <n v="14"/>
    <n v="1445"/>
    <n v="-3"/>
    <x v="0"/>
    <n v="560"/>
    <n v="1586"/>
    <m/>
    <x v="0"/>
    <n v="1000"/>
    <n v="3973"/>
    <x v="0"/>
    <m/>
    <n v="2.6446999999999998"/>
    <n v="1.1520600000000001"/>
    <n v="62.857500000000002"/>
    <n v="0"/>
    <n v="66.654259999999994"/>
    <n v="15.797599999999999"/>
    <n v="25.994539999999997"/>
    <m/>
    <x v="0"/>
    <n v="20.82"/>
    <n v="62.612139999999997"/>
    <n v="3.1269688024111432E-2"/>
    <n v="4652"/>
    <n v="7.8724637681159421E-2"/>
    <n v="3.9677884054222491E-2"/>
    <n v="1.7284116574094441E-2"/>
    <n v="0.94303799937168309"/>
    <n v="0.25230889728413691"/>
    <n v="0.41516772945310604"/>
    <n v="0.33252337326275705"/>
    <x v="0"/>
    <m/>
    <x v="0"/>
    <m/>
    <m/>
    <x v="0"/>
    <m/>
    <x v="0"/>
    <x v="0"/>
    <m/>
    <x v="0"/>
    <x v="0"/>
    <x v="0"/>
    <m/>
    <x v="0"/>
    <x v="0"/>
    <x v="0"/>
    <x v="0"/>
    <x v="0"/>
    <x v="0"/>
    <x v="0"/>
    <x v="0"/>
    <x v="0"/>
    <x v="0"/>
    <x v="0"/>
    <x v="0"/>
    <x v="0"/>
    <m/>
    <x v="0"/>
    <x v="0"/>
    <x v="0"/>
    <x v="0"/>
    <x v="0"/>
    <s v="DST"/>
    <m/>
    <x v="0"/>
    <m/>
    <m/>
    <m/>
    <m/>
  </r>
  <r>
    <x v="1"/>
    <s v="T18N R099W S01 fMESAVERDE/ALMOND"/>
    <m/>
    <x v="1"/>
    <x v="3"/>
    <s v="PATRICK DRAW"/>
    <s v="NW SE"/>
    <n v="1"/>
    <n v="18"/>
    <n v="99"/>
    <n v="41.564070000000001"/>
    <n v="-108.51034"/>
    <s v="4903705446"/>
    <s v="10 PAT DRA"/>
    <x v="0"/>
    <s v="MESAVERDE/ALMOND"/>
    <m/>
    <m/>
    <m/>
    <x v="0"/>
    <m/>
    <m/>
    <n v="5326"/>
    <n v="5293"/>
    <x v="2"/>
    <d v="1960-05-03T00:00:00"/>
    <n v="7.2"/>
    <x v="0"/>
    <n v="130"/>
    <n v="70"/>
    <n v="15117"/>
    <n v="0"/>
    <x v="1"/>
    <n v="23297"/>
    <n v="744"/>
    <n v="0"/>
    <x v="1"/>
    <n v="16"/>
    <n v="39374"/>
    <x v="0"/>
    <s v="RME PETROLEUM COMPANY"/>
    <n v="6.4870000000000001"/>
    <n v="5.7603"/>
    <n v="657.58949999999993"/>
    <n v="0"/>
    <n v="669.83679999999993"/>
    <n v="657.20836999999995"/>
    <n v="12.194159999999998"/>
    <n v="0"/>
    <x v="1"/>
    <n v="0.33312000000000003"/>
    <n v="669.73564999999996"/>
    <n v="7.5509167122660259E-5"/>
    <n v="39374"/>
    <n v="0"/>
    <n v="9.6844485104431426E-3"/>
    <n v="8.5995573847241612E-3"/>
    <n v="0.98171599410483268"/>
    <n v="0.98129518713838804"/>
    <n v="1.8207422585314069E-2"/>
    <n v="4.9739027629781992E-4"/>
    <x v="1"/>
    <n v="0"/>
    <x v="4"/>
    <n v="0"/>
    <n v="0.2"/>
    <x v="0"/>
    <n v="0"/>
    <x v="0"/>
    <x v="1"/>
    <m/>
    <x v="1"/>
    <x v="1"/>
    <x v="1"/>
    <n v="0"/>
    <x v="1"/>
    <x v="1"/>
    <x v="1"/>
    <x v="1"/>
    <x v="0"/>
    <x v="0"/>
    <x v="0"/>
    <x v="0"/>
    <x v="0"/>
    <x v="0"/>
    <x v="0"/>
    <x v="0"/>
    <x v="0"/>
    <m/>
    <x v="0"/>
    <x v="0"/>
    <x v="0"/>
    <x v="0"/>
    <x v="0"/>
    <m/>
    <n v="19600503"/>
    <x v="1"/>
    <m/>
    <m/>
    <m/>
    <m/>
  </r>
  <r>
    <x v="1"/>
    <s v="T18N R098W S15 fLANCE"/>
    <n v="4357"/>
    <x v="0"/>
    <x v="0"/>
    <s v="TABLE ROCK"/>
    <s v="NE SE"/>
    <n v="15"/>
    <n v="18"/>
    <n v="98"/>
    <n v="41.536659999999998"/>
    <n v="-108.43103600000001"/>
    <s v="4903725459"/>
    <s v="HIGGINS 19"/>
    <x v="0"/>
    <s v="LANCE"/>
    <m/>
    <m/>
    <s v=""/>
    <x v="0"/>
    <m/>
    <m/>
    <n v="18278"/>
    <m/>
    <x v="5"/>
    <d v="2004-01-28T00:00:00"/>
    <n v="6.98"/>
    <x v="1"/>
    <n v="802"/>
    <n v="97"/>
    <n v="21879"/>
    <n v="200"/>
    <x v="1"/>
    <n v="35000"/>
    <n v="1098"/>
    <m/>
    <x v="0"/>
    <n v="160"/>
    <n v="59039"/>
    <x v="0"/>
    <s v="ANADARKO"/>
    <n v="40.019799999999996"/>
    <n v="7.9821300000000006"/>
    <n v="951.73649999999998"/>
    <n v="5.1159999999999997"/>
    <n v="1004.85443"/>
    <n v="987.35"/>
    <n v="17.996219999999997"/>
    <n v="0"/>
    <x v="1"/>
    <n v="3.3312000000000004"/>
    <n v="1008.6774199999999"/>
    <n v="-1.8986488840491353E-3"/>
    <n v="59236"/>
    <n v="1.6656098076516593E-3"/>
    <n v="3.9826465212478582E-2"/>
    <n v="7.9435685027531809E-3"/>
    <n v="0.95222996628476819"/>
    <n v="0.97885605489215777"/>
    <n v="1.7841402655766794E-2"/>
    <n v="3.3025424520755119E-3"/>
    <x v="0"/>
    <n v="2"/>
    <x v="0"/>
    <m/>
    <n v="0.16"/>
    <x v="0"/>
    <m/>
    <x v="0"/>
    <x v="0"/>
    <m/>
    <x v="0"/>
    <x v="0"/>
    <x v="0"/>
    <m/>
    <x v="0"/>
    <x v="0"/>
    <x v="0"/>
    <x v="0"/>
    <x v="0"/>
    <x v="0"/>
    <x v="0"/>
    <x v="0"/>
    <x v="0"/>
    <x v="0"/>
    <x v="0"/>
    <x v="0"/>
    <x v="0"/>
    <m/>
    <x v="0"/>
    <x v="0"/>
    <x v="0"/>
    <x v="0"/>
    <x v="0"/>
    <s v="WELL"/>
    <n v="2004128"/>
    <x v="0"/>
    <s v="BJ SERVICES ROCK SPRINGS PROJECT No 1"/>
    <m/>
    <m/>
    <d v="2004-01-30T00:00:00"/>
  </r>
  <r>
    <x v="1"/>
    <s v="T18N R098W S14 fNUGGET"/>
    <m/>
    <x v="1"/>
    <x v="3"/>
    <s v="TABLE ROCK"/>
    <s v="   NW"/>
    <n v="14"/>
    <n v="18"/>
    <n v="98"/>
    <n v="41.536951999999999"/>
    <n v="-108.422141"/>
    <s v="4903721243"/>
    <s v="12X-14B"/>
    <x v="0"/>
    <s v="NUGGET"/>
    <m/>
    <m/>
    <n v="350"/>
    <x v="0"/>
    <n v="15700"/>
    <n v="16050"/>
    <n v="16209"/>
    <n v="16136"/>
    <x v="2"/>
    <d v="1989-05-22T00:00:00"/>
    <n v="6.55"/>
    <x v="0"/>
    <n v="20"/>
    <n v="8.5"/>
    <n v="255.3"/>
    <n v="0"/>
    <x v="1"/>
    <n v="400"/>
    <n v="183"/>
    <n v="0"/>
    <x v="1"/>
    <n v="0"/>
    <n v="894.3"/>
    <x v="0"/>
    <s v="DEVON SFS OPERATING"/>
    <n v="0.998"/>
    <n v="0.699465"/>
    <n v="11.105549999999999"/>
    <n v="0"/>
    <n v="12.803014999999998"/>
    <n v="11.283999999999999"/>
    <n v="2.9993699999999999"/>
    <n v="0"/>
    <x v="1"/>
    <n v="0"/>
    <n v="14.283369999999998"/>
    <n v="-5.4653103394934378E-2"/>
    <n v="866.8"/>
    <n v="-1.5615240474703312E-2"/>
    <n v="7.7950389029459083E-2"/>
    <n v="5.4632834531553709E-2"/>
    <n v="0.86741677643898729"/>
    <n v="0.7900096405820195"/>
    <n v="0.2099903594179805"/>
    <n v="0"/>
    <x v="1"/>
    <n v="0"/>
    <x v="1"/>
    <n v="0"/>
    <n v="0"/>
    <x v="0"/>
    <n v="0"/>
    <x v="0"/>
    <x v="1"/>
    <m/>
    <x v="1"/>
    <x v="1"/>
    <x v="1"/>
    <n v="0"/>
    <x v="1"/>
    <x v="1"/>
    <x v="1"/>
    <x v="1"/>
    <x v="0"/>
    <x v="0"/>
    <x v="0"/>
    <x v="0"/>
    <x v="0"/>
    <x v="0"/>
    <x v="0"/>
    <x v="0"/>
    <x v="0"/>
    <m/>
    <x v="0"/>
    <x v="0"/>
    <x v="0"/>
    <x v="0"/>
    <x v="0"/>
    <s v="15700-16050"/>
    <n v="19890522"/>
    <x v="1"/>
    <m/>
    <m/>
    <m/>
    <m/>
  </r>
  <r>
    <x v="1"/>
    <s v="T18N R098W S14 fMESAVERDE/ERICSON"/>
    <m/>
    <x v="1"/>
    <x v="3"/>
    <s v="TABLE ROCK"/>
    <s v="SW NW"/>
    <n v="14"/>
    <n v="18"/>
    <n v="98"/>
    <n v="41.538620000000002"/>
    <n v="-108.42404000000001"/>
    <s v="4903705379"/>
    <s v="#1 BOWEN G"/>
    <x v="0"/>
    <s v="MESAVERDE/ERICSON"/>
    <m/>
    <m/>
    <m/>
    <x v="0"/>
    <m/>
    <m/>
    <n v="6843"/>
    <m/>
    <x v="2"/>
    <d v="1989-05-22T00:00:00"/>
    <n v="8.75"/>
    <x v="0"/>
    <n v="12"/>
    <n v="3.7"/>
    <n v="4652.8999999999996"/>
    <n v="0"/>
    <x v="1"/>
    <n v="2500"/>
    <n v="5673"/>
    <n v="1140"/>
    <x v="1"/>
    <n v="90"/>
    <n v="14074.1"/>
    <x v="0"/>
    <s v="HOUSTON OIL AND MINERALS"/>
    <n v="0.5988"/>
    <n v="0.30447300000000005"/>
    <n v="202.40114999999997"/>
    <n v="0"/>
    <n v="203.30442299999999"/>
    <n v="70.525000000000006"/>
    <n v="92.980469999999997"/>
    <n v="37.996200000000002"/>
    <x v="1"/>
    <n v="1.8738000000000001"/>
    <n v="203.37546999999998"/>
    <n v="-1.7470005580038102E-4"/>
    <n v="14071.6"/>
    <n v="-8.8823514782073969E-5"/>
    <n v="2.9453368065681484E-3"/>
    <n v="1.4976211314399199E-3"/>
    <n v="0.99555704206199191"/>
    <n v="0.34677240082100363"/>
    <n v="0.45718625751670056"/>
    <n v="9.2135005268826186E-3"/>
    <x v="1"/>
    <n v="0"/>
    <x v="1"/>
    <n v="0"/>
    <n v="0"/>
    <x v="0"/>
    <n v="0"/>
    <x v="0"/>
    <x v="1"/>
    <m/>
    <x v="1"/>
    <x v="1"/>
    <x v="1"/>
    <n v="0"/>
    <x v="1"/>
    <x v="1"/>
    <x v="1"/>
    <x v="1"/>
    <x v="0"/>
    <x v="0"/>
    <x v="0"/>
    <x v="0"/>
    <x v="0"/>
    <x v="0"/>
    <x v="0"/>
    <x v="0"/>
    <x v="0"/>
    <m/>
    <x v="0"/>
    <x v="0"/>
    <x v="0"/>
    <x v="0"/>
    <x v="0"/>
    <m/>
    <n v="19890522"/>
    <x v="1"/>
    <m/>
    <m/>
    <m/>
    <m/>
  </r>
  <r>
    <x v="1"/>
    <s v="T18N R098W S14 fLEWIS"/>
    <m/>
    <x v="1"/>
    <x v="3"/>
    <s v="TABLE ROCK"/>
    <s v="SE NW"/>
    <n v="14"/>
    <n v="18"/>
    <n v="98"/>
    <n v="41.538652999999996"/>
    <n v="-108.41918200000001"/>
    <s v="4903721914"/>
    <s v="22-14"/>
    <x v="0"/>
    <s v="LEWIS"/>
    <m/>
    <m/>
    <m/>
    <x v="0"/>
    <m/>
    <m/>
    <n v="8588"/>
    <m/>
    <x v="2"/>
    <d v="1989-05-22T00:00:00"/>
    <n v="7.85"/>
    <x v="0"/>
    <n v="71.2"/>
    <n v="41.5"/>
    <n v="5087.6000000000004"/>
    <n v="0"/>
    <x v="1"/>
    <n v="7000"/>
    <n v="1891"/>
    <n v="0"/>
    <x v="1"/>
    <n v="0"/>
    <n v="14092"/>
    <x v="0"/>
    <s v="HOUSTON OIL AND MINERALS"/>
    <n v="3.55288"/>
    <n v="3.415035"/>
    <n v="221.31059999999999"/>
    <n v="0"/>
    <n v="228.278515"/>
    <n v="197.47"/>
    <n v="30.993489999999998"/>
    <n v="0"/>
    <x v="1"/>
    <n v="0"/>
    <n v="228.46349000000001"/>
    <n v="-4.0498793186321576E-4"/>
    <n v="14091.3"/>
    <n v="-2.483740371073393E-5"/>
    <n v="1.5563794954597457E-2"/>
    <n v="1.4959949253218158E-2"/>
    <n v="0.96947625579218433"/>
    <n v="0.86433941808382597"/>
    <n v="0.135660581916174"/>
    <n v="0"/>
    <x v="1"/>
    <n v="0"/>
    <x v="1"/>
    <n v="0"/>
    <n v="0"/>
    <x v="0"/>
    <n v="0"/>
    <x v="0"/>
    <x v="1"/>
    <m/>
    <x v="1"/>
    <x v="1"/>
    <x v="1"/>
    <n v="0"/>
    <x v="1"/>
    <x v="1"/>
    <x v="1"/>
    <x v="1"/>
    <x v="0"/>
    <x v="0"/>
    <x v="0"/>
    <x v="0"/>
    <x v="0"/>
    <x v="0"/>
    <x v="0"/>
    <x v="0"/>
    <x v="0"/>
    <m/>
    <x v="0"/>
    <x v="0"/>
    <x v="0"/>
    <x v="0"/>
    <x v="0"/>
    <m/>
    <n v="19890522"/>
    <x v="1"/>
    <m/>
    <m/>
    <m/>
    <m/>
  </r>
  <r>
    <x v="0"/>
    <s v="T18N R098W S11 fMESAVERDE"/>
    <n v="49005561"/>
    <x v="0"/>
    <x v="0"/>
    <s v="TABLE ROCK"/>
    <m/>
    <s v="11"/>
    <s v=" 18"/>
    <s v=" 98"/>
    <n v="41.554160000000003"/>
    <n v="-108.41312000000001"/>
    <s v="4903705418"/>
    <s v="UNIT NO. 8"/>
    <x v="0"/>
    <s v="MESAVERDE"/>
    <m/>
    <m/>
    <n v="0"/>
    <x v="0"/>
    <m/>
    <m/>
    <n v="6833"/>
    <m/>
    <x v="0"/>
    <m/>
    <n v="7.3000001907348633"/>
    <x v="0"/>
    <n v="244"/>
    <n v="220"/>
    <n v="15317"/>
    <m/>
    <x v="1"/>
    <n v="21800"/>
    <n v="2120"/>
    <m/>
    <x v="0"/>
    <n v="2260"/>
    <n v="40885"/>
    <x v="0"/>
    <s v="TEXACO EXPLORATION AND PROD"/>
    <n v="12.175599999999999"/>
    <n v="18.1038"/>
    <n v="666.28949999999998"/>
    <n v="0"/>
    <n v="696.56889999999999"/>
    <n v="614.97799999999995"/>
    <n v="34.746799999999993"/>
    <m/>
    <x v="0"/>
    <n v="47.053200000000004"/>
    <n v="696.77800000000002"/>
    <n v="-1.5007030912404866E-4"/>
    <n v="41961"/>
    <n v="1.2987953552374285E-2"/>
    <n v="1.7479390768092001E-2"/>
    <n v="2.5989963089078482E-2"/>
    <n v="0.95653064614282945"/>
    <n v="0.88260249319008344"/>
    <n v="4.9867820166537971E-2"/>
    <n v="6.7529686643378523E-2"/>
    <x v="1"/>
    <n v="0"/>
    <x v="1"/>
    <n v="0"/>
    <n v="0.2"/>
    <x v="0"/>
    <n v="0"/>
    <x v="0"/>
    <x v="1"/>
    <m/>
    <x v="1"/>
    <x v="1"/>
    <x v="1"/>
    <n v="0"/>
    <x v="1"/>
    <x v="1"/>
    <x v="1"/>
    <x v="1"/>
    <x v="0"/>
    <x v="0"/>
    <x v="0"/>
    <x v="0"/>
    <x v="0"/>
    <x v="0"/>
    <x v="0"/>
    <x v="0"/>
    <x v="0"/>
    <m/>
    <x v="0"/>
    <x v="0"/>
    <x v="0"/>
    <x v="0"/>
    <x v="0"/>
    <s v="DST NO. 1"/>
    <n v="19050811"/>
    <x v="1"/>
    <m/>
    <m/>
    <m/>
    <m/>
  </r>
  <r>
    <x v="1"/>
    <s v="T18N R098W S03 fWASATCH"/>
    <m/>
    <x v="1"/>
    <x v="3"/>
    <s v="TABLE ROCK"/>
    <s v="SW SW"/>
    <n v="3"/>
    <n v="18"/>
    <n v="98"/>
    <n v="41.561660000000003"/>
    <n v="-108.42395"/>
    <s v="4903705443"/>
    <s v="3 TRU"/>
    <x v="0"/>
    <s v="WASATCH"/>
    <m/>
    <m/>
    <m/>
    <x v="0"/>
    <m/>
    <m/>
    <n v="682"/>
    <m/>
    <x v="2"/>
    <d v="1977-01-21T00:00:00"/>
    <n v="8.1999999999999993"/>
    <x v="0"/>
    <n v="5"/>
    <n v="1"/>
    <n v="453"/>
    <n v="14"/>
    <x v="1"/>
    <n v="56"/>
    <n v="1086"/>
    <n v="24"/>
    <x v="1"/>
    <n v="9"/>
    <n v="1097"/>
    <x v="0"/>
    <m/>
    <n v="0.2495"/>
    <n v="8.2290000000000002E-2"/>
    <n v="19.705499999999997"/>
    <n v="0.35811999999999999"/>
    <n v="20.395409999999998"/>
    <n v="1.5797599999999998"/>
    <n v="17.799539999999997"/>
    <n v="0.79991999999999996"/>
    <x v="1"/>
    <n v="0.18738000000000002"/>
    <n v="20.366599999999998"/>
    <n v="7.0678555841578977E-4"/>
    <n v="1648"/>
    <n v="0.20072859744990892"/>
    <n v="1.2233144614400986E-2"/>
    <n v="4.0347313439641572E-3"/>
    <n v="0.98373212404163479"/>
    <n v="7.7566211346027314E-2"/>
    <n v="0.87395736156255821"/>
    <n v="9.2003574479785546E-3"/>
    <x v="1"/>
    <n v="0"/>
    <x v="1"/>
    <n v="858"/>
    <n v="6.4"/>
    <x v="0"/>
    <n v="6.8"/>
    <x v="0"/>
    <x v="1"/>
    <m/>
    <x v="1"/>
    <x v="1"/>
    <x v="1"/>
    <n v="0"/>
    <x v="1"/>
    <x v="1"/>
    <x v="1"/>
    <x v="1"/>
    <x v="0"/>
    <x v="0"/>
    <x v="0"/>
    <x v="0"/>
    <x v="0"/>
    <x v="0"/>
    <x v="0"/>
    <x v="0"/>
    <x v="0"/>
    <m/>
    <x v="0"/>
    <x v="0"/>
    <x v="0"/>
    <x v="0"/>
    <x v="0"/>
    <m/>
    <m/>
    <x v="0"/>
    <m/>
    <m/>
    <m/>
    <m/>
  </r>
  <r>
    <x v="0"/>
    <s v="T18N R098W S03 fMESAVERDE"/>
    <n v="49017421"/>
    <x v="0"/>
    <x v="0"/>
    <s v="TABLE ROCK"/>
    <m/>
    <s v="3"/>
    <s v=" 18"/>
    <s v=" 98"/>
    <n v="41.568660000000001"/>
    <n v="-108.43274"/>
    <s v="4903705465"/>
    <s v="UNIT NO. 9"/>
    <x v="0"/>
    <s v="MESAVERDE"/>
    <m/>
    <m/>
    <n v="136"/>
    <x v="0"/>
    <n v="6415"/>
    <n v="6551"/>
    <n v="6884"/>
    <m/>
    <x v="0"/>
    <d v="1957-06-25T00:00:00"/>
    <n v="8.3999996185302734"/>
    <x v="2"/>
    <n v="18"/>
    <n v="5"/>
    <n v="2215"/>
    <n v="-3"/>
    <x v="0"/>
    <n v="500"/>
    <n v="4120"/>
    <m/>
    <x v="0"/>
    <n v="502"/>
    <n v="5436"/>
    <x v="0"/>
    <m/>
    <n v="0.8982"/>
    <n v="0.41144999999999998"/>
    <n v="96.352500000000006"/>
    <n v="0"/>
    <n v="97.662149999999997"/>
    <n v="14.105"/>
    <n v="67.526799999999994"/>
    <m/>
    <x v="0"/>
    <n v="10.451640000000001"/>
    <n v="92.083439999999996"/>
    <n v="2.9400999517301039E-2"/>
    <n v="7354"/>
    <n v="0.14996090695856137"/>
    <n v="9.1970123533016632E-3"/>
    <n v="4.2129934677866505E-3"/>
    <n v="0.98658999417891169"/>
    <n v="0.15317629315325318"/>
    <n v="0.73332186547331413"/>
    <n v="0.11350184137343264"/>
    <x v="0"/>
    <m/>
    <x v="0"/>
    <m/>
    <m/>
    <x v="0"/>
    <m/>
    <x v="0"/>
    <x v="0"/>
    <m/>
    <x v="0"/>
    <x v="0"/>
    <x v="0"/>
    <m/>
    <x v="0"/>
    <x v="0"/>
    <x v="0"/>
    <x v="0"/>
    <x v="0"/>
    <x v="0"/>
    <x v="0"/>
    <x v="0"/>
    <x v="0"/>
    <x v="0"/>
    <x v="0"/>
    <x v="0"/>
    <x v="0"/>
    <m/>
    <x v="0"/>
    <x v="0"/>
    <x v="0"/>
    <x v="0"/>
    <x v="0"/>
    <s v="DST NO. 1"/>
    <m/>
    <x v="0"/>
    <m/>
    <m/>
    <m/>
    <m/>
  </r>
  <r>
    <x v="0"/>
    <s v="T18N R098W S02 fNUGGET"/>
    <n v="49008600"/>
    <x v="0"/>
    <x v="0"/>
    <s v="TABLE ROCK"/>
    <m/>
    <s v="2"/>
    <s v=" 18"/>
    <s v=" 98"/>
    <n v="41.560679999999998"/>
    <n v="-108.42234000000001"/>
    <s v="4903706394"/>
    <s v="UNIT NO. 15"/>
    <x v="0"/>
    <s v="NUGGET"/>
    <m/>
    <m/>
    <n v="355"/>
    <x v="3"/>
    <n v="15213"/>
    <n v="15568"/>
    <n v="17339"/>
    <n v="9607"/>
    <x v="0"/>
    <d v="1963-08-05T00:00:00"/>
    <n v="8.6000003814697266"/>
    <x v="0"/>
    <n v="112"/>
    <n v="51"/>
    <n v="5866"/>
    <n v="285"/>
    <x v="0"/>
    <n v="4800"/>
    <n v="4002"/>
    <m/>
    <x v="0"/>
    <n v="3350"/>
    <n v="16498"/>
    <x v="0"/>
    <m/>
    <n v="5.5888"/>
    <n v="4.19679"/>
    <n v="255.17099999999999"/>
    <n v="7.2902999999999993"/>
    <n v="272.24689000000001"/>
    <n v="135.40799999999999"/>
    <n v="65.592779999999991"/>
    <m/>
    <x v="0"/>
    <n v="69.747"/>
    <n v="270.74777999999998"/>
    <n v="2.7608189966211454E-3"/>
    <n v="18463"/>
    <n v="5.6205486113097454E-2"/>
    <n v="2.0528425503777103E-2"/>
    <n v="1.5415382706483809E-2"/>
    <n v="0.964056191789739"/>
    <n v="0.50012598441250378"/>
    <n v="0.2422652551389341"/>
    <n v="0.25760876044856212"/>
    <x v="0"/>
    <m/>
    <x v="0"/>
    <m/>
    <m/>
    <x v="0"/>
    <m/>
    <x v="0"/>
    <x v="0"/>
    <m/>
    <x v="0"/>
    <x v="0"/>
    <x v="0"/>
    <m/>
    <x v="0"/>
    <x v="0"/>
    <x v="0"/>
    <x v="0"/>
    <x v="0"/>
    <x v="0"/>
    <x v="0"/>
    <x v="0"/>
    <x v="0"/>
    <x v="0"/>
    <x v="0"/>
    <x v="0"/>
    <x v="0"/>
    <m/>
    <x v="0"/>
    <x v="0"/>
    <x v="0"/>
    <x v="0"/>
    <x v="0"/>
    <s v="DST NO. 8"/>
    <m/>
    <x v="0"/>
    <m/>
    <m/>
    <m/>
    <m/>
  </r>
  <r>
    <x v="0"/>
    <s v="T18N R098W S02 fMESAVERDE"/>
    <n v="49009096"/>
    <x v="0"/>
    <x v="0"/>
    <s v="TABLE ROCK"/>
    <m/>
    <s v="2"/>
    <s v=" 18"/>
    <s v=" 98"/>
    <n v="41.567360000000001"/>
    <n v="-108.40982"/>
    <s v="4903705456"/>
    <s v="UNIT NO. 5"/>
    <x v="0"/>
    <s v="MESAVERDE"/>
    <n v="170"/>
    <n v="26"/>
    <n v="14"/>
    <x v="0"/>
    <n v="6876"/>
    <n v="6890"/>
    <n v="10077"/>
    <n v="6602"/>
    <x v="0"/>
    <d v="1953-10-22T00:00:00"/>
    <n v="7.0999999046325684"/>
    <x v="2"/>
    <n v="577"/>
    <n v="535"/>
    <n v="21173"/>
    <n v="-3"/>
    <x v="0"/>
    <n v="31100"/>
    <n v="1170"/>
    <m/>
    <x v="0"/>
    <n v="4691"/>
    <n v="58652"/>
    <x v="0"/>
    <m/>
    <n v="28.792300000000001"/>
    <n v="44.025150000000004"/>
    <n v="921.02549999999997"/>
    <n v="0"/>
    <n v="993.84294999999997"/>
    <n v="877.33100000000002"/>
    <n v="19.176299999999998"/>
    <m/>
    <x v="0"/>
    <n v="97.666620000000009"/>
    <n v="994.17391999999995"/>
    <n v="-1.6648249066416592E-4"/>
    <n v="59240"/>
    <n v="4.9876157839378417E-3"/>
    <n v="2.8970673887660017E-2"/>
    <n v="4.4297894350410198E-2"/>
    <n v="0.92673143176192974"/>
    <n v="0.88247235453531114"/>
    <n v="1.9288677377495476E-2"/>
    <n v="9.8238968087193443E-2"/>
    <x v="0"/>
    <m/>
    <x v="0"/>
    <m/>
    <m/>
    <x v="0"/>
    <m/>
    <x v="0"/>
    <x v="0"/>
    <m/>
    <x v="0"/>
    <x v="0"/>
    <x v="0"/>
    <m/>
    <x v="0"/>
    <x v="0"/>
    <x v="0"/>
    <x v="0"/>
    <x v="0"/>
    <x v="0"/>
    <x v="0"/>
    <x v="0"/>
    <x v="0"/>
    <x v="0"/>
    <x v="0"/>
    <x v="0"/>
    <x v="0"/>
    <m/>
    <x v="0"/>
    <x v="0"/>
    <x v="0"/>
    <x v="0"/>
    <x v="0"/>
    <s v="DST #11"/>
    <m/>
    <x v="0"/>
    <m/>
    <m/>
    <m/>
    <m/>
  </r>
  <r>
    <x v="0"/>
    <s v="T18N R098W S02 fMESAVERDE"/>
    <n v="49009094"/>
    <x v="0"/>
    <x v="0"/>
    <s v="TABLE ROCK"/>
    <m/>
    <s v="2"/>
    <s v=" 18"/>
    <s v=" 98"/>
    <n v="41.567360000000001"/>
    <n v="-108.40982"/>
    <s v="4903705456"/>
    <s v="UNIT NO. 5"/>
    <x v="0"/>
    <s v="MESAVERDE"/>
    <n v="257"/>
    <n v="55"/>
    <n v="8"/>
    <x v="5"/>
    <n v="6611"/>
    <n v="6619"/>
    <n v="10077"/>
    <n v="6602"/>
    <x v="0"/>
    <d v="1954-01-12T00:00:00"/>
    <n v="8.1000003814697266"/>
    <x v="2"/>
    <n v="111"/>
    <n v="28"/>
    <n v="4297"/>
    <n v="-3"/>
    <x v="0"/>
    <n v="5200"/>
    <n v="1830"/>
    <m/>
    <x v="0"/>
    <n v="870"/>
    <n v="11419"/>
    <x v="0"/>
    <m/>
    <n v="5.5388999999999999"/>
    <n v="2.3041200000000002"/>
    <n v="186.9195"/>
    <n v="0"/>
    <n v="194.76251999999999"/>
    <n v="146.69200000000001"/>
    <n v="29.993699999999997"/>
    <m/>
    <x v="0"/>
    <n v="18.113400000000002"/>
    <n v="194.79910000000001"/>
    <n v="-9.3900420683164145E-5"/>
    <n v="12330"/>
    <n v="3.8359509874099959E-2"/>
    <n v="2.8439250015865475E-2"/>
    <n v="1.1830407616414084E-2"/>
    <n v="0.95973034236772048"/>
    <n v="0.75304249352281405"/>
    <n v="0.15397247728557265"/>
    <n v="9.2985029191613319E-2"/>
    <x v="0"/>
    <m/>
    <x v="0"/>
    <m/>
    <m/>
    <x v="0"/>
    <m/>
    <x v="0"/>
    <x v="0"/>
    <m/>
    <x v="0"/>
    <x v="0"/>
    <x v="0"/>
    <m/>
    <x v="0"/>
    <x v="0"/>
    <x v="0"/>
    <x v="0"/>
    <x v="0"/>
    <x v="0"/>
    <x v="0"/>
    <x v="0"/>
    <x v="0"/>
    <x v="0"/>
    <x v="0"/>
    <x v="0"/>
    <x v="0"/>
    <m/>
    <x v="0"/>
    <x v="0"/>
    <x v="0"/>
    <x v="0"/>
    <x v="0"/>
    <s v="DST #26"/>
    <m/>
    <x v="0"/>
    <m/>
    <m/>
    <m/>
    <m/>
  </r>
  <r>
    <x v="1"/>
    <s v="T18N R098W S02 fMADISON"/>
    <m/>
    <x v="1"/>
    <x v="3"/>
    <s v="TABLE ROCK"/>
    <s v="NW NE"/>
    <n v="2"/>
    <n v="18"/>
    <n v="98"/>
    <n v="41.571603000000003"/>
    <n v="-108.412907"/>
    <s v="4903720948"/>
    <s v="23 TRU"/>
    <x v="0"/>
    <s v="MADISON"/>
    <m/>
    <m/>
    <m/>
    <x v="0"/>
    <m/>
    <m/>
    <n v="19446"/>
    <n v="17572"/>
    <x v="1"/>
    <d v="1978-10-22T00:00:00"/>
    <n v="4.4000000000000004"/>
    <x v="0"/>
    <n v="6335"/>
    <n v="845"/>
    <n v="11939"/>
    <n v="1755"/>
    <x v="1"/>
    <n v="33400"/>
    <n v="378"/>
    <n v="0"/>
    <x v="1"/>
    <n v="85"/>
    <n v="54545"/>
    <x v="0"/>
    <s v="TEXACO EXPLORATION AND PROD"/>
    <n v="316.11649999999997"/>
    <n v="69.535049999999998"/>
    <n v="519.34649999999999"/>
    <n v="44.892899999999997"/>
    <n v="949.89094999999998"/>
    <n v="942.21399999999994"/>
    <n v="6.1954199999999995"/>
    <n v="0"/>
    <x v="1"/>
    <n v="1.7697000000000001"/>
    <n v="950.1791199999999"/>
    <n v="-1.5166282788714355E-4"/>
    <n v="54737"/>
    <n v="1.7569224574952875E-3"/>
    <n v="0.3327924115920885"/>
    <n v="7.3203192429615205E-2"/>
    <n v="0.59400439597829624"/>
    <n v="0.99161724370453441"/>
    <n v="6.5202653579674533E-3"/>
    <n v="1.8624909374981848E-3"/>
    <x v="1"/>
    <n v="0"/>
    <x v="1"/>
    <n v="54947"/>
    <n v="0.1"/>
    <x v="0"/>
    <n v="0.1"/>
    <x v="0"/>
    <x v="1"/>
    <m/>
    <x v="1"/>
    <x v="1"/>
    <x v="1"/>
    <n v="0"/>
    <x v="1"/>
    <x v="1"/>
    <x v="1"/>
    <x v="1"/>
    <x v="0"/>
    <x v="0"/>
    <x v="0"/>
    <x v="0"/>
    <x v="0"/>
    <x v="0"/>
    <x v="0"/>
    <x v="0"/>
    <x v="0"/>
    <m/>
    <x v="0"/>
    <x v="0"/>
    <x v="0"/>
    <x v="0"/>
    <x v="0"/>
    <s v="PRODUCTION"/>
    <n v="19781022"/>
    <x v="1"/>
    <m/>
    <m/>
    <m/>
    <m/>
  </r>
  <r>
    <x v="0"/>
    <s v="T18N R098W S02 fLEWIS"/>
    <n v="49009092"/>
    <x v="0"/>
    <x v="0"/>
    <s v="TABLE ROCK"/>
    <m/>
    <s v="2"/>
    <s v=" 18"/>
    <s v=" 98"/>
    <n v="41.567360000000001"/>
    <n v="-108.40982"/>
    <s v="4903705456"/>
    <s v="UNIT NO. 5"/>
    <x v="0"/>
    <s v="LEWIS"/>
    <n v="1204"/>
    <n v="257"/>
    <n v="22"/>
    <x v="0"/>
    <n v="5778"/>
    <n v="5800"/>
    <n v="10077"/>
    <n v="6602"/>
    <x v="0"/>
    <d v="1954-01-12T00:00:00"/>
    <n v="8.6000003814697266"/>
    <x v="2"/>
    <n v="22"/>
    <n v="9"/>
    <n v="1461"/>
    <n v="-3"/>
    <x v="0"/>
    <n v="550"/>
    <n v="1880"/>
    <m/>
    <x v="0"/>
    <n v="548"/>
    <n v="3755"/>
    <x v="0"/>
    <m/>
    <n v="1.0977999999999999"/>
    <n v="0.74060999999999999"/>
    <n v="63.553499999999993"/>
    <n v="0"/>
    <n v="65.391909999999996"/>
    <n v="15.515499999999999"/>
    <n v="30.813199999999998"/>
    <m/>
    <x v="0"/>
    <n v="11.409360000000001"/>
    <n v="57.738059999999997"/>
    <n v="6.2160739582735214E-2"/>
    <n v="4464"/>
    <n v="8.6263535709940387E-2"/>
    <n v="1.6788009403609711E-2"/>
    <n v="1.1325712920757324E-2"/>
    <n v="0.97188627767563296"/>
    <n v="0.26872222585933786"/>
    <n v="0.53367224323089479"/>
    <n v="0.19760553090976735"/>
    <x v="0"/>
    <m/>
    <x v="0"/>
    <m/>
    <m/>
    <x v="0"/>
    <m/>
    <x v="0"/>
    <x v="0"/>
    <m/>
    <x v="0"/>
    <x v="0"/>
    <x v="0"/>
    <m/>
    <x v="0"/>
    <x v="0"/>
    <x v="0"/>
    <x v="0"/>
    <x v="0"/>
    <x v="0"/>
    <x v="0"/>
    <x v="0"/>
    <x v="0"/>
    <x v="0"/>
    <x v="0"/>
    <x v="0"/>
    <x v="0"/>
    <m/>
    <x v="0"/>
    <x v="0"/>
    <x v="0"/>
    <x v="0"/>
    <x v="0"/>
    <s v="DST #28"/>
    <m/>
    <x v="0"/>
    <m/>
    <m/>
    <m/>
    <m/>
  </r>
  <r>
    <x v="0"/>
    <s v="T18N R098W S02 fLANCE"/>
    <n v="49004867"/>
    <x v="0"/>
    <x v="0"/>
    <s v="TABLE ROCK"/>
    <m/>
    <s v="2"/>
    <s v=" 18"/>
    <s v=" 98"/>
    <n v="41.567360000000001"/>
    <n v="-108.40982"/>
    <s v="4903705456"/>
    <s v="UNIT NO. 5"/>
    <x v="0"/>
    <s v="LANCE"/>
    <n v="463"/>
    <n v="1204"/>
    <n v="39"/>
    <x v="0"/>
    <n v="4535"/>
    <n v="4574"/>
    <n v="10077"/>
    <n v="6602"/>
    <x v="0"/>
    <m/>
    <n v="7"/>
    <x v="0"/>
    <n v="176"/>
    <n v="41"/>
    <n v="11194"/>
    <n v="-3"/>
    <x v="0"/>
    <n v="16800"/>
    <n v="1490"/>
    <m/>
    <x v="0"/>
    <n v="43"/>
    <n v="28988"/>
    <x v="0"/>
    <m/>
    <n v="8.7823999999999991"/>
    <n v="3.3738900000000003"/>
    <n v="486.93899999999996"/>
    <n v="0"/>
    <n v="499.09528999999998"/>
    <n v="473.928"/>
    <n v="24.421099999999999"/>
    <m/>
    <x v="0"/>
    <n v="0.89526000000000006"/>
    <n v="499.24436000000003"/>
    <n v="-1.4931792000853772E-4"/>
    <n v="29738"/>
    <n v="1.2771174607499233E-2"/>
    <n v="1.7596639711827372E-2"/>
    <n v="6.7600117003708861E-3"/>
    <n v="0.97564334858780166"/>
    <n v="0.94929064396441043"/>
    <n v="4.8916125962845121E-2"/>
    <n v="1.7932300727443371E-3"/>
    <x v="0"/>
    <m/>
    <x v="0"/>
    <m/>
    <m/>
    <x v="0"/>
    <m/>
    <x v="0"/>
    <x v="0"/>
    <m/>
    <x v="0"/>
    <x v="0"/>
    <x v="0"/>
    <m/>
    <x v="0"/>
    <x v="0"/>
    <x v="0"/>
    <x v="0"/>
    <x v="0"/>
    <x v="0"/>
    <x v="0"/>
    <x v="0"/>
    <x v="0"/>
    <x v="0"/>
    <x v="0"/>
    <x v="0"/>
    <x v="0"/>
    <m/>
    <x v="0"/>
    <x v="0"/>
    <x v="0"/>
    <x v="0"/>
    <x v="0"/>
    <s v="DST"/>
    <m/>
    <x v="0"/>
    <m/>
    <m/>
    <m/>
    <m/>
  </r>
  <r>
    <x v="0"/>
    <s v="T18N R098W S02 fFORT UNION"/>
    <n v="49009099"/>
    <x v="0"/>
    <x v="0"/>
    <s v="TABLE ROCK"/>
    <m/>
    <s v="2"/>
    <s v=" 18"/>
    <s v=" 98"/>
    <n v="41.567360000000001"/>
    <n v="-108.40982"/>
    <s v="4903705456"/>
    <s v="UNIT NO. 5"/>
    <x v="0"/>
    <s v="FORT UNION"/>
    <m/>
    <n v="463"/>
    <n v="29"/>
    <x v="0"/>
    <n v="4043"/>
    <n v="4072"/>
    <n v="10077"/>
    <n v="6602"/>
    <x v="0"/>
    <d v="1953-10-01T00:00:00"/>
    <n v="7.8000001907348633"/>
    <x v="2"/>
    <n v="100"/>
    <n v="26"/>
    <n v="5513"/>
    <n v="-3"/>
    <x v="0"/>
    <n v="7760"/>
    <n v="1680"/>
    <m/>
    <x v="0"/>
    <n v="26"/>
    <n v="14252"/>
    <x v="0"/>
    <m/>
    <n v="4.99"/>
    <n v="2.1395400000000002"/>
    <n v="239.81549999999999"/>
    <n v="0"/>
    <n v="246.94503999999998"/>
    <n v="218.90959999999998"/>
    <n v="27.535199999999996"/>
    <m/>
    <x v="0"/>
    <n v="0.54132000000000002"/>
    <n v="246.98612"/>
    <n v="-8.3169484589759856E-5"/>
    <n v="15099"/>
    <n v="2.8857619842594801E-2"/>
    <n v="2.0206925395221547E-2"/>
    <n v="8.6640330982148926E-3"/>
    <n v="0.97112904150656365"/>
    <n v="0.88632349056700022"/>
    <n v="0.11148480732439538"/>
    <n v="2.1917021086043215E-3"/>
    <x v="0"/>
    <m/>
    <x v="0"/>
    <m/>
    <m/>
    <x v="0"/>
    <m/>
    <x v="0"/>
    <x v="0"/>
    <m/>
    <x v="0"/>
    <x v="0"/>
    <x v="0"/>
    <m/>
    <x v="0"/>
    <x v="0"/>
    <x v="0"/>
    <x v="0"/>
    <x v="0"/>
    <x v="0"/>
    <x v="0"/>
    <x v="0"/>
    <x v="0"/>
    <x v="0"/>
    <x v="0"/>
    <x v="0"/>
    <x v="0"/>
    <m/>
    <x v="0"/>
    <x v="0"/>
    <x v="0"/>
    <x v="0"/>
    <x v="0"/>
    <s v="DST #2"/>
    <m/>
    <x v="0"/>
    <m/>
    <m/>
    <m/>
    <m/>
  </r>
  <r>
    <x v="0"/>
    <s v="T18N R098W S02 fFORT UNION"/>
    <n v="49009100"/>
    <x v="0"/>
    <x v="0"/>
    <s v="TABLE ROCK"/>
    <m/>
    <s v="2"/>
    <s v=" 18"/>
    <s v=" 98"/>
    <n v="41.567360000000001"/>
    <n v="-108.40982"/>
    <s v="4903705456"/>
    <s v="UNIT NO. 5"/>
    <x v="0"/>
    <s v="FORT UNION"/>
    <m/>
    <m/>
    <n v="0"/>
    <x v="1"/>
    <m/>
    <m/>
    <n v="10077"/>
    <n v="6602"/>
    <x v="0"/>
    <d v="1953-09-22T00:00:00"/>
    <n v="8"/>
    <x v="2"/>
    <n v="20"/>
    <n v="12"/>
    <n v="1702"/>
    <n v="-3"/>
    <x v="0"/>
    <n v="1850"/>
    <n v="1440"/>
    <m/>
    <x v="0"/>
    <n v="12"/>
    <n v="4305"/>
    <x v="0"/>
    <m/>
    <n v="0.998"/>
    <n v="0.98748000000000002"/>
    <n v="74.036999999999992"/>
    <n v="0"/>
    <n v="76.022479999999987"/>
    <n v="52.188499999999998"/>
    <n v="23.601599999999998"/>
    <m/>
    <x v="0"/>
    <n v="0.24984000000000001"/>
    <n v="76.039940000000001"/>
    <n v="-1.1482126879221061E-4"/>
    <n v="5030"/>
    <n v="7.7664702731655058E-2"/>
    <n v="1.31276959131036E-2"/>
    <n v="1.2989315791855255E-2"/>
    <n v="0.97388298829504116"/>
    <n v="0.68633010494221847"/>
    <n v="0.31038425332792213"/>
    <n v="3.2856417298593346E-3"/>
    <x v="0"/>
    <m/>
    <x v="0"/>
    <m/>
    <m/>
    <x v="0"/>
    <m/>
    <x v="0"/>
    <x v="0"/>
    <m/>
    <x v="0"/>
    <x v="0"/>
    <x v="0"/>
    <m/>
    <x v="0"/>
    <x v="0"/>
    <x v="0"/>
    <x v="0"/>
    <x v="0"/>
    <x v="0"/>
    <x v="0"/>
    <x v="0"/>
    <x v="0"/>
    <x v="0"/>
    <x v="0"/>
    <x v="0"/>
    <x v="0"/>
    <m/>
    <x v="0"/>
    <x v="0"/>
    <x v="0"/>
    <x v="0"/>
    <x v="0"/>
    <s v="DST #1"/>
    <m/>
    <x v="0"/>
    <m/>
    <m/>
    <m/>
    <m/>
  </r>
  <r>
    <x v="1"/>
    <s v="T18N R098W S01 fWASATCH"/>
    <m/>
    <x v="1"/>
    <x v="3"/>
    <s v="TABLE ROCK"/>
    <s v="NW NW"/>
    <n v="1"/>
    <n v="18"/>
    <n v="98"/>
    <n v="41.570326000000001"/>
    <n v="-108.40353899999999"/>
    <s v="4903705466"/>
    <s v="B-1 FED"/>
    <x v="0"/>
    <s v="WASATCH"/>
    <m/>
    <m/>
    <m/>
    <x v="0"/>
    <n v="3304"/>
    <n v="3330"/>
    <n v="3831"/>
    <m/>
    <x v="1"/>
    <d v="1972-05-04T00:00:00"/>
    <n v="8.1"/>
    <x v="0"/>
    <n v="392"/>
    <n v="135"/>
    <n v="28053"/>
    <n v="260"/>
    <x v="1"/>
    <n v="42400"/>
    <n v="2891"/>
    <n v="0"/>
    <x v="1"/>
    <n v="698"/>
    <n v="73362"/>
    <x v="0"/>
    <s v="TEXACO EXPLORATION AND PROD"/>
    <n v="19.5608"/>
    <n v="11.10915"/>
    <n v="1220.3054999999999"/>
    <n v="6.6507999999999994"/>
    <n v="1257.6262499999998"/>
    <n v="1196.104"/>
    <n v="47.383489999999995"/>
    <n v="0"/>
    <x v="1"/>
    <n v="14.532360000000001"/>
    <n v="1258.0198499999999"/>
    <n v="-1.5646079947418117E-4"/>
    <n v="74829"/>
    <n v="9.8993866024252482E-3"/>
    <n v="1.5553746592041956E-2"/>
    <n v="8.8334272602850015E-3"/>
    <n v="0.97561282614767308"/>
    <n v="0.95078308978987902"/>
    <n v="3.7665137000819186E-2"/>
    <n v="1.1551773209301905E-2"/>
    <x v="1"/>
    <n v="0"/>
    <x v="1"/>
    <n v="72485"/>
    <n v="0.1"/>
    <x v="0"/>
    <n v="0.1"/>
    <x v="0"/>
    <x v="1"/>
    <m/>
    <x v="1"/>
    <x v="1"/>
    <x v="1"/>
    <n v="0"/>
    <x v="1"/>
    <x v="1"/>
    <x v="1"/>
    <x v="1"/>
    <x v="0"/>
    <x v="0"/>
    <x v="0"/>
    <x v="0"/>
    <x v="0"/>
    <x v="0"/>
    <x v="0"/>
    <x v="0"/>
    <x v="0"/>
    <m/>
    <x v="0"/>
    <x v="0"/>
    <x v="0"/>
    <x v="0"/>
    <x v="0"/>
    <s v="PRODUCED WATER"/>
    <n v="19000101"/>
    <x v="1"/>
    <s v="CHEMICAL AND GEOLOGICAL LABS CASPER ID No 7631-3"/>
    <m/>
    <s v="3304-3330"/>
    <d v="1972-05-04T00:00:00"/>
  </r>
  <r>
    <x v="1"/>
    <s v="T18N R098W S01 fWASATCH"/>
    <m/>
    <x v="1"/>
    <x v="3"/>
    <s v="TABLE ROCK"/>
    <s v="NW NW"/>
    <n v="1"/>
    <n v="18"/>
    <n v="98"/>
    <n v="41.570326000000001"/>
    <n v="-108.40353899999999"/>
    <s v="4903705466"/>
    <s v="WSW #1"/>
    <x v="0"/>
    <s v="WASATCH"/>
    <m/>
    <m/>
    <m/>
    <x v="0"/>
    <m/>
    <n v="2330"/>
    <n v="3831"/>
    <m/>
    <x v="2"/>
    <d v="1988-06-29T00:00:00"/>
    <n v="8.1999999999999993"/>
    <x v="0"/>
    <n v="4"/>
    <n v="5"/>
    <n v="375"/>
    <n v="2"/>
    <x v="1"/>
    <n v="270"/>
    <n v="536"/>
    <n v="0"/>
    <x v="1"/>
    <n v="27"/>
    <n v="947"/>
    <x v="0"/>
    <s v="PRECISION SERVICE, CASPER, W.O. #7380-1"/>
    <n v="0.1996"/>
    <n v="0.41144999999999998"/>
    <n v="16.3125"/>
    <n v="5.1159999999999997E-2"/>
    <n v="16.974709999999998"/>
    <n v="7.6166999999999998"/>
    <n v="8.7850399999999986"/>
    <n v="0"/>
    <x v="1"/>
    <n v="0.56214000000000008"/>
    <n v="16.963879999999996"/>
    <n v="3.191057731037771E-4"/>
    <n v="1219"/>
    <n v="0.12557710064635272"/>
    <n v="1.175866922026945E-2"/>
    <n v="2.4239000253907138E-2"/>
    <n v="0.96400233052582351"/>
    <n v="0.44899515912633203"/>
    <n v="0.51786737468079236"/>
    <n v="3.3137466192875699E-2"/>
    <x v="1"/>
    <n v="0"/>
    <x v="1"/>
    <n v="819"/>
    <n v="7.2"/>
    <x v="0"/>
    <n v="0"/>
    <x v="0"/>
    <x v="1"/>
    <m/>
    <x v="1"/>
    <x v="1"/>
    <x v="1"/>
    <n v="0"/>
    <x v="1"/>
    <x v="1"/>
    <x v="1"/>
    <x v="1"/>
    <x v="0"/>
    <x v="0"/>
    <x v="0"/>
    <x v="0"/>
    <x v="0"/>
    <x v="0"/>
    <x v="0"/>
    <x v="0"/>
    <x v="0"/>
    <m/>
    <x v="0"/>
    <x v="0"/>
    <x v="0"/>
    <x v="0"/>
    <x v="0"/>
    <s v="CARBONATE = TRACE"/>
    <m/>
    <x v="0"/>
    <m/>
    <m/>
    <m/>
    <m/>
  </r>
  <r>
    <x v="0"/>
    <s v="T18N R098W S01 fMESAVERDE/ALMOND"/>
    <n v="49009088"/>
    <x v="0"/>
    <x v="0"/>
    <s v="TABLE ROCK"/>
    <m/>
    <s v="1"/>
    <s v=" 18"/>
    <s v=" 98"/>
    <n v="41.564590000000003"/>
    <n v="-108.39416"/>
    <s v="4903705455"/>
    <s v="UNIT NO. 12"/>
    <x v="0"/>
    <s v="MESAVERDE/ALMOND"/>
    <m/>
    <n v="-20"/>
    <n v="61"/>
    <x v="7"/>
    <n v="6799"/>
    <n v="6860"/>
    <n v="6941"/>
    <n v="6578"/>
    <x v="1"/>
    <d v="1958-03-25T00:00:00"/>
    <n v="8.8000001907348633"/>
    <x v="2"/>
    <n v="15"/>
    <n v="3"/>
    <n v="4473"/>
    <n v="-3"/>
    <x v="0"/>
    <n v="1610"/>
    <n v="7950"/>
    <m/>
    <x v="0"/>
    <n v="7"/>
    <n v="10613"/>
    <x v="0"/>
    <m/>
    <n v="0.74849999999999994"/>
    <n v="0.24687000000000001"/>
    <n v="194.57549999999998"/>
    <n v="0"/>
    <n v="195.57086999999999"/>
    <n v="45.418099999999995"/>
    <n v="130.3005"/>
    <m/>
    <x v="0"/>
    <n v="0.14574000000000001"/>
    <n v="175.86433999999997"/>
    <n v="5.3055094049915236E-2"/>
    <n v="14052"/>
    <n v="0.13942833975268598"/>
    <n v="3.8272570961104791E-3"/>
    <n v="1.2623045548654562E-3"/>
    <n v="0.99491043834902404"/>
    <n v="0.25825644926083369"/>
    <n v="0.74091484379380168"/>
    <n v="8.2870694536481943E-4"/>
    <x v="0"/>
    <m/>
    <x v="0"/>
    <m/>
    <m/>
    <x v="0"/>
    <m/>
    <x v="0"/>
    <x v="0"/>
    <m/>
    <x v="0"/>
    <x v="0"/>
    <x v="0"/>
    <m/>
    <x v="0"/>
    <x v="0"/>
    <x v="0"/>
    <x v="0"/>
    <x v="0"/>
    <x v="0"/>
    <x v="0"/>
    <x v="0"/>
    <x v="0"/>
    <x v="0"/>
    <x v="0"/>
    <x v="0"/>
    <x v="0"/>
    <m/>
    <x v="0"/>
    <x v="0"/>
    <x v="0"/>
    <x v="0"/>
    <x v="0"/>
    <s v="PRODUCTION WATER"/>
    <m/>
    <x v="0"/>
    <m/>
    <m/>
    <m/>
    <m/>
  </r>
  <r>
    <x v="0"/>
    <s v="T18N R096W S31 fLEWIS"/>
    <n v="49124233"/>
    <x v="0"/>
    <x v="0"/>
    <m/>
    <m/>
    <s v="31"/>
    <s v=" 18"/>
    <s v=" 96"/>
    <n v="41.489060000000002"/>
    <n v="-108.27164"/>
    <s v="4903721055"/>
    <s v="CHAMPLIN 534 AMOCO A-1"/>
    <x v="13"/>
    <s v="LEWIS"/>
    <m/>
    <m/>
    <n v="58"/>
    <x v="0"/>
    <n v="10368"/>
    <n v="10426"/>
    <n v="11802"/>
    <m/>
    <x v="0"/>
    <d v="1978-11-13T00:00:00"/>
    <n v="7.5"/>
    <x v="0"/>
    <n v="66"/>
    <n v="12"/>
    <n v="1109"/>
    <n v="55"/>
    <x v="0"/>
    <n v="100"/>
    <n v="1684"/>
    <m/>
    <x v="0"/>
    <n v="1130"/>
    <n v="3301"/>
    <x v="0"/>
    <s v="CHEM LAB"/>
    <n v="3.2934000000000001"/>
    <n v="0.98748000000000002"/>
    <n v="48.241499999999995"/>
    <n v="1.4068999999999998"/>
    <n v="53.929279999999999"/>
    <n v="2.8209999999999997"/>
    <n v="27.600759999999998"/>
    <m/>
    <x v="0"/>
    <n v="23.526600000000002"/>
    <n v="53.948360000000001"/>
    <n v="-1.7686705048425633E-4"/>
    <n v="4153"/>
    <n v="0.11430104641803059"/>
    <n v="6.1068866485886705E-2"/>
    <n v="1.8310646832295926E-2"/>
    <n v="0.92062048668181728"/>
    <n v="5.2290746187650554E-2"/>
    <n v="0.51161444017946045"/>
    <n v="0.43609481363288899"/>
    <x v="0"/>
    <m/>
    <x v="0"/>
    <m/>
    <m/>
    <x v="0"/>
    <m/>
    <x v="0"/>
    <x v="0"/>
    <m/>
    <x v="0"/>
    <x v="0"/>
    <x v="0"/>
    <m/>
    <x v="0"/>
    <x v="0"/>
    <x v="0"/>
    <x v="0"/>
    <x v="0"/>
    <x v="0"/>
    <x v="0"/>
    <x v="0"/>
    <x v="0"/>
    <x v="0"/>
    <x v="0"/>
    <x v="0"/>
    <x v="0"/>
    <m/>
    <x v="0"/>
    <x v="0"/>
    <x v="0"/>
    <x v="0"/>
    <x v="0"/>
    <s v="DST NO 1 SAMPLER"/>
    <m/>
    <x v="0"/>
    <m/>
    <m/>
    <m/>
    <m/>
  </r>
  <r>
    <x v="1"/>
    <s v="T18N R096W S25 fMESAVERDE"/>
    <n v="5158"/>
    <x v="0"/>
    <x v="0"/>
    <s v="WILD ROSE"/>
    <s v="NW NW"/>
    <n v="25"/>
    <n v="18"/>
    <n v="96"/>
    <n v="41.511226000000001"/>
    <n v="-108.17503000000001"/>
    <s v="4903725737"/>
    <s v="25-1 NORTH BARREL SPRINGS"/>
    <x v="0"/>
    <s v="MESAVERDE"/>
    <m/>
    <m/>
    <n v="401"/>
    <x v="0"/>
    <n v="10989"/>
    <n v="11390"/>
    <n v="11505"/>
    <n v="11495"/>
    <x v="2"/>
    <d v="2004-10-26T00:00:00"/>
    <n v="7.85"/>
    <x v="1"/>
    <n v="17.600000000000001"/>
    <n v="11.2"/>
    <n v="1330"/>
    <n v="30.5"/>
    <x v="1"/>
    <n v="919"/>
    <n v="1880"/>
    <n v="0"/>
    <x v="1"/>
    <n v="146"/>
    <n v="9370"/>
    <x v="0"/>
    <s v="BP AMERICA PRODUCTION COMPANY"/>
    <n v="0.87824000000000002"/>
    <n v="0.92164799999999991"/>
    <n v="57.854999999999997"/>
    <n v="0.78018999999999994"/>
    <n v="60.435077999999997"/>
    <n v="25.924989999999998"/>
    <n v="30.813199999999998"/>
    <n v="0"/>
    <x v="1"/>
    <n v="3.0397200000000004"/>
    <n v="59.777909999999999"/>
    <n v="5.4666971592121031E-3"/>
    <n v="4334.3"/>
    <n v="-0.36745401078493611"/>
    <n v="1.4531957748114431E-2"/>
    <n v="1.525021610793652E-2"/>
    <n v="0.97021782614394902"/>
    <n v="0.4336884645180803"/>
    <n v="0.51546131338482726"/>
    <n v="5.0850222097092397E-2"/>
    <x v="1"/>
    <n v="0"/>
    <x v="1"/>
    <n v="0"/>
    <n v="0"/>
    <x v="1"/>
    <n v="7140"/>
    <x v="1"/>
    <x v="1"/>
    <n v="0"/>
    <x v="1"/>
    <x v="1"/>
    <x v="1"/>
    <n v="0"/>
    <x v="1"/>
    <x v="1"/>
    <x v="1"/>
    <x v="1"/>
    <x v="0"/>
    <x v="0"/>
    <x v="0"/>
    <x v="0"/>
    <x v="0"/>
    <x v="0"/>
    <x v="0"/>
    <x v="0"/>
    <x v="0"/>
    <m/>
    <x v="0"/>
    <x v="0"/>
    <x v="0"/>
    <x v="0"/>
    <x v="0"/>
    <s v="3"/>
    <n v="20041026"/>
    <x v="0"/>
    <s v="BP"/>
    <s v="10965"/>
    <s v="10989-11390"/>
    <d v="2004-10-28T00:00:00"/>
  </r>
  <r>
    <x v="1"/>
    <s v="T18N R095W S36 fMESAVERDE/ALMOND"/>
    <n v="3698"/>
    <x v="0"/>
    <x v="0"/>
    <s v="WILD ROSE"/>
    <s v="SW NW"/>
    <n v="36"/>
    <n v="18"/>
    <n v="95"/>
    <n v="41.496259999999999"/>
    <n v="-108.05946"/>
    <s v="4903724698"/>
    <s v="DELANEY RIM 36-04"/>
    <x v="0"/>
    <s v="MESAVERDE/ALMOND"/>
    <m/>
    <m/>
    <m/>
    <x v="0"/>
    <s v="10884"/>
    <m/>
    <n v="11267"/>
    <n v="11265"/>
    <x v="2"/>
    <d v="2003-02-05T00:00:00"/>
    <n v="8.34"/>
    <x v="1"/>
    <n v="9.44"/>
    <n v="2.78"/>
    <n v="1740"/>
    <n v="7.52"/>
    <x v="1"/>
    <n v="1849"/>
    <n v="1868"/>
    <n v="37"/>
    <x v="0"/>
    <n v="43"/>
    <n v="5456"/>
    <x v="0"/>
    <s v="BP AMERICA PRODUCTION COMPANY"/>
    <n v="0.47105599999999997"/>
    <n v="0.2287662"/>
    <n v="75.69"/>
    <n v="0.19236159999999997"/>
    <n v="76.582183799999996"/>
    <n v="52.160289999999996"/>
    <n v="30.616519999999998"/>
    <n v="1.2332099999999999"/>
    <x v="1"/>
    <n v="0.89526000000000006"/>
    <n v="84.905279999999991"/>
    <n v="-5.1540200113044284E-2"/>
    <n v="5556.74"/>
    <n v="9.1475872489498334E-3"/>
    <n v="6.150986778206761E-3"/>
    <n v="2.9871987014295615E-3"/>
    <n v="0.9908618145203637"/>
    <n v="0.61433505666549837"/>
    <n v="0.36059618435979485"/>
    <n v="1.0544220571441495E-2"/>
    <x v="0"/>
    <n v="4.8899999999999997"/>
    <x v="0"/>
    <m/>
    <m/>
    <x v="0"/>
    <n v="7300"/>
    <x v="0"/>
    <x v="0"/>
    <m/>
    <x v="0"/>
    <x v="0"/>
    <x v="0"/>
    <n v="4.53"/>
    <x v="0"/>
    <x v="0"/>
    <x v="0"/>
    <x v="0"/>
    <x v="0"/>
    <x v="0"/>
    <x v="0"/>
    <x v="0"/>
    <x v="0"/>
    <x v="0"/>
    <x v="0"/>
    <x v="0"/>
    <x v="0"/>
    <m/>
    <x v="0"/>
    <x v="0"/>
    <x v="0"/>
    <x v="0"/>
    <x v="0"/>
    <m/>
    <n v="20030205"/>
    <x v="0"/>
    <s v="BP AMERICA"/>
    <m/>
    <m/>
    <d v="2003-02-07T00:00:00"/>
  </r>
  <r>
    <x v="1"/>
    <s v="T18N R095W S36 fMESAVERDE/ALMOND"/>
    <n v="3697"/>
    <x v="0"/>
    <x v="0"/>
    <s v="WILD ROSE"/>
    <s v="NW SW"/>
    <n v="36"/>
    <n v="18"/>
    <n v="95"/>
    <n v="41.489539999999998"/>
    <n v="-108.04859999999999"/>
    <s v="4903724693"/>
    <s v="DELANEY RIM 36-03"/>
    <x v="0"/>
    <s v="MESAVERDE/ALMOND"/>
    <m/>
    <m/>
    <m/>
    <x v="0"/>
    <s v="10743"/>
    <m/>
    <n v="11130"/>
    <n v="11127"/>
    <x v="2"/>
    <d v="2003-02-06T00:00:00"/>
    <n v="8.64"/>
    <x v="1"/>
    <n v="8.57"/>
    <n v="2.78"/>
    <n v="1810"/>
    <n v="6.41"/>
    <x v="1"/>
    <n v="1849"/>
    <n v="1548"/>
    <n v="160"/>
    <x v="0"/>
    <n v="40"/>
    <n v="5456"/>
    <x v="0"/>
    <s v="BP AMERICA PRODUCTION COMPANY"/>
    <n v="0.427643"/>
    <n v="0.2287662"/>
    <n v="78.734999999999999"/>
    <n v="0.1639678"/>
    <n v="79.555376999999993"/>
    <n v="52.160289999999996"/>
    <n v="25.371719999999996"/>
    <n v="5.3327999999999998"/>
    <x v="1"/>
    <n v="0.8328000000000001"/>
    <n v="83.697609999999997"/>
    <n v="-2.5373091642114976E-2"/>
    <n v="5424.76"/>
    <n v="-2.8711229730275993E-3"/>
    <n v="5.3754129026376187E-3"/>
    <n v="2.8755592472398191E-3"/>
    <n v="0.99174902785012253"/>
    <n v="0.62319927653848173"/>
    <n v="0.30313553756194467"/>
    <n v="9.9501049074161158E-3"/>
    <x v="0"/>
    <n v="4.0999999999999996"/>
    <x v="0"/>
    <m/>
    <m/>
    <x v="0"/>
    <n v="7970"/>
    <x v="0"/>
    <x v="0"/>
    <m/>
    <x v="0"/>
    <x v="0"/>
    <x v="0"/>
    <n v="2.21"/>
    <x v="0"/>
    <x v="0"/>
    <x v="0"/>
    <x v="0"/>
    <x v="0"/>
    <x v="0"/>
    <x v="0"/>
    <x v="0"/>
    <x v="0"/>
    <x v="0"/>
    <x v="0"/>
    <x v="0"/>
    <x v="0"/>
    <m/>
    <x v="0"/>
    <x v="0"/>
    <x v="0"/>
    <x v="0"/>
    <x v="0"/>
    <m/>
    <n v="20030206"/>
    <x v="0"/>
    <s v="BP AMERICA"/>
    <m/>
    <m/>
    <d v="2003-02-08T00:00:00"/>
  </r>
  <r>
    <x v="1"/>
    <s v="T18N R095W S36 fMESAVERDE/ALMOND"/>
    <n v="3696"/>
    <x v="0"/>
    <x v="0"/>
    <s v="WAMSUTTER"/>
    <s v="NW NE"/>
    <n v="36"/>
    <n v="18"/>
    <n v="95"/>
    <n v="41.496389999999998"/>
    <n v="-108.051389"/>
    <s v="4903724348"/>
    <s v="DELANEY RIM 36-02"/>
    <x v="0"/>
    <s v="MESAVERDE/ALMOND"/>
    <m/>
    <m/>
    <m/>
    <x v="0"/>
    <s v="10705"/>
    <m/>
    <n v="11105"/>
    <n v="11103"/>
    <x v="2"/>
    <d v="2003-02-12T00:00:00"/>
    <n v="8.39"/>
    <x v="1"/>
    <n v="10.199999999999999"/>
    <n v="0"/>
    <n v="1650"/>
    <n v="25.8"/>
    <x v="1"/>
    <n v="1370"/>
    <n v="2375"/>
    <n v="53.4"/>
    <x v="0"/>
    <n v="26"/>
    <n v="5326"/>
    <x v="0"/>
    <s v="BP AMERICA PRODUCTION COMPANY"/>
    <n v="0.50897999999999999"/>
    <n v="0"/>
    <n v="71.775000000000006"/>
    <n v="0.659964"/>
    <n v="72.943943999999988"/>
    <n v="38.6477"/>
    <n v="38.926250000000003"/>
    <n v="1.7798219999999998"/>
    <x v="1"/>
    <n v="0.54132000000000002"/>
    <n v="79.895091999999991"/>
    <n v="-4.5480187404479608E-2"/>
    <n v="5510.4"/>
    <n v="1.7016721420397885E-2"/>
    <n v="6.9776868659583323E-3"/>
    <n v="0"/>
    <n v="0.99302231313404177"/>
    <n v="0.48373059010933994"/>
    <n v="0.48721703706155067"/>
    <n v="6.7753849009899144E-3"/>
    <x v="0"/>
    <n v="3.16"/>
    <x v="0"/>
    <m/>
    <m/>
    <x v="0"/>
    <n v="7300"/>
    <x v="0"/>
    <x v="0"/>
    <m/>
    <x v="0"/>
    <x v="0"/>
    <x v="0"/>
    <n v="2.81"/>
    <x v="0"/>
    <x v="0"/>
    <x v="0"/>
    <x v="0"/>
    <x v="0"/>
    <x v="0"/>
    <x v="0"/>
    <x v="0"/>
    <x v="0"/>
    <x v="0"/>
    <x v="0"/>
    <x v="0"/>
    <x v="0"/>
    <m/>
    <x v="0"/>
    <x v="0"/>
    <x v="0"/>
    <x v="0"/>
    <x v="0"/>
    <m/>
    <n v="20030212"/>
    <x v="0"/>
    <s v="BP AMERICA"/>
    <m/>
    <m/>
    <d v="2003-02-14T00:00:00"/>
  </r>
  <r>
    <x v="1"/>
    <s v="T18N R095W S36 fLEWIS-MESAVERDE"/>
    <n v="3473"/>
    <x v="0"/>
    <x v="0"/>
    <s v="WILD ROSE"/>
    <s v="NW SE"/>
    <n v="36"/>
    <n v="18"/>
    <n v="95"/>
    <n v="41.490279999999998"/>
    <n v="-108.05194400000001"/>
    <s v="4903724349"/>
    <s v="DELANEY RIM 36-01"/>
    <x v="0"/>
    <s v="LEWIS-MESAVERDE"/>
    <m/>
    <m/>
    <m/>
    <x v="0"/>
    <s v="10234"/>
    <m/>
    <n v="11110"/>
    <n v="11084"/>
    <x v="2"/>
    <d v="2002-11-22T00:00:00"/>
    <n v="6.66"/>
    <x v="1"/>
    <n v="16.5"/>
    <n v="1.47"/>
    <n v="2290"/>
    <n v="89.9"/>
    <x v="1"/>
    <n v="2649"/>
    <n v="1779"/>
    <m/>
    <x v="0"/>
    <n v="12"/>
    <n v="6588"/>
    <x v="0"/>
    <s v="BP AMERICA PRODUCTION CO"/>
    <n v="0.82335000000000003"/>
    <n v="0.1209663"/>
    <n v="99.614999999999995"/>
    <n v="2.299642"/>
    <n v="102.8589583"/>
    <n v="74.728290000000001"/>
    <n v="29.157809999999998"/>
    <n v="0"/>
    <x v="1"/>
    <n v="0.24984000000000001"/>
    <n v="104.13594000000001"/>
    <n v="-6.1691457639176392E-3"/>
    <n v="6837.87"/>
    <n v="1.8611084421344754E-2"/>
    <n v="8.0046503834756422E-3"/>
    <n v="1.1760404927219645E-3"/>
    <n v="0.99081930912380245"/>
    <n v="0.71760325973914474"/>
    <n v="0.27999756856278435"/>
    <n v="2.3991716980708102E-3"/>
    <x v="0"/>
    <m/>
    <x v="0"/>
    <m/>
    <m/>
    <x v="0"/>
    <n v="9580"/>
    <x v="0"/>
    <x v="0"/>
    <m/>
    <x v="0"/>
    <x v="0"/>
    <x v="0"/>
    <m/>
    <x v="0"/>
    <x v="0"/>
    <x v="0"/>
    <x v="0"/>
    <x v="0"/>
    <x v="0"/>
    <x v="0"/>
    <x v="0"/>
    <x v="0"/>
    <x v="0"/>
    <x v="0"/>
    <x v="0"/>
    <x v="0"/>
    <m/>
    <x v="0"/>
    <x v="0"/>
    <x v="0"/>
    <x v="0"/>
    <x v="0"/>
    <m/>
    <n v="20021122"/>
    <x v="0"/>
    <s v="BP AMERICA"/>
    <m/>
    <m/>
    <d v="2002-11-24T00:00:00"/>
  </r>
  <r>
    <x v="1"/>
    <s v="T18N R095W S35 fMESAVERDE"/>
    <n v="5069"/>
    <x v="0"/>
    <x v="0"/>
    <s v="WILD ROSE"/>
    <s v="NW SE"/>
    <n v="35"/>
    <n v="18"/>
    <n v="95"/>
    <n v="41.488860000000003"/>
    <n v="-108.06909"/>
    <s v="4903725052"/>
    <s v="35-1 WILD ROSE"/>
    <x v="0"/>
    <s v="MESAVERDE"/>
    <m/>
    <m/>
    <n v="356"/>
    <x v="0"/>
    <n v="10996"/>
    <n v="11352"/>
    <n v="11456"/>
    <m/>
    <x v="2"/>
    <d v="2005-03-15T00:00:00"/>
    <n v="7.38"/>
    <x v="1"/>
    <n v="5.7"/>
    <n v="2.2000000000000002"/>
    <n v="1420"/>
    <n v="26.5"/>
    <x v="1"/>
    <n v="1470"/>
    <n v="2070"/>
    <n v="0"/>
    <x v="1"/>
    <n v="40"/>
    <n v="4240"/>
    <x v="0"/>
    <s v="BP AMERICA PRODUCTION COMPANY"/>
    <n v="0.28443000000000002"/>
    <n v="0.18103800000000003"/>
    <n v="61.77"/>
    <n v="0.67786999999999997"/>
    <n v="62.913337999999996"/>
    <n v="41.468699999999998"/>
    <n v="33.927299999999995"/>
    <n v="0"/>
    <x v="1"/>
    <n v="0.8328000000000001"/>
    <n v="76.228799999999993"/>
    <n v="-9.5696833406426443E-2"/>
    <n v="5034.3999999999996"/>
    <n v="8.5655136720434705E-2"/>
    <n v="4.5209809086906184E-3"/>
    <n v="2.8775774065588453E-3"/>
    <n v="0.99260144168475051"/>
    <n v="0.54400305396385618"/>
    <n v="0.44507194131351929"/>
    <n v="1.0925004722624523E-2"/>
    <x v="1"/>
    <n v="6.7"/>
    <x v="1"/>
    <n v="0"/>
    <n v="0"/>
    <x v="1"/>
    <n v="7320"/>
    <x v="1"/>
    <x v="1"/>
    <n v="0"/>
    <x v="1"/>
    <x v="1"/>
    <x v="1"/>
    <n v="0"/>
    <x v="1"/>
    <x v="1"/>
    <x v="1"/>
    <x v="1"/>
    <x v="0"/>
    <x v="0"/>
    <x v="0"/>
    <x v="0"/>
    <x v="0"/>
    <x v="0"/>
    <x v="0"/>
    <x v="0"/>
    <x v="0"/>
    <m/>
    <x v="0"/>
    <x v="0"/>
    <x v="0"/>
    <x v="0"/>
    <x v="0"/>
    <m/>
    <n v="20050315"/>
    <x v="0"/>
    <s v="BP ID No WR35-01"/>
    <m/>
    <s v="10996-11352"/>
    <d v="2005-03-17T00:00:00"/>
  </r>
  <r>
    <x v="1"/>
    <s v="T18N R095W S23 fMESAVERDE"/>
    <n v="5946"/>
    <x v="0"/>
    <x v="0"/>
    <s v="DELANEY RIM"/>
    <s v="NW NW"/>
    <n v="23"/>
    <n v="18"/>
    <n v="95"/>
    <n v="41.527354000000003"/>
    <n v="-108.080203"/>
    <s v="4903726976"/>
    <s v="DELANEY RIM 23-40"/>
    <x v="0"/>
    <s v="MESAVERDE"/>
    <m/>
    <m/>
    <n v="183"/>
    <x v="0"/>
    <n v="10766"/>
    <n v="10949"/>
    <n v="11205"/>
    <n v="11200"/>
    <x v="2"/>
    <d v="1899-12-31T00:00:00"/>
    <n v="7.46"/>
    <x v="1"/>
    <n v="14"/>
    <n v="0"/>
    <n v="1870"/>
    <n v="0"/>
    <x v="1"/>
    <n v="2430"/>
    <n v="0"/>
    <n v="0"/>
    <x v="1"/>
    <n v="538"/>
    <n v="6790"/>
    <x v="0"/>
    <s v="BP AMERICA PRODUCTION COMPANY"/>
    <n v="0.6986"/>
    <n v="0"/>
    <n v="81.344999999999999"/>
    <n v="0"/>
    <n v="82.043599999999998"/>
    <n v="68.550299999999993"/>
    <n v="0"/>
    <n v="0"/>
    <x v="1"/>
    <n v="11.201160000000002"/>
    <n v="79.751459999999994"/>
    <n v="1.4166934392187275E-2"/>
    <n v="4852"/>
    <n v="-0.16646624291358872"/>
    <n v="8.5149847154439833E-3"/>
    <n v="0"/>
    <n v="0.99148501528455601"/>
    <n v="0.85954915433523094"/>
    <n v="0"/>
    <n v="0.14045084566476906"/>
    <x v="1"/>
    <n v="29"/>
    <x v="1"/>
    <n v="0"/>
    <n v="0"/>
    <x v="1"/>
    <n v="11300"/>
    <x v="2"/>
    <x v="1"/>
    <n v="0"/>
    <x v="1"/>
    <x v="1"/>
    <x v="1"/>
    <n v="0"/>
    <x v="1"/>
    <x v="1"/>
    <x v="1"/>
    <x v="1"/>
    <x v="0"/>
    <x v="0"/>
    <x v="0"/>
    <x v="0"/>
    <x v="0"/>
    <x v="0"/>
    <x v="0"/>
    <x v="0"/>
    <x v="0"/>
    <m/>
    <x v="0"/>
    <x v="0"/>
    <x v="0"/>
    <x v="0"/>
    <x v="0"/>
    <m/>
    <n v="19000101"/>
    <x v="0"/>
    <s v="WYOMING ANALYTICAL LABS ROCK SPRINGS ID No D7970"/>
    <m/>
    <s v="10766-10949"/>
    <d v="2007-08-23T00:00:00"/>
  </r>
  <r>
    <x v="1"/>
    <s v="T18N R095W S23 fMESAVERDE"/>
    <n v="4241"/>
    <x v="0"/>
    <x v="0"/>
    <s v="WILD ROSE"/>
    <s v="SE NE"/>
    <n v="23"/>
    <n v="18"/>
    <n v="95"/>
    <n v="41.525385999999997"/>
    <n v="-108.06902599999999"/>
    <s v="4903725050"/>
    <s v="DELANEY RIM 23-01"/>
    <x v="0"/>
    <s v="MESAVERDE"/>
    <m/>
    <m/>
    <m/>
    <x v="0"/>
    <s v="10654"/>
    <m/>
    <n v="11053"/>
    <n v="11035"/>
    <x v="2"/>
    <d v="2003-11-04T00:00:00"/>
    <n v="7.76"/>
    <x v="1"/>
    <n v="15"/>
    <n v="2.7"/>
    <n v="1721"/>
    <n v="37"/>
    <x v="1"/>
    <n v="1799"/>
    <n v="1507"/>
    <m/>
    <x v="0"/>
    <n v="113"/>
    <n v="5610"/>
    <x v="0"/>
    <s v="BP AMERICAN PRODUCTION COMPANY"/>
    <n v="0.74849999999999994"/>
    <n v="0.22218300000000002"/>
    <n v="74.863500000000002"/>
    <n v="0.94645999999999997"/>
    <n v="76.780642999999998"/>
    <n v="50.749789999999997"/>
    <n v="24.699729999999999"/>
    <n v="0"/>
    <x v="1"/>
    <n v="2.3526600000000002"/>
    <n v="77.802179999999993"/>
    <n v="-6.608347422921595E-3"/>
    <n v="5194.7"/>
    <n v="-3.8436976500967189E-2"/>
    <n v="9.7485508163821961E-3"/>
    <n v="2.8937371623730741E-3"/>
    <n v="0.98735771202124478"/>
    <n v="0.65229264784097307"/>
    <n v="0.31746835371451032"/>
    <n v="3.02389984445166E-2"/>
    <x v="0"/>
    <n v="33"/>
    <x v="0"/>
    <m/>
    <m/>
    <x v="0"/>
    <n v="7900"/>
    <x v="0"/>
    <x v="0"/>
    <m/>
    <x v="0"/>
    <x v="0"/>
    <x v="0"/>
    <m/>
    <x v="0"/>
    <x v="0"/>
    <x v="0"/>
    <x v="0"/>
    <x v="0"/>
    <x v="0"/>
    <x v="0"/>
    <x v="0"/>
    <x v="0"/>
    <x v="0"/>
    <x v="0"/>
    <x v="0"/>
    <x v="0"/>
    <m/>
    <x v="0"/>
    <x v="0"/>
    <x v="0"/>
    <x v="0"/>
    <x v="0"/>
    <m/>
    <n v="2003114"/>
    <x v="0"/>
    <s v="BP AMERICA"/>
    <m/>
    <m/>
    <d v="2003-11-05T00:00:00"/>
  </r>
  <r>
    <x v="1"/>
    <s v="T18N R095W S21 fMESAVERDE"/>
    <n v="4240"/>
    <x v="0"/>
    <x v="0"/>
    <s v="TWO RIM"/>
    <s v="C SW"/>
    <n v="21"/>
    <n v="18"/>
    <n v="95"/>
    <n v="41.518034999999998"/>
    <n v="-108.116879"/>
    <s v="4903724963"/>
    <s v="TWO RIM UNIT 21-01"/>
    <x v="0"/>
    <s v="MESAVERDE"/>
    <m/>
    <m/>
    <m/>
    <x v="0"/>
    <s v="10770"/>
    <m/>
    <n v="11167"/>
    <m/>
    <x v="2"/>
    <d v="2003-11-04T00:00:00"/>
    <n v="8.2100000000000009"/>
    <x v="1"/>
    <n v="13"/>
    <n v="2.1"/>
    <n v="1410"/>
    <n v="32"/>
    <x v="1"/>
    <n v="300"/>
    <n v="3120"/>
    <m/>
    <x v="0"/>
    <n v="51"/>
    <n v="4775"/>
    <x v="0"/>
    <s v="BP AMERICAN PRODUCTION COMPANY"/>
    <n v="0.64870000000000005"/>
    <n v="0.17280900000000002"/>
    <n v="61.335000000000001"/>
    <n v="0.81855999999999995"/>
    <n v="62.975068999999991"/>
    <n v="8.4629999999999992"/>
    <n v="51.136799999999994"/>
    <n v="0"/>
    <x v="1"/>
    <n v="1.06182"/>
    <n v="60.661619999999992"/>
    <n v="1.871167061097858E-2"/>
    <n v="4928.1000000000004"/>
    <n v="1.5778462553204683E-2"/>
    <n v="1.0300901774319615E-2"/>
    <n v="2.7440859175557244E-3"/>
    <n v="0.98695501230812466"/>
    <n v="0.13951160552586628"/>
    <n v="0.84298441090099474"/>
    <n v="1.7503983573138999E-2"/>
    <x v="0"/>
    <n v="3.7"/>
    <x v="0"/>
    <m/>
    <m/>
    <x v="0"/>
    <n v="6060"/>
    <x v="0"/>
    <x v="0"/>
    <m/>
    <x v="0"/>
    <x v="0"/>
    <x v="0"/>
    <n v="0.7"/>
    <x v="0"/>
    <x v="0"/>
    <x v="0"/>
    <x v="0"/>
    <x v="0"/>
    <x v="0"/>
    <x v="0"/>
    <x v="0"/>
    <x v="0"/>
    <x v="0"/>
    <x v="0"/>
    <x v="0"/>
    <x v="0"/>
    <m/>
    <x v="0"/>
    <x v="0"/>
    <x v="0"/>
    <x v="0"/>
    <x v="0"/>
    <m/>
    <m/>
    <x v="0"/>
    <s v="BP AMERICA"/>
    <m/>
    <m/>
    <d v="2003-11-05T00:00:00"/>
  </r>
  <r>
    <x v="1"/>
    <s v="T18N R095W S19 fMESAVERDE"/>
    <n v="5064"/>
    <x v="0"/>
    <x v="0"/>
    <s v="WELLS BLUFF"/>
    <s v="NE NE"/>
    <n v="19"/>
    <n v="18"/>
    <n v="95"/>
    <n v="41.525401000000002"/>
    <n v="-108.145408"/>
    <s v="4903725950"/>
    <s v="2 CHAMPLIN 221 C"/>
    <x v="0"/>
    <s v="MESAVERDE"/>
    <m/>
    <m/>
    <n v="74"/>
    <x v="0"/>
    <n v="11072"/>
    <n v="11146"/>
    <n v="11252"/>
    <m/>
    <x v="2"/>
    <d v="2005-03-18T00:00:00"/>
    <n v="7.98"/>
    <x v="1"/>
    <n v="16.5"/>
    <n v="3.3"/>
    <n v="2160"/>
    <n v="49"/>
    <x v="1"/>
    <n v="1720"/>
    <n v="2850"/>
    <n v="0"/>
    <x v="1"/>
    <n v="143"/>
    <n v="6500"/>
    <x v="0"/>
    <s v="BP AMERICA PRODUCTION COMPANY"/>
    <n v="0.82335000000000003"/>
    <n v="0.27155699999999999"/>
    <n v="93.96"/>
    <n v="1.25342"/>
    <n v="96.308327000000006"/>
    <n v="48.5212"/>
    <n v="46.711499999999994"/>
    <n v="0"/>
    <x v="1"/>
    <n v="2.9772600000000002"/>
    <n v="98.209959999999995"/>
    <n v="-9.7761142632311476E-3"/>
    <n v="6941.8"/>
    <n v="3.2867621895877053E-2"/>
    <n v="8.5491050010660027E-3"/>
    <n v="2.8196627276060975E-3"/>
    <n v="0.98863123227132788"/>
    <n v="0.49405579637747538"/>
    <n v="0.47562894842844855"/>
    <n v="3.0315255194076043E-2"/>
    <x v="1"/>
    <n v="22"/>
    <x v="1"/>
    <n v="0"/>
    <n v="0"/>
    <x v="1"/>
    <n v="11200"/>
    <x v="1"/>
    <x v="1"/>
    <n v="0"/>
    <x v="1"/>
    <x v="1"/>
    <x v="1"/>
    <n v="0"/>
    <x v="1"/>
    <x v="1"/>
    <x v="1"/>
    <x v="1"/>
    <x v="0"/>
    <x v="0"/>
    <x v="0"/>
    <x v="0"/>
    <x v="0"/>
    <x v="0"/>
    <x v="0"/>
    <x v="0"/>
    <x v="0"/>
    <m/>
    <x v="0"/>
    <x v="0"/>
    <x v="0"/>
    <x v="0"/>
    <x v="0"/>
    <m/>
    <n v="20050318"/>
    <x v="0"/>
    <s v="BP ID No CH221 C2"/>
    <m/>
    <s v="11072-11146"/>
    <d v="2005-03-20T00:00:00"/>
  </r>
  <r>
    <x v="1"/>
    <s v="T18N R095W S15 fMESAVERDE"/>
    <n v="4236"/>
    <x v="0"/>
    <x v="0"/>
    <s v="TWO RIM"/>
    <s v="NE SW"/>
    <n v="15"/>
    <n v="18"/>
    <n v="95"/>
    <n v="41.533062999999999"/>
    <n v="-108.097797"/>
    <s v="4903724976"/>
    <s v="TWO RIM UNIT 15-01"/>
    <x v="0"/>
    <s v="MESAVERDE"/>
    <m/>
    <m/>
    <m/>
    <x v="0"/>
    <s v="10598"/>
    <m/>
    <n v="10990"/>
    <m/>
    <x v="2"/>
    <d v="2003-11-04T00:00:00"/>
    <n v="7.92"/>
    <x v="1"/>
    <n v="28"/>
    <n v="4.5999999999999996"/>
    <n v="2112"/>
    <n v="42"/>
    <x v="1"/>
    <n v="2549"/>
    <n v="1692"/>
    <m/>
    <x v="0"/>
    <n v="86"/>
    <n v="7760"/>
    <x v="0"/>
    <s v="BP AMERICAN PRODUCTION COMPANY"/>
    <n v="1.3972"/>
    <n v="0.37853399999999998"/>
    <n v="91.872"/>
    <n v="1.07436"/>
    <n v="94.722093999999998"/>
    <n v="71.907290000000003"/>
    <n v="27.731879999999997"/>
    <n v="0"/>
    <x v="1"/>
    <n v="1.7905200000000001"/>
    <n v="101.42969000000001"/>
    <n v="-3.4195946950959205E-2"/>
    <n v="6513.6"/>
    <n v="-8.732204909763476E-2"/>
    <n v="1.4750518500995133E-2"/>
    <n v="3.9962587820324153E-3"/>
    <n v="0.98125322271697246"/>
    <n v="0.70893729439575337"/>
    <n v="0.27340988619801554"/>
    <n v="1.7652819406231056E-2"/>
    <x v="0"/>
    <n v="16"/>
    <x v="0"/>
    <m/>
    <m/>
    <x v="0"/>
    <n v="9920"/>
    <x v="0"/>
    <x v="0"/>
    <m/>
    <x v="0"/>
    <x v="0"/>
    <x v="0"/>
    <n v="1.2"/>
    <x v="0"/>
    <x v="0"/>
    <x v="0"/>
    <x v="0"/>
    <x v="0"/>
    <x v="0"/>
    <x v="0"/>
    <x v="0"/>
    <x v="0"/>
    <x v="0"/>
    <x v="0"/>
    <x v="0"/>
    <x v="0"/>
    <m/>
    <x v="0"/>
    <x v="0"/>
    <x v="0"/>
    <x v="0"/>
    <x v="0"/>
    <m/>
    <n v="2003114"/>
    <x v="0"/>
    <s v="BP AMERICA"/>
    <m/>
    <m/>
    <d v="2003-11-05T00:00:00"/>
  </r>
  <r>
    <x v="1"/>
    <s v="T18N R095W S13 fMESAVERDE"/>
    <n v="3560"/>
    <x v="0"/>
    <x v="0"/>
    <s v="WILD ROSE"/>
    <s v="SW NW"/>
    <n v="13"/>
    <n v="18"/>
    <n v="95"/>
    <n v="41.539560000000002"/>
    <n v="-108.059347"/>
    <s v="4903724610"/>
    <s v="WILD ROSE 13-04"/>
    <x v="0"/>
    <s v="MESAVERDE"/>
    <m/>
    <m/>
    <m/>
    <x v="0"/>
    <s v="10110"/>
    <m/>
    <n v="10571"/>
    <n v="10524"/>
    <x v="2"/>
    <d v="2002-11-13T00:00:00"/>
    <n v="6.62"/>
    <x v="1"/>
    <n v="17.5"/>
    <n v="4.05"/>
    <n v="2340"/>
    <n v="13.7"/>
    <x v="1"/>
    <n v="3349"/>
    <n v="1914"/>
    <m/>
    <x v="0"/>
    <n v="13"/>
    <n v="7710"/>
    <x v="0"/>
    <s v="BP AMERICA PRODUCTION CO"/>
    <n v="0.87324999999999997"/>
    <n v="0.33327449999999997"/>
    <n v="101.79"/>
    <n v="0.35044599999999998"/>
    <n v="103.3469705"/>
    <n v="94.475290000000001"/>
    <n v="31.370459999999998"/>
    <n v="0"/>
    <x v="1"/>
    <n v="0.27066000000000001"/>
    <n v="126.11641"/>
    <n v="-9.9229077207811836E-2"/>
    <n v="7651.25"/>
    <n v="-3.8245585482952235E-3"/>
    <n v="8.4496913240432146E-3"/>
    <n v="3.2248115100771144E-3"/>
    <n v="0.9883254971658797"/>
    <n v="0.74911179282696039"/>
    <n v="0.24874209470440839"/>
    <n v="2.1461124686311638E-3"/>
    <x v="0"/>
    <n v="0.19"/>
    <x v="0"/>
    <m/>
    <m/>
    <x v="0"/>
    <n v="12050"/>
    <x v="0"/>
    <x v="0"/>
    <m/>
    <x v="0"/>
    <x v="0"/>
    <x v="0"/>
    <m/>
    <x v="0"/>
    <x v="0"/>
    <x v="0"/>
    <x v="0"/>
    <x v="0"/>
    <x v="0"/>
    <x v="0"/>
    <x v="0"/>
    <x v="0"/>
    <x v="0"/>
    <x v="0"/>
    <x v="0"/>
    <x v="0"/>
    <m/>
    <x v="0"/>
    <x v="0"/>
    <x v="0"/>
    <x v="0"/>
    <x v="0"/>
    <m/>
    <n v="20021113"/>
    <x v="0"/>
    <s v="BP AMERICA"/>
    <m/>
    <m/>
    <d v="2002-11-15T00:00:00"/>
  </r>
  <r>
    <x v="1"/>
    <s v="T18N R095W S13 fMESAVERDE"/>
    <n v="3558"/>
    <x v="0"/>
    <x v="0"/>
    <s v="WILD ROSE"/>
    <s v="NE NE"/>
    <n v="13"/>
    <n v="18"/>
    <n v="95"/>
    <n v="41.532409999999999"/>
    <n v="-108.048728"/>
    <s v="4903724623"/>
    <s v="WILD ROSE 13-02"/>
    <x v="0"/>
    <s v="MESAVERDE"/>
    <m/>
    <m/>
    <m/>
    <x v="0"/>
    <s v="10090"/>
    <m/>
    <n v="10585"/>
    <m/>
    <x v="2"/>
    <d v="2002-11-19T00:00:00"/>
    <n v="7.3"/>
    <x v="1"/>
    <n v="17.5"/>
    <n v="9.58"/>
    <n v="3000"/>
    <n v="29.4"/>
    <x v="1"/>
    <n v="4749"/>
    <n v="1402"/>
    <m/>
    <x v="0"/>
    <n v="34"/>
    <n v="9676"/>
    <x v="0"/>
    <s v="BP AMERICA PRODUCTION CO"/>
    <n v="0.87324999999999997"/>
    <n v="0.78833819999999999"/>
    <n v="130.5"/>
    <n v="0.75205199999999994"/>
    <n v="132.9136402"/>
    <n v="133.96929"/>
    <n v="22.978779999999997"/>
    <n v="0"/>
    <x v="1"/>
    <n v="0.70788000000000006"/>
    <n v="157.65594999999999"/>
    <n v="-8.5151064097828591E-2"/>
    <n v="9241.48"/>
    <n v="-2.2969232688497647E-2"/>
    <n v="6.5700555540122805E-3"/>
    <n v="5.9312061486974455E-3"/>
    <n v="0.98749873829729018"/>
    <n v="0.84975727208519569"/>
    <n v="0.14575269756707565"/>
    <n v="4.4900303477287103E-3"/>
    <x v="0"/>
    <n v="6.24"/>
    <x v="0"/>
    <m/>
    <m/>
    <x v="0"/>
    <n v="13850"/>
    <x v="0"/>
    <x v="0"/>
    <m/>
    <x v="0"/>
    <x v="0"/>
    <x v="0"/>
    <m/>
    <x v="0"/>
    <x v="0"/>
    <x v="0"/>
    <x v="0"/>
    <x v="0"/>
    <x v="0"/>
    <x v="0"/>
    <x v="0"/>
    <x v="0"/>
    <x v="0"/>
    <x v="0"/>
    <x v="0"/>
    <x v="0"/>
    <m/>
    <x v="0"/>
    <x v="0"/>
    <x v="0"/>
    <x v="0"/>
    <x v="0"/>
    <m/>
    <n v="20021119"/>
    <x v="0"/>
    <s v="BP AMERICA"/>
    <m/>
    <m/>
    <d v="2002-11-21T00:00:00"/>
  </r>
  <r>
    <x v="1"/>
    <s v="T18N R095W S11 fMESAVERDE/ALMOND"/>
    <n v="3755"/>
    <x v="0"/>
    <x v="0"/>
    <s v="TWO RIM"/>
    <s v="NW NE"/>
    <n v="11"/>
    <n v="18"/>
    <n v="95"/>
    <n v="41.554850000000002"/>
    <n v="-108.06936"/>
    <s v="4903724935"/>
    <s v="TWO RIM 11-01"/>
    <x v="0"/>
    <s v="MESAVERDE/ALMOND"/>
    <m/>
    <m/>
    <m/>
    <x v="0"/>
    <s v="10121"/>
    <m/>
    <n v="10411"/>
    <n v="10391"/>
    <x v="2"/>
    <d v="2003-01-08T00:00:00"/>
    <n v="7.43"/>
    <x v="1"/>
    <n v="35.1"/>
    <n v="7.48"/>
    <n v="3560"/>
    <n v="19.2"/>
    <x v="1"/>
    <n v="5348"/>
    <n v="2022"/>
    <m/>
    <x v="0"/>
    <n v="20"/>
    <n v="11220"/>
    <x v="0"/>
    <s v="BP AMERICA PRODUCTION COMPANY"/>
    <n v="1.75149"/>
    <n v="0.6155292"/>
    <n v="154.86000000000001"/>
    <n v="0.49113599999999996"/>
    <n v="157.71815519999998"/>
    <n v="150.86707999999999"/>
    <n v="33.14058"/>
    <n v="0"/>
    <x v="1"/>
    <n v="0.41640000000000005"/>
    <n v="184.42406"/>
    <n v="-7.8054983026251273E-2"/>
    <n v="11011.78"/>
    <n v="-9.3658717385652953E-3"/>
    <n v="1.1105189493111699E-2"/>
    <n v="3.9027162042280855E-3"/>
    <n v="0.98499209430266033"/>
    <n v="0.81804445688919325"/>
    <n v="0.17969770321724834"/>
    <n v="2.2578398935583568E-3"/>
    <x v="0"/>
    <n v="41.8"/>
    <x v="0"/>
    <m/>
    <m/>
    <x v="0"/>
    <n v="16800"/>
    <x v="0"/>
    <x v="0"/>
    <m/>
    <x v="0"/>
    <x v="0"/>
    <x v="0"/>
    <n v="16"/>
    <x v="0"/>
    <x v="0"/>
    <x v="0"/>
    <x v="0"/>
    <x v="0"/>
    <x v="0"/>
    <x v="0"/>
    <x v="0"/>
    <x v="0"/>
    <x v="0"/>
    <x v="0"/>
    <x v="0"/>
    <x v="0"/>
    <m/>
    <x v="0"/>
    <x v="0"/>
    <x v="0"/>
    <x v="0"/>
    <x v="0"/>
    <m/>
    <n v="20030108"/>
    <x v="0"/>
    <s v="BP AMERICA"/>
    <m/>
    <m/>
    <d v="2003-01-10T00:00:00"/>
  </r>
  <r>
    <x v="1"/>
    <s v="T18N R095W S11 fMESAVERDE"/>
    <n v="4280"/>
    <x v="0"/>
    <x v="0"/>
    <s v="TWO RIM"/>
    <s v="NW SE"/>
    <n v="11"/>
    <n v="18"/>
    <n v="95"/>
    <n v="41.547066000000001"/>
    <n v="-108.068988"/>
    <s v="4903725244"/>
    <s v="TWO RIM UNIT 11-02"/>
    <x v="0"/>
    <s v="MESAVERDE"/>
    <m/>
    <m/>
    <m/>
    <x v="0"/>
    <s v="10290"/>
    <m/>
    <n v="10510"/>
    <n v="10498"/>
    <x v="2"/>
    <d v="2003-09-03T00:00:00"/>
    <n v="7.44"/>
    <x v="1"/>
    <n v="18"/>
    <n v="3.4"/>
    <n v="3200"/>
    <n v="9.4"/>
    <x v="1"/>
    <n v="4349"/>
    <n v="1819"/>
    <m/>
    <x v="0"/>
    <n v="13"/>
    <n v="9536"/>
    <x v="0"/>
    <s v="BP AMERICAN PRODUCTION COMPANY"/>
    <n v="0.8982"/>
    <n v="0.27978599999999998"/>
    <n v="139.19999999999999"/>
    <n v="0.240452"/>
    <n v="140.618438"/>
    <n v="122.68528999999999"/>
    <n v="29.813409999999998"/>
    <n v="0"/>
    <x v="1"/>
    <n v="0.27066000000000001"/>
    <n v="152.76935999999998"/>
    <n v="-4.141590782858659E-2"/>
    <n v="9411.7999999999993"/>
    <n v="-6.5548506950675401E-3"/>
    <n v="6.3874980605317204E-3"/>
    <n v="1.9896821780938856E-3"/>
    <n v="0.99162281976137434"/>
    <n v="0.80307523707633532"/>
    <n v="0.19515307257947537"/>
    <n v="1.7716903441894372E-3"/>
    <x v="0"/>
    <n v="2.1"/>
    <x v="0"/>
    <m/>
    <m/>
    <x v="0"/>
    <n v="14980"/>
    <x v="0"/>
    <x v="0"/>
    <m/>
    <x v="0"/>
    <x v="0"/>
    <x v="0"/>
    <n v="12"/>
    <x v="0"/>
    <x v="0"/>
    <x v="0"/>
    <x v="0"/>
    <x v="0"/>
    <x v="0"/>
    <x v="0"/>
    <x v="0"/>
    <x v="0"/>
    <x v="0"/>
    <x v="0"/>
    <x v="0"/>
    <x v="0"/>
    <m/>
    <x v="0"/>
    <x v="0"/>
    <x v="0"/>
    <x v="0"/>
    <x v="0"/>
    <m/>
    <n v="200393"/>
    <x v="0"/>
    <s v="BP AMERICA"/>
    <m/>
    <m/>
    <d v="2003-09-04T00:00:00"/>
  </r>
  <r>
    <x v="1"/>
    <s v="T18N R095W S10 fMESAVERDE"/>
    <n v="4091"/>
    <x v="0"/>
    <x v="0"/>
    <s v="TWO RIM"/>
    <s v="SW NW"/>
    <n v="10"/>
    <n v="18"/>
    <n v="95"/>
    <n v="41.550832"/>
    <n v="-108.098956"/>
    <s v="4903724960"/>
    <s v="TWO RIM UNIT 10-01"/>
    <x v="0"/>
    <s v="MESAVERDE"/>
    <m/>
    <m/>
    <m/>
    <x v="0"/>
    <s v="10657"/>
    <m/>
    <n v="11063"/>
    <m/>
    <x v="2"/>
    <d v="2003-06-12T00:00:00"/>
    <n v="7.88"/>
    <x v="1"/>
    <n v="26.9"/>
    <m/>
    <n v="3117"/>
    <n v="7.5"/>
    <x v="1"/>
    <n v="3749"/>
    <n v="1092"/>
    <m/>
    <x v="0"/>
    <n v="54"/>
    <n v="8412"/>
    <x v="0"/>
    <s v="BP AMERICA PRODUCTION COMPANY"/>
    <n v="1.3423099999999999"/>
    <n v="0"/>
    <n v="135.58949999999999"/>
    <n v="0.19184999999999999"/>
    <n v="137.12365999999997"/>
    <n v="105.75928999999999"/>
    <n v="17.897879999999997"/>
    <n v="0"/>
    <x v="1"/>
    <n v="1.1242800000000002"/>
    <n v="124.78144999999999"/>
    <n v="4.7124739185119301E-2"/>
    <n v="8046.4"/>
    <n v="-2.2213580907014068E-2"/>
    <n v="9.789047346023292E-3"/>
    <n v="0"/>
    <n v="0.99021095265397674"/>
    <n v="0.84755618723776649"/>
    <n v="0.14343381969034658"/>
    <n v="9.0099930718868897E-3"/>
    <x v="0"/>
    <n v="0.5"/>
    <x v="0"/>
    <m/>
    <m/>
    <x v="0"/>
    <n v="12270"/>
    <x v="0"/>
    <x v="0"/>
    <m/>
    <x v="0"/>
    <x v="0"/>
    <x v="0"/>
    <n v="1.1000000000000001"/>
    <x v="0"/>
    <x v="0"/>
    <x v="0"/>
    <x v="0"/>
    <x v="0"/>
    <x v="0"/>
    <x v="0"/>
    <x v="0"/>
    <x v="0"/>
    <x v="0"/>
    <x v="0"/>
    <x v="0"/>
    <x v="0"/>
    <m/>
    <x v="0"/>
    <x v="0"/>
    <x v="0"/>
    <x v="0"/>
    <x v="0"/>
    <m/>
    <n v="20030612"/>
    <x v="0"/>
    <s v="BP AMERICA"/>
    <m/>
    <m/>
    <d v="2003-06-14T00:00:00"/>
  </r>
  <r>
    <x v="1"/>
    <s v="T18N R095W S05 fMESAVERDE"/>
    <n v="4238"/>
    <x v="0"/>
    <x v="0"/>
    <s v="WC"/>
    <s v="NW NE"/>
    <n v="5"/>
    <n v="18"/>
    <n v="95"/>
    <n v="41.568603000000003"/>
    <n v="-108.126385"/>
    <s v="4903724786"/>
    <s v="DELANEY RIM 05-01"/>
    <x v="0"/>
    <s v="MESAVERDE"/>
    <m/>
    <m/>
    <m/>
    <x v="0"/>
    <s v="10731"/>
    <m/>
    <n v="10938"/>
    <m/>
    <x v="2"/>
    <d v="2003-11-04T00:00:00"/>
    <n v="7.76"/>
    <x v="1"/>
    <n v="31"/>
    <n v="6.1"/>
    <n v="2819"/>
    <n v="46"/>
    <x v="1"/>
    <n v="3049"/>
    <n v="2559"/>
    <m/>
    <x v="0"/>
    <n v="95"/>
    <n v="9260"/>
    <x v="0"/>
    <s v="BP AMERICAN PRODUCTION COMPANY"/>
    <n v="1.5468999999999999"/>
    <n v="0.501969"/>
    <n v="122.62649999999999"/>
    <n v="1.1766799999999999"/>
    <n v="125.85204899999999"/>
    <n v="86.012289999999993"/>
    <n v="41.942009999999996"/>
    <n v="0"/>
    <x v="1"/>
    <n v="1.9779000000000002"/>
    <n v="129.93219999999999"/>
    <n v="-1.5951533434726863E-2"/>
    <n v="8605.1"/>
    <n v="-3.6658065166161942E-2"/>
    <n v="1.2291416884281319E-2"/>
    <n v="3.9885643816573862E-3"/>
    <n v="0.98372001873406134"/>
    <n v="0.66197824711657305"/>
    <n v="0.32279919835114002"/>
    <n v="1.5222554532286841E-2"/>
    <x v="0"/>
    <n v="8"/>
    <x v="0"/>
    <m/>
    <m/>
    <x v="0"/>
    <n v="13240"/>
    <x v="0"/>
    <x v="0"/>
    <m/>
    <x v="0"/>
    <x v="0"/>
    <x v="0"/>
    <m/>
    <x v="0"/>
    <x v="0"/>
    <x v="0"/>
    <x v="0"/>
    <x v="0"/>
    <x v="0"/>
    <x v="0"/>
    <x v="0"/>
    <x v="0"/>
    <x v="0"/>
    <x v="0"/>
    <x v="0"/>
    <x v="0"/>
    <m/>
    <x v="0"/>
    <x v="0"/>
    <x v="0"/>
    <x v="0"/>
    <x v="0"/>
    <m/>
    <n v="2003114"/>
    <x v="0"/>
    <m/>
    <m/>
    <m/>
    <m/>
  </r>
  <r>
    <x v="1"/>
    <s v="T18N R095W S03 fMESAVERDE/ERICSON"/>
    <m/>
    <x v="1"/>
    <x v="3"/>
    <s v="TWO RIM"/>
    <s v="NE NW"/>
    <n v="3"/>
    <n v="18"/>
    <n v="95"/>
    <n v="41.570449000000004"/>
    <n v="-108.09389899999999"/>
    <s v="4903723006"/>
    <s v="1-1 TWO RI"/>
    <x v="0"/>
    <s v="MESAVERDE/ERICSON"/>
    <m/>
    <m/>
    <m/>
    <x v="0"/>
    <m/>
    <m/>
    <n v="10500"/>
    <n v="10434"/>
    <x v="2"/>
    <d v="1993-02-11T00:00:00"/>
    <n v="9.11"/>
    <x v="0"/>
    <n v="127"/>
    <n v="31"/>
    <n v="3349"/>
    <n v="756"/>
    <x v="1"/>
    <n v="4542"/>
    <n v="1683"/>
    <n v="548"/>
    <x v="1"/>
    <n v="166"/>
    <n v="11202"/>
    <x v="0"/>
    <s v="AMOCO PRODUCTION COMPANY"/>
    <n v="6.3372999999999999"/>
    <n v="2.5509900000000001"/>
    <n v="145.6815"/>
    <n v="19.338480000000001"/>
    <n v="173.90827000000002"/>
    <n v="128.12982"/>
    <n v="27.584369999999996"/>
    <n v="18.26484"/>
    <x v="1"/>
    <n v="3.4561200000000003"/>
    <n v="177.43514999999999"/>
    <n v="-1.0038269679278402E-2"/>
    <n v="11202"/>
    <n v="0"/>
    <n v="3.6440475199943048E-2"/>
    <n v="1.4668595116264452E-2"/>
    <n v="0.94889092968379241"/>
    <n v="0.72212196963228537"/>
    <n v="0.15546169966886492"/>
    <n v="1.9478214998550177E-2"/>
    <x v="1"/>
    <n v="0"/>
    <x v="1"/>
    <n v="0"/>
    <n v="0"/>
    <x v="0"/>
    <n v="14003"/>
    <x v="0"/>
    <x v="1"/>
    <m/>
    <x v="1"/>
    <x v="1"/>
    <x v="1"/>
    <n v="0"/>
    <x v="1"/>
    <x v="1"/>
    <x v="1"/>
    <x v="1"/>
    <x v="0"/>
    <x v="0"/>
    <x v="0"/>
    <x v="0"/>
    <x v="0"/>
    <x v="0"/>
    <x v="0"/>
    <x v="0"/>
    <x v="0"/>
    <m/>
    <x v="0"/>
    <x v="0"/>
    <x v="0"/>
    <x v="0"/>
    <x v="0"/>
    <m/>
    <n v="19930211"/>
    <x v="1"/>
    <s v="BEUERMAN AND ASSOCIATES  BUTTE MT  LAB No A-183"/>
    <m/>
    <m/>
    <d v="1993-02-12T00:00:00"/>
  </r>
  <r>
    <x v="1"/>
    <s v="T18N R095W S03 fMESAVERDE/ALMOND"/>
    <n v="3754"/>
    <x v="0"/>
    <x v="0"/>
    <s v="TWO RIM"/>
    <s v="SW SE"/>
    <n v="3"/>
    <n v="18"/>
    <n v="95"/>
    <n v="41.558467999999998"/>
    <n v="-108.08831600000001"/>
    <s v="4903725047"/>
    <s v="TWO RIM 03-02"/>
    <x v="0"/>
    <s v="MESAVERDE/ALMOND"/>
    <m/>
    <m/>
    <m/>
    <x v="0"/>
    <s v="10162"/>
    <m/>
    <n v="10577"/>
    <n v="10576"/>
    <x v="2"/>
    <d v="2003-02-10T00:00:00"/>
    <n v="8.0299999999999994"/>
    <x v="1"/>
    <n v="31.6"/>
    <n v="5.48"/>
    <n v="2800"/>
    <n v="22.2"/>
    <x v="1"/>
    <n v="3749"/>
    <n v="2510"/>
    <m/>
    <x v="0"/>
    <n v="22"/>
    <n v="8492"/>
    <x v="0"/>
    <s v="BP AMERICA PRODUCTION COMPANY"/>
    <n v="1.57684"/>
    <n v="0.45094920000000005"/>
    <n v="121.8"/>
    <n v="0.56787599999999994"/>
    <n v="124.3956652"/>
    <n v="105.75928999999999"/>
    <n v="41.138899999999992"/>
    <n v="0"/>
    <x v="1"/>
    <n v="0.45804000000000006"/>
    <n v="147.35623000000001"/>
    <n v="-8.4490909559625446E-2"/>
    <n v="9140.2800000000007"/>
    <n v="3.676665751678166E-2"/>
    <n v="1.2676004404693677E-2"/>
    <n v="3.6251198888239077E-3"/>
    <n v="0.9836988757064824"/>
    <n v="0.71771169770019216"/>
    <n v="0.27917991658717101"/>
    <n v="3.1083857126366493E-3"/>
    <x v="0"/>
    <n v="7.0000000000000007E-2"/>
    <x v="0"/>
    <m/>
    <m/>
    <x v="0"/>
    <n v="12780"/>
    <x v="0"/>
    <x v="0"/>
    <m/>
    <x v="0"/>
    <x v="0"/>
    <x v="0"/>
    <n v="9.07"/>
    <x v="0"/>
    <x v="0"/>
    <x v="0"/>
    <x v="0"/>
    <x v="0"/>
    <x v="0"/>
    <x v="0"/>
    <x v="0"/>
    <x v="0"/>
    <x v="0"/>
    <x v="0"/>
    <x v="0"/>
    <x v="0"/>
    <m/>
    <x v="0"/>
    <x v="0"/>
    <x v="0"/>
    <x v="0"/>
    <x v="0"/>
    <m/>
    <n v="20030210"/>
    <x v="0"/>
    <s v="BP AMERICA"/>
    <m/>
    <m/>
    <d v="2003-02-12T00:00:00"/>
  </r>
  <r>
    <x v="1"/>
    <s v="T18N R095W S03 fMESAVERDE"/>
    <n v="5157"/>
    <x v="0"/>
    <x v="0"/>
    <s v="TWO RIM"/>
    <s v="SW SW"/>
    <n v="3"/>
    <n v="18"/>
    <n v="95"/>
    <n v="41.558450000000001"/>
    <n v="-108.102014"/>
    <s v="4903724489"/>
    <s v="3-1 SOUTH TWO RIM"/>
    <x v="0"/>
    <s v="MESAVERDE"/>
    <m/>
    <m/>
    <n v="369"/>
    <x v="0"/>
    <n v="10541"/>
    <n v="10910"/>
    <n v="11094"/>
    <n v="10967"/>
    <x v="2"/>
    <d v="2004-10-26T00:00:00"/>
    <n v="7.33"/>
    <x v="1"/>
    <n v="21"/>
    <n v="10"/>
    <n v="2150"/>
    <n v="44"/>
    <x v="1"/>
    <n v="2270"/>
    <n v="1830"/>
    <n v="0"/>
    <x v="1"/>
    <n v="87.4"/>
    <n v="5980"/>
    <x v="0"/>
    <s v="BP AMERICA PRODUCTION COMPANY"/>
    <n v="1.0479000000000001"/>
    <n v="0.82289999999999996"/>
    <n v="93.525000000000006"/>
    <n v="1.1255199999999999"/>
    <n v="96.521319999999989"/>
    <n v="64.036699999999996"/>
    <n v="29.993699999999997"/>
    <n v="0"/>
    <x v="1"/>
    <n v="1.8196680000000003"/>
    <n v="95.850067999999993"/>
    <n v="3.4893546643225116E-3"/>
    <n v="6412.4"/>
    <n v="3.4892353377876738E-2"/>
    <n v="1.0856668764994099E-2"/>
    <n v="8.5255775615169799E-3"/>
    <n v="0.98061775367348891"/>
    <n v="0.66809237944411271"/>
    <n v="0.31292309568314547"/>
    <n v="1.8984524872741878E-2"/>
    <x v="1"/>
    <n v="17.3"/>
    <x v="1"/>
    <n v="0"/>
    <n v="0"/>
    <x v="1"/>
    <n v="10600"/>
    <x v="1"/>
    <x v="1"/>
    <n v="0"/>
    <x v="1"/>
    <x v="1"/>
    <x v="1"/>
    <n v="0"/>
    <x v="1"/>
    <x v="1"/>
    <x v="1"/>
    <x v="1"/>
    <x v="0"/>
    <x v="0"/>
    <x v="0"/>
    <x v="0"/>
    <x v="0"/>
    <x v="0"/>
    <x v="0"/>
    <x v="0"/>
    <x v="0"/>
    <m/>
    <x v="0"/>
    <x v="0"/>
    <x v="0"/>
    <x v="0"/>
    <x v="0"/>
    <m/>
    <n v="20041026"/>
    <x v="0"/>
    <s v="BP"/>
    <m/>
    <s v="10541-10910"/>
    <d v="2004-10-28T00:00:00"/>
  </r>
  <r>
    <x v="1"/>
    <s v="T18N R095W S03 fMESAVERDE"/>
    <n v="4258"/>
    <x v="0"/>
    <x v="0"/>
    <s v="TWO RIM"/>
    <s v="NW SE"/>
    <n v="3"/>
    <n v="18"/>
    <n v="95"/>
    <n v="41.564863000000003"/>
    <n v="-108.091758"/>
    <s v="4903725431"/>
    <s v="TWO RIM UNIT 03-03"/>
    <x v="0"/>
    <s v="MESAVERDE"/>
    <m/>
    <m/>
    <m/>
    <x v="0"/>
    <s v="10344"/>
    <m/>
    <n v="10619"/>
    <n v="10598"/>
    <x v="2"/>
    <d v="2003-10-07T00:00:00"/>
    <n v="8.7200000000000006"/>
    <x v="1"/>
    <n v="27"/>
    <n v="3.4"/>
    <n v="3841"/>
    <n v="17"/>
    <x v="1"/>
    <n v="3949"/>
    <n v="2221"/>
    <n v="264"/>
    <x v="0"/>
    <n v="21"/>
    <n v="9370"/>
    <x v="0"/>
    <s v="BP AMERICAN PRODUCTION COMPANY"/>
    <n v="1.3472999999999999"/>
    <n v="0.27978599999999998"/>
    <n v="167.08349999999999"/>
    <n v="0.43485999999999997"/>
    <n v="169.14544599999996"/>
    <n v="111.40128999999999"/>
    <n v="36.402189999999997"/>
    <n v="8.7991200000000003"/>
    <x v="1"/>
    <n v="0.43722000000000005"/>
    <n v="157.03981999999996"/>
    <n v="3.7112730898151612E-2"/>
    <n v="10343.4"/>
    <n v="4.937758073188793E-2"/>
    <n v="7.9653341657214948E-3"/>
    <n v="1.6541148852449745E-3"/>
    <n v="0.99038055094903354"/>
    <n v="0.70938243561410108"/>
    <n v="0.23180229065468877"/>
    <n v="2.7841346226708625E-3"/>
    <x v="0"/>
    <n v="0.4"/>
    <x v="0"/>
    <m/>
    <m/>
    <x v="0"/>
    <n v="13860"/>
    <x v="0"/>
    <x v="0"/>
    <m/>
    <x v="0"/>
    <x v="0"/>
    <x v="0"/>
    <n v="5"/>
    <x v="0"/>
    <x v="0"/>
    <x v="0"/>
    <x v="0"/>
    <x v="0"/>
    <x v="0"/>
    <x v="0"/>
    <x v="0"/>
    <x v="0"/>
    <x v="0"/>
    <x v="0"/>
    <x v="0"/>
    <x v="0"/>
    <m/>
    <x v="0"/>
    <x v="0"/>
    <x v="0"/>
    <x v="0"/>
    <x v="0"/>
    <m/>
    <n v="2003107"/>
    <x v="0"/>
    <s v="BP AMERICA"/>
    <m/>
    <m/>
    <d v="2003-10-08T00:00:00"/>
  </r>
  <r>
    <x v="1"/>
    <s v="T18N R095W S02 fMESAVERDE/ALMOND"/>
    <n v="3753"/>
    <x v="0"/>
    <x v="0"/>
    <s v="TWO RIM"/>
    <s v="NE SE"/>
    <n v="2"/>
    <n v="18"/>
    <n v="95"/>
    <n v="41.561787000000002"/>
    <n v="-108.06867800000001"/>
    <s v="4903724928"/>
    <s v="TWO RIM 02-S1"/>
    <x v="0"/>
    <s v="MESAVERDE/ALMOND"/>
    <m/>
    <m/>
    <m/>
    <x v="0"/>
    <s v="9940"/>
    <m/>
    <n v="10340"/>
    <n v="10325"/>
    <x v="2"/>
    <d v="2003-01-08T00:00:00"/>
    <n v="7.42"/>
    <x v="1"/>
    <n v="36.4"/>
    <n v="9.14"/>
    <n v="3870"/>
    <n v="30.4"/>
    <x v="1"/>
    <n v="5798"/>
    <n v="1617"/>
    <m/>
    <x v="0"/>
    <n v="68"/>
    <n v="11814"/>
    <x v="0"/>
    <s v="BP AMERICA PRODUCTION COMPANY"/>
    <n v="1.81636"/>
    <n v="0.75213060000000009"/>
    <n v="168.345"/>
    <n v="0.77763199999999988"/>
    <n v="171.6911226"/>
    <n v="163.56157999999999"/>
    <n v="26.502629999999996"/>
    <n v="0"/>
    <x v="1"/>
    <n v="1.4157600000000001"/>
    <n v="191.47997000000001"/>
    <n v="-5.4489048834609831E-2"/>
    <n v="11428.94"/>
    <n v="-1.6566751022030753E-2"/>
    <n v="1.0579230728380129E-2"/>
    <n v="4.3807192160557288E-3"/>
    <n v="0.98504005005556416"/>
    <n v="0.85419681233499245"/>
    <n v="0.13840941169982424"/>
    <n v="7.393775965183199E-3"/>
    <x v="0"/>
    <n v="9.0299999999999994"/>
    <x v="0"/>
    <m/>
    <m/>
    <x v="0"/>
    <n v="18300"/>
    <x v="0"/>
    <x v="0"/>
    <m/>
    <x v="0"/>
    <x v="0"/>
    <x v="0"/>
    <n v="0.71"/>
    <x v="0"/>
    <x v="0"/>
    <x v="0"/>
    <x v="0"/>
    <x v="0"/>
    <x v="0"/>
    <x v="0"/>
    <x v="0"/>
    <x v="0"/>
    <x v="0"/>
    <x v="0"/>
    <x v="0"/>
    <x v="0"/>
    <m/>
    <x v="0"/>
    <x v="0"/>
    <x v="0"/>
    <x v="0"/>
    <x v="0"/>
    <m/>
    <n v="20030108"/>
    <x v="0"/>
    <s v="BP AMERICA"/>
    <m/>
    <m/>
    <d v="2003-01-10T00:00:00"/>
  </r>
  <r>
    <x v="1"/>
    <s v="T18N R095W S01 fMESAVERDE/ALMOND"/>
    <n v="5016"/>
    <x v="0"/>
    <x v="0"/>
    <s v="WILD ROSE"/>
    <s v="SW SW"/>
    <n v="1"/>
    <n v="18"/>
    <n v="95"/>
    <n v="41.501795000000001"/>
    <n v="-108.023087"/>
    <s v="4903720702"/>
    <s v="222 A-1 CHAMPLIN"/>
    <x v="0"/>
    <s v="MESAVERDE/ALMOND"/>
    <m/>
    <m/>
    <m/>
    <x v="0"/>
    <s v="10097"/>
    <m/>
    <n v="12050"/>
    <n v="10410"/>
    <x v="1"/>
    <d v="1979-09-10T00:00:00"/>
    <n v="6.6"/>
    <x v="1"/>
    <n v="223"/>
    <n v="46"/>
    <n v="3570"/>
    <n v="1876"/>
    <x v="1"/>
    <n v="7300"/>
    <n v="683"/>
    <n v="0"/>
    <x v="1"/>
    <n v="57"/>
    <n v="13408"/>
    <x v="0"/>
    <s v="BP AMERICA PRODUCTION COMPANY"/>
    <n v="11.127700000000001"/>
    <n v="3.7853400000000001"/>
    <n v="155.29499999999999"/>
    <n v="47.988079999999997"/>
    <n v="218.19611999999998"/>
    <n v="205.93299999999999"/>
    <n v="11.194369999999999"/>
    <n v="0"/>
    <x v="1"/>
    <n v="1.1867400000000001"/>
    <n v="218.31410999999997"/>
    <n v="-2.7030294341553421E-4"/>
    <n v="13755"/>
    <n v="1.2774730331701211E-2"/>
    <n v="5.0998615374095571E-2"/>
    <n v="1.7348337816456134E-2"/>
    <n v="0.93165304680944827"/>
    <n v="0.94328763266836035"/>
    <n v="5.1276438339235154E-2"/>
    <n v="5.4359289924045696E-3"/>
    <x v="1"/>
    <n v="0"/>
    <x v="1"/>
    <n v="13263"/>
    <n v="0.64"/>
    <x v="1"/>
    <n v="0"/>
    <x v="1"/>
    <x v="1"/>
    <n v="0"/>
    <x v="1"/>
    <x v="1"/>
    <x v="1"/>
    <n v="0"/>
    <x v="1"/>
    <x v="1"/>
    <x v="1"/>
    <x v="1"/>
    <x v="0"/>
    <x v="0"/>
    <x v="0"/>
    <x v="0"/>
    <x v="0"/>
    <x v="0"/>
    <x v="0"/>
    <x v="0"/>
    <x v="0"/>
    <m/>
    <x v="0"/>
    <x v="0"/>
    <x v="0"/>
    <x v="0"/>
    <x v="0"/>
    <s v="PRODUCTION"/>
    <n v="19790910"/>
    <x v="0"/>
    <s v="CHEMICAL AND GEOLOGICAL LABS ID No 32159-4"/>
    <s v="10097"/>
    <m/>
    <d v="1979-10-17T00:00:00"/>
  </r>
  <r>
    <x v="1"/>
    <s v="T18N R095W S01 fMESAVERDE/ALMOND"/>
    <n v="5015"/>
    <x v="0"/>
    <x v="0"/>
    <s v="WILD ROSE"/>
    <s v="SE SW"/>
    <n v="1"/>
    <n v="18"/>
    <n v="95"/>
    <n v="41.570442"/>
    <n v="-108.056505"/>
    <s v="4903720714"/>
    <s v="221 A-1 CHAMPLIN"/>
    <x v="0"/>
    <s v="MESAVERDE/ALMOND"/>
    <m/>
    <m/>
    <m/>
    <x v="0"/>
    <s v="9800"/>
    <m/>
    <n v="11870"/>
    <n v="10050"/>
    <x v="2"/>
    <d v="1979-10-08T00:00:00"/>
    <n v="6.7"/>
    <x v="1"/>
    <n v="293"/>
    <n v="29"/>
    <n v="2981"/>
    <n v="1680"/>
    <x v="1"/>
    <n v="6300"/>
    <n v="671"/>
    <n v="0"/>
    <x v="1"/>
    <n v="50"/>
    <n v="11663"/>
    <x v="0"/>
    <s v="BP AMERICA PRODUCTION COMPANY"/>
    <n v="14.620699999999999"/>
    <n v="2.3864100000000001"/>
    <n v="129.67349999999999"/>
    <n v="42.974399999999996"/>
    <n v="189.65501"/>
    <n v="177.72299999999998"/>
    <n v="10.997689999999999"/>
    <n v="0"/>
    <x v="1"/>
    <n v="1.0410000000000001"/>
    <n v="189.76168999999999"/>
    <n v="-2.8116843565394726E-4"/>
    <n v="12004"/>
    <n v="1.4408247771158152E-2"/>
    <n v="7.7091029654318119E-2"/>
    <n v="1.2582899866446976E-2"/>
    <n v="0.91032607047923486"/>
    <n v="0.93655890185210722"/>
    <n v="5.7955270107470057E-2"/>
    <n v="5.4858280404227015E-3"/>
    <x v="1"/>
    <n v="0"/>
    <x v="1"/>
    <n v="11504"/>
    <n v="0.64"/>
    <x v="4"/>
    <n v="0"/>
    <x v="1"/>
    <x v="1"/>
    <n v="0"/>
    <x v="1"/>
    <x v="1"/>
    <x v="1"/>
    <n v="0"/>
    <x v="1"/>
    <x v="1"/>
    <x v="1"/>
    <x v="1"/>
    <x v="0"/>
    <x v="0"/>
    <x v="0"/>
    <x v="0"/>
    <x v="0"/>
    <x v="0"/>
    <x v="0"/>
    <x v="0"/>
    <x v="0"/>
    <m/>
    <x v="0"/>
    <x v="0"/>
    <x v="0"/>
    <x v="0"/>
    <x v="0"/>
    <m/>
    <n v="19791008"/>
    <x v="0"/>
    <s v="CHEMICAL AND GEOLOGICAL LABS ID No 32484-4; IRON PRESENT - TOO SMALL TO MEASURE"/>
    <s v="9800"/>
    <m/>
    <d v="1979-11-26T00:00:00"/>
  </r>
  <r>
    <x v="1"/>
    <s v="T18N R095W S01 fMESAVERDE"/>
    <m/>
    <x v="1"/>
    <x v="3"/>
    <s v="WILD ROSE"/>
    <s v="C NE"/>
    <n v="1"/>
    <n v="18"/>
    <n v="95"/>
    <n v="41.568510000000003"/>
    <n v="-108.04911"/>
    <s v="4903724373"/>
    <s v="CHAMPLIN 221 A2"/>
    <x v="0"/>
    <s v="MESAVERDE"/>
    <m/>
    <m/>
    <m/>
    <x v="0"/>
    <n v="9811"/>
    <m/>
    <n v="10151"/>
    <m/>
    <x v="2"/>
    <d v="2002-11-27T00:00:00"/>
    <n v="6.73"/>
    <x v="0"/>
    <n v="8.19"/>
    <n v="12.7"/>
    <n v="2440"/>
    <n v="54.3"/>
    <x v="1"/>
    <n v="3349"/>
    <n v="890"/>
    <m/>
    <x v="0"/>
    <n v="17"/>
    <n v="442"/>
    <x v="0"/>
    <s v="BP AMERICA PRODUCTION COMPANY"/>
    <n v="0.40868099999999996"/>
    <n v="1.045083"/>
    <n v="106.14"/>
    <n v="1.3889939999999998"/>
    <n v="108.98275799999999"/>
    <n v="94.475290000000001"/>
    <n v="14.587099999999998"/>
    <n v="0"/>
    <x v="1"/>
    <n v="0.35394000000000003"/>
    <n v="109.41632999999999"/>
    <n v="-1.9852280701831418E-3"/>
    <n v="6771.19"/>
    <n v="0.87744673299885345"/>
    <n v="3.7499601542475185E-3"/>
    <n v="9.589434321344667E-3"/>
    <n v="0.98666060552440771"/>
    <n v="0.86344780527732934"/>
    <n v="0.13331739421345973"/>
    <n v="3.2348005092110114E-3"/>
    <x v="0"/>
    <n v="3.52"/>
    <x v="0"/>
    <m/>
    <m/>
    <x v="0"/>
    <n v="10860"/>
    <x v="0"/>
    <x v="0"/>
    <m/>
    <x v="0"/>
    <x v="0"/>
    <x v="0"/>
    <m/>
    <x v="0"/>
    <x v="0"/>
    <x v="0"/>
    <x v="0"/>
    <x v="0"/>
    <x v="0"/>
    <x v="0"/>
    <x v="0"/>
    <x v="0"/>
    <x v="0"/>
    <x v="0"/>
    <x v="0"/>
    <x v="0"/>
    <m/>
    <x v="0"/>
    <x v="0"/>
    <x v="0"/>
    <x v="0"/>
    <x v="0"/>
    <m/>
    <n v="20021127"/>
    <x v="0"/>
    <s v="BP AMERICA"/>
    <m/>
    <m/>
    <d v="2002-11-29T00:00:00"/>
  </r>
  <r>
    <x v="1"/>
    <s v="T18N R094W S36 fMESAVERDE"/>
    <n v="3829"/>
    <x v="0"/>
    <x v="0"/>
    <s v="STANDARD DRAW"/>
    <s v="NE SE"/>
    <n v="36"/>
    <n v="18"/>
    <n v="94"/>
    <n v="41.489476000000003"/>
    <n v="-107.93373099999999"/>
    <s v="4903723837"/>
    <s v="RED LAKES 9-36"/>
    <x v="0"/>
    <s v="MESAVERDE"/>
    <m/>
    <m/>
    <m/>
    <x v="0"/>
    <s v="9302"/>
    <m/>
    <n v="9798"/>
    <n v="9650"/>
    <x v="2"/>
    <d v="1999-01-12T00:00:00"/>
    <n v="8.75"/>
    <x v="1"/>
    <n v="8"/>
    <n v="3"/>
    <n v="2326"/>
    <n v="33"/>
    <x v="1"/>
    <n v="1975"/>
    <n v="2341"/>
    <n v="46"/>
    <x v="0"/>
    <n v="51"/>
    <n v="5786"/>
    <x v="0"/>
    <s v="SNYDER OIL"/>
    <n v="0.3992"/>
    <n v="0.24687000000000001"/>
    <n v="101.181"/>
    <n v="0.84414"/>
    <n v="102.67120999999999"/>
    <n v="55.714749999999995"/>
    <n v="38.368989999999997"/>
    <n v="1.53318"/>
    <x v="1"/>
    <n v="1.06182"/>
    <n v="96.678739999999991"/>
    <n v="3.0060052686243451E-2"/>
    <n v="6783"/>
    <n v="7.9322141777388819E-2"/>
    <n v="3.8881396255094299E-3"/>
    <n v="2.4044715164065959E-3"/>
    <n v="0.99370738885808407"/>
    <n v="0.57628750643626514"/>
    <n v="0.39687101838522099"/>
    <n v="1.0982973092119323E-2"/>
    <x v="0"/>
    <n v="1.87"/>
    <x v="0"/>
    <m/>
    <m/>
    <x v="0"/>
    <n v="7100"/>
    <x v="2"/>
    <x v="0"/>
    <n v="178.01"/>
    <x v="0"/>
    <x v="0"/>
    <x v="13"/>
    <m/>
    <x v="0"/>
    <x v="0"/>
    <x v="6"/>
    <x v="5"/>
    <x v="0"/>
    <x v="0"/>
    <x v="0"/>
    <x v="0"/>
    <x v="0"/>
    <x v="0"/>
    <x v="0"/>
    <x v="7"/>
    <x v="0"/>
    <n v="0.04"/>
    <x v="0"/>
    <x v="0"/>
    <x v="0"/>
    <x v="0"/>
    <x v="0"/>
    <m/>
    <n v="19990112"/>
    <x v="0"/>
    <s v="BEUERMAN AND ASSOCIATES BUTTE MT LAB No 99-0029"/>
    <m/>
    <m/>
    <d v="1999-01-20T00:00:00"/>
  </r>
  <r>
    <x v="1"/>
    <s v="T18N R094W S35 fMESAVERDE/ALMOND"/>
    <n v="3667"/>
    <x v="0"/>
    <x v="0"/>
    <s v="WILD ROSE"/>
    <s v="SE NE"/>
    <n v="35"/>
    <n v="18"/>
    <n v="94"/>
    <n v="41.495829999999998"/>
    <n v="-107.95305999999999"/>
    <s v="4903724278"/>
    <s v="CHAMPOIN 261 I3"/>
    <x v="0"/>
    <s v="MESAVERDE/ALMOND"/>
    <m/>
    <m/>
    <m/>
    <x v="0"/>
    <s v="9487"/>
    <m/>
    <n v="9873"/>
    <n v="9867"/>
    <x v="2"/>
    <d v="2003-01-08T00:00:00"/>
    <n v="7.52"/>
    <x v="1"/>
    <n v="20"/>
    <n v="2.95"/>
    <n v="2730"/>
    <n v="12.1"/>
    <x v="1"/>
    <n v="3099"/>
    <n v="2399"/>
    <m/>
    <x v="0"/>
    <n v="24"/>
    <n v="7986"/>
    <x v="0"/>
    <s v="BP AMERICA PRODUCTION COMPANY"/>
    <n v="0.998"/>
    <n v="0.24275550000000001"/>
    <n v="118.755"/>
    <n v="0.30951799999999996"/>
    <n v="120.3052735"/>
    <n v="87.422789999999992"/>
    <n v="39.319609999999997"/>
    <n v="0"/>
    <x v="1"/>
    <n v="0.49968000000000001"/>
    <n v="127.24207999999999"/>
    <n v="-2.8022139610553297E-2"/>
    <n v="8287.0499999999993"/>
    <n v="1.8499912431904238E-2"/>
    <n v="8.2955632032206805E-3"/>
    <n v="2.0178292516828036E-3"/>
    <n v="0.98968660754509652"/>
    <n v="0.68705879375753687"/>
    <n v="0.30901420347734021"/>
    <n v="3.9270027651229847E-3"/>
    <x v="0"/>
    <n v="2.1999999999999999E-2"/>
    <x v="0"/>
    <m/>
    <m/>
    <x v="0"/>
    <n v="11990"/>
    <x v="0"/>
    <x v="0"/>
    <m/>
    <x v="0"/>
    <x v="0"/>
    <x v="0"/>
    <n v="8.51"/>
    <x v="0"/>
    <x v="0"/>
    <x v="0"/>
    <x v="0"/>
    <x v="0"/>
    <x v="0"/>
    <x v="0"/>
    <x v="0"/>
    <x v="0"/>
    <x v="0"/>
    <x v="0"/>
    <x v="0"/>
    <x v="0"/>
    <m/>
    <x v="0"/>
    <x v="0"/>
    <x v="0"/>
    <x v="0"/>
    <x v="0"/>
    <m/>
    <n v="20030108"/>
    <x v="0"/>
    <s v="BP AMERICA"/>
    <m/>
    <m/>
    <d v="2003-01-10T00:00:00"/>
  </r>
  <r>
    <x v="1"/>
    <s v="T18N R094W S35 fMESAVERDE"/>
    <n v="5304"/>
    <x v="0"/>
    <x v="0"/>
    <s v="WILD ROSE"/>
    <s v="SW NE"/>
    <n v="35"/>
    <n v="18"/>
    <n v="94"/>
    <n v="41.493310000000001"/>
    <n v="-107.95787"/>
    <s v="4903726173"/>
    <s v="5 CHAMPLIN 261 I"/>
    <x v="0"/>
    <s v="MESAVERDE"/>
    <m/>
    <m/>
    <n v="179"/>
    <x v="0"/>
    <n v="9661"/>
    <n v="9840"/>
    <n v="10218"/>
    <m/>
    <x v="2"/>
    <m/>
    <n v="7.66"/>
    <x v="1"/>
    <n v="8"/>
    <n v="0"/>
    <n v="2040"/>
    <n v="47"/>
    <x v="1"/>
    <n v="1800"/>
    <n v="2760"/>
    <n v="0"/>
    <x v="1"/>
    <n v="212"/>
    <n v="7580"/>
    <x v="0"/>
    <s v="BP AMERICA PRODUCTION COMPANY"/>
    <n v="0.3992"/>
    <n v="0"/>
    <n v="88.74"/>
    <n v="1.2022599999999999"/>
    <n v="90.341459999999984"/>
    <n v="50.777999999999999"/>
    <n v="45.236399999999996"/>
    <n v="0"/>
    <x v="1"/>
    <n v="4.4138400000000004"/>
    <n v="100.42823999999999"/>
    <n v="-5.2874119946721129E-2"/>
    <n v="6867"/>
    <n v="-4.9352806811102649E-2"/>
    <n v="4.4187906637771857E-3"/>
    <n v="0"/>
    <n v="0.99558120933622285"/>
    <n v="0.50561475537159672"/>
    <n v="0.45043505691227886"/>
    <n v="4.3950187716124481E-2"/>
    <x v="1"/>
    <n v="12"/>
    <x v="1"/>
    <n v="0"/>
    <n v="0"/>
    <x v="1"/>
    <n v="0"/>
    <x v="1"/>
    <x v="1"/>
    <n v="0"/>
    <x v="1"/>
    <x v="1"/>
    <x v="1"/>
    <n v="0"/>
    <x v="1"/>
    <x v="1"/>
    <x v="1"/>
    <x v="1"/>
    <x v="0"/>
    <x v="0"/>
    <x v="0"/>
    <x v="0"/>
    <x v="0"/>
    <x v="0"/>
    <x v="0"/>
    <x v="0"/>
    <x v="0"/>
    <m/>
    <x v="0"/>
    <x v="0"/>
    <x v="0"/>
    <x v="0"/>
    <x v="0"/>
    <m/>
    <m/>
    <x v="0"/>
    <s v="WYOMING ANALYTICAL LABS ROCK SPRINGS ID No BPW00920"/>
    <m/>
    <s v="9661-9840"/>
    <d v="2006-01-07T00:00:00"/>
  </r>
  <r>
    <x v="1"/>
    <s v="T18N R094W S35 fMESAVERDE"/>
    <n v="3666"/>
    <x v="0"/>
    <x v="0"/>
    <s v="WILD ROSE"/>
    <s v="C NW"/>
    <n v="35"/>
    <n v="18"/>
    <n v="94"/>
    <n v="41.495829999999998"/>
    <n v="-107.96222"/>
    <s v="4903724273"/>
    <s v="CHAMPLIN 261 I2"/>
    <x v="0"/>
    <s v="MESAVERDE"/>
    <m/>
    <m/>
    <m/>
    <x v="0"/>
    <s v="9657"/>
    <m/>
    <n v="9918"/>
    <n v="9909"/>
    <x v="2"/>
    <d v="2003-01-08T00:00:00"/>
    <n v="6.76"/>
    <x v="1"/>
    <n v="9.42"/>
    <n v="3.0000000000000001E-3"/>
    <n v="1280"/>
    <n v="5.55"/>
    <x v="1"/>
    <n v="1200"/>
    <n v="970"/>
    <m/>
    <x v="0"/>
    <n v="99"/>
    <n v="3472"/>
    <x v="0"/>
    <s v="BP AMERICA PRODUCTION COMPANY"/>
    <n v="0.47005799999999998"/>
    <n v="2.4687E-4"/>
    <n v="55.68"/>
    <n v="0.14196899999999998"/>
    <n v="56.292273869999995"/>
    <n v="33.851999999999997"/>
    <n v="15.898299999999999"/>
    <n v="0"/>
    <x v="1"/>
    <n v="2.0611800000000002"/>
    <n v="51.811479999999996"/>
    <n v="4.1449012727054521E-2"/>
    <n v="3563.973"/>
    <n v="1.3071823896993346E-2"/>
    <n v="8.3503111117085166E-3"/>
    <n v="4.3855041381010038E-6"/>
    <n v="0.99164530338415335"/>
    <n v="0.65336871287984821"/>
    <n v="0.30684898404755084"/>
    <n v="3.9782303072600909E-2"/>
    <x v="0"/>
    <n v="51.6"/>
    <x v="0"/>
    <m/>
    <m/>
    <x v="0"/>
    <n v="5320"/>
    <x v="0"/>
    <x v="0"/>
    <m/>
    <x v="0"/>
    <x v="0"/>
    <x v="0"/>
    <m/>
    <x v="0"/>
    <x v="0"/>
    <x v="0"/>
    <x v="0"/>
    <x v="0"/>
    <x v="0"/>
    <x v="0"/>
    <x v="0"/>
    <x v="0"/>
    <x v="0"/>
    <x v="0"/>
    <x v="0"/>
    <x v="0"/>
    <m/>
    <x v="0"/>
    <x v="0"/>
    <x v="0"/>
    <x v="0"/>
    <x v="0"/>
    <m/>
    <n v="20030108"/>
    <x v="0"/>
    <s v="BP AMERICA"/>
    <m/>
    <m/>
    <d v="2003-01-10T00:00:00"/>
  </r>
  <r>
    <x v="1"/>
    <s v="T18N R094W S35 fMESAVERDE"/>
    <n v="5301"/>
    <x v="0"/>
    <x v="0"/>
    <s v="WILD ROSE"/>
    <s v="SW SW"/>
    <n v="35"/>
    <n v="18"/>
    <n v="94"/>
    <n v="41.885300000000001"/>
    <n v="-107.96392"/>
    <s v="4903726176"/>
    <s v="1A CHAMPLIN 261 I"/>
    <x v="0"/>
    <s v="MESAVERDE"/>
    <m/>
    <m/>
    <n v="378"/>
    <x v="0"/>
    <n v="9620"/>
    <n v="9998"/>
    <n v="10110"/>
    <n v="10087"/>
    <x v="2"/>
    <m/>
    <n v="7.45"/>
    <x v="1"/>
    <n v="11"/>
    <n v="0"/>
    <n v="2300"/>
    <n v="33"/>
    <x v="1"/>
    <n v="1550"/>
    <n v="2900"/>
    <n v="0"/>
    <x v="1"/>
    <n v="38"/>
    <n v="8160"/>
    <x v="0"/>
    <s v="BP AMERICA PRODUCTION COMPANY"/>
    <n v="0.54889999999999994"/>
    <n v="0"/>
    <n v="100.05"/>
    <n v="0.84414"/>
    <n v="101.44304"/>
    <n v="43.725499999999997"/>
    <n v="47.530999999999992"/>
    <n v="0"/>
    <x v="1"/>
    <n v="0.79116000000000009"/>
    <n v="92.047659999999993"/>
    <n v="4.8557269160740039E-2"/>
    <n v="6832"/>
    <n v="-8.8580576307363934E-2"/>
    <n v="5.4109182847832636E-3"/>
    <n v="0"/>
    <n v="0.99458908171521665"/>
    <n v="0.47503108715637093"/>
    <n v="0.5163738002682523"/>
    <n v="8.5951125753767135E-3"/>
    <x v="1"/>
    <n v="0"/>
    <x v="1"/>
    <n v="0"/>
    <n v="0"/>
    <x v="1"/>
    <n v="0"/>
    <x v="1"/>
    <x v="1"/>
    <n v="0"/>
    <x v="1"/>
    <x v="1"/>
    <x v="1"/>
    <n v="0"/>
    <x v="1"/>
    <x v="1"/>
    <x v="1"/>
    <x v="1"/>
    <x v="0"/>
    <x v="0"/>
    <x v="0"/>
    <x v="0"/>
    <x v="0"/>
    <x v="0"/>
    <x v="0"/>
    <x v="0"/>
    <x v="0"/>
    <m/>
    <x v="0"/>
    <x v="0"/>
    <x v="0"/>
    <x v="0"/>
    <x v="0"/>
    <m/>
    <m/>
    <x v="0"/>
    <s v="WYOMING ANALYTICAL LABS ROCK SPRINGS ID No BPW00917"/>
    <m/>
    <s v="9620-9998"/>
    <d v="2006-03-16T00:00:00"/>
  </r>
  <r>
    <x v="1"/>
    <s v="T18N R094W S35 fMESAVERDE"/>
    <n v="5243"/>
    <x v="0"/>
    <x v="0"/>
    <s v="WILD ROSE"/>
    <s v="NE NW"/>
    <n v="35"/>
    <n v="18"/>
    <n v="94"/>
    <n v="41.498747999999999"/>
    <n v="-107.958359"/>
    <s v="4903726175"/>
    <s v="1-7 261 CHAMPLIN"/>
    <x v="0"/>
    <s v="MESAVERDE"/>
    <m/>
    <m/>
    <n v="386"/>
    <x v="0"/>
    <n v="9456"/>
    <n v="9842"/>
    <n v="9921"/>
    <n v="9919"/>
    <x v="2"/>
    <m/>
    <n v="7.4"/>
    <x v="1"/>
    <n v="12"/>
    <n v="0"/>
    <n v="1900"/>
    <n v="28"/>
    <x v="1"/>
    <n v="1600"/>
    <n v="2700"/>
    <n v="0"/>
    <x v="1"/>
    <n v="33"/>
    <n v="8500"/>
    <x v="0"/>
    <s v="BP AMERICA PRODUCTION COMPANY"/>
    <n v="0.5988"/>
    <n v="0"/>
    <n v="82.65"/>
    <n v="0.71623999999999999"/>
    <n v="83.965039999999988"/>
    <n v="45.135999999999996"/>
    <n v="44.252999999999993"/>
    <n v="0"/>
    <x v="1"/>
    <n v="0.68706"/>
    <n v="90.076059999999984"/>
    <n v="-3.5112510780499533E-2"/>
    <n v="6273"/>
    <n v="-0.15074798619102417"/>
    <n v="7.1315395073949838E-3"/>
    <n v="0"/>
    <n v="0.99286846049260502"/>
    <n v="0.5010876363819643"/>
    <n v="0.49128480974856137"/>
    <n v="7.6275538694743098E-3"/>
    <x v="1"/>
    <n v="0"/>
    <x v="1"/>
    <n v="0"/>
    <n v="0"/>
    <x v="1"/>
    <n v="0"/>
    <x v="1"/>
    <x v="1"/>
    <n v="0"/>
    <x v="1"/>
    <x v="1"/>
    <x v="1"/>
    <n v="0"/>
    <x v="1"/>
    <x v="1"/>
    <x v="1"/>
    <x v="1"/>
    <x v="0"/>
    <x v="0"/>
    <x v="0"/>
    <x v="0"/>
    <x v="0"/>
    <x v="0"/>
    <x v="0"/>
    <x v="0"/>
    <x v="0"/>
    <m/>
    <x v="0"/>
    <x v="0"/>
    <x v="0"/>
    <x v="0"/>
    <x v="0"/>
    <m/>
    <m/>
    <x v="0"/>
    <s v="WYOMING ANALYTICAL LABS ROCK SPRINGS ID No BPW00855"/>
    <m/>
    <s v="9456-9842"/>
    <d v="2006-03-16T00:00:00"/>
  </r>
  <r>
    <x v="1"/>
    <s v="T18N R094W S35 fMESAVERDE"/>
    <n v="4066"/>
    <x v="0"/>
    <x v="0"/>
    <s v="WILD ROSE"/>
    <s v="SE SE"/>
    <n v="35"/>
    <n v="18"/>
    <n v="94"/>
    <n v="41.488852000000001"/>
    <n v="-107.952783"/>
    <s v="4903725258"/>
    <s v="CHAMPLIN 261 I4"/>
    <x v="0"/>
    <s v="MESAVERDE"/>
    <m/>
    <m/>
    <s v=""/>
    <x v="0"/>
    <m/>
    <m/>
    <n v="10089"/>
    <m/>
    <x v="2"/>
    <d v="2003-06-16T00:00:00"/>
    <n v="7.71"/>
    <x v="1"/>
    <n v="20.8"/>
    <m/>
    <n v="1869"/>
    <n v="6.1"/>
    <x v="1"/>
    <n v="1500"/>
    <n v="2327"/>
    <m/>
    <x v="0"/>
    <n v="126"/>
    <n v="5992"/>
    <x v="0"/>
    <s v="BP AMERICA PRODUCTION CO"/>
    <n v="1.03792"/>
    <n v="0"/>
    <n v="81.30149999999999"/>
    <n v="0.15603799999999998"/>
    <n v="82.495457999999985"/>
    <n v="42.314999999999998"/>
    <n v="38.139529999999993"/>
    <n v="0"/>
    <x v="1"/>
    <n v="2.6233200000000001"/>
    <n v="83.077849999999998"/>
    <n v="-3.5174268548165558E-3"/>
    <n v="5848.9"/>
    <n v="-1.2085230007854164E-2"/>
    <n v="1.2581541155877941E-2"/>
    <n v="0"/>
    <n v="0.98741845884412205"/>
    <n v="0.50934153929115877"/>
    <n v="0.45908181302236389"/>
    <n v="3.1576647686477201E-2"/>
    <x v="0"/>
    <n v="27.6"/>
    <x v="0"/>
    <m/>
    <m/>
    <x v="0"/>
    <n v="8430"/>
    <x v="0"/>
    <x v="0"/>
    <m/>
    <x v="0"/>
    <x v="0"/>
    <x v="0"/>
    <m/>
    <x v="0"/>
    <x v="0"/>
    <x v="0"/>
    <x v="0"/>
    <x v="0"/>
    <x v="0"/>
    <x v="0"/>
    <x v="0"/>
    <x v="0"/>
    <x v="0"/>
    <x v="0"/>
    <x v="0"/>
    <x v="0"/>
    <m/>
    <x v="0"/>
    <x v="0"/>
    <x v="0"/>
    <x v="0"/>
    <x v="0"/>
    <m/>
    <n v="20030616"/>
    <x v="0"/>
    <s v="BP AMERICA"/>
    <m/>
    <m/>
    <d v="2003-06-18T00:00:00"/>
  </r>
  <r>
    <x v="1"/>
    <s v="T18N R094W S34 fMESAVERDE"/>
    <n v="5978"/>
    <x v="0"/>
    <x v="0"/>
    <s v="WILD ROSE"/>
    <s v="SE NW"/>
    <n v="34"/>
    <n v="18"/>
    <n v="94"/>
    <n v="41.492891"/>
    <n v="-107.97221999999999"/>
    <s v="4903726350"/>
    <s v="WAMSUTTER RIM 34-5"/>
    <x v="0"/>
    <s v="MESAVERDE"/>
    <m/>
    <m/>
    <n v="416"/>
    <x v="0"/>
    <n v="9673"/>
    <n v="10089"/>
    <n v="10200"/>
    <n v="10195"/>
    <x v="2"/>
    <m/>
    <n v="7.35"/>
    <x v="1"/>
    <n v="27"/>
    <n v="0"/>
    <n v="1890"/>
    <n v="57"/>
    <x v="1"/>
    <n v="2220"/>
    <n v="2080"/>
    <n v="0"/>
    <x v="1"/>
    <n v="114"/>
    <n v="6930"/>
    <x v="0"/>
    <s v="BP AMERICA PRODUCTION COMPANY"/>
    <n v="1.3472999999999999"/>
    <n v="0"/>
    <n v="82.215000000000003"/>
    <n v="1.4580599999999999"/>
    <n v="85.020359999999997"/>
    <n v="62.626199999999997"/>
    <n v="34.091199999999994"/>
    <n v="0"/>
    <x v="1"/>
    <n v="2.3734800000000003"/>
    <n v="99.090879999999999"/>
    <n v="-7.6424014090611753E-2"/>
    <n v="6388"/>
    <n v="-4.0696801321519746E-2"/>
    <n v="1.5846792462417238E-2"/>
    <n v="0"/>
    <n v="0.98415320753758273"/>
    <n v="0.63200770847932719"/>
    <n v="0.34403973403001359"/>
    <n v="2.3952557490659082E-2"/>
    <x v="1"/>
    <n v="19"/>
    <x v="1"/>
    <n v="0"/>
    <n v="0"/>
    <x v="1"/>
    <n v="11600"/>
    <x v="2"/>
    <x v="1"/>
    <n v="0"/>
    <x v="1"/>
    <x v="1"/>
    <x v="1"/>
    <n v="4.3"/>
    <x v="1"/>
    <x v="1"/>
    <x v="1"/>
    <x v="1"/>
    <x v="0"/>
    <x v="0"/>
    <x v="0"/>
    <x v="0"/>
    <x v="0"/>
    <x v="0"/>
    <x v="0"/>
    <x v="0"/>
    <x v="0"/>
    <m/>
    <x v="0"/>
    <x v="0"/>
    <x v="0"/>
    <x v="0"/>
    <x v="0"/>
    <m/>
    <m/>
    <x v="0"/>
    <s v="WYOMING ANALYTICAL LABS ROCK SPRINGS ID No D7072"/>
    <m/>
    <s v="9673-10089"/>
    <d v="2007-05-14T00:00:00"/>
  </r>
  <r>
    <x v="1"/>
    <s v="T18N R094W S33 fMESAVERDE/ALMOND"/>
    <m/>
    <x v="1"/>
    <x v="3"/>
    <s v="WILD ROSE"/>
    <s v="SE NW"/>
    <n v="33"/>
    <n v="18"/>
    <n v="94"/>
    <n v="41.493727999999997"/>
    <n v="-107.997079"/>
    <s v="4903723495"/>
    <s v="CHAMPLIN 261 A2,3,4 PAD"/>
    <x v="0"/>
    <s v="MESAVERDE/ALMOND"/>
    <m/>
    <m/>
    <m/>
    <x v="0"/>
    <n v="10328"/>
    <m/>
    <n v="10663"/>
    <n v="10540"/>
    <x v="2"/>
    <d v="2002-11-18T00:00:00"/>
    <n v="7.37"/>
    <x v="0"/>
    <n v="10.8"/>
    <m/>
    <n v="630"/>
    <n v="2.99"/>
    <x v="1"/>
    <n v="440"/>
    <n v="593"/>
    <m/>
    <x v="0"/>
    <n v="39"/>
    <n v="1922"/>
    <x v="0"/>
    <s v="BP AMERICA PRODUCTION COMPANY"/>
    <n v="0.53892000000000007"/>
    <n v="0"/>
    <n v="27.405000000000001"/>
    <n v="7.6484200000000002E-2"/>
    <n v="28.020404199999998"/>
    <n v="12.4124"/>
    <n v="9.7192699999999999"/>
    <n v="0"/>
    <x v="1"/>
    <n v="0.81198000000000004"/>
    <n v="22.943649999999998"/>
    <n v="9.9614410189525313E-2"/>
    <n v="1715.79"/>
    <n v="-5.6685515106699405E-2"/>
    <n v="1.9233127265166294E-2"/>
    <n v="0"/>
    <n v="0.98076687273483365"/>
    <n v="0.54099500297467928"/>
    <n v="0.42361481281313135"/>
    <n v="3.5390184212189431E-2"/>
    <x v="0"/>
    <n v="23.5"/>
    <x v="0"/>
    <m/>
    <m/>
    <x v="0"/>
    <n v="2310"/>
    <x v="0"/>
    <x v="0"/>
    <m/>
    <x v="0"/>
    <x v="0"/>
    <x v="0"/>
    <m/>
    <x v="0"/>
    <x v="0"/>
    <x v="0"/>
    <x v="0"/>
    <x v="0"/>
    <x v="0"/>
    <x v="0"/>
    <x v="0"/>
    <x v="0"/>
    <x v="0"/>
    <x v="0"/>
    <x v="0"/>
    <x v="0"/>
    <m/>
    <x v="0"/>
    <x v="0"/>
    <x v="0"/>
    <x v="0"/>
    <x v="0"/>
    <m/>
    <n v="20021118"/>
    <x v="0"/>
    <s v="BP AMERICA"/>
    <m/>
    <m/>
    <d v="2002-11-20T00:00:00"/>
  </r>
  <r>
    <x v="1"/>
    <s v="T18N R094W S33 fMESAVERDE"/>
    <m/>
    <x v="1"/>
    <x v="3"/>
    <s v="WILD ROSE"/>
    <s v="SW NE"/>
    <n v="33"/>
    <n v="18"/>
    <n v="94"/>
    <n v="41.49306"/>
    <n v="-107.99555599999999"/>
    <s v="4903724383"/>
    <s v="CHAMPLIN 261 A5"/>
    <x v="0"/>
    <s v="MESAVERDE"/>
    <m/>
    <m/>
    <m/>
    <x v="0"/>
    <n v="9810"/>
    <m/>
    <n v="10200"/>
    <n v="10293"/>
    <x v="2"/>
    <d v="2002-11-18T00:00:00"/>
    <n v="7.86"/>
    <x v="0"/>
    <n v="8.1999999999999993"/>
    <n v="1.04"/>
    <n v="2090"/>
    <n v="6.14"/>
    <x v="1"/>
    <n v="1350"/>
    <n v="2696"/>
    <m/>
    <x v="0"/>
    <n v="33"/>
    <n v="5468"/>
    <x v="0"/>
    <s v="BP AMERICA PRODUCTION COMPANY"/>
    <n v="0.40917999999999999"/>
    <n v="8.5581600000000008E-2"/>
    <n v="90.915000000000006"/>
    <n v="0.15706119999999998"/>
    <n v="91.566822799999997"/>
    <n v="38.083500000000001"/>
    <n v="44.187439999999995"/>
    <n v="0"/>
    <x v="1"/>
    <n v="0.68706"/>
    <n v="82.957999999999998"/>
    <n v="4.9327211234962504E-2"/>
    <n v="6184.38"/>
    <n v="6.1479285776811193E-2"/>
    <n v="4.468649096777441E-3"/>
    <n v="9.3463546493173738E-4"/>
    <n v="0.99459671543829076"/>
    <n v="0.459069649702259"/>
    <n v="0.53264832806962559"/>
    <n v="8.2820222281154328E-3"/>
    <x v="0"/>
    <n v="0.03"/>
    <x v="0"/>
    <m/>
    <m/>
    <x v="0"/>
    <n v="7480"/>
    <x v="0"/>
    <x v="0"/>
    <m/>
    <x v="0"/>
    <x v="0"/>
    <x v="0"/>
    <m/>
    <x v="0"/>
    <x v="0"/>
    <x v="0"/>
    <x v="0"/>
    <x v="0"/>
    <x v="0"/>
    <x v="0"/>
    <x v="0"/>
    <x v="0"/>
    <x v="0"/>
    <x v="0"/>
    <x v="0"/>
    <x v="0"/>
    <m/>
    <x v="0"/>
    <x v="0"/>
    <x v="0"/>
    <x v="0"/>
    <x v="0"/>
    <m/>
    <n v="20021118"/>
    <x v="0"/>
    <s v="BP AMERICA"/>
    <m/>
    <m/>
    <d v="2002-11-20T00:00:00"/>
  </r>
  <r>
    <x v="1"/>
    <s v="T18N R094W S31 fMESAVERDE"/>
    <m/>
    <x v="1"/>
    <x v="3"/>
    <s v="WILD ROSE"/>
    <s v="SW NE"/>
    <n v="31"/>
    <n v="18"/>
    <n v="94"/>
    <n v="41.495766000000003"/>
    <n v="-108.03093200000001"/>
    <s v="4903723595"/>
    <s v="CHAMPLIN 293 A2"/>
    <x v="0"/>
    <s v="MESAVERDE"/>
    <m/>
    <m/>
    <m/>
    <x v="0"/>
    <n v="10249"/>
    <m/>
    <n v="11918"/>
    <n v="11833"/>
    <x v="2"/>
    <d v="2002-11-20T00:00:00"/>
    <n v="6.42"/>
    <x v="0"/>
    <n v="11.8"/>
    <n v="1.08"/>
    <n v="1790"/>
    <n v="2.97"/>
    <x v="1"/>
    <n v="1400"/>
    <n v="1941"/>
    <m/>
    <x v="0"/>
    <n v="25"/>
    <n v="4774"/>
    <x v="0"/>
    <s v="BP AMERICA PRODUCTION COMPANY"/>
    <n v="0.58882000000000001"/>
    <n v="8.8873200000000013E-2"/>
    <n v="77.864999999999995"/>
    <n v="7.5972600000000001E-2"/>
    <n v="78.618665799999988"/>
    <n v="39.494"/>
    <n v="31.812989999999996"/>
    <n v="0"/>
    <x v="1"/>
    <n v="0.52050000000000007"/>
    <n v="71.827489999999997"/>
    <n v="4.514024146305233E-2"/>
    <n v="5171.8500000000004"/>
    <n v="4.0001608711171026E-2"/>
    <n v="7.4895699896245262E-3"/>
    <n v="1.1304338364897567E-3"/>
    <n v="0.99137999617388584"/>
    <n v="0.54984519158333389"/>
    <n v="0.44290827926745036"/>
    <n v="7.2465291492157125E-3"/>
    <x v="0"/>
    <m/>
    <x v="0"/>
    <m/>
    <m/>
    <x v="0"/>
    <n v="7170"/>
    <x v="0"/>
    <x v="0"/>
    <m/>
    <x v="0"/>
    <x v="0"/>
    <x v="0"/>
    <m/>
    <x v="0"/>
    <x v="0"/>
    <x v="0"/>
    <x v="0"/>
    <x v="0"/>
    <x v="0"/>
    <x v="0"/>
    <x v="0"/>
    <x v="0"/>
    <x v="0"/>
    <x v="0"/>
    <x v="0"/>
    <x v="0"/>
    <m/>
    <x v="0"/>
    <x v="0"/>
    <x v="0"/>
    <x v="0"/>
    <x v="0"/>
    <m/>
    <n v="20021120"/>
    <x v="0"/>
    <s v="BP AMERICA"/>
    <m/>
    <m/>
    <d v="2002-11-22T00:00:00"/>
  </r>
  <r>
    <x v="1"/>
    <s v="T18N R094W S31 fMESAVERDE"/>
    <m/>
    <x v="1"/>
    <x v="3"/>
    <s v="WILD ROSE"/>
    <s v="C SE"/>
    <n v="31"/>
    <n v="18"/>
    <n v="94"/>
    <n v="41.489248000000003"/>
    <n v="-108.029943"/>
    <s v="4903723725"/>
    <s v="CHAMPLIN 293 A4"/>
    <x v="0"/>
    <s v="MESAVERDE"/>
    <m/>
    <m/>
    <m/>
    <x v="0"/>
    <n v="10240"/>
    <m/>
    <n v="11900"/>
    <n v="11832"/>
    <x v="2"/>
    <d v="2002-11-19T00:00:00"/>
    <n v="7.29"/>
    <x v="0"/>
    <n v="4.8600000000000003"/>
    <m/>
    <n v="1920"/>
    <n v="4.16"/>
    <x v="1"/>
    <n v="1500"/>
    <n v="2183"/>
    <m/>
    <x v="0"/>
    <n v="18"/>
    <n v="5136"/>
    <x v="0"/>
    <s v="BP AMERICA PRODUCTION COMPANY"/>
    <n v="0.24251400000000001"/>
    <n v="0"/>
    <n v="83.52"/>
    <n v="0.1064128"/>
    <n v="83.868926799999997"/>
    <n v="42.314999999999998"/>
    <n v="35.779369999999993"/>
    <n v="0"/>
    <x v="1"/>
    <n v="0.37476000000000004"/>
    <n v="78.469129999999993"/>
    <n v="3.3262667463443508E-2"/>
    <n v="5630.02"/>
    <n v="4.5886966585609208E-2"/>
    <n v="2.8915834416042632E-3"/>
    <n v="0"/>
    <n v="0.99710841655839577"/>
    <n v="0.53925664780532168"/>
    <n v="0.45596746134435284"/>
    <n v="4.7758908503254729E-3"/>
    <x v="0"/>
    <n v="0.01"/>
    <x v="0"/>
    <m/>
    <m/>
    <x v="0"/>
    <n v="7160"/>
    <x v="0"/>
    <x v="0"/>
    <m/>
    <x v="0"/>
    <x v="0"/>
    <x v="0"/>
    <m/>
    <x v="0"/>
    <x v="0"/>
    <x v="0"/>
    <x v="0"/>
    <x v="0"/>
    <x v="0"/>
    <x v="0"/>
    <x v="0"/>
    <x v="0"/>
    <x v="0"/>
    <x v="0"/>
    <x v="0"/>
    <x v="0"/>
    <m/>
    <x v="0"/>
    <x v="0"/>
    <x v="0"/>
    <x v="0"/>
    <x v="0"/>
    <m/>
    <n v="20021119"/>
    <x v="0"/>
    <s v="BP AMERICA"/>
    <m/>
    <m/>
    <d v="2002-11-21T00:00:00"/>
  </r>
  <r>
    <x v="1"/>
    <s v="T18N R094W S31 fMESAVERDE"/>
    <m/>
    <x v="1"/>
    <x v="3"/>
    <s v="WILD ROSE"/>
    <s v=" C SW"/>
    <n v="31"/>
    <n v="18"/>
    <n v="94"/>
    <n v="41.489199999999997"/>
    <n v="-108.03945400000001"/>
    <s v="4903720785"/>
    <s v="293 A-1"/>
    <x v="0"/>
    <s v="MESAVERDE"/>
    <m/>
    <m/>
    <m/>
    <x v="0"/>
    <m/>
    <m/>
    <n v="12130"/>
    <n v="11960"/>
    <x v="2"/>
    <d v="1979-11-15T00:00:00"/>
    <n v="7.2"/>
    <x v="0"/>
    <n v="19.82"/>
    <n v="0.56999999999999995"/>
    <n v="2093.96"/>
    <n v="290"/>
    <x v="1"/>
    <n v="2250"/>
    <n v="2196"/>
    <n v="0"/>
    <x v="1"/>
    <n v="4"/>
    <n v="6854"/>
    <x v="0"/>
    <s v="INDUSTRIAL GAS SERVICES INC"/>
    <n v="0.98901800000000006"/>
    <n v="4.6905299999999997E-2"/>
    <n v="91.087260000000001"/>
    <n v="7.4181999999999997"/>
    <n v="99.541383299999993"/>
    <n v="63.472499999999997"/>
    <n v="35.992439999999995"/>
    <n v="0"/>
    <x v="1"/>
    <n v="8.3280000000000007E-2"/>
    <n v="99.548219999999986"/>
    <n v="-3.4339814267909655E-5"/>
    <n v="6854.35"/>
    <n v="2.5531883851839485E-5"/>
    <n v="9.9357469949887672E-3"/>
    <n v="4.7121406640126531E-4"/>
    <n v="0.98959303893861006"/>
    <n v="0.63760557446431498"/>
    <n v="0.36155784603682517"/>
    <n v="8.3657949885994972E-4"/>
    <x v="1"/>
    <n v="0"/>
    <x v="1"/>
    <n v="0"/>
    <n v="1"/>
    <x v="0"/>
    <n v="0"/>
    <x v="0"/>
    <x v="1"/>
    <m/>
    <x v="1"/>
    <x v="1"/>
    <x v="1"/>
    <n v="0"/>
    <x v="1"/>
    <x v="1"/>
    <x v="1"/>
    <x v="1"/>
    <x v="0"/>
    <x v="0"/>
    <x v="0"/>
    <x v="0"/>
    <x v="0"/>
    <x v="0"/>
    <x v="0"/>
    <x v="0"/>
    <x v="0"/>
    <m/>
    <x v="0"/>
    <x v="0"/>
    <x v="0"/>
    <x v="0"/>
    <x v="0"/>
    <m/>
    <n v="19791115"/>
    <x v="1"/>
    <m/>
    <m/>
    <m/>
    <m/>
  </r>
  <r>
    <x v="1"/>
    <s v="T18N R094W S31 fLEWIS-MESAVERDE"/>
    <m/>
    <x v="1"/>
    <x v="3"/>
    <s v="WILD ROSE"/>
    <s v="SW NW"/>
    <n v="31"/>
    <n v="18"/>
    <n v="94"/>
    <n v="41.495977000000003"/>
    <n v="-108.04019"/>
    <s v="4903723804"/>
    <s v="CHAMPLIN 293 A3"/>
    <x v="0"/>
    <s v="LEWIS-MESAVERDE"/>
    <m/>
    <m/>
    <m/>
    <x v="0"/>
    <n v="9616"/>
    <m/>
    <n v="10705"/>
    <n v="10745"/>
    <x v="2"/>
    <d v="2002-11-20T00:00:00"/>
    <n v="6.44"/>
    <x v="0"/>
    <n v="14.6"/>
    <n v="1.73"/>
    <n v="2540"/>
    <n v="12.8"/>
    <x v="1"/>
    <n v="3199"/>
    <n v="1294"/>
    <m/>
    <x v="0"/>
    <n v="21"/>
    <n v="7170"/>
    <x v="0"/>
    <s v="BP AMERICA PRODUCTION COMPANY"/>
    <n v="0.72853999999999997"/>
    <n v="0.14236170000000001"/>
    <n v="110.49"/>
    <n v="0.32742399999999999"/>
    <n v="111.68832569999999"/>
    <n v="90.24378999999999"/>
    <n v="21.208659999999998"/>
    <n v="0"/>
    <x v="1"/>
    <n v="0.43722000000000005"/>
    <n v="111.88966999999998"/>
    <n v="-9.0055508087725545E-4"/>
    <n v="7083.13"/>
    <n v="-6.0948016330448036E-3"/>
    <n v="6.522973600274859E-3"/>
    <n v="1.2746336656741558E-3"/>
    <n v="0.99220239273405098"/>
    <n v="0.80654264151462784"/>
    <n v="0.18954975915113523"/>
    <n v="3.9075993342370221E-3"/>
    <x v="0"/>
    <m/>
    <x v="0"/>
    <m/>
    <m/>
    <x v="0"/>
    <n v="10990"/>
    <x v="0"/>
    <x v="0"/>
    <m/>
    <x v="0"/>
    <x v="0"/>
    <x v="0"/>
    <m/>
    <x v="0"/>
    <x v="0"/>
    <x v="0"/>
    <x v="0"/>
    <x v="0"/>
    <x v="0"/>
    <x v="0"/>
    <x v="0"/>
    <x v="0"/>
    <x v="0"/>
    <x v="0"/>
    <x v="0"/>
    <x v="0"/>
    <m/>
    <x v="0"/>
    <x v="0"/>
    <x v="0"/>
    <x v="0"/>
    <x v="0"/>
    <m/>
    <n v="20021120"/>
    <x v="0"/>
    <s v="BP AMERICA"/>
    <m/>
    <m/>
    <d v="2002-11-22T00:00:00"/>
  </r>
  <r>
    <x v="1"/>
    <s v="T18N R094W S29 fMESAVERDE/ALMOND"/>
    <m/>
    <x v="1"/>
    <x v="3"/>
    <s v="WILD ROSE"/>
    <s v="C NW"/>
    <n v="29"/>
    <n v="18"/>
    <n v="94"/>
    <n v="41.510468000000003"/>
    <n v="-108.01163699999999"/>
    <s v="4903723461"/>
    <s v="CHAMPLIN 222 A2"/>
    <x v="0"/>
    <s v="MESAVERDE/ALMOND"/>
    <m/>
    <m/>
    <m/>
    <x v="0"/>
    <n v="10046"/>
    <m/>
    <n v="10605"/>
    <n v="10502"/>
    <x v="2"/>
    <d v="2002-11-18T00:00:00"/>
    <n v="7.58"/>
    <x v="0"/>
    <n v="6.46"/>
    <m/>
    <n v="1370"/>
    <n v="3.25"/>
    <x v="1"/>
    <n v="1699"/>
    <n v="755"/>
    <m/>
    <x v="0"/>
    <n v="9"/>
    <n v="4088"/>
    <x v="0"/>
    <s v="BP AMERICA PRODUCTION COMPANY"/>
    <n v="0.32235399999999997"/>
    <n v="0"/>
    <n v="59.594999999999999"/>
    <n v="8.3135000000000001E-2"/>
    <n v="60.000488999999995"/>
    <n v="47.928789999999999"/>
    <n v="12.37445"/>
    <n v="0"/>
    <x v="1"/>
    <n v="0.18738000000000002"/>
    <n v="60.49062"/>
    <n v="-4.0677773162499913E-3"/>
    <n v="3842.71"/>
    <n v="-3.0929134970261171E-2"/>
    <n v="5.3725228806051897E-3"/>
    <n v="0"/>
    <n v="0.99462747711939481"/>
    <n v="0.79233424950843623"/>
    <n v="0.20456808014201208"/>
    <n v="3.097670349551716E-3"/>
    <x v="0"/>
    <n v="33.299999999999997"/>
    <x v="0"/>
    <m/>
    <m/>
    <x v="0"/>
    <n v="3970"/>
    <x v="0"/>
    <x v="0"/>
    <m/>
    <x v="0"/>
    <x v="0"/>
    <x v="0"/>
    <m/>
    <x v="0"/>
    <x v="0"/>
    <x v="0"/>
    <x v="0"/>
    <x v="0"/>
    <x v="0"/>
    <x v="0"/>
    <x v="0"/>
    <x v="0"/>
    <x v="0"/>
    <x v="0"/>
    <x v="0"/>
    <x v="0"/>
    <m/>
    <x v="0"/>
    <x v="0"/>
    <x v="0"/>
    <x v="0"/>
    <x v="0"/>
    <m/>
    <n v="20021118"/>
    <x v="0"/>
    <s v="BP AMERICA"/>
    <m/>
    <m/>
    <d v="2002-11-20T00:00:00"/>
  </r>
  <r>
    <x v="1"/>
    <s v="T18N R094W S29 fMESAVERDE/ALMOND"/>
    <m/>
    <x v="1"/>
    <x v="3"/>
    <s v="WILD ROSE"/>
    <s v="SW SW"/>
    <n v="29"/>
    <n v="18"/>
    <n v="94"/>
    <n v="41.501795000000001"/>
    <n v="-108.023087"/>
    <s v="4903720702"/>
    <s v="222 A-1 CHAMPLIN"/>
    <x v="0"/>
    <s v="MESAVERDE/ALMOND"/>
    <m/>
    <m/>
    <m/>
    <x v="0"/>
    <m/>
    <m/>
    <n v="12050"/>
    <n v="10410"/>
    <x v="2"/>
    <d v="1980-09-11T00:00:00"/>
    <n v="5.6"/>
    <x v="0"/>
    <n v="395.92"/>
    <n v="14.7"/>
    <n v="1820.86"/>
    <n v="54"/>
    <x v="1"/>
    <n v="3360"/>
    <n v="414.8"/>
    <n v="0"/>
    <x v="1"/>
    <n v="0"/>
    <n v="6060"/>
    <x v="0"/>
    <m/>
    <n v="19.756408"/>
    <n v="1.2096629999999999"/>
    <n v="79.207409999999996"/>
    <n v="1.3813199999999999"/>
    <n v="101.554801"/>
    <n v="94.785600000000002"/>
    <n v="6.7985719999999992"/>
    <n v="0"/>
    <x v="1"/>
    <n v="0"/>
    <n v="101.584172"/>
    <n v="-1.4458574623195321E-4"/>
    <n v="6060.28"/>
    <n v="2.3101776526593889E-5"/>
    <n v="0.19453937977782065"/>
    <n v="1.1911430952437196E-2"/>
    <n v="0.79354918926974216"/>
    <n v="0.9330744951093366"/>
    <n v="6.692550489066347E-2"/>
    <n v="0"/>
    <x v="1"/>
    <n v="0"/>
    <x v="1"/>
    <n v="0"/>
    <n v="1.3"/>
    <x v="0"/>
    <n v="0"/>
    <x v="0"/>
    <x v="1"/>
    <m/>
    <x v="1"/>
    <x v="1"/>
    <x v="1"/>
    <n v="0"/>
    <x v="1"/>
    <x v="1"/>
    <x v="1"/>
    <x v="1"/>
    <x v="0"/>
    <x v="0"/>
    <x v="0"/>
    <x v="0"/>
    <x v="0"/>
    <x v="0"/>
    <x v="0"/>
    <x v="0"/>
    <x v="0"/>
    <m/>
    <x v="0"/>
    <x v="0"/>
    <x v="0"/>
    <x v="0"/>
    <x v="0"/>
    <m/>
    <m/>
    <x v="0"/>
    <m/>
    <m/>
    <m/>
    <m/>
  </r>
  <r>
    <x v="1"/>
    <s v="T18N R094W S29 fMESAVERDE"/>
    <n v="5259"/>
    <x v="0"/>
    <x v="0"/>
    <s v="WILD ROSE"/>
    <s v="SW NW"/>
    <n v="29"/>
    <n v="18"/>
    <n v="94"/>
    <n v="41.507260000000002"/>
    <n v="-108.02396"/>
    <s v="4903726461"/>
    <s v="9 CHAMPLIN 222 A"/>
    <x v="0"/>
    <s v="MESAVERDE"/>
    <m/>
    <m/>
    <n v="42"/>
    <x v="0"/>
    <n v="10252"/>
    <n v="10294"/>
    <n v="10677"/>
    <n v="10670"/>
    <x v="2"/>
    <m/>
    <n v="7.14"/>
    <x v="1"/>
    <n v="5"/>
    <n v="0"/>
    <n v="1490"/>
    <n v="166"/>
    <x v="1"/>
    <n v="580"/>
    <n v="3080"/>
    <n v="0"/>
    <x v="1"/>
    <n v="117"/>
    <n v="5270"/>
    <x v="0"/>
    <s v="BP AMERICA PRODUCTION COMPANY"/>
    <n v="0.2495"/>
    <n v="0"/>
    <n v="64.814999999999998"/>
    <n v="4.2462799999999996"/>
    <n v="69.310779999999994"/>
    <n v="16.361799999999999"/>
    <n v="50.481199999999994"/>
    <n v="0"/>
    <x v="1"/>
    <n v="2.43594"/>
    <n v="69.278939999999992"/>
    <n v="2.2974286981749102E-4"/>
    <n v="5438"/>
    <n v="1.5689204333208816E-2"/>
    <n v="3.5997286424997673E-3"/>
    <n v="0"/>
    <n v="0.99640027135750031"/>
    <n v="0.23617278208933337"/>
    <n v="0.72866588316738101"/>
    <n v="3.5161334743285623E-2"/>
    <x v="1"/>
    <n v="11"/>
    <x v="1"/>
    <n v="0"/>
    <n v="0"/>
    <x v="1"/>
    <n v="0"/>
    <x v="1"/>
    <x v="1"/>
    <n v="0"/>
    <x v="1"/>
    <x v="1"/>
    <x v="1"/>
    <n v="0"/>
    <x v="1"/>
    <x v="1"/>
    <x v="1"/>
    <x v="1"/>
    <x v="0"/>
    <x v="0"/>
    <x v="0"/>
    <x v="0"/>
    <x v="0"/>
    <x v="0"/>
    <x v="0"/>
    <x v="0"/>
    <x v="0"/>
    <m/>
    <x v="0"/>
    <x v="0"/>
    <x v="0"/>
    <x v="0"/>
    <x v="0"/>
    <m/>
    <m/>
    <x v="0"/>
    <s v="WYOMING ANALYTICAL LABS ROCK SPRINGS ID No BPW00872"/>
    <m/>
    <s v="10252-10294"/>
    <d v="2006-03-16T00:00:00"/>
  </r>
  <r>
    <x v="1"/>
    <s v="T18N R094W S29 fMESAVERDE"/>
    <m/>
    <x v="1"/>
    <x v="3"/>
    <s v="WILD ROSE"/>
    <s v="C SE"/>
    <n v="29"/>
    <n v="18"/>
    <n v="94"/>
    <n v="41.504218999999999"/>
    <n v="-108.010937"/>
    <s v="4903723588"/>
    <s v="CHAMPLIN 222 A4"/>
    <x v="0"/>
    <s v="MESAVERDE"/>
    <m/>
    <m/>
    <m/>
    <x v="0"/>
    <m/>
    <m/>
    <n v="10398"/>
    <n v="10349"/>
    <x v="2"/>
    <d v="2002-11-18T00:00:00"/>
    <n v="8.0500000000000007"/>
    <x v="0"/>
    <n v="10.98"/>
    <n v="0.92"/>
    <n v="2290"/>
    <n v="18.100000000000001"/>
    <x v="1"/>
    <n v="2549"/>
    <n v="1590"/>
    <m/>
    <x v="0"/>
    <n v="13"/>
    <n v="6560"/>
    <x v="0"/>
    <s v="BP AMERICA PRODUCTION COMPANY"/>
    <n v="0.547902"/>
    <n v="7.5706800000000005E-2"/>
    <n v="99.614999999999995"/>
    <n v="0.46299800000000002"/>
    <n v="100.70160679999999"/>
    <n v="71.907290000000003"/>
    <n v="26.060099999999998"/>
    <n v="0"/>
    <x v="1"/>
    <n v="0.27066000000000001"/>
    <n v="98.238050000000001"/>
    <n v="1.2383437468562035E-2"/>
    <n v="6472"/>
    <n v="-6.752608962553714E-3"/>
    <n v="5.4408466499265432E-3"/>
    <n v="7.5179336661786026E-4"/>
    <n v="0.9938073599834556"/>
    <n v="0.73196984264243847"/>
    <n v="0.26527501309319557"/>
    <n v="2.7551442643659967E-3"/>
    <x v="0"/>
    <n v="5.9"/>
    <x v="0"/>
    <m/>
    <m/>
    <x v="0"/>
    <n v="7790"/>
    <x v="0"/>
    <x v="0"/>
    <m/>
    <x v="0"/>
    <x v="0"/>
    <x v="0"/>
    <m/>
    <x v="0"/>
    <x v="0"/>
    <x v="0"/>
    <x v="0"/>
    <x v="0"/>
    <x v="0"/>
    <x v="0"/>
    <x v="0"/>
    <x v="0"/>
    <x v="0"/>
    <x v="0"/>
    <x v="0"/>
    <x v="0"/>
    <m/>
    <x v="0"/>
    <x v="0"/>
    <x v="0"/>
    <x v="0"/>
    <x v="0"/>
    <m/>
    <n v="20021118"/>
    <x v="0"/>
    <s v="BP AMERICA"/>
    <m/>
    <m/>
    <d v="2002-11-20T00:00:00"/>
  </r>
  <r>
    <x v="1"/>
    <s v="T18N R094W S27 fMESAVERDE/ALMOND"/>
    <n v="3549"/>
    <x v="0"/>
    <x v="0"/>
    <s v="WILD ROSE"/>
    <s v="C SW"/>
    <n v="27"/>
    <n v="18"/>
    <n v="94"/>
    <n v="41.504302000000003"/>
    <n v="-107.981989"/>
    <s v="4903723459"/>
    <s v="WAMSUTTER RIM 27-01"/>
    <x v="0"/>
    <s v="MESAVERDE/ALMOND"/>
    <m/>
    <m/>
    <m/>
    <x v="0"/>
    <s v="9672"/>
    <m/>
    <n v="10393"/>
    <n v="10133"/>
    <x v="2"/>
    <d v="2002-11-19T00:00:00"/>
    <n v="7.34"/>
    <x v="1"/>
    <n v="6.56"/>
    <n v="2.41"/>
    <n v="2030"/>
    <n v="5"/>
    <x v="1"/>
    <n v="2299"/>
    <n v="1186"/>
    <m/>
    <x v="0"/>
    <n v="33"/>
    <n v="5542"/>
    <x v="0"/>
    <s v="BP AMERICA PRODUCTION CO"/>
    <n v="0.32734399999999997"/>
    <n v="0.19831890000000002"/>
    <n v="88.305000000000007"/>
    <n v="0.12789999999999999"/>
    <n v="88.95856289999999"/>
    <n v="64.854789999999994"/>
    <n v="19.43854"/>
    <n v="0"/>
    <x v="1"/>
    <n v="0.68706"/>
    <n v="84.98039"/>
    <n v="2.2871086859348282E-2"/>
    <n v="5561.97"/>
    <n v="1.7984558675861204E-3"/>
    <n v="3.6797357031045294E-3"/>
    <n v="2.2293401954226045E-3"/>
    <n v="0.99409092410147282"/>
    <n v="0.76317359805009122"/>
    <n v="0.22874147788683954"/>
    <n v="8.0849240630691387E-3"/>
    <x v="0"/>
    <n v="19.600000000000001"/>
    <x v="0"/>
    <m/>
    <m/>
    <x v="0"/>
    <n v="7890"/>
    <x v="0"/>
    <x v="0"/>
    <m/>
    <x v="0"/>
    <x v="0"/>
    <x v="0"/>
    <m/>
    <x v="0"/>
    <x v="0"/>
    <x v="0"/>
    <x v="0"/>
    <x v="0"/>
    <x v="0"/>
    <x v="0"/>
    <x v="0"/>
    <x v="0"/>
    <x v="0"/>
    <x v="0"/>
    <x v="0"/>
    <x v="0"/>
    <m/>
    <x v="0"/>
    <x v="0"/>
    <x v="0"/>
    <x v="0"/>
    <x v="0"/>
    <m/>
    <n v="20021119"/>
    <x v="0"/>
    <s v="BP AMERICA"/>
    <m/>
    <m/>
    <d v="2002-11-19T00:00:00"/>
  </r>
  <r>
    <x v="1"/>
    <s v="T18N R094W S27 fMESAVERDE"/>
    <n v="5288"/>
    <x v="0"/>
    <x v="0"/>
    <s v="WILD ROSE"/>
    <s v="SE SW"/>
    <n v="27"/>
    <n v="18"/>
    <n v="94"/>
    <n v="41.501869999999997"/>
    <n v="-107.97748"/>
    <s v="4903726256"/>
    <s v="27-11 WAMSUTTER RIM"/>
    <x v="0"/>
    <s v="MESAVERDE"/>
    <m/>
    <m/>
    <n v="134"/>
    <x v="0"/>
    <n v="9762"/>
    <n v="9896"/>
    <n v="10194"/>
    <n v="10175"/>
    <x v="2"/>
    <m/>
    <n v="6.68"/>
    <x v="1"/>
    <n v="12"/>
    <n v="0"/>
    <n v="1680"/>
    <n v="373"/>
    <x v="1"/>
    <n v="1400"/>
    <n v="1590"/>
    <n v="0"/>
    <x v="1"/>
    <n v="135"/>
    <n v="7040"/>
    <x v="0"/>
    <s v="BP AMERICA PRODUCTION COMPANY"/>
    <n v="0.5988"/>
    <n v="0"/>
    <n v="73.08"/>
    <n v="9.5413399999999999"/>
    <n v="83.220140000000001"/>
    <n v="39.494"/>
    <n v="26.060099999999998"/>
    <n v="0"/>
    <x v="1"/>
    <n v="2.8107000000000002"/>
    <n v="68.364800000000002"/>
    <n v="9.8000104759747214E-2"/>
    <n v="5190"/>
    <n v="-0.15126737530662307"/>
    <n v="7.195373619895376E-3"/>
    <n v="0"/>
    <n v="0.99280462638010469"/>
    <n v="0.5776949541284403"/>
    <n v="0.38119178290582284"/>
    <n v="4.1113262965736752E-2"/>
    <x v="1"/>
    <n v="13"/>
    <x v="1"/>
    <n v="0"/>
    <n v="0"/>
    <x v="1"/>
    <n v="0"/>
    <x v="1"/>
    <x v="1"/>
    <n v="0"/>
    <x v="1"/>
    <x v="1"/>
    <x v="1"/>
    <n v="0"/>
    <x v="1"/>
    <x v="1"/>
    <x v="1"/>
    <x v="1"/>
    <x v="0"/>
    <x v="0"/>
    <x v="0"/>
    <x v="0"/>
    <x v="0"/>
    <x v="0"/>
    <x v="0"/>
    <x v="0"/>
    <x v="0"/>
    <m/>
    <x v="0"/>
    <x v="0"/>
    <x v="0"/>
    <x v="0"/>
    <x v="0"/>
    <m/>
    <m/>
    <x v="0"/>
    <s v="WYOMING ANALYTICAL LAB ROCK SPRINGS ID No BPW00904"/>
    <m/>
    <s v="9762-9896"/>
    <d v="2006-03-16T00:00:00"/>
  </r>
  <r>
    <x v="1"/>
    <s v="T18N R094W S27 fMESAVERDE"/>
    <n v="3551"/>
    <x v="0"/>
    <x v="0"/>
    <s v="WILD ROSE"/>
    <s v="NW NW"/>
    <n v="27"/>
    <n v="18"/>
    <n v="94"/>
    <n v="41.511130000000001"/>
    <n v="-107.98228"/>
    <s v="4903724093"/>
    <s v="WAMSUTTER RIM 27-03"/>
    <x v="0"/>
    <s v="MESAVERDE"/>
    <m/>
    <m/>
    <m/>
    <x v="0"/>
    <s v="9626"/>
    <m/>
    <n v="10050"/>
    <m/>
    <x v="2"/>
    <d v="2002-11-18T00:00:00"/>
    <n v="7.3"/>
    <x v="1"/>
    <n v="13.4"/>
    <n v="4.1900000000000004"/>
    <n v="2490"/>
    <n v="7.41"/>
    <x v="1"/>
    <n v="3449"/>
    <n v="1402"/>
    <m/>
    <x v="0"/>
    <n v="12"/>
    <n v="7092"/>
    <x v="0"/>
    <s v="BP AMERICA PRODUCTION CO"/>
    <n v="0.66866000000000003"/>
    <n v="0.34479510000000002"/>
    <n v="108.315"/>
    <n v="0.18954779999999999"/>
    <n v="109.5180029"/>
    <n v="97.296289999999999"/>
    <n v="22.978779999999997"/>
    <n v="0"/>
    <x v="1"/>
    <n v="0.24984000000000001"/>
    <n v="120.52491000000001"/>
    <n v="-4.7847190601280232E-2"/>
    <n v="7378"/>
    <n v="1.9765031098825155E-2"/>
    <n v="6.1054802159837412E-3"/>
    <n v="3.1482960871266948E-3"/>
    <n v="0.99074622369688958"/>
    <n v="0.80727121057381412"/>
    <n v="0.1906558569510651"/>
    <n v="2.0729324751207032E-3"/>
    <x v="0"/>
    <m/>
    <x v="0"/>
    <m/>
    <m/>
    <x v="0"/>
    <n v="11210"/>
    <x v="0"/>
    <x v="0"/>
    <m/>
    <x v="0"/>
    <x v="0"/>
    <x v="0"/>
    <m/>
    <x v="0"/>
    <x v="0"/>
    <x v="0"/>
    <x v="0"/>
    <x v="0"/>
    <x v="0"/>
    <x v="0"/>
    <x v="0"/>
    <x v="0"/>
    <x v="0"/>
    <x v="0"/>
    <x v="0"/>
    <x v="0"/>
    <m/>
    <x v="0"/>
    <x v="0"/>
    <x v="0"/>
    <x v="0"/>
    <x v="0"/>
    <m/>
    <n v="20021118"/>
    <x v="0"/>
    <s v="BP AMERICA"/>
    <m/>
    <m/>
    <d v="2002-11-20T00:00:00"/>
  </r>
  <r>
    <x v="1"/>
    <s v="T18N R094W S27 fMESAVERDE"/>
    <n v="3550"/>
    <x v="0"/>
    <x v="0"/>
    <s v="WILD ROSE"/>
    <s v="SW NE"/>
    <n v="27"/>
    <n v="18"/>
    <n v="94"/>
    <n v="41.506700000000002"/>
    <n v="-107.97598000000001"/>
    <s v="4903724092"/>
    <s v="WAMSUTTER RIM 27-02"/>
    <x v="0"/>
    <s v="MESAVERDE"/>
    <m/>
    <m/>
    <m/>
    <x v="0"/>
    <s v="9611"/>
    <m/>
    <n v="10100"/>
    <m/>
    <x v="2"/>
    <d v="2002-11-18T00:00:00"/>
    <n v="7.69"/>
    <x v="1"/>
    <n v="17.600000000000001"/>
    <n v="5.31"/>
    <n v="2640"/>
    <n v="12.8"/>
    <x v="1"/>
    <n v="2749"/>
    <n v="1510"/>
    <m/>
    <x v="0"/>
    <n v="8"/>
    <n v="7514"/>
    <x v="0"/>
    <s v="BP AMERICA PRODUCTION CO"/>
    <n v="0.87824000000000002"/>
    <n v="0.43695989999999996"/>
    <n v="114.84"/>
    <n v="0.32742399999999999"/>
    <n v="116.48262389999998"/>
    <n v="77.549289999999999"/>
    <n v="24.748899999999999"/>
    <n v="0"/>
    <x v="1"/>
    <n v="0.16656000000000001"/>
    <n v="102.46475000000001"/>
    <n v="6.4023941691131514E-2"/>
    <n v="6942.71"/>
    <n v="-3.9517289895142117E-2"/>
    <n v="7.5396653217046925E-3"/>
    <n v="3.7512882640343753E-3"/>
    <n v="0.98870904641426094"/>
    <n v="0.75683871770535716"/>
    <n v="0.24153574765956093"/>
    <n v="1.6255346350818208E-3"/>
    <x v="0"/>
    <m/>
    <x v="0"/>
    <m/>
    <m/>
    <x v="0"/>
    <n v="12020"/>
    <x v="0"/>
    <x v="0"/>
    <m/>
    <x v="0"/>
    <x v="0"/>
    <x v="0"/>
    <m/>
    <x v="0"/>
    <x v="0"/>
    <x v="0"/>
    <x v="0"/>
    <x v="0"/>
    <x v="0"/>
    <x v="0"/>
    <x v="0"/>
    <x v="0"/>
    <x v="0"/>
    <x v="0"/>
    <x v="0"/>
    <x v="0"/>
    <m/>
    <x v="0"/>
    <x v="0"/>
    <x v="0"/>
    <x v="0"/>
    <x v="0"/>
    <m/>
    <n v="20021118"/>
    <x v="0"/>
    <s v="BP AMERICA"/>
    <m/>
    <m/>
    <d v="2002-11-20T00:00:00"/>
  </r>
  <r>
    <x v="1"/>
    <s v="T18N R094W S23 fMESAVERDE"/>
    <n v="5298"/>
    <x v="0"/>
    <x v="0"/>
    <s v="WILD ROSE"/>
    <s v="SW SW"/>
    <n v="23"/>
    <n v="18"/>
    <n v="94"/>
    <n v="41.516370000000002"/>
    <n v="-107.96531"/>
    <s v="4903726122"/>
    <s v="23-10 WAMSUTTER RIM"/>
    <x v="0"/>
    <s v="MESAVERDE"/>
    <m/>
    <m/>
    <n v="160"/>
    <x v="0"/>
    <n v="9503"/>
    <n v="9663"/>
    <n v="9994"/>
    <n v="9960"/>
    <x v="2"/>
    <m/>
    <n v="6.94"/>
    <x v="1"/>
    <n v="5"/>
    <n v="0"/>
    <n v="1200"/>
    <n v="30"/>
    <x v="1"/>
    <n v="720"/>
    <n v="1410"/>
    <n v="0"/>
    <x v="1"/>
    <n v="74"/>
    <n v="4870"/>
    <x v="0"/>
    <s v="BP AMERICA PRODUCTION COMPANY"/>
    <n v="0.2495"/>
    <n v="0"/>
    <n v="52.2"/>
    <n v="0.76739999999999997"/>
    <n v="53.216899999999995"/>
    <n v="20.311199999999999"/>
    <n v="23.109899999999996"/>
    <n v="0"/>
    <x v="1"/>
    <n v="1.54068"/>
    <n v="44.961779999999997"/>
    <n v="8.4082613455385619E-2"/>
    <n v="3439"/>
    <n v="-0.17222289084125647"/>
    <n v="4.6883602765286974E-3"/>
    <n v="0"/>
    <n v="0.99531163972347136"/>
    <n v="0.45174368096636747"/>
    <n v="0.51398988207317409"/>
    <n v="3.4266436960458418E-2"/>
    <x v="1"/>
    <n v="16"/>
    <x v="1"/>
    <n v="0"/>
    <n v="0"/>
    <x v="1"/>
    <n v="0"/>
    <x v="1"/>
    <x v="1"/>
    <n v="0"/>
    <x v="1"/>
    <x v="1"/>
    <x v="1"/>
    <n v="0"/>
    <x v="1"/>
    <x v="1"/>
    <x v="1"/>
    <x v="1"/>
    <x v="0"/>
    <x v="0"/>
    <x v="0"/>
    <x v="0"/>
    <x v="0"/>
    <x v="0"/>
    <x v="0"/>
    <x v="0"/>
    <x v="0"/>
    <m/>
    <x v="0"/>
    <x v="0"/>
    <x v="0"/>
    <x v="0"/>
    <x v="0"/>
    <m/>
    <m/>
    <x v="0"/>
    <s v="WYOMING ANALYTICAL LABS ROCK SPRINGS ID No BPW00914"/>
    <m/>
    <s v="9503-9663"/>
    <d v="2006-03-16T00:00:00"/>
  </r>
  <r>
    <x v="1"/>
    <s v="T18N R094W S23 fMESAVERDE"/>
    <n v="4281"/>
    <x v="0"/>
    <x v="0"/>
    <s v="WILD ROSE"/>
    <s v="SW SW"/>
    <n v="23"/>
    <n v="18"/>
    <n v="94"/>
    <n v="41.517916"/>
    <n v="-107.9636"/>
    <s v="4903725373"/>
    <s v="WAMSUTTER RIM 23-02"/>
    <x v="0"/>
    <s v="MESAVERDE"/>
    <m/>
    <m/>
    <m/>
    <x v="0"/>
    <s v="9463"/>
    <m/>
    <n v="9885"/>
    <n v="9861"/>
    <x v="2"/>
    <d v="2003-09-03T00:00:00"/>
    <n v="7.38"/>
    <x v="1"/>
    <n v="24"/>
    <n v="5"/>
    <n v="3100"/>
    <n v="5.4"/>
    <x v="1"/>
    <n v="3849"/>
    <n v="2115"/>
    <m/>
    <x v="0"/>
    <n v="3"/>
    <n v="8864"/>
    <x v="0"/>
    <s v="BP AMERICAN PRODUCTION COMPANY"/>
    <n v="1.1976"/>
    <n v="0.41144999999999998"/>
    <n v="134.85"/>
    <n v="0.138132"/>
    <n v="136.597182"/>
    <n v="108.58028999999999"/>
    <n v="34.664849999999994"/>
    <n v="0"/>
    <x v="1"/>
    <n v="6.2460000000000002E-2"/>
    <n v="143.30759999999998"/>
    <n v="-2.3973931249234522E-2"/>
    <n v="9101.4"/>
    <n v="1.3214289690182218E-2"/>
    <n v="8.7673843813264023E-3"/>
    <n v="3.0121412021515931E-3"/>
    <n v="0.98822047441652205"/>
    <n v="0.7576729356991535"/>
    <n v="0.24189121860948057"/>
    <n v="4.3584569136598483E-4"/>
    <x v="0"/>
    <n v="0.27"/>
    <x v="0"/>
    <m/>
    <m/>
    <x v="0"/>
    <n v="13670"/>
    <x v="0"/>
    <x v="0"/>
    <m/>
    <x v="0"/>
    <x v="0"/>
    <x v="0"/>
    <n v="14"/>
    <x v="0"/>
    <x v="0"/>
    <x v="0"/>
    <x v="0"/>
    <x v="0"/>
    <x v="0"/>
    <x v="0"/>
    <x v="0"/>
    <x v="0"/>
    <x v="0"/>
    <x v="0"/>
    <x v="0"/>
    <x v="0"/>
    <m/>
    <x v="0"/>
    <x v="0"/>
    <x v="0"/>
    <x v="0"/>
    <x v="0"/>
    <m/>
    <n v="200393"/>
    <x v="0"/>
    <s v="BP AMERICA"/>
    <m/>
    <m/>
    <d v="2003-09-04T00:00:00"/>
  </r>
  <r>
    <x v="1"/>
    <s v="T18N R094W S21 fMESAVERDE/ALMOND"/>
    <n v="3763"/>
    <x v="0"/>
    <x v="0"/>
    <s v="WILD ROSE"/>
    <s v="C NW"/>
    <n v="21"/>
    <n v="18"/>
    <n v="94"/>
    <n v="41.525514000000001"/>
    <n v="-108.00156699999999"/>
    <s v="4903724598"/>
    <s v="WAMSUTTER RIM 21-02"/>
    <x v="0"/>
    <s v="MESAVERDE/ALMOND"/>
    <m/>
    <m/>
    <m/>
    <x v="0"/>
    <s v="9815"/>
    <m/>
    <n v="10196"/>
    <n v="10194"/>
    <x v="2"/>
    <d v="2003-02-11T00:00:00"/>
    <n v="8.1300000000000008"/>
    <x v="1"/>
    <n v="15.6"/>
    <n v="2.52"/>
    <n v="2100"/>
    <n v="18.7"/>
    <x v="1"/>
    <n v="2100"/>
    <n v="2562"/>
    <m/>
    <x v="0"/>
    <n v="31"/>
    <n v="6516"/>
    <x v="0"/>
    <s v="BP AMERICA PRODUCTION COMPANY"/>
    <n v="0.77844000000000002"/>
    <n v="0.20737079999999999"/>
    <n v="91.35"/>
    <n v="0.47834599999999994"/>
    <n v="92.814156799999992"/>
    <n v="59.241"/>
    <n v="41.991179999999993"/>
    <n v="0"/>
    <x v="1"/>
    <n v="0.6454200000000001"/>
    <n v="101.8776"/>
    <n v="-4.6552783481791503E-2"/>
    <n v="6829.82"/>
    <n v="2.3514478690706133E-2"/>
    <n v="8.3870826050536293E-3"/>
    <n v="2.2342582979755091E-3"/>
    <n v="0.98937865909697087"/>
    <n v="0.58149190793658267"/>
    <n v="0.41217284270536403"/>
    <n v="6.3352493580531941E-3"/>
    <x v="0"/>
    <n v="19.399999999999999"/>
    <x v="0"/>
    <m/>
    <m/>
    <x v="0"/>
    <n v="9500"/>
    <x v="0"/>
    <x v="0"/>
    <m/>
    <x v="0"/>
    <x v="0"/>
    <x v="0"/>
    <n v="4.9000000000000004"/>
    <x v="0"/>
    <x v="0"/>
    <x v="0"/>
    <x v="0"/>
    <x v="0"/>
    <x v="0"/>
    <x v="0"/>
    <x v="0"/>
    <x v="0"/>
    <x v="0"/>
    <x v="0"/>
    <x v="0"/>
    <x v="0"/>
    <m/>
    <x v="0"/>
    <x v="0"/>
    <x v="0"/>
    <x v="0"/>
    <x v="0"/>
    <m/>
    <n v="20030211"/>
    <x v="0"/>
    <s v="BP AMERICA"/>
    <m/>
    <m/>
    <d v="2003-02-13T00:00:00"/>
  </r>
  <r>
    <x v="1"/>
    <s v="T18N R094W S21 fMESAVERDE/ALMOND"/>
    <n v="3762"/>
    <x v="0"/>
    <x v="0"/>
    <s v="WAMSUTTER"/>
    <s v="SW SE"/>
    <n v="21"/>
    <n v="18"/>
    <n v="94"/>
    <n v="41.518059999999998"/>
    <n v="-107.992222"/>
    <s v="4903724382"/>
    <s v="WAMSUTTER RIM 21-01"/>
    <x v="0"/>
    <s v="MESAVERDE/ALMOND"/>
    <m/>
    <m/>
    <m/>
    <x v="0"/>
    <s v="9762"/>
    <m/>
    <n v="10097"/>
    <n v="10076"/>
    <x v="2"/>
    <d v="2003-02-11T00:00:00"/>
    <n v="8.1199999999999992"/>
    <x v="1"/>
    <n v="26.7"/>
    <n v="5.48"/>
    <n v="2470"/>
    <n v="15.6"/>
    <x v="1"/>
    <n v="3149"/>
    <n v="2002"/>
    <m/>
    <x v="0"/>
    <n v="35"/>
    <n v="7964"/>
    <x v="0"/>
    <s v="BP AMERICA PRODUCTION COMPANY"/>
    <n v="1.33233"/>
    <n v="0.45094920000000005"/>
    <n v="107.44499999999999"/>
    <n v="0.39904799999999996"/>
    <n v="109.62732719999998"/>
    <n v="88.833289999999991"/>
    <n v="32.812779999999997"/>
    <n v="0"/>
    <x v="1"/>
    <n v="0.72870000000000001"/>
    <n v="122.37476999999998"/>
    <n v="-5.4945377450665578E-2"/>
    <n v="7703.78"/>
    <n v="-1.660860696282436E-2"/>
    <n v="1.2153265376700712E-2"/>
    <n v="4.1134743637168611E-3"/>
    <n v="0.98373326025958252"/>
    <n v="0.72591180355231721"/>
    <n v="0.26813353765649572"/>
    <n v="5.9546587911871061E-3"/>
    <x v="0"/>
    <n v="6.26"/>
    <x v="0"/>
    <m/>
    <m/>
    <x v="0"/>
    <n v="10970"/>
    <x v="0"/>
    <x v="0"/>
    <m/>
    <x v="0"/>
    <x v="0"/>
    <x v="0"/>
    <n v="8.2899999999999991"/>
    <x v="0"/>
    <x v="0"/>
    <x v="0"/>
    <x v="0"/>
    <x v="0"/>
    <x v="0"/>
    <x v="0"/>
    <x v="0"/>
    <x v="0"/>
    <x v="0"/>
    <x v="0"/>
    <x v="0"/>
    <x v="0"/>
    <m/>
    <x v="0"/>
    <x v="0"/>
    <x v="0"/>
    <x v="0"/>
    <x v="0"/>
    <m/>
    <n v="20030211"/>
    <x v="0"/>
    <s v="BP AMERICA"/>
    <m/>
    <m/>
    <d v="2003-02-13T00:00:00"/>
  </r>
  <r>
    <x v="1"/>
    <s v="T18N R094W S19 fMESAVERDE/ALMOND"/>
    <n v="4436"/>
    <x v="0"/>
    <x v="0"/>
    <s v="WILD ROSE"/>
    <s v="SW SW"/>
    <n v="19"/>
    <n v="18"/>
    <n v="94"/>
    <n v="41.517969999999998"/>
    <n v="-108.03986"/>
    <s v="4903721167"/>
    <s v="CHAMPLIN 292: AMOCO B-1"/>
    <x v="0"/>
    <s v="MESAVERDE/ALMOND"/>
    <m/>
    <m/>
    <m/>
    <x v="0"/>
    <s v="10311"/>
    <m/>
    <n v="10800"/>
    <n v="10697"/>
    <x v="2"/>
    <d v="1979-04-10T00:00:00"/>
    <m/>
    <x v="1"/>
    <n v="151"/>
    <n v="20"/>
    <n v="4966"/>
    <n v="1399"/>
    <x v="1"/>
    <n v="8400"/>
    <n v="1452"/>
    <m/>
    <x v="0"/>
    <n v="14"/>
    <n v="15665"/>
    <x v="0"/>
    <s v="AMOCO PRODUCTION COMPANY"/>
    <n v="7.5349000000000004"/>
    <n v="1.6457999999999999"/>
    <n v="216.02099999999999"/>
    <n v="35.78642"/>
    <n v="260.98811999999998"/>
    <n v="236.964"/>
    <n v="23.798279999999998"/>
    <n v="0"/>
    <x v="1"/>
    <n v="0.29148000000000002"/>
    <n v="261.05375999999995"/>
    <n v="-1.2573703856857903E-4"/>
    <n v="16402"/>
    <n v="2.2983129073502355E-2"/>
    <n v="2.8870662771930004E-2"/>
    <n v="6.3060341597157756E-3"/>
    <n v="0.96482330306835418"/>
    <n v="0.90772107630244447"/>
    <n v="9.1162372072327177E-2"/>
    <n v="1.116551625228459E-3"/>
    <x v="0"/>
    <m/>
    <x v="0"/>
    <n v="15347"/>
    <n v="0.45"/>
    <x v="4"/>
    <m/>
    <x v="0"/>
    <x v="0"/>
    <m/>
    <x v="0"/>
    <x v="0"/>
    <x v="0"/>
    <m/>
    <x v="0"/>
    <x v="0"/>
    <x v="0"/>
    <x v="0"/>
    <x v="0"/>
    <x v="0"/>
    <x v="0"/>
    <x v="0"/>
    <x v="0"/>
    <x v="0"/>
    <x v="0"/>
    <x v="0"/>
    <x v="0"/>
    <m/>
    <x v="0"/>
    <x v="0"/>
    <x v="0"/>
    <x v="0"/>
    <x v="0"/>
    <m/>
    <n v="19790410"/>
    <x v="0"/>
    <s v="CHEMICAL AND GEOLOGICAL LABS CASPER ID No 30627-2"/>
    <m/>
    <m/>
    <d v="1979-04-25T00:00:00"/>
  </r>
  <r>
    <x v="1"/>
    <s v="T18N R094W S19 fMESAVERDE/ALMOND"/>
    <n v="3671"/>
    <x v="0"/>
    <x v="0"/>
    <s v="WILD ROSE"/>
    <s v="L1"/>
    <n v="19"/>
    <n v="18"/>
    <n v="94"/>
    <n v="41.525177999999997"/>
    <n v="-108.039891"/>
    <s v="4903724762"/>
    <s v="CHAMPLIN 292 B3"/>
    <x v="0"/>
    <s v="MESAVERDE/ALMOND"/>
    <m/>
    <m/>
    <m/>
    <x v="0"/>
    <s v="10141"/>
    <m/>
    <n v="10504"/>
    <n v="10487"/>
    <x v="2"/>
    <d v="2003-02-05T00:00:00"/>
    <n v="7.82"/>
    <x v="1"/>
    <n v="21.4"/>
    <n v="4.9000000000000004"/>
    <n v="3280"/>
    <n v="21.5"/>
    <x v="1"/>
    <n v="4449"/>
    <n v="2055"/>
    <m/>
    <x v="0"/>
    <n v="14"/>
    <n v="9240"/>
    <x v="0"/>
    <s v="BP AMERICA PRODUCTION COMPANY"/>
    <n v="1.06786"/>
    <n v="0.40322100000000005"/>
    <n v="142.68"/>
    <n v="0.54996999999999996"/>
    <n v="144.70105099999998"/>
    <n v="125.50628999999999"/>
    <n v="33.681449999999998"/>
    <n v="0"/>
    <x v="1"/>
    <n v="0.29148000000000002"/>
    <n v="159.47922"/>
    <n v="-4.8583588118376098E-2"/>
    <n v="9845.7999999999993"/>
    <n v="3.1740875415230137E-2"/>
    <n v="7.3797667164145217E-3"/>
    <n v="2.7865796220097952E-3"/>
    <n v="0.98983365366157572"/>
    <n v="0.78697582042350089"/>
    <n v="0.21119648064493918"/>
    <n v="1.8276989315598609E-3"/>
    <x v="0"/>
    <n v="0.26"/>
    <x v="0"/>
    <m/>
    <m/>
    <x v="0"/>
    <n v="14240"/>
    <x v="0"/>
    <x v="0"/>
    <m/>
    <x v="0"/>
    <x v="0"/>
    <x v="0"/>
    <n v="21.4"/>
    <x v="0"/>
    <x v="0"/>
    <x v="0"/>
    <x v="0"/>
    <x v="0"/>
    <x v="0"/>
    <x v="0"/>
    <x v="0"/>
    <x v="0"/>
    <x v="0"/>
    <x v="0"/>
    <x v="0"/>
    <x v="0"/>
    <m/>
    <x v="0"/>
    <x v="0"/>
    <x v="0"/>
    <x v="0"/>
    <x v="0"/>
    <m/>
    <n v="20030205"/>
    <x v="0"/>
    <s v="BP AMERICA"/>
    <m/>
    <m/>
    <d v="2003-02-07T00:00:00"/>
  </r>
  <r>
    <x v="1"/>
    <s v="T18N R094W S17 fMESAVERDE"/>
    <n v="4221"/>
    <x v="0"/>
    <x v="0"/>
    <s v="WILD ROSE"/>
    <s v="NW NW"/>
    <n v="17"/>
    <n v="18"/>
    <n v="94"/>
    <n v="41.540056"/>
    <n v="-108.020954"/>
    <s v="4903725092"/>
    <s v="WAMSUTTER RIM 17-01"/>
    <x v="0"/>
    <s v="MESAVERDE"/>
    <m/>
    <m/>
    <m/>
    <x v="0"/>
    <s v="9911"/>
    <m/>
    <n v="10275"/>
    <m/>
    <x v="2"/>
    <d v="2004-03-16T00:00:00"/>
    <n v="7.41"/>
    <x v="1"/>
    <n v="45.2"/>
    <n v="9.36"/>
    <n v="4040"/>
    <n v="60.5"/>
    <x v="1"/>
    <n v="5098"/>
    <n v="2013"/>
    <m/>
    <x v="0"/>
    <n v="35"/>
    <n v="11352"/>
    <x v="0"/>
    <s v="BP AMERICAN PRODUCTION COMPANY"/>
    <n v="2.2554799999999999"/>
    <n v="0.77023439999999999"/>
    <n v="175.74"/>
    <n v="1.54759"/>
    <n v="180.31330439999999"/>
    <n v="143.81458000000001"/>
    <n v="32.993069999999996"/>
    <n v="0"/>
    <x v="1"/>
    <n v="0.72870000000000001"/>
    <n v="177.53635"/>
    <n v="7.7601148019999155E-3"/>
    <n v="11301.06"/>
    <n v="-2.2487028242542295E-3"/>
    <n v="1.2508672099960694E-2"/>
    <n v="4.271644860388904E-3"/>
    <n v="0.98321968303965046"/>
    <n v="0.81005709534976922"/>
    <n v="0.18583839309527314"/>
    <n v="4.1045115549576188E-3"/>
    <x v="0"/>
    <n v="14.9"/>
    <x v="0"/>
    <m/>
    <m/>
    <x v="0"/>
    <n v="16570"/>
    <x v="0"/>
    <x v="0"/>
    <m/>
    <x v="0"/>
    <x v="0"/>
    <x v="0"/>
    <n v="14.4"/>
    <x v="0"/>
    <x v="0"/>
    <x v="0"/>
    <x v="0"/>
    <x v="0"/>
    <x v="0"/>
    <x v="0"/>
    <x v="0"/>
    <x v="0"/>
    <x v="0"/>
    <x v="0"/>
    <x v="0"/>
    <x v="0"/>
    <m/>
    <x v="0"/>
    <x v="0"/>
    <x v="0"/>
    <x v="0"/>
    <x v="0"/>
    <m/>
    <n v="2004316"/>
    <x v="0"/>
    <s v="BP AMERICA"/>
    <m/>
    <m/>
    <d v="2004-03-17T00:00:00"/>
  </r>
  <r>
    <x v="1"/>
    <s v="T18N R094W S15 fMESAVERDE"/>
    <n v="5255"/>
    <x v="0"/>
    <x v="0"/>
    <s v="WILD ROSE"/>
    <s v="SE NE"/>
    <n v="15"/>
    <n v="18"/>
    <n v="94"/>
    <n v="41.536990000000003"/>
    <n v="-107.97149"/>
    <s v="4903726127"/>
    <s v="15-13 WAMSUTTER RIM"/>
    <x v="0"/>
    <s v="MESAVERDE"/>
    <m/>
    <m/>
    <n v="272"/>
    <x v="0"/>
    <n v="9590"/>
    <n v="9862"/>
    <n v="10089"/>
    <n v="10049"/>
    <x v="2"/>
    <m/>
    <n v="7.81"/>
    <x v="1"/>
    <n v="21"/>
    <n v="0"/>
    <n v="3200"/>
    <n v="48"/>
    <x v="1"/>
    <n v="4450"/>
    <n v="2710"/>
    <n v="0"/>
    <x v="1"/>
    <n v="34"/>
    <n v="8990"/>
    <x v="0"/>
    <s v="BP AMERICA PRODUCTION COMPANY"/>
    <n v="1.0479000000000001"/>
    <n v="0"/>
    <n v="139.19999999999999"/>
    <n v="1.22784"/>
    <n v="141.47573999999997"/>
    <n v="125.53449999999999"/>
    <n v="44.416899999999998"/>
    <n v="0"/>
    <x v="1"/>
    <n v="0.70788000000000006"/>
    <n v="170.65927999999997"/>
    <n v="-9.349652595854191E-2"/>
    <n v="10463"/>
    <n v="7.5720968488150922E-2"/>
    <n v="7.4069236181411756E-3"/>
    <n v="0"/>
    <n v="0.99259307638185879"/>
    <n v="0.73558554799949949"/>
    <n v="0.26026653809860212"/>
    <n v="4.1479139018985676E-3"/>
    <x v="1"/>
    <n v="33"/>
    <x v="1"/>
    <n v="0"/>
    <n v="0"/>
    <x v="1"/>
    <n v="0"/>
    <x v="1"/>
    <x v="1"/>
    <n v="0"/>
    <x v="1"/>
    <x v="1"/>
    <x v="1"/>
    <n v="0"/>
    <x v="1"/>
    <x v="1"/>
    <x v="1"/>
    <x v="1"/>
    <x v="0"/>
    <x v="0"/>
    <x v="0"/>
    <x v="0"/>
    <x v="0"/>
    <x v="0"/>
    <x v="0"/>
    <x v="0"/>
    <x v="0"/>
    <m/>
    <x v="0"/>
    <x v="0"/>
    <x v="0"/>
    <x v="0"/>
    <x v="0"/>
    <m/>
    <m/>
    <x v="0"/>
    <s v="WYOMING ANALYTICAL LABS ROCK SPRINGS ID No BPW00868"/>
    <m/>
    <s v="9590-9862"/>
    <d v="2006-01-06T00:00:00"/>
  </r>
  <r>
    <x v="1"/>
    <s v="T18N R094W S15 fMESAVERDE"/>
    <n v="4222"/>
    <x v="0"/>
    <x v="0"/>
    <s v="WILD ROSE"/>
    <s v="NE SE"/>
    <n v="15"/>
    <n v="18"/>
    <n v="94"/>
    <n v="41.533318999999999"/>
    <n v="-107.971946"/>
    <s v="4903725528"/>
    <s v="WAMSUTTER RIM 15-02"/>
    <x v="0"/>
    <s v="MESAVERDE"/>
    <m/>
    <m/>
    <m/>
    <x v="0"/>
    <s v="9542"/>
    <m/>
    <n v="10009"/>
    <m/>
    <x v="2"/>
    <d v="2004-03-16T00:00:00"/>
    <n v="7.85"/>
    <x v="1"/>
    <n v="21.2"/>
    <n v="7.07"/>
    <n v="2500"/>
    <n v="32"/>
    <x v="1"/>
    <n v="2449"/>
    <n v="2322"/>
    <m/>
    <x v="0"/>
    <n v="21"/>
    <n v="6856"/>
    <x v="0"/>
    <s v="BP AMERICAN PRODUCTION COMPANY"/>
    <n v="1.0578799999999999"/>
    <n v="0.58179029999999998"/>
    <n v="108.75"/>
    <n v="0.81855999999999995"/>
    <n v="111.2082303"/>
    <n v="69.086289999999991"/>
    <n v="38.057579999999994"/>
    <n v="0"/>
    <x v="1"/>
    <n v="0.43722000000000005"/>
    <n v="107.58108999999999"/>
    <n v="1.6578232863590135E-2"/>
    <n v="7352.27"/>
    <n v="3.4928249533546341E-2"/>
    <n v="9.5126052914089043E-3"/>
    <n v="5.2315399537474702E-3"/>
    <n v="0.98525585475484356"/>
    <n v="0.64217875093104182"/>
    <n v="0.35375715193069712"/>
    <n v="4.0640971382610094E-3"/>
    <x v="0"/>
    <n v="3.3"/>
    <x v="0"/>
    <m/>
    <m/>
    <x v="0"/>
    <n v="10590"/>
    <x v="0"/>
    <x v="0"/>
    <m/>
    <x v="0"/>
    <x v="0"/>
    <x v="0"/>
    <n v="5.8"/>
    <x v="0"/>
    <x v="0"/>
    <x v="0"/>
    <x v="0"/>
    <x v="0"/>
    <x v="0"/>
    <x v="0"/>
    <x v="0"/>
    <x v="0"/>
    <x v="0"/>
    <x v="0"/>
    <x v="0"/>
    <x v="0"/>
    <m/>
    <x v="0"/>
    <x v="0"/>
    <x v="0"/>
    <x v="0"/>
    <x v="0"/>
    <m/>
    <n v="2004316"/>
    <x v="0"/>
    <s v="BP AMERICA"/>
    <m/>
    <m/>
    <d v="2004-03-17T00:00:00"/>
  </r>
  <r>
    <x v="1"/>
    <s v="T18N R094W S13 fMESAVERDE/ALMOND"/>
    <n v="3708"/>
    <x v="0"/>
    <x v="0"/>
    <s v="STANDARD DRAW"/>
    <s v="NE SW"/>
    <n v="13"/>
    <n v="18"/>
    <n v="94"/>
    <n v="41.53313"/>
    <n v="-107.943264"/>
    <s v="4903724590"/>
    <s v="EIGHT MILE LAKE 13-02"/>
    <x v="0"/>
    <s v="MESAVERDE/ALMOND"/>
    <m/>
    <m/>
    <m/>
    <x v="0"/>
    <s v="9478"/>
    <m/>
    <n v="9816"/>
    <n v="9800"/>
    <x v="2"/>
    <d v="2003-02-13T00:00:00"/>
    <n v="8.23"/>
    <x v="1"/>
    <n v="46.2"/>
    <n v="0"/>
    <n v="2670"/>
    <n v="44.3"/>
    <x v="1"/>
    <n v="3799"/>
    <n v="1601"/>
    <m/>
    <x v="0"/>
    <n v="37"/>
    <n v="9278"/>
    <x v="0"/>
    <s v="BP AMERICA PRODUCTION COMPANY"/>
    <n v="2.30538"/>
    <n v="0"/>
    <n v="116.145"/>
    <n v="1.1331939999999998"/>
    <n v="119.583574"/>
    <n v="107.16978999999999"/>
    <n v="26.240389999999998"/>
    <n v="0"/>
    <x v="1"/>
    <n v="0.77034000000000002"/>
    <n v="134.18052"/>
    <n v="-5.7521715424405165E-2"/>
    <n v="8197.5"/>
    <n v="-6.1829418328517065E-2"/>
    <n v="1.9278400225770136E-2"/>
    <n v="0"/>
    <n v="0.9807215997742299"/>
    <n v="0.79869857412983636"/>
    <n v="0.19556035406629813"/>
    <n v="5.7410718038654199E-3"/>
    <x v="0"/>
    <n v="11"/>
    <x v="0"/>
    <m/>
    <m/>
    <x v="0"/>
    <n v="12450"/>
    <x v="0"/>
    <x v="0"/>
    <m/>
    <x v="0"/>
    <x v="0"/>
    <x v="0"/>
    <n v="17.8"/>
    <x v="0"/>
    <x v="0"/>
    <x v="0"/>
    <x v="0"/>
    <x v="0"/>
    <x v="0"/>
    <x v="0"/>
    <x v="0"/>
    <x v="0"/>
    <x v="0"/>
    <x v="0"/>
    <x v="0"/>
    <x v="0"/>
    <m/>
    <x v="0"/>
    <x v="0"/>
    <x v="0"/>
    <x v="0"/>
    <x v="0"/>
    <m/>
    <n v="20030213"/>
    <x v="0"/>
    <s v="BP AMERICA"/>
    <m/>
    <m/>
    <d v="2003-02-15T00:00:00"/>
  </r>
  <r>
    <x v="1"/>
    <s v="T18N R094W S13 fMESAVERDE/ALMOND"/>
    <n v="3709"/>
    <x v="0"/>
    <x v="0"/>
    <s v="STANDARD DRAW"/>
    <s v="SW NW"/>
    <n v="13"/>
    <n v="18"/>
    <n v="94"/>
    <n v="41.539990000000003"/>
    <n v="-107.94372199999999"/>
    <s v="4903724588"/>
    <s v="EIGHT MILE LAKE 13-03"/>
    <x v="0"/>
    <s v="MESAVERDE/ALMOND"/>
    <m/>
    <m/>
    <m/>
    <x v="0"/>
    <s v="9383"/>
    <m/>
    <n v="9790"/>
    <n v="9780"/>
    <x v="2"/>
    <d v="2003-02-11T00:00:00"/>
    <n v="8.0500000000000007"/>
    <x v="1"/>
    <n v="51.7"/>
    <n v="13.5"/>
    <n v="4350"/>
    <n v="33.9"/>
    <x v="1"/>
    <n v="6898"/>
    <n v="1895"/>
    <m/>
    <x v="0"/>
    <n v="6"/>
    <n v="13304"/>
    <x v="0"/>
    <s v="BP AMERICA PRODUCTION COMPANY"/>
    <n v="2.5798300000000003"/>
    <n v="1.1109150000000001"/>
    <n v="189.22499999999999"/>
    <n v="0.86716199999999988"/>
    <n v="193.78290699999999"/>
    <n v="194.59258"/>
    <n v="31.059049999999996"/>
    <n v="0"/>
    <x v="1"/>
    <n v="0.12492"/>
    <n v="225.77654999999999"/>
    <n v="-7.6255325595008569E-2"/>
    <n v="13248.1"/>
    <n v="-2.1052948730986044E-3"/>
    <n v="1.3312990500240563E-2"/>
    <n v="5.7327811683617691E-3"/>
    <n v="0.98095422833139767"/>
    <n v="0.86188127154923755"/>
    <n v="0.13756543804039878"/>
    <n v="5.5329041036369811E-4"/>
    <x v="0"/>
    <n v="7.0000000000000007E-2"/>
    <x v="0"/>
    <m/>
    <m/>
    <x v="0"/>
    <n v="20700"/>
    <x v="0"/>
    <x v="0"/>
    <m/>
    <x v="0"/>
    <x v="0"/>
    <x v="0"/>
    <n v="29"/>
    <x v="0"/>
    <x v="0"/>
    <x v="0"/>
    <x v="0"/>
    <x v="0"/>
    <x v="0"/>
    <x v="0"/>
    <x v="0"/>
    <x v="0"/>
    <x v="0"/>
    <x v="0"/>
    <x v="0"/>
    <x v="0"/>
    <m/>
    <x v="0"/>
    <x v="0"/>
    <x v="0"/>
    <x v="0"/>
    <x v="0"/>
    <m/>
    <n v="20030211"/>
    <x v="0"/>
    <s v="BP AMERICA"/>
    <m/>
    <m/>
    <d v="2003-02-13T00:00:00"/>
  </r>
  <r>
    <x v="1"/>
    <s v="T18N R094W S13 fMESAVERDE/ALMOND"/>
    <n v="3710"/>
    <x v="0"/>
    <x v="0"/>
    <s v="STANDARD DRAW"/>
    <s v="NE SE"/>
    <n v="13"/>
    <n v="18"/>
    <n v="94"/>
    <n v="41.532910000000001"/>
    <n v="-107.933322"/>
    <s v="4903724585"/>
    <s v="EIGHT MILE LAKE 13-04"/>
    <x v="0"/>
    <s v="MESAVERDE/ALMOND"/>
    <m/>
    <m/>
    <m/>
    <x v="0"/>
    <s v="9201"/>
    <m/>
    <n v="9636"/>
    <n v="9527"/>
    <x v="2"/>
    <d v="2003-02-11T00:00:00"/>
    <n v="8.18"/>
    <x v="1"/>
    <n v="45.8"/>
    <n v="10.9"/>
    <n v="2400"/>
    <n v="28.1"/>
    <x v="1"/>
    <n v="3149"/>
    <n v="1948"/>
    <m/>
    <x v="0"/>
    <n v="4"/>
    <n v="7480"/>
    <x v="0"/>
    <s v="BP AMERICA PRODUCTION COMPANY"/>
    <n v="2.2854199999999998"/>
    <n v="0.89696100000000001"/>
    <n v="104.4"/>
    <n v="0.71879800000000005"/>
    <n v="108.301179"/>
    <n v="88.833289999999991"/>
    <n v="31.927719999999997"/>
    <n v="0"/>
    <x v="1"/>
    <n v="8.3280000000000007E-2"/>
    <n v="120.84428999999999"/>
    <n v="-5.4738638537077E-2"/>
    <n v="7585.8"/>
    <n v="7.0225278445219825E-3"/>
    <n v="2.1102448016747811E-2"/>
    <n v="8.2820982031968464E-3"/>
    <n v="0.97061545378005532"/>
    <n v="0.73510539885666093"/>
    <n v="0.26420544983962418"/>
    <n v="6.8915130371488813E-4"/>
    <x v="0"/>
    <n v="7.0000000000000007E-2"/>
    <x v="0"/>
    <m/>
    <m/>
    <x v="0"/>
    <n v="11350"/>
    <x v="0"/>
    <x v="0"/>
    <m/>
    <x v="0"/>
    <x v="0"/>
    <x v="0"/>
    <n v="15.3"/>
    <x v="0"/>
    <x v="0"/>
    <x v="0"/>
    <x v="0"/>
    <x v="0"/>
    <x v="0"/>
    <x v="0"/>
    <x v="0"/>
    <x v="0"/>
    <x v="0"/>
    <x v="0"/>
    <x v="0"/>
    <x v="0"/>
    <m/>
    <x v="0"/>
    <x v="0"/>
    <x v="0"/>
    <x v="0"/>
    <x v="0"/>
    <m/>
    <n v="20030211"/>
    <x v="0"/>
    <s v="BP AMERICA"/>
    <m/>
    <m/>
    <d v="2003-02-13T00:00:00"/>
  </r>
  <r>
    <x v="1"/>
    <s v="T18N R094W S13 fMESAVERDE"/>
    <n v="4294"/>
    <x v="0"/>
    <x v="0"/>
    <s v="STANDARD DRAW"/>
    <s v="NE NE"/>
    <n v="13"/>
    <n v="18"/>
    <n v="94"/>
    <n v="41.540190000000003"/>
    <n v="-107.93379400000001"/>
    <s v="4903724587"/>
    <s v="EIGHT MILE LAKE 13-01"/>
    <x v="0"/>
    <s v="MESAVERDE"/>
    <m/>
    <m/>
    <m/>
    <x v="0"/>
    <s v="9243"/>
    <m/>
    <n v="9625"/>
    <n v="9620"/>
    <x v="2"/>
    <d v="2003-02-11T00:00:00"/>
    <n v="8.2200000000000006"/>
    <x v="1"/>
    <n v="65.400000000000006"/>
    <n v="21.2"/>
    <n v="4170"/>
    <n v="63.2"/>
    <x v="1"/>
    <n v="6997"/>
    <n v="1735"/>
    <m/>
    <x v="0"/>
    <n v="115"/>
    <n v="12966"/>
    <x v="0"/>
    <s v="BP AMERICAN PRODUCTION COMPANY"/>
    <n v="3.2634600000000002"/>
    <n v="1.744548"/>
    <n v="181.39500000000001"/>
    <n v="1.6166560000000001"/>
    <n v="188.01966399999998"/>
    <n v="197.38536999999999"/>
    <n v="28.436649999999997"/>
    <n v="0"/>
    <x v="1"/>
    <n v="2.3943000000000003"/>
    <n v="228.21631999999997"/>
    <n v="-9.657179471537472E-2"/>
    <n v="13166.8"/>
    <n v="7.6838302822506309E-3"/>
    <n v="1.7357014317396082E-2"/>
    <n v="9.2785401424821199E-3"/>
    <n v="0.9733644455401218"/>
    <n v="0.86490470970700084"/>
    <n v="0.12460392841318273"/>
    <n v="1.0491361879816486E-2"/>
    <x v="0"/>
    <n v="13.3"/>
    <x v="0"/>
    <m/>
    <m/>
    <x v="0"/>
    <n v="13220"/>
    <x v="0"/>
    <x v="0"/>
    <m/>
    <x v="0"/>
    <x v="0"/>
    <x v="0"/>
    <n v="36"/>
    <x v="0"/>
    <x v="0"/>
    <x v="0"/>
    <x v="0"/>
    <x v="0"/>
    <x v="0"/>
    <x v="0"/>
    <x v="0"/>
    <x v="0"/>
    <x v="0"/>
    <x v="0"/>
    <x v="0"/>
    <x v="0"/>
    <m/>
    <x v="0"/>
    <x v="0"/>
    <x v="0"/>
    <x v="0"/>
    <x v="0"/>
    <m/>
    <n v="2003211"/>
    <x v="0"/>
    <s v="BP AMERICA"/>
    <m/>
    <m/>
    <d v="2003-02-13T00:00:00"/>
  </r>
  <r>
    <x v="1"/>
    <s v="T18N R094W S11 fMESAVERDE/ALMOND"/>
    <n v="3705"/>
    <x v="0"/>
    <x v="0"/>
    <s v="WILD ROSE"/>
    <s v="C SE"/>
    <n v="11"/>
    <n v="18"/>
    <n v="94"/>
    <n v="41.554589999999997"/>
    <n v="-107.95341000000001"/>
    <s v="4903724686"/>
    <s v="EIGHT MILE LAKE 11-01"/>
    <x v="0"/>
    <s v="MESAVERDE/ALMOND"/>
    <m/>
    <m/>
    <m/>
    <x v="0"/>
    <s v="9481"/>
    <m/>
    <n v="9973"/>
    <n v="9820"/>
    <x v="2"/>
    <d v="2003-02-13T00:00:00"/>
    <n v="8.26"/>
    <x v="1"/>
    <n v="19.8"/>
    <n v="0"/>
    <n v="2960"/>
    <n v="44.9"/>
    <x v="1"/>
    <n v="4499"/>
    <n v="1601"/>
    <m/>
    <x v="0"/>
    <n v="2"/>
    <n v="9490"/>
    <x v="0"/>
    <s v="BP AMERICA PRODUCTION COMPANY"/>
    <n v="0.98802000000000001"/>
    <n v="0"/>
    <n v="128.76"/>
    <n v="1.148542"/>
    <n v="130.89656199999999"/>
    <n v="126.91678999999999"/>
    <n v="26.240389999999998"/>
    <n v="0"/>
    <x v="1"/>
    <n v="4.1640000000000003E-2"/>
    <n v="153.19881999999998"/>
    <n v="-7.8502712163057958E-2"/>
    <n v="9126.7000000000007"/>
    <n v="-1.9514736768600195E-2"/>
    <n v="7.548097405339035E-3"/>
    <n v="0"/>
    <n v="0.99245190259466087"/>
    <n v="0.82844495799641282"/>
    <n v="0.17128323834348072"/>
    <n v="2.7180366010652043E-4"/>
    <x v="0"/>
    <n v="0"/>
    <x v="0"/>
    <m/>
    <m/>
    <x v="0"/>
    <n v="14450"/>
    <x v="0"/>
    <x v="0"/>
    <m/>
    <x v="0"/>
    <x v="0"/>
    <x v="0"/>
    <n v="7.75"/>
    <x v="0"/>
    <x v="0"/>
    <x v="0"/>
    <x v="0"/>
    <x v="0"/>
    <x v="0"/>
    <x v="0"/>
    <x v="0"/>
    <x v="0"/>
    <x v="0"/>
    <x v="0"/>
    <x v="0"/>
    <x v="0"/>
    <m/>
    <x v="0"/>
    <x v="0"/>
    <x v="0"/>
    <x v="0"/>
    <x v="0"/>
    <m/>
    <n v="20030213"/>
    <x v="0"/>
    <s v="BP AMERICA"/>
    <m/>
    <m/>
    <d v="2003-02-15T00:00:00"/>
  </r>
  <r>
    <x v="1"/>
    <s v="T18N R094W S11 fMESAVERDE"/>
    <n v="5300"/>
    <x v="0"/>
    <x v="0"/>
    <s v="WILD ROSE"/>
    <s v="SW NW"/>
    <n v="11"/>
    <n v="18"/>
    <n v="94"/>
    <n v="41.551499999999997"/>
    <n v="-107.96625"/>
    <s v="4903726207"/>
    <s v="11-9 EIGHT MILE"/>
    <x v="0"/>
    <s v="MESAVERDE"/>
    <m/>
    <m/>
    <n v="241"/>
    <x v="0"/>
    <n v="9618"/>
    <n v="9859"/>
    <n v="10176"/>
    <n v="10163"/>
    <x v="2"/>
    <m/>
    <n v="7.78"/>
    <x v="1"/>
    <n v="25"/>
    <n v="0"/>
    <n v="3780"/>
    <n v="56"/>
    <x v="1"/>
    <n v="4170"/>
    <n v="3210"/>
    <n v="0"/>
    <x v="1"/>
    <n v="25"/>
    <n v="10000"/>
    <x v="0"/>
    <s v="BP AMERICA PRODUCTION COMPANY"/>
    <n v="1.2475000000000001"/>
    <n v="0"/>
    <n v="164.43"/>
    <n v="1.43248"/>
    <n v="167.10997999999998"/>
    <n v="117.6357"/>
    <n v="52.611899999999991"/>
    <n v="0"/>
    <x v="1"/>
    <n v="0.52050000000000007"/>
    <n v="170.76809999999998"/>
    <n v="-1.0826745552715338E-2"/>
    <n v="11266"/>
    <n v="5.9531646760086522E-2"/>
    <n v="7.4651436138045146E-3"/>
    <n v="0"/>
    <n v="0.99253485638619543"/>
    <n v="0.68886226408796503"/>
    <n v="0.30808974275640472"/>
    <n v="3.0479931556303555E-3"/>
    <x v="1"/>
    <n v="0"/>
    <x v="1"/>
    <n v="0"/>
    <n v="0"/>
    <x v="1"/>
    <n v="0"/>
    <x v="1"/>
    <x v="1"/>
    <n v="0"/>
    <x v="1"/>
    <x v="1"/>
    <x v="1"/>
    <n v="0"/>
    <x v="1"/>
    <x v="1"/>
    <x v="1"/>
    <x v="1"/>
    <x v="0"/>
    <x v="0"/>
    <x v="0"/>
    <x v="0"/>
    <x v="0"/>
    <x v="0"/>
    <x v="0"/>
    <x v="0"/>
    <x v="0"/>
    <m/>
    <x v="0"/>
    <x v="0"/>
    <x v="0"/>
    <x v="0"/>
    <x v="0"/>
    <m/>
    <m/>
    <x v="0"/>
    <s v="WYOMING ANALYTICAL LABS ROCK SPRINGS ID No BPW00916"/>
    <m/>
    <s v="9618-9859"/>
    <d v="2005-12-14T00:00:00"/>
  </r>
  <r>
    <x v="1"/>
    <s v="T18N R094W S11 fMESAVERDE"/>
    <n v="5302"/>
    <x v="0"/>
    <x v="0"/>
    <s v="WILD ROSE"/>
    <s v="SE SW"/>
    <n v="11"/>
    <n v="18"/>
    <n v="94"/>
    <n v="41.545439999999999"/>
    <n v="-107.95828"/>
    <s v="4903726375"/>
    <s v="11-11 EIGHT MILE"/>
    <x v="0"/>
    <s v="MESAVERDE"/>
    <m/>
    <m/>
    <n v="202"/>
    <x v="0"/>
    <n v="9590"/>
    <n v="9792"/>
    <n v="10273"/>
    <m/>
    <x v="2"/>
    <m/>
    <n v="7.85"/>
    <x v="1"/>
    <n v="6"/>
    <n v="0"/>
    <n v="2620"/>
    <n v="33"/>
    <x v="1"/>
    <n v="2950"/>
    <n v="3400"/>
    <n v="0"/>
    <x v="1"/>
    <n v="15"/>
    <n v="7580"/>
    <x v="0"/>
    <s v="BP AMERICA PRODUCTION COMPANY"/>
    <n v="0.2994"/>
    <n v="0"/>
    <n v="113.97"/>
    <n v="0.84414"/>
    <n v="115.11354"/>
    <n v="83.219499999999996"/>
    <n v="55.725999999999992"/>
    <n v="0"/>
    <x v="1"/>
    <n v="0.31230000000000002"/>
    <n v="139.25779999999997"/>
    <n v="-9.491737551879853E-2"/>
    <n v="9024"/>
    <n v="8.6966995904601302E-2"/>
    <n v="2.6009103707522155E-3"/>
    <n v="0"/>
    <n v="0.99739908962924773"/>
    <n v="0.59759309711915609"/>
    <n v="0.40016429959399047"/>
    <n v="2.2426032868535914E-3"/>
    <x v="1"/>
    <n v="0"/>
    <x v="1"/>
    <n v="0"/>
    <n v="0"/>
    <x v="1"/>
    <n v="0"/>
    <x v="1"/>
    <x v="1"/>
    <n v="0"/>
    <x v="1"/>
    <x v="1"/>
    <x v="1"/>
    <n v="0"/>
    <x v="1"/>
    <x v="1"/>
    <x v="1"/>
    <x v="1"/>
    <x v="0"/>
    <x v="0"/>
    <x v="0"/>
    <x v="0"/>
    <x v="0"/>
    <x v="0"/>
    <x v="0"/>
    <x v="0"/>
    <x v="0"/>
    <m/>
    <x v="0"/>
    <x v="0"/>
    <x v="0"/>
    <x v="0"/>
    <x v="0"/>
    <m/>
    <m/>
    <x v="0"/>
    <s v="WYOMING ANALYTICAL LABS ROCK SPRINGS ID No BPW00918"/>
    <m/>
    <s v="9590-9792"/>
    <d v="2005-12-14T00:00:00"/>
  </r>
  <r>
    <x v="1"/>
    <s v="T18N R094W S11 fMESAVERDE"/>
    <n v="3706"/>
    <x v="0"/>
    <x v="0"/>
    <s v="WILD ROSE"/>
    <s v="C SW"/>
    <n v="11"/>
    <n v="18"/>
    <n v="94"/>
    <n v="41.547288000000002"/>
    <n v="-107.963103"/>
    <s v="4903724738"/>
    <s v="EIGHT MILE LAKE 11-02"/>
    <x v="0"/>
    <s v="MESAVERDE"/>
    <m/>
    <m/>
    <m/>
    <x v="0"/>
    <s v="9540"/>
    <m/>
    <n v="9988"/>
    <n v="9961"/>
    <x v="2"/>
    <d v="2003-02-13T00:00:00"/>
    <n v="8.15"/>
    <x v="1"/>
    <n v="20"/>
    <n v="0"/>
    <n v="2760"/>
    <n v="31.1"/>
    <x v="1"/>
    <n v="3798"/>
    <n v="2375"/>
    <m/>
    <x v="0"/>
    <n v="13"/>
    <n v="8678"/>
    <x v="0"/>
    <s v="BP AMERICA PRODUCTION COMPANY"/>
    <n v="0.998"/>
    <n v="0"/>
    <n v="120.06"/>
    <n v="0.79553799999999997"/>
    <n v="121.85353799999999"/>
    <n v="107.14157999999999"/>
    <n v="38.926250000000003"/>
    <n v="0"/>
    <x v="1"/>
    <n v="0.27066000000000001"/>
    <n v="146.33848999999998"/>
    <n v="-9.1296345318661001E-2"/>
    <n v="8997.1"/>
    <n v="1.8053646089696826E-2"/>
    <n v="8.1901602233330328E-3"/>
    <n v="0"/>
    <n v="0.99180983977666692"/>
    <n v="0.73214900604755462"/>
    <n v="0.26600144637272122"/>
    <n v="1.849547579724241E-3"/>
    <x v="0"/>
    <n v="0"/>
    <x v="0"/>
    <m/>
    <m/>
    <x v="0"/>
    <n v="13220"/>
    <x v="0"/>
    <x v="0"/>
    <m/>
    <x v="0"/>
    <x v="0"/>
    <x v="0"/>
    <n v="12.5"/>
    <x v="0"/>
    <x v="0"/>
    <x v="0"/>
    <x v="0"/>
    <x v="0"/>
    <x v="0"/>
    <x v="0"/>
    <x v="0"/>
    <x v="0"/>
    <x v="0"/>
    <x v="0"/>
    <x v="0"/>
    <x v="0"/>
    <m/>
    <x v="0"/>
    <x v="0"/>
    <x v="0"/>
    <x v="0"/>
    <x v="0"/>
    <m/>
    <n v="20030213"/>
    <x v="0"/>
    <s v="BP AMERICA"/>
    <m/>
    <m/>
    <d v="2003-02-15T00:00:00"/>
  </r>
  <r>
    <x v="1"/>
    <s v="T18N R094W S11 fMESAVERDE"/>
    <n v="4261"/>
    <x v="0"/>
    <x v="0"/>
    <s v="WILD ROSE"/>
    <s v="SE NE"/>
    <n v="11"/>
    <n v="18"/>
    <n v="94"/>
    <n v="41.554566000000001"/>
    <n v="-107.953368"/>
    <s v="4903725181"/>
    <s v="EIGHT MILE LAKE 11-04"/>
    <x v="0"/>
    <s v="MESAVERDE"/>
    <m/>
    <m/>
    <m/>
    <x v="0"/>
    <s v="9480"/>
    <m/>
    <n v="9868"/>
    <n v="9851"/>
    <x v="2"/>
    <d v="2003-10-01T00:00:00"/>
    <n v="7.25"/>
    <x v="1"/>
    <n v="23"/>
    <n v="5.7"/>
    <n v="2749"/>
    <n v="13"/>
    <x v="1"/>
    <n v="3199"/>
    <n v="1520"/>
    <m/>
    <x v="0"/>
    <n v="12"/>
    <n v="8372"/>
    <x v="0"/>
    <s v="BP AMERICAN PRODUCTION COMPANY"/>
    <n v="1.1476999999999999"/>
    <n v="0.46905300000000005"/>
    <n v="119.58149999999999"/>
    <n v="0.33254"/>
    <n v="121.53079299999999"/>
    <n v="90.24378999999999"/>
    <n v="24.912799999999997"/>
    <n v="0"/>
    <x v="1"/>
    <n v="0.24984000000000001"/>
    <n v="115.40643"/>
    <n v="2.5848040769853999E-2"/>
    <n v="7521.7"/>
    <n v="-5.349918521175058E-2"/>
    <n v="9.4436971212719725E-3"/>
    <n v="3.8595403553402315E-3"/>
    <n v="0.98669676252338778"/>
    <n v="0.78196500836218563"/>
    <n v="0.2158701209282706"/>
    <n v="2.1648707095436536E-3"/>
    <x v="0"/>
    <n v="0.52"/>
    <x v="0"/>
    <m/>
    <m/>
    <x v="0"/>
    <n v="12420"/>
    <x v="0"/>
    <x v="0"/>
    <m/>
    <x v="0"/>
    <x v="0"/>
    <x v="0"/>
    <n v="13"/>
    <x v="0"/>
    <x v="0"/>
    <x v="0"/>
    <x v="0"/>
    <x v="0"/>
    <x v="0"/>
    <x v="0"/>
    <x v="0"/>
    <x v="0"/>
    <x v="0"/>
    <x v="0"/>
    <x v="0"/>
    <x v="0"/>
    <m/>
    <x v="0"/>
    <x v="0"/>
    <x v="0"/>
    <x v="0"/>
    <x v="0"/>
    <m/>
    <n v="2003101"/>
    <x v="0"/>
    <s v="BP AMERICA"/>
    <m/>
    <m/>
    <d v="2003-10-02T00:00:00"/>
  </r>
  <r>
    <x v="1"/>
    <s v="T18N R094W S09 fMESAVERDE"/>
    <n v="5249"/>
    <x v="0"/>
    <x v="0"/>
    <s v="WILD ROSE"/>
    <s v="NW NW"/>
    <n v="9"/>
    <n v="18"/>
    <n v="94"/>
    <n v="41.555410000000002"/>
    <n v="-108.00484"/>
    <s v="4903726120"/>
    <s v="9-8 WAMSUTTER RIM"/>
    <x v="0"/>
    <s v="MESAVERDE"/>
    <m/>
    <m/>
    <n v="371"/>
    <x v="0"/>
    <n v="9707"/>
    <n v="10078"/>
    <n v="10237"/>
    <m/>
    <x v="2"/>
    <m/>
    <n v="7.4"/>
    <x v="1"/>
    <n v="29"/>
    <n v="0"/>
    <n v="2780"/>
    <n v="40"/>
    <x v="1"/>
    <n v="1950"/>
    <n v="2970"/>
    <n v="0"/>
    <x v="1"/>
    <n v="38"/>
    <n v="9460"/>
    <x v="0"/>
    <s v="BP AMERICA PRODUCTION COMPANY"/>
    <n v="1.4471000000000001"/>
    <n v="0"/>
    <n v="120.93"/>
    <n v="1.0231999999999999"/>
    <n v="123.4003"/>
    <n v="55.009499999999996"/>
    <n v="48.678299999999993"/>
    <n v="0"/>
    <x v="1"/>
    <n v="0.79116000000000009"/>
    <n v="104.47895999999999"/>
    <n v="8.3032304036795693E-2"/>
    <n v="7807"/>
    <n v="-9.5731742630451144E-2"/>
    <n v="1.1726875866590276E-2"/>
    <n v="0"/>
    <n v="0.98827312413340973"/>
    <n v="0.5265127064817644"/>
    <n v="0.46591485979569475"/>
    <n v="7.5724337225408847E-3"/>
    <x v="1"/>
    <n v="0"/>
    <x v="1"/>
    <n v="0"/>
    <n v="0"/>
    <x v="1"/>
    <n v="0"/>
    <x v="1"/>
    <x v="1"/>
    <n v="0"/>
    <x v="1"/>
    <x v="1"/>
    <x v="1"/>
    <n v="0"/>
    <x v="1"/>
    <x v="1"/>
    <x v="1"/>
    <x v="1"/>
    <x v="0"/>
    <x v="0"/>
    <x v="0"/>
    <x v="0"/>
    <x v="0"/>
    <x v="0"/>
    <x v="0"/>
    <x v="0"/>
    <x v="0"/>
    <m/>
    <x v="0"/>
    <x v="0"/>
    <x v="0"/>
    <x v="0"/>
    <x v="0"/>
    <m/>
    <m/>
    <x v="0"/>
    <s v="WYOMING ANALYTICAL LABS ROCK SPRINGS ID No BPW00862"/>
    <m/>
    <s v="9707-10078"/>
    <d v="2006-03-16T00:00:00"/>
  </r>
  <r>
    <x v="1"/>
    <s v="T18N R094W S07 fMESAVERDE"/>
    <m/>
    <x v="1"/>
    <x v="3"/>
    <s v="WILD ROSE"/>
    <s v="SE NW"/>
    <n v="7"/>
    <n v="18"/>
    <n v="94"/>
    <n v="41.554169999999999"/>
    <n v="-108.039444"/>
    <s v="4903724468"/>
    <s v="CHAMPLIN 292 A2"/>
    <x v="0"/>
    <s v="MESAVERDE"/>
    <m/>
    <m/>
    <m/>
    <x v="0"/>
    <n v="9913"/>
    <m/>
    <n v="10149"/>
    <n v="10256"/>
    <x v="2"/>
    <d v="2002-11-18T00:00:00"/>
    <n v="7.66"/>
    <x v="0"/>
    <n v="27.5"/>
    <n v="9.8000000000000007"/>
    <n v="3220"/>
    <n v="109"/>
    <x v="1"/>
    <n v="5048"/>
    <n v="2049"/>
    <m/>
    <x v="0"/>
    <n v="11"/>
    <n v="10980"/>
    <x v="0"/>
    <s v="BP AMERICA PRODUCTION COMPANY"/>
    <n v="1.37225"/>
    <n v="0.8064420000000001"/>
    <n v="140.07"/>
    <n v="2.7882199999999999"/>
    <n v="145.036912"/>
    <n v="142.40407999999999"/>
    <n v="33.583109999999998"/>
    <n v="0"/>
    <x v="1"/>
    <n v="0.22902000000000003"/>
    <n v="176.21620999999999"/>
    <n v="-9.7055237334004785E-2"/>
    <n v="10474.299999999999"/>
    <n v="-2.3571032380455235E-2"/>
    <n v="9.4613845611936365E-3"/>
    <n v="5.5602535167047686E-3"/>
    <n v="0.98497836192210153"/>
    <n v="0.80812134139078351"/>
    <n v="0.19057900518913667"/>
    <n v="1.2996534200797989E-3"/>
    <x v="0"/>
    <n v="0.12"/>
    <x v="0"/>
    <m/>
    <m/>
    <x v="0"/>
    <n v="17020"/>
    <x v="0"/>
    <x v="0"/>
    <m/>
    <x v="0"/>
    <x v="0"/>
    <x v="0"/>
    <m/>
    <x v="0"/>
    <x v="0"/>
    <x v="0"/>
    <x v="0"/>
    <x v="0"/>
    <x v="0"/>
    <x v="0"/>
    <x v="0"/>
    <x v="0"/>
    <x v="0"/>
    <x v="0"/>
    <x v="0"/>
    <x v="0"/>
    <m/>
    <x v="0"/>
    <x v="0"/>
    <x v="0"/>
    <x v="0"/>
    <x v="0"/>
    <m/>
    <n v="20021118"/>
    <x v="0"/>
    <s v="BP AMERICA"/>
    <m/>
    <m/>
    <d v="2002-11-20T00:00:00"/>
  </r>
  <r>
    <x v="1"/>
    <s v="T18N R094W S07 fMESAVERDE"/>
    <m/>
    <x v="1"/>
    <x v="3"/>
    <s v="WILD ROSE"/>
    <s v="C SE"/>
    <n v="7"/>
    <n v="18"/>
    <n v="94"/>
    <n v="41.546939999999999"/>
    <n v="-108.030556"/>
    <s v="4903724465"/>
    <s v="CHAMPLIN 292 A3"/>
    <x v="0"/>
    <s v="MESAVERDE"/>
    <m/>
    <m/>
    <m/>
    <x v="0"/>
    <n v="9839"/>
    <m/>
    <n v="10220"/>
    <n v="10174"/>
    <x v="2"/>
    <d v="2002-11-18T00:00:00"/>
    <n v="7.61"/>
    <x v="0"/>
    <n v="36.799999999999997"/>
    <n v="26.2"/>
    <n v="3110"/>
    <n v="118"/>
    <x v="1"/>
    <n v="4749"/>
    <n v="1941"/>
    <m/>
    <x v="0"/>
    <n v="18"/>
    <n v="9910"/>
    <x v="0"/>
    <s v="BP AMERICA PRODUCTION COMPANY"/>
    <n v="1.83632"/>
    <n v="2.1559979999999999"/>
    <n v="135.285"/>
    <n v="3.01844"/>
    <n v="142.29575800000001"/>
    <n v="133.96929"/>
    <n v="31.812989999999996"/>
    <n v="0"/>
    <x v="1"/>
    <n v="0.37476000000000004"/>
    <n v="166.15703999999999"/>
    <n v="-7.7357969046531347E-2"/>
    <n v="9999"/>
    <n v="4.4703400472148273E-3"/>
    <n v="1.2904952514466382E-2"/>
    <n v="1.5151526864209119E-2"/>
    <n v="0.97194352062132439"/>
    <n v="0.80628115426225699"/>
    <n v="0.19146338909263186"/>
    <n v="2.2554566451111553E-3"/>
    <x v="0"/>
    <n v="0.91"/>
    <x v="0"/>
    <m/>
    <m/>
    <x v="0"/>
    <n v="14980"/>
    <x v="0"/>
    <x v="0"/>
    <m/>
    <x v="0"/>
    <x v="0"/>
    <x v="0"/>
    <m/>
    <x v="0"/>
    <x v="0"/>
    <x v="0"/>
    <x v="0"/>
    <x v="0"/>
    <x v="0"/>
    <x v="0"/>
    <x v="0"/>
    <x v="0"/>
    <x v="0"/>
    <x v="0"/>
    <x v="0"/>
    <x v="0"/>
    <m/>
    <x v="0"/>
    <x v="0"/>
    <x v="0"/>
    <x v="0"/>
    <x v="0"/>
    <m/>
    <n v="20021118"/>
    <x v="0"/>
    <s v="BP AMERICA"/>
    <m/>
    <m/>
    <d v="2002-11-20T00:00:00"/>
  </r>
  <r>
    <x v="1"/>
    <s v="T18N R094W S06 fMESAVERDE/ALMOND"/>
    <n v="3827"/>
    <x v="0"/>
    <x v="0"/>
    <s v="STANDARD DRAW"/>
    <s v="SW SW"/>
    <n v="6"/>
    <n v="18"/>
    <n v="94"/>
    <n v="41.5608"/>
    <n v="-108.04028"/>
    <s v="4903724766"/>
    <s v="RED LAKES 13-6"/>
    <x v="0"/>
    <s v="MESAVERDE/ALMOND"/>
    <m/>
    <m/>
    <m/>
    <x v="0"/>
    <s v="9820"/>
    <m/>
    <n v="10300"/>
    <n v="10173"/>
    <x v="2"/>
    <d v="2003-02-12T00:00:00"/>
    <n v="8.27"/>
    <x v="1"/>
    <n v="4"/>
    <n v="1.9"/>
    <n v="2380"/>
    <n v="49.7"/>
    <x v="1"/>
    <n v="3060"/>
    <n v="1320"/>
    <m/>
    <x v="0"/>
    <n v="8"/>
    <n v="6890"/>
    <x v="0"/>
    <s v="DEVON ENERGY"/>
    <n v="0.1996"/>
    <n v="0.15635099999999999"/>
    <n v="103.53"/>
    <n v="1.271326"/>
    <n v="105.15727699999999"/>
    <n v="86.322599999999994"/>
    <n v="21.634799999999998"/>
    <n v="0"/>
    <x v="1"/>
    <n v="0.16656000000000001"/>
    <n v="108.12396"/>
    <n v="-1.3909723338673264E-2"/>
    <n v="6823.6"/>
    <n v="-4.8419087621047454E-3"/>
    <n v="1.8981092483024262E-3"/>
    <n v="1.4868300555176985E-3"/>
    <n v="0.99661506069617978"/>
    <n v="0.79836698544892359"/>
    <n v="0.20009256042786444"/>
    <n v="1.5404541232119137E-3"/>
    <x v="0"/>
    <n v="2.35"/>
    <x v="0"/>
    <n v="5912"/>
    <n v="0.89300000000000002"/>
    <x v="4"/>
    <m/>
    <x v="0"/>
    <x v="0"/>
    <m/>
    <x v="0"/>
    <x v="0"/>
    <x v="0"/>
    <m/>
    <x v="0"/>
    <x v="0"/>
    <x v="0"/>
    <x v="0"/>
    <x v="0"/>
    <x v="0"/>
    <x v="0"/>
    <x v="0"/>
    <x v="0"/>
    <x v="0"/>
    <x v="0"/>
    <x v="0"/>
    <x v="0"/>
    <m/>
    <x v="0"/>
    <x v="0"/>
    <x v="0"/>
    <x v="0"/>
    <x v="0"/>
    <m/>
    <n v="20030212"/>
    <x v="0"/>
    <s v="ENERGY LABS CASPER ID No C03020474-007"/>
    <m/>
    <m/>
    <d v="2003-02-19T00:00:00"/>
  </r>
  <r>
    <x v="1"/>
    <s v="T18N R094W S06 fMESAVERDE/ALMOND"/>
    <n v="3826"/>
    <x v="0"/>
    <x v="0"/>
    <s v="STANDARD DRAW"/>
    <s v="NE NE"/>
    <n v="6"/>
    <n v="18"/>
    <n v="94"/>
    <n v="41.569159999999997"/>
    <n v="-108.02943999999999"/>
    <s v="4903723958"/>
    <s v="RED LAKES 1-6"/>
    <x v="0"/>
    <s v="MESAVERDE/ALMOND"/>
    <m/>
    <m/>
    <m/>
    <x v="0"/>
    <s v="9817"/>
    <m/>
    <n v="10183"/>
    <n v="10088"/>
    <x v="2"/>
    <d v="2000-02-03T00:00:00"/>
    <n v="7.43"/>
    <x v="1"/>
    <n v="26"/>
    <n v="5"/>
    <n v="3114"/>
    <n v="1109"/>
    <x v="1"/>
    <n v="3669"/>
    <n v="2037"/>
    <m/>
    <x v="0"/>
    <n v="58"/>
    <n v="7949"/>
    <x v="0"/>
    <s v="DEVON ENERGY"/>
    <n v="1.2974000000000001"/>
    <n v="0.41144999999999998"/>
    <n v="135.459"/>
    <n v="28.368219999999997"/>
    <n v="165.53607000000002"/>
    <n v="103.50248999999999"/>
    <n v="33.386429999999997"/>
    <n v="0"/>
    <x v="1"/>
    <n v="1.2075600000000002"/>
    <n v="138.09647999999999"/>
    <n v="9.0371042235096455E-2"/>
    <n v="10018"/>
    <n v="0.11515556297656815"/>
    <n v="7.8375667611294622E-3"/>
    <n v="2.4855610019012772E-3"/>
    <n v="0.98967687223696921"/>
    <n v="0.74949404937765252"/>
    <n v="0.24176162926093411"/>
    <n v="8.7443213614134142E-3"/>
    <x v="0"/>
    <n v="5.43"/>
    <x v="0"/>
    <m/>
    <n v="6.9999999999999994E-5"/>
    <x v="3"/>
    <n v="145250"/>
    <x v="2"/>
    <x v="0"/>
    <n v="146.54"/>
    <x v="0"/>
    <x v="0"/>
    <x v="0"/>
    <n v="2.99"/>
    <x v="0"/>
    <x v="18"/>
    <x v="5"/>
    <x v="0"/>
    <x v="0"/>
    <x v="0"/>
    <x v="0"/>
    <x v="0"/>
    <x v="0"/>
    <x v="0"/>
    <x v="0"/>
    <x v="1"/>
    <x v="0"/>
    <n v="0.56999999999999995"/>
    <x v="0"/>
    <x v="0"/>
    <x v="0"/>
    <x v="0"/>
    <x v="0"/>
    <m/>
    <n v="20000203"/>
    <x v="0"/>
    <s v="CR ANALYTICAL BUTTE  MT ID No 2000-0013"/>
    <m/>
    <m/>
    <d v="2000-02-15T00:00:00"/>
  </r>
  <r>
    <x v="1"/>
    <s v="T18N R094W S05 fMESAVERDE"/>
    <m/>
    <x v="1"/>
    <x v="3"/>
    <s v="WILD ROSE"/>
    <s v="NE SW"/>
    <n v="5"/>
    <n v="18"/>
    <n v="94"/>
    <n v="41.565260000000002"/>
    <n v="-108.01629"/>
    <s v="4903724374"/>
    <s v="CHAMPLIN 337 A6"/>
    <x v="0"/>
    <s v="MESAVERDE"/>
    <m/>
    <m/>
    <m/>
    <x v="0"/>
    <n v="9743"/>
    <m/>
    <n v="10076"/>
    <n v="10062"/>
    <x v="2"/>
    <d v="2002-11-15T00:00:00"/>
    <n v="7.55"/>
    <x v="0"/>
    <n v="26.5"/>
    <n v="5.69"/>
    <n v="2830"/>
    <n v="32.799999999999997"/>
    <x v="1"/>
    <n v="3949"/>
    <n v="1752"/>
    <m/>
    <x v="0"/>
    <n v="21"/>
    <n v="8336"/>
    <x v="0"/>
    <s v="BP AMERICA PRODUCTION COMPANY"/>
    <n v="1.3223499999999999"/>
    <n v="0.46823010000000004"/>
    <n v="123.105"/>
    <n v="0.83902399999999988"/>
    <n v="125.73460409999998"/>
    <n v="111.40128999999999"/>
    <n v="28.715279999999996"/>
    <n v="0"/>
    <x v="1"/>
    <n v="0.43722000000000005"/>
    <n v="140.55378999999999"/>
    <n v="-5.5650889142524619E-2"/>
    <n v="8616.99"/>
    <n v="1.6574657331833487E-2"/>
    <n v="1.0516993388298266E-2"/>
    <n v="3.7239557347920269E-3"/>
    <n v="0.98575905087690974"/>
    <n v="0.79258830373766509"/>
    <n v="0.20430100106158644"/>
    <n v="3.1106952007484115E-3"/>
    <x v="0"/>
    <m/>
    <x v="0"/>
    <m/>
    <m/>
    <x v="0"/>
    <n v="12320"/>
    <x v="0"/>
    <x v="0"/>
    <m/>
    <x v="0"/>
    <x v="0"/>
    <x v="0"/>
    <m/>
    <x v="0"/>
    <x v="0"/>
    <x v="0"/>
    <x v="0"/>
    <x v="0"/>
    <x v="0"/>
    <x v="0"/>
    <x v="0"/>
    <x v="0"/>
    <x v="0"/>
    <x v="0"/>
    <x v="0"/>
    <x v="0"/>
    <m/>
    <x v="0"/>
    <x v="0"/>
    <x v="0"/>
    <x v="0"/>
    <x v="0"/>
    <m/>
    <n v="20021115"/>
    <x v="0"/>
    <s v="BP AMERICA"/>
    <m/>
    <m/>
    <d v="2002-11-17T00:00:00"/>
  </r>
  <r>
    <x v="1"/>
    <s v="T18N R094W S05 fMESAVERDE"/>
    <m/>
    <x v="1"/>
    <x v="3"/>
    <s v="WILD ROSE"/>
    <s v="NE NE"/>
    <n v="5"/>
    <n v="18"/>
    <n v="94"/>
    <n v="41.568980000000003"/>
    <n v="-108.01089"/>
    <s v="4903723810"/>
    <s v="CHAMPLIN 337 A2"/>
    <x v="0"/>
    <s v="MESAVERDE"/>
    <m/>
    <m/>
    <m/>
    <x v="0"/>
    <n v="9646"/>
    <m/>
    <n v="10000"/>
    <n v="9978"/>
    <x v="2"/>
    <d v="2002-11-14T00:00:00"/>
    <n v="7.4"/>
    <x v="0"/>
    <n v="36.200000000000003"/>
    <n v="152"/>
    <n v="2800"/>
    <n v="30.8"/>
    <x v="1"/>
    <n v="4299"/>
    <n v="1833"/>
    <m/>
    <x v="0"/>
    <n v="7"/>
    <n v="8470"/>
    <x v="0"/>
    <s v="BP AMERICA PRODUCTION COMPANY"/>
    <n v="1.8063800000000001"/>
    <n v="12.50808"/>
    <n v="121.8"/>
    <n v="0.78786400000000001"/>
    <n v="136.90232400000002"/>
    <n v="121.27479"/>
    <n v="30.042869999999997"/>
    <n v="0"/>
    <x v="1"/>
    <n v="0.14574000000000001"/>
    <n v="151.46339999999998"/>
    <n v="-5.0495169113788145E-2"/>
    <n v="9158"/>
    <n v="3.9028817789879738E-2"/>
    <n v="1.3194662787462978E-2"/>
    <n v="9.1364993920775212E-2"/>
    <n v="0.89544034329176159"/>
    <n v="0.80068709668474369"/>
    <n v="0.1983506906619025"/>
    <n v="9.6221265335387973E-4"/>
    <x v="0"/>
    <m/>
    <x v="0"/>
    <m/>
    <m/>
    <x v="0"/>
    <n v="12480"/>
    <x v="0"/>
    <x v="0"/>
    <m/>
    <x v="0"/>
    <x v="0"/>
    <x v="0"/>
    <m/>
    <x v="0"/>
    <x v="0"/>
    <x v="0"/>
    <x v="0"/>
    <x v="0"/>
    <x v="0"/>
    <x v="0"/>
    <x v="0"/>
    <x v="0"/>
    <x v="0"/>
    <x v="0"/>
    <x v="0"/>
    <x v="0"/>
    <m/>
    <x v="0"/>
    <x v="0"/>
    <x v="0"/>
    <x v="0"/>
    <x v="0"/>
    <m/>
    <n v="20021114"/>
    <x v="0"/>
    <s v="BP AMERICA"/>
    <m/>
    <m/>
    <d v="2002-11-16T00:00:00"/>
  </r>
  <r>
    <x v="1"/>
    <s v="T18N R094W S05 fMESAVERDE"/>
    <m/>
    <x v="1"/>
    <x v="3"/>
    <s v="WILD ROSE"/>
    <s v="NW NW"/>
    <n v="5"/>
    <n v="18"/>
    <n v="94"/>
    <n v="41.569301000000003"/>
    <n v="-108.02142499999999"/>
    <s v="4903723739"/>
    <s v="CHAMPLIN 337 A3"/>
    <x v="0"/>
    <s v="MESAVERDE"/>
    <m/>
    <m/>
    <m/>
    <x v="0"/>
    <m/>
    <m/>
    <n v="10103"/>
    <n v="10044"/>
    <x v="2"/>
    <d v="2002-11-14T00:00:00"/>
    <n v="7.42"/>
    <x v="0"/>
    <n v="27.7"/>
    <n v="35.6"/>
    <n v="2620"/>
    <n v="31.1"/>
    <x v="1"/>
    <n v="2599"/>
    <n v="1483"/>
    <m/>
    <x v="0"/>
    <n v="17"/>
    <n v="7132"/>
    <x v="0"/>
    <s v="BP AMERICA PRODUCTION COMPANY"/>
    <n v="1.3822300000000001"/>
    <n v="2.9295240000000002"/>
    <n v="113.97"/>
    <n v="0.79553799999999997"/>
    <n v="119.077292"/>
    <n v="73.317790000000002"/>
    <n v="24.306369999999998"/>
    <n v="0"/>
    <x v="1"/>
    <n v="0.35394000000000003"/>
    <n v="97.978099999999998"/>
    <n v="9.7206486351649829E-2"/>
    <n v="6813.4"/>
    <n v="-2.2846243205644899E-2"/>
    <n v="1.1607838713698663E-2"/>
    <n v="2.4601869515138118E-2"/>
    <n v="0.96379029177116315"/>
    <n v="0.74830793820251673"/>
    <n v="0.24807962187468421"/>
    <n v="3.6124399227990748E-3"/>
    <x v="0"/>
    <n v="2.9"/>
    <x v="0"/>
    <m/>
    <m/>
    <x v="0"/>
    <n v="11120"/>
    <x v="0"/>
    <x v="0"/>
    <m/>
    <x v="0"/>
    <x v="0"/>
    <x v="0"/>
    <m/>
    <x v="0"/>
    <x v="0"/>
    <x v="0"/>
    <x v="0"/>
    <x v="0"/>
    <x v="0"/>
    <x v="0"/>
    <x v="0"/>
    <x v="0"/>
    <x v="0"/>
    <x v="0"/>
    <x v="0"/>
    <x v="0"/>
    <m/>
    <x v="0"/>
    <x v="0"/>
    <x v="0"/>
    <x v="0"/>
    <x v="0"/>
    <m/>
    <n v="20021114"/>
    <x v="0"/>
    <s v="BP AMERICA"/>
    <m/>
    <m/>
    <d v="2002-11-16T00:00:00"/>
  </r>
  <r>
    <x v="1"/>
    <s v="T18N R094W S05 fMESAVERDE"/>
    <m/>
    <x v="1"/>
    <x v="3"/>
    <s v="WILD ROSE"/>
    <s v="NE SW"/>
    <n v="5"/>
    <n v="18"/>
    <n v="94"/>
    <n v="41.561815000000003"/>
    <n v="-108.02092399999999"/>
    <s v="4903720867"/>
    <s v="337 AM A-1"/>
    <x v="0"/>
    <s v="MESAVERDE"/>
    <m/>
    <m/>
    <m/>
    <x v="0"/>
    <m/>
    <m/>
    <n v="10437"/>
    <m/>
    <x v="1"/>
    <d v="1978-09-26T00:00:00"/>
    <n v="7"/>
    <x v="0"/>
    <n v="206"/>
    <n v="6"/>
    <n v="6044"/>
    <n v="439"/>
    <x v="1"/>
    <n v="9600"/>
    <n v="866"/>
    <n v="0"/>
    <x v="1"/>
    <n v="0"/>
    <n v="16722"/>
    <x v="0"/>
    <s v="AMOCO PRODUCTION COMPANY"/>
    <n v="10.279400000000001"/>
    <n v="0.49374000000000001"/>
    <n v="262.91399999999999"/>
    <n v="11.229619999999999"/>
    <n v="284.91676000000001"/>
    <n v="270.81599999999997"/>
    <n v="14.193739999999998"/>
    <n v="0"/>
    <x v="1"/>
    <n v="0"/>
    <n v="285.00973999999997"/>
    <n v="-1.631438439868203E-4"/>
    <n v="17161"/>
    <n v="1.2956349791931056E-2"/>
    <n v="3.607860766070764E-2"/>
    <n v="1.7329271889796865E-3"/>
    <n v="0.96218846515031264"/>
    <n v="0.9501991054761848"/>
    <n v="4.9800894523815219E-2"/>
    <n v="0"/>
    <x v="1"/>
    <n v="0"/>
    <x v="1"/>
    <n v="16525"/>
    <n v="0.5"/>
    <x v="0"/>
    <n v="0.4"/>
    <x v="0"/>
    <x v="1"/>
    <m/>
    <x v="1"/>
    <x v="1"/>
    <x v="1"/>
    <n v="0"/>
    <x v="1"/>
    <x v="1"/>
    <x v="1"/>
    <x v="1"/>
    <x v="0"/>
    <x v="0"/>
    <x v="0"/>
    <x v="0"/>
    <x v="0"/>
    <x v="0"/>
    <x v="0"/>
    <x v="0"/>
    <x v="0"/>
    <m/>
    <x v="0"/>
    <x v="0"/>
    <x v="0"/>
    <x v="0"/>
    <x v="0"/>
    <s v="PRODUCTION"/>
    <n v="19780926"/>
    <x v="1"/>
    <m/>
    <m/>
    <m/>
    <m/>
  </r>
  <r>
    <x v="1"/>
    <s v="T18N R094W S01 fMESAVERDE"/>
    <n v="3548"/>
    <x v="0"/>
    <x v="0"/>
    <s v="WILD ROSE"/>
    <s v="C NE"/>
    <n v="1"/>
    <n v="18"/>
    <n v="94"/>
    <n v="41.565280000000001"/>
    <n v="-107.93889"/>
    <s v="4903724044"/>
    <s v="WAMSUTTER RIM 01-01 PAD"/>
    <x v="0"/>
    <s v="MESAVERDE"/>
    <m/>
    <m/>
    <m/>
    <x v="0"/>
    <s v="9890"/>
    <m/>
    <n v="10192"/>
    <n v="10250"/>
    <x v="2"/>
    <d v="2002-11-13T00:00:00"/>
    <n v="6.81"/>
    <x v="1"/>
    <n v="35.6"/>
    <n v="16.600000000000001"/>
    <n v="2950"/>
    <n v="31.5"/>
    <x v="1"/>
    <n v="3699"/>
    <n v="1563"/>
    <m/>
    <x v="0"/>
    <n v="9"/>
    <n v="10052"/>
    <x v="0"/>
    <s v="BP AMERICA PRODUCTION CO"/>
    <n v="1.77644"/>
    <n v="1.3660140000000001"/>
    <n v="128.32499999999999"/>
    <n v="0.80576999999999999"/>
    <n v="132.27322399999997"/>
    <n v="104.34878999999999"/>
    <n v="25.617569999999997"/>
    <n v="0"/>
    <x v="1"/>
    <n v="0.18738000000000002"/>
    <n v="130.15373999999997"/>
    <n v="8.0764718979106139E-3"/>
    <n v="8304.7000000000007"/>
    <n v="-9.5185953902389819E-2"/>
    <n v="1.3430080149857089E-2"/>
    <n v="1.0327214826184325E-2"/>
    <n v="0.97624270502395871"/>
    <n v="0.8017348560248827"/>
    <n v="0.19682546194984488"/>
    <n v="1.4396820252725743E-3"/>
    <x v="0"/>
    <m/>
    <x v="0"/>
    <m/>
    <m/>
    <x v="0"/>
    <n v="15880"/>
    <x v="0"/>
    <x v="0"/>
    <m/>
    <x v="0"/>
    <x v="0"/>
    <x v="0"/>
    <m/>
    <x v="0"/>
    <x v="0"/>
    <x v="0"/>
    <x v="0"/>
    <x v="0"/>
    <x v="0"/>
    <x v="0"/>
    <x v="0"/>
    <x v="0"/>
    <x v="0"/>
    <x v="0"/>
    <x v="0"/>
    <x v="0"/>
    <m/>
    <x v="0"/>
    <x v="0"/>
    <x v="0"/>
    <x v="0"/>
    <x v="0"/>
    <m/>
    <n v="20021113"/>
    <x v="0"/>
    <s v="BP AMERICA"/>
    <m/>
    <m/>
    <d v="2002-11-15T00:00:00"/>
  </r>
  <r>
    <x v="1"/>
    <s v="T18N R094W S01 fMESAVERDE"/>
    <n v="5293"/>
    <x v="0"/>
    <x v="0"/>
    <s v="WILD ROSE"/>
    <s v="NE NW"/>
    <n v="1"/>
    <n v="18"/>
    <n v="94"/>
    <n v="41.571379999999998"/>
    <n v="-107.93965"/>
    <s v="4903726348"/>
    <s v="1-7 WAMSUTTER RIM"/>
    <x v="0"/>
    <s v="MESAVERDE"/>
    <m/>
    <m/>
    <n v="383"/>
    <x v="0"/>
    <n v="9263"/>
    <n v="9646"/>
    <n v="9798"/>
    <n v="9784"/>
    <x v="2"/>
    <m/>
    <n v="7.24"/>
    <x v="1"/>
    <n v="38"/>
    <n v="3"/>
    <n v="4320"/>
    <n v="90"/>
    <x v="1"/>
    <n v="5600"/>
    <n v="2820"/>
    <n v="0"/>
    <x v="1"/>
    <n v="99"/>
    <n v="13100"/>
    <x v="0"/>
    <s v="BP AMERICA PRODUCTION COMPANY"/>
    <n v="1.8961999999999999"/>
    <n v="0.24687000000000001"/>
    <n v="187.92"/>
    <n v="2.3022"/>
    <n v="192.36526999999998"/>
    <n v="157.976"/>
    <n v="46.219799999999992"/>
    <n v="0"/>
    <x v="1"/>
    <n v="2.0611800000000002"/>
    <n v="206.25698"/>
    <n v="-3.4849309088993446E-2"/>
    <n v="12970"/>
    <n v="-4.9865746068277718E-3"/>
    <n v="9.8572886883375576E-3"/>
    <n v="1.2833397629416164E-3"/>
    <n v="0.98885937154872083"/>
    <n v="0.76591832189145792"/>
    <n v="0.22408841630474757"/>
    <n v="9.9932618037944718E-3"/>
    <x v="1"/>
    <n v="0"/>
    <x v="1"/>
    <n v="0"/>
    <n v="0"/>
    <x v="1"/>
    <n v="0"/>
    <x v="1"/>
    <x v="1"/>
    <n v="0"/>
    <x v="1"/>
    <x v="1"/>
    <x v="1"/>
    <n v="0"/>
    <x v="1"/>
    <x v="1"/>
    <x v="1"/>
    <x v="1"/>
    <x v="0"/>
    <x v="0"/>
    <x v="0"/>
    <x v="0"/>
    <x v="0"/>
    <x v="0"/>
    <x v="0"/>
    <x v="0"/>
    <x v="0"/>
    <m/>
    <x v="0"/>
    <x v="0"/>
    <x v="0"/>
    <x v="0"/>
    <x v="0"/>
    <m/>
    <m/>
    <x v="0"/>
    <s v="WYOMING ANALYTICAL LABS ROCK SPRINGS ID No BPW00909"/>
    <m/>
    <s v="9263-9646"/>
    <d v="2005-12-14T00:00:00"/>
  </r>
  <r>
    <x v="1"/>
    <s v="T18N R094W S01 fMESAVERDE"/>
    <n v="5257"/>
    <x v="0"/>
    <x v="0"/>
    <s v="WILD ROSE"/>
    <s v="SE NE"/>
    <n v="1"/>
    <n v="18"/>
    <n v="94"/>
    <n v="41.565435000000001"/>
    <n v="-107.931968"/>
    <s v="4903726347"/>
    <s v="1-13 WAMSUTTER RIM"/>
    <x v="0"/>
    <s v="MESAVERDE"/>
    <m/>
    <m/>
    <n v="316"/>
    <x v="0"/>
    <n v="9244"/>
    <n v="9560"/>
    <n v="9678"/>
    <n v="9677"/>
    <x v="2"/>
    <m/>
    <n v="7.31"/>
    <x v="1"/>
    <n v="66"/>
    <n v="0"/>
    <n v="3590"/>
    <n v="65"/>
    <x v="1"/>
    <n v="5370"/>
    <n v="2310"/>
    <n v="0"/>
    <x v="1"/>
    <n v="33"/>
    <n v="9840"/>
    <x v="0"/>
    <s v="BP AMERICA PRODUCTION COMPANY"/>
    <n v="3.2934000000000001"/>
    <n v="0"/>
    <n v="156.16499999999999"/>
    <n v="1.6626999999999998"/>
    <n v="161.12109999999998"/>
    <n v="151.48769999999999"/>
    <n v="37.860899999999994"/>
    <n v="0"/>
    <x v="1"/>
    <n v="0.68706"/>
    <n v="190.03565999999998"/>
    <n v="-8.2340889578773876E-2"/>
    <n v="11434"/>
    <n v="7.4927141111215567E-2"/>
    <n v="2.0440525790849245E-2"/>
    <n v="0"/>
    <n v="0.97955947420915079"/>
    <n v="0.79715407097804702"/>
    <n v="0.19923050231730191"/>
    <n v="3.6154267046511171E-3"/>
    <x v="1"/>
    <n v="0"/>
    <x v="1"/>
    <n v="0"/>
    <n v="0"/>
    <x v="1"/>
    <n v="0"/>
    <x v="1"/>
    <x v="1"/>
    <n v="0"/>
    <x v="1"/>
    <x v="1"/>
    <x v="1"/>
    <n v="0"/>
    <x v="1"/>
    <x v="1"/>
    <x v="1"/>
    <x v="1"/>
    <x v="0"/>
    <x v="0"/>
    <x v="0"/>
    <x v="0"/>
    <x v="0"/>
    <x v="0"/>
    <x v="0"/>
    <x v="0"/>
    <x v="0"/>
    <m/>
    <x v="0"/>
    <x v="0"/>
    <x v="0"/>
    <x v="0"/>
    <x v="0"/>
    <m/>
    <m/>
    <x v="0"/>
    <s v="WYOMING ANALYTICAL LABS ROCK SPRINGS ID No BPW00883"/>
    <m/>
    <s v="9244-9560"/>
    <d v="2005-12-23T00:00:00"/>
  </r>
  <r>
    <x v="1"/>
    <s v="T18N R093W S36 fMESAVERDE/ALMOND"/>
    <n v="3485"/>
    <x v="0"/>
    <x v="2"/>
    <s v="STANDARD DRAW"/>
    <s v="NE SW"/>
    <n v="36"/>
    <n v="18"/>
    <n v="93"/>
    <n v="41.489460000000001"/>
    <n v="-107.82761000000001"/>
    <s v="4900721444"/>
    <s v="EIGHT MILELAKE 36-01"/>
    <x v="0"/>
    <s v="MESAVERDE/ALMOND"/>
    <m/>
    <m/>
    <m/>
    <x v="0"/>
    <s v="8608"/>
    <m/>
    <n v="9340"/>
    <n v="8939"/>
    <x v="2"/>
    <d v="2002-11-18T00:00:00"/>
    <n v="8.34"/>
    <x v="1"/>
    <n v="8.93"/>
    <n v="0.79"/>
    <n v="1720"/>
    <n v="35.299999999999997"/>
    <x v="1"/>
    <n v="930"/>
    <n v="2102"/>
    <n v="54"/>
    <x v="0"/>
    <n v="2"/>
    <n v="6580"/>
    <x v="0"/>
    <s v="BP AMERICA PRODUCTION CO"/>
    <n v="0.44560699999999998"/>
    <n v="6.50091E-2"/>
    <n v="74.819999999999993"/>
    <n v="0.90297399999999983"/>
    <n v="76.233590099999986"/>
    <n v="26.235299999999999"/>
    <n v="34.451779999999999"/>
    <n v="1.79982"/>
    <x v="1"/>
    <n v="4.1640000000000003E-2"/>
    <n v="62.528539999999992"/>
    <n v="9.8766501279011404E-2"/>
    <n v="4853.0200000000004"/>
    <n v="-0.15105195302728408"/>
    <n v="5.845284203662344E-3"/>
    <n v="8.5276188507879297E-4"/>
    <n v="0.99330195391125897"/>
    <n v="0.41957320609117055"/>
    <n v="0.55097688191664163"/>
    <n v="6.6593590702741518E-4"/>
    <x v="0"/>
    <n v="2.33"/>
    <x v="0"/>
    <m/>
    <m/>
    <x v="0"/>
    <n v="3670"/>
    <x v="0"/>
    <x v="0"/>
    <m/>
    <x v="0"/>
    <x v="0"/>
    <x v="0"/>
    <m/>
    <x v="0"/>
    <x v="0"/>
    <x v="0"/>
    <x v="0"/>
    <x v="0"/>
    <x v="0"/>
    <x v="0"/>
    <x v="0"/>
    <x v="0"/>
    <x v="0"/>
    <x v="0"/>
    <x v="0"/>
    <x v="0"/>
    <m/>
    <x v="0"/>
    <x v="0"/>
    <x v="0"/>
    <x v="0"/>
    <x v="0"/>
    <m/>
    <n v="20021118"/>
    <x v="0"/>
    <s v="BP AMERICA"/>
    <m/>
    <m/>
    <d v="2002-11-20T00:00:00"/>
  </r>
  <r>
    <x v="1"/>
    <s v="T18N R093W S35 fMESAVERDE/ALMOND"/>
    <n v="3676"/>
    <x v="0"/>
    <x v="2"/>
    <s v="STANDARD DRAW"/>
    <s v="NE NW"/>
    <n v="35"/>
    <n v="18"/>
    <n v="93"/>
    <n v="41.497138"/>
    <n v="-107.845373"/>
    <s v="4900722301"/>
    <s v="COAL GULCH D4"/>
    <x v="0"/>
    <s v="MESAVERDE/ALMOND"/>
    <m/>
    <m/>
    <m/>
    <x v="0"/>
    <s v="8748"/>
    <m/>
    <n v="9066"/>
    <n v="9066"/>
    <x v="2"/>
    <d v="2003-03-13T00:00:00"/>
    <n v="8.1"/>
    <x v="1"/>
    <n v="44.4"/>
    <n v="0"/>
    <n v="3090"/>
    <n v="28.8"/>
    <x v="1"/>
    <n v="4149"/>
    <n v="2295"/>
    <m/>
    <x v="0"/>
    <n v="13"/>
    <n v="10050"/>
    <x v="0"/>
    <s v="BP AMERICA PRODUCTION COMPANY"/>
    <n v="2.21556"/>
    <n v="0"/>
    <n v="134.41499999999999"/>
    <n v="0.73670400000000003"/>
    <n v="137.36726400000001"/>
    <n v="117.04329"/>
    <n v="37.615049999999997"/>
    <n v="0"/>
    <x v="1"/>
    <n v="0.27066000000000001"/>
    <n v="154.929"/>
    <n v="-6.0081972173274156E-2"/>
    <n v="9620.2000000000007"/>
    <n v="-2.185031163892585E-2"/>
    <n v="1.6128733553286756E-2"/>
    <n v="0"/>
    <n v="0.98387126644671319"/>
    <n v="0.75546405127510019"/>
    <n v="0.2427889549406502"/>
    <n v="1.7469937842495595E-3"/>
    <x v="0"/>
    <n v="0"/>
    <x v="0"/>
    <m/>
    <m/>
    <x v="0"/>
    <n v="14600"/>
    <x v="0"/>
    <x v="0"/>
    <m/>
    <x v="0"/>
    <x v="0"/>
    <x v="0"/>
    <n v="10.8"/>
    <x v="0"/>
    <x v="0"/>
    <x v="0"/>
    <x v="0"/>
    <x v="0"/>
    <x v="0"/>
    <x v="0"/>
    <x v="0"/>
    <x v="0"/>
    <x v="0"/>
    <x v="0"/>
    <x v="0"/>
    <x v="0"/>
    <m/>
    <x v="0"/>
    <x v="0"/>
    <x v="0"/>
    <x v="0"/>
    <x v="0"/>
    <m/>
    <n v="20030313"/>
    <x v="0"/>
    <s v="BP AMERICA"/>
    <m/>
    <m/>
    <d v="2003-03-15T00:00:00"/>
  </r>
  <r>
    <x v="1"/>
    <s v="T18N R093W S35 fMESAVERDE"/>
    <m/>
    <x v="1"/>
    <x v="3"/>
    <s v="COAL GULCH"/>
    <s v="C NE"/>
    <n v="35"/>
    <n v="18"/>
    <n v="93"/>
    <n v="41.496110000000002"/>
    <n v="-107.83778"/>
    <s v="4900721672"/>
    <s v="COAL GULCH D2"/>
    <x v="0"/>
    <s v="MESAVERDE"/>
    <m/>
    <m/>
    <m/>
    <x v="0"/>
    <n v="8641"/>
    <m/>
    <n v="9050"/>
    <n v="9026"/>
    <x v="2"/>
    <d v="2002-11-22T00:00:00"/>
    <m/>
    <x v="0"/>
    <n v="19.2"/>
    <n v="7.11"/>
    <n v="2850"/>
    <n v="10.199999999999999"/>
    <x v="1"/>
    <n v="3149"/>
    <n v="2399"/>
    <m/>
    <x v="0"/>
    <n v="10"/>
    <n v="8420"/>
    <x v="0"/>
    <s v="BP AMERICA PRODUCTION CO"/>
    <n v="0.95807999999999993"/>
    <n v="0.58508190000000004"/>
    <n v="123.97499999999999"/>
    <n v="0.26091599999999998"/>
    <n v="125.77907789999999"/>
    <n v="88.833289999999991"/>
    <n v="39.319609999999997"/>
    <n v="0"/>
    <x v="1"/>
    <n v="0.20820000000000002"/>
    <n v="128.36109999999999"/>
    <n v="-1.0159834314021716E-2"/>
    <n v="8444.51"/>
    <n v="1.4533478885541422E-3"/>
    <n v="7.6171650802028977E-3"/>
    <n v="4.6516631364173812E-3"/>
    <n v="0.98773117178337966"/>
    <n v="0.69205771842092345"/>
    <n v="0.30632029485568446"/>
    <n v="1.6219867233920561E-3"/>
    <x v="0"/>
    <m/>
    <x v="0"/>
    <m/>
    <m/>
    <x v="0"/>
    <m/>
    <x v="0"/>
    <x v="0"/>
    <m/>
    <x v="0"/>
    <x v="0"/>
    <x v="0"/>
    <m/>
    <x v="0"/>
    <x v="0"/>
    <x v="0"/>
    <x v="0"/>
    <x v="0"/>
    <x v="0"/>
    <x v="0"/>
    <x v="0"/>
    <x v="0"/>
    <x v="0"/>
    <x v="0"/>
    <x v="0"/>
    <x v="0"/>
    <m/>
    <x v="0"/>
    <x v="0"/>
    <x v="0"/>
    <x v="0"/>
    <x v="0"/>
    <m/>
    <n v="20021122"/>
    <x v="0"/>
    <s v="BP AMERICA"/>
    <m/>
    <m/>
    <d v="2002-11-24T00:00:00"/>
  </r>
  <r>
    <x v="1"/>
    <s v="T18N R093W S35 fMESAVERDE"/>
    <n v="3441"/>
    <x v="0"/>
    <x v="2"/>
    <s v="COAL GULCH"/>
    <s v="NW SE"/>
    <n v="35"/>
    <n v="18"/>
    <n v="93"/>
    <n v="41.490920000000003"/>
    <n v="-107.839781"/>
    <s v="4900721922"/>
    <s v="COAL GULCH D3"/>
    <x v="0"/>
    <s v="MESAVERDE"/>
    <m/>
    <m/>
    <m/>
    <x v="0"/>
    <s v="8620"/>
    <m/>
    <n v="9010"/>
    <n v="9008"/>
    <x v="2"/>
    <d v="2002-10-24T00:00:00"/>
    <n v="8.5500000000000007"/>
    <x v="1"/>
    <n v="17"/>
    <n v="3.63"/>
    <n v="2670"/>
    <n v="37.5"/>
    <x v="1"/>
    <n v="3049"/>
    <n v="2129"/>
    <n v="53.9"/>
    <x v="0"/>
    <n v="7"/>
    <n v="7520"/>
    <x v="0"/>
    <s v="BP AMERICA PRODUCTION COMPANY"/>
    <n v="0.84830000000000005"/>
    <n v="0.2987127"/>
    <n v="116.145"/>
    <n v="0.95924999999999994"/>
    <n v="118.2512627"/>
    <n v="86.012289999999993"/>
    <n v="34.894309999999997"/>
    <n v="1.7964869999999999"/>
    <x v="1"/>
    <n v="0.14574000000000001"/>
    <n v="122.848827"/>
    <n v="-1.9069110698883333E-2"/>
    <n v="7967.03"/>
    <n v="2.8864798479760145E-2"/>
    <n v="7.1737077527206823E-3"/>
    <n v="2.5260846538089441E-3"/>
    <n v="0.99030020759347037"/>
    <n v="0.70014742590908086"/>
    <n v="0.28404267954467322"/>
    <n v="1.1863361137343217E-3"/>
    <x v="0"/>
    <m/>
    <x v="0"/>
    <m/>
    <m/>
    <x v="0"/>
    <n v="11470"/>
    <x v="0"/>
    <x v="0"/>
    <m/>
    <x v="0"/>
    <x v="0"/>
    <x v="0"/>
    <m/>
    <x v="0"/>
    <x v="0"/>
    <x v="0"/>
    <x v="0"/>
    <x v="0"/>
    <x v="0"/>
    <x v="0"/>
    <x v="0"/>
    <x v="0"/>
    <x v="0"/>
    <x v="0"/>
    <x v="0"/>
    <x v="0"/>
    <m/>
    <x v="0"/>
    <x v="0"/>
    <x v="0"/>
    <x v="0"/>
    <x v="0"/>
    <m/>
    <n v="20021024"/>
    <x v="0"/>
    <s v="BP AMERICA"/>
    <m/>
    <m/>
    <d v="2002-10-26T00:00:00"/>
  </r>
  <r>
    <x v="1"/>
    <s v="T18N R093W S34 fMESAVERDE/ALMOND"/>
    <n v="3674"/>
    <x v="0"/>
    <x v="2"/>
    <s v="COAL GULCH"/>
    <s v="SE NW"/>
    <n v="34"/>
    <n v="18"/>
    <n v="93"/>
    <n v="41.496180000000003"/>
    <n v="-107.86627"/>
    <s v="4900721911"/>
    <s v="COAL GULCH 34-04"/>
    <x v="0"/>
    <s v="MESAVERDE/ALMOND"/>
    <m/>
    <m/>
    <m/>
    <x v="0"/>
    <s v="8752"/>
    <m/>
    <n v="9141"/>
    <m/>
    <x v="2"/>
    <d v="2003-03-13T00:00:00"/>
    <n v="8.14"/>
    <x v="1"/>
    <n v="15.4"/>
    <n v="0"/>
    <n v="2430"/>
    <n v="33.9"/>
    <x v="1"/>
    <n v="1600"/>
    <n v="3389"/>
    <m/>
    <x v="0"/>
    <n v="41"/>
    <n v="7534"/>
    <x v="0"/>
    <s v="BP AMERICA PRODUCTION COMPANY"/>
    <n v="0.76846000000000003"/>
    <n v="0"/>
    <n v="105.705"/>
    <n v="0.86716199999999988"/>
    <n v="107.340622"/>
    <n v="45.135999999999996"/>
    <n v="55.545709999999993"/>
    <n v="0"/>
    <x v="1"/>
    <n v="0.85362000000000005"/>
    <n v="101.53532999999999"/>
    <n v="2.7793012763862875E-2"/>
    <n v="7509.3"/>
    <n v="-1.6419269708109138E-3"/>
    <n v="7.1590790670096925E-3"/>
    <n v="0"/>
    <n v="0.99284092093299026"/>
    <n v="0.44453492198232875"/>
    <n v="0.54705795509799393"/>
    <n v="8.4071229196773199E-3"/>
    <x v="0"/>
    <n v="0"/>
    <x v="0"/>
    <m/>
    <m/>
    <x v="0"/>
    <n v="9960"/>
    <x v="0"/>
    <x v="0"/>
    <m/>
    <x v="0"/>
    <x v="0"/>
    <x v="0"/>
    <n v="2.69"/>
    <x v="0"/>
    <x v="0"/>
    <x v="0"/>
    <x v="0"/>
    <x v="0"/>
    <x v="0"/>
    <x v="0"/>
    <x v="0"/>
    <x v="0"/>
    <x v="0"/>
    <x v="0"/>
    <x v="0"/>
    <x v="0"/>
    <m/>
    <x v="0"/>
    <x v="0"/>
    <x v="0"/>
    <x v="0"/>
    <x v="0"/>
    <m/>
    <n v="20030313"/>
    <x v="0"/>
    <s v="BP AMERICA"/>
    <m/>
    <m/>
    <d v="2003-03-15T00:00:00"/>
  </r>
  <r>
    <x v="1"/>
    <s v="T18N R093W S34 fMESAVERDE/ALMOND"/>
    <n v="3443"/>
    <x v="0"/>
    <x v="2"/>
    <s v="COAL GULCH"/>
    <s v="SW NE"/>
    <n v="34"/>
    <n v="18"/>
    <n v="93"/>
    <n v="41.49624"/>
    <n v="-107.86041"/>
    <s v="4900721355"/>
    <s v="COAL GULCH E2"/>
    <x v="0"/>
    <s v="MESAVERDE/ALMOND"/>
    <m/>
    <m/>
    <m/>
    <x v="0"/>
    <s v="8713"/>
    <m/>
    <n v="9560"/>
    <n v="9220"/>
    <x v="2"/>
    <d v="2002-10-30T00:00:00"/>
    <n v="7.34"/>
    <x v="1"/>
    <n v="51.3"/>
    <n v="10.8"/>
    <n v="2300"/>
    <n v="24.5"/>
    <x v="1"/>
    <n v="3449"/>
    <n v="1321"/>
    <m/>
    <x v="0"/>
    <n v="44"/>
    <n v="8284"/>
    <x v="0"/>
    <s v="BP AMERICA PRODUCTION CO"/>
    <n v="2.5598699999999996"/>
    <n v="0.88873200000000008"/>
    <n v="100.05"/>
    <n v="0.62670999999999999"/>
    <n v="104.12531199999999"/>
    <n v="97.296289999999999"/>
    <n v="21.651189999999996"/>
    <n v="0"/>
    <x v="1"/>
    <n v="0.91608000000000012"/>
    <n v="119.86355999999999"/>
    <n v="-7.0263526305896121E-2"/>
    <n v="7200.6"/>
    <n v="-6.9966289087222119E-2"/>
    <n v="2.4584512169336884E-2"/>
    <n v="8.5352157216105166E-3"/>
    <n v="0.9668802721090527"/>
    <n v="0.81172534838778365"/>
    <n v="0.18063196187398403"/>
    <n v="7.6426897382323713E-3"/>
    <x v="0"/>
    <n v="45.7"/>
    <x v="0"/>
    <m/>
    <m/>
    <x v="0"/>
    <n v="8020"/>
    <x v="0"/>
    <x v="0"/>
    <m/>
    <x v="0"/>
    <x v="0"/>
    <x v="0"/>
    <m/>
    <x v="0"/>
    <x v="0"/>
    <x v="0"/>
    <x v="0"/>
    <x v="0"/>
    <x v="0"/>
    <x v="0"/>
    <x v="0"/>
    <x v="0"/>
    <x v="0"/>
    <x v="0"/>
    <x v="0"/>
    <x v="0"/>
    <m/>
    <x v="0"/>
    <x v="0"/>
    <x v="0"/>
    <x v="0"/>
    <x v="0"/>
    <m/>
    <n v="20021030"/>
    <x v="0"/>
    <s v="BP AMERICA"/>
    <m/>
    <m/>
    <d v="2002-11-02T00:00:00"/>
  </r>
  <r>
    <x v="1"/>
    <s v="T18N R093W S34 fMESAVERDE"/>
    <n v="3442"/>
    <x v="0"/>
    <x v="2"/>
    <s v="STANDARD DRAW"/>
    <s v="C SW"/>
    <n v="34"/>
    <n v="18"/>
    <n v="93"/>
    <n v="41.48912"/>
    <n v="-107.86646"/>
    <s v="4900720521"/>
    <s v="COAL GULCH E1"/>
    <x v="0"/>
    <s v="MESAVERDE"/>
    <m/>
    <m/>
    <m/>
    <x v="0"/>
    <s v="8801"/>
    <m/>
    <n v="9398"/>
    <n v="9158"/>
    <x v="2"/>
    <d v="2002-11-22T00:00:00"/>
    <n v="6.46"/>
    <x v="1"/>
    <n v="40.6"/>
    <n v="20.5"/>
    <n v="2430"/>
    <n v="64.900000000000006"/>
    <x v="1"/>
    <n v="2849"/>
    <n v="1375"/>
    <m/>
    <x v="0"/>
    <n v="12"/>
    <n v="6680"/>
    <x v="0"/>
    <s v="BP AMERICA PRODUCTION CO"/>
    <n v="2.0259399999999999"/>
    <n v="1.6869450000000001"/>
    <n v="105.705"/>
    <n v="1.660142"/>
    <n v="111.07802699999999"/>
    <n v="80.370289999999997"/>
    <n v="22.536249999999999"/>
    <n v="0"/>
    <x v="1"/>
    <n v="0.24984000000000001"/>
    <n v="103.15638"/>
    <n v="3.697653944074443E-2"/>
    <n v="6792"/>
    <n v="8.3135391923990498E-3"/>
    <n v="1.8238890757395251E-2"/>
    <n v="1.5187027043611427E-2"/>
    <n v="0.96657408219899332"/>
    <n v="0.77911119021431341"/>
    <n v="0.21846685585515893"/>
    <n v="2.4219539305276126E-3"/>
    <x v="0"/>
    <n v="0.3"/>
    <x v="0"/>
    <m/>
    <m/>
    <x v="0"/>
    <n v="10330"/>
    <x v="0"/>
    <x v="0"/>
    <m/>
    <x v="0"/>
    <x v="0"/>
    <x v="0"/>
    <m/>
    <x v="0"/>
    <x v="0"/>
    <x v="0"/>
    <x v="0"/>
    <x v="0"/>
    <x v="0"/>
    <x v="0"/>
    <x v="0"/>
    <x v="0"/>
    <x v="0"/>
    <x v="0"/>
    <x v="0"/>
    <x v="0"/>
    <m/>
    <x v="0"/>
    <x v="0"/>
    <x v="0"/>
    <x v="0"/>
    <x v="0"/>
    <m/>
    <n v="20021122"/>
    <x v="0"/>
    <s v="BP AMERICA"/>
    <m/>
    <m/>
    <d v="2002-11-24T00:00:00"/>
  </r>
  <r>
    <x v="1"/>
    <s v="T18N R093W S33 fMESAVERDE"/>
    <n v="3561"/>
    <x v="0"/>
    <x v="2"/>
    <s v="STANDARD DRAW"/>
    <s v="C SW"/>
    <n v="33"/>
    <n v="18"/>
    <n v="93"/>
    <n v="41.489249999999998"/>
    <n v="-107.88576"/>
    <s v="4900720451"/>
    <s v="CHAMPLIN 226 G1"/>
    <x v="0"/>
    <s v="MESAVERDE"/>
    <m/>
    <m/>
    <m/>
    <x v="0"/>
    <s v="9194"/>
    <m/>
    <n v="9307"/>
    <n v="9216"/>
    <x v="2"/>
    <m/>
    <n v="6.85"/>
    <x v="1"/>
    <n v="241"/>
    <n v="16.399999999999999"/>
    <n v="1990"/>
    <n v="207"/>
    <x v="1"/>
    <n v="3599"/>
    <n v="694"/>
    <m/>
    <x v="0"/>
    <n v="138"/>
    <n v="6144"/>
    <x v="0"/>
    <s v="BP AMERICA PRODUCTION CO"/>
    <n v="12.0259"/>
    <n v="1.349556"/>
    <n v="86.564999999999998"/>
    <n v="5.2950599999999994"/>
    <n v="105.23551599999999"/>
    <n v="101.52779"/>
    <n v="11.374659999999999"/>
    <n v="0"/>
    <x v="1"/>
    <n v="2.8731600000000004"/>
    <n v="115.77560999999999"/>
    <n v="-4.7690332114773248E-2"/>
    <n v="6885.4"/>
    <n v="5.6902082981564746E-2"/>
    <n v="0.11427605866445317"/>
    <n v="1.282414959603562E-2"/>
    <n v="0.87289979173951138"/>
    <n v="0.87693591076738886"/>
    <n v="9.8247463347418337E-2"/>
    <n v="2.4816625885192924E-2"/>
    <x v="0"/>
    <n v="162"/>
    <x v="0"/>
    <m/>
    <m/>
    <x v="0"/>
    <n v="9940"/>
    <x v="0"/>
    <x v="0"/>
    <m/>
    <x v="0"/>
    <x v="0"/>
    <x v="0"/>
    <m/>
    <x v="0"/>
    <x v="0"/>
    <x v="0"/>
    <x v="0"/>
    <x v="0"/>
    <x v="0"/>
    <x v="0"/>
    <x v="0"/>
    <x v="0"/>
    <x v="0"/>
    <x v="0"/>
    <x v="0"/>
    <x v="0"/>
    <m/>
    <x v="0"/>
    <x v="0"/>
    <x v="0"/>
    <x v="0"/>
    <x v="0"/>
    <m/>
    <m/>
    <x v="0"/>
    <s v="BP AMERICA"/>
    <m/>
    <m/>
    <m/>
  </r>
  <r>
    <x v="1"/>
    <s v="T18N R093W S33 fMESAVERDE"/>
    <n v="3279"/>
    <x v="0"/>
    <x v="2"/>
    <s v="STANDARD DRAW"/>
    <s v="C NE"/>
    <n v="33"/>
    <n v="18"/>
    <n v="93"/>
    <n v="41.496110000000002"/>
    <n v="-107.87585"/>
    <s v="4900721341"/>
    <s v="CHAMPLIN 226 G2"/>
    <x v="0"/>
    <s v="MESAVERDE"/>
    <m/>
    <m/>
    <m/>
    <x v="0"/>
    <s v="8836"/>
    <m/>
    <n v="9370"/>
    <n v="9255"/>
    <x v="2"/>
    <d v="2002-11-14T00:00:00"/>
    <n v="6.43"/>
    <x v="1"/>
    <n v="5.67"/>
    <m/>
    <n v="147"/>
    <n v="2.71"/>
    <x v="1"/>
    <n v="105"/>
    <n v="151"/>
    <m/>
    <x v="0"/>
    <n v="21"/>
    <n v="705"/>
    <x v="0"/>
    <s v="BP AMERICA PRODUCTION COMPANY"/>
    <n v="0.28293299999999999"/>
    <n v="0"/>
    <n v="6.3944999999999999"/>
    <n v="6.9321799999999989E-2"/>
    <n v="6.7467547999999997"/>
    <n v="2.9620500000000001"/>
    <n v="2.4748899999999998"/>
    <n v="0"/>
    <x v="1"/>
    <n v="0.43722000000000005"/>
    <n v="5.8741599999999998"/>
    <n v="6.9138791745904177E-2"/>
    <n v="432.38"/>
    <n v="-0.23969122017267755"/>
    <n v="4.1936161663975104E-2"/>
    <n v="0"/>
    <n v="0.95806383833602493"/>
    <n v="0.50425082054285209"/>
    <n v="0.42131811186620721"/>
    <n v="7.4431067590940675E-2"/>
    <x v="0"/>
    <n v="82.5"/>
    <x v="0"/>
    <m/>
    <m/>
    <x v="0"/>
    <n v="688"/>
    <x v="0"/>
    <x v="0"/>
    <m/>
    <x v="0"/>
    <x v="0"/>
    <x v="0"/>
    <m/>
    <x v="0"/>
    <x v="0"/>
    <x v="0"/>
    <x v="0"/>
    <x v="0"/>
    <x v="0"/>
    <x v="0"/>
    <x v="0"/>
    <x v="0"/>
    <x v="0"/>
    <x v="0"/>
    <x v="0"/>
    <x v="0"/>
    <m/>
    <x v="0"/>
    <x v="0"/>
    <x v="0"/>
    <x v="0"/>
    <x v="0"/>
    <m/>
    <n v="20021114"/>
    <x v="0"/>
    <s v="BP AMERICA"/>
    <m/>
    <m/>
    <d v="2002-11-16T00:00:00"/>
  </r>
  <r>
    <x v="1"/>
    <s v="T18N R093W S32 fMESAVERDE/ALMOND"/>
    <n v="3878"/>
    <x v="0"/>
    <x v="2"/>
    <s v="STANDARD DRAW"/>
    <s v="SE SW"/>
    <n v="32"/>
    <n v="18"/>
    <n v="93"/>
    <n v="41.489269999999998"/>
    <n v="-107.90495"/>
    <s v="4900720734"/>
    <s v="CIGE 1C-32-18-93"/>
    <x v="0"/>
    <s v="MESAVERDE/ALMOND"/>
    <m/>
    <m/>
    <m/>
    <x v="0"/>
    <s v="9122"/>
    <m/>
    <n v="10010"/>
    <n v="9945"/>
    <x v="2"/>
    <d v="1993-05-02T00:00:00"/>
    <n v="4.67"/>
    <x v="1"/>
    <m/>
    <m/>
    <n v="47"/>
    <n v="2"/>
    <x v="1"/>
    <n v="49"/>
    <n v="33"/>
    <m/>
    <x v="0"/>
    <m/>
    <n v="131"/>
    <x v="0"/>
    <s v="SNYDER OIL"/>
    <n v="0"/>
    <n v="0"/>
    <n v="2.0444999999999998"/>
    <n v="5.1159999999999997E-2"/>
    <n v="2.0956599999999996"/>
    <n v="1.38229"/>
    <n v="0.54086999999999996"/>
    <n v="0"/>
    <x v="1"/>
    <n v="0"/>
    <n v="1.92316"/>
    <n v="4.2923047063565839E-2"/>
    <n v="131"/>
    <n v="0"/>
    <n v="0"/>
    <n v="0"/>
    <n v="1"/>
    <n v="0.71875974957881816"/>
    <n v="0.28124025042118178"/>
    <n v="0"/>
    <x v="0"/>
    <m/>
    <x v="0"/>
    <m/>
    <m/>
    <x v="0"/>
    <n v="164"/>
    <x v="0"/>
    <x v="0"/>
    <m/>
    <x v="0"/>
    <x v="0"/>
    <x v="0"/>
    <m/>
    <x v="0"/>
    <x v="0"/>
    <x v="0"/>
    <x v="0"/>
    <x v="0"/>
    <x v="0"/>
    <x v="0"/>
    <x v="0"/>
    <x v="0"/>
    <x v="0"/>
    <x v="0"/>
    <x v="0"/>
    <x v="0"/>
    <m/>
    <x v="0"/>
    <x v="0"/>
    <x v="0"/>
    <x v="0"/>
    <x v="0"/>
    <m/>
    <n v="19930502"/>
    <x v="0"/>
    <s v="BEUERMAN AND ASSOCIATES BUTTE MT LAB No A-364"/>
    <m/>
    <m/>
    <d v="1993-05-11T00:00:00"/>
  </r>
  <r>
    <x v="1"/>
    <s v="T18N R093W S32 fMESAVERDE/ALMOND"/>
    <n v="3833"/>
    <x v="0"/>
    <x v="2"/>
    <s v="STANDARD DRAW"/>
    <s v="NE NW"/>
    <n v="32"/>
    <n v="18"/>
    <n v="93"/>
    <n v="41.496670000000002"/>
    <n v="-107.905"/>
    <s v="4900721853"/>
    <s v="STANDARD DRAW 3-32"/>
    <x v="0"/>
    <s v="MESAVERDE/ALMOND"/>
    <m/>
    <m/>
    <m/>
    <x v="0"/>
    <s v="9052"/>
    <m/>
    <n v="9455"/>
    <n v="9364"/>
    <x v="2"/>
    <d v="2000-05-03T00:00:00"/>
    <n v="8.0399999999999991"/>
    <x v="1"/>
    <n v="1"/>
    <n v="3"/>
    <n v="2248"/>
    <n v="206"/>
    <x v="1"/>
    <n v="1774"/>
    <n v="2765"/>
    <m/>
    <x v="0"/>
    <m/>
    <n v="5365"/>
    <x v="0"/>
    <s v="SANTE FE SNYDER"/>
    <n v="4.99E-2"/>
    <n v="0.24687000000000001"/>
    <n v="97.787999999999997"/>
    <n v="5.2694799999999997"/>
    <n v="103.35424999999999"/>
    <n v="50.044539999999998"/>
    <n v="45.318349999999995"/>
    <n v="0"/>
    <x v="1"/>
    <n v="0"/>
    <n v="95.362889999999993"/>
    <n v="4.0214749467509456E-2"/>
    <n v="6997"/>
    <n v="0.13201747290082511"/>
    <n v="4.8280549662931135E-4"/>
    <n v="2.3885810210997616E-3"/>
    <n v="0.997128613482271"/>
    <n v="0.52478002711536953"/>
    <n v="0.47521997288463047"/>
    <n v="0"/>
    <x v="0"/>
    <n v="1.1200000000000001"/>
    <x v="0"/>
    <m/>
    <n v="1E-4"/>
    <x v="3"/>
    <n v="9260"/>
    <x v="2"/>
    <x v="0"/>
    <n v="253.84"/>
    <x v="0"/>
    <x v="0"/>
    <x v="14"/>
    <n v="0.54"/>
    <x v="0"/>
    <x v="0"/>
    <x v="0"/>
    <x v="0"/>
    <x v="0"/>
    <x v="0"/>
    <x v="0"/>
    <x v="0"/>
    <x v="0"/>
    <x v="0"/>
    <x v="0"/>
    <x v="0"/>
    <x v="4"/>
    <n v="0.33"/>
    <x v="0"/>
    <x v="0"/>
    <x v="0"/>
    <x v="0"/>
    <x v="0"/>
    <m/>
    <n v="20000503"/>
    <x v="0"/>
    <s v="CR ANALYTICAL BUTTE, MT LAB No 2000-0055"/>
    <m/>
    <m/>
    <d v="2000-05-16T00:00:00"/>
  </r>
  <r>
    <x v="1"/>
    <s v="T18N R093W S32 fMESAVERDE/ALMOND"/>
    <n v="3837"/>
    <x v="0"/>
    <x v="2"/>
    <s v="STANDARD DRAW"/>
    <s v="NE SE"/>
    <n v="32"/>
    <n v="18"/>
    <n v="93"/>
    <n v="41.489170000000001"/>
    <n v="-107.89472000000001"/>
    <s v="4900721852"/>
    <s v="STANDARD DRAW 9-32"/>
    <x v="0"/>
    <s v="MESAVERDE/ALMOND"/>
    <m/>
    <m/>
    <m/>
    <x v="0"/>
    <s v="9022"/>
    <m/>
    <n v="9427"/>
    <n v="9353"/>
    <x v="2"/>
    <d v="2000-05-03T00:00:00"/>
    <n v="8.0500000000000007"/>
    <x v="1"/>
    <n v="2"/>
    <n v="11"/>
    <n v="1861"/>
    <n v="229"/>
    <x v="1"/>
    <n v="1302"/>
    <n v="2942"/>
    <m/>
    <x v="0"/>
    <n v="98"/>
    <n v="4802"/>
    <x v="0"/>
    <s v="SANTE FE SNYDER"/>
    <n v="9.98E-2"/>
    <n v="0.90519000000000005"/>
    <n v="80.953499999999991"/>
    <n v="5.8578199999999994"/>
    <n v="87.816310000000001"/>
    <n v="36.729419999999998"/>
    <n v="48.219379999999994"/>
    <n v="0"/>
    <x v="1"/>
    <n v="2.0403600000000002"/>
    <n v="86.989159999999998"/>
    <n v="4.7318313322804095E-3"/>
    <n v="6445"/>
    <n v="0.14608340001778253"/>
    <n v="1.1364631467662442E-3"/>
    <n v="1.0307766290794957E-2"/>
    <n v="0.98855577056243871"/>
    <n v="0.42222985024800791"/>
    <n v="0.55431481347790912"/>
    <n v="2.3455336274082889E-2"/>
    <x v="0"/>
    <n v="0.42"/>
    <x v="0"/>
    <m/>
    <n v="1.2E-4"/>
    <x v="3"/>
    <n v="8220"/>
    <x v="2"/>
    <x v="0"/>
    <n v="114.19"/>
    <x v="0"/>
    <x v="0"/>
    <x v="13"/>
    <m/>
    <x v="0"/>
    <x v="0"/>
    <x v="0"/>
    <x v="0"/>
    <x v="0"/>
    <x v="0"/>
    <x v="0"/>
    <x v="0"/>
    <x v="0"/>
    <x v="0"/>
    <x v="0"/>
    <x v="1"/>
    <x v="0"/>
    <m/>
    <x v="0"/>
    <x v="0"/>
    <x v="0"/>
    <x v="0"/>
    <x v="0"/>
    <m/>
    <n v="20000503"/>
    <x v="0"/>
    <s v="CR ANALYTICAL BUTTE MT ID No 2000-0056"/>
    <m/>
    <m/>
    <d v="2000-05-16T00:00:00"/>
  </r>
  <r>
    <x v="1"/>
    <s v="T18N R093W S31 fMESAVERDE"/>
    <m/>
    <x v="1"/>
    <x v="3"/>
    <s v="STANDARD DRAW"/>
    <s v="C SW"/>
    <n v="31"/>
    <n v="18"/>
    <n v="93"/>
    <n v="41.489356999999998"/>
    <n v="-107.924206"/>
    <s v="4900720663"/>
    <s v="CHAMPLIN 261 L1"/>
    <x v="0"/>
    <s v="MESAVERDE"/>
    <m/>
    <m/>
    <m/>
    <x v="0"/>
    <n v="9220"/>
    <m/>
    <n v="9804"/>
    <n v="9790"/>
    <x v="2"/>
    <d v="2002-11-14T00:00:00"/>
    <n v="6.74"/>
    <x v="0"/>
    <n v="80.3"/>
    <n v="3.3"/>
    <n v="1260"/>
    <n v="82.3"/>
    <x v="1"/>
    <n v="1949"/>
    <n v="503"/>
    <m/>
    <x v="0"/>
    <n v="7"/>
    <n v="3566"/>
    <x v="0"/>
    <s v="BP AMERICA PRODUCTION COMPANY"/>
    <n v="4.0069699999999999"/>
    <n v="0.27155699999999999"/>
    <n v="54.81"/>
    <n v="2.1052339999999998"/>
    <n v="61.193760999999995"/>
    <n v="54.981290000000001"/>
    <n v="8.2441699999999987"/>
    <n v="0"/>
    <x v="1"/>
    <n v="0.14574000000000001"/>
    <n v="63.371200000000002"/>
    <n v="-1.748034906862779E-2"/>
    <n v="3884.9"/>
    <n v="4.2800198633722052E-2"/>
    <n v="6.5480041339508452E-2"/>
    <n v="4.4376582769606208E-3"/>
    <n v="0.93008230038353101"/>
    <n v="0.86760689398338675"/>
    <n v="0.1300933231499482"/>
    <n v="2.2997828666649835E-3"/>
    <x v="0"/>
    <n v="1.62"/>
    <x v="0"/>
    <m/>
    <m/>
    <x v="0"/>
    <n v="5630"/>
    <x v="0"/>
    <x v="0"/>
    <m/>
    <x v="0"/>
    <x v="0"/>
    <x v="0"/>
    <m/>
    <x v="0"/>
    <x v="0"/>
    <x v="0"/>
    <x v="0"/>
    <x v="0"/>
    <x v="0"/>
    <x v="0"/>
    <x v="0"/>
    <x v="0"/>
    <x v="0"/>
    <x v="0"/>
    <x v="0"/>
    <x v="0"/>
    <m/>
    <x v="0"/>
    <x v="0"/>
    <x v="0"/>
    <x v="0"/>
    <x v="0"/>
    <m/>
    <n v="20021114"/>
    <x v="0"/>
    <s v="BP AMERICA"/>
    <m/>
    <m/>
    <d v="2002-11-16T00:00:00"/>
  </r>
  <r>
    <x v="1"/>
    <s v="T18N R093W S31 fMESAVERDE"/>
    <n v="3337"/>
    <x v="0"/>
    <x v="2"/>
    <s v="STANDARD DRAW"/>
    <s v="C SE"/>
    <n v="31"/>
    <n v="18"/>
    <n v="93"/>
    <n v="41.489330000000002"/>
    <n v="-107.91482999999999"/>
    <s v="4900721771"/>
    <s v="CHAMPLIN 261 L3"/>
    <x v="0"/>
    <s v="MESAVERDE"/>
    <m/>
    <m/>
    <m/>
    <x v="0"/>
    <s v="9137"/>
    <m/>
    <n v="9457"/>
    <n v="9439"/>
    <x v="2"/>
    <d v="2002-11-14T00:00:00"/>
    <n v="6.58"/>
    <x v="1"/>
    <n v="3.18"/>
    <m/>
    <n v="112"/>
    <n v="5.96"/>
    <x v="1"/>
    <n v="112"/>
    <n v="173"/>
    <m/>
    <x v="0"/>
    <n v="14"/>
    <n v="392"/>
    <x v="0"/>
    <s v="BP AMERICA PRODUCTION COMPANY"/>
    <n v="0.15868200000000002"/>
    <n v="0"/>
    <n v="4.8719999999999999"/>
    <n v="0.1524568"/>
    <n v="5.1831388"/>
    <n v="3.1595199999999997"/>
    <n v="2.8354699999999995"/>
    <n v="0"/>
    <x v="1"/>
    <n v="0.29148000000000002"/>
    <n v="6.2864699999999996"/>
    <n v="-9.6196062066214463E-2"/>
    <n v="420.14"/>
    <n v="3.4649198414066523E-2"/>
    <n v="3.0615039674415052E-2"/>
    <n v="0"/>
    <n v="0.96938496032558497"/>
    <n v="0.50259048400771811"/>
    <n v="0.45104327229748964"/>
    <n v="4.6366243694792156E-2"/>
    <x v="0"/>
    <n v="48.4"/>
    <x v="0"/>
    <m/>
    <m/>
    <x v="0"/>
    <n v="628"/>
    <x v="0"/>
    <x v="0"/>
    <m/>
    <x v="0"/>
    <x v="0"/>
    <x v="0"/>
    <m/>
    <x v="0"/>
    <x v="0"/>
    <x v="0"/>
    <x v="0"/>
    <x v="0"/>
    <x v="0"/>
    <x v="0"/>
    <x v="0"/>
    <x v="0"/>
    <x v="0"/>
    <x v="0"/>
    <x v="0"/>
    <x v="0"/>
    <m/>
    <x v="0"/>
    <x v="0"/>
    <x v="0"/>
    <x v="0"/>
    <x v="0"/>
    <m/>
    <n v="20021114"/>
    <x v="0"/>
    <s v="BP AMERICA"/>
    <m/>
    <m/>
    <d v="2002-11-16T00:00:00"/>
  </r>
  <r>
    <x v="1"/>
    <s v="T18N R093W S30 fMESAVERDE/ALMOND"/>
    <n v="3832"/>
    <x v="0"/>
    <x v="2"/>
    <s v="STANDARD DRAW"/>
    <s v="SE SE"/>
    <n v="30"/>
    <n v="18"/>
    <n v="93"/>
    <n v="41.503329999999998"/>
    <n v="-107.91416700000001"/>
    <s v="4900721991"/>
    <s v="STANDARD DRAW 16-30"/>
    <x v="0"/>
    <s v="MESAVERDE/ALMOND"/>
    <m/>
    <m/>
    <m/>
    <x v="0"/>
    <s v="9162"/>
    <m/>
    <n v="9800"/>
    <n v="9732"/>
    <x v="2"/>
    <d v="2003-02-12T00:00:00"/>
    <n v="8.1999999999999993"/>
    <x v="1"/>
    <n v="10"/>
    <n v="4.0999999999999996"/>
    <n v="2880"/>
    <n v="56"/>
    <x v="1"/>
    <n v="2830"/>
    <n v="3110"/>
    <m/>
    <x v="0"/>
    <n v="12"/>
    <n v="7780"/>
    <x v="0"/>
    <s v="DEVON ENERGY"/>
    <n v="0.499"/>
    <n v="0.33738899999999999"/>
    <n v="125.28"/>
    <n v="1.43248"/>
    <n v="127.54886899999998"/>
    <n v="79.834299999999999"/>
    <n v="50.972899999999996"/>
    <n v="0"/>
    <x v="1"/>
    <n v="0.24984000000000001"/>
    <n v="131.05704"/>
    <n v="-1.356570317192566E-2"/>
    <n v="8902.1"/>
    <n v="6.7263713801020281E-2"/>
    <n v="3.9122259876722236E-3"/>
    <n v="2.6451743762620117E-3"/>
    <n v="0.99344259963606574"/>
    <n v="0.6091568984008795"/>
    <n v="0.38893675608727313"/>
    <n v="1.9063455118473605E-3"/>
    <x v="0"/>
    <n v="0.09"/>
    <x v="0"/>
    <n v="6819"/>
    <n v="0.85899999999999999"/>
    <x v="4"/>
    <m/>
    <x v="0"/>
    <x v="0"/>
    <m/>
    <x v="0"/>
    <x v="0"/>
    <x v="0"/>
    <m/>
    <x v="0"/>
    <x v="0"/>
    <x v="0"/>
    <x v="0"/>
    <x v="0"/>
    <x v="0"/>
    <x v="0"/>
    <x v="0"/>
    <x v="0"/>
    <x v="0"/>
    <x v="0"/>
    <x v="0"/>
    <x v="0"/>
    <m/>
    <x v="0"/>
    <x v="0"/>
    <x v="0"/>
    <x v="0"/>
    <x v="0"/>
    <m/>
    <n v="20030212"/>
    <x v="0"/>
    <s v="ENERGY LABS CASPER ID No C03020526-001"/>
    <m/>
    <m/>
    <d v="2003-02-20T00:00:00"/>
  </r>
  <r>
    <x v="1"/>
    <s v="T18N R093W S29 fMESAVERDE"/>
    <m/>
    <x v="1"/>
    <x v="3"/>
    <s v="WILD ROSE"/>
    <s v="NW SE"/>
    <n v="29"/>
    <n v="18"/>
    <n v="93"/>
    <n v="41.504440000000002"/>
    <n v="-107.89583"/>
    <s v="4900721766"/>
    <s v="CHAMPLIN 261 F3"/>
    <x v="0"/>
    <s v="MESAVERDE"/>
    <m/>
    <m/>
    <m/>
    <x v="0"/>
    <n v="9159"/>
    <m/>
    <n v="9397"/>
    <n v="9372"/>
    <x v="2"/>
    <d v="2002-11-14T00:00:00"/>
    <m/>
    <x v="0"/>
    <n v="95.3"/>
    <n v="2.5"/>
    <n v="919"/>
    <n v="4.58"/>
    <x v="1"/>
    <n v="1290"/>
    <n v="836"/>
    <m/>
    <x v="0"/>
    <n v="12"/>
    <n v="2770"/>
    <x v="0"/>
    <s v="BP AMERICA PRODUCTION COMPANY"/>
    <n v="4.7554699999999999"/>
    <n v="0.20572499999999999"/>
    <n v="39.976499999999994"/>
    <n v="0.11715639999999999"/>
    <n v="45.05485139999999"/>
    <n v="36.390900000000002"/>
    <n v="13.702039999999998"/>
    <n v="0"/>
    <x v="1"/>
    <n v="0.24984000000000001"/>
    <n v="50.342779999999998"/>
    <n v="-5.5430397195375312E-2"/>
    <n v="3159.38"/>
    <n v="6.5669597833163007E-2"/>
    <n v="0.10554845598713929"/>
    <n v="4.5661009548907325E-3"/>
    <n v="0.88988544305797002"/>
    <n v="0.72286234490824708"/>
    <n v="0.27217487790702061"/>
    <n v="4.962777184732349E-3"/>
    <x v="0"/>
    <n v="25.2"/>
    <x v="0"/>
    <m/>
    <m/>
    <x v="0"/>
    <m/>
    <x v="0"/>
    <x v="0"/>
    <m/>
    <x v="0"/>
    <x v="0"/>
    <x v="0"/>
    <m/>
    <x v="0"/>
    <x v="0"/>
    <x v="0"/>
    <x v="0"/>
    <x v="0"/>
    <x v="0"/>
    <x v="0"/>
    <x v="0"/>
    <x v="0"/>
    <x v="0"/>
    <x v="0"/>
    <x v="0"/>
    <x v="0"/>
    <m/>
    <x v="0"/>
    <x v="0"/>
    <x v="0"/>
    <x v="0"/>
    <x v="0"/>
    <m/>
    <n v="20021114"/>
    <x v="0"/>
    <s v="BP AMERICA"/>
    <m/>
    <m/>
    <d v="2002-11-16T00:00:00"/>
  </r>
  <r>
    <x v="1"/>
    <s v="T18N R093W S29 fMESAVERDE"/>
    <m/>
    <x v="1"/>
    <x v="3"/>
    <s v="STANDARD DRAW"/>
    <s v="NE SW"/>
    <n v="29"/>
    <n v="18"/>
    <n v="93"/>
    <n v="41.503799999999998"/>
    <n v="-107.905053"/>
    <s v="4900720416"/>
    <s v="CHAMPLIN 261 F1"/>
    <x v="0"/>
    <s v="MESAVERDE"/>
    <m/>
    <m/>
    <m/>
    <x v="0"/>
    <n v="9004"/>
    <m/>
    <n v="9610"/>
    <n v="9550"/>
    <x v="2"/>
    <d v="2002-11-14T00:00:00"/>
    <n v="6.86"/>
    <x v="0"/>
    <n v="24.9"/>
    <n v="3.4"/>
    <n v="2270"/>
    <n v="56"/>
    <x v="1"/>
    <n v="2699"/>
    <n v="1617"/>
    <m/>
    <x v="0"/>
    <n v="91"/>
    <n v="6570"/>
    <x v="0"/>
    <s v="BP AMERICA PRODUCTION COMPANY"/>
    <n v="1.24251"/>
    <n v="0.27978599999999998"/>
    <n v="98.745000000000005"/>
    <n v="1.43248"/>
    <n v="101.69977599999999"/>
    <n v="76.13879"/>
    <n v="26.502629999999996"/>
    <n v="0"/>
    <x v="1"/>
    <n v="1.8946200000000002"/>
    <n v="104.53604"/>
    <n v="-1.3752528804211264E-2"/>
    <n v="6761.3"/>
    <n v="1.4349688327469953E-2"/>
    <n v="1.2217431039376135E-2"/>
    <n v="2.7510975048755273E-3"/>
    <n v="0.98503147145574832"/>
    <n v="0.72834966773181764"/>
    <n v="0.25352624798107903"/>
    <n v="1.8124084287103281E-2"/>
    <x v="0"/>
    <n v="0.16"/>
    <x v="0"/>
    <m/>
    <m/>
    <x v="0"/>
    <n v="9720"/>
    <x v="0"/>
    <x v="0"/>
    <m/>
    <x v="0"/>
    <x v="0"/>
    <x v="0"/>
    <m/>
    <x v="0"/>
    <x v="0"/>
    <x v="0"/>
    <x v="0"/>
    <x v="0"/>
    <x v="0"/>
    <x v="0"/>
    <x v="0"/>
    <x v="0"/>
    <x v="0"/>
    <x v="0"/>
    <x v="0"/>
    <x v="0"/>
    <m/>
    <x v="0"/>
    <x v="0"/>
    <x v="0"/>
    <x v="0"/>
    <x v="0"/>
    <m/>
    <n v="20021114"/>
    <x v="0"/>
    <s v="BP AMERICA"/>
    <m/>
    <m/>
    <d v="2002-11-16T00:00:00"/>
  </r>
  <r>
    <x v="1"/>
    <s v="T18N R093W S28 fMESAVERDE/ALMOND"/>
    <n v="3834"/>
    <x v="0"/>
    <x v="2"/>
    <s v="STANDARD DRAW"/>
    <s v="NW NW"/>
    <n v="28"/>
    <n v="18"/>
    <n v="93"/>
    <n v="41.510829999999999"/>
    <n v="-107.88611"/>
    <s v="4900721870"/>
    <s v="STANDARD DRAW 4-28"/>
    <x v="0"/>
    <s v="MESAVERDE/ALMOND"/>
    <m/>
    <m/>
    <m/>
    <x v="0"/>
    <s v="8917"/>
    <m/>
    <n v="9310"/>
    <n v="9244"/>
    <x v="2"/>
    <d v="2003-02-12T00:00:00"/>
    <n v="8.42"/>
    <x v="1"/>
    <n v="2"/>
    <m/>
    <n v="1180"/>
    <n v="20.6"/>
    <x v="1"/>
    <n v="1060"/>
    <n v="1300"/>
    <n v="19.2"/>
    <x v="0"/>
    <n v="13"/>
    <n v="3320"/>
    <x v="0"/>
    <s v="DEVON ENERGY"/>
    <n v="9.98E-2"/>
    <n v="0"/>
    <n v="51.33"/>
    <n v="0.52694799999999997"/>
    <n v="51.956747999999997"/>
    <n v="29.9026"/>
    <n v="21.306999999999999"/>
    <n v="0.63993599999999995"/>
    <x v="1"/>
    <n v="0.27066000000000001"/>
    <n v="52.120195999999993"/>
    <n v="-1.5704534906404955E-3"/>
    <n v="3594.8"/>
    <n v="3.9740845722218976E-2"/>
    <n v="1.9208284552374218E-3"/>
    <n v="0"/>
    <n v="0.99807917154476256"/>
    <n v="0.57372385936537929"/>
    <n v="0.40880506282056195"/>
    <n v="5.192996588117206E-3"/>
    <x v="0"/>
    <n v="1.39"/>
    <x v="0"/>
    <n v="2722"/>
    <n v="2.0310000000000001"/>
    <x v="4"/>
    <m/>
    <x v="0"/>
    <x v="0"/>
    <m/>
    <x v="0"/>
    <x v="0"/>
    <x v="0"/>
    <m/>
    <x v="0"/>
    <x v="0"/>
    <x v="0"/>
    <x v="0"/>
    <x v="0"/>
    <x v="0"/>
    <x v="0"/>
    <x v="0"/>
    <x v="0"/>
    <x v="0"/>
    <x v="0"/>
    <x v="0"/>
    <x v="0"/>
    <m/>
    <x v="0"/>
    <x v="0"/>
    <x v="0"/>
    <x v="0"/>
    <x v="0"/>
    <m/>
    <n v="20030212"/>
    <x v="0"/>
    <s v="ENERGY LABS CASPER ID No C03020474-004"/>
    <m/>
    <m/>
    <d v="2003-02-19T00:00:00"/>
  </r>
  <r>
    <x v="1"/>
    <s v="T18N R093W S27 fMESAVERDE"/>
    <n v="3278"/>
    <x v="0"/>
    <x v="2"/>
    <s v="STANDARD DRAW"/>
    <s v="NE NW"/>
    <n v="27"/>
    <n v="18"/>
    <n v="93"/>
    <n v="41.511110000000002"/>
    <n v="-107.86556"/>
    <s v="4900721760"/>
    <s v="CHAMPLIN 226 F4"/>
    <x v="0"/>
    <s v="MESAVERDE"/>
    <m/>
    <m/>
    <m/>
    <x v="0"/>
    <s v="8920"/>
    <m/>
    <n v="9147"/>
    <n v="9113"/>
    <x v="2"/>
    <d v="2002-11-12T00:00:00"/>
    <n v="6.75"/>
    <x v="1"/>
    <n v="3.19"/>
    <m/>
    <n v="419"/>
    <n v="2.91"/>
    <x v="1"/>
    <n v="380"/>
    <n v="421"/>
    <m/>
    <x v="0"/>
    <n v="8"/>
    <n v="1498"/>
    <x v="0"/>
    <s v="BP AMERICA PRODUCTION COMPANY"/>
    <n v="0.15918099999999999"/>
    <n v="0"/>
    <n v="18.226499999999998"/>
    <n v="7.4437799999999998E-2"/>
    <n v="18.460118799999996"/>
    <n v="10.719799999999999"/>
    <n v="6.9001899999999994"/>
    <n v="0"/>
    <x v="1"/>
    <n v="0.16656000000000001"/>
    <n v="17.786549999999998"/>
    <n v="1.8582915956127762E-2"/>
    <n v="1234.0999999999999"/>
    <n v="-9.6592364847553194E-2"/>
    <n v="8.6229672584772332E-3"/>
    <n v="0"/>
    <n v="0.99137703274152278"/>
    <n v="0.60269135948230546"/>
    <n v="0.38794426125358766"/>
    <n v="9.3643792641068691E-3"/>
    <x v="0"/>
    <n v="34.5"/>
    <x v="0"/>
    <m/>
    <m/>
    <x v="0"/>
    <n v="1621"/>
    <x v="0"/>
    <x v="0"/>
    <m/>
    <x v="0"/>
    <x v="0"/>
    <x v="0"/>
    <m/>
    <x v="0"/>
    <x v="0"/>
    <x v="0"/>
    <x v="0"/>
    <x v="0"/>
    <x v="0"/>
    <x v="0"/>
    <x v="0"/>
    <x v="0"/>
    <x v="0"/>
    <x v="0"/>
    <x v="0"/>
    <x v="0"/>
    <m/>
    <x v="0"/>
    <x v="0"/>
    <x v="0"/>
    <x v="0"/>
    <x v="0"/>
    <m/>
    <n v="20021112"/>
    <x v="0"/>
    <s v="BP AMERICA"/>
    <m/>
    <m/>
    <d v="2002-11-14T00:00:00"/>
  </r>
  <r>
    <x v="1"/>
    <s v="T18N R093W S23 fMESAVERDE"/>
    <m/>
    <x v="1"/>
    <x v="3"/>
    <s v="STANDARD DRAW"/>
    <s v="SW NW"/>
    <n v="23"/>
    <n v="18"/>
    <n v="93"/>
    <n v="41.525829999999999"/>
    <n v="-107.84693"/>
    <s v="4900721877"/>
    <s v="CHAMPLIN 226 E2"/>
    <x v="0"/>
    <s v="MESAVERDE"/>
    <m/>
    <m/>
    <m/>
    <x v="0"/>
    <n v="8668"/>
    <m/>
    <n v="8976"/>
    <n v="9050"/>
    <x v="2"/>
    <d v="2002-11-15T00:00:00"/>
    <n v="7.65"/>
    <x v="0"/>
    <n v="59.9"/>
    <n v="14.3"/>
    <n v="2940"/>
    <n v="108"/>
    <x v="1"/>
    <n v="4549"/>
    <n v="1797"/>
    <m/>
    <x v="0"/>
    <n v="3"/>
    <n v="9960"/>
    <x v="0"/>
    <s v="BP AMERICA PRODUCTION COMPANY"/>
    <n v="2.9890099999999999"/>
    <n v="1.176747"/>
    <n v="127.89"/>
    <n v="2.7626399999999998"/>
    <n v="134.818397"/>
    <n v="128.32729"/>
    <n v="29.452829999999999"/>
    <n v="0"/>
    <x v="1"/>
    <n v="6.2460000000000002E-2"/>
    <n v="157.84258"/>
    <n v="-7.8671858599036915E-2"/>
    <n v="9471.2000000000007"/>
    <n v="-2.515542014903862E-2"/>
    <n v="2.2170638922520344E-2"/>
    <n v="8.7283859338573803E-3"/>
    <n v="0.96910097514362215"/>
    <n v="0.81300806157628702"/>
    <n v="0.18659622770991199"/>
    <n v="3.957107138010542E-4"/>
    <x v="0"/>
    <m/>
    <x v="0"/>
    <m/>
    <m/>
    <x v="0"/>
    <n v="15170"/>
    <x v="0"/>
    <x v="0"/>
    <m/>
    <x v="0"/>
    <x v="0"/>
    <x v="0"/>
    <m/>
    <x v="0"/>
    <x v="0"/>
    <x v="0"/>
    <x v="0"/>
    <x v="0"/>
    <x v="0"/>
    <x v="0"/>
    <x v="0"/>
    <x v="0"/>
    <x v="0"/>
    <x v="0"/>
    <x v="0"/>
    <x v="0"/>
    <m/>
    <x v="0"/>
    <x v="0"/>
    <x v="0"/>
    <x v="0"/>
    <x v="0"/>
    <m/>
    <n v="20021115"/>
    <x v="0"/>
    <s v="BP AMERICA"/>
    <m/>
    <m/>
    <d v="2002-11-17T00:00:00"/>
  </r>
  <r>
    <x v="1"/>
    <s v="T18N R093W S21 fMESAVERDE"/>
    <m/>
    <x v="1"/>
    <x v="3"/>
    <s v="STANDARD DRAW"/>
    <s v="C SW"/>
    <n v="21"/>
    <n v="18"/>
    <n v="93"/>
    <n v="41.518186999999998"/>
    <n v="-107.885784"/>
    <s v="4900720957"/>
    <s v="CHAMPLIN 261 D1-A"/>
    <x v="0"/>
    <s v="MESAVERDE"/>
    <m/>
    <m/>
    <m/>
    <x v="0"/>
    <m/>
    <m/>
    <n v="9500"/>
    <m/>
    <x v="2"/>
    <d v="2002-11-20T00:00:00"/>
    <n v="7.17"/>
    <x v="0"/>
    <n v="9.0500000000000007"/>
    <n v="3.09"/>
    <n v="1140"/>
    <n v="3.25"/>
    <x v="1"/>
    <n v="1300"/>
    <n v="557"/>
    <m/>
    <x v="0"/>
    <n v="9"/>
    <n v="3114"/>
    <x v="0"/>
    <s v="BP AMERICA PRODUCTION COMPANY"/>
    <n v="0.45159500000000002"/>
    <n v="0.2542761"/>
    <n v="49.59"/>
    <n v="8.3135000000000001E-2"/>
    <n v="50.379006099999998"/>
    <n v="36.673000000000002"/>
    <n v="9.1292299999999997"/>
    <n v="0"/>
    <x v="1"/>
    <n v="0.18738000000000002"/>
    <n v="45.989609999999999"/>
    <n v="4.5547983126012735E-2"/>
    <n v="3021.39"/>
    <n v="-1.509439497733635E-2"/>
    <n v="8.9639521491076037E-3"/>
    <n v="5.0472631297106916E-3"/>
    <n v="0.98598878472118168"/>
    <n v="0.79741924317253399"/>
    <n v="0.19850635828396893"/>
    <n v="4.0743985434971075E-3"/>
    <x v="0"/>
    <n v="46.8"/>
    <x v="0"/>
    <m/>
    <m/>
    <x v="0"/>
    <n v="4090"/>
    <x v="0"/>
    <x v="0"/>
    <m/>
    <x v="0"/>
    <x v="0"/>
    <x v="0"/>
    <m/>
    <x v="0"/>
    <x v="0"/>
    <x v="0"/>
    <x v="0"/>
    <x v="0"/>
    <x v="0"/>
    <x v="0"/>
    <x v="0"/>
    <x v="0"/>
    <x v="0"/>
    <x v="0"/>
    <x v="0"/>
    <x v="0"/>
    <m/>
    <x v="0"/>
    <x v="0"/>
    <x v="0"/>
    <x v="0"/>
    <x v="0"/>
    <m/>
    <n v="20021120"/>
    <x v="0"/>
    <s v="BP AMERICA"/>
    <m/>
    <m/>
    <d v="2002-11-22T00:00:00"/>
  </r>
  <r>
    <x v="1"/>
    <s v="T18N R093W S20 fMESAVERDE/ALMOND"/>
    <n v="3831"/>
    <x v="0"/>
    <x v="2"/>
    <s v="STANDARD DRAW"/>
    <s v="SE SE"/>
    <n v="20"/>
    <n v="18"/>
    <n v="93"/>
    <n v="41.517780000000002"/>
    <n v="-107.895"/>
    <s v="4900721847"/>
    <s v="STANDARD DRAW 16-20"/>
    <x v="0"/>
    <s v="MESAVERDE/ALMOND"/>
    <m/>
    <m/>
    <m/>
    <x v="0"/>
    <s v="8964"/>
    <m/>
    <n v="9362"/>
    <n v="9269"/>
    <x v="2"/>
    <d v="2000-04-04T00:00:00"/>
    <n v="7.95"/>
    <x v="1"/>
    <n v="6"/>
    <n v="4"/>
    <n v="2448"/>
    <n v="505"/>
    <x v="1"/>
    <n v="2148"/>
    <n v="3053"/>
    <m/>
    <x v="0"/>
    <n v="71"/>
    <n v="6182"/>
    <x v="0"/>
    <s v="SANTA FE SNYDER"/>
    <n v="0.2994"/>
    <n v="0.32916000000000001"/>
    <n v="106.488"/>
    <n v="12.917899999999999"/>
    <n v="120.03446"/>
    <n v="60.595079999999996"/>
    <n v="50.038669999999996"/>
    <n v="0"/>
    <x v="1"/>
    <n v="1.4782200000000001"/>
    <n v="112.11196999999999"/>
    <n v="3.4127123988079468E-2"/>
    <n v="8235"/>
    <n v="0.14240133176111536"/>
    <n v="2.494283724857012E-3"/>
    <n v="2.7422125279690517E-3"/>
    <n v="0.99476350374717404"/>
    <n v="0.54048715761573007"/>
    <n v="0.44632763120655183"/>
    <n v="1.3185211177718136E-2"/>
    <x v="0"/>
    <n v="4.99"/>
    <x v="0"/>
    <m/>
    <n v="9.0000000000000006E-5"/>
    <x v="3"/>
    <n v="11060"/>
    <x v="2"/>
    <x v="0"/>
    <n v="189.94"/>
    <x v="0"/>
    <x v="0"/>
    <x v="0"/>
    <n v="0.87"/>
    <x v="0"/>
    <x v="0"/>
    <x v="0"/>
    <x v="0"/>
    <x v="0"/>
    <x v="0"/>
    <x v="0"/>
    <x v="0"/>
    <x v="0"/>
    <x v="0"/>
    <x v="0"/>
    <x v="6"/>
    <x v="0"/>
    <n v="0.53"/>
    <x v="0"/>
    <x v="0"/>
    <x v="0"/>
    <x v="0"/>
    <x v="0"/>
    <m/>
    <n v="20000404"/>
    <x v="0"/>
    <s v="CR ANALYTICAL BUTTE MT ID No 2000-0041"/>
    <m/>
    <m/>
    <d v="2000-04-07T00:00:00"/>
  </r>
  <r>
    <x v="1"/>
    <s v="T18N R093W S20 fMESAVERDE/ALMOND"/>
    <n v="3835"/>
    <x v="0"/>
    <x v="2"/>
    <s v="STANDARD DRAW"/>
    <s v="SE NW"/>
    <n v="20"/>
    <n v="18"/>
    <n v="93"/>
    <n v="41.524999999999999"/>
    <n v="-107.90528"/>
    <s v="4900721851"/>
    <s v="STANDARD DRAW 6-20"/>
    <x v="0"/>
    <s v="MESAVERDE/ALMOND"/>
    <m/>
    <m/>
    <m/>
    <x v="0"/>
    <s v="8956"/>
    <m/>
    <n v="9462"/>
    <n v="9372"/>
    <x v="2"/>
    <d v="2000-04-04T00:00:00"/>
    <n v="7.59"/>
    <x v="1"/>
    <n v="2"/>
    <n v="1"/>
    <n v="1120"/>
    <n v="20"/>
    <x v="1"/>
    <n v="888"/>
    <n v="1572"/>
    <m/>
    <x v="0"/>
    <n v="22"/>
    <n v="2561"/>
    <x v="0"/>
    <s v="SANTE FE SNYDER"/>
    <n v="9.98E-2"/>
    <n v="8.2290000000000002E-2"/>
    <n v="48.72"/>
    <n v="0.51159999999999994"/>
    <n v="49.413690000000003"/>
    <n v="25.05048"/>
    <n v="25.765079999999998"/>
    <n v="0"/>
    <x v="1"/>
    <n v="0.45804000000000006"/>
    <n v="51.273599999999995"/>
    <n v="-1.8472142809683251E-2"/>
    <n v="3625"/>
    <n v="0.17200129324280633"/>
    <n v="2.0196832092482871E-3"/>
    <n v="1.6653279688280717E-3"/>
    <n v="0.9963149888219236"/>
    <n v="0.48856487549148103"/>
    <n v="0.50250187230855647"/>
    <n v="8.9332521999625561E-3"/>
    <x v="0"/>
    <n v="8.64"/>
    <x v="0"/>
    <m/>
    <n v="2.0000000000000001E-4"/>
    <x v="3"/>
    <n v="4700"/>
    <x v="2"/>
    <x v="0"/>
    <n v="616.45000000000005"/>
    <x v="0"/>
    <x v="0"/>
    <x v="0"/>
    <n v="1.07"/>
    <x v="0"/>
    <x v="14"/>
    <x v="0"/>
    <x v="0"/>
    <x v="0"/>
    <x v="0"/>
    <x v="0"/>
    <x v="0"/>
    <x v="0"/>
    <x v="0"/>
    <x v="0"/>
    <x v="0"/>
    <x v="5"/>
    <n v="0.53"/>
    <x v="0"/>
    <x v="0"/>
    <x v="0"/>
    <x v="0"/>
    <x v="0"/>
    <m/>
    <n v="20000404"/>
    <x v="0"/>
    <s v="CR ANALYTICAL BUTTE MT ID No 2000-0040"/>
    <m/>
    <m/>
    <d v="2000-04-07T00:00:00"/>
  </r>
  <r>
    <x v="1"/>
    <s v="T18N R093W S17 fMESAVERDE/ALMOND"/>
    <m/>
    <x v="1"/>
    <x v="3"/>
    <s v="STANDARD DRAW"/>
    <s v="C NE"/>
    <n v="17"/>
    <n v="18"/>
    <n v="93"/>
    <n v="41.540039999999998"/>
    <n v="-107.89566600000001"/>
    <s v="4900721399"/>
    <s v="CHAMPLIN 261 G2"/>
    <x v="0"/>
    <s v="MESAVERDE/ALMOND"/>
    <m/>
    <m/>
    <m/>
    <x v="0"/>
    <n v="8902"/>
    <m/>
    <n v="9495"/>
    <n v="9440"/>
    <x v="2"/>
    <d v="2002-11-21T00:00:00"/>
    <n v="7.04"/>
    <x v="0"/>
    <n v="46.4"/>
    <n v="16.399999999999999"/>
    <n v="2760"/>
    <n v="33.1"/>
    <x v="1"/>
    <n v="3649"/>
    <n v="1725"/>
    <m/>
    <x v="0"/>
    <n v="26"/>
    <n v="8688"/>
    <x v="0"/>
    <s v="BP AMERICA PRODUCTION COMPANY"/>
    <n v="2.3153600000000001"/>
    <n v="1.349556"/>
    <n v="120.06"/>
    <n v="0.84669799999999995"/>
    <n v="124.571614"/>
    <n v="102.93828999999999"/>
    <n v="28.272749999999998"/>
    <n v="0"/>
    <x v="1"/>
    <n v="0.54132000000000002"/>
    <n v="131.75236000000001"/>
    <n v="-2.8014336263372745E-2"/>
    <n v="8255.9"/>
    <n v="-2.5501803008752433E-2"/>
    <n v="1.8586577837869229E-2"/>
    <n v="1.0833575616994093E-2"/>
    <n v="0.97057984654513663"/>
    <n v="0.78130129889134425"/>
    <n v="0.21459008400304933"/>
    <n v="4.1086171056063051E-3"/>
    <x v="0"/>
    <n v="0.82"/>
    <x v="0"/>
    <m/>
    <m/>
    <x v="0"/>
    <n v="12530"/>
    <x v="0"/>
    <x v="0"/>
    <m/>
    <x v="0"/>
    <x v="0"/>
    <x v="0"/>
    <m/>
    <x v="0"/>
    <x v="0"/>
    <x v="0"/>
    <x v="0"/>
    <x v="0"/>
    <x v="0"/>
    <x v="0"/>
    <x v="0"/>
    <x v="0"/>
    <x v="0"/>
    <x v="0"/>
    <x v="0"/>
    <x v="0"/>
    <m/>
    <x v="0"/>
    <x v="0"/>
    <x v="0"/>
    <x v="0"/>
    <x v="0"/>
    <m/>
    <n v="20021121"/>
    <x v="0"/>
    <s v="BP AMERICA"/>
    <m/>
    <m/>
    <d v="2002-11-23T00:00:00"/>
  </r>
  <r>
    <x v="1"/>
    <s v="T18N R093W S17 fMESAVERDE"/>
    <m/>
    <x v="0"/>
    <x v="2"/>
    <s v="STANDARD DRAW"/>
    <s v="SE NW"/>
    <n v="17"/>
    <n v="18"/>
    <n v="93"/>
    <n v="41.539639999999999"/>
    <n v="-107.90492"/>
    <s v="4900721721"/>
    <s v="CHAMPLIN 261 G4"/>
    <x v="0"/>
    <s v="MESAVERDE"/>
    <m/>
    <m/>
    <m/>
    <x v="0"/>
    <n v="9102"/>
    <m/>
    <n v="9370"/>
    <n v="9376"/>
    <x v="2"/>
    <d v="2002-11-21T00:00:00"/>
    <m/>
    <x v="0"/>
    <n v="45"/>
    <n v="15.7"/>
    <n v="2730"/>
    <n v="31.7"/>
    <x v="1"/>
    <n v="3749"/>
    <n v="1590"/>
    <m/>
    <x v="0"/>
    <n v="15"/>
    <n v="8418"/>
    <x v="0"/>
    <s v="BP AMERICA PRODUCTION COMPANY"/>
    <n v="2.2454999999999998"/>
    <n v="1.2919529999999999"/>
    <n v="118.755"/>
    <n v="0.81088599999999988"/>
    <n v="123.10333899999999"/>
    <n v="105.75928999999999"/>
    <n v="26.060099999999998"/>
    <n v="0"/>
    <x v="1"/>
    <n v="0.31230000000000002"/>
    <n v="132.13168999999999"/>
    <n v="-3.5372695649859252E-2"/>
    <n v="8176.4"/>
    <n v="-1.4559128380658556E-2"/>
    <n v="1.8240772494400009E-2"/>
    <n v="1.0494865618551581E-2"/>
    <n v="0.97126436188704846"/>
    <n v="0.80040821395684869"/>
    <n v="0.19722823495256891"/>
    <n v="2.3635510905824337E-3"/>
    <x v="0"/>
    <n v="0.55000000000000004"/>
    <x v="0"/>
    <m/>
    <m/>
    <x v="0"/>
    <m/>
    <x v="0"/>
    <x v="0"/>
    <m/>
    <x v="0"/>
    <x v="0"/>
    <x v="0"/>
    <m/>
    <x v="0"/>
    <x v="0"/>
    <x v="0"/>
    <x v="0"/>
    <x v="0"/>
    <x v="0"/>
    <x v="0"/>
    <x v="0"/>
    <x v="0"/>
    <x v="0"/>
    <x v="0"/>
    <x v="0"/>
    <x v="0"/>
    <m/>
    <x v="0"/>
    <x v="0"/>
    <x v="0"/>
    <x v="0"/>
    <x v="0"/>
    <m/>
    <n v="20021121"/>
    <x v="0"/>
    <s v="BP AMERICA"/>
    <m/>
    <m/>
    <d v="2002-11-23T00:00:00"/>
  </r>
  <r>
    <x v="1"/>
    <s v="T18N R093W S17 fMESAVERDE"/>
    <n v="5939"/>
    <x v="0"/>
    <x v="2"/>
    <s v="STANDARD DRAW"/>
    <s v="NW NW"/>
    <n v="17"/>
    <n v="18"/>
    <n v="93"/>
    <n v="41.541941000000001"/>
    <n v="-107.907859"/>
    <s v="4900723405"/>
    <s v="CHAMPLIN 261 G40"/>
    <x v="0"/>
    <s v="MESAVERDE"/>
    <m/>
    <m/>
    <n v="352"/>
    <x v="0"/>
    <n v="9035"/>
    <n v="9387"/>
    <n v="9539"/>
    <n v="9535"/>
    <x v="2"/>
    <d v="1899-12-31T00:00:00"/>
    <n v="7.22"/>
    <x v="1"/>
    <n v="83"/>
    <n v="12"/>
    <n v="2860"/>
    <n v="0"/>
    <x v="1"/>
    <n v="4700"/>
    <n v="0"/>
    <n v="0"/>
    <x v="1"/>
    <n v="40"/>
    <n v="10300"/>
    <x v="0"/>
    <s v="BP AMERICA PRODUCTION COMPANY"/>
    <n v="4.1417000000000002"/>
    <n v="0.98748000000000002"/>
    <n v="124.41"/>
    <n v="0"/>
    <n v="129.53917999999999"/>
    <n v="132.58699999999999"/>
    <n v="0"/>
    <n v="0"/>
    <x v="1"/>
    <n v="0.8328000000000001"/>
    <n v="133.41979999999998"/>
    <n v="-1.4757510848269921E-2"/>
    <n v="7695"/>
    <n v="-0.14476243400944708"/>
    <n v="3.1972566137905153E-2"/>
    <n v="7.6230218533110995E-3"/>
    <n v="0.96040441200878379"/>
    <n v="0.99375804790593303"/>
    <n v="0"/>
    <n v="6.2419520940669992E-3"/>
    <x v="1"/>
    <n v="8"/>
    <x v="1"/>
    <n v="0"/>
    <n v="0"/>
    <x v="1"/>
    <n v="17200"/>
    <x v="2"/>
    <x v="1"/>
    <n v="0"/>
    <x v="1"/>
    <x v="1"/>
    <x v="1"/>
    <n v="21"/>
    <x v="1"/>
    <x v="1"/>
    <x v="1"/>
    <x v="1"/>
    <x v="0"/>
    <x v="0"/>
    <x v="0"/>
    <x v="0"/>
    <x v="0"/>
    <x v="0"/>
    <x v="0"/>
    <x v="0"/>
    <x v="0"/>
    <m/>
    <x v="0"/>
    <x v="0"/>
    <x v="0"/>
    <x v="0"/>
    <x v="0"/>
    <m/>
    <n v="19000101"/>
    <x v="0"/>
    <s v="WYOMING ANALYTICAL LABS ROCK SPRINGS ID No D7890"/>
    <m/>
    <s v="9035-9387"/>
    <d v="2007-08-20T00:00:00"/>
  </r>
  <r>
    <x v="1"/>
    <s v="T18N R093W S17 fMESAVERDE"/>
    <n v="5935"/>
    <x v="0"/>
    <x v="2"/>
    <s v="STANDARD DRAW"/>
    <s v="NE SW"/>
    <n v="17"/>
    <n v="18"/>
    <n v="93"/>
    <n v="41.533391000000002"/>
    <n v="-107.901157"/>
    <s v="4900723403"/>
    <s v="CHAMPLIN 261 G140"/>
    <x v="0"/>
    <s v="MESAVERDE"/>
    <m/>
    <m/>
    <n v="381"/>
    <x v="0"/>
    <n v="8968"/>
    <n v="9349"/>
    <n v="9456"/>
    <n v="9454"/>
    <x v="2"/>
    <d v="1899-12-31T00:00:00"/>
    <n v="7.28"/>
    <x v="1"/>
    <n v="77"/>
    <n v="12"/>
    <n v="3560"/>
    <n v="0"/>
    <x v="1"/>
    <n v="5580"/>
    <n v="0"/>
    <n v="0"/>
    <x v="1"/>
    <n v="35"/>
    <n v="11400"/>
    <x v="0"/>
    <s v="BP AMERICA PRODUCTION COMPANY"/>
    <n v="3.8422999999999998"/>
    <n v="0.98748000000000002"/>
    <n v="154.86000000000001"/>
    <n v="0"/>
    <n v="159.68977999999998"/>
    <n v="157.4118"/>
    <n v="0"/>
    <n v="0"/>
    <x v="1"/>
    <n v="0.72870000000000001"/>
    <n v="158.1405"/>
    <n v="4.8745512856735417E-3"/>
    <n v="9264"/>
    <n v="-0.10336817653890824"/>
    <n v="2.4061026322410865E-2"/>
    <n v="6.1837394979190287E-3"/>
    <n v="0.96975523417967013"/>
    <n v="0.99539207223955906"/>
    <n v="0"/>
    <n v="4.6079277604408738E-3"/>
    <x v="1"/>
    <n v="10"/>
    <x v="1"/>
    <n v="0"/>
    <n v="0"/>
    <x v="1"/>
    <n v="19200"/>
    <x v="2"/>
    <x v="1"/>
    <n v="0"/>
    <x v="1"/>
    <x v="1"/>
    <x v="1"/>
    <n v="25"/>
    <x v="1"/>
    <x v="1"/>
    <x v="1"/>
    <x v="1"/>
    <x v="0"/>
    <x v="0"/>
    <x v="0"/>
    <x v="0"/>
    <x v="0"/>
    <x v="0"/>
    <x v="0"/>
    <x v="0"/>
    <x v="0"/>
    <m/>
    <x v="0"/>
    <x v="0"/>
    <x v="0"/>
    <x v="0"/>
    <x v="0"/>
    <m/>
    <n v="19000101"/>
    <x v="0"/>
    <s v="WYOMING ANALYTICAL LABS ROCK SPRINGS ID No D7886"/>
    <m/>
    <s v="8968-9349"/>
    <d v="2007-08-20T00:00:00"/>
  </r>
  <r>
    <x v="1"/>
    <s v="T18N R093W S17 fMESAVERDE"/>
    <n v="3892"/>
    <x v="0"/>
    <x v="2"/>
    <s v="STANDARD DRAW"/>
    <s v="C SW"/>
    <n v="17"/>
    <n v="18"/>
    <n v="93"/>
    <n v="41.532870000000003"/>
    <n v="-107.9053"/>
    <s v="4900720415"/>
    <s v="CHAMPLIN 261 G1"/>
    <x v="0"/>
    <s v="MESAVERDE"/>
    <m/>
    <m/>
    <m/>
    <x v="0"/>
    <s v="8922"/>
    <m/>
    <n v="9555"/>
    <n v="9392"/>
    <x v="5"/>
    <d v="1979-05-21T00:00:00"/>
    <n v="11.7"/>
    <x v="1"/>
    <n v="359"/>
    <m/>
    <n v="363"/>
    <n v="24"/>
    <x v="1"/>
    <n v="110"/>
    <m/>
    <n v="60"/>
    <x v="2"/>
    <n v="492"/>
    <n v="1731"/>
    <x v="0"/>
    <s v="AMOCO PRODUCTION COMPANY"/>
    <n v="17.914100000000001"/>
    <n v="0"/>
    <n v="15.7905"/>
    <n v="0.61392000000000002"/>
    <n v="34.318519999999999"/>
    <n v="3.1031"/>
    <n v="0"/>
    <n v="1.9998"/>
    <x v="2"/>
    <n v="10.243440000000001"/>
    <n v="34.338740000000001"/>
    <n v="-2.9450636393007676E-4"/>
    <n v="1731"/>
    <n v="0"/>
    <n v="0.52199512100172152"/>
    <n v="0"/>
    <n v="0.47800487899827843"/>
    <n v="9.0367322738108616E-2"/>
    <n v="0"/>
    <n v="0.2983056454604916"/>
    <x v="0"/>
    <m/>
    <x v="0"/>
    <n v="1483"/>
    <n v="2.15"/>
    <x v="4"/>
    <m/>
    <x v="0"/>
    <x v="0"/>
    <m/>
    <x v="0"/>
    <x v="0"/>
    <x v="0"/>
    <m/>
    <x v="0"/>
    <x v="0"/>
    <x v="0"/>
    <x v="0"/>
    <x v="0"/>
    <x v="0"/>
    <x v="0"/>
    <x v="0"/>
    <x v="0"/>
    <x v="0"/>
    <x v="0"/>
    <x v="0"/>
    <x v="0"/>
    <m/>
    <x v="0"/>
    <x v="0"/>
    <x v="0"/>
    <x v="0"/>
    <x v="0"/>
    <s v="H2O FLOW.     HYDROXYLIONS PRESENT.   FRESH CEMENT?"/>
    <n v="19790523"/>
    <x v="0"/>
    <s v="CHEMICAL AND GEOLOGICAL LABS CASPER LAB No 30921-1"/>
    <m/>
    <m/>
    <d v="1979-05-23T00:00:00"/>
  </r>
  <r>
    <x v="1"/>
    <s v="T18N R093W S17 fMESAVERDE"/>
    <m/>
    <x v="0"/>
    <x v="2"/>
    <s v="STANDARD DRAW"/>
    <s v="C SW"/>
    <n v="17"/>
    <n v="18"/>
    <n v="93"/>
    <n v="41.532870000000003"/>
    <n v="-107.9053"/>
    <s v="4900720415"/>
    <s v="CHAMPLIN 261 G1"/>
    <x v="0"/>
    <s v="MESAVERDE"/>
    <m/>
    <m/>
    <m/>
    <x v="0"/>
    <n v="8922"/>
    <m/>
    <n v="9555"/>
    <n v="9392"/>
    <x v="2"/>
    <d v="2002-11-21T00:00:00"/>
    <n v="7.02"/>
    <x v="0"/>
    <n v="6.14"/>
    <n v="0.71"/>
    <n v="1340"/>
    <n v="22.8"/>
    <x v="1"/>
    <n v="1200"/>
    <n v="997"/>
    <m/>
    <x v="0"/>
    <n v="4"/>
    <n v="3448"/>
    <x v="0"/>
    <s v="BP AMERICA PRODUCTION COMPANY"/>
    <n v="0.30638599999999999"/>
    <n v="5.8425899999999996E-2"/>
    <n v="58.29"/>
    <n v="0.58322399999999996"/>
    <n v="59.2380359"/>
    <n v="33.851999999999997"/>
    <n v="16.340829999999997"/>
    <n v="0"/>
    <x v="1"/>
    <n v="8.3280000000000007E-2"/>
    <n v="50.276109999999996"/>
    <n v="8.183350037887667E-2"/>
    <n v="3570.65"/>
    <n v="1.7474870523533678E-2"/>
    <n v="5.1721161133230619E-3"/>
    <n v="9.8629029663692804E-4"/>
    <n v="0.99384159359003998"/>
    <n v="0.67332178245293839"/>
    <n v="0.32502176481036416"/>
    <n v="1.6564527366974098E-3"/>
    <x v="0"/>
    <m/>
    <x v="0"/>
    <m/>
    <m/>
    <x v="0"/>
    <n v="5250"/>
    <x v="0"/>
    <x v="0"/>
    <m/>
    <x v="0"/>
    <x v="0"/>
    <x v="0"/>
    <m/>
    <x v="0"/>
    <x v="0"/>
    <x v="0"/>
    <x v="0"/>
    <x v="0"/>
    <x v="0"/>
    <x v="0"/>
    <x v="0"/>
    <x v="0"/>
    <x v="0"/>
    <x v="0"/>
    <x v="0"/>
    <x v="0"/>
    <m/>
    <x v="0"/>
    <x v="0"/>
    <x v="0"/>
    <x v="0"/>
    <x v="0"/>
    <m/>
    <n v="20021121"/>
    <x v="0"/>
    <s v="BP AMERICA"/>
    <m/>
    <m/>
    <d v="2002-11-23T00:00:00"/>
  </r>
  <r>
    <x v="1"/>
    <s v="T18N R093W S17 fMESAVERDE"/>
    <n v="5936"/>
    <x v="0"/>
    <x v="2"/>
    <s v="STANDARD DRAW"/>
    <s v="NE NE"/>
    <n v="17"/>
    <n v="18"/>
    <n v="93"/>
    <n v="41.542780999999998"/>
    <n v="-107.891944"/>
    <s v="4900723404"/>
    <s v="CHAMPLIN 261 G6"/>
    <x v="0"/>
    <s v="MESAVERDE"/>
    <m/>
    <m/>
    <n v="386"/>
    <x v="0"/>
    <n v="8888"/>
    <n v="9274"/>
    <n v="9456"/>
    <n v="9450"/>
    <x v="2"/>
    <d v="1899-12-31T00:00:00"/>
    <n v="7.1"/>
    <x v="1"/>
    <n v="113"/>
    <n v="27"/>
    <n v="3070"/>
    <n v="0"/>
    <x v="1"/>
    <n v="5300"/>
    <n v="0"/>
    <n v="0"/>
    <x v="1"/>
    <n v="33"/>
    <n v="11200"/>
    <x v="0"/>
    <s v="BP AMERICA PRODUCTION COMPANY"/>
    <n v="5.6387"/>
    <n v="2.2218300000000002"/>
    <n v="133.54499999999999"/>
    <n v="0"/>
    <n v="141.40553"/>
    <n v="149.51300000000001"/>
    <n v="0"/>
    <n v="0"/>
    <x v="1"/>
    <n v="0.68706"/>
    <n v="150.20006000000001"/>
    <n v="-3.0158989750505155E-2"/>
    <n v="8543"/>
    <n v="-0.13457934457782506"/>
    <n v="3.9876092540369529E-2"/>
    <n v="1.5712468953654076E-2"/>
    <n v="0.94441143850597631"/>
    <n v="0.99542570089519267"/>
    <n v="0"/>
    <n v="4.5742991048072813E-3"/>
    <x v="1"/>
    <n v="27"/>
    <x v="1"/>
    <n v="0"/>
    <n v="0"/>
    <x v="1"/>
    <n v="18600"/>
    <x v="2"/>
    <x v="1"/>
    <n v="0"/>
    <x v="1"/>
    <x v="1"/>
    <x v="1"/>
    <n v="23"/>
    <x v="1"/>
    <x v="1"/>
    <x v="1"/>
    <x v="1"/>
    <x v="0"/>
    <x v="0"/>
    <x v="0"/>
    <x v="0"/>
    <x v="0"/>
    <x v="0"/>
    <x v="0"/>
    <x v="0"/>
    <x v="0"/>
    <m/>
    <x v="0"/>
    <x v="0"/>
    <x v="0"/>
    <x v="0"/>
    <x v="0"/>
    <m/>
    <n v="19000101"/>
    <x v="0"/>
    <s v="WYOMING ANALYTICAL LABS ROCK SPRINGS ID No D 7887"/>
    <m/>
    <s v="8888-9274"/>
    <d v="2007-08-20T00:00:00"/>
  </r>
  <r>
    <x v="1"/>
    <s v="T18N R093W S17 fMESAVERDE"/>
    <m/>
    <x v="0"/>
    <x v="2"/>
    <s v="STANDARD DRAW"/>
    <s v="SE NW"/>
    <n v="17"/>
    <n v="18"/>
    <n v="93"/>
    <n v="41.537011999999997"/>
    <n v="-107.90325900000001"/>
    <s v="4900722093"/>
    <s v="CHAMPLIN 261 G5"/>
    <x v="0"/>
    <s v="MESAVERDE"/>
    <m/>
    <m/>
    <m/>
    <x v="0"/>
    <m/>
    <n v="8957"/>
    <n v="9474"/>
    <n v="9408"/>
    <x v="2"/>
    <d v="2002-11-21T00:00:00"/>
    <n v="6.78"/>
    <x v="0"/>
    <n v="57.9"/>
    <n v="20.6"/>
    <n v="2870"/>
    <n v="42"/>
    <x v="1"/>
    <n v="4199"/>
    <n v="1563"/>
    <m/>
    <x v="0"/>
    <n v="10"/>
    <n v="9164"/>
    <x v="0"/>
    <s v="BP AMERICA PRODUCTION COMPANY"/>
    <n v="2.8892099999999998"/>
    <n v="1.6951740000000002"/>
    <n v="124.845"/>
    <n v="1.07436"/>
    <n v="130.50374399999998"/>
    <n v="118.45379"/>
    <n v="25.617569999999997"/>
    <n v="0"/>
    <x v="1"/>
    <n v="0.20820000000000002"/>
    <n v="144.27956"/>
    <n v="-5.0133380738445525E-2"/>
    <n v="8762.5"/>
    <n v="-2.2397010013109085E-2"/>
    <n v="2.213890507233264E-2"/>
    <n v="1.2989466417147391E-2"/>
    <n v="0.96487162851052"/>
    <n v="0.82100187996137497"/>
    <n v="0.1775550881912864"/>
    <n v="1.4430318473385975E-3"/>
    <x v="0"/>
    <n v="0.67"/>
    <x v="0"/>
    <m/>
    <m/>
    <x v="0"/>
    <n v="14660"/>
    <x v="0"/>
    <x v="0"/>
    <m/>
    <x v="0"/>
    <x v="0"/>
    <x v="0"/>
    <m/>
    <x v="0"/>
    <x v="0"/>
    <x v="0"/>
    <x v="0"/>
    <x v="0"/>
    <x v="0"/>
    <x v="0"/>
    <x v="0"/>
    <x v="0"/>
    <x v="0"/>
    <x v="0"/>
    <x v="0"/>
    <x v="0"/>
    <m/>
    <x v="0"/>
    <x v="0"/>
    <x v="0"/>
    <x v="0"/>
    <x v="0"/>
    <m/>
    <n v="20021121"/>
    <x v="0"/>
    <s v="BP AMERICA"/>
    <m/>
    <m/>
    <d v="2002-11-23T00:00:00"/>
  </r>
  <r>
    <x v="1"/>
    <s v="T18N R093W S15 fMESAVERDE/ALMOND"/>
    <n v="3345"/>
    <x v="0"/>
    <x v="2"/>
    <s v="STANDARD DRAW"/>
    <s v="SW NE"/>
    <n v="15"/>
    <n v="18"/>
    <n v="93"/>
    <n v="41.539140000000003"/>
    <n v="-107.85760999999999"/>
    <s v="4900721351"/>
    <s v="CHAMPLIN 278 A3"/>
    <x v="0"/>
    <s v="MESAVERDE/ALMOND"/>
    <m/>
    <m/>
    <m/>
    <x v="0"/>
    <s v="8668"/>
    <m/>
    <n v="9196"/>
    <n v="9133"/>
    <x v="2"/>
    <d v="2002-11-19T00:00:00"/>
    <n v="8.15"/>
    <x v="1"/>
    <n v="37.6"/>
    <n v="16.3"/>
    <n v="1830"/>
    <n v="26.9"/>
    <x v="1"/>
    <n v="1999"/>
    <n v="755"/>
    <m/>
    <x v="0"/>
    <n v="8"/>
    <n v="5810"/>
    <x v="0"/>
    <s v="BP AMERICA PRODUCTION COMPANY"/>
    <n v="1.8762400000000001"/>
    <n v="1.3413270000000002"/>
    <n v="79.605000000000004"/>
    <n v="0.68810199999999988"/>
    <n v="83.510668999999993"/>
    <n v="56.39179"/>
    <n v="12.37445"/>
    <n v="0"/>
    <x v="1"/>
    <n v="0.16656000000000001"/>
    <n v="68.9328"/>
    <n v="9.5628032447883968E-2"/>
    <n v="4672.8"/>
    <n v="-0.10848246651657953"/>
    <n v="2.2467069447138548E-2"/>
    <n v="1.6061744158701451E-2"/>
    <n v="0.96147118639415996"/>
    <n v="0.8180690469558759"/>
    <n v="0.17951468676740245"/>
    <n v="2.4162662767216771E-3"/>
    <x v="0"/>
    <n v="13.3"/>
    <x v="0"/>
    <m/>
    <m/>
    <x v="0"/>
    <n v="6350"/>
    <x v="0"/>
    <x v="0"/>
    <m/>
    <x v="0"/>
    <x v="0"/>
    <x v="0"/>
    <m/>
    <x v="0"/>
    <x v="0"/>
    <x v="0"/>
    <x v="0"/>
    <x v="0"/>
    <x v="0"/>
    <x v="0"/>
    <x v="0"/>
    <x v="0"/>
    <x v="0"/>
    <x v="0"/>
    <x v="0"/>
    <x v="0"/>
    <m/>
    <x v="0"/>
    <x v="0"/>
    <x v="0"/>
    <x v="0"/>
    <x v="0"/>
    <m/>
    <n v="20021119"/>
    <x v="0"/>
    <s v="BP AMERICA"/>
    <m/>
    <m/>
    <d v="2002-11-21T00:00:00"/>
  </r>
  <r>
    <x v="1"/>
    <s v="T18N R093W S15 fMESAVERDE"/>
    <m/>
    <x v="0"/>
    <x v="2"/>
    <s v="STANDARD DRAW"/>
    <s v="SW NW"/>
    <n v="15"/>
    <n v="18"/>
    <n v="93"/>
    <n v="41.539169999999999"/>
    <n v="-107.86722"/>
    <s v="4900721719"/>
    <s v="CHAMPLIN 278 A5"/>
    <x v="0"/>
    <s v="MESAVERDE"/>
    <m/>
    <m/>
    <m/>
    <x v="0"/>
    <n v="8886"/>
    <m/>
    <n v="9100"/>
    <n v="9113"/>
    <x v="2"/>
    <d v="2002-11-19T00:00:00"/>
    <m/>
    <x v="0"/>
    <n v="34.1"/>
    <n v="8.0399999999999991"/>
    <n v="2710"/>
    <n v="27.4"/>
    <x v="1"/>
    <n v="3799"/>
    <n v="970"/>
    <m/>
    <x v="0"/>
    <n v="25"/>
    <n v="7923"/>
    <x v="0"/>
    <s v="BP AMERICA PRODUCTION COMPANY"/>
    <n v="1.7015900000000002"/>
    <n v="0.66161159999999997"/>
    <n v="117.88500000000001"/>
    <n v="0.70089199999999996"/>
    <n v="120.94909359999998"/>
    <n v="107.16978999999999"/>
    <n v="15.898299999999999"/>
    <n v="0"/>
    <x v="1"/>
    <n v="0.52050000000000007"/>
    <n v="123.58858999999998"/>
    <n v="-1.0793822698989528E-2"/>
    <n v="7573.54"/>
    <n v="-2.2550840381143147E-2"/>
    <n v="1.406864614982117E-2"/>
    <n v="5.4701658384317155E-3"/>
    <n v="0.9804611880117472"/>
    <n v="0.86714954835231961"/>
    <n v="0.12863889781411053"/>
    <n v="4.2115538335699126E-3"/>
    <x v="0"/>
    <n v="15.6"/>
    <x v="0"/>
    <m/>
    <m/>
    <x v="0"/>
    <m/>
    <x v="0"/>
    <x v="0"/>
    <m/>
    <x v="0"/>
    <x v="0"/>
    <x v="0"/>
    <m/>
    <x v="0"/>
    <x v="0"/>
    <x v="0"/>
    <x v="0"/>
    <x v="0"/>
    <x v="0"/>
    <x v="0"/>
    <x v="0"/>
    <x v="0"/>
    <x v="0"/>
    <x v="0"/>
    <x v="0"/>
    <x v="0"/>
    <m/>
    <x v="0"/>
    <x v="0"/>
    <x v="0"/>
    <x v="0"/>
    <x v="0"/>
    <m/>
    <n v="20021119"/>
    <x v="0"/>
    <s v="BP AMERICA"/>
    <m/>
    <m/>
    <d v="2002-11-21T00:00:00"/>
  </r>
  <r>
    <x v="1"/>
    <s v="T18N R093W S13 fMESAVERDE/ALMOND"/>
    <n v="3670"/>
    <x v="0"/>
    <x v="2"/>
    <s v="STANDARD DRAW"/>
    <s v="SW NE"/>
    <n v="13"/>
    <n v="18"/>
    <n v="93"/>
    <n v="41.539707"/>
    <n v="-107.81867099999999"/>
    <s v="4900722291"/>
    <s v="CHAMPLIN 278 E4"/>
    <x v="0"/>
    <s v="MESAVERDE/ALMOND"/>
    <m/>
    <m/>
    <m/>
    <x v="0"/>
    <s v="8646"/>
    <m/>
    <n v="9071"/>
    <n v="9068"/>
    <x v="2"/>
    <d v="2003-02-26T00:00:00"/>
    <n v="8.31"/>
    <x v="1"/>
    <n v="17.14"/>
    <n v="8.01"/>
    <n v="3685"/>
    <n v="15.3"/>
    <x v="1"/>
    <n v="3998"/>
    <n v="4003"/>
    <n v="53"/>
    <x v="0"/>
    <n v="21"/>
    <n v="11274"/>
    <x v="0"/>
    <s v="BP AMERICA PRODUCTION COMPANY"/>
    <n v="0.85528599999999999"/>
    <n v="0.65914289999999998"/>
    <n v="160.29750000000001"/>
    <n v="0.391374"/>
    <n v="162.20330290000001"/>
    <n v="112.78358"/>
    <n v="65.609169999999992"/>
    <n v="1.7664899999999999"/>
    <x v="1"/>
    <n v="0.43722000000000005"/>
    <n v="180.59645999999998"/>
    <n v="-5.365568792813178E-2"/>
    <n v="11800.45"/>
    <n v="2.281527837066542E-2"/>
    <n v="5.272925918945637E-3"/>
    <n v="4.0636835885294416E-3"/>
    <n v="0.99066339049252483"/>
    <n v="0.62450603959789697"/>
    <n v="0.3632915617504352"/>
    <n v="2.4209776869380502E-3"/>
    <x v="0"/>
    <n v="2.5000000000000001E-2"/>
    <x v="0"/>
    <m/>
    <m/>
    <x v="0"/>
    <n v="15650"/>
    <x v="0"/>
    <x v="0"/>
    <m/>
    <x v="0"/>
    <x v="0"/>
    <x v="0"/>
    <n v="11.97"/>
    <x v="0"/>
    <x v="0"/>
    <x v="0"/>
    <x v="0"/>
    <x v="0"/>
    <x v="0"/>
    <x v="0"/>
    <x v="0"/>
    <x v="0"/>
    <x v="0"/>
    <x v="0"/>
    <x v="0"/>
    <x v="0"/>
    <m/>
    <x v="0"/>
    <x v="0"/>
    <x v="0"/>
    <x v="0"/>
    <x v="0"/>
    <m/>
    <n v="20030226"/>
    <x v="0"/>
    <s v="BP AMERICA"/>
    <m/>
    <m/>
    <d v="2003-02-28T00:00:00"/>
  </r>
  <r>
    <x v="1"/>
    <s v="T18N R093W S13 fMESAVERDE"/>
    <m/>
    <x v="0"/>
    <x v="2"/>
    <s v="STANDARD DRAW"/>
    <s v="NE SW"/>
    <n v="13"/>
    <n v="18"/>
    <n v="93"/>
    <n v="41.533282"/>
    <n v="-107.827635"/>
    <s v="4900721625"/>
    <s v="CHAMPLIN 278 E3"/>
    <x v="0"/>
    <s v="MESAVERDE"/>
    <m/>
    <m/>
    <m/>
    <x v="0"/>
    <n v="8632"/>
    <m/>
    <n v="9062"/>
    <n v="9054"/>
    <x v="2"/>
    <d v="2002-11-20T00:00:00"/>
    <m/>
    <x v="0"/>
    <n v="60.9"/>
    <n v="17.600000000000001"/>
    <n v="3010"/>
    <n v="55.1"/>
    <x v="1"/>
    <n v="4549"/>
    <n v="1671"/>
    <m/>
    <x v="0"/>
    <n v="5"/>
    <n v="9664"/>
    <x v="0"/>
    <s v="BP AMERICA PRODUCTION COMPANY"/>
    <n v="3.03891"/>
    <n v="1.4483040000000003"/>
    <n v="130.935"/>
    <n v="1.4094579999999999"/>
    <n v="136.831672"/>
    <n v="128.32729"/>
    <n v="27.387689999999996"/>
    <n v="0"/>
    <x v="1"/>
    <n v="0.10410000000000001"/>
    <n v="155.81907999999999"/>
    <n v="-6.4880776387002029E-2"/>
    <n v="9368.6"/>
    <n v="-1.5520738101993404E-2"/>
    <n v="2.2209112521843627E-2"/>
    <n v="1.0584566999955978E-2"/>
    <n v="0.96720632047820043"/>
    <n v="0.82356595867463733"/>
    <n v="0.17576595882866206"/>
    <n v="6.6808249670066093E-4"/>
    <x v="0"/>
    <m/>
    <x v="0"/>
    <m/>
    <m/>
    <x v="0"/>
    <m/>
    <x v="0"/>
    <x v="0"/>
    <m/>
    <x v="0"/>
    <x v="0"/>
    <x v="0"/>
    <m/>
    <x v="0"/>
    <x v="0"/>
    <x v="0"/>
    <x v="0"/>
    <x v="0"/>
    <x v="0"/>
    <x v="0"/>
    <x v="0"/>
    <x v="0"/>
    <x v="0"/>
    <x v="0"/>
    <x v="0"/>
    <x v="0"/>
    <m/>
    <x v="0"/>
    <x v="0"/>
    <x v="0"/>
    <x v="0"/>
    <x v="0"/>
    <m/>
    <n v="20021120"/>
    <x v="0"/>
    <s v="BP AMERICA"/>
    <m/>
    <m/>
    <d v="2002-11-22T00:00:00"/>
  </r>
  <r>
    <x v="1"/>
    <s v="T18N R093W S11 fMESAVERDE"/>
    <m/>
    <x v="0"/>
    <x v="2"/>
    <s v="STANDARD DRAW"/>
    <s v="C SW"/>
    <n v="11"/>
    <n v="18"/>
    <n v="93"/>
    <n v="41.546993999999998"/>
    <n v="-107.847275"/>
    <s v="4900720424"/>
    <s v="CHAMPLIN 278 B1"/>
    <x v="0"/>
    <s v="MESAVERDE"/>
    <m/>
    <m/>
    <m/>
    <x v="0"/>
    <n v="8640"/>
    <m/>
    <n v="9288"/>
    <m/>
    <x v="2"/>
    <d v="2002-11-19T00:00:00"/>
    <n v="8.23"/>
    <x v="0"/>
    <n v="5.96"/>
    <n v="0.06"/>
    <n v="506"/>
    <n v="6.23"/>
    <x v="1"/>
    <n v="590"/>
    <n v="248"/>
    <m/>
    <x v="0"/>
    <n v="7"/>
    <n v="1350"/>
    <x v="0"/>
    <s v="BP AMERICA PRODUCTION COMPANY"/>
    <n v="0.297404"/>
    <n v="4.9373999999999998E-3"/>
    <n v="22.010999999999999"/>
    <n v="0.15936339999999999"/>
    <n v="22.472704799999999"/>
    <n v="16.643899999999999"/>
    <n v="4.0647199999999994"/>
    <n v="0"/>
    <x v="1"/>
    <n v="0.14574000000000001"/>
    <n v="20.854359999999996"/>
    <n v="3.7351821718604003E-2"/>
    <n v="1363.25"/>
    <n v="4.8834423661660367E-3"/>
    <n v="1.3234009997764043E-2"/>
    <n v="2.1970653038614203E-4"/>
    <n v="0.98654628347184981"/>
    <n v="0.79810169192437463"/>
    <n v="0.19490984139527659"/>
    <n v="6.9884666803488593E-3"/>
    <x v="0"/>
    <m/>
    <x v="0"/>
    <m/>
    <m/>
    <x v="0"/>
    <n v="1217"/>
    <x v="0"/>
    <x v="0"/>
    <m/>
    <x v="0"/>
    <x v="0"/>
    <x v="0"/>
    <m/>
    <x v="0"/>
    <x v="0"/>
    <x v="0"/>
    <x v="0"/>
    <x v="0"/>
    <x v="0"/>
    <x v="0"/>
    <x v="0"/>
    <x v="0"/>
    <x v="0"/>
    <x v="0"/>
    <x v="0"/>
    <x v="0"/>
    <m/>
    <x v="0"/>
    <x v="0"/>
    <x v="0"/>
    <x v="0"/>
    <x v="0"/>
    <m/>
    <n v="20021119"/>
    <x v="0"/>
    <s v="BP AMERICA"/>
    <m/>
    <m/>
    <d v="2002-11-21T00:00:00"/>
  </r>
  <r>
    <x v="1"/>
    <s v="T18N R093W S11 fMESAVERDE"/>
    <m/>
    <x v="0"/>
    <x v="2"/>
    <s v="STANDARD DRAW"/>
    <s v="NW NE"/>
    <n v="11"/>
    <n v="18"/>
    <n v="93"/>
    <n v="41.554279999999999"/>
    <n v="-107.84126000000001"/>
    <s v="4900721359"/>
    <s v="CHAMPLIN 278 B2"/>
    <x v="0"/>
    <s v="MESAVERDE"/>
    <m/>
    <m/>
    <m/>
    <x v="0"/>
    <m/>
    <m/>
    <n v="9163"/>
    <m/>
    <x v="2"/>
    <d v="2002-11-19T00:00:00"/>
    <n v="7"/>
    <x v="0"/>
    <n v="11.8"/>
    <n v="1.07"/>
    <n v="2890"/>
    <n v="21.1"/>
    <x v="1"/>
    <n v="2849"/>
    <n v="2615"/>
    <m/>
    <x v="0"/>
    <n v="3"/>
    <n v="10126"/>
    <x v="0"/>
    <s v="BP AMERICA PRODUCTION COMPANY"/>
    <n v="0.58882000000000001"/>
    <n v="8.8050300000000012E-2"/>
    <n v="125.715"/>
    <n v="0.53973800000000005"/>
    <n v="126.93160829999999"/>
    <n v="80.370289999999997"/>
    <n v="42.859849999999994"/>
    <n v="0"/>
    <x v="1"/>
    <n v="6.2460000000000002E-2"/>
    <n v="123.29259999999999"/>
    <n v="1.4542990563235606E-2"/>
    <n v="8390.9699999999993"/>
    <n v="-9.3699455148439539E-2"/>
    <n v="4.6388760678769403E-3"/>
    <n v="6.9368300913587354E-4"/>
    <n v="0.9946674409229872"/>
    <n v="0.65186629205645763"/>
    <n v="0.34762710819627451"/>
    <n v="5.0659974726788152E-4"/>
    <x v="0"/>
    <m/>
    <x v="0"/>
    <m/>
    <m/>
    <x v="0"/>
    <n v="9850"/>
    <x v="0"/>
    <x v="0"/>
    <m/>
    <x v="0"/>
    <x v="0"/>
    <x v="0"/>
    <m/>
    <x v="0"/>
    <x v="0"/>
    <x v="0"/>
    <x v="0"/>
    <x v="0"/>
    <x v="0"/>
    <x v="0"/>
    <x v="0"/>
    <x v="0"/>
    <x v="0"/>
    <x v="0"/>
    <x v="0"/>
    <x v="0"/>
    <m/>
    <x v="0"/>
    <x v="0"/>
    <x v="0"/>
    <x v="0"/>
    <x v="0"/>
    <m/>
    <n v="20021119"/>
    <x v="0"/>
    <s v="BP AMERICA"/>
    <m/>
    <m/>
    <d v="2002-11-21T00:00:00"/>
  </r>
  <r>
    <x v="1"/>
    <s v="T18N R093W S09 fMESAVERDE/ALMOND"/>
    <n v="3665"/>
    <x v="0"/>
    <x v="2"/>
    <s v="ECHO SPRINGS"/>
    <s v="SE SE"/>
    <n v="9"/>
    <n v="18"/>
    <n v="93"/>
    <n v="41.546551000000001"/>
    <n v="-107.875694"/>
    <s v="4900722311"/>
    <s v="CHAMPLIN 261 H6"/>
    <x v="0"/>
    <s v="MESAVERDE/ALMOND"/>
    <m/>
    <m/>
    <m/>
    <x v="0"/>
    <s v="8808"/>
    <m/>
    <n v="9166"/>
    <n v="9164"/>
    <x v="2"/>
    <d v="2003-03-14T00:00:00"/>
    <n v="7.83"/>
    <x v="1"/>
    <n v="20.100000000000001"/>
    <n v="0"/>
    <n v="4760"/>
    <n v="17.8"/>
    <x v="1"/>
    <n v="7198"/>
    <n v="2375"/>
    <m/>
    <x v="0"/>
    <n v="73"/>
    <n v="15338"/>
    <x v="0"/>
    <s v="BP AMERICA PRODUCTION COMPANY"/>
    <n v="1.00299"/>
    <n v="0"/>
    <n v="207.06"/>
    <n v="0.45532400000000001"/>
    <n v="208.51831399999998"/>
    <n v="203.05557999999999"/>
    <n v="38.926250000000003"/>
    <n v="0"/>
    <x v="1"/>
    <n v="1.5198600000000002"/>
    <n v="243.50169"/>
    <n v="-7.739342438481997E-2"/>
    <n v="14443.9"/>
    <n v="-3.0021590294776308E-2"/>
    <n v="4.8100810943637311E-3"/>
    <n v="0"/>
    <n v="0.99518991890563624"/>
    <n v="0.83389803167279863"/>
    <n v="0.15986028680129488"/>
    <n v="6.2416815259064536E-3"/>
    <x v="0"/>
    <n v="5.35"/>
    <x v="0"/>
    <m/>
    <m/>
    <x v="0"/>
    <n v="22700"/>
    <x v="0"/>
    <x v="0"/>
    <m/>
    <x v="0"/>
    <x v="0"/>
    <x v="0"/>
    <m/>
    <x v="0"/>
    <x v="0"/>
    <x v="0"/>
    <x v="0"/>
    <x v="0"/>
    <x v="0"/>
    <x v="0"/>
    <x v="0"/>
    <x v="0"/>
    <x v="0"/>
    <x v="0"/>
    <x v="0"/>
    <x v="0"/>
    <m/>
    <x v="0"/>
    <x v="0"/>
    <x v="0"/>
    <x v="0"/>
    <x v="0"/>
    <m/>
    <n v="20030314"/>
    <x v="0"/>
    <s v="BP AMERICA"/>
    <m/>
    <m/>
    <d v="2003-03-16T00:00:00"/>
  </r>
  <r>
    <x v="1"/>
    <s v="T18N R093W S09 fMESAVERDE"/>
    <m/>
    <x v="0"/>
    <x v="2"/>
    <s v="STANDARD DRAW"/>
    <s v="SE NW"/>
    <n v="9"/>
    <n v="18"/>
    <n v="93"/>
    <n v="41.554169999999999"/>
    <n v="-107.88527999999999"/>
    <s v="4900721724"/>
    <s v="CHAMPLIN 261 H4"/>
    <x v="0"/>
    <s v="MESAVERDE"/>
    <m/>
    <m/>
    <m/>
    <x v="0"/>
    <n v="9004"/>
    <m/>
    <n v="9250"/>
    <n v="9251"/>
    <x v="2"/>
    <d v="2002-11-13T00:00:00"/>
    <m/>
    <x v="0"/>
    <n v="11.8"/>
    <n v="3.28"/>
    <n v="1410"/>
    <n v="4.47"/>
    <x v="1"/>
    <n v="1899"/>
    <n v="485"/>
    <m/>
    <x v="0"/>
    <n v="10"/>
    <n v="4072"/>
    <x v="0"/>
    <s v="BP AMERICA PRODUCTION COMPANY"/>
    <n v="0.58882000000000001"/>
    <n v="0.26991120000000002"/>
    <n v="61.335000000000001"/>
    <n v="0.11434259999999999"/>
    <n v="62.308073799999995"/>
    <n v="53.570789999999995"/>
    <n v="7.9491499999999995"/>
    <n v="0"/>
    <x v="1"/>
    <n v="0.20820000000000002"/>
    <n v="61.728139999999989"/>
    <n v="4.6755200133334479E-3"/>
    <n v="3823.55"/>
    <n v="-3.1467092222834357E-2"/>
    <n v="9.4501396703423699E-3"/>
    <n v="4.331881625266998E-3"/>
    <n v="0.98621797870439065"/>
    <n v="0.86785038395778658"/>
    <n v="0.12877676210558103"/>
    <n v="3.3728539366324672E-3"/>
    <x v="0"/>
    <n v="0.06"/>
    <x v="0"/>
    <m/>
    <m/>
    <x v="0"/>
    <m/>
    <x v="0"/>
    <x v="0"/>
    <m/>
    <x v="0"/>
    <x v="0"/>
    <x v="0"/>
    <m/>
    <x v="0"/>
    <x v="0"/>
    <x v="0"/>
    <x v="0"/>
    <x v="0"/>
    <x v="0"/>
    <x v="0"/>
    <x v="0"/>
    <x v="0"/>
    <x v="0"/>
    <x v="0"/>
    <x v="0"/>
    <x v="0"/>
    <m/>
    <x v="0"/>
    <x v="0"/>
    <x v="0"/>
    <x v="0"/>
    <x v="0"/>
    <m/>
    <n v="20021113"/>
    <x v="0"/>
    <s v="BP AMERICA"/>
    <m/>
    <m/>
    <d v="2002-11-15T00:00:00"/>
  </r>
  <r>
    <x v="1"/>
    <s v="T18N R093W S09 fMESAVERDE"/>
    <n v="5942"/>
    <x v="0"/>
    <x v="2"/>
    <s v="STANDARD DRAW"/>
    <s v="SE SE"/>
    <n v="9"/>
    <n v="18"/>
    <n v="93"/>
    <n v="41.544241999999997"/>
    <n v="-107.87267199999999"/>
    <s v="4900723398"/>
    <s v="CHAMPLIN 261 H12"/>
    <x v="0"/>
    <s v="MESAVERDE"/>
    <m/>
    <m/>
    <n v="426"/>
    <x v="0"/>
    <n v="8746"/>
    <n v="9172"/>
    <n v="9317"/>
    <n v="9315"/>
    <x v="2"/>
    <d v="1899-12-31T00:00:00"/>
    <n v="7.53"/>
    <x v="1"/>
    <n v="114"/>
    <n v="28"/>
    <n v="2970"/>
    <n v="0"/>
    <x v="1"/>
    <n v="5120"/>
    <n v="0"/>
    <n v="0"/>
    <x v="1"/>
    <n v="181"/>
    <n v="11000"/>
    <x v="0"/>
    <s v="BP AMERICA PRODUCTION COMPANY"/>
    <n v="5.6886000000000001"/>
    <n v="2.3041200000000002"/>
    <n v="129.19499999999999"/>
    <n v="0"/>
    <n v="137.18771999999998"/>
    <n v="144.43520000000001"/>
    <n v="0"/>
    <n v="0"/>
    <x v="1"/>
    <n v="3.7684200000000003"/>
    <n v="148.20362"/>
    <n v="-3.8599279151217469E-2"/>
    <n v="8413"/>
    <n v="-0.13326121671045177"/>
    <n v="4.1465810496741258E-2"/>
    <n v="1.6795380811052189E-2"/>
    <n v="0.94173880869220661"/>
    <n v="0.97457268587636392"/>
    <n v="0"/>
    <n v="2.5427314123636118E-2"/>
    <x v="1"/>
    <n v="22"/>
    <x v="1"/>
    <n v="0"/>
    <n v="0"/>
    <x v="1"/>
    <n v="18300"/>
    <x v="2"/>
    <x v="1"/>
    <n v="0"/>
    <x v="1"/>
    <x v="1"/>
    <x v="1"/>
    <n v="17"/>
    <x v="1"/>
    <x v="1"/>
    <x v="1"/>
    <x v="1"/>
    <x v="0"/>
    <x v="0"/>
    <x v="0"/>
    <x v="0"/>
    <x v="0"/>
    <x v="0"/>
    <x v="0"/>
    <x v="0"/>
    <x v="0"/>
    <m/>
    <x v="0"/>
    <x v="0"/>
    <x v="0"/>
    <x v="0"/>
    <x v="0"/>
    <m/>
    <n v="19000101"/>
    <x v="0"/>
    <s v="WYOMING ANALYTICAL LABS ROCK SPRINGS ID No D7893"/>
    <m/>
    <s v="8746-9172"/>
    <d v="2007-08-20T00:00:00"/>
  </r>
  <r>
    <x v="1"/>
    <s v="T18N R093W S09 fMESAVERDE"/>
    <m/>
    <x v="0"/>
    <x v="2"/>
    <s v="STANDARD DRAW"/>
    <s v="SE NW"/>
    <n v="9"/>
    <n v="18"/>
    <n v="93"/>
    <n v="41.551397999999999"/>
    <n v="-107.881354"/>
    <s v="4900722122"/>
    <s v="CHAMPLIN 261 H5"/>
    <x v="0"/>
    <s v="MESAVERDE"/>
    <m/>
    <m/>
    <m/>
    <x v="0"/>
    <m/>
    <n v="8811"/>
    <n v="9241"/>
    <n v="9233"/>
    <x v="2"/>
    <d v="2002-11-13T00:00:00"/>
    <n v="6.28"/>
    <x v="0"/>
    <n v="16.3"/>
    <n v="2.35"/>
    <n v="2100"/>
    <n v="5.4"/>
    <x v="1"/>
    <n v="2849"/>
    <n v="970"/>
    <m/>
    <x v="0"/>
    <n v="26"/>
    <n v="6162"/>
    <x v="0"/>
    <s v="BP AMERICA PRODUCTION COMPANY"/>
    <n v="0.81337000000000004"/>
    <n v="0.19338150000000001"/>
    <n v="91.35"/>
    <n v="0.138132"/>
    <n v="92.4948835"/>
    <n v="80.370289999999997"/>
    <n v="15.898299999999999"/>
    <n v="0"/>
    <x v="1"/>
    <n v="0.54132000000000002"/>
    <n v="96.809909999999988"/>
    <n v="-2.2794068867569316E-2"/>
    <n v="5969.05"/>
    <n v="-1.5905465726379815E-2"/>
    <n v="8.7936755982832293E-3"/>
    <n v="2.0907264562369009E-3"/>
    <n v="0.98911559794547976"/>
    <n v="0.8301865996983161"/>
    <n v="0.16422182398475529"/>
    <n v="5.5915763169287125E-3"/>
    <x v="0"/>
    <n v="46.8"/>
    <x v="0"/>
    <m/>
    <m/>
    <x v="0"/>
    <n v="9660"/>
    <x v="0"/>
    <x v="0"/>
    <m/>
    <x v="0"/>
    <x v="0"/>
    <x v="0"/>
    <m/>
    <x v="0"/>
    <x v="0"/>
    <x v="0"/>
    <x v="0"/>
    <x v="0"/>
    <x v="0"/>
    <x v="0"/>
    <x v="0"/>
    <x v="0"/>
    <x v="0"/>
    <x v="0"/>
    <x v="0"/>
    <x v="0"/>
    <m/>
    <x v="0"/>
    <x v="0"/>
    <x v="0"/>
    <x v="0"/>
    <x v="0"/>
    <m/>
    <n v="20021113"/>
    <x v="0"/>
    <s v="BP AMERICA"/>
    <m/>
    <m/>
    <d v="2002-11-15T00:00:00"/>
  </r>
  <r>
    <x v="1"/>
    <s v="T18N R093W S07 fMESAVERDE/ALMOND"/>
    <n v="3703"/>
    <x v="0"/>
    <x v="2"/>
    <s v="STANDARD DRAW"/>
    <s v="LOT 2"/>
    <n v="7"/>
    <n v="18"/>
    <n v="93"/>
    <n v="41.554631999999998"/>
    <n v="-107.925375"/>
    <s v="4900722305"/>
    <s v="EIGHT MILE 07-04"/>
    <x v="0"/>
    <s v="MESAVERDE/ALMOND"/>
    <m/>
    <m/>
    <m/>
    <x v="0"/>
    <s v="9135"/>
    <m/>
    <n v="9520"/>
    <n v="9515"/>
    <x v="2"/>
    <d v="2003-02-05T00:00:00"/>
    <n v="8.3000000000000007"/>
    <x v="1"/>
    <n v="56.6"/>
    <n v="9.44"/>
    <n v="3410"/>
    <n v="32.200000000000003"/>
    <x v="1"/>
    <n v="4149"/>
    <n v="2108"/>
    <n v="53"/>
    <x v="0"/>
    <n v="6"/>
    <n v="9760"/>
    <x v="0"/>
    <s v="BP AMERICA PRODUCTION COMPANY"/>
    <n v="2.8243399999999999"/>
    <n v="0.7768176"/>
    <n v="148.33500000000001"/>
    <n v="0.82367600000000007"/>
    <n v="152.75983359999998"/>
    <n v="117.04329"/>
    <n v="34.55012"/>
    <n v="1.7664899999999999"/>
    <x v="1"/>
    <n v="0.12492"/>
    <n v="153.48482000000001"/>
    <n v="-2.3673438588318082E-3"/>
    <n v="9824.24"/>
    <n v="3.2801885597807108E-3"/>
    <n v="1.8488760647615683E-2"/>
    <n v="5.0852215644204531E-3"/>
    <n v="0.9764260177879639"/>
    <n v="0.76257241595618375"/>
    <n v="0.2251044761299521"/>
    <n v="8.1389156269655847E-4"/>
    <x v="0"/>
    <n v="0.25"/>
    <x v="0"/>
    <m/>
    <m/>
    <x v="0"/>
    <n v="15290"/>
    <x v="0"/>
    <x v="0"/>
    <m/>
    <x v="0"/>
    <x v="0"/>
    <x v="0"/>
    <n v="17.2"/>
    <x v="0"/>
    <x v="0"/>
    <x v="0"/>
    <x v="0"/>
    <x v="0"/>
    <x v="0"/>
    <x v="0"/>
    <x v="0"/>
    <x v="0"/>
    <x v="0"/>
    <x v="0"/>
    <x v="0"/>
    <x v="0"/>
    <m/>
    <x v="0"/>
    <x v="0"/>
    <x v="0"/>
    <x v="0"/>
    <x v="0"/>
    <m/>
    <n v="20030205"/>
    <x v="0"/>
    <s v="BP AMERICA"/>
    <m/>
    <m/>
    <d v="2003-02-07T00:00:00"/>
  </r>
  <r>
    <x v="1"/>
    <s v="T18N R093W S07 fMESAVERDE/ALMOND"/>
    <n v="3704"/>
    <x v="0"/>
    <x v="2"/>
    <s v="STANDARD DRAW"/>
    <s v="SW NE"/>
    <n v="7"/>
    <n v="18"/>
    <n v="93"/>
    <n v="41.551074"/>
    <n v="-107.916918"/>
    <s v="4900722310"/>
    <s v="EIGHT MILE 07-05"/>
    <x v="0"/>
    <s v="MESAVERDE/ALMOND"/>
    <m/>
    <m/>
    <m/>
    <x v="0"/>
    <s v="9092"/>
    <m/>
    <n v="9496"/>
    <n v="9490"/>
    <x v="2"/>
    <d v="2003-02-05T00:00:00"/>
    <n v="8.1"/>
    <x v="1"/>
    <n v="24.4"/>
    <n v="3.4"/>
    <n v="2510"/>
    <n v="20.8"/>
    <x v="1"/>
    <n v="2999"/>
    <n v="2242"/>
    <m/>
    <x v="0"/>
    <n v="20"/>
    <n v="7440"/>
    <x v="0"/>
    <s v="BP AMERICA PRODUCTION COMPANY"/>
    <n v="1.21756"/>
    <n v="0.27978599999999998"/>
    <n v="109.185"/>
    <n v="0.53206399999999998"/>
    <n v="111.21440999999999"/>
    <n v="84.601789999999994"/>
    <n v="36.746379999999995"/>
    <n v="0"/>
    <x v="1"/>
    <n v="0.41640000000000005"/>
    <n v="121.76456999999998"/>
    <n v="-4.5283741906673267E-2"/>
    <n v="7819.6"/>
    <n v="2.4876143542425774E-2"/>
    <n v="1.0947861882286658E-2"/>
    <n v="2.5157351461919369E-3"/>
    <n v="0.98653640297152145"/>
    <n v="0.69479808453312819"/>
    <n v="0.30178220150574181"/>
    <n v="3.4197139611300735E-3"/>
    <x v="0"/>
    <n v="0.25"/>
    <x v="0"/>
    <m/>
    <m/>
    <x v="0"/>
    <n v="11220"/>
    <x v="0"/>
    <x v="0"/>
    <m/>
    <x v="0"/>
    <x v="0"/>
    <x v="0"/>
    <n v="4.3"/>
    <x v="0"/>
    <x v="0"/>
    <x v="0"/>
    <x v="0"/>
    <x v="0"/>
    <x v="0"/>
    <x v="0"/>
    <x v="0"/>
    <x v="0"/>
    <x v="0"/>
    <x v="0"/>
    <x v="0"/>
    <x v="0"/>
    <m/>
    <x v="0"/>
    <x v="0"/>
    <x v="0"/>
    <x v="0"/>
    <x v="0"/>
    <m/>
    <n v="20030205"/>
    <x v="0"/>
    <s v="BP AMERICA"/>
    <m/>
    <m/>
    <d v="2003-02-07T00:00:00"/>
  </r>
  <r>
    <x v="1"/>
    <s v="T18N R093W S07 fMESAVERDE"/>
    <n v="5934"/>
    <x v="0"/>
    <x v="2"/>
    <s v="STANDARD DRAW"/>
    <s v="SW SW"/>
    <n v="7"/>
    <n v="18"/>
    <n v="93"/>
    <n v="41.545166999999999"/>
    <n v="-107.92712899999999"/>
    <s v="4900723399"/>
    <s v="7-130 EIGHT MILE LAKE"/>
    <x v="0"/>
    <s v="MESAVERDE"/>
    <m/>
    <m/>
    <n v="355"/>
    <x v="0"/>
    <n v="9139"/>
    <n v="9494"/>
    <n v="9653"/>
    <n v="9650"/>
    <x v="2"/>
    <d v="1899-12-31T00:00:00"/>
    <n v="7.27"/>
    <x v="1"/>
    <n v="64"/>
    <n v="8"/>
    <n v="1970"/>
    <n v="0"/>
    <x v="1"/>
    <n v="3430"/>
    <n v="0"/>
    <n v="0"/>
    <x v="1"/>
    <n v="49"/>
    <n v="8520"/>
    <x v="0"/>
    <s v="BP AMERICA PRODUCTION COMPANY"/>
    <n v="3.1936"/>
    <n v="0.65832000000000002"/>
    <n v="85.694999999999993"/>
    <n v="0"/>
    <n v="89.54692"/>
    <n v="96.760300000000001"/>
    <n v="0"/>
    <n v="0"/>
    <x v="1"/>
    <n v="1.0201800000000001"/>
    <n v="97.780479999999997"/>
    <n v="-4.3952779999081801E-2"/>
    <n v="5521"/>
    <n v="-0.21358877572822449"/>
    <n v="3.566398486960802E-2"/>
    <n v="7.3516766405812735E-3"/>
    <n v="0.95698433848981068"/>
    <n v="0.98956662924951899"/>
    <n v="0"/>
    <n v="1.0433370750481079E-2"/>
    <x v="1"/>
    <n v="22"/>
    <x v="1"/>
    <n v="0"/>
    <n v="0"/>
    <x v="1"/>
    <n v="14300"/>
    <x v="2"/>
    <x v="1"/>
    <n v="0"/>
    <x v="1"/>
    <x v="1"/>
    <x v="1"/>
    <n v="13"/>
    <x v="1"/>
    <x v="1"/>
    <x v="1"/>
    <x v="1"/>
    <x v="0"/>
    <x v="0"/>
    <x v="0"/>
    <x v="0"/>
    <x v="0"/>
    <x v="0"/>
    <x v="0"/>
    <x v="0"/>
    <x v="0"/>
    <m/>
    <x v="0"/>
    <x v="0"/>
    <x v="0"/>
    <x v="0"/>
    <x v="0"/>
    <m/>
    <n v="19000101"/>
    <x v="0"/>
    <s v="WYOMING ANALYTICAL LABS ROCK SPRINGS ID No D7885"/>
    <m/>
    <s v="9139-9494"/>
    <d v="2007-08-20T00:00:00"/>
  </r>
  <r>
    <x v="1"/>
    <s v="T18N R093W S07 fMESAVERDE"/>
    <n v="3482"/>
    <x v="0"/>
    <x v="2"/>
    <s v="STANDARD DRAW"/>
    <s v="NE SW"/>
    <n v="7"/>
    <n v="18"/>
    <n v="93"/>
    <n v="41.547780000000003"/>
    <n v="-107.92444"/>
    <s v="4900721782"/>
    <s v="EIGHT MILE LAKE 07-02"/>
    <x v="0"/>
    <s v="MESAVERDE"/>
    <m/>
    <m/>
    <m/>
    <x v="0"/>
    <s v="9105"/>
    <m/>
    <n v="9485"/>
    <n v="9450"/>
    <x v="2"/>
    <d v="2002-11-19T00:00:00"/>
    <n v="7.02"/>
    <x v="1"/>
    <n v="7.61"/>
    <m/>
    <n v="1620"/>
    <n v="4.82"/>
    <x v="1"/>
    <n v="1550"/>
    <n v="1267"/>
    <m/>
    <x v="0"/>
    <n v="39"/>
    <n v="4306"/>
    <x v="0"/>
    <s v="BP AMERICA PRODUCTION CO"/>
    <n v="0.37973899999999999"/>
    <n v="0"/>
    <n v="70.47"/>
    <n v="0.12329560000000001"/>
    <n v="70.973034600000005"/>
    <n v="43.725499999999997"/>
    <n v="20.766129999999997"/>
    <n v="0"/>
    <x v="1"/>
    <n v="0.81198000000000004"/>
    <n v="65.303609999999992"/>
    <n v="4.1602320167486821E-2"/>
    <n v="4488.43"/>
    <n v="2.074381170809254E-2"/>
    <n v="5.3504686975861674E-3"/>
    <n v="0"/>
    <n v="0.99464953130241385"/>
    <n v="0.66957247845869472"/>
    <n v="0.31799359943500827"/>
    <n v="1.2433922106297035E-2"/>
    <x v="0"/>
    <n v="0.28000000000000003"/>
    <x v="0"/>
    <m/>
    <m/>
    <x v="0"/>
    <n v="6280"/>
    <x v="0"/>
    <x v="0"/>
    <m/>
    <x v="0"/>
    <x v="0"/>
    <x v="0"/>
    <m/>
    <x v="0"/>
    <x v="0"/>
    <x v="0"/>
    <x v="0"/>
    <x v="0"/>
    <x v="0"/>
    <x v="0"/>
    <x v="0"/>
    <x v="0"/>
    <x v="0"/>
    <x v="0"/>
    <x v="0"/>
    <x v="0"/>
    <m/>
    <x v="0"/>
    <x v="0"/>
    <x v="0"/>
    <x v="0"/>
    <x v="0"/>
    <m/>
    <n v="20021119"/>
    <x v="0"/>
    <s v="BP AMERICA"/>
    <m/>
    <m/>
    <d v="2002-11-21T00:00:00"/>
  </r>
  <r>
    <x v="1"/>
    <s v="T18N R093W S07 fMESAVERDE"/>
    <n v="3481"/>
    <x v="0"/>
    <x v="2"/>
    <s v="STANDARD DRAW"/>
    <s v="C NE"/>
    <n v="7"/>
    <n v="18"/>
    <n v="93"/>
    <n v="41.554639999999999"/>
    <n v="-107.91504999999999"/>
    <s v="4900721445"/>
    <s v="EIGHT MILE LAKE 07-01"/>
    <x v="0"/>
    <s v="MESAVERDE"/>
    <m/>
    <m/>
    <m/>
    <x v="0"/>
    <s v="9064"/>
    <m/>
    <n v="9810"/>
    <m/>
    <x v="2"/>
    <d v="2002-11-19T00:00:00"/>
    <n v="6.85"/>
    <x v="1"/>
    <n v="22.9"/>
    <n v="5.13"/>
    <n v="2560"/>
    <n v="15.4"/>
    <x v="1"/>
    <n v="3049"/>
    <n v="1483"/>
    <m/>
    <x v="0"/>
    <n v="11"/>
    <n v="7336"/>
    <x v="0"/>
    <s v="BP AMERICA PRODUCTION CO"/>
    <n v="1.1427099999999999"/>
    <n v="0.42214770000000001"/>
    <n v="111.36"/>
    <n v="0.393932"/>
    <n v="113.3187897"/>
    <n v="86.012289999999993"/>
    <n v="24.306369999999998"/>
    <n v="0"/>
    <x v="1"/>
    <n v="0.22902000000000003"/>
    <n v="110.54768"/>
    <n v="1.2378404428825443E-2"/>
    <n v="7146.43"/>
    <n v="-1.308965415334303E-2"/>
    <n v="1.0084029339046143E-2"/>
    <n v="3.7253107019373684E-3"/>
    <n v="0.98619065995901645"/>
    <n v="0.77805603880606078"/>
    <n v="0.2198722759265504"/>
    <n v="2.0716852673886964E-3"/>
    <x v="0"/>
    <m/>
    <x v="0"/>
    <m/>
    <m/>
    <x v="0"/>
    <n v="11720"/>
    <x v="0"/>
    <x v="0"/>
    <m/>
    <x v="0"/>
    <x v="0"/>
    <x v="0"/>
    <m/>
    <x v="0"/>
    <x v="0"/>
    <x v="0"/>
    <x v="0"/>
    <x v="0"/>
    <x v="0"/>
    <x v="0"/>
    <x v="0"/>
    <x v="0"/>
    <x v="0"/>
    <x v="0"/>
    <x v="0"/>
    <x v="0"/>
    <m/>
    <x v="0"/>
    <x v="0"/>
    <x v="0"/>
    <x v="0"/>
    <x v="0"/>
    <m/>
    <n v="20021119"/>
    <x v="0"/>
    <s v="BP AMERICA"/>
    <m/>
    <m/>
    <d v="2002-11-21T00:00:00"/>
  </r>
  <r>
    <x v="1"/>
    <s v="T18N R093W S07 fMESAVERDE"/>
    <n v="3483"/>
    <x v="0"/>
    <x v="2"/>
    <s v="STANDARD DRAW"/>
    <s v="C SE"/>
    <n v="7"/>
    <n v="18"/>
    <n v="93"/>
    <n v="41.547939999999997"/>
    <n v="-107.91516"/>
    <s v="4900721780"/>
    <s v="EIGHT MILE LAKE 07-03"/>
    <x v="0"/>
    <s v="MESAVERDE"/>
    <m/>
    <m/>
    <m/>
    <x v="0"/>
    <s v="9048"/>
    <m/>
    <n v="9434"/>
    <n v="9400"/>
    <x v="2"/>
    <d v="2002-11-13T00:00:00"/>
    <n v="6.92"/>
    <x v="1"/>
    <n v="4.3600000000000003"/>
    <m/>
    <n v="2270"/>
    <n v="28.5"/>
    <x v="1"/>
    <n v="2149"/>
    <n v="1671"/>
    <m/>
    <x v="0"/>
    <n v="22"/>
    <n v="6292"/>
    <x v="0"/>
    <s v="BP AMERICA PRODUCTION CO"/>
    <n v="0.21756400000000001"/>
    <n v="0"/>
    <n v="98.745000000000005"/>
    <n v="0.72902999999999996"/>
    <n v="99.691593999999981"/>
    <n v="60.623289999999997"/>
    <n v="27.387689999999996"/>
    <n v="0"/>
    <x v="1"/>
    <n v="0.45804000000000006"/>
    <n v="88.469019999999986"/>
    <n v="5.964358725997778E-2"/>
    <n v="6144.86"/>
    <n v="-1.1830960547919604E-2"/>
    <n v="2.1823705617546856E-3"/>
    <n v="0"/>
    <n v="0.99781762943824537"/>
    <n v="0.68524880234911623"/>
    <n v="0.30957379204607444"/>
    <n v="5.177405604809459E-3"/>
    <x v="0"/>
    <n v="0.78"/>
    <x v="0"/>
    <m/>
    <m/>
    <x v="0"/>
    <n v="9130"/>
    <x v="0"/>
    <x v="0"/>
    <m/>
    <x v="0"/>
    <x v="0"/>
    <x v="0"/>
    <m/>
    <x v="0"/>
    <x v="0"/>
    <x v="0"/>
    <x v="0"/>
    <x v="0"/>
    <x v="0"/>
    <x v="0"/>
    <x v="0"/>
    <x v="0"/>
    <x v="0"/>
    <x v="0"/>
    <x v="0"/>
    <x v="0"/>
    <m/>
    <x v="0"/>
    <x v="0"/>
    <x v="0"/>
    <x v="0"/>
    <x v="0"/>
    <m/>
    <n v="20021113"/>
    <x v="0"/>
    <s v="BP AMERICA"/>
    <m/>
    <m/>
    <d v="2002-11-15T00:00:00"/>
  </r>
  <r>
    <x v="1"/>
    <s v="T18N R093W S05 fMESAVERDE/ALMOND"/>
    <n v="3659"/>
    <x v="0"/>
    <x v="2"/>
    <s v="STANDARD DRAW"/>
    <s v="SE NW"/>
    <n v="5"/>
    <n v="18"/>
    <n v="93"/>
    <n v="41.565727000000003"/>
    <n v="-107.90222300000001"/>
    <s v="4900722112"/>
    <s v="CHAMPLIN 222 H5"/>
    <x v="0"/>
    <s v="MESAVERDE/ALMOND"/>
    <m/>
    <m/>
    <m/>
    <x v="0"/>
    <s v="9010"/>
    <m/>
    <n v="9470"/>
    <n v="9470"/>
    <x v="2"/>
    <d v="2003-03-14T00:00:00"/>
    <n v="7.78"/>
    <x v="1"/>
    <n v="25"/>
    <n v="0"/>
    <n v="3110"/>
    <n v="19.399999999999999"/>
    <x v="1"/>
    <n v="4599"/>
    <n v="1548"/>
    <m/>
    <x v="0"/>
    <n v="13"/>
    <n v="10010"/>
    <x v="0"/>
    <s v="BP AMERICA PRODUCTION COMPANY"/>
    <n v="1.2475000000000001"/>
    <n v="0"/>
    <n v="135.285"/>
    <n v="0.49625199999999992"/>
    <n v="137.028752"/>
    <n v="129.73778999999999"/>
    <n v="25.371719999999996"/>
    <n v="0"/>
    <x v="1"/>
    <n v="0.27066000000000001"/>
    <n v="155.38016999999999"/>
    <n v="-6.2759432490914202E-2"/>
    <n v="9314.4"/>
    <n v="-3.5995942952950687E-2"/>
    <n v="9.1039287871497229E-3"/>
    <n v="0"/>
    <n v="0.99089607121285028"/>
    <n v="0.83497006085139436"/>
    <n v="0.16328801802701076"/>
    <n v="1.7419211215948601E-3"/>
    <x v="0"/>
    <n v="0"/>
    <x v="0"/>
    <m/>
    <m/>
    <x v="0"/>
    <n v="14020"/>
    <x v="0"/>
    <x v="0"/>
    <m/>
    <x v="0"/>
    <x v="0"/>
    <x v="0"/>
    <n v="9.35"/>
    <x v="0"/>
    <x v="0"/>
    <x v="0"/>
    <x v="0"/>
    <x v="0"/>
    <x v="0"/>
    <x v="0"/>
    <x v="0"/>
    <x v="0"/>
    <x v="0"/>
    <x v="0"/>
    <x v="0"/>
    <x v="0"/>
    <m/>
    <x v="0"/>
    <x v="0"/>
    <x v="0"/>
    <x v="0"/>
    <x v="0"/>
    <m/>
    <n v="20030314"/>
    <x v="0"/>
    <s v="BP AMERICA"/>
    <m/>
    <m/>
    <d v="2003-03-16T00:00:00"/>
  </r>
  <r>
    <x v="1"/>
    <s v="T18N R093W S05 fMESAVERDE/ALMOND"/>
    <m/>
    <x v="0"/>
    <x v="2"/>
    <s v="STANDARD DRAW"/>
    <s v=" C NE"/>
    <n v="5"/>
    <n v="18"/>
    <n v="93"/>
    <n v="41.568876000000003"/>
    <n v="-107.89573799999999"/>
    <s v="4900721395"/>
    <s v="222 H2 CHA"/>
    <x v="0"/>
    <s v="MESAVERDE/ALMOND"/>
    <m/>
    <m/>
    <m/>
    <x v="0"/>
    <m/>
    <m/>
    <n v="9515"/>
    <n v="9475"/>
    <x v="2"/>
    <d v="1996-02-14T00:00:00"/>
    <n v="7.46"/>
    <x v="0"/>
    <n v="19"/>
    <n v="3.7"/>
    <n v="2260"/>
    <n v="33.799999999999997"/>
    <x v="1"/>
    <n v="2870"/>
    <n v="1876"/>
    <n v="0"/>
    <x v="1"/>
    <n v="17.899999999999999"/>
    <n v="7533"/>
    <x v="0"/>
    <s v="AMOCO PRODUCTION COMPANY"/>
    <n v="0.94809999999999994"/>
    <n v="0.30447300000000005"/>
    <n v="98.31"/>
    <n v="0.86460399999999993"/>
    <n v="100.42717699999999"/>
    <n v="80.962699999999998"/>
    <n v="30.747639999999997"/>
    <n v="0"/>
    <x v="1"/>
    <n v="0.37267800000000001"/>
    <n v="112.083018"/>
    <n v="-5.4848385038656668E-2"/>
    <n v="7080.4"/>
    <n v="-3.0971574034790013E-2"/>
    <n v="9.4406716221845013E-3"/>
    <n v="3.0317789376873563E-3"/>
    <n v="0.98752754944012811"/>
    <n v="0.72234582405695036"/>
    <n v="0.2743291584100635"/>
    <n v="3.32501753298613E-3"/>
    <x v="8"/>
    <n v="0.3"/>
    <x v="1"/>
    <n v="0"/>
    <n v="0"/>
    <x v="0"/>
    <n v="9568"/>
    <x v="0"/>
    <x v="1"/>
    <m/>
    <x v="1"/>
    <x v="1"/>
    <x v="1"/>
    <n v="0"/>
    <x v="1"/>
    <x v="1"/>
    <x v="1"/>
    <x v="1"/>
    <x v="0"/>
    <x v="0"/>
    <x v="0"/>
    <x v="0"/>
    <x v="0"/>
    <x v="0"/>
    <x v="0"/>
    <x v="0"/>
    <x v="0"/>
    <m/>
    <x v="0"/>
    <x v="0"/>
    <x v="0"/>
    <x v="0"/>
    <x v="0"/>
    <m/>
    <n v="19960214"/>
    <x v="1"/>
    <s v="WYOMING ANALYTICAL LABS ROCK SPRINGS"/>
    <m/>
    <m/>
    <d v="1996-02-28T00:00:00"/>
  </r>
  <r>
    <x v="1"/>
    <s v="T18N R093W S03 fMESAVERDE/ALMOND"/>
    <n v="3564"/>
    <x v="0"/>
    <x v="2"/>
    <s v="ECHO SPRINGS"/>
    <s v="NE NW"/>
    <n v="3"/>
    <n v="18"/>
    <n v="93"/>
    <n v="41.56917"/>
    <n v="-107.86639"/>
    <s v="4900721731"/>
    <s v="CHAMPLIN 261 C4"/>
    <x v="0"/>
    <s v="MESAVERDE/ALMOND"/>
    <m/>
    <m/>
    <m/>
    <x v="0"/>
    <s v="8840"/>
    <m/>
    <n v="9260"/>
    <n v="9211"/>
    <x v="2"/>
    <d v="2003-01-06T00:00:00"/>
    <n v="7.8"/>
    <x v="1"/>
    <n v="131"/>
    <n v="302"/>
    <n v="2380"/>
    <n v="12.5"/>
    <x v="1"/>
    <n v="3949"/>
    <n v="1186"/>
    <m/>
    <x v="0"/>
    <n v="27"/>
    <n v="7912"/>
    <x v="0"/>
    <s v="BP AMERICA PRODUCTION CO"/>
    <n v="6.5369000000000002"/>
    <n v="24.851580000000002"/>
    <n v="103.53"/>
    <n v="0.31974999999999998"/>
    <n v="135.23822999999999"/>
    <n v="111.40128999999999"/>
    <n v="19.43854"/>
    <n v="0"/>
    <x v="1"/>
    <n v="0.56214000000000008"/>
    <n v="131.40196999999998"/>
    <n v="1.4387402949742802E-2"/>
    <n v="7987.5"/>
    <n v="4.7485769992767065E-3"/>
    <n v="4.8336184228379805E-2"/>
    <n v="0.18376149998413913"/>
    <n v="0.76790231578748103"/>
    <n v="0.84779010542992628"/>
    <n v="0.14793187651600659"/>
    <n v="4.278018054067227E-3"/>
    <x v="0"/>
    <n v="0.2"/>
    <x v="0"/>
    <m/>
    <m/>
    <x v="0"/>
    <n v="12180"/>
    <x v="0"/>
    <x v="0"/>
    <m/>
    <x v="0"/>
    <x v="0"/>
    <x v="0"/>
    <m/>
    <x v="0"/>
    <x v="0"/>
    <x v="0"/>
    <x v="0"/>
    <x v="0"/>
    <x v="0"/>
    <x v="0"/>
    <x v="0"/>
    <x v="0"/>
    <x v="0"/>
    <x v="0"/>
    <x v="0"/>
    <x v="0"/>
    <m/>
    <x v="0"/>
    <x v="0"/>
    <x v="0"/>
    <x v="0"/>
    <x v="0"/>
    <m/>
    <n v="200316"/>
    <x v="0"/>
    <s v="BP AMERICA"/>
    <m/>
    <m/>
    <d v="2003-01-08T00:00:00"/>
  </r>
  <r>
    <x v="1"/>
    <s v="T18N R093W S03 fMESAVERDE/ALMOND"/>
    <n v="3664"/>
    <x v="0"/>
    <x v="2"/>
    <s v="STANDARD DRAW"/>
    <s v="SE NW"/>
    <n v="3"/>
    <n v="18"/>
    <n v="93"/>
    <n v="41.565866999999997"/>
    <n v="-107.86332"/>
    <s v="4900722110"/>
    <s v="CHAMPLIN 261 C5"/>
    <x v="0"/>
    <s v="MESAVERDE/ALMOND"/>
    <m/>
    <m/>
    <m/>
    <x v="0"/>
    <s v="8734"/>
    <m/>
    <n v="9164"/>
    <n v="9161"/>
    <x v="2"/>
    <d v="2003-02-06T00:00:00"/>
    <n v="8.26"/>
    <x v="1"/>
    <n v="43.8"/>
    <n v="5.63"/>
    <n v="5120"/>
    <n v="37.200000000000003"/>
    <x v="1"/>
    <n v="6898"/>
    <n v="2509"/>
    <m/>
    <x v="0"/>
    <n v="41"/>
    <n v="14714"/>
    <x v="0"/>
    <s v="BP AMERICA PRODUCTION COMPANY"/>
    <n v="2.1856199999999997"/>
    <n v="0.4632927"/>
    <n v="222.72"/>
    <n v="0.95157599999999998"/>
    <n v="226.32048869999997"/>
    <n v="194.59258"/>
    <n v="41.122509999999998"/>
    <n v="0"/>
    <x v="1"/>
    <n v="0.85362000000000005"/>
    <n v="236.56871000000001"/>
    <n v="-2.2139685541986358E-2"/>
    <n v="14654.63"/>
    <n v="-2.0215447571098476E-3"/>
    <n v="9.6571901755530282E-3"/>
    <n v="2.0470647737691988E-3"/>
    <n v="0.98829574505067774"/>
    <n v="0.82256262884470221"/>
    <n v="0.17382903258846022"/>
    <n v="3.6083385668375162E-3"/>
    <x v="0"/>
    <n v="15.6"/>
    <x v="0"/>
    <m/>
    <m/>
    <x v="0"/>
    <n v="20600"/>
    <x v="0"/>
    <x v="0"/>
    <m/>
    <x v="0"/>
    <x v="0"/>
    <x v="0"/>
    <n v="25.8"/>
    <x v="0"/>
    <x v="0"/>
    <x v="0"/>
    <x v="0"/>
    <x v="0"/>
    <x v="0"/>
    <x v="0"/>
    <x v="0"/>
    <x v="0"/>
    <x v="0"/>
    <x v="0"/>
    <x v="0"/>
    <x v="0"/>
    <m/>
    <x v="0"/>
    <x v="0"/>
    <x v="0"/>
    <x v="0"/>
    <x v="0"/>
    <m/>
    <n v="20030206"/>
    <x v="0"/>
    <s v="BP AMERICA"/>
    <m/>
    <m/>
    <d v="2003-02-08T00:00:00"/>
  </r>
  <r>
    <x v="1"/>
    <s v="T18N R093W S03 fMESAVERDE/ALMOND"/>
    <n v="3321"/>
    <x v="0"/>
    <x v="2"/>
    <s v="STANDARD DRAW"/>
    <s v="C NE"/>
    <n v="3"/>
    <n v="18"/>
    <n v="93"/>
    <n v="41.568689999999997"/>
    <n v="-107.85724"/>
    <s v="4900721343"/>
    <s v="CHAMPLIN 261 C2"/>
    <x v="0"/>
    <s v="MESAVERDE/ALMOND"/>
    <m/>
    <m/>
    <m/>
    <x v="0"/>
    <s v="8708"/>
    <m/>
    <n v="9236"/>
    <n v="9156"/>
    <x v="2"/>
    <d v="2002-11-11T00:00:00"/>
    <n v="7.2"/>
    <x v="1"/>
    <n v="9.51"/>
    <m/>
    <n v="2470"/>
    <n v="11.1"/>
    <x v="1"/>
    <n v="2849"/>
    <n v="1240"/>
    <m/>
    <x v="0"/>
    <n v="24"/>
    <n v="6824"/>
    <x v="0"/>
    <s v="BP AMERICA PRODUCTION COMPANY"/>
    <n v="0.474549"/>
    <n v="0"/>
    <n v="107.44499999999999"/>
    <n v="0.28393799999999997"/>
    <n v="108.203487"/>
    <n v="80.370289999999997"/>
    <n v="20.323599999999999"/>
    <n v="0"/>
    <x v="1"/>
    <n v="0.49968000000000001"/>
    <n v="101.19356999999999"/>
    <n v="3.3476673934342838E-2"/>
    <n v="6603.61"/>
    <n v="-1.6413196391613951E-2"/>
    <n v="4.3857089374578105E-3"/>
    <n v="0"/>
    <n v="0.99561429106254218"/>
    <n v="0.79422328908842732"/>
    <n v="0.20083884776473446"/>
    <n v="4.9378631468382827E-3"/>
    <x v="0"/>
    <n v="0.06"/>
    <x v="0"/>
    <m/>
    <m/>
    <x v="0"/>
    <n v="10340"/>
    <x v="0"/>
    <x v="0"/>
    <m/>
    <x v="0"/>
    <x v="0"/>
    <x v="0"/>
    <m/>
    <x v="0"/>
    <x v="0"/>
    <x v="0"/>
    <x v="0"/>
    <x v="0"/>
    <x v="0"/>
    <x v="0"/>
    <x v="0"/>
    <x v="0"/>
    <x v="0"/>
    <x v="0"/>
    <x v="0"/>
    <x v="0"/>
    <m/>
    <x v="0"/>
    <x v="0"/>
    <x v="0"/>
    <x v="0"/>
    <x v="0"/>
    <m/>
    <n v="20021111"/>
    <x v="0"/>
    <s v="BP AMERICA"/>
    <m/>
    <m/>
    <d v="2002-11-13T00:00:00"/>
  </r>
  <r>
    <x v="1"/>
    <s v="T18N R093W S03 fMESAVERDE/ALMOND"/>
    <m/>
    <x v="0"/>
    <x v="2"/>
    <s v="STANDARD DRAW"/>
    <s v=" C SW"/>
    <n v="3"/>
    <n v="18"/>
    <n v="93"/>
    <n v="41.561478999999999"/>
    <n v="-107.86668299999999"/>
    <s v="4900720421"/>
    <s v="261-C"/>
    <x v="0"/>
    <s v="MESAVERDE/ALMOND"/>
    <m/>
    <m/>
    <m/>
    <x v="0"/>
    <m/>
    <m/>
    <n v="9342"/>
    <n v="9300"/>
    <x v="2"/>
    <d v="1981-06-09T00:00:00"/>
    <n v="7"/>
    <x v="0"/>
    <n v="260.64999999999998"/>
    <n v="87.48"/>
    <n v="68.680000000000007"/>
    <n v="0"/>
    <x v="1"/>
    <n v="0"/>
    <n v="329.4"/>
    <n v="0"/>
    <x v="1"/>
    <n v="850"/>
    <n v="1613"/>
    <x v="0"/>
    <s v="AMOCO PRODUCTION COMPANY"/>
    <n v="13.006434999999998"/>
    <n v="7.1987292000000007"/>
    <n v="2.9875799999999999"/>
    <n v="0"/>
    <n v="23.1927442"/>
    <n v="0"/>
    <n v="5.3988659999999991"/>
    <n v="0"/>
    <x v="1"/>
    <n v="17.697000000000003"/>
    <n v="23.095866000000001"/>
    <n v="2.092916585341744E-3"/>
    <n v="1596.21"/>
    <n v="-5.2318171761897674E-3"/>
    <n v="0.56079758772142185"/>
    <n v="0.31038712529757478"/>
    <n v="0.12881528698100331"/>
    <n v="0"/>
    <n v="0.23375897660646278"/>
    <n v="0.76624102339353728"/>
    <x v="1"/>
    <n v="0"/>
    <x v="1"/>
    <n v="0"/>
    <n v="5.6"/>
    <x v="0"/>
    <n v="0"/>
    <x v="0"/>
    <x v="1"/>
    <m/>
    <x v="1"/>
    <x v="1"/>
    <x v="1"/>
    <n v="0"/>
    <x v="1"/>
    <x v="1"/>
    <x v="1"/>
    <x v="1"/>
    <x v="0"/>
    <x v="0"/>
    <x v="0"/>
    <x v="0"/>
    <x v="0"/>
    <x v="0"/>
    <x v="0"/>
    <x v="0"/>
    <x v="0"/>
    <m/>
    <x v="0"/>
    <x v="0"/>
    <x v="0"/>
    <x v="0"/>
    <x v="0"/>
    <m/>
    <n v="19810609"/>
    <x v="1"/>
    <m/>
    <m/>
    <m/>
    <m/>
  </r>
  <r>
    <x v="1"/>
    <s v="T18N R093W S03 fMESAVERDE"/>
    <m/>
    <x v="0"/>
    <x v="2"/>
    <s v="STANDARD DRAW"/>
    <s v="C SE"/>
    <n v="3"/>
    <n v="18"/>
    <n v="93"/>
    <n v="41.561669999999999"/>
    <n v="-107.85693999999999"/>
    <s v="4900721730"/>
    <s v="CHAMPLIN 261 C3"/>
    <x v="0"/>
    <s v="MESAVERDE"/>
    <m/>
    <m/>
    <m/>
    <x v="0"/>
    <n v="8825"/>
    <m/>
    <n v="9092"/>
    <n v="9078"/>
    <x v="2"/>
    <d v="2002-11-11T00:00:00"/>
    <m/>
    <x v="0"/>
    <n v="27.2"/>
    <n v="3.46"/>
    <n v="2920"/>
    <n v="18.899999999999999"/>
    <x v="1"/>
    <n v="4498"/>
    <n v="1294"/>
    <m/>
    <x v="0"/>
    <n v="12"/>
    <n v="9652"/>
    <x v="0"/>
    <s v="BP AMERICA PRODUCTION COMPANY"/>
    <n v="1.35728"/>
    <n v="0.28472340000000002"/>
    <n v="127.02"/>
    <n v="0.48346199999999995"/>
    <n v="129.14546540000001"/>
    <n v="126.88857999999999"/>
    <n v="21.208659999999998"/>
    <n v="0"/>
    <x v="1"/>
    <n v="0.24984000000000001"/>
    <n v="148.34708000000001"/>
    <n v="-6.9196866432290102E-2"/>
    <n v="8773.56"/>
    <n v="-4.7675077446764205E-2"/>
    <n v="1.0509699243377383E-2"/>
    <n v="2.2046720658610132E-3"/>
    <n v="0.98728562869076153"/>
    <n v="0.85534936043230503"/>
    <n v="0.14296648103892573"/>
    <n v="1.6841585287691539E-3"/>
    <x v="0"/>
    <n v="9.3800000000000008"/>
    <x v="0"/>
    <m/>
    <m/>
    <x v="0"/>
    <m/>
    <x v="0"/>
    <x v="0"/>
    <m/>
    <x v="0"/>
    <x v="0"/>
    <x v="0"/>
    <m/>
    <x v="0"/>
    <x v="0"/>
    <x v="0"/>
    <x v="0"/>
    <x v="0"/>
    <x v="0"/>
    <x v="0"/>
    <x v="0"/>
    <x v="0"/>
    <x v="0"/>
    <x v="0"/>
    <x v="0"/>
    <x v="0"/>
    <m/>
    <x v="0"/>
    <x v="0"/>
    <x v="0"/>
    <x v="0"/>
    <x v="0"/>
    <m/>
    <n v="20021111"/>
    <x v="0"/>
    <s v="BP AMERICA"/>
    <m/>
    <m/>
    <d v="2002-11-13T00:00:00"/>
  </r>
  <r>
    <x v="1"/>
    <s v="T18N R093W S02 fMESAVERDE"/>
    <m/>
    <x v="0"/>
    <x v="2"/>
    <s v="STANDARD DRAW"/>
    <s v="NE NW"/>
    <n v="2"/>
    <n v="18"/>
    <n v="93"/>
    <n v="41.525829999999999"/>
    <n v="-107.88500000000001"/>
    <s v="4900721759"/>
    <s v="CHAMPLIN 261 D4"/>
    <x v="0"/>
    <s v="MESAVERDE"/>
    <m/>
    <m/>
    <m/>
    <x v="0"/>
    <n v="8999"/>
    <m/>
    <n v="9245"/>
    <m/>
    <x v="2"/>
    <d v="2002-11-20T00:00:00"/>
    <m/>
    <x v="0"/>
    <n v="11.2"/>
    <n v="2.59"/>
    <n v="1510"/>
    <n v="3.7"/>
    <x v="1"/>
    <n v="1500"/>
    <n v="890"/>
    <m/>
    <x v="0"/>
    <n v="7"/>
    <n v="3926"/>
    <x v="0"/>
    <s v="BP AMERICA PRODUCTION COMPANY"/>
    <n v="0.55887999999999993"/>
    <n v="0.21313109999999999"/>
    <n v="65.685000000000002"/>
    <n v="9.4645999999999994E-2"/>
    <n v="66.5516571"/>
    <n v="42.314999999999998"/>
    <n v="14.587099999999998"/>
    <n v="0"/>
    <x v="1"/>
    <n v="0.14574000000000001"/>
    <n v="57.047840000000001"/>
    <n v="7.6892036966063018E-2"/>
    <n v="3924.49"/>
    <n v="-1.9234468166957964E-4"/>
    <n v="8.3976872155148777E-3"/>
    <n v="3.2024912569757783E-3"/>
    <n v="0.98839982152750938"/>
    <n v="0.74174587504101819"/>
    <n v="0.25569942700722759"/>
    <n v="2.5546979517541771E-3"/>
    <x v="0"/>
    <n v="8.36"/>
    <x v="0"/>
    <m/>
    <m/>
    <x v="0"/>
    <m/>
    <x v="0"/>
    <x v="0"/>
    <m/>
    <x v="0"/>
    <x v="0"/>
    <x v="0"/>
    <m/>
    <x v="0"/>
    <x v="0"/>
    <x v="0"/>
    <x v="0"/>
    <x v="0"/>
    <x v="0"/>
    <x v="0"/>
    <x v="0"/>
    <x v="0"/>
    <x v="0"/>
    <x v="0"/>
    <x v="0"/>
    <x v="0"/>
    <m/>
    <x v="0"/>
    <x v="0"/>
    <x v="0"/>
    <x v="0"/>
    <x v="0"/>
    <m/>
    <n v="20021120"/>
    <x v="0"/>
    <s v="BP AMERICA"/>
    <m/>
    <m/>
    <d v="2002-11-20T00:00:00"/>
  </r>
  <r>
    <x v="1"/>
    <s v="T18N R093W S01 fMESAVERDE"/>
    <n v="5074"/>
    <x v="0"/>
    <x v="2"/>
    <s v="STANDARD DRAW"/>
    <s v="SW SW"/>
    <n v="1"/>
    <n v="18"/>
    <n v="93"/>
    <n v="41.561261000000002"/>
    <n v="-107.828506"/>
    <s v="4900722606"/>
    <s v="1A CHAMPLIN 278 D"/>
    <x v="0"/>
    <s v="MESAVERDE"/>
    <m/>
    <m/>
    <n v="402"/>
    <x v="0"/>
    <n v="8666"/>
    <n v="9068"/>
    <n v="9198"/>
    <m/>
    <x v="2"/>
    <d v="2005-03-23T00:00:00"/>
    <n v="7.98"/>
    <x v="1"/>
    <n v="42"/>
    <n v="10"/>
    <n v="4660"/>
    <n v="53"/>
    <x v="1"/>
    <n v="6020"/>
    <n v="2770"/>
    <n v="0"/>
    <x v="1"/>
    <n v="211"/>
    <n v="15600"/>
    <x v="0"/>
    <s v="BP AMERICA PRODUCTION COMPANY"/>
    <n v="2.0958000000000001"/>
    <n v="0.82289999999999996"/>
    <n v="202.71"/>
    <n v="1.3557399999999999"/>
    <n v="206.98443999999998"/>
    <n v="169.82419999999999"/>
    <n v="45.400299999999994"/>
    <n v="0"/>
    <x v="1"/>
    <n v="4.3930199999999999"/>
    <n v="219.61751999999998"/>
    <n v="-2.9613272287825419E-2"/>
    <n v="13766"/>
    <n v="-6.2453177143635498E-2"/>
    <n v="1.0125398798093229E-2"/>
    <n v="3.9756611656412439E-3"/>
    <n v="0.98589894003626555"/>
    <n v="0.77327255129736461"/>
    <n v="0.20672439976555604"/>
    <n v="2.0003048937079337E-2"/>
    <x v="1"/>
    <n v="0"/>
    <x v="1"/>
    <n v="0"/>
    <n v="0"/>
    <x v="1"/>
    <n v="27000"/>
    <x v="1"/>
    <x v="1"/>
    <n v="0"/>
    <x v="1"/>
    <x v="1"/>
    <x v="1"/>
    <n v="0"/>
    <x v="1"/>
    <x v="1"/>
    <x v="1"/>
    <x v="1"/>
    <x v="0"/>
    <x v="0"/>
    <x v="0"/>
    <x v="0"/>
    <x v="0"/>
    <x v="0"/>
    <x v="0"/>
    <x v="0"/>
    <x v="0"/>
    <m/>
    <x v="0"/>
    <x v="0"/>
    <x v="0"/>
    <x v="0"/>
    <x v="0"/>
    <m/>
    <n v="20050323"/>
    <x v="0"/>
    <s v="BP ID No CHAMP 278 D1A"/>
    <m/>
    <s v="8666-9068"/>
    <d v="2005-03-25T00:00:00"/>
  </r>
  <r>
    <x v="1"/>
    <s v="T18N R092W S33 fMESAVERDE"/>
    <n v="3435"/>
    <x v="0"/>
    <x v="2"/>
    <s v="STANDARD DRAW"/>
    <s v="C SW"/>
    <n v="33"/>
    <n v="18"/>
    <n v="92"/>
    <n v="41.488810000000001"/>
    <n v="-107.77075000000001"/>
    <s v="4900721418"/>
    <s v="COAL BANK 33-01"/>
    <x v="0"/>
    <s v="MESAVERDE"/>
    <m/>
    <m/>
    <m/>
    <x v="0"/>
    <s v="8004"/>
    <m/>
    <n v="8900"/>
    <n v="8775"/>
    <x v="2"/>
    <d v="2002-10-31T00:00:00"/>
    <n v="7.03"/>
    <x v="1"/>
    <n v="100"/>
    <n v="54.9"/>
    <n v="2790"/>
    <n v="80.400000000000006"/>
    <x v="1"/>
    <n v="3449"/>
    <n v="2291"/>
    <m/>
    <x v="0"/>
    <n v="20"/>
    <n v="18240"/>
    <x v="0"/>
    <s v="BP AMERICA PRODUCTION CO"/>
    <n v="4.99"/>
    <n v="4.5177209999999999"/>
    <n v="121.36499999999999"/>
    <n v="2.056632"/>
    <n v="132.92935299999999"/>
    <n v="97.296289999999999"/>
    <n v="37.549489999999999"/>
    <n v="0"/>
    <x v="1"/>
    <n v="0.41640000000000005"/>
    <n v="135.26218"/>
    <n v="-8.6983618532058913E-3"/>
    <n v="8785.2999999999993"/>
    <n v="-0.34984625517570578"/>
    <n v="3.7538736835648338E-2"/>
    <n v="3.3985879702581566E-2"/>
    <n v="0.92847538346177005"/>
    <n v="0.71931629373413908"/>
    <n v="0.27760524043010393"/>
    <n v="3.0784658357568984E-3"/>
    <x v="0"/>
    <n v="4.57"/>
    <x v="0"/>
    <m/>
    <m/>
    <x v="0"/>
    <n v="23900"/>
    <x v="0"/>
    <x v="0"/>
    <m/>
    <x v="0"/>
    <x v="0"/>
    <x v="0"/>
    <m/>
    <x v="0"/>
    <x v="0"/>
    <x v="0"/>
    <x v="0"/>
    <x v="0"/>
    <x v="0"/>
    <x v="0"/>
    <x v="0"/>
    <x v="0"/>
    <x v="0"/>
    <x v="0"/>
    <x v="0"/>
    <x v="0"/>
    <m/>
    <x v="0"/>
    <x v="0"/>
    <x v="0"/>
    <x v="0"/>
    <x v="0"/>
    <m/>
    <n v="20021031"/>
    <x v="0"/>
    <s v="BP AMERICA"/>
    <m/>
    <m/>
    <d v="2002-11-02T00:00:00"/>
  </r>
  <r>
    <x v="1"/>
    <s v="T18N R092W S31 fMESAVERDE/ALMOND"/>
    <n v="3429"/>
    <x v="0"/>
    <x v="2"/>
    <s v="STANDARD DRAW"/>
    <s v="C NW"/>
    <n v="31"/>
    <n v="18"/>
    <n v="92"/>
    <n v="41.496589999999998"/>
    <n v="-107.80898999999999"/>
    <s v="4900721506"/>
    <s v="CHAMPLIN 559 C3"/>
    <x v="0"/>
    <s v="MESAVERDE/ALMOND"/>
    <m/>
    <m/>
    <m/>
    <x v="0"/>
    <s v="8455"/>
    <m/>
    <n v="8805"/>
    <n v="8755"/>
    <x v="2"/>
    <d v="2001-01-01T00:00:00"/>
    <n v="8.2200000000000006"/>
    <x v="1"/>
    <n v="1.57"/>
    <m/>
    <n v="912"/>
    <n v="3.52"/>
    <x v="1"/>
    <n v="330"/>
    <n v="1423"/>
    <m/>
    <x v="0"/>
    <n v="25"/>
    <n v="10340"/>
    <x v="0"/>
    <s v="BP AMERICA PRODUCTION CO"/>
    <n v="7.834300000000001E-2"/>
    <n v="0"/>
    <n v="39.671999999999997"/>
    <n v="9.0041599999999999E-2"/>
    <n v="39.840384599999993"/>
    <n v="9.3093000000000004"/>
    <n v="23.322969999999998"/>
    <n v="0"/>
    <x v="1"/>
    <n v="0.52050000000000007"/>
    <n v="33.152769999999997"/>
    <n v="9.1619750326560029E-2"/>
    <n v="2695.09"/>
    <n v="-0.58648693641547545"/>
    <n v="1.9664217799744842E-3"/>
    <n v="0"/>
    <n v="0.99803357822002559"/>
    <n v="0.28080006587684836"/>
    <n v="0.70349988854626633"/>
    <n v="1.5700045576885435E-2"/>
    <x v="0"/>
    <n v="2.2799999999999998"/>
    <x v="0"/>
    <m/>
    <m/>
    <x v="0"/>
    <n v="2140"/>
    <x v="0"/>
    <x v="0"/>
    <m/>
    <x v="0"/>
    <x v="0"/>
    <x v="0"/>
    <m/>
    <x v="0"/>
    <x v="0"/>
    <x v="0"/>
    <x v="0"/>
    <x v="0"/>
    <x v="0"/>
    <x v="0"/>
    <x v="0"/>
    <x v="0"/>
    <x v="0"/>
    <x v="0"/>
    <x v="0"/>
    <x v="0"/>
    <m/>
    <x v="0"/>
    <x v="0"/>
    <x v="0"/>
    <x v="0"/>
    <x v="0"/>
    <m/>
    <n v="20010101"/>
    <x v="0"/>
    <s v="BP AMERICA"/>
    <m/>
    <m/>
    <d v="2001-01-03T00:00:00"/>
  </r>
  <r>
    <x v="1"/>
    <s v="T18N R092W S31 fMESAVERDE"/>
    <m/>
    <x v="0"/>
    <x v="2"/>
    <s v="STANDARD DRAW"/>
    <s v=" C SW"/>
    <n v="31"/>
    <n v="18"/>
    <n v="92"/>
    <n v="41.488995000000003"/>
    <n v="-107.808903"/>
    <s v="4900720567"/>
    <s v="1 CH 559 C"/>
    <x v="0"/>
    <s v="MESAVERDE"/>
    <m/>
    <m/>
    <m/>
    <x v="0"/>
    <n v="8550"/>
    <m/>
    <n v="9299"/>
    <n v="8912"/>
    <x v="2"/>
    <d v="1983-07-14T00:00:00"/>
    <n v="8.75"/>
    <x v="0"/>
    <n v="5"/>
    <n v="5"/>
    <n v="1195"/>
    <n v="12"/>
    <x v="1"/>
    <n v="990"/>
    <n v="1049"/>
    <n v="120"/>
    <x v="1"/>
    <n v="184"/>
    <n v="3027"/>
    <x v="0"/>
    <s v="AMOCO PRODUCTION COMPANY"/>
    <n v="0.2495"/>
    <n v="0.41144999999999998"/>
    <n v="51.982500000000002"/>
    <n v="0.30696000000000001"/>
    <n v="52.950409999999991"/>
    <n v="27.927899999999998"/>
    <n v="17.193109999999997"/>
    <n v="3.9996"/>
    <x v="1"/>
    <n v="3.8308800000000005"/>
    <n v="52.95149"/>
    <n v="-1.0198117314314963E-5"/>
    <n v="3560"/>
    <n v="8.0916957643843934E-2"/>
    <n v="4.7119559603032357E-3"/>
    <n v="7.7704780756183015E-3"/>
    <n v="0.98751756596407847"/>
    <n v="0.52742425189546127"/>
    <n v="0.32469549015523447"/>
    <n v="7.2346972672534815E-2"/>
    <x v="1"/>
    <n v="0"/>
    <x v="1"/>
    <n v="2776"/>
    <n v="2.2000000000000002"/>
    <x v="0"/>
    <n v="0"/>
    <x v="0"/>
    <x v="1"/>
    <m/>
    <x v="1"/>
    <x v="1"/>
    <x v="1"/>
    <n v="0"/>
    <x v="1"/>
    <x v="1"/>
    <x v="1"/>
    <x v="1"/>
    <x v="0"/>
    <x v="0"/>
    <x v="0"/>
    <x v="0"/>
    <x v="0"/>
    <x v="0"/>
    <x v="0"/>
    <x v="0"/>
    <x v="0"/>
    <m/>
    <x v="0"/>
    <x v="0"/>
    <x v="0"/>
    <x v="0"/>
    <x v="0"/>
    <s v="20 1/2 HR. RUN"/>
    <n v="19830714"/>
    <x v="1"/>
    <s v="CHEMICAL AND GEOLOGICAL LABS CASPER No W30676-2"/>
    <m/>
    <m/>
    <d v="1983-08-10T00:00:00"/>
  </r>
  <r>
    <x v="1"/>
    <s v="T18N R092W S29 fMESAVERDE"/>
    <n v="5971"/>
    <x v="0"/>
    <x v="2"/>
    <s v="STANDARD DRAW"/>
    <s v="NW NW"/>
    <n v="29"/>
    <n v="18"/>
    <n v="92"/>
    <n v="41.510751999999997"/>
    <n v="-107.79178400000001"/>
    <s v="4900723187"/>
    <s v="COAL BANK 29-6"/>
    <x v="0"/>
    <s v="MESAVERDE"/>
    <m/>
    <m/>
    <n v="279"/>
    <x v="0"/>
    <n v="8690"/>
    <n v="8969"/>
    <n v="9629"/>
    <m/>
    <x v="2"/>
    <m/>
    <n v="7.3"/>
    <x v="1"/>
    <n v="28"/>
    <n v="2.5"/>
    <n v="1510"/>
    <n v="48"/>
    <x v="1"/>
    <n v="895"/>
    <n v="2280"/>
    <n v="0"/>
    <x v="1"/>
    <n v="366"/>
    <n v="5820"/>
    <x v="0"/>
    <s v="BP AMERICA PRODUCTION COMPANY"/>
    <n v="1.3972"/>
    <n v="0.20572499999999999"/>
    <n v="65.685000000000002"/>
    <n v="1.22784"/>
    <n v="68.515765000000002"/>
    <n v="25.247949999999999"/>
    <n v="37.369199999999999"/>
    <n v="0"/>
    <x v="1"/>
    <n v="7.6201200000000009"/>
    <n v="70.237269999999995"/>
    <n v="-1.2406971854705687E-2"/>
    <n v="5129.5"/>
    <n v="-6.3062240284944518E-2"/>
    <n v="2.0392387065954819E-2"/>
    <n v="3.0025936366615768E-3"/>
    <n v="0.97660501929738364"/>
    <n v="0.35946656241052649"/>
    <n v="0.53204231884297326"/>
    <n v="0.10849111874650028"/>
    <x v="1"/>
    <n v="78"/>
    <x v="1"/>
    <n v="0"/>
    <n v="0"/>
    <x v="1"/>
    <n v="9700"/>
    <x v="2"/>
    <x v="1"/>
    <n v="0"/>
    <x v="1"/>
    <x v="1"/>
    <x v="1"/>
    <n v="3"/>
    <x v="1"/>
    <x v="1"/>
    <x v="1"/>
    <x v="1"/>
    <x v="0"/>
    <x v="0"/>
    <x v="0"/>
    <x v="0"/>
    <x v="0"/>
    <x v="0"/>
    <x v="0"/>
    <x v="0"/>
    <x v="0"/>
    <m/>
    <x v="0"/>
    <x v="0"/>
    <x v="0"/>
    <x v="0"/>
    <x v="0"/>
    <m/>
    <m/>
    <x v="0"/>
    <s v="WYOMING ANALYTICAL LABS ROCK SPRINGS ID No D7064"/>
    <m/>
    <s v="8690-8969"/>
    <d v="2007-05-08T00:00:00"/>
  </r>
  <r>
    <x v="1"/>
    <s v="T18N R092W S29 fMESAVERDE"/>
    <n v="5974"/>
    <x v="0"/>
    <x v="2"/>
    <s v="STANDARD DRAW"/>
    <s v="NW NW"/>
    <n v="29"/>
    <n v="18"/>
    <n v="92"/>
    <n v="41.510786000000003"/>
    <n v="-107.791741"/>
    <s v="4900723188"/>
    <s v="COAL BANK 29-5"/>
    <x v="0"/>
    <s v="MESAVERDE"/>
    <m/>
    <m/>
    <n v="401"/>
    <x v="0"/>
    <n v="8648"/>
    <n v="9049"/>
    <n v="9260"/>
    <n v="9176"/>
    <x v="2"/>
    <m/>
    <n v="7.26"/>
    <x v="1"/>
    <n v="94.4"/>
    <n v="13"/>
    <n v="3160"/>
    <n v="97"/>
    <x v="1"/>
    <n v="4320"/>
    <n v="2160"/>
    <n v="0"/>
    <x v="1"/>
    <n v="37"/>
    <n v="12000"/>
    <x v="0"/>
    <s v="BP AMERICA PRODUCTION COMPANY"/>
    <n v="4.7105600000000001"/>
    <n v="1.0697700000000001"/>
    <n v="137.46"/>
    <n v="2.4812599999999998"/>
    <n v="145.72158999999996"/>
    <n v="121.8672"/>
    <n v="35.402399999999993"/>
    <n v="0"/>
    <x v="1"/>
    <n v="0.77034000000000002"/>
    <n v="158.03994"/>
    <n v="-4.0552699349387787E-2"/>
    <n v="9881.4"/>
    <n v="-9.6821958375606684E-2"/>
    <n v="3.2325752141463743E-2"/>
    <n v="7.341190828346029E-3"/>
    <n v="0.96033305703019034"/>
    <n v="0.77111646587565141"/>
    <n v="0.22400919666256514"/>
    <n v="4.8743374617833948E-3"/>
    <x v="1"/>
    <n v="0.1"/>
    <x v="1"/>
    <n v="0"/>
    <n v="0"/>
    <x v="1"/>
    <n v="20300"/>
    <x v="2"/>
    <x v="1"/>
    <n v="0"/>
    <x v="1"/>
    <x v="1"/>
    <x v="1"/>
    <n v="26"/>
    <x v="1"/>
    <x v="1"/>
    <x v="1"/>
    <x v="1"/>
    <x v="0"/>
    <x v="0"/>
    <x v="0"/>
    <x v="0"/>
    <x v="0"/>
    <x v="0"/>
    <x v="0"/>
    <x v="0"/>
    <x v="0"/>
    <m/>
    <x v="0"/>
    <x v="0"/>
    <x v="0"/>
    <x v="0"/>
    <x v="0"/>
    <m/>
    <m/>
    <x v="0"/>
    <s v="WYOMING ANALYTICAL LABS ROCK SPRINGS ID No D7067"/>
    <m/>
    <s v="8648-9049"/>
    <d v="2007-05-08T00:00:00"/>
  </r>
  <r>
    <x v="1"/>
    <s v="T18N R092W S29 fMESAVERDE"/>
    <n v="5967"/>
    <x v="0"/>
    <x v="2"/>
    <s v="STANDARD DRAW"/>
    <s v="NW SE"/>
    <n v="29"/>
    <n v="18"/>
    <n v="92"/>
    <n v="41.504218000000002"/>
    <n v="-107.782099"/>
    <s v="4900723204"/>
    <s v="COAL BANK 29-8"/>
    <x v="0"/>
    <s v="MESAVERDE"/>
    <m/>
    <m/>
    <n v="392"/>
    <x v="0"/>
    <n v="8480"/>
    <n v="8872"/>
    <n v="9226"/>
    <m/>
    <x v="2"/>
    <m/>
    <n v="0"/>
    <x v="1"/>
    <n v="94"/>
    <n v="16"/>
    <n v="3220"/>
    <n v="102"/>
    <x v="1"/>
    <n v="4370"/>
    <n v="2260"/>
    <n v="0"/>
    <x v="1"/>
    <n v="27"/>
    <n v="0"/>
    <x v="0"/>
    <s v="BP AMERICA PRODUCTION COMPANY"/>
    <n v="4.6905999999999999"/>
    <n v="1.31664"/>
    <n v="140.07"/>
    <n v="2.6091599999999997"/>
    <n v="148.68639999999999"/>
    <n v="123.2777"/>
    <n v="37.041399999999996"/>
    <n v="0"/>
    <x v="1"/>
    <n v="0.56214000000000008"/>
    <n v="160.88123999999999"/>
    <n v="-3.9393135535742689E-2"/>
    <n v="10089"/>
    <n v="1"/>
    <n v="3.1546933680551822E-2"/>
    <n v="8.8551474781822688E-3"/>
    <n v="0.95959791884126588"/>
    <n v="0.76626522769217842"/>
    <n v="0.23024064210345468"/>
    <n v="3.4941302043668991E-3"/>
    <x v="1"/>
    <n v="1"/>
    <x v="1"/>
    <n v="0"/>
    <n v="0"/>
    <x v="1"/>
    <n v="0"/>
    <x v="1"/>
    <x v="1"/>
    <n v="0"/>
    <x v="1"/>
    <x v="1"/>
    <x v="1"/>
    <n v="21"/>
    <x v="1"/>
    <x v="1"/>
    <x v="1"/>
    <x v="1"/>
    <x v="0"/>
    <x v="0"/>
    <x v="0"/>
    <x v="0"/>
    <x v="0"/>
    <x v="0"/>
    <x v="0"/>
    <x v="0"/>
    <x v="0"/>
    <m/>
    <x v="0"/>
    <x v="0"/>
    <x v="0"/>
    <x v="0"/>
    <x v="0"/>
    <m/>
    <m/>
    <x v="0"/>
    <s v="WYOMING ANALYTICAL LABS ROCK SPRINGS ID No D7061"/>
    <m/>
    <s v="8480-8872"/>
    <m/>
  </r>
  <r>
    <x v="1"/>
    <s v="T18N R092W S29 fMESAVERDE"/>
    <n v="5968"/>
    <x v="0"/>
    <x v="2"/>
    <s v="STANDARD DRAW"/>
    <s v="NW SE"/>
    <n v="29"/>
    <n v="18"/>
    <n v="92"/>
    <n v="41.504218000000002"/>
    <n v="-107.782099"/>
    <s v="4900723204"/>
    <s v="COAL BANK 29-8"/>
    <x v="0"/>
    <s v="MESAVERDE"/>
    <m/>
    <m/>
    <n v="392"/>
    <x v="0"/>
    <n v="8480"/>
    <n v="8872"/>
    <n v="9226"/>
    <m/>
    <x v="2"/>
    <m/>
    <n v="7.12"/>
    <x v="1"/>
    <n v="94"/>
    <n v="16"/>
    <n v="3220"/>
    <n v="102"/>
    <x v="1"/>
    <n v="4370"/>
    <n v="2260"/>
    <n v="0"/>
    <x v="1"/>
    <n v="27"/>
    <n v="12900"/>
    <x v="0"/>
    <s v="BP AMERICA PRODUCTION COMPANY"/>
    <n v="4.6905999999999999"/>
    <n v="1.31664"/>
    <n v="140.07"/>
    <n v="2.6091599999999997"/>
    <n v="148.68639999999999"/>
    <n v="123.2777"/>
    <n v="37.041399999999996"/>
    <n v="0"/>
    <x v="1"/>
    <n v="0.56214000000000008"/>
    <n v="160.88123999999999"/>
    <n v="-3.9393135535742689E-2"/>
    <n v="10089"/>
    <n v="-0.12227587106877202"/>
    <n v="3.1546933680551822E-2"/>
    <n v="8.8551474781822688E-3"/>
    <n v="0.95959791884126588"/>
    <n v="0.76626522769217842"/>
    <n v="0.23024064210345468"/>
    <n v="3.4941302043668991E-3"/>
    <x v="1"/>
    <n v="1"/>
    <x v="1"/>
    <n v="0"/>
    <n v="0"/>
    <x v="1"/>
    <n v="21400"/>
    <x v="2"/>
    <x v="1"/>
    <n v="0"/>
    <x v="1"/>
    <x v="1"/>
    <x v="1"/>
    <n v="21"/>
    <x v="1"/>
    <x v="1"/>
    <x v="1"/>
    <x v="1"/>
    <x v="0"/>
    <x v="0"/>
    <x v="0"/>
    <x v="0"/>
    <x v="0"/>
    <x v="0"/>
    <x v="0"/>
    <x v="0"/>
    <x v="0"/>
    <m/>
    <x v="0"/>
    <x v="0"/>
    <x v="0"/>
    <x v="0"/>
    <x v="0"/>
    <m/>
    <m/>
    <x v="0"/>
    <s v="WYOMING ANALYTICAL LABS ROCK SPRINGS ID No D7061"/>
    <m/>
    <s v="8480-8872"/>
    <d v="2007-05-04T00:00:00"/>
  </r>
  <r>
    <x v="1"/>
    <s v="T18N R092W S29 fMESAVERDE"/>
    <n v="5973"/>
    <x v="0"/>
    <x v="2"/>
    <s v="STANDARD DRAW"/>
    <s v="NW SE"/>
    <n v="29"/>
    <n v="18"/>
    <n v="92"/>
    <n v="41.504170999999999"/>
    <n v="-107.782101"/>
    <s v="4900723203"/>
    <s v="COAL BANK 29-7 PAD"/>
    <x v="0"/>
    <s v="MESAVERDE"/>
    <m/>
    <m/>
    <n v="371"/>
    <x v="0"/>
    <n v="8356"/>
    <n v="8727"/>
    <n v="8814"/>
    <n v="8800"/>
    <x v="2"/>
    <m/>
    <n v="7.16"/>
    <x v="1"/>
    <n v="51"/>
    <n v="9.1"/>
    <n v="2780"/>
    <n v="86"/>
    <x v="1"/>
    <n v="3270"/>
    <n v="2460"/>
    <n v="0"/>
    <x v="1"/>
    <n v="43"/>
    <n v="11400"/>
    <x v="0"/>
    <s v="BP AMERICA PRODUCTION COMPANY"/>
    <n v="2.5449000000000002"/>
    <n v="0.74883900000000003"/>
    <n v="120.93"/>
    <n v="2.1998799999999998"/>
    <n v="126.42361899999999"/>
    <n v="92.24669999999999"/>
    <n v="40.319399999999995"/>
    <n v="0"/>
    <x v="1"/>
    <n v="0.89526000000000006"/>
    <n v="133.46135999999998"/>
    <n v="-2.7080214589855142E-2"/>
    <n v="8699.1"/>
    <n v="-0.13437915130528233"/>
    <n v="2.0129941067420325E-2"/>
    <n v="5.9232523631521745E-3"/>
    <n v="0.97394680656942745"/>
    <n v="0.6911865726529387"/>
    <n v="0.30210541837727412"/>
    <n v="6.7080089697872112E-3"/>
    <x v="1"/>
    <n v="5.8"/>
    <x v="1"/>
    <n v="0"/>
    <n v="0"/>
    <x v="1"/>
    <n v="19000"/>
    <x v="2"/>
    <x v="1"/>
    <n v="0"/>
    <x v="1"/>
    <x v="1"/>
    <x v="1"/>
    <n v="4.5"/>
    <x v="1"/>
    <x v="1"/>
    <x v="1"/>
    <x v="1"/>
    <x v="0"/>
    <x v="0"/>
    <x v="0"/>
    <x v="0"/>
    <x v="0"/>
    <x v="0"/>
    <x v="0"/>
    <x v="0"/>
    <x v="0"/>
    <m/>
    <x v="0"/>
    <x v="0"/>
    <x v="0"/>
    <x v="0"/>
    <x v="0"/>
    <m/>
    <m/>
    <x v="0"/>
    <s v="WYOMING ANALYTICAL LABS ROCK SPRINGS ID No D7066"/>
    <m/>
    <s v="8356-8727"/>
    <d v="2007-05-08T00:00:00"/>
  </r>
  <r>
    <x v="1"/>
    <s v="T18N R092W S23 fMESAVERDE"/>
    <n v="5034"/>
    <x v="0"/>
    <x v="2"/>
    <s v="STANDARD DRAW"/>
    <s v="NW SW"/>
    <n v="23"/>
    <n v="18"/>
    <n v="92"/>
    <n v="41.518819000000001"/>
    <n v="-107.73292600000001"/>
    <s v="4900722625"/>
    <s v="23-1 COAL BANK"/>
    <x v="0"/>
    <s v="MESAVERDE"/>
    <m/>
    <m/>
    <n v="481"/>
    <x v="0"/>
    <n v="8044"/>
    <n v="8525"/>
    <n v="8627"/>
    <m/>
    <x v="2"/>
    <d v="2005-03-23T00:00:00"/>
    <n v="7.44"/>
    <x v="1"/>
    <n v="53"/>
    <n v="12"/>
    <n v="3830"/>
    <n v="64"/>
    <x v="1"/>
    <n v="4100"/>
    <n v="3620"/>
    <n v="0"/>
    <x v="1"/>
    <n v="64"/>
    <n v="12400"/>
    <x v="0"/>
    <s v="BP AMERICA PRODUCTION COMPANY"/>
    <n v="2.6446999999999998"/>
    <n v="0.98748000000000002"/>
    <n v="166.60499999999999"/>
    <n v="1.6371199999999999"/>
    <n v="171.87430000000001"/>
    <n v="115.661"/>
    <n v="59.331799999999994"/>
    <n v="0"/>
    <x v="1"/>
    <n v="1.3324800000000001"/>
    <n v="176.32527999999999"/>
    <n v="-1.2782841380796574E-2"/>
    <n v="11743"/>
    <n v="-2.7212856728658412E-2"/>
    <n v="1.5387408123262173E-2"/>
    <n v="5.7453615811089848E-3"/>
    <n v="0.97886723029562883"/>
    <n v="0.65595245332943752"/>
    <n v="0.3364906041833593"/>
    <n v="7.5569424872031976E-3"/>
    <x v="1"/>
    <n v="2"/>
    <x v="1"/>
    <n v="0"/>
    <n v="0"/>
    <x v="1"/>
    <n v="21300"/>
    <x v="1"/>
    <x v="1"/>
    <n v="0"/>
    <x v="1"/>
    <x v="1"/>
    <x v="1"/>
    <n v="0"/>
    <x v="1"/>
    <x v="1"/>
    <x v="1"/>
    <x v="1"/>
    <x v="0"/>
    <x v="0"/>
    <x v="0"/>
    <x v="0"/>
    <x v="0"/>
    <x v="0"/>
    <x v="0"/>
    <x v="0"/>
    <x v="0"/>
    <m/>
    <x v="0"/>
    <x v="0"/>
    <x v="0"/>
    <x v="0"/>
    <x v="0"/>
    <m/>
    <n v="20050323"/>
    <x v="0"/>
    <s v="BP ID No W0052"/>
    <m/>
    <s v="8044-8525"/>
    <d v="2005-03-25T00:00:00"/>
  </r>
  <r>
    <x v="1"/>
    <s v="T18N R092W S20 fMESAVERDE/ALMOND"/>
    <m/>
    <x v="0"/>
    <x v="2"/>
    <s v="STANDARD DRAW"/>
    <s v="NE SE"/>
    <n v="20"/>
    <n v="18"/>
    <n v="92"/>
    <n v="41.518158"/>
    <n v="-107.77851200000001"/>
    <s v="4900721567"/>
    <s v="COAL BANK 20-01"/>
    <x v="0"/>
    <s v="MESAVERDE/ALMOND"/>
    <m/>
    <m/>
    <m/>
    <x v="0"/>
    <n v="8272"/>
    <m/>
    <n v="8652"/>
    <m/>
    <x v="2"/>
    <d v="2002-09-14T00:00:00"/>
    <m/>
    <x v="0"/>
    <n v="13.3"/>
    <n v="15.4"/>
    <n v="2500"/>
    <n v="18.100000000000001"/>
    <x v="1"/>
    <n v="1849"/>
    <n v="3504"/>
    <n v="53.9"/>
    <x v="0"/>
    <n v="25"/>
    <n v="8910"/>
    <x v="0"/>
    <s v="BP AMERICA PRODUCTION CO"/>
    <n v="0.66366999999999998"/>
    <n v="1.267266"/>
    <n v="108.75"/>
    <n v="0.46299800000000002"/>
    <n v="111.14393399999999"/>
    <n v="52.160289999999996"/>
    <n v="57.430559999999993"/>
    <n v="1.7964869999999999"/>
    <x v="1"/>
    <n v="0.52050000000000007"/>
    <n v="111.90783699999999"/>
    <n v="-3.4247789048041191E-3"/>
    <n v="7978.7"/>
    <n v="-5.514337989306467E-2"/>
    <n v="5.97126605218059E-3"/>
    <n v="1.1402025773174451E-2"/>
    <n v="0.98262670817464493"/>
    <n v="0.46610042154599057"/>
    <n v="0.51319515718992947"/>
    <n v="4.6511487841553057E-3"/>
    <x v="0"/>
    <n v="5.57"/>
    <x v="0"/>
    <m/>
    <m/>
    <x v="0"/>
    <m/>
    <x v="0"/>
    <x v="0"/>
    <m/>
    <x v="0"/>
    <x v="0"/>
    <x v="0"/>
    <m/>
    <x v="0"/>
    <x v="0"/>
    <x v="0"/>
    <x v="0"/>
    <x v="0"/>
    <x v="0"/>
    <x v="0"/>
    <x v="0"/>
    <x v="0"/>
    <x v="0"/>
    <x v="0"/>
    <x v="0"/>
    <x v="0"/>
    <m/>
    <x v="0"/>
    <x v="0"/>
    <x v="0"/>
    <x v="0"/>
    <x v="0"/>
    <m/>
    <n v="20020914"/>
    <x v="0"/>
    <s v="BP AMERICA"/>
    <m/>
    <m/>
    <d v="2002-09-16T00:00:00"/>
  </r>
  <r>
    <x v="1"/>
    <s v="T18N R092W S20 fMESAVERDE"/>
    <n v="3569"/>
    <x v="0"/>
    <x v="2"/>
    <s v="STANDARD DRAW"/>
    <s v="NE SW"/>
    <n v="20"/>
    <n v="18"/>
    <n v="92"/>
    <n v="41.523159999999997"/>
    <n v="-107.78677"/>
    <s v="4900721595"/>
    <s v="COAL BANK 20-02"/>
    <x v="0"/>
    <s v="MESAVERDE"/>
    <m/>
    <m/>
    <s v=""/>
    <x v="0"/>
    <m/>
    <m/>
    <n v="9145"/>
    <m/>
    <x v="2"/>
    <d v="2003-01-22T00:00:00"/>
    <n v="7.82"/>
    <x v="1"/>
    <n v="6.48"/>
    <n v="0"/>
    <n v="2650"/>
    <n v="12.2"/>
    <x v="1"/>
    <n v="2899"/>
    <n v="3287"/>
    <m/>
    <x v="0"/>
    <n v="7"/>
    <n v="9164"/>
    <x v="0"/>
    <s v="BP AMERICA PRODUCTION CO"/>
    <n v="0.32335200000000003"/>
    <n v="0"/>
    <n v="115.27500000000001"/>
    <n v="0.31207599999999996"/>
    <n v="115.910428"/>
    <n v="81.780789999999996"/>
    <n v="53.873929999999994"/>
    <n v="0"/>
    <x v="1"/>
    <n v="0.14574000000000001"/>
    <n v="135.80045999999999"/>
    <n v="-7.9019354935492475E-2"/>
    <n v="8861.68"/>
    <n v="-1.6771628032895274E-2"/>
    <n v="2.789671348638278E-3"/>
    <n v="0"/>
    <n v="0.99721032865136172"/>
    <n v="0.60221290855715803"/>
    <n v="0.39671389920181421"/>
    <n v="1.0731922410277552E-3"/>
    <x v="0"/>
    <n v="0.12"/>
    <x v="0"/>
    <m/>
    <m/>
    <x v="0"/>
    <n v="12680"/>
    <x v="0"/>
    <x v="0"/>
    <m/>
    <x v="0"/>
    <x v="0"/>
    <x v="0"/>
    <m/>
    <x v="0"/>
    <x v="0"/>
    <x v="0"/>
    <x v="0"/>
    <x v="0"/>
    <x v="0"/>
    <x v="0"/>
    <x v="0"/>
    <x v="0"/>
    <x v="0"/>
    <x v="0"/>
    <x v="0"/>
    <x v="0"/>
    <m/>
    <x v="0"/>
    <x v="0"/>
    <x v="0"/>
    <x v="0"/>
    <x v="0"/>
    <m/>
    <n v="2003122"/>
    <x v="0"/>
    <s v="BP AMERICA"/>
    <m/>
    <m/>
    <d v="2003-01-24T00:00:00"/>
  </r>
  <r>
    <x v="1"/>
    <s v="T18N R092W S16 fMESAVERDE/ALMOND"/>
    <n v="4035"/>
    <x v="0"/>
    <x v="2"/>
    <s v="CRESTON"/>
    <s v="NW SE"/>
    <n v="16"/>
    <n v="18"/>
    <n v="92"/>
    <n v="41.535690000000002"/>
    <n v="-107.76596000000001"/>
    <s v="4900721545"/>
    <s v="NARCO STATE 1-16"/>
    <x v="0"/>
    <s v="MESAVERDE/ALMOND"/>
    <m/>
    <m/>
    <m/>
    <x v="0"/>
    <s v="8829"/>
    <m/>
    <m/>
    <m/>
    <x v="5"/>
    <d v="2003-04-02T00:00:00"/>
    <n v="7"/>
    <x v="1"/>
    <n v="434"/>
    <n v="141"/>
    <n v="14581"/>
    <m/>
    <x v="1"/>
    <n v="23300"/>
    <n v="488"/>
    <m/>
    <x v="0"/>
    <n v="108"/>
    <n v="39059"/>
    <x v="0"/>
    <s v="ANADARKO PETROLEUM CORP"/>
    <n v="21.656600000000001"/>
    <n v="11.60289"/>
    <n v="634.27350000000001"/>
    <n v="0"/>
    <n v="667.53299000000004"/>
    <n v="657.29300000000001"/>
    <n v="7.9983199999999988"/>
    <n v="0"/>
    <x v="1"/>
    <n v="2.2485600000000003"/>
    <n v="667.53988000000004"/>
    <n v="-5.160766992440277E-6"/>
    <n v="39052"/>
    <n v="-8.9616059197808253E-5"/>
    <n v="3.2442741144523807E-2"/>
    <n v="1.7381747679616553E-2"/>
    <n v="0.95017551117585963"/>
    <n v="0.98464978601727882"/>
    <n v="1.1981786017039159E-2"/>
    <n v="3.3684279656819908E-3"/>
    <x v="0"/>
    <n v="7"/>
    <x v="0"/>
    <m/>
    <m/>
    <x v="0"/>
    <m/>
    <x v="0"/>
    <x v="0"/>
    <m/>
    <x v="0"/>
    <x v="0"/>
    <x v="0"/>
    <m/>
    <x v="0"/>
    <x v="0"/>
    <x v="0"/>
    <x v="0"/>
    <x v="0"/>
    <x v="0"/>
    <x v="0"/>
    <x v="0"/>
    <x v="0"/>
    <x v="0"/>
    <x v="0"/>
    <x v="0"/>
    <x v="0"/>
    <m/>
    <x v="0"/>
    <x v="0"/>
    <x v="0"/>
    <x v="0"/>
    <x v="0"/>
    <s v="WELLHEAD"/>
    <n v="20030402"/>
    <x v="0"/>
    <s v="CHAMPION TECHNOLOGIES VERNAL UT"/>
    <m/>
    <m/>
    <d v="2003-04-07T00:00:00"/>
  </r>
  <r>
    <x v="1"/>
    <s v="T18N R092W S16 fMESAVERDE/ALMOND"/>
    <n v="4036"/>
    <x v="0"/>
    <x v="2"/>
    <s v="CRESTON"/>
    <s v="SE SE"/>
    <n v="16"/>
    <n v="18"/>
    <n v="92"/>
    <n v="41.529620000000001"/>
    <n v="-107.76011"/>
    <s v="4900721521"/>
    <s v="NARCO STATE 3-16"/>
    <x v="0"/>
    <s v="MESAVERDE/ALMOND"/>
    <m/>
    <m/>
    <m/>
    <x v="0"/>
    <s v="8285"/>
    <m/>
    <m/>
    <m/>
    <x v="5"/>
    <d v="2003-04-02T00:00:00"/>
    <n v="7"/>
    <x v="1"/>
    <n v="438"/>
    <n v="131"/>
    <n v="14787"/>
    <m/>
    <x v="1"/>
    <n v="23600"/>
    <n v="478"/>
    <m/>
    <x v="0"/>
    <n v="108"/>
    <n v="39550"/>
    <x v="0"/>
    <s v="ANADARKO PETROLEUM CORP"/>
    <n v="21.856200000000001"/>
    <n v="10.77999"/>
    <n v="643.23449999999991"/>
    <n v="0"/>
    <n v="675.87068999999997"/>
    <n v="665.75599999999997"/>
    <n v="7.8344199999999988"/>
    <n v="0"/>
    <x v="1"/>
    <n v="2.2485600000000003"/>
    <n v="675.83897999999999"/>
    <n v="2.3459179662431122E-5"/>
    <n v="39542"/>
    <n v="-1.0114803014211298E-4"/>
    <n v="3.2337842613059609E-2"/>
    <n v="1.5949781754850179E-2"/>
    <n v="0.9517123756320901"/>
    <n v="0.98508079542852056"/>
    <n v="1.159213989107287E-2"/>
    <n v="3.3270646804065673E-3"/>
    <x v="0"/>
    <n v="8"/>
    <x v="0"/>
    <m/>
    <m/>
    <x v="0"/>
    <m/>
    <x v="0"/>
    <x v="0"/>
    <m/>
    <x v="0"/>
    <x v="0"/>
    <x v="0"/>
    <m/>
    <x v="0"/>
    <x v="0"/>
    <x v="0"/>
    <x v="0"/>
    <x v="0"/>
    <x v="0"/>
    <x v="0"/>
    <x v="0"/>
    <x v="0"/>
    <x v="0"/>
    <x v="0"/>
    <x v="0"/>
    <x v="0"/>
    <m/>
    <x v="0"/>
    <x v="0"/>
    <x v="0"/>
    <x v="0"/>
    <x v="0"/>
    <s v="WELLHEAD"/>
    <n v="20030402"/>
    <x v="0"/>
    <s v="CHAMPION TECHNOLOGIES VERNAL UT"/>
    <m/>
    <m/>
    <d v="2003-04-07T00:00:00"/>
  </r>
  <r>
    <x v="0"/>
    <s v="T18N R092W S12 fMESAVERDE/ALMOND"/>
    <n v="49124971"/>
    <x v="0"/>
    <x v="2"/>
    <s v="CRESTON"/>
    <m/>
    <s v="12"/>
    <n v="18"/>
    <n v="92"/>
    <n v="41.554830000000003"/>
    <n v="-107.70232"/>
    <s v="4900720133"/>
    <s v="CRESTON UNIT NO 1"/>
    <x v="14"/>
    <s v="MESAVERDE/ALMOND"/>
    <m/>
    <m/>
    <n v="209"/>
    <x v="0"/>
    <n v="8078"/>
    <n v="8287"/>
    <m/>
    <m/>
    <x v="0"/>
    <d v="1972-07-25T00:00:00"/>
    <n v="8.6999999999999993"/>
    <x v="0"/>
    <n v="55"/>
    <n v="23"/>
    <n v="2145"/>
    <n v="39"/>
    <x v="0"/>
    <n v="2240"/>
    <n v="1598"/>
    <m/>
    <x v="0"/>
    <n v="247"/>
    <n v="5668"/>
    <x v="0"/>
    <m/>
    <n v="2.7444999999999999"/>
    <n v="1.8926700000000001"/>
    <n v="93.307500000000005"/>
    <n v="0.99761999999999995"/>
    <n v="98.942289999999986"/>
    <n v="63.190399999999997"/>
    <n v="26.191219999999998"/>
    <m/>
    <x v="0"/>
    <n v="5.1425400000000003"/>
    <n v="94.524159999999995"/>
    <n v="2.2836672715088283E-2"/>
    <n v="6344"/>
    <n v="5.627705627705628E-2"/>
    <n v="2.7738391743308149E-2"/>
    <n v="1.9129029659612693E-2"/>
    <n v="0.95313257859707923"/>
    <n v="0.66851056914972851"/>
    <n v="0.27708492728208323"/>
    <n v="5.4404503568188288E-2"/>
    <x v="0"/>
    <m/>
    <x v="0"/>
    <m/>
    <m/>
    <x v="0"/>
    <m/>
    <x v="0"/>
    <x v="0"/>
    <m/>
    <x v="0"/>
    <x v="0"/>
    <x v="0"/>
    <m/>
    <x v="0"/>
    <x v="0"/>
    <x v="0"/>
    <x v="0"/>
    <x v="0"/>
    <x v="0"/>
    <x v="0"/>
    <x v="0"/>
    <x v="0"/>
    <x v="0"/>
    <x v="0"/>
    <x v="0"/>
    <x v="0"/>
    <m/>
    <x v="0"/>
    <x v="0"/>
    <x v="0"/>
    <x v="0"/>
    <x v="0"/>
    <s v="DST #2"/>
    <m/>
    <x v="0"/>
    <m/>
    <m/>
    <m/>
    <m/>
  </r>
  <r>
    <x v="1"/>
    <s v="T18N R092W S11 fMESAVERDE"/>
    <n v="5025"/>
    <x v="0"/>
    <x v="2"/>
    <s v="STANDARD DRAW"/>
    <s v="NW NW"/>
    <n v="11"/>
    <n v="18"/>
    <n v="92"/>
    <n v="41.554098000000003"/>
    <n v="-107.73254799999999"/>
    <s v="4900722622"/>
    <s v="11-1 COAL BANK"/>
    <x v="0"/>
    <s v="MESAVERDE"/>
    <m/>
    <m/>
    <n v="371"/>
    <x v="0"/>
    <n v="8354"/>
    <n v="8725"/>
    <n v="8870"/>
    <m/>
    <x v="2"/>
    <d v="2005-03-23T00:00:00"/>
    <n v="7.87"/>
    <x v="1"/>
    <n v="60"/>
    <n v="11"/>
    <n v="5390"/>
    <n v="40"/>
    <x v="1"/>
    <n v="6800"/>
    <n v="3420"/>
    <n v="0"/>
    <x v="1"/>
    <n v="56"/>
    <n v="18200"/>
    <x v="0"/>
    <s v="BP AMERICA PRODUCTION COMPANY"/>
    <n v="2.9939999999999998"/>
    <n v="0.90519000000000005"/>
    <n v="234.465"/>
    <n v="1.0231999999999999"/>
    <n v="239.38738999999998"/>
    <n v="191.828"/>
    <n v="56.053799999999995"/>
    <n v="0"/>
    <x v="1"/>
    <n v="1.1659200000000001"/>
    <n v="249.04772"/>
    <n v="-1.9778123648809799E-2"/>
    <n v="15777"/>
    <n v="-7.1312946993554463E-2"/>
    <n v="1.2506924445769679E-2"/>
    <n v="3.7812768667555971E-3"/>
    <n v="0.98371179868747471"/>
    <n v="0.77024595928844486"/>
    <n v="0.22507252826887955"/>
    <n v="4.6815124426756449E-3"/>
    <x v="1"/>
    <n v="3"/>
    <x v="1"/>
    <n v="0"/>
    <n v="0"/>
    <x v="1"/>
    <n v="31400"/>
    <x v="1"/>
    <x v="1"/>
    <n v="0"/>
    <x v="1"/>
    <x v="1"/>
    <x v="1"/>
    <n v="0"/>
    <x v="1"/>
    <x v="1"/>
    <x v="1"/>
    <x v="1"/>
    <x v="0"/>
    <x v="0"/>
    <x v="0"/>
    <x v="0"/>
    <x v="0"/>
    <x v="0"/>
    <x v="0"/>
    <x v="0"/>
    <x v="0"/>
    <m/>
    <x v="0"/>
    <x v="0"/>
    <x v="0"/>
    <x v="0"/>
    <x v="0"/>
    <m/>
    <n v="20050323"/>
    <x v="0"/>
    <s v="BP ID No W0042"/>
    <m/>
    <s v="8354-8725"/>
    <d v="2005-03-25T00:00:00"/>
  </r>
  <r>
    <x v="1"/>
    <s v="T18N R092W S05 fMESAVERDE"/>
    <n v="5952"/>
    <x v="0"/>
    <x v="2"/>
    <s v="STANDARD DRAW"/>
    <s v="SE NW"/>
    <n v="5"/>
    <n v="18"/>
    <n v="92"/>
    <n v="41.565626999999999"/>
    <n v="-107.78612699999999"/>
    <s v="4900723374"/>
    <s v="COAL BANK 5-5"/>
    <x v="0"/>
    <s v="MESAVERDE"/>
    <m/>
    <m/>
    <n v="455"/>
    <x v="0"/>
    <n v="8924"/>
    <n v="9379"/>
    <n v="9510"/>
    <n v="9505"/>
    <x v="2"/>
    <d v="1899-12-31T00:00:00"/>
    <n v="7.08"/>
    <x v="1"/>
    <n v="51"/>
    <n v="13"/>
    <n v="2650"/>
    <n v="0"/>
    <x v="1"/>
    <n v="3900"/>
    <n v="0"/>
    <n v="0"/>
    <x v="1"/>
    <n v="28"/>
    <n v="9980"/>
    <x v="0"/>
    <s v="BP AMERICA PRODUCTION COMPANY"/>
    <n v="2.5449000000000002"/>
    <n v="1.0697700000000001"/>
    <n v="115.27500000000001"/>
    <n v="0"/>
    <n v="118.88967"/>
    <n v="110.01899999999999"/>
    <n v="0"/>
    <n v="0"/>
    <x v="1"/>
    <n v="0.58296000000000003"/>
    <n v="110.60195999999999"/>
    <n v="3.6113343218661199E-2"/>
    <n v="6642"/>
    <n v="-0.20081819275658766"/>
    <n v="2.1405560298047764E-2"/>
    <n v="8.9980063028184034E-3"/>
    <n v="0.96959643339913382"/>
    <n v="0.99472920733050296"/>
    <n v="0"/>
    <n v="5.2707926694969967E-3"/>
    <x v="1"/>
    <n v="9"/>
    <x v="1"/>
    <n v="0"/>
    <n v="0"/>
    <x v="1"/>
    <n v="16700"/>
    <x v="2"/>
    <x v="1"/>
    <n v="0"/>
    <x v="1"/>
    <x v="1"/>
    <x v="1"/>
    <n v="5"/>
    <x v="1"/>
    <x v="1"/>
    <x v="1"/>
    <x v="1"/>
    <x v="0"/>
    <x v="0"/>
    <x v="0"/>
    <x v="0"/>
    <x v="0"/>
    <x v="0"/>
    <x v="0"/>
    <x v="0"/>
    <x v="0"/>
    <m/>
    <x v="0"/>
    <x v="0"/>
    <x v="0"/>
    <x v="0"/>
    <x v="0"/>
    <m/>
    <n v="19000101"/>
    <x v="0"/>
    <s v="WYOMING ANALYTICAL LABS ROCK SPRINGS ID No D8069"/>
    <m/>
    <s v="8924-9379"/>
    <d v="2007-09-06T00:00:00"/>
  </r>
  <r>
    <x v="1"/>
    <s v="T18N R092W S05 fMESAVERDE"/>
    <n v="5954"/>
    <x v="0"/>
    <x v="2"/>
    <s v="STANDARD DRAW"/>
    <s v="SE NW"/>
    <n v="5"/>
    <n v="18"/>
    <n v="92"/>
    <n v="41.565627999999997"/>
    <n v="-107.786098"/>
    <s v="4900723372"/>
    <s v="COAL BANK 5-6"/>
    <x v="0"/>
    <s v="MESAVERDE"/>
    <m/>
    <m/>
    <n v="382"/>
    <x v="0"/>
    <n v="8918"/>
    <n v="9300"/>
    <n v="9430"/>
    <n v="9425"/>
    <x v="2"/>
    <m/>
    <n v="6.9"/>
    <x v="1"/>
    <n v="72"/>
    <n v="16"/>
    <n v="4200"/>
    <n v="90"/>
    <x v="1"/>
    <n v="6370"/>
    <n v="2920"/>
    <n v="0"/>
    <x v="1"/>
    <n v="30"/>
    <n v="15800"/>
    <x v="0"/>
    <s v="BP AMERICA PRODUCTION COMPANY"/>
    <n v="3.5928"/>
    <n v="1.31664"/>
    <n v="182.7"/>
    <n v="2.3022"/>
    <n v="189.91163999999998"/>
    <n v="179.6977"/>
    <n v="47.858799999999995"/>
    <n v="0"/>
    <x v="1"/>
    <n v="0.62460000000000004"/>
    <n v="228.18109999999999"/>
    <n v="-9.1533423900161517E-2"/>
    <n v="13698"/>
    <n v="-7.1259068411417728E-2"/>
    <n v="1.8918271676238489E-2"/>
    <n v="6.9329083778119143E-3"/>
    <n v="0.97414881994594971"/>
    <n v="0.78752227945259279"/>
    <n v="0.20974042109534927"/>
    <n v="2.7372994520580367E-3"/>
    <x v="1"/>
    <n v="2.8"/>
    <x v="1"/>
    <n v="0"/>
    <n v="0"/>
    <x v="1"/>
    <n v="26400"/>
    <x v="2"/>
    <x v="1"/>
    <n v="0"/>
    <x v="1"/>
    <x v="1"/>
    <x v="1"/>
    <n v="14"/>
    <x v="1"/>
    <x v="1"/>
    <x v="1"/>
    <x v="1"/>
    <x v="0"/>
    <x v="0"/>
    <x v="0"/>
    <x v="0"/>
    <x v="0"/>
    <x v="0"/>
    <x v="0"/>
    <x v="0"/>
    <x v="0"/>
    <m/>
    <x v="0"/>
    <x v="0"/>
    <x v="0"/>
    <x v="0"/>
    <x v="0"/>
    <m/>
    <m/>
    <x v="0"/>
    <s v="WYOMING ANALYTICAL LABS ROCK SPRINGS ID No D8070"/>
    <m/>
    <s v="8918-9300"/>
    <d v="2007-09-06T00:00:00"/>
  </r>
  <r>
    <x v="1"/>
    <s v="T18N R092W S05 fMESAVERDE"/>
    <n v="5951"/>
    <x v="0"/>
    <x v="2"/>
    <s v="STANDARD DRAW"/>
    <s v="SE NW"/>
    <n v="5"/>
    <n v="18"/>
    <n v="92"/>
    <n v="41.565629999999999"/>
    <n v="-107.786069"/>
    <s v="4900723373"/>
    <s v="COAL BANK 5-4"/>
    <x v="0"/>
    <s v="MESAVERDE"/>
    <m/>
    <m/>
    <n v="426"/>
    <x v="0"/>
    <n v="8753"/>
    <n v="9179"/>
    <n v="9279"/>
    <n v="9275"/>
    <x v="2"/>
    <d v="1899-12-31T00:00:00"/>
    <n v="6.99"/>
    <x v="1"/>
    <n v="41"/>
    <n v="12"/>
    <n v="2440"/>
    <n v="0"/>
    <x v="1"/>
    <n v="3820"/>
    <n v="0"/>
    <n v="0"/>
    <x v="1"/>
    <n v="165"/>
    <n v="9920"/>
    <x v="0"/>
    <s v="BP AMERICA PRODUCTION COMPANY"/>
    <n v="2.0459000000000001"/>
    <n v="0.98748000000000002"/>
    <n v="106.14"/>
    <n v="0"/>
    <n v="109.17337999999998"/>
    <n v="107.76219999999999"/>
    <n v="0"/>
    <n v="0"/>
    <x v="1"/>
    <n v="3.4353000000000002"/>
    <n v="111.19750000000001"/>
    <n v="-9.1850611115225876E-3"/>
    <n v="6478"/>
    <n v="-0.20990364678619344"/>
    <n v="1.8739916268965935E-2"/>
    <n v="9.0450620838156727E-3"/>
    <n v="0.9722150216472184"/>
    <n v="0.96910631983632722"/>
    <n v="0"/>
    <n v="3.0893680163672749E-2"/>
    <x v="1"/>
    <n v="99"/>
    <x v="1"/>
    <n v="0"/>
    <n v="0"/>
    <x v="1"/>
    <n v="16600"/>
    <x v="2"/>
    <x v="1"/>
    <n v="0"/>
    <x v="1"/>
    <x v="1"/>
    <x v="1"/>
    <n v="3"/>
    <x v="1"/>
    <x v="1"/>
    <x v="1"/>
    <x v="1"/>
    <x v="0"/>
    <x v="0"/>
    <x v="0"/>
    <x v="0"/>
    <x v="0"/>
    <x v="0"/>
    <x v="0"/>
    <x v="0"/>
    <x v="0"/>
    <m/>
    <x v="0"/>
    <x v="0"/>
    <x v="0"/>
    <x v="0"/>
    <x v="0"/>
    <m/>
    <n v="19000101"/>
    <x v="0"/>
    <s v="WYOMING ANALYTICAL LABS ROCK SPRINGS ID No D8068"/>
    <m/>
    <s v="8753-9179"/>
    <d v="2007-09-06T00:00:00"/>
  </r>
  <r>
    <x v="1"/>
    <s v="T18N R092W S05 fMESAVERDE"/>
    <n v="5226"/>
    <x v="0"/>
    <x v="2"/>
    <s v="STANDARD DRAW"/>
    <s v="SW NE"/>
    <n v="5"/>
    <n v="18"/>
    <n v="92"/>
    <n v="41.568379999999998"/>
    <n v="-107.78113"/>
    <s v="4900722820"/>
    <s v="5-3 COAL BANK"/>
    <x v="0"/>
    <s v="MESAVERDE"/>
    <m/>
    <m/>
    <n v="372"/>
    <x v="0"/>
    <n v="8668"/>
    <n v="9040"/>
    <n v="9170"/>
    <m/>
    <x v="2"/>
    <m/>
    <n v="7.32"/>
    <x v="1"/>
    <n v="28"/>
    <n v="0"/>
    <n v="3550"/>
    <n v="50"/>
    <x v="1"/>
    <n v="4560"/>
    <n v="3180"/>
    <n v="0"/>
    <x v="1"/>
    <n v="16"/>
    <n v="9500"/>
    <x v="0"/>
    <s v="BP AMERICA PRODUCTION COMPANY"/>
    <n v="1.3972"/>
    <n v="0"/>
    <n v="154.42500000000001"/>
    <n v="1.2789999999999999"/>
    <n v="157.10119999999998"/>
    <n v="128.63759999999999"/>
    <n v="52.120199999999997"/>
    <n v="0"/>
    <x v="1"/>
    <n v="0.33312000000000003"/>
    <n v="181.09091999999998"/>
    <n v="-7.0935183232536614E-2"/>
    <n v="11384"/>
    <n v="9.0212602949626505E-2"/>
    <n v="8.8936303478267531E-3"/>
    <n v="0"/>
    <n v="0.99110636965217325"/>
    <n v="0.71034814997902718"/>
    <n v="0.28781233205949808"/>
    <n v="1.839517961474822E-3"/>
    <x v="1"/>
    <n v="0"/>
    <x v="1"/>
    <n v="0"/>
    <n v="0"/>
    <x v="1"/>
    <n v="0"/>
    <x v="1"/>
    <x v="1"/>
    <n v="0"/>
    <x v="1"/>
    <x v="1"/>
    <x v="1"/>
    <n v="0"/>
    <x v="1"/>
    <x v="1"/>
    <x v="1"/>
    <x v="1"/>
    <x v="0"/>
    <x v="0"/>
    <x v="0"/>
    <x v="0"/>
    <x v="0"/>
    <x v="0"/>
    <x v="0"/>
    <x v="0"/>
    <x v="0"/>
    <m/>
    <x v="0"/>
    <x v="0"/>
    <x v="0"/>
    <x v="0"/>
    <x v="0"/>
    <m/>
    <m/>
    <x v="0"/>
    <s v="WYOMING ANALYTICAL LABS ROCK SPRINGS ID No BP W00835"/>
    <m/>
    <s v="8668-9040"/>
    <d v="2005-12-21T00:00:00"/>
  </r>
  <r>
    <x v="1"/>
    <s v="T18N R092W S04 fMESAVERDE"/>
    <n v="4223"/>
    <x v="0"/>
    <x v="2"/>
    <s v="WC"/>
    <s v="NW NE"/>
    <n v="4"/>
    <n v="18"/>
    <n v="92"/>
    <n v="41.488416000000001"/>
    <n v="-107.784746"/>
    <s v="4900722427"/>
    <s v="CRESTON FED. 04-01"/>
    <x v="0"/>
    <s v="MESAVERDE"/>
    <m/>
    <m/>
    <m/>
    <x v="0"/>
    <s v="8478"/>
    <m/>
    <m/>
    <m/>
    <x v="2"/>
    <d v="2004-03-11T00:00:00"/>
    <n v="7.66"/>
    <x v="1"/>
    <n v="50.7"/>
    <n v="9.82"/>
    <n v="5200"/>
    <n v="54.2"/>
    <x v="1"/>
    <n v="7298"/>
    <n v="2297"/>
    <m/>
    <x v="0"/>
    <n v="25"/>
    <n v="15880"/>
    <x v="0"/>
    <s v="BP AMERICAN PRODUCTION COMPANY"/>
    <n v="2.5299300000000002"/>
    <n v="0.80808780000000002"/>
    <n v="226.2"/>
    <n v="1.386436"/>
    <n v="230.92445379999998"/>
    <n v="205.87657999999999"/>
    <n v="37.647829999999999"/>
    <n v="0"/>
    <x v="1"/>
    <n v="0.52050000000000007"/>
    <n v="244.04490999999999"/>
    <n v="-2.7623794711788538E-2"/>
    <n v="14934.72"/>
    <n v="-3.0676248234609915E-2"/>
    <n v="1.0955660859508333E-2"/>
    <n v="3.49936001450878E-3"/>
    <n v="0.98554497912598293"/>
    <n v="0.84360120438488151"/>
    <n v="0.15426599145214706"/>
    <n v="2.1328041629714799E-3"/>
    <x v="0"/>
    <n v="4.42"/>
    <x v="0"/>
    <m/>
    <m/>
    <x v="0"/>
    <n v="22500"/>
    <x v="0"/>
    <x v="0"/>
    <m/>
    <x v="0"/>
    <x v="0"/>
    <x v="0"/>
    <n v="22.1"/>
    <x v="0"/>
    <x v="0"/>
    <x v="0"/>
    <x v="0"/>
    <x v="0"/>
    <x v="0"/>
    <x v="0"/>
    <x v="0"/>
    <x v="0"/>
    <x v="0"/>
    <x v="0"/>
    <x v="0"/>
    <x v="0"/>
    <m/>
    <x v="0"/>
    <x v="0"/>
    <x v="0"/>
    <x v="0"/>
    <x v="0"/>
    <m/>
    <n v="2004311"/>
    <x v="0"/>
    <s v="BP AMERICA"/>
    <m/>
    <m/>
    <d v="2004-03-12T00:00:00"/>
  </r>
  <r>
    <x v="1"/>
    <s v="T18N R092W S03 fMESAVERDE"/>
    <m/>
    <x v="0"/>
    <x v="2"/>
    <s v="CRESTON"/>
    <s v="NW SE"/>
    <n v="3"/>
    <n v="18"/>
    <n v="92"/>
    <n v="41.56297"/>
    <n v="-107.744359"/>
    <s v="4900720261"/>
    <s v="1-3 CRESTO"/>
    <x v="0"/>
    <s v="MESAVERDE"/>
    <m/>
    <m/>
    <m/>
    <x v="0"/>
    <m/>
    <m/>
    <m/>
    <m/>
    <x v="2"/>
    <d v="1986-12-06T00:00:00"/>
    <n v="6.87"/>
    <x v="0"/>
    <n v="113.37"/>
    <n v="83.84"/>
    <n v="3689"/>
    <n v="198.5"/>
    <x v="1"/>
    <n v="5285.95"/>
    <n v="1265.75"/>
    <n v="0"/>
    <x v="1"/>
    <n v="276"/>
    <n v="11100"/>
    <x v="0"/>
    <s v="AMOCO PRODUCTION COMPANY"/>
    <n v="5.6571630000000006"/>
    <n v="6.8991936000000003"/>
    <n v="160.47149999999999"/>
    <n v="5.0776300000000001"/>
    <n v="178.10548660000001"/>
    <n v="149.11664949999999"/>
    <n v="20.745642499999999"/>
    <n v="0"/>
    <x v="1"/>
    <n v="5.7463200000000008"/>
    <n v="175.60861199999999"/>
    <n v="7.0590191623196227E-3"/>
    <n v="10912.41"/>
    <n v="-8.5220109928899265E-3"/>
    <n v="3.1762991180081933E-2"/>
    <n v="3.8736558495217073E-2"/>
    <n v="0.92950045032470097"/>
    <n v="0.84914200847962973"/>
    <n v="0.11813567833449991"/>
    <n v="3.2722313185870412E-2"/>
    <x v="1"/>
    <n v="0"/>
    <x v="1"/>
    <n v="0"/>
    <n v="0"/>
    <x v="0"/>
    <n v="0"/>
    <x v="0"/>
    <x v="1"/>
    <m/>
    <x v="1"/>
    <x v="1"/>
    <x v="1"/>
    <n v="0"/>
    <x v="1"/>
    <x v="1"/>
    <x v="1"/>
    <x v="1"/>
    <x v="0"/>
    <x v="0"/>
    <x v="0"/>
    <x v="0"/>
    <x v="0"/>
    <x v="0"/>
    <x v="0"/>
    <x v="0"/>
    <x v="0"/>
    <m/>
    <x v="0"/>
    <x v="0"/>
    <x v="0"/>
    <x v="0"/>
    <x v="0"/>
    <m/>
    <n v="19861206"/>
    <x v="1"/>
    <m/>
    <m/>
    <m/>
    <m/>
  </r>
  <r>
    <x v="1"/>
    <s v="T18N R092W S01 fMESAVERDE"/>
    <n v="5966"/>
    <x v="0"/>
    <x v="2"/>
    <s v="STANDARD DRAW"/>
    <s v="NW NE"/>
    <n v="1"/>
    <n v="18"/>
    <n v="92"/>
    <n v="41.568820000000002"/>
    <n v="-107.70547999999999"/>
    <s v="4900723008"/>
    <s v="COAL BANK 1-3"/>
    <x v="0"/>
    <s v="MESAVERDE"/>
    <m/>
    <m/>
    <n v="391"/>
    <x v="0"/>
    <n v="8402"/>
    <n v="8793"/>
    <n v="8960"/>
    <n v="8955"/>
    <x v="2"/>
    <m/>
    <n v="7.73"/>
    <x v="1"/>
    <n v="41"/>
    <n v="2.5"/>
    <n v="2680"/>
    <n v="85"/>
    <x v="1"/>
    <n v="1910"/>
    <n v="3810"/>
    <n v="0"/>
    <x v="1"/>
    <n v="40"/>
    <n v="10100"/>
    <x v="0"/>
    <s v="BP AMERICA PRODUCTION COMPANY"/>
    <n v="2.0459000000000001"/>
    <n v="0.20572499999999999"/>
    <n v="116.58"/>
    <n v="2.1742999999999997"/>
    <n v="121.005925"/>
    <n v="53.881099999999996"/>
    <n v="62.445899999999995"/>
    <n v="0"/>
    <x v="1"/>
    <n v="0.8328000000000001"/>
    <n v="117.1598"/>
    <n v="1.6148944185818512E-2"/>
    <n v="8568.5"/>
    <n v="-8.2036585692476627E-2"/>
    <n v="1.6907436557342129E-2"/>
    <n v="1.7001233617279484E-3"/>
    <n v="0.98139244008092985"/>
    <n v="0.45989409336649595"/>
    <n v="0.53299766643507407"/>
    <n v="7.1082401984298377E-3"/>
    <x v="1"/>
    <n v="11"/>
    <x v="1"/>
    <n v="0"/>
    <n v="0"/>
    <x v="1"/>
    <n v="16900"/>
    <x v="2"/>
    <x v="1"/>
    <n v="0"/>
    <x v="1"/>
    <x v="1"/>
    <x v="1"/>
    <n v="7.5"/>
    <x v="1"/>
    <x v="1"/>
    <x v="1"/>
    <x v="1"/>
    <x v="0"/>
    <x v="0"/>
    <x v="0"/>
    <x v="0"/>
    <x v="0"/>
    <x v="0"/>
    <x v="0"/>
    <x v="0"/>
    <x v="0"/>
    <m/>
    <x v="0"/>
    <x v="0"/>
    <x v="0"/>
    <x v="0"/>
    <x v="0"/>
    <m/>
    <m/>
    <x v="0"/>
    <s v="WYOMING ANALYTICAL LABS ROCK SPRINGS ID No D7060"/>
    <m/>
    <s v="8402-8793"/>
    <d v="2007-05-04T00:00:00"/>
  </r>
  <r>
    <x v="1"/>
    <s v="T18N R092W S01 fMESAVERDE"/>
    <n v="5026"/>
    <x v="0"/>
    <x v="2"/>
    <s v="STANDARD DRAW"/>
    <s v="SW NW"/>
    <n v="1"/>
    <n v="18"/>
    <n v="92"/>
    <n v="41.568207000000001"/>
    <n v="-107.713482"/>
    <s v="4900722624"/>
    <s v="1-2 COAL BANK"/>
    <x v="0"/>
    <s v="MESAVERDE"/>
    <m/>
    <m/>
    <n v="377"/>
    <x v="0"/>
    <n v="8353"/>
    <n v="8730"/>
    <n v="8858"/>
    <m/>
    <x v="2"/>
    <d v="2005-03-23T00:00:00"/>
    <n v="7.74"/>
    <x v="1"/>
    <n v="65"/>
    <n v="16"/>
    <n v="4060"/>
    <n v="58"/>
    <x v="1"/>
    <n v="5120"/>
    <n v="2780"/>
    <n v="0"/>
    <x v="1"/>
    <n v="81"/>
    <n v="14000"/>
    <x v="0"/>
    <s v="BP AMERICA PRODUCTION COMPANY"/>
    <n v="3.2435"/>
    <n v="1.31664"/>
    <n v="176.61"/>
    <n v="1.4836399999999998"/>
    <n v="182.65377999999998"/>
    <n v="144.43520000000001"/>
    <n v="45.564199999999992"/>
    <n v="0"/>
    <x v="1"/>
    <n v="1.68642"/>
    <n v="191.68582000000001"/>
    <n v="-2.4127930894834591E-2"/>
    <n v="12180"/>
    <n v="-6.9518716577540107E-2"/>
    <n v="1.7757639617422646E-2"/>
    <n v="7.2083917453008642E-3"/>
    <n v="0.97503396863727654"/>
    <n v="0.75349965897320936"/>
    <n v="0.23770250715467628"/>
    <n v="8.7978338721142746E-3"/>
    <x v="1"/>
    <n v="2"/>
    <x v="1"/>
    <n v="0"/>
    <n v="0"/>
    <x v="1"/>
    <n v="24300"/>
    <x v="1"/>
    <x v="1"/>
    <n v="0"/>
    <x v="1"/>
    <x v="1"/>
    <x v="1"/>
    <n v="0"/>
    <x v="1"/>
    <x v="1"/>
    <x v="1"/>
    <x v="1"/>
    <x v="0"/>
    <x v="0"/>
    <x v="0"/>
    <x v="0"/>
    <x v="0"/>
    <x v="0"/>
    <x v="0"/>
    <x v="0"/>
    <x v="0"/>
    <m/>
    <x v="0"/>
    <x v="0"/>
    <x v="0"/>
    <x v="0"/>
    <x v="0"/>
    <m/>
    <n v="20050323"/>
    <x v="0"/>
    <s v="BP ID No W0043"/>
    <m/>
    <s v="8353-8730"/>
    <d v="2005-03-25T00:00:00"/>
  </r>
  <r>
    <x v="0"/>
    <s v="T18N R091W S28 fMESAVERDE"/>
    <n v="49009085"/>
    <x v="0"/>
    <x v="2"/>
    <s v="WC"/>
    <m/>
    <s v="28"/>
    <n v="18"/>
    <n v="91"/>
    <n v="41.506599999999999"/>
    <n v="-107.64897000000001"/>
    <s v="4900705122"/>
    <s v="UNIT NO. 1"/>
    <x v="0"/>
    <s v="MESAVERDE"/>
    <m/>
    <m/>
    <n v="15"/>
    <x v="0"/>
    <n v="7366"/>
    <n v="7381"/>
    <n v="10007"/>
    <m/>
    <x v="0"/>
    <d v="1960-10-24T00:00:00"/>
    <n v="8.6999999999999993"/>
    <x v="2"/>
    <n v="50"/>
    <n v="30"/>
    <n v="3751"/>
    <n v="-3"/>
    <x v="0"/>
    <n v="3250"/>
    <n v="3587"/>
    <m/>
    <x v="0"/>
    <n v="81"/>
    <n v="9409"/>
    <x v="0"/>
    <m/>
    <n v="2.4950000000000001"/>
    <n v="2.4687000000000001"/>
    <n v="163.16849999999999"/>
    <n v="0"/>
    <n v="168.13219999999998"/>
    <n v="91.682500000000005"/>
    <n v="58.790929999999996"/>
    <m/>
    <x v="0"/>
    <n v="1.68642"/>
    <n v="152.15984999999998"/>
    <n v="4.9868081333895135E-2"/>
    <n v="10743"/>
    <n v="6.6196903533148069E-2"/>
    <n v="1.4839513192594876E-2"/>
    <n v="1.4683088664753095E-2"/>
    <n v="0.9704773981426521"/>
    <n v="0.60254068336686717"/>
    <n v="0.38637610381450826"/>
    <n v="1.1083212818624627E-2"/>
    <x v="0"/>
    <m/>
    <x v="0"/>
    <m/>
    <m/>
    <x v="0"/>
    <m/>
    <x v="0"/>
    <x v="0"/>
    <m/>
    <x v="0"/>
    <x v="0"/>
    <x v="0"/>
    <m/>
    <x v="0"/>
    <x v="0"/>
    <x v="0"/>
    <x v="0"/>
    <x v="0"/>
    <x v="0"/>
    <x v="0"/>
    <x v="0"/>
    <x v="0"/>
    <x v="0"/>
    <x v="0"/>
    <x v="0"/>
    <x v="0"/>
    <m/>
    <x v="0"/>
    <x v="0"/>
    <x v="0"/>
    <x v="0"/>
    <x v="0"/>
    <s v="DST NO. 8"/>
    <m/>
    <x v="0"/>
    <m/>
    <m/>
    <m/>
    <m/>
  </r>
  <r>
    <x v="1"/>
    <s v="T18N R091W S08 fMESAVERDE"/>
    <n v="3632"/>
    <x v="0"/>
    <x v="2"/>
    <s v="WAMSUTTER"/>
    <s v="SE SW"/>
    <n v="8"/>
    <n v="18"/>
    <n v="91"/>
    <n v="41.546300000000002"/>
    <n v="-107.67505"/>
    <s v="4900720500"/>
    <s v="CRESTON UNIT III 1-8"/>
    <x v="0"/>
    <s v="MESAVERDE"/>
    <m/>
    <m/>
    <m/>
    <x v="0"/>
    <s v="7802"/>
    <m/>
    <m/>
    <m/>
    <x v="2"/>
    <d v="2002-12-09T00:00:00"/>
    <n v="7"/>
    <x v="1"/>
    <n v="208"/>
    <n v="277"/>
    <n v="8339"/>
    <m/>
    <x v="1"/>
    <n v="12620"/>
    <n v="2196"/>
    <m/>
    <x v="0"/>
    <n v="188"/>
    <n v="23832"/>
    <x v="0"/>
    <s v="ANADARKO PETROLEUM CORP"/>
    <n v="10.379200000000001"/>
    <n v="22.794330000000002"/>
    <n v="362.74649999999997"/>
    <n v="0"/>
    <n v="395.92003"/>
    <n v="356.0102"/>
    <n v="35.992439999999995"/>
    <n v="0"/>
    <x v="1"/>
    <n v="3.9141600000000003"/>
    <n v="395.91679999999997"/>
    <n v="4.0791232204120718E-6"/>
    <n v="23828"/>
    <n v="-8.3927822073017201E-5"/>
    <n v="2.6215395063493001E-2"/>
    <n v="5.7573065954758598E-2"/>
    <n v="0.91621153898174834"/>
    <n v="0.89920458035627693"/>
    <n v="9.0909100093757064E-2"/>
    <n v="9.8863195499660547E-3"/>
    <x v="0"/>
    <n v="4"/>
    <x v="0"/>
    <m/>
    <m/>
    <x v="0"/>
    <m/>
    <x v="0"/>
    <x v="0"/>
    <m/>
    <x v="0"/>
    <x v="0"/>
    <x v="0"/>
    <m/>
    <x v="0"/>
    <x v="0"/>
    <x v="0"/>
    <x v="0"/>
    <x v="0"/>
    <x v="0"/>
    <x v="0"/>
    <x v="0"/>
    <x v="0"/>
    <x v="0"/>
    <x v="0"/>
    <x v="0"/>
    <x v="0"/>
    <m/>
    <x v="0"/>
    <x v="0"/>
    <x v="0"/>
    <x v="0"/>
    <x v="0"/>
    <s v="T-PAK"/>
    <n v="20021209"/>
    <x v="0"/>
    <s v="CHAMPION TECHNOLOGIES VERNAL UT"/>
    <m/>
    <m/>
    <d v="2002-12-26T00:00:00"/>
  </r>
  <r>
    <x v="0"/>
    <s v="T17N R119W S24 fNUGGET"/>
    <n v="49124796"/>
    <x v="0"/>
    <x v="6"/>
    <s v="RYCKMAN CREEK"/>
    <m/>
    <s v="24"/>
    <s v=" 17"/>
    <s v=" 119"/>
    <n v="41.434800000000003"/>
    <n v="-110.8176"/>
    <s v="4904120085"/>
    <s v="RYCKMAN CREEK UNIT 7"/>
    <x v="0"/>
    <s v="NUGGET"/>
    <m/>
    <m/>
    <n v="14"/>
    <x v="0"/>
    <n v="7492"/>
    <n v="7506"/>
    <m/>
    <m/>
    <x v="5"/>
    <d v="1978-02-18T00:00:00"/>
    <n v="7.0999999046325684"/>
    <x v="0"/>
    <n v="478"/>
    <n v="68"/>
    <n v="5316"/>
    <n v="157"/>
    <x v="0"/>
    <n v="6700"/>
    <n v="244"/>
    <m/>
    <x v="0"/>
    <n v="3450"/>
    <n v="16289"/>
    <x v="0"/>
    <s v="CHEM LAB"/>
    <n v="23.8522"/>
    <n v="5.59572"/>
    <n v="231.24599999999998"/>
    <n v="4.0160599999999995"/>
    <n v="264.70997999999997"/>
    <n v="189.00700000000001"/>
    <n v="3.9991599999999994"/>
    <m/>
    <x v="0"/>
    <n v="71.829000000000008"/>
    <n v="264.83515999999997"/>
    <n v="-2.3639155672356904E-4"/>
    <n v="16410"/>
    <n v="3.7004189730572802E-3"/>
    <n v="9.010691625604747E-2"/>
    <n v="2.1139059434026629E-2"/>
    <n v="0.88875402430992601"/>
    <n v="0.71367789684723137"/>
    <n v="1.5100562931296585E-2"/>
    <n v="0.27122154022147216"/>
    <x v="0"/>
    <m/>
    <x v="0"/>
    <m/>
    <m/>
    <x v="0"/>
    <m/>
    <x v="0"/>
    <x v="0"/>
    <m/>
    <x v="0"/>
    <x v="0"/>
    <x v="0"/>
    <m/>
    <x v="0"/>
    <x v="0"/>
    <x v="0"/>
    <x v="0"/>
    <x v="0"/>
    <x v="0"/>
    <x v="0"/>
    <x v="0"/>
    <x v="0"/>
    <x v="0"/>
    <x v="0"/>
    <x v="0"/>
    <x v="0"/>
    <m/>
    <x v="0"/>
    <x v="0"/>
    <x v="0"/>
    <x v="0"/>
    <x v="0"/>
    <s v="FLOWING"/>
    <m/>
    <x v="0"/>
    <m/>
    <m/>
    <m/>
    <m/>
  </r>
  <r>
    <x v="0"/>
    <s v="T17N R119W S24 fNUGGET"/>
    <n v="49124803"/>
    <x v="0"/>
    <x v="6"/>
    <s v="RYCKMAN CREEK"/>
    <m/>
    <s v="24"/>
    <s v=" 17"/>
    <s v=" 119"/>
    <n v="41.434800000000003"/>
    <n v="-110.8176"/>
    <s v="4904120078"/>
    <s v="RYCKMAN CREEK 8 UNIT W-34529"/>
    <x v="0"/>
    <s v="NUGGET"/>
    <m/>
    <m/>
    <n v="0"/>
    <x v="1"/>
    <m/>
    <m/>
    <m/>
    <m/>
    <x v="1"/>
    <d v="1978-01-31T00:00:00"/>
    <n v="7.0999999046325684"/>
    <x v="0"/>
    <n v="458"/>
    <n v="78"/>
    <n v="5160"/>
    <n v="113"/>
    <x v="0"/>
    <n v="6200"/>
    <n v="244"/>
    <m/>
    <x v="0"/>
    <n v="3740"/>
    <n v="15869"/>
    <x v="0"/>
    <s v="CHEM LAB"/>
    <n v="22.854199999999999"/>
    <n v="6.4186199999999998"/>
    <n v="224.46"/>
    <n v="2.8905399999999997"/>
    <n v="256.62335999999999"/>
    <n v="174.90199999999999"/>
    <n v="3.9991599999999994"/>
    <m/>
    <x v="0"/>
    <n v="77.866800000000012"/>
    <n v="256.76796000000002"/>
    <n v="-2.8165649547800181E-4"/>
    <n v="15990"/>
    <n v="3.7979848708371263E-3"/>
    <n v="8.9057364068493211E-2"/>
    <n v="2.5011830567567971E-2"/>
    <n v="0.88593080536393876"/>
    <n v="0.68116754130850277"/>
    <n v="1.5574996195008128E-2"/>
    <n v="0.30325746249648905"/>
    <x v="0"/>
    <m/>
    <x v="0"/>
    <m/>
    <m/>
    <x v="0"/>
    <m/>
    <x v="0"/>
    <x v="0"/>
    <m/>
    <x v="0"/>
    <x v="0"/>
    <x v="0"/>
    <m/>
    <x v="0"/>
    <x v="0"/>
    <x v="0"/>
    <x v="0"/>
    <x v="0"/>
    <x v="0"/>
    <x v="0"/>
    <x v="0"/>
    <x v="0"/>
    <x v="0"/>
    <x v="0"/>
    <x v="0"/>
    <x v="0"/>
    <m/>
    <x v="0"/>
    <x v="0"/>
    <x v="0"/>
    <x v="0"/>
    <x v="0"/>
    <s v="PRODUCTION"/>
    <m/>
    <x v="0"/>
    <m/>
    <m/>
    <m/>
    <m/>
  </r>
  <r>
    <x v="0"/>
    <s v="T17N R119W S13 fNUGGET"/>
    <n v="49124117"/>
    <x v="0"/>
    <x v="6"/>
    <s v="RYCKMAN CREEK"/>
    <m/>
    <s v="13"/>
    <s v=" 17"/>
    <s v=" 119"/>
    <n v="41.448300000000003"/>
    <n v="-110.81246"/>
    <s v="4904120113"/>
    <s v="UNIT NO 11"/>
    <x v="0"/>
    <s v="NUGGET"/>
    <m/>
    <m/>
    <n v="12"/>
    <x v="3"/>
    <n v="7471"/>
    <n v="7483"/>
    <m/>
    <m/>
    <x v="5"/>
    <d v="1978-06-04T00:00:00"/>
    <n v="7.4000000953674316"/>
    <x v="0"/>
    <n v="457"/>
    <n v="49"/>
    <n v="4801"/>
    <n v="126"/>
    <x v="0"/>
    <n v="5800"/>
    <n v="256"/>
    <m/>
    <x v="0"/>
    <n v="3420"/>
    <n v="14779"/>
    <x v="0"/>
    <s v="CHEM LAB"/>
    <n v="22.804300000000001"/>
    <n v="4.0322100000000001"/>
    <n v="208.84349999999998"/>
    <n v="3.2230799999999999"/>
    <n v="238.90308999999999"/>
    <n v="163.61799999999999"/>
    <n v="4.1958399999999996"/>
    <m/>
    <x v="0"/>
    <n v="71.204400000000007"/>
    <n v="239.01823999999999"/>
    <n v="-2.409392357524613E-4"/>
    <n v="14906"/>
    <n v="4.2782550109482908E-3"/>
    <n v="9.5454186046735529E-2"/>
    <n v="1.6878015265520425E-2"/>
    <n v="0.88766779868774404"/>
    <n v="0.68454189939646448"/>
    <n v="1.7554476177215596E-2"/>
    <n v="0.29790362442631996"/>
    <x v="0"/>
    <m/>
    <x v="0"/>
    <m/>
    <m/>
    <x v="0"/>
    <m/>
    <x v="0"/>
    <x v="0"/>
    <m/>
    <x v="0"/>
    <x v="0"/>
    <x v="0"/>
    <m/>
    <x v="0"/>
    <x v="0"/>
    <x v="0"/>
    <x v="0"/>
    <x v="0"/>
    <x v="0"/>
    <x v="0"/>
    <x v="0"/>
    <x v="0"/>
    <x v="0"/>
    <x v="0"/>
    <x v="0"/>
    <x v="0"/>
    <m/>
    <x v="0"/>
    <x v="0"/>
    <x v="0"/>
    <x v="0"/>
    <x v="0"/>
    <s v="FLOWING"/>
    <m/>
    <x v="0"/>
    <m/>
    <m/>
    <m/>
    <m/>
  </r>
  <r>
    <x v="1"/>
    <s v="T17N R118W S18 fNUGGET"/>
    <n v="1516"/>
    <x v="0"/>
    <x v="6"/>
    <m/>
    <s v="SW NW"/>
    <n v="18"/>
    <n v="17"/>
    <n v="118"/>
    <n v="41.057111999999996"/>
    <n v="-110.465605"/>
    <s v="4904120738"/>
    <s v="36 UNIT W"/>
    <x v="0"/>
    <s v="NUGGET"/>
    <m/>
    <m/>
    <m/>
    <x v="0"/>
    <s v="7500"/>
    <m/>
    <m/>
    <m/>
    <x v="5"/>
    <d v="1981-05-04T00:00:00"/>
    <n v="7.15"/>
    <x v="1"/>
    <n v="573"/>
    <n v="9.8000000000000007"/>
    <n v="6400"/>
    <n v="0"/>
    <x v="1"/>
    <n v="6177"/>
    <n v="161"/>
    <n v="0"/>
    <x v="1"/>
    <n v="6765"/>
    <n v="15540"/>
    <x v="0"/>
    <s v="AMOCO PRODUCTION COMPANY"/>
    <n v="28.592700000000001"/>
    <n v="0.8064420000000001"/>
    <n v="278.39999999999998"/>
    <n v="0"/>
    <n v="307.79914199999996"/>
    <n v="174.25316999999998"/>
    <n v="2.6387899999999997"/>
    <n v="0"/>
    <x v="1"/>
    <n v="140.84730000000002"/>
    <n v="317.73926"/>
    <n v="-1.5890500036798767E-2"/>
    <n v="20085.8"/>
    <n v="0.12759853813809091"/>
    <n v="9.2894021127583271E-2"/>
    <n v="2.6200267965659249E-3"/>
    <n v="0.90448595207585081"/>
    <n v="0.54841560970463643"/>
    <n v="8.304891249510683E-3"/>
    <n v="0.44327949904585295"/>
    <x v="1"/>
    <n v="0"/>
    <x v="1"/>
    <n v="0"/>
    <n v="19"/>
    <x v="0"/>
    <n v="0"/>
    <x v="0"/>
    <x v="1"/>
    <m/>
    <x v="1"/>
    <x v="1"/>
    <x v="1"/>
    <n v="0"/>
    <x v="1"/>
    <x v="1"/>
    <x v="1"/>
    <x v="1"/>
    <x v="0"/>
    <x v="0"/>
    <x v="0"/>
    <x v="0"/>
    <x v="0"/>
    <x v="0"/>
    <x v="0"/>
    <x v="0"/>
    <x v="0"/>
    <m/>
    <x v="0"/>
    <x v="0"/>
    <x v="0"/>
    <x v="0"/>
    <x v="0"/>
    <s v="WELL"/>
    <n v="19810504"/>
    <x v="4"/>
    <s v="AMERICAN CHEMICAL AND RESEARCH LABS LAB No 5856"/>
    <m/>
    <m/>
    <d v="1981-05-20T00:00:00"/>
  </r>
  <r>
    <x v="0"/>
    <s v="T17N R118W S18 fNUGGET"/>
    <n v="49124797"/>
    <x v="0"/>
    <x v="6"/>
    <s v="RYCKMAN CREEK"/>
    <m/>
    <s v="18"/>
    <s v=" 17"/>
    <s v=" 118"/>
    <n v="41.449599999999997"/>
    <n v="-110.7984"/>
    <s v="4904120086"/>
    <s v="RYCKMAN CREEK WI UT 9"/>
    <x v="0"/>
    <s v="NUGGET"/>
    <m/>
    <m/>
    <n v="11"/>
    <x v="0"/>
    <n v="7459"/>
    <n v="7470"/>
    <m/>
    <m/>
    <x v="5"/>
    <d v="1978-03-06T00:00:00"/>
    <n v="6.9000000953674316"/>
    <x v="0"/>
    <n v="467"/>
    <n v="62"/>
    <n v="4657"/>
    <n v="130"/>
    <x v="0"/>
    <n v="5600"/>
    <n v="281"/>
    <m/>
    <x v="0"/>
    <n v="3450"/>
    <n v="14504"/>
    <x v="0"/>
    <s v="CHEM LAB"/>
    <n v="23.3033"/>
    <n v="5.1019800000000002"/>
    <n v="202.5795"/>
    <n v="3.3253999999999997"/>
    <n v="234.31018"/>
    <n v="157.976"/>
    <n v="4.6055899999999994"/>
    <m/>
    <x v="0"/>
    <n v="71.829000000000008"/>
    <n v="234.41059000000001"/>
    <n v="-2.1422135827266789E-4"/>
    <n v="14644"/>
    <n v="4.8030739673390974E-3"/>
    <n v="9.9454919116190338E-2"/>
    <n v="2.1774470063571288E-2"/>
    <n v="0.87877061082023833"/>
    <n v="0.67392859682661943"/>
    <n v="1.9647533842221034E-2"/>
    <n v="0.3064238693311595"/>
    <x v="0"/>
    <m/>
    <x v="0"/>
    <m/>
    <m/>
    <x v="0"/>
    <m/>
    <x v="0"/>
    <x v="0"/>
    <m/>
    <x v="0"/>
    <x v="0"/>
    <x v="0"/>
    <m/>
    <x v="0"/>
    <x v="0"/>
    <x v="0"/>
    <x v="0"/>
    <x v="0"/>
    <x v="0"/>
    <x v="0"/>
    <x v="0"/>
    <x v="0"/>
    <x v="0"/>
    <x v="0"/>
    <x v="0"/>
    <x v="0"/>
    <m/>
    <x v="0"/>
    <x v="0"/>
    <x v="0"/>
    <x v="0"/>
    <x v="0"/>
    <s v="FLOWING"/>
    <m/>
    <x v="0"/>
    <m/>
    <m/>
    <m/>
    <m/>
  </r>
  <r>
    <x v="0"/>
    <s v="T17N R118W S18 fNUGGET"/>
    <n v="49124125"/>
    <x v="0"/>
    <x v="6"/>
    <s v="RYCKMAN CREEK"/>
    <m/>
    <s v="18"/>
    <s v=" 17"/>
    <s v=" 118"/>
    <n v="41.45364"/>
    <n v="-110.80741"/>
    <s v="4904120080"/>
    <s v="UNIT NO 2"/>
    <x v="0"/>
    <s v="NUGGET"/>
    <m/>
    <m/>
    <n v="0"/>
    <x v="1"/>
    <m/>
    <m/>
    <m/>
    <m/>
    <x v="1"/>
    <d v="1978-01-31T00:00:00"/>
    <n v="5.8000001907348633"/>
    <x v="0"/>
    <n v="467"/>
    <n v="36"/>
    <n v="4705"/>
    <n v="119"/>
    <x v="0"/>
    <n v="5500"/>
    <n v="268"/>
    <m/>
    <x v="0"/>
    <n v="3580"/>
    <n v="14539"/>
    <x v="0"/>
    <s v="CHEM LAB"/>
    <n v="23.3033"/>
    <n v="2.96244"/>
    <n v="204.66749999999999"/>
    <n v="3.0440199999999997"/>
    <n v="233.97725999999997"/>
    <n v="155.155"/>
    <n v="4.3925199999999993"/>
    <m/>
    <x v="0"/>
    <n v="74.535600000000002"/>
    <n v="234.08312000000001"/>
    <n v="-2.2616740173572343E-4"/>
    <n v="14672"/>
    <n v="4.5530793194344596E-3"/>
    <n v="9.9596430866828692E-2"/>
    <n v="1.2661230411878489E-2"/>
    <n v="0.88774233872129282"/>
    <n v="0.66282011278728681"/>
    <n v="1.8764787482326788E-2"/>
    <n v="0.31841509973038634"/>
    <x v="0"/>
    <m/>
    <x v="0"/>
    <m/>
    <m/>
    <x v="0"/>
    <m/>
    <x v="0"/>
    <x v="0"/>
    <m/>
    <x v="0"/>
    <x v="0"/>
    <x v="0"/>
    <m/>
    <x v="0"/>
    <x v="0"/>
    <x v="0"/>
    <x v="0"/>
    <x v="0"/>
    <x v="0"/>
    <x v="0"/>
    <x v="0"/>
    <x v="0"/>
    <x v="0"/>
    <x v="0"/>
    <x v="0"/>
    <x v="0"/>
    <m/>
    <x v="0"/>
    <x v="0"/>
    <x v="0"/>
    <x v="0"/>
    <x v="0"/>
    <s v="PRODUCTION"/>
    <m/>
    <x v="0"/>
    <m/>
    <m/>
    <m/>
    <m/>
  </r>
  <r>
    <x v="1"/>
    <s v="T17N R117W S31 fADAVILLE"/>
    <n v="4151"/>
    <x v="0"/>
    <x v="6"/>
    <s v="WC"/>
    <s v="NW NW"/>
    <n v="31"/>
    <n v="17"/>
    <n v="117"/>
    <n v="41.418089999999999"/>
    <n v="-110.691063"/>
    <s v="4904121063"/>
    <s v="MEADOW DRAW 1-31"/>
    <x v="0"/>
    <s v="ADAVILLE"/>
    <m/>
    <m/>
    <m/>
    <x v="0"/>
    <s v="1368"/>
    <m/>
    <n v="1396"/>
    <n v="1382"/>
    <x v="2"/>
    <d v="2003-10-21T00:00:00"/>
    <m/>
    <x v="1"/>
    <n v="63.9"/>
    <n v="49"/>
    <n v="63.6"/>
    <n v="26.7"/>
    <x v="1"/>
    <n v="118"/>
    <n v="368"/>
    <m/>
    <x v="0"/>
    <n v="82.1"/>
    <n v="563"/>
    <x v="0"/>
    <s v="ROCKY MOUNTAIN GAS"/>
    <n v="3.1886099999999997"/>
    <n v="4.0322100000000001"/>
    <n v="2.7665999999999999"/>
    <n v="0.68298599999999998"/>
    <n v="10.670406"/>
    <n v="3.3287800000000001"/>
    <n v="6.0315199999999995"/>
    <n v="0"/>
    <x v="1"/>
    <n v="1.709322"/>
    <n v="11.069621999999999"/>
    <n v="-1.8363177821114084E-2"/>
    <n v="771.3"/>
    <n v="0.15611181893127485"/>
    <n v="0.29882742980913751"/>
    <n v="0.37788721441339723"/>
    <n v="0.32328535577746526"/>
    <n v="0.30071306861246033"/>
    <n v="0.54487136055774987"/>
    <n v="0.15441557082978988"/>
    <x v="0"/>
    <n v="2.93"/>
    <x v="0"/>
    <m/>
    <m/>
    <x v="0"/>
    <n v="1110"/>
    <x v="0"/>
    <x v="0"/>
    <n v="1.46"/>
    <x v="0"/>
    <x v="0"/>
    <x v="0"/>
    <n v="0.14000000000000001"/>
    <x v="0"/>
    <x v="19"/>
    <x v="0"/>
    <x v="0"/>
    <x v="0"/>
    <x v="0"/>
    <x v="0"/>
    <x v="0"/>
    <x v="0"/>
    <x v="8"/>
    <x v="0"/>
    <x v="10"/>
    <x v="0"/>
    <n v="0.18"/>
    <x v="1"/>
    <x v="0"/>
    <x v="0"/>
    <x v="0"/>
    <x v="0"/>
    <m/>
    <n v="20031021"/>
    <x v="0"/>
    <s v="ENERGY LABS CASPER ID No C03101140-003"/>
    <m/>
    <m/>
    <d v="2003-11-10T00:00:00"/>
  </r>
  <r>
    <x v="1"/>
    <s v="T17N R117W S19 fADAVILLE"/>
    <n v="4152"/>
    <x v="0"/>
    <x v="6"/>
    <s v="WC"/>
    <s v="C SW"/>
    <n v="19"/>
    <n v="17"/>
    <n v="117"/>
    <n v="41.437779999999997"/>
    <n v="-110.688889"/>
    <s v="4904121098"/>
    <s v="ADAVILLE 14-19-17-117"/>
    <x v="0"/>
    <s v="ADAVILLE"/>
    <m/>
    <m/>
    <s v=""/>
    <x v="0"/>
    <m/>
    <m/>
    <n v="1800"/>
    <m/>
    <x v="2"/>
    <d v="2003-10-26T00:00:00"/>
    <m/>
    <x v="1"/>
    <n v="40.700000000000003"/>
    <n v="19.100000000000001"/>
    <n v="35.299999999999997"/>
    <n v="8.6"/>
    <x v="1"/>
    <n v="5.0999999999999996"/>
    <n v="235"/>
    <m/>
    <x v="0"/>
    <n v="70.599999999999994"/>
    <n v="279"/>
    <x v="0"/>
    <s v="ROCKY MOUNTAIN GAS"/>
    <n v="2.0309300000000001"/>
    <n v="1.5717390000000002"/>
    <n v="1.5355499999999997"/>
    <n v="0.21998799999999999"/>
    <n v="5.3582070000000002"/>
    <n v="0.14387099999999997"/>
    <n v="3.8516499999999998"/>
    <n v="0"/>
    <x v="1"/>
    <n v="1.469892"/>
    <n v="5.4654129999999999"/>
    <n v="-9.9048192748821279E-3"/>
    <n v="414.4"/>
    <n v="0.19526968560715313"/>
    <n v="0.37903164248786958"/>
    <n v="0.29333301233043074"/>
    <n v="0.32763534518169973"/>
    <n v="2.6323902695002184E-2"/>
    <n v="0.7047317375649379"/>
    <n v="0.26894435974005992"/>
    <x v="0"/>
    <n v="0.36299999999999999"/>
    <x v="0"/>
    <m/>
    <m/>
    <x v="0"/>
    <n v="540"/>
    <x v="0"/>
    <x v="0"/>
    <n v="1.1399999999999999"/>
    <x v="0"/>
    <x v="0"/>
    <x v="0"/>
    <n v="0.09"/>
    <x v="0"/>
    <x v="16"/>
    <x v="0"/>
    <x v="0"/>
    <x v="0"/>
    <x v="0"/>
    <x v="0"/>
    <x v="0"/>
    <x v="0"/>
    <x v="9"/>
    <x v="0"/>
    <x v="0"/>
    <x v="0"/>
    <n v="0.13"/>
    <x v="0"/>
    <x v="0"/>
    <x v="0"/>
    <x v="0"/>
    <x v="0"/>
    <m/>
    <n v="20031026"/>
    <x v="0"/>
    <s v="ENERGY LABS CASPER ID No C03101140-001"/>
    <m/>
    <m/>
    <d v="2003-11-10T00:00:00"/>
  </r>
  <r>
    <x v="1"/>
    <s v="T17N R117W S15 fFRONTIER"/>
    <n v="4182"/>
    <x v="0"/>
    <x v="6"/>
    <s v="WC"/>
    <s v="NW NE"/>
    <n v="15"/>
    <n v="17"/>
    <n v="117"/>
    <n v="41.461390000000002"/>
    <n v="-110.62388900000001"/>
    <s v="4904121099"/>
    <s v="FRONTIER 31-15-17-117"/>
    <x v="0"/>
    <s v="FRONTIER"/>
    <m/>
    <m/>
    <s v=""/>
    <x v="0"/>
    <m/>
    <m/>
    <n v="1583"/>
    <m/>
    <x v="2"/>
    <d v="2003-11-03T00:00:00"/>
    <n v="7.82"/>
    <x v="1"/>
    <n v="129"/>
    <n v="69.599999999999994"/>
    <n v="424"/>
    <n v="6.3"/>
    <x v="1"/>
    <n v="90"/>
    <n v="755"/>
    <m/>
    <x v="0"/>
    <n v="846"/>
    <n v="1910"/>
    <x v="0"/>
    <s v="ROCKY MOUNTAIN GAS"/>
    <n v="6.4371"/>
    <n v="5.7273839999999998"/>
    <n v="18.443999999999999"/>
    <n v="0.16115399999999999"/>
    <n v="30.769637999999997"/>
    <n v="2.5388999999999999"/>
    <n v="12.37445"/>
    <n v="0"/>
    <x v="1"/>
    <n v="17.613720000000001"/>
    <n v="32.527070000000002"/>
    <n v="-2.7764982659129842E-2"/>
    <n v="2319.9"/>
    <n v="9.6905364193006951E-2"/>
    <n v="0.20920298119854386"/>
    <n v="0.18613751646996954"/>
    <n v="0.60465950233148669"/>
    <n v="7.8054986200724499E-2"/>
    <n v="0.38043543423985005"/>
    <n v="0.54150957955942547"/>
    <x v="0"/>
    <n v="0.72599999999999998"/>
    <x v="0"/>
    <m/>
    <m/>
    <x v="0"/>
    <n v="2880"/>
    <x v="0"/>
    <x v="0"/>
    <n v="7.48"/>
    <x v="0"/>
    <x v="1"/>
    <x v="0"/>
    <m/>
    <x v="0"/>
    <x v="16"/>
    <x v="0"/>
    <x v="0"/>
    <x v="11"/>
    <x v="0"/>
    <x v="0"/>
    <x v="6"/>
    <x v="0"/>
    <x v="10"/>
    <x v="0"/>
    <x v="0"/>
    <x v="6"/>
    <n v="0.12"/>
    <x v="0"/>
    <x v="0"/>
    <x v="0"/>
    <x v="0"/>
    <x v="0"/>
    <s v="RA 226 = 1.1pCi/L"/>
    <n v="20031103"/>
    <x v="0"/>
    <s v="ENERGY LABS CASPER ID No C03110071-001"/>
    <m/>
    <m/>
    <d v="2003-12-04T00:00:00"/>
  </r>
  <r>
    <x v="1"/>
    <s v="T17N R117W S15 fFRONTIER"/>
    <n v="4149"/>
    <x v="0"/>
    <x v="6"/>
    <s v="WC"/>
    <s v="NW NE"/>
    <n v="15"/>
    <n v="17"/>
    <n v="117"/>
    <n v="41.461390000000002"/>
    <n v="-110.62388900000001"/>
    <s v="4904121099"/>
    <s v="FRONTIER 17-117-15-2"/>
    <x v="0"/>
    <s v="FRONTIER"/>
    <m/>
    <m/>
    <s v=""/>
    <x v="0"/>
    <m/>
    <m/>
    <n v="1583"/>
    <m/>
    <x v="2"/>
    <d v="2003-10-21T00:00:00"/>
    <m/>
    <x v="1"/>
    <n v="40"/>
    <n v="8.8000000000000007"/>
    <n v="5.4"/>
    <n v="1.3"/>
    <x v="1"/>
    <n v="22.4"/>
    <n v="126"/>
    <m/>
    <x v="0"/>
    <n v="12.6"/>
    <n v="148"/>
    <x v="0"/>
    <s v="ROCKY MOUNTAIN GAS INC"/>
    <n v="1.996"/>
    <n v="0.72415200000000013"/>
    <n v="0.2349"/>
    <n v="3.3253999999999999E-2"/>
    <n v="2.9883060000000001"/>
    <n v="0.63190399999999991"/>
    <n v="2.06514"/>
    <n v="0"/>
    <x v="1"/>
    <n v="0.26233200000000001"/>
    <n v="2.9593759999999998"/>
    <n v="4.8640798213489458E-3"/>
    <n v="216.5"/>
    <n v="0.18792866941015082"/>
    <n v="0.66793695157055533"/>
    <n v="0.24232859687060163"/>
    <n v="8.9734451558843034E-2"/>
    <n v="0.21352609469023198"/>
    <n v="0.6978295424440828"/>
    <n v="8.8644362865685208E-2"/>
    <x v="0"/>
    <n v="9.8000000000000004E-2"/>
    <x v="0"/>
    <m/>
    <m/>
    <x v="0"/>
    <n v="299"/>
    <x v="0"/>
    <x v="0"/>
    <n v="0.2"/>
    <x v="0"/>
    <x v="0"/>
    <x v="0"/>
    <n v="0"/>
    <x v="0"/>
    <x v="1"/>
    <x v="0"/>
    <x v="0"/>
    <x v="0"/>
    <x v="0"/>
    <x v="0"/>
    <x v="7"/>
    <x v="0"/>
    <x v="0"/>
    <x v="0"/>
    <x v="0"/>
    <x v="0"/>
    <n v="0.01"/>
    <x v="0"/>
    <x v="0"/>
    <x v="0"/>
    <x v="0"/>
    <x v="0"/>
    <m/>
    <n v="20031021"/>
    <x v="0"/>
    <s v="ENERGY LABS CASPER ID No C03101140-004"/>
    <m/>
    <m/>
    <d v="2003-11-10T00:00:00"/>
  </r>
  <r>
    <x v="0"/>
    <s v="T17N R116W S08 fWOODSIDE"/>
    <n v="49009082"/>
    <x v="0"/>
    <x v="6"/>
    <s v="WILDCAT"/>
    <m/>
    <s v="8"/>
    <s v=" 17"/>
    <s v=" 116"/>
    <n v="41.475079999999998"/>
    <n v="-110.55462"/>
    <s v="4904105244"/>
    <s v="1 SCULLY GAP-GOV'T."/>
    <x v="0"/>
    <s v="WOODSIDE"/>
    <m/>
    <n v="630"/>
    <n v="42"/>
    <x v="0"/>
    <n v="3908"/>
    <n v="3950"/>
    <n v="4820"/>
    <m/>
    <x v="0"/>
    <d v="1961-11-24T00:00:00"/>
    <n v="7.5999999046325684"/>
    <x v="2"/>
    <n v="1140"/>
    <n v="403"/>
    <n v="4508"/>
    <n v="-3"/>
    <x v="0"/>
    <n v="5400"/>
    <n v="2880"/>
    <m/>
    <x v="0"/>
    <n v="4164"/>
    <n v="17033"/>
    <x v="0"/>
    <m/>
    <n v="56.886000000000003"/>
    <n v="33.162869999999998"/>
    <n v="196.09799999999998"/>
    <n v="0"/>
    <n v="286.14686999999998"/>
    <n v="152.334"/>
    <n v="47.203199999999995"/>
    <m/>
    <x v="0"/>
    <n v="86.694480000000013"/>
    <n v="286.23167999999998"/>
    <n v="-1.481711709846648E-4"/>
    <n v="18489"/>
    <n v="4.0988683069646981E-2"/>
    <n v="0.1988000078421267"/>
    <n v="0.11589457539759215"/>
    <n v="0.68530541676028123"/>
    <n v="0.53220524017467252"/>
    <n v="0.16491256313766525"/>
    <n v="0.30288219668766231"/>
    <x v="0"/>
    <m/>
    <x v="0"/>
    <m/>
    <m/>
    <x v="0"/>
    <m/>
    <x v="0"/>
    <x v="0"/>
    <m/>
    <x v="0"/>
    <x v="0"/>
    <x v="0"/>
    <m/>
    <x v="0"/>
    <x v="0"/>
    <x v="0"/>
    <x v="0"/>
    <x v="0"/>
    <x v="0"/>
    <x v="0"/>
    <x v="0"/>
    <x v="0"/>
    <x v="0"/>
    <x v="0"/>
    <x v="0"/>
    <x v="0"/>
    <m/>
    <x v="0"/>
    <x v="0"/>
    <x v="0"/>
    <x v="0"/>
    <x v="0"/>
    <s v="DST"/>
    <m/>
    <x v="0"/>
    <m/>
    <m/>
    <m/>
    <m/>
  </r>
  <r>
    <x v="0"/>
    <s v="T17N R116W S08 fWEBER"/>
    <n v="49009083"/>
    <x v="0"/>
    <x v="6"/>
    <s v="WILDCAT"/>
    <m/>
    <s v="8"/>
    <s v=" 17"/>
    <s v=" 116"/>
    <n v="41.475079999999998"/>
    <n v="-110.55462"/>
    <s v="4904105244"/>
    <s v="1 SCULLY GAP-GOV'T."/>
    <x v="0"/>
    <s v="WEBER"/>
    <n v="630"/>
    <m/>
    <n v="240"/>
    <x v="0"/>
    <n v="4580"/>
    <n v="4820"/>
    <n v="4820"/>
    <m/>
    <x v="0"/>
    <d v="1961-12-14T00:00:00"/>
    <n v="7.5"/>
    <x v="2"/>
    <n v="962"/>
    <n v="370"/>
    <n v="4693"/>
    <n v="-3"/>
    <x v="0"/>
    <n v="6800"/>
    <n v="1440"/>
    <m/>
    <x v="0"/>
    <n v="3230"/>
    <n v="16764"/>
    <x v="0"/>
    <m/>
    <n v="48.003799999999998"/>
    <n v="30.447300000000002"/>
    <n v="204.1455"/>
    <n v="0"/>
    <n v="282.59659999999997"/>
    <n v="191.828"/>
    <n v="23.601599999999998"/>
    <m/>
    <x v="0"/>
    <n v="67.24860000000001"/>
    <n v="282.6782"/>
    <n v="-1.443545687867869E-4"/>
    <n v="17489"/>
    <n v="2.1166029252912152E-2"/>
    <n v="0.16986687030204894"/>
    <n v="0.10774121132384468"/>
    <n v="0.72239191837410655"/>
    <n v="0.67860910392099572"/>
    <n v="8.3492819750514882E-2"/>
    <n v="0.23789807632848947"/>
    <x v="0"/>
    <m/>
    <x v="0"/>
    <m/>
    <m/>
    <x v="0"/>
    <m/>
    <x v="0"/>
    <x v="0"/>
    <m/>
    <x v="0"/>
    <x v="0"/>
    <x v="0"/>
    <m/>
    <x v="0"/>
    <x v="0"/>
    <x v="0"/>
    <x v="0"/>
    <x v="0"/>
    <x v="0"/>
    <x v="0"/>
    <x v="0"/>
    <x v="0"/>
    <x v="0"/>
    <x v="0"/>
    <x v="0"/>
    <x v="0"/>
    <m/>
    <x v="0"/>
    <x v="0"/>
    <x v="0"/>
    <x v="0"/>
    <x v="0"/>
    <s v="DST"/>
    <m/>
    <x v="0"/>
    <m/>
    <m/>
    <m/>
    <m/>
  </r>
  <r>
    <x v="0"/>
    <s v="T17N R112W S34 fCLOVERLY"/>
    <n v="49007587"/>
    <x v="0"/>
    <x v="6"/>
    <s v="CHURCH BUTTES"/>
    <m/>
    <s v="34"/>
    <s v=" 17"/>
    <s v=" 112"/>
    <n v="41.416069999999998"/>
    <n v="-110.05195000000001"/>
    <s v="4904105240"/>
    <s v="CHURCH BUTT E-021365 11 "/>
    <x v="0"/>
    <s v="CLOVERLY"/>
    <m/>
    <m/>
    <n v="169"/>
    <x v="0"/>
    <n v="12477"/>
    <n v="12646"/>
    <m/>
    <m/>
    <x v="1"/>
    <d v="1965-03-02T00:00:00"/>
    <n v="8.1000003814697266"/>
    <x v="0"/>
    <n v="90"/>
    <n v="5"/>
    <n v="3205"/>
    <n v="15"/>
    <x v="0"/>
    <n v="4680"/>
    <n v="708"/>
    <m/>
    <x v="0"/>
    <n v="68"/>
    <n v="8414"/>
    <x v="0"/>
    <m/>
    <n v="4.4909999999999997"/>
    <n v="0.41144999999999998"/>
    <n v="139.41749999999999"/>
    <n v="0.38369999999999999"/>
    <n v="144.70364999999998"/>
    <n v="132.02279999999999"/>
    <n v="11.604119999999998"/>
    <m/>
    <x v="0"/>
    <n v="1.4157600000000001"/>
    <n v="145.04267999999999"/>
    <n v="-1.1700924736475808E-3"/>
    <n v="8768"/>
    <n v="2.0602956582470026E-2"/>
    <n v="3.1035844638334972E-2"/>
    <n v="2.8433975231447169E-3"/>
    <n v="0.96612075783852036"/>
    <n v="0.9102341462526754"/>
    <n v="8.000486477497519E-2"/>
    <n v="9.7609889723493815E-3"/>
    <x v="0"/>
    <m/>
    <x v="0"/>
    <m/>
    <m/>
    <x v="0"/>
    <m/>
    <x v="0"/>
    <x v="0"/>
    <m/>
    <x v="0"/>
    <x v="0"/>
    <x v="0"/>
    <m/>
    <x v="0"/>
    <x v="0"/>
    <x v="0"/>
    <x v="0"/>
    <x v="0"/>
    <x v="0"/>
    <x v="0"/>
    <x v="0"/>
    <x v="0"/>
    <x v="0"/>
    <x v="0"/>
    <x v="0"/>
    <x v="0"/>
    <m/>
    <x v="0"/>
    <x v="0"/>
    <x v="0"/>
    <x v="0"/>
    <x v="0"/>
    <s v="PRODUCTION"/>
    <m/>
    <x v="0"/>
    <m/>
    <m/>
    <m/>
    <m/>
  </r>
  <r>
    <x v="0"/>
    <s v="T17N R112W S23 fMORGAN/DURST"/>
    <n v="49124226"/>
    <x v="0"/>
    <x v="0"/>
    <s v="CHURCH BUTTES"/>
    <m/>
    <s v="23"/>
    <s v=" 17"/>
    <s v=" 112"/>
    <n v="41.445999999999998"/>
    <n v="-110.023"/>
    <s v="4903720380"/>
    <s v="UNIT NO 22"/>
    <x v="15"/>
    <s v="MORGAN/DURST"/>
    <m/>
    <m/>
    <n v="153"/>
    <x v="0"/>
    <n v="17627"/>
    <n v="17780"/>
    <m/>
    <m/>
    <x v="0"/>
    <d v="1973-12-11T00:00:00"/>
    <n v="8.3999996185302734"/>
    <x v="0"/>
    <n v="69"/>
    <n v="12"/>
    <n v="3206"/>
    <n v="41"/>
    <x v="0"/>
    <n v="4200"/>
    <n v="964"/>
    <m/>
    <x v="0"/>
    <n v="360"/>
    <n v="8459"/>
    <x v="0"/>
    <s v="CHEM LAB"/>
    <n v="3.4430999999999998"/>
    <n v="0.98748000000000002"/>
    <n v="139.46099999999998"/>
    <n v="1.04878"/>
    <n v="144.94035999999997"/>
    <n v="118.482"/>
    <n v="15.799959999999999"/>
    <m/>
    <x v="0"/>
    <n v="7.4952000000000005"/>
    <n v="141.77716000000001"/>
    <n v="1.1032461497295181E-2"/>
    <n v="8849"/>
    <n v="2.253293274786226E-2"/>
    <n v="2.3755288037093331E-2"/>
    <n v="6.8130091576976918E-3"/>
    <n v="0.96943170280520907"/>
    <n v="0.83569172918966628"/>
    <n v="0.11144220973251261"/>
    <n v="5.2866061077820999E-2"/>
    <x v="0"/>
    <m/>
    <x v="0"/>
    <m/>
    <m/>
    <x v="0"/>
    <m/>
    <x v="0"/>
    <x v="0"/>
    <m/>
    <x v="0"/>
    <x v="0"/>
    <x v="0"/>
    <m/>
    <x v="0"/>
    <x v="0"/>
    <x v="0"/>
    <x v="0"/>
    <x v="0"/>
    <x v="0"/>
    <x v="0"/>
    <x v="0"/>
    <x v="0"/>
    <x v="0"/>
    <x v="0"/>
    <x v="0"/>
    <x v="0"/>
    <m/>
    <x v="0"/>
    <x v="0"/>
    <x v="0"/>
    <x v="0"/>
    <x v="0"/>
    <s v="PRODUCTION DST NO 4"/>
    <m/>
    <x v="0"/>
    <m/>
    <m/>
    <m/>
    <m/>
  </r>
  <r>
    <x v="0"/>
    <s v="T17N R112W S22 fCLOVERLY"/>
    <n v="49008856"/>
    <x v="0"/>
    <x v="0"/>
    <s v="CHURCH BUTTES"/>
    <m/>
    <s v="22"/>
    <s v=" 17"/>
    <s v=" 112"/>
    <n v="41.445790000000002"/>
    <n v="-110.04084"/>
    <s v="4903705317"/>
    <s v="UNIT NO. 2"/>
    <x v="0"/>
    <s v="CLOVERLY"/>
    <m/>
    <m/>
    <n v="143"/>
    <x v="3"/>
    <n v="12445"/>
    <n v="12588"/>
    <m/>
    <m/>
    <x v="0"/>
    <d v="1947-06-27T00:00:00"/>
    <n v="8.6999998092651367"/>
    <x v="2"/>
    <n v="31"/>
    <n v="8"/>
    <n v="3090"/>
    <n v="-3"/>
    <x v="0"/>
    <n v="1400"/>
    <n v="5000"/>
    <m/>
    <x v="0"/>
    <n v="728"/>
    <n v="7715"/>
    <x v="0"/>
    <m/>
    <n v="1.5468999999999999"/>
    <n v="0.65832000000000002"/>
    <n v="134.41499999999999"/>
    <n v="0"/>
    <n v="136.62021999999999"/>
    <n v="39.494"/>
    <n v="81.95"/>
    <m/>
    <x v="0"/>
    <n v="15.156960000000002"/>
    <n v="136.60095999999999"/>
    <n v="7.049233884431185E-5"/>
    <n v="10251"/>
    <n v="0.14115551597461873"/>
    <n v="1.1322628524533192E-2"/>
    <n v="4.8186132330924371E-3"/>
    <n v="0.98385875824237434"/>
    <n v="0.28911949081470589"/>
    <n v="0.59992257741087618"/>
    <n v="0.11095793177441801"/>
    <x v="0"/>
    <m/>
    <x v="0"/>
    <m/>
    <m/>
    <x v="0"/>
    <m/>
    <x v="0"/>
    <x v="0"/>
    <m/>
    <x v="0"/>
    <x v="0"/>
    <x v="0"/>
    <m/>
    <x v="0"/>
    <x v="0"/>
    <x v="0"/>
    <x v="0"/>
    <x v="0"/>
    <x v="0"/>
    <x v="0"/>
    <x v="0"/>
    <x v="0"/>
    <x v="0"/>
    <x v="0"/>
    <x v="0"/>
    <x v="0"/>
    <m/>
    <x v="0"/>
    <x v="0"/>
    <x v="0"/>
    <x v="0"/>
    <x v="0"/>
    <s v="DST #8"/>
    <m/>
    <x v="0"/>
    <m/>
    <m/>
    <m/>
    <m/>
  </r>
  <r>
    <x v="0"/>
    <s v="T17N R112W S22 fCLOVERLY"/>
    <n v="49008862"/>
    <x v="0"/>
    <x v="0"/>
    <s v="CHURCH BUTTES"/>
    <m/>
    <s v="22"/>
    <s v=" 17"/>
    <s v=" 112"/>
    <n v="41.445790000000002"/>
    <n v="-110.04084"/>
    <s v="4903705317"/>
    <s v="UNIT NO. 2"/>
    <x v="0"/>
    <s v="CLOVERLY"/>
    <m/>
    <m/>
    <n v="143"/>
    <x v="3"/>
    <n v="12445"/>
    <n v="12588"/>
    <m/>
    <m/>
    <x v="0"/>
    <d v="1947-07-15T00:00:00"/>
    <n v="6.9000000953674316"/>
    <x v="2"/>
    <n v="56"/>
    <n v="17"/>
    <n v="3157"/>
    <n v="-3"/>
    <x v="0"/>
    <n v="4552"/>
    <n v="770"/>
    <m/>
    <x v="0"/>
    <n v="30"/>
    <n v="8193"/>
    <x v="0"/>
    <m/>
    <n v="2.7944"/>
    <n v="1.39893"/>
    <n v="137.3295"/>
    <n v="0"/>
    <n v="141.52283"/>
    <n v="128.41192000000001"/>
    <n v="12.620299999999999"/>
    <m/>
    <x v="0"/>
    <n v="0.62460000000000004"/>
    <n v="141.65681999999998"/>
    <n v="-4.7316253127646342E-4"/>
    <n v="8576"/>
    <n v="2.2839763849961239E-2"/>
    <n v="1.9745224145107897E-2"/>
    <n v="9.8848362486815729E-3"/>
    <n v="0.97036993960621054"/>
    <n v="0.90650008944151106"/>
    <n v="8.9090662913370491E-2"/>
    <n v="4.4092476451186753E-3"/>
    <x v="0"/>
    <m/>
    <x v="0"/>
    <m/>
    <m/>
    <x v="0"/>
    <m/>
    <x v="0"/>
    <x v="0"/>
    <m/>
    <x v="0"/>
    <x v="0"/>
    <x v="0"/>
    <m/>
    <x v="0"/>
    <x v="0"/>
    <x v="0"/>
    <x v="0"/>
    <x v="0"/>
    <x v="0"/>
    <x v="0"/>
    <x v="0"/>
    <x v="0"/>
    <x v="0"/>
    <x v="0"/>
    <x v="0"/>
    <x v="0"/>
    <m/>
    <x v="0"/>
    <x v="0"/>
    <x v="0"/>
    <x v="0"/>
    <x v="0"/>
    <s v="DST #10"/>
    <m/>
    <x v="0"/>
    <m/>
    <m/>
    <m/>
    <m/>
  </r>
  <r>
    <x v="0"/>
    <s v="T17N R112W S14 fMESAVERDE"/>
    <n v="49009077"/>
    <x v="0"/>
    <x v="0"/>
    <s v="CHURCH BUTTES"/>
    <m/>
    <s v="14"/>
    <s v=" 17"/>
    <s v=" 112"/>
    <n v="41.451270000000001"/>
    <n v="-110.03377"/>
    <s v="4903705321"/>
    <s v="UNIT NO. 18"/>
    <x v="0"/>
    <s v="MESAVERDE"/>
    <n v="633"/>
    <m/>
    <n v="38"/>
    <x v="0"/>
    <n v="8722"/>
    <n v="8760"/>
    <m/>
    <m/>
    <x v="0"/>
    <d v="1957-08-23T00:00:00"/>
    <n v="8.1999998092651367"/>
    <x v="2"/>
    <n v="616"/>
    <n v="208"/>
    <n v="2365"/>
    <n v="-3"/>
    <x v="0"/>
    <n v="2740"/>
    <n v="1810"/>
    <m/>
    <x v="0"/>
    <n v="1876"/>
    <n v="8839"/>
    <x v="0"/>
    <m/>
    <n v="30.738399999999999"/>
    <n v="17.116320000000002"/>
    <n v="102.8775"/>
    <n v="0"/>
    <n v="150.73221999999998"/>
    <n v="77.295400000000001"/>
    <n v="29.665899999999997"/>
    <m/>
    <x v="0"/>
    <n v="39.058320000000002"/>
    <n v="146.01962"/>
    <n v="1.5880609198581482E-2"/>
    <n v="9609"/>
    <n v="4.1738941890719861E-2"/>
    <n v="0.20392720282365642"/>
    <n v="0.11355448755415401"/>
    <n v="0.68251830962218962"/>
    <n v="0.52934941208585529"/>
    <n v="0.20316379401617396"/>
    <n v="0.2674867938979707"/>
    <x v="0"/>
    <m/>
    <x v="0"/>
    <m/>
    <m/>
    <x v="0"/>
    <m/>
    <x v="0"/>
    <x v="0"/>
    <m/>
    <x v="0"/>
    <x v="0"/>
    <x v="0"/>
    <m/>
    <x v="0"/>
    <x v="0"/>
    <x v="0"/>
    <x v="0"/>
    <x v="0"/>
    <x v="0"/>
    <x v="0"/>
    <x v="0"/>
    <x v="0"/>
    <x v="0"/>
    <x v="0"/>
    <x v="0"/>
    <x v="0"/>
    <m/>
    <x v="0"/>
    <x v="0"/>
    <x v="0"/>
    <x v="0"/>
    <x v="0"/>
    <s v="DST NO. 25"/>
    <m/>
    <x v="0"/>
    <m/>
    <m/>
    <m/>
    <m/>
  </r>
  <r>
    <x v="0"/>
    <s v="T17N R112W S14 fMESAVERDE"/>
    <n v="49005548"/>
    <x v="0"/>
    <x v="0"/>
    <s v="CHURCH BUTTES"/>
    <m/>
    <s v="14"/>
    <s v=" 17"/>
    <s v=" 112"/>
    <n v="41.451270000000001"/>
    <n v="-110.03377"/>
    <s v="4903705321"/>
    <s v="UNIT NO. 18"/>
    <x v="0"/>
    <s v="MESAVERDE"/>
    <n v="1490"/>
    <n v="633"/>
    <n v="16"/>
    <x v="0"/>
    <n v="8073"/>
    <n v="8089"/>
    <m/>
    <m/>
    <x v="0"/>
    <m/>
    <n v="6.8000001907348633"/>
    <x v="0"/>
    <n v="268"/>
    <n v="35"/>
    <n v="5451"/>
    <n v="-3"/>
    <x v="0"/>
    <n v="7500"/>
    <n v="1500"/>
    <m/>
    <x v="0"/>
    <n v="831"/>
    <n v="14824"/>
    <x v="0"/>
    <m/>
    <n v="13.373200000000001"/>
    <n v="2.88015"/>
    <n v="237.11849999999998"/>
    <n v="0"/>
    <n v="253.37184999999999"/>
    <n v="211.57499999999999"/>
    <n v="24.585000000000001"/>
    <m/>
    <x v="0"/>
    <n v="17.30142"/>
    <n v="253.46142"/>
    <n v="-1.7672478367493325E-4"/>
    <n v="15579"/>
    <n v="2.4833075683320726E-2"/>
    <n v="5.2780922584730709E-2"/>
    <n v="1.1367284881884076E-2"/>
    <n v="0.93585179253338513"/>
    <n v="0.83474242352149686"/>
    <n v="9.6997010432593636E-2"/>
    <n v="6.8260566045909465E-2"/>
    <x v="0"/>
    <m/>
    <x v="0"/>
    <m/>
    <m/>
    <x v="0"/>
    <m/>
    <x v="0"/>
    <x v="0"/>
    <m/>
    <x v="0"/>
    <x v="0"/>
    <x v="0"/>
    <m/>
    <x v="0"/>
    <x v="0"/>
    <x v="0"/>
    <x v="0"/>
    <x v="0"/>
    <x v="0"/>
    <x v="0"/>
    <x v="0"/>
    <x v="0"/>
    <x v="0"/>
    <x v="0"/>
    <x v="0"/>
    <x v="0"/>
    <m/>
    <x v="0"/>
    <x v="0"/>
    <x v="0"/>
    <x v="0"/>
    <x v="0"/>
    <s v="DST"/>
    <m/>
    <x v="0"/>
    <m/>
    <m/>
    <m/>
    <m/>
  </r>
  <r>
    <x v="0"/>
    <s v="T17N R112W S14 fMESAVERDE"/>
    <n v="49009079"/>
    <x v="0"/>
    <x v="0"/>
    <s v="CHURCH BUTTES"/>
    <m/>
    <s v="14"/>
    <s v=" 17"/>
    <s v=" 112"/>
    <n v="41.451270000000001"/>
    <n v="-110.03377"/>
    <s v="4903705321"/>
    <s v="UNIT NO. 18"/>
    <x v="0"/>
    <s v="MESAVERDE"/>
    <m/>
    <n v="1490"/>
    <n v="149"/>
    <x v="0"/>
    <n v="6434"/>
    <n v="6583"/>
    <m/>
    <m/>
    <x v="0"/>
    <d v="1957-08-09T00:00:00"/>
    <n v="7"/>
    <x v="2"/>
    <n v="224"/>
    <n v="24"/>
    <n v="4925"/>
    <n v="-3"/>
    <x v="0"/>
    <n v="6500"/>
    <n v="1270"/>
    <m/>
    <x v="0"/>
    <n v="1066"/>
    <n v="13365"/>
    <x v="0"/>
    <m/>
    <n v="11.1776"/>
    <n v="1.97496"/>
    <n v="214.23750000000001"/>
    <n v="0"/>
    <n v="227.39005999999998"/>
    <n v="183.36500000000001"/>
    <n v="20.815299999999997"/>
    <m/>
    <x v="0"/>
    <n v="22.194120000000002"/>
    <n v="226.37441999999999"/>
    <n v="2.2382536420655725E-3"/>
    <n v="14003"/>
    <n v="2.3311897106109324E-2"/>
    <n v="4.9156062494552316E-2"/>
    <n v="8.6853400715932796E-3"/>
    <n v="0.94215859743385444"/>
    <n v="0.81000759714812298"/>
    <n v="9.1950760160975781E-2"/>
    <n v="9.8041642690901223E-2"/>
    <x v="0"/>
    <m/>
    <x v="0"/>
    <m/>
    <m/>
    <x v="0"/>
    <m/>
    <x v="0"/>
    <x v="0"/>
    <m/>
    <x v="0"/>
    <x v="0"/>
    <x v="0"/>
    <m/>
    <x v="0"/>
    <x v="0"/>
    <x v="0"/>
    <x v="0"/>
    <x v="0"/>
    <x v="0"/>
    <x v="0"/>
    <x v="0"/>
    <x v="0"/>
    <x v="0"/>
    <x v="0"/>
    <x v="0"/>
    <x v="0"/>
    <m/>
    <x v="0"/>
    <x v="0"/>
    <x v="0"/>
    <x v="0"/>
    <x v="0"/>
    <s v="DST NO. 2"/>
    <m/>
    <x v="0"/>
    <m/>
    <m/>
    <m/>
    <m/>
  </r>
  <r>
    <x v="0"/>
    <s v="T17N R108W S22 fMESAVERDE/ROCK SPRINGS"/>
    <n v="49008333"/>
    <x v="0"/>
    <x v="0"/>
    <s v="MASSACRE HILLS"/>
    <m/>
    <s v="22"/>
    <s v=" 17"/>
    <s v=" 108"/>
    <n v="41.440640000000002"/>
    <n v="-109.59132"/>
    <s v="4903705315"/>
    <s v="UNIT NO. 3"/>
    <x v="0"/>
    <s v="MESAVERDE/ROCK SPRINGS"/>
    <n v="-2"/>
    <m/>
    <n v="560"/>
    <x v="7"/>
    <n v="9492"/>
    <n v="10052"/>
    <m/>
    <m/>
    <x v="0"/>
    <d v="1964-10-30T00:00:00"/>
    <n v="7.9000000953674316"/>
    <x v="0"/>
    <n v="155"/>
    <n v="78"/>
    <n v="274"/>
    <n v="7"/>
    <x v="0"/>
    <n v="88"/>
    <n v="195"/>
    <m/>
    <x v="0"/>
    <n v="988"/>
    <n v="1686"/>
    <x v="0"/>
    <m/>
    <n v="7.7344999999999997"/>
    <n v="6.4186199999999998"/>
    <n v="11.918999999999999"/>
    <n v="0.17906"/>
    <n v="26.251179999999998"/>
    <n v="2.4824799999999998"/>
    <n v="3.1960499999999996"/>
    <m/>
    <x v="0"/>
    <n v="20.570160000000001"/>
    <n v="26.24869"/>
    <n v="4.7428688871003007E-5"/>
    <n v="1782"/>
    <n v="2.768166089965398E-2"/>
    <n v="0.29463437453097346"/>
    <n v="0.24450786593212193"/>
    <n v="0.46085775953690461"/>
    <n v="9.4575386428808444E-2"/>
    <n v="0.12176036213616755"/>
    <n v="0.78366425143502405"/>
    <x v="0"/>
    <m/>
    <x v="0"/>
    <m/>
    <m/>
    <x v="0"/>
    <m/>
    <x v="0"/>
    <x v="0"/>
    <m/>
    <x v="0"/>
    <x v="0"/>
    <x v="0"/>
    <m/>
    <x v="0"/>
    <x v="0"/>
    <x v="0"/>
    <x v="0"/>
    <x v="0"/>
    <x v="0"/>
    <x v="0"/>
    <x v="0"/>
    <x v="0"/>
    <x v="0"/>
    <x v="0"/>
    <x v="0"/>
    <x v="0"/>
    <m/>
    <x v="0"/>
    <x v="0"/>
    <x v="0"/>
    <x v="0"/>
    <x v="0"/>
    <s v="DST NO. 12"/>
    <m/>
    <x v="0"/>
    <m/>
    <m/>
    <m/>
    <m/>
  </r>
  <r>
    <x v="0"/>
    <s v="T17N R108W S22 fMESAVERDE/ROCK SPRINGS"/>
    <n v="49008332"/>
    <x v="0"/>
    <x v="0"/>
    <s v="MASSACRE HILLS"/>
    <m/>
    <s v="22"/>
    <s v=" 17"/>
    <s v=" 108"/>
    <n v="41.440640000000002"/>
    <n v="-109.59132"/>
    <s v="4903705315"/>
    <s v="UNIT NO. 3"/>
    <x v="0"/>
    <s v="MESAVERDE/ROCK SPRINGS"/>
    <m/>
    <n v="-2"/>
    <n v="3"/>
    <x v="7"/>
    <n v="9491"/>
    <n v="9494"/>
    <m/>
    <m/>
    <x v="0"/>
    <d v="1964-10-30T00:00:00"/>
    <n v="8.6000003814697266"/>
    <x v="0"/>
    <n v="153"/>
    <n v="25"/>
    <n v="3606"/>
    <n v="90"/>
    <x v="0"/>
    <n v="680"/>
    <n v="7076"/>
    <m/>
    <x v="0"/>
    <n v="1040"/>
    <n v="9319"/>
    <x v="0"/>
    <m/>
    <n v="7.6346999999999996"/>
    <n v="2.0572500000000002"/>
    <n v="156.86099999999999"/>
    <n v="2.3022"/>
    <n v="168.85514999999998"/>
    <n v="19.1828"/>
    <n v="115.97563999999998"/>
    <m/>
    <x v="0"/>
    <n v="21.652800000000003"/>
    <n v="156.81124"/>
    <n v="3.6982354857067024E-2"/>
    <n v="12667"/>
    <n v="0.15227872282361501"/>
    <n v="4.5214493013686588E-2"/>
    <n v="1.2183519424785093E-2"/>
    <n v="0.94260198756152835"/>
    <n v="0.12233051661347745"/>
    <n v="0.73958754487242107"/>
    <n v="0.13808193851410144"/>
    <x v="0"/>
    <m/>
    <x v="0"/>
    <m/>
    <m/>
    <x v="0"/>
    <m/>
    <x v="0"/>
    <x v="0"/>
    <m/>
    <x v="0"/>
    <x v="0"/>
    <x v="0"/>
    <m/>
    <x v="0"/>
    <x v="0"/>
    <x v="0"/>
    <x v="0"/>
    <x v="0"/>
    <x v="0"/>
    <x v="0"/>
    <x v="0"/>
    <x v="0"/>
    <x v="0"/>
    <x v="0"/>
    <x v="0"/>
    <x v="0"/>
    <m/>
    <x v="0"/>
    <x v="0"/>
    <x v="0"/>
    <x v="0"/>
    <x v="0"/>
    <s v="DST NO. 11"/>
    <m/>
    <x v="0"/>
    <m/>
    <m/>
    <m/>
    <m/>
  </r>
  <r>
    <x v="0"/>
    <s v="T17N R104W S16 fFRONTIER"/>
    <n v="49009076"/>
    <x v="0"/>
    <x v="0"/>
    <s v="WILDCAT"/>
    <m/>
    <s v="16"/>
    <s v=" 17"/>
    <s v=" 104"/>
    <n v="41.454189999999997"/>
    <n v="-109.14819"/>
    <s v="4903705325"/>
    <s v="NO. 1 HUSKY-STATE"/>
    <x v="0"/>
    <s v="FRONTIER"/>
    <m/>
    <n v="413"/>
    <n v="45"/>
    <x v="0"/>
    <n v="4190"/>
    <n v="4235"/>
    <n v="4927"/>
    <m/>
    <x v="0"/>
    <m/>
    <n v="8.1999998092651367"/>
    <x v="2"/>
    <n v="84"/>
    <n v="-1"/>
    <n v="12629"/>
    <n v="-3"/>
    <x v="0"/>
    <n v="15700"/>
    <n v="6100"/>
    <m/>
    <x v="0"/>
    <n v="132"/>
    <n v="31789"/>
    <x v="0"/>
    <m/>
    <n v="4.1916000000000002"/>
    <n v="0"/>
    <n v="549.36149999999998"/>
    <n v="0"/>
    <n v="553.55309999999997"/>
    <n v="442.89699999999999"/>
    <n v="99.978999999999985"/>
    <m/>
    <x v="0"/>
    <n v="2.74824"/>
    <n v="545.62423999999999"/>
    <n v="7.2134492874461791E-3"/>
    <n v="34638"/>
    <n v="4.2889186625920186E-2"/>
    <n v="7.5721732928602523E-3"/>
    <n v="0"/>
    <n v="0.9924278267071398"/>
    <n v="0.81172530018094502"/>
    <n v="0.18323782682382292"/>
    <n v="5.03687299523203E-3"/>
    <x v="0"/>
    <m/>
    <x v="0"/>
    <m/>
    <m/>
    <x v="0"/>
    <m/>
    <x v="0"/>
    <x v="0"/>
    <m/>
    <x v="0"/>
    <x v="0"/>
    <x v="0"/>
    <m/>
    <x v="0"/>
    <x v="0"/>
    <x v="0"/>
    <x v="0"/>
    <x v="0"/>
    <x v="0"/>
    <x v="0"/>
    <x v="0"/>
    <x v="0"/>
    <x v="0"/>
    <x v="0"/>
    <x v="0"/>
    <x v="0"/>
    <m/>
    <x v="0"/>
    <x v="0"/>
    <x v="0"/>
    <x v="0"/>
    <x v="0"/>
    <s v="DST NO. 1"/>
    <m/>
    <x v="0"/>
    <m/>
    <m/>
    <m/>
    <m/>
  </r>
  <r>
    <x v="0"/>
    <s v="T17N R104W S16 fCLOVERLY"/>
    <n v="49009074"/>
    <x v="0"/>
    <x v="0"/>
    <s v="WILDCAT"/>
    <m/>
    <s v="16"/>
    <s v=" 17"/>
    <s v=" 104"/>
    <n v="41.454189999999997"/>
    <n v="-109.14819"/>
    <s v="4903705325"/>
    <s v="NO. 1 HUSKY-STATE"/>
    <x v="0"/>
    <s v="CLOVERLY"/>
    <n v="413"/>
    <m/>
    <n v="35"/>
    <x v="3"/>
    <n v="4648"/>
    <n v="4683"/>
    <n v="4927"/>
    <m/>
    <x v="0"/>
    <m/>
    <n v="8.3999996185302734"/>
    <x v="2"/>
    <n v="81"/>
    <n v="34"/>
    <n v="12267"/>
    <n v="-3"/>
    <x v="0"/>
    <n v="13900"/>
    <n v="7735"/>
    <m/>
    <x v="0"/>
    <n v="41"/>
    <n v="30756"/>
    <x v="0"/>
    <m/>
    <n v="4.0419"/>
    <n v="2.79786"/>
    <n v="533.61449999999991"/>
    <n v="0"/>
    <n v="540.45425999999986"/>
    <n v="392.11899999999997"/>
    <n v="126.77664999999999"/>
    <m/>
    <x v="0"/>
    <n v="0.85362000000000005"/>
    <n v="519.74926999999991"/>
    <n v="1.9529259631874605E-2"/>
    <n v="34052"/>
    <n v="5.0857918775459816E-2"/>
    <n v="7.4787087440110122E-3"/>
    <n v="5.1768673263857716E-3"/>
    <n v="0.98734442392960331"/>
    <n v="0.75443877006311144"/>
    <n v="0.24391886110777994"/>
    <n v="1.6423688291086972E-3"/>
    <x v="0"/>
    <m/>
    <x v="0"/>
    <m/>
    <m/>
    <x v="0"/>
    <m/>
    <x v="0"/>
    <x v="0"/>
    <m/>
    <x v="0"/>
    <x v="0"/>
    <x v="0"/>
    <m/>
    <x v="0"/>
    <x v="0"/>
    <x v="0"/>
    <x v="0"/>
    <x v="0"/>
    <x v="0"/>
    <x v="0"/>
    <x v="0"/>
    <x v="0"/>
    <x v="0"/>
    <x v="0"/>
    <x v="0"/>
    <x v="0"/>
    <m/>
    <x v="0"/>
    <x v="0"/>
    <x v="0"/>
    <x v="0"/>
    <x v="0"/>
    <s v="DST NO. 2"/>
    <m/>
    <x v="0"/>
    <m/>
    <m/>
    <m/>
    <m/>
  </r>
  <r>
    <x v="0"/>
    <s v="T17N R104W S12 fFRONTIER"/>
    <n v="49124688"/>
    <x v="0"/>
    <x v="0"/>
    <s v="BAXTER BASIN SOUTH"/>
    <m/>
    <s v="12"/>
    <s v=" 17"/>
    <s v=" 104"/>
    <n v="41.472850000000001"/>
    <n v="-109.08517999999999"/>
    <s v="4903720345"/>
    <s v="13 UNIT"/>
    <x v="0"/>
    <s v="FRONTIER"/>
    <m/>
    <m/>
    <n v="47"/>
    <x v="0"/>
    <n v="2489"/>
    <n v="2536"/>
    <m/>
    <m/>
    <x v="0"/>
    <d v="1972-09-15T00:00:00"/>
    <n v="8.8000001907348633"/>
    <x v="0"/>
    <n v="29"/>
    <n v="9"/>
    <n v="4826"/>
    <n v="60"/>
    <x v="0"/>
    <n v="3550"/>
    <n v="5307"/>
    <m/>
    <x v="0"/>
    <n v="123"/>
    <n v="11931"/>
    <x v="0"/>
    <s v="CHEM LAB"/>
    <n v="1.4471000000000001"/>
    <n v="0.74060999999999999"/>
    <n v="209.93099999999998"/>
    <n v="1.5347999999999999"/>
    <n v="213.65350999999998"/>
    <n v="100.1455"/>
    <n v="86.981729999999985"/>
    <m/>
    <x v="0"/>
    <n v="2.5608600000000004"/>
    <n v="189.68808999999999"/>
    <n v="5.9417178887573203E-2"/>
    <n v="13901"/>
    <n v="7.6262000619386802E-2"/>
    <n v="6.7731159670627464E-3"/>
    <n v="3.4664068940407299E-3"/>
    <n v="0.98976047713889648"/>
    <n v="0.52794827550849399"/>
    <n v="0.45855135132627456"/>
    <n v="1.350037316523141E-2"/>
    <x v="0"/>
    <m/>
    <x v="0"/>
    <m/>
    <m/>
    <x v="0"/>
    <m/>
    <x v="0"/>
    <x v="0"/>
    <m/>
    <x v="0"/>
    <x v="0"/>
    <x v="0"/>
    <m/>
    <x v="0"/>
    <x v="0"/>
    <x v="0"/>
    <x v="0"/>
    <x v="0"/>
    <x v="0"/>
    <x v="0"/>
    <x v="0"/>
    <x v="0"/>
    <x v="0"/>
    <x v="0"/>
    <x v="0"/>
    <x v="0"/>
    <m/>
    <x v="0"/>
    <x v="0"/>
    <x v="0"/>
    <x v="0"/>
    <x v="0"/>
    <s v="DST NO 3 BOTTOM"/>
    <m/>
    <x v="0"/>
    <m/>
    <m/>
    <m/>
    <m/>
  </r>
  <r>
    <x v="0"/>
    <s v="T17N R102W S17 fFRONTIER"/>
    <n v="49124680"/>
    <x v="0"/>
    <x v="0"/>
    <m/>
    <m/>
    <s v="17"/>
    <s v=" 17"/>
    <s v=" 102"/>
    <n v="41.445709999999998"/>
    <n v="-108.93641"/>
    <s v="4903720589"/>
    <s v="CHAMPLIN NO. 198-AMOCO A NO. 1"/>
    <x v="0"/>
    <s v="FRONTIER"/>
    <m/>
    <m/>
    <n v="142"/>
    <x v="0"/>
    <n v="4369"/>
    <n v="4511"/>
    <n v="8720"/>
    <m/>
    <x v="0"/>
    <d v="1974-06-04T00:00:00"/>
    <n v="7.1999998092651367"/>
    <x v="0"/>
    <n v="720"/>
    <n v="244"/>
    <n v="24243"/>
    <n v="-3"/>
    <x v="0"/>
    <n v="37600"/>
    <n v="781"/>
    <m/>
    <x v="0"/>
    <n v="1800"/>
    <n v="65388"/>
    <x v="0"/>
    <s v="AMOCO PRODUCTION CO"/>
    <n v="35.927999999999997"/>
    <n v="20.078759999999999"/>
    <n v="1054.5705"/>
    <n v="0"/>
    <n v="1110.57726"/>
    <n v="1060.6959999999999"/>
    <n v="12.800589999999998"/>
    <m/>
    <x v="0"/>
    <n v="37.476000000000006"/>
    <n v="1110.9725900000001"/>
    <n v="-1.7795234259544438E-4"/>
    <n v="65382"/>
    <n v="-4.5882083046570311E-5"/>
    <n v="3.2350743432293938E-2"/>
    <n v="1.8079570618977015E-2"/>
    <n v="0.94956968594872904"/>
    <n v="0.9547454271576582"/>
    <n v="1.1521967432157797E-2"/>
    <n v="3.3732605410183886E-2"/>
    <x v="0"/>
    <m/>
    <x v="0"/>
    <m/>
    <m/>
    <x v="0"/>
    <m/>
    <x v="0"/>
    <x v="0"/>
    <m/>
    <x v="0"/>
    <x v="0"/>
    <x v="0"/>
    <m/>
    <x v="0"/>
    <x v="0"/>
    <x v="0"/>
    <x v="0"/>
    <x v="0"/>
    <x v="0"/>
    <x v="0"/>
    <x v="0"/>
    <x v="0"/>
    <x v="0"/>
    <x v="0"/>
    <x v="0"/>
    <x v="0"/>
    <m/>
    <x v="0"/>
    <x v="0"/>
    <x v="0"/>
    <x v="0"/>
    <x v="0"/>
    <s v="DST #1"/>
    <m/>
    <x v="0"/>
    <m/>
    <m/>
    <m/>
    <m/>
  </r>
  <r>
    <x v="1"/>
    <s v="T17N R101W S31 fCLOVERLY"/>
    <m/>
    <x v="0"/>
    <x v="0"/>
    <s v="BRADY"/>
    <s v="SE NW"/>
    <n v="31"/>
    <n v="17"/>
    <n v="101"/>
    <n v="41.407319999999999"/>
    <n v="-108.72708"/>
    <s v="4903720623"/>
    <s v="19D BRADY DEEP UPRR 22-31"/>
    <x v="0"/>
    <s v="CLOVERLY"/>
    <m/>
    <m/>
    <m/>
    <x v="0"/>
    <m/>
    <m/>
    <m/>
    <m/>
    <x v="1"/>
    <d v="1987-08-17T00:00:00"/>
    <n v="7.25"/>
    <x v="0"/>
    <n v="232"/>
    <n v="41.5"/>
    <n v="3302.8"/>
    <n v="0"/>
    <x v="1"/>
    <n v="5300"/>
    <n v="622.20000000000005"/>
    <n v="0"/>
    <x v="1"/>
    <n v="0"/>
    <n v="9509.7999999999993"/>
    <x v="0"/>
    <s v="RME PETROLEUM COMPANY"/>
    <n v="11.5768"/>
    <n v="3.415035"/>
    <n v="143.67179999999999"/>
    <n v="0"/>
    <n v="158.663635"/>
    <n v="149.51300000000001"/>
    <n v="10.197858"/>
    <n v="0"/>
    <x v="1"/>
    <n v="0"/>
    <n v="159.710858"/>
    <n v="-3.2892804638090223E-3"/>
    <n v="9498.5"/>
    <n v="-5.9447714945572584E-4"/>
    <n v="7.2964419351668072E-2"/>
    <n v="2.1523741089128582E-2"/>
    <n v="0.90551183955920334"/>
    <n v="0.93614799815301231"/>
    <n v="6.3852001846987763E-2"/>
    <n v="0"/>
    <x v="1"/>
    <n v="11.3"/>
    <x v="1"/>
    <n v="0"/>
    <n v="0"/>
    <x v="0"/>
    <n v="0"/>
    <x v="0"/>
    <x v="1"/>
    <m/>
    <x v="1"/>
    <x v="1"/>
    <x v="1"/>
    <n v="0"/>
    <x v="1"/>
    <x v="1"/>
    <x v="1"/>
    <x v="1"/>
    <x v="0"/>
    <x v="0"/>
    <x v="0"/>
    <x v="0"/>
    <x v="0"/>
    <x v="0"/>
    <x v="0"/>
    <x v="0"/>
    <x v="0"/>
    <m/>
    <x v="0"/>
    <x v="0"/>
    <x v="0"/>
    <x v="0"/>
    <x v="0"/>
    <s v="PRODUCED WATER"/>
    <n v="19870817"/>
    <x v="1"/>
    <s v="BAROID ROCK SPRINGS"/>
    <m/>
    <m/>
    <d v="1987-08-17T00:00:00"/>
  </r>
  <r>
    <x v="1"/>
    <s v="T17N R100W S13 fMESAVERDE/ALMOND"/>
    <m/>
    <x v="0"/>
    <x v="0"/>
    <s v="ANTELOPE"/>
    <m/>
    <n v="13"/>
    <n v="17"/>
    <n v="100"/>
    <n v="41.445881999999997"/>
    <n v="-108.622574"/>
    <s v="4903720521"/>
    <s v="135 B-1"/>
    <x v="0"/>
    <s v="MESAVERDE/ALMOND"/>
    <m/>
    <m/>
    <m/>
    <x v="0"/>
    <m/>
    <m/>
    <m/>
    <m/>
    <x v="1"/>
    <d v="1979-07-11T00:00:00"/>
    <n v="7.7"/>
    <x v="0"/>
    <n v="472"/>
    <n v="257"/>
    <n v="18481"/>
    <n v="156"/>
    <x v="1"/>
    <n v="29000"/>
    <n v="2111"/>
    <n v="0"/>
    <x v="1"/>
    <n v="9"/>
    <n v="49415"/>
    <x v="0"/>
    <s v="AMOCO PRODUCTION COMPANY"/>
    <n v="23.552800000000001"/>
    <n v="21.148530000000001"/>
    <n v="803.92349999999999"/>
    <n v="3.9904799999999998"/>
    <n v="852.61531000000002"/>
    <n v="818.09"/>
    <n v="34.599289999999996"/>
    <n v="0"/>
    <x v="1"/>
    <n v="0.18738000000000002"/>
    <n v="852.87666999999988"/>
    <n v="-1.5324610321524595E-4"/>
    <n v="50486"/>
    <n v="1.07206134072732E-2"/>
    <n v="2.7624181414241788E-2"/>
    <n v="2.4804304769052293E-2"/>
    <n v="0.9475715138167059"/>
    <n v="0.95921254359085706"/>
    <n v="4.0567752896793388E-2"/>
    <n v="2.1970351234956403E-4"/>
    <x v="1"/>
    <n v="0"/>
    <x v="1"/>
    <n v="49174"/>
    <n v="0.2"/>
    <x v="0"/>
    <n v="0.1"/>
    <x v="0"/>
    <x v="1"/>
    <m/>
    <x v="1"/>
    <x v="1"/>
    <x v="1"/>
    <n v="0"/>
    <x v="1"/>
    <x v="1"/>
    <x v="1"/>
    <x v="1"/>
    <x v="0"/>
    <x v="0"/>
    <x v="0"/>
    <x v="0"/>
    <x v="0"/>
    <x v="0"/>
    <x v="0"/>
    <x v="0"/>
    <x v="0"/>
    <m/>
    <x v="0"/>
    <x v="0"/>
    <x v="0"/>
    <x v="0"/>
    <x v="0"/>
    <s v="PRODUCTION"/>
    <n v="19790711"/>
    <x v="1"/>
    <m/>
    <m/>
    <m/>
    <m/>
  </r>
  <r>
    <x v="1"/>
    <s v="T17N R100W S09 fNUGGET"/>
    <m/>
    <x v="0"/>
    <x v="0"/>
    <s v="BRADY"/>
    <s v="NE NE"/>
    <n v="9"/>
    <n v="17"/>
    <n v="100"/>
    <n v="41.471248000000003"/>
    <n v="-108.680886"/>
    <s v="4903722402"/>
    <s v="39N"/>
    <x v="0"/>
    <s v="NUGGET"/>
    <m/>
    <m/>
    <m/>
    <x v="0"/>
    <m/>
    <m/>
    <m/>
    <m/>
    <x v="2"/>
    <d v="1986-06-24T00:00:00"/>
    <n v="6.4"/>
    <x v="0"/>
    <n v="500"/>
    <n v="231.8"/>
    <n v="35001.4"/>
    <n v="0"/>
    <x v="1"/>
    <n v="49800"/>
    <n v="3843"/>
    <n v="0"/>
    <x v="1"/>
    <n v="5000"/>
    <n v="94455.2"/>
    <x v="0"/>
    <s v="RME PETROLEUM COMPANY"/>
    <n v="24.95"/>
    <n v="19.074822000000001"/>
    <n v="1522.5608999999999"/>
    <n v="0"/>
    <n v="1566.585722"/>
    <n v="1404.8579999999999"/>
    <n v="62.986769999999993"/>
    <n v="0"/>
    <x v="1"/>
    <n v="104.1"/>
    <n v="1571.9447699999998"/>
    <n v="-1.7075022892591998E-3"/>
    <n v="94376.2"/>
    <n v="-4.1836262401266655E-4"/>
    <n v="1.5926354778816244E-2"/>
    <n v="1.2176047395381534E-2"/>
    <n v="0.97189759782580221"/>
    <n v="0.89370697165142776"/>
    <n v="4.0069327626567945E-2"/>
    <n v="6.6223700722004383E-2"/>
    <x v="1"/>
    <n v="79"/>
    <x v="1"/>
    <n v="0"/>
    <n v="0"/>
    <x v="0"/>
    <n v="0"/>
    <x v="0"/>
    <x v="1"/>
    <m/>
    <x v="1"/>
    <x v="1"/>
    <x v="1"/>
    <n v="0"/>
    <x v="1"/>
    <x v="1"/>
    <x v="1"/>
    <x v="1"/>
    <x v="0"/>
    <x v="0"/>
    <x v="0"/>
    <x v="0"/>
    <x v="0"/>
    <x v="0"/>
    <x v="0"/>
    <x v="0"/>
    <x v="0"/>
    <m/>
    <x v="0"/>
    <x v="0"/>
    <x v="0"/>
    <x v="0"/>
    <x v="0"/>
    <s v="IRON SULFIDE SUSPENDED SOLIDS"/>
    <n v="19860624"/>
    <x v="1"/>
    <s v="BAROID ROCK SPRINGS"/>
    <m/>
    <m/>
    <d v="1986-06-25T00:00:00"/>
  </r>
  <r>
    <x v="1"/>
    <s v="T17N R100W S09 fNUGGET"/>
    <m/>
    <x v="0"/>
    <x v="0"/>
    <s v="BRADY"/>
    <s v="NW NE"/>
    <n v="9"/>
    <n v="17"/>
    <n v="100"/>
    <n v="41.468290000000003"/>
    <n v="-108.68351"/>
    <s v="4903720595"/>
    <s v="17N"/>
    <x v="0"/>
    <s v="NUGGET"/>
    <m/>
    <m/>
    <m/>
    <x v="0"/>
    <m/>
    <m/>
    <m/>
    <m/>
    <x v="1"/>
    <d v="1986-06-24T00:00:00"/>
    <n v="6.35"/>
    <x v="0"/>
    <n v="520"/>
    <n v="83"/>
    <n v="35293.5"/>
    <n v="0"/>
    <x v="1"/>
    <n v="50000"/>
    <n v="4148"/>
    <n v="0"/>
    <x v="1"/>
    <n v="4375"/>
    <n v="94430"/>
    <x v="0"/>
    <s v="RME PETROLEUM COMPANY"/>
    <n v="25.948"/>
    <n v="6.8300700000000001"/>
    <n v="1535.2672499999999"/>
    <n v="0"/>
    <n v="1568.0453199999999"/>
    <n v="1410.5"/>
    <n v="67.985719999999986"/>
    <n v="0"/>
    <x v="1"/>
    <n v="91.087500000000006"/>
    <n v="1569.57322"/>
    <n v="-4.8696168145412767E-4"/>
    <n v="94419.5"/>
    <n v="-5.5599829493856219E-5"/>
    <n v="1.6547991100155191E-2"/>
    <n v="4.3557860942437555E-3"/>
    <n v="0.97909622280560105"/>
    <n v="0.89865192781512926"/>
    <n v="4.3314780816660459E-2"/>
    <n v="5.8033291368210276E-2"/>
    <x v="1"/>
    <n v="10.5"/>
    <x v="1"/>
    <n v="0"/>
    <n v="0"/>
    <x v="0"/>
    <n v="0"/>
    <x v="0"/>
    <x v="1"/>
    <m/>
    <x v="1"/>
    <x v="1"/>
    <x v="1"/>
    <n v="0"/>
    <x v="1"/>
    <x v="1"/>
    <x v="1"/>
    <x v="1"/>
    <x v="0"/>
    <x v="0"/>
    <x v="0"/>
    <x v="0"/>
    <x v="0"/>
    <x v="0"/>
    <x v="0"/>
    <x v="0"/>
    <x v="0"/>
    <m/>
    <x v="0"/>
    <x v="0"/>
    <x v="0"/>
    <x v="0"/>
    <x v="0"/>
    <s v="IRON SULFIDE SUSPENDED SOLIDS"/>
    <n v="19860624"/>
    <x v="1"/>
    <s v="BAROID ROCK SPRINGS"/>
    <m/>
    <m/>
    <d v="1986-06-25T00:00:00"/>
  </r>
  <r>
    <x v="1"/>
    <s v="T17N R100W S04 fWEBER"/>
    <m/>
    <x v="0"/>
    <x v="0"/>
    <s v="BRADY"/>
    <s v="SW SE"/>
    <n v="4"/>
    <n v="17"/>
    <n v="100"/>
    <n v="41.473722000000002"/>
    <n v="-108.683513"/>
    <s v="4903720551"/>
    <s v="146"/>
    <x v="0"/>
    <s v="WEBER"/>
    <m/>
    <m/>
    <m/>
    <x v="0"/>
    <m/>
    <m/>
    <m/>
    <m/>
    <x v="1"/>
    <d v="1986-06-24T00:00:00"/>
    <n v="0"/>
    <x v="0"/>
    <n v="480"/>
    <n v="78.099999999999994"/>
    <n v="32692.2"/>
    <n v="0"/>
    <x v="1"/>
    <n v="47500"/>
    <n v="2623"/>
    <n v="0"/>
    <x v="1"/>
    <n v="3500"/>
    <n v="86912.1"/>
    <x v="0"/>
    <s v="RME PETROLEUM COMPANY"/>
    <n v="23.951999999999998"/>
    <n v="6.4268489999999998"/>
    <n v="1422.1107"/>
    <n v="0"/>
    <n v="1452.4895489999999"/>
    <n v="1339.9749999999999"/>
    <n v="42.990969999999997"/>
    <n v="0"/>
    <x v="1"/>
    <n v="72.87"/>
    <n v="1455.8359700000001"/>
    <n v="-1.1506349540786019E-3"/>
    <n v="86873.3"/>
    <n v="-2.232638645133763E-4"/>
    <n v="1.6490307979489634E-2"/>
    <n v="4.4247127316163568E-3"/>
    <n v="0.97908497928889404"/>
    <n v="0.9204161922170393"/>
    <n v="2.9530091910010985E-2"/>
    <n v="5.0053715872949614E-2"/>
    <x v="1"/>
    <n v="38.799999999999997"/>
    <x v="1"/>
    <n v="0"/>
    <n v="0"/>
    <x v="0"/>
    <n v="0"/>
    <x v="0"/>
    <x v="1"/>
    <m/>
    <x v="1"/>
    <x v="1"/>
    <x v="1"/>
    <n v="0"/>
    <x v="1"/>
    <x v="1"/>
    <x v="1"/>
    <x v="1"/>
    <x v="0"/>
    <x v="0"/>
    <x v="0"/>
    <x v="0"/>
    <x v="0"/>
    <x v="0"/>
    <x v="0"/>
    <x v="0"/>
    <x v="0"/>
    <m/>
    <x v="0"/>
    <x v="0"/>
    <x v="0"/>
    <x v="0"/>
    <x v="0"/>
    <s v="PRODUCED WATER"/>
    <n v="19860624"/>
    <x v="1"/>
    <s v="BAROID ROCK SPRINGS"/>
    <m/>
    <m/>
    <d v="1986-06-25T00:00:00"/>
  </r>
  <r>
    <x v="1"/>
    <s v="T17N R100W S04 fNUGGET"/>
    <m/>
    <x v="0"/>
    <x v="0"/>
    <s v="BRADY"/>
    <s v="SW SE"/>
    <n v="4"/>
    <n v="17"/>
    <n v="100"/>
    <n v="41.474649999999997"/>
    <n v="-108.6811"/>
    <s v="4903720662"/>
    <s v="25N"/>
    <x v="0"/>
    <s v="NUGGET"/>
    <m/>
    <m/>
    <m/>
    <x v="0"/>
    <m/>
    <m/>
    <m/>
    <m/>
    <x v="1"/>
    <d v="1986-06-24T00:00:00"/>
    <n v="6.3"/>
    <x v="0"/>
    <n v="660"/>
    <n v="246.4"/>
    <n v="35120.199999999997"/>
    <n v="0"/>
    <x v="1"/>
    <n v="50000"/>
    <n v="3721"/>
    <n v="0"/>
    <x v="1"/>
    <n v="5500"/>
    <n v="95322.6"/>
    <x v="0"/>
    <s v="RME PETROLEUM COMPANY"/>
    <n v="32.933999999999997"/>
    <n v="20.276256"/>
    <n v="1527.7286999999997"/>
    <n v="0"/>
    <n v="1580.9389559999997"/>
    <n v="1410.5"/>
    <n v="60.987189999999991"/>
    <n v="0"/>
    <x v="1"/>
    <n v="114.51"/>
    <n v="1585.99719"/>
    <n v="-1.5972011328327905E-3"/>
    <n v="95247.6"/>
    <n v="-3.9355576055437834E-4"/>
    <n v="2.0831923886123788E-2"/>
    <n v="1.282545156031945E-2"/>
    <n v="0.96634262455355668"/>
    <n v="0.88934583799609379"/>
    <n v="3.8453529668611826E-2"/>
    <n v="7.2200632335294362E-2"/>
    <x v="1"/>
    <n v="65"/>
    <x v="1"/>
    <n v="0"/>
    <n v="0"/>
    <x v="0"/>
    <n v="0"/>
    <x v="0"/>
    <x v="1"/>
    <m/>
    <x v="1"/>
    <x v="1"/>
    <x v="1"/>
    <n v="0"/>
    <x v="1"/>
    <x v="1"/>
    <x v="1"/>
    <x v="1"/>
    <x v="0"/>
    <x v="0"/>
    <x v="0"/>
    <x v="0"/>
    <x v="0"/>
    <x v="0"/>
    <x v="0"/>
    <x v="0"/>
    <x v="0"/>
    <m/>
    <x v="0"/>
    <x v="0"/>
    <x v="0"/>
    <x v="0"/>
    <x v="0"/>
    <s v="IRON SULFIDE SUSPENDED SOLIDS"/>
    <n v="19860624"/>
    <x v="1"/>
    <s v="BAROID ROCK SPRINGS"/>
    <m/>
    <m/>
    <d v="1986-06-25T00:00:00"/>
  </r>
  <r>
    <x v="1"/>
    <s v="T17N R100W S04 fNUGGET"/>
    <m/>
    <x v="0"/>
    <x v="0"/>
    <s v="BRADY"/>
    <s v="NE SE"/>
    <n v="4"/>
    <n v="17"/>
    <n v="100"/>
    <n v="41.477938999999999"/>
    <n v="-108.680853"/>
    <s v="4903722327"/>
    <s v="35N"/>
    <x v="0"/>
    <s v="NUGGET"/>
    <m/>
    <m/>
    <m/>
    <x v="0"/>
    <m/>
    <m/>
    <m/>
    <m/>
    <x v="2"/>
    <d v="1986-06-24T00:00:00"/>
    <n v="6.4"/>
    <x v="0"/>
    <n v="460"/>
    <n v="134.69999999999999"/>
    <n v="34601.199999999997"/>
    <n v="0"/>
    <x v="1"/>
    <n v="48500"/>
    <n v="4331"/>
    <n v="0"/>
    <x v="1"/>
    <n v="4900"/>
    <n v="92943.9"/>
    <x v="0"/>
    <s v="RME PETROLEUM COMPANY"/>
    <n v="22.954000000000001"/>
    <n v="11.084463"/>
    <n v="1505.1521999999998"/>
    <n v="0"/>
    <n v="1539.1906629999999"/>
    <n v="1368.1849999999999"/>
    <n v="70.98509"/>
    <n v="0"/>
    <x v="1"/>
    <n v="102.01800000000001"/>
    <n v="1541.1880899999999"/>
    <n v="-6.4843552048744312E-4"/>
    <n v="92926.9"/>
    <n v="-9.1461380701003068E-5"/>
    <n v="1.4913032252457215E-2"/>
    <n v="7.2014879419782449E-3"/>
    <n v="0.97788547980556451"/>
    <n v="0.88774693295222651"/>
    <n v="4.605868061178698E-2"/>
    <n v="6.6194386435986546E-2"/>
    <x v="1"/>
    <n v="17"/>
    <x v="1"/>
    <n v="0"/>
    <n v="0"/>
    <x v="0"/>
    <n v="0"/>
    <x v="0"/>
    <x v="1"/>
    <m/>
    <x v="1"/>
    <x v="1"/>
    <x v="1"/>
    <n v="0"/>
    <x v="1"/>
    <x v="1"/>
    <x v="1"/>
    <x v="1"/>
    <x v="0"/>
    <x v="0"/>
    <x v="0"/>
    <x v="0"/>
    <x v="0"/>
    <x v="0"/>
    <x v="0"/>
    <x v="0"/>
    <x v="0"/>
    <m/>
    <x v="0"/>
    <x v="0"/>
    <x v="0"/>
    <x v="0"/>
    <x v="0"/>
    <s v="IRON SULFICE SUSPENDED SOLIDS"/>
    <n v="19860624"/>
    <x v="1"/>
    <s v="BAROID ROCK SPRINGS"/>
    <m/>
    <m/>
    <d v="1986-06-25T00:00:00"/>
  </r>
  <r>
    <x v="0"/>
    <s v="T17N R099W S17 fMESAVERDE/ALMOND"/>
    <n v="49124283"/>
    <x v="0"/>
    <x v="0"/>
    <s v="ANTELOPE"/>
    <m/>
    <s v="17"/>
    <s v=" 17"/>
    <s v=" 99"/>
    <n v="41.450209999999998"/>
    <n v="-108.58729"/>
    <s v="4903720319"/>
    <s v="CHAMPLIN 135 A-1"/>
    <x v="0"/>
    <s v="MESAVERDE/ALMOND"/>
    <m/>
    <m/>
    <n v="28"/>
    <x v="0"/>
    <n v="6312"/>
    <n v="6340"/>
    <m/>
    <m/>
    <x v="1"/>
    <d v="1978-09-07T00:00:00"/>
    <n v="8.1999998092651367"/>
    <x v="0"/>
    <n v="62"/>
    <n v="6"/>
    <n v="8256"/>
    <n v="93"/>
    <x v="0"/>
    <n v="7000"/>
    <n v="10150"/>
    <m/>
    <x v="0"/>
    <n v="2"/>
    <n v="20454"/>
    <x v="0"/>
    <s v="CHEM LAB"/>
    <n v="3.0937999999999999"/>
    <n v="0.49374000000000001"/>
    <n v="359.13599999999997"/>
    <n v="2.3789400000000001"/>
    <n v="365.10247999999996"/>
    <n v="197.47"/>
    <n v="166.35849999999999"/>
    <m/>
    <x v="0"/>
    <n v="4.1640000000000003E-2"/>
    <n v="363.87013999999994"/>
    <n v="1.6905161678089119E-3"/>
    <n v="25566"/>
    <n v="0.11108213820078226"/>
    <n v="8.4737852232611519E-3"/>
    <n v="1.3523326382225617E-3"/>
    <n v="0.99017388213851631"/>
    <n v="0.54269361041826636"/>
    <n v="0.45719195315119843"/>
    <n v="1.1443643053535531E-4"/>
    <x v="0"/>
    <m/>
    <x v="0"/>
    <m/>
    <m/>
    <x v="0"/>
    <m/>
    <x v="0"/>
    <x v="0"/>
    <m/>
    <x v="0"/>
    <x v="0"/>
    <x v="0"/>
    <m/>
    <x v="0"/>
    <x v="0"/>
    <x v="0"/>
    <x v="0"/>
    <x v="0"/>
    <x v="0"/>
    <x v="0"/>
    <x v="0"/>
    <x v="0"/>
    <x v="0"/>
    <x v="0"/>
    <x v="0"/>
    <x v="0"/>
    <m/>
    <x v="0"/>
    <x v="0"/>
    <x v="0"/>
    <x v="0"/>
    <x v="0"/>
    <s v="PRODUCTION"/>
    <m/>
    <x v="0"/>
    <m/>
    <m/>
    <m/>
    <m/>
  </r>
  <r>
    <x v="1"/>
    <s v="T17N R099W S14 fNUGGET"/>
    <m/>
    <x v="0"/>
    <x v="0"/>
    <s v="HIGGINS"/>
    <m/>
    <n v="14"/>
    <n v="17"/>
    <n v="99"/>
    <n v="41.452173000000002"/>
    <n v="-108.528324"/>
    <s v="4903720832"/>
    <s v="6 HIGGINS"/>
    <x v="0"/>
    <s v="NUGGET"/>
    <m/>
    <m/>
    <m/>
    <x v="0"/>
    <m/>
    <m/>
    <m/>
    <m/>
    <x v="1"/>
    <d v="1980-07-28T00:00:00"/>
    <n v="7"/>
    <x v="0"/>
    <n v="360"/>
    <n v="175"/>
    <n v="23978"/>
    <n v="2300"/>
    <x v="1"/>
    <n v="38000"/>
    <n v="854"/>
    <n v="0"/>
    <x v="1"/>
    <n v="2340"/>
    <n v="67574"/>
    <x v="0"/>
    <s v="RME PETROLEUM COMPANY"/>
    <n v="17.963999999999999"/>
    <n v="14.40075"/>
    <n v="1043.0429999999999"/>
    <n v="58.833999999999996"/>
    <n v="1134.2417499999999"/>
    <n v="1071.98"/>
    <n v="13.997059999999999"/>
    <n v="0"/>
    <x v="1"/>
    <n v="48.718800000000002"/>
    <n v="1134.69586"/>
    <n v="-2.0014212731046753E-4"/>
    <n v="68007"/>
    <n v="3.1936628288624512E-3"/>
    <n v="1.5837893464951364E-2"/>
    <n v="1.2696367419026853E-2"/>
    <n v="0.97146573911602185"/>
    <n v="0.94472892498259398"/>
    <n v="1.2335516937551881E-2"/>
    <n v="4.2935558079854101E-2"/>
    <x v="1"/>
    <n v="0"/>
    <x v="1"/>
    <n v="66371"/>
    <n v="0.1"/>
    <x v="0"/>
    <n v="0.1"/>
    <x v="0"/>
    <x v="1"/>
    <m/>
    <x v="1"/>
    <x v="1"/>
    <x v="1"/>
    <n v="0"/>
    <x v="1"/>
    <x v="1"/>
    <x v="1"/>
    <x v="1"/>
    <x v="0"/>
    <x v="0"/>
    <x v="0"/>
    <x v="0"/>
    <x v="0"/>
    <x v="0"/>
    <x v="0"/>
    <x v="0"/>
    <x v="0"/>
    <m/>
    <x v="0"/>
    <x v="0"/>
    <x v="0"/>
    <x v="0"/>
    <x v="0"/>
    <s v="PRODUCTION"/>
    <n v="19800728"/>
    <x v="1"/>
    <m/>
    <m/>
    <m/>
    <m/>
  </r>
  <r>
    <x v="0"/>
    <s v="T17N R099W S14 fMESAVERDE/ALMOND"/>
    <n v="49016284"/>
    <x v="0"/>
    <x v="0"/>
    <m/>
    <m/>
    <s v="14"/>
    <s v=" 17"/>
    <s v=" 99"/>
    <n v="41.454059999999998"/>
    <n v="-108.53386"/>
    <s v="4903706458"/>
    <s v="UNIT NO. 1"/>
    <x v="0"/>
    <s v="MESAVERDE/ALMOND"/>
    <n v="1725"/>
    <m/>
    <n v="37"/>
    <x v="0"/>
    <n v="6818"/>
    <n v="6855"/>
    <m/>
    <m/>
    <x v="0"/>
    <d v="1967-09-12T00:00:00"/>
    <n v="8.8999996185302734"/>
    <x v="0"/>
    <n v="-1"/>
    <n v="0"/>
    <n v="1484"/>
    <n v="14"/>
    <x v="0"/>
    <n v="500"/>
    <n v="1830"/>
    <m/>
    <x v="0"/>
    <n v="742"/>
    <n v="3803"/>
    <x v="0"/>
    <m/>
    <n v="0"/>
    <n v="0"/>
    <n v="64.554000000000002"/>
    <n v="0.35811999999999999"/>
    <n v="64.912120000000002"/>
    <n v="14.105"/>
    <n v="29.993699999999997"/>
    <m/>
    <x v="0"/>
    <n v="15.448440000000002"/>
    <n v="59.547139999999999"/>
    <n v="4.3106314467882927E-2"/>
    <n v="4566"/>
    <n v="9.1169793284741313E-2"/>
    <n v="0"/>
    <n v="0"/>
    <n v="1"/>
    <n v="0.23687115787592819"/>
    <n v="0.50369673505730073"/>
    <n v="0.259432107066771"/>
    <x v="0"/>
    <m/>
    <x v="0"/>
    <m/>
    <m/>
    <x v="0"/>
    <m/>
    <x v="0"/>
    <x v="0"/>
    <m/>
    <x v="0"/>
    <x v="0"/>
    <x v="0"/>
    <m/>
    <x v="0"/>
    <x v="0"/>
    <x v="0"/>
    <x v="0"/>
    <x v="0"/>
    <x v="0"/>
    <x v="0"/>
    <x v="0"/>
    <x v="0"/>
    <x v="0"/>
    <x v="0"/>
    <x v="0"/>
    <x v="0"/>
    <m/>
    <x v="0"/>
    <x v="0"/>
    <x v="0"/>
    <x v="0"/>
    <x v="0"/>
    <s v="DST NO. 1 (MFE)"/>
    <m/>
    <x v="0"/>
    <m/>
    <m/>
    <m/>
    <m/>
  </r>
  <r>
    <x v="0"/>
    <s v="T17N R099W S14 fLANCE"/>
    <n v="49016279"/>
    <x v="0"/>
    <x v="0"/>
    <m/>
    <m/>
    <s v="14"/>
    <s v=" 17"/>
    <s v=" 99"/>
    <n v="41.454059999999998"/>
    <n v="-108.53386"/>
    <s v="4903706458"/>
    <s v="UNIT NO. 1"/>
    <x v="0"/>
    <s v="LANCE"/>
    <n v="135"/>
    <n v="1725"/>
    <n v="2"/>
    <x v="0"/>
    <n v="5091"/>
    <n v="5093"/>
    <m/>
    <m/>
    <x v="3"/>
    <d v="1967-09-18T00:00:00"/>
    <n v="8.1000003814697266"/>
    <x v="0"/>
    <n v="24"/>
    <n v="12"/>
    <n v="1016"/>
    <n v="29"/>
    <x v="0"/>
    <n v="260"/>
    <n v="1513"/>
    <m/>
    <x v="0"/>
    <n v="720"/>
    <n v="2806"/>
    <x v="0"/>
    <m/>
    <n v="1.1976"/>
    <n v="0.98748000000000002"/>
    <n v="44.195999999999998"/>
    <n v="0.74181999999999992"/>
    <n v="47.122899999999994"/>
    <n v="7.3346"/>
    <n v="24.798069999999999"/>
    <m/>
    <x v="0"/>
    <n v="14.990400000000001"/>
    <n v="47.123069999999998"/>
    <n v="-1.8037906554967E-6"/>
    <n v="3571"/>
    <n v="0.11996236474831426"/>
    <n v="2.5414395124238962E-2"/>
    <n v="2.0955416580898039E-2"/>
    <n v="0.95363018829486301"/>
    <n v="0.15564775384965368"/>
    <n v="0.52624054417507182"/>
    <n v="0.31811170197527455"/>
    <x v="0"/>
    <m/>
    <x v="0"/>
    <m/>
    <m/>
    <x v="0"/>
    <m/>
    <x v="0"/>
    <x v="0"/>
    <m/>
    <x v="0"/>
    <x v="0"/>
    <x v="0"/>
    <m/>
    <x v="0"/>
    <x v="0"/>
    <x v="0"/>
    <x v="0"/>
    <x v="0"/>
    <x v="0"/>
    <x v="0"/>
    <x v="0"/>
    <x v="0"/>
    <x v="0"/>
    <x v="0"/>
    <x v="0"/>
    <x v="0"/>
    <m/>
    <x v="0"/>
    <x v="0"/>
    <x v="0"/>
    <x v="0"/>
    <x v="0"/>
    <s v="FIT NO. 1"/>
    <m/>
    <x v="0"/>
    <m/>
    <m/>
    <m/>
    <m/>
  </r>
  <r>
    <x v="0"/>
    <s v="T17N R099W S14 fLANCE"/>
    <n v="49016280"/>
    <x v="0"/>
    <x v="0"/>
    <m/>
    <m/>
    <s v="14"/>
    <s v=" 17"/>
    <s v=" 99"/>
    <n v="41.454059999999998"/>
    <n v="-108.53386"/>
    <s v="4903706458"/>
    <s v="UNIT NO. 1"/>
    <x v="0"/>
    <s v="LANCE"/>
    <m/>
    <n v="135"/>
    <n v="5"/>
    <x v="0"/>
    <n v="4951"/>
    <n v="4956"/>
    <m/>
    <m/>
    <x v="3"/>
    <d v="1967-09-18T00:00:00"/>
    <n v="8.3000001907348633"/>
    <x v="0"/>
    <n v="24"/>
    <n v="12"/>
    <n v="1057"/>
    <n v="45"/>
    <x v="0"/>
    <n v="260"/>
    <n v="1427"/>
    <m/>
    <x v="0"/>
    <n v="856"/>
    <n v="2981"/>
    <x v="0"/>
    <m/>
    <n v="1.1976"/>
    <n v="0.98748000000000002"/>
    <n v="45.979499999999994"/>
    <n v="1.1511"/>
    <n v="49.315679999999993"/>
    <n v="7.3346"/>
    <n v="23.388529999999999"/>
    <m/>
    <x v="0"/>
    <n v="17.821920000000002"/>
    <n v="48.545050000000003"/>
    <n v="7.8747624302413239E-3"/>
    <n v="3678"/>
    <n v="0.10467037092656555"/>
    <n v="2.4284365540533967E-2"/>
    <n v="2.002365170671884E-2"/>
    <n v="0.95569198275274725"/>
    <n v="0.15108852498864456"/>
    <n v="0.4817902134203178"/>
    <n v="0.36712126159103764"/>
    <x v="0"/>
    <m/>
    <x v="0"/>
    <m/>
    <m/>
    <x v="0"/>
    <m/>
    <x v="0"/>
    <x v="0"/>
    <m/>
    <x v="0"/>
    <x v="0"/>
    <x v="0"/>
    <m/>
    <x v="0"/>
    <x v="0"/>
    <x v="0"/>
    <x v="0"/>
    <x v="0"/>
    <x v="0"/>
    <x v="0"/>
    <x v="0"/>
    <x v="0"/>
    <x v="0"/>
    <x v="0"/>
    <x v="0"/>
    <x v="0"/>
    <m/>
    <x v="0"/>
    <x v="0"/>
    <x v="0"/>
    <x v="0"/>
    <x v="0"/>
    <s v="FIT NO. 2"/>
    <m/>
    <x v="0"/>
    <m/>
    <m/>
    <m/>
    <m/>
  </r>
  <r>
    <x v="0"/>
    <s v="T17N R099W S08 fLANCE"/>
    <n v="49010394"/>
    <x v="0"/>
    <x v="0"/>
    <s v="ANTELOPE"/>
    <m/>
    <s v="8"/>
    <s v=" 17"/>
    <s v=" 99"/>
    <n v="41.464449999999999"/>
    <n v="-108.58796"/>
    <s v="4903720277"/>
    <s v="FEDERAL C-1"/>
    <x v="0"/>
    <s v="LANCE"/>
    <m/>
    <m/>
    <n v="293"/>
    <x v="0"/>
    <n v="3365"/>
    <n v="3658"/>
    <m/>
    <m/>
    <x v="0"/>
    <d v="1971-08-20T00:00:00"/>
    <n v="7.0999999046325684"/>
    <x v="0"/>
    <n v="830"/>
    <n v="15"/>
    <n v="1771"/>
    <n v="39"/>
    <x v="0"/>
    <n v="3620"/>
    <n v="1110"/>
    <m/>
    <x v="0"/>
    <n v="19"/>
    <n v="6841"/>
    <x v="0"/>
    <m/>
    <n v="41.417000000000002"/>
    <n v="1.2343500000000001"/>
    <n v="77.038499999999999"/>
    <n v="0.99761999999999995"/>
    <n v="120.68747"/>
    <n v="102.1202"/>
    <n v="18.192899999999998"/>
    <m/>
    <x v="0"/>
    <n v="0.39558000000000004"/>
    <n v="120.70867999999999"/>
    <n v="-8.7863870239778848E-5"/>
    <n v="7401"/>
    <n v="3.9320320179750033E-2"/>
    <n v="0.34317564201155265"/>
    <n v="1.0227656607599778E-2"/>
    <n v="0.64659670138084757"/>
    <n v="0.84600544053667071"/>
    <n v="0.15071741319679743"/>
    <n v="3.2771462665319518E-3"/>
    <x v="0"/>
    <m/>
    <x v="0"/>
    <m/>
    <m/>
    <x v="0"/>
    <m/>
    <x v="0"/>
    <x v="0"/>
    <m/>
    <x v="0"/>
    <x v="0"/>
    <x v="0"/>
    <m/>
    <x v="0"/>
    <x v="0"/>
    <x v="0"/>
    <x v="0"/>
    <x v="0"/>
    <x v="0"/>
    <x v="0"/>
    <x v="0"/>
    <x v="0"/>
    <x v="0"/>
    <x v="0"/>
    <x v="0"/>
    <x v="0"/>
    <m/>
    <x v="0"/>
    <x v="0"/>
    <x v="0"/>
    <x v="0"/>
    <x v="0"/>
    <s v="DST NO. 2 (BOTTOM)"/>
    <m/>
    <x v="0"/>
    <m/>
    <m/>
    <m/>
    <m/>
  </r>
  <r>
    <x v="1"/>
    <s v="T17N R098W S35 fLANCE-MESAVERDE"/>
    <n v="4273"/>
    <x v="0"/>
    <x v="0"/>
    <s v="WC"/>
    <s v="SE SE"/>
    <n v="35"/>
    <n v="17"/>
    <n v="98"/>
    <n v="41.401474"/>
    <n v="-108.410971"/>
    <s v="4903725330"/>
    <s v="ANTELOPE CREEK 35-02"/>
    <x v="0"/>
    <s v="LANCE-MESAVERDE"/>
    <m/>
    <m/>
    <m/>
    <x v="0"/>
    <s v="9480"/>
    <m/>
    <n v="12018"/>
    <n v="12005"/>
    <x v="2"/>
    <d v="2003-09-11T00:00:00"/>
    <n v="7.8"/>
    <x v="1"/>
    <n v="25"/>
    <n v="1.2"/>
    <n v="3500"/>
    <n v="38"/>
    <x v="1"/>
    <n v="4199"/>
    <n v="1375"/>
    <m/>
    <x v="0"/>
    <n v="420"/>
    <n v="10000"/>
    <x v="0"/>
    <s v="BP AMERICAN PRODUCTION COMPANY"/>
    <n v="1.2475000000000001"/>
    <n v="9.8748000000000002E-2"/>
    <n v="152.25"/>
    <n v="0.9720399999999999"/>
    <n v="154.568288"/>
    <n v="118.45379"/>
    <n v="22.536249999999999"/>
    <n v="0"/>
    <x v="1"/>
    <n v="8.7444000000000006"/>
    <n v="149.73444000000001"/>
    <n v="1.5884997258388E-2"/>
    <n v="9558.2000000000007"/>
    <n v="-2.2588990806924933E-2"/>
    <n v="8.0708663862538218E-3"/>
    <n v="6.388632576431202E-4"/>
    <n v="0.99129027035610306"/>
    <n v="0.79109248346606165"/>
    <n v="0.15050812625338564"/>
    <n v="5.8399390280552695E-2"/>
    <x v="0"/>
    <n v="2.2000000000000002"/>
    <x v="0"/>
    <m/>
    <m/>
    <x v="0"/>
    <n v="14260"/>
    <x v="0"/>
    <x v="0"/>
    <m/>
    <x v="0"/>
    <x v="0"/>
    <x v="0"/>
    <n v="0.34"/>
    <x v="0"/>
    <x v="0"/>
    <x v="0"/>
    <x v="0"/>
    <x v="0"/>
    <x v="0"/>
    <x v="0"/>
    <x v="0"/>
    <x v="0"/>
    <x v="0"/>
    <x v="0"/>
    <x v="0"/>
    <x v="0"/>
    <m/>
    <x v="0"/>
    <x v="0"/>
    <x v="0"/>
    <x v="0"/>
    <x v="0"/>
    <m/>
    <n v="2003911"/>
    <x v="0"/>
    <s v="BP AMERICA"/>
    <m/>
    <m/>
    <d v="2003-09-12T00:00:00"/>
  </r>
  <r>
    <x v="1"/>
    <s v="T17N R098W S25 fLEWIS-MESAVERDE"/>
    <n v="4271"/>
    <x v="0"/>
    <x v="0"/>
    <s v="WC"/>
    <s v="SE NE"/>
    <n v="25"/>
    <n v="17"/>
    <n v="98"/>
    <n v="41.422964"/>
    <n v="-108.391589"/>
    <s v="4903725279"/>
    <s v="NW IRON PIPE 25-01"/>
    <x v="0"/>
    <s v="LEWIS-MESAVERDE"/>
    <m/>
    <m/>
    <m/>
    <x v="0"/>
    <s v="10570"/>
    <m/>
    <n v="10504"/>
    <n v="11491"/>
    <x v="2"/>
    <d v="2003-09-11T00:00:00"/>
    <n v="7.58"/>
    <x v="1"/>
    <n v="14"/>
    <n v="0.16"/>
    <n v="2620"/>
    <n v="34"/>
    <x v="1"/>
    <n v="2999"/>
    <n v="2306"/>
    <m/>
    <x v="0"/>
    <n v="41"/>
    <n v="8076"/>
    <x v="0"/>
    <s v="BP AMERICAN PRODUCTION COMPANY"/>
    <n v="0.6986"/>
    <n v="1.31664E-2"/>
    <n v="113.97"/>
    <n v="0.86971999999999994"/>
    <n v="115.5514864"/>
    <n v="84.601789999999994"/>
    <n v="37.795339999999996"/>
    <n v="0"/>
    <x v="1"/>
    <n v="0.85362000000000005"/>
    <n v="123.25075"/>
    <n v="-3.2241170418117554E-2"/>
    <n v="8014.16"/>
    <n v="-3.8433427635275316E-3"/>
    <n v="6.0457898185894733E-3"/>
    <n v="1.1394401240692304E-4"/>
    <n v="0.99384026616900356"/>
    <n v="0.68642008263641396"/>
    <n v="0.3066540365880126"/>
    <n v="6.9258807755733743E-3"/>
    <x v="0"/>
    <n v="34"/>
    <x v="0"/>
    <m/>
    <m/>
    <x v="0"/>
    <n v="12050"/>
    <x v="0"/>
    <x v="0"/>
    <m/>
    <x v="0"/>
    <x v="0"/>
    <x v="0"/>
    <n v="4.8"/>
    <x v="0"/>
    <x v="0"/>
    <x v="0"/>
    <x v="0"/>
    <x v="0"/>
    <x v="0"/>
    <x v="0"/>
    <x v="0"/>
    <x v="0"/>
    <x v="0"/>
    <x v="0"/>
    <x v="0"/>
    <x v="0"/>
    <m/>
    <x v="0"/>
    <x v="0"/>
    <x v="0"/>
    <x v="0"/>
    <x v="0"/>
    <m/>
    <n v="2003911"/>
    <x v="0"/>
    <s v="BP AMERICA"/>
    <m/>
    <m/>
    <d v="2003-09-12T00:00:00"/>
  </r>
  <r>
    <x v="1"/>
    <s v="T17N R097W S31 fMESAVERDE"/>
    <n v="4270"/>
    <x v="0"/>
    <x v="0"/>
    <s v="WC"/>
    <s v="SE SE"/>
    <n v="31"/>
    <n v="17"/>
    <n v="97"/>
    <n v="41.401423999999999"/>
    <n v="-108.372512"/>
    <s v="4903725387"/>
    <s v="NW IRON PIPE 31-02"/>
    <x v="0"/>
    <s v="MESAVERDE"/>
    <m/>
    <m/>
    <m/>
    <x v="0"/>
    <s v="12325"/>
    <m/>
    <n v="12810"/>
    <n v="12805"/>
    <x v="2"/>
    <d v="2003-09-12T00:00:00"/>
    <n v="7.71"/>
    <x v="1"/>
    <n v="3"/>
    <n v="0.02"/>
    <n v="2280"/>
    <n v="29"/>
    <x v="1"/>
    <n v="2199"/>
    <n v="2517"/>
    <m/>
    <x v="0"/>
    <n v="20"/>
    <n v="6986"/>
    <x v="0"/>
    <s v="BP AMERICAN PRODUCTION COMPANY"/>
    <n v="0.1497"/>
    <n v="1.6458E-3"/>
    <n v="99.18"/>
    <n v="0.74181999999999992"/>
    <n v="100.0731658"/>
    <n v="62.033789999999996"/>
    <n v="41.253629999999994"/>
    <n v="0"/>
    <x v="1"/>
    <n v="0.41640000000000005"/>
    <n v="103.70381999999999"/>
    <n v="-1.7816801959978718E-2"/>
    <n v="7048.02"/>
    <n v="4.4192611952954628E-3"/>
    <n v="1.4959055087672664E-3"/>
    <n v="1.6445967176547543E-5"/>
    <n v="0.99848764852405614"/>
    <n v="0.59818230418127316"/>
    <n v="0.39780241460729215"/>
    <n v="4.0152812114346422E-3"/>
    <x v="0"/>
    <n v="2.1"/>
    <x v="0"/>
    <m/>
    <m/>
    <x v="0"/>
    <n v="10310"/>
    <x v="0"/>
    <x v="0"/>
    <m/>
    <x v="0"/>
    <x v="0"/>
    <x v="0"/>
    <n v="6.3"/>
    <x v="0"/>
    <x v="0"/>
    <x v="0"/>
    <x v="0"/>
    <x v="0"/>
    <x v="0"/>
    <x v="0"/>
    <x v="0"/>
    <x v="0"/>
    <x v="0"/>
    <x v="0"/>
    <x v="0"/>
    <x v="0"/>
    <m/>
    <x v="0"/>
    <x v="0"/>
    <x v="0"/>
    <x v="0"/>
    <x v="0"/>
    <m/>
    <n v="2003912"/>
    <x v="0"/>
    <s v="BP AMERICA"/>
    <m/>
    <m/>
    <d v="2003-09-13T00:00:00"/>
  </r>
  <r>
    <x v="1"/>
    <s v="T17N R097W S29 fLEWIS-MESAVERDE"/>
    <n v="4272"/>
    <x v="0"/>
    <x v="0"/>
    <s v="WC"/>
    <s v="SE SE"/>
    <n v="29"/>
    <n v="17"/>
    <n v="97"/>
    <n v="41.416460000000001"/>
    <n v="-108.353889"/>
    <s v="4903725332"/>
    <s v="NW IRON PIPE 29-03"/>
    <x v="0"/>
    <s v="LEWIS-MESAVERDE"/>
    <m/>
    <m/>
    <m/>
    <x v="0"/>
    <s v="11231"/>
    <m/>
    <n v="12447"/>
    <n v="12445"/>
    <x v="2"/>
    <d v="2003-09-11T00:00:00"/>
    <n v="7.71"/>
    <x v="1"/>
    <n v="4.0999999999999996"/>
    <m/>
    <n v="1810"/>
    <n v="25"/>
    <x v="1"/>
    <n v="2099"/>
    <n v="1713"/>
    <m/>
    <x v="0"/>
    <n v="10"/>
    <n v="55960"/>
    <x v="0"/>
    <s v="BP AMERICAN PRODUCTION COMPANY"/>
    <n v="0.20458999999999999"/>
    <n v="0"/>
    <n v="78.734999999999999"/>
    <n v="0.63949999999999996"/>
    <n v="79.579089999999994"/>
    <n v="59.212789999999998"/>
    <n v="28.076069999999998"/>
    <n v="0"/>
    <x v="1"/>
    <n v="0.20820000000000002"/>
    <n v="87.497060000000005"/>
    <n v="-4.7391384108384178E-2"/>
    <n v="5661.1"/>
    <n v="-0.81626098852503448"/>
    <n v="2.5709014767572739E-3"/>
    <n v="0"/>
    <n v="0.9974290985232428"/>
    <n v="0.67674033847537274"/>
    <n v="0.32088015300171224"/>
    <n v="2.3795085229149416E-3"/>
    <x v="0"/>
    <n v="3.1"/>
    <x v="0"/>
    <m/>
    <m/>
    <x v="0"/>
    <n v="9220"/>
    <x v="0"/>
    <x v="0"/>
    <m/>
    <x v="0"/>
    <x v="0"/>
    <x v="0"/>
    <n v="3.7"/>
    <x v="0"/>
    <x v="0"/>
    <x v="0"/>
    <x v="0"/>
    <x v="0"/>
    <x v="0"/>
    <x v="0"/>
    <x v="0"/>
    <x v="0"/>
    <x v="0"/>
    <x v="0"/>
    <x v="0"/>
    <x v="0"/>
    <m/>
    <x v="0"/>
    <x v="0"/>
    <x v="0"/>
    <x v="0"/>
    <x v="0"/>
    <m/>
    <n v="2003911"/>
    <x v="0"/>
    <s v="BP AMERICA"/>
    <m/>
    <m/>
    <d v="2003-09-12T00:00:00"/>
  </r>
  <r>
    <x v="1"/>
    <s v="T17N R097W S29 fLEWIS-MESAVERDE"/>
    <n v="3729"/>
    <x v="0"/>
    <x v="0"/>
    <s v="WC"/>
    <s v="NW NW"/>
    <n v="29"/>
    <n v="17"/>
    <n v="97"/>
    <n v="41.424791999999997"/>
    <n v="-108.364119"/>
    <s v="4903724727"/>
    <s v="WN IRON PIPE 29-02"/>
    <x v="0"/>
    <s v="LEWIS-MESAVERDE"/>
    <m/>
    <m/>
    <m/>
    <x v="0"/>
    <s v="10914"/>
    <m/>
    <n v="12118"/>
    <n v="12095"/>
    <x v="2"/>
    <d v="2003-01-21T00:00:00"/>
    <n v="7.91"/>
    <x v="1"/>
    <n v="13.1"/>
    <n v="0.51"/>
    <n v="2470"/>
    <n v="34.6"/>
    <x v="1"/>
    <n v="3199"/>
    <n v="107"/>
    <m/>
    <x v="0"/>
    <n v="72"/>
    <n v="8620"/>
    <x v="0"/>
    <s v="BP AMERICA PRODUCTION COMPANY"/>
    <n v="0.65368999999999999"/>
    <n v="4.1967900000000002E-2"/>
    <n v="107.44499999999999"/>
    <n v="0.88506799999999997"/>
    <n v="109.0257259"/>
    <n v="90.24378999999999"/>
    <n v="1.7537299999999998"/>
    <n v="0"/>
    <x v="1"/>
    <n v="1.4990400000000002"/>
    <n v="93.496559999999988"/>
    <n v="7.6678800216919779E-2"/>
    <n v="5896.21"/>
    <n v="-0.18763782006460364"/>
    <n v="5.9957408639459472E-3"/>
    <n v="3.8493575395676409E-4"/>
    <n v="0.99361932338209724"/>
    <n v="0.96520973605873839"/>
    <n v="1.8757160691259656E-2"/>
    <n v="1.6033103250001929E-2"/>
    <x v="0"/>
    <n v="20.5"/>
    <x v="0"/>
    <m/>
    <m/>
    <x v="0"/>
    <n v="12120"/>
    <x v="0"/>
    <x v="0"/>
    <m/>
    <x v="0"/>
    <x v="0"/>
    <x v="0"/>
    <n v="7.08"/>
    <x v="0"/>
    <x v="0"/>
    <x v="0"/>
    <x v="0"/>
    <x v="0"/>
    <x v="0"/>
    <x v="0"/>
    <x v="0"/>
    <x v="0"/>
    <x v="0"/>
    <x v="0"/>
    <x v="0"/>
    <x v="0"/>
    <m/>
    <x v="0"/>
    <x v="0"/>
    <x v="0"/>
    <x v="0"/>
    <x v="0"/>
    <m/>
    <n v="20030121"/>
    <x v="0"/>
    <s v="BP AMERICA"/>
    <m/>
    <m/>
    <d v="2003-01-23T00:00:00"/>
  </r>
  <r>
    <x v="1"/>
    <s v="T17N R097W S21 fLEWIS-MESAVERDE"/>
    <n v="5061"/>
    <x v="0"/>
    <x v="0"/>
    <s v="LANEY WASH"/>
    <s v="NE SW"/>
    <n v="21"/>
    <n v="17"/>
    <n v="97"/>
    <n v="41.432212"/>
    <n v="-108.344531"/>
    <s v="4903725970"/>
    <s v="21-2 LANEY WASH"/>
    <x v="0"/>
    <s v="LEWIS-MESAVERDE"/>
    <m/>
    <m/>
    <n v="1396"/>
    <x v="0"/>
    <n v="10629"/>
    <n v="12025"/>
    <n v="12157"/>
    <n v="12137"/>
    <x v="2"/>
    <d v="2005-03-18T00:00:00"/>
    <n v="7.82"/>
    <x v="1"/>
    <n v="32"/>
    <n v="3"/>
    <n v="2580"/>
    <n v="99"/>
    <x v="1"/>
    <n v="3620"/>
    <n v="1020"/>
    <n v="0"/>
    <x v="1"/>
    <n v="366"/>
    <n v="9020"/>
    <x v="0"/>
    <s v="BP AMERICA PRODUCTION COMPANY"/>
    <n v="1.5968"/>
    <n v="0.24687000000000001"/>
    <n v="112.23"/>
    <n v="2.5324199999999997"/>
    <n v="116.60608999999999"/>
    <n v="102.1202"/>
    <n v="16.717799999999997"/>
    <n v="0"/>
    <x v="1"/>
    <n v="7.6201200000000009"/>
    <n v="126.45811999999999"/>
    <n v="-4.0532623046395842E-2"/>
    <n v="7720"/>
    <n v="-7.765830346475508E-2"/>
    <n v="1.3693967442009247E-2"/>
    <n v="2.1171278446949042E-3"/>
    <n v="0.98418890471329579"/>
    <n v="0.80754165885116747"/>
    <n v="0.13220028891778557"/>
    <n v="6.0258052231046938E-2"/>
    <x v="1"/>
    <n v="37"/>
    <x v="1"/>
    <n v="0"/>
    <n v="0"/>
    <x v="1"/>
    <n v="15600"/>
    <x v="1"/>
    <x v="1"/>
    <n v="0"/>
    <x v="1"/>
    <x v="1"/>
    <x v="1"/>
    <n v="0"/>
    <x v="1"/>
    <x v="1"/>
    <x v="1"/>
    <x v="1"/>
    <x v="0"/>
    <x v="0"/>
    <x v="0"/>
    <x v="0"/>
    <x v="0"/>
    <x v="0"/>
    <x v="0"/>
    <x v="0"/>
    <x v="0"/>
    <m/>
    <x v="0"/>
    <x v="0"/>
    <x v="0"/>
    <x v="0"/>
    <x v="0"/>
    <m/>
    <n v="20050318"/>
    <x v="0"/>
    <s v="BP ID No LW21-2"/>
    <m/>
    <s v="10629-12025"/>
    <d v="2005-03-20T00:00:00"/>
  </r>
  <r>
    <x v="1"/>
    <s v="T17N R097W S19 fLEWIS-MESAVERDE"/>
    <n v="4085"/>
    <x v="0"/>
    <x v="0"/>
    <s v="WC"/>
    <s v="SE SE"/>
    <n v="19"/>
    <n v="17"/>
    <n v="97"/>
    <n v="41.429780999999998"/>
    <n v="-108.373024"/>
    <s v="4903724513"/>
    <s v="NW IRON PIPE 19-01"/>
    <x v="0"/>
    <s v="LEWIS-MESAVERDE"/>
    <m/>
    <m/>
    <m/>
    <x v="0"/>
    <s v="10206"/>
    <m/>
    <n v="11943"/>
    <m/>
    <x v="2"/>
    <d v="2003-06-12T00:00:00"/>
    <n v="8.08"/>
    <x v="1"/>
    <n v="37.799999999999997"/>
    <n v="3.5"/>
    <n v="2240"/>
    <n v="7.6"/>
    <x v="1"/>
    <n v="2050"/>
    <n v="2477"/>
    <m/>
    <x v="0"/>
    <n v="198"/>
    <n v="6876"/>
    <x v="0"/>
    <s v="BP AMERICA PRODUCTION CO"/>
    <n v="1.8862199999999998"/>
    <n v="0.28801500000000002"/>
    <n v="97.44"/>
    <n v="0.19440799999999997"/>
    <n v="99.808642999999989"/>
    <n v="57.830500000000001"/>
    <n v="40.598029999999994"/>
    <n v="0"/>
    <x v="1"/>
    <n v="4.1223600000000005"/>
    <n v="102.55089"/>
    <n v="-1.3551360587494567E-2"/>
    <n v="7013.9"/>
    <n v="9.9280772359771948E-3"/>
    <n v="1.8898363341138702E-2"/>
    <n v="2.8856719352451277E-3"/>
    <n v="0.97821596472361616"/>
    <n v="0.56392002058685209"/>
    <n v="0.39588179098201876"/>
    <n v="4.0198188431129177E-2"/>
    <x v="0"/>
    <n v="0.3"/>
    <x v="0"/>
    <m/>
    <m/>
    <x v="0"/>
    <n v="9640"/>
    <x v="0"/>
    <x v="0"/>
    <m/>
    <x v="0"/>
    <x v="0"/>
    <x v="0"/>
    <n v="3.7"/>
    <x v="0"/>
    <x v="0"/>
    <x v="0"/>
    <x v="0"/>
    <x v="0"/>
    <x v="0"/>
    <x v="0"/>
    <x v="0"/>
    <x v="0"/>
    <x v="0"/>
    <x v="0"/>
    <x v="0"/>
    <x v="0"/>
    <m/>
    <x v="0"/>
    <x v="0"/>
    <x v="0"/>
    <x v="0"/>
    <x v="0"/>
    <m/>
    <n v="20030612"/>
    <x v="0"/>
    <s v="BP AMERICA"/>
    <m/>
    <m/>
    <d v="2003-06-14T00:00:00"/>
  </r>
  <r>
    <x v="1"/>
    <s v="T17N R097W S15 fMESAVERDE"/>
    <n v="4078"/>
    <x v="0"/>
    <x v="0"/>
    <s v="LANEY WASH"/>
    <s v="SE SE"/>
    <n v="15"/>
    <n v="17"/>
    <n v="97"/>
    <n v="41.445889999999999"/>
    <n v="-108.32491"/>
    <s v="4903724512"/>
    <s v="LANEY WASH 15-01"/>
    <x v="0"/>
    <s v="MESAVERDE"/>
    <m/>
    <m/>
    <m/>
    <x v="0"/>
    <s v="11507"/>
    <m/>
    <n v="12068"/>
    <n v="11962"/>
    <x v="2"/>
    <d v="2003-06-12T00:00:00"/>
    <n v="7.6"/>
    <x v="1"/>
    <n v="3.3"/>
    <m/>
    <n v="2244"/>
    <n v="32.5"/>
    <x v="1"/>
    <n v="2300"/>
    <n v="2214"/>
    <m/>
    <x v="0"/>
    <n v="21"/>
    <n v="6376"/>
    <x v="0"/>
    <s v="BP AMERICA PRODUCTION CO"/>
    <n v="0.16466999999999998"/>
    <n v="0"/>
    <n v="97.61399999999999"/>
    <n v="0.83134999999999992"/>
    <n v="98.610019999999992"/>
    <n v="64.882999999999996"/>
    <n v="36.287459999999996"/>
    <n v="0"/>
    <x v="1"/>
    <n v="0.43722000000000005"/>
    <n v="101.60767999999999"/>
    <n v="-1.4972002974761955E-2"/>
    <n v="6814.8"/>
    <n v="3.3265609364102271E-2"/>
    <n v="1.6699114349637085E-3"/>
    <n v="0"/>
    <n v="0.99833008856503624"/>
    <n v="0.63856393532457389"/>
    <n v="0.35713304348647662"/>
    <n v="4.3030211889494982E-3"/>
    <x v="0"/>
    <n v="9.5"/>
    <x v="0"/>
    <m/>
    <m/>
    <x v="0"/>
    <n v="9690"/>
    <x v="0"/>
    <x v="0"/>
    <m/>
    <x v="0"/>
    <x v="0"/>
    <x v="0"/>
    <n v="5"/>
    <x v="0"/>
    <x v="0"/>
    <x v="0"/>
    <x v="0"/>
    <x v="0"/>
    <x v="0"/>
    <x v="0"/>
    <x v="0"/>
    <x v="0"/>
    <x v="0"/>
    <x v="0"/>
    <x v="0"/>
    <x v="0"/>
    <m/>
    <x v="0"/>
    <x v="0"/>
    <x v="0"/>
    <x v="0"/>
    <x v="0"/>
    <m/>
    <n v="20030612"/>
    <x v="0"/>
    <s v="BP AMERICA"/>
    <m/>
    <m/>
    <d v="2003-06-12T00:00:00"/>
  </r>
  <r>
    <x v="1"/>
    <s v="T17N R097W S13 fMESAVERDE"/>
    <n v="3668"/>
    <x v="0"/>
    <x v="0"/>
    <s v="LANEY WASH"/>
    <s v="NW NW"/>
    <n v="13"/>
    <n v="17"/>
    <n v="97"/>
    <n v="41.453850000000003"/>
    <n v="-108.286894"/>
    <s v="4903724518"/>
    <s v="CHAMPLIN 271 C2"/>
    <x v="0"/>
    <s v="MESAVERDE"/>
    <m/>
    <m/>
    <m/>
    <x v="0"/>
    <s v="11854"/>
    <m/>
    <n v="12200"/>
    <n v="12175"/>
    <x v="2"/>
    <d v="2003-01-21T00:00:00"/>
    <n v="7.54"/>
    <x v="1"/>
    <n v="27.7"/>
    <n v="1.19"/>
    <n v="2510"/>
    <n v="79"/>
    <x v="1"/>
    <n v="3249"/>
    <n v="1708"/>
    <m/>
    <x v="0"/>
    <n v="266"/>
    <n v="8330"/>
    <x v="0"/>
    <s v="BP AMERICA PRODUCTION COMPANY"/>
    <n v="1.3822300000000001"/>
    <n v="9.7925100000000001E-2"/>
    <n v="109.185"/>
    <n v="2.0208200000000001"/>
    <n v="112.68597509999999"/>
    <n v="91.654290000000003"/>
    <n v="27.994119999999999"/>
    <n v="0"/>
    <x v="1"/>
    <n v="5.5381200000000002"/>
    <n v="125.18653"/>
    <n v="-5.255149137452797E-2"/>
    <n v="7840.89"/>
    <n v="-3.0246325341400541E-2"/>
    <n v="1.2266211467517399E-2"/>
    <n v="8.6900876451660584E-4"/>
    <n v="0.98686477976796594"/>
    <n v="0.73214178873717484"/>
    <n v="0.22361926638592824"/>
    <n v="4.4238944876896898E-2"/>
    <x v="0"/>
    <n v="3.42"/>
    <x v="0"/>
    <m/>
    <m/>
    <x v="0"/>
    <n v="12050"/>
    <x v="0"/>
    <x v="0"/>
    <m/>
    <x v="0"/>
    <x v="0"/>
    <x v="0"/>
    <n v="2.25"/>
    <x v="0"/>
    <x v="0"/>
    <x v="0"/>
    <x v="0"/>
    <x v="0"/>
    <x v="0"/>
    <x v="0"/>
    <x v="0"/>
    <x v="0"/>
    <x v="0"/>
    <x v="0"/>
    <x v="0"/>
    <x v="0"/>
    <m/>
    <x v="0"/>
    <x v="0"/>
    <x v="0"/>
    <x v="0"/>
    <x v="0"/>
    <m/>
    <n v="20030121"/>
    <x v="0"/>
    <s v="BP AMERICA"/>
    <m/>
    <m/>
    <d v="2003-01-23T00:00:00"/>
  </r>
  <r>
    <x v="1"/>
    <s v="T17N R097W S11 fMESAVERDE"/>
    <n v="4077"/>
    <x v="0"/>
    <x v="0"/>
    <s v="LANEY WASH"/>
    <s v="SE SE"/>
    <n v="11"/>
    <n v="17"/>
    <n v="97"/>
    <n v="41.461170000000003"/>
    <n v="-108.295936"/>
    <s v="4903724592"/>
    <s v="LANEY WASH 11-01"/>
    <x v="0"/>
    <s v="MESAVERDE"/>
    <m/>
    <m/>
    <m/>
    <x v="0"/>
    <s v="11460"/>
    <m/>
    <n v="11828"/>
    <m/>
    <x v="2"/>
    <d v="2003-06-12T00:00:00"/>
    <n v="7.48"/>
    <x v="1"/>
    <n v="19.899999999999999"/>
    <m/>
    <n v="2633"/>
    <n v="44.5"/>
    <x v="1"/>
    <n v="3299"/>
    <n v="1792"/>
    <m/>
    <x v="0"/>
    <n v="92"/>
    <n v="7616"/>
    <x v="0"/>
    <s v="BP AMERICA PRODUCTION CO"/>
    <n v="0.99300999999999995"/>
    <n v="0"/>
    <n v="114.5355"/>
    <n v="1.1383099999999999"/>
    <n v="116.66682"/>
    <n v="93.064790000000002"/>
    <n v="29.370879999999996"/>
    <n v="0"/>
    <x v="1"/>
    <n v="1.9154400000000003"/>
    <n v="124.35111000000001"/>
    <n v="-3.1882648730739677E-2"/>
    <n v="7880.4"/>
    <n v="1.7062027309568652E-2"/>
    <n v="8.511503099167355E-3"/>
    <n v="0"/>
    <n v="0.99148849690083263"/>
    <n v="0.74840337171095617"/>
    <n v="0.23619314696909416"/>
    <n v="1.5403481319949619E-2"/>
    <x v="0"/>
    <n v="21"/>
    <x v="0"/>
    <m/>
    <m/>
    <x v="0"/>
    <n v="11580"/>
    <x v="0"/>
    <x v="0"/>
    <m/>
    <x v="0"/>
    <x v="0"/>
    <x v="0"/>
    <n v="2.9"/>
    <x v="0"/>
    <x v="0"/>
    <x v="0"/>
    <x v="0"/>
    <x v="0"/>
    <x v="0"/>
    <x v="0"/>
    <x v="0"/>
    <x v="0"/>
    <x v="0"/>
    <x v="0"/>
    <x v="0"/>
    <x v="0"/>
    <m/>
    <x v="0"/>
    <x v="0"/>
    <x v="0"/>
    <x v="0"/>
    <x v="0"/>
    <m/>
    <n v="20030612"/>
    <x v="0"/>
    <s v="BP AMERICA"/>
    <m/>
    <m/>
    <d v="2003-06-14T00:00:00"/>
  </r>
  <r>
    <x v="1"/>
    <s v="T17N R095W S33 fLEWIS-MESAVERDE"/>
    <n v="5239"/>
    <x v="0"/>
    <x v="0"/>
    <s v="EMIGRANT TRAIL"/>
    <s v="NW NW"/>
    <n v="33"/>
    <n v="17"/>
    <n v="95"/>
    <n v="41.410139999999998"/>
    <n v="-108.07854399999999"/>
    <s v="4903725841"/>
    <s v="35-1 SOUTH TWO RIM"/>
    <x v="0"/>
    <s v="LEWIS-MESAVERDE"/>
    <m/>
    <m/>
    <n v="1099"/>
    <x v="0"/>
    <n v="11220"/>
    <n v="12319"/>
    <n v="12468"/>
    <m/>
    <x v="2"/>
    <d v="1899-12-31T00:00:00"/>
    <n v="7.11"/>
    <x v="1"/>
    <n v="18"/>
    <n v="0"/>
    <n v="2020"/>
    <n v="0"/>
    <x v="1"/>
    <n v="3350"/>
    <n v="0"/>
    <n v="0"/>
    <x v="1"/>
    <n v="25"/>
    <n v="6500"/>
    <x v="0"/>
    <s v="BP AMERICA PRODUCTION COMPANY"/>
    <n v="0.8982"/>
    <n v="0"/>
    <n v="87.87"/>
    <n v="0"/>
    <n v="88.768199999999993"/>
    <n v="94.503500000000003"/>
    <n v="0"/>
    <n v="0"/>
    <x v="1"/>
    <n v="0.52050000000000007"/>
    <n v="95.024000000000001"/>
    <n v="-3.403735305415577E-2"/>
    <n v="5413"/>
    <n v="-9.124485855787795E-2"/>
    <n v="1.011848837759468E-2"/>
    <n v="0"/>
    <n v="0.98988151162240534"/>
    <n v="0.99452243643711069"/>
    <n v="0"/>
    <n v="5.4775635628893761E-3"/>
    <x v="1"/>
    <n v="4"/>
    <x v="1"/>
    <n v="0"/>
    <n v="0"/>
    <x v="1"/>
    <n v="0"/>
    <x v="1"/>
    <x v="1"/>
    <n v="0"/>
    <x v="1"/>
    <x v="1"/>
    <x v="1"/>
    <n v="0"/>
    <x v="1"/>
    <x v="1"/>
    <x v="1"/>
    <x v="1"/>
    <x v="0"/>
    <x v="0"/>
    <x v="0"/>
    <x v="0"/>
    <x v="0"/>
    <x v="0"/>
    <x v="0"/>
    <x v="0"/>
    <x v="0"/>
    <m/>
    <x v="0"/>
    <x v="0"/>
    <x v="0"/>
    <x v="0"/>
    <x v="0"/>
    <m/>
    <n v="19000101"/>
    <x v="0"/>
    <s v="WYOMING ANALYTICAL LABS ROCK SPRINGS ID No BPW00851"/>
    <m/>
    <s v="11220-12319"/>
    <d v="2005-12-31T00:00:00"/>
  </r>
  <r>
    <x v="1"/>
    <s v="T17N R095W S13 fMESAVERDE"/>
    <n v="5066"/>
    <x v="0"/>
    <x v="0"/>
    <s v="WILD ROSE"/>
    <s v="SW NE"/>
    <n v="13"/>
    <n v="17"/>
    <n v="95"/>
    <n v="41.452576000000001"/>
    <n v="-108.04993899999999"/>
    <s v="4903725805"/>
    <s v="13-1 SOUTH TWO RIM"/>
    <x v="0"/>
    <s v="MESAVERDE"/>
    <m/>
    <m/>
    <n v="351"/>
    <x v="0"/>
    <n v="11034"/>
    <n v="11385"/>
    <n v="11414"/>
    <m/>
    <x v="2"/>
    <d v="2005-03-18T00:00:00"/>
    <n v="8.19"/>
    <x v="1"/>
    <n v="6.8"/>
    <n v="1.2"/>
    <n v="1360"/>
    <n v="25.6"/>
    <x v="1"/>
    <n v="680"/>
    <n v="1800"/>
    <n v="0"/>
    <x v="1"/>
    <n v="31"/>
    <n v="3420"/>
    <x v="0"/>
    <s v="BP AMERICA PRODUCTION COMPANY"/>
    <n v="0.33932000000000001"/>
    <n v="9.8748000000000002E-2"/>
    <n v="59.16"/>
    <n v="0.65484799999999999"/>
    <n v="60.252915999999999"/>
    <n v="19.1828"/>
    <n v="29.501999999999995"/>
    <n v="0"/>
    <x v="1"/>
    <n v="0.6454200000000001"/>
    <n v="49.330219999999997"/>
    <n v="9.967497188618514E-2"/>
    <n v="3904.6"/>
    <n v="6.6160609453075919E-2"/>
    <n v="5.6315946600825097E-3"/>
    <n v="1.6388916347218781E-3"/>
    <n v="0.99272951370519558"/>
    <n v="0.38886508108011686"/>
    <n v="0.59805125539679327"/>
    <n v="1.3083663523089905E-2"/>
    <x v="1"/>
    <n v="11.7"/>
    <x v="1"/>
    <n v="0"/>
    <n v="0"/>
    <x v="1"/>
    <n v="5900"/>
    <x v="1"/>
    <x v="1"/>
    <n v="0"/>
    <x v="1"/>
    <x v="1"/>
    <x v="1"/>
    <n v="0"/>
    <x v="1"/>
    <x v="1"/>
    <x v="1"/>
    <x v="1"/>
    <x v="0"/>
    <x v="0"/>
    <x v="0"/>
    <x v="0"/>
    <x v="0"/>
    <x v="0"/>
    <x v="0"/>
    <x v="0"/>
    <x v="0"/>
    <m/>
    <x v="0"/>
    <x v="0"/>
    <x v="0"/>
    <x v="0"/>
    <x v="0"/>
    <m/>
    <n v="20050318"/>
    <x v="0"/>
    <s v="BP ID No STR13-1"/>
    <m/>
    <s v="11034-11385"/>
    <d v="2005-03-20T00:00:00"/>
  </r>
  <r>
    <x v="1"/>
    <s v="T17N R095W S13 fLEWIS-MESAVERDE"/>
    <n v="5251"/>
    <x v="0"/>
    <x v="0"/>
    <s v="WILD ROSE"/>
    <s v="NE NW"/>
    <n v="13"/>
    <n v="17"/>
    <n v="95"/>
    <n v="41.45355"/>
    <n v="-108.0583"/>
    <s v="4903726203"/>
    <s v="13-2 SOUTH TWO RIM"/>
    <x v="0"/>
    <s v="LEWIS-MESAVERDE"/>
    <m/>
    <m/>
    <n v="1162"/>
    <x v="0"/>
    <n v="10342"/>
    <n v="11504"/>
    <n v="10510"/>
    <n v="10501"/>
    <x v="2"/>
    <m/>
    <n v="8.1199999999999992"/>
    <x v="1"/>
    <n v="22"/>
    <n v="0"/>
    <n v="2300"/>
    <n v="67"/>
    <x v="1"/>
    <n v="3300"/>
    <n v="1890"/>
    <n v="0"/>
    <x v="1"/>
    <n v="71"/>
    <n v="9000"/>
    <x v="0"/>
    <s v="BP AMERICA PRODUCTION COMPANY"/>
    <n v="1.0977999999999999"/>
    <n v="0"/>
    <n v="100.05"/>
    <n v="1.7138599999999999"/>
    <n v="102.86166"/>
    <n v="93.093000000000004"/>
    <n v="30.977099999999997"/>
    <n v="0"/>
    <x v="1"/>
    <n v="1.4782200000000001"/>
    <n v="125.54831999999999"/>
    <n v="-9.932429397349446E-2"/>
    <n v="7650"/>
    <n v="-8.1081081081081086E-2"/>
    <n v="1.0672586851116344E-2"/>
    <n v="0"/>
    <n v="0.98932741314888362"/>
    <n v="0.74149140346919828"/>
    <n v="0.24673448438019718"/>
    <n v="1.1774112150604645E-2"/>
    <x v="1"/>
    <n v="3"/>
    <x v="1"/>
    <n v="0"/>
    <n v="0"/>
    <x v="1"/>
    <n v="0"/>
    <x v="1"/>
    <x v="1"/>
    <n v="0"/>
    <x v="1"/>
    <x v="1"/>
    <x v="1"/>
    <n v="0"/>
    <x v="1"/>
    <x v="1"/>
    <x v="1"/>
    <x v="1"/>
    <x v="0"/>
    <x v="0"/>
    <x v="0"/>
    <x v="0"/>
    <x v="0"/>
    <x v="0"/>
    <x v="0"/>
    <x v="0"/>
    <x v="0"/>
    <m/>
    <x v="0"/>
    <x v="0"/>
    <x v="0"/>
    <x v="0"/>
    <x v="0"/>
    <m/>
    <m/>
    <x v="0"/>
    <s v="WYOMING ANALYTICAL LABS ROCK SPRINGS ID No BPW00877"/>
    <m/>
    <s v="10342-11504"/>
    <d v="2006-02-05T00:00:00"/>
  </r>
  <r>
    <x v="1"/>
    <s v="T17N R095W S01 fMESAVERDE/ALMOND"/>
    <n v="3672"/>
    <x v="0"/>
    <x v="0"/>
    <s v="WILD ROSE"/>
    <s v="NE SW"/>
    <n v="1"/>
    <n v="17"/>
    <n v="95"/>
    <n v="41.476005999999998"/>
    <n v="-108.058594"/>
    <s v="4903725010"/>
    <s v="CHAMPLIN 293 B4"/>
    <x v="0"/>
    <s v="MESAVERDE/ALMOND"/>
    <m/>
    <m/>
    <m/>
    <x v="0"/>
    <s v="10854"/>
    <m/>
    <n v="11177"/>
    <n v="11147"/>
    <x v="2"/>
    <d v="2003-02-05T00:00:00"/>
    <n v="8.43"/>
    <x v="1"/>
    <n v="7.86"/>
    <n v="2.78"/>
    <n v="1530"/>
    <n v="11.5"/>
    <x v="1"/>
    <n v="1200"/>
    <n v="2082"/>
    <n v="53"/>
    <x v="0"/>
    <n v="50"/>
    <n v="4652"/>
    <x v="0"/>
    <s v="BP AMERICA PRODUCTION COMPANY"/>
    <n v="0.39221400000000001"/>
    <n v="0.2287662"/>
    <n v="66.555000000000007"/>
    <n v="0.29416999999999999"/>
    <n v="67.470150199999992"/>
    <n v="33.851999999999997"/>
    <n v="34.123979999999996"/>
    <n v="1.7664899999999999"/>
    <x v="1"/>
    <n v="1.0410000000000001"/>
    <n v="70.783469999999994"/>
    <n v="-2.3965519276868831E-2"/>
    <n v="4937.1400000000003"/>
    <n v="2.9735721868697332E-2"/>
    <n v="5.8131484639854861E-3"/>
    <n v="3.3906282900197254E-3"/>
    <n v="0.9907962232459947"/>
    <n v="0.47824725179480465"/>
    <n v="0.4820896743265059"/>
    <n v="1.470682349989341E-2"/>
    <x v="0"/>
    <n v="8.91"/>
    <x v="0"/>
    <m/>
    <m/>
    <x v="0"/>
    <n v="6030"/>
    <x v="0"/>
    <x v="0"/>
    <m/>
    <x v="0"/>
    <x v="0"/>
    <x v="0"/>
    <n v="0.9"/>
    <x v="0"/>
    <x v="0"/>
    <x v="0"/>
    <x v="0"/>
    <x v="0"/>
    <x v="0"/>
    <x v="0"/>
    <x v="0"/>
    <x v="0"/>
    <x v="0"/>
    <x v="0"/>
    <x v="0"/>
    <x v="0"/>
    <m/>
    <x v="0"/>
    <x v="0"/>
    <x v="0"/>
    <x v="0"/>
    <x v="0"/>
    <m/>
    <m/>
    <x v="0"/>
    <s v="BP AMERICA"/>
    <m/>
    <m/>
    <d v="2003-02-07T00:00:00"/>
  </r>
  <r>
    <x v="1"/>
    <s v="T17N R095W S01 fMESAVERDE/ALMOND"/>
    <m/>
    <x v="0"/>
    <x v="0"/>
    <s v="WILD ROSE"/>
    <s v="   NW"/>
    <n v="1"/>
    <n v="17"/>
    <n v="95"/>
    <n v="41.481934000000003"/>
    <n v="-108.05939600000001"/>
    <s v="4903721192"/>
    <s v="293 B-1"/>
    <x v="0"/>
    <s v="MESAVERDE/ALMOND"/>
    <m/>
    <m/>
    <m/>
    <x v="0"/>
    <m/>
    <m/>
    <n v="11235"/>
    <n v="11090"/>
    <x v="2"/>
    <d v="1979-11-15T00:00:00"/>
    <n v="6.6"/>
    <x v="0"/>
    <n v="420.08"/>
    <n v="37.31"/>
    <n v="10208.1"/>
    <n v="840"/>
    <x v="1"/>
    <n v="16550"/>
    <n v="1390.8"/>
    <n v="0"/>
    <x v="1"/>
    <n v="3"/>
    <n v="29449"/>
    <x v="0"/>
    <s v="INDUSTRIAL GAS SERVICES"/>
    <n v="20.961991999999999"/>
    <n v="3.0702399000000002"/>
    <n v="444.05234999999999"/>
    <n v="21.487199999999998"/>
    <n v="489.57178189999996"/>
    <n v="466.87549999999999"/>
    <n v="22.795211999999996"/>
    <n v="0"/>
    <x v="1"/>
    <n v="6.2460000000000002E-2"/>
    <n v="489.73317199999997"/>
    <n v="-1.6480065719802906E-4"/>
    <n v="29449.29"/>
    <n v="4.9237422681920846E-6"/>
    <n v="4.281699390158418E-2"/>
    <n v="6.2712762734906322E-3"/>
    <n v="0.95091172982492522"/>
    <n v="0.95332627376117385"/>
    <n v="4.654618740018697E-2"/>
    <n v="1.2753883863925804E-4"/>
    <x v="1"/>
    <n v="0"/>
    <x v="1"/>
    <n v="0"/>
    <n v="0.2"/>
    <x v="0"/>
    <n v="0"/>
    <x v="0"/>
    <x v="1"/>
    <m/>
    <x v="1"/>
    <x v="1"/>
    <x v="1"/>
    <n v="0"/>
    <x v="1"/>
    <x v="1"/>
    <x v="1"/>
    <x v="1"/>
    <x v="0"/>
    <x v="0"/>
    <x v="0"/>
    <x v="0"/>
    <x v="0"/>
    <x v="0"/>
    <x v="0"/>
    <x v="0"/>
    <x v="0"/>
    <m/>
    <x v="0"/>
    <x v="0"/>
    <x v="0"/>
    <x v="0"/>
    <x v="0"/>
    <m/>
    <n v="19791115"/>
    <x v="1"/>
    <m/>
    <m/>
    <m/>
    <m/>
  </r>
  <r>
    <x v="1"/>
    <s v="T17N R095W S01 fMESAVERDE"/>
    <m/>
    <x v="0"/>
    <x v="0"/>
    <s v="WILD ROSE"/>
    <s v="C SE"/>
    <n v="1"/>
    <n v="17"/>
    <n v="95"/>
    <n v="41.475352999999998"/>
    <n v="-108.04844300000001"/>
    <s v="4903723639"/>
    <s v="CHAMPLIN 293 B2"/>
    <x v="0"/>
    <s v="MESAVERDE"/>
    <m/>
    <m/>
    <m/>
    <x v="0"/>
    <n v="10674"/>
    <m/>
    <n v="12030"/>
    <n v="11960"/>
    <x v="2"/>
    <d v="2002-11-22T00:00:00"/>
    <n v="6.99"/>
    <x v="0"/>
    <n v="11.6"/>
    <m/>
    <n v="1710"/>
    <n v="3.01"/>
    <x v="1"/>
    <n v="1849"/>
    <n v="1348"/>
    <m/>
    <x v="0"/>
    <n v="49"/>
    <n v="11944"/>
    <x v="0"/>
    <s v="BP AMERICA PRODUCTION COMPANY"/>
    <n v="0.57884000000000002"/>
    <n v="0"/>
    <n v="74.385000000000005"/>
    <n v="7.6995799999999989E-2"/>
    <n v="75.040835799999996"/>
    <n v="52.160289999999996"/>
    <n v="22.093719999999998"/>
    <n v="0"/>
    <x v="1"/>
    <n v="1.0201800000000001"/>
    <n v="75.27418999999999"/>
    <n v="-1.5524342876438754E-3"/>
    <n v="4970.6099999999997"/>
    <n v="-0.41227022083275938"/>
    <n v="7.7136667499644249E-3"/>
    <n v="0"/>
    <n v="0.99228633325003557"/>
    <n v="0.6929372471493882"/>
    <n v="0.29350990027259011"/>
    <n v="1.3552852578021767E-2"/>
    <x v="0"/>
    <n v="6.89"/>
    <x v="0"/>
    <m/>
    <m/>
    <x v="0"/>
    <n v="5600"/>
    <x v="0"/>
    <x v="0"/>
    <m/>
    <x v="0"/>
    <x v="0"/>
    <x v="0"/>
    <m/>
    <x v="0"/>
    <x v="0"/>
    <x v="0"/>
    <x v="0"/>
    <x v="0"/>
    <x v="0"/>
    <x v="0"/>
    <x v="0"/>
    <x v="0"/>
    <x v="0"/>
    <x v="0"/>
    <x v="0"/>
    <x v="0"/>
    <m/>
    <x v="0"/>
    <x v="0"/>
    <x v="0"/>
    <x v="0"/>
    <x v="0"/>
    <m/>
    <n v="20021122"/>
    <x v="0"/>
    <s v="BP AMERICA"/>
    <m/>
    <m/>
    <d v="2002-11-24T00:00:00"/>
  </r>
  <r>
    <x v="1"/>
    <s v="T17N R095W S01 fMESAVERDE"/>
    <m/>
    <x v="0"/>
    <x v="0"/>
    <s v="WILD ROSE"/>
    <s v="SW NE"/>
    <n v="1"/>
    <n v="17"/>
    <n v="95"/>
    <n v="41.481830000000002"/>
    <n v="-108.04946700000001"/>
    <s v="4903724556"/>
    <s v="CHAMPLIN 293 B3"/>
    <x v="0"/>
    <s v="MESAVERDE"/>
    <m/>
    <m/>
    <m/>
    <x v="0"/>
    <m/>
    <m/>
    <n v="11058"/>
    <m/>
    <x v="2"/>
    <d v="2002-11-21T00:00:00"/>
    <m/>
    <x v="0"/>
    <n v="9.09"/>
    <m/>
    <n v="1450"/>
    <n v="3.8"/>
    <x v="1"/>
    <n v="950"/>
    <n v="1833"/>
    <m/>
    <x v="0"/>
    <n v="27"/>
    <n v="4154"/>
    <x v="0"/>
    <s v="BP AMERICA PRODUCTION COMPANY"/>
    <n v="0.45359099999999997"/>
    <n v="0"/>
    <n v="63.075000000000003"/>
    <n v="9.7203999999999985E-2"/>
    <n v="63.625794999999997"/>
    <n v="26.799499999999998"/>
    <n v="30.042869999999997"/>
    <n v="0"/>
    <x v="1"/>
    <n v="0.56214000000000008"/>
    <n v="57.404509999999995"/>
    <n v="5.1402704471413187E-2"/>
    <n v="4272.8900000000003"/>
    <n v="1.4108407728117897E-2"/>
    <n v="7.1290425526313655E-3"/>
    <n v="0"/>
    <n v="0.99287095744736864"/>
    <n v="0.46685356255109572"/>
    <n v="0.52335382707734979"/>
    <n v="9.7926103715544333E-3"/>
    <x v="0"/>
    <n v="0.24"/>
    <x v="0"/>
    <m/>
    <m/>
    <x v="0"/>
    <n v="4210"/>
    <x v="0"/>
    <x v="0"/>
    <m/>
    <x v="0"/>
    <x v="0"/>
    <x v="0"/>
    <m/>
    <x v="0"/>
    <x v="0"/>
    <x v="0"/>
    <x v="0"/>
    <x v="0"/>
    <x v="0"/>
    <x v="0"/>
    <x v="0"/>
    <x v="0"/>
    <x v="0"/>
    <x v="0"/>
    <x v="0"/>
    <x v="0"/>
    <m/>
    <x v="0"/>
    <x v="0"/>
    <x v="0"/>
    <x v="0"/>
    <x v="0"/>
    <m/>
    <n v="20021121"/>
    <x v="0"/>
    <s v="BP AMERICA"/>
    <m/>
    <m/>
    <d v="2002-11-23T00:00:00"/>
  </r>
  <r>
    <x v="1"/>
    <s v="T17N R094W S33 fLEWIS-MESAVERDE"/>
    <n v="5062"/>
    <x v="0"/>
    <x v="0"/>
    <s v="WILD ROSE"/>
    <s v="NE NW"/>
    <n v="33"/>
    <n v="17"/>
    <n v="94"/>
    <n v="41.410091999999999"/>
    <n v="-108.00059"/>
    <s v="4903725845"/>
    <s v="33-1 MEXICAN FLATS"/>
    <x v="0"/>
    <s v="LEWIS-MESAVERDE"/>
    <m/>
    <m/>
    <n v="1620"/>
    <x v="0"/>
    <n v="9630"/>
    <n v="11250"/>
    <n v="11356"/>
    <m/>
    <x v="2"/>
    <d v="2005-03-15T00:00:00"/>
    <n v="7.03"/>
    <x v="1"/>
    <n v="5.8"/>
    <n v="1.5"/>
    <n v="1790"/>
    <n v="61"/>
    <x v="1"/>
    <n v="2200"/>
    <n v="1850"/>
    <n v="0"/>
    <x v="1"/>
    <n v="66"/>
    <n v="5780"/>
    <x v="0"/>
    <s v="BP AMERICA PRODUCTION COMPANY"/>
    <n v="0.28942000000000001"/>
    <n v="0.123435"/>
    <n v="77.864999999999995"/>
    <n v="1.5603799999999999"/>
    <n v="79.838234999999983"/>
    <n v="62.061999999999998"/>
    <n v="30.321499999999997"/>
    <n v="0"/>
    <x v="1"/>
    <n v="1.37412"/>
    <n v="93.757620000000003"/>
    <n v="-8.0182703671121763E-2"/>
    <n v="5974.3"/>
    <n v="1.6530120891928929E-2"/>
    <n v="3.6250801386077743E-3"/>
    <n v="1.5460637375062215E-3"/>
    <n v="0.99482885612388605"/>
    <n v="0.6619408641132315"/>
    <n v="0.32340304713366225"/>
    <n v="1.4656088753106148E-2"/>
    <x v="1"/>
    <n v="2"/>
    <x v="1"/>
    <n v="0"/>
    <n v="0"/>
    <x v="1"/>
    <n v="10000"/>
    <x v="1"/>
    <x v="1"/>
    <n v="0"/>
    <x v="1"/>
    <x v="1"/>
    <x v="1"/>
    <n v="0"/>
    <x v="1"/>
    <x v="1"/>
    <x v="1"/>
    <x v="1"/>
    <x v="0"/>
    <x v="0"/>
    <x v="0"/>
    <x v="0"/>
    <x v="0"/>
    <x v="0"/>
    <x v="0"/>
    <x v="0"/>
    <x v="0"/>
    <m/>
    <x v="0"/>
    <x v="0"/>
    <x v="0"/>
    <x v="0"/>
    <x v="0"/>
    <m/>
    <n v="20050315"/>
    <x v="0"/>
    <s v="BP ID No MF33-1"/>
    <m/>
    <s v="9630-11250"/>
    <d v="2005-03-17T00:00:00"/>
  </r>
  <r>
    <x v="1"/>
    <s v="T17N R094W S25 fMESAVERDE"/>
    <m/>
    <x v="0"/>
    <x v="0"/>
    <s v="WILD ROSE"/>
    <s v="NE NW"/>
    <n v="25"/>
    <n v="17"/>
    <n v="94"/>
    <n v="41.416350000000001"/>
    <n v="-107.94244"/>
    <s v="4903724624"/>
    <s v="CHAMPLIN 336 F3"/>
    <x v="0"/>
    <s v="MESAVERDE"/>
    <m/>
    <m/>
    <m/>
    <x v="0"/>
    <n v="9746"/>
    <m/>
    <n v="10229"/>
    <n v="10140"/>
    <x v="2"/>
    <d v="2002-11-22T00:00:00"/>
    <n v="6.93"/>
    <x v="0"/>
    <n v="14.3"/>
    <n v="3.99"/>
    <n v="2540"/>
    <n v="4.24"/>
    <x v="1"/>
    <n v="2749"/>
    <n v="1429"/>
    <m/>
    <x v="0"/>
    <n v="10"/>
    <n v="7376"/>
    <x v="0"/>
    <s v="BP AMERICA PRODUCTION COMPANY"/>
    <n v="0.71357000000000004"/>
    <n v="0.32833710000000005"/>
    <n v="110.49"/>
    <n v="0.10845920000000001"/>
    <n v="111.6403663"/>
    <n v="77.549289999999999"/>
    <n v="23.421309999999998"/>
    <n v="0"/>
    <x v="1"/>
    <n v="0.20820000000000002"/>
    <n v="101.1788"/>
    <n v="4.9157068331208857E-2"/>
    <n v="6750.53"/>
    <n v="-4.4276266004461134E-2"/>
    <n v="6.3916845102648147E-3"/>
    <n v="2.9410249256769058E-3"/>
    <n v="0.99066729056405822"/>
    <n v="0.76645789434150235"/>
    <n v="0.23148436233677411"/>
    <n v="2.0577433217235236E-3"/>
    <x v="0"/>
    <m/>
    <x v="0"/>
    <m/>
    <m/>
    <x v="0"/>
    <n v="11580"/>
    <x v="0"/>
    <x v="0"/>
    <m/>
    <x v="0"/>
    <x v="0"/>
    <x v="0"/>
    <m/>
    <x v="0"/>
    <x v="0"/>
    <x v="0"/>
    <x v="0"/>
    <x v="0"/>
    <x v="0"/>
    <x v="0"/>
    <x v="0"/>
    <x v="0"/>
    <x v="0"/>
    <x v="0"/>
    <x v="0"/>
    <x v="0"/>
    <m/>
    <x v="0"/>
    <x v="0"/>
    <x v="0"/>
    <x v="0"/>
    <x v="0"/>
    <m/>
    <n v="20021122"/>
    <x v="0"/>
    <s v="BP AMERICA"/>
    <m/>
    <m/>
    <d v="2002-11-24T00:00:00"/>
  </r>
  <r>
    <x v="1"/>
    <s v="T17N R094W S25 fMESAVERDE"/>
    <m/>
    <x v="0"/>
    <x v="0"/>
    <s v="WILD ROSE"/>
    <s v="C NE"/>
    <n v="25"/>
    <n v="17"/>
    <n v="94"/>
    <n v="41.423696999999997"/>
    <n v="-107.933606"/>
    <s v="4903723737"/>
    <s v="CHAMPLIN 336 F2"/>
    <x v="0"/>
    <s v="MESAVERDE"/>
    <m/>
    <m/>
    <m/>
    <x v="0"/>
    <n v="9592"/>
    <m/>
    <n v="9990"/>
    <n v="9916"/>
    <x v="2"/>
    <d v="2002-11-22T00:00:00"/>
    <n v="5.79"/>
    <x v="0"/>
    <n v="68.599999999999994"/>
    <n v="9.7799999999999994"/>
    <n v="5020"/>
    <n v="18.3"/>
    <x v="1"/>
    <n v="8347"/>
    <n v="313"/>
    <m/>
    <x v="0"/>
    <n v="2"/>
    <n v="14510"/>
    <x v="0"/>
    <s v="BP AMERICA PRODUCTION COMPANY"/>
    <n v="3.4231399999999996"/>
    <n v="0.80479619999999996"/>
    <n v="218.37"/>
    <n v="0.46811399999999997"/>
    <n v="223.06605019999998"/>
    <n v="235.46886999999998"/>
    <n v="5.1300699999999999"/>
    <n v="0"/>
    <x v="1"/>
    <n v="4.1640000000000003E-2"/>
    <n v="240.64057999999997"/>
    <n v="-3.7900104625245436E-2"/>
    <n v="13778.68"/>
    <n v="-2.5852036927845334E-2"/>
    <n v="1.5345858309369929E-2"/>
    <n v="3.6078829534051614E-3"/>
    <n v="0.98104625873722495"/>
    <n v="0.97850857074895681"/>
    <n v="2.1318391104276763E-2"/>
    <n v="1.7303814676643487E-4"/>
    <x v="0"/>
    <n v="82.3"/>
    <x v="0"/>
    <m/>
    <m/>
    <x v="0"/>
    <n v="21700"/>
    <x v="0"/>
    <x v="0"/>
    <m/>
    <x v="0"/>
    <x v="0"/>
    <x v="0"/>
    <m/>
    <x v="0"/>
    <x v="0"/>
    <x v="0"/>
    <x v="0"/>
    <x v="0"/>
    <x v="0"/>
    <x v="0"/>
    <x v="0"/>
    <x v="0"/>
    <x v="0"/>
    <x v="0"/>
    <x v="0"/>
    <x v="0"/>
    <m/>
    <x v="0"/>
    <x v="0"/>
    <x v="0"/>
    <x v="0"/>
    <x v="0"/>
    <m/>
    <n v="20021122"/>
    <x v="0"/>
    <s v="BP AMERICA"/>
    <m/>
    <m/>
    <d v="2002-11-24T00:00:00"/>
  </r>
  <r>
    <x v="1"/>
    <s v="T17N R094W S25 fMESAVERDE"/>
    <m/>
    <x v="0"/>
    <x v="0"/>
    <s v="WILD ROSE"/>
    <s v="C SW"/>
    <n v="25"/>
    <n v="17"/>
    <n v="94"/>
    <n v="41.416454000000002"/>
    <n v="-107.94352000000001"/>
    <s v="4903721882"/>
    <s v="CHAMPLIN 336 F1"/>
    <x v="0"/>
    <s v="MESAVERDE"/>
    <m/>
    <m/>
    <m/>
    <x v="0"/>
    <m/>
    <m/>
    <n v="10420"/>
    <n v="10328"/>
    <x v="2"/>
    <d v="2002-11-22T00:00:00"/>
    <n v="5.92"/>
    <x v="0"/>
    <n v="15.3"/>
    <n v="1.17"/>
    <n v="1350"/>
    <n v="96.1"/>
    <x v="1"/>
    <n v="1850"/>
    <n v="431"/>
    <m/>
    <x v="0"/>
    <n v="26"/>
    <n v="4354"/>
    <x v="0"/>
    <s v="BP AMERICA PRODUCTION COMPANY"/>
    <n v="0.76346999999999998"/>
    <n v="9.6279299999999998E-2"/>
    <n v="58.725000000000001"/>
    <n v="2.4582379999999997"/>
    <n v="62.042987299999993"/>
    <n v="52.188499999999998"/>
    <n v="7.0640899999999993"/>
    <n v="0"/>
    <x v="1"/>
    <n v="0.54132000000000002"/>
    <n v="59.793909999999997"/>
    <n v="1.845973879704171E-2"/>
    <n v="3769.57"/>
    <n v="-7.1942508035260394E-2"/>
    <n v="1.2305500318808796E-2"/>
    <n v="1.5518159938762331E-3"/>
    <n v="0.98614268368731506"/>
    <n v="0.87280627742858763"/>
    <n v="0.1181406266959294"/>
    <n v="9.0530958754829732E-3"/>
    <x v="0"/>
    <n v="26.1"/>
    <x v="0"/>
    <m/>
    <m/>
    <x v="0"/>
    <n v="5090"/>
    <x v="0"/>
    <x v="0"/>
    <m/>
    <x v="0"/>
    <x v="0"/>
    <x v="0"/>
    <m/>
    <x v="0"/>
    <x v="0"/>
    <x v="0"/>
    <x v="0"/>
    <x v="0"/>
    <x v="0"/>
    <x v="0"/>
    <x v="0"/>
    <x v="0"/>
    <x v="0"/>
    <x v="0"/>
    <x v="0"/>
    <x v="0"/>
    <m/>
    <x v="0"/>
    <x v="0"/>
    <x v="0"/>
    <x v="0"/>
    <x v="0"/>
    <m/>
    <n v="20021122"/>
    <x v="0"/>
    <s v="BP AMERICA"/>
    <m/>
    <m/>
    <d v="2002-11-24T00:00:00"/>
  </r>
  <r>
    <x v="1"/>
    <s v="T17N R094W S21 fMESAVERDE"/>
    <n v="4259"/>
    <x v="0"/>
    <x v="0"/>
    <s v="WILD ROSE"/>
    <s v="NW SW"/>
    <n v="21"/>
    <n v="17"/>
    <n v="94"/>
    <n v="41.439006999999997"/>
    <n v="-108.00106"/>
    <s v="4903725222"/>
    <s v="MEXICAN FLATS"/>
    <x v="0"/>
    <s v="MESAVERDE"/>
    <m/>
    <m/>
    <m/>
    <x v="0"/>
    <s v="10740"/>
    <m/>
    <n v="11042"/>
    <n v="11038"/>
    <x v="2"/>
    <d v="2003-10-07T00:00:00"/>
    <n v="8.26"/>
    <x v="1"/>
    <n v="6.7"/>
    <m/>
    <n v="2724"/>
    <n v="26"/>
    <x v="1"/>
    <n v="2899"/>
    <n v="1084"/>
    <m/>
    <x v="0"/>
    <n v="37"/>
    <n v="6860"/>
    <x v="0"/>
    <s v="BP AMERICAN PRODUCTION COMPANY"/>
    <n v="0.33433000000000002"/>
    <n v="0"/>
    <n v="118.49399999999999"/>
    <n v="0.66508"/>
    <n v="119.49340999999998"/>
    <n v="81.780789999999996"/>
    <n v="17.766759999999998"/>
    <n v="0"/>
    <x v="1"/>
    <n v="0.77034000000000002"/>
    <n v="100.31789000000001"/>
    <n v="8.7236279481537018E-2"/>
    <n v="6776.7"/>
    <n v="-6.1085159899389278E-3"/>
    <n v="2.7978948797260038E-3"/>
    <n v="0"/>
    <n v="0.99720210512027407"/>
    <n v="0.81521640855883226"/>
    <n v="0.17710460218012955"/>
    <n v="7.6789892610380859E-3"/>
    <x v="0"/>
    <n v="0.4"/>
    <x v="0"/>
    <m/>
    <m/>
    <x v="0"/>
    <n v="19320"/>
    <x v="0"/>
    <x v="0"/>
    <m/>
    <x v="0"/>
    <x v="0"/>
    <x v="0"/>
    <n v="3"/>
    <x v="0"/>
    <x v="0"/>
    <x v="0"/>
    <x v="0"/>
    <x v="0"/>
    <x v="0"/>
    <x v="0"/>
    <x v="0"/>
    <x v="0"/>
    <x v="0"/>
    <x v="0"/>
    <x v="0"/>
    <x v="0"/>
    <m/>
    <x v="0"/>
    <x v="0"/>
    <x v="0"/>
    <x v="0"/>
    <x v="0"/>
    <m/>
    <n v="2003107"/>
    <x v="0"/>
    <s v="BP AMERICA"/>
    <m/>
    <m/>
    <d v="2003-10-08T00:00:00"/>
  </r>
  <r>
    <x v="1"/>
    <s v="T17N R094W S19 fLEWIS-MESAVERDE"/>
    <n v="5068"/>
    <x v="0"/>
    <x v="0"/>
    <s v="WILD ROSE"/>
    <s v="NE NE"/>
    <n v="19"/>
    <n v="17"/>
    <n v="94"/>
    <n v="41.438830000000003"/>
    <n v="-108.02954099999999"/>
    <s v="4903725837"/>
    <s v="19-1 MEXICAN FLATS"/>
    <x v="0"/>
    <s v="LEWIS-MESAVERDE"/>
    <m/>
    <m/>
    <n v="1808"/>
    <x v="0"/>
    <n v="9375"/>
    <n v="11183"/>
    <n v="11280"/>
    <m/>
    <x v="2"/>
    <d v="2005-03-15T00:00:00"/>
    <n v="7.74"/>
    <x v="1"/>
    <n v="8.6999999999999993"/>
    <n v="1.3"/>
    <n v="1420"/>
    <n v="38"/>
    <x v="1"/>
    <n v="1720"/>
    <n v="1180"/>
    <n v="0"/>
    <x v="1"/>
    <n v="63"/>
    <n v="4740"/>
    <x v="0"/>
    <s v="BP AMERICA PRODUCTION COMPANY"/>
    <n v="0.43412999999999996"/>
    <n v="0.106977"/>
    <n v="61.77"/>
    <n v="0.9720399999999999"/>
    <n v="63.283146999999992"/>
    <n v="48.5212"/>
    <n v="19.340199999999999"/>
    <n v="0"/>
    <x v="1"/>
    <n v="1.31166"/>
    <n v="69.173060000000007"/>
    <n v="-4.4466870472895346E-2"/>
    <n v="4431"/>
    <n v="-3.3693163231926726E-2"/>
    <n v="6.8601202781524125E-3"/>
    <n v="1.6904500656391189E-3"/>
    <n v="0.99144942965620853"/>
    <n v="0.70144648798246012"/>
    <n v="0.2795915057104601"/>
    <n v="1.8962006307079664E-2"/>
    <x v="1"/>
    <n v="6.8"/>
    <x v="1"/>
    <n v="0"/>
    <n v="0"/>
    <x v="1"/>
    <n v="8180"/>
    <x v="1"/>
    <x v="1"/>
    <n v="0"/>
    <x v="1"/>
    <x v="1"/>
    <x v="1"/>
    <n v="0"/>
    <x v="1"/>
    <x v="1"/>
    <x v="1"/>
    <x v="1"/>
    <x v="0"/>
    <x v="0"/>
    <x v="0"/>
    <x v="0"/>
    <x v="0"/>
    <x v="0"/>
    <x v="0"/>
    <x v="0"/>
    <x v="0"/>
    <m/>
    <x v="0"/>
    <x v="0"/>
    <x v="0"/>
    <x v="0"/>
    <x v="0"/>
    <m/>
    <n v="20050315"/>
    <x v="0"/>
    <s v="BP ID No MF19-1"/>
    <m/>
    <s v="9375-11183"/>
    <d v="2005-03-17T00:00:00"/>
  </r>
  <r>
    <x v="1"/>
    <s v="T17N R094W S15 fMESAVERDE"/>
    <n v="4243"/>
    <x v="0"/>
    <x v="0"/>
    <s v="WILD ROSE"/>
    <s v="SW NW"/>
    <n v="15"/>
    <n v="17"/>
    <n v="94"/>
    <n v="41.452691999999999"/>
    <n v="-107.98234100000001"/>
    <s v="4903725224"/>
    <s v="MEXICAN FLATS 15-01"/>
    <x v="0"/>
    <s v="MESAVERDE"/>
    <m/>
    <m/>
    <m/>
    <x v="0"/>
    <s v="10152"/>
    <m/>
    <n v="10548"/>
    <m/>
    <x v="2"/>
    <d v="2003-11-04T00:00:00"/>
    <n v="7.89"/>
    <x v="1"/>
    <n v="35"/>
    <n v="5.6"/>
    <n v="2885"/>
    <n v="55"/>
    <x v="1"/>
    <n v="3548"/>
    <n v="1745"/>
    <m/>
    <x v="0"/>
    <n v="62"/>
    <n v="9390"/>
    <x v="0"/>
    <s v="BP AMERICAN PRODUCTION COMPANY"/>
    <n v="1.7464999999999999"/>
    <n v="0.46082399999999996"/>
    <n v="125.4975"/>
    <n v="1.4068999999999998"/>
    <n v="129.11172399999998"/>
    <n v="100.08908"/>
    <n v="28.600549999999998"/>
    <n v="0"/>
    <x v="1"/>
    <n v="1.2908400000000002"/>
    <n v="129.98047"/>
    <n v="-3.3530381081261595E-3"/>
    <n v="8335.6"/>
    <n v="-5.9484587263618709E-2"/>
    <n v="1.3527044221019E-2"/>
    <n v="3.5691878763852618E-3"/>
    <n v="0.9829037679025957"/>
    <n v="0.77003168245198683"/>
    <n v="0.22003728714013729"/>
    <n v="9.9310304078758932E-3"/>
    <x v="0"/>
    <n v="6.2"/>
    <x v="0"/>
    <m/>
    <m/>
    <x v="0"/>
    <n v="13480"/>
    <x v="0"/>
    <x v="0"/>
    <m/>
    <x v="0"/>
    <x v="0"/>
    <x v="0"/>
    <n v="5.0999999999999996"/>
    <x v="0"/>
    <x v="0"/>
    <x v="0"/>
    <x v="0"/>
    <x v="0"/>
    <x v="0"/>
    <x v="0"/>
    <x v="0"/>
    <x v="0"/>
    <x v="0"/>
    <x v="0"/>
    <x v="0"/>
    <x v="0"/>
    <m/>
    <x v="0"/>
    <x v="0"/>
    <x v="0"/>
    <x v="0"/>
    <x v="0"/>
    <m/>
    <n v="2003114"/>
    <x v="0"/>
    <s v="BP AMERICA"/>
    <m/>
    <m/>
    <d v="2003-11-05T00:00:00"/>
  </r>
  <r>
    <x v="1"/>
    <s v="T17N R094W S13 fMESAVERDE"/>
    <m/>
    <x v="0"/>
    <x v="0"/>
    <s v="WILD ROSE"/>
    <s v="SW NE"/>
    <n v="13"/>
    <n v="17"/>
    <n v="94"/>
    <n v="41.451566"/>
    <n v="-107.937819"/>
    <s v="4903723989"/>
    <s v="CHAMPLIN 336 D2,3,4 PAD"/>
    <x v="0"/>
    <s v="MESAVERDE"/>
    <m/>
    <m/>
    <m/>
    <x v="0"/>
    <n v="10026"/>
    <m/>
    <n v="10398"/>
    <m/>
    <x v="2"/>
    <d v="2002-11-26T00:00:00"/>
    <n v="7.41"/>
    <x v="0"/>
    <n v="3.36"/>
    <m/>
    <n v="1260"/>
    <n v="2.84"/>
    <x v="1"/>
    <n v="730"/>
    <n v="1536"/>
    <m/>
    <x v="0"/>
    <n v="21"/>
    <n v="3346"/>
    <x v="0"/>
    <s v="BP AMERICA PRODUCTION COMPANY"/>
    <n v="0.16766399999999998"/>
    <n v="0"/>
    <n v="54.81"/>
    <n v="7.2647199999999995E-2"/>
    <n v="55.050311199999996"/>
    <n v="20.593299999999999"/>
    <n v="25.175039999999996"/>
    <n v="0"/>
    <x v="1"/>
    <n v="0.43722000000000005"/>
    <n v="46.205559999999998"/>
    <n v="8.7350502199817104E-2"/>
    <n v="3553.2"/>
    <n v="3.0032467532467508E-2"/>
    <n v="3.0456503577403937E-3"/>
    <n v="0"/>
    <n v="0.9969543496422596"/>
    <n v="0.44568878723686067"/>
    <n v="0.54484871517626876"/>
    <n v="9.4624975868704986E-3"/>
    <x v="0"/>
    <n v="2.12"/>
    <x v="0"/>
    <m/>
    <m/>
    <x v="0"/>
    <n v="4830"/>
    <x v="0"/>
    <x v="0"/>
    <m/>
    <x v="0"/>
    <x v="0"/>
    <x v="0"/>
    <m/>
    <x v="0"/>
    <x v="0"/>
    <x v="0"/>
    <x v="0"/>
    <x v="0"/>
    <x v="0"/>
    <x v="0"/>
    <x v="0"/>
    <x v="0"/>
    <x v="0"/>
    <x v="0"/>
    <x v="0"/>
    <x v="0"/>
    <m/>
    <x v="0"/>
    <x v="0"/>
    <x v="0"/>
    <x v="0"/>
    <x v="0"/>
    <m/>
    <n v="20021126"/>
    <x v="0"/>
    <s v="BP AMERICA"/>
    <m/>
    <m/>
    <d v="2002-11-28T00:00:00"/>
  </r>
  <r>
    <x v="1"/>
    <s v="T17N R094W S13 fMESAVERDE"/>
    <m/>
    <x v="0"/>
    <x v="0"/>
    <s v="WILD ROSE"/>
    <s v="C SW"/>
    <n v="13"/>
    <n v="17"/>
    <n v="94"/>
    <n v="41.446480999999999"/>
    <n v="-107.94299599999999"/>
    <s v="4903721655"/>
    <s v="CHAMPLIN 336 D1"/>
    <x v="0"/>
    <s v="MESAVERDE"/>
    <m/>
    <m/>
    <m/>
    <x v="0"/>
    <m/>
    <n v="9656"/>
    <n v="10165"/>
    <n v="9810"/>
    <x v="2"/>
    <d v="2002-11-26T00:00:00"/>
    <n v="6.27"/>
    <x v="0"/>
    <n v="103"/>
    <n v="3.89"/>
    <n v="1130"/>
    <n v="7.37"/>
    <x v="1"/>
    <n v="1999"/>
    <n v="334"/>
    <m/>
    <x v="0"/>
    <n v="142"/>
    <n v="6300"/>
    <x v="0"/>
    <s v="BP AMERICA PRODUCTION COMPANY"/>
    <n v="5.1397000000000004"/>
    <n v="0.32010810000000001"/>
    <n v="49.155000000000001"/>
    <n v="0.18852459999999999"/>
    <n v="54.803332699999991"/>
    <n v="56.39179"/>
    <n v="5.4742599999999992"/>
    <n v="0"/>
    <x v="1"/>
    <n v="2.9564400000000002"/>
    <n v="64.822490000000002"/>
    <n v="-8.3754134967382848E-2"/>
    <n v="3719.26"/>
    <n v="-0.25757790495505656"/>
    <n v="9.3784442419502734E-2"/>
    <n v="5.8410334596311888E-3"/>
    <n v="0.90037452412086616"/>
    <n v="0.86994174398422519"/>
    <n v="8.4450011099542754E-2"/>
    <n v="4.5608244916232006E-2"/>
    <x v="0"/>
    <n v="60.7"/>
    <x v="0"/>
    <m/>
    <m/>
    <x v="0"/>
    <n v="3700"/>
    <x v="0"/>
    <x v="0"/>
    <m/>
    <x v="0"/>
    <x v="0"/>
    <x v="0"/>
    <m/>
    <x v="0"/>
    <x v="0"/>
    <x v="0"/>
    <x v="0"/>
    <x v="0"/>
    <x v="0"/>
    <x v="0"/>
    <x v="0"/>
    <x v="0"/>
    <x v="0"/>
    <x v="0"/>
    <x v="0"/>
    <x v="0"/>
    <m/>
    <x v="0"/>
    <x v="0"/>
    <x v="0"/>
    <x v="0"/>
    <x v="0"/>
    <m/>
    <n v="20021126"/>
    <x v="0"/>
    <s v="BP AMERICA"/>
    <m/>
    <m/>
    <d v="2002-11-28T00:00:00"/>
  </r>
  <r>
    <x v="1"/>
    <s v="T17N R094W S11 fMESAVERDE"/>
    <n v="4082"/>
    <x v="0"/>
    <x v="0"/>
    <s v="WILD ROSE"/>
    <s v="SE SE"/>
    <n v="11"/>
    <n v="17"/>
    <n v="94"/>
    <n v="41.459960000000002"/>
    <n v="-107.95237"/>
    <s v="4903724483"/>
    <s v="MEXICAN FLATS 11-01"/>
    <x v="0"/>
    <s v="MESAVERDE"/>
    <m/>
    <m/>
    <m/>
    <x v="0"/>
    <s v="9690"/>
    <m/>
    <n v="10186"/>
    <m/>
    <x v="2"/>
    <d v="2003-06-09T00:00:00"/>
    <n v="7.8"/>
    <x v="1"/>
    <n v="11.4"/>
    <n v="0.37"/>
    <n v="1933"/>
    <n v="15.5"/>
    <x v="1"/>
    <n v="1650"/>
    <n v="2108"/>
    <m/>
    <x v="0"/>
    <n v="43"/>
    <n v="5760"/>
    <x v="0"/>
    <s v="BP AMERICA PRODUCTION CO"/>
    <n v="0.56886000000000003"/>
    <n v="3.04473E-2"/>
    <n v="84.085499999999996"/>
    <n v="0.39648999999999995"/>
    <n v="85.081297300000003"/>
    <n v="46.546500000000002"/>
    <n v="34.55012"/>
    <n v="0"/>
    <x v="1"/>
    <n v="0.89526000000000006"/>
    <n v="81.991879999999995"/>
    <n v="1.8491402090549745E-2"/>
    <n v="5761.27"/>
    <n v="1.1023090336398996E-4"/>
    <n v="6.6860757657958283E-3"/>
    <n v="3.5786125701212128E-4"/>
    <n v="0.99295606297719197"/>
    <n v="0.56769645969820437"/>
    <n v="0.42138465418770737"/>
    <n v="1.0918886114088372E-2"/>
    <x v="0"/>
    <n v="8.42"/>
    <x v="0"/>
    <m/>
    <m/>
    <x v="0"/>
    <n v="8040"/>
    <x v="0"/>
    <x v="0"/>
    <m/>
    <x v="0"/>
    <x v="0"/>
    <x v="0"/>
    <n v="1.33"/>
    <x v="0"/>
    <x v="0"/>
    <x v="0"/>
    <x v="0"/>
    <x v="0"/>
    <x v="0"/>
    <x v="0"/>
    <x v="0"/>
    <x v="0"/>
    <x v="0"/>
    <x v="0"/>
    <x v="0"/>
    <x v="0"/>
    <m/>
    <x v="0"/>
    <x v="0"/>
    <x v="0"/>
    <x v="0"/>
    <x v="0"/>
    <m/>
    <n v="20030609"/>
    <x v="0"/>
    <s v="BP AMERICA"/>
    <m/>
    <m/>
    <d v="2003-06-11T00:00:00"/>
  </r>
  <r>
    <x v="1"/>
    <s v="T17N R094W S09 fLEWIS"/>
    <m/>
    <x v="0"/>
    <x v="0"/>
    <s v="WILDCAT"/>
    <s v=" C SW"/>
    <n v="9"/>
    <n v="17"/>
    <n v="94"/>
    <n v="41.460414999999998"/>
    <n v="-108.000816"/>
    <s v="4903721040"/>
    <s v="237 E-1"/>
    <x v="0"/>
    <s v="LEWIS"/>
    <m/>
    <m/>
    <m/>
    <x v="0"/>
    <n v="9600"/>
    <m/>
    <n v="10870"/>
    <m/>
    <x v="2"/>
    <d v="1979-03-08T00:00:00"/>
    <n v="4.5"/>
    <x v="0"/>
    <n v="269"/>
    <n v="327"/>
    <n v="6849"/>
    <n v="817"/>
    <x v="1"/>
    <n v="12500"/>
    <n v="342"/>
    <n v="0"/>
    <x v="1"/>
    <n v="51"/>
    <n v="20981"/>
    <x v="0"/>
    <s v="AMOCO PRODUCTION COMPANY"/>
    <n v="13.4231"/>
    <n v="26.908830000000002"/>
    <n v="297.93149999999997"/>
    <n v="20.898859999999999"/>
    <n v="359.16228999999998"/>
    <n v="352.625"/>
    <n v="5.6053799999999994"/>
    <n v="0"/>
    <x v="1"/>
    <n v="1.06182"/>
    <n v="359.29220000000004"/>
    <n v="-1.8081869040870234E-4"/>
    <n v="21155"/>
    <n v="4.1294854756028102E-3"/>
    <n v="3.737335564933613E-2"/>
    <n v="7.4921089293644952E-2"/>
    <n v="0.88770555505701898"/>
    <n v="0.9814435158904089"/>
    <n v="1.5601173640841629E-2"/>
    <n v="2.9553104687493909E-3"/>
    <x v="1"/>
    <n v="0"/>
    <x v="1"/>
    <n v="21193"/>
    <n v="0.3"/>
    <x v="0"/>
    <n v="0.3"/>
    <x v="0"/>
    <x v="1"/>
    <m/>
    <x v="1"/>
    <x v="1"/>
    <x v="1"/>
    <n v="0"/>
    <x v="1"/>
    <x v="1"/>
    <x v="1"/>
    <x v="1"/>
    <x v="0"/>
    <x v="0"/>
    <x v="0"/>
    <x v="0"/>
    <x v="0"/>
    <x v="0"/>
    <x v="0"/>
    <x v="0"/>
    <x v="0"/>
    <m/>
    <x v="0"/>
    <x v="0"/>
    <x v="0"/>
    <x v="0"/>
    <x v="0"/>
    <s v="9600' (top Kle 8720, Kal 10168)"/>
    <n v="19790308"/>
    <x v="1"/>
    <m/>
    <m/>
    <m/>
    <m/>
  </r>
  <r>
    <x v="1"/>
    <s v="T17N R094W S09 fLEWIS"/>
    <n v="410"/>
    <x v="0"/>
    <x v="0"/>
    <s v="WILDCAT"/>
    <s v=" C SW"/>
    <n v="9"/>
    <n v="17"/>
    <n v="94"/>
    <n v="41.460414999999998"/>
    <n v="-108.000816"/>
    <s v="4903721040"/>
    <s v="237 E-1"/>
    <x v="0"/>
    <s v="LEWIS"/>
    <n v="-200"/>
    <m/>
    <n v="200"/>
    <x v="0"/>
    <n v="9400"/>
    <n v="9600"/>
    <n v="10870"/>
    <m/>
    <x v="2"/>
    <d v="1979-03-08T00:00:00"/>
    <n v="5.3"/>
    <x v="1"/>
    <n v="161"/>
    <n v="33"/>
    <n v="3666"/>
    <n v="1152"/>
    <x v="1"/>
    <n v="6800"/>
    <n v="354"/>
    <n v="0"/>
    <x v="1"/>
    <n v="103"/>
    <n v="12089"/>
    <x v="0"/>
    <s v="AMOCO PRODUCTION COMPANY"/>
    <n v="8.0338999999999992"/>
    <n v="2.71557"/>
    <n v="159.47099999999998"/>
    <n v="29.468159999999997"/>
    <n v="199.68862999999999"/>
    <n v="191.828"/>
    <n v="5.8020599999999991"/>
    <n v="0"/>
    <x v="1"/>
    <n v="2.14446"/>
    <n v="199.77452000000002"/>
    <n v="-2.1501357509456042E-4"/>
    <n v="12269"/>
    <n v="7.3897692749815254E-3"/>
    <n v="4.0232135399997482E-2"/>
    <n v="1.3599021636835308E-2"/>
    <n v="0.94616884296316706"/>
    <n v="0.96022255490840358"/>
    <n v="2.9043043126821169E-2"/>
    <n v="1.0734401964775086E-2"/>
    <x v="1"/>
    <n v="0"/>
    <x v="1"/>
    <n v="11984"/>
    <n v="0.5"/>
    <x v="0"/>
    <n v="0.6"/>
    <x v="0"/>
    <x v="1"/>
    <m/>
    <x v="1"/>
    <x v="1"/>
    <x v="1"/>
    <n v="0"/>
    <x v="1"/>
    <x v="1"/>
    <x v="1"/>
    <x v="1"/>
    <x v="0"/>
    <x v="0"/>
    <x v="0"/>
    <x v="0"/>
    <x v="0"/>
    <x v="0"/>
    <x v="0"/>
    <x v="0"/>
    <x v="0"/>
    <m/>
    <x v="0"/>
    <x v="0"/>
    <x v="0"/>
    <x v="0"/>
    <x v="0"/>
    <s v="9400'-9600' (top Kle 8720, Kal 10168)"/>
    <n v="19790308"/>
    <x v="1"/>
    <m/>
    <m/>
    <m/>
    <m/>
  </r>
  <r>
    <x v="1"/>
    <s v="T17N R094W S09 fLEWIS"/>
    <m/>
    <x v="0"/>
    <x v="0"/>
    <s v="WILDCAT"/>
    <s v=" C SW"/>
    <n v="9"/>
    <n v="17"/>
    <n v="94"/>
    <n v="41.460414999999998"/>
    <n v="-108.000816"/>
    <s v="4903721040"/>
    <s v="237 E-1"/>
    <x v="0"/>
    <s v="LEWIS"/>
    <n v="-100"/>
    <n v="-200"/>
    <n v="700"/>
    <x v="0"/>
    <n v="8900"/>
    <n v="9600"/>
    <n v="10870"/>
    <m/>
    <x v="2"/>
    <d v="1979-03-05T00:00:00"/>
    <n v="8.1999999999999993"/>
    <x v="0"/>
    <n v="27"/>
    <n v="7"/>
    <n v="529"/>
    <n v="6507"/>
    <x v="1"/>
    <n v="6100"/>
    <n v="415"/>
    <n v="12"/>
    <x v="1"/>
    <n v="590"/>
    <n v="13976"/>
    <x v="0"/>
    <s v="AMOCO PRODUCTION COMPANY"/>
    <n v="1.3472999999999999"/>
    <n v="0.57603000000000004"/>
    <n v="23.011499999999998"/>
    <n v="166.44906"/>
    <n v="191.38389000000001"/>
    <n v="172.08099999999999"/>
    <n v="6.8018499999999991"/>
    <n v="0.39995999999999998"/>
    <x v="1"/>
    <n v="12.283800000000001"/>
    <n v="191.56661"/>
    <n v="-4.7713738459667529E-4"/>
    <n v="14187"/>
    <n v="7.4920995632567549E-3"/>
    <n v="7.0397774859733489E-3"/>
    <n v="3.0098144624398637E-3"/>
    <n v="0.98995040805158663"/>
    <n v="0.89828284793472091"/>
    <n v="3.5506448644677689E-2"/>
    <n v="6.4122865670588419E-2"/>
    <x v="1"/>
    <n v="0"/>
    <x v="1"/>
    <n v="13598"/>
    <n v="0.5"/>
    <x v="0"/>
    <n v="0.5"/>
    <x v="0"/>
    <x v="1"/>
    <m/>
    <x v="1"/>
    <x v="1"/>
    <x v="1"/>
    <n v="0"/>
    <x v="1"/>
    <x v="1"/>
    <x v="1"/>
    <x v="1"/>
    <x v="0"/>
    <x v="0"/>
    <x v="0"/>
    <x v="0"/>
    <x v="0"/>
    <x v="0"/>
    <x v="0"/>
    <x v="0"/>
    <x v="0"/>
    <m/>
    <x v="0"/>
    <x v="0"/>
    <x v="0"/>
    <x v="0"/>
    <x v="0"/>
    <s v="8900'-9600' (top Kle 8720, Kal 10168)"/>
    <n v="19790305"/>
    <x v="1"/>
    <m/>
    <m/>
    <m/>
    <m/>
  </r>
  <r>
    <x v="1"/>
    <s v="T17N R094W S09 fLEWIS"/>
    <m/>
    <x v="0"/>
    <x v="0"/>
    <s v="WILDCAT"/>
    <s v=" C SW"/>
    <n v="9"/>
    <n v="17"/>
    <n v="94"/>
    <n v="41.460414999999998"/>
    <n v="-108.000816"/>
    <s v="4903721040"/>
    <s v="237 E-1"/>
    <x v="0"/>
    <s v="LEWIS"/>
    <m/>
    <n v="-100"/>
    <n v="2200"/>
    <x v="0"/>
    <n v="6800"/>
    <n v="9000"/>
    <n v="10870"/>
    <m/>
    <x v="2"/>
    <d v="1979-03-07T00:00:00"/>
    <n v="4.2"/>
    <x v="0"/>
    <n v="1345"/>
    <n v="360"/>
    <n v="7712"/>
    <n v="1085"/>
    <x v="1"/>
    <n v="16000"/>
    <n v="427"/>
    <n v="0"/>
    <x v="1"/>
    <n v="85"/>
    <n v="26797"/>
    <x v="0"/>
    <s v="AMOCO PRODUCTION COMPANY"/>
    <n v="67.115499999999997"/>
    <n v="29.624400000000001"/>
    <n v="335.47199999999998"/>
    <n v="27.754299999999997"/>
    <n v="459.96620000000001"/>
    <n v="451.36"/>
    <n v="6.9985299999999997"/>
    <n v="0"/>
    <x v="1"/>
    <n v="1.7697000000000001"/>
    <n v="460.12822999999997"/>
    <n v="-1.7610148993072247E-4"/>
    <n v="27014"/>
    <n v="4.0326327330843133E-3"/>
    <n v="0.14591398237522668"/>
    <n v="6.4405601976840907E-2"/>
    <n v="0.78968041564793234"/>
    <n v="0.98094394251793671"/>
    <n v="1.5209955711693673E-2"/>
    <n v="3.846101770369534E-3"/>
    <x v="1"/>
    <n v="0"/>
    <x v="1"/>
    <n v="26953"/>
    <n v="0.2"/>
    <x v="0"/>
    <n v="0.2"/>
    <x v="0"/>
    <x v="1"/>
    <m/>
    <x v="1"/>
    <x v="1"/>
    <x v="1"/>
    <n v="0"/>
    <x v="1"/>
    <x v="1"/>
    <x v="1"/>
    <x v="1"/>
    <x v="0"/>
    <x v="0"/>
    <x v="0"/>
    <x v="0"/>
    <x v="0"/>
    <x v="0"/>
    <x v="0"/>
    <x v="0"/>
    <x v="0"/>
    <m/>
    <x v="0"/>
    <x v="0"/>
    <x v="0"/>
    <x v="0"/>
    <x v="0"/>
    <s v="6800'-9000' (top Kle 8720, Kal 10168)"/>
    <n v="19790307"/>
    <x v="1"/>
    <m/>
    <m/>
    <m/>
    <m/>
  </r>
  <r>
    <x v="0"/>
    <s v="T17N R094W S07 fMESAVERDE/ROCK SPRINGS"/>
    <n v="49124265"/>
    <x v="0"/>
    <x v="0"/>
    <s v="WILD ROSE"/>
    <s v="NW SE"/>
    <s v="7"/>
    <s v=" 17"/>
    <s v=" 94"/>
    <n v="41.462420000000002"/>
    <n v="-108.03315000000001"/>
    <s v="4903720744"/>
    <s v="CHAMPLIN 237 AMOCO A-1"/>
    <x v="0"/>
    <s v="MESAVERDE/ROCK SPRINGS"/>
    <n v="549"/>
    <m/>
    <n v="110"/>
    <x v="1"/>
    <n v="11884"/>
    <n v="11994"/>
    <n v="12700"/>
    <n v="12356"/>
    <x v="5"/>
    <d v="1976-03-31T00:00:00"/>
    <n v="8.3999996185302734"/>
    <x v="0"/>
    <n v="65"/>
    <n v="64"/>
    <n v="2803"/>
    <n v="53"/>
    <x v="0"/>
    <n v="3500"/>
    <n v="1818"/>
    <m/>
    <x v="0"/>
    <n v="4"/>
    <n v="7480"/>
    <x v="0"/>
    <s v="CHEM LAB"/>
    <n v="3.2435"/>
    <n v="5.2665600000000001"/>
    <n v="121.93049999999999"/>
    <n v="1.3557399999999999"/>
    <n v="131.7963"/>
    <n v="98.734999999999999"/>
    <n v="29.797019999999996"/>
    <m/>
    <x v="0"/>
    <n v="8.3280000000000007E-2"/>
    <n v="128.61529999999999"/>
    <n v="1.2215277660442204E-2"/>
    <n v="8304"/>
    <n v="5.2204764318297008E-2"/>
    <n v="2.4609947320220673E-2"/>
    <n v="3.9959847127726648E-2"/>
    <n v="0.93543020555205258"/>
    <n v="0.76767694045731738"/>
    <n v="0.23167554715496522"/>
    <n v="6.4751238771748002E-4"/>
    <x v="0"/>
    <m/>
    <x v="0"/>
    <m/>
    <m/>
    <x v="0"/>
    <m/>
    <x v="0"/>
    <x v="0"/>
    <m/>
    <x v="0"/>
    <x v="0"/>
    <x v="0"/>
    <m/>
    <x v="0"/>
    <x v="0"/>
    <x v="0"/>
    <x v="0"/>
    <x v="0"/>
    <x v="0"/>
    <x v="0"/>
    <x v="0"/>
    <x v="0"/>
    <x v="0"/>
    <x v="0"/>
    <x v="0"/>
    <x v="0"/>
    <m/>
    <x v="0"/>
    <x v="0"/>
    <x v="0"/>
    <x v="0"/>
    <x v="0"/>
    <s v="WELLHEAD SAMPLE"/>
    <m/>
    <x v="0"/>
    <m/>
    <m/>
    <m/>
    <m/>
  </r>
  <r>
    <x v="0"/>
    <s v="T17N R094W S07 fMESAVERDE/ROCK SPRINGS"/>
    <n v="49124244"/>
    <x v="0"/>
    <x v="0"/>
    <s v="WILD ROSE"/>
    <s v="NW SE"/>
    <s v="7"/>
    <s v="17"/>
    <s v=" 94"/>
    <n v="41.462420000000002"/>
    <n v="-108.03315000000001"/>
    <s v="4903720744"/>
    <s v="CHAMPLIN 237 AMOCO A-1"/>
    <x v="0"/>
    <s v="MESAVERDE/ROCK SPRINGS"/>
    <m/>
    <m/>
    <n v="0"/>
    <x v="1"/>
    <m/>
    <m/>
    <n v="12700"/>
    <n v="12356"/>
    <x v="4"/>
    <d v="1976-03-26T00:00:00"/>
    <n v="5.5999999046325684"/>
    <x v="0"/>
    <n v="643"/>
    <n v="115"/>
    <n v="5662"/>
    <n v="100"/>
    <x v="0"/>
    <n v="10200"/>
    <n v="110"/>
    <m/>
    <x v="0"/>
    <n v="46"/>
    <n v="16820"/>
    <x v="0"/>
    <s v="CHEM LAB"/>
    <n v="32.085700000000003"/>
    <n v="9.4633500000000002"/>
    <n v="246.297"/>
    <n v="2.5579999999999998"/>
    <n v="290.40404999999998"/>
    <n v="287.74199999999996"/>
    <n v="1.8028999999999997"/>
    <m/>
    <x v="0"/>
    <n v="0.95772000000000013"/>
    <n v="290.50261999999998"/>
    <n v="-1.6968302326429677E-4"/>
    <n v="16873"/>
    <n v="1.5730270382572048E-3"/>
    <n v="0.11048640678392745"/>
    <n v="3.2586838923217495E-2"/>
    <n v="0.85692675429285514"/>
    <n v="0.99049709086961069"/>
    <n v="6.2061402406628895E-3"/>
    <n v="3.2967688897263653E-3"/>
    <x v="0"/>
    <m/>
    <x v="0"/>
    <m/>
    <m/>
    <x v="0"/>
    <m/>
    <x v="0"/>
    <x v="0"/>
    <m/>
    <x v="0"/>
    <x v="0"/>
    <x v="0"/>
    <m/>
    <x v="0"/>
    <x v="0"/>
    <x v="0"/>
    <x v="0"/>
    <x v="0"/>
    <x v="0"/>
    <x v="0"/>
    <x v="0"/>
    <x v="0"/>
    <x v="0"/>
    <x v="0"/>
    <x v="0"/>
    <x v="0"/>
    <m/>
    <x v="0"/>
    <x v="0"/>
    <x v="0"/>
    <x v="0"/>
    <x v="0"/>
    <s v="FLOW TEST"/>
    <m/>
    <x v="0"/>
    <m/>
    <m/>
    <m/>
    <m/>
  </r>
  <r>
    <x v="0"/>
    <s v="T17N R094W S07 fMESAVERDE/ERICSON"/>
    <n v="49124245"/>
    <x v="0"/>
    <x v="0"/>
    <s v="WILD ROSE"/>
    <s v="NW SE"/>
    <s v="7"/>
    <s v=" 17"/>
    <s v=" 94"/>
    <n v="41.462420000000002"/>
    <n v="-108.03315000000001"/>
    <s v="4903720744"/>
    <s v="CHAMPLIN 237 AMOCO A-1"/>
    <x v="0"/>
    <s v="MESAVERDE/ERICSON"/>
    <m/>
    <n v="549"/>
    <n v="20"/>
    <x v="0"/>
    <n v="11315"/>
    <n v="11335"/>
    <n v="12700"/>
    <n v="12356"/>
    <x v="1"/>
    <d v="1976-07-26T00:00:00"/>
    <n v="7.4000000953674316"/>
    <x v="0"/>
    <n v="64"/>
    <n v="14"/>
    <n v="3717"/>
    <n v="469"/>
    <x v="0"/>
    <n v="5100"/>
    <n v="2062"/>
    <m/>
    <x v="0"/>
    <n v="20"/>
    <n v="10400"/>
    <x v="0"/>
    <s v="CHEM LAB"/>
    <n v="3.1936"/>
    <n v="1.1520600000000001"/>
    <n v="161.68949999999998"/>
    <n v="11.997019999999999"/>
    <n v="178.03217999999998"/>
    <n v="143.87099999999998"/>
    <n v="33.79618"/>
    <m/>
    <x v="0"/>
    <n v="0.41640000000000005"/>
    <n v="178.08357999999998"/>
    <n v="-1.4433508924177073E-4"/>
    <n v="11443"/>
    <n v="4.7749851210914254E-2"/>
    <n v="1.7938330025504379E-2"/>
    <n v="6.4710773074845244E-3"/>
    <n v="0.97559059266701109"/>
    <n v="0.80788470222802122"/>
    <n v="0.18977706984551862"/>
    <n v="2.3382279264601491E-3"/>
    <x v="0"/>
    <m/>
    <x v="0"/>
    <m/>
    <m/>
    <x v="0"/>
    <m/>
    <x v="0"/>
    <x v="0"/>
    <m/>
    <x v="0"/>
    <x v="0"/>
    <x v="0"/>
    <m/>
    <x v="0"/>
    <x v="0"/>
    <x v="0"/>
    <x v="0"/>
    <x v="0"/>
    <x v="0"/>
    <x v="0"/>
    <x v="0"/>
    <x v="0"/>
    <x v="0"/>
    <x v="0"/>
    <x v="0"/>
    <x v="0"/>
    <m/>
    <x v="0"/>
    <x v="0"/>
    <x v="0"/>
    <x v="0"/>
    <x v="0"/>
    <s v="PRODUCTION UNIT"/>
    <m/>
    <x v="0"/>
    <m/>
    <m/>
    <m/>
    <m/>
  </r>
  <r>
    <x v="1"/>
    <s v="T17N R094W S07 fMESAVERDE"/>
    <m/>
    <x v="0"/>
    <x v="0"/>
    <s v="WILD ROSE"/>
    <s v="SW SW"/>
    <n v="7"/>
    <n v="17"/>
    <n v="94"/>
    <n v="41.459823999999998"/>
    <n v="-108.04021400000001"/>
    <s v="4900723592"/>
    <s v="CHAMPLIN 237 A3"/>
    <x v="0"/>
    <s v="MESAVERDE"/>
    <m/>
    <m/>
    <m/>
    <x v="0"/>
    <n v="10716"/>
    <m/>
    <n v="1850"/>
    <m/>
    <x v="2"/>
    <d v="2002-11-22T00:00:00"/>
    <n v="6.64"/>
    <x v="0"/>
    <n v="15.2"/>
    <n v="0.19"/>
    <n v="1670"/>
    <n v="3.26"/>
    <x v="1"/>
    <n v="1550"/>
    <n v="1078"/>
    <m/>
    <x v="0"/>
    <n v="24"/>
    <n v="4344"/>
    <x v="0"/>
    <s v="BP AMERICA PRODUCTION COMPANY"/>
    <n v="0.75847999999999993"/>
    <n v="1.5635099999999999E-2"/>
    <n v="72.644999999999996"/>
    <n v="8.3390799999999987E-2"/>
    <n v="73.502505900000003"/>
    <n v="43.725499999999997"/>
    <n v="17.668419999999998"/>
    <n v="0"/>
    <x v="1"/>
    <n v="0.49968000000000001"/>
    <n v="61.893599999999992"/>
    <n v="8.5740323348546241E-2"/>
    <n v="4340.6499999999996"/>
    <n v="-3.8573805507422453E-4"/>
    <n v="1.0319103964045938E-2"/>
    <n v="2.1271519669372249E-4"/>
    <n v="0.98946818083926025"/>
    <n v="0.70646238060154853"/>
    <n v="0.2854644098905218"/>
    <n v="8.0732095079297395E-3"/>
    <x v="0"/>
    <m/>
    <x v="0"/>
    <m/>
    <m/>
    <x v="0"/>
    <n v="6130"/>
    <x v="0"/>
    <x v="0"/>
    <m/>
    <x v="0"/>
    <x v="0"/>
    <x v="0"/>
    <m/>
    <x v="0"/>
    <x v="0"/>
    <x v="0"/>
    <x v="0"/>
    <x v="0"/>
    <x v="0"/>
    <x v="0"/>
    <x v="0"/>
    <x v="0"/>
    <x v="0"/>
    <x v="0"/>
    <x v="0"/>
    <x v="0"/>
    <m/>
    <x v="0"/>
    <x v="0"/>
    <x v="0"/>
    <x v="0"/>
    <x v="0"/>
    <m/>
    <n v="20021122"/>
    <x v="0"/>
    <s v="BP AMERICA"/>
    <m/>
    <m/>
    <d v="2002-11-24T00:00:00"/>
  </r>
  <r>
    <x v="1"/>
    <s v="T17N R094W S07 fMESAVERDE"/>
    <m/>
    <x v="0"/>
    <x v="0"/>
    <s v="WILD ROSE"/>
    <s v="C NE"/>
    <n v="7"/>
    <n v="17"/>
    <n v="94"/>
    <n v="41.467537"/>
    <n v="-108.029132"/>
    <s v="4903723593"/>
    <s v="CHAMPLIN 237 A4"/>
    <x v="0"/>
    <s v="MESAVERDE"/>
    <m/>
    <m/>
    <m/>
    <x v="0"/>
    <n v="10476"/>
    <m/>
    <n v="11990"/>
    <n v="11932"/>
    <x v="2"/>
    <d v="2002-11-22T00:00:00"/>
    <n v="6.99"/>
    <x v="0"/>
    <n v="6.77"/>
    <n v="0.2"/>
    <n v="1950"/>
    <n v="3.27"/>
    <x v="1"/>
    <n v="1400"/>
    <n v="2076"/>
    <m/>
    <x v="0"/>
    <n v="25"/>
    <n v="5128"/>
    <x v="0"/>
    <s v="BP AMERICA PRODUCTION COMPANY"/>
    <n v="0.33782299999999998"/>
    <n v="1.6458E-2"/>
    <n v="84.825000000000003"/>
    <n v="8.3646600000000002E-2"/>
    <n v="85.262927599999983"/>
    <n v="39.494"/>
    <n v="34.025639999999996"/>
    <n v="0"/>
    <x v="1"/>
    <n v="0.52050000000000007"/>
    <n v="74.040139999999994"/>
    <n v="7.0449287443602196E-2"/>
    <n v="5461.24"/>
    <n v="3.146968054364617E-2"/>
    <n v="3.9621323066087169E-3"/>
    <n v="1.9302644728797706E-4"/>
    <n v="0.99584484124610329"/>
    <n v="0.53341336199526368"/>
    <n v="0.45955666750495067"/>
    <n v="7.0299704997856581E-3"/>
    <x v="0"/>
    <n v="0.04"/>
    <x v="0"/>
    <m/>
    <m/>
    <x v="0"/>
    <n v="7290"/>
    <x v="0"/>
    <x v="0"/>
    <m/>
    <x v="0"/>
    <x v="0"/>
    <x v="0"/>
    <m/>
    <x v="0"/>
    <x v="0"/>
    <x v="0"/>
    <x v="0"/>
    <x v="0"/>
    <x v="0"/>
    <x v="0"/>
    <x v="0"/>
    <x v="0"/>
    <x v="0"/>
    <x v="0"/>
    <x v="0"/>
    <x v="0"/>
    <m/>
    <x v="0"/>
    <x v="0"/>
    <x v="0"/>
    <x v="0"/>
    <x v="0"/>
    <m/>
    <n v="20021122"/>
    <x v="0"/>
    <s v="BP AMERICA"/>
    <m/>
    <m/>
    <d v="2002-11-24T00:00:00"/>
  </r>
  <r>
    <x v="1"/>
    <s v="T17N R094W S06 fMESAVERDE/ALMOND"/>
    <n v="4039"/>
    <x v="0"/>
    <x v="0"/>
    <s v="WILD ROSE"/>
    <s v="NE NE"/>
    <n v="6"/>
    <n v="17"/>
    <n v="94"/>
    <n v="41.482149999999997"/>
    <n v="-108.029842"/>
    <s v="4903724527"/>
    <s v="WILD ROSE FED 1-6"/>
    <x v="0"/>
    <s v="MESAVERDE/ALMOND"/>
    <m/>
    <m/>
    <m/>
    <x v="0"/>
    <s v="10235"/>
    <m/>
    <n v="10621"/>
    <n v="10620"/>
    <x v="5"/>
    <d v="2003-03-05T00:00:00"/>
    <n v="7.2"/>
    <x v="1"/>
    <n v="200"/>
    <n v="220"/>
    <n v="2223"/>
    <m/>
    <x v="1"/>
    <n v="2600"/>
    <n v="2900"/>
    <m/>
    <x v="0"/>
    <n v="188"/>
    <n v="8338"/>
    <x v="0"/>
    <s v="ANADARKO PETROLEUM CORP"/>
    <n v="9.98"/>
    <n v="18.1038"/>
    <n v="96.700499999999991"/>
    <n v="0"/>
    <n v="124.78429999999999"/>
    <n v="73.346000000000004"/>
    <n v="47.530999999999992"/>
    <n v="0"/>
    <x v="1"/>
    <n v="3.9141600000000003"/>
    <n v="124.79115999999999"/>
    <n v="-2.7486676775045101E-5"/>
    <n v="8331"/>
    <n v="-4.1994120823084767E-4"/>
    <n v="7.9978010054149451E-2"/>
    <n v="0.14508075134452011"/>
    <n v="0.77494123860133046"/>
    <n v="0.58774996562256498"/>
    <n v="0.38088435110307489"/>
    <n v="3.1365683274360144E-2"/>
    <x v="0"/>
    <n v="7"/>
    <x v="0"/>
    <m/>
    <m/>
    <x v="0"/>
    <m/>
    <x v="0"/>
    <x v="0"/>
    <m/>
    <x v="0"/>
    <x v="0"/>
    <x v="0"/>
    <m/>
    <x v="0"/>
    <x v="0"/>
    <x v="0"/>
    <x v="0"/>
    <x v="0"/>
    <x v="0"/>
    <x v="0"/>
    <x v="0"/>
    <x v="0"/>
    <x v="0"/>
    <x v="0"/>
    <x v="0"/>
    <x v="0"/>
    <m/>
    <x v="0"/>
    <x v="0"/>
    <x v="0"/>
    <x v="0"/>
    <x v="0"/>
    <s v="WELLHEAD"/>
    <n v="20030305"/>
    <x v="0"/>
    <s v="CHAMPION TECHNOLOGIES VERNAL UT"/>
    <m/>
    <m/>
    <d v="2003-03-18T00:00:00"/>
  </r>
  <r>
    <x v="1"/>
    <s v="T17N R094W S06 fMESAVERDE"/>
    <n v="3505"/>
    <x v="0"/>
    <x v="0"/>
    <s v="WILD ROSE"/>
    <s v="SW SE"/>
    <n v="6"/>
    <n v="17"/>
    <n v="94"/>
    <n v="41.474220000000003"/>
    <n v="-108.03045400000001"/>
    <s v="4903723727"/>
    <s v="MEXICAN FLATS 06-02"/>
    <x v="0"/>
    <s v="MESAVERDE"/>
    <m/>
    <m/>
    <m/>
    <x v="0"/>
    <s v="10340"/>
    <m/>
    <n v="11994"/>
    <n v="11960"/>
    <x v="2"/>
    <d v="2002-11-20T00:00:00"/>
    <n v="7.54"/>
    <x v="1"/>
    <n v="5.44"/>
    <m/>
    <n v="1440"/>
    <n v="3.03"/>
    <x v="1"/>
    <n v="570"/>
    <n v="2480"/>
    <m/>
    <x v="0"/>
    <n v="54"/>
    <n v="8112"/>
    <x v="0"/>
    <s v="BP AMERICA PRODUCTION CO"/>
    <n v="0.27145600000000003"/>
    <n v="0"/>
    <n v="62.64"/>
    <n v="7.750739999999999E-2"/>
    <n v="62.988963399999996"/>
    <n v="16.079699999999999"/>
    <n v="40.647199999999998"/>
    <n v="0"/>
    <x v="1"/>
    <n v="1.1242800000000002"/>
    <n v="57.851179999999999"/>
    <n v="4.2517190524949316E-2"/>
    <n v="4552.47"/>
    <n v="-0.28106426877713786"/>
    <n v="4.3095803668996412E-3"/>
    <n v="0"/>
    <n v="0.99569041963310034"/>
    <n v="0.27794938668493885"/>
    <n v="0.70261661041313239"/>
    <n v="1.9434002901928711E-2"/>
    <x v="0"/>
    <n v="0.13"/>
    <x v="0"/>
    <m/>
    <m/>
    <x v="0"/>
    <n v="5170"/>
    <x v="0"/>
    <x v="0"/>
    <m/>
    <x v="0"/>
    <x v="0"/>
    <x v="0"/>
    <m/>
    <x v="0"/>
    <x v="0"/>
    <x v="0"/>
    <x v="0"/>
    <x v="0"/>
    <x v="0"/>
    <x v="0"/>
    <x v="0"/>
    <x v="0"/>
    <x v="0"/>
    <x v="0"/>
    <x v="0"/>
    <x v="0"/>
    <m/>
    <x v="0"/>
    <x v="0"/>
    <x v="0"/>
    <x v="0"/>
    <x v="0"/>
    <m/>
    <n v="20021120"/>
    <x v="0"/>
    <s v="BP AMERICA"/>
    <m/>
    <m/>
    <d v="2002-11-22T00:00:00"/>
  </r>
  <r>
    <x v="1"/>
    <s v="T17N R094W S05 fMESAVERDE"/>
    <m/>
    <x v="0"/>
    <x v="0"/>
    <s v="WILD ROSE"/>
    <s v="SE NW"/>
    <n v="5"/>
    <n v="17"/>
    <n v="94"/>
    <n v="41.481062000000001"/>
    <n v="-108.019441"/>
    <s v="4903723811"/>
    <s v="CHAMPLIN 237 C3"/>
    <x v="0"/>
    <s v="MESAVERDE"/>
    <m/>
    <m/>
    <m/>
    <x v="0"/>
    <n v="10178"/>
    <m/>
    <n v="10575"/>
    <n v="10541"/>
    <x v="2"/>
    <d v="2002-11-19T00:00:00"/>
    <n v="7.98"/>
    <x v="0"/>
    <n v="18.2"/>
    <m/>
    <n v="2190"/>
    <n v="17.3"/>
    <x v="1"/>
    <n v="1799"/>
    <n v="1815"/>
    <m/>
    <x v="0"/>
    <n v="18"/>
    <n v="6254"/>
    <x v="0"/>
    <s v="BP AMERICA PRODUCTION COMPANY"/>
    <n v="0.90817999999999999"/>
    <n v="0"/>
    <n v="95.265000000000001"/>
    <n v="0.44253399999999998"/>
    <n v="96.615713999999983"/>
    <n v="50.749789999999997"/>
    <n v="29.747849999999996"/>
    <n v="0"/>
    <x v="1"/>
    <n v="0.37476000000000004"/>
    <n v="80.872399999999985"/>
    <n v="8.8700666457022584E-2"/>
    <n v="5857.5"/>
    <n v="-3.2737480906576397E-2"/>
    <n v="9.399920182756193E-3"/>
    <n v="0"/>
    <n v="0.99060007981724374"/>
    <n v="0.62752916940761005"/>
    <n v="0.36783686399810073"/>
    <n v="4.6339665942892764E-3"/>
    <x v="0"/>
    <n v="1.98"/>
    <x v="0"/>
    <m/>
    <m/>
    <x v="0"/>
    <n v="8200"/>
    <x v="0"/>
    <x v="0"/>
    <m/>
    <x v="0"/>
    <x v="0"/>
    <x v="0"/>
    <m/>
    <x v="0"/>
    <x v="0"/>
    <x v="0"/>
    <x v="0"/>
    <x v="0"/>
    <x v="0"/>
    <x v="0"/>
    <x v="0"/>
    <x v="0"/>
    <x v="0"/>
    <x v="0"/>
    <x v="0"/>
    <x v="0"/>
    <m/>
    <x v="0"/>
    <x v="0"/>
    <x v="0"/>
    <x v="0"/>
    <x v="0"/>
    <m/>
    <n v="20021119"/>
    <x v="0"/>
    <s v="BP AMERICA"/>
    <m/>
    <m/>
    <d v="2002-11-21T00:00:00"/>
  </r>
  <r>
    <x v="1"/>
    <s v="T17N R094W S03 fMESAVERDE"/>
    <m/>
    <x v="0"/>
    <x v="0"/>
    <s v="WILD ROSE"/>
    <s v="SE NE"/>
    <n v="3"/>
    <n v="17"/>
    <n v="94"/>
    <n v="41.481107999999999"/>
    <n v="-107.971384"/>
    <s v="4903723806"/>
    <s v="CHAMPLIN 237 B3"/>
    <x v="0"/>
    <s v="MESAVERDE"/>
    <m/>
    <m/>
    <m/>
    <x v="0"/>
    <n v="9714"/>
    <m/>
    <n v="10147"/>
    <n v="10072"/>
    <x v="2"/>
    <d v="2002-11-19T00:00:00"/>
    <n v="7.91"/>
    <x v="0"/>
    <n v="1.3"/>
    <n v="0.28000000000000003"/>
    <n v="1660"/>
    <n v="3.91"/>
    <x v="1"/>
    <n v="1300"/>
    <n v="1617"/>
    <m/>
    <x v="0"/>
    <n v="17"/>
    <n v="4008"/>
    <x v="0"/>
    <s v="BP AMERICA PRODUCTION COMPANY"/>
    <n v="6.4869999999999997E-2"/>
    <n v="2.3041200000000001E-2"/>
    <n v="72.209999999999994"/>
    <n v="0.1000178"/>
    <n v="72.397928999999991"/>
    <n v="36.673000000000002"/>
    <n v="26.502629999999996"/>
    <n v="0"/>
    <x v="1"/>
    <n v="0.35394000000000003"/>
    <n v="63.52957"/>
    <n v="6.5243302975801776E-2"/>
    <n v="4599.49"/>
    <n v="6.871805834221123E-2"/>
    <n v="8.9602010576849518E-4"/>
    <n v="3.18257722537892E-4"/>
    <n v="0.9987857221716937"/>
    <n v="0.57725874738330518"/>
    <n v="0.41716998871549099"/>
    <n v="5.5712639012038025E-3"/>
    <x v="0"/>
    <n v="0.2"/>
    <x v="0"/>
    <m/>
    <m/>
    <x v="0"/>
    <n v="5990"/>
    <x v="0"/>
    <x v="0"/>
    <m/>
    <x v="0"/>
    <x v="0"/>
    <x v="0"/>
    <m/>
    <x v="0"/>
    <x v="0"/>
    <x v="0"/>
    <x v="0"/>
    <x v="0"/>
    <x v="0"/>
    <x v="0"/>
    <x v="0"/>
    <x v="0"/>
    <x v="0"/>
    <x v="0"/>
    <x v="0"/>
    <x v="0"/>
    <m/>
    <x v="0"/>
    <x v="0"/>
    <x v="0"/>
    <x v="0"/>
    <x v="0"/>
    <m/>
    <n v="20021119"/>
    <x v="0"/>
    <s v="BP AMERICA"/>
    <m/>
    <m/>
    <d v="2002-11-21T00:00:00"/>
  </r>
  <r>
    <x v="1"/>
    <s v="T17N R094W S03 fMESAVERDE"/>
    <m/>
    <x v="0"/>
    <x v="0"/>
    <s v="WILD ROSE"/>
    <s v="C SW"/>
    <n v="3"/>
    <n v="17"/>
    <n v="94"/>
    <n v="41.474401999999998"/>
    <n v="-107.981634"/>
    <s v="4903721054"/>
    <s v="CHAMPLIN 237 B1"/>
    <x v="0"/>
    <s v="MESAVERDE"/>
    <m/>
    <m/>
    <m/>
    <x v="0"/>
    <m/>
    <n v="10047"/>
    <n v="10380"/>
    <n v="10192"/>
    <x v="2"/>
    <d v="2002-11-19T00:00:00"/>
    <n v="7.25"/>
    <x v="0"/>
    <n v="28.2"/>
    <n v="0.11"/>
    <n v="1840"/>
    <n v="57"/>
    <x v="1"/>
    <n v="1949"/>
    <n v="1240"/>
    <m/>
    <x v="0"/>
    <n v="43"/>
    <n v="5304"/>
    <x v="0"/>
    <s v="BP AMERICA PRODUCTION COMPANY"/>
    <n v="1.4071799999999999"/>
    <n v="9.0518999999999999E-3"/>
    <n v="80.040000000000006"/>
    <n v="1.4580599999999999"/>
    <n v="82.914291899999995"/>
    <n v="54.981290000000001"/>
    <n v="20.323599999999999"/>
    <n v="0"/>
    <x v="1"/>
    <n v="0.89526000000000006"/>
    <n v="76.200149999999994"/>
    <n v="4.2196935864688485E-2"/>
    <n v="5157.3100000000004"/>
    <n v="-1.4022144454184086E-2"/>
    <n v="1.6971501145992419E-2"/>
    <n v="1.0917176993945962E-4"/>
    <n v="0.98291932708406815"/>
    <n v="0.72153781849510801"/>
    <n v="0.26671338573480502"/>
    <n v="1.1748795770087068E-2"/>
    <x v="0"/>
    <m/>
    <x v="0"/>
    <m/>
    <m/>
    <x v="0"/>
    <n v="7080"/>
    <x v="0"/>
    <x v="0"/>
    <m/>
    <x v="0"/>
    <x v="0"/>
    <x v="0"/>
    <m/>
    <x v="0"/>
    <x v="0"/>
    <x v="0"/>
    <x v="0"/>
    <x v="0"/>
    <x v="0"/>
    <x v="0"/>
    <x v="0"/>
    <x v="0"/>
    <x v="0"/>
    <x v="0"/>
    <x v="0"/>
    <x v="0"/>
    <m/>
    <x v="0"/>
    <x v="0"/>
    <x v="0"/>
    <x v="0"/>
    <x v="0"/>
    <m/>
    <n v="20021119"/>
    <x v="0"/>
    <s v="BP AMERICA"/>
    <m/>
    <m/>
    <d v="2002-11-21T00:00:00"/>
  </r>
  <r>
    <x v="1"/>
    <s v="T17N R094W S01 fMESAVERDE"/>
    <n v="5031"/>
    <x v="0"/>
    <x v="0"/>
    <s v="WILD ROSE"/>
    <s v="SE SE"/>
    <n v="1"/>
    <n v="17"/>
    <n v="94"/>
    <n v="41.474387"/>
    <n v="-107.93317"/>
    <s v="4903725577"/>
    <s v="1-2 MEXICAN FLATS"/>
    <x v="0"/>
    <s v="MESAVERDE"/>
    <m/>
    <m/>
    <n v="251"/>
    <x v="0"/>
    <n v="9493"/>
    <n v="9744"/>
    <n v="9820"/>
    <m/>
    <x v="2"/>
    <d v="2005-03-15T00:00:00"/>
    <n v="7.65"/>
    <x v="1"/>
    <n v="11.2"/>
    <n v="0"/>
    <n v="1380"/>
    <n v="30"/>
    <x v="1"/>
    <n v="1150"/>
    <n v="2320"/>
    <n v="0"/>
    <x v="1"/>
    <n v="63"/>
    <n v="4560"/>
    <x v="0"/>
    <s v="BP AMERICA PRODUCTION COMPANY"/>
    <n v="0.55887999999999993"/>
    <n v="0"/>
    <n v="60.03"/>
    <n v="0.76739999999999997"/>
    <n v="61.356279999999998"/>
    <n v="32.441499999999998"/>
    <n v="38.024799999999999"/>
    <n v="0"/>
    <x v="1"/>
    <n v="1.31166"/>
    <n v="71.777959999999993"/>
    <n v="-7.8279486929883679E-2"/>
    <n v="4954.2"/>
    <n v="4.1432805700952237E-2"/>
    <n v="9.1087660464421894E-3"/>
    <n v="0"/>
    <n v="0.99089123395355783"/>
    <n v="0.45197021481245775"/>
    <n v="0.52975593065057858"/>
    <n v="1.8273854536963716E-2"/>
    <x v="1"/>
    <n v="0"/>
    <x v="1"/>
    <n v="0"/>
    <n v="0"/>
    <x v="1"/>
    <n v="7820"/>
    <x v="1"/>
    <x v="1"/>
    <n v="0"/>
    <x v="1"/>
    <x v="1"/>
    <x v="1"/>
    <n v="0"/>
    <x v="1"/>
    <x v="1"/>
    <x v="1"/>
    <x v="1"/>
    <x v="0"/>
    <x v="0"/>
    <x v="0"/>
    <x v="0"/>
    <x v="0"/>
    <x v="0"/>
    <x v="0"/>
    <x v="0"/>
    <x v="0"/>
    <m/>
    <x v="0"/>
    <x v="0"/>
    <x v="0"/>
    <x v="0"/>
    <x v="0"/>
    <m/>
    <n v="20050315"/>
    <x v="0"/>
    <s v="BP ID No W0049"/>
    <m/>
    <s v="9493-9744"/>
    <d v="2005-03-17T00:00:00"/>
  </r>
  <r>
    <x v="1"/>
    <s v="T17N R093W S31 fMESAVERDE"/>
    <m/>
    <x v="0"/>
    <x v="2"/>
    <s v="WILD ROSE"/>
    <s v="C SW"/>
    <n v="31"/>
    <n v="17"/>
    <n v="93"/>
    <n v="41.402394000000001"/>
    <n v="-107.924257"/>
    <s v="4900720603"/>
    <s v="CHAMPLIN 444 I1"/>
    <x v="0"/>
    <s v="MESAVERDE"/>
    <m/>
    <m/>
    <m/>
    <x v="0"/>
    <n v="9468"/>
    <m/>
    <n v="10056"/>
    <n v="9896"/>
    <x v="2"/>
    <d v="2002-11-27T00:00:00"/>
    <n v="4.62"/>
    <x v="0"/>
    <n v="48.4"/>
    <n v="0.46"/>
    <n v="1940"/>
    <n v="3.19"/>
    <x v="1"/>
    <n v="2999"/>
    <n v="54"/>
    <m/>
    <x v="0"/>
    <n v="7"/>
    <n v="5360"/>
    <x v="0"/>
    <s v="BP AMERICA PRODUCTION COMPANY"/>
    <n v="2.4151599999999998"/>
    <n v="3.7853400000000002E-2"/>
    <n v="84.39"/>
    <n v="8.1600199999999998E-2"/>
    <n v="86.924613600000001"/>
    <n v="84.601789999999994"/>
    <n v="0.88505999999999996"/>
    <n v="0"/>
    <x v="1"/>
    <n v="0.14574000000000001"/>
    <n v="85.632589999999993"/>
    <n v="7.4875089132471753E-3"/>
    <n v="5052.05"/>
    <n v="-2.9576308219803001E-2"/>
    <n v="2.7784535357428378E-2"/>
    <n v="4.3547389435850194E-4"/>
    <n v="0.97177999074821309"/>
    <n v="0.9879625268837483"/>
    <n v="1.0335550985903849E-2"/>
    <n v="1.7019221303478035E-3"/>
    <x v="0"/>
    <n v="192"/>
    <x v="0"/>
    <m/>
    <m/>
    <x v="0"/>
    <n v="8350"/>
    <x v="0"/>
    <x v="0"/>
    <m/>
    <x v="0"/>
    <x v="0"/>
    <x v="0"/>
    <m/>
    <x v="0"/>
    <x v="0"/>
    <x v="0"/>
    <x v="0"/>
    <x v="0"/>
    <x v="0"/>
    <x v="0"/>
    <x v="0"/>
    <x v="0"/>
    <x v="0"/>
    <x v="0"/>
    <x v="0"/>
    <x v="0"/>
    <m/>
    <x v="0"/>
    <x v="0"/>
    <x v="0"/>
    <x v="0"/>
    <x v="0"/>
    <m/>
    <n v="20021127"/>
    <x v="0"/>
    <s v="BP AMERICA"/>
    <m/>
    <m/>
    <d v="2002-11-29T00:00:00"/>
  </r>
  <r>
    <x v="1"/>
    <s v="T17N R093W S31 fMESAVERDE"/>
    <m/>
    <x v="0"/>
    <x v="2"/>
    <s v="WILD ROSE"/>
    <s v="SW SE"/>
    <n v="31"/>
    <n v="17"/>
    <n v="93"/>
    <n v="41.401670000000003"/>
    <n v="-107.91528"/>
    <s v="4900721840"/>
    <s v="CHAMPLIN 444 I3"/>
    <x v="0"/>
    <s v="MESAVERDE"/>
    <m/>
    <m/>
    <m/>
    <x v="0"/>
    <n v="9372"/>
    <m/>
    <n v="9734"/>
    <n v="9702"/>
    <x v="2"/>
    <d v="2002-11-27T00:00:00"/>
    <n v="6.07"/>
    <x v="0"/>
    <n v="80.900000000000006"/>
    <n v="9.42"/>
    <n v="3090"/>
    <n v="10.6"/>
    <x v="1"/>
    <n v="5748"/>
    <n v="377"/>
    <m/>
    <x v="0"/>
    <n v="2"/>
    <n v="10478"/>
    <x v="0"/>
    <s v="BP AMERICA PRODUCTION COMPANY"/>
    <n v="4.0369100000000007"/>
    <n v="0.77517179999999997"/>
    <n v="134.41499999999999"/>
    <n v="0.271148"/>
    <n v="139.49822979999999"/>
    <n v="162.15108000000001"/>
    <n v="6.1790299999999991"/>
    <n v="0"/>
    <x v="1"/>
    <n v="4.1640000000000003E-2"/>
    <n v="168.37175000000002"/>
    <n v="-9.3784786093002587E-2"/>
    <n v="9317.92"/>
    <n v="-5.8601974548290761E-2"/>
    <n v="2.8938790160905691E-2"/>
    <n v="5.5568576111064026E-3"/>
    <n v="0.96550435222798803"/>
    <n v="0.9630539564980467"/>
    <n v="3.6698733605845392E-2"/>
    <n v="2.4730989610786844E-4"/>
    <x v="0"/>
    <n v="47.3"/>
    <x v="0"/>
    <m/>
    <m/>
    <x v="0"/>
    <n v="15710"/>
    <x v="0"/>
    <x v="0"/>
    <m/>
    <x v="0"/>
    <x v="0"/>
    <x v="0"/>
    <m/>
    <x v="0"/>
    <x v="0"/>
    <x v="0"/>
    <x v="0"/>
    <x v="0"/>
    <x v="0"/>
    <x v="0"/>
    <x v="0"/>
    <x v="0"/>
    <x v="0"/>
    <x v="0"/>
    <x v="0"/>
    <x v="0"/>
    <m/>
    <x v="0"/>
    <x v="0"/>
    <x v="0"/>
    <x v="0"/>
    <x v="0"/>
    <m/>
    <n v="20021127"/>
    <x v="0"/>
    <s v="BP AMERICA"/>
    <m/>
    <m/>
    <d v="2002-11-29T00:00:00"/>
  </r>
  <r>
    <x v="1"/>
    <s v="T17N R093W S29 fMESAVERDE"/>
    <m/>
    <x v="0"/>
    <x v="2"/>
    <s v="WILD ROSE"/>
    <s v=" C SW"/>
    <n v="29"/>
    <n v="17"/>
    <n v="93"/>
    <n v="41.416379999999997"/>
    <n v="-107.904954"/>
    <s v="4900720447"/>
    <s v="444 C1"/>
    <x v="0"/>
    <s v="MESAVERDE"/>
    <m/>
    <m/>
    <m/>
    <x v="0"/>
    <m/>
    <m/>
    <n v="9969"/>
    <n v="9548"/>
    <x v="2"/>
    <d v="1996-02-14T00:00:00"/>
    <n v="6.27"/>
    <x v="0"/>
    <n v="1.1599999999999999"/>
    <n v="0.39"/>
    <n v="258"/>
    <n v="4.38"/>
    <x v="1"/>
    <n v="250"/>
    <n v="290"/>
    <n v="0"/>
    <x v="1"/>
    <n v="6.86"/>
    <n v="960"/>
    <x v="0"/>
    <s v="AMOCO PRODUCTION COMPANY"/>
    <n v="5.7883999999999998E-2"/>
    <n v="3.2093099999999999E-2"/>
    <n v="11.222999999999999"/>
    <n v="0.11204039999999998"/>
    <n v="11.425017499999999"/>
    <n v="7.0525000000000002"/>
    <n v="4.7530999999999999"/>
    <n v="0"/>
    <x v="1"/>
    <n v="0.14282520000000001"/>
    <n v="11.948425199999999"/>
    <n v="-2.2393265156441845E-2"/>
    <n v="810.79"/>
    <n v="-8.4261826642346035E-2"/>
    <n v="5.0664255000047046E-3"/>
    <n v="2.8090197673657832E-3"/>
    <n v="0.9921245547326295"/>
    <n v="0.59024514795472793"/>
    <n v="0.39780137720575931"/>
    <n v="1.1953474839512744E-2"/>
    <x v="6"/>
    <n v="47.4"/>
    <x v="1"/>
    <n v="0"/>
    <n v="0"/>
    <x v="0"/>
    <n v="1300"/>
    <x v="0"/>
    <x v="1"/>
    <m/>
    <x v="1"/>
    <x v="1"/>
    <x v="1"/>
    <n v="0"/>
    <x v="1"/>
    <x v="1"/>
    <x v="1"/>
    <x v="1"/>
    <x v="0"/>
    <x v="0"/>
    <x v="0"/>
    <x v="0"/>
    <x v="0"/>
    <x v="0"/>
    <x v="0"/>
    <x v="0"/>
    <x v="0"/>
    <m/>
    <x v="0"/>
    <x v="0"/>
    <x v="0"/>
    <x v="0"/>
    <x v="0"/>
    <m/>
    <n v="19960214"/>
    <x v="1"/>
    <s v="WYOMING ANALYTICAL LABS ROCK SPRINGS"/>
    <m/>
    <m/>
    <d v="1996-02-28T00:00:00"/>
  </r>
  <r>
    <x v="1"/>
    <s v="T17N R093W S27 fMESAVERDE"/>
    <n v="3401"/>
    <x v="0"/>
    <x v="2"/>
    <s v="WILD ROSE"/>
    <s v="C SW"/>
    <n v="27"/>
    <n v="17"/>
    <n v="93"/>
    <n v="41.416229999999999"/>
    <n v="-107.86637"/>
    <s v="4900720497"/>
    <s v="CHAMPLIN 444 E1"/>
    <x v="0"/>
    <s v="MESAVERDE"/>
    <m/>
    <m/>
    <m/>
    <x v="0"/>
    <s v="8841"/>
    <m/>
    <n v="9440"/>
    <n v="9185"/>
    <x v="2"/>
    <d v="2002-11-19T00:00:00"/>
    <n v="7.13"/>
    <x v="1"/>
    <n v="8.91"/>
    <m/>
    <n v="565"/>
    <n v="8.49"/>
    <x v="1"/>
    <n v="480"/>
    <n v="539"/>
    <m/>
    <x v="0"/>
    <n v="14"/>
    <n v="7124"/>
    <x v="0"/>
    <s v="BP AMERICA PRODUCTION COMPANY"/>
    <n v="0.44460900000000003"/>
    <n v="0"/>
    <n v="24.577500000000001"/>
    <n v="0.21717419999999998"/>
    <n v="25.239283199999996"/>
    <n v="13.540799999999999"/>
    <n v="8.8342099999999988"/>
    <n v="0"/>
    <x v="1"/>
    <n v="0.29148000000000002"/>
    <n v="22.666489999999996"/>
    <n v="5.3705284940479783E-2"/>
    <n v="1615.4"/>
    <n v="-0.63031787079204527"/>
    <n v="1.7615753842010858E-2"/>
    <n v="0"/>
    <n v="0.98238424615798914"/>
    <n v="0.59739289144459518"/>
    <n v="0.38974759656214969"/>
    <n v="1.2859511993255244E-2"/>
    <x v="0"/>
    <n v="8.98"/>
    <x v="0"/>
    <m/>
    <m/>
    <x v="0"/>
    <n v="2230"/>
    <x v="0"/>
    <x v="0"/>
    <m/>
    <x v="0"/>
    <x v="0"/>
    <x v="0"/>
    <m/>
    <x v="0"/>
    <x v="0"/>
    <x v="0"/>
    <x v="0"/>
    <x v="0"/>
    <x v="0"/>
    <x v="0"/>
    <x v="0"/>
    <x v="0"/>
    <x v="0"/>
    <x v="0"/>
    <x v="0"/>
    <x v="0"/>
    <m/>
    <x v="0"/>
    <x v="0"/>
    <x v="0"/>
    <x v="0"/>
    <x v="0"/>
    <m/>
    <n v="20021119"/>
    <x v="0"/>
    <s v="BP AMERICA"/>
    <m/>
    <m/>
    <d v="2002-11-21T00:00:00"/>
  </r>
  <r>
    <x v="1"/>
    <s v="T17N R093W S25 fMESAVERDE/ALMOND"/>
    <n v="3701"/>
    <x v="0"/>
    <x v="2"/>
    <s v="WILD ROSE"/>
    <s v="SE SW"/>
    <n v="25"/>
    <n v="17"/>
    <n v="93"/>
    <n v="41.415851000000004"/>
    <n v="-107.827652"/>
    <s v="4900722326"/>
    <s v="DUCK LAKE 25-02"/>
    <x v="0"/>
    <s v="MESAVERDE/ALMOND"/>
    <m/>
    <m/>
    <m/>
    <x v="0"/>
    <s v="8669"/>
    <m/>
    <n v="8990"/>
    <n v="8986"/>
    <x v="2"/>
    <d v="2003-01-23T00:00:00"/>
    <n v="8.0500000000000007"/>
    <x v="1"/>
    <n v="14.4"/>
    <n v="2.87"/>
    <n v="2110"/>
    <n v="7.16"/>
    <x v="1"/>
    <n v="2199"/>
    <n v="2856"/>
    <m/>
    <x v="0"/>
    <n v="24"/>
    <n v="6882"/>
    <x v="0"/>
    <s v="BP AMERICA PRODUCTION COMPANY"/>
    <n v="0.71855999999999998"/>
    <n v="0.2361723"/>
    <n v="91.784999999999997"/>
    <n v="0.1831528"/>
    <n v="92.922885100000002"/>
    <n v="62.033789999999996"/>
    <n v="46.809839999999994"/>
    <n v="0"/>
    <x v="1"/>
    <n v="0.49968000000000001"/>
    <n v="109.34330999999999"/>
    <n v="-8.1182250409574178E-2"/>
    <n v="7213.43"/>
    <n v="2.3513294734534548E-2"/>
    <n v="7.7328636452335033E-3"/>
    <n v="2.5415945678595809E-3"/>
    <n v="0.98972554178690686"/>
    <n v="0.56733045670558169"/>
    <n v="0.42809971638868438"/>
    <n v="4.5698269057338767E-3"/>
    <x v="0"/>
    <n v="0.2"/>
    <x v="0"/>
    <m/>
    <m/>
    <x v="0"/>
    <n v="10230"/>
    <x v="0"/>
    <x v="0"/>
    <m/>
    <x v="0"/>
    <x v="0"/>
    <x v="0"/>
    <n v="3.62"/>
    <x v="0"/>
    <x v="0"/>
    <x v="0"/>
    <x v="0"/>
    <x v="0"/>
    <x v="0"/>
    <x v="0"/>
    <x v="0"/>
    <x v="0"/>
    <x v="0"/>
    <x v="0"/>
    <x v="0"/>
    <x v="0"/>
    <m/>
    <x v="0"/>
    <x v="0"/>
    <x v="0"/>
    <x v="0"/>
    <x v="0"/>
    <m/>
    <n v="20030123"/>
    <x v="0"/>
    <s v="BP AMERICA"/>
    <m/>
    <m/>
    <d v="2003-01-25T00:00:00"/>
  </r>
  <r>
    <x v="1"/>
    <s v="T17N R093W S25 fMESAVERDE"/>
    <n v="3479"/>
    <x v="0"/>
    <x v="2"/>
    <s v="WILD ROSE"/>
    <s v="SE NW"/>
    <n v="25"/>
    <n v="17"/>
    <n v="93"/>
    <n v="41.422789999999999"/>
    <n v="-107.82605"/>
    <s v="4900722060"/>
    <s v="DUCK LAKE 25-01"/>
    <x v="0"/>
    <s v="MESAVERDE"/>
    <m/>
    <m/>
    <m/>
    <x v="0"/>
    <s v="8362"/>
    <m/>
    <n v="8902"/>
    <n v="8804"/>
    <x v="2"/>
    <d v="2001-01-01T00:00:00"/>
    <n v="7.48"/>
    <x v="1"/>
    <n v="17.3"/>
    <n v="2.36"/>
    <n v="2340"/>
    <n v="31.5"/>
    <x v="1"/>
    <n v="1649"/>
    <n v="2776"/>
    <m/>
    <x v="0"/>
    <n v="30"/>
    <n v="7034"/>
    <x v="0"/>
    <s v="BP AMERICA PRODUCTION CO"/>
    <n v="0.86326999999999998"/>
    <n v="0.1942044"/>
    <n v="101.79"/>
    <n v="0.80576999999999999"/>
    <n v="103.65324439999999"/>
    <n v="46.51829"/>
    <n v="45.498639999999995"/>
    <n v="0"/>
    <x v="1"/>
    <n v="0.62460000000000004"/>
    <n v="92.641530000000003"/>
    <n v="5.6097847910922219E-2"/>
    <n v="6846.16"/>
    <n v="-1.3532985210545134E-2"/>
    <n v="8.3284416710452721E-3"/>
    <n v="1.8735969252497418E-3"/>
    <n v="0.98979796140370491"/>
    <n v="0.50213214311119425"/>
    <n v="0.49112574025925515"/>
    <n v="6.742116629550484E-3"/>
    <x v="0"/>
    <n v="0.76"/>
    <x v="0"/>
    <m/>
    <m/>
    <x v="0"/>
    <n v="9390"/>
    <x v="0"/>
    <x v="0"/>
    <m/>
    <x v="0"/>
    <x v="0"/>
    <x v="0"/>
    <m/>
    <x v="0"/>
    <x v="0"/>
    <x v="0"/>
    <x v="0"/>
    <x v="0"/>
    <x v="0"/>
    <x v="0"/>
    <x v="0"/>
    <x v="0"/>
    <x v="0"/>
    <x v="0"/>
    <x v="0"/>
    <x v="0"/>
    <m/>
    <x v="0"/>
    <x v="0"/>
    <x v="0"/>
    <x v="0"/>
    <x v="0"/>
    <m/>
    <n v="20010101"/>
    <x v="0"/>
    <s v="BP AMERICA"/>
    <m/>
    <m/>
    <d v="2001-01-03T00:00:00"/>
  </r>
  <r>
    <x v="1"/>
    <s v="T17N R093W S25 fMESAVERDE"/>
    <n v="4237"/>
    <x v="0"/>
    <x v="2"/>
    <s v="WILD ROSE"/>
    <s v="NW NE"/>
    <n v="25"/>
    <n v="17"/>
    <n v="93"/>
    <n v="41.424025999999998"/>
    <n v="-107.819332"/>
    <s v="4900722418"/>
    <s v="DUCK LAKE 25-04"/>
    <x v="0"/>
    <s v="MESAVERDE"/>
    <m/>
    <m/>
    <m/>
    <x v="0"/>
    <s v="8312"/>
    <m/>
    <n v="8851"/>
    <m/>
    <x v="2"/>
    <d v="2003-11-04T00:00:00"/>
    <n v="8.09"/>
    <x v="1"/>
    <n v="14"/>
    <n v="3.6"/>
    <n v="1831"/>
    <n v="25"/>
    <x v="1"/>
    <n v="650"/>
    <n v="3525"/>
    <m/>
    <x v="0"/>
    <n v="51"/>
    <n v="6905"/>
    <x v="0"/>
    <s v="BP AMERICAN PRODUCTION COMPANY"/>
    <n v="0.6986"/>
    <n v="0.29624400000000001"/>
    <n v="79.648499999999999"/>
    <n v="0.63949999999999996"/>
    <n v="81.282843999999997"/>
    <n v="18.336500000000001"/>
    <n v="57.774749999999997"/>
    <n v="0"/>
    <x v="1"/>
    <n v="1.06182"/>
    <n v="77.173069999999996"/>
    <n v="2.5936387580964643E-2"/>
    <n v="6099.6"/>
    <n v="-6.193193177798622E-2"/>
    <n v="8.5946795857684312E-3"/>
    <n v="3.6446067266051865E-3"/>
    <n v="0.98776071368762641"/>
    <n v="0.23760231386414979"/>
    <n v="0.7486387414677167"/>
    <n v="1.3758944668133587E-2"/>
    <x v="0"/>
    <n v="3.6"/>
    <x v="0"/>
    <m/>
    <m/>
    <x v="0"/>
    <n v="7900"/>
    <x v="0"/>
    <x v="0"/>
    <m/>
    <x v="0"/>
    <x v="0"/>
    <x v="0"/>
    <n v="0.9"/>
    <x v="0"/>
    <x v="0"/>
    <x v="0"/>
    <x v="0"/>
    <x v="0"/>
    <x v="0"/>
    <x v="0"/>
    <x v="0"/>
    <x v="0"/>
    <x v="0"/>
    <x v="0"/>
    <x v="0"/>
    <x v="0"/>
    <m/>
    <x v="0"/>
    <x v="0"/>
    <x v="0"/>
    <x v="0"/>
    <x v="0"/>
    <m/>
    <n v="2003114"/>
    <x v="0"/>
    <s v="BP AMERICA"/>
    <m/>
    <m/>
    <d v="2003-11-05T00:00:00"/>
  </r>
  <r>
    <x v="1"/>
    <s v="T17N R093W S23 fMESAVERDE"/>
    <n v="3478"/>
    <x v="0"/>
    <x v="2"/>
    <s v="WILD ROSE"/>
    <s v="SE NW"/>
    <n v="23"/>
    <n v="17"/>
    <n v="93"/>
    <n v="41.438029999999998"/>
    <n v="-107.846839"/>
    <s v="4900722046"/>
    <s v="DUCK LAKE 23-01"/>
    <x v="0"/>
    <s v="MESAVERDE"/>
    <m/>
    <m/>
    <m/>
    <x v="0"/>
    <s v="8656"/>
    <m/>
    <n v="9137"/>
    <n v="9130"/>
    <x v="2"/>
    <d v="2001-01-01T00:00:00"/>
    <n v="7.14"/>
    <x v="1"/>
    <n v="15.7"/>
    <n v="5.39"/>
    <n v="2490"/>
    <n v="23.5"/>
    <x v="1"/>
    <n v="2449"/>
    <n v="2453"/>
    <m/>
    <x v="0"/>
    <n v="8"/>
    <n v="7266"/>
    <x v="0"/>
    <s v="BP AMERICA PRODUCTION CO"/>
    <n v="0.78342999999999996"/>
    <n v="0.44354309999999997"/>
    <n v="108.315"/>
    <n v="0.60112999999999994"/>
    <n v="110.14310309999999"/>
    <n v="69.086289999999991"/>
    <n v="40.204669999999993"/>
    <n v="0"/>
    <x v="1"/>
    <n v="0.16656000000000001"/>
    <n v="109.45751999999999"/>
    <n v="3.1219542564221549E-3"/>
    <n v="7444.59"/>
    <n v="1.2140233668398082E-2"/>
    <n v="7.1128375536025738E-3"/>
    <n v="4.0269711631177024E-3"/>
    <n v="0.98886019128327973"/>
    <n v="0.63116988216067749"/>
    <n v="0.36730843161803772"/>
    <n v="1.5216862212847507E-3"/>
    <x v="0"/>
    <m/>
    <x v="0"/>
    <m/>
    <m/>
    <x v="0"/>
    <n v="10770"/>
    <x v="0"/>
    <x v="0"/>
    <m/>
    <x v="0"/>
    <x v="0"/>
    <x v="0"/>
    <m/>
    <x v="0"/>
    <x v="0"/>
    <x v="0"/>
    <x v="0"/>
    <x v="0"/>
    <x v="0"/>
    <x v="0"/>
    <x v="0"/>
    <x v="0"/>
    <x v="0"/>
    <x v="0"/>
    <x v="0"/>
    <x v="0"/>
    <m/>
    <x v="0"/>
    <x v="0"/>
    <x v="0"/>
    <x v="0"/>
    <x v="0"/>
    <m/>
    <n v="20010101"/>
    <x v="0"/>
    <s v="BP AMERICA"/>
    <m/>
    <m/>
    <d v="2001-01-03T00:00:00"/>
  </r>
  <r>
    <x v="1"/>
    <s v="T17N R093W S21 fMESAVERDE/ALMOND"/>
    <m/>
    <x v="0"/>
    <x v="2"/>
    <s v="WILD ROSE"/>
    <s v=" C SW"/>
    <n v="21"/>
    <n v="17"/>
    <n v="93"/>
    <n v="41.430743999999997"/>
    <n v="-107.88585399999999"/>
    <s v="4900720368"/>
    <s v="444B CHAMP"/>
    <x v="0"/>
    <s v="MESAVERDE/ALMOND"/>
    <m/>
    <m/>
    <m/>
    <x v="0"/>
    <m/>
    <m/>
    <n v="9600"/>
    <n v="9100"/>
    <x v="2"/>
    <d v="1984-01-25T00:00:00"/>
    <n v="6.9"/>
    <x v="0"/>
    <n v="245"/>
    <n v="44"/>
    <n v="3631"/>
    <n v="36"/>
    <x v="1"/>
    <n v="5400"/>
    <n v="695"/>
    <n v="0"/>
    <x v="1"/>
    <n v="530"/>
    <n v="10228"/>
    <x v="0"/>
    <s v="AMOCO PRODUCTION COMPANY"/>
    <n v="12.2255"/>
    <n v="3.6207600000000002"/>
    <n v="157.9485"/>
    <n v="0.92087999999999992"/>
    <n v="174.71564000000001"/>
    <n v="152.334"/>
    <n v="11.391049999999998"/>
    <n v="0"/>
    <x v="1"/>
    <n v="11.034600000000001"/>
    <n v="174.75965000000002"/>
    <n v="-1.2593165027494308E-4"/>
    <n v="10581"/>
    <n v="1.6963813734441828E-2"/>
    <n v="6.9973701266812752E-2"/>
    <n v="2.0723731430111237E-2"/>
    <n v="0.90930256730307601"/>
    <n v="0.87167718635279934"/>
    <n v="6.5181236057636857E-2"/>
    <n v="6.3141577589563722E-2"/>
    <x v="1"/>
    <n v="0"/>
    <x v="1"/>
    <n v="9952"/>
    <n v="0.7"/>
    <x v="0"/>
    <n v="0.7"/>
    <x v="0"/>
    <x v="1"/>
    <m/>
    <x v="1"/>
    <x v="1"/>
    <x v="1"/>
    <n v="0"/>
    <x v="1"/>
    <x v="1"/>
    <x v="1"/>
    <x v="1"/>
    <x v="0"/>
    <x v="0"/>
    <x v="0"/>
    <x v="0"/>
    <x v="0"/>
    <x v="0"/>
    <x v="0"/>
    <x v="0"/>
    <x v="0"/>
    <m/>
    <x v="0"/>
    <x v="0"/>
    <x v="0"/>
    <x v="0"/>
    <x v="0"/>
    <m/>
    <n v="19840125"/>
    <x v="1"/>
    <m/>
    <m/>
    <m/>
    <m/>
  </r>
  <r>
    <x v="1"/>
    <s v="T17N R093W S21 fMESAVERDE"/>
    <n v="3394"/>
    <x v="0"/>
    <x v="2"/>
    <s v="WILD ROSE"/>
    <s v="SE NW"/>
    <n v="21"/>
    <n v="17"/>
    <n v="93"/>
    <n v="41.4375"/>
    <n v="-107.88611"/>
    <s v="4900721813"/>
    <s v="CHAMPLIN 444 B4"/>
    <x v="0"/>
    <s v="MESAVERDE"/>
    <m/>
    <m/>
    <m/>
    <x v="0"/>
    <s v="8935"/>
    <m/>
    <n v="9318"/>
    <n v="9310"/>
    <x v="2"/>
    <d v="2002-11-19T00:00:00"/>
    <n v="6.89"/>
    <x v="1"/>
    <n v="8.6"/>
    <m/>
    <n v="485"/>
    <n v="3.64"/>
    <x v="1"/>
    <n v="390"/>
    <n v="539"/>
    <m/>
    <x v="0"/>
    <n v="21"/>
    <n v="1412"/>
    <x v="0"/>
    <s v="BP AMERICA PRODUCTION COMPANY"/>
    <n v="0.42913999999999997"/>
    <n v="0"/>
    <n v="21.0975"/>
    <n v="9.3111199999999991E-2"/>
    <n v="21.6197512"/>
    <n v="11.001899999999999"/>
    <n v="8.8342099999999988"/>
    <n v="0"/>
    <x v="1"/>
    <n v="0.43722000000000005"/>
    <n v="20.273329999999998"/>
    <n v="3.213946459493177E-2"/>
    <n v="1447.24"/>
    <n v="1.2324953484142644E-2"/>
    <n v="1.9849442115689099E-2"/>
    <n v="0"/>
    <n v="0.98015055788431094"/>
    <n v="0.54267848449169431"/>
    <n v="0.43575525086406625"/>
    <n v="2.1566264644239507E-2"/>
    <x v="0"/>
    <n v="0.31"/>
    <x v="0"/>
    <m/>
    <m/>
    <x v="0"/>
    <n v="2110"/>
    <x v="0"/>
    <x v="0"/>
    <m/>
    <x v="0"/>
    <x v="0"/>
    <x v="0"/>
    <m/>
    <x v="0"/>
    <x v="0"/>
    <x v="0"/>
    <x v="0"/>
    <x v="0"/>
    <x v="0"/>
    <x v="0"/>
    <x v="0"/>
    <x v="0"/>
    <x v="0"/>
    <x v="0"/>
    <x v="0"/>
    <x v="0"/>
    <m/>
    <x v="0"/>
    <x v="0"/>
    <x v="0"/>
    <x v="0"/>
    <x v="0"/>
    <m/>
    <n v="20021119"/>
    <x v="0"/>
    <s v="BP AMERICA"/>
    <m/>
    <m/>
    <d v="2002-11-21T00:00:00"/>
  </r>
  <r>
    <x v="1"/>
    <s v="T17N R093W S20 fMESAVERDE"/>
    <n v="3877"/>
    <x v="0"/>
    <x v="2"/>
    <s v="WILD ROSE"/>
    <s v="SW NW"/>
    <n v="20"/>
    <n v="17"/>
    <n v="93"/>
    <n v="41.438209999999998"/>
    <n v="-107.90541"/>
    <s v="4900720334"/>
    <s v="CIGE HIGH POINT 1-20"/>
    <x v="0"/>
    <s v="MESAVERDE"/>
    <m/>
    <m/>
    <m/>
    <x v="0"/>
    <s v="9828"/>
    <m/>
    <n v="10100"/>
    <n v="10067"/>
    <x v="2"/>
    <d v="1992-07-01T00:00:00"/>
    <n v="7.72"/>
    <x v="1"/>
    <n v="8"/>
    <n v="3"/>
    <n v="460"/>
    <n v="80"/>
    <x v="1"/>
    <n v="644"/>
    <n v="275"/>
    <m/>
    <x v="0"/>
    <n v="8"/>
    <n v="1470"/>
    <x v="0"/>
    <s v="COASTAL OIL AND GAS"/>
    <n v="0.3992"/>
    <n v="0.24687000000000001"/>
    <n v="20.010000000000002"/>
    <n v="2.0463999999999998"/>
    <n v="22.702469999999998"/>
    <n v="18.16724"/>
    <n v="4.50725"/>
    <n v="0"/>
    <x v="1"/>
    <n v="0.16656000000000001"/>
    <n v="22.841049999999999"/>
    <n v="-3.0428038939458572E-3"/>
    <n v="1478"/>
    <n v="2.7137042062415195E-3"/>
    <n v="1.7583989759704561E-2"/>
    <n v="1.0874147174294252E-2"/>
    <n v="0.9715418630660011"/>
    <n v="0.79537674493948396"/>
    <n v="0.19733112094233848"/>
    <n v="7.2921341181775802E-3"/>
    <x v="0"/>
    <n v="0.36"/>
    <x v="0"/>
    <m/>
    <m/>
    <x v="0"/>
    <n v="1845"/>
    <x v="2"/>
    <x v="0"/>
    <n v="35.21"/>
    <x v="0"/>
    <x v="0"/>
    <x v="0"/>
    <m/>
    <x v="0"/>
    <x v="16"/>
    <x v="0"/>
    <x v="0"/>
    <x v="0"/>
    <x v="0"/>
    <x v="0"/>
    <x v="0"/>
    <x v="0"/>
    <x v="0"/>
    <x v="0"/>
    <x v="0"/>
    <x v="0"/>
    <m/>
    <x v="0"/>
    <x v="0"/>
    <x v="0"/>
    <x v="0"/>
    <x v="0"/>
    <m/>
    <n v="19920701"/>
    <x v="0"/>
    <s v="BEUERMAN AND ASSOCIATES BUTTE MT LAB No A-1155"/>
    <m/>
    <m/>
    <d v="1992-07-08T00:00:00"/>
  </r>
  <r>
    <x v="1"/>
    <s v="T17N R093W S19 fMESAVERDE"/>
    <m/>
    <x v="0"/>
    <x v="2"/>
    <s v="WILD ROSE"/>
    <s v="L 2"/>
    <n v="19"/>
    <n v="17"/>
    <n v="93"/>
    <n v="41.438609999999997"/>
    <n v="-107.92528"/>
    <s v="4900721883"/>
    <s v="CHAMPLIN 336 C4"/>
    <x v="0"/>
    <s v="MESAVERDE"/>
    <m/>
    <m/>
    <m/>
    <x v="0"/>
    <n v="9491"/>
    <m/>
    <n v="9845"/>
    <m/>
    <x v="2"/>
    <d v="2002-11-19T00:00:00"/>
    <n v="7.3"/>
    <x v="0"/>
    <n v="9.8800000000000008"/>
    <n v="1"/>
    <n v="2270"/>
    <n v="7.45"/>
    <x v="1"/>
    <n v="2799"/>
    <n v="1725"/>
    <m/>
    <x v="0"/>
    <n v="8"/>
    <n v="6786"/>
    <x v="0"/>
    <s v="BP AMERICA PRODUCTION COMPANY"/>
    <n v="0.49301200000000006"/>
    <n v="8.2290000000000002E-2"/>
    <n v="98.745000000000005"/>
    <n v="0.19057099999999999"/>
    <n v="99.510872999999989"/>
    <n v="78.959789999999998"/>
    <n v="28.272749999999998"/>
    <n v="0"/>
    <x v="1"/>
    <n v="0.16656000000000001"/>
    <n v="107.3991"/>
    <n v="-3.8123957417944353E-2"/>
    <n v="6820.33"/>
    <n v="2.5230903557388307E-3"/>
    <n v="4.9543530785826802E-3"/>
    <n v="8.2694481034248401E-4"/>
    <n v="0.99421870211107488"/>
    <n v="0.7351997363106394"/>
    <n v="0.26324941270457569"/>
    <n v="1.5508509847847888E-3"/>
    <x v="0"/>
    <n v="9.85"/>
    <x v="0"/>
    <m/>
    <m/>
    <x v="0"/>
    <n v="8580"/>
    <x v="0"/>
    <x v="0"/>
    <m/>
    <x v="0"/>
    <x v="0"/>
    <x v="0"/>
    <m/>
    <x v="0"/>
    <x v="0"/>
    <x v="0"/>
    <x v="0"/>
    <x v="0"/>
    <x v="0"/>
    <x v="0"/>
    <x v="0"/>
    <x v="0"/>
    <x v="0"/>
    <x v="0"/>
    <x v="0"/>
    <x v="0"/>
    <m/>
    <x v="0"/>
    <x v="0"/>
    <x v="0"/>
    <x v="0"/>
    <x v="0"/>
    <m/>
    <n v="20021119"/>
    <x v="0"/>
    <s v="BP AMERICA"/>
    <m/>
    <m/>
    <d v="2002-11-21T00:00:00"/>
  </r>
  <r>
    <x v="1"/>
    <s v="T17N R093W S18 fMESAVERDE/ALMOND"/>
    <n v="3641"/>
    <x v="0"/>
    <x v="2"/>
    <s v="WAMSUTTER"/>
    <s v="NW SE"/>
    <n v="18"/>
    <n v="17"/>
    <n v="93"/>
    <n v="41.445839999999997"/>
    <n v="-107.91516"/>
    <s v="4900721867"/>
    <s v="WAMSUTTER FED. 3-18"/>
    <x v="0"/>
    <s v="MESAVERDE/ALMOND"/>
    <m/>
    <m/>
    <m/>
    <x v="0"/>
    <s v="9292"/>
    <m/>
    <n v="9692"/>
    <m/>
    <x v="5"/>
    <d v="2000-05-04T00:00:00"/>
    <n v="7.2"/>
    <x v="1"/>
    <n v="0"/>
    <n v="272"/>
    <n v="2374"/>
    <m/>
    <x v="1"/>
    <n v="2600"/>
    <n v="2952"/>
    <m/>
    <x v="0"/>
    <n v="188"/>
    <n v="8393"/>
    <x v="0"/>
    <s v="ANADARKO PETROLEUM CORP"/>
    <n v="0"/>
    <n v="22.38288"/>
    <n v="103.26899999999999"/>
    <n v="0"/>
    <n v="125.65187999999999"/>
    <n v="73.346000000000004"/>
    <n v="48.383279999999992"/>
    <n v="0"/>
    <x v="1"/>
    <n v="3.9141600000000003"/>
    <n v="125.64343999999998"/>
    <n v="3.3585981625154545E-5"/>
    <n v="8386"/>
    <n v="-4.1718815185648727E-4"/>
    <n v="0"/>
    <n v="0.17813406373227367"/>
    <n v="0.8218659362677263"/>
    <n v="0.58376306793255595"/>
    <n v="0.38508401234477502"/>
    <n v="3.1152919722669172E-2"/>
    <x v="0"/>
    <n v="7"/>
    <x v="0"/>
    <m/>
    <m/>
    <x v="0"/>
    <m/>
    <x v="0"/>
    <x v="0"/>
    <m/>
    <x v="0"/>
    <x v="0"/>
    <x v="0"/>
    <m/>
    <x v="0"/>
    <x v="0"/>
    <x v="0"/>
    <x v="0"/>
    <x v="0"/>
    <x v="0"/>
    <x v="0"/>
    <x v="0"/>
    <x v="0"/>
    <x v="0"/>
    <x v="0"/>
    <x v="0"/>
    <x v="0"/>
    <m/>
    <x v="0"/>
    <x v="0"/>
    <x v="0"/>
    <x v="0"/>
    <x v="0"/>
    <s v="WELLHEAD"/>
    <n v="20000504"/>
    <x v="0"/>
    <s v="CHAMPION TECHNOLOGIES VERNAL UT"/>
    <m/>
    <m/>
    <d v="2000-05-19T00:00:00"/>
  </r>
  <r>
    <x v="1"/>
    <s v="T17N R093W S18 fMESAVERDE"/>
    <n v="3775"/>
    <x v="0"/>
    <x v="2"/>
    <s v="WAMSUTTER"/>
    <s v="SW SW"/>
    <n v="18"/>
    <n v="17"/>
    <n v="93"/>
    <n v="41.445459999999997"/>
    <n v="-107.92469"/>
    <s v="4900720363"/>
    <s v="1-18 FED."/>
    <x v="0"/>
    <s v="MESAVERDE"/>
    <m/>
    <m/>
    <m/>
    <x v="0"/>
    <s v="9429"/>
    <m/>
    <n v="10384"/>
    <n v="10310"/>
    <x v="5"/>
    <d v="2003-03-05T00:00:00"/>
    <n v="7"/>
    <x v="1"/>
    <n v="216"/>
    <n v="243"/>
    <n v="1401"/>
    <m/>
    <x v="1"/>
    <n v="2180"/>
    <n v="1708"/>
    <m/>
    <x v="0"/>
    <n v="108"/>
    <n v="5872"/>
    <x v="0"/>
    <s v="ANADARKO PETROLEUM"/>
    <n v="10.7784"/>
    <n v="19.996470000000002"/>
    <n v="60.943499999999993"/>
    <n v="0"/>
    <n v="91.718369999999993"/>
    <n v="61.497799999999998"/>
    <n v="27.994119999999999"/>
    <n v="0"/>
    <x v="1"/>
    <n v="2.2485600000000003"/>
    <n v="91.740479999999991"/>
    <n v="-1.2051748934432901E-4"/>
    <n v="5856"/>
    <n v="-1.364256480218281E-3"/>
    <n v="0.1175162620094535"/>
    <n v="0.21802033769243831"/>
    <n v="0.66446340029810824"/>
    <n v="0.67034530449371976"/>
    <n v="0.30514468640233844"/>
    <n v="2.451000910394191E-2"/>
    <x v="0"/>
    <n v="16"/>
    <x v="0"/>
    <m/>
    <m/>
    <x v="0"/>
    <m/>
    <x v="0"/>
    <x v="0"/>
    <m/>
    <x v="0"/>
    <x v="0"/>
    <x v="0"/>
    <m/>
    <x v="0"/>
    <x v="0"/>
    <x v="0"/>
    <x v="0"/>
    <x v="0"/>
    <x v="0"/>
    <x v="0"/>
    <x v="0"/>
    <x v="0"/>
    <x v="0"/>
    <x v="0"/>
    <x v="0"/>
    <x v="0"/>
    <m/>
    <x v="0"/>
    <x v="0"/>
    <x v="0"/>
    <x v="0"/>
    <x v="0"/>
    <s v="WELLHEAD"/>
    <n v="20030305"/>
    <x v="0"/>
    <s v="CHAMPION TECHNOLOGIES VERNAL UT"/>
    <m/>
    <m/>
    <d v="2003-03-18T00:00:00"/>
  </r>
  <r>
    <x v="0"/>
    <s v="T17N R093W S17 fWASATCH"/>
    <n v="49000033"/>
    <x v="0"/>
    <x v="2"/>
    <s v="WILDCAT"/>
    <m/>
    <s v="17"/>
    <n v="17"/>
    <n v="93"/>
    <n v="41.450830000000003"/>
    <n v="-107.89524"/>
    <s v="4900705106"/>
    <s v="17-1 UPRR"/>
    <x v="0"/>
    <s v="WASATCH"/>
    <n v="318"/>
    <m/>
    <n v="16"/>
    <x v="0"/>
    <n v="2570"/>
    <n v="2586"/>
    <n v="3600"/>
    <m/>
    <x v="0"/>
    <d v="1965-06-23T00:00:00"/>
    <n v="8.6"/>
    <x v="0"/>
    <n v="22"/>
    <n v="8"/>
    <n v="980"/>
    <n v="10"/>
    <x v="0"/>
    <n v="940"/>
    <n v="1013"/>
    <m/>
    <x v="0"/>
    <n v="22"/>
    <n v="2518"/>
    <x v="0"/>
    <m/>
    <n v="1.0977999999999999"/>
    <n v="0.65832000000000002"/>
    <n v="42.63"/>
    <n v="0.25579999999999997"/>
    <n v="44.641919999999999"/>
    <n v="26.517399999999999"/>
    <n v="16.603069999999999"/>
    <m/>
    <x v="0"/>
    <n v="0.45804000000000006"/>
    <n v="43.578509999999994"/>
    <n v="1.2054010618628867E-2"/>
    <n v="2992"/>
    <n v="8.6025408348457344E-2"/>
    <n v="2.4591236219230712E-2"/>
    <n v="1.4746677562255388E-2"/>
    <n v="0.96066208621851379"/>
    <n v="0.60849716982062951"/>
    <n v="0.38099214498155171"/>
    <n v="1.0510685197818836E-2"/>
    <x v="0"/>
    <m/>
    <x v="0"/>
    <m/>
    <m/>
    <x v="0"/>
    <m/>
    <x v="0"/>
    <x v="0"/>
    <m/>
    <x v="0"/>
    <x v="0"/>
    <x v="0"/>
    <m/>
    <x v="0"/>
    <x v="0"/>
    <x v="0"/>
    <x v="0"/>
    <x v="0"/>
    <x v="0"/>
    <x v="0"/>
    <x v="0"/>
    <x v="0"/>
    <x v="0"/>
    <x v="0"/>
    <x v="0"/>
    <x v="0"/>
    <m/>
    <x v="0"/>
    <x v="0"/>
    <x v="0"/>
    <x v="0"/>
    <x v="0"/>
    <s v="DST (BOTTOM)"/>
    <m/>
    <x v="0"/>
    <m/>
    <m/>
    <m/>
    <m/>
  </r>
  <r>
    <x v="0"/>
    <s v="T17N R093W S17 fWASATCH"/>
    <n v="49008721"/>
    <x v="0"/>
    <x v="2"/>
    <s v="WILDCAT"/>
    <m/>
    <s v="17"/>
    <n v="17"/>
    <n v="93"/>
    <n v="41.450830000000003"/>
    <n v="-107.89524"/>
    <s v="4900705106"/>
    <s v="17-1 UPRR"/>
    <x v="0"/>
    <s v="WASATCH"/>
    <m/>
    <n v="318"/>
    <n v="2"/>
    <x v="0"/>
    <n v="2250"/>
    <n v="2252"/>
    <n v="3600"/>
    <m/>
    <x v="3"/>
    <d v="1965-06-23T00:00:00"/>
    <n v="8.3000001907348633"/>
    <x v="0"/>
    <n v="20"/>
    <n v="8"/>
    <n v="435"/>
    <n v="10"/>
    <x v="0"/>
    <n v="140"/>
    <n v="939"/>
    <m/>
    <x v="0"/>
    <n v="79"/>
    <n v="1155"/>
    <x v="0"/>
    <m/>
    <n v="0.998"/>
    <n v="0.65832000000000002"/>
    <n v="18.922499999999999"/>
    <n v="0.25579999999999997"/>
    <n v="20.834620000000001"/>
    <n v="3.9493999999999998"/>
    <n v="15.390209999999998"/>
    <m/>
    <x v="0"/>
    <n v="1.6447800000000001"/>
    <n v="20.984389999999998"/>
    <n v="-3.5813855947330327E-3"/>
    <n v="1628"/>
    <n v="0.16996047430830039"/>
    <n v="4.7901041631668827E-2"/>
    <n v="3.1597408544048321E-2"/>
    <n v="0.92050154982428278"/>
    <n v="0.18820656688138185"/>
    <n v="0.73341231267623219"/>
    <n v="7.8381120442386001E-2"/>
    <x v="0"/>
    <m/>
    <x v="0"/>
    <m/>
    <m/>
    <x v="0"/>
    <m/>
    <x v="0"/>
    <x v="0"/>
    <m/>
    <x v="0"/>
    <x v="0"/>
    <x v="0"/>
    <m/>
    <x v="0"/>
    <x v="0"/>
    <x v="0"/>
    <x v="0"/>
    <x v="0"/>
    <x v="0"/>
    <x v="0"/>
    <x v="0"/>
    <x v="0"/>
    <x v="0"/>
    <x v="0"/>
    <x v="0"/>
    <x v="0"/>
    <m/>
    <x v="0"/>
    <x v="0"/>
    <x v="0"/>
    <x v="0"/>
    <x v="0"/>
    <s v="SCH. WLT"/>
    <m/>
    <x v="0"/>
    <m/>
    <m/>
    <m/>
    <m/>
  </r>
  <r>
    <x v="1"/>
    <s v="T17N R093W S15 fMESAVERDE/ALMOND"/>
    <n v="3675"/>
    <x v="0"/>
    <x v="2"/>
    <s v="COAL GULCH"/>
    <s v="SE SW"/>
    <n v="15"/>
    <n v="17"/>
    <n v="93"/>
    <n v="41.444946999999999"/>
    <n v="-107.866561"/>
    <s v="4900722320"/>
    <s v="COAL GULCH B4"/>
    <x v="0"/>
    <s v="MESAVERDE/ALMOND"/>
    <m/>
    <m/>
    <m/>
    <x v="0"/>
    <s v="8840"/>
    <m/>
    <n v="9218"/>
    <n v="9215"/>
    <x v="2"/>
    <d v="2003-01-23T00:00:00"/>
    <n v="8.52"/>
    <x v="1"/>
    <n v="10.9"/>
    <n v="8.9999999999999993E-3"/>
    <n v="1950"/>
    <n v="17.7"/>
    <x v="1"/>
    <n v="1250"/>
    <n v="2455"/>
    <n v="53.4"/>
    <x v="0"/>
    <n v="25"/>
    <n v="5462"/>
    <x v="0"/>
    <s v="BP AMERICA PRODUCTION COMPANY"/>
    <n v="0.54391"/>
    <n v="7.4060999999999994E-4"/>
    <n v="84.825000000000003"/>
    <n v="0.45276599999999995"/>
    <n v="85.822416609999991"/>
    <n v="35.262500000000003"/>
    <n v="40.237449999999995"/>
    <n v="1.7798219999999998"/>
    <x v="1"/>
    <n v="0.52050000000000007"/>
    <n v="77.800271999999978"/>
    <n v="4.9028314338001477E-2"/>
    <n v="5762.009"/>
    <n v="2.6729219479421303E-2"/>
    <n v="6.3376215851817883E-3"/>
    <n v="8.6295635715494911E-6"/>
    <n v="0.99365374885124658"/>
    <n v="0.45324391667936592"/>
    <n v="0.51718906586856161"/>
    <n v="6.6902079725376824E-3"/>
    <x v="0"/>
    <n v="7.8"/>
    <x v="0"/>
    <m/>
    <m/>
    <x v="0"/>
    <n v="7430"/>
    <x v="0"/>
    <x v="0"/>
    <m/>
    <x v="0"/>
    <x v="0"/>
    <x v="0"/>
    <n v="3.07"/>
    <x v="0"/>
    <x v="0"/>
    <x v="0"/>
    <x v="0"/>
    <x v="0"/>
    <x v="0"/>
    <x v="0"/>
    <x v="0"/>
    <x v="0"/>
    <x v="0"/>
    <x v="0"/>
    <x v="0"/>
    <x v="0"/>
    <m/>
    <x v="0"/>
    <x v="0"/>
    <x v="0"/>
    <x v="0"/>
    <x v="0"/>
    <m/>
    <n v="20030123"/>
    <x v="0"/>
    <s v="BP AMERICA"/>
    <m/>
    <m/>
    <d v="2003-02-02T00:00:00"/>
  </r>
  <r>
    <x v="1"/>
    <s v="T17N R093W S14 fMESAVERDE"/>
    <n v="3446"/>
    <x v="0"/>
    <x v="2"/>
    <s v="COAL GULCH"/>
    <s v="C NW"/>
    <n v="14"/>
    <n v="17"/>
    <n v="93"/>
    <n v="41.452599999999997"/>
    <n v="-107.84744999999999"/>
    <s v="4900720675"/>
    <s v="COAL GULCH J1"/>
    <x v="0"/>
    <s v="MESAVERDE"/>
    <m/>
    <m/>
    <m/>
    <x v="0"/>
    <s v="8683"/>
    <m/>
    <n v="9237"/>
    <n v="9216"/>
    <x v="2"/>
    <d v="2002-10-28T00:00:00"/>
    <n v="7.02"/>
    <x v="1"/>
    <n v="24"/>
    <n v="8.5299999999999994"/>
    <n v="2470"/>
    <n v="138"/>
    <x v="1"/>
    <n v="3249"/>
    <n v="1761"/>
    <m/>
    <x v="0"/>
    <n v="19"/>
    <n v="7630"/>
    <x v="0"/>
    <s v="BP AMERICA PRODUCTION CO"/>
    <n v="1.1976"/>
    <n v="0.70193369999999999"/>
    <n v="107.44499999999999"/>
    <n v="3.5300399999999996"/>
    <n v="112.8745737"/>
    <n v="91.654290000000003"/>
    <n v="28.862789999999997"/>
    <n v="0"/>
    <x v="1"/>
    <n v="0.39558000000000004"/>
    <n v="120.91265999999999"/>
    <n v="-3.4382058304837149E-2"/>
    <n v="7669.53"/>
    <n v="2.5837395004945024E-3"/>
    <n v="1.0610006848690318E-2"/>
    <n v="6.2187052140335129E-3"/>
    <n v="0.98317128793727615"/>
    <n v="0.75802062414307991"/>
    <n v="0.23870775814542497"/>
    <n v="3.2716177114952239E-3"/>
    <x v="0"/>
    <n v="0.93"/>
    <x v="0"/>
    <m/>
    <m/>
    <x v="0"/>
    <n v="9700"/>
    <x v="0"/>
    <x v="0"/>
    <m/>
    <x v="0"/>
    <x v="0"/>
    <x v="0"/>
    <m/>
    <x v="0"/>
    <x v="0"/>
    <x v="0"/>
    <x v="0"/>
    <x v="0"/>
    <x v="0"/>
    <x v="0"/>
    <x v="0"/>
    <x v="0"/>
    <x v="0"/>
    <x v="0"/>
    <x v="0"/>
    <x v="0"/>
    <m/>
    <x v="0"/>
    <x v="0"/>
    <x v="0"/>
    <x v="0"/>
    <x v="0"/>
    <m/>
    <n v="20021028"/>
    <x v="0"/>
    <s v="BP AMERICA"/>
    <m/>
    <m/>
    <d v="2002-10-30T00:00:00"/>
  </r>
  <r>
    <x v="1"/>
    <s v="T17N R093W S13 fMESAVERDE"/>
    <n v="4256"/>
    <x v="0"/>
    <x v="2"/>
    <s v="COAL GULCH"/>
    <s v="NE NE"/>
    <n v="13"/>
    <n v="17"/>
    <n v="93"/>
    <n v="41.453141000000002"/>
    <n v="-107.818517"/>
    <s v="4900722346"/>
    <s v="COAL GULCH13-02"/>
    <x v="0"/>
    <s v="MESAVERDE"/>
    <m/>
    <m/>
    <m/>
    <x v="0"/>
    <s v="8576"/>
    <m/>
    <n v="8902"/>
    <n v="8895"/>
    <x v="2"/>
    <d v="2003-10-09T00:00:00"/>
    <n v="8.34"/>
    <x v="1"/>
    <n v="24"/>
    <n v="4.9000000000000004"/>
    <n v="2694"/>
    <n v="30"/>
    <x v="1"/>
    <n v="2449"/>
    <n v="2644"/>
    <n v="52.9"/>
    <x v="0"/>
    <n v="99"/>
    <n v="7530"/>
    <x v="0"/>
    <s v="BP AMERICAN PRODUCTION COMPANY"/>
    <n v="1.1976"/>
    <n v="0.40322100000000005"/>
    <n v="117.18899999999999"/>
    <n v="0.76739999999999997"/>
    <n v="119.55722099999998"/>
    <n v="69.086289999999991"/>
    <n v="43.335159999999995"/>
    <n v="1.7631569999999999"/>
    <x v="1"/>
    <n v="2.0611800000000002"/>
    <n v="116.24578700000001"/>
    <n v="1.4043222044054575E-2"/>
    <n v="7997.8"/>
    <n v="3.0126611625600489E-2"/>
    <n v="1.0016960832503795E-2"/>
    <n v="3.3726193752864173E-3"/>
    <n v="0.98661041979220987"/>
    <n v="0.59431220505221394"/>
    <n v="0.37278908008941425"/>
    <n v="1.7731223239944173E-2"/>
    <x v="0"/>
    <n v="0.4"/>
    <x v="0"/>
    <m/>
    <m/>
    <x v="0"/>
    <n v="10750"/>
    <x v="0"/>
    <x v="0"/>
    <m/>
    <x v="0"/>
    <x v="0"/>
    <x v="0"/>
    <m/>
    <x v="0"/>
    <x v="0"/>
    <x v="0"/>
    <x v="0"/>
    <x v="0"/>
    <x v="0"/>
    <x v="0"/>
    <x v="0"/>
    <x v="0"/>
    <x v="0"/>
    <x v="0"/>
    <x v="0"/>
    <x v="0"/>
    <m/>
    <x v="0"/>
    <x v="0"/>
    <x v="0"/>
    <x v="0"/>
    <x v="0"/>
    <m/>
    <n v="2003109"/>
    <x v="0"/>
    <s v="BP AMERICA"/>
    <m/>
    <m/>
    <d v="2003-10-10T00:00:00"/>
  </r>
  <r>
    <x v="1"/>
    <s v="T17N R093W S13 fMESAVERDE"/>
    <n v="5985"/>
    <x v="0"/>
    <x v="2"/>
    <s v="COAL GULCH"/>
    <s v="NW NE"/>
    <n v="13"/>
    <n v="17"/>
    <n v="93"/>
    <n v="41.453763000000002"/>
    <n v="-107.821821"/>
    <s v="4900723130"/>
    <s v="COAL GULCH 13-20"/>
    <x v="0"/>
    <s v="MESAVERDE"/>
    <m/>
    <m/>
    <n v="295"/>
    <x v="0"/>
    <n v="8562"/>
    <n v="8857"/>
    <n v="8989"/>
    <n v="8982"/>
    <x v="2"/>
    <m/>
    <n v="7.56"/>
    <x v="1"/>
    <n v="21"/>
    <n v="0"/>
    <n v="1600"/>
    <n v="57"/>
    <x v="1"/>
    <n v="1190"/>
    <n v="3220"/>
    <n v="0"/>
    <x v="1"/>
    <n v="48"/>
    <n v="6340"/>
    <x v="0"/>
    <s v="BP AMERICA PRODUCTION COMPANY"/>
    <n v="1.0479000000000001"/>
    <n v="0"/>
    <n v="69.599999999999994"/>
    <n v="1.4580599999999999"/>
    <n v="72.105959999999996"/>
    <n v="33.569899999999997"/>
    <n v="52.775799999999997"/>
    <n v="0"/>
    <x v="1"/>
    <n v="0.99936000000000003"/>
    <n v="87.345059999999989"/>
    <n v="-9.5572295492371243E-2"/>
    <n v="6136"/>
    <n v="-1.635139467778134E-2"/>
    <n v="1.4532779259855914E-2"/>
    <n v="0"/>
    <n v="0.98546722074014415"/>
    <n v="0.38433656122052012"/>
    <n v="0.60422192165189426"/>
    <n v="1.1441517127585694E-2"/>
    <x v="1"/>
    <n v="0"/>
    <x v="1"/>
    <n v="0"/>
    <n v="0"/>
    <x v="1"/>
    <n v="10600"/>
    <x v="2"/>
    <x v="1"/>
    <n v="0"/>
    <x v="1"/>
    <x v="1"/>
    <x v="1"/>
    <n v="1.8"/>
    <x v="1"/>
    <x v="1"/>
    <x v="1"/>
    <x v="1"/>
    <x v="0"/>
    <x v="0"/>
    <x v="0"/>
    <x v="0"/>
    <x v="0"/>
    <x v="0"/>
    <x v="0"/>
    <x v="0"/>
    <x v="0"/>
    <m/>
    <x v="0"/>
    <x v="0"/>
    <x v="0"/>
    <x v="0"/>
    <x v="0"/>
    <m/>
    <m/>
    <x v="0"/>
    <s v="WYOMING ANALYTICAL LABS ROCK SPRINGS ID No D7080"/>
    <m/>
    <s v="8562-8857"/>
    <d v="2007-05-14T00:00:00"/>
  </r>
  <r>
    <x v="1"/>
    <s v="T17N R093W S13 fMESAVERDE"/>
    <m/>
    <x v="0"/>
    <x v="2"/>
    <s v="WILD ROSE"/>
    <s v="NW NW"/>
    <n v="13"/>
    <n v="17"/>
    <n v="93"/>
    <n v="41.452730000000003"/>
    <n v="-107.81854"/>
    <s v="4900721930"/>
    <s v="COAL GULCH 13-01"/>
    <x v="0"/>
    <s v="MESAVERDE"/>
    <m/>
    <m/>
    <m/>
    <x v="0"/>
    <m/>
    <m/>
    <n v="8902"/>
    <m/>
    <x v="2"/>
    <d v="2002-10-27T00:00:00"/>
    <n v="7.51"/>
    <x v="0"/>
    <n v="20.3"/>
    <n v="4.38"/>
    <n v="2230"/>
    <n v="173"/>
    <x v="1"/>
    <n v="1899"/>
    <n v="2588"/>
    <m/>
    <x v="0"/>
    <n v="19"/>
    <n v="6694"/>
    <x v="0"/>
    <s v="BP AMERICA PRODUCTION CO"/>
    <n v="1.0129699999999999"/>
    <n v="0.36043019999999998"/>
    <n v="97.004999999999995"/>
    <n v="4.4253399999999994"/>
    <n v="102.80374020000001"/>
    <n v="53.570789999999995"/>
    <n v="42.417319999999997"/>
    <n v="0"/>
    <x v="1"/>
    <n v="0.39558000000000004"/>
    <n v="96.383689999999987"/>
    <n v="3.2231201504802687E-2"/>
    <n v="6933.68"/>
    <n v="1.7587733201836285E-2"/>
    <n v="9.8534352741380116E-3"/>
    <n v="3.5060027903537302E-3"/>
    <n v="0.9866405619355082"/>
    <n v="0.55580762678830831"/>
    <n v="0.44008815184394789"/>
    <n v="4.1042213677438587E-3"/>
    <x v="0"/>
    <m/>
    <x v="0"/>
    <m/>
    <m/>
    <x v="0"/>
    <n v="8940"/>
    <x v="0"/>
    <x v="0"/>
    <m/>
    <x v="0"/>
    <x v="0"/>
    <x v="0"/>
    <m/>
    <x v="0"/>
    <x v="0"/>
    <x v="0"/>
    <x v="0"/>
    <x v="0"/>
    <x v="0"/>
    <x v="0"/>
    <x v="0"/>
    <x v="0"/>
    <x v="0"/>
    <x v="0"/>
    <x v="0"/>
    <x v="0"/>
    <m/>
    <x v="0"/>
    <x v="0"/>
    <x v="0"/>
    <x v="0"/>
    <x v="0"/>
    <m/>
    <n v="20021027"/>
    <x v="0"/>
    <s v="BP AMERICA"/>
    <m/>
    <m/>
    <d v="2002-10-29T00:00:00"/>
  </r>
  <r>
    <x v="0"/>
    <s v="T17N R093W S11 fMESAVERDE/ERICSON"/>
    <n v="49124728"/>
    <x v="0"/>
    <x v="2"/>
    <s v="COAL GULCH"/>
    <m/>
    <s v="11"/>
    <n v="17"/>
    <n v="93"/>
    <n v="41.461300000000001"/>
    <n v="-107.845"/>
    <s v="4900720258"/>
    <s v="CHAMPLIN 226 AMOCO A-1"/>
    <x v="0"/>
    <s v="MESAVERDE/ERICSON"/>
    <n v="10"/>
    <m/>
    <n v="10"/>
    <x v="0"/>
    <n v="9151"/>
    <n v="9161"/>
    <n v="9544"/>
    <n v="9090"/>
    <x v="4"/>
    <d v="1976-04-30T00:00:00"/>
    <n v="8.1"/>
    <x v="0"/>
    <n v="8"/>
    <n v="17"/>
    <n v="2730"/>
    <n v="36"/>
    <x v="0"/>
    <n v="2250"/>
    <n v="3453"/>
    <m/>
    <x v="0"/>
    <n v="11"/>
    <n v="6726"/>
    <x v="0"/>
    <m/>
    <n v="0.3992"/>
    <n v="1.39893"/>
    <n v="118.755"/>
    <n v="0.92087999999999992"/>
    <n v="121.47400999999999"/>
    <n v="63.472499999999997"/>
    <n v="56.594669999999994"/>
    <m/>
    <x v="0"/>
    <n v="0.22902000000000003"/>
    <n v="120.29619"/>
    <n v="4.8716508486157393E-3"/>
    <n v="8502"/>
    <n v="0.11662726556343578"/>
    <n v="3.2862996784250396E-3"/>
    <n v="1.1516290604055963E-2"/>
    <n v="0.98519740971751901"/>
    <n v="0.52763516450520997"/>
    <n v="0.47046103455146832"/>
    <n v="1.9038009433216467E-3"/>
    <x v="0"/>
    <m/>
    <x v="0"/>
    <m/>
    <m/>
    <x v="0"/>
    <m/>
    <x v="0"/>
    <x v="0"/>
    <m/>
    <x v="0"/>
    <x v="0"/>
    <x v="0"/>
    <m/>
    <x v="0"/>
    <x v="0"/>
    <x v="0"/>
    <x v="0"/>
    <x v="0"/>
    <x v="0"/>
    <x v="0"/>
    <x v="0"/>
    <x v="0"/>
    <x v="0"/>
    <x v="0"/>
    <x v="0"/>
    <x v="0"/>
    <m/>
    <x v="0"/>
    <x v="0"/>
    <x v="0"/>
    <x v="0"/>
    <x v="0"/>
    <s v="FLOW TEST"/>
    <m/>
    <x v="0"/>
    <m/>
    <m/>
    <m/>
    <m/>
  </r>
  <r>
    <x v="1"/>
    <s v="T17N R093W S11 fMESAVERDE"/>
    <m/>
    <x v="0"/>
    <x v="2"/>
    <s v="COAL GULCH"/>
    <s v="C NE"/>
    <n v="11"/>
    <n v="17"/>
    <n v="93"/>
    <n v="41.467289999999998"/>
    <n v="-107.83799"/>
    <s v="4900721899"/>
    <s v="COAL GULCH A2"/>
    <x v="0"/>
    <s v="MESAVERDE"/>
    <m/>
    <m/>
    <m/>
    <x v="0"/>
    <n v="8570"/>
    <m/>
    <n v="9016"/>
    <n v="9008"/>
    <x v="2"/>
    <d v="2002-11-22T00:00:00"/>
    <n v="6.77"/>
    <x v="0"/>
    <n v="11.6"/>
    <n v="1.82"/>
    <n v="2150"/>
    <n v="6.35"/>
    <x v="1"/>
    <n v="1699"/>
    <n v="2237"/>
    <m/>
    <x v="0"/>
    <n v="16"/>
    <n v="6502"/>
    <x v="0"/>
    <s v="BP AMERICA PRODUCTION CO"/>
    <n v="0.57884000000000002"/>
    <n v="0.14976780000000001"/>
    <n v="93.525000000000006"/>
    <n v="0.16243299999999999"/>
    <n v="94.41604079999999"/>
    <n v="47.928789999999999"/>
    <n v="36.664429999999996"/>
    <n v="0"/>
    <x v="1"/>
    <n v="0.33312000000000003"/>
    <n v="84.926339999999996"/>
    <n v="5.2913877677261183E-2"/>
    <n v="6121.77"/>
    <n v="-3.0120162201941223E-2"/>
    <n v="6.1307379031720647E-3"/>
    <n v="1.5862537629305043E-3"/>
    <n v="0.99228300833389738"/>
    <n v="0.56435718294230042"/>
    <n v="0.43172035907823175"/>
    <n v="3.9224579794678548E-3"/>
    <x v="0"/>
    <m/>
    <x v="0"/>
    <m/>
    <m/>
    <x v="0"/>
    <n v="7760"/>
    <x v="0"/>
    <x v="0"/>
    <m/>
    <x v="0"/>
    <x v="0"/>
    <x v="0"/>
    <m/>
    <x v="0"/>
    <x v="0"/>
    <x v="0"/>
    <x v="0"/>
    <x v="0"/>
    <x v="0"/>
    <x v="0"/>
    <x v="0"/>
    <x v="0"/>
    <x v="0"/>
    <x v="0"/>
    <x v="0"/>
    <x v="0"/>
    <m/>
    <x v="0"/>
    <x v="0"/>
    <x v="0"/>
    <x v="0"/>
    <x v="0"/>
    <m/>
    <n v="20021122"/>
    <x v="0"/>
    <s v="BP AMERICA"/>
    <m/>
    <m/>
    <d v="2002-11-24T00:00:00"/>
  </r>
  <r>
    <x v="1"/>
    <s v="T17N R093W S10 fMESAVERDE/ALMOND"/>
    <n v="3677"/>
    <x v="0"/>
    <x v="2"/>
    <s v="COAL GULCH"/>
    <s v="SW SW"/>
    <n v="10"/>
    <n v="17"/>
    <n v="93"/>
    <n v="41.459657999999997"/>
    <n v="-107.867003"/>
    <s v="4900721912"/>
    <s v="COAL GULCH F3"/>
    <x v="0"/>
    <s v="MESAVERDE/ALMOND"/>
    <m/>
    <m/>
    <m/>
    <x v="0"/>
    <s v="8886"/>
    <m/>
    <n v="9175"/>
    <n v="9160"/>
    <x v="2"/>
    <d v="2003-03-13T00:00:00"/>
    <n v="8.0399999999999991"/>
    <x v="1"/>
    <n v="0"/>
    <n v="0"/>
    <n v="1430"/>
    <n v="2.63"/>
    <x v="1"/>
    <n v="1100"/>
    <n v="1681"/>
    <m/>
    <x v="0"/>
    <n v="11"/>
    <n v="4788"/>
    <x v="0"/>
    <s v="BP AMERICA PRODUCTION COMPANY"/>
    <n v="0"/>
    <n v="0"/>
    <n v="62.204999999999998"/>
    <n v="6.7275399999999999E-2"/>
    <n v="62.272275399999998"/>
    <n v="31.030999999999999"/>
    <n v="27.551589999999997"/>
    <n v="0"/>
    <x v="1"/>
    <n v="0.22902000000000003"/>
    <n v="58.811609999999995"/>
    <n v="2.8580726399452028E-2"/>
    <n v="4224.63"/>
    <n v="-6.2508945779422856E-2"/>
    <n v="0"/>
    <n v="0"/>
    <n v="1"/>
    <n v="0.52763391446008712"/>
    <n v="0.46847195647254003"/>
    <n v="3.8941290673729224E-3"/>
    <x v="0"/>
    <n v="0"/>
    <x v="0"/>
    <m/>
    <m/>
    <x v="0"/>
    <n v="6450"/>
    <x v="0"/>
    <x v="0"/>
    <m/>
    <x v="0"/>
    <x v="0"/>
    <x v="0"/>
    <m/>
    <x v="0"/>
    <x v="0"/>
    <x v="0"/>
    <x v="0"/>
    <x v="0"/>
    <x v="0"/>
    <x v="0"/>
    <x v="0"/>
    <x v="0"/>
    <x v="0"/>
    <x v="0"/>
    <x v="0"/>
    <x v="0"/>
    <m/>
    <x v="0"/>
    <x v="0"/>
    <x v="0"/>
    <x v="0"/>
    <x v="0"/>
    <m/>
    <n v="20030313"/>
    <x v="0"/>
    <s v="BP AMERICA"/>
    <m/>
    <m/>
    <d v="2003-03-15T00:00:00"/>
  </r>
  <r>
    <x v="1"/>
    <s v="T17N R093W S10 fMESAVERDE"/>
    <n v="3444"/>
    <x v="0"/>
    <x v="2"/>
    <s v="COAL GULCH"/>
    <s v="SE NW"/>
    <n v="10"/>
    <n v="17"/>
    <n v="93"/>
    <n v="41.466889999999999"/>
    <n v="-107.86636"/>
    <s v="4900720628"/>
    <s v="COAL GULCH F1"/>
    <x v="0"/>
    <s v="MESAVERDE"/>
    <m/>
    <m/>
    <m/>
    <x v="0"/>
    <s v="9110"/>
    <m/>
    <n v="9385"/>
    <n v="9302"/>
    <x v="2"/>
    <d v="2002-10-25T00:00:00"/>
    <n v="7.77"/>
    <x v="1"/>
    <n v="7.58"/>
    <n v="1.84"/>
    <n v="2120"/>
    <n v="61.6"/>
    <x v="1"/>
    <n v="1375"/>
    <n v="2399"/>
    <m/>
    <x v="0"/>
    <n v="13"/>
    <n v="5806"/>
    <x v="0"/>
    <s v="BP AMERICA PRODUCTION CO"/>
    <n v="0.37824200000000002"/>
    <n v="0.15141360000000001"/>
    <n v="92.22"/>
    <n v="1.575728"/>
    <n v="94.325383599999995"/>
    <n v="38.78875"/>
    <n v="39.319609999999997"/>
    <n v="0"/>
    <x v="1"/>
    <n v="0.27066000000000001"/>
    <n v="78.379020000000011"/>
    <n v="9.2333277366414432E-2"/>
    <n v="5978.02"/>
    <n v="1.4597734898616977E-2"/>
    <n v="4.0099704402368321E-3"/>
    <n v="1.6052264429911103E-3"/>
    <n v="0.99438480311677213"/>
    <n v="0.49488689702933253"/>
    <n v="0.50165988296357866"/>
    <n v="3.4532200070886312E-3"/>
    <x v="0"/>
    <m/>
    <x v="0"/>
    <m/>
    <m/>
    <x v="0"/>
    <n v="7630"/>
    <x v="0"/>
    <x v="0"/>
    <m/>
    <x v="0"/>
    <x v="0"/>
    <x v="0"/>
    <m/>
    <x v="0"/>
    <x v="0"/>
    <x v="0"/>
    <x v="0"/>
    <x v="0"/>
    <x v="0"/>
    <x v="0"/>
    <x v="0"/>
    <x v="0"/>
    <x v="0"/>
    <x v="0"/>
    <x v="0"/>
    <x v="0"/>
    <m/>
    <x v="0"/>
    <x v="0"/>
    <x v="0"/>
    <x v="0"/>
    <x v="0"/>
    <m/>
    <n v="20021025"/>
    <x v="0"/>
    <s v="BP AMERICA"/>
    <m/>
    <m/>
    <d v="2002-10-27T00:00:00"/>
  </r>
  <r>
    <x v="1"/>
    <s v="T17N R093W S09 fMESAVERDE/ALMOND"/>
    <n v="3660"/>
    <x v="0"/>
    <x v="2"/>
    <s v="WILD ROSE"/>
    <s v="SW NE"/>
    <n v="9"/>
    <n v="17"/>
    <n v="93"/>
    <n v="41.464129"/>
    <n v="-107.881353"/>
    <s v="4900722306"/>
    <s v="CHAMPLIN 226 B5"/>
    <x v="0"/>
    <s v="MESAVERDE/ALMOND"/>
    <m/>
    <m/>
    <m/>
    <x v="0"/>
    <s v="8944"/>
    <m/>
    <n v="9378"/>
    <n v="9330"/>
    <x v="2"/>
    <d v="2003-02-10T00:00:00"/>
    <n v="8.16"/>
    <x v="1"/>
    <n v="6.31"/>
    <n v="1.17"/>
    <n v="1240"/>
    <n v="10.9"/>
    <x v="1"/>
    <n v="950"/>
    <n v="1735"/>
    <m/>
    <x v="0"/>
    <n v="40"/>
    <n v="4200"/>
    <x v="0"/>
    <s v="BP AMERICA PRODUCTION COMPANY"/>
    <n v="0.31486899999999995"/>
    <n v="9.6279299999999998E-2"/>
    <n v="53.94"/>
    <n v="0.27882200000000001"/>
    <n v="54.629970299999997"/>
    <n v="26.799499999999998"/>
    <n v="28.436649999999997"/>
    <n v="0"/>
    <x v="1"/>
    <n v="0.8328000000000001"/>
    <n v="56.068949999999994"/>
    <n v="-1.2999040063808079E-2"/>
    <n v="3983.38"/>
    <n v="-2.6470724810530599E-2"/>
    <n v="5.7636677865812421E-3"/>
    <n v="1.7623897555001967E-3"/>
    <n v="0.99247394245791853"/>
    <n v="0.47797399451924821"/>
    <n v="0.50717286483873869"/>
    <n v="1.4853140642013096E-2"/>
    <x v="0"/>
    <n v="0.09"/>
    <x v="0"/>
    <m/>
    <m/>
    <x v="0"/>
    <n v="5710"/>
    <x v="0"/>
    <x v="0"/>
    <m/>
    <x v="0"/>
    <x v="0"/>
    <x v="0"/>
    <n v="1.07"/>
    <x v="0"/>
    <x v="0"/>
    <x v="0"/>
    <x v="0"/>
    <x v="0"/>
    <x v="0"/>
    <x v="0"/>
    <x v="0"/>
    <x v="0"/>
    <x v="0"/>
    <x v="0"/>
    <x v="0"/>
    <x v="0"/>
    <m/>
    <x v="0"/>
    <x v="0"/>
    <x v="0"/>
    <x v="0"/>
    <x v="0"/>
    <m/>
    <n v="20030210"/>
    <x v="0"/>
    <s v="BP AMERICA"/>
    <m/>
    <m/>
    <d v="2003-02-12T00:00:00"/>
  </r>
  <r>
    <x v="1"/>
    <s v="T17N R093W S09 fMESAVERDE"/>
    <n v="3271"/>
    <x v="0"/>
    <x v="2"/>
    <s v="WILD ROSE"/>
    <s v="C NW"/>
    <n v="9"/>
    <n v="17"/>
    <n v="93"/>
    <n v="41.466940000000001"/>
    <n v="-107.88611"/>
    <s v="4900721769"/>
    <s v="CHAMPLIN 226 B4"/>
    <x v="0"/>
    <s v="MESAVERDE"/>
    <m/>
    <m/>
    <m/>
    <x v="0"/>
    <s v="9116"/>
    <m/>
    <n v="9321"/>
    <n v="9286"/>
    <x v="2"/>
    <d v="2002-11-14T00:00:00"/>
    <n v="6.82"/>
    <x v="1"/>
    <n v="4.1399999999999997"/>
    <m/>
    <n v="490"/>
    <n v="3.2"/>
    <x v="1"/>
    <n v="390"/>
    <n v="620"/>
    <m/>
    <x v="0"/>
    <n v="11"/>
    <n v="1468"/>
    <x v="0"/>
    <s v="BP AMERICA PRODUCTION COMPANY"/>
    <n v="0.20658599999999999"/>
    <n v="0"/>
    <n v="21.315000000000001"/>
    <n v="8.1855999999999998E-2"/>
    <n v="21.603441999999998"/>
    <n v="11.001899999999999"/>
    <n v="10.161799999999999"/>
    <n v="0"/>
    <x v="1"/>
    <n v="0.22902000000000003"/>
    <n v="21.392719999999997"/>
    <n v="4.9009490661050285E-3"/>
    <n v="1518.34"/>
    <n v="1.6856754421800572E-2"/>
    <n v="9.5626428418212252E-3"/>
    <n v="0"/>
    <n v="0.99043735715817871"/>
    <n v="0.51428242878885899"/>
    <n v="0.47501206017748099"/>
    <n v="1.0705511033660051E-2"/>
    <x v="0"/>
    <m/>
    <x v="0"/>
    <m/>
    <m/>
    <x v="0"/>
    <n v="2260"/>
    <x v="0"/>
    <x v="0"/>
    <m/>
    <x v="0"/>
    <x v="0"/>
    <x v="0"/>
    <m/>
    <x v="0"/>
    <x v="0"/>
    <x v="0"/>
    <x v="0"/>
    <x v="0"/>
    <x v="0"/>
    <x v="0"/>
    <x v="0"/>
    <x v="0"/>
    <x v="0"/>
    <x v="0"/>
    <x v="0"/>
    <x v="0"/>
    <m/>
    <x v="0"/>
    <x v="0"/>
    <x v="0"/>
    <x v="0"/>
    <x v="0"/>
    <m/>
    <n v="20021114"/>
    <x v="0"/>
    <s v="BP AMERICA"/>
    <m/>
    <m/>
    <d v="2002-11-16T00:00:00"/>
  </r>
  <r>
    <x v="1"/>
    <s v="T17N R093W S08 fMESAVERDE/ALMOND"/>
    <n v="3777"/>
    <x v="0"/>
    <x v="2"/>
    <s v="WILD ROSE"/>
    <s v="C SW"/>
    <n v="8"/>
    <n v="17"/>
    <n v="93"/>
    <n v="41.459850000000003"/>
    <n v="-107.90536"/>
    <s v="4900720320"/>
    <s v="WILD ROSE FED. 1-8"/>
    <x v="0"/>
    <s v="MESAVERDE/ALMOND"/>
    <m/>
    <m/>
    <m/>
    <x v="0"/>
    <s v="9115"/>
    <m/>
    <n v="9960"/>
    <n v="9165"/>
    <x v="5"/>
    <d v="2003-03-05T00:00:00"/>
    <n v="7"/>
    <x v="1"/>
    <n v="216"/>
    <n v="200"/>
    <n v="1325"/>
    <m/>
    <x v="1"/>
    <n v="2000"/>
    <n v="1600"/>
    <m/>
    <x v="0"/>
    <n v="108"/>
    <n v="5456"/>
    <x v="0"/>
    <s v="ANADARKO PETROLEUM"/>
    <n v="10.7784"/>
    <n v="16.458000000000002"/>
    <n v="57.637500000000003"/>
    <n v="0"/>
    <n v="84.873899999999992"/>
    <n v="56.42"/>
    <n v="26.223999999999997"/>
    <n v="0"/>
    <x v="1"/>
    <n v="2.2485600000000003"/>
    <n v="84.892559999999989"/>
    <n v="-1.0991570419738394E-4"/>
    <n v="5449"/>
    <n v="-6.4190738193489229E-4"/>
    <n v="0.1269931038870607"/>
    <n v="0.19391120238377174"/>
    <n v="0.67909569372916767"/>
    <n v="0.66460476630696497"/>
    <n v="0.30890810690595266"/>
    <n v="2.6487126787082409E-2"/>
    <x v="0"/>
    <n v="7"/>
    <x v="0"/>
    <m/>
    <m/>
    <x v="0"/>
    <m/>
    <x v="0"/>
    <x v="0"/>
    <m/>
    <x v="0"/>
    <x v="0"/>
    <x v="0"/>
    <m/>
    <x v="0"/>
    <x v="0"/>
    <x v="0"/>
    <x v="0"/>
    <x v="0"/>
    <x v="0"/>
    <x v="0"/>
    <x v="0"/>
    <x v="0"/>
    <x v="0"/>
    <x v="0"/>
    <x v="0"/>
    <x v="0"/>
    <m/>
    <x v="0"/>
    <x v="0"/>
    <x v="0"/>
    <x v="0"/>
    <x v="0"/>
    <s v="WELLHEAD"/>
    <n v="20030305"/>
    <x v="0"/>
    <s v="CHAMPION TECHNOLOGIES VERNAL UT"/>
    <m/>
    <m/>
    <d v="2003-03-18T00:00:00"/>
  </r>
  <r>
    <x v="1"/>
    <s v="T17N R093W S08 fMESAVERDE/ALMOND"/>
    <n v="3642"/>
    <x v="0"/>
    <x v="2"/>
    <s v="WAMSUTTER"/>
    <s v="SE SE"/>
    <n v="8"/>
    <n v="17"/>
    <n v="93"/>
    <n v="41.45984"/>
    <n v="-107.89601999999999"/>
    <s v="4900721816"/>
    <s v="WAMSUTTER FED. 3-8"/>
    <x v="0"/>
    <s v="MESAVERDE/ALMOND"/>
    <m/>
    <m/>
    <m/>
    <x v="0"/>
    <s v="8778"/>
    <m/>
    <n v="9445"/>
    <m/>
    <x v="5"/>
    <d v="2000-05-04T00:00:00"/>
    <n v="7.3"/>
    <x v="1"/>
    <n v="0"/>
    <n v="117"/>
    <n v="2955"/>
    <m/>
    <x v="1"/>
    <n v="3200"/>
    <n v="2684"/>
    <m/>
    <x v="0"/>
    <n v="188"/>
    <n v="9156"/>
    <x v="0"/>
    <s v="ANADARKO PETROLEUM CORP"/>
    <n v="0"/>
    <n v="9.627930000000001"/>
    <n v="128.54249999999999"/>
    <n v="0"/>
    <n v="138.17042999999998"/>
    <n v="90.271999999999991"/>
    <n v="43.990759999999995"/>
    <n v="0"/>
    <x v="1"/>
    <n v="3.9141600000000003"/>
    <n v="138.17692"/>
    <n v="-2.3484936620574258E-5"/>
    <n v="9144"/>
    <n v="-6.5573770491803279E-4"/>
    <n v="0"/>
    <n v="6.9681551978958173E-2"/>
    <n v="0.93031844802104191"/>
    <n v="0.65330736855330107"/>
    <n v="0.31836546942861366"/>
    <n v="2.8327162018085224E-2"/>
    <x v="0"/>
    <n v="12"/>
    <x v="0"/>
    <m/>
    <m/>
    <x v="0"/>
    <m/>
    <x v="0"/>
    <x v="0"/>
    <m/>
    <x v="0"/>
    <x v="0"/>
    <x v="0"/>
    <m/>
    <x v="0"/>
    <x v="0"/>
    <x v="0"/>
    <x v="0"/>
    <x v="0"/>
    <x v="0"/>
    <x v="0"/>
    <x v="0"/>
    <x v="0"/>
    <x v="0"/>
    <x v="0"/>
    <x v="0"/>
    <x v="0"/>
    <m/>
    <x v="0"/>
    <x v="0"/>
    <x v="0"/>
    <x v="0"/>
    <x v="0"/>
    <s v="WELLHEAD"/>
    <n v="20000504"/>
    <x v="0"/>
    <s v="CHAMPION TECHNOLOGIES VERNAL UT"/>
    <m/>
    <m/>
    <d v="2000-05-19T00:00:00"/>
  </r>
  <r>
    <x v="1"/>
    <s v="T17N R093W S08 fMESAVERDE/ALMOND"/>
    <n v="3640"/>
    <x v="0"/>
    <x v="2"/>
    <s v="WAMSUTTER"/>
    <s v="C NW"/>
    <n v="8"/>
    <n v="17"/>
    <n v="93"/>
    <n v="41.466940000000001"/>
    <n v="-107.90528"/>
    <s v="4900721673"/>
    <s v="1-8 FED."/>
    <x v="0"/>
    <s v="MESAVERDE/ALMOND"/>
    <m/>
    <m/>
    <m/>
    <x v="0"/>
    <s v="6728"/>
    <m/>
    <n v="9505"/>
    <n v="9420"/>
    <x v="5"/>
    <d v="2000-03-20T00:00:00"/>
    <n v="6.8"/>
    <x v="1"/>
    <n v="0"/>
    <n v="292"/>
    <n v="2539"/>
    <m/>
    <x v="1"/>
    <n v="4000"/>
    <n v="1122"/>
    <m/>
    <x v="0"/>
    <n v="155"/>
    <n v="8110"/>
    <x v="0"/>
    <s v="ANADARKO PETROLEUM CORP"/>
    <n v="0"/>
    <n v="24.028680000000001"/>
    <n v="110.44649999999999"/>
    <n v="0"/>
    <n v="134.47517999999999"/>
    <n v="112.84"/>
    <n v="18.389579999999999"/>
    <n v="0"/>
    <x v="1"/>
    <n v="3.2271000000000001"/>
    <n v="134.45668000000001"/>
    <n v="6.8790659462916956E-5"/>
    <n v="8108"/>
    <n v="-1.2331976815883587E-4"/>
    <n v="0"/>
    <n v="0.17868486957965032"/>
    <n v="0.82131513042034965"/>
    <n v="0.83922940831203019"/>
    <n v="0.13676955284036463"/>
    <n v="2.4001038847605044E-2"/>
    <x v="0"/>
    <n v="2"/>
    <x v="0"/>
    <m/>
    <m/>
    <x v="0"/>
    <m/>
    <x v="0"/>
    <x v="0"/>
    <m/>
    <x v="0"/>
    <x v="0"/>
    <x v="0"/>
    <m/>
    <x v="0"/>
    <x v="0"/>
    <x v="0"/>
    <x v="0"/>
    <x v="0"/>
    <x v="0"/>
    <x v="0"/>
    <x v="0"/>
    <x v="0"/>
    <x v="0"/>
    <x v="0"/>
    <x v="0"/>
    <x v="0"/>
    <m/>
    <x v="0"/>
    <x v="0"/>
    <x v="0"/>
    <x v="0"/>
    <x v="0"/>
    <s v="WELLHEAD"/>
    <n v="20000320"/>
    <x v="0"/>
    <s v="CHAMPION TECHNOLOGIES VERNAL UT"/>
    <m/>
    <m/>
    <d v="2000-03-27T00:00:00"/>
  </r>
  <r>
    <x v="1"/>
    <s v="T17N R093W S06 fMESAVERDE"/>
    <n v="3776"/>
    <x v="0"/>
    <x v="2"/>
    <s v="WAMSUTTER"/>
    <s v="SE SW"/>
    <n v="6"/>
    <n v="17"/>
    <n v="93"/>
    <n v="41.474739999999997"/>
    <n v="-107.92413000000001"/>
    <s v="4900720426"/>
    <s v="1-6 FED."/>
    <x v="0"/>
    <s v="MESAVERDE"/>
    <m/>
    <m/>
    <m/>
    <x v="0"/>
    <s v="9292"/>
    <m/>
    <n v="10120"/>
    <n v="10075"/>
    <x v="5"/>
    <d v="2003-03-05T00:00:00"/>
    <n v="7.2"/>
    <x v="1"/>
    <n v="200"/>
    <n v="220"/>
    <n v="2223"/>
    <m/>
    <x v="1"/>
    <n v="2600"/>
    <n v="2900"/>
    <m/>
    <x v="0"/>
    <n v="188"/>
    <n v="8338"/>
    <x v="0"/>
    <s v="ANADARKO PETROLEUM"/>
    <n v="9.98"/>
    <n v="18.1038"/>
    <n v="96.700499999999991"/>
    <n v="0"/>
    <n v="124.78429999999999"/>
    <n v="73.346000000000004"/>
    <n v="47.530999999999992"/>
    <n v="0"/>
    <x v="1"/>
    <n v="3.9141600000000003"/>
    <n v="124.79115999999999"/>
    <n v="-2.7486676775045101E-5"/>
    <n v="8331"/>
    <n v="-4.1994120823084767E-4"/>
    <n v="7.9978010054149451E-2"/>
    <n v="0.14508075134452011"/>
    <n v="0.77494123860133046"/>
    <n v="0.58774996562256498"/>
    <n v="0.38088435110307489"/>
    <n v="3.1365683274360144E-2"/>
    <x v="0"/>
    <n v="7"/>
    <x v="0"/>
    <m/>
    <m/>
    <x v="0"/>
    <m/>
    <x v="0"/>
    <x v="0"/>
    <m/>
    <x v="0"/>
    <x v="0"/>
    <x v="0"/>
    <m/>
    <x v="0"/>
    <x v="0"/>
    <x v="0"/>
    <x v="0"/>
    <x v="0"/>
    <x v="0"/>
    <x v="0"/>
    <x v="0"/>
    <x v="0"/>
    <x v="0"/>
    <x v="0"/>
    <x v="0"/>
    <x v="0"/>
    <m/>
    <x v="0"/>
    <x v="0"/>
    <x v="0"/>
    <x v="0"/>
    <x v="0"/>
    <s v="WELLHEAD"/>
    <n v="20030305"/>
    <x v="0"/>
    <s v="CHAMPION TECHNOLOGIES VERNAL UT"/>
    <m/>
    <m/>
    <d v="2003-03-18T00:00:00"/>
  </r>
  <r>
    <x v="1"/>
    <s v="T17N R093W S05 fMESAVERDE/ALMOND"/>
    <n v="3663"/>
    <x v="0"/>
    <x v="2"/>
    <s v="WILD ROSE"/>
    <s v="SE NW"/>
    <n v="5"/>
    <n v="17"/>
    <n v="93"/>
    <n v="41.479011999999997"/>
    <n v="-107.900807"/>
    <s v="4900722307"/>
    <s v="CHAMPLIN 226 D5"/>
    <x v="0"/>
    <s v="MESAVERDE/ALMOND"/>
    <m/>
    <m/>
    <m/>
    <x v="0"/>
    <s v="9065"/>
    <m/>
    <n v="9511"/>
    <n v="9500"/>
    <x v="2"/>
    <d v="2003-02-10T00:00:00"/>
    <n v="8.1"/>
    <x v="1"/>
    <n v="0.47"/>
    <n v="0"/>
    <n v="1090"/>
    <n v="5.0199999999999996"/>
    <x v="1"/>
    <n v="900"/>
    <n v="1388"/>
    <m/>
    <x v="0"/>
    <n v="68"/>
    <n v="3726"/>
    <x v="0"/>
    <s v="BP AMERICA PRODUCTION COMPANY"/>
    <n v="2.3452999999999998E-2"/>
    <n v="0"/>
    <n v="47.414999999999999"/>
    <n v="0.12841159999999999"/>
    <n v="47.566864600000002"/>
    <n v="25.388999999999999"/>
    <n v="22.749319999999997"/>
    <n v="0"/>
    <x v="1"/>
    <n v="1.4157600000000001"/>
    <n v="49.554079999999992"/>
    <n v="-2.0461244566601852E-2"/>
    <n v="3451.49"/>
    <n v="-3.8245960635263893E-2"/>
    <n v="4.9305330921475105E-4"/>
    <n v="0"/>
    <n v="0.99950694669078521"/>
    <n v="0.51234933632104573"/>
    <n v="0.45908066500276062"/>
    <n v="2.8569998676193774E-2"/>
    <x v="0"/>
    <n v="0.09"/>
    <x v="0"/>
    <m/>
    <m/>
    <x v="0"/>
    <n v="5040"/>
    <x v="0"/>
    <x v="0"/>
    <m/>
    <x v="0"/>
    <x v="0"/>
    <x v="0"/>
    <n v="0.79"/>
    <x v="0"/>
    <x v="0"/>
    <x v="0"/>
    <x v="0"/>
    <x v="0"/>
    <x v="0"/>
    <x v="0"/>
    <x v="0"/>
    <x v="0"/>
    <x v="0"/>
    <x v="0"/>
    <x v="0"/>
    <x v="0"/>
    <m/>
    <x v="0"/>
    <x v="0"/>
    <x v="0"/>
    <x v="0"/>
    <x v="0"/>
    <m/>
    <n v="20030210"/>
    <x v="0"/>
    <s v="BP AMERICA"/>
    <m/>
    <m/>
    <d v="2003-02-12T00:00:00"/>
  </r>
  <r>
    <x v="1"/>
    <s v="T17N R093W S05 fMESAVERDE"/>
    <m/>
    <x v="0"/>
    <x v="2"/>
    <s v="WILD ROSE"/>
    <s v="C SW"/>
    <n v="5"/>
    <n v="17"/>
    <n v="93"/>
    <n v="41.474477999999998"/>
    <n v="-107.90541899999999"/>
    <s v="4900720430"/>
    <s v="CHAMPLIN 226 D1"/>
    <x v="0"/>
    <s v="MESAVERDE"/>
    <m/>
    <m/>
    <m/>
    <x v="0"/>
    <n v="9095"/>
    <m/>
    <n v="9250"/>
    <n v="9240"/>
    <x v="2"/>
    <d v="2002-11-14T00:00:00"/>
    <n v="7.41"/>
    <x v="0"/>
    <n v="20.2"/>
    <n v="4.1100000000000003"/>
    <n v="2270"/>
    <n v="15.4"/>
    <x v="1"/>
    <n v="2349"/>
    <n v="1806"/>
    <m/>
    <x v="0"/>
    <n v="10"/>
    <n v="6192"/>
    <x v="0"/>
    <s v="BP AMERICA PRODUCTION COMPANY"/>
    <n v="1.0079799999999999"/>
    <n v="0.33821190000000001"/>
    <n v="98.745000000000005"/>
    <n v="0.393932"/>
    <n v="100.48512389999999"/>
    <n v="66.265289999999993"/>
    <n v="29.600339999999996"/>
    <n v="0"/>
    <x v="1"/>
    <n v="0.20820000000000002"/>
    <n v="96.073829999999987"/>
    <n v="2.2442599599122127E-2"/>
    <n v="6474.71"/>
    <n v="2.2319134171383103E-2"/>
    <n v="1.0031136559110119E-2"/>
    <n v="3.365790744673601E-3"/>
    <n v="0.98660307269621639"/>
    <n v="0.68973298972259145"/>
    <n v="0.30809992689996851"/>
    <n v="2.1670833774400382E-3"/>
    <x v="0"/>
    <m/>
    <x v="0"/>
    <m/>
    <m/>
    <x v="0"/>
    <n v="9440"/>
    <x v="0"/>
    <x v="0"/>
    <m/>
    <x v="0"/>
    <x v="0"/>
    <x v="0"/>
    <m/>
    <x v="0"/>
    <x v="0"/>
    <x v="0"/>
    <x v="0"/>
    <x v="0"/>
    <x v="0"/>
    <x v="0"/>
    <x v="0"/>
    <x v="0"/>
    <x v="0"/>
    <x v="0"/>
    <x v="0"/>
    <x v="0"/>
    <m/>
    <x v="0"/>
    <x v="0"/>
    <x v="0"/>
    <x v="0"/>
    <x v="0"/>
    <m/>
    <n v="20021114"/>
    <x v="0"/>
    <s v="BP AMERICA"/>
    <m/>
    <m/>
    <d v="2002-11-16T00:00:00"/>
  </r>
  <r>
    <x v="1"/>
    <s v="T17N R093W S05 fMESAVERDE"/>
    <n v="3275"/>
    <x v="0"/>
    <x v="2"/>
    <s v="WILD ROSE"/>
    <s v="C NW"/>
    <n v="5"/>
    <n v="17"/>
    <n v="93"/>
    <n v="41.481929999999998"/>
    <n v="-107.90515000000001"/>
    <s v="4900721762"/>
    <s v="CHAMPLIN 226 D4"/>
    <x v="0"/>
    <s v="MESAVERDE"/>
    <m/>
    <m/>
    <m/>
    <x v="0"/>
    <s v="9074"/>
    <m/>
    <n v="9429"/>
    <n v="9396"/>
    <x v="2"/>
    <d v="2002-11-14T00:00:00"/>
    <n v="6.71"/>
    <x v="1"/>
    <n v="4.84"/>
    <m/>
    <n v="445"/>
    <n v="2.96"/>
    <x v="1"/>
    <n v="300"/>
    <n v="467"/>
    <m/>
    <x v="0"/>
    <n v="3"/>
    <n v="1226"/>
    <x v="0"/>
    <s v="BP AMERICA PRODUCTION COMPANY"/>
    <n v="0.24151599999999998"/>
    <n v="0"/>
    <n v="19.357500000000002"/>
    <n v="7.5716800000000001E-2"/>
    <n v="19.674732799999997"/>
    <n v="8.4629999999999992"/>
    <n v="7.6541299999999994"/>
    <n v="0"/>
    <x v="1"/>
    <n v="6.2460000000000002E-2"/>
    <n v="16.179590000000001"/>
    <n v="9.7481768641855274E-2"/>
    <n v="1222.8"/>
    <n v="-1.3067624959163856E-3"/>
    <n v="1.2275439898223167E-2"/>
    <n v="0"/>
    <n v="0.98772456010177678"/>
    <n v="0.52306640650350222"/>
    <n v="0.47307317428933604"/>
    <n v="3.860419207161615E-3"/>
    <x v="0"/>
    <n v="0.26"/>
    <x v="0"/>
    <m/>
    <m/>
    <x v="0"/>
    <n v="1808"/>
    <x v="0"/>
    <x v="0"/>
    <m/>
    <x v="0"/>
    <x v="0"/>
    <x v="0"/>
    <m/>
    <x v="0"/>
    <x v="0"/>
    <x v="0"/>
    <x v="0"/>
    <x v="0"/>
    <x v="0"/>
    <x v="0"/>
    <x v="0"/>
    <x v="0"/>
    <x v="0"/>
    <x v="0"/>
    <x v="0"/>
    <x v="0"/>
    <m/>
    <x v="0"/>
    <x v="0"/>
    <x v="0"/>
    <x v="0"/>
    <x v="0"/>
    <m/>
    <n v="20021114"/>
    <x v="0"/>
    <s v="BP AMERICA"/>
    <m/>
    <m/>
    <d v="2002-11-16T00:00:00"/>
  </r>
  <r>
    <x v="1"/>
    <s v="T17N R093W S04 fMESAVERDE/ALMOND"/>
    <n v="3891"/>
    <x v="0"/>
    <x v="2"/>
    <s v="COAL GULCH"/>
    <s v="C SE"/>
    <n v="4"/>
    <n v="17"/>
    <n v="93"/>
    <n v="41.474719999999998"/>
    <n v="-107.87639"/>
    <s v="4900721836"/>
    <s v="COAL GULCH 30-4"/>
    <x v="0"/>
    <s v="MESAVERDE/ALMOND"/>
    <m/>
    <m/>
    <m/>
    <x v="0"/>
    <s v="8858"/>
    <m/>
    <n v="9350"/>
    <n v="9284"/>
    <x v="2"/>
    <d v="2003-02-05T00:00:00"/>
    <n v="6.3"/>
    <x v="1"/>
    <n v="1"/>
    <m/>
    <n v="253"/>
    <m/>
    <x v="1"/>
    <n v="115"/>
    <n v="500"/>
    <m/>
    <x v="0"/>
    <m/>
    <n v="884"/>
    <x v="0"/>
    <s v="CABOT OIL AND GAS"/>
    <n v="4.99E-2"/>
    <n v="0"/>
    <n v="11.0055"/>
    <n v="0"/>
    <n v="11.055399999999999"/>
    <n v="3.2441499999999999"/>
    <n v="8.1950000000000003"/>
    <n v="0"/>
    <x v="1"/>
    <n v="0"/>
    <n v="11.439149999999998"/>
    <n v="-1.7059687791042683E-2"/>
    <n v="869"/>
    <n v="-8.5567598402738164E-3"/>
    <n v="4.5136313475767501E-3"/>
    <n v="0"/>
    <n v="0.99548636865242335"/>
    <n v="0.28360061717872398"/>
    <n v="0.71639938282127602"/>
    <n v="0"/>
    <x v="0"/>
    <n v="15"/>
    <x v="0"/>
    <m/>
    <n v="12.59"/>
    <x v="6"/>
    <m/>
    <x v="0"/>
    <x v="0"/>
    <m/>
    <x v="0"/>
    <x v="0"/>
    <x v="0"/>
    <m/>
    <x v="0"/>
    <x v="0"/>
    <x v="0"/>
    <x v="0"/>
    <x v="0"/>
    <x v="0"/>
    <x v="0"/>
    <x v="0"/>
    <x v="0"/>
    <x v="0"/>
    <x v="0"/>
    <x v="0"/>
    <x v="0"/>
    <m/>
    <x v="0"/>
    <x v="0"/>
    <x v="0"/>
    <x v="0"/>
    <x v="0"/>
    <m/>
    <n v="20030205"/>
    <x v="0"/>
    <s v="QUESTAR APPLIED TECHNOLOGY ROCK SPRINGS"/>
    <m/>
    <m/>
    <d v="2003-02-07T00:00:00"/>
  </r>
  <r>
    <x v="1"/>
    <s v="T17N R093W S03 fMESAVERDE/ALMOND"/>
    <n v="3438"/>
    <x v="0"/>
    <x v="2"/>
    <s v="WILD ROSE"/>
    <s v="L 2"/>
    <n v="3"/>
    <n v="17"/>
    <n v="93"/>
    <n v="41.482500000000002"/>
    <n v="-107.85805999999999"/>
    <s v="4900721772"/>
    <s v="COAL GULCH C3"/>
    <x v="0"/>
    <s v="MESAVERDE/ALMOND"/>
    <m/>
    <m/>
    <m/>
    <x v="0"/>
    <s v="8702"/>
    <m/>
    <n v="9096"/>
    <m/>
    <x v="2"/>
    <d v="2002-11-22T00:00:00"/>
    <n v="6.62"/>
    <x v="1"/>
    <n v="6.72"/>
    <m/>
    <n v="1650"/>
    <n v="3.15"/>
    <x v="1"/>
    <n v="1050"/>
    <n v="1806"/>
    <m/>
    <x v="0"/>
    <n v="17"/>
    <n v="4440"/>
    <x v="0"/>
    <s v="BP AMERICA PRODUCTION CO"/>
    <n v="0.33532799999999996"/>
    <n v="0"/>
    <n v="71.775000000000006"/>
    <n v="8.0576999999999996E-2"/>
    <n v="72.190905000000001"/>
    <n v="29.6205"/>
    <n v="29.600339999999996"/>
    <n v="0"/>
    <x v="1"/>
    <n v="0.35394000000000003"/>
    <n v="59.574779999999997"/>
    <n v="9.5746665757477034E-2"/>
    <n v="4532.87"/>
    <n v="1.035008865613788E-2"/>
    <n v="4.6450172636012801E-3"/>
    <n v="0"/>
    <n v="0.99535498273639866"/>
    <n v="0.49719864680994208"/>
    <n v="0.49686024858169847"/>
    <n v="5.9411046083594444E-3"/>
    <x v="0"/>
    <n v="0.9"/>
    <x v="0"/>
    <m/>
    <m/>
    <x v="0"/>
    <n v="6280"/>
    <x v="0"/>
    <x v="0"/>
    <m/>
    <x v="0"/>
    <x v="0"/>
    <x v="0"/>
    <m/>
    <x v="0"/>
    <x v="0"/>
    <x v="0"/>
    <x v="0"/>
    <x v="0"/>
    <x v="0"/>
    <x v="0"/>
    <x v="0"/>
    <x v="0"/>
    <x v="0"/>
    <x v="0"/>
    <x v="0"/>
    <x v="0"/>
    <m/>
    <x v="0"/>
    <x v="0"/>
    <x v="0"/>
    <x v="0"/>
    <x v="0"/>
    <m/>
    <n v="20021122"/>
    <x v="0"/>
    <s v="BP AMERICA"/>
    <m/>
    <m/>
    <d v="2002-11-24T00:00:00"/>
  </r>
  <r>
    <x v="1"/>
    <s v="T17N R093W S02 fMESAVERDE/ALMOND"/>
    <n v="3678"/>
    <x v="0"/>
    <x v="2"/>
    <s v="COAL GULCH"/>
    <s v="SW NE"/>
    <n v="2"/>
    <n v="17"/>
    <n v="93"/>
    <n v="41.481459999999998"/>
    <n v="-107.83839"/>
    <s v="4900722237"/>
    <s v="COAL GULCH H2"/>
    <x v="0"/>
    <s v="MESAVERDE/ALMOND"/>
    <m/>
    <m/>
    <m/>
    <x v="0"/>
    <s v="8731"/>
    <m/>
    <n v="9015"/>
    <n v="9009"/>
    <x v="2"/>
    <d v="2003-03-13T00:00:00"/>
    <n v="7.99"/>
    <x v="1"/>
    <n v="31.1"/>
    <n v="0"/>
    <n v="3010"/>
    <n v="25.4"/>
    <x v="1"/>
    <n v="3449"/>
    <n v="2802"/>
    <m/>
    <x v="0"/>
    <n v="2"/>
    <n v="9750"/>
    <x v="0"/>
    <s v="BP AMERICA PRODUCTION COMPANY"/>
    <n v="1.55189"/>
    <n v="0"/>
    <n v="130.935"/>
    <n v="0.64973199999999998"/>
    <n v="133.13662199999999"/>
    <n v="97.296289999999999"/>
    <n v="45.924779999999998"/>
    <n v="0"/>
    <x v="1"/>
    <n v="4.1640000000000003E-2"/>
    <n v="143.26271"/>
    <n v="-3.6635718063168156E-2"/>
    <n v="9319.5"/>
    <n v="-2.2575316605049949E-2"/>
    <n v="1.1656372053663794E-2"/>
    <n v="0"/>
    <n v="0.98834362794633634"/>
    <n v="0.67914595500811059"/>
    <n v="0.32056339015225943"/>
    <n v="2.9065483962993584E-4"/>
    <x v="0"/>
    <n v="0"/>
    <x v="0"/>
    <m/>
    <m/>
    <x v="0"/>
    <n v="14210"/>
    <x v="0"/>
    <x v="0"/>
    <m/>
    <x v="0"/>
    <x v="0"/>
    <x v="0"/>
    <n v="11.8"/>
    <x v="0"/>
    <x v="0"/>
    <x v="0"/>
    <x v="0"/>
    <x v="0"/>
    <x v="0"/>
    <x v="0"/>
    <x v="0"/>
    <x v="0"/>
    <x v="0"/>
    <x v="0"/>
    <x v="0"/>
    <x v="0"/>
    <m/>
    <x v="0"/>
    <x v="0"/>
    <x v="0"/>
    <x v="0"/>
    <x v="0"/>
    <m/>
    <n v="20030313"/>
    <x v="0"/>
    <s v="BP AMERICA"/>
    <m/>
    <m/>
    <d v="2003-03-15T00:00:00"/>
  </r>
  <r>
    <x v="1"/>
    <s v="T17N R093W S02 fMESAVERDE"/>
    <n v="5984"/>
    <x v="0"/>
    <x v="2"/>
    <s v="COAL GULCH"/>
    <s v="SW NW"/>
    <n v="2"/>
    <n v="17"/>
    <n v="93"/>
    <n v="41.478681999999999"/>
    <n v="-107.84915100000001"/>
    <s v="4900723192"/>
    <s v="COAL GULCH H-50"/>
    <x v="0"/>
    <s v="MESAVERDE"/>
    <m/>
    <m/>
    <n v="331"/>
    <x v="0"/>
    <n v="8664"/>
    <n v="8995"/>
    <n v="9213"/>
    <n v="9200"/>
    <x v="2"/>
    <m/>
    <n v="7.82"/>
    <x v="1"/>
    <n v="12"/>
    <n v="0"/>
    <n v="1870"/>
    <n v="84"/>
    <x v="1"/>
    <n v="2060"/>
    <n v="2400"/>
    <n v="0"/>
    <x v="1"/>
    <n v="225"/>
    <n v="7330"/>
    <x v="0"/>
    <s v="BP AMERICA PRODUCTION COMPANY"/>
    <n v="0.5988"/>
    <n v="0"/>
    <n v="81.344999999999999"/>
    <n v="2.14872"/>
    <n v="84.092519999999993"/>
    <n v="58.1126"/>
    <n v="39.335999999999999"/>
    <n v="0"/>
    <x v="1"/>
    <n v="4.6845000000000008"/>
    <n v="102.1331"/>
    <n v="-9.6874855350192982E-2"/>
    <n v="6651"/>
    <n v="-4.8565910879050142E-2"/>
    <n v="7.1207284548019259E-3"/>
    <n v="0"/>
    <n v="0.99287927154519806"/>
    <n v="0.56898889782058903"/>
    <n v="0.38514448303243509"/>
    <n v="4.5866619146975866E-2"/>
    <x v="1"/>
    <n v="5.4"/>
    <x v="1"/>
    <n v="0"/>
    <n v="0"/>
    <x v="1"/>
    <n v="12200"/>
    <x v="2"/>
    <x v="1"/>
    <n v="0"/>
    <x v="1"/>
    <x v="1"/>
    <x v="1"/>
    <n v="1.1000000000000001"/>
    <x v="1"/>
    <x v="1"/>
    <x v="1"/>
    <x v="1"/>
    <x v="0"/>
    <x v="0"/>
    <x v="0"/>
    <x v="0"/>
    <x v="0"/>
    <x v="0"/>
    <x v="0"/>
    <x v="0"/>
    <x v="0"/>
    <m/>
    <x v="0"/>
    <x v="0"/>
    <x v="0"/>
    <x v="0"/>
    <x v="0"/>
    <m/>
    <m/>
    <x v="0"/>
    <s v="WYOMING ANALYTICAL LABS ROCK SPRINGS ID No D7079"/>
    <m/>
    <s v="8664-8995"/>
    <d v="2007-05-14T00:00:00"/>
  </r>
  <r>
    <x v="1"/>
    <s v="T17N R093W S02 fMESAVERDE"/>
    <n v="4067"/>
    <x v="0"/>
    <x v="2"/>
    <s v="COAL GULCH"/>
    <s v="NE SW"/>
    <n v="2"/>
    <n v="17"/>
    <n v="93"/>
    <n v="41.474690000000002"/>
    <n v="-107.84719"/>
    <s v="4900722203"/>
    <s v="COAL GULCH H3"/>
    <x v="0"/>
    <s v="MESAVERDE"/>
    <m/>
    <m/>
    <m/>
    <x v="0"/>
    <s v="8635"/>
    <m/>
    <n v="10034"/>
    <n v="9151"/>
    <x v="2"/>
    <d v="2003-06-16T00:00:00"/>
    <n v="8.16"/>
    <x v="1"/>
    <n v="10"/>
    <m/>
    <n v="2102"/>
    <n v="5.4"/>
    <x v="1"/>
    <n v="1799"/>
    <n v="2605"/>
    <m/>
    <x v="0"/>
    <n v="58"/>
    <n v="6692"/>
    <x v="0"/>
    <s v="BP AMERICA PRODUCTION CO"/>
    <n v="0.499"/>
    <n v="0"/>
    <n v="91.436999999999998"/>
    <n v="0.138132"/>
    <n v="92.074131999999992"/>
    <n v="50.749789999999997"/>
    <n v="42.695949999999996"/>
    <n v="0"/>
    <x v="1"/>
    <n v="1.2075600000000002"/>
    <n v="94.653300000000002"/>
    <n v="-1.381247507329298E-2"/>
    <n v="6579.4"/>
    <n v="-8.4844100848441278E-3"/>
    <n v="5.4195460675100365E-3"/>
    <n v="0"/>
    <n v="0.99458045393249006"/>
    <n v="0.5361650359786716"/>
    <n v="0.45107724717468906"/>
    <n v="1.2757716846639263E-2"/>
    <x v="0"/>
    <n v="0.4"/>
    <x v="0"/>
    <m/>
    <m/>
    <x v="0"/>
    <n v="9150"/>
    <x v="0"/>
    <x v="0"/>
    <m/>
    <x v="0"/>
    <x v="0"/>
    <x v="0"/>
    <n v="1.1000000000000001"/>
    <x v="0"/>
    <x v="0"/>
    <x v="0"/>
    <x v="0"/>
    <x v="0"/>
    <x v="0"/>
    <x v="0"/>
    <x v="0"/>
    <x v="0"/>
    <x v="0"/>
    <x v="0"/>
    <x v="0"/>
    <x v="0"/>
    <m/>
    <x v="0"/>
    <x v="0"/>
    <x v="0"/>
    <x v="0"/>
    <x v="0"/>
    <m/>
    <n v="20030616"/>
    <x v="0"/>
    <s v="BP AMERICA"/>
    <m/>
    <m/>
    <d v="2003-06-18T00:00:00"/>
  </r>
  <r>
    <x v="1"/>
    <s v="T17N R093W S02 fMESAVERDE"/>
    <n v="5982"/>
    <x v="0"/>
    <x v="2"/>
    <s v="COAL GULCH"/>
    <s v="NW NE"/>
    <n v="2"/>
    <n v="17"/>
    <n v="93"/>
    <n v="41.482702000000003"/>
    <n v="-107.84187900000001"/>
    <s v="4900723189"/>
    <s v="COAL GULCH H-20"/>
    <x v="0"/>
    <s v="MESAVERDE"/>
    <m/>
    <m/>
    <n v="356"/>
    <x v="0"/>
    <n v="8634"/>
    <n v="8990"/>
    <n v="9163"/>
    <n v="9157"/>
    <x v="2"/>
    <m/>
    <n v="7.76"/>
    <x v="1"/>
    <n v="21"/>
    <n v="0"/>
    <n v="2520"/>
    <n v="111"/>
    <x v="1"/>
    <n v="2850"/>
    <n v="3180"/>
    <n v="0"/>
    <x v="1"/>
    <n v="86"/>
    <n v="10300"/>
    <x v="0"/>
    <s v="BP AMERICA PRODUCTION COMPANY"/>
    <n v="1.0479000000000001"/>
    <n v="0"/>
    <n v="109.62"/>
    <n v="2.8393799999999998"/>
    <n v="113.50727999999999"/>
    <n v="80.398499999999999"/>
    <n v="52.120199999999997"/>
    <n v="0"/>
    <x v="1"/>
    <n v="1.7905200000000001"/>
    <n v="134.30921999999998"/>
    <n v="-8.3940899819019282E-2"/>
    <n v="8768"/>
    <n v="-8.03440318858821E-2"/>
    <n v="9.2320069690684167E-3"/>
    <n v="0"/>
    <n v="0.99076799303093155"/>
    <n v="0.59860745226574918"/>
    <n v="0.38806122170912766"/>
    <n v="1.3331326025123222E-2"/>
    <x v="1"/>
    <n v="8.4"/>
    <x v="1"/>
    <n v="0"/>
    <n v="0"/>
    <x v="1"/>
    <n v="17000"/>
    <x v="2"/>
    <x v="1"/>
    <n v="0"/>
    <x v="1"/>
    <x v="1"/>
    <x v="1"/>
    <n v="1.8"/>
    <x v="1"/>
    <x v="1"/>
    <x v="1"/>
    <x v="1"/>
    <x v="0"/>
    <x v="0"/>
    <x v="0"/>
    <x v="0"/>
    <x v="0"/>
    <x v="0"/>
    <x v="0"/>
    <x v="0"/>
    <x v="0"/>
    <m/>
    <x v="0"/>
    <x v="0"/>
    <x v="0"/>
    <x v="0"/>
    <x v="0"/>
    <m/>
    <m/>
    <x v="0"/>
    <s v="WYOMING ANALYTICAL LABS ROCK SPRINGS ID No D7077"/>
    <m/>
    <s v="8634-8990"/>
    <d v="2007-05-14T00:00:00"/>
  </r>
  <r>
    <x v="1"/>
    <s v="T17N R093W S01 fMESAVERDE/ALMOND"/>
    <n v="3699"/>
    <x v="0"/>
    <x v="2"/>
    <s v="COAL GULCH"/>
    <s v="SW NW"/>
    <n v="1"/>
    <n v="17"/>
    <n v="93"/>
    <n v="41.481740000000002"/>
    <n v="-107.828953"/>
    <s v="4900722057"/>
    <s v="DUCK LAKE 01-02"/>
    <x v="0"/>
    <s v="MESAVERDE/ALMOND"/>
    <m/>
    <m/>
    <m/>
    <x v="0"/>
    <s v="8579"/>
    <m/>
    <n v="8996"/>
    <n v="8985"/>
    <x v="2"/>
    <d v="2003-03-13T00:00:00"/>
    <n v="7.81"/>
    <x v="1"/>
    <n v="26.8"/>
    <n v="0"/>
    <n v="2600"/>
    <n v="28.2"/>
    <x v="1"/>
    <n v="3099"/>
    <n v="2642"/>
    <m/>
    <x v="0"/>
    <n v="18"/>
    <n v="9452"/>
    <x v="0"/>
    <s v="BP AMERICA PRODUCTION COMPANY"/>
    <n v="1.3373200000000001"/>
    <n v="0"/>
    <n v="113.1"/>
    <n v="0.72135599999999989"/>
    <n v="115.158676"/>
    <n v="87.422789999999992"/>
    <n v="43.302379999999992"/>
    <n v="0"/>
    <x v="1"/>
    <n v="0.37476000000000004"/>
    <n v="131.09993"/>
    <n v="-6.4733794521682625E-2"/>
    <n v="8414"/>
    <n v="-5.809918280532856E-2"/>
    <n v="1.1612846260927836E-2"/>
    <n v="0"/>
    <n v="0.98838715373907216"/>
    <n v="0.66684085948787308"/>
    <n v="0.33030055775010703"/>
    <n v="2.8585827620197816E-3"/>
    <x v="0"/>
    <n v="0"/>
    <x v="0"/>
    <m/>
    <m/>
    <x v="0"/>
    <n v="11850"/>
    <x v="0"/>
    <x v="0"/>
    <m/>
    <x v="0"/>
    <x v="0"/>
    <x v="0"/>
    <n v="5.58"/>
    <x v="0"/>
    <x v="0"/>
    <x v="0"/>
    <x v="0"/>
    <x v="0"/>
    <x v="0"/>
    <x v="0"/>
    <x v="0"/>
    <x v="0"/>
    <x v="0"/>
    <x v="0"/>
    <x v="0"/>
    <x v="0"/>
    <m/>
    <x v="0"/>
    <x v="0"/>
    <x v="0"/>
    <x v="0"/>
    <x v="0"/>
    <m/>
    <n v="20030313"/>
    <x v="0"/>
    <s v="BP AMERICA"/>
    <m/>
    <m/>
    <d v="2003-03-15T00:00:00"/>
  </r>
  <r>
    <x v="1"/>
    <s v="T17N R093W S01 fMESAVERDE/ALMOND"/>
    <n v="3700"/>
    <x v="0"/>
    <x v="2"/>
    <s v="COAL GULCH"/>
    <s v="NE SW"/>
    <n v="1"/>
    <n v="17"/>
    <n v="93"/>
    <n v="41.474879999999999"/>
    <n v="-107.82835799999999"/>
    <s v="4900722092"/>
    <s v="DUCK LAKE 01-05"/>
    <x v="0"/>
    <s v="MESAVERDE/ALMOND"/>
    <m/>
    <m/>
    <m/>
    <x v="0"/>
    <s v="8517"/>
    <m/>
    <n v="9110"/>
    <m/>
    <x v="2"/>
    <d v="2003-03-13T00:00:00"/>
    <n v="7.92"/>
    <x v="1"/>
    <n v="30.2"/>
    <n v="0"/>
    <n v="2980"/>
    <n v="20.5"/>
    <x v="1"/>
    <n v="3847"/>
    <n v="2535"/>
    <m/>
    <x v="0"/>
    <n v="19"/>
    <n v="9546"/>
    <x v="0"/>
    <s v="BP AMERICA PRODUCTION COMPANY"/>
    <n v="1.50698"/>
    <n v="0"/>
    <n v="129.63"/>
    <n v="0.52439000000000002"/>
    <n v="131.66137000000001"/>
    <n v="108.52387"/>
    <n v="41.548649999999995"/>
    <n v="0"/>
    <x v="1"/>
    <n v="0.39558000000000004"/>
    <n v="150.46809999999999"/>
    <n v="-6.6659927443949718E-2"/>
    <n v="9431.7000000000007"/>
    <n v="-6.0228584074992894E-3"/>
    <n v="1.1445878164567177E-2"/>
    <n v="0"/>
    <n v="0.98855412183543279"/>
    <n v="0.72124171169836004"/>
    <n v="0.27612929252113899"/>
    <n v="2.6289957805009836E-3"/>
    <x v="0"/>
    <n v="0"/>
    <x v="0"/>
    <m/>
    <m/>
    <x v="0"/>
    <n v="14070"/>
    <x v="0"/>
    <x v="0"/>
    <m/>
    <x v="0"/>
    <x v="0"/>
    <x v="0"/>
    <n v="8.8699999999999992"/>
    <x v="0"/>
    <x v="0"/>
    <x v="0"/>
    <x v="0"/>
    <x v="0"/>
    <x v="0"/>
    <x v="0"/>
    <x v="0"/>
    <x v="0"/>
    <x v="0"/>
    <x v="0"/>
    <x v="0"/>
    <x v="0"/>
    <m/>
    <x v="0"/>
    <x v="0"/>
    <x v="0"/>
    <x v="0"/>
    <x v="0"/>
    <m/>
    <n v="20030313"/>
    <x v="0"/>
    <s v="BP AMERICA"/>
    <m/>
    <m/>
    <d v="2003-03-15T00:00:00"/>
  </r>
  <r>
    <x v="1"/>
    <s v="T17N R093W S01 fMESAVERDE"/>
    <n v="5917"/>
    <x v="0"/>
    <x v="2"/>
    <s v="COAL GULCH"/>
    <s v="NE NW"/>
    <n v="1"/>
    <n v="17"/>
    <n v="93"/>
    <n v="41.481991000000001"/>
    <n v="-107.825495"/>
    <s v="4900723257"/>
    <s v="DUCK LAKE 1-80"/>
    <x v="0"/>
    <s v="MESAVERDE"/>
    <m/>
    <m/>
    <n v="414"/>
    <x v="0"/>
    <n v="9096"/>
    <n v="9510"/>
    <n v="9607"/>
    <n v="9566"/>
    <x v="2"/>
    <d v="1899-12-31T00:00:00"/>
    <n v="7.1"/>
    <x v="1"/>
    <n v="54"/>
    <n v="12"/>
    <n v="2850"/>
    <n v="0"/>
    <x v="1"/>
    <n v="4200"/>
    <n v="0"/>
    <n v="0"/>
    <x v="1"/>
    <n v="27"/>
    <n v="9360"/>
    <x v="0"/>
    <s v="BP AMERICA PRODUCTION COMPANY"/>
    <n v="2.6945999999999999"/>
    <n v="0.98748000000000002"/>
    <n v="123.97499999999999"/>
    <n v="0"/>
    <n v="127.65707999999999"/>
    <n v="118.482"/>
    <n v="0"/>
    <n v="0"/>
    <x v="1"/>
    <n v="0.56214000000000008"/>
    <n v="119.04414"/>
    <n v="3.4912433752861037E-2"/>
    <n v="7143"/>
    <n v="-0.13433921105253591"/>
    <n v="2.1108112452517324E-2"/>
    <n v="7.7354111499338702E-3"/>
    <n v="0.97115647639754876"/>
    <n v="0.99527788600094047"/>
    <n v="0"/>
    <n v="4.7221139990595096E-3"/>
    <x v="1"/>
    <n v="0"/>
    <x v="1"/>
    <n v="0"/>
    <n v="0"/>
    <x v="1"/>
    <n v="15600"/>
    <x v="2"/>
    <x v="1"/>
    <n v="0"/>
    <x v="1"/>
    <x v="1"/>
    <x v="1"/>
    <n v="8"/>
    <x v="1"/>
    <x v="1"/>
    <x v="1"/>
    <x v="1"/>
    <x v="0"/>
    <x v="0"/>
    <x v="0"/>
    <x v="0"/>
    <x v="0"/>
    <x v="0"/>
    <x v="0"/>
    <x v="0"/>
    <x v="0"/>
    <m/>
    <x v="0"/>
    <x v="0"/>
    <x v="0"/>
    <x v="0"/>
    <x v="0"/>
    <m/>
    <n v="19000101"/>
    <x v="0"/>
    <s v="WYOMING ANALYTICAL LABS ROCK SPRINGS ID No D7868"/>
    <m/>
    <s v="9096-9510"/>
    <d v="2007-08-13T00:00:00"/>
  </r>
  <r>
    <x v="1"/>
    <s v="T17N R093W S01 fMESAVERDE"/>
    <n v="5937"/>
    <x v="0"/>
    <x v="2"/>
    <s v="COAL GULCH"/>
    <s v="NE NW"/>
    <n v="1"/>
    <n v="17"/>
    <n v="93"/>
    <n v="41.482013000000002"/>
    <n v="-107.82549400000001"/>
    <s v="4900723258"/>
    <s v="DUCK LAKE 1-40"/>
    <x v="0"/>
    <s v="MESAVERDE"/>
    <m/>
    <m/>
    <n v="378"/>
    <x v="0"/>
    <n v="8932"/>
    <n v="9310"/>
    <n v="9420"/>
    <n v="9392"/>
    <x v="2"/>
    <d v="1899-12-31T00:00:00"/>
    <n v="7.29"/>
    <x v="1"/>
    <n v="49"/>
    <n v="13"/>
    <n v="2790"/>
    <n v="0"/>
    <x v="1"/>
    <n v="4260"/>
    <n v="0"/>
    <n v="0"/>
    <x v="1"/>
    <n v="38"/>
    <n v="10200"/>
    <x v="0"/>
    <s v="BP AMERICA PRODUCTION COMPANY"/>
    <n v="2.4451000000000001"/>
    <n v="1.0697700000000001"/>
    <n v="121.36499999999999"/>
    <n v="0"/>
    <n v="124.87987"/>
    <n v="120.1746"/>
    <n v="0"/>
    <n v="0"/>
    <x v="1"/>
    <n v="0.79116000000000009"/>
    <n v="120.96576"/>
    <n v="1.5921007015662608E-2"/>
    <n v="7150"/>
    <n v="-0.17579250720461095"/>
    <n v="1.9579616794924596E-2"/>
    <n v="8.5663926459885013E-3"/>
    <n v="0.97185399055908683"/>
    <n v="0.99345963684269001"/>
    <n v="0"/>
    <n v="6.5403631573099702E-3"/>
    <x v="1"/>
    <n v="5"/>
    <x v="1"/>
    <n v="0"/>
    <n v="0"/>
    <x v="1"/>
    <n v="16900"/>
    <x v="2"/>
    <x v="1"/>
    <n v="0"/>
    <x v="1"/>
    <x v="1"/>
    <x v="1"/>
    <n v="7.4"/>
    <x v="1"/>
    <x v="1"/>
    <x v="1"/>
    <x v="1"/>
    <x v="0"/>
    <x v="0"/>
    <x v="0"/>
    <x v="0"/>
    <x v="0"/>
    <x v="0"/>
    <x v="0"/>
    <x v="0"/>
    <x v="0"/>
    <m/>
    <x v="0"/>
    <x v="0"/>
    <x v="0"/>
    <x v="0"/>
    <x v="0"/>
    <m/>
    <n v="19000101"/>
    <x v="0"/>
    <s v="WYOMING ANALYTICAL LABS ROCK SPRINGS ID No D7888"/>
    <m/>
    <s v="8932-9310"/>
    <d v="2007-08-20T00:00:00"/>
  </r>
  <r>
    <x v="1"/>
    <s v="T17N R093W S01 fMESAVERDE"/>
    <n v="3476"/>
    <x v="0"/>
    <x v="2"/>
    <s v="COAL GULCH"/>
    <s v="SW NW"/>
    <n v="1"/>
    <n v="17"/>
    <n v="93"/>
    <n v="41.481740000000002"/>
    <n v="-107.828953"/>
    <s v="4900722057"/>
    <s v="DUCKLAKE 01-02"/>
    <x v="0"/>
    <s v="MESAVERDE"/>
    <m/>
    <m/>
    <m/>
    <x v="0"/>
    <s v="8579"/>
    <m/>
    <n v="8996"/>
    <n v="8985"/>
    <x v="2"/>
    <d v="2001-01-01T00:00:00"/>
    <n v="7.65"/>
    <x v="1"/>
    <n v="39.799999999999997"/>
    <n v="10.5"/>
    <n v="2720"/>
    <n v="34.200000000000003"/>
    <x v="1"/>
    <n v="2799"/>
    <n v="2534"/>
    <m/>
    <x v="0"/>
    <n v="20"/>
    <n v="8390"/>
    <x v="0"/>
    <s v="BP AMERICA PRODUCTION CO"/>
    <n v="1.9860199999999999"/>
    <n v="0.86404500000000006"/>
    <n v="118.32"/>
    <n v="0.87483600000000006"/>
    <n v="122.044901"/>
    <n v="78.959789999999998"/>
    <n v="41.532259999999994"/>
    <n v="0"/>
    <x v="1"/>
    <n v="0.41640000000000005"/>
    <n v="120.90844999999999"/>
    <n v="4.6776510606762866E-3"/>
    <n v="8157.5"/>
    <n v="-1.4050460794681975E-2"/>
    <n v="1.6272863378372523E-2"/>
    <n v="7.0797304346209445E-3"/>
    <n v="0.97664740618700652"/>
    <n v="0.65305435641594944"/>
    <n v="0.3435017155542065"/>
    <n v="3.4439280298440688E-3"/>
    <x v="0"/>
    <m/>
    <x v="0"/>
    <m/>
    <m/>
    <x v="0"/>
    <n v="11790"/>
    <x v="0"/>
    <x v="0"/>
    <m/>
    <x v="0"/>
    <x v="0"/>
    <x v="0"/>
    <m/>
    <x v="0"/>
    <x v="0"/>
    <x v="0"/>
    <x v="0"/>
    <x v="0"/>
    <x v="0"/>
    <x v="0"/>
    <x v="0"/>
    <x v="0"/>
    <x v="0"/>
    <x v="0"/>
    <x v="0"/>
    <x v="0"/>
    <m/>
    <x v="0"/>
    <x v="0"/>
    <x v="0"/>
    <x v="0"/>
    <x v="0"/>
    <m/>
    <n v="20010101"/>
    <x v="0"/>
    <s v="BP AMERICA"/>
    <m/>
    <m/>
    <d v="2001-01-03T00:00:00"/>
  </r>
  <r>
    <x v="1"/>
    <s v="T17N R092W S31 fMESAVERDE"/>
    <n v="5154"/>
    <x v="0"/>
    <x v="2"/>
    <s v="BALDY BUTTE"/>
    <s v="NE SW"/>
    <n v="31"/>
    <n v="17"/>
    <n v="92"/>
    <n v="41.402168000000003"/>
    <n v="-107.808931"/>
    <s v="4900722275"/>
    <s v="31-1 BALDY BUTTE"/>
    <x v="0"/>
    <s v="MESAVERDE"/>
    <m/>
    <m/>
    <n v="379"/>
    <x v="0"/>
    <n v="8217"/>
    <n v="8596"/>
    <n v="8894"/>
    <m/>
    <x v="2"/>
    <d v="2004-10-26T00:00:00"/>
    <n v="8.11"/>
    <x v="1"/>
    <n v="65.5"/>
    <n v="41"/>
    <n v="1420"/>
    <n v="110"/>
    <x v="1"/>
    <n v="1170"/>
    <n v="2720"/>
    <n v="0"/>
    <x v="1"/>
    <n v="46.5"/>
    <n v="4720"/>
    <x v="0"/>
    <s v="BP AMERICA PRODUCTION COMPANY"/>
    <n v="3.2684500000000001"/>
    <n v="3.3738900000000003"/>
    <n v="61.77"/>
    <n v="2.8137999999999996"/>
    <n v="71.226140000000001"/>
    <n v="33.005699999999997"/>
    <n v="44.580799999999996"/>
    <n v="0"/>
    <x v="1"/>
    <n v="0.96813000000000005"/>
    <n v="78.554630000000003"/>
    <n v="-4.8928110063795251E-2"/>
    <n v="5573"/>
    <n v="8.2871854658505786E-2"/>
    <n v="4.5888349417783976E-2"/>
    <n v="4.7368704804163192E-2"/>
    <n v="0.90674294577805281"/>
    <n v="0.42016237617057067"/>
    <n v="0.56751333435088414"/>
    <n v="1.2324289478545058E-2"/>
    <x v="1"/>
    <n v="13.7"/>
    <x v="1"/>
    <n v="0"/>
    <n v="0"/>
    <x v="1"/>
    <n v="9300"/>
    <x v="1"/>
    <x v="1"/>
    <n v="0"/>
    <x v="1"/>
    <x v="1"/>
    <x v="1"/>
    <n v="0"/>
    <x v="1"/>
    <x v="1"/>
    <x v="1"/>
    <x v="1"/>
    <x v="0"/>
    <x v="0"/>
    <x v="0"/>
    <x v="0"/>
    <x v="0"/>
    <x v="0"/>
    <x v="0"/>
    <x v="0"/>
    <x v="0"/>
    <m/>
    <x v="0"/>
    <x v="0"/>
    <x v="0"/>
    <x v="0"/>
    <x v="0"/>
    <m/>
    <n v="20041026"/>
    <x v="0"/>
    <s v="BP AMERICA"/>
    <s v="8190"/>
    <s v="8217-8596"/>
    <d v="2004-10-28T00:00:00"/>
  </r>
  <r>
    <x v="1"/>
    <s v="T17N R092W S19 fMESAVERDE/ALMOND"/>
    <n v="3653"/>
    <x v="0"/>
    <x v="2"/>
    <s v="BALDY BUTTE"/>
    <s v="LOT 4"/>
    <n v="19"/>
    <n v="17"/>
    <n v="92"/>
    <n v="41.43056"/>
    <n v="-107.81"/>
    <s v="4900722027"/>
    <s v="BALDY BUTTE 19-01"/>
    <x v="0"/>
    <s v="MESAVERDE/ALMOND"/>
    <m/>
    <m/>
    <m/>
    <x v="0"/>
    <s v="8322"/>
    <m/>
    <n v="8862"/>
    <n v="8858"/>
    <x v="2"/>
    <d v="2003-01-23T00:00:00"/>
    <n v="7.82"/>
    <x v="1"/>
    <n v="17.600000000000001"/>
    <n v="4.78"/>
    <n v="2240"/>
    <n v="15.4"/>
    <x v="1"/>
    <n v="1949"/>
    <n v="2829"/>
    <m/>
    <x v="0"/>
    <n v="20"/>
    <n v="6426"/>
    <x v="0"/>
    <s v="BP AMERICA PRODUCTION COMPANY"/>
    <n v="0.87824000000000002"/>
    <n v="0.39334620000000003"/>
    <n v="97.44"/>
    <n v="0.393932"/>
    <n v="99.105518200000006"/>
    <n v="54.981290000000001"/>
    <n v="46.367309999999996"/>
    <n v="0"/>
    <x v="1"/>
    <n v="0.41640000000000005"/>
    <n v="101.765"/>
    <n v="-1.3239781645567512E-2"/>
    <n v="7075.78"/>
    <n v="4.8125506414709814E-2"/>
    <n v="8.8616659894524413E-3"/>
    <n v="3.9689636575655383E-3"/>
    <n v="0.98716937035298202"/>
    <n v="0.5402770107600845"/>
    <n v="0.45563120915835498"/>
    <n v="4.0917800815604586E-3"/>
    <x v="0"/>
    <n v="0.18"/>
    <x v="0"/>
    <m/>
    <m/>
    <x v="0"/>
    <n v="9640"/>
    <x v="0"/>
    <x v="0"/>
    <m/>
    <x v="0"/>
    <x v="0"/>
    <x v="0"/>
    <n v="2.62"/>
    <x v="0"/>
    <x v="0"/>
    <x v="0"/>
    <x v="0"/>
    <x v="0"/>
    <x v="0"/>
    <x v="0"/>
    <x v="0"/>
    <x v="0"/>
    <x v="0"/>
    <x v="0"/>
    <x v="0"/>
    <x v="0"/>
    <m/>
    <x v="0"/>
    <x v="0"/>
    <x v="0"/>
    <x v="0"/>
    <x v="0"/>
    <m/>
    <n v="20030123"/>
    <x v="0"/>
    <s v="BP AMERICA"/>
    <m/>
    <m/>
    <d v="2003-01-25T00:00:00"/>
  </r>
  <r>
    <x v="1"/>
    <s v="T17N R092W S15 fMESAVERDE"/>
    <n v="5231"/>
    <x v="0"/>
    <x v="2"/>
    <s v="WC"/>
    <s v="NW NW"/>
    <n v="15"/>
    <n v="17"/>
    <n v="92"/>
    <n v="41.452012000000003"/>
    <n v="-107.753507"/>
    <s v="4900722687"/>
    <s v="15-1 MUDDY CREEK"/>
    <x v="0"/>
    <s v="MESAVERDE"/>
    <m/>
    <m/>
    <n v="417"/>
    <x v="0"/>
    <n v="7510"/>
    <n v="7927"/>
    <n v="8052"/>
    <m/>
    <x v="2"/>
    <m/>
    <n v="7.23"/>
    <x v="1"/>
    <n v="56"/>
    <n v="0"/>
    <n v="6320"/>
    <n v="80"/>
    <x v="1"/>
    <n v="9450"/>
    <n v="2730"/>
    <n v="0"/>
    <x v="1"/>
    <n v="15"/>
    <n v="17400"/>
    <x v="0"/>
    <s v="BP AMERICA PRODUCTION COMPANY"/>
    <n v="2.7944"/>
    <n v="0"/>
    <n v="274.92"/>
    <n v="2.0463999999999998"/>
    <n v="279.76079999999996"/>
    <n v="266.58449999999999"/>
    <n v="44.744699999999995"/>
    <n v="0"/>
    <x v="1"/>
    <n v="0.31230000000000002"/>
    <n v="311.64150000000001"/>
    <n v="-5.390695978017003E-2"/>
    <n v="18651"/>
    <n v="3.4700840475992346E-2"/>
    <n v="9.9885330611007711E-3"/>
    <n v="0"/>
    <n v="0.9900114669388993"/>
    <n v="0.85542041095296995"/>
    <n v="0.14357747604218307"/>
    <n v="1.0021130048469154E-3"/>
    <x v="1"/>
    <n v="0"/>
    <x v="1"/>
    <n v="0"/>
    <n v="0"/>
    <x v="1"/>
    <n v="0"/>
    <x v="1"/>
    <x v="1"/>
    <n v="0"/>
    <x v="1"/>
    <x v="1"/>
    <x v="1"/>
    <n v="0"/>
    <x v="1"/>
    <x v="1"/>
    <x v="1"/>
    <x v="1"/>
    <x v="0"/>
    <x v="0"/>
    <x v="0"/>
    <x v="0"/>
    <x v="0"/>
    <x v="0"/>
    <x v="0"/>
    <x v="0"/>
    <x v="0"/>
    <m/>
    <x v="0"/>
    <x v="0"/>
    <x v="0"/>
    <x v="0"/>
    <x v="0"/>
    <m/>
    <m/>
    <x v="0"/>
    <s v="WYOMING ANALYTICAL LABS ROCK SPRINGS ID No BP W00840"/>
    <m/>
    <s v="7510-7927"/>
    <d v="2005-12-21T00:00:00"/>
  </r>
  <r>
    <x v="1"/>
    <s v="T17N R092W S09 fMESAVERDE"/>
    <n v="3515"/>
    <x v="0"/>
    <x v="2"/>
    <s v="BALDY BUTTE"/>
    <s v="NW SE"/>
    <n v="9"/>
    <n v="17"/>
    <n v="92"/>
    <n v="41.461930000000002"/>
    <n v="-107.7653"/>
    <s v="4900721525"/>
    <s v="MUDDY CREEK 09-02 PAD"/>
    <x v="0"/>
    <s v="MESAVERDE"/>
    <m/>
    <m/>
    <m/>
    <x v="0"/>
    <s v="8098"/>
    <m/>
    <n v="7996"/>
    <n v="8347"/>
    <x v="2"/>
    <d v="2001-01-01T00:00:00"/>
    <n v="8.59"/>
    <x v="1"/>
    <n v="7.75"/>
    <n v="1.32"/>
    <n v="2290"/>
    <n v="10.8"/>
    <x v="1"/>
    <n v="1849"/>
    <n v="3639"/>
    <m/>
    <x v="0"/>
    <n v="18"/>
    <n v="6892"/>
    <x v="0"/>
    <s v="BP AMERICA PRODUCTION CO"/>
    <n v="0.38672499999999999"/>
    <n v="0.10862280000000001"/>
    <n v="99.614999999999995"/>
    <n v="0.27626400000000001"/>
    <n v="100.3866118"/>
    <n v="52.160289999999996"/>
    <n v="59.643209999999996"/>
    <n v="0"/>
    <x v="1"/>
    <n v="0.37476000000000004"/>
    <n v="112.17825999999998"/>
    <n v="-5.5473174378006439E-2"/>
    <n v="7815.87"/>
    <n v="6.281466996920701E-2"/>
    <n v="3.8523563358276425E-3"/>
    <n v="1.082044687556633E-3"/>
    <n v="0.99506559897661573"/>
    <n v="0.46497681458065054"/>
    <n v="0.53168243115912128"/>
    <n v="3.3407542602283198E-3"/>
    <x v="0"/>
    <n v="8.1199999999999992"/>
    <x v="0"/>
    <m/>
    <m/>
    <x v="0"/>
    <n v="6640"/>
    <x v="0"/>
    <x v="0"/>
    <m/>
    <x v="0"/>
    <x v="0"/>
    <x v="0"/>
    <m/>
    <x v="0"/>
    <x v="0"/>
    <x v="0"/>
    <x v="0"/>
    <x v="0"/>
    <x v="0"/>
    <x v="0"/>
    <x v="0"/>
    <x v="0"/>
    <x v="0"/>
    <x v="0"/>
    <x v="0"/>
    <x v="0"/>
    <m/>
    <x v="0"/>
    <x v="0"/>
    <x v="0"/>
    <x v="0"/>
    <x v="0"/>
    <m/>
    <n v="20010101"/>
    <x v="0"/>
    <s v="BP AMERICA"/>
    <m/>
    <m/>
    <d v="2001-01-03T00:00:00"/>
  </r>
  <r>
    <x v="1"/>
    <s v="T17N R092W S08 fMESAVERDE"/>
    <m/>
    <x v="0"/>
    <x v="2"/>
    <s v="BALDY BUTTE"/>
    <s v="   SW"/>
    <n v="8"/>
    <n v="17"/>
    <n v="92"/>
    <n v="41.459378000000001"/>
    <n v="-107.791471"/>
    <s v="4900720769"/>
    <s v="1-C-8-1792"/>
    <x v="0"/>
    <s v="MESAVERDE"/>
    <m/>
    <m/>
    <m/>
    <x v="0"/>
    <m/>
    <m/>
    <n v="8997"/>
    <n v="8863"/>
    <x v="2"/>
    <d v="1982-05-12T00:00:00"/>
    <n v="7.3"/>
    <x v="0"/>
    <n v="144.36000000000001"/>
    <n v="53.46"/>
    <n v="3134.35"/>
    <n v="1000"/>
    <x v="1"/>
    <n v="4500"/>
    <n v="2806"/>
    <n v="0"/>
    <x v="1"/>
    <n v="30"/>
    <n v="11668"/>
    <x v="0"/>
    <s v="DEVON SFS OPERATING"/>
    <n v="7.203564000000001"/>
    <n v="4.3992234000000003"/>
    <n v="136.34422499999999"/>
    <n v="25.58"/>
    <n v="173.52701239999999"/>
    <n v="126.94499999999999"/>
    <n v="45.990339999999996"/>
    <n v="0"/>
    <x v="1"/>
    <n v="0.62460000000000004"/>
    <n v="173.55993999999998"/>
    <n v="-9.4868446573140677E-5"/>
    <n v="11668.17"/>
    <n v="7.2848286586904696E-6"/>
    <n v="4.1512637717722851E-2"/>
    <n v="2.5351807416929866E-2"/>
    <n v="0.93313555486534727"/>
    <n v="0.73141878246788983"/>
    <n v="0.26498246081440224"/>
    <n v="3.5987567177080157E-3"/>
    <x v="1"/>
    <n v="0"/>
    <x v="1"/>
    <n v="0"/>
    <n v="0.8"/>
    <x v="0"/>
    <n v="0"/>
    <x v="0"/>
    <x v="1"/>
    <m/>
    <x v="1"/>
    <x v="1"/>
    <x v="1"/>
    <n v="0"/>
    <x v="1"/>
    <x v="1"/>
    <x v="1"/>
    <x v="1"/>
    <x v="0"/>
    <x v="0"/>
    <x v="0"/>
    <x v="0"/>
    <x v="0"/>
    <x v="0"/>
    <x v="0"/>
    <x v="0"/>
    <x v="0"/>
    <m/>
    <x v="0"/>
    <x v="0"/>
    <x v="0"/>
    <x v="0"/>
    <x v="0"/>
    <m/>
    <n v="19820512"/>
    <x v="1"/>
    <m/>
    <m/>
    <m/>
    <m/>
  </r>
  <r>
    <x v="1"/>
    <s v="T17N R092W S05 fMESAVERDE"/>
    <n v="3513"/>
    <x v="0"/>
    <x v="2"/>
    <s v="COAL GULCH"/>
    <s v="NW SE"/>
    <n v="5"/>
    <n v="17"/>
    <n v="92"/>
    <n v="41.476739999999999"/>
    <n v="-107.78503000000001"/>
    <s v="4900721462"/>
    <s v="MUDDY CREEK 05-01 PAD"/>
    <x v="0"/>
    <s v="MESAVERDE"/>
    <m/>
    <m/>
    <m/>
    <x v="0"/>
    <s v="8623"/>
    <m/>
    <n v="8790"/>
    <m/>
    <x v="2"/>
    <d v="2001-01-01T00:00:00"/>
    <n v="7.84"/>
    <x v="1"/>
    <n v="7.54"/>
    <m/>
    <n v="2250"/>
    <n v="9.1999999999999993"/>
    <x v="1"/>
    <n v="950"/>
    <n v="3585"/>
    <m/>
    <x v="0"/>
    <n v="15"/>
    <n v="6568"/>
    <x v="0"/>
    <s v="BP AMERICA PRODUCTION CO"/>
    <n v="0.37624600000000002"/>
    <n v="0"/>
    <n v="97.875"/>
    <n v="0.23533599999999996"/>
    <n v="98.486581999999999"/>
    <n v="26.799499999999998"/>
    <n v="58.758149999999993"/>
    <n v="0"/>
    <x v="1"/>
    <n v="0.31230000000000002"/>
    <n v="85.869949999999989"/>
    <n v="6.8436045433963852E-2"/>
    <n v="6816.74"/>
    <n v="1.8583849966454319E-2"/>
    <n v="3.8202767560762746E-3"/>
    <n v="0"/>
    <n v="0.99617972324392379"/>
    <n v="0.31209404454061057"/>
    <n v="0.6842690603639574"/>
    <n v="3.6368950954321047E-3"/>
    <x v="0"/>
    <m/>
    <x v="0"/>
    <m/>
    <m/>
    <x v="0"/>
    <n v="8130"/>
    <x v="0"/>
    <x v="0"/>
    <m/>
    <x v="0"/>
    <x v="0"/>
    <x v="0"/>
    <m/>
    <x v="0"/>
    <x v="0"/>
    <x v="0"/>
    <x v="0"/>
    <x v="0"/>
    <x v="0"/>
    <x v="0"/>
    <x v="0"/>
    <x v="0"/>
    <x v="0"/>
    <x v="0"/>
    <x v="0"/>
    <x v="0"/>
    <m/>
    <x v="0"/>
    <x v="0"/>
    <x v="0"/>
    <x v="0"/>
    <x v="0"/>
    <m/>
    <n v="20010101"/>
    <x v="0"/>
    <s v="BP AMERICA"/>
    <m/>
    <m/>
    <d v="2001-01-03T00:00:00"/>
  </r>
  <r>
    <x v="1"/>
    <s v="T17N R092W S03 fMESAVERDE"/>
    <n v="3511"/>
    <x v="0"/>
    <x v="2"/>
    <s v="BALDY BUTTE"/>
    <s v="SE NW"/>
    <n v="3"/>
    <n v="17"/>
    <n v="92"/>
    <n v="41.480640000000001"/>
    <n v="-107.75139"/>
    <s v="4900721494"/>
    <s v="MUDDY CREEK 03-01"/>
    <x v="0"/>
    <s v="MESAVERDE"/>
    <m/>
    <m/>
    <m/>
    <x v="0"/>
    <s v="7740"/>
    <m/>
    <n v="8080"/>
    <n v="8023"/>
    <x v="2"/>
    <d v="2001-01-01T00:00:00"/>
    <n v="7.55"/>
    <x v="1"/>
    <n v="25.4"/>
    <n v="6.02"/>
    <n v="2720"/>
    <n v="30.8"/>
    <x v="1"/>
    <n v="2899"/>
    <n v="2965"/>
    <m/>
    <x v="0"/>
    <n v="18"/>
    <n v="9502"/>
    <x v="0"/>
    <s v="BP AMERICA PRODUCTION CO"/>
    <n v="1.26746"/>
    <n v="0.49538579999999999"/>
    <n v="118.32"/>
    <n v="0.78786400000000001"/>
    <n v="120.87070979999999"/>
    <n v="81.780789999999996"/>
    <n v="48.596349999999994"/>
    <n v="0"/>
    <x v="1"/>
    <n v="0.37476000000000004"/>
    <n v="130.75190000000001"/>
    <n v="-3.9269882018368688E-2"/>
    <n v="8664.2199999999993"/>
    <n v="-4.6117464172513535E-2"/>
    <n v="1.0486080557458597E-2"/>
    <n v="4.0984768007046157E-3"/>
    <n v="0.98541544264183689"/>
    <n v="0.62546540432682041"/>
    <n v="0.37166840405378426"/>
    <n v="2.8661916193952058E-3"/>
    <x v="0"/>
    <m/>
    <x v="0"/>
    <m/>
    <m/>
    <x v="0"/>
    <n v="12050"/>
    <x v="0"/>
    <x v="0"/>
    <m/>
    <x v="0"/>
    <x v="0"/>
    <x v="0"/>
    <m/>
    <x v="0"/>
    <x v="0"/>
    <x v="0"/>
    <x v="0"/>
    <x v="0"/>
    <x v="0"/>
    <x v="0"/>
    <x v="0"/>
    <x v="0"/>
    <x v="0"/>
    <x v="0"/>
    <x v="0"/>
    <x v="0"/>
    <m/>
    <x v="0"/>
    <x v="0"/>
    <x v="0"/>
    <x v="0"/>
    <x v="0"/>
    <m/>
    <n v="200111"/>
    <x v="0"/>
    <s v="BP AMERICA"/>
    <m/>
    <m/>
    <d v="2001-01-03T00:00:00"/>
  </r>
  <r>
    <x v="1"/>
    <s v="T17N R091W S25 fROBERTSON"/>
    <n v="2248"/>
    <x v="0"/>
    <x v="2"/>
    <m/>
    <s v="NE SW"/>
    <n v="25"/>
    <n v="17"/>
    <n v="91"/>
    <n v="41.416420000000002"/>
    <n v="-107.59614000000001"/>
    <s v="4900721786"/>
    <s v="P-1 DAD SU"/>
    <x v="0"/>
    <s v="MESAVERDE/ALMOND"/>
    <m/>
    <m/>
    <s v=""/>
    <x v="0"/>
    <m/>
    <m/>
    <n v="1403"/>
    <m/>
    <x v="2"/>
    <d v="1999-09-16T00:00:00"/>
    <n v="7.34"/>
    <x v="1"/>
    <n v="17"/>
    <n v="5"/>
    <n v="129"/>
    <n v="11"/>
    <x v="1"/>
    <n v="22"/>
    <n v="386"/>
    <n v="0"/>
    <x v="1"/>
    <n v="10"/>
    <n v="384"/>
    <x v="0"/>
    <s v="PETROLEUM DEVELOPMENT CORPORATION"/>
    <n v="0.84830000000000005"/>
    <n v="0.41144999999999998"/>
    <n v="5.6114999999999995"/>
    <n v="0.28137999999999996"/>
    <n v="7.1526300000000003"/>
    <n v="0.62061999999999995"/>
    <n v="6.3265399999999996"/>
    <n v="0"/>
    <x v="1"/>
    <n v="0.20820000000000002"/>
    <n v="7.1553599999999991"/>
    <n v="-1.9080248169021566E-4"/>
    <n v="580"/>
    <n v="0.2033195020746888"/>
    <n v="0.11859973184688709"/>
    <n v="5.7524295259226324E-2"/>
    <n v="0.82387597289388659"/>
    <n v="8.6734979092596323E-2"/>
    <n v="0.88416795241609092"/>
    <n v="2.9097068491312814E-2"/>
    <x v="0"/>
    <n v="3.19"/>
    <x v="0"/>
    <n v="297"/>
    <n v="18"/>
    <x v="0"/>
    <n v="659"/>
    <x v="0"/>
    <x v="0"/>
    <m/>
    <x v="0"/>
    <x v="0"/>
    <x v="0"/>
    <m/>
    <x v="0"/>
    <x v="0"/>
    <x v="0"/>
    <x v="0"/>
    <x v="12"/>
    <x v="0"/>
    <x v="0"/>
    <x v="0"/>
    <x v="0"/>
    <x v="0"/>
    <x v="0"/>
    <x v="0"/>
    <x v="0"/>
    <m/>
    <x v="0"/>
    <x v="0"/>
    <x v="0"/>
    <x v="0"/>
    <x v="0"/>
    <s v="RADIUM226 2.0+/-0.6 pCi per liter"/>
    <n v="19990916"/>
    <x v="0"/>
    <s v="WAMCO LABS WO No 5473"/>
    <m/>
    <m/>
    <d v="1999-09-22T00:00:00"/>
  </r>
  <r>
    <x v="1"/>
    <s v="T16N R119W S09 fNUGGET"/>
    <n v="839"/>
    <x v="0"/>
    <x v="6"/>
    <m/>
    <s v="SW-NE"/>
    <n v="9"/>
    <n v="16"/>
    <n v="119"/>
    <n v="41.57396"/>
    <n v="-110.071716"/>
    <s v="4904120210"/>
    <s v="32-9B PRU"/>
    <x v="0"/>
    <s v="NUGGET"/>
    <m/>
    <m/>
    <s v=""/>
    <x v="0"/>
    <m/>
    <m/>
    <m/>
    <m/>
    <x v="2"/>
    <d v="1988-01-25T00:00:00"/>
    <n v="7.3"/>
    <x v="1"/>
    <n v="570"/>
    <n v="63"/>
    <n v="6000"/>
    <n v="159"/>
    <x v="1"/>
    <n v="7700"/>
    <n v="262"/>
    <n v="0"/>
    <x v="1"/>
    <n v="3860"/>
    <n v="18614"/>
    <x v="0"/>
    <s v="CLEAR CREEK STORAGE COMPANY"/>
    <n v="28.443000000000001"/>
    <n v="5.1842699999999997"/>
    <n v="261"/>
    <n v="4.0672199999999998"/>
    <n v="298.69449000000003"/>
    <n v="217.21699999999998"/>
    <n v="4.2941799999999999"/>
    <n v="0"/>
    <x v="1"/>
    <n v="80.365200000000002"/>
    <n v="301.87637999999998"/>
    <n v="-5.2981091140833266E-3"/>
    <n v="18614"/>
    <n v="0"/>
    <n v="9.5224387969125232E-2"/>
    <n v="1.7356429976327983E-2"/>
    <n v="0.88741918205454673"/>
    <n v="0.7195561308903996"/>
    <n v="1.4224961886716675E-2"/>
    <n v="0.26621890722288377"/>
    <x v="1"/>
    <n v="0"/>
    <x v="1"/>
    <n v="17354"/>
    <n v="0.5"/>
    <x v="0"/>
    <n v="0.4"/>
    <x v="0"/>
    <x v="1"/>
    <m/>
    <x v="1"/>
    <x v="1"/>
    <x v="1"/>
    <n v="0"/>
    <x v="1"/>
    <x v="1"/>
    <x v="1"/>
    <x v="1"/>
    <x v="0"/>
    <x v="0"/>
    <x v="0"/>
    <x v="0"/>
    <x v="0"/>
    <x v="0"/>
    <x v="0"/>
    <x v="0"/>
    <x v="0"/>
    <m/>
    <x v="0"/>
    <x v="0"/>
    <x v="0"/>
    <x v="0"/>
    <x v="0"/>
    <m/>
    <n v="19880125"/>
    <x v="1"/>
    <m/>
    <m/>
    <m/>
    <m/>
  </r>
  <r>
    <x v="0"/>
    <s v="T16N R117W S33 fWEBER"/>
    <n v="49017396"/>
    <x v="0"/>
    <x v="6"/>
    <s v="LEROY"/>
    <s v="SW SE"/>
    <s v="33"/>
    <s v=" 16"/>
    <s v=" 117"/>
    <n v="41.317779999999999"/>
    <n v="-110.6104"/>
    <s v="4904105216"/>
    <s v="UNIT NO. 2"/>
    <x v="0"/>
    <s v="WEBER"/>
    <m/>
    <m/>
    <n v="101"/>
    <x v="3"/>
    <n v="4650"/>
    <n v="4751"/>
    <n v="3626"/>
    <m/>
    <x v="0"/>
    <d v="1950-11-22T00:00:00"/>
    <n v="6.5"/>
    <x v="2"/>
    <n v="526"/>
    <n v="446"/>
    <n v="3918"/>
    <n v="-3"/>
    <x v="0"/>
    <n v="4700"/>
    <n v="1405"/>
    <m/>
    <x v="0"/>
    <n v="3733"/>
    <n v="14013"/>
    <x v="0"/>
    <m/>
    <n v="26.247399999999999"/>
    <n v="36.701340000000002"/>
    <n v="170.43299999999999"/>
    <n v="0"/>
    <n v="233.38173999999998"/>
    <n v="132.58699999999999"/>
    <n v="23.027949999999997"/>
    <m/>
    <x v="0"/>
    <n v="77.721060000000008"/>
    <n v="233.33600999999999"/>
    <n v="9.7982131598791419E-5"/>
    <n v="14722"/>
    <n v="2.4673742822342092E-2"/>
    <n v="0.11246552536629473"/>
    <n v="0.15725883267474142"/>
    <n v="0.73027564195896388"/>
    <n v="0.56822348166491743"/>
    <n v="9.8690082169485965E-2"/>
    <n v="0.33308643616559663"/>
    <x v="0"/>
    <m/>
    <x v="0"/>
    <m/>
    <m/>
    <x v="0"/>
    <m/>
    <x v="0"/>
    <x v="0"/>
    <m/>
    <x v="0"/>
    <x v="0"/>
    <x v="0"/>
    <m/>
    <x v="0"/>
    <x v="0"/>
    <x v="0"/>
    <x v="0"/>
    <x v="0"/>
    <x v="0"/>
    <x v="0"/>
    <x v="0"/>
    <x v="0"/>
    <x v="0"/>
    <x v="0"/>
    <x v="0"/>
    <x v="0"/>
    <m/>
    <x v="0"/>
    <x v="0"/>
    <x v="0"/>
    <x v="0"/>
    <x v="0"/>
    <s v="DST NO. 1"/>
    <m/>
    <x v="0"/>
    <m/>
    <m/>
    <m/>
    <m/>
  </r>
  <r>
    <x v="0"/>
    <s v="T16N R117W S33 fWEBER"/>
    <n v="49017395"/>
    <x v="0"/>
    <x v="6"/>
    <s v="LEROY"/>
    <s v="SW SE"/>
    <s v="33"/>
    <s v=" 16"/>
    <s v=" 117"/>
    <n v="41.317779999999999"/>
    <n v="-110.6104"/>
    <s v="4904105216"/>
    <s v="UNIT NO. 2"/>
    <x v="0"/>
    <s v="WEBER"/>
    <m/>
    <m/>
    <n v="101"/>
    <x v="3"/>
    <n v="4650"/>
    <n v="4751"/>
    <n v="3626"/>
    <m/>
    <x v="0"/>
    <d v="1950-11-22T00:00:00"/>
    <n v="6.9000000953674316"/>
    <x v="2"/>
    <n v="1172"/>
    <n v="513"/>
    <n v="3842"/>
    <n v="-3"/>
    <x v="0"/>
    <n v="4860"/>
    <n v="3100"/>
    <m/>
    <x v="0"/>
    <n v="3839"/>
    <n v="15752"/>
    <x v="0"/>
    <m/>
    <n v="58.482799999999997"/>
    <n v="42.214770000000001"/>
    <n v="167.12699999999998"/>
    <n v="0"/>
    <n v="267.82456999999999"/>
    <n v="137.10059999999999"/>
    <n v="50.808999999999997"/>
    <m/>
    <x v="0"/>
    <n v="79.927980000000005"/>
    <n v="267.83758"/>
    <n v="-2.428769701202223E-5"/>
    <n v="17320"/>
    <n v="4.7411707789066282E-2"/>
    <n v="0.21836234069189395"/>
    <n v="0.15762097555127225"/>
    <n v="0.62401668375683372"/>
    <n v="0.51187962495778216"/>
    <n v="0.18970078806715621"/>
    <n v="0.29841958697506155"/>
    <x v="0"/>
    <m/>
    <x v="0"/>
    <m/>
    <m/>
    <x v="0"/>
    <m/>
    <x v="0"/>
    <x v="0"/>
    <m/>
    <x v="0"/>
    <x v="0"/>
    <x v="0"/>
    <m/>
    <x v="0"/>
    <x v="0"/>
    <x v="0"/>
    <x v="0"/>
    <x v="0"/>
    <x v="0"/>
    <x v="0"/>
    <x v="0"/>
    <x v="0"/>
    <x v="0"/>
    <x v="0"/>
    <x v="0"/>
    <x v="0"/>
    <m/>
    <x v="0"/>
    <x v="0"/>
    <x v="0"/>
    <x v="0"/>
    <x v="0"/>
    <s v="DST NO. 1"/>
    <m/>
    <x v="0"/>
    <m/>
    <m/>
    <m/>
    <m/>
  </r>
  <r>
    <x v="0"/>
    <s v="T16N R117W S33 fWEBER"/>
    <n v="49017387"/>
    <x v="0"/>
    <x v="6"/>
    <s v="LEROY"/>
    <s v="NW NW"/>
    <s v="33"/>
    <s v=" 16"/>
    <s v=" 117"/>
    <n v="41.329300000000003"/>
    <n v="-110.61901"/>
    <s v="4904105218"/>
    <s v="LE ROY UNIT NO. 3"/>
    <x v="0"/>
    <s v="WEBER"/>
    <n v="86"/>
    <m/>
    <n v="42"/>
    <x v="0"/>
    <n v="4385"/>
    <n v="4427"/>
    <n v="4450"/>
    <m/>
    <x v="0"/>
    <d v="1951-10-12T00:00:00"/>
    <n v="7"/>
    <x v="0"/>
    <n v="872"/>
    <n v="580"/>
    <n v="4750"/>
    <n v="-3"/>
    <x v="0"/>
    <n v="5500"/>
    <n v="3349"/>
    <m/>
    <x v="0"/>
    <n v="4226"/>
    <n v="17573"/>
    <x v="0"/>
    <m/>
    <n v="43.512799999999999"/>
    <n v="47.728200000000001"/>
    <n v="206.625"/>
    <n v="0"/>
    <n v="297.86599999999999"/>
    <n v="155.155"/>
    <n v="54.890109999999993"/>
    <m/>
    <x v="0"/>
    <n v="87.985320000000002"/>
    <n v="298.03043000000002"/>
    <n v="-2.7593721278048016E-4"/>
    <n v="19271"/>
    <n v="4.6086201281076974E-2"/>
    <n v="0.14608179516964004"/>
    <n v="0.16023379640509491"/>
    <n v="0.69368440842526502"/>
    <n v="0.52060120169608182"/>
    <n v="0.1841761930149213"/>
    <n v="0.2952226052889968"/>
    <x v="0"/>
    <m/>
    <x v="0"/>
    <m/>
    <m/>
    <x v="0"/>
    <m/>
    <x v="0"/>
    <x v="0"/>
    <m/>
    <x v="0"/>
    <x v="0"/>
    <x v="0"/>
    <m/>
    <x v="0"/>
    <x v="0"/>
    <x v="0"/>
    <x v="0"/>
    <x v="0"/>
    <x v="0"/>
    <x v="0"/>
    <x v="0"/>
    <x v="0"/>
    <x v="0"/>
    <x v="0"/>
    <x v="0"/>
    <x v="0"/>
    <m/>
    <x v="0"/>
    <x v="0"/>
    <x v="0"/>
    <x v="0"/>
    <x v="0"/>
    <s v="DST NO. 6"/>
    <m/>
    <x v="0"/>
    <m/>
    <m/>
    <m/>
    <m/>
  </r>
  <r>
    <x v="0"/>
    <s v="T16N R117W S33 fWEBER"/>
    <n v="49017389"/>
    <x v="0"/>
    <x v="6"/>
    <s v="LEROY"/>
    <s v="NW NW"/>
    <s v="33"/>
    <s v=" 16"/>
    <s v=" 117"/>
    <n v="41.329300000000003"/>
    <n v="-110.61901"/>
    <s v="4904105218"/>
    <s v="LE ROY UNIT NO. 3"/>
    <x v="0"/>
    <s v="WEBER"/>
    <n v="3"/>
    <n v="86"/>
    <n v="89"/>
    <x v="0"/>
    <n v="4210"/>
    <n v="4299"/>
    <n v="4450"/>
    <m/>
    <x v="0"/>
    <d v="1951-10-11T00:00:00"/>
    <n v="6.9000000953674316"/>
    <x v="0"/>
    <n v="820"/>
    <n v="568"/>
    <n v="4744"/>
    <n v="-3"/>
    <x v="0"/>
    <n v="5400"/>
    <n v="3540"/>
    <m/>
    <x v="0"/>
    <n v="4021"/>
    <n v="17297"/>
    <x v="0"/>
    <m/>
    <n v="40.917999999999999"/>
    <n v="46.740720000000003"/>
    <n v="206.36399999999998"/>
    <n v="0"/>
    <n v="294.02271999999999"/>
    <n v="152.334"/>
    <n v="58.020599999999995"/>
    <m/>
    <x v="0"/>
    <n v="83.717220000000012"/>
    <n v="294.07182"/>
    <n v="-8.3489977648848622E-5"/>
    <n v="19087"/>
    <n v="4.9197449428320141E-2"/>
    <n v="0.13916611614231716"/>
    <n v="0.15896975580662612"/>
    <n v="0.70186412805105669"/>
    <n v="0.51801631315778573"/>
    <n v="0.19730078182941838"/>
    <n v="0.28468290501279592"/>
    <x v="0"/>
    <m/>
    <x v="0"/>
    <m/>
    <m/>
    <x v="0"/>
    <m/>
    <x v="0"/>
    <x v="0"/>
    <m/>
    <x v="0"/>
    <x v="0"/>
    <x v="0"/>
    <m/>
    <x v="0"/>
    <x v="0"/>
    <x v="0"/>
    <x v="0"/>
    <x v="0"/>
    <x v="0"/>
    <x v="0"/>
    <x v="0"/>
    <x v="0"/>
    <x v="0"/>
    <x v="0"/>
    <x v="0"/>
    <x v="0"/>
    <m/>
    <x v="0"/>
    <x v="0"/>
    <x v="0"/>
    <x v="0"/>
    <x v="0"/>
    <s v="DST NO. 4"/>
    <m/>
    <x v="0"/>
    <m/>
    <m/>
    <m/>
    <m/>
  </r>
  <r>
    <x v="0"/>
    <s v="T16N R117W S33 fTHAYNES"/>
    <n v="49017385"/>
    <x v="0"/>
    <x v="6"/>
    <s v="LEROY"/>
    <s v="NW NW"/>
    <s v="33"/>
    <s v=" 16"/>
    <s v=" 117"/>
    <n v="41.329300000000003"/>
    <n v="-110.61901"/>
    <s v="4904105218"/>
    <s v="LE ROY UNIT NO. 3"/>
    <x v="0"/>
    <s v="THAYNES"/>
    <n v="-219"/>
    <s v="[1101]"/>
    <m/>
    <x v="2"/>
    <n v="2861"/>
    <m/>
    <n v="4450"/>
    <m/>
    <x v="5"/>
    <d v="1951-09-04T00:00:00"/>
    <n v="6.8000001907348633"/>
    <x v="2"/>
    <n v="486"/>
    <n v="160"/>
    <n v="5907"/>
    <n v="-3"/>
    <x v="0"/>
    <n v="4250"/>
    <n v="2560"/>
    <m/>
    <x v="0"/>
    <n v="6362"/>
    <n v="18422"/>
    <x v="0"/>
    <m/>
    <n v="24.2514"/>
    <n v="13.166399999999999"/>
    <n v="256.9545"/>
    <n v="0"/>
    <n v="294.3723"/>
    <n v="119.8925"/>
    <n v="41.958399999999997"/>
    <m/>
    <x v="0"/>
    <n v="132.45684"/>
    <n v="294.30773999999997"/>
    <n v="1.0966908271601768E-4"/>
    <n v="19719"/>
    <n v="3.4005401012034295E-2"/>
    <n v="8.2383430777963826E-2"/>
    <n v="4.4727034439041989E-2"/>
    <n v="0.87288953478299414"/>
    <n v="0.4073712094693806"/>
    <n v="0.14256641704360207"/>
    <n v="0.45006237348701744"/>
    <x v="0"/>
    <m/>
    <x v="0"/>
    <m/>
    <m/>
    <x v="0"/>
    <m/>
    <x v="0"/>
    <x v="0"/>
    <m/>
    <x v="0"/>
    <x v="0"/>
    <x v="0"/>
    <m/>
    <x v="0"/>
    <x v="0"/>
    <x v="0"/>
    <x v="0"/>
    <x v="0"/>
    <x v="0"/>
    <x v="0"/>
    <x v="0"/>
    <x v="0"/>
    <x v="0"/>
    <x v="0"/>
    <x v="0"/>
    <x v="0"/>
    <m/>
    <x v="0"/>
    <x v="0"/>
    <x v="0"/>
    <x v="0"/>
    <x v="0"/>
    <s v="WATER FLOW"/>
    <m/>
    <x v="0"/>
    <m/>
    <m/>
    <m/>
    <m/>
  </r>
  <r>
    <x v="0"/>
    <s v="T16N R117W S33 fTHAYNES"/>
    <n v="49017392"/>
    <x v="0"/>
    <x v="6"/>
    <s v="LEROY"/>
    <s v="NW NW"/>
    <s v="33"/>
    <s v=" 16"/>
    <s v=" 117"/>
    <n v="41.329300000000003"/>
    <n v="-110.61901"/>
    <s v="4904105218"/>
    <s v="LE ROY UNIT NO. 3"/>
    <x v="0"/>
    <s v="THAYNES"/>
    <m/>
    <n v="-219"/>
    <n v="326"/>
    <x v="7"/>
    <n v="2754"/>
    <n v="3080"/>
    <n v="4450"/>
    <m/>
    <x v="5"/>
    <d v="1970-08-14T00:00:00"/>
    <n v="8"/>
    <x v="0"/>
    <n v="1000"/>
    <n v="763"/>
    <n v="5560"/>
    <n v="580"/>
    <x v="1"/>
    <n v="7200"/>
    <n v="2477"/>
    <m/>
    <x v="0"/>
    <n v="6041"/>
    <n v="22364"/>
    <x v="0"/>
    <s v="WEXPRO COMPANY"/>
    <n v="49.9"/>
    <n v="62.787269999999999"/>
    <n v="241.86"/>
    <n v="14.836399999999999"/>
    <n v="369.38367"/>
    <n v="203.11199999999999"/>
    <n v="40.598029999999994"/>
    <m/>
    <x v="0"/>
    <n v="125.77362000000001"/>
    <n v="369.48365000000001"/>
    <n v="-1.3531522817928444E-4"/>
    <n v="23621"/>
    <n v="2.7335000543655539E-2"/>
    <n v="0.13508989176484168"/>
    <n v="0.16997846710440664"/>
    <n v="0.69493164113075168"/>
    <n v="0.54971850581209747"/>
    <n v="0.10987774425201222"/>
    <n v="0.34040374993589029"/>
    <x v="1"/>
    <n v="0"/>
    <x v="1"/>
    <n v="19505"/>
    <n v="0.4"/>
    <x v="0"/>
    <n v="0.3"/>
    <x v="0"/>
    <x v="1"/>
    <m/>
    <x v="1"/>
    <x v="1"/>
    <x v="1"/>
    <n v="0"/>
    <x v="1"/>
    <x v="1"/>
    <x v="1"/>
    <x v="1"/>
    <x v="0"/>
    <x v="0"/>
    <x v="0"/>
    <x v="0"/>
    <x v="0"/>
    <x v="0"/>
    <x v="0"/>
    <x v="0"/>
    <x v="0"/>
    <m/>
    <x v="0"/>
    <x v="0"/>
    <x v="0"/>
    <x v="0"/>
    <x v="0"/>
    <s v="FLOWLINE SAMPLE"/>
    <n v="19700807"/>
    <x v="1"/>
    <m/>
    <m/>
    <m/>
    <m/>
  </r>
  <r>
    <x v="1"/>
    <s v="T16N R117W S33 fTHAYNES"/>
    <n v="577"/>
    <x v="0"/>
    <x v="6"/>
    <s v="LEROY"/>
    <s v="SW SE"/>
    <n v="33"/>
    <n v="16"/>
    <n v="117"/>
    <n v="41.317779999999999"/>
    <n v="-110.6104"/>
    <s v="4904105216"/>
    <s v="UNIT NO. 2"/>
    <x v="0"/>
    <s v="THAYNES"/>
    <m/>
    <m/>
    <s v=""/>
    <x v="0"/>
    <m/>
    <m/>
    <n v="3626"/>
    <m/>
    <x v="2"/>
    <d v="1950-09-21T00:00:00"/>
    <n v="7.8"/>
    <x v="1"/>
    <n v="929"/>
    <n v="460"/>
    <n v="7698"/>
    <n v="0"/>
    <x v="1"/>
    <n v="11400"/>
    <n v="465"/>
    <n v="0"/>
    <x v="1"/>
    <n v="4324"/>
    <n v="25758"/>
    <x v="0"/>
    <s v="WEXPRO COMPANY"/>
    <n v="46.357100000000003"/>
    <n v="37.853400000000001"/>
    <n v="334.863"/>
    <n v="0"/>
    <n v="419.07349999999997"/>
    <n v="321.59399999999999"/>
    <n v="7.6213499999999996"/>
    <n v="0"/>
    <x v="1"/>
    <n v="90.025680000000008"/>
    <n v="419.24103000000002"/>
    <n v="-1.9984146046002105E-4"/>
    <n v="25276"/>
    <n v="-9.4446839361993964E-3"/>
    <n v="0.11061806580468583"/>
    <n v="9.0326398591177928E-2"/>
    <n v="0.79905553560413634"/>
    <n v="0.76708617951825941"/>
    <n v="1.8178922039190675E-2"/>
    <n v="0.21473489844254987"/>
    <x v="1"/>
    <n v="0"/>
    <x v="1"/>
    <n v="0"/>
    <n v="0"/>
    <x v="0"/>
    <n v="0"/>
    <x v="0"/>
    <x v="1"/>
    <m/>
    <x v="1"/>
    <x v="1"/>
    <x v="1"/>
    <n v="0"/>
    <x v="1"/>
    <x v="1"/>
    <x v="1"/>
    <x v="1"/>
    <x v="0"/>
    <x v="0"/>
    <x v="0"/>
    <x v="0"/>
    <x v="0"/>
    <x v="0"/>
    <x v="0"/>
    <x v="0"/>
    <x v="0"/>
    <m/>
    <x v="0"/>
    <x v="0"/>
    <x v="0"/>
    <x v="0"/>
    <x v="0"/>
    <m/>
    <n v="19500921"/>
    <x v="1"/>
    <m/>
    <m/>
    <m/>
    <m/>
  </r>
  <r>
    <x v="0"/>
    <s v="T16N R117W S33 fPHOSPHORIA"/>
    <n v="49017390"/>
    <x v="0"/>
    <x v="6"/>
    <s v="LEROY"/>
    <s v="NW NW"/>
    <s v="33"/>
    <s v=" 16"/>
    <s v=" 117"/>
    <n v="41.329300000000003"/>
    <n v="-110.61901"/>
    <s v="4904105218"/>
    <s v="LE ROY UNIT NO. 3"/>
    <x v="0"/>
    <s v="PHOSPHORIA"/>
    <n v="117"/>
    <n v="3"/>
    <n v="117"/>
    <x v="0"/>
    <n v="4090"/>
    <n v="4207"/>
    <n v="4450"/>
    <m/>
    <x v="0"/>
    <d v="1951-10-05T00:00:00"/>
    <n v="6.8000001907348633"/>
    <x v="0"/>
    <n v="612"/>
    <n v="530"/>
    <n v="4666"/>
    <n v="-3"/>
    <x v="0"/>
    <n v="5500"/>
    <n v="3250"/>
    <m/>
    <x v="0"/>
    <n v="3302"/>
    <n v="16211"/>
    <x v="0"/>
    <m/>
    <n v="30.538799999999998"/>
    <n v="43.613700000000001"/>
    <n v="202.97099999999998"/>
    <n v="0"/>
    <n v="277.12349999999998"/>
    <n v="155.155"/>
    <n v="53.267499999999998"/>
    <m/>
    <x v="0"/>
    <n v="68.747640000000004"/>
    <n v="277.17014"/>
    <n v="-8.414312673698527E-5"/>
    <n v="17854"/>
    <n v="4.8231322471745192E-2"/>
    <n v="0.11019924329766331"/>
    <n v="0.1573800128823431"/>
    <n v="0.73242074381999356"/>
    <n v="0.55978252202780576"/>
    <n v="0.19218340041968443"/>
    <n v="0.24803407755250981"/>
    <x v="0"/>
    <m/>
    <x v="0"/>
    <m/>
    <m/>
    <x v="0"/>
    <m/>
    <x v="0"/>
    <x v="0"/>
    <m/>
    <x v="0"/>
    <x v="0"/>
    <x v="0"/>
    <m/>
    <x v="0"/>
    <x v="0"/>
    <x v="0"/>
    <x v="0"/>
    <x v="0"/>
    <x v="0"/>
    <x v="0"/>
    <x v="0"/>
    <x v="0"/>
    <x v="0"/>
    <x v="0"/>
    <x v="0"/>
    <x v="0"/>
    <m/>
    <x v="0"/>
    <x v="0"/>
    <x v="0"/>
    <x v="0"/>
    <x v="0"/>
    <s v="DST NO. 3"/>
    <m/>
    <x v="0"/>
    <m/>
    <m/>
    <m/>
    <m/>
  </r>
  <r>
    <x v="1"/>
    <s v="T16N R117W S33 fNUGGET"/>
    <n v="580"/>
    <x v="0"/>
    <x v="6"/>
    <m/>
    <s v="NW NW"/>
    <n v="33"/>
    <n v="16"/>
    <n v="117"/>
    <n v="41.329300000000003"/>
    <n v="-110.61901"/>
    <s v="4904105218"/>
    <s v="LE ROY UNIT NO. 3"/>
    <x v="0"/>
    <s v="NUGGET"/>
    <m/>
    <m/>
    <s v=""/>
    <x v="0"/>
    <m/>
    <m/>
    <n v="4450"/>
    <m/>
    <x v="2"/>
    <d v="1951-03-08T00:00:00"/>
    <n v="7.9"/>
    <x v="1"/>
    <n v="1044"/>
    <n v="89"/>
    <n v="6624"/>
    <n v="0"/>
    <x v="1"/>
    <n v="9400"/>
    <n v="74"/>
    <n v="12"/>
    <x v="1"/>
    <n v="3884"/>
    <n v="21454"/>
    <x v="0"/>
    <s v="WEXPRO COMPANY"/>
    <n v="52.095599999999997"/>
    <n v="7.3238099999999999"/>
    <n v="288.14400000000001"/>
    <n v="0"/>
    <n v="347.56340999999998"/>
    <n v="265.17399999999998"/>
    <n v="1.2128599999999998"/>
    <n v="0.39995999999999998"/>
    <x v="1"/>
    <n v="80.864880000000014"/>
    <n v="347.65170000000001"/>
    <n v="-1.2699666438496866E-4"/>
    <n v="21127"/>
    <n v="-7.6794814588666306E-3"/>
    <n v="0.14988804488942031"/>
    <n v="2.107186714504844E-2"/>
    <n v="0.8290400879655313"/>
    <n v="0.76275766809136836"/>
    <n v="3.4887216141902939E-3"/>
    <n v="0.23260314849603789"/>
    <x v="1"/>
    <n v="0"/>
    <x v="1"/>
    <n v="0"/>
    <n v="0"/>
    <x v="0"/>
    <n v="0"/>
    <x v="0"/>
    <x v="1"/>
    <m/>
    <x v="1"/>
    <x v="1"/>
    <x v="1"/>
    <n v="0"/>
    <x v="1"/>
    <x v="1"/>
    <x v="1"/>
    <x v="1"/>
    <x v="0"/>
    <x v="0"/>
    <x v="0"/>
    <x v="0"/>
    <x v="0"/>
    <x v="0"/>
    <x v="0"/>
    <x v="0"/>
    <x v="0"/>
    <m/>
    <x v="0"/>
    <x v="0"/>
    <x v="0"/>
    <x v="0"/>
    <x v="0"/>
    <s v="ABOVE TESTER"/>
    <n v="19510308"/>
    <x v="1"/>
    <m/>
    <m/>
    <m/>
    <m/>
  </r>
  <r>
    <x v="0"/>
    <s v="T16N R117W S33 fDINWOODY"/>
    <n v="49017391"/>
    <x v="0"/>
    <x v="6"/>
    <s v="LEROY"/>
    <s v="NW NW"/>
    <s v="33"/>
    <s v=" 16"/>
    <s v=" 117"/>
    <n v="41.329300000000003"/>
    <n v="-110.61901"/>
    <s v="4904105218"/>
    <s v="LE ROY UNIT NO. 3"/>
    <x v="0"/>
    <s v="DINWOODY"/>
    <s v="[1101]"/>
    <n v="117"/>
    <n v="11"/>
    <x v="0"/>
    <n v="3962"/>
    <n v="3973"/>
    <n v="4450"/>
    <m/>
    <x v="0"/>
    <d v="1951-10-05T00:00:00"/>
    <n v="6.8000001907348633"/>
    <x v="0"/>
    <n v="172"/>
    <n v="874"/>
    <n v="4834"/>
    <n v="-3"/>
    <x v="0"/>
    <n v="5400"/>
    <n v="3800"/>
    <m/>
    <x v="0"/>
    <n v="3658"/>
    <n v="16809"/>
    <x v="0"/>
    <m/>
    <n v="8.5828000000000007"/>
    <n v="71.921459999999996"/>
    <n v="210.279"/>
    <n v="0"/>
    <n v="290.78325999999998"/>
    <n v="152.334"/>
    <n v="62.281999999999996"/>
    <m/>
    <x v="0"/>
    <n v="76.159560000000013"/>
    <n v="290.77555999999998"/>
    <n v="1.3240277225955955E-5"/>
    <n v="18732"/>
    <n v="5.4106524858613995E-2"/>
    <n v="2.951614202275606E-2"/>
    <n v="0.24733700282471557"/>
    <n v="0.72314685515252841"/>
    <n v="0.5238885964143617"/>
    <n v="0.21419269212309314"/>
    <n v="0.26191871146254525"/>
    <x v="0"/>
    <m/>
    <x v="0"/>
    <m/>
    <m/>
    <x v="0"/>
    <m/>
    <x v="0"/>
    <x v="0"/>
    <m/>
    <x v="0"/>
    <x v="0"/>
    <x v="0"/>
    <m/>
    <x v="0"/>
    <x v="0"/>
    <x v="0"/>
    <x v="0"/>
    <x v="0"/>
    <x v="0"/>
    <x v="0"/>
    <x v="0"/>
    <x v="0"/>
    <x v="0"/>
    <x v="0"/>
    <x v="0"/>
    <x v="0"/>
    <m/>
    <x v="0"/>
    <x v="0"/>
    <x v="0"/>
    <x v="0"/>
    <x v="0"/>
    <s v="DST NO. 2"/>
    <m/>
    <x v="0"/>
    <m/>
    <m/>
    <m/>
    <m/>
  </r>
  <r>
    <x v="0"/>
    <s v="T16N R117W S32 fWEBER"/>
    <n v="49017404"/>
    <x v="0"/>
    <x v="6"/>
    <s v="LEROY"/>
    <s v="NE NE"/>
    <s v="32"/>
    <s v=" 16"/>
    <s v=" 117"/>
    <n v="41.316929999999999"/>
    <n v="-110.63675000000001"/>
    <s v="4904105215"/>
    <s v="UNIT NO. 1"/>
    <x v="0"/>
    <s v="WEBER"/>
    <n v="87"/>
    <n v="393"/>
    <n v="99"/>
    <x v="0"/>
    <n v="4967"/>
    <n v="5066"/>
    <n v="6201"/>
    <m/>
    <x v="0"/>
    <d v="1949-10-24T00:00:00"/>
    <n v="7.1999998092651367"/>
    <x v="0"/>
    <n v="958"/>
    <n v="504"/>
    <n v="5249"/>
    <n v="-3"/>
    <x v="0"/>
    <n v="5858"/>
    <n v="2830"/>
    <m/>
    <x v="0"/>
    <n v="5091"/>
    <n v="19051"/>
    <x v="0"/>
    <m/>
    <n v="47.804200000000002"/>
    <n v="41.474159999999998"/>
    <n v="228.33149999999998"/>
    <n v="0"/>
    <n v="317.60985999999997"/>
    <n v="165.25417999999999"/>
    <n v="46.383699999999997"/>
    <m/>
    <x v="0"/>
    <n v="105.99462000000001"/>
    <n v="317.63249999999999"/>
    <n v="-3.563994063623839E-5"/>
    <n v="20484"/>
    <n v="3.6246363981282406E-2"/>
    <n v="0.1505123298124309"/>
    <n v="0.13058209213026323"/>
    <n v="0.71890557805730593"/>
    <n v="0.5202684863796998"/>
    <n v="0.1460294522758219"/>
    <n v="0.33370206134447833"/>
    <x v="0"/>
    <m/>
    <x v="0"/>
    <m/>
    <m/>
    <x v="0"/>
    <m/>
    <x v="0"/>
    <x v="0"/>
    <m/>
    <x v="0"/>
    <x v="0"/>
    <x v="0"/>
    <m/>
    <x v="0"/>
    <x v="0"/>
    <x v="0"/>
    <x v="0"/>
    <x v="0"/>
    <x v="0"/>
    <x v="0"/>
    <x v="0"/>
    <x v="0"/>
    <x v="0"/>
    <x v="0"/>
    <x v="0"/>
    <x v="0"/>
    <m/>
    <x v="0"/>
    <x v="0"/>
    <x v="0"/>
    <x v="0"/>
    <x v="0"/>
    <s v="DST NO. 3"/>
    <m/>
    <x v="0"/>
    <m/>
    <m/>
    <m/>
    <m/>
  </r>
  <r>
    <x v="0"/>
    <s v="T16N R117W S32 fWEBER"/>
    <n v="49017402"/>
    <x v="0"/>
    <x v="6"/>
    <s v="LEROY"/>
    <s v="NE NE"/>
    <s v="32"/>
    <s v=" 16"/>
    <s v=" 117"/>
    <n v="41.316929999999999"/>
    <n v="-110.63675000000001"/>
    <s v="4904105215"/>
    <s v="UNIT NO. 1"/>
    <x v="0"/>
    <s v="WEBER"/>
    <n v="1033"/>
    <n v="87"/>
    <n v="112"/>
    <x v="3"/>
    <n v="4768"/>
    <n v="4880"/>
    <n v="6201"/>
    <m/>
    <x v="0"/>
    <d v="1949-10-17T00:00:00"/>
    <n v="7"/>
    <x v="2"/>
    <n v="1049"/>
    <n v="565"/>
    <n v="4637"/>
    <n v="-3"/>
    <x v="0"/>
    <n v="5252"/>
    <n v="3290"/>
    <m/>
    <x v="0"/>
    <n v="4727"/>
    <n v="18846"/>
    <x v="0"/>
    <m/>
    <n v="52.345100000000002"/>
    <n v="46.493850000000002"/>
    <n v="201.70949999999999"/>
    <n v="0"/>
    <n v="300.54845"/>
    <n v="148.15891999999999"/>
    <n v="53.923099999999991"/>
    <m/>
    <x v="0"/>
    <n v="98.416140000000013"/>
    <n v="300.49815999999998"/>
    <n v="8.3670715653846138E-5"/>
    <n v="19514"/>
    <n v="1.7413972888425444E-2"/>
    <n v="0.17416526353737644"/>
    <n v="0.15469668867032921"/>
    <n v="0.67113804779229436"/>
    <n v="0.49304435008853298"/>
    <n v="0.17944569111504707"/>
    <n v="0.32750995879641998"/>
    <x v="0"/>
    <m/>
    <x v="0"/>
    <m/>
    <m/>
    <x v="0"/>
    <m/>
    <x v="0"/>
    <x v="0"/>
    <m/>
    <x v="0"/>
    <x v="0"/>
    <x v="0"/>
    <m/>
    <x v="0"/>
    <x v="0"/>
    <x v="0"/>
    <x v="0"/>
    <x v="0"/>
    <x v="0"/>
    <x v="0"/>
    <x v="0"/>
    <x v="0"/>
    <x v="0"/>
    <x v="0"/>
    <x v="0"/>
    <x v="0"/>
    <m/>
    <x v="0"/>
    <x v="0"/>
    <x v="0"/>
    <x v="0"/>
    <x v="0"/>
    <s v="DST #2"/>
    <m/>
    <x v="0"/>
    <m/>
    <m/>
    <m/>
    <m/>
  </r>
  <r>
    <x v="1"/>
    <s v="T16N R117W S32 fNUGGET"/>
    <n v="575"/>
    <x v="0"/>
    <x v="6"/>
    <m/>
    <s v="NE NE"/>
    <n v="32"/>
    <n v="16"/>
    <n v="117"/>
    <n v="41.316929999999999"/>
    <n v="-110.63675000000001"/>
    <s v="4904105215"/>
    <s v="1 UNIT"/>
    <x v="0"/>
    <s v="NUGGET"/>
    <m/>
    <m/>
    <s v=""/>
    <x v="0"/>
    <m/>
    <m/>
    <n v="6201"/>
    <m/>
    <x v="2"/>
    <d v="1949-08-29T00:00:00"/>
    <n v="7.6"/>
    <x v="1"/>
    <n v="1065"/>
    <n v="381"/>
    <n v="8245"/>
    <n v="0"/>
    <x v="1"/>
    <n v="12120"/>
    <n v="559"/>
    <n v="14"/>
    <x v="1"/>
    <n v="4398"/>
    <n v="27544"/>
    <x v="0"/>
    <s v="WEXPRO COMPANY"/>
    <n v="53.143500000000003"/>
    <n v="31.35249"/>
    <n v="358.65750000000003"/>
    <n v="0"/>
    <n v="443.15348999999998"/>
    <n v="341.90519999999998"/>
    <n v="9.1620099999999987"/>
    <n v="0.46661999999999998"/>
    <x v="1"/>
    <n v="91.566360000000003"/>
    <n v="443.10019"/>
    <n v="6.0140793999274346E-5"/>
    <n v="26782"/>
    <n v="-1.4026433015499024E-2"/>
    <n v="0.11992120382488697"/>
    <n v="7.0748602250655865E-2"/>
    <n v="0.80933019392445715"/>
    <n v="0.77162052221191779"/>
    <n v="2.0677061772417654E-2"/>
    <n v="0.20664933589850187"/>
    <x v="1"/>
    <n v="0"/>
    <x v="1"/>
    <n v="0"/>
    <n v="0"/>
    <x v="0"/>
    <n v="0"/>
    <x v="0"/>
    <x v="1"/>
    <m/>
    <x v="1"/>
    <x v="1"/>
    <x v="1"/>
    <n v="0"/>
    <x v="1"/>
    <x v="1"/>
    <x v="1"/>
    <x v="1"/>
    <x v="0"/>
    <x v="0"/>
    <x v="0"/>
    <x v="0"/>
    <x v="0"/>
    <x v="0"/>
    <x v="0"/>
    <x v="0"/>
    <x v="0"/>
    <m/>
    <x v="0"/>
    <x v="0"/>
    <x v="0"/>
    <x v="0"/>
    <x v="0"/>
    <m/>
    <n v="19490829"/>
    <x v="1"/>
    <m/>
    <m/>
    <m/>
    <m/>
  </r>
  <r>
    <x v="0"/>
    <s v="T16N R117W S32 fMADISON"/>
    <n v="49017406"/>
    <x v="0"/>
    <x v="6"/>
    <s v="LEROY"/>
    <s v="NE NE"/>
    <s v="32"/>
    <s v=" 16"/>
    <s v=" 117"/>
    <n v="41.316929999999999"/>
    <n v="-110.63675000000001"/>
    <s v="4904105215"/>
    <s v="UNIT NO. 1"/>
    <x v="0"/>
    <s v="MADISON"/>
    <n v="209"/>
    <m/>
    <n v="102"/>
    <x v="0"/>
    <n v="5778"/>
    <n v="5880"/>
    <n v="6201"/>
    <m/>
    <x v="0"/>
    <d v="1949-11-17T00:00:00"/>
    <n v="7.1999998092651367"/>
    <x v="0"/>
    <n v="816"/>
    <n v="337"/>
    <n v="6438"/>
    <n v="-3"/>
    <x v="0"/>
    <n v="8181"/>
    <n v="2270"/>
    <m/>
    <x v="0"/>
    <n v="3863"/>
    <n v="20751"/>
    <x v="0"/>
    <m/>
    <n v="40.718400000000003"/>
    <n v="27.731730000000002"/>
    <n v="280.053"/>
    <n v="0"/>
    <n v="348.50313"/>
    <n v="230.78601"/>
    <n v="37.205299999999994"/>
    <m/>
    <x v="0"/>
    <n v="80.427660000000003"/>
    <n v="348.41897"/>
    <n v="1.2075955117508417E-4"/>
    <n v="21899"/>
    <n v="2.6916764361078545E-2"/>
    <n v="0.11683797502765614"/>
    <n v="7.9573833382787701E-2"/>
    <n v="0.80358819158955619"/>
    <n v="0.66238072513675128"/>
    <n v="0.10678322136133975"/>
    <n v="0.23083605350190894"/>
    <x v="0"/>
    <m/>
    <x v="0"/>
    <m/>
    <m/>
    <x v="0"/>
    <m/>
    <x v="0"/>
    <x v="0"/>
    <m/>
    <x v="0"/>
    <x v="0"/>
    <x v="0"/>
    <m/>
    <x v="0"/>
    <x v="0"/>
    <x v="0"/>
    <x v="0"/>
    <x v="0"/>
    <x v="0"/>
    <x v="0"/>
    <x v="0"/>
    <x v="0"/>
    <x v="0"/>
    <x v="0"/>
    <x v="0"/>
    <x v="0"/>
    <m/>
    <x v="0"/>
    <x v="0"/>
    <x v="0"/>
    <x v="0"/>
    <x v="0"/>
    <s v="DST NO. 5"/>
    <m/>
    <x v="0"/>
    <m/>
    <m/>
    <m/>
    <m/>
  </r>
  <r>
    <x v="0"/>
    <s v="T16N R117W S32 fANKAREH"/>
    <n v="49004846"/>
    <x v="0"/>
    <x v="6"/>
    <s v="LEROY"/>
    <s v="NE NE"/>
    <s v="32"/>
    <s v=" 16"/>
    <s v=" 117"/>
    <n v="41.316929999999999"/>
    <n v="-110.63675000000001"/>
    <s v="4904105215"/>
    <s v="UNIT NO. 1"/>
    <x v="0"/>
    <s v="ANKAREH"/>
    <m/>
    <n v="1033"/>
    <n v="109"/>
    <x v="0"/>
    <n v="3626"/>
    <n v="3735"/>
    <n v="6201"/>
    <m/>
    <x v="0"/>
    <d v="1949-09-30T00:00:00"/>
    <n v="7"/>
    <x v="0"/>
    <n v="1001"/>
    <n v="893"/>
    <n v="6342"/>
    <n v="0"/>
    <x v="1"/>
    <n v="8888"/>
    <n v="1560"/>
    <n v="0"/>
    <x v="1"/>
    <n v="5904"/>
    <n v="23795"/>
    <x v="0"/>
    <s v="WEXPRO COMPANY"/>
    <n v="49.9499"/>
    <n v="73.484970000000004"/>
    <n v="275.87699999999995"/>
    <n v="0"/>
    <n v="399.31186999999994"/>
    <n v="250.73048"/>
    <n v="25.568399999999997"/>
    <m/>
    <x v="0"/>
    <n v="122.92128000000001"/>
    <n v="399.22016000000002"/>
    <n v="1.1484824221756128E-4"/>
    <n v="24588"/>
    <n v="1.6390054357935637E-2"/>
    <n v="0.12508994536025189"/>
    <n v="0.18402901471473918"/>
    <n v="0.69088103992500893"/>
    <n v="0.62805064754244877"/>
    <n v="6.4045863816095852E-2"/>
    <n v="0.30790348864145539"/>
    <x v="1"/>
    <n v="0"/>
    <x v="1"/>
    <n v="0"/>
    <n v="0"/>
    <x v="0"/>
    <n v="0"/>
    <x v="0"/>
    <x v="1"/>
    <m/>
    <x v="1"/>
    <x v="1"/>
    <x v="1"/>
    <n v="0"/>
    <x v="1"/>
    <x v="1"/>
    <x v="1"/>
    <x v="1"/>
    <x v="0"/>
    <x v="0"/>
    <x v="0"/>
    <x v="0"/>
    <x v="0"/>
    <x v="0"/>
    <x v="0"/>
    <x v="0"/>
    <x v="0"/>
    <m/>
    <x v="0"/>
    <x v="0"/>
    <x v="0"/>
    <x v="0"/>
    <x v="0"/>
    <s v="DST NO. 1; WOGCC lists this sample as Thaynes"/>
    <n v="19490930"/>
    <x v="1"/>
    <m/>
    <m/>
    <m/>
    <m/>
  </r>
  <r>
    <x v="0"/>
    <s v="T16N R117W S32 fAMSDEN"/>
    <n v="49017405"/>
    <x v="0"/>
    <x v="6"/>
    <s v="LEROY"/>
    <s v="NE NE"/>
    <s v="32"/>
    <s v=" 16"/>
    <s v=" 117"/>
    <n v="41.316929999999999"/>
    <n v="-110.63675000000001"/>
    <s v="4904105215"/>
    <s v="UNIT NO. 1"/>
    <x v="0"/>
    <s v="AMSDEN"/>
    <n v="393"/>
    <n v="209"/>
    <n v="110"/>
    <x v="0"/>
    <n v="5459"/>
    <n v="5569"/>
    <n v="6201"/>
    <m/>
    <x v="0"/>
    <d v="1949-10-28T00:00:00"/>
    <n v="7"/>
    <x v="0"/>
    <n v="1143"/>
    <n v="231"/>
    <n v="7683"/>
    <n v="-3"/>
    <x v="0"/>
    <n v="10200"/>
    <n v="2000"/>
    <m/>
    <x v="0"/>
    <n v="4314"/>
    <n v="24554"/>
    <x v="0"/>
    <m/>
    <n v="57.035699999999999"/>
    <n v="19.008990000000001"/>
    <n v="334.21049999999997"/>
    <n v="0"/>
    <n v="410.25518999999997"/>
    <n v="287.74199999999996"/>
    <n v="32.78"/>
    <m/>
    <x v="0"/>
    <n v="89.817480000000003"/>
    <n v="410.33947999999992"/>
    <n v="-1.0271819094310366E-4"/>
    <n v="25565"/>
    <n v="2.0171990662223908E-2"/>
    <n v="0.13902493226228291"/>
    <n v="4.6334550941329961E-2"/>
    <n v="0.81464051679638716"/>
    <n v="0.70122913837098988"/>
    <n v="7.9885074670368053E-2"/>
    <n v="0.21888578695864219"/>
    <x v="0"/>
    <m/>
    <x v="0"/>
    <m/>
    <m/>
    <x v="0"/>
    <m/>
    <x v="0"/>
    <x v="0"/>
    <m/>
    <x v="0"/>
    <x v="0"/>
    <x v="0"/>
    <m/>
    <x v="0"/>
    <x v="0"/>
    <x v="0"/>
    <x v="0"/>
    <x v="0"/>
    <x v="0"/>
    <x v="0"/>
    <x v="0"/>
    <x v="0"/>
    <x v="0"/>
    <x v="0"/>
    <x v="0"/>
    <x v="0"/>
    <m/>
    <x v="0"/>
    <x v="0"/>
    <x v="0"/>
    <x v="0"/>
    <x v="0"/>
    <s v="DST NO. 4"/>
    <m/>
    <x v="0"/>
    <m/>
    <m/>
    <m/>
    <m/>
  </r>
  <r>
    <x v="0"/>
    <s v="T16N R116W S22 fMESAVERDE"/>
    <n v="49007456"/>
    <x v="0"/>
    <x v="6"/>
    <m/>
    <m/>
    <s v="22"/>
    <s v=" 16"/>
    <s v=" 116"/>
    <n v="41.354489999999998"/>
    <n v="-110.48600999999999"/>
    <s v="4904105222"/>
    <s v="ALLEN-GOV'T 1"/>
    <x v="0"/>
    <s v="MESAVERDE"/>
    <m/>
    <m/>
    <n v="35"/>
    <x v="3"/>
    <n v="7572"/>
    <n v="7607"/>
    <n v="10800"/>
    <m/>
    <x v="0"/>
    <d v="1956-02-29T00:00:00"/>
    <n v="7"/>
    <x v="0"/>
    <n v="801"/>
    <n v="21"/>
    <n v="7231"/>
    <n v="-3"/>
    <x v="0"/>
    <n v="11977"/>
    <n v="1116"/>
    <m/>
    <x v="0"/>
    <n v="10"/>
    <n v="20590"/>
    <x v="0"/>
    <m/>
    <n v="39.969900000000003"/>
    <n v="1.7280900000000001"/>
    <n v="314.54849999999999"/>
    <n v="0"/>
    <n v="356.24648999999999"/>
    <n v="337.87117000000001"/>
    <n v="18.291239999999998"/>
    <m/>
    <x v="0"/>
    <n v="0.20820000000000002"/>
    <n v="356.37061"/>
    <n v="-1.7417488297713442E-4"/>
    <n v="21150"/>
    <n v="1.3416387158600862E-2"/>
    <n v="0.11219731596513415"/>
    <n v="4.8508267407771513E-3"/>
    <n v="0.88295185729408865"/>
    <n v="0.94808932195615125"/>
    <n v="5.1326454782564694E-2"/>
    <n v="5.8422326128408858E-4"/>
    <x v="0"/>
    <m/>
    <x v="0"/>
    <m/>
    <m/>
    <x v="0"/>
    <m/>
    <x v="0"/>
    <x v="0"/>
    <m/>
    <x v="0"/>
    <x v="0"/>
    <x v="0"/>
    <m/>
    <x v="0"/>
    <x v="0"/>
    <x v="0"/>
    <x v="0"/>
    <x v="0"/>
    <x v="0"/>
    <x v="0"/>
    <x v="0"/>
    <x v="0"/>
    <x v="0"/>
    <x v="0"/>
    <x v="0"/>
    <x v="0"/>
    <m/>
    <x v="0"/>
    <x v="0"/>
    <x v="0"/>
    <x v="0"/>
    <x v="0"/>
    <s v="DST NO. 1"/>
    <m/>
    <x v="0"/>
    <m/>
    <m/>
    <m/>
    <m/>
  </r>
  <r>
    <x v="0"/>
    <s v="T16N R115W S06 fMESAVERDE"/>
    <n v="49008676"/>
    <x v="0"/>
    <x v="6"/>
    <s v="WILDCAT"/>
    <m/>
    <s v="6"/>
    <s v=" 16"/>
    <s v=" 115"/>
    <n v="41.394309999999997"/>
    <n v="-110.414"/>
    <s v="4904105236"/>
    <s v="F-43-6 G BLANTON"/>
    <x v="0"/>
    <s v="MESAVERDE"/>
    <m/>
    <m/>
    <n v="0"/>
    <x v="0"/>
    <m/>
    <m/>
    <n v="9357"/>
    <m/>
    <x v="0"/>
    <d v="1965-11-24T00:00:00"/>
    <n v="8.8999996185302734"/>
    <x v="0"/>
    <n v="34"/>
    <n v="10"/>
    <n v="1007"/>
    <n v="38"/>
    <x v="0"/>
    <n v="380"/>
    <n v="1074"/>
    <m/>
    <x v="0"/>
    <n v="700"/>
    <n v="2830"/>
    <x v="0"/>
    <m/>
    <n v="1.6966000000000001"/>
    <n v="0.82289999999999996"/>
    <n v="43.804499999999997"/>
    <n v="0.9720399999999999"/>
    <n v="47.296039999999998"/>
    <n v="10.719799999999999"/>
    <n v="17.60286"/>
    <m/>
    <x v="0"/>
    <n v="14.574000000000002"/>
    <n v="42.896659999999997"/>
    <n v="4.8777561820413408E-2"/>
    <n v="3240"/>
    <n v="6.7545304777594725E-2"/>
    <n v="3.5871925006829328E-2"/>
    <n v="1.7398919655852794E-2"/>
    <n v="0.94672915533731783"/>
    <n v="0.2498982438259762"/>
    <n v="0.41035502530966284"/>
    <n v="0.33974673086436108"/>
    <x v="0"/>
    <m/>
    <x v="0"/>
    <m/>
    <m/>
    <x v="0"/>
    <m/>
    <x v="0"/>
    <x v="0"/>
    <m/>
    <x v="0"/>
    <x v="0"/>
    <x v="0"/>
    <m/>
    <x v="0"/>
    <x v="0"/>
    <x v="0"/>
    <x v="0"/>
    <x v="0"/>
    <x v="0"/>
    <x v="0"/>
    <x v="0"/>
    <x v="0"/>
    <x v="0"/>
    <x v="0"/>
    <x v="0"/>
    <x v="0"/>
    <m/>
    <x v="0"/>
    <x v="0"/>
    <x v="0"/>
    <x v="0"/>
    <x v="0"/>
    <s v="DST NO. 2 (MFE CHAMBER)"/>
    <m/>
    <x v="0"/>
    <m/>
    <m/>
    <m/>
    <m/>
  </r>
  <r>
    <x v="0"/>
    <s v="T16N R113W S13 fCLOVERLY"/>
    <n v="49008822"/>
    <x v="0"/>
    <x v="6"/>
    <s v="CHURCH BUTTES"/>
    <m/>
    <s v="13"/>
    <s v=" 16"/>
    <s v=" 113"/>
    <n v="41.371169999999999"/>
    <n v="-110.10278"/>
    <s v="4904105229"/>
    <s v="UNIT NO. 6"/>
    <x v="0"/>
    <s v="CLOVERLY"/>
    <m/>
    <n v="7"/>
    <n v="13"/>
    <x v="0"/>
    <n v="12985"/>
    <n v="12998"/>
    <m/>
    <m/>
    <x v="0"/>
    <d v="1949-06-15T00:00:00"/>
    <n v="8.3999996185302734"/>
    <x v="2"/>
    <n v="25"/>
    <n v="2"/>
    <n v="4823"/>
    <n v="-3"/>
    <x v="0"/>
    <n v="6600"/>
    <n v="795"/>
    <m/>
    <x v="0"/>
    <n v="370"/>
    <n v="12346"/>
    <x v="0"/>
    <m/>
    <n v="1.2475000000000001"/>
    <n v="0.16458"/>
    <n v="209.8005"/>
    <n v="0"/>
    <n v="211.21258"/>
    <n v="186.18600000000001"/>
    <n v="13.030049999999999"/>
    <m/>
    <x v="0"/>
    <n v="7.7034000000000002"/>
    <n v="206.91944999999998"/>
    <n v="1.0267402858374708E-2"/>
    <n v="12609"/>
    <n v="1.0538970146263274E-2"/>
    <n v="5.9063716753992588E-3"/>
    <n v="7.7921495017010825E-4"/>
    <n v="0.9933144133744306"/>
    <n v="0.8997994146997782"/>
    <n v="6.2971605617548276E-2"/>
    <n v="3.7228979682673621E-2"/>
    <x v="0"/>
    <m/>
    <x v="0"/>
    <m/>
    <m/>
    <x v="0"/>
    <m/>
    <x v="0"/>
    <x v="0"/>
    <m/>
    <x v="0"/>
    <x v="0"/>
    <x v="0"/>
    <m/>
    <x v="0"/>
    <x v="0"/>
    <x v="0"/>
    <x v="0"/>
    <x v="0"/>
    <x v="0"/>
    <x v="0"/>
    <x v="0"/>
    <x v="0"/>
    <x v="0"/>
    <x v="0"/>
    <x v="0"/>
    <x v="0"/>
    <m/>
    <x v="0"/>
    <x v="0"/>
    <x v="0"/>
    <x v="0"/>
    <x v="0"/>
    <s v="DST #18"/>
    <m/>
    <x v="0"/>
    <m/>
    <m/>
    <m/>
    <m/>
  </r>
  <r>
    <x v="0"/>
    <s v="T16N R112W S30 fCLOVERLY"/>
    <n v="49008673"/>
    <x v="0"/>
    <x v="6"/>
    <s v="CHURCH BUTTES"/>
    <m/>
    <s v="30"/>
    <s v=" 16"/>
    <s v=" 112"/>
    <n v="41.33569"/>
    <n v="-110.08087"/>
    <s v="4904120015"/>
    <s v="UNIT NO. 20"/>
    <x v="0"/>
    <s v="CLOVERLY"/>
    <m/>
    <m/>
    <n v="8"/>
    <x v="0"/>
    <n v="12910"/>
    <n v="12918"/>
    <m/>
    <m/>
    <x v="0"/>
    <d v="1971-01-07T00:00:00"/>
    <n v="7.3000001907348633"/>
    <x v="0"/>
    <n v="120"/>
    <n v="18"/>
    <n v="8508"/>
    <n v="420"/>
    <x v="0"/>
    <n v="12300"/>
    <n v="488"/>
    <m/>
    <x v="0"/>
    <n v="1608"/>
    <n v="23214"/>
    <x v="0"/>
    <m/>
    <n v="5.9879999999999995"/>
    <n v="1.48122"/>
    <n v="370.09799999999996"/>
    <n v="10.743599999999999"/>
    <n v="388.31081999999998"/>
    <n v="346.983"/>
    <n v="7.9983199999999988"/>
    <m/>
    <x v="0"/>
    <n v="33.478560000000002"/>
    <n v="388.45988"/>
    <n v="-1.9189704246056134E-4"/>
    <n v="23459"/>
    <n v="5.249287596683307E-3"/>
    <n v="1.5420636489088818E-2"/>
    <n v="3.814521573207772E-3"/>
    <n v="0.98076484193770341"/>
    <n v="0.89322737781827044"/>
    <n v="2.0589822557737492E-2"/>
    <n v="8.6182799623992057E-2"/>
    <x v="0"/>
    <m/>
    <x v="0"/>
    <m/>
    <m/>
    <x v="0"/>
    <m/>
    <x v="0"/>
    <x v="0"/>
    <m/>
    <x v="0"/>
    <x v="0"/>
    <x v="0"/>
    <m/>
    <x v="0"/>
    <x v="0"/>
    <x v="0"/>
    <x v="0"/>
    <x v="0"/>
    <x v="0"/>
    <x v="0"/>
    <x v="0"/>
    <x v="0"/>
    <x v="0"/>
    <x v="0"/>
    <x v="0"/>
    <x v="0"/>
    <m/>
    <x v="0"/>
    <x v="0"/>
    <x v="0"/>
    <x v="0"/>
    <x v="0"/>
    <s v="DST NO. 3"/>
    <m/>
    <x v="0"/>
    <m/>
    <m/>
    <m/>
    <m/>
  </r>
  <r>
    <x v="0"/>
    <s v="T16N R112W S17 fNUGGET"/>
    <n v="49008832"/>
    <x v="0"/>
    <x v="6"/>
    <s v="CHURCH BUTTES"/>
    <m/>
    <s v="17"/>
    <s v=" 16"/>
    <s v=" 112"/>
    <n v="41.371549999999999"/>
    <n v="-110.07275"/>
    <s v="4904105230"/>
    <s v="UNIT NO. 7"/>
    <x v="0"/>
    <s v="NUGGET"/>
    <m/>
    <m/>
    <n v="120"/>
    <x v="0"/>
    <n v="14526"/>
    <n v="14646"/>
    <m/>
    <m/>
    <x v="0"/>
    <d v="1950-01-19T00:00:00"/>
    <n v="6.9000000953674316"/>
    <x v="2"/>
    <n v="1475"/>
    <n v="139"/>
    <n v="28645"/>
    <n v="-3"/>
    <x v="0"/>
    <n v="46500"/>
    <n v="990"/>
    <m/>
    <x v="0"/>
    <n v="216"/>
    <n v="77487"/>
    <x v="0"/>
    <m/>
    <n v="73.602500000000006"/>
    <n v="11.43831"/>
    <n v="1246.0574999999999"/>
    <n v="0"/>
    <n v="1331.0983099999999"/>
    <n v="1311.7650000000001"/>
    <n v="16.226099999999999"/>
    <m/>
    <x v="0"/>
    <n v="4.4971200000000007"/>
    <n v="1332.48822"/>
    <n v="-5.2181897766246028E-4"/>
    <n v="77959"/>
    <n v="3.0364242244895335E-3"/>
    <n v="5.5294563479687697E-2"/>
    <n v="8.5931368961019872E-3"/>
    <n v="0.93611229962421039"/>
    <n v="0.98444772742531261"/>
    <n v="1.2177293394758867E-2"/>
    <n v="3.3749791799285106E-3"/>
    <x v="0"/>
    <m/>
    <x v="0"/>
    <m/>
    <m/>
    <x v="0"/>
    <m/>
    <x v="0"/>
    <x v="0"/>
    <m/>
    <x v="0"/>
    <x v="0"/>
    <x v="0"/>
    <m/>
    <x v="0"/>
    <x v="0"/>
    <x v="0"/>
    <x v="0"/>
    <x v="0"/>
    <x v="0"/>
    <x v="0"/>
    <x v="0"/>
    <x v="0"/>
    <x v="0"/>
    <x v="0"/>
    <x v="0"/>
    <x v="0"/>
    <m/>
    <x v="0"/>
    <x v="0"/>
    <x v="0"/>
    <x v="0"/>
    <x v="0"/>
    <s v="DST"/>
    <m/>
    <x v="0"/>
    <m/>
    <m/>
    <m/>
    <m/>
  </r>
  <r>
    <x v="0"/>
    <s v="T16N R112W S08 fMORGAN/DURST"/>
    <n v="49005513"/>
    <x v="0"/>
    <x v="6"/>
    <s v="CHURCH BUTTES"/>
    <m/>
    <s v="8"/>
    <s v=" 16"/>
    <s v=" 112"/>
    <n v="41.384590000000003"/>
    <n v="-110.05909"/>
    <s v="4904105315"/>
    <s v="UNIT NO. 19"/>
    <x v="0"/>
    <s v="MORGAN/DURST"/>
    <m/>
    <m/>
    <n v="150"/>
    <x v="3"/>
    <n v="18050"/>
    <n v="18200"/>
    <m/>
    <m/>
    <x v="5"/>
    <m/>
    <n v="5.0999999046325684"/>
    <x v="0"/>
    <n v="996"/>
    <n v="176"/>
    <n v="15110"/>
    <n v="900"/>
    <x v="0"/>
    <n v="24000"/>
    <n v="3416"/>
    <m/>
    <x v="0"/>
    <n v="560"/>
    <n v="43424"/>
    <x v="0"/>
    <m/>
    <n v="49.700400000000002"/>
    <n v="14.483040000000001"/>
    <n v="657.28499999999997"/>
    <n v="23.021999999999998"/>
    <n v="744.49044000000004"/>
    <n v="677.04"/>
    <n v="55.988239999999998"/>
    <m/>
    <x v="0"/>
    <n v="11.6592"/>
    <n v="744.68744000000004"/>
    <n v="-1.3228775597983144E-4"/>
    <n v="45155"/>
    <n v="1.9541877871730319E-2"/>
    <n v="6.6757606719570498E-2"/>
    <n v="1.945362790689428E-2"/>
    <n v="0.91378876537353515"/>
    <n v="0.90915995575271136"/>
    <n v="7.5183542776013509E-2"/>
    <n v="1.5656501471274981E-2"/>
    <x v="0"/>
    <m/>
    <x v="0"/>
    <m/>
    <m/>
    <x v="0"/>
    <m/>
    <x v="0"/>
    <x v="0"/>
    <m/>
    <x v="0"/>
    <x v="0"/>
    <x v="0"/>
    <m/>
    <x v="0"/>
    <x v="0"/>
    <x v="0"/>
    <x v="0"/>
    <x v="0"/>
    <x v="0"/>
    <x v="0"/>
    <x v="0"/>
    <x v="0"/>
    <x v="0"/>
    <x v="0"/>
    <x v="0"/>
    <x v="0"/>
    <m/>
    <x v="0"/>
    <x v="0"/>
    <x v="0"/>
    <x v="0"/>
    <x v="0"/>
    <s v="FLOWING 12/16/67"/>
    <m/>
    <x v="0"/>
    <m/>
    <m/>
    <m/>
    <m/>
  </r>
  <r>
    <x v="0"/>
    <s v="T16N R112W S08 fMORGAN/DURST"/>
    <n v="49008576"/>
    <x v="0"/>
    <x v="6"/>
    <s v="CHURCH BUTTES"/>
    <m/>
    <s v="8"/>
    <s v=" 16"/>
    <s v=" 112"/>
    <n v="41.384590000000003"/>
    <n v="-110.05909"/>
    <s v="4904105315"/>
    <s v="UNIT NO. 19"/>
    <x v="0"/>
    <s v="MORGAN/DURST"/>
    <m/>
    <m/>
    <n v="150"/>
    <x v="3"/>
    <n v="18050"/>
    <n v="18200"/>
    <m/>
    <m/>
    <x v="5"/>
    <d v="1968-01-19T00:00:00"/>
    <n v="5.5"/>
    <x v="0"/>
    <n v="17253"/>
    <n v="6542"/>
    <n v="9205"/>
    <n v="600"/>
    <x v="0"/>
    <n v="63500"/>
    <n v="1110"/>
    <m/>
    <x v="0"/>
    <n v="267"/>
    <n v="97914"/>
    <x v="0"/>
    <m/>
    <n v="860.92470000000003"/>
    <n v="538.34118000000001"/>
    <n v="400.41750000000002"/>
    <n v="15.347999999999999"/>
    <n v="1815.0313799999999"/>
    <n v="1791.335"/>
    <n v="18.192899999999998"/>
    <m/>
    <x v="0"/>
    <n v="5.5589400000000007"/>
    <n v="1815.0868399999999"/>
    <n v="-1.5277739356940048E-5"/>
    <n v="98474"/>
    <n v="2.8514980548709698E-3"/>
    <n v="0.47433047686481328"/>
    <n v="0.29660158272304915"/>
    <n v="0.22906794041213766"/>
    <n v="0.98691421287589753"/>
    <n v="1.0023156798382164E-2"/>
    <n v="3.062630325720394E-3"/>
    <x v="0"/>
    <m/>
    <x v="0"/>
    <m/>
    <m/>
    <x v="0"/>
    <m/>
    <x v="0"/>
    <x v="0"/>
    <m/>
    <x v="0"/>
    <x v="0"/>
    <x v="0"/>
    <m/>
    <x v="0"/>
    <x v="0"/>
    <x v="0"/>
    <x v="0"/>
    <x v="0"/>
    <x v="0"/>
    <x v="0"/>
    <x v="0"/>
    <x v="0"/>
    <x v="0"/>
    <x v="0"/>
    <x v="0"/>
    <x v="0"/>
    <m/>
    <x v="0"/>
    <x v="0"/>
    <x v="0"/>
    <x v="0"/>
    <x v="0"/>
    <s v="FLOWING (1-18-68)"/>
    <m/>
    <x v="0"/>
    <m/>
    <m/>
    <m/>
    <m/>
  </r>
  <r>
    <x v="0"/>
    <s v="T16N R112W S08 fCLOVERLY"/>
    <n v="49008843"/>
    <x v="0"/>
    <x v="6"/>
    <s v="CHURCH BUTTES"/>
    <m/>
    <s v="8"/>
    <s v=" 16"/>
    <s v=" 112"/>
    <n v="41.385910000000003"/>
    <n v="-110.07183999999999"/>
    <s v="4904105233"/>
    <s v="UNIT NO. 1"/>
    <x v="0"/>
    <s v="CLOVERLY"/>
    <m/>
    <n v="-24"/>
    <n v="114"/>
    <x v="7"/>
    <n v="12550"/>
    <n v="12664"/>
    <m/>
    <m/>
    <x v="0"/>
    <d v="1946-04-19T00:00:00"/>
    <m/>
    <x v="2"/>
    <n v="177"/>
    <n v="-1"/>
    <n v="751"/>
    <n v="-3"/>
    <x v="0"/>
    <n v="272"/>
    <n v="1450"/>
    <m/>
    <x v="0"/>
    <n v="484"/>
    <n v="2398"/>
    <x v="0"/>
    <m/>
    <n v="8.8323"/>
    <n v="0"/>
    <n v="32.668499999999995"/>
    <n v="0"/>
    <n v="41.500799999999998"/>
    <n v="7.6731199999999999"/>
    <n v="23.765499999999996"/>
    <m/>
    <x v="0"/>
    <n v="10.076880000000001"/>
    <n v="41.515499999999996"/>
    <n v="-1.7707365902838016E-4"/>
    <n v="3127"/>
    <n v="0.13194570135746606"/>
    <n v="0.21282240342354847"/>
    <n v="0"/>
    <n v="0.78717759657645148"/>
    <n v="0.18482542664787852"/>
    <n v="0.57244884440751043"/>
    <n v="0.24272572894461109"/>
    <x v="0"/>
    <m/>
    <x v="0"/>
    <m/>
    <m/>
    <x v="0"/>
    <m/>
    <x v="0"/>
    <x v="0"/>
    <m/>
    <x v="0"/>
    <x v="0"/>
    <x v="0"/>
    <m/>
    <x v="0"/>
    <x v="0"/>
    <x v="0"/>
    <x v="0"/>
    <x v="0"/>
    <x v="0"/>
    <x v="0"/>
    <x v="0"/>
    <x v="0"/>
    <x v="0"/>
    <x v="0"/>
    <x v="0"/>
    <x v="0"/>
    <m/>
    <x v="0"/>
    <x v="0"/>
    <x v="0"/>
    <x v="0"/>
    <x v="0"/>
    <s v="DRILL STEM TEST"/>
    <m/>
    <x v="0"/>
    <m/>
    <m/>
    <m/>
    <m/>
  </r>
  <r>
    <x v="0"/>
    <s v="T16N R106W S12 fMESAVERDE/ROCK SPRINGS"/>
    <n v="49009369"/>
    <x v="0"/>
    <x v="0"/>
    <s v="WILDCAT"/>
    <m/>
    <s v="12"/>
    <s v=" 16"/>
    <s v=" 106"/>
    <n v="41.376950000000001"/>
    <n v="-109.29935999999999"/>
    <s v="4903705280"/>
    <s v="1 FIREHOLE UNIT"/>
    <x v="0"/>
    <s v="MESAVERDE/ROCK SPRINGS"/>
    <n v="1164"/>
    <n v="874"/>
    <n v="60"/>
    <x v="0"/>
    <n v="4295"/>
    <n v="4355"/>
    <n v="11175"/>
    <m/>
    <x v="0"/>
    <m/>
    <n v="7.5999999046325684"/>
    <x v="2"/>
    <n v="76"/>
    <n v="50"/>
    <n v="41786"/>
    <n v="-3"/>
    <x v="0"/>
    <n v="61000"/>
    <n v="4185"/>
    <m/>
    <x v="0"/>
    <n v="1761"/>
    <n v="106734"/>
    <x v="0"/>
    <m/>
    <n v="3.7923999999999998"/>
    <n v="4.1145000000000005"/>
    <n v="1817.6909999999998"/>
    <n v="0"/>
    <n v="1825.5978999999998"/>
    <n v="1720.81"/>
    <n v="68.59214999999999"/>
    <m/>
    <x v="0"/>
    <n v="36.664020000000001"/>
    <n v="1826.0661699999998"/>
    <n v="-1.2823468726138191E-4"/>
    <n v="108852"/>
    <n v="9.8243856280092398E-3"/>
    <n v="2.0773468242924688E-3"/>
    <n v="2.2537821718572318E-3"/>
    <n v="0.99566887100385038"/>
    <n v="0.94235906029626526"/>
    <n v="3.7562795438020734E-2"/>
    <n v="2.0078144265714096E-2"/>
    <x v="0"/>
    <m/>
    <x v="0"/>
    <m/>
    <m/>
    <x v="0"/>
    <m/>
    <x v="0"/>
    <x v="0"/>
    <m/>
    <x v="0"/>
    <x v="0"/>
    <x v="0"/>
    <m/>
    <x v="0"/>
    <x v="0"/>
    <x v="0"/>
    <x v="0"/>
    <x v="0"/>
    <x v="0"/>
    <x v="0"/>
    <x v="0"/>
    <x v="0"/>
    <x v="0"/>
    <x v="0"/>
    <x v="0"/>
    <x v="0"/>
    <m/>
    <x v="0"/>
    <x v="0"/>
    <x v="0"/>
    <x v="0"/>
    <x v="0"/>
    <s v="DST NO. 2"/>
    <m/>
    <x v="0"/>
    <m/>
    <m/>
    <m/>
    <m/>
  </r>
  <r>
    <x v="0"/>
    <s v="T16N R106W S12 fMESAVERDE/BLAIR"/>
    <n v="49009370"/>
    <x v="0"/>
    <x v="0"/>
    <s v="WILDCAT"/>
    <m/>
    <s v="12"/>
    <s v=" 16"/>
    <s v=" 106"/>
    <n v="41.376950000000001"/>
    <n v="-109.29935999999999"/>
    <s v="4903705280"/>
    <s v="1 FIREHOLE UNIT"/>
    <x v="0"/>
    <s v="MESAVERDE/BLAIR"/>
    <n v="874"/>
    <m/>
    <n v="71"/>
    <x v="0"/>
    <n v="5229"/>
    <n v="5300"/>
    <n v="11175"/>
    <m/>
    <x v="0"/>
    <m/>
    <n v="7.4000000953674316"/>
    <x v="2"/>
    <n v="479"/>
    <n v="214"/>
    <n v="24813"/>
    <n v="-3"/>
    <x v="0"/>
    <n v="34000"/>
    <n v="1025"/>
    <m/>
    <x v="0"/>
    <n v="6979"/>
    <n v="66990"/>
    <x v="0"/>
    <m/>
    <n v="23.902100000000001"/>
    <n v="17.610060000000001"/>
    <n v="1079.3654999999999"/>
    <n v="0"/>
    <n v="1120.8776599999999"/>
    <n v="959.14"/>
    <n v="16.79975"/>
    <m/>
    <x v="0"/>
    <n v="145.30278000000001"/>
    <n v="1121.24253"/>
    <n v="-1.6273436260350968E-4"/>
    <n v="67504"/>
    <n v="3.8217318244680061E-3"/>
    <n v="2.1324450341886556E-2"/>
    <n v="1.5710956358966063E-2"/>
    <n v="0.96296459329914741"/>
    <n v="0.85542598888038968"/>
    <n v="1.4983154447414691E-2"/>
    <n v="0.12959085667219564"/>
    <x v="0"/>
    <m/>
    <x v="0"/>
    <m/>
    <m/>
    <x v="0"/>
    <m/>
    <x v="0"/>
    <x v="0"/>
    <m/>
    <x v="0"/>
    <x v="0"/>
    <x v="0"/>
    <m/>
    <x v="0"/>
    <x v="0"/>
    <x v="0"/>
    <x v="0"/>
    <x v="0"/>
    <x v="0"/>
    <x v="0"/>
    <x v="0"/>
    <x v="0"/>
    <x v="0"/>
    <x v="0"/>
    <x v="0"/>
    <x v="0"/>
    <m/>
    <x v="0"/>
    <x v="0"/>
    <x v="0"/>
    <x v="0"/>
    <x v="0"/>
    <s v="DST NO. 4"/>
    <m/>
    <x v="0"/>
    <m/>
    <m/>
    <m/>
    <m/>
  </r>
  <r>
    <x v="0"/>
    <s v="T16N R106W S12 fMESAVERDE/ALMOND"/>
    <n v="49015678"/>
    <x v="0"/>
    <x v="0"/>
    <m/>
    <m/>
    <s v="12"/>
    <s v=" 16"/>
    <s v=" 106"/>
    <n v="41.372999999999998"/>
    <n v="-109.29940000000001"/>
    <s v="4903705280"/>
    <s v="1 FIREHOLE UNIT"/>
    <x v="0"/>
    <s v="MESAVERDE/ALMOND"/>
    <m/>
    <n v="1164"/>
    <n v="107"/>
    <x v="0"/>
    <n v="3024"/>
    <n v="3131"/>
    <n v="11175"/>
    <m/>
    <x v="0"/>
    <m/>
    <n v="8.8999996185302734"/>
    <x v="2"/>
    <n v="20"/>
    <n v="8"/>
    <n v="1274"/>
    <n v="-3"/>
    <x v="0"/>
    <n v="1128"/>
    <n v="854"/>
    <m/>
    <x v="0"/>
    <n v="292"/>
    <n v="3299"/>
    <x v="0"/>
    <m/>
    <n v="0.998"/>
    <n v="0.65832000000000002"/>
    <n v="55.418999999999997"/>
    <n v="0"/>
    <n v="57.075319999999998"/>
    <n v="31.820879999999999"/>
    <n v="13.997059999999999"/>
    <m/>
    <x v="0"/>
    <n v="6.0794400000000008"/>
    <n v="51.897379999999998"/>
    <n v="4.7515937477918775E-2"/>
    <n v="3570"/>
    <n v="3.9452613189692821E-2"/>
    <n v="1.748566630901062E-2"/>
    <n v="1.1534232309166205E-2"/>
    <n v="0.97098010138182311"/>
    <n v="0.6131500279975598"/>
    <n v="0.26970648614631415"/>
    <n v="0.11714348585612609"/>
    <x v="0"/>
    <m/>
    <x v="0"/>
    <m/>
    <m/>
    <x v="0"/>
    <m/>
    <x v="0"/>
    <x v="0"/>
    <m/>
    <x v="0"/>
    <x v="0"/>
    <x v="0"/>
    <m/>
    <x v="0"/>
    <x v="0"/>
    <x v="0"/>
    <x v="0"/>
    <x v="0"/>
    <x v="0"/>
    <x v="0"/>
    <x v="0"/>
    <x v="0"/>
    <x v="0"/>
    <x v="0"/>
    <x v="0"/>
    <x v="0"/>
    <m/>
    <x v="0"/>
    <x v="0"/>
    <x v="0"/>
    <x v="0"/>
    <x v="0"/>
    <s v="DST NO. 1"/>
    <m/>
    <x v="0"/>
    <m/>
    <m/>
    <m/>
    <m/>
  </r>
  <r>
    <x v="0"/>
    <s v="T16N R104W S24 fCLOVERLY"/>
    <n v="49005510"/>
    <x v="0"/>
    <x v="0"/>
    <m/>
    <m/>
    <s v="24"/>
    <s v=" 16"/>
    <s v=" 104"/>
    <n v="41.351599999999998"/>
    <n v="-109.06929"/>
    <s v="4903705252"/>
    <s v="GOVERNMENT NO. 1"/>
    <x v="0"/>
    <s v="CLOVERLY"/>
    <m/>
    <m/>
    <n v="106"/>
    <x v="0"/>
    <n v="3683"/>
    <n v="3789"/>
    <m/>
    <m/>
    <x v="0"/>
    <m/>
    <n v="8.6999998092651367"/>
    <x v="0"/>
    <n v="51"/>
    <n v="7"/>
    <n v="9787"/>
    <n v="-3"/>
    <x v="0"/>
    <n v="8600"/>
    <n v="8223"/>
    <m/>
    <x v="0"/>
    <n v="44"/>
    <n v="24051"/>
    <x v="0"/>
    <m/>
    <n v="2.5449000000000002"/>
    <n v="0.57603000000000004"/>
    <n v="425.73449999999997"/>
    <n v="0"/>
    <n v="428.85542999999996"/>
    <n v="242.60599999999999"/>
    <n v="134.77497"/>
    <m/>
    <x v="0"/>
    <n v="0.91608000000000012"/>
    <n v="378.29705000000001"/>
    <n v="6.2637954107506361E-2"/>
    <n v="26706"/>
    <n v="5.2308056031680358E-2"/>
    <n v="5.934167605153094E-3"/>
    <n v="1.34317991496575E-3"/>
    <n v="0.99272265247988123"/>
    <n v="0.64131084289449258"/>
    <n v="0.3562675680394547"/>
    <n v="2.4215890660527224E-3"/>
    <x v="0"/>
    <m/>
    <x v="0"/>
    <m/>
    <m/>
    <x v="0"/>
    <m/>
    <x v="0"/>
    <x v="0"/>
    <m/>
    <x v="0"/>
    <x v="0"/>
    <x v="0"/>
    <m/>
    <x v="0"/>
    <x v="0"/>
    <x v="0"/>
    <x v="0"/>
    <x v="0"/>
    <x v="0"/>
    <x v="0"/>
    <x v="0"/>
    <x v="0"/>
    <x v="0"/>
    <x v="0"/>
    <x v="0"/>
    <x v="0"/>
    <m/>
    <x v="0"/>
    <x v="0"/>
    <x v="0"/>
    <x v="0"/>
    <x v="0"/>
    <s v="DST NO. 4"/>
    <m/>
    <x v="0"/>
    <m/>
    <m/>
    <m/>
    <m/>
  </r>
  <r>
    <x v="0"/>
    <s v="T16N R104W S22 fCLOVERLY"/>
    <n v="49009367"/>
    <x v="0"/>
    <x v="0"/>
    <s v="BAXTER BASIN SOUTH"/>
    <m/>
    <s v="22"/>
    <s v=" 16"/>
    <s v=" 104"/>
    <n v="41.359009999999998"/>
    <n v="-109.11754999999999"/>
    <s v="4903705259"/>
    <s v="A. J. POSTON NO. 2"/>
    <x v="0"/>
    <s v="CLOVERLY"/>
    <m/>
    <m/>
    <n v="55"/>
    <x v="0"/>
    <n v="2813"/>
    <n v="2868"/>
    <m/>
    <m/>
    <x v="0"/>
    <d v="1954-05-01T00:00:00"/>
    <n v="8.8999996185302734"/>
    <x v="2"/>
    <n v="24"/>
    <n v="24"/>
    <n v="2128"/>
    <n v="-3"/>
    <x v="0"/>
    <n v="1530"/>
    <n v="1645"/>
    <m/>
    <x v="0"/>
    <n v="884"/>
    <n v="5617"/>
    <x v="0"/>
    <m/>
    <n v="1.1976"/>
    <n v="1.97496"/>
    <n v="92.567999999999998"/>
    <n v="0"/>
    <n v="95.740560000000002"/>
    <n v="43.161299999999997"/>
    <n v="26.961549999999995"/>
    <m/>
    <x v="0"/>
    <n v="18.404880000000002"/>
    <n v="88.527730000000005"/>
    <n v="3.9143088591097233E-2"/>
    <n v="6229"/>
    <n v="5.1663008610501437E-2"/>
    <n v="1.250880504563583E-2"/>
    <n v="2.0628247839787024E-2"/>
    <n v="0.9668629471145771"/>
    <n v="0.48754554081529022"/>
    <n v="0.30455485529788229"/>
    <n v="0.20789960388682735"/>
    <x v="0"/>
    <m/>
    <x v="0"/>
    <m/>
    <m/>
    <x v="0"/>
    <m/>
    <x v="0"/>
    <x v="0"/>
    <m/>
    <x v="0"/>
    <x v="0"/>
    <x v="0"/>
    <m/>
    <x v="0"/>
    <x v="0"/>
    <x v="0"/>
    <x v="0"/>
    <x v="0"/>
    <x v="0"/>
    <x v="0"/>
    <x v="0"/>
    <x v="0"/>
    <x v="0"/>
    <x v="0"/>
    <x v="0"/>
    <x v="0"/>
    <m/>
    <x v="0"/>
    <x v="0"/>
    <x v="0"/>
    <x v="0"/>
    <x v="0"/>
    <s v="DST NO. 1"/>
    <m/>
    <x v="0"/>
    <m/>
    <m/>
    <m/>
    <m/>
  </r>
  <r>
    <x v="0"/>
    <s v="T16N R104W S21 fCHUGWATER"/>
    <n v="49004843"/>
    <x v="0"/>
    <x v="0"/>
    <s v="BAXTER BASIN SOUTH"/>
    <m/>
    <s v="21"/>
    <s v=" 16"/>
    <s v=" 104"/>
    <n v="41.356319999999997"/>
    <n v="-109.12623000000001"/>
    <s v="4903705257"/>
    <s v="UNIT NO. 1"/>
    <x v="0"/>
    <s v="CHUGWATER"/>
    <m/>
    <m/>
    <n v="20"/>
    <x v="0"/>
    <n v="3448"/>
    <n v="3468"/>
    <m/>
    <m/>
    <x v="0"/>
    <m/>
    <m/>
    <x v="0"/>
    <n v="47"/>
    <n v="26"/>
    <n v="2161"/>
    <n v="-3"/>
    <x v="0"/>
    <n v="2107"/>
    <n v="2090"/>
    <m/>
    <x v="0"/>
    <n v="231"/>
    <n v="5600"/>
    <x v="0"/>
    <m/>
    <n v="2.3452999999999999"/>
    <n v="2.1395400000000002"/>
    <n v="94.003499999999988"/>
    <n v="0"/>
    <n v="98.488339999999994"/>
    <n v="59.438469999999995"/>
    <n v="34.255099999999999"/>
    <m/>
    <x v="0"/>
    <n v="4.8094200000000003"/>
    <n v="98.502989999999997"/>
    <n v="-7.4368755213760726E-5"/>
    <n v="6656"/>
    <n v="8.6161879895561358E-2"/>
    <n v="2.3812971159834759E-2"/>
    <n v="2.17237898415183E-2"/>
    <n v="0.95446323899864693"/>
    <n v="0.60341792670455985"/>
    <n v="0.34775695641320126"/>
    <n v="4.8825116882238805E-2"/>
    <x v="0"/>
    <m/>
    <x v="0"/>
    <m/>
    <m/>
    <x v="0"/>
    <m/>
    <x v="0"/>
    <x v="0"/>
    <m/>
    <x v="0"/>
    <x v="0"/>
    <x v="0"/>
    <m/>
    <x v="0"/>
    <x v="0"/>
    <x v="0"/>
    <x v="0"/>
    <x v="0"/>
    <x v="0"/>
    <x v="0"/>
    <x v="0"/>
    <x v="0"/>
    <x v="0"/>
    <x v="0"/>
    <x v="0"/>
    <x v="0"/>
    <m/>
    <x v="0"/>
    <x v="0"/>
    <x v="0"/>
    <x v="0"/>
    <x v="0"/>
    <s v="DST"/>
    <m/>
    <x v="0"/>
    <m/>
    <m/>
    <m/>
    <m/>
  </r>
  <r>
    <x v="0"/>
    <s v="T16N R104W S16 fNUGGET"/>
    <n v="49124254"/>
    <x v="0"/>
    <x v="0"/>
    <s v="BAXTER BASIN SOUTH"/>
    <m/>
    <s v="16"/>
    <s v=" 16"/>
    <s v=" 104"/>
    <n v="41.364019999999996"/>
    <n v="-109.12415"/>
    <s v="4903720396"/>
    <s v="UNIT NO 15"/>
    <x v="16"/>
    <s v="NUGGET"/>
    <m/>
    <m/>
    <n v="11"/>
    <x v="0"/>
    <n v="3619"/>
    <n v="3630"/>
    <m/>
    <m/>
    <x v="0"/>
    <d v="1973-04-04T00:00:00"/>
    <n v="8"/>
    <x v="0"/>
    <n v="123"/>
    <n v="24"/>
    <n v="2596"/>
    <n v="140"/>
    <x v="0"/>
    <n v="2650"/>
    <n v="2513"/>
    <m/>
    <x v="0"/>
    <n v="418"/>
    <n v="7189"/>
    <x v="0"/>
    <s v="CHEM LAB"/>
    <n v="6.1376999999999997"/>
    <n v="1.97496"/>
    <n v="112.92599999999999"/>
    <n v="3.5811999999999999"/>
    <n v="124.61985999999999"/>
    <n v="74.756500000000003"/>
    <n v="41.188069999999996"/>
    <m/>
    <x v="0"/>
    <n v="8.7027600000000014"/>
    <n v="124.64733"/>
    <n v="-1.1020303153418668E-4"/>
    <n v="8461"/>
    <n v="8.1277955271565491E-2"/>
    <n v="4.9251379354783423E-2"/>
    <n v="1.5847875290503459E-2"/>
    <n v="0.93490074535471313"/>
    <n v="0.59974409399703954"/>
    <n v="0.33043684128653217"/>
    <n v="6.9819064716428361E-2"/>
    <x v="0"/>
    <m/>
    <x v="0"/>
    <m/>
    <m/>
    <x v="0"/>
    <m/>
    <x v="0"/>
    <x v="0"/>
    <m/>
    <x v="0"/>
    <x v="0"/>
    <x v="0"/>
    <m/>
    <x v="0"/>
    <x v="0"/>
    <x v="0"/>
    <x v="0"/>
    <x v="0"/>
    <x v="0"/>
    <x v="0"/>
    <x v="0"/>
    <x v="0"/>
    <x v="0"/>
    <x v="0"/>
    <x v="0"/>
    <x v="0"/>
    <m/>
    <x v="0"/>
    <x v="0"/>
    <x v="0"/>
    <x v="0"/>
    <x v="0"/>
    <s v="DST NO 9"/>
    <m/>
    <x v="0"/>
    <m/>
    <m/>
    <m/>
    <m/>
  </r>
  <r>
    <x v="0"/>
    <s v="T16N R104W S10 fMORRISON"/>
    <n v="49007591"/>
    <x v="0"/>
    <x v="0"/>
    <s v="BAXTER BASIN SOUTH"/>
    <m/>
    <s v="10"/>
    <s v=" 16"/>
    <s v=" 104"/>
    <n v="41.388910000000003"/>
    <n v="-109.10933"/>
    <s v="4903706381"/>
    <s v="UNIT NO. 11"/>
    <x v="0"/>
    <s v="MORRISON"/>
    <n v="182"/>
    <m/>
    <n v="113"/>
    <x v="0"/>
    <n v="3282"/>
    <n v="3395"/>
    <m/>
    <m/>
    <x v="0"/>
    <d v="1966-09-07T00:00:00"/>
    <n v="8.1999998092651367"/>
    <x v="0"/>
    <n v="56"/>
    <n v="34"/>
    <n v="3042"/>
    <n v="200"/>
    <x v="0"/>
    <n v="3060"/>
    <n v="3367"/>
    <m/>
    <x v="0"/>
    <n v="80"/>
    <n v="8131"/>
    <x v="0"/>
    <m/>
    <n v="2.7944"/>
    <n v="2.79786"/>
    <n v="132.327"/>
    <n v="5.1159999999999997"/>
    <n v="143.03525999999999"/>
    <n v="86.322599999999994"/>
    <n v="55.185129999999994"/>
    <m/>
    <x v="0"/>
    <n v="1.6656000000000002"/>
    <n v="143.17332999999999"/>
    <n v="-4.8241039865364992E-4"/>
    <n v="9836"/>
    <n v="9.4896198586297095E-2"/>
    <n v="1.9536441573916812E-2"/>
    <n v="1.9560631413540971E-2"/>
    <n v="0.9609029270125421"/>
    <n v="0.60292374285071104"/>
    <n v="0.38544280558397293"/>
    <n v="1.1633451565315972E-2"/>
    <x v="0"/>
    <m/>
    <x v="0"/>
    <m/>
    <m/>
    <x v="0"/>
    <m/>
    <x v="0"/>
    <x v="0"/>
    <m/>
    <x v="0"/>
    <x v="0"/>
    <x v="0"/>
    <m/>
    <x v="0"/>
    <x v="0"/>
    <x v="0"/>
    <x v="0"/>
    <x v="0"/>
    <x v="0"/>
    <x v="0"/>
    <x v="0"/>
    <x v="0"/>
    <x v="0"/>
    <x v="0"/>
    <x v="0"/>
    <x v="0"/>
    <m/>
    <x v="0"/>
    <x v="0"/>
    <x v="0"/>
    <x v="0"/>
    <x v="0"/>
    <s v="DST NO. 6"/>
    <m/>
    <x v="0"/>
    <m/>
    <m/>
    <m/>
    <m/>
  </r>
  <r>
    <x v="0"/>
    <s v="T16N R104W S10 fCLOVERLY"/>
    <n v="49007592"/>
    <x v="0"/>
    <x v="0"/>
    <s v="BAXTER BASIN SOUTH"/>
    <m/>
    <s v="10"/>
    <s v=" 16"/>
    <s v=" 104"/>
    <n v="41.388910000000003"/>
    <n v="-109.10933"/>
    <s v="4903706381"/>
    <s v="UNIT NO. 11"/>
    <x v="0"/>
    <s v="CLOVERLY"/>
    <n v="30"/>
    <n v="182"/>
    <n v="20"/>
    <x v="0"/>
    <n v="3080"/>
    <n v="3100"/>
    <m/>
    <m/>
    <x v="0"/>
    <d v="1966-09-07T00:00:00"/>
    <n v="8.1999998092651367"/>
    <x v="0"/>
    <n v="31"/>
    <n v="15"/>
    <n v="4060"/>
    <n v="195"/>
    <x v="0"/>
    <n v="3500"/>
    <n v="5209"/>
    <m/>
    <x v="0"/>
    <n v="25"/>
    <n v="10393"/>
    <x v="0"/>
    <m/>
    <n v="1.5468999999999999"/>
    <n v="1.2343500000000001"/>
    <n v="176.61"/>
    <n v="4.9880999999999993"/>
    <n v="184.37934999999999"/>
    <n v="98.734999999999999"/>
    <n v="85.375509999999991"/>
    <m/>
    <x v="0"/>
    <n v="0.52050000000000007"/>
    <n v="184.63100999999997"/>
    <n v="-6.8198627268889391E-4"/>
    <n v="13032"/>
    <n v="0.11265741728922092"/>
    <n v="8.3897681600461228E-3"/>
    <n v="6.6946217133317812E-3"/>
    <n v="0.9849156101266221"/>
    <n v="0.53476932179486003"/>
    <n v="0.46241154180979677"/>
    <n v="2.81913639534334E-3"/>
    <x v="0"/>
    <m/>
    <x v="0"/>
    <m/>
    <m/>
    <x v="0"/>
    <m/>
    <x v="0"/>
    <x v="0"/>
    <m/>
    <x v="0"/>
    <x v="0"/>
    <x v="0"/>
    <m/>
    <x v="0"/>
    <x v="0"/>
    <x v="0"/>
    <x v="0"/>
    <x v="0"/>
    <x v="0"/>
    <x v="0"/>
    <x v="0"/>
    <x v="0"/>
    <x v="0"/>
    <x v="0"/>
    <x v="0"/>
    <x v="0"/>
    <m/>
    <x v="0"/>
    <x v="0"/>
    <x v="0"/>
    <x v="0"/>
    <x v="0"/>
    <s v="DST NO. 7"/>
    <m/>
    <x v="0"/>
    <m/>
    <m/>
    <m/>
    <m/>
  </r>
  <r>
    <x v="0"/>
    <s v="T16N R104W S10 fCLOVERLY"/>
    <n v="49007595"/>
    <x v="0"/>
    <x v="0"/>
    <s v="BAXTER BASIN SOUTH"/>
    <m/>
    <s v="10"/>
    <s v=" 16"/>
    <s v=" 104"/>
    <n v="41.388759999999998"/>
    <n v="-109.11855"/>
    <s v="4903705290"/>
    <s v="UNIT NO. 8"/>
    <x v="0"/>
    <s v="CLOVERLY"/>
    <m/>
    <n v="110"/>
    <n v="85"/>
    <x v="0"/>
    <n v="2815"/>
    <n v="2900"/>
    <m/>
    <m/>
    <x v="0"/>
    <d v="1965-06-11T00:00:00"/>
    <n v="7.9000000953674316"/>
    <x v="0"/>
    <n v="151"/>
    <n v="88"/>
    <n v="2710"/>
    <n v="220"/>
    <x v="0"/>
    <n v="3400"/>
    <n v="2208"/>
    <m/>
    <x v="0"/>
    <n v="346"/>
    <n v="8009"/>
    <x v="0"/>
    <m/>
    <n v="7.5349000000000004"/>
    <n v="7.2415200000000004"/>
    <n v="117.88500000000001"/>
    <n v="5.6275999999999993"/>
    <n v="138.28901999999999"/>
    <n v="95.914000000000001"/>
    <n v="36.189119999999996"/>
    <m/>
    <x v="0"/>
    <n v="7.2037200000000006"/>
    <n v="139.30683999999999"/>
    <n v="-3.6665532403833412E-3"/>
    <n v="9120"/>
    <n v="6.4860762449646794E-2"/>
    <n v="5.4486610722962681E-2"/>
    <n v="5.2365111850528702E-2"/>
    <n v="0.8931482774265086"/>
    <n v="0.68850890595178249"/>
    <n v="0.25977992178991355"/>
    <n v="5.1711172258304051E-2"/>
    <x v="0"/>
    <m/>
    <x v="0"/>
    <m/>
    <m/>
    <x v="0"/>
    <m/>
    <x v="0"/>
    <x v="0"/>
    <m/>
    <x v="0"/>
    <x v="0"/>
    <x v="0"/>
    <m/>
    <x v="0"/>
    <x v="0"/>
    <x v="0"/>
    <x v="0"/>
    <x v="0"/>
    <x v="0"/>
    <x v="0"/>
    <x v="0"/>
    <x v="0"/>
    <x v="0"/>
    <x v="0"/>
    <x v="0"/>
    <x v="0"/>
    <m/>
    <x v="0"/>
    <x v="0"/>
    <x v="0"/>
    <x v="0"/>
    <x v="0"/>
    <s v="DST NO. 3"/>
    <m/>
    <x v="0"/>
    <m/>
    <m/>
    <m/>
    <m/>
  </r>
  <r>
    <x v="0"/>
    <s v="T16N R103W S16 fFRONTIER"/>
    <n v="49009365"/>
    <x v="0"/>
    <x v="0"/>
    <m/>
    <m/>
    <s v="16"/>
    <s v=" 16"/>
    <s v=" 103"/>
    <n v="41.373440000000002"/>
    <n v="-109.02152"/>
    <s v="4903705273"/>
    <s v="2-X BURNT CANYON"/>
    <x v="0"/>
    <s v="FRONTIER"/>
    <m/>
    <n v="367"/>
    <n v="39"/>
    <x v="0"/>
    <n v="3810"/>
    <n v="3849"/>
    <n v="4822"/>
    <m/>
    <x v="0"/>
    <d v="1960-02-19T00:00:00"/>
    <n v="8.3000001907348633"/>
    <x v="2"/>
    <n v="456"/>
    <n v="121"/>
    <n v="9482"/>
    <n v="-3"/>
    <x v="0"/>
    <n v="14600"/>
    <n v="439"/>
    <m/>
    <x v="0"/>
    <n v="1251"/>
    <n v="26126"/>
    <x v="0"/>
    <m/>
    <n v="22.7544"/>
    <n v="9.9570900000000009"/>
    <n v="412.46699999999998"/>
    <n v="0"/>
    <n v="445.17849000000001"/>
    <n v="411.86599999999999"/>
    <n v="7.1952099999999994"/>
    <m/>
    <x v="0"/>
    <n v="26.045820000000003"/>
    <n v="445.10702999999995"/>
    <n v="8.0266384653834087E-5"/>
    <n v="26343"/>
    <n v="4.1357754102422381E-3"/>
    <n v="5.1112981671688582E-2"/>
    <n v="2.2366511913008199E-2"/>
    <n v="0.92652050641530315"/>
    <n v="0.92531901821456297"/>
    <n v="1.6165123251367205E-2"/>
    <n v="5.8515858534069896E-2"/>
    <x v="0"/>
    <m/>
    <x v="0"/>
    <m/>
    <m/>
    <x v="0"/>
    <m/>
    <x v="0"/>
    <x v="0"/>
    <m/>
    <x v="0"/>
    <x v="0"/>
    <x v="0"/>
    <m/>
    <x v="0"/>
    <x v="0"/>
    <x v="0"/>
    <x v="0"/>
    <x v="0"/>
    <x v="0"/>
    <x v="0"/>
    <x v="0"/>
    <x v="0"/>
    <x v="0"/>
    <x v="0"/>
    <x v="0"/>
    <x v="0"/>
    <m/>
    <x v="0"/>
    <x v="0"/>
    <x v="0"/>
    <x v="0"/>
    <x v="0"/>
    <s v="DST NO. 1"/>
    <m/>
    <x v="0"/>
    <m/>
    <m/>
    <m/>
    <m/>
  </r>
  <r>
    <x v="0"/>
    <s v="T16N R103W S16 fCLOVERLY"/>
    <n v="49009366"/>
    <x v="0"/>
    <x v="0"/>
    <s v="WILDCAT"/>
    <m/>
    <s v="16"/>
    <s v=" 16"/>
    <s v=" 103"/>
    <n v="41.373440000000002"/>
    <n v="-109.02152"/>
    <s v="4903705273"/>
    <s v="2-X BURNT CANYON"/>
    <x v="0"/>
    <s v="CLOVERLY"/>
    <n v="367"/>
    <m/>
    <n v="36"/>
    <x v="0"/>
    <n v="4216"/>
    <n v="4252"/>
    <n v="4822"/>
    <m/>
    <x v="0"/>
    <d v="1960-03-03T00:00:00"/>
    <n v="7.9000000953674316"/>
    <x v="2"/>
    <n v="26"/>
    <n v="7"/>
    <n v="11110"/>
    <n v="-3"/>
    <x v="0"/>
    <n v="9000"/>
    <n v="13908"/>
    <m/>
    <x v="0"/>
    <n v="145"/>
    <n v="27138"/>
    <x v="0"/>
    <m/>
    <n v="1.2974000000000001"/>
    <n v="0.57603000000000004"/>
    <n v="483.28500000000003"/>
    <n v="0"/>
    <n v="485.15842999999995"/>
    <n v="253.89"/>
    <n v="227.95211999999998"/>
    <m/>
    <x v="0"/>
    <n v="3.0189000000000004"/>
    <n v="484.86101999999994"/>
    <n v="3.0660209957647088E-4"/>
    <n v="34190"/>
    <n v="0.11498825984868249"/>
    <n v="2.6741779999576638E-3"/>
    <n v="1.1873028775363135E-3"/>
    <n v="0.99613851912250606"/>
    <n v="0.52363458708229427"/>
    <n v="0.47013909264143366"/>
    <n v="6.2263202762721593E-3"/>
    <x v="0"/>
    <m/>
    <x v="0"/>
    <m/>
    <m/>
    <x v="0"/>
    <m/>
    <x v="0"/>
    <x v="0"/>
    <m/>
    <x v="0"/>
    <x v="0"/>
    <x v="0"/>
    <m/>
    <x v="0"/>
    <x v="0"/>
    <x v="0"/>
    <x v="0"/>
    <x v="0"/>
    <x v="0"/>
    <x v="0"/>
    <x v="0"/>
    <x v="0"/>
    <x v="0"/>
    <x v="0"/>
    <x v="0"/>
    <x v="0"/>
    <m/>
    <x v="0"/>
    <x v="0"/>
    <x v="0"/>
    <x v="0"/>
    <x v="0"/>
    <s v="DST NO. 4 (BOTTOM)"/>
    <m/>
    <x v="0"/>
    <m/>
    <m/>
    <m/>
    <m/>
  </r>
  <r>
    <x v="0"/>
    <s v="T16N R101W S20 fMESAVERDE/ERICSON"/>
    <n v="49009362"/>
    <x v="0"/>
    <x v="0"/>
    <s v="WILDCAT"/>
    <m/>
    <s v="20"/>
    <s v=" 16"/>
    <s v=" 101"/>
    <n v="41.354120000000002"/>
    <n v="-108.80191000000001"/>
    <s v="4903705256"/>
    <s v="1 WALLWAY-GOVERNMENT"/>
    <x v="0"/>
    <s v="MESAVERDE/ERICSON"/>
    <n v="291"/>
    <m/>
    <n v="67"/>
    <x v="0"/>
    <n v="3177"/>
    <n v="3244"/>
    <n v="6750"/>
    <m/>
    <x v="0"/>
    <m/>
    <n v="7.9000000953674316"/>
    <x v="2"/>
    <n v="37"/>
    <n v="21"/>
    <n v="2285"/>
    <n v="-3"/>
    <x v="0"/>
    <n v="2420"/>
    <n v="1403"/>
    <m/>
    <x v="0"/>
    <n v="564"/>
    <n v="6018"/>
    <x v="0"/>
    <m/>
    <n v="1.8463000000000001"/>
    <n v="1.7280900000000001"/>
    <n v="99.397499999999994"/>
    <n v="0"/>
    <n v="102.97188999999999"/>
    <n v="68.268199999999993"/>
    <n v="22.995169999999998"/>
    <m/>
    <x v="0"/>
    <n v="11.74248"/>
    <n v="103.00585"/>
    <n v="-1.6487218473223145E-4"/>
    <n v="6724"/>
    <n v="5.5407314393344842E-2"/>
    <n v="1.7930136078885221E-2"/>
    <n v="1.678215287686766E-2"/>
    <n v="0.96528771104424715"/>
    <n v="0.66276041603462321"/>
    <n v="0.22324139842542923"/>
    <n v="0.11399818553994749"/>
    <x v="0"/>
    <m/>
    <x v="0"/>
    <m/>
    <m/>
    <x v="0"/>
    <m/>
    <x v="0"/>
    <x v="0"/>
    <m/>
    <x v="0"/>
    <x v="0"/>
    <x v="0"/>
    <m/>
    <x v="0"/>
    <x v="0"/>
    <x v="0"/>
    <x v="0"/>
    <x v="0"/>
    <x v="0"/>
    <x v="0"/>
    <x v="0"/>
    <x v="0"/>
    <x v="0"/>
    <x v="0"/>
    <x v="0"/>
    <x v="0"/>
    <m/>
    <x v="0"/>
    <x v="0"/>
    <x v="0"/>
    <x v="0"/>
    <x v="0"/>
    <s v="DST NO. 6"/>
    <m/>
    <x v="0"/>
    <m/>
    <m/>
    <m/>
    <m/>
  </r>
  <r>
    <x v="0"/>
    <s v="T16N R101W S20 fMESAVERDE/ALMOND"/>
    <n v="49009363"/>
    <x v="0"/>
    <x v="0"/>
    <s v="WILDCAT"/>
    <m/>
    <s v="20"/>
    <s v=" 16"/>
    <s v=" 101"/>
    <n v="41.354120000000002"/>
    <n v="-108.80191000000001"/>
    <s v="4903705256"/>
    <s v="1 WALLWAY-GOVERNMENT"/>
    <x v="0"/>
    <s v="MESAVERDE/ALMOND"/>
    <m/>
    <n v="291"/>
    <n v="74"/>
    <x v="0"/>
    <n v="2812"/>
    <n v="2886"/>
    <n v="6750"/>
    <m/>
    <x v="0"/>
    <m/>
    <n v="8.5"/>
    <x v="2"/>
    <n v="68"/>
    <n v="27"/>
    <n v="2173"/>
    <n v="-3"/>
    <x v="0"/>
    <n v="1980"/>
    <n v="891"/>
    <m/>
    <x v="0"/>
    <n v="1272"/>
    <n v="6055"/>
    <x v="0"/>
    <m/>
    <n v="3.3932000000000002"/>
    <n v="2.2218300000000002"/>
    <n v="94.525499999999994"/>
    <n v="0"/>
    <n v="100.14053"/>
    <n v="55.855799999999995"/>
    <n v="14.603489999999999"/>
    <m/>
    <x v="0"/>
    <n v="26.483040000000003"/>
    <n v="96.942329999999998"/>
    <n v="1.6227692250863419E-2"/>
    <n v="6405"/>
    <n v="2.8089887640449437E-2"/>
    <n v="3.3884382277585313E-2"/>
    <n v="2.2187120439646168E-2"/>
    <n v="0.94392849728276851"/>
    <n v="0.57617554684315919"/>
    <n v="0.15064100481182988"/>
    <n v="0.2731834483450109"/>
    <x v="0"/>
    <m/>
    <x v="0"/>
    <m/>
    <m/>
    <x v="0"/>
    <m/>
    <x v="0"/>
    <x v="0"/>
    <m/>
    <x v="0"/>
    <x v="0"/>
    <x v="0"/>
    <m/>
    <x v="0"/>
    <x v="0"/>
    <x v="0"/>
    <x v="0"/>
    <x v="0"/>
    <x v="0"/>
    <x v="0"/>
    <x v="0"/>
    <x v="0"/>
    <x v="0"/>
    <x v="0"/>
    <x v="0"/>
    <x v="0"/>
    <m/>
    <x v="0"/>
    <x v="0"/>
    <x v="0"/>
    <x v="0"/>
    <x v="0"/>
    <s v="DST NO. 7"/>
    <m/>
    <x v="0"/>
    <m/>
    <m/>
    <m/>
    <m/>
  </r>
  <r>
    <x v="0"/>
    <s v="T16N R101W S12 fMESAVERDE"/>
    <n v="49004836"/>
    <x v="0"/>
    <x v="0"/>
    <s v="JACKKNIFE SPRING"/>
    <m/>
    <s v="12"/>
    <s v=" 16"/>
    <s v=" 101"/>
    <n v="41.38409"/>
    <n v="-108.73483"/>
    <s v="4903705876"/>
    <s v="UNIT NO. 4"/>
    <x v="0"/>
    <s v="MESAVERDE"/>
    <n v="1061"/>
    <m/>
    <n v="218"/>
    <x v="0"/>
    <n v="3025"/>
    <n v="3243"/>
    <n v="7655"/>
    <m/>
    <x v="0"/>
    <m/>
    <n v="8.3000001907348633"/>
    <x v="0"/>
    <n v="874"/>
    <n v="428"/>
    <n v="25667"/>
    <n v="500"/>
    <x v="0"/>
    <n v="42000"/>
    <n v="756"/>
    <m/>
    <x v="0"/>
    <n v="530"/>
    <n v="70399"/>
    <x v="0"/>
    <m/>
    <n v="43.6126"/>
    <n v="35.220120000000001"/>
    <n v="1116.5145"/>
    <n v="12.79"/>
    <n v="1208.1372200000001"/>
    <n v="1184.82"/>
    <n v="12.390839999999999"/>
    <m/>
    <x v="0"/>
    <n v="11.034600000000001"/>
    <n v="1208.2454399999999"/>
    <n v="-4.4785952900293759E-5"/>
    <n v="70752"/>
    <n v="2.5008678649106274E-3"/>
    <n v="3.6099045106813277E-2"/>
    <n v="2.9152416974621474E-2"/>
    <n v="0.93474853791856516"/>
    <n v="0.98061201869712833"/>
    <n v="1.0255234234527713E-2"/>
    <n v="9.1327470683439955E-3"/>
    <x v="0"/>
    <m/>
    <x v="0"/>
    <m/>
    <m/>
    <x v="0"/>
    <m/>
    <x v="0"/>
    <x v="0"/>
    <m/>
    <x v="0"/>
    <x v="0"/>
    <x v="0"/>
    <m/>
    <x v="0"/>
    <x v="0"/>
    <x v="0"/>
    <x v="0"/>
    <x v="0"/>
    <x v="0"/>
    <x v="0"/>
    <x v="0"/>
    <x v="0"/>
    <x v="0"/>
    <x v="0"/>
    <x v="0"/>
    <x v="0"/>
    <m/>
    <x v="0"/>
    <x v="0"/>
    <x v="0"/>
    <x v="0"/>
    <x v="0"/>
    <s v="DST NO. 2"/>
    <m/>
    <x v="0"/>
    <m/>
    <m/>
    <m/>
    <m/>
  </r>
  <r>
    <x v="0"/>
    <s v="T16N R101W S11 fMESAVERDE/ERICSON"/>
    <n v="49009359"/>
    <x v="0"/>
    <x v="0"/>
    <s v="JACKKNIFE SPRING"/>
    <m/>
    <s v="11"/>
    <s v=" 16"/>
    <s v=" 101"/>
    <n v="41.383920000000003"/>
    <n v="-108.7542"/>
    <s v="4903705286"/>
    <s v="UNIT NO. 1"/>
    <x v="0"/>
    <s v="MESAVERDE/ERICSON"/>
    <n v="321"/>
    <n v="625"/>
    <n v="119"/>
    <x v="0"/>
    <n v="3501"/>
    <n v="3620"/>
    <m/>
    <m/>
    <x v="0"/>
    <d v="1960-09-16T00:00:00"/>
    <n v="8.6000003814697266"/>
    <x v="2"/>
    <n v="108"/>
    <n v="129"/>
    <n v="10104"/>
    <n v="-3"/>
    <x v="0"/>
    <n v="14900"/>
    <n v="1610"/>
    <m/>
    <x v="0"/>
    <n v="256"/>
    <n v="26398"/>
    <x v="0"/>
    <m/>
    <n v="5.3891999999999998"/>
    <n v="10.615410000000001"/>
    <n v="439.52399999999994"/>
    <n v="0"/>
    <n v="455.52860999999996"/>
    <n v="420.32900000000001"/>
    <n v="26.387899999999998"/>
    <m/>
    <x v="0"/>
    <n v="5.3299200000000004"/>
    <n v="452.04682000000003"/>
    <n v="3.8363643229080507E-3"/>
    <n v="27101"/>
    <n v="1.3140432531449186E-2"/>
    <n v="1.1830650988090517E-2"/>
    <n v="2.3303497885676164E-2"/>
    <n v="0.96486585112623324"/>
    <n v="0.92983509982439427"/>
    <n v="5.8374263090712586E-2"/>
    <n v="1.179063708489311E-2"/>
    <x v="0"/>
    <m/>
    <x v="0"/>
    <m/>
    <m/>
    <x v="0"/>
    <m/>
    <x v="0"/>
    <x v="0"/>
    <m/>
    <x v="0"/>
    <x v="0"/>
    <x v="0"/>
    <m/>
    <x v="0"/>
    <x v="0"/>
    <x v="0"/>
    <x v="0"/>
    <x v="0"/>
    <x v="0"/>
    <x v="0"/>
    <x v="0"/>
    <x v="0"/>
    <x v="0"/>
    <x v="0"/>
    <x v="0"/>
    <x v="0"/>
    <m/>
    <x v="0"/>
    <x v="0"/>
    <x v="0"/>
    <x v="0"/>
    <x v="0"/>
    <s v="DST NO. 6"/>
    <m/>
    <x v="0"/>
    <m/>
    <m/>
    <m/>
    <m/>
  </r>
  <r>
    <x v="0"/>
    <s v="T16N R101W S11 fMESAVERDE/ERICSON"/>
    <n v="49009358"/>
    <x v="0"/>
    <x v="0"/>
    <s v="JACKKNIFE SPRING"/>
    <m/>
    <s v="11"/>
    <s v=" 16"/>
    <s v=" 101"/>
    <n v="41.383920000000003"/>
    <n v="-108.7542"/>
    <s v="4903705286"/>
    <s v="UNIT NO. 1"/>
    <x v="0"/>
    <s v="MESAVERDE/ERICSON"/>
    <n v="30"/>
    <n v="321"/>
    <n v="140"/>
    <x v="0"/>
    <n v="3040"/>
    <n v="3180"/>
    <m/>
    <m/>
    <x v="0"/>
    <d v="1960-09-13T00:00:00"/>
    <n v="8.3000001907348633"/>
    <x v="2"/>
    <n v="7"/>
    <n v="2"/>
    <n v="411"/>
    <n v="-3"/>
    <x v="0"/>
    <n v="156"/>
    <n v="769"/>
    <m/>
    <x v="0"/>
    <n v="66"/>
    <n v="1021"/>
    <x v="0"/>
    <m/>
    <n v="0.3493"/>
    <n v="0.16458"/>
    <n v="17.878499999999999"/>
    <n v="0"/>
    <n v="18.392379999999999"/>
    <n v="4.40076"/>
    <n v="12.603909999999999"/>
    <m/>
    <x v="0"/>
    <n v="1.37412"/>
    <n v="18.378789999999999"/>
    <n v="3.695830184353845E-4"/>
    <n v="1405"/>
    <n v="0.15828524319868095"/>
    <n v="1.8991560635437069E-2"/>
    <n v="8.9482709687381413E-3"/>
    <n v="0.97206016839582476"/>
    <n v="0.23944775472161117"/>
    <n v="0.68578562571311819"/>
    <n v="7.4766619565270628E-2"/>
    <x v="0"/>
    <m/>
    <x v="0"/>
    <m/>
    <m/>
    <x v="0"/>
    <m/>
    <x v="0"/>
    <x v="0"/>
    <m/>
    <x v="0"/>
    <x v="0"/>
    <x v="0"/>
    <m/>
    <x v="0"/>
    <x v="0"/>
    <x v="0"/>
    <x v="0"/>
    <x v="0"/>
    <x v="0"/>
    <x v="0"/>
    <x v="0"/>
    <x v="0"/>
    <x v="0"/>
    <x v="0"/>
    <x v="0"/>
    <x v="0"/>
    <m/>
    <x v="0"/>
    <x v="0"/>
    <x v="0"/>
    <x v="0"/>
    <x v="0"/>
    <s v="DST NO. 5"/>
    <m/>
    <x v="0"/>
    <m/>
    <m/>
    <m/>
    <m/>
  </r>
  <r>
    <x v="0"/>
    <s v="T16N R101W S11 fMESAVERDE/ALMOND"/>
    <n v="49009357"/>
    <x v="0"/>
    <x v="0"/>
    <s v="JACKKNIFE SPRING"/>
    <m/>
    <s v="11"/>
    <s v=" 16"/>
    <s v=" 101"/>
    <n v="41.383920000000003"/>
    <n v="-108.7542"/>
    <s v="4903705286"/>
    <s v="UNIT NO. 1"/>
    <x v="0"/>
    <s v="MESAVERDE/ALMOND"/>
    <n v="262"/>
    <n v="30"/>
    <n v="148"/>
    <x v="0"/>
    <n v="2862"/>
    <n v="3010"/>
    <m/>
    <m/>
    <x v="0"/>
    <d v="1960-09-13T00:00:00"/>
    <n v="7.8000001907348633"/>
    <x v="2"/>
    <n v="99"/>
    <n v="79"/>
    <n v="9233"/>
    <n v="-3"/>
    <x v="0"/>
    <n v="12900"/>
    <n v="2989"/>
    <m/>
    <x v="0"/>
    <n v="13"/>
    <n v="23796"/>
    <x v="0"/>
    <m/>
    <n v="4.9401000000000002"/>
    <n v="6.5009100000000002"/>
    <n v="401.63549999999998"/>
    <n v="0"/>
    <n v="413.07650999999998"/>
    <n v="363.90899999999999"/>
    <n v="48.989709999999995"/>
    <m/>
    <x v="0"/>
    <n v="0.27066000000000001"/>
    <n v="413.16937000000001"/>
    <n v="-1.1238785239090106E-4"/>
    <n v="25307"/>
    <n v="3.0772050587540477E-2"/>
    <n v="1.1959285702302463E-2"/>
    <n v="1.573778668750736E-2"/>
    <n v="0.97230292761019022"/>
    <n v="0.88077439041524297"/>
    <n v="0.11857052714241618"/>
    <n v="6.5508244234077661E-4"/>
    <x v="0"/>
    <m/>
    <x v="0"/>
    <m/>
    <m/>
    <x v="0"/>
    <m/>
    <x v="0"/>
    <x v="0"/>
    <m/>
    <x v="0"/>
    <x v="0"/>
    <x v="0"/>
    <m/>
    <x v="0"/>
    <x v="0"/>
    <x v="0"/>
    <x v="0"/>
    <x v="0"/>
    <x v="0"/>
    <x v="0"/>
    <x v="0"/>
    <x v="0"/>
    <x v="0"/>
    <x v="0"/>
    <x v="0"/>
    <x v="0"/>
    <m/>
    <x v="0"/>
    <x v="0"/>
    <x v="0"/>
    <x v="0"/>
    <x v="0"/>
    <s v="DST NO. 4"/>
    <m/>
    <x v="0"/>
    <m/>
    <m/>
    <m/>
    <m/>
  </r>
  <r>
    <x v="0"/>
    <s v="T16N R101W S11 fMESAVERDE/ALMOND"/>
    <n v="49009356"/>
    <x v="0"/>
    <x v="0"/>
    <s v="JACKKNIFE SPRING"/>
    <m/>
    <s v="11"/>
    <s v=" 16"/>
    <s v=" 101"/>
    <n v="41.383920000000003"/>
    <n v="-108.7542"/>
    <s v="4903705286"/>
    <s v="UNIT NO. 1"/>
    <x v="0"/>
    <s v="MESAVERDE/ALMOND"/>
    <n v="743"/>
    <n v="262"/>
    <n v="52"/>
    <x v="0"/>
    <n v="2548"/>
    <n v="2600"/>
    <m/>
    <m/>
    <x v="0"/>
    <d v="1960-09-13T00:00:00"/>
    <n v="7.5"/>
    <x v="2"/>
    <n v="966"/>
    <n v="554"/>
    <n v="35618"/>
    <n v="-3"/>
    <x v="0"/>
    <n v="57500"/>
    <n v="1281"/>
    <m/>
    <x v="0"/>
    <n v="30"/>
    <n v="95299"/>
    <x v="0"/>
    <m/>
    <n v="48.203400000000002"/>
    <n v="45.588660000000004"/>
    <n v="1549.3829999999998"/>
    <n v="0"/>
    <n v="1643.1750599999998"/>
    <n v="1622.075"/>
    <n v="20.995589999999996"/>
    <m/>
    <x v="0"/>
    <n v="0.62460000000000004"/>
    <n v="1643.6951900000001"/>
    <n v="-1.5824476186741346E-4"/>
    <n v="95943"/>
    <n v="3.3674611225567607E-3"/>
    <n v="2.9335523142616348E-2"/>
    <n v="2.7744250207887167E-2"/>
    <n v="0.94292022664949648"/>
    <n v="0.98684659410605191"/>
    <n v="1.2773408432253181E-2"/>
    <n v="3.7999746169482921E-4"/>
    <x v="0"/>
    <m/>
    <x v="0"/>
    <m/>
    <m/>
    <x v="0"/>
    <m/>
    <x v="0"/>
    <x v="0"/>
    <m/>
    <x v="0"/>
    <x v="0"/>
    <x v="0"/>
    <m/>
    <x v="0"/>
    <x v="0"/>
    <x v="0"/>
    <x v="0"/>
    <x v="0"/>
    <x v="0"/>
    <x v="0"/>
    <x v="0"/>
    <x v="0"/>
    <x v="0"/>
    <x v="0"/>
    <x v="0"/>
    <x v="0"/>
    <m/>
    <x v="0"/>
    <x v="0"/>
    <x v="0"/>
    <x v="0"/>
    <x v="0"/>
    <s v="DST NO. 2"/>
    <m/>
    <x v="0"/>
    <m/>
    <m/>
    <m/>
    <m/>
  </r>
  <r>
    <x v="0"/>
    <s v="T16N R101W S11 fMESAVERDE"/>
    <n v="49004832"/>
    <x v="0"/>
    <x v="0"/>
    <s v="JACKKNIFE SPRING"/>
    <m/>
    <s v="11"/>
    <s v=" 16"/>
    <s v=" 101"/>
    <n v="41.383920000000003"/>
    <n v="-108.7542"/>
    <s v="4903705286"/>
    <s v="UNIT NO. 1"/>
    <x v="0"/>
    <s v="MESAVERDE"/>
    <n v="625"/>
    <m/>
    <n v="120"/>
    <x v="0"/>
    <n v="4245"/>
    <n v="4365"/>
    <m/>
    <m/>
    <x v="0"/>
    <m/>
    <n v="8.1000003814697266"/>
    <x v="0"/>
    <n v="552"/>
    <n v="1966"/>
    <n v="37055"/>
    <n v="-3"/>
    <x v="0"/>
    <n v="52500"/>
    <n v="1013"/>
    <m/>
    <x v="0"/>
    <n v="14612"/>
    <n v="107184"/>
    <x v="0"/>
    <m/>
    <n v="27.544799999999999"/>
    <n v="161.78214"/>
    <n v="1611.8924999999999"/>
    <n v="0"/>
    <n v="1801.2194399999998"/>
    <n v="1481.0250000000001"/>
    <n v="16.603069999999999"/>
    <m/>
    <x v="0"/>
    <n v="304.22184000000004"/>
    <n v="1801.8499099999999"/>
    <n v="-1.7498136692818843E-4"/>
    <n v="107692"/>
    <n v="2.3641542098698782E-3"/>
    <n v="1.5292306638662528E-2"/>
    <n v="8.9818117885736348E-2"/>
    <n v="0.89488957547560122"/>
    <n v="0.82194692897589894"/>
    <n v="9.2144578235153884E-3"/>
    <n v="0.16883861320058566"/>
    <x v="0"/>
    <m/>
    <x v="0"/>
    <m/>
    <m/>
    <x v="0"/>
    <m/>
    <x v="0"/>
    <x v="0"/>
    <m/>
    <x v="0"/>
    <x v="0"/>
    <x v="0"/>
    <m/>
    <x v="0"/>
    <x v="0"/>
    <x v="0"/>
    <x v="0"/>
    <x v="0"/>
    <x v="0"/>
    <x v="0"/>
    <x v="0"/>
    <x v="0"/>
    <x v="0"/>
    <x v="0"/>
    <x v="0"/>
    <x v="0"/>
    <m/>
    <x v="0"/>
    <x v="0"/>
    <x v="0"/>
    <x v="0"/>
    <x v="0"/>
    <s v="DST #7"/>
    <m/>
    <x v="0"/>
    <m/>
    <m/>
    <m/>
    <m/>
  </r>
  <r>
    <x v="0"/>
    <s v="T16N R101W S11 fLANCE"/>
    <n v="49007596"/>
    <x v="0"/>
    <x v="0"/>
    <s v="JACKKNIFE SPRING"/>
    <m/>
    <s v="11"/>
    <s v=" 16"/>
    <s v=" 101"/>
    <n v="41.38409"/>
    <n v="-108.73483"/>
    <s v="4903705876"/>
    <s v="UNIT NO. 4"/>
    <x v="0"/>
    <s v="LANCE"/>
    <m/>
    <n v="1061"/>
    <n v="84"/>
    <x v="0"/>
    <n v="1880"/>
    <n v="1964"/>
    <n v="7655"/>
    <m/>
    <x v="0"/>
    <d v="1963-11-01T00:00:00"/>
    <n v="8.6999998092651367"/>
    <x v="0"/>
    <n v="34"/>
    <n v="17"/>
    <n v="1692"/>
    <n v="32"/>
    <x v="0"/>
    <n v="980"/>
    <n v="756"/>
    <m/>
    <x v="0"/>
    <n v="1750"/>
    <n v="4914"/>
    <x v="0"/>
    <m/>
    <n v="1.6966000000000001"/>
    <n v="1.39893"/>
    <n v="73.60199999999999"/>
    <n v="0.81855999999999995"/>
    <n v="77.516089999999991"/>
    <n v="27.645799999999998"/>
    <n v="12.390839999999999"/>
    <m/>
    <x v="0"/>
    <n v="36.435000000000002"/>
    <n v="76.471640000000008"/>
    <n v="6.7826832696344279E-3"/>
    <n v="5258"/>
    <n v="3.3818324813212744E-2"/>
    <n v="2.1887068865315579E-2"/>
    <n v="1.8046962895058305E-2"/>
    <n v="0.9600659682396262"/>
    <n v="0.36151702775041827"/>
    <n v="0.16203183297755872"/>
    <n v="0.47645113927202293"/>
    <x v="0"/>
    <m/>
    <x v="0"/>
    <m/>
    <m/>
    <x v="0"/>
    <m/>
    <x v="0"/>
    <x v="0"/>
    <m/>
    <x v="0"/>
    <x v="0"/>
    <x v="0"/>
    <m/>
    <x v="0"/>
    <x v="0"/>
    <x v="0"/>
    <x v="0"/>
    <x v="0"/>
    <x v="0"/>
    <x v="0"/>
    <x v="0"/>
    <x v="0"/>
    <x v="0"/>
    <x v="0"/>
    <x v="0"/>
    <x v="0"/>
    <m/>
    <x v="0"/>
    <x v="0"/>
    <x v="0"/>
    <x v="0"/>
    <x v="0"/>
    <s v="DST NO. 1 (BOTTOM)"/>
    <m/>
    <x v="0"/>
    <m/>
    <m/>
    <m/>
    <m/>
  </r>
  <r>
    <x v="0"/>
    <s v="T16N R101W S11 fLANCE"/>
    <n v="49009355"/>
    <x v="0"/>
    <x v="0"/>
    <s v="JACKKNIFE SPRING"/>
    <m/>
    <s v="11"/>
    <s v=" 16"/>
    <s v=" 101"/>
    <n v="41.383920000000003"/>
    <n v="-108.7542"/>
    <s v="4903705286"/>
    <s v="UNIT NO. 1"/>
    <x v="0"/>
    <s v="LANCE"/>
    <m/>
    <n v="743"/>
    <n v="105"/>
    <x v="0"/>
    <n v="1700"/>
    <n v="1805"/>
    <m/>
    <m/>
    <x v="0"/>
    <d v="1960-09-12T00:00:00"/>
    <n v="8.1999998092651367"/>
    <x v="2"/>
    <n v="4"/>
    <n v="6"/>
    <n v="1267"/>
    <n v="-3"/>
    <x v="0"/>
    <n v="890"/>
    <n v="1647"/>
    <m/>
    <x v="0"/>
    <n v="179"/>
    <n v="3158"/>
    <x v="0"/>
    <m/>
    <n v="0.1996"/>
    <n v="0.49374000000000001"/>
    <n v="55.1145"/>
    <n v="0"/>
    <n v="55.807839999999999"/>
    <n v="25.1069"/>
    <n v="26.994329999999998"/>
    <m/>
    <x v="0"/>
    <n v="3.7267800000000002"/>
    <n v="55.828009999999999"/>
    <n v="-1.8067672705497599E-4"/>
    <n v="3987"/>
    <n v="0.11602519244226732"/>
    <n v="3.5765584190321645E-3"/>
    <n v="8.8471440571790631E-3"/>
    <n v="0.98757629752378884"/>
    <n v="0.44971869855293067"/>
    <n v="0.4835266383308307"/>
    <n v="6.6754663116238608E-2"/>
    <x v="0"/>
    <m/>
    <x v="0"/>
    <m/>
    <m/>
    <x v="0"/>
    <m/>
    <x v="0"/>
    <x v="0"/>
    <m/>
    <x v="0"/>
    <x v="0"/>
    <x v="0"/>
    <m/>
    <x v="0"/>
    <x v="0"/>
    <x v="0"/>
    <x v="0"/>
    <x v="0"/>
    <x v="0"/>
    <x v="0"/>
    <x v="0"/>
    <x v="0"/>
    <x v="0"/>
    <x v="0"/>
    <x v="0"/>
    <x v="0"/>
    <m/>
    <x v="0"/>
    <x v="0"/>
    <x v="0"/>
    <x v="0"/>
    <x v="0"/>
    <s v="DST NO. 1"/>
    <m/>
    <x v="0"/>
    <m/>
    <m/>
    <m/>
    <m/>
  </r>
  <r>
    <x v="1"/>
    <s v="T16N R101W S10 fCLOVERLY"/>
    <m/>
    <x v="0"/>
    <x v="0"/>
    <s v="BRADY"/>
    <s v="NE NE"/>
    <n v="10"/>
    <n v="16"/>
    <n v="101"/>
    <n v="41.386949000000001"/>
    <n v="-108.759726"/>
    <s v="4903720624"/>
    <s v="20D"/>
    <x v="0"/>
    <s v="CLOVERLY"/>
    <m/>
    <m/>
    <m/>
    <x v="0"/>
    <m/>
    <m/>
    <m/>
    <m/>
    <x v="1"/>
    <d v="1987-06-10T00:00:00"/>
    <n v="6"/>
    <x v="0"/>
    <n v="16"/>
    <n v="0"/>
    <n v="133.44999999999999"/>
    <n v="0"/>
    <x v="1"/>
    <n v="200"/>
    <n v="73.2"/>
    <n v="0"/>
    <x v="1"/>
    <n v="0"/>
    <n v="426.4"/>
    <x v="0"/>
    <s v="RME PETROLEUM COMPANY"/>
    <n v="0.7984"/>
    <n v="0"/>
    <n v="5.8050749999999995"/>
    <n v="0"/>
    <n v="6.6034749999999995"/>
    <n v="5.6419999999999995"/>
    <n v="1.1997479999999998"/>
    <n v="0"/>
    <x v="1"/>
    <n v="0"/>
    <n v="6.8417479999999991"/>
    <n v="-1.772175887302126E-2"/>
    <n v="422.65"/>
    <n v="-4.4167010187857016E-3"/>
    <n v="0.12090603810872307"/>
    <n v="0"/>
    <n v="0.87909396189127698"/>
    <n v="0.82464305905449897"/>
    <n v="0.17535694094550106"/>
    <n v="0"/>
    <x v="1"/>
    <n v="3.8"/>
    <x v="1"/>
    <n v="0"/>
    <n v="0"/>
    <x v="0"/>
    <n v="0"/>
    <x v="0"/>
    <x v="1"/>
    <m/>
    <x v="1"/>
    <x v="1"/>
    <x v="1"/>
    <n v="0"/>
    <x v="1"/>
    <x v="1"/>
    <x v="1"/>
    <x v="1"/>
    <x v="0"/>
    <x v="0"/>
    <x v="0"/>
    <x v="0"/>
    <x v="0"/>
    <x v="0"/>
    <x v="0"/>
    <x v="0"/>
    <x v="0"/>
    <m/>
    <x v="0"/>
    <x v="0"/>
    <x v="0"/>
    <x v="0"/>
    <x v="0"/>
    <s v="IRON OXIDE SUSPENDED SOLIDS"/>
    <n v="19870610"/>
    <x v="1"/>
    <s v="BAROID ROCK SPRINGS"/>
    <m/>
    <m/>
    <d v="1987-06-10T00:00:00"/>
  </r>
  <r>
    <x v="0"/>
    <s v="T16N R101W S02 fMESAVERDE"/>
    <n v="49009354"/>
    <x v="0"/>
    <x v="0"/>
    <s v="JACKKNIFE SPRING"/>
    <m/>
    <s v="2"/>
    <s v=" 16"/>
    <s v=" 101"/>
    <n v="41.399059999999999"/>
    <n v="-108.74771"/>
    <s v="4903705294"/>
    <s v="UNIT NO. 2"/>
    <x v="0"/>
    <s v="MESAVERDE"/>
    <n v="3584"/>
    <m/>
    <n v="592"/>
    <x v="0"/>
    <n v="6245"/>
    <n v="6837"/>
    <m/>
    <m/>
    <x v="4"/>
    <d v="1961-10-15T00:00:00"/>
    <n v="8.1000003814697266"/>
    <x v="2"/>
    <n v="322"/>
    <n v="23"/>
    <n v="6926"/>
    <n v="-3"/>
    <x v="0"/>
    <n v="10300"/>
    <n v="990"/>
    <m/>
    <x v="0"/>
    <n v="663"/>
    <n v="18722"/>
    <x v="0"/>
    <m/>
    <n v="16.067799999999998"/>
    <n v="1.8926700000000001"/>
    <n v="301.28100000000001"/>
    <n v="0"/>
    <n v="319.24146999999999"/>
    <n v="290.56299999999999"/>
    <n v="16.226099999999999"/>
    <m/>
    <x v="0"/>
    <n v="13.803660000000001"/>
    <n v="320.59275999999994"/>
    <n v="-2.1119376498502577E-3"/>
    <n v="19218"/>
    <n v="1.3073273589878757E-2"/>
    <n v="5.0331180344458375E-2"/>
    <n v="5.9286470520261677E-3"/>
    <n v="0.9437401726035155"/>
    <n v="0.90633051101965012"/>
    <n v="5.0612808598672038E-2"/>
    <n v="4.3056680381678002E-2"/>
    <x v="0"/>
    <m/>
    <x v="0"/>
    <m/>
    <m/>
    <x v="0"/>
    <m/>
    <x v="0"/>
    <x v="0"/>
    <m/>
    <x v="0"/>
    <x v="0"/>
    <x v="0"/>
    <m/>
    <x v="0"/>
    <x v="0"/>
    <x v="0"/>
    <x v="0"/>
    <x v="0"/>
    <x v="0"/>
    <x v="0"/>
    <x v="0"/>
    <x v="0"/>
    <x v="0"/>
    <x v="0"/>
    <x v="0"/>
    <x v="0"/>
    <m/>
    <x v="0"/>
    <x v="0"/>
    <x v="0"/>
    <x v="0"/>
    <x v="0"/>
    <s v="PRODUCTION TEST"/>
    <m/>
    <x v="0"/>
    <m/>
    <m/>
    <m/>
    <m/>
  </r>
  <r>
    <x v="0"/>
    <s v="T16N R101W S02 fMESAVERDE"/>
    <n v="49004835"/>
    <x v="0"/>
    <x v="0"/>
    <s v="JACKKNIFE SPRING"/>
    <m/>
    <s v="2"/>
    <s v=" 16"/>
    <s v=" 101"/>
    <n v="41.399059999999999"/>
    <n v="-108.74771"/>
    <s v="4903705294"/>
    <s v="UNIT NO. 2"/>
    <x v="0"/>
    <s v="MESAVERDE"/>
    <m/>
    <n v="3584"/>
    <n v="27"/>
    <x v="0"/>
    <n v="2634"/>
    <n v="2661"/>
    <m/>
    <m/>
    <x v="0"/>
    <m/>
    <n v="7.5999999046325684"/>
    <x v="0"/>
    <n v="1099"/>
    <n v="599"/>
    <n v="27676"/>
    <n v="-3"/>
    <x v="0"/>
    <n v="46000"/>
    <n v="549"/>
    <m/>
    <x v="0"/>
    <n v="85"/>
    <n v="75729"/>
    <x v="0"/>
    <m/>
    <n v="54.8401"/>
    <n v="49.291710000000002"/>
    <n v="1203.9059999999999"/>
    <n v="0"/>
    <n v="1308.03781"/>
    <n v="1297.6600000000001"/>
    <n v="8.9981099999999987"/>
    <m/>
    <x v="0"/>
    <n v="1.7697000000000001"/>
    <n v="1308.4278099999999"/>
    <n v="-1.4905603842785164E-4"/>
    <n v="76002"/>
    <n v="1.7992368072443996E-3"/>
    <n v="4.1925470029035322E-2"/>
    <n v="3.7683704265398875E-2"/>
    <n v="0.92039082570556574"/>
    <n v="0.99177042102154644"/>
    <n v="6.8770397046207686E-3"/>
    <n v="1.352539273832769E-3"/>
    <x v="0"/>
    <m/>
    <x v="0"/>
    <m/>
    <m/>
    <x v="0"/>
    <m/>
    <x v="0"/>
    <x v="0"/>
    <m/>
    <x v="0"/>
    <x v="0"/>
    <x v="0"/>
    <m/>
    <x v="0"/>
    <x v="0"/>
    <x v="0"/>
    <x v="0"/>
    <x v="0"/>
    <x v="0"/>
    <x v="0"/>
    <x v="0"/>
    <x v="0"/>
    <x v="0"/>
    <x v="0"/>
    <x v="0"/>
    <x v="0"/>
    <m/>
    <x v="0"/>
    <x v="0"/>
    <x v="0"/>
    <x v="0"/>
    <x v="0"/>
    <s v="DST NO. 2"/>
    <m/>
    <x v="0"/>
    <m/>
    <m/>
    <m/>
    <m/>
  </r>
  <r>
    <x v="1"/>
    <s v="T16N R101W S02 fCLOVERLY"/>
    <m/>
    <x v="0"/>
    <x v="0"/>
    <s v="BRADY"/>
    <s v="NE NE"/>
    <n v="2"/>
    <n v="16"/>
    <n v="101"/>
    <n v="41.397348000000001"/>
    <n v="-108.741736"/>
    <s v="4903720435"/>
    <s v="64"/>
    <x v="0"/>
    <s v="CLOVERLY"/>
    <m/>
    <m/>
    <m/>
    <x v="0"/>
    <m/>
    <m/>
    <m/>
    <m/>
    <x v="1"/>
    <d v="1987-06-10T00:00:00"/>
    <n v="6.15"/>
    <x v="0"/>
    <n v="59.2"/>
    <n v="0"/>
    <n v="174.8"/>
    <n v="0"/>
    <x v="1"/>
    <n v="350"/>
    <n v="183"/>
    <n v="0"/>
    <x v="1"/>
    <n v="0"/>
    <n v="809.8"/>
    <x v="0"/>
    <s v="RME PETROLEUM COMPANY"/>
    <n v="2.9540800000000003"/>
    <n v="0"/>
    <n v="7.6037999999999997"/>
    <n v="0"/>
    <n v="10.557880000000001"/>
    <n v="9.8734999999999999"/>
    <n v="2.9993699999999999"/>
    <n v="0"/>
    <x v="1"/>
    <n v="0"/>
    <n v="12.872869999999999"/>
    <n v="-9.8801361458766709E-2"/>
    <n v="767"/>
    <n v="-2.7143581938102457E-2"/>
    <n v="0.27979859593024359"/>
    <n v="0"/>
    <n v="0.7202014040697563"/>
    <n v="0.76700067661679183"/>
    <n v="0.23299932338320825"/>
    <n v="0"/>
    <x v="1"/>
    <n v="42.5"/>
    <x v="1"/>
    <n v="0"/>
    <n v="0"/>
    <x v="0"/>
    <n v="0"/>
    <x v="0"/>
    <x v="1"/>
    <m/>
    <x v="1"/>
    <x v="1"/>
    <x v="1"/>
    <n v="0"/>
    <x v="1"/>
    <x v="1"/>
    <x v="1"/>
    <x v="1"/>
    <x v="0"/>
    <x v="0"/>
    <x v="0"/>
    <x v="0"/>
    <x v="0"/>
    <x v="0"/>
    <x v="0"/>
    <x v="0"/>
    <x v="0"/>
    <m/>
    <x v="0"/>
    <x v="0"/>
    <x v="0"/>
    <x v="0"/>
    <x v="0"/>
    <s v="IRON OXIDE SUSPENDED SOLIDS"/>
    <n v="19870610"/>
    <x v="1"/>
    <s v="BAROID ROCK SPRINGS"/>
    <m/>
    <m/>
    <d v="1987-06-10T00:00:00"/>
  </r>
  <r>
    <x v="1"/>
    <s v="T16N R099W S23 fMESAVERDE"/>
    <m/>
    <x v="0"/>
    <x v="0"/>
    <s v="BITTER CREEK"/>
    <s v=" C SW"/>
    <n v="23"/>
    <n v="16"/>
    <n v="99"/>
    <n v="41.342129"/>
    <n v="-108.52115999999999"/>
    <s v="4903721265"/>
    <s v="2 BITTERCK"/>
    <x v="0"/>
    <s v="MESAVERDE"/>
    <m/>
    <m/>
    <m/>
    <x v="0"/>
    <m/>
    <m/>
    <n v="2492"/>
    <m/>
    <x v="1"/>
    <d v="1978-08-04T00:00:00"/>
    <n v="8.4"/>
    <x v="0"/>
    <n v="14"/>
    <n v="13"/>
    <n v="3923"/>
    <n v="336"/>
    <x v="1"/>
    <n v="5300"/>
    <n v="1708"/>
    <n v="120"/>
    <x v="1"/>
    <n v="44"/>
    <n v="10618"/>
    <x v="0"/>
    <s v="AMOCO PRODUCTION COMPANY"/>
    <n v="0.6986"/>
    <n v="1.0697700000000001"/>
    <n v="170.65049999999999"/>
    <n v="8.5948799999999999"/>
    <n v="181.01374999999999"/>
    <n v="149.51300000000001"/>
    <n v="27.994119999999999"/>
    <n v="3.9996"/>
    <x v="1"/>
    <n v="0.91608000000000012"/>
    <n v="182.4228"/>
    <n v="-3.8770178728584335E-3"/>
    <n v="11458"/>
    <n v="3.8050371444102192E-2"/>
    <n v="3.8593753236977855E-3"/>
    <n v="5.9098825365476388E-3"/>
    <n v="0.99023074213975459"/>
    <n v="0.81959601541035443"/>
    <n v="0.15345735291860446"/>
    <n v="5.0217407034646991E-3"/>
    <x v="1"/>
    <n v="0"/>
    <x v="1"/>
    <n v="10258"/>
    <n v="0.7"/>
    <x v="0"/>
    <n v="0.7"/>
    <x v="0"/>
    <x v="1"/>
    <m/>
    <x v="1"/>
    <x v="1"/>
    <x v="1"/>
    <n v="0"/>
    <x v="1"/>
    <x v="1"/>
    <x v="1"/>
    <x v="1"/>
    <x v="0"/>
    <x v="0"/>
    <x v="0"/>
    <x v="0"/>
    <x v="0"/>
    <x v="0"/>
    <x v="0"/>
    <x v="0"/>
    <x v="0"/>
    <m/>
    <x v="0"/>
    <x v="0"/>
    <x v="0"/>
    <x v="0"/>
    <x v="0"/>
    <s v="PRODUCTION"/>
    <n v="19780804"/>
    <x v="1"/>
    <m/>
    <m/>
    <m/>
    <m/>
  </r>
  <r>
    <x v="0"/>
    <s v="T16N R099W S22 fMESAVERDE/ALMOND"/>
    <n v="49009119"/>
    <x v="0"/>
    <x v="0"/>
    <s v="BITTER CREEK"/>
    <m/>
    <s v="22"/>
    <s v=" 16"/>
    <s v=" 99"/>
    <n v="41.343589999999999"/>
    <n v="-108.54109"/>
    <s v="4903705249"/>
    <s v="UNIT NO. 1"/>
    <x v="0"/>
    <s v="MESAVERDE/ALMOND"/>
    <m/>
    <m/>
    <n v="248"/>
    <x v="0"/>
    <n v="11102"/>
    <n v="11350"/>
    <n v="12090"/>
    <m/>
    <x v="4"/>
    <d v="1957-02-13T00:00:00"/>
    <n v="8.1999998092651367"/>
    <x v="2"/>
    <n v="114"/>
    <n v="36"/>
    <n v="10007"/>
    <n v="-3"/>
    <x v="0"/>
    <n v="15100"/>
    <n v="900"/>
    <m/>
    <x v="0"/>
    <n v="164"/>
    <n v="25864"/>
    <x v="0"/>
    <m/>
    <n v="5.6886000000000001"/>
    <n v="2.96244"/>
    <n v="435.30449999999996"/>
    <n v="0"/>
    <n v="443.95553999999998"/>
    <n v="425.971"/>
    <n v="14.750999999999998"/>
    <m/>
    <x v="0"/>
    <n v="3.4144800000000002"/>
    <n v="444.13648000000001"/>
    <n v="-2.0374014845896371E-4"/>
    <n v="26315"/>
    <n v="8.6433239425822653E-3"/>
    <n v="1.281344523823264E-2"/>
    <n v="6.6728303469306858E-3"/>
    <n v="0.98051372441483664"/>
    <n v="0.95909932910712492"/>
    <n v="3.3212763788284173E-2"/>
    <n v="7.6879071045909131E-3"/>
    <x v="0"/>
    <m/>
    <x v="0"/>
    <m/>
    <m/>
    <x v="0"/>
    <m/>
    <x v="0"/>
    <x v="0"/>
    <m/>
    <x v="0"/>
    <x v="0"/>
    <x v="0"/>
    <m/>
    <x v="0"/>
    <x v="0"/>
    <x v="0"/>
    <x v="0"/>
    <x v="0"/>
    <x v="0"/>
    <x v="0"/>
    <x v="0"/>
    <x v="0"/>
    <x v="0"/>
    <x v="0"/>
    <x v="0"/>
    <x v="0"/>
    <m/>
    <x v="0"/>
    <x v="0"/>
    <x v="0"/>
    <x v="0"/>
    <x v="0"/>
    <s v="PRODUCTION TEST"/>
    <m/>
    <x v="0"/>
    <m/>
    <m/>
    <m/>
    <m/>
  </r>
  <r>
    <x v="0"/>
    <s v="T16N R099W S22 fMESAVERDE"/>
    <n v="49124269"/>
    <x v="0"/>
    <x v="0"/>
    <s v="BITTER CREEK"/>
    <s v="NE NE"/>
    <s v="22"/>
    <s v=" 16"/>
    <s v=" 99"/>
    <n v="41.349269999999997"/>
    <n v="-108.52861"/>
    <s v="4903720522"/>
    <s v="BITTER CREEK II UNIT NO 1"/>
    <x v="0"/>
    <s v="MESAVERDE"/>
    <m/>
    <m/>
    <n v="247"/>
    <x v="0"/>
    <n v="10925"/>
    <n v="11172"/>
    <n v="21322"/>
    <n v="11370"/>
    <x v="1"/>
    <d v="1978-06-24T00:00:00"/>
    <n v="7.3000001907348633"/>
    <x v="0"/>
    <n v="36"/>
    <n v="22"/>
    <n v="3495"/>
    <n v="352"/>
    <x v="0"/>
    <n v="5300"/>
    <n v="927"/>
    <m/>
    <x v="0"/>
    <n v="0"/>
    <n v="9662"/>
    <x v="0"/>
    <s v="CHEM LAB"/>
    <n v="1.7964"/>
    <n v="1.8103800000000001"/>
    <n v="152.0325"/>
    <n v="9.0041599999999988"/>
    <n v="164.64344"/>
    <n v="149.51300000000001"/>
    <n v="15.193529999999999"/>
    <m/>
    <x v="0"/>
    <n v="0"/>
    <n v="164.70653000000001"/>
    <n v="-1.9155914907178145E-4"/>
    <n v="10129"/>
    <n v="2.3596584305997675E-2"/>
    <n v="1.091085074510105E-2"/>
    <n v="1.0995761507412626E-2"/>
    <n v="0.97809338774748622"/>
    <n v="0.90775393058186582"/>
    <n v="9.2246069418134166E-2"/>
    <n v="0"/>
    <x v="0"/>
    <m/>
    <x v="0"/>
    <m/>
    <m/>
    <x v="0"/>
    <m/>
    <x v="0"/>
    <x v="0"/>
    <m/>
    <x v="0"/>
    <x v="0"/>
    <x v="0"/>
    <m/>
    <x v="0"/>
    <x v="0"/>
    <x v="0"/>
    <x v="0"/>
    <x v="0"/>
    <x v="0"/>
    <x v="0"/>
    <x v="0"/>
    <x v="0"/>
    <x v="0"/>
    <x v="0"/>
    <x v="0"/>
    <x v="0"/>
    <m/>
    <x v="0"/>
    <x v="0"/>
    <x v="0"/>
    <x v="0"/>
    <x v="0"/>
    <s v="PRODUCTION"/>
    <m/>
    <x v="0"/>
    <m/>
    <m/>
    <m/>
    <m/>
  </r>
  <r>
    <x v="1"/>
    <s v="T16N R099W S22 fMESAVERDE"/>
    <m/>
    <x v="0"/>
    <x v="0"/>
    <s v="BITTER CREEK"/>
    <s v="NE NE"/>
    <n v="22"/>
    <n v="16"/>
    <n v="99"/>
    <n v="41.349269999999997"/>
    <n v="-108.52861"/>
    <s v="4903720522"/>
    <s v="BITTER CREEK II UNIT NO 1"/>
    <x v="0"/>
    <s v="MESAVERDE"/>
    <m/>
    <m/>
    <m/>
    <x v="0"/>
    <m/>
    <m/>
    <n v="21322"/>
    <n v="11370"/>
    <x v="2"/>
    <d v="2002-10-25T00:00:00"/>
    <n v="7.6"/>
    <x v="0"/>
    <n v="13.1"/>
    <n v="1.73"/>
    <n v="2720"/>
    <n v="56.1"/>
    <x v="1"/>
    <n v="3999"/>
    <n v="1806"/>
    <m/>
    <x v="0"/>
    <n v="33"/>
    <n v="8552"/>
    <x v="0"/>
    <s v="BP AMERICA PRODUCTION COMPANY"/>
    <n v="0.65368999999999999"/>
    <n v="0.14236170000000001"/>
    <n v="118.32"/>
    <n v="1.435038"/>
    <n v="120.55108970000001"/>
    <n v="112.81179"/>
    <n v="29.600339999999996"/>
    <n v="0"/>
    <x v="1"/>
    <n v="0.68706"/>
    <n v="143.09918999999999"/>
    <n v="-8.5522762675074027E-2"/>
    <n v="8628.93"/>
    <n v="4.4776388705384572E-3"/>
    <n v="5.4225142354727297E-3"/>
    <n v="1.1809242069422787E-3"/>
    <n v="0.99339656155758493"/>
    <n v="0.7883468103488217"/>
    <n v="0.20685190461245795"/>
    <n v="4.8012850387203453E-3"/>
    <x v="0"/>
    <n v="4.08"/>
    <x v="0"/>
    <m/>
    <m/>
    <x v="0"/>
    <n v="12940"/>
    <x v="0"/>
    <x v="0"/>
    <m/>
    <x v="0"/>
    <x v="0"/>
    <x v="0"/>
    <m/>
    <x v="0"/>
    <x v="0"/>
    <x v="0"/>
    <x v="0"/>
    <x v="0"/>
    <x v="0"/>
    <x v="0"/>
    <x v="0"/>
    <x v="0"/>
    <x v="0"/>
    <x v="0"/>
    <x v="0"/>
    <x v="0"/>
    <m/>
    <x v="0"/>
    <x v="0"/>
    <x v="0"/>
    <x v="0"/>
    <x v="0"/>
    <m/>
    <n v="20021025"/>
    <x v="0"/>
    <s v="BP AMERICA"/>
    <m/>
    <m/>
    <d v="2002-10-27T00:00:00"/>
  </r>
  <r>
    <x v="1"/>
    <s v="T16N R099W S21 fMESAVERDE/ALMOND"/>
    <n v="3657"/>
    <x v="0"/>
    <x v="0"/>
    <s v="BITTER CREEK"/>
    <s v="NW NW"/>
    <n v="21"/>
    <n v="16"/>
    <n v="99"/>
    <n v="41.349961999999998"/>
    <n v="-108.55900800000001"/>
    <s v="4903724925"/>
    <s v="BITTER CREEK 21-03"/>
    <x v="0"/>
    <s v="MESAVERDE/ALMOND"/>
    <m/>
    <m/>
    <m/>
    <x v="0"/>
    <s v="11236"/>
    <m/>
    <n v="11725"/>
    <n v="11704"/>
    <x v="2"/>
    <d v="2003-01-31T00:00:00"/>
    <n v="7.87"/>
    <x v="1"/>
    <n v="11"/>
    <n v="2.78"/>
    <n v="2640"/>
    <n v="24.9"/>
    <x v="1"/>
    <n v="3399"/>
    <n v="1975"/>
    <m/>
    <x v="0"/>
    <n v="23"/>
    <n v="7748"/>
    <x v="0"/>
    <s v="BP AMERICA PRODUCTION COMPANY"/>
    <n v="0.54889999999999994"/>
    <n v="0.2287662"/>
    <n v="114.84"/>
    <n v="0.6369419999999999"/>
    <n v="116.25460819999999"/>
    <n v="95.88579"/>
    <n v="32.370249999999999"/>
    <n v="0"/>
    <x v="1"/>
    <n v="0.47886000000000006"/>
    <n v="128.73489999999998"/>
    <n v="-5.0942148060526576E-2"/>
    <n v="8075.68"/>
    <n v="2.0708204412627169E-2"/>
    <n v="4.7215332664980753E-3"/>
    <n v="1.9678032857539667E-3"/>
    <n v="0.99331066344774799"/>
    <n v="0.74483135497833153"/>
    <n v="0.25144890779423451"/>
    <n v="3.7197372274340537E-3"/>
    <x v="0"/>
    <n v="5.16"/>
    <x v="0"/>
    <m/>
    <m/>
    <x v="0"/>
    <n v="11650"/>
    <x v="0"/>
    <x v="0"/>
    <m/>
    <x v="0"/>
    <x v="0"/>
    <x v="0"/>
    <n v="3.05"/>
    <x v="0"/>
    <x v="0"/>
    <x v="0"/>
    <x v="0"/>
    <x v="0"/>
    <x v="0"/>
    <x v="0"/>
    <x v="0"/>
    <x v="0"/>
    <x v="0"/>
    <x v="0"/>
    <x v="0"/>
    <x v="0"/>
    <m/>
    <x v="0"/>
    <x v="0"/>
    <x v="0"/>
    <x v="0"/>
    <x v="0"/>
    <m/>
    <n v="20030131"/>
    <x v="0"/>
    <s v="BP AMERICA"/>
    <m/>
    <m/>
    <d v="2003-01-31T00:00:00"/>
  </r>
  <r>
    <x v="1"/>
    <s v="T16N R099W S21 fMESAVERDE"/>
    <m/>
    <x v="0"/>
    <x v="0"/>
    <s v="WILDCAT"/>
    <s v="C SE"/>
    <n v="21"/>
    <n v="16"/>
    <n v="99"/>
    <n v="41.342460000000003"/>
    <n v="-108.549378"/>
    <s v="4903724541"/>
    <s v="BITTER CREEK 21-01"/>
    <x v="0"/>
    <s v="MESAVERDE"/>
    <m/>
    <m/>
    <m/>
    <x v="0"/>
    <n v="11237"/>
    <m/>
    <n v="11666"/>
    <n v="11660"/>
    <x v="2"/>
    <d v="2002-09-14T00:00:00"/>
    <n v="8.18"/>
    <x v="0"/>
    <n v="11.7"/>
    <n v="0.78"/>
    <n v="2436"/>
    <n v="114"/>
    <x v="1"/>
    <n v="3548"/>
    <n v="1923"/>
    <m/>
    <x v="0"/>
    <n v="9"/>
    <n v="7906"/>
    <x v="0"/>
    <s v="BP AMERICA PRODUCTION COMPANY"/>
    <n v="0.58382999999999996"/>
    <n v="6.4186199999999999E-2"/>
    <n v="105.96599999999999"/>
    <n v="2.9161199999999998"/>
    <n v="109.5301362"/>
    <n v="100.08908"/>
    <n v="31.517969999999998"/>
    <n v="0"/>
    <x v="1"/>
    <n v="0.18738000000000002"/>
    <n v="131.79442999999998"/>
    <n v="-9.2258712615060634E-2"/>
    <n v="8042.48"/>
    <n v="8.557555328156637E-3"/>
    <n v="5.3303138319296638E-3"/>
    <n v="5.8601406176284846E-4"/>
    <n v="0.99408367210630744"/>
    <n v="0.75943330837274392"/>
    <n v="0.23914493199750553"/>
    <n v="1.421759629750666E-3"/>
    <x v="0"/>
    <m/>
    <x v="0"/>
    <m/>
    <m/>
    <x v="0"/>
    <n v="12430"/>
    <x v="0"/>
    <x v="0"/>
    <m/>
    <x v="0"/>
    <x v="0"/>
    <x v="0"/>
    <m/>
    <x v="0"/>
    <x v="0"/>
    <x v="0"/>
    <x v="0"/>
    <x v="0"/>
    <x v="0"/>
    <x v="0"/>
    <x v="0"/>
    <x v="0"/>
    <x v="0"/>
    <x v="0"/>
    <x v="0"/>
    <x v="0"/>
    <m/>
    <x v="0"/>
    <x v="0"/>
    <x v="0"/>
    <x v="0"/>
    <x v="0"/>
    <m/>
    <n v="20020914"/>
    <x v="0"/>
    <s v="BP AMERICA"/>
    <m/>
    <m/>
    <d v="2002-09-16T00:00:00"/>
  </r>
  <r>
    <x v="1"/>
    <s v="T16N R099W S21 fLEWIS-MESAVERDE/ALMOND"/>
    <n v="3658"/>
    <x v="0"/>
    <x v="0"/>
    <s v="WC"/>
    <s v="SW SW"/>
    <n v="21"/>
    <n v="16"/>
    <n v="99"/>
    <n v="41.342623000000003"/>
    <n v="-108.559162"/>
    <s v="4903724978"/>
    <s v="BITTER CREEK 21-04"/>
    <x v="0"/>
    <s v="LEWIS-MESAVERDE/ALMOND"/>
    <m/>
    <m/>
    <m/>
    <x v="0"/>
    <s v="10776"/>
    <m/>
    <n v="11782"/>
    <n v="11760"/>
    <x v="2"/>
    <d v="2003-01-31T00:00:00"/>
    <n v="7.94"/>
    <x v="1"/>
    <n v="30.8"/>
    <n v="2.78"/>
    <n v="3180"/>
    <n v="24.3"/>
    <x v="1"/>
    <n v="4649"/>
    <n v="1576"/>
    <m/>
    <x v="0"/>
    <n v="26"/>
    <n v="9166"/>
    <x v="0"/>
    <s v="BP AMERICA PRODUCTION COMPANY"/>
    <n v="1.5369200000000001"/>
    <n v="0.2287662"/>
    <n v="138.33000000000001"/>
    <n v="0.62159399999999998"/>
    <n v="140.71728019999998"/>
    <n v="131.14829"/>
    <n v="25.830639999999999"/>
    <n v="0"/>
    <x v="1"/>
    <n v="0.54132000000000002"/>
    <n v="157.52025"/>
    <n v="-5.634089642819886E-2"/>
    <n v="9488.8799999999992"/>
    <n v="1.7308071668110488E-2"/>
    <n v="1.0922041683975073E-2"/>
    <n v="1.6257150484635364E-3"/>
    <n v="0.98745224326756131"/>
    <n v="0.83258050949004969"/>
    <n v="0.16398297996606784"/>
    <n v="3.4365105438824532E-3"/>
    <x v="0"/>
    <n v="0.46"/>
    <x v="0"/>
    <m/>
    <m/>
    <x v="0"/>
    <n v="14110"/>
    <x v="0"/>
    <x v="0"/>
    <m/>
    <x v="0"/>
    <x v="0"/>
    <x v="0"/>
    <m/>
    <x v="0"/>
    <x v="0"/>
    <x v="0"/>
    <x v="0"/>
    <x v="0"/>
    <x v="0"/>
    <x v="0"/>
    <x v="0"/>
    <x v="0"/>
    <x v="0"/>
    <x v="0"/>
    <x v="0"/>
    <x v="0"/>
    <m/>
    <x v="0"/>
    <x v="0"/>
    <x v="0"/>
    <x v="0"/>
    <x v="0"/>
    <m/>
    <n v="20030131"/>
    <x v="0"/>
    <s v="BP AMERICA"/>
    <m/>
    <m/>
    <d v="2003-02-02T00:00:00"/>
  </r>
  <r>
    <x v="1"/>
    <s v="T16N R099W S15 fMESAVERDE/ALMOND"/>
    <n v="3655"/>
    <x v="0"/>
    <x v="0"/>
    <s v="WC"/>
    <s v="SW SW"/>
    <n v="15"/>
    <n v="16"/>
    <n v="99"/>
    <n v="41.356929999999998"/>
    <n v="-108.54024"/>
    <s v="4903724661"/>
    <s v="BITTER CREEK 15-02"/>
    <x v="0"/>
    <s v="MESAVERDE/ALMOND"/>
    <m/>
    <m/>
    <m/>
    <x v="0"/>
    <s v="10906"/>
    <m/>
    <n v="11405"/>
    <n v="11400"/>
    <x v="2"/>
    <d v="2003-01-31T00:00:00"/>
    <n v="8.01"/>
    <x v="1"/>
    <n v="5.75"/>
    <n v="2.78"/>
    <n v="1920"/>
    <n v="12.4"/>
    <x v="1"/>
    <n v="2149"/>
    <n v="1868"/>
    <m/>
    <x v="0"/>
    <n v="34"/>
    <n v="5722"/>
    <x v="0"/>
    <s v="BP AMERICA PRODUCTION COMPANY"/>
    <n v="0.28692499999999999"/>
    <n v="0.2287662"/>
    <n v="83.52"/>
    <n v="0.31719199999999997"/>
    <n v="84.352883200000008"/>
    <n v="60.623289999999997"/>
    <n v="30.616519999999998"/>
    <n v="0"/>
    <x v="1"/>
    <n v="0.70788000000000006"/>
    <n v="91.947689999999994"/>
    <n v="-4.3078741391182195E-2"/>
    <n v="5991.93"/>
    <n v="2.3043504613737685E-2"/>
    <n v="3.4014842067662714E-3"/>
    <n v="2.7120139978807504E-3"/>
    <n v="0.99388650179535287"/>
    <n v="0.65932368719649181"/>
    <n v="0.33297758758267881"/>
    <n v="7.6987252208293661E-3"/>
    <x v="0"/>
    <n v="2.76"/>
    <x v="0"/>
    <m/>
    <m/>
    <x v="0"/>
    <n v="8390"/>
    <x v="0"/>
    <x v="0"/>
    <m/>
    <x v="0"/>
    <x v="0"/>
    <x v="0"/>
    <n v="2.67"/>
    <x v="0"/>
    <x v="0"/>
    <x v="0"/>
    <x v="0"/>
    <x v="0"/>
    <x v="0"/>
    <x v="0"/>
    <x v="0"/>
    <x v="0"/>
    <x v="0"/>
    <x v="0"/>
    <x v="0"/>
    <x v="0"/>
    <m/>
    <x v="0"/>
    <x v="0"/>
    <x v="0"/>
    <x v="0"/>
    <x v="0"/>
    <m/>
    <n v="20030131"/>
    <x v="0"/>
    <s v="BP AMERICA"/>
    <m/>
    <m/>
    <d v="2003-02-02T00:00:00"/>
  </r>
  <r>
    <x v="1"/>
    <s v="T16N R099W S15 fMESAVERDE/ALMOND"/>
    <n v="3656"/>
    <x v="0"/>
    <x v="0"/>
    <s v="BITTER CREEK"/>
    <s v="SW NW"/>
    <n v="15"/>
    <n v="16"/>
    <n v="99"/>
    <n v="41.363962999999998"/>
    <n v="-108.539619"/>
    <s v="4903724736"/>
    <s v="BITTER CREEK 15-03"/>
    <x v="0"/>
    <s v="MESAVERDE/ALMOND"/>
    <m/>
    <m/>
    <m/>
    <x v="0"/>
    <s v="10862"/>
    <m/>
    <n v="11320"/>
    <n v="11220"/>
    <x v="2"/>
    <d v="2003-01-31T00:00:00"/>
    <n v="7.87"/>
    <x v="1"/>
    <n v="10.5"/>
    <n v="2.78"/>
    <n v="2350"/>
    <n v="30.8"/>
    <x v="1"/>
    <n v="2799"/>
    <n v="2135"/>
    <m/>
    <x v="0"/>
    <n v="18"/>
    <n v="7748"/>
    <x v="0"/>
    <s v="BP AMERICA PRODUCTION COMPANY"/>
    <n v="0.52395000000000003"/>
    <n v="0.2287662"/>
    <n v="102.22499999999999"/>
    <n v="0.78786400000000001"/>
    <n v="103.76558019999999"/>
    <n v="78.959789999999998"/>
    <n v="34.992649999999998"/>
    <n v="0"/>
    <x v="1"/>
    <n v="0.37476000000000004"/>
    <n v="114.32719999999999"/>
    <n v="-4.8427186770302832E-2"/>
    <n v="7346.08"/>
    <n v="-2.6627657995717532E-2"/>
    <n v="5.049362216161926E-3"/>
    <n v="2.2046443489167713E-3"/>
    <n v="0.99274599343492131"/>
    <n v="0.69064745747293732"/>
    <n v="0.30607458242657914"/>
    <n v="3.277960100483525E-3"/>
    <x v="0"/>
    <n v="4.63"/>
    <x v="0"/>
    <m/>
    <m/>
    <x v="0"/>
    <n v="11650"/>
    <x v="0"/>
    <x v="0"/>
    <m/>
    <x v="0"/>
    <x v="0"/>
    <x v="0"/>
    <n v="6.48"/>
    <x v="0"/>
    <x v="0"/>
    <x v="0"/>
    <x v="0"/>
    <x v="0"/>
    <x v="0"/>
    <x v="0"/>
    <x v="0"/>
    <x v="0"/>
    <x v="0"/>
    <x v="0"/>
    <x v="0"/>
    <x v="0"/>
    <m/>
    <x v="0"/>
    <x v="0"/>
    <x v="0"/>
    <x v="0"/>
    <x v="0"/>
    <m/>
    <n v="20030131"/>
    <x v="0"/>
    <s v="BP AMERICA"/>
    <m/>
    <m/>
    <d v="2003-01-31T00:00:00"/>
  </r>
  <r>
    <x v="1"/>
    <s v="T16N R099W S15 fMESAVERDE"/>
    <m/>
    <x v="0"/>
    <x v="0"/>
    <s v="BITTER CREEK"/>
    <s v="NW SE"/>
    <n v="15"/>
    <n v="16"/>
    <n v="99"/>
    <n v="41.35772"/>
    <n v="-108.530264"/>
    <s v="4903724437"/>
    <s v="BITTER CREEK 15-01"/>
    <x v="0"/>
    <s v="MESAVERDE"/>
    <m/>
    <m/>
    <m/>
    <x v="0"/>
    <n v="10906"/>
    <m/>
    <n v="11210"/>
    <n v="11388"/>
    <x v="2"/>
    <d v="2002-09-29T00:00:00"/>
    <n v="8.09"/>
    <x v="0"/>
    <n v="12"/>
    <n v="0.61"/>
    <n v="2800"/>
    <n v="150"/>
    <x v="1"/>
    <n v="4199"/>
    <n v="1995"/>
    <m/>
    <x v="0"/>
    <n v="7"/>
    <n v="9256"/>
    <x v="0"/>
    <s v="BP AMERICA PRODUCTION COMPANY"/>
    <n v="0.5988"/>
    <n v="5.0196900000000003E-2"/>
    <n v="121.8"/>
    <n v="3.8369999999999997"/>
    <n v="126.2859969"/>
    <n v="118.45379"/>
    <n v="32.698049999999995"/>
    <n v="0"/>
    <x v="1"/>
    <n v="0.14574000000000001"/>
    <n v="151.29757999999998"/>
    <n v="-9.0104693438007158E-2"/>
    <n v="9163.61"/>
    <n v="-5.015849955563631E-3"/>
    <n v="4.7416183480276271E-3"/>
    <n v="3.9748587517386105E-4"/>
    <n v="0.99486089577679848"/>
    <n v="0.78291926414156798"/>
    <n v="0.21611746863366882"/>
    <n v="9.6326722476327794E-4"/>
    <x v="0"/>
    <m/>
    <x v="0"/>
    <m/>
    <m/>
    <x v="0"/>
    <n v="14300"/>
    <x v="0"/>
    <x v="0"/>
    <m/>
    <x v="0"/>
    <x v="0"/>
    <x v="0"/>
    <m/>
    <x v="0"/>
    <x v="0"/>
    <x v="0"/>
    <x v="0"/>
    <x v="0"/>
    <x v="0"/>
    <x v="0"/>
    <x v="0"/>
    <x v="0"/>
    <x v="0"/>
    <x v="0"/>
    <x v="0"/>
    <x v="0"/>
    <m/>
    <x v="0"/>
    <x v="0"/>
    <x v="0"/>
    <x v="0"/>
    <x v="0"/>
    <m/>
    <n v="20020929"/>
    <x v="0"/>
    <s v="BP AMERICA"/>
    <m/>
    <m/>
    <d v="2002-10-01T00:00:00"/>
  </r>
  <r>
    <x v="0"/>
    <s v="T16N R098W S29 fLEWIS"/>
    <n v="49124753"/>
    <x v="0"/>
    <x v="0"/>
    <s v="ALKALINE CREEK"/>
    <m/>
    <s v="29"/>
    <s v=" 16"/>
    <s v=" 98"/>
    <n v="41.330500000000001"/>
    <n v="-108.45699999999999"/>
    <s v="4903720782"/>
    <s v="CHAMPLIN 273   AMOCO A-1"/>
    <x v="0"/>
    <s v="LEWIS"/>
    <m/>
    <m/>
    <n v="0"/>
    <x v="0"/>
    <m/>
    <m/>
    <m/>
    <m/>
    <x v="1"/>
    <d v="1977-03-01T00:00:00"/>
    <n v="6.5999999046325684"/>
    <x v="0"/>
    <n v="366"/>
    <n v="6"/>
    <n v="20839"/>
    <n v="224"/>
    <x v="0"/>
    <n v="32000"/>
    <n v="854"/>
    <m/>
    <x v="0"/>
    <n v="700"/>
    <n v="54556"/>
    <x v="0"/>
    <s v="CHEM LAB"/>
    <n v="18.263400000000001"/>
    <n v="0.49374000000000001"/>
    <n v="906.49649999999997"/>
    <n v="5.7299199999999999"/>
    <n v="930.98356000000001"/>
    <n v="902.72"/>
    <n v="13.997059999999999"/>
    <m/>
    <x v="0"/>
    <n v="14.574000000000002"/>
    <n v="931.2910599999999"/>
    <n v="-1.6512065229127746E-4"/>
    <n v="54986"/>
    <n v="3.9254349929707328E-3"/>
    <n v="1.9617317409987348E-2"/>
    <n v="5.3034234030942501E-4"/>
    <n v="0.97985234024970314"/>
    <n v="0.96932101978945229"/>
    <n v="1.5029737319716139E-2"/>
    <n v="1.5649242890831576E-2"/>
    <x v="0"/>
    <m/>
    <x v="0"/>
    <m/>
    <m/>
    <x v="0"/>
    <m/>
    <x v="0"/>
    <x v="0"/>
    <m/>
    <x v="0"/>
    <x v="0"/>
    <x v="0"/>
    <m/>
    <x v="0"/>
    <x v="0"/>
    <x v="0"/>
    <x v="0"/>
    <x v="0"/>
    <x v="0"/>
    <x v="0"/>
    <x v="0"/>
    <x v="0"/>
    <x v="0"/>
    <x v="0"/>
    <x v="0"/>
    <x v="0"/>
    <m/>
    <x v="0"/>
    <x v="0"/>
    <x v="0"/>
    <x v="0"/>
    <x v="0"/>
    <s v="PRODUCTION UNIT"/>
    <m/>
    <x v="0"/>
    <m/>
    <m/>
    <m/>
    <m/>
  </r>
  <r>
    <x v="1"/>
    <s v="T16N R098W S09 fLANCE-MESAVERDE"/>
    <n v="4076"/>
    <x v="0"/>
    <x v="0"/>
    <s v="WC"/>
    <s v="SE SW"/>
    <n v="9"/>
    <n v="16"/>
    <n v="98"/>
    <n v="41.370137"/>
    <n v="-108.442059"/>
    <s v="4903725300"/>
    <s v="KINNEY SPRINGS 09-01"/>
    <x v="0"/>
    <s v="LANCE-MESAVERDE"/>
    <m/>
    <m/>
    <m/>
    <x v="0"/>
    <s v="9270"/>
    <m/>
    <n v="12227"/>
    <n v="12220"/>
    <x v="2"/>
    <d v="2003-06-06T00:00:00"/>
    <n v="8.0299999999999994"/>
    <x v="1"/>
    <n v="8.89"/>
    <m/>
    <n v="2173"/>
    <n v="8.91"/>
    <x v="1"/>
    <n v="1899"/>
    <n v="2687"/>
    <m/>
    <x v="0"/>
    <n v="54"/>
    <n v="6272"/>
    <x v="0"/>
    <s v="BP AMERICA PRODUCTION CO"/>
    <n v="0.44361100000000003"/>
    <n v="0"/>
    <n v="94.525499999999994"/>
    <n v="0.2279178"/>
    <n v="95.197028799999998"/>
    <n v="53.570789999999995"/>
    <n v="44.039929999999998"/>
    <n v="0"/>
    <x v="1"/>
    <n v="1.1242800000000002"/>
    <n v="98.734999999999999"/>
    <n v="-1.8243356818840165E-2"/>
    <n v="6830.8"/>
    <n v="4.2647373080562878E-2"/>
    <n v="4.6599248484108157E-3"/>
    <n v="0"/>
    <n v="0.99534007515158918"/>
    <n v="0.54257142857142859"/>
    <n v="0.4460417278573961"/>
    <n v="1.1386843571175372E-2"/>
    <x v="0"/>
    <n v="3.32"/>
    <x v="0"/>
    <m/>
    <m/>
    <x v="0"/>
    <n v="8940"/>
    <x v="0"/>
    <x v="0"/>
    <m/>
    <x v="0"/>
    <x v="0"/>
    <x v="0"/>
    <n v="1.66"/>
    <x v="0"/>
    <x v="0"/>
    <x v="0"/>
    <x v="0"/>
    <x v="0"/>
    <x v="0"/>
    <x v="0"/>
    <x v="0"/>
    <x v="0"/>
    <x v="0"/>
    <x v="0"/>
    <x v="0"/>
    <x v="0"/>
    <m/>
    <x v="0"/>
    <x v="0"/>
    <x v="0"/>
    <x v="0"/>
    <x v="0"/>
    <m/>
    <n v="20030606"/>
    <x v="0"/>
    <s v="BP AMERICA"/>
    <m/>
    <m/>
    <d v="2003-06-08T00:00:00"/>
  </r>
  <r>
    <x v="1"/>
    <s v="T16N R098W S07 fLANCE-MESAVERDE"/>
    <n v="4075"/>
    <x v="0"/>
    <x v="0"/>
    <s v="WC"/>
    <s v="SW SW"/>
    <n v="7"/>
    <n v="16"/>
    <n v="98"/>
    <n v="41.370795000000001"/>
    <n v="-108.482373"/>
    <s v="4903724900"/>
    <s v="KINNEY SPRINGS 07-01"/>
    <x v="0"/>
    <s v="LANCE-MESAVERDE"/>
    <m/>
    <m/>
    <m/>
    <x v="0"/>
    <s v="8788"/>
    <m/>
    <n v="11635"/>
    <n v="11477"/>
    <x v="2"/>
    <d v="2003-06-06T00:00:00"/>
    <n v="7.97"/>
    <x v="1"/>
    <n v="19.8"/>
    <n v="1.2"/>
    <n v="3238"/>
    <n v="40.1"/>
    <x v="1"/>
    <n v="3549"/>
    <n v="3496"/>
    <m/>
    <x v="0"/>
    <n v="20"/>
    <n v="8260"/>
    <x v="0"/>
    <s v="BP AMERICA PRODUCTION CO"/>
    <n v="0.98802000000000001"/>
    <n v="9.8748000000000002E-2"/>
    <n v="140.85299999999998"/>
    <n v="1.0257579999999999"/>
    <n v="142.96552599999998"/>
    <n v="100.11729"/>
    <n v="57.299439999999997"/>
    <n v="0"/>
    <x v="1"/>
    <n v="0.41640000000000005"/>
    <n v="157.83313000000001"/>
    <n v="-4.9427095844470893E-2"/>
    <n v="10364.1"/>
    <n v="0.11297727138492601"/>
    <n v="6.9108968269735189E-3"/>
    <n v="6.9071196926173662E-4"/>
    <n v="0.99239839120376472"/>
    <n v="0.63432366829448283"/>
    <n v="0.36303810232997341"/>
    <n v="2.6382293755436519E-3"/>
    <x v="0"/>
    <n v="2.5000000000000001E-2"/>
    <x v="0"/>
    <m/>
    <m/>
    <x v="0"/>
    <n v="12320"/>
    <x v="0"/>
    <x v="0"/>
    <m/>
    <x v="0"/>
    <x v="0"/>
    <x v="0"/>
    <n v="4.1900000000000004"/>
    <x v="0"/>
    <x v="0"/>
    <x v="0"/>
    <x v="0"/>
    <x v="0"/>
    <x v="0"/>
    <x v="0"/>
    <x v="0"/>
    <x v="0"/>
    <x v="0"/>
    <x v="0"/>
    <x v="0"/>
    <x v="0"/>
    <m/>
    <x v="0"/>
    <x v="0"/>
    <x v="0"/>
    <x v="0"/>
    <x v="0"/>
    <m/>
    <n v="20030606"/>
    <x v="0"/>
    <s v="BP AMERICA"/>
    <m/>
    <m/>
    <d v="2003-06-08T00:00:00"/>
  </r>
  <r>
    <x v="1"/>
    <s v="T16N R098W S03 fLANCE-MESAVERDE"/>
    <n v="4074"/>
    <x v="0"/>
    <x v="0"/>
    <s v="WC"/>
    <s v="SE NW"/>
    <n v="3"/>
    <n v="16"/>
    <n v="98"/>
    <n v="41.396025000000002"/>
    <n v="-108.424381"/>
    <s v="4903725266"/>
    <s v="KINNEY SPRINGS 03-01"/>
    <x v="0"/>
    <s v="LANCE-MESAVERDE"/>
    <m/>
    <m/>
    <m/>
    <x v="0"/>
    <s v="8885"/>
    <m/>
    <n v="11958"/>
    <n v="11930"/>
    <x v="2"/>
    <d v="2003-06-06T00:00:00"/>
    <n v="8.2100000000000009"/>
    <x v="1"/>
    <n v="10.7"/>
    <m/>
    <n v="1960"/>
    <n v="14"/>
    <x v="1"/>
    <n v="1899"/>
    <n v="2438"/>
    <m/>
    <x v="0"/>
    <n v="60"/>
    <n v="6036"/>
    <x v="0"/>
    <s v="BP AMERICA PRODUCTION CO"/>
    <n v="0.53393000000000002"/>
    <n v="0"/>
    <n v="85.26"/>
    <n v="0.35811999999999999"/>
    <n v="86.152049999999988"/>
    <n v="53.570789999999995"/>
    <n v="39.958819999999996"/>
    <n v="0"/>
    <x v="1"/>
    <n v="1.2492000000000001"/>
    <n v="94.778809999999993"/>
    <n v="-4.7679870642299518E-2"/>
    <n v="6381.7"/>
    <n v="2.7839293911110737E-2"/>
    <n v="6.1975309931684743E-3"/>
    <n v="0"/>
    <n v="0.99380246900683156"/>
    <n v="0.56521906109604036"/>
    <n v="0.42160077764217552"/>
    <n v="1.3180161261784149E-2"/>
    <x v="0"/>
    <n v="2.71"/>
    <x v="0"/>
    <m/>
    <m/>
    <x v="0"/>
    <n v="8630"/>
    <x v="0"/>
    <x v="0"/>
    <m/>
    <x v="0"/>
    <x v="0"/>
    <x v="0"/>
    <n v="1.07"/>
    <x v="0"/>
    <x v="0"/>
    <x v="0"/>
    <x v="0"/>
    <x v="0"/>
    <x v="0"/>
    <x v="0"/>
    <x v="0"/>
    <x v="0"/>
    <x v="0"/>
    <x v="0"/>
    <x v="0"/>
    <x v="0"/>
    <m/>
    <x v="0"/>
    <x v="0"/>
    <x v="0"/>
    <x v="0"/>
    <x v="0"/>
    <m/>
    <n v="20030606"/>
    <x v="0"/>
    <s v="BP AMERICA"/>
    <m/>
    <m/>
    <d v="2003-06-08T00:00:00"/>
  </r>
  <r>
    <x v="1"/>
    <s v="T16N R095W S01 fLEWIS-MESAVERDE"/>
    <n v="5241"/>
    <x v="0"/>
    <x v="0"/>
    <s v="WC"/>
    <s v="NW NW"/>
    <n v="1"/>
    <n v="16"/>
    <n v="95"/>
    <n v="41.394345999999999"/>
    <n v="-108.04529599999999"/>
    <s v="4903725894"/>
    <s v="1-1 WILLOW CREEK"/>
    <x v="0"/>
    <s v="LEWIS-MESAVERDE"/>
    <m/>
    <m/>
    <n v="986"/>
    <x v="0"/>
    <n v="11008"/>
    <n v="11994"/>
    <n v="12170"/>
    <m/>
    <x v="2"/>
    <d v="1899-12-31T00:00:00"/>
    <n v="7.03"/>
    <x v="1"/>
    <n v="12"/>
    <n v="0"/>
    <n v="2070"/>
    <n v="0"/>
    <x v="1"/>
    <n v="3450"/>
    <n v="0"/>
    <n v="0"/>
    <x v="1"/>
    <n v="35"/>
    <n v="6680"/>
    <x v="0"/>
    <s v="BP AMERICA PRODUCTION COMPANY"/>
    <n v="0.5988"/>
    <n v="0"/>
    <n v="90.045000000000002"/>
    <n v="0"/>
    <n v="90.643799999999985"/>
    <n v="97.3245"/>
    <n v="0"/>
    <n v="0"/>
    <x v="1"/>
    <n v="0.72870000000000001"/>
    <n v="98.053200000000004"/>
    <n v="-3.9266125057632176E-2"/>
    <n v="5567"/>
    <n v="-9.0879399036498734E-2"/>
    <n v="6.6060778564005496E-3"/>
    <n v="0"/>
    <n v="0.99339392214359945"/>
    <n v="0.99256832005482731"/>
    <n v="0"/>
    <n v="7.4316799451726208E-3"/>
    <x v="1"/>
    <n v="5"/>
    <x v="1"/>
    <n v="0"/>
    <n v="0"/>
    <x v="1"/>
    <n v="0"/>
    <x v="1"/>
    <x v="1"/>
    <n v="0"/>
    <x v="1"/>
    <x v="1"/>
    <x v="1"/>
    <n v="0"/>
    <x v="1"/>
    <x v="1"/>
    <x v="1"/>
    <x v="1"/>
    <x v="0"/>
    <x v="0"/>
    <x v="0"/>
    <x v="0"/>
    <x v="0"/>
    <x v="0"/>
    <x v="0"/>
    <x v="0"/>
    <x v="0"/>
    <m/>
    <x v="0"/>
    <x v="0"/>
    <x v="0"/>
    <x v="0"/>
    <x v="0"/>
    <m/>
    <n v="19000101"/>
    <x v="0"/>
    <s v="WYOMING ANALYTICAL LABS ROCK SPRINGS ID No BPW00853"/>
    <m/>
    <s v="11008-11994"/>
    <d v="2005-12-31T00:00:00"/>
  </r>
  <r>
    <x v="1"/>
    <s v="T16N R094W S36 fMESAVERDE/ALMOND"/>
    <n v="5209"/>
    <x v="0"/>
    <x v="0"/>
    <s v="BARREL SPRINGS"/>
    <s v="NE NE"/>
    <n v="36"/>
    <n v="16"/>
    <n v="94"/>
    <n v="41.319870000000002"/>
    <n v="-107.92036"/>
    <s v="4903722333"/>
    <s v="1-36 STATE"/>
    <x v="0"/>
    <s v="MESAVERDE/ALMOND"/>
    <m/>
    <m/>
    <n v="14"/>
    <x v="0"/>
    <n v="8613"/>
    <n v="8627"/>
    <n v="11072"/>
    <n v="9696"/>
    <x v="2"/>
    <m/>
    <n v="7.56"/>
    <x v="1"/>
    <n v="28"/>
    <n v="5"/>
    <n v="3350"/>
    <n v="76"/>
    <x v="1"/>
    <n v="2571"/>
    <n v="3465"/>
    <n v="0"/>
    <x v="1"/>
    <n v="173"/>
    <n v="10053"/>
    <x v="0"/>
    <s v="DOUBLE EAGLE PETROLEUM CO"/>
    <n v="1.3972"/>
    <n v="0.41144999999999998"/>
    <n v="145.72499999999999"/>
    <n v="1.9440799999999998"/>
    <n v="149.47773000000001"/>
    <n v="72.527909999999991"/>
    <n v="56.791349999999994"/>
    <n v="0"/>
    <x v="1"/>
    <n v="3.6018600000000003"/>
    <n v="132.92111999999997"/>
    <n v="5.8628461128648487E-2"/>
    <n v="9668"/>
    <n v="-1.9522336595507329E-2"/>
    <n v="9.3472117886724652E-3"/>
    <n v="2.752583946785919E-3"/>
    <n v="0.98790020426454161"/>
    <n v="0.54564624493082814"/>
    <n v="0.42725602974154903"/>
    <n v="2.7097725327622887E-2"/>
    <x v="1"/>
    <n v="3.65"/>
    <x v="1"/>
    <n v="6976"/>
    <n v="0.88300000000000001"/>
    <x v="4"/>
    <n v="0"/>
    <x v="1"/>
    <x v="1"/>
    <n v="0"/>
    <x v="1"/>
    <x v="1"/>
    <x v="1"/>
    <n v="0"/>
    <x v="1"/>
    <x v="1"/>
    <x v="1"/>
    <x v="1"/>
    <x v="0"/>
    <x v="0"/>
    <x v="0"/>
    <x v="0"/>
    <x v="0"/>
    <x v="0"/>
    <x v="0"/>
    <x v="0"/>
    <x v="0"/>
    <m/>
    <x v="0"/>
    <x v="0"/>
    <x v="0"/>
    <x v="0"/>
    <x v="0"/>
    <m/>
    <m/>
    <x v="0"/>
    <s v="ENERGY LABS CASPER ID No C06120374-001"/>
    <m/>
    <s v="8613-8627"/>
    <d v="2006-12-19T00:00:00"/>
  </r>
  <r>
    <x v="1"/>
    <s v="T16N R094W S01 fMESAVERDE/ALMOND"/>
    <m/>
    <x v="0"/>
    <x v="0"/>
    <s v="WILD ROSE"/>
    <s v="C NE"/>
    <n v="1"/>
    <n v="16"/>
    <n v="94"/>
    <n v="41.395359999999997"/>
    <n v="-107.921436"/>
    <s v="4903723393"/>
    <s v="CHAMPLIN 444 J2"/>
    <x v="0"/>
    <s v="MESAVERDE/ALMOND"/>
    <m/>
    <m/>
    <m/>
    <x v="0"/>
    <n v="9512"/>
    <m/>
    <n v="10065"/>
    <n v="10004"/>
    <x v="2"/>
    <d v="2002-11-27T00:00:00"/>
    <n v="7.32"/>
    <x v="0"/>
    <n v="42.3"/>
    <n v="4.24"/>
    <n v="2710"/>
    <n v="7.11"/>
    <x v="1"/>
    <n v="4099"/>
    <n v="1051"/>
    <m/>
    <x v="0"/>
    <n v="20"/>
    <n v="8616"/>
    <x v="0"/>
    <s v="BP AMERICA PRODUCTION COMPANY"/>
    <n v="2.11077"/>
    <n v="0.34890960000000004"/>
    <n v="117.88500000000001"/>
    <n v="0.1818738"/>
    <n v="120.5265534"/>
    <n v="115.63279"/>
    <n v="17.22589"/>
    <n v="0"/>
    <x v="1"/>
    <n v="0.41640000000000005"/>
    <n v="133.27508"/>
    <n v="-5.0230277990007628E-2"/>
    <n v="7933.65"/>
    <n v="-4.1230479194424068E-2"/>
    <n v="1.7512904338970337E-2"/>
    <n v="2.8948774370245955E-3"/>
    <n v="0.97959221822400511"/>
    <n v="0.86762499035828755"/>
    <n v="0.12925064460662863"/>
    <n v="3.1243650350838282E-3"/>
    <x v="0"/>
    <n v="9.19"/>
    <x v="0"/>
    <m/>
    <m/>
    <x v="0"/>
    <n v="10280"/>
    <x v="0"/>
    <x v="0"/>
    <m/>
    <x v="0"/>
    <x v="0"/>
    <x v="0"/>
    <m/>
    <x v="0"/>
    <x v="0"/>
    <x v="0"/>
    <x v="0"/>
    <x v="0"/>
    <x v="0"/>
    <x v="0"/>
    <x v="0"/>
    <x v="0"/>
    <x v="0"/>
    <x v="0"/>
    <x v="0"/>
    <x v="0"/>
    <m/>
    <x v="0"/>
    <x v="0"/>
    <x v="0"/>
    <x v="0"/>
    <x v="0"/>
    <m/>
    <n v="20021127"/>
    <x v="0"/>
    <s v="BP AMERICA"/>
    <m/>
    <m/>
    <d v="2002-11-29T00:00:00"/>
  </r>
  <r>
    <x v="1"/>
    <s v="T16N R094W S01 fMESAVERDE"/>
    <m/>
    <x v="0"/>
    <x v="0"/>
    <s v="WILD ROSE"/>
    <s v="L 7"/>
    <n v="1"/>
    <n v="16"/>
    <n v="94"/>
    <n v="41.389009999999999"/>
    <n v="-107.92077999999999"/>
    <s v="4903724340"/>
    <s v="CHAMPLIN 444 J3"/>
    <x v="0"/>
    <s v="MESAVERDE"/>
    <m/>
    <m/>
    <m/>
    <x v="0"/>
    <n v="9549"/>
    <m/>
    <n v="9944"/>
    <n v="9948"/>
    <x v="2"/>
    <d v="2002-11-27T00:00:00"/>
    <n v="7.32"/>
    <x v="0"/>
    <n v="14.7"/>
    <n v="0.82"/>
    <n v="2610"/>
    <n v="63.7"/>
    <x v="1"/>
    <n v="3499"/>
    <n v="1213"/>
    <m/>
    <x v="0"/>
    <n v="13"/>
    <n v="7690"/>
    <x v="0"/>
    <s v="BP AMERICA PRODUCTION COMPANY"/>
    <n v="0.73353000000000002"/>
    <n v="6.7477800000000004E-2"/>
    <n v="113.535"/>
    <n v="1.6294459999999999"/>
    <n v="115.96545379999999"/>
    <n v="98.706789999999998"/>
    <n v="19.881069999999998"/>
    <n v="0"/>
    <x v="1"/>
    <n v="0.27066000000000001"/>
    <n v="118.85852"/>
    <n v="-1.2320148378308414E-2"/>
    <n v="7414.22"/>
    <n v="-1.825847345973514E-2"/>
    <n v="6.3254182686602834E-3"/>
    <n v="5.8187846284269882E-4"/>
    <n v="0.99309270326849708"/>
    <n v="0.83045615913777149"/>
    <n v="0.1672666797466433"/>
    <n v="2.2771611155851515E-3"/>
    <x v="0"/>
    <n v="1"/>
    <x v="0"/>
    <m/>
    <m/>
    <x v="0"/>
    <n v="11360"/>
    <x v="0"/>
    <x v="0"/>
    <m/>
    <x v="0"/>
    <x v="0"/>
    <x v="0"/>
    <m/>
    <x v="0"/>
    <x v="0"/>
    <x v="0"/>
    <x v="0"/>
    <x v="0"/>
    <x v="0"/>
    <x v="0"/>
    <x v="0"/>
    <x v="0"/>
    <x v="0"/>
    <x v="0"/>
    <x v="0"/>
    <x v="0"/>
    <m/>
    <x v="0"/>
    <x v="0"/>
    <x v="0"/>
    <x v="0"/>
    <x v="0"/>
    <m/>
    <n v="20021127"/>
    <x v="0"/>
    <s v="BP AMERICA"/>
    <m/>
    <m/>
    <d v="2002-11-29T00:00:00"/>
  </r>
  <r>
    <x v="0"/>
    <s v="T16N R093W S15 fWASATCH"/>
    <n v="49008473"/>
    <x v="0"/>
    <x v="2"/>
    <s v="BARREL SPRINGS"/>
    <m/>
    <s v="15"/>
    <n v="16"/>
    <n v="93"/>
    <n v="41.363909999999997"/>
    <n v="-107.85778000000001"/>
    <s v="4900705091"/>
    <s v="UNIT NO. 2"/>
    <x v="0"/>
    <s v="WASATCH"/>
    <m/>
    <m/>
    <n v="30"/>
    <x v="0"/>
    <n v="2115"/>
    <n v="2145"/>
    <m/>
    <m/>
    <x v="0"/>
    <d v="1967-04-07T00:00:00"/>
    <n v="8.8000000000000007"/>
    <x v="0"/>
    <n v="3"/>
    <n v="2"/>
    <n v="502"/>
    <n v="11"/>
    <x v="0"/>
    <n v="48"/>
    <n v="1013"/>
    <m/>
    <x v="0"/>
    <n v="60"/>
    <n v="1221"/>
    <x v="0"/>
    <m/>
    <n v="0.1497"/>
    <n v="0.16458"/>
    <n v="21.837"/>
    <n v="0.28137999999999996"/>
    <n v="22.432659999999998"/>
    <n v="1.35408"/>
    <n v="16.603069999999999"/>
    <m/>
    <x v="0"/>
    <n v="1.2492000000000001"/>
    <n v="19.20635"/>
    <n v="7.7482870029810941E-2"/>
    <n v="1636"/>
    <n v="0.14525726286314317"/>
    <n v="6.6733057961026474E-3"/>
    <n v="7.336624368220265E-3"/>
    <n v="0.98599006983567705"/>
    <n v="7.0501683037120524E-2"/>
    <n v="0.86445732791498642"/>
    <n v="6.5040989047893016E-2"/>
    <x v="0"/>
    <m/>
    <x v="0"/>
    <m/>
    <m/>
    <x v="0"/>
    <m/>
    <x v="0"/>
    <x v="0"/>
    <m/>
    <x v="0"/>
    <x v="0"/>
    <x v="0"/>
    <m/>
    <x v="0"/>
    <x v="0"/>
    <x v="0"/>
    <x v="0"/>
    <x v="0"/>
    <x v="0"/>
    <x v="0"/>
    <x v="0"/>
    <x v="0"/>
    <x v="0"/>
    <x v="0"/>
    <x v="0"/>
    <x v="0"/>
    <m/>
    <x v="0"/>
    <x v="0"/>
    <x v="0"/>
    <x v="0"/>
    <x v="0"/>
    <s v="DST NO. 1"/>
    <m/>
    <x v="0"/>
    <m/>
    <m/>
    <m/>
    <m/>
  </r>
  <r>
    <x v="0"/>
    <s v="T16N R093W S15 fMESAVERDE/ALMOND"/>
    <n v="49008555"/>
    <x v="0"/>
    <x v="2"/>
    <s v="BARREL SPRINGS"/>
    <m/>
    <s v="15"/>
    <n v="16"/>
    <n v="93"/>
    <n v="41.364019999999996"/>
    <n v="-107.84887999999999"/>
    <s v="4900706952"/>
    <s v="UNIT NO. 1"/>
    <x v="0"/>
    <s v="MESAVERDE/ALMOND"/>
    <m/>
    <m/>
    <n v="10"/>
    <x v="0"/>
    <n v="8742"/>
    <n v="8752"/>
    <n v="11024"/>
    <n v="8737"/>
    <x v="4"/>
    <d v="1966-10-07T00:00:00"/>
    <n v="6.9"/>
    <x v="0"/>
    <n v="3091"/>
    <n v="1020"/>
    <n v="6028"/>
    <n v="670"/>
    <x v="0"/>
    <n v="17000"/>
    <n v="488"/>
    <m/>
    <x v="0"/>
    <n v="1500"/>
    <n v="29557"/>
    <x v="0"/>
    <m/>
    <n v="154.24090000000001"/>
    <n v="83.9358"/>
    <n v="262.21799999999996"/>
    <n v="17.1386"/>
    <n v="517.53329999999994"/>
    <n v="479.57"/>
    <n v="7.9983199999999988"/>
    <m/>
    <x v="0"/>
    <n v="31.23"/>
    <n v="518.79831999999999"/>
    <n v="-1.2206710435025128E-3"/>
    <n v="29794"/>
    <n v="3.9931930380280025E-3"/>
    <n v="0.29803087067054435"/>
    <n v="0.16218434639857959"/>
    <n v="0.53978478293087617"/>
    <n v="0.9243861853677553"/>
    <n v="1.5417012144526603E-2"/>
    <n v="6.0196802487718165E-2"/>
    <x v="0"/>
    <m/>
    <x v="0"/>
    <m/>
    <m/>
    <x v="0"/>
    <m/>
    <x v="0"/>
    <x v="0"/>
    <m/>
    <x v="0"/>
    <x v="0"/>
    <x v="0"/>
    <m/>
    <x v="0"/>
    <x v="0"/>
    <x v="0"/>
    <x v="0"/>
    <x v="0"/>
    <x v="0"/>
    <x v="0"/>
    <x v="0"/>
    <x v="0"/>
    <x v="0"/>
    <x v="0"/>
    <x v="0"/>
    <x v="0"/>
    <m/>
    <x v="0"/>
    <x v="0"/>
    <x v="0"/>
    <x v="0"/>
    <x v="0"/>
    <s v="PRODUCTION TEST"/>
    <m/>
    <x v="0"/>
    <m/>
    <m/>
    <m/>
    <m/>
  </r>
  <r>
    <x v="0"/>
    <s v="T16N R093W S11 fMESAVERDE"/>
    <n v="49008668"/>
    <x v="0"/>
    <x v="2"/>
    <s v="BARREL SPRINGS"/>
    <m/>
    <s v="11"/>
    <n v="16"/>
    <n v="93"/>
    <n v="41.378149999999998"/>
    <n v="-107.82351"/>
    <s v="4900720032"/>
    <s v="UNIT NO. 3"/>
    <x v="0"/>
    <s v="MESAVERDE"/>
    <m/>
    <m/>
    <n v="226"/>
    <x v="0"/>
    <n v="10350"/>
    <n v="10576"/>
    <n v="11000"/>
    <n v="9500"/>
    <x v="0"/>
    <d v="1968-02-14T00:00:00"/>
    <n v="7.9"/>
    <x v="0"/>
    <n v="199"/>
    <n v="15"/>
    <n v="4665"/>
    <n v="50"/>
    <x v="0"/>
    <n v="5900"/>
    <n v="2928"/>
    <m/>
    <x v="0"/>
    <n v="45"/>
    <n v="12316"/>
    <x v="0"/>
    <m/>
    <n v="9.9300999999999995"/>
    <n v="1.2343500000000001"/>
    <n v="202.92750000000001"/>
    <n v="1.2789999999999999"/>
    <n v="215.37094999999997"/>
    <n v="166.43899999999999"/>
    <n v="47.989919999999998"/>
    <m/>
    <x v="0"/>
    <n v="0.93690000000000007"/>
    <n v="215.36582000000001"/>
    <n v="1.1909826040510662E-5"/>
    <n v="13799"/>
    <n v="5.6787286999808541E-2"/>
    <n v="4.6106961036295753E-2"/>
    <n v="5.7312743431739525E-3"/>
    <n v="0.94816176462053037"/>
    <n v="0.77281993958001316"/>
    <n v="0.22282978793942324"/>
    <n v="4.3502724805635357E-3"/>
    <x v="0"/>
    <m/>
    <x v="0"/>
    <m/>
    <m/>
    <x v="0"/>
    <m/>
    <x v="0"/>
    <x v="0"/>
    <m/>
    <x v="0"/>
    <x v="0"/>
    <x v="0"/>
    <m/>
    <x v="0"/>
    <x v="0"/>
    <x v="0"/>
    <x v="0"/>
    <x v="0"/>
    <x v="0"/>
    <x v="0"/>
    <x v="0"/>
    <x v="0"/>
    <x v="0"/>
    <x v="0"/>
    <x v="0"/>
    <x v="0"/>
    <m/>
    <x v="0"/>
    <x v="0"/>
    <x v="0"/>
    <x v="0"/>
    <x v="0"/>
    <s v="DST NO. 4 (BOTTOM)"/>
    <m/>
    <x v="0"/>
    <m/>
    <m/>
    <m/>
    <m/>
  </r>
  <r>
    <x v="1"/>
    <s v="T16N R093W S07 fMESAVERDE"/>
    <m/>
    <x v="0"/>
    <x v="2"/>
    <s v="BARREL SPRINGS"/>
    <s v="NW NE"/>
    <n v="7"/>
    <n v="16"/>
    <n v="93"/>
    <n v="41.377929999999999"/>
    <n v="-107.90279"/>
    <s v="4900721891"/>
    <s v="CHAMPLIN 444 L2"/>
    <x v="0"/>
    <s v="MESAVERDE"/>
    <m/>
    <m/>
    <m/>
    <x v="0"/>
    <n v="9426"/>
    <m/>
    <n v="9770"/>
    <n v="9770"/>
    <x v="2"/>
    <d v="2002-11-27T00:00:00"/>
    <n v="7.06"/>
    <x v="0"/>
    <n v="16.8"/>
    <n v="0.56999999999999995"/>
    <n v="2590"/>
    <n v="14.4"/>
    <x v="1"/>
    <n v="3199"/>
    <n v="1294"/>
    <m/>
    <x v="0"/>
    <n v="19"/>
    <n v="7246"/>
    <x v="0"/>
    <s v="BP AMERICA PRODUCTION COMPANY"/>
    <n v="0.83832000000000007"/>
    <n v="4.6905299999999997E-2"/>
    <n v="112.66500000000001"/>
    <n v="0.36835200000000001"/>
    <n v="113.9185773"/>
    <n v="90.24378999999999"/>
    <n v="21.208659999999998"/>
    <n v="0"/>
    <x v="1"/>
    <n v="0.39558000000000004"/>
    <n v="111.84802999999998"/>
    <n v="9.1711849009125605E-3"/>
    <n v="7133.77"/>
    <n v="-7.8047145399404551E-3"/>
    <n v="7.3589402173827893E-3"/>
    <n v="4.1174408170913839E-4"/>
    <n v="0.99222931570090811"/>
    <n v="0.8068429099734703"/>
    <n v="0.18962032679520599"/>
    <n v="3.5367632313237892E-3"/>
    <x v="0"/>
    <n v="4.45"/>
    <x v="0"/>
    <m/>
    <m/>
    <x v="0"/>
    <n v="10110"/>
    <x v="0"/>
    <x v="0"/>
    <m/>
    <x v="0"/>
    <x v="0"/>
    <x v="0"/>
    <m/>
    <x v="0"/>
    <x v="0"/>
    <x v="0"/>
    <x v="0"/>
    <x v="0"/>
    <x v="0"/>
    <x v="0"/>
    <x v="0"/>
    <x v="0"/>
    <x v="0"/>
    <x v="0"/>
    <x v="0"/>
    <x v="0"/>
    <m/>
    <x v="0"/>
    <x v="0"/>
    <x v="0"/>
    <x v="0"/>
    <x v="0"/>
    <m/>
    <n v="20021127"/>
    <x v="0"/>
    <s v="BP AMERICA"/>
    <m/>
    <m/>
    <d v="2002-11-29T00:00:00"/>
  </r>
  <r>
    <x v="1"/>
    <s v="T16N R093W S05 fMESAVERDE/ALMOND"/>
    <n v="3673"/>
    <x v="0"/>
    <x v="2"/>
    <s v="WILD ROSE"/>
    <s v="NE SE"/>
    <n v="5"/>
    <n v="16"/>
    <n v="93"/>
    <n v="41.384706000000001"/>
    <n v="-107.88318700000001"/>
    <s v="4900722300"/>
    <s v="CHAMPLIN 444 D4"/>
    <x v="0"/>
    <s v="MESAVERDE/ALMOND"/>
    <m/>
    <m/>
    <m/>
    <x v="0"/>
    <s v="9162"/>
    <m/>
    <n v="9586"/>
    <n v="9558"/>
    <x v="2"/>
    <d v="2003-01-31T00:00:00"/>
    <n v="7.31"/>
    <x v="1"/>
    <n v="16.600000000000001"/>
    <n v="2.78"/>
    <n v="1520"/>
    <n v="20.7"/>
    <x v="1"/>
    <n v="1200"/>
    <n v="1521"/>
    <m/>
    <x v="0"/>
    <n v="26"/>
    <n v="5590"/>
    <x v="0"/>
    <s v="BP AMERICA PRODUCTION COMPANY"/>
    <n v="0.82834000000000008"/>
    <n v="0.2287662"/>
    <n v="66.12"/>
    <n v="0.52950599999999992"/>
    <n v="67.706612199999995"/>
    <n v="33.851999999999997"/>
    <n v="24.929189999999998"/>
    <n v="0"/>
    <x v="1"/>
    <n v="0.54132000000000002"/>
    <n v="59.322509999999994"/>
    <n v="6.6001418059078748E-2"/>
    <n v="4307.08"/>
    <n v="-0.12962611194412899"/>
    <n v="1.2234255607903538E-2"/>
    <n v="3.3787866881338367E-3"/>
    <n v="0.98438695770396256"/>
    <n v="0.57064342017895064"/>
    <n v="0.4202315444845473"/>
    <n v="9.1250353365021145E-3"/>
    <x v="0"/>
    <n v="0.84"/>
    <x v="0"/>
    <m/>
    <m/>
    <x v="0"/>
    <n v="6080"/>
    <x v="0"/>
    <x v="0"/>
    <m/>
    <x v="0"/>
    <x v="0"/>
    <x v="0"/>
    <n v="1.2"/>
    <x v="0"/>
    <x v="0"/>
    <x v="0"/>
    <x v="0"/>
    <x v="0"/>
    <x v="0"/>
    <x v="0"/>
    <x v="0"/>
    <x v="0"/>
    <x v="0"/>
    <x v="0"/>
    <x v="0"/>
    <x v="0"/>
    <m/>
    <x v="0"/>
    <x v="0"/>
    <x v="0"/>
    <x v="0"/>
    <x v="0"/>
    <m/>
    <m/>
    <x v="0"/>
    <s v="BP AMERICA"/>
    <m/>
    <m/>
    <d v="2003-02-02T00:00:00"/>
  </r>
  <r>
    <x v="0"/>
    <s v="T16N R092W S13 fNUGGET"/>
    <n v="49008477"/>
    <x v="0"/>
    <x v="2"/>
    <s v="COW CREEK"/>
    <m/>
    <s v="13"/>
    <n v="16"/>
    <n v="92"/>
    <n v="41.360930000000003"/>
    <n v="-107.69676"/>
    <s v="4900705087"/>
    <s v="COW CREEK UNIT 22-13"/>
    <x v="0"/>
    <s v="NUGGET"/>
    <n v="6192"/>
    <m/>
    <n v="20"/>
    <x v="0"/>
    <n v="9632"/>
    <n v="9652"/>
    <n v="9827"/>
    <n v="3586"/>
    <x v="1"/>
    <d v="1965-03-19T00:00:00"/>
    <n v="7.1"/>
    <x v="0"/>
    <n v="1034"/>
    <n v="99"/>
    <n v="18532"/>
    <n v="600"/>
    <x v="0"/>
    <n v="30000"/>
    <n v="476"/>
    <m/>
    <x v="0"/>
    <n v="1385"/>
    <n v="51895"/>
    <x v="0"/>
    <m/>
    <n v="51.596600000000002"/>
    <n v="8.1467100000000006"/>
    <n v="806.14199999999994"/>
    <n v="15.347999999999999"/>
    <n v="881.23330999999985"/>
    <n v="846.3"/>
    <n v="7.801639999999999"/>
    <m/>
    <x v="0"/>
    <n v="28.835700000000003"/>
    <n v="882.93733999999995"/>
    <n v="-9.6590995888073679E-4"/>
    <n v="52123"/>
    <n v="2.1919283200984444E-3"/>
    <n v="5.855044222057381E-2"/>
    <n v="9.2446687018673881E-3"/>
    <n v="0.93220488907755883"/>
    <n v="0.95850516413769526"/>
    <n v="8.836006414679437E-3"/>
    <n v="3.2658829447625361E-2"/>
    <x v="0"/>
    <m/>
    <x v="0"/>
    <m/>
    <m/>
    <x v="0"/>
    <m/>
    <x v="0"/>
    <x v="0"/>
    <m/>
    <x v="0"/>
    <x v="0"/>
    <x v="0"/>
    <m/>
    <x v="0"/>
    <x v="0"/>
    <x v="0"/>
    <x v="0"/>
    <x v="0"/>
    <x v="0"/>
    <x v="0"/>
    <x v="0"/>
    <x v="0"/>
    <x v="0"/>
    <x v="0"/>
    <x v="0"/>
    <x v="0"/>
    <m/>
    <x v="0"/>
    <x v="0"/>
    <x v="0"/>
    <x v="0"/>
    <x v="0"/>
    <s v="PRODUCTION (3-16-65)"/>
    <m/>
    <x v="0"/>
    <m/>
    <m/>
    <m/>
    <m/>
  </r>
  <r>
    <x v="1"/>
    <s v="T16N R092W S13 fMESAVERDE/HAYSTACK MTNS"/>
    <n v="4746"/>
    <x v="0"/>
    <x v="2"/>
    <s v="COW CREEK"/>
    <s v="SE NW"/>
    <n v="13"/>
    <n v="16"/>
    <n v="92"/>
    <n v="41.360930000000003"/>
    <n v="-107.69676"/>
    <s v="4900705087"/>
    <s v="COW CREEK UNIT 22-13I "/>
    <x v="0"/>
    <s v="MESAVERDE/HAYSTACK MTNS"/>
    <m/>
    <n v="6192"/>
    <n v="100"/>
    <x v="0"/>
    <n v="3340"/>
    <n v="3440"/>
    <n v="9827"/>
    <n v="3586"/>
    <x v="2"/>
    <d v="2005-05-26T00:00:00"/>
    <n v="7.91"/>
    <x v="1"/>
    <n v="21"/>
    <n v="6"/>
    <n v="1278"/>
    <n v="13"/>
    <x v="1"/>
    <n v="217"/>
    <n v="3203"/>
    <n v="0"/>
    <x v="1"/>
    <n v="22"/>
    <n v="3188"/>
    <x v="0"/>
    <s v="DOUBLE EAGLE PETROLEUM CO"/>
    <n v="1.0479000000000001"/>
    <n v="0.49374000000000001"/>
    <n v="55.592999999999996"/>
    <n v="0.33254"/>
    <n v="57.467179999999999"/>
    <n v="6.1215700000000002"/>
    <n v="52.497169999999997"/>
    <n v="0"/>
    <x v="1"/>
    <n v="0.45804000000000006"/>
    <n v="59.076779999999992"/>
    <n v="-1.3811097546367853E-2"/>
    <n v="4760"/>
    <n v="0.19778560644187218"/>
    <n v="1.8234755907632846E-2"/>
    <n v="8.5916865939828623E-3"/>
    <n v="0.9731735574983843"/>
    <n v="0.10362057647691701"/>
    <n v="0.88862612349555958"/>
    <n v="7.7533000275235063E-3"/>
    <x v="1"/>
    <n v="0.21"/>
    <x v="1"/>
    <n v="2398"/>
    <n v="2.2240000000000002"/>
    <x v="4"/>
    <n v="4940"/>
    <x v="1"/>
    <x v="1"/>
    <n v="0"/>
    <x v="1"/>
    <x v="1"/>
    <x v="1"/>
    <n v="0"/>
    <x v="1"/>
    <x v="1"/>
    <x v="1"/>
    <x v="1"/>
    <x v="0"/>
    <x v="0"/>
    <x v="0"/>
    <x v="0"/>
    <x v="0"/>
    <x v="0"/>
    <x v="0"/>
    <x v="0"/>
    <x v="0"/>
    <m/>
    <x v="0"/>
    <x v="0"/>
    <x v="0"/>
    <x v="0"/>
    <x v="0"/>
    <m/>
    <n v="20050526"/>
    <x v="0"/>
    <s v="ENERGY LABS CASPER ID No C05051056-001"/>
    <s v="3339"/>
    <s v="3340-3440"/>
    <d v="2005-06-13T00:00:00"/>
  </r>
  <r>
    <x v="0"/>
    <s v="T16N R092W S13 fMESAVERDE"/>
    <n v="49009332"/>
    <x v="0"/>
    <x v="2"/>
    <s v="COW CREEK"/>
    <m/>
    <s v="13"/>
    <n v="16"/>
    <n v="92"/>
    <n v="41.359450000000002"/>
    <n v="-107.69531000000001"/>
    <s v="4900705086"/>
    <s v="UNIT NO. 2"/>
    <x v="0"/>
    <s v="MESAVERDE"/>
    <m/>
    <n v="579"/>
    <n v="30"/>
    <x v="0"/>
    <n v="3330"/>
    <n v="3360"/>
    <n v="4297"/>
    <m/>
    <x v="0"/>
    <d v="1960-05-19T00:00:00"/>
    <n v="8.3000001907348633"/>
    <x v="2"/>
    <n v="18"/>
    <n v="7"/>
    <n v="1275"/>
    <n v="-3"/>
    <x v="0"/>
    <n v="180"/>
    <n v="2879"/>
    <m/>
    <x v="0"/>
    <n v="49"/>
    <n v="3055"/>
    <x v="0"/>
    <m/>
    <n v="0.8982"/>
    <n v="0.57603000000000004"/>
    <n v="55.462499999999999"/>
    <n v="0"/>
    <n v="56.936729999999997"/>
    <n v="5.0777999999999999"/>
    <n v="47.186809999999994"/>
    <m/>
    <x v="0"/>
    <n v="1.0201800000000001"/>
    <n v="53.284789999999994"/>
    <n v="3.313273124885234E-2"/>
    <n v="4402"/>
    <n v="0.18063564436100307"/>
    <n v="1.5775405436877041E-2"/>
    <n v="1.0117019365179562E-2"/>
    <n v="0.97410757519794344"/>
    <n v="9.5295486760856155E-2"/>
    <n v="0.88555871197015135"/>
    <n v="1.9145801268992527E-2"/>
    <x v="0"/>
    <m/>
    <x v="0"/>
    <m/>
    <m/>
    <x v="0"/>
    <m/>
    <x v="0"/>
    <x v="0"/>
    <m/>
    <x v="0"/>
    <x v="0"/>
    <x v="0"/>
    <m/>
    <x v="0"/>
    <x v="0"/>
    <x v="0"/>
    <x v="0"/>
    <x v="0"/>
    <x v="0"/>
    <x v="0"/>
    <x v="0"/>
    <x v="0"/>
    <x v="0"/>
    <x v="0"/>
    <x v="0"/>
    <x v="0"/>
    <m/>
    <x v="0"/>
    <x v="0"/>
    <x v="0"/>
    <x v="0"/>
    <x v="0"/>
    <s v="DST NO. 2"/>
    <m/>
    <x v="0"/>
    <m/>
    <m/>
    <m/>
    <m/>
  </r>
  <r>
    <x v="0"/>
    <s v="T16N R092W S13 fCODY/STEELE/BAXTER"/>
    <n v="49009333"/>
    <x v="0"/>
    <x v="2"/>
    <s v="COW CREEK"/>
    <m/>
    <s v="13"/>
    <n v="16"/>
    <n v="92"/>
    <n v="41.359450000000002"/>
    <n v="-107.69531000000001"/>
    <s v="4900705086"/>
    <s v="UNIT NO. 2"/>
    <x v="0"/>
    <s v="CODY/STEELE/BAXTER"/>
    <n v="579"/>
    <m/>
    <n v="44"/>
    <x v="0"/>
    <n v="3939"/>
    <n v="3983"/>
    <n v="4297"/>
    <m/>
    <x v="0"/>
    <d v="1960-05-25T00:00:00"/>
    <n v="7.9"/>
    <x v="2"/>
    <n v="275"/>
    <n v="110"/>
    <n v="16847"/>
    <n v="-3"/>
    <x v="0"/>
    <n v="26200"/>
    <n v="1342"/>
    <m/>
    <x v="0"/>
    <n v="16"/>
    <n v="44109"/>
    <x v="0"/>
    <m/>
    <n v="13.7225"/>
    <n v="9.0518999999999998"/>
    <n v="732.84449999999993"/>
    <n v="0"/>
    <n v="755.61889999999994"/>
    <n v="739.10199999999998"/>
    <n v="21.995379999999997"/>
    <m/>
    <x v="0"/>
    <n v="0.33312000000000003"/>
    <n v="761.43049999999994"/>
    <n v="-3.8308574526314033E-3"/>
    <n v="44784"/>
    <n v="7.5933988053052542E-3"/>
    <n v="1.8160609799463726E-2"/>
    <n v="1.1979451546275511E-2"/>
    <n v="0.96985993865426079"/>
    <n v="0.97067559022130057"/>
    <n v="2.888691745339857E-2"/>
    <n v="4.3749232530086469E-4"/>
    <x v="0"/>
    <m/>
    <x v="0"/>
    <m/>
    <m/>
    <x v="0"/>
    <m/>
    <x v="0"/>
    <x v="0"/>
    <m/>
    <x v="0"/>
    <x v="0"/>
    <x v="0"/>
    <m/>
    <x v="0"/>
    <x v="0"/>
    <x v="0"/>
    <x v="0"/>
    <x v="0"/>
    <x v="0"/>
    <x v="0"/>
    <x v="0"/>
    <x v="0"/>
    <x v="0"/>
    <x v="0"/>
    <x v="0"/>
    <x v="0"/>
    <m/>
    <x v="0"/>
    <x v="0"/>
    <x v="0"/>
    <x v="0"/>
    <x v="0"/>
    <s v="DST NO. 3"/>
    <m/>
    <x v="0"/>
    <m/>
    <m/>
    <m/>
    <m/>
  </r>
  <r>
    <x v="0"/>
    <s v="T16N R092W S12 fNUGGET"/>
    <n v="49005501"/>
    <x v="0"/>
    <x v="2"/>
    <s v="COW CREEK"/>
    <m/>
    <s v="12"/>
    <n v="16"/>
    <n v="92"/>
    <n v="41.370130000000003"/>
    <n v="-107.69373"/>
    <s v="4900705095"/>
    <s v="NO. 1 COW CREEK UNIT"/>
    <x v="0"/>
    <s v="NUGGET"/>
    <n v="160"/>
    <m/>
    <n v="19"/>
    <x v="0"/>
    <n v="9835"/>
    <n v="9854"/>
    <m/>
    <m/>
    <x v="0"/>
    <m/>
    <n v="8"/>
    <x v="0"/>
    <n v="428"/>
    <n v="52"/>
    <n v="9661"/>
    <n v="-3"/>
    <x v="0"/>
    <n v="12500"/>
    <n v="854"/>
    <m/>
    <x v="0"/>
    <n v="3806"/>
    <n v="26868"/>
    <x v="0"/>
    <m/>
    <n v="21.357199999999999"/>
    <n v="4.2790800000000004"/>
    <n v="420.25349999999997"/>
    <n v="0"/>
    <n v="445.88977999999997"/>
    <n v="352.625"/>
    <n v="13.997059999999999"/>
    <m/>
    <x v="0"/>
    <n v="79.240920000000003"/>
    <n v="445.86297999999999"/>
    <n v="3.0053173034171686E-5"/>
    <n v="27295"/>
    <n v="7.8836105828702253E-3"/>
    <n v="4.7897935673699453E-2"/>
    <n v="9.5967214139781373E-3"/>
    <n v="0.94250534291232246"/>
    <n v="0.79088198800447618"/>
    <n v="3.1393187207424129E-2"/>
    <n v="0.1777248247880997"/>
    <x v="0"/>
    <m/>
    <x v="0"/>
    <m/>
    <m/>
    <x v="0"/>
    <m/>
    <x v="0"/>
    <x v="0"/>
    <m/>
    <x v="0"/>
    <x v="0"/>
    <x v="0"/>
    <m/>
    <x v="0"/>
    <x v="0"/>
    <x v="0"/>
    <x v="0"/>
    <x v="0"/>
    <x v="0"/>
    <x v="0"/>
    <x v="0"/>
    <x v="0"/>
    <x v="0"/>
    <x v="0"/>
    <x v="0"/>
    <x v="0"/>
    <m/>
    <x v="0"/>
    <x v="0"/>
    <x v="0"/>
    <x v="0"/>
    <x v="0"/>
    <s v="DST NO. 14"/>
    <m/>
    <x v="0"/>
    <m/>
    <m/>
    <m/>
    <m/>
  </r>
  <r>
    <x v="1"/>
    <s v="T16N R092W S12 fNUGGET"/>
    <n v="4173"/>
    <x v="0"/>
    <x v="2"/>
    <s v="COW CREEK"/>
    <s v="SE SW"/>
    <n v="12"/>
    <n v="16"/>
    <n v="92"/>
    <n v="41.368470000000002"/>
    <n v="-107.70041000000001"/>
    <s v="4900720403"/>
    <s v="CCU 3-12 I"/>
    <x v="0"/>
    <s v="NUGGET"/>
    <m/>
    <m/>
    <m/>
    <x v="0"/>
    <s v="9686"/>
    <m/>
    <n v="12533"/>
    <n v="10894"/>
    <x v="2"/>
    <d v="1899-12-31T00:00:00"/>
    <n v="6.8"/>
    <x v="1"/>
    <n v="874"/>
    <n v="80"/>
    <n v="17900"/>
    <n v="0"/>
    <x v="1"/>
    <n v="32400"/>
    <n v="0"/>
    <n v="0"/>
    <x v="1"/>
    <n v="1430"/>
    <n v="57900"/>
    <x v="0"/>
    <s v="DOUBLE EAGLE PETROLEUM"/>
    <n v="43.6126"/>
    <n v="6.5831999999999997"/>
    <n v="778.65"/>
    <n v="0"/>
    <n v="828.84579999999994"/>
    <n v="914.00400000000002"/>
    <n v="0"/>
    <n v="0"/>
    <x v="1"/>
    <n v="29.772600000000004"/>
    <n v="943.77660000000003"/>
    <n v="-6.4836594640798911E-2"/>
    <n v="52684"/>
    <n v="-4.7167763871807857E-2"/>
    <n v="5.2618472579579946E-2"/>
    <n v="7.9426112794442581E-3"/>
    <n v="0.93943891614097585"/>
    <n v="0.96845376331644584"/>
    <n v="0"/>
    <n v="3.1546236683554142E-2"/>
    <x v="1"/>
    <n v="206"/>
    <x v="1"/>
    <n v="51231"/>
    <n v="0.13100000000000001"/>
    <x v="4"/>
    <n v="84100"/>
    <x v="1"/>
    <x v="1"/>
    <n v="0"/>
    <x v="1"/>
    <x v="1"/>
    <x v="1"/>
    <n v="0"/>
    <x v="1"/>
    <x v="1"/>
    <x v="1"/>
    <x v="1"/>
    <x v="0"/>
    <x v="0"/>
    <x v="0"/>
    <x v="0"/>
    <x v="0"/>
    <x v="0"/>
    <x v="0"/>
    <x v="0"/>
    <x v="0"/>
    <m/>
    <x v="0"/>
    <x v="0"/>
    <x v="0"/>
    <x v="0"/>
    <x v="0"/>
    <m/>
    <n v="19000101"/>
    <x v="0"/>
    <s v="ENERGY LBS CASPER ID No C03070159-001"/>
    <s v="9662"/>
    <m/>
    <d v="2003-07-14T00:00:00"/>
  </r>
  <r>
    <x v="0"/>
    <s v="T16N R092W S12 fNUGGET"/>
    <n v="49009328"/>
    <x v="0"/>
    <x v="2"/>
    <s v="COW CREEK"/>
    <m/>
    <s v="12"/>
    <n v="16"/>
    <n v="92"/>
    <n v="41.370130000000003"/>
    <n v="-107.69373"/>
    <s v="4900705095"/>
    <s v="NO. 1 COW CREEK UNIT"/>
    <x v="0"/>
    <s v="NUGGET"/>
    <n v="8602"/>
    <n v="160"/>
    <n v="10"/>
    <x v="0"/>
    <n v="9665"/>
    <n v="9675"/>
    <m/>
    <m/>
    <x v="0"/>
    <m/>
    <n v="7.1999998092651367"/>
    <x v="2"/>
    <n v="798"/>
    <n v="87"/>
    <n v="18941"/>
    <n v="-3"/>
    <x v="0"/>
    <n v="28800"/>
    <n v="476"/>
    <m/>
    <x v="0"/>
    <n v="2428"/>
    <n v="51289"/>
    <x v="0"/>
    <m/>
    <n v="39.8202"/>
    <n v="7.15923"/>
    <n v="823.93349999999998"/>
    <n v="0"/>
    <n v="870.91292999999996"/>
    <n v="812.44799999999998"/>
    <n v="7.801639999999999"/>
    <m/>
    <x v="0"/>
    <n v="50.550960000000003"/>
    <n v="870.80060000000003"/>
    <n v="6.4493958429506475E-5"/>
    <n v="51524"/>
    <n v="2.2857031698326085E-3"/>
    <n v="4.5722366299005349E-2"/>
    <n v="8.220373993069548E-3"/>
    <n v="0.94605725970792509"/>
    <n v="0.93298971084769577"/>
    <n v="8.9591578140851055E-3"/>
    <n v="5.8051131338219104E-2"/>
    <x v="0"/>
    <m/>
    <x v="0"/>
    <m/>
    <m/>
    <x v="0"/>
    <m/>
    <x v="0"/>
    <x v="0"/>
    <m/>
    <x v="0"/>
    <x v="0"/>
    <x v="0"/>
    <m/>
    <x v="0"/>
    <x v="0"/>
    <x v="0"/>
    <x v="0"/>
    <x v="0"/>
    <x v="0"/>
    <x v="0"/>
    <x v="0"/>
    <x v="0"/>
    <x v="0"/>
    <x v="0"/>
    <x v="0"/>
    <x v="0"/>
    <m/>
    <x v="0"/>
    <x v="0"/>
    <x v="0"/>
    <x v="0"/>
    <x v="0"/>
    <s v="DST NO. 15"/>
    <m/>
    <x v="0"/>
    <m/>
    <m/>
    <m/>
    <m/>
  </r>
  <r>
    <x v="0"/>
    <s v="T16N R092W S12 fNUGGET"/>
    <n v="49023598"/>
    <x v="0"/>
    <x v="2"/>
    <s v="COW CREEK"/>
    <m/>
    <s v="12"/>
    <n v="16"/>
    <n v="92"/>
    <n v="41.374000000000002"/>
    <n v="-107.6966"/>
    <s v="4900720027"/>
    <s v="COW CREEK UNIT NO. 1-12"/>
    <x v="0"/>
    <s v="NUGGET"/>
    <m/>
    <m/>
    <n v="20"/>
    <x v="0"/>
    <n v="9630"/>
    <n v="9650"/>
    <n v="9662"/>
    <n v="8627"/>
    <x v="1"/>
    <d v="1965-07-01T00:00:00"/>
    <n v="7.3"/>
    <x v="0"/>
    <n v="837"/>
    <n v="101"/>
    <n v="16256"/>
    <n v="835"/>
    <x v="0"/>
    <n v="26600"/>
    <n v="427"/>
    <m/>
    <x v="0"/>
    <n v="1098"/>
    <n v="45947"/>
    <x v="0"/>
    <m/>
    <n v="41.766300000000001"/>
    <n v="8.3112899999999996"/>
    <n v="707.13599999999997"/>
    <n v="21.359299999999998"/>
    <n v="778.57288999999992"/>
    <n v="750.38599999999997"/>
    <n v="6.9985299999999997"/>
    <m/>
    <x v="0"/>
    <n v="22.860360000000004"/>
    <n v="780.24488999999994"/>
    <n v="-1.0726077296860353E-3"/>
    <n v="46151"/>
    <n v="2.2150318139373278E-3"/>
    <n v="5.3644688296300688E-2"/>
    <n v="1.0675031338427414E-2"/>
    <n v="0.93568028036527195"/>
    <n v="0.96173138666758851"/>
    <n v="8.9696582312765935E-3"/>
    <n v="2.9298955101134984E-2"/>
    <x v="0"/>
    <m/>
    <x v="0"/>
    <m/>
    <m/>
    <x v="0"/>
    <m/>
    <x v="0"/>
    <x v="0"/>
    <m/>
    <x v="0"/>
    <x v="0"/>
    <x v="0"/>
    <m/>
    <x v="0"/>
    <x v="0"/>
    <x v="0"/>
    <x v="0"/>
    <x v="0"/>
    <x v="0"/>
    <x v="0"/>
    <x v="0"/>
    <x v="0"/>
    <x v="0"/>
    <x v="0"/>
    <x v="0"/>
    <x v="0"/>
    <m/>
    <x v="0"/>
    <x v="0"/>
    <x v="0"/>
    <x v="0"/>
    <x v="0"/>
    <s v="PRODUCTION"/>
    <m/>
    <x v="0"/>
    <m/>
    <m/>
    <m/>
    <m/>
  </r>
  <r>
    <x v="1"/>
    <s v="T16N R092W S12 fMESAVERDE"/>
    <n v="4737"/>
    <x v="0"/>
    <x v="2"/>
    <s v="COW CREEK"/>
    <s v="SE SE"/>
    <n v="12"/>
    <n v="16"/>
    <n v="92"/>
    <n v="41.36703"/>
    <n v="-107.69025000000001"/>
    <s v="4900721920"/>
    <s v="44-12 CCU"/>
    <x v="0"/>
    <s v="MESAVERDE"/>
    <m/>
    <m/>
    <n v="101"/>
    <x v="0"/>
    <n v="1258"/>
    <n v="1359"/>
    <n v="1447"/>
    <n v="1399"/>
    <x v="2"/>
    <d v="2005-07-13T00:00:00"/>
    <n v="8.43"/>
    <x v="1"/>
    <n v="9.6"/>
    <n v="3.6"/>
    <n v="762"/>
    <n v="12.3"/>
    <x v="1"/>
    <n v="198"/>
    <n v="1720"/>
    <n v="26"/>
    <x v="1"/>
    <n v="5"/>
    <n v="1990"/>
    <x v="0"/>
    <s v="DOUBLE EAGLE PETROLEUM CO"/>
    <n v="0.47903999999999997"/>
    <n v="0.29624400000000001"/>
    <n v="33.146999999999998"/>
    <n v="0.31463400000000002"/>
    <n v="34.236917999999996"/>
    <n v="5.5855800000000002"/>
    <n v="28.190799999999996"/>
    <n v="0.86657999999999991"/>
    <x v="1"/>
    <n v="0.10410000000000001"/>
    <n v="34.747059999999998"/>
    <n v="-7.3950794777303498E-3"/>
    <n v="2736.5"/>
    <n v="0.15793927853591452"/>
    <n v="1.3991913641292129E-2"/>
    <n v="8.6527648312269244E-3"/>
    <n v="0.97735532152748095"/>
    <n v="0.16074971522770562"/>
    <n v="0.81131468388980243"/>
    <n v="2.9959369224331501E-3"/>
    <x v="1"/>
    <n v="0.16"/>
    <x v="1"/>
    <n v="0"/>
    <n v="0"/>
    <x v="1"/>
    <n v="3260"/>
    <x v="1"/>
    <x v="1"/>
    <n v="0"/>
    <x v="1"/>
    <x v="1"/>
    <x v="1"/>
    <n v="0"/>
    <x v="1"/>
    <x v="1"/>
    <x v="1"/>
    <x v="1"/>
    <x v="0"/>
    <x v="0"/>
    <x v="0"/>
    <x v="0"/>
    <x v="0"/>
    <x v="0"/>
    <x v="0"/>
    <x v="0"/>
    <x v="0"/>
    <m/>
    <x v="0"/>
    <x v="0"/>
    <x v="0"/>
    <x v="0"/>
    <x v="0"/>
    <m/>
    <n v="20050713"/>
    <x v="0"/>
    <s v="ENERGY LABS CASPER ID No C05070483-009"/>
    <m/>
    <s v="1258-1359"/>
    <d v="2005-08-05T00:00:00"/>
  </r>
  <r>
    <x v="1"/>
    <s v="T16N R092W S12 fMESAVERDE"/>
    <n v="4171"/>
    <x v="0"/>
    <x v="2"/>
    <s v="COW CREEK"/>
    <s v="SE SE"/>
    <n v="12"/>
    <n v="16"/>
    <n v="92"/>
    <n v="41.36703"/>
    <n v="-107.69025000000001"/>
    <s v="4900721920"/>
    <s v="CCU 44-12"/>
    <x v="0"/>
    <s v="MESAVERDE"/>
    <m/>
    <m/>
    <m/>
    <x v="0"/>
    <s v="1258"/>
    <m/>
    <n v="1447"/>
    <n v="1399"/>
    <x v="2"/>
    <d v="2003-07-17T00:00:00"/>
    <n v="8.3699999999999992"/>
    <x v="1"/>
    <n v="8.6999999999999993"/>
    <n v="3.5"/>
    <n v="796"/>
    <n v="13.5"/>
    <x v="1"/>
    <n v="206"/>
    <n v="1840"/>
    <n v="24.3"/>
    <x v="0"/>
    <m/>
    <n v="2020"/>
    <x v="0"/>
    <s v="DOUBLE EAGLE PETROLEUM"/>
    <n v="0.43412999999999996"/>
    <n v="0.28801500000000002"/>
    <n v="34.625999999999998"/>
    <n v="0.34532999999999997"/>
    <n v="35.693474999999992"/>
    <n v="5.8112599999999999"/>
    <n v="30.157599999999999"/>
    <n v="0.80991899999999994"/>
    <x v="1"/>
    <n v="0"/>
    <n v="36.778779"/>
    <n v="-1.4975441497928406E-2"/>
    <n v="2892"/>
    <n v="0.17752442996742671"/>
    <n v="1.2162727221151767E-2"/>
    <n v="8.0691218773179148E-3"/>
    <n v="0.97976815090153035"/>
    <n v="0.15800578915357685"/>
    <n v="0.81997284357917366"/>
    <n v="0"/>
    <x v="0"/>
    <n v="0.17"/>
    <x v="0"/>
    <n v="1683"/>
    <n v="3.3610000000000002"/>
    <x v="4"/>
    <n v="3270"/>
    <x v="0"/>
    <x v="0"/>
    <m/>
    <x v="0"/>
    <x v="0"/>
    <x v="0"/>
    <m/>
    <x v="0"/>
    <x v="0"/>
    <x v="0"/>
    <x v="0"/>
    <x v="0"/>
    <x v="0"/>
    <x v="0"/>
    <x v="0"/>
    <x v="0"/>
    <x v="0"/>
    <x v="0"/>
    <x v="0"/>
    <x v="0"/>
    <m/>
    <x v="0"/>
    <x v="0"/>
    <x v="0"/>
    <x v="0"/>
    <x v="0"/>
    <m/>
    <n v="20030717"/>
    <x v="0"/>
    <s v="ENERGY LABS CASPER ID No C03070745-002"/>
    <m/>
    <m/>
    <d v="2003-07-25T00:00:00"/>
  </r>
  <r>
    <x v="1"/>
    <s v="T16N R092W S12 fMESAVERDE"/>
    <n v="4107"/>
    <x v="0"/>
    <x v="2"/>
    <s v="COW CREEK"/>
    <s v="SE NW"/>
    <n v="12"/>
    <n v="16"/>
    <n v="92"/>
    <n v="41.374459999999999"/>
    <n v="-107.69020999999999"/>
    <s v="4900721919"/>
    <s v="42-12 CCU"/>
    <x v="0"/>
    <s v="MESAVERDE"/>
    <m/>
    <m/>
    <n v="120"/>
    <x v="0"/>
    <n v="1206"/>
    <n v="1326"/>
    <n v="1500"/>
    <n v="1372"/>
    <x v="2"/>
    <d v="2005-07-13T00:00:00"/>
    <n v="7.99"/>
    <x v="1"/>
    <n v="7"/>
    <n v="2.9"/>
    <n v="639"/>
    <n v="10.4"/>
    <x v="1"/>
    <n v="119"/>
    <n v="1580"/>
    <n v="0"/>
    <x v="1"/>
    <n v="3"/>
    <n v="1670"/>
    <x v="0"/>
    <s v="DOUBLE EAGLE PETROLEUM"/>
    <n v="0.3493"/>
    <n v="0.23864099999999999"/>
    <n v="27.796499999999998"/>
    <n v="0.26603199999999999"/>
    <n v="28.650472999999998"/>
    <n v="3.3569899999999997"/>
    <n v="25.896199999999997"/>
    <n v="0"/>
    <x v="1"/>
    <n v="6.2460000000000002E-2"/>
    <n v="29.315649999999998"/>
    <n v="-1.1475271513328569E-2"/>
    <n v="2361.3000000000002"/>
    <n v="0.17148314439510831"/>
    <n v="1.2191770795546727E-2"/>
    <n v="8.3293912809048569E-3"/>
    <n v="0.9794788379235484"/>
    <n v="0.11451187335092348"/>
    <n v="0.88335752405285228"/>
    <n v="2.1306025962242012E-3"/>
    <x v="1"/>
    <n v="0.23"/>
    <x v="1"/>
    <n v="0"/>
    <n v="0"/>
    <x v="1"/>
    <n v="2720"/>
    <x v="1"/>
    <x v="1"/>
    <n v="0"/>
    <x v="1"/>
    <x v="1"/>
    <x v="1"/>
    <n v="0.7"/>
    <x v="1"/>
    <x v="1"/>
    <x v="1"/>
    <x v="1"/>
    <x v="0"/>
    <x v="0"/>
    <x v="0"/>
    <x v="0"/>
    <x v="0"/>
    <x v="11"/>
    <x v="0"/>
    <x v="0"/>
    <x v="0"/>
    <n v="0.01"/>
    <x v="0"/>
    <x v="0"/>
    <x v="0"/>
    <x v="0"/>
    <x v="0"/>
    <m/>
    <n v="20050713"/>
    <x v="0"/>
    <s v="ENERGY LABS CASPER ID NO C03030111-001"/>
    <m/>
    <s v="1206-1326"/>
    <d v="2005-08-05T00:00:00"/>
  </r>
  <r>
    <x v="1"/>
    <s v="T16N R092W S12 fMESAVERDE"/>
    <n v="4735"/>
    <x v="0"/>
    <x v="2"/>
    <s v="COW CREEK"/>
    <s v="SW NE"/>
    <n v="12"/>
    <n v="16"/>
    <n v="92"/>
    <n v="41.374670000000002"/>
    <n v="-107.69493"/>
    <s v="4900721921"/>
    <s v="32-12 CCU"/>
    <x v="0"/>
    <s v="MESAVERDE"/>
    <m/>
    <m/>
    <n v="104"/>
    <x v="0"/>
    <n v="1186"/>
    <n v="1290"/>
    <n v="1500"/>
    <n v="1454"/>
    <x v="2"/>
    <d v="2005-07-13T00:00:00"/>
    <n v="8.3000000000000007"/>
    <x v="1"/>
    <n v="7.2"/>
    <n v="2.4"/>
    <n v="644"/>
    <n v="11.6"/>
    <x v="1"/>
    <n v="123"/>
    <n v="1530"/>
    <n v="17"/>
    <x v="1"/>
    <n v="6"/>
    <n v="1670"/>
    <x v="0"/>
    <s v="DOUBLE EAGLE PETROLEUM CO"/>
    <n v="0.35927999999999999"/>
    <n v="0.197496"/>
    <n v="28.013999999999999"/>
    <n v="0.29672799999999999"/>
    <n v="28.867504"/>
    <n v="3.46983"/>
    <n v="25.076699999999999"/>
    <n v="0.56660999999999995"/>
    <x v="1"/>
    <n v="0.12492"/>
    <n v="29.238059999999997"/>
    <n v="-6.3772894451209006E-3"/>
    <n v="2341.1999999999998"/>
    <n v="0.16733147187873948"/>
    <n v="1.2445828361191185E-2"/>
    <n v="6.8414643676848541E-3"/>
    <n v="0.98071270727112403"/>
    <n v="0.11867511045534486"/>
    <n v="0.85767318351491173"/>
    <n v="4.2725132926055972E-3"/>
    <x v="1"/>
    <n v="0.13"/>
    <x v="1"/>
    <n v="0"/>
    <n v="0"/>
    <x v="1"/>
    <n v="2730"/>
    <x v="1"/>
    <x v="1"/>
    <n v="0"/>
    <x v="1"/>
    <x v="1"/>
    <x v="1"/>
    <n v="0"/>
    <x v="1"/>
    <x v="1"/>
    <x v="1"/>
    <x v="1"/>
    <x v="0"/>
    <x v="0"/>
    <x v="0"/>
    <x v="0"/>
    <x v="0"/>
    <x v="0"/>
    <x v="0"/>
    <x v="0"/>
    <x v="0"/>
    <m/>
    <x v="0"/>
    <x v="0"/>
    <x v="0"/>
    <x v="0"/>
    <x v="0"/>
    <m/>
    <n v="20050713"/>
    <x v="0"/>
    <s v="ENERGY LABS CASPER ID No C05070483-012"/>
    <m/>
    <s v="1186-1290"/>
    <d v="2005-08-05T00:00:00"/>
  </r>
  <r>
    <x v="1"/>
    <s v="T16N R092W S12 fMESAVERDE"/>
    <n v="4175"/>
    <x v="0"/>
    <x v="2"/>
    <s v="COW CREEK"/>
    <s v="SW NE"/>
    <n v="12"/>
    <n v="16"/>
    <n v="92"/>
    <n v="41.374670000000002"/>
    <n v="-107.69493"/>
    <s v="4900721921"/>
    <s v="CCU 32-12"/>
    <x v="0"/>
    <s v="MESAVERDE"/>
    <m/>
    <m/>
    <m/>
    <x v="0"/>
    <s v="1186"/>
    <m/>
    <n v="1500"/>
    <n v="1454"/>
    <x v="2"/>
    <d v="2003-06-11T00:00:00"/>
    <n v="8.4600000000000009"/>
    <x v="1"/>
    <n v="7.3"/>
    <n v="2.4"/>
    <n v="670"/>
    <n v="11.5"/>
    <x v="1"/>
    <n v="122"/>
    <n v="1720"/>
    <n v="28"/>
    <x v="0"/>
    <n v="1.6"/>
    <n v="1720"/>
    <x v="0"/>
    <s v="DOUBLE EAGLE PETROLEUM"/>
    <n v="0.36426999999999998"/>
    <n v="0.197496"/>
    <n v="29.145"/>
    <n v="0.29416999999999999"/>
    <n v="30.000935999999999"/>
    <n v="3.4416199999999999"/>
    <n v="28.190799999999996"/>
    <n v="0.93323999999999996"/>
    <x v="1"/>
    <n v="3.3312000000000001E-2"/>
    <n v="32.598971999999996"/>
    <n v="-4.1502233517659436E-2"/>
    <n v="2562.8000000000002"/>
    <n v="0.19678714859437749"/>
    <n v="1.2141954504352797E-2"/>
    <n v="6.5829946105681507E-3"/>
    <n v="0.98127505088507905"/>
    <n v="0.10557449480308767"/>
    <n v="0.86477573587289802"/>
    <n v="1.0218727142684134E-3"/>
    <x v="0"/>
    <n v="0.14699999999999999"/>
    <x v="0"/>
    <n v="1431"/>
    <n v="3.8159999999999998"/>
    <x v="4"/>
    <n v="2880"/>
    <x v="0"/>
    <x v="0"/>
    <m/>
    <x v="0"/>
    <x v="0"/>
    <x v="0"/>
    <m/>
    <x v="0"/>
    <x v="0"/>
    <x v="0"/>
    <x v="0"/>
    <x v="0"/>
    <x v="0"/>
    <x v="0"/>
    <x v="0"/>
    <x v="0"/>
    <x v="0"/>
    <x v="0"/>
    <x v="0"/>
    <x v="0"/>
    <m/>
    <x v="0"/>
    <x v="0"/>
    <x v="0"/>
    <x v="0"/>
    <x v="0"/>
    <m/>
    <n v="20030611"/>
    <x v="0"/>
    <s v="ENERGY LABS CASPER ID No C03060467-002"/>
    <m/>
    <m/>
    <d v="2003-06-23T00:00:00"/>
  </r>
  <r>
    <x v="1"/>
    <s v="T16N R092W S12 fMESAVERDE"/>
    <n v="4738"/>
    <x v="0"/>
    <x v="2"/>
    <s v="COW CREEK"/>
    <s v="NW SE"/>
    <n v="12"/>
    <n v="16"/>
    <n v="92"/>
    <n v="41.371099999999998"/>
    <n v="-107.69318"/>
    <s v="4900705094"/>
    <s v="COW CREEK UNIT 1X-12 "/>
    <x v="0"/>
    <s v="MESAVERDE"/>
    <m/>
    <m/>
    <n v="96"/>
    <x v="0"/>
    <n v="1184"/>
    <n v="1280"/>
    <n v="4109"/>
    <n v="1420"/>
    <x v="2"/>
    <d v="2005-07-13T00:00:00"/>
    <n v="8.42"/>
    <x v="1"/>
    <n v="4.9000000000000004"/>
    <n v="2.2999999999999998"/>
    <n v="669"/>
    <n v="9.6"/>
    <x v="1"/>
    <n v="118"/>
    <n v="1580"/>
    <n v="24"/>
    <x v="1"/>
    <n v="3"/>
    <n v="1710"/>
    <x v="0"/>
    <s v="DOUBLE EAGLE PETROLEUM CO"/>
    <n v="0.24451000000000001"/>
    <n v="0.18926699999999999"/>
    <n v="29.101499999999998"/>
    <n v="0.24556799999999998"/>
    <n v="29.780844999999996"/>
    <n v="3.3287800000000001"/>
    <n v="25.896199999999997"/>
    <n v="0.79991999999999996"/>
    <x v="1"/>
    <n v="6.2460000000000002E-2"/>
    <n v="30.087359999999997"/>
    <n v="-5.119829465406572E-3"/>
    <n v="2410.8000000000002"/>
    <n v="0.17006406523005246"/>
    <n v="8.2103110237469763E-3"/>
    <n v="6.3553267209174227E-3"/>
    <n v="0.98543436225533565"/>
    <n v="0.11063715792944281"/>
    <n v="0.86070030737160053"/>
    <n v="2.0759548195654256E-3"/>
    <x v="1"/>
    <n v="0.11"/>
    <x v="1"/>
    <n v="0"/>
    <n v="0"/>
    <x v="1"/>
    <n v="2810"/>
    <x v="1"/>
    <x v="1"/>
    <n v="0"/>
    <x v="1"/>
    <x v="1"/>
    <x v="1"/>
    <n v="0"/>
    <x v="1"/>
    <x v="1"/>
    <x v="1"/>
    <x v="1"/>
    <x v="0"/>
    <x v="0"/>
    <x v="0"/>
    <x v="0"/>
    <x v="0"/>
    <x v="0"/>
    <x v="0"/>
    <x v="0"/>
    <x v="0"/>
    <m/>
    <x v="0"/>
    <x v="0"/>
    <x v="0"/>
    <x v="0"/>
    <x v="0"/>
    <m/>
    <n v="20050713"/>
    <x v="0"/>
    <s v="ENERGY LABS CASPER ID No C05070482-008"/>
    <m/>
    <s v="1184-1280"/>
    <d v="2005-08-05T00:00:00"/>
  </r>
  <r>
    <x v="0"/>
    <s v="T16N R092W S12 fMESAVERDE"/>
    <n v="49009327"/>
    <x v="0"/>
    <x v="2"/>
    <s v="COW CREEK"/>
    <m/>
    <s v="12"/>
    <n v="16"/>
    <n v="92"/>
    <n v="41.370130000000003"/>
    <n v="-107.69373"/>
    <s v="4900705095"/>
    <s v="NO. 1 COW CREEK UNIT"/>
    <x v="0"/>
    <s v="MESAVERDE"/>
    <m/>
    <n v="8602"/>
    <n v="129"/>
    <x v="0"/>
    <n v="934"/>
    <n v="1063"/>
    <m/>
    <m/>
    <x v="0"/>
    <m/>
    <n v="7.5"/>
    <x v="2"/>
    <n v="103"/>
    <n v="120"/>
    <n v="3078"/>
    <n v="-3"/>
    <x v="0"/>
    <n v="860"/>
    <n v="1342"/>
    <m/>
    <x v="0"/>
    <n v="4934"/>
    <n v="9756"/>
    <x v="0"/>
    <m/>
    <n v="5.1397000000000004"/>
    <n v="9.8748000000000005"/>
    <n v="133.893"/>
    <n v="0"/>
    <n v="148.9075"/>
    <n v="24.2606"/>
    <n v="21.995379999999997"/>
    <m/>
    <x v="0"/>
    <n v="102.72588"/>
    <n v="148.98185999999998"/>
    <n v="-2.4962288011892882E-4"/>
    <n v="10431"/>
    <n v="3.3437360677663841E-2"/>
    <n v="3.4516058626999989E-2"/>
    <n v="6.6314994207813574E-2"/>
    <n v="0.89916894716518647"/>
    <n v="0.16284264406418342"/>
    <n v="0.14763797418021227"/>
    <n v="0.68951938175560445"/>
    <x v="0"/>
    <m/>
    <x v="0"/>
    <m/>
    <m/>
    <x v="0"/>
    <m/>
    <x v="0"/>
    <x v="0"/>
    <m/>
    <x v="0"/>
    <x v="0"/>
    <x v="0"/>
    <m/>
    <x v="0"/>
    <x v="0"/>
    <x v="0"/>
    <x v="0"/>
    <x v="0"/>
    <x v="0"/>
    <x v="0"/>
    <x v="0"/>
    <x v="0"/>
    <x v="0"/>
    <x v="0"/>
    <x v="0"/>
    <x v="0"/>
    <m/>
    <x v="0"/>
    <x v="0"/>
    <x v="0"/>
    <x v="0"/>
    <x v="0"/>
    <s v="DST NO. 1"/>
    <m/>
    <x v="0"/>
    <m/>
    <m/>
    <m/>
    <m/>
  </r>
  <r>
    <x v="1"/>
    <s v="T16N R092W S12 fDEEP CREEK"/>
    <n v="5110"/>
    <x v="0"/>
    <x v="2"/>
    <s v="COW CREEK"/>
    <s v="SW NE"/>
    <n v="12"/>
    <n v="16"/>
    <n v="92"/>
    <n v="41.372979999999998"/>
    <n v="-107.69473000000001"/>
    <s v="4900722871"/>
    <s v="1-CCU MAD"/>
    <x v="0"/>
    <s v="MESAVERDE/HAYSTACK MTNS"/>
    <m/>
    <m/>
    <n v="9"/>
    <x v="0"/>
    <n v="3297"/>
    <n v="3306"/>
    <n v="4398"/>
    <n v="3513"/>
    <x v="2"/>
    <d v="2006-06-01T00:00:00"/>
    <n v="8.41"/>
    <x v="1"/>
    <n v="13"/>
    <n v="5"/>
    <n v="1685"/>
    <n v="14"/>
    <x v="1"/>
    <n v="180"/>
    <n v="4241"/>
    <n v="61"/>
    <x v="1"/>
    <n v="44"/>
    <n v="4173"/>
    <x v="0"/>
    <s v="DOUBLE EAGLE PETROLEUM CO"/>
    <n v="0.64870000000000005"/>
    <n v="0.41144999999999998"/>
    <n v="73.297499999999999"/>
    <n v="0.35811999999999999"/>
    <n v="74.715770000000006"/>
    <n v="5.0777999999999999"/>
    <n v="69.509989999999988"/>
    <n v="2.0331299999999999"/>
    <x v="1"/>
    <n v="0.91608000000000012"/>
    <n v="77.536999999999978"/>
    <n v="-1.8529909176693282E-2"/>
    <n v="6243"/>
    <n v="0.19873271889400923"/>
    <n v="8.6822366951448127E-3"/>
    <n v="5.5068695671609885E-3"/>
    <n v="0.98581089373769415"/>
    <n v="6.5488734410668478E-2"/>
    <n v="0.89647510220926796"/>
    <n v="1.181474650811871E-2"/>
    <x v="1"/>
    <n v="0.68"/>
    <x v="1"/>
    <n v="3110"/>
    <n v="1.742"/>
    <x v="4"/>
    <n v="6310"/>
    <x v="1"/>
    <x v="1"/>
    <n v="0"/>
    <x v="1"/>
    <x v="1"/>
    <x v="1"/>
    <n v="0"/>
    <x v="1"/>
    <x v="1"/>
    <x v="1"/>
    <x v="1"/>
    <x v="0"/>
    <x v="0"/>
    <x v="0"/>
    <x v="0"/>
    <x v="0"/>
    <x v="0"/>
    <x v="0"/>
    <x v="0"/>
    <x v="0"/>
    <m/>
    <x v="0"/>
    <x v="0"/>
    <x v="0"/>
    <x v="0"/>
    <x v="0"/>
    <m/>
    <n v="20060601"/>
    <x v="0"/>
    <s v="ENERGY LABS CASPER ID No C06060091-001"/>
    <m/>
    <s v="3297-3306"/>
    <d v="2006-06-18T00:00:00"/>
  </r>
  <r>
    <x v="1"/>
    <s v="T16N R092W S01 fMESAVERDE"/>
    <n v="4742"/>
    <x v="0"/>
    <x v="2"/>
    <s v="COW CREEK"/>
    <s v="SE SE"/>
    <n v="1"/>
    <n v="16"/>
    <n v="92"/>
    <n v="41.382159999999999"/>
    <n v="-107.69062"/>
    <s v="4900722396"/>
    <s v="44-1 CCU"/>
    <x v="0"/>
    <s v="MESAVERDE"/>
    <m/>
    <m/>
    <n v="75"/>
    <x v="0"/>
    <n v="1450"/>
    <n v="1525"/>
    <n v="1803"/>
    <n v="1755"/>
    <x v="2"/>
    <d v="2005-07-13T00:00:00"/>
    <n v="7.68"/>
    <x v="1"/>
    <n v="19"/>
    <n v="8.3000000000000007"/>
    <n v="1120"/>
    <n v="21.6"/>
    <x v="1"/>
    <n v="452"/>
    <n v="2500"/>
    <n v="0"/>
    <x v="1"/>
    <n v="4"/>
    <n v="3080"/>
    <x v="0"/>
    <s v="DOUBLE EAGLE PETROLEUM CO"/>
    <n v="0.94809999999999994"/>
    <n v="0.68300700000000003"/>
    <n v="48.72"/>
    <n v="0.55252800000000002"/>
    <n v="50.903635000000001"/>
    <n v="12.750919999999999"/>
    <n v="40.975000000000001"/>
    <n v="0"/>
    <x v="1"/>
    <n v="8.3280000000000007E-2"/>
    <n v="53.809199999999997"/>
    <n v="-2.774793558019889E-2"/>
    <n v="4124.8999999999996"/>
    <n v="0.14502630154478199"/>
    <n v="1.8625388933422925E-2"/>
    <n v="1.3417646892996935E-2"/>
    <n v="0.96795696417358013"/>
    <n v="0.23696542598663425"/>
    <n v="0.76148688328389935"/>
    <n v="1.5476907294663367E-3"/>
    <x v="1"/>
    <n v="0.37"/>
    <x v="1"/>
    <n v="0"/>
    <n v="0"/>
    <x v="1"/>
    <n v="5000"/>
    <x v="1"/>
    <x v="1"/>
    <n v="0"/>
    <x v="1"/>
    <x v="1"/>
    <x v="1"/>
    <n v="0"/>
    <x v="1"/>
    <x v="1"/>
    <x v="1"/>
    <x v="1"/>
    <x v="0"/>
    <x v="0"/>
    <x v="0"/>
    <x v="0"/>
    <x v="0"/>
    <x v="0"/>
    <x v="0"/>
    <x v="0"/>
    <x v="0"/>
    <m/>
    <x v="0"/>
    <x v="0"/>
    <x v="0"/>
    <x v="0"/>
    <x v="0"/>
    <m/>
    <n v="20050713"/>
    <x v="0"/>
    <s v="ENERGY LABS CASPER ID No C05070483-003"/>
    <m/>
    <s v="1450-1525"/>
    <d v="2005-08-05T00:00:00"/>
  </r>
  <r>
    <x v="0"/>
    <s v="T16N R092W S01 fFRONTIER"/>
    <n v="49009371"/>
    <x v="0"/>
    <x v="2"/>
    <s v="COW CREEK"/>
    <m/>
    <s v="1"/>
    <n v="16"/>
    <n v="92"/>
    <n v="41.381340000000002"/>
    <n v="-107.6995"/>
    <s v="4900705098"/>
    <s v="UNIT NO. 3"/>
    <x v="0"/>
    <s v="FRONTIER"/>
    <m/>
    <m/>
    <n v="19"/>
    <x v="0"/>
    <n v="8921"/>
    <n v="8940"/>
    <n v="10150"/>
    <m/>
    <x v="0"/>
    <d v="1961-08-29T00:00:00"/>
    <n v="7"/>
    <x v="2"/>
    <n v="2251"/>
    <n v="389"/>
    <n v="18912"/>
    <n v="-3"/>
    <x v="0"/>
    <n v="34000"/>
    <n v="476"/>
    <m/>
    <x v="0"/>
    <n v="17"/>
    <n v="55804"/>
    <x v="0"/>
    <m/>
    <n v="112.3249"/>
    <n v="32.010809999999999"/>
    <n v="822.67199999999991"/>
    <n v="0"/>
    <n v="967.00770999999986"/>
    <n v="959.14"/>
    <n v="7.801639999999999"/>
    <m/>
    <x v="0"/>
    <n v="0.35394000000000003"/>
    <n v="967.29557999999997"/>
    <n v="-1.48823610799996E-4"/>
    <n v="56039"/>
    <n v="2.1011596613109448E-3"/>
    <n v="0.11615719175599956"/>
    <n v="3.3102952198798913E-2"/>
    <n v="0.85073985604520153"/>
    <n v="0.99156867852120234"/>
    <n v="8.0654147101550892E-3"/>
    <n v="3.6590676864252809E-4"/>
    <x v="0"/>
    <m/>
    <x v="0"/>
    <m/>
    <m/>
    <x v="0"/>
    <m/>
    <x v="0"/>
    <x v="0"/>
    <m/>
    <x v="0"/>
    <x v="0"/>
    <x v="0"/>
    <m/>
    <x v="0"/>
    <x v="0"/>
    <x v="0"/>
    <x v="0"/>
    <x v="0"/>
    <x v="0"/>
    <x v="0"/>
    <x v="0"/>
    <x v="0"/>
    <x v="0"/>
    <x v="0"/>
    <x v="0"/>
    <x v="0"/>
    <m/>
    <x v="0"/>
    <x v="0"/>
    <x v="0"/>
    <x v="0"/>
    <x v="0"/>
    <s v="DST NO. 2"/>
    <m/>
    <x v="0"/>
    <m/>
    <m/>
    <m/>
    <m/>
  </r>
  <r>
    <x v="0"/>
    <s v="T16N R091W S22 fFRONTIER"/>
    <n v="49124973"/>
    <x v="0"/>
    <x v="2"/>
    <s v="COW CREEK"/>
    <m/>
    <s v="22"/>
    <n v="16"/>
    <n v="91"/>
    <n v="41.337820000000001"/>
    <n v="-107.61915999999999"/>
    <s v="4900720252"/>
    <s v="DEEP GULCH NO 1"/>
    <x v="0"/>
    <s v="FRONTIER"/>
    <m/>
    <m/>
    <m/>
    <x v="0"/>
    <n v="8046"/>
    <m/>
    <m/>
    <m/>
    <x v="0"/>
    <d v="1976-01-20T00:00:00"/>
    <n v="8.1"/>
    <x v="0"/>
    <n v="1883"/>
    <n v="76"/>
    <n v="19473"/>
    <n v="68"/>
    <x v="0"/>
    <n v="33000"/>
    <n v="1061"/>
    <m/>
    <x v="0"/>
    <n v="50"/>
    <n v="55073"/>
    <x v="0"/>
    <m/>
    <n v="93.961699999999993"/>
    <n v="6.2540399999999998"/>
    <n v="847.07549999999992"/>
    <n v="1.7394399999999999"/>
    <n v="949.03067999999985"/>
    <n v="930.93"/>
    <n v="17.389789999999998"/>
    <m/>
    <x v="0"/>
    <n v="1.0410000000000001"/>
    <n v="949.36078999999995"/>
    <n v="-1.7388931904550978E-4"/>
    <n v="55608"/>
    <n v="4.8337112964284747E-3"/>
    <n v="9.9008074217368833E-2"/>
    <n v="6.5899239421848841E-3"/>
    <n v="0.89440200184044627"/>
    <n v="0.98058610573120464"/>
    <n v="1.8317366993848564E-2"/>
    <n v="1.0965272749467567E-3"/>
    <x v="0"/>
    <m/>
    <x v="0"/>
    <m/>
    <m/>
    <x v="0"/>
    <m/>
    <x v="0"/>
    <x v="0"/>
    <m/>
    <x v="0"/>
    <x v="0"/>
    <x v="0"/>
    <m/>
    <x v="0"/>
    <x v="0"/>
    <x v="0"/>
    <x v="0"/>
    <x v="0"/>
    <x v="0"/>
    <x v="0"/>
    <x v="0"/>
    <x v="0"/>
    <x v="0"/>
    <x v="0"/>
    <x v="0"/>
    <x v="0"/>
    <m/>
    <x v="0"/>
    <x v="0"/>
    <x v="0"/>
    <x v="0"/>
    <x v="0"/>
    <s v="DST NO 3"/>
    <m/>
    <x v="0"/>
    <m/>
    <m/>
    <m/>
    <m/>
  </r>
  <r>
    <x v="0"/>
    <s v="T16N R091W S08 fTENSLEEP"/>
    <n v="49124147"/>
    <x v="0"/>
    <x v="2"/>
    <s v="WC"/>
    <m/>
    <s v="8"/>
    <n v="16"/>
    <n v="91"/>
    <n v="41.366779999999999"/>
    <n v="-107.65288"/>
    <s v="4900720209"/>
    <s v="DOTY MOUNTAIN NO 1"/>
    <x v="17"/>
    <s v="TENSLEEP"/>
    <m/>
    <m/>
    <n v="48"/>
    <x v="0"/>
    <n v="10865"/>
    <n v="10913"/>
    <n v="10913"/>
    <m/>
    <x v="0"/>
    <d v="1975-04-18T00:00:00"/>
    <n v="6.7"/>
    <x v="0"/>
    <n v="369"/>
    <n v="60"/>
    <n v="266"/>
    <n v="5"/>
    <x v="0"/>
    <n v="330"/>
    <n v="744"/>
    <m/>
    <x v="0"/>
    <n v="650"/>
    <n v="2046"/>
    <x v="0"/>
    <m/>
    <n v="18.4131"/>
    <n v="4.9374000000000002"/>
    <n v="11.571"/>
    <n v="0.12789999999999999"/>
    <n v="35.049399999999999"/>
    <n v="9.3093000000000004"/>
    <n v="12.194159999999998"/>
    <m/>
    <x v="0"/>
    <n v="13.533000000000001"/>
    <n v="35.036459999999998"/>
    <n v="1.8463068014005102E-4"/>
    <n v="2421"/>
    <n v="8.3948959032907985E-2"/>
    <n v="0.52534708154775833"/>
    <n v="0.14086974384725559"/>
    <n v="0.33378317460498613"/>
    <n v="0.26570321316708367"/>
    <n v="0.34804201109358646"/>
    <n v="0.38625477573932987"/>
    <x v="0"/>
    <m/>
    <x v="0"/>
    <m/>
    <m/>
    <x v="0"/>
    <m/>
    <x v="0"/>
    <x v="0"/>
    <m/>
    <x v="0"/>
    <x v="0"/>
    <x v="0"/>
    <m/>
    <x v="0"/>
    <x v="0"/>
    <x v="0"/>
    <x v="0"/>
    <x v="0"/>
    <x v="0"/>
    <x v="0"/>
    <x v="0"/>
    <x v="0"/>
    <x v="0"/>
    <x v="0"/>
    <x v="0"/>
    <x v="0"/>
    <m/>
    <x v="0"/>
    <x v="0"/>
    <x v="0"/>
    <x v="0"/>
    <x v="0"/>
    <s v="DST NO 9 MFE"/>
    <m/>
    <x v="0"/>
    <m/>
    <m/>
    <m/>
    <m/>
  </r>
  <r>
    <x v="1"/>
    <s v="T16N R091W S07 fMESAVERDE"/>
    <n v="4744"/>
    <x v="0"/>
    <x v="2"/>
    <s v="COW CREEK"/>
    <s v="NW NW"/>
    <n v="7"/>
    <n v="16"/>
    <n v="91"/>
    <n v="41.378570000000003"/>
    <n v="-107.68559"/>
    <s v="4900722322"/>
    <s v="11-7"/>
    <x v="0"/>
    <s v="MESAVERDE"/>
    <m/>
    <m/>
    <n v="126"/>
    <x v="0"/>
    <n v="1349"/>
    <n v="1475"/>
    <n v="1600"/>
    <n v="1577"/>
    <x v="2"/>
    <d v="2005-07-13T00:00:00"/>
    <n v="8.19"/>
    <x v="1"/>
    <n v="19.3"/>
    <n v="8.5"/>
    <n v="1230"/>
    <n v="20.5"/>
    <x v="1"/>
    <n v="487"/>
    <n v="2550"/>
    <n v="0"/>
    <x v="1"/>
    <n v="3"/>
    <n v="3070"/>
    <x v="0"/>
    <s v="DOUBLE EAGLE PETROLEUM CO"/>
    <n v="0.96306999999999998"/>
    <n v="0.699465"/>
    <n v="53.505000000000003"/>
    <n v="0.52439000000000002"/>
    <n v="55.691924999999991"/>
    <n v="13.73827"/>
    <n v="41.794499999999992"/>
    <n v="0"/>
    <x v="1"/>
    <n v="6.2460000000000002E-2"/>
    <n v="55.595229999999994"/>
    <n v="8.6887835348110822E-4"/>
    <n v="4318.3"/>
    <n v="0.16895632283475226"/>
    <n v="1.7292812198536865E-2"/>
    <n v="1.2559540723363398E-2"/>
    <n v="0.97014764707809975"/>
    <n v="0.24711238715983369"/>
    <n v="0.75176413516051643"/>
    <n v="1.123477679649855E-3"/>
    <x v="1"/>
    <n v="0.3"/>
    <x v="1"/>
    <n v="0"/>
    <n v="0"/>
    <x v="1"/>
    <n v="5020"/>
    <x v="1"/>
    <x v="1"/>
    <n v="0"/>
    <x v="1"/>
    <x v="1"/>
    <x v="1"/>
    <n v="0"/>
    <x v="1"/>
    <x v="1"/>
    <x v="1"/>
    <x v="1"/>
    <x v="0"/>
    <x v="0"/>
    <x v="0"/>
    <x v="0"/>
    <x v="0"/>
    <x v="0"/>
    <x v="0"/>
    <x v="0"/>
    <x v="0"/>
    <m/>
    <x v="0"/>
    <x v="0"/>
    <x v="0"/>
    <x v="0"/>
    <x v="0"/>
    <m/>
    <n v="20050713"/>
    <x v="0"/>
    <s v="ENERGY LABS CASPER ID No C05070483"/>
    <m/>
    <s v="1349-1475"/>
    <d v="2005-08-05T00:00:00"/>
  </r>
  <r>
    <x v="1"/>
    <s v="T16N R091W S07 fMESAVERDE"/>
    <n v="4111"/>
    <x v="0"/>
    <x v="2"/>
    <s v="COW CREEK"/>
    <s v="NW NW"/>
    <n v="7"/>
    <n v="16"/>
    <n v="91"/>
    <n v="41.378570000000003"/>
    <n v="-107.68559"/>
    <s v="4900722322"/>
    <s v="CCU 11-7"/>
    <x v="0"/>
    <s v="MESAVERDE"/>
    <m/>
    <m/>
    <m/>
    <x v="0"/>
    <s v="1349"/>
    <m/>
    <n v="1600"/>
    <n v="1577"/>
    <x v="2"/>
    <d v="2003-03-24T00:00:00"/>
    <n v="8.0399999999999991"/>
    <x v="1"/>
    <n v="14"/>
    <n v="5.4"/>
    <n v="898"/>
    <n v="17.5"/>
    <x v="1"/>
    <n v="302"/>
    <n v="2050"/>
    <m/>
    <x v="0"/>
    <m/>
    <n v="2260"/>
    <x v="0"/>
    <s v="DOUBLE EAGLE PETROLEUM"/>
    <n v="0.6986"/>
    <n v="0.44436600000000004"/>
    <n v="39.062999999999995"/>
    <n v="0.44764999999999999"/>
    <n v="40.653616"/>
    <n v="8.5194200000000002"/>
    <n v="33.599499999999999"/>
    <n v="0"/>
    <x v="1"/>
    <n v="0"/>
    <n v="42.118920000000003"/>
    <n v="-1.7702780062217777E-2"/>
    <n v="3286.9"/>
    <n v="0.18513043321494893"/>
    <n v="1.7184203245290654E-2"/>
    <n v="1.0930540594470121E-2"/>
    <n v="0.97188525616023924"/>
    <n v="0.20227061852488146"/>
    <n v="0.79772938147511852"/>
    <n v="0"/>
    <x v="0"/>
    <n v="0.03"/>
    <x v="0"/>
    <n v="1937"/>
    <n v="2.7749999999999999"/>
    <x v="4"/>
    <n v="3960"/>
    <x v="0"/>
    <x v="0"/>
    <m/>
    <x v="0"/>
    <x v="0"/>
    <x v="0"/>
    <m/>
    <x v="0"/>
    <x v="0"/>
    <x v="0"/>
    <x v="0"/>
    <x v="0"/>
    <x v="0"/>
    <x v="0"/>
    <x v="0"/>
    <x v="0"/>
    <x v="0"/>
    <x v="0"/>
    <x v="0"/>
    <x v="0"/>
    <m/>
    <x v="0"/>
    <x v="0"/>
    <x v="0"/>
    <x v="0"/>
    <x v="0"/>
    <m/>
    <n v="20030324"/>
    <x v="0"/>
    <s v="ENERGY LABS CASPER ID No C03030791-002"/>
    <m/>
    <m/>
    <d v="2003-04-10T00:00:00"/>
  </r>
  <r>
    <x v="1"/>
    <s v="T16N R091W S07 fMESAVERDE"/>
    <n v="4177"/>
    <x v="0"/>
    <x v="2"/>
    <s v="COW CREEK"/>
    <s v="NW NW"/>
    <n v="7"/>
    <n v="16"/>
    <n v="91"/>
    <n v="41.378570000000003"/>
    <n v="-107.68559"/>
    <s v="4900722322"/>
    <s v="1349"/>
    <x v="0"/>
    <s v="MESAVERDE"/>
    <m/>
    <m/>
    <m/>
    <x v="0"/>
    <s v="1349"/>
    <m/>
    <n v="1600"/>
    <n v="1577"/>
    <x v="2"/>
    <d v="2003-03-24T00:00:00"/>
    <n v="8.0399999999999991"/>
    <x v="1"/>
    <n v="14.3"/>
    <n v="5.4"/>
    <n v="898"/>
    <n v="17.5"/>
    <x v="1"/>
    <n v="302"/>
    <n v="2050"/>
    <m/>
    <x v="0"/>
    <m/>
    <n v="2220"/>
    <x v="0"/>
    <s v="DOUBLE EAGLE PETROLEUM"/>
    <n v="0.71357000000000004"/>
    <n v="0.44436600000000004"/>
    <n v="39.062999999999995"/>
    <n v="0.44764999999999999"/>
    <n v="40.668585999999998"/>
    <n v="8.5194200000000002"/>
    <n v="33.599499999999999"/>
    <n v="0"/>
    <x v="1"/>
    <n v="0"/>
    <n v="42.118920000000003"/>
    <n v="-1.7518754581156305E-2"/>
    <n v="3287.2"/>
    <n v="0.19378268448576405"/>
    <n v="1.7545975166188471E-2"/>
    <n v="1.0926517091103193E-2"/>
    <n v="0.97152750774270835"/>
    <n v="0.20227061852488146"/>
    <n v="0.79772938147511852"/>
    <n v="0"/>
    <x v="0"/>
    <n v="3.3000000000000002E-2"/>
    <x v="0"/>
    <n v="1937"/>
    <n v="2.7749999999999999"/>
    <x v="4"/>
    <n v="3960"/>
    <x v="0"/>
    <x v="0"/>
    <m/>
    <x v="0"/>
    <x v="0"/>
    <x v="0"/>
    <m/>
    <x v="0"/>
    <x v="0"/>
    <x v="0"/>
    <x v="0"/>
    <x v="0"/>
    <x v="0"/>
    <x v="0"/>
    <x v="0"/>
    <x v="0"/>
    <x v="0"/>
    <x v="0"/>
    <x v="0"/>
    <x v="0"/>
    <m/>
    <x v="0"/>
    <x v="0"/>
    <x v="0"/>
    <x v="0"/>
    <x v="0"/>
    <m/>
    <n v="20030324"/>
    <x v="0"/>
    <s v="ENERGY LABS CASPER ID No C03030791-002"/>
    <m/>
    <m/>
    <d v="2003-04-09T00:00:00"/>
  </r>
  <r>
    <x v="1"/>
    <s v="T16N R091W S07 fMESAVERDE"/>
    <n v="4734"/>
    <x v="0"/>
    <x v="2"/>
    <s v="COW CREEK"/>
    <s v="SE NW"/>
    <n v="7"/>
    <n v="16"/>
    <n v="91"/>
    <n v="41.374659999999999"/>
    <n v="-107.68194"/>
    <s v="4900722323"/>
    <s v="22-7 CCU"/>
    <x v="0"/>
    <s v="MESAVERDE"/>
    <m/>
    <m/>
    <n v="95"/>
    <x v="0"/>
    <n v="1280"/>
    <n v="1375"/>
    <n v="1500"/>
    <n v="1505"/>
    <x v="2"/>
    <d v="2005-07-13T00:00:00"/>
    <n v="8.09"/>
    <x v="1"/>
    <n v="19.5"/>
    <n v="8.4"/>
    <n v="1380"/>
    <n v="24"/>
    <x v="1"/>
    <n v="600"/>
    <n v="2770"/>
    <n v="0"/>
    <x v="1"/>
    <n v="3"/>
    <n v="3370"/>
    <x v="0"/>
    <s v="DOUBLE EAGLE PETROLEUM CO"/>
    <n v="0.97304999999999997"/>
    <n v="0.69123600000000007"/>
    <n v="60.03"/>
    <n v="0.61392000000000002"/>
    <n v="62.308205999999991"/>
    <n v="16.925999999999998"/>
    <n v="45.400299999999994"/>
    <n v="0"/>
    <x v="1"/>
    <n v="6.2460000000000002E-2"/>
    <n v="62.388759999999991"/>
    <n v="-6.4599807504538132E-4"/>
    <n v="4804.8999999999996"/>
    <n v="0.17552508287563148"/>
    <n v="1.5616723100645847E-2"/>
    <n v="1.1093819648731343E-2"/>
    <n v="0.97328945725062288"/>
    <n v="0.27129886857825031"/>
    <n v="0.72769998954939963"/>
    <n v="1.0011418723500838E-3"/>
    <x v="1"/>
    <n v="0.19"/>
    <x v="1"/>
    <n v="0"/>
    <n v="0"/>
    <x v="1"/>
    <n v="5540"/>
    <x v="1"/>
    <x v="1"/>
    <n v="0"/>
    <x v="1"/>
    <x v="1"/>
    <x v="1"/>
    <n v="0"/>
    <x v="1"/>
    <x v="1"/>
    <x v="1"/>
    <x v="1"/>
    <x v="0"/>
    <x v="0"/>
    <x v="0"/>
    <x v="0"/>
    <x v="0"/>
    <x v="0"/>
    <x v="0"/>
    <x v="0"/>
    <x v="0"/>
    <m/>
    <x v="0"/>
    <x v="0"/>
    <x v="0"/>
    <x v="0"/>
    <x v="0"/>
    <m/>
    <n v="20050713"/>
    <x v="0"/>
    <s v="ENERGY LABS CASPER ID No C05070483-013"/>
    <m/>
    <s v="1280-1375"/>
    <d v="2005-08-05T00:00:00"/>
  </r>
  <r>
    <x v="1"/>
    <s v="T16N R091W S07 fMESAVERDE"/>
    <n v="4172"/>
    <x v="0"/>
    <x v="2"/>
    <s v="COW CREEK"/>
    <s v="SE NW"/>
    <n v="7"/>
    <n v="16"/>
    <n v="91"/>
    <n v="41.374659999999999"/>
    <n v="-107.68194"/>
    <s v="4900722323"/>
    <s v="CCU 22-7"/>
    <x v="0"/>
    <s v="MESAVERDE"/>
    <m/>
    <m/>
    <m/>
    <x v="0"/>
    <s v="1280"/>
    <m/>
    <n v="1500"/>
    <n v="1505"/>
    <x v="2"/>
    <d v="2003-07-17T00:00:00"/>
    <n v="8.51"/>
    <x v="1"/>
    <n v="18.8"/>
    <n v="8"/>
    <n v="1250"/>
    <n v="24.4"/>
    <x v="1"/>
    <n v="614"/>
    <n v="2490"/>
    <n v="45.5"/>
    <x v="0"/>
    <m/>
    <n v="3280"/>
    <x v="0"/>
    <s v="DOUBLE EAGLE PETROLEUM"/>
    <n v="0.93812000000000006"/>
    <n v="0.65832000000000002"/>
    <n v="54.375"/>
    <n v="0.62415199999999993"/>
    <n v="56.595591999999996"/>
    <n v="17.32094"/>
    <n v="40.811099999999996"/>
    <n v="1.5165149999999998"/>
    <x v="1"/>
    <n v="0"/>
    <n v="59.648554999999995"/>
    <n v="-2.6263369630128545E-2"/>
    <n v="4450.7"/>
    <n v="0.15143518698177394"/>
    <n v="1.6575849228681983E-2"/>
    <n v="1.1632001304977957E-2"/>
    <n v="0.97179214946634007"/>
    <n v="0.290383228898001"/>
    <n v="0.68419260114515768"/>
    <n v="0"/>
    <x v="0"/>
    <n v="0.11700000000000001"/>
    <x v="0"/>
    <n v="2807"/>
    <n v="2.0539999999999998"/>
    <x v="4"/>
    <n v="5350"/>
    <x v="0"/>
    <x v="0"/>
    <m/>
    <x v="0"/>
    <x v="0"/>
    <x v="0"/>
    <m/>
    <x v="0"/>
    <x v="0"/>
    <x v="0"/>
    <x v="0"/>
    <x v="0"/>
    <x v="0"/>
    <x v="0"/>
    <x v="0"/>
    <x v="0"/>
    <x v="0"/>
    <x v="0"/>
    <x v="0"/>
    <x v="0"/>
    <m/>
    <x v="0"/>
    <x v="0"/>
    <x v="0"/>
    <x v="0"/>
    <x v="0"/>
    <m/>
    <n v="20030717"/>
    <x v="0"/>
    <s v="ENERGY LABS CASPER ID No C03070745-001"/>
    <m/>
    <m/>
    <d v="2003-07-25T00:00:00"/>
  </r>
  <r>
    <x v="1"/>
    <s v="T16N R091W S07 fMESAVERDE"/>
    <n v="4113"/>
    <x v="0"/>
    <x v="2"/>
    <s v="COW CREEK"/>
    <s v="SE NW"/>
    <n v="7"/>
    <n v="16"/>
    <n v="91"/>
    <n v="41.374659999999999"/>
    <n v="-107.68194"/>
    <s v="4900722323"/>
    <s v="22-7"/>
    <x v="0"/>
    <s v="MESAVERDE"/>
    <m/>
    <m/>
    <m/>
    <x v="0"/>
    <s v="1280"/>
    <m/>
    <n v="1500"/>
    <n v="1505"/>
    <x v="2"/>
    <d v="2003-07-17T00:00:00"/>
    <n v="8.51"/>
    <x v="1"/>
    <n v="19"/>
    <n v="8"/>
    <n v="1250"/>
    <n v="24.4"/>
    <x v="1"/>
    <n v="614"/>
    <n v="2490"/>
    <n v="45.5"/>
    <x v="0"/>
    <m/>
    <n v="3280"/>
    <x v="0"/>
    <s v="DOUBLE EAGLE PETROLEUM"/>
    <n v="0.94809999999999994"/>
    <n v="0.65832000000000002"/>
    <n v="54.375"/>
    <n v="0.62415199999999993"/>
    <n v="56.605571999999995"/>
    <n v="17.32094"/>
    <n v="40.811099999999996"/>
    <n v="1.5165149999999998"/>
    <x v="1"/>
    <n v="0"/>
    <n v="59.648554999999995"/>
    <n v="-2.617526859928164E-2"/>
    <n v="4450.8999999999996"/>
    <n v="0.15145713953097306"/>
    <n v="1.6749234509987814E-2"/>
    <n v="1.1629950493212931E-2"/>
    <n v="0.9716208149967992"/>
    <n v="0.290383228898001"/>
    <n v="0.68419260114515768"/>
    <n v="0"/>
    <x v="0"/>
    <n v="0.12"/>
    <x v="0"/>
    <n v="2807"/>
    <n v="2.0539999999999998"/>
    <x v="4"/>
    <n v="5350"/>
    <x v="0"/>
    <x v="0"/>
    <m/>
    <x v="0"/>
    <x v="0"/>
    <x v="0"/>
    <m/>
    <x v="0"/>
    <x v="0"/>
    <x v="0"/>
    <x v="0"/>
    <x v="0"/>
    <x v="0"/>
    <x v="0"/>
    <x v="0"/>
    <x v="0"/>
    <x v="0"/>
    <x v="0"/>
    <x v="0"/>
    <x v="0"/>
    <m/>
    <x v="0"/>
    <x v="0"/>
    <x v="0"/>
    <x v="0"/>
    <x v="0"/>
    <m/>
    <n v="20030717"/>
    <x v="0"/>
    <s v="ENERGY LABS CASPER ID No C0370745-001"/>
    <m/>
    <m/>
    <d v="2003-07-25T00:00:00"/>
  </r>
  <r>
    <x v="1"/>
    <s v="T16N R091W S07 fMESAVERDE"/>
    <n v="4733"/>
    <x v="0"/>
    <x v="2"/>
    <s v="COW CREEK"/>
    <s v="NW SW"/>
    <n v="7"/>
    <n v="16"/>
    <n v="91"/>
    <n v="41.372030000000002"/>
    <n v="-107.68595999999999"/>
    <s v="4900722156"/>
    <s v="13-7 CCU"/>
    <x v="0"/>
    <s v="MESAVERDE"/>
    <m/>
    <m/>
    <n v="113"/>
    <x v="0"/>
    <n v="1273"/>
    <n v="1386"/>
    <n v="1500"/>
    <n v="1464"/>
    <x v="2"/>
    <d v="2005-07-13T00:00:00"/>
    <n v="8.31"/>
    <x v="1"/>
    <n v="0"/>
    <n v="0"/>
    <n v="953"/>
    <n v="0"/>
    <x v="1"/>
    <n v="297"/>
    <n v="1940"/>
    <n v="22"/>
    <x v="1"/>
    <n v="70"/>
    <n v="2330"/>
    <x v="0"/>
    <s v="DOUBLE EAGLE PETROLEUM CO"/>
    <n v="0"/>
    <n v="0"/>
    <n v="41.455500000000001"/>
    <n v="0"/>
    <n v="41.455500000000001"/>
    <n v="8.3783700000000003"/>
    <n v="31.796599999999998"/>
    <n v="0.73326000000000002"/>
    <x v="1"/>
    <n v="1.4574"/>
    <n v="42.365630000000003"/>
    <n v="-1.0858002033616133E-2"/>
    <n v="3282"/>
    <n v="0.16963649322879543"/>
    <n v="0"/>
    <n v="0"/>
    <n v="1"/>
    <n v="0.19776337564200036"/>
    <n v="0.75052819939181825"/>
    <n v="3.4400527030991869E-2"/>
    <x v="1"/>
    <n v="0"/>
    <x v="1"/>
    <n v="0"/>
    <n v="0"/>
    <x v="1"/>
    <n v="3840"/>
    <x v="1"/>
    <x v="1"/>
    <n v="0"/>
    <x v="1"/>
    <x v="1"/>
    <x v="1"/>
    <n v="0"/>
    <x v="1"/>
    <x v="1"/>
    <x v="1"/>
    <x v="1"/>
    <x v="0"/>
    <x v="0"/>
    <x v="0"/>
    <x v="0"/>
    <x v="0"/>
    <x v="0"/>
    <x v="0"/>
    <x v="0"/>
    <x v="0"/>
    <m/>
    <x v="0"/>
    <x v="0"/>
    <x v="0"/>
    <x v="0"/>
    <x v="0"/>
    <m/>
    <n v="20050713"/>
    <x v="0"/>
    <s v="ENERGY LABS CASPER ID No C05070483-014"/>
    <m/>
    <s v="1273-1386"/>
    <d v="2005-08-05T00:00:00"/>
  </r>
  <r>
    <x v="1"/>
    <s v="T16N R091W S07 fMESAVERDE"/>
    <n v="4745"/>
    <x v="0"/>
    <x v="2"/>
    <s v="COW CREEK"/>
    <s v="SW SW"/>
    <n v="7"/>
    <n v="16"/>
    <n v="91"/>
    <n v="41.36741"/>
    <n v="-107.68597"/>
    <s v="4900722157"/>
    <s v="14-7"/>
    <x v="0"/>
    <s v="MESAVERDE"/>
    <m/>
    <m/>
    <n v="61"/>
    <x v="0"/>
    <n v="1273"/>
    <n v="1334"/>
    <n v="1485"/>
    <n v="1461"/>
    <x v="2"/>
    <d v="2005-07-13T00:00:00"/>
    <n v="8.06"/>
    <x v="1"/>
    <n v="7.6"/>
    <n v="3.3"/>
    <n v="721"/>
    <n v="12.8"/>
    <x v="1"/>
    <n v="187"/>
    <n v="1680"/>
    <n v="0"/>
    <x v="1"/>
    <n v="4"/>
    <n v="1880"/>
    <x v="0"/>
    <s v="DOUBLE EAGLE PETROLEUM CO"/>
    <n v="0.37923999999999997"/>
    <n v="0.27155699999999999"/>
    <n v="31.363499999999998"/>
    <n v="0.32742399999999999"/>
    <n v="32.341721"/>
    <n v="5.2752699999999999"/>
    <n v="27.535199999999996"/>
    <n v="0"/>
    <x v="1"/>
    <n v="8.3280000000000007E-2"/>
    <n v="32.893749999999997"/>
    <n v="-8.462098786716778E-3"/>
    <n v="2615.6999999999998"/>
    <n v="0.16364526102720373"/>
    <n v="1.172603028762755E-2"/>
    <n v="8.3964919492070314E-3"/>
    <n v="0.97987747776316536"/>
    <n v="0.16037301919057573"/>
    <n v="0.8370951928557856"/>
    <n v="2.5317879536386097E-3"/>
    <x v="1"/>
    <n v="0.57999999999999996"/>
    <x v="1"/>
    <n v="0"/>
    <n v="0"/>
    <x v="1"/>
    <n v="3100"/>
    <x v="1"/>
    <x v="1"/>
    <n v="0"/>
    <x v="1"/>
    <x v="1"/>
    <x v="1"/>
    <n v="0"/>
    <x v="1"/>
    <x v="1"/>
    <x v="1"/>
    <x v="1"/>
    <x v="0"/>
    <x v="0"/>
    <x v="0"/>
    <x v="0"/>
    <x v="0"/>
    <x v="0"/>
    <x v="0"/>
    <x v="0"/>
    <x v="0"/>
    <m/>
    <x v="0"/>
    <x v="0"/>
    <x v="0"/>
    <x v="0"/>
    <x v="0"/>
    <m/>
    <n v="20050713"/>
    <x v="0"/>
    <s v="ENERGY LABS CASPER ID No C05070483-006"/>
    <m/>
    <s v="1273-1334"/>
    <d v="2005-08-05T00:00:00"/>
  </r>
  <r>
    <x v="1"/>
    <s v="T16N R091W S07 fMESAVERDE"/>
    <n v="4112"/>
    <x v="0"/>
    <x v="2"/>
    <s v="COW CREEK"/>
    <s v="NW SW"/>
    <n v="7"/>
    <n v="16"/>
    <n v="91"/>
    <n v="41.372030000000002"/>
    <n v="-107.68595999999999"/>
    <s v="4900722156"/>
    <s v="CCU 13-7"/>
    <x v="0"/>
    <s v="MESAVERDE"/>
    <m/>
    <m/>
    <m/>
    <x v="0"/>
    <s v="1273"/>
    <m/>
    <n v="1500"/>
    <n v="1464"/>
    <x v="2"/>
    <d v="2003-03-24T00:00:00"/>
    <n v="8.35"/>
    <x v="1"/>
    <n v="20"/>
    <n v="7.9"/>
    <n v="1150"/>
    <n v="21.8"/>
    <x v="1"/>
    <n v="497"/>
    <n v="2460"/>
    <n v="31.1"/>
    <x v="0"/>
    <n v="1"/>
    <n v="2880"/>
    <x v="0"/>
    <s v="DOUBLE EAGLE PETROLEUM"/>
    <n v="0.998"/>
    <n v="0.65009100000000009"/>
    <n v="50.024999999999999"/>
    <n v="0.55764400000000003"/>
    <n v="52.230735000000003"/>
    <n v="14.02037"/>
    <n v="40.319399999999995"/>
    <n v="1.0365629999999999"/>
    <x v="1"/>
    <n v="2.0820000000000002E-2"/>
    <n v="55.397152999999996"/>
    <n v="-2.9420051427563022E-2"/>
    <n v="4188.8"/>
    <n v="0.18515165233137168"/>
    <n v="1.9107523568259187E-2"/>
    <n v="1.2446522148309803E-2"/>
    <n v="0.96844595428343094"/>
    <n v="0.25308827693726427"/>
    <n v="0.72782440642752877"/>
    <n v="3.7583158831285072E-4"/>
    <x v="0"/>
    <n v="0.06"/>
    <x v="0"/>
    <n v="2567"/>
    <n v="2.101"/>
    <x v="4"/>
    <n v="5230"/>
    <x v="0"/>
    <x v="0"/>
    <m/>
    <x v="0"/>
    <x v="0"/>
    <x v="0"/>
    <m/>
    <x v="0"/>
    <x v="0"/>
    <x v="0"/>
    <x v="0"/>
    <x v="0"/>
    <x v="0"/>
    <x v="0"/>
    <x v="0"/>
    <x v="0"/>
    <x v="0"/>
    <x v="0"/>
    <x v="0"/>
    <x v="0"/>
    <m/>
    <x v="0"/>
    <x v="0"/>
    <x v="0"/>
    <x v="0"/>
    <x v="0"/>
    <m/>
    <n v="20030324"/>
    <x v="0"/>
    <s v="ENERGY LABS CASPER ID No C03030791-001"/>
    <m/>
    <m/>
    <d v="2003-04-10T00:00:00"/>
  </r>
  <r>
    <x v="1"/>
    <s v="T16N R091W S07 fMESAVERDE"/>
    <n v="4165"/>
    <x v="0"/>
    <x v="2"/>
    <s v="COW CREEK"/>
    <s v="SW SW"/>
    <n v="7"/>
    <n v="16"/>
    <n v="91"/>
    <n v="41.36741"/>
    <n v="-107.68597"/>
    <s v="4900722157"/>
    <s v="CCU 14-7"/>
    <x v="0"/>
    <s v="MESAVERDE"/>
    <m/>
    <m/>
    <s v=""/>
    <x v="0"/>
    <m/>
    <m/>
    <n v="1485"/>
    <n v="1461"/>
    <x v="2"/>
    <d v="2004-03-24T00:00:00"/>
    <n v="8.23"/>
    <x v="1"/>
    <n v="13.3"/>
    <n v="5.3"/>
    <n v="907"/>
    <n v="15.7"/>
    <x v="1"/>
    <n v="292"/>
    <n v="2020"/>
    <m/>
    <x v="0"/>
    <m/>
    <n v="2200"/>
    <x v="0"/>
    <s v="DOUBLE EAGLE PETROLEUM"/>
    <n v="0.66366999999999998"/>
    <n v="0.436137"/>
    <n v="39.454499999999996"/>
    <n v="0.40160599999999996"/>
    <n v="40.955912999999995"/>
    <n v="8.2373200000000004"/>
    <n v="33.107799999999997"/>
    <n v="0"/>
    <x v="1"/>
    <n v="0"/>
    <n v="41.345119999999994"/>
    <n v="-4.7290657943503461E-3"/>
    <n v="3253.3"/>
    <n v="0.19314910237837643"/>
    <n v="1.6204497748591274E-2"/>
    <n v="1.0648938530560899E-2"/>
    <n v="0.97314656372084785"/>
    <n v="0.19923318640748899"/>
    <n v="0.80076681359251112"/>
    <n v="0"/>
    <x v="0"/>
    <n v="1.76"/>
    <x v="0"/>
    <m/>
    <m/>
    <x v="0"/>
    <n v="3710"/>
    <x v="0"/>
    <x v="0"/>
    <m/>
    <x v="0"/>
    <x v="0"/>
    <x v="0"/>
    <m/>
    <x v="0"/>
    <x v="0"/>
    <x v="0"/>
    <x v="0"/>
    <x v="0"/>
    <x v="0"/>
    <x v="0"/>
    <x v="0"/>
    <x v="0"/>
    <x v="0"/>
    <x v="0"/>
    <x v="0"/>
    <x v="0"/>
    <m/>
    <x v="0"/>
    <x v="0"/>
    <x v="0"/>
    <x v="0"/>
    <x v="0"/>
    <m/>
    <n v="20040324"/>
    <x v="0"/>
    <s v="ENERGY LABS CASPER ID No C04031018-002"/>
    <m/>
    <m/>
    <d v="2004-03-31T00:00:00"/>
  </r>
  <r>
    <x v="1"/>
    <s v="T16N R091W S07 fDEEP CREEK"/>
    <n v="4732"/>
    <x v="0"/>
    <x v="2"/>
    <s v="COW CREEK"/>
    <s v="NW SW"/>
    <n v="7"/>
    <n v="16"/>
    <n v="91"/>
    <n v="41.369840000000003"/>
    <n v="-107.68656"/>
    <s v="4900722204"/>
    <s v="CCU 13-7A DEEP CREEK"/>
    <x v="0"/>
    <s v="MESAVERDE/HAYSTACK MTNS"/>
    <m/>
    <m/>
    <n v="720"/>
    <x v="0"/>
    <n v="3380"/>
    <n v="4100"/>
    <n v="4126"/>
    <n v="4121"/>
    <x v="2"/>
    <d v="2005-07-22T00:00:00"/>
    <n v="7.84"/>
    <x v="1"/>
    <n v="16.399999999999999"/>
    <n v="7.2"/>
    <n v="1610"/>
    <n v="12.6"/>
    <x v="1"/>
    <n v="114"/>
    <n v="4300"/>
    <n v="0"/>
    <x v="1"/>
    <n v="30"/>
    <n v="3960"/>
    <x v="0"/>
    <s v="DOUBLE EAGLE PETROLEUM CO"/>
    <n v="0.81835999999999998"/>
    <n v="0.59248800000000001"/>
    <n v="70.034999999999997"/>
    <n v="0.32230799999999998"/>
    <n v="71.768156000000005"/>
    <n v="3.2159399999999998"/>
    <n v="70.47699999999999"/>
    <n v="0"/>
    <x v="1"/>
    <n v="0.62460000000000004"/>
    <n v="74.317539999999994"/>
    <n v="-1.7451291055901801E-2"/>
    <n v="6090.2"/>
    <n v="0.21195598097550294"/>
    <n v="1.1402828853509904E-2"/>
    <n v="8.2555834373116681E-3"/>
    <n v="0.98034158770917845"/>
    <n v="4.3272960864958666E-2"/>
    <n v="0.94832256288354"/>
    <n v="8.4044762515013294E-3"/>
    <x v="1"/>
    <n v="15.4"/>
    <x v="1"/>
    <n v="0"/>
    <n v="0"/>
    <x v="1"/>
    <n v="5940"/>
    <x v="1"/>
    <x v="1"/>
    <n v="0"/>
    <x v="1"/>
    <x v="1"/>
    <x v="1"/>
    <n v="0"/>
    <x v="1"/>
    <x v="1"/>
    <x v="1"/>
    <x v="1"/>
    <x v="0"/>
    <x v="0"/>
    <x v="0"/>
    <x v="0"/>
    <x v="0"/>
    <x v="0"/>
    <x v="0"/>
    <x v="0"/>
    <x v="0"/>
    <m/>
    <x v="0"/>
    <x v="0"/>
    <x v="0"/>
    <x v="0"/>
    <x v="0"/>
    <m/>
    <n v="20050722"/>
    <x v="0"/>
    <s v="ENERGY LABS CASPER ID No C05070914-001"/>
    <m/>
    <s v="3380-4100"/>
    <d v="2005-08-08T00:00:00"/>
  </r>
  <r>
    <x v="1"/>
    <s v="T16N R091W S07 fCODY/STEELE/BAXTER"/>
    <n v="4700"/>
    <x v="0"/>
    <x v="2"/>
    <s v="COW CREEK"/>
    <s v="NW SW"/>
    <n v="7"/>
    <n v="16"/>
    <n v="91"/>
    <n v="41.369840000000003"/>
    <n v="-107.68656"/>
    <s v="4900722204"/>
    <s v="13-7A"/>
    <x v="0"/>
    <s v="CODY/STEELE/BAXTER"/>
    <m/>
    <m/>
    <s v=""/>
    <x v="0"/>
    <m/>
    <m/>
    <n v="4126"/>
    <n v="4121"/>
    <x v="2"/>
    <d v="2005-12-16T00:00:00"/>
    <n v="7.85"/>
    <x v="1"/>
    <n v="280"/>
    <n v="89.6"/>
    <n v="17900"/>
    <n v="400"/>
    <x v="1"/>
    <n v="28800"/>
    <n v="817"/>
    <n v="0"/>
    <x v="1"/>
    <n v="91"/>
    <n v="45600"/>
    <x v="0"/>
    <s v="DOUBLE EAGLE PETROLEUM CO"/>
    <n v="13.972"/>
    <n v="7.3731839999999993"/>
    <n v="778.65"/>
    <n v="10.231999999999999"/>
    <n v="810.22718399999997"/>
    <n v="812.44799999999998"/>
    <n v="13.390629999999998"/>
    <n v="0"/>
    <x v="1"/>
    <n v="1.8946200000000002"/>
    <n v="827.73325"/>
    <n v="-1.0687722143110102E-2"/>
    <n v="48377.599999999999"/>
    <n v="2.9555979297194206E-2"/>
    <n v="1.7244546067958146E-2"/>
    <n v="9.1001439418502642E-3"/>
    <n v="0.97365530999019156"/>
    <n v="0.98153360397205258"/>
    <n v="1.6177470217609353E-2"/>
    <n v="2.288925810338053E-3"/>
    <x v="1"/>
    <n v="3.82"/>
    <x v="1"/>
    <n v="0"/>
    <n v="0"/>
    <x v="1"/>
    <n v="72200"/>
    <x v="1"/>
    <x v="1"/>
    <n v="0"/>
    <x v="1"/>
    <x v="1"/>
    <x v="1"/>
    <n v="0"/>
    <x v="1"/>
    <x v="1"/>
    <x v="1"/>
    <x v="1"/>
    <x v="0"/>
    <x v="0"/>
    <x v="0"/>
    <x v="0"/>
    <x v="0"/>
    <x v="0"/>
    <x v="0"/>
    <x v="0"/>
    <x v="0"/>
    <m/>
    <x v="0"/>
    <x v="0"/>
    <x v="0"/>
    <x v="0"/>
    <x v="0"/>
    <m/>
    <n v="20051216"/>
    <x v="0"/>
    <s v="ENERGY LABS CASPER ID No C05120736-001"/>
    <m/>
    <m/>
    <d v="2006-01-16T00:00:00"/>
  </r>
  <r>
    <x v="1"/>
    <s v="T16N R091W S06 fMESAVERDE"/>
    <n v="4739"/>
    <x v="0"/>
    <x v="2"/>
    <s v="COW CREEK"/>
    <s v="SE SW"/>
    <n v="6"/>
    <n v="16"/>
    <n v="91"/>
    <n v="41.382170000000002"/>
    <n v="-107.68210999999999"/>
    <s v="4900722321"/>
    <s v="24-6 CCU"/>
    <x v="0"/>
    <s v="MESAVERDE"/>
    <m/>
    <m/>
    <n v="392"/>
    <x v="0"/>
    <n v="1035"/>
    <n v="1427"/>
    <n v="1538"/>
    <n v="1509"/>
    <x v="2"/>
    <d v="2005-07-13T00:00:00"/>
    <n v="8.1199999999999992"/>
    <x v="1"/>
    <n v="13.1"/>
    <n v="6.4"/>
    <n v="1270"/>
    <n v="20.7"/>
    <x v="1"/>
    <n v="584"/>
    <n v="2620"/>
    <n v="0"/>
    <x v="1"/>
    <n v="3"/>
    <n v="3470"/>
    <x v="0"/>
    <s v="DOUBLE EAGLE PETROLEUM CO"/>
    <n v="0.65368999999999999"/>
    <n v="0.52665600000000001"/>
    <n v="55.244999999999997"/>
    <n v="0.52950599999999992"/>
    <n v="56.954851999999995"/>
    <n v="16.474640000000001"/>
    <n v="42.941799999999994"/>
    <n v="0"/>
    <x v="1"/>
    <n v="6.2460000000000002E-2"/>
    <n v="59.478899999999996"/>
    <n v="-2.1677975300495346E-2"/>
    <n v="4517.2"/>
    <n v="0.13110977564102563"/>
    <n v="1.1477336469946408E-2"/>
    <n v="9.2469031435636079E-3"/>
    <n v="0.97927576038649"/>
    <n v="0.2769829300810876"/>
    <n v="0.72196694962415242"/>
    <n v="1.0501202947599906E-3"/>
    <x v="1"/>
    <n v="0.44"/>
    <x v="1"/>
    <n v="0"/>
    <n v="0"/>
    <x v="1"/>
    <n v="5660"/>
    <x v="1"/>
    <x v="1"/>
    <n v="0"/>
    <x v="1"/>
    <x v="1"/>
    <x v="1"/>
    <n v="0"/>
    <x v="1"/>
    <x v="1"/>
    <x v="1"/>
    <x v="1"/>
    <x v="0"/>
    <x v="0"/>
    <x v="0"/>
    <x v="0"/>
    <x v="0"/>
    <x v="0"/>
    <x v="0"/>
    <x v="0"/>
    <x v="0"/>
    <m/>
    <x v="0"/>
    <x v="0"/>
    <x v="0"/>
    <x v="0"/>
    <x v="0"/>
    <m/>
    <n v="20050713"/>
    <x v="0"/>
    <s v="ENERGY LABS CASPER ID No C05070483-007"/>
    <m/>
    <s v="1035-1427"/>
    <d v="2005-08-05T00:00:00"/>
  </r>
  <r>
    <x v="1"/>
    <s v="T16N R091W S06 fMESAVERDE"/>
    <n v="4174"/>
    <x v="0"/>
    <x v="2"/>
    <s v="COW CREEK"/>
    <s v="SE SW"/>
    <n v="6"/>
    <n v="16"/>
    <n v="91"/>
    <n v="41.382170000000002"/>
    <n v="-107.68210999999999"/>
    <s v="4900722321"/>
    <s v="CCU 24-6"/>
    <x v="0"/>
    <s v="MESAVERDE"/>
    <m/>
    <m/>
    <m/>
    <x v="0"/>
    <s v="1035"/>
    <m/>
    <n v="1538"/>
    <n v="1509"/>
    <x v="2"/>
    <d v="2003-06-11T00:00:00"/>
    <n v="8.6199999999999992"/>
    <x v="1"/>
    <n v="17.2"/>
    <n v="7.2"/>
    <n v="1280"/>
    <n v="45"/>
    <x v="1"/>
    <n v="651"/>
    <n v="2480"/>
    <n v="58.2"/>
    <x v="1"/>
    <n v="2.7"/>
    <n v="3290"/>
    <x v="0"/>
    <s v="DOUBLE EAGLE PETROLEUM"/>
    <n v="0.85827999999999993"/>
    <n v="0.59248800000000001"/>
    <n v="55.68"/>
    <n v="1.1511"/>
    <n v="58.281867999999989"/>
    <n v="18.364709999999999"/>
    <n v="40.647199999999998"/>
    <n v="1.9398059999999999"/>
    <x v="1"/>
    <n v="5.6214000000000007E-2"/>
    <n v="61.007929999999995"/>
    <n v="-2.2852432024405022E-2"/>
    <n v="4541.3"/>
    <n v="0.1597819008338334"/>
    <n v="1.4726363952507496E-2"/>
    <n v="1.0165906144257424E-2"/>
    <n v="0.97510772990323513"/>
    <n v="0.30102168685284031"/>
    <n v="0.66626092706308837"/>
    <n v="9.2142119885070702E-4"/>
    <x v="1"/>
    <n v="6.3E-2"/>
    <x v="1"/>
    <n v="2880"/>
    <n v="1.962"/>
    <x v="4"/>
    <n v="5600"/>
    <x v="1"/>
    <x v="1"/>
    <n v="0"/>
    <x v="1"/>
    <x v="1"/>
    <x v="1"/>
    <n v="0"/>
    <x v="1"/>
    <x v="1"/>
    <x v="1"/>
    <x v="1"/>
    <x v="0"/>
    <x v="0"/>
    <x v="0"/>
    <x v="0"/>
    <x v="0"/>
    <x v="0"/>
    <x v="0"/>
    <x v="0"/>
    <x v="0"/>
    <m/>
    <x v="0"/>
    <x v="0"/>
    <x v="0"/>
    <x v="0"/>
    <x v="0"/>
    <m/>
    <n v="20030611"/>
    <x v="0"/>
    <s v="ENERGY LABS CASPER ID NO C03060467-003"/>
    <m/>
    <m/>
    <m/>
  </r>
  <r>
    <x v="0"/>
    <s v="T16N R090W S31 fTENSLEEP"/>
    <n v="49124360"/>
    <x v="0"/>
    <x v="2"/>
    <s v="DEEP CREEK"/>
    <m/>
    <s v="31"/>
    <n v="16"/>
    <n v="90"/>
    <n v="41.319629999999997"/>
    <n v="-107.56219"/>
    <s v="4900720097"/>
    <s v="DEEP CREEK UNIT NO. 31-31"/>
    <x v="18"/>
    <s v="TENSLEEP"/>
    <n v="16"/>
    <m/>
    <n v="109"/>
    <x v="0"/>
    <n v="10082"/>
    <n v="10191"/>
    <m/>
    <m/>
    <x v="0"/>
    <d v="1970-09-04T00:00:00"/>
    <n v="7.1999998092651367"/>
    <x v="0"/>
    <n v="177"/>
    <n v="121"/>
    <n v="3550"/>
    <n v="268"/>
    <x v="0"/>
    <n v="4255"/>
    <n v="1703"/>
    <m/>
    <x v="0"/>
    <n v="180"/>
    <n v="10254"/>
    <x v="0"/>
    <s v="PAN AMERICAN PETROLEUM CORP"/>
    <n v="8.8323"/>
    <n v="9.9570900000000009"/>
    <n v="154.42500000000001"/>
    <n v="6.8554399999999998"/>
    <n v="180.06982999999997"/>
    <n v="120.03354999999999"/>
    <n v="27.912169999999996"/>
    <m/>
    <x v="0"/>
    <n v="3.7476000000000003"/>
    <n v="151.69332"/>
    <n v="8.5532434810797905E-2"/>
    <n v="10251"/>
    <n v="-1.463057790782736E-4"/>
    <n v="4.9049304927982672E-2"/>
    <n v="5.5295715001230372E-2"/>
    <n v="0.89565498007078703"/>
    <n v="0.79129094148641477"/>
    <n v="0.18400394954767946"/>
    <n v="2.4705108965905685E-2"/>
    <x v="0"/>
    <m/>
    <x v="0"/>
    <m/>
    <m/>
    <x v="0"/>
    <m/>
    <x v="0"/>
    <x v="0"/>
    <m/>
    <x v="0"/>
    <x v="0"/>
    <x v="0"/>
    <m/>
    <x v="0"/>
    <x v="0"/>
    <x v="0"/>
    <x v="0"/>
    <x v="0"/>
    <x v="0"/>
    <x v="0"/>
    <x v="0"/>
    <x v="0"/>
    <x v="0"/>
    <x v="0"/>
    <x v="0"/>
    <x v="0"/>
    <m/>
    <x v="0"/>
    <x v="0"/>
    <x v="0"/>
    <x v="0"/>
    <x v="0"/>
    <s v="DST NO 8"/>
    <m/>
    <x v="0"/>
    <m/>
    <m/>
    <m/>
    <m/>
  </r>
  <r>
    <x v="1"/>
    <s v="T16N R090W S31 fFRONTIER"/>
    <m/>
    <x v="0"/>
    <x v="2"/>
    <s v="DEEP CREEK"/>
    <s v="NE SE"/>
    <n v="31"/>
    <n v="16"/>
    <n v="90"/>
    <n v="41.313650000000003"/>
    <n v="-107.56007"/>
    <s v="4900720236"/>
    <s v="BROWNS HILL J-31X"/>
    <x v="0"/>
    <s v="FRONTIER"/>
    <m/>
    <m/>
    <m/>
    <x v="0"/>
    <m/>
    <m/>
    <m/>
    <m/>
    <x v="2"/>
    <d v="1982-08-04T00:00:00"/>
    <n v="6.9"/>
    <x v="0"/>
    <n v="194"/>
    <n v="52"/>
    <n v="5329"/>
    <n v="88"/>
    <x v="1"/>
    <n v="8350"/>
    <n v="671"/>
    <n v="0"/>
    <x v="1"/>
    <n v="73"/>
    <n v="14416"/>
    <x v="0"/>
    <s v="BENSON-MONTIN-GREER DRILLING"/>
    <n v="9.6806000000000001"/>
    <n v="4.2790800000000004"/>
    <n v="231.8115"/>
    <n v="2.2510399999999997"/>
    <n v="248.02221999999998"/>
    <n v="235.55349999999999"/>
    <n v="10.997689999999999"/>
    <n v="0"/>
    <x v="1"/>
    <n v="1.5198600000000002"/>
    <n v="248.07104999999999"/>
    <n v="-9.8429071613911391E-5"/>
    <n v="14757"/>
    <n v="1.1688890412367601E-2"/>
    <n v="3.9031180351502381E-2"/>
    <n v="1.7252809042673681E-2"/>
    <n v="0.943716010605824"/>
    <n v="0.9495404643145583"/>
    <n v="4.4332823197225146E-2"/>
    <n v="6.1267124882165829E-3"/>
    <x v="1"/>
    <n v="0"/>
    <x v="1"/>
    <n v="14277"/>
    <n v="0.6"/>
    <x v="0"/>
    <n v="0.5"/>
    <x v="0"/>
    <x v="1"/>
    <m/>
    <x v="1"/>
    <x v="1"/>
    <x v="1"/>
    <n v="0"/>
    <x v="1"/>
    <x v="1"/>
    <x v="1"/>
    <x v="1"/>
    <x v="0"/>
    <x v="0"/>
    <x v="0"/>
    <x v="0"/>
    <x v="0"/>
    <x v="0"/>
    <x v="0"/>
    <x v="0"/>
    <x v="0"/>
    <m/>
    <x v="0"/>
    <x v="0"/>
    <x v="0"/>
    <x v="0"/>
    <x v="0"/>
    <m/>
    <n v="19820804"/>
    <x v="1"/>
    <m/>
    <m/>
    <m/>
    <m/>
  </r>
  <r>
    <x v="0"/>
    <s v="T15N R117W S34 fADAVILLE"/>
    <n v="49008527"/>
    <x v="0"/>
    <x v="6"/>
    <s v="WILDCAT"/>
    <m/>
    <s v="34"/>
    <s v=" 15"/>
    <s v=" 117"/>
    <n v="41.232320000000001"/>
    <n v="-110.58387"/>
    <s v="4904105096"/>
    <s v="1 GOVERNMENT PATTERSON"/>
    <x v="0"/>
    <s v="ADAVILLE"/>
    <m/>
    <m/>
    <n v="182"/>
    <x v="0"/>
    <n v="9083"/>
    <n v="9265"/>
    <n v="9800"/>
    <m/>
    <x v="0"/>
    <d v="1965-09-22T00:00:00"/>
    <n v="8.1000003814697266"/>
    <x v="0"/>
    <n v="56"/>
    <n v="30"/>
    <n v="3652"/>
    <n v="28"/>
    <x v="0"/>
    <n v="3140"/>
    <n v="1976"/>
    <m/>
    <x v="0"/>
    <n v="2115"/>
    <n v="9995"/>
    <x v="0"/>
    <m/>
    <n v="2.7944"/>
    <n v="2.4687000000000001"/>
    <n v="158.86199999999999"/>
    <n v="0.71623999999999999"/>
    <n v="164.84134"/>
    <n v="88.579399999999993"/>
    <n v="32.38664"/>
    <m/>
    <x v="0"/>
    <n v="44.034300000000002"/>
    <n v="165.00033999999999"/>
    <n v="-4.8204944869305728E-4"/>
    <n v="10994"/>
    <n v="4.7596359998094237E-2"/>
    <n v="1.6952058264025273E-2"/>
    <n v="1.4976218950901515E-2"/>
    <n v="0.96807172278507314"/>
    <n v="0.53684374226137954"/>
    <n v="0.19628226220624759"/>
    <n v="0.26687399553237284"/>
    <x v="0"/>
    <m/>
    <x v="0"/>
    <m/>
    <m/>
    <x v="0"/>
    <m/>
    <x v="0"/>
    <x v="0"/>
    <m/>
    <x v="0"/>
    <x v="0"/>
    <x v="0"/>
    <m/>
    <x v="0"/>
    <x v="0"/>
    <x v="0"/>
    <x v="0"/>
    <x v="0"/>
    <x v="0"/>
    <x v="0"/>
    <x v="0"/>
    <x v="0"/>
    <x v="0"/>
    <x v="0"/>
    <x v="0"/>
    <x v="0"/>
    <m/>
    <x v="0"/>
    <x v="0"/>
    <x v="0"/>
    <x v="0"/>
    <x v="0"/>
    <s v="DST NO. 1 (RUN NO. 2)"/>
    <m/>
    <x v="0"/>
    <m/>
    <m/>
    <m/>
    <m/>
  </r>
  <r>
    <x v="0"/>
    <s v="T15N R117W S31 fWEBER"/>
    <n v="49005486"/>
    <x v="0"/>
    <x v="6"/>
    <m/>
    <m/>
    <s v="31"/>
    <s v=" 15"/>
    <s v=" 117"/>
    <n v="41.228180000000002"/>
    <n v="-110.65982"/>
    <s v="4904105094"/>
    <s v="UNIT NO. 1-31"/>
    <x v="0"/>
    <s v="WEBER"/>
    <m/>
    <m/>
    <n v="35"/>
    <x v="0"/>
    <n v="4746"/>
    <n v="4781"/>
    <n v="5056"/>
    <m/>
    <x v="0"/>
    <m/>
    <n v="7.8000001907348633"/>
    <x v="0"/>
    <n v="890"/>
    <n v="226"/>
    <n v="4549"/>
    <n v="-3"/>
    <x v="0"/>
    <n v="2432"/>
    <n v="5200"/>
    <m/>
    <x v="0"/>
    <n v="5144"/>
    <n v="15802"/>
    <x v="0"/>
    <m/>
    <n v="44.411000000000001"/>
    <n v="18.597540000000002"/>
    <n v="197.88149999999999"/>
    <n v="0"/>
    <n v="260.89004"/>
    <n v="68.606719999999996"/>
    <n v="85.227999999999994"/>
    <m/>
    <x v="0"/>
    <n v="107.09808000000001"/>
    <n v="260.93280000000004"/>
    <n v="-8.1943519375357105E-5"/>
    <n v="18435"/>
    <n v="7.690510266670561E-2"/>
    <n v="0.17022880597511503"/>
    <n v="7.1284975079922569E-2"/>
    <n v="0.75848621894496238"/>
    <n v="0.26292869275154362"/>
    <n v="0.3266281586676722"/>
    <n v="0.41044314858078401"/>
    <x v="0"/>
    <m/>
    <x v="0"/>
    <m/>
    <m/>
    <x v="0"/>
    <m/>
    <x v="0"/>
    <x v="0"/>
    <m/>
    <x v="0"/>
    <x v="0"/>
    <x v="0"/>
    <m/>
    <x v="0"/>
    <x v="0"/>
    <x v="0"/>
    <x v="0"/>
    <x v="0"/>
    <x v="0"/>
    <x v="0"/>
    <x v="0"/>
    <x v="0"/>
    <x v="0"/>
    <x v="0"/>
    <x v="0"/>
    <x v="0"/>
    <m/>
    <x v="0"/>
    <x v="0"/>
    <x v="0"/>
    <x v="0"/>
    <x v="0"/>
    <s v="DST NO. 3"/>
    <m/>
    <x v="0"/>
    <m/>
    <m/>
    <m/>
    <m/>
  </r>
  <r>
    <x v="0"/>
    <s v="T15N R117W S15 fWEBER"/>
    <n v="49003909"/>
    <x v="0"/>
    <x v="6"/>
    <s v="WILDCAT"/>
    <m/>
    <s v="15"/>
    <s v=" 15"/>
    <s v=" 117"/>
    <n v="41.277239999999999"/>
    <n v="-110.60089000000001"/>
    <s v="4904105164"/>
    <s v="13-15 RAGAN"/>
    <x v="0"/>
    <s v="WEBER"/>
    <n v="341"/>
    <m/>
    <n v="91"/>
    <x v="0"/>
    <n v="3994"/>
    <n v="4085"/>
    <n v="4326"/>
    <m/>
    <x v="0"/>
    <d v="1964-08-13T00:00:00"/>
    <n v="7.5"/>
    <x v="0"/>
    <n v="945"/>
    <n v="462"/>
    <n v="3761"/>
    <n v="418"/>
    <x v="0"/>
    <n v="3650"/>
    <n v="4014"/>
    <m/>
    <x v="0"/>
    <n v="4400"/>
    <n v="15619"/>
    <x v="0"/>
    <m/>
    <n v="47.155499999999996"/>
    <n v="38.017980000000001"/>
    <n v="163.6035"/>
    <n v="10.69244"/>
    <n v="259.46941999999996"/>
    <n v="102.9665"/>
    <n v="65.789459999999991"/>
    <m/>
    <x v="0"/>
    <n v="91.608000000000004"/>
    <n v="260.36396000000002"/>
    <n v="-1.7208206214076962E-3"/>
    <n v="17647"/>
    <n v="6.0963145554019119E-2"/>
    <n v="0.1817381793970172"/>
    <n v="0.14652200633122781"/>
    <n v="0.67173981427175511"/>
    <n v="0.39547140088052118"/>
    <n v="0.25268266775478443"/>
    <n v="0.35184593136469422"/>
    <x v="0"/>
    <m/>
    <x v="0"/>
    <m/>
    <m/>
    <x v="0"/>
    <m/>
    <x v="0"/>
    <x v="0"/>
    <m/>
    <x v="0"/>
    <x v="0"/>
    <x v="0"/>
    <m/>
    <x v="0"/>
    <x v="0"/>
    <x v="0"/>
    <x v="0"/>
    <x v="0"/>
    <x v="0"/>
    <x v="0"/>
    <x v="0"/>
    <x v="0"/>
    <x v="0"/>
    <x v="0"/>
    <x v="0"/>
    <x v="0"/>
    <m/>
    <x v="0"/>
    <x v="0"/>
    <x v="0"/>
    <x v="0"/>
    <x v="0"/>
    <s v="DST NO. 4"/>
    <m/>
    <x v="0"/>
    <m/>
    <m/>
    <m/>
    <m/>
  </r>
  <r>
    <x v="0"/>
    <s v="T15N R117W S15 fDINWOODY"/>
    <n v="49003910"/>
    <x v="0"/>
    <x v="6"/>
    <s v="WILDCAT"/>
    <m/>
    <s v="15"/>
    <s v=" 15"/>
    <s v=" 117"/>
    <n v="41.277239999999999"/>
    <n v="-110.60089000000001"/>
    <s v="4904105164"/>
    <s v="13-15 RAGAN"/>
    <x v="0"/>
    <s v="DINWOODY"/>
    <n v="39"/>
    <n v="341"/>
    <n v="24"/>
    <x v="0"/>
    <n v="3629"/>
    <n v="3653"/>
    <n v="4326"/>
    <m/>
    <x v="0"/>
    <d v="1964-08-13T00:00:00"/>
    <n v="7.8000001907348633"/>
    <x v="0"/>
    <n v="792"/>
    <n v="462"/>
    <n v="3908"/>
    <n v="295"/>
    <x v="0"/>
    <n v="3700"/>
    <n v="3526"/>
    <m/>
    <x v="0"/>
    <n v="4500"/>
    <n v="15399"/>
    <x v="0"/>
    <m/>
    <n v="39.520800000000001"/>
    <n v="38.017980000000001"/>
    <n v="169.99799999999999"/>
    <n v="7.5460999999999991"/>
    <n v="255.08287999999999"/>
    <n v="104.377"/>
    <n v="57.791139999999992"/>
    <m/>
    <x v="0"/>
    <n v="93.69"/>
    <n v="255.85813999999999"/>
    <n v="-1.5173179871132737E-3"/>
    <n v="17180"/>
    <n v="5.4667116854415422E-2"/>
    <n v="0.15493317309260426"/>
    <n v="0.14904167617991457"/>
    <n v="0.69602515072748117"/>
    <n v="0.40794871720712111"/>
    <n v="0.22587180536839668"/>
    <n v="0.36617947742448226"/>
    <x v="0"/>
    <m/>
    <x v="0"/>
    <m/>
    <m/>
    <x v="0"/>
    <m/>
    <x v="0"/>
    <x v="0"/>
    <m/>
    <x v="0"/>
    <x v="0"/>
    <x v="0"/>
    <m/>
    <x v="0"/>
    <x v="0"/>
    <x v="0"/>
    <x v="0"/>
    <x v="0"/>
    <x v="0"/>
    <x v="0"/>
    <x v="0"/>
    <x v="0"/>
    <x v="0"/>
    <x v="0"/>
    <x v="0"/>
    <x v="0"/>
    <m/>
    <x v="0"/>
    <x v="0"/>
    <x v="0"/>
    <x v="0"/>
    <x v="0"/>
    <s v="DST NO. 5"/>
    <m/>
    <x v="0"/>
    <m/>
    <m/>
    <m/>
    <m/>
  </r>
  <r>
    <x v="0"/>
    <s v="T15N R117W S15 fDINWOODY"/>
    <n v="49003911"/>
    <x v="0"/>
    <x v="6"/>
    <s v="WILDCAT"/>
    <m/>
    <s v="15"/>
    <s v=" 15"/>
    <s v=" 117"/>
    <n v="41.277239999999999"/>
    <n v="-110.60089000000001"/>
    <s v="4904105164"/>
    <s v="13-15 RAGAN"/>
    <x v="0"/>
    <s v="DINWOODY"/>
    <m/>
    <n v="39"/>
    <n v="100"/>
    <x v="3"/>
    <n v="3490"/>
    <n v="3590"/>
    <n v="4326"/>
    <m/>
    <x v="0"/>
    <d v="1964-07-30T00:00:00"/>
    <n v="7.0999999046325684"/>
    <x v="0"/>
    <n v="528"/>
    <n v="596"/>
    <n v="3494"/>
    <n v="362"/>
    <x v="0"/>
    <n v="4700"/>
    <n v="2574"/>
    <m/>
    <x v="0"/>
    <n v="3000"/>
    <n v="13952"/>
    <x v="0"/>
    <m/>
    <n v="26.347200000000001"/>
    <n v="49.044840000000001"/>
    <n v="151.98899999999998"/>
    <n v="9.2599599999999995"/>
    <n v="236.64099999999999"/>
    <n v="132.58699999999999"/>
    <n v="42.187859999999993"/>
    <m/>
    <x v="0"/>
    <n v="62.46"/>
    <n v="237.23486"/>
    <n v="-1.2531974091273747E-3"/>
    <n v="15251"/>
    <n v="4.4481731328973054E-2"/>
    <n v="0.11133827189709307"/>
    <n v="0.20725419517327937"/>
    <n v="0.68140753292962752"/>
    <n v="0.55888498005731535"/>
    <n v="0.17783162221606047"/>
    <n v="0.26328339772662418"/>
    <x v="0"/>
    <m/>
    <x v="0"/>
    <m/>
    <m/>
    <x v="0"/>
    <m/>
    <x v="0"/>
    <x v="0"/>
    <m/>
    <x v="0"/>
    <x v="0"/>
    <x v="0"/>
    <m/>
    <x v="0"/>
    <x v="0"/>
    <x v="0"/>
    <x v="0"/>
    <x v="0"/>
    <x v="0"/>
    <x v="0"/>
    <x v="0"/>
    <x v="0"/>
    <x v="0"/>
    <x v="0"/>
    <x v="0"/>
    <x v="0"/>
    <m/>
    <x v="0"/>
    <x v="0"/>
    <x v="0"/>
    <x v="0"/>
    <x v="0"/>
    <s v="DST NO. 1 (TOP OF TOOL)"/>
    <m/>
    <x v="0"/>
    <m/>
    <m/>
    <m/>
    <m/>
  </r>
  <r>
    <x v="0"/>
    <s v="T15N R113W S35 fCLOVERLY"/>
    <n v="49004695"/>
    <x v="0"/>
    <x v="6"/>
    <m/>
    <m/>
    <s v="35"/>
    <s v=" 15"/>
    <s v=" 113"/>
    <n v="41.231639999999999"/>
    <n v="-110.11673999999999"/>
    <s v="4904105097"/>
    <s v="UNIT NO. 1"/>
    <x v="0"/>
    <s v="CLOVERLY"/>
    <m/>
    <m/>
    <n v="12"/>
    <x v="0"/>
    <n v="13006"/>
    <n v="13018"/>
    <n v="13370"/>
    <m/>
    <x v="0"/>
    <d v="1952-02-28T00:00:00"/>
    <n v="7.1999998092651367"/>
    <x v="2"/>
    <n v="126"/>
    <n v="102"/>
    <n v="3487"/>
    <n v="-3"/>
    <x v="0"/>
    <n v="4900"/>
    <n v="1320"/>
    <m/>
    <x v="0"/>
    <n v="316"/>
    <n v="9582"/>
    <x v="0"/>
    <m/>
    <n v="6.2873999999999999"/>
    <n v="8.39358"/>
    <n v="151.68449999999999"/>
    <n v="0"/>
    <n v="166.36547999999999"/>
    <n v="138.22899999999998"/>
    <n v="21.634799999999998"/>
    <m/>
    <x v="0"/>
    <n v="6.5791200000000005"/>
    <n v="166.44291999999996"/>
    <n v="-2.326864345971055E-4"/>
    <n v="10245"/>
    <n v="3.3439249508246331E-2"/>
    <n v="3.7792695936681095E-2"/>
    <n v="5.0452654000096658E-2"/>
    <n v="0.91175465006322221"/>
    <n v="0.83048891475828479"/>
    <n v="0.12998329998055791"/>
    <n v="3.9527785261157411E-2"/>
    <x v="0"/>
    <m/>
    <x v="0"/>
    <m/>
    <m/>
    <x v="0"/>
    <m/>
    <x v="0"/>
    <x v="0"/>
    <m/>
    <x v="0"/>
    <x v="0"/>
    <x v="0"/>
    <m/>
    <x v="0"/>
    <x v="0"/>
    <x v="0"/>
    <x v="0"/>
    <x v="0"/>
    <x v="0"/>
    <x v="0"/>
    <x v="0"/>
    <x v="0"/>
    <x v="0"/>
    <x v="0"/>
    <x v="0"/>
    <x v="0"/>
    <m/>
    <x v="0"/>
    <x v="0"/>
    <x v="0"/>
    <x v="0"/>
    <x v="0"/>
    <s v="DST #7"/>
    <m/>
    <x v="0"/>
    <m/>
    <m/>
    <m/>
    <m/>
  </r>
  <r>
    <x v="0"/>
    <s v="T15N R112W S29 fNUGGET"/>
    <n v="49003917"/>
    <x v="0"/>
    <x v="6"/>
    <s v="BUTCHER KNIFE SPRINGS"/>
    <m/>
    <s v="29"/>
    <s v=" 15"/>
    <s v=" 112"/>
    <n v="41.254890000000003"/>
    <n v="-110.06478"/>
    <s v="4904120019"/>
    <s v="UNIT NO. 1"/>
    <x v="0"/>
    <s v="NUGGET"/>
    <n v="1619"/>
    <m/>
    <n v="46"/>
    <x v="0"/>
    <n v="14597"/>
    <n v="14643"/>
    <m/>
    <m/>
    <x v="0"/>
    <d v="1972-01-04T00:00:00"/>
    <n v="7.6999998092651367"/>
    <x v="0"/>
    <n v="1078"/>
    <n v="239"/>
    <n v="27816"/>
    <n v="1000"/>
    <x v="0"/>
    <n v="46000"/>
    <n v="488"/>
    <m/>
    <x v="0"/>
    <n v="184"/>
    <n v="76557"/>
    <x v="0"/>
    <m/>
    <n v="53.792200000000001"/>
    <n v="19.667310000000001"/>
    <n v="1209.9959999999999"/>
    <n v="25.58"/>
    <n v="1309.0355099999997"/>
    <n v="1297.6600000000001"/>
    <n v="7.9983199999999988"/>
    <m/>
    <x v="0"/>
    <n v="3.8308800000000005"/>
    <n v="1309.4891999999998"/>
    <n v="-1.7326168367532858E-4"/>
    <n v="76802"/>
    <n v="1.5975586695270575E-3"/>
    <n v="4.1093002893405096E-2"/>
    <n v="1.5024275391887578E-2"/>
    <n v="0.94388272171470744"/>
    <n v="0.99096655398150679"/>
    <n v="6.1079694280792851E-3"/>
    <n v="2.9254765904140343E-3"/>
    <x v="0"/>
    <m/>
    <x v="0"/>
    <m/>
    <m/>
    <x v="0"/>
    <m/>
    <x v="0"/>
    <x v="0"/>
    <m/>
    <x v="0"/>
    <x v="0"/>
    <x v="0"/>
    <m/>
    <x v="0"/>
    <x v="0"/>
    <x v="0"/>
    <x v="0"/>
    <x v="0"/>
    <x v="0"/>
    <x v="0"/>
    <x v="0"/>
    <x v="0"/>
    <x v="0"/>
    <x v="0"/>
    <x v="0"/>
    <x v="0"/>
    <m/>
    <x v="0"/>
    <x v="0"/>
    <x v="0"/>
    <x v="0"/>
    <x v="0"/>
    <s v="DST NO. 8 (MFE)"/>
    <m/>
    <x v="0"/>
    <m/>
    <m/>
    <m/>
    <m/>
  </r>
  <r>
    <x v="0"/>
    <s v="T15N R112W S29 fCLOVERLY"/>
    <n v="49003919"/>
    <x v="0"/>
    <x v="6"/>
    <s v="BUTCHER KNIFE SPRINGS"/>
    <m/>
    <s v="29"/>
    <s v=" 15"/>
    <s v=" 112"/>
    <n v="41.254890000000003"/>
    <n v="-110.06478"/>
    <s v="4904120019"/>
    <s v="UNIT NO. 1"/>
    <x v="0"/>
    <s v="CLOVERLY"/>
    <n v="49"/>
    <n v="1619"/>
    <n v="46"/>
    <x v="0"/>
    <n v="12932"/>
    <n v="12978"/>
    <m/>
    <m/>
    <x v="0"/>
    <d v="1971-11-29T00:00:00"/>
    <n v="8.1000003814697266"/>
    <x v="0"/>
    <n v="20"/>
    <n v="6"/>
    <n v="2965"/>
    <n v="20"/>
    <x v="0"/>
    <n v="3860"/>
    <n v="1281"/>
    <m/>
    <x v="0"/>
    <n v="53"/>
    <n v="7555"/>
    <x v="0"/>
    <m/>
    <n v="0.998"/>
    <n v="0.49374000000000001"/>
    <n v="128.97749999999999"/>
    <n v="0.51159999999999994"/>
    <n v="130.98083999999997"/>
    <n v="108.89059999999999"/>
    <n v="20.995589999999996"/>
    <m/>
    <x v="0"/>
    <n v="1.1034600000000001"/>
    <n v="130.98965000000001"/>
    <n v="-3.3629742037126046E-5"/>
    <n v="8202"/>
    <n v="4.1061115694611919E-2"/>
    <n v="7.6194350257640748E-3"/>
    <n v="3.7695589675558663E-3"/>
    <n v="0.98861100600668006"/>
    <n v="0.83129163258318484"/>
    <n v="0.16028434307596054"/>
    <n v="8.4240243408544111E-3"/>
    <x v="0"/>
    <m/>
    <x v="0"/>
    <m/>
    <m/>
    <x v="0"/>
    <m/>
    <x v="0"/>
    <x v="0"/>
    <m/>
    <x v="0"/>
    <x v="0"/>
    <x v="0"/>
    <m/>
    <x v="0"/>
    <x v="0"/>
    <x v="0"/>
    <x v="0"/>
    <x v="0"/>
    <x v="0"/>
    <x v="0"/>
    <x v="0"/>
    <x v="0"/>
    <x v="0"/>
    <x v="0"/>
    <x v="0"/>
    <x v="0"/>
    <m/>
    <x v="0"/>
    <x v="0"/>
    <x v="0"/>
    <x v="0"/>
    <x v="0"/>
    <s v="DST NO. 6 (MFE)"/>
    <m/>
    <x v="0"/>
    <m/>
    <m/>
    <m/>
    <m/>
  </r>
  <r>
    <x v="0"/>
    <s v="T15N R112W S29 fCLOVERLY"/>
    <n v="49003918"/>
    <x v="0"/>
    <x v="6"/>
    <s v="BUTCHER KNIFE SPRINGS"/>
    <m/>
    <s v="29"/>
    <s v=" 15"/>
    <s v=" 112"/>
    <n v="41.254890000000003"/>
    <n v="-110.06478"/>
    <s v="4904120019"/>
    <s v="UNIT NO. 1"/>
    <x v="0"/>
    <s v="CLOVERLY"/>
    <m/>
    <n v="49"/>
    <n v="19"/>
    <x v="0"/>
    <n v="12864"/>
    <n v="12883"/>
    <m/>
    <m/>
    <x v="0"/>
    <d v="1971-11-29T00:00:00"/>
    <n v="8.3000001907348633"/>
    <x v="0"/>
    <n v="39"/>
    <n v="9"/>
    <n v="4016"/>
    <n v="47"/>
    <x v="0"/>
    <n v="5700"/>
    <n v="939"/>
    <m/>
    <x v="0"/>
    <n v="58"/>
    <n v="10367"/>
    <x v="0"/>
    <m/>
    <n v="1.9460999999999999"/>
    <n v="0.74060999999999999"/>
    <n v="174.696"/>
    <n v="1.2022599999999999"/>
    <n v="178.58497"/>
    <n v="160.797"/>
    <n v="15.390209999999998"/>
    <m/>
    <x v="0"/>
    <n v="1.2075600000000002"/>
    <n v="177.39476999999999"/>
    <n v="3.3434487030076609E-3"/>
    <n v="10805"/>
    <n v="2.0687700736822218E-2"/>
    <n v="1.0897333633395912E-2"/>
    <n v="4.1471015169977634E-3"/>
    <n v="0.98495556484960634"/>
    <n v="0.9064359676443674"/>
    <n v="8.6756841816700681E-2"/>
    <n v="6.8071905389318985E-3"/>
    <x v="0"/>
    <m/>
    <x v="0"/>
    <m/>
    <m/>
    <x v="0"/>
    <m/>
    <x v="0"/>
    <x v="0"/>
    <m/>
    <x v="0"/>
    <x v="0"/>
    <x v="0"/>
    <m/>
    <x v="0"/>
    <x v="0"/>
    <x v="0"/>
    <x v="0"/>
    <x v="0"/>
    <x v="0"/>
    <x v="0"/>
    <x v="0"/>
    <x v="0"/>
    <x v="0"/>
    <x v="0"/>
    <x v="0"/>
    <x v="0"/>
    <m/>
    <x v="0"/>
    <x v="0"/>
    <x v="0"/>
    <x v="0"/>
    <x v="0"/>
    <s v="DST NO. 4 (BOTTOM)"/>
    <m/>
    <x v="0"/>
    <m/>
    <m/>
    <m/>
    <m/>
  </r>
  <r>
    <x v="0"/>
    <s v="T15N R112W S19 fCLOVERLY"/>
    <n v="49009305"/>
    <x v="0"/>
    <x v="6"/>
    <m/>
    <m/>
    <s v="19"/>
    <s v=" 15"/>
    <s v=" 112"/>
    <n v="41.273580000000003"/>
    <n v="-110.08314"/>
    <s v="4904105156"/>
    <s v="1 GOVERNMENT-ACKRIDGE"/>
    <x v="0"/>
    <s v="CLOVERLY"/>
    <m/>
    <m/>
    <n v="20"/>
    <x v="0"/>
    <n v="12898"/>
    <n v="12918"/>
    <n v="13090"/>
    <m/>
    <x v="1"/>
    <d v="1960-09-06T00:00:00"/>
    <n v="7.5"/>
    <x v="2"/>
    <n v="132"/>
    <n v="10"/>
    <n v="5011"/>
    <n v="-3"/>
    <x v="0"/>
    <n v="7400"/>
    <n v="952"/>
    <m/>
    <x v="0"/>
    <n v="54"/>
    <n v="13076"/>
    <x v="0"/>
    <m/>
    <n v="6.5868000000000002"/>
    <n v="0.82289999999999996"/>
    <n v="217.9785"/>
    <n v="0"/>
    <n v="225.38819999999998"/>
    <n v="208.75399999999999"/>
    <n v="15.603279999999998"/>
    <m/>
    <x v="0"/>
    <n v="1.1242800000000002"/>
    <n v="225.48156"/>
    <n v="-2.0706644863478606E-4"/>
    <n v="13553"/>
    <n v="1.7912801832588532E-2"/>
    <n v="2.9224245102449909E-2"/>
    <n v="3.6510340825296091E-3"/>
    <n v="0.96712472081502054"/>
    <n v="0.92581406656934606"/>
    <n v="6.9199805074969312E-2"/>
    <n v="4.9861283556846079E-3"/>
    <x v="0"/>
    <m/>
    <x v="0"/>
    <m/>
    <m/>
    <x v="0"/>
    <m/>
    <x v="0"/>
    <x v="0"/>
    <m/>
    <x v="0"/>
    <x v="0"/>
    <x v="0"/>
    <m/>
    <x v="0"/>
    <x v="0"/>
    <x v="0"/>
    <x v="0"/>
    <x v="0"/>
    <x v="0"/>
    <x v="0"/>
    <x v="0"/>
    <x v="0"/>
    <x v="0"/>
    <x v="0"/>
    <x v="0"/>
    <x v="0"/>
    <m/>
    <x v="0"/>
    <x v="0"/>
    <x v="0"/>
    <x v="0"/>
    <x v="0"/>
    <s v="PRODUCTION SAMPLE"/>
    <m/>
    <x v="0"/>
    <m/>
    <m/>
    <m/>
    <m/>
  </r>
  <r>
    <x v="1"/>
    <s v="T15N R104W S11 fPHOSPHORIA"/>
    <n v="3939"/>
    <x v="0"/>
    <x v="0"/>
    <s v="PRETTY WATER CREEK"/>
    <s v="NE NW"/>
    <n v="11"/>
    <n v="15"/>
    <n v="104"/>
    <n v="41.298409999999997"/>
    <n v="-109.09528"/>
    <s v="4903721418"/>
    <s v="FED. 3-11"/>
    <x v="0"/>
    <s v="PHOSPHORIA"/>
    <m/>
    <m/>
    <m/>
    <x v="0"/>
    <s v="6978"/>
    <m/>
    <n v="7179"/>
    <n v="7147"/>
    <x v="2"/>
    <d v="2003-04-25T00:00:00"/>
    <n v="7.25"/>
    <x v="1"/>
    <n v="894"/>
    <n v="256"/>
    <n v="4650"/>
    <n v="581"/>
    <x v="1"/>
    <n v="8997"/>
    <n v="1459"/>
    <m/>
    <x v="0"/>
    <n v="1524"/>
    <n v="17554"/>
    <x v="0"/>
    <s v="IBEX RESOURCES OPERATING"/>
    <n v="44.610599999999998"/>
    <n v="21.066240000000001"/>
    <n v="202.27500000000001"/>
    <n v="14.861979999999999"/>
    <n v="282.81381999999996"/>
    <n v="253.80536999999998"/>
    <n v="23.913009999999996"/>
    <n v="0"/>
    <x v="1"/>
    <n v="31.729680000000002"/>
    <n v="309.44805999999994"/>
    <n v="-4.4970376955545378E-2"/>
    <n v="18361"/>
    <n v="2.2469720172629819E-2"/>
    <n v="0.15773840189280708"/>
    <n v="7.4488014765332206E-2"/>
    <n v="0.76777358334186074"/>
    <n v="0.82018730380794769"/>
    <n v="7.7276328699556238E-2"/>
    <n v="0.10253636749249619"/>
    <x v="0"/>
    <n v="120"/>
    <x v="0"/>
    <m/>
    <m/>
    <x v="0"/>
    <n v="24000"/>
    <x v="2"/>
    <x v="0"/>
    <m/>
    <x v="0"/>
    <x v="0"/>
    <x v="0"/>
    <m/>
    <x v="0"/>
    <x v="0"/>
    <x v="0"/>
    <x v="0"/>
    <x v="0"/>
    <x v="0"/>
    <x v="0"/>
    <x v="0"/>
    <x v="0"/>
    <x v="0"/>
    <x v="0"/>
    <x v="0"/>
    <x v="0"/>
    <m/>
    <x v="0"/>
    <x v="0"/>
    <x v="0"/>
    <x v="0"/>
    <x v="0"/>
    <m/>
    <n v="20030425"/>
    <x v="0"/>
    <s v="WYOMING ANALYTICAL LABS LAB No 6957"/>
    <m/>
    <m/>
    <d v="2003-05-01T00:00:00"/>
  </r>
  <r>
    <x v="1"/>
    <s v="T15N R104W S11 fPHOSPHORIA"/>
    <n v="3938"/>
    <x v="0"/>
    <x v="0"/>
    <s v="PRETTY WATER CREEK"/>
    <s v="NE NW"/>
    <n v="11"/>
    <n v="15"/>
    <n v="104"/>
    <n v="41.298409999999997"/>
    <n v="-109.09528"/>
    <s v="4903721418"/>
    <s v="FED. 3-11"/>
    <x v="0"/>
    <s v="PHOSPHORIA"/>
    <m/>
    <m/>
    <m/>
    <x v="0"/>
    <s v="6978"/>
    <m/>
    <n v="7179"/>
    <n v="7147"/>
    <x v="2"/>
    <d v="2003-04-25T00:00:00"/>
    <n v="7.24"/>
    <x v="1"/>
    <n v="861"/>
    <n v="228"/>
    <n v="4730"/>
    <n v="570"/>
    <x v="1"/>
    <n v="9297"/>
    <n v="979"/>
    <m/>
    <x v="0"/>
    <n v="1518"/>
    <n v="18196"/>
    <x v="0"/>
    <s v="IBEX RESOURCES OPERATING"/>
    <n v="42.963900000000002"/>
    <n v="18.762119999999999"/>
    <n v="205.755"/>
    <n v="14.580599999999999"/>
    <n v="282.06162"/>
    <n v="262.26837"/>
    <n v="16.045809999999999"/>
    <n v="0"/>
    <x v="1"/>
    <n v="31.604760000000002"/>
    <n v="309.91894000000002"/>
    <n v="-4.7057829061143523E-2"/>
    <n v="18183"/>
    <n v="-3.573490200390335E-4"/>
    <n v="0.15232097156642582"/>
    <n v="6.651780557737702E-2"/>
    <n v="0.78116122285619716"/>
    <n v="0.84624828027612631"/>
    <n v="5.1774215541650979E-2"/>
    <n v="0.10197750418222262"/>
    <x v="0"/>
    <n v="48.2"/>
    <x v="0"/>
    <m/>
    <m/>
    <x v="0"/>
    <n v="24500"/>
    <x v="2"/>
    <x v="0"/>
    <m/>
    <x v="0"/>
    <x v="0"/>
    <x v="0"/>
    <m/>
    <x v="0"/>
    <x v="0"/>
    <x v="0"/>
    <x v="0"/>
    <x v="0"/>
    <x v="0"/>
    <x v="0"/>
    <x v="0"/>
    <x v="0"/>
    <x v="0"/>
    <x v="0"/>
    <x v="0"/>
    <x v="0"/>
    <m/>
    <x v="0"/>
    <x v="0"/>
    <x v="0"/>
    <x v="0"/>
    <x v="0"/>
    <m/>
    <n v="20030425"/>
    <x v="0"/>
    <s v="WYOMING ANALYTICAL LABS ROCK SPRINGS LAB No C6956"/>
    <m/>
    <m/>
    <d v="2003-05-01T00:00:00"/>
  </r>
  <r>
    <x v="1"/>
    <s v="T15N R104W S11 fPHOSPHORIA"/>
    <n v="3940"/>
    <x v="0"/>
    <x v="0"/>
    <s v="PRETTY WATER CREEK"/>
    <s v="NE NW"/>
    <n v="11"/>
    <n v="15"/>
    <n v="104"/>
    <n v="41.298409999999997"/>
    <n v="-109.09528"/>
    <s v="4903721418"/>
    <s v="FED. 3-11"/>
    <x v="0"/>
    <s v="PHOSPHORIA"/>
    <m/>
    <m/>
    <m/>
    <x v="0"/>
    <s v="6978"/>
    <m/>
    <n v="7179"/>
    <n v="7147"/>
    <x v="2"/>
    <d v="2003-04-25T00:00:00"/>
    <n v="7.19"/>
    <x v="1"/>
    <n v="916"/>
    <n v="270"/>
    <n v="4650"/>
    <n v="549"/>
    <x v="1"/>
    <n v="9597"/>
    <n v="1441"/>
    <m/>
    <x v="0"/>
    <n v="1553"/>
    <n v="17758"/>
    <x v="0"/>
    <s v="IBEX RESOURCES OPERATING"/>
    <n v="45.708399999999997"/>
    <n v="22.218299999999999"/>
    <n v="202.27500000000001"/>
    <n v="14.043419999999999"/>
    <n v="284.24511999999999"/>
    <n v="270.73136999999997"/>
    <n v="23.617989999999999"/>
    <n v="0"/>
    <x v="1"/>
    <n v="32.333460000000002"/>
    <n v="326.68281999999999"/>
    <n v="-6.9464329950272047E-2"/>
    <n v="18976"/>
    <n v="3.3157292971089457E-2"/>
    <n v="0.16080627874983394"/>
    <n v="7.8165985752015721E-2"/>
    <n v="0.76102773549815028"/>
    <n v="0.8287285202203164"/>
    <n v="7.2296394404823619E-2"/>
    <n v="9.8975085374859939E-2"/>
    <x v="0"/>
    <n v="266"/>
    <x v="0"/>
    <m/>
    <m/>
    <x v="0"/>
    <n v="23600"/>
    <x v="2"/>
    <x v="0"/>
    <m/>
    <x v="0"/>
    <x v="0"/>
    <x v="0"/>
    <m/>
    <x v="0"/>
    <x v="0"/>
    <x v="0"/>
    <x v="0"/>
    <x v="0"/>
    <x v="0"/>
    <x v="0"/>
    <x v="0"/>
    <x v="0"/>
    <x v="0"/>
    <x v="0"/>
    <x v="0"/>
    <x v="0"/>
    <m/>
    <x v="0"/>
    <x v="0"/>
    <x v="0"/>
    <x v="0"/>
    <x v="0"/>
    <m/>
    <n v="20030425"/>
    <x v="0"/>
    <s v="WYOMING ANALYTICAL LABS LAB No C6958"/>
    <m/>
    <m/>
    <d v="2003-05-01T00:00:00"/>
  </r>
  <r>
    <x v="0"/>
    <s v="T15N R103W S08 fCLOVERLY"/>
    <n v="49017484"/>
    <x v="0"/>
    <x v="0"/>
    <s v="JOYCE CREEK"/>
    <m/>
    <s v="8"/>
    <s v=" 15"/>
    <s v=" 103"/>
    <n v="41.292400000000001"/>
    <n v="-109.03636"/>
    <s v="4903705233"/>
    <s v="UNIT NO. 23-8A"/>
    <x v="0"/>
    <s v="CLOVERLY"/>
    <m/>
    <m/>
    <n v="28"/>
    <x v="0"/>
    <n v="3952"/>
    <n v="3980"/>
    <m/>
    <m/>
    <x v="0"/>
    <d v="1964-10-19T00:00:00"/>
    <n v="8.8999996185302734"/>
    <x v="0"/>
    <n v="70"/>
    <n v="42"/>
    <n v="4121"/>
    <n v="130"/>
    <x v="0"/>
    <n v="3400"/>
    <n v="2342"/>
    <m/>
    <x v="0"/>
    <n v="2325"/>
    <n v="11459"/>
    <x v="0"/>
    <m/>
    <n v="3.4929999999999999"/>
    <n v="3.4561800000000003"/>
    <n v="179.26349999999999"/>
    <n v="3.3253999999999997"/>
    <n v="189.53808000000001"/>
    <n v="95.914000000000001"/>
    <n v="38.385379999999998"/>
    <m/>
    <x v="0"/>
    <n v="48.406500000000001"/>
    <n v="182.70587999999998"/>
    <n v="1.8354092300114228E-2"/>
    <n v="12427"/>
    <n v="4.0525831030729299E-2"/>
    <n v="1.8429014370093859E-2"/>
    <n v="1.8234752615411111E-2"/>
    <n v="0.963336233014495"/>
    <n v="0.52496394752046305"/>
    <n v="0.21009384043907073"/>
    <n v="0.26494221204046636"/>
    <x v="0"/>
    <m/>
    <x v="0"/>
    <m/>
    <m/>
    <x v="0"/>
    <m/>
    <x v="0"/>
    <x v="0"/>
    <m/>
    <x v="0"/>
    <x v="0"/>
    <x v="0"/>
    <m/>
    <x v="0"/>
    <x v="0"/>
    <x v="0"/>
    <x v="0"/>
    <x v="0"/>
    <x v="0"/>
    <x v="0"/>
    <x v="0"/>
    <x v="0"/>
    <x v="0"/>
    <x v="0"/>
    <x v="0"/>
    <x v="0"/>
    <m/>
    <x v="0"/>
    <x v="0"/>
    <x v="0"/>
    <x v="0"/>
    <x v="0"/>
    <s v="DST NO. 1"/>
    <m/>
    <x v="0"/>
    <m/>
    <m/>
    <m/>
    <m/>
  </r>
  <r>
    <x v="0"/>
    <s v="T15N R103W S07 fCLOVERLY"/>
    <n v="49009308"/>
    <x v="0"/>
    <x v="0"/>
    <s v="JOYCE CREEK"/>
    <m/>
    <s v="7"/>
    <s v=" 15"/>
    <s v=" 103"/>
    <n v="41.28792"/>
    <n v="-109.0531"/>
    <s v="4903705228"/>
    <s v="UNIT NO. 24-7A"/>
    <x v="0"/>
    <s v="CLOVERLY"/>
    <m/>
    <m/>
    <n v="-3882"/>
    <x v="0"/>
    <n v="3882"/>
    <m/>
    <m/>
    <m/>
    <x v="1"/>
    <d v="1962-09-27T00:00:00"/>
    <n v="6.1999998092651367"/>
    <x v="2"/>
    <n v="588"/>
    <n v="221"/>
    <n v="19404"/>
    <n v="-3"/>
    <x v="0"/>
    <n v="31100"/>
    <n v="281"/>
    <m/>
    <x v="0"/>
    <n v="476"/>
    <n v="51927"/>
    <x v="0"/>
    <m/>
    <n v="29.341200000000001"/>
    <n v="18.18609"/>
    <n v="844.07399999999996"/>
    <n v="0"/>
    <n v="891.60128999999995"/>
    <n v="877.33100000000002"/>
    <n v="4.6055899999999994"/>
    <m/>
    <x v="0"/>
    <n v="9.9103200000000005"/>
    <n v="891.84690999999998"/>
    <n v="-1.3772197028208099E-4"/>
    <n v="52064"/>
    <n v="1.3174216999548038E-3"/>
    <n v="3.2908431525486018E-2"/>
    <n v="2.0397110461784999E-2"/>
    <n v="0.946694458012729"/>
    <n v="0.98372376487798785"/>
    <n v="5.1641037809953272E-3"/>
    <n v="1.1112131341016813E-2"/>
    <x v="0"/>
    <m/>
    <x v="0"/>
    <m/>
    <m/>
    <x v="0"/>
    <m/>
    <x v="0"/>
    <x v="0"/>
    <m/>
    <x v="0"/>
    <x v="0"/>
    <x v="0"/>
    <m/>
    <x v="0"/>
    <x v="0"/>
    <x v="0"/>
    <x v="0"/>
    <x v="0"/>
    <x v="0"/>
    <x v="0"/>
    <x v="0"/>
    <x v="0"/>
    <x v="0"/>
    <x v="0"/>
    <x v="0"/>
    <x v="0"/>
    <m/>
    <x v="0"/>
    <x v="0"/>
    <x v="0"/>
    <x v="0"/>
    <x v="0"/>
    <s v="PRODUCED WATER"/>
    <m/>
    <x v="0"/>
    <m/>
    <m/>
    <m/>
    <m/>
  </r>
  <r>
    <x v="0"/>
    <s v="T15N R101W S36 fMESAVERDE/ROCK SPRINGS"/>
    <n v="49009307"/>
    <x v="0"/>
    <x v="0"/>
    <s v="WILDCAT"/>
    <m/>
    <s v="36"/>
    <s v=" 15"/>
    <s v=" 101"/>
    <n v="41.233370000000001"/>
    <n v="-108.73021"/>
    <s v="4903705209"/>
    <s v="23-36C STATE"/>
    <x v="0"/>
    <s v="MESAVERDE/ROCK SPRINGS"/>
    <m/>
    <m/>
    <n v="131"/>
    <x v="0"/>
    <n v="6359"/>
    <n v="6490"/>
    <n v="6905"/>
    <m/>
    <x v="0"/>
    <m/>
    <n v="8.3999996185302734"/>
    <x v="2"/>
    <n v="261"/>
    <n v="42"/>
    <n v="59676"/>
    <n v="-3"/>
    <x v="0"/>
    <n v="88000"/>
    <n v="1891"/>
    <m/>
    <x v="0"/>
    <n v="4662"/>
    <n v="153656"/>
    <x v="0"/>
    <m/>
    <n v="13.023899999999999"/>
    <n v="3.4561800000000003"/>
    <n v="2595.9059999999999"/>
    <n v="0"/>
    <n v="2612.3860799999998"/>
    <n v="2482.48"/>
    <n v="30.993489999999998"/>
    <m/>
    <x v="0"/>
    <n v="97.062840000000008"/>
    <n v="2610.5363299999999"/>
    <n v="3.5415996156830875E-4"/>
    <n v="154526"/>
    <n v="2.8230071840665582E-3"/>
    <n v="4.9854422742904832E-3"/>
    <n v="1.3229974032015973E-3"/>
    <n v="0.99369156032250794"/>
    <n v="0.95094635208543532"/>
    <n v="1.1872460706187528E-2"/>
    <n v="3.7181187208377223E-2"/>
    <x v="0"/>
    <m/>
    <x v="0"/>
    <m/>
    <m/>
    <x v="0"/>
    <m/>
    <x v="0"/>
    <x v="0"/>
    <m/>
    <x v="0"/>
    <x v="0"/>
    <x v="0"/>
    <m/>
    <x v="0"/>
    <x v="0"/>
    <x v="0"/>
    <x v="0"/>
    <x v="0"/>
    <x v="0"/>
    <x v="0"/>
    <x v="0"/>
    <x v="0"/>
    <x v="0"/>
    <x v="0"/>
    <x v="0"/>
    <x v="0"/>
    <m/>
    <x v="0"/>
    <x v="0"/>
    <x v="0"/>
    <x v="0"/>
    <x v="0"/>
    <s v="DST 5A"/>
    <m/>
    <x v="0"/>
    <m/>
    <m/>
    <m/>
    <m/>
  </r>
  <r>
    <x v="1"/>
    <s v="T15N R101W S31 fMESAVERDE/ERICSON"/>
    <n v="4163"/>
    <x v="0"/>
    <x v="0"/>
    <s v="WC"/>
    <s v="SW NE"/>
    <n v="31"/>
    <n v="15"/>
    <n v="101"/>
    <n v="41.23733"/>
    <n v="-108.821336"/>
    <s v="4903725662"/>
    <s v="PR FED 15101-31I"/>
    <x v="0"/>
    <s v="MESAVERDE/ERICSON"/>
    <m/>
    <m/>
    <m/>
    <x v="0"/>
    <s v="3416"/>
    <m/>
    <n v="4200"/>
    <n v="4128"/>
    <x v="2"/>
    <d v="2003-12-04T00:00:00"/>
    <n v="8.08"/>
    <x v="1"/>
    <n v="49"/>
    <n v="89"/>
    <n v="4744"/>
    <n v="7027"/>
    <x v="1"/>
    <n v="11696"/>
    <n v="1111"/>
    <m/>
    <x v="0"/>
    <n v="199"/>
    <n v="25475"/>
    <x v="0"/>
    <s v="WARREN E AND P"/>
    <n v="2.4451000000000001"/>
    <n v="7.3238099999999999"/>
    <n v="206.36399999999998"/>
    <n v="179.75065999999998"/>
    <n v="395.88356999999996"/>
    <n v="329.94416000000001"/>
    <n v="18.209289999999999"/>
    <n v="0"/>
    <x v="1"/>
    <n v="4.1431800000000001"/>
    <n v="352.29662999999999"/>
    <n v="5.8257275453159507E-2"/>
    <n v="24915"/>
    <n v="-1.1113316134153601E-2"/>
    <n v="6.1763108784736896E-3"/>
    <n v="1.8499908950502797E-2"/>
    <n v="0.9753237801710235"/>
    <n v="0.93655213221880673"/>
    <n v="5.1687380603101428E-2"/>
    <n v="1.1760487178091939E-2"/>
    <x v="0"/>
    <m/>
    <x v="0"/>
    <m/>
    <m/>
    <x v="0"/>
    <n v="36600"/>
    <x v="2"/>
    <x v="0"/>
    <m/>
    <x v="0"/>
    <x v="0"/>
    <x v="0"/>
    <n v="0.9"/>
    <x v="0"/>
    <x v="0"/>
    <x v="0"/>
    <x v="0"/>
    <x v="13"/>
    <x v="19"/>
    <x v="0"/>
    <x v="8"/>
    <x v="0"/>
    <x v="0"/>
    <x v="0"/>
    <x v="0"/>
    <x v="0"/>
    <n v="0.4"/>
    <x v="0"/>
    <x v="0"/>
    <x v="0"/>
    <x v="0"/>
    <x v="0"/>
    <s v="4.2 MG/L TPH;  RA 226=7.2pCi/L"/>
    <n v="20031204"/>
    <x v="0"/>
    <s v="WYOMING ANALYTICAL LABS ROCK SPRINGS"/>
    <m/>
    <m/>
    <d v="2003-12-05T00:00:00"/>
  </r>
  <r>
    <x v="1"/>
    <s v="T15N R101W S31 fMESAVERDE"/>
    <n v="4164"/>
    <x v="0"/>
    <x v="0"/>
    <s v="WC"/>
    <s v="NW SW"/>
    <n v="31"/>
    <n v="15"/>
    <n v="101"/>
    <n v="41.23386"/>
    <n v="-108.829747"/>
    <s v="4903725533"/>
    <s v="PR FED 15101-SW-31"/>
    <x v="0"/>
    <s v="MESAVERDE"/>
    <m/>
    <m/>
    <m/>
    <x v="0"/>
    <s v="1372"/>
    <m/>
    <n v="2262"/>
    <m/>
    <x v="2"/>
    <d v="2003-11-21T00:00:00"/>
    <n v="8.06"/>
    <x v="1"/>
    <n v="17"/>
    <n v="1.8"/>
    <n v="5441"/>
    <n v="68"/>
    <x v="1"/>
    <n v="6598"/>
    <n v="3596"/>
    <m/>
    <x v="0"/>
    <n v="16"/>
    <n v="13605"/>
    <x v="0"/>
    <s v="WARREN E AND P"/>
    <n v="0.84830000000000005"/>
    <n v="0.148122"/>
    <n v="236.68349999999998"/>
    <n v="1.7394399999999999"/>
    <n v="239.41936199999998"/>
    <n v="186.12958"/>
    <n v="58.938439999999993"/>
    <n v="0"/>
    <x v="1"/>
    <n v="0.33312000000000003"/>
    <n v="245.40114"/>
    <n v="-1.2338129215500915E-2"/>
    <n v="15737.8"/>
    <n v="7.2685633272898273E-2"/>
    <n v="3.5431553777175305E-3"/>
    <n v="6.1867176807529889E-4"/>
    <n v="0.99583817285420717"/>
    <n v="0.75847072267064453"/>
    <n v="0.24017182642264823"/>
    <n v="1.3574509067072794E-3"/>
    <x v="0"/>
    <m/>
    <x v="0"/>
    <m/>
    <m/>
    <x v="0"/>
    <n v="21500"/>
    <x v="2"/>
    <x v="0"/>
    <m/>
    <x v="0"/>
    <x v="0"/>
    <x v="0"/>
    <n v="6.1"/>
    <x v="0"/>
    <x v="0"/>
    <x v="0"/>
    <x v="0"/>
    <x v="14"/>
    <x v="20"/>
    <x v="0"/>
    <x v="9"/>
    <x v="0"/>
    <x v="0"/>
    <x v="0"/>
    <x v="0"/>
    <x v="0"/>
    <n v="0.04"/>
    <x v="0"/>
    <x v="0"/>
    <x v="0"/>
    <x v="0"/>
    <x v="0"/>
    <s v="RA 226=13.4 pCi/L;  TPH=0.5 MG/L"/>
    <n v="20031121"/>
    <x v="0"/>
    <s v="WYOMING ANALYTICAL LABS ROCK SPRINGS"/>
    <m/>
    <m/>
    <d v="2003-12-03T00:00:00"/>
  </r>
  <r>
    <x v="0"/>
    <s v="T15N R100W S06 fMESAVERDE"/>
    <n v="49005484"/>
    <x v="0"/>
    <x v="0"/>
    <s v="WILDCAT"/>
    <m/>
    <s v="6"/>
    <s v=" 15"/>
    <s v=" 100"/>
    <n v="41.307580000000002"/>
    <n v="-108.70466999999999"/>
    <s v="4903705243"/>
    <s v="NO. 1 ADKISSON"/>
    <x v="0"/>
    <s v="MESAVERDE"/>
    <m/>
    <m/>
    <n v="88"/>
    <x v="0"/>
    <n v="6142"/>
    <n v="6230"/>
    <n v="6230"/>
    <m/>
    <x v="0"/>
    <m/>
    <n v="7.5999999046325684"/>
    <x v="0"/>
    <n v="773"/>
    <n v="319"/>
    <n v="29862"/>
    <n v="-3"/>
    <x v="0"/>
    <n v="43000"/>
    <n v="817"/>
    <m/>
    <x v="0"/>
    <n v="6625"/>
    <n v="80981"/>
    <x v="0"/>
    <m/>
    <n v="38.572699999999998"/>
    <n v="26.250510000000002"/>
    <n v="1298.9969999999998"/>
    <n v="0"/>
    <n v="1363.8202099999999"/>
    <n v="1213.03"/>
    <n v="13.390629999999998"/>
    <m/>
    <x v="0"/>
    <n v="137.9325"/>
    <n v="1364.35313"/>
    <n v="-1.9533949408071842E-4"/>
    <n v="81390"/>
    <n v="2.5189227140314466E-3"/>
    <n v="2.8282833556191399E-2"/>
    <n v="1.9247779001603155E-2"/>
    <n v="0.95246938744220544"/>
    <n v="0.88908800319166637"/>
    <n v="9.8146364790470328E-3"/>
    <n v="0.10109736032928661"/>
    <x v="0"/>
    <m/>
    <x v="0"/>
    <m/>
    <m/>
    <x v="0"/>
    <m/>
    <x v="0"/>
    <x v="0"/>
    <m/>
    <x v="0"/>
    <x v="0"/>
    <x v="0"/>
    <m/>
    <x v="0"/>
    <x v="0"/>
    <x v="0"/>
    <x v="0"/>
    <x v="0"/>
    <x v="0"/>
    <x v="0"/>
    <x v="0"/>
    <x v="0"/>
    <x v="0"/>
    <x v="0"/>
    <x v="0"/>
    <x v="0"/>
    <m/>
    <x v="0"/>
    <x v="0"/>
    <x v="0"/>
    <x v="0"/>
    <x v="0"/>
    <s v="DST"/>
    <m/>
    <x v="0"/>
    <m/>
    <m/>
    <m/>
    <m/>
  </r>
  <r>
    <x v="1"/>
    <s v="T15N R095W S24 fMESAVERDE/ALMOND"/>
    <m/>
    <x v="0"/>
    <x v="0"/>
    <s v="MULLIGAN DRAW"/>
    <s v="  C"/>
    <n v="24"/>
    <n v="15"/>
    <n v="95"/>
    <n v="41.26202"/>
    <n v="-108.04485"/>
    <s v="4903722685"/>
    <s v="1 MULLIGAN"/>
    <x v="0"/>
    <s v="MESAVERDE/ALMOND"/>
    <m/>
    <m/>
    <m/>
    <x v="0"/>
    <n v="1237"/>
    <m/>
    <m/>
    <m/>
    <x v="2"/>
    <d v="1990-02-02T00:00:00"/>
    <n v="8.5"/>
    <x v="0"/>
    <n v="5"/>
    <n v="2"/>
    <n v="860"/>
    <n v="2"/>
    <x v="1"/>
    <n v="700"/>
    <n v="561"/>
    <n v="36"/>
    <x v="1"/>
    <n v="360"/>
    <n v="2241"/>
    <x v="0"/>
    <s v="CELCIUS BLM"/>
    <n v="0.2495"/>
    <n v="0.16458"/>
    <n v="37.409999999999997"/>
    <n v="5.1159999999999997E-2"/>
    <n v="37.875239999999998"/>
    <n v="19.747"/>
    <n v="9.1947899999999994"/>
    <n v="1.1998799999999998"/>
    <x v="1"/>
    <n v="7.4952000000000005"/>
    <n v="37.636870000000002"/>
    <n v="3.1567122147692097E-3"/>
    <n v="2526"/>
    <n v="5.9786028949024544E-2"/>
    <n v="6.5874170038262465E-3"/>
    <n v="4.3453189999588127E-3"/>
    <n v="0.98906726399621503"/>
    <n v="0.52467168497274075"/>
    <n v="0.24430272761789168"/>
    <n v="0.19914514676698675"/>
    <x v="1"/>
    <n v="0"/>
    <x v="1"/>
    <n v="2026"/>
    <n v="3"/>
    <x v="1"/>
    <n v="0"/>
    <x v="1"/>
    <x v="1"/>
    <m/>
    <x v="1"/>
    <x v="1"/>
    <x v="1"/>
    <n v="0"/>
    <x v="1"/>
    <x v="1"/>
    <x v="1"/>
    <x v="1"/>
    <x v="0"/>
    <x v="0"/>
    <x v="0"/>
    <x v="0"/>
    <x v="0"/>
    <x v="0"/>
    <x v="0"/>
    <x v="0"/>
    <x v="0"/>
    <m/>
    <x v="0"/>
    <x v="0"/>
    <x v="0"/>
    <x v="0"/>
    <x v="0"/>
    <s v="FIELD: MULLIGAN DRAW - NO CODE"/>
    <n v="19900202"/>
    <x v="1"/>
    <s v="WESTERN ATLAS INTERNATIONAL - CORE LABORATORIES LAB No 900368-1"/>
    <m/>
    <m/>
    <d v="1990-02-14T00:00:00"/>
  </r>
  <r>
    <x v="1"/>
    <s v="T15N R093W S13 fMESAVERDE"/>
    <n v="191"/>
    <x v="0"/>
    <x v="2"/>
    <s v="BLUE GAP"/>
    <s v="NW SE"/>
    <n v="13"/>
    <n v="15"/>
    <n v="93"/>
    <n v="41.27008"/>
    <n v="-107.80885000000001"/>
    <s v="4900720297"/>
    <s v="BLUE UNIT II 7-13-15-93"/>
    <x v="0"/>
    <s v="MESAVERDE"/>
    <m/>
    <m/>
    <s v=""/>
    <x v="0"/>
    <m/>
    <m/>
    <m/>
    <m/>
    <x v="2"/>
    <d v="1978-05-12T00:00:00"/>
    <n v="7.3"/>
    <x v="1"/>
    <n v="60"/>
    <n v="10"/>
    <n v="2000"/>
    <n v="52"/>
    <x v="1"/>
    <n v="1581"/>
    <n v="3126"/>
    <n v="0"/>
    <x v="1"/>
    <n v="0"/>
    <n v="5244"/>
    <x v="0"/>
    <s v="CIG EXPLORATION"/>
    <n v="2.9939999999999998"/>
    <n v="0.82289999999999996"/>
    <n v="87"/>
    <n v="1.33016"/>
    <n v="92.14706000000001"/>
    <n v="44.600009999999997"/>
    <n v="51.235139999999994"/>
    <n v="0"/>
    <x v="1"/>
    <n v="0"/>
    <n v="95.835149999999999"/>
    <n v="-1.9619356533791085E-2"/>
    <n v="6829"/>
    <n v="0.13128468483392694"/>
    <n v="3.2491541238537612E-2"/>
    <n v="8.9302903424156987E-3"/>
    <n v="0.95857816841904664"/>
    <n v="0.46538258666053112"/>
    <n v="0.53461741333946877"/>
    <n v="0"/>
    <x v="1"/>
    <n v="0"/>
    <x v="1"/>
    <n v="0"/>
    <n v="2"/>
    <x v="0"/>
    <n v="0"/>
    <x v="0"/>
    <x v="1"/>
    <m/>
    <x v="1"/>
    <x v="1"/>
    <x v="1"/>
    <n v="0"/>
    <x v="1"/>
    <x v="1"/>
    <x v="1"/>
    <x v="1"/>
    <x v="0"/>
    <x v="0"/>
    <x v="0"/>
    <x v="0"/>
    <x v="0"/>
    <x v="0"/>
    <x v="0"/>
    <x v="0"/>
    <x v="0"/>
    <m/>
    <x v="0"/>
    <x v="0"/>
    <x v="0"/>
    <x v="0"/>
    <x v="0"/>
    <m/>
    <n v="19780512"/>
    <x v="1"/>
    <m/>
    <m/>
    <m/>
    <m/>
  </r>
  <r>
    <x v="1"/>
    <s v="T15N R092W S28 fMESAVERDE"/>
    <n v="190"/>
    <x v="0"/>
    <x v="2"/>
    <s v="BLUE GAP"/>
    <s v="   SW"/>
    <n v="28"/>
    <n v="15"/>
    <n v="92"/>
    <n v="41.241050000000001"/>
    <n v="-107.75708"/>
    <s v="4900720295"/>
    <s v="HART CABIN DRAW 6-28-15-92"/>
    <x v="0"/>
    <s v="MESAVERDE"/>
    <m/>
    <m/>
    <s v=""/>
    <x v="0"/>
    <m/>
    <m/>
    <m/>
    <m/>
    <x v="2"/>
    <d v="1978-05-12T00:00:00"/>
    <n v="7.4"/>
    <x v="1"/>
    <n v="27"/>
    <n v="13"/>
    <n v="3200"/>
    <n v="45"/>
    <x v="1"/>
    <n v="2714"/>
    <n v="2928"/>
    <n v="0"/>
    <x v="1"/>
    <n v="0"/>
    <n v="7143"/>
    <x v="0"/>
    <s v="CIG EXPLORATION"/>
    <n v="1.3472999999999999"/>
    <n v="1.0697700000000001"/>
    <n v="139.19999999999999"/>
    <n v="1.1511"/>
    <n v="142.76817"/>
    <n v="76.561939999999993"/>
    <n v="47.989919999999998"/>
    <n v="0"/>
    <x v="1"/>
    <n v="0"/>
    <n v="124.55185999999999"/>
    <n v="6.8144201540004348E-2"/>
    <n v="8927"/>
    <n v="0.11101431238332296"/>
    <n v="9.4369774439218481E-3"/>
    <n v="7.4930567506748891E-3"/>
    <n v="0.98306996580540329"/>
    <n v="0.61469929072115015"/>
    <n v="0.3853007092788498"/>
    <n v="0"/>
    <x v="1"/>
    <n v="0"/>
    <x v="1"/>
    <n v="0"/>
    <n v="1.4"/>
    <x v="0"/>
    <n v="0"/>
    <x v="0"/>
    <x v="1"/>
    <m/>
    <x v="1"/>
    <x v="1"/>
    <x v="1"/>
    <n v="0"/>
    <x v="1"/>
    <x v="1"/>
    <x v="1"/>
    <x v="1"/>
    <x v="0"/>
    <x v="0"/>
    <x v="0"/>
    <x v="0"/>
    <x v="0"/>
    <x v="0"/>
    <x v="0"/>
    <x v="0"/>
    <x v="0"/>
    <m/>
    <x v="0"/>
    <x v="0"/>
    <x v="0"/>
    <x v="0"/>
    <x v="0"/>
    <m/>
    <n v="19780512"/>
    <x v="1"/>
    <m/>
    <m/>
    <m/>
    <m/>
  </r>
  <r>
    <x v="1"/>
    <s v="T15N R092W S21 fMESAVERDE"/>
    <m/>
    <x v="0"/>
    <x v="2"/>
    <s v="BLUE GAP"/>
    <s v="NW SW"/>
    <n v="21"/>
    <n v="15"/>
    <n v="92"/>
    <n v="41.255609999999997"/>
    <n v="-107.75686"/>
    <s v="4900720314"/>
    <s v="BLUE GAP II 10-21-15-92"/>
    <x v="0"/>
    <s v="MESAVERDE"/>
    <m/>
    <m/>
    <m/>
    <x v="0"/>
    <m/>
    <m/>
    <m/>
    <m/>
    <x v="2"/>
    <d v="1978-05-12T00:00:00"/>
    <n v="6.7"/>
    <x v="0"/>
    <n v="2406"/>
    <n v="129"/>
    <n v="8000"/>
    <n v="4200"/>
    <x v="1"/>
    <n v="19947"/>
    <n v="1693"/>
    <n v="0"/>
    <x v="1"/>
    <n v="88"/>
    <n v="35611"/>
    <x v="0"/>
    <s v="DEVON SFS OPERATING"/>
    <n v="120.0594"/>
    <n v="10.615410000000001"/>
    <n v="348"/>
    <n v="107.43599999999999"/>
    <n v="586.11081000000001"/>
    <n v="562.70487000000003"/>
    <n v="27.748269999999998"/>
    <n v="0"/>
    <x v="1"/>
    <n v="1.8321600000000002"/>
    <n v="592.28530000000012"/>
    <n v="-5.239740650535671E-3"/>
    <n v="36463"/>
    <n v="1.1821183783333796E-2"/>
    <n v="0.20484078770019615"/>
    <n v="1.8111609304731983E-2"/>
    <n v="0.77704760299507181"/>
    <n v="0.95005712618564042"/>
    <n v="4.6849499725892224E-2"/>
    <n v="3.0933740884671623E-3"/>
    <x v="1"/>
    <n v="0"/>
    <x v="1"/>
    <n v="0"/>
    <n v="0.3"/>
    <x v="0"/>
    <n v="0"/>
    <x v="0"/>
    <x v="1"/>
    <m/>
    <x v="1"/>
    <x v="1"/>
    <x v="1"/>
    <n v="0"/>
    <x v="1"/>
    <x v="1"/>
    <x v="1"/>
    <x v="1"/>
    <x v="0"/>
    <x v="0"/>
    <x v="0"/>
    <x v="0"/>
    <x v="0"/>
    <x v="0"/>
    <x v="0"/>
    <x v="0"/>
    <x v="0"/>
    <m/>
    <x v="0"/>
    <x v="0"/>
    <x v="0"/>
    <x v="0"/>
    <x v="0"/>
    <m/>
    <n v="19780512"/>
    <x v="1"/>
    <m/>
    <m/>
    <m/>
    <m/>
  </r>
  <r>
    <x v="1"/>
    <s v="T15N R092W S18 fMESAVERDE"/>
    <m/>
    <x v="0"/>
    <x v="2"/>
    <s v="BLUE GAP"/>
    <s v="NE SW"/>
    <n v="18"/>
    <n v="15"/>
    <n v="92"/>
    <n v="41.269852999999998"/>
    <n v="-107.79523"/>
    <s v="4900720215"/>
    <s v="MEXICAN FLATS 1"/>
    <x v="0"/>
    <s v="MESAVERDE"/>
    <m/>
    <m/>
    <m/>
    <x v="0"/>
    <m/>
    <m/>
    <m/>
    <m/>
    <x v="2"/>
    <d v="1978-05-12T00:00:00"/>
    <n v="6.7"/>
    <x v="0"/>
    <n v="2027"/>
    <n v="240"/>
    <n v="6150"/>
    <n v="250"/>
    <x v="1"/>
    <n v="13363"/>
    <n v="671"/>
    <n v="0"/>
    <x v="1"/>
    <n v="0"/>
    <n v="22386"/>
    <x v="0"/>
    <s v="DEVON SFS OPERATING"/>
    <n v="101.1473"/>
    <n v="19.749600000000001"/>
    <n v="267.52499999999998"/>
    <n v="6.3949999999999996"/>
    <n v="394.81689999999998"/>
    <n v="376.97022999999996"/>
    <n v="10.997689999999999"/>
    <n v="0"/>
    <x v="1"/>
    <n v="0"/>
    <n v="387.96791999999994"/>
    <n v="8.74950538770034E-3"/>
    <n v="22701"/>
    <n v="6.9864927806241265E-3"/>
    <n v="0.25618786835112684"/>
    <n v="5.002217483598094E-2"/>
    <n v="0.69378995681289224"/>
    <n v="0.97165309441048642"/>
    <n v="2.834690558951369E-2"/>
    <n v="0"/>
    <x v="1"/>
    <n v="0"/>
    <x v="1"/>
    <n v="0"/>
    <n v="0.6"/>
    <x v="0"/>
    <n v="0"/>
    <x v="0"/>
    <x v="1"/>
    <m/>
    <x v="1"/>
    <x v="1"/>
    <x v="1"/>
    <n v="0"/>
    <x v="1"/>
    <x v="1"/>
    <x v="1"/>
    <x v="1"/>
    <x v="0"/>
    <x v="0"/>
    <x v="0"/>
    <x v="0"/>
    <x v="0"/>
    <x v="0"/>
    <x v="0"/>
    <x v="0"/>
    <x v="0"/>
    <m/>
    <x v="0"/>
    <x v="0"/>
    <x v="0"/>
    <x v="0"/>
    <x v="0"/>
    <m/>
    <n v="19780512"/>
    <x v="1"/>
    <m/>
    <m/>
    <m/>
    <m/>
  </r>
  <r>
    <x v="1"/>
    <s v="T15N R091W S36 fMESAVERDE/ALMOND"/>
    <n v="2349"/>
    <x v="0"/>
    <x v="2"/>
    <s v="WC"/>
    <s v="SW NW"/>
    <n v="36"/>
    <n v="15"/>
    <n v="91"/>
    <n v="41.229730000000004"/>
    <n v="-107.58893"/>
    <s v="4900721802"/>
    <s v="5-36"/>
    <x v="0"/>
    <s v="MESAVERDE/ALMOND"/>
    <m/>
    <m/>
    <n v="400"/>
    <x v="0"/>
    <n v="600"/>
    <n v="1000"/>
    <n v="1000"/>
    <n v="927"/>
    <x v="2"/>
    <d v="1899-12-31T00:00:00"/>
    <n v="8.1"/>
    <x v="1"/>
    <n v="80"/>
    <n v="0"/>
    <n v="151"/>
    <n v="0"/>
    <x v="1"/>
    <n v="394"/>
    <n v="0"/>
    <n v="0"/>
    <x v="1"/>
    <n v="1"/>
    <n v="641"/>
    <x v="0"/>
    <s v="PETROLEUM DEVELOPMENT CORPORATION"/>
    <n v="3.992"/>
    <n v="0"/>
    <n v="6.5684999999999993"/>
    <n v="0"/>
    <n v="10.560499999999999"/>
    <n v="11.114739999999999"/>
    <n v="0"/>
    <n v="0"/>
    <x v="1"/>
    <n v="2.0820000000000002E-2"/>
    <n v="11.13556"/>
    <n v="-2.6505273307688152E-2"/>
    <n v="626"/>
    <n v="-1.1838989739542225E-2"/>
    <n v="0.37801240471568581"/>
    <n v="0"/>
    <n v="0.62198759528431413"/>
    <n v="0.99813031405694908"/>
    <n v="0"/>
    <n v="1.8696859430509109E-3"/>
    <x v="1"/>
    <n v="15"/>
    <x v="1"/>
    <n v="0"/>
    <n v="0"/>
    <x v="1"/>
    <n v="0"/>
    <x v="1"/>
    <x v="1"/>
    <n v="0"/>
    <x v="1"/>
    <x v="1"/>
    <x v="1"/>
    <n v="0"/>
    <x v="1"/>
    <x v="1"/>
    <x v="1"/>
    <x v="1"/>
    <x v="0"/>
    <x v="0"/>
    <x v="0"/>
    <x v="0"/>
    <x v="0"/>
    <x v="0"/>
    <x v="0"/>
    <x v="0"/>
    <x v="0"/>
    <m/>
    <x v="0"/>
    <x v="0"/>
    <x v="0"/>
    <x v="0"/>
    <x v="0"/>
    <m/>
    <n v="19000101"/>
    <x v="0"/>
    <s v="BJ SERVICES BRIGHTON CO"/>
    <s v="438"/>
    <s v="600-1000"/>
    <d v="1999-10-08T00:00:00"/>
  </r>
  <r>
    <x v="0"/>
    <s v="T15N R091W S23 fNUGGET"/>
    <n v="49008535"/>
    <x v="0"/>
    <x v="2"/>
    <s v="CHEROKEE CREEK"/>
    <m/>
    <s v="23"/>
    <n v="15"/>
    <n v="91"/>
    <n v="41.259399999999999"/>
    <n v="-107.60135"/>
    <s v="4900705062"/>
    <s v="UNIT NO. 32-23"/>
    <x v="0"/>
    <s v="NUGGET"/>
    <n v="428"/>
    <m/>
    <n v="26"/>
    <x v="0"/>
    <n v="8774"/>
    <n v="8800"/>
    <m/>
    <m/>
    <x v="0"/>
    <d v="1964-09-21T00:00:00"/>
    <n v="8.1"/>
    <x v="0"/>
    <n v="42"/>
    <n v="7"/>
    <n v="1725"/>
    <n v="63"/>
    <x v="0"/>
    <n v="510"/>
    <n v="1183"/>
    <m/>
    <x v="0"/>
    <n v="2210"/>
    <n v="5143"/>
    <x v="0"/>
    <m/>
    <n v="2.0958000000000001"/>
    <n v="0.57603000000000004"/>
    <n v="75.037499999999994"/>
    <n v="1.61154"/>
    <n v="79.320869999999999"/>
    <n v="14.3871"/>
    <n v="19.38937"/>
    <m/>
    <x v="0"/>
    <n v="46.012200000000007"/>
    <n v="79.78867000000001"/>
    <n v="-2.9401128304438005E-3"/>
    <n v="5737"/>
    <n v="5.4595588235294118E-2"/>
    <n v="2.6421797945483959E-2"/>
    <n v="7.2620232228920341E-3"/>
    <n v="0.96631617883162402"/>
    <n v="0.1803150748094936"/>
    <n v="0.24300906381820875"/>
    <n v="0.57667586137229765"/>
    <x v="0"/>
    <m/>
    <x v="0"/>
    <m/>
    <m/>
    <x v="0"/>
    <m/>
    <x v="0"/>
    <x v="0"/>
    <m/>
    <x v="0"/>
    <x v="0"/>
    <x v="0"/>
    <m/>
    <x v="0"/>
    <x v="0"/>
    <x v="0"/>
    <x v="0"/>
    <x v="0"/>
    <x v="0"/>
    <x v="0"/>
    <x v="0"/>
    <x v="0"/>
    <x v="0"/>
    <x v="0"/>
    <x v="0"/>
    <x v="0"/>
    <m/>
    <x v="0"/>
    <x v="0"/>
    <x v="0"/>
    <x v="0"/>
    <x v="0"/>
    <s v="DST NO. 7"/>
    <m/>
    <x v="0"/>
    <m/>
    <m/>
    <m/>
    <m/>
  </r>
  <r>
    <x v="0"/>
    <s v="T15N R091W S23 fMUDDY"/>
    <n v="49008530"/>
    <x v="0"/>
    <x v="2"/>
    <s v="CHEROKEE CREEK"/>
    <m/>
    <s v="23"/>
    <n v="15"/>
    <n v="91"/>
    <n v="41.259399999999999"/>
    <n v="-107.60135"/>
    <s v="4900705062"/>
    <s v="UNIT NO. 32-23"/>
    <x v="0"/>
    <s v="MUDDY"/>
    <n v="505"/>
    <n v="28"/>
    <n v="35"/>
    <x v="0"/>
    <n v="8226"/>
    <n v="8261"/>
    <m/>
    <m/>
    <x v="1"/>
    <d v="1969-01-21T00:00:00"/>
    <n v="7.7"/>
    <x v="0"/>
    <n v="311"/>
    <n v="50"/>
    <n v="9619"/>
    <n v="101"/>
    <x v="0"/>
    <n v="15200"/>
    <n v="610"/>
    <m/>
    <x v="0"/>
    <n v="96"/>
    <n v="25677"/>
    <x v="0"/>
    <m/>
    <n v="15.5189"/>
    <n v="4.1145000000000005"/>
    <n v="418.42649999999998"/>
    <n v="2.58358"/>
    <n v="440.64347999999995"/>
    <n v="428.79199999999997"/>
    <n v="9.9978999999999996"/>
    <m/>
    <x v="0"/>
    <n v="1.9987200000000001"/>
    <n v="440.78861999999998"/>
    <n v="-1.6466384648349685E-4"/>
    <n v="25984"/>
    <n v="5.9425872515050035E-3"/>
    <n v="3.5218721493394167E-2"/>
    <n v="9.3374807225106351E-3"/>
    <n v="0.95544379778409516"/>
    <n v="0.9727837347524988"/>
    <n v="2.2681846913379933E-2"/>
    <n v="4.5344183341212395E-3"/>
    <x v="0"/>
    <m/>
    <x v="0"/>
    <m/>
    <m/>
    <x v="0"/>
    <m/>
    <x v="0"/>
    <x v="0"/>
    <m/>
    <x v="0"/>
    <x v="0"/>
    <x v="0"/>
    <m/>
    <x v="0"/>
    <x v="0"/>
    <x v="0"/>
    <x v="0"/>
    <x v="0"/>
    <x v="0"/>
    <x v="0"/>
    <x v="0"/>
    <x v="0"/>
    <x v="0"/>
    <x v="0"/>
    <x v="0"/>
    <x v="0"/>
    <m/>
    <x v="0"/>
    <x v="0"/>
    <x v="0"/>
    <x v="0"/>
    <x v="0"/>
    <s v="PRODUCTION"/>
    <m/>
    <x v="0"/>
    <m/>
    <m/>
    <m/>
    <m/>
  </r>
  <r>
    <x v="0"/>
    <s v="T15N R091W S23 fFRONTIER"/>
    <n v="49008528"/>
    <x v="0"/>
    <x v="2"/>
    <s v="CHEROKEE CREEK"/>
    <m/>
    <s v="23"/>
    <n v="15"/>
    <n v="91"/>
    <n v="41.259399999999999"/>
    <n v="-107.60135"/>
    <s v="4900705062"/>
    <s v="UNIT NO. 32-23"/>
    <x v="0"/>
    <s v="FRONTIER"/>
    <m/>
    <n v="505"/>
    <n v="18"/>
    <x v="0"/>
    <n v="7703"/>
    <n v="7721"/>
    <m/>
    <m/>
    <x v="1"/>
    <d v="1971-10-01T00:00:00"/>
    <n v="6.9"/>
    <x v="0"/>
    <n v="1887"/>
    <n v="299"/>
    <n v="16174"/>
    <n v="90"/>
    <x v="0"/>
    <n v="29000"/>
    <n v="415"/>
    <m/>
    <x v="0"/>
    <n v="-1"/>
    <n v="47654"/>
    <x v="0"/>
    <m/>
    <n v="94.161299999999997"/>
    <n v="24.604710000000001"/>
    <n v="703.56899999999996"/>
    <n v="2.3022"/>
    <n v="824.63720999999998"/>
    <n v="818.09"/>
    <n v="6.8018499999999991"/>
    <m/>
    <x v="0"/>
    <n v="0"/>
    <n v="824.89184999999986"/>
    <n v="-1.5437133311242254E-4"/>
    <n v="47861"/>
    <n v="2.1671988692875464E-3"/>
    <n v="0.11418512147905623"/>
    <n v="2.9837011599318931E-2"/>
    <n v="0.85597786692162481"/>
    <n v="0.99175425239078319"/>
    <n v="8.2457476092168934E-3"/>
    <n v="0"/>
    <x v="0"/>
    <m/>
    <x v="0"/>
    <m/>
    <m/>
    <x v="0"/>
    <m/>
    <x v="0"/>
    <x v="0"/>
    <m/>
    <x v="0"/>
    <x v="0"/>
    <x v="0"/>
    <m/>
    <x v="0"/>
    <x v="0"/>
    <x v="0"/>
    <x v="0"/>
    <x v="0"/>
    <x v="0"/>
    <x v="0"/>
    <x v="0"/>
    <x v="0"/>
    <x v="0"/>
    <x v="0"/>
    <x v="0"/>
    <x v="0"/>
    <m/>
    <x v="0"/>
    <x v="0"/>
    <x v="0"/>
    <x v="0"/>
    <x v="0"/>
    <s v="PRODUCTION"/>
    <m/>
    <x v="0"/>
    <m/>
    <m/>
    <m/>
    <m/>
  </r>
  <r>
    <x v="0"/>
    <s v="T15N R091W S23 fCLOVERLY"/>
    <n v="49008529"/>
    <x v="0"/>
    <x v="2"/>
    <s v="CHEROKEE CREEK"/>
    <m/>
    <s v="23"/>
    <n v="15"/>
    <n v="91"/>
    <n v="41.259399999999999"/>
    <n v="-107.60135"/>
    <s v="4900705062"/>
    <s v="UNIT NO. 32-23"/>
    <x v="0"/>
    <s v="CLOVERLY"/>
    <n v="28"/>
    <n v="428"/>
    <n v="57"/>
    <x v="0"/>
    <n v="8289"/>
    <n v="8346"/>
    <m/>
    <m/>
    <x v="1"/>
    <d v="1969-01-21T00:00:00"/>
    <n v="7.6"/>
    <x v="0"/>
    <n v="281"/>
    <n v="54"/>
    <n v="9835"/>
    <n v="103"/>
    <x v="0"/>
    <n v="15400"/>
    <n v="756"/>
    <m/>
    <x v="0"/>
    <n v="107"/>
    <n v="26152"/>
    <x v="0"/>
    <m/>
    <n v="14.0219"/>
    <n v="4.4436600000000004"/>
    <n v="427.82249999999999"/>
    <n v="2.6347399999999999"/>
    <n v="448.9228"/>
    <n v="434.43399999999997"/>
    <n v="12.390839999999999"/>
    <m/>
    <x v="0"/>
    <n v="2.2277400000000003"/>
    <n v="449.05257999999998"/>
    <n v="-1.4452512049938659E-4"/>
    <n v="26533"/>
    <n v="7.2316598652367847E-3"/>
    <n v="3.1234546340707135E-2"/>
    <n v="9.8984947968782169E-3"/>
    <n v="0.95886695886241469"/>
    <n v="0.96744572762503667"/>
    <n v="2.7593294308653118E-2"/>
    <n v="4.9609780663101869E-3"/>
    <x v="0"/>
    <m/>
    <x v="0"/>
    <m/>
    <m/>
    <x v="0"/>
    <m/>
    <x v="0"/>
    <x v="0"/>
    <m/>
    <x v="0"/>
    <x v="0"/>
    <x v="0"/>
    <m/>
    <x v="0"/>
    <x v="0"/>
    <x v="0"/>
    <x v="0"/>
    <x v="0"/>
    <x v="0"/>
    <x v="0"/>
    <x v="0"/>
    <x v="0"/>
    <x v="0"/>
    <x v="0"/>
    <x v="0"/>
    <x v="0"/>
    <m/>
    <x v="0"/>
    <x v="0"/>
    <x v="0"/>
    <x v="0"/>
    <x v="0"/>
    <s v="PRODUCTION"/>
    <m/>
    <x v="0"/>
    <m/>
    <m/>
    <m/>
    <m/>
  </r>
  <r>
    <x v="1"/>
    <s v="T15N R091W S14 fSTEELE/NIOBRARA"/>
    <m/>
    <x v="0"/>
    <x v="2"/>
    <s v="CHEROKEE CREEK"/>
    <s v="SW NW"/>
    <n v="14"/>
    <n v="15"/>
    <n v="91"/>
    <n v="41.273921999999999"/>
    <n v="-107.606577"/>
    <s v="4900721481"/>
    <s v="1-5 WILD C"/>
    <x v="0"/>
    <s v="STEELE/NIOBRARA"/>
    <m/>
    <m/>
    <m/>
    <x v="0"/>
    <s v="4360"/>
    <m/>
    <m/>
    <m/>
    <x v="2"/>
    <d v="1996-04-23T00:00:00"/>
    <n v="8.1300000000000008"/>
    <x v="0"/>
    <n v="0"/>
    <n v="0"/>
    <n v="10762"/>
    <n v="59"/>
    <x v="1"/>
    <n v="14259"/>
    <n v="562"/>
    <n v="0"/>
    <x v="1"/>
    <n v="0"/>
    <n v="25642"/>
    <x v="0"/>
    <s v="MERIT ENERGY COMPANY"/>
    <n v="0"/>
    <n v="0"/>
    <n v="468.14699999999999"/>
    <n v="1.50922"/>
    <n v="469.65622000000002"/>
    <n v="402.24638999999996"/>
    <n v="9.2111799999999988"/>
    <n v="0"/>
    <x v="1"/>
    <n v="0"/>
    <n v="411.45756999999998"/>
    <n v="6.6051230454581861E-2"/>
    <n v="25642"/>
    <n v="0"/>
    <n v="0"/>
    <n v="0"/>
    <n v="1"/>
    <n v="0.97761329315195244"/>
    <n v="2.2386706848047538E-2"/>
    <n v="0"/>
    <x v="1"/>
    <n v="0"/>
    <x v="1"/>
    <n v="0"/>
    <n v="0"/>
    <x v="0"/>
    <n v="32053"/>
    <x v="0"/>
    <x v="1"/>
    <m/>
    <x v="1"/>
    <x v="1"/>
    <x v="1"/>
    <n v="0"/>
    <x v="1"/>
    <x v="1"/>
    <x v="1"/>
    <x v="1"/>
    <x v="0"/>
    <x v="0"/>
    <x v="0"/>
    <x v="0"/>
    <x v="0"/>
    <x v="0"/>
    <x v="0"/>
    <x v="0"/>
    <x v="0"/>
    <m/>
    <x v="0"/>
    <x v="0"/>
    <x v="0"/>
    <x v="0"/>
    <x v="0"/>
    <m/>
    <n v="19000101"/>
    <x v="1"/>
    <s v="BEUERMAN AND ASSOCIATES BUTTE MT ID No 96-974"/>
    <s v="4360"/>
    <s v="4360-6266"/>
    <d v="1996-05-21T00:00:00"/>
  </r>
  <r>
    <x v="1"/>
    <s v="T15N R091W S14 fMUDDY-CLOVERLY"/>
    <m/>
    <x v="0"/>
    <x v="2"/>
    <s v="CHEROKEE CREEK"/>
    <s v="SE SW"/>
    <n v="14"/>
    <n v="15"/>
    <n v="91"/>
    <n v="41.267060000000001"/>
    <n v="-107.60401400000001"/>
    <s v="4900721533"/>
    <s v="14-14 WILD"/>
    <x v="0"/>
    <s v="MUDDY-CLOVERLY"/>
    <m/>
    <m/>
    <m/>
    <x v="0"/>
    <s v="8198"/>
    <m/>
    <m/>
    <m/>
    <x v="2"/>
    <d v="1996-10-14T00:00:00"/>
    <n v="7.05"/>
    <x v="0"/>
    <n v="240"/>
    <n v="42"/>
    <n v="12291"/>
    <n v="82"/>
    <x v="1"/>
    <n v="18727"/>
    <n v="504"/>
    <n v="0"/>
    <x v="1"/>
    <n v="12"/>
    <n v="31898"/>
    <x v="0"/>
    <s v="MERIT ENERGY COMPANY"/>
    <n v="11.975999999999999"/>
    <n v="3.4561800000000003"/>
    <n v="534.6585"/>
    <n v="2.0975600000000001"/>
    <n v="552.18824000000006"/>
    <n v="528.28867000000002"/>
    <n v="8.2605599999999999"/>
    <n v="0"/>
    <x v="1"/>
    <n v="0.24984000000000001"/>
    <n v="536.79907000000003"/>
    <n v="1.4131633912244613E-2"/>
    <n v="31898"/>
    <n v="0"/>
    <n v="2.168825616423848E-2"/>
    <n v="6.2590612215863194E-3"/>
    <n v="0.97205268261417521"/>
    <n v="0.98414602320380329"/>
    <n v="1.5388551250656971E-2"/>
    <n v="4.6542554553978641E-4"/>
    <x v="1"/>
    <n v="18.73"/>
    <x v="1"/>
    <n v="0"/>
    <n v="0"/>
    <x v="0"/>
    <n v="39873"/>
    <x v="0"/>
    <x v="1"/>
    <m/>
    <x v="1"/>
    <x v="1"/>
    <x v="1"/>
    <n v="0.06"/>
    <x v="1"/>
    <x v="1"/>
    <x v="1"/>
    <x v="1"/>
    <x v="0"/>
    <x v="0"/>
    <x v="0"/>
    <x v="0"/>
    <x v="0"/>
    <x v="0"/>
    <x v="0"/>
    <x v="0"/>
    <x v="0"/>
    <n v="2.16"/>
    <x v="0"/>
    <x v="0"/>
    <x v="0"/>
    <x v="0"/>
    <x v="0"/>
    <m/>
    <n v="19000101"/>
    <x v="1"/>
    <s v="BEUERMAN AND ASSOCIATES BUTTE MT ID No 96-1254"/>
    <s v="8198"/>
    <s v="8198-8264"/>
    <d v="1996-10-17T00:00:00"/>
  </r>
  <r>
    <x v="1"/>
    <s v="T15N R091W S14 fCOW CREEK"/>
    <n v="2111"/>
    <x v="0"/>
    <x v="2"/>
    <s v="CHEROKEE CREEK"/>
    <s v="NW SE"/>
    <n v="14"/>
    <n v="15"/>
    <n v="91"/>
    <n v="41.270290000000003"/>
    <n v="-107.59784999999999"/>
    <s v="4900721532"/>
    <s v="10-14 WILD"/>
    <x v="0"/>
    <s v="MESAVERDE/HAYSTACK MTNS"/>
    <m/>
    <m/>
    <m/>
    <x v="0"/>
    <s v="3183"/>
    <m/>
    <m/>
    <m/>
    <x v="2"/>
    <d v="1899-12-31T00:00:00"/>
    <n v="9.6199999999999992"/>
    <x v="1"/>
    <n v="222"/>
    <n v="11"/>
    <n v="8283"/>
    <n v="0"/>
    <x v="1"/>
    <n v="11341"/>
    <n v="0"/>
    <n v="0"/>
    <x v="1"/>
    <n v="831"/>
    <n v="32282"/>
    <x v="0"/>
    <s v="MERIT ENERGY COMPANY"/>
    <n v="11.0778"/>
    <n v="0.90519000000000005"/>
    <n v="360.31049999999999"/>
    <n v="0"/>
    <n v="372.29348999999996"/>
    <n v="319.92960999999997"/>
    <n v="0"/>
    <n v="0"/>
    <x v="1"/>
    <n v="17.30142"/>
    <n v="337.23102999999998"/>
    <n v="4.9416840449714117E-2"/>
    <n v="20688"/>
    <n v="-0.21887861053426469"/>
    <n v="2.9755556563720739E-2"/>
    <n v="2.4313882039677893E-3"/>
    <n v="0.96781305523231154"/>
    <n v="0.94869564642375881"/>
    <n v="0"/>
    <n v="5.1304353576241198E-2"/>
    <x v="1"/>
    <n v="6"/>
    <x v="1"/>
    <n v="0"/>
    <n v="0"/>
    <x v="1"/>
    <n v="47474"/>
    <x v="1"/>
    <x v="1"/>
    <n v="0"/>
    <x v="1"/>
    <x v="2"/>
    <x v="1"/>
    <n v="0.02"/>
    <x v="2"/>
    <x v="20"/>
    <x v="6"/>
    <x v="5"/>
    <x v="0"/>
    <x v="0"/>
    <x v="0"/>
    <x v="10"/>
    <x v="0"/>
    <x v="0"/>
    <x v="0"/>
    <x v="9"/>
    <x v="0"/>
    <n v="0.23"/>
    <x v="0"/>
    <x v="0"/>
    <x v="0"/>
    <x v="0"/>
    <x v="0"/>
    <m/>
    <n v="19000101"/>
    <x v="4"/>
    <s v="BEUERMAN AND ASSOCIATES BUTTE MT ID No 96-1356"/>
    <s v="3183"/>
    <m/>
    <d v="1996-12-05T00:00:00"/>
  </r>
  <r>
    <x v="0"/>
    <s v="T15N R091W S14 fCODY/STEELE/BAXTER"/>
    <n v="49018351"/>
    <x v="0"/>
    <x v="2"/>
    <s v="CHEROKEE CREEK"/>
    <m/>
    <s v="14"/>
    <n v="15"/>
    <n v="91"/>
    <n v="41.269559999999998"/>
    <n v="-107.59832"/>
    <s v="4900705063"/>
    <s v="14-1"/>
    <x v="0"/>
    <s v="CODY/STEELE/BAXTER"/>
    <m/>
    <m/>
    <n v="368"/>
    <x v="0"/>
    <n v="2242"/>
    <n v="2610"/>
    <m/>
    <m/>
    <x v="5"/>
    <d v="1969-01-09T00:00:00"/>
    <n v="8.1999999999999993"/>
    <x v="2"/>
    <n v="13"/>
    <n v="18"/>
    <n v="1706"/>
    <n v="-3"/>
    <x v="0"/>
    <n v="1263"/>
    <n v="2480"/>
    <m/>
    <x v="0"/>
    <n v="2"/>
    <n v="4222"/>
    <x v="0"/>
    <m/>
    <n v="0.64870000000000005"/>
    <n v="1.48122"/>
    <n v="74.210999999999999"/>
    <n v="0"/>
    <n v="76.340919999999997"/>
    <n v="35.62923"/>
    <n v="40.647199999999998"/>
    <m/>
    <x v="0"/>
    <n v="4.1640000000000003E-2"/>
    <n v="76.318070000000006"/>
    <n v="1.4968001556928389E-4"/>
    <n v="5476"/>
    <n v="0.12930501134254485"/>
    <n v="8.4974087291586221E-3"/>
    <n v="1.9402700412832333E-2"/>
    <n v="0.97209989085800907"/>
    <n v="0.46685182159349675"/>
    <n v="0.53260256712466647"/>
    <n v="5.4561128183666066E-4"/>
    <x v="0"/>
    <m/>
    <x v="0"/>
    <m/>
    <m/>
    <x v="0"/>
    <m/>
    <x v="0"/>
    <x v="0"/>
    <m/>
    <x v="0"/>
    <x v="0"/>
    <x v="0"/>
    <m/>
    <x v="0"/>
    <x v="0"/>
    <x v="0"/>
    <x v="0"/>
    <x v="0"/>
    <x v="0"/>
    <x v="0"/>
    <x v="0"/>
    <x v="0"/>
    <x v="0"/>
    <x v="0"/>
    <x v="0"/>
    <x v="0"/>
    <m/>
    <x v="0"/>
    <x v="0"/>
    <x v="0"/>
    <x v="0"/>
    <x v="0"/>
    <s v="FLOWING"/>
    <m/>
    <x v="0"/>
    <m/>
    <m/>
    <m/>
    <m/>
  </r>
  <r>
    <x v="0"/>
    <s v="T15N R091W S11 fNUGGET"/>
    <n v="49004822"/>
    <x v="0"/>
    <x v="2"/>
    <s v=""/>
    <m/>
    <s v="11"/>
    <n v="15"/>
    <n v="91"/>
    <n v="41.28998"/>
    <n v="-107.60411999999999"/>
    <s v="4900705066"/>
    <s v="UNIT NO. 1"/>
    <x v="0"/>
    <s v="NUGGET"/>
    <n v="432"/>
    <m/>
    <n v="32"/>
    <x v="0"/>
    <n v="8773"/>
    <n v="8805"/>
    <m/>
    <m/>
    <x v="0"/>
    <m/>
    <m/>
    <x v="0"/>
    <n v="46"/>
    <n v="7"/>
    <n v="1130"/>
    <n v="-3"/>
    <x v="0"/>
    <n v="123"/>
    <n v="1175"/>
    <m/>
    <x v="0"/>
    <n v="1408"/>
    <n v="3292"/>
    <x v="0"/>
    <m/>
    <n v="2.2953999999999999"/>
    <n v="0.57603000000000004"/>
    <n v="49.155000000000001"/>
    <n v="0"/>
    <n v="52.026429999999991"/>
    <n v="3.46983"/>
    <n v="19.258249999999997"/>
    <m/>
    <x v="0"/>
    <n v="29.314560000000004"/>
    <n v="52.042640000000006"/>
    <n v="-1.557619377209305E-4"/>
    <n v="3883"/>
    <n v="8.2369337979094071E-2"/>
    <n v="4.4119882913357694E-2"/>
    <n v="1.1071872507877249E-2"/>
    <n v="0.94480824457876511"/>
    <n v="6.6672828280809726E-2"/>
    <n v="0.37004752256995405"/>
    <n v="0.56327964914923612"/>
    <x v="0"/>
    <m/>
    <x v="0"/>
    <m/>
    <m/>
    <x v="0"/>
    <m/>
    <x v="0"/>
    <x v="0"/>
    <m/>
    <x v="0"/>
    <x v="0"/>
    <x v="0"/>
    <m/>
    <x v="0"/>
    <x v="0"/>
    <x v="0"/>
    <x v="0"/>
    <x v="0"/>
    <x v="0"/>
    <x v="0"/>
    <x v="0"/>
    <x v="0"/>
    <x v="0"/>
    <x v="0"/>
    <x v="0"/>
    <x v="0"/>
    <m/>
    <x v="0"/>
    <x v="0"/>
    <x v="0"/>
    <x v="0"/>
    <x v="0"/>
    <s v="DST"/>
    <m/>
    <x v="0"/>
    <m/>
    <m/>
    <m/>
    <m/>
  </r>
  <r>
    <x v="0"/>
    <s v="T15N R091W S11 fCLOVERLY"/>
    <n v="49004821"/>
    <x v="0"/>
    <x v="2"/>
    <s v=""/>
    <m/>
    <s v="11"/>
    <n v="15"/>
    <n v="91"/>
    <n v="41.28998"/>
    <n v="-107.60411999999999"/>
    <s v="4900705066"/>
    <s v="UNIT NO. 1"/>
    <x v="0"/>
    <s v="CLOVERLY"/>
    <m/>
    <n v="432"/>
    <n v="50"/>
    <x v="0"/>
    <n v="8291"/>
    <n v="8341"/>
    <m/>
    <m/>
    <x v="0"/>
    <d v="1951-04-05T00:00:00"/>
    <m/>
    <x v="0"/>
    <n v="86"/>
    <n v="30"/>
    <n v="2766"/>
    <n v="-3"/>
    <x v="0"/>
    <n v="3558"/>
    <n v="1616"/>
    <m/>
    <x v="0"/>
    <n v="210"/>
    <n v="7445"/>
    <x v="0"/>
    <m/>
    <n v="4.2914000000000003"/>
    <n v="2.4687000000000001"/>
    <n v="120.321"/>
    <n v="0"/>
    <n v="127.08109999999999"/>
    <n v="100.37118"/>
    <n v="26.486239999999999"/>
    <m/>
    <x v="0"/>
    <n v="4.3722000000000003"/>
    <n v="131.22961999999998"/>
    <n v="-1.6060192933533658E-2"/>
    <n v="8260"/>
    <n v="5.1894301177968803E-2"/>
    <n v="3.3768986891048319E-2"/>
    <n v="1.9426177456757929E-2"/>
    <n v="0.94680483565219375"/>
    <n v="0.76485156323701931"/>
    <n v="0.20183126339922344"/>
    <n v="3.3317173363757363E-2"/>
    <x v="0"/>
    <m/>
    <x v="0"/>
    <m/>
    <m/>
    <x v="0"/>
    <m/>
    <x v="0"/>
    <x v="0"/>
    <m/>
    <x v="0"/>
    <x v="0"/>
    <x v="0"/>
    <m/>
    <x v="0"/>
    <x v="0"/>
    <x v="0"/>
    <x v="0"/>
    <x v="0"/>
    <x v="0"/>
    <x v="0"/>
    <x v="0"/>
    <x v="0"/>
    <x v="0"/>
    <x v="0"/>
    <x v="0"/>
    <x v="0"/>
    <m/>
    <x v="0"/>
    <x v="0"/>
    <x v="0"/>
    <x v="0"/>
    <x v="0"/>
    <s v="DST"/>
    <m/>
    <x v="0"/>
    <m/>
    <m/>
    <m/>
    <m/>
  </r>
  <r>
    <x v="0"/>
    <s v="T15N R091W S02 fFRONTIER"/>
    <n v="49008539"/>
    <x v="0"/>
    <x v="2"/>
    <s v="CHEROKEE CREEK"/>
    <m/>
    <s v="2"/>
    <n v="15"/>
    <n v="91"/>
    <n v="41.298459999999999"/>
    <n v="-107.60821"/>
    <s v="4900705069"/>
    <s v="UNIT NO. 13-2"/>
    <x v="0"/>
    <s v="FRONTIER"/>
    <m/>
    <m/>
    <n v="44"/>
    <x v="0"/>
    <n v="7862"/>
    <n v="7906"/>
    <m/>
    <m/>
    <x v="1"/>
    <d v="1965-10-20T00:00:00"/>
    <n v="7.1"/>
    <x v="0"/>
    <n v="4300"/>
    <n v="700"/>
    <n v="18462"/>
    <n v="225"/>
    <x v="0"/>
    <n v="38000"/>
    <n v="488"/>
    <m/>
    <x v="0"/>
    <n v="127"/>
    <n v="62063"/>
    <x v="0"/>
    <m/>
    <n v="214.57"/>
    <n v="57.603000000000002"/>
    <n v="803.09699999999998"/>
    <n v="5.7554999999999996"/>
    <n v="1081.0255"/>
    <n v="1071.98"/>
    <n v="7.9983199999999988"/>
    <m/>
    <x v="0"/>
    <n v="2.6441400000000002"/>
    <n v="1082.62246"/>
    <n v="-7.380868004054046E-4"/>
    <n v="62299"/>
    <n v="1.8976857882632959E-3"/>
    <n v="0.19848745473626664"/>
    <n v="5.3285514541516366E-2"/>
    <n v="0.74822703072221697"/>
    <n v="0.99016974024351945"/>
    <n v="7.3879124953679593E-3"/>
    <n v="2.4423472611126134E-3"/>
    <x v="0"/>
    <m/>
    <x v="0"/>
    <m/>
    <m/>
    <x v="0"/>
    <m/>
    <x v="0"/>
    <x v="0"/>
    <m/>
    <x v="0"/>
    <x v="0"/>
    <x v="0"/>
    <m/>
    <x v="0"/>
    <x v="0"/>
    <x v="0"/>
    <x v="0"/>
    <x v="0"/>
    <x v="0"/>
    <x v="0"/>
    <x v="0"/>
    <x v="0"/>
    <x v="0"/>
    <x v="0"/>
    <x v="0"/>
    <x v="0"/>
    <m/>
    <x v="0"/>
    <x v="0"/>
    <x v="0"/>
    <x v="0"/>
    <x v="0"/>
    <s v="PRODUCTION 10-19-65 (10:00 A.M.)"/>
    <m/>
    <x v="0"/>
    <m/>
    <m/>
    <m/>
    <m/>
  </r>
  <r>
    <x v="0"/>
    <s v="T14N R105W S07 fMESAVERDE/ERICSON"/>
    <n v="49009296"/>
    <x v="0"/>
    <x v="0"/>
    <m/>
    <m/>
    <s v="7"/>
    <s v=" 14"/>
    <s v=" 105"/>
    <n v="41.213549999999998"/>
    <n v="-109.28037"/>
    <s v="4903705201"/>
    <s v="NO. 1 UNIT"/>
    <x v="0"/>
    <s v="MESAVERDE/ERICSON"/>
    <n v="591"/>
    <n v="304"/>
    <n v="257"/>
    <x v="0"/>
    <n v="4895"/>
    <n v="5152"/>
    <n v="6750"/>
    <m/>
    <x v="0"/>
    <d v="1958-08-25T00:00:00"/>
    <n v="8.1999998092651367"/>
    <x v="2"/>
    <n v="14"/>
    <n v="3"/>
    <n v="706"/>
    <n v="-3"/>
    <x v="0"/>
    <n v="130"/>
    <n v="1220"/>
    <m/>
    <x v="0"/>
    <n v="383"/>
    <n v="1837"/>
    <x v="0"/>
    <m/>
    <n v="0.6986"/>
    <n v="0.24687000000000001"/>
    <n v="30.710999999999999"/>
    <n v="0"/>
    <n v="31.656469999999999"/>
    <n v="3.6673"/>
    <n v="19.995799999999999"/>
    <m/>
    <x v="0"/>
    <n v="7.9740600000000006"/>
    <n v="31.637160000000002"/>
    <n v="3.0508599364576297E-4"/>
    <n v="2450"/>
    <n v="0.14299043620247259"/>
    <n v="2.2068158578641271E-2"/>
    <n v="7.7984058235172782E-3"/>
    <n v="0.97013343559784149"/>
    <n v="0.11591748437596801"/>
    <n v="0.63203523957270491"/>
    <n v="0.25204727605132698"/>
    <x v="0"/>
    <m/>
    <x v="0"/>
    <m/>
    <m/>
    <x v="0"/>
    <m/>
    <x v="0"/>
    <x v="0"/>
    <m/>
    <x v="0"/>
    <x v="0"/>
    <x v="0"/>
    <m/>
    <x v="0"/>
    <x v="0"/>
    <x v="0"/>
    <x v="0"/>
    <x v="0"/>
    <x v="0"/>
    <x v="0"/>
    <x v="0"/>
    <x v="0"/>
    <x v="0"/>
    <x v="0"/>
    <x v="0"/>
    <x v="0"/>
    <m/>
    <x v="0"/>
    <x v="0"/>
    <x v="0"/>
    <x v="0"/>
    <x v="0"/>
    <s v="DST NO. 2"/>
    <m/>
    <x v="0"/>
    <m/>
    <m/>
    <m/>
    <m/>
  </r>
  <r>
    <x v="0"/>
    <s v="T14N R105W S07 fMESAVERDE/BLAIR"/>
    <n v="49009298"/>
    <x v="0"/>
    <x v="0"/>
    <m/>
    <m/>
    <s v="7"/>
    <s v=" 14"/>
    <s v=" 105"/>
    <n v="41.213549999999998"/>
    <n v="-109.28037"/>
    <s v="4903705201"/>
    <s v="NO. 1 UNIT"/>
    <x v="0"/>
    <s v="MESAVERDE/BLAIR"/>
    <n v="304"/>
    <m/>
    <n v="26"/>
    <x v="0"/>
    <n v="5456"/>
    <n v="5482"/>
    <n v="6750"/>
    <m/>
    <x v="0"/>
    <m/>
    <n v="6.9000000953674316"/>
    <x v="2"/>
    <n v="1112"/>
    <n v="490"/>
    <n v="35705"/>
    <n v="-3"/>
    <x v="0"/>
    <n v="52700"/>
    <n v="805"/>
    <m/>
    <x v="0"/>
    <n v="7193"/>
    <n v="97596"/>
    <x v="0"/>
    <m/>
    <n v="55.488799999999998"/>
    <n v="40.322099999999999"/>
    <n v="1553.1674999999998"/>
    <n v="0"/>
    <n v="1648.9783999999997"/>
    <n v="1486.6669999999999"/>
    <n v="13.193949999999999"/>
    <m/>
    <x v="0"/>
    <n v="149.75826000000001"/>
    <n v="1649.6192100000001"/>
    <n v="-1.9426740565677204E-4"/>
    <n v="97999"/>
    <n v="2.0603798665610063E-3"/>
    <n v="3.3650410460197663E-2"/>
    <n v="2.4452776337155178E-2"/>
    <n v="0.94189681320264718"/>
    <n v="0.90121828782534597"/>
    <n v="7.9981791676637902E-3"/>
    <n v="9.0783533006990144E-2"/>
    <x v="0"/>
    <m/>
    <x v="0"/>
    <m/>
    <m/>
    <x v="0"/>
    <m/>
    <x v="0"/>
    <x v="0"/>
    <m/>
    <x v="0"/>
    <x v="0"/>
    <x v="0"/>
    <m/>
    <x v="0"/>
    <x v="0"/>
    <x v="0"/>
    <x v="0"/>
    <x v="0"/>
    <x v="0"/>
    <x v="0"/>
    <x v="0"/>
    <x v="0"/>
    <x v="0"/>
    <x v="0"/>
    <x v="0"/>
    <x v="0"/>
    <m/>
    <x v="0"/>
    <x v="0"/>
    <x v="0"/>
    <x v="0"/>
    <x v="0"/>
    <s v="DST NO. 4"/>
    <m/>
    <x v="0"/>
    <m/>
    <m/>
    <m/>
    <m/>
  </r>
  <r>
    <x v="0"/>
    <s v="T14N R105W S07 fMESAVERDE/ALMOND"/>
    <n v="49009295"/>
    <x v="0"/>
    <x v="0"/>
    <m/>
    <m/>
    <s v="7"/>
    <s v=" 14"/>
    <s v=" 105"/>
    <n v="41.213549999999998"/>
    <n v="-109.28037"/>
    <s v="4903705201"/>
    <s v="NO. 1 UNIT"/>
    <x v="0"/>
    <s v="MESAVERDE/ALMOND"/>
    <m/>
    <n v="591"/>
    <n v="59"/>
    <x v="0"/>
    <n v="4245"/>
    <n v="4304"/>
    <n v="6750"/>
    <m/>
    <x v="0"/>
    <d v="1958-08-25T00:00:00"/>
    <n v="8.5"/>
    <x v="2"/>
    <n v="20"/>
    <n v="3"/>
    <n v="744"/>
    <n v="-3"/>
    <x v="0"/>
    <n v="160"/>
    <n v="1049"/>
    <m/>
    <x v="0"/>
    <n v="514"/>
    <n v="1994"/>
    <x v="0"/>
    <m/>
    <n v="0.998"/>
    <n v="0.24687000000000001"/>
    <n v="32.363999999999997"/>
    <n v="0"/>
    <n v="33.608869999999996"/>
    <n v="4.5136000000000003"/>
    <n v="17.193109999999997"/>
    <m/>
    <x v="0"/>
    <n v="10.70148"/>
    <n v="32.408189999999998"/>
    <n v="1.8187420039607924E-2"/>
    <n v="2484"/>
    <n v="0.1094238499330058"/>
    <n v="2.9694541946813448E-2"/>
    <n v="7.345382335079996E-3"/>
    <n v="0.9629600757181066"/>
    <n v="0.13927343674546466"/>
    <n v="0.5305174401902728"/>
    <n v="0.33020912306426248"/>
    <x v="0"/>
    <m/>
    <x v="0"/>
    <m/>
    <m/>
    <x v="0"/>
    <m/>
    <x v="0"/>
    <x v="0"/>
    <m/>
    <x v="0"/>
    <x v="0"/>
    <x v="0"/>
    <m/>
    <x v="0"/>
    <x v="0"/>
    <x v="0"/>
    <x v="0"/>
    <x v="0"/>
    <x v="0"/>
    <x v="0"/>
    <x v="0"/>
    <x v="0"/>
    <x v="0"/>
    <x v="0"/>
    <x v="0"/>
    <x v="0"/>
    <m/>
    <x v="0"/>
    <x v="0"/>
    <x v="0"/>
    <x v="0"/>
    <x v="0"/>
    <s v="DST NO. 1"/>
    <m/>
    <x v="0"/>
    <m/>
    <m/>
    <m/>
    <m/>
  </r>
  <r>
    <x v="0"/>
    <s v="T14N R103W S11 fSUNDANCE"/>
    <n v="49017491"/>
    <x v="0"/>
    <x v="0"/>
    <s v="SALT WELLS"/>
    <m/>
    <s v="11"/>
    <s v=" 14"/>
    <s v=" 103"/>
    <n v="41.210160000000002"/>
    <n v="-108.98377000000001"/>
    <s v="4903705196"/>
    <s v="UNIT NO. 1"/>
    <x v="0"/>
    <s v="SUNDANCE"/>
    <n v="709"/>
    <n v="157"/>
    <n v="28"/>
    <x v="0"/>
    <n v="6995"/>
    <n v="7023"/>
    <m/>
    <m/>
    <x v="0"/>
    <d v="1949-11-19T00:00:00"/>
    <n v="8.1000003814697266"/>
    <x v="2"/>
    <n v="23"/>
    <n v="28"/>
    <n v="4995"/>
    <n v="-3"/>
    <x v="0"/>
    <n v="4800"/>
    <n v="4340"/>
    <m/>
    <x v="0"/>
    <n v="417"/>
    <n v="12566"/>
    <x v="0"/>
    <m/>
    <n v="1.1476999999999999"/>
    <n v="2.3041200000000002"/>
    <n v="217.2825"/>
    <n v="0"/>
    <n v="220.73432"/>
    <n v="135.40799999999999"/>
    <n v="71.132599999999996"/>
    <m/>
    <x v="0"/>
    <n v="8.6819400000000009"/>
    <n v="215.22253999999998"/>
    <n v="1.2642948203636515E-2"/>
    <n v="14597"/>
    <n v="7.4770827964510553E-2"/>
    <n v="5.1994633186176033E-3"/>
    <n v="1.0438431142017247E-2"/>
    <n v="0.98436210553936521"/>
    <n v="0.62915343346472907"/>
    <n v="0.33050720431047792"/>
    <n v="4.0339362224793007E-2"/>
    <x v="0"/>
    <m/>
    <x v="0"/>
    <m/>
    <m/>
    <x v="0"/>
    <m/>
    <x v="0"/>
    <x v="0"/>
    <m/>
    <x v="0"/>
    <x v="0"/>
    <x v="0"/>
    <m/>
    <x v="0"/>
    <x v="0"/>
    <x v="0"/>
    <x v="0"/>
    <x v="0"/>
    <x v="0"/>
    <x v="0"/>
    <x v="0"/>
    <x v="0"/>
    <x v="0"/>
    <x v="0"/>
    <x v="0"/>
    <x v="0"/>
    <m/>
    <x v="0"/>
    <x v="0"/>
    <x v="0"/>
    <x v="0"/>
    <x v="0"/>
    <s v="DST NO. 8"/>
    <m/>
    <x v="0"/>
    <m/>
    <m/>
    <m/>
    <m/>
  </r>
  <r>
    <x v="0"/>
    <s v="T14N R103W S11 fNUGGET"/>
    <n v="49017490"/>
    <x v="0"/>
    <x v="0"/>
    <s v="SALT WELLS"/>
    <m/>
    <s v="11"/>
    <s v=" 14"/>
    <s v=" 103"/>
    <n v="41.210160000000002"/>
    <n v="-108.98377000000001"/>
    <s v="4903705196"/>
    <s v="UNIT NO. 1"/>
    <x v="0"/>
    <s v="NUGGET"/>
    <n v="157"/>
    <m/>
    <n v="27"/>
    <x v="0"/>
    <n v="7180"/>
    <n v="7207"/>
    <m/>
    <m/>
    <x v="0"/>
    <d v="1949-11-19T00:00:00"/>
    <n v="7.5"/>
    <x v="2"/>
    <n v="69"/>
    <n v="20"/>
    <n v="3392"/>
    <n v="-3"/>
    <x v="0"/>
    <n v="3500"/>
    <n v="3250"/>
    <m/>
    <x v="0"/>
    <n v="34"/>
    <n v="8617"/>
    <x v="0"/>
    <m/>
    <n v="3.4430999999999998"/>
    <n v="1.6457999999999999"/>
    <n v="147.55199999999999"/>
    <n v="0"/>
    <n v="152.64089999999999"/>
    <n v="98.734999999999999"/>
    <n v="53.267499999999998"/>
    <m/>
    <x v="0"/>
    <n v="0.70788000000000006"/>
    <n v="152.71037999999999"/>
    <n v="-2.2754121089650799E-4"/>
    <n v="10259"/>
    <n v="8.6988768806950625E-2"/>
    <n v="2.2556863854969408E-2"/>
    <n v="1.0782169130292079E-2"/>
    <n v="0.96666096701473858"/>
    <n v="0.64655067979007064"/>
    <n v="0.34881387892558446"/>
    <n v="4.6354412843449154E-3"/>
    <x v="0"/>
    <m/>
    <x v="0"/>
    <m/>
    <m/>
    <x v="0"/>
    <m/>
    <x v="0"/>
    <x v="0"/>
    <m/>
    <x v="0"/>
    <x v="0"/>
    <x v="0"/>
    <m/>
    <x v="0"/>
    <x v="0"/>
    <x v="0"/>
    <x v="0"/>
    <x v="0"/>
    <x v="0"/>
    <x v="0"/>
    <x v="0"/>
    <x v="0"/>
    <x v="0"/>
    <x v="0"/>
    <x v="0"/>
    <x v="0"/>
    <m/>
    <x v="0"/>
    <x v="0"/>
    <x v="0"/>
    <x v="0"/>
    <x v="0"/>
    <s v="DST NO. 9"/>
    <m/>
    <x v="0"/>
    <m/>
    <m/>
    <m/>
    <m/>
  </r>
  <r>
    <x v="0"/>
    <s v="T14N R103W S11 fFRONTIER"/>
    <n v="49004818"/>
    <x v="0"/>
    <x v="0"/>
    <s v="SALT WELLS"/>
    <m/>
    <s v="11"/>
    <s v=" 14"/>
    <s v=" 103"/>
    <n v="41.210160000000002"/>
    <n v="-108.98377000000001"/>
    <s v="4903705196"/>
    <s v="UNIT NO. 1"/>
    <x v="0"/>
    <s v="FRONTIER"/>
    <m/>
    <n v="426"/>
    <n v="26"/>
    <x v="0"/>
    <n v="5810"/>
    <n v="5836"/>
    <m/>
    <m/>
    <x v="1"/>
    <m/>
    <n v="7.3000001907348633"/>
    <x v="0"/>
    <n v="68"/>
    <n v="16"/>
    <n v="1455"/>
    <n v="-3"/>
    <x v="0"/>
    <n v="2220"/>
    <n v="330"/>
    <m/>
    <x v="0"/>
    <n v="-3"/>
    <n v="3921"/>
    <x v="0"/>
    <m/>
    <n v="3.3932000000000002"/>
    <n v="1.31664"/>
    <n v="63.292499999999997"/>
    <n v="0"/>
    <n v="68.002340000000004"/>
    <n v="62.626199999999997"/>
    <n v="5.4086999999999996"/>
    <m/>
    <x v="0"/>
    <n v="0"/>
    <n v="68.034899999999993"/>
    <n v="-2.3934622607742914E-4"/>
    <n v="4080"/>
    <n v="1.987251593550806E-2"/>
    <n v="4.9898282912029204E-2"/>
    <n v="1.9361686671370427E-2"/>
    <n v="0.93074003041660025"/>
    <n v="0.92050109576114614"/>
    <n v="7.949890423885389E-2"/>
    <n v="0"/>
    <x v="0"/>
    <m/>
    <x v="0"/>
    <m/>
    <m/>
    <x v="0"/>
    <m/>
    <x v="0"/>
    <x v="0"/>
    <m/>
    <x v="0"/>
    <x v="0"/>
    <x v="0"/>
    <m/>
    <x v="0"/>
    <x v="0"/>
    <x v="0"/>
    <x v="0"/>
    <x v="0"/>
    <x v="0"/>
    <x v="0"/>
    <x v="0"/>
    <x v="0"/>
    <x v="0"/>
    <x v="0"/>
    <x v="0"/>
    <x v="0"/>
    <m/>
    <x v="0"/>
    <x v="0"/>
    <x v="0"/>
    <x v="0"/>
    <x v="0"/>
    <s v="PRODUCTION"/>
    <m/>
    <x v="0"/>
    <m/>
    <m/>
    <m/>
    <m/>
  </r>
  <r>
    <x v="0"/>
    <s v="T14N R103W S11 fCLOVERLY"/>
    <n v="49017488"/>
    <x v="0"/>
    <x v="0"/>
    <s v="SALT WELLS"/>
    <m/>
    <s v="11"/>
    <s v=" 14"/>
    <s v=" 103"/>
    <n v="41.210160000000002"/>
    <n v="-108.98377000000001"/>
    <s v="4903705196"/>
    <s v="UNIT NO. 1"/>
    <x v="0"/>
    <s v="CLOVERLY"/>
    <n v="426"/>
    <n v="709"/>
    <n v="24"/>
    <x v="3"/>
    <n v="6262"/>
    <n v="6286"/>
    <m/>
    <m/>
    <x v="1"/>
    <d v="1964-05-25T00:00:00"/>
    <n v="7.5999999046325684"/>
    <x v="0"/>
    <n v="416"/>
    <n v="87"/>
    <n v="8122"/>
    <n v="20"/>
    <x v="0"/>
    <n v="13100"/>
    <n v="732"/>
    <m/>
    <x v="0"/>
    <n v="28"/>
    <n v="22135"/>
    <x v="0"/>
    <m/>
    <n v="20.758400000000002"/>
    <n v="7.15923"/>
    <n v="353.30699999999996"/>
    <n v="0.51159999999999994"/>
    <n v="381.73622999999992"/>
    <n v="369.55099999999999"/>
    <n v="11.997479999999999"/>
    <m/>
    <x v="0"/>
    <n v="0.58296000000000003"/>
    <n v="382.13144"/>
    <n v="-5.173801896866207E-4"/>
    <n v="22502"/>
    <n v="8.2218787104868154E-3"/>
    <n v="5.4378909751374674E-2"/>
    <n v="1.8754389647532281E-2"/>
    <n v="0.92686670060109311"/>
    <n v="0.96707823883844779"/>
    <n v="3.1396212779560874E-2"/>
    <n v="1.5255483819912857E-3"/>
    <x v="0"/>
    <m/>
    <x v="0"/>
    <m/>
    <m/>
    <x v="0"/>
    <m/>
    <x v="0"/>
    <x v="0"/>
    <m/>
    <x v="0"/>
    <x v="0"/>
    <x v="0"/>
    <m/>
    <x v="0"/>
    <x v="0"/>
    <x v="0"/>
    <x v="0"/>
    <x v="0"/>
    <x v="0"/>
    <x v="0"/>
    <x v="0"/>
    <x v="0"/>
    <x v="0"/>
    <x v="0"/>
    <x v="0"/>
    <x v="0"/>
    <m/>
    <x v="0"/>
    <x v="0"/>
    <x v="0"/>
    <x v="0"/>
    <x v="0"/>
    <s v="PRODUCTION"/>
    <m/>
    <x v="0"/>
    <m/>
    <m/>
    <m/>
    <m/>
  </r>
  <r>
    <x v="0"/>
    <s v="T14N R101W S18 fWEBER"/>
    <n v="49124227"/>
    <x v="0"/>
    <x v="0"/>
    <s v="POTTER MOUNTAIN"/>
    <m/>
    <s v="18"/>
    <s v=" 14"/>
    <s v=" 101"/>
    <n v="41.198329999999999"/>
    <n v="-108.82764"/>
    <s v="4903720724"/>
    <s v="KENT RANCH II UNIT NO 2"/>
    <x v="19"/>
    <s v="WEBER"/>
    <m/>
    <m/>
    <m/>
    <x v="1"/>
    <n v="12800"/>
    <m/>
    <m/>
    <m/>
    <x v="0"/>
    <d v="1975-11-18T00:00:00"/>
    <n v="8.1000003814697266"/>
    <x v="0"/>
    <n v="283"/>
    <n v="40"/>
    <n v="37646"/>
    <n v="1600"/>
    <x v="0"/>
    <n v="50000"/>
    <n v="5514"/>
    <m/>
    <x v="0"/>
    <n v="9400"/>
    <n v="101685"/>
    <x v="0"/>
    <s v="CHEM LAB"/>
    <n v="14.121700000000001"/>
    <n v="3.2915999999999999"/>
    <n v="1637.6009999999999"/>
    <n v="40.927999999999997"/>
    <n v="1695.9422999999997"/>
    <n v="1410.5"/>
    <n v="90.374459999999985"/>
    <m/>
    <x v="0"/>
    <n v="195.70800000000003"/>
    <n v="1696.5824600000001"/>
    <n v="-1.8869722265501705E-4"/>
    <n v="104480"/>
    <n v="1.3557102320956516E-2"/>
    <n v="8.3267573431006492E-3"/>
    <n v="1.9408679174993161E-3"/>
    <n v="0.98973237473940023"/>
    <n v="0.83137721463889236"/>
    <n v="5.3268533732218341E-2"/>
    <n v="0.11535425162888931"/>
    <x v="0"/>
    <m/>
    <x v="0"/>
    <m/>
    <m/>
    <x v="0"/>
    <m/>
    <x v="0"/>
    <x v="0"/>
    <m/>
    <x v="0"/>
    <x v="0"/>
    <x v="0"/>
    <m/>
    <x v="0"/>
    <x v="0"/>
    <x v="0"/>
    <x v="0"/>
    <x v="0"/>
    <x v="0"/>
    <x v="0"/>
    <x v="0"/>
    <x v="0"/>
    <x v="0"/>
    <x v="0"/>
    <x v="0"/>
    <x v="0"/>
    <m/>
    <x v="0"/>
    <x v="0"/>
    <x v="0"/>
    <x v="0"/>
    <x v="0"/>
    <s v="DST NO 4 SAMPLE CHAMBER"/>
    <m/>
    <x v="0"/>
    <m/>
    <m/>
    <m/>
    <m/>
  </r>
  <r>
    <x v="0"/>
    <s v="T14N R101W S11 fFOX HILLS"/>
    <n v="49016170"/>
    <x v="0"/>
    <x v="0"/>
    <m/>
    <m/>
    <s v="11"/>
    <s v=" 14"/>
    <s v=" 101"/>
    <n v="41.202629999999999"/>
    <n v="-108.74248"/>
    <s v="4903705184"/>
    <s v="UNIT NO. 2"/>
    <x v="0"/>
    <s v="FOX HILLS"/>
    <n v="211"/>
    <m/>
    <n v="60"/>
    <x v="3"/>
    <n v="3180"/>
    <n v="3240"/>
    <n v="3550"/>
    <m/>
    <x v="0"/>
    <m/>
    <n v="7.8000001907348633"/>
    <x v="0"/>
    <n v="32"/>
    <n v="15"/>
    <n v="1153"/>
    <n v="-3"/>
    <x v="0"/>
    <n v="784"/>
    <n v="685"/>
    <m/>
    <x v="0"/>
    <n v="943"/>
    <n v="3612"/>
    <x v="0"/>
    <m/>
    <n v="1.5968"/>
    <n v="1.2343500000000001"/>
    <n v="50.155499999999996"/>
    <n v="0"/>
    <n v="52.986649999999997"/>
    <n v="22.11664"/>
    <n v="11.227149999999998"/>
    <m/>
    <x v="0"/>
    <n v="19.63326"/>
    <n v="52.977049999999998"/>
    <n v="9.0597062956455316E-5"/>
    <n v="3606"/>
    <n v="-8.3125519534497092E-4"/>
    <n v="3.0135892720147436E-2"/>
    <n v="2.3295490467882006E-2"/>
    <n v="0.94656861681197058"/>
    <n v="0.41747586926791885"/>
    <n v="0.21192478629897282"/>
    <n v="0.37059934443310832"/>
    <x v="0"/>
    <m/>
    <x v="0"/>
    <m/>
    <m/>
    <x v="0"/>
    <m/>
    <x v="0"/>
    <x v="0"/>
    <m/>
    <x v="0"/>
    <x v="0"/>
    <x v="0"/>
    <m/>
    <x v="0"/>
    <x v="0"/>
    <x v="0"/>
    <x v="0"/>
    <x v="0"/>
    <x v="0"/>
    <x v="0"/>
    <x v="0"/>
    <x v="0"/>
    <x v="0"/>
    <x v="0"/>
    <x v="0"/>
    <x v="0"/>
    <m/>
    <x v="0"/>
    <x v="0"/>
    <x v="0"/>
    <x v="0"/>
    <x v="0"/>
    <s v="DST TOP SPL."/>
    <m/>
    <x v="0"/>
    <m/>
    <m/>
    <m/>
    <m/>
  </r>
  <r>
    <x v="0"/>
    <s v="T14N R101W S11 fFOX HILLS"/>
    <n v="49008728"/>
    <x v="0"/>
    <x v="0"/>
    <m/>
    <m/>
    <s v="11"/>
    <s v=" 14"/>
    <s v=" 101"/>
    <n v="41.202629999999999"/>
    <n v="-108.74248"/>
    <s v="4903705184"/>
    <s v="UNIT NO. 2"/>
    <x v="0"/>
    <s v="FOX HILLS"/>
    <n v="211"/>
    <m/>
    <n v="60"/>
    <x v="3"/>
    <n v="3180"/>
    <n v="3240"/>
    <n v="3550"/>
    <m/>
    <x v="0"/>
    <d v="1964-01-16T00:00:00"/>
    <n v="8.3999996185302734"/>
    <x v="0"/>
    <n v="8"/>
    <n v="2"/>
    <n v="1422"/>
    <n v="7"/>
    <x v="0"/>
    <n v="1380"/>
    <n v="1379"/>
    <m/>
    <x v="0"/>
    <n v="-1"/>
    <n v="3535"/>
    <x v="0"/>
    <m/>
    <n v="0.3992"/>
    <n v="0.16458"/>
    <n v="61.856999999999992"/>
    <n v="0.17906"/>
    <n v="62.599839999999993"/>
    <n v="38.9298"/>
    <n v="22.601809999999997"/>
    <m/>
    <x v="0"/>
    <n v="0"/>
    <n v="61.531610000000001"/>
    <n v="8.6056353969924029E-3"/>
    <n v="4194"/>
    <n v="8.5263294087204039E-2"/>
    <n v="6.3770131041868483E-3"/>
    <n v="2.6290802021219227E-3"/>
    <n v="0.99099390669369125"/>
    <n v="0.63267969097509391"/>
    <n v="0.36732030902490603"/>
    <n v="0"/>
    <x v="0"/>
    <m/>
    <x v="0"/>
    <m/>
    <m/>
    <x v="0"/>
    <m/>
    <x v="0"/>
    <x v="0"/>
    <m/>
    <x v="0"/>
    <x v="0"/>
    <x v="0"/>
    <m/>
    <x v="0"/>
    <x v="0"/>
    <x v="0"/>
    <x v="0"/>
    <x v="0"/>
    <x v="0"/>
    <x v="0"/>
    <x v="0"/>
    <x v="0"/>
    <x v="0"/>
    <x v="0"/>
    <x v="0"/>
    <x v="0"/>
    <m/>
    <x v="0"/>
    <x v="0"/>
    <x v="0"/>
    <x v="0"/>
    <x v="0"/>
    <s v="DST NO. 3"/>
    <m/>
    <x v="0"/>
    <m/>
    <m/>
    <m/>
    <m/>
  </r>
  <r>
    <x v="0"/>
    <s v="T14N R101W S11 fFORT UNION"/>
    <n v="49016167"/>
    <x v="0"/>
    <x v="0"/>
    <m/>
    <m/>
    <s v="11"/>
    <s v=" 14"/>
    <s v=" 101"/>
    <n v="41.202629999999999"/>
    <n v="-108.74248"/>
    <s v="4903705184"/>
    <s v="UNIT NO. 2"/>
    <x v="0"/>
    <s v="FORT UNION"/>
    <n v="-30"/>
    <n v="211"/>
    <n v="30"/>
    <x v="5"/>
    <n v="2939"/>
    <n v="2969"/>
    <n v="3550"/>
    <m/>
    <x v="0"/>
    <m/>
    <n v="8.1999998092651367"/>
    <x v="0"/>
    <n v="40"/>
    <n v="12"/>
    <n v="1727"/>
    <n v="-3"/>
    <x v="0"/>
    <n v="1775"/>
    <n v="343"/>
    <m/>
    <x v="0"/>
    <n v="1053"/>
    <n v="4962"/>
    <x v="0"/>
    <m/>
    <n v="1.996"/>
    <n v="0.98748000000000002"/>
    <n v="75.124499999999998"/>
    <n v="0"/>
    <n v="78.107979999999998"/>
    <n v="50.072749999999999"/>
    <n v="5.6217699999999997"/>
    <m/>
    <x v="0"/>
    <n v="21.923460000000002"/>
    <n v="77.617980000000003"/>
    <n v="3.1465530859465878E-3"/>
    <n v="4944"/>
    <n v="-1.8170805572380376E-3"/>
    <n v="2.5554367172214671E-2"/>
    <n v="1.2642498244097466E-2"/>
    <n v="0.96180313458368782"/>
    <n v="0.64511792241952182"/>
    <n v="7.2428707884436047E-2"/>
    <n v="0.28245336969604207"/>
    <x v="0"/>
    <m/>
    <x v="0"/>
    <m/>
    <m/>
    <x v="0"/>
    <m/>
    <x v="0"/>
    <x v="0"/>
    <m/>
    <x v="0"/>
    <x v="0"/>
    <x v="0"/>
    <m/>
    <x v="0"/>
    <x v="0"/>
    <x v="0"/>
    <x v="0"/>
    <x v="0"/>
    <x v="0"/>
    <x v="0"/>
    <x v="0"/>
    <x v="0"/>
    <x v="0"/>
    <x v="0"/>
    <x v="0"/>
    <x v="0"/>
    <m/>
    <x v="0"/>
    <x v="0"/>
    <x v="0"/>
    <x v="0"/>
    <x v="0"/>
    <s v="DST TOP SPL."/>
    <m/>
    <x v="0"/>
    <m/>
    <m/>
    <m/>
    <m/>
  </r>
  <r>
    <x v="0"/>
    <s v="T14N R101W S11 fFORT UNION"/>
    <n v="49008727"/>
    <x v="0"/>
    <x v="0"/>
    <m/>
    <m/>
    <s v="11"/>
    <s v=" 14"/>
    <s v=" 101"/>
    <n v="41.202629999999999"/>
    <n v="-108.74248"/>
    <s v="4903705184"/>
    <s v="UNIT NO. 2"/>
    <x v="0"/>
    <s v="FORT UNION"/>
    <m/>
    <n v="211"/>
    <n v="39"/>
    <x v="8"/>
    <n v="2930"/>
    <n v="2969"/>
    <n v="3550"/>
    <m/>
    <x v="0"/>
    <d v="1964-01-16T00:00:00"/>
    <n v="7.8000001907348633"/>
    <x v="0"/>
    <n v="367"/>
    <n v="120"/>
    <n v="7402"/>
    <n v="86"/>
    <x v="0"/>
    <n v="11700"/>
    <n v="415"/>
    <m/>
    <x v="0"/>
    <n v="763"/>
    <n v="20645"/>
    <x v="0"/>
    <m/>
    <n v="18.313300000000002"/>
    <n v="9.8748000000000005"/>
    <n v="321.98699999999997"/>
    <n v="2.1998799999999998"/>
    <n v="352.37497999999999"/>
    <n v="330.05699999999996"/>
    <n v="6.8018499999999991"/>
    <m/>
    <x v="0"/>
    <n v="15.885660000000001"/>
    <n v="352.74450999999999"/>
    <n v="-5.2406720455280202E-4"/>
    <n v="20850"/>
    <n v="4.9403542595493431E-3"/>
    <n v="5.1971056514852454E-2"/>
    <n v="2.8023556042486332E-2"/>
    <n v="0.92000538744266114"/>
    <n v="0.93568288277541145"/>
    <n v="1.9282653045401044E-2"/>
    <n v="4.503446417918737E-2"/>
    <x v="0"/>
    <m/>
    <x v="0"/>
    <m/>
    <m/>
    <x v="0"/>
    <m/>
    <x v="0"/>
    <x v="0"/>
    <m/>
    <x v="0"/>
    <x v="0"/>
    <x v="0"/>
    <m/>
    <x v="0"/>
    <x v="0"/>
    <x v="0"/>
    <x v="0"/>
    <x v="0"/>
    <x v="0"/>
    <x v="0"/>
    <x v="0"/>
    <x v="0"/>
    <x v="0"/>
    <x v="0"/>
    <x v="0"/>
    <x v="0"/>
    <m/>
    <x v="0"/>
    <x v="0"/>
    <x v="0"/>
    <x v="0"/>
    <x v="0"/>
    <s v="DST NO. 2"/>
    <m/>
    <x v="0"/>
    <m/>
    <m/>
    <m/>
    <m/>
  </r>
  <r>
    <x v="0"/>
    <s v="T14N R101W S01 fFOX HILLS"/>
    <n v="49008730"/>
    <x v="0"/>
    <x v="0"/>
    <m/>
    <m/>
    <s v="1"/>
    <s v=" 14"/>
    <s v=" 101"/>
    <n v="41.227339999999998"/>
    <n v="-108.72855"/>
    <s v="4903705205"/>
    <s v="1 KENT RANCH UNIT"/>
    <x v="0"/>
    <s v="FOX HILLS"/>
    <n v="360"/>
    <m/>
    <n v="69"/>
    <x v="3"/>
    <n v="3500"/>
    <n v="3569"/>
    <n v="3698"/>
    <m/>
    <x v="0"/>
    <d v="1963-11-15T00:00:00"/>
    <n v="8.3999996185302734"/>
    <x v="0"/>
    <n v="68"/>
    <n v="58"/>
    <n v="9766"/>
    <n v="46"/>
    <x v="0"/>
    <n v="13200"/>
    <n v="1879"/>
    <m/>
    <x v="0"/>
    <n v="1150"/>
    <n v="25445"/>
    <x v="0"/>
    <m/>
    <n v="3.3932000000000002"/>
    <n v="4.7728200000000003"/>
    <n v="424.82099999999997"/>
    <n v="1.1766799999999999"/>
    <n v="434.16369999999995"/>
    <n v="372.37200000000001"/>
    <n v="30.796809999999997"/>
    <m/>
    <x v="0"/>
    <n v="23.943000000000001"/>
    <n v="427.11180999999999"/>
    <n v="8.1877284540459744E-3"/>
    <n v="26164"/>
    <n v="1.3931678583192855E-2"/>
    <n v="7.8154852651200479E-3"/>
    <n v="1.0993134617196235E-2"/>
    <n v="0.9811913801176837"/>
    <n v="0.87183728307582975"/>
    <n v="7.2104796165669116E-2"/>
    <n v="5.6057920758501155E-2"/>
    <x v="0"/>
    <m/>
    <x v="0"/>
    <m/>
    <m/>
    <x v="0"/>
    <m/>
    <x v="0"/>
    <x v="0"/>
    <m/>
    <x v="0"/>
    <x v="0"/>
    <x v="0"/>
    <m/>
    <x v="0"/>
    <x v="0"/>
    <x v="0"/>
    <x v="0"/>
    <x v="0"/>
    <x v="0"/>
    <x v="0"/>
    <x v="0"/>
    <x v="0"/>
    <x v="0"/>
    <x v="0"/>
    <x v="0"/>
    <x v="0"/>
    <m/>
    <x v="0"/>
    <x v="0"/>
    <x v="0"/>
    <x v="0"/>
    <x v="0"/>
    <s v="DST NO. 2"/>
    <m/>
    <x v="0"/>
    <m/>
    <m/>
    <m/>
    <m/>
  </r>
  <r>
    <x v="0"/>
    <s v="T14N R101W S01 fFORT UNION"/>
    <n v="49008731"/>
    <x v="0"/>
    <x v="0"/>
    <m/>
    <m/>
    <s v="1"/>
    <s v=" 14"/>
    <s v=" 101"/>
    <n v="41.227339999999998"/>
    <n v="-108.72855"/>
    <s v="4903705205"/>
    <s v="1 KENT RANCH UNIT"/>
    <x v="0"/>
    <s v="FORT UNION"/>
    <m/>
    <n v="360"/>
    <n v="62"/>
    <x v="3"/>
    <n v="3078"/>
    <n v="3140"/>
    <n v="3698"/>
    <m/>
    <x v="0"/>
    <d v="1963-11-15T00:00:00"/>
    <n v="8.3999996185302734"/>
    <x v="0"/>
    <n v="282"/>
    <n v="86"/>
    <n v="18011"/>
    <n v="92"/>
    <x v="0"/>
    <n v="27900"/>
    <n v="1037"/>
    <m/>
    <x v="0"/>
    <n v="120"/>
    <n v="47042"/>
    <x v="0"/>
    <m/>
    <n v="14.0718"/>
    <n v="7.0769400000000005"/>
    <n v="783.47849999999994"/>
    <n v="2.3533599999999999"/>
    <n v="806.98059999999987"/>
    <n v="787.05899999999997"/>
    <n v="16.996429999999997"/>
    <m/>
    <x v="0"/>
    <n v="2.4984000000000002"/>
    <n v="806.55382999999995"/>
    <n v="2.6449389121490242E-4"/>
    <n v="47525"/>
    <n v="5.1074899277760745E-3"/>
    <n v="1.743759391489709E-2"/>
    <n v="8.7696531986022983E-3"/>
    <n v="0.97379275288650069"/>
    <n v="0.97582947439478407"/>
    <n v="2.1072902226501111E-2"/>
    <n v="3.0976233787148471E-3"/>
    <x v="0"/>
    <m/>
    <x v="0"/>
    <m/>
    <m/>
    <x v="0"/>
    <m/>
    <x v="0"/>
    <x v="0"/>
    <m/>
    <x v="0"/>
    <x v="0"/>
    <x v="0"/>
    <m/>
    <x v="0"/>
    <x v="0"/>
    <x v="0"/>
    <x v="0"/>
    <x v="0"/>
    <x v="0"/>
    <x v="0"/>
    <x v="0"/>
    <x v="0"/>
    <x v="0"/>
    <x v="0"/>
    <x v="0"/>
    <x v="0"/>
    <m/>
    <x v="0"/>
    <x v="0"/>
    <x v="0"/>
    <x v="0"/>
    <x v="0"/>
    <s v="DST NO. 1"/>
    <m/>
    <x v="0"/>
    <m/>
    <m/>
    <m/>
    <m/>
  </r>
  <r>
    <x v="0"/>
    <s v="T14N R100W S35 fMESAVERDE/ERICSON"/>
    <n v="49007304"/>
    <x v="0"/>
    <x v="0"/>
    <s v="TRAIL"/>
    <m/>
    <s v="35"/>
    <s v=" 14"/>
    <s v=" 100"/>
    <n v="41.14311"/>
    <n v="-108.63796000000001"/>
    <s v="4903705163"/>
    <s v="UNIT NO. 9"/>
    <x v="0"/>
    <s v="MESAVERDE/ERICSON"/>
    <m/>
    <m/>
    <n v="78"/>
    <x v="0"/>
    <n v="7334"/>
    <n v="7412"/>
    <n v="7453"/>
    <m/>
    <x v="0"/>
    <d v="1962-11-15T00:00:00"/>
    <n v="7.9000000953674316"/>
    <x v="2"/>
    <n v="836"/>
    <n v="234"/>
    <n v="16066"/>
    <n v="-3"/>
    <x v="0"/>
    <n v="26000"/>
    <n v="1025"/>
    <m/>
    <x v="0"/>
    <n v="470"/>
    <n v="44111"/>
    <x v="0"/>
    <m/>
    <n v="41.7164"/>
    <n v="19.255860000000002"/>
    <n v="698.87099999999998"/>
    <n v="0"/>
    <n v="759.84325999999999"/>
    <n v="733.46"/>
    <n v="16.79975"/>
    <m/>
    <x v="0"/>
    <n v="9.785400000000001"/>
    <n v="760.04514999999992"/>
    <n v="-1.3283212022120416E-4"/>
    <n v="44625"/>
    <n v="5.7924630364226473E-3"/>
    <n v="5.4901322675415982E-2"/>
    <n v="2.5341884324933017E-2"/>
    <n v="0.91975679299965096"/>
    <n v="0.96502161746575188"/>
    <n v="2.2103621080931838E-2"/>
    <n v="1.2874761453316296E-2"/>
    <x v="0"/>
    <m/>
    <x v="0"/>
    <m/>
    <m/>
    <x v="0"/>
    <m/>
    <x v="0"/>
    <x v="0"/>
    <m/>
    <x v="0"/>
    <x v="0"/>
    <x v="0"/>
    <m/>
    <x v="0"/>
    <x v="0"/>
    <x v="0"/>
    <x v="0"/>
    <x v="0"/>
    <x v="0"/>
    <x v="0"/>
    <x v="0"/>
    <x v="0"/>
    <x v="0"/>
    <x v="0"/>
    <x v="0"/>
    <x v="0"/>
    <m/>
    <x v="0"/>
    <x v="0"/>
    <x v="0"/>
    <x v="0"/>
    <x v="0"/>
    <s v="DST 16"/>
    <m/>
    <x v="0"/>
    <m/>
    <m/>
    <m/>
    <m/>
  </r>
  <r>
    <x v="0"/>
    <s v="T14N R097W S36 fWASATCH"/>
    <n v="49009348"/>
    <x v="0"/>
    <x v="0"/>
    <s v="SHELL CREEK"/>
    <m/>
    <s v="36"/>
    <s v=" 14"/>
    <s v=" 97"/>
    <n v="41.148859999999999"/>
    <n v="-108.26322"/>
    <s v="4903705165"/>
    <s v="UNIT NO. 1"/>
    <x v="0"/>
    <s v="WASATCH"/>
    <m/>
    <m/>
    <n v="127"/>
    <x v="3"/>
    <n v="5040"/>
    <n v="5167"/>
    <n v="6497"/>
    <m/>
    <x v="0"/>
    <d v="1952-11-17T00:00:00"/>
    <n v="7.0999999046325684"/>
    <x v="2"/>
    <n v="2258"/>
    <n v="542"/>
    <n v="50000"/>
    <n v="-3"/>
    <x v="0"/>
    <n v="80500"/>
    <n v="285"/>
    <m/>
    <x v="0"/>
    <n v="2846"/>
    <n v="136323"/>
    <x v="0"/>
    <m/>
    <n v="112.6742"/>
    <n v="44.601179999999999"/>
    <n v="2175"/>
    <n v="0"/>
    <n v="2332.27538"/>
    <n v="2270.9050000000002"/>
    <n v="4.6711499999999999"/>
    <m/>
    <x v="0"/>
    <n v="59.253720000000008"/>
    <n v="2334.82987"/>
    <n v="-5.4733927416785529E-4"/>
    <n v="136425"/>
    <n v="3.7397157816005983E-4"/>
    <n v="4.8310847409451275E-2"/>
    <n v="1.9123462170234803E-2"/>
    <n v="0.9325656904203139"/>
    <n v="0.9726211871702668"/>
    <n v="2.0006382734858537E-3"/>
    <n v="2.5378174556247222E-2"/>
    <x v="0"/>
    <m/>
    <x v="0"/>
    <m/>
    <m/>
    <x v="0"/>
    <m/>
    <x v="0"/>
    <x v="0"/>
    <m/>
    <x v="0"/>
    <x v="0"/>
    <x v="0"/>
    <m/>
    <x v="0"/>
    <x v="0"/>
    <x v="0"/>
    <x v="0"/>
    <x v="0"/>
    <x v="0"/>
    <x v="0"/>
    <x v="0"/>
    <x v="0"/>
    <x v="0"/>
    <x v="0"/>
    <x v="0"/>
    <x v="0"/>
    <m/>
    <x v="0"/>
    <x v="0"/>
    <x v="0"/>
    <x v="0"/>
    <x v="0"/>
    <s v="DST #3"/>
    <m/>
    <x v="0"/>
    <m/>
    <m/>
    <m/>
    <m/>
  </r>
  <r>
    <x v="0"/>
    <s v="T14N R096W S28 fGREEN RIVER/TIPTON"/>
    <n v="49009346"/>
    <x v="0"/>
    <x v="0"/>
    <s v="SHELL CREEK"/>
    <m/>
    <s v="28"/>
    <s v=" 14"/>
    <s v=" 96"/>
    <n v="41.159300000000002"/>
    <n v="-108.20425"/>
    <s v="4903705169"/>
    <s v="42-28 UNIT"/>
    <x v="0"/>
    <s v="GREEN RIVER/TIPTON"/>
    <m/>
    <m/>
    <n v="58"/>
    <x v="0"/>
    <n v="4496"/>
    <n v="4554"/>
    <n v="5360"/>
    <m/>
    <x v="0"/>
    <d v="1953-06-21T00:00:00"/>
    <n v="8.1000003814697266"/>
    <x v="2"/>
    <n v="2015"/>
    <n v="717"/>
    <n v="37449"/>
    <n v="-3"/>
    <x v="0"/>
    <n v="60200"/>
    <n v="176"/>
    <m/>
    <x v="0"/>
    <n v="4230"/>
    <n v="104698"/>
    <x v="0"/>
    <m/>
    <n v="100.5485"/>
    <n v="59.001930000000002"/>
    <n v="1629.0314999999998"/>
    <n v="0"/>
    <n v="1788.5819299999998"/>
    <n v="1698.242"/>
    <n v="2.8846399999999996"/>
    <m/>
    <x v="0"/>
    <n v="88.068600000000004"/>
    <n v="1789.19524"/>
    <n v="-1.7142207880995093E-4"/>
    <n v="104781"/>
    <n v="3.9622110092181077E-4"/>
    <n v="5.6216882387937359E-2"/>
    <n v="3.2988105834212474E-2"/>
    <n v="0.91079501177785016"/>
    <n v="0.94916527946944462"/>
    <n v="1.6122555747465545E-3"/>
    <n v="4.9222464955808849E-2"/>
    <x v="0"/>
    <m/>
    <x v="0"/>
    <m/>
    <m/>
    <x v="0"/>
    <m/>
    <x v="0"/>
    <x v="0"/>
    <m/>
    <x v="0"/>
    <x v="0"/>
    <x v="0"/>
    <m/>
    <x v="0"/>
    <x v="0"/>
    <x v="0"/>
    <x v="0"/>
    <x v="0"/>
    <x v="0"/>
    <x v="0"/>
    <x v="0"/>
    <x v="0"/>
    <x v="0"/>
    <x v="0"/>
    <x v="0"/>
    <x v="0"/>
    <m/>
    <x v="0"/>
    <x v="0"/>
    <x v="0"/>
    <x v="0"/>
    <x v="0"/>
    <s v="DST #3"/>
    <m/>
    <x v="0"/>
    <m/>
    <m/>
    <m/>
    <m/>
  </r>
  <r>
    <x v="1"/>
    <s v="T14N R094W S17 fMESAVERDE/ALMOND"/>
    <m/>
    <x v="0"/>
    <x v="0"/>
    <s v="DRIPPING ROCK"/>
    <s v="SW NW"/>
    <n v="17"/>
    <n v="14"/>
    <n v="94"/>
    <n v="41.186563999999997"/>
    <n v="-108.01061199999999"/>
    <s v="4903722254"/>
    <s v="1 DRIPPING"/>
    <x v="0"/>
    <s v="MESAVERDE/ALMOND"/>
    <m/>
    <m/>
    <m/>
    <x v="0"/>
    <m/>
    <m/>
    <m/>
    <m/>
    <x v="2"/>
    <d v="1985-01-19T00:00:00"/>
    <n v="8"/>
    <x v="0"/>
    <n v="49"/>
    <n v="3"/>
    <n v="139"/>
    <n v="418"/>
    <x v="1"/>
    <n v="620"/>
    <n v="98"/>
    <n v="0"/>
    <x v="1"/>
    <n v="16"/>
    <n v="1293"/>
    <x v="0"/>
    <s v="QUESTAR EXPLORATION AND PRODUCTION"/>
    <n v="2.4451000000000001"/>
    <n v="0.24687000000000001"/>
    <n v="6.0465"/>
    <n v="10.69244"/>
    <n v="19.430909999999997"/>
    <n v="17.490199999999998"/>
    <n v="1.6062199999999998"/>
    <n v="0"/>
    <x v="1"/>
    <n v="0.33312000000000003"/>
    <n v="19.429539999999999"/>
    <n v="3.5254352432817242E-5"/>
    <n v="1343"/>
    <n v="1.8968133535660091E-2"/>
    <n v="0.12583558876038231"/>
    <n v="1.2705014844904333E-2"/>
    <n v="0.86145939639471347"/>
    <n v="0.90018600543296434"/>
    <n v="8.2668966944147923E-2"/>
    <n v="1.7145027622887627E-2"/>
    <x v="1"/>
    <n v="0"/>
    <x v="1"/>
    <n v="1208"/>
    <n v="5.0999999999999996"/>
    <x v="0"/>
    <n v="5"/>
    <x v="0"/>
    <x v="1"/>
    <m/>
    <x v="1"/>
    <x v="1"/>
    <x v="1"/>
    <n v="0"/>
    <x v="1"/>
    <x v="1"/>
    <x v="1"/>
    <x v="1"/>
    <x v="0"/>
    <x v="0"/>
    <x v="0"/>
    <x v="0"/>
    <x v="0"/>
    <x v="0"/>
    <x v="0"/>
    <x v="0"/>
    <x v="0"/>
    <m/>
    <x v="0"/>
    <x v="0"/>
    <x v="0"/>
    <x v="0"/>
    <x v="0"/>
    <m/>
    <n v="19850119"/>
    <x v="1"/>
    <m/>
    <m/>
    <m/>
    <m/>
  </r>
  <r>
    <x v="1"/>
    <s v="T14N R093W S17 fMESAVERDE/ALMOND"/>
    <n v="4162"/>
    <x v="0"/>
    <x v="2"/>
    <s v="LOOKOUT WASH"/>
    <s v="SE NE"/>
    <n v="17"/>
    <n v="14"/>
    <n v="93"/>
    <n v="41.188003000000002"/>
    <n v="-107.882113"/>
    <s v="4900722378"/>
    <s v="LOOKOUT WASH 20-17V"/>
    <x v="0"/>
    <s v="MESAVERDE/ALMOND"/>
    <m/>
    <m/>
    <m/>
    <x v="0"/>
    <s v="10742"/>
    <m/>
    <n v="11103"/>
    <m/>
    <x v="2"/>
    <d v="2003-11-26T00:00:00"/>
    <n v="6.8"/>
    <x v="1"/>
    <n v="15"/>
    <n v="2"/>
    <n v="1196"/>
    <m/>
    <x v="1"/>
    <n v="1450"/>
    <n v="700"/>
    <m/>
    <x v="0"/>
    <n v="23"/>
    <n v="3581"/>
    <x v="0"/>
    <s v="CABOT OIL AND GAS"/>
    <n v="0.74849999999999994"/>
    <n v="0.16458"/>
    <n v="52.025999999999996"/>
    <n v="0"/>
    <n v="52.939079999999997"/>
    <n v="40.904499999999999"/>
    <n v="11.472999999999999"/>
    <n v="0"/>
    <x v="1"/>
    <n v="0.47886000000000006"/>
    <n v="52.856359999999995"/>
    <n v="7.8188625143013645E-4"/>
    <n v="3386"/>
    <n v="-2.7989091431032009E-2"/>
    <n v="1.413889323350538E-2"/>
    <n v="3.1088564440485177E-3"/>
    <n v="0.98275225032244606"/>
    <n v="0.7738803807148279"/>
    <n v="0.2170599715909306"/>
    <n v="9.0596476942415276E-3"/>
    <x v="0"/>
    <n v="195"/>
    <x v="0"/>
    <m/>
    <n v="1.837"/>
    <x v="0"/>
    <m/>
    <x v="0"/>
    <x v="0"/>
    <m/>
    <x v="0"/>
    <x v="0"/>
    <x v="0"/>
    <m/>
    <x v="0"/>
    <x v="0"/>
    <x v="0"/>
    <x v="0"/>
    <x v="0"/>
    <x v="0"/>
    <x v="0"/>
    <x v="0"/>
    <x v="0"/>
    <x v="0"/>
    <x v="0"/>
    <x v="0"/>
    <x v="0"/>
    <m/>
    <x v="0"/>
    <x v="0"/>
    <x v="0"/>
    <x v="0"/>
    <x v="0"/>
    <m/>
    <n v="20031126"/>
    <x v="0"/>
    <s v="QUESTAR APPLIED TECHNOLOGY ROCK SPRINGS"/>
    <m/>
    <m/>
    <d v="2003-12-03T00:00:00"/>
  </r>
  <r>
    <x v="1"/>
    <s v="T14N R093W S16 fMESAVERDE/ALMOND"/>
    <n v="4750"/>
    <x v="0"/>
    <x v="2"/>
    <s v="LOOKOUT WASH"/>
    <s v="C SW"/>
    <n v="16"/>
    <n v="14"/>
    <n v="93"/>
    <n v="41.181479000000003"/>
    <n v="-107.873571"/>
    <s v="4900722915"/>
    <s v="40-16"/>
    <x v="0"/>
    <s v="MESAVERDE/ALMOND"/>
    <m/>
    <m/>
    <n v="527"/>
    <x v="0"/>
    <n v="10700"/>
    <n v="11227"/>
    <n v="11350"/>
    <n v="11302"/>
    <x v="2"/>
    <d v="2006-05-25T00:00:00"/>
    <n v="7.66"/>
    <x v="1"/>
    <n v="23"/>
    <n v="4"/>
    <n v="2599"/>
    <n v="0"/>
    <x v="1"/>
    <n v="2750"/>
    <n v="2200"/>
    <n v="0"/>
    <x v="1"/>
    <n v="0"/>
    <n v="7579"/>
    <x v="0"/>
    <s v="CABOT OIL &amp; GAS CORPORATION"/>
    <n v="1.1476999999999999"/>
    <n v="0.32916000000000001"/>
    <n v="113.05649999999999"/>
    <n v="0"/>
    <n v="114.53335999999999"/>
    <n v="77.577500000000001"/>
    <n v="36.058"/>
    <n v="0"/>
    <x v="1"/>
    <n v="0"/>
    <n v="113.63550000000001"/>
    <n v="3.9350680894841656E-3"/>
    <n v="7576"/>
    <n v="-1.9795447047179148E-4"/>
    <n v="1.0020661229182486E-2"/>
    <n v="2.8739224973405131E-3"/>
    <n v="0.98710541627347703"/>
    <n v="0.68268718842263199"/>
    <n v="0.31731281157736796"/>
    <n v="0"/>
    <x v="1"/>
    <n v="3"/>
    <x v="1"/>
    <n v="0"/>
    <n v="1.585"/>
    <x v="9"/>
    <n v="0"/>
    <x v="1"/>
    <x v="1"/>
    <n v="0"/>
    <x v="1"/>
    <x v="1"/>
    <x v="1"/>
    <n v="0"/>
    <x v="1"/>
    <x v="1"/>
    <x v="1"/>
    <x v="1"/>
    <x v="0"/>
    <x v="0"/>
    <x v="0"/>
    <x v="0"/>
    <x v="0"/>
    <x v="0"/>
    <x v="0"/>
    <x v="0"/>
    <x v="0"/>
    <m/>
    <x v="0"/>
    <x v="0"/>
    <x v="0"/>
    <x v="0"/>
    <x v="0"/>
    <m/>
    <n v="20060525"/>
    <x v="0"/>
    <s v="QUESTAR APPLIED TECHNOLOGY ROCK SPRINGS"/>
    <m/>
    <s v="10700-11227"/>
    <d v="2006-05-30T00:00:00"/>
  </r>
  <r>
    <x v="1"/>
    <s v="T14N R093W S13 fLEWIS"/>
    <m/>
    <x v="0"/>
    <x v="2"/>
    <s v="BLUE GAP"/>
    <m/>
    <n v="13"/>
    <n v="14"/>
    <n v="93"/>
    <n v="41.190249000000001"/>
    <n v="-107.80923199999999"/>
    <s v="4900720779"/>
    <s v="14-13 MARA"/>
    <x v="0"/>
    <s v="LEWIS"/>
    <m/>
    <m/>
    <m/>
    <x v="0"/>
    <m/>
    <m/>
    <m/>
    <m/>
    <x v="2"/>
    <d v="1982-06-25T00:00:00"/>
    <n v="7.6"/>
    <x v="0"/>
    <n v="199"/>
    <n v="25"/>
    <n v="4836"/>
    <n v="704"/>
    <x v="1"/>
    <n v="7700"/>
    <n v="1348"/>
    <n v="0"/>
    <x v="1"/>
    <n v="54"/>
    <n v="14181"/>
    <x v="0"/>
    <s v="DEVON SFS OPERATING"/>
    <n v="9.9300999999999995"/>
    <n v="2.0572500000000002"/>
    <n v="210.36599999999999"/>
    <n v="18.008319999999998"/>
    <n v="240.36166999999998"/>
    <n v="217.21699999999998"/>
    <n v="22.093719999999998"/>
    <n v="0"/>
    <x v="1"/>
    <n v="1.1242800000000002"/>
    <n v="240.435"/>
    <n v="-1.5251769526606449E-4"/>
    <n v="14866"/>
    <n v="2.3582469790339795E-2"/>
    <n v="4.1313159456746996E-2"/>
    <n v="8.5589769783177179E-3"/>
    <n v="0.95012786356493528"/>
    <n v="0.90343336036766697"/>
    <n v="9.1890614927111272E-2"/>
    <n v="4.6760247052217863E-3"/>
    <x v="1"/>
    <n v="0"/>
    <x v="1"/>
    <n v="13783"/>
    <n v="0.5"/>
    <x v="0"/>
    <n v="0.5"/>
    <x v="0"/>
    <x v="1"/>
    <m/>
    <x v="1"/>
    <x v="1"/>
    <x v="1"/>
    <n v="0"/>
    <x v="1"/>
    <x v="1"/>
    <x v="1"/>
    <x v="1"/>
    <x v="0"/>
    <x v="0"/>
    <x v="0"/>
    <x v="0"/>
    <x v="0"/>
    <x v="0"/>
    <x v="0"/>
    <x v="0"/>
    <x v="0"/>
    <m/>
    <x v="0"/>
    <x v="0"/>
    <x v="0"/>
    <x v="0"/>
    <x v="0"/>
    <m/>
    <n v="19820625"/>
    <x v="1"/>
    <m/>
    <m/>
    <m/>
    <m/>
  </r>
  <r>
    <x v="1"/>
    <s v="T14N R093W S12 fMESAVERDE"/>
    <m/>
    <x v="0"/>
    <x v="2"/>
    <s v="BLUE GAP"/>
    <s v="SW NE"/>
    <n v="12"/>
    <n v="14"/>
    <n v="93"/>
    <n v="41.201402000000002"/>
    <n v="-107.80900099999999"/>
    <s v="4900720319"/>
    <s v="9 BLUE GAP"/>
    <x v="0"/>
    <s v="MESAVERDE"/>
    <m/>
    <m/>
    <m/>
    <x v="0"/>
    <m/>
    <m/>
    <m/>
    <m/>
    <x v="2"/>
    <d v="1978-06-12T00:00:00"/>
    <n v="7.1"/>
    <x v="0"/>
    <n v="95"/>
    <n v="31"/>
    <n v="3560"/>
    <n v="170"/>
    <x v="1"/>
    <n v="4741"/>
    <n v="1845"/>
    <n v="0"/>
    <x v="1"/>
    <n v="0"/>
    <n v="9507"/>
    <x v="0"/>
    <s v="DEVON SFS OPERATING"/>
    <n v="4.7404999999999999"/>
    <n v="2.5509900000000001"/>
    <n v="154.86000000000001"/>
    <n v="4.3485999999999994"/>
    <n v="166.50009"/>
    <n v="133.74360999999999"/>
    <n v="30.239549999999998"/>
    <n v="0"/>
    <x v="1"/>
    <n v="0"/>
    <n v="163.98316"/>
    <n v="7.6159079166644664E-3"/>
    <n v="10442"/>
    <n v="4.6869517269036043E-2"/>
    <n v="2.8471456081495213E-2"/>
    <n v="1.5321252979502894E-2"/>
    <n v="0.95620729093900181"/>
    <n v="0.81559356460748766"/>
    <n v="0.18440643539251225"/>
    <n v="0"/>
    <x v="1"/>
    <n v="0"/>
    <x v="1"/>
    <n v="0"/>
    <n v="1"/>
    <x v="0"/>
    <n v="0"/>
    <x v="0"/>
    <x v="1"/>
    <m/>
    <x v="1"/>
    <x v="1"/>
    <x v="1"/>
    <n v="0"/>
    <x v="1"/>
    <x v="1"/>
    <x v="1"/>
    <x v="1"/>
    <x v="0"/>
    <x v="0"/>
    <x v="0"/>
    <x v="0"/>
    <x v="0"/>
    <x v="0"/>
    <x v="0"/>
    <x v="0"/>
    <x v="0"/>
    <m/>
    <x v="0"/>
    <x v="0"/>
    <x v="0"/>
    <x v="0"/>
    <x v="0"/>
    <s v="MESA VERDE"/>
    <n v="19780612"/>
    <x v="1"/>
    <m/>
    <m/>
    <m/>
    <m/>
  </r>
  <r>
    <x v="1"/>
    <s v="T14N R093W S08 fLEWIS"/>
    <n v="4161"/>
    <x v="0"/>
    <x v="2"/>
    <s v="LOOKOUT WASH"/>
    <s v="SW SE"/>
    <n v="8"/>
    <n v="14"/>
    <n v="93"/>
    <n v="41.195743999999998"/>
    <n v="-107.884266"/>
    <s v="4900722556"/>
    <s v="LOOKOUT WASH 40-8L"/>
    <x v="0"/>
    <s v="LEWIS"/>
    <m/>
    <m/>
    <s v=""/>
    <x v="0"/>
    <m/>
    <m/>
    <n v="9852"/>
    <m/>
    <x v="2"/>
    <d v="2004-03-03T00:00:00"/>
    <n v="7.14"/>
    <x v="1"/>
    <n v="40"/>
    <n v="7"/>
    <n v="4094"/>
    <m/>
    <x v="1"/>
    <n v="5250"/>
    <n v="1900"/>
    <m/>
    <x v="0"/>
    <n v="63"/>
    <n v="11426"/>
    <x v="0"/>
    <s v="CABOT OIL AND GAS"/>
    <n v="1.996"/>
    <n v="0.57603000000000004"/>
    <n v="178.089"/>
    <n v="0"/>
    <n v="180.66103000000001"/>
    <n v="148.10249999999999"/>
    <n v="31.140999999999998"/>
    <n v="0"/>
    <x v="1"/>
    <n v="1.31166"/>
    <n v="180.55515999999997"/>
    <n v="2.9309317503193461E-4"/>
    <n v="11354"/>
    <n v="-3.1606672519754169E-3"/>
    <n v="1.1048315178984643E-2"/>
    <n v="3.1884574110974569E-3"/>
    <n v="0.98576322740991784"/>
    <n v="0.82026179700430613"/>
    <n v="0.17247360861910566"/>
    <n v="7.2645943765882971E-3"/>
    <x v="0"/>
    <n v="72"/>
    <x v="0"/>
    <m/>
    <n v="617"/>
    <x v="0"/>
    <m/>
    <x v="0"/>
    <x v="0"/>
    <m/>
    <x v="0"/>
    <x v="0"/>
    <x v="0"/>
    <m/>
    <x v="0"/>
    <x v="0"/>
    <x v="0"/>
    <x v="0"/>
    <x v="0"/>
    <x v="0"/>
    <x v="0"/>
    <x v="0"/>
    <x v="0"/>
    <x v="0"/>
    <x v="0"/>
    <x v="0"/>
    <x v="0"/>
    <m/>
    <x v="0"/>
    <x v="0"/>
    <x v="0"/>
    <x v="0"/>
    <x v="0"/>
    <m/>
    <n v="40303"/>
    <x v="0"/>
    <s v="QUESTAR APPLIED TECHNOLOGY ROCK SPRINGS"/>
    <m/>
    <m/>
    <d v="2004-03-05T00:00:00"/>
  </r>
  <r>
    <x v="1"/>
    <s v="T14N R092W S29 fMESAVERDE"/>
    <m/>
    <x v="0"/>
    <x v="2"/>
    <s v="BLUE GAP"/>
    <s v=" E NE"/>
    <n v="29"/>
    <n v="14"/>
    <n v="92"/>
    <n v="41.159305000000003"/>
    <n v="-107.768097"/>
    <s v="4900720691"/>
    <s v="1A-29-1492"/>
    <x v="0"/>
    <s v="MESAVERDE"/>
    <m/>
    <m/>
    <m/>
    <x v="0"/>
    <m/>
    <m/>
    <m/>
    <m/>
    <x v="2"/>
    <d v="1982-03-08T00:00:00"/>
    <n v="7.39"/>
    <x v="0"/>
    <n v="276.69"/>
    <n v="75.33"/>
    <n v="3274.78"/>
    <n v="76"/>
    <x v="1"/>
    <n v="4750"/>
    <n v="1159"/>
    <n v="0"/>
    <x v="1"/>
    <n v="550"/>
    <n v="10161.799999999999"/>
    <x v="0"/>
    <s v="DEVON SFS OPERATING"/>
    <n v="13.806831000000001"/>
    <n v="6.1989057000000001"/>
    <n v="142.45293000000001"/>
    <n v="1.9440799999999998"/>
    <n v="164.40274670000002"/>
    <n v="133.9975"/>
    <n v="18.996009999999998"/>
    <n v="0"/>
    <x v="1"/>
    <n v="11.451000000000001"/>
    <n v="164.44451000000001"/>
    <n v="-1.2699908285409545E-4"/>
    <n v="10161.799999999999"/>
    <n v="0"/>
    <n v="8.3981753815795576E-2"/>
    <n v="3.770560908761264E-2"/>
    <n v="0.8783126370965918"/>
    <n v="0.81484933732357501"/>
    <n v="0.11551623097663763"/>
    <n v="6.9634431699787364E-2"/>
    <x v="1"/>
    <n v="0"/>
    <x v="1"/>
    <n v="0"/>
    <n v="0.8"/>
    <x v="0"/>
    <n v="0"/>
    <x v="0"/>
    <x v="1"/>
    <m/>
    <x v="1"/>
    <x v="1"/>
    <x v="1"/>
    <n v="0"/>
    <x v="1"/>
    <x v="1"/>
    <x v="1"/>
    <x v="1"/>
    <x v="0"/>
    <x v="0"/>
    <x v="0"/>
    <x v="0"/>
    <x v="0"/>
    <x v="0"/>
    <x v="0"/>
    <x v="0"/>
    <x v="0"/>
    <m/>
    <x v="0"/>
    <x v="0"/>
    <x v="0"/>
    <x v="0"/>
    <x v="0"/>
    <m/>
    <n v="19820308"/>
    <x v="1"/>
    <m/>
    <m/>
    <m/>
    <m/>
  </r>
  <r>
    <x v="1"/>
    <s v="T14N R092W S08 fMESAVERDE"/>
    <m/>
    <x v="0"/>
    <x v="2"/>
    <s v="BLUE GAP"/>
    <s v="SW SW"/>
    <n v="8"/>
    <n v="14"/>
    <n v="92"/>
    <n v="41.193750000000001"/>
    <n v="-107.78077999999999"/>
    <s v="4900720206"/>
    <s v="2 BLUE GAP"/>
    <x v="0"/>
    <s v="MESAVERDE"/>
    <m/>
    <m/>
    <m/>
    <x v="0"/>
    <m/>
    <m/>
    <m/>
    <m/>
    <x v="2"/>
    <d v="1978-05-12T00:00:00"/>
    <n v="7.8"/>
    <x v="0"/>
    <n v="188"/>
    <n v="149"/>
    <n v="3400"/>
    <n v="11"/>
    <x v="1"/>
    <n v="5036"/>
    <n v="1815"/>
    <n v="0"/>
    <x v="1"/>
    <n v="0"/>
    <n v="9679"/>
    <x v="0"/>
    <s v="DEVON SFS OPERATING"/>
    <n v="9.3811999999999998"/>
    <n v="12.26121"/>
    <n v="147.9"/>
    <n v="0.28137999999999996"/>
    <n v="169.82378999999997"/>
    <n v="142.06556"/>
    <n v="29.747849999999996"/>
    <n v="0"/>
    <x v="1"/>
    <n v="0"/>
    <n v="171.81341"/>
    <n v="-5.8237803143218322E-3"/>
    <n v="10599"/>
    <n v="4.5369365815169149E-2"/>
    <n v="5.5240788113373289E-2"/>
    <n v="7.2199601716579298E-2"/>
    <n v="0.87255961017004746"/>
    <n v="0.82685955653868926"/>
    <n v="0.17314044346131072"/>
    <n v="0"/>
    <x v="1"/>
    <n v="0"/>
    <x v="1"/>
    <n v="0"/>
    <n v="1.5"/>
    <x v="0"/>
    <n v="0"/>
    <x v="0"/>
    <x v="1"/>
    <m/>
    <x v="1"/>
    <x v="1"/>
    <x v="1"/>
    <n v="0"/>
    <x v="1"/>
    <x v="1"/>
    <x v="1"/>
    <x v="1"/>
    <x v="0"/>
    <x v="0"/>
    <x v="0"/>
    <x v="0"/>
    <x v="0"/>
    <x v="0"/>
    <x v="0"/>
    <x v="0"/>
    <x v="0"/>
    <m/>
    <x v="0"/>
    <x v="0"/>
    <x v="0"/>
    <x v="0"/>
    <x v="0"/>
    <s v="MESA VERDE"/>
    <n v="19780512"/>
    <x v="1"/>
    <m/>
    <m/>
    <m/>
    <m/>
  </r>
  <r>
    <x v="1"/>
    <s v="T14N R091W S13 fMORRISON"/>
    <m/>
    <x v="0"/>
    <x v="2"/>
    <s v="BROWNING"/>
    <s v="NE NW"/>
    <n v="13"/>
    <n v="14"/>
    <n v="91"/>
    <n v="41.191079999999999"/>
    <n v="-107.5843"/>
    <s v="4900720184"/>
    <s v="BROWNING 1-13 "/>
    <x v="0"/>
    <s v="MORRISON"/>
    <m/>
    <m/>
    <m/>
    <x v="0"/>
    <m/>
    <m/>
    <m/>
    <m/>
    <x v="1"/>
    <d v="1975-02-05T00:00:00"/>
    <n v="6.7"/>
    <x v="0"/>
    <n v="488"/>
    <n v="30"/>
    <n v="9334"/>
    <n v="332"/>
    <x v="1"/>
    <n v="14200"/>
    <n v="720"/>
    <n v="0"/>
    <x v="1"/>
    <n v="1400"/>
    <n v="26139"/>
    <x v="0"/>
    <s v="SOUTHERN MINERAL CORP"/>
    <n v="24.351199999999999"/>
    <n v="2.4687000000000001"/>
    <n v="406.029"/>
    <n v="8.4925599999999992"/>
    <n v="441.34146000000004"/>
    <n v="400.58199999999999"/>
    <n v="11.800799999999999"/>
    <n v="0"/>
    <x v="1"/>
    <n v="29.148000000000003"/>
    <n v="441.5308"/>
    <n v="-2.1445911099297508E-4"/>
    <n v="26504"/>
    <n v="6.9334954314913665E-3"/>
    <n v="5.5175419050818374E-2"/>
    <n v="5.5936281173311923E-3"/>
    <n v="0.93923095283185043"/>
    <n v="0.90725720606580562"/>
    <n v="2.6727014287564986E-2"/>
    <n v="6.6015779646629413E-2"/>
    <x v="1"/>
    <n v="0"/>
    <x v="1"/>
    <n v="25284"/>
    <n v="0.3"/>
    <x v="0"/>
    <n v="0.3"/>
    <x v="0"/>
    <x v="1"/>
    <m/>
    <x v="1"/>
    <x v="1"/>
    <x v="1"/>
    <n v="0"/>
    <x v="1"/>
    <x v="1"/>
    <x v="1"/>
    <x v="1"/>
    <x v="0"/>
    <x v="0"/>
    <x v="0"/>
    <x v="0"/>
    <x v="0"/>
    <x v="0"/>
    <x v="0"/>
    <x v="0"/>
    <x v="0"/>
    <m/>
    <x v="0"/>
    <x v="0"/>
    <x v="0"/>
    <x v="0"/>
    <x v="0"/>
    <s v="PRODUCTION"/>
    <n v="19750205"/>
    <x v="1"/>
    <m/>
    <m/>
    <m/>
    <m/>
  </r>
  <r>
    <x v="1"/>
    <s v="T14N R091W S12 fMESAVERDE/ALMOND"/>
    <n v="4563"/>
    <x v="0"/>
    <x v="2"/>
    <s v="WC"/>
    <s v="NE NW"/>
    <n v="12"/>
    <n v="14"/>
    <n v="91"/>
    <n v="41.204380999999998"/>
    <n v="-107.58491100000001"/>
    <s v="4900722532"/>
    <s v="21-12 BROWN COW FED"/>
    <x v="0"/>
    <s v="MESAVERDE/ALMOND"/>
    <m/>
    <m/>
    <n v="499"/>
    <x v="0"/>
    <n v="1069"/>
    <n v="1568"/>
    <n v="1695"/>
    <m/>
    <x v="2"/>
    <d v="2005-05-25T00:00:00"/>
    <n v="8.39"/>
    <x v="1"/>
    <n v="2.8"/>
    <n v="1.2"/>
    <n v="602"/>
    <n v="5.4"/>
    <x v="1"/>
    <n v="9"/>
    <n v="1520"/>
    <m/>
    <x v="0"/>
    <n v="0"/>
    <n v="1420"/>
    <x v="0"/>
    <s v="ANADARKO PETROLEUM"/>
    <n v="0.13971999999999998"/>
    <n v="9.8748000000000002E-2"/>
    <n v="26.186999999999998"/>
    <n v="0.138132"/>
    <n v="26.563599999999997"/>
    <n v="0.25389"/>
    <n v="24.912799999999997"/>
    <n v="0"/>
    <x v="1"/>
    <n v="0"/>
    <n v="25.166689999999996"/>
    <n v="2.700371484482306E-2"/>
    <n v="2140.4"/>
    <n v="0.20233681608808002"/>
    <n v="5.2598292400126484E-3"/>
    <n v="3.7174178198738127E-3"/>
    <n v="0.99102275294011355"/>
    <n v="1.0088335017437734E-2"/>
    <n v="0.98991166498256233"/>
    <n v="0"/>
    <x v="0"/>
    <n v="0.434"/>
    <x v="0"/>
    <m/>
    <m/>
    <x v="0"/>
    <n v="2340"/>
    <x v="0"/>
    <x v="0"/>
    <n v="75.900000000000006"/>
    <x v="1"/>
    <x v="3"/>
    <x v="1"/>
    <n v="1.48"/>
    <x v="0"/>
    <x v="0"/>
    <x v="0"/>
    <x v="0"/>
    <x v="15"/>
    <x v="0"/>
    <x v="0"/>
    <x v="1"/>
    <x v="1"/>
    <x v="12"/>
    <x v="0"/>
    <x v="0"/>
    <x v="0"/>
    <n v="0.01"/>
    <x v="0"/>
    <x v="0"/>
    <x v="0"/>
    <x v="0"/>
    <x v="0"/>
    <s v="RADIUM 226 0.9 PCI L"/>
    <n v="20050525"/>
    <x v="0"/>
    <s v="ENERGY LABS - ID NO CO5051017-002"/>
    <m/>
    <m/>
    <d v="2005-06-15T00:00:00"/>
  </r>
  <r>
    <x v="0"/>
    <s v="T14N R091W S12 fCODY/STEELE/BAXTER"/>
    <n v="49008544"/>
    <x v="0"/>
    <x v="2"/>
    <s v="BROWNING"/>
    <m/>
    <s v="12"/>
    <n v="14"/>
    <n v="91"/>
    <n v="41.197020000000002"/>
    <n v="-107.58025000000001"/>
    <s v="4900720078"/>
    <s v="1-12 FEDERAL"/>
    <x v="0"/>
    <s v="CODY/STEELE/BAXTER"/>
    <n v="2205"/>
    <m/>
    <n v="94"/>
    <x v="0"/>
    <n v="5660"/>
    <n v="5754"/>
    <m/>
    <m/>
    <x v="0"/>
    <d v="1969-01-09T00:00:00"/>
    <n v="8.6"/>
    <x v="0"/>
    <n v="30"/>
    <n v="18"/>
    <n v="2656"/>
    <n v="30"/>
    <x v="0"/>
    <n v="2980"/>
    <n v="1452"/>
    <m/>
    <x v="0"/>
    <n v="453"/>
    <n v="6942"/>
    <x v="0"/>
    <m/>
    <n v="1.4969999999999999"/>
    <n v="1.48122"/>
    <n v="115.53599999999999"/>
    <n v="0.76739999999999997"/>
    <n v="119.28161999999998"/>
    <n v="84.065799999999996"/>
    <n v="23.798279999999998"/>
    <m/>
    <x v="0"/>
    <n v="9.4314600000000013"/>
    <n v="117.29554"/>
    <n v="8.3950623128622084E-3"/>
    <n v="7616"/>
    <n v="4.6297568347300457E-2"/>
    <n v="1.2550131361394993E-2"/>
    <n v="1.241783939554141E-2"/>
    <n v="0.97503202924306365"/>
    <n v="0.71670073729998596"/>
    <n v="0.20289160184607188"/>
    <n v="8.0407660853942117E-2"/>
    <x v="0"/>
    <m/>
    <x v="0"/>
    <m/>
    <m/>
    <x v="0"/>
    <m/>
    <x v="0"/>
    <x v="0"/>
    <m/>
    <x v="0"/>
    <x v="0"/>
    <x v="0"/>
    <m/>
    <x v="0"/>
    <x v="0"/>
    <x v="0"/>
    <x v="0"/>
    <x v="0"/>
    <x v="0"/>
    <x v="0"/>
    <x v="0"/>
    <x v="0"/>
    <x v="0"/>
    <x v="0"/>
    <x v="0"/>
    <x v="0"/>
    <m/>
    <x v="0"/>
    <x v="0"/>
    <x v="0"/>
    <x v="0"/>
    <x v="0"/>
    <s v="DST NO. 5 (MFE TOOL)"/>
    <m/>
    <x v="0"/>
    <m/>
    <m/>
    <m/>
    <m/>
  </r>
  <r>
    <x v="0"/>
    <s v="T14N R091W S12 fCODY/STEELE/BAXTER"/>
    <n v="49008545"/>
    <x v="0"/>
    <x v="2"/>
    <s v="BROWNING"/>
    <m/>
    <s v="12"/>
    <n v="14"/>
    <n v="91"/>
    <n v="41.197020000000002"/>
    <n v="-107.58025000000001"/>
    <s v="4900720078"/>
    <s v="1-12 FEDERAL"/>
    <x v="0"/>
    <s v="CODY/STEELE/BAXTER"/>
    <n v="122"/>
    <n v="2205"/>
    <n v="13"/>
    <x v="0"/>
    <n v="3442"/>
    <n v="3455"/>
    <m/>
    <m/>
    <x v="0"/>
    <d v="1968-12-31T00:00:00"/>
    <n v="8.6"/>
    <x v="0"/>
    <n v="26"/>
    <n v="9"/>
    <n v="1619"/>
    <n v="31"/>
    <x v="0"/>
    <n v="1680"/>
    <n v="939"/>
    <m/>
    <x v="0"/>
    <n v="407"/>
    <n v="4294"/>
    <x v="0"/>
    <m/>
    <n v="1.2974000000000001"/>
    <n v="0.74060999999999999"/>
    <n v="70.42649999999999"/>
    <n v="0.79297999999999991"/>
    <n v="73.25748999999999"/>
    <n v="47.392800000000001"/>
    <n v="15.390209999999998"/>
    <m/>
    <x v="0"/>
    <n v="8.4737400000000012"/>
    <n v="71.256749999999997"/>
    <n v="1.3844587218532885E-2"/>
    <n v="4708"/>
    <n v="4.5989780048878028E-2"/>
    <n v="1.7710134485907178E-2"/>
    <n v="1.0109682982586491E-2"/>
    <n v="0.97218018253150629"/>
    <n v="0.66509909587512772"/>
    <n v="0.21598248586975968"/>
    <n v="0.11891841825511269"/>
    <x v="0"/>
    <m/>
    <x v="0"/>
    <m/>
    <m/>
    <x v="0"/>
    <m/>
    <x v="0"/>
    <x v="0"/>
    <m/>
    <x v="0"/>
    <x v="0"/>
    <x v="0"/>
    <m/>
    <x v="0"/>
    <x v="0"/>
    <x v="0"/>
    <x v="0"/>
    <x v="0"/>
    <x v="0"/>
    <x v="0"/>
    <x v="0"/>
    <x v="0"/>
    <x v="0"/>
    <x v="0"/>
    <x v="0"/>
    <x v="0"/>
    <m/>
    <x v="0"/>
    <x v="0"/>
    <x v="0"/>
    <x v="0"/>
    <x v="0"/>
    <s v="DST NO. 2 (MFE)"/>
    <m/>
    <x v="0"/>
    <m/>
    <m/>
    <m/>
    <m/>
  </r>
  <r>
    <x v="0"/>
    <s v="T14N R091W S12 fCODY/STEELE/BAXTER"/>
    <n v="49008546"/>
    <x v="0"/>
    <x v="2"/>
    <s v="BROWNING"/>
    <m/>
    <s v="12"/>
    <n v="14"/>
    <n v="91"/>
    <n v="41.197020000000002"/>
    <n v="-107.58025000000001"/>
    <s v="4900720078"/>
    <s v="1-12 FEDERAL"/>
    <x v="0"/>
    <s v="CODY/STEELE/BAXTER"/>
    <m/>
    <n v="122"/>
    <n v="25"/>
    <x v="0"/>
    <n v="3295"/>
    <n v="3320"/>
    <m/>
    <m/>
    <x v="0"/>
    <d v="1968-12-31T00:00:00"/>
    <n v="8.6000003814697266"/>
    <x v="0"/>
    <n v="4"/>
    <n v="1"/>
    <n v="941"/>
    <n v="7"/>
    <x v="0"/>
    <n v="180"/>
    <n v="1915"/>
    <m/>
    <x v="0"/>
    <n v="5"/>
    <n v="2267"/>
    <x v="0"/>
    <m/>
    <n v="0.1996"/>
    <n v="8.2290000000000002E-2"/>
    <n v="40.933499999999995"/>
    <n v="0.17906"/>
    <n v="41.394449999999992"/>
    <n v="5.0777999999999999"/>
    <n v="31.386849999999995"/>
    <m/>
    <x v="0"/>
    <n v="0.10410000000000001"/>
    <n v="36.568750000000001"/>
    <n v="6.1897151476594067E-2"/>
    <n v="3050"/>
    <n v="0.14726349445175851"/>
    <n v="4.8219024531066376E-3"/>
    <n v="1.9879476596500259E-3"/>
    <n v="0.99319014988724341"/>
    <n v="0.13885626388651515"/>
    <n v="0.85829704324047174"/>
    <n v="2.846692873013161E-3"/>
    <x v="0"/>
    <m/>
    <x v="0"/>
    <m/>
    <m/>
    <x v="0"/>
    <m/>
    <x v="0"/>
    <x v="0"/>
    <m/>
    <x v="0"/>
    <x v="0"/>
    <x v="0"/>
    <m/>
    <x v="0"/>
    <x v="0"/>
    <x v="0"/>
    <x v="0"/>
    <x v="0"/>
    <x v="0"/>
    <x v="0"/>
    <x v="0"/>
    <x v="0"/>
    <x v="0"/>
    <x v="0"/>
    <x v="0"/>
    <x v="0"/>
    <m/>
    <x v="0"/>
    <x v="0"/>
    <x v="0"/>
    <x v="0"/>
    <x v="0"/>
    <s v="DST NO. 1 (MFE)"/>
    <m/>
    <x v="0"/>
    <m/>
    <m/>
    <m/>
    <m/>
  </r>
  <r>
    <x v="1"/>
    <s v="T14N R091W S12 fCHEROKEE CREEK"/>
    <n v="5193"/>
    <x v="0"/>
    <x v="2"/>
    <s v="DEEP CREEK"/>
    <s v="SW NE"/>
    <n v="12"/>
    <n v="14"/>
    <n v="91"/>
    <n v="41.202550000000002"/>
    <n v="-107.58011"/>
    <s v="4900720980"/>
    <s v="4-12I BROWNING FEDERAL"/>
    <x v="0"/>
    <s v="MESAVERDE/HAYSTACK MTNS"/>
    <m/>
    <m/>
    <n v="-3309"/>
    <x v="0"/>
    <s v="3309"/>
    <m/>
    <m/>
    <m/>
    <x v="2"/>
    <d v="2006-03-03T00:00:00"/>
    <n v="7.97"/>
    <x v="1"/>
    <n v="114"/>
    <n v="41"/>
    <n v="8990"/>
    <n v="0"/>
    <x v="1"/>
    <n v="15400"/>
    <n v="0"/>
    <n v="0"/>
    <x v="1"/>
    <n v="0"/>
    <n v="25000"/>
    <x v="0"/>
    <s v="ANADARKO PETROLEUM CORPORATION"/>
    <n v="5.6886000000000001"/>
    <n v="3.3738900000000003"/>
    <n v="391.065"/>
    <n v="0"/>
    <n v="400.12749000000002"/>
    <n v="434.43399999999997"/>
    <n v="0"/>
    <n v="0"/>
    <x v="1"/>
    <n v="0"/>
    <n v="434.43399999999997"/>
    <n v="-4.1107228659688029E-2"/>
    <n v="24545"/>
    <n v="-9.1835704914723995E-3"/>
    <n v="1.421696869665216E-2"/>
    <n v="8.4320374988481796E-3"/>
    <n v="0.97735099380449963"/>
    <n v="1"/>
    <n v="0"/>
    <n v="0"/>
    <x v="1"/>
    <n v="0"/>
    <x v="1"/>
    <n v="0"/>
    <n v="0"/>
    <x v="1"/>
    <n v="41900"/>
    <x v="1"/>
    <x v="1"/>
    <n v="183"/>
    <x v="1"/>
    <x v="1"/>
    <x v="1"/>
    <n v="47"/>
    <x v="5"/>
    <x v="1"/>
    <x v="1"/>
    <x v="4"/>
    <x v="16"/>
    <x v="0"/>
    <x v="0"/>
    <x v="11"/>
    <x v="0"/>
    <x v="0"/>
    <x v="0"/>
    <x v="7"/>
    <x v="0"/>
    <n v="0.37"/>
    <x v="0"/>
    <x v="0"/>
    <x v="0"/>
    <x v="0"/>
    <x v="0"/>
    <m/>
    <n v="20060303"/>
    <x v="0"/>
    <s v="ENERGY LABS CASPER ID No C06030198-001"/>
    <s v="3309"/>
    <m/>
    <d v="2006-02-10T00:00:00"/>
  </r>
  <r>
    <x v="1"/>
    <s v="T14N R091W S02 fDEEP CREEK"/>
    <n v="5010"/>
    <x v="0"/>
    <x v="2"/>
    <s v="BROWNING"/>
    <s v="SE SE"/>
    <n v="2"/>
    <n v="14"/>
    <n v="91"/>
    <n v="41.208129999999997"/>
    <n v="-107.59381"/>
    <s v="4900720981"/>
    <s v="1-2 BROWN COW DISPOSAL"/>
    <x v="0"/>
    <s v="MESAVERDE/HAYSTACK MTNS"/>
    <m/>
    <m/>
    <m/>
    <x v="0"/>
    <s v="3438"/>
    <m/>
    <m/>
    <m/>
    <x v="2"/>
    <d v="2004-01-08T00:00:00"/>
    <n v="8.58"/>
    <x v="1"/>
    <n v="12.9"/>
    <n v="8.1"/>
    <n v="4500"/>
    <n v="37.200000000000003"/>
    <x v="1"/>
    <n v="5550"/>
    <n v="2830"/>
    <n v="60.6"/>
    <x v="1"/>
    <n v="47.7"/>
    <n v="11100"/>
    <x v="0"/>
    <s v="MERIT ENERGY COMPANY"/>
    <n v="0.64371"/>
    <n v="0.66654899999999995"/>
    <n v="195.75"/>
    <n v="0.95157599999999998"/>
    <n v="198.01183499999999"/>
    <n v="156.56549999999999"/>
    <n v="46.383699999999997"/>
    <n v="2.0197979999999998"/>
    <x v="1"/>
    <n v="0.99311400000000016"/>
    <n v="205.96211199999999"/>
    <n v="-1.9680172592912288E-2"/>
    <n v="13046.5"/>
    <n v="8.0612096991282453E-2"/>
    <n v="3.2508662929162796E-3"/>
    <n v="3.3662078834833281E-3"/>
    <n v="0.99338292582360033"/>
    <n v="0.76016651062502205"/>
    <n v="0.22520501246365157"/>
    <n v="4.8218285895223305E-3"/>
    <x v="1"/>
    <n v="10.7"/>
    <x v="1"/>
    <n v="11145"/>
    <n v="0.54"/>
    <x v="4"/>
    <n v="0"/>
    <x v="1"/>
    <x v="1"/>
    <n v="0"/>
    <x v="1"/>
    <x v="1"/>
    <x v="1"/>
    <n v="0"/>
    <x v="1"/>
    <x v="1"/>
    <x v="1"/>
    <x v="1"/>
    <x v="0"/>
    <x v="0"/>
    <x v="0"/>
    <x v="0"/>
    <x v="0"/>
    <x v="0"/>
    <x v="0"/>
    <x v="0"/>
    <x v="0"/>
    <m/>
    <x v="0"/>
    <x v="0"/>
    <x v="0"/>
    <x v="0"/>
    <x v="0"/>
    <m/>
    <n v="20040108"/>
    <x v="0"/>
    <s v="ENERGY LABS CASPER ID No C04010339-001"/>
    <s v="3438"/>
    <m/>
    <d v="2004-01-22T00:00:00"/>
  </r>
  <r>
    <x v="1"/>
    <s v="T14N R091W S01 fMESAVERDE"/>
    <n v="5009"/>
    <x v="0"/>
    <x v="2"/>
    <s v="WC"/>
    <s v="NE SW"/>
    <n v="1"/>
    <n v="14"/>
    <n v="91"/>
    <n v="41.211739000000001"/>
    <n v="-107.58497800000001"/>
    <s v="4900722531"/>
    <s v="23-1-1491 BROWN COW"/>
    <x v="0"/>
    <s v="MESAVERDE"/>
    <m/>
    <m/>
    <n v="525"/>
    <x v="0"/>
    <n v="921"/>
    <n v="1446"/>
    <n v="1555"/>
    <m/>
    <x v="2"/>
    <d v="2005-05-25T00:00:00"/>
    <n v="8.42"/>
    <x v="1"/>
    <n v="2.7"/>
    <n v="0.8"/>
    <n v="336"/>
    <n v="3.7"/>
    <x v="1"/>
    <n v="9"/>
    <n v="929"/>
    <n v="0"/>
    <x v="1"/>
    <n v="0"/>
    <n v="883"/>
    <x v="0"/>
    <s v="ANADARKO PETROLEUM CORPORATION"/>
    <n v="0.13473000000000002"/>
    <n v="6.5832000000000002E-2"/>
    <n v="14.616"/>
    <n v="9.4645999999999994E-2"/>
    <n v="14.911207999999998"/>
    <n v="0.25389"/>
    <n v="15.226309999999998"/>
    <n v="0"/>
    <x v="1"/>
    <n v="0"/>
    <n v="15.480199999999998"/>
    <n v="-1.872213357143571E-2"/>
    <n v="1281.2"/>
    <n v="0.18399408557434621"/>
    <n v="9.0354852537768929E-3"/>
    <n v="4.4149340549739504E-3"/>
    <n v="0.98654958069124921"/>
    <n v="1.640095089210734E-2"/>
    <n v="0.98359904910789264"/>
    <n v="0"/>
    <x v="1"/>
    <n v="0.22"/>
    <x v="1"/>
    <n v="0"/>
    <n v="0"/>
    <x v="1"/>
    <n v="1490"/>
    <x v="1"/>
    <x v="1"/>
    <n v="45.8"/>
    <x v="1"/>
    <x v="1"/>
    <x v="1"/>
    <n v="0"/>
    <x v="1"/>
    <x v="1"/>
    <x v="1"/>
    <x v="1"/>
    <x v="0"/>
    <x v="0"/>
    <x v="0"/>
    <x v="0"/>
    <x v="0"/>
    <x v="0"/>
    <x v="0"/>
    <x v="0"/>
    <x v="0"/>
    <m/>
    <x v="0"/>
    <x v="0"/>
    <x v="0"/>
    <x v="0"/>
    <x v="0"/>
    <m/>
    <n v="20050525"/>
    <x v="0"/>
    <s v="ENERGY LABS CASPER ID No C05051017-004"/>
    <m/>
    <s v="921-1446"/>
    <d v="2005-06-15T00:00:00"/>
  </r>
  <r>
    <x v="1"/>
    <s v="T13N R114W S33 fCLOVERLY"/>
    <n v="1596"/>
    <x v="0"/>
    <x v="6"/>
    <m/>
    <s v="SW SE"/>
    <n v="33"/>
    <n v="13"/>
    <n v="114"/>
    <n v="41.522976"/>
    <n v="-110.72423499999999"/>
    <s v="4904120771"/>
    <s v="B-1 WHISKE"/>
    <x v="0"/>
    <s v="CLOVERLY"/>
    <m/>
    <m/>
    <s v=""/>
    <x v="0"/>
    <m/>
    <m/>
    <m/>
    <m/>
    <x v="2"/>
    <d v="1992-03-31T00:00:00"/>
    <n v="8.6999999999999993"/>
    <x v="1"/>
    <n v="12"/>
    <n v="2.4"/>
    <n v="2316.8000000000002"/>
    <n v="0"/>
    <x v="1"/>
    <n v="2986.4"/>
    <n v="890.6"/>
    <n v="18"/>
    <x v="1"/>
    <n v="101.4"/>
    <n v="6327.7"/>
    <x v="0"/>
    <s v="MERIT ENERGY COMPANY"/>
    <n v="0.5988"/>
    <n v="0.197496"/>
    <n v="100.7808"/>
    <n v="0"/>
    <n v="101.577096"/>
    <n v="84.246343999999993"/>
    <n v="14.596933999999999"/>
    <n v="0.59993999999999992"/>
    <x v="1"/>
    <n v="2.1111480000000005"/>
    <n v="101.554366"/>
    <n v="1.1189797865972972E-4"/>
    <n v="6327.6"/>
    <n v="-7.9018276927022127E-6"/>
    <n v="5.8950297220546647E-3"/>
    <n v="1.9442965764644425E-3"/>
    <n v="0.99216067370148087"/>
    <n v="0.82956890302480935"/>
    <n v="0.14373516939685291"/>
    <n v="2.0788352910400727E-2"/>
    <x v="1"/>
    <n v="14.1"/>
    <x v="1"/>
    <n v="4920"/>
    <n v="0"/>
    <x v="0"/>
    <n v="0"/>
    <x v="0"/>
    <x v="1"/>
    <m/>
    <x v="1"/>
    <x v="1"/>
    <x v="1"/>
    <n v="0"/>
    <x v="1"/>
    <x v="1"/>
    <x v="1"/>
    <x v="1"/>
    <x v="0"/>
    <x v="0"/>
    <x v="0"/>
    <x v="0"/>
    <x v="0"/>
    <x v="0"/>
    <x v="0"/>
    <x v="0"/>
    <x v="0"/>
    <m/>
    <x v="0"/>
    <x v="0"/>
    <x v="0"/>
    <x v="0"/>
    <x v="0"/>
    <m/>
    <n v="19920331"/>
    <x v="1"/>
    <s v="NALCO"/>
    <m/>
    <m/>
    <d v="1992-04-15T00:00:00"/>
  </r>
  <r>
    <x v="1"/>
    <s v="T13N R114W S28 fCLOVERLY"/>
    <n v="1026"/>
    <x v="0"/>
    <x v="6"/>
    <m/>
    <m/>
    <n v="28"/>
    <n v="13"/>
    <n v="114"/>
    <n v="41.224440000000001"/>
    <n v="-110.93276"/>
    <s v="4904120377"/>
    <s v="13-28 TAYL"/>
    <x v="0"/>
    <s v="CLOVERLY"/>
    <m/>
    <m/>
    <s v=""/>
    <x v="0"/>
    <m/>
    <m/>
    <m/>
    <m/>
    <x v="2"/>
    <d v="1988-10-05T00:00:00"/>
    <n v="7.5"/>
    <x v="1"/>
    <n v="100"/>
    <n v="8"/>
    <n v="329"/>
    <n v="5410"/>
    <x v="1"/>
    <n v="5400"/>
    <n v="268"/>
    <n v="0"/>
    <x v="1"/>
    <n v="64"/>
    <n v="11443"/>
    <x v="0"/>
    <s v="MERIT ENERGY COMPANY"/>
    <n v="4.99"/>
    <n v="0.65832000000000002"/>
    <n v="14.311499999999999"/>
    <n v="138.3878"/>
    <n v="158.34762000000001"/>
    <n v="152.334"/>
    <n v="4.3925199999999993"/>
    <n v="0"/>
    <x v="1"/>
    <n v="1.3324800000000001"/>
    <n v="158.059"/>
    <n v="9.121806617067898E-4"/>
    <n v="11579"/>
    <n v="5.9073929285031711E-3"/>
    <n v="3.1512946010808375E-2"/>
    <n v="4.1574353943557851E-3"/>
    <n v="0.96432961859483579"/>
    <n v="0.96377934821807054"/>
    <n v="2.779038207251722E-2"/>
    <n v="8.4302697094123091E-3"/>
    <x v="1"/>
    <n v="0"/>
    <x v="1"/>
    <n v="10611"/>
    <n v="0.6"/>
    <x v="0"/>
    <n v="0.6"/>
    <x v="0"/>
    <x v="1"/>
    <m/>
    <x v="1"/>
    <x v="1"/>
    <x v="1"/>
    <n v="0"/>
    <x v="1"/>
    <x v="1"/>
    <x v="1"/>
    <x v="1"/>
    <x v="0"/>
    <x v="0"/>
    <x v="0"/>
    <x v="0"/>
    <x v="0"/>
    <x v="0"/>
    <x v="0"/>
    <x v="0"/>
    <x v="0"/>
    <m/>
    <x v="0"/>
    <x v="0"/>
    <x v="0"/>
    <x v="0"/>
    <x v="0"/>
    <m/>
    <n v="19881005"/>
    <x v="1"/>
    <m/>
    <m/>
    <m/>
    <m/>
  </r>
  <r>
    <x v="1"/>
    <s v="T13N R114W S27 fCLOVERLY"/>
    <n v="1599"/>
    <x v="0"/>
    <x v="6"/>
    <m/>
    <s v="NW SW"/>
    <n v="27"/>
    <n v="13"/>
    <n v="114"/>
    <n v="41.048479999999998"/>
    <n v="-110.17169"/>
    <s v="4904120808"/>
    <s v="1-27 FED"/>
    <x v="0"/>
    <s v="CLOVERLY"/>
    <m/>
    <m/>
    <s v=""/>
    <x v="0"/>
    <m/>
    <m/>
    <m/>
    <m/>
    <x v="2"/>
    <d v="1992-03-31T00:00:00"/>
    <n v="7.3"/>
    <x v="1"/>
    <n v="14"/>
    <n v="1.2"/>
    <n v="2441.8000000000002"/>
    <n v="0"/>
    <x v="1"/>
    <n v="3035"/>
    <n v="1183.4000000000001"/>
    <n v="0"/>
    <x v="1"/>
    <n v="94.6"/>
    <n v="6770"/>
    <x v="0"/>
    <s v="MERIT ENERGY COMPANY"/>
    <n v="0.6986"/>
    <n v="9.8748000000000002E-2"/>
    <n v="106.2183"/>
    <n v="0"/>
    <n v="107.015648"/>
    <n v="85.617350000000002"/>
    <n v="19.395925999999999"/>
    <n v="0"/>
    <x v="1"/>
    <n v="1.9695720000000001"/>
    <n v="106.982848"/>
    <n v="1.5327210523944341E-4"/>
    <n v="6770"/>
    <n v="0"/>
    <n v="6.5280172858458978E-3"/>
    <n v="9.2274355989509129E-4"/>
    <n v="0.99254923915425897"/>
    <n v="0.80029043534156052"/>
    <n v="0.18129939857275065"/>
    <n v="1.8410166085688802E-2"/>
    <x v="1"/>
    <n v="37.200000000000003"/>
    <x v="1"/>
    <n v="5000"/>
    <n v="0"/>
    <x v="0"/>
    <n v="0"/>
    <x v="0"/>
    <x v="1"/>
    <m/>
    <x v="1"/>
    <x v="1"/>
    <x v="1"/>
    <n v="0"/>
    <x v="1"/>
    <x v="1"/>
    <x v="1"/>
    <x v="1"/>
    <x v="0"/>
    <x v="0"/>
    <x v="0"/>
    <x v="0"/>
    <x v="0"/>
    <x v="0"/>
    <x v="0"/>
    <x v="0"/>
    <x v="0"/>
    <m/>
    <x v="0"/>
    <x v="0"/>
    <x v="0"/>
    <x v="0"/>
    <x v="0"/>
    <m/>
    <n v="19920331"/>
    <x v="1"/>
    <s v="NALCO"/>
    <m/>
    <m/>
    <d v="1992-04-15T00:00:00"/>
  </r>
  <r>
    <x v="1"/>
    <s v="T13N R113W S16 fCLOVERLY"/>
    <n v="1532"/>
    <x v="0"/>
    <x v="6"/>
    <m/>
    <s v="NW"/>
    <n v="16"/>
    <n v="13"/>
    <n v="113"/>
    <n v="41.379167000000002"/>
    <n v="-111.019784"/>
    <s v="4904120505"/>
    <s v="16-1 MARAT"/>
    <x v="0"/>
    <s v="CLOVERLY"/>
    <m/>
    <m/>
    <m/>
    <x v="0"/>
    <s v="13502"/>
    <m/>
    <m/>
    <m/>
    <x v="5"/>
    <d v="1982-08-30T00:00:00"/>
    <n v="8.01"/>
    <x v="1"/>
    <n v="40"/>
    <n v="0"/>
    <n v="3816"/>
    <n v="0"/>
    <x v="1"/>
    <n v="5096"/>
    <n v="1318"/>
    <n v="0"/>
    <x v="1"/>
    <n v="128"/>
    <n v="10398"/>
    <x v="0"/>
    <s v="FIRST ENERGY"/>
    <n v="1.996"/>
    <n v="0"/>
    <n v="165.99599999999998"/>
    <n v="0"/>
    <n v="167.99199999999999"/>
    <n v="143.75816"/>
    <n v="21.60202"/>
    <n v="0"/>
    <x v="1"/>
    <n v="2.6649600000000002"/>
    <n v="168.02514000000002"/>
    <n v="-9.8625921284942417E-5"/>
    <n v="10398"/>
    <n v="0"/>
    <n v="1.1881518167531788E-2"/>
    <n v="0"/>
    <n v="0.9881184818324682"/>
    <n v="0.85557530260055126"/>
    <n v="0.12856421366469326"/>
    <n v="1.5860483734755404E-2"/>
    <x v="1"/>
    <n v="0"/>
    <x v="1"/>
    <n v="9370"/>
    <n v="0.7"/>
    <x v="0"/>
    <n v="0"/>
    <x v="0"/>
    <x v="1"/>
    <m/>
    <x v="1"/>
    <x v="1"/>
    <x v="1"/>
    <n v="0"/>
    <x v="1"/>
    <x v="1"/>
    <x v="1"/>
    <x v="1"/>
    <x v="0"/>
    <x v="0"/>
    <x v="0"/>
    <x v="0"/>
    <x v="0"/>
    <x v="0"/>
    <x v="0"/>
    <x v="0"/>
    <x v="0"/>
    <m/>
    <x v="0"/>
    <x v="0"/>
    <x v="0"/>
    <x v="0"/>
    <x v="0"/>
    <s v="LT BRN CLOUDY WATER"/>
    <n v="19820830"/>
    <x v="1"/>
    <s v="PRECISION SERVICE CASPER LAB No 1249-2"/>
    <m/>
    <m/>
    <d v="1982-09-01T00:00:00"/>
  </r>
  <r>
    <x v="0"/>
    <s v="T13N R111W S26 fWASATCH"/>
    <n v="49007361"/>
    <x v="0"/>
    <x v="0"/>
    <m/>
    <m/>
    <s v="26"/>
    <s v=" 13"/>
    <s v=" 111"/>
    <n v="41.080640000000002"/>
    <n v="-109.89623"/>
    <s v="4903705126"/>
    <s v="UNIT NO. 1"/>
    <x v="0"/>
    <s v="WASATCH"/>
    <m/>
    <m/>
    <n v="41"/>
    <x v="3"/>
    <n v="4014"/>
    <n v="4055"/>
    <n v="7576"/>
    <m/>
    <x v="0"/>
    <d v="1952-01-03T00:00:00"/>
    <n v="8"/>
    <x v="0"/>
    <n v="177"/>
    <n v="80"/>
    <n v="7431"/>
    <n v="-3"/>
    <x v="0"/>
    <n v="9338"/>
    <n v="310"/>
    <m/>
    <x v="0"/>
    <n v="3375"/>
    <n v="20552"/>
    <x v="0"/>
    <m/>
    <n v="8.8323"/>
    <n v="6.5831999999999997"/>
    <n v="323.24849999999998"/>
    <n v="0"/>
    <n v="338.66399999999999"/>
    <n v="263.42498000000001"/>
    <n v="5.0808999999999997"/>
    <m/>
    <x v="0"/>
    <n v="70.267499999999998"/>
    <n v="338.77337999999997"/>
    <n v="-1.6146141802802111E-4"/>
    <n v="20705"/>
    <n v="3.7084615943961024E-3"/>
    <n v="2.6079831337254625E-2"/>
    <n v="1.9438735738076678E-2"/>
    <n v="0.95448143292466869"/>
    <n v="0.77758464965576701"/>
    <n v="1.4997931655669049E-2"/>
    <n v="0.20741741868856406"/>
    <x v="0"/>
    <m/>
    <x v="0"/>
    <m/>
    <m/>
    <x v="0"/>
    <m/>
    <x v="0"/>
    <x v="0"/>
    <m/>
    <x v="0"/>
    <x v="0"/>
    <x v="0"/>
    <m/>
    <x v="0"/>
    <x v="0"/>
    <x v="0"/>
    <x v="0"/>
    <x v="0"/>
    <x v="0"/>
    <x v="0"/>
    <x v="0"/>
    <x v="0"/>
    <x v="0"/>
    <x v="0"/>
    <x v="0"/>
    <x v="0"/>
    <m/>
    <x v="0"/>
    <x v="0"/>
    <x v="0"/>
    <x v="0"/>
    <x v="0"/>
    <s v="DST"/>
    <m/>
    <x v="0"/>
    <m/>
    <m/>
    <m/>
    <m/>
  </r>
  <r>
    <x v="0"/>
    <s v="T13N R109W S33 fWASATCH"/>
    <n v="49010068"/>
    <x v="0"/>
    <x v="0"/>
    <m/>
    <m/>
    <s v="33"/>
    <s v=" 13"/>
    <s v=" 109"/>
    <n v="41.062069999999999"/>
    <n v="-109.70542"/>
    <s v="4903705118"/>
    <s v="UNIT NO. 1"/>
    <x v="0"/>
    <s v="WASATCH"/>
    <m/>
    <m/>
    <n v="66"/>
    <x v="3"/>
    <n v="3069"/>
    <n v="3135"/>
    <n v="6355"/>
    <m/>
    <x v="0"/>
    <d v="1960-08-17T00:00:00"/>
    <n v="8.8000001907348633"/>
    <x v="0"/>
    <n v="94"/>
    <n v="13"/>
    <n v="1361"/>
    <n v="-3"/>
    <x v="0"/>
    <n v="340"/>
    <n v="891"/>
    <m/>
    <x v="0"/>
    <n v="1844"/>
    <n v="4163"/>
    <x v="0"/>
    <m/>
    <n v="4.6905999999999999"/>
    <n v="1.0697700000000001"/>
    <n v="59.203499999999998"/>
    <n v="0"/>
    <n v="64.96387"/>
    <n v="9.5914000000000001"/>
    <n v="14.603489999999999"/>
    <m/>
    <x v="0"/>
    <n v="38.39208"/>
    <n v="62.586970000000001"/>
    <n v="1.8634922357234174E-2"/>
    <n v="4537"/>
    <n v="4.2988505747126433E-2"/>
    <n v="7.2203210800095494E-2"/>
    <n v="1.6467153203773115E-2"/>
    <n v="0.91132963599613137"/>
    <n v="0.15324915074175982"/>
    <n v="0.23333115503115104"/>
    <n v="0.61341969422708909"/>
    <x v="0"/>
    <m/>
    <x v="0"/>
    <m/>
    <m/>
    <x v="0"/>
    <m/>
    <x v="0"/>
    <x v="0"/>
    <m/>
    <x v="0"/>
    <x v="0"/>
    <x v="0"/>
    <m/>
    <x v="0"/>
    <x v="0"/>
    <x v="0"/>
    <x v="0"/>
    <x v="0"/>
    <x v="0"/>
    <x v="0"/>
    <x v="0"/>
    <x v="0"/>
    <x v="0"/>
    <x v="0"/>
    <x v="0"/>
    <x v="0"/>
    <m/>
    <x v="0"/>
    <x v="0"/>
    <x v="0"/>
    <x v="0"/>
    <x v="0"/>
    <s v="DST NO. 1 (TOP)"/>
    <m/>
    <x v="0"/>
    <m/>
    <m/>
    <m/>
    <m/>
  </r>
  <r>
    <x v="0"/>
    <s v="T13N R109W S33 fWASATCH"/>
    <n v="49007192"/>
    <x v="0"/>
    <x v="0"/>
    <m/>
    <m/>
    <s v="33"/>
    <s v=" 13"/>
    <s v=" 109"/>
    <n v="41.062069999999999"/>
    <n v="-109.70542"/>
    <s v="4903705118"/>
    <s v="UNIT NO. 1"/>
    <x v="0"/>
    <s v="WASATCH"/>
    <m/>
    <m/>
    <n v="66"/>
    <x v="3"/>
    <n v="3069"/>
    <n v="3135"/>
    <n v="6355"/>
    <m/>
    <x v="0"/>
    <d v="1960-08-17T00:00:00"/>
    <n v="8.8999996185302734"/>
    <x v="0"/>
    <n v="72"/>
    <n v="22"/>
    <n v="1709"/>
    <n v="-3"/>
    <x v="0"/>
    <n v="1200"/>
    <n v="671"/>
    <m/>
    <x v="0"/>
    <n v="1448"/>
    <n v="4925"/>
    <x v="0"/>
    <m/>
    <n v="3.5928"/>
    <n v="1.8103800000000001"/>
    <n v="74.341499999999996"/>
    <n v="0"/>
    <n v="79.744680000000002"/>
    <n v="33.851999999999997"/>
    <n v="10.997689999999999"/>
    <m/>
    <x v="0"/>
    <n v="30.147360000000003"/>
    <n v="74.997050000000002"/>
    <n v="3.0680993420456139E-2"/>
    <n v="5116"/>
    <n v="1.9022009759984065E-2"/>
    <n v="4.5053789168130083E-2"/>
    <n v="2.2702204084335157E-2"/>
    <n v="0.93224400674753471"/>
    <n v="0.45137775419166482"/>
    <n v="0.14664163457095977"/>
    <n v="0.40198061123737538"/>
    <x v="0"/>
    <m/>
    <x v="0"/>
    <m/>
    <m/>
    <x v="0"/>
    <m/>
    <x v="0"/>
    <x v="0"/>
    <m/>
    <x v="0"/>
    <x v="0"/>
    <x v="0"/>
    <m/>
    <x v="0"/>
    <x v="0"/>
    <x v="0"/>
    <x v="0"/>
    <x v="0"/>
    <x v="0"/>
    <x v="0"/>
    <x v="0"/>
    <x v="0"/>
    <x v="0"/>
    <x v="0"/>
    <x v="0"/>
    <x v="0"/>
    <m/>
    <x v="0"/>
    <x v="0"/>
    <x v="0"/>
    <x v="0"/>
    <x v="0"/>
    <s v="DST NO. 1 (BOTTOM)"/>
    <m/>
    <x v="0"/>
    <m/>
    <m/>
    <m/>
    <m/>
  </r>
  <r>
    <x v="0"/>
    <s v="T13N R104W S15 fMESAVERDE"/>
    <n v="49009342"/>
    <x v="0"/>
    <x v="0"/>
    <m/>
    <m/>
    <s v="15"/>
    <s v=" 13"/>
    <s v=" 104"/>
    <n v="41.101419999999997"/>
    <n v="-109.11761"/>
    <s v="4903705142"/>
    <s v="4-15 GOVERNMENT"/>
    <x v="0"/>
    <s v="MESAVERDE"/>
    <m/>
    <m/>
    <n v="15"/>
    <x v="0"/>
    <n v="3259"/>
    <n v="3274"/>
    <n v="6516"/>
    <m/>
    <x v="0"/>
    <d v="1959-07-09T00:00:00"/>
    <n v="8.1999998092651367"/>
    <x v="2"/>
    <n v="30"/>
    <n v="12"/>
    <n v="2677"/>
    <n v="-3"/>
    <x v="0"/>
    <n v="3145"/>
    <n v="1415"/>
    <m/>
    <x v="0"/>
    <n v="87"/>
    <n v="6804"/>
    <x v="0"/>
    <m/>
    <n v="1.4969999999999999"/>
    <n v="0.98748000000000002"/>
    <n v="116.44949999999999"/>
    <n v="0"/>
    <n v="118.93397999999999"/>
    <n v="88.72045"/>
    <n v="23.191849999999999"/>
    <m/>
    <x v="0"/>
    <n v="1.8113400000000002"/>
    <n v="113.72364"/>
    <n v="2.2394882230807604E-2"/>
    <n v="7360"/>
    <n v="3.9254447896074553E-2"/>
    <n v="1.258681497079304E-2"/>
    <n v="8.3027575466658073E-3"/>
    <n v="0.97911042748254107"/>
    <n v="0.78014078691114708"/>
    <n v="0.20393165396394275"/>
    <n v="1.5927559124910177E-2"/>
    <x v="0"/>
    <m/>
    <x v="0"/>
    <m/>
    <m/>
    <x v="0"/>
    <m/>
    <x v="0"/>
    <x v="0"/>
    <m/>
    <x v="0"/>
    <x v="0"/>
    <x v="0"/>
    <m/>
    <x v="0"/>
    <x v="0"/>
    <x v="0"/>
    <x v="0"/>
    <x v="0"/>
    <x v="0"/>
    <x v="0"/>
    <x v="0"/>
    <x v="0"/>
    <x v="0"/>
    <x v="0"/>
    <x v="0"/>
    <x v="0"/>
    <m/>
    <x v="0"/>
    <x v="0"/>
    <x v="0"/>
    <x v="0"/>
    <x v="0"/>
    <s v="DST NO. 3"/>
    <m/>
    <x v="0"/>
    <m/>
    <m/>
    <m/>
    <m/>
  </r>
  <r>
    <x v="0"/>
    <s v="T13N R102W S35 fFORT UNION"/>
    <n v="49005673"/>
    <x v="0"/>
    <x v="0"/>
    <s v="WILDCAT"/>
    <m/>
    <s v="35"/>
    <s v=" 13"/>
    <s v=" 102"/>
    <n v="41.056730000000002"/>
    <n v="-108.8516"/>
    <s v="4903705115"/>
    <s v="UNIT NO. 1"/>
    <x v="0"/>
    <s v="FORT UNION"/>
    <m/>
    <m/>
    <n v="21"/>
    <x v="0"/>
    <n v="3708"/>
    <n v="3729"/>
    <n v="7275"/>
    <m/>
    <x v="0"/>
    <m/>
    <n v="8.3999996185302734"/>
    <x v="0"/>
    <n v="252"/>
    <n v="102"/>
    <n v="17922"/>
    <n v="-3"/>
    <x v="0"/>
    <n v="21400"/>
    <n v="1074"/>
    <m/>
    <x v="0"/>
    <n v="8050"/>
    <n v="48615"/>
    <x v="0"/>
    <m/>
    <n v="12.5748"/>
    <n v="8.39358"/>
    <n v="779.60699999999997"/>
    <n v="0"/>
    <n v="800.57538"/>
    <n v="603.69399999999996"/>
    <n v="17.60286"/>
    <m/>
    <x v="0"/>
    <n v="167.60100000000003"/>
    <n v="788.89785999999992"/>
    <n v="7.346786159168099E-3"/>
    <n v="48794"/>
    <n v="1.8376125409356426E-3"/>
    <n v="1.5707202986931724E-2"/>
    <n v="1.0484434332717051E-2"/>
    <n v="0.9738083626803512"/>
    <n v="0.76523721334470352"/>
    <n v="2.231323076475325E-2"/>
    <n v="0.21244955589054335"/>
    <x v="0"/>
    <m/>
    <x v="0"/>
    <m/>
    <m/>
    <x v="0"/>
    <m/>
    <x v="0"/>
    <x v="0"/>
    <m/>
    <x v="0"/>
    <x v="0"/>
    <x v="0"/>
    <m/>
    <x v="0"/>
    <x v="0"/>
    <x v="0"/>
    <x v="0"/>
    <x v="0"/>
    <x v="0"/>
    <x v="0"/>
    <x v="0"/>
    <x v="0"/>
    <x v="0"/>
    <x v="0"/>
    <x v="0"/>
    <x v="0"/>
    <m/>
    <x v="0"/>
    <x v="0"/>
    <x v="0"/>
    <x v="0"/>
    <x v="0"/>
    <s v="DST NO. 1"/>
    <m/>
    <x v="0"/>
    <m/>
    <m/>
    <m/>
    <m/>
  </r>
  <r>
    <x v="0"/>
    <s v="T13N R101W S25 fMESAVERDE"/>
    <n v="49005672"/>
    <x v="0"/>
    <x v="0"/>
    <s v="CANYON CREEK"/>
    <m/>
    <s v="25"/>
    <s v=" 13"/>
    <s v=" 101"/>
    <n v="41.072330000000001"/>
    <n v="-108.73218"/>
    <s v="4903705122"/>
    <s v="UNIT NO. 13"/>
    <x v="0"/>
    <s v="MESAVERDE"/>
    <m/>
    <m/>
    <n v="343"/>
    <x v="0"/>
    <n v="6451"/>
    <n v="6794"/>
    <n v="7068"/>
    <m/>
    <x v="1"/>
    <m/>
    <n v="8.1000003814697266"/>
    <x v="0"/>
    <n v="259"/>
    <n v="27"/>
    <n v="3751"/>
    <n v="154"/>
    <x v="0"/>
    <n v="4350"/>
    <n v="1671"/>
    <m/>
    <x v="0"/>
    <n v="1575"/>
    <n v="10943"/>
    <x v="0"/>
    <m/>
    <n v="12.924099999999999"/>
    <n v="2.2218300000000002"/>
    <n v="163.16849999999999"/>
    <n v="3.9393199999999999"/>
    <n v="182.25375"/>
    <n v="122.7135"/>
    <n v="27.387689999999996"/>
    <m/>
    <x v="0"/>
    <n v="32.791499999999999"/>
    <n v="182.89269000000002"/>
    <n v="-1.7498185111705304E-3"/>
    <n v="11784"/>
    <n v="3.7004444053328638E-2"/>
    <n v="7.0912669835325751E-2"/>
    <n v="1.2190860270364808E-2"/>
    <n v="0.91689646989430951"/>
    <n v="0.67095901973993599"/>
    <n v="0.14974731904265826"/>
    <n v="0.17929366121740567"/>
    <x v="0"/>
    <m/>
    <x v="0"/>
    <m/>
    <m/>
    <x v="0"/>
    <m/>
    <x v="0"/>
    <x v="0"/>
    <m/>
    <x v="0"/>
    <x v="0"/>
    <x v="0"/>
    <m/>
    <x v="0"/>
    <x v="0"/>
    <x v="0"/>
    <x v="0"/>
    <x v="0"/>
    <x v="0"/>
    <x v="0"/>
    <x v="0"/>
    <x v="0"/>
    <x v="0"/>
    <x v="0"/>
    <x v="0"/>
    <x v="0"/>
    <m/>
    <x v="0"/>
    <x v="0"/>
    <x v="0"/>
    <x v="0"/>
    <x v="0"/>
    <s v="PRODUCTION"/>
    <m/>
    <x v="0"/>
    <m/>
    <m/>
    <m/>
    <m/>
  </r>
  <r>
    <x v="0"/>
    <s v="T13N R101W S24 fMESAVERDE/ROCK SPRINGS"/>
    <n v="49007195"/>
    <x v="0"/>
    <x v="0"/>
    <m/>
    <m/>
    <s v="24"/>
    <s v=" 13"/>
    <s v=" 101"/>
    <n v="41.084580000000003"/>
    <n v="-108.72342999999999"/>
    <s v="4903705128"/>
    <s v="1 GOVERNMENT-VERMILLION"/>
    <x v="0"/>
    <s v="MESAVERDE/ROCK SPRINGS"/>
    <n v="1970"/>
    <m/>
    <n v="20"/>
    <x v="0"/>
    <n v="6920"/>
    <n v="6940"/>
    <n v="7228"/>
    <m/>
    <x v="5"/>
    <d v="1961-03-07T00:00:00"/>
    <n v="8.6999998092651367"/>
    <x v="0"/>
    <n v="11"/>
    <n v="3"/>
    <n v="4977"/>
    <n v="-3"/>
    <x v="0"/>
    <n v="6347"/>
    <n v="2044"/>
    <m/>
    <x v="0"/>
    <n v="66"/>
    <n v="12513"/>
    <x v="0"/>
    <m/>
    <n v="0.54889999999999994"/>
    <n v="0.24687000000000001"/>
    <n v="216.49949999999998"/>
    <n v="0"/>
    <n v="217.29526999999999"/>
    <n v="179.04886999999999"/>
    <n v="33.501159999999999"/>
    <m/>
    <x v="0"/>
    <n v="1.37412"/>
    <n v="213.92415"/>
    <n v="7.8176442053560346E-3"/>
    <n v="13442"/>
    <n v="3.5792718166056635E-2"/>
    <n v="2.5260559054046598E-3"/>
    <n v="1.1361038829791371E-3"/>
    <n v="0.9963378402116162"/>
    <n v="0.8369736189205379"/>
    <n v="0.15660298287967955"/>
    <n v="6.4233981997824929E-3"/>
    <x v="0"/>
    <m/>
    <x v="0"/>
    <m/>
    <m/>
    <x v="0"/>
    <m/>
    <x v="0"/>
    <x v="0"/>
    <m/>
    <x v="0"/>
    <x v="0"/>
    <x v="0"/>
    <m/>
    <x v="0"/>
    <x v="0"/>
    <x v="0"/>
    <x v="0"/>
    <x v="0"/>
    <x v="0"/>
    <x v="0"/>
    <x v="0"/>
    <x v="0"/>
    <x v="0"/>
    <x v="0"/>
    <x v="0"/>
    <x v="0"/>
    <m/>
    <x v="0"/>
    <x v="0"/>
    <x v="0"/>
    <x v="0"/>
    <x v="0"/>
    <s v="FLOW LINE"/>
    <m/>
    <x v="0"/>
    <m/>
    <m/>
    <m/>
    <m/>
  </r>
  <r>
    <x v="0"/>
    <s v="T13N R101W S24 fMESAVERDE/ALMOND"/>
    <n v="49016351"/>
    <x v="0"/>
    <x v="0"/>
    <s v="CANYON CREEK"/>
    <m/>
    <s v="24"/>
    <s v=" 13"/>
    <s v=" 101"/>
    <n v="41.084580000000003"/>
    <n v="-108.72342999999999"/>
    <s v="4903705128"/>
    <s v="1 GOVERNMENT-VERMILLION"/>
    <x v="0"/>
    <s v="MESAVERDE/ALMOND"/>
    <n v="1007"/>
    <n v="1970"/>
    <n v="45"/>
    <x v="0"/>
    <n v="4905"/>
    <n v="4950"/>
    <n v="7228"/>
    <m/>
    <x v="0"/>
    <d v="1961-01-25T00:00:00"/>
    <n v="8.1000003814697266"/>
    <x v="2"/>
    <n v="84"/>
    <n v="24"/>
    <n v="1091"/>
    <n v="-3"/>
    <x v="0"/>
    <n v="660"/>
    <n v="1513"/>
    <m/>
    <x v="0"/>
    <n v="490"/>
    <n v="3094"/>
    <x v="0"/>
    <m/>
    <n v="4.1916000000000002"/>
    <n v="1.97496"/>
    <n v="47.458499999999994"/>
    <n v="0"/>
    <n v="53.625059999999991"/>
    <n v="18.618600000000001"/>
    <n v="24.798069999999999"/>
    <m/>
    <x v="0"/>
    <n v="10.2018"/>
    <n v="53.618469999999995"/>
    <n v="6.1448928434150346E-5"/>
    <n v="3856"/>
    <n v="0.10964028776978417"/>
    <n v="7.8164947507751062E-2"/>
    <n v="3.6829049701762581E-2"/>
    <n v="0.88500600279048647"/>
    <n v="0.34724228423526449"/>
    <n v="0.46249119006939216"/>
    <n v="0.19026652569534344"/>
    <x v="0"/>
    <m/>
    <x v="0"/>
    <m/>
    <m/>
    <x v="0"/>
    <m/>
    <x v="0"/>
    <x v="0"/>
    <m/>
    <x v="0"/>
    <x v="0"/>
    <x v="0"/>
    <m/>
    <x v="0"/>
    <x v="0"/>
    <x v="0"/>
    <x v="0"/>
    <x v="0"/>
    <x v="0"/>
    <x v="0"/>
    <x v="0"/>
    <x v="0"/>
    <x v="0"/>
    <x v="0"/>
    <x v="0"/>
    <x v="0"/>
    <m/>
    <x v="0"/>
    <x v="0"/>
    <x v="0"/>
    <x v="0"/>
    <x v="0"/>
    <s v="DST NO. 5 (BOTTOM)"/>
    <m/>
    <x v="0"/>
    <m/>
    <m/>
    <m/>
    <m/>
  </r>
  <r>
    <x v="0"/>
    <s v="T13N R101W S24 fFORT UNION"/>
    <n v="49016350"/>
    <x v="0"/>
    <x v="0"/>
    <s v="CANYON CREEK"/>
    <m/>
    <s v="24"/>
    <s v=" 13"/>
    <s v=" 101"/>
    <n v="41.084580000000003"/>
    <n v="-108.72342999999999"/>
    <s v="4903705128"/>
    <s v="1 GOVERNMENT-VERMILLION"/>
    <x v="0"/>
    <s v="FORT UNION"/>
    <s v="[83]"/>
    <n v="1007"/>
    <n v="28"/>
    <x v="0"/>
    <n v="3870"/>
    <n v="3898"/>
    <n v="7228"/>
    <m/>
    <x v="0"/>
    <d v="1961-01-25T00:00:00"/>
    <n v="7.6999998092651367"/>
    <x v="2"/>
    <n v="4325"/>
    <n v="1183"/>
    <n v="23109"/>
    <n v="-3"/>
    <x v="0"/>
    <n v="46440"/>
    <n v="390"/>
    <m/>
    <x v="0"/>
    <n v="112"/>
    <n v="75361"/>
    <x v="0"/>
    <m/>
    <n v="215.8175"/>
    <n v="97.349069999999998"/>
    <n v="1005.2415"/>
    <n v="0"/>
    <n v="1318.40807"/>
    <n v="1310.0724"/>
    <n v="6.3920999999999992"/>
    <m/>
    <x v="0"/>
    <n v="2.3318400000000001"/>
    <n v="1318.7963400000001"/>
    <n v="-1.47227874535576E-4"/>
    <n v="75553"/>
    <n v="1.2722477702532568E-3"/>
    <n v="0.16369552410279165"/>
    <n v="7.3838345058066884E-2"/>
    <n v="0.7624661308391415"/>
    <n v="0.99338492249682764"/>
    <n v="4.8469197298500223E-3"/>
    <n v="1.7681577733223007E-3"/>
    <x v="0"/>
    <m/>
    <x v="0"/>
    <m/>
    <m/>
    <x v="0"/>
    <m/>
    <x v="0"/>
    <x v="0"/>
    <m/>
    <x v="0"/>
    <x v="0"/>
    <x v="0"/>
    <m/>
    <x v="0"/>
    <x v="0"/>
    <x v="0"/>
    <x v="0"/>
    <x v="0"/>
    <x v="0"/>
    <x v="0"/>
    <x v="0"/>
    <x v="0"/>
    <x v="0"/>
    <x v="0"/>
    <x v="0"/>
    <x v="0"/>
    <m/>
    <x v="0"/>
    <x v="0"/>
    <x v="0"/>
    <x v="0"/>
    <x v="0"/>
    <s v="DST NO. 4 (BOTTOM)"/>
    <m/>
    <x v="0"/>
    <m/>
    <m/>
    <m/>
    <m/>
  </r>
  <r>
    <x v="0"/>
    <s v="T13N R101W S24 fFORT UNION"/>
    <n v="49016349"/>
    <x v="0"/>
    <x v="0"/>
    <s v="CANYON CREEK"/>
    <m/>
    <s v="24"/>
    <s v=" 13"/>
    <s v=" 101"/>
    <n v="41.084580000000003"/>
    <n v="-108.72342999999999"/>
    <s v="4903705128"/>
    <s v="1 GOVERNMENT-VERMILLION"/>
    <x v="0"/>
    <s v="FORT UNION"/>
    <n v="13"/>
    <s v="[83]"/>
    <m/>
    <x v="1"/>
    <n v="3787"/>
    <m/>
    <n v="7228"/>
    <m/>
    <x v="3"/>
    <d v="1961-01-25T00:00:00"/>
    <n v="7.9000000953674316"/>
    <x v="2"/>
    <n v="126"/>
    <n v="7"/>
    <n v="1117"/>
    <n v="-3"/>
    <x v="0"/>
    <n v="588"/>
    <n v="1354"/>
    <m/>
    <x v="0"/>
    <n v="802"/>
    <n v="3307"/>
    <x v="0"/>
    <m/>
    <n v="6.2873999999999999"/>
    <n v="0.57603000000000004"/>
    <n v="48.589499999999994"/>
    <n v="0"/>
    <n v="55.452929999999995"/>
    <n v="16.587479999999999"/>
    <n v="22.192059999999998"/>
    <m/>
    <x v="0"/>
    <n v="16.69764"/>
    <n v="55.477179999999997"/>
    <n v="-2.1860611154178163E-4"/>
    <n v="3988"/>
    <n v="9.3351610692254963E-2"/>
    <n v="0.11338264722892011"/>
    <n v="1.0387728835969536E-2"/>
    <n v="0.87622962393511039"/>
    <n v="0.29899645223495497"/>
    <n v="0.40002141421031134"/>
    <n v="0.30098213355473369"/>
    <x v="0"/>
    <m/>
    <x v="0"/>
    <m/>
    <m/>
    <x v="0"/>
    <m/>
    <x v="0"/>
    <x v="0"/>
    <m/>
    <x v="0"/>
    <x v="0"/>
    <x v="0"/>
    <m/>
    <x v="0"/>
    <x v="0"/>
    <x v="0"/>
    <x v="0"/>
    <x v="0"/>
    <x v="0"/>
    <x v="0"/>
    <x v="0"/>
    <x v="0"/>
    <x v="0"/>
    <x v="0"/>
    <x v="0"/>
    <x v="0"/>
    <m/>
    <x v="0"/>
    <x v="0"/>
    <x v="0"/>
    <x v="0"/>
    <x v="0"/>
    <s v="SCHLUMBERGER FORM. TESTER"/>
    <m/>
    <x v="0"/>
    <m/>
    <m/>
    <m/>
    <m/>
  </r>
  <r>
    <x v="0"/>
    <s v="T13N R101W S24 fFORT UNION"/>
    <n v="49016348"/>
    <x v="0"/>
    <x v="0"/>
    <s v="CANYON CREEK"/>
    <m/>
    <s v="24"/>
    <s v=" 13"/>
    <s v=" 101"/>
    <n v="41.084580000000003"/>
    <n v="-108.72342999999999"/>
    <s v="4903705128"/>
    <s v="1 GOVERNMENT-VERMILLION"/>
    <x v="0"/>
    <s v="FORT UNION"/>
    <n v="819"/>
    <n v="13"/>
    <n v="21"/>
    <x v="0"/>
    <n v="3753"/>
    <n v="3774"/>
    <n v="7228"/>
    <m/>
    <x v="0"/>
    <d v="1961-01-25T00:00:00"/>
    <n v="8.3000001907348633"/>
    <x v="2"/>
    <n v="56"/>
    <n v="27"/>
    <n v="1521"/>
    <n v="-3"/>
    <x v="0"/>
    <n v="1362"/>
    <n v="952"/>
    <m/>
    <x v="0"/>
    <n v="691"/>
    <n v="4210"/>
    <x v="0"/>
    <m/>
    <n v="2.7944"/>
    <n v="2.2218300000000002"/>
    <n v="66.163499999999999"/>
    <n v="0"/>
    <n v="71.179730000000006"/>
    <n v="38.422019999999996"/>
    <n v="15.603279999999998"/>
    <m/>
    <x v="0"/>
    <n v="14.386620000000001"/>
    <n v="68.411919999999995"/>
    <n v="1.9827905179142243E-2"/>
    <n v="4603"/>
    <n v="4.4593214569386135E-2"/>
    <n v="3.9258367515583432E-2"/>
    <n v="3.1214363976935569E-2"/>
    <n v="0.92952726850748091"/>
    <n v="0.56162756431920047"/>
    <n v="0.22807838166214309"/>
    <n v="0.21029405401865642"/>
    <x v="0"/>
    <m/>
    <x v="0"/>
    <m/>
    <m/>
    <x v="0"/>
    <m/>
    <x v="0"/>
    <x v="0"/>
    <m/>
    <x v="0"/>
    <x v="0"/>
    <x v="0"/>
    <m/>
    <x v="0"/>
    <x v="0"/>
    <x v="0"/>
    <x v="0"/>
    <x v="0"/>
    <x v="0"/>
    <x v="0"/>
    <x v="0"/>
    <x v="0"/>
    <x v="0"/>
    <x v="0"/>
    <x v="0"/>
    <x v="0"/>
    <m/>
    <x v="0"/>
    <x v="0"/>
    <x v="0"/>
    <x v="0"/>
    <x v="0"/>
    <s v="DST NO. 3"/>
    <m/>
    <x v="0"/>
    <m/>
    <m/>
    <m/>
    <m/>
  </r>
  <r>
    <x v="0"/>
    <s v="T13N R101W S24 fFORT UNION"/>
    <n v="49016347"/>
    <x v="0"/>
    <x v="0"/>
    <s v="CANYON CREEK"/>
    <m/>
    <s v="24"/>
    <s v=" 13"/>
    <s v=" 101"/>
    <n v="41.084580000000003"/>
    <n v="-108.72342999999999"/>
    <s v="4903705128"/>
    <s v="1 GOVERNMENT-VERMILLION"/>
    <x v="0"/>
    <s v="FORT UNION"/>
    <m/>
    <n v="819"/>
    <n v="66"/>
    <x v="0"/>
    <n v="2868"/>
    <n v="2934"/>
    <n v="7228"/>
    <m/>
    <x v="0"/>
    <d v="1961-01-25T00:00:00"/>
    <n v="8.1000003814697266"/>
    <x v="2"/>
    <n v="335"/>
    <n v="127"/>
    <n v="10477"/>
    <n v="-3"/>
    <x v="0"/>
    <n v="14035"/>
    <n v="744"/>
    <m/>
    <x v="0"/>
    <n v="3601"/>
    <n v="28941"/>
    <x v="0"/>
    <m/>
    <n v="16.7165"/>
    <n v="10.45083"/>
    <n v="455.74949999999995"/>
    <n v="0"/>
    <n v="482.91682999999995"/>
    <n v="395.92734999999999"/>
    <n v="12.194159999999998"/>
    <m/>
    <x v="0"/>
    <n v="74.972820000000013"/>
    <n v="483.09433000000001"/>
    <n v="-1.8374528923668535E-4"/>
    <n v="29313"/>
    <n v="6.385827582655268E-3"/>
    <n v="3.461569148459788E-2"/>
    <n v="2.1641055665837947E-2"/>
    <n v="0.94374325284956417"/>
    <n v="0.819565301045864"/>
    <n v="2.5241778349996361E-2"/>
    <n v="0.15519292060413958"/>
    <x v="0"/>
    <m/>
    <x v="0"/>
    <m/>
    <m/>
    <x v="0"/>
    <m/>
    <x v="0"/>
    <x v="0"/>
    <m/>
    <x v="0"/>
    <x v="0"/>
    <x v="0"/>
    <m/>
    <x v="0"/>
    <x v="0"/>
    <x v="0"/>
    <x v="0"/>
    <x v="0"/>
    <x v="0"/>
    <x v="0"/>
    <x v="0"/>
    <x v="0"/>
    <x v="0"/>
    <x v="0"/>
    <x v="0"/>
    <x v="0"/>
    <m/>
    <x v="0"/>
    <x v="0"/>
    <x v="0"/>
    <x v="0"/>
    <x v="0"/>
    <s v="DST NO. 2 (BOTTOM)"/>
    <m/>
    <x v="0"/>
    <m/>
    <m/>
    <m/>
    <m/>
  </r>
  <r>
    <x v="0"/>
    <s v="T13N R100W S29 fFOX HILLS"/>
    <n v="49007536"/>
    <x v="0"/>
    <x v="0"/>
    <s v="TRAIL"/>
    <m/>
    <s v="29"/>
    <s v=" 13"/>
    <s v=" 100"/>
    <n v="41.074080000000002"/>
    <n v="-108.69105999999999"/>
    <s v="4903705123"/>
    <s v="1-29 F LAGLORIA-FEDERAL"/>
    <x v="0"/>
    <s v="FOX HILLS"/>
    <m/>
    <m/>
    <n v="24"/>
    <x v="0"/>
    <n v="4410"/>
    <n v="4434"/>
    <n v="6857"/>
    <m/>
    <x v="0"/>
    <d v="1963-10-02T00:00:00"/>
    <n v="8.3000001907348633"/>
    <x v="0"/>
    <n v="649"/>
    <n v="51"/>
    <n v="5151"/>
    <n v="32"/>
    <x v="0"/>
    <n v="4200"/>
    <n v="622"/>
    <m/>
    <x v="0"/>
    <n v="6400"/>
    <n v="16791"/>
    <x v="0"/>
    <m/>
    <n v="32.385100000000001"/>
    <n v="4.19679"/>
    <n v="224.06849999999997"/>
    <n v="0.81855999999999995"/>
    <n v="261.46894999999995"/>
    <n v="118.482"/>
    <n v="10.194579999999998"/>
    <m/>
    <x v="0"/>
    <n v="133.24800000000002"/>
    <n v="261.92457999999999"/>
    <n v="-8.7053044006876051E-4"/>
    <n v="17102"/>
    <n v="9.1759360339893192E-3"/>
    <n v="0.12385830133941338"/>
    <n v="1.6050815976428563E-2"/>
    <n v="0.86009088268415812"/>
    <n v="0.45235158914829604"/>
    <n v="3.8921814821655909E-2"/>
    <n v="0.50872659603004811"/>
    <x v="0"/>
    <m/>
    <x v="0"/>
    <m/>
    <m/>
    <x v="0"/>
    <m/>
    <x v="0"/>
    <x v="0"/>
    <m/>
    <x v="0"/>
    <x v="0"/>
    <x v="0"/>
    <m/>
    <x v="0"/>
    <x v="0"/>
    <x v="0"/>
    <x v="0"/>
    <x v="0"/>
    <x v="0"/>
    <x v="0"/>
    <x v="0"/>
    <x v="0"/>
    <x v="0"/>
    <x v="0"/>
    <x v="0"/>
    <x v="0"/>
    <m/>
    <x v="0"/>
    <x v="0"/>
    <x v="0"/>
    <x v="0"/>
    <x v="0"/>
    <s v="DST NO. 1 (MIDDLE)"/>
    <m/>
    <x v="0"/>
    <m/>
    <m/>
    <m/>
    <m/>
  </r>
  <r>
    <x v="0"/>
    <s v="T13N R100W S21 fMESAVERDE"/>
    <n v="49007535"/>
    <x v="0"/>
    <x v="0"/>
    <s v="TRAIL"/>
    <m/>
    <s v="21"/>
    <s v=" 13"/>
    <s v=" 100"/>
    <n v="41.08766"/>
    <n v="-108.6708"/>
    <s v="4903705130"/>
    <s v="UNIT NO. 10"/>
    <x v="0"/>
    <s v="MESAVERDE"/>
    <n v="1242"/>
    <m/>
    <n v="1466"/>
    <x v="0"/>
    <n v="5692"/>
    <n v="7158"/>
    <n v="7400"/>
    <n v="7045"/>
    <x v="1"/>
    <d v="1963-12-24T00:00:00"/>
    <n v="8.3000001907348633"/>
    <x v="0"/>
    <n v="71"/>
    <n v="43"/>
    <n v="3987"/>
    <n v="34"/>
    <x v="0"/>
    <n v="5250"/>
    <n v="2025"/>
    <m/>
    <x v="0"/>
    <n v="-1"/>
    <n v="10397"/>
    <x v="0"/>
    <m/>
    <n v="3.5428999999999999"/>
    <n v="3.5384700000000002"/>
    <n v="173.43449999999999"/>
    <n v="0.86971999999999994"/>
    <n v="181.38558999999998"/>
    <n v="148.10249999999999"/>
    <n v="33.189749999999997"/>
    <m/>
    <x v="0"/>
    <n v="0"/>
    <n v="181.29225"/>
    <n v="2.573633944659634E-4"/>
    <n v="11406"/>
    <n v="4.6278035132779893E-2"/>
    <n v="1.9532422614166871E-2"/>
    <n v="1.9507999505363135E-2"/>
    <n v="0.96095957788047004"/>
    <n v="0.81692681292222913"/>
    <n v="0.18307318707777082"/>
    <n v="0"/>
    <x v="0"/>
    <m/>
    <x v="0"/>
    <m/>
    <m/>
    <x v="0"/>
    <m/>
    <x v="0"/>
    <x v="0"/>
    <m/>
    <x v="0"/>
    <x v="0"/>
    <x v="0"/>
    <m/>
    <x v="0"/>
    <x v="0"/>
    <x v="0"/>
    <x v="0"/>
    <x v="0"/>
    <x v="0"/>
    <x v="0"/>
    <x v="0"/>
    <x v="0"/>
    <x v="0"/>
    <x v="0"/>
    <x v="0"/>
    <x v="0"/>
    <m/>
    <x v="0"/>
    <x v="0"/>
    <x v="0"/>
    <x v="0"/>
    <x v="0"/>
    <s v="PRODUCTION"/>
    <m/>
    <x v="0"/>
    <m/>
    <m/>
    <m/>
    <m/>
  </r>
  <r>
    <x v="0"/>
    <s v="T13N R100W S21 fFOX HILLS"/>
    <n v="49017509"/>
    <x v="0"/>
    <x v="0"/>
    <s v="TRAIL"/>
    <m/>
    <s v="21"/>
    <s v=" 13"/>
    <s v=" 100"/>
    <n v="41.08766"/>
    <n v="-108.6708"/>
    <s v="4903705130"/>
    <s v="UNIT NO. 10"/>
    <x v="0"/>
    <s v="FOX HILLS"/>
    <m/>
    <n v="1242"/>
    <n v="170"/>
    <x v="0"/>
    <n v="4280"/>
    <n v="4450"/>
    <n v="7400"/>
    <n v="7045"/>
    <x v="0"/>
    <d v="1963-07-03T00:00:00"/>
    <n v="8.6999998092651367"/>
    <x v="0"/>
    <n v="17"/>
    <n v="10"/>
    <n v="1585"/>
    <n v="18"/>
    <x v="0"/>
    <n v="1300"/>
    <n v="1000"/>
    <m/>
    <x v="0"/>
    <n v="650"/>
    <n v="4156"/>
    <x v="0"/>
    <m/>
    <n v="0.84830000000000005"/>
    <n v="0.82289999999999996"/>
    <n v="68.947500000000005"/>
    <n v="0.46043999999999996"/>
    <n v="71.079139999999995"/>
    <n v="36.673000000000002"/>
    <n v="16.39"/>
    <m/>
    <x v="0"/>
    <n v="13.533000000000001"/>
    <n v="66.596000000000004"/>
    <n v="3.2563177346324045E-2"/>
    <n v="4577"/>
    <n v="4.8207946868201075E-2"/>
    <n v="1.1934584464584126E-2"/>
    <n v="1.1577236303084141E-2"/>
    <n v="0.97648817923233178"/>
    <n v="0.55067871944260915"/>
    <n v="0.24611087753018193"/>
    <n v="0.20321040302720886"/>
    <x v="0"/>
    <m/>
    <x v="0"/>
    <m/>
    <m/>
    <x v="0"/>
    <m/>
    <x v="0"/>
    <x v="0"/>
    <m/>
    <x v="0"/>
    <x v="0"/>
    <x v="0"/>
    <m/>
    <x v="0"/>
    <x v="0"/>
    <x v="0"/>
    <x v="0"/>
    <x v="0"/>
    <x v="0"/>
    <x v="0"/>
    <x v="0"/>
    <x v="0"/>
    <x v="0"/>
    <x v="0"/>
    <x v="0"/>
    <x v="0"/>
    <m/>
    <x v="0"/>
    <x v="0"/>
    <x v="0"/>
    <x v="0"/>
    <x v="0"/>
    <s v="DST NO. 1"/>
    <m/>
    <x v="0"/>
    <m/>
    <m/>
    <m/>
    <m/>
  </r>
  <r>
    <x v="0"/>
    <s v="T13N R100W S20 fFORT UNION"/>
    <n v="49124671"/>
    <x v="0"/>
    <x v="0"/>
    <s v="TRAIL"/>
    <m/>
    <s v="20"/>
    <s v=" 13"/>
    <s v=" 100"/>
    <n v="41.091459999999998"/>
    <n v="-108.68025"/>
    <s v="4903720506"/>
    <s v="UNIT UNIT NO 11"/>
    <x v="20"/>
    <s v="FORT UNION"/>
    <n v="38"/>
    <m/>
    <n v="46"/>
    <x v="0"/>
    <n v="3902"/>
    <n v="3948"/>
    <n v="4050"/>
    <m/>
    <x v="0"/>
    <d v="1973-10-03T00:00:00"/>
    <n v="6.4000000953674316"/>
    <x v="0"/>
    <n v="4729"/>
    <n v="1091"/>
    <n v="49880"/>
    <n v="685"/>
    <x v="0"/>
    <n v="89000"/>
    <n v="195"/>
    <m/>
    <x v="0"/>
    <n v="0"/>
    <n v="145481"/>
    <x v="0"/>
    <s v="CHEM LAB"/>
    <n v="235.97710000000001"/>
    <n v="89.778390000000002"/>
    <n v="2169.7800000000002"/>
    <n v="17.522299999999998"/>
    <n v="2513.0577899999998"/>
    <n v="2510.69"/>
    <n v="3.1960499999999996"/>
    <m/>
    <x v="0"/>
    <n v="0"/>
    <n v="2513.8860500000001"/>
    <n v="-1.647641243591509E-4"/>
    <n v="145577"/>
    <n v="3.2983116767104837E-4"/>
    <n v="9.390038738424715E-2"/>
    <n v="3.5724761426994482E-2"/>
    <n v="0.87037485118875835"/>
    <n v="0.99872864165820086"/>
    <n v="1.2713583417991439E-3"/>
    <n v="0"/>
    <x v="0"/>
    <m/>
    <x v="0"/>
    <m/>
    <m/>
    <x v="0"/>
    <m/>
    <x v="0"/>
    <x v="0"/>
    <m/>
    <x v="0"/>
    <x v="0"/>
    <x v="0"/>
    <m/>
    <x v="0"/>
    <x v="0"/>
    <x v="0"/>
    <x v="0"/>
    <x v="0"/>
    <x v="0"/>
    <x v="0"/>
    <x v="0"/>
    <x v="0"/>
    <x v="0"/>
    <x v="0"/>
    <x v="0"/>
    <x v="0"/>
    <m/>
    <x v="0"/>
    <x v="0"/>
    <x v="0"/>
    <x v="0"/>
    <x v="0"/>
    <s v="DST NO 2 SAMPLE CHAMBER"/>
    <m/>
    <x v="0"/>
    <m/>
    <m/>
    <m/>
    <m/>
  </r>
  <r>
    <x v="0"/>
    <s v="T13N R100W S19 fMESAVERDE"/>
    <n v="49010931"/>
    <x v="0"/>
    <x v="0"/>
    <s v="CANYON CREEK"/>
    <m/>
    <s v="19"/>
    <s v=" 13"/>
    <s v=" 100"/>
    <n v="41.081270000000004"/>
    <n v="-108.71404"/>
    <s v="4903705125"/>
    <s v="UNIT NO. 12"/>
    <x v="0"/>
    <s v="MESAVERDE"/>
    <n v="1082"/>
    <m/>
    <n v="49"/>
    <x v="0"/>
    <n v="6966"/>
    <n v="7015"/>
    <n v="7285"/>
    <n v="6940"/>
    <x v="1"/>
    <d v="1962-07-12T00:00:00"/>
    <n v="7.5999999046325684"/>
    <x v="2"/>
    <n v="319"/>
    <n v="17"/>
    <n v="4225"/>
    <n v="-3"/>
    <x v="0"/>
    <n v="5600"/>
    <n v="1391"/>
    <m/>
    <x v="0"/>
    <n v="980"/>
    <n v="11826"/>
    <x v="0"/>
    <m/>
    <n v="15.918100000000001"/>
    <n v="1.39893"/>
    <n v="183.78749999999999"/>
    <n v="0"/>
    <n v="201.10453000000001"/>
    <n v="157.976"/>
    <n v="22.798489999999997"/>
    <m/>
    <x v="0"/>
    <n v="20.403600000000001"/>
    <n v="201.17809"/>
    <n v="-1.8285652012504618E-4"/>
    <n v="12526"/>
    <n v="2.8745072273324571E-2"/>
    <n v="7.9153363676094213E-2"/>
    <n v="6.9562331589447532E-3"/>
    <n v="0.91389040316496095"/>
    <n v="0.78525449764435085"/>
    <n v="0.11332491525294826"/>
    <n v="0.1014205871027009"/>
    <x v="0"/>
    <m/>
    <x v="0"/>
    <m/>
    <m/>
    <x v="0"/>
    <m/>
    <x v="0"/>
    <x v="0"/>
    <m/>
    <x v="0"/>
    <x v="0"/>
    <x v="0"/>
    <m/>
    <x v="0"/>
    <x v="0"/>
    <x v="0"/>
    <x v="0"/>
    <x v="0"/>
    <x v="0"/>
    <x v="0"/>
    <x v="0"/>
    <x v="0"/>
    <x v="0"/>
    <x v="0"/>
    <x v="0"/>
    <x v="0"/>
    <m/>
    <x v="0"/>
    <x v="0"/>
    <x v="0"/>
    <x v="0"/>
    <x v="0"/>
    <s v="PRODUCED WATER"/>
    <m/>
    <x v="0"/>
    <m/>
    <m/>
    <m/>
    <m/>
  </r>
  <r>
    <x v="0"/>
    <s v="T13N R100W S19 fMESAVERDE"/>
    <n v="49010930"/>
    <x v="0"/>
    <x v="0"/>
    <s v="CANYON CREEK"/>
    <m/>
    <s v="19"/>
    <s v=" 13"/>
    <s v=" 100"/>
    <n v="41.081270000000004"/>
    <n v="-108.71404"/>
    <s v="4903705125"/>
    <s v="UNIT NO. 12"/>
    <x v="0"/>
    <s v="MESAVERDE"/>
    <m/>
    <n v="1082"/>
    <n v="104"/>
    <x v="0"/>
    <n v="5780"/>
    <n v="5884"/>
    <n v="7285"/>
    <n v="6940"/>
    <x v="1"/>
    <d v="1962-07-12T00:00:00"/>
    <n v="7"/>
    <x v="2"/>
    <n v="48"/>
    <n v="12"/>
    <n v="2211"/>
    <n v="-3"/>
    <x v="0"/>
    <n v="2180"/>
    <n v="1562"/>
    <m/>
    <x v="0"/>
    <n v="600"/>
    <n v="5820"/>
    <x v="0"/>
    <m/>
    <n v="2.3952"/>
    <n v="0.98748000000000002"/>
    <n v="96.1785"/>
    <n v="0"/>
    <n v="99.561179999999993"/>
    <n v="61.497799999999998"/>
    <n v="25.601179999999996"/>
    <m/>
    <x v="0"/>
    <n v="12.492000000000001"/>
    <n v="99.590980000000002"/>
    <n v="-1.4963432985114854E-4"/>
    <n v="6607"/>
    <n v="6.3329846302406054E-2"/>
    <n v="2.4057569426155858E-2"/>
    <n v="9.9183235875669618E-3"/>
    <n v="0.96602410698627728"/>
    <n v="0.61750371368973367"/>
    <n v="0.25706324006451181"/>
    <n v="0.12543304624575438"/>
    <x v="0"/>
    <m/>
    <x v="0"/>
    <m/>
    <m/>
    <x v="0"/>
    <m/>
    <x v="0"/>
    <x v="0"/>
    <m/>
    <x v="0"/>
    <x v="0"/>
    <x v="0"/>
    <m/>
    <x v="0"/>
    <x v="0"/>
    <x v="0"/>
    <x v="0"/>
    <x v="0"/>
    <x v="0"/>
    <x v="0"/>
    <x v="0"/>
    <x v="0"/>
    <x v="0"/>
    <x v="0"/>
    <x v="0"/>
    <x v="0"/>
    <m/>
    <x v="0"/>
    <x v="0"/>
    <x v="0"/>
    <x v="0"/>
    <x v="0"/>
    <s v="PRODUCED WATER"/>
    <m/>
    <x v="0"/>
    <m/>
    <m/>
    <m/>
    <m/>
  </r>
  <r>
    <x v="0"/>
    <s v="T13N R100W S19 fLANCE"/>
    <n v="49007537"/>
    <x v="0"/>
    <x v="0"/>
    <s v="CANYON CREEK"/>
    <m/>
    <s v="19"/>
    <s v=" 13"/>
    <s v=" 100"/>
    <n v="41.029519999999998"/>
    <n v="-108.71306"/>
    <s v="4903720152"/>
    <s v="1 GOVERNMENT-SUNDERHAUF"/>
    <x v="0"/>
    <s v="LANCE"/>
    <m/>
    <m/>
    <n v="6"/>
    <x v="0"/>
    <n v="4244"/>
    <n v="4250"/>
    <n v="4310"/>
    <n v="4279"/>
    <x v="1"/>
    <d v="1968-11-08T00:00:00"/>
    <n v="8"/>
    <x v="0"/>
    <n v="2439"/>
    <n v="474"/>
    <n v="27836"/>
    <n v="180"/>
    <x v="0"/>
    <n v="46500"/>
    <n v="415"/>
    <m/>
    <x v="0"/>
    <n v="2786"/>
    <n v="80420"/>
    <x v="0"/>
    <m/>
    <n v="121.70610000000001"/>
    <n v="39.005459999999999"/>
    <n v="1210.866"/>
    <n v="4.6044"/>
    <n v="1376.1819599999999"/>
    <n v="1311.7650000000001"/>
    <n v="6.8018499999999991"/>
    <m/>
    <x v="0"/>
    <n v="58.004520000000007"/>
    <n v="1376.5713699999999"/>
    <n v="-1.4146200306294719E-4"/>
    <n v="80627"/>
    <n v="1.2853390625097022E-3"/>
    <n v="8.843750574960306E-2"/>
    <n v="2.8343243214727216E-2"/>
    <n v="0.88321925103566978"/>
    <n v="0.95292189608737832"/>
    <n v="4.9411531782765465E-3"/>
    <n v="4.2136950734345154E-2"/>
    <x v="0"/>
    <m/>
    <x v="0"/>
    <m/>
    <m/>
    <x v="0"/>
    <m/>
    <x v="0"/>
    <x v="0"/>
    <m/>
    <x v="0"/>
    <x v="0"/>
    <x v="0"/>
    <m/>
    <x v="0"/>
    <x v="0"/>
    <x v="0"/>
    <x v="0"/>
    <x v="0"/>
    <x v="0"/>
    <x v="0"/>
    <x v="0"/>
    <x v="0"/>
    <x v="0"/>
    <x v="0"/>
    <x v="0"/>
    <x v="0"/>
    <m/>
    <x v="0"/>
    <x v="0"/>
    <x v="0"/>
    <x v="0"/>
    <x v="0"/>
    <s v="PRODUCTION (10/25/68)"/>
    <m/>
    <x v="0"/>
    <m/>
    <m/>
    <m/>
    <m/>
  </r>
  <r>
    <x v="1"/>
    <s v="T13N R100W S16 fBAXTER-FRONTIER-CLOVERLY"/>
    <n v="5713"/>
    <x v="0"/>
    <x v="0"/>
    <s v="TRAIL UNIT"/>
    <s v="NW SW"/>
    <n v="16"/>
    <n v="13"/>
    <n v="100"/>
    <n v="41.099907000000002"/>
    <n v="-108.67877"/>
    <s v="4903726757"/>
    <s v="31Q TRAIL UNIT"/>
    <x v="0"/>
    <s v="BAXTER-FRONTIER-CLOVERLY"/>
    <m/>
    <m/>
    <n v="4137"/>
    <x v="0"/>
    <n v="9652"/>
    <n v="13789"/>
    <n v="13950"/>
    <n v="13775"/>
    <x v="2"/>
    <m/>
    <n v="6.45"/>
    <x v="1"/>
    <n v="360"/>
    <n v="25"/>
    <n v="7050"/>
    <n v="87"/>
    <x v="1"/>
    <n v="11100"/>
    <n v="363"/>
    <n v="0"/>
    <x v="1"/>
    <n v="29"/>
    <n v="24700"/>
    <x v="0"/>
    <s v="WEXPRO COMPANY"/>
    <n v="17.963999999999999"/>
    <n v="2.0572500000000002"/>
    <n v="306.67500000000001"/>
    <n v="2.22546"/>
    <n v="328.92170999999996"/>
    <n v="313.13099999999997"/>
    <n v="5.9495699999999996"/>
    <n v="0"/>
    <x v="1"/>
    <n v="0.60378000000000009"/>
    <n v="319.68434999999994"/>
    <n v="1.4241865085256876E-2"/>
    <n v="19014"/>
    <n v="-0.13007274557350049"/>
    <n v="5.4614820043347098E-2"/>
    <n v="6.2545278631805741E-3"/>
    <n v="0.93913065209347235"/>
    <n v="0.97950056047473089"/>
    <n v="1.8610764023950503E-2"/>
    <n v="1.8886755013187233E-3"/>
    <x v="1"/>
    <n v="8.5"/>
    <x v="1"/>
    <n v="0"/>
    <n v="0"/>
    <x v="1"/>
    <n v="41000"/>
    <x v="2"/>
    <x v="1"/>
    <n v="0"/>
    <x v="1"/>
    <x v="1"/>
    <x v="1"/>
    <n v="0"/>
    <x v="1"/>
    <x v="1"/>
    <x v="1"/>
    <x v="1"/>
    <x v="0"/>
    <x v="0"/>
    <x v="0"/>
    <x v="0"/>
    <x v="0"/>
    <x v="0"/>
    <x v="0"/>
    <x v="0"/>
    <x v="0"/>
    <m/>
    <x v="0"/>
    <x v="0"/>
    <x v="0"/>
    <x v="0"/>
    <x v="0"/>
    <m/>
    <m/>
    <x v="0"/>
    <s v="WYOMING ANALYTICAL LABS ROCK SPRINGS ID No D7261"/>
    <m/>
    <s v="9652-13789"/>
    <d v="2007-05-30T00:00:00"/>
  </r>
  <r>
    <x v="1"/>
    <s v="T13N R100W S15 fCODY/STEELE/BAXTER"/>
    <n v="5712"/>
    <x v="0"/>
    <x v="0"/>
    <s v="TRAIL UNIT"/>
    <s v="SW SW"/>
    <n v="15"/>
    <n v="13"/>
    <n v="100"/>
    <n v="41.094957999999998"/>
    <n v="-108.660616"/>
    <s v="4903726826"/>
    <s v="13C-15J"/>
    <x v="0"/>
    <s v="CODY/STEELE/BAXTER"/>
    <m/>
    <m/>
    <n v="3777"/>
    <x v="0"/>
    <n v="9686"/>
    <n v="13463"/>
    <n v="13700"/>
    <n v="13655"/>
    <x v="2"/>
    <m/>
    <n v="6.82"/>
    <x v="1"/>
    <n v="357"/>
    <n v="24"/>
    <n v="5340"/>
    <n v="73"/>
    <x v="1"/>
    <n v="9700"/>
    <n v="426"/>
    <n v="0"/>
    <x v="1"/>
    <n v="54"/>
    <n v="21800"/>
    <x v="0"/>
    <s v="WEXPRO COMPANY"/>
    <n v="17.814299999999999"/>
    <n v="1.97496"/>
    <n v="232.29"/>
    <n v="1.86734"/>
    <n v="253.94659999999999"/>
    <n v="273.637"/>
    <n v="6.9821399999999993"/>
    <n v="0"/>
    <x v="1"/>
    <n v="1.1242800000000002"/>
    <n v="281.74342000000001"/>
    <n v="-5.1889747731346622E-2"/>
    <n v="15974"/>
    <n v="-0.15423307036586012"/>
    <n v="7.0149787396247873E-2"/>
    <n v="7.7770680922682172E-3"/>
    <n v="0.92207314451148392"/>
    <n v="0.97122765103085629"/>
    <n v="2.4781909724812735E-2"/>
    <n v="3.9904392443308881E-3"/>
    <x v="1"/>
    <n v="3.6"/>
    <x v="1"/>
    <n v="0"/>
    <n v="0"/>
    <x v="1"/>
    <n v="36200"/>
    <x v="2"/>
    <x v="1"/>
    <n v="0"/>
    <x v="1"/>
    <x v="1"/>
    <x v="1"/>
    <n v="37.799999999999997"/>
    <x v="1"/>
    <x v="1"/>
    <x v="1"/>
    <x v="1"/>
    <x v="0"/>
    <x v="0"/>
    <x v="0"/>
    <x v="0"/>
    <x v="0"/>
    <x v="0"/>
    <x v="0"/>
    <x v="0"/>
    <x v="0"/>
    <m/>
    <x v="0"/>
    <x v="0"/>
    <x v="0"/>
    <x v="0"/>
    <x v="0"/>
    <m/>
    <m/>
    <x v="0"/>
    <s v="WYOMING ANALYTICAL LABS ROCK SPRINGS ID No D7151"/>
    <m/>
    <s v="9686-13463"/>
    <d v="2007-05-23T00:00:00"/>
  </r>
  <r>
    <x v="1"/>
    <s v="T13N R100W S12 fSUNDANCE"/>
    <n v="5711"/>
    <x v="0"/>
    <x v="0"/>
    <s v="KINNEY"/>
    <s v="SW NE"/>
    <n v="12"/>
    <n v="13"/>
    <n v="100"/>
    <n v="41.114561000000002"/>
    <n v="-108.609914"/>
    <s v="4903723781"/>
    <s v="1 VERMILLION CREEK DEEP"/>
    <x v="0"/>
    <s v="SUNDANCE"/>
    <m/>
    <m/>
    <n v="482"/>
    <x v="0"/>
    <n v="14368"/>
    <n v="14850"/>
    <n v="15200"/>
    <n v="14850"/>
    <x v="2"/>
    <m/>
    <n v="5.94"/>
    <x v="1"/>
    <n v="139"/>
    <n v="5"/>
    <n v="4048"/>
    <n v="0"/>
    <x v="1"/>
    <n v="6250"/>
    <n v="300"/>
    <n v="0"/>
    <x v="1"/>
    <n v="96"/>
    <n v="10849"/>
    <x v="0"/>
    <s v="WEXPRO COMPANY"/>
    <n v="6.9360999999999997"/>
    <n v="0.41144999999999998"/>
    <n v="176.08799999999999"/>
    <n v="0"/>
    <n v="183.43555000000001"/>
    <n v="176.3125"/>
    <n v="4.9169999999999998"/>
    <n v="0"/>
    <x v="1"/>
    <n v="1.9987200000000001"/>
    <n v="183.22821999999999"/>
    <n v="5.6544992159987095E-4"/>
    <n v="10838"/>
    <n v="-5.0721630469866745E-4"/>
    <n v="3.781219071221472E-2"/>
    <n v="2.2430221404738612E-3"/>
    <n v="0.95994478714731135"/>
    <n v="0.96225625070199339"/>
    <n v="2.6835385946553429E-2"/>
    <n v="1.0908363351453178E-2"/>
    <x v="1"/>
    <n v="11"/>
    <x v="1"/>
    <n v="0"/>
    <n v="0.35"/>
    <x v="1"/>
    <n v="0"/>
    <x v="1"/>
    <x v="1"/>
    <n v="0"/>
    <x v="1"/>
    <x v="1"/>
    <x v="1"/>
    <n v="0"/>
    <x v="1"/>
    <x v="1"/>
    <x v="1"/>
    <x v="1"/>
    <x v="0"/>
    <x v="0"/>
    <x v="0"/>
    <x v="0"/>
    <x v="0"/>
    <x v="0"/>
    <x v="0"/>
    <x v="0"/>
    <x v="0"/>
    <m/>
    <x v="0"/>
    <x v="0"/>
    <x v="0"/>
    <x v="0"/>
    <x v="0"/>
    <m/>
    <m/>
    <x v="0"/>
    <s v="QUESTAR APPLIED TECHNOLOGY"/>
    <m/>
    <s v="14368-14850"/>
    <d v="1999-06-07T00:00:00"/>
  </r>
  <r>
    <x v="0"/>
    <s v="T13N R100W S12 fMESAVERDE"/>
    <n v="49010934"/>
    <x v="0"/>
    <x v="0"/>
    <s v="TRAIL"/>
    <m/>
    <s v="12"/>
    <s v=" 13"/>
    <s v=" 100"/>
    <n v="41.120449999999998"/>
    <n v="-108.60196000000001"/>
    <s v="4903705151"/>
    <s v="TRAIL UNIT NO. 4"/>
    <x v="0"/>
    <s v="MESAVERDE"/>
    <n v="1981"/>
    <m/>
    <n v="1322"/>
    <x v="0"/>
    <n v="5661"/>
    <n v="6983"/>
    <n v="4840"/>
    <m/>
    <x v="1"/>
    <m/>
    <n v="7.8000001907348633"/>
    <x v="2"/>
    <n v="122"/>
    <n v="25"/>
    <n v="4115"/>
    <n v="-3"/>
    <x v="0"/>
    <n v="4391"/>
    <n v="3453"/>
    <m/>
    <x v="0"/>
    <n v="322"/>
    <n v="10676"/>
    <x v="0"/>
    <m/>
    <n v="6.0877999999999997"/>
    <n v="2.0572500000000002"/>
    <n v="179.0025"/>
    <n v="0"/>
    <n v="187.14755"/>
    <n v="123.87011"/>
    <n v="56.594669999999994"/>
    <m/>
    <x v="0"/>
    <n v="6.7040400000000009"/>
    <n v="187.16881999999998"/>
    <n v="-5.6823590162479461E-5"/>
    <n v="12422"/>
    <n v="7.5590960256299244E-2"/>
    <n v="3.2529413289140038E-2"/>
    <n v="1.0992663275581221E-2"/>
    <n v="0.95647792343527871"/>
    <n v="0.66180953643881502"/>
    <n v="0.30237231820983856"/>
    <n v="3.5818145351346455E-2"/>
    <x v="0"/>
    <m/>
    <x v="0"/>
    <m/>
    <m/>
    <x v="0"/>
    <m/>
    <x v="0"/>
    <x v="0"/>
    <m/>
    <x v="0"/>
    <x v="0"/>
    <x v="0"/>
    <m/>
    <x v="0"/>
    <x v="0"/>
    <x v="0"/>
    <x v="0"/>
    <x v="0"/>
    <x v="0"/>
    <x v="0"/>
    <x v="0"/>
    <x v="0"/>
    <x v="0"/>
    <x v="0"/>
    <x v="0"/>
    <x v="0"/>
    <m/>
    <x v="0"/>
    <x v="0"/>
    <x v="0"/>
    <x v="0"/>
    <x v="0"/>
    <s v="PRODUCTION WATER"/>
    <m/>
    <x v="0"/>
    <m/>
    <m/>
    <m/>
    <m/>
  </r>
  <r>
    <x v="0"/>
    <s v="T13N R100W S12 fLANCE"/>
    <n v="49007306"/>
    <x v="0"/>
    <x v="0"/>
    <s v="PIONEER"/>
    <m/>
    <s v="12"/>
    <s v=" 13"/>
    <s v=" 100"/>
    <n v="41.120449999999998"/>
    <n v="-108.60196000000001"/>
    <s v="4903705151"/>
    <s v="TRAIL UNIT NO. 4"/>
    <x v="0"/>
    <s v="LANCE"/>
    <n v="1014"/>
    <n v="1981"/>
    <n v="100"/>
    <x v="0"/>
    <n v="3580"/>
    <n v="3680"/>
    <n v="4840"/>
    <m/>
    <x v="0"/>
    <m/>
    <n v="7.6999998092651367"/>
    <x v="2"/>
    <n v="53"/>
    <n v="19"/>
    <n v="4630"/>
    <n v="-3"/>
    <x v="0"/>
    <n v="5600"/>
    <n v="2891"/>
    <m/>
    <x v="0"/>
    <n v="12"/>
    <n v="11738"/>
    <x v="0"/>
    <m/>
    <n v="2.6446999999999998"/>
    <n v="1.56351"/>
    <n v="201.405"/>
    <n v="0"/>
    <n v="205.61320999999998"/>
    <n v="157.976"/>
    <n v="47.383489999999995"/>
    <m/>
    <x v="0"/>
    <n v="0.24984000000000001"/>
    <n v="205.60933"/>
    <n v="9.4352804687724796E-6"/>
    <n v="13199"/>
    <n v="5.8587640854954486E-2"/>
    <n v="1.2862500420084877E-2"/>
    <n v="7.6041320496868861E-3"/>
    <n v="0.97953336753022824"/>
    <n v="0.76833089237730601"/>
    <n v="0.23045398766680478"/>
    <n v="1.2151199558891612E-3"/>
    <x v="0"/>
    <m/>
    <x v="0"/>
    <m/>
    <m/>
    <x v="0"/>
    <m/>
    <x v="0"/>
    <x v="0"/>
    <m/>
    <x v="0"/>
    <x v="0"/>
    <x v="0"/>
    <m/>
    <x v="0"/>
    <x v="0"/>
    <x v="0"/>
    <x v="0"/>
    <x v="0"/>
    <x v="0"/>
    <x v="0"/>
    <x v="0"/>
    <x v="0"/>
    <x v="0"/>
    <x v="0"/>
    <x v="0"/>
    <x v="0"/>
    <m/>
    <x v="0"/>
    <x v="0"/>
    <x v="0"/>
    <x v="0"/>
    <x v="0"/>
    <s v="DST NO. 3"/>
    <m/>
    <x v="0"/>
    <m/>
    <m/>
    <m/>
    <m/>
  </r>
  <r>
    <x v="0"/>
    <s v="T13N R100W S12 fFORT UNION"/>
    <n v="49010932"/>
    <x v="0"/>
    <x v="0"/>
    <s v="PIONEER"/>
    <m/>
    <s v="12"/>
    <s v=" 13"/>
    <s v=" 100"/>
    <n v="41.120449999999998"/>
    <n v="-108.60196000000001"/>
    <s v="4903705151"/>
    <s v="TRAIL UNIT NO. 4"/>
    <x v="0"/>
    <s v="FORT UNION"/>
    <m/>
    <n v="1014"/>
    <n v="37"/>
    <x v="0"/>
    <n v="2529"/>
    <n v="2566"/>
    <n v="4840"/>
    <m/>
    <x v="0"/>
    <d v="1962-09-14T00:00:00"/>
    <n v="8.5"/>
    <x v="2"/>
    <n v="22"/>
    <n v="9"/>
    <n v="2259"/>
    <n v="-3"/>
    <x v="0"/>
    <n v="1740"/>
    <n v="2586"/>
    <m/>
    <x v="0"/>
    <n v="87"/>
    <n v="5595"/>
    <x v="0"/>
    <m/>
    <n v="1.0977999999999999"/>
    <n v="0.74060999999999999"/>
    <n v="98.266499999999994"/>
    <n v="0"/>
    <n v="100.10490999999999"/>
    <n v="49.0854"/>
    <n v="42.384539999999994"/>
    <m/>
    <x v="0"/>
    <n v="1.8113400000000002"/>
    <n v="93.281279999999995"/>
    <n v="3.528499113613022E-2"/>
    <n v="6697"/>
    <n v="8.965180605271722E-2"/>
    <n v="1.0966495050043001E-2"/>
    <n v="7.3983384031812236E-3"/>
    <n v="0.98163516654677585"/>
    <n v="0.52620847398320436"/>
    <n v="0.4543734820105384"/>
    <n v="1.9418044006257205E-2"/>
    <x v="0"/>
    <m/>
    <x v="0"/>
    <m/>
    <m/>
    <x v="0"/>
    <m/>
    <x v="0"/>
    <x v="0"/>
    <m/>
    <x v="0"/>
    <x v="0"/>
    <x v="0"/>
    <m/>
    <x v="0"/>
    <x v="0"/>
    <x v="0"/>
    <x v="0"/>
    <x v="0"/>
    <x v="0"/>
    <x v="0"/>
    <x v="0"/>
    <x v="0"/>
    <x v="0"/>
    <x v="0"/>
    <x v="0"/>
    <x v="0"/>
    <m/>
    <x v="0"/>
    <x v="0"/>
    <x v="0"/>
    <x v="0"/>
    <x v="0"/>
    <s v="DST NO. 1"/>
    <m/>
    <x v="0"/>
    <m/>
    <m/>
    <m/>
    <m/>
  </r>
  <r>
    <x v="0"/>
    <s v="T13N R100W S11 fMESAVERDE"/>
    <n v="49009579"/>
    <x v="0"/>
    <x v="0"/>
    <s v="TRAIL"/>
    <m/>
    <s v="11"/>
    <s v=" 13"/>
    <s v=" 100"/>
    <n v="41.113979999999998"/>
    <n v="-108.63822"/>
    <s v="4903705146"/>
    <s v="UNIT NO. 8"/>
    <x v="0"/>
    <s v="MESAVERDE"/>
    <n v="1349"/>
    <m/>
    <n v="50"/>
    <x v="0"/>
    <n v="7085"/>
    <n v="7135"/>
    <n v="7173"/>
    <n v="7152"/>
    <x v="0"/>
    <d v="1963-12-14T00:00:00"/>
    <n v="7.6999998092651367"/>
    <x v="0"/>
    <n v="3102"/>
    <n v="34"/>
    <n v="2938"/>
    <n v="100"/>
    <x v="0"/>
    <n v="9000"/>
    <n v="2098"/>
    <m/>
    <x v="0"/>
    <n v="-1"/>
    <n v="16209"/>
    <x v="0"/>
    <m/>
    <n v="154.78980000000001"/>
    <n v="2.79786"/>
    <n v="127.803"/>
    <n v="2.5579999999999998"/>
    <n v="287.94866000000002"/>
    <n v="253.89"/>
    <n v="34.386219999999994"/>
    <m/>
    <x v="0"/>
    <n v="0"/>
    <n v="288.27621999999997"/>
    <n v="-5.6845861983597192E-4"/>
    <n v="17268"/>
    <n v="3.1633658930011653E-2"/>
    <n v="0.53756041094270068"/>
    <n v="9.716523771980741E-3"/>
    <n v="0.45272306528531853"/>
    <n v="0.88071780599870508"/>
    <n v="0.119282194001295"/>
    <n v="0"/>
    <x v="0"/>
    <m/>
    <x v="0"/>
    <m/>
    <m/>
    <x v="0"/>
    <m/>
    <x v="0"/>
    <x v="0"/>
    <m/>
    <x v="0"/>
    <x v="0"/>
    <x v="0"/>
    <m/>
    <x v="0"/>
    <x v="0"/>
    <x v="0"/>
    <x v="0"/>
    <x v="0"/>
    <x v="0"/>
    <x v="0"/>
    <x v="0"/>
    <x v="0"/>
    <x v="0"/>
    <x v="0"/>
    <x v="0"/>
    <x v="0"/>
    <m/>
    <x v="0"/>
    <x v="0"/>
    <x v="0"/>
    <x v="0"/>
    <x v="0"/>
    <s v="DST NO. 7"/>
    <m/>
    <x v="0"/>
    <m/>
    <m/>
    <m/>
    <m/>
  </r>
  <r>
    <x v="0"/>
    <s v="T13N R100W S11 fMESAVERDE"/>
    <n v="49009578"/>
    <x v="0"/>
    <x v="0"/>
    <s v="TRAIL"/>
    <m/>
    <s v="11"/>
    <s v=" 13"/>
    <s v=" 100"/>
    <n v="41.113979999999998"/>
    <n v="-108.63822"/>
    <s v="4903705146"/>
    <s v="UNIT NO. 8"/>
    <x v="0"/>
    <s v="MESAVERDE"/>
    <m/>
    <n v="1349"/>
    <n v="85"/>
    <x v="0"/>
    <n v="5651"/>
    <n v="5736"/>
    <n v="7173"/>
    <n v="7152"/>
    <x v="0"/>
    <d v="1963-12-14T00:00:00"/>
    <n v="8.8000001907348633"/>
    <x v="0"/>
    <n v="592"/>
    <n v="17"/>
    <n v="4468"/>
    <n v="62"/>
    <x v="0"/>
    <n v="6700"/>
    <n v="2086"/>
    <m/>
    <x v="0"/>
    <n v="-1"/>
    <n v="12988"/>
    <x v="0"/>
    <m/>
    <n v="29.540800000000001"/>
    <n v="1.39893"/>
    <n v="194.35799999999998"/>
    <n v="1.5859599999999998"/>
    <n v="226.88368999999997"/>
    <n v="189.00700000000001"/>
    <n v="34.189539999999994"/>
    <m/>
    <x v="0"/>
    <n v="0"/>
    <n v="223.19654"/>
    <n v="8.1922060873457474E-3"/>
    <n v="13921"/>
    <n v="3.4672414433832545E-2"/>
    <n v="0.13020239577379936"/>
    <n v="6.1658464740237612E-3"/>
    <n v="0.86363175775217693"/>
    <n v="0.84681868276273464"/>
    <n v="0.15318131723726539"/>
    <n v="0"/>
    <x v="0"/>
    <m/>
    <x v="0"/>
    <m/>
    <m/>
    <x v="0"/>
    <m/>
    <x v="0"/>
    <x v="0"/>
    <m/>
    <x v="0"/>
    <x v="0"/>
    <x v="0"/>
    <m/>
    <x v="0"/>
    <x v="0"/>
    <x v="0"/>
    <x v="0"/>
    <x v="0"/>
    <x v="0"/>
    <x v="0"/>
    <x v="0"/>
    <x v="0"/>
    <x v="0"/>
    <x v="0"/>
    <x v="0"/>
    <x v="0"/>
    <m/>
    <x v="0"/>
    <x v="0"/>
    <x v="0"/>
    <x v="0"/>
    <x v="0"/>
    <s v="DST NO. 2"/>
    <m/>
    <x v="0"/>
    <m/>
    <m/>
    <m/>
    <m/>
  </r>
  <r>
    <x v="0"/>
    <s v="T13N R100W S10 fWASATCH"/>
    <n v="49016424"/>
    <x v="0"/>
    <x v="0"/>
    <s v="TRAIL"/>
    <m/>
    <s v="10"/>
    <s v=" 13"/>
    <s v=" 100"/>
    <n v="41.114049999999999"/>
    <n v="-108.65718"/>
    <s v="4903705145"/>
    <s v="TRAIL NO. 2"/>
    <x v="0"/>
    <s v="WASATCH"/>
    <m/>
    <n v="3134"/>
    <n v="60"/>
    <x v="0"/>
    <n v="2440"/>
    <n v="2500"/>
    <n v="7130"/>
    <n v="7091"/>
    <x v="0"/>
    <d v="1958-06-10T00:00:00"/>
    <n v="7.9000000953674316"/>
    <x v="2"/>
    <n v="435"/>
    <n v="200"/>
    <n v="20900"/>
    <n v="-3"/>
    <x v="0"/>
    <n v="32000"/>
    <n v="700"/>
    <m/>
    <x v="0"/>
    <n v="1584"/>
    <n v="55364"/>
    <x v="0"/>
    <m/>
    <n v="21.706499999999998"/>
    <n v="16.458000000000002"/>
    <n v="909.15"/>
    <n v="0"/>
    <n v="947.31449999999995"/>
    <n v="902.72"/>
    <n v="11.472999999999999"/>
    <m/>
    <x v="0"/>
    <n v="32.978880000000004"/>
    <n v="947.17187999999987"/>
    <n v="7.5281618018324857E-5"/>
    <n v="55813"/>
    <n v="4.0386051071714477E-3"/>
    <n v="2.2913720839277767E-2"/>
    <n v="1.737332216491989E-2"/>
    <n v="0.95971295699580239"/>
    <n v="0.95306883477157289"/>
    <n v="1.2112901831502853E-2"/>
    <n v="3.4818263396924336E-2"/>
    <x v="0"/>
    <m/>
    <x v="0"/>
    <m/>
    <m/>
    <x v="0"/>
    <m/>
    <x v="0"/>
    <x v="0"/>
    <m/>
    <x v="0"/>
    <x v="0"/>
    <x v="0"/>
    <m/>
    <x v="0"/>
    <x v="0"/>
    <x v="0"/>
    <x v="0"/>
    <x v="0"/>
    <x v="0"/>
    <x v="0"/>
    <x v="0"/>
    <x v="0"/>
    <x v="0"/>
    <x v="0"/>
    <x v="0"/>
    <x v="0"/>
    <m/>
    <x v="0"/>
    <x v="0"/>
    <x v="0"/>
    <x v="0"/>
    <x v="0"/>
    <s v="DST NO. 1"/>
    <m/>
    <x v="0"/>
    <m/>
    <m/>
    <m/>
    <m/>
  </r>
  <r>
    <x v="0"/>
    <s v="T13N R100W S10 fMESAVERDE"/>
    <n v="49004954"/>
    <x v="0"/>
    <x v="0"/>
    <s v="TRAIL"/>
    <m/>
    <s v="10"/>
    <s v=" 13"/>
    <s v=" 100"/>
    <n v="41.114049999999999"/>
    <n v="-108.65718"/>
    <s v="4903705145"/>
    <s v="TRAIL NO. 2"/>
    <x v="0"/>
    <s v="MESAVERDE"/>
    <n v="1175"/>
    <m/>
    <n v="68"/>
    <x v="0"/>
    <n v="7000"/>
    <n v="7068"/>
    <n v="7130"/>
    <n v="7091"/>
    <x v="1"/>
    <m/>
    <n v="8.5"/>
    <x v="0"/>
    <n v="36"/>
    <n v="22"/>
    <n v="6517"/>
    <n v="-3"/>
    <x v="0"/>
    <n v="7300"/>
    <n v="4551"/>
    <m/>
    <x v="0"/>
    <n v="10"/>
    <n v="16319"/>
    <x v="0"/>
    <m/>
    <n v="1.7964"/>
    <n v="1.8103800000000001"/>
    <n v="283.48949999999996"/>
    <n v="0"/>
    <n v="287.09627999999998"/>
    <n v="205.93299999999999"/>
    <n v="74.590889999999987"/>
    <m/>
    <x v="0"/>
    <n v="0.20820000000000002"/>
    <n v="280.73208999999997"/>
    <n v="1.1207946513838342E-2"/>
    <n v="18430"/>
    <n v="6.0749949638838528E-2"/>
    <n v="6.2571343662133141E-3"/>
    <n v="6.3058288320559227E-3"/>
    <n v="0.98743703680173067"/>
    <n v="0.73355703653258886"/>
    <n v="0.26570133111608296"/>
    <n v="7.4163235132827191E-4"/>
    <x v="0"/>
    <m/>
    <x v="0"/>
    <m/>
    <m/>
    <x v="0"/>
    <m/>
    <x v="0"/>
    <x v="0"/>
    <m/>
    <x v="0"/>
    <x v="0"/>
    <x v="0"/>
    <m/>
    <x v="0"/>
    <x v="0"/>
    <x v="0"/>
    <x v="0"/>
    <x v="0"/>
    <x v="0"/>
    <x v="0"/>
    <x v="0"/>
    <x v="0"/>
    <x v="0"/>
    <x v="0"/>
    <x v="0"/>
    <x v="0"/>
    <m/>
    <x v="0"/>
    <x v="0"/>
    <x v="0"/>
    <x v="0"/>
    <x v="0"/>
    <s v="PRODUCTION"/>
    <m/>
    <x v="0"/>
    <m/>
    <m/>
    <m/>
    <m/>
  </r>
  <r>
    <x v="0"/>
    <s v="T13N R100W S10 fMESAVERDE"/>
    <n v="49007539"/>
    <x v="0"/>
    <x v="0"/>
    <s v="TRAIL"/>
    <m/>
    <s v="10"/>
    <s v=" 13"/>
    <s v=" 100"/>
    <n v="41.114049999999999"/>
    <n v="-108.65718"/>
    <s v="4903705145"/>
    <s v="TRAIL NO. 2"/>
    <x v="0"/>
    <s v="MESAVERDE"/>
    <n v="3134"/>
    <n v="1175"/>
    <n v="191"/>
    <x v="0"/>
    <n v="5634"/>
    <n v="5825"/>
    <n v="7130"/>
    <n v="7091"/>
    <x v="1"/>
    <d v="1963-12-18T00:00:00"/>
    <n v="7.8000001907348633"/>
    <x v="0"/>
    <n v="90"/>
    <n v="55"/>
    <n v="4049"/>
    <n v="45"/>
    <x v="0"/>
    <n v="4600"/>
    <n v="3465"/>
    <m/>
    <x v="0"/>
    <n v="-1"/>
    <n v="10548"/>
    <x v="0"/>
    <m/>
    <n v="4.4909999999999997"/>
    <n v="4.5259499999999999"/>
    <n v="176.13149999999999"/>
    <n v="1.1511"/>
    <n v="186.29955000000001"/>
    <n v="129.76599999999999"/>
    <n v="56.791349999999994"/>
    <m/>
    <x v="0"/>
    <n v="0"/>
    <n v="186.55734999999999"/>
    <n v="-6.9141807486994267E-4"/>
    <n v="12300"/>
    <n v="7.6680672268907568E-2"/>
    <n v="2.4106338421107293E-2"/>
    <n v="2.4293939518372425E-2"/>
    <n v="0.95159972206052024"/>
    <n v="0.69558235041396121"/>
    <n v="0.30441764958603884"/>
    <n v="0"/>
    <x v="0"/>
    <m/>
    <x v="0"/>
    <m/>
    <m/>
    <x v="0"/>
    <m/>
    <x v="0"/>
    <x v="0"/>
    <m/>
    <x v="0"/>
    <x v="0"/>
    <x v="0"/>
    <m/>
    <x v="0"/>
    <x v="0"/>
    <x v="0"/>
    <x v="0"/>
    <x v="0"/>
    <x v="0"/>
    <x v="0"/>
    <x v="0"/>
    <x v="0"/>
    <x v="0"/>
    <x v="0"/>
    <x v="0"/>
    <x v="0"/>
    <m/>
    <x v="0"/>
    <x v="0"/>
    <x v="0"/>
    <x v="0"/>
    <x v="0"/>
    <s v="PRODUCTION"/>
    <m/>
    <x v="0"/>
    <m/>
    <m/>
    <m/>
    <m/>
  </r>
  <r>
    <x v="1"/>
    <s v="T13N R100W S04 fCODY/STEELE/BAXTER"/>
    <n v="5710"/>
    <x v="0"/>
    <x v="0"/>
    <s v="TRAIL UNIT"/>
    <s v="NE SE"/>
    <n v="4"/>
    <n v="13"/>
    <n v="100"/>
    <n v="41.128480000000003"/>
    <n v="-108.665116"/>
    <s v="4903726734"/>
    <s v="30Q TRAIL UNIT"/>
    <x v="0"/>
    <s v="CODY/STEELE/BAXTER"/>
    <m/>
    <m/>
    <n v="3890"/>
    <x v="0"/>
    <n v="9630"/>
    <n v="13520"/>
    <n v="13676"/>
    <n v="13662"/>
    <x v="2"/>
    <m/>
    <n v="6.37"/>
    <x v="1"/>
    <n v="369"/>
    <n v="25"/>
    <n v="7000"/>
    <n v="88"/>
    <x v="1"/>
    <n v="10500"/>
    <n v="474"/>
    <n v="0"/>
    <x v="1"/>
    <n v="30"/>
    <n v="22200"/>
    <x v="0"/>
    <s v="WEXPRO COMPANY"/>
    <n v="18.4131"/>
    <n v="2.0572500000000002"/>
    <n v="304.5"/>
    <n v="2.2510399999999997"/>
    <n v="327.22138999999999"/>
    <n v="296.20499999999998"/>
    <n v="7.7688599999999992"/>
    <n v="0"/>
    <x v="1"/>
    <n v="0.62460000000000004"/>
    <n v="304.59845999999999"/>
    <n v="3.5805981720897176E-2"/>
    <n v="18486"/>
    <n v="-9.1284471316914903E-2"/>
    <n v="5.6271076899954496E-2"/>
    <n v="6.2870278743085845E-3"/>
    <n v="0.93744189522573695"/>
    <n v="0.97244418110321373"/>
    <n v="2.5505250420504423E-2"/>
    <n v="2.0505684762818568E-3"/>
    <x v="1"/>
    <n v="85"/>
    <x v="1"/>
    <n v="0"/>
    <n v="0"/>
    <x v="1"/>
    <n v="38900"/>
    <x v="2"/>
    <x v="1"/>
    <n v="0"/>
    <x v="1"/>
    <x v="1"/>
    <x v="1"/>
    <n v="0"/>
    <x v="1"/>
    <x v="1"/>
    <x v="1"/>
    <x v="1"/>
    <x v="0"/>
    <x v="0"/>
    <x v="0"/>
    <x v="0"/>
    <x v="0"/>
    <x v="0"/>
    <x v="0"/>
    <x v="0"/>
    <x v="0"/>
    <m/>
    <x v="0"/>
    <x v="0"/>
    <x v="0"/>
    <x v="0"/>
    <x v="0"/>
    <m/>
    <m/>
    <x v="0"/>
    <s v="WYOMING ANALYTICAL LABS ROCK SPRINGS ID No D7256"/>
    <m/>
    <s v="9630-13520"/>
    <d v="2007-06-05T00:00:00"/>
  </r>
  <r>
    <x v="0"/>
    <s v="T13N R100W S03 fFORT UNION"/>
    <n v="49005665"/>
    <x v="0"/>
    <x v="0"/>
    <s v="TRAIL"/>
    <m/>
    <s v="3"/>
    <s v=" 13"/>
    <s v=" 100"/>
    <n v="41.128540000000001"/>
    <n v="-108.65723"/>
    <s v="4903705159"/>
    <s v="UNIT NO. 3"/>
    <x v="0"/>
    <s v="FORT UNION"/>
    <m/>
    <m/>
    <n v="42"/>
    <x v="0"/>
    <n v="3510"/>
    <n v="3552"/>
    <n v="7750"/>
    <m/>
    <x v="0"/>
    <m/>
    <n v="8.1999998092651367"/>
    <x v="0"/>
    <n v="1390"/>
    <n v="676"/>
    <n v="39307"/>
    <n v="-3"/>
    <x v="0"/>
    <n v="63000"/>
    <n v="268"/>
    <m/>
    <x v="0"/>
    <n v="2586"/>
    <n v="107091"/>
    <x v="0"/>
    <m/>
    <n v="69.361000000000004"/>
    <n v="55.628039999999999"/>
    <n v="1709.8544999999999"/>
    <n v="0"/>
    <n v="1834.8435399999998"/>
    <n v="1777.23"/>
    <n v="4.3925199999999993"/>
    <m/>
    <x v="0"/>
    <n v="53.840520000000005"/>
    <n v="1835.4630400000001"/>
    <n v="-1.6878698999587215E-4"/>
    <n v="107221"/>
    <n v="6.0659225801635002E-4"/>
    <n v="3.780213325437002E-2"/>
    <n v="3.0317593182904307E-2"/>
    <n v="0.93188027356272574"/>
    <n v="0.96827337912508438"/>
    <n v="2.3931399893511334E-3"/>
    <n v="2.9333480885564443E-2"/>
    <x v="0"/>
    <m/>
    <x v="0"/>
    <m/>
    <m/>
    <x v="0"/>
    <m/>
    <x v="0"/>
    <x v="0"/>
    <m/>
    <x v="0"/>
    <x v="0"/>
    <x v="0"/>
    <m/>
    <x v="0"/>
    <x v="0"/>
    <x v="0"/>
    <x v="0"/>
    <x v="0"/>
    <x v="0"/>
    <x v="0"/>
    <x v="0"/>
    <x v="0"/>
    <x v="0"/>
    <x v="0"/>
    <x v="0"/>
    <x v="0"/>
    <m/>
    <x v="0"/>
    <x v="0"/>
    <x v="0"/>
    <x v="0"/>
    <x v="0"/>
    <s v="DST NO. 1"/>
    <m/>
    <x v="0"/>
    <m/>
    <m/>
    <m/>
    <m/>
  </r>
  <r>
    <x v="1"/>
    <s v="T13N R100W S03 fCODY/STEELE/BAXTER"/>
    <n v="5709"/>
    <x v="0"/>
    <x v="0"/>
    <s v="TRAIL UNIT"/>
    <s v="SW NE"/>
    <n v="3"/>
    <n v="13"/>
    <n v="100"/>
    <n v="41.132469999999998"/>
    <n v="-108.648371"/>
    <s v="4903726841"/>
    <s v="7A-3J TRAIL UNIT"/>
    <x v="0"/>
    <s v="CODY/STEELE/BAXTER"/>
    <m/>
    <m/>
    <n v="3317"/>
    <x v="0"/>
    <n v="9880"/>
    <n v="13197"/>
    <n v="13791"/>
    <n v="13756"/>
    <x v="2"/>
    <m/>
    <n v="6.67"/>
    <x v="1"/>
    <n v="491"/>
    <n v="44"/>
    <n v="6080"/>
    <n v="96"/>
    <x v="1"/>
    <n v="12000"/>
    <n v="272"/>
    <n v="0"/>
    <x v="1"/>
    <n v="14"/>
    <n v="20800"/>
    <x v="0"/>
    <s v="WEXPRO COMPANY"/>
    <n v="24.500900000000001"/>
    <n v="3.6207600000000002"/>
    <n v="264.48"/>
    <n v="2.4556800000000001"/>
    <n v="295.05733999999995"/>
    <n v="338.52"/>
    <n v="4.4580799999999998"/>
    <n v="0"/>
    <x v="1"/>
    <n v="0.29148000000000002"/>
    <n v="343.26955999999996"/>
    <n v="-7.5529043190879164E-2"/>
    <n v="18997"/>
    <n v="-4.5304922481594088E-2"/>
    <n v="8.3037758016797705E-2"/>
    <n v="1.2271377488863693E-2"/>
    <n v="0.90469086449433855"/>
    <n v="0.98616376004909967"/>
    <n v="1.2987111353538019E-2"/>
    <n v="8.4912859736237625E-4"/>
    <x v="1"/>
    <n v="31"/>
    <x v="1"/>
    <n v="0"/>
    <n v="0"/>
    <x v="1"/>
    <n v="34800"/>
    <x v="2"/>
    <x v="1"/>
    <n v="0"/>
    <x v="1"/>
    <x v="1"/>
    <x v="1"/>
    <n v="0"/>
    <x v="1"/>
    <x v="1"/>
    <x v="1"/>
    <x v="1"/>
    <x v="0"/>
    <x v="0"/>
    <x v="0"/>
    <x v="0"/>
    <x v="0"/>
    <x v="0"/>
    <x v="0"/>
    <x v="0"/>
    <x v="0"/>
    <m/>
    <x v="0"/>
    <x v="0"/>
    <x v="0"/>
    <x v="0"/>
    <x v="0"/>
    <m/>
    <m/>
    <x v="0"/>
    <s v="WYOMING ANALYTICAL LABS ROCK SPRINGS ID No D7916"/>
    <m/>
    <s v="9880-13197"/>
    <d v="2007-08-16T00:00:00"/>
  </r>
  <r>
    <x v="0"/>
    <s v="T13N R100W S02 fMESAVERDE"/>
    <n v="49010848"/>
    <x v="0"/>
    <x v="0"/>
    <s v="TRAIL"/>
    <m/>
    <s v="2"/>
    <s v=" 13"/>
    <s v=" 100"/>
    <n v="41.128790000000002"/>
    <n v="-108.63829"/>
    <s v="4903705161"/>
    <s v="UNIT NO. 6"/>
    <x v="0"/>
    <s v="MESAVERDE"/>
    <m/>
    <m/>
    <n v="120"/>
    <x v="0"/>
    <n v="5786"/>
    <n v="5906"/>
    <n v="7200"/>
    <n v="5914"/>
    <x v="1"/>
    <d v="1961-05-24T00:00:00"/>
    <n v="8"/>
    <x v="2"/>
    <n v="56"/>
    <n v="38"/>
    <n v="5869"/>
    <n v="-3"/>
    <x v="0"/>
    <n v="8450"/>
    <n v="1013"/>
    <m/>
    <x v="0"/>
    <n v="303"/>
    <n v="15215"/>
    <x v="0"/>
    <m/>
    <n v="2.7944"/>
    <n v="3.1270199999999999"/>
    <n v="255.30149999999998"/>
    <n v="0"/>
    <n v="261.22291999999999"/>
    <n v="238.37449999999998"/>
    <n v="16.603069999999999"/>
    <m/>
    <x v="0"/>
    <n v="6.3084600000000002"/>
    <n v="261.28602999999998"/>
    <n v="-1.2078262008716728E-4"/>
    <n v="15723"/>
    <n v="1.6419936647488524E-2"/>
    <n v="1.0697376784548615E-2"/>
    <n v="1.1970695373897514E-2"/>
    <n v="0.97733192784155387"/>
    <n v="0.91231245696526519"/>
    <n v="6.3543657500556003E-2"/>
    <n v="2.4143885534178771E-2"/>
    <x v="0"/>
    <m/>
    <x v="0"/>
    <m/>
    <m/>
    <x v="0"/>
    <m/>
    <x v="0"/>
    <x v="0"/>
    <m/>
    <x v="0"/>
    <x v="0"/>
    <x v="0"/>
    <m/>
    <x v="0"/>
    <x v="0"/>
    <x v="0"/>
    <x v="0"/>
    <x v="0"/>
    <x v="0"/>
    <x v="0"/>
    <x v="0"/>
    <x v="0"/>
    <x v="0"/>
    <x v="0"/>
    <x v="0"/>
    <x v="0"/>
    <m/>
    <x v="0"/>
    <x v="0"/>
    <x v="0"/>
    <x v="0"/>
    <x v="0"/>
    <s v="PRODUCTION WATER"/>
    <m/>
    <x v="0"/>
    <m/>
    <m/>
    <m/>
    <m/>
  </r>
  <r>
    <x v="0"/>
    <s v="T13N R100W S01 fLANCE"/>
    <n v="49007541"/>
    <x v="0"/>
    <x v="0"/>
    <s v="PIONEER"/>
    <m/>
    <s v="1"/>
    <s v=" 13"/>
    <s v=" 100"/>
    <n v="41.130949999999999"/>
    <n v="-108.60897"/>
    <s v="4903705160"/>
    <s v="UNIT NO. 5"/>
    <x v="0"/>
    <s v="LANCE"/>
    <m/>
    <m/>
    <n v="144"/>
    <x v="0"/>
    <n v="3753"/>
    <n v="3897"/>
    <m/>
    <m/>
    <x v="0"/>
    <d v="1963-12-18T00:00:00"/>
    <n v="8.1999998092651367"/>
    <x v="0"/>
    <n v="59"/>
    <n v="43"/>
    <n v="7123"/>
    <n v="49"/>
    <x v="0"/>
    <n v="9400"/>
    <n v="3160"/>
    <m/>
    <x v="0"/>
    <n v="52"/>
    <n v="18285"/>
    <x v="0"/>
    <m/>
    <n v="2.9441000000000002"/>
    <n v="3.5384700000000002"/>
    <n v="309.85049999999995"/>
    <n v="1.25342"/>
    <n v="317.58648999999997"/>
    <n v="265.17399999999998"/>
    <n v="51.792399999999994"/>
    <m/>
    <x v="0"/>
    <n v="1.08264"/>
    <n v="318.04903999999999"/>
    <n v="-7.2769689258877894E-4"/>
    <n v="19883"/>
    <n v="4.1867533011947178E-2"/>
    <n v="9.2702306071017083E-3"/>
    <n v="1.1141752282976522E-2"/>
    <n v="0.97958801710992172"/>
    <n v="0.83375192706131096"/>
    <n v="0.16284406958121928"/>
    <n v="3.4040033574696533E-3"/>
    <x v="0"/>
    <m/>
    <x v="0"/>
    <m/>
    <m/>
    <x v="0"/>
    <m/>
    <x v="0"/>
    <x v="0"/>
    <m/>
    <x v="0"/>
    <x v="0"/>
    <x v="0"/>
    <m/>
    <x v="0"/>
    <x v="0"/>
    <x v="0"/>
    <x v="0"/>
    <x v="0"/>
    <x v="0"/>
    <x v="0"/>
    <x v="0"/>
    <x v="0"/>
    <x v="0"/>
    <x v="0"/>
    <x v="0"/>
    <x v="0"/>
    <m/>
    <x v="0"/>
    <x v="0"/>
    <x v="0"/>
    <x v="0"/>
    <x v="0"/>
    <s v="DST NO. 2"/>
    <m/>
    <x v="0"/>
    <m/>
    <m/>
    <m/>
    <m/>
  </r>
  <r>
    <x v="0"/>
    <s v="T13N R099W S28 fFORT UNION"/>
    <n v="49007543"/>
    <x v="0"/>
    <x v="0"/>
    <s v="WILDCAT"/>
    <m/>
    <s v="28"/>
    <s v=" 13"/>
    <s v=" 99"/>
    <n v="41.07741"/>
    <n v="-108.54606"/>
    <s v="4903720128"/>
    <s v="CROOKED WASH NO. 1"/>
    <x v="0"/>
    <s v="FORT UNION"/>
    <m/>
    <m/>
    <n v="40"/>
    <x v="0"/>
    <n v="4692"/>
    <n v="4732"/>
    <n v="8800"/>
    <m/>
    <x v="0"/>
    <d v="1968-09-16T00:00:00"/>
    <n v="8.1999998092651367"/>
    <x v="0"/>
    <n v="152"/>
    <n v="36"/>
    <n v="5697"/>
    <n v="162"/>
    <x v="0"/>
    <n v="8200"/>
    <n v="1086"/>
    <m/>
    <x v="0"/>
    <n v="646"/>
    <n v="15428"/>
    <x v="0"/>
    <m/>
    <n v="7.5847999999999995"/>
    <n v="2.96244"/>
    <n v="247.81949999999998"/>
    <n v="4.1439599999999999"/>
    <n v="262.51069999999999"/>
    <n v="231.322"/>
    <n v="17.799539999999997"/>
    <m/>
    <x v="0"/>
    <n v="13.449720000000001"/>
    <n v="262.57126"/>
    <n v="-1.1533437560873258E-4"/>
    <n v="15976"/>
    <n v="1.7450006368615462E-2"/>
    <n v="2.8893298444596736E-2"/>
    <n v="1.1285025715142279E-2"/>
    <n v="0.9598216758402609"/>
    <n v="0.88098750792451541"/>
    <n v="6.7789368874567602E-2"/>
    <n v="5.1223123200916966E-2"/>
    <x v="0"/>
    <m/>
    <x v="0"/>
    <m/>
    <m/>
    <x v="0"/>
    <m/>
    <x v="0"/>
    <x v="0"/>
    <m/>
    <x v="0"/>
    <x v="0"/>
    <x v="0"/>
    <m/>
    <x v="0"/>
    <x v="0"/>
    <x v="0"/>
    <x v="0"/>
    <x v="0"/>
    <x v="0"/>
    <x v="0"/>
    <x v="0"/>
    <x v="0"/>
    <x v="0"/>
    <x v="0"/>
    <x v="0"/>
    <x v="0"/>
    <m/>
    <x v="0"/>
    <x v="0"/>
    <x v="0"/>
    <x v="0"/>
    <x v="0"/>
    <s v="DST NO. 3"/>
    <m/>
    <x v="0"/>
    <m/>
    <m/>
    <m/>
    <m/>
  </r>
  <r>
    <x v="0"/>
    <s v="T13N R099W S20 fWASATCH"/>
    <n v="49009955"/>
    <x v="0"/>
    <x v="0"/>
    <s v="WILDCAT"/>
    <m/>
    <s v="20"/>
    <s v=" 13"/>
    <s v=" 99"/>
    <n v="41.082900000000002"/>
    <n v="-108.58121"/>
    <s v="4903720158"/>
    <s v="2 UNIT (CROOKED WASH)"/>
    <x v="0"/>
    <s v="WASATCH"/>
    <m/>
    <n v="451"/>
    <n v="98"/>
    <x v="0"/>
    <n v="1399"/>
    <n v="1497"/>
    <n v="5760"/>
    <m/>
    <x v="0"/>
    <d v="1969-09-05T00:00:00"/>
    <n v="8.6999998092651367"/>
    <x v="0"/>
    <n v="8"/>
    <n v="3"/>
    <n v="820"/>
    <n v="25"/>
    <x v="0"/>
    <n v="60"/>
    <n v="1440"/>
    <m/>
    <x v="0"/>
    <n v="329"/>
    <n v="2098"/>
    <x v="0"/>
    <m/>
    <n v="0.3992"/>
    <n v="0.24687000000000001"/>
    <n v="35.67"/>
    <n v="0.63949999999999996"/>
    <n v="36.955569999999994"/>
    <n v="1.6925999999999999"/>
    <n v="23.601599999999998"/>
    <m/>
    <x v="0"/>
    <n v="6.8497800000000009"/>
    <n v="32.143979999999999"/>
    <n v="6.963272553873355E-2"/>
    <n v="2682"/>
    <n v="0.12217573221757322"/>
    <n v="1.0802160540346153E-2"/>
    <n v="6.6801837990863094E-3"/>
    <n v="0.98251765566056748"/>
    <n v="5.2656827188170226E-2"/>
    <n v="0.73424635032749519"/>
    <n v="0.21309682248433459"/>
    <x v="0"/>
    <m/>
    <x v="0"/>
    <m/>
    <m/>
    <x v="0"/>
    <m/>
    <x v="0"/>
    <x v="0"/>
    <m/>
    <x v="0"/>
    <x v="0"/>
    <x v="0"/>
    <m/>
    <x v="0"/>
    <x v="0"/>
    <x v="0"/>
    <x v="0"/>
    <x v="0"/>
    <x v="0"/>
    <x v="0"/>
    <x v="0"/>
    <x v="0"/>
    <x v="0"/>
    <x v="0"/>
    <x v="0"/>
    <x v="0"/>
    <m/>
    <x v="0"/>
    <x v="0"/>
    <x v="0"/>
    <x v="0"/>
    <x v="0"/>
    <s v="DST NO. 1"/>
    <m/>
    <x v="0"/>
    <m/>
    <m/>
    <m/>
    <m/>
  </r>
  <r>
    <x v="0"/>
    <s v="T13N R099W S20 fFORT UNION"/>
    <n v="49009956"/>
    <x v="0"/>
    <x v="0"/>
    <s v="WILDCAT"/>
    <m/>
    <s v="20"/>
    <s v=" 13"/>
    <s v=" 99"/>
    <n v="41.082900000000002"/>
    <n v="-108.58121"/>
    <s v="4903720158"/>
    <s v="2 UNIT (CROOKED WASH)"/>
    <x v="0"/>
    <s v="FORT UNION"/>
    <n v="451"/>
    <m/>
    <n v="98"/>
    <x v="0"/>
    <n v="1948"/>
    <n v="2046"/>
    <n v="5760"/>
    <m/>
    <x v="0"/>
    <d v="1969-09-05T00:00:00"/>
    <n v="8.3999996185302734"/>
    <x v="0"/>
    <n v="17"/>
    <n v="6"/>
    <n v="1122"/>
    <n v="32"/>
    <x v="0"/>
    <n v="350"/>
    <n v="2159"/>
    <m/>
    <x v="0"/>
    <n v="119"/>
    <n v="2805"/>
    <x v="0"/>
    <m/>
    <n v="0.84830000000000005"/>
    <n v="0.49374000000000001"/>
    <n v="48.806999999999995"/>
    <n v="0.81855999999999995"/>
    <n v="50.96759999999999"/>
    <n v="9.8734999999999999"/>
    <n v="35.386009999999999"/>
    <m/>
    <x v="0"/>
    <n v="2.4775800000000001"/>
    <n v="47.737090000000002"/>
    <n v="3.2729042561199351E-2"/>
    <n v="3802"/>
    <n v="0.15090056001210836"/>
    <n v="1.664390710961474E-2"/>
    <n v="9.6873307748451976E-3"/>
    <n v="0.9736687621155401"/>
    <n v="0.20683078922489828"/>
    <n v="0.74126868646580668"/>
    <n v="5.1900524309294933E-2"/>
    <x v="0"/>
    <m/>
    <x v="0"/>
    <m/>
    <m/>
    <x v="0"/>
    <m/>
    <x v="0"/>
    <x v="0"/>
    <m/>
    <x v="0"/>
    <x v="0"/>
    <x v="0"/>
    <m/>
    <x v="0"/>
    <x v="0"/>
    <x v="0"/>
    <x v="0"/>
    <x v="0"/>
    <x v="0"/>
    <x v="0"/>
    <x v="0"/>
    <x v="0"/>
    <x v="0"/>
    <x v="0"/>
    <x v="0"/>
    <x v="0"/>
    <m/>
    <x v="0"/>
    <x v="0"/>
    <x v="0"/>
    <x v="0"/>
    <x v="0"/>
    <s v="DST NO. 2"/>
    <m/>
    <x v="0"/>
    <m/>
    <m/>
    <m/>
    <m/>
  </r>
  <r>
    <x v="0"/>
    <s v="T13N R099W S18 fWASATCH"/>
    <n v="49018177"/>
    <x v="0"/>
    <x v="0"/>
    <s v="ALKALINE CREEK"/>
    <m/>
    <s v="18"/>
    <s v=" 13"/>
    <s v=" 99"/>
    <n v="41.095109999999998"/>
    <n v="-108.59389"/>
    <s v="4903705131"/>
    <s v="UNIT NO. 1"/>
    <x v="0"/>
    <s v="WASATCH"/>
    <n v="23"/>
    <m/>
    <n v="15"/>
    <x v="0"/>
    <n v="2943"/>
    <n v="2958"/>
    <n v="3574"/>
    <m/>
    <x v="0"/>
    <d v="1944-11-11T00:00:00"/>
    <m/>
    <x v="0"/>
    <n v="41"/>
    <n v="20"/>
    <n v="4345"/>
    <n v="-3"/>
    <x v="0"/>
    <n v="5183"/>
    <n v="2765"/>
    <m/>
    <x v="0"/>
    <n v="58"/>
    <n v="12412"/>
    <x v="0"/>
    <m/>
    <n v="2.0459000000000001"/>
    <n v="1.6457999999999999"/>
    <n v="189.00749999999999"/>
    <n v="0"/>
    <n v="192.69919999999999"/>
    <n v="146.21242999999998"/>
    <n v="45.318349999999995"/>
    <m/>
    <x v="0"/>
    <n v="1.2075600000000002"/>
    <n v="192.73833999999999"/>
    <n v="-1.0154693287011764E-4"/>
    <n v="12406"/>
    <n v="-2.4176001289386736E-4"/>
    <n v="1.0617065353670385E-2"/>
    <n v="8.5407723540108105E-3"/>
    <n v="0.9808421622923188"/>
    <n v="0.75860583836096118"/>
    <n v="0.23512887991045267"/>
    <n v="6.2652817285860207E-3"/>
    <x v="0"/>
    <m/>
    <x v="0"/>
    <m/>
    <m/>
    <x v="0"/>
    <m/>
    <x v="0"/>
    <x v="0"/>
    <m/>
    <x v="0"/>
    <x v="0"/>
    <x v="0"/>
    <m/>
    <x v="0"/>
    <x v="0"/>
    <x v="0"/>
    <x v="0"/>
    <x v="0"/>
    <x v="0"/>
    <x v="0"/>
    <x v="0"/>
    <x v="0"/>
    <x v="0"/>
    <x v="0"/>
    <x v="0"/>
    <x v="0"/>
    <m/>
    <x v="0"/>
    <x v="0"/>
    <x v="0"/>
    <x v="0"/>
    <x v="0"/>
    <s v="TESTER"/>
    <m/>
    <x v="0"/>
    <m/>
    <m/>
    <m/>
    <m/>
  </r>
  <r>
    <x v="0"/>
    <s v="T13N R099W S18 fWASATCH"/>
    <n v="49018176"/>
    <x v="0"/>
    <x v="0"/>
    <s v="ALKALINE CREEK"/>
    <m/>
    <s v="18"/>
    <s v=" 13"/>
    <s v=" 99"/>
    <n v="41.095109999999998"/>
    <n v="-108.59389"/>
    <s v="4903705131"/>
    <s v="UNIT NO. 1"/>
    <x v="0"/>
    <s v="WASATCH"/>
    <n v="77"/>
    <n v="23"/>
    <n v="15"/>
    <x v="0"/>
    <n v="2905"/>
    <n v="2920"/>
    <n v="3574"/>
    <m/>
    <x v="0"/>
    <d v="1944-11-10T00:00:00"/>
    <m/>
    <x v="0"/>
    <n v="80"/>
    <n v="59"/>
    <n v="6936"/>
    <n v="-3"/>
    <x v="0"/>
    <n v="9415"/>
    <n v="2725"/>
    <m/>
    <x v="0"/>
    <n v="18"/>
    <n v="19233"/>
    <x v="0"/>
    <m/>
    <n v="3.992"/>
    <n v="4.8551099999999998"/>
    <n v="301.71599999999995"/>
    <n v="0"/>
    <n v="310.56310999999994"/>
    <n v="265.59715"/>
    <n v="44.662749999999996"/>
    <m/>
    <x v="0"/>
    <n v="0.37476000000000004"/>
    <n v="310.63466"/>
    <n v="-1.1518070967971898E-4"/>
    <n v="19227"/>
    <n v="-1.5600624024960998E-4"/>
    <n v="1.2854070143746309E-2"/>
    <n v="1.5633247619139312E-2"/>
    <n v="0.9715126822371144"/>
    <n v="0.85501453701270813"/>
    <n v="0.14377902968071882"/>
    <n v="1.2064333065730658E-3"/>
    <x v="0"/>
    <m/>
    <x v="0"/>
    <m/>
    <m/>
    <x v="0"/>
    <m/>
    <x v="0"/>
    <x v="0"/>
    <m/>
    <x v="0"/>
    <x v="0"/>
    <x v="0"/>
    <m/>
    <x v="0"/>
    <x v="0"/>
    <x v="0"/>
    <x v="0"/>
    <x v="0"/>
    <x v="0"/>
    <x v="0"/>
    <x v="0"/>
    <x v="0"/>
    <x v="0"/>
    <x v="0"/>
    <x v="0"/>
    <x v="0"/>
    <m/>
    <x v="0"/>
    <x v="0"/>
    <x v="0"/>
    <x v="0"/>
    <x v="0"/>
    <s v="TESTER"/>
    <m/>
    <x v="0"/>
    <m/>
    <m/>
    <m/>
    <m/>
  </r>
  <r>
    <x v="0"/>
    <s v="T13N R099W S18 fWASATCH"/>
    <n v="49018175"/>
    <x v="0"/>
    <x v="0"/>
    <s v="ALKALINE CREEK"/>
    <m/>
    <s v="18"/>
    <s v=" 13"/>
    <s v=" 99"/>
    <n v="41.095109999999998"/>
    <n v="-108.59389"/>
    <s v="4903705131"/>
    <s v="UNIT NO. 1"/>
    <x v="0"/>
    <s v="WASATCH"/>
    <m/>
    <n v="77"/>
    <n v="12"/>
    <x v="0"/>
    <n v="2816"/>
    <n v="2828"/>
    <n v="3574"/>
    <m/>
    <x v="0"/>
    <d v="1944-11-05T00:00:00"/>
    <m/>
    <x v="0"/>
    <n v="73"/>
    <n v="21"/>
    <n v="4821"/>
    <n v="-3"/>
    <x v="0"/>
    <n v="6086"/>
    <n v="2595"/>
    <m/>
    <x v="0"/>
    <n v="44"/>
    <n v="13640"/>
    <x v="0"/>
    <m/>
    <n v="3.6427"/>
    <n v="1.7280900000000001"/>
    <n v="209.71349999999998"/>
    <n v="0"/>
    <n v="215.08428999999998"/>
    <n v="171.68606"/>
    <n v="42.532049999999998"/>
    <m/>
    <x v="0"/>
    <n v="0.91608000000000012"/>
    <n v="215.13418999999999"/>
    <n v="-1.1598757914817618E-4"/>
    <n v="13634"/>
    <n v="-2.1998973381242209E-4"/>
    <n v="1.6936150938778469E-2"/>
    <n v="8.0344780178970773E-3"/>
    <n v="0.97502937104332443"/>
    <n v="0.79804172456270206"/>
    <n v="0.19770009592617518"/>
    <n v="4.2581795111228029E-3"/>
    <x v="0"/>
    <m/>
    <x v="0"/>
    <m/>
    <m/>
    <x v="0"/>
    <m/>
    <x v="0"/>
    <x v="0"/>
    <m/>
    <x v="0"/>
    <x v="0"/>
    <x v="0"/>
    <m/>
    <x v="0"/>
    <x v="0"/>
    <x v="0"/>
    <x v="0"/>
    <x v="0"/>
    <x v="0"/>
    <x v="0"/>
    <x v="0"/>
    <x v="0"/>
    <x v="0"/>
    <x v="0"/>
    <x v="0"/>
    <x v="0"/>
    <m/>
    <x v="0"/>
    <x v="0"/>
    <x v="0"/>
    <x v="0"/>
    <x v="0"/>
    <s v="TESTER"/>
    <m/>
    <x v="0"/>
    <m/>
    <m/>
    <m/>
    <m/>
  </r>
  <r>
    <x v="0"/>
    <s v="T13N R099W S18 fMESAVERDE"/>
    <n v="49010818"/>
    <x v="0"/>
    <x v="0"/>
    <s v="PIONEER"/>
    <m/>
    <s v="18"/>
    <s v=" 13"/>
    <s v=" 99"/>
    <n v="41.101730000000003"/>
    <n v="-108.58349"/>
    <s v="4903705137"/>
    <s v="UNIT NO. 2"/>
    <x v="0"/>
    <s v="MESAVERDE"/>
    <n v="2195"/>
    <m/>
    <n v="143"/>
    <x v="0"/>
    <n v="7343"/>
    <n v="7486"/>
    <n v="11188"/>
    <m/>
    <x v="0"/>
    <d v="1958-12-03T00:00:00"/>
    <n v="6.5999999046325684"/>
    <x v="2"/>
    <n v="241"/>
    <n v="128"/>
    <n v="7535"/>
    <n v="-3"/>
    <x v="0"/>
    <n v="11400"/>
    <n v="1635"/>
    <m/>
    <x v="0"/>
    <n v="97"/>
    <n v="20206"/>
    <x v="0"/>
    <m/>
    <n v="12.0259"/>
    <n v="10.53312"/>
    <n v="327.77249999999998"/>
    <n v="0"/>
    <n v="350.33151999999995"/>
    <n v="321.59399999999999"/>
    <n v="26.797649999999997"/>
    <m/>
    <x v="0"/>
    <n v="2.0195400000000001"/>
    <n v="350.41118999999998"/>
    <n v="-1.136936551220368E-4"/>
    <n v="21030"/>
    <n v="1.998253952856727E-2"/>
    <n v="3.4327199562288892E-2"/>
    <n v="3.0066149914229817E-2"/>
    <n v="0.93560665052348135"/>
    <n v="0.9177617872305962"/>
    <n v="7.6474869424118561E-2"/>
    <n v="5.7633433452852923E-3"/>
    <x v="0"/>
    <m/>
    <x v="0"/>
    <m/>
    <m/>
    <x v="0"/>
    <m/>
    <x v="0"/>
    <x v="0"/>
    <m/>
    <x v="0"/>
    <x v="0"/>
    <x v="0"/>
    <m/>
    <x v="0"/>
    <x v="0"/>
    <x v="0"/>
    <x v="0"/>
    <x v="0"/>
    <x v="0"/>
    <x v="0"/>
    <x v="0"/>
    <x v="0"/>
    <x v="0"/>
    <x v="0"/>
    <x v="0"/>
    <x v="0"/>
    <m/>
    <x v="0"/>
    <x v="0"/>
    <x v="0"/>
    <x v="0"/>
    <x v="0"/>
    <s v="DST NO. 8"/>
    <m/>
    <x v="0"/>
    <m/>
    <m/>
    <m/>
    <m/>
  </r>
  <r>
    <x v="0"/>
    <s v="T13N R099W S18 fMESAVERDE"/>
    <n v="49010864"/>
    <x v="0"/>
    <x v="0"/>
    <s v="PIONEER"/>
    <m/>
    <s v="18"/>
    <s v=" 13"/>
    <s v=" 99"/>
    <n v="41.101700000000001"/>
    <n v="-108.59723"/>
    <s v="4903705136"/>
    <s v="UNIT NO. 3"/>
    <x v="0"/>
    <s v="MESAVERDE"/>
    <n v="582"/>
    <m/>
    <n v="102"/>
    <x v="0"/>
    <n v="6950"/>
    <n v="7052"/>
    <n v="7172"/>
    <m/>
    <x v="0"/>
    <d v="1959-11-27T00:00:00"/>
    <n v="8.6999998092651367"/>
    <x v="2"/>
    <n v="160"/>
    <n v="66"/>
    <n v="7824"/>
    <n v="-3"/>
    <x v="0"/>
    <n v="11600"/>
    <n v="1403"/>
    <m/>
    <x v="0"/>
    <n v="31"/>
    <n v="20456"/>
    <x v="0"/>
    <m/>
    <n v="7.984"/>
    <n v="5.4311400000000001"/>
    <n v="340.34399999999999"/>
    <n v="0"/>
    <n v="353.75914"/>
    <n v="327.23599999999999"/>
    <n v="22.995169999999998"/>
    <m/>
    <x v="0"/>
    <n v="0.6454200000000001"/>
    <n v="350.87658999999996"/>
    <n v="4.0908371194858907E-3"/>
    <n v="21078"/>
    <n v="1.497568257331343E-2"/>
    <n v="2.256902818115173E-2"/>
    <n v="1.5352649262998548E-2"/>
    <n v="0.96207832255584969"/>
    <n v="0.93262420271469249"/>
    <n v="6.5536347124212538E-2"/>
    <n v="1.8394501610951024E-3"/>
    <x v="0"/>
    <m/>
    <x v="0"/>
    <m/>
    <m/>
    <x v="0"/>
    <m/>
    <x v="0"/>
    <x v="0"/>
    <m/>
    <x v="0"/>
    <x v="0"/>
    <x v="0"/>
    <m/>
    <x v="0"/>
    <x v="0"/>
    <x v="0"/>
    <x v="0"/>
    <x v="0"/>
    <x v="0"/>
    <x v="0"/>
    <x v="0"/>
    <x v="0"/>
    <x v="0"/>
    <x v="0"/>
    <x v="0"/>
    <x v="0"/>
    <m/>
    <x v="0"/>
    <x v="0"/>
    <x v="0"/>
    <x v="0"/>
    <x v="0"/>
    <s v="DST NO. 18"/>
    <m/>
    <x v="0"/>
    <m/>
    <m/>
    <m/>
    <m/>
  </r>
  <r>
    <x v="0"/>
    <s v="T13N R099W S18 fMESAVERDE"/>
    <n v="49010861"/>
    <x v="0"/>
    <x v="0"/>
    <s v="PIONEER"/>
    <m/>
    <s v="18"/>
    <s v=" 13"/>
    <s v=" 99"/>
    <n v="41.101700000000001"/>
    <n v="-108.59723"/>
    <s v="4903705136"/>
    <s v="UNIT NO. 3"/>
    <x v="0"/>
    <s v="MESAVERDE"/>
    <n v="625"/>
    <n v="582"/>
    <n v="39"/>
    <x v="0"/>
    <n v="6329"/>
    <n v="6368"/>
    <n v="7172"/>
    <m/>
    <x v="0"/>
    <d v="1959-10-31T00:00:00"/>
    <n v="8.3000001907348633"/>
    <x v="2"/>
    <n v="27"/>
    <n v="5"/>
    <n v="518"/>
    <n v="-3"/>
    <x v="0"/>
    <n v="120"/>
    <n v="878"/>
    <m/>
    <x v="0"/>
    <n v="168"/>
    <n v="1330"/>
    <x v="0"/>
    <m/>
    <n v="1.3472999999999999"/>
    <n v="0.41144999999999998"/>
    <n v="22.532999999999998"/>
    <n v="0"/>
    <n v="24.291749999999997"/>
    <n v="3.3851999999999998"/>
    <n v="14.390419999999999"/>
    <m/>
    <x v="0"/>
    <n v="3.4977600000000004"/>
    <n v="21.27338"/>
    <n v="6.6242980103425525E-2"/>
    <n v="1710"/>
    <n v="0.125"/>
    <n v="5.5463274568526358E-2"/>
    <n v="1.6937849269813829E-2"/>
    <n v="0.92759887616165981"/>
    <n v="0.15912845067403486"/>
    <n v="0.67645197895209874"/>
    <n v="0.16441957037386634"/>
    <x v="0"/>
    <m/>
    <x v="0"/>
    <m/>
    <m/>
    <x v="0"/>
    <m/>
    <x v="0"/>
    <x v="0"/>
    <m/>
    <x v="0"/>
    <x v="0"/>
    <x v="0"/>
    <m/>
    <x v="0"/>
    <x v="0"/>
    <x v="0"/>
    <x v="0"/>
    <x v="0"/>
    <x v="0"/>
    <x v="0"/>
    <x v="0"/>
    <x v="0"/>
    <x v="0"/>
    <x v="0"/>
    <x v="0"/>
    <x v="0"/>
    <m/>
    <x v="0"/>
    <x v="0"/>
    <x v="0"/>
    <x v="0"/>
    <x v="0"/>
    <s v="DST NO. 12"/>
    <m/>
    <x v="0"/>
    <m/>
    <m/>
    <m/>
    <m/>
  </r>
  <r>
    <x v="0"/>
    <s v="T13N R099W S18 fMESAVERDE"/>
    <n v="49010851"/>
    <x v="0"/>
    <x v="0"/>
    <s v="ALKALINE CREEK"/>
    <m/>
    <s v="18"/>
    <s v=" 13"/>
    <s v=" 99"/>
    <n v="41.101349999999996"/>
    <n v="-108.59690000000001"/>
    <s v="4903705138"/>
    <s v="BUTTERWICK GOVERNMENT 1-18"/>
    <x v="0"/>
    <s v="MESAVERDE"/>
    <m/>
    <m/>
    <n v="145"/>
    <x v="0"/>
    <n v="5858"/>
    <n v="6003"/>
    <n v="14339"/>
    <n v="14294"/>
    <x v="0"/>
    <m/>
    <n v="7.9000000953674316"/>
    <x v="2"/>
    <n v="70"/>
    <n v="47"/>
    <n v="7310"/>
    <n v="-3"/>
    <x v="0"/>
    <n v="9632"/>
    <n v="2930"/>
    <m/>
    <x v="0"/>
    <n v="272"/>
    <n v="18774"/>
    <x v="0"/>
    <m/>
    <n v="3.4929999999999999"/>
    <n v="3.8676300000000001"/>
    <n v="317.98500000000001"/>
    <n v="0"/>
    <n v="325.34562999999997"/>
    <n v="271.71871999999996"/>
    <n v="48.022699999999993"/>
    <m/>
    <x v="0"/>
    <n v="5.6630400000000005"/>
    <n v="325.40445999999997"/>
    <n v="-9.0403368211597763E-5"/>
    <n v="20255"/>
    <n v="3.7946142611903967E-2"/>
    <n v="1.0736274527492502E-2"/>
    <n v="1.1887757644078394E-2"/>
    <n v="0.97737596782842906"/>
    <n v="0.83501842599207143"/>
    <n v="0.14757849354615482"/>
    <n v="1.7403080461773638E-2"/>
    <x v="0"/>
    <m/>
    <x v="0"/>
    <m/>
    <m/>
    <x v="0"/>
    <m/>
    <x v="0"/>
    <x v="0"/>
    <m/>
    <x v="0"/>
    <x v="0"/>
    <x v="0"/>
    <m/>
    <x v="0"/>
    <x v="0"/>
    <x v="0"/>
    <x v="0"/>
    <x v="0"/>
    <x v="0"/>
    <x v="0"/>
    <x v="0"/>
    <x v="0"/>
    <x v="0"/>
    <x v="0"/>
    <x v="0"/>
    <x v="0"/>
    <m/>
    <x v="0"/>
    <x v="0"/>
    <x v="0"/>
    <x v="0"/>
    <x v="0"/>
    <s v="DST NO. 4"/>
    <m/>
    <x v="0"/>
    <m/>
    <m/>
    <m/>
    <m/>
  </r>
  <r>
    <x v="0"/>
    <s v="T13N R099W S18 fMESAVERDE"/>
    <n v="49005663"/>
    <x v="0"/>
    <x v="0"/>
    <s v="PIONEER"/>
    <m/>
    <s v="18"/>
    <s v=" 13"/>
    <s v=" 99"/>
    <n v="41.101700000000001"/>
    <n v="-108.59723"/>
    <s v="4903705136"/>
    <s v="UNIT NO. 3"/>
    <x v="0"/>
    <s v="MESAVERDE"/>
    <n v="414"/>
    <n v="625"/>
    <n v="85"/>
    <x v="0"/>
    <n v="5619"/>
    <n v="5704"/>
    <n v="7172"/>
    <m/>
    <x v="0"/>
    <m/>
    <n v="7.5999999046325684"/>
    <x v="0"/>
    <n v="258"/>
    <n v="74"/>
    <n v="7812"/>
    <n v="-3"/>
    <x v="0"/>
    <n v="11600"/>
    <n v="1903"/>
    <m/>
    <x v="0"/>
    <n v="14"/>
    <n v="20695"/>
    <x v="0"/>
    <m/>
    <n v="12.8742"/>
    <n v="6.0894599999999999"/>
    <n v="339.822"/>
    <n v="0"/>
    <n v="358.78566000000001"/>
    <n v="327.23599999999999"/>
    <n v="31.190169999999998"/>
    <m/>
    <x v="0"/>
    <n v="0.29148000000000002"/>
    <n v="358.71764999999999"/>
    <n v="9.4787019170706295E-5"/>
    <n v="21655"/>
    <n v="2.2668240850059033E-2"/>
    <n v="3.5882705011120009E-2"/>
    <n v="1.6972417459493783E-2"/>
    <n v="0.94714487752938614"/>
    <n v="0.9122383579397334"/>
    <n v="8.6949080983330485E-2"/>
    <n v="8.1256107693613634E-4"/>
    <x v="0"/>
    <m/>
    <x v="0"/>
    <m/>
    <m/>
    <x v="0"/>
    <m/>
    <x v="0"/>
    <x v="0"/>
    <m/>
    <x v="0"/>
    <x v="0"/>
    <x v="0"/>
    <m/>
    <x v="0"/>
    <x v="0"/>
    <x v="0"/>
    <x v="0"/>
    <x v="0"/>
    <x v="0"/>
    <x v="0"/>
    <x v="0"/>
    <x v="0"/>
    <x v="0"/>
    <x v="0"/>
    <x v="0"/>
    <x v="0"/>
    <m/>
    <x v="0"/>
    <x v="0"/>
    <x v="0"/>
    <x v="0"/>
    <x v="0"/>
    <s v="DST NO. 11"/>
    <m/>
    <x v="0"/>
    <m/>
    <m/>
    <m/>
    <m/>
  </r>
  <r>
    <x v="0"/>
    <s v="T13N R099W S18 fMESAVERDE"/>
    <n v="49010857"/>
    <x v="0"/>
    <x v="0"/>
    <s v="PIONEER"/>
    <m/>
    <s v="18"/>
    <s v=" 13"/>
    <s v=" 99"/>
    <n v="41.101700000000001"/>
    <n v="-108.59723"/>
    <s v="4903705136"/>
    <s v="UNIT NO. 3"/>
    <x v="0"/>
    <s v="MESAVERDE"/>
    <m/>
    <n v="414"/>
    <n v="107"/>
    <x v="0"/>
    <n v="5098"/>
    <n v="5205"/>
    <n v="7172"/>
    <m/>
    <x v="0"/>
    <d v="1959-10-26T00:00:00"/>
    <n v="8.1000003814697266"/>
    <x v="2"/>
    <n v="137"/>
    <n v="28"/>
    <n v="7558"/>
    <n v="-3"/>
    <x v="0"/>
    <n v="9800"/>
    <n v="3611"/>
    <m/>
    <x v="0"/>
    <n v="104"/>
    <n v="19405"/>
    <x v="0"/>
    <m/>
    <n v="6.8362999999999996"/>
    <n v="2.3041200000000002"/>
    <n v="328.77299999999997"/>
    <n v="0"/>
    <n v="337.91341999999997"/>
    <n v="276.45799999999997"/>
    <n v="59.184289999999997"/>
    <m/>
    <x v="0"/>
    <n v="2.1652800000000001"/>
    <n v="337.80756999999994"/>
    <n v="1.5664749440450593E-4"/>
    <n v="21232"/>
    <n v="4.4959027487265303E-2"/>
    <n v="2.023092187341953E-2"/>
    <n v="6.8186697053937671E-3"/>
    <n v="0.97295040842118663"/>
    <n v="0.81838900176215712"/>
    <n v="0.17520119516563826"/>
    <n v="6.4098030722046888E-3"/>
    <x v="0"/>
    <m/>
    <x v="0"/>
    <m/>
    <m/>
    <x v="0"/>
    <m/>
    <x v="0"/>
    <x v="0"/>
    <m/>
    <x v="0"/>
    <x v="0"/>
    <x v="0"/>
    <m/>
    <x v="0"/>
    <x v="0"/>
    <x v="0"/>
    <x v="0"/>
    <x v="0"/>
    <x v="0"/>
    <x v="0"/>
    <x v="0"/>
    <x v="0"/>
    <x v="0"/>
    <x v="0"/>
    <x v="0"/>
    <x v="0"/>
    <m/>
    <x v="0"/>
    <x v="0"/>
    <x v="0"/>
    <x v="0"/>
    <x v="0"/>
    <s v="DST NO. 6"/>
    <m/>
    <x v="0"/>
    <m/>
    <m/>
    <m/>
    <m/>
  </r>
  <r>
    <x v="0"/>
    <s v="T13N R099W S18 fMESAVERDE"/>
    <n v="49010815"/>
    <x v="0"/>
    <x v="0"/>
    <s v="PIONEER"/>
    <m/>
    <s v="18"/>
    <s v=" 13"/>
    <s v=" 99"/>
    <n v="41.101730000000003"/>
    <n v="-108.58349"/>
    <s v="4903705137"/>
    <s v="UNIT NO. 2"/>
    <x v="0"/>
    <s v="MESAVERDE"/>
    <m/>
    <n v="2195"/>
    <n v="82"/>
    <x v="0"/>
    <n v="5066"/>
    <n v="5148"/>
    <n v="11188"/>
    <m/>
    <x v="0"/>
    <d v="1958-10-23T00:00:00"/>
    <n v="8.5"/>
    <x v="2"/>
    <n v="334"/>
    <n v="152"/>
    <n v="12054"/>
    <n v="-3"/>
    <x v="0"/>
    <n v="18500"/>
    <n v="1659"/>
    <m/>
    <x v="0"/>
    <n v="144"/>
    <n v="32049"/>
    <x v="0"/>
    <m/>
    <n v="16.666599999999999"/>
    <n v="12.50808"/>
    <n v="524.34899999999993"/>
    <n v="0"/>
    <n v="553.5236799999999"/>
    <n v="521.88499999999999"/>
    <n v="27.191009999999999"/>
    <m/>
    <x v="0"/>
    <n v="2.9980800000000003"/>
    <n v="552.07408999999996"/>
    <n v="1.3111368703284775E-3"/>
    <n v="32837"/>
    <n v="1.2144376290725272E-2"/>
    <n v="3.0110003604543172E-2"/>
    <n v="2.259719042191655E-2"/>
    <n v="0.94729280597354037"/>
    <n v="0.94531695917843206"/>
    <n v="4.9252465371088149E-2"/>
    <n v="5.4305754504798453E-3"/>
    <x v="0"/>
    <m/>
    <x v="0"/>
    <m/>
    <m/>
    <x v="0"/>
    <m/>
    <x v="0"/>
    <x v="0"/>
    <m/>
    <x v="0"/>
    <x v="0"/>
    <x v="0"/>
    <m/>
    <x v="0"/>
    <x v="0"/>
    <x v="0"/>
    <x v="0"/>
    <x v="0"/>
    <x v="0"/>
    <x v="0"/>
    <x v="0"/>
    <x v="0"/>
    <x v="0"/>
    <x v="0"/>
    <x v="0"/>
    <x v="0"/>
    <m/>
    <x v="0"/>
    <x v="0"/>
    <x v="0"/>
    <x v="0"/>
    <x v="0"/>
    <s v="DST NO. 3"/>
    <m/>
    <x v="0"/>
    <m/>
    <m/>
    <m/>
    <m/>
  </r>
  <r>
    <x v="0"/>
    <s v="T13N R099W S08 fWASATCH"/>
    <n v="49009958"/>
    <x v="0"/>
    <x v="0"/>
    <s v="PIONEER"/>
    <m/>
    <s v="8"/>
    <s v=" 13"/>
    <s v=" 99"/>
    <n v="41.109879999999997"/>
    <n v="-108.57033"/>
    <s v="4903706345"/>
    <s v="UNIT NO. 8"/>
    <x v="0"/>
    <s v="WASATCH"/>
    <m/>
    <n v="1468"/>
    <n v="34"/>
    <x v="0"/>
    <n v="3043"/>
    <n v="3077"/>
    <n v="9014"/>
    <n v="6854"/>
    <x v="0"/>
    <d v="1965-10-28T00:00:00"/>
    <n v="8.6999998092651367"/>
    <x v="0"/>
    <n v="474"/>
    <n v="-1"/>
    <n v="2223"/>
    <n v="240"/>
    <x v="0"/>
    <n v="2900"/>
    <n v="2733"/>
    <m/>
    <x v="0"/>
    <n v="105"/>
    <n v="7695"/>
    <x v="0"/>
    <m/>
    <n v="23.6526"/>
    <n v="0"/>
    <n v="96.700499999999991"/>
    <n v="6.1391999999999998"/>
    <n v="126.49229999999999"/>
    <n v="81.808999999999997"/>
    <n v="44.793869999999998"/>
    <m/>
    <x v="0"/>
    <n v="2.1861000000000002"/>
    <n v="128.78897000000001"/>
    <n v="-8.9966255652050783E-3"/>
    <n v="8671"/>
    <n v="5.9635830380056216E-2"/>
    <n v="0.18698845700489281"/>
    <n v="0"/>
    <n v="0.81301154299510725"/>
    <n v="0.63521744136939673"/>
    <n v="0.34780827892326488"/>
    <n v="1.697427970733829E-2"/>
    <x v="0"/>
    <m/>
    <x v="0"/>
    <m/>
    <m/>
    <x v="0"/>
    <m/>
    <x v="0"/>
    <x v="0"/>
    <m/>
    <x v="0"/>
    <x v="0"/>
    <x v="0"/>
    <m/>
    <x v="0"/>
    <x v="0"/>
    <x v="0"/>
    <x v="0"/>
    <x v="0"/>
    <x v="0"/>
    <x v="0"/>
    <x v="0"/>
    <x v="0"/>
    <x v="0"/>
    <x v="0"/>
    <x v="0"/>
    <x v="0"/>
    <m/>
    <x v="0"/>
    <x v="0"/>
    <x v="0"/>
    <x v="0"/>
    <x v="0"/>
    <s v="DST NO. 1 (10-17-65)"/>
    <m/>
    <x v="0"/>
    <m/>
    <m/>
    <m/>
    <m/>
  </r>
  <r>
    <x v="0"/>
    <s v="T13N R099W S08 fFORT UNION"/>
    <n v="49007542"/>
    <x v="0"/>
    <x v="0"/>
    <s v="PIONEER"/>
    <m/>
    <s v="8"/>
    <s v=" 13"/>
    <s v=" 99"/>
    <n v="41.109879999999997"/>
    <n v="-108.57033"/>
    <s v="4903706345"/>
    <s v="UNIT NO. 8"/>
    <x v="0"/>
    <s v="FORT UNION"/>
    <n v="1468"/>
    <m/>
    <n v="46"/>
    <x v="0"/>
    <n v="4545"/>
    <n v="4591"/>
    <n v="9014"/>
    <n v="6854"/>
    <x v="0"/>
    <d v="1965-12-06T00:00:00"/>
    <n v="7.6999998092651367"/>
    <x v="0"/>
    <n v="458"/>
    <n v="128"/>
    <n v="22182"/>
    <n v="250"/>
    <x v="0"/>
    <n v="34600"/>
    <n v="1183"/>
    <m/>
    <x v="0"/>
    <n v="458"/>
    <n v="58658"/>
    <x v="0"/>
    <m/>
    <n v="22.854199999999999"/>
    <n v="10.53312"/>
    <n v="964.91699999999992"/>
    <n v="6.3949999999999996"/>
    <n v="1004.6993199999999"/>
    <n v="976.06599999999992"/>
    <n v="19.38937"/>
    <m/>
    <x v="0"/>
    <n v="9.5355600000000003"/>
    <n v="1004.9909299999999"/>
    <n v="-1.4510196285223134E-4"/>
    <n v="59256"/>
    <n v="5.0714927828756553E-3"/>
    <n v="2.2747303143392194E-2"/>
    <n v="1.0483853019826869E-2"/>
    <n v="0.96676884383678086"/>
    <n v="0.97121871537686411"/>
    <n v="1.9293079590280482E-2"/>
    <n v="9.4882050328553725E-3"/>
    <x v="0"/>
    <m/>
    <x v="0"/>
    <m/>
    <m/>
    <x v="0"/>
    <m/>
    <x v="0"/>
    <x v="0"/>
    <m/>
    <x v="0"/>
    <x v="0"/>
    <x v="0"/>
    <m/>
    <x v="0"/>
    <x v="0"/>
    <x v="0"/>
    <x v="0"/>
    <x v="0"/>
    <x v="0"/>
    <x v="0"/>
    <x v="0"/>
    <x v="0"/>
    <x v="0"/>
    <x v="0"/>
    <x v="0"/>
    <x v="0"/>
    <m/>
    <x v="0"/>
    <x v="0"/>
    <x v="0"/>
    <x v="0"/>
    <x v="0"/>
    <s v="DST NO. 6"/>
    <m/>
    <x v="0"/>
    <m/>
    <m/>
    <m/>
    <m/>
  </r>
  <r>
    <x v="0"/>
    <s v="T13N R099W S05 fWASATCH"/>
    <n v="49007544"/>
    <x v="0"/>
    <x v="0"/>
    <s v="PIONEER"/>
    <m/>
    <s v="5"/>
    <s v=" 13"/>
    <s v=" 99"/>
    <n v="41.135350000000003"/>
    <n v="-108.57508"/>
    <s v="4903706363"/>
    <s v="UNIT NO. 9"/>
    <x v="0"/>
    <s v="WASATCH"/>
    <n v="259"/>
    <n v="426"/>
    <n v="55"/>
    <x v="0"/>
    <n v="3159"/>
    <n v="3214"/>
    <n v="7401"/>
    <m/>
    <x v="0"/>
    <d v="1966-04-13T00:00:00"/>
    <n v="8.1000003814697266"/>
    <x v="0"/>
    <n v="36"/>
    <n v="46"/>
    <n v="7318"/>
    <n v="75"/>
    <x v="0"/>
    <n v="8500"/>
    <n v="5283"/>
    <m/>
    <x v="0"/>
    <n v="10"/>
    <n v="18592"/>
    <x v="0"/>
    <m/>
    <n v="1.7964"/>
    <n v="3.7853400000000001"/>
    <n v="318.33299999999997"/>
    <n v="1.9184999999999999"/>
    <n v="325.83323999999999"/>
    <n v="239.785"/>
    <n v="86.588369999999998"/>
    <m/>
    <x v="0"/>
    <n v="0.20820000000000002"/>
    <n v="326.58157"/>
    <n v="-1.1470156540437976E-3"/>
    <n v="21265"/>
    <n v="6.7064756504503595E-2"/>
    <n v="5.5132496610843023E-3"/>
    <n v="1.1617415092456498E-2"/>
    <n v="0.98286933524645914"/>
    <n v="0.73422698041411216"/>
    <n v="0.26513550657497298"/>
    <n v="6.3751301091485358E-4"/>
    <x v="0"/>
    <m/>
    <x v="0"/>
    <m/>
    <m/>
    <x v="0"/>
    <m/>
    <x v="0"/>
    <x v="0"/>
    <m/>
    <x v="0"/>
    <x v="0"/>
    <x v="0"/>
    <m/>
    <x v="0"/>
    <x v="0"/>
    <x v="0"/>
    <x v="0"/>
    <x v="0"/>
    <x v="0"/>
    <x v="0"/>
    <x v="0"/>
    <x v="0"/>
    <x v="0"/>
    <x v="0"/>
    <x v="0"/>
    <x v="0"/>
    <m/>
    <x v="0"/>
    <x v="0"/>
    <x v="0"/>
    <x v="0"/>
    <x v="0"/>
    <s v="DST NO. 5"/>
    <m/>
    <x v="0"/>
    <m/>
    <m/>
    <m/>
    <m/>
  </r>
  <r>
    <x v="0"/>
    <s v="T13N R099W S05 fWASATCH"/>
    <n v="49007547"/>
    <x v="0"/>
    <x v="0"/>
    <s v="PIONEER"/>
    <m/>
    <s v="5"/>
    <s v=" 13"/>
    <s v=" 99"/>
    <n v="41.135350000000003"/>
    <n v="-108.57508"/>
    <s v="4903706363"/>
    <s v="UNIT NO. 9"/>
    <x v="0"/>
    <s v="WASATCH"/>
    <n v="177"/>
    <n v="259"/>
    <n v="80"/>
    <x v="0"/>
    <n v="2820"/>
    <n v="2900"/>
    <n v="7401"/>
    <m/>
    <x v="0"/>
    <d v="1966-04-13T00:00:00"/>
    <n v="8.3999996185302734"/>
    <x v="0"/>
    <n v="9"/>
    <n v="6"/>
    <n v="1384"/>
    <n v="22"/>
    <x v="0"/>
    <n v="680"/>
    <n v="2294"/>
    <m/>
    <x v="0"/>
    <n v="5"/>
    <n v="3380"/>
    <x v="0"/>
    <m/>
    <n v="0.4491"/>
    <n v="0.49374000000000001"/>
    <n v="60.203999999999994"/>
    <n v="0.56275999999999993"/>
    <n v="61.709599999999988"/>
    <n v="19.1828"/>
    <n v="37.598659999999995"/>
    <m/>
    <x v="0"/>
    <n v="0.10410000000000001"/>
    <n v="56.885559999999998"/>
    <n v="4.0676533511148263E-2"/>
    <n v="4397"/>
    <n v="0.13077021987913076"/>
    <n v="7.2776358945771825E-3"/>
    <n v="8.0010241518337528E-3"/>
    <n v="0.98472133995358913"/>
    <n v="0.33721738873626278"/>
    <n v="0.66095262136823474"/>
    <n v="1.8299898955024792E-3"/>
    <x v="0"/>
    <m/>
    <x v="0"/>
    <m/>
    <m/>
    <x v="0"/>
    <m/>
    <x v="0"/>
    <x v="0"/>
    <m/>
    <x v="0"/>
    <x v="0"/>
    <x v="0"/>
    <m/>
    <x v="0"/>
    <x v="0"/>
    <x v="0"/>
    <x v="0"/>
    <x v="0"/>
    <x v="0"/>
    <x v="0"/>
    <x v="0"/>
    <x v="0"/>
    <x v="0"/>
    <x v="0"/>
    <x v="0"/>
    <x v="0"/>
    <m/>
    <x v="0"/>
    <x v="0"/>
    <x v="0"/>
    <x v="0"/>
    <x v="0"/>
    <s v="DST NO. 3"/>
    <m/>
    <x v="0"/>
    <m/>
    <m/>
    <m/>
    <m/>
  </r>
  <r>
    <x v="0"/>
    <s v="T13N R099W S05 fWASATCH"/>
    <n v="49007550"/>
    <x v="0"/>
    <x v="0"/>
    <s v="PIONEER"/>
    <m/>
    <s v="5"/>
    <s v=" 13"/>
    <s v=" 99"/>
    <n v="41.123069999999998"/>
    <n v="-108.57550999999999"/>
    <s v="4903705156"/>
    <s v="UNIT NO. 7"/>
    <x v="0"/>
    <s v="WASATCH"/>
    <n v="38"/>
    <m/>
    <n v="62"/>
    <x v="7"/>
    <n v="2608"/>
    <n v="2670"/>
    <n v="6371"/>
    <n v="2580"/>
    <x v="0"/>
    <d v="1965-05-13T00:00:00"/>
    <n v="8.6000003814697266"/>
    <x v="0"/>
    <n v="56"/>
    <n v="22"/>
    <n v="3489"/>
    <n v="80"/>
    <x v="0"/>
    <n v="4100"/>
    <n v="2159"/>
    <m/>
    <x v="0"/>
    <n v="120"/>
    <n v="9103"/>
    <x v="0"/>
    <m/>
    <n v="2.7944"/>
    <n v="1.8103800000000001"/>
    <n v="151.7715"/>
    <n v="2.0463999999999998"/>
    <n v="158.42268000000001"/>
    <n v="115.661"/>
    <n v="35.386009999999999"/>
    <m/>
    <x v="0"/>
    <n v="2.4984000000000002"/>
    <n v="153.54541"/>
    <n v="1.5633874605572671E-2"/>
    <n v="10023"/>
    <n v="4.8102060023005336E-2"/>
    <n v="1.7638888573277511E-2"/>
    <n v="1.1427530452079209E-2"/>
    <n v="0.97093358097464322"/>
    <n v="0.75326901663813983"/>
    <n v="0.23045957544416337"/>
    <n v="1.6271407917696792E-2"/>
    <x v="0"/>
    <m/>
    <x v="0"/>
    <m/>
    <m/>
    <x v="0"/>
    <m/>
    <x v="0"/>
    <x v="0"/>
    <m/>
    <x v="0"/>
    <x v="0"/>
    <x v="0"/>
    <m/>
    <x v="0"/>
    <x v="0"/>
    <x v="0"/>
    <x v="0"/>
    <x v="0"/>
    <x v="0"/>
    <x v="0"/>
    <x v="0"/>
    <x v="0"/>
    <x v="0"/>
    <x v="0"/>
    <x v="0"/>
    <x v="0"/>
    <m/>
    <x v="0"/>
    <x v="0"/>
    <x v="0"/>
    <x v="0"/>
    <x v="0"/>
    <s v="DST NO. 5"/>
    <m/>
    <x v="0"/>
    <m/>
    <m/>
    <m/>
    <m/>
  </r>
  <r>
    <x v="0"/>
    <s v="T13N R099W S05 fWASATCH"/>
    <n v="49009964"/>
    <x v="0"/>
    <x v="0"/>
    <s v="PIONEER"/>
    <m/>
    <s v="5"/>
    <s v=" 13"/>
    <s v=" 99"/>
    <n v="41.135350000000003"/>
    <n v="-108.57508"/>
    <s v="4903706363"/>
    <s v="UNIT NO. 9"/>
    <x v="0"/>
    <s v="WASATCH"/>
    <n v="1247"/>
    <n v="177"/>
    <n v="40"/>
    <x v="0"/>
    <n v="2603"/>
    <n v="2643"/>
    <n v="7401"/>
    <m/>
    <x v="0"/>
    <d v="1966-05-31T00:00:00"/>
    <n v="8.5"/>
    <x v="0"/>
    <n v="61"/>
    <n v="24"/>
    <n v="956"/>
    <n v="10"/>
    <x v="0"/>
    <n v="420"/>
    <n v="1293"/>
    <m/>
    <x v="0"/>
    <n v="375"/>
    <n v="2663"/>
    <x v="0"/>
    <m/>
    <n v="3.0438999999999998"/>
    <n v="1.97496"/>
    <n v="41.585999999999999"/>
    <n v="0.25579999999999997"/>
    <n v="46.860660000000003"/>
    <n v="11.8482"/>
    <n v="21.192269999999997"/>
    <m/>
    <x v="0"/>
    <n v="7.8075000000000001"/>
    <n v="40.847970000000004"/>
    <n v="6.8553003279152799E-2"/>
    <n v="3136"/>
    <n v="8.156578720469046E-2"/>
    <n v="6.4956404796688724E-2"/>
    <n v="4.2145373112542586E-2"/>
    <n v="0.89289822209076863"/>
    <n v="0.29005602971212519"/>
    <n v="0.5188084010049947"/>
    <n v="0.19113556928287992"/>
    <x v="0"/>
    <m/>
    <x v="0"/>
    <m/>
    <m/>
    <x v="0"/>
    <m/>
    <x v="0"/>
    <x v="0"/>
    <m/>
    <x v="0"/>
    <x v="0"/>
    <x v="0"/>
    <m/>
    <x v="0"/>
    <x v="0"/>
    <x v="0"/>
    <x v="0"/>
    <x v="0"/>
    <x v="0"/>
    <x v="0"/>
    <x v="0"/>
    <x v="0"/>
    <x v="0"/>
    <x v="0"/>
    <x v="0"/>
    <x v="0"/>
    <m/>
    <x v="0"/>
    <x v="0"/>
    <x v="0"/>
    <x v="0"/>
    <x v="0"/>
    <s v="DST NO. 20"/>
    <m/>
    <x v="0"/>
    <m/>
    <m/>
    <m/>
    <m/>
  </r>
  <r>
    <x v="0"/>
    <s v="T13N R099W S05 fWASATCH"/>
    <n v="49007553"/>
    <x v="0"/>
    <x v="0"/>
    <s v="PIONEER"/>
    <m/>
    <s v="5"/>
    <s v=" 13"/>
    <s v=" 99"/>
    <n v="41.123069999999998"/>
    <n v="-108.57550999999999"/>
    <s v="4903705156"/>
    <s v="UNIT NO. 7"/>
    <x v="0"/>
    <s v="WASATCH"/>
    <n v="28"/>
    <n v="38"/>
    <n v="64"/>
    <x v="0"/>
    <n v="2506"/>
    <n v="2570"/>
    <n v="6371"/>
    <n v="2580"/>
    <x v="0"/>
    <d v="1965-07-14T00:00:00"/>
    <n v="8.5"/>
    <x v="0"/>
    <n v="84"/>
    <n v="41"/>
    <n v="3172"/>
    <n v="110"/>
    <x v="0"/>
    <n v="3500"/>
    <n v="2660"/>
    <m/>
    <x v="0"/>
    <n v="185"/>
    <n v="8505"/>
    <x v="0"/>
    <m/>
    <n v="4.1916000000000002"/>
    <n v="3.3738900000000003"/>
    <n v="137.982"/>
    <n v="2.8137999999999996"/>
    <n v="148.36129"/>
    <n v="98.734999999999999"/>
    <n v="43.597399999999993"/>
    <m/>
    <x v="0"/>
    <n v="3.8517000000000001"/>
    <n v="146.1841"/>
    <n v="7.3916960642296794E-3"/>
    <n v="9749"/>
    <n v="6.8149446696614435E-2"/>
    <n v="2.8252652696670408E-2"/>
    <n v="2.2741039795488433E-2"/>
    <n v="0.9490063075078411"/>
    <n v="0.67541545215929777"/>
    <n v="0.29823626509312567"/>
    <n v="2.6348282747576515E-2"/>
    <x v="0"/>
    <m/>
    <x v="0"/>
    <m/>
    <m/>
    <x v="0"/>
    <m/>
    <x v="0"/>
    <x v="0"/>
    <m/>
    <x v="0"/>
    <x v="0"/>
    <x v="0"/>
    <m/>
    <x v="0"/>
    <x v="0"/>
    <x v="0"/>
    <x v="0"/>
    <x v="0"/>
    <x v="0"/>
    <x v="0"/>
    <x v="0"/>
    <x v="0"/>
    <x v="0"/>
    <x v="0"/>
    <x v="0"/>
    <x v="0"/>
    <m/>
    <x v="0"/>
    <x v="0"/>
    <x v="0"/>
    <x v="0"/>
    <x v="0"/>
    <s v="DST NO. 3 (6-26-65)"/>
    <m/>
    <x v="0"/>
    <m/>
    <m/>
    <m/>
    <m/>
  </r>
  <r>
    <x v="0"/>
    <s v="T13N R099W S05 fWASATCH"/>
    <n v="49124670"/>
    <x v="0"/>
    <x v="0"/>
    <s v="PIONEER"/>
    <m/>
    <s v="5"/>
    <s v=" 13"/>
    <s v=" 99"/>
    <n v="41.123069999999998"/>
    <n v="-108.57550999999999"/>
    <s v="4903705156"/>
    <s v="UNIT NO. 7"/>
    <x v="0"/>
    <s v="WASATCH"/>
    <m/>
    <n v="28"/>
    <n v="154"/>
    <x v="4"/>
    <n v="2324"/>
    <n v="2478"/>
    <n v="6371"/>
    <n v="2580"/>
    <x v="5"/>
    <d v="1977-10-07T00:00:00"/>
    <n v="7.6999998092651367"/>
    <x v="0"/>
    <n v="19"/>
    <n v="8"/>
    <n v="1278"/>
    <n v="20"/>
    <x v="0"/>
    <n v="400"/>
    <n v="2623"/>
    <m/>
    <x v="0"/>
    <n v="165"/>
    <n v="3182"/>
    <x v="0"/>
    <s v="CHEM LAB"/>
    <n v="0.94809999999999994"/>
    <n v="0.65832000000000002"/>
    <n v="55.592999999999996"/>
    <n v="0.51159999999999994"/>
    <n v="57.711019999999998"/>
    <n v="11.283999999999999"/>
    <n v="42.990969999999997"/>
    <m/>
    <x v="0"/>
    <n v="3.4353000000000002"/>
    <n v="57.710269999999994"/>
    <n v="6.4979346531613118E-6"/>
    <n v="4510"/>
    <n v="0.17264690587623505"/>
    <n v="1.6428404834986456E-2"/>
    <n v="1.1407180119152288E-2"/>
    <n v="0.97216441504586126"/>
    <n v="0.19552845620025691"/>
    <n v="0.74494487722895775"/>
    <n v="5.9526666570785418E-2"/>
    <x v="0"/>
    <m/>
    <x v="0"/>
    <m/>
    <m/>
    <x v="0"/>
    <m/>
    <x v="0"/>
    <x v="0"/>
    <m/>
    <x v="0"/>
    <x v="0"/>
    <x v="0"/>
    <m/>
    <x v="0"/>
    <x v="0"/>
    <x v="0"/>
    <x v="0"/>
    <x v="0"/>
    <x v="0"/>
    <x v="0"/>
    <x v="0"/>
    <x v="0"/>
    <x v="0"/>
    <x v="0"/>
    <x v="0"/>
    <x v="0"/>
    <m/>
    <x v="0"/>
    <x v="0"/>
    <x v="0"/>
    <x v="0"/>
    <x v="0"/>
    <s v="FLOW LINE"/>
    <m/>
    <x v="0"/>
    <m/>
    <m/>
    <m/>
    <m/>
  </r>
  <r>
    <x v="0"/>
    <s v="T13N R099W S05 fWASATCH"/>
    <n v="49007546"/>
    <x v="0"/>
    <x v="0"/>
    <s v="PIONEER"/>
    <m/>
    <s v="5"/>
    <s v=" 13"/>
    <s v=" 99"/>
    <n v="41.135350000000003"/>
    <n v="-108.57508"/>
    <s v="4903706363"/>
    <s v="UNIT NO. 9"/>
    <x v="0"/>
    <s v="WASATCH"/>
    <m/>
    <n v="1247"/>
    <n v="30"/>
    <x v="0"/>
    <n v="1326"/>
    <n v="1356"/>
    <n v="7401"/>
    <m/>
    <x v="0"/>
    <d v="1966-04-13T00:00:00"/>
    <n v="8.3999996185302734"/>
    <x v="0"/>
    <n v="31"/>
    <n v="12"/>
    <n v="2214"/>
    <n v="20"/>
    <x v="0"/>
    <n v="1880"/>
    <n v="2721"/>
    <m/>
    <x v="0"/>
    <n v="5"/>
    <n v="5550"/>
    <x v="0"/>
    <m/>
    <n v="1.5468999999999999"/>
    <n v="0.98748000000000002"/>
    <n v="96.308999999999997"/>
    <n v="0.51159999999999994"/>
    <n v="99.354979999999998"/>
    <n v="53.034799999999997"/>
    <n v="44.597189999999998"/>
    <m/>
    <x v="0"/>
    <n v="0.10410000000000001"/>
    <n v="97.736090000000004"/>
    <n v="8.2139185707398778E-3"/>
    <n v="6880"/>
    <n v="0.10699919549477072"/>
    <n v="1.5569425911011204E-2"/>
    <n v="9.9389079440205218E-3"/>
    <n v="0.97449166614496829"/>
    <n v="0.54263271632822629"/>
    <n v="0.45630217046742916"/>
    <n v="1.0651132043444751E-3"/>
    <x v="0"/>
    <m/>
    <x v="0"/>
    <m/>
    <m/>
    <x v="0"/>
    <m/>
    <x v="0"/>
    <x v="0"/>
    <m/>
    <x v="0"/>
    <x v="0"/>
    <x v="0"/>
    <m/>
    <x v="0"/>
    <x v="0"/>
    <x v="0"/>
    <x v="0"/>
    <x v="0"/>
    <x v="0"/>
    <x v="0"/>
    <x v="0"/>
    <x v="0"/>
    <x v="0"/>
    <x v="0"/>
    <x v="0"/>
    <x v="0"/>
    <m/>
    <x v="0"/>
    <x v="0"/>
    <x v="0"/>
    <x v="0"/>
    <x v="0"/>
    <s v="DST NO. 1"/>
    <m/>
    <x v="0"/>
    <m/>
    <m/>
    <m/>
    <m/>
  </r>
  <r>
    <x v="0"/>
    <s v="T13N R099W S05 fFORT UNION"/>
    <n v="49007549"/>
    <x v="0"/>
    <x v="0"/>
    <s v="PIONEER"/>
    <m/>
    <s v="5"/>
    <s v=" 13"/>
    <s v=" 99"/>
    <n v="41.135350000000003"/>
    <n v="-108.57508"/>
    <s v="4903706363"/>
    <s v="UNIT NO. 9"/>
    <x v="0"/>
    <s v="FORT UNION"/>
    <n v="426"/>
    <m/>
    <n v="67"/>
    <x v="0"/>
    <n v="3640"/>
    <n v="3707"/>
    <n v="7401"/>
    <m/>
    <x v="0"/>
    <d v="1966-05-06T00:00:00"/>
    <n v="7.6999998092651367"/>
    <x v="0"/>
    <n v="128"/>
    <n v="56"/>
    <n v="29142"/>
    <n v="250"/>
    <x v="0"/>
    <n v="45000"/>
    <n v="756"/>
    <m/>
    <x v="0"/>
    <n v="228"/>
    <n v="75184"/>
    <x v="0"/>
    <m/>
    <n v="6.3872"/>
    <n v="4.6082400000000003"/>
    <n v="1267.6769999999999"/>
    <n v="6.3949999999999996"/>
    <n v="1285.0674399999998"/>
    <n v="1269.45"/>
    <n v="12.390839999999999"/>
    <m/>
    <x v="0"/>
    <n v="4.7469600000000005"/>
    <n v="1286.5878"/>
    <n v="-5.9119899757644411E-4"/>
    <n v="75557"/>
    <n v="2.474442918648543E-3"/>
    <n v="4.9703228026694076E-3"/>
    <n v="3.5859907866002743E-3"/>
    <n v="0.99144368641073033"/>
    <n v="0.98667964984589474"/>
    <n v="9.6307768502079671E-3"/>
    <n v="3.6895733038973325E-3"/>
    <x v="0"/>
    <m/>
    <x v="0"/>
    <m/>
    <m/>
    <x v="0"/>
    <m/>
    <x v="0"/>
    <x v="0"/>
    <m/>
    <x v="0"/>
    <x v="0"/>
    <x v="0"/>
    <m/>
    <x v="0"/>
    <x v="0"/>
    <x v="0"/>
    <x v="0"/>
    <x v="0"/>
    <x v="0"/>
    <x v="0"/>
    <x v="0"/>
    <x v="0"/>
    <x v="0"/>
    <x v="0"/>
    <x v="0"/>
    <x v="0"/>
    <m/>
    <x v="0"/>
    <x v="0"/>
    <x v="0"/>
    <x v="0"/>
    <x v="0"/>
    <s v="DST NO. 7"/>
    <m/>
    <x v="0"/>
    <m/>
    <m/>
    <m/>
    <m/>
  </r>
  <r>
    <x v="0"/>
    <s v="T13N R097W S34 fWASATCH/NILAND"/>
    <n v="49018178"/>
    <x v="0"/>
    <x v="0"/>
    <s v="WILDCAT"/>
    <m/>
    <s v="34"/>
    <s v=" 13"/>
    <s v=" 97"/>
    <n v="41.050269999999998"/>
    <n v="-108.3048"/>
    <s v="4903705100"/>
    <s v="UNIT NO. 1"/>
    <x v="0"/>
    <s v="WASATCH/NILAND"/>
    <m/>
    <n v="765"/>
    <n v="40"/>
    <x v="0"/>
    <n v="4005"/>
    <n v="4045"/>
    <n v="7154"/>
    <m/>
    <x v="5"/>
    <d v="1945-12-20T00:00:00"/>
    <m/>
    <x v="0"/>
    <n v="686"/>
    <n v="-1"/>
    <n v="3568"/>
    <n v="-3"/>
    <x v="0"/>
    <n v="6000"/>
    <n v="-3"/>
    <m/>
    <x v="0"/>
    <n v="53"/>
    <n v="10366"/>
    <x v="0"/>
    <m/>
    <n v="34.231400000000001"/>
    <n v="0"/>
    <n v="155.208"/>
    <n v="0"/>
    <n v="189.43940000000001"/>
    <n v="169.26"/>
    <n v="0"/>
    <m/>
    <x v="0"/>
    <n v="1.1034600000000001"/>
    <n v="170.36346"/>
    <n v="5.301775533412937E-2"/>
    <n v="10297"/>
    <n v="-3.339302134249625E-3"/>
    <n v="0.18069841859718727"/>
    <n v="0"/>
    <n v="0.81930158140281273"/>
    <n v="0.99352290684868683"/>
    <n v="0"/>
    <n v="6.4770931513130816E-3"/>
    <x v="0"/>
    <m/>
    <x v="0"/>
    <m/>
    <m/>
    <x v="0"/>
    <m/>
    <x v="0"/>
    <x v="0"/>
    <m/>
    <x v="0"/>
    <x v="0"/>
    <x v="0"/>
    <m/>
    <x v="0"/>
    <x v="0"/>
    <x v="0"/>
    <x v="0"/>
    <x v="0"/>
    <x v="0"/>
    <x v="0"/>
    <x v="0"/>
    <x v="0"/>
    <x v="0"/>
    <x v="0"/>
    <x v="0"/>
    <x v="0"/>
    <m/>
    <x v="0"/>
    <x v="0"/>
    <x v="0"/>
    <x v="0"/>
    <x v="0"/>
    <s v="LEAD LINE"/>
    <m/>
    <x v="0"/>
    <m/>
    <m/>
    <m/>
    <m/>
  </r>
  <r>
    <x v="0"/>
    <s v="T13N R097W S34 fWASATCH"/>
    <n v="49018181"/>
    <x v="0"/>
    <x v="0"/>
    <s v="WILDCAT"/>
    <m/>
    <s v="34"/>
    <s v=" 13"/>
    <s v=" 97"/>
    <n v="41.050269999999998"/>
    <n v="-108.3048"/>
    <s v="4903705100"/>
    <s v="UNIT NO. 1"/>
    <x v="0"/>
    <s v="WASATCH"/>
    <n v="481"/>
    <m/>
    <n v="6"/>
    <x v="0"/>
    <n v="5735"/>
    <n v="5741"/>
    <n v="7154"/>
    <m/>
    <x v="5"/>
    <m/>
    <m/>
    <x v="0"/>
    <n v="1565"/>
    <n v="142"/>
    <n v="6960"/>
    <n v="-3"/>
    <x v="0"/>
    <n v="13905"/>
    <n v="-3"/>
    <m/>
    <x v="0"/>
    <n v="-3"/>
    <n v="22584"/>
    <x v="0"/>
    <m/>
    <n v="78.093500000000006"/>
    <n v="11.685180000000001"/>
    <n v="302.76"/>
    <n v="0"/>
    <n v="392.53868"/>
    <n v="392.26004999999998"/>
    <n v="0"/>
    <m/>
    <x v="0"/>
    <n v="0"/>
    <n v="392.26004999999998"/>
    <n v="3.5503370399187704E-4"/>
    <n v="22560"/>
    <n v="-5.3163211057947904E-4"/>
    <n v="0.19894472565098553"/>
    <n v="2.976822564339392E-2"/>
    <n v="0.77128704870562048"/>
    <n v="1"/>
    <n v="0"/>
    <n v="0"/>
    <x v="0"/>
    <m/>
    <x v="0"/>
    <m/>
    <m/>
    <x v="0"/>
    <m/>
    <x v="0"/>
    <x v="0"/>
    <m/>
    <x v="0"/>
    <x v="0"/>
    <x v="0"/>
    <m/>
    <x v="0"/>
    <x v="0"/>
    <x v="0"/>
    <x v="0"/>
    <x v="0"/>
    <x v="0"/>
    <x v="0"/>
    <x v="0"/>
    <x v="0"/>
    <x v="0"/>
    <x v="0"/>
    <x v="0"/>
    <x v="0"/>
    <m/>
    <x v="0"/>
    <x v="0"/>
    <x v="0"/>
    <x v="0"/>
    <x v="0"/>
    <s v="LEAD LINE"/>
    <m/>
    <x v="0"/>
    <m/>
    <m/>
    <m/>
    <m/>
  </r>
  <r>
    <x v="0"/>
    <s v="T13N R097W S34 fWASATCH"/>
    <n v="49018180"/>
    <x v="0"/>
    <x v="0"/>
    <s v="WILDCAT"/>
    <m/>
    <s v="34"/>
    <s v=" 13"/>
    <s v=" 97"/>
    <n v="41.050269999999998"/>
    <n v="-108.3048"/>
    <s v="4903705100"/>
    <s v="UNIT NO. 1"/>
    <x v="0"/>
    <s v="WASATCH"/>
    <n v="400"/>
    <n v="481"/>
    <n v="14"/>
    <x v="0"/>
    <n v="5240"/>
    <n v="5254"/>
    <n v="7154"/>
    <m/>
    <x v="0"/>
    <d v="1945-12-13T00:00:00"/>
    <m/>
    <x v="0"/>
    <n v="2358"/>
    <n v="212"/>
    <n v="9268"/>
    <n v="-3"/>
    <x v="0"/>
    <n v="18858"/>
    <n v="49"/>
    <m/>
    <x v="0"/>
    <n v="271"/>
    <n v="31016"/>
    <x v="0"/>
    <m/>
    <n v="117.66419999999999"/>
    <n v="17.44548"/>
    <n v="403.15799999999996"/>
    <n v="0"/>
    <n v="538.26767999999993"/>
    <n v="531.98417999999992"/>
    <n v="0.80310999999999988"/>
    <m/>
    <x v="0"/>
    <n v="5.6422200000000009"/>
    <n v="538.42950999999982"/>
    <n v="-1.5030224050263877E-4"/>
    <n v="31010"/>
    <n v="-9.6733627833489187E-5"/>
    <n v="0.2185979288223287"/>
    <n v="3.2410417062380563E-2"/>
    <n v="0.74899165411529078"/>
    <n v="0.9880293893995522"/>
    <n v="1.491578721233166E-3"/>
    <n v="1.0479031879214798E-2"/>
    <x v="0"/>
    <m/>
    <x v="0"/>
    <m/>
    <m/>
    <x v="0"/>
    <m/>
    <x v="0"/>
    <x v="0"/>
    <m/>
    <x v="0"/>
    <x v="0"/>
    <x v="0"/>
    <m/>
    <x v="0"/>
    <x v="0"/>
    <x v="0"/>
    <x v="0"/>
    <x v="0"/>
    <x v="0"/>
    <x v="0"/>
    <x v="0"/>
    <x v="0"/>
    <x v="0"/>
    <x v="0"/>
    <x v="0"/>
    <x v="0"/>
    <m/>
    <x v="0"/>
    <x v="0"/>
    <x v="0"/>
    <x v="0"/>
    <x v="0"/>
    <s v="DST"/>
    <m/>
    <x v="0"/>
    <m/>
    <m/>
    <m/>
    <m/>
  </r>
  <r>
    <x v="0"/>
    <s v="T13N R097W S34 fWASATCH"/>
    <n v="49018179"/>
    <x v="0"/>
    <x v="0"/>
    <s v="WILDCAT"/>
    <m/>
    <s v="34"/>
    <s v=" 13"/>
    <s v=" 97"/>
    <n v="41.050269999999998"/>
    <n v="-108.3048"/>
    <s v="4903705100"/>
    <s v="UNIT NO. 1"/>
    <x v="0"/>
    <s v="WASATCH"/>
    <n v="765"/>
    <n v="400"/>
    <n v="30"/>
    <x v="0"/>
    <n v="4810"/>
    <n v="4840"/>
    <n v="7154"/>
    <m/>
    <x v="5"/>
    <d v="1945-12-17T00:00:00"/>
    <m/>
    <x v="0"/>
    <n v="2372"/>
    <n v="-1"/>
    <n v="7111"/>
    <n v="-3"/>
    <x v="0"/>
    <n v="14380"/>
    <n v="-3"/>
    <m/>
    <x v="0"/>
    <n v="1026"/>
    <n v="24913"/>
    <x v="0"/>
    <m/>
    <n v="118.36279999999999"/>
    <n v="0"/>
    <n v="309.32849999999996"/>
    <n v="0"/>
    <n v="427.69129999999996"/>
    <n v="405.65979999999996"/>
    <n v="0"/>
    <m/>
    <x v="0"/>
    <n v="21.361320000000003"/>
    <n v="427.02111999999994"/>
    <n v="7.8409999002941404E-4"/>
    <n v="24879"/>
    <n v="-6.82840616966581E-4"/>
    <n v="0.2767482060074638"/>
    <n v="0"/>
    <n v="0.72325179399253614"/>
    <n v="0.94997596371814119"/>
    <n v="0"/>
    <n v="5.0024036281858857E-2"/>
    <x v="0"/>
    <m/>
    <x v="0"/>
    <m/>
    <m/>
    <x v="0"/>
    <m/>
    <x v="0"/>
    <x v="0"/>
    <m/>
    <x v="0"/>
    <x v="0"/>
    <x v="0"/>
    <m/>
    <x v="0"/>
    <x v="0"/>
    <x v="0"/>
    <x v="0"/>
    <x v="0"/>
    <x v="0"/>
    <x v="0"/>
    <x v="0"/>
    <x v="0"/>
    <x v="0"/>
    <x v="0"/>
    <x v="0"/>
    <x v="0"/>
    <m/>
    <x v="0"/>
    <x v="0"/>
    <x v="0"/>
    <x v="0"/>
    <x v="0"/>
    <s v="LEAD LINE"/>
    <m/>
    <x v="0"/>
    <m/>
    <m/>
    <m/>
    <m/>
  </r>
  <r>
    <x v="0"/>
    <s v="T13N R096W S15 fFORT UNION"/>
    <n v="49007196"/>
    <x v="0"/>
    <x v="0"/>
    <s v="SHELL CREEK"/>
    <m/>
    <s v="15"/>
    <s v=" 13"/>
    <s v=" 96"/>
    <n v="41.101199999999999"/>
    <n v="-108.18964"/>
    <s v="4903705141"/>
    <s v="1 UNIT C"/>
    <x v="0"/>
    <s v="FORT UNION"/>
    <m/>
    <m/>
    <n v="64"/>
    <x v="0"/>
    <n v="7420"/>
    <n v="7484"/>
    <n v="11205"/>
    <m/>
    <x v="0"/>
    <d v="1962-09-27T00:00:00"/>
    <n v="7"/>
    <x v="0"/>
    <n v="3724"/>
    <n v="221"/>
    <n v="55879"/>
    <n v="-3"/>
    <x v="0"/>
    <n v="93000"/>
    <n v="122"/>
    <m/>
    <x v="0"/>
    <n v="480"/>
    <n v="153364"/>
    <x v="0"/>
    <m/>
    <n v="185.82759999999999"/>
    <n v="18.18609"/>
    <n v="2430.7365"/>
    <n v="0"/>
    <n v="2634.7501899999997"/>
    <n v="2623.53"/>
    <n v="1.9995799999999997"/>
    <m/>
    <x v="0"/>
    <n v="9.9936000000000007"/>
    <n v="2635.5231799999997"/>
    <n v="-1.4666981117147178E-4"/>
    <n v="153420"/>
    <n v="1.8253885469907166E-4"/>
    <n v="7.0529494866456391E-2"/>
    <n v="6.9023963140885103E-3"/>
    <n v="0.92256810881945517"/>
    <n v="0.99544941205943027"/>
    <n v="7.5870324919699627E-4"/>
    <n v="3.79188469137274E-3"/>
    <x v="0"/>
    <m/>
    <x v="0"/>
    <m/>
    <m/>
    <x v="0"/>
    <m/>
    <x v="0"/>
    <x v="0"/>
    <m/>
    <x v="0"/>
    <x v="0"/>
    <x v="0"/>
    <m/>
    <x v="0"/>
    <x v="0"/>
    <x v="0"/>
    <x v="0"/>
    <x v="0"/>
    <x v="0"/>
    <x v="0"/>
    <x v="0"/>
    <x v="0"/>
    <x v="0"/>
    <x v="0"/>
    <x v="0"/>
    <x v="0"/>
    <m/>
    <x v="0"/>
    <x v="0"/>
    <x v="0"/>
    <x v="0"/>
    <x v="0"/>
    <s v="DST"/>
    <m/>
    <x v="0"/>
    <m/>
    <m/>
    <m/>
    <m/>
  </r>
  <r>
    <x v="0"/>
    <s v="T13N R095W S35 fWASATCH"/>
    <n v="49009639"/>
    <x v="0"/>
    <x v="0"/>
    <s v="CHEROKEE RIDGE"/>
    <m/>
    <s v="35"/>
    <s v=" 13"/>
    <s v=" 95"/>
    <n v="41.050910000000002"/>
    <n v="-108.05295"/>
    <s v="4903705107"/>
    <s v="NO. 1 MCPHEARSON SPRINGS UNIT"/>
    <x v="0"/>
    <s v="WASATCH"/>
    <m/>
    <m/>
    <n v="34"/>
    <x v="3"/>
    <n v="4459"/>
    <n v="4493"/>
    <n v="9280"/>
    <m/>
    <x v="0"/>
    <d v="1959-09-04T00:00:00"/>
    <n v="7"/>
    <x v="2"/>
    <n v="8360"/>
    <n v="924"/>
    <n v="21576"/>
    <n v="-3"/>
    <x v="0"/>
    <n v="50439"/>
    <n v="110"/>
    <m/>
    <x v="0"/>
    <n v="337"/>
    <n v="81690"/>
    <x v="0"/>
    <m/>
    <n v="417.16399999999999"/>
    <n v="76.035960000000003"/>
    <n v="938.55599999999993"/>
    <n v="0"/>
    <n v="1431.75596"/>
    <n v="1422.88419"/>
    <n v="1.8028999999999997"/>
    <m/>
    <x v="0"/>
    <n v="7.0163400000000005"/>
    <n v="1431.7034299999998"/>
    <n v="1.8344943247182119E-5"/>
    <n v="81740"/>
    <n v="3.0594138163127942E-4"/>
    <n v="0.29136529663896071"/>
    <n v="5.3106787835547065E-2"/>
    <n v="0.65552791552549217"/>
    <n v="0.99384003710880275"/>
    <n v="1.2592691769970825E-3"/>
    <n v="4.9006937142002946E-3"/>
    <x v="0"/>
    <m/>
    <x v="0"/>
    <m/>
    <m/>
    <x v="0"/>
    <m/>
    <x v="0"/>
    <x v="0"/>
    <m/>
    <x v="0"/>
    <x v="0"/>
    <x v="0"/>
    <m/>
    <x v="0"/>
    <x v="0"/>
    <x v="0"/>
    <x v="0"/>
    <x v="0"/>
    <x v="0"/>
    <x v="0"/>
    <x v="0"/>
    <x v="0"/>
    <x v="0"/>
    <x v="0"/>
    <x v="0"/>
    <x v="0"/>
    <m/>
    <x v="0"/>
    <x v="0"/>
    <x v="0"/>
    <x v="0"/>
    <x v="0"/>
    <s v="DST NO. 2 (MIDDLE)"/>
    <m/>
    <x v="0"/>
    <m/>
    <m/>
    <m/>
    <m/>
  </r>
  <r>
    <x v="1"/>
    <s v="T13N R094W S26 fLEWIS"/>
    <m/>
    <x v="0"/>
    <x v="0"/>
    <s v="MCPHERSON SPRINGS"/>
    <m/>
    <n v="26"/>
    <n v="13"/>
    <n v="94"/>
    <n v="41.075420000000001"/>
    <n v="-107.943"/>
    <s v="4903721883"/>
    <s v="MCPHERSON SPRINGS B 26-2"/>
    <x v="0"/>
    <s v="LEWIS"/>
    <m/>
    <m/>
    <m/>
    <x v="0"/>
    <m/>
    <m/>
    <m/>
    <m/>
    <x v="2"/>
    <d v="1982-06-11T00:00:00"/>
    <n v="7.7"/>
    <x v="0"/>
    <n v="3503"/>
    <n v="165"/>
    <n v="14665"/>
    <n v="572"/>
    <x v="1"/>
    <n v="29400"/>
    <n v="646"/>
    <n v="0"/>
    <x v="1"/>
    <n v="61"/>
    <n v="48684"/>
    <x v="0"/>
    <s v="TINDALL OPERATING COMPANY"/>
    <n v="174.7997"/>
    <n v="13.57785"/>
    <n v="637.92750000000001"/>
    <n v="14.63176"/>
    <n v="840.93681000000004"/>
    <n v="829.37400000000002"/>
    <n v="10.58794"/>
    <n v="0"/>
    <x v="1"/>
    <n v="1.2700200000000001"/>
    <n v="841.23196000000007"/>
    <n v="-1.7545801899534436E-4"/>
    <n v="49012"/>
    <n v="3.3573534228627578E-3"/>
    <n v="0.20786306167285029"/>
    <n v="1.6146100204603959E-2"/>
    <n v="0.77599083812254566"/>
    <n v="0.98590405433478767"/>
    <n v="1.2586231269672635E-2"/>
    <n v="1.5097143955396083E-3"/>
    <x v="1"/>
    <n v="0"/>
    <x v="1"/>
    <n v="48433"/>
    <n v="0.2"/>
    <x v="0"/>
    <n v="0.1"/>
    <x v="0"/>
    <x v="1"/>
    <m/>
    <x v="1"/>
    <x v="1"/>
    <x v="1"/>
    <n v="0"/>
    <x v="1"/>
    <x v="1"/>
    <x v="1"/>
    <x v="1"/>
    <x v="0"/>
    <x v="0"/>
    <x v="0"/>
    <x v="0"/>
    <x v="0"/>
    <x v="0"/>
    <x v="0"/>
    <x v="0"/>
    <x v="0"/>
    <m/>
    <x v="0"/>
    <x v="0"/>
    <x v="0"/>
    <x v="0"/>
    <x v="0"/>
    <m/>
    <n v="19820611"/>
    <x v="1"/>
    <m/>
    <m/>
    <m/>
    <m/>
  </r>
  <r>
    <x v="1"/>
    <s v="T13N R092W S33 fFORT UNION"/>
    <n v="4562"/>
    <x v="0"/>
    <x v="2"/>
    <s v="BAGGS SOUTH"/>
    <s v="SW SW"/>
    <n v="33"/>
    <n v="13"/>
    <n v="92"/>
    <n v="41.04871"/>
    <n v="-107.761656"/>
    <s v="4900722453"/>
    <s v="14-33 GAMBLER FED"/>
    <x v="0"/>
    <s v="FORT UNION"/>
    <m/>
    <m/>
    <n v="10"/>
    <x v="0"/>
    <n v="2996"/>
    <n v="3006"/>
    <n v="6415"/>
    <m/>
    <x v="5"/>
    <d v="2004-07-23T00:00:00"/>
    <n v="6.98"/>
    <x v="1"/>
    <n v="31"/>
    <n v="10"/>
    <n v="3971"/>
    <m/>
    <x v="1"/>
    <n v="5000"/>
    <n v="2074"/>
    <m/>
    <x v="0"/>
    <n v="4"/>
    <n v="11092"/>
    <x v="0"/>
    <s v="SAMSON RESOURCES COMPANY"/>
    <n v="1.5468999999999999"/>
    <n v="0.82289999999999996"/>
    <n v="172.73849999999999"/>
    <n v="0"/>
    <n v="175.10829999999999"/>
    <n v="141.05000000000001"/>
    <n v="33.992859999999993"/>
    <n v="0"/>
    <x v="1"/>
    <n v="8.3280000000000007E-2"/>
    <n v="175.12613999999996"/>
    <n v="-5.0937309306241613E-5"/>
    <n v="11090"/>
    <n v="-9.0163195383644401E-5"/>
    <n v="8.833961611185763E-3"/>
    <n v="4.6993774709708225E-3"/>
    <n v="0.98646666091784341"/>
    <n v="0.80541945365780354"/>
    <n v="0.19410500339926409"/>
    <n v="4.7554294293244872E-4"/>
    <x v="0"/>
    <n v="2"/>
    <x v="0"/>
    <m/>
    <m/>
    <x v="0"/>
    <m/>
    <x v="0"/>
    <x v="0"/>
    <m/>
    <x v="0"/>
    <x v="0"/>
    <x v="0"/>
    <m/>
    <x v="0"/>
    <x v="0"/>
    <x v="0"/>
    <x v="0"/>
    <x v="0"/>
    <x v="0"/>
    <x v="0"/>
    <x v="0"/>
    <x v="0"/>
    <x v="0"/>
    <x v="0"/>
    <x v="0"/>
    <x v="0"/>
    <m/>
    <x v="0"/>
    <x v="0"/>
    <x v="0"/>
    <x v="0"/>
    <x v="0"/>
    <s v="WELLHEAD"/>
    <n v="20040723"/>
    <x v="0"/>
    <m/>
    <m/>
    <m/>
    <d v="2004-08-04T00:00:00"/>
  </r>
  <r>
    <x v="0"/>
    <s v="T13N R091W S31 fLEWIS"/>
    <n v="49010639"/>
    <x v="0"/>
    <x v="2"/>
    <s v="WILDCAT"/>
    <m/>
    <s v="31"/>
    <n v="13"/>
    <n v="91"/>
    <n v="41.048560000000002"/>
    <n v="-107.67538999999999"/>
    <s v="4900720050"/>
    <s v="1 JIM BAKER GOVERNMENT"/>
    <x v="0"/>
    <s v="LEWIS"/>
    <m/>
    <m/>
    <n v="20"/>
    <x v="0"/>
    <n v="5089"/>
    <n v="5109"/>
    <n v="6911"/>
    <m/>
    <x v="0"/>
    <d v="1968-06-06T00:00:00"/>
    <n v="8.1999999999999993"/>
    <x v="0"/>
    <n v="244"/>
    <n v="116"/>
    <n v="12690"/>
    <n v="80"/>
    <x v="0"/>
    <n v="19600"/>
    <n v="1391"/>
    <m/>
    <x v="0"/>
    <n v="10"/>
    <n v="33425"/>
    <x v="0"/>
    <m/>
    <n v="12.175599999999999"/>
    <n v="9.5456400000000006"/>
    <n v="552.01499999999999"/>
    <n v="2.0463999999999998"/>
    <n v="575.7826399999999"/>
    <n v="552.91599999999994"/>
    <n v="22.798489999999997"/>
    <m/>
    <x v="0"/>
    <n v="0.20820000000000002"/>
    <n v="575.92268999999999"/>
    <n v="-1.2160228519571713E-4"/>
    <n v="34128"/>
    <n v="1.0406643672375765E-2"/>
    <n v="2.1146174188231868E-2"/>
    <n v="1.6578547765872208E-2"/>
    <n v="0.96227527804589597"/>
    <n v="0.96005246815332101"/>
    <n v="3.9586024992347493E-2"/>
    <n v="3.6150685433143816E-4"/>
    <x v="0"/>
    <m/>
    <x v="0"/>
    <m/>
    <m/>
    <x v="0"/>
    <m/>
    <x v="0"/>
    <x v="0"/>
    <m/>
    <x v="0"/>
    <x v="0"/>
    <x v="0"/>
    <m/>
    <x v="0"/>
    <x v="0"/>
    <x v="0"/>
    <x v="0"/>
    <x v="0"/>
    <x v="0"/>
    <x v="0"/>
    <x v="0"/>
    <x v="0"/>
    <x v="0"/>
    <x v="0"/>
    <x v="0"/>
    <x v="0"/>
    <m/>
    <x v="0"/>
    <x v="0"/>
    <x v="0"/>
    <x v="0"/>
    <x v="0"/>
    <s v="DST NO. 2 (MIDDLE)"/>
    <m/>
    <x v="0"/>
    <m/>
    <m/>
    <m/>
    <m/>
  </r>
  <r>
    <x v="1"/>
    <s v="T13N R090W S13 fCODY/STEELE/BAXTER"/>
    <m/>
    <x v="0"/>
    <x v="2"/>
    <s v="SIERRA MADRE"/>
    <s v="SW NE"/>
    <n v="13"/>
    <n v="13"/>
    <n v="90"/>
    <n v="41.099966000000002"/>
    <n v="-107.466159"/>
    <s v="4900721266"/>
    <s v="2-13 SIERR"/>
    <x v="0"/>
    <s v="CODY/STEELE/BAXTER"/>
    <m/>
    <m/>
    <m/>
    <x v="0"/>
    <n v="3924"/>
    <m/>
    <m/>
    <m/>
    <x v="2"/>
    <d v="1994-06-07T00:00:00"/>
    <n v="7.03"/>
    <x v="0"/>
    <n v="98"/>
    <n v="85"/>
    <n v="9100"/>
    <n v="760"/>
    <x v="1"/>
    <n v="14080"/>
    <n v="1701"/>
    <n v="0"/>
    <x v="1"/>
    <n v="412"/>
    <n v="26236"/>
    <x v="0"/>
    <s v="VESSELS OIL AND GAS COMPANY"/>
    <n v="4.8902000000000001"/>
    <n v="6.99465"/>
    <n v="395.85"/>
    <n v="19.440799999999999"/>
    <n v="427.17564999999996"/>
    <n v="397.1968"/>
    <n v="27.879389999999997"/>
    <n v="0"/>
    <x v="1"/>
    <n v="8.5778400000000001"/>
    <n v="433.65402999999998"/>
    <n v="-7.5257395864882538E-3"/>
    <n v="26236"/>
    <n v="0"/>
    <n v="1.1447749889301978E-2"/>
    <n v="1.6374177694819452E-2"/>
    <n v="0.97217807241587861"/>
    <n v="0.9159301482797243"/>
    <n v="6.4289475183708075E-2"/>
    <n v="1.9780376536567643E-2"/>
    <x v="1"/>
    <n v="9.1199999999999992"/>
    <x v="1"/>
    <n v="0"/>
    <n v="0"/>
    <x v="0"/>
    <n v="32795"/>
    <x v="0"/>
    <x v="1"/>
    <m/>
    <x v="1"/>
    <x v="1"/>
    <x v="1"/>
    <n v="0"/>
    <x v="1"/>
    <x v="21"/>
    <x v="1"/>
    <x v="1"/>
    <x v="0"/>
    <x v="0"/>
    <x v="0"/>
    <x v="0"/>
    <x v="0"/>
    <x v="0"/>
    <x v="0"/>
    <x v="0"/>
    <x v="0"/>
    <n v="0.19"/>
    <x v="0"/>
    <x v="0"/>
    <x v="0"/>
    <x v="0"/>
    <x v="0"/>
    <m/>
    <n v="19940607"/>
    <x v="1"/>
    <s v="BEUERMAN AND ASSOCIATES BUTTE MT  LAB No 94-407"/>
    <m/>
    <m/>
    <d v="1994-06-14T00:00:00"/>
  </r>
  <r>
    <x v="1"/>
    <s v="T13N R090W S13 fCODY/STEELE/BAXTER"/>
    <m/>
    <x v="0"/>
    <x v="2"/>
    <s v="SIERRA MADRE"/>
    <s v="NE SE"/>
    <n v="13"/>
    <n v="13"/>
    <n v="90"/>
    <n v="41.096286999999997"/>
    <n v="-107.461932"/>
    <s v="4900721198"/>
    <s v="1-13 SIERR"/>
    <x v="0"/>
    <s v="CODY/STEELE/BAXTER"/>
    <m/>
    <m/>
    <m/>
    <x v="0"/>
    <n v="3576"/>
    <m/>
    <m/>
    <m/>
    <x v="2"/>
    <d v="1994-06-07T00:00:00"/>
    <n v="9.3000000000000007"/>
    <x v="0"/>
    <n v="22"/>
    <n v="31"/>
    <n v="7918"/>
    <n v="343"/>
    <x v="1"/>
    <n v="12240"/>
    <n v="1505"/>
    <n v="0"/>
    <x v="1"/>
    <n v="66"/>
    <n v="22125"/>
    <x v="0"/>
    <s v="MERIT ENERGY COMPANY"/>
    <n v="1.0977999999999999"/>
    <n v="2.5509900000000001"/>
    <n v="344.43299999999999"/>
    <n v="8.7739399999999996"/>
    <n v="356.85572999999999"/>
    <n v="345.29039999999998"/>
    <n v="24.666949999999996"/>
    <n v="0"/>
    <x v="1"/>
    <n v="1.37412"/>
    <n v="371.33146999999997"/>
    <n v="-1.9879146461239602E-2"/>
    <n v="22125"/>
    <n v="0"/>
    <n v="3.0763132204714772E-3"/>
    <n v="7.1485190948173934E-3"/>
    <n v="0.98977516768471108"/>
    <n v="0.9298710933387897"/>
    <n v="6.6428385399169093E-2"/>
    <n v="3.7005212620411627E-3"/>
    <x v="1"/>
    <n v="10.01"/>
    <x v="1"/>
    <n v="0"/>
    <n v="0"/>
    <x v="0"/>
    <n v="27656"/>
    <x v="0"/>
    <x v="1"/>
    <m/>
    <x v="1"/>
    <x v="1"/>
    <x v="1"/>
    <n v="0.24"/>
    <x v="1"/>
    <x v="22"/>
    <x v="1"/>
    <x v="1"/>
    <x v="0"/>
    <x v="0"/>
    <x v="0"/>
    <x v="3"/>
    <x v="0"/>
    <x v="0"/>
    <x v="0"/>
    <x v="0"/>
    <x v="0"/>
    <n v="0.11"/>
    <x v="0"/>
    <x v="0"/>
    <x v="0"/>
    <x v="0"/>
    <x v="0"/>
    <m/>
    <n v="19940607"/>
    <x v="1"/>
    <s v="BEUERMAN AND ASSOCIATES BUTTE MT  LAB No 94-411"/>
    <m/>
    <m/>
    <d v="1994-06-14T00:00:00"/>
  </r>
  <r>
    <x v="1"/>
    <s v="T13N R089W S34 fCHEROKEE CREEK"/>
    <n v="4749"/>
    <x v="0"/>
    <x v="2"/>
    <s v="WC"/>
    <s v="SW SW"/>
    <n v="34"/>
    <n v="13"/>
    <n v="89"/>
    <n v="41.047780000000003"/>
    <n v="-107.39888999999999"/>
    <s v="4900721858"/>
    <s v="1-1 CR-34-13-89"/>
    <x v="0"/>
    <s v="MESAVERDE/HAYSTACK MTNS"/>
    <m/>
    <m/>
    <n v="11"/>
    <x v="0"/>
    <n v="1494"/>
    <n v="1505"/>
    <n v="2130"/>
    <m/>
    <x v="2"/>
    <d v="2005-12-13T00:00:00"/>
    <n v="8.16"/>
    <x v="1"/>
    <n v="30.8"/>
    <n v="8.8000000000000007"/>
    <n v="883"/>
    <n v="35.6"/>
    <x v="1"/>
    <n v="451"/>
    <n v="2010"/>
    <n v="0"/>
    <x v="1"/>
    <n v="12"/>
    <n v="2480"/>
    <x v="0"/>
    <m/>
    <n v="1.5369200000000001"/>
    <n v="0.72415200000000013"/>
    <n v="38.410499999999999"/>
    <n v="0.91064800000000001"/>
    <n v="41.58222"/>
    <n v="12.722709999999999"/>
    <n v="32.943899999999999"/>
    <n v="0"/>
    <x v="1"/>
    <n v="0.24984000000000001"/>
    <n v="45.916449999999998"/>
    <n v="-4.9534810071970213E-2"/>
    <n v="3431.2"/>
    <n v="0.16091487346054945"/>
    <n v="3.6960989576795084E-2"/>
    <n v="1.7414943213710093E-2"/>
    <n v="0.94562406720949488"/>
    <n v="0.27708392090416395"/>
    <n v="0.71747489189604163"/>
    <n v="5.4411871997944094E-3"/>
    <x v="9"/>
    <n v="5.92"/>
    <x v="1"/>
    <n v="0"/>
    <n v="0"/>
    <x v="1"/>
    <n v="4120"/>
    <x v="1"/>
    <x v="1"/>
    <n v="36.1"/>
    <x v="1"/>
    <x v="1"/>
    <x v="1"/>
    <n v="0.4"/>
    <x v="1"/>
    <x v="14"/>
    <x v="1"/>
    <x v="1"/>
    <x v="0"/>
    <x v="0"/>
    <x v="0"/>
    <x v="0"/>
    <x v="0"/>
    <x v="1"/>
    <x v="0"/>
    <x v="0"/>
    <x v="7"/>
    <n v="0.1"/>
    <x v="0"/>
    <x v="0"/>
    <x v="0"/>
    <x v="0"/>
    <x v="0"/>
    <m/>
    <n v="20051213"/>
    <x v="0"/>
    <s v="ENERGY LABS CASPER ID No C05120546-001"/>
    <m/>
    <s v="1494-1505"/>
    <d v="2006-01-10T00:00:00"/>
  </r>
  <r>
    <x v="0"/>
    <s v="T13N R089W S31 fMESAVERDE"/>
    <n v="49009971"/>
    <x v="0"/>
    <x v="2"/>
    <s v="WILDCAT"/>
    <m/>
    <s v="31"/>
    <n v="13"/>
    <n v="89"/>
    <n v="41.060079999999999"/>
    <n v="-107.45256999999999"/>
    <s v="4900720062"/>
    <s v="1 DIXON"/>
    <x v="0"/>
    <s v="MESAVERDE"/>
    <n v="0"/>
    <m/>
    <n v="94"/>
    <x v="0"/>
    <n v="2620"/>
    <n v="2714"/>
    <n v="4100"/>
    <m/>
    <x v="0"/>
    <d v="1968-08-27T00:00:00"/>
    <n v="8.3000000000000007"/>
    <x v="0"/>
    <n v="98"/>
    <n v="23"/>
    <n v="7312"/>
    <n v="550"/>
    <x v="0"/>
    <n v="11500"/>
    <n v="817"/>
    <m/>
    <x v="0"/>
    <n v="20"/>
    <n v="19929"/>
    <x v="0"/>
    <m/>
    <n v="4.8902000000000001"/>
    <n v="1.8926700000000001"/>
    <n v="318.072"/>
    <n v="14.068999999999999"/>
    <n v="338.92387000000002"/>
    <n v="324.41500000000002"/>
    <n v="13.390629999999998"/>
    <m/>
    <x v="0"/>
    <n v="0.41640000000000005"/>
    <n v="338.22202999999996"/>
    <n v="1.0364679162940529E-3"/>
    <n v="20317"/>
    <n v="9.6407096357401974E-3"/>
    <n v="1.4428608997058837E-2"/>
    <n v="5.58435143561886E-3"/>
    <n v="0.97998703956732225"/>
    <n v="0.95917761477571406"/>
    <n v="3.9591241291999812E-2"/>
    <n v="1.2311439322861379E-3"/>
    <x v="0"/>
    <m/>
    <x v="0"/>
    <m/>
    <m/>
    <x v="0"/>
    <m/>
    <x v="0"/>
    <x v="0"/>
    <m/>
    <x v="0"/>
    <x v="0"/>
    <x v="0"/>
    <m/>
    <x v="0"/>
    <x v="0"/>
    <x v="0"/>
    <x v="0"/>
    <x v="0"/>
    <x v="0"/>
    <x v="0"/>
    <x v="0"/>
    <x v="0"/>
    <x v="0"/>
    <x v="0"/>
    <x v="0"/>
    <x v="0"/>
    <m/>
    <x v="0"/>
    <x v="0"/>
    <x v="0"/>
    <x v="0"/>
    <x v="0"/>
    <s v="DST NO. 4 (BOTTOM)"/>
    <m/>
    <x v="0"/>
    <m/>
    <m/>
    <m/>
    <m/>
  </r>
  <r>
    <x v="1"/>
    <s v="T13N R089W S30 fCODY/STEELE/BAXTER"/>
    <m/>
    <x v="0"/>
    <x v="2"/>
    <s v="SIERRA MADRE"/>
    <s v="NE NW"/>
    <n v="30"/>
    <n v="13"/>
    <n v="89"/>
    <n v="41.074548999999998"/>
    <n v="-107.45138799999999"/>
    <s v="4900720723"/>
    <s v="1-30 SIERR"/>
    <x v="0"/>
    <s v="CODY/STEELE/BAXTER"/>
    <m/>
    <m/>
    <m/>
    <x v="0"/>
    <n v="3511"/>
    <m/>
    <m/>
    <m/>
    <x v="2"/>
    <d v="1981-12-26T00:00:00"/>
    <n v="7.8"/>
    <x v="0"/>
    <n v="325"/>
    <n v="79"/>
    <n v="12220"/>
    <n v="163"/>
    <x v="1"/>
    <n v="19200"/>
    <n v="1037"/>
    <n v="0"/>
    <x v="1"/>
    <n v="0"/>
    <n v="32497"/>
    <x v="0"/>
    <s v="MERIT ENERGY COMPANY"/>
    <n v="16.217500000000001"/>
    <n v="6.5009100000000002"/>
    <n v="531.57000000000005"/>
    <n v="4.1695399999999996"/>
    <n v="558.45794999999987"/>
    <n v="541.63199999999995"/>
    <n v="16.996429999999997"/>
    <n v="0"/>
    <x v="1"/>
    <n v="0"/>
    <n v="558.62842999999998"/>
    <n v="-1.5261129582486851E-4"/>
    <n v="33024"/>
    <n v="8.0432227835350503E-3"/>
    <n v="2.9039787149596499E-2"/>
    <n v="1.1640822733385748E-2"/>
    <n v="0.95931939011701783"/>
    <n v="0.96957471355333624"/>
    <n v="3.0425286446663657E-2"/>
    <n v="0"/>
    <x v="1"/>
    <n v="0"/>
    <x v="1"/>
    <n v="32307"/>
    <n v="0.2"/>
    <x v="0"/>
    <n v="0"/>
    <x v="0"/>
    <x v="1"/>
    <m/>
    <x v="1"/>
    <x v="1"/>
    <x v="1"/>
    <n v="0"/>
    <x v="1"/>
    <x v="1"/>
    <x v="1"/>
    <x v="1"/>
    <x v="0"/>
    <x v="0"/>
    <x v="0"/>
    <x v="0"/>
    <x v="0"/>
    <x v="0"/>
    <x v="0"/>
    <x v="0"/>
    <x v="0"/>
    <m/>
    <x v="0"/>
    <x v="0"/>
    <x v="0"/>
    <x v="0"/>
    <x v="0"/>
    <m/>
    <n v="19811226"/>
    <x v="1"/>
    <s v="CHEMICAL AND GEOLOGICAL LABS CASPER  LAB No 39476-1"/>
    <m/>
    <m/>
    <d v="1981-12-28T00:00:00"/>
  </r>
  <r>
    <x v="1"/>
    <s v="T13N R089W S20 fCODY/STEELE/BAXTER"/>
    <m/>
    <x v="0"/>
    <x v="2"/>
    <s v="SIERRA MADRE"/>
    <s v="SW NW"/>
    <n v="20"/>
    <n v="13"/>
    <n v="89"/>
    <n v="41.085284999999999"/>
    <n v="-107.437777"/>
    <s v="4900721311"/>
    <s v="2-20"/>
    <x v="0"/>
    <s v="CODY/STEELE/BAXTER"/>
    <m/>
    <m/>
    <m/>
    <x v="0"/>
    <n v="3408"/>
    <m/>
    <m/>
    <m/>
    <x v="2"/>
    <d v="1994-04-10T00:00:00"/>
    <n v="7.2"/>
    <x v="0"/>
    <n v="274"/>
    <n v="127"/>
    <n v="11511"/>
    <n v="380"/>
    <x v="1"/>
    <n v="17571"/>
    <n v="2382"/>
    <n v="0"/>
    <x v="1"/>
    <n v="0"/>
    <n v="0"/>
    <x v="0"/>
    <s v="MERIT ENERGY COMPANY"/>
    <n v="13.672599999999999"/>
    <n v="10.45083"/>
    <n v="500.72849999999994"/>
    <n v="9.7203999999999997"/>
    <n v="534.57232999999997"/>
    <n v="495.67791"/>
    <n v="39.040979999999998"/>
    <n v="0"/>
    <x v="1"/>
    <n v="0"/>
    <n v="534.71888999999999"/>
    <n v="-1.3706275452259135E-4"/>
    <n v="32245"/>
    <n v="1"/>
    <n v="2.5576707271773681E-2"/>
    <n v="1.9549889535060674E-2"/>
    <n v="0.9548734031931656"/>
    <n v="0.92698784215384655"/>
    <n v="7.3012157846153516E-2"/>
    <n v="0"/>
    <x v="1"/>
    <n v="1"/>
    <x v="1"/>
    <n v="0"/>
    <n v="0"/>
    <x v="0"/>
    <n v="0"/>
    <x v="0"/>
    <x v="1"/>
    <m/>
    <x v="1"/>
    <x v="1"/>
    <x v="1"/>
    <n v="0"/>
    <x v="1"/>
    <x v="1"/>
    <x v="1"/>
    <x v="1"/>
    <x v="0"/>
    <x v="0"/>
    <x v="0"/>
    <x v="0"/>
    <x v="0"/>
    <x v="0"/>
    <x v="0"/>
    <x v="0"/>
    <x v="0"/>
    <m/>
    <x v="0"/>
    <x v="0"/>
    <x v="0"/>
    <x v="0"/>
    <x v="0"/>
    <m/>
    <n v="19940410"/>
    <x v="1"/>
    <s v="BJ SERVICES CASPER  LAB No 1480"/>
    <m/>
    <m/>
    <d v="1994-04-11T00:00:00"/>
  </r>
  <r>
    <x v="1"/>
    <s v="T13N R089W S20 fCODY/STEELE/BAXTER"/>
    <m/>
    <x v="0"/>
    <x v="2"/>
    <s v="SIERRA MADRE"/>
    <s v="SW NE"/>
    <n v="20"/>
    <n v="13"/>
    <n v="89"/>
    <n v="41.085279999999997"/>
    <n v="-107.428206"/>
    <s v="4900721318"/>
    <s v="4-20"/>
    <x v="0"/>
    <s v="CODY/STEELE/BAXTER"/>
    <m/>
    <m/>
    <m/>
    <x v="0"/>
    <n v="3320"/>
    <m/>
    <m/>
    <m/>
    <x v="2"/>
    <d v="1994-04-09T00:00:00"/>
    <n v="7.8"/>
    <x v="0"/>
    <n v="313"/>
    <n v="134"/>
    <n v="6221"/>
    <n v="663"/>
    <x v="1"/>
    <n v="10734"/>
    <n v="595"/>
    <n v="0"/>
    <x v="1"/>
    <n v="98"/>
    <n v="0"/>
    <x v="0"/>
    <s v="MERIT ENERGY COMPANY"/>
    <n v="15.6187"/>
    <n v="11.026860000000001"/>
    <n v="270.61349999999999"/>
    <n v="16.959540000000001"/>
    <n v="314.21859999999998"/>
    <n v="302.80613999999997"/>
    <n v="9.7520499999999988"/>
    <n v="0"/>
    <x v="1"/>
    <n v="2.0403600000000002"/>
    <n v="314.59854999999999"/>
    <n v="-6.0422970334064209E-4"/>
    <n v="18758"/>
    <n v="1"/>
    <n v="4.9706478228850874E-2"/>
    <n v="3.5092957577940967E-2"/>
    <n v="0.91520056419320817"/>
    <n v="0.9625160065105195"/>
    <n v="3.0998394620699934E-2"/>
    <n v="6.485598868780547E-3"/>
    <x v="1"/>
    <n v="6"/>
    <x v="1"/>
    <n v="0"/>
    <n v="0"/>
    <x v="0"/>
    <n v="0"/>
    <x v="0"/>
    <x v="1"/>
    <m/>
    <x v="1"/>
    <x v="1"/>
    <x v="1"/>
    <n v="0"/>
    <x v="1"/>
    <x v="1"/>
    <x v="1"/>
    <x v="1"/>
    <x v="0"/>
    <x v="0"/>
    <x v="0"/>
    <x v="0"/>
    <x v="0"/>
    <x v="0"/>
    <x v="0"/>
    <x v="0"/>
    <x v="0"/>
    <m/>
    <x v="0"/>
    <x v="0"/>
    <x v="0"/>
    <x v="0"/>
    <x v="0"/>
    <m/>
    <n v="19940409"/>
    <x v="1"/>
    <s v="BJ SERVICES CASPER  LAB No 1477"/>
    <m/>
    <m/>
    <d v="1994-04-11T00:00:00"/>
  </r>
  <r>
    <x v="1"/>
    <s v="T13N R089W S20 fCODY/STEELE/BAXTER"/>
    <m/>
    <x v="0"/>
    <x v="2"/>
    <s v="SIERRA MADRE"/>
    <s v="NE NW"/>
    <n v="20"/>
    <n v="13"/>
    <n v="89"/>
    <n v="41.088890999999997"/>
    <n v="-107.432979"/>
    <s v="4900721299"/>
    <s v="1-20"/>
    <x v="0"/>
    <s v="CODY/STEELE/BAXTER"/>
    <m/>
    <m/>
    <m/>
    <x v="0"/>
    <n v="3296"/>
    <m/>
    <m/>
    <m/>
    <x v="2"/>
    <d v="1994-04-09T00:00:00"/>
    <n v="7.9"/>
    <x v="0"/>
    <n v="156"/>
    <n v="67"/>
    <n v="12219"/>
    <n v="340"/>
    <x v="1"/>
    <n v="18457"/>
    <n v="2015"/>
    <n v="0"/>
    <x v="1"/>
    <n v="0"/>
    <n v="0"/>
    <x v="0"/>
    <s v="MERIT ENERGY COMPANY"/>
    <n v="7.7843999999999998"/>
    <n v="5.5134300000000005"/>
    <n v="531.52649999999994"/>
    <n v="8.6971999999999987"/>
    <n v="553.52152999999987"/>
    <n v="520.67196999999999"/>
    <n v="33.025849999999998"/>
    <n v="0"/>
    <x v="1"/>
    <n v="0"/>
    <n v="553.69781999999998"/>
    <n v="-1.5921867694970127E-4"/>
    <n v="33254"/>
    <n v="1"/>
    <n v="1.4063409602152244E-2"/>
    <n v="9.9606423620053255E-3"/>
    <n v="0.97597594803584242"/>
    <n v="0.94035401837052568"/>
    <n v="5.9645981629474355E-2"/>
    <n v="0"/>
    <x v="1"/>
    <n v="1"/>
    <x v="1"/>
    <n v="0"/>
    <n v="0"/>
    <x v="0"/>
    <n v="0"/>
    <x v="0"/>
    <x v="1"/>
    <m/>
    <x v="1"/>
    <x v="1"/>
    <x v="1"/>
    <n v="0"/>
    <x v="1"/>
    <x v="1"/>
    <x v="1"/>
    <x v="1"/>
    <x v="0"/>
    <x v="0"/>
    <x v="0"/>
    <x v="0"/>
    <x v="0"/>
    <x v="0"/>
    <x v="0"/>
    <x v="0"/>
    <x v="0"/>
    <m/>
    <x v="0"/>
    <x v="0"/>
    <x v="0"/>
    <x v="0"/>
    <x v="0"/>
    <m/>
    <n v="19940409"/>
    <x v="1"/>
    <s v="BJ SERVICES CASPER  LAB No 1479"/>
    <m/>
    <m/>
    <d v="1994-04-11T00:00:00"/>
  </r>
  <r>
    <x v="1"/>
    <s v="T13N R089W S19 fCODY/STEELE/BAXTER"/>
    <m/>
    <x v="0"/>
    <x v="2"/>
    <s v="SIERRA MADRE"/>
    <s v="NE NE"/>
    <n v="19"/>
    <n v="13"/>
    <n v="89"/>
    <n v="41.088945000000002"/>
    <n v="-107.44251199999999"/>
    <s v="4900721185"/>
    <s v="4-19 SIERR"/>
    <x v="0"/>
    <s v="CODY/STEELE/BAXTER"/>
    <m/>
    <m/>
    <m/>
    <x v="0"/>
    <n v="3482"/>
    <m/>
    <m/>
    <m/>
    <x v="2"/>
    <d v="1994-06-07T00:00:00"/>
    <n v="7.65"/>
    <x v="0"/>
    <n v="101"/>
    <n v="87"/>
    <n v="9213"/>
    <n v="501"/>
    <x v="1"/>
    <n v="15090"/>
    <n v="670"/>
    <n v="0"/>
    <x v="1"/>
    <n v="97"/>
    <n v="25759"/>
    <x v="0"/>
    <s v="MERIT ENERGY COMPANY"/>
    <n v="5.0399000000000003"/>
    <n v="7.15923"/>
    <n v="400.76549999999997"/>
    <n v="12.815579999999999"/>
    <n v="425.78021000000001"/>
    <n v="425.68889999999999"/>
    <n v="10.981299999999999"/>
    <n v="0"/>
    <x v="1"/>
    <n v="2.0195400000000001"/>
    <n v="438.68973999999997"/>
    <n v="-1.493346298503489E-2"/>
    <n v="25759"/>
    <n v="0"/>
    <n v="1.1836858270138953E-2"/>
    <n v="1.6814379418902535E-2"/>
    <n v="0.97134876231095846"/>
    <n v="0.97036438554500959"/>
    <n v="2.5032042007638474E-2"/>
    <n v="4.6035724473519717E-3"/>
    <x v="1"/>
    <n v="4.54"/>
    <x v="1"/>
    <n v="0"/>
    <n v="0"/>
    <x v="0"/>
    <n v="32199"/>
    <x v="0"/>
    <x v="1"/>
    <m/>
    <x v="1"/>
    <x v="1"/>
    <x v="1"/>
    <n v="0"/>
    <x v="1"/>
    <x v="23"/>
    <x v="1"/>
    <x v="1"/>
    <x v="0"/>
    <x v="0"/>
    <x v="0"/>
    <x v="0"/>
    <x v="0"/>
    <x v="0"/>
    <x v="0"/>
    <x v="0"/>
    <x v="0"/>
    <m/>
    <x v="0"/>
    <x v="0"/>
    <x v="0"/>
    <x v="0"/>
    <x v="0"/>
    <m/>
    <n v="19940607"/>
    <x v="1"/>
    <s v="BEUERMAN AND ASSOCIATES BUTTE MT  LAB No 94-413"/>
    <m/>
    <m/>
    <d v="1994-06-14T00:00:00"/>
  </r>
  <r>
    <x v="1"/>
    <s v="T13N R089W S19 fCODY/STEELE/BAXTER"/>
    <m/>
    <x v="0"/>
    <x v="2"/>
    <s v="SIERRA MADRE"/>
    <s v="SW NW"/>
    <n v="19"/>
    <n v="13"/>
    <n v="89"/>
    <n v="41.085470000000001"/>
    <n v="-107.45668999999999"/>
    <s v="4900721100"/>
    <s v="2-19 SIERR"/>
    <x v="0"/>
    <s v="CODY/STEELE/BAXTER"/>
    <m/>
    <m/>
    <m/>
    <x v="0"/>
    <n v="3400"/>
    <m/>
    <m/>
    <m/>
    <x v="2"/>
    <d v="1989-03-30T00:00:00"/>
    <n v="7.1"/>
    <x v="0"/>
    <n v="211"/>
    <n v="58"/>
    <n v="7422"/>
    <n v="50"/>
    <x v="1"/>
    <n v="11394"/>
    <n v="1113"/>
    <n v="0"/>
    <x v="1"/>
    <n v="0"/>
    <n v="20218"/>
    <x v="0"/>
    <s v="MERIT ENERGY COMPANY"/>
    <n v="10.5289"/>
    <n v="4.7728200000000003"/>
    <n v="322.85699999999997"/>
    <n v="1.2789999999999999"/>
    <n v="339.43771999999996"/>
    <n v="321.42473999999999"/>
    <n v="18.242069999999998"/>
    <n v="0"/>
    <x v="1"/>
    <n v="0"/>
    <n v="339.66681"/>
    <n v="-3.3734129265790936E-4"/>
    <n v="20248"/>
    <n v="7.4136311965600752E-4"/>
    <n v="3.10186504905819E-2"/>
    <n v="1.4060959400740734E-2"/>
    <n v="0.95492039010867735"/>
    <n v="0.94629422285916009"/>
    <n v="5.3705777140839864E-2"/>
    <n v="0"/>
    <x v="1"/>
    <n v="0"/>
    <x v="1"/>
    <n v="0"/>
    <n v="1"/>
    <x v="0"/>
    <n v="0"/>
    <x v="0"/>
    <x v="1"/>
    <m/>
    <x v="1"/>
    <x v="1"/>
    <x v="1"/>
    <n v="0"/>
    <x v="1"/>
    <x v="1"/>
    <x v="1"/>
    <x v="1"/>
    <x v="0"/>
    <x v="0"/>
    <x v="0"/>
    <x v="0"/>
    <x v="0"/>
    <x v="0"/>
    <x v="0"/>
    <x v="0"/>
    <x v="0"/>
    <m/>
    <x v="0"/>
    <x v="0"/>
    <x v="0"/>
    <x v="0"/>
    <x v="0"/>
    <m/>
    <n v="19890330"/>
    <x v="1"/>
    <s v="HALLIBURTON SERVICES EVANSVILLE  LAB No W89-0139"/>
    <m/>
    <m/>
    <d v="1989-04-03T00:00:00"/>
  </r>
  <r>
    <x v="1"/>
    <s v="T13N R089W S18 fCODY/STEELE/BAXTER"/>
    <m/>
    <x v="0"/>
    <x v="2"/>
    <s v="SIERRA MADRE"/>
    <s v="SW NE"/>
    <n v="18"/>
    <n v="13"/>
    <n v="89"/>
    <n v="41.099848999999999"/>
    <n v="-107.447365"/>
    <s v="4900721296"/>
    <s v="4-18 SIERR"/>
    <x v="0"/>
    <s v="CODY/STEELE/BAXTER"/>
    <m/>
    <m/>
    <m/>
    <x v="0"/>
    <n v="3640"/>
    <m/>
    <m/>
    <m/>
    <x v="2"/>
    <d v="1994-06-07T00:00:00"/>
    <n v="8.41"/>
    <x v="0"/>
    <n v="6"/>
    <n v="11"/>
    <n v="11207"/>
    <n v="347"/>
    <x v="1"/>
    <n v="13720"/>
    <n v="3739"/>
    <n v="0"/>
    <x v="1"/>
    <n v="149"/>
    <n v="29179"/>
    <x v="0"/>
    <s v="MERIT ENERGY COMPANY"/>
    <n v="0.2994"/>
    <n v="0.90519000000000005"/>
    <n v="487.50449999999995"/>
    <n v="8.8762600000000003"/>
    <n v="497.58534999999995"/>
    <n v="387.0412"/>
    <n v="61.282209999999992"/>
    <n v="0"/>
    <x v="1"/>
    <n v="3.1021800000000002"/>
    <n v="451.42558999999994"/>
    <n v="4.8639860779687127E-2"/>
    <n v="29179"/>
    <n v="0"/>
    <n v="6.0170581790641546E-4"/>
    <n v="1.8191652949589455E-3"/>
    <n v="0.99757912888713463"/>
    <n v="0.85737540931164324"/>
    <n v="0.13575262758143597"/>
    <n v="6.8719631069209001E-3"/>
    <x v="1"/>
    <n v="1.1399999999999999"/>
    <x v="1"/>
    <n v="0"/>
    <n v="0"/>
    <x v="0"/>
    <n v="36474"/>
    <x v="0"/>
    <x v="1"/>
    <m/>
    <x v="1"/>
    <x v="1"/>
    <x v="1"/>
    <n v="0"/>
    <x v="1"/>
    <x v="1"/>
    <x v="1"/>
    <x v="1"/>
    <x v="0"/>
    <x v="0"/>
    <x v="0"/>
    <x v="0"/>
    <x v="0"/>
    <x v="0"/>
    <x v="0"/>
    <x v="0"/>
    <x v="0"/>
    <m/>
    <x v="0"/>
    <x v="0"/>
    <x v="0"/>
    <x v="0"/>
    <x v="0"/>
    <m/>
    <n v="19940607"/>
    <x v="1"/>
    <s v="BEUERMAN AND ASSOCIATES BUTTE MT  LAB No 94-408"/>
    <m/>
    <m/>
    <d v="1994-06-14T00:00:00"/>
  </r>
  <r>
    <x v="1"/>
    <s v="T13N R089W S18 fCODY/STEELE/BAXTER"/>
    <m/>
    <x v="0"/>
    <x v="2"/>
    <s v="SIERRA MADRE"/>
    <s v="NE SW"/>
    <n v="18"/>
    <n v="13"/>
    <n v="89"/>
    <n v="41.096598"/>
    <n v="-107.452055"/>
    <s v="4900721298"/>
    <s v="6-18 SIERR"/>
    <x v="0"/>
    <s v="CODY/STEELE/BAXTER"/>
    <m/>
    <m/>
    <m/>
    <x v="0"/>
    <n v="3427"/>
    <m/>
    <m/>
    <m/>
    <x v="2"/>
    <d v="1994-06-07T00:00:00"/>
    <n v="7.83"/>
    <x v="0"/>
    <n v="42"/>
    <n v="54"/>
    <n v="9876"/>
    <n v="271"/>
    <x v="1"/>
    <n v="14000"/>
    <n v="2374"/>
    <n v="0"/>
    <x v="1"/>
    <n v="361"/>
    <n v="26978"/>
    <x v="0"/>
    <s v="MERIT ENERGY COMPANY"/>
    <n v="2.0958000000000001"/>
    <n v="4.4436600000000004"/>
    <n v="429.60599999999999"/>
    <n v="6.9321799999999998"/>
    <n v="443.07764000000003"/>
    <n v="394.94"/>
    <n v="38.909859999999995"/>
    <n v="0"/>
    <x v="1"/>
    <n v="7.516020000000001"/>
    <n v="441.36588"/>
    <n v="1.9354090581160303E-3"/>
    <n v="26978"/>
    <n v="0"/>
    <n v="4.7300965131077252E-3"/>
    <n v="1.0029077522395399E-2"/>
    <n v="0.9852408259644968"/>
    <n v="0.89481316498683583"/>
    <n v="8.8157834040093891E-2"/>
    <n v="1.7029000973070234E-2"/>
    <x v="1"/>
    <n v="0.09"/>
    <x v="1"/>
    <n v="0"/>
    <n v="0"/>
    <x v="0"/>
    <n v="33723"/>
    <x v="0"/>
    <x v="1"/>
    <m/>
    <x v="1"/>
    <x v="1"/>
    <x v="1"/>
    <n v="0"/>
    <x v="1"/>
    <x v="24"/>
    <x v="1"/>
    <x v="1"/>
    <x v="0"/>
    <x v="0"/>
    <x v="0"/>
    <x v="0"/>
    <x v="0"/>
    <x v="0"/>
    <x v="0"/>
    <x v="0"/>
    <x v="0"/>
    <n v="0.02"/>
    <x v="0"/>
    <x v="0"/>
    <x v="0"/>
    <x v="0"/>
    <x v="0"/>
    <m/>
    <n v="19940607"/>
    <x v="1"/>
    <s v="BEUERMAN AND ASSOCIATES BUTTE MT  LAB No 94-409"/>
    <m/>
    <m/>
    <d v="1994-06-14T00:00:00"/>
  </r>
  <r>
    <x v="1"/>
    <s v="T13N R089W S18 fCODY/STEELE/BAXTER"/>
    <m/>
    <x v="0"/>
    <x v="2"/>
    <s v="SIERRA MADRE"/>
    <s v="SW SE"/>
    <n v="18"/>
    <n v="13"/>
    <n v="89"/>
    <n v="41.092621999999999"/>
    <n v="-107.44760100000001"/>
    <s v="4900721180"/>
    <s v="3-18 SWM"/>
    <x v="0"/>
    <s v="CODY/STEELE/BAXTER"/>
    <m/>
    <m/>
    <m/>
    <x v="0"/>
    <n v="3401"/>
    <m/>
    <m/>
    <m/>
    <x v="2"/>
    <d v="1994-06-07T00:00:00"/>
    <n v="8.18"/>
    <x v="0"/>
    <n v="18"/>
    <n v="41"/>
    <n v="8571"/>
    <n v="432"/>
    <x v="1"/>
    <n v="14243"/>
    <n v="1286"/>
    <n v="0"/>
    <x v="1"/>
    <n v="66"/>
    <n v="24657"/>
    <x v="0"/>
    <s v="MERIT ENERGY COMPANY"/>
    <n v="0.8982"/>
    <n v="3.3738900000000003"/>
    <n v="372.83849999999995"/>
    <n v="11.050559999999999"/>
    <n v="388.16114999999996"/>
    <n v="401.79503"/>
    <n v="21.077539999999999"/>
    <n v="0"/>
    <x v="1"/>
    <n v="1.37412"/>
    <n v="424.24669"/>
    <n v="-4.4418010540124821E-2"/>
    <n v="24657"/>
    <n v="0"/>
    <n v="2.3139873735431794E-3"/>
    <n v="8.6919826984230668E-3"/>
    <n v="0.98899402992803376"/>
    <n v="0.94707876212304687"/>
    <n v="4.9682273301884801E-2"/>
    <n v="3.2389645750683406E-3"/>
    <x v="1"/>
    <n v="5.47"/>
    <x v="1"/>
    <n v="0"/>
    <n v="0"/>
    <x v="0"/>
    <n v="30821"/>
    <x v="0"/>
    <x v="1"/>
    <m/>
    <x v="1"/>
    <x v="1"/>
    <x v="1"/>
    <n v="0"/>
    <x v="1"/>
    <x v="25"/>
    <x v="1"/>
    <x v="1"/>
    <x v="0"/>
    <x v="0"/>
    <x v="0"/>
    <x v="0"/>
    <x v="0"/>
    <x v="0"/>
    <x v="0"/>
    <x v="0"/>
    <x v="0"/>
    <m/>
    <x v="0"/>
    <x v="0"/>
    <x v="0"/>
    <x v="0"/>
    <x v="0"/>
    <m/>
    <n v="19940607"/>
    <x v="1"/>
    <s v="BEUERMAN AND ASSOCIATES BUTTE MT  LAB No 94-412"/>
    <m/>
    <m/>
    <d v="1994-06-14T00:00:00"/>
  </r>
  <r>
    <x v="1"/>
    <s v="T13N R089W S18 fCODY/STEELE/BAXTER"/>
    <m/>
    <x v="0"/>
    <x v="2"/>
    <s v="SIERRA MADRE"/>
    <s v="NE SE"/>
    <n v="18"/>
    <n v="13"/>
    <n v="89"/>
    <n v="41.096203000000003"/>
    <n v="-107.44243"/>
    <s v="4900721297"/>
    <s v="5-18 SIERR"/>
    <x v="0"/>
    <s v="CODY/STEELE/BAXTER"/>
    <m/>
    <m/>
    <m/>
    <x v="0"/>
    <n v="3340"/>
    <m/>
    <m/>
    <m/>
    <x v="2"/>
    <d v="1994-06-07T00:00:00"/>
    <n v="7.64"/>
    <x v="0"/>
    <n v="26"/>
    <n v="24"/>
    <n v="8911"/>
    <n v="758"/>
    <x v="1"/>
    <n v="12720"/>
    <n v="3422"/>
    <n v="0"/>
    <x v="1"/>
    <n v="311"/>
    <n v="26172"/>
    <x v="0"/>
    <s v="MERIT ENERGY COMPANY"/>
    <n v="1.2974000000000001"/>
    <n v="1.97496"/>
    <n v="387.62849999999997"/>
    <n v="19.38964"/>
    <n v="410.29049999999995"/>
    <n v="358.83119999999997"/>
    <n v="56.086579999999991"/>
    <n v="0"/>
    <x v="1"/>
    <n v="6.4750200000000007"/>
    <n v="421.39279999999997"/>
    <n v="-1.334919193399701E-2"/>
    <n v="26172"/>
    <n v="0"/>
    <n v="3.162149745119617E-3"/>
    <n v="4.8135650228313849E-3"/>
    <n v="0.992024285232049"/>
    <n v="0.85153614394930333"/>
    <n v="0.13309809754699178"/>
    <n v="1.5365758503704859E-2"/>
    <x v="1"/>
    <n v="2"/>
    <x v="1"/>
    <n v="0"/>
    <n v="0"/>
    <x v="0"/>
    <n v="32715"/>
    <x v="0"/>
    <x v="1"/>
    <m/>
    <x v="1"/>
    <x v="1"/>
    <x v="1"/>
    <n v="0.19"/>
    <x v="1"/>
    <x v="26"/>
    <x v="1"/>
    <x v="1"/>
    <x v="0"/>
    <x v="0"/>
    <x v="0"/>
    <x v="0"/>
    <x v="0"/>
    <x v="0"/>
    <x v="0"/>
    <x v="0"/>
    <x v="0"/>
    <n v="0.03"/>
    <x v="0"/>
    <x v="0"/>
    <x v="0"/>
    <x v="0"/>
    <x v="0"/>
    <m/>
    <n v="19940607"/>
    <x v="1"/>
    <s v="MEUERMAN AND ASSOCIATES BUTTE MT  LAB No 94-410"/>
    <m/>
    <m/>
    <d v="1994-06-14T00:00:00"/>
  </r>
  <r>
    <x v="0"/>
    <s v="T13N R089W S17 fNUGGET"/>
    <n v="49010822"/>
    <x v="0"/>
    <x v="2"/>
    <s v="SAVERY"/>
    <m/>
    <s v="17"/>
    <n v="13"/>
    <n v="89"/>
    <n v="41.098860000000002"/>
    <n v="-107.42382000000001"/>
    <s v="4900705219"/>
    <s v="NO. 1 UNIT"/>
    <x v="0"/>
    <s v="NUGGET"/>
    <m/>
    <m/>
    <n v="45"/>
    <x v="0"/>
    <n v="6655"/>
    <n v="6700"/>
    <m/>
    <m/>
    <x v="0"/>
    <d v="1954-03-31T00:00:00"/>
    <n v="8.5"/>
    <x v="2"/>
    <n v="25"/>
    <n v="13"/>
    <n v="1997"/>
    <n v="-3"/>
    <x v="0"/>
    <n v="630"/>
    <n v="2500"/>
    <m/>
    <x v="0"/>
    <n v="1076"/>
    <n v="5213"/>
    <x v="0"/>
    <m/>
    <n v="1.2475000000000001"/>
    <n v="1.0697700000000001"/>
    <n v="86.869499999999988"/>
    <n v="0"/>
    <n v="89.186769999999981"/>
    <n v="17.772299999999998"/>
    <n v="40.975000000000001"/>
    <m/>
    <x v="0"/>
    <n v="22.402320000000003"/>
    <n v="81.149619999999999"/>
    <n v="4.7183986933150242E-2"/>
    <n v="6235"/>
    <n v="8.9273235499650591E-2"/>
    <n v="1.3987500612478738E-2"/>
    <n v="1.1994716256682469E-2"/>
    <n v="0.97401778313083887"/>
    <n v="0.21900657082559349"/>
    <n v="0.5049315079972031"/>
    <n v="0.27606192117720335"/>
    <x v="0"/>
    <m/>
    <x v="0"/>
    <m/>
    <m/>
    <x v="0"/>
    <m/>
    <x v="0"/>
    <x v="0"/>
    <m/>
    <x v="0"/>
    <x v="0"/>
    <x v="0"/>
    <m/>
    <x v="0"/>
    <x v="0"/>
    <x v="0"/>
    <x v="0"/>
    <x v="0"/>
    <x v="0"/>
    <x v="0"/>
    <x v="0"/>
    <x v="0"/>
    <x v="0"/>
    <x v="0"/>
    <x v="0"/>
    <x v="0"/>
    <m/>
    <x v="0"/>
    <x v="0"/>
    <x v="0"/>
    <x v="0"/>
    <x v="0"/>
    <s v="DST NO. 6"/>
    <m/>
    <x v="0"/>
    <m/>
    <m/>
    <m/>
    <m/>
  </r>
  <r>
    <x v="1"/>
    <s v="T13N R089W S17 fCODY/STEELE/BAXTER"/>
    <m/>
    <x v="0"/>
    <x v="2"/>
    <s v="SIERRA MADRE"/>
    <s v="SW SW"/>
    <n v="17"/>
    <n v="13"/>
    <n v="89"/>
    <n v="41.092542000000002"/>
    <n v="-107.43771599999999"/>
    <s v="4900721245"/>
    <s v="2-17"/>
    <x v="0"/>
    <s v="CODY/STEELE/BAXTER"/>
    <m/>
    <m/>
    <m/>
    <x v="0"/>
    <n v="3370"/>
    <m/>
    <m/>
    <m/>
    <x v="2"/>
    <d v="1994-04-09T00:00:00"/>
    <n v="7.7"/>
    <x v="0"/>
    <n v="195"/>
    <n v="74"/>
    <n v="12885"/>
    <n v="250"/>
    <x v="1"/>
    <n v="19425"/>
    <n v="2133"/>
    <n v="0"/>
    <x v="1"/>
    <n v="0"/>
    <n v="0"/>
    <x v="0"/>
    <s v="MERIT ENERGY COMPANY"/>
    <n v="9.7304999999999993"/>
    <n v="6.0894599999999999"/>
    <n v="560.49749999999995"/>
    <n v="6.3949999999999996"/>
    <n v="582.71245999999996"/>
    <n v="547.97924999999998"/>
    <n v="34.959869999999995"/>
    <n v="0"/>
    <x v="1"/>
    <n v="0"/>
    <n v="582.93912"/>
    <n v="-1.9444918523598456E-4"/>
    <n v="34962"/>
    <n v="1"/>
    <n v="1.6698630401690742E-2"/>
    <n v="1.0450196997675321E-2"/>
    <n v="0.97285117260063392"/>
    <n v="0.94002826573039044"/>
    <n v="5.9971734269609486E-2"/>
    <n v="0"/>
    <x v="1"/>
    <n v="1"/>
    <x v="1"/>
    <n v="0"/>
    <n v="0"/>
    <x v="0"/>
    <n v="0"/>
    <x v="0"/>
    <x v="1"/>
    <m/>
    <x v="1"/>
    <x v="1"/>
    <x v="1"/>
    <n v="0"/>
    <x v="1"/>
    <x v="1"/>
    <x v="1"/>
    <x v="1"/>
    <x v="0"/>
    <x v="0"/>
    <x v="0"/>
    <x v="0"/>
    <x v="0"/>
    <x v="0"/>
    <x v="0"/>
    <x v="0"/>
    <x v="0"/>
    <m/>
    <x v="0"/>
    <x v="0"/>
    <x v="0"/>
    <x v="0"/>
    <x v="0"/>
    <m/>
    <n v="19940409"/>
    <x v="1"/>
    <s v="BJ SERVICES CASPER  LAB No 1478"/>
    <m/>
    <m/>
    <d v="1994-04-11T00:00:00"/>
  </r>
  <r>
    <x v="1"/>
    <s v="T13N R089W S15 fUNKNOWN RESERVOIR"/>
    <n v="1139"/>
    <x v="0"/>
    <x v="2"/>
    <s v="SAVERY"/>
    <s v="SE SW"/>
    <n v="15"/>
    <n v="13"/>
    <n v="89"/>
    <n v="41.09854"/>
    <n v="-107.38772"/>
    <s v="4900720956"/>
    <s v="G-15 SAVRY"/>
    <x v="0"/>
    <s v="MESAVERDE"/>
    <m/>
    <m/>
    <s v=""/>
    <x v="0"/>
    <m/>
    <m/>
    <m/>
    <m/>
    <x v="2"/>
    <d v="1990-06-17T00:00:00"/>
    <n v="8.15"/>
    <x v="1"/>
    <n v="7"/>
    <n v="0"/>
    <n v="365"/>
    <n v="26"/>
    <x v="1"/>
    <n v="31"/>
    <n v="976"/>
    <n v="0"/>
    <x v="1"/>
    <n v="9.99"/>
    <n v="1405"/>
    <x v="0"/>
    <s v="BENSON-MONTIN-GREER DRILLING"/>
    <n v="0.3493"/>
    <n v="0"/>
    <n v="15.8775"/>
    <n v="0.66508"/>
    <n v="16.89188"/>
    <n v="0.87451000000000001"/>
    <n v="15.996639999999998"/>
    <n v="0"/>
    <x v="1"/>
    <n v="0.20799180000000003"/>
    <n v="17.079141799999995"/>
    <n v="-5.5123982170001912E-3"/>
    <n v="1414.99"/>
    <n v="3.5425657537792722E-3"/>
    <n v="2.0678574557716489E-2"/>
    <n v="0"/>
    <n v="0.97932142544228351"/>
    <n v="5.120339243275094E-2"/>
    <n v="0.9366184898119414"/>
    <n v="1.2178117755307827E-2"/>
    <x v="1"/>
    <n v="0.99"/>
    <x v="1"/>
    <n v="51.15"/>
    <n v="7.9"/>
    <x v="0"/>
    <n v="0"/>
    <x v="0"/>
    <x v="1"/>
    <m/>
    <x v="1"/>
    <x v="1"/>
    <x v="1"/>
    <n v="0"/>
    <x v="1"/>
    <x v="1"/>
    <x v="1"/>
    <x v="1"/>
    <x v="0"/>
    <x v="0"/>
    <x v="0"/>
    <x v="0"/>
    <x v="0"/>
    <x v="0"/>
    <x v="0"/>
    <x v="0"/>
    <x v="0"/>
    <m/>
    <x v="0"/>
    <x v="0"/>
    <x v="0"/>
    <x v="0"/>
    <x v="0"/>
    <m/>
    <n v="19900617"/>
    <x v="1"/>
    <s v="HALLIBURTON SERVICES EVANSVILLE REPT No W90-0275"/>
    <m/>
    <m/>
    <d v="1990-06-19T00:00:00"/>
  </r>
  <r>
    <x v="0"/>
    <s v="T13N R089W S15 fNUGGET"/>
    <n v="49010644"/>
    <x v="0"/>
    <x v="2"/>
    <s v="SAVERY"/>
    <m/>
    <s v="15"/>
    <n v="13"/>
    <n v="89"/>
    <n v="41.095799999999997"/>
    <n v="-107.38993000000001"/>
    <s v="4900706984"/>
    <s v="LUFF-MARTINETS-ALPINE GOV'T NO. 1"/>
    <x v="0"/>
    <s v="NUGGET"/>
    <n v="581"/>
    <m/>
    <n v="27"/>
    <x v="0"/>
    <n v="6647"/>
    <n v="6674"/>
    <m/>
    <m/>
    <x v="0"/>
    <d v="1967-01-25T00:00:00"/>
    <n v="8.1999999999999993"/>
    <x v="0"/>
    <n v="22"/>
    <n v="7"/>
    <n v="1716"/>
    <n v="30"/>
    <x v="0"/>
    <n v="780"/>
    <n v="2611"/>
    <m/>
    <x v="0"/>
    <n v="590"/>
    <n v="4432"/>
    <x v="0"/>
    <m/>
    <n v="1.0977999999999999"/>
    <n v="0.57603000000000004"/>
    <n v="74.646000000000001"/>
    <n v="0.76739999999999997"/>
    <n v="77.087229999999991"/>
    <n v="22.003799999999998"/>
    <n v="42.794289999999997"/>
    <m/>
    <x v="0"/>
    <n v="12.283800000000001"/>
    <n v="77.081890000000001"/>
    <n v="3.4637286636841975E-5"/>
    <n v="5753"/>
    <n v="0.12970054000981837"/>
    <n v="1.4241009827438344E-2"/>
    <n v="7.4724438794856176E-3"/>
    <n v="0.9782865462930761"/>
    <n v="0.28546004774921835"/>
    <n v="0.555179562929762"/>
    <n v="0.15936038932101951"/>
    <x v="0"/>
    <m/>
    <x v="0"/>
    <m/>
    <m/>
    <x v="0"/>
    <m/>
    <x v="0"/>
    <x v="0"/>
    <m/>
    <x v="0"/>
    <x v="0"/>
    <x v="0"/>
    <m/>
    <x v="0"/>
    <x v="0"/>
    <x v="0"/>
    <x v="0"/>
    <x v="0"/>
    <x v="0"/>
    <x v="0"/>
    <x v="0"/>
    <x v="0"/>
    <x v="0"/>
    <x v="0"/>
    <x v="0"/>
    <x v="0"/>
    <m/>
    <x v="0"/>
    <x v="0"/>
    <x v="0"/>
    <x v="0"/>
    <x v="0"/>
    <s v="DST NO. 3 (BOTTOM)"/>
    <m/>
    <x v="0"/>
    <m/>
    <m/>
    <m/>
    <m/>
  </r>
  <r>
    <x v="0"/>
    <s v="T13N R089W S15 fCODY/STEELE/BAXTER"/>
    <n v="49004945"/>
    <x v="0"/>
    <x v="2"/>
    <s v="SAVERY"/>
    <m/>
    <s v="15"/>
    <n v="13"/>
    <n v="89"/>
    <n v="41.095799999999997"/>
    <n v="-107.38993000000001"/>
    <s v="4900706984"/>
    <s v="LUFF-MARTINETS-ALPINE GOV'T NO. 1"/>
    <x v="0"/>
    <s v="CODY/STEELE/BAXTER"/>
    <m/>
    <n v="3922"/>
    <n v="171"/>
    <x v="0"/>
    <n v="1960"/>
    <n v="2131"/>
    <m/>
    <m/>
    <x v="0"/>
    <m/>
    <n v="8.1999999999999993"/>
    <x v="0"/>
    <n v="90"/>
    <n v="37"/>
    <n v="9827"/>
    <n v="50"/>
    <x v="0"/>
    <n v="12700"/>
    <n v="4636"/>
    <m/>
    <x v="0"/>
    <n v="101"/>
    <n v="25088"/>
    <x v="0"/>
    <m/>
    <n v="4.4909999999999997"/>
    <n v="3.0447299999999999"/>
    <n v="427.47449999999998"/>
    <n v="1.2789999999999999"/>
    <n v="436.28922999999998"/>
    <n v="358.267"/>
    <n v="75.984039999999993"/>
    <m/>
    <x v="0"/>
    <n v="2.1028200000000004"/>
    <n v="436.35386"/>
    <n v="-7.4062352341576891E-5"/>
    <n v="27438"/>
    <n v="4.4739747934356318E-2"/>
    <n v="1.0293630214066939E-2"/>
    <n v="6.9786962194780741E-3"/>
    <n v="0.98272767356645496"/>
    <n v="0.82104693653907401"/>
    <n v="0.17413399299366802"/>
    <n v="4.8190704672579276E-3"/>
    <x v="0"/>
    <m/>
    <x v="0"/>
    <m/>
    <m/>
    <x v="0"/>
    <m/>
    <x v="0"/>
    <x v="0"/>
    <m/>
    <x v="0"/>
    <x v="0"/>
    <x v="0"/>
    <m/>
    <x v="0"/>
    <x v="0"/>
    <x v="0"/>
    <x v="0"/>
    <x v="0"/>
    <x v="0"/>
    <x v="0"/>
    <x v="0"/>
    <x v="0"/>
    <x v="0"/>
    <x v="0"/>
    <x v="0"/>
    <x v="0"/>
    <m/>
    <x v="0"/>
    <x v="0"/>
    <x v="0"/>
    <x v="0"/>
    <x v="0"/>
    <s v="DST NO. 1"/>
    <m/>
    <x v="0"/>
    <m/>
    <m/>
    <m/>
    <m/>
  </r>
  <r>
    <x v="0"/>
    <s v="T13N R089W S15 fCLOVERLY"/>
    <n v="49010643"/>
    <x v="0"/>
    <x v="2"/>
    <s v="SAVERY"/>
    <m/>
    <s v="15"/>
    <n v="13"/>
    <n v="89"/>
    <n v="41.095799999999997"/>
    <n v="-107.38993000000001"/>
    <s v="4900706984"/>
    <s v="LUFF-MARTINETS-ALPINE GOV'T NO. 1"/>
    <x v="0"/>
    <s v="CLOVERLY"/>
    <n v="3922"/>
    <n v="581"/>
    <n v="13"/>
    <x v="0"/>
    <n v="6053"/>
    <n v="6066"/>
    <m/>
    <m/>
    <x v="0"/>
    <d v="1967-01-25T00:00:00"/>
    <n v="8.4"/>
    <x v="0"/>
    <n v="11"/>
    <n v="5"/>
    <n v="1893"/>
    <n v="20"/>
    <x v="0"/>
    <n v="910"/>
    <n v="3318"/>
    <m/>
    <x v="0"/>
    <n v="82"/>
    <n v="4615"/>
    <x v="0"/>
    <m/>
    <n v="0.54889999999999994"/>
    <n v="0.41144999999999998"/>
    <n v="82.345500000000001"/>
    <n v="0.51159999999999994"/>
    <n v="83.817450000000008"/>
    <n v="25.671099999999999"/>
    <n v="54.382019999999997"/>
    <m/>
    <x v="0"/>
    <n v="1.7072400000000001"/>
    <n v="81.760359999999991"/>
    <n v="1.2423705809371537E-2"/>
    <n v="6236"/>
    <n v="0.14938715325776425"/>
    <n v="6.5487556588753283E-3"/>
    <n v="4.9088823389401605E-3"/>
    <n v="0.98854236200218448"/>
    <n v="0.31397978188941439"/>
    <n v="0.66513919459258741"/>
    <n v="2.0881023517998212E-2"/>
    <x v="0"/>
    <m/>
    <x v="0"/>
    <m/>
    <m/>
    <x v="0"/>
    <m/>
    <x v="0"/>
    <x v="0"/>
    <m/>
    <x v="0"/>
    <x v="0"/>
    <x v="0"/>
    <m/>
    <x v="0"/>
    <x v="0"/>
    <x v="0"/>
    <x v="0"/>
    <x v="0"/>
    <x v="0"/>
    <x v="0"/>
    <x v="0"/>
    <x v="0"/>
    <x v="0"/>
    <x v="0"/>
    <x v="0"/>
    <x v="0"/>
    <m/>
    <x v="0"/>
    <x v="0"/>
    <x v="0"/>
    <x v="0"/>
    <x v="0"/>
    <s v="DST NO. 2-A (BOTTOM)"/>
    <m/>
    <x v="0"/>
    <m/>
    <m/>
    <m/>
    <m/>
  </r>
  <r>
    <x v="0"/>
    <s v="T13N R088W S36 fTENSLEEP"/>
    <n v="49010647"/>
    <x v="0"/>
    <x v="2"/>
    <s v="WILDCAT"/>
    <m/>
    <s v="36"/>
    <n v="13"/>
    <n v="88"/>
    <n v="41.051450000000003"/>
    <n v="-107.24339000000001"/>
    <s v="4900705036"/>
    <s v="BATTLE MOUNTAIN STATE NO. 1"/>
    <x v="0"/>
    <s v="TENSLEEP"/>
    <n v="1"/>
    <m/>
    <n v="28"/>
    <x v="0"/>
    <n v="7642"/>
    <n v="7670"/>
    <n v="7842"/>
    <m/>
    <x v="0"/>
    <d v="1964-07-30T00:00:00"/>
    <n v="7.7"/>
    <x v="0"/>
    <n v="131"/>
    <n v="12"/>
    <n v="463"/>
    <n v="23"/>
    <x v="0"/>
    <n v="90"/>
    <n v="110"/>
    <m/>
    <x v="0"/>
    <n v="1150"/>
    <n v="1979"/>
    <x v="0"/>
    <m/>
    <n v="6.5369000000000002"/>
    <n v="0.98748000000000002"/>
    <n v="20.140499999999999"/>
    <n v="0.58833999999999997"/>
    <n v="28.253219999999999"/>
    <n v="2.5388999999999999"/>
    <n v="1.8028999999999997"/>
    <m/>
    <x v="0"/>
    <n v="23.943000000000001"/>
    <n v="28.284800000000001"/>
    <n v="-5.585621852339667E-4"/>
    <n v="1976"/>
    <n v="-7.5853350189633378E-4"/>
    <n v="0.23136831837220678"/>
    <n v="3.4951060445499664E-2"/>
    <n v="0.73368062118229349"/>
    <n v="8.9761992306822039E-2"/>
    <n v="6.374094920239845E-2"/>
    <n v="0.8464970584907795"/>
    <x v="0"/>
    <m/>
    <x v="0"/>
    <m/>
    <m/>
    <x v="0"/>
    <m/>
    <x v="0"/>
    <x v="0"/>
    <m/>
    <x v="0"/>
    <x v="0"/>
    <x v="0"/>
    <m/>
    <x v="0"/>
    <x v="0"/>
    <x v="0"/>
    <x v="0"/>
    <x v="0"/>
    <x v="0"/>
    <x v="0"/>
    <x v="0"/>
    <x v="0"/>
    <x v="0"/>
    <x v="0"/>
    <x v="0"/>
    <x v="0"/>
    <m/>
    <x v="0"/>
    <x v="0"/>
    <x v="0"/>
    <x v="0"/>
    <x v="0"/>
    <s v="DST NO. 5 (MIDDLE)"/>
    <m/>
    <x v="0"/>
    <m/>
    <m/>
    <m/>
    <m/>
  </r>
  <r>
    <x v="0"/>
    <s v="T13N R088W S36 fPHOSPHORIA"/>
    <n v="49010651"/>
    <x v="0"/>
    <x v="2"/>
    <s v="WILDCAT"/>
    <m/>
    <s v="36"/>
    <n v="13"/>
    <n v="88"/>
    <n v="41.051450000000003"/>
    <n v="-107.24339000000001"/>
    <s v="4900705036"/>
    <s v="BATTLE MOUNTAIN STATE NO. 1"/>
    <x v="0"/>
    <s v="PHOSPHORIA"/>
    <n v="1515"/>
    <n v="1"/>
    <n v="95"/>
    <x v="0"/>
    <n v="7546"/>
    <n v="7641"/>
    <n v="7842"/>
    <m/>
    <x v="0"/>
    <d v="1964-07-29T00:00:00"/>
    <n v="8.8000000000000007"/>
    <x v="0"/>
    <n v="271"/>
    <n v="3"/>
    <n v="1409"/>
    <n v="23"/>
    <x v="0"/>
    <n v="40"/>
    <n v="195"/>
    <m/>
    <x v="0"/>
    <n v="3400"/>
    <n v="5259"/>
    <x v="0"/>
    <m/>
    <n v="13.5229"/>
    <n v="0.24687000000000001"/>
    <n v="61.291499999999999"/>
    <n v="0.58833999999999997"/>
    <n v="75.649609999999996"/>
    <n v="1.1284000000000001"/>
    <n v="3.1960499999999996"/>
    <m/>
    <x v="0"/>
    <n v="70.788000000000011"/>
    <n v="75.11245000000001"/>
    <n v="3.5629653773634148E-3"/>
    <n v="5338"/>
    <n v="7.4549400773803905E-3"/>
    <n v="0.17875703523124575"/>
    <n v="3.2633347349708746E-3"/>
    <n v="0.81797963003378349"/>
    <n v="1.5022809134837167E-2"/>
    <n v="4.2550203062208719E-2"/>
    <n v="0.94242698780295409"/>
    <x v="0"/>
    <m/>
    <x v="0"/>
    <m/>
    <m/>
    <x v="0"/>
    <m/>
    <x v="0"/>
    <x v="0"/>
    <m/>
    <x v="0"/>
    <x v="0"/>
    <x v="0"/>
    <m/>
    <x v="0"/>
    <x v="0"/>
    <x v="0"/>
    <x v="0"/>
    <x v="0"/>
    <x v="0"/>
    <x v="0"/>
    <x v="0"/>
    <x v="0"/>
    <x v="0"/>
    <x v="0"/>
    <x v="0"/>
    <x v="0"/>
    <m/>
    <x v="0"/>
    <x v="0"/>
    <x v="0"/>
    <x v="0"/>
    <x v="0"/>
    <s v="DST NO. 4 (TOP)"/>
    <m/>
    <x v="0"/>
    <m/>
    <m/>
    <m/>
    <m/>
  </r>
  <r>
    <x v="0"/>
    <s v="T13N R088W S36 fCODY/STEELE/BAXTER"/>
    <n v="49010655"/>
    <x v="0"/>
    <x v="2"/>
    <s v="WILDCAT"/>
    <m/>
    <s v="36"/>
    <n v="13"/>
    <n v="88"/>
    <n v="41.051450000000003"/>
    <n v="-107.24339000000001"/>
    <s v="4900705036"/>
    <s v="BATTLE MOUNTAIN STATE NO. 1"/>
    <x v="0"/>
    <s v="CODY/STEELE/BAXTER"/>
    <n v="604"/>
    <n v="3907"/>
    <n v="40"/>
    <x v="0"/>
    <n v="2043"/>
    <n v="2083"/>
    <n v="7842"/>
    <m/>
    <x v="0"/>
    <d v="1964-07-08T00:00:00"/>
    <n v="8.6999999999999993"/>
    <x v="0"/>
    <n v="28"/>
    <n v="12"/>
    <n v="3440"/>
    <n v="24"/>
    <x v="0"/>
    <n v="4840"/>
    <n v="720"/>
    <m/>
    <x v="0"/>
    <n v="50"/>
    <n v="8859"/>
    <x v="0"/>
    <m/>
    <n v="1.3972"/>
    <n v="0.98748000000000002"/>
    <n v="149.63999999999999"/>
    <n v="0.61392000000000002"/>
    <n v="152.6386"/>
    <n v="136.53639999999999"/>
    <n v="11.800799999999999"/>
    <m/>
    <x v="0"/>
    <n v="1.0410000000000001"/>
    <n v="149.37819999999999"/>
    <n v="1.0795425949814726E-2"/>
    <n v="9111"/>
    <n v="1.4023372287145243E-2"/>
    <n v="9.1536478977139474E-3"/>
    <n v="6.4693989593720075E-3"/>
    <n v="0.98437695314291407"/>
    <n v="0.91403163246042596"/>
    <n v="7.8999479174337348E-2"/>
    <n v="6.9688883652366963E-3"/>
    <x v="0"/>
    <m/>
    <x v="0"/>
    <m/>
    <m/>
    <x v="0"/>
    <m/>
    <x v="0"/>
    <x v="0"/>
    <m/>
    <x v="0"/>
    <x v="0"/>
    <x v="0"/>
    <m/>
    <x v="0"/>
    <x v="0"/>
    <x v="0"/>
    <x v="0"/>
    <x v="0"/>
    <x v="0"/>
    <x v="0"/>
    <x v="0"/>
    <x v="0"/>
    <x v="0"/>
    <x v="0"/>
    <x v="0"/>
    <x v="0"/>
    <m/>
    <x v="0"/>
    <x v="0"/>
    <x v="0"/>
    <x v="0"/>
    <x v="0"/>
    <s v="DST NO. 2 (MIDDLE)"/>
    <m/>
    <x v="0"/>
    <m/>
    <m/>
    <m/>
    <m/>
  </r>
  <r>
    <x v="0"/>
    <s v="T13N R088W S36 fCLOVERLY"/>
    <n v="49010652"/>
    <x v="0"/>
    <x v="2"/>
    <s v="WILDCAT"/>
    <m/>
    <s v="36"/>
    <n v="13"/>
    <n v="88"/>
    <n v="41.051450000000003"/>
    <n v="-107.24339000000001"/>
    <s v="4900705036"/>
    <s v="BATTLE MOUNTAIN STATE NO. 1"/>
    <x v="0"/>
    <s v="CLOVERLY"/>
    <n v="3907"/>
    <n v="1515"/>
    <n v="41"/>
    <x v="0"/>
    <n v="5990"/>
    <n v="6031"/>
    <n v="7842"/>
    <m/>
    <x v="0"/>
    <d v="1964-07-16T00:00:00"/>
    <n v="8.6999998092651367"/>
    <x v="0"/>
    <n v="17"/>
    <n v="5"/>
    <n v="1095"/>
    <n v="18"/>
    <x v="0"/>
    <n v="490"/>
    <n v="1598"/>
    <m/>
    <x v="0"/>
    <n v="160"/>
    <n v="2752"/>
    <x v="0"/>
    <m/>
    <n v="0.84830000000000005"/>
    <n v="0.41144999999999998"/>
    <n v="47.6325"/>
    <n v="0.46043999999999996"/>
    <n v="49.352689999999988"/>
    <n v="13.822899999999999"/>
    <n v="26.191219999999998"/>
    <m/>
    <x v="0"/>
    <n v="3.3312000000000004"/>
    <n v="43.345320000000001"/>
    <n v="6.4805814062243505E-2"/>
    <n v="3380"/>
    <n v="0.10241356816699282"/>
    <n v="1.7188526096551176E-2"/>
    <n v="8.3369315836684908E-3"/>
    <n v="0.97447454231978037"/>
    <n v="0.31890178685957327"/>
    <n v="0.60424562559464312"/>
    <n v="7.6852587545783502E-2"/>
    <x v="0"/>
    <m/>
    <x v="0"/>
    <m/>
    <m/>
    <x v="0"/>
    <m/>
    <x v="0"/>
    <x v="0"/>
    <m/>
    <x v="0"/>
    <x v="0"/>
    <x v="0"/>
    <m/>
    <x v="0"/>
    <x v="0"/>
    <x v="0"/>
    <x v="0"/>
    <x v="0"/>
    <x v="0"/>
    <x v="0"/>
    <x v="0"/>
    <x v="0"/>
    <x v="0"/>
    <x v="0"/>
    <x v="0"/>
    <x v="0"/>
    <m/>
    <x v="0"/>
    <x v="0"/>
    <x v="0"/>
    <x v="0"/>
    <x v="0"/>
    <s v="DST NO. 3 (1ST WATER)"/>
    <m/>
    <x v="0"/>
    <m/>
    <m/>
    <m/>
    <m/>
  </r>
  <r>
    <x v="0"/>
    <s v="T13N R088W S08 fPHOSPHORIA-TENSLEEP"/>
    <n v="49007893"/>
    <x v="0"/>
    <x v="2"/>
    <s v="WC"/>
    <m/>
    <s v="8"/>
    <n v="13"/>
    <n v="88"/>
    <n v="41.108350000000002"/>
    <n v="-107.31201"/>
    <s v="4900705046"/>
    <s v="GOVERNMENT NO. 1"/>
    <x v="0"/>
    <s v="PHOSPHORIA-TENSLEEP"/>
    <m/>
    <m/>
    <n v="79"/>
    <x v="0"/>
    <n v="8010"/>
    <n v="8089"/>
    <n v="8163"/>
    <m/>
    <x v="0"/>
    <d v="1960-08-10T00:00:00"/>
    <n v="7.5"/>
    <x v="0"/>
    <n v="116"/>
    <n v="13"/>
    <n v="340"/>
    <n v="-3"/>
    <x v="0"/>
    <n v="48"/>
    <n v="439"/>
    <m/>
    <x v="0"/>
    <n v="630"/>
    <n v="1363"/>
    <x v="0"/>
    <m/>
    <n v="5.7884000000000002"/>
    <n v="1.0697700000000001"/>
    <n v="14.79"/>
    <n v="0"/>
    <n v="21.64817"/>
    <n v="1.35408"/>
    <n v="7.1952099999999994"/>
    <m/>
    <x v="0"/>
    <n v="13.116600000000002"/>
    <n v="21.665890000000001"/>
    <n v="-4.0910503425448054E-4"/>
    <n v="1580"/>
    <n v="7.3734284743459055E-2"/>
    <n v="0.26738518775490028"/>
    <n v="4.9416186218049843E-2"/>
    <n v="0.68319862602704984"/>
    <n v="6.2498240321537675E-2"/>
    <n v="0.3320985198392496"/>
    <n v="0.60540323983921274"/>
    <x v="0"/>
    <m/>
    <x v="0"/>
    <m/>
    <m/>
    <x v="0"/>
    <m/>
    <x v="0"/>
    <x v="0"/>
    <m/>
    <x v="0"/>
    <x v="0"/>
    <x v="0"/>
    <m/>
    <x v="0"/>
    <x v="0"/>
    <x v="0"/>
    <x v="0"/>
    <x v="0"/>
    <x v="0"/>
    <x v="0"/>
    <x v="0"/>
    <x v="0"/>
    <x v="0"/>
    <x v="0"/>
    <x v="0"/>
    <x v="0"/>
    <m/>
    <x v="0"/>
    <x v="0"/>
    <x v="0"/>
    <x v="0"/>
    <x v="0"/>
    <s v="DST NO. 1"/>
    <m/>
    <x v="0"/>
    <m/>
    <m/>
    <m/>
    <m/>
  </r>
  <r>
    <x v="0"/>
    <s v="T12N R12W S18 fLEWIS"/>
    <n v="49008353"/>
    <x v="0"/>
    <x v="2"/>
    <s v="WEST SIDE CANAL"/>
    <m/>
    <s v="18"/>
    <n v="12"/>
    <n v="12"/>
    <n v="41.009900000000002"/>
    <n v="-107.67941999999999"/>
    <s v="4900705009"/>
    <s v="UNIT NO. 4"/>
    <x v="0"/>
    <s v="LEWIS"/>
    <n v="1636"/>
    <m/>
    <n v="54"/>
    <x v="0"/>
    <n v="3406"/>
    <n v="3460"/>
    <n v="3902"/>
    <m/>
    <x v="0"/>
    <d v="1965-11-17T00:00:00"/>
    <n v="8.6"/>
    <x v="0"/>
    <n v="234"/>
    <n v="60"/>
    <n v="934"/>
    <n v="10"/>
    <x v="0"/>
    <n v="64"/>
    <n v="3050"/>
    <m/>
    <x v="0"/>
    <n v="5"/>
    <n v="2992"/>
    <x v="0"/>
    <m/>
    <n v="11.676600000000001"/>
    <n v="4.9374000000000002"/>
    <n v="40.628999999999998"/>
    <n v="0.25579999999999997"/>
    <n v="57.498799999999996"/>
    <n v="1.8054399999999999"/>
    <n v="49.989499999999992"/>
    <m/>
    <x v="0"/>
    <n v="0.10410000000000001"/>
    <n v="51.899039999999992"/>
    <n v="5.1187116674332914E-2"/>
    <n v="4354"/>
    <n v="0.18540702423087393"/>
    <n v="0.20307554244610324"/>
    <n v="8.5869618148552679E-2"/>
    <n v="0.71105483940534409"/>
    <n v="3.4787541349512445E-2"/>
    <n v="0.96320664120184107"/>
    <n v="2.0058174486464494E-3"/>
    <x v="0"/>
    <m/>
    <x v="0"/>
    <m/>
    <m/>
    <x v="0"/>
    <m/>
    <x v="0"/>
    <x v="0"/>
    <m/>
    <x v="0"/>
    <x v="0"/>
    <x v="0"/>
    <m/>
    <x v="0"/>
    <x v="0"/>
    <x v="0"/>
    <x v="0"/>
    <x v="0"/>
    <x v="0"/>
    <x v="0"/>
    <x v="0"/>
    <x v="0"/>
    <x v="0"/>
    <x v="0"/>
    <x v="0"/>
    <x v="0"/>
    <m/>
    <x v="0"/>
    <x v="0"/>
    <x v="0"/>
    <x v="0"/>
    <x v="0"/>
    <s v="DST NO. 6 (MFE CHAMBER)"/>
    <m/>
    <x v="0"/>
    <m/>
    <m/>
    <m/>
    <m/>
  </r>
  <r>
    <x v="0"/>
    <s v="T12N R12W S18 fFORT UNION"/>
    <n v="49008352"/>
    <x v="0"/>
    <x v="2"/>
    <s v="WEST SIDE CANAL"/>
    <m/>
    <s v="18"/>
    <n v="12"/>
    <n v="12"/>
    <n v="41.009900000000002"/>
    <n v="-107.67941999999999"/>
    <s v="4900705009"/>
    <s v="UNIT NO. 4"/>
    <x v="0"/>
    <s v="FORT UNION"/>
    <m/>
    <n v="1636"/>
    <n v="60"/>
    <x v="0"/>
    <n v="1710"/>
    <n v="1770"/>
    <n v="3902"/>
    <m/>
    <x v="0"/>
    <d v="1965-11-12T00:00:00"/>
    <n v="8.9"/>
    <x v="0"/>
    <n v="39"/>
    <n v="10"/>
    <n v="1287"/>
    <n v="15"/>
    <x v="0"/>
    <n v="200"/>
    <n v="1989"/>
    <m/>
    <x v="0"/>
    <n v="775"/>
    <n v="3585"/>
    <x v="0"/>
    <m/>
    <n v="1.9460999999999999"/>
    <n v="0.82289999999999996"/>
    <n v="55.984499999999997"/>
    <n v="0.38369999999999999"/>
    <n v="59.137199999999993"/>
    <n v="5.6419999999999995"/>
    <n v="32.599709999999995"/>
    <m/>
    <x v="0"/>
    <n v="16.1355"/>
    <n v="54.377209999999998"/>
    <n v="4.1932914067914329E-2"/>
    <n v="4312"/>
    <n v="9.2060276054197795E-2"/>
    <n v="3.2908220206570485E-2"/>
    <n v="1.3915099125423592E-2"/>
    <n v="0.95317668066800598"/>
    <n v="0.103756702486207"/>
    <n v="0.59951053023867895"/>
    <n v="0.296732767275114"/>
    <x v="0"/>
    <m/>
    <x v="0"/>
    <m/>
    <m/>
    <x v="0"/>
    <m/>
    <x v="0"/>
    <x v="0"/>
    <m/>
    <x v="0"/>
    <x v="0"/>
    <x v="0"/>
    <m/>
    <x v="0"/>
    <x v="0"/>
    <x v="0"/>
    <x v="0"/>
    <x v="0"/>
    <x v="0"/>
    <x v="0"/>
    <x v="0"/>
    <x v="0"/>
    <x v="0"/>
    <x v="0"/>
    <x v="0"/>
    <x v="0"/>
    <m/>
    <x v="0"/>
    <x v="0"/>
    <x v="0"/>
    <x v="0"/>
    <x v="0"/>
    <s v="DST NO. 2 (SAMPLE FROM TOOL)"/>
    <m/>
    <x v="0"/>
    <m/>
    <m/>
    <m/>
    <m/>
  </r>
  <r>
    <x v="1"/>
    <s v="T12N R115W S23 fMUDDY-CLOVERLY"/>
    <n v="1600"/>
    <x v="0"/>
    <x v="6"/>
    <m/>
    <s v="SW SE"/>
    <n v="23"/>
    <n v="12"/>
    <n v="115"/>
    <n v="41.43591"/>
    <n v="-110.77699"/>
    <s v="4904120367"/>
    <s v="15-23 BIG"/>
    <x v="0"/>
    <s v="MUDDY-CLOVERLY"/>
    <m/>
    <m/>
    <s v=""/>
    <x v="0"/>
    <m/>
    <m/>
    <m/>
    <m/>
    <x v="2"/>
    <d v="1992-03-31T00:00:00"/>
    <n v="8.6999999999999993"/>
    <x v="1"/>
    <n v="10"/>
    <n v="1.2"/>
    <n v="2493.6"/>
    <n v="0"/>
    <x v="1"/>
    <n v="2944"/>
    <n v="1390.8"/>
    <n v="24"/>
    <x v="1"/>
    <n v="114.9"/>
    <n v="6978.5"/>
    <x v="0"/>
    <s v="MERIT ENERGY COMPANY"/>
    <n v="0.499"/>
    <n v="9.8748000000000002E-2"/>
    <n v="108.4716"/>
    <n v="0"/>
    <n v="109.06934799999999"/>
    <n v="83.050240000000002"/>
    <n v="22.795211999999996"/>
    <n v="0.79991999999999996"/>
    <x v="1"/>
    <n v="2.3922180000000002"/>
    <n v="109.03758999999999"/>
    <n v="1.4560747260592143E-4"/>
    <n v="6978.5"/>
    <n v="-6.5164054006801482E-17"/>
    <n v="4.5750708989293681E-3"/>
    <n v="9.0536894013522491E-4"/>
    <n v="0.99451956016093546"/>
    <n v="0.76166613733850874"/>
    <n v="0.20905828898089179"/>
    <n v="2.1939388058741946E-2"/>
    <x v="1"/>
    <n v="0.7"/>
    <x v="5"/>
    <n v="4850"/>
    <n v="0"/>
    <x v="0"/>
    <n v="0"/>
    <x v="0"/>
    <x v="1"/>
    <m/>
    <x v="1"/>
    <x v="1"/>
    <x v="1"/>
    <n v="0"/>
    <x v="1"/>
    <x v="1"/>
    <x v="1"/>
    <x v="1"/>
    <x v="0"/>
    <x v="0"/>
    <x v="0"/>
    <x v="0"/>
    <x v="0"/>
    <x v="0"/>
    <x v="0"/>
    <x v="0"/>
    <x v="0"/>
    <m/>
    <x v="0"/>
    <x v="0"/>
    <x v="0"/>
    <x v="0"/>
    <x v="0"/>
    <m/>
    <n v="19920331"/>
    <x v="1"/>
    <s v="NALCO"/>
    <m/>
    <m/>
    <d v="1992-04-15T00:00:00"/>
  </r>
  <r>
    <x v="1"/>
    <s v="T12N R114W S05 fCLOVERLY"/>
    <n v="1597"/>
    <x v="0"/>
    <x v="6"/>
    <m/>
    <s v="SE SE"/>
    <n v="5"/>
    <n v="12"/>
    <n v="114"/>
    <n v="41.522976"/>
    <n v="-110.72423499999999"/>
    <s v="4904120773"/>
    <s v="C-1 WHISKE"/>
    <x v="0"/>
    <s v="CLOVERLY"/>
    <m/>
    <m/>
    <s v=""/>
    <x v="0"/>
    <m/>
    <m/>
    <m/>
    <m/>
    <x v="2"/>
    <d v="1992-03-31T00:00:00"/>
    <n v="7.4"/>
    <x v="1"/>
    <n v="10"/>
    <n v="3.6"/>
    <n v="1640.1"/>
    <n v="0"/>
    <x v="1"/>
    <n v="1991"/>
    <n v="866.2"/>
    <n v="0"/>
    <x v="1"/>
    <n v="84.5"/>
    <n v="4595.3999999999996"/>
    <x v="0"/>
    <s v="MERIT ENERGY COMPANY"/>
    <n v="0.499"/>
    <n v="0.29624400000000001"/>
    <n v="71.344349999999991"/>
    <n v="0"/>
    <n v="72.139593999999988"/>
    <n v="56.166109999999996"/>
    <n v="14.197018"/>
    <n v="0"/>
    <x v="1"/>
    <n v="1.7592900000000002"/>
    <n v="72.122417999999996"/>
    <n v="1.190611427212875E-4"/>
    <n v="4595.3999999999996"/>
    <n v="0"/>
    <n v="6.9171445572593611E-3"/>
    <n v="4.1065382208832508E-3"/>
    <n v="0.98897631722185741"/>
    <n v="0.77876077310663649"/>
    <n v="0.19684611794352208"/>
    <n v="2.4393108949841369E-2"/>
    <x v="1"/>
    <n v="2.1"/>
    <x v="1"/>
    <n v="3280"/>
    <n v="0"/>
    <x v="0"/>
    <n v="0"/>
    <x v="0"/>
    <x v="1"/>
    <m/>
    <x v="1"/>
    <x v="1"/>
    <x v="1"/>
    <n v="0"/>
    <x v="1"/>
    <x v="1"/>
    <x v="1"/>
    <x v="1"/>
    <x v="0"/>
    <x v="0"/>
    <x v="0"/>
    <x v="0"/>
    <x v="0"/>
    <x v="0"/>
    <x v="0"/>
    <x v="0"/>
    <x v="0"/>
    <m/>
    <x v="0"/>
    <x v="0"/>
    <x v="0"/>
    <x v="0"/>
    <x v="0"/>
    <m/>
    <n v="19920331"/>
    <x v="1"/>
    <s v="NALCO"/>
    <m/>
    <m/>
    <d v="1992-04-15T00:00:00"/>
  </r>
  <r>
    <x v="1"/>
    <s v="T12N R114W S04 fCLOVERLY"/>
    <n v="1595"/>
    <x v="0"/>
    <x v="6"/>
    <m/>
    <s v="D NW"/>
    <n v="4"/>
    <n v="12"/>
    <n v="114"/>
    <n v="41.048479999999998"/>
    <n v="-110.17169"/>
    <s v="4904120806"/>
    <s v="a-2 WHISKE"/>
    <x v="0"/>
    <s v="CLOVERLY"/>
    <m/>
    <m/>
    <s v=""/>
    <x v="0"/>
    <m/>
    <m/>
    <m/>
    <m/>
    <x v="5"/>
    <d v="1992-04-06T00:00:00"/>
    <n v="6.8"/>
    <x v="1"/>
    <n v="30"/>
    <n v="6.1"/>
    <n v="4308.2"/>
    <n v="0"/>
    <x v="1"/>
    <n v="5963.8"/>
    <n v="1220"/>
    <n v="0"/>
    <x v="1"/>
    <n v="54.1"/>
    <n v="11582.1"/>
    <x v="0"/>
    <s v="MERIT ENERGY COMPANY"/>
    <n v="1.4969999999999999"/>
    <n v="0.501969"/>
    <n v="187.40669999999997"/>
    <n v="0"/>
    <n v="189.40566899999996"/>
    <n v="168.238798"/>
    <n v="19.995799999999999"/>
    <n v="0"/>
    <x v="1"/>
    <n v="1.1263620000000001"/>
    <n v="189.36096000000001"/>
    <n v="1.1803838188700308E-4"/>
    <n v="11582.2"/>
    <n v="4.3169877786233034E-6"/>
    <n v="7.9036705073489647E-3"/>
    <n v="2.6502321849722465E-3"/>
    <n v="0.98944609730767885"/>
    <n v="0.88845556127303116"/>
    <n v="0.10559621159504048"/>
    <n v="5.9482271319283558E-3"/>
    <x v="1"/>
    <n v="2.7"/>
    <x v="1"/>
    <n v="9825"/>
    <n v="0"/>
    <x v="0"/>
    <n v="0"/>
    <x v="0"/>
    <x v="1"/>
    <m/>
    <x v="1"/>
    <x v="1"/>
    <x v="1"/>
    <n v="0"/>
    <x v="1"/>
    <x v="1"/>
    <x v="1"/>
    <x v="1"/>
    <x v="0"/>
    <x v="0"/>
    <x v="0"/>
    <x v="0"/>
    <x v="0"/>
    <x v="0"/>
    <x v="0"/>
    <x v="0"/>
    <x v="0"/>
    <m/>
    <x v="0"/>
    <x v="0"/>
    <x v="0"/>
    <x v="0"/>
    <x v="0"/>
    <s v="WELLHEAD"/>
    <n v="19920406"/>
    <x v="1"/>
    <s v="NALCO"/>
    <m/>
    <m/>
    <d v="1992-04-16T00:00:00"/>
  </r>
  <r>
    <x v="0"/>
    <s v="T12N R110W S22 fCLOVERLY"/>
    <n v="49003903"/>
    <x v="0"/>
    <x v="0"/>
    <m/>
    <m/>
    <s v="22"/>
    <s v=" 12"/>
    <s v=" 110"/>
    <n v="41.011679999999998"/>
    <n v="-109.79646"/>
    <s v="4903720132"/>
    <s v="UNIT NO. 1-22-1"/>
    <x v="0"/>
    <s v="CLOVERLY"/>
    <m/>
    <m/>
    <n v="37"/>
    <x v="3"/>
    <n v="18370"/>
    <n v="18407"/>
    <n v="18489"/>
    <m/>
    <x v="0"/>
    <d v="1969-04-22T00:00:00"/>
    <n v="8.1000003814697266"/>
    <x v="0"/>
    <n v="15"/>
    <n v="2"/>
    <n v="1581"/>
    <n v="32"/>
    <x v="0"/>
    <n v="860"/>
    <n v="2623"/>
    <m/>
    <x v="0"/>
    <n v="156"/>
    <n v="3938"/>
    <x v="0"/>
    <m/>
    <n v="0.74849999999999994"/>
    <n v="0.16458"/>
    <n v="68.773499999999999"/>
    <n v="0.81855999999999995"/>
    <n v="70.505139999999997"/>
    <n v="24.2606"/>
    <n v="42.990969999999997"/>
    <m/>
    <x v="0"/>
    <n v="3.2479200000000001"/>
    <n v="70.499489999999994"/>
    <n v="4.0069606225007075E-5"/>
    <n v="5266"/>
    <n v="0.14428509343763582"/>
    <n v="1.0616247269348022E-2"/>
    <n v="2.3342978965788879E-3"/>
    <n v="0.98704945483407314"/>
    <n v="0.34412447522670025"/>
    <n v="0.60980540426604501"/>
    <n v="4.6070120507254737E-2"/>
    <x v="0"/>
    <m/>
    <x v="0"/>
    <m/>
    <m/>
    <x v="0"/>
    <m/>
    <x v="0"/>
    <x v="0"/>
    <m/>
    <x v="0"/>
    <x v="0"/>
    <x v="0"/>
    <m/>
    <x v="0"/>
    <x v="0"/>
    <x v="0"/>
    <x v="0"/>
    <x v="0"/>
    <x v="0"/>
    <x v="0"/>
    <x v="0"/>
    <x v="0"/>
    <x v="0"/>
    <x v="0"/>
    <x v="0"/>
    <x v="0"/>
    <m/>
    <x v="0"/>
    <x v="0"/>
    <x v="0"/>
    <x v="0"/>
    <x v="0"/>
    <s v="HOOKWALL PACKER TEST NO. 1"/>
    <m/>
    <x v="0"/>
    <m/>
    <m/>
    <m/>
    <m/>
  </r>
  <r>
    <x v="0"/>
    <s v="T12N R107W S01 fMESAVERDE/ROCK SPRINGS"/>
    <n v="49002834"/>
    <x v="0"/>
    <x v="0"/>
    <m/>
    <m/>
    <s v="1"/>
    <s v=" 12"/>
    <s v=" 107"/>
    <n v="41.046729999999997"/>
    <n v="-109.42515"/>
    <s v="4903705098"/>
    <s v="UNIT NO. 1"/>
    <x v="0"/>
    <s v="MESAVERDE/ROCK SPRINGS"/>
    <m/>
    <m/>
    <n v="82"/>
    <x v="0"/>
    <n v="8780"/>
    <n v="8862"/>
    <n v="10060"/>
    <m/>
    <x v="0"/>
    <d v="1965-07-01T00:00:00"/>
    <n v="7.1999998092651367"/>
    <x v="0"/>
    <n v="1172"/>
    <n v="389"/>
    <n v="54829"/>
    <n v="705"/>
    <x v="0"/>
    <n v="85000"/>
    <n v="988"/>
    <m/>
    <x v="0"/>
    <n v="4500"/>
    <n v="147174"/>
    <x v="0"/>
    <m/>
    <n v="58.482799999999997"/>
    <n v="32.010809999999999"/>
    <n v="2385.0614999999998"/>
    <n v="18.033899999999999"/>
    <n v="2493.5890099999997"/>
    <n v="2397.85"/>
    <n v="16.19332"/>
    <m/>
    <x v="0"/>
    <n v="93.69"/>
    <n v="2507.7333199999998"/>
    <n v="-2.8281140599870384E-3"/>
    <n v="147580"/>
    <n v="1.3774198144893709E-3"/>
    <n v="2.3453263454990925E-2"/>
    <n v="1.2837243776591718E-2"/>
    <n v="0.96370949276841733"/>
    <n v="0.95618221478191312"/>
    <n v="6.4573532882675104E-3"/>
    <n v="3.7360431929819402E-2"/>
    <x v="0"/>
    <m/>
    <x v="0"/>
    <m/>
    <m/>
    <x v="0"/>
    <m/>
    <x v="0"/>
    <x v="0"/>
    <m/>
    <x v="0"/>
    <x v="0"/>
    <x v="0"/>
    <m/>
    <x v="0"/>
    <x v="0"/>
    <x v="0"/>
    <x v="0"/>
    <x v="0"/>
    <x v="0"/>
    <x v="0"/>
    <x v="0"/>
    <x v="0"/>
    <x v="0"/>
    <x v="0"/>
    <x v="0"/>
    <x v="0"/>
    <m/>
    <x v="0"/>
    <x v="0"/>
    <x v="0"/>
    <x v="0"/>
    <x v="0"/>
    <s v="DST NO. 3"/>
    <m/>
    <x v="0"/>
    <m/>
    <m/>
    <m/>
    <m/>
  </r>
  <r>
    <x v="0"/>
    <s v="T12N R104W S17 fMADISON"/>
    <n v="49124271"/>
    <x v="0"/>
    <x v="0"/>
    <m/>
    <m/>
    <s v="17"/>
    <s v=" 12"/>
    <s v=" 104"/>
    <n v="41.016730000000003"/>
    <n v="-109.15309000000001"/>
    <s v="4903720754"/>
    <s v="TEEPEE MOUNTAIN UNIT NO. 1"/>
    <x v="21"/>
    <s v="MADISON"/>
    <m/>
    <m/>
    <n v="257"/>
    <x v="0"/>
    <n v="15840"/>
    <n v="16097"/>
    <n v="16097"/>
    <m/>
    <x v="0"/>
    <d v="1976-06-07T00:00:00"/>
    <n v="6.9000000953674316"/>
    <x v="0"/>
    <n v="848"/>
    <n v="391"/>
    <n v="27188"/>
    <n v="1852"/>
    <x v="0"/>
    <n v="43400"/>
    <n v="2635"/>
    <m/>
    <x v="0"/>
    <n v="1800"/>
    <n v="76777"/>
    <x v="0"/>
    <s v="CHEM LAB"/>
    <n v="42.315199999999997"/>
    <n v="32.17539"/>
    <n v="1182.6779999999999"/>
    <n v="47.374159999999996"/>
    <n v="1304.5427499999998"/>
    <n v="1224.3139999999999"/>
    <n v="43.187649999999998"/>
    <m/>
    <x v="0"/>
    <n v="37.476000000000006"/>
    <n v="1304.97765"/>
    <n v="-1.6665897687567337E-4"/>
    <n v="78111"/>
    <n v="8.6126749651360985E-3"/>
    <n v="3.243680592299486E-2"/>
    <n v="2.4664113153823441E-2"/>
    <n v="0.94289908092318175"/>
    <n v="0.93818771532217415"/>
    <n v="3.3094551466072999E-2"/>
    <n v="2.8717733211752711E-2"/>
    <x v="0"/>
    <m/>
    <x v="0"/>
    <m/>
    <m/>
    <x v="0"/>
    <m/>
    <x v="0"/>
    <x v="0"/>
    <m/>
    <x v="0"/>
    <x v="0"/>
    <x v="0"/>
    <m/>
    <x v="0"/>
    <x v="0"/>
    <x v="0"/>
    <x v="0"/>
    <x v="0"/>
    <x v="0"/>
    <x v="0"/>
    <x v="0"/>
    <x v="0"/>
    <x v="0"/>
    <x v="0"/>
    <x v="0"/>
    <x v="0"/>
    <m/>
    <x v="0"/>
    <x v="0"/>
    <x v="0"/>
    <x v="0"/>
    <x v="0"/>
    <s v="DST NO 1 SPL NO 10"/>
    <m/>
    <x v="0"/>
    <m/>
    <m/>
    <m/>
    <m/>
  </r>
  <r>
    <x v="0"/>
    <s v="T12N R103W S11 fMESAVERDE/ERICSON"/>
    <n v="49004087"/>
    <x v="0"/>
    <x v="0"/>
    <s v="MIDDLE MOUNTAIN"/>
    <m/>
    <s v="11"/>
    <s v=" 12"/>
    <s v=" 103"/>
    <n v="41.039259999999999"/>
    <n v="-108.9692"/>
    <s v="4903705083"/>
    <s v="UNIT NO. 6"/>
    <x v="0"/>
    <s v="MESAVERDE/ERICSON"/>
    <n v="176"/>
    <m/>
    <n v="72"/>
    <x v="3"/>
    <n v="6993"/>
    <n v="7065"/>
    <m/>
    <m/>
    <x v="0"/>
    <d v="1959-02-04T00:00:00"/>
    <n v="7.8000001907348633"/>
    <x v="0"/>
    <n v="127"/>
    <n v="37"/>
    <n v="3705"/>
    <n v="-3"/>
    <x v="0"/>
    <n v="2949"/>
    <n v="912"/>
    <m/>
    <x v="0"/>
    <n v="3482"/>
    <n v="10750"/>
    <x v="0"/>
    <m/>
    <n v="6.3372999999999999"/>
    <n v="3.0447299999999999"/>
    <n v="161.16749999999999"/>
    <n v="0"/>
    <n v="170.54953"/>
    <n v="83.191289999999995"/>
    <n v="14.947679999999998"/>
    <m/>
    <x v="0"/>
    <n v="72.49524000000001"/>
    <n v="170.63421"/>
    <n v="-2.4819471174092778E-4"/>
    <n v="11206"/>
    <n v="2.0768810347968663E-2"/>
    <n v="3.7158120576468313E-2"/>
    <n v="1.7852467843212465E-2"/>
    <n v="0.94498941158031913"/>
    <n v="0.48754168346429477"/>
    <n v="8.76007220357512E-2"/>
    <n v="0.42485759449995408"/>
    <x v="0"/>
    <m/>
    <x v="0"/>
    <m/>
    <m/>
    <x v="0"/>
    <m/>
    <x v="0"/>
    <x v="0"/>
    <m/>
    <x v="0"/>
    <x v="0"/>
    <x v="0"/>
    <m/>
    <x v="0"/>
    <x v="0"/>
    <x v="0"/>
    <x v="0"/>
    <x v="0"/>
    <x v="0"/>
    <x v="0"/>
    <x v="0"/>
    <x v="0"/>
    <x v="0"/>
    <x v="0"/>
    <x v="0"/>
    <x v="0"/>
    <m/>
    <x v="0"/>
    <x v="0"/>
    <x v="0"/>
    <x v="0"/>
    <x v="0"/>
    <s v="DST (BOTTOM)"/>
    <m/>
    <x v="0"/>
    <m/>
    <m/>
    <m/>
    <m/>
  </r>
  <r>
    <x v="0"/>
    <s v="T12N R103W S11 fMESAVERDE/ERICSON"/>
    <n v="49004088"/>
    <x v="0"/>
    <x v="0"/>
    <s v="MIDDLE MOUNTAIN"/>
    <m/>
    <s v="11"/>
    <s v=" 12"/>
    <s v=" 103"/>
    <n v="41.039259999999999"/>
    <n v="-108.9692"/>
    <s v="4903705083"/>
    <s v="UNIT NO. 6"/>
    <x v="0"/>
    <s v="MESAVERDE/ERICSON"/>
    <m/>
    <n v="176"/>
    <n v="27"/>
    <x v="0"/>
    <n v="6790"/>
    <n v="6817"/>
    <m/>
    <m/>
    <x v="0"/>
    <d v="1959-01-29T00:00:00"/>
    <n v="7.3000001907348633"/>
    <x v="0"/>
    <n v="1235"/>
    <n v="308"/>
    <n v="27019"/>
    <n v="-3"/>
    <x v="0"/>
    <n v="41028"/>
    <n v="488"/>
    <m/>
    <x v="0"/>
    <n v="4675"/>
    <n v="74505"/>
    <x v="0"/>
    <m/>
    <n v="61.6265"/>
    <n v="25.345320000000001"/>
    <n v="1175.3264999999999"/>
    <n v="0"/>
    <n v="1262.2983199999999"/>
    <n v="1157.3998799999999"/>
    <n v="7.9983199999999988"/>
    <m/>
    <x v="0"/>
    <n v="97.333500000000015"/>
    <n v="1262.7316999999998"/>
    <n v="-1.7163360299373505E-4"/>
    <n v="74747"/>
    <n v="1.6214188084581781E-3"/>
    <n v="4.8820868271455833E-2"/>
    <n v="2.0078708494201278E-2"/>
    <n v="0.93110042323434294"/>
    <n v="0.91658416431614098"/>
    <n v="6.3341404987298571E-3"/>
    <n v="7.7081695185129209E-2"/>
    <x v="0"/>
    <m/>
    <x v="0"/>
    <m/>
    <m/>
    <x v="0"/>
    <m/>
    <x v="0"/>
    <x v="0"/>
    <m/>
    <x v="0"/>
    <x v="0"/>
    <x v="0"/>
    <m/>
    <x v="0"/>
    <x v="0"/>
    <x v="0"/>
    <x v="0"/>
    <x v="0"/>
    <x v="0"/>
    <x v="0"/>
    <x v="0"/>
    <x v="0"/>
    <x v="0"/>
    <x v="0"/>
    <x v="0"/>
    <x v="0"/>
    <m/>
    <x v="0"/>
    <x v="0"/>
    <x v="0"/>
    <x v="0"/>
    <x v="0"/>
    <s v="DST NO. 2 (BOTTOM)"/>
    <m/>
    <x v="0"/>
    <m/>
    <m/>
    <m/>
    <m/>
  </r>
  <r>
    <x v="0"/>
    <s v="T12N R103W S10 fMESAVERDE"/>
    <n v="49003265"/>
    <x v="0"/>
    <x v="0"/>
    <s v="MIDDLE MOUNTAIN"/>
    <m/>
    <s v="10"/>
    <s v=" 12"/>
    <s v=" 103"/>
    <n v="41.03181"/>
    <n v="-108.9975"/>
    <s v="4903705071"/>
    <s v="UNIT NO. 3"/>
    <x v="0"/>
    <s v="MESAVERDE"/>
    <m/>
    <m/>
    <n v="27"/>
    <x v="3"/>
    <n v="7403"/>
    <n v="7430"/>
    <m/>
    <m/>
    <x v="0"/>
    <d v="1964-09-25T00:00:00"/>
    <n v="8.3999996185302734"/>
    <x v="0"/>
    <n v="36"/>
    <n v="5"/>
    <n v="1550"/>
    <n v="111"/>
    <x v="0"/>
    <n v="880"/>
    <n v="1049"/>
    <m/>
    <x v="0"/>
    <n v="1425"/>
    <n v="4548"/>
    <x v="0"/>
    <m/>
    <n v="1.7964"/>
    <n v="0.41144999999999998"/>
    <n v="67.424999999999997"/>
    <n v="2.8393799999999998"/>
    <n v="72.472229999999996"/>
    <n v="24.8248"/>
    <n v="17.193109999999997"/>
    <m/>
    <x v="0"/>
    <n v="29.668500000000002"/>
    <n v="71.686409999999995"/>
    <n v="5.4510780623346694E-3"/>
    <n v="5053"/>
    <n v="5.2598687636704507E-2"/>
    <n v="2.4787425473177797E-2"/>
    <n v="5.6773470334775126E-3"/>
    <n v="0.96953522749334475"/>
    <n v="0.34629715729941007"/>
    <n v="0.23983778794334934"/>
    <n v="0.41386505475724067"/>
    <x v="0"/>
    <m/>
    <x v="0"/>
    <m/>
    <m/>
    <x v="0"/>
    <m/>
    <x v="0"/>
    <x v="0"/>
    <m/>
    <x v="0"/>
    <x v="0"/>
    <x v="0"/>
    <m/>
    <x v="0"/>
    <x v="0"/>
    <x v="0"/>
    <x v="0"/>
    <x v="0"/>
    <x v="0"/>
    <x v="0"/>
    <x v="0"/>
    <x v="0"/>
    <x v="0"/>
    <x v="0"/>
    <x v="0"/>
    <x v="0"/>
    <m/>
    <x v="0"/>
    <x v="0"/>
    <x v="0"/>
    <x v="0"/>
    <x v="0"/>
    <s v="DST NO. 1 (BOTTOM)"/>
    <m/>
    <x v="0"/>
    <m/>
    <m/>
    <m/>
    <m/>
  </r>
  <r>
    <x v="0"/>
    <s v="T12N R102W S05 fLANCE"/>
    <n v="49003711"/>
    <x v="0"/>
    <x v="0"/>
    <m/>
    <m/>
    <s v="5"/>
    <s v=" 12"/>
    <s v=" 102"/>
    <n v="41.049939999999999"/>
    <n v="-108.90976999999999"/>
    <s v="4903705105"/>
    <s v="FISHER CREEK UNIT NO. 1"/>
    <x v="0"/>
    <s v="LANCE"/>
    <m/>
    <m/>
    <n v="100"/>
    <x v="1"/>
    <n v="6988"/>
    <n v="7088"/>
    <n v="7300"/>
    <m/>
    <x v="0"/>
    <d v="1959-11-23T00:00:00"/>
    <n v="8.6000003814697266"/>
    <x v="2"/>
    <n v="836"/>
    <n v="69"/>
    <n v="27150"/>
    <n v="-3"/>
    <x v="0"/>
    <n v="42000"/>
    <n v="230"/>
    <m/>
    <x v="0"/>
    <n v="1819"/>
    <n v="72059"/>
    <x v="0"/>
    <m/>
    <n v="41.7164"/>
    <n v="5.6780100000000004"/>
    <n v="1181.0250000000001"/>
    <n v="0"/>
    <n v="1228.41941"/>
    <n v="1184.82"/>
    <n v="3.7696999999999998"/>
    <m/>
    <x v="0"/>
    <n v="37.871580000000002"/>
    <n v="1226.46128"/>
    <n v="7.9764772600821705E-4"/>
    <n v="72098"/>
    <n v="2.7053837135900444E-4"/>
    <n v="3.3959411305622404E-2"/>
    <n v="4.6222079802532593E-3"/>
    <n v="0.96141838071412422"/>
    <n v="0.96604761953838436"/>
    <n v="3.073639634183967E-3"/>
    <n v="3.0878740827431587E-2"/>
    <x v="0"/>
    <m/>
    <x v="0"/>
    <m/>
    <m/>
    <x v="0"/>
    <m/>
    <x v="0"/>
    <x v="0"/>
    <m/>
    <x v="0"/>
    <x v="0"/>
    <x v="0"/>
    <m/>
    <x v="0"/>
    <x v="0"/>
    <x v="0"/>
    <x v="0"/>
    <x v="0"/>
    <x v="0"/>
    <x v="0"/>
    <x v="0"/>
    <x v="0"/>
    <x v="0"/>
    <x v="0"/>
    <x v="0"/>
    <x v="0"/>
    <m/>
    <x v="0"/>
    <x v="0"/>
    <x v="0"/>
    <x v="0"/>
    <x v="0"/>
    <s v="DST NO. 2"/>
    <m/>
    <x v="0"/>
    <m/>
    <m/>
    <m/>
    <m/>
  </r>
  <r>
    <x v="0"/>
    <s v="T12N R101W S21 fMESAVERDE"/>
    <n v="49007565"/>
    <x v="0"/>
    <x v="0"/>
    <s v="CANYON CREEK"/>
    <m/>
    <s v="21"/>
    <s v=" 12"/>
    <s v=" 101"/>
    <n v="41.005710000000001"/>
    <n v="-108.78017"/>
    <s v="4903706354"/>
    <s v="UNIT NO. 18"/>
    <x v="0"/>
    <s v="MESAVERDE"/>
    <m/>
    <m/>
    <n v="1275"/>
    <x v="0"/>
    <n v="5775"/>
    <n v="7050"/>
    <n v="7150"/>
    <n v="6946"/>
    <x v="4"/>
    <d v="1965-06-28T00:00:00"/>
    <n v="7.9000000953674316"/>
    <x v="0"/>
    <n v="47"/>
    <n v="96"/>
    <n v="2926"/>
    <n v="70"/>
    <x v="0"/>
    <n v="3400"/>
    <n v="2599"/>
    <m/>
    <x v="0"/>
    <n v="74"/>
    <n v="7898"/>
    <x v="0"/>
    <m/>
    <n v="2.3452999999999999"/>
    <n v="7.8998400000000002"/>
    <n v="127.28099999999999"/>
    <n v="1.7906"/>
    <n v="139.31674000000001"/>
    <n v="95.914000000000001"/>
    <n v="42.597609999999996"/>
    <m/>
    <x v="0"/>
    <n v="1.54068"/>
    <n v="140.05229"/>
    <n v="-2.6328974260317588E-3"/>
    <n v="9209"/>
    <n v="7.6635295493073005E-2"/>
    <n v="1.6834301462982839E-2"/>
    <n v="5.6704169219004119E-2"/>
    <n v="0.92646152931801284"/>
    <n v="0.68484421068730827"/>
    <n v="0.30415504094934825"/>
    <n v="1.1000748363343435E-2"/>
    <x v="0"/>
    <m/>
    <x v="0"/>
    <m/>
    <m/>
    <x v="0"/>
    <m/>
    <x v="0"/>
    <x v="0"/>
    <m/>
    <x v="0"/>
    <x v="0"/>
    <x v="0"/>
    <m/>
    <x v="0"/>
    <x v="0"/>
    <x v="0"/>
    <x v="0"/>
    <x v="0"/>
    <x v="0"/>
    <x v="0"/>
    <x v="0"/>
    <x v="0"/>
    <x v="0"/>
    <x v="0"/>
    <x v="0"/>
    <x v="0"/>
    <m/>
    <x v="0"/>
    <x v="0"/>
    <x v="0"/>
    <x v="0"/>
    <x v="0"/>
    <s v="PRODUCTION TEST"/>
    <m/>
    <x v="0"/>
    <m/>
    <m/>
    <m/>
    <m/>
  </r>
  <r>
    <x v="0"/>
    <s v="T12N R101W S10 fWASATCH"/>
    <n v="49018189"/>
    <x v="0"/>
    <x v="0"/>
    <s v="CANYON CREEK"/>
    <m/>
    <s v="10"/>
    <s v=" 12"/>
    <s v=" 101"/>
    <n v="41.02901"/>
    <n v="-108.75876"/>
    <s v="4903705064"/>
    <s v="UNIT NO. 1"/>
    <x v="0"/>
    <s v="WASATCH"/>
    <m/>
    <m/>
    <n v="22"/>
    <x v="0"/>
    <n v="2688"/>
    <n v="2710"/>
    <n v="4432"/>
    <n v="4373"/>
    <x v="5"/>
    <d v="1946-05-30T00:00:00"/>
    <m/>
    <x v="0"/>
    <n v="99"/>
    <n v="48"/>
    <n v="9421"/>
    <n v="-3"/>
    <x v="0"/>
    <n v="13860"/>
    <n v="1625"/>
    <m/>
    <x v="0"/>
    <n v="58"/>
    <n v="25111"/>
    <x v="0"/>
    <m/>
    <n v="4.9401000000000002"/>
    <n v="3.9499200000000001"/>
    <n v="409.81349999999998"/>
    <n v="0"/>
    <n v="418.70351999999997"/>
    <n v="390.99059999999997"/>
    <n v="26.633749999999999"/>
    <m/>
    <x v="0"/>
    <n v="1.2075600000000002"/>
    <n v="418.83190999999999"/>
    <n v="-1.53295007472131E-4"/>
    <n v="25105"/>
    <n v="-1.1948382985502628E-4"/>
    <n v="1.1798563336654062E-2"/>
    <n v="9.4336918877586714E-3"/>
    <n v="0.97876774477558726"/>
    <n v="0.9335262922063412"/>
    <n v="6.3590546384109076E-2"/>
    <n v="2.883161409549717E-3"/>
    <x v="0"/>
    <m/>
    <x v="0"/>
    <m/>
    <m/>
    <x v="0"/>
    <m/>
    <x v="0"/>
    <x v="0"/>
    <m/>
    <x v="0"/>
    <x v="0"/>
    <x v="0"/>
    <m/>
    <x v="0"/>
    <x v="0"/>
    <x v="0"/>
    <x v="0"/>
    <x v="0"/>
    <x v="0"/>
    <x v="0"/>
    <x v="0"/>
    <x v="0"/>
    <x v="0"/>
    <x v="0"/>
    <x v="0"/>
    <x v="0"/>
    <m/>
    <x v="0"/>
    <x v="0"/>
    <x v="0"/>
    <x v="0"/>
    <x v="0"/>
    <s v="FLOWING"/>
    <m/>
    <x v="0"/>
    <m/>
    <m/>
    <m/>
    <m/>
  </r>
  <r>
    <x v="1"/>
    <s v="T12N R101W S04 fCODY/STEELE/BAXTER"/>
    <n v="5708"/>
    <x v="0"/>
    <x v="0"/>
    <s v="CANYON CREEK"/>
    <s v="SE SE"/>
    <n v="4"/>
    <n v="12"/>
    <n v="101"/>
    <n v="41.043647"/>
    <n v="-108.779831"/>
    <s v="4903727059"/>
    <s v="79H CCU"/>
    <x v="0"/>
    <s v="CODY/STEELE/BAXTER"/>
    <m/>
    <m/>
    <n v="1090"/>
    <x v="0"/>
    <n v="10968"/>
    <n v="12058"/>
    <n v="15000"/>
    <n v="12058"/>
    <x v="2"/>
    <m/>
    <n v="6.69"/>
    <x v="1"/>
    <n v="404"/>
    <n v="36"/>
    <n v="4630"/>
    <n v="50"/>
    <x v="1"/>
    <n v="8900"/>
    <n v="432"/>
    <n v="0"/>
    <x v="1"/>
    <n v="35"/>
    <n v="17600"/>
    <x v="0"/>
    <s v="WEXPRO COMPANY"/>
    <n v="20.159600000000001"/>
    <n v="2.96244"/>
    <n v="201.405"/>
    <n v="1.2789999999999999"/>
    <n v="225.80603999999997"/>
    <n v="251.06899999999999"/>
    <n v="7.0804799999999997"/>
    <n v="0"/>
    <x v="1"/>
    <n v="0.72870000000000001"/>
    <n v="258.87817999999999"/>
    <n v="-6.823440631097917E-2"/>
    <n v="14487"/>
    <n v="-9.7017483716146727E-2"/>
    <n v="8.9278391313181896E-2"/>
    <n v="1.3119401057651072E-2"/>
    <n v="0.89760220762916709"/>
    <n v="0.96983453761919991"/>
    <n v="2.7350624915549081E-2"/>
    <n v="2.8148374652510306E-3"/>
    <x v="1"/>
    <n v="67"/>
    <x v="1"/>
    <n v="0"/>
    <n v="0"/>
    <x v="1"/>
    <n v="29300"/>
    <x v="2"/>
    <x v="1"/>
    <n v="0"/>
    <x v="1"/>
    <x v="1"/>
    <x v="1"/>
    <n v="15.5"/>
    <x v="1"/>
    <x v="1"/>
    <x v="1"/>
    <x v="1"/>
    <x v="0"/>
    <x v="0"/>
    <x v="0"/>
    <x v="0"/>
    <x v="0"/>
    <x v="0"/>
    <x v="0"/>
    <x v="0"/>
    <x v="0"/>
    <m/>
    <x v="0"/>
    <x v="0"/>
    <x v="0"/>
    <x v="0"/>
    <x v="0"/>
    <m/>
    <m/>
    <x v="0"/>
    <s v="WYOMING ANALYTICAL LABS ROCK SPRINGS ID No D7153"/>
    <m/>
    <s v="10968-12058"/>
    <d v="2007-05-23T00:00:00"/>
  </r>
  <r>
    <x v="1"/>
    <s v="T12N R101W S04 fBAXTER-FRONTIER-CLOVERLY"/>
    <n v="5707"/>
    <x v="0"/>
    <x v="0"/>
    <s v="CANYON CREEK"/>
    <s v="NW SE"/>
    <n v="4"/>
    <n v="12"/>
    <n v="101"/>
    <n v="41.047181000000002"/>
    <n v="-108.78554800000001"/>
    <s v="4903726756"/>
    <s v="74 CCU"/>
    <x v="0"/>
    <s v="BAXTER-FRONTIER-CLOVERLY"/>
    <m/>
    <m/>
    <n v="2844"/>
    <x v="0"/>
    <n v="10752"/>
    <n v="13596"/>
    <n v="13600"/>
    <n v="13486"/>
    <x v="2"/>
    <d v="1899-12-31T00:00:00"/>
    <n v="8.3000000000000007"/>
    <x v="1"/>
    <n v="298"/>
    <n v="20"/>
    <n v="5300"/>
    <n v="0"/>
    <x v="1"/>
    <n v="8400"/>
    <n v="0"/>
    <n v="0"/>
    <x v="1"/>
    <n v="42"/>
    <n v="18600"/>
    <x v="0"/>
    <s v="WEXPRO COMPANY"/>
    <n v="14.870200000000001"/>
    <n v="1.6457999999999999"/>
    <n v="230.55"/>
    <n v="0"/>
    <n v="247.06599999999997"/>
    <n v="236.964"/>
    <n v="0"/>
    <n v="0"/>
    <x v="1"/>
    <n v="0.87444000000000011"/>
    <n v="237.83843999999999"/>
    <n v="1.9029646336090434E-2"/>
    <n v="14060"/>
    <n v="-0.13900796080832822"/>
    <n v="6.0187156468312117E-2"/>
    <n v="6.6613779314029457E-3"/>
    <n v="0.93315146560028495"/>
    <n v="0.99632338658124397"/>
    <n v="0"/>
    <n v="3.6766134187560268E-3"/>
    <x v="1"/>
    <n v="50"/>
    <x v="1"/>
    <n v="0"/>
    <n v="0"/>
    <x v="1"/>
    <n v="31000"/>
    <x v="2"/>
    <x v="1"/>
    <n v="0"/>
    <x v="1"/>
    <x v="1"/>
    <x v="1"/>
    <n v="23"/>
    <x v="1"/>
    <x v="1"/>
    <x v="1"/>
    <x v="1"/>
    <x v="0"/>
    <x v="0"/>
    <x v="0"/>
    <x v="0"/>
    <x v="0"/>
    <x v="0"/>
    <x v="0"/>
    <x v="0"/>
    <x v="0"/>
    <m/>
    <x v="0"/>
    <x v="0"/>
    <x v="0"/>
    <x v="0"/>
    <x v="0"/>
    <m/>
    <n v="19000101"/>
    <x v="0"/>
    <s v="WYOMING ANALYTICAL LABS ROCK SPRINGS ID No D7259"/>
    <m/>
    <s v="10752-13596"/>
    <d v="2007-06-05T00:00:00"/>
  </r>
  <r>
    <x v="0"/>
    <s v="T12N R101W S03 fNUGGET"/>
    <n v="49007566"/>
    <x v="0"/>
    <x v="0"/>
    <s v="CANYON CREEK"/>
    <m/>
    <s v="3"/>
    <s v=" 12"/>
    <s v=" 101"/>
    <n v="41.049860000000002"/>
    <n v="-108.76042"/>
    <s v="4903705104"/>
    <s v="UNIT NO. 17"/>
    <x v="0"/>
    <s v="NUGGET"/>
    <n v="445"/>
    <m/>
    <n v="463"/>
    <x v="0"/>
    <n v="13790"/>
    <n v="14253"/>
    <n v="14871"/>
    <n v="6786"/>
    <x v="0"/>
    <d v="1964-12-11T00:00:00"/>
    <n v="8.6000003814697266"/>
    <x v="0"/>
    <n v="279"/>
    <n v="17"/>
    <n v="6766"/>
    <n v="650"/>
    <x v="0"/>
    <n v="7300"/>
    <n v="964"/>
    <m/>
    <x v="0"/>
    <n v="4850"/>
    <n v="20518"/>
    <x v="0"/>
    <m/>
    <n v="13.9221"/>
    <n v="1.39893"/>
    <n v="294.32099999999997"/>
    <n v="16.626999999999999"/>
    <n v="326.26902999999999"/>
    <n v="205.93299999999999"/>
    <n v="15.799959999999999"/>
    <m/>
    <x v="0"/>
    <n v="100.977"/>
    <n v="322.70996000000002"/>
    <n v="5.4841066580598591E-3"/>
    <n v="20823"/>
    <n v="7.3776638204204057E-3"/>
    <n v="4.2670614492586079E-2"/>
    <n v="4.28765794902446E-3"/>
    <n v="0.95304172755838945"/>
    <n v="0.63813648639787868"/>
    <n v="4.8960249011217372E-2"/>
    <n v="0.31290326459090384"/>
    <x v="0"/>
    <m/>
    <x v="0"/>
    <m/>
    <m/>
    <x v="0"/>
    <m/>
    <x v="0"/>
    <x v="0"/>
    <m/>
    <x v="0"/>
    <x v="0"/>
    <x v="0"/>
    <m/>
    <x v="0"/>
    <x v="0"/>
    <x v="0"/>
    <x v="0"/>
    <x v="0"/>
    <x v="0"/>
    <x v="0"/>
    <x v="0"/>
    <x v="0"/>
    <x v="0"/>
    <x v="0"/>
    <x v="0"/>
    <x v="0"/>
    <m/>
    <x v="0"/>
    <x v="0"/>
    <x v="0"/>
    <x v="0"/>
    <x v="0"/>
    <s v="DST NO. 2"/>
    <m/>
    <x v="0"/>
    <m/>
    <m/>
    <m/>
    <m/>
  </r>
  <r>
    <x v="0"/>
    <s v="T12N R101W S03 fMORRISON"/>
    <n v="49007567"/>
    <x v="0"/>
    <x v="0"/>
    <s v="CANYON CREEK"/>
    <m/>
    <s v="3"/>
    <s v=" 12"/>
    <s v=" 101"/>
    <n v="41.049860000000002"/>
    <n v="-108.76042"/>
    <s v="4903705104"/>
    <s v="UNIT NO. 17"/>
    <x v="0"/>
    <s v="MORRISON"/>
    <m/>
    <n v="445"/>
    <n v="190"/>
    <x v="0"/>
    <n v="13155"/>
    <n v="13345"/>
    <n v="14871"/>
    <n v="6786"/>
    <x v="0"/>
    <d v="1964-11-18T00:00:00"/>
    <n v="8.5"/>
    <x v="0"/>
    <n v="84"/>
    <n v="51"/>
    <n v="9363"/>
    <n v="500"/>
    <x v="0"/>
    <n v="6300"/>
    <n v="3953"/>
    <m/>
    <x v="0"/>
    <n v="8500"/>
    <n v="27036"/>
    <x v="0"/>
    <m/>
    <n v="4.1916000000000002"/>
    <n v="4.19679"/>
    <n v="407.29049999999995"/>
    <n v="12.79"/>
    <n v="428.46888999999999"/>
    <n v="177.72299999999998"/>
    <n v="64.789669999999987"/>
    <m/>
    <x v="0"/>
    <n v="176.97"/>
    <n v="419.48266999999998"/>
    <n v="1.059756290795668E-2"/>
    <n v="28748"/>
    <n v="3.0689803527893304E-2"/>
    <n v="9.7827405859034489E-3"/>
    <n v="9.7948534839950689E-3"/>
    <n v="0.98042240593010144"/>
    <n v="0.42367185276092573"/>
    <n v="0.15445136267488713"/>
    <n v="0.4218767845641872"/>
    <x v="0"/>
    <m/>
    <x v="0"/>
    <m/>
    <m/>
    <x v="0"/>
    <m/>
    <x v="0"/>
    <x v="0"/>
    <m/>
    <x v="0"/>
    <x v="0"/>
    <x v="0"/>
    <m/>
    <x v="0"/>
    <x v="0"/>
    <x v="0"/>
    <x v="0"/>
    <x v="0"/>
    <x v="0"/>
    <x v="0"/>
    <x v="0"/>
    <x v="0"/>
    <x v="0"/>
    <x v="0"/>
    <x v="0"/>
    <x v="0"/>
    <m/>
    <x v="0"/>
    <x v="0"/>
    <x v="0"/>
    <x v="0"/>
    <x v="0"/>
    <s v="DST NO. 2"/>
    <m/>
    <x v="0"/>
    <m/>
    <m/>
    <m/>
    <m/>
  </r>
  <r>
    <x v="0"/>
    <s v="T12N R101W S03 fMESAVERDE"/>
    <n v="49117527"/>
    <x v="0"/>
    <x v="0"/>
    <s v="CANYON CREEK"/>
    <m/>
    <s v="3"/>
    <s v=" 12"/>
    <s v=" 101"/>
    <n v="41.0518"/>
    <n v="-108.7731"/>
    <s v="4903705108"/>
    <s v="CANYON CRK UNIT 1"/>
    <x v="0"/>
    <s v="MESAVERDE"/>
    <m/>
    <m/>
    <n v="160"/>
    <x v="0"/>
    <n v="5520"/>
    <n v="5680"/>
    <n v="13321"/>
    <m/>
    <x v="0"/>
    <m/>
    <n v="8.3999996185302734"/>
    <x v="0"/>
    <n v="37"/>
    <n v="20"/>
    <n v="1708"/>
    <n v="-3"/>
    <x v="0"/>
    <n v="780"/>
    <n v="2340"/>
    <m/>
    <x v="0"/>
    <n v="589"/>
    <n v="4441"/>
    <x v="0"/>
    <m/>
    <n v="1.8463000000000001"/>
    <n v="1.6457999999999999"/>
    <n v="74.298000000000002"/>
    <n v="0"/>
    <n v="77.790099999999995"/>
    <n v="22.003799999999998"/>
    <n v="38.352599999999995"/>
    <m/>
    <x v="0"/>
    <n v="12.262980000000001"/>
    <n v="72.619379999999992"/>
    <n v="3.4377620346802633E-2"/>
    <n v="5468"/>
    <n v="0.10364315268947422"/>
    <n v="2.3734382652805436E-2"/>
    <n v="2.1156933851479817E-2"/>
    <n v="0.95510868349571487"/>
    <n v="0.30300176068702322"/>
    <n v="0.52813174664944806"/>
    <n v="0.16886649266352868"/>
    <x v="0"/>
    <m/>
    <x v="0"/>
    <m/>
    <m/>
    <x v="0"/>
    <m/>
    <x v="0"/>
    <x v="0"/>
    <m/>
    <x v="0"/>
    <x v="0"/>
    <x v="0"/>
    <m/>
    <x v="0"/>
    <x v="0"/>
    <x v="0"/>
    <x v="0"/>
    <x v="0"/>
    <x v="0"/>
    <x v="0"/>
    <x v="0"/>
    <x v="0"/>
    <x v="0"/>
    <x v="0"/>
    <x v="0"/>
    <x v="0"/>
    <m/>
    <x v="0"/>
    <x v="0"/>
    <x v="0"/>
    <x v="0"/>
    <x v="0"/>
    <s v="DST"/>
    <m/>
    <x v="0"/>
    <m/>
    <m/>
    <m/>
    <m/>
  </r>
  <r>
    <x v="0"/>
    <s v="T12N R100W S23 fFORT UNION"/>
    <n v="49002855"/>
    <x v="0"/>
    <x v="0"/>
    <s v="HIAWATHA"/>
    <m/>
    <s v="23"/>
    <s v=" 12"/>
    <s v=" 100"/>
    <n v="41.001910000000002"/>
    <n v="-108.63251"/>
    <s v="4903720173"/>
    <s v="4 WILSON"/>
    <x v="0"/>
    <s v="FORT UNION"/>
    <m/>
    <m/>
    <n v="35"/>
    <x v="0"/>
    <n v="2717"/>
    <n v="2752"/>
    <m/>
    <m/>
    <x v="0"/>
    <d v="1969-12-04T00:00:00"/>
    <n v="7.8000001907348633"/>
    <x v="0"/>
    <n v="72"/>
    <n v="50"/>
    <n v="9142"/>
    <n v="80"/>
    <x v="0"/>
    <n v="13200"/>
    <n v="2025"/>
    <m/>
    <x v="0"/>
    <n v="94"/>
    <n v="23635"/>
    <x v="0"/>
    <m/>
    <n v="3.5928"/>
    <n v="4.1145000000000005"/>
    <n v="397.67699999999996"/>
    <n v="2.0463999999999998"/>
    <n v="407.43069999999994"/>
    <n v="372.37200000000001"/>
    <n v="33.189749999999997"/>
    <m/>
    <x v="0"/>
    <n v="1.9570800000000002"/>
    <n v="407.51883000000004"/>
    <n v="-1.0814166614721769E-4"/>
    <n v="24660"/>
    <n v="2.1223729164509784E-2"/>
    <n v="8.818186749304853E-3"/>
    <n v="1.0098649905370414E-2"/>
    <n v="0.98108316334532475"/>
    <n v="0.91375409573098743"/>
    <n v="8.1443475875703691E-2"/>
    <n v="4.8024283933088439E-3"/>
    <x v="0"/>
    <m/>
    <x v="0"/>
    <m/>
    <m/>
    <x v="0"/>
    <m/>
    <x v="0"/>
    <x v="0"/>
    <m/>
    <x v="0"/>
    <x v="0"/>
    <x v="0"/>
    <m/>
    <x v="0"/>
    <x v="0"/>
    <x v="0"/>
    <x v="0"/>
    <x v="0"/>
    <x v="0"/>
    <x v="0"/>
    <x v="0"/>
    <x v="0"/>
    <x v="0"/>
    <x v="0"/>
    <x v="0"/>
    <x v="0"/>
    <m/>
    <x v="0"/>
    <x v="0"/>
    <x v="0"/>
    <x v="0"/>
    <x v="0"/>
    <s v="DST NO. 1"/>
    <m/>
    <x v="0"/>
    <m/>
    <m/>
    <m/>
    <m/>
  </r>
  <r>
    <x v="0"/>
    <s v="T12N R100W S21 fLEWIS"/>
    <n v="49003259"/>
    <x v="0"/>
    <x v="0"/>
    <s v="WILDCAT"/>
    <m/>
    <s v="21"/>
    <s v=" 12"/>
    <s v=" 100"/>
    <n v="41.003860000000003"/>
    <n v="-108.66083"/>
    <s v="4903720129"/>
    <s v="RADOSEVICH NO. 1"/>
    <x v="0"/>
    <s v="LEWIS"/>
    <n v="1495"/>
    <m/>
    <n v="69"/>
    <x v="0"/>
    <n v="4450"/>
    <n v="4519"/>
    <m/>
    <m/>
    <x v="0"/>
    <d v="1968-11-23T00:00:00"/>
    <n v="8"/>
    <x v="0"/>
    <n v="379"/>
    <n v="132"/>
    <n v="10211"/>
    <n v="139"/>
    <x v="0"/>
    <n v="16200"/>
    <n v="1135"/>
    <m/>
    <x v="0"/>
    <n v="97"/>
    <n v="27717"/>
    <x v="0"/>
    <m/>
    <n v="18.912099999999999"/>
    <n v="10.86228"/>
    <n v="444.17849999999999"/>
    <n v="3.5556199999999998"/>
    <n v="477.50849999999997"/>
    <n v="457.00200000000001"/>
    <n v="18.602649999999997"/>
    <m/>
    <x v="0"/>
    <n v="2.0195400000000001"/>
    <n v="477.62419"/>
    <n v="-1.2112453192239621E-4"/>
    <n v="28290"/>
    <n v="1.0230863999142964E-2"/>
    <n v="3.9605787122114058E-2"/>
    <n v="2.2747825431379758E-2"/>
    <n v="0.93764638744650619"/>
    <n v="0.9568233970729163"/>
    <n v="3.8948299498817257E-2"/>
    <n v="4.2283034282664788E-3"/>
    <x v="0"/>
    <m/>
    <x v="0"/>
    <m/>
    <m/>
    <x v="0"/>
    <m/>
    <x v="0"/>
    <x v="0"/>
    <m/>
    <x v="0"/>
    <x v="0"/>
    <x v="0"/>
    <m/>
    <x v="0"/>
    <x v="0"/>
    <x v="0"/>
    <x v="0"/>
    <x v="0"/>
    <x v="0"/>
    <x v="0"/>
    <x v="0"/>
    <x v="0"/>
    <x v="0"/>
    <x v="0"/>
    <x v="0"/>
    <x v="0"/>
    <m/>
    <x v="0"/>
    <x v="0"/>
    <x v="0"/>
    <x v="0"/>
    <x v="0"/>
    <s v="DST NO. 9 (BOTTOM)"/>
    <m/>
    <x v="0"/>
    <m/>
    <m/>
    <m/>
    <m/>
  </r>
  <r>
    <x v="0"/>
    <s v="T12N R100W S21 fFORT UNION"/>
    <n v="49003261"/>
    <x v="0"/>
    <x v="0"/>
    <s v="WILDCAT"/>
    <m/>
    <s v="21"/>
    <s v=" 12"/>
    <s v=" 100"/>
    <n v="41.003860000000003"/>
    <n v="-108.66083"/>
    <s v="4903720129"/>
    <s v="RADOSEVICH NO. 1"/>
    <x v="0"/>
    <s v="FORT UNION"/>
    <n v="116"/>
    <n v="1495"/>
    <n v="47"/>
    <x v="0"/>
    <n v="2908"/>
    <n v="2955"/>
    <m/>
    <m/>
    <x v="0"/>
    <d v="1968-09-16T00:00:00"/>
    <n v="8"/>
    <x v="0"/>
    <n v="168"/>
    <n v="43"/>
    <n v="9696"/>
    <n v="108"/>
    <x v="0"/>
    <n v="14400"/>
    <n v="1964"/>
    <m/>
    <x v="0"/>
    <n v="49"/>
    <n v="25431"/>
    <x v="0"/>
    <m/>
    <n v="8.3832000000000004"/>
    <n v="3.5384700000000002"/>
    <n v="421.77599999999995"/>
    <n v="2.7626399999999998"/>
    <n v="436.46030999999994"/>
    <n v="406.22399999999999"/>
    <n v="32.189959999999999"/>
    <m/>
    <x v="0"/>
    <n v="1.0201800000000001"/>
    <n v="439.43413999999996"/>
    <n v="-3.3951921946759923E-3"/>
    <n v="26425"/>
    <n v="1.9168466522678184E-2"/>
    <n v="1.9207244754969821E-2"/>
    <n v="8.1071976510304015E-3"/>
    <n v="0.97268555759399977"/>
    <n v="0.92442521648409026"/>
    <n v="7.325320695383386E-2"/>
    <n v="2.3215765620759467E-3"/>
    <x v="0"/>
    <m/>
    <x v="0"/>
    <m/>
    <m/>
    <x v="0"/>
    <m/>
    <x v="0"/>
    <x v="0"/>
    <m/>
    <x v="0"/>
    <x v="0"/>
    <x v="0"/>
    <m/>
    <x v="0"/>
    <x v="0"/>
    <x v="0"/>
    <x v="0"/>
    <x v="0"/>
    <x v="0"/>
    <x v="0"/>
    <x v="0"/>
    <x v="0"/>
    <x v="0"/>
    <x v="0"/>
    <x v="0"/>
    <x v="0"/>
    <m/>
    <x v="0"/>
    <x v="0"/>
    <x v="0"/>
    <x v="0"/>
    <x v="0"/>
    <s v="DST NO. 3"/>
    <m/>
    <x v="0"/>
    <m/>
    <m/>
    <m/>
    <m/>
  </r>
  <r>
    <x v="0"/>
    <s v="T12N R100W S21 fEOCENE"/>
    <n v="49017525"/>
    <x v="0"/>
    <x v="0"/>
    <m/>
    <m/>
    <s v="21"/>
    <s v=" 12"/>
    <s v=" 100"/>
    <n v="41.001869999999997"/>
    <n v="-108.66112"/>
    <s v="4903705022"/>
    <s v="R. C. DAY NO. 1"/>
    <x v="0"/>
    <s v="WASATCH"/>
    <m/>
    <m/>
    <n v="55"/>
    <x v="0"/>
    <n v="1175"/>
    <n v="1230"/>
    <m/>
    <m/>
    <x v="0"/>
    <d v="1956-05-21T00:00:00"/>
    <n v="8.3000001907348633"/>
    <x v="2"/>
    <n v="10"/>
    <n v="6"/>
    <n v="647"/>
    <n v="-3"/>
    <x v="0"/>
    <n v="166"/>
    <n v="930"/>
    <m/>
    <x v="0"/>
    <n v="289"/>
    <n v="1672"/>
    <x v="0"/>
    <m/>
    <n v="0.499"/>
    <n v="0.49374000000000001"/>
    <n v="28.144499999999997"/>
    <n v="0"/>
    <n v="29.137239999999998"/>
    <n v="4.6828599999999998"/>
    <n v="15.242699999999999"/>
    <m/>
    <x v="0"/>
    <n v="6.0169800000000002"/>
    <n v="25.942539999999997"/>
    <n v="5.8001320992930636E-2"/>
    <n v="2042"/>
    <n v="9.9623047926763603E-2"/>
    <n v="1.7125849943234156E-2"/>
    <n v="1.6945324951848563E-2"/>
    <n v="0.96592882510491729"/>
    <n v="0.18050892472363925"/>
    <n v="0.58755619149088723"/>
    <n v="0.23193488378547361"/>
    <x v="0"/>
    <m/>
    <x v="0"/>
    <m/>
    <m/>
    <x v="0"/>
    <m/>
    <x v="0"/>
    <x v="0"/>
    <m/>
    <x v="0"/>
    <x v="0"/>
    <x v="0"/>
    <m/>
    <x v="0"/>
    <x v="0"/>
    <x v="0"/>
    <x v="0"/>
    <x v="0"/>
    <x v="0"/>
    <x v="0"/>
    <x v="0"/>
    <x v="0"/>
    <x v="0"/>
    <x v="0"/>
    <x v="0"/>
    <x v="0"/>
    <m/>
    <x v="0"/>
    <x v="0"/>
    <x v="0"/>
    <x v="0"/>
    <x v="0"/>
    <s v="DST NO. 1"/>
    <m/>
    <x v="0"/>
    <m/>
    <m/>
    <m/>
    <m/>
  </r>
  <r>
    <x v="0"/>
    <s v="T12N R100W S13 fFORT UNION"/>
    <n v="49002856"/>
    <x v="0"/>
    <x v="0"/>
    <s v="HIAWATHA"/>
    <m/>
    <s v="13"/>
    <s v=" 12"/>
    <s v=" 100"/>
    <n v="41.01193"/>
    <n v="-108.60859000000001"/>
    <s v="4903720185"/>
    <s v="M.W. NEWBERGER NO. 6"/>
    <x v="0"/>
    <s v="FORT UNION"/>
    <m/>
    <m/>
    <n v="61"/>
    <x v="0"/>
    <n v="2554"/>
    <n v="2615"/>
    <m/>
    <m/>
    <x v="0"/>
    <d v="1970-05-20T00:00:00"/>
    <n v="6.8000001907348633"/>
    <x v="0"/>
    <n v="54"/>
    <n v="27"/>
    <n v="5085"/>
    <n v="55"/>
    <x v="0"/>
    <n v="7500"/>
    <n v="927"/>
    <m/>
    <x v="0"/>
    <n v="40"/>
    <n v="13217"/>
    <x v="0"/>
    <m/>
    <n v="2.6945999999999999"/>
    <n v="2.2218300000000002"/>
    <n v="221.19749999999999"/>
    <n v="1.4068999999999998"/>
    <n v="227.52082999999999"/>
    <n v="211.57499999999999"/>
    <n v="15.193529999999999"/>
    <m/>
    <x v="0"/>
    <n v="0.8328000000000001"/>
    <n v="227.60132999999999"/>
    <n v="-1.768755887430326E-4"/>
    <n v="13685"/>
    <n v="1.7396476098431344E-2"/>
    <n v="1.1843311225613936E-2"/>
    <n v="9.7653915907391885E-3"/>
    <n v="0.97839129718364692"/>
    <n v="0.9295859562859321"/>
    <n v="6.6755014129311105E-2"/>
    <n v="3.6590295847568209E-3"/>
    <x v="0"/>
    <m/>
    <x v="0"/>
    <m/>
    <m/>
    <x v="0"/>
    <m/>
    <x v="0"/>
    <x v="0"/>
    <m/>
    <x v="0"/>
    <x v="0"/>
    <x v="0"/>
    <m/>
    <x v="0"/>
    <x v="0"/>
    <x v="0"/>
    <x v="0"/>
    <x v="0"/>
    <x v="0"/>
    <x v="0"/>
    <x v="0"/>
    <x v="0"/>
    <x v="0"/>
    <x v="0"/>
    <x v="0"/>
    <x v="0"/>
    <m/>
    <x v="0"/>
    <x v="0"/>
    <x v="0"/>
    <x v="0"/>
    <x v="0"/>
    <s v="DST NO. 1"/>
    <m/>
    <x v="0"/>
    <m/>
    <m/>
    <m/>
    <m/>
  </r>
  <r>
    <x v="1"/>
    <s v="T12N R100W S03 fCODY/STEELE/BAXTER"/>
    <n v="5706"/>
    <x v="0"/>
    <x v="0"/>
    <s v="CANYON CREEK"/>
    <s v="NW SW"/>
    <n v="3"/>
    <n v="12"/>
    <n v="100"/>
    <n v="41.045127999999998"/>
    <n v="-108.774278"/>
    <s v="4903725849"/>
    <s v="41 CCU"/>
    <x v="0"/>
    <s v="CODY/STEELE/BAXTER"/>
    <m/>
    <m/>
    <n v="3546"/>
    <x v="0"/>
    <n v="9198"/>
    <n v="12744"/>
    <n v="13400"/>
    <n v="12855"/>
    <x v="2"/>
    <m/>
    <n v="6.49"/>
    <x v="1"/>
    <n v="369"/>
    <n v="28"/>
    <n v="6400"/>
    <n v="80"/>
    <x v="1"/>
    <n v="10400"/>
    <n v="353"/>
    <n v="0"/>
    <x v="1"/>
    <n v="29"/>
    <n v="22400"/>
    <x v="0"/>
    <s v="WEXPRO COMPANY"/>
    <n v="18.4131"/>
    <n v="2.3041200000000002"/>
    <n v="278.39999999999998"/>
    <n v="2.0463999999999998"/>
    <n v="301.16361999999998"/>
    <n v="293.38400000000001"/>
    <n v="5.7856699999999996"/>
    <n v="0"/>
    <x v="1"/>
    <n v="0.60378000000000009"/>
    <n v="299.77344999999997"/>
    <n v="2.3133370687217084E-3"/>
    <n v="17659"/>
    <n v="-0.11835043311116104"/>
    <n v="6.1139854807164294E-2"/>
    <n v="7.6507248783900268E-3"/>
    <n v="0.93120942031444565"/>
    <n v="0.97868573751277854"/>
    <n v="1.9300141490182002E-2"/>
    <n v="2.0141209970395983E-3"/>
    <x v="1"/>
    <n v="14"/>
    <x v="1"/>
    <n v="0"/>
    <n v="0"/>
    <x v="1"/>
    <n v="37400"/>
    <x v="2"/>
    <x v="1"/>
    <n v="0"/>
    <x v="1"/>
    <x v="1"/>
    <x v="1"/>
    <n v="42"/>
    <x v="1"/>
    <x v="1"/>
    <x v="1"/>
    <x v="1"/>
    <x v="0"/>
    <x v="0"/>
    <x v="0"/>
    <x v="0"/>
    <x v="0"/>
    <x v="0"/>
    <x v="0"/>
    <x v="0"/>
    <x v="0"/>
    <m/>
    <x v="0"/>
    <x v="0"/>
    <x v="0"/>
    <x v="0"/>
    <x v="0"/>
    <m/>
    <m/>
    <x v="0"/>
    <s v="WYOMING ANALYTICAL LABS ROCK SPRINGS ID No D7264"/>
    <m/>
    <s v="9198-12744"/>
    <d v="2007-05-30T00:00:00"/>
  </r>
  <r>
    <x v="0"/>
    <s v="T12N R099W S18 fWASATCH"/>
    <n v="49003640"/>
    <x v="0"/>
    <x v="0"/>
    <s v="HIAWATHA"/>
    <m/>
    <s v="18"/>
    <s v=" 12"/>
    <s v=" 99"/>
    <n v="41.01482"/>
    <n v="-108.59524"/>
    <s v="4903705045"/>
    <s v="NEWBERGER NO. 5"/>
    <x v="0"/>
    <s v="WASATCH"/>
    <m/>
    <n v="1850"/>
    <n v="45"/>
    <x v="0"/>
    <n v="2974"/>
    <n v="3019"/>
    <m/>
    <m/>
    <x v="0"/>
    <d v="1953-05-12T00:00:00"/>
    <n v="8.1999998092651367"/>
    <x v="2"/>
    <n v="132"/>
    <n v="42"/>
    <n v="10165"/>
    <n v="-3"/>
    <x v="0"/>
    <n v="14900"/>
    <n v="1645"/>
    <m/>
    <x v="0"/>
    <n v="50"/>
    <n v="26220"/>
    <x v="0"/>
    <m/>
    <n v="6.5868000000000002"/>
    <n v="3.4561800000000003"/>
    <n v="442.17750000000001"/>
    <n v="0"/>
    <n v="452.22047999999995"/>
    <n v="420.32900000000001"/>
    <n v="26.961549999999995"/>
    <m/>
    <x v="0"/>
    <n v="1.0410000000000001"/>
    <n v="448.33154999999999"/>
    <n v="4.3183845801779601E-3"/>
    <n v="26928"/>
    <n v="1.3321291487920524E-2"/>
    <n v="1.4565461520009003E-2"/>
    <n v="7.642687920723981E-3"/>
    <n v="0.97779185055926698"/>
    <n v="0.93754053222442191"/>
    <n v="6.0137525454097521E-2"/>
    <n v="2.3219423214806099E-3"/>
    <x v="0"/>
    <m/>
    <x v="0"/>
    <m/>
    <m/>
    <x v="0"/>
    <m/>
    <x v="0"/>
    <x v="0"/>
    <m/>
    <x v="0"/>
    <x v="0"/>
    <x v="0"/>
    <m/>
    <x v="0"/>
    <x v="0"/>
    <x v="0"/>
    <x v="0"/>
    <x v="0"/>
    <x v="0"/>
    <x v="0"/>
    <x v="0"/>
    <x v="0"/>
    <x v="0"/>
    <x v="0"/>
    <x v="0"/>
    <x v="0"/>
    <m/>
    <x v="0"/>
    <x v="0"/>
    <x v="0"/>
    <x v="0"/>
    <x v="0"/>
    <s v="DST #8"/>
    <m/>
    <x v="0"/>
    <m/>
    <m/>
    <m/>
    <m/>
  </r>
  <r>
    <x v="0"/>
    <s v="T12N R099W S18 fLANCE"/>
    <n v="49003642"/>
    <x v="0"/>
    <x v="0"/>
    <s v="HIAWATHA"/>
    <m/>
    <s v="18"/>
    <s v=" 12"/>
    <s v=" 99"/>
    <n v="41.01482"/>
    <n v="-108.59524"/>
    <s v="4903705045"/>
    <s v="NEWBERGER NO. 5"/>
    <x v="0"/>
    <s v="LANCE"/>
    <n v="43"/>
    <m/>
    <n v="112"/>
    <x v="0"/>
    <n v="4930"/>
    <n v="5042"/>
    <m/>
    <m/>
    <x v="0"/>
    <d v="1953-05-12T00:00:00"/>
    <n v="7.5999999046325684"/>
    <x v="2"/>
    <n v="256"/>
    <n v="116"/>
    <n v="7689"/>
    <n v="-3"/>
    <x v="0"/>
    <n v="11800"/>
    <n v="1210"/>
    <m/>
    <x v="0"/>
    <n v="200"/>
    <n v="20657"/>
    <x v="0"/>
    <m/>
    <n v="12.7744"/>
    <n v="9.5456400000000006"/>
    <n v="334.47149999999999"/>
    <n v="0"/>
    <n v="356.79154"/>
    <n v="332.87799999999999"/>
    <n v="19.831899999999997"/>
    <m/>
    <x v="0"/>
    <n v="4.1640000000000006"/>
    <n v="356.87389999999999"/>
    <n v="-1.1540421517398155E-4"/>
    <n v="21265"/>
    <n v="1.4503124850913601E-2"/>
    <n v="3.5803539512175651E-2"/>
    <n v="2.6754109696659287E-2"/>
    <n v="0.937442350791165"/>
    <n v="0.93276084353605015"/>
    <n v="5.557116953635443E-2"/>
    <n v="1.1667986927595436E-2"/>
    <x v="0"/>
    <m/>
    <x v="0"/>
    <m/>
    <m/>
    <x v="0"/>
    <m/>
    <x v="0"/>
    <x v="0"/>
    <m/>
    <x v="0"/>
    <x v="0"/>
    <x v="0"/>
    <m/>
    <x v="0"/>
    <x v="0"/>
    <x v="0"/>
    <x v="0"/>
    <x v="0"/>
    <x v="0"/>
    <x v="0"/>
    <x v="0"/>
    <x v="0"/>
    <x v="0"/>
    <x v="0"/>
    <x v="0"/>
    <x v="0"/>
    <m/>
    <x v="0"/>
    <x v="0"/>
    <x v="0"/>
    <x v="0"/>
    <x v="0"/>
    <s v="DST #20"/>
    <m/>
    <x v="0"/>
    <m/>
    <m/>
    <m/>
    <m/>
  </r>
  <r>
    <x v="0"/>
    <s v="T12N R099W S08 fFORT UNION"/>
    <n v="49007569"/>
    <x v="0"/>
    <x v="0"/>
    <m/>
    <m/>
    <s v="8"/>
    <s v=" 12"/>
    <s v=" 99"/>
    <n v="41.023859999999999"/>
    <n v="-108.58156"/>
    <s v="4903705055"/>
    <s v="1 MCALLISTER"/>
    <x v="0"/>
    <s v="FORT UNION"/>
    <m/>
    <m/>
    <n v="35"/>
    <x v="0"/>
    <n v="4708"/>
    <n v="4743"/>
    <m/>
    <m/>
    <x v="4"/>
    <d v="1966-03-31T00:00:00"/>
    <n v="7.5"/>
    <x v="0"/>
    <n v="224"/>
    <n v="118"/>
    <n v="7187"/>
    <n v="80"/>
    <x v="0"/>
    <n v="11800"/>
    <n v="207"/>
    <m/>
    <x v="0"/>
    <n v="5"/>
    <n v="19521"/>
    <x v="0"/>
    <m/>
    <n v="11.1776"/>
    <n v="9.7102199999999996"/>
    <n v="312.6345"/>
    <n v="2.0463999999999998"/>
    <n v="335.56871999999998"/>
    <n v="332.87799999999999"/>
    <n v="3.3927299999999998"/>
    <m/>
    <x v="0"/>
    <n v="0.10410000000000001"/>
    <n v="336.37482999999997"/>
    <n v="-1.1996692281665473E-3"/>
    <n v="19618"/>
    <n v="2.4783464063977108E-3"/>
    <n v="3.3309421688648456E-2"/>
    <n v="2.8936606487040866E-2"/>
    <n v="0.93775397182431075"/>
    <n v="0.98960436486879833"/>
    <n v="1.0086158943580887E-2"/>
    <n v="3.0947618762081579E-4"/>
    <x v="0"/>
    <m/>
    <x v="0"/>
    <m/>
    <m/>
    <x v="0"/>
    <m/>
    <x v="0"/>
    <x v="0"/>
    <m/>
    <x v="0"/>
    <x v="0"/>
    <x v="0"/>
    <m/>
    <x v="0"/>
    <x v="0"/>
    <x v="0"/>
    <x v="0"/>
    <x v="0"/>
    <x v="0"/>
    <x v="0"/>
    <x v="0"/>
    <x v="0"/>
    <x v="0"/>
    <x v="0"/>
    <x v="0"/>
    <x v="0"/>
    <m/>
    <x v="0"/>
    <x v="0"/>
    <x v="0"/>
    <x v="0"/>
    <x v="0"/>
    <s v="PRODUCTION TEST"/>
    <m/>
    <x v="0"/>
    <m/>
    <m/>
    <m/>
    <m/>
  </r>
  <r>
    <x v="0"/>
    <s v="T12N R099W S07 fFORT UNION"/>
    <n v="49003142"/>
    <x v="0"/>
    <x v="0"/>
    <s v="HIAWATHA"/>
    <m/>
    <s v="7"/>
    <s v=" 12"/>
    <s v=" 99"/>
    <n v="41.021540000000002"/>
    <n v="-108.59541"/>
    <s v="4903706353"/>
    <s v="2 HORROCKS"/>
    <x v="0"/>
    <s v="FORT UNION"/>
    <n v="-39"/>
    <m/>
    <n v="656"/>
    <x v="7"/>
    <n v="3958"/>
    <n v="4614"/>
    <m/>
    <m/>
    <x v="4"/>
    <d v="1966-04-04T00:00:00"/>
    <n v="7.6999998092651367"/>
    <x v="0"/>
    <n v="307"/>
    <n v="314"/>
    <n v="8634"/>
    <n v="135"/>
    <x v="0"/>
    <n v="13800"/>
    <n v="1915"/>
    <m/>
    <x v="0"/>
    <n v="20"/>
    <n v="24159"/>
    <x v="0"/>
    <m/>
    <n v="15.3193"/>
    <n v="25.83906"/>
    <n v="375.57899999999995"/>
    <n v="3.4532999999999996"/>
    <n v="420.19065999999998"/>
    <n v="389.298"/>
    <n v="31.386849999999995"/>
    <m/>
    <x v="0"/>
    <n v="0.41640000000000005"/>
    <n v="421.10124999999999"/>
    <n v="-1.0823710405107941E-3"/>
    <n v="25122"/>
    <n v="1.9540999573872283E-2"/>
    <n v="3.6457973625591777E-2"/>
    <n v="6.1493656236909222E-2"/>
    <n v="0.90204837013749894"/>
    <n v="0.92447600191165424"/>
    <n v="7.4535162267981861E-2"/>
    <n v="9.8883582036386752E-4"/>
    <x v="0"/>
    <m/>
    <x v="0"/>
    <m/>
    <m/>
    <x v="0"/>
    <m/>
    <x v="0"/>
    <x v="0"/>
    <m/>
    <x v="0"/>
    <x v="0"/>
    <x v="0"/>
    <m/>
    <x v="0"/>
    <x v="0"/>
    <x v="0"/>
    <x v="0"/>
    <x v="0"/>
    <x v="0"/>
    <x v="0"/>
    <x v="0"/>
    <x v="0"/>
    <x v="0"/>
    <x v="0"/>
    <x v="0"/>
    <x v="0"/>
    <m/>
    <x v="0"/>
    <x v="0"/>
    <x v="0"/>
    <x v="0"/>
    <x v="0"/>
    <s v="PRODUCTION TEST"/>
    <m/>
    <x v="0"/>
    <m/>
    <m/>
    <m/>
    <m/>
  </r>
  <r>
    <x v="0"/>
    <s v="T12N R099W S07 fFORT UNION"/>
    <n v="49003143"/>
    <x v="0"/>
    <x v="0"/>
    <s v="HIAWATHA"/>
    <m/>
    <s v="7"/>
    <s v=" 12"/>
    <s v=" 99"/>
    <n v="41.021540000000002"/>
    <n v="-108.59541"/>
    <s v="4903706353"/>
    <s v="2 HORROCKS"/>
    <x v="0"/>
    <s v="FORT UNION"/>
    <m/>
    <n v="-39"/>
    <n v="63"/>
    <x v="7"/>
    <n v="3934"/>
    <n v="3997"/>
    <m/>
    <m/>
    <x v="0"/>
    <d v="1966-02-11T00:00:00"/>
    <n v="8.6000003814697266"/>
    <x v="0"/>
    <n v="196"/>
    <n v="50"/>
    <n v="2831"/>
    <n v="225"/>
    <x v="0"/>
    <n v="2800"/>
    <n v="1964"/>
    <m/>
    <x v="0"/>
    <n v="1400"/>
    <n v="8555"/>
    <x v="0"/>
    <m/>
    <n v="9.7804000000000002"/>
    <n v="4.1145000000000005"/>
    <n v="123.1485"/>
    <n v="5.7554999999999996"/>
    <n v="142.7989"/>
    <n v="78.988"/>
    <n v="32.189959999999999"/>
    <m/>
    <x v="0"/>
    <n v="29.148000000000003"/>
    <n v="140.32596000000001"/>
    <n v="8.7344502351365191E-3"/>
    <n v="9463"/>
    <n v="5.0394050394050392E-2"/>
    <n v="6.849072366803946E-2"/>
    <n v="2.881324716086749E-2"/>
    <n v="0.90269602917109304"/>
    <n v="0.56288943257541224"/>
    <n v="0.22939419049760998"/>
    <n v="0.20771637692697775"/>
    <x v="0"/>
    <m/>
    <x v="0"/>
    <m/>
    <m/>
    <x v="0"/>
    <m/>
    <x v="0"/>
    <x v="0"/>
    <m/>
    <x v="0"/>
    <x v="0"/>
    <x v="0"/>
    <m/>
    <x v="0"/>
    <x v="0"/>
    <x v="0"/>
    <x v="0"/>
    <x v="0"/>
    <x v="0"/>
    <x v="0"/>
    <x v="0"/>
    <x v="0"/>
    <x v="0"/>
    <x v="0"/>
    <x v="0"/>
    <x v="0"/>
    <m/>
    <x v="0"/>
    <x v="0"/>
    <x v="0"/>
    <x v="0"/>
    <x v="0"/>
    <s v="DST NO. 6"/>
    <m/>
    <x v="0"/>
    <m/>
    <m/>
    <m/>
    <m/>
  </r>
  <r>
    <x v="0"/>
    <s v="T12N R097W S23 fWASATCH"/>
    <n v="49004321"/>
    <x v="0"/>
    <x v="0"/>
    <m/>
    <m/>
    <s v="23"/>
    <s v=" 12"/>
    <s v=" 97"/>
    <n v="41.003039999999999"/>
    <n v="-108.27941"/>
    <s v="4903720175"/>
    <s v="GOVERNMENT POLLY NO. 1"/>
    <x v="0"/>
    <s v="WASATCH"/>
    <m/>
    <m/>
    <n v="40"/>
    <x v="0"/>
    <n v="4821"/>
    <n v="4861"/>
    <m/>
    <m/>
    <x v="0"/>
    <d v="1969-11-24T00:00:00"/>
    <n v="7.4000000953674316"/>
    <x v="0"/>
    <n v="182"/>
    <n v="24"/>
    <n v="2990"/>
    <n v="34"/>
    <x v="0"/>
    <n v="3500"/>
    <n v="512"/>
    <m/>
    <x v="0"/>
    <n v="1676"/>
    <n v="8658"/>
    <x v="0"/>
    <m/>
    <n v="9.0817999999999994"/>
    <n v="1.97496"/>
    <n v="130.065"/>
    <n v="0.86971999999999994"/>
    <n v="141.99148"/>
    <n v="98.734999999999999"/>
    <n v="8.3916799999999991"/>
    <m/>
    <x v="0"/>
    <n v="34.89432"/>
    <n v="142.02099999999999"/>
    <n v="-1.0393909450736421E-4"/>
    <n v="8915"/>
    <n v="1.4624708359415012E-2"/>
    <n v="6.3960175638707331E-2"/>
    <n v="1.3909003554297765E-2"/>
    <n v="0.92213082080699493"/>
    <n v="0.69521408805740004"/>
    <n v="5.9087599721167998E-2"/>
    <n v="0.24569831222143207"/>
    <x v="0"/>
    <m/>
    <x v="0"/>
    <m/>
    <m/>
    <x v="0"/>
    <m/>
    <x v="0"/>
    <x v="0"/>
    <m/>
    <x v="0"/>
    <x v="0"/>
    <x v="0"/>
    <m/>
    <x v="0"/>
    <x v="0"/>
    <x v="0"/>
    <x v="0"/>
    <x v="0"/>
    <x v="0"/>
    <x v="0"/>
    <x v="0"/>
    <x v="0"/>
    <x v="0"/>
    <x v="0"/>
    <x v="0"/>
    <x v="0"/>
    <m/>
    <x v="0"/>
    <x v="0"/>
    <x v="0"/>
    <x v="0"/>
    <x v="0"/>
    <s v="DST NO. 1"/>
    <m/>
    <x v="0"/>
    <m/>
    <m/>
    <m/>
    <m/>
  </r>
  <r>
    <x v="0"/>
    <s v="T12N R097W S08 fWASATCH/CATHEDRAL BLUFFS"/>
    <n v="49016891"/>
    <x v="0"/>
    <x v="0"/>
    <m/>
    <m/>
    <s v="8"/>
    <s v=" 12"/>
    <s v=" 97"/>
    <n v="41.026110000000003"/>
    <n v="-108.33731"/>
    <s v="4903705061"/>
    <s v="UNIT NO. 1"/>
    <x v="0"/>
    <s v="WASATCH/CATHEDRAL BLUFFS"/>
    <m/>
    <n v="1821"/>
    <n v="2"/>
    <x v="0"/>
    <n v="2340"/>
    <n v="2342"/>
    <m/>
    <m/>
    <x v="3"/>
    <d v="1963-05-06T00:00:00"/>
    <n v="8.3999996185302734"/>
    <x v="0"/>
    <n v="14"/>
    <n v="5"/>
    <n v="1281"/>
    <n v="28"/>
    <x v="0"/>
    <n v="340"/>
    <n v="1562"/>
    <m/>
    <x v="0"/>
    <n v="1075"/>
    <n v="3512"/>
    <x v="0"/>
    <m/>
    <n v="0.6986"/>
    <n v="0.41144999999999998"/>
    <n v="55.723499999999994"/>
    <n v="0.71623999999999999"/>
    <n v="57.549789999999994"/>
    <n v="9.5914000000000001"/>
    <n v="25.601179999999996"/>
    <m/>
    <x v="0"/>
    <n v="22.381500000000003"/>
    <n v="57.574079999999995"/>
    <n v="-2.1099012741667382E-4"/>
    <n v="4302"/>
    <n v="0.1011005886869721"/>
    <n v="1.2139053852325093E-2"/>
    <n v="7.1494613620657873E-3"/>
    <n v="0.9807114847856091"/>
    <n v="0.16659232765855747"/>
    <n v="0.44466502981897404"/>
    <n v="0.38874264252246854"/>
    <x v="0"/>
    <m/>
    <x v="0"/>
    <m/>
    <m/>
    <x v="0"/>
    <m/>
    <x v="0"/>
    <x v="0"/>
    <m/>
    <x v="0"/>
    <x v="0"/>
    <x v="0"/>
    <m/>
    <x v="0"/>
    <x v="0"/>
    <x v="0"/>
    <x v="0"/>
    <x v="0"/>
    <x v="0"/>
    <x v="0"/>
    <x v="0"/>
    <x v="0"/>
    <x v="0"/>
    <x v="0"/>
    <x v="0"/>
    <x v="0"/>
    <m/>
    <x v="0"/>
    <x v="0"/>
    <x v="0"/>
    <x v="0"/>
    <x v="0"/>
    <s v="WIRELINE TEST NO. 5"/>
    <m/>
    <x v="0"/>
    <m/>
    <m/>
    <m/>
    <m/>
  </r>
  <r>
    <x v="0"/>
    <s v="T12N R097W S08 fWASATCH"/>
    <n v="49016886"/>
    <x v="0"/>
    <x v="0"/>
    <m/>
    <m/>
    <s v="8"/>
    <s v=" 12"/>
    <s v=" 97"/>
    <n v="41.026110000000003"/>
    <n v="-108.33731"/>
    <s v="4903705061"/>
    <s v="UNIT NO. 1"/>
    <x v="0"/>
    <s v="WASATCH"/>
    <n v="532"/>
    <n v="852"/>
    <n v="64"/>
    <x v="0"/>
    <n v="5992"/>
    <n v="6056"/>
    <m/>
    <m/>
    <x v="0"/>
    <d v="1963-03-11T00:00:00"/>
    <n v="7.0999999046325684"/>
    <x v="2"/>
    <n v="2574"/>
    <n v="623"/>
    <n v="22136"/>
    <n v="-3"/>
    <x v="0"/>
    <n v="40000"/>
    <n v="842"/>
    <m/>
    <x v="0"/>
    <n v="33"/>
    <n v="65781"/>
    <x v="0"/>
    <m/>
    <n v="128.4426"/>
    <n v="51.266669999999998"/>
    <n v="962.91599999999994"/>
    <n v="0"/>
    <n v="1142.62527"/>
    <n v="1128.4000000000001"/>
    <n v="13.800379999999999"/>
    <m/>
    <x v="0"/>
    <n v="0.68706"/>
    <n v="1142.8874399999997"/>
    <n v="-1.1470949115821883E-4"/>
    <n v="66202"/>
    <n v="3.1898047475811277E-3"/>
    <n v="0.11241008174097182"/>
    <n v="4.4867439348685152E-2"/>
    <n v="0.84272247891034302"/>
    <n v="0.98732382604537161"/>
    <n v="1.2075012391421506E-2"/>
    <n v="6.0116156320695949E-4"/>
    <x v="0"/>
    <m/>
    <x v="0"/>
    <m/>
    <m/>
    <x v="0"/>
    <m/>
    <x v="0"/>
    <x v="0"/>
    <m/>
    <x v="0"/>
    <x v="0"/>
    <x v="0"/>
    <m/>
    <x v="0"/>
    <x v="0"/>
    <x v="0"/>
    <x v="0"/>
    <x v="0"/>
    <x v="0"/>
    <x v="0"/>
    <x v="0"/>
    <x v="0"/>
    <x v="0"/>
    <x v="0"/>
    <x v="0"/>
    <x v="0"/>
    <m/>
    <x v="0"/>
    <x v="0"/>
    <x v="0"/>
    <x v="0"/>
    <x v="0"/>
    <s v="DST NO. 4"/>
    <m/>
    <x v="0"/>
    <m/>
    <m/>
    <m/>
    <m/>
  </r>
  <r>
    <x v="0"/>
    <s v="T12N R097W S08 fWASATCH"/>
    <n v="49016887"/>
    <x v="0"/>
    <x v="0"/>
    <m/>
    <m/>
    <s v="8"/>
    <s v=" 12"/>
    <s v=" 97"/>
    <n v="41.026110000000003"/>
    <n v="-108.33731"/>
    <s v="4903705061"/>
    <s v="UNIT NO. 1"/>
    <x v="0"/>
    <s v="WASATCH"/>
    <n v="530"/>
    <n v="532"/>
    <n v="60"/>
    <x v="0"/>
    <n v="5400"/>
    <n v="5460"/>
    <m/>
    <m/>
    <x v="0"/>
    <m/>
    <n v="8.1999998092651367"/>
    <x v="2"/>
    <n v="249"/>
    <n v="24"/>
    <n v="3662"/>
    <n v="-3"/>
    <x v="0"/>
    <n v="5300"/>
    <n v="464"/>
    <m/>
    <x v="0"/>
    <n v="800"/>
    <n v="10264"/>
    <x v="0"/>
    <m/>
    <n v="12.4251"/>
    <n v="1.97496"/>
    <n v="159.297"/>
    <n v="0"/>
    <n v="173.69705999999999"/>
    <n v="149.51300000000001"/>
    <n v="7.6049599999999993"/>
    <m/>
    <x v="0"/>
    <n v="16.656000000000002"/>
    <n v="173.77396000000002"/>
    <n v="-2.2131342061281335E-4"/>
    <n v="10493"/>
    <n v="1.1032422797128679E-2"/>
    <n v="7.1533162392040495E-2"/>
    <n v="1.1370140634504696E-2"/>
    <n v="0.91709669697345486"/>
    <n v="0.86038782795765256"/>
    <n v="4.3763518999049102E-2"/>
    <n v="9.5848653043298315E-2"/>
    <x v="0"/>
    <m/>
    <x v="0"/>
    <m/>
    <m/>
    <x v="0"/>
    <m/>
    <x v="0"/>
    <x v="0"/>
    <m/>
    <x v="0"/>
    <x v="0"/>
    <x v="0"/>
    <m/>
    <x v="0"/>
    <x v="0"/>
    <x v="0"/>
    <x v="0"/>
    <x v="0"/>
    <x v="0"/>
    <x v="0"/>
    <x v="0"/>
    <x v="0"/>
    <x v="0"/>
    <x v="0"/>
    <x v="0"/>
    <x v="0"/>
    <m/>
    <x v="0"/>
    <x v="0"/>
    <x v="0"/>
    <x v="0"/>
    <x v="0"/>
    <s v="DST NO. 3"/>
    <m/>
    <x v="0"/>
    <m/>
    <m/>
    <m/>
    <m/>
  </r>
  <r>
    <x v="0"/>
    <s v="T12N R097W S08 fWASATCH"/>
    <n v="49016888"/>
    <x v="0"/>
    <x v="0"/>
    <m/>
    <m/>
    <s v="8"/>
    <s v=" 12"/>
    <s v=" 97"/>
    <n v="41.026110000000003"/>
    <n v="-108.33731"/>
    <s v="4903705061"/>
    <s v="UNIT NO. 1"/>
    <x v="0"/>
    <s v="WASATCH"/>
    <n v="523"/>
    <n v="530"/>
    <n v="116"/>
    <x v="0"/>
    <n v="4754"/>
    <n v="4870"/>
    <m/>
    <m/>
    <x v="0"/>
    <m/>
    <n v="6.8000001907348633"/>
    <x v="2"/>
    <n v="8008"/>
    <n v="865"/>
    <n v="22137"/>
    <n v="-3"/>
    <x v="0"/>
    <n v="50000"/>
    <n v="144"/>
    <m/>
    <x v="0"/>
    <n v="1025"/>
    <n v="82106"/>
    <x v="0"/>
    <m/>
    <n v="399.5992"/>
    <n v="71.180850000000007"/>
    <n v="962.95949999999993"/>
    <n v="0"/>
    <n v="1433.73955"/>
    <n v="1410.5"/>
    <n v="2.3601599999999996"/>
    <m/>
    <x v="0"/>
    <n v="21.340500000000002"/>
    <n v="1434.20066"/>
    <n v="-1.6078089717217725E-4"/>
    <n v="82173"/>
    <n v="4.0784275531260841E-4"/>
    <n v="0.27871115085023634"/>
    <n v="4.9646987836807606E-2"/>
    <n v="0.671641861312956"/>
    <n v="0.98347465549207047"/>
    <n v="1.6456274674981669E-3"/>
    <n v="1.487971704043143E-2"/>
    <x v="0"/>
    <m/>
    <x v="0"/>
    <m/>
    <m/>
    <x v="0"/>
    <m/>
    <x v="0"/>
    <x v="0"/>
    <m/>
    <x v="0"/>
    <x v="0"/>
    <x v="0"/>
    <m/>
    <x v="0"/>
    <x v="0"/>
    <x v="0"/>
    <x v="0"/>
    <x v="0"/>
    <x v="0"/>
    <x v="0"/>
    <x v="0"/>
    <x v="0"/>
    <x v="0"/>
    <x v="0"/>
    <x v="0"/>
    <x v="0"/>
    <m/>
    <x v="0"/>
    <x v="0"/>
    <x v="0"/>
    <x v="0"/>
    <x v="0"/>
    <s v="DST NO. 2"/>
    <m/>
    <x v="0"/>
    <m/>
    <m/>
    <m/>
    <m/>
  </r>
  <r>
    <x v="0"/>
    <s v="T12N R097W S08 fWASATCH"/>
    <n v="49016889"/>
    <x v="0"/>
    <x v="0"/>
    <m/>
    <m/>
    <s v="8"/>
    <s v=" 12"/>
    <s v=" 97"/>
    <n v="41.026110000000003"/>
    <n v="-108.33731"/>
    <s v="4903705061"/>
    <s v="UNIT NO. 1"/>
    <x v="0"/>
    <s v="WASATCH"/>
    <n v="1821"/>
    <n v="523"/>
    <n v="68"/>
    <x v="0"/>
    <n v="4163"/>
    <n v="4231"/>
    <m/>
    <m/>
    <x v="0"/>
    <m/>
    <n v="6.8000001907348633"/>
    <x v="2"/>
    <n v="7436"/>
    <n v="606"/>
    <n v="26634"/>
    <n v="-3"/>
    <x v="0"/>
    <n v="55000"/>
    <n v="85"/>
    <m/>
    <x v="0"/>
    <n v="1300"/>
    <n v="91018"/>
    <x v="0"/>
    <m/>
    <n v="371.0564"/>
    <n v="49.867739999999998"/>
    <n v="1158.579"/>
    <n v="0"/>
    <n v="1579.5031399999998"/>
    <n v="1551.55"/>
    <n v="1.3931499999999999"/>
    <m/>
    <x v="0"/>
    <n v="27.066000000000003"/>
    <n v="1580.0091500000001"/>
    <n v="-1.6015446485263953E-4"/>
    <n v="91055"/>
    <n v="2.032151939057411E-4"/>
    <n v="0.2349196975955363"/>
    <n v="3.1571789088054615E-2"/>
    <n v="0.73350851331640921"/>
    <n v="0.98198798405692767"/>
    <n v="8.8173540007663873E-4"/>
    <n v="1.7130280542995591E-2"/>
    <x v="0"/>
    <m/>
    <x v="0"/>
    <m/>
    <m/>
    <x v="0"/>
    <m/>
    <x v="0"/>
    <x v="0"/>
    <m/>
    <x v="0"/>
    <x v="0"/>
    <x v="0"/>
    <m/>
    <x v="0"/>
    <x v="0"/>
    <x v="0"/>
    <x v="0"/>
    <x v="0"/>
    <x v="0"/>
    <x v="0"/>
    <x v="0"/>
    <x v="0"/>
    <x v="0"/>
    <x v="0"/>
    <x v="0"/>
    <x v="0"/>
    <m/>
    <x v="0"/>
    <x v="0"/>
    <x v="0"/>
    <x v="0"/>
    <x v="0"/>
    <s v="DST NO. 1"/>
    <m/>
    <x v="0"/>
    <m/>
    <m/>
    <m/>
    <m/>
  </r>
  <r>
    <x v="0"/>
    <s v="T12N R097W S08 fLANCE"/>
    <n v="49016883"/>
    <x v="0"/>
    <x v="0"/>
    <m/>
    <m/>
    <s v="8"/>
    <s v=" 12"/>
    <s v=" 97"/>
    <n v="41.026110000000003"/>
    <n v="-108.33731"/>
    <s v="4903705061"/>
    <s v="UNIT NO. 1"/>
    <x v="0"/>
    <s v="LANCE"/>
    <n v="1093"/>
    <m/>
    <n v="23"/>
    <x v="0"/>
    <n v="8794"/>
    <n v="8817"/>
    <m/>
    <m/>
    <x v="0"/>
    <m/>
    <n v="7.4000000953674316"/>
    <x v="2"/>
    <n v="629"/>
    <n v="100"/>
    <n v="11298"/>
    <n v="-3"/>
    <x v="0"/>
    <n v="18200"/>
    <n v="622"/>
    <m/>
    <x v="0"/>
    <n v="365"/>
    <n v="31214"/>
    <x v="0"/>
    <m/>
    <n v="31.3871"/>
    <n v="8.229000000000001"/>
    <n v="491.46299999999997"/>
    <n v="0"/>
    <n v="531.07909999999993"/>
    <n v="513.42200000000003"/>
    <n v="10.194579999999998"/>
    <m/>
    <x v="0"/>
    <n v="7.5993000000000004"/>
    <n v="531.21587999999997"/>
    <n v="-1.287589629765965E-4"/>
    <n v="31208"/>
    <n v="-9.6119957707218603E-5"/>
    <n v="5.9100612319332474E-2"/>
    <n v="1.5494866960496095E-2"/>
    <n v="0.92540452072017154"/>
    <n v="0.96650348630391103"/>
    <n v="1.9191030207907186E-2"/>
    <n v="1.4305483488181869E-2"/>
    <x v="0"/>
    <m/>
    <x v="0"/>
    <m/>
    <m/>
    <x v="0"/>
    <m/>
    <x v="0"/>
    <x v="0"/>
    <m/>
    <x v="0"/>
    <x v="0"/>
    <x v="0"/>
    <m/>
    <x v="0"/>
    <x v="0"/>
    <x v="0"/>
    <x v="0"/>
    <x v="0"/>
    <x v="0"/>
    <x v="0"/>
    <x v="0"/>
    <x v="0"/>
    <x v="0"/>
    <x v="0"/>
    <x v="0"/>
    <x v="0"/>
    <m/>
    <x v="0"/>
    <x v="0"/>
    <x v="0"/>
    <x v="0"/>
    <x v="0"/>
    <s v="DST NO. 18"/>
    <m/>
    <x v="0"/>
    <m/>
    <m/>
    <m/>
    <m/>
  </r>
  <r>
    <x v="0"/>
    <s v="T12N R097W S08 fFORT UNION"/>
    <n v="49016884"/>
    <x v="0"/>
    <x v="0"/>
    <m/>
    <m/>
    <s v="8"/>
    <s v=" 12"/>
    <s v=" 97"/>
    <n v="41.026110000000003"/>
    <n v="-108.33731"/>
    <s v="4903705061"/>
    <s v="UNIT NO. 1"/>
    <x v="0"/>
    <s v="FORT UNION"/>
    <n v="521"/>
    <n v="1093"/>
    <n v="124"/>
    <x v="0"/>
    <n v="7577"/>
    <n v="7701"/>
    <m/>
    <m/>
    <x v="0"/>
    <d v="1963-03-18T00:00:00"/>
    <n v="7.8000001907348633"/>
    <x v="2"/>
    <n v="506"/>
    <n v="107"/>
    <n v="8208"/>
    <n v="-3"/>
    <x v="0"/>
    <n v="13300"/>
    <n v="708"/>
    <m/>
    <x v="0"/>
    <n v="212"/>
    <n v="22682"/>
    <x v="0"/>
    <m/>
    <n v="25.249400000000001"/>
    <n v="8.8050300000000004"/>
    <n v="357.048"/>
    <n v="0"/>
    <n v="391.10243000000003"/>
    <n v="375.19299999999998"/>
    <n v="11.604119999999998"/>
    <m/>
    <x v="0"/>
    <n v="4.4138400000000004"/>
    <n v="391.21096"/>
    <n v="-1.3872956974438769E-4"/>
    <n v="23035"/>
    <n v="7.7214165408928843E-3"/>
    <n v="6.4559557965415862E-2"/>
    <n v="2.2513360502515924E-2"/>
    <n v="0.91292708153206814"/>
    <n v="0.95905544159601253"/>
    <n v="2.9662052412846508E-2"/>
    <n v="1.1282505991140945E-2"/>
    <x v="0"/>
    <m/>
    <x v="0"/>
    <m/>
    <m/>
    <x v="0"/>
    <m/>
    <x v="0"/>
    <x v="0"/>
    <m/>
    <x v="0"/>
    <x v="0"/>
    <x v="0"/>
    <m/>
    <x v="0"/>
    <x v="0"/>
    <x v="0"/>
    <x v="0"/>
    <x v="0"/>
    <x v="0"/>
    <x v="0"/>
    <x v="0"/>
    <x v="0"/>
    <x v="0"/>
    <x v="0"/>
    <x v="0"/>
    <x v="0"/>
    <m/>
    <x v="0"/>
    <x v="0"/>
    <x v="0"/>
    <x v="0"/>
    <x v="0"/>
    <s v="DST 11"/>
    <m/>
    <x v="0"/>
    <m/>
    <m/>
    <m/>
    <m/>
  </r>
  <r>
    <x v="0"/>
    <s v="T12N R097W S08 fFORT UNION"/>
    <n v="49005112"/>
    <x v="0"/>
    <x v="0"/>
    <m/>
    <m/>
    <s v="8"/>
    <s v=" 12"/>
    <s v=" 97"/>
    <n v="41.026110000000003"/>
    <n v="-108.33731"/>
    <s v="4903705061"/>
    <s v="UNIT NO. 1"/>
    <x v="0"/>
    <s v="FORT UNION"/>
    <n v="852"/>
    <n v="521"/>
    <n v="148"/>
    <x v="0"/>
    <n v="6908"/>
    <n v="7056"/>
    <m/>
    <m/>
    <x v="0"/>
    <m/>
    <n v="8.3000001907348633"/>
    <x v="0"/>
    <n v="363"/>
    <n v="78"/>
    <n v="7919"/>
    <n v="-3"/>
    <x v="0"/>
    <n v="12400"/>
    <n v="805"/>
    <m/>
    <x v="0"/>
    <n v="160"/>
    <n v="21400"/>
    <x v="0"/>
    <m/>
    <n v="18.113700000000001"/>
    <n v="6.4186199999999998"/>
    <n v="344.47649999999999"/>
    <n v="0"/>
    <n v="369.00882000000001"/>
    <n v="349.80399999999997"/>
    <n v="13.193949999999999"/>
    <m/>
    <x v="0"/>
    <n v="3.3312000000000004"/>
    <n v="366.32914999999997"/>
    <n v="3.6441338667715529E-3"/>
    <n v="21719"/>
    <n v="7.398130754423804E-3"/>
    <n v="4.9087444576528014E-2"/>
    <n v="1.7394218382097208E-2"/>
    <n v="0.93351833704137466"/>
    <n v="0.95488988523026352"/>
    <n v="3.6016653329389706E-2"/>
    <n v="9.0934614403467492E-3"/>
    <x v="0"/>
    <m/>
    <x v="0"/>
    <m/>
    <m/>
    <x v="0"/>
    <m/>
    <x v="0"/>
    <x v="0"/>
    <m/>
    <x v="0"/>
    <x v="0"/>
    <x v="0"/>
    <m/>
    <x v="0"/>
    <x v="0"/>
    <x v="0"/>
    <x v="0"/>
    <x v="0"/>
    <x v="0"/>
    <x v="0"/>
    <x v="0"/>
    <x v="0"/>
    <x v="0"/>
    <x v="0"/>
    <x v="0"/>
    <x v="0"/>
    <m/>
    <x v="0"/>
    <x v="0"/>
    <x v="0"/>
    <x v="0"/>
    <x v="0"/>
    <s v="DST NO. 8"/>
    <m/>
    <x v="0"/>
    <m/>
    <m/>
    <m/>
    <m/>
  </r>
  <r>
    <x v="0"/>
    <s v="T12N R096W S15 fWASATCH"/>
    <n v="49124230"/>
    <x v="0"/>
    <x v="0"/>
    <m/>
    <m/>
    <s v="15"/>
    <s v=" 12"/>
    <s v=" 96"/>
    <n v="41.018239999999999"/>
    <n v="-108.19933"/>
    <s v="4903720315"/>
    <s v="USA-AMOCOK-UNIT NO  1"/>
    <x v="0"/>
    <s v="WASATCH"/>
    <m/>
    <m/>
    <n v="6"/>
    <x v="0"/>
    <n v="4706"/>
    <n v="4712"/>
    <n v="11444"/>
    <n v="4600"/>
    <x v="5"/>
    <d v="1972-07-25T00:00:00"/>
    <n v="8.3000001907348633"/>
    <x v="0"/>
    <n v="637"/>
    <n v="54"/>
    <n v="6973"/>
    <n v="59"/>
    <x v="0"/>
    <n v="11400"/>
    <n v="244"/>
    <m/>
    <x v="0"/>
    <n v="691"/>
    <n v="19970"/>
    <x v="0"/>
    <s v="CHEM LAB"/>
    <n v="31.786300000000001"/>
    <n v="4.4436600000000004"/>
    <n v="303.32549999999998"/>
    <n v="1.50922"/>
    <n v="341.06468000000001"/>
    <n v="321.59399999999999"/>
    <n v="3.9991599999999994"/>
    <m/>
    <x v="0"/>
    <n v="14.386620000000001"/>
    <n v="339.97978000000001"/>
    <n v="1.5929943839496242E-3"/>
    <n v="20055"/>
    <n v="2.1236727045596503E-3"/>
    <n v="9.31972785924359E-2"/>
    <n v="1.3028789729854174E-2"/>
    <n v="0.89377393167770991"/>
    <n v="0.94592096035828954"/>
    <n v="1.1762934842772119E-2"/>
    <n v="4.2316104798938339E-2"/>
    <x v="0"/>
    <m/>
    <x v="0"/>
    <m/>
    <m/>
    <x v="0"/>
    <m/>
    <x v="0"/>
    <x v="0"/>
    <m/>
    <x v="0"/>
    <x v="0"/>
    <x v="0"/>
    <m/>
    <x v="0"/>
    <x v="0"/>
    <x v="0"/>
    <x v="0"/>
    <x v="0"/>
    <x v="0"/>
    <x v="0"/>
    <x v="0"/>
    <x v="0"/>
    <x v="0"/>
    <x v="0"/>
    <x v="0"/>
    <x v="0"/>
    <m/>
    <x v="0"/>
    <x v="0"/>
    <x v="0"/>
    <x v="0"/>
    <x v="0"/>
    <s v="PUMPING"/>
    <m/>
    <x v="0"/>
    <m/>
    <m/>
    <m/>
    <m/>
  </r>
  <r>
    <x v="0"/>
    <s v="T12N R096W S12 fWASATCH"/>
    <n v="49003359"/>
    <x v="0"/>
    <x v="0"/>
    <s v="CHEROKEE RIDGE"/>
    <m/>
    <s v="12"/>
    <s v=" 12"/>
    <s v=" 96"/>
    <n v="41.032359999999997"/>
    <n v="-108.15048"/>
    <s v="4903705070"/>
    <s v="UNIT NO. 2"/>
    <x v="0"/>
    <s v="WASATCH"/>
    <n v="667"/>
    <m/>
    <n v="45"/>
    <x v="0"/>
    <n v="3875"/>
    <n v="3920"/>
    <m/>
    <m/>
    <x v="0"/>
    <d v="1961-08-29T00:00:00"/>
    <n v="7.3000001907348633"/>
    <x v="0"/>
    <n v="2653"/>
    <n v="421"/>
    <n v="24100"/>
    <n v="-3"/>
    <x v="0"/>
    <n v="43000"/>
    <n v="110"/>
    <m/>
    <x v="0"/>
    <n v="46"/>
    <n v="70274"/>
    <x v="0"/>
    <m/>
    <n v="132.38470000000001"/>
    <n v="34.644089999999998"/>
    <n v="1048.3499999999999"/>
    <n v="0"/>
    <n v="1215.37879"/>
    <n v="1213.03"/>
    <n v="1.8028999999999997"/>
    <m/>
    <x v="0"/>
    <n v="0.95772000000000013"/>
    <n v="1215.79062"/>
    <n v="-1.6939584642108879E-4"/>
    <n v="70324"/>
    <n v="3.5562383533193931E-4"/>
    <n v="0.10892464233311165"/>
    <n v="2.850476763709197E-2"/>
    <n v="0.8625705900297963"/>
    <n v="0.99772936231404707"/>
    <n v="1.482903363738733E-3"/>
    <n v="7.8773432221413266E-4"/>
    <x v="0"/>
    <m/>
    <x v="0"/>
    <m/>
    <m/>
    <x v="0"/>
    <m/>
    <x v="0"/>
    <x v="0"/>
    <m/>
    <x v="0"/>
    <x v="0"/>
    <x v="0"/>
    <m/>
    <x v="0"/>
    <x v="0"/>
    <x v="0"/>
    <x v="0"/>
    <x v="0"/>
    <x v="0"/>
    <x v="0"/>
    <x v="0"/>
    <x v="0"/>
    <x v="0"/>
    <x v="0"/>
    <x v="0"/>
    <x v="0"/>
    <m/>
    <x v="0"/>
    <x v="0"/>
    <x v="0"/>
    <x v="0"/>
    <x v="0"/>
    <s v="DST NO. 3"/>
    <m/>
    <x v="0"/>
    <m/>
    <m/>
    <m/>
    <m/>
  </r>
  <r>
    <x v="0"/>
    <s v="T12N R096W S12 fWASATCH"/>
    <n v="49003358"/>
    <x v="0"/>
    <x v="0"/>
    <s v="CHEROKEE RIDGE"/>
    <m/>
    <s v="12"/>
    <s v=" 12"/>
    <s v=" 96"/>
    <n v="41.032359999999997"/>
    <n v="-108.15048"/>
    <s v="4903705070"/>
    <s v="UNIT NO. 2"/>
    <x v="0"/>
    <s v="WASATCH"/>
    <m/>
    <n v="667"/>
    <n v="43"/>
    <x v="0"/>
    <n v="3165"/>
    <n v="3208"/>
    <m/>
    <m/>
    <x v="0"/>
    <d v="1961-09-01T00:00:00"/>
    <n v="8.3000001907348633"/>
    <x v="0"/>
    <n v="96"/>
    <n v="87"/>
    <n v="13019"/>
    <n v="-3"/>
    <x v="0"/>
    <n v="20100"/>
    <n v="549"/>
    <m/>
    <x v="0"/>
    <n v="41"/>
    <n v="33661"/>
    <x v="0"/>
    <m/>
    <n v="4.7904"/>
    <n v="7.15923"/>
    <n v="566.32650000000001"/>
    <n v="0"/>
    <n v="578.27612999999997"/>
    <n v="567.02099999999996"/>
    <n v="8.9981099999999987"/>
    <m/>
    <x v="0"/>
    <n v="0.85362000000000005"/>
    <n v="576.87272999999993"/>
    <n v="1.2149083538895876E-3"/>
    <n v="33886"/>
    <n v="3.3310139606496218E-3"/>
    <n v="8.2839317611121191E-3"/>
    <n v="1.2380296589451134E-2"/>
    <n v="0.97933577164943686"/>
    <n v="0.98292217765259948"/>
    <n v="1.5598085213700428E-2"/>
    <n v="1.479737133700184E-3"/>
    <x v="0"/>
    <m/>
    <x v="0"/>
    <m/>
    <m/>
    <x v="0"/>
    <m/>
    <x v="0"/>
    <x v="0"/>
    <m/>
    <x v="0"/>
    <x v="0"/>
    <x v="0"/>
    <m/>
    <x v="0"/>
    <x v="0"/>
    <x v="0"/>
    <x v="0"/>
    <x v="0"/>
    <x v="0"/>
    <x v="0"/>
    <x v="0"/>
    <x v="0"/>
    <x v="0"/>
    <x v="0"/>
    <x v="0"/>
    <x v="0"/>
    <m/>
    <x v="0"/>
    <x v="0"/>
    <x v="0"/>
    <x v="0"/>
    <x v="0"/>
    <s v="DST NO. 2"/>
    <m/>
    <x v="0"/>
    <m/>
    <m/>
    <m/>
    <m/>
  </r>
  <r>
    <x v="0"/>
    <s v="T12N R096W S03 fMESAVERDE"/>
    <n v="49009041"/>
    <x v="0"/>
    <x v="0"/>
    <m/>
    <m/>
    <s v="3"/>
    <s v=" 12"/>
    <s v=" 96"/>
    <n v="41.04354"/>
    <n v="-108.20874999999999"/>
    <s v="4903705090"/>
    <s v="UNIT NO. 1"/>
    <x v="0"/>
    <s v="MESAVERDE"/>
    <m/>
    <m/>
    <m/>
    <x v="0"/>
    <n v="12516"/>
    <m/>
    <m/>
    <m/>
    <x v="0"/>
    <d v="1966-09-22T00:00:00"/>
    <n v="7.5999999046325684"/>
    <x v="0"/>
    <n v="48"/>
    <n v="10"/>
    <n v="3853"/>
    <n v="75"/>
    <x v="0"/>
    <n v="4860"/>
    <n v="1840"/>
    <m/>
    <x v="0"/>
    <n v="330"/>
    <n v="11016"/>
    <x v="0"/>
    <m/>
    <n v="2.3952"/>
    <n v="0.82289999999999996"/>
    <n v="167.60549999999998"/>
    <n v="1.9184999999999999"/>
    <n v="172.74209999999997"/>
    <n v="137.10059999999999"/>
    <n v="30.157599999999999"/>
    <m/>
    <x v="0"/>
    <n v="6.8706000000000005"/>
    <n v="174.12879999999998"/>
    <n v="-3.9977409462714202E-3"/>
    <n v="11013"/>
    <n v="-1.3618412093149938E-4"/>
    <n v="1.3865757102640297E-2"/>
    <n v="4.7637489644967853E-3"/>
    <n v="0.98137049393286291"/>
    <n v="0.7873516615287075"/>
    <n v="0.17319133882505364"/>
    <n v="3.9456999646238881E-2"/>
    <x v="0"/>
    <m/>
    <x v="0"/>
    <m/>
    <m/>
    <x v="0"/>
    <m/>
    <x v="0"/>
    <x v="0"/>
    <m/>
    <x v="0"/>
    <x v="0"/>
    <x v="0"/>
    <m/>
    <x v="0"/>
    <x v="0"/>
    <x v="0"/>
    <x v="0"/>
    <x v="0"/>
    <x v="0"/>
    <x v="0"/>
    <x v="0"/>
    <x v="0"/>
    <x v="0"/>
    <x v="0"/>
    <x v="0"/>
    <x v="0"/>
    <m/>
    <x v="0"/>
    <x v="0"/>
    <x v="0"/>
    <x v="0"/>
    <x v="0"/>
    <s v="DST"/>
    <m/>
    <x v="0"/>
    <m/>
    <m/>
    <m/>
    <m/>
  </r>
  <r>
    <x v="0"/>
    <s v="T12N R095W S21 fWASATCH"/>
    <n v="49017624"/>
    <x v="0"/>
    <x v="0"/>
    <s v="LITTLE SNAKE"/>
    <m/>
    <s v="21"/>
    <s v=" 12"/>
    <s v=" 95"/>
    <n v="41.002960000000002"/>
    <n v="-108.10446"/>
    <s v="4903705027"/>
    <s v="UNIT NO. 4-21"/>
    <x v="0"/>
    <s v="WASATCH"/>
    <n v="850"/>
    <n v="955"/>
    <n v="30"/>
    <x v="0"/>
    <n v="4026"/>
    <n v="4056"/>
    <m/>
    <m/>
    <x v="0"/>
    <d v="1962-08-07T00:00:00"/>
    <n v="7.0999999046325684"/>
    <x v="2"/>
    <n v="3892"/>
    <n v="119"/>
    <n v="12059"/>
    <n v="-3"/>
    <x v="0"/>
    <n v="25800"/>
    <n v="61"/>
    <m/>
    <x v="0"/>
    <n v="-1"/>
    <n v="41900"/>
    <x v="0"/>
    <m/>
    <n v="194.21080000000001"/>
    <n v="9.79251"/>
    <n v="524.56650000000002"/>
    <n v="0"/>
    <n v="728.56980999999996"/>
    <n v="727.81799999999998"/>
    <n v="0.99978999999999985"/>
    <m/>
    <x v="0"/>
    <n v="0"/>
    <n v="728.81778999999995"/>
    <n v="-1.7015377377986755E-4"/>
    <n v="41924"/>
    <n v="2.8631418209581984E-4"/>
    <n v="0.26656443532844165"/>
    <n v="1.3440729859503786E-2"/>
    <n v="0.71999483481205462"/>
    <n v="0.9986282030794007"/>
    <n v="1.3717969205993173E-3"/>
    <n v="0"/>
    <x v="0"/>
    <m/>
    <x v="0"/>
    <m/>
    <m/>
    <x v="0"/>
    <m/>
    <x v="0"/>
    <x v="0"/>
    <m/>
    <x v="0"/>
    <x v="0"/>
    <x v="0"/>
    <m/>
    <x v="0"/>
    <x v="0"/>
    <x v="0"/>
    <x v="0"/>
    <x v="0"/>
    <x v="0"/>
    <x v="0"/>
    <x v="0"/>
    <x v="0"/>
    <x v="0"/>
    <x v="0"/>
    <x v="0"/>
    <x v="0"/>
    <m/>
    <x v="0"/>
    <x v="0"/>
    <x v="0"/>
    <x v="0"/>
    <x v="0"/>
    <s v="DST NO. 5"/>
    <m/>
    <x v="0"/>
    <m/>
    <m/>
    <m/>
    <m/>
  </r>
  <r>
    <x v="0"/>
    <s v="T12N R095W S21 fWASATCH"/>
    <n v="49017623"/>
    <x v="0"/>
    <x v="0"/>
    <s v="LITTLE SNAKE"/>
    <m/>
    <s v="21"/>
    <s v=" 12"/>
    <s v=" 95"/>
    <n v="41.002960000000002"/>
    <n v="-108.10446"/>
    <s v="4903705027"/>
    <s v="UNIT NO. 4-21"/>
    <x v="0"/>
    <s v="WASATCH"/>
    <m/>
    <n v="850"/>
    <n v="36"/>
    <x v="0"/>
    <n v="3140"/>
    <n v="3176"/>
    <m/>
    <m/>
    <x v="0"/>
    <d v="1962-08-07T00:00:00"/>
    <n v="7.6999998092651367"/>
    <x v="2"/>
    <n v="106"/>
    <n v="14"/>
    <n v="2743"/>
    <n v="-3"/>
    <x v="0"/>
    <n v="3800"/>
    <n v="537"/>
    <m/>
    <x v="0"/>
    <n v="470"/>
    <n v="7398"/>
    <x v="0"/>
    <m/>
    <n v="5.2893999999999997"/>
    <n v="1.1520600000000001"/>
    <n v="119.3205"/>
    <n v="0"/>
    <n v="125.76195999999999"/>
    <n v="107.19799999999999"/>
    <n v="8.8014299999999999"/>
    <m/>
    <x v="0"/>
    <n v="9.785400000000001"/>
    <n v="125.78482999999999"/>
    <n v="-9.0917479010555068E-5"/>
    <n v="7664"/>
    <n v="1.766033727260656E-2"/>
    <n v="4.2058822874579883E-2"/>
    <n v="9.1606396719644025E-3"/>
    <n v="0.94878053745345581"/>
    <n v="0.8522331349495802"/>
    <n v="6.9972110309327457E-2"/>
    <n v="7.7794754741092403E-2"/>
    <x v="0"/>
    <m/>
    <x v="0"/>
    <m/>
    <m/>
    <x v="0"/>
    <m/>
    <x v="0"/>
    <x v="0"/>
    <m/>
    <x v="0"/>
    <x v="0"/>
    <x v="0"/>
    <m/>
    <x v="0"/>
    <x v="0"/>
    <x v="0"/>
    <x v="0"/>
    <x v="0"/>
    <x v="0"/>
    <x v="0"/>
    <x v="0"/>
    <x v="0"/>
    <x v="0"/>
    <x v="0"/>
    <x v="0"/>
    <x v="0"/>
    <m/>
    <x v="0"/>
    <x v="0"/>
    <x v="0"/>
    <x v="0"/>
    <x v="0"/>
    <s v="DST NO. 1"/>
    <m/>
    <x v="0"/>
    <m/>
    <m/>
    <m/>
    <m/>
  </r>
  <r>
    <x v="0"/>
    <s v="T12N R095W S21 fFORT UNION"/>
    <n v="49005109"/>
    <x v="0"/>
    <x v="0"/>
    <s v="LITTLE SNAKE"/>
    <m/>
    <s v="21"/>
    <s v=" 12"/>
    <s v=" 95"/>
    <n v="41.002960000000002"/>
    <n v="-108.10446"/>
    <s v="4903705027"/>
    <s v="UNIT NO. 4-21"/>
    <x v="0"/>
    <s v="FORT UNION"/>
    <n v="955"/>
    <m/>
    <n v="49"/>
    <x v="0"/>
    <n v="5011"/>
    <n v="5060"/>
    <m/>
    <m/>
    <x v="0"/>
    <m/>
    <n v="7.1999998092651367"/>
    <x v="0"/>
    <n v="756"/>
    <n v="150"/>
    <n v="8505"/>
    <n v="-3"/>
    <x v="0"/>
    <n v="14600"/>
    <n v="476"/>
    <m/>
    <x v="0"/>
    <n v="24"/>
    <n v="24270"/>
    <x v="0"/>
    <m/>
    <n v="37.724400000000003"/>
    <n v="12.343500000000001"/>
    <n v="369.96749999999997"/>
    <n v="0"/>
    <n v="420.03539999999998"/>
    <n v="411.86599999999999"/>
    <n v="7.801639999999999"/>
    <m/>
    <x v="0"/>
    <n v="0.49968000000000001"/>
    <n v="420.16732000000002"/>
    <n v="-1.5700972736679126E-4"/>
    <n v="24505"/>
    <n v="4.8180420297283446E-3"/>
    <n v="8.9812430095177698E-2"/>
    <n v="2.938680882611323E-2"/>
    <n v="0.88080076107870908"/>
    <n v="0.98024282326383683"/>
    <n v="1.8567936221217773E-2"/>
    <n v="1.1892405149453319E-3"/>
    <x v="0"/>
    <m/>
    <x v="0"/>
    <m/>
    <m/>
    <x v="0"/>
    <m/>
    <x v="0"/>
    <x v="0"/>
    <m/>
    <x v="0"/>
    <x v="0"/>
    <x v="0"/>
    <m/>
    <x v="0"/>
    <x v="0"/>
    <x v="0"/>
    <x v="0"/>
    <x v="0"/>
    <x v="0"/>
    <x v="0"/>
    <x v="0"/>
    <x v="0"/>
    <x v="0"/>
    <x v="0"/>
    <x v="0"/>
    <x v="0"/>
    <m/>
    <x v="0"/>
    <x v="0"/>
    <x v="0"/>
    <x v="0"/>
    <x v="0"/>
    <s v="DST NO. 10"/>
    <m/>
    <x v="0"/>
    <m/>
    <m/>
    <m/>
    <m/>
  </r>
  <r>
    <x v="0"/>
    <s v="T12N R095W S01 fWASATCH"/>
    <n v="49011662"/>
    <x v="0"/>
    <x v="0"/>
    <s v="EAST CHEROKEE RIDGE"/>
    <m/>
    <s v="1"/>
    <s v=" 12"/>
    <s v=" 95"/>
    <n v="41.045409999999997"/>
    <n v="-108.04356"/>
    <s v="4903705094"/>
    <s v="UNIT NO. 1"/>
    <x v="0"/>
    <s v="WASATCH"/>
    <m/>
    <m/>
    <n v="18"/>
    <x v="0"/>
    <n v="3262"/>
    <n v="3280"/>
    <m/>
    <m/>
    <x v="0"/>
    <d v="1946-07-08T00:00:00"/>
    <m/>
    <x v="0"/>
    <n v="2360"/>
    <n v="148"/>
    <n v="13516"/>
    <n v="-3"/>
    <x v="0"/>
    <n v="23364"/>
    <n v="77"/>
    <m/>
    <x v="0"/>
    <n v="2902"/>
    <n v="42367"/>
    <x v="0"/>
    <m/>
    <n v="117.764"/>
    <n v="12.17892"/>
    <n v="587.94599999999991"/>
    <n v="0"/>
    <n v="717.88891999999987"/>
    <n v="659.09843999999998"/>
    <n v="1.2620299999999998"/>
    <m/>
    <x v="0"/>
    <n v="60.419640000000008"/>
    <n v="720.78010999999992"/>
    <n v="-2.0096283020703183E-3"/>
    <n v="42361"/>
    <n v="-7.0814842791049002E-5"/>
    <n v="0.16404209163724107"/>
    <n v="1.6964908721533133E-2"/>
    <n v="0.81899299964122585"/>
    <n v="0.91442373458390802"/>
    <n v="1.7509223444026499E-3"/>
    <n v="8.3825343071689387E-2"/>
    <x v="0"/>
    <m/>
    <x v="0"/>
    <m/>
    <m/>
    <x v="0"/>
    <m/>
    <x v="0"/>
    <x v="0"/>
    <m/>
    <x v="0"/>
    <x v="0"/>
    <x v="0"/>
    <m/>
    <x v="0"/>
    <x v="0"/>
    <x v="0"/>
    <x v="0"/>
    <x v="0"/>
    <x v="0"/>
    <x v="0"/>
    <x v="0"/>
    <x v="0"/>
    <x v="0"/>
    <x v="0"/>
    <x v="0"/>
    <x v="0"/>
    <m/>
    <x v="0"/>
    <x v="0"/>
    <x v="0"/>
    <x v="0"/>
    <x v="0"/>
    <s v="DST"/>
    <m/>
    <x v="0"/>
    <m/>
    <m/>
    <m/>
    <m/>
  </r>
  <r>
    <x v="0"/>
    <s v="T12N R094W S18 fWASATCH"/>
    <n v="49004130"/>
    <x v="0"/>
    <x v="0"/>
    <s v="STATE LINE"/>
    <m/>
    <s v="18"/>
    <s v=" 12"/>
    <s v=" 94"/>
    <n v="41.013039999999997"/>
    <n v="-108.02746999999999"/>
    <s v="4903705041"/>
    <s v="UNIT NO. 5"/>
    <x v="0"/>
    <s v="WASATCH"/>
    <m/>
    <m/>
    <n v="16"/>
    <x v="0"/>
    <n v="2630"/>
    <n v="2646"/>
    <m/>
    <m/>
    <x v="0"/>
    <d v="1960-01-20T00:00:00"/>
    <n v="7.8000001907348633"/>
    <x v="2"/>
    <n v="296"/>
    <n v="76"/>
    <n v="5104"/>
    <n v="-3"/>
    <x v="0"/>
    <n v="8100"/>
    <n v="854"/>
    <m/>
    <x v="0"/>
    <n v="24"/>
    <n v="14021"/>
    <x v="0"/>
    <m/>
    <n v="14.7704"/>
    <n v="6.2540399999999998"/>
    <n v="222.02399999999997"/>
    <n v="0"/>
    <n v="243.04843999999997"/>
    <n v="228.501"/>
    <n v="13.997059999999999"/>
    <m/>
    <x v="0"/>
    <n v="0.49968000000000001"/>
    <n v="242.99774000000002"/>
    <n v="1.0431107595568252E-4"/>
    <n v="14448"/>
    <n v="1.499877059257438E-2"/>
    <n v="6.0771424823792337E-2"/>
    <n v="2.5731660733967272E-2"/>
    <n v="0.91349691444224035"/>
    <n v="0.94034207890163912"/>
    <n v="5.7601605677484895E-2"/>
    <n v="2.0563154208759309E-3"/>
    <x v="0"/>
    <m/>
    <x v="0"/>
    <m/>
    <m/>
    <x v="0"/>
    <m/>
    <x v="0"/>
    <x v="0"/>
    <m/>
    <x v="0"/>
    <x v="0"/>
    <x v="0"/>
    <m/>
    <x v="0"/>
    <x v="0"/>
    <x v="0"/>
    <x v="0"/>
    <x v="0"/>
    <x v="0"/>
    <x v="0"/>
    <x v="0"/>
    <x v="0"/>
    <x v="0"/>
    <x v="0"/>
    <x v="0"/>
    <x v="0"/>
    <m/>
    <x v="0"/>
    <x v="0"/>
    <x v="0"/>
    <x v="0"/>
    <x v="0"/>
    <s v="DST"/>
    <m/>
    <x v="0"/>
    <m/>
    <m/>
    <m/>
    <m/>
  </r>
  <r>
    <x v="0"/>
    <s v="T12N R094W S18 fWASATCH"/>
    <n v="49004132"/>
    <x v="0"/>
    <x v="0"/>
    <s v="STATE LINE"/>
    <m/>
    <s v="18"/>
    <s v=" 12"/>
    <s v=" 94"/>
    <n v="41.010779999999997"/>
    <n v="-108.01446"/>
    <s v="4903705038"/>
    <s v="STATE LINE UNIT NO. 3"/>
    <x v="0"/>
    <s v="WASATCH"/>
    <m/>
    <n v="780"/>
    <n v="57"/>
    <x v="3"/>
    <n v="2405"/>
    <n v="2462"/>
    <m/>
    <m/>
    <x v="0"/>
    <d v="1959-10-28T00:00:00"/>
    <n v="7.1999998092651367"/>
    <x v="2"/>
    <n v="464"/>
    <n v="42"/>
    <n v="4832"/>
    <n v="-3"/>
    <x v="0"/>
    <n v="8300"/>
    <n v="159"/>
    <m/>
    <x v="0"/>
    <n v="-3"/>
    <n v="13716"/>
    <x v="0"/>
    <m/>
    <n v="23.153600000000001"/>
    <n v="3.4561800000000003"/>
    <n v="210.19199999999998"/>
    <n v="0"/>
    <n v="236.80177999999998"/>
    <n v="234.143"/>
    <n v="2.6060099999999999"/>
    <m/>
    <x v="0"/>
    <n v="0"/>
    <n v="236.74901"/>
    <n v="1.1143472065579515E-4"/>
    <n v="13788"/>
    <n v="2.617801047120419E-3"/>
    <n v="9.777629205321009E-2"/>
    <n v="1.459524501885079E-2"/>
    <n v="0.88762846292793918"/>
    <n v="0.98899251996872128"/>
    <n v="1.1007480031278695E-2"/>
    <n v="0"/>
    <x v="0"/>
    <m/>
    <x v="0"/>
    <m/>
    <m/>
    <x v="0"/>
    <m/>
    <x v="0"/>
    <x v="0"/>
    <m/>
    <x v="0"/>
    <x v="0"/>
    <x v="0"/>
    <m/>
    <x v="0"/>
    <x v="0"/>
    <x v="0"/>
    <x v="0"/>
    <x v="0"/>
    <x v="0"/>
    <x v="0"/>
    <x v="0"/>
    <x v="0"/>
    <x v="0"/>
    <x v="0"/>
    <x v="0"/>
    <x v="0"/>
    <m/>
    <x v="0"/>
    <x v="0"/>
    <x v="0"/>
    <x v="0"/>
    <x v="0"/>
    <s v="DST NO. 1"/>
    <m/>
    <x v="0"/>
    <m/>
    <m/>
    <m/>
    <m/>
  </r>
  <r>
    <x v="0"/>
    <s v="T12N R094W S18 fFORT UNION"/>
    <n v="49004136"/>
    <x v="0"/>
    <x v="0"/>
    <s v="STATE LINE"/>
    <m/>
    <s v="18"/>
    <s v=" 12"/>
    <s v=" 94"/>
    <n v="41.005899999999997"/>
    <n v="-108.01904"/>
    <s v="4903705031"/>
    <s v="UNIT NO. 2"/>
    <x v="0"/>
    <s v="FORT UNION"/>
    <n v="494"/>
    <m/>
    <n v="61"/>
    <x v="3"/>
    <n v="3814"/>
    <n v="3875"/>
    <m/>
    <m/>
    <x v="0"/>
    <d v="1959-08-10T00:00:00"/>
    <n v="7.3000001907348633"/>
    <x v="2"/>
    <n v="4408"/>
    <n v="231"/>
    <n v="10356"/>
    <n v="-3"/>
    <x v="0"/>
    <n v="23340"/>
    <n v="1830"/>
    <m/>
    <x v="0"/>
    <n v="58"/>
    <n v="39294"/>
    <x v="0"/>
    <m/>
    <n v="219.95920000000001"/>
    <n v="19.008990000000001"/>
    <n v="450.48599999999999"/>
    <n v="0"/>
    <n v="689.45419000000004"/>
    <n v="658.42139999999995"/>
    <n v="29.993699999999997"/>
    <m/>
    <x v="0"/>
    <n v="1.2075600000000002"/>
    <n v="689.62265999999988"/>
    <n v="-1.2216142994485253E-4"/>
    <n v="40217"/>
    <n v="1.1608456691526959E-2"/>
    <n v="0.31903381426980665"/>
    <n v="2.757107038540153E-2"/>
    <n v="0.65339511534479178"/>
    <n v="0.95475604006399684"/>
    <n v="4.3492915386510067E-2"/>
    <n v="1.7510445494931972E-3"/>
    <x v="0"/>
    <m/>
    <x v="0"/>
    <m/>
    <m/>
    <x v="0"/>
    <m/>
    <x v="0"/>
    <x v="0"/>
    <m/>
    <x v="0"/>
    <x v="0"/>
    <x v="0"/>
    <m/>
    <x v="0"/>
    <x v="0"/>
    <x v="0"/>
    <x v="0"/>
    <x v="0"/>
    <x v="0"/>
    <x v="0"/>
    <x v="0"/>
    <x v="0"/>
    <x v="0"/>
    <x v="0"/>
    <x v="0"/>
    <x v="0"/>
    <m/>
    <x v="0"/>
    <x v="0"/>
    <x v="0"/>
    <x v="0"/>
    <x v="0"/>
    <s v="DST NO. 3"/>
    <m/>
    <x v="0"/>
    <m/>
    <m/>
    <m/>
    <m/>
  </r>
  <r>
    <x v="0"/>
    <s v="T12N R094W S18 fFORT UNION"/>
    <n v="49004134"/>
    <x v="0"/>
    <x v="0"/>
    <s v="STATE LINE"/>
    <m/>
    <s v="18"/>
    <s v=" 12"/>
    <s v=" 94"/>
    <n v="41.010779999999997"/>
    <n v="-108.01446"/>
    <s v="4903705038"/>
    <s v="STATE LINE UNIT NO. 3"/>
    <x v="0"/>
    <s v="FORT UNION"/>
    <n v="780"/>
    <m/>
    <n v="48"/>
    <x v="0"/>
    <n v="3242"/>
    <n v="3290"/>
    <m/>
    <m/>
    <x v="0"/>
    <d v="1959-10-28T00:00:00"/>
    <n v="7.5"/>
    <x v="2"/>
    <n v="3496"/>
    <n v="139"/>
    <n v="8399"/>
    <n v="-3"/>
    <x v="0"/>
    <n v="19400"/>
    <n v="207"/>
    <m/>
    <x v="0"/>
    <n v="29"/>
    <n v="31565"/>
    <x v="0"/>
    <m/>
    <n v="174.4504"/>
    <n v="11.43831"/>
    <n v="365.35649999999998"/>
    <n v="0"/>
    <n v="551.24521000000004"/>
    <n v="547.274"/>
    <n v="3.3927299999999998"/>
    <m/>
    <x v="0"/>
    <n v="0.60378000000000009"/>
    <n v="551.27051000000006"/>
    <n v="-2.2947518607730726E-5"/>
    <n v="31664"/>
    <n v="1.5657372408230401E-3"/>
    <n v="0.3164660605395555"/>
    <n v="2.0749949010894803E-2"/>
    <n v="0.66278399044954961"/>
    <n v="0.99275036497054769"/>
    <n v="6.1543832627651337E-3"/>
    <n v="1.0952517666871025E-3"/>
    <x v="0"/>
    <m/>
    <x v="0"/>
    <m/>
    <m/>
    <x v="0"/>
    <m/>
    <x v="0"/>
    <x v="0"/>
    <m/>
    <x v="0"/>
    <x v="0"/>
    <x v="0"/>
    <m/>
    <x v="0"/>
    <x v="0"/>
    <x v="0"/>
    <x v="0"/>
    <x v="0"/>
    <x v="0"/>
    <x v="0"/>
    <x v="0"/>
    <x v="0"/>
    <x v="0"/>
    <x v="0"/>
    <x v="0"/>
    <x v="0"/>
    <m/>
    <x v="0"/>
    <x v="0"/>
    <x v="0"/>
    <x v="0"/>
    <x v="0"/>
    <s v="DST NO. 2"/>
    <m/>
    <x v="0"/>
    <m/>
    <m/>
    <m/>
    <m/>
  </r>
  <r>
    <x v="0"/>
    <s v="T12N R094W S18 fFORT UNION"/>
    <n v="49004135"/>
    <x v="0"/>
    <x v="0"/>
    <s v="STATE LINE"/>
    <m/>
    <s v="18"/>
    <s v=" 12"/>
    <s v=" 94"/>
    <n v="41.005899999999997"/>
    <n v="-108.01904"/>
    <s v="4903705031"/>
    <s v="UNIT NO. 2"/>
    <x v="0"/>
    <s v="FORT UNION"/>
    <m/>
    <n v="494"/>
    <n v="99"/>
    <x v="3"/>
    <n v="3221"/>
    <n v="3320"/>
    <m/>
    <m/>
    <x v="0"/>
    <d v="1959-08-10T00:00:00"/>
    <n v="6.8000001907348633"/>
    <x v="2"/>
    <n v="2690"/>
    <n v="208"/>
    <n v="8311"/>
    <n v="-3"/>
    <x v="0"/>
    <n v="18098"/>
    <n v="85"/>
    <m/>
    <x v="0"/>
    <n v="52"/>
    <n v="29401"/>
    <x v="0"/>
    <m/>
    <n v="134.23099999999999"/>
    <n v="17.116320000000002"/>
    <n v="361.52849999999995"/>
    <n v="0"/>
    <n v="512.87581999999998"/>
    <n v="510.54458"/>
    <n v="1.3931499999999999"/>
    <m/>
    <x v="0"/>
    <n v="1.08264"/>
    <n v="513.02036999999996"/>
    <n v="-1.4090119586074404E-4"/>
    <n v="29438"/>
    <n v="6.2883461649586162E-4"/>
    <n v="0.26172222351991559"/>
    <n v="3.3373224731085983E-2"/>
    <n v="0.70490455174899835"/>
    <n v="0.99517409026078252"/>
    <n v="2.715584178460594E-3"/>
    <n v="2.1103255607569735E-3"/>
    <x v="0"/>
    <m/>
    <x v="0"/>
    <m/>
    <m/>
    <x v="0"/>
    <m/>
    <x v="0"/>
    <x v="0"/>
    <m/>
    <x v="0"/>
    <x v="0"/>
    <x v="0"/>
    <m/>
    <x v="0"/>
    <x v="0"/>
    <x v="0"/>
    <x v="0"/>
    <x v="0"/>
    <x v="0"/>
    <x v="0"/>
    <x v="0"/>
    <x v="0"/>
    <x v="0"/>
    <x v="0"/>
    <x v="0"/>
    <x v="0"/>
    <m/>
    <x v="0"/>
    <x v="0"/>
    <x v="0"/>
    <x v="0"/>
    <x v="0"/>
    <s v="DST NO. 2"/>
    <m/>
    <x v="0"/>
    <m/>
    <m/>
    <m/>
    <m/>
  </r>
  <r>
    <x v="0"/>
    <s v="T12N R094W S11 fWASATCH"/>
    <n v="49004143"/>
    <x v="0"/>
    <x v="0"/>
    <s v="STATE LINE"/>
    <m/>
    <s v="11"/>
    <s v=" 12"/>
    <s v=" 94"/>
    <n v="41.026629999999997"/>
    <n v="-107.94222000000001"/>
    <s v="4903705063"/>
    <s v="STATE LINE UNIT-FEDERAL NO. 1"/>
    <x v="0"/>
    <s v="WASATCH"/>
    <n v="-12"/>
    <n v="1212"/>
    <n v="682"/>
    <x v="10"/>
    <n v="3062"/>
    <n v="3744"/>
    <m/>
    <m/>
    <x v="5"/>
    <d v="1958-11-18T00:00:00"/>
    <n v="5.5"/>
    <x v="0"/>
    <n v="2022"/>
    <n v="112"/>
    <n v="7037"/>
    <n v="-3"/>
    <x v="0"/>
    <n v="14761"/>
    <n v="-1"/>
    <m/>
    <x v="0"/>
    <n v="-3"/>
    <n v="23933"/>
    <x v="0"/>
    <m/>
    <n v="100.8978"/>
    <n v="9.2164800000000007"/>
    <n v="306.10949999999997"/>
    <n v="0"/>
    <n v="416.22377999999998"/>
    <n v="416.40780999999998"/>
    <n v="0"/>
    <m/>
    <x v="0"/>
    <n v="0"/>
    <n v="416.40780999999998"/>
    <n v="-2.2102212095989179E-4"/>
    <n v="23922"/>
    <n v="-2.298610385539651E-4"/>
    <n v="0.24241238691359732"/>
    <n v="2.2143088508782466E-2"/>
    <n v="0.73544452457762022"/>
    <n v="1"/>
    <n v="0"/>
    <n v="0"/>
    <x v="0"/>
    <m/>
    <x v="0"/>
    <m/>
    <m/>
    <x v="0"/>
    <m/>
    <x v="0"/>
    <x v="0"/>
    <m/>
    <x v="0"/>
    <x v="0"/>
    <x v="0"/>
    <m/>
    <x v="0"/>
    <x v="0"/>
    <x v="0"/>
    <x v="0"/>
    <x v="0"/>
    <x v="0"/>
    <x v="0"/>
    <x v="0"/>
    <x v="0"/>
    <x v="0"/>
    <x v="0"/>
    <x v="0"/>
    <x v="0"/>
    <m/>
    <x v="0"/>
    <x v="0"/>
    <x v="0"/>
    <x v="0"/>
    <x v="0"/>
    <s v="FLOWING"/>
    <m/>
    <x v="0"/>
    <m/>
    <m/>
    <m/>
    <m/>
  </r>
  <r>
    <x v="0"/>
    <s v="T12N R094W S11 fWASATCH"/>
    <n v="49004142"/>
    <x v="0"/>
    <x v="0"/>
    <s v="STATE LINE"/>
    <m/>
    <s v="11"/>
    <s v=" 12"/>
    <s v=" 94"/>
    <n v="41.026629999999997"/>
    <n v="-107.94222000000001"/>
    <s v="4903705063"/>
    <s v="STATE LINE UNIT-FEDERAL NO. 1"/>
    <x v="0"/>
    <s v="WASATCH"/>
    <m/>
    <n v="-12"/>
    <n v="12"/>
    <x v="5"/>
    <n v="3062"/>
    <n v="3074"/>
    <m/>
    <m/>
    <x v="4"/>
    <d v="1958-11-03T00:00:00"/>
    <n v="8.1000003814697266"/>
    <x v="0"/>
    <n v="1037"/>
    <n v="18"/>
    <n v="6051"/>
    <n v="-3"/>
    <x v="0"/>
    <n v="10951"/>
    <n v="148"/>
    <m/>
    <x v="0"/>
    <n v="250"/>
    <n v="18380"/>
    <x v="0"/>
    <m/>
    <n v="51.746299999999998"/>
    <n v="1.48122"/>
    <n v="263.21850000000001"/>
    <n v="0"/>
    <n v="316.44601999999998"/>
    <n v="308.92770999999999"/>
    <n v="2.4257199999999997"/>
    <m/>
    <x v="0"/>
    <n v="5.2050000000000001"/>
    <n v="316.55842999999999"/>
    <n v="-1.7758168998655734E-4"/>
    <n v="18449"/>
    <n v="1.8735235819598685E-3"/>
    <n v="0.16352330801948467"/>
    <n v="4.6807983238341885E-3"/>
    <n v="0.83179589365668127"/>
    <n v="0.97589475029933659"/>
    <n v="7.6627875618412679E-3"/>
    <n v="1.6442462138822209E-2"/>
    <x v="0"/>
    <m/>
    <x v="0"/>
    <m/>
    <m/>
    <x v="0"/>
    <m/>
    <x v="0"/>
    <x v="0"/>
    <m/>
    <x v="0"/>
    <x v="0"/>
    <x v="0"/>
    <m/>
    <x v="0"/>
    <x v="0"/>
    <x v="0"/>
    <x v="0"/>
    <x v="0"/>
    <x v="0"/>
    <x v="0"/>
    <x v="0"/>
    <x v="0"/>
    <x v="0"/>
    <x v="0"/>
    <x v="0"/>
    <x v="0"/>
    <m/>
    <x v="0"/>
    <x v="0"/>
    <x v="0"/>
    <x v="0"/>
    <x v="0"/>
    <s v="PRODUCTION TEST"/>
    <m/>
    <x v="0"/>
    <m/>
    <m/>
    <m/>
    <m/>
  </r>
  <r>
    <x v="0"/>
    <s v="T12N R094W S11 fLANCE"/>
    <n v="49004141"/>
    <x v="0"/>
    <x v="0"/>
    <s v="STATE LINE"/>
    <m/>
    <s v="11"/>
    <s v=" 12"/>
    <s v=" 94"/>
    <n v="41.026629999999997"/>
    <n v="-107.94222000000001"/>
    <s v="4903705063"/>
    <s v="STATE LINE UNIT-FEDERAL NO. 1"/>
    <x v="0"/>
    <s v="LANCE"/>
    <n v="1511"/>
    <m/>
    <n v="16"/>
    <x v="3"/>
    <n v="6516"/>
    <n v="6532"/>
    <m/>
    <m/>
    <x v="0"/>
    <d v="1958-09-29T00:00:00"/>
    <n v="8.1999998092651367"/>
    <x v="0"/>
    <n v="1738"/>
    <n v="528"/>
    <n v="21480"/>
    <n v="-3"/>
    <x v="0"/>
    <n v="37512"/>
    <n v="354"/>
    <m/>
    <x v="0"/>
    <n v="43"/>
    <n v="61475"/>
    <x v="0"/>
    <m/>
    <n v="86.726200000000006"/>
    <n v="43.449120000000001"/>
    <n v="934.38"/>
    <n v="0"/>
    <n v="1064.5553199999999"/>
    <n v="1058.21352"/>
    <n v="5.8020599999999991"/>
    <m/>
    <x v="0"/>
    <n v="0.89526000000000006"/>
    <n v="1064.91084"/>
    <n v="-1.6695264131366593E-4"/>
    <n v="61649"/>
    <n v="1.4132094473863748E-3"/>
    <n v="8.1467067394863063E-2"/>
    <n v="4.0814337389249063E-2"/>
    <n v="0.8777185952158878"/>
    <n v="0.99371091010774204"/>
    <n v="5.4483997927939195E-3"/>
    <n v="8.4069009946410162E-4"/>
    <x v="0"/>
    <m/>
    <x v="0"/>
    <m/>
    <m/>
    <x v="0"/>
    <m/>
    <x v="0"/>
    <x v="0"/>
    <m/>
    <x v="0"/>
    <x v="0"/>
    <x v="0"/>
    <m/>
    <x v="0"/>
    <x v="0"/>
    <x v="0"/>
    <x v="0"/>
    <x v="0"/>
    <x v="0"/>
    <x v="0"/>
    <x v="0"/>
    <x v="0"/>
    <x v="0"/>
    <x v="0"/>
    <x v="0"/>
    <x v="0"/>
    <m/>
    <x v="0"/>
    <x v="0"/>
    <x v="0"/>
    <x v="0"/>
    <x v="0"/>
    <s v="DST NO. 14"/>
    <m/>
    <x v="0"/>
    <m/>
    <m/>
    <m/>
    <m/>
  </r>
  <r>
    <x v="0"/>
    <s v="T12N R094W S11 fFORT UNION"/>
    <n v="49007473"/>
    <x v="0"/>
    <x v="0"/>
    <s v="STATE LINE"/>
    <m/>
    <s v="11"/>
    <s v=" 12"/>
    <s v=" 94"/>
    <n v="41.026629999999997"/>
    <n v="-107.94222000000001"/>
    <s v="4903705063"/>
    <s v="STATE LINE UNIT-FEDERAL NO. 1"/>
    <x v="0"/>
    <s v="FORT UNION"/>
    <n v="1212"/>
    <n v="1511"/>
    <n v="49"/>
    <x v="3"/>
    <n v="4956"/>
    <n v="5005"/>
    <m/>
    <m/>
    <x v="0"/>
    <d v="1958-09-20T00:00:00"/>
    <n v="8.5"/>
    <x v="0"/>
    <n v="46"/>
    <n v="10"/>
    <n v="4590"/>
    <n v="-3"/>
    <x v="0"/>
    <n v="6572"/>
    <n v="318"/>
    <m/>
    <x v="0"/>
    <n v="440"/>
    <n v="11907"/>
    <x v="0"/>
    <m/>
    <n v="2.2953999999999999"/>
    <n v="0.82289999999999996"/>
    <n v="199.66499999999999"/>
    <n v="0"/>
    <n v="202.7833"/>
    <n v="185.39612"/>
    <n v="5.2120199999999999"/>
    <m/>
    <x v="0"/>
    <n v="9.1608000000000001"/>
    <n v="199.76893999999999"/>
    <n v="7.4881212932761494E-3"/>
    <n v="11970"/>
    <n v="2.6385224274406332E-3"/>
    <n v="1.131947256011713E-2"/>
    <n v="4.0580264745666925E-3"/>
    <n v="0.98462250096531612"/>
    <n v="0.92805277937601316"/>
    <n v="2.6090242056648047E-2"/>
    <n v="4.5856978567338849E-2"/>
    <x v="0"/>
    <m/>
    <x v="0"/>
    <m/>
    <m/>
    <x v="0"/>
    <m/>
    <x v="0"/>
    <x v="0"/>
    <m/>
    <x v="0"/>
    <x v="0"/>
    <x v="0"/>
    <m/>
    <x v="0"/>
    <x v="0"/>
    <x v="0"/>
    <x v="0"/>
    <x v="0"/>
    <x v="0"/>
    <x v="0"/>
    <x v="0"/>
    <x v="0"/>
    <x v="0"/>
    <x v="0"/>
    <x v="0"/>
    <x v="0"/>
    <m/>
    <x v="0"/>
    <x v="0"/>
    <x v="0"/>
    <x v="0"/>
    <x v="0"/>
    <s v="DST NO. 11"/>
    <m/>
    <x v="0"/>
    <m/>
    <m/>
    <m/>
    <m/>
  </r>
  <r>
    <x v="0"/>
    <s v="T12N R094W S03 fFORT UNION"/>
    <n v="49003360"/>
    <x v="0"/>
    <x v="0"/>
    <s v="LITTLE SNAKE"/>
    <m/>
    <s v="3"/>
    <s v=" 12"/>
    <s v=" 94"/>
    <n v="41.037840000000003"/>
    <n v="-107.9661"/>
    <s v="4903705079"/>
    <s v="9 STATE LINE UNIT"/>
    <x v="0"/>
    <s v="FORT UNION"/>
    <m/>
    <m/>
    <n v="20"/>
    <x v="0"/>
    <n v="4080"/>
    <n v="4100"/>
    <m/>
    <m/>
    <x v="0"/>
    <d v="1960-10-12T00:00:00"/>
    <n v="6.5"/>
    <x v="0"/>
    <n v="3008"/>
    <n v="67"/>
    <n v="9584"/>
    <n v="-3"/>
    <x v="0"/>
    <n v="20200"/>
    <n v="34"/>
    <m/>
    <x v="0"/>
    <n v="111"/>
    <n v="32987"/>
    <x v="0"/>
    <m/>
    <n v="150.0992"/>
    <n v="5.5134300000000005"/>
    <n v="416.904"/>
    <n v="0"/>
    <n v="572.51662999999996"/>
    <n v="569.84199999999998"/>
    <n v="0.55725999999999998"/>
    <m/>
    <x v="0"/>
    <n v="2.3110200000000001"/>
    <n v="572.71028000000001"/>
    <n v="-1.6909312757944873E-4"/>
    <n v="32998"/>
    <n v="1.6670455406531787E-4"/>
    <n v="0.26217439308269525"/>
    <n v="9.6301656774581395E-3"/>
    <n v="0.7281954412398467"/>
    <n v="0.99499174346931574"/>
    <n v="9.7302252021737757E-4"/>
    <n v="4.035234010466863E-3"/>
    <x v="0"/>
    <m/>
    <x v="0"/>
    <m/>
    <m/>
    <x v="0"/>
    <m/>
    <x v="0"/>
    <x v="0"/>
    <m/>
    <x v="0"/>
    <x v="0"/>
    <x v="0"/>
    <m/>
    <x v="0"/>
    <x v="0"/>
    <x v="0"/>
    <x v="0"/>
    <x v="0"/>
    <x v="0"/>
    <x v="0"/>
    <x v="0"/>
    <x v="0"/>
    <x v="0"/>
    <x v="0"/>
    <x v="0"/>
    <x v="0"/>
    <m/>
    <x v="0"/>
    <x v="0"/>
    <x v="0"/>
    <x v="0"/>
    <x v="0"/>
    <s v="DST NO. 5"/>
    <m/>
    <x v="0"/>
    <m/>
    <m/>
    <m/>
    <m/>
  </r>
  <r>
    <x v="0"/>
    <s v="T12N R094W S03 fFORT UNION"/>
    <n v="49023089"/>
    <x v="0"/>
    <x v="0"/>
    <s v="LITTLE SNAKE"/>
    <m/>
    <s v="3"/>
    <s v=" 12"/>
    <s v=" 94"/>
    <n v="41.040500000000002"/>
    <n v="-107.9627"/>
    <m/>
    <s v="5 STATE LINE UNIT"/>
    <x v="0"/>
    <s v="FORT UNION"/>
    <m/>
    <m/>
    <n v="10"/>
    <x v="0"/>
    <n v="3410"/>
    <n v="3420"/>
    <m/>
    <m/>
    <x v="0"/>
    <d v="1960-10-12T00:00:00"/>
    <n v="7"/>
    <x v="0"/>
    <n v="3118"/>
    <n v="168"/>
    <n v="9878"/>
    <n v="-3"/>
    <x v="0"/>
    <n v="21200"/>
    <n v="24"/>
    <m/>
    <x v="0"/>
    <n v="41"/>
    <n v="34417"/>
    <x v="0"/>
    <s v="CHEM LAB"/>
    <n v="155.5882"/>
    <n v="13.824720000000001"/>
    <n v="429.69299999999998"/>
    <n v="0"/>
    <n v="599.10591999999997"/>
    <n v="598.05200000000002"/>
    <n v="0.39335999999999993"/>
    <m/>
    <x v="0"/>
    <n v="0.85362000000000005"/>
    <n v="599.29898000000003"/>
    <n v="-1.6109747214823597E-4"/>
    <n v="34423"/>
    <n v="8.7158628704241725E-5"/>
    <n v="0.25970065526977265"/>
    <n v="2.3075585699436924E-2"/>
    <n v="0.71722375903079039"/>
    <n v="0.99791926894319094"/>
    <n v="6.5636687718040158E-4"/>
    <n v="1.4243641796286722E-3"/>
    <x v="0"/>
    <m/>
    <x v="0"/>
    <m/>
    <m/>
    <x v="0"/>
    <m/>
    <x v="0"/>
    <x v="0"/>
    <m/>
    <x v="0"/>
    <x v="0"/>
    <x v="0"/>
    <m/>
    <x v="0"/>
    <x v="0"/>
    <x v="0"/>
    <x v="0"/>
    <x v="0"/>
    <x v="0"/>
    <x v="0"/>
    <x v="0"/>
    <x v="0"/>
    <x v="0"/>
    <x v="0"/>
    <x v="0"/>
    <x v="0"/>
    <m/>
    <x v="0"/>
    <x v="0"/>
    <x v="0"/>
    <x v="0"/>
    <x v="0"/>
    <s v="DST NO. 3"/>
    <m/>
    <x v="0"/>
    <m/>
    <m/>
    <m/>
    <m/>
  </r>
  <r>
    <x v="1"/>
    <s v="T12N R093W S17 fWASATCH"/>
    <n v="4138"/>
    <x v="0"/>
    <x v="2"/>
    <s v="SMITH RANCH"/>
    <s v="NE NE"/>
    <n v="17"/>
    <n v="12"/>
    <n v="93"/>
    <n v="41.016150000000003"/>
    <n v="-107.88173999999999"/>
    <s v="4900720019"/>
    <s v="BALTA A-1"/>
    <x v="0"/>
    <s v="WASATCH"/>
    <m/>
    <m/>
    <s v=""/>
    <x v="0"/>
    <m/>
    <m/>
    <n v="7704"/>
    <n v="7200"/>
    <x v="2"/>
    <d v="2003-04-17T00:00:00"/>
    <n v="7.19"/>
    <x v="1"/>
    <n v="134"/>
    <n v="5.6"/>
    <n v="1630"/>
    <n v="12.7"/>
    <x v="1"/>
    <n v="2800"/>
    <n v="104"/>
    <m/>
    <x v="0"/>
    <n v="21"/>
    <n v="5410"/>
    <x v="0"/>
    <s v="THOROFARE RESOURCES"/>
    <n v="6.6866000000000003"/>
    <n v="0.46082399999999996"/>
    <n v="70.905000000000001"/>
    <n v="0.32486599999999999"/>
    <n v="78.377290000000002"/>
    <n v="78.988"/>
    <n v="1.7045599999999999"/>
    <n v="0"/>
    <x v="1"/>
    <n v="0.43722000000000005"/>
    <n v="81.129779999999997"/>
    <n v="-1.725622569582649E-2"/>
    <n v="4707.3"/>
    <n v="-6.9455289454696395E-2"/>
    <n v="8.5312977777108653E-2"/>
    <n v="5.8795602654799616E-3"/>
    <n v="0.90880746195741136"/>
    <n v="0.97360056935936479"/>
    <n v="2.101028746780775E-2"/>
    <n v="5.3891431728275369E-3"/>
    <x v="0"/>
    <n v="3.63"/>
    <x v="0"/>
    <n v="4588"/>
    <n v="7.6310000000000002"/>
    <x v="4"/>
    <m/>
    <x v="0"/>
    <x v="0"/>
    <m/>
    <x v="0"/>
    <x v="0"/>
    <x v="0"/>
    <m/>
    <x v="0"/>
    <x v="0"/>
    <x v="0"/>
    <x v="0"/>
    <x v="0"/>
    <x v="0"/>
    <x v="0"/>
    <x v="0"/>
    <x v="0"/>
    <x v="0"/>
    <x v="0"/>
    <x v="0"/>
    <x v="0"/>
    <m/>
    <x v="0"/>
    <x v="0"/>
    <x v="0"/>
    <x v="0"/>
    <x v="0"/>
    <m/>
    <n v="20030417"/>
    <x v="0"/>
    <s v="ENERGY LABS CASPER ID No C03040817-001"/>
    <m/>
    <m/>
    <d v="2003-04-30T00:00:00"/>
  </r>
  <r>
    <x v="0"/>
    <s v="T12N R093W S13 fLANCE"/>
    <n v="49004320"/>
    <x v="0"/>
    <x v="2"/>
    <s v="BAGGS SOUTH"/>
    <m/>
    <s v="13"/>
    <n v="12"/>
    <n v="93"/>
    <n v="41.011989999999997"/>
    <n v="-107.80434"/>
    <s v="4900720052"/>
    <s v="13-1 CHRISTENSEN RANCH"/>
    <x v="0"/>
    <s v="LANCE"/>
    <m/>
    <m/>
    <n v="49"/>
    <x v="0"/>
    <n v="3801"/>
    <n v="3850"/>
    <n v="6760"/>
    <n v="5055"/>
    <x v="0"/>
    <d v="1968-08-22T00:00:00"/>
    <n v="8.6999999999999993"/>
    <x v="0"/>
    <n v="22"/>
    <n v="5"/>
    <n v="2347"/>
    <n v="33"/>
    <x v="0"/>
    <n v="2440"/>
    <n v="1708"/>
    <m/>
    <x v="0"/>
    <n v="40"/>
    <n v="5932"/>
    <x v="0"/>
    <m/>
    <n v="1.0977999999999999"/>
    <n v="0.41144999999999998"/>
    <n v="102.0945"/>
    <n v="0.84414"/>
    <n v="104.44788999999999"/>
    <n v="68.832399999999993"/>
    <n v="27.994119999999999"/>
    <m/>
    <x v="0"/>
    <n v="0.8328000000000001"/>
    <n v="97.659319999999994"/>
    <n v="3.3588955089726848E-2"/>
    <n v="6592"/>
    <n v="5.2698818268923669E-2"/>
    <n v="1.0510504329000806E-2"/>
    <n v="3.9392849391213175E-3"/>
    <n v="0.98555021073187787"/>
    <n v="0.70482161866373838"/>
    <n v="0.28665077741684053"/>
    <n v="8.5276039194211069E-3"/>
    <x v="0"/>
    <m/>
    <x v="0"/>
    <m/>
    <m/>
    <x v="0"/>
    <m/>
    <x v="0"/>
    <x v="0"/>
    <m/>
    <x v="0"/>
    <x v="0"/>
    <x v="0"/>
    <m/>
    <x v="0"/>
    <x v="0"/>
    <x v="0"/>
    <x v="0"/>
    <x v="0"/>
    <x v="0"/>
    <x v="0"/>
    <x v="0"/>
    <x v="0"/>
    <x v="0"/>
    <x v="0"/>
    <x v="0"/>
    <x v="0"/>
    <m/>
    <x v="0"/>
    <x v="0"/>
    <x v="0"/>
    <x v="0"/>
    <x v="0"/>
    <s v="DST NO. 2"/>
    <m/>
    <x v="0"/>
    <m/>
    <m/>
    <m/>
    <m/>
  </r>
  <r>
    <x v="1"/>
    <s v="T12N R093W S10 fWASATCH"/>
    <n v="4731"/>
    <x v="0"/>
    <x v="2"/>
    <s v="SMITH RANCH"/>
    <s v="SW SW"/>
    <n v="10"/>
    <n v="12"/>
    <n v="93"/>
    <n v="41.020060000000001"/>
    <n v="-107.85759"/>
    <s v="4900721890"/>
    <s v="1 HUCKE"/>
    <x v="0"/>
    <s v="WASATCH"/>
    <m/>
    <m/>
    <s v=""/>
    <x v="0"/>
    <m/>
    <m/>
    <n v="3240"/>
    <n v="2940"/>
    <x v="2"/>
    <d v="2006-02-20T00:00:00"/>
    <n v="8.34"/>
    <x v="1"/>
    <n v="1160"/>
    <n v="13"/>
    <n v="1851"/>
    <n v="31"/>
    <x v="1"/>
    <n v="5268"/>
    <n v="30"/>
    <n v="0"/>
    <x v="1"/>
    <n v="5"/>
    <n v="10080"/>
    <x v="0"/>
    <s v="THOROFARE RESOURCES INC"/>
    <n v="57.884"/>
    <n v="1.0697700000000001"/>
    <n v="80.518499999999989"/>
    <n v="0.79297999999999991"/>
    <n v="140.26524999999998"/>
    <n v="148.61027999999999"/>
    <n v="0.49169999999999997"/>
    <n v="0"/>
    <x v="1"/>
    <n v="0.10410000000000001"/>
    <n v="149.20607999999999"/>
    <n v="-3.088675482991703E-2"/>
    <n v="8358"/>
    <n v="-9.3394077448747156E-2"/>
    <n v="0.41267527060337472"/>
    <n v="7.6267642912268025E-3"/>
    <n v="0.5796979651053985"/>
    <n v="0.99600686513579073"/>
    <n v="3.2954421160317328E-3"/>
    <n v="6.9769274817755428E-4"/>
    <x v="1"/>
    <n v="2.23"/>
    <x v="1"/>
    <n v="7469"/>
    <n v="0.72"/>
    <x v="4"/>
    <n v="0"/>
    <x v="1"/>
    <x v="1"/>
    <n v="0"/>
    <x v="1"/>
    <x v="1"/>
    <x v="1"/>
    <n v="0"/>
    <x v="1"/>
    <x v="1"/>
    <x v="1"/>
    <x v="1"/>
    <x v="0"/>
    <x v="0"/>
    <x v="0"/>
    <x v="0"/>
    <x v="0"/>
    <x v="0"/>
    <x v="0"/>
    <x v="0"/>
    <x v="0"/>
    <m/>
    <x v="0"/>
    <x v="0"/>
    <x v="0"/>
    <x v="0"/>
    <x v="0"/>
    <s v="WASATCH  AT 0; TFU COAL AT 1377"/>
    <n v="20060220"/>
    <x v="0"/>
    <s v="ENERGY LABS CASPER ID No C06021052-001"/>
    <m/>
    <m/>
    <d v="2006-03-13T00:00:00"/>
  </r>
  <r>
    <x v="1"/>
    <s v="T12N R093W S09 fFORT UNION"/>
    <n v="4747"/>
    <x v="0"/>
    <x v="2"/>
    <s v="SMITH RANCH"/>
    <s v="NW SW"/>
    <n v="9"/>
    <n v="12"/>
    <n v="93"/>
    <n v="41.021970000000003"/>
    <n v="-107.87506"/>
    <s v="4900720280"/>
    <s v="1-9H STATE"/>
    <x v="0"/>
    <s v="FORT UNION"/>
    <m/>
    <m/>
    <n v="1225"/>
    <x v="0"/>
    <n v="3097"/>
    <n v="4322"/>
    <n v="4322"/>
    <n v="5639"/>
    <x v="2"/>
    <d v="2006-02-23T00:00:00"/>
    <n v="7.61"/>
    <x v="1"/>
    <n v="659"/>
    <n v="13"/>
    <n v="2428"/>
    <n v="53"/>
    <x v="1"/>
    <n v="4921"/>
    <n v="647"/>
    <n v="0"/>
    <x v="1"/>
    <n v="3"/>
    <n v="9380"/>
    <x v="0"/>
    <s v="THOROFARE RESOURCES INC"/>
    <n v="32.884099999999997"/>
    <n v="1.0697700000000001"/>
    <n v="105.61799999999999"/>
    <n v="1.3557399999999999"/>
    <n v="140.92760999999999"/>
    <n v="138.82140999999999"/>
    <n v="10.604329999999999"/>
    <n v="0"/>
    <x v="1"/>
    <n v="6.2460000000000002E-2"/>
    <n v="149.48819999999998"/>
    <n v="-2.9477010910666301E-2"/>
    <n v="8724"/>
    <n v="-3.6235086168802472E-2"/>
    <n v="0.23334036531237562"/>
    <n v="7.5909184864484695E-3"/>
    <n v="0.75906871620117589"/>
    <n v="0.92864460204885746"/>
    <n v="7.0937572330123724E-2"/>
    <n v="4.1782562101891661E-4"/>
    <x v="1"/>
    <n v="2.38"/>
    <x v="1"/>
    <n v="7684"/>
    <n v="0.72"/>
    <x v="4"/>
    <n v="0"/>
    <x v="1"/>
    <x v="1"/>
    <n v="0"/>
    <x v="1"/>
    <x v="1"/>
    <x v="1"/>
    <n v="0"/>
    <x v="1"/>
    <x v="1"/>
    <x v="1"/>
    <x v="1"/>
    <x v="0"/>
    <x v="0"/>
    <x v="0"/>
    <x v="0"/>
    <x v="0"/>
    <x v="0"/>
    <x v="0"/>
    <x v="0"/>
    <x v="0"/>
    <m/>
    <x v="0"/>
    <x v="0"/>
    <x v="0"/>
    <x v="0"/>
    <x v="0"/>
    <m/>
    <n v="20060223"/>
    <x v="0"/>
    <s v="ENERGY LABS CASPER ID No C06021048-001"/>
    <s v="3097"/>
    <s v="3097-4322"/>
    <d v="2006-03-13T00:00:00"/>
  </r>
  <r>
    <x v="1"/>
    <s v="T12N R093W S09 fFORT UNION"/>
    <n v="4140"/>
    <x v="0"/>
    <x v="2"/>
    <s v="SMITH RANCH"/>
    <s v="NW SE"/>
    <n v="9"/>
    <n v="12"/>
    <n v="93"/>
    <n v="41.021639999999998"/>
    <n v="-107.86615"/>
    <s v="4900721799"/>
    <s v="BLACKSTOCK #1 FT UNION COAL"/>
    <x v="0"/>
    <s v="FORT UNION"/>
    <m/>
    <m/>
    <m/>
    <x v="0"/>
    <s v="2885"/>
    <m/>
    <n v="5622"/>
    <n v="5563"/>
    <x v="2"/>
    <d v="2001-07-23T00:00:00"/>
    <n v="7.02"/>
    <x v="1"/>
    <n v="930"/>
    <n v="23.3"/>
    <n v="2820"/>
    <n v="90.9"/>
    <x v="1"/>
    <n v="5170"/>
    <n v="645"/>
    <m/>
    <x v="0"/>
    <n v="30.2"/>
    <n v="11200"/>
    <x v="0"/>
    <s v="THOROFARE RESOURCES"/>
    <n v="46.406999999999996"/>
    <n v="1.9173570000000002"/>
    <n v="122.67"/>
    <n v="2.3252220000000001"/>
    <n v="173.31957899999998"/>
    <n v="145.84569999999999"/>
    <n v="10.571549999999998"/>
    <n v="0"/>
    <x v="1"/>
    <n v="0.62876399999999999"/>
    <n v="157.04601399999999"/>
    <n v="4.9259261087761012E-2"/>
    <n v="9709.4"/>
    <n v="-7.1288511387222891E-2"/>
    <n v="0.26775393909767115"/>
    <n v="1.1062552834841588E-2"/>
    <n v="0.72118350806748732"/>
    <n v="0.92868132265999448"/>
    <n v="6.7314984511482087E-2"/>
    <n v="4.0036928285234925E-3"/>
    <x v="0"/>
    <n v="4.6399999999999997"/>
    <x v="0"/>
    <n v="8259"/>
    <n v="0.51300000000000001"/>
    <x v="4"/>
    <m/>
    <x v="0"/>
    <x v="0"/>
    <m/>
    <x v="0"/>
    <x v="0"/>
    <x v="0"/>
    <m/>
    <x v="0"/>
    <x v="0"/>
    <x v="0"/>
    <x v="0"/>
    <x v="0"/>
    <x v="0"/>
    <x v="0"/>
    <x v="0"/>
    <x v="0"/>
    <x v="0"/>
    <x v="0"/>
    <x v="0"/>
    <x v="0"/>
    <m/>
    <x v="0"/>
    <x v="0"/>
    <x v="0"/>
    <x v="0"/>
    <x v="0"/>
    <m/>
    <n v="20010723"/>
    <x v="0"/>
    <s v="ENERGY LABS CASPER ID No 01-34712-1"/>
    <m/>
    <m/>
    <d v="2001-08-02T00:00:00"/>
  </r>
  <r>
    <x v="1"/>
    <s v="T12N R093W S08 fFORT UNION"/>
    <n v="4139"/>
    <x v="0"/>
    <x v="2"/>
    <s v="SMITH RANCH"/>
    <s v="SE SE"/>
    <n v="8"/>
    <n v="12"/>
    <n v="93"/>
    <n v="41.020670000000003"/>
    <n v="-107.88029"/>
    <s v="4900721405"/>
    <s v="STATE #1-8"/>
    <x v="0"/>
    <s v="FORT UNION"/>
    <m/>
    <m/>
    <m/>
    <x v="0"/>
    <s v="3099"/>
    <m/>
    <n v="3310"/>
    <n v="3099"/>
    <x v="2"/>
    <d v="2003-09-03T00:00:00"/>
    <n v="7.73"/>
    <x v="1"/>
    <n v="472"/>
    <n v="34.200000000000003"/>
    <n v="2480"/>
    <n v="48.9"/>
    <x v="1"/>
    <n v="4060"/>
    <n v="1480"/>
    <m/>
    <x v="0"/>
    <n v="19"/>
    <n v="7700"/>
    <x v="0"/>
    <s v="THOROFARE RESOURCES"/>
    <n v="23.552800000000001"/>
    <n v="2.8143180000000001"/>
    <n v="107.88"/>
    <n v="1.2508619999999999"/>
    <n v="135.49798000000001"/>
    <n v="114.5326"/>
    <n v="24.257199999999997"/>
    <n v="0"/>
    <x v="1"/>
    <n v="0.39558000000000004"/>
    <n v="139.18538000000001"/>
    <n v="-1.3424184122401869E-2"/>
    <n v="8594.1"/>
    <n v="5.4872622605728477E-2"/>
    <n v="0.17382399353850145"/>
    <n v="2.0770184175439368E-2"/>
    <n v="0.80540582228605906"/>
    <n v="0.82287809251230259"/>
    <n v="0.17427979863977089"/>
    <n v="2.842108847926413E-3"/>
    <x v="0"/>
    <n v="1.24"/>
    <x v="0"/>
    <n v="7273"/>
    <n v="0.65400000000000003"/>
    <x v="4"/>
    <m/>
    <x v="0"/>
    <x v="0"/>
    <m/>
    <x v="0"/>
    <x v="0"/>
    <x v="0"/>
    <m/>
    <x v="0"/>
    <x v="0"/>
    <x v="0"/>
    <x v="0"/>
    <x v="0"/>
    <x v="0"/>
    <x v="0"/>
    <x v="0"/>
    <x v="0"/>
    <x v="0"/>
    <x v="0"/>
    <x v="0"/>
    <x v="0"/>
    <m/>
    <x v="0"/>
    <x v="0"/>
    <x v="0"/>
    <x v="0"/>
    <x v="0"/>
    <m/>
    <n v="20030903"/>
    <x v="0"/>
    <s v="ENERGY LABS CASPER ID No C03090111-001"/>
    <m/>
    <m/>
    <d v="2003-09-12T00:00:00"/>
  </r>
  <r>
    <x v="0"/>
    <s v="T12N R093W S03 fLANCE"/>
    <n v="49000026"/>
    <x v="0"/>
    <x v="2"/>
    <s v="BAGGS SOUTH"/>
    <m/>
    <s v="3"/>
    <n v="12"/>
    <n v="93"/>
    <n v="41.036799999999999"/>
    <n v="-107.84766999999999"/>
    <s v="4900706961"/>
    <s v="9-A UNIT"/>
    <x v="0"/>
    <s v="LANCE"/>
    <m/>
    <m/>
    <n v="31"/>
    <x v="0"/>
    <n v="4725"/>
    <n v="4756"/>
    <n v="6510"/>
    <m/>
    <x v="0"/>
    <d v="1961-01-25T00:00:00"/>
    <n v="7.6"/>
    <x v="0"/>
    <n v="223"/>
    <n v="118"/>
    <n v="7392"/>
    <n v="-3"/>
    <x v="0"/>
    <n v="11352"/>
    <n v="1342"/>
    <m/>
    <x v="0"/>
    <n v="11"/>
    <n v="19757"/>
    <x v="0"/>
    <m/>
    <n v="11.127700000000001"/>
    <n v="9.7102199999999996"/>
    <n v="321.55199999999996"/>
    <n v="0"/>
    <n v="342.38991999999996"/>
    <n v="320.23991999999998"/>
    <n v="21.995379999999997"/>
    <m/>
    <x v="0"/>
    <n v="0.22902000000000003"/>
    <n v="342.46431999999999"/>
    <n v="-1.0863625521253335E-4"/>
    <n v="20432"/>
    <n v="1.6795640598173629E-2"/>
    <n v="3.2500080609849734E-2"/>
    <n v="2.8360122283973783E-2"/>
    <n v="0.93913979710617645"/>
    <n v="0.93510448037331306"/>
    <n v="6.4226778427603784E-2"/>
    <n v="6.6874119908316297E-4"/>
    <x v="0"/>
    <m/>
    <x v="0"/>
    <m/>
    <m/>
    <x v="0"/>
    <m/>
    <x v="0"/>
    <x v="0"/>
    <m/>
    <x v="0"/>
    <x v="0"/>
    <x v="0"/>
    <m/>
    <x v="0"/>
    <x v="0"/>
    <x v="0"/>
    <x v="0"/>
    <x v="0"/>
    <x v="0"/>
    <x v="0"/>
    <x v="0"/>
    <x v="0"/>
    <x v="0"/>
    <x v="0"/>
    <x v="0"/>
    <x v="0"/>
    <m/>
    <x v="0"/>
    <x v="0"/>
    <x v="0"/>
    <x v="0"/>
    <x v="0"/>
    <s v="DST NO. 1"/>
    <m/>
    <x v="0"/>
    <m/>
    <m/>
    <m/>
    <m/>
  </r>
  <r>
    <x v="1"/>
    <s v="T12N R092W S13 fLEWIS"/>
    <n v="421"/>
    <x v="0"/>
    <x v="2"/>
    <s v="WEST SIDE CANAL"/>
    <s v="NE NW"/>
    <n v="13"/>
    <n v="12"/>
    <n v="92"/>
    <n v="41.014699999999998"/>
    <n v="-107.70140000000001"/>
    <s v="4900720557"/>
    <s v="1 4 MI SHE"/>
    <x v="0"/>
    <s v="LEWIS"/>
    <m/>
    <m/>
    <s v=""/>
    <x v="0"/>
    <m/>
    <m/>
    <n v="4495"/>
    <n v="4495"/>
    <x v="2"/>
    <d v="1982-10-01T00:00:00"/>
    <n v="7.9"/>
    <x v="1"/>
    <n v="23"/>
    <n v="11"/>
    <n v="2201"/>
    <n v="30"/>
    <x v="1"/>
    <n v="730"/>
    <n v="4146"/>
    <n v="300"/>
    <x v="1"/>
    <n v="0"/>
    <n v="5334"/>
    <x v="0"/>
    <s v="WILLIAMS PRODUCTION"/>
    <n v="1.1476999999999999"/>
    <n v="0.90519000000000005"/>
    <n v="95.743499999999997"/>
    <n v="0.76739999999999997"/>
    <n v="98.563789999999997"/>
    <n v="20.593299999999999"/>
    <n v="67.952939999999998"/>
    <n v="9.9989999999999988"/>
    <x v="1"/>
    <n v="0"/>
    <n v="98.545239999999993"/>
    <n v="9.4110351007281257E-5"/>
    <n v="7441"/>
    <n v="0.16493150684931507"/>
    <n v="1.1644235677219799E-2"/>
    <n v="9.1837986343666373E-3"/>
    <n v="0.97917196568841347"/>
    <n v="0.20897305643580552"/>
    <n v="0.6895608555014936"/>
    <n v="0"/>
    <x v="1"/>
    <n v="0"/>
    <x v="1"/>
    <n v="4498"/>
    <n v="1.4"/>
    <x v="0"/>
    <n v="1.4"/>
    <x v="0"/>
    <x v="1"/>
    <m/>
    <x v="1"/>
    <x v="1"/>
    <x v="1"/>
    <n v="0"/>
    <x v="1"/>
    <x v="1"/>
    <x v="1"/>
    <x v="1"/>
    <x v="0"/>
    <x v="0"/>
    <x v="0"/>
    <x v="0"/>
    <x v="0"/>
    <x v="0"/>
    <x v="0"/>
    <x v="0"/>
    <x v="0"/>
    <m/>
    <x v="0"/>
    <x v="0"/>
    <x v="0"/>
    <x v="0"/>
    <x v="0"/>
    <m/>
    <n v="19821001"/>
    <x v="1"/>
    <m/>
    <m/>
    <m/>
    <m/>
  </r>
  <r>
    <x v="0"/>
    <s v="T12N R092W S13 fLANCE"/>
    <n v="49008334"/>
    <x v="0"/>
    <x v="2"/>
    <s v="WEST SIDE CANAL"/>
    <m/>
    <s v="13"/>
    <n v="12"/>
    <n v="92"/>
    <n v="41.011980000000001"/>
    <n v="-107.69383000000001"/>
    <s v="4900720039"/>
    <s v="LARAMORE NO. 2"/>
    <x v="0"/>
    <s v="LANCE"/>
    <n v="105"/>
    <n v="28"/>
    <n v="268"/>
    <x v="0"/>
    <n v="3070"/>
    <n v="3338"/>
    <n v="4501"/>
    <n v="4465"/>
    <x v="5"/>
    <d v="1968-10-03T00:00:00"/>
    <n v="8.1999999999999993"/>
    <x v="0"/>
    <n v="27"/>
    <n v="3"/>
    <n v="2088"/>
    <n v="40"/>
    <x v="0"/>
    <n v="560"/>
    <n v="4734"/>
    <m/>
    <x v="0"/>
    <n v="-1"/>
    <n v="5050"/>
    <x v="0"/>
    <m/>
    <n v="1.3472999999999999"/>
    <n v="0.24687000000000001"/>
    <n v="90.827999999999989"/>
    <n v="1.0231999999999999"/>
    <n v="93.445369999999997"/>
    <n v="15.797599999999999"/>
    <n v="77.590259999999986"/>
    <m/>
    <x v="0"/>
    <n v="0"/>
    <n v="93.387859999999989"/>
    <n v="3.0781462162811043E-4"/>
    <n v="7448"/>
    <n v="0.19187069931188991"/>
    <n v="1.4418049818840676E-2"/>
    <n v="2.641864439083499E-3"/>
    <n v="0.98294008574207581"/>
    <n v="0.16916117362577965"/>
    <n v="0.83083882637422035"/>
    <n v="0"/>
    <x v="0"/>
    <m/>
    <x v="0"/>
    <m/>
    <m/>
    <x v="0"/>
    <m/>
    <x v="0"/>
    <x v="0"/>
    <m/>
    <x v="0"/>
    <x v="0"/>
    <x v="0"/>
    <m/>
    <x v="0"/>
    <x v="0"/>
    <x v="0"/>
    <x v="0"/>
    <x v="0"/>
    <x v="0"/>
    <x v="0"/>
    <x v="0"/>
    <x v="0"/>
    <x v="0"/>
    <x v="0"/>
    <x v="0"/>
    <x v="0"/>
    <m/>
    <x v="0"/>
    <x v="0"/>
    <x v="0"/>
    <x v="0"/>
    <x v="0"/>
    <s v="WELLHEAD"/>
    <m/>
    <x v="0"/>
    <m/>
    <m/>
    <m/>
    <m/>
  </r>
  <r>
    <x v="0"/>
    <s v="T12N R092W S13 fLANCE"/>
    <n v="49008336"/>
    <x v="0"/>
    <x v="2"/>
    <s v="WEST SIDE CANAL"/>
    <m/>
    <s v="13"/>
    <n v="12"/>
    <n v="92"/>
    <n v="41.011980000000001"/>
    <n v="-107.69383000000001"/>
    <s v="4900720039"/>
    <s v="LARAMORE NO. 2"/>
    <x v="0"/>
    <s v="LANCE"/>
    <n v="340"/>
    <n v="105"/>
    <n v="27"/>
    <x v="0"/>
    <n v="2938"/>
    <n v="2965"/>
    <n v="4501"/>
    <n v="4465"/>
    <x v="4"/>
    <d v="1968-03-28T00:00:00"/>
    <n v="8.3999996185302734"/>
    <x v="0"/>
    <n v="38"/>
    <n v="13"/>
    <n v="1686"/>
    <n v="40"/>
    <x v="0"/>
    <n v="920"/>
    <n v="2721"/>
    <m/>
    <x v="0"/>
    <n v="-1"/>
    <n v="4241"/>
    <x v="0"/>
    <m/>
    <n v="1.8961999999999999"/>
    <n v="1.0697700000000001"/>
    <n v="73.340999999999994"/>
    <n v="1.0231999999999999"/>
    <n v="77.330169999999995"/>
    <n v="25.953199999999999"/>
    <n v="44.597189999999998"/>
    <m/>
    <x v="0"/>
    <n v="0"/>
    <n v="70.550389999999993"/>
    <n v="4.5846323546516202E-2"/>
    <n v="5414"/>
    <n v="0.12149145520455723"/>
    <n v="2.4520830615010931E-2"/>
    <n v="1.3833798632538894E-2"/>
    <n v="0.96164537075245016"/>
    <n v="0.36786756246138402"/>
    <n v="0.63213243753861603"/>
    <n v="0"/>
    <x v="0"/>
    <m/>
    <x v="0"/>
    <m/>
    <m/>
    <x v="0"/>
    <m/>
    <x v="0"/>
    <x v="0"/>
    <m/>
    <x v="0"/>
    <x v="0"/>
    <x v="0"/>
    <m/>
    <x v="0"/>
    <x v="0"/>
    <x v="0"/>
    <x v="0"/>
    <x v="0"/>
    <x v="0"/>
    <x v="0"/>
    <x v="0"/>
    <x v="0"/>
    <x v="0"/>
    <x v="0"/>
    <x v="0"/>
    <x v="0"/>
    <m/>
    <x v="0"/>
    <x v="0"/>
    <x v="0"/>
    <x v="0"/>
    <x v="0"/>
    <s v="FLOW TEST (3-21-68)"/>
    <m/>
    <x v="0"/>
    <m/>
    <m/>
    <m/>
    <m/>
  </r>
  <r>
    <x v="0"/>
    <s v="T12N R092W S13 fLANCE"/>
    <n v="49008335"/>
    <x v="0"/>
    <x v="2"/>
    <s v="WEST SIDE CANAL"/>
    <m/>
    <s v="13"/>
    <n v="12"/>
    <n v="92"/>
    <n v="41.011980000000001"/>
    <n v="-107.69383000000001"/>
    <s v="4900720039"/>
    <s v="LARAMORE NO. 2"/>
    <x v="0"/>
    <s v="LANCE"/>
    <m/>
    <n v="340"/>
    <n v="10"/>
    <x v="0"/>
    <n v="2588"/>
    <n v="2598"/>
    <n v="4501"/>
    <n v="4465"/>
    <x v="4"/>
    <d v="1968-03-28T00:00:00"/>
    <n v="8.6999998092651367"/>
    <x v="0"/>
    <n v="9"/>
    <n v="3"/>
    <n v="637"/>
    <n v="22"/>
    <x v="0"/>
    <n v="112"/>
    <n v="1244"/>
    <m/>
    <x v="0"/>
    <n v="86"/>
    <n v="1590"/>
    <x v="0"/>
    <m/>
    <n v="0.4491"/>
    <n v="0.24687000000000001"/>
    <n v="27.709499999999998"/>
    <n v="0.56275999999999993"/>
    <n v="28.968229999999998"/>
    <n v="3.1595199999999997"/>
    <n v="20.389159999999997"/>
    <m/>
    <x v="0"/>
    <n v="1.7905200000000001"/>
    <n v="25.339199999999998"/>
    <n v="6.6823821344519529E-2"/>
    <n v="2110"/>
    <n v="0.14054054054054055"/>
    <n v="1.5503190909489466E-2"/>
    <n v="8.522094722390702E-3"/>
    <n v="0.97597471436811989"/>
    <n v="0.12468901938498453"/>
    <n v="0.80464892340721095"/>
    <n v="7.0662057207804524E-2"/>
    <x v="0"/>
    <m/>
    <x v="0"/>
    <m/>
    <m/>
    <x v="0"/>
    <m/>
    <x v="0"/>
    <x v="0"/>
    <m/>
    <x v="0"/>
    <x v="0"/>
    <x v="0"/>
    <m/>
    <x v="0"/>
    <x v="0"/>
    <x v="0"/>
    <x v="0"/>
    <x v="0"/>
    <x v="0"/>
    <x v="0"/>
    <x v="0"/>
    <x v="0"/>
    <x v="0"/>
    <x v="0"/>
    <x v="0"/>
    <x v="0"/>
    <m/>
    <x v="0"/>
    <x v="0"/>
    <x v="0"/>
    <x v="0"/>
    <x v="0"/>
    <s v="FLOW TEST (3-21-68)"/>
    <m/>
    <x v="0"/>
    <m/>
    <m/>
    <m/>
    <m/>
  </r>
  <r>
    <x v="0"/>
    <s v="T12N R092W S13 fFOX HILLS"/>
    <n v="49008339"/>
    <x v="0"/>
    <x v="2"/>
    <s v="WEST SIDE CANAL"/>
    <m/>
    <s v="13"/>
    <n v="12"/>
    <n v="92"/>
    <n v="41.011980000000001"/>
    <n v="-107.69383000000001"/>
    <s v="4900720039"/>
    <s v="LARAMORE NO. 2"/>
    <x v="0"/>
    <s v="FOX HILLS"/>
    <n v="28"/>
    <m/>
    <n v="10"/>
    <x v="0"/>
    <n v="3366"/>
    <n v="3376"/>
    <n v="4501"/>
    <n v="4465"/>
    <x v="4"/>
    <d v="1968-03-21T00:00:00"/>
    <n v="8.4"/>
    <x v="0"/>
    <n v="14"/>
    <n v="5"/>
    <n v="1371"/>
    <n v="10"/>
    <x v="0"/>
    <n v="540"/>
    <n v="2318"/>
    <m/>
    <x v="0"/>
    <n v="28"/>
    <n v="3326"/>
    <x v="0"/>
    <m/>
    <n v="0.6986"/>
    <n v="0.41144999999999998"/>
    <n v="59.638499999999993"/>
    <n v="0.25579999999999997"/>
    <n v="61.004349999999995"/>
    <n v="15.2334"/>
    <n v="37.992019999999997"/>
    <m/>
    <x v="0"/>
    <n v="0.58296000000000003"/>
    <n v="53.80838"/>
    <n v="6.2675715489040246E-2"/>
    <n v="4283"/>
    <n v="0.12577211197266394"/>
    <n v="1.1451642382879254E-2"/>
    <n v="6.7446009997647709E-3"/>
    <n v="0.98180375661735597"/>
    <n v="0.28310460192260017"/>
    <n v="0.70606139787148392"/>
    <n v="1.0834000205915881E-2"/>
    <x v="0"/>
    <m/>
    <x v="0"/>
    <m/>
    <m/>
    <x v="0"/>
    <m/>
    <x v="0"/>
    <x v="0"/>
    <m/>
    <x v="0"/>
    <x v="0"/>
    <x v="0"/>
    <m/>
    <x v="0"/>
    <x v="0"/>
    <x v="0"/>
    <x v="0"/>
    <x v="0"/>
    <x v="0"/>
    <x v="0"/>
    <x v="0"/>
    <x v="0"/>
    <x v="0"/>
    <x v="0"/>
    <x v="0"/>
    <x v="0"/>
    <m/>
    <x v="0"/>
    <x v="0"/>
    <x v="0"/>
    <x v="0"/>
    <x v="0"/>
    <s v="FLOW TEST (3/16/68)"/>
    <m/>
    <x v="0"/>
    <m/>
    <m/>
    <m/>
    <m/>
  </r>
  <r>
    <x v="0"/>
    <s v="T12N R092W S12 fLEWIS"/>
    <n v="49124359"/>
    <x v="0"/>
    <x v="2"/>
    <s v="WEST SIDE CANAL"/>
    <m/>
    <s v="12"/>
    <n v="12"/>
    <n v="92"/>
    <n v="41.030619999999999"/>
    <n v="-107.68971000000001"/>
    <s v="4900720049"/>
    <s v="44 RANCH UNIT UNIT NO. 1"/>
    <x v="0"/>
    <s v="LEWIS"/>
    <m/>
    <m/>
    <m/>
    <x v="1"/>
    <m/>
    <n v="0"/>
    <n v="4531"/>
    <n v="4497"/>
    <x v="1"/>
    <d v="1972-02-17T00:00:00"/>
    <n v="6"/>
    <x v="0"/>
    <n v="804"/>
    <n v="431"/>
    <n v="1579"/>
    <n v="47"/>
    <x v="0"/>
    <n v="4900"/>
    <n v="439"/>
    <m/>
    <x v="0"/>
    <n v="2"/>
    <n v="7979"/>
    <x v="0"/>
    <m/>
    <n v="40.119599999999998"/>
    <n v="35.466990000000003"/>
    <n v="68.686499999999995"/>
    <n v="1.2022599999999999"/>
    <n v="145.47534999999999"/>
    <n v="138.22899999999998"/>
    <n v="7.1952099999999994"/>
    <m/>
    <x v="0"/>
    <n v="4.1640000000000003E-2"/>
    <n v="145.46584999999999"/>
    <n v="3.2652645964211081E-5"/>
    <n v="8199"/>
    <n v="1.3598714303374953E-2"/>
    <n v="0.27578280444075232"/>
    <n v="0.24380068513325456"/>
    <n v="0.48041651042599309"/>
    <n v="0.95025052271718757"/>
    <n v="4.9463224530018557E-2"/>
    <n v="2.8625275279386882E-4"/>
    <x v="0"/>
    <m/>
    <x v="0"/>
    <m/>
    <m/>
    <x v="0"/>
    <m/>
    <x v="0"/>
    <x v="0"/>
    <m/>
    <x v="0"/>
    <x v="0"/>
    <x v="0"/>
    <m/>
    <x v="0"/>
    <x v="0"/>
    <x v="0"/>
    <x v="0"/>
    <x v="0"/>
    <x v="0"/>
    <x v="0"/>
    <x v="0"/>
    <x v="0"/>
    <x v="0"/>
    <x v="0"/>
    <x v="0"/>
    <x v="0"/>
    <m/>
    <x v="0"/>
    <x v="0"/>
    <x v="0"/>
    <x v="0"/>
    <x v="0"/>
    <s v="PRODUCTION"/>
    <m/>
    <x v="0"/>
    <m/>
    <m/>
    <m/>
    <m/>
  </r>
  <r>
    <x v="0"/>
    <s v="T12N R092W S12 fLEWIS"/>
    <n v="49124725"/>
    <x v="0"/>
    <x v="2"/>
    <s v="WEST SIDE CANAL"/>
    <m/>
    <s v="12"/>
    <n v="12"/>
    <n v="92"/>
    <n v="41.026000000000003"/>
    <n v="-107.6966"/>
    <s v="4900720075"/>
    <s v="C F JEBINS UNIT WELL #1"/>
    <x v="0"/>
    <s v="LEWIS"/>
    <m/>
    <m/>
    <m/>
    <x v="0"/>
    <m/>
    <m/>
    <n v="4500"/>
    <n v="4464"/>
    <x v="1"/>
    <d v="1972-02-17T00:00:00"/>
    <n v="7.5999999046325684"/>
    <x v="0"/>
    <n v="167"/>
    <n v="42"/>
    <n v="1239"/>
    <n v="31"/>
    <x v="0"/>
    <n v="2140"/>
    <n v="366"/>
    <m/>
    <x v="0"/>
    <n v="5"/>
    <n v="3804"/>
    <x v="0"/>
    <s v="CHEM LAB"/>
    <n v="8.3332999999999995"/>
    <n v="3.4561800000000003"/>
    <n v="53.896499999999996"/>
    <n v="0.79297999999999991"/>
    <n v="66.478960000000001"/>
    <n v="60.369399999999999"/>
    <n v="5.9987399999999997"/>
    <m/>
    <x v="0"/>
    <n v="0.10410000000000001"/>
    <n v="66.472239999999999"/>
    <n v="5.0544861573279452E-5"/>
    <n v="3987"/>
    <n v="2.3488640739314594E-2"/>
    <n v="0.12535244233664306"/>
    <n v="5.19890804549289E-2"/>
    <n v="0.822658477208428"/>
    <n v="0.90818964427857407"/>
    <n v="9.0244288442814624E-2"/>
    <n v="1.5660672786113423E-3"/>
    <x v="0"/>
    <m/>
    <x v="0"/>
    <m/>
    <m/>
    <x v="0"/>
    <m/>
    <x v="0"/>
    <x v="0"/>
    <m/>
    <x v="0"/>
    <x v="0"/>
    <x v="0"/>
    <m/>
    <x v="0"/>
    <x v="0"/>
    <x v="0"/>
    <x v="0"/>
    <x v="0"/>
    <x v="0"/>
    <x v="0"/>
    <x v="0"/>
    <x v="0"/>
    <x v="0"/>
    <x v="0"/>
    <x v="0"/>
    <x v="0"/>
    <m/>
    <x v="0"/>
    <x v="0"/>
    <x v="0"/>
    <x v="0"/>
    <x v="0"/>
    <s v="PRODUCTION"/>
    <m/>
    <x v="0"/>
    <m/>
    <m/>
    <m/>
    <m/>
  </r>
  <r>
    <x v="0"/>
    <s v="T12N R092W S12 fLANCE"/>
    <n v="49124356"/>
    <x v="0"/>
    <x v="2"/>
    <s v="WEST SIDE CANAL"/>
    <m/>
    <s v="12"/>
    <n v="12"/>
    <n v="92"/>
    <n v="41.026600000000002"/>
    <n v="-107.69871999999999"/>
    <s v="4900720038"/>
    <s v="4 MILE SHEEP CO UNIT NO. 1"/>
    <x v="0"/>
    <s v="LANCE"/>
    <m/>
    <m/>
    <m/>
    <x v="1"/>
    <m/>
    <n v="0"/>
    <n v="4466"/>
    <n v="4424"/>
    <x v="1"/>
    <d v="1972-02-17T00:00:00"/>
    <n v="8.1"/>
    <x v="0"/>
    <n v="18"/>
    <n v="18"/>
    <n v="2296"/>
    <n v="48"/>
    <x v="0"/>
    <n v="760"/>
    <n v="5002"/>
    <m/>
    <x v="0"/>
    <n v="2"/>
    <n v="5605"/>
    <x v="0"/>
    <m/>
    <n v="0.8982"/>
    <n v="1.48122"/>
    <n v="99.875999999999991"/>
    <n v="1.22784"/>
    <n v="103.48325999999999"/>
    <n v="21.439599999999999"/>
    <n v="81.982779999999991"/>
    <m/>
    <x v="0"/>
    <n v="4.1640000000000003E-2"/>
    <n v="103.46401999999999"/>
    <n v="9.2970538196957079E-5"/>
    <n v="8141"/>
    <n v="0.18449003346428053"/>
    <n v="8.6796647109880394E-3"/>
    <n v="1.4313619420184484E-2"/>
    <n v="0.97700671586882748"/>
    <n v="0.2072179294792528"/>
    <n v="0.79237961177228566"/>
    <n v="4.0245874846154254E-4"/>
    <x v="0"/>
    <m/>
    <x v="0"/>
    <m/>
    <m/>
    <x v="0"/>
    <m/>
    <x v="0"/>
    <x v="0"/>
    <m/>
    <x v="0"/>
    <x v="0"/>
    <x v="0"/>
    <m/>
    <x v="0"/>
    <x v="0"/>
    <x v="0"/>
    <x v="0"/>
    <x v="0"/>
    <x v="0"/>
    <x v="0"/>
    <x v="0"/>
    <x v="0"/>
    <x v="0"/>
    <x v="0"/>
    <x v="0"/>
    <x v="0"/>
    <m/>
    <x v="0"/>
    <x v="0"/>
    <x v="0"/>
    <x v="0"/>
    <x v="0"/>
    <s v="PRODUCTION"/>
    <m/>
    <x v="0"/>
    <m/>
    <m/>
    <m/>
    <m/>
  </r>
  <r>
    <x v="0"/>
    <s v="T12N R092W S12 fFORT UNION"/>
    <n v="49008347"/>
    <x v="0"/>
    <x v="2"/>
    <s v="WEST SIDE CANAL"/>
    <m/>
    <s v="12"/>
    <n v="12"/>
    <n v="92"/>
    <n v="41.027270000000001"/>
    <n v="-107.69879"/>
    <s v="4900720044"/>
    <s v="FOUR MILE SHEEP CO. NO. 2"/>
    <x v="0"/>
    <s v="FORT UNION"/>
    <n v="220"/>
    <m/>
    <n v="10"/>
    <x v="0"/>
    <n v="1800"/>
    <n v="1810"/>
    <n v="1950"/>
    <n v="1904"/>
    <x v="1"/>
    <d v="1971-12-21T00:00:00"/>
    <n v="6.8000001907348633"/>
    <x v="0"/>
    <n v="8183"/>
    <n v="-1"/>
    <n v="1162"/>
    <n v="78"/>
    <x v="0"/>
    <n v="16300"/>
    <n v="73"/>
    <m/>
    <x v="0"/>
    <n v="1"/>
    <n v="25760"/>
    <x v="0"/>
    <m/>
    <n v="408.33170000000001"/>
    <n v="0"/>
    <n v="50.546999999999997"/>
    <n v="1.9952399999999999"/>
    <n v="460.87394"/>
    <n v="459.82299999999998"/>
    <n v="1.1964699999999999"/>
    <m/>
    <x v="0"/>
    <n v="2.0820000000000002E-2"/>
    <n v="461.04028999999997"/>
    <n v="-1.8043977908873996E-4"/>
    <n v="25793"/>
    <n v="6.4011793688049197E-4"/>
    <n v="0.88599433502358582"/>
    <n v="0"/>
    <n v="0.11400566497641415"/>
    <n v="0.99735968845586143"/>
    <n v="2.5951528010708133E-3"/>
    <n v="4.5158743067769638E-5"/>
    <x v="0"/>
    <m/>
    <x v="0"/>
    <m/>
    <m/>
    <x v="0"/>
    <m/>
    <x v="0"/>
    <x v="0"/>
    <m/>
    <x v="0"/>
    <x v="0"/>
    <x v="0"/>
    <m/>
    <x v="0"/>
    <x v="0"/>
    <x v="0"/>
    <x v="0"/>
    <x v="0"/>
    <x v="0"/>
    <x v="0"/>
    <x v="0"/>
    <x v="0"/>
    <x v="0"/>
    <x v="0"/>
    <x v="0"/>
    <x v="0"/>
    <m/>
    <x v="0"/>
    <x v="0"/>
    <x v="0"/>
    <x v="0"/>
    <x v="0"/>
    <s v="PRODUCTION (12/13/71)"/>
    <m/>
    <x v="0"/>
    <m/>
    <m/>
    <m/>
    <m/>
  </r>
  <r>
    <x v="0"/>
    <s v="T12N R092W S12 fFORT UNION"/>
    <n v="49008346"/>
    <x v="0"/>
    <x v="2"/>
    <s v="WEST SIDE CANAL"/>
    <m/>
    <s v="12"/>
    <n v="12"/>
    <n v="92"/>
    <n v="41.027270000000001"/>
    <n v="-107.69879"/>
    <s v="4900720044"/>
    <s v="FOUR MILE SHEEP CO. NO. 2"/>
    <x v="0"/>
    <s v="FORT UNION"/>
    <n v="470"/>
    <n v="220"/>
    <n v="10"/>
    <x v="0"/>
    <n v="1570"/>
    <n v="1580"/>
    <n v="1950"/>
    <n v="1904"/>
    <x v="1"/>
    <d v="1971-12-21T00:00:00"/>
    <n v="7.8"/>
    <x v="0"/>
    <n v="11760"/>
    <n v="-1"/>
    <n v="4078"/>
    <n v="120"/>
    <x v="0"/>
    <n v="27000"/>
    <n v="305"/>
    <m/>
    <x v="0"/>
    <n v="42"/>
    <n v="43150"/>
    <x v="0"/>
    <m/>
    <n v="586.82399999999996"/>
    <n v="0"/>
    <n v="177.393"/>
    <n v="3.0695999999999999"/>
    <n v="767.28660000000002"/>
    <n v="761.67"/>
    <n v="4.9989499999999998"/>
    <m/>
    <x v="0"/>
    <n v="0.87444000000000011"/>
    <n v="767.54339000000004"/>
    <n v="-1.673084326427734E-4"/>
    <n v="43301"/>
    <n v="1.7466541740407862E-3"/>
    <n v="0.76480418138411377"/>
    <n v="0"/>
    <n v="0.23519581861588618"/>
    <n v="0.99234780720344673"/>
    <n v="6.5129216994494598E-3"/>
    <n v="1.139271097103709E-3"/>
    <x v="0"/>
    <m/>
    <x v="0"/>
    <m/>
    <m/>
    <x v="0"/>
    <m/>
    <x v="0"/>
    <x v="0"/>
    <m/>
    <x v="0"/>
    <x v="0"/>
    <x v="0"/>
    <m/>
    <x v="0"/>
    <x v="0"/>
    <x v="0"/>
    <x v="0"/>
    <x v="0"/>
    <x v="0"/>
    <x v="0"/>
    <x v="0"/>
    <x v="0"/>
    <x v="0"/>
    <x v="0"/>
    <x v="0"/>
    <x v="0"/>
    <m/>
    <x v="0"/>
    <x v="0"/>
    <x v="0"/>
    <x v="0"/>
    <x v="0"/>
    <s v="PRODUCTION (12/13/71)"/>
    <m/>
    <x v="0"/>
    <m/>
    <m/>
    <m/>
    <m/>
  </r>
  <r>
    <x v="0"/>
    <s v="T12N R092W S12 fFORT UNION"/>
    <n v="49008344"/>
    <x v="0"/>
    <x v="2"/>
    <s v="WEST SIDE CANAL"/>
    <m/>
    <s v="12"/>
    <n v="12"/>
    <n v="92"/>
    <n v="41.027270000000001"/>
    <n v="-107.69879"/>
    <s v="4900720044"/>
    <s v="FOUR MILE SHEEP CO. NO. 2"/>
    <x v="0"/>
    <s v="FORT UNION"/>
    <m/>
    <n v="470"/>
    <n v="72"/>
    <x v="0"/>
    <n v="1028"/>
    <n v="1100"/>
    <n v="1950"/>
    <n v="1904"/>
    <x v="1"/>
    <d v="1972-01-04T00:00:00"/>
    <n v="7.5"/>
    <x v="0"/>
    <n v="7448"/>
    <n v="179"/>
    <n v="1064"/>
    <n v="63"/>
    <x v="0"/>
    <n v="15200"/>
    <n v="305"/>
    <m/>
    <x v="0"/>
    <n v="30"/>
    <n v="24134"/>
    <x v="0"/>
    <m/>
    <n v="371.65519999999998"/>
    <n v="14.72991"/>
    <n v="46.283999999999999"/>
    <n v="1.61154"/>
    <n v="434.28064999999998"/>
    <n v="428.79199999999997"/>
    <n v="4.9989499999999998"/>
    <m/>
    <x v="0"/>
    <n v="0.62460000000000004"/>
    <n v="434.41554999999994"/>
    <n v="-1.5529019235949136E-4"/>
    <n v="24286"/>
    <n v="3.1391986782321355E-3"/>
    <n v="0.8557949795829034"/>
    <n v="3.3917951444532475E-2"/>
    <n v="0.11028706897256417"/>
    <n v="0.98705490629881931"/>
    <n v="1.1507299865301784E-2"/>
    <n v="1.4377938358790337E-3"/>
    <x v="0"/>
    <m/>
    <x v="0"/>
    <m/>
    <m/>
    <x v="0"/>
    <m/>
    <x v="0"/>
    <x v="0"/>
    <m/>
    <x v="0"/>
    <x v="0"/>
    <x v="0"/>
    <m/>
    <x v="0"/>
    <x v="0"/>
    <x v="0"/>
    <x v="0"/>
    <x v="0"/>
    <x v="0"/>
    <x v="0"/>
    <x v="0"/>
    <x v="0"/>
    <x v="0"/>
    <x v="0"/>
    <x v="0"/>
    <x v="0"/>
    <m/>
    <x v="0"/>
    <x v="0"/>
    <x v="0"/>
    <x v="0"/>
    <x v="0"/>
    <s v="PRODUCTION (12/16/71)"/>
    <m/>
    <x v="0"/>
    <m/>
    <m/>
    <m/>
    <m/>
  </r>
  <r>
    <x v="0"/>
    <s v="T12N R092W S10 fWASATCH"/>
    <n v="49018388"/>
    <x v="0"/>
    <x v="2"/>
    <s v="BAGGS SOUTH"/>
    <m/>
    <s v="10"/>
    <n v="12"/>
    <n v="92"/>
    <n v="41.020449999999997"/>
    <n v="-107.72892"/>
    <s v="4900705017"/>
    <s v="1 PATENTED LAND GEORGE TEAGLE"/>
    <x v="0"/>
    <s v="WASATCH"/>
    <m/>
    <m/>
    <n v="15"/>
    <x v="0"/>
    <n v="3770"/>
    <n v="3785"/>
    <n v="9512"/>
    <m/>
    <x v="5"/>
    <d v="1947-03-25T00:00:00"/>
    <m/>
    <x v="2"/>
    <n v="36"/>
    <n v="21"/>
    <n v="1865"/>
    <n v="-3"/>
    <x v="0"/>
    <n v="614"/>
    <n v="3700"/>
    <m/>
    <x v="0"/>
    <n v="32"/>
    <n v="4569"/>
    <x v="0"/>
    <m/>
    <n v="1.7964"/>
    <n v="1.7280900000000001"/>
    <n v="81.127499999999998"/>
    <n v="0"/>
    <n v="84.651989999999998"/>
    <n v="17.32094"/>
    <n v="60.642999999999994"/>
    <m/>
    <x v="0"/>
    <n v="0.66624000000000005"/>
    <n v="78.630179999999996"/>
    <n v="3.6879776891745139E-2"/>
    <n v="6262"/>
    <n v="0.156310589973225"/>
    <n v="2.1221001420049311E-2"/>
    <n v="2.0414050514347037E-2"/>
    <n v="0.95836494806560368"/>
    <n v="0.22028361120373882"/>
    <n v="0.77124330632334803"/>
    <n v="8.4730824729130731E-3"/>
    <x v="0"/>
    <m/>
    <x v="0"/>
    <m/>
    <m/>
    <x v="0"/>
    <m/>
    <x v="0"/>
    <x v="0"/>
    <m/>
    <x v="0"/>
    <x v="0"/>
    <x v="0"/>
    <m/>
    <x v="0"/>
    <x v="0"/>
    <x v="0"/>
    <x v="0"/>
    <x v="0"/>
    <x v="0"/>
    <x v="0"/>
    <x v="0"/>
    <x v="0"/>
    <x v="0"/>
    <x v="0"/>
    <x v="0"/>
    <x v="0"/>
    <m/>
    <x v="0"/>
    <x v="0"/>
    <x v="0"/>
    <x v="0"/>
    <x v="0"/>
    <s v="FLOW LINE"/>
    <m/>
    <x v="0"/>
    <m/>
    <m/>
    <m/>
    <m/>
  </r>
  <r>
    <x v="0"/>
    <s v="T12N R092W S10 fSUNDANCE"/>
    <n v="49001478"/>
    <x v="0"/>
    <x v="2"/>
    <s v="BAGGS SOUTH"/>
    <m/>
    <s v="10"/>
    <n v="12"/>
    <n v="92"/>
    <n v="41.020780000000002"/>
    <n v="-107.73981000000001"/>
    <s v="4900705018"/>
    <s v="UNIT NO. 8"/>
    <x v="0"/>
    <s v="SUNDANCE"/>
    <n v="5598"/>
    <m/>
    <n v="133"/>
    <x v="0"/>
    <n v="14140"/>
    <n v="14273"/>
    <n v="16248"/>
    <n v="5035"/>
    <x v="0"/>
    <d v="1959-09-16T00:00:00"/>
    <n v="7"/>
    <x v="2"/>
    <n v="380"/>
    <n v="55"/>
    <n v="13646"/>
    <n v="-3"/>
    <x v="0"/>
    <n v="20275"/>
    <n v="744"/>
    <m/>
    <x v="0"/>
    <n v="1593"/>
    <n v="36315"/>
    <x v="0"/>
    <m/>
    <n v="18.962"/>
    <n v="4.5259499999999999"/>
    <n v="593.601"/>
    <n v="0"/>
    <n v="617.08894999999995"/>
    <n v="571.95775000000003"/>
    <n v="12.194159999999998"/>
    <m/>
    <x v="0"/>
    <n v="33.166260000000001"/>
    <n v="617.31817000000001"/>
    <n v="-1.8569238323905233E-4"/>
    <n v="36687"/>
    <n v="5.0957508013479086E-3"/>
    <n v="3.0728147052381995E-2"/>
    <n v="7.3343559303727613E-3"/>
    <n v="0.96193749701724529"/>
    <n v="0.926520192982494"/>
    <n v="1.9753444159921613E-2"/>
    <n v="5.3726362857584448E-2"/>
    <x v="0"/>
    <m/>
    <x v="0"/>
    <m/>
    <m/>
    <x v="0"/>
    <m/>
    <x v="0"/>
    <x v="0"/>
    <m/>
    <x v="0"/>
    <x v="0"/>
    <x v="0"/>
    <m/>
    <x v="0"/>
    <x v="0"/>
    <x v="0"/>
    <x v="0"/>
    <x v="0"/>
    <x v="0"/>
    <x v="0"/>
    <x v="0"/>
    <x v="0"/>
    <x v="0"/>
    <x v="0"/>
    <x v="0"/>
    <x v="0"/>
    <m/>
    <x v="0"/>
    <x v="0"/>
    <x v="0"/>
    <x v="0"/>
    <x v="0"/>
    <s v="DST"/>
    <m/>
    <x v="0"/>
    <m/>
    <m/>
    <m/>
    <m/>
  </r>
  <r>
    <x v="0"/>
    <s v="T12N R092W S10 fMESAVERDE"/>
    <n v="49001479"/>
    <x v="0"/>
    <x v="2"/>
    <s v="BAGGS SOUTH"/>
    <m/>
    <s v="10"/>
    <n v="12"/>
    <n v="92"/>
    <n v="41.020780000000002"/>
    <n v="-107.73981000000001"/>
    <s v="4900705018"/>
    <s v="UNIT NO. 8"/>
    <x v="0"/>
    <s v="MESAVERDE"/>
    <n v="298"/>
    <n v="5598"/>
    <n v="4"/>
    <x v="0"/>
    <n v="8538"/>
    <n v="8542"/>
    <n v="16248"/>
    <n v="5035"/>
    <x v="1"/>
    <d v="1959-12-14T00:00:00"/>
    <n v="7.4000000953674316"/>
    <x v="2"/>
    <n v="211"/>
    <n v="9"/>
    <n v="5185"/>
    <n v="-3"/>
    <x v="0"/>
    <n v="7600"/>
    <n v="817"/>
    <m/>
    <x v="0"/>
    <n v="436"/>
    <n v="13843"/>
    <x v="0"/>
    <m/>
    <n v="10.5289"/>
    <n v="0.74060999999999999"/>
    <n v="225.54750000000001"/>
    <n v="0"/>
    <n v="236.81700999999998"/>
    <n v="214.39599999999999"/>
    <n v="13.390629999999998"/>
    <m/>
    <x v="0"/>
    <n v="9.0775200000000016"/>
    <n v="236.86414999999997"/>
    <n v="-9.9518418676361624E-5"/>
    <n v="14252"/>
    <n v="1.4557750489410928E-2"/>
    <n v="4.4460066445395963E-2"/>
    <n v="3.1273513672011991E-3"/>
    <n v="0.95241258218740288"/>
    <n v="0.90514330682798561"/>
    <n v="5.6532953593863823E-2"/>
    <n v="3.8323739578150613E-2"/>
    <x v="0"/>
    <m/>
    <x v="0"/>
    <m/>
    <m/>
    <x v="0"/>
    <m/>
    <x v="0"/>
    <x v="0"/>
    <m/>
    <x v="0"/>
    <x v="0"/>
    <x v="0"/>
    <m/>
    <x v="0"/>
    <x v="0"/>
    <x v="0"/>
    <x v="0"/>
    <x v="0"/>
    <x v="0"/>
    <x v="0"/>
    <x v="0"/>
    <x v="0"/>
    <x v="0"/>
    <x v="0"/>
    <x v="0"/>
    <x v="0"/>
    <m/>
    <x v="0"/>
    <x v="0"/>
    <x v="0"/>
    <x v="0"/>
    <x v="0"/>
    <s v="PRODUCTION WATER"/>
    <m/>
    <x v="0"/>
    <m/>
    <m/>
    <m/>
    <m/>
  </r>
  <r>
    <x v="0"/>
    <s v="T12N R092W S10 fMESAVERDE"/>
    <n v="49001480"/>
    <x v="0"/>
    <x v="2"/>
    <s v="BAGGS SOUTH"/>
    <m/>
    <s v="10"/>
    <n v="12"/>
    <n v="92"/>
    <n v="41.020780000000002"/>
    <n v="-107.73981000000001"/>
    <s v="4900705018"/>
    <s v="UNIT NO. 8"/>
    <x v="0"/>
    <s v="MESAVERDE"/>
    <n v="3283"/>
    <n v="298"/>
    <n v="15"/>
    <x v="0"/>
    <n v="8225"/>
    <n v="8240"/>
    <n v="16248"/>
    <n v="5035"/>
    <x v="1"/>
    <d v="1959-12-20T00:00:00"/>
    <n v="8.3000000000000007"/>
    <x v="2"/>
    <n v="40"/>
    <n v="10"/>
    <n v="4478"/>
    <n v="-3"/>
    <x v="0"/>
    <n v="5860"/>
    <n v="695"/>
    <m/>
    <x v="0"/>
    <n v="930"/>
    <n v="11708"/>
    <x v="0"/>
    <m/>
    <n v="1.996"/>
    <n v="0.82289999999999996"/>
    <n v="194.79299999999998"/>
    <n v="0"/>
    <n v="197.61189999999999"/>
    <n v="165.31059999999999"/>
    <n v="11.391049999999998"/>
    <m/>
    <x v="0"/>
    <n v="19.3626"/>
    <n v="196.06425000000002"/>
    <n v="3.9312770153842845E-3"/>
    <n v="12007"/>
    <n v="1.2608053974277883E-2"/>
    <n v="1.0100606289398564E-2"/>
    <n v="4.1642229035801998E-3"/>
    <n v="0.98573517080702122"/>
    <n v="0.84314504046505157"/>
    <n v="5.8098556978133431E-2"/>
    <n v="9.8756402556814921E-2"/>
    <x v="0"/>
    <m/>
    <x v="0"/>
    <m/>
    <m/>
    <x v="0"/>
    <m/>
    <x v="0"/>
    <x v="0"/>
    <m/>
    <x v="0"/>
    <x v="0"/>
    <x v="0"/>
    <m/>
    <x v="0"/>
    <x v="0"/>
    <x v="0"/>
    <x v="0"/>
    <x v="0"/>
    <x v="0"/>
    <x v="0"/>
    <x v="0"/>
    <x v="0"/>
    <x v="0"/>
    <x v="0"/>
    <x v="0"/>
    <x v="0"/>
    <m/>
    <x v="0"/>
    <x v="0"/>
    <x v="0"/>
    <x v="0"/>
    <x v="0"/>
    <s v="PRODUCTION WATER"/>
    <m/>
    <x v="0"/>
    <m/>
    <m/>
    <m/>
    <m/>
  </r>
  <r>
    <x v="0"/>
    <s v="T12N R092W S10 fLEWIS"/>
    <n v="49001477"/>
    <x v="0"/>
    <x v="2"/>
    <s v="BAGGS SOUTH"/>
    <m/>
    <s v="10"/>
    <n v="12"/>
    <n v="92"/>
    <n v="41.020780000000002"/>
    <n v="-107.73981000000001"/>
    <s v="4900705018"/>
    <s v="UNIT NO. 8"/>
    <x v="0"/>
    <s v="LEWIS"/>
    <m/>
    <n v="3283"/>
    <n v="543"/>
    <x v="0"/>
    <n v="4399"/>
    <n v="4942"/>
    <n v="16248"/>
    <n v="5035"/>
    <x v="1"/>
    <d v="1960-05-18T00:00:00"/>
    <n v="8.1999999999999993"/>
    <x v="2"/>
    <n v="9"/>
    <n v="4"/>
    <n v="3545"/>
    <n v="-3"/>
    <x v="0"/>
    <n v="3220"/>
    <n v="3172"/>
    <m/>
    <x v="0"/>
    <n v="44"/>
    <n v="8720"/>
    <x v="0"/>
    <m/>
    <n v="0.4491"/>
    <n v="0.32916000000000001"/>
    <n v="154.20750000000001"/>
    <n v="0"/>
    <n v="154.98575999999997"/>
    <n v="90.836199999999991"/>
    <n v="51.989079999999994"/>
    <m/>
    <x v="0"/>
    <n v="0.91608000000000012"/>
    <n v="143.74135999999999"/>
    <n v="3.7641041764135734E-2"/>
    <n v="9988"/>
    <n v="6.7778490485353865E-2"/>
    <n v="2.8976855680160557E-3"/>
    <n v="2.1238080195238587E-3"/>
    <n v="0.99497850641246011"/>
    <n v="0.63194198246071975"/>
    <n v="0.3616849040526679"/>
    <n v="6.3731134866123447E-3"/>
    <x v="0"/>
    <m/>
    <x v="0"/>
    <m/>
    <m/>
    <x v="0"/>
    <m/>
    <x v="0"/>
    <x v="0"/>
    <m/>
    <x v="0"/>
    <x v="0"/>
    <x v="0"/>
    <m/>
    <x v="0"/>
    <x v="0"/>
    <x v="0"/>
    <x v="0"/>
    <x v="0"/>
    <x v="0"/>
    <x v="0"/>
    <x v="0"/>
    <x v="0"/>
    <x v="0"/>
    <x v="0"/>
    <x v="0"/>
    <x v="0"/>
    <m/>
    <x v="0"/>
    <x v="0"/>
    <x v="0"/>
    <x v="0"/>
    <x v="0"/>
    <s v="PRODUCTION WATER"/>
    <m/>
    <x v="0"/>
    <m/>
    <m/>
    <m/>
    <m/>
  </r>
  <r>
    <x v="1"/>
    <s v="T12N R092W S09 fFORT UNION"/>
    <n v="5214"/>
    <x v="0"/>
    <x v="2"/>
    <s v="BAGGS SOUTH"/>
    <s v="SW NE"/>
    <n v="9"/>
    <n v="12"/>
    <n v="92"/>
    <n v="41.025785999999997"/>
    <n v="-107.76283599999999"/>
    <s v="4900722737"/>
    <s v="51 BAGGS SOUTH UNIT"/>
    <x v="0"/>
    <s v="FORT UNION"/>
    <m/>
    <m/>
    <n v="34"/>
    <x v="0"/>
    <n v="2128"/>
    <n v="2162"/>
    <n v="2810"/>
    <n v="2751"/>
    <x v="2"/>
    <m/>
    <n v="7.6"/>
    <x v="1"/>
    <n v="270"/>
    <n v="173"/>
    <n v="4425"/>
    <n v="0"/>
    <x v="1"/>
    <n v="5800"/>
    <n v="1928"/>
    <n v="0"/>
    <x v="1"/>
    <n v="1200"/>
    <n v="13824"/>
    <x v="0"/>
    <s v="MERIT ENERGY COMPANY"/>
    <n v="13.473000000000001"/>
    <n v="14.23617"/>
    <n v="192.48750000000001"/>
    <n v="0"/>
    <n v="220.19666999999998"/>
    <n v="163.61799999999999"/>
    <n v="31.599919999999997"/>
    <n v="0"/>
    <x v="1"/>
    <n v="24.984000000000002"/>
    <n v="220.20192"/>
    <n v="-1.1921019093221807E-5"/>
    <n v="13796"/>
    <n v="-1.0137581462708182E-3"/>
    <n v="6.1186211399109722E-2"/>
    <n v="6.4652067626635779E-2"/>
    <n v="0.87416172097425449"/>
    <n v="0.74303620967519268"/>
    <n v="0.14350428915424532"/>
    <n v="0.11345950117056201"/>
    <x v="1"/>
    <n v="28"/>
    <x v="1"/>
    <n v="0"/>
    <n v="0"/>
    <x v="1"/>
    <n v="0"/>
    <x v="1"/>
    <x v="1"/>
    <n v="0"/>
    <x v="1"/>
    <x v="1"/>
    <x v="1"/>
    <n v="0"/>
    <x v="1"/>
    <x v="1"/>
    <x v="1"/>
    <x v="1"/>
    <x v="0"/>
    <x v="0"/>
    <x v="0"/>
    <x v="0"/>
    <x v="0"/>
    <x v="0"/>
    <x v="0"/>
    <x v="0"/>
    <x v="0"/>
    <m/>
    <x v="0"/>
    <x v="0"/>
    <x v="0"/>
    <x v="0"/>
    <x v="0"/>
    <m/>
    <m/>
    <x v="0"/>
    <s v="CHAMPION TECHNOLOGIES VERNAL UTAH; ACID GASES RAN IN LAB"/>
    <m/>
    <s v="2128-2162"/>
    <d v="2007-01-18T00:00:00"/>
  </r>
  <r>
    <x v="1"/>
    <s v="T12N R092W S09 fFORT UNION"/>
    <n v="5212"/>
    <x v="0"/>
    <x v="2"/>
    <s v="BAGGS SOUTH"/>
    <s v="SW SW"/>
    <n v="9"/>
    <n v="12"/>
    <n v="92"/>
    <n v="41.019616999999997"/>
    <n v="-107.762264"/>
    <s v="4900722739"/>
    <s v="53 SOUTH BAGGS UNIT"/>
    <x v="0"/>
    <s v="FORT UNION"/>
    <m/>
    <m/>
    <n v="37"/>
    <x v="0"/>
    <n v="1899"/>
    <n v="1936"/>
    <n v="2582"/>
    <n v="1980"/>
    <x v="5"/>
    <m/>
    <n v="7.72"/>
    <x v="1"/>
    <n v="181"/>
    <n v="313"/>
    <n v="3169"/>
    <n v="0"/>
    <x v="1"/>
    <n v="5000"/>
    <n v="1615"/>
    <n v="0"/>
    <x v="1"/>
    <n v="245"/>
    <n v="10525"/>
    <x v="0"/>
    <s v="MERIT ENERGY COMPANY"/>
    <n v="9.0319000000000003"/>
    <n v="25.756769999999999"/>
    <n v="137.85149999999999"/>
    <n v="0"/>
    <n v="172.64016999999998"/>
    <n v="141.05000000000001"/>
    <n v="26.469849999999997"/>
    <n v="0"/>
    <x v="1"/>
    <n v="5.1009000000000002"/>
    <n v="172.62074999999999"/>
    <n v="5.6247315798140912E-5"/>
    <n v="10523"/>
    <n v="-9.5020904599011781E-5"/>
    <n v="5.2316329391937005E-2"/>
    <n v="0.1491933771844641"/>
    <n v="0.7984902934235989"/>
    <n v="0.81710918299219526"/>
    <n v="0.15334106705016634"/>
    <n v="2.9549749957638351E-2"/>
    <x v="1"/>
    <n v="2"/>
    <x v="1"/>
    <n v="0"/>
    <n v="0"/>
    <x v="1"/>
    <n v="0"/>
    <x v="1"/>
    <x v="1"/>
    <n v="0"/>
    <x v="1"/>
    <x v="1"/>
    <x v="1"/>
    <n v="0"/>
    <x v="1"/>
    <x v="1"/>
    <x v="1"/>
    <x v="1"/>
    <x v="0"/>
    <x v="0"/>
    <x v="0"/>
    <x v="0"/>
    <x v="0"/>
    <x v="0"/>
    <x v="0"/>
    <x v="0"/>
    <x v="0"/>
    <m/>
    <x v="0"/>
    <x v="0"/>
    <x v="0"/>
    <x v="0"/>
    <x v="0"/>
    <s v="WELLHEAD"/>
    <m/>
    <x v="0"/>
    <s v="CHAMPION TECHNOLOGIES VERNAL UTAH; ACID GASES RAN IN LAB"/>
    <m/>
    <s v="1899-1936"/>
    <d v="2007-01-18T00:00:00"/>
  </r>
  <r>
    <x v="1"/>
    <s v="T12N R092W S09 fFORT UNION"/>
    <n v="5215"/>
    <x v="0"/>
    <x v="2"/>
    <s v="BAGGS SOUTH"/>
    <s v="SE SW"/>
    <n v="9"/>
    <n v="12"/>
    <n v="92"/>
    <n v="41.020055999999997"/>
    <n v="-107.757756"/>
    <s v="4900722933"/>
    <s v="56 SOUTH BAGGS UNIT"/>
    <x v="0"/>
    <s v="FORT UNION"/>
    <m/>
    <m/>
    <n v="37"/>
    <x v="0"/>
    <n v="1863"/>
    <n v="1900"/>
    <n v="2609"/>
    <n v="2590"/>
    <x v="2"/>
    <m/>
    <n v="7.73"/>
    <x v="1"/>
    <n v="250"/>
    <n v="222"/>
    <n v="3376"/>
    <n v="0"/>
    <x v="1"/>
    <n v="4600"/>
    <n v="1615"/>
    <n v="0"/>
    <x v="1"/>
    <n v="1025"/>
    <n v="11114"/>
    <x v="0"/>
    <s v="MERIT ENERGY COMPANY"/>
    <n v="12.475"/>
    <n v="18.268380000000001"/>
    <n v="146.85599999999999"/>
    <n v="0"/>
    <n v="177.59938"/>
    <n v="129.76599999999999"/>
    <n v="26.469849999999997"/>
    <n v="0"/>
    <x v="1"/>
    <n v="21.340500000000002"/>
    <n v="177.57634999999999"/>
    <n v="6.4841142158011923E-5"/>
    <n v="11088"/>
    <n v="-1.1710656697594812E-3"/>
    <n v="7.0242362332571209E-2"/>
    <n v="0.10286285909331441"/>
    <n v="0.82689477857411442"/>
    <n v="0.73076172587171662"/>
    <n v="0.14906179792523047"/>
    <n v="0.12017647620305295"/>
    <x v="1"/>
    <n v="26"/>
    <x v="1"/>
    <n v="0"/>
    <n v="0"/>
    <x v="1"/>
    <n v="0"/>
    <x v="1"/>
    <x v="1"/>
    <n v="0"/>
    <x v="1"/>
    <x v="1"/>
    <x v="1"/>
    <n v="0"/>
    <x v="1"/>
    <x v="1"/>
    <x v="1"/>
    <x v="1"/>
    <x v="0"/>
    <x v="0"/>
    <x v="0"/>
    <x v="0"/>
    <x v="0"/>
    <x v="0"/>
    <x v="0"/>
    <x v="0"/>
    <x v="0"/>
    <m/>
    <x v="0"/>
    <x v="0"/>
    <x v="0"/>
    <x v="0"/>
    <x v="0"/>
    <m/>
    <m/>
    <x v="0"/>
    <s v="CHAMPION TECHNOLOGIES VERNAL UTAH; ACID GASES RAN IN LAB"/>
    <m/>
    <s v="1863-1900"/>
    <d v="2007-01-18T00:00:00"/>
  </r>
  <r>
    <x v="1"/>
    <s v="T12N R092W S09 fFORT UNION"/>
    <n v="5210"/>
    <x v="0"/>
    <x v="2"/>
    <s v="BAGGS SOUTH"/>
    <s v="NW SW"/>
    <n v="9"/>
    <n v="12"/>
    <n v="92"/>
    <n v="41.021714000000003"/>
    <n v="-107.76023600000001"/>
    <s v="4900722934"/>
    <s v="55 SOUTH BAGGS UNIT"/>
    <x v="0"/>
    <s v="FORT UNION"/>
    <m/>
    <m/>
    <n v="35"/>
    <x v="0"/>
    <n v="1845"/>
    <n v="1880"/>
    <n v="2410"/>
    <n v="2390"/>
    <x v="5"/>
    <m/>
    <n v="7.73"/>
    <x v="1"/>
    <n v="279"/>
    <n v="144"/>
    <n v="3783"/>
    <n v="0"/>
    <x v="1"/>
    <n v="5000"/>
    <n v="1545"/>
    <n v="0"/>
    <x v="1"/>
    <n v="1150"/>
    <n v="11927"/>
    <x v="0"/>
    <s v="MERIT ENERGY COMPANY"/>
    <n v="13.9221"/>
    <n v="11.84976"/>
    <n v="164.56049999999999"/>
    <n v="0"/>
    <n v="190.33235999999999"/>
    <n v="141.05000000000001"/>
    <n v="25.322549999999996"/>
    <n v="0"/>
    <x v="1"/>
    <n v="23.943000000000001"/>
    <n v="190.31555"/>
    <n v="4.4161545508006178E-5"/>
    <n v="11901"/>
    <n v="-1.0911532650663086E-3"/>
    <n v="7.3146258471234224E-2"/>
    <n v="6.2258251828538246E-2"/>
    <n v="0.86459548970022748"/>
    <n v="0.74113754761500039"/>
    <n v="0.13305560160480842"/>
    <n v="0.1258068507801911"/>
    <x v="1"/>
    <n v="26"/>
    <x v="1"/>
    <n v="0"/>
    <n v="0"/>
    <x v="1"/>
    <n v="0"/>
    <x v="1"/>
    <x v="1"/>
    <n v="0"/>
    <x v="1"/>
    <x v="1"/>
    <x v="1"/>
    <n v="0"/>
    <x v="1"/>
    <x v="1"/>
    <x v="1"/>
    <x v="1"/>
    <x v="0"/>
    <x v="0"/>
    <x v="0"/>
    <x v="0"/>
    <x v="0"/>
    <x v="0"/>
    <x v="0"/>
    <x v="0"/>
    <x v="0"/>
    <m/>
    <x v="0"/>
    <x v="0"/>
    <x v="0"/>
    <x v="0"/>
    <x v="0"/>
    <s v="WELLHEAD"/>
    <m/>
    <x v="0"/>
    <s v="CHAMPION TECHNOLOGIES VERNAL UTAH; ACID GASES RAN IN LAB"/>
    <m/>
    <s v="1845-1880"/>
    <d v="2007-01-18T00:00:00"/>
  </r>
  <r>
    <x v="1"/>
    <s v="T12N R092W S09 fFORT UNION"/>
    <n v="5213"/>
    <x v="0"/>
    <x v="2"/>
    <s v="BAGGS SOUTH"/>
    <s v="NW SW"/>
    <n v="9"/>
    <n v="12"/>
    <n v="92"/>
    <n v="41.023010999999997"/>
    <n v="-107.762778"/>
    <s v="4900722935"/>
    <s v="52 SOUTH BAGGS UNIT"/>
    <x v="0"/>
    <s v="FORT UNION"/>
    <m/>
    <m/>
    <n v="36"/>
    <x v="0"/>
    <n v="1813"/>
    <n v="1849"/>
    <n v="2748"/>
    <n v="2718"/>
    <x v="2"/>
    <m/>
    <n v="7.86"/>
    <x v="1"/>
    <n v="264"/>
    <n v="80"/>
    <n v="4126"/>
    <n v="0"/>
    <x v="1"/>
    <n v="5400"/>
    <n v="1457"/>
    <n v="0"/>
    <x v="1"/>
    <n v="1105"/>
    <n v="12458"/>
    <x v="0"/>
    <s v="MERIT ENERGY COMPANY"/>
    <n v="13.1736"/>
    <n v="6.5831999999999997"/>
    <n v="179.48099999999999"/>
    <n v="0"/>
    <n v="199.23779999999999"/>
    <n v="152.334"/>
    <n v="23.880229999999997"/>
    <n v="0"/>
    <x v="1"/>
    <n v="23.006100000000004"/>
    <n v="199.22032999999999"/>
    <n v="4.3844004387620308E-5"/>
    <n v="12432"/>
    <n v="-1.0445962233828847E-3"/>
    <n v="6.6119983256189341E-2"/>
    <n v="3.3041922767667584E-2"/>
    <n v="0.90083809397614312"/>
    <n v="0.76465087674536036"/>
    <n v="0.11986843912968119"/>
    <n v="0.11548068412495856"/>
    <x v="1"/>
    <n v="26"/>
    <x v="1"/>
    <n v="0"/>
    <n v="0"/>
    <x v="1"/>
    <n v="0"/>
    <x v="1"/>
    <x v="1"/>
    <n v="0"/>
    <x v="1"/>
    <x v="1"/>
    <x v="1"/>
    <n v="0"/>
    <x v="1"/>
    <x v="1"/>
    <x v="1"/>
    <x v="1"/>
    <x v="0"/>
    <x v="0"/>
    <x v="0"/>
    <x v="0"/>
    <x v="0"/>
    <x v="0"/>
    <x v="0"/>
    <x v="0"/>
    <x v="0"/>
    <m/>
    <x v="0"/>
    <x v="0"/>
    <x v="0"/>
    <x v="0"/>
    <x v="0"/>
    <m/>
    <m/>
    <x v="0"/>
    <s v="CHAMPION TECHNOLOGIES VERNAL UTAH; ACID GASES RAN IN LAB"/>
    <m/>
    <s v="1813-1849"/>
    <d v="2007-01-18T00:00:00"/>
  </r>
  <r>
    <x v="1"/>
    <s v="T12N R092W S09 fFORT UNION"/>
    <n v="5211"/>
    <x v="0"/>
    <x v="2"/>
    <s v="BAGGS SOUTH"/>
    <s v="NE SW"/>
    <n v="9"/>
    <n v="12"/>
    <n v="92"/>
    <n v="41.022936000000001"/>
    <n v="-107.757797"/>
    <s v="4900722740"/>
    <s v="54 SOUTH BAGGS UNIT"/>
    <x v="0"/>
    <s v="FORT UNION"/>
    <m/>
    <m/>
    <n v="426"/>
    <x v="0"/>
    <n v="1786"/>
    <n v="2212"/>
    <n v="2651"/>
    <n v="2650"/>
    <x v="5"/>
    <m/>
    <n v="7.51"/>
    <x v="1"/>
    <n v="204"/>
    <n v="89"/>
    <n v="2165"/>
    <n v="0"/>
    <x v="1"/>
    <n v="2940"/>
    <n v="1515"/>
    <n v="0"/>
    <x v="1"/>
    <n v="188"/>
    <n v="7111"/>
    <x v="0"/>
    <s v="MERIT ENERGY COMPANY"/>
    <n v="10.179600000000001"/>
    <n v="7.3238099999999999"/>
    <n v="94.177499999999995"/>
    <n v="0"/>
    <n v="111.68091"/>
    <n v="82.937399999999997"/>
    <n v="24.830849999999998"/>
    <n v="0"/>
    <x v="1"/>
    <n v="3.9141600000000003"/>
    <n v="111.68240999999999"/>
    <n v="-6.7155162270732345E-6"/>
    <n v="7101"/>
    <n v="-7.0363073459048687E-4"/>
    <n v="9.1148970759640124E-2"/>
    <n v="6.5577993589056541E-2"/>
    <n v="0.84327303565130329"/>
    <n v="0.74261828698001775"/>
    <n v="0.22233447505296491"/>
    <n v="3.5047237967017371E-2"/>
    <x v="1"/>
    <n v="10"/>
    <x v="1"/>
    <n v="0"/>
    <n v="0"/>
    <x v="1"/>
    <n v="0"/>
    <x v="1"/>
    <x v="1"/>
    <n v="0"/>
    <x v="1"/>
    <x v="1"/>
    <x v="1"/>
    <n v="0"/>
    <x v="1"/>
    <x v="1"/>
    <x v="1"/>
    <x v="1"/>
    <x v="0"/>
    <x v="0"/>
    <x v="0"/>
    <x v="0"/>
    <x v="0"/>
    <x v="0"/>
    <x v="0"/>
    <x v="0"/>
    <x v="0"/>
    <m/>
    <x v="0"/>
    <x v="0"/>
    <x v="0"/>
    <x v="0"/>
    <x v="0"/>
    <s v="WELLHEAD"/>
    <m/>
    <x v="0"/>
    <s v="CHAMPION TECHNOLOGIES VERNAL UTAH"/>
    <m/>
    <s v="1786-2212"/>
    <d v="2007-02-05T00:00:00"/>
  </r>
  <r>
    <x v="1"/>
    <s v="T12N R092W S08 fFORT UNION"/>
    <n v="5217"/>
    <x v="0"/>
    <x v="2"/>
    <s v="BAGGS SOUTH"/>
    <s v="NE SE"/>
    <n v="8"/>
    <n v="12"/>
    <n v="92"/>
    <n v="41.023144000000002"/>
    <n v="-107.767453"/>
    <s v="4900722736"/>
    <s v="43-8 SOUTH BAGGS UNIT"/>
    <x v="0"/>
    <s v="FORT UNION"/>
    <m/>
    <m/>
    <n v="35"/>
    <x v="0"/>
    <n v="2171"/>
    <n v="2206"/>
    <n v="2605"/>
    <n v="2548"/>
    <x v="2"/>
    <m/>
    <n v="7.53"/>
    <x v="1"/>
    <n v="331"/>
    <n v="112"/>
    <n v="4795"/>
    <n v="0"/>
    <x v="1"/>
    <n v="6400"/>
    <n v="1755"/>
    <n v="0"/>
    <x v="1"/>
    <n v="1200"/>
    <n v="14622"/>
    <x v="0"/>
    <s v="MERIT ENERGY COMPANY"/>
    <n v="16.5169"/>
    <n v="9.2164800000000007"/>
    <n v="208.58250000000001"/>
    <n v="0"/>
    <n v="234.31587999999999"/>
    <n v="180.54399999999998"/>
    <n v="28.764449999999997"/>
    <n v="0"/>
    <x v="1"/>
    <n v="24.984000000000002"/>
    <n v="234.29245"/>
    <n v="4.9999111198024401E-5"/>
    <n v="14593"/>
    <n v="-9.926407667294199E-4"/>
    <n v="7.0489887411813487E-2"/>
    <n v="3.9333569709402542E-2"/>
    <n v="0.89017654287878389"/>
    <n v="0.77059247961255251"/>
    <n v="0.12277156178101341"/>
    <n v="0.10663595860643398"/>
    <x v="1"/>
    <n v="29"/>
    <x v="1"/>
    <n v="0"/>
    <n v="0"/>
    <x v="1"/>
    <n v="0"/>
    <x v="1"/>
    <x v="1"/>
    <n v="0"/>
    <x v="1"/>
    <x v="1"/>
    <x v="1"/>
    <n v="0"/>
    <x v="1"/>
    <x v="1"/>
    <x v="1"/>
    <x v="1"/>
    <x v="0"/>
    <x v="0"/>
    <x v="0"/>
    <x v="0"/>
    <x v="0"/>
    <x v="0"/>
    <x v="0"/>
    <x v="0"/>
    <x v="0"/>
    <m/>
    <x v="0"/>
    <x v="0"/>
    <x v="0"/>
    <x v="0"/>
    <x v="0"/>
    <m/>
    <m/>
    <x v="0"/>
    <s v="CHAMPION TECHNOLOGIES VERNAL UTAH; ACID GASES RAN IN LAB"/>
    <m/>
    <s v="2171-2206"/>
    <d v="2007-01-18T00:00:00"/>
  </r>
  <r>
    <x v="1"/>
    <s v="T12N R092W S08 fFORT UNION"/>
    <n v="5218"/>
    <x v="0"/>
    <x v="2"/>
    <s v="BAGGS SOUTH"/>
    <s v="NE NE"/>
    <n v="8"/>
    <n v="12"/>
    <n v="92"/>
    <n v="41.030332999999999"/>
    <n v="-107.76660800000001"/>
    <s v="4900722734"/>
    <s v="41-8 SOUTH BAGGS UNIT"/>
    <x v="0"/>
    <s v="FORT UNION"/>
    <m/>
    <m/>
    <n v="37"/>
    <x v="0"/>
    <n v="1934"/>
    <n v="1971"/>
    <n v="2555"/>
    <m/>
    <x v="2"/>
    <m/>
    <n v="7.37"/>
    <x v="1"/>
    <n v="503"/>
    <n v="7"/>
    <n v="4829"/>
    <n v="0"/>
    <x v="1"/>
    <n v="6600"/>
    <n v="1498"/>
    <n v="0"/>
    <x v="1"/>
    <n v="1200"/>
    <n v="14667"/>
    <x v="0"/>
    <s v="MERIT ENERGY COMPANY"/>
    <n v="25.099699999999999"/>
    <n v="0.57603000000000004"/>
    <n v="210.0615"/>
    <n v="0"/>
    <n v="235.73722999999998"/>
    <n v="186.18600000000001"/>
    <n v="24.552219999999998"/>
    <n v="0"/>
    <x v="1"/>
    <n v="24.984000000000002"/>
    <n v="235.72222000000002"/>
    <n v="3.1837308595598436E-5"/>
    <n v="14637"/>
    <n v="-1.0237510237510238E-3"/>
    <n v="0.10647321171967619"/>
    <n v="2.4435257850446454E-3"/>
    <n v="0.89108326249527925"/>
    <n v="0.78985341305541745"/>
    <n v="0.10415742733120363"/>
    <n v="0.10598915961337883"/>
    <x v="1"/>
    <n v="30"/>
    <x v="1"/>
    <n v="0"/>
    <n v="0"/>
    <x v="1"/>
    <n v="0"/>
    <x v="1"/>
    <x v="1"/>
    <n v="0"/>
    <x v="1"/>
    <x v="1"/>
    <x v="1"/>
    <n v="0"/>
    <x v="1"/>
    <x v="1"/>
    <x v="1"/>
    <x v="1"/>
    <x v="0"/>
    <x v="0"/>
    <x v="0"/>
    <x v="0"/>
    <x v="0"/>
    <x v="0"/>
    <x v="0"/>
    <x v="0"/>
    <x v="0"/>
    <m/>
    <x v="0"/>
    <x v="0"/>
    <x v="0"/>
    <x v="0"/>
    <x v="0"/>
    <m/>
    <m/>
    <x v="0"/>
    <s v="CHAMPION TECHNOLOGIES VERNAL UTAH"/>
    <m/>
    <s v="1934-1971"/>
    <d v="2007-01-18T00:00:00"/>
  </r>
  <r>
    <x v="1"/>
    <s v="T12N R092W S08 fFORT UNION"/>
    <n v="5216"/>
    <x v="0"/>
    <x v="2"/>
    <s v="BAGGS SOUTH"/>
    <s v="SW NE"/>
    <n v="8"/>
    <n v="12"/>
    <n v="92"/>
    <n v="41.026206000000002"/>
    <n v="-107.76989399999999"/>
    <s v="4900722733"/>
    <s v="32-08 SOUTH BAGGS UNIT"/>
    <x v="0"/>
    <s v="FORT UNION"/>
    <m/>
    <m/>
    <n v="109"/>
    <x v="0"/>
    <n v="882"/>
    <n v="991"/>
    <n v="2760"/>
    <n v="2660"/>
    <x v="2"/>
    <m/>
    <n v="7.75"/>
    <x v="1"/>
    <n v="259"/>
    <n v="95"/>
    <n v="1890"/>
    <n v="0"/>
    <x v="1"/>
    <n v="2000"/>
    <n v="1518"/>
    <n v="0"/>
    <x v="1"/>
    <n v="1040"/>
    <n v="6835"/>
    <x v="0"/>
    <s v="MERIT ENERGY COMPANY"/>
    <n v="12.924099999999999"/>
    <n v="7.8175499999999998"/>
    <n v="82.215000000000003"/>
    <n v="0"/>
    <n v="102.95665"/>
    <n v="56.42"/>
    <n v="24.880019999999998"/>
    <n v="0"/>
    <x v="1"/>
    <n v="21.652800000000003"/>
    <n v="102.95281999999999"/>
    <n v="1.8600407256683104E-5"/>
    <n v="6802"/>
    <n v="-2.4198870719366427E-3"/>
    <n v="0.12552953111819393"/>
    <n v="7.5930500846715585E-2"/>
    <n v="0.79853996803509042"/>
    <n v="0.54801801446526677"/>
    <n v="0.24166428855469915"/>
    <n v="0.21031769698003422"/>
    <x v="1"/>
    <n v="33"/>
    <x v="1"/>
    <n v="0"/>
    <n v="0"/>
    <x v="1"/>
    <n v="0"/>
    <x v="1"/>
    <x v="1"/>
    <n v="0"/>
    <x v="1"/>
    <x v="1"/>
    <x v="1"/>
    <n v="0"/>
    <x v="1"/>
    <x v="1"/>
    <x v="1"/>
    <x v="1"/>
    <x v="0"/>
    <x v="0"/>
    <x v="0"/>
    <x v="0"/>
    <x v="0"/>
    <x v="0"/>
    <x v="0"/>
    <x v="0"/>
    <x v="0"/>
    <m/>
    <x v="0"/>
    <x v="0"/>
    <x v="0"/>
    <x v="0"/>
    <x v="0"/>
    <m/>
    <m/>
    <x v="0"/>
    <s v="CHAMPION TECHNOLOGIES VERNAL UTAH; ACID GASES RAN IN LAB"/>
    <m/>
    <s v="882-991"/>
    <d v="2007-01-16T00:00:00"/>
  </r>
  <r>
    <x v="1"/>
    <s v="T12N R092W S04 fLANCE"/>
    <n v="5208"/>
    <x v="0"/>
    <x v="2"/>
    <s v="BAGGS SOUTH"/>
    <s v="SE SW"/>
    <n v="4"/>
    <n v="12"/>
    <n v="92"/>
    <n v="41.034840000000003"/>
    <n v="-107.75570999999999"/>
    <s v="4900706921"/>
    <s v="16 BAGGS SOUTH"/>
    <x v="0"/>
    <s v="LANCE"/>
    <m/>
    <m/>
    <n v="55"/>
    <x v="0"/>
    <n v="4030"/>
    <n v="4085"/>
    <n v="6300"/>
    <n v="4893"/>
    <x v="2"/>
    <m/>
    <n v="7.81"/>
    <x v="1"/>
    <n v="15.8"/>
    <n v="6.7"/>
    <n v="3160"/>
    <n v="32.299999999999997"/>
    <x v="1"/>
    <n v="3270"/>
    <n v="3460"/>
    <n v="0"/>
    <x v="1"/>
    <n v="4"/>
    <n v="8140"/>
    <x v="0"/>
    <s v="MERIT ENERGY COMPANY"/>
    <n v="0.78842000000000001"/>
    <n v="0.55134300000000003"/>
    <n v="137.46"/>
    <n v="0.82623399999999991"/>
    <n v="139.62599699999998"/>
    <n v="92.24669999999999"/>
    <n v="56.709399999999995"/>
    <n v="0"/>
    <x v="1"/>
    <n v="8.3280000000000007E-2"/>
    <n v="149.03937999999999"/>
    <n v="-3.2610017515193761E-2"/>
    <n v="9948.7999999999993"/>
    <n v="9.9995577373844555E-2"/>
    <n v="5.646656188245518E-3"/>
    <n v="3.9487130752591873E-3"/>
    <n v="0.99040463073649521"/>
    <n v="0.61894178572133074"/>
    <n v="0.38049943578670281"/>
    <n v="5.5877849196635156E-4"/>
    <x v="1"/>
    <n v="0.22"/>
    <x v="1"/>
    <n v="0"/>
    <n v="0"/>
    <x v="1"/>
    <n v="13600"/>
    <x v="1"/>
    <x v="1"/>
    <n v="0"/>
    <x v="1"/>
    <x v="1"/>
    <x v="1"/>
    <n v="0"/>
    <x v="1"/>
    <x v="1"/>
    <x v="1"/>
    <x v="1"/>
    <x v="0"/>
    <x v="0"/>
    <x v="0"/>
    <x v="0"/>
    <x v="0"/>
    <x v="0"/>
    <x v="0"/>
    <x v="0"/>
    <x v="0"/>
    <m/>
    <x v="0"/>
    <x v="0"/>
    <x v="0"/>
    <x v="0"/>
    <x v="0"/>
    <m/>
    <m/>
    <x v="0"/>
    <s v="ENERGY LABS CASPER ID No C04120257-001"/>
    <m/>
    <s v="4030-4085"/>
    <d v="2004-12-20T00:00:00"/>
  </r>
  <r>
    <x v="0"/>
    <s v="T12N R091W S18 fMESAVERDE"/>
    <n v="49008504"/>
    <x v="0"/>
    <x v="2"/>
    <s v="WEST SIDE CANAL"/>
    <m/>
    <s v="18"/>
    <n v="12"/>
    <n v="91"/>
    <n v="41.015940000000001"/>
    <n v="-107.67113000000001"/>
    <s v="4900720017"/>
    <s v="UNIT NO. 9"/>
    <x v="0"/>
    <s v="MESAVERDE"/>
    <n v="1747"/>
    <m/>
    <n v="38"/>
    <x v="0"/>
    <n v="7948"/>
    <n v="7986"/>
    <n v="8620"/>
    <n v="2645"/>
    <x v="0"/>
    <d v="1967-07-31T00:00:00"/>
    <n v="8.6"/>
    <x v="0"/>
    <n v="22"/>
    <n v="3"/>
    <n v="1964"/>
    <n v="55"/>
    <x v="0"/>
    <n v="1350"/>
    <n v="2562"/>
    <m/>
    <x v="0"/>
    <n v="140"/>
    <n v="4952"/>
    <x v="0"/>
    <m/>
    <n v="1.0977999999999999"/>
    <n v="0.24687000000000001"/>
    <n v="85.433999999999997"/>
    <n v="1.4068999999999998"/>
    <n v="88.185569999999984"/>
    <n v="38.083500000000001"/>
    <n v="41.991179999999993"/>
    <m/>
    <x v="0"/>
    <n v="2.9148000000000001"/>
    <n v="82.98948"/>
    <n v="3.0355416867119268E-2"/>
    <n v="6093"/>
    <n v="0.10330466274332277"/>
    <n v="1.2448748701176396E-2"/>
    <n v="2.799437595062322E-3"/>
    <n v="0.9847518137037613"/>
    <n v="0.45889551302165044"/>
    <n v="0.50598196301507126"/>
    <n v="3.5122523963278238E-2"/>
    <x v="0"/>
    <m/>
    <x v="0"/>
    <m/>
    <m/>
    <x v="0"/>
    <m/>
    <x v="0"/>
    <x v="0"/>
    <m/>
    <x v="0"/>
    <x v="0"/>
    <x v="0"/>
    <m/>
    <x v="0"/>
    <x v="0"/>
    <x v="0"/>
    <x v="0"/>
    <x v="0"/>
    <x v="0"/>
    <x v="0"/>
    <x v="0"/>
    <x v="0"/>
    <x v="0"/>
    <x v="0"/>
    <x v="0"/>
    <x v="0"/>
    <m/>
    <x v="0"/>
    <x v="0"/>
    <x v="0"/>
    <x v="0"/>
    <x v="0"/>
    <s v="DST NO. 10 (MFE CHAMBER)"/>
    <m/>
    <x v="0"/>
    <m/>
    <m/>
    <m/>
    <m/>
  </r>
  <r>
    <x v="0"/>
    <s v="T12N R091W S18 fMESAVERDE"/>
    <n v="49008505"/>
    <x v="0"/>
    <x v="2"/>
    <s v="WEST SIDE CANAL"/>
    <m/>
    <s v="18"/>
    <n v="12"/>
    <n v="91"/>
    <n v="41.015940000000001"/>
    <n v="-107.67113000000001"/>
    <s v="4900720017"/>
    <s v="UNIT NO. 9"/>
    <x v="0"/>
    <s v="MESAVERDE"/>
    <n v="6172"/>
    <n v="1747"/>
    <n v="29"/>
    <x v="0"/>
    <n v="6172"/>
    <n v="6201"/>
    <n v="8620"/>
    <n v="2645"/>
    <x v="0"/>
    <d v="1967-07-21T00:00:00"/>
    <n v="8.6"/>
    <x v="0"/>
    <n v="38"/>
    <n v="11"/>
    <n v="3987"/>
    <n v="43"/>
    <x v="0"/>
    <n v="4260"/>
    <n v="1854"/>
    <m/>
    <x v="0"/>
    <n v="-1"/>
    <n v="10056"/>
    <x v="0"/>
    <m/>
    <n v="1.8961999999999999"/>
    <n v="0.90519000000000005"/>
    <n v="173.43449999999999"/>
    <n v="1.0999399999999999"/>
    <n v="177.33582999999999"/>
    <n v="120.1746"/>
    <n v="30.387059999999998"/>
    <m/>
    <x v="0"/>
    <n v="0"/>
    <n v="150.56165999999999"/>
    <n v="8.1654086464644796E-2"/>
    <n v="10189"/>
    <n v="6.5695233390960731E-3"/>
    <n v="1.0692706600803684E-2"/>
    <n v="5.1043830228781183E-3"/>
    <n v="0.98420291037631824"/>
    <n v="0.79817531236039774"/>
    <n v="0.20182468763960226"/>
    <n v="0"/>
    <x v="0"/>
    <m/>
    <x v="0"/>
    <m/>
    <m/>
    <x v="0"/>
    <m/>
    <x v="0"/>
    <x v="0"/>
    <m/>
    <x v="0"/>
    <x v="0"/>
    <x v="0"/>
    <m/>
    <x v="0"/>
    <x v="0"/>
    <x v="0"/>
    <x v="0"/>
    <x v="0"/>
    <x v="0"/>
    <x v="0"/>
    <x v="0"/>
    <x v="0"/>
    <x v="0"/>
    <x v="0"/>
    <x v="0"/>
    <x v="0"/>
    <m/>
    <x v="0"/>
    <x v="0"/>
    <x v="0"/>
    <x v="0"/>
    <x v="0"/>
    <s v="DST NO. 6 (MFE CHAMBER)"/>
    <m/>
    <x v="0"/>
    <m/>
    <m/>
    <m/>
    <m/>
  </r>
  <r>
    <x v="1"/>
    <s v="T12N R091W S18 fLEWIS"/>
    <n v="4097"/>
    <x v="0"/>
    <x v="2"/>
    <s v="WEST SIDE CANAL"/>
    <s v="SW NE"/>
    <n v="18"/>
    <n v="12"/>
    <n v="91"/>
    <n v="41.012839999999997"/>
    <n v="-107.67464"/>
    <s v="4900720730"/>
    <s v="W.S. CANAL NO. 14"/>
    <x v="0"/>
    <s v="LEWIS"/>
    <m/>
    <m/>
    <m/>
    <x v="0"/>
    <s v="3612"/>
    <m/>
    <n v="4500"/>
    <n v="2545"/>
    <x v="2"/>
    <d v="2002-11-25T00:00:00"/>
    <n v="7.63"/>
    <x v="1"/>
    <n v="58"/>
    <n v="23.8"/>
    <n v="14700"/>
    <n v="625"/>
    <x v="1"/>
    <n v="21200"/>
    <n v="1640"/>
    <m/>
    <x v="0"/>
    <n v="214"/>
    <n v="36000"/>
    <x v="0"/>
    <s v="MERIT ENERGY COMPANY"/>
    <n v="2.8942000000000001"/>
    <n v="1.9585020000000002"/>
    <n v="639.45000000000005"/>
    <n v="15.987500000000001"/>
    <n v="660.29020199999991"/>
    <n v="598.05200000000002"/>
    <n v="26.879599999999996"/>
    <n v="0"/>
    <x v="1"/>
    <n v="4.4554800000000006"/>
    <n v="629.38707999999997"/>
    <n v="2.396190305227067E-2"/>
    <n v="38460.800000000003"/>
    <n v="3.3048261635652623E-2"/>
    <n v="4.3832242114657345E-3"/>
    <n v="2.9661230684140919E-3"/>
    <n v="0.9926506527201201"/>
    <n v="0.95021334089031517"/>
    <n v="4.2707581477522544E-2"/>
    <n v="7.0790776321623897E-3"/>
    <x v="10"/>
    <n v="14.5"/>
    <x v="0"/>
    <n v="36661"/>
    <n v="0.16200000000000001"/>
    <x v="4"/>
    <n v="68000"/>
    <x v="0"/>
    <x v="0"/>
    <m/>
    <x v="0"/>
    <x v="0"/>
    <x v="0"/>
    <m/>
    <x v="0"/>
    <x v="0"/>
    <x v="0"/>
    <x v="0"/>
    <x v="0"/>
    <x v="0"/>
    <x v="0"/>
    <x v="0"/>
    <x v="0"/>
    <x v="0"/>
    <x v="0"/>
    <x v="0"/>
    <x v="0"/>
    <m/>
    <x v="0"/>
    <x v="0"/>
    <x v="0"/>
    <x v="0"/>
    <x v="1"/>
    <s v="PROPOSED INJECTION ZONE"/>
    <n v="20021125"/>
    <x v="0"/>
    <s v="ENERGY LABS CASPER ID No C02120027-003"/>
    <m/>
    <m/>
    <d v="2002-12-23T00:00:00"/>
  </r>
  <r>
    <x v="0"/>
    <s v="T12N R091W S18 fLANCE"/>
    <n v="49008492"/>
    <x v="0"/>
    <x v="2"/>
    <s v="WEST SIDE CANAL"/>
    <s v="SW SW"/>
    <s v="18"/>
    <n v="12"/>
    <n v="91"/>
    <n v="41.004089999999998"/>
    <n v="-107.68516"/>
    <s v="4900706919"/>
    <s v="W.S. CANAL NO.7"/>
    <x v="0"/>
    <s v="LANCE"/>
    <m/>
    <m/>
    <n v="28"/>
    <x v="0"/>
    <n v="3188"/>
    <n v="3216"/>
    <n v="4650"/>
    <m/>
    <x v="0"/>
    <d v="1966-04-07T00:00:00"/>
    <n v="8.1999999999999993"/>
    <x v="0"/>
    <n v="13"/>
    <n v="4"/>
    <n v="1439"/>
    <n v="10"/>
    <x v="0"/>
    <n v="1090"/>
    <n v="2013"/>
    <m/>
    <x v="0"/>
    <n v="5"/>
    <n v="3552"/>
    <x v="0"/>
    <m/>
    <n v="0.64870000000000005"/>
    <n v="0.32916000000000001"/>
    <n v="62.596499999999999"/>
    <n v="0.25579999999999997"/>
    <n v="63.830159999999999"/>
    <n v="30.748899999999999"/>
    <n v="32.993069999999996"/>
    <m/>
    <x v="0"/>
    <n v="0.10410000000000001"/>
    <n v="63.846069999999997"/>
    <n v="-1.2461207540352727E-4"/>
    <n v="4571"/>
    <n v="0.12544626369567893"/>
    <n v="1.0162907315287946E-2"/>
    <n v="5.1568098842302759E-3"/>
    <n v="0.98468028280048181"/>
    <n v="0.48160990958409811"/>
    <n v="0.51675960634695284"/>
    <n v="1.6304840689489583E-3"/>
    <x v="0"/>
    <m/>
    <x v="0"/>
    <m/>
    <m/>
    <x v="0"/>
    <m/>
    <x v="0"/>
    <x v="0"/>
    <m/>
    <x v="0"/>
    <x v="0"/>
    <x v="0"/>
    <m/>
    <x v="0"/>
    <x v="0"/>
    <x v="0"/>
    <x v="0"/>
    <x v="0"/>
    <x v="0"/>
    <x v="0"/>
    <x v="0"/>
    <x v="0"/>
    <x v="0"/>
    <x v="0"/>
    <x v="0"/>
    <x v="0"/>
    <m/>
    <x v="0"/>
    <x v="0"/>
    <x v="0"/>
    <x v="0"/>
    <x v="0"/>
    <s v="DST NO. 2 (BOTTOM)"/>
    <m/>
    <x v="0"/>
    <m/>
    <m/>
    <m/>
    <m/>
  </r>
  <r>
    <x v="0"/>
    <s v="T12N R091W S18 fFORT UNION"/>
    <n v="49008496"/>
    <x v="0"/>
    <x v="2"/>
    <s v="WEST SIDE CANAL"/>
    <m/>
    <s v="18"/>
    <n v="12"/>
    <n v="91"/>
    <n v="41.016930000000002"/>
    <n v="-107.68425000000001"/>
    <s v="4900720018"/>
    <s v="UNIT NO. 8"/>
    <x v="0"/>
    <s v="FORT UNION"/>
    <s v="[62]"/>
    <m/>
    <m/>
    <x v="11"/>
    <n v="1424"/>
    <m/>
    <n v="3600"/>
    <n v="1045"/>
    <x v="3"/>
    <d v="1967-06-21T00:00:00"/>
    <n v="8.6000003814697266"/>
    <x v="0"/>
    <n v="14"/>
    <n v="3"/>
    <n v="1077"/>
    <n v="13"/>
    <x v="0"/>
    <n v="544"/>
    <n v="1732"/>
    <m/>
    <x v="0"/>
    <n v="58"/>
    <n v="2658"/>
    <x v="0"/>
    <m/>
    <n v="0.6986"/>
    <n v="0.24687000000000001"/>
    <n v="46.849499999999999"/>
    <n v="0.33254"/>
    <n v="48.127510000000001"/>
    <n v="15.34624"/>
    <n v="28.387479999999996"/>
    <m/>
    <x v="0"/>
    <n v="1.2075600000000002"/>
    <n v="44.941279999999999"/>
    <n v="3.4235214619208025E-2"/>
    <n v="3438"/>
    <n v="0.12795275590551181"/>
    <n v="1.4515606562649927E-2"/>
    <n v="5.1294987004314166E-3"/>
    <n v="0.98035489473691861"/>
    <n v="0.34147314006187629"/>
    <n v="0.63165713126105882"/>
    <n v="2.6869728677064834E-2"/>
    <x v="0"/>
    <m/>
    <x v="0"/>
    <m/>
    <m/>
    <x v="0"/>
    <m/>
    <x v="0"/>
    <x v="0"/>
    <m/>
    <x v="0"/>
    <x v="0"/>
    <x v="0"/>
    <m/>
    <x v="0"/>
    <x v="0"/>
    <x v="0"/>
    <x v="0"/>
    <x v="0"/>
    <x v="0"/>
    <x v="0"/>
    <x v="0"/>
    <x v="0"/>
    <x v="0"/>
    <x v="0"/>
    <x v="0"/>
    <x v="0"/>
    <m/>
    <x v="0"/>
    <x v="0"/>
    <x v="0"/>
    <x v="0"/>
    <x v="0"/>
    <s v="SS-FT"/>
    <m/>
    <x v="0"/>
    <m/>
    <m/>
    <m/>
    <m/>
  </r>
  <r>
    <x v="0"/>
    <s v="T12N R091W S18 fFORT UNION"/>
    <n v="49008495"/>
    <x v="0"/>
    <x v="2"/>
    <s v="WEST SIDE CANAL"/>
    <m/>
    <s v="18"/>
    <n v="12"/>
    <n v="91"/>
    <n v="41.016930000000002"/>
    <n v="-107.68425000000001"/>
    <s v="4900720018"/>
    <s v="UNIT NO. 8"/>
    <x v="0"/>
    <s v="FORT UNION"/>
    <m/>
    <s v="[62]"/>
    <m/>
    <x v="1"/>
    <n v="1362"/>
    <m/>
    <n v="3600"/>
    <n v="1045"/>
    <x v="3"/>
    <d v="1967-06-21T00:00:00"/>
    <n v="8.5"/>
    <x v="0"/>
    <n v="14"/>
    <n v="4"/>
    <n v="960"/>
    <n v="6"/>
    <x v="0"/>
    <n v="510"/>
    <n v="1110"/>
    <m/>
    <x v="0"/>
    <n v="230"/>
    <n v="2439"/>
    <x v="0"/>
    <m/>
    <n v="0.6986"/>
    <n v="0.32916000000000001"/>
    <n v="41.76"/>
    <n v="0.15348000000000001"/>
    <n v="42.941240000000001"/>
    <n v="14.3871"/>
    <n v="18.192899999999998"/>
    <m/>
    <x v="0"/>
    <n v="4.7886000000000006"/>
    <n v="37.368600000000001"/>
    <n v="6.9389255413782408E-2"/>
    <n v="2831"/>
    <n v="7.4383301707779889E-2"/>
    <n v="1.6268743054462329E-2"/>
    <n v="7.6653585224832821E-3"/>
    <n v="0.97606589842305436"/>
    <n v="0.38500505772225879"/>
    <n v="0.48684992212713341"/>
    <n v="0.12814502015060775"/>
    <x v="0"/>
    <m/>
    <x v="0"/>
    <m/>
    <m/>
    <x v="0"/>
    <m/>
    <x v="0"/>
    <x v="0"/>
    <m/>
    <x v="0"/>
    <x v="0"/>
    <x v="0"/>
    <m/>
    <x v="0"/>
    <x v="0"/>
    <x v="0"/>
    <x v="0"/>
    <x v="0"/>
    <x v="0"/>
    <x v="0"/>
    <x v="0"/>
    <x v="0"/>
    <x v="0"/>
    <x v="0"/>
    <x v="0"/>
    <x v="0"/>
    <m/>
    <x v="0"/>
    <x v="0"/>
    <x v="0"/>
    <x v="0"/>
    <x v="0"/>
    <s v="SS-FT"/>
    <m/>
    <x v="0"/>
    <m/>
    <m/>
    <m/>
    <m/>
  </r>
  <r>
    <x v="0"/>
    <s v="T12N R091W S18 fFORT UNION"/>
    <n v="49008490"/>
    <x v="0"/>
    <x v="2"/>
    <s v="WEST SIDE CANAL"/>
    <m/>
    <s v="18"/>
    <n v="12"/>
    <n v="91"/>
    <n v="41.009779999999999"/>
    <n v="-107.66871999999999"/>
    <s v="4900706920"/>
    <s v="UNIT NO. 6"/>
    <x v="0"/>
    <s v="FORT UNION"/>
    <m/>
    <m/>
    <n v="36"/>
    <x v="0"/>
    <n v="1225"/>
    <n v="1261"/>
    <n v="2004"/>
    <m/>
    <x v="0"/>
    <d v="1966-05-02T00:00:00"/>
    <n v="8.5"/>
    <x v="0"/>
    <n v="8"/>
    <n v="2"/>
    <n v="1054"/>
    <n v="15"/>
    <x v="0"/>
    <n v="840"/>
    <n v="927"/>
    <m/>
    <x v="0"/>
    <n v="55"/>
    <n v="2634"/>
    <x v="0"/>
    <m/>
    <n v="0.3992"/>
    <n v="0.16458"/>
    <n v="45.848999999999997"/>
    <n v="0.38369999999999999"/>
    <n v="46.796479999999995"/>
    <n v="23.696400000000001"/>
    <n v="15.193529999999999"/>
    <m/>
    <x v="0"/>
    <n v="1.1451"/>
    <n v="40.035029999999999"/>
    <n v="7.7868621655894241E-2"/>
    <n v="2898"/>
    <n v="4.7722342733188719E-2"/>
    <n v="8.5305561443937677E-3"/>
    <n v="3.5169311879867894E-3"/>
    <n v="0.98795251266761941"/>
    <n v="0.59189165088673601"/>
    <n v="0.37950589771008036"/>
    <n v="2.8602451403183664E-2"/>
    <x v="0"/>
    <m/>
    <x v="0"/>
    <m/>
    <m/>
    <x v="0"/>
    <m/>
    <x v="0"/>
    <x v="0"/>
    <m/>
    <x v="0"/>
    <x v="0"/>
    <x v="0"/>
    <m/>
    <x v="0"/>
    <x v="0"/>
    <x v="0"/>
    <x v="0"/>
    <x v="0"/>
    <x v="0"/>
    <x v="0"/>
    <x v="0"/>
    <x v="0"/>
    <x v="0"/>
    <x v="0"/>
    <x v="0"/>
    <x v="0"/>
    <m/>
    <x v="0"/>
    <x v="0"/>
    <x v="0"/>
    <x v="0"/>
    <x v="0"/>
    <s v="DST NO. 1 (BOTTOM)"/>
    <m/>
    <x v="0"/>
    <m/>
    <m/>
    <m/>
    <m/>
  </r>
  <r>
    <x v="0"/>
    <s v="T12N R091W S18 fFORT UNION"/>
    <n v="49008508"/>
    <x v="0"/>
    <x v="2"/>
    <s v="WEST SIDE CANAL"/>
    <m/>
    <s v="18"/>
    <n v="12"/>
    <n v="91"/>
    <n v="41.015940000000001"/>
    <n v="-107.67113000000001"/>
    <s v="4900720017"/>
    <s v="UNIT NO. 9"/>
    <x v="0"/>
    <s v="FORT UNION"/>
    <m/>
    <n v="6172"/>
    <m/>
    <x v="0"/>
    <n v="1032"/>
    <m/>
    <n v="8620"/>
    <n v="2645"/>
    <x v="3"/>
    <d v="1967-07-05T00:00:00"/>
    <n v="8.5"/>
    <x v="0"/>
    <n v="7"/>
    <n v="4"/>
    <n v="869"/>
    <n v="10"/>
    <x v="0"/>
    <n v="890"/>
    <n v="695"/>
    <m/>
    <x v="0"/>
    <n v="50"/>
    <n v="2208"/>
    <x v="0"/>
    <m/>
    <n v="0.3493"/>
    <n v="0.32916000000000001"/>
    <n v="37.801499999999997"/>
    <n v="0.25579999999999997"/>
    <n v="38.735759999999999"/>
    <n v="25.1069"/>
    <n v="11.391049999999998"/>
    <m/>
    <x v="0"/>
    <n v="1.0410000000000001"/>
    <n v="37.538949999999993"/>
    <n v="1.5690784009536142E-2"/>
    <n v="2522"/>
    <n v="6.6384778012684983E-2"/>
    <n v="9.0175073368897376E-3"/>
    <n v="8.4975743344134734E-3"/>
    <n v="0.98248491832869678"/>
    <n v="0.66882264954134318"/>
    <n v="0.30344615392812002"/>
    <n v="2.7731196530536958E-2"/>
    <x v="0"/>
    <m/>
    <x v="0"/>
    <m/>
    <m/>
    <x v="0"/>
    <m/>
    <x v="0"/>
    <x v="0"/>
    <m/>
    <x v="0"/>
    <x v="0"/>
    <x v="0"/>
    <m/>
    <x v="0"/>
    <x v="0"/>
    <x v="0"/>
    <x v="0"/>
    <x v="0"/>
    <x v="0"/>
    <x v="0"/>
    <x v="0"/>
    <x v="0"/>
    <x v="0"/>
    <x v="0"/>
    <x v="0"/>
    <x v="0"/>
    <m/>
    <x v="0"/>
    <x v="0"/>
    <x v="0"/>
    <x v="0"/>
    <x v="0"/>
    <s v="F.I.T. (SCHLUMBERGER)"/>
    <m/>
    <x v="0"/>
    <m/>
    <m/>
    <m/>
    <m/>
  </r>
  <r>
    <x v="0"/>
    <s v="T12N R091W S17 fMESAVERDE"/>
    <n v="49017440"/>
    <x v="0"/>
    <x v="2"/>
    <s v="WILDCAT"/>
    <m/>
    <s v="17"/>
    <n v="12"/>
    <n v="91"/>
    <n v="41.005130000000001"/>
    <n v="-107.65855999999999"/>
    <s v="4900705006"/>
    <s v="GOVERNMENT BAGGS NO. 2"/>
    <x v="0"/>
    <s v="MESAVERDE"/>
    <n v="2700"/>
    <m/>
    <n v="33"/>
    <x v="0"/>
    <n v="6370"/>
    <n v="6403"/>
    <n v="6550"/>
    <n v="3220"/>
    <x v="0"/>
    <d v="1964-06-15T00:00:00"/>
    <n v="8.3000000000000007"/>
    <x v="0"/>
    <n v="17"/>
    <n v="9"/>
    <n v="2136"/>
    <n v="27"/>
    <x v="0"/>
    <n v="850"/>
    <n v="4246"/>
    <m/>
    <x v="0"/>
    <n v="32"/>
    <n v="5200"/>
    <x v="0"/>
    <m/>
    <n v="0.84830000000000005"/>
    <n v="0.74060999999999999"/>
    <n v="92.915999999999997"/>
    <n v="0.69065999999999994"/>
    <n v="95.195569999999989"/>
    <n v="23.9785"/>
    <n v="69.591939999999994"/>
    <m/>
    <x v="0"/>
    <n v="0.66624000000000005"/>
    <n v="94.236679999999993"/>
    <n v="5.0619152757779987E-3"/>
    <n v="7314"/>
    <n v="0.16893079750679238"/>
    <n v="8.9111289527443356E-3"/>
    <n v="7.7798788325969381E-3"/>
    <n v="0.98330899221465873"/>
    <n v="0.2544497535354599"/>
    <n v="0.73848038789142401"/>
    <n v="7.0698585731161171E-3"/>
    <x v="0"/>
    <m/>
    <x v="0"/>
    <m/>
    <m/>
    <x v="0"/>
    <m/>
    <x v="0"/>
    <x v="0"/>
    <m/>
    <x v="0"/>
    <x v="0"/>
    <x v="0"/>
    <m/>
    <x v="0"/>
    <x v="0"/>
    <x v="0"/>
    <x v="0"/>
    <x v="0"/>
    <x v="0"/>
    <x v="0"/>
    <x v="0"/>
    <x v="0"/>
    <x v="0"/>
    <x v="0"/>
    <x v="0"/>
    <x v="0"/>
    <m/>
    <x v="0"/>
    <x v="0"/>
    <x v="0"/>
    <x v="0"/>
    <x v="0"/>
    <s v="DST NO. 10 MIDDLE"/>
    <m/>
    <x v="0"/>
    <m/>
    <m/>
    <m/>
    <m/>
  </r>
  <r>
    <x v="0"/>
    <s v="T12N R091W S17 fLEWIS"/>
    <n v="49017442"/>
    <x v="0"/>
    <x v="2"/>
    <s v="WILDCAT"/>
    <m/>
    <s v="17"/>
    <n v="12"/>
    <n v="91"/>
    <n v="41.005130000000001"/>
    <n v="-107.65855999999999"/>
    <s v="4900705006"/>
    <s v="GOVERNMENT BAGGS NO. 2"/>
    <x v="0"/>
    <s v="LEWIS"/>
    <n v="925"/>
    <n v="2700"/>
    <n v="44"/>
    <x v="0"/>
    <n v="3626"/>
    <n v="3670"/>
    <n v="6550"/>
    <n v="3220"/>
    <x v="0"/>
    <d v="1964-06-04T00:00:00"/>
    <n v="8.8999996185302734"/>
    <x v="0"/>
    <n v="17"/>
    <n v="7"/>
    <n v="1286"/>
    <n v="52"/>
    <x v="0"/>
    <n v="560"/>
    <n v="2159"/>
    <m/>
    <x v="0"/>
    <n v="54"/>
    <n v="3231"/>
    <x v="0"/>
    <s v="CHEMICAL &amp; GEOLOGICAL LABORATORIES"/>
    <n v="0.84830000000000005"/>
    <n v="0.57603000000000004"/>
    <n v="55.940999999999995"/>
    <n v="1.33016"/>
    <n v="58.695489999999992"/>
    <n v="15.797599999999999"/>
    <n v="35.386009999999999"/>
    <m/>
    <x v="0"/>
    <n v="1.1242800000000002"/>
    <n v="52.30789"/>
    <n v="5.7544193699326923E-2"/>
    <n v="4132"/>
    <n v="0.12236859975553444"/>
    <n v="1.4452558450402241E-2"/>
    <n v="9.8138715598080888E-3"/>
    <n v="0.97573356998978966"/>
    <n v="0.30201179974952153"/>
    <n v="0.6764946932479976"/>
    <n v="2.1493507002480889E-2"/>
    <x v="0"/>
    <m/>
    <x v="0"/>
    <m/>
    <m/>
    <x v="0"/>
    <m/>
    <x v="0"/>
    <x v="0"/>
    <m/>
    <x v="0"/>
    <x v="0"/>
    <x v="0"/>
    <m/>
    <x v="0"/>
    <x v="0"/>
    <x v="0"/>
    <x v="0"/>
    <x v="0"/>
    <x v="0"/>
    <x v="0"/>
    <x v="0"/>
    <x v="0"/>
    <x v="0"/>
    <x v="0"/>
    <x v="0"/>
    <x v="0"/>
    <m/>
    <x v="0"/>
    <x v="0"/>
    <x v="0"/>
    <x v="0"/>
    <x v="0"/>
    <s v="DST"/>
    <m/>
    <x v="0"/>
    <m/>
    <m/>
    <m/>
    <m/>
  </r>
  <r>
    <x v="0"/>
    <s v="T12N R091W S17 fLEWIS"/>
    <n v="49008452"/>
    <x v="0"/>
    <x v="2"/>
    <s v="WEST SIDE CANAL"/>
    <m/>
    <s v="17"/>
    <n v="12"/>
    <n v="91"/>
    <n v="41.012369999999997"/>
    <n v="-107.65797000000001"/>
    <s v="4900705011"/>
    <s v="UNIT NO. 3"/>
    <x v="0"/>
    <s v="LEWIS"/>
    <m/>
    <n v="211"/>
    <n v="3"/>
    <x v="0"/>
    <n v="3556"/>
    <n v="3559"/>
    <n v="4001"/>
    <n v="3100"/>
    <x v="1"/>
    <d v="1966-08-29T00:00:00"/>
    <n v="8.4"/>
    <x v="0"/>
    <n v="8"/>
    <n v="2"/>
    <n v="1349"/>
    <n v="8"/>
    <x v="0"/>
    <n v="560"/>
    <n v="2513"/>
    <m/>
    <x v="0"/>
    <n v="20"/>
    <n v="3245"/>
    <x v="0"/>
    <m/>
    <n v="0.3992"/>
    <n v="0.16458"/>
    <n v="58.681499999999993"/>
    <n v="0.20463999999999999"/>
    <n v="59.449919999999992"/>
    <n v="15.797599999999999"/>
    <n v="41.188069999999996"/>
    <m/>
    <x v="0"/>
    <n v="0.41640000000000005"/>
    <n v="57.402070000000002"/>
    <n v="1.7525161531266945E-2"/>
    <n v="4457"/>
    <n v="0.15736172422747338"/>
    <n v="6.7148954952336365E-3"/>
    <n v="2.7683805125389574E-3"/>
    <n v="0.99051672399222734"/>
    <n v="0.27520958738944429"/>
    <n v="0.71753631881219604"/>
    <n v="7.254093798359537E-3"/>
    <x v="0"/>
    <m/>
    <x v="0"/>
    <m/>
    <m/>
    <x v="0"/>
    <m/>
    <x v="0"/>
    <x v="0"/>
    <m/>
    <x v="0"/>
    <x v="0"/>
    <x v="0"/>
    <m/>
    <x v="0"/>
    <x v="0"/>
    <x v="0"/>
    <x v="0"/>
    <x v="0"/>
    <x v="0"/>
    <x v="0"/>
    <x v="0"/>
    <x v="0"/>
    <x v="0"/>
    <x v="0"/>
    <x v="0"/>
    <x v="0"/>
    <m/>
    <x v="0"/>
    <x v="0"/>
    <x v="0"/>
    <x v="0"/>
    <x v="0"/>
    <s v="PRODUCTION"/>
    <m/>
    <x v="0"/>
    <m/>
    <m/>
    <m/>
    <m/>
  </r>
  <r>
    <x v="0"/>
    <s v="T12N R091W S17 fLANCE"/>
    <n v="49017445"/>
    <x v="0"/>
    <x v="2"/>
    <s v="WILDCAT"/>
    <m/>
    <s v="17"/>
    <n v="12"/>
    <n v="91"/>
    <n v="41.005130000000001"/>
    <n v="-107.65855999999999"/>
    <s v="4900705006"/>
    <s v="GOVERNMENT BAGGS NO. 2"/>
    <x v="0"/>
    <s v="LANCE"/>
    <m/>
    <n v="925"/>
    <n v="57"/>
    <x v="0"/>
    <n v="2644"/>
    <n v="2701"/>
    <n v="6550"/>
    <n v="3220"/>
    <x v="0"/>
    <d v="1964-05-27T00:00:00"/>
    <n v="8.6999999999999993"/>
    <x v="0"/>
    <n v="56"/>
    <n v="17"/>
    <n v="771"/>
    <n v="10"/>
    <x v="0"/>
    <n v="250"/>
    <n v="1122"/>
    <m/>
    <x v="0"/>
    <n v="448"/>
    <n v="2201"/>
    <x v="0"/>
    <m/>
    <n v="2.7944"/>
    <n v="1.39893"/>
    <n v="33.538499999999999"/>
    <n v="0.25579999999999997"/>
    <n v="37.987630000000003"/>
    <n v="7.0525000000000002"/>
    <n v="18.389579999999999"/>
    <m/>
    <x v="0"/>
    <n v="9.3273600000000005"/>
    <n v="34.769439999999996"/>
    <n v="4.4231990100755944E-2"/>
    <n v="2671"/>
    <n v="9.646962233169129E-2"/>
    <n v="7.3560788077592615E-2"/>
    <n v="3.6825935179425513E-2"/>
    <n v="0.88961327674298174"/>
    <n v="0.20283616877349764"/>
    <n v="0.52890066679244763"/>
    <n v="0.26826316443405479"/>
    <x v="0"/>
    <m/>
    <x v="0"/>
    <m/>
    <m/>
    <x v="0"/>
    <m/>
    <x v="0"/>
    <x v="0"/>
    <m/>
    <x v="0"/>
    <x v="0"/>
    <x v="0"/>
    <m/>
    <x v="0"/>
    <x v="0"/>
    <x v="0"/>
    <x v="0"/>
    <x v="0"/>
    <x v="0"/>
    <x v="0"/>
    <x v="0"/>
    <x v="0"/>
    <x v="0"/>
    <x v="0"/>
    <x v="0"/>
    <x v="0"/>
    <m/>
    <x v="0"/>
    <x v="0"/>
    <x v="0"/>
    <x v="0"/>
    <x v="0"/>
    <s v="DST NO. 1"/>
    <m/>
    <x v="0"/>
    <m/>
    <m/>
    <m/>
    <m/>
  </r>
  <r>
    <x v="0"/>
    <s v="T12N R091W S17 fFORT UNION"/>
    <n v="49008453"/>
    <x v="0"/>
    <x v="2"/>
    <s v="WEST SIDE CANAL"/>
    <m/>
    <s v="17"/>
    <n v="12"/>
    <n v="91"/>
    <n v="41.00855"/>
    <n v="-107.651"/>
    <s v="4900706938"/>
    <s v="UNIT NO. 5"/>
    <x v="0"/>
    <s v="FORT UNION"/>
    <n v="766"/>
    <m/>
    <m/>
    <x v="1"/>
    <n v="2092"/>
    <n v="0"/>
    <n v="2250"/>
    <m/>
    <x v="3"/>
    <d v="1966-04-20T00:00:00"/>
    <n v="8.9"/>
    <x v="0"/>
    <n v="7"/>
    <n v="2"/>
    <n v="597"/>
    <n v="6"/>
    <x v="0"/>
    <n v="130"/>
    <n v="939"/>
    <m/>
    <x v="0"/>
    <n v="190"/>
    <n v="1502"/>
    <x v="0"/>
    <m/>
    <n v="0.3493"/>
    <n v="0.16458"/>
    <n v="25.969499999999996"/>
    <n v="0.15348000000000001"/>
    <n v="26.636859999999995"/>
    <n v="3.6673"/>
    <n v="15.390209999999998"/>
    <m/>
    <x v="0"/>
    <n v="3.9558000000000004"/>
    <n v="23.013309999999997"/>
    <n v="7.2981623225056413E-2"/>
    <n v="1868"/>
    <n v="0.1086053412462908"/>
    <n v="1.3113407511245697E-2"/>
    <n v="6.1786561929596823E-3"/>
    <n v="0.98070793629579456"/>
    <n v="0.15935560768963702"/>
    <n v="0.66875256101795"/>
    <n v="0.17189183129241301"/>
    <x v="0"/>
    <m/>
    <x v="0"/>
    <m/>
    <m/>
    <x v="0"/>
    <m/>
    <x v="0"/>
    <x v="0"/>
    <m/>
    <x v="0"/>
    <x v="0"/>
    <x v="0"/>
    <m/>
    <x v="0"/>
    <x v="0"/>
    <x v="0"/>
    <x v="0"/>
    <x v="0"/>
    <x v="0"/>
    <x v="0"/>
    <x v="0"/>
    <x v="0"/>
    <x v="0"/>
    <x v="0"/>
    <x v="0"/>
    <x v="0"/>
    <m/>
    <x v="0"/>
    <x v="0"/>
    <x v="0"/>
    <x v="0"/>
    <x v="0"/>
    <s v="FIT NO. 1"/>
    <m/>
    <x v="0"/>
    <m/>
    <m/>
    <m/>
    <m/>
  </r>
  <r>
    <x v="0"/>
    <s v="T12N R091W S17 fFORT UNION"/>
    <n v="49008455"/>
    <x v="0"/>
    <x v="2"/>
    <s v="WEST SIDE CANAL"/>
    <m/>
    <s v="17"/>
    <n v="12"/>
    <n v="91"/>
    <n v="41.00855"/>
    <n v="-107.651"/>
    <s v="4900706938"/>
    <s v="UNIT NO. 5"/>
    <x v="0"/>
    <s v="FORT UNION"/>
    <m/>
    <n v="766"/>
    <n v="23"/>
    <x v="3"/>
    <n v="1303"/>
    <n v="1326"/>
    <n v="2250"/>
    <m/>
    <x v="0"/>
    <d v="1966-04-20T00:00:00"/>
    <n v="8.3000001907348633"/>
    <x v="0"/>
    <n v="9"/>
    <n v="3"/>
    <n v="624"/>
    <n v="6"/>
    <x v="0"/>
    <n v="290"/>
    <n v="1013"/>
    <m/>
    <x v="0"/>
    <n v="20"/>
    <n v="1535"/>
    <x v="0"/>
    <m/>
    <n v="0.4491"/>
    <n v="0.24687000000000001"/>
    <n v="27.143999999999998"/>
    <n v="0.15348000000000001"/>
    <n v="27.993449999999996"/>
    <n v="8.1808999999999994"/>
    <n v="16.603069999999999"/>
    <m/>
    <x v="0"/>
    <n v="0.41640000000000005"/>
    <n v="25.200369999999996"/>
    <n v="5.2507603326852635E-2"/>
    <n v="1962"/>
    <n v="0.12210466113811838"/>
    <n v="1.6043038639396004E-2"/>
    <n v="8.8188486949625725E-3"/>
    <n v="0.97513811266564143"/>
    <n v="0.32463412243550394"/>
    <n v="0.65884231064861354"/>
    <n v="1.6523566915882588E-2"/>
    <x v="0"/>
    <m/>
    <x v="0"/>
    <m/>
    <m/>
    <x v="0"/>
    <m/>
    <x v="0"/>
    <x v="0"/>
    <m/>
    <x v="0"/>
    <x v="0"/>
    <x v="0"/>
    <m/>
    <x v="0"/>
    <x v="0"/>
    <x v="0"/>
    <x v="0"/>
    <x v="0"/>
    <x v="0"/>
    <x v="0"/>
    <x v="0"/>
    <x v="0"/>
    <x v="0"/>
    <x v="0"/>
    <x v="0"/>
    <x v="0"/>
    <m/>
    <x v="0"/>
    <x v="0"/>
    <x v="0"/>
    <x v="0"/>
    <x v="0"/>
    <s v="DST NO. 1 MFE TOOL"/>
    <m/>
    <x v="0"/>
    <m/>
    <m/>
    <m/>
    <m/>
  </r>
  <r>
    <x v="0"/>
    <s v="T12N R091W S14 fLEWIS"/>
    <n v="49008459"/>
    <x v="0"/>
    <x v="2"/>
    <s v="WILDCAT"/>
    <m/>
    <s v="14"/>
    <n v="12"/>
    <n v="91"/>
    <n v="41.005679999999998"/>
    <n v="-107.59359000000001"/>
    <s v="4900720081"/>
    <s v="NO. 1 MARY BLAIR"/>
    <x v="0"/>
    <s v="LEWIS"/>
    <n v="50"/>
    <m/>
    <n v="60"/>
    <x v="0"/>
    <n v="3625"/>
    <n v="3685"/>
    <n v="4690"/>
    <m/>
    <x v="0"/>
    <d v="1969-05-27T00:00:00"/>
    <n v="8.4"/>
    <x v="0"/>
    <n v="10"/>
    <n v="2"/>
    <n v="1056"/>
    <n v="12"/>
    <x v="0"/>
    <n v="140"/>
    <n v="2342"/>
    <m/>
    <x v="0"/>
    <n v="7"/>
    <n v="2512"/>
    <x v="0"/>
    <m/>
    <n v="0.499"/>
    <n v="0.16458"/>
    <n v="45.936"/>
    <n v="0.30696000000000001"/>
    <n v="46.90654"/>
    <n v="3.9493999999999998"/>
    <n v="38.385379999999998"/>
    <m/>
    <x v="0"/>
    <n v="0.14574000000000001"/>
    <n v="42.480519999999999"/>
    <n v="4.9515220659455648E-2"/>
    <n v="3566"/>
    <n v="0.1734123066798289"/>
    <n v="1.0638175401553812E-2"/>
    <n v="3.5086791735224982E-3"/>
    <n v="0.98585314542492364"/>
    <n v="9.2969671746014407E-2"/>
    <n v="0.90359957928951906"/>
    <n v="3.430748964466537E-3"/>
    <x v="0"/>
    <m/>
    <x v="0"/>
    <m/>
    <m/>
    <x v="0"/>
    <m/>
    <x v="0"/>
    <x v="0"/>
    <m/>
    <x v="0"/>
    <x v="0"/>
    <x v="0"/>
    <m/>
    <x v="0"/>
    <x v="0"/>
    <x v="0"/>
    <x v="0"/>
    <x v="0"/>
    <x v="0"/>
    <x v="0"/>
    <x v="0"/>
    <x v="0"/>
    <x v="0"/>
    <x v="0"/>
    <x v="0"/>
    <x v="0"/>
    <m/>
    <x v="0"/>
    <x v="0"/>
    <x v="0"/>
    <x v="0"/>
    <x v="0"/>
    <s v="DST NO. 2 (FLOW)"/>
    <m/>
    <x v="0"/>
    <m/>
    <m/>
    <m/>
    <m/>
  </r>
  <r>
    <x v="0"/>
    <s v="T12N R091W S14 fLANCE"/>
    <n v="49008457"/>
    <x v="0"/>
    <x v="2"/>
    <s v="WILDCAT"/>
    <m/>
    <s v="14"/>
    <n v="12"/>
    <n v="91"/>
    <n v="41.005679999999998"/>
    <n v="-107.59359000000001"/>
    <s v="4900720081"/>
    <s v="NO. 1 MARY BLAIR"/>
    <x v="0"/>
    <s v="LANCE"/>
    <n v="24"/>
    <n v="50"/>
    <n v="35"/>
    <x v="3"/>
    <n v="3540"/>
    <n v="3575"/>
    <n v="4690"/>
    <m/>
    <x v="0"/>
    <d v="1969-05-27T00:00:00"/>
    <n v="8.1999999999999993"/>
    <x v="0"/>
    <n v="19"/>
    <n v="5"/>
    <n v="989"/>
    <n v="52"/>
    <x v="0"/>
    <n v="500"/>
    <n v="1830"/>
    <m/>
    <x v="0"/>
    <n v="77"/>
    <n v="2543"/>
    <x v="0"/>
    <m/>
    <n v="0.94809999999999994"/>
    <n v="0.41144999999999998"/>
    <n v="43.021499999999996"/>
    <n v="1.33016"/>
    <n v="45.711209999999994"/>
    <n v="14.105"/>
    <n v="29.993699999999997"/>
    <m/>
    <x v="0"/>
    <n v="1.6031400000000002"/>
    <n v="45.701839999999997"/>
    <n v="1.0250177627808055E-4"/>
    <n v="3469"/>
    <n v="0.15402528276779773"/>
    <n v="2.0741082985989652E-2"/>
    <n v="9.0010743535338493E-3"/>
    <n v="0.97025784266047654"/>
    <n v="0.30863089976246033"/>
    <n v="0.65629086268736658"/>
    <n v="3.5078237550173044E-2"/>
    <x v="0"/>
    <m/>
    <x v="0"/>
    <m/>
    <m/>
    <x v="0"/>
    <m/>
    <x v="0"/>
    <x v="0"/>
    <m/>
    <x v="0"/>
    <x v="0"/>
    <x v="0"/>
    <m/>
    <x v="0"/>
    <x v="0"/>
    <x v="0"/>
    <x v="0"/>
    <x v="0"/>
    <x v="0"/>
    <x v="0"/>
    <x v="0"/>
    <x v="0"/>
    <x v="0"/>
    <x v="0"/>
    <x v="0"/>
    <x v="0"/>
    <m/>
    <x v="0"/>
    <x v="0"/>
    <x v="0"/>
    <x v="0"/>
    <x v="0"/>
    <s v="DST NO. 1 (MIDDLE)"/>
    <m/>
    <x v="0"/>
    <m/>
    <m/>
    <m/>
    <m/>
  </r>
  <r>
    <x v="0"/>
    <s v="T12N R091W S14 fLANCE"/>
    <n v="49008461"/>
    <x v="0"/>
    <x v="2"/>
    <s v="WILDCAT"/>
    <m/>
    <s v="14"/>
    <n v="12"/>
    <n v="91"/>
    <n v="41.005679999999998"/>
    <n v="-107.59359000000001"/>
    <s v="4900720081"/>
    <s v="NO. 1 MARY BLAIR"/>
    <x v="0"/>
    <s v="LANCE"/>
    <n v="639"/>
    <n v="24"/>
    <n v="10"/>
    <x v="0"/>
    <n v="3506"/>
    <n v="3516"/>
    <n v="4690"/>
    <m/>
    <x v="0"/>
    <d v="1969-05-27T00:00:00"/>
    <n v="8.5"/>
    <x v="0"/>
    <n v="4"/>
    <n v="3"/>
    <n v="969"/>
    <n v="28"/>
    <x v="0"/>
    <n v="212"/>
    <n v="1586"/>
    <m/>
    <x v="0"/>
    <n v="353"/>
    <n v="2470"/>
    <x v="0"/>
    <m/>
    <n v="0.1996"/>
    <n v="0.24687000000000001"/>
    <n v="42.151499999999999"/>
    <n v="0.71623999999999999"/>
    <n v="43.314209999999996"/>
    <n v="5.9805199999999994"/>
    <n v="25.994539999999997"/>
    <m/>
    <x v="0"/>
    <n v="7.3494600000000005"/>
    <n v="39.324519999999993"/>
    <n v="4.827869450559083E-2"/>
    <n v="3152"/>
    <n v="0.12130914265385984"/>
    <n v="4.6081874747340426E-3"/>
    <n v="5.6995152399178014E-3"/>
    <n v="0.98969229728534824"/>
    <n v="0.1520811951423692"/>
    <n v="0.66102625028862405"/>
    <n v="0.18689255456900686"/>
    <x v="0"/>
    <m/>
    <x v="0"/>
    <m/>
    <m/>
    <x v="0"/>
    <m/>
    <x v="0"/>
    <x v="0"/>
    <m/>
    <x v="0"/>
    <x v="0"/>
    <x v="0"/>
    <m/>
    <x v="0"/>
    <x v="0"/>
    <x v="0"/>
    <x v="0"/>
    <x v="0"/>
    <x v="0"/>
    <x v="0"/>
    <x v="0"/>
    <x v="0"/>
    <x v="0"/>
    <x v="0"/>
    <x v="0"/>
    <x v="0"/>
    <m/>
    <x v="0"/>
    <x v="0"/>
    <x v="0"/>
    <x v="0"/>
    <x v="0"/>
    <s v="DST NO. 3 (HOOKWALL)"/>
    <m/>
    <x v="0"/>
    <m/>
    <m/>
    <m/>
    <m/>
  </r>
  <r>
    <x v="0"/>
    <s v="T12N R091W S14 fLANCE"/>
    <n v="49008464"/>
    <x v="0"/>
    <x v="2"/>
    <s v="WILDCAT"/>
    <m/>
    <s v="14"/>
    <n v="12"/>
    <n v="91"/>
    <n v="41.005679999999998"/>
    <n v="-107.59359000000001"/>
    <s v="4900720081"/>
    <s v="NO. 1 MARY BLAIR"/>
    <x v="0"/>
    <s v="LANCE"/>
    <m/>
    <n v="639"/>
    <n v="14"/>
    <x v="3"/>
    <n v="2853"/>
    <n v="2867"/>
    <n v="4690"/>
    <m/>
    <x v="0"/>
    <d v="1969-05-27T00:00:00"/>
    <n v="8.6000003814697266"/>
    <x v="0"/>
    <n v="4"/>
    <n v="1"/>
    <n v="497"/>
    <n v="7"/>
    <x v="0"/>
    <n v="58"/>
    <n v="1037"/>
    <m/>
    <x v="0"/>
    <n v="50"/>
    <n v="1200"/>
    <x v="0"/>
    <m/>
    <n v="0.1996"/>
    <n v="8.2290000000000002E-2"/>
    <n v="21.619499999999999"/>
    <n v="0.17906"/>
    <n v="22.080449999999999"/>
    <n v="1.63618"/>
    <n v="16.996429999999997"/>
    <m/>
    <x v="0"/>
    <n v="1.0410000000000001"/>
    <n v="19.673609999999996"/>
    <n v="5.764325672760931E-2"/>
    <n v="1651"/>
    <n v="0.15819010873377762"/>
    <n v="9.0396708400417563E-3"/>
    <n v="3.7268262195743296E-3"/>
    <n v="0.98723350294038392"/>
    <n v="8.3166231311894476E-2"/>
    <n v="0.86392024646213883"/>
    <n v="5.291352222596668E-2"/>
    <x v="0"/>
    <m/>
    <x v="0"/>
    <m/>
    <m/>
    <x v="0"/>
    <m/>
    <x v="0"/>
    <x v="0"/>
    <m/>
    <x v="0"/>
    <x v="0"/>
    <x v="0"/>
    <m/>
    <x v="0"/>
    <x v="0"/>
    <x v="0"/>
    <x v="0"/>
    <x v="0"/>
    <x v="0"/>
    <x v="0"/>
    <x v="0"/>
    <x v="0"/>
    <x v="0"/>
    <x v="0"/>
    <x v="0"/>
    <x v="0"/>
    <m/>
    <x v="0"/>
    <x v="0"/>
    <x v="0"/>
    <x v="0"/>
    <x v="0"/>
    <s v="DST NO. 6 (MFE)"/>
    <m/>
    <x v="0"/>
    <m/>
    <m/>
    <m/>
    <m/>
  </r>
  <r>
    <x v="0"/>
    <s v="T12N R091W S08 fFORT UNION"/>
    <n v="49008469"/>
    <x v="0"/>
    <x v="2"/>
    <s v="WEST SIDE CANAL"/>
    <m/>
    <s v="8"/>
    <n v="12"/>
    <n v="91"/>
    <n v="41.019039999999997"/>
    <n v="-107.66639000000001"/>
    <s v="4900720016"/>
    <s v="UNIT NO. 10"/>
    <x v="0"/>
    <s v="FORT UNION"/>
    <n v="55"/>
    <n v="348"/>
    <n v="20"/>
    <x v="0"/>
    <n v="1640"/>
    <n v="1660"/>
    <n v="4656"/>
    <n v="2980"/>
    <x v="0"/>
    <d v="1967-08-29T00:00:00"/>
    <n v="8.6999999999999993"/>
    <x v="0"/>
    <n v="17"/>
    <n v="4"/>
    <n v="1061"/>
    <n v="41"/>
    <x v="0"/>
    <n v="710"/>
    <n v="1391"/>
    <m/>
    <x v="0"/>
    <n v="94"/>
    <n v="2720"/>
    <x v="0"/>
    <m/>
    <n v="0.84830000000000005"/>
    <n v="0.32916000000000001"/>
    <n v="46.153499999999994"/>
    <n v="1.04878"/>
    <n v="48.379739999999991"/>
    <n v="20.0291"/>
    <n v="22.798489999999997"/>
    <m/>
    <x v="0"/>
    <n v="1.9570800000000002"/>
    <n v="44.784669999999998"/>
    <n v="3.8588448099440474E-2"/>
    <n v="3315"/>
    <n v="9.8591549295774641E-2"/>
    <n v="1.7534199232984722E-2"/>
    <n v="6.8036744306604387E-3"/>
    <n v="0.97566212633635496"/>
    <n v="0.44723116191321721"/>
    <n v="0.50906906314147227"/>
    <n v="4.3699774945310535E-2"/>
    <x v="0"/>
    <m/>
    <x v="0"/>
    <m/>
    <m/>
    <x v="0"/>
    <m/>
    <x v="0"/>
    <x v="0"/>
    <m/>
    <x v="0"/>
    <x v="0"/>
    <x v="0"/>
    <m/>
    <x v="0"/>
    <x v="0"/>
    <x v="0"/>
    <x v="0"/>
    <x v="0"/>
    <x v="0"/>
    <x v="0"/>
    <x v="0"/>
    <x v="0"/>
    <x v="0"/>
    <x v="0"/>
    <x v="0"/>
    <x v="0"/>
    <m/>
    <x v="0"/>
    <x v="0"/>
    <x v="0"/>
    <x v="0"/>
    <x v="0"/>
    <s v="DST NO. 10 (BOTTOM)"/>
    <m/>
    <x v="0"/>
    <m/>
    <m/>
    <m/>
    <m/>
  </r>
  <r>
    <x v="1"/>
    <s v="T12N R091W S07 fFORT UNION"/>
    <n v="4095"/>
    <x v="0"/>
    <x v="2"/>
    <s v="WEST SIDE CANAL"/>
    <s v="SE SE"/>
    <n v="7"/>
    <n v="12"/>
    <n v="91"/>
    <n v="41.021597"/>
    <n v="-107.676619"/>
    <s v="4900722315"/>
    <s v="RUTH SWEZEY NO. 4"/>
    <x v="0"/>
    <s v="FORT UNION"/>
    <m/>
    <m/>
    <n v="26"/>
    <x v="0"/>
    <n v="1792"/>
    <n v="1818"/>
    <n v="1989"/>
    <m/>
    <x v="2"/>
    <d v="2003-03-17T00:00:00"/>
    <n v="6.89"/>
    <x v="1"/>
    <n v="1090"/>
    <n v="173"/>
    <n v="1360"/>
    <n v="27"/>
    <x v="1"/>
    <n v="3620"/>
    <n v="1360"/>
    <m/>
    <x v="0"/>
    <n v="94"/>
    <n v="7830"/>
    <x v="0"/>
    <s v="MERIT ENERGY COMPANY"/>
    <n v="54.390999999999998"/>
    <n v="14.23617"/>
    <n v="59.16"/>
    <n v="0.69065999999999994"/>
    <n v="128.47782999999998"/>
    <n v="102.1202"/>
    <n v="22.290399999999998"/>
    <n v="0"/>
    <x v="1"/>
    <n v="1.9570800000000002"/>
    <n v="126.36767999999999"/>
    <n v="8.2801144897549517E-3"/>
    <n v="7724"/>
    <n v="-6.8149672110068152E-3"/>
    <n v="0.42334930470105236"/>
    <n v="0.11080643251835746"/>
    <n v="0.46584426278059027"/>
    <n v="0.80811960779844971"/>
    <n v="0.17639320433832448"/>
    <n v="1.5487187863225789E-2"/>
    <x v="1"/>
    <n v="193"/>
    <x v="0"/>
    <m/>
    <m/>
    <x v="0"/>
    <m/>
    <x v="0"/>
    <x v="0"/>
    <m/>
    <x v="0"/>
    <x v="0"/>
    <x v="0"/>
    <m/>
    <x v="0"/>
    <x v="0"/>
    <x v="0"/>
    <x v="0"/>
    <x v="0"/>
    <x v="0"/>
    <x v="0"/>
    <x v="0"/>
    <x v="0"/>
    <x v="0"/>
    <x v="0"/>
    <x v="0"/>
    <x v="0"/>
    <m/>
    <x v="0"/>
    <x v="0"/>
    <x v="0"/>
    <x v="0"/>
    <x v="0"/>
    <s v="COAL ZONE (U. FORT UNION):  1792'-1818'"/>
    <n v="20030317"/>
    <x v="0"/>
    <s v="ENERGY LABS CASPER ID No C03030651-001"/>
    <m/>
    <m/>
    <d v="2003-04-08T00:00:00"/>
  </r>
  <r>
    <x v="1"/>
    <s v="T12N R091W S07 fFORT UNION"/>
    <n v="4092"/>
    <x v="0"/>
    <x v="2"/>
    <s v="WEST SIDE CANAL"/>
    <s v="SE SE"/>
    <n v="7"/>
    <n v="12"/>
    <n v="91"/>
    <n v="41.021597"/>
    <n v="-107.676619"/>
    <s v="4900722315"/>
    <s v="RUTH SWEZEY No. 4"/>
    <x v="0"/>
    <s v="FORT UNION"/>
    <m/>
    <m/>
    <n v="3"/>
    <x v="0"/>
    <n v="1651"/>
    <n v="1654"/>
    <n v="1989"/>
    <m/>
    <x v="2"/>
    <d v="2003-03-24T00:00:00"/>
    <n v="7.23"/>
    <x v="1"/>
    <n v="841"/>
    <n v="263"/>
    <n v="1320"/>
    <n v="34"/>
    <x v="1"/>
    <n v="3850"/>
    <n v="969"/>
    <m/>
    <x v="0"/>
    <n v="116"/>
    <n v="7430"/>
    <x v="0"/>
    <s v="MERIT ENERGY COMPANY"/>
    <n v="41.965899999999998"/>
    <n v="21.64227"/>
    <n v="57.42"/>
    <n v="0.86971999999999994"/>
    <n v="121.89788999999999"/>
    <n v="108.60849999999999"/>
    <n v="15.881909999999998"/>
    <n v="0"/>
    <x v="1"/>
    <n v="2.4151200000000004"/>
    <n v="126.90553"/>
    <n v="-2.0126893754113227E-2"/>
    <n v="7393"/>
    <n v="-2.4961208932065032E-3"/>
    <n v="0.34427093036639111"/>
    <n v="0.17754425445756281"/>
    <n v="0.47818481517604611"/>
    <n v="0.85582164937966054"/>
    <n v="0.12514750145245837"/>
    <n v="1.9030849167881024E-2"/>
    <x v="11"/>
    <n v="110"/>
    <x v="0"/>
    <n v="5820"/>
    <n v="0.69599999999999995"/>
    <x v="4"/>
    <n v="15800"/>
    <x v="0"/>
    <x v="0"/>
    <m/>
    <x v="0"/>
    <x v="0"/>
    <x v="0"/>
    <m/>
    <x v="0"/>
    <x v="0"/>
    <x v="0"/>
    <x v="0"/>
    <x v="0"/>
    <x v="0"/>
    <x v="0"/>
    <x v="0"/>
    <x v="0"/>
    <x v="0"/>
    <x v="0"/>
    <x v="0"/>
    <x v="0"/>
    <m/>
    <x v="0"/>
    <x v="0"/>
    <x v="0"/>
    <x v="0"/>
    <x v="0"/>
    <s v="(U. FORT UNION)  1651'-1654'"/>
    <n v="20030324"/>
    <x v="0"/>
    <s v="ENERGY LABS CASPER ID No C03030848-001"/>
    <m/>
    <m/>
    <d v="2003-04-10T00:00:00"/>
  </r>
  <r>
    <x v="0"/>
    <s v="T12N R091W S07 fFORT UNION"/>
    <n v="49008302"/>
    <x v="0"/>
    <x v="2"/>
    <s v="WEST SIDE CANAL"/>
    <m/>
    <s v="7"/>
    <n v="12"/>
    <n v="91"/>
    <n v="41.019570000000002"/>
    <n v="-107.68066"/>
    <s v="4900713583"/>
    <s v="1 JONS"/>
    <x v="0"/>
    <s v="FORT UNION"/>
    <m/>
    <m/>
    <n v="83"/>
    <x v="0"/>
    <n v="1647"/>
    <n v="1730"/>
    <n v="3739"/>
    <n v="3671"/>
    <x v="0"/>
    <d v="1966-08-24T00:00:00"/>
    <n v="8.5"/>
    <x v="0"/>
    <n v="22"/>
    <n v="5"/>
    <n v="3337"/>
    <n v="10"/>
    <x v="0"/>
    <n v="3740"/>
    <n v="1842"/>
    <m/>
    <x v="0"/>
    <n v="15"/>
    <n v="8374"/>
    <x v="0"/>
    <m/>
    <n v="1.0977999999999999"/>
    <n v="0.41144999999999998"/>
    <n v="145.15949999999998"/>
    <n v="0.25579999999999997"/>
    <n v="146.92454999999998"/>
    <n v="105.50539999999999"/>
    <n v="30.190379999999998"/>
    <m/>
    <x v="0"/>
    <n v="0.31230000000000002"/>
    <n v="136.00807999999998"/>
    <n v="3.8583283942894835E-2"/>
    <n v="8968"/>
    <n v="3.4252104716872331E-2"/>
    <n v="7.4718622585537957E-3"/>
    <n v="2.8004169486991796E-3"/>
    <n v="0.98972772079274696"/>
    <n v="0.77572891257637056"/>
    <n v="0.22197490031474601"/>
    <n v="2.2961871088835314E-3"/>
    <x v="0"/>
    <m/>
    <x v="0"/>
    <m/>
    <m/>
    <x v="0"/>
    <m/>
    <x v="0"/>
    <x v="0"/>
    <m/>
    <x v="0"/>
    <x v="0"/>
    <x v="0"/>
    <m/>
    <x v="0"/>
    <x v="0"/>
    <x v="0"/>
    <x v="0"/>
    <x v="0"/>
    <x v="0"/>
    <x v="0"/>
    <x v="0"/>
    <x v="0"/>
    <x v="0"/>
    <x v="0"/>
    <x v="0"/>
    <x v="0"/>
    <m/>
    <x v="0"/>
    <x v="0"/>
    <x v="0"/>
    <x v="0"/>
    <x v="0"/>
    <s v="DST NO. 2 (BOTTOM)"/>
    <m/>
    <x v="0"/>
    <m/>
    <m/>
    <m/>
    <m/>
  </r>
  <r>
    <x v="0"/>
    <s v="T12N R091W S07 fFORT UNION"/>
    <n v="49008305"/>
    <x v="0"/>
    <x v="2"/>
    <s v="WEST SIDE CANAL"/>
    <m/>
    <s v="7"/>
    <n v="12"/>
    <n v="91"/>
    <n v="41.019089999999998"/>
    <n v="-107.67519"/>
    <s v="4900706963"/>
    <s v="1-A SWEZEY"/>
    <x v="0"/>
    <s v="FORT UNION"/>
    <m/>
    <m/>
    <m/>
    <x v="1"/>
    <n v="1580"/>
    <n v="0"/>
    <n v="3036"/>
    <n v="3002"/>
    <x v="3"/>
    <d v="1967-03-21T00:00:00"/>
    <n v="8.8000000000000007"/>
    <x v="0"/>
    <n v="9"/>
    <n v="9"/>
    <n v="1320"/>
    <n v="15"/>
    <x v="0"/>
    <n v="800"/>
    <n v="1684"/>
    <m/>
    <x v="0"/>
    <n v="250"/>
    <n v="3340"/>
    <x v="0"/>
    <m/>
    <n v="0.4491"/>
    <n v="0.74060999999999999"/>
    <n v="57.42"/>
    <n v="0.38369999999999999"/>
    <n v="58.99340999999999"/>
    <n v="22.567999999999998"/>
    <n v="27.600759999999998"/>
    <m/>
    <x v="0"/>
    <n v="5.2050000000000001"/>
    <n v="55.37375999999999"/>
    <n v="3.1649379800164683E-2"/>
    <n v="4084"/>
    <n v="0.10021551724137931"/>
    <n v="7.6127147083038613E-3"/>
    <n v="1.2554114095116727E-2"/>
    <n v="0.97983317119657942"/>
    <n v="0.4075576590789573"/>
    <n v="0.49844475072669803"/>
    <n v="9.3997590194344782E-2"/>
    <x v="0"/>
    <m/>
    <x v="0"/>
    <m/>
    <m/>
    <x v="0"/>
    <m/>
    <x v="0"/>
    <x v="0"/>
    <m/>
    <x v="0"/>
    <x v="0"/>
    <x v="0"/>
    <m/>
    <x v="0"/>
    <x v="0"/>
    <x v="0"/>
    <x v="0"/>
    <x v="0"/>
    <x v="0"/>
    <x v="0"/>
    <x v="0"/>
    <x v="0"/>
    <x v="0"/>
    <x v="0"/>
    <x v="0"/>
    <x v="0"/>
    <m/>
    <x v="0"/>
    <x v="0"/>
    <x v="0"/>
    <x v="0"/>
    <x v="0"/>
    <s v="SCHLUMBERGER WLT"/>
    <m/>
    <x v="0"/>
    <m/>
    <m/>
    <m/>
    <m/>
  </r>
  <r>
    <x v="1"/>
    <s v="T12N R091W S07 fFORT UNION"/>
    <n v="4094"/>
    <x v="0"/>
    <x v="2"/>
    <s v="WEST SIDE CANAL"/>
    <s v="SE SE"/>
    <n v="7"/>
    <n v="12"/>
    <n v="91"/>
    <n v="41.021597"/>
    <n v="-107.676619"/>
    <s v="4900722315"/>
    <s v="RUTH SWEZEY NO. 4"/>
    <x v="0"/>
    <s v="FORT UNION"/>
    <m/>
    <m/>
    <n v="21"/>
    <x v="0"/>
    <n v="1523"/>
    <n v="1544"/>
    <n v="1989"/>
    <m/>
    <x v="2"/>
    <d v="2003-03-27T00:00:00"/>
    <n v="6.73"/>
    <x v="1"/>
    <n v="790"/>
    <n v="91.1"/>
    <n v="1320"/>
    <n v="30.4"/>
    <x v="1"/>
    <n v="3610"/>
    <n v="895"/>
    <m/>
    <x v="0"/>
    <n v="69"/>
    <n v="6540"/>
    <x v="0"/>
    <s v="MERIT ENERGY COMPANY"/>
    <n v="39.420999999999999"/>
    <n v="7.4966189999999999"/>
    <n v="57.42"/>
    <n v="0.77763199999999988"/>
    <n v="105.11525099999999"/>
    <n v="101.8381"/>
    <n v="14.669049999999999"/>
    <n v="0"/>
    <x v="1"/>
    <n v="1.4365800000000002"/>
    <n v="117.94373"/>
    <n v="-5.7511600485613337E-2"/>
    <n v="6805.5"/>
    <n v="1.9894346408901878E-2"/>
    <n v="0.37502645548551278"/>
    <n v="7.1318090654609201E-2"/>
    <n v="0.55365545385987802"/>
    <n v="0.86344649266222118"/>
    <n v="0.12437329224707408"/>
    <n v="1.2180215090704697E-2"/>
    <x v="0"/>
    <n v="359"/>
    <x v="0"/>
    <n v="5379"/>
    <n v="0.69599999999999995"/>
    <x v="4"/>
    <n v="15800"/>
    <x v="0"/>
    <x v="0"/>
    <m/>
    <x v="0"/>
    <x v="0"/>
    <x v="0"/>
    <m/>
    <x v="0"/>
    <x v="0"/>
    <x v="0"/>
    <x v="0"/>
    <x v="0"/>
    <x v="0"/>
    <x v="0"/>
    <x v="0"/>
    <x v="0"/>
    <x v="0"/>
    <x v="0"/>
    <x v="0"/>
    <x v="0"/>
    <m/>
    <x v="0"/>
    <x v="0"/>
    <x v="0"/>
    <x v="0"/>
    <x v="0"/>
    <s v="FIVE POINT COAL ZONE (U. FORT UNION): 1523'-1544'"/>
    <n v="20030327"/>
    <x v="0"/>
    <s v="ENERGY LABS CASPER ID No C03040175-001"/>
    <m/>
    <m/>
    <d v="2003-04-22T00:00:00"/>
  </r>
  <r>
    <x v="1"/>
    <s v="T12N R091W S07 fFORT UNION"/>
    <n v="4093"/>
    <x v="0"/>
    <x v="2"/>
    <s v="WEST SIDE CANAL"/>
    <s v="SE SE"/>
    <n v="7"/>
    <n v="12"/>
    <n v="91"/>
    <n v="41.021597"/>
    <n v="-107.676619"/>
    <s v="4900722315"/>
    <s v="R. SWEZEY NO. 4"/>
    <x v="0"/>
    <s v="FORT UNION"/>
    <m/>
    <m/>
    <m/>
    <x v="0"/>
    <s v="1256"/>
    <m/>
    <n v="1989"/>
    <m/>
    <x v="2"/>
    <d v="2003-04-02T00:00:00"/>
    <n v="7.73"/>
    <x v="1"/>
    <n v="189"/>
    <n v="52.4"/>
    <n v="1060"/>
    <n v="14.1"/>
    <x v="1"/>
    <n v="982"/>
    <n v="1950"/>
    <m/>
    <x v="0"/>
    <n v="16"/>
    <n v="3310"/>
    <x v="0"/>
    <s v="MERIT ENERGY COMPANY"/>
    <n v="9.4311000000000007"/>
    <n v="4.3119959999999997"/>
    <n v="46.11"/>
    <n v="0.36067799999999994"/>
    <n v="60.213774000000001"/>
    <n v="27.702220000000001"/>
    <n v="31.960499999999996"/>
    <n v="0"/>
    <x v="1"/>
    <n v="0.33312000000000003"/>
    <n v="59.995839999999994"/>
    <n v="1.8129498361088387E-3"/>
    <n v="4263.5"/>
    <n v="0.1258995180563808"/>
    <n v="0.15662695382621258"/>
    <n v="7.1611455545038574E-2"/>
    <n v="0.77176159062874883"/>
    <n v="0.46173568034050366"/>
    <n v="0.5327119346941388"/>
    <n v="5.552384965357599E-3"/>
    <x v="0"/>
    <n v="36.799999999999997"/>
    <x v="0"/>
    <n v="2915"/>
    <n v="1.7390000000000001"/>
    <x v="4"/>
    <n v="6320"/>
    <x v="0"/>
    <x v="0"/>
    <m/>
    <x v="0"/>
    <x v="0"/>
    <x v="0"/>
    <m/>
    <x v="0"/>
    <x v="0"/>
    <x v="0"/>
    <x v="0"/>
    <x v="0"/>
    <x v="0"/>
    <x v="0"/>
    <x v="0"/>
    <x v="0"/>
    <x v="0"/>
    <x v="0"/>
    <x v="0"/>
    <x v="0"/>
    <m/>
    <x v="0"/>
    <x v="0"/>
    <x v="0"/>
    <x v="0"/>
    <x v="0"/>
    <s v="BAGGS COAL ZONE (U. FORT UNION):  1256'-1266'"/>
    <n v="20030402"/>
    <x v="0"/>
    <s v="ENERGY LABS CASPER ID No C0304022-001"/>
    <m/>
    <m/>
    <d v="2003-04-22T00:00:00"/>
  </r>
  <r>
    <x v="1"/>
    <s v="T12N R091W S07 fFORT UNION"/>
    <n v="4431"/>
    <x v="0"/>
    <x v="2"/>
    <s v="PRB COAL BED"/>
    <s v="SE SE"/>
    <n v="7"/>
    <n v="12"/>
    <n v="91"/>
    <n v="41.021597"/>
    <n v="-107.676619"/>
    <s v="4900722315"/>
    <s v="R. SWEZEY #4"/>
    <x v="0"/>
    <s v="FORT UNION"/>
    <m/>
    <m/>
    <m/>
    <x v="0"/>
    <s v="1256"/>
    <m/>
    <n v="1989"/>
    <m/>
    <x v="2"/>
    <d v="2003-04-02T00:00:00"/>
    <n v="7.73"/>
    <x v="1"/>
    <n v="189"/>
    <n v="52.4"/>
    <n v="1060"/>
    <n v="14.1"/>
    <x v="1"/>
    <n v="982"/>
    <n v="1950"/>
    <m/>
    <x v="0"/>
    <n v="15.5"/>
    <n v="3310"/>
    <x v="0"/>
    <s v="MERIT ENERGY COMPANY"/>
    <n v="9.4311000000000007"/>
    <n v="4.3119959999999997"/>
    <n v="46.11"/>
    <n v="0.36067799999999994"/>
    <n v="60.213774000000001"/>
    <n v="27.702220000000001"/>
    <n v="31.960499999999996"/>
    <n v="0"/>
    <x v="1"/>
    <n v="0.32271000000000005"/>
    <n v="59.985429999999994"/>
    <n v="1.8997130796307685E-3"/>
    <n v="4263"/>
    <n v="0.12584180641753598"/>
    <n v="0.15662695382621258"/>
    <n v="7.1611455545038574E-2"/>
    <n v="0.77176159062874883"/>
    <n v="0.4618158109394232"/>
    <n v="0.532804382664257"/>
    <n v="5.3798063963199074E-3"/>
    <x v="0"/>
    <n v="36.799999999999997"/>
    <x v="0"/>
    <m/>
    <m/>
    <x v="0"/>
    <n v="6320"/>
    <x v="0"/>
    <x v="0"/>
    <m/>
    <x v="0"/>
    <x v="0"/>
    <x v="0"/>
    <m/>
    <x v="0"/>
    <x v="0"/>
    <x v="0"/>
    <x v="0"/>
    <x v="0"/>
    <x v="0"/>
    <x v="0"/>
    <x v="0"/>
    <x v="0"/>
    <x v="0"/>
    <x v="0"/>
    <x v="0"/>
    <x v="0"/>
    <m/>
    <x v="0"/>
    <x v="0"/>
    <x v="0"/>
    <x v="0"/>
    <x v="0"/>
    <m/>
    <n v="20030402"/>
    <x v="0"/>
    <s v="ENERGY LABS CASPER ID No C03040225-001"/>
    <m/>
    <m/>
    <d v="2003-04-22T00:00:00"/>
  </r>
  <r>
    <x v="1"/>
    <s v="T12N R091W S07 fFIVEMILE POINT"/>
    <n v="4434"/>
    <x v="0"/>
    <x v="2"/>
    <s v="PRB COAL BED"/>
    <s v="SE SE"/>
    <n v="7"/>
    <n v="12"/>
    <n v="91"/>
    <n v="41.021597"/>
    <n v="-107.676619"/>
    <s v="4900722315"/>
    <s v="R. SWEZEY #4"/>
    <x v="0"/>
    <s v="FORT UNION"/>
    <m/>
    <m/>
    <m/>
    <x v="0"/>
    <s v="1523"/>
    <m/>
    <n v="1989"/>
    <m/>
    <x v="2"/>
    <d v="2003-03-27T00:00:00"/>
    <m/>
    <x v="1"/>
    <n v="790"/>
    <n v="91.1"/>
    <n v="1320"/>
    <n v="30.4"/>
    <x v="1"/>
    <n v="3610"/>
    <n v="895"/>
    <m/>
    <x v="0"/>
    <n v="68.8"/>
    <n v="6540"/>
    <x v="0"/>
    <s v="MERIT ENERGY COMPANY"/>
    <n v="39.420999999999999"/>
    <n v="7.4966189999999999"/>
    <n v="57.42"/>
    <n v="0.77763199999999988"/>
    <n v="105.11525099999999"/>
    <n v="101.8381"/>
    <n v="14.669049999999999"/>
    <n v="0"/>
    <x v="1"/>
    <n v="1.4324160000000001"/>
    <n v="117.939566"/>
    <n v="-5.7494006058609409E-2"/>
    <n v="6805.3"/>
    <n v="1.9879658006938788E-2"/>
    <n v="0.37502645548551278"/>
    <n v="7.1318090654609201E-2"/>
    <n v="0.55365545385987802"/>
    <n v="0.86347697769211729"/>
    <n v="0.12437768339761399"/>
    <n v="1.2145338910268672E-2"/>
    <x v="0"/>
    <n v="359"/>
    <x v="0"/>
    <m/>
    <m/>
    <x v="0"/>
    <n v="15800"/>
    <x v="0"/>
    <x v="0"/>
    <m/>
    <x v="0"/>
    <x v="0"/>
    <x v="0"/>
    <m/>
    <x v="0"/>
    <x v="0"/>
    <x v="0"/>
    <x v="0"/>
    <x v="0"/>
    <x v="0"/>
    <x v="0"/>
    <x v="0"/>
    <x v="0"/>
    <x v="0"/>
    <x v="0"/>
    <x v="0"/>
    <x v="0"/>
    <m/>
    <x v="0"/>
    <x v="0"/>
    <x v="0"/>
    <x v="0"/>
    <x v="0"/>
    <m/>
    <n v="20030327"/>
    <x v="0"/>
    <s v="ENERGY LABS CASPER ID No C03040175-001"/>
    <m/>
    <m/>
    <d v="2003-04-22T00:00:00"/>
  </r>
  <r>
    <x v="1"/>
    <s v="T12N R091W S07 fFIVEMILE POINT"/>
    <n v="4432"/>
    <x v="0"/>
    <x v="2"/>
    <s v="PRB COAL BED"/>
    <s v="SE SE"/>
    <n v="7"/>
    <n v="12"/>
    <n v="91"/>
    <n v="41.018416999999999"/>
    <n v="-107.67596899999999"/>
    <n v="4900722314"/>
    <s v="R. SWEZEY #6"/>
    <x v="0"/>
    <s v="FORT UNION"/>
    <m/>
    <m/>
    <m/>
    <x v="0"/>
    <s v="1510"/>
    <m/>
    <n v="2006"/>
    <n v="1971"/>
    <x v="2"/>
    <d v="2003-08-18T00:00:00"/>
    <n v="8.5"/>
    <x v="1"/>
    <n v="31.6"/>
    <n v="9.6999999999999993"/>
    <n v="1190"/>
    <n v="85.4"/>
    <x v="1"/>
    <n v="821"/>
    <n v="2360"/>
    <n v="42"/>
    <x v="0"/>
    <n v="13.2"/>
    <n v="3290"/>
    <x v="0"/>
    <s v="MERIT ENERGY COMPANY"/>
    <n v="1.57684"/>
    <n v="0.79821299999999995"/>
    <n v="51.765000000000001"/>
    <n v="2.1845319999999999"/>
    <n v="56.324584999999992"/>
    <n v="23.160409999999999"/>
    <n v="38.680399999999999"/>
    <n v="1.3998599999999999"/>
    <x v="1"/>
    <n v="0.27482400000000001"/>
    <n v="63.515493999999997"/>
    <n v="-6.0004207774262276E-2"/>
    <n v="4552.8999999999996"/>
    <n v="0.16102462099478507"/>
    <n v="2.7995590202750723E-2"/>
    <n v="1.4171662338923582E-2"/>
    <n v="0.9578327474583257"/>
    <n v="0.36464189351971349"/>
    <n v="0.60899156353881145"/>
    <n v="4.3268812488492965E-3"/>
    <x v="0"/>
    <n v="12.8"/>
    <x v="0"/>
    <m/>
    <m/>
    <x v="0"/>
    <n v="5930"/>
    <x v="0"/>
    <x v="0"/>
    <m/>
    <x v="0"/>
    <x v="0"/>
    <x v="0"/>
    <m/>
    <x v="0"/>
    <x v="0"/>
    <x v="0"/>
    <x v="0"/>
    <x v="0"/>
    <x v="0"/>
    <x v="0"/>
    <x v="0"/>
    <x v="0"/>
    <x v="0"/>
    <x v="0"/>
    <x v="0"/>
    <x v="0"/>
    <m/>
    <x v="0"/>
    <x v="0"/>
    <x v="0"/>
    <x v="0"/>
    <x v="0"/>
    <m/>
    <n v="20030818"/>
    <x v="0"/>
    <s v="ENERGY LABS CASPER ID No C03080616-001"/>
    <m/>
    <m/>
    <d v="2003-08-26T00:00:00"/>
  </r>
  <r>
    <x v="1"/>
    <s v="T12N R091W S07 fFIVEMILE POINT"/>
    <n v="4435"/>
    <x v="0"/>
    <x v="2"/>
    <s v="PRB COAL BED"/>
    <s v="SE SE"/>
    <n v="7"/>
    <n v="12"/>
    <n v="91"/>
    <n v="41.018416999999999"/>
    <n v="-107.67596899999999"/>
    <s v="4900722314"/>
    <s v="R. SWEZEY #6"/>
    <x v="0"/>
    <s v="FORT UNION"/>
    <m/>
    <m/>
    <m/>
    <x v="0"/>
    <s v="1510"/>
    <m/>
    <n v="2006"/>
    <n v="1971"/>
    <x v="2"/>
    <d v="2003-08-18T00:00:00"/>
    <n v="8.5"/>
    <x v="1"/>
    <n v="32"/>
    <n v="9.6999999999999993"/>
    <n v="1190"/>
    <n v="85.4"/>
    <x v="1"/>
    <n v="821"/>
    <n v="2360"/>
    <n v="42"/>
    <x v="0"/>
    <n v="13"/>
    <n v="3290"/>
    <x v="0"/>
    <s v="MERIT ENERGY COMPANY"/>
    <n v="1.5968"/>
    <n v="0.79821299999999995"/>
    <n v="51.765000000000001"/>
    <n v="2.1845319999999999"/>
    <n v="56.344544999999989"/>
    <n v="23.160409999999999"/>
    <n v="38.680399999999999"/>
    <n v="1.3998599999999999"/>
    <x v="1"/>
    <n v="0.27066000000000001"/>
    <n v="63.511329999999994"/>
    <n v="-5.9795024649396664E-2"/>
    <n v="4553.1000000000004"/>
    <n v="0.16104601496857113"/>
    <n v="2.8339921814968961E-2"/>
    <n v="1.4166642041390166E-2"/>
    <n v="0.95749343614364091"/>
    <n v="0.36466580057448017"/>
    <n v="0.60903149091666009"/>
    <n v="4.2616018275794263E-3"/>
    <x v="0"/>
    <n v="12.8"/>
    <x v="0"/>
    <n v="2927"/>
    <n v="1.853"/>
    <x v="4"/>
    <m/>
    <x v="0"/>
    <x v="0"/>
    <m/>
    <x v="0"/>
    <x v="0"/>
    <x v="0"/>
    <m/>
    <x v="0"/>
    <x v="0"/>
    <x v="0"/>
    <x v="0"/>
    <x v="0"/>
    <x v="0"/>
    <x v="0"/>
    <x v="0"/>
    <x v="0"/>
    <x v="0"/>
    <x v="0"/>
    <x v="0"/>
    <x v="0"/>
    <m/>
    <x v="0"/>
    <x v="0"/>
    <x v="0"/>
    <x v="0"/>
    <x v="0"/>
    <m/>
    <n v="20030818"/>
    <x v="0"/>
    <s v="ENERGY LABS CASPER ID No C03080616-001"/>
    <m/>
    <m/>
    <d v="2003-08-26T00:00:00"/>
  </r>
  <r>
    <x v="0"/>
    <s v="T12N R090W S18 fMESAVERDE"/>
    <n v="49008309"/>
    <x v="0"/>
    <x v="2"/>
    <s v="DIXON"/>
    <m/>
    <s v="18"/>
    <n v="12"/>
    <n v="90"/>
    <n v="41.012869999999999"/>
    <n v="-107.57044"/>
    <s v="4900706986"/>
    <s v="1 MONTGOMERY"/>
    <x v="0"/>
    <s v="MESAVERDE"/>
    <m/>
    <m/>
    <n v="77"/>
    <x v="0"/>
    <n v="5980"/>
    <n v="6057"/>
    <m/>
    <m/>
    <x v="0"/>
    <d v="1967-07-10T00:00:00"/>
    <n v="8.4"/>
    <x v="0"/>
    <n v="14"/>
    <n v="4"/>
    <n v="2556"/>
    <n v="40"/>
    <x v="0"/>
    <n v="1410"/>
    <n v="4368"/>
    <m/>
    <x v="0"/>
    <n v="51"/>
    <n v="6250"/>
    <x v="0"/>
    <m/>
    <n v="0.6986"/>
    <n v="0.32916000000000001"/>
    <n v="111.18599999999999"/>
    <n v="1.0231999999999999"/>
    <n v="113.23696"/>
    <n v="39.7761"/>
    <n v="71.591519999999988"/>
    <m/>
    <x v="0"/>
    <n v="1.06182"/>
    <n v="112.42943999999999"/>
    <n v="3.578379413151497E-3"/>
    <n v="8440"/>
    <n v="0.14908100748808714"/>
    <n v="6.1693637836974782E-3"/>
    <n v="2.9068247681675666E-3"/>
    <n v="0.99092381144813491"/>
    <n v="0.35378722868316348"/>
    <n v="0.63676844783715014"/>
    <n v="9.44432347968646E-3"/>
    <x v="0"/>
    <m/>
    <x v="0"/>
    <m/>
    <m/>
    <x v="0"/>
    <m/>
    <x v="0"/>
    <x v="0"/>
    <m/>
    <x v="0"/>
    <x v="0"/>
    <x v="0"/>
    <m/>
    <x v="0"/>
    <x v="0"/>
    <x v="0"/>
    <x v="0"/>
    <x v="0"/>
    <x v="0"/>
    <x v="0"/>
    <x v="0"/>
    <x v="0"/>
    <x v="0"/>
    <x v="0"/>
    <x v="0"/>
    <x v="0"/>
    <m/>
    <x v="0"/>
    <x v="0"/>
    <x v="0"/>
    <x v="0"/>
    <x v="0"/>
    <s v="DST NO. 3 (MIDDLE)"/>
    <m/>
    <x v="0"/>
    <m/>
    <m/>
    <m/>
    <m/>
  </r>
  <r>
    <x v="1"/>
    <s v="T0N R0W S0 fFRONTIER"/>
    <n v="5893"/>
    <x v="0"/>
    <x v="5"/>
    <s v="GREEN RIVER BEND"/>
    <m/>
    <n v="0"/>
    <n v="0"/>
    <n v="0"/>
    <n v="42.251745"/>
    <n v="-110.208448"/>
    <s v="4902322227"/>
    <s v="274-12H GRB"/>
    <x v="0"/>
    <s v="FRONTIER"/>
    <m/>
    <m/>
    <s v=""/>
    <x v="0"/>
    <m/>
    <m/>
    <n v="11544"/>
    <n v="11544"/>
    <x v="2"/>
    <m/>
    <n v="6.36"/>
    <x v="1"/>
    <n v="537"/>
    <n v="17"/>
    <n v="7470"/>
    <n v="0"/>
    <x v="1"/>
    <n v="11860"/>
    <n v="612"/>
    <n v="0"/>
    <x v="1"/>
    <n v="410"/>
    <n v="20916"/>
    <x v="0"/>
    <s v="EOG RESOURCES INC"/>
    <n v="26.796299999999999"/>
    <n v="1.39893"/>
    <n v="324.94499999999999"/>
    <n v="0"/>
    <n v="353.14022999999997"/>
    <n v="334.57060000000001"/>
    <n v="10.030679999999998"/>
    <n v="0"/>
    <x v="1"/>
    <n v="8.5362000000000009"/>
    <n v="353.13748000000004"/>
    <n v="3.8936525406344352E-6"/>
    <n v="20906"/>
    <n v="-2.3910860312754053E-4"/>
    <n v="7.5880054787300782E-2"/>
    <n v="3.9614008293532574E-3"/>
    <n v="0.92015854438334599"/>
    <n v="0.94742308293076105"/>
    <n v="2.8404461627805685E-2"/>
    <n v="2.4172455441433177E-2"/>
    <x v="1"/>
    <n v="10"/>
    <x v="1"/>
    <n v="0"/>
    <n v="0"/>
    <x v="1"/>
    <n v="0"/>
    <x v="1"/>
    <x v="1"/>
    <n v="0"/>
    <x v="1"/>
    <x v="1"/>
    <x v="1"/>
    <n v="0"/>
    <x v="1"/>
    <x v="1"/>
    <x v="1"/>
    <x v="1"/>
    <x v="0"/>
    <x v="0"/>
    <x v="0"/>
    <x v="0"/>
    <x v="0"/>
    <x v="0"/>
    <x v="0"/>
    <x v="0"/>
    <x v="0"/>
    <m/>
    <x v="0"/>
    <x v="0"/>
    <x v="0"/>
    <x v="0"/>
    <x v="0"/>
    <m/>
    <m/>
    <x v="0"/>
    <s v="FRONTIER 2 - BENCH 2"/>
    <m/>
    <m/>
    <d v="2007-12-26T00:00:00"/>
  </r>
  <r>
    <x v="3"/>
    <m/>
    <m/>
    <x v="1"/>
    <x v="3"/>
    <m/>
    <m/>
    <m/>
    <m/>
    <m/>
    <m/>
    <m/>
    <m/>
    <m/>
    <x v="0"/>
    <m/>
    <m/>
    <m/>
    <m/>
    <x v="0"/>
    <m/>
    <m/>
    <m/>
    <m/>
    <x v="2"/>
    <m/>
    <m/>
    <x v="1"/>
    <m/>
    <m/>
    <m/>
    <m/>
    <x v="1"/>
    <m/>
    <m/>
    <m/>
    <x v="0"/>
    <m/>
    <m/>
    <x v="0"/>
    <m/>
    <m/>
    <m/>
    <m/>
    <m/>
    <m/>
    <m/>
    <m/>
    <m/>
    <x v="0"/>
    <m/>
    <m/>
    <m/>
    <m/>
    <m/>
    <m/>
    <m/>
    <m/>
    <m/>
    <m/>
    <m/>
    <x v="0"/>
    <m/>
    <x v="0"/>
    <m/>
    <m/>
    <x v="0"/>
    <m/>
    <x v="0"/>
    <x v="0"/>
    <m/>
    <x v="0"/>
    <x v="0"/>
    <x v="0"/>
    <m/>
    <x v="0"/>
    <x v="0"/>
    <x v="0"/>
    <x v="0"/>
    <x v="0"/>
    <x v="0"/>
    <x v="0"/>
    <x v="0"/>
    <x v="0"/>
    <x v="0"/>
    <x v="0"/>
    <x v="0"/>
    <x v="0"/>
    <m/>
    <x v="0"/>
    <x v="0"/>
    <x v="0"/>
    <x v="0"/>
    <x v="0"/>
    <m/>
    <m/>
    <x v="0"/>
    <m/>
    <m/>
    <m/>
    <m/>
  </r>
</pivotCacheRecords>
</file>

<file path=xl/pivotCache/pivotCacheRecords2.xml><?xml version="1.0" encoding="utf-8"?>
<pivotCacheRecords xmlns="http://schemas.openxmlformats.org/spreadsheetml/2006/main" xmlns:r="http://schemas.openxmlformats.org/officeDocument/2006/relationships" count="2418">
  <r>
    <x v="0"/>
    <s v="TN RW S fMESAVERDE/ROCK SPRINGS"/>
    <n v="49014231"/>
    <x v="0"/>
    <x v="0"/>
    <x v="0"/>
    <m/>
    <m/>
    <m/>
    <m/>
    <n v="41.223700000000001"/>
    <n v="-109.536"/>
    <m/>
    <s v="GUNN QUEALY NO. 1"/>
    <x v="0"/>
    <s v="MESAVERDE/ROCK SPRINGS"/>
    <m/>
    <m/>
    <n v="46"/>
    <x v="0"/>
    <n v="466"/>
    <n v="512"/>
    <m/>
    <m/>
    <x v="0"/>
    <d v="1964-05-18T00:00:00"/>
    <n v="7.3000001907348633"/>
    <x v="0"/>
    <n v="185"/>
    <n v="537"/>
    <n v="1154"/>
    <n v="28"/>
    <x v="0"/>
    <n v="860"/>
    <n v="695"/>
    <m/>
    <x v="0"/>
    <n v="3300"/>
    <n v="6406"/>
    <x v="0"/>
    <m/>
    <n v="9.2315000000000005"/>
    <n v="44.189730000000004"/>
    <n v="50.198999999999998"/>
    <n v="0.71623999999999999"/>
    <n v="104.33647000000001"/>
    <n v="24.2606"/>
    <n v="11.391049999999998"/>
    <m/>
    <x v="0"/>
    <n v="68.706000000000003"/>
    <n v="104.35765000000001"/>
    <n v="-1.0148824509287127E-4"/>
    <n v="6756"/>
    <n v="2.6591703388542776E-2"/>
    <n v="8.8478170672249112E-2"/>
    <n v="0.42353100502633451"/>
    <n v="0.48799082430141633"/>
    <n v="0.23247553006415916"/>
    <n v="0.10915395277682084"/>
    <n v="0.65837051715901995"/>
    <x v="0"/>
    <m/>
    <x v="0"/>
    <m/>
    <m/>
    <x v="0"/>
    <m/>
    <x v="0"/>
    <x v="0"/>
    <m/>
    <x v="0"/>
    <x v="0"/>
    <x v="0"/>
    <m/>
    <x v="0"/>
    <x v="0"/>
    <x v="0"/>
    <x v="0"/>
    <x v="0"/>
    <x v="0"/>
    <x v="0"/>
    <x v="0"/>
    <x v="0"/>
    <x v="0"/>
    <x v="0"/>
    <x v="0"/>
    <x v="0"/>
    <m/>
    <x v="0"/>
    <x v="0"/>
    <x v="0"/>
    <x v="0"/>
    <x v="0"/>
    <s v="DST NO. 1"/>
    <m/>
    <x v="0"/>
    <m/>
    <m/>
    <m/>
    <m/>
  </r>
  <r>
    <x v="0"/>
    <s v="TN R113W S28 fWASATCH/ALMY"/>
    <n v="49118613"/>
    <x v="0"/>
    <x v="1"/>
    <x v="1"/>
    <m/>
    <s v="28"/>
    <m/>
    <s v=" 113"/>
    <n v="42.296199999999999"/>
    <n v="-110.2766"/>
    <m/>
    <s v="L 928"/>
    <x v="0"/>
    <s v="WASATCH/ALMY"/>
    <m/>
    <m/>
    <n v="25"/>
    <x v="0"/>
    <n v="1278"/>
    <n v="1303"/>
    <m/>
    <m/>
    <x v="1"/>
    <d v="1967-11-28T00:00:00"/>
    <n v="7.8000001907348633"/>
    <x v="0"/>
    <n v="46"/>
    <n v="16"/>
    <n v="4476"/>
    <n v="15"/>
    <x v="0"/>
    <n v="5300"/>
    <n v="2977"/>
    <m/>
    <x v="0"/>
    <n v="20"/>
    <n v="11339"/>
    <x v="0"/>
    <s v="CHEMICAL &amp; GEOLOGICAL LABORATORIES"/>
    <n v="2.2953999999999999"/>
    <n v="1.31664"/>
    <n v="194.70599999999999"/>
    <n v="0.38369999999999999"/>
    <n v="198.70174"/>
    <n v="149.51300000000001"/>
    <n v="48.793029999999995"/>
    <m/>
    <x v="0"/>
    <n v="0.41640000000000005"/>
    <n v="198.72243"/>
    <n v="-5.2060245857723936E-5"/>
    <n v="12847"/>
    <n v="6.235011990407674E-2"/>
    <n v="1.1551987415912915E-2"/>
    <n v="6.62621273472492E-3"/>
    <n v="0.98182179984936213"/>
    <n v="0.75237103330509802"/>
    <n v="0.24553358168979714"/>
    <n v="2.0953850051048592E-3"/>
    <x v="0"/>
    <m/>
    <x v="0"/>
    <m/>
    <m/>
    <x v="0"/>
    <m/>
    <x v="0"/>
    <x v="0"/>
    <m/>
    <x v="0"/>
    <x v="0"/>
    <x v="0"/>
    <m/>
    <x v="0"/>
    <x v="0"/>
    <x v="0"/>
    <x v="0"/>
    <x v="0"/>
    <x v="0"/>
    <x v="0"/>
    <x v="0"/>
    <x v="0"/>
    <x v="0"/>
    <x v="0"/>
    <x v="0"/>
    <x v="0"/>
    <m/>
    <x v="0"/>
    <x v="0"/>
    <x v="0"/>
    <x v="0"/>
    <x v="0"/>
    <s v="PRODUCTION"/>
    <m/>
    <x v="0"/>
    <m/>
    <m/>
    <m/>
    <m/>
  </r>
  <r>
    <x v="1"/>
    <s v="T921N R092W S12 fMESAVERDE"/>
    <n v="5014"/>
    <x v="0"/>
    <x v="2"/>
    <x v="2"/>
    <s v="C NE"/>
    <n v="12"/>
    <n v="921"/>
    <n v="92"/>
    <n v="41.378279999999997"/>
    <n v="-107.6926"/>
    <s v="4900722395"/>
    <s v="36-12 CCU"/>
    <x v="0"/>
    <s v="MESAVERDE"/>
    <m/>
    <m/>
    <n v="40"/>
    <x v="0"/>
    <n v="1367"/>
    <n v="1407"/>
    <n v="1580"/>
    <m/>
    <x v="2"/>
    <d v="2005-07-13T00:00:00"/>
    <n v="8.2200000000000006"/>
    <x v="1"/>
    <n v="11.8"/>
    <n v="4.7"/>
    <n v="795"/>
    <n v="12.8"/>
    <x v="1"/>
    <n v="252"/>
    <n v="1860"/>
    <n v="0"/>
    <x v="1"/>
    <n v="5"/>
    <n v="2130"/>
    <x v="0"/>
    <s v="DOUBLE EAGLE PETROLEUM CO"/>
    <n v="0.58882000000000001"/>
    <n v="0.38676300000000002"/>
    <n v="34.582499999999996"/>
    <n v="0.32742399999999999"/>
    <n v="35.885506999999997"/>
    <n v="7.1089199999999995"/>
    <n v="30.485399999999998"/>
    <n v="0"/>
    <x v="1"/>
    <n v="0.10410000000000001"/>
    <n v="37.698419999999999"/>
    <n v="-2.4637350490957107E-2"/>
    <n v="2941.3"/>
    <n v="0.15997870368544559"/>
    <n v="1.6408295415750989E-2"/>
    <n v="1.0777693624336979E-2"/>
    <n v="0.97281401095991205"/>
    <n v="0.18857342031841121"/>
    <n v="0.80866519074274201"/>
    <n v="2.7613889388467742E-3"/>
    <x v="1"/>
    <n v="1.21"/>
    <x v="1"/>
    <n v="0"/>
    <n v="0"/>
    <x v="1"/>
    <n v="3480"/>
    <x v="1"/>
    <x v="1"/>
    <n v="0"/>
    <x v="1"/>
    <x v="1"/>
    <x v="1"/>
    <n v="0"/>
    <x v="1"/>
    <x v="1"/>
    <x v="1"/>
    <x v="1"/>
    <x v="0"/>
    <x v="0"/>
    <x v="0"/>
    <x v="0"/>
    <x v="0"/>
    <x v="0"/>
    <x v="0"/>
    <x v="0"/>
    <x v="0"/>
    <m/>
    <x v="0"/>
    <x v="0"/>
    <x v="0"/>
    <x v="0"/>
    <x v="0"/>
    <m/>
    <n v="20050713"/>
    <x v="0"/>
    <s v="ENERGY LABS CASPER ID No C05070483-002"/>
    <m/>
    <s v="1367-1407"/>
    <d v="2005-08-05T00:00:00"/>
  </r>
  <r>
    <x v="0"/>
    <s v="T36N R112W S28 fMESAVERDE"/>
    <n v="49124234"/>
    <x v="0"/>
    <x v="1"/>
    <x v="3"/>
    <m/>
    <s v="28"/>
    <s v=" 36"/>
    <s v=" 112"/>
    <n v="43.06035"/>
    <n v="-110.22768000000001"/>
    <s v="4903520088"/>
    <s v="MERNA FEDERAL 3-28"/>
    <x v="0"/>
    <s v="MESAVERDE"/>
    <m/>
    <m/>
    <n v="642"/>
    <x v="0"/>
    <n v="16884"/>
    <n v="17526"/>
    <n v="18124"/>
    <m/>
    <x v="1"/>
    <d v="1977-06-22T00:00:00"/>
    <n v="7.0999999046325684"/>
    <x v="0"/>
    <n v="65"/>
    <n v="3"/>
    <n v="4274"/>
    <n v="81"/>
    <x v="0"/>
    <n v="5600"/>
    <n v="1818"/>
    <m/>
    <x v="0"/>
    <n v="180"/>
    <n v="11098"/>
    <x v="0"/>
    <s v="CHEM LAB"/>
    <n v="3.2435"/>
    <n v="0.24687000000000001"/>
    <n v="185.91899999999998"/>
    <n v="2.0719799999999999"/>
    <n v="191.48134999999999"/>
    <n v="157.976"/>
    <n v="29.797019999999996"/>
    <m/>
    <x v="0"/>
    <n v="3.7476000000000003"/>
    <n v="191.52062000000001"/>
    <n v="-1.0253210969127946E-4"/>
    <n v="12018"/>
    <n v="3.9799273230662742E-2"/>
    <n v="1.6938986486151265E-2"/>
    <n v="1.2892639413707916E-3"/>
    <n v="0.98177174957247793"/>
    <n v="0.82485113091217011"/>
    <n v="0.15558126326032151"/>
    <n v="1.9567605827508286E-2"/>
    <x v="0"/>
    <m/>
    <x v="0"/>
    <m/>
    <m/>
    <x v="0"/>
    <m/>
    <x v="0"/>
    <x v="0"/>
    <m/>
    <x v="0"/>
    <x v="0"/>
    <x v="0"/>
    <m/>
    <x v="0"/>
    <x v="0"/>
    <x v="0"/>
    <x v="0"/>
    <x v="0"/>
    <x v="0"/>
    <x v="0"/>
    <x v="0"/>
    <x v="0"/>
    <x v="0"/>
    <x v="0"/>
    <x v="0"/>
    <x v="0"/>
    <m/>
    <x v="0"/>
    <x v="0"/>
    <x v="0"/>
    <x v="0"/>
    <x v="0"/>
    <s v="PRODUCTION"/>
    <m/>
    <x v="0"/>
    <m/>
    <m/>
    <m/>
    <m/>
  </r>
  <r>
    <x v="0"/>
    <s v="T36N R109W S28 fMESAVERDE"/>
    <n v="49001852"/>
    <x v="0"/>
    <x v="1"/>
    <x v="4"/>
    <m/>
    <s v="28"/>
    <s v=" 36"/>
    <s v=" 109"/>
    <n v="43.057209999999998"/>
    <n v="-109.87691"/>
    <s v="4903506231"/>
    <s v="14-28-2"/>
    <x v="0"/>
    <s v="MESAVERDE"/>
    <m/>
    <n v="3391"/>
    <n v="2"/>
    <x v="0"/>
    <n v="1468"/>
    <n v="1470"/>
    <n v="6650"/>
    <m/>
    <x v="3"/>
    <d v="1964-11-02T00:00:00"/>
    <n v="8.6000003814697266"/>
    <x v="0"/>
    <n v="44"/>
    <n v="22"/>
    <n v="802"/>
    <n v="105"/>
    <x v="0"/>
    <n v="310"/>
    <n v="1403"/>
    <m/>
    <x v="0"/>
    <n v="166"/>
    <n v="2335"/>
    <x v="0"/>
    <m/>
    <n v="2.1955999999999998"/>
    <n v="1.8103800000000001"/>
    <n v="34.887"/>
    <n v="2.6858999999999997"/>
    <n v="41.578879999999998"/>
    <n v="8.745099999999999"/>
    <n v="22.995169999999998"/>
    <m/>
    <x v="0"/>
    <n v="3.4561200000000003"/>
    <n v="35.196389999999994"/>
    <n v="8.3132107513265732E-2"/>
    <n v="2849"/>
    <n v="9.9151234567901231E-2"/>
    <n v="5.2805655178783072E-2"/>
    <n v="4.3540855357335269E-2"/>
    <n v="0.90365348946388169"/>
    <n v="0.24846582277330148"/>
    <n v="0.65333887935666135"/>
    <n v="9.8195297870037265E-2"/>
    <x v="0"/>
    <m/>
    <x v="0"/>
    <m/>
    <m/>
    <x v="0"/>
    <m/>
    <x v="0"/>
    <x v="0"/>
    <m/>
    <x v="0"/>
    <x v="0"/>
    <x v="0"/>
    <m/>
    <x v="0"/>
    <x v="0"/>
    <x v="0"/>
    <x v="0"/>
    <x v="0"/>
    <x v="0"/>
    <x v="0"/>
    <x v="0"/>
    <x v="0"/>
    <x v="0"/>
    <x v="0"/>
    <x v="0"/>
    <x v="0"/>
    <m/>
    <x v="0"/>
    <x v="0"/>
    <x v="0"/>
    <x v="0"/>
    <x v="0"/>
    <s v="SCHLUMBERGER WLT NO. 1"/>
    <m/>
    <x v="0"/>
    <m/>
    <m/>
    <m/>
    <m/>
  </r>
  <r>
    <x v="0"/>
    <s v="T36N R109W S28 fFRONTIER"/>
    <n v="49001849"/>
    <x v="0"/>
    <x v="1"/>
    <x v="4"/>
    <m/>
    <s v="28"/>
    <s v=" 36"/>
    <s v=" 109"/>
    <n v="43.057209999999998"/>
    <n v="-109.87691"/>
    <s v="4903506231"/>
    <s v="14-28-2"/>
    <x v="0"/>
    <s v="FRONTIER"/>
    <n v="678"/>
    <m/>
    <n v="2"/>
    <x v="0"/>
    <n v="5566"/>
    <n v="5568"/>
    <n v="6650"/>
    <m/>
    <x v="3"/>
    <d v="1964-11-02T00:00:00"/>
    <n v="8.6000003814697266"/>
    <x v="0"/>
    <n v="39"/>
    <n v="10"/>
    <n v="1171"/>
    <n v="35"/>
    <x v="0"/>
    <n v="120"/>
    <n v="2257"/>
    <m/>
    <x v="0"/>
    <n v="395"/>
    <n v="3063"/>
    <x v="0"/>
    <m/>
    <n v="1.9460999999999999"/>
    <n v="0.82289999999999996"/>
    <n v="50.938499999999998"/>
    <n v="0.89529999999999998"/>
    <n v="54.602799999999995"/>
    <n v="3.3851999999999998"/>
    <n v="36.992229999999999"/>
    <m/>
    <x v="0"/>
    <n v="8.2239000000000004"/>
    <n v="48.601329999999997"/>
    <n v="5.815145188472591E-2"/>
    <n v="4024"/>
    <n v="0.13560039508960067"/>
    <n v="3.5641029397759823E-2"/>
    <n v="1.5070655717289223E-2"/>
    <n v="0.94928831488495102"/>
    <n v="6.9652414861897813E-2"/>
    <n v="0.76113616643824356"/>
    <n v="0.16921141869985865"/>
    <x v="0"/>
    <m/>
    <x v="0"/>
    <m/>
    <m/>
    <x v="0"/>
    <m/>
    <x v="0"/>
    <x v="0"/>
    <m/>
    <x v="0"/>
    <x v="0"/>
    <x v="0"/>
    <m/>
    <x v="0"/>
    <x v="0"/>
    <x v="0"/>
    <x v="0"/>
    <x v="0"/>
    <x v="0"/>
    <x v="0"/>
    <x v="0"/>
    <x v="0"/>
    <x v="0"/>
    <x v="0"/>
    <x v="0"/>
    <x v="0"/>
    <m/>
    <x v="0"/>
    <x v="0"/>
    <x v="0"/>
    <x v="0"/>
    <x v="0"/>
    <s v="SCHLUMBERGER WLT NO. (?)"/>
    <m/>
    <x v="0"/>
    <m/>
    <m/>
    <m/>
    <m/>
  </r>
  <r>
    <x v="0"/>
    <s v="T36N R109W S28 fCODY/STEELE/BAXTER"/>
    <n v="49001850"/>
    <x v="0"/>
    <x v="1"/>
    <x v="4"/>
    <m/>
    <s v="28"/>
    <s v=" 36"/>
    <s v=" 109"/>
    <n v="43.057209999999998"/>
    <n v="-109.87691"/>
    <s v="4903506231"/>
    <s v="14-28-2"/>
    <x v="0"/>
    <s v="CODY/STEELE/BAXTER"/>
    <n v="22"/>
    <n v="678"/>
    <n v="2"/>
    <x v="0"/>
    <n v="4886"/>
    <n v="4888"/>
    <n v="6650"/>
    <m/>
    <x v="3"/>
    <d v="1964-11-02T00:00:00"/>
    <n v="8"/>
    <x v="0"/>
    <n v="28"/>
    <n v="10"/>
    <n v="806"/>
    <n v="9"/>
    <x v="0"/>
    <n v="100"/>
    <n v="1708"/>
    <m/>
    <x v="0"/>
    <n v="320"/>
    <n v="2115"/>
    <x v="0"/>
    <m/>
    <n v="1.3972"/>
    <n v="0.82289999999999996"/>
    <n v="35.061"/>
    <n v="0.23021999999999998"/>
    <n v="37.511320000000005"/>
    <n v="2.8209999999999997"/>
    <n v="27.994119999999999"/>
    <m/>
    <x v="0"/>
    <n v="6.6624000000000008"/>
    <n v="37.477519999999998"/>
    <n v="4.5073373584664716E-4"/>
    <n v="2978"/>
    <n v="0.16944826232083252"/>
    <n v="3.7247422911270513E-2"/>
    <n v="2.1937377836876971E-2"/>
    <n v="0.94081519925185242"/>
    <n v="7.5271789595469499E-2"/>
    <n v="0.74695764287498212"/>
    <n v="0.1777705675295484"/>
    <x v="0"/>
    <m/>
    <x v="0"/>
    <m/>
    <m/>
    <x v="0"/>
    <m/>
    <x v="0"/>
    <x v="0"/>
    <m/>
    <x v="0"/>
    <x v="0"/>
    <x v="0"/>
    <m/>
    <x v="0"/>
    <x v="0"/>
    <x v="0"/>
    <x v="0"/>
    <x v="0"/>
    <x v="0"/>
    <x v="0"/>
    <x v="0"/>
    <x v="0"/>
    <x v="0"/>
    <x v="0"/>
    <x v="0"/>
    <x v="0"/>
    <m/>
    <x v="0"/>
    <x v="0"/>
    <x v="0"/>
    <x v="0"/>
    <x v="0"/>
    <s v="SCHLUMBERGER WLT NO. 6"/>
    <m/>
    <x v="0"/>
    <m/>
    <m/>
    <m/>
    <m/>
  </r>
  <r>
    <x v="0"/>
    <s v="T35N R115W S25 fMESAVERDE"/>
    <n v="49001033"/>
    <x v="0"/>
    <x v="1"/>
    <x v="5"/>
    <m/>
    <s v="25"/>
    <s v=" 35"/>
    <s v=" 115"/>
    <n v="42.974919999999997"/>
    <n v="-110.52406999999999"/>
    <s v="4903506363"/>
    <s v="UNIT NO. 1"/>
    <x v="0"/>
    <s v="MESAVERDE"/>
    <m/>
    <m/>
    <n v="149"/>
    <x v="0"/>
    <n v="10820"/>
    <n v="10969"/>
    <m/>
    <m/>
    <x v="1"/>
    <d v="1965-12-14T00:00:00"/>
    <n v="7.6999998092651367"/>
    <x v="0"/>
    <n v="1340"/>
    <n v="140"/>
    <n v="5298"/>
    <n v="55"/>
    <x v="0"/>
    <n v="10000"/>
    <n v="1476"/>
    <m/>
    <x v="0"/>
    <n v="200"/>
    <n v="17761"/>
    <x v="0"/>
    <m/>
    <n v="66.866"/>
    <n v="11.5206"/>
    <n v="230.46299999999999"/>
    <n v="1.4068999999999998"/>
    <n v="310.25650000000002"/>
    <n v="282.09999999999997"/>
    <n v="24.191639999999996"/>
    <m/>
    <x v="0"/>
    <n v="4.1640000000000006"/>
    <n v="310.45563999999996"/>
    <n v="-3.208250446010981E-4"/>
    <n v="18506"/>
    <n v="2.0542090605784873E-2"/>
    <n v="0.21551845005664666"/>
    <n v="3.7132501655887946E-2"/>
    <n v="0.74734904828746529"/>
    <n v="0.90866443914499351"/>
    <n v="7.7923016634518213E-2"/>
    <n v="1.3412544220488315E-2"/>
    <x v="0"/>
    <m/>
    <x v="0"/>
    <m/>
    <m/>
    <x v="0"/>
    <m/>
    <x v="0"/>
    <x v="0"/>
    <m/>
    <x v="0"/>
    <x v="0"/>
    <x v="0"/>
    <m/>
    <x v="0"/>
    <x v="0"/>
    <x v="0"/>
    <x v="0"/>
    <x v="0"/>
    <x v="0"/>
    <x v="0"/>
    <x v="0"/>
    <x v="0"/>
    <x v="0"/>
    <x v="0"/>
    <x v="0"/>
    <x v="0"/>
    <m/>
    <x v="0"/>
    <x v="0"/>
    <x v="0"/>
    <x v="0"/>
    <x v="0"/>
    <s v="PRODUCTION"/>
    <m/>
    <x v="0"/>
    <m/>
    <m/>
    <m/>
    <m/>
  </r>
  <r>
    <x v="0"/>
    <s v="T33N R114W S33 fMESAVERDE"/>
    <n v="49124806"/>
    <x v="0"/>
    <x v="1"/>
    <x v="5"/>
    <m/>
    <s v="33"/>
    <s v=" 33"/>
    <s v=" 114"/>
    <n v="42.787100000000002"/>
    <n v="-110.459"/>
    <s v="4903520397"/>
    <s v="OTE CREEK UNIT NO 1-33"/>
    <x v="0"/>
    <s v="MESAVERDE"/>
    <m/>
    <m/>
    <n v="0"/>
    <x v="0"/>
    <m/>
    <m/>
    <m/>
    <m/>
    <x v="1"/>
    <d v="1977-06-28T00:00:00"/>
    <n v="8.1999998092651367"/>
    <x v="0"/>
    <n v="51"/>
    <n v="11"/>
    <n v="2076"/>
    <n v="136"/>
    <x v="0"/>
    <n v="1900"/>
    <n v="2550"/>
    <m/>
    <x v="0"/>
    <n v="31"/>
    <n v="5497"/>
    <x v="0"/>
    <s v="CHEM LAB"/>
    <n v="2.5449000000000002"/>
    <n v="0.90519000000000005"/>
    <n v="90.305999999999997"/>
    <n v="3.4788799999999998"/>
    <n v="97.234970000000004"/>
    <n v="53.598999999999997"/>
    <n v="41.794499999999992"/>
    <m/>
    <x v="0"/>
    <n v="0.6454200000000001"/>
    <n v="96.03891999999999"/>
    <n v="6.18836822707927E-3"/>
    <n v="6752"/>
    <n v="0.1024573434566087"/>
    <n v="2.6172682523581795E-2"/>
    <n v="9.3093050782038604E-3"/>
    <n v="0.96451801239821433"/>
    <n v="0.55809665498112637"/>
    <n v="0.43518294458121765"/>
    <n v="6.7204004376559025E-3"/>
    <x v="0"/>
    <m/>
    <x v="0"/>
    <m/>
    <m/>
    <x v="0"/>
    <m/>
    <x v="0"/>
    <x v="0"/>
    <m/>
    <x v="0"/>
    <x v="0"/>
    <x v="0"/>
    <m/>
    <x v="0"/>
    <x v="0"/>
    <x v="0"/>
    <x v="0"/>
    <x v="0"/>
    <x v="0"/>
    <x v="0"/>
    <x v="0"/>
    <x v="0"/>
    <x v="0"/>
    <x v="0"/>
    <x v="0"/>
    <x v="0"/>
    <m/>
    <x v="0"/>
    <x v="0"/>
    <x v="0"/>
    <x v="0"/>
    <x v="0"/>
    <s v="PRODUCED WATER"/>
    <m/>
    <x v="0"/>
    <m/>
    <m/>
    <m/>
    <m/>
  </r>
  <r>
    <x v="0"/>
    <s v="T33N R112W S15 fFORT UNION"/>
    <n v="49003934"/>
    <x v="0"/>
    <x v="1"/>
    <x v="0"/>
    <m/>
    <s v="15"/>
    <s v=" 33"/>
    <s v=" 112"/>
    <n v="42.835299999999997"/>
    <n v="-110.19689"/>
    <s v="4903506225"/>
    <s v="1 USA-GREENWOOD"/>
    <x v="0"/>
    <s v="FORT UNION"/>
    <m/>
    <m/>
    <n v="81"/>
    <x v="0"/>
    <n v="4356"/>
    <n v="4437"/>
    <n v="6200"/>
    <m/>
    <x v="0"/>
    <d v="1964-09-04T00:00:00"/>
    <n v="8.3000001907348633"/>
    <x v="0"/>
    <n v="8"/>
    <n v="2"/>
    <n v="458"/>
    <n v="9"/>
    <x v="0"/>
    <n v="204"/>
    <n v="769"/>
    <m/>
    <x v="0"/>
    <n v="112"/>
    <n v="1172"/>
    <x v="0"/>
    <m/>
    <n v="0.3992"/>
    <n v="0.16458"/>
    <n v="19.922999999999998"/>
    <n v="0.23021999999999998"/>
    <n v="20.716999999999999"/>
    <n v="5.7548399999999997"/>
    <n v="12.603909999999999"/>
    <m/>
    <x v="0"/>
    <n v="2.3318400000000001"/>
    <n v="20.69059"/>
    <n v="6.3780577425535977E-4"/>
    <n v="1559"/>
    <n v="0.14170633467594287"/>
    <n v="1.9269199208379592E-2"/>
    <n v="7.94420041511802E-3"/>
    <n v="0.97278660037650233"/>
    <n v="0.27813803279655147"/>
    <n v="0.60916145938805988"/>
    <n v="0.11270050781538854"/>
    <x v="0"/>
    <m/>
    <x v="0"/>
    <m/>
    <m/>
    <x v="0"/>
    <m/>
    <x v="0"/>
    <x v="0"/>
    <m/>
    <x v="0"/>
    <x v="0"/>
    <x v="0"/>
    <m/>
    <x v="0"/>
    <x v="0"/>
    <x v="0"/>
    <x v="0"/>
    <x v="0"/>
    <x v="0"/>
    <x v="0"/>
    <x v="0"/>
    <x v="0"/>
    <x v="0"/>
    <x v="0"/>
    <x v="0"/>
    <x v="0"/>
    <m/>
    <x v="0"/>
    <x v="0"/>
    <x v="0"/>
    <x v="0"/>
    <x v="0"/>
    <s v="DST NO. 1"/>
    <m/>
    <x v="0"/>
    <m/>
    <m/>
    <m/>
    <m/>
  </r>
  <r>
    <x v="0"/>
    <s v="T32N R114W S29 fMESAVERDE"/>
    <n v="49006012"/>
    <x v="0"/>
    <x v="1"/>
    <x v="6"/>
    <m/>
    <s v="29"/>
    <s v=" 32"/>
    <s v=" 114"/>
    <n v="42.734580000000001"/>
    <n v="-110.45402"/>
    <s v="4903506206"/>
    <s v="UNIT NO. 2"/>
    <x v="0"/>
    <s v="MESAVERDE"/>
    <m/>
    <m/>
    <m/>
    <x v="0"/>
    <n v="3667"/>
    <m/>
    <m/>
    <m/>
    <x v="4"/>
    <m/>
    <n v="7.9000000953674316"/>
    <x v="0"/>
    <n v="158"/>
    <n v="116"/>
    <n v="3750"/>
    <n v="-3"/>
    <x v="0"/>
    <n v="4450"/>
    <n v="3001"/>
    <m/>
    <x v="0"/>
    <n v="280"/>
    <n v="10232"/>
    <x v="0"/>
    <m/>
    <n v="7.8841999999999999"/>
    <n v="9.5456400000000006"/>
    <n v="163.125"/>
    <n v="0"/>
    <n v="180.55484000000001"/>
    <n v="125.53449999999999"/>
    <n v="49.186389999999996"/>
    <m/>
    <x v="0"/>
    <n v="5.8296000000000001"/>
    <n v="180.55049"/>
    <n v="1.2046346698943789E-5"/>
    <n v="11749"/>
    <n v="6.9014148582867016E-2"/>
    <n v="4.3666511515282558E-2"/>
    <n v="5.2868369521415208E-2"/>
    <n v="0.90346511896330217"/>
    <n v="0.69528750655841476"/>
    <n v="0.27242457220692118"/>
    <n v="3.2287921234664056E-2"/>
    <x v="0"/>
    <m/>
    <x v="0"/>
    <m/>
    <m/>
    <x v="0"/>
    <m/>
    <x v="0"/>
    <x v="0"/>
    <m/>
    <x v="0"/>
    <x v="0"/>
    <x v="0"/>
    <m/>
    <x v="0"/>
    <x v="0"/>
    <x v="0"/>
    <x v="0"/>
    <x v="0"/>
    <x v="0"/>
    <x v="0"/>
    <x v="0"/>
    <x v="0"/>
    <x v="0"/>
    <x v="0"/>
    <x v="0"/>
    <x v="0"/>
    <m/>
    <x v="0"/>
    <x v="0"/>
    <x v="0"/>
    <x v="0"/>
    <x v="0"/>
    <s v="PRODUCTION TEST"/>
    <m/>
    <x v="0"/>
    <m/>
    <m/>
    <m/>
    <m/>
  </r>
  <r>
    <x v="0"/>
    <s v="T32N R114W S18 fMESAVERDE"/>
    <n v="49016981"/>
    <x v="0"/>
    <x v="1"/>
    <x v="5"/>
    <m/>
    <s v="18"/>
    <s v=" 32"/>
    <s v=" 114"/>
    <n v="42.785110000000003"/>
    <n v="-110.45863"/>
    <s v="4903506214"/>
    <s v="UNIT NO. 5"/>
    <x v="0"/>
    <s v="MESAVERDE"/>
    <n v="121"/>
    <m/>
    <n v="64"/>
    <x v="0"/>
    <n v="4316"/>
    <n v="4380"/>
    <m/>
    <m/>
    <x v="0"/>
    <d v="1963-09-28T00:00:00"/>
    <n v="8.8999996185302734"/>
    <x v="0"/>
    <n v="28"/>
    <n v="3"/>
    <n v="1546"/>
    <n v="34"/>
    <x v="0"/>
    <n v="1140"/>
    <n v="1537"/>
    <m/>
    <x v="0"/>
    <n v="450"/>
    <n v="4055"/>
    <x v="0"/>
    <s v="CHEMICAL &amp; GEOLOGICAL LABORATORIES"/>
    <n v="1.3972"/>
    <n v="0.24687000000000001"/>
    <n v="67.250999999999991"/>
    <n v="0.86971999999999994"/>
    <n v="69.764789999999991"/>
    <n v="32.159399999999998"/>
    <n v="25.191429999999997"/>
    <m/>
    <x v="0"/>
    <n v="9.3690000000000015"/>
    <n v="66.719830000000002"/>
    <n v="2.2309913014374724E-2"/>
    <n v="4735"/>
    <n v="7.7360637087599549E-2"/>
    <n v="2.0027294570799971E-2"/>
    <n v="3.5386045023571349E-3"/>
    <n v="0.97643410092684291"/>
    <n v="0.48200662381783643"/>
    <n v="0.37757035651919374"/>
    <n v="0.14042301966296977"/>
    <x v="0"/>
    <m/>
    <x v="0"/>
    <m/>
    <m/>
    <x v="0"/>
    <m/>
    <x v="0"/>
    <x v="0"/>
    <m/>
    <x v="0"/>
    <x v="0"/>
    <x v="0"/>
    <m/>
    <x v="0"/>
    <x v="0"/>
    <x v="0"/>
    <x v="0"/>
    <x v="0"/>
    <x v="0"/>
    <x v="0"/>
    <x v="0"/>
    <x v="0"/>
    <x v="0"/>
    <x v="0"/>
    <x v="0"/>
    <x v="0"/>
    <m/>
    <x v="0"/>
    <x v="0"/>
    <x v="0"/>
    <x v="0"/>
    <x v="0"/>
    <s v="DST NO. 2 BOTTOM"/>
    <m/>
    <x v="0"/>
    <m/>
    <m/>
    <m/>
    <m/>
  </r>
  <r>
    <x v="0"/>
    <s v="T32N R114W S18 fMESAVERDE"/>
    <n v="49016979"/>
    <x v="0"/>
    <x v="1"/>
    <x v="5"/>
    <m/>
    <s v="18"/>
    <s v=" 32"/>
    <s v=" 114"/>
    <n v="42.785110000000003"/>
    <n v="-110.45863"/>
    <s v="4903506214"/>
    <s v="UNIT NO. 5"/>
    <x v="0"/>
    <s v="MESAVERDE"/>
    <m/>
    <n v="121"/>
    <n v="58"/>
    <x v="0"/>
    <n v="4137"/>
    <n v="4195"/>
    <m/>
    <m/>
    <x v="0"/>
    <d v="1963-10-11T00:00:00"/>
    <n v="8.3999996185302734"/>
    <x v="0"/>
    <n v="56"/>
    <n v="24"/>
    <n v="1552"/>
    <n v="17"/>
    <x v="0"/>
    <n v="1480"/>
    <n v="1806"/>
    <m/>
    <x v="0"/>
    <n v="120"/>
    <n v="4139"/>
    <x v="0"/>
    <s v="CHEMICAL &amp; GEOLOGICAL LABORATORIES"/>
    <n v="2.7944"/>
    <n v="1.97496"/>
    <n v="67.512"/>
    <n v="0.43485999999999997"/>
    <n v="72.716220000000007"/>
    <n v="41.750799999999998"/>
    <n v="29.600339999999996"/>
    <m/>
    <x v="0"/>
    <n v="2.4984000000000002"/>
    <n v="73.84953999999999"/>
    <n v="-7.7325017794059358E-3"/>
    <n v="5052"/>
    <n v="9.9336307257099341E-2"/>
    <n v="3.8428840222992887E-2"/>
    <n v="2.7159827614801759E-2"/>
    <n v="0.93441133216220529"/>
    <n v="0.56534949303678805"/>
    <n v="0.40081955825317261"/>
    <n v="3.3830948710039367E-2"/>
    <x v="0"/>
    <m/>
    <x v="0"/>
    <m/>
    <m/>
    <x v="0"/>
    <m/>
    <x v="0"/>
    <x v="0"/>
    <m/>
    <x v="0"/>
    <x v="0"/>
    <x v="0"/>
    <m/>
    <x v="0"/>
    <x v="0"/>
    <x v="0"/>
    <x v="0"/>
    <x v="0"/>
    <x v="0"/>
    <x v="0"/>
    <x v="0"/>
    <x v="0"/>
    <x v="0"/>
    <x v="0"/>
    <x v="0"/>
    <x v="0"/>
    <m/>
    <x v="0"/>
    <x v="0"/>
    <x v="0"/>
    <x v="0"/>
    <x v="0"/>
    <s v="DST BOTTOM"/>
    <m/>
    <x v="0"/>
    <m/>
    <m/>
    <m/>
    <m/>
  </r>
  <r>
    <x v="1"/>
    <s v="T32N R109W S36 fLANCE"/>
    <n v="4877"/>
    <x v="0"/>
    <x v="1"/>
    <x v="7"/>
    <s v="SE SW"/>
    <n v="36"/>
    <n v="32"/>
    <n v="109"/>
    <n v="42.701090000000001"/>
    <n v="-109.78909"/>
    <s v="4903524095"/>
    <s v="36-55 LOVATT DRAW STATE"/>
    <x v="0"/>
    <s v="LANCE"/>
    <m/>
    <m/>
    <n v="185"/>
    <x v="0"/>
    <n v="14857"/>
    <n v="15042"/>
    <n v="15200"/>
    <n v="15080"/>
    <x v="2"/>
    <d v="2006-03-08T00:00:00"/>
    <n v="7.55"/>
    <x v="1"/>
    <n v="131"/>
    <n v="7.8"/>
    <n v="2593"/>
    <n v="0"/>
    <x v="1"/>
    <n v="3142"/>
    <n v="1268"/>
    <n v="0"/>
    <x v="1"/>
    <n v="46"/>
    <n v="7380"/>
    <x v="0"/>
    <s v="NIELSON &amp; ASSOCIATES INC"/>
    <n v="6.5369000000000002"/>
    <n v="0.64186200000000004"/>
    <n v="112.79549999999999"/>
    <n v="0"/>
    <n v="119.974262"/>
    <n v="88.635819999999995"/>
    <n v="20.782519999999998"/>
    <n v="0"/>
    <x v="1"/>
    <n v="0.95772000000000013"/>
    <n v="110.37606"/>
    <n v="4.1667847115056347E-2"/>
    <n v="7187.8"/>
    <n v="-1.3193481514024068E-2"/>
    <n v="5.4485852974032051E-2"/>
    <n v="5.3499974852939712E-3"/>
    <n v="0.94016414954067395"/>
    <n v="0.80303482476181887"/>
    <n v="0.18828829367527705"/>
    <n v="8.6768815629041304E-3"/>
    <x v="2"/>
    <n v="123"/>
    <x v="1"/>
    <n v="5644"/>
    <n v="78.86"/>
    <x v="1"/>
    <n v="0"/>
    <x v="1"/>
    <x v="1"/>
    <n v="0"/>
    <x v="1"/>
    <x v="1"/>
    <x v="1"/>
    <n v="0"/>
    <x v="1"/>
    <x v="1"/>
    <x v="1"/>
    <x v="1"/>
    <x v="0"/>
    <x v="0"/>
    <x v="0"/>
    <x v="0"/>
    <x v="0"/>
    <x v="0"/>
    <x v="0"/>
    <x v="0"/>
    <x v="0"/>
    <m/>
    <x v="0"/>
    <x v="0"/>
    <x v="0"/>
    <x v="0"/>
    <x v="0"/>
    <m/>
    <n v="20060308"/>
    <x v="0"/>
    <s v="WYOMING ANALYTICAL LABS ROCK SPRINGS ID No D3704"/>
    <m/>
    <s v="14857-15042"/>
    <d v="2006-03-10T00:00:00"/>
  </r>
  <r>
    <x v="1"/>
    <s v="T32N R109W S36 fLANCE"/>
    <n v="5573"/>
    <x v="0"/>
    <x v="1"/>
    <x v="7"/>
    <s v="NW SW"/>
    <n v="36"/>
    <n v="32"/>
    <n v="109"/>
    <n v="42.697159999999997"/>
    <n v="-109.78592"/>
    <s v="4903524684"/>
    <s v="36-12-2 LOVETT DRAW"/>
    <x v="0"/>
    <s v="LANCE"/>
    <m/>
    <m/>
    <n v="2683"/>
    <x v="0"/>
    <n v="11950"/>
    <n v="14633"/>
    <n v="14800"/>
    <n v="14720"/>
    <x v="1"/>
    <m/>
    <n v="6.59"/>
    <x v="1"/>
    <n v="88"/>
    <n v="19"/>
    <n v="3377"/>
    <n v="0"/>
    <x v="1"/>
    <n v="5000"/>
    <n v="878"/>
    <n v="0"/>
    <x v="1"/>
    <n v="0"/>
    <n v="9418"/>
    <x v="0"/>
    <s v="NIELSON &amp; ASSOCIATES INC"/>
    <n v="4.3911999999999995"/>
    <n v="1.56351"/>
    <n v="146.89949999999999"/>
    <n v="0"/>
    <n v="152.85420999999999"/>
    <n v="141.04999999999998"/>
    <n v="14.390419999999999"/>
    <n v="0"/>
    <x v="1"/>
    <n v="0"/>
    <n v="155.44041999999999"/>
    <n v="-8.3887611016772966E-3"/>
    <n v="9362"/>
    <n v="-2.9818956336528221E-3"/>
    <n v="2.8728027837767765E-2"/>
    <n v="1.0228766351937575E-2"/>
    <n v="0.96104320581029457"/>
    <n v="0.90742163460443548"/>
    <n v="9.2578365395564424E-2"/>
    <n v="0"/>
    <x v="1"/>
    <n v="55"/>
    <x v="1"/>
    <n v="0"/>
    <n v="0.73"/>
    <x v="2"/>
    <n v="0"/>
    <x v="1"/>
    <x v="1"/>
    <n v="0"/>
    <x v="1"/>
    <x v="1"/>
    <x v="1"/>
    <n v="0"/>
    <x v="1"/>
    <x v="1"/>
    <x v="1"/>
    <x v="1"/>
    <x v="0"/>
    <x v="0"/>
    <x v="0"/>
    <x v="0"/>
    <x v="0"/>
    <x v="0"/>
    <x v="0"/>
    <x v="0"/>
    <x v="0"/>
    <m/>
    <x v="0"/>
    <x v="0"/>
    <x v="0"/>
    <x v="0"/>
    <x v="0"/>
    <s v="PRODUCED WATER"/>
    <m/>
    <x v="0"/>
    <s v="BJ SERVICES ROCKY MOUNTAIN REGION LAB ID No "/>
    <m/>
    <s v="11950-14633"/>
    <d v="2007-05-22T00:00:00"/>
  </r>
  <r>
    <x v="1"/>
    <s v="T32N R109W S36 fLANCE"/>
    <n v="4712"/>
    <x v="0"/>
    <x v="1"/>
    <x v="7"/>
    <s v="NW SW"/>
    <n v="36"/>
    <n v="32"/>
    <n v="109"/>
    <n v="42.698689999999999"/>
    <n v="-109.78816"/>
    <s v="4903522714"/>
    <s v="LOVATT DRAW 36-12-32-109"/>
    <x v="0"/>
    <s v="LANCE"/>
    <m/>
    <m/>
    <m/>
    <x v="0"/>
    <s v="8628"/>
    <m/>
    <n v="13930"/>
    <m/>
    <x v="3"/>
    <d v="2005-05-19T00:00:00"/>
    <n v="6.72"/>
    <x v="1"/>
    <n v="105"/>
    <n v="12"/>
    <n v="3220"/>
    <n v="46"/>
    <x v="1"/>
    <n v="5220"/>
    <n v="672"/>
    <n v="0"/>
    <x v="1"/>
    <n v="35"/>
    <n v="11500"/>
    <x v="0"/>
    <s v="NIELSON &amp; ASSOCIATES INC"/>
    <n v="5.2394999999999996"/>
    <n v="0.98748000000000002"/>
    <n v="140.07"/>
    <n v="1.1766799999999999"/>
    <n v="147.47366"/>
    <n v="147.25620000000001"/>
    <n v="11.014079999999998"/>
    <n v="0"/>
    <x v="1"/>
    <n v="0.72870000000000001"/>
    <n v="158.99898000000002"/>
    <n v="-3.7606358596969772E-2"/>
    <n v="9310"/>
    <n v="-0.10523786641037962"/>
    <n v="3.5528378423645278E-2"/>
    <n v="6.6959754033364335E-3"/>
    <n v="0.95777564617301825"/>
    <n v="0.92614556395267433"/>
    <n v="6.9271387778714028E-2"/>
    <n v="4.5830482686115342E-3"/>
    <x v="1"/>
    <n v="31"/>
    <x v="1"/>
    <n v="9430"/>
    <n v="50.5"/>
    <x v="3"/>
    <n v="19800"/>
    <x v="2"/>
    <x v="1"/>
    <n v="0"/>
    <x v="1"/>
    <x v="1"/>
    <x v="1"/>
    <n v="0"/>
    <x v="1"/>
    <x v="1"/>
    <x v="1"/>
    <x v="1"/>
    <x v="0"/>
    <x v="0"/>
    <x v="0"/>
    <x v="0"/>
    <x v="0"/>
    <x v="0"/>
    <x v="0"/>
    <x v="0"/>
    <x v="0"/>
    <m/>
    <x v="0"/>
    <x v="0"/>
    <x v="0"/>
    <x v="0"/>
    <x v="0"/>
    <s v="FORMATION WATER"/>
    <n v="20050519"/>
    <x v="0"/>
    <s v="WYOMING ANALYTICAL LABS ROCK SPRINGS ID No D2006"/>
    <s v="8080"/>
    <m/>
    <d v="2005-05-25T00:00:00"/>
  </r>
  <r>
    <x v="1"/>
    <s v="T32N R109W S36 fLANCE"/>
    <n v="4879"/>
    <x v="0"/>
    <x v="1"/>
    <x v="7"/>
    <s v="SE SW"/>
    <n v="36"/>
    <n v="32"/>
    <n v="109"/>
    <n v="42.694189999999999"/>
    <n v="-109.78503000000001"/>
    <s v="4903523954"/>
    <s v="36-145 LOVATT DRAW STATE"/>
    <x v="0"/>
    <s v="LANCE"/>
    <m/>
    <m/>
    <n v="6062"/>
    <x v="0"/>
    <n v="8568"/>
    <n v="14630"/>
    <n v="14722"/>
    <n v="14667"/>
    <x v="2"/>
    <d v="2006-03-08T00:00:00"/>
    <n v="7.24"/>
    <x v="1"/>
    <n v="225"/>
    <n v="14"/>
    <n v="3565"/>
    <n v="0"/>
    <x v="1"/>
    <n v="4648"/>
    <n v="918"/>
    <n v="0"/>
    <x v="1"/>
    <n v="38"/>
    <n v="9820"/>
    <x v="0"/>
    <s v="NIELSON &amp; ASSOCIATES INC"/>
    <n v="11.227499999999999"/>
    <n v="1.1520600000000001"/>
    <n v="155.07749999999999"/>
    <n v="0"/>
    <n v="167.45705999999998"/>
    <n v="131.12008"/>
    <n v="15.046019999999999"/>
    <n v="0"/>
    <x v="1"/>
    <n v="0.79116000000000009"/>
    <n v="146.95725999999999"/>
    <n v="6.5199956541419593E-2"/>
    <n v="9408"/>
    <n v="-2.1427085500312044E-2"/>
    <n v="6.7047038805052472E-2"/>
    <n v="6.8797338254953247E-3"/>
    <n v="0.92607322736945219"/>
    <n v="0.89223274848755352"/>
    <n v="0.10238364542180495"/>
    <n v="5.3836060906415932E-3"/>
    <x v="1"/>
    <n v="164"/>
    <x v="1"/>
    <n v="8397"/>
    <n v="58.96"/>
    <x v="1"/>
    <n v="0"/>
    <x v="1"/>
    <x v="1"/>
    <n v="0"/>
    <x v="1"/>
    <x v="1"/>
    <x v="1"/>
    <n v="0"/>
    <x v="1"/>
    <x v="1"/>
    <x v="1"/>
    <x v="1"/>
    <x v="0"/>
    <x v="0"/>
    <x v="0"/>
    <x v="0"/>
    <x v="0"/>
    <x v="0"/>
    <x v="0"/>
    <x v="0"/>
    <x v="0"/>
    <m/>
    <x v="0"/>
    <x v="0"/>
    <x v="0"/>
    <x v="0"/>
    <x v="0"/>
    <m/>
    <n v="20060308"/>
    <x v="0"/>
    <s v="WYOMING ANALYTICAL LABS ROCK SPRINGS ID No D3701"/>
    <m/>
    <s v="8568-14630"/>
    <d v="2006-03-10T00:00:00"/>
  </r>
  <r>
    <x v="1"/>
    <s v="T32N R109W S36 fLANCE"/>
    <n v="4302"/>
    <x v="0"/>
    <x v="1"/>
    <x v="7"/>
    <s v="SW SW"/>
    <n v="36"/>
    <n v="32"/>
    <n v="109"/>
    <n v="42.695160000000001"/>
    <n v="-109.78807"/>
    <s v="4903522492"/>
    <s v="PARADISE DITCH 36-13-32-109"/>
    <x v="0"/>
    <s v="LANCE"/>
    <m/>
    <m/>
    <m/>
    <x v="0"/>
    <s v="8525"/>
    <m/>
    <n v="12935"/>
    <n v="12827"/>
    <x v="2"/>
    <d v="2004-05-17T00:00:00"/>
    <n v="7.14"/>
    <x v="1"/>
    <n v="89"/>
    <n v="11.4"/>
    <n v="3260"/>
    <n v="55"/>
    <x v="1"/>
    <n v="5500"/>
    <n v="1094"/>
    <m/>
    <x v="0"/>
    <n v="21"/>
    <n v="9852"/>
    <x v="0"/>
    <s v="PETROGULF"/>
    <n v="4.4410999999999996"/>
    <n v="0.93810600000000011"/>
    <n v="141.81"/>
    <n v="1.4068999999999998"/>
    <n v="148.59610600000002"/>
    <n v="155.155"/>
    <n v="17.93066"/>
    <n v="0"/>
    <x v="1"/>
    <n v="0.43722000000000005"/>
    <n v="173.52287999999999"/>
    <n v="-7.7383746638268525E-2"/>
    <n v="10030.4"/>
    <n v="8.9727598277873702E-3"/>
    <n v="2.9887055048400789E-2"/>
    <n v="6.3131264018452806E-3"/>
    <n v="0.96379981854975383"/>
    <n v="0.89414721562943178"/>
    <n v="0.10333311664721102"/>
    <n v="2.5196677233572892E-3"/>
    <x v="0"/>
    <n v="0.2"/>
    <x v="0"/>
    <m/>
    <n v="81"/>
    <x v="4"/>
    <m/>
    <x v="0"/>
    <x v="0"/>
    <m/>
    <x v="0"/>
    <x v="0"/>
    <x v="0"/>
    <m/>
    <x v="0"/>
    <x v="0"/>
    <x v="0"/>
    <x v="0"/>
    <x v="0"/>
    <x v="1"/>
    <x v="0"/>
    <x v="0"/>
    <x v="0"/>
    <x v="0"/>
    <x v="0"/>
    <x v="0"/>
    <x v="0"/>
    <m/>
    <x v="0"/>
    <x v="0"/>
    <x v="0"/>
    <x v="0"/>
    <x v="0"/>
    <s v="TRPH=81 MG/L"/>
    <n v="2004517"/>
    <x v="0"/>
    <s v="WYOMING ANALYTICAL LABS LARAMIE ID No J6431/C9582"/>
    <m/>
    <m/>
    <d v="2004-05-17T00:00:00"/>
  </r>
  <r>
    <x v="1"/>
    <s v="T32N R109W S36 fLANCE"/>
    <n v="4878"/>
    <x v="0"/>
    <x v="1"/>
    <x v="7"/>
    <s v="NE SW"/>
    <n v="36"/>
    <n v="32"/>
    <n v="109"/>
    <n v="42.69755"/>
    <n v="-109.78395"/>
    <s v="4903523970"/>
    <s v="36-115 LOCATT DRAW STATE"/>
    <x v="0"/>
    <s v="LANCE"/>
    <m/>
    <m/>
    <n v="6231"/>
    <x v="0"/>
    <n v="8465"/>
    <n v="14696"/>
    <n v="14800"/>
    <n v="14726"/>
    <x v="2"/>
    <d v="2006-03-08T00:00:00"/>
    <n v="7.69"/>
    <x v="1"/>
    <n v="184"/>
    <n v="12"/>
    <n v="3296"/>
    <n v="0"/>
    <x v="1"/>
    <n v="4223"/>
    <n v="1027"/>
    <n v="0"/>
    <x v="1"/>
    <n v="30"/>
    <n v="9320"/>
    <x v="0"/>
    <s v="NIELSON &amp; ASSOCIATES INC"/>
    <n v="9.1815999999999995"/>
    <n v="0.98748000000000002"/>
    <n v="143.37599999999998"/>
    <n v="0"/>
    <n v="153.54507999999998"/>
    <n v="119.13082999999999"/>
    <n v="16.832529999999998"/>
    <n v="0"/>
    <x v="1"/>
    <n v="0.62460000000000004"/>
    <n v="136.58795999999998"/>
    <n v="5.84460149729931E-2"/>
    <n v="8772"/>
    <n v="-3.0289630776033607E-2"/>
    <n v="5.979742235960931E-2"/>
    <n v="6.4312057410110448E-3"/>
    <n v="0.93377137189937964"/>
    <n v="0.87219129709529308"/>
    <n v="0.12323582547100052"/>
    <n v="4.5728774337064565E-3"/>
    <x v="1"/>
    <n v="60"/>
    <x v="1"/>
    <n v="7629"/>
    <n v="62.34"/>
    <x v="1"/>
    <n v="0"/>
    <x v="1"/>
    <x v="1"/>
    <n v="0"/>
    <x v="1"/>
    <x v="1"/>
    <x v="1"/>
    <n v="0"/>
    <x v="1"/>
    <x v="1"/>
    <x v="1"/>
    <x v="1"/>
    <x v="0"/>
    <x v="0"/>
    <x v="0"/>
    <x v="0"/>
    <x v="0"/>
    <x v="0"/>
    <x v="0"/>
    <x v="0"/>
    <x v="0"/>
    <m/>
    <x v="0"/>
    <x v="0"/>
    <x v="0"/>
    <x v="0"/>
    <x v="0"/>
    <m/>
    <n v="20060308"/>
    <x v="0"/>
    <s v="WYOMING ANALYTICAL LABS ROCK SPRINGS ID No D3702"/>
    <m/>
    <s v="8465-14696"/>
    <d v="2006-03-10T00:00:00"/>
  </r>
  <r>
    <x v="1"/>
    <s v="T32N R109W S36 fLANCE"/>
    <n v="4880"/>
    <x v="0"/>
    <x v="1"/>
    <x v="7"/>
    <s v="NW SW"/>
    <n v="36"/>
    <n v="32"/>
    <n v="109"/>
    <n v="42.697740000000003"/>
    <n v="-109.78915000000001"/>
    <s v="4903523773"/>
    <s v="36-125 LOVATT DRAW STATE"/>
    <x v="0"/>
    <s v="LANCE"/>
    <m/>
    <m/>
    <n v="6115"/>
    <x v="0"/>
    <n v="8443"/>
    <n v="14558"/>
    <n v="14694"/>
    <n v="14673"/>
    <x v="2"/>
    <d v="2006-03-08T00:00:00"/>
    <n v="7.17"/>
    <x v="1"/>
    <n v="223"/>
    <n v="13"/>
    <n v="3498"/>
    <n v="0"/>
    <x v="1"/>
    <n v="4374"/>
    <n v="938"/>
    <n v="0"/>
    <x v="1"/>
    <n v="18"/>
    <n v="9180"/>
    <x v="0"/>
    <s v="NIELSON &amp; ASSOCIATES INC"/>
    <n v="11.127700000000001"/>
    <n v="1.0697700000000001"/>
    <n v="152.16299999999998"/>
    <n v="0"/>
    <n v="164.36046999999999"/>
    <n v="123.39054"/>
    <n v="15.373819999999998"/>
    <n v="0"/>
    <x v="1"/>
    <n v="0.37476000000000004"/>
    <n v="139.13912000000002"/>
    <n v="8.310175970913164E-2"/>
    <n v="9064"/>
    <n v="-6.3582547686910768E-3"/>
    <n v="6.7703018858488312E-2"/>
    <n v="6.5086818016521861E-3"/>
    <n v="0.9257882993398594"/>
    <n v="0.88681414687688109"/>
    <n v="0.11049243375982251"/>
    <n v="2.6934193632962462E-3"/>
    <x v="3"/>
    <n v="126"/>
    <x v="1"/>
    <n v="7902"/>
    <n v="63.13"/>
    <x v="1"/>
    <n v="0"/>
    <x v="1"/>
    <x v="1"/>
    <n v="0"/>
    <x v="1"/>
    <x v="1"/>
    <x v="1"/>
    <n v="0"/>
    <x v="1"/>
    <x v="1"/>
    <x v="1"/>
    <x v="1"/>
    <x v="0"/>
    <x v="0"/>
    <x v="0"/>
    <x v="0"/>
    <x v="0"/>
    <x v="0"/>
    <x v="0"/>
    <x v="0"/>
    <x v="0"/>
    <m/>
    <x v="0"/>
    <x v="0"/>
    <x v="0"/>
    <x v="0"/>
    <x v="0"/>
    <m/>
    <n v="20060308"/>
    <x v="0"/>
    <s v="WYOMING ANALYTICAL LABS ROCK SPRINGS ID No D3703"/>
    <m/>
    <s v="8443-14558"/>
    <d v="2006-03-10T00:00:00"/>
  </r>
  <r>
    <x v="1"/>
    <s v="T32N R109W S36 fLANCE"/>
    <n v="4711"/>
    <x v="0"/>
    <x v="1"/>
    <x v="7"/>
    <s v="SW NW"/>
    <n v="36"/>
    <n v="32"/>
    <n v="109"/>
    <n v="42.701090000000001"/>
    <n v="-109.78886"/>
    <s v="4903523270"/>
    <s v="36-5"/>
    <x v="0"/>
    <s v="LANCE"/>
    <m/>
    <m/>
    <m/>
    <x v="0"/>
    <s v="8228"/>
    <m/>
    <n v="14120"/>
    <n v="14062"/>
    <x v="3"/>
    <d v="2005-05-19T00:00:00"/>
    <n v="7.16"/>
    <x v="1"/>
    <n v="25"/>
    <n v="0"/>
    <n v="1990"/>
    <n v="37"/>
    <x v="1"/>
    <n v="3130"/>
    <n v="838"/>
    <n v="0"/>
    <x v="1"/>
    <n v="29"/>
    <n v="6900"/>
    <x v="0"/>
    <s v="NIELSON &amp; ASSOCIATES INC"/>
    <n v="1.2475000000000001"/>
    <n v="0"/>
    <n v="86.564999999999998"/>
    <n v="0.94645999999999997"/>
    <n v="88.758960000000002"/>
    <n v="88.297299999999993"/>
    <n v="13.734819999999999"/>
    <n v="0"/>
    <x v="1"/>
    <n v="0.60378000000000009"/>
    <n v="102.63589999999999"/>
    <n v="-7.2504245934295164E-2"/>
    <n v="6049"/>
    <n v="-6.5719360568383664E-2"/>
    <n v="1.4054919075212238E-2"/>
    <n v="0"/>
    <n v="0.98594508092478772"/>
    <n v="0.86029644598040256"/>
    <n v="0.1338208170825218"/>
    <n v="5.882736937075625E-3"/>
    <x v="1"/>
    <n v="0"/>
    <x v="1"/>
    <n v="5650"/>
    <n v="84.7"/>
    <x v="3"/>
    <n v="11800"/>
    <x v="2"/>
    <x v="1"/>
    <n v="0"/>
    <x v="1"/>
    <x v="1"/>
    <x v="1"/>
    <n v="0"/>
    <x v="1"/>
    <x v="1"/>
    <x v="1"/>
    <x v="1"/>
    <x v="0"/>
    <x v="0"/>
    <x v="0"/>
    <x v="0"/>
    <x v="0"/>
    <x v="0"/>
    <x v="0"/>
    <x v="0"/>
    <x v="0"/>
    <m/>
    <x v="0"/>
    <x v="0"/>
    <x v="0"/>
    <x v="0"/>
    <x v="0"/>
    <s v="FORMATION WATER"/>
    <n v="20050519"/>
    <x v="0"/>
    <s v="WYOMING ANALYTICAL LABS ROCK SPRINGS ID No D2005"/>
    <s v="8228"/>
    <m/>
    <d v="2005-05-25T00:00:00"/>
  </r>
  <r>
    <x v="1"/>
    <s v="T32N R109W S36 fLANCE"/>
    <n v="4713"/>
    <x v="0"/>
    <x v="1"/>
    <x v="7"/>
    <s v="NE SW"/>
    <n v="36"/>
    <n v="32"/>
    <n v="109"/>
    <n v="42.698450000000001"/>
    <n v="-109.78321"/>
    <s v="4903523452"/>
    <s v="36-11"/>
    <x v="0"/>
    <s v="LANCE"/>
    <m/>
    <m/>
    <m/>
    <x v="0"/>
    <s v="8207"/>
    <m/>
    <n v="13780"/>
    <n v="13187"/>
    <x v="3"/>
    <d v="2005-05-19T00:00:00"/>
    <n v="7.03"/>
    <x v="1"/>
    <n v="98"/>
    <n v="0"/>
    <n v="2650"/>
    <n v="40"/>
    <x v="1"/>
    <n v="4560"/>
    <n v="714"/>
    <n v="0"/>
    <x v="1"/>
    <n v="15"/>
    <n v="11800"/>
    <x v="0"/>
    <s v="NIELSON &amp; ASSOCIATES INC"/>
    <n v="4.8902000000000001"/>
    <n v="0"/>
    <n v="115.27499999999999"/>
    <n v="1.0231999999999999"/>
    <n v="121.1884"/>
    <n v="128.63759999999999"/>
    <n v="11.702459999999999"/>
    <n v="0"/>
    <x v="1"/>
    <n v="0.31230000000000002"/>
    <n v="140.65235999999999"/>
    <n v="-7.4335103518642351E-2"/>
    <n v="8077"/>
    <n v="-0.18730190672636715"/>
    <n v="4.0352046895577462E-2"/>
    <n v="0"/>
    <n v="0.95964795310442252"/>
    <n v="0.91457832630750036"/>
    <n v="8.3201305687298804E-2"/>
    <n v="2.2203680052009086E-3"/>
    <x v="1"/>
    <n v="0"/>
    <x v="1"/>
    <n v="8240"/>
    <n v="49"/>
    <x v="3"/>
    <n v="20400"/>
    <x v="2"/>
    <x v="1"/>
    <n v="0"/>
    <x v="1"/>
    <x v="1"/>
    <x v="1"/>
    <n v="0"/>
    <x v="1"/>
    <x v="1"/>
    <x v="1"/>
    <x v="1"/>
    <x v="0"/>
    <x v="0"/>
    <x v="0"/>
    <x v="0"/>
    <x v="0"/>
    <x v="0"/>
    <x v="0"/>
    <x v="0"/>
    <x v="0"/>
    <m/>
    <x v="0"/>
    <x v="0"/>
    <x v="0"/>
    <x v="0"/>
    <x v="0"/>
    <s v="FORMATION WATER"/>
    <n v="20050519"/>
    <x v="0"/>
    <s v="WYOMING ANALYTICAL LABS ROCK SPRINGS ID No D2007"/>
    <s v="8207"/>
    <m/>
    <d v="2005-05-25T00:00:00"/>
  </r>
  <r>
    <x v="1"/>
    <s v="T32N R109W S36 fLANCE"/>
    <n v="4716"/>
    <x v="0"/>
    <x v="1"/>
    <x v="7"/>
    <s v="SW SW"/>
    <n v="36"/>
    <n v="32"/>
    <n v="109"/>
    <n v="42.695160000000001"/>
    <n v="-109.78807"/>
    <s v="4903522492"/>
    <s v="36-13"/>
    <x v="0"/>
    <s v="LANCE"/>
    <m/>
    <m/>
    <m/>
    <x v="0"/>
    <s v="8140"/>
    <m/>
    <n v="12935"/>
    <n v="12827"/>
    <x v="3"/>
    <d v="2005-05-19T00:00:00"/>
    <n v="7.2"/>
    <x v="1"/>
    <n v="50"/>
    <n v="0"/>
    <n v="2610"/>
    <n v="39"/>
    <x v="1"/>
    <n v="4330"/>
    <n v="838"/>
    <n v="0"/>
    <x v="1"/>
    <n v="30"/>
    <n v="9470"/>
    <x v="0"/>
    <s v="NIELSON &amp; ASSOCIATES INC"/>
    <n v="2.4950000000000001"/>
    <n v="0"/>
    <n v="113.535"/>
    <n v="0.99761999999999995"/>
    <n v="117.02762"/>
    <n v="122.1493"/>
    <n v="13.734819999999999"/>
    <n v="0"/>
    <x v="1"/>
    <n v="0.62460000000000004"/>
    <n v="136.50871999999998"/>
    <n v="-7.6837505818692434E-2"/>
    <n v="7897"/>
    <n v="-9.0574077272988995E-2"/>
    <n v="2.1319753405221777E-2"/>
    <n v="0"/>
    <n v="0.97868024659477815"/>
    <n v="0.89480950374452284"/>
    <n v="0.10061496437736725"/>
    <n v="4.5755318781100585E-3"/>
    <x v="1"/>
    <n v="0"/>
    <x v="1"/>
    <n v="7820"/>
    <n v="61.4"/>
    <x v="3"/>
    <n v="16300"/>
    <x v="2"/>
    <x v="1"/>
    <n v="0"/>
    <x v="1"/>
    <x v="1"/>
    <x v="1"/>
    <n v="0"/>
    <x v="1"/>
    <x v="1"/>
    <x v="1"/>
    <x v="1"/>
    <x v="0"/>
    <x v="0"/>
    <x v="0"/>
    <x v="0"/>
    <x v="0"/>
    <x v="0"/>
    <x v="0"/>
    <x v="0"/>
    <x v="0"/>
    <m/>
    <x v="0"/>
    <x v="0"/>
    <x v="0"/>
    <x v="0"/>
    <x v="0"/>
    <s v="FORMATION WATER"/>
    <n v="20050519"/>
    <x v="0"/>
    <s v="WYOMING ANALYTICAL LABS ROCK SPRINGS ID No D2010"/>
    <s v="8140"/>
    <m/>
    <d v="2005-05-25T00:00:00"/>
  </r>
  <r>
    <x v="1"/>
    <s v="T32N R109W S36 fLANCE"/>
    <n v="4714"/>
    <x v="0"/>
    <x v="1"/>
    <x v="7"/>
    <s v="SE SW"/>
    <n v="36"/>
    <n v="32"/>
    <n v="109"/>
    <n v="42.69511"/>
    <n v="-109.78344"/>
    <s v="4903523290"/>
    <s v="36-14"/>
    <x v="0"/>
    <s v="LANCE"/>
    <m/>
    <m/>
    <m/>
    <x v="0"/>
    <s v="8105"/>
    <m/>
    <n v="14500"/>
    <n v="13960"/>
    <x v="3"/>
    <d v="2005-05-19T00:00:00"/>
    <n v="6.77"/>
    <x v="1"/>
    <n v="91"/>
    <n v="0"/>
    <n v="2490"/>
    <n v="41"/>
    <x v="1"/>
    <n v="4170"/>
    <n v="776"/>
    <n v="0"/>
    <x v="1"/>
    <n v="134"/>
    <n v="8900"/>
    <x v="0"/>
    <s v="NIELSON &amp; ASSOCIATES INC"/>
    <n v="4.5408999999999997"/>
    <n v="0"/>
    <n v="108.315"/>
    <n v="1.04878"/>
    <n v="113.90467999999998"/>
    <n v="117.6357"/>
    <n v="12.718639999999999"/>
    <n v="0"/>
    <x v="1"/>
    <n v="2.7898800000000001"/>
    <n v="133.14422000000002"/>
    <n v="-7.7877456649270788E-2"/>
    <n v="7702"/>
    <n v="-7.2159980725213832E-2"/>
    <n v="3.9865789535601173E-2"/>
    <n v="0"/>
    <n v="0.96013421046439884"/>
    <n v="0.88352089185696525"/>
    <n v="9.5525288292649863E-2"/>
    <n v="2.0953819850384792E-2"/>
    <x v="1"/>
    <n v="16"/>
    <x v="1"/>
    <n v="7530"/>
    <n v="64.900000000000006"/>
    <x v="3"/>
    <n v="15400"/>
    <x v="2"/>
    <x v="1"/>
    <n v="0"/>
    <x v="1"/>
    <x v="1"/>
    <x v="1"/>
    <n v="0"/>
    <x v="1"/>
    <x v="1"/>
    <x v="1"/>
    <x v="1"/>
    <x v="0"/>
    <x v="0"/>
    <x v="0"/>
    <x v="0"/>
    <x v="0"/>
    <x v="0"/>
    <x v="0"/>
    <x v="0"/>
    <x v="0"/>
    <m/>
    <x v="0"/>
    <x v="0"/>
    <x v="0"/>
    <x v="0"/>
    <x v="0"/>
    <s v="FORMATION WATER"/>
    <n v="20050519"/>
    <x v="0"/>
    <s v="WYOMING ANALYTICAL LABS ROCK SPRINGS ID No D2008"/>
    <s v="8105"/>
    <m/>
    <d v="2005-05-25T00:00:00"/>
  </r>
  <r>
    <x v="1"/>
    <s v="T32N R109W S36 fLANCE"/>
    <n v="4710"/>
    <x v="0"/>
    <x v="1"/>
    <x v="7"/>
    <s v="NW NW"/>
    <n v="36"/>
    <n v="32"/>
    <n v="109"/>
    <n v="42.705945"/>
    <n v="-109.788118"/>
    <s v="4903523312"/>
    <s v="36-4"/>
    <x v="0"/>
    <s v="LANCE"/>
    <m/>
    <m/>
    <m/>
    <x v="0"/>
    <s v="8064"/>
    <m/>
    <n v="1463"/>
    <n v="14372"/>
    <x v="2"/>
    <d v="2005-05-19T00:00:00"/>
    <n v="7.81"/>
    <x v="1"/>
    <n v="24"/>
    <n v="16"/>
    <n v="2280"/>
    <n v="47"/>
    <x v="1"/>
    <n v="3350"/>
    <n v="845"/>
    <n v="0"/>
    <x v="1"/>
    <n v="40"/>
    <n v="8120"/>
    <x v="0"/>
    <s v="NIELSON &amp; ASSOCIATES INC"/>
    <n v="1.1976"/>
    <n v="1.31664"/>
    <n v="99.179999999999993"/>
    <n v="1.2022599999999999"/>
    <n v="102.89649999999999"/>
    <n v="94.503500000000003"/>
    <n v="13.849549999999999"/>
    <n v="0"/>
    <x v="1"/>
    <n v="0.8328000000000001"/>
    <n v="109.18585"/>
    <n v="-2.9655225906352008E-2"/>
    <n v="6602"/>
    <n v="-0.10311099035457139"/>
    <n v="1.1638879845281424E-2"/>
    <n v="1.2795770507257295E-2"/>
    <n v="0.97556534964746122"/>
    <n v="0.86552882081331972"/>
    <n v="0.12684381721624183"/>
    <n v="7.6273619704384779E-3"/>
    <x v="1"/>
    <n v="0"/>
    <x v="1"/>
    <n v="6050"/>
    <n v="71.3"/>
    <x v="3"/>
    <n v="14000"/>
    <x v="2"/>
    <x v="1"/>
    <n v="0"/>
    <x v="1"/>
    <x v="1"/>
    <x v="1"/>
    <n v="0"/>
    <x v="1"/>
    <x v="1"/>
    <x v="1"/>
    <x v="1"/>
    <x v="0"/>
    <x v="0"/>
    <x v="0"/>
    <x v="0"/>
    <x v="0"/>
    <x v="0"/>
    <x v="0"/>
    <x v="0"/>
    <x v="0"/>
    <m/>
    <x v="0"/>
    <x v="0"/>
    <x v="0"/>
    <x v="0"/>
    <x v="0"/>
    <m/>
    <n v="20050519"/>
    <x v="0"/>
    <s v="WYOMING ANALYTICAL LABS ROCK SPRINGS ID No DD2004"/>
    <s v="8064"/>
    <m/>
    <d v="2005-05-25T00:00:00"/>
  </r>
  <r>
    <x v="1"/>
    <s v="T32N R109W S36 fLANCE"/>
    <n v="4715"/>
    <x v="0"/>
    <x v="1"/>
    <x v="7"/>
    <s v="SW SW"/>
    <n v="36"/>
    <n v="32"/>
    <n v="109"/>
    <n v="42.694070000000004"/>
    <n v="-109.78936"/>
    <s v="4903523772"/>
    <s v="36-135"/>
    <x v="0"/>
    <s v="LANCE"/>
    <m/>
    <m/>
    <m/>
    <x v="0"/>
    <s v="7724"/>
    <m/>
    <n v="14530"/>
    <n v="14420"/>
    <x v="3"/>
    <d v="2005-05-19T00:00:00"/>
    <n v="7.17"/>
    <x v="1"/>
    <n v="49"/>
    <n v="0"/>
    <n v="2620"/>
    <n v="40"/>
    <x v="1"/>
    <n v="4400"/>
    <n v="569"/>
    <n v="0"/>
    <x v="1"/>
    <n v="50"/>
    <n v="9470"/>
    <x v="0"/>
    <s v="NIELSON &amp; ASSOCIATES INC"/>
    <n v="2.4451000000000001"/>
    <n v="0"/>
    <n v="113.97"/>
    <n v="1.0231999999999999"/>
    <n v="117.4383"/>
    <n v="124.124"/>
    <n v="9.3259099999999986"/>
    <n v="0"/>
    <x v="1"/>
    <n v="1.0410000000000001"/>
    <n v="134.49090999999999"/>
    <n v="-6.768810174889997E-2"/>
    <n v="7728"/>
    <n v="-0.10129084777299686"/>
    <n v="2.0820294571702758E-2"/>
    <n v="0"/>
    <n v="0.97917970542829724"/>
    <n v="0.92291739270706108"/>
    <n v="6.934230722358857E-2"/>
    <n v="7.7403000693504137E-3"/>
    <x v="1"/>
    <n v="0"/>
    <x v="1"/>
    <n v="8020"/>
    <n v="61.3"/>
    <x v="3"/>
    <n v="16300"/>
    <x v="2"/>
    <x v="1"/>
    <n v="0"/>
    <x v="1"/>
    <x v="1"/>
    <x v="1"/>
    <n v="0"/>
    <x v="1"/>
    <x v="1"/>
    <x v="1"/>
    <x v="1"/>
    <x v="0"/>
    <x v="0"/>
    <x v="0"/>
    <x v="0"/>
    <x v="0"/>
    <x v="0"/>
    <x v="0"/>
    <x v="0"/>
    <x v="0"/>
    <m/>
    <x v="0"/>
    <x v="0"/>
    <x v="0"/>
    <x v="0"/>
    <x v="0"/>
    <s v="FORMATION WATER"/>
    <n v="20050519"/>
    <x v="0"/>
    <s v="WYOMING ANALYTICAL LABS ROCK SPRINGS ID No D2009"/>
    <s v="7724"/>
    <m/>
    <d v="2005-05-25T00:00:00"/>
  </r>
  <r>
    <x v="1"/>
    <s v="T32N R109W S35 fLANCE"/>
    <n v="5571"/>
    <x v="0"/>
    <x v="1"/>
    <x v="7"/>
    <s v="NW NE"/>
    <n v="35"/>
    <n v="32"/>
    <n v="109"/>
    <n v="42.706606999999998"/>
    <n v="-109.7974"/>
    <s v="4903523762"/>
    <s v="2-35AD MESA"/>
    <x v="0"/>
    <s v="LANCE"/>
    <m/>
    <m/>
    <n v="5167"/>
    <x v="0"/>
    <n v="9078"/>
    <n v="14245"/>
    <n v="14650"/>
    <n v="14516"/>
    <x v="2"/>
    <m/>
    <n v="6.96"/>
    <x v="1"/>
    <n v="73"/>
    <n v="9"/>
    <n v="3696"/>
    <n v="30"/>
    <x v="1"/>
    <n v="5522"/>
    <n v="799"/>
    <n v="0"/>
    <x v="1"/>
    <n v="51"/>
    <n v="10170"/>
    <x v="0"/>
    <s v="ULTRA RESOURCES INC"/>
    <n v="3.6427"/>
    <n v="0.74060999999999999"/>
    <n v="160.77599999999998"/>
    <n v="0.76739999999999997"/>
    <n v="165.92670999999999"/>
    <n v="155.77562"/>
    <n v="13.095609999999999"/>
    <n v="0"/>
    <x v="1"/>
    <n v="1.06182"/>
    <n v="169.93305000000001"/>
    <n v="-1.1928609726869403E-2"/>
    <n v="10180"/>
    <n v="4.9140049140049139E-4"/>
    <n v="2.1953668580543786E-2"/>
    <n v="4.4634766759372255E-3"/>
    <n v="0.97358285474351902"/>
    <n v="0.91668818984888456"/>
    <n v="7.7063349360233332E-2"/>
    <n v="6.248460790882056E-3"/>
    <x v="1"/>
    <n v="13.21"/>
    <x v="1"/>
    <n v="9600"/>
    <n v="0.63900000000000001"/>
    <x v="4"/>
    <n v="17200"/>
    <x v="1"/>
    <x v="1"/>
    <n v="0"/>
    <x v="1"/>
    <x v="1"/>
    <x v="1"/>
    <n v="0"/>
    <x v="1"/>
    <x v="1"/>
    <x v="1"/>
    <x v="1"/>
    <x v="0"/>
    <x v="0"/>
    <x v="0"/>
    <x v="0"/>
    <x v="0"/>
    <x v="0"/>
    <x v="0"/>
    <x v="0"/>
    <x v="0"/>
    <m/>
    <x v="0"/>
    <x v="0"/>
    <x v="0"/>
    <x v="0"/>
    <x v="0"/>
    <m/>
    <m/>
    <x v="0"/>
    <s v="ENERGY LABS CASPER ID No C07070799-002"/>
    <m/>
    <s v="9078-14245"/>
    <d v="2007-07-26T00:00:00"/>
  </r>
  <r>
    <x v="1"/>
    <s v="T32N R109W S35 fLANCE"/>
    <n v="5572"/>
    <x v="0"/>
    <x v="1"/>
    <x v="7"/>
    <s v="NW SE"/>
    <n v="35"/>
    <n v="32"/>
    <n v="109"/>
    <n v="42.699207000000001"/>
    <n v="-109.796828"/>
    <s v="4903524214"/>
    <s v="10A-35D MESA"/>
    <x v="0"/>
    <s v="LANCE"/>
    <m/>
    <m/>
    <n v="5326"/>
    <x v="0"/>
    <n v="8846"/>
    <n v="14172"/>
    <n v="14370"/>
    <n v="14285"/>
    <x v="2"/>
    <m/>
    <n v="6.5"/>
    <x v="1"/>
    <n v="96"/>
    <n v="10"/>
    <n v="3520"/>
    <n v="32"/>
    <x v="1"/>
    <n v="5181"/>
    <n v="592"/>
    <n v="0"/>
    <x v="1"/>
    <n v="46"/>
    <n v="9710"/>
    <x v="0"/>
    <s v="ULTRA RESOURCES INC"/>
    <n v="4.7904"/>
    <n v="0.82289999999999996"/>
    <n v="153.11999999999998"/>
    <n v="0.81855999999999995"/>
    <n v="159.55185999999998"/>
    <n v="146.15600999999998"/>
    <n v="9.7028799999999986"/>
    <n v="0"/>
    <x v="1"/>
    <n v="0.95772000000000013"/>
    <n v="156.81660999999997"/>
    <n v="8.6457730759326567E-3"/>
    <n v="9477"/>
    <n v="-1.2143638922186898E-2"/>
    <n v="3.0024093733535921E-2"/>
    <n v="5.1575707108647943E-3"/>
    <n v="0.96481833555559926"/>
    <n v="0.93201868092927154"/>
    <n v="6.187405785649875E-2"/>
    <n v="6.1072612142297955E-3"/>
    <x v="1"/>
    <n v="163.9"/>
    <x v="1"/>
    <n v="9025"/>
    <n v="0.67500000000000004"/>
    <x v="4"/>
    <n v="16300"/>
    <x v="1"/>
    <x v="1"/>
    <n v="0"/>
    <x v="1"/>
    <x v="1"/>
    <x v="1"/>
    <n v="0"/>
    <x v="1"/>
    <x v="1"/>
    <x v="1"/>
    <x v="1"/>
    <x v="0"/>
    <x v="0"/>
    <x v="0"/>
    <x v="0"/>
    <x v="0"/>
    <x v="0"/>
    <x v="0"/>
    <x v="0"/>
    <x v="0"/>
    <m/>
    <x v="0"/>
    <x v="0"/>
    <x v="0"/>
    <x v="0"/>
    <x v="0"/>
    <m/>
    <m/>
    <x v="0"/>
    <s v="ENERGY LABS CASPER ID No C07070799-005"/>
    <m/>
    <s v="8846-14172"/>
    <d v="2007-07-26T00:00:00"/>
  </r>
  <r>
    <x v="1"/>
    <s v="T32N R109W S34 fLANCE"/>
    <n v="5570"/>
    <x v="0"/>
    <x v="1"/>
    <x v="7"/>
    <s v="SW NE"/>
    <n v="34"/>
    <n v="32"/>
    <n v="109"/>
    <n v="42.704684999999998"/>
    <n v="-109.81648800000001"/>
    <s v="4903522867"/>
    <s v="7-34 MESA"/>
    <x v="0"/>
    <s v="LANCE"/>
    <m/>
    <m/>
    <n v="5692"/>
    <x v="0"/>
    <n v="8065"/>
    <n v="13757"/>
    <n v="13914"/>
    <m/>
    <x v="2"/>
    <m/>
    <n v="6.57"/>
    <x v="1"/>
    <n v="157"/>
    <n v="17"/>
    <n v="4202"/>
    <n v="36"/>
    <x v="1"/>
    <n v="6409"/>
    <n v="620"/>
    <n v="0"/>
    <x v="1"/>
    <n v="93"/>
    <n v="11460"/>
    <x v="0"/>
    <s v="ULTRA RESOURCES INC"/>
    <n v="7.8342999999999998"/>
    <n v="1.39893"/>
    <n v="182.78699999999998"/>
    <n v="0.92087999999999992"/>
    <n v="192.94110999999998"/>
    <n v="180.79789"/>
    <n v="10.161799999999999"/>
    <n v="0"/>
    <x v="1"/>
    <n v="1.9362600000000001"/>
    <n v="192.89595"/>
    <n v="1.1704422587084155E-4"/>
    <n v="11534"/>
    <n v="3.2182308428285638E-3"/>
    <n v="4.0604617647322545E-2"/>
    <n v="7.2505543271726806E-3"/>
    <n v="0.95214482802550482"/>
    <n v="0.93728193878616939"/>
    <n v="5.2680214385009118E-2"/>
    <n v="1.0037846828821445E-2"/>
    <x v="1"/>
    <n v="209.4"/>
    <x v="1"/>
    <n v="11010"/>
    <n v="0.56000000000000005"/>
    <x v="4"/>
    <n v="19600"/>
    <x v="1"/>
    <x v="1"/>
    <n v="0"/>
    <x v="1"/>
    <x v="1"/>
    <x v="1"/>
    <n v="0"/>
    <x v="1"/>
    <x v="1"/>
    <x v="1"/>
    <x v="1"/>
    <x v="0"/>
    <x v="0"/>
    <x v="0"/>
    <x v="0"/>
    <x v="0"/>
    <x v="0"/>
    <x v="0"/>
    <x v="0"/>
    <x v="0"/>
    <m/>
    <x v="0"/>
    <x v="0"/>
    <x v="0"/>
    <x v="0"/>
    <x v="0"/>
    <m/>
    <m/>
    <x v="0"/>
    <s v="ENERGY LABS CASPE ID No C07070799-003"/>
    <m/>
    <s v="8065-13757"/>
    <d v="2007-07-26T00:00:00"/>
  </r>
  <r>
    <x v="1"/>
    <s v="T32N R109W S28 fLANCE"/>
    <n v="5568"/>
    <x v="0"/>
    <x v="1"/>
    <x v="7"/>
    <s v="NE NE"/>
    <n v="28"/>
    <n v="32"/>
    <n v="109"/>
    <n v="42.723610000000001"/>
    <n v="-109.83111100000001"/>
    <s v="4903522390"/>
    <s v="1-28D"/>
    <x v="0"/>
    <s v="LANCE"/>
    <m/>
    <m/>
    <n v="5184"/>
    <x v="0"/>
    <n v="8616"/>
    <n v="13800"/>
    <n v="13915"/>
    <n v="13832"/>
    <x v="2"/>
    <m/>
    <n v="6.78"/>
    <x v="1"/>
    <n v="99"/>
    <n v="10"/>
    <n v="3536"/>
    <n v="83"/>
    <x v="1"/>
    <n v="5590"/>
    <n v="677"/>
    <n v="0"/>
    <x v="1"/>
    <n v="104"/>
    <n v="10030"/>
    <x v="0"/>
    <s v="ULTRA RESOURCES INC"/>
    <n v="4.9401000000000002"/>
    <n v="0.82289999999999996"/>
    <n v="153.816"/>
    <n v="2.1231399999999998"/>
    <n v="161.70214000000001"/>
    <n v="157.69389999999999"/>
    <n v="11.096029999999999"/>
    <n v="0"/>
    <x v="1"/>
    <n v="2.1652800000000001"/>
    <n v="170.95520999999997"/>
    <n v="-2.7815618683909894E-2"/>
    <n v="10099"/>
    <n v="3.4278901087982511E-3"/>
    <n v="3.0550616089558245E-2"/>
    <n v="5.088986453735244E-3"/>
    <n v="0.96436039745670643"/>
    <n v="0.92242816115402404"/>
    <n v="6.4906065161746171E-2"/>
    <n v="1.2665773684229924E-2"/>
    <x v="1"/>
    <n v="132.1"/>
    <x v="1"/>
    <n v="9511"/>
    <n v="0.64300000000000002"/>
    <x v="4"/>
    <n v="17100"/>
    <x v="1"/>
    <x v="1"/>
    <n v="0"/>
    <x v="1"/>
    <x v="1"/>
    <x v="1"/>
    <n v="0"/>
    <x v="1"/>
    <x v="1"/>
    <x v="1"/>
    <x v="1"/>
    <x v="0"/>
    <x v="0"/>
    <x v="0"/>
    <x v="0"/>
    <x v="0"/>
    <x v="0"/>
    <x v="0"/>
    <x v="0"/>
    <x v="0"/>
    <m/>
    <x v="0"/>
    <x v="0"/>
    <x v="0"/>
    <x v="0"/>
    <x v="0"/>
    <m/>
    <m/>
    <x v="0"/>
    <s v="ENERGY LABS CASPER ID No C07070799-001"/>
    <m/>
    <s v="8616-13800"/>
    <d v="2007-07-26T00:00:00"/>
  </r>
  <r>
    <x v="1"/>
    <s v="T32N R109W S27 fLANCE"/>
    <n v="5567"/>
    <x v="0"/>
    <x v="1"/>
    <x v="7"/>
    <s v="NE NW"/>
    <n v="27"/>
    <n v="32"/>
    <n v="109"/>
    <n v="42.72222"/>
    <n v="-109.82"/>
    <s v="4903522790"/>
    <s v="3-27 MESA"/>
    <x v="0"/>
    <s v="LANCE"/>
    <m/>
    <m/>
    <n v="5744"/>
    <x v="0"/>
    <n v="8252"/>
    <n v="13996"/>
    <n v="14226"/>
    <n v="14054"/>
    <x v="2"/>
    <m/>
    <n v="6.52"/>
    <x v="1"/>
    <n v="83"/>
    <n v="10"/>
    <n v="3764"/>
    <n v="30"/>
    <x v="1"/>
    <n v="5522"/>
    <n v="641"/>
    <n v="0"/>
    <x v="1"/>
    <n v="41"/>
    <n v="10530"/>
    <x v="0"/>
    <s v="ULTRA RESOURCES INC"/>
    <n v="4.1417000000000002"/>
    <n v="0.82289999999999996"/>
    <n v="163.73399999999998"/>
    <n v="0.76739999999999997"/>
    <n v="169.46599999999998"/>
    <n v="155.77562"/>
    <n v="10.505989999999999"/>
    <n v="0"/>
    <x v="1"/>
    <n v="0.85362000000000005"/>
    <n v="167.13523000000001"/>
    <n v="6.9244250830573992E-3"/>
    <n v="10091"/>
    <n v="-2.1288977256195142E-2"/>
    <n v="2.4439710620419438E-2"/>
    <n v="4.8558412896982286E-3"/>
    <n v="0.97070444808988243"/>
    <n v="0.93203341988400645"/>
    <n v="6.2859218849311407E-2"/>
    <n v="5.1073612666820752E-3"/>
    <x v="1"/>
    <n v="75.400000000000006"/>
    <x v="1"/>
    <n v="9616"/>
    <n v="0.63200000000000001"/>
    <x v="4"/>
    <n v="0"/>
    <x v="1"/>
    <x v="1"/>
    <n v="0"/>
    <x v="1"/>
    <x v="1"/>
    <x v="1"/>
    <n v="0"/>
    <x v="1"/>
    <x v="1"/>
    <x v="1"/>
    <x v="1"/>
    <x v="0"/>
    <x v="0"/>
    <x v="0"/>
    <x v="0"/>
    <x v="0"/>
    <x v="0"/>
    <x v="0"/>
    <x v="0"/>
    <x v="0"/>
    <m/>
    <x v="0"/>
    <x v="0"/>
    <x v="0"/>
    <x v="0"/>
    <x v="0"/>
    <m/>
    <m/>
    <x v="0"/>
    <s v="ENERGY LABS CASPER ID No C07070799-004"/>
    <m/>
    <s v="8252-13996"/>
    <d v="2007-07-26T00:00:00"/>
  </r>
  <r>
    <x v="1"/>
    <s v="T32N R109W S22 fLANCE"/>
    <n v="5569"/>
    <x v="0"/>
    <x v="1"/>
    <x v="7"/>
    <s v="SE SE"/>
    <n v="22"/>
    <n v="32"/>
    <n v="109"/>
    <n v="42.711489999999998"/>
    <n v="-109.832624"/>
    <s v="4903523518"/>
    <s v="16-28D MESA"/>
    <x v="0"/>
    <s v="LANCE"/>
    <m/>
    <m/>
    <n v="4604"/>
    <x v="0"/>
    <n v="9088"/>
    <n v="13692"/>
    <n v="13850"/>
    <m/>
    <x v="2"/>
    <m/>
    <n v="6.72"/>
    <x v="1"/>
    <n v="85"/>
    <n v="10"/>
    <n v="3882"/>
    <n v="28"/>
    <x v="1"/>
    <n v="5454"/>
    <n v="641"/>
    <n v="0"/>
    <x v="1"/>
    <n v="55"/>
    <n v="10650"/>
    <x v="0"/>
    <s v="ULTRA RESOURCES INC"/>
    <n v="4.2415000000000003"/>
    <n v="0.82289999999999996"/>
    <n v="168.86699999999999"/>
    <n v="0.71623999999999999"/>
    <n v="174.64764"/>
    <n v="153.85733999999999"/>
    <n v="10.505989999999999"/>
    <n v="0"/>
    <x v="1"/>
    <n v="1.1451"/>
    <n v="165.50843"/>
    <n v="2.6867696348914165E-2"/>
    <n v="10155"/>
    <n v="-2.3792357606344627E-2"/>
    <n v="2.4286042456685933E-2"/>
    <n v="4.7117728015105154E-3"/>
    <n v="0.97100218474180355"/>
    <n v="0.92960425036960348"/>
    <n v="6.3477068811540291E-2"/>
    <n v="6.9186808188561755E-3"/>
    <x v="1"/>
    <n v="36.29"/>
    <x v="1"/>
    <n v="9674"/>
    <n v="0.628"/>
    <x v="4"/>
    <n v="17500"/>
    <x v="1"/>
    <x v="1"/>
    <n v="0"/>
    <x v="1"/>
    <x v="1"/>
    <x v="1"/>
    <n v="0"/>
    <x v="1"/>
    <x v="1"/>
    <x v="1"/>
    <x v="1"/>
    <x v="0"/>
    <x v="0"/>
    <x v="0"/>
    <x v="0"/>
    <x v="0"/>
    <x v="0"/>
    <x v="0"/>
    <x v="0"/>
    <x v="0"/>
    <m/>
    <x v="0"/>
    <x v="0"/>
    <x v="0"/>
    <x v="0"/>
    <x v="0"/>
    <m/>
    <m/>
    <x v="0"/>
    <s v="ENERGY LABS CASPER ID No C07070799-006"/>
    <m/>
    <s v="9088-13692"/>
    <d v="2007-07-26T00:00:00"/>
  </r>
  <r>
    <x v="1"/>
    <s v="T31N R109W S36 fMESAVERDE/ERICSON"/>
    <n v="5365"/>
    <x v="0"/>
    <x v="1"/>
    <x v="7"/>
    <s v="NE NE"/>
    <n v="36"/>
    <n v="31"/>
    <n v="109"/>
    <n v="42.61692"/>
    <n v="-109.77395"/>
    <s v="4903524331"/>
    <s v="36-1.5D"/>
    <x v="0"/>
    <s v="MESAVERDE/ERICSON"/>
    <m/>
    <m/>
    <m/>
    <x v="0"/>
    <s v="13080"/>
    <m/>
    <n v="13125"/>
    <n v="13021"/>
    <x v="2"/>
    <m/>
    <n v="7.46"/>
    <x v="1"/>
    <n v="115"/>
    <n v="10"/>
    <n v="3780"/>
    <n v="530"/>
    <x v="1"/>
    <n v="6750"/>
    <n v="696"/>
    <n v="0"/>
    <x v="1"/>
    <n v="8"/>
    <n v="20500"/>
    <x v="0"/>
    <s v="PETROGULF CORPORATION"/>
    <n v="5.7385000000000002"/>
    <n v="0.82289999999999996"/>
    <n v="164.43"/>
    <n v="13.557399999999999"/>
    <n v="184.54879999999997"/>
    <n v="190.41749999999999"/>
    <n v="11.407439999999999"/>
    <n v="0"/>
    <x v="1"/>
    <n v="0.16656000000000001"/>
    <n v="201.9915"/>
    <n v="-4.5125178409599287E-2"/>
    <n v="11889"/>
    <n v="-0.26586186668313316"/>
    <n v="3.1094756508847531E-2"/>
    <n v="4.4589832066098513E-3"/>
    <n v="0.96444626028454261"/>
    <n v="0.94270055918194573"/>
    <n v="5.6474851664550234E-2"/>
    <n v="8.2458915350398418E-4"/>
    <x v="1"/>
    <n v="47"/>
    <x v="1"/>
    <n v="0"/>
    <n v="0"/>
    <x v="1"/>
    <n v="11900"/>
    <x v="2"/>
    <x v="1"/>
    <n v="0"/>
    <x v="1"/>
    <x v="1"/>
    <x v="1"/>
    <n v="0"/>
    <x v="1"/>
    <x v="1"/>
    <x v="1"/>
    <x v="1"/>
    <x v="0"/>
    <x v="0"/>
    <x v="0"/>
    <x v="0"/>
    <x v="0"/>
    <x v="0"/>
    <x v="0"/>
    <x v="0"/>
    <x v="0"/>
    <m/>
    <x v="0"/>
    <x v="0"/>
    <x v="0"/>
    <x v="0"/>
    <x v="0"/>
    <m/>
    <m/>
    <x v="0"/>
    <s v="NIELSON AND ASSOCIATES CODY ID No D5209"/>
    <s v="13080"/>
    <m/>
    <d v="2006-08-29T00:00:00"/>
  </r>
  <r>
    <x v="1"/>
    <s v="T31N R109W S36 fLANCE"/>
    <n v="5563"/>
    <x v="0"/>
    <x v="1"/>
    <x v="7"/>
    <s v="NE NE"/>
    <n v="36"/>
    <n v="31"/>
    <n v="109"/>
    <n v="42.616059999999997"/>
    <n v="-109.77329"/>
    <s v="4903524406"/>
    <s v="36-8.5D PETROGULF STATE"/>
    <x v="0"/>
    <s v="LANCE"/>
    <m/>
    <m/>
    <n v="421"/>
    <x v="0"/>
    <n v="12636"/>
    <n v="13057"/>
    <n v="13342"/>
    <n v="12600"/>
    <x v="1"/>
    <m/>
    <n v="6.64"/>
    <x v="1"/>
    <n v="72"/>
    <n v="19"/>
    <n v="3405"/>
    <n v="0"/>
    <x v="1"/>
    <n v="5000"/>
    <n v="903"/>
    <n v="0"/>
    <x v="1"/>
    <n v="0"/>
    <n v="9454"/>
    <x v="0"/>
    <s v="NIELSON &amp; ASSOCIATES INC"/>
    <n v="3.5928"/>
    <n v="1.56351"/>
    <n v="148.11750000000001"/>
    <n v="0"/>
    <n v="153.27380999999997"/>
    <n v="141.05000000000001"/>
    <n v="14.800169999999998"/>
    <n v="0"/>
    <x v="1"/>
    <n v="0"/>
    <n v="155.85016999999999"/>
    <n v="-8.3343906221705049E-3"/>
    <n v="9399"/>
    <n v="-2.9173075903039304E-3"/>
    <n v="2.3440403810670595E-2"/>
    <n v="1.0200764240152968E-2"/>
    <n v="0.96635883194917649"/>
    <n v="0.90503590724347616"/>
    <n v="9.4964092756523774E-2"/>
    <n v="0"/>
    <x v="1"/>
    <n v="55"/>
    <x v="1"/>
    <n v="0"/>
    <n v="0.73"/>
    <x v="2"/>
    <n v="0"/>
    <x v="1"/>
    <x v="1"/>
    <n v="0"/>
    <x v="1"/>
    <x v="1"/>
    <x v="1"/>
    <n v="0"/>
    <x v="1"/>
    <x v="1"/>
    <x v="1"/>
    <x v="1"/>
    <x v="0"/>
    <x v="0"/>
    <x v="0"/>
    <x v="0"/>
    <x v="0"/>
    <x v="0"/>
    <x v="0"/>
    <x v="0"/>
    <x v="0"/>
    <m/>
    <x v="0"/>
    <x v="0"/>
    <x v="0"/>
    <x v="0"/>
    <x v="0"/>
    <s v="PRODUCED WATER"/>
    <m/>
    <x v="0"/>
    <s v="BJ SERVICES ROCKY MOUNTAIN REGION LAB"/>
    <m/>
    <s v="12636-13057"/>
    <d v="2007-05-22T00:00:00"/>
  </r>
  <r>
    <x v="1"/>
    <s v="T31N R109W S36 fLANCE"/>
    <n v="4601"/>
    <x v="0"/>
    <x v="1"/>
    <x v="7"/>
    <s v="SW NE"/>
    <n v="36"/>
    <n v="31"/>
    <n v="109"/>
    <n v="42.616210000000002"/>
    <n v="-109.77884"/>
    <s v="4903523678"/>
    <s v="36-2D PETROGULF STATE"/>
    <x v="0"/>
    <s v="LANCE"/>
    <m/>
    <m/>
    <n v="1165"/>
    <x v="0"/>
    <n v="11757"/>
    <n v="12922"/>
    <n v="13040"/>
    <n v="13040"/>
    <x v="3"/>
    <d v="2005-05-19T00:00:00"/>
    <n v="7.2"/>
    <x v="1"/>
    <n v="63"/>
    <n v="0"/>
    <n v="3570"/>
    <n v="36"/>
    <x v="1"/>
    <n v="5730"/>
    <n v="982"/>
    <n v="0"/>
    <x v="1"/>
    <n v="2"/>
    <n v="13000"/>
    <x v="0"/>
    <s v="PETROGULF CORPORATION"/>
    <n v="3.1436999999999999"/>
    <n v="0"/>
    <n v="155.29499999999999"/>
    <n v="0.92087999999999992"/>
    <n v="159.35957999999999"/>
    <n v="161.64329999999998"/>
    <n v="16.09498"/>
    <n v="0"/>
    <x v="1"/>
    <n v="4.1640000000000003E-2"/>
    <n v="177.77991999999998"/>
    <n v="-5.4637145751239416E-2"/>
    <n v="10383"/>
    <n v="-0.11191891545139632"/>
    <n v="1.972708512409483E-2"/>
    <n v="0"/>
    <n v="0.98027291487590518"/>
    <n v="0.90923260624709479"/>
    <n v="9.0533171575282526E-2"/>
    <n v="2.342221776227597E-4"/>
    <x v="1"/>
    <n v="0"/>
    <x v="1"/>
    <n v="10400"/>
    <n v="44.4"/>
    <x v="3"/>
    <n v="22500"/>
    <x v="2"/>
    <x v="1"/>
    <n v="0"/>
    <x v="1"/>
    <x v="1"/>
    <x v="1"/>
    <n v="0"/>
    <x v="1"/>
    <x v="1"/>
    <x v="1"/>
    <x v="1"/>
    <x v="0"/>
    <x v="0"/>
    <x v="0"/>
    <x v="0"/>
    <x v="0"/>
    <x v="0"/>
    <x v="0"/>
    <x v="0"/>
    <x v="0"/>
    <m/>
    <x v="0"/>
    <x v="0"/>
    <x v="0"/>
    <x v="0"/>
    <x v="0"/>
    <s v="FORMATION WATER"/>
    <n v="20050519"/>
    <x v="0"/>
    <s v="WYOMING ANALYTICAL LABS ROCK SPRINGS ID No D2017"/>
    <s v="7156"/>
    <s v="11757-12922"/>
    <d v="2005-05-25T00:00:00"/>
  </r>
  <r>
    <x v="1"/>
    <s v="T31N R109W S36 fLANCE"/>
    <n v="4602"/>
    <x v="0"/>
    <x v="1"/>
    <x v="7"/>
    <s v="SW NE"/>
    <n v="36"/>
    <n v="31"/>
    <n v="109"/>
    <n v="42.616259999999997"/>
    <n v="-109.77706000000001"/>
    <s v="4903522472"/>
    <s v="36-1 PETROGULF STATE"/>
    <x v="0"/>
    <s v="LANCE"/>
    <m/>
    <m/>
    <n v="1590"/>
    <x v="0"/>
    <n v="11460"/>
    <n v="13050"/>
    <n v="13326"/>
    <n v="13158"/>
    <x v="3"/>
    <d v="2005-05-19T00:00:00"/>
    <n v="7.24"/>
    <x v="1"/>
    <n v="68"/>
    <n v="0"/>
    <n v="3770"/>
    <n v="37"/>
    <x v="1"/>
    <n v="6100"/>
    <n v="972"/>
    <n v="0"/>
    <x v="1"/>
    <n v="7"/>
    <n v="12500"/>
    <x v="0"/>
    <s v="PETROGULF CORPORATION"/>
    <n v="3.3932000000000002"/>
    <n v="0"/>
    <n v="163.995"/>
    <n v="0.94645999999999997"/>
    <n v="168.33465999999999"/>
    <n v="172.08099999999999"/>
    <n v="15.931079999999998"/>
    <n v="0"/>
    <x v="1"/>
    <n v="0.14574000000000001"/>
    <n v="188.15781999999999"/>
    <n v="-5.5606109839960727E-2"/>
    <n v="10954"/>
    <n v="-6.5916261618487251E-2"/>
    <n v="2.0157464897603384E-2"/>
    <n v="0"/>
    <n v="0.97984253510239661"/>
    <n v="0.91455672690085377"/>
    <n v="8.4668710553725587E-2"/>
    <n v="7.7456254542064746E-4"/>
    <x v="1"/>
    <n v="0"/>
    <x v="1"/>
    <n v="11000"/>
    <n v="46.7"/>
    <x v="3"/>
    <n v="21400"/>
    <x v="2"/>
    <x v="1"/>
    <n v="0"/>
    <x v="1"/>
    <x v="1"/>
    <x v="1"/>
    <n v="0"/>
    <x v="1"/>
    <x v="1"/>
    <x v="1"/>
    <x v="1"/>
    <x v="0"/>
    <x v="0"/>
    <x v="0"/>
    <x v="0"/>
    <x v="0"/>
    <x v="0"/>
    <x v="0"/>
    <x v="0"/>
    <x v="0"/>
    <m/>
    <x v="0"/>
    <x v="0"/>
    <x v="0"/>
    <x v="0"/>
    <x v="0"/>
    <s v="FORMATION WATER"/>
    <n v="20050519"/>
    <x v="0"/>
    <s v="WYOMING ANALYTICAL LABS ROCK SPRINGS ID No D2016"/>
    <s v="8196"/>
    <s v="11460-13050"/>
    <d v="2005-05-25T00:00:00"/>
  </r>
  <r>
    <x v="1"/>
    <s v="T31N R109W S36 fLANCE"/>
    <n v="5565"/>
    <x v="0"/>
    <x v="1"/>
    <x v="7"/>
    <s v="SE NE"/>
    <n v="36"/>
    <n v="31"/>
    <n v="109"/>
    <n v="42.616464000000001"/>
    <n v="-109.774385"/>
    <s v="4903525014"/>
    <s v="36-1-3 RIVERSIDE"/>
    <x v="0"/>
    <s v="LANCE"/>
    <m/>
    <m/>
    <n v="4344"/>
    <x v="0"/>
    <n v="8581"/>
    <n v="12925"/>
    <n v="13113"/>
    <n v="13073"/>
    <x v="1"/>
    <m/>
    <n v="7.25"/>
    <x v="1"/>
    <n v="56"/>
    <n v="19"/>
    <n v="3625"/>
    <n v="0"/>
    <x v="1"/>
    <n v="5000"/>
    <n v="1342"/>
    <n v="0"/>
    <x v="1"/>
    <n v="0"/>
    <n v="10052"/>
    <x v="0"/>
    <s v="NIELSON &amp; ASSOCIATES INC"/>
    <n v="2.7944"/>
    <n v="1.56351"/>
    <n v="157.6875"/>
    <n v="0"/>
    <n v="162.04541"/>
    <n v="141.05000000000001"/>
    <n v="21.995379999999997"/>
    <n v="0"/>
    <x v="1"/>
    <n v="0"/>
    <n v="163.04537999999997"/>
    <n v="-3.0759714847657239E-3"/>
    <n v="10042"/>
    <n v="-4.9766099333134267E-4"/>
    <n v="1.7244548919960152E-2"/>
    <n v="9.6485917126563469E-3"/>
    <n v="0.9731068593673835"/>
    <n v="0.86509657618020219"/>
    <n v="0.13490342381979792"/>
    <n v="0"/>
    <x v="1"/>
    <n v="10"/>
    <x v="1"/>
    <n v="0"/>
    <n v="1.01"/>
    <x v="2"/>
    <n v="0"/>
    <x v="1"/>
    <x v="1"/>
    <n v="0"/>
    <x v="1"/>
    <x v="1"/>
    <x v="1"/>
    <n v="0"/>
    <x v="1"/>
    <x v="1"/>
    <x v="1"/>
    <x v="1"/>
    <x v="0"/>
    <x v="0"/>
    <x v="0"/>
    <x v="0"/>
    <x v="0"/>
    <x v="0"/>
    <x v="0"/>
    <x v="0"/>
    <x v="0"/>
    <m/>
    <x v="0"/>
    <x v="0"/>
    <x v="0"/>
    <x v="0"/>
    <x v="0"/>
    <s v="PRODUCED WATERQ"/>
    <m/>
    <x v="0"/>
    <s v="BJ SERVICES ROCKY MOUNTAIN REGION OAB"/>
    <m/>
    <s v="8581-12925"/>
    <d v="2007-05-22T00:00:00"/>
  </r>
  <r>
    <x v="1"/>
    <s v="T31N R109W S36 fLANCE"/>
    <n v="5566"/>
    <x v="0"/>
    <x v="1"/>
    <x v="7"/>
    <s v="NW SE"/>
    <n v="36"/>
    <n v="31"/>
    <n v="109"/>
    <n v="42.60998"/>
    <n v="-109.78646999999999"/>
    <s v="4903523587"/>
    <s v="36-10 PETROGULF STATE"/>
    <x v="0"/>
    <s v="LANCE"/>
    <m/>
    <m/>
    <n v="4381"/>
    <x v="0"/>
    <n v="8522"/>
    <n v="12903"/>
    <n v="13200"/>
    <n v="13102"/>
    <x v="1"/>
    <m/>
    <n v="6.94"/>
    <x v="1"/>
    <n v="72"/>
    <n v="10"/>
    <n v="3557"/>
    <n v="0"/>
    <x v="1"/>
    <n v="5000"/>
    <n v="1293"/>
    <n v="0"/>
    <x v="1"/>
    <n v="0"/>
    <n v="10002"/>
    <x v="0"/>
    <s v="NIELSON &amp; ASSOCIATES INC"/>
    <n v="3.5928"/>
    <n v="0.82289999999999996"/>
    <n v="154.7295"/>
    <n v="0"/>
    <n v="159.14519999999999"/>
    <n v="141.05000000000001"/>
    <n v="21.192269999999997"/>
    <n v="0"/>
    <x v="1"/>
    <n v="0"/>
    <n v="162.24226999999999"/>
    <n v="-9.6365611266674527E-3"/>
    <n v="9932"/>
    <n v="-3.5115882411959464E-3"/>
    <n v="2.2575610197480039E-2"/>
    <n v="5.1707497304348485E-3"/>
    <n v="0.97225364007208515"/>
    <n v="0.8693788616246555"/>
    <n v="0.13062113837534448"/>
    <n v="0"/>
    <x v="1"/>
    <n v="70"/>
    <x v="1"/>
    <n v="0"/>
    <n v="1.012"/>
    <x v="2"/>
    <n v="0"/>
    <x v="1"/>
    <x v="1"/>
    <n v="0"/>
    <x v="1"/>
    <x v="1"/>
    <x v="1"/>
    <n v="0"/>
    <x v="1"/>
    <x v="1"/>
    <x v="1"/>
    <x v="1"/>
    <x v="0"/>
    <x v="0"/>
    <x v="0"/>
    <x v="0"/>
    <x v="0"/>
    <x v="0"/>
    <x v="0"/>
    <x v="0"/>
    <x v="0"/>
    <m/>
    <x v="0"/>
    <x v="0"/>
    <x v="0"/>
    <x v="0"/>
    <x v="0"/>
    <s v="PRODUCED WATER"/>
    <m/>
    <x v="0"/>
    <s v="BJ SERVICES ROCKY MOUNTAIN REGION LAB"/>
    <m/>
    <s v="8522-12903"/>
    <d v="2007-05-22T00:00:00"/>
  </r>
  <r>
    <x v="1"/>
    <s v="T31N R109W S36 fLANCE"/>
    <n v="4718"/>
    <x v="0"/>
    <x v="1"/>
    <x v="7"/>
    <s v="SE SE"/>
    <n v="36"/>
    <n v="31"/>
    <n v="109"/>
    <n v="42.607370000000003"/>
    <n v="-109.77374"/>
    <s v="4903523551"/>
    <s v="36-16"/>
    <x v="0"/>
    <s v="LANCE"/>
    <m/>
    <m/>
    <m/>
    <x v="0"/>
    <s v="7198"/>
    <m/>
    <n v="13160"/>
    <n v="13108"/>
    <x v="3"/>
    <d v="2005-05-19T00:00:00"/>
    <n v="6.88"/>
    <x v="1"/>
    <n v="68"/>
    <n v="0"/>
    <n v="4040"/>
    <n v="36"/>
    <x v="1"/>
    <n v="6900"/>
    <n v="1010"/>
    <n v="0"/>
    <x v="1"/>
    <n v="12"/>
    <n v="14000"/>
    <x v="0"/>
    <s v="NIELSON &amp; ASSOCIATES INC"/>
    <n v="3.3932000000000002"/>
    <n v="0"/>
    <n v="175.74"/>
    <n v="0.92087999999999992"/>
    <n v="180.05408"/>
    <n v="194.649"/>
    <n v="16.553899999999999"/>
    <n v="0"/>
    <x v="1"/>
    <n v="0.24984000000000001"/>
    <n v="211.45274000000001"/>
    <n v="-8.0199522450209185E-2"/>
    <n v="12066"/>
    <n v="-7.419627100437351E-2"/>
    <n v="1.8845449100625768E-2"/>
    <n v="0"/>
    <n v="0.9811545508993742"/>
    <n v="0.92053193541024814"/>
    <n v="7.8286523976941594E-2"/>
    <n v="1.1815406128102195E-3"/>
    <x v="1"/>
    <n v="82"/>
    <x v="1"/>
    <n v="12500"/>
    <n v="41.2"/>
    <x v="3"/>
    <n v="24300"/>
    <x v="2"/>
    <x v="1"/>
    <n v="0"/>
    <x v="1"/>
    <x v="1"/>
    <x v="1"/>
    <n v="0"/>
    <x v="1"/>
    <x v="1"/>
    <x v="1"/>
    <x v="1"/>
    <x v="0"/>
    <x v="0"/>
    <x v="0"/>
    <x v="0"/>
    <x v="0"/>
    <x v="0"/>
    <x v="0"/>
    <x v="0"/>
    <x v="0"/>
    <m/>
    <x v="0"/>
    <x v="0"/>
    <x v="0"/>
    <x v="0"/>
    <x v="0"/>
    <s v="FORMATION WATER"/>
    <n v="20050519"/>
    <x v="0"/>
    <s v="WYOMING ANALYTICAL LABS ROCK SPRINGS ID No D2012"/>
    <s v="7198"/>
    <m/>
    <d v="2005-05-25T00:00:00"/>
  </r>
  <r>
    <x v="1"/>
    <s v="T31N R109W S36 fLANCE"/>
    <n v="4719"/>
    <x v="0"/>
    <x v="1"/>
    <x v="7"/>
    <s v="SE NE"/>
    <n v="36"/>
    <n v="31"/>
    <n v="109"/>
    <n v="42.614820000000002"/>
    <n v="-109.77421"/>
    <s v="4903523459"/>
    <s v="36-8"/>
    <x v="0"/>
    <s v="LANCE"/>
    <m/>
    <m/>
    <m/>
    <x v="0"/>
    <s v="7162"/>
    <m/>
    <n v="13520"/>
    <n v="13470"/>
    <x v="3"/>
    <d v="2005-05-19T00:00:00"/>
    <n v="7.31"/>
    <x v="1"/>
    <n v="50"/>
    <n v="0"/>
    <n v="3550"/>
    <n v="36"/>
    <x v="1"/>
    <n v="5750"/>
    <n v="1030"/>
    <n v="0"/>
    <x v="1"/>
    <n v="6"/>
    <n v="12500"/>
    <x v="0"/>
    <s v="NIELSON &amp; ASSOCIATES INC"/>
    <n v="2.4950000000000001"/>
    <n v="0"/>
    <n v="154.42500000000001"/>
    <n v="0.92087999999999992"/>
    <n v="157.84088"/>
    <n v="162.20750000000001"/>
    <n v="16.881699999999999"/>
    <n v="0"/>
    <x v="1"/>
    <n v="0.12492"/>
    <n v="179.21411999999998"/>
    <n v="-6.3411728056251906E-2"/>
    <n v="10422"/>
    <n v="-9.0655265683622727E-2"/>
    <n v="1.5807058348889083E-2"/>
    <n v="0"/>
    <n v="0.98419294165111093"/>
    <n v="0.90510446386702115"/>
    <n v="9.4198492841970266E-2"/>
    <n v="6.9704329100854338E-4"/>
    <x v="1"/>
    <n v="0"/>
    <x v="1"/>
    <n v="10400"/>
    <n v="46.3"/>
    <x v="3"/>
    <n v="21600"/>
    <x v="2"/>
    <x v="1"/>
    <n v="0"/>
    <x v="1"/>
    <x v="1"/>
    <x v="1"/>
    <n v="0"/>
    <x v="1"/>
    <x v="1"/>
    <x v="1"/>
    <x v="1"/>
    <x v="0"/>
    <x v="0"/>
    <x v="0"/>
    <x v="0"/>
    <x v="0"/>
    <x v="0"/>
    <x v="0"/>
    <x v="0"/>
    <x v="0"/>
    <m/>
    <x v="0"/>
    <x v="0"/>
    <x v="0"/>
    <x v="0"/>
    <x v="0"/>
    <s v="FORMATION WATER"/>
    <n v="20050519"/>
    <x v="0"/>
    <s v="WYOMING ANALYTICAL LABS ROCK SPRINGS ID No D2014"/>
    <s v="7162"/>
    <m/>
    <d v="2005-05-25T00:00:00"/>
  </r>
  <r>
    <x v="1"/>
    <s v="T31N R109W S36 fLANCE"/>
    <n v="5564"/>
    <x v="0"/>
    <x v="1"/>
    <x v="7"/>
    <s v="NE NE"/>
    <n v="36"/>
    <n v="31"/>
    <n v="109"/>
    <n v="42.617033999999997"/>
    <n v="-109.77422300000001"/>
    <s v="4903525013"/>
    <s v="36-1-2 RIVERSIDE"/>
    <x v="0"/>
    <s v="LANCE"/>
    <m/>
    <m/>
    <m/>
    <x v="0"/>
    <s v="7133"/>
    <m/>
    <n v="13300"/>
    <n v="13249"/>
    <x v="1"/>
    <m/>
    <n v="7.26"/>
    <x v="1"/>
    <n v="56"/>
    <n v="15"/>
    <n v="3596"/>
    <n v="0"/>
    <x v="1"/>
    <n v="5000"/>
    <n v="1244"/>
    <n v="0"/>
    <x v="1"/>
    <n v="0"/>
    <n v="9923"/>
    <x v="0"/>
    <s v="NIELSON &amp; ASSOCIATES INC"/>
    <n v="2.7944"/>
    <n v="1.2343500000000001"/>
    <n v="156.42599999999999"/>
    <n v="0"/>
    <n v="160.45474999999999"/>
    <n v="141.05000000000001"/>
    <n v="20.389159999999997"/>
    <n v="0"/>
    <x v="1"/>
    <n v="0"/>
    <n v="161.43915999999999"/>
    <n v="-3.0581814983700589E-3"/>
    <n v="9911"/>
    <n v="-6.0502167994353135E-4"/>
    <n v="1.7415501878255395E-2"/>
    <n v="7.6928230544748609E-3"/>
    <n v="0.9748916750672697"/>
    <n v="0.87370375316620819"/>
    <n v="0.12629624683379173"/>
    <n v="0"/>
    <x v="1"/>
    <n v="12"/>
    <x v="1"/>
    <n v="0"/>
    <n v="0.72"/>
    <x v="2"/>
    <n v="0"/>
    <x v="1"/>
    <x v="1"/>
    <n v="0"/>
    <x v="1"/>
    <x v="1"/>
    <x v="1"/>
    <n v="0"/>
    <x v="1"/>
    <x v="1"/>
    <x v="1"/>
    <x v="1"/>
    <x v="0"/>
    <x v="0"/>
    <x v="0"/>
    <x v="0"/>
    <x v="0"/>
    <x v="0"/>
    <x v="0"/>
    <x v="0"/>
    <x v="0"/>
    <m/>
    <x v="0"/>
    <x v="0"/>
    <x v="0"/>
    <x v="0"/>
    <x v="0"/>
    <s v="PRODUCED WATER"/>
    <m/>
    <x v="0"/>
    <s v="BJ SERVICES ROCKY MOUNTAIN REGION LAB"/>
    <s v="7133"/>
    <m/>
    <d v="2007-05-22T00:00:00"/>
  </r>
  <r>
    <x v="1"/>
    <s v="T31N R109W S36 fLANCE"/>
    <n v="5562"/>
    <x v="0"/>
    <x v="1"/>
    <x v="7"/>
    <s v="NE NE"/>
    <n v="36"/>
    <n v="31"/>
    <n v="109"/>
    <n v="42.616506000000001"/>
    <n v="-109.774486"/>
    <s v="4903524537"/>
    <s v="36-2.5D PETROGULF STATE"/>
    <x v="0"/>
    <s v="LANCE"/>
    <m/>
    <m/>
    <n v="3199"/>
    <x v="0"/>
    <n v="3937"/>
    <n v="7136"/>
    <n v="14000"/>
    <n v="13241"/>
    <x v="1"/>
    <m/>
    <n v="6.98"/>
    <x v="1"/>
    <n v="72"/>
    <n v="19"/>
    <n v="4149"/>
    <n v="0"/>
    <x v="1"/>
    <n v="6000"/>
    <n v="1122"/>
    <n v="0"/>
    <x v="1"/>
    <n v="0"/>
    <n v="11398"/>
    <x v="0"/>
    <s v="NIELSON &amp; ASSOCIATES INC"/>
    <n v="3.5928"/>
    <n v="1.56351"/>
    <n v="180.48149999999998"/>
    <n v="0"/>
    <n v="185.63780999999997"/>
    <n v="169.26"/>
    <n v="18.389579999999999"/>
    <n v="0"/>
    <x v="1"/>
    <n v="0"/>
    <n v="187.64957999999999"/>
    <n v="-5.3893328676332007E-3"/>
    <n v="11362"/>
    <n v="-1.5817223198594025E-3"/>
    <n v="1.9353815906360889E-2"/>
    <n v="8.4223682664646832E-3"/>
    <n v="0.97222381582717443"/>
    <n v="0.90200042014482529"/>
    <n v="9.799957985517474E-2"/>
    <n v="0"/>
    <x v="1"/>
    <n v="35"/>
    <x v="1"/>
    <n v="0"/>
    <n v="0.61"/>
    <x v="2"/>
    <n v="0"/>
    <x v="1"/>
    <x v="1"/>
    <n v="0"/>
    <x v="1"/>
    <x v="1"/>
    <x v="1"/>
    <n v="0"/>
    <x v="1"/>
    <x v="1"/>
    <x v="1"/>
    <x v="1"/>
    <x v="0"/>
    <x v="0"/>
    <x v="0"/>
    <x v="0"/>
    <x v="0"/>
    <x v="0"/>
    <x v="0"/>
    <x v="0"/>
    <x v="0"/>
    <m/>
    <x v="0"/>
    <x v="0"/>
    <x v="0"/>
    <x v="0"/>
    <x v="0"/>
    <s v="PRODUCED WATER"/>
    <m/>
    <x v="0"/>
    <s v="BJ SERVICES ROCKY MOUNTAIN REGION LAB"/>
    <m/>
    <s v="3937-7136"/>
    <d v="2007-05-22T00:00:00"/>
  </r>
  <r>
    <x v="1"/>
    <s v="T31N R109W S03 fLANCE"/>
    <n v="5560"/>
    <x v="0"/>
    <x v="1"/>
    <x v="7"/>
    <s v="SE SE"/>
    <n v="3"/>
    <n v="31"/>
    <n v="109"/>
    <n v="42.682380000000002"/>
    <n v="-109.81161899999999"/>
    <s v="4903522871"/>
    <s v="16-3 RIVERSIDE"/>
    <x v="0"/>
    <s v="LANCE"/>
    <m/>
    <m/>
    <n v="4659"/>
    <x v="0"/>
    <n v="8227"/>
    <n v="12886"/>
    <n v="13045"/>
    <m/>
    <x v="2"/>
    <m/>
    <n v="6.73"/>
    <x v="1"/>
    <n v="63"/>
    <n v="7"/>
    <n v="3686"/>
    <n v="25"/>
    <x v="1"/>
    <n v="5250"/>
    <n v="842"/>
    <n v="0"/>
    <x v="1"/>
    <n v="52"/>
    <n v="10020"/>
    <x v="0"/>
    <s v="ULTRA RESOURCES INC"/>
    <n v="3.1436999999999999"/>
    <n v="0.57603000000000004"/>
    <n v="160.34099999999998"/>
    <n v="0.63949999999999996"/>
    <n v="164.70022999999998"/>
    <n v="148.10249999999999"/>
    <n v="13.800379999999999"/>
    <n v="0"/>
    <x v="1"/>
    <n v="1.08264"/>
    <n v="162.98551999999998"/>
    <n v="5.2327878157655515E-3"/>
    <n v="9925"/>
    <n v="-4.7630985209325648E-3"/>
    <n v="1.9087405038839354E-2"/>
    <n v="3.4974450248187274E-3"/>
    <n v="0.97741514993634193"/>
    <n v="0.90868501692665715"/>
    <n v="8.4672429796217488E-2"/>
    <n v="6.6425532771254786E-3"/>
    <x v="1"/>
    <n v="24.45"/>
    <x v="1"/>
    <n v="9324"/>
    <n v="0.66"/>
    <x v="4"/>
    <n v="0"/>
    <x v="1"/>
    <x v="1"/>
    <n v="0"/>
    <x v="1"/>
    <x v="1"/>
    <x v="1"/>
    <n v="0"/>
    <x v="1"/>
    <x v="1"/>
    <x v="1"/>
    <x v="1"/>
    <x v="0"/>
    <x v="0"/>
    <x v="0"/>
    <x v="0"/>
    <x v="0"/>
    <x v="0"/>
    <x v="0"/>
    <x v="0"/>
    <x v="0"/>
    <m/>
    <x v="0"/>
    <x v="0"/>
    <x v="0"/>
    <x v="0"/>
    <x v="0"/>
    <m/>
    <m/>
    <x v="0"/>
    <s v="ENERGY LABS CASPER ID No C07070799-09"/>
    <m/>
    <s v="8227-12886"/>
    <d v="2007-07-26T00:00:00"/>
  </r>
  <r>
    <x v="1"/>
    <s v="T31N R109W S02 fLANCE"/>
    <n v="5559"/>
    <x v="0"/>
    <x v="1"/>
    <x v="7"/>
    <s v="NW NE"/>
    <n v="2"/>
    <n v="31"/>
    <n v="109"/>
    <n v="42.692182000000003"/>
    <n v="-109.79817"/>
    <s v="4903522570"/>
    <s v="2-2 RIVERSIDE"/>
    <x v="0"/>
    <s v="LANCE"/>
    <m/>
    <m/>
    <n v="3894"/>
    <x v="0"/>
    <n v="8574"/>
    <n v="12468"/>
    <n v="12608"/>
    <n v="12569"/>
    <x v="2"/>
    <m/>
    <n v="6.62"/>
    <x v="1"/>
    <n v="76"/>
    <n v="9"/>
    <n v="3634"/>
    <n v="27"/>
    <x v="1"/>
    <n v="5318"/>
    <n v="659"/>
    <n v="0"/>
    <x v="1"/>
    <n v="46"/>
    <n v="9870"/>
    <x v="0"/>
    <s v="ULTRA RESOURCES INC"/>
    <n v="3.7923999999999998"/>
    <n v="0.74060999999999999"/>
    <n v="158.07899999999998"/>
    <n v="0.69065999999999994"/>
    <n v="163.30266999999998"/>
    <n v="150.02078"/>
    <n v="10.80101"/>
    <n v="0"/>
    <x v="1"/>
    <n v="0.95772000000000013"/>
    <n v="161.77950999999999"/>
    <n v="4.685461380872954E-3"/>
    <n v="9769"/>
    <n v="-5.142828046234533E-3"/>
    <n v="2.3223135298400206E-2"/>
    <n v="4.5351983528499574E-3"/>
    <n v="0.97224166634874987"/>
    <n v="0.92731632083692184"/>
    <n v="6.6763770022544883E-2"/>
    <n v="5.9199091405333108E-3"/>
    <x v="1"/>
    <n v="45.37"/>
    <x v="1"/>
    <n v="9285"/>
    <n v="0.66300000000000003"/>
    <x v="4"/>
    <n v="0"/>
    <x v="1"/>
    <x v="1"/>
    <n v="0"/>
    <x v="1"/>
    <x v="1"/>
    <x v="1"/>
    <n v="0"/>
    <x v="1"/>
    <x v="1"/>
    <x v="1"/>
    <x v="1"/>
    <x v="0"/>
    <x v="0"/>
    <x v="0"/>
    <x v="0"/>
    <x v="0"/>
    <x v="0"/>
    <x v="0"/>
    <x v="0"/>
    <x v="0"/>
    <m/>
    <x v="0"/>
    <x v="0"/>
    <x v="0"/>
    <x v="0"/>
    <x v="0"/>
    <m/>
    <m/>
    <x v="0"/>
    <s v="ENERGY LABS CASPER ID No C07070799-010"/>
    <m/>
    <s v="8574-12468"/>
    <d v="2007-07-26T00:00:00"/>
  </r>
  <r>
    <x v="0"/>
    <s v="T31N R108W S29 fFORT UNION"/>
    <n v="49007233"/>
    <x v="0"/>
    <x v="1"/>
    <x v="7"/>
    <m/>
    <s v="29"/>
    <s v=" 31"/>
    <s v=" 108"/>
    <n v="42.623620000000003"/>
    <n v="-109.74039999999999"/>
    <s v="4903507020"/>
    <s v="UNIT NO. 2"/>
    <x v="0"/>
    <s v="FORT UNION"/>
    <m/>
    <m/>
    <n v="0"/>
    <x v="0"/>
    <m/>
    <m/>
    <n v="10694"/>
    <m/>
    <x v="1"/>
    <d v="1957-04-03T00:00:00"/>
    <n v="6.8000001907348633"/>
    <x v="0"/>
    <n v="290"/>
    <n v="35"/>
    <n v="4369"/>
    <n v="-3"/>
    <x v="0"/>
    <n v="7000"/>
    <n v="610"/>
    <m/>
    <x v="0"/>
    <n v="-3"/>
    <n v="11994"/>
    <x v="0"/>
    <m/>
    <n v="14.471"/>
    <n v="2.88015"/>
    <n v="190.05149999999998"/>
    <n v="0"/>
    <n v="207.40264999999997"/>
    <n v="197.47"/>
    <n v="9.9978999999999996"/>
    <m/>
    <x v="0"/>
    <n v="0"/>
    <n v="207.46789999999999"/>
    <n v="-1.5727797502141389E-4"/>
    <n v="12295"/>
    <n v="1.2392441022685167E-2"/>
    <n v="6.9772493263707103E-2"/>
    <n v="1.3886756027466382E-2"/>
    <n v="0.91634075070882659"/>
    <n v="0.95180989444632158"/>
    <n v="4.8190105553678426E-2"/>
    <n v="0"/>
    <x v="0"/>
    <m/>
    <x v="0"/>
    <m/>
    <m/>
    <x v="0"/>
    <m/>
    <x v="0"/>
    <x v="0"/>
    <m/>
    <x v="0"/>
    <x v="0"/>
    <x v="0"/>
    <m/>
    <x v="0"/>
    <x v="0"/>
    <x v="0"/>
    <x v="0"/>
    <x v="0"/>
    <x v="0"/>
    <x v="0"/>
    <x v="0"/>
    <x v="0"/>
    <x v="0"/>
    <x v="0"/>
    <x v="0"/>
    <x v="0"/>
    <m/>
    <x v="0"/>
    <x v="0"/>
    <x v="0"/>
    <x v="0"/>
    <x v="0"/>
    <s v="PRODUCTION WATER"/>
    <m/>
    <x v="0"/>
    <m/>
    <m/>
    <m/>
    <m/>
  </r>
  <r>
    <x v="1"/>
    <s v="T312N R109W S03 fLANCE"/>
    <n v="5558"/>
    <x v="0"/>
    <x v="1"/>
    <x v="7"/>
    <s v="NE NW"/>
    <n v="3"/>
    <n v="312"/>
    <n v="109"/>
    <n v="42.693615000000001"/>
    <n v="-109.82334400000001"/>
    <s v="4903524065"/>
    <s v="3-3 RIVERSIDE"/>
    <x v="0"/>
    <s v="LANCE"/>
    <m/>
    <m/>
    <n v="4312"/>
    <x v="0"/>
    <n v="9096"/>
    <n v="13408"/>
    <n v="13620"/>
    <n v="13597"/>
    <x v="2"/>
    <m/>
    <n v="6.77"/>
    <x v="1"/>
    <n v="71"/>
    <n v="7"/>
    <n v="3322"/>
    <n v="26"/>
    <x v="1"/>
    <n v="4704"/>
    <n v="830"/>
    <n v="0"/>
    <x v="1"/>
    <n v="52"/>
    <n v="9170"/>
    <x v="0"/>
    <s v="ULTRA RESOURCES INC"/>
    <n v="3.5428999999999999"/>
    <n v="0.57603000000000004"/>
    <n v="144.50699999999998"/>
    <n v="0.66508"/>
    <n v="149.29100999999997"/>
    <n v="132.69983999999999"/>
    <n v="13.603699999999998"/>
    <n v="0"/>
    <x v="1"/>
    <n v="1.08264"/>
    <n v="147.38618"/>
    <n v="6.4205475318138737E-3"/>
    <n v="9012"/>
    <n v="-8.6899131008689907E-3"/>
    <n v="2.3731502653776677E-2"/>
    <n v="3.858437289693466E-3"/>
    <n v="0.97241006005652986"/>
    <n v="0.90035470082744529"/>
    <n v="9.2299698655599852E-2"/>
    <n v="7.3456005169548469E-3"/>
    <x v="1"/>
    <n v="46.33"/>
    <x v="1"/>
    <n v="8416"/>
    <n v="0.73"/>
    <x v="4"/>
    <n v="0"/>
    <x v="1"/>
    <x v="1"/>
    <n v="0"/>
    <x v="1"/>
    <x v="1"/>
    <x v="1"/>
    <n v="0"/>
    <x v="1"/>
    <x v="1"/>
    <x v="1"/>
    <x v="1"/>
    <x v="0"/>
    <x v="0"/>
    <x v="0"/>
    <x v="0"/>
    <x v="0"/>
    <x v="0"/>
    <x v="0"/>
    <x v="0"/>
    <x v="0"/>
    <m/>
    <x v="0"/>
    <x v="0"/>
    <x v="0"/>
    <x v="0"/>
    <x v="0"/>
    <m/>
    <m/>
    <x v="0"/>
    <s v="ENERGY LABS CASPER ID No C07070799-007"/>
    <m/>
    <s v="9096-13408"/>
    <d v="2007-07-26T00:00:00"/>
  </r>
  <r>
    <x v="1"/>
    <s v="T30N R114W S32 fMESAVERDE"/>
    <n v="3206"/>
    <x v="0"/>
    <x v="1"/>
    <x v="8"/>
    <s v="SE SE"/>
    <n v="32"/>
    <n v="30"/>
    <n v="114"/>
    <n v="42.535550000000001"/>
    <n v="-110.43832999999999"/>
    <s v="4903522333"/>
    <s v="44-32"/>
    <x v="0"/>
    <s v="MESAVERDE"/>
    <m/>
    <m/>
    <s v=""/>
    <x v="0"/>
    <m/>
    <m/>
    <n v="3370"/>
    <n v="3325"/>
    <x v="2"/>
    <d v="2002-03-22T00:00:00"/>
    <n v="7.29"/>
    <x v="1"/>
    <n v="152"/>
    <n v="49"/>
    <n v="3693"/>
    <m/>
    <x v="1"/>
    <n v="4760"/>
    <n v="2300"/>
    <m/>
    <x v="0"/>
    <n v="14"/>
    <n v="10988"/>
    <x v="0"/>
    <s v="INFINITY OIL AND GAS"/>
    <n v="7.5847999999999995"/>
    <n v="4.0322100000000001"/>
    <n v="160.6455"/>
    <n v="0"/>
    <n v="172.26250999999999"/>
    <n v="134.27959999999999"/>
    <n v="37.696999999999996"/>
    <n v="0"/>
    <x v="1"/>
    <n v="0.29148000000000002"/>
    <n v="172.26808"/>
    <n v="-1.6166924394161485E-5"/>
    <n v="10968"/>
    <n v="-9.1091273456002917E-4"/>
    <n v="4.4030474187331879E-2"/>
    <n v="2.3407356597787879E-2"/>
    <n v="0.93256216921488033"/>
    <n v="0.77948044698704477"/>
    <n v="0.2188275390310265"/>
    <n v="1.6920139819286313E-3"/>
    <x v="0"/>
    <n v="18"/>
    <x v="0"/>
    <m/>
    <m/>
    <x v="0"/>
    <m/>
    <x v="0"/>
    <x v="0"/>
    <m/>
    <x v="0"/>
    <x v="0"/>
    <x v="0"/>
    <m/>
    <x v="0"/>
    <x v="0"/>
    <x v="0"/>
    <x v="0"/>
    <x v="0"/>
    <x v="0"/>
    <x v="0"/>
    <x v="0"/>
    <x v="0"/>
    <x v="0"/>
    <x v="0"/>
    <x v="0"/>
    <x v="0"/>
    <m/>
    <x v="0"/>
    <x v="0"/>
    <x v="0"/>
    <x v="0"/>
    <x v="0"/>
    <m/>
    <n v="20020322"/>
    <x v="0"/>
    <s v="CHAMPION TECHNOLOGIES VERNAL UT - NO ID"/>
    <m/>
    <m/>
    <d v="2002-04-01T00:00:00"/>
  </r>
  <r>
    <x v="0"/>
    <s v="T30N R114W S19 fMESAVERDE"/>
    <n v="49001994"/>
    <x v="0"/>
    <x v="1"/>
    <x v="5"/>
    <m/>
    <s v="19"/>
    <s v=" 30"/>
    <s v=" 114"/>
    <n v="42.572220000000002"/>
    <n v="-110.46653999999999"/>
    <s v="4903506165"/>
    <s v="F-22-19-G UNIT"/>
    <x v="0"/>
    <s v="MESAVERDE"/>
    <m/>
    <m/>
    <n v="24"/>
    <x v="0"/>
    <n v="4056"/>
    <n v="4080"/>
    <n v="4502"/>
    <m/>
    <x v="0"/>
    <d v="1965-11-11T00:00:00"/>
    <n v="8.3999996185302734"/>
    <x v="0"/>
    <n v="33"/>
    <n v="10"/>
    <n v="1560"/>
    <n v="21"/>
    <x v="0"/>
    <n v="1260"/>
    <n v="1976"/>
    <m/>
    <x v="0"/>
    <n v="85"/>
    <n v="3993"/>
    <x v="0"/>
    <m/>
    <n v="1.6467000000000001"/>
    <n v="0.82289999999999996"/>
    <n v="67.86"/>
    <n v="0.53717999999999999"/>
    <n v="70.866780000000006"/>
    <n v="35.544599999999996"/>
    <n v="32.38664"/>
    <m/>
    <x v="0"/>
    <n v="1.7697000000000001"/>
    <n v="69.700940000000003"/>
    <n v="8.2937960436436104E-3"/>
    <n v="4942"/>
    <n v="0.10621152770005596"/>
    <n v="2.3236557382739838E-2"/>
    <n v="1.1611928748561736E-2"/>
    <n v="0.96515151386869846"/>
    <n v="0.50995868922284249"/>
    <n v="0.46465140929232801"/>
    <n v="2.5389901484829329E-2"/>
    <x v="0"/>
    <m/>
    <x v="0"/>
    <m/>
    <m/>
    <x v="0"/>
    <m/>
    <x v="0"/>
    <x v="0"/>
    <m/>
    <x v="0"/>
    <x v="0"/>
    <x v="0"/>
    <m/>
    <x v="0"/>
    <x v="0"/>
    <x v="0"/>
    <x v="0"/>
    <x v="0"/>
    <x v="0"/>
    <x v="0"/>
    <x v="0"/>
    <x v="0"/>
    <x v="0"/>
    <x v="0"/>
    <x v="0"/>
    <x v="0"/>
    <m/>
    <x v="0"/>
    <x v="0"/>
    <x v="0"/>
    <x v="0"/>
    <x v="0"/>
    <s v="DST NO. 4 (BOTTOM)"/>
    <m/>
    <x v="0"/>
    <m/>
    <m/>
    <m/>
    <m/>
  </r>
  <r>
    <x v="0"/>
    <s v="T30N R113W S23 fWASATCH/ALMY"/>
    <n v="49007665"/>
    <x v="0"/>
    <x v="1"/>
    <x v="9"/>
    <m/>
    <s v="23"/>
    <s v=" 30"/>
    <s v=" 113"/>
    <n v="42.578000000000003"/>
    <n v="-110.27074"/>
    <s v="4903520123"/>
    <s v="UNIT NO. 2-23"/>
    <x v="0"/>
    <s v="WASATCH/ALMY"/>
    <m/>
    <m/>
    <n v="4"/>
    <x v="0"/>
    <n v="2956"/>
    <n v="2960"/>
    <m/>
    <m/>
    <x v="1"/>
    <d v="1970-09-30T00:00:00"/>
    <n v="7.3000001907348633"/>
    <x v="0"/>
    <n v="36"/>
    <n v="15"/>
    <n v="1699"/>
    <n v="18"/>
    <x v="0"/>
    <n v="1920"/>
    <n v="1293"/>
    <m/>
    <x v="0"/>
    <n v="98"/>
    <n v="4423"/>
    <x v="0"/>
    <m/>
    <n v="1.7964"/>
    <n v="1.2343500000000001"/>
    <n v="73.906499999999994"/>
    <n v="0.46043999999999996"/>
    <n v="77.397689999999997"/>
    <n v="54.163199999999996"/>
    <n v="21.192269999999997"/>
    <m/>
    <x v="0"/>
    <n v="2.0403600000000002"/>
    <n v="77.395830000000004"/>
    <n v="1.2016006871563704E-5"/>
    <n v="5076"/>
    <n v="6.8744078324034105E-2"/>
    <n v="2.3209995026983364E-2"/>
    <n v="1.5948150390534911E-2"/>
    <n v="0.96084185458248172"/>
    <n v="0.69982064925203324"/>
    <n v="0.27381669012400273"/>
    <n v="2.6362660623963849E-2"/>
    <x v="0"/>
    <m/>
    <x v="0"/>
    <m/>
    <m/>
    <x v="0"/>
    <m/>
    <x v="0"/>
    <x v="0"/>
    <m/>
    <x v="0"/>
    <x v="0"/>
    <x v="0"/>
    <m/>
    <x v="0"/>
    <x v="0"/>
    <x v="0"/>
    <x v="0"/>
    <x v="0"/>
    <x v="0"/>
    <x v="0"/>
    <x v="0"/>
    <x v="0"/>
    <x v="0"/>
    <x v="0"/>
    <x v="0"/>
    <x v="0"/>
    <m/>
    <x v="0"/>
    <x v="0"/>
    <x v="0"/>
    <x v="0"/>
    <x v="0"/>
    <s v="PRODUCED (9/28/70)"/>
    <m/>
    <x v="0"/>
    <m/>
    <m/>
    <m/>
    <m/>
  </r>
  <r>
    <x v="1"/>
    <s v="T30N R112W S32 f"/>
    <n v="1238"/>
    <x v="0"/>
    <x v="1"/>
    <x v="5"/>
    <s v="NE SW"/>
    <n v="32"/>
    <n v="30"/>
    <n v="112"/>
    <n v="42.541060000000002"/>
    <n v="-110.21416000000001"/>
    <s v="4903521089"/>
    <s v="1-32 EXPEN"/>
    <x v="0"/>
    <s v="WASATCH"/>
    <m/>
    <m/>
    <s v=""/>
    <x v="0"/>
    <m/>
    <m/>
    <n v="4011"/>
    <m/>
    <x v="0"/>
    <d v="1990-09-16T00:00:00"/>
    <n v="8"/>
    <x v="1"/>
    <n v="20"/>
    <n v="9"/>
    <n v="1440"/>
    <n v="30"/>
    <x v="1"/>
    <n v="1480"/>
    <n v="1260"/>
    <n v="0"/>
    <x v="1"/>
    <n v="46"/>
    <n v="3660"/>
    <x v="0"/>
    <s v="ENRON OIL AND GAS"/>
    <n v="0.998"/>
    <n v="0.74060999999999999"/>
    <n v="62.64"/>
    <n v="0.76739999999999997"/>
    <n v="65.14600999999999"/>
    <n v="41.750799999999998"/>
    <n v="20.651399999999999"/>
    <n v="0"/>
    <x v="1"/>
    <n v="0.95772000000000013"/>
    <n v="63.359919999999995"/>
    <n v="1.3898891669824068E-2"/>
    <n v="4285"/>
    <n v="7.8665827564505977E-2"/>
    <n v="1.5319433991429408E-2"/>
    <n v="1.1368462934261057E-2"/>
    <n v="0.9733121030743096"/>
    <n v="0.65894653907391298"/>
    <n v="0.32593791153776708"/>
    <n v="1.5115549388319938E-2"/>
    <x v="1"/>
    <n v="0"/>
    <x v="1"/>
    <n v="2450"/>
    <n v="1.7"/>
    <x v="0"/>
    <n v="0"/>
    <x v="0"/>
    <x v="1"/>
    <m/>
    <x v="1"/>
    <x v="1"/>
    <x v="1"/>
    <n v="0"/>
    <x v="1"/>
    <x v="1"/>
    <x v="1"/>
    <x v="1"/>
    <x v="0"/>
    <x v="0"/>
    <x v="0"/>
    <x v="0"/>
    <x v="0"/>
    <x v="0"/>
    <x v="0"/>
    <x v="0"/>
    <x v="0"/>
    <m/>
    <x v="0"/>
    <x v="0"/>
    <x v="0"/>
    <x v="0"/>
    <x v="0"/>
    <s v="DST #1 BOTTOM; NITRATE &lt;0.1 MG/L"/>
    <n v="19900916"/>
    <x v="1"/>
    <s v="ENERGY LABORATORIES GILLETTE LAB No G90-24881"/>
    <m/>
    <m/>
    <d v="1990-09-20T00:00:00"/>
  </r>
  <r>
    <x v="0"/>
    <s v="T30N R112W S29 fTERTIARY"/>
    <n v="49001666"/>
    <x v="0"/>
    <x v="1"/>
    <x v="9"/>
    <m/>
    <s v="29"/>
    <s v=" 30"/>
    <s v=" 112"/>
    <n v="42.552379999999999"/>
    <n v="-110.21638"/>
    <s v="4903520018"/>
    <s v="BARLOW NO. 1-LIU"/>
    <x v="0"/>
    <s v="WASATCH"/>
    <m/>
    <m/>
    <m/>
    <x v="0"/>
    <n v="3500"/>
    <m/>
    <m/>
    <m/>
    <x v="0"/>
    <d v="1967-08-08T00:00:00"/>
    <n v="8.1999998092651367"/>
    <x v="0"/>
    <n v="38"/>
    <n v="3"/>
    <n v="1390"/>
    <n v="13"/>
    <x v="0"/>
    <n v="1570"/>
    <n v="1122"/>
    <m/>
    <x v="0"/>
    <n v="14"/>
    <n v="3581"/>
    <x v="0"/>
    <m/>
    <n v="1.8961999999999999"/>
    <n v="0.24687000000000001"/>
    <n v="60.465000000000003"/>
    <n v="0.33254"/>
    <n v="62.94061"/>
    <n v="44.289699999999996"/>
    <n v="18.389579999999999"/>
    <m/>
    <x v="0"/>
    <n v="0.29148000000000002"/>
    <n v="62.970759999999991"/>
    <n v="-2.3945414937500805E-4"/>
    <n v="4147"/>
    <n v="7.3240165631469983E-2"/>
    <n v="3.0126813197393541E-2"/>
    <n v="3.9222689452803206E-3"/>
    <n v="0.96595091785732612"/>
    <n v="0.70333754904657342"/>
    <n v="0.29203363592880255"/>
    <n v="4.6288150246241279E-3"/>
    <x v="0"/>
    <m/>
    <x v="0"/>
    <m/>
    <m/>
    <x v="0"/>
    <m/>
    <x v="0"/>
    <x v="0"/>
    <m/>
    <x v="0"/>
    <x v="0"/>
    <x v="0"/>
    <m/>
    <x v="0"/>
    <x v="0"/>
    <x v="0"/>
    <x v="0"/>
    <x v="0"/>
    <x v="0"/>
    <x v="0"/>
    <x v="0"/>
    <x v="0"/>
    <x v="0"/>
    <x v="0"/>
    <x v="0"/>
    <x v="0"/>
    <m/>
    <x v="0"/>
    <x v="0"/>
    <x v="0"/>
    <x v="0"/>
    <x v="0"/>
    <s v="DST (MFE CHAMBER)"/>
    <m/>
    <x v="0"/>
    <m/>
    <m/>
    <m/>
    <m/>
  </r>
  <r>
    <x v="1"/>
    <s v="T30N R112W S27 fMESAVERDE"/>
    <n v="5352"/>
    <x v="0"/>
    <x v="1"/>
    <x v="10"/>
    <s v="SW NW"/>
    <n v="27"/>
    <n v="30"/>
    <n v="112"/>
    <n v="42.558900000000001"/>
    <n v="-110.179456"/>
    <s v="4903523693"/>
    <s v="12-27 BRAY FED"/>
    <x v="0"/>
    <s v="MESAVERDE"/>
    <m/>
    <m/>
    <s v=""/>
    <x v="0"/>
    <m/>
    <m/>
    <n v="7804"/>
    <n v="7731"/>
    <x v="2"/>
    <m/>
    <n v="8.16"/>
    <x v="1"/>
    <n v="61"/>
    <n v="16"/>
    <n v="4623"/>
    <n v="0"/>
    <x v="1"/>
    <n v="4100"/>
    <n v="5400"/>
    <n v="0"/>
    <x v="1"/>
    <n v="0"/>
    <n v="14201"/>
    <x v="0"/>
    <s v="BERCO RESOURCES LLC"/>
    <n v="3.0438999999999998"/>
    <n v="1.31664"/>
    <n v="201.10049999999998"/>
    <n v="0"/>
    <n v="205.46103999999997"/>
    <n v="115.661"/>
    <n v="88.505999999999986"/>
    <n v="0"/>
    <x v="1"/>
    <n v="0"/>
    <n v="204.16699999999997"/>
    <n v="3.1590610838066547E-3"/>
    <n v="14200"/>
    <n v="-3.5210027815921973E-5"/>
    <n v="1.481497416736526E-2"/>
    <n v="6.4082222108872815E-3"/>
    <n v="0.97877680362174757"/>
    <n v="0.56650193224174339"/>
    <n v="0.43349806775825672"/>
    <n v="0"/>
    <x v="1"/>
    <n v="1"/>
    <x v="1"/>
    <n v="0"/>
    <n v="0.48099999999999998"/>
    <x v="1"/>
    <n v="0"/>
    <x v="1"/>
    <x v="1"/>
    <n v="0"/>
    <x v="1"/>
    <x v="1"/>
    <x v="1"/>
    <n v="0"/>
    <x v="1"/>
    <x v="1"/>
    <x v="1"/>
    <x v="1"/>
    <x v="0"/>
    <x v="0"/>
    <x v="0"/>
    <x v="0"/>
    <x v="0"/>
    <x v="0"/>
    <x v="0"/>
    <x v="0"/>
    <x v="0"/>
    <m/>
    <x v="0"/>
    <x v="0"/>
    <x v="0"/>
    <x v="0"/>
    <x v="0"/>
    <m/>
    <m/>
    <x v="0"/>
    <s v="QUESTAR APPLIED TECHNOLGY ROCK SPRINGS"/>
    <m/>
    <m/>
    <d v="2005-06-22T00:00:00"/>
  </r>
  <r>
    <x v="1"/>
    <s v="T30N R112W S22 fMESAVERDE"/>
    <n v="5355"/>
    <x v="0"/>
    <x v="1"/>
    <x v="10"/>
    <s v="SW SW"/>
    <n v="22"/>
    <n v="30"/>
    <n v="112"/>
    <n v="42.565576999999998"/>
    <n v="-110.180696"/>
    <s v="4903523032"/>
    <s v="14-22 ALSADE"/>
    <x v="0"/>
    <s v="MESAVERDE"/>
    <m/>
    <m/>
    <n v="100"/>
    <x v="0"/>
    <n v="5648"/>
    <n v="5748"/>
    <n v="8000"/>
    <m/>
    <x v="2"/>
    <m/>
    <n v="7.19"/>
    <x v="1"/>
    <n v="244"/>
    <n v="95.1"/>
    <n v="2089"/>
    <n v="500"/>
    <x v="1"/>
    <n v="3428"/>
    <n v="1525"/>
    <n v="0"/>
    <x v="1"/>
    <n v="93.4"/>
    <n v="8019.4"/>
    <x v="0"/>
    <s v="BERCO RESOURCES LLC"/>
    <n v="12.175599999999999"/>
    <n v="7.8257789999999998"/>
    <n v="90.871499999999997"/>
    <n v="12.79"/>
    <n v="123.662879"/>
    <n v="96.703879999999998"/>
    <n v="24.994749999999996"/>
    <n v="0"/>
    <x v="1"/>
    <n v="1.9445880000000002"/>
    <n v="123.64321799999999"/>
    <n v="7.9500668355998822E-5"/>
    <n v="7974.5"/>
    <n v="-2.8073202908608682E-3"/>
    <n v="9.8458002097783923E-2"/>
    <n v="6.3283170044908951E-2"/>
    <n v="0.83825882785730699"/>
    <n v="0.78212037477057583"/>
    <n v="0.20215221185847815"/>
    <n v="1.5727413370946075E-2"/>
    <x v="1"/>
    <n v="44.88"/>
    <x v="1"/>
    <n v="0"/>
    <n v="0.75"/>
    <x v="5"/>
    <n v="0"/>
    <x v="1"/>
    <x v="1"/>
    <n v="0"/>
    <x v="1"/>
    <x v="1"/>
    <x v="1"/>
    <n v="0"/>
    <x v="1"/>
    <x v="1"/>
    <x v="1"/>
    <x v="1"/>
    <x v="0"/>
    <x v="0"/>
    <x v="0"/>
    <x v="0"/>
    <x v="0"/>
    <x v="0"/>
    <x v="0"/>
    <x v="0"/>
    <x v="0"/>
    <m/>
    <x v="0"/>
    <x v="0"/>
    <x v="0"/>
    <x v="0"/>
    <x v="0"/>
    <m/>
    <m/>
    <x v="0"/>
    <s v="HALLIBURTON ROCK SPRINGS ID No RS04-W0407"/>
    <m/>
    <s v="5648-5748"/>
    <d v="2004-06-28T00:00:00"/>
  </r>
  <r>
    <x v="1"/>
    <s v="T30N R112W S21 fMESAVERDE"/>
    <n v="5351"/>
    <x v="0"/>
    <x v="1"/>
    <x v="10"/>
    <s v="NE SE"/>
    <n v="21"/>
    <n v="30"/>
    <n v="112"/>
    <n v="42.569628000000002"/>
    <n v="-110.18470000000001"/>
    <s v="4903523841"/>
    <s v="43-21 DOWNS"/>
    <x v="0"/>
    <s v="MESAVERDE"/>
    <m/>
    <m/>
    <n v="1805"/>
    <x v="0"/>
    <n v="5697"/>
    <n v="7502"/>
    <n v="7912"/>
    <n v="7856"/>
    <x v="2"/>
    <m/>
    <n v="7.71"/>
    <x v="1"/>
    <n v="231"/>
    <n v="49"/>
    <n v="2346"/>
    <n v="0"/>
    <x v="1"/>
    <n v="2650"/>
    <n v="2600"/>
    <n v="0"/>
    <x v="1"/>
    <n v="0"/>
    <n v="7876"/>
    <x v="0"/>
    <s v="BERCO RESOURCES LLC"/>
    <n v="11.526899999999999"/>
    <n v="4.0322100000000001"/>
    <n v="102.05099999999999"/>
    <n v="0"/>
    <n v="117.61010999999999"/>
    <n v="74.756500000000003"/>
    <n v="42.613999999999997"/>
    <n v="0"/>
    <x v="1"/>
    <n v="0"/>
    <n v="117.37049999999999"/>
    <n v="1.0197011574699674E-3"/>
    <n v="7876"/>
    <n v="0"/>
    <n v="9.8009431332051297E-2"/>
    <n v="3.4284552578005417E-2"/>
    <n v="0.86770601608994324"/>
    <n v="0.63692750733787462"/>
    <n v="0.36307249266212549"/>
    <n v="0"/>
    <x v="1"/>
    <n v="0"/>
    <x v="1"/>
    <n v="0"/>
    <n v="0.74099999999999999"/>
    <x v="1"/>
    <n v="0"/>
    <x v="1"/>
    <x v="1"/>
    <n v="0"/>
    <x v="1"/>
    <x v="1"/>
    <x v="1"/>
    <n v="0"/>
    <x v="1"/>
    <x v="1"/>
    <x v="1"/>
    <x v="1"/>
    <x v="0"/>
    <x v="0"/>
    <x v="0"/>
    <x v="0"/>
    <x v="0"/>
    <x v="0"/>
    <x v="0"/>
    <x v="0"/>
    <x v="0"/>
    <m/>
    <x v="0"/>
    <x v="0"/>
    <x v="0"/>
    <x v="0"/>
    <x v="0"/>
    <m/>
    <m/>
    <x v="0"/>
    <s v="QUESTAR APPLIED TECHNOLOGY ROCK SPRINGS"/>
    <m/>
    <s v="5697-7502"/>
    <d v="2005-08-02T00:00:00"/>
  </r>
  <r>
    <x v="0"/>
    <s v="T30N R112W S19 fWASATCH/ALMY"/>
    <n v="49015346"/>
    <x v="0"/>
    <x v="1"/>
    <x v="9"/>
    <m/>
    <s v="19"/>
    <s v=" 30"/>
    <s v=" 112"/>
    <n v="42.5747"/>
    <n v="-110.2236"/>
    <m/>
    <s v="LONG ISLAND UNIT NO. 29"/>
    <x v="0"/>
    <s v="WASATCH/ALMY"/>
    <m/>
    <m/>
    <n v="6"/>
    <x v="0"/>
    <n v="3502"/>
    <n v="3508"/>
    <m/>
    <m/>
    <x v="1"/>
    <d v="1968-05-01T00:00:00"/>
    <n v="8.8000001907348633"/>
    <x v="0"/>
    <n v="9"/>
    <n v="5"/>
    <n v="1317"/>
    <n v="10"/>
    <x v="0"/>
    <n v="1510"/>
    <n v="842"/>
    <m/>
    <x v="0"/>
    <n v="20"/>
    <n v="3334"/>
    <x v="0"/>
    <m/>
    <n v="0.4491"/>
    <n v="0.41144999999999998"/>
    <n v="57.289499999999997"/>
    <n v="0.25579999999999997"/>
    <n v="58.405849999999994"/>
    <n v="42.597099999999998"/>
    <n v="13.800379999999999"/>
    <m/>
    <x v="0"/>
    <n v="0.41640000000000005"/>
    <n v="56.813879999999997"/>
    <n v="1.3816817657878528E-2"/>
    <n v="3710"/>
    <n v="5.3378762067007382E-2"/>
    <n v="7.6892982466653607E-3"/>
    <n v="7.0446710389455852E-3"/>
    <n v="0.98526603071438912"/>
    <n v="0.7497657262626668"/>
    <n v="0.24290507882932832"/>
    <n v="7.329194908004876E-3"/>
    <x v="0"/>
    <m/>
    <x v="0"/>
    <m/>
    <m/>
    <x v="0"/>
    <m/>
    <x v="0"/>
    <x v="0"/>
    <m/>
    <x v="0"/>
    <x v="0"/>
    <x v="0"/>
    <m/>
    <x v="0"/>
    <x v="0"/>
    <x v="0"/>
    <x v="0"/>
    <x v="0"/>
    <x v="0"/>
    <x v="0"/>
    <x v="0"/>
    <x v="0"/>
    <x v="0"/>
    <x v="0"/>
    <x v="0"/>
    <x v="0"/>
    <m/>
    <x v="0"/>
    <x v="0"/>
    <x v="0"/>
    <x v="0"/>
    <x v="0"/>
    <s v="PRODUCTION"/>
    <m/>
    <x v="0"/>
    <m/>
    <m/>
    <m/>
    <m/>
  </r>
  <r>
    <x v="0"/>
    <s v="T30N R110W S07 fWASATCH"/>
    <n v="49001997"/>
    <x v="0"/>
    <x v="1"/>
    <x v="0"/>
    <m/>
    <s v="7"/>
    <s v=" 30"/>
    <s v=" 110"/>
    <n v="42.59751"/>
    <n v="-110.0005"/>
    <s v="4903506175"/>
    <s v="1 THREE BRIDGES"/>
    <x v="0"/>
    <s v="WASATCH"/>
    <m/>
    <m/>
    <n v="105"/>
    <x v="0"/>
    <n v="2774"/>
    <n v="2879"/>
    <n v="10007"/>
    <m/>
    <x v="0"/>
    <d v="1965-09-10T00:00:00"/>
    <n v="7.5"/>
    <x v="0"/>
    <n v="1144"/>
    <n v="118"/>
    <n v="4486"/>
    <n v="35"/>
    <x v="0"/>
    <n v="9300"/>
    <n v="61"/>
    <m/>
    <x v="0"/>
    <n v="-1"/>
    <n v="15116"/>
    <x v="0"/>
    <m/>
    <n v="57.085599999999999"/>
    <n v="9.7102199999999996"/>
    <n v="195.14099999999999"/>
    <n v="0.89529999999999998"/>
    <n v="262.83212000000003"/>
    <n v="262.35300000000001"/>
    <n v="0.99978999999999985"/>
    <m/>
    <x v="0"/>
    <n v="0"/>
    <n v="263.35279000000003"/>
    <n v="-9.8951906469532821E-4"/>
    <n v="15140"/>
    <n v="7.9323109465891063E-4"/>
    <n v="0.21719415420002697"/>
    <n v="3.6944571310386261E-2"/>
    <n v="0.74586127448958661"/>
    <n v="0.99620360961431231"/>
    <n v="3.796390385687578E-3"/>
    <n v="0"/>
    <x v="0"/>
    <m/>
    <x v="0"/>
    <m/>
    <m/>
    <x v="0"/>
    <m/>
    <x v="0"/>
    <x v="0"/>
    <m/>
    <x v="0"/>
    <x v="0"/>
    <x v="0"/>
    <m/>
    <x v="0"/>
    <x v="0"/>
    <x v="0"/>
    <x v="0"/>
    <x v="0"/>
    <x v="0"/>
    <x v="0"/>
    <x v="0"/>
    <x v="0"/>
    <x v="0"/>
    <x v="0"/>
    <x v="0"/>
    <x v="0"/>
    <m/>
    <x v="0"/>
    <x v="0"/>
    <x v="0"/>
    <x v="0"/>
    <x v="0"/>
    <s v="DST NO. 1 (BOTTOM)"/>
    <m/>
    <x v="0"/>
    <m/>
    <m/>
    <m/>
    <m/>
  </r>
  <r>
    <x v="1"/>
    <s v="T30N R108W S26 fLANCE"/>
    <n v="5915"/>
    <x v="0"/>
    <x v="1"/>
    <x v="7"/>
    <s v="SE NW"/>
    <n v="26"/>
    <n v="30"/>
    <n v="108"/>
    <n v="42.54224"/>
    <n v="-109.6884"/>
    <s v="4903522433"/>
    <s v="WB 6-26"/>
    <x v="0"/>
    <s v="LANCE"/>
    <m/>
    <m/>
    <n v="4169"/>
    <x v="0"/>
    <n v="9455"/>
    <n v="13624"/>
    <n v="13810"/>
    <n v="13785"/>
    <x v="1"/>
    <m/>
    <n v="7.27"/>
    <x v="1"/>
    <n v="79"/>
    <n v="9"/>
    <n v="3618"/>
    <n v="39"/>
    <x v="1"/>
    <n v="5290"/>
    <n v="886"/>
    <n v="0"/>
    <x v="1"/>
    <n v="11"/>
    <n v="9513"/>
    <x v="0"/>
    <s v="ULTRA RESOURCES INC"/>
    <n v="3.9420999999999999"/>
    <n v="0.74060999999999999"/>
    <n v="157.38299999999998"/>
    <n v="0.99761999999999995"/>
    <n v="163.06332999999998"/>
    <n v="149.23089999999999"/>
    <n v="14.521539999999998"/>
    <n v="0"/>
    <x v="1"/>
    <n v="0.22902000000000003"/>
    <n v="163.98145999999997"/>
    <n v="-2.8073524730358522E-3"/>
    <n v="9932"/>
    <n v="2.1547955772692209E-2"/>
    <n v="2.4175269816947811E-2"/>
    <n v="4.5418549958473192E-3"/>
    <n v="0.97128287518720491"/>
    <n v="0.91004739194296735"/>
    <n v="8.855598675606377E-2"/>
    <n v="1.3966213009690247E-3"/>
    <x v="1"/>
    <n v="23.21"/>
    <x v="1"/>
    <n v="9305"/>
    <n v="0.57999999999999996"/>
    <x v="1"/>
    <n v="19100"/>
    <x v="1"/>
    <x v="1"/>
    <n v="0"/>
    <x v="1"/>
    <x v="1"/>
    <x v="1"/>
    <n v="0"/>
    <x v="1"/>
    <x v="1"/>
    <x v="1"/>
    <x v="1"/>
    <x v="0"/>
    <x v="0"/>
    <x v="0"/>
    <x v="0"/>
    <x v="0"/>
    <x v="0"/>
    <x v="0"/>
    <x v="0"/>
    <x v="0"/>
    <m/>
    <x v="0"/>
    <x v="0"/>
    <x v="0"/>
    <x v="0"/>
    <x v="0"/>
    <s v="PRODUCTION WATER"/>
    <m/>
    <x v="0"/>
    <s v="ENERGY LABS CASPER ID No C07110270-027"/>
    <m/>
    <s v="9455-13624"/>
    <d v="2007-12-19T00:00:00"/>
  </r>
  <r>
    <x v="1"/>
    <s v="T30N R108W S26 fLANCE"/>
    <n v="5914"/>
    <x v="0"/>
    <x v="1"/>
    <x v="7"/>
    <s v="NE SE"/>
    <n v="26"/>
    <n v="30"/>
    <n v="108"/>
    <n v="42.537280000000003"/>
    <n v="-109.67738900000001"/>
    <s v="4903522737"/>
    <s v="WB 9-26"/>
    <x v="0"/>
    <s v="LANCE"/>
    <m/>
    <m/>
    <n v="4445"/>
    <x v="0"/>
    <n v="9200"/>
    <n v="13645"/>
    <n v="13725"/>
    <n v="13712"/>
    <x v="1"/>
    <m/>
    <n v="7.04"/>
    <x v="1"/>
    <n v="43"/>
    <n v="6"/>
    <n v="2974"/>
    <n v="31"/>
    <x v="1"/>
    <n v="4274"/>
    <n v="732"/>
    <n v="0"/>
    <x v="1"/>
    <n v="10"/>
    <n v="7721"/>
    <x v="0"/>
    <s v="ULTRA RESOURCES INC"/>
    <n v="2.1457000000000002"/>
    <n v="0.49374000000000001"/>
    <n v="129.369"/>
    <n v="0.79297999999999991"/>
    <n v="132.80142000000001"/>
    <n v="120.56953999999999"/>
    <n v="11.997479999999999"/>
    <n v="0"/>
    <x v="1"/>
    <n v="0.20820000000000002"/>
    <n v="132.77521999999999"/>
    <n v="9.8653255045387647E-5"/>
    <n v="8070"/>
    <n v="2.2101196884301184E-2"/>
    <n v="1.6157206752759119E-2"/>
    <n v="3.7178819322865671E-3"/>
    <n v="0.98012491131495427"/>
    <n v="0.90807260571663895"/>
    <n v="9.0359330604008789E-2"/>
    <n v="1.5680636793522168E-3"/>
    <x v="1"/>
    <n v="16.510000000000002"/>
    <x v="1"/>
    <n v="7558"/>
    <n v="0.7"/>
    <x v="4"/>
    <n v="15700"/>
    <x v="1"/>
    <x v="1"/>
    <n v="0"/>
    <x v="1"/>
    <x v="1"/>
    <x v="1"/>
    <n v="0"/>
    <x v="1"/>
    <x v="1"/>
    <x v="1"/>
    <x v="1"/>
    <x v="0"/>
    <x v="0"/>
    <x v="0"/>
    <x v="0"/>
    <x v="0"/>
    <x v="0"/>
    <x v="0"/>
    <x v="0"/>
    <x v="0"/>
    <m/>
    <x v="0"/>
    <x v="0"/>
    <x v="0"/>
    <x v="0"/>
    <x v="0"/>
    <s v="PRODUCTION WATER"/>
    <m/>
    <x v="0"/>
    <s v="ENERGY LABS CASPER ID No C07110270-026"/>
    <m/>
    <s v="9200-13645"/>
    <d v="2007-12-19T00:00:00"/>
  </r>
  <r>
    <x v="1"/>
    <s v="T30N R108W S26 fLANCE"/>
    <n v="5556"/>
    <x v="0"/>
    <x v="1"/>
    <x v="7"/>
    <s v="SE NE"/>
    <n v="26"/>
    <n v="30"/>
    <n v="108"/>
    <n v="42.541609999999999"/>
    <n v="-109.67791699999999"/>
    <s v="4903522394"/>
    <s v="8-26 WARBONNET"/>
    <x v="0"/>
    <s v="LANCE"/>
    <m/>
    <m/>
    <n v="3407"/>
    <x v="0"/>
    <n v="9173"/>
    <n v="12580"/>
    <n v="12640"/>
    <n v="12594"/>
    <x v="2"/>
    <m/>
    <n v="6.88"/>
    <x v="1"/>
    <n v="63"/>
    <n v="9"/>
    <n v="3515"/>
    <n v="44"/>
    <x v="1"/>
    <n v="5246"/>
    <n v="830"/>
    <n v="0"/>
    <x v="1"/>
    <n v="18"/>
    <n v="9870"/>
    <x v="0"/>
    <s v="ULTRA RESOURCES INC"/>
    <n v="3.1436999999999999"/>
    <n v="0.74060999999999999"/>
    <n v="152.9025"/>
    <n v="1.1255199999999999"/>
    <n v="157.91233"/>
    <n v="147.98965999999999"/>
    <n v="13.603699999999998"/>
    <n v="0"/>
    <x v="1"/>
    <n v="0.37476000000000004"/>
    <n v="161.96812"/>
    <n v="-1.2679080575258669E-2"/>
    <n v="9725"/>
    <n v="-7.3998468997193163E-3"/>
    <n v="1.9907881797450521E-2"/>
    <n v="4.6900074237394892E-3"/>
    <n v="0.97540211077881001"/>
    <n v="0.91369622614623169"/>
    <n v="8.3989985189678054E-2"/>
    <n v="2.3137886640901928E-3"/>
    <x v="1"/>
    <n v="8.9"/>
    <x v="1"/>
    <n v="9130"/>
    <n v="0.66300000000000003"/>
    <x v="4"/>
    <n v="0"/>
    <x v="1"/>
    <x v="1"/>
    <n v="0"/>
    <x v="1"/>
    <x v="1"/>
    <x v="1"/>
    <n v="0"/>
    <x v="1"/>
    <x v="1"/>
    <x v="1"/>
    <x v="1"/>
    <x v="0"/>
    <x v="0"/>
    <x v="0"/>
    <x v="0"/>
    <x v="0"/>
    <x v="0"/>
    <x v="0"/>
    <x v="0"/>
    <x v="0"/>
    <m/>
    <x v="0"/>
    <x v="0"/>
    <x v="0"/>
    <x v="0"/>
    <x v="0"/>
    <m/>
    <m/>
    <x v="0"/>
    <s v="ENERGY LABS CASPER ID No C07050862-013"/>
    <m/>
    <s v="9173-12580"/>
    <d v="2007-05-30T00:00:00"/>
  </r>
  <r>
    <x v="1"/>
    <s v="T30N R108W S26 fLANCE"/>
    <n v="5916"/>
    <x v="0"/>
    <x v="1"/>
    <x v="7"/>
    <s v="NW NW"/>
    <n v="26"/>
    <n v="30"/>
    <n v="108"/>
    <n v="42.545769999999997"/>
    <n v="-109.69223599999999"/>
    <s v="4903522605"/>
    <s v="WB 4-26"/>
    <x v="0"/>
    <s v="LANCE"/>
    <m/>
    <m/>
    <n v="4080"/>
    <x v="0"/>
    <n v="8530"/>
    <n v="12610"/>
    <n v="13300"/>
    <m/>
    <x v="1"/>
    <m/>
    <n v="7.07"/>
    <x v="1"/>
    <n v="91"/>
    <n v="12"/>
    <n v="3973"/>
    <n v="43"/>
    <x v="1"/>
    <n v="5890"/>
    <n v="786"/>
    <n v="0"/>
    <x v="1"/>
    <n v="10"/>
    <n v="10418"/>
    <x v="0"/>
    <s v="ULTRA RESOURCES INC"/>
    <n v="4.5408999999999997"/>
    <n v="0.98748000000000002"/>
    <n v="172.82549999999998"/>
    <n v="1.0999399999999999"/>
    <n v="179.45381999999998"/>
    <n v="166.15690000000001"/>
    <n v="12.882539999999999"/>
    <n v="0"/>
    <x v="1"/>
    <n v="0.20820000000000002"/>
    <n v="179.24764000000002"/>
    <n v="5.7479554167401696E-4"/>
    <n v="10805"/>
    <n v="1.8234933798237762E-2"/>
    <n v="2.5304003001997952E-2"/>
    <n v="5.5026970169818629E-3"/>
    <n v="0.96919329998102022"/>
    <n v="0.9269684108532753"/>
    <n v="7.187006757801663E-2"/>
    <n v="1.1615215687079618E-3"/>
    <x v="1"/>
    <n v="5.9"/>
    <x v="1"/>
    <n v="10236"/>
    <n v="0.52400000000000002"/>
    <x v="4"/>
    <n v="21000"/>
    <x v="1"/>
    <x v="1"/>
    <n v="0"/>
    <x v="1"/>
    <x v="1"/>
    <x v="1"/>
    <n v="0"/>
    <x v="1"/>
    <x v="1"/>
    <x v="1"/>
    <x v="1"/>
    <x v="0"/>
    <x v="0"/>
    <x v="0"/>
    <x v="0"/>
    <x v="0"/>
    <x v="0"/>
    <x v="0"/>
    <x v="0"/>
    <x v="0"/>
    <m/>
    <x v="0"/>
    <x v="0"/>
    <x v="0"/>
    <x v="0"/>
    <x v="0"/>
    <s v="PRODUCTION WATER"/>
    <m/>
    <x v="0"/>
    <s v="ENERGY LABS CASPER ID No C07110270-025"/>
    <m/>
    <s v="8530-12610"/>
    <d v="2007-12-19T00:00:00"/>
  </r>
  <r>
    <x v="1"/>
    <s v="T30N R108W S25 fLANCE"/>
    <n v="5555"/>
    <x v="0"/>
    <x v="1"/>
    <x v="7"/>
    <s v="SW NW"/>
    <n v="25"/>
    <n v="30"/>
    <n v="108"/>
    <n v="42.541894999999997"/>
    <n v="-109.67265999999999"/>
    <s v="4903523550"/>
    <s v="5-25 WARBONNET"/>
    <x v="0"/>
    <s v="LANCE"/>
    <m/>
    <m/>
    <n v="2912"/>
    <x v="0"/>
    <n v="10727"/>
    <n v="13639"/>
    <n v="13780"/>
    <m/>
    <x v="2"/>
    <m/>
    <n v="6.9"/>
    <x v="1"/>
    <n v="70"/>
    <n v="9"/>
    <n v="3680"/>
    <n v="50"/>
    <x v="1"/>
    <n v="5142"/>
    <n v="1220"/>
    <n v="0"/>
    <x v="1"/>
    <n v="2"/>
    <n v="9900"/>
    <x v="0"/>
    <s v="ULTRA RESOURCES INC"/>
    <n v="3.4929999999999999"/>
    <n v="0.74060999999999999"/>
    <n v="160.08000000000001"/>
    <n v="1.2789999999999999"/>
    <n v="165.59260999999998"/>
    <n v="145.05581999999998"/>
    <n v="19.995799999999999"/>
    <n v="0"/>
    <x v="1"/>
    <n v="4.1640000000000003E-2"/>
    <n v="165.09325999999999"/>
    <n v="1.5100433532282244E-3"/>
    <n v="10173"/>
    <n v="1.3600358690778658E-2"/>
    <n v="2.1093936498736268E-2"/>
    <n v="4.47248219591442E-3"/>
    <n v="0.97443358130534929"/>
    <n v="0.87862956973531203"/>
    <n v="0.12111820918673483"/>
    <n v="2.5222107795315208E-4"/>
    <x v="1"/>
    <n v="22.01"/>
    <x v="1"/>
    <n v="9324"/>
    <n v="0.65"/>
    <x v="4"/>
    <n v="0"/>
    <x v="1"/>
    <x v="1"/>
    <n v="0"/>
    <x v="1"/>
    <x v="1"/>
    <x v="1"/>
    <n v="0"/>
    <x v="1"/>
    <x v="1"/>
    <x v="1"/>
    <x v="1"/>
    <x v="0"/>
    <x v="0"/>
    <x v="0"/>
    <x v="0"/>
    <x v="0"/>
    <x v="0"/>
    <x v="0"/>
    <x v="0"/>
    <x v="0"/>
    <m/>
    <x v="0"/>
    <x v="0"/>
    <x v="0"/>
    <x v="0"/>
    <x v="0"/>
    <m/>
    <m/>
    <x v="0"/>
    <s v="ENERGY LABS CASPER ID No C07050862-010"/>
    <m/>
    <s v="10727-13639"/>
    <d v="2007-05-30T00:00:00"/>
  </r>
  <r>
    <x v="1"/>
    <s v="T30N R108W S25 fLANCE"/>
    <n v="5912"/>
    <x v="0"/>
    <x v="1"/>
    <x v="7"/>
    <s v="SE NE"/>
    <n v="25"/>
    <n v="30"/>
    <n v="108"/>
    <n v="42.542023"/>
    <n v="-109.658699"/>
    <s v="4903523708"/>
    <s v="WB 8-25 PAD"/>
    <x v="0"/>
    <s v="LANCE"/>
    <m/>
    <m/>
    <n v="4700"/>
    <x v="0"/>
    <n v="8924"/>
    <n v="13624"/>
    <n v="13720"/>
    <m/>
    <x v="1"/>
    <m/>
    <n v="7.36"/>
    <x v="1"/>
    <n v="53"/>
    <n v="7"/>
    <n v="2464"/>
    <n v="32"/>
    <x v="1"/>
    <n v="3529"/>
    <n v="1045"/>
    <n v="0"/>
    <x v="1"/>
    <n v="17"/>
    <n v="6711"/>
    <x v="0"/>
    <s v="ULTRA RESOURCES INC"/>
    <n v="2.6446999999999998"/>
    <n v="0.57603000000000004"/>
    <n v="107.184"/>
    <n v="0.81855999999999995"/>
    <n v="111.22329000000001"/>
    <n v="99.553089999999997"/>
    <n v="17.127549999999999"/>
    <n v="0"/>
    <x v="1"/>
    <n v="0.35394000000000003"/>
    <n v="117.03457999999999"/>
    <n v="-2.5459319321607554E-2"/>
    <n v="7147"/>
    <n v="3.1461971424447975E-2"/>
    <n v="2.3778293197404966E-2"/>
    <n v="5.1790411882259553E-3"/>
    <n v="0.97104266561436903"/>
    <n v="0.85062970277673489"/>
    <n v="0.146346062847408"/>
    <n v="3.0242343758571191E-3"/>
    <x v="1"/>
    <n v="87"/>
    <x v="1"/>
    <n v="6426"/>
    <n v="0.63"/>
    <x v="4"/>
    <n v="17500"/>
    <x v="1"/>
    <x v="1"/>
    <n v="0"/>
    <x v="1"/>
    <x v="1"/>
    <x v="1"/>
    <n v="0"/>
    <x v="1"/>
    <x v="1"/>
    <x v="1"/>
    <x v="1"/>
    <x v="0"/>
    <x v="0"/>
    <x v="0"/>
    <x v="0"/>
    <x v="0"/>
    <x v="0"/>
    <x v="0"/>
    <x v="0"/>
    <x v="0"/>
    <m/>
    <x v="0"/>
    <x v="0"/>
    <x v="0"/>
    <x v="0"/>
    <x v="0"/>
    <s v="PRODUCTION WATER"/>
    <m/>
    <x v="0"/>
    <s v="ENERGY LABS CASPER ID No C07110270-035"/>
    <m/>
    <s v="8924-13624"/>
    <d v="2007-12-19T00:00:00"/>
  </r>
  <r>
    <x v="1"/>
    <s v="T30N R108W S25 fLANCE"/>
    <n v="5913"/>
    <x v="0"/>
    <x v="1"/>
    <x v="7"/>
    <s v="NW NW"/>
    <n v="25"/>
    <n v="30"/>
    <n v="108"/>
    <n v="42.545209999999997"/>
    <n v="-109.674042"/>
    <s v="4903522617"/>
    <s v="WB 4-25"/>
    <x v="0"/>
    <s v="LANCE"/>
    <m/>
    <m/>
    <n v="4746"/>
    <x v="0"/>
    <n v="8806"/>
    <n v="13552"/>
    <n v="13986"/>
    <n v="13950"/>
    <x v="1"/>
    <m/>
    <n v="7.42"/>
    <x v="1"/>
    <n v="49"/>
    <n v="9"/>
    <n v="3323"/>
    <n v="33"/>
    <x v="1"/>
    <n v="4848"/>
    <n v="806"/>
    <n v="0"/>
    <x v="1"/>
    <n v="12"/>
    <n v="8697"/>
    <x v="0"/>
    <s v="ULTRA RESOURCES INC"/>
    <n v="2.4451000000000001"/>
    <n v="0.74060999999999999"/>
    <n v="144.5505"/>
    <n v="0.84414"/>
    <n v="148.58035000000001"/>
    <n v="136.76208"/>
    <n v="13.210339999999999"/>
    <n v="0"/>
    <x v="1"/>
    <n v="0.24984000000000001"/>
    <n v="150.22226000000001"/>
    <n v="-5.4949653886891938E-3"/>
    <n v="9080"/>
    <n v="2.1544692580300388E-2"/>
    <n v="1.6456415670039814E-2"/>
    <n v="4.9845756858157885E-3"/>
    <n v="0.97855900864414436"/>
    <n v="0.91039823259216035"/>
    <n v="8.7938631731409173E-2"/>
    <n v="1.6631356764303773E-3"/>
    <x v="1"/>
    <n v="20.399999999999999"/>
    <x v="1"/>
    <n v="8517"/>
    <n v="0.61"/>
    <x v="4"/>
    <n v="18000"/>
    <x v="1"/>
    <x v="1"/>
    <n v="0"/>
    <x v="1"/>
    <x v="1"/>
    <x v="1"/>
    <n v="0"/>
    <x v="1"/>
    <x v="1"/>
    <x v="1"/>
    <x v="1"/>
    <x v="0"/>
    <x v="0"/>
    <x v="0"/>
    <x v="0"/>
    <x v="0"/>
    <x v="0"/>
    <x v="0"/>
    <x v="0"/>
    <x v="0"/>
    <m/>
    <x v="0"/>
    <x v="0"/>
    <x v="0"/>
    <x v="0"/>
    <x v="0"/>
    <s v="PRODUCTION WATER"/>
    <m/>
    <x v="0"/>
    <s v="ENERGY LABS CASPER ID No C07110270-029"/>
    <m/>
    <s v="8806-13552"/>
    <d v="2007-12-19T00:00:00"/>
  </r>
  <r>
    <x v="1"/>
    <s v="T30N R108W S23 fMESAVERDE/ALMOND-ROCK SPRINGS"/>
    <n v="5907"/>
    <x v="0"/>
    <x v="1"/>
    <x v="7"/>
    <s v="NE SE"/>
    <n v="23"/>
    <n v="30"/>
    <n v="108"/>
    <n v="42.552219999999998"/>
    <n v="-109.67694"/>
    <s v="4903521675"/>
    <s v="WB 9-23"/>
    <x v="0"/>
    <s v="MESAVERDE/ALMOND-ROCK SPRINGS"/>
    <m/>
    <m/>
    <n v="784"/>
    <x v="0"/>
    <n v="11596"/>
    <n v="12380"/>
    <n v="12500"/>
    <n v="12250"/>
    <x v="1"/>
    <m/>
    <n v="7.25"/>
    <x v="1"/>
    <n v="92"/>
    <n v="14"/>
    <n v="2888"/>
    <n v="81"/>
    <x v="1"/>
    <n v="4256"/>
    <n v="690"/>
    <n v="0"/>
    <x v="1"/>
    <n v="18"/>
    <n v="7710"/>
    <x v="0"/>
    <s v="ULTRA RESOURCES INC"/>
    <n v="4.5907999999999998"/>
    <n v="1.1520600000000001"/>
    <n v="125.62799999999999"/>
    <n v="2.0719799999999999"/>
    <n v="133.44283999999999"/>
    <n v="120.06175999999999"/>
    <n v="11.309099999999999"/>
    <n v="0"/>
    <x v="1"/>
    <n v="0.37476000000000004"/>
    <n v="131.74562"/>
    <n v="6.4000522496340433E-3"/>
    <n v="8039"/>
    <n v="2.0890215251762018E-2"/>
    <n v="3.440274502551055E-2"/>
    <n v="8.6333594219067892E-3"/>
    <n v="0.95696389555258266"/>
    <n v="0.91131500235074225"/>
    <n v="8.5840424903689386E-2"/>
    <n v="2.8445727455683159E-3"/>
    <x v="1"/>
    <n v="16.82"/>
    <x v="1"/>
    <n v="7489"/>
    <n v="0.69099999999999995"/>
    <x v="4"/>
    <n v="15900"/>
    <x v="1"/>
    <x v="1"/>
    <n v="0"/>
    <x v="1"/>
    <x v="1"/>
    <x v="1"/>
    <n v="0"/>
    <x v="1"/>
    <x v="1"/>
    <x v="1"/>
    <x v="1"/>
    <x v="0"/>
    <x v="0"/>
    <x v="0"/>
    <x v="0"/>
    <x v="0"/>
    <x v="0"/>
    <x v="0"/>
    <x v="0"/>
    <x v="0"/>
    <m/>
    <x v="0"/>
    <x v="0"/>
    <x v="0"/>
    <x v="0"/>
    <x v="0"/>
    <s v="PRODUCTION WATER"/>
    <m/>
    <x v="0"/>
    <s v="ENERGY LABS CASPER ID No C07110270-032"/>
    <s v="11596"/>
    <s v="11596-12380"/>
    <d v="2007-12-19T00:00:00"/>
  </r>
  <r>
    <x v="1"/>
    <s v="T30N R108W S23 fMESAVERDE"/>
    <n v="5908"/>
    <x v="0"/>
    <x v="1"/>
    <x v="7"/>
    <s v="SW NE"/>
    <n v="23"/>
    <n v="30"/>
    <n v="108"/>
    <n v="42.557090000000002"/>
    <n v="-109.682884"/>
    <s v="4903522876"/>
    <s v="WB7-23"/>
    <x v="0"/>
    <s v="MESAVERDE"/>
    <m/>
    <m/>
    <n v="4719"/>
    <x v="0"/>
    <n v="8390"/>
    <n v="13109"/>
    <n v="13360"/>
    <n v="13322"/>
    <x v="1"/>
    <m/>
    <n v="7.26"/>
    <x v="1"/>
    <n v="47"/>
    <n v="9"/>
    <n v="3502"/>
    <n v="36"/>
    <x v="1"/>
    <n v="5060"/>
    <n v="824"/>
    <n v="0"/>
    <x v="1"/>
    <n v="7"/>
    <n v="9090"/>
    <x v="0"/>
    <s v="ULTRA RESOURCES INC"/>
    <n v="2.3452999999999999"/>
    <n v="0.74060999999999999"/>
    <n v="152.33699999999999"/>
    <n v="0.92087999999999992"/>
    <n v="156.34379000000001"/>
    <n v="142.74259999999998"/>
    <n v="13.505359999999998"/>
    <n v="0"/>
    <x v="1"/>
    <n v="0.14574000000000001"/>
    <n v="156.39369999999997"/>
    <n v="-1.5959071616247346E-4"/>
    <n v="9485"/>
    <n v="2.126514131897712E-2"/>
    <n v="1.5000915610399363E-2"/>
    <n v="4.7370605509819089E-3"/>
    <n v="0.9802620238386186"/>
    <n v="0.91271323589121567"/>
    <n v="8.6354885139235157E-2"/>
    <n v="9.3187896954928517E-4"/>
    <x v="1"/>
    <n v="16.38"/>
    <x v="1"/>
    <n v="8910"/>
    <n v="0.59"/>
    <x v="4"/>
    <n v="18800"/>
    <x v="1"/>
    <x v="1"/>
    <n v="0"/>
    <x v="1"/>
    <x v="1"/>
    <x v="1"/>
    <n v="0"/>
    <x v="1"/>
    <x v="1"/>
    <x v="1"/>
    <x v="1"/>
    <x v="0"/>
    <x v="0"/>
    <x v="0"/>
    <x v="0"/>
    <x v="0"/>
    <x v="0"/>
    <x v="0"/>
    <x v="0"/>
    <x v="0"/>
    <m/>
    <x v="0"/>
    <x v="0"/>
    <x v="0"/>
    <x v="0"/>
    <x v="0"/>
    <s v="PRODUCTION WATER"/>
    <m/>
    <x v="0"/>
    <s v="ENERGY LABS CASPER ID No C07110270-034"/>
    <m/>
    <s v="8390-13109"/>
    <d v="2007-12-19T00:00:00"/>
  </r>
  <r>
    <x v="1"/>
    <s v="T30N R108W S23 fLANCE"/>
    <n v="5911"/>
    <x v="0"/>
    <x v="1"/>
    <x v="7"/>
    <s v="SE NW"/>
    <n v="23"/>
    <n v="30"/>
    <n v="108"/>
    <n v="42.55686"/>
    <n v="-109.686894"/>
    <s v="4903522675"/>
    <s v="WB 6-23"/>
    <x v="0"/>
    <s v="LANCE"/>
    <m/>
    <m/>
    <n v="1260"/>
    <x v="0"/>
    <n v="12000"/>
    <n v="13260"/>
    <n v="13400"/>
    <m/>
    <x v="1"/>
    <m/>
    <n v="7.14"/>
    <x v="1"/>
    <n v="68"/>
    <n v="11"/>
    <n v="3415"/>
    <n v="37"/>
    <x v="1"/>
    <n v="5070"/>
    <n v="773"/>
    <n v="0"/>
    <x v="1"/>
    <n v="8"/>
    <n v="9013"/>
    <x v="0"/>
    <s v="ULTRA RESOURCES INC"/>
    <n v="3.3932000000000002"/>
    <n v="0.90519000000000005"/>
    <n v="148.55250000000001"/>
    <n v="0.94645999999999997"/>
    <n v="153.79734999999999"/>
    <n v="143.0247"/>
    <n v="12.669469999999999"/>
    <n v="0"/>
    <x v="1"/>
    <n v="0.16656000000000001"/>
    <n v="155.86072999999999"/>
    <n v="-6.6634140468738784E-3"/>
    <n v="9382"/>
    <n v="2.0059798858385432E-2"/>
    <n v="2.2062798871371973E-2"/>
    <n v="5.8856020601135203E-3"/>
    <n v="0.97205159906851446"/>
    <n v="0.91764423277114127"/>
    <n v="8.1287120880288444E-2"/>
    <n v="1.068646348570291E-3"/>
    <x v="1"/>
    <n v="17.420000000000002"/>
    <x v="1"/>
    <n v="8836"/>
    <n v="0.59"/>
    <x v="1"/>
    <n v="18700"/>
    <x v="1"/>
    <x v="1"/>
    <n v="0"/>
    <x v="1"/>
    <x v="1"/>
    <x v="1"/>
    <n v="0"/>
    <x v="1"/>
    <x v="1"/>
    <x v="1"/>
    <x v="1"/>
    <x v="0"/>
    <x v="0"/>
    <x v="0"/>
    <x v="0"/>
    <x v="0"/>
    <x v="0"/>
    <x v="0"/>
    <x v="0"/>
    <x v="0"/>
    <m/>
    <x v="0"/>
    <x v="0"/>
    <x v="0"/>
    <x v="0"/>
    <x v="0"/>
    <s v="PRODUCTION WATER"/>
    <m/>
    <x v="0"/>
    <s v="ENERGY LABS CASPER ID No C07110270-033"/>
    <m/>
    <s v="12000-13260"/>
    <d v="2007-12-19T00:00:00"/>
  </r>
  <r>
    <x v="1"/>
    <s v="T30N R108W S23 fLANCE"/>
    <n v="5906"/>
    <x v="0"/>
    <x v="1"/>
    <x v="7"/>
    <s v="SW SE"/>
    <n v="23"/>
    <n v="30"/>
    <n v="108"/>
    <n v="42.55"/>
    <n v="-109.681667"/>
    <s v="4903522304"/>
    <s v="WB 15-23 PAD"/>
    <x v="0"/>
    <s v="LANCE"/>
    <m/>
    <m/>
    <n v="3532"/>
    <x v="0"/>
    <n v="9135"/>
    <n v="12667"/>
    <n v="13000"/>
    <n v="12807"/>
    <x v="1"/>
    <m/>
    <n v="7.15"/>
    <x v="1"/>
    <n v="45"/>
    <n v="8"/>
    <n v="3263"/>
    <n v="37"/>
    <x v="1"/>
    <n v="4662"/>
    <n v="845"/>
    <n v="0"/>
    <x v="1"/>
    <n v="11"/>
    <n v="8466"/>
    <x v="0"/>
    <s v="ULTRA RESOURCES INC"/>
    <n v="2.2454999999999998"/>
    <n v="0.65832000000000002"/>
    <n v="141.94049999999999"/>
    <n v="0.94645999999999997"/>
    <n v="145.79077999999998"/>
    <n v="131.51501999999999"/>
    <n v="13.849549999999999"/>
    <n v="0"/>
    <x v="1"/>
    <n v="0.22902000000000003"/>
    <n v="145.59358999999998"/>
    <n v="6.7673499439934337E-4"/>
    <n v="8871"/>
    <n v="2.3360442983215088E-2"/>
    <n v="1.5402208562160104E-2"/>
    <n v="4.5155118862797777E-3"/>
    <n v="0.98008227955156013"/>
    <n v="0.90330226763417276"/>
    <n v="9.5124723554107019E-2"/>
    <n v="1.5730088117203516E-3"/>
    <x v="1"/>
    <n v="18.489999999999998"/>
    <x v="1"/>
    <n v="8278"/>
    <n v="0.64"/>
    <x v="4"/>
    <n v="17200"/>
    <x v="1"/>
    <x v="1"/>
    <n v="0"/>
    <x v="1"/>
    <x v="1"/>
    <x v="1"/>
    <n v="0"/>
    <x v="1"/>
    <x v="1"/>
    <x v="1"/>
    <x v="1"/>
    <x v="0"/>
    <x v="0"/>
    <x v="0"/>
    <x v="0"/>
    <x v="0"/>
    <x v="0"/>
    <x v="0"/>
    <x v="0"/>
    <x v="0"/>
    <m/>
    <x v="0"/>
    <x v="0"/>
    <x v="0"/>
    <x v="0"/>
    <x v="0"/>
    <s v="PRODUCTION WATER"/>
    <m/>
    <x v="0"/>
    <s v="ENERGY LABS CASPER ID No C07110270-028"/>
    <m/>
    <s v="9135-12667"/>
    <d v="2007-12-19T00:00:00"/>
  </r>
  <r>
    <x v="1"/>
    <s v="T30N R108W S23 fLANCE"/>
    <n v="5910"/>
    <x v="0"/>
    <x v="1"/>
    <x v="7"/>
    <s v="SW NW"/>
    <n v="23"/>
    <n v="30"/>
    <n v="108"/>
    <n v="42.557519999999997"/>
    <n v="-109.69242"/>
    <s v="4903522438"/>
    <s v="WB 5-23"/>
    <x v="0"/>
    <s v="LANCE"/>
    <m/>
    <m/>
    <n v="3860"/>
    <x v="0"/>
    <n v="8858"/>
    <n v="12718"/>
    <n v="12985"/>
    <m/>
    <x v="1"/>
    <m/>
    <n v="7.22"/>
    <x v="1"/>
    <n v="87"/>
    <n v="11"/>
    <n v="3742"/>
    <n v="47"/>
    <x v="1"/>
    <n v="5470"/>
    <n v="992"/>
    <n v="0"/>
    <x v="1"/>
    <n v="10"/>
    <n v="9898"/>
    <x v="0"/>
    <s v="ULTRA RESOURCES INC"/>
    <n v="4.3413000000000004"/>
    <n v="0.90519000000000005"/>
    <n v="162.77699999999999"/>
    <n v="1.2022599999999999"/>
    <n v="169.22574999999998"/>
    <n v="154.30869999999999"/>
    <n v="16.258879999999998"/>
    <n v="0"/>
    <x v="1"/>
    <n v="0.20820000000000002"/>
    <n v="170.77578"/>
    <n v="-4.5588912496953198E-3"/>
    <n v="10359"/>
    <n v="2.275756528607395E-2"/>
    <n v="2.5653897234906631E-2"/>
    <n v="5.3490086467337279E-3"/>
    <n v="0.96899709411835966"/>
    <n v="0.90357485118791425"/>
    <n v="9.5206006378656255E-2"/>
    <n v="1.2191424334293776E-3"/>
    <x v="1"/>
    <n v="37.090000000000003"/>
    <x v="1"/>
    <n v="9652"/>
    <n v="0.56000000000000005"/>
    <x v="4"/>
    <n v="19800"/>
    <x v="1"/>
    <x v="1"/>
    <n v="0"/>
    <x v="1"/>
    <x v="1"/>
    <x v="1"/>
    <n v="0"/>
    <x v="1"/>
    <x v="1"/>
    <x v="1"/>
    <x v="1"/>
    <x v="0"/>
    <x v="0"/>
    <x v="0"/>
    <x v="0"/>
    <x v="0"/>
    <x v="0"/>
    <x v="0"/>
    <x v="0"/>
    <x v="0"/>
    <m/>
    <x v="0"/>
    <x v="0"/>
    <x v="0"/>
    <x v="0"/>
    <x v="0"/>
    <s v="PRODUCTION WATER"/>
    <m/>
    <x v="0"/>
    <s v="ENERGY LABS CASPER ID No C07110270-031"/>
    <m/>
    <s v="8858-12718"/>
    <d v="2007-12-19T00:00:00"/>
  </r>
  <r>
    <x v="1"/>
    <s v="T30N R108W S23 fLANCE"/>
    <n v="5909"/>
    <x v="0"/>
    <x v="1"/>
    <x v="7"/>
    <s v="NW NW"/>
    <n v="23"/>
    <n v="30"/>
    <n v="108"/>
    <n v="42.560707999999998"/>
    <n v="-109.693551"/>
    <s v="4903522869"/>
    <s v="WB 4-23"/>
    <x v="0"/>
    <s v="LANCE"/>
    <m/>
    <m/>
    <n v="4390"/>
    <x v="0"/>
    <n v="8640"/>
    <n v="13030"/>
    <n v="13153"/>
    <n v="13058"/>
    <x v="1"/>
    <m/>
    <n v="7.21"/>
    <x v="1"/>
    <n v="121"/>
    <n v="14"/>
    <n v="3880"/>
    <n v="41"/>
    <x v="1"/>
    <n v="5650"/>
    <n v="1060"/>
    <n v="0"/>
    <x v="1"/>
    <n v="9"/>
    <n v="10273"/>
    <x v="0"/>
    <s v="ULTRA RESOURCES INC"/>
    <n v="6.0378999999999996"/>
    <n v="1.1520600000000001"/>
    <n v="168.78"/>
    <n v="1.04878"/>
    <n v="177.01874000000001"/>
    <n v="159.38649999999998"/>
    <n v="17.373399999999997"/>
    <n v="0"/>
    <x v="1"/>
    <n v="0.18738000000000002"/>
    <n v="176.94727999999998"/>
    <n v="2.0188378534196667E-4"/>
    <n v="10775"/>
    <n v="2.3850247054351958E-2"/>
    <n v="3.410881808332835E-2"/>
    <n v="6.5081245070437175E-3"/>
    <n v="0.95938305740962782"/>
    <n v="0.90075699383454777"/>
    <n v="9.8184046683283288E-2"/>
    <n v="1.0589594821689265E-3"/>
    <x v="1"/>
    <n v="27.15"/>
    <x v="1"/>
    <n v="10018"/>
    <n v="0.54100000000000004"/>
    <x v="4"/>
    <n v="20300"/>
    <x v="1"/>
    <x v="1"/>
    <n v="0"/>
    <x v="1"/>
    <x v="1"/>
    <x v="1"/>
    <n v="0"/>
    <x v="1"/>
    <x v="1"/>
    <x v="1"/>
    <x v="1"/>
    <x v="0"/>
    <x v="0"/>
    <x v="0"/>
    <x v="0"/>
    <x v="0"/>
    <x v="0"/>
    <x v="0"/>
    <x v="0"/>
    <x v="0"/>
    <m/>
    <x v="0"/>
    <x v="0"/>
    <x v="0"/>
    <x v="0"/>
    <x v="0"/>
    <s v="PRODUCTION WATER"/>
    <m/>
    <x v="0"/>
    <s v="ENERGY LABS CASPER ID No C07110270-030"/>
    <m/>
    <s v="8640-13030"/>
    <d v="2007-12-19T00:00:00"/>
  </r>
  <r>
    <x v="1"/>
    <s v="T30N R108W S22 fLANCE"/>
    <n v="5905"/>
    <x v="0"/>
    <x v="1"/>
    <x v="7"/>
    <s v="SE NE"/>
    <n v="22"/>
    <n v="30"/>
    <n v="108"/>
    <n v="42.55706"/>
    <n v="-109.69575"/>
    <s v="4903522736"/>
    <s v="WB 8-22"/>
    <x v="0"/>
    <s v="LANCE"/>
    <m/>
    <m/>
    <n v="4638"/>
    <x v="0"/>
    <n v="8999"/>
    <n v="13637"/>
    <n v="13620"/>
    <n v="13768"/>
    <x v="1"/>
    <m/>
    <n v="7.38"/>
    <x v="1"/>
    <n v="95"/>
    <n v="12"/>
    <n v="3851"/>
    <n v="37"/>
    <x v="1"/>
    <n v="5650"/>
    <n v="882"/>
    <n v="0"/>
    <x v="1"/>
    <n v="3"/>
    <n v="10108"/>
    <x v="0"/>
    <s v="ULTRA RESOURCES INC"/>
    <n v="4.7404999999999999"/>
    <n v="0.98748000000000002"/>
    <n v="167.51849999999999"/>
    <n v="0.94645999999999997"/>
    <n v="174.19293999999999"/>
    <n v="159.38649999999998"/>
    <n v="14.455979999999998"/>
    <n v="0"/>
    <x v="1"/>
    <n v="6.2460000000000002E-2"/>
    <n v="173.90493999999998"/>
    <n v="8.2735350183692853E-4"/>
    <n v="10530"/>
    <n v="2.0447717802112606E-2"/>
    <n v="2.7214076529163581E-2"/>
    <n v="5.6688864657775456E-3"/>
    <n v="0.96711703700505891"/>
    <n v="0.91651508002015358"/>
    <n v="8.3125758244705417E-2"/>
    <n v="3.5916173514104893E-4"/>
    <x v="1"/>
    <n v="19.11"/>
    <x v="1"/>
    <n v="9906"/>
    <n v="0.56000000000000005"/>
    <x v="4"/>
    <n v="0"/>
    <x v="1"/>
    <x v="1"/>
    <n v="0"/>
    <x v="1"/>
    <x v="1"/>
    <x v="1"/>
    <n v="0"/>
    <x v="1"/>
    <x v="1"/>
    <x v="1"/>
    <x v="1"/>
    <x v="0"/>
    <x v="0"/>
    <x v="0"/>
    <x v="0"/>
    <x v="0"/>
    <x v="0"/>
    <x v="0"/>
    <x v="0"/>
    <x v="0"/>
    <m/>
    <x v="0"/>
    <x v="0"/>
    <x v="0"/>
    <x v="0"/>
    <x v="0"/>
    <s v="PRODUCTION WATER"/>
    <m/>
    <x v="0"/>
    <s v="ENERGY LABS CASPER ID No C07110270-036"/>
    <m/>
    <s v="8999-13637"/>
    <d v="2007-12-19T00:00:00"/>
  </r>
  <r>
    <x v="1"/>
    <s v="T30N R108W S21 fLANCE"/>
    <n v="5904"/>
    <x v="0"/>
    <x v="1"/>
    <x v="7"/>
    <s v="NE NE"/>
    <n v="21"/>
    <n v="30"/>
    <n v="108"/>
    <n v="42.559285000000003"/>
    <n v="-109.71812799999999"/>
    <s v="4903523767"/>
    <s v="WB 1-21"/>
    <x v="0"/>
    <s v="LANCE"/>
    <m/>
    <m/>
    <n v="4356"/>
    <x v="0"/>
    <n v="9220"/>
    <n v="13576"/>
    <n v="13810"/>
    <n v="13787"/>
    <x v="1"/>
    <m/>
    <n v="7.07"/>
    <x v="1"/>
    <n v="105"/>
    <n v="13"/>
    <n v="4386"/>
    <n v="62"/>
    <x v="1"/>
    <n v="6384"/>
    <n v="908"/>
    <n v="0"/>
    <x v="1"/>
    <n v="0"/>
    <n v="11467"/>
    <x v="0"/>
    <s v="ULTRA RESOURCES INC"/>
    <n v="5.2394999999999996"/>
    <n v="1.0697700000000001"/>
    <n v="190.791"/>
    <n v="1.5859599999999998"/>
    <n v="198.68622999999999"/>
    <n v="180.09263999999999"/>
    <n v="14.882119999999999"/>
    <n v="0"/>
    <x v="1"/>
    <n v="0"/>
    <n v="194.97475999999997"/>
    <n v="9.4280868419297018E-3"/>
    <n v="11858"/>
    <n v="1.6763129689174705E-2"/>
    <n v="2.6370725339144033E-2"/>
    <n v="5.3842181212054811E-3"/>
    <n v="0.96824505653965054"/>
    <n v="0.92367155625682018"/>
    <n v="7.6328443743179888E-2"/>
    <n v="0"/>
    <x v="1"/>
    <n v="63.1"/>
    <x v="1"/>
    <n v="11190"/>
    <n v="0.55000000000000004"/>
    <x v="4"/>
    <n v="20200"/>
    <x v="1"/>
    <x v="1"/>
    <n v="0"/>
    <x v="1"/>
    <x v="1"/>
    <x v="1"/>
    <n v="0"/>
    <x v="1"/>
    <x v="1"/>
    <x v="1"/>
    <x v="1"/>
    <x v="0"/>
    <x v="0"/>
    <x v="0"/>
    <x v="0"/>
    <x v="0"/>
    <x v="0"/>
    <x v="0"/>
    <x v="0"/>
    <x v="0"/>
    <m/>
    <x v="0"/>
    <x v="0"/>
    <x v="0"/>
    <x v="0"/>
    <x v="0"/>
    <s v="PRODUCTION WATER"/>
    <m/>
    <x v="0"/>
    <s v="ENERGY LABS CASPER ID No C07110270-019"/>
    <m/>
    <s v="9220-13576"/>
    <d v="2007-12-19T00:00:00"/>
  </r>
  <r>
    <x v="0"/>
    <s v="T30N R108W S21 fFORT UNION"/>
    <n v="49003424"/>
    <x v="0"/>
    <x v="1"/>
    <x v="7"/>
    <m/>
    <s v="21"/>
    <s v=" 30"/>
    <s v=" 108"/>
    <n v="42.557250000000003"/>
    <n v="-109.72427999999999"/>
    <s v="4903507017"/>
    <s v="UNIT NO. 6"/>
    <x v="0"/>
    <s v="FORT UNION"/>
    <m/>
    <m/>
    <n v="26"/>
    <x v="0"/>
    <n v="8984"/>
    <n v="9010"/>
    <n v="11057"/>
    <m/>
    <x v="0"/>
    <d v="1957-05-29T00:00:00"/>
    <n v="7"/>
    <x v="2"/>
    <n v="13"/>
    <n v="5"/>
    <n v="615"/>
    <n v="-3"/>
    <x v="0"/>
    <n v="730"/>
    <n v="329"/>
    <m/>
    <x v="0"/>
    <n v="87"/>
    <n v="1612"/>
    <x v="0"/>
    <m/>
    <n v="0.64870000000000005"/>
    <n v="0.41144999999999998"/>
    <n v="26.752500000000001"/>
    <n v="0"/>
    <n v="27.812649999999998"/>
    <n v="20.593299999999999"/>
    <n v="5.3923099999999993"/>
    <m/>
    <x v="0"/>
    <n v="1.8113400000000002"/>
    <n v="27.796949999999999"/>
    <n v="2.8232535389571112E-4"/>
    <n v="1773"/>
    <n v="4.756277695716396E-2"/>
    <n v="2.3323919151896712E-2"/>
    <n v="1.4793628079309236E-2"/>
    <n v="0.96188245276879403"/>
    <n v="0.74084746707822258"/>
    <n v="0.19398926860680757"/>
    <n v="6.5163264314969813E-2"/>
    <x v="0"/>
    <m/>
    <x v="0"/>
    <m/>
    <m/>
    <x v="0"/>
    <m/>
    <x v="0"/>
    <x v="0"/>
    <m/>
    <x v="0"/>
    <x v="0"/>
    <x v="0"/>
    <m/>
    <x v="0"/>
    <x v="0"/>
    <x v="0"/>
    <x v="0"/>
    <x v="0"/>
    <x v="0"/>
    <x v="0"/>
    <x v="0"/>
    <x v="0"/>
    <x v="0"/>
    <x v="0"/>
    <x v="0"/>
    <x v="0"/>
    <m/>
    <x v="0"/>
    <x v="0"/>
    <x v="0"/>
    <x v="0"/>
    <x v="0"/>
    <s v="DST NO. 2"/>
    <m/>
    <x v="0"/>
    <m/>
    <m/>
    <m/>
    <m/>
  </r>
  <r>
    <x v="1"/>
    <s v="T30N R108W S15 fLANCE"/>
    <n v="5901"/>
    <x v="0"/>
    <x v="1"/>
    <x v="7"/>
    <s v="SW NW"/>
    <n v="15"/>
    <n v="30"/>
    <n v="108"/>
    <n v="42.570044000000003"/>
    <n v="-109.711106"/>
    <s v="4903523749"/>
    <s v="WARBONNET 11D-15D"/>
    <x v="0"/>
    <s v="LANCE"/>
    <m/>
    <m/>
    <n v="4238"/>
    <x v="0"/>
    <n v="9494"/>
    <n v="13732"/>
    <n v="13800"/>
    <n v="12441"/>
    <x v="1"/>
    <m/>
    <n v="7.5"/>
    <x v="1"/>
    <n v="80"/>
    <n v="12"/>
    <n v="3919"/>
    <n v="39"/>
    <x v="1"/>
    <n v="5560"/>
    <n v="969"/>
    <n v="0"/>
    <x v="1"/>
    <n v="6"/>
    <n v="10105"/>
    <x v="0"/>
    <s v="ULTRA RESOURCES INC"/>
    <n v="3.992"/>
    <n v="0.98748000000000002"/>
    <n v="170.47649999999999"/>
    <n v="0.99761999999999995"/>
    <n v="176.45359999999999"/>
    <n v="156.8476"/>
    <n v="15.881909999999998"/>
    <n v="0"/>
    <x v="1"/>
    <n v="0.12492"/>
    <n v="172.85443000000001"/>
    <n v="1.0303713888283605E-2"/>
    <n v="10585"/>
    <n v="2.3199613339777669E-2"/>
    <n v="2.26235112233471E-2"/>
    <n v="5.5962587331740473E-3"/>
    <n v="0.97178023004347891"/>
    <n v="0.90739705080164845"/>
    <n v="9.1880260170364145E-2"/>
    <n v="7.2268902798730702E-4"/>
    <x v="1"/>
    <n v="4.41"/>
    <x v="1"/>
    <n v="9906"/>
    <n v="0.54200000000000004"/>
    <x v="4"/>
    <n v="20300"/>
    <x v="1"/>
    <x v="1"/>
    <n v="0"/>
    <x v="1"/>
    <x v="1"/>
    <x v="1"/>
    <n v="0"/>
    <x v="1"/>
    <x v="1"/>
    <x v="1"/>
    <x v="1"/>
    <x v="0"/>
    <x v="0"/>
    <x v="0"/>
    <x v="0"/>
    <x v="0"/>
    <x v="0"/>
    <x v="0"/>
    <x v="0"/>
    <x v="0"/>
    <m/>
    <x v="0"/>
    <x v="0"/>
    <x v="0"/>
    <x v="0"/>
    <x v="0"/>
    <s v="PRODUCTION WATER"/>
    <m/>
    <x v="0"/>
    <s v="ENERGY LABS CASPER ID No C07110270-021"/>
    <m/>
    <s v="9494-13732"/>
    <d v="2007-12-19T00:00:00"/>
  </r>
  <r>
    <x v="1"/>
    <s v="T30N R108W S15 fLANCE"/>
    <n v="5902"/>
    <x v="0"/>
    <x v="1"/>
    <x v="7"/>
    <s v="NE NE"/>
    <n v="15"/>
    <n v="30"/>
    <n v="108"/>
    <n v="42.572932000000002"/>
    <n v="-109.699478"/>
    <s v="4903523337"/>
    <s v="WARBONNET 7-15D PROD"/>
    <x v="0"/>
    <s v="LANCE"/>
    <m/>
    <m/>
    <n v="4377"/>
    <x v="0"/>
    <n v="9279"/>
    <n v="13656"/>
    <n v="13880"/>
    <m/>
    <x v="2"/>
    <m/>
    <n v="7.33"/>
    <x v="1"/>
    <n v="77"/>
    <n v="12"/>
    <n v="3810"/>
    <n v="30"/>
    <x v="1"/>
    <n v="5700"/>
    <n v="927"/>
    <n v="0"/>
    <x v="1"/>
    <n v="25"/>
    <n v="11940"/>
    <x v="0"/>
    <s v="ULTRA RESOURCES INC"/>
    <n v="3.8422999999999998"/>
    <n v="0.98748000000000002"/>
    <n v="165.73500000000001"/>
    <n v="0.76739999999999997"/>
    <n v="171.33217999999999"/>
    <n v="160.797"/>
    <n v="15.193529999999999"/>
    <n v="0"/>
    <x v="1"/>
    <n v="0.52050000000000007"/>
    <n v="176.51103000000001"/>
    <n v="-1.4888460809684948E-2"/>
    <n v="10581"/>
    <n v="-6.0343679232716128E-2"/>
    <n v="2.2426026447571027E-2"/>
    <n v="5.7635407429007211E-3"/>
    <n v="0.97181043280952828"/>
    <n v="0.91097423203524441"/>
    <n v="8.607694374680154E-2"/>
    <n v="2.9488242179539718E-3"/>
    <x v="1"/>
    <n v="13.74"/>
    <x v="1"/>
    <n v="9930"/>
    <n v="0.54300000000000004"/>
    <x v="4"/>
    <n v="20200"/>
    <x v="1"/>
    <x v="1"/>
    <n v="0"/>
    <x v="1"/>
    <x v="1"/>
    <x v="1"/>
    <n v="0"/>
    <x v="1"/>
    <x v="1"/>
    <x v="1"/>
    <x v="1"/>
    <x v="0"/>
    <x v="0"/>
    <x v="0"/>
    <x v="0"/>
    <x v="0"/>
    <x v="0"/>
    <x v="0"/>
    <x v="0"/>
    <x v="0"/>
    <m/>
    <x v="0"/>
    <x v="0"/>
    <x v="0"/>
    <x v="0"/>
    <x v="0"/>
    <m/>
    <m/>
    <x v="0"/>
    <s v="ENERGY LABS CASPER ID No C05120781-003"/>
    <m/>
    <s v="9279-13656"/>
    <d v="2005-12-29T00:00:00"/>
  </r>
  <r>
    <x v="1"/>
    <s v="T30N R108W S15 fLANCE"/>
    <n v="5438"/>
    <x v="0"/>
    <x v="1"/>
    <x v="7"/>
    <s v="NE NE"/>
    <n v="15"/>
    <n v="30"/>
    <n v="108"/>
    <n v="42.572932000000002"/>
    <n v="-109.699478"/>
    <s v="4903523337"/>
    <s v="7-15D"/>
    <x v="0"/>
    <s v="LANCE"/>
    <m/>
    <m/>
    <n v="4286"/>
    <x v="0"/>
    <n v="9279"/>
    <n v="13565"/>
    <n v="13880"/>
    <m/>
    <x v="1"/>
    <m/>
    <n v="7.33"/>
    <x v="1"/>
    <n v="77"/>
    <n v="12"/>
    <n v="3810"/>
    <n v="30"/>
    <x v="1"/>
    <n v="5700"/>
    <n v="927"/>
    <n v="0"/>
    <x v="1"/>
    <n v="25"/>
    <n v="11940"/>
    <x v="0"/>
    <s v="ULTRA RESOURCES INC"/>
    <n v="3.8422999999999998"/>
    <n v="0.98748000000000002"/>
    <n v="165.73500000000001"/>
    <n v="0.76739999999999997"/>
    <n v="171.33217999999999"/>
    <n v="160.797"/>
    <n v="15.193529999999999"/>
    <n v="0"/>
    <x v="1"/>
    <n v="0.52050000000000007"/>
    <n v="176.51103000000001"/>
    <n v="-1.4888460809684948E-2"/>
    <n v="10581"/>
    <n v="-6.0343679232716128E-2"/>
    <n v="2.2426026447571027E-2"/>
    <n v="5.7635407429007211E-3"/>
    <n v="0.97181043280952828"/>
    <n v="0.91097423203524441"/>
    <n v="8.607694374680154E-2"/>
    <n v="2.9488242179539718E-3"/>
    <x v="1"/>
    <n v="13.74"/>
    <x v="1"/>
    <n v="9930"/>
    <n v="0.54300000000000004"/>
    <x v="4"/>
    <n v="20200"/>
    <x v="1"/>
    <x v="1"/>
    <n v="0"/>
    <x v="1"/>
    <x v="1"/>
    <x v="1"/>
    <n v="0"/>
    <x v="1"/>
    <x v="1"/>
    <x v="1"/>
    <x v="1"/>
    <x v="0"/>
    <x v="0"/>
    <x v="0"/>
    <x v="0"/>
    <x v="0"/>
    <x v="0"/>
    <x v="0"/>
    <x v="0"/>
    <x v="0"/>
    <m/>
    <x v="0"/>
    <x v="0"/>
    <x v="0"/>
    <x v="0"/>
    <x v="0"/>
    <s v="PRODUCED WATER"/>
    <m/>
    <x v="0"/>
    <s v="ENERGY LABS CASPER ID No C05120781-003"/>
    <m/>
    <s v="9279-13565"/>
    <d v="2005-12-29T00:00:00"/>
  </r>
  <r>
    <x v="1"/>
    <s v="T30N R108W S15 fLANCE"/>
    <n v="5554"/>
    <x v="0"/>
    <x v="1"/>
    <x v="7"/>
    <s v="NE SE"/>
    <n v="15"/>
    <n v="30"/>
    <n v="108"/>
    <n v="42.56718"/>
    <n v="-109.698002"/>
    <s v="4903523338"/>
    <s v="9-15 WARBONNET"/>
    <x v="0"/>
    <s v="LANCE"/>
    <m/>
    <m/>
    <n v="4742"/>
    <x v="0"/>
    <n v="8885"/>
    <n v="13627"/>
    <n v="13720"/>
    <m/>
    <x v="2"/>
    <m/>
    <n v="6.88"/>
    <x v="1"/>
    <n v="93"/>
    <n v="13"/>
    <n v="4220"/>
    <n v="55"/>
    <x v="1"/>
    <n v="6706"/>
    <n v="988"/>
    <n v="0"/>
    <x v="1"/>
    <n v="8"/>
    <n v="11740"/>
    <x v="0"/>
    <s v="ULTRA RESOURCES INC"/>
    <n v="4.6406999999999998"/>
    <n v="1.0697700000000001"/>
    <n v="183.57"/>
    <n v="1.4068999999999998"/>
    <n v="190.68736999999999"/>
    <n v="189.17625999999998"/>
    <n v="16.19332"/>
    <n v="0"/>
    <x v="1"/>
    <n v="0.16656000000000001"/>
    <n v="205.53613999999999"/>
    <n v="-3.7475741911427725E-2"/>
    <n v="12083"/>
    <n v="1.4397850816437897E-2"/>
    <n v="2.4336693090895322E-2"/>
    <n v="5.610072654523476E-3"/>
    <n v="0.97005323425458123"/>
    <n v="0.92040387641803523"/>
    <n v="7.8785755147488909E-2"/>
    <n v="8.1036843447580571E-4"/>
    <x v="1"/>
    <n v="6.5"/>
    <x v="1"/>
    <n v="11370"/>
    <n v="0.54100000000000004"/>
    <x v="4"/>
    <n v="0"/>
    <x v="1"/>
    <x v="1"/>
    <n v="0"/>
    <x v="1"/>
    <x v="1"/>
    <x v="1"/>
    <n v="0"/>
    <x v="1"/>
    <x v="1"/>
    <x v="1"/>
    <x v="1"/>
    <x v="0"/>
    <x v="0"/>
    <x v="0"/>
    <x v="0"/>
    <x v="0"/>
    <x v="0"/>
    <x v="0"/>
    <x v="0"/>
    <x v="0"/>
    <m/>
    <x v="0"/>
    <x v="0"/>
    <x v="0"/>
    <x v="0"/>
    <x v="0"/>
    <m/>
    <m/>
    <x v="0"/>
    <s v="ENERGY LABS CASPER ID No C07050862-012"/>
    <m/>
    <s v="8885-13627"/>
    <d v="2007-05-30T00:00:00"/>
  </r>
  <r>
    <x v="1"/>
    <s v="T30N R108W S14 fLANCE"/>
    <n v="5553"/>
    <x v="0"/>
    <x v="1"/>
    <x v="7"/>
    <s v="SW NW"/>
    <n v="14"/>
    <n v="30"/>
    <n v="108"/>
    <n v="42.570723999999998"/>
    <n v="-109.693729"/>
    <s v="4903523377"/>
    <s v="5-14 WARBONNET"/>
    <x v="0"/>
    <s v="LANCE"/>
    <m/>
    <m/>
    <n v="2726"/>
    <x v="0"/>
    <n v="10934"/>
    <n v="13660"/>
    <n v="13796"/>
    <m/>
    <x v="2"/>
    <m/>
    <n v="6.87"/>
    <x v="1"/>
    <n v="71"/>
    <n v="9"/>
    <n v="3780"/>
    <n v="44"/>
    <x v="1"/>
    <n v="5767"/>
    <n v="1071"/>
    <n v="0"/>
    <x v="1"/>
    <n v="10"/>
    <n v="10680"/>
    <x v="0"/>
    <s v="ULTRA RESOURCES INC"/>
    <n v="3.5428999999999999"/>
    <n v="0.74060999999999999"/>
    <n v="164.43"/>
    <n v="1.1255199999999999"/>
    <n v="169.83902999999998"/>
    <n v="162.68707000000001"/>
    <n v="17.55369"/>
    <n v="0"/>
    <x v="1"/>
    <n v="0.20820000000000002"/>
    <n v="180.44896"/>
    <n v="-3.0289162925625914E-2"/>
    <n v="10752"/>
    <n v="3.3594624860022394E-3"/>
    <n v="2.0860340523612273E-2"/>
    <n v="4.3606584422909156E-3"/>
    <n v="0.97477900103409676"/>
    <n v="0.90156834375770301"/>
    <n v="9.7277867381446809E-2"/>
    <n v="1.1537888608501817E-3"/>
    <x v="1"/>
    <n v="2.92"/>
    <x v="1"/>
    <n v="10003"/>
    <n v="0.60499999999999998"/>
    <x v="4"/>
    <n v="0"/>
    <x v="1"/>
    <x v="1"/>
    <n v="0"/>
    <x v="1"/>
    <x v="1"/>
    <x v="1"/>
    <n v="0"/>
    <x v="1"/>
    <x v="1"/>
    <x v="1"/>
    <x v="1"/>
    <x v="0"/>
    <x v="0"/>
    <x v="0"/>
    <x v="0"/>
    <x v="0"/>
    <x v="0"/>
    <x v="0"/>
    <x v="0"/>
    <x v="0"/>
    <m/>
    <x v="0"/>
    <x v="0"/>
    <x v="0"/>
    <x v="0"/>
    <x v="0"/>
    <m/>
    <m/>
    <x v="0"/>
    <s v="ENERGY LABS CASPER ID No C07050862-011"/>
    <m/>
    <s v="10934-13660"/>
    <d v="2007-05-30T00:00:00"/>
  </r>
  <r>
    <x v="1"/>
    <s v="T30N R108W S11 fLANCE"/>
    <n v="5900"/>
    <x v="0"/>
    <x v="1"/>
    <x v="7"/>
    <s v="SW SW"/>
    <n v="11"/>
    <n v="30"/>
    <n v="108"/>
    <n v="42.577979999999997"/>
    <n v="-109.69294600000001"/>
    <s v="4903522939"/>
    <s v="WARBONNET 13-11 PAD"/>
    <x v="0"/>
    <s v="LANCE"/>
    <m/>
    <m/>
    <n v="5485"/>
    <x v="0"/>
    <n v="7994"/>
    <n v="13479"/>
    <n v="13600"/>
    <n v="13570"/>
    <x v="1"/>
    <m/>
    <n v="7.03"/>
    <x v="1"/>
    <n v="75"/>
    <n v="11"/>
    <n v="3254"/>
    <n v="37"/>
    <x v="1"/>
    <n v="4653"/>
    <n v="741"/>
    <n v="0"/>
    <x v="1"/>
    <n v="11"/>
    <n v="8556"/>
    <x v="0"/>
    <s v="ULTRA RESOURCES INC"/>
    <n v="3.7425000000000002"/>
    <n v="0.90519000000000005"/>
    <n v="141.54899999999998"/>
    <n v="0.94645999999999997"/>
    <n v="147.14314999999999"/>
    <n v="131.26113000000001"/>
    <n v="12.144989999999998"/>
    <n v="0"/>
    <x v="1"/>
    <n v="0.22902000000000003"/>
    <n v="143.63514000000001"/>
    <n v="1.2064208782574465E-2"/>
    <n v="8782"/>
    <n v="1.3034952128273157E-2"/>
    <n v="2.5434415397522756E-2"/>
    <n v="6.1517644552260848E-3"/>
    <n v="0.96841382014725108"/>
    <n v="0.91385109521249464"/>
    <n v="8.4554448166374863E-2"/>
    <n v="1.5944566211304561E-3"/>
    <x v="1"/>
    <n v="44.97"/>
    <x v="1"/>
    <n v="8352"/>
    <n v="0.64100000000000001"/>
    <x v="4"/>
    <n v="17200"/>
    <x v="1"/>
    <x v="1"/>
    <n v="0"/>
    <x v="1"/>
    <x v="1"/>
    <x v="1"/>
    <n v="0"/>
    <x v="1"/>
    <x v="1"/>
    <x v="1"/>
    <x v="1"/>
    <x v="0"/>
    <x v="0"/>
    <x v="0"/>
    <x v="0"/>
    <x v="0"/>
    <x v="0"/>
    <x v="0"/>
    <x v="0"/>
    <x v="0"/>
    <m/>
    <x v="0"/>
    <x v="0"/>
    <x v="0"/>
    <x v="0"/>
    <x v="0"/>
    <s v="PRODUCTION WATER"/>
    <m/>
    <x v="0"/>
    <s v="ENERGY LABS CASPER ID No C07110270-023"/>
    <m/>
    <s v="7994-13479"/>
    <d v="2007-12-19T00:00:00"/>
  </r>
  <r>
    <x v="1"/>
    <s v="T30N R108W S10 fLANCE"/>
    <n v="5552"/>
    <x v="0"/>
    <x v="1"/>
    <x v="7"/>
    <s v="SE SE"/>
    <n v="10"/>
    <n v="30"/>
    <n v="108"/>
    <n v="42.577795000000002"/>
    <n v="-109.697141"/>
    <s v="4903523411"/>
    <s v="16-10 WARBONNET"/>
    <x v="0"/>
    <s v="LANCE"/>
    <m/>
    <m/>
    <n v="4924"/>
    <x v="0"/>
    <n v="8686"/>
    <n v="13610"/>
    <n v="13700"/>
    <m/>
    <x v="2"/>
    <m/>
    <n v="6.82"/>
    <x v="1"/>
    <n v="66"/>
    <n v="9"/>
    <n v="3475"/>
    <n v="45"/>
    <x v="1"/>
    <n v="5212"/>
    <n v="861"/>
    <n v="0"/>
    <x v="1"/>
    <n v="20"/>
    <n v="9450"/>
    <x v="0"/>
    <s v="ULTRA RESOURCES INC"/>
    <n v="3.2934000000000001"/>
    <n v="0.74060999999999999"/>
    <n v="151.16249999999999"/>
    <n v="1.1511"/>
    <n v="156.34761"/>
    <n v="147.03052"/>
    <n v="14.111789999999999"/>
    <n v="0"/>
    <x v="1"/>
    <n v="0.41640000000000005"/>
    <n v="161.55871000000002"/>
    <n v="-1.6391935838205467E-2"/>
    <n v="9688"/>
    <n v="1.2435991221653255E-2"/>
    <n v="2.1064600859584615E-2"/>
    <n v="4.7369448116283963E-3"/>
    <n v="0.97419845432878704"/>
    <n v="0.91007485761677587"/>
    <n v="8.7347751167361987E-2"/>
    <n v="2.5773912158620232E-3"/>
    <x v="1"/>
    <n v="53.4"/>
    <x v="1"/>
    <n v="9077"/>
    <n v="0.65900000000000003"/>
    <x v="4"/>
    <n v="0"/>
    <x v="1"/>
    <x v="1"/>
    <n v="0"/>
    <x v="1"/>
    <x v="1"/>
    <x v="1"/>
    <n v="0"/>
    <x v="1"/>
    <x v="1"/>
    <x v="1"/>
    <x v="1"/>
    <x v="0"/>
    <x v="0"/>
    <x v="0"/>
    <x v="0"/>
    <x v="0"/>
    <x v="0"/>
    <x v="0"/>
    <x v="0"/>
    <x v="0"/>
    <m/>
    <x v="0"/>
    <x v="0"/>
    <x v="0"/>
    <x v="0"/>
    <x v="0"/>
    <m/>
    <m/>
    <x v="0"/>
    <s v="ENERGY LABS CASPER ID No C07050862-016"/>
    <m/>
    <s v="8686-13610"/>
    <d v="2007-05-30T00:00:00"/>
  </r>
  <r>
    <x v="1"/>
    <s v="T30N R108W S10 fLANCE"/>
    <n v="5550"/>
    <x v="0"/>
    <x v="1"/>
    <x v="7"/>
    <s v="NE NE"/>
    <n v="10"/>
    <n v="30"/>
    <n v="108"/>
    <n v="42.588026999999997"/>
    <n v="-109.699241"/>
    <s v="4903523758"/>
    <s v="1-10 WARBONNET PAD"/>
    <x v="0"/>
    <s v="LANCE"/>
    <m/>
    <m/>
    <n v="5020"/>
    <x v="0"/>
    <n v="8555"/>
    <n v="13575"/>
    <n v="13700"/>
    <n v="13354"/>
    <x v="2"/>
    <m/>
    <n v="6.89"/>
    <x v="1"/>
    <n v="148"/>
    <n v="17"/>
    <n v="3990"/>
    <n v="60"/>
    <x v="1"/>
    <n v="6045"/>
    <n v="988"/>
    <n v="0"/>
    <x v="1"/>
    <n v="15"/>
    <n v="11130"/>
    <x v="0"/>
    <s v="ULTRA RESOURCES INC"/>
    <n v="7.3852000000000002"/>
    <n v="1.39893"/>
    <n v="173.565"/>
    <n v="1.5347999999999999"/>
    <n v="183.88392999999999"/>
    <n v="170.52945"/>
    <n v="16.19332"/>
    <n v="0"/>
    <x v="1"/>
    <n v="0.31230000000000002"/>
    <n v="187.03506999999999"/>
    <n v="-8.4954936252928485E-3"/>
    <n v="11263"/>
    <n v="5.939356048765239E-3"/>
    <n v="4.0162291506386665E-2"/>
    <n v="7.6076794747643259E-3"/>
    <n v="0.95223002901884901"/>
    <n v="0.91175120259532083"/>
    <n v="8.6579057072023985E-2"/>
    <n v="1.669740332655261E-3"/>
    <x v="1"/>
    <n v="54.65"/>
    <x v="1"/>
    <n v="10518"/>
    <n v="0.58099999999999996"/>
    <x v="4"/>
    <n v="0"/>
    <x v="1"/>
    <x v="1"/>
    <n v="0"/>
    <x v="1"/>
    <x v="1"/>
    <x v="1"/>
    <n v="0"/>
    <x v="1"/>
    <x v="1"/>
    <x v="1"/>
    <x v="1"/>
    <x v="0"/>
    <x v="0"/>
    <x v="0"/>
    <x v="0"/>
    <x v="0"/>
    <x v="0"/>
    <x v="0"/>
    <x v="0"/>
    <x v="0"/>
    <m/>
    <x v="0"/>
    <x v="0"/>
    <x v="0"/>
    <x v="0"/>
    <x v="0"/>
    <m/>
    <m/>
    <x v="0"/>
    <s v="EMERGY LABS CASPER ID No C07050862-015"/>
    <m/>
    <s v="8555-13575"/>
    <d v="2007-05-30T00:00:00"/>
  </r>
  <r>
    <x v="1"/>
    <s v="T30N R108W S10 fLANCE"/>
    <n v="5551"/>
    <x v="0"/>
    <x v="1"/>
    <x v="7"/>
    <s v="NE NW"/>
    <n v="10"/>
    <n v="30"/>
    <n v="108"/>
    <n v="42.589153000000003"/>
    <n v="-109.707337"/>
    <s v="4903523388"/>
    <s v="3-10 WARBONNET"/>
    <x v="0"/>
    <s v="LANCE"/>
    <m/>
    <m/>
    <n v="4962"/>
    <x v="0"/>
    <n v="8538"/>
    <n v="13500"/>
    <n v="13600"/>
    <n v="13577"/>
    <x v="2"/>
    <m/>
    <n v="6.91"/>
    <x v="1"/>
    <n v="151"/>
    <n v="19"/>
    <n v="4175"/>
    <n v="60"/>
    <x v="1"/>
    <n v="6393"/>
    <n v="915"/>
    <n v="0"/>
    <x v="1"/>
    <n v="6"/>
    <n v="11800"/>
    <x v="0"/>
    <s v="ULTRA RESOURCES INC"/>
    <n v="7.5349000000000004"/>
    <n v="1.56351"/>
    <n v="181.61250000000001"/>
    <n v="1.5347999999999999"/>
    <n v="192.24570999999997"/>
    <n v="180.34653"/>
    <n v="14.996849999999998"/>
    <n v="0"/>
    <x v="1"/>
    <n v="0.12492"/>
    <n v="195.4683"/>
    <n v="-8.3117708333522063E-3"/>
    <n v="11719"/>
    <n v="-3.4440239806114207E-3"/>
    <n v="3.9194112576036166E-2"/>
    <n v="8.1328732901243938E-3"/>
    <n v="0.95267301413383942"/>
    <n v="0.9226382487595175"/>
    <n v="7.6722670632527107E-2"/>
    <n v="6.3908060795535651E-4"/>
    <x v="1"/>
    <n v="32.549999999999997"/>
    <x v="1"/>
    <n v="11024"/>
    <n v="0.54900000000000004"/>
    <x v="4"/>
    <n v="0"/>
    <x v="1"/>
    <x v="1"/>
    <n v="0"/>
    <x v="1"/>
    <x v="1"/>
    <x v="1"/>
    <n v="0"/>
    <x v="1"/>
    <x v="1"/>
    <x v="1"/>
    <x v="1"/>
    <x v="0"/>
    <x v="0"/>
    <x v="0"/>
    <x v="0"/>
    <x v="0"/>
    <x v="0"/>
    <x v="0"/>
    <x v="0"/>
    <x v="0"/>
    <m/>
    <x v="0"/>
    <x v="0"/>
    <x v="0"/>
    <x v="0"/>
    <x v="0"/>
    <m/>
    <m/>
    <x v="0"/>
    <s v="ENERGY LABS CASPER ID No C07050862-014"/>
    <m/>
    <s v="8538-13500"/>
    <d v="2007-05-30T00:00:00"/>
  </r>
  <r>
    <x v="1"/>
    <s v="T30N R108W S10 fLANCE"/>
    <n v="5899"/>
    <x v="0"/>
    <x v="1"/>
    <x v="7"/>
    <s v="SE SE"/>
    <n v="10"/>
    <n v="30"/>
    <n v="108"/>
    <n v="42.577826000000002"/>
    <n v="-109.69710600000001"/>
    <s v="4903523413"/>
    <s v="WARBONNET 16B-10D"/>
    <x v="0"/>
    <s v="LANCE"/>
    <m/>
    <m/>
    <n v="5485"/>
    <x v="0"/>
    <n v="7994"/>
    <n v="13479"/>
    <n v="13850"/>
    <m/>
    <x v="2"/>
    <m/>
    <n v="6.82"/>
    <x v="1"/>
    <n v="66"/>
    <n v="9"/>
    <n v="3475"/>
    <n v="45"/>
    <x v="1"/>
    <n v="5212"/>
    <n v="881"/>
    <n v="0"/>
    <x v="1"/>
    <n v="20"/>
    <n v="9450"/>
    <x v="0"/>
    <s v="ULTRA RESOURCES INC"/>
    <n v="3.2934000000000001"/>
    <n v="0.74060999999999999"/>
    <n v="151.16249999999999"/>
    <n v="1.1511"/>
    <n v="156.34761"/>
    <n v="147.03052"/>
    <n v="14.439589999999999"/>
    <n v="0"/>
    <x v="1"/>
    <n v="0.41640000000000005"/>
    <n v="161.88651000000002"/>
    <n v="-1.7405110426248486E-2"/>
    <n v="9708"/>
    <n v="1.3466958972752897E-2"/>
    <n v="2.1064600859584615E-2"/>
    <n v="4.7369448116283963E-3"/>
    <n v="0.97419845432878704"/>
    <n v="0.90823206949115143"/>
    <n v="8.9195758188869462E-2"/>
    <n v="2.5721723199789779E-3"/>
    <x v="1"/>
    <n v="53.4"/>
    <x v="1"/>
    <n v="9077"/>
    <n v="0.66"/>
    <x v="4"/>
    <n v="16700"/>
    <x v="1"/>
    <x v="1"/>
    <n v="0"/>
    <x v="1"/>
    <x v="1"/>
    <x v="1"/>
    <n v="0"/>
    <x v="1"/>
    <x v="1"/>
    <x v="1"/>
    <x v="1"/>
    <x v="0"/>
    <x v="0"/>
    <x v="0"/>
    <x v="0"/>
    <x v="0"/>
    <x v="0"/>
    <x v="0"/>
    <x v="0"/>
    <x v="0"/>
    <m/>
    <x v="0"/>
    <x v="0"/>
    <x v="0"/>
    <x v="0"/>
    <x v="0"/>
    <m/>
    <m/>
    <x v="0"/>
    <s v="ENERGY LABS CASPER ID No C07050862-016"/>
    <m/>
    <s v="7994-13479"/>
    <d v="2007-05-30T00:00:00"/>
  </r>
  <r>
    <x v="1"/>
    <s v="T30N R108W S05 fLANCE"/>
    <n v="5549"/>
    <x v="0"/>
    <x v="1"/>
    <x v="7"/>
    <s v="SE NW"/>
    <n v="5"/>
    <n v="30"/>
    <n v="108"/>
    <n v="42.600160000000002"/>
    <n v="-109.747231"/>
    <s v="4903523786"/>
    <s v="6-5 WARBONNET"/>
    <x v="0"/>
    <s v="LANCE"/>
    <m/>
    <m/>
    <n v="4507"/>
    <x v="0"/>
    <n v="8516"/>
    <n v="13023"/>
    <n v="13150"/>
    <n v="13127"/>
    <x v="2"/>
    <m/>
    <n v="6.8"/>
    <x v="1"/>
    <n v="125"/>
    <n v="16"/>
    <n v="4530"/>
    <n v="55"/>
    <x v="1"/>
    <n v="6810"/>
    <n v="1086"/>
    <n v="0"/>
    <x v="1"/>
    <n v="10"/>
    <n v="12300"/>
    <x v="0"/>
    <s v="ULTRA RESOURCES INC"/>
    <n v="6.2374999999999998"/>
    <n v="1.31664"/>
    <n v="197.05500000000001"/>
    <n v="1.4068999999999998"/>
    <n v="206.01603999999998"/>
    <n v="192.11009999999999"/>
    <n v="17.799539999999997"/>
    <n v="0"/>
    <x v="1"/>
    <n v="0.20820000000000002"/>
    <n v="210.11784"/>
    <n v="-9.8569239303467095E-3"/>
    <n v="12632"/>
    <n v="1.3316220118722926E-2"/>
    <n v="3.0276768740919398E-2"/>
    <n v="6.3909586845762112E-3"/>
    <n v="0.96333227257450449"/>
    <n v="0.91429694879787449"/>
    <n v="8.4712178651750833E-2"/>
    <n v="9.9087255037458993E-4"/>
    <x v="1"/>
    <n v="16.760000000000002"/>
    <x v="1"/>
    <n v="11841"/>
    <n v="0.52700000000000002"/>
    <x v="4"/>
    <n v="0"/>
    <x v="1"/>
    <x v="1"/>
    <n v="0"/>
    <x v="1"/>
    <x v="1"/>
    <x v="1"/>
    <n v="0"/>
    <x v="1"/>
    <x v="1"/>
    <x v="1"/>
    <x v="1"/>
    <x v="0"/>
    <x v="0"/>
    <x v="0"/>
    <x v="0"/>
    <x v="0"/>
    <x v="0"/>
    <x v="0"/>
    <x v="0"/>
    <x v="0"/>
    <m/>
    <x v="0"/>
    <x v="0"/>
    <x v="0"/>
    <x v="0"/>
    <x v="0"/>
    <m/>
    <m/>
    <x v="0"/>
    <s v="ENERGY LABS CASPER ID No C07050862-017"/>
    <m/>
    <s v="8516-13023"/>
    <d v="2007-05-30T00:00:00"/>
  </r>
  <r>
    <x v="1"/>
    <s v="T30N R108W S05 fLANCE"/>
    <n v="5436"/>
    <x v="0"/>
    <x v="1"/>
    <x v="7"/>
    <s v="SW SE"/>
    <n v="5"/>
    <n v="30"/>
    <n v="108"/>
    <n v="42.593609999999998"/>
    <n v="-109.73973599999999"/>
    <s v="4903523386"/>
    <s v="9-5D WARBONNET"/>
    <x v="0"/>
    <s v="LANCE"/>
    <m/>
    <m/>
    <n v="5308"/>
    <x v="0"/>
    <n v="7978"/>
    <n v="13286"/>
    <n v="13462"/>
    <n v="13438"/>
    <x v="1"/>
    <m/>
    <n v="7.17"/>
    <x v="1"/>
    <n v="98"/>
    <n v="14"/>
    <n v="3735"/>
    <n v="29"/>
    <x v="1"/>
    <n v="5650"/>
    <n v="668"/>
    <n v="0"/>
    <x v="1"/>
    <n v="53"/>
    <n v="11840"/>
    <x v="0"/>
    <s v="ULTRA RESOURCES INC"/>
    <n v="4.8902000000000001"/>
    <n v="1.1520600000000001"/>
    <n v="162.4725"/>
    <n v="0.74181999999999992"/>
    <n v="169.25657999999999"/>
    <n v="159.38649999999998"/>
    <n v="10.948519999999998"/>
    <n v="0"/>
    <x v="1"/>
    <n v="1.1034600000000001"/>
    <n v="171.43848"/>
    <n v="-6.404260748600267E-3"/>
    <n v="10247"/>
    <n v="-7.212387377190202E-2"/>
    <n v="2.8892229773282672E-2"/>
    <n v="6.8065891441266282E-3"/>
    <n v="0.96430118108259066"/>
    <n v="0.92970084662439834"/>
    <n v="6.3862675404028305E-2"/>
    <n v="6.4364779715732441E-3"/>
    <x v="1"/>
    <n v="43.95"/>
    <x v="1"/>
    <n v="9745"/>
    <n v="0.56000000000000005"/>
    <x v="4"/>
    <n v="19700"/>
    <x v="1"/>
    <x v="1"/>
    <n v="0"/>
    <x v="1"/>
    <x v="1"/>
    <x v="1"/>
    <n v="0"/>
    <x v="1"/>
    <x v="1"/>
    <x v="1"/>
    <x v="1"/>
    <x v="0"/>
    <x v="0"/>
    <x v="0"/>
    <x v="0"/>
    <x v="0"/>
    <x v="0"/>
    <x v="0"/>
    <x v="0"/>
    <x v="0"/>
    <m/>
    <x v="0"/>
    <x v="0"/>
    <x v="0"/>
    <x v="0"/>
    <x v="0"/>
    <s v="PRODUCED WATER"/>
    <m/>
    <x v="0"/>
    <s v="ENERGY LABS CASPER ID No C05120781-001"/>
    <m/>
    <s v="7978-13286"/>
    <d v="2005-12-29T00:00:00"/>
  </r>
  <r>
    <x v="1"/>
    <s v="T30N R108W S04 fLANCE"/>
    <n v="4754"/>
    <x v="0"/>
    <x v="1"/>
    <x v="7"/>
    <s v="SW NE"/>
    <n v="4"/>
    <n v="30"/>
    <n v="108"/>
    <n v="42.598697999999999"/>
    <n v="-109.72029499999999"/>
    <s v="4903523763"/>
    <s v="8B-4D WB"/>
    <x v="0"/>
    <s v="LANCE"/>
    <m/>
    <m/>
    <n v="4465"/>
    <x v="0"/>
    <n v="8924"/>
    <n v="13389"/>
    <n v="13715"/>
    <n v="13691"/>
    <x v="1"/>
    <d v="2005-11-29T00:00:00"/>
    <n v="7.5"/>
    <x v="1"/>
    <n v="40"/>
    <n v="24"/>
    <n v="286"/>
    <n v="0"/>
    <x v="1"/>
    <n v="320"/>
    <n v="366"/>
    <n v="0"/>
    <x v="1"/>
    <n v="100"/>
    <n v="1135"/>
    <x v="0"/>
    <s v="ULTRA RESOURCES INC"/>
    <n v="1.996"/>
    <n v="1.97496"/>
    <n v="12.440999999999999"/>
    <n v="0"/>
    <n v="16.411960000000001"/>
    <n v="9.0272000000000006"/>
    <n v="5.9987399999999997"/>
    <n v="0"/>
    <x v="1"/>
    <n v="2.0820000000000003"/>
    <n v="17.107939999999999"/>
    <n v="-2.0763188434332999E-2"/>
    <n v="1136"/>
    <n v="4.4033465433729633E-4"/>
    <n v="0.12161862446654756"/>
    <n v="0.12033663255333306"/>
    <n v="0.75804474298011926"/>
    <n v="0.5276614250459144"/>
    <n v="0.35064069665897823"/>
    <n v="0.12169787829510743"/>
    <x v="1"/>
    <n v="10"/>
    <x v="1"/>
    <n v="0"/>
    <n v="5"/>
    <x v="1"/>
    <n v="0"/>
    <x v="1"/>
    <x v="1"/>
    <n v="0"/>
    <x v="1"/>
    <x v="1"/>
    <x v="1"/>
    <n v="0"/>
    <x v="1"/>
    <x v="1"/>
    <x v="1"/>
    <x v="1"/>
    <x v="0"/>
    <x v="0"/>
    <x v="0"/>
    <x v="0"/>
    <x v="0"/>
    <x v="0"/>
    <x v="0"/>
    <x v="0"/>
    <x v="0"/>
    <m/>
    <x v="0"/>
    <x v="0"/>
    <x v="0"/>
    <x v="0"/>
    <x v="0"/>
    <s v="PRODUCED WATER UNFILTERED"/>
    <n v="20051129"/>
    <x v="0"/>
    <s v="SCHLUMBERGER ID No SWY05329S002"/>
    <m/>
    <s v="8924-13389"/>
    <d v="2005-12-13T00:00:00"/>
  </r>
  <r>
    <x v="1"/>
    <s v="T30N R108W S04 fLANCE"/>
    <n v="5435"/>
    <x v="0"/>
    <x v="1"/>
    <x v="7"/>
    <s v="SW NW"/>
    <n v="4"/>
    <n v="30"/>
    <n v="108"/>
    <n v="42.600062999999999"/>
    <n v="-109.731486"/>
    <s v="4903523589"/>
    <s v="4-4D WARBONNET"/>
    <x v="0"/>
    <s v="LANCE"/>
    <m/>
    <m/>
    <n v="4836"/>
    <x v="0"/>
    <n v="8582"/>
    <n v="13418"/>
    <n v="13615"/>
    <m/>
    <x v="1"/>
    <m/>
    <n v="8.1199999999999992"/>
    <x v="1"/>
    <n v="104"/>
    <n v="16"/>
    <n v="3650"/>
    <n v="41"/>
    <x v="1"/>
    <n v="5120"/>
    <n v="735"/>
    <n v="0"/>
    <x v="1"/>
    <n v="8"/>
    <n v="11590"/>
    <x v="0"/>
    <s v="ULTRA RESOURCES INC"/>
    <n v="5.1896000000000004"/>
    <n v="1.31664"/>
    <n v="158.77500000000001"/>
    <n v="1.04878"/>
    <n v="166.33001999999996"/>
    <n v="144.43520000000001"/>
    <n v="12.04665"/>
    <n v="0"/>
    <x v="1"/>
    <n v="0.16656000000000001"/>
    <n v="156.64841000000001"/>
    <n v="2.997602657242451E-2"/>
    <n v="9674"/>
    <n v="-9.0105342362678711E-2"/>
    <n v="3.1200621511378413E-2"/>
    <n v="7.9158290247304738E-3"/>
    <n v="0.96088354946389121"/>
    <n v="0.92203425492796254"/>
    <n v="7.6902472230646959E-2"/>
    <n v="1.0632728413904743E-3"/>
    <x v="1"/>
    <n v="0"/>
    <x v="1"/>
    <n v="9136"/>
    <n v="0.55300000000000005"/>
    <x v="4"/>
    <n v="19900"/>
    <x v="1"/>
    <x v="1"/>
    <n v="0"/>
    <x v="1"/>
    <x v="1"/>
    <x v="1"/>
    <n v="0"/>
    <x v="1"/>
    <x v="1"/>
    <x v="1"/>
    <x v="1"/>
    <x v="0"/>
    <x v="0"/>
    <x v="0"/>
    <x v="0"/>
    <x v="0"/>
    <x v="0"/>
    <x v="0"/>
    <x v="0"/>
    <x v="0"/>
    <m/>
    <x v="0"/>
    <x v="0"/>
    <x v="0"/>
    <x v="0"/>
    <x v="0"/>
    <s v="PRODUCED WATER"/>
    <m/>
    <x v="0"/>
    <s v="ENERGY LABS CASPER ID No C05120781-019"/>
    <m/>
    <s v="8582-13418"/>
    <d v="2005-12-29T00:00:00"/>
  </r>
  <r>
    <x v="1"/>
    <s v="T30N R108W S04 fLANCE"/>
    <n v="5557"/>
    <x v="0"/>
    <x v="1"/>
    <x v="7"/>
    <s v="SE SE"/>
    <n v="4"/>
    <n v="30"/>
    <n v="108"/>
    <n v="42.592762"/>
    <n v="-109.718086"/>
    <s v="4903523408"/>
    <s v="16-4 RIVERSIDE"/>
    <x v="0"/>
    <s v="LANCE"/>
    <m/>
    <m/>
    <s v=""/>
    <x v="0"/>
    <m/>
    <m/>
    <n v="13585"/>
    <m/>
    <x v="2"/>
    <m/>
    <n v="6.6"/>
    <x v="1"/>
    <n v="99"/>
    <n v="11"/>
    <n v="3628"/>
    <n v="28"/>
    <x v="1"/>
    <n v="5522"/>
    <n v="586"/>
    <n v="0"/>
    <x v="1"/>
    <n v="46"/>
    <n v="10030"/>
    <x v="0"/>
    <s v="ULTRA RESOURCES INC"/>
    <n v="4.9401000000000002"/>
    <n v="0.90519000000000005"/>
    <n v="157.81799999999998"/>
    <n v="0.71623999999999999"/>
    <n v="164.37952999999999"/>
    <n v="155.77562"/>
    <n v="9.6045399999999983"/>
    <n v="0"/>
    <x v="1"/>
    <n v="0.95772000000000013"/>
    <n v="166.33787999999998"/>
    <n v="-5.921520732760927E-3"/>
    <n v="9920"/>
    <n v="-5.5137844611528822E-3"/>
    <n v="3.0053012075165322E-2"/>
    <n v="5.5067075565917488E-3"/>
    <n v="0.96444028036824292"/>
    <n v="0.93650117459715143"/>
    <n v="5.7741147115738155E-2"/>
    <n v="5.7576782871105502E-3"/>
    <x v="1"/>
    <n v="49.03"/>
    <x v="1"/>
    <n v="9475"/>
    <n v="0.65800000000000003"/>
    <x v="4"/>
    <n v="0"/>
    <x v="1"/>
    <x v="1"/>
    <n v="0"/>
    <x v="1"/>
    <x v="1"/>
    <x v="1"/>
    <n v="0"/>
    <x v="1"/>
    <x v="1"/>
    <x v="1"/>
    <x v="1"/>
    <x v="0"/>
    <x v="0"/>
    <x v="0"/>
    <x v="0"/>
    <x v="0"/>
    <x v="0"/>
    <x v="0"/>
    <x v="0"/>
    <x v="0"/>
    <m/>
    <x v="0"/>
    <x v="0"/>
    <x v="0"/>
    <x v="0"/>
    <x v="0"/>
    <m/>
    <m/>
    <x v="0"/>
    <s v="ENERGY LABS CASPER ID No C07070799-008"/>
    <m/>
    <m/>
    <d v="2007-07-26T00:00:00"/>
  </r>
  <r>
    <x v="1"/>
    <s v="T30N R108W S03 fLANCE"/>
    <n v="5434"/>
    <x v="0"/>
    <x v="1"/>
    <x v="7"/>
    <s v="SW NE"/>
    <n v="3"/>
    <n v="30"/>
    <n v="108"/>
    <n v="42.599499999999999"/>
    <n v="-109.70326"/>
    <s v="4903523754"/>
    <s v="2C-3D WARBONNET"/>
    <x v="0"/>
    <s v="LANCE"/>
    <m/>
    <m/>
    <n v="4588"/>
    <x v="0"/>
    <n v="9404"/>
    <n v="13992"/>
    <n v="14100"/>
    <n v="14078"/>
    <x v="1"/>
    <d v="1899-12-31T00:00:00"/>
    <n v="7.4"/>
    <x v="1"/>
    <n v="74"/>
    <n v="11"/>
    <n v="2940"/>
    <n v="0"/>
    <x v="1"/>
    <n v="4195"/>
    <n v="0"/>
    <n v="0"/>
    <x v="1"/>
    <n v="21"/>
    <n v="9260"/>
    <x v="0"/>
    <s v="ULTRA RESOURCES INC"/>
    <n v="3.6926000000000001"/>
    <n v="0.90519000000000005"/>
    <n v="127.89"/>
    <n v="0"/>
    <n v="132.48778999999999"/>
    <n v="118.34094999999999"/>
    <n v="0"/>
    <n v="0"/>
    <x v="1"/>
    <n v="0.43722000000000005"/>
    <n v="118.77816999999999"/>
    <n v="5.4562185820952437E-2"/>
    <n v="7241"/>
    <n v="-0.12235622083510091"/>
    <n v="2.7871247607043639E-2"/>
    <n v="6.8322522399988719E-3"/>
    <n v="0.96529650015295743"/>
    <n v="0.99631902057423516"/>
    <n v="0"/>
    <n v="3.6809794257648531E-3"/>
    <x v="1"/>
    <n v="0"/>
    <x v="1"/>
    <n v="7460"/>
    <n v="0.68899999999999995"/>
    <x v="4"/>
    <n v="15900"/>
    <x v="1"/>
    <x v="1"/>
    <n v="0"/>
    <x v="1"/>
    <x v="1"/>
    <x v="1"/>
    <n v="0"/>
    <x v="1"/>
    <x v="1"/>
    <x v="1"/>
    <x v="1"/>
    <x v="0"/>
    <x v="0"/>
    <x v="0"/>
    <x v="0"/>
    <x v="0"/>
    <x v="0"/>
    <x v="0"/>
    <x v="0"/>
    <x v="0"/>
    <m/>
    <x v="0"/>
    <x v="0"/>
    <x v="0"/>
    <x v="0"/>
    <x v="0"/>
    <s v="PRODUCED WATER"/>
    <n v="19000101"/>
    <x v="0"/>
    <s v="ENERGY LABS CASPER ID No C05120781-011"/>
    <m/>
    <s v="9404-13992"/>
    <d v="2005-12-29T00:00:00"/>
  </r>
  <r>
    <x v="1"/>
    <s v="T30N R107W S32 fLANCE"/>
    <n v="5547"/>
    <x v="0"/>
    <x v="1"/>
    <x v="7"/>
    <s v="SE NW"/>
    <n v="32"/>
    <n v="30"/>
    <n v="107"/>
    <n v="42.528236999999997"/>
    <n v="-109.62907300000001"/>
    <s v="4903523836"/>
    <s v="4-32 DA RAINBOW"/>
    <x v="0"/>
    <s v="LANCE"/>
    <m/>
    <m/>
    <n v="5627"/>
    <x v="0"/>
    <n v="8255"/>
    <n v="13882"/>
    <n v="13991"/>
    <n v="13951"/>
    <x v="2"/>
    <d v="1899-12-31T00:00:00"/>
    <n v="7.21"/>
    <x v="1"/>
    <n v="96"/>
    <n v="51"/>
    <n v="2450"/>
    <n v="0"/>
    <x v="1"/>
    <n v="4200"/>
    <n v="0"/>
    <n v="0"/>
    <x v="1"/>
    <n v="43"/>
    <n v="8760"/>
    <x v="0"/>
    <s v="BP AMERICA PRODUCTION COMPANY"/>
    <n v="4.7904"/>
    <n v="4.19679"/>
    <n v="106.575"/>
    <n v="0"/>
    <n v="115.56218999999999"/>
    <n v="118.482"/>
    <n v="0"/>
    <n v="0"/>
    <x v="1"/>
    <n v="0.89526000000000006"/>
    <n v="119.37725999999999"/>
    <n v="-1.6238524436828324E-2"/>
    <n v="6840"/>
    <n v="-0.12307692307692308"/>
    <n v="4.1453004654896215E-2"/>
    <n v="3.6316289956083388E-2"/>
    <n v="0.92223070538902041"/>
    <n v="0.99250058176909073"/>
    <n v="0"/>
    <n v="7.4994182309093046E-3"/>
    <x v="1"/>
    <n v="17"/>
    <x v="1"/>
    <n v="0"/>
    <n v="0"/>
    <x v="1"/>
    <n v="14600"/>
    <x v="2"/>
    <x v="1"/>
    <n v="0"/>
    <x v="1"/>
    <x v="1"/>
    <x v="1"/>
    <n v="0"/>
    <x v="1"/>
    <x v="1"/>
    <x v="1"/>
    <x v="1"/>
    <x v="0"/>
    <x v="0"/>
    <x v="0"/>
    <x v="0"/>
    <x v="0"/>
    <x v="0"/>
    <x v="0"/>
    <x v="0"/>
    <x v="0"/>
    <m/>
    <x v="0"/>
    <x v="0"/>
    <x v="0"/>
    <x v="0"/>
    <x v="0"/>
    <m/>
    <n v="19000101"/>
    <x v="0"/>
    <s v="WYOMING ANALYTICAL LABS ROCK SPRINGS ID No D6408"/>
    <m/>
    <s v="8255-13882"/>
    <d v="2007-02-22T00:00:00"/>
  </r>
  <r>
    <x v="1"/>
    <s v="T30N R107W S32 fLANCE"/>
    <n v="5548"/>
    <x v="0"/>
    <x v="1"/>
    <x v="7"/>
    <s v="SE NW"/>
    <n v="32"/>
    <n v="30"/>
    <n v="107"/>
    <n v="42.528319000000003"/>
    <n v="-109.629074"/>
    <s v="4903523295"/>
    <s v="6-32 RAINBOW"/>
    <x v="0"/>
    <s v="LANCE"/>
    <m/>
    <m/>
    <n v="4194"/>
    <x v="0"/>
    <n v="8212"/>
    <n v="12406"/>
    <n v="12700"/>
    <n v="12694"/>
    <x v="2"/>
    <m/>
    <n v="7.21"/>
    <x v="1"/>
    <n v="96"/>
    <n v="51"/>
    <n v="2450"/>
    <n v="54"/>
    <x v="1"/>
    <n v="4200"/>
    <n v="867"/>
    <n v="0"/>
    <x v="1"/>
    <n v="43"/>
    <n v="8760"/>
    <x v="0"/>
    <s v="BP AMERICA PRODUCTION COMPANY"/>
    <n v="4.7904"/>
    <n v="4.19679"/>
    <n v="106.575"/>
    <n v="1.3813199999999999"/>
    <n v="116.94350999999999"/>
    <n v="118.482"/>
    <n v="14.210129999999998"/>
    <n v="0"/>
    <x v="1"/>
    <n v="0.89526000000000006"/>
    <n v="133.58739"/>
    <n v="-6.6434439823590666E-2"/>
    <n v="7761"/>
    <n v="-6.0468494643181409E-2"/>
    <n v="4.0963367697788446E-2"/>
    <n v="3.5887327137692382E-2"/>
    <n v="0.92314930516451921"/>
    <n v="0.88692503087304875"/>
    <n v="0.10637328867642371"/>
    <n v="6.7016804505275543E-3"/>
    <x v="1"/>
    <n v="17"/>
    <x v="1"/>
    <n v="0"/>
    <n v="0"/>
    <x v="1"/>
    <n v="14600"/>
    <x v="2"/>
    <x v="1"/>
    <n v="0"/>
    <x v="1"/>
    <x v="1"/>
    <x v="1"/>
    <n v="0"/>
    <x v="1"/>
    <x v="1"/>
    <x v="1"/>
    <x v="1"/>
    <x v="0"/>
    <x v="0"/>
    <x v="0"/>
    <x v="0"/>
    <x v="0"/>
    <x v="0"/>
    <x v="0"/>
    <x v="0"/>
    <x v="0"/>
    <m/>
    <x v="0"/>
    <x v="0"/>
    <x v="0"/>
    <x v="0"/>
    <x v="0"/>
    <m/>
    <m/>
    <x v="0"/>
    <s v="WYOMING ANALYTICAL LABS ROCK SPRINGS ID No D6408"/>
    <m/>
    <s v="8212-12406"/>
    <d v="2007-02-22T00:00:00"/>
  </r>
  <r>
    <x v="1"/>
    <s v="T30N R107W S32 fLANCE"/>
    <n v="4468"/>
    <x v="0"/>
    <x v="1"/>
    <x v="11"/>
    <s v="SW SE"/>
    <n v="32"/>
    <n v="30"/>
    <n v="107"/>
    <n v="42.520271999999999"/>
    <n v="-109.622691"/>
    <s v="4903523058"/>
    <s v="RAINBOW 15-32"/>
    <x v="0"/>
    <s v="LANCE"/>
    <m/>
    <m/>
    <s v=""/>
    <x v="0"/>
    <m/>
    <m/>
    <n v="12950"/>
    <m/>
    <x v="2"/>
    <d v="2003-11-01T00:00:00"/>
    <n v="7.5"/>
    <x v="1"/>
    <n v="796"/>
    <n v="7.6"/>
    <n v="4036"/>
    <n v="17"/>
    <x v="1"/>
    <n v="6198"/>
    <n v="1110"/>
    <n v="0"/>
    <x v="0"/>
    <n v="12"/>
    <n v="18920"/>
    <x v="0"/>
    <s v="BP AMERICA PRODUCTION COMPANY"/>
    <n v="39.720399999999998"/>
    <n v="0.62540399999999996"/>
    <n v="175.56599999999997"/>
    <n v="0.43485999999999997"/>
    <n v="216.34666399999995"/>
    <n v="174.84557999999998"/>
    <n v="18.192899999999998"/>
    <n v="0"/>
    <x v="1"/>
    <n v="0.24984000000000001"/>
    <n v="193.28832"/>
    <n v="5.6289977420483091E-2"/>
    <n v="12176.6"/>
    <n v="-0.21685328942713994"/>
    <n v="0.18359608262783292"/>
    <n v="2.8907494501509861E-3"/>
    <n v="0.81351316792201611"/>
    <n v="0.90458430183468919"/>
    <n v="9.4123121355703221E-2"/>
    <n v="1.2925768096075335E-3"/>
    <x v="0"/>
    <n v="0.51"/>
    <x v="0"/>
    <m/>
    <m/>
    <x v="0"/>
    <n v="19170"/>
    <x v="2"/>
    <x v="0"/>
    <m/>
    <x v="0"/>
    <x v="0"/>
    <x v="0"/>
    <n v="15"/>
    <x v="0"/>
    <x v="0"/>
    <x v="0"/>
    <x v="0"/>
    <x v="0"/>
    <x v="0"/>
    <x v="0"/>
    <x v="0"/>
    <x v="0"/>
    <x v="0"/>
    <x v="0"/>
    <x v="0"/>
    <x v="0"/>
    <m/>
    <x v="0"/>
    <x v="0"/>
    <x v="0"/>
    <x v="0"/>
    <x v="0"/>
    <m/>
    <n v="20031101"/>
    <x v="0"/>
    <s v="WYOMING ANALYTICAL LABS ROCK SPRINGS ID No RS-6474"/>
    <m/>
    <m/>
    <d v="2003-11-19T00:00:00"/>
  </r>
  <r>
    <x v="1"/>
    <s v="T30N R107W S31 fMESAVERDE"/>
    <n v="4464"/>
    <x v="0"/>
    <x v="1"/>
    <x v="11"/>
    <s v="NE SE"/>
    <n v="31"/>
    <n v="30"/>
    <n v="107"/>
    <n v="42.524155999999998"/>
    <n v="-109.63821900000001"/>
    <s v="4903522558"/>
    <s v="RAINBOW 9-31"/>
    <x v="0"/>
    <s v="MESAVERDE"/>
    <m/>
    <m/>
    <m/>
    <x v="0"/>
    <s v="12639"/>
    <m/>
    <n v="13232"/>
    <n v="13230"/>
    <x v="2"/>
    <d v="2003-11-21T00:00:00"/>
    <n v="7.4"/>
    <x v="1"/>
    <n v="699"/>
    <n v="5.5"/>
    <n v="2412"/>
    <n v="77"/>
    <x v="1"/>
    <n v="5298"/>
    <n v="952"/>
    <n v="0"/>
    <x v="0"/>
    <n v="111"/>
    <n v="9518"/>
    <x v="0"/>
    <s v="BP AMERICA PRODUCTION COMPANY"/>
    <n v="34.880099999999999"/>
    <n v="0.45259500000000003"/>
    <n v="104.922"/>
    <n v="1.96966"/>
    <n v="142.224355"/>
    <n v="149.45658"/>
    <n v="15.603279999999998"/>
    <n v="0"/>
    <x v="1"/>
    <n v="2.3110200000000001"/>
    <n v="167.37088000000003"/>
    <n v="-8.1223876071606929E-2"/>
    <n v="9554.5"/>
    <n v="1.9137501638484729E-3"/>
    <n v="0.2452470253776155"/>
    <n v="3.1822608722676228E-3"/>
    <n v="0.75157071375011686"/>
    <n v="0.89296644673195225"/>
    <n v="9.3225774997418881E-2"/>
    <n v="1.3807778270628675E-2"/>
    <x v="0"/>
    <n v="13"/>
    <x v="0"/>
    <m/>
    <m/>
    <x v="0"/>
    <n v="14380"/>
    <x v="2"/>
    <x v="0"/>
    <m/>
    <x v="0"/>
    <x v="0"/>
    <x v="0"/>
    <n v="8.4"/>
    <x v="0"/>
    <x v="0"/>
    <x v="0"/>
    <x v="0"/>
    <x v="0"/>
    <x v="0"/>
    <x v="0"/>
    <x v="0"/>
    <x v="0"/>
    <x v="0"/>
    <x v="0"/>
    <x v="0"/>
    <x v="0"/>
    <m/>
    <x v="0"/>
    <x v="0"/>
    <x v="0"/>
    <x v="0"/>
    <x v="0"/>
    <m/>
    <n v="20031121"/>
    <x v="0"/>
    <s v="WYOMING ANALYTICAL LABS ROCK SPRINGS ID No RS-6542"/>
    <m/>
    <m/>
    <d v="2003-12-29T00:00:00"/>
  </r>
  <r>
    <x v="1"/>
    <s v="T30N R107W S31 fLANCE"/>
    <n v="4587"/>
    <x v="0"/>
    <x v="1"/>
    <x v="11"/>
    <s v="SW NW"/>
    <n v="31"/>
    <n v="30"/>
    <n v="107"/>
    <n v="42.528091000000003"/>
    <n v="-109.652068"/>
    <s v="4903522559"/>
    <s v="5-31 RAINBOW"/>
    <x v="0"/>
    <s v="LANCE"/>
    <m/>
    <m/>
    <n v="4153"/>
    <x v="0"/>
    <n v="8383"/>
    <n v="12536"/>
    <n v="12570"/>
    <n v="12570"/>
    <x v="2"/>
    <d v="2005-05-26T00:00:00"/>
    <n v="6.85"/>
    <x v="1"/>
    <n v="272"/>
    <n v="0"/>
    <n v="2430"/>
    <n v="80"/>
    <x v="1"/>
    <n v="4500"/>
    <n v="724"/>
    <n v="0"/>
    <x v="1"/>
    <n v="13"/>
    <n v="7340"/>
    <x v="0"/>
    <s v="BP"/>
    <n v="13.572800000000001"/>
    <n v="0"/>
    <n v="105.705"/>
    <n v="2.0463999999999998"/>
    <n v="121.3242"/>
    <n v="126.94499999999999"/>
    <n v="11.866359999999998"/>
    <n v="0"/>
    <x v="1"/>
    <n v="0.27066000000000001"/>
    <n v="139.08201999999997"/>
    <n v="-6.8192764366380998E-2"/>
    <n v="8019"/>
    <n v="4.4208607331206462E-2"/>
    <n v="0.11187215740965117"/>
    <n v="0"/>
    <n v="0.88812784259034883"/>
    <n v="0.91273480209735247"/>
    <n v="8.5319151965149775E-2"/>
    <n v="1.9460459374978883E-3"/>
    <x v="1"/>
    <n v="13"/>
    <x v="1"/>
    <n v="0"/>
    <n v="0"/>
    <x v="1"/>
    <n v="12700"/>
    <x v="2"/>
    <x v="1"/>
    <n v="0"/>
    <x v="1"/>
    <x v="1"/>
    <x v="1"/>
    <n v="0"/>
    <x v="1"/>
    <x v="1"/>
    <x v="1"/>
    <x v="1"/>
    <x v="0"/>
    <x v="0"/>
    <x v="0"/>
    <x v="0"/>
    <x v="0"/>
    <x v="0"/>
    <x v="0"/>
    <x v="0"/>
    <x v="0"/>
    <m/>
    <x v="0"/>
    <x v="0"/>
    <x v="0"/>
    <x v="0"/>
    <x v="0"/>
    <m/>
    <n v="20050526"/>
    <x v="0"/>
    <s v="WYOMING ANALYTICAL LABS ROCK SPRINGS ID No D2068"/>
    <s v="8045"/>
    <s v="8383-12536"/>
    <d v="2005-06-14T00:00:00"/>
  </r>
  <r>
    <x v="1"/>
    <s v="T30N R107W S31 fLANCE"/>
    <n v="4465"/>
    <x v="0"/>
    <x v="1"/>
    <x v="11"/>
    <s v="NE SE"/>
    <n v="31"/>
    <n v="30"/>
    <n v="107"/>
    <n v="42.524155999999998"/>
    <n v="-109.63821900000001"/>
    <s v="4903522558"/>
    <s v="RAINBOW 9-31"/>
    <x v="0"/>
    <s v="LANCE"/>
    <m/>
    <m/>
    <m/>
    <x v="0"/>
    <s v="8299"/>
    <m/>
    <n v="13232"/>
    <n v="13230"/>
    <x v="2"/>
    <d v="2003-11-03T00:00:00"/>
    <n v="7.46"/>
    <x v="1"/>
    <n v="1091"/>
    <n v="2.7"/>
    <n v="2924"/>
    <n v="19"/>
    <x v="1"/>
    <n v="5498"/>
    <n v="899"/>
    <n v="0"/>
    <x v="0"/>
    <n v="543"/>
    <n v="10900"/>
    <x v="0"/>
    <s v="BP AMERICA PRODUCTION COMPANY"/>
    <n v="54.440899999999999"/>
    <n v="0.22218300000000002"/>
    <n v="127.19399999999999"/>
    <n v="0.48601999999999995"/>
    <n v="182.34310299999999"/>
    <n v="155.09858"/>
    <n v="14.734609999999998"/>
    <n v="0"/>
    <x v="1"/>
    <n v="11.305260000000001"/>
    <n v="181.13845000000001"/>
    <n v="3.3142067047346947E-3"/>
    <n v="10976.7"/>
    <n v="3.5060132469705543E-3"/>
    <n v="0.29856297882569216"/>
    <n v="1.2184886422603001E-3"/>
    <n v="0.70021853253204758"/>
    <n v="0.85624327689676039"/>
    <n v="8.1344463309694859E-2"/>
    <n v="6.2412259793544665E-2"/>
    <x v="0"/>
    <n v="0.65"/>
    <x v="0"/>
    <m/>
    <m/>
    <x v="0"/>
    <n v="16540"/>
    <x v="2"/>
    <x v="0"/>
    <m/>
    <x v="0"/>
    <x v="0"/>
    <x v="0"/>
    <n v="8.6999999999999993"/>
    <x v="0"/>
    <x v="0"/>
    <x v="0"/>
    <x v="0"/>
    <x v="0"/>
    <x v="0"/>
    <x v="0"/>
    <x v="0"/>
    <x v="0"/>
    <x v="0"/>
    <x v="0"/>
    <x v="0"/>
    <x v="0"/>
    <m/>
    <x v="0"/>
    <x v="0"/>
    <x v="0"/>
    <x v="0"/>
    <x v="0"/>
    <m/>
    <n v="20031103"/>
    <x v="0"/>
    <s v="WYOMING ANALYTICAL LABS ROCK SPRINGS ID No RS-6474"/>
    <m/>
    <m/>
    <d v="2003-11-19T00:00:00"/>
  </r>
  <r>
    <x v="1"/>
    <s v="T30N R107W S31 fLANCE"/>
    <n v="4488"/>
    <x v="0"/>
    <x v="1"/>
    <x v="11"/>
    <s v="SE SE"/>
    <n v="31"/>
    <n v="30"/>
    <n v="107"/>
    <n v="42.519936000000001"/>
    <n v="-109.638043"/>
    <s v="4903523063"/>
    <s v="RAINBOW 16-31"/>
    <x v="0"/>
    <s v="LANCE"/>
    <m/>
    <m/>
    <m/>
    <x v="0"/>
    <s v="8213"/>
    <m/>
    <n v="13750"/>
    <n v="13675"/>
    <x v="2"/>
    <d v="2004-12-21T00:00:00"/>
    <n v="6.89"/>
    <x v="1"/>
    <n v="874"/>
    <n v="8.5"/>
    <n v="2290"/>
    <n v="84"/>
    <x v="1"/>
    <n v="5150"/>
    <n v="516"/>
    <m/>
    <x v="0"/>
    <n v="277"/>
    <n v="9810"/>
    <x v="0"/>
    <s v="BP AMERICA PRODUCTION COMPANY"/>
    <n v="43.6126"/>
    <n v="0.699465"/>
    <n v="99.614999999999995"/>
    <n v="2.14872"/>
    <n v="146.075785"/>
    <n v="145.28149999999999"/>
    <n v="8.4572399999999988"/>
    <n v="0"/>
    <x v="1"/>
    <n v="5.7671400000000004"/>
    <n v="159.50588000000002"/>
    <n v="-4.3949282755560683E-2"/>
    <n v="9199.5"/>
    <n v="-3.2115521186775034E-2"/>
    <n v="0.29856146246278947"/>
    <n v="4.7883706392541376E-3"/>
    <n v="0.69665016689795645"/>
    <n v="0.91082222172624594"/>
    <n v="5.3021493627695718E-2"/>
    <n v="3.615628464605819E-2"/>
    <x v="0"/>
    <n v="17"/>
    <x v="0"/>
    <m/>
    <m/>
    <x v="0"/>
    <n v="16700"/>
    <x v="2"/>
    <x v="0"/>
    <m/>
    <x v="0"/>
    <x v="0"/>
    <x v="0"/>
    <n v="7.7"/>
    <x v="0"/>
    <x v="0"/>
    <x v="0"/>
    <x v="0"/>
    <x v="0"/>
    <x v="0"/>
    <x v="0"/>
    <x v="0"/>
    <x v="0"/>
    <x v="0"/>
    <x v="0"/>
    <x v="0"/>
    <x v="0"/>
    <m/>
    <x v="0"/>
    <x v="0"/>
    <x v="0"/>
    <x v="0"/>
    <x v="0"/>
    <m/>
    <n v="20041221"/>
    <x v="0"/>
    <s v="WYOMING ANALYTICAL LABS ROCK SPRINGS ID No RS-7222"/>
    <m/>
    <m/>
    <d v="2005-01-05T00:00:00"/>
  </r>
  <r>
    <x v="1"/>
    <s v="T30N R107W S31 fLANCE"/>
    <n v="4466"/>
    <x v="0"/>
    <x v="1"/>
    <x v="11"/>
    <s v="SE SE"/>
    <n v="31"/>
    <n v="30"/>
    <n v="107"/>
    <n v="42.519936000000001"/>
    <n v="-109.638043"/>
    <s v="4903523063"/>
    <s v="RAINBOW 16-31"/>
    <x v="0"/>
    <s v="LANCE"/>
    <m/>
    <m/>
    <m/>
    <x v="0"/>
    <s v="8213"/>
    <m/>
    <n v="13750"/>
    <n v="13675"/>
    <x v="2"/>
    <d v="2003-10-31T00:00:00"/>
    <n v="7.36"/>
    <x v="1"/>
    <n v="673"/>
    <n v="8.1999999999999993"/>
    <n v="3813"/>
    <n v="9.9"/>
    <x v="1"/>
    <n v="6748"/>
    <n v="925"/>
    <n v="0"/>
    <x v="0"/>
    <n v="10"/>
    <n v="12000"/>
    <x v="0"/>
    <s v="BP AMERICA PRODUCTION COMPANY"/>
    <n v="33.582700000000003"/>
    <n v="0.67477799999999999"/>
    <n v="165.8655"/>
    <n v="0.25324200000000002"/>
    <n v="200.37621999999999"/>
    <n v="190.36107999999999"/>
    <n v="15.160749999999998"/>
    <n v="0"/>
    <x v="1"/>
    <n v="0.20820000000000002"/>
    <n v="205.73003"/>
    <n v="-1.3183274081598129E-2"/>
    <n v="12187.1"/>
    <n v="7.7355284428475739E-3"/>
    <n v="0.16759823096772664"/>
    <n v="3.3675552917407066E-3"/>
    <n v="0.82903421374053277"/>
    <n v="0.92529554387368718"/>
    <n v="7.3692450246568272E-2"/>
    <n v="1.0120058797444399E-3"/>
    <x v="0"/>
    <n v="1.1000000000000001"/>
    <x v="0"/>
    <m/>
    <m/>
    <x v="0"/>
    <n v="18300"/>
    <x v="2"/>
    <x v="0"/>
    <m/>
    <x v="0"/>
    <x v="0"/>
    <x v="0"/>
    <n v="13"/>
    <x v="0"/>
    <x v="0"/>
    <x v="0"/>
    <x v="0"/>
    <x v="0"/>
    <x v="0"/>
    <x v="0"/>
    <x v="0"/>
    <x v="0"/>
    <x v="0"/>
    <x v="0"/>
    <x v="0"/>
    <x v="0"/>
    <m/>
    <x v="0"/>
    <x v="0"/>
    <x v="0"/>
    <x v="0"/>
    <x v="0"/>
    <m/>
    <n v="20031031"/>
    <x v="0"/>
    <s v="WYOMING ANALYTICAL LABS ROCK SPRINGS ID No RS-6474"/>
    <m/>
    <m/>
    <d v="2003-11-19T00:00:00"/>
  </r>
  <r>
    <x v="1"/>
    <s v="T30N R107W S31 fLANCE"/>
    <n v="5198"/>
    <x v="0"/>
    <x v="1"/>
    <x v="11"/>
    <s v="SW SE"/>
    <n v="31"/>
    <n v="30"/>
    <n v="107"/>
    <n v="42.520125"/>
    <n v="-109.642973"/>
    <s v="4903523424"/>
    <s v="10-31D"/>
    <x v="0"/>
    <s v="LANCE"/>
    <m/>
    <m/>
    <n v="5551"/>
    <x v="0"/>
    <n v="8045"/>
    <n v="13596"/>
    <n v="13787"/>
    <n v="13760"/>
    <x v="2"/>
    <d v="1899-12-31T00:00:00"/>
    <n v="7.01"/>
    <x v="1"/>
    <n v="70"/>
    <n v="2"/>
    <n v="2280"/>
    <n v="0"/>
    <x v="1"/>
    <n v="3200"/>
    <n v="0"/>
    <n v="0"/>
    <x v="1"/>
    <n v="20"/>
    <n v="6300"/>
    <x v="0"/>
    <s v="BP AMERICA PRODUCTION COMPANY"/>
    <n v="3.4929999999999999"/>
    <n v="0.16458"/>
    <n v="99.18"/>
    <n v="0"/>
    <n v="102.83757999999999"/>
    <n v="90.271999999999991"/>
    <n v="0"/>
    <n v="0"/>
    <x v="1"/>
    <n v="0.41640000000000005"/>
    <n v="90.688399999999987"/>
    <n v="6.2778031145999114E-2"/>
    <n v="5572"/>
    <n v="-6.1320754716981132E-2"/>
    <n v="3.3966182401413962E-2"/>
    <n v="1.6003877181862897E-3"/>
    <n v="0.96443342988039982"/>
    <n v="0.9954084535618668"/>
    <n v="0"/>
    <n v="4.591546438133213E-3"/>
    <x v="1"/>
    <n v="11"/>
    <x v="1"/>
    <n v="0"/>
    <n v="0"/>
    <x v="1"/>
    <n v="10900"/>
    <x v="1"/>
    <x v="1"/>
    <n v="0"/>
    <x v="1"/>
    <x v="1"/>
    <x v="1"/>
    <n v="10"/>
    <x v="1"/>
    <x v="1"/>
    <x v="1"/>
    <x v="1"/>
    <x v="0"/>
    <x v="0"/>
    <x v="0"/>
    <x v="0"/>
    <x v="0"/>
    <x v="0"/>
    <x v="0"/>
    <x v="0"/>
    <x v="0"/>
    <m/>
    <x v="0"/>
    <x v="0"/>
    <x v="0"/>
    <x v="0"/>
    <x v="0"/>
    <s v="FIELD WATER"/>
    <n v="19000101"/>
    <x v="0"/>
    <s v="WYOMING ANALYTICAL LABS ROCK SPRINGS ID No J06011 - D5066 - RS-8477"/>
    <m/>
    <s v="8045-13596"/>
    <d v="2006-08-01T00:00:00"/>
  </r>
  <r>
    <x v="1"/>
    <s v="T30N R107W S31 fLANCE"/>
    <n v="4194"/>
    <x v="0"/>
    <x v="1"/>
    <x v="11"/>
    <s v="SW SW"/>
    <n v="31"/>
    <n v="30"/>
    <n v="107"/>
    <n v="42.520085000000002"/>
    <n v="-109.64302499999999"/>
    <s v="4903522557"/>
    <s v="RAINBOW 15-31"/>
    <x v="0"/>
    <s v="LANCE"/>
    <m/>
    <m/>
    <s v=""/>
    <x v="0"/>
    <m/>
    <m/>
    <n v="13150"/>
    <m/>
    <x v="2"/>
    <d v="2004-03-26T00:00:00"/>
    <n v="7.55"/>
    <x v="1"/>
    <n v="1010"/>
    <n v="13.6"/>
    <n v="2070"/>
    <n v="60.9"/>
    <x v="1"/>
    <n v="4449"/>
    <n v="929"/>
    <m/>
    <x v="0"/>
    <n v="41"/>
    <n v="8815"/>
    <x v="0"/>
    <s v="BP AMERICAN PRODUCTION COMPANY"/>
    <n v="50.399000000000001"/>
    <n v="1.1191439999999999"/>
    <n v="90.045000000000002"/>
    <n v="1.5578219999999998"/>
    <n v="143.12096599999998"/>
    <n v="125.50628999999999"/>
    <n v="15.226309999999998"/>
    <n v="0"/>
    <x v="1"/>
    <n v="0.85362000000000005"/>
    <n v="141.58622"/>
    <n v="5.3906120936476265E-3"/>
    <n v="8573.5"/>
    <n v="-1.3888489518934928E-2"/>
    <n v="0.35214267628685519"/>
    <n v="7.8195671205852548E-3"/>
    <n v="0.64003775659255957"/>
    <n v="0.88643012010632105"/>
    <n v="0.1075409033449724"/>
    <n v="6.0289765487065057E-3"/>
    <x v="0"/>
    <n v="62.3"/>
    <x v="0"/>
    <m/>
    <m/>
    <x v="0"/>
    <n v="11690"/>
    <x v="2"/>
    <x v="0"/>
    <m/>
    <x v="0"/>
    <x v="0"/>
    <x v="0"/>
    <n v="4.3"/>
    <x v="0"/>
    <x v="0"/>
    <x v="0"/>
    <x v="0"/>
    <x v="0"/>
    <x v="0"/>
    <x v="0"/>
    <x v="0"/>
    <x v="0"/>
    <x v="0"/>
    <x v="0"/>
    <x v="0"/>
    <x v="0"/>
    <m/>
    <x v="0"/>
    <x v="0"/>
    <x v="0"/>
    <x v="0"/>
    <x v="0"/>
    <m/>
    <n v="20040326"/>
    <x v="0"/>
    <s v="WYOMING ANALYTICAL LABS ROCK SPRINGS ID No RS-6697"/>
    <m/>
    <m/>
    <d v="2004-04-06T00:00:00"/>
  </r>
  <r>
    <x v="1"/>
    <s v="T30N R107W S30 fLANCE"/>
    <n v="5205"/>
    <x v="0"/>
    <x v="1"/>
    <x v="7"/>
    <s v="SW SE"/>
    <n v="30"/>
    <n v="30"/>
    <n v="107"/>
    <n v="42.534759999999999"/>
    <n v="-109.643086"/>
    <s v="4903523306"/>
    <s v="10-30D RAINBOW"/>
    <x v="0"/>
    <s v="LANCE"/>
    <m/>
    <m/>
    <n v="977"/>
    <x v="0"/>
    <n v="12690"/>
    <n v="13667"/>
    <n v="13868"/>
    <n v="13743"/>
    <x v="2"/>
    <m/>
    <n v="6.38"/>
    <x v="1"/>
    <n v="31"/>
    <n v="0"/>
    <n v="834"/>
    <n v="22"/>
    <x v="1"/>
    <n v="1350"/>
    <n v="342"/>
    <n v="0"/>
    <x v="1"/>
    <n v="18"/>
    <n v="2790"/>
    <x v="0"/>
    <s v="BP AMERICA PRODUCTION COMPANY"/>
    <n v="1.5468999999999999"/>
    <n v="0"/>
    <n v="36.278999999999996"/>
    <n v="0.56275999999999993"/>
    <n v="38.388659999999994"/>
    <n v="38.083500000000001"/>
    <n v="5.6053799999999994"/>
    <n v="0"/>
    <x v="1"/>
    <n v="0.37476000000000004"/>
    <n v="44.063639999999999"/>
    <n v="-6.8827431132909636E-2"/>
    <n v="2597"/>
    <n v="-3.5826990904028216E-2"/>
    <n v="4.0295754006521724E-2"/>
    <n v="0"/>
    <n v="0.95970424599347826"/>
    <n v="0.8642840219282838"/>
    <n v="0.12721100662587112"/>
    <n v="8.5049714458451473E-3"/>
    <x v="1"/>
    <n v="13"/>
    <x v="1"/>
    <n v="0"/>
    <n v="0"/>
    <x v="1"/>
    <n v="4820"/>
    <x v="1"/>
    <x v="1"/>
    <n v="0"/>
    <x v="1"/>
    <x v="1"/>
    <x v="1"/>
    <n v="3"/>
    <x v="1"/>
    <x v="1"/>
    <x v="1"/>
    <x v="1"/>
    <x v="0"/>
    <x v="0"/>
    <x v="0"/>
    <x v="0"/>
    <x v="0"/>
    <x v="0"/>
    <x v="0"/>
    <x v="0"/>
    <x v="0"/>
    <m/>
    <x v="0"/>
    <x v="0"/>
    <x v="0"/>
    <x v="0"/>
    <x v="0"/>
    <s v="FIELD WATER"/>
    <m/>
    <x v="0"/>
    <s v="WYOMING ANALYTICAL LABS ROCK SPRINGS ID No J06001 - D5056 - RS-8477"/>
    <m/>
    <s v="12690-13667"/>
    <d v="2006-08-01T00:00:00"/>
  </r>
  <r>
    <x v="1"/>
    <s v="T30N R107W S30 fLANCE"/>
    <n v="5546"/>
    <x v="0"/>
    <x v="1"/>
    <x v="7"/>
    <s v="SW SW"/>
    <n v="30"/>
    <n v="30"/>
    <n v="107"/>
    <n v="42.535110000000003"/>
    <n v="-109.652542"/>
    <s v="4903523322"/>
    <s v="13-30 RAINBOW"/>
    <x v="0"/>
    <s v="LANCE"/>
    <m/>
    <m/>
    <n v="4686"/>
    <x v="0"/>
    <n v="8868"/>
    <n v="13554"/>
    <n v="13600"/>
    <m/>
    <x v="2"/>
    <d v="1899-12-31T00:00:00"/>
    <n v="6.9"/>
    <x v="1"/>
    <n v="42"/>
    <n v="7"/>
    <n v="3120"/>
    <n v="0"/>
    <x v="1"/>
    <n v="4760"/>
    <n v="0"/>
    <n v="0"/>
    <x v="1"/>
    <n v="12"/>
    <n v="8870"/>
    <x v="0"/>
    <s v="ULTRA RESOURCES INC"/>
    <n v="2.0958000000000001"/>
    <n v="0.57603000000000004"/>
    <n v="135.72"/>
    <n v="0"/>
    <n v="138.39183"/>
    <n v="134.27959999999999"/>
    <n v="0"/>
    <n v="0"/>
    <x v="1"/>
    <n v="0.24984000000000001"/>
    <n v="134.52943999999999"/>
    <n v="1.4152029997515419E-2"/>
    <n v="7941"/>
    <n v="-5.5261435964547023E-2"/>
    <n v="1.5143957558766295E-2"/>
    <n v="4.1623121827350654E-3"/>
    <n v="0.9806937302584986"/>
    <n v="0.99814286003123176"/>
    <n v="0"/>
    <n v="1.8571399687681747E-3"/>
    <x v="1"/>
    <n v="175"/>
    <x v="1"/>
    <n v="8277"/>
    <n v="0.71699999999999997"/>
    <x v="4"/>
    <n v="0"/>
    <x v="1"/>
    <x v="1"/>
    <n v="0"/>
    <x v="1"/>
    <x v="1"/>
    <x v="1"/>
    <n v="0"/>
    <x v="1"/>
    <x v="1"/>
    <x v="1"/>
    <x v="1"/>
    <x v="0"/>
    <x v="0"/>
    <x v="0"/>
    <x v="0"/>
    <x v="0"/>
    <x v="0"/>
    <x v="0"/>
    <x v="0"/>
    <x v="0"/>
    <m/>
    <x v="0"/>
    <x v="0"/>
    <x v="0"/>
    <x v="0"/>
    <x v="0"/>
    <m/>
    <n v="19000101"/>
    <x v="0"/>
    <s v="ENERGY LABS CASPER ID No C07050862-009"/>
    <m/>
    <s v="8868-13554"/>
    <d v="2007-05-30T00:00:00"/>
  </r>
  <r>
    <x v="1"/>
    <s v="T30N R107W S30 fLANCE"/>
    <n v="5204"/>
    <x v="0"/>
    <x v="1"/>
    <x v="7"/>
    <s v="SW SE"/>
    <n v="30"/>
    <n v="30"/>
    <n v="107"/>
    <n v="42.534759999999999"/>
    <n v="-109.64315999999999"/>
    <s v="4903523418"/>
    <s v="15-30 RAINBOW"/>
    <x v="0"/>
    <s v="LANCE"/>
    <m/>
    <m/>
    <n v="5192"/>
    <x v="0"/>
    <n v="8438"/>
    <n v="13630"/>
    <n v="13700"/>
    <n v="13695"/>
    <x v="2"/>
    <m/>
    <n v="7.31"/>
    <x v="1"/>
    <n v="55"/>
    <n v="1"/>
    <n v="3140"/>
    <n v="46"/>
    <x v="1"/>
    <n v="4670"/>
    <n v="1380"/>
    <n v="0"/>
    <x v="1"/>
    <n v="21"/>
    <n v="9480"/>
    <x v="0"/>
    <s v="BP AMERICA PRODUCTION COMPANY"/>
    <n v="2.7444999999999999"/>
    <n v="8.2290000000000002E-2"/>
    <n v="136.59"/>
    <n v="1.1766799999999999"/>
    <n v="140.59347"/>
    <n v="131.7407"/>
    <n v="22.618199999999998"/>
    <n v="0"/>
    <x v="1"/>
    <n v="0.43722000000000005"/>
    <n v="154.79612"/>
    <n v="-4.808107828038221E-2"/>
    <n v="9313"/>
    <n v="-8.8862874474538393E-3"/>
    <n v="1.9520821272851433E-2"/>
    <n v="5.8530456642118592E-4"/>
    <n v="0.97989387416072748"/>
    <n v="0.85105944515921972"/>
    <n v="0.14611606544143352"/>
    <n v="2.8244893993467023E-3"/>
    <x v="1"/>
    <n v="0"/>
    <x v="1"/>
    <n v="0"/>
    <n v="0"/>
    <x v="1"/>
    <n v="16300"/>
    <x v="1"/>
    <x v="1"/>
    <n v="0"/>
    <x v="1"/>
    <x v="1"/>
    <x v="1"/>
    <n v="17"/>
    <x v="1"/>
    <x v="1"/>
    <x v="1"/>
    <x v="1"/>
    <x v="0"/>
    <x v="0"/>
    <x v="0"/>
    <x v="0"/>
    <x v="0"/>
    <x v="0"/>
    <x v="0"/>
    <x v="0"/>
    <x v="0"/>
    <m/>
    <x v="0"/>
    <x v="0"/>
    <x v="0"/>
    <x v="0"/>
    <x v="0"/>
    <s v="FIELD WATER"/>
    <m/>
    <x v="0"/>
    <s v="WYOMING ANALYTICAL LABS ROCK SPRINGS ID No J06002 - D5057 - RS-8477"/>
    <m/>
    <s v="8438-13630"/>
    <d v="2006-08-01T00:00:00"/>
  </r>
  <r>
    <x v="1"/>
    <s v="T29N R18W S20 fLANCE"/>
    <n v="5850"/>
    <x v="0"/>
    <x v="1"/>
    <x v="11"/>
    <s v="NE SE"/>
    <n v="20"/>
    <n v="29"/>
    <n v="18"/>
    <n v="42.466665999999996"/>
    <n v="-109.735564"/>
    <s v="4903524830"/>
    <s v="49-20 STUD HORSE BUTTE"/>
    <x v="0"/>
    <s v="LANCE"/>
    <m/>
    <m/>
    <n v="2838"/>
    <x v="0"/>
    <n v="7888"/>
    <n v="10726"/>
    <n v="10840"/>
    <n v="10745"/>
    <x v="2"/>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2"/>
    <x v="1"/>
    <n v="0"/>
    <x v="1"/>
    <x v="1"/>
    <x v="1"/>
    <n v="2.4"/>
    <x v="1"/>
    <x v="1"/>
    <x v="1"/>
    <x v="1"/>
    <x v="0"/>
    <x v="0"/>
    <x v="0"/>
    <x v="0"/>
    <x v="0"/>
    <x v="0"/>
    <x v="0"/>
    <x v="0"/>
    <x v="0"/>
    <m/>
    <x v="0"/>
    <x v="0"/>
    <x v="0"/>
    <x v="0"/>
    <x v="0"/>
    <m/>
    <m/>
    <x v="0"/>
    <s v="WYOMING ANALYTICAL LABS ROCK SPRINGS ID No D8341"/>
    <m/>
    <s v="7888-10726"/>
    <d v="2007-10-10T00:00:00"/>
  </r>
  <r>
    <x v="0"/>
    <s v="T29N R114W S19 fCLOVERLY"/>
    <n v="49007421"/>
    <x v="0"/>
    <x v="1"/>
    <x v="12"/>
    <m/>
    <s v="19"/>
    <s v=" 29"/>
    <s v=" 114"/>
    <n v="42.487760000000002"/>
    <n v="-110.46453"/>
    <s v="4903506051"/>
    <s v="43-19-G"/>
    <x v="0"/>
    <s v="CLOVERLY"/>
    <m/>
    <m/>
    <n v="65"/>
    <x v="0"/>
    <n v="9420"/>
    <n v="9485"/>
    <n v="14740"/>
    <m/>
    <x v="0"/>
    <d v="1952-05-01T00:00:00"/>
    <n v="7.9000000953674316"/>
    <x v="2"/>
    <n v="84"/>
    <n v="14"/>
    <n v="3924"/>
    <n v="-3"/>
    <x v="0"/>
    <n v="5400"/>
    <n v="1405"/>
    <m/>
    <x v="0"/>
    <n v="35"/>
    <n v="10149"/>
    <x v="0"/>
    <m/>
    <n v="4.1916000000000002"/>
    <n v="1.1520600000000001"/>
    <n v="170.69399999999999"/>
    <n v="0"/>
    <n v="176.03765999999999"/>
    <n v="152.334"/>
    <n v="23.027949999999997"/>
    <m/>
    <x v="0"/>
    <n v="0.72870000000000001"/>
    <n v="176.09065000000001"/>
    <n v="-1.504849184094926E-4"/>
    <n v="10856"/>
    <n v="3.3658652701737679E-2"/>
    <n v="2.3810814117842742E-2"/>
    <n v="6.5443951027297238E-3"/>
    <n v="0.96964479077942756"/>
    <n v="0.86508852116793256"/>
    <n v="0.13077326933599254"/>
    <n v="4.1382094960748907E-3"/>
    <x v="0"/>
    <m/>
    <x v="0"/>
    <m/>
    <m/>
    <x v="0"/>
    <m/>
    <x v="0"/>
    <x v="0"/>
    <m/>
    <x v="0"/>
    <x v="0"/>
    <x v="0"/>
    <m/>
    <x v="0"/>
    <x v="0"/>
    <x v="0"/>
    <x v="0"/>
    <x v="0"/>
    <x v="0"/>
    <x v="0"/>
    <x v="0"/>
    <x v="0"/>
    <x v="0"/>
    <x v="0"/>
    <x v="0"/>
    <x v="0"/>
    <m/>
    <x v="0"/>
    <x v="0"/>
    <x v="0"/>
    <x v="0"/>
    <x v="0"/>
    <s v="DST"/>
    <m/>
    <x v="0"/>
    <m/>
    <m/>
    <m/>
    <m/>
  </r>
  <r>
    <x v="1"/>
    <s v="T29N R114W S05 fMESAVERDE"/>
    <n v="2381"/>
    <x v="0"/>
    <x v="1"/>
    <x v="8"/>
    <s v="SW NE"/>
    <n v="5"/>
    <n v="29"/>
    <n v="114"/>
    <n v="42.530830000000002"/>
    <n v="-110.44278"/>
    <s v="4903522130"/>
    <s v="5-2 RILEY RIDGE"/>
    <x v="0"/>
    <s v="MESAVERDE"/>
    <m/>
    <m/>
    <m/>
    <x v="0"/>
    <s v="2590"/>
    <m/>
    <n v="4100"/>
    <n v="3457"/>
    <x v="2"/>
    <d v="2000-08-08T00:00:00"/>
    <n v="7.39"/>
    <x v="1"/>
    <n v="166"/>
    <n v="60"/>
    <n v="2780"/>
    <m/>
    <x v="1"/>
    <n v="3650"/>
    <n v="824"/>
    <n v="0"/>
    <x v="0"/>
    <n v="7"/>
    <n v="6870"/>
    <x v="0"/>
    <s v="DUNCAN ENERGY COMPANY"/>
    <n v="8.2834000000000003"/>
    <n v="4.9374000000000002"/>
    <n v="120.93"/>
    <n v="0"/>
    <n v="134.1508"/>
    <n v="102.9665"/>
    <n v="13.505359999999998"/>
    <n v="0"/>
    <x v="1"/>
    <n v="0.14574000000000001"/>
    <n v="116.6176"/>
    <n v="6.9917900341510367E-2"/>
    <n v="7487"/>
    <n v="4.2975551995542247E-2"/>
    <n v="6.1746929574777044E-2"/>
    <n v="3.680484946791223E-2"/>
    <n v="0.9014482209573107"/>
    <n v="0.88294133990066681"/>
    <n v="0.11580893450045275"/>
    <n v="1.2497255988804436E-3"/>
    <x v="0"/>
    <m/>
    <x v="0"/>
    <m/>
    <m/>
    <x v="1"/>
    <m/>
    <x v="1"/>
    <x v="0"/>
    <n v="0"/>
    <x v="0"/>
    <x v="0"/>
    <x v="0"/>
    <m/>
    <x v="0"/>
    <x v="0"/>
    <x v="0"/>
    <x v="0"/>
    <x v="0"/>
    <x v="0"/>
    <x v="0"/>
    <x v="0"/>
    <x v="0"/>
    <x v="0"/>
    <x v="0"/>
    <x v="0"/>
    <x v="0"/>
    <m/>
    <x v="0"/>
    <x v="0"/>
    <x v="0"/>
    <x v="0"/>
    <x v="0"/>
    <s v="PETROLEUM HYDROCARBONS 26.5 MG/L"/>
    <n v="20000808"/>
    <x v="0"/>
    <s v="WYOMING ANALYTICAL LABS ROCK SPRINGS - LAB No 9850"/>
    <m/>
    <m/>
    <d v="2000-08-18T00:00:00"/>
  </r>
  <r>
    <x v="1"/>
    <s v="T29N R114W S05 fHILLIARD"/>
    <n v="3904"/>
    <x v="0"/>
    <x v="1"/>
    <x v="8"/>
    <s v="SW NE"/>
    <n v="5"/>
    <n v="29"/>
    <n v="114"/>
    <n v="42.530729999999998"/>
    <n v="-110.44258000000001"/>
    <s v="4903520939"/>
    <s v="RILEY RIDGE FED. 5-1 SWD"/>
    <x v="0"/>
    <s v="HILLIARD"/>
    <m/>
    <m/>
    <s v=""/>
    <x v="0"/>
    <m/>
    <m/>
    <n v="8060"/>
    <n v="4120"/>
    <x v="5"/>
    <d v="2002-05-15T00:00:00"/>
    <n v="6.3"/>
    <x v="1"/>
    <n v="2112"/>
    <n v="219"/>
    <n v="2085"/>
    <m/>
    <x v="1"/>
    <n v="6600"/>
    <n v="1464"/>
    <m/>
    <x v="0"/>
    <n v="188"/>
    <n v="12687"/>
    <x v="0"/>
    <s v="INFINITY OIL AND GAS"/>
    <n v="105.3888"/>
    <n v="18.021509999999999"/>
    <n v="90.697500000000005"/>
    <n v="0"/>
    <n v="214.10781"/>
    <n v="186.18600000000001"/>
    <n v="23.994959999999999"/>
    <n v="0"/>
    <x v="1"/>
    <n v="3.9141600000000003"/>
    <n v="214.09512000000001"/>
    <n v="2.9635481476019082E-5"/>
    <n v="12668"/>
    <n v="-7.4935910076907907E-4"/>
    <n v="0.49222305342341321"/>
    <n v="8.4170259833118655E-2"/>
    <n v="0.42360668674346813"/>
    <n v="0.86964149393036139"/>
    <n v="0.11207616502421913"/>
    <n v="1.828234104541944E-2"/>
    <x v="0"/>
    <n v="19"/>
    <x v="0"/>
    <m/>
    <m/>
    <x v="0"/>
    <m/>
    <x v="0"/>
    <x v="0"/>
    <m/>
    <x v="0"/>
    <x v="0"/>
    <x v="0"/>
    <m/>
    <x v="0"/>
    <x v="0"/>
    <x v="0"/>
    <x v="0"/>
    <x v="0"/>
    <x v="0"/>
    <x v="0"/>
    <x v="0"/>
    <x v="0"/>
    <x v="0"/>
    <x v="0"/>
    <x v="0"/>
    <x v="0"/>
    <m/>
    <x v="0"/>
    <x v="0"/>
    <x v="0"/>
    <x v="0"/>
    <x v="0"/>
    <s v="WELLHEAD"/>
    <n v="20020515"/>
    <x v="0"/>
    <s v="CHAMPION TECHNOLOGIES VERNAL UT"/>
    <m/>
    <m/>
    <d v="2002-05-20T00:00:00"/>
  </r>
  <r>
    <x v="0"/>
    <s v="T29N R113W S36 fWASATCH/ALMY"/>
    <n v="49005202"/>
    <x v="0"/>
    <x v="1"/>
    <x v="9"/>
    <m/>
    <s v="36"/>
    <s v=" 29"/>
    <s v=" 113"/>
    <n v="42.451369999999997"/>
    <n v="-110.25530000000001"/>
    <s v="4903505920"/>
    <s v="TRESNER STATE NO. 2"/>
    <x v="0"/>
    <s v="WASATCH/ALMY"/>
    <m/>
    <m/>
    <n v="86"/>
    <x v="0"/>
    <n v="1615"/>
    <n v="1701"/>
    <n v="3266"/>
    <m/>
    <x v="0"/>
    <m/>
    <n v="8.1999998092651367"/>
    <x v="0"/>
    <n v="18"/>
    <n v="5"/>
    <n v="2500"/>
    <n v="-3"/>
    <x v="0"/>
    <n v="3620"/>
    <n v="200"/>
    <m/>
    <x v="0"/>
    <n v="136"/>
    <n v="6434"/>
    <x v="0"/>
    <m/>
    <n v="0.8982"/>
    <n v="0.41144999999999998"/>
    <n v="108.75"/>
    <n v="0"/>
    <n v="110.05964999999999"/>
    <n v="102.1202"/>
    <n v="3.2779999999999996"/>
    <m/>
    <x v="0"/>
    <n v="2.8315200000000003"/>
    <n v="108.22972"/>
    <n v="8.3830467786864312E-3"/>
    <n v="6473"/>
    <n v="3.0216161772681489E-3"/>
    <n v="8.1610290419785996E-3"/>
    <n v="3.7384272982877924E-3"/>
    <n v="0.98810054365973354"/>
    <n v="0.94355044067378158"/>
    <n v="3.028742936782983E-2"/>
    <n v="2.616212995838851E-2"/>
    <x v="0"/>
    <m/>
    <x v="0"/>
    <m/>
    <m/>
    <x v="0"/>
    <m/>
    <x v="0"/>
    <x v="0"/>
    <m/>
    <x v="0"/>
    <x v="0"/>
    <x v="0"/>
    <m/>
    <x v="0"/>
    <x v="0"/>
    <x v="0"/>
    <x v="0"/>
    <x v="0"/>
    <x v="0"/>
    <x v="0"/>
    <x v="0"/>
    <x v="0"/>
    <x v="0"/>
    <x v="0"/>
    <x v="0"/>
    <x v="0"/>
    <m/>
    <x v="0"/>
    <x v="0"/>
    <x v="0"/>
    <x v="0"/>
    <x v="0"/>
    <s v="DST"/>
    <m/>
    <x v="0"/>
    <m/>
    <m/>
    <m/>
    <m/>
  </r>
  <r>
    <x v="1"/>
    <s v="T29N R113W S36 fTRANSITION"/>
    <n v="5348"/>
    <x v="0"/>
    <x v="1"/>
    <x v="13"/>
    <s v="SW NE"/>
    <n v="36"/>
    <n v="29"/>
    <n v="113"/>
    <n v="42.459735999999999"/>
    <n v="-110.248092"/>
    <s v="4903523280"/>
    <s v="232-36X BPMVU-B"/>
    <x v="0"/>
    <s v="FORT UNION"/>
    <m/>
    <m/>
    <n v="108"/>
    <x v="0"/>
    <n v="3284"/>
    <n v="3392"/>
    <n v="3602"/>
    <n v="3555"/>
    <x v="5"/>
    <m/>
    <n v="7.79"/>
    <x v="1"/>
    <n v="70"/>
    <n v="82"/>
    <n v="4652"/>
    <n v="0"/>
    <x v="1"/>
    <n v="3160"/>
    <n v="6954"/>
    <n v="0"/>
    <x v="1"/>
    <n v="455"/>
    <n v="15385"/>
    <x v="0"/>
    <s v="EOG RESOURCES INC"/>
    <n v="3.4929999999999999"/>
    <n v="6.7477800000000006"/>
    <n v="202.36199999999999"/>
    <n v="0"/>
    <n v="212.60278"/>
    <n v="89.143599999999992"/>
    <n v="113.97605999999999"/>
    <n v="0"/>
    <x v="1"/>
    <n v="9.4731000000000005"/>
    <n v="212.59275999999997"/>
    <n v="2.3565628181390795E-5"/>
    <n v="15373"/>
    <n v="-3.901424019767215E-4"/>
    <n v="1.6429700495920137E-2"/>
    <n v="3.1738907647397653E-2"/>
    <n v="0.9518313918566822"/>
    <n v="0.41931625517256566"/>
    <n v="0.53612390186758951"/>
    <n v="4.4559842959844928E-2"/>
    <x v="1"/>
    <n v="12"/>
    <x v="1"/>
    <n v="0"/>
    <n v="0"/>
    <x v="1"/>
    <n v="0"/>
    <x v="1"/>
    <x v="1"/>
    <n v="0"/>
    <x v="1"/>
    <x v="1"/>
    <x v="1"/>
    <n v="0"/>
    <x v="1"/>
    <x v="1"/>
    <x v="1"/>
    <x v="1"/>
    <x v="0"/>
    <x v="0"/>
    <x v="1"/>
    <x v="0"/>
    <x v="0"/>
    <x v="0"/>
    <x v="0"/>
    <x v="0"/>
    <x v="0"/>
    <m/>
    <x v="0"/>
    <x v="0"/>
    <x v="0"/>
    <x v="0"/>
    <x v="0"/>
    <s v="CO2 IN WATER 70 MB PER LITER"/>
    <m/>
    <x v="0"/>
    <s v="CHAMPION TECHNOLOGIES VERNAL"/>
    <m/>
    <s v="3284-3392"/>
    <d v="2006-11-07T00:00:00"/>
  </r>
  <r>
    <x v="1"/>
    <s v="T29N R113W S36 fTRANSITION"/>
    <n v="5349"/>
    <x v="0"/>
    <x v="1"/>
    <x v="13"/>
    <s v="SW SE"/>
    <n v="36"/>
    <n v="29"/>
    <n v="113"/>
    <n v="42.450921999999998"/>
    <n v="-110.247344"/>
    <s v="4903523157"/>
    <s v="241-36 BPMVU-B"/>
    <x v="0"/>
    <s v="FORT UNION"/>
    <m/>
    <m/>
    <n v="42"/>
    <x v="0"/>
    <n v="3100"/>
    <n v="3142"/>
    <n v="3375"/>
    <n v="3163"/>
    <x v="5"/>
    <m/>
    <n v="7.67"/>
    <x v="1"/>
    <n v="85"/>
    <n v="25"/>
    <n v="4331"/>
    <n v="0"/>
    <x v="1"/>
    <n v="3420"/>
    <n v="5856"/>
    <n v="0"/>
    <x v="1"/>
    <n v="108"/>
    <n v="13830"/>
    <x v="0"/>
    <s v="EOG RESOURCES INC"/>
    <n v="4.2415000000000003"/>
    <n v="2.0572500000000002"/>
    <n v="188.39849999999998"/>
    <n v="0"/>
    <n v="194.69725"/>
    <n v="96.478200000000001"/>
    <n v="95.979839999999996"/>
    <n v="0"/>
    <x v="1"/>
    <n v="2.2485600000000003"/>
    <n v="194.70659999999998"/>
    <n v="-2.4011062037479955E-5"/>
    <n v="13825"/>
    <n v="-1.8079913216416561E-4"/>
    <n v="2.1785104823000841E-2"/>
    <n v="1.0566405021128959E-2"/>
    <n v="0.96764849015587018"/>
    <n v="0.49550554526657037"/>
    <n v="0.49294600183044646"/>
    <n v="1.154845290298326E-2"/>
    <x v="1"/>
    <n v="5"/>
    <x v="1"/>
    <n v="0"/>
    <n v="0"/>
    <x v="1"/>
    <n v="0"/>
    <x v="1"/>
    <x v="1"/>
    <n v="0"/>
    <x v="1"/>
    <x v="1"/>
    <x v="1"/>
    <n v="0"/>
    <x v="1"/>
    <x v="1"/>
    <x v="1"/>
    <x v="1"/>
    <x v="0"/>
    <x v="0"/>
    <x v="1"/>
    <x v="0"/>
    <x v="0"/>
    <x v="0"/>
    <x v="0"/>
    <x v="0"/>
    <x v="0"/>
    <m/>
    <x v="0"/>
    <x v="0"/>
    <x v="0"/>
    <x v="0"/>
    <x v="0"/>
    <s v="CO2 IN WATER 70 MG PER LITER"/>
    <m/>
    <x v="0"/>
    <s v="CHAMPION TECHNOLOGIES VERNAL"/>
    <s v="3070"/>
    <s v="3100-3142"/>
    <d v="2006-11-07T00:00:00"/>
  </r>
  <r>
    <x v="0"/>
    <s v="T29N R113W S36 fMESAVERDE"/>
    <n v="49001381"/>
    <x v="0"/>
    <x v="1"/>
    <x v="9"/>
    <m/>
    <s v="36"/>
    <s v=" 29"/>
    <s v=" 113"/>
    <n v="42.450580000000002"/>
    <n v="-110.25715"/>
    <s v="4903505917"/>
    <s v="TRESNER STATE NO. 13"/>
    <x v="0"/>
    <s v="MESAVERDE"/>
    <m/>
    <m/>
    <n v="35"/>
    <x v="0"/>
    <n v="3091"/>
    <n v="3126"/>
    <n v="3225"/>
    <n v="2720"/>
    <x v="0"/>
    <d v="1959-06-03T00:00:00"/>
    <n v="8.1000003814697266"/>
    <x v="2"/>
    <n v="38"/>
    <n v="7"/>
    <n v="1140"/>
    <n v="-3"/>
    <x v="0"/>
    <n v="120"/>
    <n v="1342"/>
    <m/>
    <x v="0"/>
    <n v="1284"/>
    <n v="3250"/>
    <x v="0"/>
    <m/>
    <n v="1.8961999999999999"/>
    <n v="0.57603000000000004"/>
    <n v="49.59"/>
    <n v="0"/>
    <n v="52.06223"/>
    <n v="3.3851999999999998"/>
    <n v="21.995379999999997"/>
    <m/>
    <x v="0"/>
    <n v="26.732880000000002"/>
    <n v="52.113460000000003"/>
    <n v="-4.9176540131391387E-4"/>
    <n v="3925"/>
    <n v="9.4076655052264813E-2"/>
    <n v="3.6421797529610236E-2"/>
    <n v="1.106425906074327E-2"/>
    <n v="0.95251394340964646"/>
    <n v="6.4958266060246225E-2"/>
    <n v="0.42206715884917245"/>
    <n v="0.5129745750905812"/>
    <x v="0"/>
    <m/>
    <x v="0"/>
    <m/>
    <m/>
    <x v="0"/>
    <m/>
    <x v="0"/>
    <x v="0"/>
    <m/>
    <x v="0"/>
    <x v="0"/>
    <x v="0"/>
    <m/>
    <x v="0"/>
    <x v="0"/>
    <x v="0"/>
    <x v="0"/>
    <x v="0"/>
    <x v="0"/>
    <x v="0"/>
    <x v="0"/>
    <x v="0"/>
    <x v="0"/>
    <x v="0"/>
    <x v="0"/>
    <x v="0"/>
    <m/>
    <x v="0"/>
    <x v="0"/>
    <x v="0"/>
    <x v="0"/>
    <x v="0"/>
    <s v="DST NO. 2"/>
    <m/>
    <x v="0"/>
    <m/>
    <m/>
    <m/>
    <m/>
  </r>
  <r>
    <x v="0"/>
    <s v="T29N R113W S36 fMESAVERDE"/>
    <n v="49007419"/>
    <x v="0"/>
    <x v="1"/>
    <x v="9"/>
    <m/>
    <s v="36"/>
    <s v=" 29"/>
    <s v=" 113"/>
    <n v="42.45438"/>
    <n v="-110.25602000000001"/>
    <s v="4903505938"/>
    <s v="TRESNER STATE LEASE"/>
    <x v="0"/>
    <s v="MESAVERDE"/>
    <m/>
    <m/>
    <n v="0"/>
    <x v="0"/>
    <m/>
    <m/>
    <n v="1742"/>
    <m/>
    <x v="1"/>
    <d v="1959-12-07T00:00:00"/>
    <n v="8"/>
    <x v="2"/>
    <n v="11"/>
    <n v="12"/>
    <n v="3686"/>
    <n v="-3"/>
    <x v="0"/>
    <n v="2800"/>
    <n v="4465"/>
    <m/>
    <x v="0"/>
    <n v="-3"/>
    <n v="8996"/>
    <x v="0"/>
    <m/>
    <n v="0.54889999999999994"/>
    <n v="0.98748000000000002"/>
    <n v="160.34099999999998"/>
    <n v="0"/>
    <n v="161.87737999999999"/>
    <n v="78.988"/>
    <n v="73.181349999999995"/>
    <m/>
    <x v="0"/>
    <n v="0"/>
    <n v="152.16935000000001"/>
    <n v="3.0912692515537351E-2"/>
    <n v="10965"/>
    <n v="9.8642352587545709E-2"/>
    <n v="3.3908381764024102E-3"/>
    <n v="6.1001728592345646E-3"/>
    <n v="0.99050898896436301"/>
    <n v="0.51907956497152674"/>
    <n v="0.48092043502847315"/>
    <n v="0"/>
    <x v="0"/>
    <m/>
    <x v="0"/>
    <m/>
    <m/>
    <x v="0"/>
    <m/>
    <x v="0"/>
    <x v="0"/>
    <m/>
    <x v="0"/>
    <x v="0"/>
    <x v="0"/>
    <m/>
    <x v="0"/>
    <x v="0"/>
    <x v="0"/>
    <x v="0"/>
    <x v="0"/>
    <x v="0"/>
    <x v="0"/>
    <x v="0"/>
    <x v="0"/>
    <x v="0"/>
    <x v="0"/>
    <x v="0"/>
    <x v="0"/>
    <m/>
    <x v="0"/>
    <x v="0"/>
    <x v="0"/>
    <x v="0"/>
    <x v="0"/>
    <s v="PRODUCTION WATER"/>
    <m/>
    <x v="0"/>
    <m/>
    <m/>
    <m/>
    <m/>
  </r>
  <r>
    <x v="0"/>
    <s v="T29N R113W S35 fWASATCH/ALMY"/>
    <n v="49003420"/>
    <x v="0"/>
    <x v="1"/>
    <x v="9"/>
    <m/>
    <s v="35"/>
    <s v=" 29"/>
    <s v=" 113"/>
    <n v="42.450510000000001"/>
    <n v="-110.25994"/>
    <s v="4903505918"/>
    <s v="B-38"/>
    <x v="0"/>
    <s v="WASATCH/ALMY"/>
    <m/>
    <m/>
    <n v="45"/>
    <x v="0"/>
    <n v="1752"/>
    <n v="1797"/>
    <n v="3138"/>
    <m/>
    <x v="1"/>
    <m/>
    <n v="7.9000000953674316"/>
    <x v="2"/>
    <n v="43"/>
    <n v="24"/>
    <n v="2793"/>
    <n v="-3"/>
    <x v="0"/>
    <n v="4000"/>
    <n v="781"/>
    <m/>
    <x v="0"/>
    <n v="-1"/>
    <n v="7245"/>
    <x v="0"/>
    <m/>
    <n v="2.1457000000000002"/>
    <n v="1.97496"/>
    <n v="121.49549999999999"/>
    <n v="0"/>
    <n v="125.61615999999999"/>
    <n v="112.84"/>
    <n v="12.800589999999998"/>
    <m/>
    <x v="0"/>
    <n v="0"/>
    <n v="125.64058999999999"/>
    <n v="-9.7231218663758451E-5"/>
    <n v="7634"/>
    <n v="2.6144230122992138E-2"/>
    <n v="1.708140099171954E-2"/>
    <n v="1.5722180967799048E-2"/>
    <n v="0.9671964180404814"/>
    <n v="0.89811739979890259"/>
    <n v="0.10188260020109742"/>
    <n v="0"/>
    <x v="0"/>
    <m/>
    <x v="0"/>
    <m/>
    <m/>
    <x v="0"/>
    <m/>
    <x v="0"/>
    <x v="0"/>
    <m/>
    <x v="0"/>
    <x v="0"/>
    <x v="0"/>
    <m/>
    <x v="0"/>
    <x v="0"/>
    <x v="0"/>
    <x v="0"/>
    <x v="0"/>
    <x v="0"/>
    <x v="0"/>
    <x v="0"/>
    <x v="0"/>
    <x v="0"/>
    <x v="0"/>
    <x v="0"/>
    <x v="0"/>
    <m/>
    <x v="0"/>
    <x v="0"/>
    <x v="0"/>
    <x v="0"/>
    <x v="0"/>
    <s v="PRODUCED WATER"/>
    <m/>
    <x v="0"/>
    <m/>
    <m/>
    <m/>
    <m/>
  </r>
  <r>
    <x v="0"/>
    <s v="T29N R113W S35 fWASATCH/ALMY"/>
    <n v="49002588"/>
    <x v="0"/>
    <x v="1"/>
    <x v="9"/>
    <m/>
    <s v="35"/>
    <s v=" 29"/>
    <s v=" 113"/>
    <n v="42.452469999999998"/>
    <n v="-110.2593"/>
    <s v="4903505930"/>
    <s v="B-42"/>
    <x v="0"/>
    <s v="WASATCH/ALMY"/>
    <m/>
    <m/>
    <n v="2"/>
    <x v="0"/>
    <n v="1612"/>
    <n v="1614"/>
    <n v="1899"/>
    <m/>
    <x v="1"/>
    <m/>
    <n v="7.5999999046325684"/>
    <x v="2"/>
    <n v="53"/>
    <n v="22"/>
    <n v="2693"/>
    <n v="-3"/>
    <x v="0"/>
    <n v="4000"/>
    <n v="537"/>
    <m/>
    <x v="0"/>
    <n v="-3"/>
    <n v="7033"/>
    <x v="0"/>
    <m/>
    <n v="2.6446999999999998"/>
    <n v="1.8103800000000001"/>
    <n v="117.1455"/>
    <n v="0"/>
    <n v="121.60057999999999"/>
    <n v="112.84"/>
    <n v="8.8014299999999999"/>
    <m/>
    <x v="0"/>
    <n v="0"/>
    <n v="121.64142999999999"/>
    <n v="-1.6793974034333889E-4"/>
    <n v="7296"/>
    <n v="1.8354386209784353E-2"/>
    <n v="2.1749073894219911E-2"/>
    <n v="1.4887922409580614E-2"/>
    <n v="0.96336300369619954"/>
    <n v="0.92764447113125847"/>
    <n v="7.2355528868741525E-2"/>
    <n v="0"/>
    <x v="0"/>
    <m/>
    <x v="0"/>
    <m/>
    <m/>
    <x v="0"/>
    <m/>
    <x v="0"/>
    <x v="0"/>
    <m/>
    <x v="0"/>
    <x v="0"/>
    <x v="0"/>
    <m/>
    <x v="0"/>
    <x v="0"/>
    <x v="0"/>
    <x v="0"/>
    <x v="0"/>
    <x v="0"/>
    <x v="0"/>
    <x v="0"/>
    <x v="0"/>
    <x v="0"/>
    <x v="0"/>
    <x v="0"/>
    <x v="0"/>
    <m/>
    <x v="0"/>
    <x v="0"/>
    <x v="0"/>
    <x v="0"/>
    <x v="0"/>
    <s v="PRODUCED WATER"/>
    <m/>
    <x v="0"/>
    <m/>
    <m/>
    <m/>
    <m/>
  </r>
  <r>
    <x v="0"/>
    <s v="T29N R113W S32 fFRONTIER"/>
    <n v="49000933"/>
    <x v="0"/>
    <x v="1"/>
    <x v="14"/>
    <m/>
    <s v="32"/>
    <s v=" 29"/>
    <s v=" 113"/>
    <n v="42.452860000000001"/>
    <n v="-110.32792000000001"/>
    <s v="4903505934"/>
    <s v="46-32-G"/>
    <x v="0"/>
    <s v="FRONTIER"/>
    <m/>
    <m/>
    <n v="52"/>
    <x v="0"/>
    <n v="7620"/>
    <n v="7672"/>
    <m/>
    <m/>
    <x v="0"/>
    <d v="1962-05-24T00:00:00"/>
    <n v="7.3000001907348633"/>
    <x v="0"/>
    <n v="499"/>
    <n v="43"/>
    <n v="6196"/>
    <n v="-3"/>
    <x v="0"/>
    <n v="10100"/>
    <n v="720"/>
    <m/>
    <x v="0"/>
    <n v="62"/>
    <n v="17255"/>
    <x v="0"/>
    <m/>
    <n v="24.900099999999998"/>
    <n v="3.5384700000000002"/>
    <n v="269.52599999999995"/>
    <n v="0"/>
    <n v="297.96456999999998"/>
    <n v="284.92099999999999"/>
    <n v="11.800799999999999"/>
    <m/>
    <x v="0"/>
    <n v="1.2908400000000002"/>
    <n v="298.01263999999998"/>
    <n v="-8.0657446616114084E-5"/>
    <n v="17614"/>
    <n v="1.029567810949554E-2"/>
    <n v="8.3567318087516246E-2"/>
    <n v="1.1875472308670794E-2"/>
    <n v="0.90455720960381292"/>
    <n v="0.95607018547938105"/>
    <n v="3.9598320393390021E-2"/>
    <n v="4.3314941272289669E-3"/>
    <x v="0"/>
    <m/>
    <x v="0"/>
    <m/>
    <m/>
    <x v="0"/>
    <m/>
    <x v="0"/>
    <x v="0"/>
    <m/>
    <x v="0"/>
    <x v="0"/>
    <x v="0"/>
    <m/>
    <x v="0"/>
    <x v="0"/>
    <x v="0"/>
    <x v="0"/>
    <x v="0"/>
    <x v="0"/>
    <x v="0"/>
    <x v="0"/>
    <x v="0"/>
    <x v="0"/>
    <x v="0"/>
    <x v="0"/>
    <x v="0"/>
    <m/>
    <x v="0"/>
    <x v="0"/>
    <x v="0"/>
    <x v="0"/>
    <x v="0"/>
    <s v="DST (BOTTOM)"/>
    <m/>
    <x v="0"/>
    <m/>
    <m/>
    <m/>
    <m/>
  </r>
  <r>
    <x v="0"/>
    <s v="T29N R113W S31 fFRONTIER"/>
    <n v="49118058"/>
    <x v="0"/>
    <x v="1"/>
    <x v="14"/>
    <m/>
    <s v="31"/>
    <s v=" 29"/>
    <s v=" 113"/>
    <n v="42.456099999999999"/>
    <n v="-110.3445"/>
    <s v="4903505967"/>
    <s v="73-31"/>
    <x v="0"/>
    <s v="FRONTIER"/>
    <m/>
    <m/>
    <n v="44"/>
    <x v="0"/>
    <n v="5968"/>
    <n v="6012"/>
    <m/>
    <m/>
    <x v="1"/>
    <d v="1957-05-07T00:00:00"/>
    <n v="5"/>
    <x v="0"/>
    <n v="812"/>
    <n v="28"/>
    <n v="12711"/>
    <n v="-3"/>
    <x v="0"/>
    <n v="20808"/>
    <n v="-3"/>
    <m/>
    <x v="0"/>
    <n v="430"/>
    <n v="34788"/>
    <x v="0"/>
    <s v="CHEM LAB"/>
    <n v="40.518799999999999"/>
    <n v="2.3041200000000002"/>
    <n v="552.92849999999999"/>
    <n v="0"/>
    <n v="595.75141999999994"/>
    <n v="586.99367999999993"/>
    <n v="0"/>
    <m/>
    <x v="0"/>
    <n v="8.9526000000000003"/>
    <n v="595.94627999999989"/>
    <n v="-1.6351462287788991E-4"/>
    <n v="34780"/>
    <n v="-1.1499540018399264E-4"/>
    <n v="6.8012930628012613E-2"/>
    <n v="3.867586249311836E-3"/>
    <n v="0.92811948312267567"/>
    <n v="0.98497750501941217"/>
    <n v="0"/>
    <n v="1.5022494980587851E-2"/>
    <x v="0"/>
    <m/>
    <x v="0"/>
    <m/>
    <m/>
    <x v="0"/>
    <m/>
    <x v="0"/>
    <x v="0"/>
    <m/>
    <x v="0"/>
    <x v="0"/>
    <x v="0"/>
    <m/>
    <x v="0"/>
    <x v="0"/>
    <x v="0"/>
    <x v="0"/>
    <x v="0"/>
    <x v="0"/>
    <x v="0"/>
    <x v="0"/>
    <x v="0"/>
    <x v="0"/>
    <x v="0"/>
    <x v="0"/>
    <x v="0"/>
    <m/>
    <x v="0"/>
    <x v="0"/>
    <x v="0"/>
    <x v="0"/>
    <x v="0"/>
    <s v="PRODUCTION WATER"/>
    <m/>
    <x v="0"/>
    <m/>
    <m/>
    <m/>
    <m/>
  </r>
  <r>
    <x v="0"/>
    <s v="T29N R113W S26 fMESAVERDE"/>
    <n v="49005937"/>
    <x v="0"/>
    <x v="1"/>
    <x v="9"/>
    <m/>
    <s v="26"/>
    <s v=" 29"/>
    <s v=" 113"/>
    <n v="42.46698"/>
    <n v="-110.25969000000001"/>
    <s v="4903505998"/>
    <s v="B-41"/>
    <x v="0"/>
    <s v="MESAVERDE"/>
    <m/>
    <m/>
    <n v="50"/>
    <x v="0"/>
    <n v="3455"/>
    <n v="3505"/>
    <n v="3561"/>
    <n v="3471"/>
    <x v="0"/>
    <m/>
    <n v="8.1999998092651367"/>
    <x v="0"/>
    <n v="28"/>
    <n v="5"/>
    <n v="4671"/>
    <n v="-3"/>
    <x v="0"/>
    <n v="2080"/>
    <n v="8906"/>
    <m/>
    <x v="0"/>
    <n v="9"/>
    <n v="11179"/>
    <x v="0"/>
    <m/>
    <n v="1.3972"/>
    <n v="0.41144999999999998"/>
    <n v="203.18849999999998"/>
    <n v="0"/>
    <n v="204.99714999999998"/>
    <n v="58.6768"/>
    <n v="145.96933999999999"/>
    <m/>
    <x v="0"/>
    <n v="0.18738000000000002"/>
    <n v="204.83351999999999"/>
    <n v="3.9926245637005042E-4"/>
    <n v="15693"/>
    <n v="0.16798154212563263"/>
    <n v="6.815704511013934E-3"/>
    <n v="2.0071010743320091E-3"/>
    <n v="0.99117719441465402"/>
    <n v="0.28646092690297958"/>
    <n v="0.71262428141643996"/>
    <n v="9.1479168058040516E-4"/>
    <x v="0"/>
    <m/>
    <x v="0"/>
    <m/>
    <m/>
    <x v="0"/>
    <m/>
    <x v="0"/>
    <x v="0"/>
    <m/>
    <x v="0"/>
    <x v="0"/>
    <x v="0"/>
    <m/>
    <x v="0"/>
    <x v="0"/>
    <x v="0"/>
    <x v="0"/>
    <x v="0"/>
    <x v="0"/>
    <x v="0"/>
    <x v="0"/>
    <x v="0"/>
    <x v="0"/>
    <x v="0"/>
    <x v="0"/>
    <x v="0"/>
    <m/>
    <x v="0"/>
    <x v="0"/>
    <x v="0"/>
    <x v="0"/>
    <x v="0"/>
    <s v="DST"/>
    <m/>
    <x v="0"/>
    <m/>
    <m/>
    <m/>
    <m/>
  </r>
  <r>
    <x v="0"/>
    <s v="T29N R113W S26 fMESAVERDE"/>
    <n v="49117742"/>
    <x v="0"/>
    <x v="1"/>
    <x v="9"/>
    <m/>
    <s v="26"/>
    <s v=" 29"/>
    <s v=" 113"/>
    <n v="42.479700000000001"/>
    <n v="-110.2561"/>
    <m/>
    <s v="B-37"/>
    <x v="0"/>
    <s v="MESAVERDE"/>
    <m/>
    <m/>
    <n v="62"/>
    <x v="0"/>
    <n v="3328"/>
    <n v="3390"/>
    <m/>
    <m/>
    <x v="0"/>
    <m/>
    <n v="8.8000001907348633"/>
    <x v="0"/>
    <n v="23"/>
    <n v="9"/>
    <n v="3874"/>
    <n v="-3"/>
    <x v="0"/>
    <n v="1490"/>
    <n v="7271"/>
    <m/>
    <x v="0"/>
    <n v="17"/>
    <n v="9258"/>
    <x v="0"/>
    <m/>
    <n v="1.1476999999999999"/>
    <n v="0.74060999999999999"/>
    <n v="168.51899999999998"/>
    <n v="0"/>
    <n v="170.40730999999997"/>
    <n v="42.032899999999998"/>
    <n v="119.17168999999998"/>
    <m/>
    <x v="0"/>
    <n v="0.35394000000000003"/>
    <n v="161.55852999999999"/>
    <n v="2.6655694453381038E-2"/>
    <n v="12678"/>
    <n v="0.15590809628008753"/>
    <n v="6.7350397116180058E-3"/>
    <n v="4.3461163725898857E-3"/>
    <n v="0.98891884391579221"/>
    <n v="0.26017134471327513"/>
    <n v="0.7376378703123877"/>
    <n v="2.1907849743371646E-3"/>
    <x v="0"/>
    <m/>
    <x v="0"/>
    <m/>
    <m/>
    <x v="0"/>
    <m/>
    <x v="0"/>
    <x v="0"/>
    <m/>
    <x v="0"/>
    <x v="0"/>
    <x v="0"/>
    <m/>
    <x v="0"/>
    <x v="0"/>
    <x v="0"/>
    <x v="0"/>
    <x v="0"/>
    <x v="0"/>
    <x v="0"/>
    <x v="0"/>
    <x v="0"/>
    <x v="0"/>
    <x v="0"/>
    <x v="0"/>
    <x v="0"/>
    <m/>
    <x v="0"/>
    <x v="0"/>
    <x v="0"/>
    <x v="0"/>
    <x v="0"/>
    <s v="DST"/>
    <m/>
    <x v="0"/>
    <m/>
    <m/>
    <m/>
    <m/>
  </r>
  <r>
    <x v="0"/>
    <s v="T29N R113W S26 fFORT UNION"/>
    <n v="49117743"/>
    <x v="0"/>
    <x v="1"/>
    <x v="9"/>
    <m/>
    <s v="26"/>
    <s v=" 29"/>
    <s v=" 113"/>
    <n v="42.479700000000001"/>
    <n v="-110.2561"/>
    <m/>
    <s v="B-38"/>
    <x v="0"/>
    <s v="FORT UNION"/>
    <m/>
    <m/>
    <n v="19"/>
    <x v="0"/>
    <n v="1782"/>
    <n v="1801"/>
    <m/>
    <m/>
    <x v="0"/>
    <m/>
    <n v="8"/>
    <x v="0"/>
    <n v="56"/>
    <n v="20"/>
    <n v="2528"/>
    <n v="-3"/>
    <x v="0"/>
    <n v="3520"/>
    <n v="915"/>
    <m/>
    <x v="0"/>
    <n v="3"/>
    <n v="6578"/>
    <x v="0"/>
    <m/>
    <n v="2.7944"/>
    <n v="1.6457999999999999"/>
    <n v="109.96799999999999"/>
    <n v="0"/>
    <n v="114.40819999999999"/>
    <n v="99.299199999999999"/>
    <n v="14.996849999999998"/>
    <m/>
    <x v="0"/>
    <n v="6.2460000000000002E-2"/>
    <n v="114.35851"/>
    <n v="2.1720817683656087E-4"/>
    <n v="7036"/>
    <n v="3.3641839283090932E-2"/>
    <n v="2.4424822696275269E-2"/>
    <n v="1.4385332519871827E-2"/>
    <n v="0.96118984478385283"/>
    <n v="0.8683149159603426"/>
    <n v="0.13113890693399205"/>
    <n v="5.4617710566533272E-4"/>
    <x v="0"/>
    <m/>
    <x v="0"/>
    <m/>
    <m/>
    <x v="0"/>
    <m/>
    <x v="0"/>
    <x v="0"/>
    <m/>
    <x v="0"/>
    <x v="0"/>
    <x v="0"/>
    <m/>
    <x v="0"/>
    <x v="0"/>
    <x v="0"/>
    <x v="0"/>
    <x v="0"/>
    <x v="0"/>
    <x v="0"/>
    <x v="0"/>
    <x v="0"/>
    <x v="0"/>
    <x v="0"/>
    <x v="0"/>
    <x v="0"/>
    <m/>
    <x v="0"/>
    <x v="0"/>
    <x v="0"/>
    <x v="0"/>
    <x v="0"/>
    <s v="DST"/>
    <m/>
    <x v="0"/>
    <m/>
    <m/>
    <m/>
    <m/>
  </r>
  <r>
    <x v="0"/>
    <s v="T29N R113W S25 fMESAVERDE"/>
    <n v="49005936"/>
    <x v="0"/>
    <x v="1"/>
    <x v="9"/>
    <m/>
    <s v="25"/>
    <s v=" 29"/>
    <s v=" 113"/>
    <n v="42.46528"/>
    <n v="-110.25237"/>
    <s v="4903506000"/>
    <s v="B-36"/>
    <x v="0"/>
    <s v="MESAVERDE"/>
    <m/>
    <m/>
    <n v="48"/>
    <x v="0"/>
    <n v="3552"/>
    <n v="3600"/>
    <n v="3927"/>
    <n v="3617"/>
    <x v="0"/>
    <d v="1958-04-29T00:00:00"/>
    <n v="8.3000001907348633"/>
    <x v="0"/>
    <n v="26"/>
    <n v="9"/>
    <n v="3853"/>
    <m/>
    <x v="1"/>
    <n v="1510"/>
    <n v="7088"/>
    <n v="228"/>
    <x v="0"/>
    <n v="156"/>
    <n v="9252"/>
    <x v="0"/>
    <s v="EOG RESOURCES"/>
    <n v="1.2974000000000001"/>
    <n v="0.74060999999999999"/>
    <n v="167.60549999999998"/>
    <n v="0"/>
    <n v="169.64350999999999"/>
    <n v="42.597099999999998"/>
    <n v="116.17231999999998"/>
    <n v="7.59924"/>
    <x v="0"/>
    <n v="3.2479200000000001"/>
    <n v="169.61657999999997"/>
    <n v="7.9378626587116202E-5"/>
    <n v="12870"/>
    <n v="0.16354759967453214"/>
    <n v="7.6478021469845803E-3"/>
    <n v="4.3656842516403959E-3"/>
    <n v="0.9879865136013749"/>
    <n v="0.25113759515726591"/>
    <n v="0.68491134534135756"/>
    <n v="1.9148599741841278E-2"/>
    <x v="1"/>
    <n v="0"/>
    <x v="1"/>
    <n v="0"/>
    <n v="0.8"/>
    <x v="0"/>
    <n v="0"/>
    <x v="0"/>
    <x v="1"/>
    <m/>
    <x v="1"/>
    <x v="1"/>
    <x v="1"/>
    <n v="0"/>
    <x v="1"/>
    <x v="1"/>
    <x v="1"/>
    <x v="1"/>
    <x v="0"/>
    <x v="0"/>
    <x v="0"/>
    <x v="0"/>
    <x v="0"/>
    <x v="0"/>
    <x v="0"/>
    <x v="0"/>
    <x v="0"/>
    <m/>
    <x v="0"/>
    <x v="0"/>
    <x v="0"/>
    <x v="0"/>
    <x v="0"/>
    <s v="DST"/>
    <n v="19580429"/>
    <x v="1"/>
    <m/>
    <m/>
    <m/>
    <m/>
  </r>
  <r>
    <x v="0"/>
    <s v="T29N R113W S14 fNUGGET"/>
    <n v="49015183"/>
    <x v="0"/>
    <x v="1"/>
    <x v="14"/>
    <m/>
    <s v="14"/>
    <s v=" 29"/>
    <s v=" 113"/>
    <n v="42.5"/>
    <n v="-110.26220000000001"/>
    <m/>
    <s v="TIP TOP NO. 77-2"/>
    <x v="0"/>
    <s v="NUGGET"/>
    <m/>
    <m/>
    <m/>
    <x v="1"/>
    <n v="9600"/>
    <m/>
    <m/>
    <m/>
    <x v="1"/>
    <d v="1970-12-18T00:00:00"/>
    <n v="6.1999998092651367"/>
    <x v="0"/>
    <n v="2650"/>
    <n v="305"/>
    <n v="34471"/>
    <n v="2500"/>
    <x v="0"/>
    <n v="60000"/>
    <n v="451"/>
    <m/>
    <x v="0"/>
    <n v="1029"/>
    <n v="101177"/>
    <x v="0"/>
    <m/>
    <n v="132.23500000000001"/>
    <n v="25.09845"/>
    <n v="1499.4884999999999"/>
    <n v="63.95"/>
    <n v="1720.7719500000001"/>
    <n v="1692.6"/>
    <n v="7.3918899999999992"/>
    <m/>
    <x v="0"/>
    <n v="21.423780000000001"/>
    <n v="1721.4156700000001"/>
    <n v="-1.8700898122457084E-4"/>
    <n v="101403"/>
    <n v="1.1156086484351861E-3"/>
    <n v="7.6846324697470811E-2"/>
    <n v="1.4585575967809098E-2"/>
    <n v="0.90856809933472005"/>
    <n v="0.9832604811829091"/>
    <n v="4.2940761658106664E-3"/>
    <n v="1.2445442651280152E-2"/>
    <x v="0"/>
    <m/>
    <x v="0"/>
    <m/>
    <m/>
    <x v="0"/>
    <m/>
    <x v="0"/>
    <x v="0"/>
    <m/>
    <x v="0"/>
    <x v="0"/>
    <x v="0"/>
    <m/>
    <x v="0"/>
    <x v="0"/>
    <x v="0"/>
    <x v="0"/>
    <x v="0"/>
    <x v="0"/>
    <x v="0"/>
    <x v="0"/>
    <x v="0"/>
    <x v="0"/>
    <x v="0"/>
    <x v="0"/>
    <x v="0"/>
    <m/>
    <x v="0"/>
    <x v="0"/>
    <x v="0"/>
    <x v="0"/>
    <x v="0"/>
    <s v="PRODUCTION"/>
    <m/>
    <x v="0"/>
    <m/>
    <m/>
    <m/>
    <m/>
  </r>
  <r>
    <x v="0"/>
    <s v="T29N R112W S35 fMESAVERDE"/>
    <n v="49002589"/>
    <x v="0"/>
    <x v="1"/>
    <x v="9"/>
    <m/>
    <s v="35"/>
    <s v=" 29"/>
    <s v=" 112"/>
    <n v="42.459299999999999"/>
    <n v="-110.14666"/>
    <s v="4903505982"/>
    <s v="GOVERNMENT MIRACLE NO. 1"/>
    <x v="0"/>
    <s v="MESAVERDE"/>
    <m/>
    <m/>
    <n v="9"/>
    <x v="0"/>
    <n v="3875"/>
    <n v="3884"/>
    <m/>
    <m/>
    <x v="1"/>
    <m/>
    <n v="8.3999996185302734"/>
    <x v="2"/>
    <n v="38"/>
    <n v="5"/>
    <n v="1882"/>
    <n v="-3"/>
    <x v="0"/>
    <n v="1650"/>
    <n v="2185"/>
    <m/>
    <x v="0"/>
    <n v="11"/>
    <n v="4710"/>
    <x v="0"/>
    <m/>
    <n v="1.8961999999999999"/>
    <n v="0.41144999999999998"/>
    <n v="81.86699999999999"/>
    <n v="0"/>
    <n v="84.174649999999986"/>
    <n v="46.546500000000002"/>
    <n v="35.812149999999995"/>
    <m/>
    <x v="0"/>
    <n v="0.22902000000000003"/>
    <n v="82.587670000000003"/>
    <n v="9.516418337187818E-3"/>
    <n v="5765"/>
    <n v="0.10071599045346062"/>
    <n v="2.2526972194122578E-2"/>
    <n v="4.8880512125681549E-3"/>
    <n v="0.97258497659330934"/>
    <n v="0.56360107991907271"/>
    <n v="0.4336258669120947"/>
    <n v="2.7730531688325874E-3"/>
    <x v="0"/>
    <m/>
    <x v="0"/>
    <m/>
    <m/>
    <x v="0"/>
    <m/>
    <x v="0"/>
    <x v="0"/>
    <m/>
    <x v="0"/>
    <x v="0"/>
    <x v="0"/>
    <m/>
    <x v="0"/>
    <x v="0"/>
    <x v="0"/>
    <x v="0"/>
    <x v="0"/>
    <x v="0"/>
    <x v="0"/>
    <x v="0"/>
    <x v="0"/>
    <x v="0"/>
    <x v="0"/>
    <x v="0"/>
    <x v="0"/>
    <m/>
    <x v="0"/>
    <x v="0"/>
    <x v="0"/>
    <x v="0"/>
    <x v="0"/>
    <s v="PRODUCTION WATER"/>
    <m/>
    <x v="0"/>
    <m/>
    <m/>
    <m/>
    <m/>
  </r>
  <r>
    <x v="0"/>
    <s v="T29N R112W S34 fWASATCH/ALMY"/>
    <n v="49003002"/>
    <x v="0"/>
    <x v="1"/>
    <x v="9"/>
    <m/>
    <s v="34"/>
    <s v=" 29"/>
    <s v=" 112"/>
    <n v="42.458970000000001"/>
    <n v="-110.18128"/>
    <s v="4903505968"/>
    <s v="MDU 43-34"/>
    <x v="0"/>
    <s v="WASATCH/ALMY"/>
    <m/>
    <n v="-2"/>
    <n v="10"/>
    <x v="2"/>
    <n v="3295"/>
    <n v="3305"/>
    <m/>
    <m/>
    <x v="1"/>
    <d v="1966-02-17T00:00:00"/>
    <n v="8.8000001907348633"/>
    <x v="0"/>
    <n v="22"/>
    <n v="15"/>
    <n v="2205"/>
    <n v="10"/>
    <x v="0"/>
    <n v="2340"/>
    <n v="1879"/>
    <m/>
    <x v="0"/>
    <n v="5"/>
    <n v="5571"/>
    <x v="0"/>
    <m/>
    <n v="1.0977999999999999"/>
    <n v="1.2343500000000001"/>
    <n v="95.917500000000004"/>
    <n v="0.25579999999999997"/>
    <n v="98.505449999999982"/>
    <n v="66.011399999999995"/>
    <n v="30.796809999999997"/>
    <m/>
    <x v="0"/>
    <n v="0.10410000000000001"/>
    <n v="96.912309999999991"/>
    <n v="8.152483172460841E-3"/>
    <n v="6473"/>
    <n v="7.4892062437728335E-2"/>
    <n v="1.1144561036978157E-2"/>
    <n v="1.2530778753865907E-2"/>
    <n v="0.97632466020915598"/>
    <n v="0.68114566663409426"/>
    <n v="0.31778016642055068"/>
    <n v="1.0741669453550331E-3"/>
    <x v="0"/>
    <m/>
    <x v="0"/>
    <m/>
    <m/>
    <x v="0"/>
    <m/>
    <x v="0"/>
    <x v="0"/>
    <m/>
    <x v="0"/>
    <x v="0"/>
    <x v="0"/>
    <m/>
    <x v="0"/>
    <x v="0"/>
    <x v="0"/>
    <x v="0"/>
    <x v="0"/>
    <x v="0"/>
    <x v="0"/>
    <x v="0"/>
    <x v="0"/>
    <x v="0"/>
    <x v="0"/>
    <x v="0"/>
    <x v="0"/>
    <m/>
    <x v="0"/>
    <x v="0"/>
    <x v="0"/>
    <x v="0"/>
    <x v="0"/>
    <s v="PRODUCED WATER (1-5-66)"/>
    <m/>
    <x v="0"/>
    <m/>
    <m/>
    <m/>
    <m/>
  </r>
  <r>
    <x v="0"/>
    <s v="T29N R112W S34 fWASATCH/ALMY"/>
    <n v="49003004"/>
    <x v="0"/>
    <x v="1"/>
    <x v="9"/>
    <m/>
    <s v="34"/>
    <s v=" 29"/>
    <s v=" 112"/>
    <n v="42.452089999999998"/>
    <n v="-110.17897000000001"/>
    <s v="4903505935"/>
    <s v="MDU 46-34"/>
    <x v="0"/>
    <s v="WASATCH/ALMY"/>
    <m/>
    <m/>
    <n v="2"/>
    <x v="3"/>
    <n v="3251"/>
    <n v="3253"/>
    <m/>
    <m/>
    <x v="1"/>
    <d v="1965-04-13T00:00:00"/>
    <n v="8.3000001907348633"/>
    <x v="0"/>
    <n v="21"/>
    <n v="7"/>
    <n v="2514"/>
    <n v="20"/>
    <x v="0"/>
    <n v="2500"/>
    <n v="2525"/>
    <m/>
    <x v="0"/>
    <n v="-1"/>
    <n v="6309"/>
    <x v="0"/>
    <m/>
    <n v="1.0479000000000001"/>
    <n v="0.57603000000000004"/>
    <n v="109.35899999999999"/>
    <n v="0.51159999999999994"/>
    <n v="111.49453"/>
    <n v="70.525000000000006"/>
    <n v="41.384749999999997"/>
    <m/>
    <x v="0"/>
    <n v="0"/>
    <n v="111.90974999999999"/>
    <n v="-1.8586036041923228E-3"/>
    <n v="7583"/>
    <n v="9.1707457529513384E-2"/>
    <n v="9.3986673606319526E-3"/>
    <n v="5.1664417976379651E-3"/>
    <n v="0.98543489084173008"/>
    <n v="0.63019531363442416"/>
    <n v="0.36980468636557584"/>
    <n v="0"/>
    <x v="0"/>
    <m/>
    <x v="0"/>
    <m/>
    <m/>
    <x v="0"/>
    <m/>
    <x v="0"/>
    <x v="0"/>
    <m/>
    <x v="0"/>
    <x v="0"/>
    <x v="0"/>
    <m/>
    <x v="0"/>
    <x v="0"/>
    <x v="0"/>
    <x v="0"/>
    <x v="0"/>
    <x v="0"/>
    <x v="0"/>
    <x v="0"/>
    <x v="0"/>
    <x v="0"/>
    <x v="0"/>
    <x v="0"/>
    <x v="0"/>
    <m/>
    <x v="0"/>
    <x v="0"/>
    <x v="0"/>
    <x v="0"/>
    <x v="0"/>
    <s v="PRODUCTION"/>
    <m/>
    <x v="0"/>
    <m/>
    <m/>
    <m/>
    <m/>
  </r>
  <r>
    <x v="1"/>
    <s v="T29N R112W S34 fWASATCH"/>
    <n v="2135"/>
    <x v="0"/>
    <x v="1"/>
    <x v="5"/>
    <s v="SW SE"/>
    <n v="34"/>
    <n v="29"/>
    <n v="112"/>
    <n v="42.44896"/>
    <n v="-110.25435"/>
    <s v="4903505909"/>
    <s v="4 WSW"/>
    <x v="0"/>
    <s v="WASATCH"/>
    <m/>
    <m/>
    <s v=""/>
    <x v="0"/>
    <m/>
    <m/>
    <m/>
    <m/>
    <x v="5"/>
    <d v="1997-07-29T00:00:00"/>
    <n v="8.1999999999999993"/>
    <x v="1"/>
    <n v="0"/>
    <n v="151"/>
    <n v="1822"/>
    <n v="0"/>
    <x v="1"/>
    <n v="3000"/>
    <n v="293"/>
    <n v="49"/>
    <x v="1"/>
    <n v="108"/>
    <n v="5424"/>
    <x v="0"/>
    <s v="ENRON"/>
    <n v="0"/>
    <n v="12.425790000000001"/>
    <n v="79.256999999999991"/>
    <n v="0"/>
    <n v="91.682789999999997"/>
    <n v="84.63"/>
    <n v="4.8022699999999992"/>
    <n v="1.63317"/>
    <x v="1"/>
    <n v="2.2485600000000003"/>
    <n v="93.313999999999993"/>
    <n v="-8.8175043469672955E-3"/>
    <n v="5423"/>
    <n v="-9.2191389324237114E-5"/>
    <n v="0"/>
    <n v="0.13553023419117155"/>
    <n v="0.86446976580882839"/>
    <n v="0.9069378657007523"/>
    <n v="5.1463553164584085E-2"/>
    <n v="2.4096705746190286E-2"/>
    <x v="1"/>
    <n v="1"/>
    <x v="1"/>
    <n v="0"/>
    <n v="0"/>
    <x v="0"/>
    <n v="0"/>
    <x v="0"/>
    <x v="1"/>
    <m/>
    <x v="1"/>
    <x v="1"/>
    <x v="1"/>
    <n v="0"/>
    <x v="1"/>
    <x v="1"/>
    <x v="1"/>
    <x v="1"/>
    <x v="0"/>
    <x v="0"/>
    <x v="0"/>
    <x v="0"/>
    <x v="0"/>
    <x v="0"/>
    <x v="0"/>
    <x v="0"/>
    <x v="0"/>
    <m/>
    <x v="0"/>
    <x v="0"/>
    <x v="0"/>
    <x v="0"/>
    <x v="0"/>
    <s v="WELLHEAD"/>
    <n v="19970729"/>
    <x v="2"/>
    <s v="CHAMPION TECHNOLOGIES"/>
    <m/>
    <m/>
    <d v="1997-08-01T00:00:00"/>
  </r>
  <r>
    <x v="0"/>
    <s v="T29N R112W S33 fWASATCH/ALMY"/>
    <n v="49002001"/>
    <x v="0"/>
    <x v="1"/>
    <x v="9"/>
    <m/>
    <s v="33"/>
    <s v=" 29"/>
    <s v=" 112"/>
    <n v="42.46219"/>
    <n v="-110.19368"/>
    <s v="4903505988"/>
    <s v="42-33 UNIT"/>
    <x v="0"/>
    <s v="WASATCH/ALMY"/>
    <m/>
    <m/>
    <n v="8"/>
    <x v="0"/>
    <n v="3345"/>
    <n v="3353"/>
    <m/>
    <m/>
    <x v="1"/>
    <d v="1965-04-13T00:00:00"/>
    <n v="8.3000001907348633"/>
    <x v="0"/>
    <n v="38"/>
    <n v="12"/>
    <n v="2430"/>
    <n v="22"/>
    <x v="0"/>
    <n v="2460"/>
    <n v="2452"/>
    <m/>
    <x v="0"/>
    <n v="-1"/>
    <n v="6173"/>
    <x v="0"/>
    <m/>
    <n v="1.8961999999999999"/>
    <n v="0.98748000000000002"/>
    <n v="105.705"/>
    <n v="0.56275999999999993"/>
    <n v="109.15143999999999"/>
    <n v="69.396599999999992"/>
    <n v="40.188279999999999"/>
    <m/>
    <x v="0"/>
    <n v="0"/>
    <n v="109.58488"/>
    <n v="-1.9815639213460507E-3"/>
    <n v="7410"/>
    <n v="9.1069719502319069E-2"/>
    <n v="1.7372194081910416E-2"/>
    <n v="9.0468801877464939E-3"/>
    <n v="0.97358092573034305"/>
    <n v="0.63326802018672645"/>
    <n v="0.36673197981327349"/>
    <n v="0"/>
    <x v="0"/>
    <m/>
    <x v="0"/>
    <m/>
    <m/>
    <x v="0"/>
    <m/>
    <x v="0"/>
    <x v="0"/>
    <m/>
    <x v="0"/>
    <x v="0"/>
    <x v="0"/>
    <m/>
    <x v="0"/>
    <x v="0"/>
    <x v="0"/>
    <x v="0"/>
    <x v="0"/>
    <x v="0"/>
    <x v="0"/>
    <x v="0"/>
    <x v="0"/>
    <x v="0"/>
    <x v="0"/>
    <x v="0"/>
    <x v="0"/>
    <m/>
    <x v="0"/>
    <x v="0"/>
    <x v="0"/>
    <x v="0"/>
    <x v="0"/>
    <s v="PRODUCTION"/>
    <m/>
    <x v="0"/>
    <m/>
    <m/>
    <m/>
    <m/>
  </r>
  <r>
    <x v="0"/>
    <s v="T29N R112W S33 fWASATCH/ALMY"/>
    <n v="49002000"/>
    <x v="0"/>
    <x v="1"/>
    <x v="9"/>
    <m/>
    <s v="33"/>
    <s v=" 29"/>
    <s v=" 112"/>
    <n v="42.456609999999998"/>
    <n v="-110.19047"/>
    <s v="4903505954"/>
    <s v="UNIT NO. 59-33"/>
    <x v="0"/>
    <s v="WASATCH/ALMY"/>
    <m/>
    <m/>
    <n v="0"/>
    <x v="0"/>
    <m/>
    <m/>
    <m/>
    <m/>
    <x v="1"/>
    <d v="1966-02-17T00:00:00"/>
    <n v="8.6999998092651367"/>
    <x v="0"/>
    <n v="29"/>
    <n v="9"/>
    <n v="2126"/>
    <n v="8"/>
    <x v="0"/>
    <n v="2040"/>
    <n v="2147"/>
    <m/>
    <x v="0"/>
    <n v="5"/>
    <n v="5334"/>
    <x v="0"/>
    <m/>
    <n v="1.4471000000000001"/>
    <n v="0.74060999999999999"/>
    <n v="92.480999999999995"/>
    <n v="0.20463999999999999"/>
    <n v="94.873349999999988"/>
    <n v="57.548400000000001"/>
    <n v="35.189329999999998"/>
    <m/>
    <x v="0"/>
    <n v="0.10410000000000001"/>
    <n v="92.841830000000002"/>
    <n v="1.0822353312076234E-2"/>
    <n v="6361"/>
    <n v="8.7815305686190684E-2"/>
    <n v="1.5252966191243382E-2"/>
    <n v="7.8063017696750467E-3"/>
    <n v="0.97694073203908161"/>
    <n v="0.61985421872877777"/>
    <n v="0.37902451944344479"/>
    <n v="1.1212618277774147E-3"/>
    <x v="0"/>
    <m/>
    <x v="0"/>
    <m/>
    <m/>
    <x v="0"/>
    <m/>
    <x v="0"/>
    <x v="0"/>
    <m/>
    <x v="0"/>
    <x v="0"/>
    <x v="0"/>
    <m/>
    <x v="0"/>
    <x v="0"/>
    <x v="0"/>
    <x v="0"/>
    <x v="0"/>
    <x v="0"/>
    <x v="0"/>
    <x v="0"/>
    <x v="0"/>
    <x v="0"/>
    <x v="0"/>
    <x v="0"/>
    <x v="0"/>
    <m/>
    <x v="0"/>
    <x v="0"/>
    <x v="0"/>
    <x v="0"/>
    <x v="0"/>
    <s v="PRODUCED WATER (1-5-66)"/>
    <m/>
    <x v="0"/>
    <m/>
    <m/>
    <m/>
    <m/>
  </r>
  <r>
    <x v="0"/>
    <s v="T29N R112W S33 fWASATCH"/>
    <n v="49005931"/>
    <x v="0"/>
    <x v="1"/>
    <x v="9"/>
    <m/>
    <s v="33"/>
    <s v=" 29"/>
    <s v=" 112"/>
    <n v="42.452399999999997"/>
    <n v="-110.19741"/>
    <s v="4903505932"/>
    <s v="UNIT NO. 5"/>
    <x v="0"/>
    <s v="WASATCH"/>
    <m/>
    <m/>
    <n v="77"/>
    <x v="0"/>
    <n v="3634"/>
    <n v="3711"/>
    <m/>
    <m/>
    <x v="0"/>
    <m/>
    <n v="8.1999998092651367"/>
    <x v="0"/>
    <n v="37"/>
    <n v="12"/>
    <n v="3562"/>
    <n v="-3"/>
    <x v="0"/>
    <n v="1980"/>
    <n v="5758"/>
    <m/>
    <x v="0"/>
    <n v="15"/>
    <n v="8658"/>
    <x v="0"/>
    <m/>
    <n v="1.8463000000000001"/>
    <n v="0.98748000000000002"/>
    <n v="154.947"/>
    <n v="0"/>
    <n v="157.78077999999999"/>
    <n v="55.855799999999995"/>
    <n v="94.373619999999988"/>
    <m/>
    <x v="0"/>
    <n v="0.31230000000000002"/>
    <n v="150.54171999999997"/>
    <n v="2.3478857365258857E-2"/>
    <n v="11358"/>
    <n v="0.13489208633093525"/>
    <n v="1.1701678746929759E-2"/>
    <n v="6.2585569674582673E-3"/>
    <n v="0.98203976428561202"/>
    <n v="0.37103203019070069"/>
    <n v="0.6268934618257318"/>
    <n v="2.0745079835676121E-3"/>
    <x v="0"/>
    <m/>
    <x v="0"/>
    <m/>
    <m/>
    <x v="0"/>
    <m/>
    <x v="0"/>
    <x v="0"/>
    <m/>
    <x v="0"/>
    <x v="0"/>
    <x v="0"/>
    <m/>
    <x v="0"/>
    <x v="0"/>
    <x v="0"/>
    <x v="0"/>
    <x v="0"/>
    <x v="0"/>
    <x v="0"/>
    <x v="0"/>
    <x v="0"/>
    <x v="0"/>
    <x v="0"/>
    <x v="0"/>
    <x v="0"/>
    <m/>
    <x v="0"/>
    <x v="0"/>
    <x v="0"/>
    <x v="0"/>
    <x v="0"/>
    <s v="DST NO. 2"/>
    <m/>
    <x v="0"/>
    <m/>
    <m/>
    <m/>
    <m/>
  </r>
  <r>
    <x v="0"/>
    <s v="T29N R112W S31 fWASATCH/ALMY"/>
    <n v="49007680"/>
    <x v="0"/>
    <x v="1"/>
    <x v="9"/>
    <m/>
    <s v="31"/>
    <s v=" 29"/>
    <s v=" 112"/>
    <n v="42.462269999999997"/>
    <n v="-110.23345"/>
    <s v="4903505981"/>
    <s v="UNIT NO. 5"/>
    <x v="0"/>
    <s v="WASATCH/ALMY"/>
    <m/>
    <m/>
    <n v="10"/>
    <x v="3"/>
    <n v="2756"/>
    <n v="2766"/>
    <n v="3195"/>
    <m/>
    <x v="1"/>
    <d v="1969-03-10T00:00:00"/>
    <n v="7.4000000953674316"/>
    <x v="0"/>
    <n v="18"/>
    <n v="6"/>
    <n v="1308"/>
    <n v="12"/>
    <x v="0"/>
    <n v="1780"/>
    <n v="512"/>
    <m/>
    <x v="0"/>
    <n v="-1"/>
    <n v="3376"/>
    <x v="0"/>
    <m/>
    <n v="0.8982"/>
    <n v="0.49374000000000001"/>
    <n v="56.897999999999996"/>
    <n v="0.30696000000000001"/>
    <n v="58.596899999999991"/>
    <n v="50.213799999999999"/>
    <n v="8.3916799999999991"/>
    <m/>
    <x v="0"/>
    <n v="0"/>
    <n v="58.60548"/>
    <n v="-7.3206704505566667E-5"/>
    <n v="3632"/>
    <n v="3.6529680365296802E-2"/>
    <n v="1.5328455942208549E-2"/>
    <n v="8.4260430159274653E-3"/>
    <n v="0.97624550104186403"/>
    <n v="0.85681066002701456"/>
    <n v="0.14318933997298544"/>
    <n v="0"/>
    <x v="0"/>
    <m/>
    <x v="0"/>
    <m/>
    <m/>
    <x v="0"/>
    <m/>
    <x v="0"/>
    <x v="0"/>
    <m/>
    <x v="0"/>
    <x v="0"/>
    <x v="0"/>
    <m/>
    <x v="0"/>
    <x v="0"/>
    <x v="0"/>
    <x v="0"/>
    <x v="0"/>
    <x v="0"/>
    <x v="0"/>
    <x v="0"/>
    <x v="0"/>
    <x v="0"/>
    <x v="0"/>
    <x v="0"/>
    <x v="0"/>
    <m/>
    <x v="0"/>
    <x v="0"/>
    <x v="0"/>
    <x v="0"/>
    <x v="0"/>
    <s v="PRODUCTION (2-24-69)"/>
    <m/>
    <x v="0"/>
    <m/>
    <m/>
    <m/>
    <m/>
  </r>
  <r>
    <x v="0"/>
    <s v="T29N R112W S31 fWASATCH/ALMY"/>
    <n v="49014339"/>
    <x v="0"/>
    <x v="1"/>
    <x v="9"/>
    <m/>
    <s v="31"/>
    <s v=" 29"/>
    <s v=" 112"/>
    <n v="42.454000000000001"/>
    <n v="-110.2195"/>
    <s v="4903505961"/>
    <s v="UNIT NO. 11"/>
    <x v="0"/>
    <s v="WASATCH/ALMY"/>
    <m/>
    <m/>
    <n v="6"/>
    <x v="0"/>
    <n v="2751"/>
    <n v="2757"/>
    <n v="3003"/>
    <m/>
    <x v="1"/>
    <d v="1968-05-28T00:00:00"/>
    <n v="8.3999996185302734"/>
    <x v="0"/>
    <n v="33"/>
    <n v="13"/>
    <n v="2337"/>
    <n v="11"/>
    <x v="0"/>
    <n v="3200"/>
    <n v="878"/>
    <m/>
    <x v="0"/>
    <n v="-1"/>
    <n v="6026"/>
    <x v="0"/>
    <m/>
    <n v="1.6467000000000001"/>
    <n v="1.0697700000000001"/>
    <n v="101.65949999999999"/>
    <n v="0.28137999999999996"/>
    <n v="104.65734999999999"/>
    <n v="90.271999999999991"/>
    <n v="14.390419999999999"/>
    <m/>
    <x v="0"/>
    <n v="0"/>
    <n v="104.66242"/>
    <n v="-2.4221314594428708E-5"/>
    <n v="6468"/>
    <n v="3.537698095085641E-2"/>
    <n v="1.5734203092281622E-2"/>
    <n v="1.022164234045674E-2"/>
    <n v="0.97404415456726168"/>
    <n v="0.86250633226328988"/>
    <n v="0.13749366773671007"/>
    <n v="0"/>
    <x v="0"/>
    <m/>
    <x v="0"/>
    <m/>
    <m/>
    <x v="0"/>
    <m/>
    <x v="0"/>
    <x v="0"/>
    <m/>
    <x v="0"/>
    <x v="0"/>
    <x v="0"/>
    <m/>
    <x v="0"/>
    <x v="0"/>
    <x v="0"/>
    <x v="0"/>
    <x v="0"/>
    <x v="0"/>
    <x v="0"/>
    <x v="0"/>
    <x v="0"/>
    <x v="0"/>
    <x v="0"/>
    <x v="0"/>
    <x v="0"/>
    <m/>
    <x v="0"/>
    <x v="0"/>
    <x v="0"/>
    <x v="0"/>
    <x v="0"/>
    <s v="PRODUCTION"/>
    <m/>
    <x v="0"/>
    <m/>
    <m/>
    <m/>
    <m/>
  </r>
  <r>
    <x v="0"/>
    <s v="T29N R112W S31 fWASATCH/ALMY"/>
    <n v="49014341"/>
    <x v="0"/>
    <x v="1"/>
    <x v="9"/>
    <m/>
    <s v="31"/>
    <s v=" 29"/>
    <s v=" 112"/>
    <n v="42.4527"/>
    <n v="-110.2256"/>
    <s v="4903505923"/>
    <s v="UNIT NO. 19"/>
    <x v="0"/>
    <s v="WASATCH/ALMY"/>
    <m/>
    <m/>
    <n v="10"/>
    <x v="0"/>
    <n v="2665"/>
    <n v="2675"/>
    <n v="2885"/>
    <m/>
    <x v="1"/>
    <d v="1968-05-28T00:00:00"/>
    <n v="8.5"/>
    <x v="0"/>
    <n v="11"/>
    <n v="4"/>
    <n v="1224"/>
    <n v="9"/>
    <x v="0"/>
    <n v="1190"/>
    <n v="1061"/>
    <m/>
    <x v="0"/>
    <n v="86"/>
    <n v="3095"/>
    <x v="0"/>
    <m/>
    <n v="0.54889999999999994"/>
    <n v="0.32916000000000001"/>
    <n v="53.244"/>
    <n v="0.23021999999999998"/>
    <n v="54.35228"/>
    <n v="33.569899999999997"/>
    <n v="17.389789999999998"/>
    <m/>
    <x v="0"/>
    <n v="1.7905200000000001"/>
    <n v="52.750209999999996"/>
    <n v="1.4958289018303915E-2"/>
    <n v="3582"/>
    <n v="7.293694773101693E-2"/>
    <n v="1.0098932372294225E-2"/>
    <n v="6.0560476947793176E-3"/>
    <n v="0.9838450199329265"/>
    <n v="0.63639367502044064"/>
    <n v="0.32966295300056625"/>
    <n v="3.3943371978993074E-2"/>
    <x v="0"/>
    <m/>
    <x v="0"/>
    <m/>
    <m/>
    <x v="0"/>
    <m/>
    <x v="0"/>
    <x v="0"/>
    <m/>
    <x v="0"/>
    <x v="0"/>
    <x v="0"/>
    <m/>
    <x v="0"/>
    <x v="0"/>
    <x v="0"/>
    <x v="0"/>
    <x v="0"/>
    <x v="0"/>
    <x v="0"/>
    <x v="0"/>
    <x v="0"/>
    <x v="0"/>
    <x v="0"/>
    <x v="0"/>
    <x v="0"/>
    <m/>
    <x v="0"/>
    <x v="0"/>
    <x v="0"/>
    <x v="0"/>
    <x v="0"/>
    <s v="PRODUCTION"/>
    <m/>
    <x v="0"/>
    <m/>
    <m/>
    <m/>
    <m/>
  </r>
  <r>
    <x v="0"/>
    <s v="T29N R112W S31 fWASATCH/ALMY"/>
    <n v="49014345"/>
    <x v="0"/>
    <x v="1"/>
    <x v="9"/>
    <m/>
    <s v="31"/>
    <s v=" 29"/>
    <s v=" 112"/>
    <n v="42.4572"/>
    <n v="-110.2226"/>
    <s v="4903505005"/>
    <s v="10 UNIT"/>
    <x v="0"/>
    <s v="WASATCH/ALMY"/>
    <m/>
    <m/>
    <n v="0"/>
    <x v="0"/>
    <m/>
    <m/>
    <n v="3019"/>
    <m/>
    <x v="1"/>
    <d v="1969-03-10T00:00:00"/>
    <n v="7.8000001907348633"/>
    <x v="0"/>
    <n v="30"/>
    <n v="14"/>
    <n v="2448"/>
    <n v="21"/>
    <x v="0"/>
    <n v="3400"/>
    <n v="842"/>
    <m/>
    <x v="0"/>
    <n v="0"/>
    <n v="6328"/>
    <x v="0"/>
    <m/>
    <n v="1.4969999999999999"/>
    <n v="1.1520600000000001"/>
    <n v="106.488"/>
    <n v="0.53717999999999999"/>
    <n v="109.67424000000001"/>
    <n v="95.914000000000001"/>
    <n v="13.800379999999999"/>
    <m/>
    <x v="0"/>
    <n v="0"/>
    <n v="109.71438000000001"/>
    <n v="-1.8296299963049061E-4"/>
    <n v="6752"/>
    <n v="3.2415902140672782E-2"/>
    <n v="1.3649513322362659E-2"/>
    <n v="1.050438097405553E-2"/>
    <n v="0.97584610570358177"/>
    <n v="0.87421539455447861"/>
    <n v="0.12578460544552134"/>
    <n v="0"/>
    <x v="0"/>
    <m/>
    <x v="0"/>
    <m/>
    <m/>
    <x v="0"/>
    <m/>
    <x v="0"/>
    <x v="0"/>
    <m/>
    <x v="0"/>
    <x v="0"/>
    <x v="0"/>
    <m/>
    <x v="0"/>
    <x v="0"/>
    <x v="0"/>
    <x v="0"/>
    <x v="0"/>
    <x v="0"/>
    <x v="0"/>
    <x v="0"/>
    <x v="0"/>
    <x v="0"/>
    <x v="0"/>
    <x v="0"/>
    <x v="0"/>
    <m/>
    <x v="0"/>
    <x v="0"/>
    <x v="0"/>
    <x v="0"/>
    <x v="0"/>
    <s v="PRODUCTION (2-25-69)"/>
    <m/>
    <x v="0"/>
    <m/>
    <m/>
    <m/>
    <m/>
  </r>
  <r>
    <x v="0"/>
    <s v="T29N R112W S31 fWASATCH/ALMY"/>
    <n v="49014346"/>
    <x v="0"/>
    <x v="1"/>
    <x v="9"/>
    <m/>
    <s v="31"/>
    <s v=" 29"/>
    <s v=" 112"/>
    <n v="42.4572"/>
    <n v="-110.2226"/>
    <s v="4903505941"/>
    <s v="13 UNIT"/>
    <x v="0"/>
    <s v="WASATCH/ALMY"/>
    <m/>
    <m/>
    <n v="0"/>
    <x v="0"/>
    <m/>
    <m/>
    <n v="3450"/>
    <m/>
    <x v="1"/>
    <d v="1969-03-10T00:00:00"/>
    <n v="7.8000001907348633"/>
    <x v="0"/>
    <n v="24"/>
    <n v="10"/>
    <n v="2458"/>
    <n v="20"/>
    <x v="0"/>
    <n v="3300"/>
    <n v="1000"/>
    <m/>
    <x v="0"/>
    <n v="0"/>
    <n v="6304"/>
    <x v="0"/>
    <m/>
    <n v="1.1976"/>
    <n v="0.82289999999999996"/>
    <n v="106.92299999999999"/>
    <n v="0.51159999999999994"/>
    <n v="109.45509999999999"/>
    <n v="93.093000000000004"/>
    <n v="16.39"/>
    <m/>
    <x v="0"/>
    <n v="0"/>
    <n v="109.483"/>
    <n v="-1.274332790867222E-4"/>
    <n v="6809"/>
    <n v="3.851140089987036E-2"/>
    <n v="1.0941472804830476E-2"/>
    <n v="7.5181512784694366E-3"/>
    <n v="0.98154037591670007"/>
    <n v="0.85029639304732241"/>
    <n v="0.14970360695267756"/>
    <n v="0"/>
    <x v="0"/>
    <m/>
    <x v="0"/>
    <m/>
    <m/>
    <x v="0"/>
    <m/>
    <x v="0"/>
    <x v="0"/>
    <m/>
    <x v="0"/>
    <x v="0"/>
    <x v="0"/>
    <m/>
    <x v="0"/>
    <x v="0"/>
    <x v="0"/>
    <x v="0"/>
    <x v="0"/>
    <x v="0"/>
    <x v="0"/>
    <x v="0"/>
    <x v="0"/>
    <x v="0"/>
    <x v="0"/>
    <x v="0"/>
    <x v="0"/>
    <m/>
    <x v="0"/>
    <x v="0"/>
    <x v="0"/>
    <x v="0"/>
    <x v="0"/>
    <s v="PRODUCTION (2-24-69)"/>
    <m/>
    <x v="0"/>
    <m/>
    <m/>
    <m/>
    <m/>
  </r>
  <r>
    <x v="0"/>
    <s v="T29N R112W S31 fFORT UNION"/>
    <n v="49005929"/>
    <x v="0"/>
    <x v="1"/>
    <x v="9"/>
    <m/>
    <s v="31"/>
    <s v=" 29"/>
    <s v=" 112"/>
    <n v="42.462389999999999"/>
    <n v="-110.23572"/>
    <s v="4903505983"/>
    <s v="E-3"/>
    <x v="0"/>
    <s v="FORT UNION"/>
    <m/>
    <m/>
    <n v="6"/>
    <x v="0"/>
    <n v="2800"/>
    <n v="2806"/>
    <n v="3870"/>
    <m/>
    <x v="1"/>
    <m/>
    <n v="8.1999998092651367"/>
    <x v="0"/>
    <n v="18"/>
    <n v="10"/>
    <n v="2380"/>
    <n v="-3"/>
    <x v="0"/>
    <n v="3200"/>
    <n v="817"/>
    <m/>
    <x v="0"/>
    <n v="-3"/>
    <n v="6058"/>
    <x v="0"/>
    <m/>
    <n v="0.8982"/>
    <n v="0.82289999999999996"/>
    <n v="103.53"/>
    <n v="0"/>
    <n v="105.25109999999998"/>
    <n v="90.271999999999991"/>
    <n v="13.390629999999998"/>
    <m/>
    <x v="0"/>
    <n v="0"/>
    <n v="103.66262999999999"/>
    <n v="7.6034734528936266E-3"/>
    <n v="6416"/>
    <n v="2.8699695366362032E-2"/>
    <n v="8.5338775556740038E-3"/>
    <n v="7.8184456029438184E-3"/>
    <n v="0.98364767684138221"/>
    <n v="0.87082490575436877"/>
    <n v="0.12917509424563123"/>
    <n v="0"/>
    <x v="0"/>
    <m/>
    <x v="0"/>
    <m/>
    <m/>
    <x v="0"/>
    <m/>
    <x v="0"/>
    <x v="0"/>
    <m/>
    <x v="0"/>
    <x v="0"/>
    <x v="0"/>
    <m/>
    <x v="0"/>
    <x v="0"/>
    <x v="0"/>
    <x v="0"/>
    <x v="0"/>
    <x v="0"/>
    <x v="0"/>
    <x v="0"/>
    <x v="0"/>
    <x v="0"/>
    <x v="0"/>
    <x v="0"/>
    <x v="0"/>
    <m/>
    <x v="0"/>
    <x v="0"/>
    <x v="0"/>
    <x v="0"/>
    <x v="0"/>
    <s v="PRODUCTION"/>
    <m/>
    <x v="0"/>
    <m/>
    <m/>
    <m/>
    <m/>
  </r>
  <r>
    <x v="0"/>
    <s v="T29N R112W S30 fWASATCH/ALMY"/>
    <n v="49014348"/>
    <x v="0"/>
    <x v="1"/>
    <x v="9"/>
    <m/>
    <s v="30"/>
    <s v=" 29"/>
    <s v=" 112"/>
    <n v="42.468499999999999"/>
    <n v="-110.2256"/>
    <s v="4903505003"/>
    <s v="UNIT NO. 12"/>
    <x v="0"/>
    <s v="WASATCH/ALMY"/>
    <m/>
    <m/>
    <n v="36"/>
    <x v="1"/>
    <n v="2798"/>
    <n v="2834"/>
    <n v="3265"/>
    <m/>
    <x v="1"/>
    <d v="1968-05-28T00:00:00"/>
    <n v="8.1999998092651367"/>
    <x v="0"/>
    <n v="33"/>
    <n v="12"/>
    <n v="2263"/>
    <n v="13"/>
    <x v="0"/>
    <n v="3000"/>
    <n v="1025"/>
    <m/>
    <x v="0"/>
    <n v="-1"/>
    <n v="5826"/>
    <x v="0"/>
    <m/>
    <n v="1.6467000000000001"/>
    <n v="0.98748000000000002"/>
    <n v="98.4405"/>
    <n v="0.33254"/>
    <n v="101.40722"/>
    <n v="84.63"/>
    <n v="16.79975"/>
    <m/>
    <x v="0"/>
    <n v="0"/>
    <n v="101.42975"/>
    <n v="-1.110744259293721E-4"/>
    <n v="6342"/>
    <n v="4.2406311637080869E-2"/>
    <n v="1.623848873877028E-2"/>
    <n v="9.7377681786365907E-3"/>
    <n v="0.9740237430825931"/>
    <n v="0.83437058653895924"/>
    <n v="0.16562941346104076"/>
    <n v="0"/>
    <x v="0"/>
    <m/>
    <x v="0"/>
    <m/>
    <m/>
    <x v="0"/>
    <m/>
    <x v="0"/>
    <x v="0"/>
    <m/>
    <x v="0"/>
    <x v="0"/>
    <x v="0"/>
    <m/>
    <x v="0"/>
    <x v="0"/>
    <x v="0"/>
    <x v="0"/>
    <x v="0"/>
    <x v="0"/>
    <x v="0"/>
    <x v="0"/>
    <x v="0"/>
    <x v="0"/>
    <x v="0"/>
    <x v="0"/>
    <x v="0"/>
    <m/>
    <x v="0"/>
    <x v="0"/>
    <x v="0"/>
    <x v="0"/>
    <x v="0"/>
    <s v="PRODUCTION"/>
    <m/>
    <x v="0"/>
    <m/>
    <m/>
    <m/>
    <m/>
  </r>
  <r>
    <x v="0"/>
    <s v="T29N R112W S30 fWASATCH/ALMY"/>
    <n v="49007673"/>
    <x v="0"/>
    <x v="1"/>
    <x v="9"/>
    <m/>
    <s v="30"/>
    <s v=" 29"/>
    <s v=" 112"/>
    <n v="42.467759999999998"/>
    <n v="-110.23472"/>
    <s v="4903505004"/>
    <s v="UNIT NO. 6E"/>
    <x v="0"/>
    <s v="WASATCH/ALMY"/>
    <m/>
    <m/>
    <n v="37"/>
    <x v="4"/>
    <n v="2765"/>
    <n v="2802"/>
    <n v="3161"/>
    <m/>
    <x v="1"/>
    <d v="1969-03-10T00:00:00"/>
    <n v="7.8000001907348633"/>
    <x v="0"/>
    <n v="26"/>
    <n v="14"/>
    <n v="2480"/>
    <n v="22"/>
    <x v="0"/>
    <n v="3300"/>
    <n v="1086"/>
    <m/>
    <x v="0"/>
    <n v="0"/>
    <n v="6377"/>
    <x v="0"/>
    <m/>
    <n v="1.2974000000000001"/>
    <n v="1.1520600000000001"/>
    <n v="107.88"/>
    <n v="0.56275999999999993"/>
    <n v="110.89221999999999"/>
    <n v="93.093000000000004"/>
    <n v="17.799539999999997"/>
    <m/>
    <x v="0"/>
    <n v="0"/>
    <n v="110.89254"/>
    <n v="-1.4428403466590598E-6"/>
    <n v="6925"/>
    <n v="4.1196812509397086E-2"/>
    <n v="1.1699648541619964E-2"/>
    <n v="1.0389006550684981E-2"/>
    <n v="0.97791134490769505"/>
    <n v="0.8394883911938531"/>
    <n v="0.1605116088061469"/>
    <n v="0"/>
    <x v="0"/>
    <m/>
    <x v="0"/>
    <m/>
    <m/>
    <x v="0"/>
    <m/>
    <x v="0"/>
    <x v="0"/>
    <m/>
    <x v="0"/>
    <x v="0"/>
    <x v="0"/>
    <m/>
    <x v="0"/>
    <x v="0"/>
    <x v="0"/>
    <x v="0"/>
    <x v="0"/>
    <x v="0"/>
    <x v="0"/>
    <x v="0"/>
    <x v="0"/>
    <x v="0"/>
    <x v="0"/>
    <x v="0"/>
    <x v="0"/>
    <m/>
    <x v="0"/>
    <x v="0"/>
    <x v="0"/>
    <x v="0"/>
    <x v="0"/>
    <s v="PRODUCTION (2-24-69)"/>
    <m/>
    <x v="0"/>
    <m/>
    <m/>
    <m/>
    <m/>
  </r>
  <r>
    <x v="0"/>
    <s v="T29N R112W S30 fFORT UNION"/>
    <n v="49005926"/>
    <x v="0"/>
    <x v="1"/>
    <x v="9"/>
    <m/>
    <s v="30"/>
    <s v=" 29"/>
    <s v=" 112"/>
    <n v="42.473050000000001"/>
    <n v="-110.23429"/>
    <s v="4903506023"/>
    <s v="UNIT E-2"/>
    <x v="0"/>
    <s v="FORT UNION"/>
    <m/>
    <m/>
    <n v="64"/>
    <x v="0"/>
    <n v="2980"/>
    <n v="3044"/>
    <n v="4183"/>
    <n v="2950"/>
    <x v="1"/>
    <m/>
    <n v="7.6999998092651367"/>
    <x v="0"/>
    <n v="34"/>
    <n v="10"/>
    <n v="2223"/>
    <n v="-3"/>
    <x v="0"/>
    <n v="2860"/>
    <n v="1098"/>
    <m/>
    <x v="0"/>
    <n v="26"/>
    <n v="5694"/>
    <x v="0"/>
    <m/>
    <n v="1.6966000000000001"/>
    <n v="0.82289999999999996"/>
    <n v="96.700499999999991"/>
    <n v="0"/>
    <n v="99.22"/>
    <n v="80.680599999999998"/>
    <n v="17.996219999999997"/>
    <m/>
    <x v="0"/>
    <n v="0.54132000000000002"/>
    <n v="99.218139999999991"/>
    <n v="9.3731981160150652E-6"/>
    <n v="6245"/>
    <n v="4.615126895049837E-2"/>
    <n v="1.7099375125982669E-2"/>
    <n v="8.2936907881475518E-3"/>
    <n v="0.97460693408586985"/>
    <n v="0.81316380250627562"/>
    <n v="0.1813803403288955"/>
    <n v="5.4558571648289323E-3"/>
    <x v="0"/>
    <m/>
    <x v="0"/>
    <m/>
    <m/>
    <x v="0"/>
    <m/>
    <x v="0"/>
    <x v="0"/>
    <m/>
    <x v="0"/>
    <x v="0"/>
    <x v="0"/>
    <m/>
    <x v="0"/>
    <x v="0"/>
    <x v="0"/>
    <x v="0"/>
    <x v="0"/>
    <x v="0"/>
    <x v="0"/>
    <x v="0"/>
    <x v="0"/>
    <x v="0"/>
    <x v="0"/>
    <x v="0"/>
    <x v="0"/>
    <m/>
    <x v="0"/>
    <x v="0"/>
    <x v="0"/>
    <x v="0"/>
    <x v="0"/>
    <s v="PRODUCTION"/>
    <m/>
    <x v="0"/>
    <m/>
    <m/>
    <m/>
    <m/>
  </r>
  <r>
    <x v="0"/>
    <s v="T29N R112W S30 fFORT UNION"/>
    <n v="49002597"/>
    <x v="0"/>
    <x v="1"/>
    <x v="9"/>
    <m/>
    <s v="30"/>
    <s v=" 29"/>
    <s v=" 112"/>
    <n v="42.465899999999998"/>
    <n v="-110.23083"/>
    <s v="4903506002"/>
    <s v="UNIT E-8"/>
    <x v="0"/>
    <s v="FORT UNION"/>
    <m/>
    <m/>
    <n v="27"/>
    <x v="0"/>
    <n v="2772"/>
    <n v="2799"/>
    <n v="2983"/>
    <n v="2794"/>
    <x v="0"/>
    <m/>
    <n v="8.6999998092651367"/>
    <x v="2"/>
    <n v="31"/>
    <n v="14"/>
    <n v="2312"/>
    <n v="-3"/>
    <x v="0"/>
    <n v="3070"/>
    <n v="864"/>
    <m/>
    <x v="0"/>
    <n v="26"/>
    <n v="5939"/>
    <x v="0"/>
    <m/>
    <n v="1.5468999999999999"/>
    <n v="1.1520600000000001"/>
    <n v="100.57199999999999"/>
    <n v="0"/>
    <n v="103.27095999999999"/>
    <n v="86.604699999999994"/>
    <n v="14.160959999999999"/>
    <m/>
    <x v="0"/>
    <n v="0.54132000000000002"/>
    <n v="101.30698"/>
    <n v="9.600155324664978E-3"/>
    <n v="6311"/>
    <n v="3.0367346938775509E-2"/>
    <n v="1.4979041542753162E-2"/>
    <n v="1.1155701467285674E-2"/>
    <n v="0.97386525698996118"/>
    <n v="0.85487396821028516"/>
    <n v="0.13978266847950654"/>
    <n v="5.3433633102082405E-3"/>
    <x v="0"/>
    <m/>
    <x v="0"/>
    <m/>
    <m/>
    <x v="0"/>
    <m/>
    <x v="0"/>
    <x v="0"/>
    <m/>
    <x v="0"/>
    <x v="0"/>
    <x v="0"/>
    <m/>
    <x v="0"/>
    <x v="0"/>
    <x v="0"/>
    <x v="0"/>
    <x v="0"/>
    <x v="0"/>
    <x v="0"/>
    <x v="0"/>
    <x v="0"/>
    <x v="0"/>
    <x v="0"/>
    <x v="0"/>
    <x v="0"/>
    <m/>
    <x v="0"/>
    <x v="0"/>
    <x v="0"/>
    <x v="0"/>
    <x v="0"/>
    <s v="DST NO. 3"/>
    <m/>
    <x v="0"/>
    <m/>
    <m/>
    <m/>
    <m/>
  </r>
  <r>
    <x v="0"/>
    <s v="T29N R112W S27 fWASATCH/ALMY"/>
    <n v="49001999"/>
    <x v="0"/>
    <x v="1"/>
    <x v="9"/>
    <m/>
    <s v="27"/>
    <s v=" 29"/>
    <s v=" 112"/>
    <n v="42.464370000000002"/>
    <n v="-110.17995000000001"/>
    <s v="4903505999"/>
    <s v="MDU 31-27"/>
    <x v="0"/>
    <s v="WASATCH/ALMY"/>
    <m/>
    <m/>
    <n v="13"/>
    <x v="0"/>
    <n v="3163"/>
    <n v="3176"/>
    <m/>
    <m/>
    <x v="0"/>
    <d v="1963-11-01T00:00:00"/>
    <n v="7.8000001907348633"/>
    <x v="0"/>
    <n v="51"/>
    <n v="7"/>
    <n v="2157"/>
    <n v="9"/>
    <x v="0"/>
    <n v="3180"/>
    <n v="464"/>
    <m/>
    <x v="0"/>
    <n v="2"/>
    <n v="5636"/>
    <x v="0"/>
    <m/>
    <n v="2.5449000000000002"/>
    <n v="0.57603000000000004"/>
    <n v="93.829499999999996"/>
    <n v="0.23021999999999998"/>
    <n v="97.18065"/>
    <n v="89.707799999999992"/>
    <n v="7.6049599999999993"/>
    <m/>
    <x v="0"/>
    <n v="4.1640000000000003E-2"/>
    <n v="97.354399999999998"/>
    <n v="-8.9315524374655514E-4"/>
    <n v="5867"/>
    <n v="2.0081717812744503E-2"/>
    <n v="2.6187311980317072E-2"/>
    <n v="5.9274145624669114E-3"/>
    <n v="0.96788527345721598"/>
    <n v="0.92145604102125833"/>
    <n v="7.8116243333634636E-2"/>
    <n v="4.2771564510694947E-4"/>
    <x v="0"/>
    <m/>
    <x v="0"/>
    <m/>
    <m/>
    <x v="0"/>
    <m/>
    <x v="0"/>
    <x v="0"/>
    <m/>
    <x v="0"/>
    <x v="0"/>
    <x v="0"/>
    <m/>
    <x v="0"/>
    <x v="0"/>
    <x v="0"/>
    <x v="0"/>
    <x v="0"/>
    <x v="0"/>
    <x v="0"/>
    <x v="0"/>
    <x v="0"/>
    <x v="0"/>
    <x v="0"/>
    <x v="0"/>
    <x v="0"/>
    <m/>
    <x v="0"/>
    <x v="0"/>
    <x v="0"/>
    <x v="0"/>
    <x v="0"/>
    <s v="DST NO. 1 (MIDDLE)"/>
    <m/>
    <x v="0"/>
    <m/>
    <m/>
    <m/>
    <m/>
  </r>
  <r>
    <x v="0"/>
    <s v="T29N R112W S24 fMESAVERDE"/>
    <n v="49002600"/>
    <x v="0"/>
    <x v="1"/>
    <x v="9"/>
    <m/>
    <s v="24"/>
    <s v=" 29"/>
    <s v=" 112"/>
    <n v="42.476300000000002"/>
    <n v="-110.14225"/>
    <s v="4903506033"/>
    <s v="UNIT NO. 3"/>
    <x v="0"/>
    <s v="MESAVERDE"/>
    <m/>
    <m/>
    <n v="9"/>
    <x v="0"/>
    <n v="4990"/>
    <n v="4999"/>
    <m/>
    <m/>
    <x v="4"/>
    <m/>
    <n v="7.8000001907348633"/>
    <x v="2"/>
    <n v="90"/>
    <n v="86"/>
    <n v="2398"/>
    <n v="-3"/>
    <x v="0"/>
    <n v="2040"/>
    <n v="3514"/>
    <m/>
    <x v="0"/>
    <n v="33"/>
    <n v="6378"/>
    <x v="0"/>
    <m/>
    <n v="4.4909999999999997"/>
    <n v="7.0769400000000005"/>
    <n v="104.31299999999999"/>
    <n v="0"/>
    <n v="115.88093999999998"/>
    <n v="57.548400000000001"/>
    <n v="57.594459999999991"/>
    <m/>
    <x v="0"/>
    <n v="0.68706"/>
    <n v="115.82991999999999"/>
    <n v="2.2018821215369049E-4"/>
    <n v="8155"/>
    <n v="0.12227344663868438"/>
    <n v="3.875529487420451E-2"/>
    <n v="6.10707852387114E-2"/>
    <n v="0.90017391988708417"/>
    <n v="0.49683535998298201"/>
    <n v="0.49723301198861225"/>
    <n v="5.9316280284057877E-3"/>
    <x v="0"/>
    <m/>
    <x v="0"/>
    <m/>
    <m/>
    <x v="0"/>
    <m/>
    <x v="0"/>
    <x v="0"/>
    <m/>
    <x v="0"/>
    <x v="0"/>
    <x v="0"/>
    <m/>
    <x v="0"/>
    <x v="0"/>
    <x v="0"/>
    <x v="0"/>
    <x v="0"/>
    <x v="0"/>
    <x v="0"/>
    <x v="0"/>
    <x v="0"/>
    <x v="0"/>
    <x v="0"/>
    <x v="0"/>
    <x v="0"/>
    <m/>
    <x v="0"/>
    <x v="0"/>
    <x v="0"/>
    <x v="0"/>
    <x v="0"/>
    <s v="PRODUCTION TEST"/>
    <m/>
    <x v="0"/>
    <m/>
    <m/>
    <m/>
    <m/>
  </r>
  <r>
    <x v="0"/>
    <s v="T29N R112W S09 fWASATCH/ALMY"/>
    <n v="49003006"/>
    <x v="0"/>
    <x v="1"/>
    <x v="5"/>
    <m/>
    <s v="9"/>
    <s v=" 29"/>
    <s v=" 112"/>
    <n v="42.519959999999998"/>
    <n v="-110.20064000000001"/>
    <s v="4903520053"/>
    <s v="34-9 LONG ISLAND UNIT"/>
    <x v="0"/>
    <s v="WASATCH/ALMY"/>
    <n v="150"/>
    <m/>
    <n v="20"/>
    <x v="0"/>
    <n v="3720"/>
    <n v="3740"/>
    <n v="3850"/>
    <m/>
    <x v="0"/>
    <d v="1968-09-09T00:00:00"/>
    <n v="8.1999998092651367"/>
    <x v="0"/>
    <n v="65"/>
    <n v="30"/>
    <n v="1963"/>
    <n v="32"/>
    <x v="0"/>
    <n v="2080"/>
    <n v="1879"/>
    <m/>
    <x v="0"/>
    <n v="98"/>
    <n v="5206"/>
    <x v="0"/>
    <m/>
    <n v="3.2435"/>
    <n v="2.4687000000000001"/>
    <n v="85.390499999999989"/>
    <n v="0.81855999999999995"/>
    <n v="91.92125999999999"/>
    <n v="58.6768"/>
    <n v="30.796809999999997"/>
    <m/>
    <x v="0"/>
    <n v="2.0403600000000002"/>
    <n v="91.51397"/>
    <n v="2.2203477489029185E-3"/>
    <n v="6144"/>
    <n v="8.2643171806167398E-2"/>
    <n v="3.528563468342362E-2"/>
    <n v="2.6856681468465513E-2"/>
    <n v="0.93785768384811086"/>
    <n v="0.64117860912383107"/>
    <n v="0.33652577852321341"/>
    <n v="2.2295612352955511E-2"/>
    <x v="0"/>
    <m/>
    <x v="0"/>
    <m/>
    <m/>
    <x v="0"/>
    <m/>
    <x v="0"/>
    <x v="0"/>
    <m/>
    <x v="0"/>
    <x v="0"/>
    <x v="0"/>
    <m/>
    <x v="0"/>
    <x v="0"/>
    <x v="0"/>
    <x v="0"/>
    <x v="0"/>
    <x v="0"/>
    <x v="0"/>
    <x v="0"/>
    <x v="0"/>
    <x v="0"/>
    <x v="0"/>
    <x v="0"/>
    <x v="0"/>
    <m/>
    <x v="0"/>
    <x v="0"/>
    <x v="0"/>
    <x v="0"/>
    <x v="0"/>
    <s v="DST NO. 2"/>
    <m/>
    <x v="0"/>
    <m/>
    <m/>
    <m/>
    <m/>
  </r>
  <r>
    <x v="0"/>
    <s v="T29N R112W S09 fWASATCH/ALMY"/>
    <n v="49003007"/>
    <x v="0"/>
    <x v="1"/>
    <x v="5"/>
    <m/>
    <s v="9"/>
    <s v=" 29"/>
    <s v=" 112"/>
    <n v="42.519959999999998"/>
    <n v="-110.20064000000001"/>
    <s v="4903520053"/>
    <s v="34-9 LONG ISLAND UNIT"/>
    <x v="0"/>
    <s v="WASATCH/ALMY"/>
    <m/>
    <n v="150"/>
    <n v="20"/>
    <x v="0"/>
    <n v="3550"/>
    <n v="3570"/>
    <n v="3850"/>
    <m/>
    <x v="0"/>
    <d v="1968-09-09T00:00:00"/>
    <n v="8.3000001907348633"/>
    <x v="0"/>
    <n v="43"/>
    <n v="12"/>
    <n v="1512"/>
    <n v="17"/>
    <x v="0"/>
    <n v="1860"/>
    <n v="952"/>
    <m/>
    <x v="0"/>
    <n v="24"/>
    <n v="3961"/>
    <x v="0"/>
    <m/>
    <n v="2.1457000000000002"/>
    <n v="0.98748000000000002"/>
    <n v="65.771999999999991"/>
    <n v="0.43485999999999997"/>
    <n v="69.340039999999988"/>
    <n v="52.470599999999997"/>
    <n v="15.603279999999998"/>
    <m/>
    <x v="0"/>
    <n v="0.49968000000000001"/>
    <n v="68.573560000000001"/>
    <n v="5.5576824910667788E-3"/>
    <n v="4417"/>
    <n v="5.4428264502267842E-2"/>
    <n v="3.0944602858608106E-2"/>
    <n v="1.4241122445271162E-2"/>
    <n v="0.95481427469612079"/>
    <n v="0.76517246588918519"/>
    <n v="0.22754076060802442"/>
    <n v="7.2867735027902884E-3"/>
    <x v="0"/>
    <m/>
    <x v="0"/>
    <m/>
    <m/>
    <x v="0"/>
    <m/>
    <x v="0"/>
    <x v="0"/>
    <m/>
    <x v="0"/>
    <x v="0"/>
    <x v="0"/>
    <m/>
    <x v="0"/>
    <x v="0"/>
    <x v="0"/>
    <x v="0"/>
    <x v="0"/>
    <x v="0"/>
    <x v="0"/>
    <x v="0"/>
    <x v="0"/>
    <x v="0"/>
    <x v="0"/>
    <x v="0"/>
    <x v="0"/>
    <m/>
    <x v="0"/>
    <x v="0"/>
    <x v="0"/>
    <x v="0"/>
    <x v="0"/>
    <s v="DST NO. 1"/>
    <m/>
    <x v="0"/>
    <m/>
    <m/>
    <m/>
    <m/>
  </r>
  <r>
    <x v="0"/>
    <s v="T29N R112W S09 fWASATCH/ALMY"/>
    <n v="49002002"/>
    <x v="0"/>
    <x v="1"/>
    <x v="9"/>
    <m/>
    <s v="9"/>
    <s v=" 29"/>
    <s v=" 112"/>
    <n v="42.519640000000003"/>
    <n v="-110.19701000000001"/>
    <s v="4903520048"/>
    <s v="LIU 33-9"/>
    <x v="0"/>
    <s v="WASATCH/ALMY"/>
    <m/>
    <m/>
    <n v="14"/>
    <x v="0"/>
    <n v="3440"/>
    <n v="3454"/>
    <m/>
    <m/>
    <x v="1"/>
    <d v="1968-07-26T00:00:00"/>
    <n v="8.8000001907348633"/>
    <x v="0"/>
    <n v="15"/>
    <n v="6"/>
    <n v="1602"/>
    <n v="11"/>
    <x v="0"/>
    <n v="2070"/>
    <n v="695"/>
    <m/>
    <x v="0"/>
    <n v="30"/>
    <n v="4100"/>
    <x v="0"/>
    <m/>
    <n v="0.74849999999999994"/>
    <n v="0.49374000000000001"/>
    <n v="69.686999999999998"/>
    <n v="0.28137999999999996"/>
    <n v="71.210619999999992"/>
    <n v="58.3947"/>
    <n v="11.391049999999998"/>
    <m/>
    <x v="0"/>
    <n v="0.62460000000000004"/>
    <n v="70.410349999999994"/>
    <n v="5.650787450474302E-3"/>
    <n v="4426"/>
    <n v="3.8235984048791929E-2"/>
    <n v="1.0511072646186764E-2"/>
    <n v="6.9335163771920543E-3"/>
    <n v="0.98255541097662125"/>
    <n v="0.82934824212633518"/>
    <n v="0.16178090294963737"/>
    <n v="8.8708549240275065E-3"/>
    <x v="0"/>
    <m/>
    <x v="0"/>
    <m/>
    <m/>
    <x v="0"/>
    <m/>
    <x v="0"/>
    <x v="0"/>
    <m/>
    <x v="0"/>
    <x v="0"/>
    <x v="0"/>
    <m/>
    <x v="0"/>
    <x v="0"/>
    <x v="0"/>
    <x v="0"/>
    <x v="0"/>
    <x v="0"/>
    <x v="0"/>
    <x v="0"/>
    <x v="0"/>
    <x v="0"/>
    <x v="0"/>
    <x v="0"/>
    <x v="0"/>
    <m/>
    <x v="0"/>
    <x v="0"/>
    <x v="0"/>
    <x v="0"/>
    <x v="0"/>
    <s v="PRODUCTION"/>
    <m/>
    <x v="0"/>
    <m/>
    <m/>
    <m/>
    <m/>
  </r>
  <r>
    <x v="2"/>
    <s v="T29N R108W S36 fLANCE"/>
    <m/>
    <x v="1"/>
    <x v="3"/>
    <x v="11"/>
    <s v="NW NE"/>
    <n v="36"/>
    <n v="29"/>
    <n v="108"/>
    <n v="42.442920000000001"/>
    <n v="-109.66121099999999"/>
    <s v="4903523037"/>
    <s v="STUD HORSE BUTTE 31-36"/>
    <x v="0"/>
    <s v="LANCE"/>
    <m/>
    <m/>
    <m/>
    <x v="0"/>
    <n v="11800"/>
    <m/>
    <n v="11800"/>
    <n v="11605"/>
    <x v="2"/>
    <m/>
    <n v="8.07"/>
    <x v="1"/>
    <n v="8.5500000000000007"/>
    <n v="1.2"/>
    <n v="1120"/>
    <n v="32.5"/>
    <x v="1"/>
    <n v="960"/>
    <n v="1201"/>
    <n v="0"/>
    <x v="0"/>
    <n v="30"/>
    <n v="4062"/>
    <x v="1"/>
    <s v="Jonah Infill Final EIS, picked API number and location based on name, used Fm on WOGCC web page"/>
    <n v="0.42664500000000005"/>
    <n v="9.8748000000000002E-2"/>
    <n v="48.72"/>
    <n v="0.83134999999999992"/>
    <n v="50.076743"/>
    <n v="27.081599999999998"/>
    <n v="19.684389999999997"/>
    <n v="0"/>
    <x v="0"/>
    <n v="0.62460000000000004"/>
    <n v="47.390589999999996"/>
    <n v="2.7559520890963585E-2"/>
    <n v="3353.25"/>
    <n v="-9.5580054617174073E-2"/>
    <n v="8.5198232640649185E-3"/>
    <n v="1.9719333583655789E-3"/>
    <n v="0.98950824337756949"/>
    <n v="0.57145521927454379"/>
    <n v="0.41536494903313081"/>
    <n v="1.3179831692325419E-2"/>
    <x v="0"/>
    <n v="43"/>
    <x v="0"/>
    <m/>
    <m/>
    <x v="0"/>
    <m/>
    <x v="0"/>
    <x v="0"/>
    <m/>
    <x v="0"/>
    <x v="0"/>
    <x v="0"/>
    <m/>
    <x v="0"/>
    <x v="0"/>
    <x v="0"/>
    <x v="0"/>
    <x v="0"/>
    <x v="0"/>
    <x v="0"/>
    <x v="0"/>
    <x v="0"/>
    <x v="0"/>
    <x v="0"/>
    <x v="0"/>
    <x v="0"/>
    <m/>
    <x v="0"/>
    <x v="0"/>
    <x v="0"/>
    <x v="0"/>
    <x v="0"/>
    <m/>
    <m/>
    <x v="0"/>
    <m/>
    <m/>
    <m/>
    <m/>
  </r>
  <r>
    <x v="1"/>
    <s v="T29N R108W S35 fLANCE"/>
    <n v="4408"/>
    <x v="0"/>
    <x v="1"/>
    <x v="11"/>
    <s v="SW NE"/>
    <n v="35"/>
    <n v="29"/>
    <n v="108"/>
    <n v="42.440559999999998"/>
    <n v="-109.68111"/>
    <s v="4903521834"/>
    <s v="STUD HORSE BUTTE UN 7-35"/>
    <x v="0"/>
    <s v="LANCE"/>
    <m/>
    <m/>
    <m/>
    <x v="0"/>
    <s v="8998"/>
    <m/>
    <n v="11415"/>
    <n v="11341"/>
    <x v="2"/>
    <d v="2003-04-27T00:00:00"/>
    <n v="7.48"/>
    <x v="1"/>
    <n v="22"/>
    <n v="3.88"/>
    <n v="1050"/>
    <n v="35.1"/>
    <x v="1"/>
    <n v="1520"/>
    <n v="552"/>
    <m/>
    <x v="0"/>
    <n v="29"/>
    <n v="3746"/>
    <x v="2"/>
    <s v="ENCANA"/>
    <n v="1.0977999999999999"/>
    <n v="0.31928519999999999"/>
    <n v="45.674999999999997"/>
    <n v="0.89785799999999993"/>
    <n v="47.989943199999999"/>
    <n v="42.879199999999997"/>
    <n v="9.0472799999999989"/>
    <n v="0"/>
    <x v="1"/>
    <n v="0.60378000000000009"/>
    <n v="52.530259999999998"/>
    <n v="-4.5168201570050144E-2"/>
    <n v="3211.98"/>
    <n v="-7.6749286430831939E-2"/>
    <n v="2.2875626158273925E-2"/>
    <n v="6.653168949781128E-3"/>
    <n v="0.97047120489194494"/>
    <n v="0.81627618062427254"/>
    <n v="0.17222987283900745"/>
    <n v="1.1493946536719981E-2"/>
    <x v="0"/>
    <m/>
    <x v="0"/>
    <m/>
    <m/>
    <x v="0"/>
    <n v="5710"/>
    <x v="2"/>
    <x v="0"/>
    <m/>
    <x v="0"/>
    <x v="0"/>
    <x v="0"/>
    <m/>
    <x v="0"/>
    <x v="0"/>
    <x v="0"/>
    <x v="0"/>
    <x v="0"/>
    <x v="0"/>
    <x v="0"/>
    <x v="0"/>
    <x v="0"/>
    <x v="0"/>
    <x v="0"/>
    <x v="0"/>
    <x v="0"/>
    <m/>
    <x v="0"/>
    <x v="0"/>
    <x v="0"/>
    <x v="0"/>
    <x v="0"/>
    <m/>
    <n v="2003427"/>
    <x v="0"/>
    <s v="WYOMING ANALYTICAL LABS ROCK SPRINGS ID No RS-5754 - C6959-C6984"/>
    <m/>
    <m/>
    <d v="2003-04-30T00:00:00"/>
  </r>
  <r>
    <x v="2"/>
    <s v="T29N R108W S34 fLANCE"/>
    <m/>
    <x v="1"/>
    <x v="3"/>
    <x v="11"/>
    <s v="SW NW"/>
    <n v="34"/>
    <n v="29"/>
    <n v="108"/>
    <n v="42.441110000000002"/>
    <n v="-109.71056"/>
    <s v="4903522348"/>
    <s v="STUD HORSE BUTTE UN 5-34"/>
    <x v="0"/>
    <s v="LANCE"/>
    <m/>
    <m/>
    <m/>
    <x v="0"/>
    <n v="10783"/>
    <m/>
    <n v="11263"/>
    <n v="11184"/>
    <x v="2"/>
    <m/>
    <n v="7.79"/>
    <x v="1"/>
    <n v="17.899999999999999"/>
    <n v="2.81"/>
    <n v="992"/>
    <n v="61.1"/>
    <x v="1"/>
    <n v="710"/>
    <n v="1121"/>
    <n v="0"/>
    <x v="0"/>
    <n v="58"/>
    <n v="3126"/>
    <x v="3"/>
    <s v="Jonah Infill Final EIS, picked API number and location based on name, used Fm on WOGCC web page"/>
    <n v="0.89320999999999995"/>
    <n v="0.23123490000000002"/>
    <n v="43.151999999999994"/>
    <n v="1.5629379999999999"/>
    <n v="45.839382899999997"/>
    <n v="20.0291"/>
    <n v="18.373189999999997"/>
    <n v="0"/>
    <x v="0"/>
    <n v="1.2075600000000002"/>
    <n v="39.609849999999994"/>
    <n v="7.2903321522971826E-2"/>
    <n v="2962.81"/>
    <n v="-2.680162461958906E-2"/>
    <n v="1.9485646260739693E-2"/>
    <n v="5.0444592699785242E-3"/>
    <n v="0.97546989446928178"/>
    <n v="0.50565957710014053"/>
    <n v="0.46385406660212042"/>
    <n v="3.0486356297739083E-2"/>
    <x v="0"/>
    <n v="4.7"/>
    <x v="0"/>
    <m/>
    <m/>
    <x v="0"/>
    <m/>
    <x v="0"/>
    <x v="0"/>
    <m/>
    <x v="0"/>
    <x v="0"/>
    <x v="0"/>
    <m/>
    <x v="0"/>
    <x v="0"/>
    <x v="0"/>
    <x v="0"/>
    <x v="0"/>
    <x v="0"/>
    <x v="0"/>
    <x v="0"/>
    <x v="0"/>
    <x v="0"/>
    <x v="0"/>
    <x v="0"/>
    <x v="0"/>
    <m/>
    <x v="0"/>
    <x v="0"/>
    <x v="0"/>
    <x v="0"/>
    <x v="0"/>
    <m/>
    <m/>
    <x v="0"/>
    <m/>
    <m/>
    <m/>
    <m/>
  </r>
  <r>
    <x v="1"/>
    <s v="T29N R108W S34 fLANCE"/>
    <n v="4407"/>
    <x v="0"/>
    <x v="1"/>
    <x v="11"/>
    <s v="SW NW"/>
    <n v="34"/>
    <n v="29"/>
    <n v="108"/>
    <n v="42.441110000000002"/>
    <n v="-109.71056"/>
    <s v="4903521945"/>
    <s v="SHB 5-34"/>
    <x v="0"/>
    <s v="LANCE"/>
    <m/>
    <m/>
    <m/>
    <x v="0"/>
    <s v="8655"/>
    <m/>
    <n v="10783"/>
    <n v="10478"/>
    <x v="2"/>
    <d v="2003-04-27T00:00:00"/>
    <n v="7.79"/>
    <x v="1"/>
    <n v="17.899999999999999"/>
    <n v="2.81"/>
    <n v="992"/>
    <n v="61.1"/>
    <x v="1"/>
    <n v="710"/>
    <n v="1121"/>
    <m/>
    <x v="0"/>
    <n v="58"/>
    <n v="3126"/>
    <x v="0"/>
    <s v="ENCANA"/>
    <n v="0.89320999999999995"/>
    <n v="0.23123490000000002"/>
    <n v="43.151999999999994"/>
    <n v="1.5629379999999999"/>
    <n v="45.839382899999997"/>
    <n v="20.0291"/>
    <n v="18.373189999999997"/>
    <n v="0"/>
    <x v="1"/>
    <n v="1.2075600000000002"/>
    <n v="39.609849999999994"/>
    <n v="7.2903321522971826E-2"/>
    <n v="2962.81"/>
    <n v="-2.680162461958906E-2"/>
    <n v="1.9485646260739693E-2"/>
    <n v="5.0444592699785242E-3"/>
    <n v="0.97546989446928178"/>
    <n v="0.50565957710014053"/>
    <n v="0.46385406660212042"/>
    <n v="3.0486356297739083E-2"/>
    <x v="0"/>
    <n v="4.7"/>
    <x v="0"/>
    <m/>
    <m/>
    <x v="0"/>
    <n v="4210"/>
    <x v="2"/>
    <x v="0"/>
    <m/>
    <x v="0"/>
    <x v="0"/>
    <x v="0"/>
    <m/>
    <x v="0"/>
    <x v="0"/>
    <x v="0"/>
    <x v="0"/>
    <x v="0"/>
    <x v="0"/>
    <x v="0"/>
    <x v="0"/>
    <x v="0"/>
    <x v="0"/>
    <x v="0"/>
    <x v="0"/>
    <x v="0"/>
    <m/>
    <x v="0"/>
    <x v="0"/>
    <x v="0"/>
    <x v="0"/>
    <x v="0"/>
    <m/>
    <n v="2003427"/>
    <x v="0"/>
    <s v="WYOMING ANALYTICAL LABS ROCK SPRINGS ID No RS-5754 - C6959-C6984"/>
    <m/>
    <m/>
    <d v="2003-04-30T00:00:00"/>
  </r>
  <r>
    <x v="1"/>
    <s v="T29N R108W S32 fLANCE"/>
    <n v="4404"/>
    <x v="0"/>
    <x v="1"/>
    <x v="11"/>
    <s v="SW SW"/>
    <n v="32"/>
    <n v="29"/>
    <n v="108"/>
    <n v="42.433390000000003"/>
    <n v="-109.75038000000001"/>
    <s v="4903521747"/>
    <s v="STUD HORSE BUTTE UN 13-32"/>
    <x v="0"/>
    <s v="LANCE"/>
    <m/>
    <m/>
    <m/>
    <x v="0"/>
    <s v="8017"/>
    <m/>
    <n v="10400"/>
    <n v="10356"/>
    <x v="2"/>
    <d v="2003-04-27T00:00:00"/>
    <n v="7.78"/>
    <x v="1"/>
    <n v="18.100000000000001"/>
    <n v="2.9"/>
    <n v="630"/>
    <n v="58.4"/>
    <x v="1"/>
    <n v="950"/>
    <n v="240"/>
    <m/>
    <x v="0"/>
    <n v="16"/>
    <n v="2088"/>
    <x v="4"/>
    <s v="ENCANA"/>
    <n v="0.90319000000000005"/>
    <n v="0.23864099999999999"/>
    <n v="27.405000000000001"/>
    <n v="1.4938719999999999"/>
    <n v="30.040702999999997"/>
    <n v="26.799499999999998"/>
    <n v="3.9335999999999998"/>
    <n v="0"/>
    <x v="1"/>
    <n v="0.33312000000000003"/>
    <n v="31.066219999999998"/>
    <n v="-1.6782337412080146E-2"/>
    <n v="1915.4"/>
    <n v="-4.3113353649397987E-2"/>
    <n v="3.0065541408934408E-2"/>
    <n v="7.9439219514936127E-3"/>
    <n v="0.96199053663957201"/>
    <n v="0.86265725279741146"/>
    <n v="0.12661984625100833"/>
    <n v="1.0722900951580207E-2"/>
    <x v="0"/>
    <m/>
    <x v="0"/>
    <m/>
    <m/>
    <x v="0"/>
    <n v="2760"/>
    <x v="2"/>
    <x v="0"/>
    <m/>
    <x v="0"/>
    <x v="0"/>
    <x v="0"/>
    <m/>
    <x v="0"/>
    <x v="0"/>
    <x v="0"/>
    <x v="0"/>
    <x v="0"/>
    <x v="0"/>
    <x v="0"/>
    <x v="0"/>
    <x v="0"/>
    <x v="0"/>
    <x v="0"/>
    <x v="0"/>
    <x v="0"/>
    <m/>
    <x v="0"/>
    <x v="0"/>
    <x v="0"/>
    <x v="0"/>
    <x v="0"/>
    <m/>
    <n v="2003427"/>
    <x v="0"/>
    <s v="WYOMING ANALYTICAL LABS ROCK SPRINGS ID No RS-5754 - C6959-C6984"/>
    <m/>
    <m/>
    <d v="2003-04-30T00:00:00"/>
  </r>
  <r>
    <x v="1"/>
    <s v="T29N R108W S31 fLANCE"/>
    <n v="3201"/>
    <x v="0"/>
    <x v="1"/>
    <x v="11"/>
    <s v="SE NE"/>
    <n v="31"/>
    <n v="29"/>
    <n v="108"/>
    <n v="42.442219999999999"/>
    <n v="-109.75749999999999"/>
    <s v="4903521847"/>
    <s v="CORONA 1-31"/>
    <x v="0"/>
    <s v="LANCE"/>
    <m/>
    <m/>
    <s v=""/>
    <x v="0"/>
    <m/>
    <m/>
    <n v="10670"/>
    <n v="10680"/>
    <x v="2"/>
    <d v="2001-02-02T00:00:00"/>
    <n v="7.79"/>
    <x v="1"/>
    <n v="19.7"/>
    <m/>
    <n v="961"/>
    <n v="31.2"/>
    <x v="1"/>
    <n v="711"/>
    <n v="1300"/>
    <m/>
    <x v="0"/>
    <n v="75"/>
    <n v="3180"/>
    <x v="0"/>
    <s v="BP AMOCO PRODUCTION COMPANY"/>
    <n v="0.98302999999999996"/>
    <n v="0"/>
    <n v="41.8035"/>
    <n v="0.79809599999999992"/>
    <n v="43.584626"/>
    <n v="20.057309999999998"/>
    <n v="21.306999999999999"/>
    <n v="0"/>
    <x v="1"/>
    <n v="1.5615000000000001"/>
    <n v="42.925809999999998"/>
    <n v="7.6154511578233365E-3"/>
    <n v="3097.9"/>
    <n v="-1.3077621497634546E-2"/>
    <n v="2.2554512685275765E-2"/>
    <n v="0"/>
    <n v="0.97744548731472425"/>
    <n v="0.46725524806637309"/>
    <n v="0.49636803592058015"/>
    <n v="3.6376716013046699E-2"/>
    <x v="0"/>
    <n v="1.33"/>
    <x v="0"/>
    <m/>
    <m/>
    <x v="0"/>
    <m/>
    <x v="0"/>
    <x v="0"/>
    <m/>
    <x v="0"/>
    <x v="0"/>
    <x v="0"/>
    <m/>
    <x v="0"/>
    <x v="0"/>
    <x v="0"/>
    <x v="0"/>
    <x v="0"/>
    <x v="2"/>
    <x v="0"/>
    <x v="0"/>
    <x v="0"/>
    <x v="0"/>
    <x v="0"/>
    <x v="0"/>
    <x v="0"/>
    <m/>
    <x v="0"/>
    <x v="0"/>
    <x v="0"/>
    <x v="0"/>
    <x v="0"/>
    <s v="TPH: 1550 MG/L"/>
    <n v="20010202"/>
    <x v="0"/>
    <s v="WYOMING ANALYTICAL LABS ROCK SPRINGS REQUEST No RS-3860 - LAB No A893-904"/>
    <m/>
    <m/>
    <d v="2001-02-12T00:00:00"/>
  </r>
  <r>
    <x v="1"/>
    <s v="T29N R108W S31 fLANCE"/>
    <n v="3198"/>
    <x v="0"/>
    <x v="1"/>
    <x v="11"/>
    <s v="SE SW"/>
    <n v="31"/>
    <n v="29"/>
    <n v="108"/>
    <n v="42.433329999999998"/>
    <n v="-109.76388"/>
    <s v="4903521668"/>
    <s v="CORONA 14-31"/>
    <x v="0"/>
    <s v="LANCE"/>
    <m/>
    <m/>
    <s v=""/>
    <x v="0"/>
    <m/>
    <m/>
    <n v="10218"/>
    <n v="10170"/>
    <x v="2"/>
    <d v="2000-12-14T00:00:00"/>
    <n v="7.18"/>
    <x v="1"/>
    <n v="897"/>
    <n v="0.32"/>
    <n v="255"/>
    <n v="9.7100000000000009"/>
    <x v="1"/>
    <n v="2000"/>
    <n v="171"/>
    <m/>
    <x v="0"/>
    <n v="4"/>
    <n v="3500"/>
    <x v="0"/>
    <s v="BP AMOCO PRODUCTION COMPANY"/>
    <n v="44.760300000000001"/>
    <n v="2.63328E-2"/>
    <n v="11.092499999999999"/>
    <n v="0.24838180000000001"/>
    <n v="56.127514599999998"/>
    <n v="56.42"/>
    <n v="2.8026899999999997"/>
    <n v="0"/>
    <x v="1"/>
    <n v="8.3280000000000007E-2"/>
    <n v="59.305969999999995"/>
    <n v="-2.7534951500545773E-2"/>
    <n v="3337.03"/>
    <n v="-2.3836373396050593E-2"/>
    <n v="0.79747518341031265"/>
    <n v="4.6916027170745237E-4"/>
    <n v="0.20205565631797992"/>
    <n v="0.95133761407156814"/>
    <n v="4.7258142814290027E-2"/>
    <n v="1.4042431141417975E-3"/>
    <x v="0"/>
    <m/>
    <x v="0"/>
    <m/>
    <m/>
    <x v="0"/>
    <n v="5310"/>
    <x v="0"/>
    <x v="0"/>
    <m/>
    <x v="0"/>
    <x v="0"/>
    <x v="0"/>
    <m/>
    <x v="0"/>
    <x v="0"/>
    <x v="0"/>
    <x v="0"/>
    <x v="0"/>
    <x v="0"/>
    <x v="0"/>
    <x v="0"/>
    <x v="0"/>
    <x v="0"/>
    <x v="0"/>
    <x v="0"/>
    <x v="0"/>
    <m/>
    <x v="0"/>
    <x v="0"/>
    <x v="0"/>
    <x v="0"/>
    <x v="0"/>
    <m/>
    <n v="20001214"/>
    <x v="0"/>
    <s v="WYOMING ANALYTICAL LABS ROCK SPRINGS REQUEST No RS-3796 - LAB No A693"/>
    <m/>
    <m/>
    <d v="2000-12-27T00:00:00"/>
  </r>
  <r>
    <x v="1"/>
    <s v="T29N R108W S30 fLANCE"/>
    <n v="4592"/>
    <x v="0"/>
    <x v="1"/>
    <x v="11"/>
    <s v="SW NE"/>
    <n v="30"/>
    <n v="29"/>
    <n v="108"/>
    <n v="42.456449999999997"/>
    <n v="-109.757991"/>
    <s v="4903523423"/>
    <s v="27-30 RAINBOW"/>
    <x v="0"/>
    <s v="LANCE"/>
    <m/>
    <m/>
    <m/>
    <x v="0"/>
    <s v="7940"/>
    <m/>
    <n v="10833"/>
    <n v="10830"/>
    <x v="2"/>
    <d v="2005-10-14T00:00:00"/>
    <n v="7.02"/>
    <x v="1"/>
    <n v="2350"/>
    <n v="5"/>
    <n v="880"/>
    <n v="103"/>
    <x v="1"/>
    <n v="6030"/>
    <n v="966"/>
    <n v="0"/>
    <x v="1"/>
    <n v="79"/>
    <n v="11900"/>
    <x v="0"/>
    <s v="BP"/>
    <n v="117.265"/>
    <n v="0.41144999999999998"/>
    <n v="38.28"/>
    <n v="2.6347399999999999"/>
    <n v="158.59118999999998"/>
    <n v="170.1063"/>
    <n v="15.832739999999998"/>
    <n v="0"/>
    <x v="1"/>
    <n v="1.6447800000000001"/>
    <n v="187.58382"/>
    <n v="-8.3751366108142877E-2"/>
    <n v="10413"/>
    <n v="-6.6642764307802624E-2"/>
    <n v="0.73941686168065213"/>
    <n v="2.594406410595696E-3"/>
    <n v="0.25798873190875232"/>
    <n v="0.90682821151632376"/>
    <n v="8.4403548237795764E-2"/>
    <n v="8.7682402458804827E-3"/>
    <x v="1"/>
    <n v="3"/>
    <x v="1"/>
    <n v="0"/>
    <n v="0"/>
    <x v="1"/>
    <n v="18500"/>
    <x v="2"/>
    <x v="1"/>
    <n v="0"/>
    <x v="1"/>
    <x v="1"/>
    <x v="1"/>
    <n v="0"/>
    <x v="1"/>
    <x v="1"/>
    <x v="1"/>
    <x v="1"/>
    <x v="0"/>
    <x v="0"/>
    <x v="0"/>
    <x v="0"/>
    <x v="0"/>
    <x v="0"/>
    <x v="0"/>
    <x v="0"/>
    <x v="0"/>
    <m/>
    <x v="0"/>
    <x v="0"/>
    <x v="0"/>
    <x v="0"/>
    <x v="0"/>
    <m/>
    <n v="20051014"/>
    <x v="0"/>
    <s v="WYOMING ANALYTICAL LABS ROCK SPRINGS ID No D2772"/>
    <s v="7940"/>
    <m/>
    <d v="2005-10-28T00:00:00"/>
  </r>
  <r>
    <x v="1"/>
    <s v="T29N R108W S30 fLANCE"/>
    <n v="4589"/>
    <x v="0"/>
    <x v="1"/>
    <x v="11"/>
    <s v="SW NE"/>
    <n v="30"/>
    <n v="29"/>
    <n v="108"/>
    <n v="42.45722"/>
    <n v="-109.75722"/>
    <s v="4903521856"/>
    <s v="30 CORONA PAD"/>
    <x v="0"/>
    <s v="LANCE"/>
    <m/>
    <m/>
    <m/>
    <x v="0"/>
    <s v="7937"/>
    <m/>
    <n v="11012"/>
    <n v="10910"/>
    <x v="2"/>
    <d v="2005-05-31T00:00:00"/>
    <n v="7.56"/>
    <x v="1"/>
    <n v="1002"/>
    <n v="3.5"/>
    <n v="802.7"/>
    <n v="48"/>
    <x v="1"/>
    <n v="2352"/>
    <n v="1386"/>
    <n v="0"/>
    <x v="0"/>
    <n v="31"/>
    <n v="5722.7"/>
    <x v="0"/>
    <s v="BP AMERICA PRODUCTION"/>
    <n v="49.9998"/>
    <n v="0.28801500000000002"/>
    <n v="34.917450000000002"/>
    <n v="1.22784"/>
    <n v="86.433104999999998"/>
    <n v="66.349919999999997"/>
    <n v="22.716539999999998"/>
    <n v="0"/>
    <x v="1"/>
    <n v="0.6454200000000001"/>
    <n v="89.711879999999994"/>
    <n v="-1.8614069540498109E-2"/>
    <n v="5625.2"/>
    <n v="-8.5918980604340889E-3"/>
    <n v="0.57847973875287717"/>
    <n v="3.3322301680588709E-3"/>
    <n v="0.41818803107906399"/>
    <n v="0.73958900426565577"/>
    <n v="0.25321663084086521"/>
    <n v="7.1943648934789921E-3"/>
    <x v="0"/>
    <n v="80"/>
    <x v="0"/>
    <m/>
    <m/>
    <x v="0"/>
    <m/>
    <x v="0"/>
    <x v="0"/>
    <m/>
    <x v="0"/>
    <x v="0"/>
    <x v="0"/>
    <n v="2.5"/>
    <x v="0"/>
    <x v="0"/>
    <x v="0"/>
    <x v="0"/>
    <x v="0"/>
    <x v="0"/>
    <x v="0"/>
    <x v="0"/>
    <x v="0"/>
    <x v="0"/>
    <x v="0"/>
    <x v="0"/>
    <x v="0"/>
    <m/>
    <x v="0"/>
    <x v="0"/>
    <x v="0"/>
    <x v="0"/>
    <x v="0"/>
    <m/>
    <n v="20050531"/>
    <x v="0"/>
    <s v="BAKER PETROLITE DENVER ID NO 52062"/>
    <m/>
    <m/>
    <d v="2005-06-13T00:00:00"/>
  </r>
  <r>
    <x v="1"/>
    <s v="T29N R108W S30 fLANCE"/>
    <n v="5890"/>
    <x v="0"/>
    <x v="1"/>
    <x v="11"/>
    <s v="SW NE"/>
    <n v="30"/>
    <n v="29"/>
    <n v="108"/>
    <n v="42.455824"/>
    <n v="-109.759854"/>
    <s v="4903524561"/>
    <s v="45-30 CORONA"/>
    <x v="0"/>
    <s v="LANCE"/>
    <m/>
    <m/>
    <n v="2768"/>
    <x v="0"/>
    <n v="7582"/>
    <n v="10350"/>
    <n v="10465"/>
    <n v="10435"/>
    <x v="2"/>
    <m/>
    <n v="7.52"/>
    <x v="1"/>
    <n v="13"/>
    <n v="4.5"/>
    <n v="887"/>
    <n v="57"/>
    <x v="1"/>
    <n v="470"/>
    <n v="1400"/>
    <n v="0"/>
    <x v="1"/>
    <n v="33"/>
    <n v="2480"/>
    <x v="0"/>
    <s v="BP AMERICA PRODUCTION COMPANY"/>
    <n v="0.64870000000000005"/>
    <n v="0.370305"/>
    <n v="38.584499999999998"/>
    <n v="1.4580599999999999"/>
    <n v="41.061565000000002"/>
    <n v="13.258699999999999"/>
    <n v="22.945999999999998"/>
    <n v="0"/>
    <x v="1"/>
    <n v="0.68706"/>
    <n v="36.891759999999998"/>
    <n v="5.3491047367126461E-2"/>
    <n v="2864.5"/>
    <n v="7.1943119094396102E-2"/>
    <n v="1.579822883029422E-2"/>
    <n v="9.0182875396980118E-3"/>
    <n v="0.97518348363000773"/>
    <n v="0.35939461820200502"/>
    <n v="0.62198171082106135"/>
    <n v="1.8623670976933605E-2"/>
    <x v="1"/>
    <n v="19"/>
    <x v="1"/>
    <n v="0"/>
    <n v="0"/>
    <x v="1"/>
    <n v="4120"/>
    <x v="2"/>
    <x v="1"/>
    <n v="0"/>
    <x v="1"/>
    <x v="1"/>
    <x v="1"/>
    <n v="1"/>
    <x v="1"/>
    <x v="1"/>
    <x v="1"/>
    <x v="1"/>
    <x v="0"/>
    <x v="0"/>
    <x v="0"/>
    <x v="0"/>
    <x v="0"/>
    <x v="0"/>
    <x v="0"/>
    <x v="0"/>
    <x v="0"/>
    <m/>
    <x v="0"/>
    <x v="0"/>
    <x v="0"/>
    <x v="0"/>
    <x v="0"/>
    <m/>
    <m/>
    <x v="0"/>
    <s v="WYOMING ANALYTICAL LABS ROCK SPRINGS ID No D8335"/>
    <m/>
    <s v="7582-10350"/>
    <d v="2007-10-10T00:00:00"/>
  </r>
  <r>
    <x v="1"/>
    <s v="T29N R108W S30 fLANCE"/>
    <n v="4463"/>
    <x v="0"/>
    <x v="1"/>
    <x v="11"/>
    <s v="SW NE"/>
    <n v="30"/>
    <n v="29"/>
    <n v="108"/>
    <n v="42.457158999999997"/>
    <n v="-109.75817600000001"/>
    <s v="4903523104"/>
    <s v="CORONA 1-30A"/>
    <x v="0"/>
    <s v="LANCE"/>
    <m/>
    <m/>
    <m/>
    <x v="0"/>
    <s v="7140"/>
    <m/>
    <n v="10600"/>
    <n v="10598"/>
    <x v="2"/>
    <d v="2003-10-31T00:00:00"/>
    <n v="7.21"/>
    <x v="1"/>
    <n v="1823"/>
    <n v="21"/>
    <n v="996"/>
    <n v="37"/>
    <x v="1"/>
    <n v="4249"/>
    <n v="793"/>
    <n v="0"/>
    <x v="0"/>
    <n v="13"/>
    <n v="8970"/>
    <x v="0"/>
    <s v="BP AMERICA PRODUCTION COMPANY"/>
    <n v="90.967699999999994"/>
    <n v="1.7280900000000001"/>
    <n v="43.326000000000001"/>
    <n v="0.94645999999999997"/>
    <n v="136.96824999999998"/>
    <n v="119.86429"/>
    <n v="12.997269999999999"/>
    <n v="0"/>
    <x v="1"/>
    <n v="0.27066000000000001"/>
    <n v="133.13221999999999"/>
    <n v="1.4202233709552576E-2"/>
    <n v="7932"/>
    <n v="-6.1412850550230741E-2"/>
    <n v="0.66415172859403548"/>
    <n v="1.2616719568221104E-2"/>
    <n v="0.32323155183774349"/>
    <n v="0.90034020314541441"/>
    <n v="9.762678035414718E-2"/>
    <n v="2.0330165004384367E-3"/>
    <x v="0"/>
    <n v="2.2000000000000002"/>
    <x v="0"/>
    <m/>
    <m/>
    <x v="0"/>
    <n v="12800"/>
    <x v="2"/>
    <x v="0"/>
    <m/>
    <x v="0"/>
    <x v="0"/>
    <x v="0"/>
    <n v="5.0999999999999996"/>
    <x v="0"/>
    <x v="0"/>
    <x v="0"/>
    <x v="0"/>
    <x v="0"/>
    <x v="0"/>
    <x v="0"/>
    <x v="0"/>
    <x v="0"/>
    <x v="0"/>
    <x v="0"/>
    <x v="0"/>
    <x v="0"/>
    <m/>
    <x v="0"/>
    <x v="0"/>
    <x v="0"/>
    <x v="0"/>
    <x v="0"/>
    <m/>
    <n v="20031031"/>
    <x v="0"/>
    <s v="WYOMING ANALYTICAL LABS ROCK SPRINGS ID No RS-6474"/>
    <m/>
    <m/>
    <d v="2003-11-19T00:00:00"/>
  </r>
  <r>
    <x v="1"/>
    <s v="T29N R108W S30 fLANCE"/>
    <n v="3205"/>
    <x v="0"/>
    <x v="1"/>
    <x v="11"/>
    <s v="SW NE"/>
    <n v="30"/>
    <n v="29"/>
    <n v="108"/>
    <n v="42.453519999999997"/>
    <n v="-109.75988"/>
    <s v="4903521425"/>
    <s v="SHB 7-30"/>
    <x v="0"/>
    <s v="LANCE"/>
    <m/>
    <m/>
    <s v=""/>
    <x v="0"/>
    <m/>
    <m/>
    <n v="10800"/>
    <n v="10395"/>
    <x v="2"/>
    <d v="1999-06-24T00:00:00"/>
    <n v="7.46"/>
    <x v="1"/>
    <n v="1.78"/>
    <n v="0.59"/>
    <n v="374"/>
    <m/>
    <x v="1"/>
    <n v="369"/>
    <n v="368"/>
    <m/>
    <x v="0"/>
    <n v="7.41"/>
    <n v="1290"/>
    <x v="0"/>
    <s v="BP AMOCO PRODUCTION COMPANY"/>
    <n v="8.8821999999999998E-2"/>
    <n v="4.85511E-2"/>
    <n v="16.268999999999998"/>
    <n v="0"/>
    <n v="16.4063731"/>
    <n v="10.40949"/>
    <n v="6.0315199999999995"/>
    <n v="0"/>
    <x v="1"/>
    <n v="0.1542762"/>
    <n v="16.5952862"/>
    <n v="-5.7243515631349058E-3"/>
    <n v="1120.78"/>
    <n v="-7.0193049552427028E-2"/>
    <n v="5.4138717593835532E-3"/>
    <n v="2.9592829386526631E-3"/>
    <n v="0.99162684530196366"/>
    <n v="0.62725582882686293"/>
    <n v="0.36344778434734071"/>
    <n v="9.2963868257963517E-3"/>
    <x v="0"/>
    <m/>
    <x v="0"/>
    <m/>
    <m/>
    <x v="0"/>
    <m/>
    <x v="0"/>
    <x v="0"/>
    <m/>
    <x v="0"/>
    <x v="0"/>
    <x v="0"/>
    <m/>
    <x v="0"/>
    <x v="0"/>
    <x v="0"/>
    <x v="0"/>
    <x v="0"/>
    <x v="0"/>
    <x v="0"/>
    <x v="0"/>
    <x v="0"/>
    <x v="0"/>
    <x v="0"/>
    <x v="0"/>
    <x v="0"/>
    <m/>
    <x v="0"/>
    <x v="0"/>
    <x v="0"/>
    <x v="0"/>
    <x v="0"/>
    <m/>
    <n v="19990624"/>
    <x v="0"/>
    <s v="WYOMING ANALYTICAL LABS ROCK SPRINGS REQUEST No RS-2803 - LAB No 7760"/>
    <m/>
    <m/>
    <d v="1999-07-01T00:00:00"/>
  </r>
  <r>
    <x v="1"/>
    <s v="T29N R108W S30 fLANCE"/>
    <n v="3202"/>
    <x v="0"/>
    <x v="1"/>
    <x v="11"/>
    <s v="SE SW"/>
    <n v="30"/>
    <n v="29"/>
    <n v="108"/>
    <n v="42.44858"/>
    <n v="-109.764894"/>
    <s v="4903522234"/>
    <s v="CORONA 14-30"/>
    <x v="0"/>
    <s v="LANCE"/>
    <m/>
    <m/>
    <s v=""/>
    <x v="0"/>
    <m/>
    <m/>
    <n v="10418"/>
    <m/>
    <x v="2"/>
    <d v="2001-02-02T00:00:00"/>
    <n v="6.32"/>
    <x v="1"/>
    <n v="16400"/>
    <m/>
    <n v="2740"/>
    <n v="206"/>
    <x v="1"/>
    <n v="29600"/>
    <n v="593"/>
    <m/>
    <x v="0"/>
    <n v="158"/>
    <n v="48200"/>
    <x v="0"/>
    <s v="BP AMOCO PRODUCTION COMPANY"/>
    <n v="818.36"/>
    <n v="0"/>
    <n v="119.19"/>
    <n v="5.2694799999999997"/>
    <n v="942.81948"/>
    <n v="835.01599999999996"/>
    <n v="9.7192699999999999"/>
    <n v="0"/>
    <x v="1"/>
    <n v="3.2895600000000003"/>
    <n v="848.02483000000007"/>
    <n v="5.2932937537155271E-2"/>
    <n v="49697"/>
    <n v="1.5291581968803947E-2"/>
    <n v="0.86799224810246811"/>
    <n v="0"/>
    <n v="0.13200775189753186"/>
    <n v="0.98465984775469362"/>
    <n v="1.1461067714255488E-2"/>
    <n v="3.8790845310508184E-3"/>
    <x v="0"/>
    <n v="87.9"/>
    <x v="0"/>
    <m/>
    <m/>
    <x v="0"/>
    <m/>
    <x v="0"/>
    <x v="0"/>
    <m/>
    <x v="0"/>
    <x v="0"/>
    <x v="0"/>
    <m/>
    <x v="0"/>
    <x v="0"/>
    <x v="0"/>
    <x v="0"/>
    <x v="0"/>
    <x v="3"/>
    <x v="0"/>
    <x v="0"/>
    <x v="0"/>
    <x v="0"/>
    <x v="0"/>
    <x v="0"/>
    <x v="0"/>
    <m/>
    <x v="0"/>
    <x v="0"/>
    <x v="0"/>
    <x v="0"/>
    <x v="0"/>
    <s v="TPH: 22"/>
    <n v="20010202"/>
    <x v="0"/>
    <s v="WYOMING ANALYTICAL LABS ROCK SPRINGS REQUEST No RS-3860 - LAB No A893-A904"/>
    <m/>
    <m/>
    <d v="2001-02-12T00:00:00"/>
  </r>
  <r>
    <x v="2"/>
    <s v="T29N R108W S28 fLANCE"/>
    <m/>
    <x v="1"/>
    <x v="3"/>
    <x v="11"/>
    <s v="NE SW"/>
    <n v="28"/>
    <n v="29"/>
    <n v="108"/>
    <n v="42.451900000000002"/>
    <n v="-109.72582"/>
    <s v="4903521516"/>
    <s v="STUD HORSE BUTTE UN 11-28"/>
    <x v="0"/>
    <s v="LANCE"/>
    <m/>
    <m/>
    <m/>
    <x v="0"/>
    <n v="11500"/>
    <m/>
    <n v="11500"/>
    <n v="11100"/>
    <x v="2"/>
    <m/>
    <n v="7.9"/>
    <x v="1"/>
    <n v="29.5"/>
    <n v="4.38"/>
    <n v="1280"/>
    <n v="67"/>
    <x v="1"/>
    <n v="1150"/>
    <n v="1201"/>
    <n v="0"/>
    <x v="0"/>
    <n v="63"/>
    <n v="4260"/>
    <x v="5"/>
    <s v="Jonah Infill Final EIS, picked API number and location based on name, used Fm on WOGCC web page"/>
    <n v="1.4720500000000001"/>
    <n v="0.36043019999999998"/>
    <n v="55.68"/>
    <n v="1.7138599999999999"/>
    <n v="59.226340199999989"/>
    <n v="32.441499999999998"/>
    <n v="19.684389999999997"/>
    <n v="0"/>
    <x v="0"/>
    <n v="1.31166"/>
    <n v="53.437550000000002"/>
    <n v="5.1381060868072058E-2"/>
    <n v="3794.88"/>
    <n v="-5.7743877003754232E-2"/>
    <n v="2.4854650735282143E-2"/>
    <n v="6.0856402536923941E-3"/>
    <n v="0.96905970901102545"/>
    <n v="0.60709182962167985"/>
    <n v="0.36836250913449431"/>
    <n v="2.4545661243825737E-2"/>
    <x v="0"/>
    <m/>
    <x v="0"/>
    <m/>
    <m/>
    <x v="0"/>
    <m/>
    <x v="0"/>
    <x v="0"/>
    <m/>
    <x v="0"/>
    <x v="0"/>
    <x v="0"/>
    <m/>
    <x v="0"/>
    <x v="0"/>
    <x v="0"/>
    <x v="0"/>
    <x v="0"/>
    <x v="0"/>
    <x v="0"/>
    <x v="0"/>
    <x v="0"/>
    <x v="0"/>
    <x v="0"/>
    <x v="0"/>
    <x v="0"/>
    <m/>
    <x v="0"/>
    <x v="0"/>
    <x v="0"/>
    <x v="0"/>
    <x v="0"/>
    <m/>
    <m/>
    <x v="0"/>
    <m/>
    <m/>
    <m/>
    <m/>
  </r>
  <r>
    <x v="1"/>
    <s v="T29N R108W S26 fLANCE"/>
    <n v="4402"/>
    <x v="0"/>
    <x v="1"/>
    <x v="11"/>
    <s v="SE SE"/>
    <n v="26"/>
    <n v="29"/>
    <n v="108"/>
    <n v="42.448610000000002"/>
    <n v="-109.67749999999999"/>
    <s v="4903522510"/>
    <s v="STUD HORSE BUTTE 16-26"/>
    <x v="0"/>
    <s v="LANCE"/>
    <m/>
    <m/>
    <m/>
    <x v="0"/>
    <s v="9154"/>
    <m/>
    <n v="11835"/>
    <n v="11772"/>
    <x v="2"/>
    <d v="2003-04-27T00:00:00"/>
    <n v="8.0500000000000007"/>
    <x v="1"/>
    <n v="10.1"/>
    <n v="1.36"/>
    <n v="868"/>
    <n v="12.3"/>
    <x v="1"/>
    <n v="790"/>
    <n v="694"/>
    <m/>
    <x v="0"/>
    <n v="7"/>
    <n v="2954"/>
    <x v="6"/>
    <s v="ENCANA"/>
    <n v="0.50398999999999994"/>
    <n v="0.11191440000000001"/>
    <n v="37.757999999999996"/>
    <n v="0.31463400000000002"/>
    <n v="38.688538399999992"/>
    <n v="22.285899999999998"/>
    <n v="11.374659999999999"/>
    <n v="0"/>
    <x v="1"/>
    <n v="0.14574000000000001"/>
    <n v="33.8063"/>
    <n v="6.7346013974975513E-2"/>
    <n v="2382.7600000000002"/>
    <n v="-0.10703872761750571"/>
    <n v="1.3026855519566489E-2"/>
    <n v="2.8927016793169947E-3"/>
    <n v="0.98408044280111662"/>
    <n v="0.65922328086776716"/>
    <n v="0.33646568834802976"/>
    <n v="4.3110307842029443E-3"/>
    <x v="0"/>
    <n v="26.7"/>
    <x v="0"/>
    <m/>
    <m/>
    <x v="0"/>
    <n v="4010"/>
    <x v="2"/>
    <x v="0"/>
    <m/>
    <x v="0"/>
    <x v="0"/>
    <x v="0"/>
    <m/>
    <x v="0"/>
    <x v="0"/>
    <x v="0"/>
    <x v="0"/>
    <x v="0"/>
    <x v="0"/>
    <x v="0"/>
    <x v="0"/>
    <x v="0"/>
    <x v="0"/>
    <x v="0"/>
    <x v="0"/>
    <x v="0"/>
    <m/>
    <x v="0"/>
    <x v="0"/>
    <x v="0"/>
    <x v="0"/>
    <x v="0"/>
    <m/>
    <n v="2003427"/>
    <x v="0"/>
    <s v="WYOMING ANALYTICAL LABS ROCK SPRINGS ID No RS-5754 - C6959-C6984"/>
    <m/>
    <m/>
    <d v="2003-04-30T00:00:00"/>
  </r>
  <r>
    <x v="2"/>
    <s v="T29N R108W S25 fLANCE"/>
    <m/>
    <x v="1"/>
    <x v="3"/>
    <x v="11"/>
    <s v="NE NW"/>
    <n v="25"/>
    <n v="29"/>
    <n v="108"/>
    <n v="42.458979999999997"/>
    <n v="-109.667706"/>
    <s v="4903524320"/>
    <s v="CABRITO 21-25"/>
    <x v="0"/>
    <s v="LANCE"/>
    <m/>
    <m/>
    <m/>
    <x v="0"/>
    <n v="11828"/>
    <m/>
    <n v="11828"/>
    <n v="11815"/>
    <x v="2"/>
    <m/>
    <n v="7.63"/>
    <x v="1"/>
    <n v="11.6"/>
    <n v="1.25"/>
    <n v="1090"/>
    <n v="32"/>
    <x v="1"/>
    <n v="970"/>
    <n v="961"/>
    <n v="0"/>
    <x v="0"/>
    <n v="58"/>
    <n v="3656"/>
    <x v="7"/>
    <s v="Jonah Infill Final EIS, picked API number and location based on name, used Fm on WOGCC web page"/>
    <n v="0.57884000000000002"/>
    <n v="0.1028625"/>
    <n v="47.414999999999999"/>
    <n v="0.81855999999999995"/>
    <n v="48.915262499999997"/>
    <n v="27.363699999999998"/>
    <n v="15.750789999999999"/>
    <n v="0"/>
    <x v="0"/>
    <n v="1.2075600000000002"/>
    <n v="44.322049999999997"/>
    <n v="4.9263673274580921E-2"/>
    <n v="3123.85"/>
    <n v="-7.8489937093003545E-2"/>
    <n v="1.1833525374621061E-2"/>
    <n v="2.1028712664068806E-3"/>
    <n v="0.98606360335897203"/>
    <n v="0.61738344683966562"/>
    <n v="0.35537142347883277"/>
    <n v="2.724512968150165E-2"/>
    <x v="0"/>
    <n v="60.3"/>
    <x v="0"/>
    <m/>
    <m/>
    <x v="0"/>
    <m/>
    <x v="0"/>
    <x v="0"/>
    <m/>
    <x v="0"/>
    <x v="0"/>
    <x v="0"/>
    <m/>
    <x v="0"/>
    <x v="0"/>
    <x v="0"/>
    <x v="0"/>
    <x v="0"/>
    <x v="0"/>
    <x v="0"/>
    <x v="0"/>
    <x v="0"/>
    <x v="0"/>
    <x v="0"/>
    <x v="0"/>
    <x v="0"/>
    <m/>
    <x v="0"/>
    <x v="0"/>
    <x v="0"/>
    <x v="0"/>
    <x v="0"/>
    <m/>
    <m/>
    <x v="0"/>
    <m/>
    <m/>
    <m/>
    <m/>
  </r>
  <r>
    <x v="1"/>
    <s v="T29N R108W S25 fLANCE"/>
    <n v="5178"/>
    <x v="0"/>
    <x v="1"/>
    <x v="11"/>
    <s v="SE SE"/>
    <n v="25"/>
    <n v="29"/>
    <n v="108"/>
    <n v="42.448703000000002"/>
    <n v="-109.65776099999999"/>
    <s v="4903523891"/>
    <s v="67-25 CABRITO"/>
    <x v="0"/>
    <s v="LANCE"/>
    <m/>
    <m/>
    <n v="2375"/>
    <x v="0"/>
    <n v="9310"/>
    <n v="11685"/>
    <n v="11865"/>
    <n v="11852"/>
    <x v="2"/>
    <d v="1899-12-31T00:00:00"/>
    <n v="6.89"/>
    <x v="1"/>
    <n v="1250"/>
    <n v="0"/>
    <n v="742"/>
    <n v="0"/>
    <x v="1"/>
    <n v="3900"/>
    <n v="0"/>
    <n v="0"/>
    <x v="1"/>
    <n v="160"/>
    <n v="7300"/>
    <x v="0"/>
    <s v="BP AMERICA PRODUCTION COMPANY"/>
    <n v="62.375"/>
    <n v="0"/>
    <n v="32.277000000000001"/>
    <n v="0"/>
    <n v="94.652000000000001"/>
    <n v="110.01899999999999"/>
    <n v="0"/>
    <n v="0"/>
    <x v="1"/>
    <n v="3.3312000000000004"/>
    <n v="113.35019999999999"/>
    <n v="-8.9894241503214803E-2"/>
    <n v="6052"/>
    <n v="-9.3469143199520668E-2"/>
    <n v="0.658992942568567"/>
    <n v="0"/>
    <n v="0.34100705743143306"/>
    <n v="0.97061143253386406"/>
    <n v="0"/>
    <n v="2.9388567466135929E-2"/>
    <x v="1"/>
    <n v="44"/>
    <x v="1"/>
    <n v="0"/>
    <n v="0"/>
    <x v="1"/>
    <n v="12800"/>
    <x v="2"/>
    <x v="1"/>
    <n v="0"/>
    <x v="1"/>
    <x v="1"/>
    <x v="1"/>
    <n v="0"/>
    <x v="1"/>
    <x v="1"/>
    <x v="1"/>
    <x v="1"/>
    <x v="0"/>
    <x v="0"/>
    <x v="0"/>
    <x v="0"/>
    <x v="0"/>
    <x v="0"/>
    <x v="0"/>
    <x v="0"/>
    <x v="0"/>
    <m/>
    <x v="0"/>
    <x v="0"/>
    <x v="0"/>
    <x v="0"/>
    <x v="0"/>
    <m/>
    <n v="19000101"/>
    <x v="0"/>
    <s v="WYOMING ANALYTICAL LABS ROCK SPRINGS ID No D5124 - RS-8491"/>
    <m/>
    <s v="9310-11685"/>
    <d v="2006-08-04T00:00:00"/>
  </r>
  <r>
    <x v="1"/>
    <s v="T29N R108W S25 fLANCE"/>
    <n v="5172"/>
    <x v="0"/>
    <x v="1"/>
    <x v="11"/>
    <s v="NW SE"/>
    <n v="25"/>
    <n v="29"/>
    <n v="108"/>
    <n v="42.45147"/>
    <n v="-109.66229199999999"/>
    <s v="4903523858"/>
    <s v="52-25 CABRITO"/>
    <x v="0"/>
    <s v="LANCE"/>
    <m/>
    <m/>
    <n v="2519"/>
    <x v="0"/>
    <n v="9156"/>
    <n v="11675"/>
    <n v="11800"/>
    <n v="11742"/>
    <x v="2"/>
    <d v="1899-12-31T00:00:00"/>
    <n v="6.28"/>
    <x v="1"/>
    <n v="3620"/>
    <n v="10"/>
    <n v="1230"/>
    <n v="0"/>
    <x v="1"/>
    <n v="8400"/>
    <n v="0"/>
    <n v="0"/>
    <x v="1"/>
    <n v="234"/>
    <n v="18000"/>
    <x v="0"/>
    <s v="BP AMERICA PRODUCTION COMPANY"/>
    <n v="180.63800000000001"/>
    <n v="0.82289999999999996"/>
    <n v="53.505000000000003"/>
    <n v="0"/>
    <n v="234.9659"/>
    <n v="236.964"/>
    <n v="0"/>
    <n v="0"/>
    <x v="1"/>
    <n v="4.87188"/>
    <n v="241.83588"/>
    <n v="-1.4408461310693928E-2"/>
    <n v="13494"/>
    <n v="-0.14307487140407696"/>
    <n v="0.76878389587595475"/>
    <n v="3.5022103207316465E-3"/>
    <n v="0.22771389380331356"/>
    <n v="0.97985460222031573"/>
    <n v="0"/>
    <n v="2.0145397779684306E-2"/>
    <x v="1"/>
    <n v="86"/>
    <x v="1"/>
    <n v="0"/>
    <n v="0"/>
    <x v="1"/>
    <n v="32700"/>
    <x v="1"/>
    <x v="1"/>
    <n v="0"/>
    <x v="1"/>
    <x v="1"/>
    <x v="1"/>
    <n v="0"/>
    <x v="1"/>
    <x v="1"/>
    <x v="1"/>
    <x v="1"/>
    <x v="0"/>
    <x v="0"/>
    <x v="0"/>
    <x v="0"/>
    <x v="0"/>
    <x v="0"/>
    <x v="0"/>
    <x v="0"/>
    <x v="0"/>
    <m/>
    <x v="0"/>
    <x v="0"/>
    <x v="0"/>
    <x v="0"/>
    <x v="0"/>
    <m/>
    <n v="19000101"/>
    <x v="0"/>
    <s v="WYOMING ANALYTICAL LABS ROCK SPRINGS ID No D5118 - RS-8491"/>
    <m/>
    <s v="9156-11675"/>
    <d v="2006-08-04T00:00:00"/>
  </r>
  <r>
    <x v="1"/>
    <s v="T29N R108W S25 fLANCE"/>
    <n v="4401"/>
    <x v="0"/>
    <x v="1"/>
    <x v="11"/>
    <s v="NW NE"/>
    <n v="25"/>
    <n v="29"/>
    <n v="108"/>
    <n v="42.458329999999997"/>
    <n v="-109.66194400000001"/>
    <s v="4903522405"/>
    <s v="CABRITO 2-25"/>
    <x v="0"/>
    <s v="LANCE"/>
    <m/>
    <m/>
    <m/>
    <x v="0"/>
    <s v="9146"/>
    <m/>
    <n v="11500"/>
    <m/>
    <x v="2"/>
    <d v="2003-04-27T00:00:00"/>
    <n v="7.63"/>
    <x v="1"/>
    <n v="11.6"/>
    <n v="1.25"/>
    <n v="1090"/>
    <n v="32"/>
    <x v="1"/>
    <n v="970"/>
    <n v="961"/>
    <m/>
    <x v="0"/>
    <n v="58"/>
    <n v="3656"/>
    <x v="0"/>
    <s v="ENCANA"/>
    <n v="0.57884000000000002"/>
    <n v="0.1028625"/>
    <n v="47.414999999999999"/>
    <n v="0.81855999999999995"/>
    <n v="48.915262499999997"/>
    <n v="27.363699999999998"/>
    <n v="15.750789999999999"/>
    <n v="0"/>
    <x v="1"/>
    <n v="1.2075600000000002"/>
    <n v="44.322049999999997"/>
    <n v="4.9263673274580921E-2"/>
    <n v="3123.85"/>
    <n v="-7.8489937093003545E-2"/>
    <n v="1.1833525374621061E-2"/>
    <n v="2.1028712664068806E-3"/>
    <n v="0.98606360335897203"/>
    <n v="0.61738344683966562"/>
    <n v="0.35537142347883277"/>
    <n v="2.724512968150165E-2"/>
    <x v="0"/>
    <n v="60.3"/>
    <x v="0"/>
    <m/>
    <m/>
    <x v="0"/>
    <n v="4690"/>
    <x v="2"/>
    <x v="0"/>
    <m/>
    <x v="0"/>
    <x v="0"/>
    <x v="0"/>
    <m/>
    <x v="0"/>
    <x v="0"/>
    <x v="0"/>
    <x v="0"/>
    <x v="0"/>
    <x v="0"/>
    <x v="0"/>
    <x v="0"/>
    <x v="0"/>
    <x v="0"/>
    <x v="0"/>
    <x v="0"/>
    <x v="0"/>
    <m/>
    <x v="0"/>
    <x v="0"/>
    <x v="0"/>
    <x v="0"/>
    <x v="0"/>
    <m/>
    <n v="2003427"/>
    <x v="0"/>
    <s v="WYOMING ANALYTICAL LABS ROCK SPRINGS ID No RS-5754 - C6959-C6984"/>
    <m/>
    <m/>
    <d v="2003-04-30T00:00:00"/>
  </r>
  <r>
    <x v="1"/>
    <s v="T29N R108W S25 fLANCE"/>
    <n v="5176"/>
    <x v="0"/>
    <x v="1"/>
    <x v="11"/>
    <s v="SE SE"/>
    <n v="25"/>
    <n v="29"/>
    <n v="108"/>
    <n v="42.448439"/>
    <n v="-109.65781200000001"/>
    <s v="4903523884"/>
    <s v="65-25 CABRITO"/>
    <x v="0"/>
    <s v="LANCE"/>
    <m/>
    <m/>
    <n v="2594"/>
    <x v="0"/>
    <n v="9022"/>
    <n v="11616"/>
    <n v="11828"/>
    <n v="11815"/>
    <x v="2"/>
    <d v="1899-12-31T00:00:00"/>
    <n v="6.89"/>
    <x v="1"/>
    <n v="960"/>
    <n v="0"/>
    <n v="562"/>
    <n v="0"/>
    <x v="1"/>
    <n v="2200"/>
    <n v="0"/>
    <n v="0"/>
    <x v="1"/>
    <n v="112"/>
    <n v="4640"/>
    <x v="0"/>
    <s v="BP AMERICA PRODUCTION COMPANY"/>
    <n v="47.903999999999996"/>
    <n v="0"/>
    <n v="24.446999999999999"/>
    <n v="0"/>
    <n v="72.350999999999999"/>
    <n v="62.061999999999998"/>
    <n v="0"/>
    <n v="0"/>
    <x v="1"/>
    <n v="2.3318400000000001"/>
    <n v="64.393839999999997"/>
    <n v="5.8189837364247168E-2"/>
    <n v="3834"/>
    <n v="-9.5114467783809303E-2"/>
    <n v="0.66210556868598913"/>
    <n v="0"/>
    <n v="0.33789443131401087"/>
    <n v="0.96378784057605515"/>
    <n v="0"/>
    <n v="3.6212159423944901E-2"/>
    <x v="1"/>
    <n v="90"/>
    <x v="1"/>
    <n v="0"/>
    <n v="0"/>
    <x v="1"/>
    <n v="8520"/>
    <x v="2"/>
    <x v="1"/>
    <n v="0"/>
    <x v="1"/>
    <x v="1"/>
    <x v="1"/>
    <n v="0"/>
    <x v="1"/>
    <x v="1"/>
    <x v="1"/>
    <x v="1"/>
    <x v="0"/>
    <x v="0"/>
    <x v="0"/>
    <x v="0"/>
    <x v="0"/>
    <x v="0"/>
    <x v="0"/>
    <x v="0"/>
    <x v="0"/>
    <m/>
    <x v="0"/>
    <x v="0"/>
    <x v="0"/>
    <x v="0"/>
    <x v="0"/>
    <m/>
    <n v="19000101"/>
    <x v="0"/>
    <s v="WYOMING ANALYTICAL LABS ROCK SPRINGS ID No D5123 - RS-8491"/>
    <m/>
    <s v="9022-11616"/>
    <d v="2006-08-04T00:00:00"/>
  </r>
  <r>
    <x v="1"/>
    <s v="T29N R108W S25 fLANCE"/>
    <n v="5173"/>
    <x v="0"/>
    <x v="1"/>
    <x v="11"/>
    <s v="NW SE"/>
    <n v="25"/>
    <n v="29"/>
    <n v="108"/>
    <n v="42.451481000000001"/>
    <n v="-109.662272"/>
    <s v="4903523857"/>
    <s v="61-25 CABRITO"/>
    <x v="0"/>
    <s v="LANCE"/>
    <m/>
    <m/>
    <n v="2790"/>
    <x v="0"/>
    <n v="8950"/>
    <n v="11740"/>
    <n v="11852"/>
    <n v="11798"/>
    <x v="2"/>
    <d v="1899-12-31T00:00:00"/>
    <n v="6.24"/>
    <x v="1"/>
    <n v="3450"/>
    <n v="8"/>
    <n v="1250"/>
    <n v="0"/>
    <x v="1"/>
    <n v="8050"/>
    <n v="0"/>
    <n v="0"/>
    <x v="1"/>
    <n v="150"/>
    <n v="16900"/>
    <x v="0"/>
    <s v="BP AMERICA PRODUCTION COMPANY"/>
    <n v="172.155"/>
    <n v="0.65832000000000002"/>
    <n v="54.375"/>
    <n v="0"/>
    <n v="227.18832"/>
    <n v="227.09049999999999"/>
    <n v="0"/>
    <n v="0"/>
    <x v="1"/>
    <n v="3.1230000000000002"/>
    <n v="230.21349999999998"/>
    <n v="-6.6138346366876669E-3"/>
    <n v="12908"/>
    <n v="-0.1339237788513151"/>
    <n v="0.75776342727478241"/>
    <n v="2.8976841767217611E-3"/>
    <n v="0.23933888854849578"/>
    <n v="0.98643433160957117"/>
    <n v="0"/>
    <n v="1.3565668390428887E-2"/>
    <x v="1"/>
    <n v="51"/>
    <x v="1"/>
    <n v="0"/>
    <n v="0"/>
    <x v="1"/>
    <n v="26000"/>
    <x v="2"/>
    <x v="1"/>
    <n v="0"/>
    <x v="1"/>
    <x v="1"/>
    <x v="1"/>
    <n v="1"/>
    <x v="1"/>
    <x v="1"/>
    <x v="1"/>
    <x v="1"/>
    <x v="0"/>
    <x v="0"/>
    <x v="0"/>
    <x v="0"/>
    <x v="0"/>
    <x v="0"/>
    <x v="0"/>
    <x v="0"/>
    <x v="0"/>
    <m/>
    <x v="0"/>
    <x v="0"/>
    <x v="0"/>
    <x v="0"/>
    <x v="0"/>
    <m/>
    <n v="19000101"/>
    <x v="0"/>
    <s v="WYOMING ANALYTICAL LABS ROCK SPRINGS ID No D5119 - RS8941"/>
    <m/>
    <s v="8950-11740"/>
    <d v="2006-08-04T00:00:00"/>
  </r>
  <r>
    <x v="1"/>
    <s v="T29N R108W S25 fLANCE"/>
    <n v="5171"/>
    <x v="0"/>
    <x v="1"/>
    <x v="11"/>
    <s v="NW NW"/>
    <n v="25"/>
    <n v="29"/>
    <n v="108"/>
    <n v="42.459147000000002"/>
    <n v="-109.671645"/>
    <s v="4903523463"/>
    <s v="29-26 STUD HORSE BUTTE"/>
    <x v="0"/>
    <s v="LANCE"/>
    <m/>
    <m/>
    <n v="2778"/>
    <x v="0"/>
    <n v="8920"/>
    <n v="11698"/>
    <n v="11812"/>
    <n v="11799"/>
    <x v="2"/>
    <d v="1899-12-31T00:00:00"/>
    <n v="6.99"/>
    <x v="1"/>
    <n v="11300"/>
    <n v="42"/>
    <n v="1420"/>
    <n v="0"/>
    <x v="1"/>
    <n v="23900"/>
    <n v="0"/>
    <n v="0"/>
    <x v="1"/>
    <n v="242"/>
    <n v="45800"/>
    <x v="0"/>
    <s v="BP AMERICA PRODUCTION COMPANY"/>
    <n v="563.87"/>
    <n v="3.4561800000000003"/>
    <n v="61.77"/>
    <n v="0"/>
    <n v="629.09618"/>
    <n v="674.21899999999994"/>
    <n v="0"/>
    <n v="0"/>
    <x v="1"/>
    <n v="5.0384400000000005"/>
    <n v="679.25743999999997"/>
    <n v="-3.8339222082788275E-2"/>
    <n v="36904"/>
    <n v="-0.10756432578835365"/>
    <n v="0.89631763461033886"/>
    <n v="5.4938817145575424E-3"/>
    <n v="9.8188483675103536E-2"/>
    <n v="0.99258242942469643"/>
    <n v="0"/>
    <n v="7.4175705753035262E-3"/>
    <x v="1"/>
    <n v="4"/>
    <x v="1"/>
    <n v="0"/>
    <n v="0"/>
    <x v="1"/>
    <n v="75000"/>
    <x v="2"/>
    <x v="1"/>
    <n v="0"/>
    <x v="1"/>
    <x v="1"/>
    <x v="1"/>
    <n v="0"/>
    <x v="1"/>
    <x v="1"/>
    <x v="1"/>
    <x v="1"/>
    <x v="0"/>
    <x v="0"/>
    <x v="0"/>
    <x v="0"/>
    <x v="0"/>
    <x v="0"/>
    <x v="0"/>
    <x v="0"/>
    <x v="0"/>
    <m/>
    <x v="0"/>
    <x v="0"/>
    <x v="0"/>
    <x v="0"/>
    <x v="0"/>
    <m/>
    <n v="19000101"/>
    <x v="0"/>
    <s v="WYOMING ANALYTICAL LABS ROCK SPRINGS ID No D5117 - RS-8491"/>
    <m/>
    <s v="8920-11698"/>
    <d v="2006-08-04T00:00:00"/>
  </r>
  <r>
    <x v="1"/>
    <s v="T29N R108W S25 fLANCE"/>
    <n v="3169"/>
    <x v="0"/>
    <x v="1"/>
    <x v="11"/>
    <s v="NW SE"/>
    <n v="25"/>
    <n v="29"/>
    <n v="108"/>
    <n v="42.451770000000003"/>
    <n v="-109.662325"/>
    <s v="4903522233"/>
    <s v="CABRITO 10-25"/>
    <x v="0"/>
    <s v="LANCE"/>
    <m/>
    <m/>
    <s v=""/>
    <x v="0"/>
    <m/>
    <m/>
    <n v="12500"/>
    <n v="12488"/>
    <x v="2"/>
    <d v="2001-02-02T00:00:00"/>
    <n v="7.55"/>
    <x v="1"/>
    <n v="34.799999999999997"/>
    <n v="0.38"/>
    <n v="1590"/>
    <n v="33.1"/>
    <x v="1"/>
    <n v="1340"/>
    <n v="1430"/>
    <m/>
    <x v="0"/>
    <n v="60"/>
    <n v="4860"/>
    <x v="0"/>
    <s v="BP AMOCO PRODUCTION COMPANY"/>
    <n v="1.7365199999999998"/>
    <n v="3.1270199999999998E-2"/>
    <n v="69.165000000000006"/>
    <n v="0.84669799999999995"/>
    <n v="71.779488199999989"/>
    <n v="37.801400000000001"/>
    <n v="23.437699999999996"/>
    <n v="0"/>
    <x v="1"/>
    <n v="1.2492000000000001"/>
    <n v="62.488299999999995"/>
    <n v="6.9198936875017311E-2"/>
    <n v="4488.28"/>
    <n v="-3.9763464508979225E-2"/>
    <n v="2.4192426604680083E-2"/>
    <n v="4.3564256007052449E-4"/>
    <n v="0.97537193083524953"/>
    <n v="0.60493564395254795"/>
    <n v="0.37507341374305264"/>
    <n v="1.9990942304399385E-2"/>
    <x v="0"/>
    <n v="4.83"/>
    <x v="0"/>
    <m/>
    <m/>
    <x v="0"/>
    <m/>
    <x v="0"/>
    <x v="0"/>
    <m/>
    <x v="0"/>
    <x v="0"/>
    <x v="0"/>
    <m/>
    <x v="0"/>
    <x v="0"/>
    <x v="0"/>
    <x v="0"/>
    <x v="0"/>
    <x v="4"/>
    <x v="0"/>
    <x v="0"/>
    <x v="0"/>
    <x v="0"/>
    <x v="0"/>
    <x v="0"/>
    <x v="0"/>
    <m/>
    <x v="0"/>
    <x v="0"/>
    <x v="0"/>
    <x v="0"/>
    <x v="0"/>
    <s v="TPH: 160 MG/L"/>
    <n v="20010202"/>
    <x v="0"/>
    <s v="WYOMING ANALYTICAL LABS ROCK SPRINGS REQUEST No RS-3860 LAB No A893-A904"/>
    <m/>
    <m/>
    <d v="2001-12-12T00:00:00"/>
  </r>
  <r>
    <x v="1"/>
    <s v="T29N R108W S25 fLANCE"/>
    <n v="3171"/>
    <x v="0"/>
    <x v="1"/>
    <x v="11"/>
    <s v="SW SW"/>
    <n v="25"/>
    <n v="29"/>
    <n v="108"/>
    <n v="42.455829999999999"/>
    <n v="-109.67222"/>
    <s v="4903521962"/>
    <s v="CABRITO 5-25"/>
    <x v="0"/>
    <s v="LANCE"/>
    <m/>
    <m/>
    <s v=""/>
    <x v="0"/>
    <m/>
    <m/>
    <n v="12200"/>
    <m/>
    <x v="2"/>
    <d v="2000-03-13T00:00:00"/>
    <n v="6.97"/>
    <x v="1"/>
    <n v="5680"/>
    <n v="14.2"/>
    <n v="1300"/>
    <m/>
    <x v="1"/>
    <n v="10200"/>
    <n v="575"/>
    <m/>
    <x v="0"/>
    <n v="156"/>
    <n v="19900"/>
    <x v="0"/>
    <s v="AMOCO PRODUCTION COMPANY"/>
    <n v="283.43200000000002"/>
    <n v="1.1685179999999999"/>
    <n v="56.55"/>
    <n v="0"/>
    <n v="341.15051800000003"/>
    <n v="287.74199999999996"/>
    <n v="9.4242499999999989"/>
    <n v="0"/>
    <x v="1"/>
    <n v="3.2479200000000001"/>
    <n v="300.41416999999996"/>
    <n v="6.3495308831585939E-2"/>
    <n v="17925.2"/>
    <n v="-5.2208580523037534E-2"/>
    <n v="0.83081216367961075"/>
    <n v="3.4252271016630841E-3"/>
    <n v="0.16576260921872613"/>
    <n v="0.95781766885363628"/>
    <n v="3.1370857107039928E-2"/>
    <n v="1.081147403932378E-2"/>
    <x v="0"/>
    <m/>
    <x v="0"/>
    <m/>
    <m/>
    <x v="0"/>
    <m/>
    <x v="0"/>
    <x v="0"/>
    <m/>
    <x v="0"/>
    <x v="0"/>
    <x v="0"/>
    <m/>
    <x v="0"/>
    <x v="0"/>
    <x v="0"/>
    <x v="0"/>
    <x v="0"/>
    <x v="5"/>
    <x v="0"/>
    <x v="0"/>
    <x v="0"/>
    <x v="0"/>
    <x v="0"/>
    <x v="0"/>
    <x v="0"/>
    <m/>
    <x v="0"/>
    <x v="0"/>
    <x v="0"/>
    <x v="0"/>
    <x v="0"/>
    <s v="TPH:  177 MG/L"/>
    <n v="20000313"/>
    <x v="0"/>
    <s v="WYOMING ANALYTICAL LABS ROCK SPRINGS REQUEST No RS-3303 LAB No 9077"/>
    <m/>
    <m/>
    <d v="2000-03-22T00:00:00"/>
  </r>
  <r>
    <x v="1"/>
    <s v="T29N R108W S25 fLANCE"/>
    <n v="3166"/>
    <x v="0"/>
    <x v="1"/>
    <x v="11"/>
    <s v="SW SE"/>
    <n v="25"/>
    <n v="29"/>
    <n v="108"/>
    <n v="42.448430000000002"/>
    <n v="-109.657836"/>
    <s v="4903522288"/>
    <s v="CABRITO 16-25"/>
    <x v="0"/>
    <s v="LANCE"/>
    <m/>
    <m/>
    <s v=""/>
    <x v="0"/>
    <m/>
    <m/>
    <n v="11905"/>
    <n v="11896"/>
    <x v="2"/>
    <d v="2001-02-02T00:00:00"/>
    <n v="6.42"/>
    <x v="1"/>
    <n v="16100"/>
    <n v="3"/>
    <n v="1870"/>
    <n v="367"/>
    <x v="1"/>
    <n v="26700"/>
    <n v="488"/>
    <m/>
    <x v="0"/>
    <n v="147"/>
    <n v="42500"/>
    <x v="0"/>
    <s v="BP AMOCO PRODUCTION COMPANY"/>
    <n v="803.39"/>
    <n v="0.24687000000000001"/>
    <n v="81.344999999999999"/>
    <n v="9.3878599999999999"/>
    <n v="894.36973"/>
    <n v="753.20699999999999"/>
    <n v="7.9983199999999988"/>
    <n v="0"/>
    <x v="1"/>
    <n v="3.06054"/>
    <n v="764.26585999999998"/>
    <n v="7.8440298028333064E-2"/>
    <n v="45675"/>
    <n v="3.6007938758151406E-2"/>
    <n v="0.89827503442004908"/>
    <n v="2.7602678368821807E-4"/>
    <n v="0.10144893879626271"/>
    <n v="0.9855300876582398"/>
    <n v="1.0465363453497712E-2"/>
    <n v="4.0045488882625218E-3"/>
    <x v="0"/>
    <n v="18.100000000000001"/>
    <x v="0"/>
    <m/>
    <m/>
    <x v="0"/>
    <m/>
    <x v="0"/>
    <x v="0"/>
    <m/>
    <x v="0"/>
    <x v="0"/>
    <x v="0"/>
    <m/>
    <x v="0"/>
    <x v="0"/>
    <x v="0"/>
    <x v="0"/>
    <x v="0"/>
    <x v="6"/>
    <x v="0"/>
    <x v="0"/>
    <x v="0"/>
    <x v="0"/>
    <x v="0"/>
    <x v="0"/>
    <x v="0"/>
    <m/>
    <x v="0"/>
    <x v="0"/>
    <x v="0"/>
    <x v="0"/>
    <x v="0"/>
    <s v="TPH:  65.3 MG/L"/>
    <n v="20010202"/>
    <x v="0"/>
    <s v="WYOMING ANALYTICAL LABS ROCK SPRINGS REQUEST No RS-3860 - LAB No A893-A904"/>
    <m/>
    <m/>
    <d v="2001-02-12T00:00:00"/>
  </r>
  <r>
    <x v="1"/>
    <s v="T29N R108W S25 fLANCE"/>
    <n v="3168"/>
    <x v="0"/>
    <x v="1"/>
    <x v="11"/>
    <s v="NE SE"/>
    <n v="25"/>
    <n v="29"/>
    <n v="108"/>
    <n v="42.451390000000004"/>
    <n v="-109.65722"/>
    <s v="4903522044"/>
    <s v="CABRITO 9-25"/>
    <x v="0"/>
    <s v="LANCE"/>
    <m/>
    <m/>
    <s v=""/>
    <x v="0"/>
    <m/>
    <m/>
    <n v="12250"/>
    <m/>
    <x v="2"/>
    <d v="2000-12-14T00:00:00"/>
    <n v="6.77"/>
    <x v="1"/>
    <n v="16300"/>
    <n v="1.48"/>
    <n v="1510"/>
    <n v="114"/>
    <x v="1"/>
    <n v="30600"/>
    <n v="201"/>
    <m/>
    <x v="0"/>
    <n v="49"/>
    <n v="48000"/>
    <x v="0"/>
    <s v="BP AMOCO PRODUCTION COMPANY"/>
    <n v="813.37"/>
    <n v="0.1217892"/>
    <n v="65.685000000000002"/>
    <n v="2.9161199999999998"/>
    <n v="882.09290920000001"/>
    <n v="863.226"/>
    <n v="3.2943899999999995"/>
    <n v="0"/>
    <x v="1"/>
    <n v="1.0201800000000001"/>
    <n v="867.54057"/>
    <n v="8.3173643926006124E-3"/>
    <n v="48775.48"/>
    <n v="8.0131868113699455E-3"/>
    <n v="0.92209107625371667"/>
    <n v="1.3806844917329034E-4"/>
    <n v="7.7770855297110017E-2"/>
    <n v="0.99502666486248592"/>
    <n v="3.7973901324291951E-3"/>
    <n v="1.175945005084892E-3"/>
    <x v="0"/>
    <m/>
    <x v="0"/>
    <m/>
    <m/>
    <x v="0"/>
    <n v="59600"/>
    <x v="0"/>
    <x v="0"/>
    <m/>
    <x v="0"/>
    <x v="0"/>
    <x v="0"/>
    <m/>
    <x v="0"/>
    <x v="0"/>
    <x v="0"/>
    <x v="0"/>
    <x v="0"/>
    <x v="0"/>
    <x v="0"/>
    <x v="0"/>
    <x v="0"/>
    <x v="0"/>
    <x v="0"/>
    <x v="0"/>
    <x v="0"/>
    <m/>
    <x v="0"/>
    <x v="0"/>
    <x v="0"/>
    <x v="0"/>
    <x v="0"/>
    <m/>
    <n v="20001214"/>
    <x v="0"/>
    <s v="WYOMING ANALYTICAL LABS ROCK SPRINGS REQUEST No RS-3796 - LAB No A694"/>
    <m/>
    <m/>
    <d v="2000-12-27T00:00:00"/>
  </r>
  <r>
    <x v="1"/>
    <s v="T29N R108W S24 fLANCE"/>
    <n v="5875"/>
    <x v="0"/>
    <x v="1"/>
    <x v="11"/>
    <s v="NE NW"/>
    <n v="24"/>
    <n v="29"/>
    <n v="108"/>
    <n v="42.473059999999997"/>
    <n v="-109.66694"/>
    <s v="4903521786"/>
    <s v="3-24 STUD HORSE BUTTE"/>
    <x v="0"/>
    <s v="LANCE"/>
    <m/>
    <m/>
    <n v="2108"/>
    <x v="0"/>
    <n v="9956"/>
    <n v="12064"/>
    <n v="12516"/>
    <n v="12468"/>
    <x v="2"/>
    <m/>
    <n v="7.2"/>
    <x v="1"/>
    <n v="6"/>
    <n v="1"/>
    <n v="968"/>
    <n v="45.7"/>
    <x v="1"/>
    <n v="1128"/>
    <n v="976"/>
    <n v="0"/>
    <x v="1"/>
    <n v="4"/>
    <n v="28114"/>
    <x v="0"/>
    <s v="ULTRA RESOURCES INC"/>
    <n v="0.2994"/>
    <n v="8.2290000000000002E-2"/>
    <n v="42.107999999999997"/>
    <n v="1.169006"/>
    <n v="43.658695999999999"/>
    <n v="31.820879999999999"/>
    <n v="15.996639999999998"/>
    <n v="0"/>
    <x v="1"/>
    <n v="8.3280000000000007E-2"/>
    <n v="47.900799999999997"/>
    <n v="-4.6331666133243E-2"/>
    <n v="3128.7"/>
    <n v="-0.79971641375425295"/>
    <n v="6.8577403227984635E-3"/>
    <n v="1.8848478662761711E-3"/>
    <n v="0.99125741181092542"/>
    <n v="0.66430790299953235"/>
    <n v="0.33395350390807665"/>
    <n v="1.7385930923909416E-3"/>
    <x v="1"/>
    <n v="20.399999999999999"/>
    <x v="1"/>
    <n v="2447"/>
    <n v="2.1890000000000001"/>
    <x v="4"/>
    <n v="5020"/>
    <x v="1"/>
    <x v="1"/>
    <n v="0"/>
    <x v="1"/>
    <x v="1"/>
    <x v="1"/>
    <n v="0"/>
    <x v="1"/>
    <x v="1"/>
    <x v="1"/>
    <x v="1"/>
    <x v="0"/>
    <x v="0"/>
    <x v="0"/>
    <x v="0"/>
    <x v="0"/>
    <x v="0"/>
    <x v="0"/>
    <x v="0"/>
    <x v="0"/>
    <m/>
    <x v="0"/>
    <x v="0"/>
    <x v="0"/>
    <x v="0"/>
    <x v="0"/>
    <m/>
    <m/>
    <x v="0"/>
    <s v="ENERGY LABS CASPER ID No C070862-001"/>
    <m/>
    <s v="9956-12064"/>
    <d v="2007-05-29T00:00:00"/>
  </r>
  <r>
    <x v="1"/>
    <s v="T29N R108W S24 fLANCE"/>
    <n v="5433"/>
    <x v="0"/>
    <x v="1"/>
    <x v="11"/>
    <s v="SE SW"/>
    <n v="24"/>
    <n v="29"/>
    <n v="108"/>
    <n v="42.461939999999998"/>
    <n v="-109.6675"/>
    <s v="4903522227"/>
    <s v="14-24 SHB"/>
    <x v="0"/>
    <s v="LANCE"/>
    <m/>
    <m/>
    <n v="2770"/>
    <x v="0"/>
    <n v="9680"/>
    <n v="12450"/>
    <n v="12620"/>
    <m/>
    <x v="1"/>
    <m/>
    <n v="7.18"/>
    <x v="1"/>
    <n v="4"/>
    <n v="1"/>
    <n v="230"/>
    <n v="3"/>
    <x v="1"/>
    <n v="208"/>
    <n v="244"/>
    <n v="0"/>
    <x v="1"/>
    <n v="13"/>
    <n v="802"/>
    <x v="0"/>
    <s v="ULTRA RESOURCES INC"/>
    <n v="0.1996"/>
    <n v="8.2290000000000002E-2"/>
    <n v="10.005000000000001"/>
    <n v="7.6740000000000003E-2"/>
    <n v="10.363629999999999"/>
    <n v="5.86768"/>
    <n v="3.9991599999999994"/>
    <n v="0"/>
    <x v="1"/>
    <n v="0.27066000000000001"/>
    <n v="10.137499999999999"/>
    <n v="1.1030123705376219E-2"/>
    <n v="703"/>
    <n v="-6.5780730897009962E-2"/>
    <n v="1.9259660948914618E-2"/>
    <n v="7.9402680334979166E-3"/>
    <n v="0.97280007101758736"/>
    <n v="0.57880937114673248"/>
    <n v="0.39449173859432796"/>
    <n v="2.6698890258939584E-2"/>
    <x v="1"/>
    <n v="0"/>
    <x v="1"/>
    <n v="536"/>
    <n v="8.5649999999999995"/>
    <x v="4"/>
    <n v="1280"/>
    <x v="1"/>
    <x v="1"/>
    <n v="0"/>
    <x v="1"/>
    <x v="1"/>
    <x v="1"/>
    <n v="0"/>
    <x v="1"/>
    <x v="1"/>
    <x v="1"/>
    <x v="1"/>
    <x v="0"/>
    <x v="0"/>
    <x v="0"/>
    <x v="0"/>
    <x v="0"/>
    <x v="0"/>
    <x v="0"/>
    <x v="0"/>
    <x v="0"/>
    <m/>
    <x v="0"/>
    <x v="0"/>
    <x v="0"/>
    <x v="0"/>
    <x v="0"/>
    <s v="PRODUCED WATER"/>
    <m/>
    <x v="0"/>
    <s v="ENERGY LABS CASPER ID No C05120781-010"/>
    <m/>
    <s v="9680-12450"/>
    <d v="2005-12-29T00:00:00"/>
  </r>
  <r>
    <x v="1"/>
    <s v="T29N R108W S24 fLANCE"/>
    <n v="4755"/>
    <x v="0"/>
    <x v="1"/>
    <x v="11"/>
    <s v="NW SE"/>
    <n v="24"/>
    <n v="29"/>
    <n v="108"/>
    <n v="42.464440000000003"/>
    <n v="-109.66166699999999"/>
    <s v="4903522228"/>
    <s v="10-24 SHB"/>
    <x v="0"/>
    <s v="LANCE"/>
    <m/>
    <m/>
    <n v="2637"/>
    <x v="0"/>
    <n v="9457"/>
    <n v="12094"/>
    <n v="12300"/>
    <m/>
    <x v="2"/>
    <d v="2005-11-29T00:00:00"/>
    <n v="7"/>
    <x v="1"/>
    <n v="80"/>
    <n v="0"/>
    <n v="369"/>
    <n v="0"/>
    <x v="1"/>
    <n v="355"/>
    <n v="549"/>
    <n v="0"/>
    <x v="1"/>
    <n v="100"/>
    <n v="1453"/>
    <x v="0"/>
    <s v="ULTRA RESOURCES INC"/>
    <n v="3.992"/>
    <n v="0"/>
    <n v="16.051499999999997"/>
    <n v="0"/>
    <n v="20.043499999999998"/>
    <n v="10.01455"/>
    <n v="8.9981099999999987"/>
    <n v="0"/>
    <x v="1"/>
    <n v="2.0820000000000003"/>
    <n v="21.094659999999998"/>
    <n v="-2.5551944958160488E-2"/>
    <n v="1453"/>
    <n v="0"/>
    <n v="0.19916681218350091"/>
    <n v="0"/>
    <n v="0.80083318781649904"/>
    <n v="0.47474337107116216"/>
    <n v="0.42655866460990599"/>
    <n v="9.8697964318931922E-2"/>
    <x v="1"/>
    <n v="15"/>
    <x v="1"/>
    <n v="0"/>
    <n v="3.9"/>
    <x v="1"/>
    <n v="0"/>
    <x v="1"/>
    <x v="1"/>
    <n v="0"/>
    <x v="1"/>
    <x v="1"/>
    <x v="1"/>
    <n v="0"/>
    <x v="1"/>
    <x v="1"/>
    <x v="1"/>
    <x v="1"/>
    <x v="0"/>
    <x v="0"/>
    <x v="0"/>
    <x v="0"/>
    <x v="0"/>
    <x v="0"/>
    <x v="0"/>
    <x v="0"/>
    <x v="0"/>
    <m/>
    <x v="0"/>
    <x v="0"/>
    <x v="0"/>
    <x v="0"/>
    <x v="0"/>
    <m/>
    <n v="20051129"/>
    <x v="0"/>
    <s v="SCHLUMBERGER ROCK SPRINGS ID No SWY05329S002"/>
    <m/>
    <s v="9457-12094"/>
    <d v="2005-12-13T00:00:00"/>
  </r>
  <r>
    <x v="1"/>
    <s v="T29N R108W S24 fLANCE"/>
    <n v="5538"/>
    <x v="0"/>
    <x v="1"/>
    <x v="11"/>
    <s v="SW SW"/>
    <n v="24"/>
    <n v="29"/>
    <n v="108"/>
    <n v="42.46228"/>
    <n v="-109.67203000000001"/>
    <s v="4903521580"/>
    <s v="13-24 SRUD HORSE BUTTE"/>
    <x v="0"/>
    <s v="LANCE"/>
    <m/>
    <m/>
    <n v="2690"/>
    <x v="0"/>
    <n v="9295"/>
    <n v="11985"/>
    <n v="12132"/>
    <n v="12010"/>
    <x v="2"/>
    <m/>
    <n v="6.93"/>
    <x v="1"/>
    <n v="64.599999999999994"/>
    <n v="9.1"/>
    <n v="3520"/>
    <n v="38.799999999999997"/>
    <x v="1"/>
    <n v="5280"/>
    <n v="891"/>
    <n v="0"/>
    <x v="1"/>
    <n v="11"/>
    <n v="9590"/>
    <x v="0"/>
    <s v="ULTRA RESOURCES INC"/>
    <n v="3.2235399999999998"/>
    <n v="0.74883900000000003"/>
    <n v="153.12"/>
    <n v="0.99250399999999983"/>
    <n v="158.08488299999996"/>
    <n v="148.94880000000001"/>
    <n v="14.603489999999999"/>
    <n v="0"/>
    <x v="1"/>
    <n v="0.22902000000000003"/>
    <n v="163.78130999999999"/>
    <n v="-1.7698121529650768E-2"/>
    <n v="9814.5"/>
    <n v="1.1569481305882656E-2"/>
    <n v="2.0391197050764181E-2"/>
    <n v="4.7369424943686754E-3"/>
    <n v="0.97487186045486718"/>
    <n v="0.90943710243861164"/>
    <n v="8.9164569510403843E-2"/>
    <n v="1.3983280509845724E-3"/>
    <x v="1"/>
    <n v="20.7"/>
    <x v="1"/>
    <n v="0"/>
    <n v="0"/>
    <x v="1"/>
    <n v="16800"/>
    <x v="1"/>
    <x v="1"/>
    <n v="0"/>
    <x v="1"/>
    <x v="1"/>
    <x v="1"/>
    <n v="0"/>
    <x v="1"/>
    <x v="1"/>
    <x v="1"/>
    <x v="1"/>
    <x v="0"/>
    <x v="0"/>
    <x v="0"/>
    <x v="0"/>
    <x v="0"/>
    <x v="0"/>
    <x v="0"/>
    <x v="0"/>
    <x v="0"/>
    <m/>
    <x v="0"/>
    <x v="0"/>
    <x v="0"/>
    <x v="0"/>
    <x v="0"/>
    <m/>
    <m/>
    <x v="0"/>
    <s v="ENERGY LABS CASPER ID No C07050862-008"/>
    <m/>
    <s v="9295-11985"/>
    <d v="2007-05-30T00:00:00"/>
  </r>
  <r>
    <x v="1"/>
    <s v="T29N R108W S24 fLANCE"/>
    <n v="5874"/>
    <x v="0"/>
    <x v="1"/>
    <x v="11"/>
    <s v="SW SW"/>
    <n v="24"/>
    <n v="29"/>
    <n v="108"/>
    <n v="42.549841999999998"/>
    <n v="-109.672793"/>
    <s v="4903522618"/>
    <s v="13-24 WARBONNET"/>
    <x v="0"/>
    <s v="LANCE"/>
    <m/>
    <m/>
    <n v="4673"/>
    <x v="0"/>
    <n v="8899"/>
    <n v="13572"/>
    <n v="13630"/>
    <n v="13612"/>
    <x v="2"/>
    <m/>
    <n v="6.93"/>
    <x v="1"/>
    <n v="65"/>
    <n v="9"/>
    <n v="3520"/>
    <n v="39"/>
    <x v="1"/>
    <n v="5281"/>
    <n v="891"/>
    <n v="0"/>
    <x v="1"/>
    <n v="11"/>
    <n v="9590"/>
    <x v="0"/>
    <s v="ULTRA RESOURCES INC"/>
    <n v="3.2435"/>
    <n v="0.74060999999999999"/>
    <n v="153.12"/>
    <n v="0.99761999999999995"/>
    <n v="158.10172999999998"/>
    <n v="148.97701000000001"/>
    <n v="14.603489999999999"/>
    <n v="0"/>
    <x v="1"/>
    <n v="0.22902000000000003"/>
    <n v="163.80951999999999"/>
    <n v="-1.7730942922933004E-2"/>
    <n v="9816"/>
    <n v="1.1645882716685561E-2"/>
    <n v="2.0515272034025183E-2"/>
    <n v="4.6843889690517627E-3"/>
    <n v="0.97480033899692309"/>
    <n v="0.90945269847564425"/>
    <n v="8.9149214282539871E-2"/>
    <n v="1.3980872418159827E-3"/>
    <x v="1"/>
    <n v="20.69"/>
    <x v="1"/>
    <n v="9189"/>
    <n v="0.65400000000000003"/>
    <x v="4"/>
    <n v="0"/>
    <x v="1"/>
    <x v="1"/>
    <n v="0"/>
    <x v="1"/>
    <x v="1"/>
    <x v="1"/>
    <n v="0"/>
    <x v="1"/>
    <x v="1"/>
    <x v="1"/>
    <x v="1"/>
    <x v="0"/>
    <x v="0"/>
    <x v="0"/>
    <x v="0"/>
    <x v="0"/>
    <x v="0"/>
    <x v="0"/>
    <x v="0"/>
    <x v="0"/>
    <m/>
    <x v="0"/>
    <x v="0"/>
    <x v="0"/>
    <x v="0"/>
    <x v="0"/>
    <m/>
    <m/>
    <x v="0"/>
    <s v="ENERGY LABS CASPER ID No C07050862-008"/>
    <m/>
    <s v="8899-13572"/>
    <d v="2007-05-28T00:00:00"/>
  </r>
  <r>
    <x v="1"/>
    <s v="T29N R108W S23 fLANCE-MESAVERDE"/>
    <n v="5869"/>
    <x v="0"/>
    <x v="1"/>
    <x v="11"/>
    <s v="NE NE"/>
    <n v="23"/>
    <n v="29"/>
    <n v="108"/>
    <n v="42.47278"/>
    <n v="-109.67778"/>
    <s v="4903521817"/>
    <s v="1-23 STUD HORSE BUTTE"/>
    <x v="0"/>
    <s v="LANCE-MESAVERDE"/>
    <m/>
    <m/>
    <n v="3087"/>
    <x v="0"/>
    <n v="9237"/>
    <n v="12324"/>
    <n v="12485"/>
    <m/>
    <x v="2"/>
    <m/>
    <n v="6.98"/>
    <x v="1"/>
    <n v="38"/>
    <n v="4"/>
    <n v="2001"/>
    <n v="55"/>
    <x v="1"/>
    <n v="2641"/>
    <n v="1122"/>
    <n v="0"/>
    <x v="1"/>
    <n v="124"/>
    <n v="6230"/>
    <x v="0"/>
    <s v="ULTRA RESOURCES INC"/>
    <n v="1.8961999999999999"/>
    <n v="0.32916000000000001"/>
    <n v="87.043499999999995"/>
    <n v="1.4068999999999998"/>
    <n v="90.675759999999983"/>
    <n v="74.502610000000004"/>
    <n v="18.389579999999999"/>
    <n v="0"/>
    <x v="1"/>
    <n v="2.5816800000000004"/>
    <n v="95.473870000000005"/>
    <n v="-2.5775554858744668E-2"/>
    <n v="5985"/>
    <n v="-2.0057306590257881E-2"/>
    <n v="2.0911873250359304E-2"/>
    <n v="3.6300771010907445E-3"/>
    <n v="0.97545804964854999"/>
    <n v="0.78034555423384433"/>
    <n v="0.1926137486623303"/>
    <n v="2.7040697103825374E-2"/>
    <x v="1"/>
    <n v="130.1"/>
    <x v="1"/>
    <n v="5138"/>
    <n v="1.141"/>
    <x v="4"/>
    <n v="9630"/>
    <x v="1"/>
    <x v="1"/>
    <n v="0"/>
    <x v="1"/>
    <x v="1"/>
    <x v="1"/>
    <n v="0"/>
    <x v="1"/>
    <x v="1"/>
    <x v="1"/>
    <x v="1"/>
    <x v="0"/>
    <x v="0"/>
    <x v="0"/>
    <x v="0"/>
    <x v="0"/>
    <x v="0"/>
    <x v="0"/>
    <x v="0"/>
    <x v="0"/>
    <m/>
    <x v="0"/>
    <x v="0"/>
    <x v="0"/>
    <x v="0"/>
    <x v="0"/>
    <m/>
    <m/>
    <x v="0"/>
    <s v="ENERGY LABS CASPER ID No C07051050-001"/>
    <m/>
    <s v="9237-12324"/>
    <d v="2007-05-30T00:00:00"/>
  </r>
  <r>
    <x v="1"/>
    <s v="T29N R108W S23 fLANCE"/>
    <n v="5872"/>
    <x v="0"/>
    <x v="1"/>
    <x v="11"/>
    <s v="NW SE"/>
    <n v="23"/>
    <n v="29"/>
    <n v="108"/>
    <n v="42.465747999999998"/>
    <n v="-109.68210000000001"/>
    <s v="4903522231"/>
    <s v="10-23 STUD HORSE BUTTE"/>
    <x v="0"/>
    <s v="LANCE"/>
    <m/>
    <m/>
    <n v="2883"/>
    <x v="0"/>
    <n v="9463"/>
    <n v="12346"/>
    <n v="12423"/>
    <n v="12384"/>
    <x v="2"/>
    <m/>
    <n v="6.71"/>
    <x v="1"/>
    <n v="47"/>
    <n v="5"/>
    <n v="2260"/>
    <n v="56"/>
    <x v="1"/>
    <n v="3057"/>
    <n v="1220"/>
    <n v="0"/>
    <x v="1"/>
    <n v="45"/>
    <n v="7087"/>
    <x v="0"/>
    <s v="ULTRA RESOURCES INC"/>
    <n v="2.3452999999999999"/>
    <n v="0.41144999999999998"/>
    <n v="98.31"/>
    <n v="1.43248"/>
    <n v="102.49922999999998"/>
    <n v="86.23796999999999"/>
    <n v="19.995799999999999"/>
    <n v="0"/>
    <x v="1"/>
    <n v="0.93690000000000007"/>
    <n v="107.17066999999999"/>
    <n v="-2.2279974378773514E-2"/>
    <n v="6690"/>
    <n v="-2.8816142846773609E-2"/>
    <n v="2.2881147497400715E-2"/>
    <n v="4.0141764967405128E-3"/>
    <n v="0.97310467600585882"/>
    <n v="0.80467883610319879"/>
    <n v="0.18657903323735869"/>
    <n v="8.7421306594425534E-3"/>
    <x v="1"/>
    <n v="154.65"/>
    <x v="1"/>
    <n v="5818"/>
    <n v="0.99399999999999999"/>
    <x v="4"/>
    <n v="11100"/>
    <x v="1"/>
    <x v="1"/>
    <n v="0"/>
    <x v="1"/>
    <x v="1"/>
    <x v="1"/>
    <n v="0"/>
    <x v="1"/>
    <x v="1"/>
    <x v="1"/>
    <x v="1"/>
    <x v="0"/>
    <x v="0"/>
    <x v="0"/>
    <x v="0"/>
    <x v="0"/>
    <x v="0"/>
    <x v="0"/>
    <x v="0"/>
    <x v="0"/>
    <m/>
    <x v="0"/>
    <x v="0"/>
    <x v="0"/>
    <x v="0"/>
    <x v="0"/>
    <m/>
    <m/>
    <x v="0"/>
    <s v="ENERGY LABS CASPER ID No C07050862-005"/>
    <m/>
    <s v="9463-12346"/>
    <d v="2007-05-29T00:00:00"/>
  </r>
  <r>
    <x v="1"/>
    <s v="T29N R108W S23 fLANCE"/>
    <n v="5870"/>
    <x v="0"/>
    <x v="1"/>
    <x v="11"/>
    <s v="SW NW"/>
    <n v="23"/>
    <n v="29"/>
    <n v="108"/>
    <n v="42.469720000000002"/>
    <n v="-109.69163"/>
    <s v="4903521577"/>
    <s v="5-23 STUD HORSE BUTTE"/>
    <x v="0"/>
    <s v="LANCE"/>
    <m/>
    <m/>
    <n v="2418"/>
    <x v="0"/>
    <n v="9426"/>
    <n v="11844"/>
    <n v="12471"/>
    <n v="12395"/>
    <x v="2"/>
    <m/>
    <n v="6.81"/>
    <x v="1"/>
    <n v="38"/>
    <n v="5"/>
    <n v="2128"/>
    <n v="53"/>
    <x v="1"/>
    <n v="2710"/>
    <n v="1122"/>
    <n v="0"/>
    <x v="1"/>
    <n v="46"/>
    <n v="6460"/>
    <x v="0"/>
    <s v="ULTRA RESOURCES INC"/>
    <n v="1.8961999999999999"/>
    <n v="0.41144999999999998"/>
    <n v="92.567999999999998"/>
    <n v="1.3557399999999999"/>
    <n v="96.23138999999999"/>
    <n v="76.449100000000001"/>
    <n v="18.389579999999999"/>
    <n v="0"/>
    <x v="1"/>
    <n v="0.95772000000000013"/>
    <n v="95.796399999999991"/>
    <n v="2.2652450460425499E-3"/>
    <n v="6102"/>
    <n v="-2.8498646712306959E-2"/>
    <n v="1.9704589115879963E-2"/>
    <n v="4.2756318910077053E-3"/>
    <n v="0.97601977899311243"/>
    <n v="0.7980372957647679"/>
    <n v="0.19196525130380682"/>
    <n v="9.9974529314254008E-3"/>
    <x v="1"/>
    <n v="110.5"/>
    <x v="1"/>
    <n v="5297"/>
    <n v="1.103"/>
    <x v="4"/>
    <n v="9960"/>
    <x v="1"/>
    <x v="1"/>
    <n v="0"/>
    <x v="1"/>
    <x v="1"/>
    <x v="1"/>
    <n v="0"/>
    <x v="1"/>
    <x v="1"/>
    <x v="1"/>
    <x v="1"/>
    <x v="0"/>
    <x v="0"/>
    <x v="0"/>
    <x v="0"/>
    <x v="0"/>
    <x v="0"/>
    <x v="0"/>
    <x v="0"/>
    <x v="0"/>
    <m/>
    <x v="0"/>
    <x v="0"/>
    <x v="0"/>
    <x v="0"/>
    <x v="0"/>
    <m/>
    <m/>
    <x v="0"/>
    <s v="ENERGY LABS CASPER ID No C07050862-003"/>
    <m/>
    <s v="9426-11844"/>
    <d v="2007-05-24T00:00:00"/>
  </r>
  <r>
    <x v="1"/>
    <s v="T29N R108W S23 fLANCE"/>
    <n v="5871"/>
    <x v="0"/>
    <x v="1"/>
    <x v="11"/>
    <s v="SW NE"/>
    <n v="23"/>
    <n v="29"/>
    <n v="108"/>
    <n v="42.469226999999997"/>
    <n v="-109.682073"/>
    <s v="4903521600"/>
    <s v="7-23 STUD HORSE BUTTE"/>
    <x v="0"/>
    <s v="LANCE"/>
    <m/>
    <m/>
    <n v="2499"/>
    <x v="0"/>
    <n v="9310"/>
    <n v="11809"/>
    <n v="12698"/>
    <n v="12522"/>
    <x v="2"/>
    <m/>
    <n v="6.87"/>
    <x v="1"/>
    <n v="38"/>
    <n v="3"/>
    <n v="1601"/>
    <n v="57"/>
    <x v="1"/>
    <n v="2015"/>
    <n v="1104"/>
    <n v="0"/>
    <x v="1"/>
    <n v="59"/>
    <n v="5367"/>
    <x v="0"/>
    <s v="ULTRA RESOURCES INC"/>
    <n v="1.8961999999999999"/>
    <n v="0.24687000000000001"/>
    <n v="69.643499999999989"/>
    <n v="1.4580599999999999"/>
    <n v="73.244629999999987"/>
    <n v="56.843150000000001"/>
    <n v="18.094559999999998"/>
    <n v="0"/>
    <x v="1"/>
    <n v="1.22838"/>
    <n v="76.166089999999997"/>
    <n v="-1.9553215458703439E-2"/>
    <n v="4877"/>
    <n v="-4.7832877782116361E-2"/>
    <n v="2.5888587327152861E-2"/>
    <n v="3.3704860001340718E-3"/>
    <n v="0.97074092667271317"/>
    <n v="0.74630521272655592"/>
    <n v="0.23756713781684211"/>
    <n v="1.6127649456602014E-2"/>
    <x v="1"/>
    <n v="87.7"/>
    <x v="1"/>
    <n v="4073"/>
    <n v="1.83"/>
    <x v="4"/>
    <n v="6010"/>
    <x v="1"/>
    <x v="1"/>
    <n v="0"/>
    <x v="1"/>
    <x v="1"/>
    <x v="1"/>
    <n v="0"/>
    <x v="1"/>
    <x v="1"/>
    <x v="1"/>
    <x v="1"/>
    <x v="0"/>
    <x v="0"/>
    <x v="0"/>
    <x v="0"/>
    <x v="0"/>
    <x v="0"/>
    <x v="0"/>
    <x v="0"/>
    <x v="0"/>
    <m/>
    <x v="0"/>
    <x v="0"/>
    <x v="0"/>
    <x v="0"/>
    <x v="0"/>
    <m/>
    <m/>
    <x v="0"/>
    <s v="ENERGY LABS CASPER ID No C07050862-004"/>
    <m/>
    <s v="9310-11809"/>
    <d v="2007-05-29T00:00:00"/>
  </r>
  <r>
    <x v="1"/>
    <s v="T29N R108W S23 fLANCE"/>
    <n v="4753"/>
    <x v="0"/>
    <x v="1"/>
    <x v="11"/>
    <s v="SE NW"/>
    <n v="23"/>
    <n v="29"/>
    <n v="108"/>
    <n v="42.470035000000003"/>
    <n v="-109.688151"/>
    <s v="4903522255"/>
    <s v="6-23 SHB"/>
    <x v="0"/>
    <s v="LANCE"/>
    <m/>
    <m/>
    <n v="3561"/>
    <x v="0"/>
    <n v="8810"/>
    <n v="12371"/>
    <n v="12457"/>
    <m/>
    <x v="1"/>
    <d v="2005-11-29T00:00:00"/>
    <n v="7.8"/>
    <x v="1"/>
    <n v="80"/>
    <n v="0"/>
    <n v="636"/>
    <n v="0"/>
    <x v="1"/>
    <n v="746"/>
    <n v="671"/>
    <n v="0"/>
    <x v="1"/>
    <n v="50"/>
    <n v="2182"/>
    <x v="0"/>
    <s v="ULTRA RESOURCES INC"/>
    <n v="3.992"/>
    <n v="0"/>
    <n v="27.665999999999997"/>
    <n v="0"/>
    <n v="31.657999999999998"/>
    <n v="21.04466"/>
    <n v="10.997689999999999"/>
    <n v="0"/>
    <x v="1"/>
    <n v="1.0410000000000001"/>
    <n v="33.083349999999996"/>
    <n v="-2.2016068555876549E-2"/>
    <n v="2183"/>
    <n v="2.290950744558992E-4"/>
    <n v="0.12609766883568135"/>
    <n v="0"/>
    <n v="0.87390233116431859"/>
    <n v="0.63611030926432788"/>
    <n v="0.33242371162533418"/>
    <n v="3.1465979110337987E-2"/>
    <x v="1"/>
    <n v="20"/>
    <x v="1"/>
    <n v="0"/>
    <n v="3"/>
    <x v="1"/>
    <n v="0"/>
    <x v="1"/>
    <x v="1"/>
    <n v="0"/>
    <x v="1"/>
    <x v="1"/>
    <x v="1"/>
    <n v="0"/>
    <x v="1"/>
    <x v="1"/>
    <x v="1"/>
    <x v="1"/>
    <x v="0"/>
    <x v="0"/>
    <x v="0"/>
    <x v="0"/>
    <x v="0"/>
    <x v="0"/>
    <x v="0"/>
    <x v="0"/>
    <x v="0"/>
    <m/>
    <x v="0"/>
    <x v="0"/>
    <x v="0"/>
    <x v="0"/>
    <x v="0"/>
    <s v="PRODUCED WATER UNFILTERED"/>
    <n v="20051129"/>
    <x v="0"/>
    <s v="SCHLUMBERGER ROCK SPRINGS ID No SWY05329S002"/>
    <m/>
    <s v="8810-12371"/>
    <d v="2005-12-13T00:00:00"/>
  </r>
  <r>
    <x v="1"/>
    <s v="T29N R108W S22 fLANCE"/>
    <n v="5116"/>
    <x v="0"/>
    <x v="1"/>
    <x v="11"/>
    <s v="NE SE"/>
    <n v="22"/>
    <n v="29"/>
    <n v="108"/>
    <n v="42.466149999999999"/>
    <n v="-109.69656000000001"/>
    <s v="4903521610"/>
    <s v="9-22 STUD HORSE BUTTE"/>
    <x v="0"/>
    <s v="LANCE"/>
    <m/>
    <m/>
    <n v="10"/>
    <x v="0"/>
    <n v="8990"/>
    <n v="9000"/>
    <n v="11640"/>
    <n v="11602"/>
    <x v="2"/>
    <d v="1998-02-21T00:00:00"/>
    <n v="8.48"/>
    <x v="1"/>
    <n v="7"/>
    <n v="2"/>
    <n v="1139"/>
    <n v="33"/>
    <x v="1"/>
    <n v="1023"/>
    <n v="1531"/>
    <n v="5"/>
    <x v="1"/>
    <n v="72"/>
    <n v="2751"/>
    <x v="0"/>
    <s v="SNYDER OIL CORPORATION"/>
    <n v="0.3493"/>
    <n v="0.16458"/>
    <n v="49.546499999999995"/>
    <n v="0.84414"/>
    <n v="50.904519999999998"/>
    <n v="28.858829999999998"/>
    <n v="25.093089999999997"/>
    <n v="0.16664999999999999"/>
    <x v="1"/>
    <n v="1.4990400000000002"/>
    <n v="55.617609999999992"/>
    <n v="-4.4245172341183886E-2"/>
    <n v="3812"/>
    <n v="0.16166387322870637"/>
    <n v="6.8618660975489016E-3"/>
    <n v="3.2331117158161987E-3"/>
    <n v="0.9899050221866349"/>
    <n v="0.51887936213008801"/>
    <n v="0.45117167026774435"/>
    <n v="2.695261446869077E-2"/>
    <x v="1"/>
    <n v="7.8"/>
    <x v="1"/>
    <n v="0"/>
    <n v="0"/>
    <x v="1"/>
    <n v="5130"/>
    <x v="2"/>
    <x v="1"/>
    <n v="97.74"/>
    <x v="1"/>
    <x v="1"/>
    <x v="1"/>
    <n v="0"/>
    <x v="1"/>
    <x v="1"/>
    <x v="1"/>
    <x v="1"/>
    <x v="0"/>
    <x v="0"/>
    <x v="0"/>
    <x v="0"/>
    <x v="0"/>
    <x v="0"/>
    <x v="0"/>
    <x v="0"/>
    <x v="0"/>
    <m/>
    <x v="0"/>
    <x v="0"/>
    <x v="0"/>
    <x v="0"/>
    <x v="0"/>
    <m/>
    <n v="19980221"/>
    <x v="0"/>
    <s v="BEUERMAN &amp; ASSSOCIATES BUTTE MT ID No 98-073"/>
    <m/>
    <s v="8990-9000"/>
    <d v="1998-02-23T00:00:00"/>
  </r>
  <r>
    <x v="1"/>
    <s v="T29N R108W S22 fLANCE"/>
    <n v="4461"/>
    <x v="0"/>
    <x v="1"/>
    <x v="11"/>
    <s v="SE SE"/>
    <n v="22"/>
    <n v="29"/>
    <n v="108"/>
    <n v="42.46264"/>
    <n v="-109.696989"/>
    <s v="4903522338"/>
    <s v="SHB 16-22"/>
    <x v="0"/>
    <s v="LANCE"/>
    <m/>
    <m/>
    <m/>
    <x v="0"/>
    <s v="8818"/>
    <m/>
    <n v="11760"/>
    <n v="11745"/>
    <x v="2"/>
    <d v="2003-11-08T00:00:00"/>
    <n v="7.43"/>
    <x v="1"/>
    <n v="962"/>
    <n v="0.66"/>
    <n v="1242"/>
    <n v="15"/>
    <x v="1"/>
    <n v="2949"/>
    <n v="1058"/>
    <n v="0"/>
    <x v="0"/>
    <n v="9"/>
    <n v="7055"/>
    <x v="0"/>
    <s v="BP AMERICA PRODUCTION COMPANY"/>
    <n v="48.003799999999998"/>
    <n v="5.4311400000000003E-2"/>
    <n v="54.026999999999994"/>
    <n v="0.38369999999999999"/>
    <n v="102.46881139999999"/>
    <n v="83.191289999999995"/>
    <n v="17.340619999999998"/>
    <n v="0"/>
    <x v="1"/>
    <n v="0.18738000000000002"/>
    <n v="100.71929"/>
    <n v="8.6103535981954492E-3"/>
    <n v="6235.66"/>
    <n v="-6.1647803796049269E-2"/>
    <n v="0.46847230239268689"/>
    <n v="5.3002859365654752E-4"/>
    <n v="0.53099766901365653"/>
    <n v="0.82597176767230973"/>
    <n v="0.17216781412974613"/>
    <n v="1.8604181979440088E-3"/>
    <x v="0"/>
    <n v="0.45"/>
    <x v="0"/>
    <m/>
    <m/>
    <x v="0"/>
    <n v="9770"/>
    <x v="2"/>
    <x v="0"/>
    <m/>
    <x v="0"/>
    <x v="0"/>
    <x v="0"/>
    <n v="1.7"/>
    <x v="0"/>
    <x v="0"/>
    <x v="0"/>
    <x v="0"/>
    <x v="0"/>
    <x v="0"/>
    <x v="0"/>
    <x v="0"/>
    <x v="0"/>
    <x v="0"/>
    <x v="0"/>
    <x v="0"/>
    <x v="0"/>
    <m/>
    <x v="0"/>
    <x v="0"/>
    <x v="0"/>
    <x v="0"/>
    <x v="0"/>
    <m/>
    <n v="20031108"/>
    <x v="0"/>
    <s v="WYOMING ANALYTICAL LABS ROCK SPRINGS ID No RS-6474"/>
    <m/>
    <m/>
    <d v="2003-11-19T00:00:00"/>
  </r>
  <r>
    <x v="1"/>
    <s v="T29N R108W S22 fLANCE"/>
    <n v="5863"/>
    <x v="0"/>
    <x v="1"/>
    <x v="11"/>
    <s v="SE NW"/>
    <n v="22"/>
    <n v="29"/>
    <n v="108"/>
    <n v="42.470039999999997"/>
    <n v="-109.706802"/>
    <s v="4903524631"/>
    <s v="44-22 STUD HORSE BUTTE"/>
    <x v="0"/>
    <s v="LANCE"/>
    <m/>
    <m/>
    <n v="2740"/>
    <x v="0"/>
    <n v="8770"/>
    <n v="11510"/>
    <n v="11533"/>
    <n v="11540"/>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770-11510"/>
    <d v="2007-10-10T00:00:00"/>
  </r>
  <r>
    <x v="1"/>
    <s v="T29N R108W S22 fLANCE"/>
    <n v="4373"/>
    <x v="0"/>
    <x v="1"/>
    <x v="11"/>
    <s v="SW SE"/>
    <n v="22"/>
    <n v="29"/>
    <n v="108"/>
    <n v="42.462546000000003"/>
    <n v="-109.701498"/>
    <s v="4903521547"/>
    <s v="SHB 15-22"/>
    <x v="0"/>
    <s v="LANCE"/>
    <m/>
    <m/>
    <m/>
    <x v="0"/>
    <s v="8557"/>
    <m/>
    <n v="11000"/>
    <m/>
    <x v="2"/>
    <d v="2004-07-06T00:00:00"/>
    <n v="7.66"/>
    <x v="1"/>
    <n v="16"/>
    <n v="1.1000000000000001"/>
    <n v="844"/>
    <n v="24"/>
    <x v="1"/>
    <n v="750"/>
    <n v="1063"/>
    <m/>
    <x v="0"/>
    <n v="68"/>
    <n v="2736"/>
    <x v="0"/>
    <s v="BP AMERICA PRODUCTION COMPANY"/>
    <n v="0.7984"/>
    <n v="9.0519000000000016E-2"/>
    <n v="36.713999999999999"/>
    <n v="0.61392000000000002"/>
    <n v="38.216839"/>
    <n v="21.157499999999999"/>
    <n v="17.422569999999997"/>
    <n v="0"/>
    <x v="1"/>
    <n v="1.4157600000000001"/>
    <n v="39.995829999999991"/>
    <n v="-2.2745560568966018E-2"/>
    <n v="2766.1"/>
    <n v="5.4706384834881062E-3"/>
    <n v="2.0891314428176544E-2"/>
    <n v="2.3685632398849107E-3"/>
    <n v="0.97674012233193852"/>
    <n v="0.52899264748350028"/>
    <n v="0.43560966230729553"/>
    <n v="3.5397690209204323E-2"/>
    <x v="0"/>
    <n v="6"/>
    <x v="0"/>
    <m/>
    <m/>
    <x v="0"/>
    <n v="4210"/>
    <x v="0"/>
    <x v="0"/>
    <m/>
    <x v="0"/>
    <x v="0"/>
    <x v="0"/>
    <n v="0.6"/>
    <x v="0"/>
    <x v="0"/>
    <x v="0"/>
    <x v="0"/>
    <x v="0"/>
    <x v="0"/>
    <x v="0"/>
    <x v="0"/>
    <x v="0"/>
    <x v="0"/>
    <x v="0"/>
    <x v="0"/>
    <x v="0"/>
    <m/>
    <x v="0"/>
    <x v="0"/>
    <x v="0"/>
    <x v="0"/>
    <x v="0"/>
    <m/>
    <n v="200476"/>
    <x v="0"/>
    <s v="WYOMING ANALYTICAL LABS ROCK SPRINGS ID No RS-6881 - C9738-C9740"/>
    <m/>
    <m/>
    <d v="2004-07-13T00:00:00"/>
  </r>
  <r>
    <x v="1"/>
    <s v="T29N R108W S22 fLANCE"/>
    <n v="5860"/>
    <x v="0"/>
    <x v="1"/>
    <x v="11"/>
    <s v="SE NW"/>
    <n v="22"/>
    <n v="29"/>
    <n v="108"/>
    <n v="42.470067999999998"/>
    <n v="-109.706765"/>
    <s v="4903524651"/>
    <s v="37-22 STUD HORSE BUTTE"/>
    <x v="0"/>
    <s v="LANCE"/>
    <m/>
    <m/>
    <n v="2950"/>
    <x v="0"/>
    <n v="8268"/>
    <n v="11218"/>
    <n v="11375"/>
    <n v="11362"/>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268-11218"/>
    <d v="2007-10-10T00:00:00"/>
  </r>
  <r>
    <x v="1"/>
    <s v="T29N R108W S22 fLANCE"/>
    <n v="5864"/>
    <x v="0"/>
    <x v="1"/>
    <x v="11"/>
    <s v="NW SE"/>
    <n v="22"/>
    <n v="29"/>
    <n v="108"/>
    <n v="42.466254999999997"/>
    <n v="-109.70119800000001"/>
    <s v="4903524828"/>
    <s v="51-22 STUD HORSE BUTTE"/>
    <x v="0"/>
    <s v="LANCE"/>
    <m/>
    <m/>
    <n v="2984"/>
    <x v="0"/>
    <n v="8250"/>
    <n v="11234"/>
    <n v="11444"/>
    <n v="11406"/>
    <x v="2"/>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2"/>
    <x v="1"/>
    <n v="0"/>
    <x v="1"/>
    <x v="1"/>
    <x v="1"/>
    <n v="0"/>
    <x v="1"/>
    <x v="1"/>
    <x v="1"/>
    <x v="1"/>
    <x v="0"/>
    <x v="0"/>
    <x v="0"/>
    <x v="0"/>
    <x v="0"/>
    <x v="0"/>
    <x v="0"/>
    <x v="0"/>
    <x v="0"/>
    <m/>
    <x v="0"/>
    <x v="0"/>
    <x v="0"/>
    <x v="0"/>
    <x v="0"/>
    <m/>
    <m/>
    <x v="0"/>
    <s v="WYOMING ANALYTICAL LABS ROCK SPRINGS ID No D8340"/>
    <m/>
    <s v="8250-11234"/>
    <d v="2007-10-10T00:00:00"/>
  </r>
  <r>
    <x v="1"/>
    <s v="T29N R108W S22 fLANCE"/>
    <n v="5861"/>
    <x v="0"/>
    <x v="1"/>
    <x v="11"/>
    <s v="SE NW"/>
    <n v="22"/>
    <n v="29"/>
    <n v="108"/>
    <n v="42.470053999999998"/>
    <n v="-109.706784"/>
    <s v="4903524633"/>
    <s v="42-22 STUD HORSE BUTTE"/>
    <x v="0"/>
    <s v="LANCE"/>
    <m/>
    <m/>
    <n v="3172"/>
    <x v="0"/>
    <n v="8244"/>
    <n v="11416"/>
    <n v="11571"/>
    <n v="11558"/>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244-11416"/>
    <d v="2007-10-10T00:00:00"/>
  </r>
  <r>
    <x v="1"/>
    <s v="T29N R108W S22 fLANCE"/>
    <n v="5867"/>
    <x v="0"/>
    <x v="1"/>
    <x v="11"/>
    <s v="SE SE"/>
    <n v="22"/>
    <n v="29"/>
    <n v="108"/>
    <n v="42.463133999999997"/>
    <n v="-109.696635"/>
    <s v="4903524764"/>
    <s v="65-22 STUD HORSE BUTTE"/>
    <x v="0"/>
    <s v="LANCE"/>
    <m/>
    <m/>
    <n v="2900"/>
    <x v="0"/>
    <n v="8208"/>
    <n v="11108"/>
    <n v="11230"/>
    <m/>
    <x v="2"/>
    <m/>
    <n v="7.38"/>
    <x v="1"/>
    <n v="14"/>
    <n v="0"/>
    <n v="1150"/>
    <n v="28"/>
    <x v="1"/>
    <n v="1020"/>
    <n v="1300"/>
    <n v="0"/>
    <x v="1"/>
    <n v="7"/>
    <n v="3000"/>
    <x v="0"/>
    <s v="BP AMERICA PRODUCTION COMPANY"/>
    <n v="0.6986"/>
    <n v="0"/>
    <n v="50.024999999999999"/>
    <n v="0.71623999999999999"/>
    <n v="51.439839999999997"/>
    <n v="28.7742"/>
    <n v="21.306999999999999"/>
    <n v="0"/>
    <x v="1"/>
    <n v="0.14574000000000001"/>
    <n v="50.226939999999999"/>
    <n v="1.1930150635241893E-2"/>
    <n v="3519"/>
    <n v="7.9613437643810403E-2"/>
    <n v="1.3580913159916518E-2"/>
    <n v="0"/>
    <n v="0.9864190868400835"/>
    <n v="0.57288379503111275"/>
    <n v="0.42421457488750058"/>
    <n v="2.9016300813866028E-3"/>
    <x v="1"/>
    <n v="26"/>
    <x v="1"/>
    <n v="0"/>
    <n v="0"/>
    <x v="1"/>
    <n v="4910"/>
    <x v="2"/>
    <x v="1"/>
    <n v="0"/>
    <x v="1"/>
    <x v="1"/>
    <x v="1"/>
    <n v="0"/>
    <x v="1"/>
    <x v="1"/>
    <x v="1"/>
    <x v="1"/>
    <x v="0"/>
    <x v="0"/>
    <x v="0"/>
    <x v="0"/>
    <x v="0"/>
    <x v="0"/>
    <x v="0"/>
    <x v="0"/>
    <x v="0"/>
    <m/>
    <x v="0"/>
    <x v="0"/>
    <x v="0"/>
    <x v="0"/>
    <x v="0"/>
    <m/>
    <m/>
    <x v="0"/>
    <s v="WYOMING ANALYTICAL LABS ROCK SPRINGS ID No D8340"/>
    <m/>
    <s v="8208-11108"/>
    <d v="2007-10-10T00:00:00"/>
  </r>
  <r>
    <x v="1"/>
    <s v="T29N R108W S22 fLANCE"/>
    <n v="5866"/>
    <x v="0"/>
    <x v="1"/>
    <x v="11"/>
    <s v="NW SE"/>
    <n v="22"/>
    <n v="29"/>
    <n v="108"/>
    <n v="42.466228000000001"/>
    <n v="-109.701123"/>
    <s v="4903524826"/>
    <s v="61-22 STUD HORSE BUTTE"/>
    <x v="0"/>
    <s v="LANCE"/>
    <m/>
    <m/>
    <n v="3194"/>
    <x v="0"/>
    <n v="8200"/>
    <n v="11394"/>
    <n v="11490"/>
    <n v="11451"/>
    <x v="2"/>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2"/>
    <x v="1"/>
    <n v="0"/>
    <x v="1"/>
    <x v="1"/>
    <x v="1"/>
    <n v="0"/>
    <x v="1"/>
    <x v="1"/>
    <x v="1"/>
    <x v="1"/>
    <x v="0"/>
    <x v="0"/>
    <x v="0"/>
    <x v="0"/>
    <x v="0"/>
    <x v="0"/>
    <x v="0"/>
    <x v="0"/>
    <x v="0"/>
    <m/>
    <x v="0"/>
    <x v="0"/>
    <x v="0"/>
    <x v="0"/>
    <x v="0"/>
    <m/>
    <m/>
    <x v="0"/>
    <s v="WYOMING ANALYTICAL LABS ROCK SPRINGS ID No D8340"/>
    <m/>
    <s v="8200-11394"/>
    <d v="2007-10-10T00:00:00"/>
  </r>
  <r>
    <x v="1"/>
    <s v="T29N R108W S22 fLANCE"/>
    <n v="5868"/>
    <x v="0"/>
    <x v="1"/>
    <x v="11"/>
    <s v="SE SE"/>
    <n v="22"/>
    <n v="29"/>
    <n v="108"/>
    <n v="42.463133999999997"/>
    <n v="-109.696609"/>
    <s v="4903524765"/>
    <s v="80-22 STUD HORSE BUTTE"/>
    <x v="0"/>
    <s v="LANCE"/>
    <m/>
    <m/>
    <n v="3124"/>
    <x v="0"/>
    <n v="8196"/>
    <n v="11320"/>
    <n v="11433"/>
    <n v="11395"/>
    <x v="2"/>
    <m/>
    <n v="7.38"/>
    <x v="1"/>
    <n v="14"/>
    <n v="0"/>
    <n v="1150"/>
    <n v="28"/>
    <x v="1"/>
    <n v="1020"/>
    <n v="1300"/>
    <n v="0"/>
    <x v="1"/>
    <n v="7"/>
    <n v="3000"/>
    <x v="0"/>
    <s v="BP AMERICA PRODUCTION COMPANY"/>
    <n v="0.6986"/>
    <n v="0"/>
    <n v="50.024999999999999"/>
    <n v="0.71623999999999999"/>
    <n v="51.439839999999997"/>
    <n v="28.7742"/>
    <n v="21.306999999999999"/>
    <n v="0"/>
    <x v="1"/>
    <n v="0.14574000000000001"/>
    <n v="50.226939999999999"/>
    <n v="1.1930150635241893E-2"/>
    <n v="3519"/>
    <n v="7.9613437643810403E-2"/>
    <n v="1.3580913159916518E-2"/>
    <n v="0"/>
    <n v="0.9864190868400835"/>
    <n v="0.57288379503111275"/>
    <n v="0.42421457488750058"/>
    <n v="2.9016300813866028E-3"/>
    <x v="1"/>
    <n v="26"/>
    <x v="1"/>
    <n v="0"/>
    <n v="0"/>
    <x v="1"/>
    <n v="4910"/>
    <x v="2"/>
    <x v="1"/>
    <n v="0"/>
    <x v="1"/>
    <x v="1"/>
    <x v="1"/>
    <n v="0"/>
    <x v="1"/>
    <x v="1"/>
    <x v="1"/>
    <x v="1"/>
    <x v="0"/>
    <x v="0"/>
    <x v="0"/>
    <x v="0"/>
    <x v="0"/>
    <x v="0"/>
    <x v="0"/>
    <x v="0"/>
    <x v="0"/>
    <m/>
    <x v="0"/>
    <x v="0"/>
    <x v="0"/>
    <x v="0"/>
    <x v="0"/>
    <m/>
    <m/>
    <x v="0"/>
    <s v="WYOMING ANALYTICAL LABS ROCK SPRINGS ID No D8339"/>
    <m/>
    <s v="8196-11320"/>
    <d v="2007-10-10T00:00:00"/>
  </r>
  <r>
    <x v="1"/>
    <s v="T29N R108W S22 fLANCE"/>
    <n v="5862"/>
    <x v="0"/>
    <x v="1"/>
    <x v="11"/>
    <s v="SE NW"/>
    <n v="22"/>
    <n v="29"/>
    <n v="108"/>
    <n v="42.470025999999997"/>
    <n v="-109.70681999999999"/>
    <s v="4903524632"/>
    <s v="43-22 STUD HORSE BUTTE"/>
    <x v="0"/>
    <s v="LANCE"/>
    <m/>
    <m/>
    <n v="3282"/>
    <x v="0"/>
    <n v="8176"/>
    <n v="11458"/>
    <n v="11497"/>
    <n v="11484"/>
    <x v="2"/>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2"/>
    <x v="1"/>
    <n v="0"/>
    <x v="1"/>
    <x v="1"/>
    <x v="1"/>
    <n v="0"/>
    <x v="1"/>
    <x v="1"/>
    <x v="1"/>
    <x v="1"/>
    <x v="0"/>
    <x v="0"/>
    <x v="0"/>
    <x v="0"/>
    <x v="0"/>
    <x v="0"/>
    <x v="0"/>
    <x v="0"/>
    <x v="0"/>
    <m/>
    <x v="0"/>
    <x v="0"/>
    <x v="0"/>
    <x v="0"/>
    <x v="0"/>
    <m/>
    <m/>
    <x v="0"/>
    <s v="WYOMING ANALYTICAL LABS ROCK SPRINGS ID No D8342"/>
    <m/>
    <s v="8176-11458"/>
    <d v="2007-10-10T00:00:00"/>
  </r>
  <r>
    <x v="1"/>
    <s v="T29N R108W S22 fLANCE"/>
    <n v="5865"/>
    <x v="0"/>
    <x v="1"/>
    <x v="11"/>
    <s v="NW SE"/>
    <n v="22"/>
    <n v="29"/>
    <n v="108"/>
    <n v="42.466240999999997"/>
    <n v="-109.701216"/>
    <s v="4903524827"/>
    <s v="52-22 STUD HORSE BUTTE"/>
    <x v="0"/>
    <s v="LANCE"/>
    <m/>
    <m/>
    <n v="3196"/>
    <x v="0"/>
    <n v="8164"/>
    <n v="11360"/>
    <n v="11445"/>
    <n v="11416"/>
    <x v="2"/>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2"/>
    <x v="1"/>
    <n v="0"/>
    <x v="1"/>
    <x v="1"/>
    <x v="1"/>
    <n v="0"/>
    <x v="1"/>
    <x v="1"/>
    <x v="1"/>
    <x v="1"/>
    <x v="0"/>
    <x v="0"/>
    <x v="0"/>
    <x v="0"/>
    <x v="0"/>
    <x v="0"/>
    <x v="0"/>
    <x v="0"/>
    <x v="0"/>
    <m/>
    <x v="0"/>
    <x v="0"/>
    <x v="0"/>
    <x v="0"/>
    <x v="0"/>
    <m/>
    <m/>
    <x v="0"/>
    <s v="WYOMING ANALYTICAL LABS ROCK SPRINGS ID No D8340"/>
    <m/>
    <s v="8164-11360"/>
    <d v="2007-10-10T00:00:00"/>
  </r>
  <r>
    <x v="1"/>
    <s v="T29N R108W S22 fLANCE"/>
    <n v="4191"/>
    <x v="0"/>
    <x v="1"/>
    <x v="11"/>
    <s v="NW NW"/>
    <n v="22"/>
    <n v="29"/>
    <n v="108"/>
    <n v="42.473326"/>
    <n v="-109.710886"/>
    <s v="4903523125"/>
    <s v="SHB 3-22A"/>
    <x v="0"/>
    <s v="LANCE"/>
    <m/>
    <m/>
    <s v=""/>
    <x v="0"/>
    <m/>
    <m/>
    <n v="11156"/>
    <m/>
    <x v="2"/>
    <d v="2004-03-25T00:00:00"/>
    <n v="8.32"/>
    <x v="1"/>
    <n v="213"/>
    <n v="4.0999999999999996"/>
    <n v="1270"/>
    <n v="40.6"/>
    <x v="1"/>
    <n v="1849"/>
    <n v="903"/>
    <n v="52"/>
    <x v="0"/>
    <n v="117"/>
    <n v="4675"/>
    <x v="0"/>
    <s v="BP AMERICAN PRODUCTION COMPANY"/>
    <n v="10.6287"/>
    <n v="0.33738899999999999"/>
    <n v="55.244999999999997"/>
    <n v="1.038548"/>
    <n v="67.249637000000007"/>
    <n v="52.160289999999996"/>
    <n v="14.800169999999998"/>
    <n v="1.7331599999999998"/>
    <x v="1"/>
    <n v="2.43594"/>
    <n v="71.129559999999998"/>
    <n v="-2.8038340184905038E-2"/>
    <n v="4448.7"/>
    <n v="-2.4803533654109644E-2"/>
    <n v="0.15804843675215674"/>
    <n v="5.0169638833886931E-3"/>
    <n v="0.83693459936445447"/>
    <n v="0.73331382901848396"/>
    <n v="0.20807340858006149"/>
    <n v="3.4246521418099592E-2"/>
    <x v="0"/>
    <n v="7.8"/>
    <x v="0"/>
    <m/>
    <m/>
    <x v="0"/>
    <n v="5590"/>
    <x v="2"/>
    <x v="0"/>
    <m/>
    <x v="0"/>
    <x v="0"/>
    <x v="0"/>
    <n v="0.6"/>
    <x v="0"/>
    <x v="0"/>
    <x v="0"/>
    <x v="0"/>
    <x v="0"/>
    <x v="0"/>
    <x v="0"/>
    <x v="0"/>
    <x v="0"/>
    <x v="0"/>
    <x v="0"/>
    <x v="0"/>
    <x v="0"/>
    <m/>
    <x v="0"/>
    <x v="0"/>
    <x v="0"/>
    <x v="0"/>
    <x v="0"/>
    <m/>
    <n v="20040325"/>
    <x v="0"/>
    <s v="WYOMING ANALYTICAL LABS ROCK SPRINGS ID No RS-6697"/>
    <m/>
    <m/>
    <d v="2004-04-06T00:00:00"/>
  </r>
  <r>
    <x v="1"/>
    <s v="T29N R108W S22 fLANCE"/>
    <n v="3182"/>
    <x v="0"/>
    <x v="1"/>
    <x v="11"/>
    <s v="NE NW"/>
    <n v="22"/>
    <n v="29"/>
    <n v="108"/>
    <n v="42.473329999999997"/>
    <n v="-109.70639"/>
    <s v="4903521991"/>
    <s v="STUD HORSE 3-22"/>
    <x v="0"/>
    <s v="LANCE"/>
    <m/>
    <m/>
    <s v=""/>
    <x v="0"/>
    <m/>
    <m/>
    <n v="11960"/>
    <m/>
    <x v="2"/>
    <d v="2000-12-14T00:00:00"/>
    <n v="6.97"/>
    <x v="1"/>
    <n v="4870"/>
    <n v="1.08"/>
    <n v="1110"/>
    <n v="57.9"/>
    <x v="1"/>
    <n v="9700"/>
    <n v="472"/>
    <m/>
    <x v="0"/>
    <n v="21"/>
    <n v="16800"/>
    <x v="0"/>
    <s v="BP AMOCO PRODUCTION COMPANY"/>
    <n v="243.01300000000001"/>
    <n v="8.8873200000000013E-2"/>
    <n v="48.284999999999997"/>
    <n v="1.4810819999999998"/>
    <n v="292.86795519999998"/>
    <n v="273.637"/>
    <n v="7.7360799999999994"/>
    <n v="0"/>
    <x v="1"/>
    <n v="0.43722000000000005"/>
    <n v="281.81030000000004"/>
    <n v="1.9241471379757791E-2"/>
    <n v="16231.98"/>
    <n v="-1.7196062724668653E-2"/>
    <n v="0.82976985254001601"/>
    <n v="3.0345825967647557E-4"/>
    <n v="0.16992668920030757"/>
    <n v="0.97099715659789565"/>
    <n v="2.7451374204562423E-2"/>
    <n v="1.5514691975417505E-3"/>
    <x v="0"/>
    <m/>
    <x v="0"/>
    <m/>
    <m/>
    <x v="0"/>
    <n v="16800"/>
    <x v="0"/>
    <x v="0"/>
    <m/>
    <x v="0"/>
    <x v="0"/>
    <x v="0"/>
    <m/>
    <x v="0"/>
    <x v="0"/>
    <x v="0"/>
    <x v="0"/>
    <x v="0"/>
    <x v="0"/>
    <x v="0"/>
    <x v="0"/>
    <x v="0"/>
    <x v="0"/>
    <x v="0"/>
    <x v="0"/>
    <x v="0"/>
    <m/>
    <x v="0"/>
    <x v="0"/>
    <x v="0"/>
    <x v="0"/>
    <x v="0"/>
    <m/>
    <n v="20001214"/>
    <x v="0"/>
    <s v="WYOMING ANALYTICAL LABS ROCK SPRINGS REQUEST No RS-3796 - LAB No A695"/>
    <m/>
    <m/>
    <d v="2000-12-27T00:00:00"/>
  </r>
  <r>
    <x v="1"/>
    <s v="T29N R108W S21 fLANCE"/>
    <n v="5855"/>
    <x v="0"/>
    <x v="1"/>
    <x v="11"/>
    <s v="SE SW"/>
    <n v="21"/>
    <n v="29"/>
    <n v="108"/>
    <n v="42.462246"/>
    <n v="-109.726966"/>
    <s v="4903522364"/>
    <s v="14-21 STUD HORSE BUTTE"/>
    <x v="0"/>
    <s v="LANCE"/>
    <m/>
    <m/>
    <n v="2781"/>
    <x v="0"/>
    <n v="9283"/>
    <n v="12064"/>
    <n v="11800"/>
    <n v="12215"/>
    <x v="2"/>
    <m/>
    <n v="6.81"/>
    <x v="1"/>
    <n v="22"/>
    <n v="2"/>
    <n v="1425"/>
    <n v="31"/>
    <x v="1"/>
    <n v="1598"/>
    <n v="1007"/>
    <n v="0"/>
    <x v="1"/>
    <n v="15"/>
    <n v="4440"/>
    <x v="0"/>
    <s v="ULTRA RESOURCES INC"/>
    <n v="1.0977999999999999"/>
    <n v="0.16458"/>
    <n v="61.987499999999997"/>
    <n v="0.79297999999999991"/>
    <n v="64.04285999999999"/>
    <n v="45.07958"/>
    <n v="16.504729999999999"/>
    <n v="0"/>
    <x v="1"/>
    <n v="0.31230000000000002"/>
    <n v="61.896610000000003"/>
    <n v="1.7041917041575511E-2"/>
    <n v="4100"/>
    <n v="-3.9812646370023422E-2"/>
    <n v="1.7141645454309819E-2"/>
    <n v="2.5698415092642651E-3"/>
    <n v="0.98028851303642606"/>
    <n v="0.72830450649882117"/>
    <n v="0.26664998293121378"/>
    <n v="5.0455105699649784E-3"/>
    <x v="1"/>
    <n v="3.88"/>
    <x v="1"/>
    <n v="3408"/>
    <n v="1.6479999999999999"/>
    <x v="4"/>
    <n v="6670"/>
    <x v="1"/>
    <x v="1"/>
    <n v="0"/>
    <x v="1"/>
    <x v="1"/>
    <x v="1"/>
    <n v="0"/>
    <x v="1"/>
    <x v="1"/>
    <x v="1"/>
    <x v="1"/>
    <x v="0"/>
    <x v="0"/>
    <x v="0"/>
    <x v="0"/>
    <x v="0"/>
    <x v="0"/>
    <x v="0"/>
    <x v="0"/>
    <x v="0"/>
    <m/>
    <x v="0"/>
    <x v="0"/>
    <x v="0"/>
    <x v="0"/>
    <x v="0"/>
    <m/>
    <m/>
    <x v="0"/>
    <s v="ENERGY LABS CASPER ID No C07051050-002"/>
    <m/>
    <s v="9283-12064"/>
    <d v="2007-05-30T00:00:00"/>
  </r>
  <r>
    <x v="1"/>
    <s v="T29N R108W S21 fLANCE"/>
    <n v="5854"/>
    <x v="0"/>
    <x v="1"/>
    <x v="11"/>
    <s v="NE SE"/>
    <n v="21"/>
    <n v="29"/>
    <n v="108"/>
    <n v="42.466389999999997"/>
    <n v="-109.71666999999999"/>
    <s v="4903521775"/>
    <s v="9-21 STUD HORSE BUTTE"/>
    <x v="0"/>
    <s v="LANCE"/>
    <m/>
    <m/>
    <n v="2240"/>
    <x v="0"/>
    <n v="9010"/>
    <n v="11250"/>
    <n v="11621"/>
    <n v="11550"/>
    <x v="2"/>
    <m/>
    <n v="7.09"/>
    <x v="1"/>
    <n v="19"/>
    <n v="2"/>
    <n v="1271"/>
    <n v="28"/>
    <x v="1"/>
    <n v="1181"/>
    <n v="1354"/>
    <n v="0"/>
    <x v="1"/>
    <n v="22"/>
    <n v="3833"/>
    <x v="0"/>
    <s v="ULTRA RESOURCES INC"/>
    <n v="0.94809999999999994"/>
    <n v="0.16458"/>
    <n v="55.288499999999999"/>
    <n v="0.71623999999999999"/>
    <n v="57.117419999999996"/>
    <n v="33.316009999999999"/>
    <n v="22.192059999999998"/>
    <n v="0"/>
    <x v="1"/>
    <n v="0.45804000000000006"/>
    <n v="55.966109999999993"/>
    <n v="1.0181058196538455E-2"/>
    <n v="3877"/>
    <n v="5.7068741893644614E-3"/>
    <n v="1.6599139106773381E-2"/>
    <n v="2.8814326697529408E-3"/>
    <n v="0.98051942822347371"/>
    <n v="0.5952890061503292"/>
    <n v="0.39652675520953662"/>
    <n v="8.1842386401341834E-3"/>
    <x v="1"/>
    <n v="201.45"/>
    <x v="1"/>
    <n v="2957"/>
    <n v="1.8560000000000001"/>
    <x v="4"/>
    <n v="5920"/>
    <x v="1"/>
    <x v="1"/>
    <n v="0"/>
    <x v="1"/>
    <x v="1"/>
    <x v="1"/>
    <n v="0"/>
    <x v="1"/>
    <x v="1"/>
    <x v="1"/>
    <x v="1"/>
    <x v="0"/>
    <x v="0"/>
    <x v="0"/>
    <x v="0"/>
    <x v="0"/>
    <x v="0"/>
    <x v="0"/>
    <x v="0"/>
    <x v="0"/>
    <m/>
    <x v="0"/>
    <x v="0"/>
    <x v="0"/>
    <x v="0"/>
    <x v="0"/>
    <m/>
    <m/>
    <x v="0"/>
    <s v="ENERGY LABS CASPER ID No C07050862-006"/>
    <m/>
    <s v="9010-11250"/>
    <d v="2007-05-24T00:00:00"/>
  </r>
  <r>
    <x v="1"/>
    <s v="T29N R108W S21 fLANCE"/>
    <n v="4756"/>
    <x v="0"/>
    <x v="1"/>
    <x v="11"/>
    <s v="SE SE"/>
    <n v="21"/>
    <n v="29"/>
    <n v="108"/>
    <n v="42.463030000000003"/>
    <n v="-109.71707000000001"/>
    <s v="4903522322"/>
    <s v="16-21 SHB"/>
    <x v="0"/>
    <s v="LANCE"/>
    <m/>
    <m/>
    <n v="3054"/>
    <x v="0"/>
    <n v="8818"/>
    <n v="11872"/>
    <n v="12055"/>
    <n v="12055"/>
    <x v="1"/>
    <d v="2005-11-29T00:00:00"/>
    <n v="6.9"/>
    <x v="1"/>
    <n v="120"/>
    <n v="0"/>
    <n v="4279"/>
    <n v="0"/>
    <x v="1"/>
    <n v="6390"/>
    <n v="732"/>
    <n v="0"/>
    <x v="1"/>
    <n v="70"/>
    <n v="11591"/>
    <x v="0"/>
    <s v="ULTRA RESOURCES INC"/>
    <n v="5.9879999999999995"/>
    <n v="0"/>
    <n v="186.13649999999998"/>
    <n v="0"/>
    <n v="192.12449999999998"/>
    <n v="180.2619"/>
    <n v="11.997479999999999"/>
    <n v="0"/>
    <x v="1"/>
    <n v="1.4574"/>
    <n v="193.71678"/>
    <n v="-4.1267746157176771E-3"/>
    <n v="11591"/>
    <n v="0"/>
    <n v="3.1167289960416292E-2"/>
    <n v="0"/>
    <n v="0.96883271003958371"/>
    <n v="0.9305435491958931"/>
    <n v="6.193309634818419E-2"/>
    <n v="7.523354455922714E-3"/>
    <x v="1"/>
    <n v="1"/>
    <x v="1"/>
    <n v="0"/>
    <n v="0.56999999999999995"/>
    <x v="1"/>
    <n v="0"/>
    <x v="1"/>
    <x v="1"/>
    <n v="0"/>
    <x v="1"/>
    <x v="1"/>
    <x v="1"/>
    <n v="0"/>
    <x v="1"/>
    <x v="1"/>
    <x v="1"/>
    <x v="1"/>
    <x v="0"/>
    <x v="0"/>
    <x v="0"/>
    <x v="0"/>
    <x v="0"/>
    <x v="0"/>
    <x v="0"/>
    <x v="0"/>
    <x v="0"/>
    <m/>
    <x v="0"/>
    <x v="0"/>
    <x v="0"/>
    <x v="0"/>
    <x v="0"/>
    <s v="PRODUCED WATER UNFILTERED"/>
    <n v="20051129"/>
    <x v="0"/>
    <s v="SCHLUMBERGER ROCK SPRINGS ID No SWY05329S002"/>
    <m/>
    <s v="8818-11872"/>
    <d v="2005-12-13T00:00:00"/>
  </r>
  <r>
    <x v="1"/>
    <s v="T29N R108W S21 fFORT UNION"/>
    <n v="5857"/>
    <x v="0"/>
    <x v="1"/>
    <x v="11"/>
    <s v="SE SW"/>
    <n v="21"/>
    <n v="29"/>
    <n v="108"/>
    <n v="42.462564999999998"/>
    <n v="-109.727328"/>
    <s v="4903524605"/>
    <s v="14-21 WDW STUD HORSE BUTTE"/>
    <x v="0"/>
    <s v="FORT UNION"/>
    <m/>
    <m/>
    <n v="1315"/>
    <x v="0"/>
    <n v="5200"/>
    <n v="6515"/>
    <n v="6700"/>
    <n v="6696"/>
    <x v="2"/>
    <m/>
    <n v="7.01"/>
    <x v="1"/>
    <n v="13340"/>
    <n v="60"/>
    <n v="3679"/>
    <n v="140"/>
    <x v="1"/>
    <n v="31270"/>
    <n v="20"/>
    <n v="0"/>
    <x v="1"/>
    <n v="18"/>
    <n v="51200"/>
    <x v="0"/>
    <s v="ULTRA RESOURCES INC"/>
    <n v="665.66600000000005"/>
    <n v="4.9374000000000002"/>
    <n v="160.03649999999999"/>
    <n v="3.5811999999999999"/>
    <n v="834.22110000000009"/>
    <n v="882.12669999999991"/>
    <n v="0.32779999999999998"/>
    <n v="0"/>
    <x v="1"/>
    <n v="0.37476000000000004"/>
    <n v="882.82925999999998"/>
    <n v="-2.8309105622271836E-2"/>
    <n v="48527"/>
    <n v="-2.6803172661365528E-2"/>
    <n v="0.79794912883407043"/>
    <n v="5.9185748238686359E-3"/>
    <n v="0.19613229634206084"/>
    <n v="0.99920419493119195"/>
    <n v="3.7130622516974571E-4"/>
    <n v="4.2449884363823651E-4"/>
    <x v="1"/>
    <n v="6.27"/>
    <x v="1"/>
    <n v="38760"/>
    <n v="0.16200000000000001"/>
    <x v="4"/>
    <n v="67900"/>
    <x v="1"/>
    <x v="1"/>
    <n v="0"/>
    <x v="1"/>
    <x v="1"/>
    <x v="1"/>
    <n v="0"/>
    <x v="1"/>
    <x v="1"/>
    <x v="1"/>
    <x v="1"/>
    <x v="0"/>
    <x v="0"/>
    <x v="0"/>
    <x v="0"/>
    <x v="0"/>
    <x v="0"/>
    <x v="0"/>
    <x v="0"/>
    <x v="0"/>
    <m/>
    <x v="0"/>
    <x v="0"/>
    <x v="0"/>
    <x v="0"/>
    <x v="0"/>
    <m/>
    <m/>
    <x v="0"/>
    <s v="ENERGY LABS CASPER ID No C07040079-002"/>
    <m/>
    <s v="5200-6515"/>
    <d v="2007-04-12T00:00:00"/>
  </r>
  <r>
    <x v="1"/>
    <s v="T29N R108W S20 fLANCE"/>
    <n v="4492"/>
    <x v="0"/>
    <x v="1"/>
    <x v="11"/>
    <s v="SW SE"/>
    <n v="20"/>
    <n v="29"/>
    <n v="108"/>
    <n v="42.462679999999999"/>
    <n v="-109.739723"/>
    <s v="4903522546"/>
    <s v="STUD HORSE BUTTE 15-20"/>
    <x v="0"/>
    <s v="LANCE"/>
    <m/>
    <m/>
    <m/>
    <x v="0"/>
    <s v="8190"/>
    <m/>
    <n v="11160"/>
    <m/>
    <x v="2"/>
    <d v="2004-12-21T00:00:00"/>
    <n v="7.47"/>
    <x v="1"/>
    <n v="9"/>
    <n v="1.3"/>
    <n v="865"/>
    <n v="24"/>
    <x v="1"/>
    <n v="723"/>
    <n v="1020"/>
    <m/>
    <x v="0"/>
    <n v="57.5"/>
    <n v="2340"/>
    <x v="0"/>
    <s v="BP AMERICA PRODUCTION COMPANY"/>
    <n v="0.4491"/>
    <n v="0.106977"/>
    <n v="37.627499999999998"/>
    <n v="0.61392000000000002"/>
    <n v="38.797497"/>
    <n v="20.39583"/>
    <n v="16.717799999999997"/>
    <n v="0"/>
    <x v="1"/>
    <n v="1.1971500000000002"/>
    <n v="38.310780000000001"/>
    <n v="6.3121239241281284E-3"/>
    <n v="2699.8"/>
    <n v="7.1391721893725973E-2"/>
    <n v="1.1575489006417089E-2"/>
    <n v="2.7573170506334467E-3"/>
    <n v="0.98566719394294944"/>
    <n v="0.53237835408206258"/>
    <n v="0.43637326099860135"/>
    <n v="3.1248384919336025E-2"/>
    <x v="0"/>
    <n v="1"/>
    <x v="0"/>
    <m/>
    <m/>
    <x v="0"/>
    <n v="3950"/>
    <x v="2"/>
    <x v="0"/>
    <m/>
    <x v="0"/>
    <x v="0"/>
    <x v="0"/>
    <n v="2"/>
    <x v="0"/>
    <x v="0"/>
    <x v="0"/>
    <x v="0"/>
    <x v="0"/>
    <x v="0"/>
    <x v="0"/>
    <x v="0"/>
    <x v="0"/>
    <x v="0"/>
    <x v="0"/>
    <x v="0"/>
    <x v="0"/>
    <m/>
    <x v="0"/>
    <x v="0"/>
    <x v="0"/>
    <x v="0"/>
    <x v="0"/>
    <m/>
    <n v="20041221"/>
    <x v="0"/>
    <s v="WYOMING ANALYTICAL LABS ROCK SPRINGS ID No RS-7222"/>
    <m/>
    <m/>
    <d v="2005-01-05T00:00:00"/>
  </r>
  <r>
    <x v="1"/>
    <s v="T29N R108W S20 fLANCE"/>
    <n v="4460"/>
    <x v="0"/>
    <x v="1"/>
    <x v="11"/>
    <s v="SE NW"/>
    <n v="20"/>
    <n v="29"/>
    <n v="108"/>
    <n v="42.469439999999999"/>
    <n v="-109.745003"/>
    <s v="4903522299"/>
    <s v="SHB 6-20"/>
    <x v="0"/>
    <s v="LANCE"/>
    <m/>
    <m/>
    <m/>
    <x v="0"/>
    <s v="8138"/>
    <m/>
    <n v="10345"/>
    <n v="10253"/>
    <x v="2"/>
    <d v="2003-11-28T00:00:00"/>
    <n v="7.63"/>
    <x v="1"/>
    <n v="18"/>
    <n v="0.57999999999999996"/>
    <n v="763"/>
    <n v="22"/>
    <x v="1"/>
    <n v="600"/>
    <n v="793"/>
    <n v="0"/>
    <x v="0"/>
    <n v="35"/>
    <n v="2892"/>
    <x v="0"/>
    <s v="BP AMERICA PRODUCTION COMPANY"/>
    <n v="0.8982"/>
    <n v="4.7728199999999998E-2"/>
    <n v="33.1905"/>
    <n v="0.56275999999999993"/>
    <n v="34.699188199999995"/>
    <n v="16.925999999999998"/>
    <n v="12.997269999999999"/>
    <n v="0"/>
    <x v="1"/>
    <n v="0.72870000000000001"/>
    <n v="30.651969999999995"/>
    <n v="6.1930320922759109E-2"/>
    <n v="2231.58"/>
    <n v="-0.12889815324441115"/>
    <n v="2.5885331807272659E-2"/>
    <n v="1.3754846287729581E-3"/>
    <n v="0.9727391835639545"/>
    <n v="0.5521994181776898"/>
    <n v="0.42402723218116162"/>
    <n v="2.3773349641148682E-2"/>
    <x v="0"/>
    <n v="19"/>
    <x v="0"/>
    <m/>
    <m/>
    <x v="0"/>
    <n v="3690"/>
    <x v="2"/>
    <x v="0"/>
    <m/>
    <x v="0"/>
    <x v="0"/>
    <x v="0"/>
    <n v="0"/>
    <x v="0"/>
    <x v="0"/>
    <x v="0"/>
    <x v="0"/>
    <x v="0"/>
    <x v="0"/>
    <x v="0"/>
    <x v="0"/>
    <x v="0"/>
    <x v="0"/>
    <x v="0"/>
    <x v="0"/>
    <x v="0"/>
    <m/>
    <x v="0"/>
    <x v="0"/>
    <x v="0"/>
    <x v="0"/>
    <x v="0"/>
    <m/>
    <n v="20031128"/>
    <x v="0"/>
    <s v="WYOMING ANALYTICAL LABS ROCK SPRINGS ID No RS-6542"/>
    <m/>
    <m/>
    <d v="2003-12-29T00:00:00"/>
  </r>
  <r>
    <x v="1"/>
    <s v="T29N R108W S20 fLANCE"/>
    <n v="5853"/>
    <x v="0"/>
    <x v="1"/>
    <x v="11"/>
    <s v="NE SE"/>
    <n v="20"/>
    <n v="29"/>
    <n v="108"/>
    <n v="42.466369999999998"/>
    <n v="-109.735529"/>
    <s v="4903524833"/>
    <s v="64-20 STUD HORSE BUTTE"/>
    <x v="0"/>
    <s v="LANCE"/>
    <m/>
    <m/>
    <n v="2876"/>
    <x v="0"/>
    <n v="7892"/>
    <n v="10768"/>
    <n v="10835"/>
    <n v="10806"/>
    <x v="2"/>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2"/>
    <x v="1"/>
    <n v="0"/>
    <x v="1"/>
    <x v="1"/>
    <x v="1"/>
    <n v="2.4"/>
    <x v="1"/>
    <x v="1"/>
    <x v="1"/>
    <x v="1"/>
    <x v="0"/>
    <x v="0"/>
    <x v="0"/>
    <x v="0"/>
    <x v="0"/>
    <x v="0"/>
    <x v="0"/>
    <x v="0"/>
    <x v="0"/>
    <m/>
    <x v="0"/>
    <x v="0"/>
    <x v="0"/>
    <x v="0"/>
    <x v="0"/>
    <m/>
    <m/>
    <x v="0"/>
    <s v="WYOMING ANALYTICAL LABS ROCK SPRINGS ID No D8341"/>
    <m/>
    <s v="7892-10768"/>
    <d v="2007-10-10T00:00:00"/>
  </r>
  <r>
    <x v="1"/>
    <s v="T29N R108W S20 fLANCE"/>
    <n v="3184"/>
    <x v="0"/>
    <x v="1"/>
    <x v="11"/>
    <s v="SW NW"/>
    <n v="20"/>
    <n v="29"/>
    <n v="108"/>
    <n v="42.468049999999998"/>
    <n v="-109.75024000000001"/>
    <s v="4903521556"/>
    <s v="SHB 5-20"/>
    <x v="0"/>
    <s v="LANCE"/>
    <m/>
    <m/>
    <s v=""/>
    <x v="0"/>
    <m/>
    <m/>
    <n v="10884"/>
    <n v="9190"/>
    <x v="2"/>
    <d v="2000-02-04T00:00:00"/>
    <n v="8.07"/>
    <x v="1"/>
    <n v="5.63"/>
    <n v="0.72"/>
    <n v="991"/>
    <m/>
    <x v="1"/>
    <n v="845"/>
    <n v="809"/>
    <m/>
    <x v="0"/>
    <n v="280"/>
    <n v="2870"/>
    <x v="0"/>
    <s v="AMOCO PRODUCTION COMPANY"/>
    <n v="0.28093699999999999"/>
    <n v="5.9248799999999997E-2"/>
    <n v="43.108499999999999"/>
    <n v="0"/>
    <n v="43.4486858"/>
    <n v="23.83745"/>
    <n v="13.259509999999999"/>
    <n v="0"/>
    <x v="1"/>
    <n v="5.8296000000000001"/>
    <n v="42.926559999999995"/>
    <n v="6.0448545779999965E-3"/>
    <n v="2931.35"/>
    <n v="1.0575124755444837E-2"/>
    <n v="6.4659493107153999E-3"/>
    <n v="1.3636499909969659E-3"/>
    <n v="0.99217040069828766"/>
    <n v="0.55530771624840203"/>
    <n v="0.30888825007175047"/>
    <n v="0.13580403367984764"/>
    <x v="0"/>
    <m/>
    <x v="0"/>
    <m/>
    <m/>
    <x v="0"/>
    <m/>
    <x v="0"/>
    <x v="0"/>
    <m/>
    <x v="0"/>
    <x v="0"/>
    <x v="0"/>
    <m/>
    <x v="0"/>
    <x v="0"/>
    <x v="0"/>
    <x v="0"/>
    <x v="0"/>
    <x v="7"/>
    <x v="0"/>
    <x v="0"/>
    <x v="0"/>
    <x v="0"/>
    <x v="0"/>
    <x v="0"/>
    <x v="0"/>
    <m/>
    <x v="0"/>
    <x v="0"/>
    <x v="0"/>
    <x v="0"/>
    <x v="0"/>
    <s v="TPH: 31.8 MG/L"/>
    <n v="20000204"/>
    <x v="0"/>
    <s v="WYOMING ANALYTICAL LABS ROCK SPRINGS REQUEST No RS-3233 - LAB No 8892"/>
    <m/>
    <m/>
    <d v="2000-02-11T00:00:00"/>
  </r>
  <r>
    <x v="1"/>
    <s v="T29N R108W S20 fLANCE"/>
    <n v="3186"/>
    <x v="0"/>
    <x v="1"/>
    <x v="11"/>
    <s v="NE NW"/>
    <n v="20"/>
    <n v="29"/>
    <n v="108"/>
    <n v="42.473610000000001"/>
    <n v="-109.74527999999999"/>
    <s v="4903521764"/>
    <s v="SHB 3-20X"/>
    <x v="0"/>
    <s v="LANCE"/>
    <m/>
    <m/>
    <s v=""/>
    <x v="0"/>
    <m/>
    <m/>
    <n v="11336"/>
    <m/>
    <x v="2"/>
    <d v="1999-11-16T00:00:00"/>
    <n v="7.28"/>
    <x v="1"/>
    <n v="6.7"/>
    <n v="0.77"/>
    <n v="1220"/>
    <m/>
    <x v="1"/>
    <n v="1020"/>
    <n v="1580"/>
    <m/>
    <x v="0"/>
    <n v="100"/>
    <n v="4720"/>
    <x v="0"/>
    <s v="AMOCO PRODUCTION COMPANY"/>
    <n v="0.33433000000000002"/>
    <n v="6.3363299999999997E-2"/>
    <n v="53.07"/>
    <n v="0"/>
    <n v="53.467693299999993"/>
    <n v="28.7742"/>
    <n v="25.896199999999997"/>
    <n v="0"/>
    <x v="1"/>
    <n v="2.0820000000000003"/>
    <n v="56.752400000000002"/>
    <n v="-2.9801342038965666E-2"/>
    <n v="3927.47"/>
    <n v="-9.1648771259108114E-2"/>
    <n v="6.2529347979184292E-3"/>
    <n v="1.1850763720902843E-3"/>
    <n v="0.99256198882999125"/>
    <n v="0.50701291927742265"/>
    <n v="0.45630140751756748"/>
    <n v="3.6685673205009837E-2"/>
    <x v="0"/>
    <m/>
    <x v="0"/>
    <m/>
    <m/>
    <x v="0"/>
    <m/>
    <x v="0"/>
    <x v="0"/>
    <m/>
    <x v="0"/>
    <x v="0"/>
    <x v="0"/>
    <m/>
    <x v="0"/>
    <x v="0"/>
    <x v="0"/>
    <x v="0"/>
    <x v="0"/>
    <x v="8"/>
    <x v="0"/>
    <x v="0"/>
    <x v="0"/>
    <x v="0"/>
    <x v="0"/>
    <x v="0"/>
    <x v="0"/>
    <m/>
    <x v="0"/>
    <x v="0"/>
    <x v="0"/>
    <x v="0"/>
    <x v="0"/>
    <s v="TPH: 394 MG/L"/>
    <n v="19991116"/>
    <x v="0"/>
    <s v="WYOMING ANALYTICAL LABS ROCK SPRINGS REQUEST No RS-3111 - LAB No 8590"/>
    <m/>
    <m/>
    <d v="1999-11-29T00:00:00"/>
  </r>
  <r>
    <x v="1"/>
    <s v="T29N R108W S20 fLANCE"/>
    <n v="3185"/>
    <x v="0"/>
    <x v="1"/>
    <x v="11"/>
    <s v="NW NW"/>
    <n v="20"/>
    <n v="29"/>
    <n v="108"/>
    <n v="42.473590000000002"/>
    <n v="-109.75027"/>
    <s v="4903522241"/>
    <s v="SHB 4-20"/>
    <x v="0"/>
    <s v="LANCE"/>
    <m/>
    <m/>
    <s v=""/>
    <x v="0"/>
    <m/>
    <m/>
    <n v="11366"/>
    <n v="11321"/>
    <x v="2"/>
    <d v="2001-02-20T00:00:00"/>
    <n v="7.38"/>
    <x v="1"/>
    <n v="1540"/>
    <n v="17.2"/>
    <n v="1620"/>
    <n v="171"/>
    <x v="1"/>
    <n v="4000"/>
    <n v="808"/>
    <m/>
    <x v="0"/>
    <n v="126"/>
    <n v="8540"/>
    <x v="0"/>
    <s v="BP AMOCO PRODUCTION CO"/>
    <n v="76.846000000000004"/>
    <n v="1.4153879999999999"/>
    <n v="70.47"/>
    <n v="4.37418"/>
    <n v="153.10556799999998"/>
    <n v="112.84"/>
    <n v="13.243119999999999"/>
    <n v="0"/>
    <x v="1"/>
    <n v="2.6233200000000001"/>
    <n v="128.70643999999999"/>
    <n v="8.6579447672080714E-2"/>
    <n v="8282.2000000000007"/>
    <n v="-1.5324987219269731E-2"/>
    <n v="0.50191512303458496"/>
    <n v="9.2445233605090056E-3"/>
    <n v="0.48884035360490619"/>
    <n v="0.87672380651659698"/>
    <n v="0.10289399660187945"/>
    <n v="2.0382196881523568E-2"/>
    <x v="0"/>
    <m/>
    <x v="0"/>
    <m/>
    <m/>
    <x v="0"/>
    <m/>
    <x v="0"/>
    <x v="0"/>
    <m/>
    <x v="0"/>
    <x v="0"/>
    <x v="0"/>
    <m/>
    <x v="0"/>
    <x v="0"/>
    <x v="0"/>
    <x v="0"/>
    <x v="0"/>
    <x v="9"/>
    <x v="0"/>
    <x v="0"/>
    <x v="0"/>
    <x v="0"/>
    <x v="0"/>
    <x v="0"/>
    <x v="0"/>
    <m/>
    <x v="0"/>
    <x v="0"/>
    <x v="0"/>
    <x v="0"/>
    <x v="0"/>
    <s v="TPH: 163 MG/L"/>
    <n v="20010220"/>
    <x v="0"/>
    <s v="WYOMING ANALYTICAL LABS ROCK SPRINGS REQUEST No RS-3884 - LAB No A966-A967"/>
    <m/>
    <m/>
    <d v="2001-03-02T00:00:00"/>
  </r>
  <r>
    <x v="1"/>
    <s v="T29N R108W S19 fLANCE"/>
    <n v="5849"/>
    <x v="0"/>
    <x v="1"/>
    <x v="11"/>
    <s v="SE NE"/>
    <n v="19"/>
    <n v="29"/>
    <n v="108"/>
    <n v="42.470702000000003"/>
    <n v="-109.75384099999999"/>
    <s v="4903523792"/>
    <s v="48-19 CORONA"/>
    <x v="0"/>
    <s v="LANCE"/>
    <m/>
    <m/>
    <n v="2686"/>
    <x v="0"/>
    <n v="7798"/>
    <n v="10484"/>
    <n v="10528"/>
    <n v="10509"/>
    <x v="2"/>
    <m/>
    <n v="7.66"/>
    <x v="1"/>
    <n v="10"/>
    <n v="37"/>
    <n v="690"/>
    <n v="35"/>
    <x v="1"/>
    <n v="392"/>
    <n v="1270"/>
    <n v="0"/>
    <x v="1"/>
    <n v="37"/>
    <n v="2250"/>
    <x v="0"/>
    <s v="BP AMERICA PRODUCTION COMPANY"/>
    <n v="0.499"/>
    <n v="3.0447299999999999"/>
    <n v="30.015000000000001"/>
    <n v="0.89529999999999998"/>
    <n v="34.454029999999996"/>
    <n v="11.05832"/>
    <n v="20.815299999999997"/>
    <n v="0"/>
    <x v="1"/>
    <n v="0.77034000000000002"/>
    <n v="32.643959999999993"/>
    <n v="2.6976515988034869E-2"/>
    <n v="2471"/>
    <n v="4.6812116077102311E-2"/>
    <n v="1.4483066277007364E-2"/>
    <n v="8.837079435990508E-2"/>
    <n v="0.89714613936308751"/>
    <n v="0.33875546961826941"/>
    <n v="0.63764629046230914"/>
    <n v="2.3598239919421546E-2"/>
    <x v="1"/>
    <n v="8"/>
    <x v="1"/>
    <n v="0"/>
    <n v="0"/>
    <x v="1"/>
    <n v="3780"/>
    <x v="2"/>
    <x v="1"/>
    <n v="0"/>
    <x v="1"/>
    <x v="1"/>
    <x v="1"/>
    <n v="3"/>
    <x v="1"/>
    <x v="1"/>
    <x v="1"/>
    <x v="1"/>
    <x v="0"/>
    <x v="0"/>
    <x v="0"/>
    <x v="0"/>
    <x v="0"/>
    <x v="0"/>
    <x v="0"/>
    <x v="0"/>
    <x v="0"/>
    <m/>
    <x v="0"/>
    <x v="0"/>
    <x v="0"/>
    <x v="0"/>
    <x v="0"/>
    <m/>
    <m/>
    <x v="0"/>
    <s v="WYOMING ANALYTICAL LABS ROCK SPRINGS ID No D6450"/>
    <m/>
    <s v="7798-10484"/>
    <d v="2007-02-28T00:00:00"/>
  </r>
  <r>
    <x v="1"/>
    <s v="T29N R108W S19 fLANCE"/>
    <n v="3177"/>
    <x v="0"/>
    <x v="1"/>
    <x v="11"/>
    <s v="NE NE"/>
    <n v="19"/>
    <n v="29"/>
    <n v="108"/>
    <n v="42.471800000000002"/>
    <n v="-109.756744"/>
    <s v="4903522355"/>
    <s v="CORONA 2-19"/>
    <x v="0"/>
    <s v="LANCE"/>
    <m/>
    <m/>
    <s v=""/>
    <x v="0"/>
    <m/>
    <m/>
    <n v="11365"/>
    <m/>
    <x v="2"/>
    <d v="2001-04-25T00:00:00"/>
    <n v="7.17"/>
    <x v="1"/>
    <n v="2090"/>
    <n v="1.61"/>
    <n v="1224"/>
    <m/>
    <x v="1"/>
    <n v="5150"/>
    <m/>
    <n v="960"/>
    <x v="0"/>
    <n v="107"/>
    <n v="9750"/>
    <x v="0"/>
    <s v="BP AMOCO PRODUCTION COMPANY"/>
    <n v="104.291"/>
    <n v="0.13248690000000002"/>
    <n v="53.244"/>
    <n v="0"/>
    <n v="157.6674869"/>
    <n v="145.28149999999999"/>
    <n v="0"/>
    <n v="31.9968"/>
    <x v="1"/>
    <n v="2.2277400000000003"/>
    <n v="179.50604000000001"/>
    <n v="-6.4769477309756171E-2"/>
    <n v="9532.61"/>
    <n v="-1.1273888752611779E-2"/>
    <n v="0.66146167514007603"/>
    <n v="8.4029309152386833E-4"/>
    <n v="0.33769803176840008"/>
    <n v="0.80934045450504055"/>
    <n v="0"/>
    <n v="1.2410390201911869E-2"/>
    <x v="0"/>
    <m/>
    <x v="0"/>
    <m/>
    <m/>
    <x v="0"/>
    <m/>
    <x v="0"/>
    <x v="0"/>
    <m/>
    <x v="0"/>
    <x v="0"/>
    <x v="0"/>
    <m/>
    <x v="0"/>
    <x v="0"/>
    <x v="0"/>
    <x v="0"/>
    <x v="0"/>
    <x v="10"/>
    <x v="0"/>
    <x v="0"/>
    <x v="0"/>
    <x v="0"/>
    <x v="0"/>
    <x v="0"/>
    <x v="0"/>
    <m/>
    <x v="0"/>
    <x v="0"/>
    <x v="0"/>
    <x v="0"/>
    <x v="0"/>
    <s v="TPH: 199 MG/L"/>
    <n v="20010425"/>
    <x v="0"/>
    <s v="WYOMING ANALYTICAL LABS ROCK SPRINGS REQUEST No RS-4009 LAB No B397-B398"/>
    <m/>
    <m/>
    <d v="2001-05-04T00:00:00"/>
  </r>
  <r>
    <x v="1"/>
    <s v="T29N R108W S19 fLANCE"/>
    <n v="3204"/>
    <x v="0"/>
    <x v="1"/>
    <x v="11"/>
    <s v="SE NE"/>
    <n v="19"/>
    <n v="29"/>
    <n v="108"/>
    <n v="42.470219999999998"/>
    <n v="-109.75727999999999"/>
    <s v="4903521548"/>
    <s v="CORONA 7-19"/>
    <x v="0"/>
    <s v="LANCE"/>
    <m/>
    <m/>
    <s v=""/>
    <x v="0"/>
    <m/>
    <m/>
    <n v="11320"/>
    <n v="11268"/>
    <x v="2"/>
    <d v="2001-01-09T00:00:00"/>
    <n v="7.3"/>
    <x v="1"/>
    <n v="2200"/>
    <n v="8.16"/>
    <n v="1090"/>
    <m/>
    <x v="1"/>
    <n v="4400"/>
    <n v="2780"/>
    <m/>
    <x v="0"/>
    <n v="66"/>
    <n v="9630"/>
    <x v="0"/>
    <s v="BP AMOCO PRODUCTION COMPANY"/>
    <n v="109.78"/>
    <n v="0.67148640000000004"/>
    <n v="47.414999999999999"/>
    <n v="0"/>
    <n v="157.86648640000001"/>
    <n v="124.124"/>
    <n v="45.564199999999992"/>
    <n v="0"/>
    <x v="1"/>
    <n v="1.37412"/>
    <n v="171.06232"/>
    <n v="-4.0117597921639457E-2"/>
    <n v="10544.16"/>
    <n v="4.53134108185917E-2"/>
    <n v="0.69539775352851585"/>
    <n v="4.2535082354249448E-3"/>
    <n v="0.30034873823605918"/>
    <n v="0.72560690162509189"/>
    <n v="0.26636023643313145"/>
    <n v="8.0328619417765409E-3"/>
    <x v="0"/>
    <m/>
    <x v="0"/>
    <m/>
    <m/>
    <x v="0"/>
    <m/>
    <x v="0"/>
    <x v="0"/>
    <m/>
    <x v="0"/>
    <x v="0"/>
    <x v="0"/>
    <m/>
    <x v="0"/>
    <x v="0"/>
    <x v="0"/>
    <x v="0"/>
    <x v="0"/>
    <x v="11"/>
    <x v="0"/>
    <x v="0"/>
    <x v="0"/>
    <x v="0"/>
    <x v="0"/>
    <x v="0"/>
    <x v="0"/>
    <m/>
    <x v="0"/>
    <x v="0"/>
    <x v="0"/>
    <x v="0"/>
    <x v="0"/>
    <s v="TPH: 2270 MG/L"/>
    <n v="20010109"/>
    <x v="0"/>
    <s v="WYOMING ANALYTICAL LABS ROCK SPRINGS REQUEST No RS-3826 - LAB No A788"/>
    <m/>
    <m/>
    <d v="2001-01-18T00:00:00"/>
  </r>
  <r>
    <x v="1"/>
    <s v="T29N R108W S19 fLANCE"/>
    <n v="3203"/>
    <x v="0"/>
    <x v="1"/>
    <x v="11"/>
    <s v="SE NE"/>
    <n v="19"/>
    <n v="29"/>
    <n v="108"/>
    <n v="42.47034"/>
    <n v="-109.754525"/>
    <s v="4903522232"/>
    <s v="CORONA 8-19"/>
    <x v="0"/>
    <s v="LANCE"/>
    <m/>
    <m/>
    <s v=""/>
    <x v="0"/>
    <m/>
    <m/>
    <n v="11296"/>
    <n v="11248"/>
    <x v="2"/>
    <d v="1899-12-31T00:00:00"/>
    <n v="6.8"/>
    <x v="1"/>
    <n v="4000"/>
    <n v="0"/>
    <n v="1420"/>
    <n v="0"/>
    <x v="1"/>
    <n v="8000"/>
    <n v="0"/>
    <n v="0"/>
    <x v="1"/>
    <n v="78"/>
    <n v="14600"/>
    <x v="0"/>
    <s v="BP AMOCO PRODUCTION COMPANY"/>
    <n v="199.6"/>
    <n v="0"/>
    <n v="61.77"/>
    <n v="0"/>
    <n v="261.37"/>
    <n v="225.68"/>
    <n v="0"/>
    <n v="0"/>
    <x v="1"/>
    <n v="1.6239600000000001"/>
    <n v="227.30395999999999"/>
    <n v="6.9711183301029628E-2"/>
    <n v="13498"/>
    <n v="-3.9219873300590791E-2"/>
    <n v="0.76366836285725215"/>
    <n v="0"/>
    <n v="0.2363316371427478"/>
    <n v="0.99285555781782242"/>
    <n v="0"/>
    <n v="7.1444421821775569E-3"/>
    <x v="1"/>
    <n v="0"/>
    <x v="1"/>
    <n v="0"/>
    <n v="0"/>
    <x v="1"/>
    <n v="0"/>
    <x v="1"/>
    <x v="1"/>
    <n v="0"/>
    <x v="1"/>
    <x v="1"/>
    <x v="1"/>
    <n v="0"/>
    <x v="1"/>
    <x v="1"/>
    <x v="1"/>
    <x v="1"/>
    <x v="0"/>
    <x v="12"/>
    <x v="0"/>
    <x v="0"/>
    <x v="0"/>
    <x v="0"/>
    <x v="0"/>
    <x v="0"/>
    <x v="0"/>
    <m/>
    <x v="0"/>
    <x v="0"/>
    <x v="0"/>
    <x v="0"/>
    <x v="0"/>
    <s v="TPH: 10600"/>
    <n v="19000101"/>
    <x v="0"/>
    <s v="WYOMING ANALYTICAL LABS ROCK SPRINGS REQUEST NO RS-3860 - LAB NO A893-A904"/>
    <m/>
    <m/>
    <m/>
  </r>
  <r>
    <x v="2"/>
    <s v="T29N R108W S17 fLANCE"/>
    <m/>
    <x v="1"/>
    <x v="3"/>
    <x v="11"/>
    <s v="SW SW"/>
    <n v="17"/>
    <n v="29"/>
    <n v="108"/>
    <n v="42.477220000000003"/>
    <n v="-109.75027"/>
    <s v="4903521746"/>
    <s v="STUD HORSE BUTTE UN 13-17"/>
    <x v="0"/>
    <s v="LANCE"/>
    <m/>
    <m/>
    <m/>
    <x v="0"/>
    <n v="11400"/>
    <m/>
    <n v="11400"/>
    <n v="11339"/>
    <x v="2"/>
    <m/>
    <n v="8.07"/>
    <x v="1"/>
    <n v="37.799999999999997"/>
    <n v="6.88"/>
    <n v="1470"/>
    <n v="14.2"/>
    <x v="1"/>
    <n v="2100"/>
    <n v="623"/>
    <n v="0"/>
    <x v="0"/>
    <n v="24"/>
    <n v="5084"/>
    <x v="8"/>
    <s v="Jonah Infill Final EIS, picked API number and location based on name, used Fm on WOGCC web page"/>
    <n v="1.8862199999999998"/>
    <n v="0.56615519999999997"/>
    <n v="63.945"/>
    <n v="0.36323599999999995"/>
    <n v="66.7606112"/>
    <n v="59.241"/>
    <n v="10.21097"/>
    <n v="0"/>
    <x v="0"/>
    <n v="0.49968000000000001"/>
    <n v="69.951650000000001"/>
    <n v="-2.334127730746656E-2"/>
    <n v="4275.88"/>
    <n v="-8.6338713744193274E-2"/>
    <n v="2.8253486091511393E-2"/>
    <n v="8.4803777230847161E-3"/>
    <n v="0.9632661361854038"/>
    <n v="0.84688495553714604"/>
    <n v="0.14597182482471821"/>
    <n v="7.1432196381357692E-3"/>
    <x v="0"/>
    <n v="10.5"/>
    <x v="0"/>
    <m/>
    <m/>
    <x v="0"/>
    <m/>
    <x v="0"/>
    <x v="0"/>
    <m/>
    <x v="0"/>
    <x v="0"/>
    <x v="0"/>
    <m/>
    <x v="0"/>
    <x v="0"/>
    <x v="0"/>
    <x v="0"/>
    <x v="0"/>
    <x v="0"/>
    <x v="0"/>
    <x v="0"/>
    <x v="0"/>
    <x v="0"/>
    <x v="0"/>
    <x v="0"/>
    <x v="0"/>
    <m/>
    <x v="0"/>
    <x v="0"/>
    <x v="0"/>
    <x v="0"/>
    <x v="0"/>
    <m/>
    <m/>
    <x v="0"/>
    <m/>
    <m/>
    <m/>
    <m/>
  </r>
  <r>
    <x v="1"/>
    <s v="T29N R108W S16 fLANCE"/>
    <n v="3189"/>
    <x v="0"/>
    <x v="1"/>
    <x v="11"/>
    <s v="SW SE"/>
    <n v="16"/>
    <n v="29"/>
    <n v="108"/>
    <n v="42.475209999999997"/>
    <n v="-109.72091"/>
    <s v="4903521546"/>
    <s v="SHB 15-16"/>
    <x v="0"/>
    <s v="LANCE"/>
    <m/>
    <m/>
    <s v=""/>
    <x v="0"/>
    <m/>
    <m/>
    <n v="11057"/>
    <n v="11002"/>
    <x v="2"/>
    <d v="1999-06-23T00:00:00"/>
    <n v="8.24"/>
    <x v="1"/>
    <n v="1.74"/>
    <n v="1.45"/>
    <n v="1080"/>
    <m/>
    <x v="1"/>
    <n v="1220"/>
    <n v="1310"/>
    <m/>
    <x v="0"/>
    <n v="30.5"/>
    <n v="4130"/>
    <x v="0"/>
    <s v="BP AMOCO PRODUCTION COMPANY"/>
    <n v="8.6826E-2"/>
    <n v="0.1193205"/>
    <n v="46.98"/>
    <n v="0"/>
    <n v="47.1861465"/>
    <n v="34.416199999999996"/>
    <n v="21.470899999999997"/>
    <n v="0"/>
    <x v="1"/>
    <n v="0.63501000000000007"/>
    <n v="56.522109999999991"/>
    <n v="-9.0021410204692745E-2"/>
    <n v="3643.69"/>
    <n v="-6.2558450362697748E-2"/>
    <n v="1.8400739717111675E-3"/>
    <n v="2.5287188899818297E-3"/>
    <n v="0.995631207138307"/>
    <n v="0.60889800469232314"/>
    <n v="0.37986727671702275"/>
    <n v="1.1234718590654174E-2"/>
    <x v="0"/>
    <m/>
    <x v="0"/>
    <m/>
    <m/>
    <x v="0"/>
    <m/>
    <x v="0"/>
    <x v="0"/>
    <m/>
    <x v="0"/>
    <x v="0"/>
    <x v="0"/>
    <m/>
    <x v="0"/>
    <x v="0"/>
    <x v="0"/>
    <x v="0"/>
    <x v="0"/>
    <x v="0"/>
    <x v="0"/>
    <x v="0"/>
    <x v="0"/>
    <x v="0"/>
    <x v="0"/>
    <x v="0"/>
    <x v="0"/>
    <m/>
    <x v="0"/>
    <x v="0"/>
    <x v="0"/>
    <x v="0"/>
    <x v="0"/>
    <m/>
    <n v="19990623"/>
    <x v="0"/>
    <s v="WYOMING ANALYTICAL LABS ROCK SPRINGS REQUEST No RS-2803 - LAB No 7761"/>
    <m/>
    <m/>
    <d v="1999-07-01T00:00:00"/>
  </r>
  <r>
    <x v="1"/>
    <s v="T29N R108W S15 fMESAVERDE"/>
    <n v="4457"/>
    <x v="0"/>
    <x v="1"/>
    <x v="11"/>
    <s v="SE SE"/>
    <n v="15"/>
    <n v="29"/>
    <n v="108"/>
    <n v="42.476570000000002"/>
    <n v="-109.69711700000001"/>
    <s v="4903522302"/>
    <s v="SHB 16-15"/>
    <x v="0"/>
    <s v="MESAVERDE"/>
    <m/>
    <m/>
    <m/>
    <x v="0"/>
    <s v="12174"/>
    <m/>
    <n v="12306"/>
    <m/>
    <x v="2"/>
    <d v="2003-12-04T00:00:00"/>
    <n v="7.5"/>
    <x v="1"/>
    <n v="1640"/>
    <n v="5.5"/>
    <n v="870"/>
    <n v="108"/>
    <x v="1"/>
    <n v="4099"/>
    <n v="820"/>
    <n v="0"/>
    <x v="0"/>
    <n v="16"/>
    <n v="8044"/>
    <x v="0"/>
    <s v="BP AMERICA PRODUCTION COMPANY"/>
    <n v="81.835999999999999"/>
    <n v="0.45259500000000003"/>
    <n v="37.844999999999999"/>
    <n v="2.7626399999999998"/>
    <n v="122.896235"/>
    <n v="115.63279"/>
    <n v="13.439799999999998"/>
    <n v="0"/>
    <x v="1"/>
    <n v="0.33312000000000003"/>
    <n v="129.40571"/>
    <n v="-2.5800336180523679E-2"/>
    <n v="7558.5"/>
    <n v="-3.1116808203813493E-2"/>
    <n v="0.66589509434524174"/>
    <n v="3.682740972496025E-3"/>
    <n v="0.33042216468226221"/>
    <n v="0.89356791133868818"/>
    <n v="0.10385785913156381"/>
    <n v="2.5742295297479533E-3"/>
    <x v="0"/>
    <n v="6.2"/>
    <x v="0"/>
    <m/>
    <m/>
    <x v="0"/>
    <n v="11850"/>
    <x v="2"/>
    <x v="0"/>
    <m/>
    <x v="0"/>
    <x v="0"/>
    <x v="0"/>
    <n v="0"/>
    <x v="0"/>
    <x v="0"/>
    <x v="0"/>
    <x v="0"/>
    <x v="0"/>
    <x v="0"/>
    <x v="0"/>
    <x v="0"/>
    <x v="0"/>
    <x v="0"/>
    <x v="0"/>
    <x v="0"/>
    <x v="0"/>
    <m/>
    <x v="0"/>
    <x v="0"/>
    <x v="0"/>
    <x v="0"/>
    <x v="0"/>
    <m/>
    <n v="20031204"/>
    <x v="0"/>
    <s v="WYOMING ANALYTICAL LABS ROCK SPRINGS ID No RS-6542"/>
    <m/>
    <m/>
    <d v="2003-12-29T00:00:00"/>
  </r>
  <r>
    <x v="1"/>
    <s v="T29N R108W S15 fLANCE"/>
    <n v="4456"/>
    <x v="0"/>
    <x v="1"/>
    <x v="11"/>
    <s v="NE SE"/>
    <n v="15"/>
    <n v="29"/>
    <n v="108"/>
    <n v="42.480559999999997"/>
    <n v="-109.69601"/>
    <s v="4903522025"/>
    <s v="SHB 09-15"/>
    <x v="0"/>
    <s v="LANCE"/>
    <m/>
    <m/>
    <m/>
    <x v="0"/>
    <s v="9225"/>
    <m/>
    <n v="12180"/>
    <n v="12163"/>
    <x v="2"/>
    <d v="2003-11-01T00:00:00"/>
    <n v="7.56"/>
    <x v="1"/>
    <n v="583"/>
    <n v="0"/>
    <n v="924"/>
    <n v="8.6"/>
    <x v="1"/>
    <n v="1700"/>
    <n v="952"/>
    <n v="0"/>
    <x v="0"/>
    <n v="22"/>
    <n v="4630"/>
    <x v="0"/>
    <s v="BP AMERICA PRODUCTION COMPANY"/>
    <n v="29.091699999999999"/>
    <n v="0"/>
    <n v="40.193999999999996"/>
    <n v="0.21998799999999999"/>
    <n v="69.505687999999992"/>
    <n v="47.957000000000001"/>
    <n v="15.603279999999998"/>
    <n v="0"/>
    <x v="1"/>
    <n v="0.45804000000000006"/>
    <n v="64.018320000000003"/>
    <n v="4.1096489554148123E-2"/>
    <n v="4189.6000000000004"/>
    <n v="-4.9934237380380019E-2"/>
    <n v="0.41855135654509318"/>
    <n v="0"/>
    <n v="0.58144864345490688"/>
    <n v="0.74911369120589233"/>
    <n v="0.24373148186331658"/>
    <n v="7.1548269307910618E-3"/>
    <x v="0"/>
    <n v="0.5"/>
    <x v="0"/>
    <m/>
    <m/>
    <x v="0"/>
    <n v="6400"/>
    <x v="2"/>
    <x v="0"/>
    <m/>
    <x v="0"/>
    <x v="0"/>
    <x v="0"/>
    <n v="0.81"/>
    <x v="0"/>
    <x v="0"/>
    <x v="0"/>
    <x v="0"/>
    <x v="0"/>
    <x v="0"/>
    <x v="0"/>
    <x v="0"/>
    <x v="0"/>
    <x v="0"/>
    <x v="0"/>
    <x v="0"/>
    <x v="0"/>
    <m/>
    <x v="0"/>
    <x v="0"/>
    <x v="0"/>
    <x v="0"/>
    <x v="0"/>
    <m/>
    <n v="20031101"/>
    <x v="0"/>
    <s v="WYOMING ANALYTICAL LABS ROCK SPRINGS ID No RS-6474"/>
    <m/>
    <m/>
    <d v="2003-11-19T00:00:00"/>
  </r>
  <r>
    <x v="1"/>
    <s v="T29N R108W S15 fLANCE"/>
    <n v="3190"/>
    <x v="0"/>
    <x v="1"/>
    <x v="11"/>
    <s v="SW SE"/>
    <n v="15"/>
    <n v="29"/>
    <n v="108"/>
    <n v="42.47701"/>
    <n v="-109.70135999999999"/>
    <s v="4903521643"/>
    <s v="STUD HORSE 15-15"/>
    <x v="0"/>
    <s v="LANCE"/>
    <m/>
    <m/>
    <s v=""/>
    <x v="0"/>
    <m/>
    <m/>
    <n v="11500"/>
    <m/>
    <x v="2"/>
    <d v="2000-12-14T00:00:00"/>
    <n v="6.97"/>
    <x v="1"/>
    <n v="2940"/>
    <n v="3.83"/>
    <n v="1380"/>
    <n v="88.7"/>
    <x v="1"/>
    <n v="7000"/>
    <n v="482"/>
    <m/>
    <x v="0"/>
    <n v="16"/>
    <n v="12000"/>
    <x v="0"/>
    <s v="BP AMOCO PRODUCTION COMPANY"/>
    <n v="146.70599999999999"/>
    <n v="0.31517070000000003"/>
    <n v="60.03"/>
    <n v="2.2689460000000001"/>
    <n v="209.3201167"/>
    <n v="197.47"/>
    <n v="7.8999799999999993"/>
    <n v="0"/>
    <x v="1"/>
    <n v="0.33312000000000003"/>
    <n v="205.70310000000001"/>
    <n v="8.7152153288199245E-3"/>
    <n v="11910.53"/>
    <n v="-3.7418660314096413E-3"/>
    <n v="0.70086909138437337"/>
    <n v="1.5056875801942452E-3"/>
    <n v="0.29762522103543237"/>
    <n v="0.95997580979576869"/>
    <n v="3.8404768814859859E-2"/>
    <n v="1.6194213893713804E-3"/>
    <x v="0"/>
    <m/>
    <x v="0"/>
    <m/>
    <m/>
    <x v="0"/>
    <n v="17500"/>
    <x v="0"/>
    <x v="0"/>
    <m/>
    <x v="0"/>
    <x v="0"/>
    <x v="0"/>
    <m/>
    <x v="0"/>
    <x v="0"/>
    <x v="0"/>
    <x v="0"/>
    <x v="0"/>
    <x v="0"/>
    <x v="0"/>
    <x v="0"/>
    <x v="0"/>
    <x v="0"/>
    <x v="0"/>
    <x v="0"/>
    <x v="0"/>
    <m/>
    <x v="0"/>
    <x v="0"/>
    <x v="0"/>
    <x v="0"/>
    <x v="0"/>
    <m/>
    <n v="20001214"/>
    <x v="0"/>
    <s v="WYOMING ANALYTICAL LABS ROCK SPRINGS REQUEST No RS-3796 - LAB No A696"/>
    <m/>
    <m/>
    <d v="2000-12-27T00:00:00"/>
  </r>
  <r>
    <x v="1"/>
    <s v="T29N R108W S14 fLANCE"/>
    <n v="5841"/>
    <x v="0"/>
    <x v="1"/>
    <x v="11"/>
    <s v="SE SE"/>
    <n v="14"/>
    <n v="29"/>
    <n v="108"/>
    <n v="42.477514999999997"/>
    <n v="-109.678269"/>
    <s v="4903524706"/>
    <s v="65-14 STUD HORSE BUTTE"/>
    <x v="0"/>
    <s v="LANCE"/>
    <m/>
    <m/>
    <n v="3710"/>
    <x v="0"/>
    <n v="8878"/>
    <n v="12588"/>
    <n v="12652"/>
    <m/>
    <x v="2"/>
    <m/>
    <n v="7.43"/>
    <x v="1"/>
    <n v="30"/>
    <n v="2"/>
    <n v="1060"/>
    <n v="41"/>
    <x v="1"/>
    <n v="885"/>
    <n v="1300"/>
    <n v="0"/>
    <x v="1"/>
    <n v="147"/>
    <n v="2980"/>
    <x v="0"/>
    <s v="BP AMERICA PRODUCTION COMPANY"/>
    <n v="1.4969999999999999"/>
    <n v="0.16458"/>
    <n v="46.11"/>
    <n v="1.04878"/>
    <n v="48.820360000000001"/>
    <n v="24.96585"/>
    <n v="21.306999999999999"/>
    <n v="0"/>
    <x v="1"/>
    <n v="3.06054"/>
    <n v="49.333390000000001"/>
    <n v="-5.2267997911440017E-3"/>
    <n v="3465"/>
    <n v="7.5252133436772686E-2"/>
    <n v="3.0663436320420411E-2"/>
    <n v="3.3711345020806891E-3"/>
    <n v="0.96596542917749884"/>
    <n v="0.50606394573735958"/>
    <n v="0.43189815254941932"/>
    <n v="6.2037901713221003E-2"/>
    <x v="1"/>
    <n v="42"/>
    <x v="1"/>
    <n v="0"/>
    <n v="0"/>
    <x v="1"/>
    <n v="4940"/>
    <x v="2"/>
    <x v="1"/>
    <n v="0"/>
    <x v="1"/>
    <x v="1"/>
    <x v="1"/>
    <n v="0.7"/>
    <x v="1"/>
    <x v="1"/>
    <x v="1"/>
    <x v="1"/>
    <x v="0"/>
    <x v="0"/>
    <x v="0"/>
    <x v="0"/>
    <x v="0"/>
    <x v="0"/>
    <x v="0"/>
    <x v="0"/>
    <x v="0"/>
    <m/>
    <x v="0"/>
    <x v="0"/>
    <x v="0"/>
    <x v="0"/>
    <x v="0"/>
    <m/>
    <m/>
    <x v="0"/>
    <s v="WYOMING ANALYTICAL LABS ROCK SPRINGS ID No D8338"/>
    <m/>
    <s v="8878-12588"/>
    <d v="2007-10-10T00:00:00"/>
  </r>
  <r>
    <x v="1"/>
    <s v="T29N R108W S14 fLANCE"/>
    <n v="4192"/>
    <x v="0"/>
    <x v="1"/>
    <x v="11"/>
    <s v="SW SE"/>
    <n v="14"/>
    <n v="29"/>
    <n v="108"/>
    <n v="42.477514999999997"/>
    <n v="-109.682581"/>
    <s v="4903522642"/>
    <s v="SHB 10-14"/>
    <x v="0"/>
    <s v="LANCE"/>
    <m/>
    <m/>
    <s v=""/>
    <x v="0"/>
    <m/>
    <m/>
    <n v="12192"/>
    <m/>
    <x v="2"/>
    <d v="2004-03-27T00:00:00"/>
    <n v="7.26"/>
    <x v="1"/>
    <n v="930"/>
    <n v="5.6"/>
    <n v="1100"/>
    <n v="52.4"/>
    <x v="1"/>
    <n v="2349"/>
    <n v="903"/>
    <m/>
    <x v="0"/>
    <n v="274"/>
    <n v="6985"/>
    <x v="0"/>
    <s v="BP AMERICAN PRODUCTION COMPANY"/>
    <n v="46.406999999999996"/>
    <n v="0.46082399999999996"/>
    <n v="47.85"/>
    <n v="1.3403919999999998"/>
    <n v="96.058215999999987"/>
    <n v="66.265289999999993"/>
    <n v="14.800169999999998"/>
    <n v="0"/>
    <x v="1"/>
    <n v="5.7046800000000006"/>
    <n v="86.770139999999984"/>
    <n v="5.0802163314316542E-2"/>
    <n v="5614"/>
    <n v="-0.10881816017144218"/>
    <n v="0.48311328205387455"/>
    <n v="4.7973408125755743E-3"/>
    <n v="0.51208937713354996"/>
    <n v="0.76368771561276727"/>
    <n v="0.1705675477762281"/>
    <n v="6.5744736611004675E-2"/>
    <x v="0"/>
    <n v="73.900000000000006"/>
    <x v="0"/>
    <m/>
    <m/>
    <x v="0"/>
    <n v="7170"/>
    <x v="2"/>
    <x v="0"/>
    <m/>
    <x v="0"/>
    <x v="0"/>
    <x v="0"/>
    <n v="0.4"/>
    <x v="0"/>
    <x v="0"/>
    <x v="0"/>
    <x v="0"/>
    <x v="0"/>
    <x v="0"/>
    <x v="0"/>
    <x v="0"/>
    <x v="0"/>
    <x v="0"/>
    <x v="0"/>
    <x v="0"/>
    <x v="0"/>
    <m/>
    <x v="0"/>
    <x v="0"/>
    <x v="0"/>
    <x v="0"/>
    <x v="0"/>
    <m/>
    <n v="20040327"/>
    <x v="0"/>
    <s v="WYOMING ANALYTICAL LABS ROCK SPRINGS ID No RS-6697"/>
    <m/>
    <m/>
    <d v="2004-04-06T00:00:00"/>
  </r>
  <r>
    <x v="1"/>
    <s v="T29N R108W S14 fLANCE"/>
    <n v="3192"/>
    <x v="0"/>
    <x v="1"/>
    <x v="11"/>
    <s v="SW SE"/>
    <n v="14"/>
    <n v="29"/>
    <n v="108"/>
    <n v="42.476660000000003"/>
    <n v="-109.6825"/>
    <s v="4903521660"/>
    <s v="SHB 15-14"/>
    <x v="0"/>
    <s v="LANCE"/>
    <m/>
    <m/>
    <s v=""/>
    <x v="0"/>
    <m/>
    <m/>
    <n v="12000"/>
    <m/>
    <x v="2"/>
    <d v="1999-06-24T00:00:00"/>
    <n v="7.34"/>
    <x v="1"/>
    <n v="90.2"/>
    <n v="4.0599999999999996"/>
    <n v="902"/>
    <m/>
    <x v="1"/>
    <n v="1570"/>
    <n v="467"/>
    <m/>
    <x v="0"/>
    <n v="88.1"/>
    <n v="3300"/>
    <x v="0"/>
    <s v="BP AMOCO PRODUCTION COMPANY"/>
    <n v="4.5009800000000002"/>
    <n v="0.33409739999999999"/>
    <n v="39.236999999999995"/>
    <n v="0"/>
    <n v="44.072077399999998"/>
    <n v="44.289699999999996"/>
    <n v="7.6541299999999994"/>
    <n v="0"/>
    <x v="1"/>
    <n v="1.8342419999999999"/>
    <n v="53.778072000000002"/>
    <n v="-9.9192435162495568E-2"/>
    <n v="3121.36"/>
    <n v="-2.7819651911744531E-2"/>
    <n v="0.10212770228979495"/>
    <n v="7.5807046027741819E-3"/>
    <n v="0.89029159310743078"/>
    <n v="0.82356429587137292"/>
    <n v="0.14232808494882448"/>
    <n v="3.4107619179802505E-2"/>
    <x v="0"/>
    <m/>
    <x v="0"/>
    <m/>
    <m/>
    <x v="0"/>
    <m/>
    <x v="0"/>
    <x v="0"/>
    <m/>
    <x v="0"/>
    <x v="0"/>
    <x v="0"/>
    <m/>
    <x v="0"/>
    <x v="0"/>
    <x v="0"/>
    <x v="0"/>
    <x v="0"/>
    <x v="13"/>
    <x v="0"/>
    <x v="0"/>
    <x v="0"/>
    <x v="0"/>
    <x v="0"/>
    <x v="0"/>
    <x v="0"/>
    <m/>
    <x v="0"/>
    <x v="0"/>
    <x v="0"/>
    <x v="0"/>
    <x v="0"/>
    <s v="TPH: 50.6 MG/L"/>
    <n v="19990624"/>
    <x v="0"/>
    <s v="WYOMING ANALYTICAL LABS ROCK SPRINGS REQUEST No RS-2803 - LAB No 7753"/>
    <m/>
    <m/>
    <d v="1999-07-01T00:00:00"/>
  </r>
  <r>
    <x v="1"/>
    <s v="T29N R108W S11 fLANCE"/>
    <n v="4160"/>
    <x v="0"/>
    <x v="1"/>
    <x v="11"/>
    <s v="NE SE"/>
    <n v="11"/>
    <n v="29"/>
    <n v="108"/>
    <n v="42.494720000000001"/>
    <n v="-109.67749999999999"/>
    <s v="4903521713"/>
    <s v="SAND DRAW FED 09-11"/>
    <x v="0"/>
    <s v="LANCE"/>
    <m/>
    <m/>
    <s v=""/>
    <x v="0"/>
    <m/>
    <m/>
    <n v="12745"/>
    <n v="12729"/>
    <x v="2"/>
    <d v="2003-11-09T00:00:00"/>
    <n v="7.32"/>
    <x v="1"/>
    <n v="26"/>
    <m/>
    <n v="1285"/>
    <n v="8.1"/>
    <x v="1"/>
    <n v="1300"/>
    <n v="1110"/>
    <m/>
    <x v="0"/>
    <n v="42"/>
    <n v="3945"/>
    <x v="0"/>
    <s v="BP"/>
    <n v="1.2974000000000001"/>
    <n v="0"/>
    <n v="55.897500000000001"/>
    <n v="0.20719799999999997"/>
    <n v="57.402097999999995"/>
    <n v="36.673000000000002"/>
    <n v="18.192899999999998"/>
    <n v="0"/>
    <x v="1"/>
    <n v="0.87444000000000011"/>
    <n v="55.740339999999996"/>
    <n v="1.4687309460310542E-2"/>
    <n v="3771.1"/>
    <n v="-2.2537292155363473E-2"/>
    <n v="2.260196134294604E-2"/>
    <n v="0"/>
    <n v="0.97739803865705388"/>
    <n v="0.6579256603027539"/>
    <n v="0.32638659900531641"/>
    <n v="1.5687740691929762E-2"/>
    <x v="0"/>
    <n v="0.54"/>
    <x v="0"/>
    <m/>
    <m/>
    <x v="0"/>
    <n v="5370"/>
    <x v="2"/>
    <x v="0"/>
    <m/>
    <x v="0"/>
    <x v="0"/>
    <x v="0"/>
    <m/>
    <x v="0"/>
    <x v="0"/>
    <x v="0"/>
    <x v="0"/>
    <x v="0"/>
    <x v="0"/>
    <x v="0"/>
    <x v="0"/>
    <x v="0"/>
    <x v="0"/>
    <x v="0"/>
    <x v="0"/>
    <x v="0"/>
    <m/>
    <x v="0"/>
    <x v="0"/>
    <x v="0"/>
    <x v="0"/>
    <x v="0"/>
    <m/>
    <n v="20031109"/>
    <x v="0"/>
    <s v="WYOMING ANALYTICAL LABS ROCK SPRINGS ID No C8624"/>
    <m/>
    <m/>
    <d v="2003-11-19T00:00:00"/>
  </r>
  <r>
    <x v="1"/>
    <s v="T29N R108W S08 fLANCE-MESAVERDE"/>
    <n v="4361"/>
    <x v="0"/>
    <x v="1"/>
    <x v="10"/>
    <s v="SW SW"/>
    <n v="8"/>
    <n v="29"/>
    <n v="108"/>
    <n v="42.491889999999998"/>
    <n v="-109.74968"/>
    <s v="4903521633"/>
    <s v="GOBBLES KNOB #1"/>
    <x v="0"/>
    <s v="LANCE-MESAVERDE"/>
    <m/>
    <m/>
    <m/>
    <x v="0"/>
    <s v="9204"/>
    <m/>
    <n v="13000"/>
    <n v="12715"/>
    <x v="2"/>
    <d v="2004-01-28T00:00:00"/>
    <n v="8.59"/>
    <x v="1"/>
    <n v="20"/>
    <n v="2.4"/>
    <n v="985"/>
    <n v="59"/>
    <x v="1"/>
    <n v="700"/>
    <n v="1626"/>
    <n v="52"/>
    <x v="0"/>
    <n v="95"/>
    <n v="4295"/>
    <x v="0"/>
    <s v="YATES PETROLEUM"/>
    <n v="0.998"/>
    <n v="0.197496"/>
    <n v="42.847499999999997"/>
    <n v="1.50922"/>
    <n v="45.552215999999994"/>
    <n v="19.747"/>
    <n v="26.650139999999997"/>
    <n v="1.7331599999999998"/>
    <x v="1"/>
    <n v="1.9779000000000002"/>
    <n v="50.108199999999989"/>
    <n v="-4.7626637960679535E-2"/>
    <n v="3539.4"/>
    <n v="-9.6446441335647906E-2"/>
    <n v="2.1908923157547378E-2"/>
    <n v="4.3355958796823411E-3"/>
    <n v="0.97375548096277031"/>
    <n v="0.39408719530935066"/>
    <n v="0.53185187254780664"/>
    <n v="3.9472581333993249E-2"/>
    <x v="0"/>
    <n v="16"/>
    <x v="0"/>
    <m/>
    <m/>
    <x v="0"/>
    <n v="5080"/>
    <x v="2"/>
    <x v="0"/>
    <m/>
    <x v="0"/>
    <x v="0"/>
    <x v="0"/>
    <m/>
    <x v="0"/>
    <x v="0"/>
    <x v="0"/>
    <x v="0"/>
    <x v="0"/>
    <x v="0"/>
    <x v="0"/>
    <x v="0"/>
    <x v="0"/>
    <x v="0"/>
    <x v="0"/>
    <x v="0"/>
    <x v="0"/>
    <m/>
    <x v="0"/>
    <x v="0"/>
    <x v="0"/>
    <x v="0"/>
    <x v="0"/>
    <m/>
    <n v="2004128"/>
    <x v="0"/>
    <s v="WYOMING ANALYTICAL LABS ROCK SPRINGS ID No RS-6598 - C9031-C9035"/>
    <m/>
    <m/>
    <d v="2004-01-30T00:00:00"/>
  </r>
  <r>
    <x v="1"/>
    <s v="T29N R107W S31 fLANCE"/>
    <n v="5182"/>
    <x v="0"/>
    <x v="1"/>
    <x v="11"/>
    <s v="SE NW"/>
    <n v="31"/>
    <n v="29"/>
    <n v="107"/>
    <n v="42.442292000000002"/>
    <n v="-109.649221"/>
    <s v="4903524239"/>
    <s v="28-31 CABRITO"/>
    <x v="0"/>
    <s v="LANCE"/>
    <m/>
    <m/>
    <n v="3128"/>
    <x v="0"/>
    <n v="8572"/>
    <n v="11700"/>
    <n v="11820"/>
    <m/>
    <x v="2"/>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2"/>
    <x v="1"/>
    <n v="0"/>
    <x v="1"/>
    <x v="1"/>
    <x v="1"/>
    <n v="0"/>
    <x v="1"/>
    <x v="1"/>
    <x v="1"/>
    <x v="1"/>
    <x v="0"/>
    <x v="0"/>
    <x v="0"/>
    <x v="0"/>
    <x v="0"/>
    <x v="0"/>
    <x v="0"/>
    <x v="0"/>
    <x v="0"/>
    <m/>
    <x v="0"/>
    <x v="0"/>
    <x v="0"/>
    <x v="0"/>
    <x v="0"/>
    <m/>
    <n v="19000101"/>
    <x v="0"/>
    <s v="WYOMING ANALYTICA LABS ROCK SPRINGS ID No D5127 - RS-8491"/>
    <m/>
    <s v="8572-11700"/>
    <d v="2006-08-04T00:00:00"/>
  </r>
  <r>
    <x v="1"/>
    <s v="T29N R107W S31 fLANCE"/>
    <n v="5181"/>
    <x v="0"/>
    <x v="1"/>
    <x v="11"/>
    <s v="SE NW"/>
    <n v="31"/>
    <n v="29"/>
    <n v="107"/>
    <n v="42.442326999999999"/>
    <n v="-109.649242"/>
    <s v="4903524241"/>
    <s v="22-31 CABRITO"/>
    <x v="0"/>
    <s v="LANCE"/>
    <m/>
    <m/>
    <n v="3160"/>
    <x v="0"/>
    <n v="8548"/>
    <n v="11708"/>
    <n v="11799"/>
    <m/>
    <x v="2"/>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2"/>
    <x v="1"/>
    <n v="0"/>
    <x v="1"/>
    <x v="1"/>
    <x v="1"/>
    <n v="0"/>
    <x v="1"/>
    <x v="1"/>
    <x v="1"/>
    <x v="1"/>
    <x v="0"/>
    <x v="0"/>
    <x v="0"/>
    <x v="0"/>
    <x v="0"/>
    <x v="0"/>
    <x v="0"/>
    <x v="0"/>
    <x v="0"/>
    <m/>
    <x v="0"/>
    <x v="0"/>
    <x v="0"/>
    <x v="0"/>
    <x v="0"/>
    <m/>
    <n v="19000101"/>
    <x v="0"/>
    <s v="WYOMING ANALYTICAL LABS ROCK SPRINGS ID No D5127 - RS-8491"/>
    <m/>
    <s v="8548-11708"/>
    <d v="2006-08-04T00:00:00"/>
  </r>
  <r>
    <x v="1"/>
    <s v="T29N R107W S31 fLANCE"/>
    <n v="5183"/>
    <x v="0"/>
    <x v="1"/>
    <x v="11"/>
    <s v="SE NW"/>
    <n v="31"/>
    <n v="29"/>
    <n v="107"/>
    <n v="42.442309999999999"/>
    <n v="-109.649231"/>
    <s v="4903524240"/>
    <s v="23-31 CABRITO"/>
    <x v="0"/>
    <s v="LANCE"/>
    <m/>
    <m/>
    <n v="3178"/>
    <x v="0"/>
    <n v="8476"/>
    <n v="11654"/>
    <n v="11732"/>
    <m/>
    <x v="2"/>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2"/>
    <x v="1"/>
    <n v="0"/>
    <x v="1"/>
    <x v="1"/>
    <x v="1"/>
    <n v="0"/>
    <x v="1"/>
    <x v="1"/>
    <x v="1"/>
    <x v="1"/>
    <x v="0"/>
    <x v="0"/>
    <x v="0"/>
    <x v="0"/>
    <x v="0"/>
    <x v="0"/>
    <x v="0"/>
    <x v="0"/>
    <x v="0"/>
    <m/>
    <x v="0"/>
    <x v="0"/>
    <x v="0"/>
    <x v="0"/>
    <x v="0"/>
    <m/>
    <n v="19000101"/>
    <x v="0"/>
    <s v="WYOMING ANALYTICAL LABS ROCK SPRINGS ID No D5127 - RS-8491"/>
    <m/>
    <s v="8476-11654"/>
    <d v="2006-08-04T00:00:00"/>
  </r>
  <r>
    <x v="1"/>
    <s v="T29N R107W S31 fLANCE"/>
    <n v="3153"/>
    <x v="0"/>
    <x v="1"/>
    <x v="11"/>
    <s v="SW NW"/>
    <n v="31"/>
    <n v="29"/>
    <n v="107"/>
    <n v="42.442129999999999"/>
    <n v="-109.65363000000001"/>
    <s v="4903522169"/>
    <s v="CABRITO 5-31X"/>
    <x v="0"/>
    <s v="LANCE"/>
    <m/>
    <m/>
    <s v=""/>
    <x v="0"/>
    <m/>
    <m/>
    <n v="11948"/>
    <n v="11680"/>
    <x v="2"/>
    <d v="2001-02-02T00:00:00"/>
    <n v="7.6"/>
    <x v="1"/>
    <n v="1600"/>
    <n v="3.54"/>
    <n v="1330"/>
    <n v="47.9"/>
    <x v="1"/>
    <n v="3750"/>
    <n v="926"/>
    <m/>
    <x v="0"/>
    <n v="48"/>
    <n v="7880"/>
    <x v="0"/>
    <s v="BP AMOCO PRODUCTION COMPANY"/>
    <n v="79.84"/>
    <n v="0.29130660000000003"/>
    <n v="57.854999999999997"/>
    <n v="1.225282"/>
    <n v="139.2115886"/>
    <n v="105.78749999999999"/>
    <n v="15.177139999999998"/>
    <n v="0"/>
    <x v="1"/>
    <n v="0.99936000000000003"/>
    <n v="121.96399999999998"/>
    <n v="6.6038287469566428E-2"/>
    <n v="7705.44"/>
    <n v="-1.1200197107043465E-2"/>
    <n v="0.57351547240371048"/>
    <n v="2.0925456201567978E-3"/>
    <n v="0.4243919819761327"/>
    <n v="0.86736659998032217"/>
    <n v="0.12443950673969367"/>
    <n v="8.1938932799842587E-3"/>
    <x v="0"/>
    <m/>
    <x v="0"/>
    <m/>
    <m/>
    <x v="0"/>
    <m/>
    <x v="0"/>
    <x v="0"/>
    <m/>
    <x v="0"/>
    <x v="0"/>
    <x v="0"/>
    <m/>
    <x v="0"/>
    <x v="0"/>
    <x v="0"/>
    <x v="0"/>
    <x v="0"/>
    <x v="14"/>
    <x v="0"/>
    <x v="0"/>
    <x v="0"/>
    <x v="0"/>
    <x v="0"/>
    <x v="0"/>
    <x v="0"/>
    <m/>
    <x v="0"/>
    <x v="0"/>
    <x v="0"/>
    <x v="0"/>
    <x v="0"/>
    <s v="TPH:  2410 MG/L"/>
    <n v="20010202"/>
    <x v="0"/>
    <s v="WYOMING ANALYTICAL LABS ROCK SPRINGS REQUEST No RS-3860 - LAB No A893-A904"/>
    <m/>
    <m/>
    <d v="2001-02-12T00:00:00"/>
  </r>
  <r>
    <x v="1"/>
    <s v="T29N R107W S31 fLANCE"/>
    <n v="3154"/>
    <x v="0"/>
    <x v="1"/>
    <x v="11"/>
    <s v="NW NW"/>
    <n v="31"/>
    <n v="29"/>
    <n v="107"/>
    <n v="42.443910000000002"/>
    <n v="-109.652044"/>
    <s v="4903522245"/>
    <s v="CABRITO 4-31X"/>
    <x v="0"/>
    <s v="LANCE"/>
    <m/>
    <m/>
    <s v=""/>
    <x v="0"/>
    <m/>
    <m/>
    <n v="11845"/>
    <n v="11828"/>
    <x v="2"/>
    <d v="2001-02-02T00:00:00"/>
    <n v="6.79"/>
    <x v="1"/>
    <n v="19600"/>
    <n v="6.62"/>
    <n v="1620"/>
    <n v="335"/>
    <x v="1"/>
    <n v="30500"/>
    <n v="354"/>
    <m/>
    <x v="0"/>
    <n v="209"/>
    <n v="49400"/>
    <x v="0"/>
    <s v="BP AMOCO PRODUCTION COMPANY"/>
    <n v="978.04"/>
    <n v="0.54475980000000002"/>
    <n v="70.47"/>
    <n v="8.5693000000000001"/>
    <n v="1057.6240597999999"/>
    <n v="860.40499999999997"/>
    <n v="5.8020599999999991"/>
    <n v="0"/>
    <x v="1"/>
    <n v="4.3513800000000007"/>
    <n v="870.55843999999991"/>
    <n v="9.7016553059372429E-2"/>
    <n v="52624.62"/>
    <n v="3.1606292677198854E-2"/>
    <n v="0.92475203352025714"/>
    <n v="5.1507886469887596E-4"/>
    <n v="7.4732887615044027E-2"/>
    <n v="0.9883368657019741"/>
    <n v="6.6647564751655267E-3"/>
    <n v="4.998377822860463E-3"/>
    <x v="0"/>
    <n v="18.100000000000001"/>
    <x v="0"/>
    <m/>
    <m/>
    <x v="0"/>
    <m/>
    <x v="0"/>
    <x v="0"/>
    <m/>
    <x v="0"/>
    <x v="0"/>
    <x v="0"/>
    <m/>
    <x v="0"/>
    <x v="0"/>
    <x v="0"/>
    <x v="0"/>
    <x v="0"/>
    <x v="0"/>
    <x v="0"/>
    <x v="0"/>
    <x v="0"/>
    <x v="0"/>
    <x v="0"/>
    <x v="0"/>
    <x v="0"/>
    <m/>
    <x v="0"/>
    <x v="0"/>
    <x v="0"/>
    <x v="0"/>
    <x v="0"/>
    <m/>
    <n v="20010202"/>
    <x v="0"/>
    <s v="WYOMING ANALYTICAL LABS ROCK SPRINGS REQUEST No RS-3860 - LAB No A 893-A904"/>
    <m/>
    <m/>
    <d v="2001-02-12T00:00:00"/>
  </r>
  <r>
    <x v="1"/>
    <s v="T29N R107W S31 fLANCE"/>
    <n v="3156"/>
    <x v="0"/>
    <x v="1"/>
    <x v="11"/>
    <s v="NE SW"/>
    <n v="31"/>
    <n v="29"/>
    <n v="107"/>
    <n v="42.445"/>
    <n v="-109.64667"/>
    <s v="4903521955"/>
    <s v="CABRITO 3-31"/>
    <x v="0"/>
    <s v="LANCE"/>
    <m/>
    <m/>
    <s v=""/>
    <x v="0"/>
    <m/>
    <m/>
    <n v="12345"/>
    <n v="12335"/>
    <x v="2"/>
    <d v="2000-12-14T00:00:00"/>
    <n v="6.24"/>
    <x v="1"/>
    <n v="12900"/>
    <n v="2.72"/>
    <n v="1170"/>
    <n v="79.3"/>
    <x v="1"/>
    <n v="23000"/>
    <n v="88"/>
    <m/>
    <x v="0"/>
    <n v="33"/>
    <n v="35500"/>
    <x v="0"/>
    <s v="BP AMOCO PRODUCTION COMPANY"/>
    <n v="643.71"/>
    <n v="0.22382880000000002"/>
    <n v="50.895000000000003"/>
    <n v="2.0284939999999998"/>
    <n v="696.85732280000002"/>
    <n v="648.83000000000004"/>
    <n v="1.4423199999999998"/>
    <n v="0"/>
    <x v="1"/>
    <n v="0.68706"/>
    <n v="650.9593799999999"/>
    <n v="3.405354949575131E-2"/>
    <n v="37273.019999999997"/>
    <n v="2.4363699623844073E-2"/>
    <n v="0.92373284880403927"/>
    <n v="3.2119745703560544E-4"/>
    <n v="7.5945953738925098E-2"/>
    <n v="0.99672885887288398"/>
    <n v="2.2156835653862153E-3"/>
    <n v="1.0554575617298888E-3"/>
    <x v="0"/>
    <m/>
    <x v="0"/>
    <m/>
    <m/>
    <x v="0"/>
    <n v="47600"/>
    <x v="0"/>
    <x v="0"/>
    <m/>
    <x v="0"/>
    <x v="0"/>
    <x v="0"/>
    <m/>
    <x v="0"/>
    <x v="0"/>
    <x v="0"/>
    <x v="0"/>
    <x v="0"/>
    <x v="0"/>
    <x v="0"/>
    <x v="0"/>
    <x v="0"/>
    <x v="0"/>
    <x v="0"/>
    <x v="0"/>
    <x v="0"/>
    <m/>
    <x v="0"/>
    <x v="0"/>
    <x v="0"/>
    <x v="0"/>
    <x v="0"/>
    <m/>
    <n v="20001214"/>
    <x v="0"/>
    <s v="WYOMING ANALYTICAL LABS ROCK SPRINGS REQUEST No RS-3796 - LAB No A698"/>
    <m/>
    <m/>
    <d v="2000-12-27T00:00:00"/>
  </r>
  <r>
    <x v="1"/>
    <s v="T29N R107W S30 fWARDELL"/>
    <n v="4158"/>
    <x v="0"/>
    <x v="1"/>
    <x v="11"/>
    <s v="SE SE"/>
    <n v="30"/>
    <n v="29"/>
    <n v="107"/>
    <n v="42.447980000000001"/>
    <n v="-109.63762199999999"/>
    <s v="4903522300"/>
    <s v="CABRITO 16-30"/>
    <x v="0"/>
    <s v="LANCE"/>
    <m/>
    <m/>
    <s v=""/>
    <x v="0"/>
    <m/>
    <m/>
    <n v="12311"/>
    <n v="12300"/>
    <x v="2"/>
    <d v="2003-11-14T00:00:00"/>
    <n v="7.11"/>
    <x v="1"/>
    <n v="1722"/>
    <n v="8"/>
    <n v="1074"/>
    <n v="78"/>
    <x v="1"/>
    <n v="4348"/>
    <n v="899"/>
    <m/>
    <x v="0"/>
    <n v="49"/>
    <n v="8166"/>
    <x v="0"/>
    <s v="BP"/>
    <n v="85.927800000000005"/>
    <n v="0.65832000000000002"/>
    <n v="46.718999999999994"/>
    <n v="1.9952399999999999"/>
    <n v="135.30035999999998"/>
    <n v="122.65707999999999"/>
    <n v="14.734609999999998"/>
    <n v="0"/>
    <x v="1"/>
    <n v="1.0201800000000001"/>
    <n v="138.41186999999999"/>
    <n v="-1.1367815022368602E-2"/>
    <n v="8178"/>
    <n v="7.3421439060205576E-4"/>
    <n v="0.63508921927480466"/>
    <n v="4.865618982831975E-3"/>
    <n v="0.36004516174236345"/>
    <n v="0.88617457447833048"/>
    <n v="0.10645481489412721"/>
    <n v="7.3706106275422774E-3"/>
    <x v="0"/>
    <n v="7.8"/>
    <x v="0"/>
    <m/>
    <m/>
    <x v="0"/>
    <n v="12080"/>
    <x v="2"/>
    <x v="0"/>
    <m/>
    <x v="0"/>
    <x v="0"/>
    <x v="0"/>
    <n v="1.5"/>
    <x v="0"/>
    <x v="0"/>
    <x v="0"/>
    <x v="0"/>
    <x v="0"/>
    <x v="0"/>
    <x v="0"/>
    <x v="0"/>
    <x v="0"/>
    <x v="0"/>
    <x v="0"/>
    <x v="0"/>
    <x v="0"/>
    <m/>
    <x v="0"/>
    <x v="0"/>
    <x v="0"/>
    <x v="0"/>
    <x v="0"/>
    <m/>
    <n v="20031114"/>
    <x v="0"/>
    <s v="WYOMING ANALYTICAL LABS ROCK SPRINGS ID No C8879"/>
    <m/>
    <m/>
    <d v="2003-12-29T00:00:00"/>
  </r>
  <r>
    <x v="1"/>
    <s v="T29N R107W S30 fLANCE"/>
    <n v="4399"/>
    <x v="0"/>
    <x v="1"/>
    <x v="11"/>
    <s v="SE SW"/>
    <n v="30"/>
    <n v="29"/>
    <n v="107"/>
    <n v="42.447220000000002"/>
    <n v="-109.648611"/>
    <s v="4903522409"/>
    <s v="CABRITO 14-30"/>
    <x v="0"/>
    <s v="LANCE"/>
    <m/>
    <m/>
    <m/>
    <x v="0"/>
    <s v="8870"/>
    <m/>
    <n v="11790"/>
    <n v="11755"/>
    <x v="2"/>
    <d v="2003-04-27T00:00:00"/>
    <n v="7.52"/>
    <x v="1"/>
    <n v="5.8"/>
    <n v="1.18"/>
    <n v="535"/>
    <n v="18.3"/>
    <x v="1"/>
    <n v="390"/>
    <n v="534"/>
    <m/>
    <x v="0"/>
    <n v="49"/>
    <n v="1722"/>
    <x v="9"/>
    <s v="ENCANA"/>
    <n v="0.28942000000000001"/>
    <n v="9.71022E-2"/>
    <n v="23.272500000000001"/>
    <n v="0.46811399999999997"/>
    <n v="24.127136199999999"/>
    <n v="11.001899999999999"/>
    <n v="8.7522599999999997"/>
    <n v="0"/>
    <x v="1"/>
    <n v="1.0201800000000001"/>
    <n v="20.774339999999999"/>
    <n v="7.4670066192612183E-2"/>
    <n v="1533.28"/>
    <n v="-5.7973507655255475E-2"/>
    <n v="1.1995621759701428E-2"/>
    <n v="4.0246052907016794E-3"/>
    <n v="0.98397977294959682"/>
    <n v="0.52959083176649657"/>
    <n v="0.42130147094925763"/>
    <n v="4.9107697284245862E-2"/>
    <x v="0"/>
    <n v="45.4"/>
    <x v="0"/>
    <m/>
    <m/>
    <x v="0"/>
    <n v="2420"/>
    <x v="2"/>
    <x v="0"/>
    <m/>
    <x v="0"/>
    <x v="0"/>
    <x v="0"/>
    <m/>
    <x v="0"/>
    <x v="0"/>
    <x v="0"/>
    <x v="0"/>
    <x v="0"/>
    <x v="0"/>
    <x v="0"/>
    <x v="0"/>
    <x v="0"/>
    <x v="0"/>
    <x v="0"/>
    <x v="0"/>
    <x v="0"/>
    <m/>
    <x v="0"/>
    <x v="0"/>
    <x v="0"/>
    <x v="0"/>
    <x v="0"/>
    <m/>
    <n v="2003427"/>
    <x v="0"/>
    <s v="WYOMING ANALYTICAL LABS ROCK SPRINGS ID No RS-5754 - C6959-C6984"/>
    <m/>
    <m/>
    <d v="2003-04-30T00:00:00"/>
  </r>
  <r>
    <x v="1"/>
    <s v="T29N R107W S30 fLANCE"/>
    <n v="4190"/>
    <x v="0"/>
    <x v="1"/>
    <x v="11"/>
    <s v="SE NW"/>
    <n v="30"/>
    <n v="29"/>
    <n v="107"/>
    <n v="42.454810000000002"/>
    <n v="-109.64672"/>
    <s v="4903523131"/>
    <s v="CABRITO 3-30A"/>
    <x v="0"/>
    <s v="LANCE"/>
    <m/>
    <m/>
    <m/>
    <x v="0"/>
    <s v="8772"/>
    <m/>
    <n v="11958"/>
    <n v="11945"/>
    <x v="2"/>
    <d v="2003-12-12T00:00:00"/>
    <n v="6.37"/>
    <x v="1"/>
    <n v="3820"/>
    <n v="9.9700000000000006"/>
    <n v="894"/>
    <n v="156"/>
    <x v="1"/>
    <n v="8497"/>
    <n v="681"/>
    <m/>
    <x v="0"/>
    <n v="86"/>
    <n v="14388"/>
    <x v="0"/>
    <s v="BP AMERICA PRODUCTION COMPANY"/>
    <n v="190.61799999999999"/>
    <n v="0.82043130000000009"/>
    <n v="38.888999999999996"/>
    <n v="3.9904799999999998"/>
    <n v="234.31791129999999"/>
    <n v="239.70036999999999"/>
    <n v="11.161589999999999"/>
    <n v="0"/>
    <x v="1"/>
    <n v="1.7905200000000001"/>
    <n v="252.65247999999997"/>
    <n v="-3.7650274077351234E-2"/>
    <n v="14143.97"/>
    <n v="-8.5528619299684062E-3"/>
    <n v="0.81350161813259558"/>
    <n v="3.5013597357890077E-3"/>
    <n v="0.18299702213161539"/>
    <n v="0.94873547253523904"/>
    <n v="4.4177638786684383E-2"/>
    <n v="7.0868886780767019E-3"/>
    <x v="0"/>
    <n v="26.8"/>
    <x v="0"/>
    <m/>
    <m/>
    <x v="0"/>
    <n v="19940"/>
    <x v="2"/>
    <x v="0"/>
    <m/>
    <x v="0"/>
    <x v="0"/>
    <x v="0"/>
    <n v="1.08"/>
    <x v="0"/>
    <x v="0"/>
    <x v="0"/>
    <x v="0"/>
    <x v="0"/>
    <x v="0"/>
    <x v="0"/>
    <x v="0"/>
    <x v="0"/>
    <x v="0"/>
    <x v="0"/>
    <x v="0"/>
    <x v="0"/>
    <m/>
    <x v="0"/>
    <x v="0"/>
    <x v="0"/>
    <x v="0"/>
    <x v="0"/>
    <m/>
    <n v="20031212"/>
    <x v="0"/>
    <s v="WYOMING ANALYTICAL LABS ID No RS-6684"/>
    <m/>
    <m/>
    <d v="2004-03-26T00:00:00"/>
  </r>
  <r>
    <x v="1"/>
    <s v="T29N R107W S30 fLANCE"/>
    <n v="3160"/>
    <x v="0"/>
    <x v="1"/>
    <x v="11"/>
    <s v="SE NW"/>
    <n v="30"/>
    <n v="29"/>
    <n v="107"/>
    <n v="42.455039999999997"/>
    <n v="-109.646942"/>
    <s v="4903522287"/>
    <s v="CABRITO 6-30"/>
    <x v="0"/>
    <s v="LANCE"/>
    <m/>
    <m/>
    <s v=""/>
    <x v="0"/>
    <m/>
    <m/>
    <n v="12239"/>
    <m/>
    <x v="2"/>
    <d v="2001-04-03T00:00:00"/>
    <n v="7.09"/>
    <x v="1"/>
    <n v="1570"/>
    <n v="4.6399999999999997"/>
    <n v="855"/>
    <m/>
    <x v="1"/>
    <n v="3650"/>
    <n v="899"/>
    <m/>
    <x v="0"/>
    <n v="156"/>
    <n v="7610"/>
    <x v="0"/>
    <s v="BP AMOCO PRODUCTION COMPANY"/>
    <n v="78.343000000000004"/>
    <n v="0.38182559999999999"/>
    <n v="37.192500000000003"/>
    <n v="0"/>
    <n v="115.9173256"/>
    <n v="102.9665"/>
    <n v="14.734609999999998"/>
    <n v="0"/>
    <x v="1"/>
    <n v="3.2479200000000001"/>
    <n v="120.94902999999999"/>
    <n v="-2.1242799076526996E-2"/>
    <n v="7134.64"/>
    <n v="-3.22395121210148E-2"/>
    <n v="0.67585237663557696"/>
    <n v="3.2939476305516146E-3"/>
    <n v="0.32085367573387147"/>
    <n v="0.85132142027100177"/>
    <n v="0.12182495386693055"/>
    <n v="2.6853625862067684E-2"/>
    <x v="0"/>
    <m/>
    <x v="0"/>
    <m/>
    <m/>
    <x v="0"/>
    <m/>
    <x v="0"/>
    <x v="0"/>
    <m/>
    <x v="0"/>
    <x v="0"/>
    <x v="0"/>
    <m/>
    <x v="0"/>
    <x v="0"/>
    <x v="0"/>
    <x v="0"/>
    <x v="0"/>
    <x v="15"/>
    <x v="0"/>
    <x v="0"/>
    <x v="0"/>
    <x v="0"/>
    <x v="0"/>
    <x v="0"/>
    <x v="0"/>
    <m/>
    <x v="0"/>
    <x v="0"/>
    <x v="0"/>
    <x v="0"/>
    <x v="0"/>
    <s v="TPH: 254"/>
    <n v="20010403"/>
    <x v="0"/>
    <s v="WYOMING ANALYTICAL LABS ROCK SPRINGS REQUEST No RS-4014 - LAB No B471-B472"/>
    <m/>
    <m/>
    <d v="2001-05-10T00:00:00"/>
  </r>
  <r>
    <x v="1"/>
    <s v="T29N R107W S30 fLANCE"/>
    <n v="3161"/>
    <x v="0"/>
    <x v="1"/>
    <x v="11"/>
    <s v="SW NW"/>
    <n v="30"/>
    <n v="29"/>
    <n v="107"/>
    <n v="42.454720000000002"/>
    <n v="-109.65194"/>
    <s v="4903522043"/>
    <s v="CABRITO 5-30"/>
    <x v="0"/>
    <s v="LANCE"/>
    <m/>
    <m/>
    <s v=""/>
    <x v="0"/>
    <m/>
    <m/>
    <n v="12286"/>
    <n v="12246"/>
    <x v="2"/>
    <d v="2000-12-14T00:00:00"/>
    <n v="6.34"/>
    <x v="1"/>
    <n v="11200"/>
    <n v="484"/>
    <n v="2030"/>
    <n v="221"/>
    <x v="1"/>
    <n v="24400"/>
    <n v="813"/>
    <m/>
    <x v="0"/>
    <n v="571"/>
    <n v="39400"/>
    <x v="0"/>
    <s v="BP AMOCO PRODUCTION COMPANY"/>
    <n v="558.88"/>
    <n v="39.828360000000004"/>
    <n v="88.305000000000007"/>
    <n v="5.6531799999999999"/>
    <n v="692.66653999999994"/>
    <n v="688.32399999999996"/>
    <n v="13.325069999999998"/>
    <n v="0"/>
    <x v="1"/>
    <n v="11.88822"/>
    <n v="713.53728999999998"/>
    <n v="-1.4841909511795346E-2"/>
    <n v="39719"/>
    <n v="4.0319013132117439E-3"/>
    <n v="0.80685289056982601"/>
    <n v="5.7500049013483469E-2"/>
    <n v="0.13564706041669056"/>
    <n v="0.96466436953841606"/>
    <n v="1.867466520215082E-2"/>
    <n v="1.6660965259433044E-2"/>
    <x v="0"/>
    <m/>
    <x v="0"/>
    <m/>
    <m/>
    <x v="0"/>
    <n v="54400"/>
    <x v="0"/>
    <x v="0"/>
    <m/>
    <x v="0"/>
    <x v="0"/>
    <x v="0"/>
    <m/>
    <x v="0"/>
    <x v="0"/>
    <x v="0"/>
    <x v="0"/>
    <x v="0"/>
    <x v="0"/>
    <x v="0"/>
    <x v="0"/>
    <x v="0"/>
    <x v="0"/>
    <x v="0"/>
    <x v="0"/>
    <x v="0"/>
    <m/>
    <x v="0"/>
    <x v="0"/>
    <x v="0"/>
    <x v="0"/>
    <x v="0"/>
    <m/>
    <n v="20001214"/>
    <x v="0"/>
    <s v="WYOMING ANALYTICAL LABS ROCK SPRINGS REQUEST No RS-3796 - LAB No A705"/>
    <m/>
    <m/>
    <d v="2000-12-27T00:00:00"/>
  </r>
  <r>
    <x v="1"/>
    <s v="T29N R107W S30 fLANCE"/>
    <n v="3158"/>
    <x v="0"/>
    <x v="1"/>
    <x v="11"/>
    <s v="NW SE"/>
    <n v="30"/>
    <n v="29"/>
    <n v="107"/>
    <n v="42.451630000000002"/>
    <n v="-109.643094"/>
    <s v="4903522242"/>
    <s v="CABRITO 10-30"/>
    <x v="0"/>
    <s v="LANCE"/>
    <m/>
    <m/>
    <s v=""/>
    <x v="0"/>
    <m/>
    <m/>
    <n v="12185"/>
    <n v="12172"/>
    <x v="2"/>
    <d v="2001-02-22T00:00:00"/>
    <n v="7.35"/>
    <x v="1"/>
    <n v="2200"/>
    <n v="17.2"/>
    <n v="1290"/>
    <n v="136"/>
    <x v="1"/>
    <n v="4940"/>
    <n v="798"/>
    <m/>
    <x v="0"/>
    <n v="123"/>
    <n v="10400"/>
    <x v="0"/>
    <s v="BP AMOCO PRODUCTION COMPANY"/>
    <n v="109.78"/>
    <n v="1.4153879999999999"/>
    <n v="56.115000000000002"/>
    <n v="3.4788799999999998"/>
    <n v="170.78926799999999"/>
    <n v="139.35739999999998"/>
    <n v="13.079219999999999"/>
    <n v="0"/>
    <x v="1"/>
    <n v="2.5608600000000004"/>
    <n v="154.99747999999997"/>
    <n v="4.8472775817142891E-2"/>
    <n v="9504.2000000000007"/>
    <n v="-4.5005576712452609E-2"/>
    <n v="0.64278043512663807"/>
    <n v="8.2873357124523764E-3"/>
    <n v="0.34893222916090955"/>
    <n v="0.89909461753829811"/>
    <n v="8.4383436427482583E-2"/>
    <n v="1.6521946034219401E-2"/>
    <x v="0"/>
    <m/>
    <x v="0"/>
    <m/>
    <m/>
    <x v="0"/>
    <m/>
    <x v="0"/>
    <x v="0"/>
    <m/>
    <x v="0"/>
    <x v="0"/>
    <x v="0"/>
    <m/>
    <x v="0"/>
    <x v="0"/>
    <x v="0"/>
    <x v="0"/>
    <x v="0"/>
    <x v="16"/>
    <x v="0"/>
    <x v="0"/>
    <x v="0"/>
    <x v="0"/>
    <x v="0"/>
    <x v="0"/>
    <x v="0"/>
    <m/>
    <x v="0"/>
    <x v="0"/>
    <x v="0"/>
    <x v="0"/>
    <x v="0"/>
    <s v="TPH:  139 MG/L"/>
    <n v="20010222"/>
    <x v="0"/>
    <s v="WYOMING ANALYTICAL LABS ROCK SPRINGS REQUEST No RS-3884 - LAB No A967"/>
    <m/>
    <m/>
    <d v="2001-03-02T00:00:00"/>
  </r>
  <r>
    <x v="1"/>
    <s v="T29N R107W S30 fLANCE"/>
    <n v="3157"/>
    <x v="0"/>
    <x v="1"/>
    <x v="11"/>
    <s v="SW SE"/>
    <n v="30"/>
    <n v="29"/>
    <n v="107"/>
    <n v="42.448329999999999"/>
    <n v="-109.64194000000001"/>
    <s v="4903521898"/>
    <s v="CATRITO 15-30"/>
    <x v="0"/>
    <s v="LANCE"/>
    <m/>
    <m/>
    <s v=""/>
    <x v="0"/>
    <m/>
    <m/>
    <n v="12269"/>
    <n v="12248"/>
    <x v="2"/>
    <d v="2000-12-14T00:00:00"/>
    <n v="7.16"/>
    <x v="1"/>
    <n v="328"/>
    <n v="1.22"/>
    <n v="1300"/>
    <n v="28.4"/>
    <x v="1"/>
    <n v="1900"/>
    <n v="970"/>
    <m/>
    <x v="0"/>
    <n v="30"/>
    <n v="4500"/>
    <x v="0"/>
    <s v="BP AMOCO PRODUCTION COMPANY"/>
    <n v="16.3672"/>
    <n v="0.10039380000000001"/>
    <n v="56.55"/>
    <n v="0.7264719999999999"/>
    <n v="73.744065800000001"/>
    <n v="53.598999999999997"/>
    <n v="15.898299999999999"/>
    <n v="0"/>
    <x v="1"/>
    <n v="0.62460000000000004"/>
    <n v="70.121899999999997"/>
    <n v="2.517736408231171E-2"/>
    <n v="4557.62"/>
    <n v="6.3614945206356523E-3"/>
    <n v="0.22194599419550853"/>
    <n v="1.3613814062310625E-3"/>
    <n v="0.77669262439826037"/>
    <n v="0.76436890614772279"/>
    <n v="0.2267237482156074"/>
    <n v="8.907345636669858E-3"/>
    <x v="0"/>
    <m/>
    <x v="0"/>
    <m/>
    <m/>
    <x v="0"/>
    <n v="7320"/>
    <x v="0"/>
    <x v="0"/>
    <m/>
    <x v="0"/>
    <x v="0"/>
    <x v="0"/>
    <m/>
    <x v="0"/>
    <x v="0"/>
    <x v="0"/>
    <x v="0"/>
    <x v="0"/>
    <x v="0"/>
    <x v="0"/>
    <x v="0"/>
    <x v="0"/>
    <x v="0"/>
    <x v="0"/>
    <x v="0"/>
    <x v="0"/>
    <m/>
    <x v="0"/>
    <x v="0"/>
    <x v="0"/>
    <x v="0"/>
    <x v="0"/>
    <m/>
    <n v="20001214"/>
    <x v="0"/>
    <s v="WYOMING ANALYTICAL LABS ROCK SPRINGS REQUEST No RS-3796 - LAB No A706"/>
    <m/>
    <m/>
    <d v="2000-12-27T00:00:00"/>
  </r>
  <r>
    <x v="1"/>
    <s v="T29N R107W S29 fLANCE"/>
    <n v="3164"/>
    <x v="0"/>
    <x v="1"/>
    <x v="11"/>
    <s v="NW SE"/>
    <n v="29"/>
    <n v="29"/>
    <n v="107"/>
    <n v="42.450560000000003"/>
    <n v="-109.6225"/>
    <s v="4903522067"/>
    <s v="CABRITO 10-29"/>
    <x v="0"/>
    <s v="LANCE"/>
    <m/>
    <m/>
    <s v=""/>
    <x v="0"/>
    <m/>
    <m/>
    <n v="12603"/>
    <m/>
    <x v="2"/>
    <d v="2000-12-14T00:00:00"/>
    <n v="6.89"/>
    <x v="1"/>
    <n v="2340"/>
    <n v="0.76"/>
    <n v="902"/>
    <n v="47.8"/>
    <x v="1"/>
    <n v="5400"/>
    <n v="813"/>
    <m/>
    <x v="0"/>
    <n v="41"/>
    <n v="9900"/>
    <x v="0"/>
    <s v="BP AMOCO PRODUCTION COMPANY"/>
    <n v="116.76600000000001"/>
    <n v="6.2540399999999996E-2"/>
    <n v="39.236999999999995"/>
    <n v="1.2227239999999999"/>
    <n v="157.2882644"/>
    <n v="152.334"/>
    <n v="13.325069999999998"/>
    <n v="0"/>
    <x v="1"/>
    <n v="0.85362000000000005"/>
    <n v="166.51269000000002"/>
    <n v="-2.8487950621062214E-2"/>
    <n v="9544.56"/>
    <n v="-1.8279662795146749E-2"/>
    <n v="0.74236943516047849"/>
    <n v="3.9761644162436316E-4"/>
    <n v="0.25723294839789707"/>
    <n v="0.91484919257505226"/>
    <n v="8.0024351297189406E-2"/>
    <n v="5.12645612775819E-3"/>
    <x v="0"/>
    <m/>
    <x v="0"/>
    <m/>
    <m/>
    <x v="0"/>
    <n v="13700"/>
    <x v="0"/>
    <x v="0"/>
    <m/>
    <x v="0"/>
    <x v="0"/>
    <x v="0"/>
    <m/>
    <x v="0"/>
    <x v="0"/>
    <x v="0"/>
    <x v="0"/>
    <x v="0"/>
    <x v="0"/>
    <x v="0"/>
    <x v="0"/>
    <x v="0"/>
    <x v="0"/>
    <x v="0"/>
    <x v="0"/>
    <x v="0"/>
    <m/>
    <x v="0"/>
    <x v="0"/>
    <x v="0"/>
    <x v="0"/>
    <x v="0"/>
    <m/>
    <n v="20001214"/>
    <x v="0"/>
    <s v="WYOMING ANALYTICAL LABS ROCK SPRINGS REQUEST No RS-3796 - LAB No A697"/>
    <m/>
    <m/>
    <d v="2000-12-27T00:00:00"/>
  </r>
  <r>
    <x v="1"/>
    <s v="T29N R107W S23 fLANCE"/>
    <n v="4157"/>
    <x v="0"/>
    <x v="1"/>
    <x v="11"/>
    <s v="SW SE"/>
    <n v="23"/>
    <n v="29"/>
    <n v="107"/>
    <n v="42.462499999999999"/>
    <n v="-109.56471999999999"/>
    <s v="4903521740"/>
    <s v="ANTELOPE 15-23"/>
    <x v="0"/>
    <s v="LANCE"/>
    <m/>
    <m/>
    <s v=""/>
    <x v="0"/>
    <m/>
    <m/>
    <n v="12900"/>
    <n v="12875"/>
    <x v="2"/>
    <d v="2003-11-07T00:00:00"/>
    <n v="8.2200000000000006"/>
    <x v="1"/>
    <n v="88"/>
    <n v="3.6"/>
    <n v="3928"/>
    <n v="8.5"/>
    <x v="1"/>
    <n v="5148"/>
    <n v="1110"/>
    <m/>
    <x v="0"/>
    <n v="7"/>
    <n v="10705"/>
    <x v="0"/>
    <s v="BP"/>
    <n v="4.3911999999999995"/>
    <n v="0.29624400000000001"/>
    <n v="170.86799999999999"/>
    <n v="0.21742999999999998"/>
    <n v="175.772874"/>
    <n v="145.22507999999999"/>
    <n v="18.192899999999998"/>
    <n v="0"/>
    <x v="1"/>
    <n v="0.14574000000000001"/>
    <n v="163.56371999999999"/>
    <n v="3.5979479419186992E-2"/>
    <n v="10293.1"/>
    <n v="-1.9616060500711952E-2"/>
    <n v="2.49822392959223E-2"/>
    <n v="1.6853795085583002E-3"/>
    <n v="0.97333238119551935"/>
    <n v="0.88788075986532955"/>
    <n v="0.11122821124391154"/>
    <n v="8.9102889075890433E-4"/>
    <x v="0"/>
    <n v="0.48"/>
    <x v="0"/>
    <m/>
    <m/>
    <x v="0"/>
    <n v="16800"/>
    <x v="2"/>
    <x v="0"/>
    <m/>
    <x v="0"/>
    <x v="0"/>
    <x v="0"/>
    <n v="17"/>
    <x v="0"/>
    <x v="0"/>
    <x v="0"/>
    <x v="0"/>
    <x v="0"/>
    <x v="0"/>
    <x v="0"/>
    <x v="0"/>
    <x v="0"/>
    <x v="0"/>
    <x v="0"/>
    <x v="0"/>
    <x v="0"/>
    <m/>
    <x v="0"/>
    <x v="0"/>
    <x v="0"/>
    <x v="0"/>
    <x v="0"/>
    <m/>
    <n v="20031109"/>
    <x v="0"/>
    <s v="WYOMING ANALYTICAL LABS ROCK SPRINGS ID No C8618"/>
    <m/>
    <m/>
    <d v="2003-11-19T00:00:00"/>
  </r>
  <r>
    <x v="1"/>
    <s v="T29N R107W S19 fLANCE"/>
    <n v="4398"/>
    <x v="0"/>
    <x v="1"/>
    <x v="11"/>
    <s v="NW SW"/>
    <n v="19"/>
    <n v="29"/>
    <n v="107"/>
    <n v="42.465829999999997"/>
    <n v="-109.652778"/>
    <s v="4903522398"/>
    <s v="CABRITO 12-19"/>
    <x v="0"/>
    <s v="LANCE"/>
    <m/>
    <m/>
    <m/>
    <x v="0"/>
    <s v="9101"/>
    <m/>
    <n v="12051"/>
    <n v="11995"/>
    <x v="2"/>
    <d v="2003-04-27T00:00:00"/>
    <n v="7.95"/>
    <x v="1"/>
    <n v="13.8"/>
    <n v="3.45"/>
    <n v="993"/>
    <n v="21.3"/>
    <x v="1"/>
    <n v="910"/>
    <n v="827"/>
    <m/>
    <x v="0"/>
    <n v="42"/>
    <n v="2996"/>
    <x v="10"/>
    <s v="ENCANA"/>
    <n v="0.68862000000000001"/>
    <n v="0.2839005"/>
    <n v="43.195499999999996"/>
    <n v="0.54485399999999995"/>
    <n v="44.712874499999998"/>
    <n v="25.671099999999999"/>
    <n v="13.554529999999998"/>
    <n v="0"/>
    <x v="1"/>
    <n v="0.87444000000000011"/>
    <n v="40.100069999999995"/>
    <n v="5.4387977297498537E-2"/>
    <n v="2810.55"/>
    <n v="-3.1938069938259345E-2"/>
    <n v="1.5400933348626468E-2"/>
    <n v="6.3494128519963533E-3"/>
    <n v="0.97824965379937712"/>
    <n v="0.6401759398424991"/>
    <n v="0.33801761443309203"/>
    <n v="2.1806445724408964E-2"/>
    <x v="0"/>
    <n v="3.56"/>
    <x v="0"/>
    <m/>
    <m/>
    <x v="0"/>
    <n v="4500"/>
    <x v="2"/>
    <x v="0"/>
    <m/>
    <x v="0"/>
    <x v="0"/>
    <x v="0"/>
    <m/>
    <x v="0"/>
    <x v="0"/>
    <x v="0"/>
    <x v="0"/>
    <x v="0"/>
    <x v="0"/>
    <x v="0"/>
    <x v="0"/>
    <x v="0"/>
    <x v="0"/>
    <x v="0"/>
    <x v="0"/>
    <x v="0"/>
    <m/>
    <x v="0"/>
    <x v="0"/>
    <x v="0"/>
    <x v="0"/>
    <x v="0"/>
    <m/>
    <n v="2003427"/>
    <x v="0"/>
    <s v="WYOMING ANALYTICAL LABS ROCK SPRINGS ID No RS-5754 - C6959-C6984"/>
    <m/>
    <m/>
    <d v="2003-04-30T00:00:00"/>
  </r>
  <r>
    <x v="1"/>
    <s v="T29N R107W S19 fLANCE"/>
    <n v="3150"/>
    <x v="0"/>
    <x v="1"/>
    <x v="11"/>
    <s v="SW SE"/>
    <n v="19"/>
    <n v="29"/>
    <n v="107"/>
    <n v="42.462780000000002"/>
    <n v="-109.64167"/>
    <s v="4903522068"/>
    <s v="CABRITO 15-19"/>
    <x v="0"/>
    <s v="LANCE"/>
    <m/>
    <m/>
    <s v=""/>
    <x v="0"/>
    <m/>
    <m/>
    <n v="12660"/>
    <n v="12578"/>
    <x v="2"/>
    <d v="2001-01-18T00:00:00"/>
    <n v="7.55"/>
    <x v="1"/>
    <n v="597"/>
    <n v="8.5500000000000007"/>
    <n v="1970"/>
    <m/>
    <x v="1"/>
    <n v="2550"/>
    <n v="1690"/>
    <m/>
    <x v="0"/>
    <n v="130"/>
    <n v="4840"/>
    <x v="0"/>
    <s v="BP AMOCO PRODUCTION COMPANY"/>
    <n v="29.790299999999998"/>
    <n v="0.70357950000000002"/>
    <n v="85.694999999999993"/>
    <n v="0"/>
    <n v="116.18887949999998"/>
    <n v="71.93549999999999"/>
    <n v="27.699099999999998"/>
    <n v="0"/>
    <x v="1"/>
    <n v="2.7066000000000003"/>
    <n v="102.34119999999999"/>
    <n v="6.3367384168274185E-2"/>
    <n v="6945.55"/>
    <n v="0.17865521761818501"/>
    <n v="0.25639544961787847"/>
    <n v="6.0554805505289352E-3"/>
    <n v="0.73754906983159263"/>
    <n v="0.70289873482038512"/>
    <n v="0.27065443829073726"/>
    <n v="2.6446826888877603E-2"/>
    <x v="0"/>
    <m/>
    <x v="0"/>
    <m/>
    <m/>
    <x v="0"/>
    <m/>
    <x v="0"/>
    <x v="0"/>
    <m/>
    <x v="0"/>
    <x v="0"/>
    <x v="0"/>
    <m/>
    <x v="0"/>
    <x v="0"/>
    <x v="0"/>
    <x v="0"/>
    <x v="0"/>
    <x v="0"/>
    <x v="0"/>
    <x v="0"/>
    <x v="0"/>
    <x v="0"/>
    <x v="0"/>
    <x v="0"/>
    <x v="0"/>
    <m/>
    <x v="0"/>
    <x v="0"/>
    <x v="0"/>
    <x v="0"/>
    <x v="0"/>
    <m/>
    <n v="20010118"/>
    <x v="0"/>
    <s v="WYOMING ANALYTICAL LABS ROCK SPRINGS REQUEST No RS-3826 - LAB No A787"/>
    <m/>
    <m/>
    <d v="2001-01-18T00:00:00"/>
  </r>
  <r>
    <x v="1"/>
    <s v="T29N R107W S18 fLANCE"/>
    <n v="3149"/>
    <x v="0"/>
    <x v="1"/>
    <x v="11"/>
    <s v="SW SW"/>
    <n v="18"/>
    <n v="29"/>
    <n v="107"/>
    <n v="42.477220000000003"/>
    <n v="-109.6525"/>
    <s v="4903521899"/>
    <s v="CABRITO 13-18"/>
    <x v="0"/>
    <s v="LANCE"/>
    <m/>
    <m/>
    <s v=""/>
    <x v="0"/>
    <m/>
    <m/>
    <n v="12791"/>
    <m/>
    <x v="2"/>
    <d v="2001-04-25T00:00:00"/>
    <n v="6.93"/>
    <x v="1"/>
    <n v="5790"/>
    <n v="1.39"/>
    <n v="1380"/>
    <m/>
    <x v="1"/>
    <n v="9650"/>
    <m/>
    <n v="707"/>
    <x v="0"/>
    <n v="93"/>
    <n v="15700"/>
    <x v="0"/>
    <s v="BP AMOCO PRODUCTION COMPANY"/>
    <n v="288.92099999999999"/>
    <n v="0.1143831"/>
    <n v="60.03"/>
    <n v="0"/>
    <n v="349.06538309999996"/>
    <n v="272.22649999999999"/>
    <n v="0"/>
    <n v="23.564309999999999"/>
    <x v="1"/>
    <n v="1.9362600000000001"/>
    <n v="297.72706999999997"/>
    <n v="7.9373704584742008E-2"/>
    <n v="17621.39"/>
    <n v="5.766236042373981E-2"/>
    <n v="0.82769880368581306"/>
    <n v="3.2768388255569769E-4"/>
    <n v="0.17197351243163134"/>
    <n v="0.91434917221332956"/>
    <n v="0"/>
    <n v="6.5034731306091859E-3"/>
    <x v="0"/>
    <m/>
    <x v="0"/>
    <m/>
    <m/>
    <x v="0"/>
    <m/>
    <x v="0"/>
    <x v="0"/>
    <m/>
    <x v="0"/>
    <x v="0"/>
    <x v="0"/>
    <m/>
    <x v="0"/>
    <x v="0"/>
    <x v="0"/>
    <x v="0"/>
    <x v="0"/>
    <x v="0"/>
    <x v="0"/>
    <x v="0"/>
    <x v="0"/>
    <x v="0"/>
    <x v="0"/>
    <x v="0"/>
    <x v="0"/>
    <m/>
    <x v="0"/>
    <x v="0"/>
    <x v="0"/>
    <x v="0"/>
    <x v="0"/>
    <m/>
    <n v="20010425"/>
    <x v="0"/>
    <s v="WYOMING ANALYTICAL LABS ROCK SPRINGS REQUEST No RS-4009 - LAB No B397-B398"/>
    <m/>
    <m/>
    <d v="2001-05-04T00:00:00"/>
  </r>
  <r>
    <x v="1"/>
    <s v="T29N R107W S11 fMESAVERDE"/>
    <n v="4156"/>
    <x v="0"/>
    <x v="1"/>
    <x v="11"/>
    <s v="NW NE"/>
    <n v="11"/>
    <n v="29"/>
    <n v="107"/>
    <n v="42.454790000000003"/>
    <n v="-109.64671"/>
    <s v="4903523130"/>
    <s v="CABRITO 6-30A"/>
    <x v="0"/>
    <s v="MESAVERDE"/>
    <m/>
    <m/>
    <s v=""/>
    <x v="0"/>
    <m/>
    <m/>
    <n v="11946"/>
    <n v="11933"/>
    <x v="2"/>
    <d v="2003-12-11T00:00:00"/>
    <n v="6.8"/>
    <x v="1"/>
    <n v="2780"/>
    <n v="6.9"/>
    <n v="973"/>
    <n v="120"/>
    <x v="1"/>
    <n v="5798"/>
    <n v="687"/>
    <m/>
    <x v="0"/>
    <n v="165"/>
    <n v="10856"/>
    <x v="0"/>
    <s v="BP"/>
    <n v="138.72200000000001"/>
    <n v="0.567801"/>
    <n v="42.325499999999998"/>
    <n v="3.0695999999999999"/>
    <n v="184.68490100000002"/>
    <n v="163.56157999999999"/>
    <n v="11.259929999999999"/>
    <n v="0"/>
    <x v="1"/>
    <n v="3.4353000000000002"/>
    <n v="178.25681"/>
    <n v="1.7711083640094546E-2"/>
    <n v="10529.9"/>
    <n v="-1.524836457666034E-2"/>
    <n v="0.75112799827637233"/>
    <n v="3.0744310819431847E-3"/>
    <n v="0.24579757064168442"/>
    <n v="0.91756146651564108"/>
    <n v="6.3166899486196346E-2"/>
    <n v="1.9271633998162539E-2"/>
    <x v="0"/>
    <n v="42"/>
    <x v="0"/>
    <m/>
    <m/>
    <x v="0"/>
    <n v="14850"/>
    <x v="2"/>
    <x v="0"/>
    <m/>
    <x v="0"/>
    <x v="0"/>
    <x v="0"/>
    <m/>
    <x v="0"/>
    <x v="0"/>
    <x v="0"/>
    <x v="0"/>
    <x v="0"/>
    <x v="0"/>
    <x v="0"/>
    <x v="0"/>
    <x v="0"/>
    <x v="0"/>
    <x v="0"/>
    <x v="0"/>
    <x v="0"/>
    <m/>
    <x v="0"/>
    <x v="0"/>
    <x v="0"/>
    <x v="0"/>
    <x v="0"/>
    <m/>
    <n v="20031214"/>
    <x v="0"/>
    <s v="WYOMING ANALYTICAL LABS ROCK SPRINGS ID No C8880"/>
    <m/>
    <m/>
    <d v="2003-12-29T00:00:00"/>
  </r>
  <r>
    <x v="1"/>
    <s v="T29N R107W S05 fLANCE"/>
    <n v="4586"/>
    <x v="0"/>
    <x v="1"/>
    <x v="11"/>
    <s v="SW NW"/>
    <n v="5"/>
    <n v="29"/>
    <n v="107"/>
    <n v="42.513067999999997"/>
    <n v="-109.6331"/>
    <s v="4903523064"/>
    <s v="5-5 ANTELOPE"/>
    <x v="0"/>
    <s v="LANCE"/>
    <m/>
    <m/>
    <n v="5237"/>
    <x v="0"/>
    <n v="8456"/>
    <n v="13693"/>
    <n v="13750"/>
    <n v="13717"/>
    <x v="2"/>
    <d v="2005-05-26T00:00:00"/>
    <n v="6.82"/>
    <x v="1"/>
    <n v="1420"/>
    <n v="25"/>
    <n v="2860"/>
    <n v="121"/>
    <x v="1"/>
    <n v="7350"/>
    <n v="714"/>
    <n v="0"/>
    <x v="1"/>
    <n v="15"/>
    <n v="13900"/>
    <x v="0"/>
    <s v="BP"/>
    <n v="70.858000000000004"/>
    <n v="2.0572500000000002"/>
    <n v="124.41"/>
    <n v="3.09518"/>
    <n v="200.42042999999998"/>
    <n v="207.34350000000001"/>
    <n v="11.702459999999999"/>
    <n v="0"/>
    <x v="1"/>
    <n v="0.31230000000000002"/>
    <n v="219.35826"/>
    <n v="-4.5113843201521307E-2"/>
    <n v="12505"/>
    <n v="-5.28309032380231E-2"/>
    <n v="0.35354679161201286"/>
    <n v="1.0264672119503987E-2"/>
    <n v="0.63618853626848326"/>
    <n v="0.94522768369880394"/>
    <n v="5.3348617918468164E-2"/>
    <n v="1.4236983827278719E-3"/>
    <x v="1"/>
    <n v="11"/>
    <x v="1"/>
    <n v="0"/>
    <n v="0"/>
    <x v="1"/>
    <n v="24300"/>
    <x v="2"/>
    <x v="1"/>
    <n v="0"/>
    <x v="1"/>
    <x v="1"/>
    <x v="1"/>
    <n v="9"/>
    <x v="1"/>
    <x v="1"/>
    <x v="1"/>
    <x v="1"/>
    <x v="0"/>
    <x v="0"/>
    <x v="0"/>
    <x v="0"/>
    <x v="0"/>
    <x v="0"/>
    <x v="0"/>
    <x v="0"/>
    <x v="0"/>
    <m/>
    <x v="0"/>
    <x v="0"/>
    <x v="0"/>
    <x v="0"/>
    <x v="0"/>
    <m/>
    <n v="20050526"/>
    <x v="0"/>
    <s v="WYOMING ANALYTICAL LABS ROCK SPRINGS ID No D2067"/>
    <s v="8180"/>
    <s v="8456-13693"/>
    <d v="2005-06-14T00:00:00"/>
  </r>
  <r>
    <x v="1"/>
    <s v="T29N R107W S05 fLANCE"/>
    <n v="4189"/>
    <x v="0"/>
    <x v="1"/>
    <x v="11"/>
    <s v="NW NW"/>
    <n v="5"/>
    <n v="29"/>
    <n v="107"/>
    <n v="42.516668000000003"/>
    <n v="-109.63310799999999"/>
    <s v="4903523065"/>
    <s v="ANTELOPE 4-5"/>
    <x v="0"/>
    <s v="LANCE"/>
    <m/>
    <m/>
    <m/>
    <x v="0"/>
    <s v="8096"/>
    <m/>
    <n v="13000"/>
    <m/>
    <x v="2"/>
    <d v="2004-03-26T00:00:00"/>
    <n v="7.69"/>
    <x v="1"/>
    <n v="345"/>
    <n v="19.7"/>
    <n v="2220"/>
    <n v="43.9"/>
    <x v="1"/>
    <n v="3549"/>
    <n v="903"/>
    <m/>
    <x v="0"/>
    <n v="37"/>
    <n v="7325"/>
    <x v="0"/>
    <s v="BP AMERICA PRODUCTION COMPANY"/>
    <n v="17.215499999999999"/>
    <n v="1.621113"/>
    <n v="96.57"/>
    <n v="1.1229619999999998"/>
    <n v="116.52957499999999"/>
    <n v="100.11729"/>
    <n v="14.800169999999998"/>
    <n v="0"/>
    <x v="1"/>
    <n v="0.77034000000000002"/>
    <n v="115.6878"/>
    <n v="3.6249440852563178E-3"/>
    <n v="7117.6"/>
    <n v="-1.4360295237699558E-2"/>
    <n v="0.14773502778157391"/>
    <n v="1.3911601411058095E-2"/>
    <n v="0.83835337080736805"/>
    <n v="0.86540923070539855"/>
    <n v="0.12793198591381286"/>
    <n v="6.6587833807886399E-3"/>
    <x v="0"/>
    <n v="43.3"/>
    <x v="0"/>
    <m/>
    <m/>
    <x v="0"/>
    <n v="9650"/>
    <x v="2"/>
    <x v="0"/>
    <m/>
    <x v="0"/>
    <x v="0"/>
    <x v="0"/>
    <n v="7"/>
    <x v="0"/>
    <x v="0"/>
    <x v="0"/>
    <x v="0"/>
    <x v="0"/>
    <x v="0"/>
    <x v="0"/>
    <x v="0"/>
    <x v="0"/>
    <x v="0"/>
    <x v="0"/>
    <x v="0"/>
    <x v="0"/>
    <m/>
    <x v="0"/>
    <x v="0"/>
    <x v="0"/>
    <x v="0"/>
    <x v="0"/>
    <m/>
    <n v="20040326"/>
    <x v="0"/>
    <s v="WYOMING ANALYTICAL LABS ROCK SPRINGS, ID No RS-6697"/>
    <m/>
    <m/>
    <d v="2004-04-06T00:00:00"/>
  </r>
  <r>
    <x v="1"/>
    <s v="T29N R107W S05 fLANCE"/>
    <n v="5201"/>
    <x v="0"/>
    <x v="1"/>
    <x v="7"/>
    <s v="NE SE"/>
    <n v="5"/>
    <n v="29"/>
    <n v="107"/>
    <n v="42.509006999999997"/>
    <n v="-109.618427"/>
    <s v="4903523305"/>
    <s v="10-5 ANTELOPE"/>
    <x v="0"/>
    <s v="LANCE"/>
    <m/>
    <m/>
    <n v="2581"/>
    <x v="0"/>
    <n v="7593"/>
    <n v="10174"/>
    <n v="13866"/>
    <n v="10209"/>
    <x v="2"/>
    <m/>
    <n v="6.97"/>
    <x v="1"/>
    <n v="980"/>
    <n v="0"/>
    <n v="2720"/>
    <n v="75"/>
    <x v="1"/>
    <n v="5720"/>
    <n v="1200"/>
    <n v="0"/>
    <x v="1"/>
    <n v="36"/>
    <n v="10900"/>
    <x v="0"/>
    <s v="BP AMERICA PRODUCTION COMPANY"/>
    <n v="48.902000000000001"/>
    <n v="0"/>
    <n v="118.32"/>
    <n v="1.9184999999999999"/>
    <n v="169.14049999999997"/>
    <n v="161.3612"/>
    <n v="19.667999999999999"/>
    <n v="0"/>
    <x v="1"/>
    <n v="0.74952000000000008"/>
    <n v="181.77871999999999"/>
    <n v="-3.6014613277665496E-2"/>
    <n v="10731"/>
    <n v="-7.8128611714668762E-3"/>
    <n v="0.28912058318380285"/>
    <n v="0"/>
    <n v="0.71087941681619726"/>
    <n v="0.8876792619070043"/>
    <n v="0.10819748318174977"/>
    <n v="4.123254911245937E-3"/>
    <x v="1"/>
    <n v="2.2000000000000002"/>
    <x v="1"/>
    <n v="0"/>
    <n v="0"/>
    <x v="1"/>
    <n v="18400"/>
    <x v="1"/>
    <x v="1"/>
    <n v="0"/>
    <x v="1"/>
    <x v="1"/>
    <x v="1"/>
    <n v="11"/>
    <x v="1"/>
    <x v="1"/>
    <x v="1"/>
    <x v="1"/>
    <x v="0"/>
    <x v="0"/>
    <x v="0"/>
    <x v="0"/>
    <x v="0"/>
    <x v="0"/>
    <x v="0"/>
    <x v="0"/>
    <x v="0"/>
    <m/>
    <x v="0"/>
    <x v="0"/>
    <x v="0"/>
    <x v="0"/>
    <x v="0"/>
    <s v="FIELD WATER"/>
    <m/>
    <x v="0"/>
    <s v="WYOMING ANALYTICA LABS ROCK SPRINGS ID No J06003 - D5058 - RS-8477"/>
    <m/>
    <s v="7593-10174"/>
    <d v="2006-08-01T00:00:00"/>
  </r>
  <r>
    <x v="1"/>
    <s v="T29N R107W S05 fLANCE"/>
    <n v="4188"/>
    <x v="0"/>
    <x v="1"/>
    <x v="11"/>
    <s v="NE NW"/>
    <n v="5"/>
    <n v="29"/>
    <n v="107"/>
    <n v="42.516638"/>
    <n v="-109.62877899999999"/>
    <s v="4903523055"/>
    <s v="ANTELOPE 3-5"/>
    <x v="0"/>
    <s v="LANCE"/>
    <m/>
    <m/>
    <s v=""/>
    <x v="0"/>
    <m/>
    <m/>
    <n v="13650"/>
    <m/>
    <x v="2"/>
    <d v="2004-03-27T00:00:00"/>
    <n v="7.01"/>
    <x v="1"/>
    <n v="6330"/>
    <n v="37.799999999999997"/>
    <n v="2780"/>
    <n v="216"/>
    <x v="1"/>
    <n v="12596"/>
    <n v="722"/>
    <m/>
    <x v="0"/>
    <n v="60"/>
    <n v="19840"/>
    <x v="0"/>
    <s v="BP AMERICA PRODUCTION COMPANY"/>
    <n v="315.86700000000002"/>
    <n v="3.1105619999999998"/>
    <n v="120.93"/>
    <n v="5.5252799999999995"/>
    <n v="445.43284200000005"/>
    <n v="355.33315999999996"/>
    <n v="11.83358"/>
    <n v="0"/>
    <x v="1"/>
    <n v="1.2492000000000001"/>
    <n v="368.41593999999992"/>
    <n v="9.46329388252376E-2"/>
    <n v="22741.8"/>
    <n v="6.8146485118055114E-2"/>
    <n v="0.70912373362896308"/>
    <n v="6.9832345231517516E-3"/>
    <n v="0.28389303184788511"/>
    <n v="0.96448910435308532"/>
    <n v="3.2120162878946014E-2"/>
    <n v="3.3907327679687268E-3"/>
    <x v="0"/>
    <n v="123"/>
    <x v="0"/>
    <m/>
    <m/>
    <x v="0"/>
    <n v="26700"/>
    <x v="2"/>
    <x v="0"/>
    <m/>
    <x v="0"/>
    <x v="0"/>
    <x v="0"/>
    <m/>
    <x v="0"/>
    <x v="0"/>
    <x v="0"/>
    <x v="0"/>
    <x v="0"/>
    <x v="0"/>
    <x v="0"/>
    <x v="0"/>
    <x v="0"/>
    <x v="0"/>
    <x v="0"/>
    <x v="0"/>
    <x v="0"/>
    <m/>
    <x v="0"/>
    <x v="0"/>
    <x v="0"/>
    <x v="0"/>
    <x v="0"/>
    <m/>
    <n v="20040327"/>
    <x v="0"/>
    <s v="WYOMING ANALYTICAL LABS ROCK SPRINGS ID No RS-6697"/>
    <m/>
    <m/>
    <d v="2004-04-06T00:00:00"/>
  </r>
  <r>
    <x v="1"/>
    <s v="T29N R107W S04 fLANCE"/>
    <n v="4491"/>
    <x v="0"/>
    <x v="1"/>
    <x v="7"/>
    <s v="SE NW"/>
    <n v="4"/>
    <n v="29"/>
    <n v="107"/>
    <n v="42.512568999999999"/>
    <n v="-109.608581"/>
    <s v="4903523084"/>
    <s v="ANTELOPE 6-4"/>
    <x v="0"/>
    <s v="LANCE"/>
    <m/>
    <m/>
    <s v=""/>
    <x v="0"/>
    <m/>
    <m/>
    <n v="13580"/>
    <m/>
    <x v="2"/>
    <d v="2004-12-21T00:00:00"/>
    <n v="7.44"/>
    <x v="1"/>
    <n v="463"/>
    <n v="4.5999999999999996"/>
    <n v="1460"/>
    <n v="60"/>
    <x v="1"/>
    <n v="2860"/>
    <n v="630"/>
    <m/>
    <x v="0"/>
    <n v="167"/>
    <n v="6180"/>
    <x v="0"/>
    <s v="BP AMERICA PRODUCTION COMPANY"/>
    <n v="23.1037"/>
    <n v="0.37853399999999998"/>
    <n v="63.51"/>
    <n v="1.5347999999999999"/>
    <n v="88.527034"/>
    <n v="80.680599999999998"/>
    <n v="10.325699999999999"/>
    <n v="0"/>
    <x v="1"/>
    <n v="3.4769400000000004"/>
    <n v="94.483239999999995"/>
    <n v="-3.254574658469718E-2"/>
    <n v="5644.6"/>
    <n v="-4.527848722155503E-2"/>
    <n v="0.2609790360761437"/>
    <n v="4.2759141800684294E-3"/>
    <n v="0.73474504974378785"/>
    <n v="0.85391440852367051"/>
    <n v="0.10928604903896183"/>
    <n v="3.6799542437367737E-2"/>
    <x v="0"/>
    <n v="3"/>
    <x v="0"/>
    <m/>
    <m/>
    <x v="0"/>
    <n v="10600"/>
    <x v="2"/>
    <x v="0"/>
    <m/>
    <x v="0"/>
    <x v="0"/>
    <x v="0"/>
    <n v="2"/>
    <x v="0"/>
    <x v="0"/>
    <x v="0"/>
    <x v="0"/>
    <x v="0"/>
    <x v="0"/>
    <x v="0"/>
    <x v="0"/>
    <x v="0"/>
    <x v="0"/>
    <x v="0"/>
    <x v="0"/>
    <x v="0"/>
    <m/>
    <x v="0"/>
    <x v="0"/>
    <x v="0"/>
    <x v="0"/>
    <x v="0"/>
    <m/>
    <n v="20041221"/>
    <x v="0"/>
    <s v="WYOMING ANALYTICAL LABS ROCK SPRINGS ID No RS-7222"/>
    <m/>
    <m/>
    <d v="2005-01-05T00:00:00"/>
  </r>
  <r>
    <x v="1"/>
    <s v="T29N R107W S04 fLANCE"/>
    <n v="4155"/>
    <x v="0"/>
    <x v="1"/>
    <x v="11"/>
    <s v="SW SE"/>
    <n v="4"/>
    <n v="29"/>
    <n v="107"/>
    <n v="42.50611"/>
    <n v="-109.60381"/>
    <s v="4903521739"/>
    <s v="ANTELOPE 15-4"/>
    <x v="0"/>
    <s v="LANCE"/>
    <m/>
    <m/>
    <s v=""/>
    <x v="0"/>
    <m/>
    <m/>
    <n v="12095"/>
    <m/>
    <x v="2"/>
    <d v="2003-11-02T00:00:00"/>
    <n v="7.55"/>
    <x v="1"/>
    <n v="51"/>
    <n v="8.5"/>
    <n v="3966"/>
    <n v="67"/>
    <x v="1"/>
    <n v="5048"/>
    <n v="1058"/>
    <m/>
    <x v="0"/>
    <n v="7"/>
    <n v="10125"/>
    <x v="0"/>
    <s v="BP"/>
    <n v="2.5449000000000002"/>
    <n v="0.699465"/>
    <n v="172.52099999999999"/>
    <n v="1.7138599999999999"/>
    <n v="177.47922499999999"/>
    <n v="142.40407999999999"/>
    <n v="17.340619999999998"/>
    <n v="0"/>
    <x v="1"/>
    <n v="0.14574000000000001"/>
    <n v="159.89043999999998"/>
    <n v="5.2135051917012176E-2"/>
    <n v="10205.5"/>
    <n v="3.9595681365436168E-3"/>
    <n v="1.433914307435138E-2"/>
    <n v="3.941109163621827E-3"/>
    <n v="0.98171974776202686"/>
    <n v="0.89063536256451614"/>
    <n v="0.10845313828644164"/>
    <n v="9.1149914904230689E-4"/>
    <x v="0"/>
    <n v="0.24"/>
    <x v="0"/>
    <m/>
    <m/>
    <x v="0"/>
    <n v="16260"/>
    <x v="2"/>
    <x v="0"/>
    <m/>
    <x v="0"/>
    <x v="0"/>
    <x v="0"/>
    <n v="19"/>
    <x v="0"/>
    <x v="0"/>
    <x v="0"/>
    <x v="0"/>
    <x v="0"/>
    <x v="0"/>
    <x v="0"/>
    <x v="0"/>
    <x v="0"/>
    <x v="0"/>
    <x v="0"/>
    <x v="0"/>
    <x v="0"/>
    <m/>
    <x v="0"/>
    <x v="0"/>
    <x v="0"/>
    <x v="0"/>
    <x v="0"/>
    <m/>
    <n v="20031109"/>
    <x v="0"/>
    <s v="WYOMING ANALYTICAL LABS ROCK SPRINGS ID No C8617"/>
    <m/>
    <m/>
    <d v="2003-11-19T00:00:00"/>
  </r>
  <r>
    <x v="1"/>
    <s v="T29N R107W S04 fLANCE"/>
    <n v="4187"/>
    <x v="0"/>
    <x v="1"/>
    <x v="7"/>
    <s v="SW NW"/>
    <n v="4"/>
    <n v="29"/>
    <n v="107"/>
    <n v="42.512520000000002"/>
    <n v="-109.613669"/>
    <s v="4903522429"/>
    <s v="ANTELOPE 5-4"/>
    <x v="0"/>
    <s v="LANCE"/>
    <m/>
    <m/>
    <s v=""/>
    <x v="0"/>
    <m/>
    <m/>
    <n v="14020"/>
    <m/>
    <x v="2"/>
    <d v="2004-03-30T00:00:00"/>
    <n v="7.69"/>
    <x v="1"/>
    <n v="511"/>
    <n v="20.2"/>
    <n v="3650"/>
    <n v="78.5"/>
    <x v="1"/>
    <n v="6048"/>
    <n v="1058"/>
    <m/>
    <x v="0"/>
    <n v="6"/>
    <n v="11355"/>
    <x v="0"/>
    <s v="BP AMERICA PRODUCTION COMPANY"/>
    <n v="25.498899999999999"/>
    <n v="1.662258"/>
    <n v="158.77500000000001"/>
    <n v="2.0080299999999998"/>
    <n v="187.94418799999997"/>
    <n v="170.61408"/>
    <n v="17.340619999999998"/>
    <n v="0"/>
    <x v="1"/>
    <n v="0.12492"/>
    <n v="188.07962000000001"/>
    <n v="-3.6016868378726987E-4"/>
    <n v="11371.7"/>
    <n v="7.348185174266711E-4"/>
    <n v="0.13567272428770186"/>
    <n v="8.8444235370555881E-3"/>
    <n v="0.85548285217524256"/>
    <n v="0.90713751973765155"/>
    <n v="9.2198293467415537E-2"/>
    <n v="6.6418679493291191E-4"/>
    <x v="0"/>
    <n v="26.5"/>
    <x v="0"/>
    <m/>
    <m/>
    <x v="0"/>
    <n v="15100"/>
    <x v="2"/>
    <x v="0"/>
    <m/>
    <x v="0"/>
    <x v="0"/>
    <x v="0"/>
    <n v="20.399999999999999"/>
    <x v="0"/>
    <x v="0"/>
    <x v="0"/>
    <x v="0"/>
    <x v="0"/>
    <x v="0"/>
    <x v="0"/>
    <x v="0"/>
    <x v="0"/>
    <x v="0"/>
    <x v="0"/>
    <x v="0"/>
    <x v="0"/>
    <m/>
    <x v="0"/>
    <x v="0"/>
    <x v="0"/>
    <x v="0"/>
    <x v="0"/>
    <m/>
    <n v="20040330"/>
    <x v="0"/>
    <s v="WYOMING ANALYTICAL LABS ROCK SPRINGS ID No C9248-C9253"/>
    <m/>
    <m/>
    <d v="2004-04-02T00:00:00"/>
  </r>
  <r>
    <x v="1"/>
    <s v="T29N R107W S03 fFORT UNION"/>
    <n v="4440"/>
    <x v="0"/>
    <x v="1"/>
    <x v="7"/>
    <s v="NE NW"/>
    <n v="3"/>
    <n v="29"/>
    <n v="107"/>
    <n v="42.516109999999998"/>
    <n v="-109.58916000000001"/>
    <s v="4903522335"/>
    <s v="HIGHWAY FED. #11"/>
    <x v="0"/>
    <s v="FORT UNION"/>
    <m/>
    <m/>
    <m/>
    <x v="0"/>
    <s v="6909"/>
    <m/>
    <n v="13820"/>
    <n v="13281"/>
    <x v="2"/>
    <d v="2004-09-22T00:00:00"/>
    <n v="11.42"/>
    <x v="1"/>
    <n v="3200"/>
    <n v="58"/>
    <n v="1333.09"/>
    <n v="250"/>
    <x v="1"/>
    <n v="7821"/>
    <n v="0"/>
    <n v="330"/>
    <x v="0"/>
    <n v="342.7"/>
    <n v="13038.4"/>
    <x v="0"/>
    <s v="YATES PETROLEUM"/>
    <n v="159.68"/>
    <n v="4.7728200000000003"/>
    <n v="57.989414999999994"/>
    <n v="6.3949999999999996"/>
    <n v="228.83723499999999"/>
    <n v="220.63040999999998"/>
    <n v="0"/>
    <n v="10.998899999999999"/>
    <x v="1"/>
    <n v="7.135014"/>
    <n v="238.76432399999999"/>
    <n v="-2.1229803042636983E-2"/>
    <n v="13334.79"/>
    <n v="1.1238306780484318E-2"/>
    <n v="0.6977885395267952"/>
    <n v="2.0856833023699138E-2"/>
    <n v="0.28135462744950573"/>
    <n v="0.92405099013033454"/>
    <n v="0"/>
    <n v="2.9883082532882931E-2"/>
    <x v="0"/>
    <n v="0.95"/>
    <x v="0"/>
    <m/>
    <n v="10"/>
    <x v="6"/>
    <m/>
    <x v="0"/>
    <x v="0"/>
    <m/>
    <x v="0"/>
    <x v="0"/>
    <x v="0"/>
    <m/>
    <x v="0"/>
    <x v="0"/>
    <x v="0"/>
    <x v="0"/>
    <x v="0"/>
    <x v="0"/>
    <x v="0"/>
    <x v="0"/>
    <x v="0"/>
    <x v="0"/>
    <x v="0"/>
    <x v="0"/>
    <x v="0"/>
    <m/>
    <x v="0"/>
    <x v="0"/>
    <x v="0"/>
    <x v="0"/>
    <x v="0"/>
    <m/>
    <n v="20040922"/>
    <x v="0"/>
    <s v="HALLIBURTON ROCK SPRINGS ID No RS04-W0528"/>
    <m/>
    <m/>
    <d v="2004-09-23T00:00:00"/>
  </r>
  <r>
    <x v="1"/>
    <s v="T29N R107W S02 fLANCE"/>
    <n v="3165"/>
    <x v="0"/>
    <x v="1"/>
    <x v="11"/>
    <s v="SW NW"/>
    <n v="2"/>
    <n v="29"/>
    <n v="107"/>
    <n v="42.454439999999998"/>
    <n v="-109.63306"/>
    <s v="4903522066"/>
    <s v="CABRITO 5-29"/>
    <x v="0"/>
    <s v="LANCE"/>
    <m/>
    <m/>
    <s v=""/>
    <x v="0"/>
    <m/>
    <m/>
    <n v="12401"/>
    <n v="12391"/>
    <x v="2"/>
    <d v="2000-12-14T00:00:00"/>
    <n v="7.07"/>
    <x v="1"/>
    <n v="1410"/>
    <n v="5.94"/>
    <n v="2780"/>
    <n v="248"/>
    <x v="1"/>
    <n v="6400"/>
    <n v="713"/>
    <m/>
    <x v="0"/>
    <n v="16"/>
    <n v="11900"/>
    <x v="0"/>
    <s v="BP AMOCO PRODUCTION COMPANY"/>
    <n v="70.358999999999995"/>
    <n v="0.48880260000000003"/>
    <n v="120.93"/>
    <n v="6.3438399999999993"/>
    <n v="198.12164259999997"/>
    <n v="180.54399999999998"/>
    <n v="11.686069999999999"/>
    <n v="0"/>
    <x v="1"/>
    <n v="0.33312000000000003"/>
    <n v="192.56318999999999"/>
    <n v="1.4227459415326127E-2"/>
    <n v="11572.94"/>
    <n v="-1.3933491075255143E-2"/>
    <n v="0.35513030821197122"/>
    <n v="2.4671842691455664E-3"/>
    <n v="0.64240250751888328"/>
    <n v="0.93758313829346096"/>
    <n v="6.068693606498729E-2"/>
    <n v="1.7299256415517423E-3"/>
    <x v="0"/>
    <m/>
    <x v="0"/>
    <m/>
    <m/>
    <x v="0"/>
    <n v="17700"/>
    <x v="0"/>
    <x v="0"/>
    <m/>
    <x v="0"/>
    <x v="0"/>
    <x v="0"/>
    <m/>
    <x v="0"/>
    <x v="0"/>
    <x v="0"/>
    <x v="0"/>
    <x v="0"/>
    <x v="0"/>
    <x v="0"/>
    <x v="0"/>
    <x v="0"/>
    <x v="0"/>
    <x v="0"/>
    <x v="0"/>
    <x v="0"/>
    <m/>
    <x v="0"/>
    <x v="0"/>
    <x v="0"/>
    <x v="0"/>
    <x v="0"/>
    <m/>
    <n v="20001214"/>
    <x v="0"/>
    <s v="WYOMING ANALYTICAL LABS ROCK SPRINGS REQUEST No RS-3796 - LAB No A699"/>
    <m/>
    <m/>
    <d v="2000-12-27T00:00:00"/>
  </r>
  <r>
    <x v="1"/>
    <s v="T29N R093W S13 fMESAVERDE"/>
    <n v="5054"/>
    <x v="0"/>
    <x v="0"/>
    <x v="15"/>
    <s v="SE NW"/>
    <n v="13"/>
    <n v="29"/>
    <n v="93"/>
    <n v="41.712226999999999"/>
    <n v="-107.828585"/>
    <s v="4903725819"/>
    <s v="254 CHAMPLIN AMOCO D"/>
    <x v="0"/>
    <s v="MESAVERDE"/>
    <m/>
    <m/>
    <n v="487"/>
    <x v="0"/>
    <n v="10241"/>
    <n v="10728"/>
    <n v="10765"/>
    <m/>
    <x v="2"/>
    <d v="2005-03-15T00:00:00"/>
    <n v="6.83"/>
    <x v="1"/>
    <n v="44.3"/>
    <n v="13.8"/>
    <n v="3900"/>
    <n v="63"/>
    <x v="1"/>
    <n v="5550"/>
    <n v="1910"/>
    <n v="0"/>
    <x v="1"/>
    <n v="10"/>
    <n v="11400"/>
    <x v="0"/>
    <s v="BP AMERICA PRODUCTION COMPANY"/>
    <n v="2.2105699999999997"/>
    <n v="1.135602"/>
    <n v="169.65"/>
    <n v="1.61154"/>
    <n v="174.60771199999996"/>
    <n v="156.56549999999999"/>
    <n v="31.304899999999996"/>
    <n v="0"/>
    <x v="1"/>
    <n v="0.20820000000000002"/>
    <n v="188.07859999999999"/>
    <n v="-3.7141980698736803E-2"/>
    <n v="11491.1"/>
    <n v="3.9797126394100924E-3"/>
    <n v="1.2660208273045811E-2"/>
    <n v="6.5037333517090025E-3"/>
    <n v="0.98083605837524523"/>
    <n v="0.83244717899856757"/>
    <n v="0.16644583700644303"/>
    <n v="1.1069839949893292E-3"/>
    <x v="1"/>
    <n v="0"/>
    <x v="1"/>
    <n v="0"/>
    <n v="0"/>
    <x v="1"/>
    <n v="19500"/>
    <x v="1"/>
    <x v="1"/>
    <n v="0"/>
    <x v="1"/>
    <x v="1"/>
    <x v="1"/>
    <n v="0"/>
    <x v="1"/>
    <x v="1"/>
    <x v="1"/>
    <x v="1"/>
    <x v="0"/>
    <x v="0"/>
    <x v="0"/>
    <x v="0"/>
    <x v="0"/>
    <x v="0"/>
    <x v="0"/>
    <x v="0"/>
    <x v="0"/>
    <m/>
    <x v="0"/>
    <x v="0"/>
    <x v="0"/>
    <x v="0"/>
    <x v="0"/>
    <m/>
    <n v="20050315"/>
    <x v="0"/>
    <s v="BP ID No CH254 D2"/>
    <m/>
    <s v="10241-10728"/>
    <d v="2005-03-17T00:00:00"/>
  </r>
  <r>
    <x v="0"/>
    <s v="T28N R115W S15 fMUDDY"/>
    <n v="49124807"/>
    <x v="0"/>
    <x v="1"/>
    <x v="5"/>
    <m/>
    <s v="15"/>
    <s v=" 28"/>
    <s v=" 115"/>
    <n v="42.413800000000002"/>
    <n v="-110.4736"/>
    <m/>
    <s v="HOBACK UNIT III NO 2-15"/>
    <x v="0"/>
    <s v="MUDDY"/>
    <m/>
    <m/>
    <n v="240"/>
    <x v="0"/>
    <n v="8752"/>
    <n v="8992"/>
    <m/>
    <m/>
    <x v="1"/>
    <d v="1975-08-05T00:00:00"/>
    <n v="6.6999998092651367"/>
    <x v="0"/>
    <n v="462"/>
    <n v="23"/>
    <n v="7284"/>
    <n v="72"/>
    <x v="0"/>
    <n v="11600"/>
    <n v="964"/>
    <m/>
    <x v="0"/>
    <n v="34"/>
    <n v="19950"/>
    <x v="0"/>
    <s v="CHEM LAB"/>
    <n v="23.053799999999999"/>
    <n v="1.8926700000000001"/>
    <n v="316.85399999999998"/>
    <n v="1.8417599999999998"/>
    <n v="343.64222999999998"/>
    <n v="327.23599999999999"/>
    <n v="15.799959999999999"/>
    <m/>
    <x v="0"/>
    <n v="0.70788000000000006"/>
    <n v="343.74383999999998"/>
    <n v="-1.4782085997173868E-4"/>
    <n v="20436"/>
    <n v="1.2033873124350022E-2"/>
    <n v="6.7086632513122732E-2"/>
    <n v="5.507675817375531E-3"/>
    <n v="0.92740569166950182"/>
    <n v="0.95197633214314481"/>
    <n v="4.5964343681038765E-2"/>
    <n v="2.0593241758165037E-3"/>
    <x v="0"/>
    <m/>
    <x v="0"/>
    <m/>
    <m/>
    <x v="0"/>
    <m/>
    <x v="0"/>
    <x v="0"/>
    <m/>
    <x v="0"/>
    <x v="0"/>
    <x v="0"/>
    <m/>
    <x v="0"/>
    <x v="0"/>
    <x v="0"/>
    <x v="0"/>
    <x v="0"/>
    <x v="0"/>
    <x v="0"/>
    <x v="0"/>
    <x v="0"/>
    <x v="0"/>
    <x v="0"/>
    <x v="0"/>
    <x v="0"/>
    <m/>
    <x v="0"/>
    <x v="0"/>
    <x v="0"/>
    <x v="0"/>
    <x v="0"/>
    <s v="PRODUCTION"/>
    <m/>
    <x v="0"/>
    <m/>
    <m/>
    <m/>
    <m/>
  </r>
  <r>
    <x v="0"/>
    <s v="T28N R115W S14 fNUGGET"/>
    <n v="49003326"/>
    <x v="0"/>
    <x v="1"/>
    <x v="5"/>
    <m/>
    <s v="14"/>
    <s v=" 28"/>
    <s v=" 115"/>
    <n v="42.410890000000002"/>
    <n v="-110.45225000000001"/>
    <s v="4903505776"/>
    <s v="UNIT NO. 1"/>
    <x v="0"/>
    <s v="NUGGET"/>
    <n v="2030"/>
    <m/>
    <n v="26"/>
    <x v="0"/>
    <n v="11620"/>
    <n v="11646"/>
    <n v="12420"/>
    <m/>
    <x v="0"/>
    <d v="1961-12-12T00:00:00"/>
    <n v="7.4000000953674316"/>
    <x v="0"/>
    <n v="777"/>
    <n v="113"/>
    <n v="16400"/>
    <n v="-3"/>
    <x v="0"/>
    <n v="25000"/>
    <n v="380"/>
    <m/>
    <x v="0"/>
    <n v="2416"/>
    <n v="44893"/>
    <x v="0"/>
    <m/>
    <n v="38.772300000000001"/>
    <n v="9.2987700000000011"/>
    <n v="713.4"/>
    <n v="0"/>
    <n v="761.47106999999994"/>
    <n v="705.25"/>
    <n v="6.2281999999999993"/>
    <m/>
    <x v="0"/>
    <n v="50.301120000000004"/>
    <n v="761.77931999999998"/>
    <n v="-2.0236331598775674E-4"/>
    <n v="45080"/>
    <n v="2.078401298167228E-3"/>
    <n v="5.0917627113529089E-2"/>
    <n v="1.221158671202046E-2"/>
    <n v="0.93687078617445052"/>
    <n v="0.92579304988221522"/>
    <n v="8.1758585937985288E-3"/>
    <n v="6.6031091523986243E-2"/>
    <x v="0"/>
    <m/>
    <x v="0"/>
    <m/>
    <m/>
    <x v="0"/>
    <m/>
    <x v="0"/>
    <x v="0"/>
    <m/>
    <x v="0"/>
    <x v="0"/>
    <x v="0"/>
    <m/>
    <x v="0"/>
    <x v="0"/>
    <x v="0"/>
    <x v="0"/>
    <x v="0"/>
    <x v="0"/>
    <x v="0"/>
    <x v="0"/>
    <x v="0"/>
    <x v="0"/>
    <x v="0"/>
    <x v="0"/>
    <x v="0"/>
    <m/>
    <x v="0"/>
    <x v="0"/>
    <x v="0"/>
    <x v="0"/>
    <x v="0"/>
    <s v="DST NO. 7"/>
    <m/>
    <x v="0"/>
    <m/>
    <m/>
    <m/>
    <m/>
  </r>
  <r>
    <x v="0"/>
    <s v="T28N R115W S14 fMUDDY-CLOVERLY"/>
    <n v="49003327"/>
    <x v="0"/>
    <x v="1"/>
    <x v="5"/>
    <m/>
    <s v="14"/>
    <s v=" 28"/>
    <s v=" 115"/>
    <n v="42.410890000000002"/>
    <n v="-110.45225000000001"/>
    <s v="4903505776"/>
    <s v="UNIT NO. 1"/>
    <x v="0"/>
    <s v="MUDDY-CLOVERLY"/>
    <n v="2235"/>
    <n v="2030"/>
    <n v="161"/>
    <x v="0"/>
    <n v="9429"/>
    <n v="9590"/>
    <n v="12420"/>
    <m/>
    <x v="0"/>
    <d v="1961-12-12T00:00:00"/>
    <n v="8.1000003814697266"/>
    <x v="0"/>
    <n v="137"/>
    <n v="32"/>
    <n v="7094"/>
    <n v="-3"/>
    <x v="0"/>
    <n v="10500"/>
    <n v="1015"/>
    <m/>
    <x v="0"/>
    <n v="255"/>
    <n v="18518"/>
    <x v="0"/>
    <m/>
    <n v="6.8362999999999996"/>
    <n v="2.6332800000000001"/>
    <n v="308.589"/>
    <n v="0"/>
    <n v="318.05858000000001"/>
    <n v="296.20499999999998"/>
    <n v="16.635849999999998"/>
    <m/>
    <x v="0"/>
    <n v="5.3091000000000008"/>
    <n v="318.14994999999999"/>
    <n v="-1.4361643343572197E-4"/>
    <n v="19027"/>
    <n v="1.3557064855506725E-2"/>
    <n v="2.1493839279544038E-2"/>
    <n v="8.2792295683392671E-3"/>
    <n v="0.97022693115211667"/>
    <n v="0.93102324862851615"/>
    <n v="5.2289337150610897E-2"/>
    <n v="1.6687414220872897E-2"/>
    <x v="0"/>
    <m/>
    <x v="0"/>
    <m/>
    <m/>
    <x v="0"/>
    <m/>
    <x v="0"/>
    <x v="0"/>
    <m/>
    <x v="0"/>
    <x v="0"/>
    <x v="0"/>
    <m/>
    <x v="0"/>
    <x v="0"/>
    <x v="0"/>
    <x v="0"/>
    <x v="0"/>
    <x v="0"/>
    <x v="0"/>
    <x v="0"/>
    <x v="0"/>
    <x v="0"/>
    <x v="0"/>
    <x v="0"/>
    <x v="0"/>
    <m/>
    <x v="0"/>
    <x v="0"/>
    <x v="0"/>
    <x v="0"/>
    <x v="0"/>
    <s v="DST NO. 6"/>
    <m/>
    <x v="0"/>
    <m/>
    <m/>
    <m/>
    <m/>
  </r>
  <r>
    <x v="0"/>
    <s v="T28N R115W S14 fFRONTIER"/>
    <n v="49005196"/>
    <x v="0"/>
    <x v="1"/>
    <x v="5"/>
    <m/>
    <s v="14"/>
    <s v=" 28"/>
    <s v=" 115"/>
    <n v="42.410890000000002"/>
    <n v="-110.45225000000001"/>
    <s v="4903505776"/>
    <s v="UNIT NO. 1"/>
    <x v="0"/>
    <s v="FRONTIER"/>
    <n v="-94"/>
    <n v="2235"/>
    <n v="12"/>
    <x v="5"/>
    <n v="7182"/>
    <n v="7194"/>
    <n v="12420"/>
    <m/>
    <x v="0"/>
    <m/>
    <n v="8"/>
    <x v="0"/>
    <n v="86"/>
    <n v="6"/>
    <n v="3515"/>
    <n v="-3"/>
    <x v="0"/>
    <n v="4320"/>
    <n v="1793"/>
    <m/>
    <x v="0"/>
    <n v="309"/>
    <n v="9119"/>
    <x v="0"/>
    <m/>
    <n v="4.2914000000000003"/>
    <n v="0.49374000000000001"/>
    <n v="152.9025"/>
    <n v="0"/>
    <n v="157.68764000000002"/>
    <n v="121.8672"/>
    <n v="29.387269999999997"/>
    <m/>
    <x v="0"/>
    <n v="6.4333800000000005"/>
    <n v="157.68785"/>
    <n v="-6.6587292494223859E-7"/>
    <n v="10023"/>
    <n v="4.7225995193814652E-2"/>
    <n v="2.7214561648585774E-2"/>
    <n v="3.1311268276955628E-3"/>
    <n v="0.96965431152371862"/>
    <n v="0.77283823706138421"/>
    <n v="0.1863635657407974"/>
    <n v="4.0798197197818353E-2"/>
    <x v="0"/>
    <m/>
    <x v="0"/>
    <m/>
    <m/>
    <x v="0"/>
    <m/>
    <x v="0"/>
    <x v="0"/>
    <m/>
    <x v="0"/>
    <x v="0"/>
    <x v="0"/>
    <m/>
    <x v="0"/>
    <x v="0"/>
    <x v="0"/>
    <x v="0"/>
    <x v="0"/>
    <x v="0"/>
    <x v="0"/>
    <x v="0"/>
    <x v="0"/>
    <x v="0"/>
    <x v="0"/>
    <x v="0"/>
    <x v="0"/>
    <m/>
    <x v="0"/>
    <x v="0"/>
    <x v="0"/>
    <x v="0"/>
    <x v="0"/>
    <s v="DST NO. 3"/>
    <m/>
    <x v="0"/>
    <m/>
    <m/>
    <m/>
    <m/>
  </r>
  <r>
    <x v="0"/>
    <s v="T28N R115W S14 fFRONTIER"/>
    <n v="49003328"/>
    <x v="0"/>
    <x v="1"/>
    <x v="5"/>
    <m/>
    <s v="14"/>
    <s v=" 28"/>
    <s v=" 115"/>
    <n v="42.410890000000002"/>
    <n v="-110.45225000000001"/>
    <s v="4903505776"/>
    <s v="UNIT NO. 1"/>
    <x v="0"/>
    <s v="FRONTIER"/>
    <m/>
    <n v="-94"/>
    <n v="96"/>
    <x v="4"/>
    <n v="7180"/>
    <n v="7276"/>
    <n v="12420"/>
    <m/>
    <x v="0"/>
    <d v="1961-10-02T00:00:00"/>
    <n v="8.8000001907348633"/>
    <x v="2"/>
    <n v="386"/>
    <n v="74"/>
    <n v="2549"/>
    <n v="-3"/>
    <x v="0"/>
    <n v="260"/>
    <n v="415"/>
    <m/>
    <x v="0"/>
    <n v="5831"/>
    <n v="9329"/>
    <x v="0"/>
    <m/>
    <n v="19.261399999999998"/>
    <n v="6.0894599999999999"/>
    <n v="110.88149999999999"/>
    <n v="0"/>
    <n v="136.23235999999997"/>
    <n v="7.3346"/>
    <n v="6.8018499999999991"/>
    <m/>
    <x v="0"/>
    <n v="121.40142000000002"/>
    <n v="135.53787000000003"/>
    <n v="2.5554307401511383E-3"/>
    <n v="9509"/>
    <n v="9.555154474997345E-3"/>
    <n v="0.14138637839056742"/>
    <n v="4.4699071498137455E-2"/>
    <n v="0.81391455011129521"/>
    <n v="5.4114765120626421E-2"/>
    <n v="5.0184129350712078E-2"/>
    <n v="0.89570110552866145"/>
    <x v="0"/>
    <m/>
    <x v="0"/>
    <m/>
    <m/>
    <x v="0"/>
    <m/>
    <x v="0"/>
    <x v="0"/>
    <m/>
    <x v="0"/>
    <x v="0"/>
    <x v="0"/>
    <m/>
    <x v="0"/>
    <x v="0"/>
    <x v="0"/>
    <x v="0"/>
    <x v="0"/>
    <x v="0"/>
    <x v="0"/>
    <x v="0"/>
    <x v="0"/>
    <x v="0"/>
    <x v="0"/>
    <x v="0"/>
    <x v="0"/>
    <m/>
    <x v="0"/>
    <x v="0"/>
    <x v="0"/>
    <x v="0"/>
    <x v="0"/>
    <s v="DST NO. 3"/>
    <m/>
    <x v="0"/>
    <m/>
    <m/>
    <m/>
    <m/>
  </r>
  <r>
    <x v="0"/>
    <s v="T28N R115W S13 fGANNETT/BEAR RIVER"/>
    <n v="49003413"/>
    <x v="0"/>
    <x v="1"/>
    <x v="5"/>
    <m/>
    <s v="13"/>
    <s v=" 28"/>
    <s v=" 115"/>
    <n v="42.410760000000003"/>
    <n v="-110.42856999999999"/>
    <s v="4903505775"/>
    <s v="UNIT NO. 1"/>
    <x v="0"/>
    <s v="GANNETT/BEAR RIVER"/>
    <n v="530"/>
    <m/>
    <n v="91"/>
    <x v="3"/>
    <n v="9336"/>
    <n v="9427"/>
    <n v="9574"/>
    <m/>
    <x v="0"/>
    <m/>
    <n v="7.1999998092651367"/>
    <x v="2"/>
    <n v="502"/>
    <n v="161"/>
    <n v="22254"/>
    <n v="-3"/>
    <x v="0"/>
    <n v="33000"/>
    <n v="976"/>
    <m/>
    <x v="0"/>
    <n v="2872"/>
    <n v="59269"/>
    <x v="0"/>
    <m/>
    <n v="25.049800000000001"/>
    <n v="13.24869"/>
    <n v="968.04899999999998"/>
    <n v="0"/>
    <n v="1006.34749"/>
    <n v="930.93"/>
    <n v="15.996639999999998"/>
    <m/>
    <x v="0"/>
    <n v="59.795040000000007"/>
    <n v="1006.7216799999999"/>
    <n v="-1.8588034905918561E-4"/>
    <n v="59759"/>
    <n v="4.1166784286050338E-3"/>
    <n v="2.4891799551266334E-2"/>
    <n v="1.3165124503862974E-2"/>
    <n v="0.96194307594487072"/>
    <n v="0.92471436594074352"/>
    <n v="1.5889833623132066E-2"/>
    <n v="5.9395800436124524E-2"/>
    <x v="0"/>
    <m/>
    <x v="0"/>
    <m/>
    <m/>
    <x v="0"/>
    <m/>
    <x v="0"/>
    <x v="0"/>
    <m/>
    <x v="0"/>
    <x v="0"/>
    <x v="0"/>
    <m/>
    <x v="0"/>
    <x v="0"/>
    <x v="0"/>
    <x v="0"/>
    <x v="0"/>
    <x v="0"/>
    <x v="0"/>
    <x v="0"/>
    <x v="0"/>
    <x v="0"/>
    <x v="0"/>
    <x v="0"/>
    <x v="0"/>
    <m/>
    <x v="0"/>
    <x v="0"/>
    <x v="0"/>
    <x v="0"/>
    <x v="0"/>
    <s v="DST NO. 4 (MIDDLE)"/>
    <m/>
    <x v="0"/>
    <m/>
    <m/>
    <m/>
    <m/>
  </r>
  <r>
    <x v="0"/>
    <s v="T28N R115W S13 fGANNETT/BEAR RIVER"/>
    <n v="49003412"/>
    <x v="0"/>
    <x v="1"/>
    <x v="5"/>
    <m/>
    <s v="13"/>
    <s v=" 28"/>
    <s v=" 115"/>
    <n v="42.410760000000003"/>
    <n v="-110.42856999999999"/>
    <s v="4903505775"/>
    <s v="UNIT NO. 1"/>
    <x v="0"/>
    <s v="GANNETT/BEAR RIVER"/>
    <n v="961"/>
    <n v="530"/>
    <n v="16"/>
    <x v="0"/>
    <n v="8790"/>
    <n v="8806"/>
    <n v="9574"/>
    <m/>
    <x v="0"/>
    <m/>
    <n v="8"/>
    <x v="2"/>
    <n v="885"/>
    <n v="107"/>
    <n v="26239"/>
    <n v="-3"/>
    <x v="0"/>
    <n v="39000"/>
    <n v="610"/>
    <m/>
    <x v="0"/>
    <n v="4066"/>
    <n v="70597"/>
    <x v="0"/>
    <m/>
    <n v="44.161499999999997"/>
    <n v="8.8050300000000004"/>
    <n v="1141.3964999999998"/>
    <n v="0"/>
    <n v="1194.3630299999998"/>
    <n v="1100.19"/>
    <n v="9.9978999999999996"/>
    <m/>
    <x v="0"/>
    <n v="84.654120000000006"/>
    <n v="1194.84202"/>
    <n v="-2.0048090891164596E-4"/>
    <n v="70901"/>
    <n v="2.1484402606397265E-3"/>
    <n v="3.6974938850878533E-2"/>
    <n v="7.372155516233621E-3"/>
    <n v="0.95565290563288796"/>
    <n v="0.92078281612493007"/>
    <n v="8.3675497117183736E-3"/>
    <n v="7.0849634163351577E-2"/>
    <x v="0"/>
    <m/>
    <x v="0"/>
    <m/>
    <m/>
    <x v="0"/>
    <m/>
    <x v="0"/>
    <x v="0"/>
    <m/>
    <x v="0"/>
    <x v="0"/>
    <x v="0"/>
    <m/>
    <x v="0"/>
    <x v="0"/>
    <x v="0"/>
    <x v="0"/>
    <x v="0"/>
    <x v="0"/>
    <x v="0"/>
    <x v="0"/>
    <x v="0"/>
    <x v="0"/>
    <x v="0"/>
    <x v="0"/>
    <x v="0"/>
    <m/>
    <x v="0"/>
    <x v="0"/>
    <x v="0"/>
    <x v="0"/>
    <x v="0"/>
    <s v="DST NO. 3 (BOTTOM)"/>
    <m/>
    <x v="0"/>
    <m/>
    <m/>
    <m/>
    <m/>
  </r>
  <r>
    <x v="0"/>
    <s v="T28N R115W S13 fFRONTIER"/>
    <n v="49003410"/>
    <x v="0"/>
    <x v="1"/>
    <x v="5"/>
    <m/>
    <s v="13"/>
    <s v=" 28"/>
    <s v=" 115"/>
    <n v="42.410760000000003"/>
    <n v="-110.42856999999999"/>
    <s v="4903505775"/>
    <s v="UNIT NO. 1"/>
    <x v="0"/>
    <s v="FRONTIER"/>
    <m/>
    <n v="961"/>
    <n v="51"/>
    <x v="3"/>
    <n v="7778"/>
    <n v="7829"/>
    <n v="9574"/>
    <m/>
    <x v="0"/>
    <m/>
    <n v="8"/>
    <x v="2"/>
    <n v="974"/>
    <n v="340"/>
    <n v="25544"/>
    <n v="-3"/>
    <x v="0"/>
    <n v="40000"/>
    <n v="270"/>
    <m/>
    <x v="0"/>
    <n v="2658"/>
    <n v="69649"/>
    <x v="0"/>
    <m/>
    <n v="48.602600000000002"/>
    <n v="27.9786"/>
    <n v="1111.164"/>
    <n v="0"/>
    <n v="1187.7452000000001"/>
    <n v="1128.4000000000001"/>
    <n v="4.4252999999999991"/>
    <m/>
    <x v="0"/>
    <n v="55.339560000000006"/>
    <n v="1188.1648599999999"/>
    <n v="-1.7663126524233594E-4"/>
    <n v="69780"/>
    <n v="9.3954629237819965E-4"/>
    <n v="4.0920055917717031E-2"/>
    <n v="2.3556062360849783E-2"/>
    <n v="0.93552388172143308"/>
    <n v="0.94969985899094844"/>
    <n v="3.724483149585824E-3"/>
    <n v="4.6575657859465741E-2"/>
    <x v="0"/>
    <m/>
    <x v="0"/>
    <m/>
    <m/>
    <x v="0"/>
    <m/>
    <x v="0"/>
    <x v="0"/>
    <m/>
    <x v="0"/>
    <x v="0"/>
    <x v="0"/>
    <m/>
    <x v="0"/>
    <x v="0"/>
    <x v="0"/>
    <x v="0"/>
    <x v="0"/>
    <x v="0"/>
    <x v="0"/>
    <x v="0"/>
    <x v="0"/>
    <x v="0"/>
    <x v="0"/>
    <x v="0"/>
    <x v="0"/>
    <m/>
    <x v="0"/>
    <x v="0"/>
    <x v="0"/>
    <x v="0"/>
    <x v="0"/>
    <s v="DST NO. 2 (MIDDLE)"/>
    <m/>
    <x v="0"/>
    <m/>
    <m/>
    <m/>
    <m/>
  </r>
  <r>
    <x v="0"/>
    <s v="T28N R115W S04 fNUGGET"/>
    <n v="49124238"/>
    <x v="0"/>
    <x v="1"/>
    <x v="0"/>
    <m/>
    <s v="4"/>
    <s v=" 28"/>
    <s v=" 115"/>
    <n v="42.440449999999998"/>
    <n v="-110.49079"/>
    <s v="4903520394"/>
    <s v="4-4 HOBACK III"/>
    <x v="1"/>
    <s v="NUGGET"/>
    <s v="[3949]"/>
    <m/>
    <n v="27"/>
    <x v="0"/>
    <n v="11267"/>
    <n v="11294"/>
    <n v="11532"/>
    <m/>
    <x v="0"/>
    <d v="1976-12-17T00:00:00"/>
    <n v="7"/>
    <x v="0"/>
    <n v="330"/>
    <n v="44"/>
    <n v="6807"/>
    <n v="275"/>
    <x v="0"/>
    <n v="9000"/>
    <n v="73"/>
    <m/>
    <x v="0"/>
    <n v="3280"/>
    <n v="19772"/>
    <x v="0"/>
    <s v="CHEM LAB"/>
    <n v="16.466999999999999"/>
    <n v="3.6207600000000002"/>
    <n v="296.10449999999997"/>
    <n v="7.0344999999999995"/>
    <n v="323.22675999999996"/>
    <n v="253.89"/>
    <n v="1.1964699999999999"/>
    <m/>
    <x v="0"/>
    <n v="68.289600000000007"/>
    <n v="323.37607000000003"/>
    <n v="-2.3091454765218221E-4"/>
    <n v="19806"/>
    <n v="8.590631158724544E-4"/>
    <n v="5.0945658088457781E-2"/>
    <n v="1.1201919049029235E-2"/>
    <n v="0.93785242286251302"/>
    <n v="0.78512303028483199"/>
    <n v="3.6999336407298159E-3"/>
    <n v="0.21117703607443805"/>
    <x v="0"/>
    <m/>
    <x v="0"/>
    <m/>
    <m/>
    <x v="0"/>
    <m/>
    <x v="0"/>
    <x v="0"/>
    <m/>
    <x v="0"/>
    <x v="0"/>
    <x v="0"/>
    <m/>
    <x v="0"/>
    <x v="0"/>
    <x v="0"/>
    <x v="0"/>
    <x v="0"/>
    <x v="0"/>
    <x v="0"/>
    <x v="0"/>
    <x v="0"/>
    <x v="0"/>
    <x v="0"/>
    <x v="0"/>
    <x v="0"/>
    <m/>
    <x v="0"/>
    <x v="0"/>
    <x v="0"/>
    <x v="0"/>
    <x v="0"/>
    <s v="DST NO 4 SAMPLER"/>
    <m/>
    <x v="0"/>
    <m/>
    <m/>
    <m/>
    <m/>
  </r>
  <r>
    <x v="0"/>
    <s v="T28N R115W S04 fFRONTIER"/>
    <n v="49124755"/>
    <x v="0"/>
    <x v="1"/>
    <x v="5"/>
    <m/>
    <s v="4"/>
    <s v=" 28"/>
    <s v=" 115"/>
    <n v="42.442700000000002"/>
    <n v="-110.4931"/>
    <s v="4903520394"/>
    <s v="4-4 HOBACK III"/>
    <x v="0"/>
    <s v="FRONTIER"/>
    <m/>
    <s v="[3949]"/>
    <m/>
    <x v="0"/>
    <n v="7318"/>
    <m/>
    <n v="11532"/>
    <m/>
    <x v="0"/>
    <d v="1976-11-11T00:00:00"/>
    <n v="7.4000000953674316"/>
    <x v="0"/>
    <n v="64"/>
    <n v="22"/>
    <n v="4100"/>
    <n v="26"/>
    <x v="0"/>
    <n v="5100"/>
    <n v="2403"/>
    <m/>
    <x v="0"/>
    <n v="38"/>
    <n v="10533"/>
    <x v="0"/>
    <s v="CHEM LAB"/>
    <n v="3.1936"/>
    <n v="1.8103800000000001"/>
    <n v="178.35"/>
    <n v="0.66508"/>
    <n v="184.01906"/>
    <n v="143.87099999999998"/>
    <n v="39.385169999999995"/>
    <m/>
    <x v="0"/>
    <n v="0.79116000000000009"/>
    <n v="184.04732999999996"/>
    <n v="-7.6806795643480526E-5"/>
    <n v="11750"/>
    <n v="5.4615626262172957E-2"/>
    <n v="1.7354724016088334E-2"/>
    <n v="9.8380026503776304E-3"/>
    <n v="0.97280727333353401"/>
    <n v="0.78170653168399684"/>
    <n v="0.21399479144848232"/>
    <n v="4.2986768675209808E-3"/>
    <x v="0"/>
    <m/>
    <x v="0"/>
    <m/>
    <m/>
    <x v="0"/>
    <m/>
    <x v="0"/>
    <x v="0"/>
    <m/>
    <x v="0"/>
    <x v="0"/>
    <x v="0"/>
    <m/>
    <x v="0"/>
    <x v="0"/>
    <x v="0"/>
    <x v="0"/>
    <x v="0"/>
    <x v="0"/>
    <x v="0"/>
    <x v="0"/>
    <x v="0"/>
    <x v="0"/>
    <x v="0"/>
    <x v="0"/>
    <x v="0"/>
    <m/>
    <x v="0"/>
    <x v="0"/>
    <x v="0"/>
    <x v="0"/>
    <x v="0"/>
    <s v="DST NO 3"/>
    <m/>
    <x v="0"/>
    <m/>
    <m/>
    <m/>
    <m/>
  </r>
  <r>
    <x v="0"/>
    <s v="T28N R114W S36 fFRONTIER"/>
    <n v="49124808"/>
    <x v="0"/>
    <x v="1"/>
    <x v="16"/>
    <m/>
    <s v="36"/>
    <s v=" 28"/>
    <s v=" 114"/>
    <n v="42.369300000000003"/>
    <n v="-110.3365"/>
    <m/>
    <s v="T 77-36-6"/>
    <x v="0"/>
    <s v="FRONTIER"/>
    <m/>
    <m/>
    <n v="0"/>
    <x v="1"/>
    <m/>
    <m/>
    <m/>
    <m/>
    <x v="1"/>
    <d v="1971-05-27T00:00:00"/>
    <n v="6.6999998092651367"/>
    <x v="0"/>
    <n v="1482"/>
    <n v="53"/>
    <n v="5402"/>
    <n v="820"/>
    <x v="0"/>
    <n v="11400"/>
    <n v="744"/>
    <m/>
    <x v="0"/>
    <n v="30"/>
    <n v="19553"/>
    <x v="0"/>
    <s v="CHEM LAB"/>
    <n v="73.951800000000006"/>
    <n v="4.36137"/>
    <n v="234.98699999999999"/>
    <n v="20.9756"/>
    <n v="334.27576999999997"/>
    <n v="321.59399999999999"/>
    <n v="12.194159999999998"/>
    <m/>
    <x v="0"/>
    <n v="0.62460000000000004"/>
    <n v="334.41275999999999"/>
    <n v="-2.0486369042403902E-4"/>
    <n v="19928"/>
    <n v="9.4982396595830899E-3"/>
    <n v="0.22122991445057477"/>
    <n v="1.30472214602931E-2"/>
    <n v="0.76572286408913226"/>
    <n v="0.96166785023394441"/>
    <n v="3.6464398069021048E-2"/>
    <n v="1.8677516970345273E-3"/>
    <x v="0"/>
    <m/>
    <x v="0"/>
    <m/>
    <m/>
    <x v="0"/>
    <m/>
    <x v="0"/>
    <x v="0"/>
    <m/>
    <x v="0"/>
    <x v="0"/>
    <x v="0"/>
    <m/>
    <x v="0"/>
    <x v="0"/>
    <x v="0"/>
    <x v="0"/>
    <x v="0"/>
    <x v="0"/>
    <x v="0"/>
    <x v="0"/>
    <x v="0"/>
    <x v="0"/>
    <x v="0"/>
    <x v="0"/>
    <x v="0"/>
    <m/>
    <x v="0"/>
    <x v="0"/>
    <x v="0"/>
    <x v="0"/>
    <x v="0"/>
    <s v="PRODUCTION"/>
    <m/>
    <x v="0"/>
    <m/>
    <m/>
    <m/>
    <m/>
  </r>
  <r>
    <x v="0"/>
    <s v="T28N R114W S13 fFRONTIER"/>
    <n v="49001383"/>
    <x v="0"/>
    <x v="1"/>
    <x v="14"/>
    <m/>
    <s v="13"/>
    <s v=" 28"/>
    <s v=" 114"/>
    <n v="42.415939999999999"/>
    <n v="-110.34236"/>
    <s v="4903505785"/>
    <s v="23-13"/>
    <x v="0"/>
    <s v="FRONTIER"/>
    <m/>
    <m/>
    <n v="152"/>
    <x v="0"/>
    <n v="5586"/>
    <n v="5738"/>
    <m/>
    <m/>
    <x v="1"/>
    <d v="1957-05-07T00:00:00"/>
    <n v="8.1999998092651367"/>
    <x v="0"/>
    <n v="4"/>
    <n v="5"/>
    <n v="577"/>
    <n v="-3"/>
    <x v="0"/>
    <n v="551"/>
    <n v="405"/>
    <m/>
    <x v="0"/>
    <n v="74"/>
    <n v="1468"/>
    <x v="0"/>
    <m/>
    <n v="0.1996"/>
    <n v="0.41144999999999998"/>
    <n v="25.099499999999999"/>
    <n v="0"/>
    <n v="25.710549999999998"/>
    <n v="15.543709999999999"/>
    <n v="6.6379499999999991"/>
    <m/>
    <x v="0"/>
    <n v="1.54068"/>
    <n v="23.722339999999996"/>
    <n v="4.0220387681157273E-2"/>
    <n v="1610"/>
    <n v="4.6133853151397008E-2"/>
    <n v="7.7633500644676999E-3"/>
    <n v="1.6003158236599372E-2"/>
    <n v="0.97623349169893292"/>
    <n v="0.65523510749782699"/>
    <n v="0.27981851706029004"/>
    <n v="6.4946375441883072E-2"/>
    <x v="0"/>
    <m/>
    <x v="0"/>
    <m/>
    <m/>
    <x v="0"/>
    <m/>
    <x v="0"/>
    <x v="0"/>
    <m/>
    <x v="0"/>
    <x v="0"/>
    <x v="0"/>
    <m/>
    <x v="0"/>
    <x v="0"/>
    <x v="0"/>
    <x v="0"/>
    <x v="0"/>
    <x v="0"/>
    <x v="0"/>
    <x v="0"/>
    <x v="0"/>
    <x v="0"/>
    <x v="0"/>
    <x v="0"/>
    <x v="0"/>
    <m/>
    <x v="0"/>
    <x v="0"/>
    <x v="0"/>
    <x v="0"/>
    <x v="0"/>
    <s v="PROD. WATER"/>
    <m/>
    <x v="0"/>
    <m/>
    <m/>
    <m/>
    <m/>
  </r>
  <r>
    <x v="0"/>
    <s v="T28N R114W S12 fNUGGET"/>
    <n v="49007416"/>
    <x v="0"/>
    <x v="1"/>
    <x v="14"/>
    <m/>
    <s v="12"/>
    <s v=" 28"/>
    <s v=" 114"/>
    <n v="42.424759999999999"/>
    <n v="-110.3428"/>
    <s v="4903505812"/>
    <s v="UNIT NO. 26X-12"/>
    <x v="0"/>
    <s v="NUGGET"/>
    <m/>
    <m/>
    <n v="43"/>
    <x v="0"/>
    <n v="10065"/>
    <n v="10108"/>
    <m/>
    <m/>
    <x v="0"/>
    <d v="1954-12-01T00:00:00"/>
    <n v="6.9000000953674316"/>
    <x v="2"/>
    <n v="2940"/>
    <n v="551"/>
    <n v="34040"/>
    <n v="-3"/>
    <x v="0"/>
    <n v="58200"/>
    <n v="510"/>
    <m/>
    <x v="0"/>
    <n v="1108"/>
    <n v="97090"/>
    <x v="0"/>
    <m/>
    <n v="146.70599999999999"/>
    <n v="45.341790000000003"/>
    <n v="1480.74"/>
    <n v="0"/>
    <n v="1672.7877900000001"/>
    <n v="1641.8219999999999"/>
    <n v="8.3588999999999984"/>
    <m/>
    <x v="0"/>
    <n v="23.068560000000002"/>
    <n v="1673.2494599999998"/>
    <n v="-1.3797515254789389E-4"/>
    <n v="97343"/>
    <n v="1.3012194432015141E-3"/>
    <n v="8.7701500977598587E-2"/>
    <n v="2.7105524245845912E-2"/>
    <n v="0.88519297477655545"/>
    <n v="0.98121770796806362"/>
    <n v="4.995608963172771E-3"/>
    <n v="1.3786683068763701E-2"/>
    <x v="0"/>
    <m/>
    <x v="0"/>
    <m/>
    <m/>
    <x v="0"/>
    <m/>
    <x v="0"/>
    <x v="0"/>
    <m/>
    <x v="0"/>
    <x v="0"/>
    <x v="0"/>
    <m/>
    <x v="0"/>
    <x v="0"/>
    <x v="0"/>
    <x v="0"/>
    <x v="0"/>
    <x v="0"/>
    <x v="0"/>
    <x v="0"/>
    <x v="0"/>
    <x v="0"/>
    <x v="0"/>
    <x v="0"/>
    <x v="0"/>
    <m/>
    <x v="0"/>
    <x v="0"/>
    <x v="0"/>
    <x v="0"/>
    <x v="0"/>
    <s v="DST #9"/>
    <m/>
    <x v="0"/>
    <m/>
    <m/>
    <m/>
    <m/>
  </r>
  <r>
    <x v="0"/>
    <s v="T28N R114W S12 fCLOVERLY"/>
    <n v="49118441"/>
    <x v="0"/>
    <x v="1"/>
    <x v="14"/>
    <m/>
    <s v="12"/>
    <s v=" 28"/>
    <s v=" 114"/>
    <n v="42.425699999999999"/>
    <n v="-110.3445"/>
    <m/>
    <s v="48-12-G"/>
    <x v="0"/>
    <s v="CLOVERLY"/>
    <m/>
    <m/>
    <n v="20"/>
    <x v="0"/>
    <n v="7635"/>
    <n v="7655"/>
    <m/>
    <m/>
    <x v="0"/>
    <m/>
    <n v="7.6999998092651367"/>
    <x v="2"/>
    <n v="182"/>
    <n v="30"/>
    <n v="-3"/>
    <n v="-3"/>
    <x v="2"/>
    <n v="10300"/>
    <n v="-3"/>
    <m/>
    <x v="0"/>
    <n v="395"/>
    <n v="18251"/>
    <x v="0"/>
    <s v="CHEMICAL &amp; GEOLOGICAL LABORATORIES"/>
    <n v="9.0817999999999994"/>
    <n v="2.4687000000000001"/>
    <n v="301.15049999999997"/>
    <n v="0"/>
    <n v="312.70099999999996"/>
    <n v="290.56299999999999"/>
    <n v="0"/>
    <m/>
    <x v="0"/>
    <n v="8.2239000000000004"/>
    <n v="298.7869"/>
    <n v="2.2754497676895916E-2"/>
    <n v="17821"/>
    <n v="-1.1920603237968508E-2"/>
    <n v="2.9043079491271214E-2"/>
    <n v="7.8947620890243413E-3"/>
    <n v="0.96306215841970444"/>
    <n v="0.97247570090924329"/>
    <n v="0"/>
    <n v="2.7524299090756658E-2"/>
    <x v="0"/>
    <m/>
    <x v="0"/>
    <m/>
    <m/>
    <x v="0"/>
    <m/>
    <x v="0"/>
    <x v="0"/>
    <m/>
    <x v="0"/>
    <x v="0"/>
    <x v="0"/>
    <m/>
    <x v="0"/>
    <x v="0"/>
    <x v="0"/>
    <x v="0"/>
    <x v="0"/>
    <x v="0"/>
    <x v="0"/>
    <x v="0"/>
    <x v="0"/>
    <x v="0"/>
    <x v="0"/>
    <x v="0"/>
    <x v="0"/>
    <m/>
    <x v="0"/>
    <x v="0"/>
    <x v="0"/>
    <x v="0"/>
    <x v="0"/>
    <s v="DST"/>
    <m/>
    <x v="0"/>
    <m/>
    <m/>
    <m/>
    <m/>
  </r>
  <r>
    <x v="0"/>
    <s v="T28N R114W S11 fNUGGET"/>
    <n v="49003405"/>
    <x v="0"/>
    <x v="1"/>
    <x v="14"/>
    <m/>
    <s v="11"/>
    <s v=" 28"/>
    <s v=" 114"/>
    <n v="42.433660000000003"/>
    <n v="-110.34976"/>
    <s v="4903505833"/>
    <s v="71-11-G"/>
    <x v="0"/>
    <s v="NUGGET"/>
    <n v="1896"/>
    <m/>
    <n v="20"/>
    <x v="3"/>
    <n v="9993"/>
    <n v="10013"/>
    <m/>
    <m/>
    <x v="0"/>
    <d v="1952-12-22T00:00:00"/>
    <n v="7.1999998092651367"/>
    <x v="2"/>
    <n v="390"/>
    <n v="126"/>
    <n v="32767"/>
    <n v="-3"/>
    <x v="0"/>
    <n v="50000"/>
    <n v="635"/>
    <m/>
    <x v="0"/>
    <n v="1671"/>
    <n v="85259"/>
    <x v="0"/>
    <m/>
    <n v="19.460999999999999"/>
    <n v="10.368539999999999"/>
    <n v="1425.3644999999999"/>
    <n v="0"/>
    <n v="1455.1940399999999"/>
    <n v="1410.5"/>
    <n v="10.407649999999999"/>
    <m/>
    <x v="0"/>
    <n v="34.790220000000005"/>
    <n v="1455.6978700000002"/>
    <n v="-1.7308440697144764E-4"/>
    <n v="85583"/>
    <n v="1.896489153720982E-3"/>
    <n v="1.3373474234405193E-2"/>
    <n v="7.1251941081341983E-3"/>
    <n v="0.97950133165746067"/>
    <n v="0.96895106400066366"/>
    <n v="7.1495948537727795E-3"/>
    <n v="2.3899341145563399E-2"/>
    <x v="0"/>
    <m/>
    <x v="0"/>
    <m/>
    <m/>
    <x v="0"/>
    <m/>
    <x v="0"/>
    <x v="0"/>
    <m/>
    <x v="0"/>
    <x v="0"/>
    <x v="0"/>
    <m/>
    <x v="0"/>
    <x v="0"/>
    <x v="0"/>
    <x v="0"/>
    <x v="0"/>
    <x v="0"/>
    <x v="0"/>
    <x v="0"/>
    <x v="0"/>
    <x v="0"/>
    <x v="0"/>
    <x v="0"/>
    <x v="0"/>
    <m/>
    <x v="0"/>
    <x v="0"/>
    <x v="0"/>
    <x v="0"/>
    <x v="0"/>
    <s v="DST"/>
    <m/>
    <x v="0"/>
    <m/>
    <m/>
    <m/>
    <m/>
  </r>
  <r>
    <x v="0"/>
    <s v="T28N R114W S11 fCLOVERLY"/>
    <n v="49003402"/>
    <x v="0"/>
    <x v="1"/>
    <x v="14"/>
    <m/>
    <s v="11"/>
    <s v=" 28"/>
    <s v=" 114"/>
    <n v="42.433660000000003"/>
    <n v="-110.34976"/>
    <s v="4903505833"/>
    <s v="71-11-G"/>
    <x v="0"/>
    <s v="CLOVERLY"/>
    <m/>
    <n v="1896"/>
    <n v="23"/>
    <x v="0"/>
    <n v="8074"/>
    <n v="8097"/>
    <m/>
    <m/>
    <x v="0"/>
    <d v="1952-11-07T00:00:00"/>
    <n v="7.0999999046325684"/>
    <x v="2"/>
    <n v="243"/>
    <n v="39"/>
    <n v="7373"/>
    <n v="-3"/>
    <x v="0"/>
    <n v="11100"/>
    <n v="865"/>
    <m/>
    <x v="0"/>
    <n v="417"/>
    <n v="19599"/>
    <x v="0"/>
    <m/>
    <n v="12.1257"/>
    <n v="3.2093099999999999"/>
    <n v="320.72549999999995"/>
    <n v="0"/>
    <n v="336.06050999999997"/>
    <n v="313.13099999999997"/>
    <n v="14.177349999999999"/>
    <m/>
    <x v="0"/>
    <n v="8.6819400000000009"/>
    <n v="335.99028999999996"/>
    <n v="1.0448614896374823E-4"/>
    <n v="20031"/>
    <n v="1.0900832702498107E-2"/>
    <n v="3.6081894894464096E-2"/>
    <n v="9.5497980408349673E-3"/>
    <n v="0.95436830706470088"/>
    <n v="0.93196443266262252"/>
    <n v="4.2195713453504861E-2"/>
    <n v="2.5839853883872662E-2"/>
    <x v="0"/>
    <m/>
    <x v="0"/>
    <m/>
    <m/>
    <x v="0"/>
    <m/>
    <x v="0"/>
    <x v="0"/>
    <m/>
    <x v="0"/>
    <x v="0"/>
    <x v="0"/>
    <m/>
    <x v="0"/>
    <x v="0"/>
    <x v="0"/>
    <x v="0"/>
    <x v="0"/>
    <x v="0"/>
    <x v="0"/>
    <x v="0"/>
    <x v="0"/>
    <x v="0"/>
    <x v="0"/>
    <x v="0"/>
    <x v="0"/>
    <m/>
    <x v="0"/>
    <x v="0"/>
    <x v="0"/>
    <x v="0"/>
    <x v="0"/>
    <s v="DST #2"/>
    <m/>
    <x v="0"/>
    <m/>
    <m/>
    <m/>
    <m/>
  </r>
  <r>
    <x v="0"/>
    <s v="T28N R114W S02 fNUGGET"/>
    <n v="49002004"/>
    <x v="0"/>
    <x v="1"/>
    <x v="14"/>
    <m/>
    <s v="2"/>
    <s v=" 28"/>
    <s v=" 114"/>
    <n v="42.437399999999997"/>
    <n v="-110.34886"/>
    <s v="4903520169"/>
    <s v="TIP TOP NO. 77-2"/>
    <x v="0"/>
    <s v="NUGGET"/>
    <m/>
    <m/>
    <n v="34"/>
    <x v="0"/>
    <n v="9796"/>
    <n v="9830"/>
    <m/>
    <m/>
    <x v="5"/>
    <d v="1970-10-07T00:00:00"/>
    <n v="6.6999998092651367"/>
    <x v="0"/>
    <n v="3500"/>
    <n v="2135"/>
    <n v="31577"/>
    <n v="2200"/>
    <x v="0"/>
    <n v="62000"/>
    <n v="586"/>
    <m/>
    <x v="0"/>
    <n v="1060"/>
    <n v="102761"/>
    <x v="0"/>
    <m/>
    <n v="174.65"/>
    <n v="175.68915000000001"/>
    <n v="1373.5994999999998"/>
    <n v="56.275999999999996"/>
    <n v="1780.2146499999999"/>
    <n v="1749.02"/>
    <n v="9.6045399999999983"/>
    <m/>
    <x v="0"/>
    <n v="22.069200000000002"/>
    <n v="1780.6937399999999"/>
    <n v="-1.3454151231339091E-4"/>
    <n v="103055"/>
    <n v="1.4284603723714385E-3"/>
    <n v="9.8106146918856121E-2"/>
    <n v="9.8689868662748065E-2"/>
    <n v="0.8032039844183958"/>
    <n v="0.98221269649659126"/>
    <n v="5.3937068369769182E-3"/>
    <n v="1.2393596666431816E-2"/>
    <x v="0"/>
    <m/>
    <x v="0"/>
    <m/>
    <m/>
    <x v="0"/>
    <m/>
    <x v="0"/>
    <x v="0"/>
    <m/>
    <x v="0"/>
    <x v="0"/>
    <x v="0"/>
    <m/>
    <x v="0"/>
    <x v="0"/>
    <x v="0"/>
    <x v="0"/>
    <x v="0"/>
    <x v="0"/>
    <x v="0"/>
    <x v="0"/>
    <x v="0"/>
    <x v="0"/>
    <x v="0"/>
    <x v="0"/>
    <x v="0"/>
    <m/>
    <x v="0"/>
    <x v="0"/>
    <x v="0"/>
    <x v="0"/>
    <x v="0"/>
    <s v="FLOWING WELLHEAD"/>
    <m/>
    <x v="0"/>
    <m/>
    <m/>
    <m/>
    <m/>
  </r>
  <r>
    <x v="0"/>
    <s v="T28N R114W S01 fCLOVERLY"/>
    <n v="49017849"/>
    <x v="0"/>
    <x v="1"/>
    <x v="9"/>
    <m/>
    <s v="1"/>
    <s v=" 28"/>
    <s v=" 114"/>
    <n v="42.436329999999998"/>
    <n v="-110.34014999999999"/>
    <s v="4903505867"/>
    <s v="UNIT NO. 1"/>
    <x v="0"/>
    <s v="CLOVERLY"/>
    <m/>
    <m/>
    <m/>
    <x v="0"/>
    <n v="8000"/>
    <m/>
    <m/>
    <m/>
    <x v="0"/>
    <d v="1939-07-05T00:00:00"/>
    <m/>
    <x v="0"/>
    <n v="147"/>
    <n v="20"/>
    <n v="4824"/>
    <n v="-3"/>
    <x v="0"/>
    <n v="7020"/>
    <n v="973"/>
    <m/>
    <x v="0"/>
    <n v="235"/>
    <n v="13219"/>
    <x v="0"/>
    <m/>
    <n v="7.3353000000000002"/>
    <n v="1.6457999999999999"/>
    <n v="209.84399999999999"/>
    <n v="0"/>
    <n v="218.82509999999999"/>
    <n v="198.0342"/>
    <n v="15.947469999999999"/>
    <m/>
    <x v="0"/>
    <n v="4.8927000000000005"/>
    <n v="218.87437"/>
    <n v="-1.1256582056178187E-4"/>
    <n v="13213"/>
    <n v="-2.2699757869249396E-4"/>
    <n v="3.3521291661696949E-2"/>
    <n v="7.5210750503484289E-3"/>
    <n v="0.95895763328795458"/>
    <n v="0.90478478590252476"/>
    <n v="7.2861294814920541E-2"/>
    <n v="2.2353919282554646E-2"/>
    <x v="0"/>
    <m/>
    <x v="0"/>
    <m/>
    <m/>
    <x v="0"/>
    <m/>
    <x v="0"/>
    <x v="0"/>
    <m/>
    <x v="0"/>
    <x v="0"/>
    <x v="0"/>
    <m/>
    <x v="0"/>
    <x v="0"/>
    <x v="0"/>
    <x v="0"/>
    <x v="0"/>
    <x v="0"/>
    <x v="0"/>
    <x v="0"/>
    <x v="0"/>
    <x v="0"/>
    <x v="0"/>
    <x v="0"/>
    <x v="0"/>
    <m/>
    <x v="0"/>
    <x v="0"/>
    <x v="0"/>
    <x v="0"/>
    <x v="0"/>
    <s v="TESTER"/>
    <m/>
    <x v="0"/>
    <m/>
    <m/>
    <m/>
    <m/>
  </r>
  <r>
    <x v="0"/>
    <s v="T28N R113W S35 fFRONTIER"/>
    <n v="49002605"/>
    <x v="0"/>
    <x v="1"/>
    <x v="17"/>
    <m/>
    <s v="35"/>
    <s v=" 28"/>
    <s v=" 113"/>
    <n v="42.373390000000001"/>
    <n v="-110.23903"/>
    <s v="4903505640"/>
    <s v="2 CBU"/>
    <x v="0"/>
    <s v="FRONTIER"/>
    <m/>
    <m/>
    <n v="1337"/>
    <x v="0"/>
    <n v="6896"/>
    <n v="8233"/>
    <m/>
    <m/>
    <x v="5"/>
    <d v="1960-04-08T00:00:00"/>
    <n v="8.1000003814697266"/>
    <x v="2"/>
    <n v="305"/>
    <n v="32"/>
    <n v="3660"/>
    <n v="-3"/>
    <x v="0"/>
    <n v="5600"/>
    <n v="598"/>
    <m/>
    <x v="0"/>
    <n v="444"/>
    <n v="10336"/>
    <x v="0"/>
    <m/>
    <n v="15.2195"/>
    <n v="2.6332800000000001"/>
    <n v="159.21"/>
    <n v="0"/>
    <n v="177.06277999999998"/>
    <n v="157.976"/>
    <n v="9.8012199999999989"/>
    <m/>
    <x v="0"/>
    <n v="9.2440800000000003"/>
    <n v="177.0213"/>
    <n v="1.1714731710044305E-4"/>
    <n v="10633"/>
    <n v="1.4163765558681863E-2"/>
    <n v="8.5955388252686435E-2"/>
    <n v="1.4872013192157044E-2"/>
    <n v="0.89917259855515652"/>
    <n v="0.89241238201278605"/>
    <n v="5.5367461429782737E-2"/>
    <n v="5.222015655743123E-2"/>
    <x v="0"/>
    <m/>
    <x v="0"/>
    <m/>
    <m/>
    <x v="0"/>
    <m/>
    <x v="0"/>
    <x v="0"/>
    <m/>
    <x v="0"/>
    <x v="0"/>
    <x v="0"/>
    <m/>
    <x v="0"/>
    <x v="0"/>
    <x v="0"/>
    <x v="0"/>
    <x v="0"/>
    <x v="0"/>
    <x v="0"/>
    <x v="0"/>
    <x v="0"/>
    <x v="0"/>
    <x v="0"/>
    <x v="0"/>
    <x v="0"/>
    <m/>
    <x v="0"/>
    <x v="0"/>
    <x v="0"/>
    <x v="0"/>
    <x v="0"/>
    <s v="FLOWING"/>
    <m/>
    <x v="0"/>
    <m/>
    <m/>
    <m/>
    <m/>
  </r>
  <r>
    <x v="0"/>
    <s v="T28N R113W S35 fFRONTIER"/>
    <n v="49118059"/>
    <x v="0"/>
    <x v="1"/>
    <x v="17"/>
    <m/>
    <s v="35"/>
    <s v=" 28"/>
    <s v=" 113"/>
    <n v="42.371600000000001"/>
    <n v="-110.23739999999999"/>
    <m/>
    <s v="3 CBU"/>
    <x v="0"/>
    <s v="FRONTIER"/>
    <m/>
    <m/>
    <n v="638"/>
    <x v="0"/>
    <n v="6762"/>
    <n v="7400"/>
    <m/>
    <m/>
    <x v="5"/>
    <d v="1960-03-08T00:00:00"/>
    <n v="7.5"/>
    <x v="2"/>
    <n v="217"/>
    <n v="27"/>
    <n v="2791"/>
    <n v="-3"/>
    <x v="0"/>
    <n v="4500"/>
    <n v="390"/>
    <m/>
    <x v="0"/>
    <n v="53"/>
    <n v="7780"/>
    <x v="0"/>
    <s v="CHEMICAL &amp; GEOLOGICAL LABORATORIES"/>
    <n v="10.8283"/>
    <n v="2.2218300000000002"/>
    <n v="121.40849999999999"/>
    <n v="0"/>
    <n v="134.45863"/>
    <n v="126.94499999999999"/>
    <n v="6.3920999999999992"/>
    <m/>
    <x v="0"/>
    <n v="1.1034600000000001"/>
    <n v="134.44056"/>
    <n v="6.7199904916018832E-5"/>
    <n v="7972"/>
    <n v="1.2188928390045709E-2"/>
    <n v="8.0532577194933494E-2"/>
    <n v="1.6524264749685463E-2"/>
    <n v="0.90294315805538095"/>
    <n v="0.94424628995892301"/>
    <n v="4.7545919177962359E-2"/>
    <n v="8.2077908631145256E-3"/>
    <x v="0"/>
    <m/>
    <x v="0"/>
    <m/>
    <m/>
    <x v="0"/>
    <m/>
    <x v="0"/>
    <x v="0"/>
    <m/>
    <x v="0"/>
    <x v="0"/>
    <x v="0"/>
    <m/>
    <x v="0"/>
    <x v="0"/>
    <x v="0"/>
    <x v="0"/>
    <x v="0"/>
    <x v="0"/>
    <x v="0"/>
    <x v="0"/>
    <x v="0"/>
    <x v="0"/>
    <x v="0"/>
    <x v="0"/>
    <x v="0"/>
    <m/>
    <x v="0"/>
    <x v="0"/>
    <x v="0"/>
    <x v="0"/>
    <x v="0"/>
    <s v="FLOWING"/>
    <m/>
    <x v="0"/>
    <m/>
    <m/>
    <m/>
    <m/>
  </r>
  <r>
    <x v="0"/>
    <s v="T28N R113W S34 fMESAVERDE"/>
    <n v="49002003"/>
    <x v="0"/>
    <x v="1"/>
    <x v="1"/>
    <m/>
    <s v="34"/>
    <s v=" 28"/>
    <s v=" 113"/>
    <n v="42.363750000000003"/>
    <n v="-110.25838"/>
    <s v="4903505584"/>
    <s v="C-63 GOVERNMENT"/>
    <x v="0"/>
    <s v="MESAVERDE"/>
    <m/>
    <m/>
    <n v="3"/>
    <x v="0"/>
    <n v="3165"/>
    <n v="3168"/>
    <n v="3336"/>
    <m/>
    <x v="3"/>
    <d v="1963-11-01T00:00:00"/>
    <n v="8.3999996185302734"/>
    <x v="0"/>
    <n v="39"/>
    <n v="10"/>
    <n v="1812"/>
    <n v="14"/>
    <x v="0"/>
    <n v="1840"/>
    <n v="1403"/>
    <m/>
    <x v="0"/>
    <n v="295"/>
    <n v="4739"/>
    <x v="0"/>
    <m/>
    <n v="1.9460999999999999"/>
    <n v="0.82289999999999996"/>
    <n v="78.821999999999989"/>
    <n v="0.35811999999999999"/>
    <n v="81.949119999999994"/>
    <n v="51.906399999999998"/>
    <n v="22.995169999999998"/>
    <m/>
    <x v="0"/>
    <n v="6.1419000000000006"/>
    <n v="81.043469999999999"/>
    <n v="5.5563875633855148E-3"/>
    <n v="5410"/>
    <n v="6.61148881663218E-2"/>
    <n v="2.3747661963911267E-2"/>
    <n v="1.0041596541854263E-2"/>
    <n v="0.96621074149423436"/>
    <n v="0.64047603094980998"/>
    <n v="0.28373871454418226"/>
    <n v="7.5785254506007704E-2"/>
    <x v="0"/>
    <m/>
    <x v="0"/>
    <m/>
    <m/>
    <x v="0"/>
    <m/>
    <x v="0"/>
    <x v="0"/>
    <m/>
    <x v="0"/>
    <x v="0"/>
    <x v="0"/>
    <m/>
    <x v="0"/>
    <x v="0"/>
    <x v="0"/>
    <x v="0"/>
    <x v="0"/>
    <x v="0"/>
    <x v="0"/>
    <x v="0"/>
    <x v="0"/>
    <x v="0"/>
    <x v="0"/>
    <x v="0"/>
    <x v="0"/>
    <m/>
    <x v="0"/>
    <x v="0"/>
    <x v="0"/>
    <x v="0"/>
    <x v="0"/>
    <s v="FIT NO. 1 (SCHLUMBERGER)"/>
    <m/>
    <x v="0"/>
    <m/>
    <m/>
    <m/>
    <m/>
  </r>
  <r>
    <x v="0"/>
    <s v="T28N R113W S33 fWASATCH/ALMY"/>
    <n v="49124778"/>
    <x v="0"/>
    <x v="1"/>
    <x v="1"/>
    <m/>
    <s v="33"/>
    <s v=" 28"/>
    <s v=" 113"/>
    <n v="42.369300000000003"/>
    <n v="-110.2779"/>
    <s v="4903505634"/>
    <s v="BNG NO. 4"/>
    <x v="0"/>
    <s v="WASATCH/ALMY"/>
    <m/>
    <m/>
    <n v="130"/>
    <x v="0"/>
    <n v="864"/>
    <n v="994"/>
    <n v="1056"/>
    <n v="1031"/>
    <x v="1"/>
    <d v="1974-11-08T00:00:00"/>
    <n v="7.8000001907348633"/>
    <x v="0"/>
    <n v="6"/>
    <n v="4"/>
    <n v="440"/>
    <n v="9"/>
    <x v="0"/>
    <n v="470"/>
    <n v="354"/>
    <m/>
    <x v="0"/>
    <n v="45"/>
    <n v="1148"/>
    <x v="0"/>
    <s v="CHEM LAB"/>
    <n v="0.2994"/>
    <n v="0.32916000000000001"/>
    <n v="19.14"/>
    <n v="0.23021999999999998"/>
    <n v="19.998779999999996"/>
    <n v="13.258699999999999"/>
    <n v="5.8020599999999991"/>
    <m/>
    <x v="0"/>
    <n v="0.93690000000000007"/>
    <n v="19.99766"/>
    <n v="2.8002492221724718E-5"/>
    <n v="1325"/>
    <n v="7.1572988273352206E-2"/>
    <n v="1.4970913225706772E-2"/>
    <n v="1.6459003999243958E-2"/>
    <n v="0.9685700827750493"/>
    <n v="0.66301257247097911"/>
    <n v="0.29013694602268464"/>
    <n v="4.6850481506336243E-2"/>
    <x v="0"/>
    <m/>
    <x v="0"/>
    <m/>
    <m/>
    <x v="0"/>
    <m/>
    <x v="0"/>
    <x v="0"/>
    <m/>
    <x v="0"/>
    <x v="0"/>
    <x v="0"/>
    <m/>
    <x v="0"/>
    <x v="0"/>
    <x v="0"/>
    <x v="0"/>
    <x v="0"/>
    <x v="0"/>
    <x v="0"/>
    <x v="0"/>
    <x v="0"/>
    <x v="0"/>
    <x v="0"/>
    <x v="0"/>
    <x v="0"/>
    <m/>
    <x v="0"/>
    <x v="0"/>
    <x v="0"/>
    <x v="0"/>
    <x v="0"/>
    <s v="PRODUCED WATER"/>
    <m/>
    <x v="0"/>
    <m/>
    <m/>
    <m/>
    <m/>
  </r>
  <r>
    <x v="0"/>
    <s v="T28N R113W S33 fWASATCH"/>
    <n v="49003401"/>
    <x v="0"/>
    <x v="1"/>
    <x v="14"/>
    <m/>
    <s v="33"/>
    <s v=" 28"/>
    <s v=" 113"/>
    <n v="42.363599999999998"/>
    <n v="-110.27912999999999"/>
    <s v="4903505587"/>
    <s v="BNG NO. 47 "/>
    <x v="0"/>
    <s v="WASATCH"/>
    <m/>
    <n v="618"/>
    <n v="57"/>
    <x v="0"/>
    <n v="1450"/>
    <n v="1507"/>
    <m/>
    <m/>
    <x v="0"/>
    <m/>
    <n v="8.8000001907348633"/>
    <x v="2"/>
    <n v="12"/>
    <n v="16"/>
    <n v="3170"/>
    <n v="-3"/>
    <x v="0"/>
    <n v="3364"/>
    <n v="1549"/>
    <m/>
    <x v="0"/>
    <n v="671"/>
    <n v="8164"/>
    <x v="0"/>
    <m/>
    <n v="0.5988"/>
    <n v="1.31664"/>
    <n v="137.89500000000001"/>
    <n v="0"/>
    <n v="139.81043999999997"/>
    <n v="94.898439999999994"/>
    <n v="25.388109999999998"/>
    <m/>
    <x v="0"/>
    <n v="13.970220000000001"/>
    <n v="134.25676999999999"/>
    <n v="2.0263898041651841E-2"/>
    <n v="8776"/>
    <n v="3.6127508854781581E-2"/>
    <n v="4.2829419605574532E-3"/>
    <n v="9.4173224832137022E-3"/>
    <n v="0.98629973555622896"/>
    <n v="0.70684286535420149"/>
    <n v="0.18910115296234223"/>
    <n v="0.10405598168345628"/>
    <x v="0"/>
    <m/>
    <x v="0"/>
    <m/>
    <m/>
    <x v="0"/>
    <m/>
    <x v="0"/>
    <x v="0"/>
    <m/>
    <x v="0"/>
    <x v="0"/>
    <x v="0"/>
    <m/>
    <x v="0"/>
    <x v="0"/>
    <x v="0"/>
    <x v="0"/>
    <x v="0"/>
    <x v="0"/>
    <x v="0"/>
    <x v="0"/>
    <x v="0"/>
    <x v="0"/>
    <x v="0"/>
    <x v="0"/>
    <x v="0"/>
    <m/>
    <x v="0"/>
    <x v="0"/>
    <x v="0"/>
    <x v="0"/>
    <x v="0"/>
    <s v="DST NO. 2"/>
    <m/>
    <x v="0"/>
    <m/>
    <m/>
    <m/>
    <m/>
  </r>
  <r>
    <x v="0"/>
    <s v="T28N R113W S33 fMESAVERDE"/>
    <n v="49005915"/>
    <x v="0"/>
    <x v="1"/>
    <x v="14"/>
    <m/>
    <s v="33"/>
    <s v=" 28"/>
    <s v=" 113"/>
    <n v="42.363599999999998"/>
    <n v="-110.27912999999999"/>
    <s v="4903505587"/>
    <s v="BNG NO. 47 "/>
    <x v="0"/>
    <s v="MESAVERDE"/>
    <n v="618"/>
    <m/>
    <m/>
    <x v="0"/>
    <n v="2125"/>
    <m/>
    <m/>
    <m/>
    <x v="1"/>
    <m/>
    <n v="8.3000001907348633"/>
    <x v="0"/>
    <n v="25"/>
    <n v="22"/>
    <n v="5428"/>
    <n v="-3"/>
    <x v="0"/>
    <n v="7276"/>
    <n v="1793"/>
    <m/>
    <x v="0"/>
    <n v="28"/>
    <n v="13782"/>
    <x v="0"/>
    <m/>
    <n v="1.2475000000000001"/>
    <n v="1.8103800000000001"/>
    <n v="236.11799999999999"/>
    <n v="0"/>
    <n v="239.17588000000001"/>
    <n v="205.25595999999999"/>
    <n v="29.387269999999997"/>
    <m/>
    <x v="0"/>
    <n v="0.58296000000000003"/>
    <n v="235.22619"/>
    <n v="8.3256171289471902E-3"/>
    <n v="14566"/>
    <n v="2.7656272047410752E-2"/>
    <n v="5.2158269470985123E-3"/>
    <n v="7.5692415138181998E-3"/>
    <n v="0.98721493153908324"/>
    <n v="0.87258974011354762"/>
    <n v="0.12493196442113863"/>
    <n v="2.4782954653136203E-3"/>
    <x v="0"/>
    <m/>
    <x v="0"/>
    <m/>
    <m/>
    <x v="0"/>
    <m/>
    <x v="0"/>
    <x v="0"/>
    <m/>
    <x v="0"/>
    <x v="0"/>
    <x v="0"/>
    <m/>
    <x v="0"/>
    <x v="0"/>
    <x v="0"/>
    <x v="0"/>
    <x v="0"/>
    <x v="0"/>
    <x v="0"/>
    <x v="0"/>
    <x v="0"/>
    <x v="0"/>
    <x v="0"/>
    <x v="0"/>
    <x v="0"/>
    <m/>
    <x v="0"/>
    <x v="0"/>
    <x v="0"/>
    <x v="0"/>
    <x v="0"/>
    <s v="PRODUCTION"/>
    <m/>
    <x v="0"/>
    <m/>
    <m/>
    <m/>
    <m/>
  </r>
  <r>
    <x v="0"/>
    <s v="T28N R113W S33 fMESAVERDE"/>
    <n v="49005190"/>
    <x v="0"/>
    <x v="1"/>
    <x v="14"/>
    <m/>
    <s v="33"/>
    <s v=" 28"/>
    <s v=" 113"/>
    <n v="42.363250000000001"/>
    <n v="-110.28252000000001"/>
    <s v="4903505590"/>
    <s v="BNG 55"/>
    <x v="0"/>
    <s v="MESAVERDE"/>
    <m/>
    <m/>
    <n v="57"/>
    <x v="0"/>
    <n v="1725"/>
    <n v="1782"/>
    <m/>
    <m/>
    <x v="0"/>
    <m/>
    <n v="8.8999996185302734"/>
    <x v="0"/>
    <n v="45"/>
    <n v="19"/>
    <n v="3264"/>
    <n v="-3"/>
    <x v="0"/>
    <n v="3880"/>
    <n v="1574"/>
    <m/>
    <x v="0"/>
    <n v="296"/>
    <n v="8411"/>
    <x v="0"/>
    <m/>
    <n v="2.2454999999999998"/>
    <n v="1.56351"/>
    <n v="141.98399999999998"/>
    <n v="0"/>
    <n v="145.79300999999998"/>
    <n v="109.45479999999999"/>
    <n v="25.797859999999996"/>
    <m/>
    <x v="0"/>
    <n v="6.1627200000000002"/>
    <n v="141.41538"/>
    <n v="1.5241999023774974E-2"/>
    <n v="9072"/>
    <n v="3.7808156494880743E-2"/>
    <n v="1.5401972975247579E-2"/>
    <n v="1.0724176694067845E-2"/>
    <n v="0.97387385033068452"/>
    <n v="0.77399502090932393"/>
    <n v="0.18242612649345494"/>
    <n v="4.3578852597221038E-2"/>
    <x v="0"/>
    <m/>
    <x v="0"/>
    <m/>
    <m/>
    <x v="0"/>
    <m/>
    <x v="0"/>
    <x v="0"/>
    <m/>
    <x v="0"/>
    <x v="0"/>
    <x v="0"/>
    <m/>
    <x v="0"/>
    <x v="0"/>
    <x v="0"/>
    <x v="0"/>
    <x v="0"/>
    <x v="0"/>
    <x v="0"/>
    <x v="0"/>
    <x v="0"/>
    <x v="0"/>
    <x v="0"/>
    <x v="0"/>
    <x v="0"/>
    <m/>
    <x v="0"/>
    <x v="0"/>
    <x v="0"/>
    <x v="0"/>
    <x v="0"/>
    <s v="DST"/>
    <m/>
    <x v="0"/>
    <m/>
    <m/>
    <m/>
    <m/>
  </r>
  <r>
    <x v="0"/>
    <s v="T28N R113W S32 fMESAVERDE"/>
    <n v="49002609"/>
    <x v="0"/>
    <x v="1"/>
    <x v="14"/>
    <m/>
    <s v="32"/>
    <s v=" 28"/>
    <s v=" 113"/>
    <n v="42.37106"/>
    <n v="-110.28636"/>
    <s v="4903505629"/>
    <m/>
    <x v="0"/>
    <s v="MESAVERDE"/>
    <m/>
    <m/>
    <n v="6"/>
    <x v="0"/>
    <n v="1766"/>
    <n v="1772"/>
    <m/>
    <m/>
    <x v="1"/>
    <m/>
    <n v="8.3000001907348633"/>
    <x v="2"/>
    <n v="67"/>
    <n v="62"/>
    <n v="5045"/>
    <n v="-3"/>
    <x v="0"/>
    <n v="6900"/>
    <n v="1903"/>
    <m/>
    <x v="0"/>
    <n v="5"/>
    <n v="13076"/>
    <x v="0"/>
    <m/>
    <n v="3.3433000000000002"/>
    <n v="5.1019800000000002"/>
    <n v="219.45750000000001"/>
    <n v="0"/>
    <n v="227.90277999999998"/>
    <n v="194.649"/>
    <n v="31.190169999999998"/>
    <m/>
    <x v="0"/>
    <n v="0.10410000000000001"/>
    <n v="225.94326999999998"/>
    <n v="4.3175653946971549E-3"/>
    <n v="13976"/>
    <n v="3.3269259204495048E-2"/>
    <n v="1.4669851767494897E-2"/>
    <n v="2.2386651009698087E-2"/>
    <n v="0.96294349722280703"/>
    <n v="0.86149501155754726"/>
    <n v="0.13804425332075615"/>
    <n v="4.6073512169669855E-4"/>
    <x v="0"/>
    <m/>
    <x v="0"/>
    <m/>
    <m/>
    <x v="0"/>
    <m/>
    <x v="0"/>
    <x v="0"/>
    <m/>
    <x v="0"/>
    <x v="0"/>
    <x v="0"/>
    <m/>
    <x v="0"/>
    <x v="0"/>
    <x v="0"/>
    <x v="0"/>
    <x v="0"/>
    <x v="0"/>
    <x v="0"/>
    <x v="0"/>
    <x v="0"/>
    <x v="0"/>
    <x v="0"/>
    <x v="0"/>
    <x v="0"/>
    <m/>
    <x v="0"/>
    <x v="0"/>
    <x v="0"/>
    <x v="0"/>
    <x v="0"/>
    <s v="PRODUCED WATER"/>
    <m/>
    <x v="0"/>
    <m/>
    <m/>
    <m/>
    <m/>
  </r>
  <r>
    <x v="0"/>
    <s v="T28N R113W S30 fFRONTIER"/>
    <n v="49003994"/>
    <x v="0"/>
    <x v="1"/>
    <x v="14"/>
    <m/>
    <s v="30"/>
    <s v=" 28"/>
    <s v=" 113"/>
    <n v="42.380240000000001"/>
    <n v="-110.30843"/>
    <s v="4903505653"/>
    <s v="UNIT NO. 88-30"/>
    <x v="0"/>
    <s v="FRONTIER"/>
    <m/>
    <m/>
    <n v="638"/>
    <x v="3"/>
    <n v="6852"/>
    <n v="7490"/>
    <m/>
    <m/>
    <x v="1"/>
    <d v="1957-05-05T00:00:00"/>
    <n v="8.1999998092651367"/>
    <x v="0"/>
    <n v="368"/>
    <n v="62"/>
    <n v="8600"/>
    <n v="-3"/>
    <x v="0"/>
    <n v="13641"/>
    <n v="784"/>
    <m/>
    <x v="0"/>
    <n v="-3"/>
    <n v="23056"/>
    <x v="0"/>
    <m/>
    <n v="18.363199999999999"/>
    <n v="5.1019800000000002"/>
    <n v="374.1"/>
    <n v="0"/>
    <n v="397.56517999999994"/>
    <n v="384.81261000000001"/>
    <n v="12.849759999999998"/>
    <m/>
    <x v="0"/>
    <n v="0"/>
    <n v="397.66237000000001"/>
    <n v="-1.2221659071050636E-4"/>
    <n v="23446"/>
    <n v="8.386736054363254E-3"/>
    <n v="4.6189155700204938E-2"/>
    <n v="1.2833065511421299E-2"/>
    <n v="0.94097777878837385"/>
    <n v="0.96768675899608003"/>
    <n v="3.2313241003919975E-2"/>
    <n v="0"/>
    <x v="0"/>
    <m/>
    <x v="0"/>
    <m/>
    <m/>
    <x v="0"/>
    <m/>
    <x v="0"/>
    <x v="0"/>
    <m/>
    <x v="0"/>
    <x v="0"/>
    <x v="0"/>
    <m/>
    <x v="0"/>
    <x v="0"/>
    <x v="0"/>
    <x v="0"/>
    <x v="0"/>
    <x v="0"/>
    <x v="0"/>
    <x v="0"/>
    <x v="0"/>
    <x v="0"/>
    <x v="0"/>
    <x v="0"/>
    <x v="0"/>
    <m/>
    <x v="0"/>
    <x v="0"/>
    <x v="0"/>
    <x v="0"/>
    <x v="0"/>
    <s v="PROD. WATER"/>
    <m/>
    <x v="0"/>
    <m/>
    <m/>
    <m/>
    <m/>
  </r>
  <r>
    <x v="0"/>
    <s v="T28N R113W S30 fFRONTIER"/>
    <n v="49124750"/>
    <x v="0"/>
    <x v="1"/>
    <x v="14"/>
    <m/>
    <s v="30"/>
    <s v=" 28"/>
    <s v=" 113"/>
    <n v="42.383800000000001"/>
    <n v="-110.31699999999999"/>
    <s v="4903505653"/>
    <s v="UNIT NO. 88-30"/>
    <x v="0"/>
    <s v="FRONTIER"/>
    <m/>
    <m/>
    <n v="0"/>
    <x v="1"/>
    <m/>
    <m/>
    <m/>
    <m/>
    <x v="1"/>
    <d v="1971-06-22T00:00:00"/>
    <n v="8.1999998092651367"/>
    <x v="0"/>
    <n v="190"/>
    <n v="29"/>
    <n v="1409"/>
    <n v="34"/>
    <x v="0"/>
    <n v="2440"/>
    <n v="268"/>
    <m/>
    <x v="0"/>
    <n v="40"/>
    <n v="4274"/>
    <x v="0"/>
    <s v="CHEM LAB"/>
    <n v="9.4809999999999999"/>
    <n v="2.3864100000000001"/>
    <n v="61.291499999999999"/>
    <n v="0.86971999999999994"/>
    <n v="74.028629999999993"/>
    <n v="68.832399999999993"/>
    <n v="4.3925199999999993"/>
    <m/>
    <x v="0"/>
    <n v="0.8328000000000001"/>
    <n v="74.057720000000003"/>
    <n v="-1.9643944225791724E-4"/>
    <n v="4407"/>
    <n v="1.5320815574242599E-2"/>
    <n v="0.12807207157555126"/>
    <n v="3.2236311816117635E-2"/>
    <n v="0.83969161660833125"/>
    <n v="0.92944260233774401"/>
    <n v="5.9312114928733957E-2"/>
    <n v="1.1245282733521907E-2"/>
    <x v="0"/>
    <m/>
    <x v="0"/>
    <m/>
    <m/>
    <x v="0"/>
    <m/>
    <x v="0"/>
    <x v="0"/>
    <m/>
    <x v="0"/>
    <x v="0"/>
    <x v="0"/>
    <m/>
    <x v="0"/>
    <x v="0"/>
    <x v="0"/>
    <x v="0"/>
    <x v="0"/>
    <x v="0"/>
    <x v="0"/>
    <x v="0"/>
    <x v="0"/>
    <x v="0"/>
    <x v="0"/>
    <x v="0"/>
    <x v="0"/>
    <m/>
    <x v="0"/>
    <x v="0"/>
    <x v="0"/>
    <x v="0"/>
    <x v="0"/>
    <s v="PRODUCTION"/>
    <m/>
    <x v="0"/>
    <m/>
    <m/>
    <m/>
    <m/>
  </r>
  <r>
    <x v="1"/>
    <s v="T28N R113W S29 fMESAVERDE"/>
    <n v="2279"/>
    <x v="0"/>
    <x v="1"/>
    <x v="5"/>
    <s v="NW NW"/>
    <n v="29"/>
    <n v="28"/>
    <n v="113"/>
    <n v="42.400129999999997"/>
    <n v="-110.24916"/>
    <s v="4903521224"/>
    <s v="22-29"/>
    <x v="0"/>
    <s v="MESAVERDE"/>
    <m/>
    <m/>
    <s v=""/>
    <x v="0"/>
    <m/>
    <m/>
    <m/>
    <m/>
    <x v="2"/>
    <d v="1995-01-20T00:00:00"/>
    <n v="8.5"/>
    <x v="1"/>
    <n v="36"/>
    <n v="23"/>
    <n v="3930"/>
    <n v="36"/>
    <x v="1"/>
    <n v="5199"/>
    <n v="2154"/>
    <n v="6"/>
    <x v="0"/>
    <m/>
    <n v="11392"/>
    <x v="0"/>
    <s v="EOG RESOURCES INC"/>
    <n v="1.7964"/>
    <n v="1.8926700000000001"/>
    <n v="170.95500000000001"/>
    <n v="0.92087999999999992"/>
    <n v="175.56494999999998"/>
    <n v="146.66379000000001"/>
    <n v="35.30406"/>
    <n v="0.19997999999999999"/>
    <x v="1"/>
    <n v="0"/>
    <n v="182.16783000000001"/>
    <n v="-1.845757607116694E-2"/>
    <n v="11384"/>
    <n v="-3.5124692658939234E-4"/>
    <n v="1.0232110680406312E-2"/>
    <n v="1.0780454754778788E-2"/>
    <n v="0.97898743456481496"/>
    <n v="0.80510258040621108"/>
    <n v="0.19379964069396885"/>
    <n v="0"/>
    <x v="0"/>
    <m/>
    <x v="0"/>
    <n v="8573"/>
    <n v="0.7"/>
    <x v="0"/>
    <m/>
    <x v="0"/>
    <x v="0"/>
    <m/>
    <x v="0"/>
    <x v="0"/>
    <x v="0"/>
    <n v="2"/>
    <x v="0"/>
    <x v="0"/>
    <x v="0"/>
    <x v="0"/>
    <x v="0"/>
    <x v="0"/>
    <x v="0"/>
    <x v="0"/>
    <x v="0"/>
    <x v="0"/>
    <x v="0"/>
    <x v="0"/>
    <x v="0"/>
    <m/>
    <x v="0"/>
    <x v="1"/>
    <x v="0"/>
    <x v="0"/>
    <x v="0"/>
    <m/>
    <n v="19950120"/>
    <x v="0"/>
    <s v="ASTRO-CHEM LAB WILLISTON SAMPLE No W-95-0173"/>
    <m/>
    <m/>
    <d v="1995-01-30T00:00:00"/>
  </r>
  <r>
    <x v="1"/>
    <s v="T28N R113W S27 fFRONTIER"/>
    <n v="640"/>
    <x v="0"/>
    <x v="1"/>
    <x v="5"/>
    <s v="   NW"/>
    <n v="27"/>
    <n v="28"/>
    <n v="113"/>
    <n v="42.511940000000003"/>
    <n v="-110.32028"/>
    <s v="4903520808"/>
    <s v="63X-27"/>
    <x v="0"/>
    <s v="FRONTIER"/>
    <m/>
    <m/>
    <s v=""/>
    <x v="0"/>
    <m/>
    <m/>
    <m/>
    <m/>
    <x v="2"/>
    <d v="1985-06-11T00:00:00"/>
    <n v="5.4"/>
    <x v="1"/>
    <n v="99"/>
    <n v="9"/>
    <n v="890"/>
    <n v="102"/>
    <x v="1"/>
    <n v="1700"/>
    <n v="61"/>
    <n v="0"/>
    <x v="1"/>
    <n v="18"/>
    <n v="2879"/>
    <x v="0"/>
    <s v="EXXON MOBIL OIL"/>
    <n v="4.9401000000000002"/>
    <n v="0.74060999999999999"/>
    <n v="38.715000000000003"/>
    <n v="2.6091599999999997"/>
    <n v="47.004869999999997"/>
    <n v="47.957000000000001"/>
    <n v="0.99978999999999985"/>
    <n v="0"/>
    <x v="1"/>
    <n v="0.37476000000000004"/>
    <n v="49.33155"/>
    <n v="-2.4151613688779414E-2"/>
    <n v="2879"/>
    <n v="0"/>
    <n v="0.10509762073589397"/>
    <n v="1.5756026981885069E-2"/>
    <n v="0.87914635228222104"/>
    <n v="0.97213649277186709"/>
    <n v="2.0266746128998578E-2"/>
    <n v="7.596761099134328E-3"/>
    <x v="1"/>
    <n v="0"/>
    <x v="1"/>
    <n v="2819"/>
    <n v="2.2000000000000002"/>
    <x v="0"/>
    <n v="2.2000000000000002"/>
    <x v="0"/>
    <x v="1"/>
    <m/>
    <x v="1"/>
    <x v="1"/>
    <x v="1"/>
    <n v="0"/>
    <x v="1"/>
    <x v="1"/>
    <x v="1"/>
    <x v="1"/>
    <x v="0"/>
    <x v="0"/>
    <x v="0"/>
    <x v="0"/>
    <x v="0"/>
    <x v="0"/>
    <x v="0"/>
    <x v="0"/>
    <x v="0"/>
    <m/>
    <x v="0"/>
    <x v="0"/>
    <x v="0"/>
    <x v="0"/>
    <x v="0"/>
    <m/>
    <n v="19850611"/>
    <x v="1"/>
    <m/>
    <m/>
    <m/>
    <m/>
  </r>
  <r>
    <x v="0"/>
    <s v="T28N R113W S26 fWASATCH/ALMY"/>
    <n v="49003008"/>
    <x v="0"/>
    <x v="1"/>
    <x v="17"/>
    <m/>
    <s v="26"/>
    <s v=" 28"/>
    <s v=" 113"/>
    <n v="42.387770000000003"/>
    <n v="-110.23515999999999"/>
    <s v="4903505698"/>
    <s v="UNIT NO. 9"/>
    <x v="0"/>
    <s v="WASATCH/ALMY"/>
    <m/>
    <m/>
    <n v="12"/>
    <x v="0"/>
    <n v="2502"/>
    <n v="2514"/>
    <n v="8112"/>
    <n v="7625"/>
    <x v="1"/>
    <d v="1965-04-13T00:00:00"/>
    <n v="8.6999998092651367"/>
    <x v="0"/>
    <n v="15"/>
    <n v="4"/>
    <n v="2497"/>
    <n v="65"/>
    <x v="0"/>
    <n v="2120"/>
    <n v="2843"/>
    <m/>
    <x v="0"/>
    <n v="124"/>
    <n v="6312"/>
    <x v="0"/>
    <m/>
    <n v="0.74849999999999994"/>
    <n v="0.32916000000000001"/>
    <n v="108.61949999999999"/>
    <n v="1.6626999999999998"/>
    <n v="111.35985999999998"/>
    <n v="59.805199999999999"/>
    <n v="46.596769999999992"/>
    <m/>
    <x v="0"/>
    <n v="2.5816800000000004"/>
    <n v="108.98365"/>
    <n v="1.0784116128494033E-2"/>
    <n v="7665"/>
    <n v="9.6801888817342779E-2"/>
    <n v="6.7214524156190576E-3"/>
    <n v="2.9558226815299521E-3"/>
    <n v="0.990322724902851"/>
    <n v="0.54875387271393461"/>
    <n v="0.42755743636774868"/>
    <n v="2.368869091831665E-2"/>
    <x v="0"/>
    <m/>
    <x v="0"/>
    <m/>
    <m/>
    <x v="0"/>
    <m/>
    <x v="0"/>
    <x v="0"/>
    <m/>
    <x v="0"/>
    <x v="0"/>
    <x v="0"/>
    <m/>
    <x v="0"/>
    <x v="0"/>
    <x v="0"/>
    <x v="0"/>
    <x v="0"/>
    <x v="0"/>
    <x v="0"/>
    <x v="0"/>
    <x v="0"/>
    <x v="0"/>
    <x v="0"/>
    <x v="0"/>
    <x v="0"/>
    <m/>
    <x v="0"/>
    <x v="0"/>
    <x v="0"/>
    <x v="0"/>
    <x v="0"/>
    <s v="PRODUCTION"/>
    <m/>
    <x v="0"/>
    <m/>
    <m/>
    <m/>
    <m/>
  </r>
  <r>
    <x v="0"/>
    <s v="T28N R113W S22 fMESAVERDE"/>
    <n v="49005912"/>
    <x v="0"/>
    <x v="1"/>
    <x v="9"/>
    <m/>
    <s v="22"/>
    <s v=" 28"/>
    <s v=" 113"/>
    <n v="42.403410000000001"/>
    <n v="-110.24554999999999"/>
    <s v="4903505750"/>
    <s v="GOV'T C-51"/>
    <x v="0"/>
    <s v="MESAVERDE"/>
    <m/>
    <m/>
    <n v="63"/>
    <x v="0"/>
    <n v="3015"/>
    <n v="3078"/>
    <n v="3180"/>
    <n v="3137"/>
    <x v="1"/>
    <d v="1961-09-04T00:00:00"/>
    <n v="8.1999998092651367"/>
    <x v="0"/>
    <n v="40"/>
    <n v="49"/>
    <n v="3109"/>
    <m/>
    <x v="1"/>
    <n v="3180"/>
    <n v="2879"/>
    <n v="120"/>
    <x v="0"/>
    <n v="17"/>
    <n v="7933"/>
    <x v="0"/>
    <s v="BELCO PETROLEUM"/>
    <n v="1.996"/>
    <n v="4.0322100000000001"/>
    <n v="135.2415"/>
    <n v="0"/>
    <n v="141.26971"/>
    <n v="89.707799999999992"/>
    <n v="47.186809999999994"/>
    <n v="3.9996"/>
    <x v="0"/>
    <n v="0.35394000000000003"/>
    <n v="141.24814999999998"/>
    <n v="7.6313759420456559E-5"/>
    <n v="9394"/>
    <n v="8.4319270502683674E-2"/>
    <n v="1.4129001892904006E-2"/>
    <n v="2.8542636634562357E-2"/>
    <n v="0.95732836147253364"/>
    <n v="0.63510778725243489"/>
    <n v="0.3340702869382714"/>
    <n v="2.5058027308676261E-3"/>
    <x v="0"/>
    <m/>
    <x v="0"/>
    <m/>
    <n v="0.85"/>
    <x v="4"/>
    <m/>
    <x v="0"/>
    <x v="0"/>
    <m/>
    <x v="0"/>
    <x v="0"/>
    <x v="0"/>
    <m/>
    <x v="0"/>
    <x v="0"/>
    <x v="0"/>
    <x v="0"/>
    <x v="0"/>
    <x v="0"/>
    <x v="0"/>
    <x v="0"/>
    <x v="0"/>
    <x v="0"/>
    <x v="0"/>
    <x v="0"/>
    <x v="0"/>
    <m/>
    <x v="0"/>
    <x v="0"/>
    <x v="0"/>
    <x v="0"/>
    <x v="0"/>
    <s v="FLOWING WELL"/>
    <n v="19610904"/>
    <x v="0"/>
    <s v="CHEMICAL AND GEOLOGICAL LABS CASPER LAB No 16683-1"/>
    <m/>
    <m/>
    <d v="1961-09-06T00:00:00"/>
  </r>
  <r>
    <x v="1"/>
    <s v="T28N R113W S22 fMESAVERDE"/>
    <n v="1150"/>
    <x v="0"/>
    <x v="1"/>
    <x v="5"/>
    <s v="SE SE"/>
    <n v="22"/>
    <n v="28"/>
    <n v="113"/>
    <n v="42.394089999999998"/>
    <n v="-110.24909"/>
    <s v="4903520561"/>
    <s v="C-74"/>
    <x v="0"/>
    <s v="MESAVERDE"/>
    <m/>
    <m/>
    <s v=""/>
    <x v="0"/>
    <m/>
    <m/>
    <n v="2804"/>
    <m/>
    <x v="2"/>
    <d v="1989-11-09T00:00:00"/>
    <n v="8.2100000000000009"/>
    <x v="1"/>
    <n v="15.2"/>
    <n v="7.3"/>
    <n v="2890"/>
    <n v="31.5"/>
    <x v="1"/>
    <n v="3249"/>
    <n v="2359"/>
    <n v="0"/>
    <x v="1"/>
    <n v="1.9"/>
    <n v="7374"/>
    <x v="0"/>
    <s v="EOG RESOURCES"/>
    <n v="0.75847999999999993"/>
    <n v="0.60071699999999995"/>
    <n v="125.715"/>
    <n v="0.80576999999999999"/>
    <n v="127.87996699999998"/>
    <n v="91.654290000000003"/>
    <n v="38.664009999999998"/>
    <n v="0"/>
    <x v="1"/>
    <n v="3.9558000000000003E-2"/>
    <n v="130.35785799999999"/>
    <n v="-9.5953836352208038E-3"/>
    <n v="8553.9"/>
    <n v="7.4077562013824774E-2"/>
    <n v="5.9311870169625556E-3"/>
    <n v="4.697506686094156E-3"/>
    <n v="0.98937130629694336"/>
    <n v="0.70309754552732839"/>
    <n v="0.29659899750730789"/>
    <n v="3.0345696536376046E-4"/>
    <x v="1"/>
    <n v="7.0000000000000007E-2"/>
    <x v="1"/>
    <n v="4896"/>
    <n v="1.4"/>
    <x v="0"/>
    <n v="0"/>
    <x v="0"/>
    <x v="1"/>
    <m/>
    <x v="1"/>
    <x v="1"/>
    <x v="1"/>
    <n v="0"/>
    <x v="1"/>
    <x v="1"/>
    <x v="1"/>
    <x v="1"/>
    <x v="0"/>
    <x v="0"/>
    <x v="0"/>
    <x v="0"/>
    <x v="0"/>
    <x v="0"/>
    <x v="0"/>
    <x v="0"/>
    <x v="0"/>
    <m/>
    <x v="0"/>
    <x v="0"/>
    <x v="0"/>
    <x v="0"/>
    <x v="0"/>
    <m/>
    <n v="19891109"/>
    <x v="1"/>
    <s v="NO LAB - GENERIC FORM 17 No 89-18292"/>
    <m/>
    <m/>
    <m/>
  </r>
  <r>
    <x v="1"/>
    <s v="T28N R113W S21 fMESAVERDE"/>
    <n v="325"/>
    <x v="0"/>
    <x v="1"/>
    <x v="5"/>
    <m/>
    <n v="21"/>
    <n v="28"/>
    <n v="113"/>
    <n v="42.395780000000002"/>
    <n v="-110.24115999999999"/>
    <s v="4903505734"/>
    <s v="77 BNG"/>
    <x v="0"/>
    <s v="MESAVERDE"/>
    <m/>
    <m/>
    <s v=""/>
    <x v="0"/>
    <m/>
    <m/>
    <m/>
    <m/>
    <x v="2"/>
    <d v="1983-06-29T00:00:00"/>
    <n v="8"/>
    <x v="1"/>
    <n v="172"/>
    <n v="88"/>
    <n v="4388"/>
    <n v="0"/>
    <x v="1"/>
    <n v="7000"/>
    <n v="292"/>
    <n v="0"/>
    <x v="1"/>
    <n v="92.5"/>
    <n v="12038"/>
    <x v="0"/>
    <s v="EOG RESOURCES"/>
    <n v="8.5828000000000007"/>
    <n v="7.2415200000000004"/>
    <n v="190.87799999999999"/>
    <n v="0"/>
    <n v="206.70231999999999"/>
    <n v="197.47"/>
    <n v="4.7858799999999997"/>
    <n v="0"/>
    <x v="1"/>
    <n v="1.9258500000000001"/>
    <n v="204.18172999999999"/>
    <n v="6.134553044831014E-3"/>
    <n v="12032.5"/>
    <n v="-2.2849546124924699E-4"/>
    <n v="4.1522514115951877E-2"/>
    <n v="3.5033569047507547E-2"/>
    <n v="0.92344391683654059"/>
    <n v="0.96712864564327083"/>
    <n v="2.3439315554824616E-2"/>
    <n v="9.4320388019045586E-3"/>
    <x v="1"/>
    <n v="5.5"/>
    <x v="1"/>
    <n v="0"/>
    <n v="0"/>
    <x v="0"/>
    <n v="0"/>
    <x v="0"/>
    <x v="1"/>
    <m/>
    <x v="1"/>
    <x v="1"/>
    <x v="1"/>
    <n v="0"/>
    <x v="1"/>
    <x v="1"/>
    <x v="1"/>
    <x v="1"/>
    <x v="0"/>
    <x v="0"/>
    <x v="0"/>
    <x v="0"/>
    <x v="0"/>
    <x v="0"/>
    <x v="0"/>
    <x v="0"/>
    <x v="0"/>
    <m/>
    <x v="0"/>
    <x v="0"/>
    <x v="0"/>
    <x v="0"/>
    <x v="0"/>
    <m/>
    <n v="19830629"/>
    <x v="1"/>
    <m/>
    <m/>
    <m/>
    <m/>
  </r>
  <r>
    <x v="1"/>
    <s v="T28N R113W S21 fFRONTIER"/>
    <n v="1263"/>
    <x v="0"/>
    <x v="1"/>
    <x v="5"/>
    <s v="SE SE"/>
    <n v="21"/>
    <n v="28"/>
    <n v="113"/>
    <n v="42.392710000000001"/>
    <n v="-110.25163999999999"/>
    <s v="4903505716"/>
    <s v="78-21"/>
    <x v="0"/>
    <s v="FRONTIER"/>
    <m/>
    <m/>
    <s v=""/>
    <x v="0"/>
    <m/>
    <m/>
    <m/>
    <m/>
    <x v="2"/>
    <d v="1975-05-01T00:00:00"/>
    <n v="7.9"/>
    <x v="1"/>
    <n v="125"/>
    <n v="15"/>
    <n v="2721"/>
    <n v="26"/>
    <x v="1"/>
    <n v="4200"/>
    <n v="488"/>
    <n v="0"/>
    <x v="1"/>
    <n v="4"/>
    <n v="7331"/>
    <x v="0"/>
    <s v="EXXON MOBIL OIL"/>
    <n v="6.2374999999999998"/>
    <n v="1.2343500000000001"/>
    <n v="118.36349999999999"/>
    <n v="0.66508"/>
    <n v="126.50042999999999"/>
    <n v="118.482"/>
    <n v="7.9983199999999988"/>
    <n v="0"/>
    <x v="1"/>
    <n v="8.3280000000000007E-2"/>
    <n v="126.56359999999999"/>
    <n v="-2.496206197301114E-4"/>
    <n v="7579"/>
    <n v="1.6633132126089873E-2"/>
    <n v="4.9308132786584205E-2"/>
    <n v="9.7576743415022388E-3"/>
    <n v="0.94093419287191349"/>
    <n v="0.93614593769456622"/>
    <n v="6.3196053209611608E-2"/>
    <n v="6.580090958221796E-4"/>
    <x v="1"/>
    <n v="0"/>
    <x v="1"/>
    <n v="7230"/>
    <n v="1"/>
    <x v="0"/>
    <n v="0"/>
    <x v="0"/>
    <x v="1"/>
    <m/>
    <x v="1"/>
    <x v="1"/>
    <x v="1"/>
    <n v="0"/>
    <x v="1"/>
    <x v="1"/>
    <x v="1"/>
    <x v="1"/>
    <x v="0"/>
    <x v="0"/>
    <x v="0"/>
    <x v="0"/>
    <x v="0"/>
    <x v="0"/>
    <x v="0"/>
    <x v="0"/>
    <x v="0"/>
    <m/>
    <x v="0"/>
    <x v="0"/>
    <x v="0"/>
    <x v="0"/>
    <x v="0"/>
    <s v="GAS WELL"/>
    <n v="19750501"/>
    <x v="1"/>
    <s v="CHEMICAL AND GEOLOGICAL LABS LAB No 15987-8"/>
    <m/>
    <m/>
    <d v="1975-05-03T00:00:00"/>
  </r>
  <r>
    <x v="1"/>
    <s v="T28N R113W S20 fMESAVERDE"/>
    <n v="2278"/>
    <x v="0"/>
    <x v="1"/>
    <x v="5"/>
    <s v="SW SW"/>
    <n v="20"/>
    <n v="28"/>
    <n v="113"/>
    <n v="42.285260000000001"/>
    <n v="-110.10311"/>
    <s v="4903521233"/>
    <s v="27-20 BURL"/>
    <x v="0"/>
    <s v="MESAVERDE"/>
    <m/>
    <m/>
    <s v=""/>
    <x v="0"/>
    <m/>
    <m/>
    <m/>
    <m/>
    <x v="2"/>
    <d v="1995-01-20T00:00:00"/>
    <n v="8.41"/>
    <x v="1"/>
    <n v="20"/>
    <n v="11"/>
    <n v="3550"/>
    <n v="23"/>
    <x v="1"/>
    <n v="4399"/>
    <n v="2160"/>
    <n v="3"/>
    <x v="0"/>
    <m/>
    <n v="10177"/>
    <x v="0"/>
    <s v="EOG RESOURCES INC"/>
    <n v="0.998"/>
    <n v="0.90519000000000005"/>
    <n v="154.42500000000001"/>
    <n v="0.58833999999999997"/>
    <n v="156.91652999999997"/>
    <n v="124.09578999999999"/>
    <n v="35.402399999999993"/>
    <n v="9.9989999999999996E-2"/>
    <x v="1"/>
    <n v="0"/>
    <n v="159.59817999999999"/>
    <n v="-8.4724340300013842E-3"/>
    <n v="10166"/>
    <n v="-5.4072653984171457E-4"/>
    <n v="6.3600692673996817E-3"/>
    <n v="5.7686083167911009E-3"/>
    <n v="0.98787132241580922"/>
    <n v="0.77755141067398137"/>
    <n v="0.22182207842219753"/>
    <n v="0"/>
    <x v="0"/>
    <m/>
    <x v="0"/>
    <n v="7254"/>
    <n v="0.7"/>
    <x v="0"/>
    <m/>
    <x v="0"/>
    <x v="0"/>
    <m/>
    <x v="0"/>
    <x v="0"/>
    <x v="0"/>
    <n v="6"/>
    <x v="0"/>
    <x v="0"/>
    <x v="0"/>
    <x v="0"/>
    <x v="0"/>
    <x v="0"/>
    <x v="0"/>
    <x v="0"/>
    <x v="0"/>
    <x v="0"/>
    <x v="0"/>
    <x v="0"/>
    <x v="0"/>
    <m/>
    <x v="0"/>
    <x v="2"/>
    <x v="0"/>
    <x v="0"/>
    <x v="0"/>
    <m/>
    <n v="19950120"/>
    <x v="0"/>
    <s v="ASTRO-CHEM LAB WILLISTON SAMPLE No W-95-0171"/>
    <m/>
    <m/>
    <d v="1995-01-30T00:00:00"/>
  </r>
  <r>
    <x v="0"/>
    <s v="T28N R113W S19 fTENSLEEP"/>
    <n v="49003314"/>
    <x v="0"/>
    <x v="1"/>
    <x v="14"/>
    <m/>
    <s v="19"/>
    <s v=" 28"/>
    <s v=" 113"/>
    <n v="42.403689999999997"/>
    <n v="-110.32238"/>
    <s v="4903505746"/>
    <s v="22-19 UNIT"/>
    <x v="0"/>
    <s v="TENSLEEP"/>
    <n v="7"/>
    <n v="626"/>
    <n v="88"/>
    <x v="3"/>
    <n v="13004"/>
    <n v="13092"/>
    <m/>
    <m/>
    <x v="0"/>
    <d v="1961-10-03T00:00:00"/>
    <n v="8.1000003814697266"/>
    <x v="0"/>
    <n v="247"/>
    <n v="110"/>
    <n v="7282"/>
    <n v="-3"/>
    <x v="0"/>
    <n v="1100"/>
    <n v="1806"/>
    <m/>
    <x v="0"/>
    <n v="13341"/>
    <n v="22969"/>
    <x v="0"/>
    <m/>
    <n v="12.3253"/>
    <n v="9.0518999999999998"/>
    <n v="316.767"/>
    <n v="0"/>
    <n v="338.14420000000001"/>
    <n v="31.030999999999999"/>
    <n v="29.600339999999996"/>
    <m/>
    <x v="0"/>
    <n v="277.75962000000004"/>
    <n v="338.39096000000006"/>
    <n v="-3.6474083623392397E-4"/>
    <n v="23880"/>
    <n v="1.9445452410937265E-2"/>
    <n v="3.6449834124021648E-2"/>
    <n v="2.6769348697981511E-2"/>
    <n v="0.93678081717799677"/>
    <n v="9.1701622289200618E-2"/>
    <n v="8.7473790671003707E-2"/>
    <n v="0.82082458703979555"/>
    <x v="0"/>
    <m/>
    <x v="0"/>
    <m/>
    <m/>
    <x v="0"/>
    <m/>
    <x v="0"/>
    <x v="0"/>
    <m/>
    <x v="0"/>
    <x v="0"/>
    <x v="0"/>
    <m/>
    <x v="0"/>
    <x v="0"/>
    <x v="0"/>
    <x v="0"/>
    <x v="0"/>
    <x v="0"/>
    <x v="0"/>
    <x v="0"/>
    <x v="0"/>
    <x v="0"/>
    <x v="0"/>
    <x v="0"/>
    <x v="0"/>
    <m/>
    <x v="0"/>
    <x v="0"/>
    <x v="0"/>
    <x v="0"/>
    <x v="0"/>
    <s v="DST NO. 14 (BOTTOM)"/>
    <m/>
    <x v="0"/>
    <m/>
    <m/>
    <m/>
    <m/>
  </r>
  <r>
    <x v="0"/>
    <s v="T28N R113W S19 fTENSLEEP"/>
    <n v="49003311"/>
    <x v="0"/>
    <x v="1"/>
    <x v="14"/>
    <m/>
    <s v="19"/>
    <s v=" 28"/>
    <s v=" 113"/>
    <n v="42.403689999999997"/>
    <n v="-110.32238"/>
    <s v="4903505746"/>
    <s v="22-19 UNIT"/>
    <x v="0"/>
    <s v="TENSLEEP"/>
    <n v="2"/>
    <n v="7"/>
    <n v="68"/>
    <x v="0"/>
    <n v="12929"/>
    <n v="12997"/>
    <m/>
    <m/>
    <x v="0"/>
    <d v="1961-09-13T00:00:00"/>
    <n v="8.1999998092651367"/>
    <x v="0"/>
    <n v="965"/>
    <n v="162"/>
    <n v="5281"/>
    <n v="-3"/>
    <x v="0"/>
    <n v="1850"/>
    <n v="2318"/>
    <m/>
    <x v="0"/>
    <n v="9662"/>
    <n v="19062"/>
    <x v="0"/>
    <m/>
    <n v="48.153500000000001"/>
    <n v="13.33098"/>
    <n v="229.72349999999997"/>
    <n v="0"/>
    <n v="291.20797999999996"/>
    <n v="52.188499999999998"/>
    <n v="37.992019999999997"/>
    <m/>
    <x v="0"/>
    <n v="201.16284000000002"/>
    <n v="291.34336000000002"/>
    <n v="-2.3239153479597983E-4"/>
    <n v="20232"/>
    <n v="2.977553825011452E-2"/>
    <n v="0.16535776251735962"/>
    <n v="4.5778209786696097E-2"/>
    <n v="0.78886402769594433"/>
    <n v="0.1791305626460819"/>
    <n v="0.13040290329595977"/>
    <n v="0.69046653405795833"/>
    <x v="0"/>
    <m/>
    <x v="0"/>
    <m/>
    <m/>
    <x v="0"/>
    <m/>
    <x v="0"/>
    <x v="0"/>
    <m/>
    <x v="0"/>
    <x v="0"/>
    <x v="0"/>
    <m/>
    <x v="0"/>
    <x v="0"/>
    <x v="0"/>
    <x v="0"/>
    <x v="0"/>
    <x v="0"/>
    <x v="0"/>
    <x v="0"/>
    <x v="0"/>
    <x v="0"/>
    <x v="0"/>
    <x v="0"/>
    <x v="0"/>
    <m/>
    <x v="0"/>
    <x v="0"/>
    <x v="0"/>
    <x v="0"/>
    <x v="0"/>
    <s v="DST NO. 12"/>
    <m/>
    <x v="0"/>
    <m/>
    <m/>
    <m/>
    <m/>
  </r>
  <r>
    <x v="0"/>
    <s v="T28N R113W S19 fTENSLEEP"/>
    <n v="49003310"/>
    <x v="0"/>
    <x v="1"/>
    <x v="14"/>
    <m/>
    <s v="19"/>
    <s v=" 28"/>
    <s v=" 113"/>
    <n v="42.403689999999997"/>
    <n v="-110.32238"/>
    <s v="4903505746"/>
    <s v="22-19 UNIT"/>
    <x v="0"/>
    <s v="TENSLEEP"/>
    <n v="159"/>
    <n v="2"/>
    <n v="50"/>
    <x v="0"/>
    <n v="12877"/>
    <n v="12927"/>
    <m/>
    <m/>
    <x v="0"/>
    <d v="1961-09-09T00:00:00"/>
    <n v="8.6000003814697266"/>
    <x v="0"/>
    <n v="43"/>
    <n v="44"/>
    <n v="3860"/>
    <n v="-3"/>
    <x v="0"/>
    <n v="1360"/>
    <n v="1830"/>
    <m/>
    <x v="0"/>
    <n v="4852"/>
    <n v="11192"/>
    <x v="0"/>
    <m/>
    <n v="2.1457000000000002"/>
    <n v="3.6207600000000002"/>
    <n v="167.91"/>
    <n v="0"/>
    <n v="173.67645999999999"/>
    <n v="38.365600000000001"/>
    <n v="29.993699999999997"/>
    <m/>
    <x v="0"/>
    <n v="101.01864"/>
    <n v="169.37794"/>
    <n v="1.2530140992215801E-2"/>
    <n v="11983"/>
    <n v="3.4131607335490831E-2"/>
    <n v="1.2354581616875426E-2"/>
    <n v="2.0847730314171538E-2"/>
    <n v="0.96679768806895305"/>
    <n v="0.22650883580234829"/>
    <n v="0.17708150187680874"/>
    <n v="0.59640966232084303"/>
    <x v="0"/>
    <m/>
    <x v="0"/>
    <m/>
    <m/>
    <x v="0"/>
    <m/>
    <x v="0"/>
    <x v="0"/>
    <m/>
    <x v="0"/>
    <x v="0"/>
    <x v="0"/>
    <m/>
    <x v="0"/>
    <x v="0"/>
    <x v="0"/>
    <x v="0"/>
    <x v="0"/>
    <x v="0"/>
    <x v="0"/>
    <x v="0"/>
    <x v="0"/>
    <x v="0"/>
    <x v="0"/>
    <x v="0"/>
    <x v="0"/>
    <m/>
    <x v="0"/>
    <x v="0"/>
    <x v="0"/>
    <x v="0"/>
    <x v="0"/>
    <s v="DST NO. 11"/>
    <m/>
    <x v="0"/>
    <m/>
    <m/>
    <m/>
    <m/>
  </r>
  <r>
    <x v="0"/>
    <s v="T28N R113W S19 fPHOSPHORIA"/>
    <n v="49003309"/>
    <x v="0"/>
    <x v="1"/>
    <x v="14"/>
    <m/>
    <s v="19"/>
    <s v=" 28"/>
    <s v=" 113"/>
    <n v="42.403689999999997"/>
    <n v="-110.32238"/>
    <s v="4903505746"/>
    <s v="22-19 UNIT"/>
    <x v="0"/>
    <s v="PHOSPHORIA"/>
    <n v="18"/>
    <n v="159"/>
    <n v="65"/>
    <x v="0"/>
    <n v="12653"/>
    <n v="12718"/>
    <m/>
    <m/>
    <x v="0"/>
    <d v="1961-09-01T00:00:00"/>
    <n v="6.6999998092651367"/>
    <x v="0"/>
    <n v="4080"/>
    <n v="486"/>
    <n v="100690"/>
    <n v="-3"/>
    <x v="0"/>
    <n v="169000"/>
    <n v="1781"/>
    <m/>
    <x v="0"/>
    <n v="1258"/>
    <n v="276391"/>
    <x v="0"/>
    <m/>
    <n v="203.59200000000001"/>
    <n v="39.992940000000004"/>
    <n v="4380.0149999999994"/>
    <n v="0"/>
    <n v="4623.5999399999992"/>
    <n v="4767.49"/>
    <n v="29.190589999999997"/>
    <m/>
    <x v="0"/>
    <n v="26.191560000000003"/>
    <n v="4822.8721500000001"/>
    <n v="-2.1094881570755904E-2"/>
    <n v="277289"/>
    <n v="1.6218754515243462E-3"/>
    <n v="4.4033221438271763E-2"/>
    <n v="8.6497405742245112E-3"/>
    <n v="0.94731703798750377"/>
    <n v="0.98851677003297711"/>
    <n v="6.0525324105885738E-3"/>
    <n v="5.4306975564342927E-3"/>
    <x v="0"/>
    <m/>
    <x v="0"/>
    <m/>
    <m/>
    <x v="0"/>
    <m/>
    <x v="0"/>
    <x v="0"/>
    <m/>
    <x v="0"/>
    <x v="0"/>
    <x v="0"/>
    <m/>
    <x v="0"/>
    <x v="0"/>
    <x v="0"/>
    <x v="0"/>
    <x v="0"/>
    <x v="0"/>
    <x v="0"/>
    <x v="0"/>
    <x v="0"/>
    <x v="0"/>
    <x v="0"/>
    <x v="0"/>
    <x v="0"/>
    <m/>
    <x v="0"/>
    <x v="0"/>
    <x v="0"/>
    <x v="0"/>
    <x v="0"/>
    <s v="DST NO. 10"/>
    <m/>
    <x v="0"/>
    <m/>
    <m/>
    <m/>
    <m/>
  </r>
  <r>
    <x v="0"/>
    <s v="T28N R113W S19 fPHOSPHORIA"/>
    <n v="49003304"/>
    <x v="0"/>
    <x v="1"/>
    <x v="14"/>
    <m/>
    <s v="19"/>
    <s v=" 28"/>
    <s v=" 113"/>
    <n v="42.403689999999997"/>
    <n v="-110.32238"/>
    <s v="4903505746"/>
    <s v="22-19 UNIT"/>
    <x v="0"/>
    <s v="PHOSPHORIA"/>
    <n v="-55"/>
    <n v="18"/>
    <n v="37"/>
    <x v="6"/>
    <n v="12598"/>
    <n v="12635"/>
    <m/>
    <m/>
    <x v="0"/>
    <d v="1961-08-25T00:00:00"/>
    <n v="6.0999999046325684"/>
    <x v="2"/>
    <n v="702"/>
    <n v="32"/>
    <n v="125"/>
    <n v="-3"/>
    <x v="0"/>
    <n v="108"/>
    <n v="1891"/>
    <m/>
    <x v="0"/>
    <n v="435"/>
    <n v="2333"/>
    <x v="0"/>
    <m/>
    <n v="35.029800000000002"/>
    <n v="2.6332800000000001"/>
    <n v="5.4375"/>
    <n v="0"/>
    <n v="43.100580000000001"/>
    <n v="3.0466799999999998"/>
    <n v="30.993489999999998"/>
    <m/>
    <x v="0"/>
    <n v="9.0567000000000011"/>
    <n v="43.096869999999996"/>
    <n v="4.3040716401763732E-5"/>
    <n v="3287"/>
    <n v="0.1697508896797153"/>
    <n v="0.8127454433327812"/>
    <n v="6.1096161582976379E-2"/>
    <n v="0.12615839508424248"/>
    <n v="7.0693764999639183E-2"/>
    <n v="0.71915872312768891"/>
    <n v="0.210147511872672"/>
    <x v="0"/>
    <m/>
    <x v="0"/>
    <m/>
    <m/>
    <x v="0"/>
    <m/>
    <x v="0"/>
    <x v="0"/>
    <m/>
    <x v="0"/>
    <x v="0"/>
    <x v="0"/>
    <m/>
    <x v="0"/>
    <x v="0"/>
    <x v="0"/>
    <x v="0"/>
    <x v="0"/>
    <x v="0"/>
    <x v="0"/>
    <x v="0"/>
    <x v="0"/>
    <x v="0"/>
    <x v="0"/>
    <x v="0"/>
    <x v="0"/>
    <m/>
    <x v="0"/>
    <x v="0"/>
    <x v="0"/>
    <x v="0"/>
    <x v="0"/>
    <s v="DST NO. 8"/>
    <m/>
    <x v="0"/>
    <m/>
    <m/>
    <m/>
    <m/>
  </r>
  <r>
    <x v="0"/>
    <s v="T28N R113W S19 fPHOSPHORIA"/>
    <n v="49003307"/>
    <x v="0"/>
    <x v="1"/>
    <x v="14"/>
    <m/>
    <s v="19"/>
    <s v=" 28"/>
    <s v=" 113"/>
    <n v="42.403689999999997"/>
    <n v="-110.32238"/>
    <s v="4903505746"/>
    <s v="22-19 UNIT"/>
    <x v="0"/>
    <s v="PHOSPHORIA"/>
    <m/>
    <n v="0"/>
    <n v="57"/>
    <x v="4"/>
    <n v="12596"/>
    <n v="12653"/>
    <m/>
    <m/>
    <x v="0"/>
    <d v="1961-08-25T00:00:00"/>
    <n v="7.4000000953674316"/>
    <x v="2"/>
    <n v="442"/>
    <n v="86"/>
    <n v="250"/>
    <n v="-3"/>
    <x v="0"/>
    <n v="120"/>
    <n v="549"/>
    <m/>
    <x v="0"/>
    <n v="1329"/>
    <n v="2497"/>
    <x v="0"/>
    <m/>
    <n v="22.055800000000001"/>
    <n v="7.0769400000000005"/>
    <n v="10.875"/>
    <n v="0"/>
    <n v="40.007739999999998"/>
    <n v="3.3851999999999998"/>
    <n v="8.9981099999999987"/>
    <m/>
    <x v="0"/>
    <n v="27.669780000000003"/>
    <n v="40.053089999999997"/>
    <n v="-5.6644428992303874E-4"/>
    <n v="2770"/>
    <n v="5.1832162521359408E-2"/>
    <n v="0.55128832570897535"/>
    <n v="0.17688927192588236"/>
    <n v="0.27182240236514238"/>
    <n v="8.4517823718469665E-2"/>
    <n v="0.22465457721239482"/>
    <n v="0.6908275990691356"/>
    <x v="0"/>
    <m/>
    <x v="0"/>
    <m/>
    <m/>
    <x v="0"/>
    <m/>
    <x v="0"/>
    <x v="0"/>
    <m/>
    <x v="0"/>
    <x v="0"/>
    <x v="0"/>
    <m/>
    <x v="0"/>
    <x v="0"/>
    <x v="0"/>
    <x v="0"/>
    <x v="0"/>
    <x v="0"/>
    <x v="0"/>
    <x v="0"/>
    <x v="0"/>
    <x v="0"/>
    <x v="0"/>
    <x v="0"/>
    <x v="0"/>
    <m/>
    <x v="0"/>
    <x v="0"/>
    <x v="0"/>
    <x v="0"/>
    <x v="0"/>
    <s v="DST NO. 9"/>
    <m/>
    <x v="0"/>
    <m/>
    <m/>
    <m/>
    <m/>
  </r>
  <r>
    <x v="0"/>
    <s v="T28N R113W S19 fNUGGET"/>
    <n v="49003303"/>
    <x v="0"/>
    <x v="1"/>
    <x v="14"/>
    <m/>
    <s v="19"/>
    <s v=" 28"/>
    <s v=" 113"/>
    <n v="42.403689999999997"/>
    <n v="-110.32238"/>
    <s v="4903505746"/>
    <s v="22-19 UNIT"/>
    <x v="0"/>
    <s v="NUGGET"/>
    <m/>
    <m/>
    <n v="22"/>
    <x v="0"/>
    <n v="10079"/>
    <n v="10101"/>
    <m/>
    <m/>
    <x v="0"/>
    <d v="1961-06-27T00:00:00"/>
    <n v="6.1999998092651367"/>
    <x v="0"/>
    <n v="2792"/>
    <n v="257"/>
    <n v="36526"/>
    <n v="-3"/>
    <x v="0"/>
    <n v="61000"/>
    <n v="403"/>
    <m/>
    <x v="0"/>
    <n v="1078"/>
    <n v="101851"/>
    <x v="0"/>
    <m/>
    <n v="139.32079999999999"/>
    <n v="21.148530000000001"/>
    <n v="1588.8809999999999"/>
    <n v="0"/>
    <n v="1749.3503299999998"/>
    <n v="1720.81"/>
    <n v="6.6051699999999993"/>
    <m/>
    <x v="0"/>
    <n v="22.443960000000001"/>
    <n v="1749.8591300000001"/>
    <n v="-1.4540427082644321E-4"/>
    <n v="102050"/>
    <n v="9.7596382558202261E-4"/>
    <n v="7.9641451806854502E-2"/>
    <n v="1.2089362340589608E-2"/>
    <n v="0.90826918585255589"/>
    <n v="0.98339916082273426"/>
    <n v="3.7746867086380829E-3"/>
    <n v="1.2826152468627575E-2"/>
    <x v="0"/>
    <m/>
    <x v="0"/>
    <m/>
    <m/>
    <x v="0"/>
    <m/>
    <x v="0"/>
    <x v="0"/>
    <m/>
    <x v="0"/>
    <x v="0"/>
    <x v="0"/>
    <m/>
    <x v="0"/>
    <x v="0"/>
    <x v="0"/>
    <x v="0"/>
    <x v="0"/>
    <x v="0"/>
    <x v="0"/>
    <x v="0"/>
    <x v="0"/>
    <x v="0"/>
    <x v="0"/>
    <x v="0"/>
    <x v="0"/>
    <m/>
    <x v="0"/>
    <x v="0"/>
    <x v="0"/>
    <x v="0"/>
    <x v="0"/>
    <s v="DST NO. 7"/>
    <m/>
    <x v="0"/>
    <m/>
    <m/>
    <m/>
    <m/>
  </r>
  <r>
    <x v="0"/>
    <s v="T28N R113W S19 fMADISON"/>
    <n v="49005186"/>
    <x v="0"/>
    <x v="1"/>
    <x v="14"/>
    <m/>
    <s v="19"/>
    <s v=" 28"/>
    <s v=" 113"/>
    <n v="42.403689999999997"/>
    <n v="-110.32238"/>
    <s v="4903505746"/>
    <s v="22-19 UNIT"/>
    <x v="0"/>
    <s v="MADISON"/>
    <n v="626"/>
    <n v="67"/>
    <n v="315"/>
    <x v="0"/>
    <n v="13718"/>
    <n v="14033"/>
    <m/>
    <m/>
    <x v="0"/>
    <m/>
    <n v="7.9000000953674316"/>
    <x v="0"/>
    <n v="241"/>
    <n v="97"/>
    <n v="8674"/>
    <n v="-3"/>
    <x v="0"/>
    <n v="3800"/>
    <n v="5100"/>
    <m/>
    <x v="0"/>
    <n v="9929"/>
    <n v="25253"/>
    <x v="0"/>
    <m/>
    <n v="12.0259"/>
    <n v="7.9821300000000006"/>
    <n v="377.31899999999996"/>
    <n v="0"/>
    <n v="397.32702999999998"/>
    <n v="107.19799999999999"/>
    <n v="83.588999999999984"/>
    <m/>
    <x v="0"/>
    <n v="206.72178000000002"/>
    <n v="397.50878"/>
    <n v="-2.2866357770169197E-4"/>
    <n v="27835"/>
    <n v="4.8636226642555756E-2"/>
    <n v="3.0267007004280581E-2"/>
    <n v="2.0089572058563449E-2"/>
    <n v="0.94964342093715592"/>
    <n v="0.26967454655970113"/>
    <n v="0.21028214773017084"/>
    <n v="0.52004330571012802"/>
    <x v="0"/>
    <m/>
    <x v="0"/>
    <m/>
    <m/>
    <x v="0"/>
    <m/>
    <x v="0"/>
    <x v="0"/>
    <m/>
    <x v="0"/>
    <x v="0"/>
    <x v="0"/>
    <m/>
    <x v="0"/>
    <x v="0"/>
    <x v="0"/>
    <x v="0"/>
    <x v="0"/>
    <x v="0"/>
    <x v="0"/>
    <x v="0"/>
    <x v="0"/>
    <x v="0"/>
    <x v="0"/>
    <x v="0"/>
    <x v="0"/>
    <m/>
    <x v="0"/>
    <x v="0"/>
    <x v="0"/>
    <x v="0"/>
    <x v="0"/>
    <s v="DST NO. 19"/>
    <m/>
    <x v="0"/>
    <m/>
    <m/>
    <m/>
    <m/>
  </r>
  <r>
    <x v="0"/>
    <s v="T28N R113W S19 fBIGHORN"/>
    <n v="49003322"/>
    <x v="0"/>
    <x v="1"/>
    <x v="14"/>
    <m/>
    <s v="19"/>
    <s v=" 28"/>
    <s v=" 113"/>
    <n v="42.403689999999997"/>
    <n v="-110.32238"/>
    <s v="4903505746"/>
    <s v="22-19 UNIT"/>
    <x v="0"/>
    <s v="BIGHORN"/>
    <n v="141"/>
    <m/>
    <n v="14"/>
    <x v="0"/>
    <n v="15266"/>
    <n v="15280"/>
    <m/>
    <m/>
    <x v="0"/>
    <d v="1961-12-20T00:00:00"/>
    <n v="7.1999998092651367"/>
    <x v="2"/>
    <n v="938"/>
    <n v="81"/>
    <n v="10708"/>
    <n v="-3"/>
    <x v="0"/>
    <n v="12700"/>
    <n v="5750"/>
    <m/>
    <x v="0"/>
    <n v="3214"/>
    <n v="30473"/>
    <x v="0"/>
    <m/>
    <n v="46.806199999999997"/>
    <n v="6.6654900000000001"/>
    <n v="465.79799999999994"/>
    <n v="0"/>
    <n v="519.26968999999997"/>
    <n v="358.267"/>
    <n v="94.242500000000007"/>
    <m/>
    <x v="0"/>
    <n v="66.915480000000002"/>
    <n v="519.42498000000001"/>
    <n v="-1.4950495509911144E-4"/>
    <n v="33385"/>
    <n v="4.5601177612828461E-2"/>
    <n v="9.013851742434649E-2"/>
    <n v="1.2836277811631949E-2"/>
    <n v="0.89702520476402148"/>
    <n v="0.68973771727343569"/>
    <n v="0.18143621048028916"/>
    <n v="0.1288260722462751"/>
    <x v="0"/>
    <m/>
    <x v="0"/>
    <m/>
    <m/>
    <x v="0"/>
    <m/>
    <x v="0"/>
    <x v="0"/>
    <m/>
    <x v="0"/>
    <x v="0"/>
    <x v="0"/>
    <m/>
    <x v="0"/>
    <x v="0"/>
    <x v="0"/>
    <x v="0"/>
    <x v="0"/>
    <x v="0"/>
    <x v="0"/>
    <x v="0"/>
    <x v="0"/>
    <x v="0"/>
    <x v="0"/>
    <x v="0"/>
    <x v="0"/>
    <m/>
    <x v="0"/>
    <x v="0"/>
    <x v="0"/>
    <x v="0"/>
    <x v="0"/>
    <s v="DST (BOTTOM)"/>
    <m/>
    <x v="0"/>
    <m/>
    <m/>
    <m/>
    <m/>
  </r>
  <r>
    <x v="0"/>
    <s v="T28N R113W S19 fBIGHORN"/>
    <n v="49003319"/>
    <x v="0"/>
    <x v="1"/>
    <x v="14"/>
    <m/>
    <s v="19"/>
    <s v=" 28"/>
    <s v=" 113"/>
    <n v="42.403689999999997"/>
    <n v="-110.32238"/>
    <s v="4903505746"/>
    <s v="22-19 UNIT"/>
    <x v="0"/>
    <s v="BIGHORN"/>
    <n v="70"/>
    <n v="141"/>
    <n v="30"/>
    <x v="0"/>
    <n v="15095"/>
    <n v="15125"/>
    <m/>
    <m/>
    <x v="4"/>
    <d v="1961-12-27T00:00:00"/>
    <n v="7.3000001907348633"/>
    <x v="0"/>
    <n v="1251"/>
    <n v="202"/>
    <n v="610"/>
    <n v="-3"/>
    <x v="0"/>
    <n v="230"/>
    <n v="4270"/>
    <m/>
    <x v="0"/>
    <n v="1395"/>
    <n v="5791"/>
    <x v="0"/>
    <m/>
    <n v="62.424900000000001"/>
    <n v="16.622579999999999"/>
    <n v="26.535"/>
    <n v="0"/>
    <n v="105.58248"/>
    <n v="6.4882999999999997"/>
    <n v="69.985299999999995"/>
    <m/>
    <x v="0"/>
    <n v="29.043900000000001"/>
    <n v="105.5175"/>
    <n v="3.0781623001584273E-4"/>
    <n v="7952"/>
    <n v="0.15724368769555411"/>
    <n v="0.59124297894878008"/>
    <n v="0.15743691567009979"/>
    <n v="0.25132010538111998"/>
    <n v="6.1490274125145128E-2"/>
    <n v="0.66325775345321869"/>
    <n v="0.27525197242163629"/>
    <x v="0"/>
    <m/>
    <x v="0"/>
    <m/>
    <m/>
    <x v="0"/>
    <m/>
    <x v="0"/>
    <x v="0"/>
    <m/>
    <x v="0"/>
    <x v="0"/>
    <x v="0"/>
    <m/>
    <x v="0"/>
    <x v="0"/>
    <x v="0"/>
    <x v="0"/>
    <x v="0"/>
    <x v="0"/>
    <x v="0"/>
    <x v="0"/>
    <x v="0"/>
    <x v="0"/>
    <x v="0"/>
    <x v="0"/>
    <x v="0"/>
    <m/>
    <x v="0"/>
    <x v="0"/>
    <x v="0"/>
    <x v="0"/>
    <x v="0"/>
    <s v="PROD. TEST NO. 3"/>
    <m/>
    <x v="0"/>
    <m/>
    <m/>
    <m/>
    <m/>
  </r>
  <r>
    <x v="0"/>
    <s v="T28N R113W S19 fBIGHORN"/>
    <n v="49003316"/>
    <x v="0"/>
    <x v="1"/>
    <x v="14"/>
    <m/>
    <s v="19"/>
    <s v=" 28"/>
    <s v=" 113"/>
    <n v="42.403689999999997"/>
    <n v="-110.32238"/>
    <s v="4903505746"/>
    <s v="22-19 UNIT"/>
    <x v="0"/>
    <s v="BIGHORN"/>
    <n v="-25"/>
    <n v="70"/>
    <n v="25"/>
    <x v="5"/>
    <n v="15000"/>
    <n v="15025"/>
    <m/>
    <m/>
    <x v="4"/>
    <d v="1961-12-29T00:00:00"/>
    <n v="6.5999999046325684"/>
    <x v="0"/>
    <n v="386"/>
    <n v="35"/>
    <n v="145"/>
    <n v="-3"/>
    <x v="0"/>
    <n v="100"/>
    <n v="1330"/>
    <m/>
    <x v="0"/>
    <n v="183"/>
    <n v="1504"/>
    <x v="0"/>
    <m/>
    <n v="19.261399999999998"/>
    <n v="2.88015"/>
    <n v="6.3075000000000001"/>
    <n v="0"/>
    <n v="28.44905"/>
    <n v="2.8209999999999997"/>
    <n v="21.798699999999997"/>
    <m/>
    <x v="0"/>
    <n v="3.8100600000000004"/>
    <n v="28.429759999999995"/>
    <n v="3.3914211636996516E-4"/>
    <n v="2173"/>
    <n v="0.18194180038074517"/>
    <n v="0.6770489700007557"/>
    <n v="0.10123888143892328"/>
    <n v="0.22171214856032098"/>
    <n v="9.9227007192463121E-2"/>
    <n v="0.76675638485868336"/>
    <n v="0.13401660794885364"/>
    <x v="0"/>
    <m/>
    <x v="0"/>
    <m/>
    <m/>
    <x v="0"/>
    <m/>
    <x v="0"/>
    <x v="0"/>
    <m/>
    <x v="0"/>
    <x v="0"/>
    <x v="0"/>
    <m/>
    <x v="0"/>
    <x v="0"/>
    <x v="0"/>
    <x v="0"/>
    <x v="0"/>
    <x v="0"/>
    <x v="0"/>
    <x v="0"/>
    <x v="0"/>
    <x v="0"/>
    <x v="0"/>
    <x v="0"/>
    <x v="0"/>
    <m/>
    <x v="0"/>
    <x v="0"/>
    <x v="0"/>
    <x v="0"/>
    <x v="0"/>
    <s v="PRODUCTION (TOP)"/>
    <m/>
    <x v="0"/>
    <m/>
    <m/>
    <m/>
    <m/>
  </r>
  <r>
    <x v="0"/>
    <s v="T28N R113W S18 fMESAVERDE"/>
    <n v="49002006"/>
    <x v="0"/>
    <x v="1"/>
    <x v="14"/>
    <m/>
    <s v="18"/>
    <s v=" 28"/>
    <s v=" 113"/>
    <n v="42.42022"/>
    <n v="-110.31827"/>
    <s v="4903505794"/>
    <s v="31-18-1 JUSTHIEM"/>
    <x v="0"/>
    <s v="MESAVERDE"/>
    <m/>
    <m/>
    <n v="77"/>
    <x v="0"/>
    <n v="1585"/>
    <n v="1662"/>
    <m/>
    <m/>
    <x v="0"/>
    <d v="1964-01-02T00:00:00"/>
    <n v="7.6999998092651367"/>
    <x v="0"/>
    <n v="17"/>
    <n v="14"/>
    <n v="1153"/>
    <n v="19"/>
    <x v="0"/>
    <n v="540"/>
    <n v="1244"/>
    <m/>
    <x v="0"/>
    <n v="825"/>
    <n v="3182"/>
    <x v="0"/>
    <m/>
    <n v="0.84830000000000005"/>
    <n v="1.1520600000000001"/>
    <n v="50.155499999999996"/>
    <n v="0.48601999999999995"/>
    <n v="52.64188"/>
    <n v="15.2334"/>
    <n v="20.389159999999997"/>
    <m/>
    <x v="0"/>
    <n v="17.176500000000001"/>
    <n v="52.799059999999997"/>
    <n v="-1.4906923250114876E-3"/>
    <n v="3809"/>
    <n v="8.9686740094407094E-2"/>
    <n v="1.6114546061044933E-2"/>
    <n v="2.1884856695847488E-2"/>
    <n v="0.9620005972431076"/>
    <n v="0.28851650010435792"/>
    <n v="0.38616520824423767"/>
    <n v="0.32531829165140441"/>
    <x v="0"/>
    <m/>
    <x v="0"/>
    <m/>
    <m/>
    <x v="0"/>
    <m/>
    <x v="0"/>
    <x v="0"/>
    <m/>
    <x v="0"/>
    <x v="0"/>
    <x v="0"/>
    <m/>
    <x v="0"/>
    <x v="0"/>
    <x v="0"/>
    <x v="0"/>
    <x v="0"/>
    <x v="0"/>
    <x v="0"/>
    <x v="0"/>
    <x v="0"/>
    <x v="0"/>
    <x v="0"/>
    <x v="0"/>
    <x v="0"/>
    <m/>
    <x v="0"/>
    <x v="0"/>
    <x v="0"/>
    <x v="0"/>
    <x v="0"/>
    <s v="TEST NO. 1"/>
    <m/>
    <x v="0"/>
    <m/>
    <m/>
    <m/>
    <m/>
  </r>
  <r>
    <x v="0"/>
    <s v="T28N R113W S14 fWASATCH/ALMY"/>
    <n v="49002613"/>
    <x v="0"/>
    <x v="1"/>
    <x v="9"/>
    <m/>
    <s v="14"/>
    <s v=" 28"/>
    <s v=" 113"/>
    <n v="42.507649999999998"/>
    <n v="-110.2376"/>
    <s v="4903505765"/>
    <s v="C-18"/>
    <x v="0"/>
    <s v="WASATCH/ALMY"/>
    <m/>
    <m/>
    <n v="0"/>
    <x v="0"/>
    <m/>
    <m/>
    <n v="3075"/>
    <m/>
    <x v="0"/>
    <m/>
    <n v="8.1999998092651367"/>
    <x v="2"/>
    <n v="26"/>
    <n v="13"/>
    <n v="2179"/>
    <n v="-3"/>
    <x v="0"/>
    <n v="2900"/>
    <n v="755"/>
    <m/>
    <x v="0"/>
    <n v="28"/>
    <n v="5590"/>
    <x v="0"/>
    <m/>
    <n v="1.2974000000000001"/>
    <n v="1.0697700000000001"/>
    <n v="94.78649999999999"/>
    <n v="0"/>
    <n v="97.153669999999991"/>
    <n v="81.808999999999997"/>
    <n v="12.37445"/>
    <m/>
    <x v="0"/>
    <n v="0.58296000000000003"/>
    <n v="94.766409999999993"/>
    <n v="1.2438823493612538E-2"/>
    <n v="5895"/>
    <n v="2.6556377884196777E-2"/>
    <n v="1.335410180593281E-2"/>
    <n v="1.101111260130472E-2"/>
    <n v="0.97563478559276251"/>
    <n v="0.86327001307741846"/>
    <n v="0.13057844018782605"/>
    <n v="6.1515467347554907E-3"/>
    <x v="0"/>
    <m/>
    <x v="0"/>
    <m/>
    <m/>
    <x v="0"/>
    <m/>
    <x v="0"/>
    <x v="0"/>
    <m/>
    <x v="0"/>
    <x v="0"/>
    <x v="0"/>
    <m/>
    <x v="0"/>
    <x v="0"/>
    <x v="0"/>
    <x v="0"/>
    <x v="0"/>
    <x v="0"/>
    <x v="0"/>
    <x v="0"/>
    <x v="0"/>
    <x v="0"/>
    <x v="0"/>
    <x v="0"/>
    <x v="0"/>
    <m/>
    <x v="0"/>
    <x v="0"/>
    <x v="0"/>
    <x v="0"/>
    <x v="0"/>
    <s v="DST NO. 1"/>
    <m/>
    <x v="0"/>
    <m/>
    <m/>
    <m/>
    <m/>
  </r>
  <r>
    <x v="0"/>
    <s v="T28N R113W S14 fFRONTIER"/>
    <n v="49002614"/>
    <x v="0"/>
    <x v="1"/>
    <x v="17"/>
    <m/>
    <s v="14"/>
    <s v=" 28"/>
    <s v=" 113"/>
    <n v="42.409820000000003"/>
    <n v="-110.2375"/>
    <s v="4903505777"/>
    <s v="5 CBU"/>
    <x v="0"/>
    <s v="FRONTIER"/>
    <m/>
    <m/>
    <n v="973"/>
    <x v="0"/>
    <n v="6847"/>
    <n v="7820"/>
    <m/>
    <m/>
    <x v="5"/>
    <d v="1960-04-08T00:00:00"/>
    <n v="7.9000000953674316"/>
    <x v="2"/>
    <n v="154"/>
    <n v="10"/>
    <n v="2430"/>
    <n v="-3"/>
    <x v="0"/>
    <n v="3500"/>
    <n v="500"/>
    <m/>
    <x v="0"/>
    <n v="348"/>
    <n v="6688"/>
    <x v="0"/>
    <m/>
    <n v="7.6845999999999997"/>
    <n v="0.82289999999999996"/>
    <n v="105.705"/>
    <n v="0"/>
    <n v="114.21250000000001"/>
    <n v="98.734999999999999"/>
    <n v="8.1950000000000003"/>
    <m/>
    <x v="0"/>
    <n v="7.2453600000000007"/>
    <n v="114.17536"/>
    <n v="1.6261810062937648E-4"/>
    <n v="6936"/>
    <n v="1.8203170874926601E-2"/>
    <n v="6.7283353398270768E-2"/>
    <n v="7.2049906971653711E-3"/>
    <n v="0.92551165590456375"/>
    <n v="0.86476626830867886"/>
    <n v="7.1775556477334496E-2"/>
    <n v="6.345817521398664E-2"/>
    <x v="0"/>
    <m/>
    <x v="0"/>
    <m/>
    <m/>
    <x v="0"/>
    <m/>
    <x v="0"/>
    <x v="0"/>
    <m/>
    <x v="0"/>
    <x v="0"/>
    <x v="0"/>
    <m/>
    <x v="0"/>
    <x v="0"/>
    <x v="0"/>
    <x v="0"/>
    <x v="0"/>
    <x v="0"/>
    <x v="0"/>
    <x v="0"/>
    <x v="0"/>
    <x v="0"/>
    <x v="0"/>
    <x v="0"/>
    <x v="0"/>
    <m/>
    <x v="0"/>
    <x v="0"/>
    <x v="0"/>
    <x v="0"/>
    <x v="0"/>
    <s v="FLOWING"/>
    <m/>
    <x v="0"/>
    <m/>
    <m/>
    <m/>
    <m/>
  </r>
  <r>
    <x v="0"/>
    <s v="T28N R113W S13 fFRONTIER"/>
    <n v="49005909"/>
    <x v="0"/>
    <x v="1"/>
    <x v="17"/>
    <m/>
    <s v="13"/>
    <s v=" 28"/>
    <s v=" 113"/>
    <n v="42.40878"/>
    <n v="-110.22153"/>
    <s v="4903505768"/>
    <s v="UNIT NO. 10"/>
    <x v="0"/>
    <s v="FRONTIER"/>
    <m/>
    <m/>
    <n v="1091"/>
    <x v="0"/>
    <n v="6845"/>
    <n v="7936"/>
    <m/>
    <m/>
    <x v="5"/>
    <m/>
    <n v="7.9000000953674316"/>
    <x v="0"/>
    <n v="745"/>
    <n v="92"/>
    <n v="3746"/>
    <n v="-3"/>
    <x v="0"/>
    <n v="7000"/>
    <n v="573"/>
    <m/>
    <x v="0"/>
    <n v="38"/>
    <n v="11903"/>
    <x v="0"/>
    <m/>
    <n v="37.1755"/>
    <n v="7.5706800000000003"/>
    <n v="162.95099999999999"/>
    <n v="0"/>
    <n v="207.69718"/>
    <n v="197.47"/>
    <n v="9.3914699999999982"/>
    <m/>
    <x v="0"/>
    <n v="0.79116000000000009"/>
    <n v="207.65262999999999"/>
    <n v="1.0725898731003438E-4"/>
    <n v="12188"/>
    <n v="1.1830144037192313E-2"/>
    <n v="0.17898894919998432"/>
    <n v="3.6450567118918031E-2"/>
    <n v="0.78456048368109765"/>
    <n v="0.95096315418687449"/>
    <n v="4.5226829055813059E-2"/>
    <n v="3.8100167573124413E-3"/>
    <x v="0"/>
    <m/>
    <x v="0"/>
    <m/>
    <m/>
    <x v="0"/>
    <m/>
    <x v="0"/>
    <x v="0"/>
    <m/>
    <x v="0"/>
    <x v="0"/>
    <x v="0"/>
    <m/>
    <x v="0"/>
    <x v="0"/>
    <x v="0"/>
    <x v="0"/>
    <x v="0"/>
    <x v="0"/>
    <x v="0"/>
    <x v="0"/>
    <x v="0"/>
    <x v="0"/>
    <x v="0"/>
    <x v="0"/>
    <x v="0"/>
    <m/>
    <x v="0"/>
    <x v="0"/>
    <x v="0"/>
    <x v="0"/>
    <x v="0"/>
    <s v="WELL HEAD"/>
    <m/>
    <x v="0"/>
    <m/>
    <m/>
    <m/>
    <m/>
  </r>
  <r>
    <x v="0"/>
    <s v="T28N R113W S12 fNUGGET"/>
    <n v="49007011"/>
    <x v="0"/>
    <x v="1"/>
    <x v="14"/>
    <m/>
    <s v="12"/>
    <s v=" 28"/>
    <s v=" 113"/>
    <n v="42.42839"/>
    <n v="-110.34531"/>
    <s v="4903505819"/>
    <s v="4X-12-G"/>
    <x v="0"/>
    <s v="NUGGET"/>
    <m/>
    <m/>
    <n v="38"/>
    <x v="0"/>
    <n v="9770"/>
    <n v="9808"/>
    <m/>
    <m/>
    <x v="0"/>
    <d v="1951-04-08T00:00:00"/>
    <n v="6.8000001907348633"/>
    <x v="2"/>
    <n v="2573"/>
    <n v="214"/>
    <n v="35489"/>
    <n v="-3"/>
    <x v="0"/>
    <n v="59000"/>
    <n v="390"/>
    <m/>
    <x v="0"/>
    <n v="1000"/>
    <n v="98497"/>
    <x v="0"/>
    <m/>
    <n v="128.39269999999999"/>
    <n v="17.610060000000001"/>
    <n v="1543.7714999999998"/>
    <n v="0"/>
    <n v="1689.7742599999999"/>
    <n v="1664.39"/>
    <n v="6.3920999999999992"/>
    <m/>
    <x v="0"/>
    <n v="20.82"/>
    <n v="1691.6020999999998"/>
    <n v="-5.4056094483369602E-4"/>
    <n v="98660"/>
    <n v="8.2675228371298002E-4"/>
    <n v="7.5982161072805074E-2"/>
    <n v="1.0421545893355011E-2"/>
    <n v="0.91359629303383982"/>
    <n v="0.98391341557213718"/>
    <n v="3.7787255052473628E-3"/>
    <n v="1.2307858922615432E-2"/>
    <x v="0"/>
    <m/>
    <x v="0"/>
    <m/>
    <m/>
    <x v="0"/>
    <m/>
    <x v="0"/>
    <x v="0"/>
    <m/>
    <x v="0"/>
    <x v="0"/>
    <x v="0"/>
    <m/>
    <x v="0"/>
    <x v="0"/>
    <x v="0"/>
    <x v="0"/>
    <x v="0"/>
    <x v="0"/>
    <x v="0"/>
    <x v="0"/>
    <x v="0"/>
    <x v="0"/>
    <x v="0"/>
    <x v="0"/>
    <x v="0"/>
    <m/>
    <x v="0"/>
    <x v="0"/>
    <x v="0"/>
    <x v="0"/>
    <x v="0"/>
    <s v="DST"/>
    <m/>
    <x v="0"/>
    <m/>
    <m/>
    <m/>
    <m/>
  </r>
  <r>
    <x v="0"/>
    <s v="T28N R113W S03 fWASATCH/ALMY"/>
    <n v="49005908"/>
    <x v="0"/>
    <x v="1"/>
    <x v="9"/>
    <m/>
    <s v="3"/>
    <s v=" 28"/>
    <s v=" 113"/>
    <n v="42.448909999999998"/>
    <n v="-110.25867"/>
    <s v="4903505907"/>
    <s v="C-23"/>
    <x v="0"/>
    <s v="WASATCH/ALMY"/>
    <m/>
    <m/>
    <n v="34"/>
    <x v="0"/>
    <n v="1700"/>
    <n v="1734"/>
    <n v="3142"/>
    <m/>
    <x v="0"/>
    <m/>
    <n v="7"/>
    <x v="0"/>
    <n v="56"/>
    <n v="27"/>
    <n v="2840"/>
    <n v="-3"/>
    <x v="0"/>
    <n v="4220"/>
    <n v="537"/>
    <m/>
    <x v="0"/>
    <n v="36"/>
    <n v="7444"/>
    <x v="0"/>
    <m/>
    <n v="2.7944"/>
    <n v="2.2218300000000002"/>
    <n v="123.54"/>
    <n v="0"/>
    <n v="128.55623"/>
    <n v="119.0462"/>
    <n v="8.8014299999999999"/>
    <m/>
    <x v="0"/>
    <n v="0.74952000000000008"/>
    <n v="128.59715"/>
    <n v="-1.5912682151018141E-4"/>
    <n v="7710"/>
    <n v="1.755312128810875E-2"/>
    <n v="2.1736791752527278E-2"/>
    <n v="1.7282943035899546E-2"/>
    <n v="0.96098026521157309"/>
    <n v="0.92572969152115736"/>
    <n v="6.8441874489442417E-2"/>
    <n v="5.8284339894002319E-3"/>
    <x v="0"/>
    <m/>
    <x v="0"/>
    <m/>
    <m/>
    <x v="0"/>
    <m/>
    <x v="0"/>
    <x v="0"/>
    <m/>
    <x v="0"/>
    <x v="0"/>
    <x v="0"/>
    <m/>
    <x v="0"/>
    <x v="0"/>
    <x v="0"/>
    <x v="0"/>
    <x v="0"/>
    <x v="0"/>
    <x v="0"/>
    <x v="0"/>
    <x v="0"/>
    <x v="0"/>
    <x v="0"/>
    <x v="0"/>
    <x v="0"/>
    <m/>
    <x v="0"/>
    <x v="0"/>
    <x v="0"/>
    <x v="0"/>
    <x v="0"/>
    <s v="DST"/>
    <m/>
    <x v="0"/>
    <m/>
    <m/>
    <m/>
    <m/>
  </r>
  <r>
    <x v="0"/>
    <s v="T28N R112W S36 fMESAVERDE"/>
    <n v="49003033"/>
    <x v="0"/>
    <x v="1"/>
    <x v="9"/>
    <m/>
    <s v="36"/>
    <s v=" 28"/>
    <s v=" 112"/>
    <n v="42.369639999999997"/>
    <n v="-110.09164"/>
    <s v="4903505622"/>
    <s v="UNIT NO. 11-36"/>
    <x v="0"/>
    <s v="MESAVERDE"/>
    <s v="[395]"/>
    <m/>
    <n v="123"/>
    <x v="1"/>
    <n v="4657"/>
    <n v="4780"/>
    <m/>
    <m/>
    <x v="0"/>
    <d v="1964-01-22T00:00:00"/>
    <n v="8.3999996185302734"/>
    <x v="0"/>
    <n v="5"/>
    <n v="-1"/>
    <n v="638"/>
    <n v="7"/>
    <x v="0"/>
    <n v="200"/>
    <n v="622"/>
    <m/>
    <x v="0"/>
    <n v="350"/>
    <n v="1530"/>
    <x v="0"/>
    <m/>
    <n v="0.2495"/>
    <n v="0"/>
    <n v="27.752999999999997"/>
    <n v="0.17906"/>
    <n v="28.181559999999998"/>
    <n v="5.6419999999999995"/>
    <n v="10.194579999999998"/>
    <m/>
    <x v="0"/>
    <n v="7.2870000000000008"/>
    <n v="23.123579999999997"/>
    <n v="9.8586223524582545E-2"/>
    <n v="1818"/>
    <n v="8.6021505376344093E-2"/>
    <n v="8.8533069141665689E-3"/>
    <n v="0"/>
    <n v="0.99114669308583336"/>
    <n v="0.24399336088962004"/>
    <n v="0.44087377473557293"/>
    <n v="0.31513286437480709"/>
    <x v="0"/>
    <m/>
    <x v="0"/>
    <m/>
    <m/>
    <x v="0"/>
    <m/>
    <x v="0"/>
    <x v="0"/>
    <m/>
    <x v="0"/>
    <x v="0"/>
    <x v="0"/>
    <m/>
    <x v="0"/>
    <x v="0"/>
    <x v="0"/>
    <x v="0"/>
    <x v="0"/>
    <x v="0"/>
    <x v="0"/>
    <x v="0"/>
    <x v="0"/>
    <x v="0"/>
    <x v="0"/>
    <x v="0"/>
    <x v="0"/>
    <m/>
    <x v="0"/>
    <x v="0"/>
    <x v="0"/>
    <x v="0"/>
    <x v="0"/>
    <s v="DST NO. 2 (BOTTOM)"/>
    <m/>
    <x v="0"/>
    <m/>
    <m/>
    <m/>
    <m/>
  </r>
  <r>
    <x v="0"/>
    <s v="T28N R112W S36 fFORT UNION"/>
    <n v="49003034"/>
    <x v="0"/>
    <x v="1"/>
    <x v="9"/>
    <m/>
    <s v="36"/>
    <s v=" 28"/>
    <s v=" 112"/>
    <n v="42.369639999999997"/>
    <n v="-110.09164"/>
    <s v="4903505622"/>
    <s v="UNIT NO. 11-36"/>
    <x v="0"/>
    <s v="FORT UNION"/>
    <n v="196"/>
    <s v="[395]"/>
    <m/>
    <x v="1"/>
    <n v="4262"/>
    <m/>
    <m/>
    <m/>
    <x v="3"/>
    <d v="1964-01-22T00:00:00"/>
    <n v="8"/>
    <x v="0"/>
    <n v="25"/>
    <n v="10"/>
    <n v="556"/>
    <n v="10"/>
    <x v="0"/>
    <n v="140"/>
    <n v="939"/>
    <m/>
    <x v="0"/>
    <n v="345"/>
    <n v="1548"/>
    <x v="0"/>
    <m/>
    <n v="1.2475000000000001"/>
    <n v="0.82289999999999996"/>
    <n v="24.186"/>
    <n v="0.25579999999999997"/>
    <n v="26.5122"/>
    <n v="3.9493999999999998"/>
    <n v="15.390209999999998"/>
    <m/>
    <x v="0"/>
    <n v="7.182900000000001"/>
    <n v="26.522509999999997"/>
    <n v="-1.9440098757958577E-4"/>
    <n v="2022"/>
    <n v="0.13277310924369748"/>
    <n v="4.7053809189731524E-2"/>
    <n v="3.103854074727861E-2"/>
    <n v="0.92190765006298991"/>
    <n v="0.14890747519748321"/>
    <n v="0.58026974068442239"/>
    <n v="0.27082278411809446"/>
    <x v="0"/>
    <m/>
    <x v="0"/>
    <m/>
    <m/>
    <x v="0"/>
    <m/>
    <x v="0"/>
    <x v="0"/>
    <m/>
    <x v="0"/>
    <x v="0"/>
    <x v="0"/>
    <m/>
    <x v="0"/>
    <x v="0"/>
    <x v="0"/>
    <x v="0"/>
    <x v="0"/>
    <x v="0"/>
    <x v="0"/>
    <x v="0"/>
    <x v="0"/>
    <x v="0"/>
    <x v="0"/>
    <x v="0"/>
    <x v="0"/>
    <m/>
    <x v="0"/>
    <x v="0"/>
    <x v="0"/>
    <x v="0"/>
    <x v="0"/>
    <s v="FIT NO. 1"/>
    <m/>
    <x v="0"/>
    <m/>
    <m/>
    <m/>
    <m/>
  </r>
  <r>
    <x v="0"/>
    <s v="T28N R112W S36 fFORT UNION"/>
    <n v="49003031"/>
    <x v="0"/>
    <x v="1"/>
    <x v="9"/>
    <m/>
    <s v="36"/>
    <s v=" 28"/>
    <s v=" 112"/>
    <n v="42.369639999999997"/>
    <n v="-110.09164"/>
    <s v="4903505622"/>
    <s v="UNIT NO. 11-36"/>
    <x v="0"/>
    <s v="FORT UNION"/>
    <m/>
    <n v="196"/>
    <n v="16"/>
    <x v="3"/>
    <n v="4050"/>
    <n v="4066"/>
    <m/>
    <m/>
    <x v="0"/>
    <d v="1964-01-22T00:00:00"/>
    <n v="8.1999998092651367"/>
    <x v="0"/>
    <n v="37"/>
    <n v="10"/>
    <n v="2262"/>
    <n v="17"/>
    <x v="0"/>
    <n v="2290"/>
    <n v="2269"/>
    <m/>
    <x v="0"/>
    <n v="-1"/>
    <n v="5735"/>
    <x v="0"/>
    <m/>
    <n v="1.8463000000000001"/>
    <n v="0.82289999999999996"/>
    <n v="98.396999999999991"/>
    <n v="0.43485999999999997"/>
    <n v="101.50106"/>
    <n v="64.600899999999996"/>
    <n v="37.188909999999993"/>
    <m/>
    <x v="0"/>
    <n v="0"/>
    <n v="101.78980999999999"/>
    <n v="-1.420378593490171E-3"/>
    <n v="6881"/>
    <n v="9.0837032339885854E-2"/>
    <n v="1.8189957819159722E-2"/>
    <n v="8.1073044951451741E-3"/>
    <n v="0.97370273768569504"/>
    <n v="0.63464997134781964"/>
    <n v="0.36535002865218036"/>
    <n v="0"/>
    <x v="0"/>
    <m/>
    <x v="0"/>
    <m/>
    <m/>
    <x v="0"/>
    <m/>
    <x v="0"/>
    <x v="0"/>
    <m/>
    <x v="0"/>
    <x v="0"/>
    <x v="0"/>
    <m/>
    <x v="0"/>
    <x v="0"/>
    <x v="0"/>
    <x v="0"/>
    <x v="0"/>
    <x v="0"/>
    <x v="0"/>
    <x v="0"/>
    <x v="0"/>
    <x v="0"/>
    <x v="0"/>
    <x v="0"/>
    <x v="0"/>
    <m/>
    <x v="0"/>
    <x v="0"/>
    <x v="0"/>
    <x v="0"/>
    <x v="0"/>
    <s v="DST NO. 1 (MIDDLE)"/>
    <m/>
    <x v="0"/>
    <m/>
    <m/>
    <m/>
    <m/>
  </r>
  <r>
    <x v="0"/>
    <s v="T28N R112W S34 fWASATCH/ALMY"/>
    <n v="49002007"/>
    <x v="0"/>
    <x v="1"/>
    <x v="9"/>
    <m/>
    <s v="34"/>
    <s v=" 28"/>
    <s v=" 112"/>
    <n v="42.36262"/>
    <n v="-110.14194999999999"/>
    <s v="4903520261"/>
    <s v="UNIT NO. 53-34"/>
    <x v="0"/>
    <s v="WASATCH/ALMY"/>
    <m/>
    <m/>
    <n v="36"/>
    <x v="0"/>
    <n v="2972"/>
    <n v="3008"/>
    <n v="3600"/>
    <m/>
    <x v="0"/>
    <d v="1971-05-14T00:00:00"/>
    <n v="8.8000001907348633"/>
    <x v="0"/>
    <n v="12"/>
    <n v="12"/>
    <n v="2421"/>
    <n v="34"/>
    <x v="0"/>
    <n v="1720"/>
    <n v="3099"/>
    <m/>
    <x v="0"/>
    <n v="60"/>
    <n v="6001"/>
    <x v="0"/>
    <m/>
    <n v="0.5988"/>
    <n v="0.98748000000000002"/>
    <n v="105.31349999999999"/>
    <n v="0.86971999999999994"/>
    <n v="107.76949999999999"/>
    <n v="48.5212"/>
    <n v="50.792609999999996"/>
    <m/>
    <x v="0"/>
    <n v="1.2492000000000001"/>
    <n v="100.56300999999999"/>
    <n v="3.4591288704772974E-2"/>
    <n v="7355"/>
    <n v="0.10137765798143157"/>
    <n v="5.5563030356455215E-3"/>
    <n v="9.1628893146947898E-3"/>
    <n v="0.98528080764965964"/>
    <n v="0.48249550207377451"/>
    <n v="0.50508243538056385"/>
    <n v="1.2422062545661671E-2"/>
    <x v="0"/>
    <m/>
    <x v="0"/>
    <m/>
    <m/>
    <x v="0"/>
    <m/>
    <x v="0"/>
    <x v="0"/>
    <m/>
    <x v="0"/>
    <x v="0"/>
    <x v="0"/>
    <m/>
    <x v="0"/>
    <x v="0"/>
    <x v="0"/>
    <x v="0"/>
    <x v="0"/>
    <x v="0"/>
    <x v="0"/>
    <x v="0"/>
    <x v="0"/>
    <x v="0"/>
    <x v="0"/>
    <x v="0"/>
    <x v="0"/>
    <m/>
    <x v="0"/>
    <x v="0"/>
    <x v="0"/>
    <x v="0"/>
    <x v="0"/>
    <s v="DST NO. 1 (DRILL PIPE)"/>
    <m/>
    <x v="0"/>
    <m/>
    <m/>
    <m/>
    <m/>
  </r>
  <r>
    <x v="0"/>
    <s v="T28N R112W S33 fFORT UNION"/>
    <n v="49018652"/>
    <x v="0"/>
    <x v="1"/>
    <x v="5"/>
    <m/>
    <s v="33"/>
    <s v=" 28"/>
    <s v=" 112"/>
    <n v="42.369729999999997"/>
    <n v="-110.15678"/>
    <s v="4903520145"/>
    <s v="LORENZ 2"/>
    <x v="0"/>
    <s v="FORT UNION"/>
    <m/>
    <m/>
    <n v="0"/>
    <x v="1"/>
    <m/>
    <m/>
    <n v="3662"/>
    <m/>
    <x v="0"/>
    <d v="1970-03-30T00:00:00"/>
    <n v="7.8000001907348633"/>
    <x v="2"/>
    <n v="24"/>
    <n v="15"/>
    <n v="2862"/>
    <n v="-3"/>
    <x v="0"/>
    <n v="2203"/>
    <n v="3927"/>
    <m/>
    <x v="0"/>
    <n v="10"/>
    <n v="7055"/>
    <x v="0"/>
    <m/>
    <n v="1.1976"/>
    <n v="1.2343500000000001"/>
    <n v="124.49699999999999"/>
    <n v="0"/>
    <n v="126.92894999999999"/>
    <n v="62.146629999999995"/>
    <n v="64.363529999999997"/>
    <m/>
    <x v="0"/>
    <n v="0.20820000000000002"/>
    <n v="126.71835999999999"/>
    <n v="8.302473225519179E-4"/>
    <n v="9035"/>
    <n v="0.12305779987569919"/>
    <n v="9.4351997712105885E-3"/>
    <n v="9.724731828318128E-3"/>
    <n v="0.98084006840047133"/>
    <n v="0.49043114194344056"/>
    <n v="0.50792584436856669"/>
    <n v="1.6430136879928058E-3"/>
    <x v="0"/>
    <m/>
    <x v="0"/>
    <m/>
    <m/>
    <x v="0"/>
    <m/>
    <x v="0"/>
    <x v="0"/>
    <m/>
    <x v="0"/>
    <x v="0"/>
    <x v="0"/>
    <m/>
    <x v="0"/>
    <x v="0"/>
    <x v="0"/>
    <x v="0"/>
    <x v="0"/>
    <x v="0"/>
    <x v="0"/>
    <x v="0"/>
    <x v="0"/>
    <x v="0"/>
    <x v="0"/>
    <x v="0"/>
    <x v="0"/>
    <m/>
    <x v="0"/>
    <x v="0"/>
    <x v="0"/>
    <x v="0"/>
    <x v="0"/>
    <s v="D.S.T. #2"/>
    <m/>
    <x v="0"/>
    <m/>
    <m/>
    <m/>
    <m/>
  </r>
  <r>
    <x v="0"/>
    <s v="T28N R112W S32 fWASATCH/ALMY"/>
    <n v="49003029"/>
    <x v="0"/>
    <x v="1"/>
    <x v="9"/>
    <m/>
    <s v="32"/>
    <s v=" 28"/>
    <s v=" 112"/>
    <n v="42.369450000000001"/>
    <n v="-110.1751"/>
    <s v="4903505623"/>
    <s v="UNIT NO. 9"/>
    <x v="0"/>
    <s v="WASATCH/ALMY"/>
    <n v="65"/>
    <m/>
    <n v="37"/>
    <x v="4"/>
    <n v="3201"/>
    <n v="3238"/>
    <m/>
    <m/>
    <x v="0"/>
    <d v="1963-07-22T00:00:00"/>
    <n v="8.1999998092651367"/>
    <x v="0"/>
    <n v="37"/>
    <n v="60"/>
    <n v="4169"/>
    <n v="25"/>
    <x v="0"/>
    <n v="2050"/>
    <n v="7967"/>
    <m/>
    <x v="0"/>
    <n v="16"/>
    <n v="10296"/>
    <x v="0"/>
    <m/>
    <n v="1.8463000000000001"/>
    <n v="4.9374000000000002"/>
    <n v="181.35149999999999"/>
    <n v="0.63949999999999996"/>
    <n v="188.7747"/>
    <n v="57.830500000000001"/>
    <n v="130.57912999999999"/>
    <m/>
    <x v="0"/>
    <n v="0.33312000000000003"/>
    <n v="188.74275"/>
    <n v="8.4631849468136684E-5"/>
    <n v="14321"/>
    <n v="0.16350489499126619"/>
    <n v="9.7804419765996197E-3"/>
    <n v="2.6154987930056307E-2"/>
    <n v="0.96406457009334401"/>
    <n v="0.30639852391681272"/>
    <n v="0.69183653411852897"/>
    <n v="1.7649419646582453E-3"/>
    <x v="0"/>
    <m/>
    <x v="0"/>
    <m/>
    <m/>
    <x v="0"/>
    <m/>
    <x v="0"/>
    <x v="0"/>
    <m/>
    <x v="0"/>
    <x v="0"/>
    <x v="0"/>
    <m/>
    <x v="0"/>
    <x v="0"/>
    <x v="0"/>
    <x v="0"/>
    <x v="0"/>
    <x v="0"/>
    <x v="0"/>
    <x v="0"/>
    <x v="0"/>
    <x v="0"/>
    <x v="0"/>
    <x v="0"/>
    <x v="0"/>
    <m/>
    <x v="0"/>
    <x v="0"/>
    <x v="0"/>
    <x v="0"/>
    <x v="0"/>
    <s v="DST NO. 2"/>
    <m/>
    <x v="0"/>
    <m/>
    <m/>
    <m/>
    <m/>
  </r>
  <r>
    <x v="0"/>
    <s v="T28N R112W S32 fWASATCH/ALMY"/>
    <n v="49007689"/>
    <x v="0"/>
    <x v="1"/>
    <x v="9"/>
    <m/>
    <s v="32"/>
    <s v=" 28"/>
    <s v=" 112"/>
    <n v="42.369450000000001"/>
    <n v="-110.1751"/>
    <s v="4903505623"/>
    <s v="UNIT NO. 9"/>
    <x v="0"/>
    <s v="WASATCH/ALMY"/>
    <m/>
    <n v="65"/>
    <n v="64"/>
    <x v="0"/>
    <n v="3072"/>
    <n v="3136"/>
    <m/>
    <m/>
    <x v="0"/>
    <d v="1963-07-22T00:00:00"/>
    <n v="8.6000003814697266"/>
    <x v="0"/>
    <n v="20"/>
    <n v="27"/>
    <n v="3227"/>
    <n v="17"/>
    <x v="0"/>
    <n v="2200"/>
    <n v="4831"/>
    <m/>
    <x v="0"/>
    <n v="-1"/>
    <n v="7969"/>
    <x v="0"/>
    <m/>
    <n v="0.998"/>
    <n v="2.2218300000000002"/>
    <n v="140.37449999999998"/>
    <n v="0.43485999999999997"/>
    <n v="144.02918999999997"/>
    <n v="62.061999999999998"/>
    <n v="79.180089999999993"/>
    <m/>
    <x v="0"/>
    <n v="0"/>
    <n v="141.24208999999999"/>
    <n v="9.7699985781953998E-3"/>
    <n v="10318"/>
    <n v="0.12845190572537868"/>
    <n v="6.9291509589132607E-3"/>
    <n v="1.5426247970984219E-2"/>
    <n v="0.97764460107010254"/>
    <n v="0.43940159763991032"/>
    <n v="0.56059840236008962"/>
    <n v="0"/>
    <x v="0"/>
    <m/>
    <x v="0"/>
    <m/>
    <m/>
    <x v="0"/>
    <m/>
    <x v="0"/>
    <x v="0"/>
    <m/>
    <x v="0"/>
    <x v="0"/>
    <x v="0"/>
    <m/>
    <x v="0"/>
    <x v="0"/>
    <x v="0"/>
    <x v="0"/>
    <x v="0"/>
    <x v="0"/>
    <x v="0"/>
    <x v="0"/>
    <x v="0"/>
    <x v="0"/>
    <x v="0"/>
    <x v="0"/>
    <x v="0"/>
    <m/>
    <x v="0"/>
    <x v="0"/>
    <x v="0"/>
    <x v="0"/>
    <x v="0"/>
    <s v="DST NO. 1"/>
    <m/>
    <x v="0"/>
    <m/>
    <m/>
    <m/>
    <m/>
  </r>
  <r>
    <x v="0"/>
    <s v="T28N R112W S31 fWASATCH/ALMY"/>
    <n v="49124239"/>
    <x v="0"/>
    <x v="1"/>
    <x v="9"/>
    <m/>
    <s v="31"/>
    <s v=" 28"/>
    <s v=" 112"/>
    <n v="42.370780000000003"/>
    <n v="-110.18978"/>
    <s v="4903520280"/>
    <s v="96-31 MDU"/>
    <x v="2"/>
    <s v="WASATCH/ALMY"/>
    <m/>
    <m/>
    <n v="25"/>
    <x v="0"/>
    <n v="2848"/>
    <n v="2873"/>
    <m/>
    <m/>
    <x v="0"/>
    <d v="1974-04-10T00:00:00"/>
    <n v="8.8000001907348633"/>
    <x v="0"/>
    <n v="22"/>
    <n v="4"/>
    <n v="2332"/>
    <n v="22"/>
    <x v="0"/>
    <n v="2850"/>
    <n v="1244"/>
    <m/>
    <x v="0"/>
    <n v="13"/>
    <n v="5928"/>
    <x v="0"/>
    <s v="CHEM LAB"/>
    <n v="1.0977999999999999"/>
    <n v="0.32916000000000001"/>
    <n v="101.44199999999999"/>
    <n v="0.56275999999999993"/>
    <n v="103.43171999999998"/>
    <n v="80.398499999999999"/>
    <n v="20.389159999999997"/>
    <m/>
    <x v="0"/>
    <n v="0.27066000000000001"/>
    <n v="101.05831999999999"/>
    <n v="1.1606433252201379E-2"/>
    <n v="6484"/>
    <n v="4.4795359329680956E-2"/>
    <n v="1.0613765293664265E-2"/>
    <n v="3.1823893095851066E-3"/>
    <n v="0.98620384539675066"/>
    <n v="0.79556537254923698"/>
    <n v="0.20175637196422816"/>
    <n v="2.678255486534904E-3"/>
    <x v="0"/>
    <m/>
    <x v="0"/>
    <m/>
    <m/>
    <x v="0"/>
    <m/>
    <x v="0"/>
    <x v="0"/>
    <m/>
    <x v="0"/>
    <x v="0"/>
    <x v="0"/>
    <m/>
    <x v="0"/>
    <x v="0"/>
    <x v="0"/>
    <x v="0"/>
    <x v="0"/>
    <x v="0"/>
    <x v="0"/>
    <x v="0"/>
    <x v="0"/>
    <x v="0"/>
    <x v="0"/>
    <x v="0"/>
    <x v="0"/>
    <m/>
    <x v="0"/>
    <x v="0"/>
    <x v="0"/>
    <x v="0"/>
    <x v="0"/>
    <s v="DST NO 1 MFE"/>
    <m/>
    <x v="0"/>
    <m/>
    <m/>
    <m/>
    <m/>
  </r>
  <r>
    <x v="0"/>
    <s v="T28N R112W S29 fWASATCH/ALMY"/>
    <n v="49003021"/>
    <x v="0"/>
    <x v="1"/>
    <x v="9"/>
    <m/>
    <s v="29"/>
    <s v=" 28"/>
    <s v=" 112"/>
    <n v="42.376750000000001"/>
    <n v="-110.17582"/>
    <s v="4903505654"/>
    <s v="UNIT NO. 17"/>
    <x v="0"/>
    <s v="WASATCH/ALMY"/>
    <m/>
    <n v="-8"/>
    <n v="18"/>
    <x v="7"/>
    <n v="3120"/>
    <n v="3138"/>
    <m/>
    <m/>
    <x v="0"/>
    <d v="1963-07-22T00:00:00"/>
    <n v="8.6000003814697266"/>
    <x v="0"/>
    <n v="14"/>
    <n v="19"/>
    <n v="2877"/>
    <n v="19"/>
    <x v="0"/>
    <n v="1880"/>
    <n v="4331"/>
    <m/>
    <x v="0"/>
    <n v="32"/>
    <n v="7085"/>
    <x v="0"/>
    <m/>
    <n v="0.6986"/>
    <n v="1.56351"/>
    <n v="125.14949999999999"/>
    <n v="0.48601999999999995"/>
    <n v="127.89762999999999"/>
    <n v="53.034799999999997"/>
    <n v="70.98509"/>
    <m/>
    <x v="0"/>
    <n v="0.66624000000000005"/>
    <n v="124.68613000000001"/>
    <n v="1.2714594160764679E-2"/>
    <n v="9169"/>
    <n v="0.1282145933308724"/>
    <n v="5.4621809645729949E-3"/>
    <n v="1.2224698768851308E-2"/>
    <n v="0.98231312026657569"/>
    <n v="0.42534642786651566"/>
    <n v="0.56931023522824864"/>
    <n v="5.3433369052355703E-3"/>
    <x v="0"/>
    <m/>
    <x v="0"/>
    <m/>
    <m/>
    <x v="0"/>
    <m/>
    <x v="0"/>
    <x v="0"/>
    <m/>
    <x v="0"/>
    <x v="0"/>
    <x v="0"/>
    <m/>
    <x v="0"/>
    <x v="0"/>
    <x v="0"/>
    <x v="0"/>
    <x v="0"/>
    <x v="0"/>
    <x v="0"/>
    <x v="0"/>
    <x v="0"/>
    <x v="0"/>
    <x v="0"/>
    <x v="0"/>
    <x v="0"/>
    <m/>
    <x v="0"/>
    <x v="0"/>
    <x v="0"/>
    <x v="0"/>
    <x v="0"/>
    <s v="DST NO. 2-B"/>
    <m/>
    <x v="0"/>
    <m/>
    <m/>
    <m/>
    <m/>
  </r>
  <r>
    <x v="0"/>
    <s v="T28N R112W S29 fWASATCH/ALMY"/>
    <n v="49003015"/>
    <x v="0"/>
    <x v="1"/>
    <x v="9"/>
    <m/>
    <s v="29"/>
    <s v=" 28"/>
    <s v=" 112"/>
    <n v="42.37312"/>
    <n v="-110.17605"/>
    <s v="4903505638"/>
    <s v="MCDU NO. 14"/>
    <x v="0"/>
    <s v="WASATCH/ALMY"/>
    <n v="112"/>
    <n v="0"/>
    <n v="10"/>
    <x v="0"/>
    <n v="3080"/>
    <n v="3090"/>
    <m/>
    <m/>
    <x v="1"/>
    <d v="1965-05-13T00:00:00"/>
    <n v="8.3000001907348633"/>
    <x v="0"/>
    <n v="9"/>
    <n v="3"/>
    <n v="576"/>
    <n v="10"/>
    <x v="0"/>
    <n v="280"/>
    <n v="939"/>
    <m/>
    <x v="0"/>
    <n v="130"/>
    <n v="1470"/>
    <x v="0"/>
    <m/>
    <n v="0.4491"/>
    <n v="0.24687000000000001"/>
    <n v="25.055999999999997"/>
    <n v="0.25579999999999997"/>
    <n v="26.007769999999997"/>
    <n v="7.8987999999999996"/>
    <n v="15.390209999999998"/>
    <m/>
    <x v="0"/>
    <n v="2.7066000000000003"/>
    <n v="25.995609999999999"/>
    <n v="2.3383095483405023E-4"/>
    <n v="1944"/>
    <n v="0.13884007029876977"/>
    <n v="1.7267916472654136E-2"/>
    <n v="9.4921633035050697E-3"/>
    <n v="0.97323992022384087"/>
    <n v="0.30385130412404249"/>
    <n v="0.59203111602305147"/>
    <n v="0.10411757985290596"/>
    <x v="0"/>
    <m/>
    <x v="0"/>
    <m/>
    <m/>
    <x v="0"/>
    <m/>
    <x v="0"/>
    <x v="0"/>
    <m/>
    <x v="0"/>
    <x v="0"/>
    <x v="0"/>
    <m/>
    <x v="0"/>
    <x v="0"/>
    <x v="0"/>
    <x v="0"/>
    <x v="0"/>
    <x v="0"/>
    <x v="0"/>
    <x v="0"/>
    <x v="0"/>
    <x v="0"/>
    <x v="0"/>
    <x v="0"/>
    <x v="0"/>
    <m/>
    <x v="0"/>
    <x v="0"/>
    <x v="0"/>
    <x v="0"/>
    <x v="0"/>
    <s v="PRODUCTION"/>
    <m/>
    <x v="0"/>
    <m/>
    <m/>
    <m/>
    <m/>
  </r>
  <r>
    <x v="0"/>
    <s v="T28N R112W S29 fWASATCH/ALMY"/>
    <n v="49003016"/>
    <x v="0"/>
    <x v="1"/>
    <x v="9"/>
    <m/>
    <s v="29"/>
    <s v=" 28"/>
    <s v=" 112"/>
    <n v="42.37312"/>
    <n v="-110.17605"/>
    <s v="4903505638"/>
    <s v="MCDU NO. 14"/>
    <x v="0"/>
    <s v="WASATCH/ALMY"/>
    <m/>
    <n v="112"/>
    <n v="4"/>
    <x v="3"/>
    <n v="2964"/>
    <n v="2968"/>
    <m/>
    <m/>
    <x v="1"/>
    <d v="1965-03-17T00:00:00"/>
    <n v="8.3999996185302734"/>
    <x v="0"/>
    <n v="4"/>
    <n v="1"/>
    <n v="465"/>
    <n v="0"/>
    <x v="0"/>
    <n v="212"/>
    <n v="647"/>
    <m/>
    <x v="0"/>
    <n v="188"/>
    <n v="1189"/>
    <x v="0"/>
    <m/>
    <n v="0.1996"/>
    <n v="8.2290000000000002E-2"/>
    <n v="20.227499999999999"/>
    <n v="0"/>
    <n v="20.50939"/>
    <n v="5.9805199999999994"/>
    <n v="10.604329999999999"/>
    <m/>
    <x v="0"/>
    <n v="3.9141600000000003"/>
    <n v="20.499009999999998"/>
    <n v="2.531188732064989E-4"/>
    <n v="1514"/>
    <n v="0.12023677395486497"/>
    <n v="9.7321275766856057E-3"/>
    <n v="4.0123085084441809E-3"/>
    <n v="0.98625556391487024"/>
    <n v="0.29174677216119216"/>
    <n v="0.51730937250140374"/>
    <n v="0.19094385533740413"/>
    <x v="0"/>
    <m/>
    <x v="0"/>
    <m/>
    <m/>
    <x v="0"/>
    <m/>
    <x v="0"/>
    <x v="0"/>
    <m/>
    <x v="0"/>
    <x v="0"/>
    <x v="0"/>
    <m/>
    <x v="0"/>
    <x v="0"/>
    <x v="0"/>
    <x v="0"/>
    <x v="0"/>
    <x v="0"/>
    <x v="0"/>
    <x v="0"/>
    <x v="0"/>
    <x v="0"/>
    <x v="0"/>
    <x v="0"/>
    <x v="0"/>
    <m/>
    <x v="0"/>
    <x v="0"/>
    <x v="0"/>
    <x v="0"/>
    <x v="0"/>
    <s v="PRODUCTION (3-11-65)"/>
    <m/>
    <x v="0"/>
    <m/>
    <m/>
    <m/>
    <m/>
  </r>
  <r>
    <x v="0"/>
    <s v="T28N R112W S29 fTERTIARY"/>
    <n v="49003025"/>
    <x v="0"/>
    <x v="1"/>
    <x v="9"/>
    <m/>
    <s v="29"/>
    <s v=" 28"/>
    <s v=" 112"/>
    <n v="42.376739999999998"/>
    <n v="-110.17142"/>
    <s v="4903505655"/>
    <s v="UNIT NO. 18"/>
    <x v="0"/>
    <s v="TERTIARY"/>
    <s v="[314]"/>
    <m/>
    <m/>
    <x v="1"/>
    <n v="3338"/>
    <m/>
    <m/>
    <m/>
    <x v="3"/>
    <d v="1963-07-30T00:00:00"/>
    <n v="8.6000003814697266"/>
    <x v="0"/>
    <n v="17"/>
    <n v="10"/>
    <n v="2120"/>
    <n v="13"/>
    <x v="0"/>
    <n v="1710"/>
    <n v="2440"/>
    <m/>
    <x v="0"/>
    <n v="120"/>
    <n v="5301"/>
    <x v="0"/>
    <m/>
    <n v="0.84830000000000005"/>
    <n v="0.82289999999999996"/>
    <n v="92.22"/>
    <n v="0.33254"/>
    <n v="94.223739999999992"/>
    <n v="48.239100000000001"/>
    <n v="39.991599999999998"/>
    <m/>
    <x v="0"/>
    <n v="2.4984000000000002"/>
    <n v="90.729100000000003"/>
    <n v="1.8894762578395608E-2"/>
    <n v="6427"/>
    <n v="9.6009549795361526E-2"/>
    <n v="9.0030389368963709E-3"/>
    <n v="8.733467807582251E-3"/>
    <n v="0.98226349325552142"/>
    <n v="0.53168277873361469"/>
    <n v="0.44078030091778708"/>
    <n v="2.7536920348598191E-2"/>
    <x v="0"/>
    <m/>
    <x v="0"/>
    <m/>
    <m/>
    <x v="0"/>
    <m/>
    <x v="0"/>
    <x v="0"/>
    <m/>
    <x v="0"/>
    <x v="0"/>
    <x v="0"/>
    <m/>
    <x v="0"/>
    <x v="0"/>
    <x v="0"/>
    <x v="0"/>
    <x v="0"/>
    <x v="0"/>
    <x v="0"/>
    <x v="0"/>
    <x v="0"/>
    <x v="0"/>
    <x v="0"/>
    <x v="0"/>
    <x v="0"/>
    <m/>
    <x v="0"/>
    <x v="0"/>
    <x v="0"/>
    <x v="0"/>
    <x v="0"/>
    <s v="SCHLUMBERGER WELL TESTER"/>
    <m/>
    <x v="0"/>
    <m/>
    <m/>
    <m/>
    <m/>
  </r>
  <r>
    <x v="0"/>
    <s v="T28N R112W S29 fTERTIARY"/>
    <n v="49003026"/>
    <x v="0"/>
    <x v="1"/>
    <x v="9"/>
    <m/>
    <s v="29"/>
    <s v=" 28"/>
    <s v=" 112"/>
    <n v="42.376739999999998"/>
    <n v="-110.17142"/>
    <s v="4903505655"/>
    <s v="UNIT NO. 18"/>
    <x v="0"/>
    <s v="TERTIARY"/>
    <m/>
    <s v="[314]"/>
    <m/>
    <x v="1"/>
    <n v="3024"/>
    <m/>
    <m/>
    <m/>
    <x v="3"/>
    <d v="1963-07-30T00:00:00"/>
    <n v="8.3000001907348633"/>
    <x v="0"/>
    <n v="14"/>
    <n v="12"/>
    <n v="1362"/>
    <n v="13"/>
    <x v="0"/>
    <n v="590"/>
    <n v="2342"/>
    <m/>
    <x v="0"/>
    <n v="260"/>
    <n v="3428"/>
    <x v="0"/>
    <m/>
    <n v="0.6986"/>
    <n v="0.98748000000000002"/>
    <n v="59.246999999999993"/>
    <n v="0.33254"/>
    <n v="61.265619999999991"/>
    <n v="16.643899999999999"/>
    <n v="38.385379999999998"/>
    <m/>
    <x v="0"/>
    <n v="5.4132000000000007"/>
    <n v="60.442480000000003"/>
    <n v="6.763231042140893E-3"/>
    <n v="4590"/>
    <n v="0.14492392117735095"/>
    <n v="1.1402806337387919E-2"/>
    <n v="1.6118012026973695E-2"/>
    <n v="0.9724791816356384"/>
    <n v="0.27536758915252979"/>
    <n v="0.63507288251574057"/>
    <n v="8.9559528331729615E-2"/>
    <x v="0"/>
    <m/>
    <x v="0"/>
    <m/>
    <m/>
    <x v="0"/>
    <m/>
    <x v="0"/>
    <x v="0"/>
    <m/>
    <x v="0"/>
    <x v="0"/>
    <x v="0"/>
    <m/>
    <x v="0"/>
    <x v="0"/>
    <x v="0"/>
    <x v="0"/>
    <x v="0"/>
    <x v="0"/>
    <x v="0"/>
    <x v="0"/>
    <x v="0"/>
    <x v="0"/>
    <x v="0"/>
    <x v="0"/>
    <x v="0"/>
    <m/>
    <x v="0"/>
    <x v="0"/>
    <x v="0"/>
    <x v="0"/>
    <x v="0"/>
    <s v="SCHLUMBERGER WELL TESTER"/>
    <m/>
    <x v="0"/>
    <m/>
    <m/>
    <m/>
    <m/>
  </r>
  <r>
    <x v="0"/>
    <s v="T28N R112W S25 fMESAVERDE"/>
    <n v="49003012"/>
    <x v="0"/>
    <x v="1"/>
    <x v="0"/>
    <m/>
    <s v="25"/>
    <s v=" 28"/>
    <s v=" 112"/>
    <n v="42.37726"/>
    <n v="-110.10663"/>
    <s v="4903505650"/>
    <s v="NO. 1 GRACE"/>
    <x v="0"/>
    <s v="MESAVERDE"/>
    <m/>
    <m/>
    <n v="57"/>
    <x v="3"/>
    <n v="3973"/>
    <n v="4030"/>
    <n v="4215"/>
    <m/>
    <x v="0"/>
    <d v="1964-12-16T00:00:00"/>
    <n v="8.3000001907348633"/>
    <x v="0"/>
    <n v="33"/>
    <n v="8"/>
    <n v="2319"/>
    <n v="42"/>
    <x v="0"/>
    <n v="2050"/>
    <n v="2623"/>
    <m/>
    <x v="0"/>
    <n v="108"/>
    <n v="5888"/>
    <x v="0"/>
    <m/>
    <n v="1.6467000000000001"/>
    <n v="0.65832000000000002"/>
    <n v="100.87649999999999"/>
    <n v="1.07436"/>
    <n v="104.25587999999999"/>
    <n v="57.830500000000001"/>
    <n v="42.990969999999997"/>
    <m/>
    <x v="0"/>
    <n v="2.2485600000000003"/>
    <n v="103.07003"/>
    <n v="5.7197385507676678E-3"/>
    <n v="7180"/>
    <n v="9.8867462503826137E-2"/>
    <n v="1.5794792581483176E-2"/>
    <n v="6.314463989944741E-3"/>
    <n v="0.97789074342857207"/>
    <n v="0.56107968533627084"/>
    <n v="0.41710446770996373"/>
    <n v="2.181584695376532E-2"/>
    <x v="0"/>
    <m/>
    <x v="0"/>
    <m/>
    <m/>
    <x v="0"/>
    <m/>
    <x v="0"/>
    <x v="0"/>
    <m/>
    <x v="0"/>
    <x v="0"/>
    <x v="0"/>
    <m/>
    <x v="0"/>
    <x v="0"/>
    <x v="0"/>
    <x v="0"/>
    <x v="0"/>
    <x v="0"/>
    <x v="0"/>
    <x v="0"/>
    <x v="0"/>
    <x v="0"/>
    <x v="0"/>
    <x v="0"/>
    <x v="0"/>
    <m/>
    <x v="0"/>
    <x v="0"/>
    <x v="0"/>
    <x v="0"/>
    <x v="0"/>
    <s v="DST NO. 1 (BOTTOM)"/>
    <m/>
    <x v="0"/>
    <m/>
    <m/>
    <m/>
    <m/>
  </r>
  <r>
    <x v="0"/>
    <s v="T28N R112W S19 fWASATCH"/>
    <n v="49002617"/>
    <x v="0"/>
    <x v="1"/>
    <x v="5"/>
    <m/>
    <s v="19"/>
    <s v=" 28"/>
    <s v=" 112"/>
    <n v="42.391390000000001"/>
    <n v="-110.19946"/>
    <s v="4903505713"/>
    <s v="MCDU NO. 1"/>
    <x v="0"/>
    <s v="WASATCH"/>
    <m/>
    <m/>
    <n v="8"/>
    <x v="0"/>
    <n v="3106"/>
    <n v="3114"/>
    <m/>
    <m/>
    <x v="1"/>
    <m/>
    <n v="8.3999996185302734"/>
    <x v="2"/>
    <n v="17"/>
    <n v="7"/>
    <n v="2471"/>
    <n v="-3"/>
    <x v="0"/>
    <n v="2766"/>
    <n v="1732"/>
    <m/>
    <x v="0"/>
    <n v="5"/>
    <n v="6191"/>
    <x v="0"/>
    <m/>
    <n v="0.84830000000000005"/>
    <n v="0.57603000000000004"/>
    <n v="107.48849999999999"/>
    <n v="0"/>
    <n v="108.91282999999999"/>
    <n v="78.028859999999995"/>
    <n v="28.387479999999996"/>
    <m/>
    <x v="0"/>
    <n v="0.10410000000000001"/>
    <n v="106.52043999999999"/>
    <n v="1.1105016416452259E-2"/>
    <n v="6992"/>
    <n v="6.0760069786846699E-2"/>
    <n v="7.7887977017950978E-3"/>
    <n v="5.2889085702758814E-3"/>
    <n v="0.98692229372792906"/>
    <n v="0.73252476238363262"/>
    <n v="0.26649796039145163"/>
    <n v="9.7727722491570642E-4"/>
    <x v="0"/>
    <m/>
    <x v="0"/>
    <m/>
    <m/>
    <x v="0"/>
    <m/>
    <x v="0"/>
    <x v="0"/>
    <m/>
    <x v="0"/>
    <x v="0"/>
    <x v="0"/>
    <m/>
    <x v="0"/>
    <x v="0"/>
    <x v="0"/>
    <x v="0"/>
    <x v="0"/>
    <x v="0"/>
    <x v="0"/>
    <x v="0"/>
    <x v="0"/>
    <x v="0"/>
    <x v="0"/>
    <x v="0"/>
    <x v="0"/>
    <m/>
    <x v="0"/>
    <x v="0"/>
    <x v="0"/>
    <x v="0"/>
    <x v="0"/>
    <s v="PRODUCTION"/>
    <m/>
    <x v="0"/>
    <m/>
    <m/>
    <m/>
    <m/>
  </r>
  <r>
    <x v="0"/>
    <s v="T28N R112W S17 fMESAVERDE"/>
    <n v="49002616"/>
    <x v="0"/>
    <x v="1"/>
    <x v="9"/>
    <m/>
    <s v="17"/>
    <s v=" 28"/>
    <s v=" 112"/>
    <n v="42.404429999999998"/>
    <n v="-110.1699"/>
    <s v="4903505756"/>
    <s v="UNIT NO. 3"/>
    <x v="0"/>
    <s v="MESAVERDE"/>
    <m/>
    <m/>
    <n v="95"/>
    <x v="0"/>
    <n v="3602"/>
    <n v="3697"/>
    <m/>
    <m/>
    <x v="0"/>
    <m/>
    <n v="8.8999996185302734"/>
    <x v="2"/>
    <n v="17"/>
    <n v="8"/>
    <n v="1568"/>
    <n v="-3"/>
    <x v="0"/>
    <n v="1094"/>
    <n v="1598"/>
    <m/>
    <x v="0"/>
    <n v="262"/>
    <n v="3952"/>
    <x v="0"/>
    <m/>
    <n v="0.84830000000000005"/>
    <n v="0.65832000000000002"/>
    <n v="68.207999999999998"/>
    <n v="0"/>
    <n v="69.714619999999996"/>
    <n v="30.861739999999998"/>
    <n v="26.191219999999998"/>
    <m/>
    <x v="0"/>
    <n v="5.4548400000000008"/>
    <n v="62.507800000000003"/>
    <n v="5.4505279815631823E-2"/>
    <n v="4541"/>
    <n v="6.9351230425055935E-2"/>
    <n v="1.2168179357500624E-2"/>
    <n v="9.4430694738062131E-3"/>
    <n v="0.97838875116869317"/>
    <n v="0.49372622296737362"/>
    <n v="0.4190072278979583"/>
    <n v="8.7266549134667998E-2"/>
    <x v="0"/>
    <m/>
    <x v="0"/>
    <m/>
    <m/>
    <x v="0"/>
    <m/>
    <x v="0"/>
    <x v="0"/>
    <m/>
    <x v="0"/>
    <x v="0"/>
    <x v="0"/>
    <m/>
    <x v="0"/>
    <x v="0"/>
    <x v="0"/>
    <x v="0"/>
    <x v="0"/>
    <x v="0"/>
    <x v="0"/>
    <x v="0"/>
    <x v="0"/>
    <x v="0"/>
    <x v="0"/>
    <x v="0"/>
    <x v="0"/>
    <m/>
    <x v="0"/>
    <x v="0"/>
    <x v="0"/>
    <x v="0"/>
    <x v="0"/>
    <s v="DST NO. 2"/>
    <m/>
    <x v="0"/>
    <m/>
    <m/>
    <m/>
    <m/>
  </r>
  <r>
    <x v="0"/>
    <s v="T28N R112W S05 fWASATCH/ALMY"/>
    <n v="49002010"/>
    <x v="0"/>
    <x v="1"/>
    <x v="9"/>
    <m/>
    <s v="5"/>
    <s v=" 28"/>
    <s v=" 112"/>
    <n v="42.43685"/>
    <n v="-110.16834"/>
    <s v="4903505849"/>
    <s v="58-5 UNIT"/>
    <x v="0"/>
    <s v="WASATCH/ALMY"/>
    <m/>
    <m/>
    <n v="2"/>
    <x v="0"/>
    <n v="3392"/>
    <n v="3394"/>
    <m/>
    <m/>
    <x v="1"/>
    <d v="1965-04-13T00:00:00"/>
    <n v="8.3999996185302734"/>
    <x v="0"/>
    <n v="24"/>
    <n v="11"/>
    <n v="2093"/>
    <n v="15"/>
    <x v="0"/>
    <n v="2660"/>
    <n v="1074"/>
    <m/>
    <x v="0"/>
    <n v="-1"/>
    <n v="5370"/>
    <x v="0"/>
    <m/>
    <n v="1.1976"/>
    <n v="0.90519000000000005"/>
    <n v="91.04549999999999"/>
    <n v="0.38369999999999999"/>
    <n v="93.531989999999993"/>
    <n v="75.038600000000002"/>
    <n v="17.60286"/>
    <m/>
    <x v="0"/>
    <n v="0"/>
    <n v="92.641459999999995"/>
    <n v="4.783335110350043E-3"/>
    <n v="5873"/>
    <n v="4.4738948679178159E-2"/>
    <n v="1.2804175341506152E-2"/>
    <n v="9.6778652950717733E-3"/>
    <n v="0.97751795936342212"/>
    <n v="0.809989393517762"/>
    <n v="0.19001060648223808"/>
    <n v="0"/>
    <x v="0"/>
    <m/>
    <x v="0"/>
    <m/>
    <m/>
    <x v="0"/>
    <m/>
    <x v="0"/>
    <x v="0"/>
    <m/>
    <x v="0"/>
    <x v="0"/>
    <x v="0"/>
    <m/>
    <x v="0"/>
    <x v="0"/>
    <x v="0"/>
    <x v="0"/>
    <x v="0"/>
    <x v="0"/>
    <x v="0"/>
    <x v="0"/>
    <x v="0"/>
    <x v="0"/>
    <x v="0"/>
    <x v="0"/>
    <x v="0"/>
    <m/>
    <x v="0"/>
    <x v="0"/>
    <x v="0"/>
    <x v="0"/>
    <x v="0"/>
    <s v="PRODUCTION"/>
    <m/>
    <x v="0"/>
    <m/>
    <m/>
    <m/>
    <m/>
  </r>
  <r>
    <x v="0"/>
    <s v="T28N R112W S05 fWASATCH/ALMY"/>
    <n v="49002011"/>
    <x v="0"/>
    <x v="1"/>
    <x v="9"/>
    <m/>
    <s v="5"/>
    <s v=" 28"/>
    <s v=" 112"/>
    <n v="42.445230000000002"/>
    <n v="-110.16925999999999"/>
    <s v="4903505885"/>
    <s v="UNIT NO. 56-15"/>
    <x v="0"/>
    <s v="WASATCH/ALMY"/>
    <m/>
    <m/>
    <n v="362"/>
    <x v="0"/>
    <n v="3146"/>
    <n v="3508"/>
    <m/>
    <m/>
    <x v="1"/>
    <d v="1966-02-17T00:00:00"/>
    <n v="8.6999998092651367"/>
    <x v="0"/>
    <n v="180"/>
    <n v="14"/>
    <n v="1685"/>
    <n v="10"/>
    <x v="0"/>
    <n v="2400"/>
    <n v="793"/>
    <m/>
    <x v="0"/>
    <n v="10"/>
    <n v="4774"/>
    <x v="0"/>
    <m/>
    <n v="8.9819999999999993"/>
    <n v="1.1520600000000001"/>
    <n v="73.297499999999999"/>
    <n v="0.25579999999999997"/>
    <n v="83.687359999999998"/>
    <n v="67.703999999999994"/>
    <n v="12.997269999999999"/>
    <m/>
    <x v="0"/>
    <n v="0.20820000000000002"/>
    <n v="80.909469999999999"/>
    <n v="1.6876934993219489E-2"/>
    <n v="5089"/>
    <n v="3.1937544357700499E-2"/>
    <n v="0.10732803615743165"/>
    <n v="1.3766236621635574E-2"/>
    <n v="0.87890572722093274"/>
    <n v="0.83678709055936218"/>
    <n v="0.16063966307034266"/>
    <n v="2.5732463702950966E-3"/>
    <x v="0"/>
    <m/>
    <x v="0"/>
    <m/>
    <m/>
    <x v="0"/>
    <m/>
    <x v="0"/>
    <x v="0"/>
    <m/>
    <x v="0"/>
    <x v="0"/>
    <x v="0"/>
    <m/>
    <x v="0"/>
    <x v="0"/>
    <x v="0"/>
    <x v="0"/>
    <x v="0"/>
    <x v="0"/>
    <x v="0"/>
    <x v="0"/>
    <x v="0"/>
    <x v="0"/>
    <x v="0"/>
    <x v="0"/>
    <x v="0"/>
    <m/>
    <x v="0"/>
    <x v="0"/>
    <x v="0"/>
    <x v="0"/>
    <x v="0"/>
    <s v="PRODUCED WATER (1-5-66)"/>
    <m/>
    <x v="0"/>
    <m/>
    <m/>
    <m/>
    <m/>
  </r>
  <r>
    <x v="0"/>
    <s v="T28N R112W S05 fTERTIARY"/>
    <n v="49007705"/>
    <x v="0"/>
    <x v="1"/>
    <x v="9"/>
    <m/>
    <s v="5"/>
    <s v=" 28"/>
    <s v=" 112"/>
    <n v="42.431890000000003"/>
    <n v="-110.17018"/>
    <s v="4903520023"/>
    <s v="MCDONALD DRAW UNIT NO. 88-5"/>
    <x v="0"/>
    <s v="TERTIARY"/>
    <m/>
    <m/>
    <n v="20"/>
    <x v="0"/>
    <n v="3410"/>
    <n v="3430"/>
    <m/>
    <m/>
    <x v="1"/>
    <d v="1967-12-11T00:00:00"/>
    <n v="8"/>
    <x v="0"/>
    <n v="18"/>
    <n v="6"/>
    <n v="1754"/>
    <n v="9"/>
    <x v="0"/>
    <n v="2320"/>
    <n v="634"/>
    <m/>
    <x v="0"/>
    <n v="100"/>
    <n v="4519"/>
    <x v="0"/>
    <m/>
    <n v="0.8982"/>
    <n v="0.49374000000000001"/>
    <n v="76.298999999999992"/>
    <n v="0.23021999999999998"/>
    <n v="77.92116"/>
    <n v="65.447199999999995"/>
    <n v="10.391259999999999"/>
    <m/>
    <x v="0"/>
    <n v="2.0820000000000003"/>
    <n v="77.920459999999991"/>
    <n v="4.4917397548166326E-6"/>
    <n v="4838"/>
    <n v="3.4092123543870902E-2"/>
    <n v="1.1527035788481589E-2"/>
    <n v="6.3364046428466929E-3"/>
    <n v="0.98213655956867163"/>
    <n v="0.83992317293814744"/>
    <n v="0.13335727227482999"/>
    <n v="2.6719554787022568E-2"/>
    <x v="0"/>
    <m/>
    <x v="0"/>
    <m/>
    <m/>
    <x v="0"/>
    <m/>
    <x v="0"/>
    <x v="0"/>
    <m/>
    <x v="0"/>
    <x v="0"/>
    <x v="0"/>
    <m/>
    <x v="0"/>
    <x v="0"/>
    <x v="0"/>
    <x v="0"/>
    <x v="0"/>
    <x v="0"/>
    <x v="0"/>
    <x v="0"/>
    <x v="0"/>
    <x v="0"/>
    <x v="0"/>
    <x v="0"/>
    <x v="0"/>
    <m/>
    <x v="0"/>
    <x v="0"/>
    <x v="0"/>
    <x v="0"/>
    <x v="0"/>
    <s v="PRODUCTION"/>
    <m/>
    <x v="0"/>
    <m/>
    <m/>
    <m/>
    <m/>
  </r>
  <r>
    <x v="0"/>
    <s v="T28N R111W S27 fMESAVERDE"/>
    <n v="49001672"/>
    <x v="0"/>
    <x v="1"/>
    <x v="0"/>
    <m/>
    <s v="27"/>
    <s v=" 28"/>
    <s v=" 111"/>
    <n v="42.382919999999999"/>
    <n v="-110.01584"/>
    <s v="4903520114"/>
    <s v="STAUFFER-FEDERAL 41-27"/>
    <x v="0"/>
    <s v="MESAVERDE"/>
    <m/>
    <m/>
    <n v="70"/>
    <x v="0"/>
    <n v="5883"/>
    <n v="5953"/>
    <n v="6020"/>
    <m/>
    <x v="0"/>
    <d v="1969-09-08T00:00:00"/>
    <n v="8.3000001907348633"/>
    <x v="0"/>
    <n v="17"/>
    <n v="10"/>
    <n v="2027"/>
    <n v="46"/>
    <x v="0"/>
    <n v="2000"/>
    <n v="2013"/>
    <m/>
    <x v="0"/>
    <n v="20"/>
    <n v="5147"/>
    <x v="0"/>
    <m/>
    <n v="0.84830000000000005"/>
    <n v="0.82289999999999996"/>
    <n v="88.174499999999995"/>
    <n v="1.1766799999999999"/>
    <n v="91.022379999999998"/>
    <n v="56.42"/>
    <n v="32.993069999999996"/>
    <m/>
    <x v="0"/>
    <n v="0.41640000000000005"/>
    <n v="89.829469999999986"/>
    <n v="6.5960619147662136E-3"/>
    <n v="6130"/>
    <n v="8.7168573202092758E-2"/>
    <n v="9.3196859937083616E-3"/>
    <n v="9.0406337430420959E-3"/>
    <n v="0.98163968026324955"/>
    <n v="0.62807895894298393"/>
    <n v="0.36728559124305199"/>
    <n v="4.6354498139641711E-3"/>
    <x v="0"/>
    <m/>
    <x v="0"/>
    <m/>
    <m/>
    <x v="0"/>
    <m/>
    <x v="0"/>
    <x v="0"/>
    <m/>
    <x v="0"/>
    <x v="0"/>
    <x v="0"/>
    <m/>
    <x v="0"/>
    <x v="0"/>
    <x v="0"/>
    <x v="0"/>
    <x v="0"/>
    <x v="0"/>
    <x v="0"/>
    <x v="0"/>
    <x v="0"/>
    <x v="0"/>
    <x v="0"/>
    <x v="0"/>
    <x v="0"/>
    <m/>
    <x v="0"/>
    <x v="0"/>
    <x v="0"/>
    <x v="0"/>
    <x v="0"/>
    <s v="DST NO. 4 (MFE)"/>
    <m/>
    <x v="0"/>
    <m/>
    <m/>
    <m/>
    <m/>
  </r>
  <r>
    <x v="1"/>
    <s v="T28N R109W S14 fLANCE"/>
    <n v="5196"/>
    <x v="0"/>
    <x v="1"/>
    <x v="11"/>
    <s v="NW NE"/>
    <n v="14"/>
    <n v="28"/>
    <n v="109"/>
    <n v="42.408728000000004"/>
    <n v="-109.767647"/>
    <s v="4903524068"/>
    <s v="18-14 CORONA"/>
    <x v="0"/>
    <s v="LANCE"/>
    <m/>
    <m/>
    <n v="2731"/>
    <x v="0"/>
    <n v="7429"/>
    <n v="10160"/>
    <n v="10278"/>
    <n v="10220"/>
    <x v="2"/>
    <d v="1899-12-31T00:00:00"/>
    <n v="6.71"/>
    <x v="1"/>
    <n v="9810"/>
    <n v="14"/>
    <n v="990"/>
    <n v="0"/>
    <x v="1"/>
    <n v="19300"/>
    <n v="0"/>
    <n v="0"/>
    <x v="1"/>
    <n v="82"/>
    <n v="36100"/>
    <x v="0"/>
    <s v="BP AMERICA PRODUCTION COMPANY"/>
    <n v="489.51900000000001"/>
    <n v="1.1520600000000001"/>
    <n v="43.064999999999998"/>
    <n v="0"/>
    <n v="533.73605999999995"/>
    <n v="544.45299999999997"/>
    <n v="0"/>
    <n v="0"/>
    <x v="1"/>
    <n v="1.7072400000000001"/>
    <n v="546.16023999999993"/>
    <n v="-1.1504975061031304E-2"/>
    <n v="30196"/>
    <n v="-8.9055146615180408E-2"/>
    <n v="0.91715556936512788"/>
    <n v="2.1584826028055895E-3"/>
    <n v="8.0685948032066634E-2"/>
    <n v="0.99687410420062805"/>
    <n v="0"/>
    <n v="3.1258957993719944E-3"/>
    <x v="1"/>
    <n v="8"/>
    <x v="1"/>
    <n v="0"/>
    <n v="0"/>
    <x v="1"/>
    <n v="62400"/>
    <x v="1"/>
    <x v="1"/>
    <n v="0"/>
    <x v="1"/>
    <x v="1"/>
    <x v="1"/>
    <n v="2"/>
    <x v="1"/>
    <x v="1"/>
    <x v="1"/>
    <x v="1"/>
    <x v="0"/>
    <x v="0"/>
    <x v="0"/>
    <x v="0"/>
    <x v="0"/>
    <x v="0"/>
    <x v="0"/>
    <x v="0"/>
    <x v="0"/>
    <m/>
    <x v="0"/>
    <x v="0"/>
    <x v="0"/>
    <x v="0"/>
    <x v="0"/>
    <s v="FIELD WATER"/>
    <n v="19000101"/>
    <x v="0"/>
    <s v="WYOMING ANALYTICAL LABS ROCK SPRINGS ID No J06009 - D5064 - RS-8477"/>
    <m/>
    <s v="7429-10160"/>
    <d v="2006-08-01T00:00:00"/>
  </r>
  <r>
    <x v="1"/>
    <s v="T28N R109W S14 fLANCE"/>
    <n v="5199"/>
    <x v="0"/>
    <x v="1"/>
    <x v="11"/>
    <s v="SE NE"/>
    <n v="14"/>
    <n v="28"/>
    <n v="109"/>
    <n v="42.405735999999997"/>
    <n v="-109.765203"/>
    <s v="4903523802"/>
    <s v="33-14 CORONA"/>
    <x v="0"/>
    <s v="LANCE"/>
    <m/>
    <m/>
    <n v="2716"/>
    <x v="0"/>
    <n v="7428"/>
    <n v="10144"/>
    <n v="10198"/>
    <n v="10164"/>
    <x v="2"/>
    <m/>
    <n v="6.6"/>
    <x v="1"/>
    <n v="160"/>
    <n v="8"/>
    <n v="880"/>
    <n v="30"/>
    <x v="1"/>
    <n v="1120"/>
    <n v="1190"/>
    <n v="0"/>
    <x v="1"/>
    <n v="44"/>
    <n v="3130"/>
    <x v="0"/>
    <s v="BP AMERICA PRODUCTION COMPANY"/>
    <n v="7.984"/>
    <n v="0.65832000000000002"/>
    <n v="38.28"/>
    <n v="0.76739999999999997"/>
    <n v="47.689719999999994"/>
    <n v="31.595199999999998"/>
    <n v="19.504099999999998"/>
    <n v="0"/>
    <x v="1"/>
    <n v="0.91608000000000012"/>
    <n v="52.01538"/>
    <n v="-4.3384541011442811E-2"/>
    <n v="3432"/>
    <n v="4.6022554099359951E-2"/>
    <n v="0.16741553525581615"/>
    <n v="1.3804232861924962E-2"/>
    <n v="0.8187802318822589"/>
    <n v="0.6074203437521748"/>
    <n v="0.37496794217402618"/>
    <n v="1.7611714073798943E-2"/>
    <x v="1"/>
    <n v="19"/>
    <x v="1"/>
    <n v="0"/>
    <n v="0"/>
    <x v="1"/>
    <n v="5420"/>
    <x v="1"/>
    <x v="1"/>
    <n v="0"/>
    <x v="1"/>
    <x v="1"/>
    <x v="1"/>
    <n v="2"/>
    <x v="1"/>
    <x v="1"/>
    <x v="1"/>
    <x v="1"/>
    <x v="0"/>
    <x v="0"/>
    <x v="0"/>
    <x v="0"/>
    <x v="0"/>
    <x v="0"/>
    <x v="0"/>
    <x v="0"/>
    <x v="0"/>
    <m/>
    <x v="0"/>
    <x v="0"/>
    <x v="0"/>
    <x v="0"/>
    <x v="0"/>
    <s v="FIELD WATER"/>
    <m/>
    <x v="0"/>
    <s v="WYOMING ANALYTICAL LABS ROCK SPRINGS ID No J06007 - D5062 - RS-8477"/>
    <m/>
    <s v="7428-10144"/>
    <d v="2006-08-01T00:00:00"/>
  </r>
  <r>
    <x v="1"/>
    <s v="T28N R109W S14 fLANCE"/>
    <n v="3141"/>
    <x v="0"/>
    <x v="1"/>
    <x v="11"/>
    <s v="NE NE"/>
    <n v="14"/>
    <n v="28"/>
    <n v="109"/>
    <n v="42.40916"/>
    <n v="-109.765"/>
    <s v="4903521751"/>
    <s v="CORONA 1-14"/>
    <x v="0"/>
    <s v="LANCE"/>
    <m/>
    <m/>
    <s v=""/>
    <x v="0"/>
    <m/>
    <m/>
    <n v="10162"/>
    <n v="10075"/>
    <x v="2"/>
    <d v="2000-12-13T00:00:00"/>
    <n v="7.06"/>
    <x v="1"/>
    <n v="4600"/>
    <n v="0.56000000000000005"/>
    <n v="439"/>
    <n v="23.1"/>
    <x v="1"/>
    <n v="8200"/>
    <n v="191"/>
    <m/>
    <x v="0"/>
    <n v="16"/>
    <n v="13400"/>
    <x v="0"/>
    <s v="BP AMOCO PRODUCTION COMPANY"/>
    <n v="229.54"/>
    <n v="4.6082400000000003E-2"/>
    <n v="19.096499999999999"/>
    <n v="0.59089800000000003"/>
    <n v="249.27348039999998"/>
    <n v="231.322"/>
    <n v="3.1304899999999996"/>
    <n v="0"/>
    <x v="1"/>
    <n v="0.33312000000000003"/>
    <n v="234.78561000000002"/>
    <n v="2.9929962451542801E-2"/>
    <n v="13469.66"/>
    <n v="2.5925151267265703E-3"/>
    <n v="0.92083602167252454"/>
    <n v="1.8486683752340309E-4"/>
    <n v="7.8979111489952139E-2"/>
    <n v="0.98524777561963861"/>
    <n v="1.333339807324648E-2"/>
    <n v="1.4188263071148186E-3"/>
    <x v="0"/>
    <m/>
    <x v="0"/>
    <m/>
    <m/>
    <x v="0"/>
    <n v="15100"/>
    <x v="0"/>
    <x v="0"/>
    <m/>
    <x v="0"/>
    <x v="0"/>
    <x v="0"/>
    <m/>
    <x v="0"/>
    <x v="0"/>
    <x v="0"/>
    <x v="0"/>
    <x v="0"/>
    <x v="0"/>
    <x v="0"/>
    <x v="0"/>
    <x v="0"/>
    <x v="0"/>
    <x v="0"/>
    <x v="0"/>
    <x v="0"/>
    <m/>
    <x v="0"/>
    <x v="0"/>
    <x v="0"/>
    <x v="0"/>
    <x v="0"/>
    <m/>
    <n v="20001213"/>
    <x v="0"/>
    <s v="WYOMING ANALYTICAL LABS ROCK SPRINGS REQUEST No RS-3796 - LAB No A 704"/>
    <m/>
    <m/>
    <d v="2000-12-27T00:00:00"/>
  </r>
  <r>
    <x v="1"/>
    <s v="T28N R109W S13 fLANCE"/>
    <n v="4394"/>
    <x v="0"/>
    <x v="1"/>
    <x v="11"/>
    <s v="SE NE"/>
    <n v="13"/>
    <n v="28"/>
    <n v="109"/>
    <n v="42.406939999999999"/>
    <n v="-109.74722199999999"/>
    <s v="4903522514"/>
    <s v="YELLOWPOINT 8-13"/>
    <x v="0"/>
    <s v="LANCE"/>
    <m/>
    <m/>
    <m/>
    <x v="0"/>
    <s v="8420"/>
    <m/>
    <n v="10300"/>
    <n v="10213"/>
    <x v="2"/>
    <d v="2003-04-27T00:00:00"/>
    <n v="8.0500000000000007"/>
    <x v="1"/>
    <n v="6.5"/>
    <n v="1.06"/>
    <n v="793"/>
    <n v="7.8"/>
    <x v="1"/>
    <n v="350"/>
    <n v="1174"/>
    <m/>
    <x v="0"/>
    <n v="18"/>
    <n v="2462"/>
    <x v="11"/>
    <s v="ENCANA"/>
    <n v="0.32435000000000003"/>
    <n v="8.722740000000001E-2"/>
    <n v="34.4955"/>
    <n v="0.19952399999999998"/>
    <n v="35.106601399999995"/>
    <n v="9.8734999999999999"/>
    <n v="19.241859999999999"/>
    <n v="0"/>
    <x v="1"/>
    <n v="0.37476000000000004"/>
    <n v="29.490119999999997"/>
    <n v="8.6946849286998001E-2"/>
    <n v="2350.36"/>
    <n v="-2.3198596946196946E-2"/>
    <n v="9.2390031237828702E-3"/>
    <n v="2.4846438140263848E-3"/>
    <n v="0.98827635306219075"/>
    <n v="0.33480704724158467"/>
    <n v="0.65248496784685861"/>
    <n v="1.2707984911556822E-2"/>
    <x v="0"/>
    <m/>
    <x v="0"/>
    <m/>
    <m/>
    <x v="0"/>
    <n v="3250"/>
    <x v="2"/>
    <x v="0"/>
    <m/>
    <x v="0"/>
    <x v="0"/>
    <x v="0"/>
    <m/>
    <x v="0"/>
    <x v="0"/>
    <x v="0"/>
    <x v="0"/>
    <x v="0"/>
    <x v="0"/>
    <x v="0"/>
    <x v="0"/>
    <x v="0"/>
    <x v="0"/>
    <x v="0"/>
    <x v="0"/>
    <x v="0"/>
    <m/>
    <x v="0"/>
    <x v="0"/>
    <x v="0"/>
    <x v="0"/>
    <x v="0"/>
    <m/>
    <n v="2003427"/>
    <x v="0"/>
    <s v="WYOMING ANALYTICAL LABS ROCK SPRINGS ID No RS-5754"/>
    <m/>
    <m/>
    <d v="2003-04-30T00:00:00"/>
  </r>
  <r>
    <x v="1"/>
    <s v="T28N R109W S12 fLANCE"/>
    <n v="4397"/>
    <x v="0"/>
    <x v="1"/>
    <x v="11"/>
    <s v="NE SE"/>
    <n v="12"/>
    <n v="28"/>
    <n v="109"/>
    <n v="42.415550000000003"/>
    <n v="-109.74554999999999"/>
    <s v="4903521692"/>
    <s v="YELLOW POINT 9-12"/>
    <x v="0"/>
    <s v="LANCE"/>
    <m/>
    <m/>
    <m/>
    <x v="0"/>
    <s v="8350"/>
    <m/>
    <n v="10417"/>
    <n v="10380"/>
    <x v="2"/>
    <d v="2003-04-27T00:00:00"/>
    <n v="6.38"/>
    <x v="1"/>
    <n v="37"/>
    <n v="6.25"/>
    <n v="884"/>
    <n v="15.9"/>
    <x v="1"/>
    <n v="1500"/>
    <n v="214"/>
    <m/>
    <x v="0"/>
    <n v="15"/>
    <n v="2848"/>
    <x v="12"/>
    <s v="ENCANA"/>
    <n v="1.8463000000000001"/>
    <n v="0.51431250000000006"/>
    <n v="38.454000000000001"/>
    <n v="0.40672199999999997"/>
    <n v="41.221334500000005"/>
    <n v="42.314999999999998"/>
    <n v="3.5074599999999996"/>
    <n v="0"/>
    <x v="1"/>
    <n v="0.31230000000000002"/>
    <n v="46.13476"/>
    <n v="-5.6245938284248669E-2"/>
    <n v="2672.15"/>
    <n v="-3.1856018405296942E-2"/>
    <n v="4.4789913339656671E-2"/>
    <n v="1.2476852247469087E-2"/>
    <n v="0.94273323441287415"/>
    <n v="0.91720429454927255"/>
    <n v="7.6026406119810735E-2"/>
    <n v="6.769299330916646E-3"/>
    <x v="0"/>
    <n v="56"/>
    <x v="0"/>
    <m/>
    <m/>
    <x v="0"/>
    <n v="4850"/>
    <x v="2"/>
    <x v="0"/>
    <m/>
    <x v="0"/>
    <x v="0"/>
    <x v="0"/>
    <m/>
    <x v="0"/>
    <x v="0"/>
    <x v="0"/>
    <x v="0"/>
    <x v="0"/>
    <x v="0"/>
    <x v="0"/>
    <x v="0"/>
    <x v="0"/>
    <x v="0"/>
    <x v="0"/>
    <x v="0"/>
    <x v="0"/>
    <m/>
    <x v="0"/>
    <x v="0"/>
    <x v="0"/>
    <x v="0"/>
    <x v="0"/>
    <m/>
    <n v="2003427"/>
    <x v="0"/>
    <s v="WYOMING ANALYTICAL LABS ID No RS-5754 - C6959-C6984"/>
    <m/>
    <m/>
    <d v="2003-05-09T00:00:00"/>
  </r>
  <r>
    <x v="1"/>
    <s v="T28N R109W S11 fMESAVERDE"/>
    <n v="4154"/>
    <x v="0"/>
    <x v="1"/>
    <x v="11"/>
    <s v="NW NE"/>
    <n v="11"/>
    <n v="28"/>
    <n v="109"/>
    <n v="42.422139999999999"/>
    <n v="-109.768036"/>
    <s v="4903522356"/>
    <s v="CORONA 2-11"/>
    <x v="0"/>
    <s v="MESAVERDE"/>
    <m/>
    <m/>
    <s v=""/>
    <x v="0"/>
    <m/>
    <m/>
    <n v="10418"/>
    <m/>
    <x v="2"/>
    <d v="2003-12-14T00:00:00"/>
    <n v="7.13"/>
    <x v="1"/>
    <n v="5464"/>
    <n v="19"/>
    <n v="621"/>
    <n v="260"/>
    <x v="1"/>
    <n v="11646"/>
    <n v="661"/>
    <m/>
    <x v="0"/>
    <n v="4"/>
    <n v="17544"/>
    <x v="0"/>
    <s v="BP"/>
    <n v="272.65359999999998"/>
    <n v="1.56351"/>
    <n v="27.013499999999997"/>
    <n v="6.6507999999999994"/>
    <n v="307.88141000000002"/>
    <n v="328.53366"/>
    <n v="10.833789999999999"/>
    <n v="0"/>
    <x v="1"/>
    <n v="8.3280000000000007E-2"/>
    <n v="339.45073000000002"/>
    <n v="-4.8768349428780111E-2"/>
    <n v="18675"/>
    <n v="3.1226704216019217E-2"/>
    <n v="0.8855799380677124"/>
    <n v="5.0782864740030907E-3"/>
    <n v="0.1093417754582844"/>
    <n v="0.96783901451618615"/>
    <n v="3.1915647964580893E-2"/>
    <n v="2.4533751923290899E-4"/>
    <x v="0"/>
    <n v="4.4000000000000004"/>
    <x v="0"/>
    <m/>
    <m/>
    <x v="0"/>
    <n v="27100"/>
    <x v="2"/>
    <x v="0"/>
    <m/>
    <x v="0"/>
    <x v="0"/>
    <x v="0"/>
    <m/>
    <x v="0"/>
    <x v="0"/>
    <x v="0"/>
    <x v="0"/>
    <x v="0"/>
    <x v="0"/>
    <x v="0"/>
    <x v="0"/>
    <x v="0"/>
    <x v="0"/>
    <x v="0"/>
    <x v="0"/>
    <x v="0"/>
    <m/>
    <x v="0"/>
    <x v="0"/>
    <x v="0"/>
    <x v="0"/>
    <x v="0"/>
    <m/>
    <n v="20031214"/>
    <x v="0"/>
    <s v="WYOMING ANALYTICAL LABS ROCK SPRINGS ID No C8878-C8887"/>
    <m/>
    <m/>
    <d v="2004-01-04T00:00:00"/>
  </r>
  <r>
    <x v="1"/>
    <s v="T28N R109W S11 fLANCE"/>
    <n v="5190"/>
    <x v="0"/>
    <x v="1"/>
    <x v="11"/>
    <s v="NE NE"/>
    <n v="11"/>
    <n v="28"/>
    <n v="109"/>
    <n v="42.422929000000003"/>
    <n v="-109.76534100000001"/>
    <s v="4903523838"/>
    <s v="17-11 CORONA"/>
    <x v="0"/>
    <s v="LANCE"/>
    <m/>
    <m/>
    <n v="2744"/>
    <x v="0"/>
    <n v="7424"/>
    <n v="10168"/>
    <n v="10266"/>
    <n v="10257"/>
    <x v="2"/>
    <d v="1899-12-31T00:00:00"/>
    <n v="6.61"/>
    <x v="1"/>
    <n v="6"/>
    <n v="0"/>
    <n v="170"/>
    <n v="0"/>
    <x v="1"/>
    <n v="199"/>
    <n v="0"/>
    <n v="0"/>
    <x v="1"/>
    <n v="82"/>
    <n v="698"/>
    <x v="0"/>
    <s v="BP AMERICA PRODUCTION COMPANY"/>
    <n v="0.2994"/>
    <n v="0"/>
    <n v="7.3949999999999996"/>
    <n v="0"/>
    <n v="7.6943999999999999"/>
    <n v="5.6137899999999998"/>
    <n v="0"/>
    <n v="0"/>
    <x v="1"/>
    <n v="1.7072400000000001"/>
    <n v="7.3210300000000004"/>
    <n v="2.4865754760269903E-2"/>
    <n v="457"/>
    <n v="-0.20865800865800865"/>
    <n v="3.891141609482221E-2"/>
    <n v="0"/>
    <n v="0.96108858390517771"/>
    <n v="0.76680330499943306"/>
    <n v="0"/>
    <n v="0.23319669500056686"/>
    <x v="1"/>
    <n v="6"/>
    <x v="1"/>
    <n v="0"/>
    <n v="0"/>
    <x v="1"/>
    <n v="1210"/>
    <x v="1"/>
    <x v="1"/>
    <n v="0"/>
    <x v="1"/>
    <x v="1"/>
    <x v="1"/>
    <n v="0"/>
    <x v="1"/>
    <x v="1"/>
    <x v="1"/>
    <x v="1"/>
    <x v="0"/>
    <x v="0"/>
    <x v="0"/>
    <x v="0"/>
    <x v="0"/>
    <x v="0"/>
    <x v="0"/>
    <x v="0"/>
    <x v="0"/>
    <m/>
    <x v="0"/>
    <x v="0"/>
    <x v="0"/>
    <x v="0"/>
    <x v="0"/>
    <m/>
    <n v="19000101"/>
    <x v="0"/>
    <s v="BP ID No J06016 - D5071  RS-8477"/>
    <m/>
    <s v="7424-10168"/>
    <d v="2006-07-26T00:00:00"/>
  </r>
  <r>
    <x v="1"/>
    <s v="T28N R109W S11 fLANCE"/>
    <n v="3139"/>
    <x v="0"/>
    <x v="1"/>
    <x v="11"/>
    <s v="SW NE"/>
    <n v="11"/>
    <n v="28"/>
    <n v="109"/>
    <n v="42.419170000000001"/>
    <n v="-109.76778"/>
    <s v="4903522163"/>
    <s v="CORONA 7-11"/>
    <x v="0"/>
    <s v="LANCE"/>
    <m/>
    <m/>
    <s v=""/>
    <x v="0"/>
    <m/>
    <m/>
    <n v="12640"/>
    <n v="12631"/>
    <x v="2"/>
    <d v="2001-02-01T00:00:00"/>
    <n v="7.54"/>
    <x v="1"/>
    <n v="7.48"/>
    <m/>
    <n v="445"/>
    <n v="12.2"/>
    <x v="1"/>
    <n v="220"/>
    <n v="707"/>
    <m/>
    <x v="0"/>
    <n v="44"/>
    <n v="1620"/>
    <x v="0"/>
    <s v="BP AMOCO PRODUCTION COMPANY"/>
    <n v="0.37325200000000003"/>
    <n v="0"/>
    <n v="19.357500000000002"/>
    <n v="0.31207599999999996"/>
    <n v="20.042828"/>
    <n v="6.2061999999999999"/>
    <n v="11.587729999999999"/>
    <n v="0"/>
    <x v="1"/>
    <n v="0.91608000000000012"/>
    <n v="18.71001"/>
    <n v="3.4392784342658973E-2"/>
    <n v="1435.68"/>
    <n v="-6.0320452403392996E-2"/>
    <n v="1.8622721304598334E-2"/>
    <n v="0"/>
    <n v="0.98137727869540159"/>
    <n v="0.33170479331651881"/>
    <n v="0.61933318047398145"/>
    <n v="4.8962026209499625E-2"/>
    <x v="0"/>
    <m/>
    <x v="0"/>
    <m/>
    <m/>
    <x v="0"/>
    <m/>
    <x v="0"/>
    <x v="0"/>
    <m/>
    <x v="0"/>
    <x v="0"/>
    <x v="0"/>
    <m/>
    <x v="0"/>
    <x v="0"/>
    <x v="0"/>
    <x v="0"/>
    <x v="0"/>
    <x v="17"/>
    <x v="0"/>
    <x v="0"/>
    <x v="0"/>
    <x v="0"/>
    <x v="0"/>
    <x v="0"/>
    <x v="0"/>
    <m/>
    <x v="0"/>
    <x v="0"/>
    <x v="0"/>
    <x v="0"/>
    <x v="0"/>
    <s v="TPH: 474 MG/L"/>
    <n v="20010201"/>
    <x v="0"/>
    <s v="WYOMING ANALYTICAL LABS ROCK SPRINGS REQUEST No RS-3850 - LAB No A893-A904"/>
    <m/>
    <m/>
    <d v="2001-02-12T00:00:00"/>
  </r>
  <r>
    <x v="1"/>
    <s v="T28N R109W S11 fLANCE"/>
    <n v="3140"/>
    <x v="0"/>
    <x v="1"/>
    <x v="11"/>
    <s v="SE NE"/>
    <n v="11"/>
    <n v="28"/>
    <n v="109"/>
    <n v="42.42"/>
    <n v="-109.76472200000001"/>
    <s v="4903522244"/>
    <s v="CORONA 8-11"/>
    <x v="0"/>
    <s v="LANCE"/>
    <m/>
    <m/>
    <s v=""/>
    <x v="0"/>
    <m/>
    <m/>
    <n v="10386"/>
    <n v="10375"/>
    <x v="2"/>
    <d v="2001-02-01T00:00:00"/>
    <n v="7.07"/>
    <x v="1"/>
    <n v="3530"/>
    <m/>
    <n v="854"/>
    <n v="40.4"/>
    <x v="1"/>
    <n v="7000"/>
    <n v="488"/>
    <m/>
    <x v="0"/>
    <n v="97"/>
    <n v="11900"/>
    <x v="0"/>
    <s v="BP AMOCO PRODUCTION COM[ANY"/>
    <n v="176.14699999999999"/>
    <n v="0"/>
    <n v="37.149000000000001"/>
    <n v="1.0334319999999999"/>
    <n v="214.329432"/>
    <n v="197.47"/>
    <n v="7.9983199999999988"/>
    <n v="0"/>
    <x v="1"/>
    <n v="2.0195400000000001"/>
    <n v="207.48786000000001"/>
    <n v="1.6219278179804883E-2"/>
    <n v="12009.4"/>
    <n v="4.5756062469154233E-3"/>
    <n v="0.82185166244456798"/>
    <n v="0"/>
    <n v="0.17814833755543194"/>
    <n v="0.9517183318580662"/>
    <n v="3.8548375794130792E-2"/>
    <n v="9.7332923478029021E-3"/>
    <x v="0"/>
    <n v="0.63"/>
    <x v="0"/>
    <m/>
    <m/>
    <x v="0"/>
    <m/>
    <x v="0"/>
    <x v="0"/>
    <m/>
    <x v="0"/>
    <x v="0"/>
    <x v="0"/>
    <m/>
    <x v="0"/>
    <x v="0"/>
    <x v="0"/>
    <x v="0"/>
    <x v="0"/>
    <x v="18"/>
    <x v="0"/>
    <x v="0"/>
    <x v="0"/>
    <x v="0"/>
    <x v="0"/>
    <x v="0"/>
    <x v="0"/>
    <m/>
    <x v="0"/>
    <x v="0"/>
    <x v="0"/>
    <x v="0"/>
    <x v="0"/>
    <s v="TPH:  3210 MG/L"/>
    <n v="20010201"/>
    <x v="0"/>
    <s v="WYOMING ANALYTICAL LABS ROCK SPRINGS REQUEST No RS-3860 - LAB No A893-A904"/>
    <m/>
    <m/>
    <d v="2001-02-12T00:00:00"/>
  </r>
  <r>
    <x v="1"/>
    <s v="T28N R108W S18 fLANCE"/>
    <n v="4393"/>
    <x v="0"/>
    <x v="1"/>
    <x v="11"/>
    <s v="NW NW"/>
    <n v="18"/>
    <n v="28"/>
    <n v="108"/>
    <n v="42.408889000000002"/>
    <n v="-109.74166700000001"/>
    <s v="4903522416"/>
    <s v="JONAH FEDERAL 4-18"/>
    <x v="0"/>
    <s v="LANCE"/>
    <m/>
    <m/>
    <m/>
    <x v="0"/>
    <s v="7559"/>
    <m/>
    <n v="10395"/>
    <n v="10320"/>
    <x v="2"/>
    <d v="2003-04-27T00:00:00"/>
    <n v="7.91"/>
    <x v="1"/>
    <n v="6.92"/>
    <n v="0.6"/>
    <n v="878"/>
    <n v="12"/>
    <x v="1"/>
    <n v="430"/>
    <n v="1201"/>
    <m/>
    <x v="0"/>
    <n v="45"/>
    <n v="2634"/>
    <x v="13"/>
    <s v="ENCANA"/>
    <n v="0.345308"/>
    <n v="4.9374000000000001E-2"/>
    <n v="38.192999999999998"/>
    <n v="0.30696000000000001"/>
    <n v="38.894641999999997"/>
    <n v="12.1303"/>
    <n v="19.684389999999997"/>
    <n v="0"/>
    <x v="1"/>
    <n v="0.93690000000000007"/>
    <n v="32.75159"/>
    <n v="8.574145253026004E-2"/>
    <n v="2573.52"/>
    <n v="-1.1613973638123332E-2"/>
    <n v="8.8780351802698176E-3"/>
    <n v="1.269429347106473E-3"/>
    <n v="0.98985253547262364"/>
    <n v="0.37037285823375293"/>
    <n v="0.6010208970007257"/>
    <n v="2.8606244765521309E-2"/>
    <x v="0"/>
    <n v="9.48"/>
    <x v="0"/>
    <m/>
    <m/>
    <x v="0"/>
    <n v="3450"/>
    <x v="2"/>
    <x v="0"/>
    <m/>
    <x v="0"/>
    <x v="0"/>
    <x v="0"/>
    <m/>
    <x v="0"/>
    <x v="0"/>
    <x v="0"/>
    <x v="0"/>
    <x v="0"/>
    <x v="0"/>
    <x v="0"/>
    <x v="0"/>
    <x v="0"/>
    <x v="0"/>
    <x v="0"/>
    <x v="0"/>
    <x v="0"/>
    <m/>
    <x v="0"/>
    <x v="0"/>
    <x v="0"/>
    <x v="0"/>
    <x v="0"/>
    <m/>
    <n v="2003427"/>
    <x v="0"/>
    <s v="WYOMING ANALYTICAL LABS ROCK SPRINGS ID No RS-5754 - C6959-C6984"/>
    <m/>
    <m/>
    <d v="2003-04-30T00:00:00"/>
  </r>
  <r>
    <x v="1"/>
    <s v="T28N R108W S07 fLANCE"/>
    <n v="4395"/>
    <x v="0"/>
    <x v="1"/>
    <x v="11"/>
    <s v="NE SW"/>
    <n v="7"/>
    <n v="28"/>
    <n v="108"/>
    <n v="42.416670000000003"/>
    <n v="-109.73527799999999"/>
    <s v="4903522585"/>
    <s v="JONAH FEDERAL 11-7"/>
    <x v="0"/>
    <s v="LANCE"/>
    <m/>
    <m/>
    <m/>
    <x v="0"/>
    <s v="7531"/>
    <m/>
    <n v="10552"/>
    <n v="10251"/>
    <x v="2"/>
    <d v="2003-04-27T00:00:00"/>
    <n v="8"/>
    <x v="1"/>
    <n v="6.16"/>
    <n v="1.1499999999999999"/>
    <n v="654"/>
    <n v="10.199999999999999"/>
    <x v="1"/>
    <n v="340"/>
    <n v="881"/>
    <m/>
    <x v="0"/>
    <n v="29"/>
    <n v="2192"/>
    <x v="14"/>
    <s v="ENCANA"/>
    <n v="0.30738399999999999"/>
    <n v="9.4633499999999995E-2"/>
    <n v="28.448999999999998"/>
    <n v="0.26091599999999998"/>
    <n v="29.111933499999999"/>
    <n v="9.5914000000000001"/>
    <n v="14.439589999999999"/>
    <n v="0"/>
    <x v="1"/>
    <n v="0.60378000000000009"/>
    <n v="24.63477"/>
    <n v="8.3301173996652655E-2"/>
    <n v="1921.51"/>
    <n v="-6.5756495061395248E-2"/>
    <n v="1.055869408330436E-2"/>
    <n v="3.250677252337087E-3"/>
    <n v="0.98619062866435858"/>
    <n v="0.38934400442951161"/>
    <n v="0.58614673487919711"/>
    <n v="2.4509260691291217E-2"/>
    <x v="0"/>
    <n v="0.86"/>
    <x v="0"/>
    <m/>
    <m/>
    <x v="0"/>
    <n v="2890"/>
    <x v="2"/>
    <x v="0"/>
    <m/>
    <x v="0"/>
    <x v="0"/>
    <x v="0"/>
    <m/>
    <x v="0"/>
    <x v="0"/>
    <x v="0"/>
    <x v="0"/>
    <x v="0"/>
    <x v="0"/>
    <x v="0"/>
    <x v="0"/>
    <x v="0"/>
    <x v="0"/>
    <x v="0"/>
    <x v="0"/>
    <x v="0"/>
    <m/>
    <x v="0"/>
    <x v="0"/>
    <x v="0"/>
    <x v="0"/>
    <x v="0"/>
    <m/>
    <n v="2003427"/>
    <x v="0"/>
    <s v="WYOMING ANALYTICAL LABS ROCK SPRINGS ID No RS-5754 - C6959-C6984"/>
    <m/>
    <m/>
    <d v="2003-04-30T00:00:00"/>
  </r>
  <r>
    <x v="0"/>
    <s v="T28N R106W S15 fFRONTIER"/>
    <n v="49124749"/>
    <x v="0"/>
    <x v="1"/>
    <x v="5"/>
    <m/>
    <s v="15"/>
    <s v=" 28"/>
    <s v=" 106"/>
    <n v="42.403399999999998"/>
    <n v="-109.44029999999999"/>
    <m/>
    <s v="HOBACK 3-15"/>
    <x v="0"/>
    <s v="FRONTIER"/>
    <m/>
    <m/>
    <n v="68"/>
    <x v="0"/>
    <n v="7607"/>
    <n v="7675"/>
    <m/>
    <m/>
    <x v="0"/>
    <d v="1972-10-04T00:00:00"/>
    <n v="8.3000001907348633"/>
    <x v="0"/>
    <n v="167"/>
    <n v="36"/>
    <n v="3235"/>
    <n v="44"/>
    <x v="0"/>
    <n v="4100"/>
    <n v="2196"/>
    <m/>
    <x v="0"/>
    <n v="72"/>
    <n v="8736"/>
    <x v="0"/>
    <s v="CHEM LAB"/>
    <n v="8.3332999999999995"/>
    <n v="2.96244"/>
    <n v="140.7225"/>
    <n v="1.1255199999999999"/>
    <n v="153.14375999999999"/>
    <n v="115.661"/>
    <n v="35.992439999999995"/>
    <m/>
    <x v="0"/>
    <n v="1.4990400000000002"/>
    <n v="153.15248"/>
    <n v="-2.8469170891588289E-5"/>
    <n v="9847"/>
    <n v="5.9785825754722056E-2"/>
    <n v="5.4414884419711256E-2"/>
    <n v="1.9344177000747535E-2"/>
    <n v="0.92624093857954126"/>
    <n v="0.75520161345085635"/>
    <n v="0.23501049411671293"/>
    <n v="9.7878924324307399E-3"/>
    <x v="0"/>
    <m/>
    <x v="0"/>
    <m/>
    <m/>
    <x v="0"/>
    <m/>
    <x v="0"/>
    <x v="0"/>
    <m/>
    <x v="0"/>
    <x v="0"/>
    <x v="0"/>
    <m/>
    <x v="0"/>
    <x v="0"/>
    <x v="0"/>
    <x v="0"/>
    <x v="0"/>
    <x v="0"/>
    <x v="0"/>
    <x v="0"/>
    <x v="0"/>
    <x v="0"/>
    <x v="0"/>
    <x v="0"/>
    <x v="0"/>
    <m/>
    <x v="0"/>
    <x v="0"/>
    <x v="0"/>
    <x v="0"/>
    <x v="0"/>
    <s v="DST NO 2"/>
    <m/>
    <x v="0"/>
    <m/>
    <m/>
    <m/>
    <m/>
  </r>
  <r>
    <x v="1"/>
    <s v="T28N R093W S17 fFRONTIER"/>
    <n v="324"/>
    <x v="0"/>
    <x v="4"/>
    <x v="5"/>
    <s v="NE SE"/>
    <n v="17"/>
    <n v="28"/>
    <n v="93"/>
    <n v="42.386460999999997"/>
    <n v="-107.61404899999999"/>
    <s v="4901305144"/>
    <s v="4"/>
    <x v="0"/>
    <s v="FRONTIER"/>
    <m/>
    <m/>
    <m/>
    <x v="0"/>
    <s v="5790"/>
    <m/>
    <m/>
    <m/>
    <x v="2"/>
    <d v="1981-08-10T00:00:00"/>
    <n v="6.2"/>
    <x v="1"/>
    <n v="986.1"/>
    <n v="189"/>
    <n v="5296.45"/>
    <n v="134"/>
    <x v="1"/>
    <n v="10400"/>
    <n v="280.60000000000002"/>
    <n v="0"/>
    <x v="1"/>
    <n v="33"/>
    <n v="17319"/>
    <x v="0"/>
    <s v="RICHARDSON OPERATING"/>
    <n v="49.206389999999999"/>
    <n v="15.552810000000001"/>
    <n v="230.39557499999998"/>
    <n v="3.4277199999999999"/>
    <n v="298.58249499999999"/>
    <n v="293.38400000000001"/>
    <n v="4.5990339999999996"/>
    <n v="0"/>
    <x v="1"/>
    <n v="0.68706"/>
    <n v="298.67009400000001"/>
    <n v="-1.4666993766687805E-4"/>
    <n v="17319.150000000001"/>
    <n v="4.3304853174265153E-6"/>
    <n v="0.16479998266475734"/>
    <n v="5.2088820545223194E-2"/>
    <n v="0.78311119679001939"/>
    <n v="0.98230122765488537"/>
    <n v="1.539837463606249E-2"/>
    <n v="2.3003977090521825E-3"/>
    <x v="1"/>
    <n v="0"/>
    <x v="1"/>
    <n v="0"/>
    <n v="0.4"/>
    <x v="0"/>
    <n v="0"/>
    <x v="0"/>
    <x v="1"/>
    <m/>
    <x v="1"/>
    <x v="1"/>
    <x v="1"/>
    <n v="0"/>
    <x v="1"/>
    <x v="1"/>
    <x v="1"/>
    <x v="1"/>
    <x v="0"/>
    <x v="0"/>
    <x v="0"/>
    <x v="0"/>
    <x v="0"/>
    <x v="0"/>
    <x v="0"/>
    <x v="0"/>
    <x v="0"/>
    <m/>
    <x v="0"/>
    <x v="0"/>
    <x v="0"/>
    <x v="0"/>
    <x v="0"/>
    <m/>
    <n v="19810815"/>
    <x v="1"/>
    <s v="UNKNOWN LAB CASPER ID No 6274"/>
    <m/>
    <m/>
    <d v="1981-08-15T00:00:00"/>
  </r>
  <r>
    <x v="1"/>
    <s v="T28N R092W S01 fMESAVERDE"/>
    <n v="5941"/>
    <x v="0"/>
    <x v="2"/>
    <x v="18"/>
    <s v="NW NW"/>
    <n v="1"/>
    <n v="28"/>
    <n v="92"/>
    <n v="41.570901999999997"/>
    <n v="-107.714867"/>
    <s v="4900723045"/>
    <s v="COAL BANK 1-1"/>
    <x v="0"/>
    <s v="MESAVERDE"/>
    <m/>
    <m/>
    <n v="389"/>
    <x v="0"/>
    <n v="8410"/>
    <n v="8799"/>
    <n v="8900"/>
    <n v="8877"/>
    <x v="2"/>
    <d v="1899-12-31T00:00:00"/>
    <n v="7.53"/>
    <x v="1"/>
    <n v="67"/>
    <n v="17"/>
    <n v="3400"/>
    <n v="0"/>
    <x v="1"/>
    <n v="5030"/>
    <n v="0"/>
    <n v="0"/>
    <x v="1"/>
    <n v="31"/>
    <n v="11200"/>
    <x v="0"/>
    <s v="BP AMERICA PRODUCTION COMPANY"/>
    <n v="3.3433000000000002"/>
    <n v="1.39893"/>
    <n v="147.9"/>
    <n v="0"/>
    <n v="152.64222999999998"/>
    <n v="141.8963"/>
    <n v="0"/>
    <n v="0"/>
    <x v="1"/>
    <n v="0.6454200000000001"/>
    <n v="142.54172"/>
    <n v="3.4217680195688098E-2"/>
    <n v="8545"/>
    <n v="-0.13446442137249937"/>
    <n v="2.1902850868989535E-2"/>
    <n v="9.164763905768411E-3"/>
    <n v="0.96893238522524205"/>
    <n v="0.99547206249510667"/>
    <n v="0"/>
    <n v="4.5279375048933052E-3"/>
    <x v="1"/>
    <n v="17"/>
    <x v="1"/>
    <n v="0"/>
    <n v="0"/>
    <x v="1"/>
    <n v="18700"/>
    <x v="2"/>
    <x v="1"/>
    <n v="0"/>
    <x v="1"/>
    <x v="1"/>
    <x v="1"/>
    <n v="17"/>
    <x v="1"/>
    <x v="1"/>
    <x v="1"/>
    <x v="1"/>
    <x v="0"/>
    <x v="0"/>
    <x v="0"/>
    <x v="0"/>
    <x v="0"/>
    <x v="0"/>
    <x v="0"/>
    <x v="0"/>
    <x v="0"/>
    <m/>
    <x v="0"/>
    <x v="0"/>
    <x v="0"/>
    <x v="0"/>
    <x v="0"/>
    <m/>
    <n v="19000101"/>
    <x v="0"/>
    <s v="WYOMING ANALYTICAL LABS ROCK SPRINGS ID No D7892"/>
    <m/>
    <s v="8410-8799"/>
    <d v="2007-08-20T00:00:00"/>
  </r>
  <r>
    <x v="0"/>
    <s v="T27N R115W S22 fPHOSPHORIA"/>
    <n v="49003784"/>
    <x v="0"/>
    <x v="1"/>
    <x v="5"/>
    <m/>
    <s v="22"/>
    <s v=" 27"/>
    <s v=" 115"/>
    <n v="42.312899999999999"/>
    <n v="-110.47784"/>
    <s v="4903520090"/>
    <s v="1-22 UNIT"/>
    <x v="0"/>
    <s v="PHOSPHORIA"/>
    <m/>
    <s v="[265]"/>
    <m/>
    <x v="1"/>
    <n v="1895"/>
    <m/>
    <n v="2883"/>
    <m/>
    <x v="5"/>
    <d v="1969-06-10T00:00:00"/>
    <n v="7.5"/>
    <x v="0"/>
    <n v="540"/>
    <n v="153"/>
    <n v="139"/>
    <n v="5"/>
    <x v="0"/>
    <n v="4"/>
    <n v="305"/>
    <m/>
    <x v="0"/>
    <n v="1951"/>
    <n v="2942"/>
    <x v="0"/>
    <m/>
    <n v="26.946000000000002"/>
    <n v="12.59037"/>
    <n v="6.0465"/>
    <n v="0.12789999999999999"/>
    <n v="45.710770000000004"/>
    <n v="0.11284"/>
    <n v="4.9989499999999998"/>
    <m/>
    <x v="0"/>
    <n v="40.619820000000004"/>
    <n v="45.731610000000003"/>
    <n v="-2.2790307951301949E-4"/>
    <n v="3094"/>
    <n v="2.5182239893969515E-2"/>
    <n v="0.58948908539497369"/>
    <n v="0.27543552646345704"/>
    <n v="0.13507538814156925"/>
    <n v="2.4674399173788106E-3"/>
    <n v="0.10931060594630278"/>
    <n v="0.88822195413631844"/>
    <x v="0"/>
    <m/>
    <x v="0"/>
    <m/>
    <m/>
    <x v="0"/>
    <m/>
    <x v="0"/>
    <x v="0"/>
    <m/>
    <x v="0"/>
    <x v="0"/>
    <x v="0"/>
    <m/>
    <x v="0"/>
    <x v="0"/>
    <x v="0"/>
    <x v="0"/>
    <x v="0"/>
    <x v="0"/>
    <x v="0"/>
    <x v="0"/>
    <x v="0"/>
    <x v="0"/>
    <x v="0"/>
    <x v="0"/>
    <x v="0"/>
    <m/>
    <x v="0"/>
    <x v="0"/>
    <x v="0"/>
    <x v="0"/>
    <x v="0"/>
    <s v="WATER FLOW (6-7-69)"/>
    <m/>
    <x v="0"/>
    <m/>
    <m/>
    <m/>
    <m/>
  </r>
  <r>
    <x v="0"/>
    <s v="T27N R115W S22 fMADISON"/>
    <n v="49007703"/>
    <x v="0"/>
    <x v="1"/>
    <x v="5"/>
    <m/>
    <s v="22"/>
    <s v=" 27"/>
    <s v=" 115"/>
    <n v="42.312899999999999"/>
    <n v="-110.47784"/>
    <s v="4903520090"/>
    <s v="1-22 UNIT"/>
    <x v="0"/>
    <s v="MADISON"/>
    <s v="[717]"/>
    <m/>
    <n v="6"/>
    <x v="1"/>
    <n v="2877"/>
    <n v="2883"/>
    <n v="2883"/>
    <m/>
    <x v="0"/>
    <d v="1969-07-16T00:00:00"/>
    <n v="7.4000000953674316"/>
    <x v="0"/>
    <n v="577"/>
    <n v="135"/>
    <n v="113"/>
    <n v="2"/>
    <x v="0"/>
    <n v="14"/>
    <n v="268"/>
    <m/>
    <x v="0"/>
    <n v="1926"/>
    <n v="2899"/>
    <x v="0"/>
    <m/>
    <n v="28.792300000000001"/>
    <n v="11.10915"/>
    <n v="4.9154999999999998"/>
    <n v="5.1159999999999997E-2"/>
    <n v="44.868110000000001"/>
    <n v="0.39493999999999996"/>
    <n v="4.3925199999999993"/>
    <m/>
    <x v="0"/>
    <n v="40.099320000000006"/>
    <n v="44.886780000000002"/>
    <n v="-2.0801095071254819E-4"/>
    <n v="3032"/>
    <n v="2.242454897993593E-2"/>
    <n v="0.64170966862655909"/>
    <n v="0.24759567541400784"/>
    <n v="0.11069465595943311"/>
    <n v="8.7985816759411119E-3"/>
    <n v="9.785776569404174E-2"/>
    <n v="0.89334365263001725"/>
    <x v="0"/>
    <m/>
    <x v="0"/>
    <m/>
    <m/>
    <x v="0"/>
    <m/>
    <x v="0"/>
    <x v="0"/>
    <m/>
    <x v="0"/>
    <x v="0"/>
    <x v="0"/>
    <m/>
    <x v="0"/>
    <x v="0"/>
    <x v="0"/>
    <x v="0"/>
    <x v="0"/>
    <x v="0"/>
    <x v="0"/>
    <x v="0"/>
    <x v="0"/>
    <x v="0"/>
    <x v="0"/>
    <x v="0"/>
    <x v="0"/>
    <m/>
    <x v="0"/>
    <x v="0"/>
    <x v="0"/>
    <x v="0"/>
    <x v="0"/>
    <s v="DST (7-9-69)"/>
    <m/>
    <x v="0"/>
    <m/>
    <m/>
    <m/>
    <m/>
  </r>
  <r>
    <x v="0"/>
    <s v="T27N R114W S24 fFRONTIER"/>
    <n v="49003351"/>
    <x v="0"/>
    <x v="1"/>
    <x v="16"/>
    <m/>
    <s v="24"/>
    <s v=" 27"/>
    <s v=" 114"/>
    <n v="42.307929999999999"/>
    <n v="-110.32814999999999"/>
    <s v="4903505363"/>
    <s v="77-24 UNIT"/>
    <x v="0"/>
    <s v="FRONTIER"/>
    <m/>
    <m/>
    <n v="275"/>
    <x v="3"/>
    <n v="6045"/>
    <n v="6320"/>
    <m/>
    <m/>
    <x v="0"/>
    <d v="1961-09-29T00:00:00"/>
    <n v="8.1999998092651367"/>
    <x v="0"/>
    <n v="11"/>
    <n v="15"/>
    <n v="1394"/>
    <n v="-3"/>
    <x v="0"/>
    <n v="1360"/>
    <n v="1257"/>
    <m/>
    <x v="0"/>
    <n v="127"/>
    <n v="3550"/>
    <x v="0"/>
    <m/>
    <n v="0.54889999999999994"/>
    <n v="1.2343500000000001"/>
    <n v="60.638999999999996"/>
    <n v="0"/>
    <n v="62.422249999999998"/>
    <n v="38.365600000000001"/>
    <n v="20.602229999999999"/>
    <m/>
    <x v="0"/>
    <n v="2.6441400000000002"/>
    <n v="61.611969999999999"/>
    <n v="6.5327133108911296E-3"/>
    <n v="4158"/>
    <n v="7.887908666320706E-2"/>
    <n v="8.7933389136085286E-3"/>
    <n v="1.9774199103684987E-2"/>
    <n v="0.9714324619827065"/>
    <n v="0.62269718043425659"/>
    <n v="0.33438680827767719"/>
    <n v="4.2916011288066269E-2"/>
    <x v="0"/>
    <m/>
    <x v="0"/>
    <m/>
    <m/>
    <x v="0"/>
    <m/>
    <x v="0"/>
    <x v="0"/>
    <m/>
    <x v="0"/>
    <x v="0"/>
    <x v="0"/>
    <m/>
    <x v="0"/>
    <x v="0"/>
    <x v="0"/>
    <x v="0"/>
    <x v="0"/>
    <x v="0"/>
    <x v="0"/>
    <x v="0"/>
    <x v="0"/>
    <x v="0"/>
    <x v="0"/>
    <x v="0"/>
    <x v="0"/>
    <m/>
    <x v="0"/>
    <x v="0"/>
    <x v="0"/>
    <x v="0"/>
    <x v="0"/>
    <s v="DST NO. 1 (BOTTOM)"/>
    <m/>
    <x v="0"/>
    <m/>
    <m/>
    <m/>
    <m/>
  </r>
  <r>
    <x v="0"/>
    <s v="T27N R114W S15 fFRONTIER"/>
    <n v="49002624"/>
    <x v="0"/>
    <x v="1"/>
    <x v="9"/>
    <m/>
    <s v="15"/>
    <s v=" 27"/>
    <s v=" 114"/>
    <n v="42.32188"/>
    <n v="-110.38069"/>
    <s v="4903505412"/>
    <s v="UNIT NO. 2"/>
    <x v="0"/>
    <s v="FRONTIER"/>
    <m/>
    <m/>
    <n v="102"/>
    <x v="0"/>
    <n v="7631"/>
    <n v="7733"/>
    <m/>
    <m/>
    <x v="0"/>
    <m/>
    <n v="8"/>
    <x v="2"/>
    <n v="15"/>
    <n v="7"/>
    <n v="1853"/>
    <n v="-3"/>
    <x v="0"/>
    <n v="1430"/>
    <n v="1710"/>
    <m/>
    <x v="0"/>
    <n v="648"/>
    <n v="4795"/>
    <x v="0"/>
    <m/>
    <n v="0.74849999999999994"/>
    <n v="0.57603000000000004"/>
    <n v="80.605499999999992"/>
    <n v="0"/>
    <n v="81.930029999999988"/>
    <n v="40.340299999999999"/>
    <n v="28.026899999999998"/>
    <m/>
    <x v="0"/>
    <n v="13.49136"/>
    <n v="81.858559999999997"/>
    <n v="4.3635518200621189E-4"/>
    <n v="5657"/>
    <n v="8.2472254114045157E-2"/>
    <n v="9.1358443296066169E-3"/>
    <n v="7.030755389690448E-3"/>
    <n v="0.98383340028070299"/>
    <n v="0.49280490641418567"/>
    <n v="0.34238203066362272"/>
    <n v="0.16481306292219164"/>
    <x v="0"/>
    <m/>
    <x v="0"/>
    <m/>
    <m/>
    <x v="0"/>
    <m/>
    <x v="0"/>
    <x v="0"/>
    <m/>
    <x v="0"/>
    <x v="0"/>
    <x v="0"/>
    <m/>
    <x v="0"/>
    <x v="0"/>
    <x v="0"/>
    <x v="0"/>
    <x v="0"/>
    <x v="0"/>
    <x v="0"/>
    <x v="0"/>
    <x v="0"/>
    <x v="0"/>
    <x v="0"/>
    <x v="0"/>
    <x v="0"/>
    <m/>
    <x v="0"/>
    <x v="0"/>
    <x v="0"/>
    <x v="0"/>
    <x v="0"/>
    <s v="DST NO. 2"/>
    <m/>
    <x v="0"/>
    <m/>
    <m/>
    <m/>
    <m/>
  </r>
  <r>
    <x v="0"/>
    <s v="T27N R114W S12 fFRONTIER"/>
    <n v="49001390"/>
    <x v="0"/>
    <x v="1"/>
    <x v="16"/>
    <m/>
    <s v="12"/>
    <s v=" 27"/>
    <s v=" 114"/>
    <n v="42.337760000000003"/>
    <n v="-110.32747999999999"/>
    <s v="4903505490"/>
    <s v="86-12 HOGSBACK"/>
    <x v="0"/>
    <s v="FRONTIER"/>
    <m/>
    <m/>
    <n v="190"/>
    <x v="0"/>
    <n v="5360"/>
    <n v="5550"/>
    <m/>
    <m/>
    <x v="0"/>
    <d v="1960-03-03T00:00:00"/>
    <n v="8"/>
    <x v="2"/>
    <n v="80"/>
    <n v="7"/>
    <n v="4112"/>
    <n v="-3"/>
    <x v="0"/>
    <n v="5600"/>
    <n v="1501"/>
    <m/>
    <x v="0"/>
    <n v="40"/>
    <n v="10578"/>
    <x v="0"/>
    <m/>
    <n v="3.992"/>
    <n v="0.57603000000000004"/>
    <n v="178.87199999999999"/>
    <n v="0"/>
    <n v="183.44002999999998"/>
    <n v="157.976"/>
    <n v="24.601389999999999"/>
    <m/>
    <x v="0"/>
    <n v="0.8328000000000001"/>
    <n v="183.41019"/>
    <n v="8.1341098827687156E-5"/>
    <n v="11334"/>
    <n v="3.4501642935377878E-2"/>
    <n v="2.1761880435802374E-2"/>
    <n v="3.1401543054697502E-3"/>
    <n v="0.97509796525872794"/>
    <n v="0.86132618912831393"/>
    <n v="0.1341331689367968"/>
    <n v="4.5406419348892231E-3"/>
    <x v="0"/>
    <m/>
    <x v="0"/>
    <m/>
    <m/>
    <x v="0"/>
    <m/>
    <x v="0"/>
    <x v="0"/>
    <m/>
    <x v="0"/>
    <x v="0"/>
    <x v="0"/>
    <m/>
    <x v="0"/>
    <x v="0"/>
    <x v="0"/>
    <x v="0"/>
    <x v="0"/>
    <x v="0"/>
    <x v="0"/>
    <x v="0"/>
    <x v="0"/>
    <x v="0"/>
    <x v="0"/>
    <x v="0"/>
    <x v="0"/>
    <m/>
    <x v="0"/>
    <x v="0"/>
    <x v="0"/>
    <x v="0"/>
    <x v="0"/>
    <s v="DST NO. 1"/>
    <m/>
    <x v="0"/>
    <m/>
    <m/>
    <m/>
    <m/>
  </r>
  <r>
    <x v="0"/>
    <s v="T27N R114W S11 fFRONTIER"/>
    <n v="49003477"/>
    <x v="0"/>
    <x v="1"/>
    <x v="9"/>
    <m/>
    <s v="11"/>
    <s v=" 27"/>
    <s v=" 114"/>
    <n v="42.338549999999998"/>
    <n v="-110.3506"/>
    <s v="4903505523"/>
    <s v="UNIT NO. 7"/>
    <x v="0"/>
    <s v="FRONTIER"/>
    <n v="606"/>
    <m/>
    <n v="64"/>
    <x v="0"/>
    <n v="6756"/>
    <n v="6820"/>
    <m/>
    <m/>
    <x v="0"/>
    <m/>
    <n v="7.6999998092651367"/>
    <x v="2"/>
    <n v="205"/>
    <n v="7"/>
    <n v="4609"/>
    <n v="-3"/>
    <x v="0"/>
    <n v="6527"/>
    <n v="1490"/>
    <m/>
    <x v="0"/>
    <n v="134"/>
    <n v="12216"/>
    <x v="0"/>
    <m/>
    <n v="10.2295"/>
    <n v="0.57603000000000004"/>
    <n v="200.49149999999997"/>
    <n v="0"/>
    <n v="211.29702999999998"/>
    <n v="184.12666999999999"/>
    <n v="24.421099999999999"/>
    <m/>
    <x v="0"/>
    <n v="2.7898800000000001"/>
    <n v="211.33765"/>
    <n v="-9.6111374485449962E-5"/>
    <n v="12966"/>
    <n v="2.9783178460805339E-2"/>
    <n v="4.841289061185574E-2"/>
    <n v="2.7261623128351595E-3"/>
    <n v="0.9488609470753091"/>
    <n v="0.87124404951034518"/>
    <n v="0.11555489521152525"/>
    <n v="1.3201055278129573E-2"/>
    <x v="0"/>
    <m/>
    <x v="0"/>
    <m/>
    <m/>
    <x v="0"/>
    <m/>
    <x v="0"/>
    <x v="0"/>
    <m/>
    <x v="0"/>
    <x v="0"/>
    <x v="0"/>
    <m/>
    <x v="0"/>
    <x v="0"/>
    <x v="0"/>
    <x v="0"/>
    <x v="0"/>
    <x v="0"/>
    <x v="0"/>
    <x v="0"/>
    <x v="0"/>
    <x v="0"/>
    <x v="0"/>
    <x v="0"/>
    <x v="0"/>
    <m/>
    <x v="0"/>
    <x v="0"/>
    <x v="0"/>
    <x v="0"/>
    <x v="0"/>
    <s v="DST NO. 4"/>
    <m/>
    <x v="0"/>
    <m/>
    <m/>
    <m/>
    <m/>
  </r>
  <r>
    <x v="0"/>
    <s v="T27N R114W S11 fFRONTIER"/>
    <n v="49003476"/>
    <x v="0"/>
    <x v="1"/>
    <x v="9"/>
    <m/>
    <s v="11"/>
    <s v=" 27"/>
    <s v=" 114"/>
    <n v="42.338549999999998"/>
    <n v="-110.3506"/>
    <s v="4903505523"/>
    <s v="UNIT NO. 7"/>
    <x v="0"/>
    <s v="FRONTIER"/>
    <m/>
    <n v="606"/>
    <n v="85"/>
    <x v="0"/>
    <n v="6065"/>
    <n v="6150"/>
    <m/>
    <m/>
    <x v="0"/>
    <d v="1959-09-10T00:00:00"/>
    <n v="7.5999999046325684"/>
    <x v="2"/>
    <n v="93"/>
    <n v="24"/>
    <n v="4183"/>
    <n v="-3"/>
    <x v="0"/>
    <n v="5538"/>
    <n v="1854"/>
    <m/>
    <x v="0"/>
    <n v="98"/>
    <n v="10865"/>
    <x v="0"/>
    <m/>
    <n v="4.6406999999999998"/>
    <n v="1.97496"/>
    <n v="181.9605"/>
    <n v="0"/>
    <n v="188.57615999999999"/>
    <n v="156.22698"/>
    <n v="30.387059999999998"/>
    <m/>
    <x v="0"/>
    <n v="2.0403600000000002"/>
    <n v="188.65439999999998"/>
    <n v="-2.0740631405895079E-4"/>
    <n v="11784"/>
    <n v="4.0575742858404346E-2"/>
    <n v="2.4609155261195264E-2"/>
    <n v="1.0473009949932166E-2"/>
    <n v="0.96491783478887261"/>
    <n v="0.82811203979340009"/>
    <n v="0.16107262804366079"/>
    <n v="1.0815332162939218E-2"/>
    <x v="0"/>
    <m/>
    <x v="0"/>
    <m/>
    <m/>
    <x v="0"/>
    <m/>
    <x v="0"/>
    <x v="0"/>
    <m/>
    <x v="0"/>
    <x v="0"/>
    <x v="0"/>
    <m/>
    <x v="0"/>
    <x v="0"/>
    <x v="0"/>
    <x v="0"/>
    <x v="0"/>
    <x v="0"/>
    <x v="0"/>
    <x v="0"/>
    <x v="0"/>
    <x v="0"/>
    <x v="0"/>
    <x v="0"/>
    <x v="0"/>
    <m/>
    <x v="0"/>
    <x v="0"/>
    <x v="0"/>
    <x v="0"/>
    <x v="0"/>
    <s v="DST NO. 1"/>
    <m/>
    <x v="0"/>
    <m/>
    <m/>
    <m/>
    <m/>
  </r>
  <r>
    <x v="0"/>
    <s v="T27N R114W S10 fNUGGET"/>
    <n v="49124240"/>
    <x v="0"/>
    <x v="1"/>
    <x v="9"/>
    <m/>
    <s v="10"/>
    <s v=" 27"/>
    <s v=" 114"/>
    <n v="42.339790000000001"/>
    <n v="-110.37522"/>
    <s v="4903520345"/>
    <s v="DRY PINEY NO 26"/>
    <x v="0"/>
    <s v="NUGGET"/>
    <m/>
    <m/>
    <n v="6"/>
    <x v="1"/>
    <n v="10974"/>
    <n v="10980"/>
    <m/>
    <m/>
    <x v="5"/>
    <d v="1975-11-20T00:00:00"/>
    <n v="7.3000001907348633"/>
    <x v="0"/>
    <n v="2167"/>
    <n v="172"/>
    <n v="32436"/>
    <n v="1800"/>
    <x v="0"/>
    <n v="55000"/>
    <n v="268"/>
    <m/>
    <x v="0"/>
    <n v="1150"/>
    <n v="92857"/>
    <x v="0"/>
    <s v="CHEM LAB"/>
    <n v="108.13330000000001"/>
    <n v="14.153880000000001"/>
    <n v="1410.9659999999999"/>
    <n v="46.043999999999997"/>
    <n v="1579.29718"/>
    <n v="1551.55"/>
    <n v="4.3925199999999993"/>
    <m/>
    <x v="0"/>
    <n v="23.943000000000001"/>
    <n v="1579.88552"/>
    <n v="-1.8623171113212809E-4"/>
    <n v="92990"/>
    <n v="7.1564243705844049E-4"/>
    <n v="6.8469254152660489E-2"/>
    <n v="8.962138462122753E-3"/>
    <n v="0.92256860738521673"/>
    <n v="0.98206482707683773"/>
    <n v="2.7802773963014732E-3"/>
    <n v="1.5154895526860706E-2"/>
    <x v="0"/>
    <m/>
    <x v="0"/>
    <m/>
    <m/>
    <x v="0"/>
    <m/>
    <x v="0"/>
    <x v="0"/>
    <m/>
    <x v="0"/>
    <x v="0"/>
    <x v="0"/>
    <m/>
    <x v="0"/>
    <x v="0"/>
    <x v="0"/>
    <x v="0"/>
    <x v="0"/>
    <x v="0"/>
    <x v="0"/>
    <x v="0"/>
    <x v="0"/>
    <x v="0"/>
    <x v="0"/>
    <x v="0"/>
    <x v="0"/>
    <m/>
    <x v="0"/>
    <x v="0"/>
    <x v="0"/>
    <x v="0"/>
    <x v="0"/>
    <s v="WELLHEAD"/>
    <m/>
    <x v="0"/>
    <m/>
    <m/>
    <m/>
    <m/>
  </r>
  <r>
    <x v="0"/>
    <s v="T27N R114W S10 fNUGGET"/>
    <n v="49124241"/>
    <x v="0"/>
    <x v="1"/>
    <x v="9"/>
    <m/>
    <s v="10"/>
    <s v=" 27"/>
    <s v=" 114"/>
    <n v="42.33869"/>
    <n v="-110.38154"/>
    <s v="4903520165"/>
    <s v="18 DRY PINEY"/>
    <x v="0"/>
    <s v="NUGGET"/>
    <m/>
    <m/>
    <n v="86"/>
    <x v="0"/>
    <n v="10921"/>
    <n v="11007"/>
    <m/>
    <m/>
    <x v="1"/>
    <d v="1972-02-23T00:00:00"/>
    <n v="8.1000003814697266"/>
    <x v="0"/>
    <n v="1813"/>
    <n v="209"/>
    <n v="28443"/>
    <n v="2000"/>
    <x v="0"/>
    <n v="48400"/>
    <n v="317"/>
    <m/>
    <x v="0"/>
    <n v="1251"/>
    <n v="82272"/>
    <x v="0"/>
    <s v="CHEM LAB"/>
    <n v="90.468699999999998"/>
    <n v="17.198610000000002"/>
    <n v="1237.2704999999999"/>
    <n v="51.16"/>
    <n v="1396.09781"/>
    <n v="1365.364"/>
    <n v="5.1956299999999995"/>
    <m/>
    <x v="0"/>
    <n v="26.045820000000003"/>
    <n v="1396.60545"/>
    <n v="-1.8177369836279618E-4"/>
    <n v="82430"/>
    <n v="9.5930832655341167E-4"/>
    <n v="6.4801118769751531E-2"/>
    <n v="1.2319058075164521E-2"/>
    <n v="0.92287982315508388"/>
    <n v="0.97763043957762019"/>
    <n v="3.7201845374439857E-3"/>
    <n v="1.8649375884935867E-2"/>
    <x v="0"/>
    <m/>
    <x v="0"/>
    <m/>
    <m/>
    <x v="0"/>
    <m/>
    <x v="0"/>
    <x v="0"/>
    <m/>
    <x v="0"/>
    <x v="0"/>
    <x v="0"/>
    <m/>
    <x v="0"/>
    <x v="0"/>
    <x v="0"/>
    <x v="0"/>
    <x v="0"/>
    <x v="0"/>
    <x v="0"/>
    <x v="0"/>
    <x v="0"/>
    <x v="0"/>
    <x v="0"/>
    <x v="0"/>
    <x v="0"/>
    <m/>
    <x v="0"/>
    <x v="0"/>
    <x v="0"/>
    <x v="0"/>
    <x v="0"/>
    <s v="PRODUCTION"/>
    <m/>
    <x v="0"/>
    <m/>
    <m/>
    <m/>
    <m/>
  </r>
  <r>
    <x v="0"/>
    <s v="T27N R114W S10 fCLOVERLY"/>
    <n v="49124758"/>
    <x v="0"/>
    <x v="1"/>
    <x v="9"/>
    <m/>
    <s v="10"/>
    <s v=" 27"/>
    <s v=" 114"/>
    <n v="42.340299999999999"/>
    <n v="-110.37560000000001"/>
    <s v="4903520345"/>
    <s v="DRY PINEY NO 26"/>
    <x v="0"/>
    <s v="CLOVERLY"/>
    <m/>
    <m/>
    <n v="0"/>
    <x v="1"/>
    <m/>
    <m/>
    <m/>
    <m/>
    <x v="0"/>
    <d v="1978-07-19T00:00:00"/>
    <n v="7.1999998092651367"/>
    <x v="0"/>
    <n v="2833"/>
    <n v="157"/>
    <n v="7301"/>
    <n v="368"/>
    <x v="0"/>
    <n v="16300"/>
    <n v="329"/>
    <m/>
    <x v="0"/>
    <n v="780"/>
    <n v="27901"/>
    <x v="0"/>
    <s v="CHEM LAB"/>
    <n v="141.36670000000001"/>
    <n v="12.91953"/>
    <n v="317.59350000000001"/>
    <n v="9.4134399999999996"/>
    <n v="481.29316999999998"/>
    <n v="459.82299999999998"/>
    <n v="5.3923099999999993"/>
    <m/>
    <x v="0"/>
    <n v="16.239600000000003"/>
    <n v="481.45490999999998"/>
    <n v="-1.6799825765428572E-4"/>
    <n v="28065"/>
    <n v="2.9303505699889219E-3"/>
    <n v="0.29372263894789952"/>
    <n v="2.6843368668622497E-2"/>
    <n v="0.67943399238347801"/>
    <n v="0.95506970735847307"/>
    <n v="1.1200031172181834E-2"/>
    <n v="3.3730261469345081E-2"/>
    <x v="0"/>
    <m/>
    <x v="0"/>
    <m/>
    <m/>
    <x v="0"/>
    <m/>
    <x v="0"/>
    <x v="0"/>
    <m/>
    <x v="0"/>
    <x v="0"/>
    <x v="0"/>
    <m/>
    <x v="0"/>
    <x v="0"/>
    <x v="0"/>
    <x v="0"/>
    <x v="0"/>
    <x v="0"/>
    <x v="0"/>
    <x v="0"/>
    <x v="0"/>
    <x v="0"/>
    <x v="0"/>
    <x v="0"/>
    <x v="0"/>
    <m/>
    <x v="0"/>
    <x v="0"/>
    <x v="0"/>
    <x v="0"/>
    <x v="0"/>
    <s v="DST NO 1"/>
    <m/>
    <x v="0"/>
    <m/>
    <m/>
    <m/>
    <m/>
  </r>
  <r>
    <x v="0"/>
    <s v="T27N R114W S09 fNUGGET"/>
    <n v="49003037"/>
    <x v="0"/>
    <x v="1"/>
    <x v="9"/>
    <m/>
    <s v="9"/>
    <s v=" 27"/>
    <s v=" 114"/>
    <n v="42.345770000000002"/>
    <n v="-110.38706000000001"/>
    <s v="4903520102"/>
    <s v="UNIT NO. 17"/>
    <x v="0"/>
    <s v="NUGGET"/>
    <m/>
    <m/>
    <n v="104"/>
    <x v="0"/>
    <n v="11033"/>
    <n v="11137"/>
    <m/>
    <m/>
    <x v="1"/>
    <d v="1970-05-13T00:00:00"/>
    <n v="6.4000000953674316"/>
    <x v="0"/>
    <n v="2650"/>
    <n v="31"/>
    <n v="28963"/>
    <n v="2400"/>
    <x v="0"/>
    <n v="50500"/>
    <n v="415"/>
    <m/>
    <x v="0"/>
    <n v="1213"/>
    <n v="85962"/>
    <x v="0"/>
    <m/>
    <n v="132.23500000000001"/>
    <n v="2.5509900000000001"/>
    <n v="1259.8905"/>
    <n v="61.391999999999996"/>
    <n v="1456.0684900000001"/>
    <n v="1424.605"/>
    <n v="6.8018499999999991"/>
    <m/>
    <x v="0"/>
    <n v="25.254660000000001"/>
    <n v="1456.6615100000001"/>
    <n v="-2.0359593920480924E-4"/>
    <n v="86169"/>
    <n v="1.2025724593478222E-3"/>
    <n v="9.0816469766473687E-2"/>
    <n v="1.7519711589940388E-3"/>
    <n v="0.90743155907453221"/>
    <n v="0.97799316465772468"/>
    <n v="4.6694787727314894E-3"/>
    <n v="1.7337356569543737E-2"/>
    <x v="0"/>
    <m/>
    <x v="0"/>
    <m/>
    <m/>
    <x v="0"/>
    <m/>
    <x v="0"/>
    <x v="0"/>
    <m/>
    <x v="0"/>
    <x v="0"/>
    <x v="0"/>
    <m/>
    <x v="0"/>
    <x v="0"/>
    <x v="0"/>
    <x v="0"/>
    <x v="0"/>
    <x v="0"/>
    <x v="0"/>
    <x v="0"/>
    <x v="0"/>
    <x v="0"/>
    <x v="0"/>
    <x v="0"/>
    <x v="0"/>
    <m/>
    <x v="0"/>
    <x v="0"/>
    <x v="0"/>
    <x v="0"/>
    <x v="0"/>
    <s v="PRODUCTION"/>
    <m/>
    <x v="0"/>
    <m/>
    <m/>
    <m/>
    <m/>
  </r>
  <r>
    <x v="0"/>
    <s v="T27N R114W S09 fCLOVERLY"/>
    <n v="49003038"/>
    <x v="0"/>
    <x v="1"/>
    <x v="9"/>
    <m/>
    <s v="9"/>
    <s v=" 27"/>
    <s v=" 114"/>
    <n v="42.345770000000002"/>
    <n v="-110.38706000000001"/>
    <s v="4903520102"/>
    <s v="UNIT NO. 17"/>
    <x v="0"/>
    <s v="CLOVERLY"/>
    <m/>
    <m/>
    <n v="18"/>
    <x v="0"/>
    <n v="8898"/>
    <n v="8916"/>
    <m/>
    <m/>
    <x v="0"/>
    <d v="1969-10-21T00:00:00"/>
    <n v="6.9000000953674316"/>
    <x v="0"/>
    <n v="166"/>
    <n v="27"/>
    <n v="6746"/>
    <n v="33"/>
    <x v="0"/>
    <n v="10150"/>
    <n v="952"/>
    <m/>
    <x v="0"/>
    <n v="142"/>
    <n v="17733"/>
    <x v="0"/>
    <m/>
    <n v="8.2834000000000003"/>
    <n v="2.2218300000000002"/>
    <n v="293.45099999999996"/>
    <n v="0.84414"/>
    <n v="304.80036999999993"/>
    <n v="286.33150000000001"/>
    <n v="15.603279999999998"/>
    <m/>
    <x v="0"/>
    <n v="2.9564400000000002"/>
    <n v="304.89121999999998"/>
    <n v="-1.4900976410064283E-4"/>
    <n v="18213"/>
    <n v="1.3353363378400934E-2"/>
    <n v="2.7176476196534807E-2"/>
    <n v="7.2894596551834915E-3"/>
    <n v="0.9655340641482818"/>
    <n v="0.93912674822187414"/>
    <n v="5.1176547491265899E-2"/>
    <n v="9.696704286860083E-3"/>
    <x v="0"/>
    <m/>
    <x v="0"/>
    <m/>
    <m/>
    <x v="0"/>
    <m/>
    <x v="0"/>
    <x v="0"/>
    <m/>
    <x v="0"/>
    <x v="0"/>
    <x v="0"/>
    <m/>
    <x v="0"/>
    <x v="0"/>
    <x v="0"/>
    <x v="0"/>
    <x v="0"/>
    <x v="0"/>
    <x v="0"/>
    <x v="0"/>
    <x v="0"/>
    <x v="0"/>
    <x v="0"/>
    <x v="0"/>
    <x v="0"/>
    <m/>
    <x v="0"/>
    <x v="0"/>
    <x v="0"/>
    <x v="0"/>
    <x v="0"/>
    <s v="DST NO. 4 60' ABOVE TOOL"/>
    <m/>
    <x v="0"/>
    <m/>
    <m/>
    <m/>
    <m/>
  </r>
  <r>
    <x v="0"/>
    <s v="T27N R114W S05 fFRONTIER"/>
    <n v="49002013"/>
    <x v="0"/>
    <x v="1"/>
    <x v="9"/>
    <m/>
    <s v="5"/>
    <s v=" 27"/>
    <s v=" 114"/>
    <n v="42.354239999999997"/>
    <n v="-110.41501"/>
    <s v="4903505546"/>
    <s v="UNIT NO. 15"/>
    <x v="0"/>
    <s v="FRONTIER"/>
    <m/>
    <m/>
    <n v="114"/>
    <x v="0"/>
    <n v="7976"/>
    <n v="8090"/>
    <m/>
    <m/>
    <x v="0"/>
    <d v="1963-12-24T00:00:00"/>
    <n v="7.5999999046325684"/>
    <x v="0"/>
    <n v="93"/>
    <n v="32"/>
    <n v="2892"/>
    <n v="33"/>
    <x v="0"/>
    <n v="3850"/>
    <n v="1183"/>
    <m/>
    <x v="0"/>
    <n v="300"/>
    <n v="7785"/>
    <x v="0"/>
    <m/>
    <n v="4.6406999999999998"/>
    <n v="2.6332800000000001"/>
    <n v="125.80199999999999"/>
    <n v="0.84414"/>
    <n v="133.92012"/>
    <n v="108.60849999999999"/>
    <n v="19.38937"/>
    <m/>
    <x v="0"/>
    <n v="6.2460000000000004"/>
    <n v="134.24386999999999"/>
    <n v="-1.2072836475918701E-3"/>
    <n v="8380"/>
    <n v="3.6807918342097123E-2"/>
    <n v="3.4652746726929452E-2"/>
    <n v="1.9663064818042277E-2"/>
    <n v="0.94568418845502822"/>
    <n v="0.80903880378299586"/>
    <n v="0.14443393206706573"/>
    <n v="4.6527264149938477E-2"/>
    <x v="0"/>
    <m/>
    <x v="0"/>
    <m/>
    <m/>
    <x v="0"/>
    <m/>
    <x v="0"/>
    <x v="0"/>
    <m/>
    <x v="0"/>
    <x v="0"/>
    <x v="0"/>
    <m/>
    <x v="0"/>
    <x v="0"/>
    <x v="0"/>
    <x v="0"/>
    <x v="0"/>
    <x v="0"/>
    <x v="0"/>
    <x v="0"/>
    <x v="0"/>
    <x v="0"/>
    <x v="0"/>
    <x v="0"/>
    <x v="0"/>
    <m/>
    <x v="0"/>
    <x v="0"/>
    <x v="0"/>
    <x v="0"/>
    <x v="0"/>
    <s v="DST NO. 1"/>
    <m/>
    <x v="0"/>
    <m/>
    <m/>
    <m/>
    <m/>
  </r>
  <r>
    <x v="0"/>
    <s v="T27N R114W S04 fNUGGET"/>
    <n v="49124288"/>
    <x v="0"/>
    <x v="1"/>
    <x v="9"/>
    <m/>
    <s v="4"/>
    <s v=" 27"/>
    <s v=" 114"/>
    <n v="42.353209999999997"/>
    <n v="-110.39301"/>
    <s v="4903520218"/>
    <s v="UNIT NO 20"/>
    <x v="0"/>
    <s v="NUGGET"/>
    <m/>
    <m/>
    <n v="58"/>
    <x v="3"/>
    <n v="10994"/>
    <n v="11052"/>
    <m/>
    <m/>
    <x v="1"/>
    <d v="1972-03-31T00:00:00"/>
    <n v="7.3000001907348633"/>
    <x v="0"/>
    <n v="1862"/>
    <n v="269"/>
    <n v="29931"/>
    <n v="1850"/>
    <x v="0"/>
    <n v="50800"/>
    <n v="342"/>
    <m/>
    <x v="0"/>
    <n v="1259"/>
    <n v="86139"/>
    <x v="0"/>
    <s v="CHEM LAB"/>
    <n v="92.913799999999995"/>
    <n v="22.136009999999999"/>
    <n v="1301.9984999999999"/>
    <n v="47.323"/>
    <n v="1464.37131"/>
    <n v="1433.068"/>
    <n v="5.6053799999999994"/>
    <m/>
    <x v="0"/>
    <n v="26.212380000000003"/>
    <n v="1464.8857599999999"/>
    <n v="-1.7562473613826494E-4"/>
    <n v="86310"/>
    <n v="9.9159751578727627E-4"/>
    <n v="6.3449617843168479E-2"/>
    <n v="1.5116391484069706E-2"/>
    <n v="0.92143399067276188"/>
    <n v="0.97827969875275467"/>
    <n v="3.8264963405747077E-3"/>
    <n v="1.7893804906670679E-2"/>
    <x v="0"/>
    <m/>
    <x v="0"/>
    <m/>
    <m/>
    <x v="0"/>
    <m/>
    <x v="0"/>
    <x v="0"/>
    <m/>
    <x v="0"/>
    <x v="0"/>
    <x v="0"/>
    <m/>
    <x v="0"/>
    <x v="0"/>
    <x v="0"/>
    <x v="0"/>
    <x v="0"/>
    <x v="0"/>
    <x v="0"/>
    <x v="0"/>
    <x v="0"/>
    <x v="0"/>
    <x v="0"/>
    <x v="0"/>
    <x v="0"/>
    <m/>
    <x v="0"/>
    <x v="0"/>
    <x v="0"/>
    <x v="0"/>
    <x v="0"/>
    <s v="PRODUCTION"/>
    <m/>
    <x v="0"/>
    <m/>
    <m/>
    <m/>
    <m/>
  </r>
  <r>
    <x v="0"/>
    <s v="T27N R114W S04 fGANNETT/BEAR RIVER"/>
    <n v="49124284"/>
    <x v="0"/>
    <x v="1"/>
    <x v="9"/>
    <m/>
    <s v="4"/>
    <s v=" 27"/>
    <s v=" 114"/>
    <n v="42.353230000000003"/>
    <n v="-110.39305"/>
    <s v="4903520250"/>
    <s v="UNIT NO 23"/>
    <x v="0"/>
    <s v="GANNETT/BEAR RIVER"/>
    <m/>
    <m/>
    <n v="269"/>
    <x v="0"/>
    <n v="8150"/>
    <n v="8419"/>
    <m/>
    <m/>
    <x v="1"/>
    <d v="1973-05-09T00:00:00"/>
    <n v="7"/>
    <x v="0"/>
    <n v="392"/>
    <n v="36"/>
    <n v="7772"/>
    <n v="74"/>
    <x v="1"/>
    <n v="12400"/>
    <n v="769"/>
    <m/>
    <x v="0"/>
    <n v="10"/>
    <n v="21063"/>
    <x v="0"/>
    <s v="WEXPRO COMPANY"/>
    <n v="19.5608"/>
    <n v="2.96244"/>
    <n v="338.08199999999999"/>
    <n v="1.8929199999999999"/>
    <n v="362.49815999999998"/>
    <n v="349.80399999999997"/>
    <n v="12.603909999999999"/>
    <m/>
    <x v="0"/>
    <n v="0.20820000000000002"/>
    <n v="362.61610999999994"/>
    <n v="-1.6266401707961246E-4"/>
    <n v="21453"/>
    <n v="9.1730172170476996E-3"/>
    <n v="5.3961101485315126E-2"/>
    <n v="8.1722897572776652E-3"/>
    <n v="0.93786660875740724"/>
    <n v="0.96466756537650811"/>
    <n v="3.4758273701628976E-2"/>
    <n v="5.7416092186306905E-4"/>
    <x v="1"/>
    <n v="0"/>
    <x v="1"/>
    <n v="20903"/>
    <n v="0.3"/>
    <x v="0"/>
    <n v="0.3"/>
    <x v="0"/>
    <x v="1"/>
    <m/>
    <x v="1"/>
    <x v="1"/>
    <x v="1"/>
    <n v="0"/>
    <x v="1"/>
    <x v="1"/>
    <x v="1"/>
    <x v="1"/>
    <x v="0"/>
    <x v="0"/>
    <x v="0"/>
    <x v="0"/>
    <x v="0"/>
    <x v="0"/>
    <x v="0"/>
    <x v="0"/>
    <x v="0"/>
    <m/>
    <x v="0"/>
    <x v="0"/>
    <x v="0"/>
    <x v="0"/>
    <x v="0"/>
    <s v="PRODUCTION"/>
    <n v="19730509"/>
    <x v="1"/>
    <m/>
    <m/>
    <m/>
    <m/>
  </r>
  <r>
    <x v="0"/>
    <s v="T27N R114W S04 fFRONTIER"/>
    <n v="49003485"/>
    <x v="0"/>
    <x v="1"/>
    <x v="9"/>
    <m/>
    <s v="4"/>
    <s v=" 27"/>
    <s v=" 114"/>
    <n v="42.352370000000001"/>
    <n v="-110.40112999999999"/>
    <s v="4903505493"/>
    <s v="UNIT NO. 3"/>
    <x v="0"/>
    <s v="FRONTIER"/>
    <n v="562"/>
    <m/>
    <n v="20"/>
    <x v="0"/>
    <n v="7546"/>
    <n v="7566"/>
    <m/>
    <m/>
    <x v="0"/>
    <m/>
    <n v="7.5"/>
    <x v="2"/>
    <n v="56"/>
    <n v="16"/>
    <n v="3411"/>
    <n v="-3"/>
    <x v="0"/>
    <n v="4060"/>
    <n v="2150"/>
    <m/>
    <x v="0"/>
    <n v="35"/>
    <n v="8697"/>
    <x v="0"/>
    <m/>
    <n v="2.7944"/>
    <n v="1.31664"/>
    <n v="148.3785"/>
    <n v="0"/>
    <n v="152.48954000000001"/>
    <n v="114.5326"/>
    <n v="35.238499999999995"/>
    <m/>
    <x v="0"/>
    <n v="0.72870000000000001"/>
    <n v="150.49979999999999"/>
    <n v="6.567029717943252E-3"/>
    <n v="9722"/>
    <n v="5.5649058037895653E-2"/>
    <n v="1.8325191354108615E-2"/>
    <n v="8.6342971458894819E-3"/>
    <n v="0.97304051150000193"/>
    <n v="0.76101496480394004"/>
    <n v="0.23414316829656914"/>
    <n v="4.8418668994908969E-3"/>
    <x v="0"/>
    <m/>
    <x v="0"/>
    <m/>
    <m/>
    <x v="0"/>
    <m/>
    <x v="0"/>
    <x v="0"/>
    <m/>
    <x v="0"/>
    <x v="0"/>
    <x v="0"/>
    <m/>
    <x v="0"/>
    <x v="0"/>
    <x v="0"/>
    <x v="0"/>
    <x v="0"/>
    <x v="0"/>
    <x v="0"/>
    <x v="0"/>
    <x v="0"/>
    <x v="0"/>
    <x v="0"/>
    <x v="0"/>
    <x v="0"/>
    <m/>
    <x v="0"/>
    <x v="0"/>
    <x v="0"/>
    <x v="0"/>
    <x v="0"/>
    <s v="DST NO. 4"/>
    <m/>
    <x v="0"/>
    <m/>
    <m/>
    <m/>
    <m/>
  </r>
  <r>
    <x v="0"/>
    <s v="T27N R114W S04 fFRONTIER"/>
    <n v="49005180"/>
    <x v="0"/>
    <x v="1"/>
    <x v="9"/>
    <m/>
    <s v="4"/>
    <s v=" 27"/>
    <s v=" 114"/>
    <n v="42.354559999999999"/>
    <n v="-110.38628"/>
    <s v="4903505552"/>
    <s v="UNIT NO. 14"/>
    <x v="0"/>
    <s v="FRONTIER"/>
    <n v="494"/>
    <m/>
    <n v="38"/>
    <x v="0"/>
    <n v="7016"/>
    <n v="7054"/>
    <m/>
    <m/>
    <x v="0"/>
    <m/>
    <n v="7.5999999046325684"/>
    <x v="0"/>
    <n v="112"/>
    <n v="19"/>
    <n v="5079"/>
    <n v="-3"/>
    <x v="0"/>
    <n v="6900"/>
    <n v="2025"/>
    <m/>
    <x v="0"/>
    <n v="14"/>
    <n v="13121"/>
    <x v="0"/>
    <m/>
    <n v="5.5888"/>
    <n v="1.56351"/>
    <n v="220.9365"/>
    <n v="0"/>
    <n v="228.08881"/>
    <n v="194.649"/>
    <n v="33.189749999999997"/>
    <m/>
    <x v="0"/>
    <n v="0.29148000000000002"/>
    <n v="228.13023000000001"/>
    <n v="-9.0789722410569368E-5"/>
    <n v="14143"/>
    <n v="3.7485328638497656E-2"/>
    <n v="2.4502736456032192E-2"/>
    <n v="6.8548299234846288E-3"/>
    <n v="0.96864243362048319"/>
    <n v="0.85323632909150182"/>
    <n v="0.14548597965293769"/>
    <n v="1.2776912555604752E-3"/>
    <x v="0"/>
    <m/>
    <x v="0"/>
    <m/>
    <m/>
    <x v="0"/>
    <m/>
    <x v="0"/>
    <x v="0"/>
    <m/>
    <x v="0"/>
    <x v="0"/>
    <x v="0"/>
    <m/>
    <x v="0"/>
    <x v="0"/>
    <x v="0"/>
    <x v="0"/>
    <x v="0"/>
    <x v="0"/>
    <x v="0"/>
    <x v="0"/>
    <x v="0"/>
    <x v="0"/>
    <x v="0"/>
    <x v="0"/>
    <x v="0"/>
    <m/>
    <x v="0"/>
    <x v="0"/>
    <x v="0"/>
    <x v="0"/>
    <x v="0"/>
    <s v="DST NO. 2"/>
    <m/>
    <x v="0"/>
    <m/>
    <m/>
    <m/>
    <m/>
  </r>
  <r>
    <x v="0"/>
    <s v="T27N R114W S04 fFRONTIER"/>
    <n v="49005892"/>
    <x v="0"/>
    <x v="1"/>
    <x v="9"/>
    <m/>
    <s v="4"/>
    <s v=" 27"/>
    <s v=" 114"/>
    <n v="42.352370000000001"/>
    <n v="-110.40112999999999"/>
    <s v="4903505493"/>
    <s v="UNIT NO. 3"/>
    <x v="0"/>
    <s v="FRONTIER"/>
    <m/>
    <n v="562"/>
    <n v="44"/>
    <x v="0"/>
    <n v="6940"/>
    <n v="6984"/>
    <m/>
    <m/>
    <x v="0"/>
    <m/>
    <n v="7.4000000953674316"/>
    <x v="0"/>
    <n v="53"/>
    <n v="21"/>
    <n v="3305"/>
    <n v="-3"/>
    <x v="0"/>
    <n v="4040"/>
    <n v="2070"/>
    <m/>
    <x v="0"/>
    <n v="-3"/>
    <n v="8439"/>
    <x v="0"/>
    <m/>
    <n v="2.6446999999999998"/>
    <n v="1.7280900000000001"/>
    <n v="143.76750000000001"/>
    <n v="0"/>
    <n v="148.14028999999999"/>
    <n v="113.9684"/>
    <n v="33.927299999999995"/>
    <m/>
    <x v="0"/>
    <n v="0"/>
    <n v="147.89570000000001"/>
    <n v="8.262171096155847E-4"/>
    <n v="9480"/>
    <n v="5.8094759752218318E-2"/>
    <n v="1.7852671950351926E-2"/>
    <n v="1.1665226252763514E-2"/>
    <n v="0.97048210179688454"/>
    <n v="0.77059982136059402"/>
    <n v="0.22940017863940598"/>
    <n v="0"/>
    <x v="0"/>
    <m/>
    <x v="0"/>
    <m/>
    <m/>
    <x v="0"/>
    <m/>
    <x v="0"/>
    <x v="0"/>
    <m/>
    <x v="0"/>
    <x v="0"/>
    <x v="0"/>
    <m/>
    <x v="0"/>
    <x v="0"/>
    <x v="0"/>
    <x v="0"/>
    <x v="0"/>
    <x v="0"/>
    <x v="0"/>
    <x v="0"/>
    <x v="0"/>
    <x v="0"/>
    <x v="0"/>
    <x v="0"/>
    <x v="0"/>
    <m/>
    <x v="0"/>
    <x v="0"/>
    <x v="0"/>
    <x v="0"/>
    <x v="0"/>
    <s v="DST NO. 1"/>
    <m/>
    <x v="0"/>
    <m/>
    <m/>
    <m/>
    <m/>
  </r>
  <r>
    <x v="0"/>
    <s v="T27N R114W S04 fFRONTIER"/>
    <n v="49003487"/>
    <x v="0"/>
    <x v="1"/>
    <x v="9"/>
    <m/>
    <s v="4"/>
    <s v=" 27"/>
    <s v=" 114"/>
    <n v="42.354559999999999"/>
    <n v="-110.38628"/>
    <s v="4903505552"/>
    <s v="UNIT NO. 14"/>
    <x v="0"/>
    <s v="FRONTIER"/>
    <m/>
    <n v="494"/>
    <n v="84"/>
    <x v="0"/>
    <n v="6438"/>
    <n v="6522"/>
    <m/>
    <m/>
    <x v="0"/>
    <m/>
    <n v="8.3999996185302734"/>
    <x v="2"/>
    <n v="37"/>
    <n v="28"/>
    <n v="2853"/>
    <n v="-3"/>
    <x v="0"/>
    <n v="3400"/>
    <n v="1793"/>
    <m/>
    <x v="0"/>
    <n v="142"/>
    <n v="7343"/>
    <x v="0"/>
    <m/>
    <n v="1.8463000000000001"/>
    <n v="2.3041200000000002"/>
    <n v="124.10549999999999"/>
    <n v="0"/>
    <n v="128.25592"/>
    <n v="95.914000000000001"/>
    <n v="29.387269999999997"/>
    <m/>
    <x v="0"/>
    <n v="2.9564400000000002"/>
    <n v="128.25771"/>
    <n v="-6.9781866951854994E-6"/>
    <n v="8247"/>
    <n v="5.7985888389993585E-2"/>
    <n v="1.4395436873401243E-2"/>
    <n v="1.7965018690755171E-2"/>
    <n v="0.96763954443584355"/>
    <n v="0.74782248957976871"/>
    <n v="0.22912673242021861"/>
    <n v="2.3050778000012633E-2"/>
    <x v="0"/>
    <m/>
    <x v="0"/>
    <m/>
    <m/>
    <x v="0"/>
    <m/>
    <x v="0"/>
    <x v="0"/>
    <m/>
    <x v="0"/>
    <x v="0"/>
    <x v="0"/>
    <m/>
    <x v="0"/>
    <x v="0"/>
    <x v="0"/>
    <x v="0"/>
    <x v="0"/>
    <x v="0"/>
    <x v="0"/>
    <x v="0"/>
    <x v="0"/>
    <x v="0"/>
    <x v="0"/>
    <x v="0"/>
    <x v="0"/>
    <m/>
    <x v="0"/>
    <x v="0"/>
    <x v="0"/>
    <x v="0"/>
    <x v="0"/>
    <s v="DST NO. 1"/>
    <m/>
    <x v="0"/>
    <m/>
    <m/>
    <m/>
    <m/>
  </r>
  <r>
    <x v="0"/>
    <s v="T27N R114W S03 fFRONTIER"/>
    <n v="49003483"/>
    <x v="0"/>
    <x v="1"/>
    <x v="9"/>
    <m/>
    <s v="3"/>
    <s v=" 27"/>
    <s v=" 114"/>
    <n v="42.354199999999999"/>
    <n v="-110.36744"/>
    <s v="4903505548"/>
    <s v="UNIT NO. 9"/>
    <x v="0"/>
    <s v="FRONTIER"/>
    <m/>
    <m/>
    <n v="171"/>
    <x v="0"/>
    <n v="6471"/>
    <n v="6642"/>
    <m/>
    <m/>
    <x v="0"/>
    <m/>
    <n v="8.1999998092651367"/>
    <x v="2"/>
    <n v="102"/>
    <n v="28"/>
    <n v="4685"/>
    <n v="-3"/>
    <x v="0"/>
    <n v="5800"/>
    <n v="1684"/>
    <m/>
    <x v="0"/>
    <n v="846"/>
    <n v="12362"/>
    <x v="0"/>
    <m/>
    <n v="5.0898000000000003"/>
    <n v="2.3041200000000002"/>
    <n v="203.79750000000001"/>
    <n v="0"/>
    <n v="211.19141999999999"/>
    <n v="163.61799999999999"/>
    <n v="27.600759999999998"/>
    <m/>
    <x v="0"/>
    <n v="17.613720000000001"/>
    <n v="208.83248"/>
    <n v="5.6162042207597938E-3"/>
    <n v="13139"/>
    <n v="3.0469393357123249E-2"/>
    <n v="2.4100410897374525E-2"/>
    <n v="1.0910102313815591E-2"/>
    <n v="0.9649894867888098"/>
    <n v="0.78348923500788759"/>
    <n v="0.1321669885833851"/>
    <n v="8.4343776408727228E-2"/>
    <x v="0"/>
    <m/>
    <x v="0"/>
    <m/>
    <m/>
    <x v="0"/>
    <m/>
    <x v="0"/>
    <x v="0"/>
    <m/>
    <x v="0"/>
    <x v="0"/>
    <x v="0"/>
    <m/>
    <x v="0"/>
    <x v="0"/>
    <x v="0"/>
    <x v="0"/>
    <x v="0"/>
    <x v="0"/>
    <x v="0"/>
    <x v="0"/>
    <x v="0"/>
    <x v="0"/>
    <x v="0"/>
    <x v="0"/>
    <x v="0"/>
    <m/>
    <x v="0"/>
    <x v="0"/>
    <x v="0"/>
    <x v="0"/>
    <x v="0"/>
    <s v="DST NO. 1"/>
    <m/>
    <x v="0"/>
    <m/>
    <m/>
    <m/>
    <m/>
  </r>
  <r>
    <x v="0"/>
    <s v="T27N R113W S36 fWASATCH/ALMY"/>
    <n v="49005887"/>
    <x v="0"/>
    <x v="1"/>
    <x v="19"/>
    <m/>
    <s v="36"/>
    <s v=" 27"/>
    <s v=" 113"/>
    <n v="42.284570000000002"/>
    <n v="-110.21991"/>
    <s v="4903505116"/>
    <s v="GRBU T-7"/>
    <x v="0"/>
    <s v="WASATCH/ALMY"/>
    <m/>
    <m/>
    <n v="2"/>
    <x v="0"/>
    <n v="2502"/>
    <n v="2504"/>
    <n v="2578"/>
    <m/>
    <x v="0"/>
    <m/>
    <n v="8.1000003814697266"/>
    <x v="0"/>
    <n v="7"/>
    <n v="7"/>
    <n v="1902"/>
    <n v="-3"/>
    <x v="0"/>
    <n v="1980"/>
    <n v="1525"/>
    <m/>
    <x v="0"/>
    <n v="134"/>
    <n v="4781"/>
    <x v="0"/>
    <m/>
    <n v="0.3493"/>
    <n v="0.57603000000000004"/>
    <n v="82.736999999999995"/>
    <n v="0"/>
    <n v="83.662329999999997"/>
    <n v="55.855799999999995"/>
    <n v="24.994749999999996"/>
    <m/>
    <x v="0"/>
    <n v="2.7898800000000001"/>
    <n v="83.640429999999995"/>
    <n v="1.3090041072844378E-4"/>
    <n v="5549"/>
    <n v="7.4346563407550817E-2"/>
    <n v="4.1751168058551565E-3"/>
    <n v="6.8851775942649464E-3"/>
    <n v="0.98893970559987987"/>
    <n v="0.66780861839184713"/>
    <n v="0.29883574247525985"/>
    <n v="3.3355639132893029E-2"/>
    <x v="0"/>
    <m/>
    <x v="0"/>
    <m/>
    <m/>
    <x v="0"/>
    <m/>
    <x v="0"/>
    <x v="0"/>
    <m/>
    <x v="0"/>
    <x v="0"/>
    <x v="0"/>
    <m/>
    <x v="0"/>
    <x v="0"/>
    <x v="0"/>
    <x v="0"/>
    <x v="0"/>
    <x v="0"/>
    <x v="0"/>
    <x v="0"/>
    <x v="0"/>
    <x v="0"/>
    <x v="0"/>
    <x v="0"/>
    <x v="0"/>
    <m/>
    <x v="0"/>
    <x v="0"/>
    <x v="0"/>
    <x v="0"/>
    <x v="0"/>
    <s v="DST NO. 1"/>
    <m/>
    <x v="0"/>
    <m/>
    <m/>
    <m/>
    <m/>
  </r>
  <r>
    <x v="0"/>
    <s v="T27N R113W S36 fWASATCH/ALMY"/>
    <n v="49005886"/>
    <x v="0"/>
    <x v="1"/>
    <x v="19"/>
    <m/>
    <s v="36"/>
    <s v=" 27"/>
    <s v=" 113"/>
    <n v="42.287619999999997"/>
    <n v="-110.22067"/>
    <s v="4903505177"/>
    <s v="GRBU T-6"/>
    <x v="0"/>
    <s v="WASATCH/ALMY"/>
    <n v="-15"/>
    <m/>
    <m/>
    <x v="2"/>
    <n v="2473"/>
    <m/>
    <n v="2556"/>
    <m/>
    <x v="1"/>
    <m/>
    <n v="8.6999998092651367"/>
    <x v="0"/>
    <n v="6"/>
    <n v="13"/>
    <n v="2706"/>
    <n v="10"/>
    <x v="0"/>
    <n v="2950"/>
    <n v="1952"/>
    <m/>
    <x v="0"/>
    <n v="20"/>
    <n v="6788"/>
    <x v="0"/>
    <m/>
    <n v="0.2994"/>
    <n v="1.0697700000000001"/>
    <n v="117.711"/>
    <n v="0.25579999999999997"/>
    <n v="119.33596999999999"/>
    <n v="83.219499999999996"/>
    <n v="31.993279999999995"/>
    <m/>
    <x v="0"/>
    <n v="0.41640000000000005"/>
    <n v="115.62917999999999"/>
    <n v="1.5775914002565904E-2"/>
    <n v="7654"/>
    <n v="5.9963993906661128E-2"/>
    <n v="2.508883113783715E-3"/>
    <n v="8.9643550054522552E-3"/>
    <n v="0.98852676188076405"/>
    <n v="0.71971019771998734"/>
    <n v="0.27668863516977288"/>
    <n v="3.6011671102398209E-3"/>
    <x v="0"/>
    <m/>
    <x v="0"/>
    <m/>
    <m/>
    <x v="0"/>
    <m/>
    <x v="0"/>
    <x v="0"/>
    <m/>
    <x v="0"/>
    <x v="0"/>
    <x v="0"/>
    <m/>
    <x v="0"/>
    <x v="0"/>
    <x v="0"/>
    <x v="0"/>
    <x v="0"/>
    <x v="0"/>
    <x v="0"/>
    <x v="0"/>
    <x v="0"/>
    <x v="0"/>
    <x v="0"/>
    <x v="0"/>
    <x v="0"/>
    <m/>
    <x v="0"/>
    <x v="0"/>
    <x v="0"/>
    <x v="0"/>
    <x v="0"/>
    <s v="PRODUCTION"/>
    <m/>
    <x v="0"/>
    <m/>
    <m/>
    <m/>
    <m/>
  </r>
  <r>
    <x v="0"/>
    <s v="T27N R113W S36 fWASATCH/ALMY"/>
    <n v="49003089"/>
    <x v="0"/>
    <x v="1"/>
    <x v="19"/>
    <m/>
    <s v="36"/>
    <s v=" 27"/>
    <s v=" 113"/>
    <n v="42.287619999999997"/>
    <n v="-110.22067"/>
    <s v="4903505177"/>
    <s v="GRBU T-6"/>
    <x v="0"/>
    <s v="WASATCH/ALMY"/>
    <m/>
    <n v="-15"/>
    <n v="20"/>
    <x v="7"/>
    <n v="2468"/>
    <n v="2488"/>
    <n v="2556"/>
    <m/>
    <x v="1"/>
    <d v="1965-05-13T00:00:00"/>
    <n v="8.6000003814697266"/>
    <x v="0"/>
    <n v="4"/>
    <n v="1"/>
    <n v="806"/>
    <n v="10"/>
    <x v="0"/>
    <n v="552"/>
    <n v="1049"/>
    <m/>
    <x v="0"/>
    <n v="40"/>
    <n v="1990"/>
    <x v="0"/>
    <m/>
    <n v="0.1996"/>
    <n v="8.2290000000000002E-2"/>
    <n v="35.061"/>
    <n v="0.25579999999999997"/>
    <n v="35.598689999999998"/>
    <n v="15.571919999999999"/>
    <n v="17.193109999999997"/>
    <m/>
    <x v="0"/>
    <n v="0.8328000000000001"/>
    <n v="33.597829999999995"/>
    <n v="2.8915615987624856E-2"/>
    <n v="2459"/>
    <n v="0.1054169476286806"/>
    <n v="5.6069478961164026E-3"/>
    <n v="2.3116019156884707E-3"/>
    <n v="0.99208145018819516"/>
    <n v="0.46347993307901136"/>
    <n v="0.51173275178783872"/>
    <n v="2.4787315133149974E-2"/>
    <x v="0"/>
    <m/>
    <x v="0"/>
    <m/>
    <m/>
    <x v="0"/>
    <m/>
    <x v="0"/>
    <x v="0"/>
    <m/>
    <x v="0"/>
    <x v="0"/>
    <x v="0"/>
    <m/>
    <x v="0"/>
    <x v="0"/>
    <x v="0"/>
    <x v="0"/>
    <x v="0"/>
    <x v="0"/>
    <x v="0"/>
    <x v="0"/>
    <x v="0"/>
    <x v="0"/>
    <x v="0"/>
    <x v="0"/>
    <x v="0"/>
    <m/>
    <x v="0"/>
    <x v="0"/>
    <x v="0"/>
    <x v="0"/>
    <x v="0"/>
    <s v="PRODUCTION"/>
    <m/>
    <x v="0"/>
    <m/>
    <m/>
    <m/>
    <m/>
  </r>
  <r>
    <x v="0"/>
    <s v="T27N R113W S36 fWASATCH/ALMY"/>
    <n v="49009933"/>
    <x v="0"/>
    <x v="1"/>
    <x v="19"/>
    <m/>
    <s v="36"/>
    <s v=" 27"/>
    <s v=" 113"/>
    <n v="42.289670000000001"/>
    <n v="-110.2145"/>
    <s v="4903505040"/>
    <s v="WATER INJECTION NO. 3"/>
    <x v="0"/>
    <s v="WASATCH/ALMY"/>
    <m/>
    <m/>
    <n v="54"/>
    <x v="0"/>
    <n v="2356"/>
    <n v="2410"/>
    <m/>
    <m/>
    <x v="0"/>
    <d v="1963-10-02T00:00:00"/>
    <n v="8.8999996185302734"/>
    <x v="0"/>
    <n v="20"/>
    <n v="9"/>
    <n v="2843"/>
    <n v="9"/>
    <x v="0"/>
    <n v="3500"/>
    <n v="1440"/>
    <m/>
    <x v="0"/>
    <n v="12"/>
    <n v="7199"/>
    <x v="0"/>
    <m/>
    <n v="0.998"/>
    <n v="0.74060999999999999"/>
    <n v="123.67049999999999"/>
    <n v="0.23021999999999998"/>
    <n v="125.63932999999999"/>
    <n v="98.734999999999999"/>
    <n v="23.601599999999998"/>
    <m/>
    <x v="0"/>
    <n v="0.24984000000000001"/>
    <n v="122.58644000000001"/>
    <n v="1.229884391133111E-2"/>
    <n v="7830"/>
    <n v="4.1985494710226896E-2"/>
    <n v="7.9433725092293954E-3"/>
    <n v="5.8947305752108043E-3"/>
    <n v="0.98616189691555989"/>
    <n v="0.80543166112010423"/>
    <n v="0.19253026680601865"/>
    <n v="2.0380720738770127E-3"/>
    <x v="0"/>
    <m/>
    <x v="0"/>
    <m/>
    <m/>
    <x v="0"/>
    <m/>
    <x v="0"/>
    <x v="0"/>
    <m/>
    <x v="0"/>
    <x v="0"/>
    <x v="0"/>
    <m/>
    <x v="0"/>
    <x v="0"/>
    <x v="0"/>
    <x v="0"/>
    <x v="0"/>
    <x v="0"/>
    <x v="0"/>
    <x v="0"/>
    <x v="0"/>
    <x v="0"/>
    <x v="0"/>
    <x v="0"/>
    <x v="0"/>
    <m/>
    <x v="0"/>
    <x v="0"/>
    <x v="0"/>
    <x v="0"/>
    <x v="0"/>
    <s v="DST (MIDDLE)"/>
    <m/>
    <x v="0"/>
    <m/>
    <m/>
    <m/>
    <m/>
  </r>
  <r>
    <x v="0"/>
    <s v="T27N R113W S36 fWASATCH/ALMY"/>
    <n v="49005888"/>
    <x v="0"/>
    <x v="1"/>
    <x v="19"/>
    <m/>
    <s v="36"/>
    <s v=" 27"/>
    <s v=" 113"/>
    <n v="42.28125"/>
    <n v="-110.21937"/>
    <s v="4903505097"/>
    <s v="UNIT T-8"/>
    <x v="0"/>
    <s v="WASATCH/ALMY"/>
    <m/>
    <m/>
    <n v="133"/>
    <x v="0"/>
    <n v="2350"/>
    <n v="2483"/>
    <n v="2560"/>
    <m/>
    <x v="1"/>
    <m/>
    <n v="8.6999998092651367"/>
    <x v="0"/>
    <n v="28"/>
    <n v="12"/>
    <n v="2960"/>
    <n v="16"/>
    <x v="0"/>
    <n v="3600"/>
    <n v="1671"/>
    <m/>
    <x v="0"/>
    <n v="24"/>
    <n v="7537"/>
    <x v="0"/>
    <m/>
    <n v="1.3972"/>
    <n v="0.98748000000000002"/>
    <n v="128.76"/>
    <n v="0.40927999999999998"/>
    <n v="131.55395999999999"/>
    <n v="101.556"/>
    <n v="27.387689999999996"/>
    <m/>
    <x v="0"/>
    <n v="0.49968000000000001"/>
    <n v="129.44337000000002"/>
    <n v="8.0866344494787482E-3"/>
    <n v="8308"/>
    <n v="4.865888292836857E-2"/>
    <n v="1.0620736920424137E-2"/>
    <n v="7.5062734713573056E-3"/>
    <n v="0.98187298960821856"/>
    <n v="0.78455930187849698"/>
    <n v="0.21158047723881102"/>
    <n v="3.86022088269179E-3"/>
    <x v="0"/>
    <m/>
    <x v="0"/>
    <m/>
    <m/>
    <x v="0"/>
    <m/>
    <x v="0"/>
    <x v="0"/>
    <m/>
    <x v="0"/>
    <x v="0"/>
    <x v="0"/>
    <m/>
    <x v="0"/>
    <x v="0"/>
    <x v="0"/>
    <x v="0"/>
    <x v="0"/>
    <x v="0"/>
    <x v="0"/>
    <x v="0"/>
    <x v="0"/>
    <x v="0"/>
    <x v="0"/>
    <x v="0"/>
    <x v="0"/>
    <m/>
    <x v="0"/>
    <x v="0"/>
    <x v="0"/>
    <x v="0"/>
    <x v="0"/>
    <s v="PRODUCTION"/>
    <m/>
    <x v="0"/>
    <m/>
    <m/>
    <m/>
    <m/>
  </r>
  <r>
    <x v="0"/>
    <s v="T27N R113W S36 fWASATCH/ALMY"/>
    <n v="49002015"/>
    <x v="0"/>
    <x v="1"/>
    <x v="19"/>
    <m/>
    <s v="36"/>
    <s v=" 27"/>
    <s v=" 113"/>
    <n v="42.277459999999998"/>
    <n v="-110.22213000000001"/>
    <s v="4903505051"/>
    <s v="GRBU NO. T-9"/>
    <x v="0"/>
    <s v="WASATCH/ALMY"/>
    <m/>
    <m/>
    <n v="109"/>
    <x v="0"/>
    <n v="2316"/>
    <n v="2425"/>
    <n v="2630"/>
    <n v="2531"/>
    <x v="1"/>
    <d v="1965-03-05T00:00:00"/>
    <n v="7.8000001907348633"/>
    <x v="0"/>
    <n v="5"/>
    <n v="2"/>
    <n v="758"/>
    <n v="-1"/>
    <x v="0"/>
    <n v="640"/>
    <n v="768"/>
    <m/>
    <x v="0"/>
    <n v="132"/>
    <n v="1915"/>
    <x v="0"/>
    <m/>
    <n v="0.2495"/>
    <n v="0.16458"/>
    <n v="32.972999999999999"/>
    <n v="0"/>
    <n v="33.387079999999997"/>
    <n v="18.054400000000001"/>
    <n v="12.587519999999998"/>
    <m/>
    <x v="0"/>
    <n v="2.74824"/>
    <n v="33.390160000000002"/>
    <n v="-4.6123499563686525E-5"/>
    <n v="2301"/>
    <n v="9.1555977229601515E-2"/>
    <n v="7.4729506144292947E-3"/>
    <n v="4.9294517519950839E-3"/>
    <n v="0.98759759763357569"/>
    <n v="0.54071019725571845"/>
    <n v="0.37698291951880425"/>
    <n v="8.2306883225477204E-2"/>
    <x v="0"/>
    <m/>
    <x v="0"/>
    <m/>
    <m/>
    <x v="0"/>
    <m/>
    <x v="0"/>
    <x v="0"/>
    <m/>
    <x v="0"/>
    <x v="0"/>
    <x v="0"/>
    <m/>
    <x v="0"/>
    <x v="0"/>
    <x v="0"/>
    <x v="0"/>
    <x v="0"/>
    <x v="0"/>
    <x v="0"/>
    <x v="0"/>
    <x v="0"/>
    <x v="0"/>
    <x v="0"/>
    <x v="0"/>
    <x v="0"/>
    <m/>
    <x v="0"/>
    <x v="0"/>
    <x v="0"/>
    <x v="0"/>
    <x v="0"/>
    <s v="PRODUCTION"/>
    <m/>
    <x v="0"/>
    <m/>
    <m/>
    <m/>
    <m/>
  </r>
  <r>
    <x v="0"/>
    <s v="T27N R113W S36 fWASATCH/ALMY"/>
    <n v="49007706"/>
    <x v="0"/>
    <x v="1"/>
    <x v="19"/>
    <m/>
    <s v="36"/>
    <s v=" 27"/>
    <s v=" 113"/>
    <n v="42.285620000000002"/>
    <n v="-110.21585"/>
    <s v="4903505148"/>
    <s v="GRBU T-21A"/>
    <x v="0"/>
    <s v="WASATCH/ALMY"/>
    <m/>
    <m/>
    <n v="0"/>
    <x v="0"/>
    <m/>
    <m/>
    <n v="2565"/>
    <m/>
    <x v="1"/>
    <d v="1964-08-05T00:00:00"/>
    <n v="8.8000001907348633"/>
    <x v="0"/>
    <n v="6"/>
    <n v="13"/>
    <n v="2832"/>
    <n v="11"/>
    <x v="0"/>
    <n v="3350"/>
    <n v="1635"/>
    <m/>
    <x v="0"/>
    <n v="12"/>
    <n v="7969"/>
    <x v="0"/>
    <m/>
    <n v="0.2994"/>
    <n v="1.0697700000000001"/>
    <n v="123.19199999999999"/>
    <n v="0.28137999999999996"/>
    <n v="124.84254999999999"/>
    <n v="94.503500000000003"/>
    <n v="26.797649999999997"/>
    <m/>
    <x v="0"/>
    <n v="0.24984000000000001"/>
    <n v="121.55099000000001"/>
    <n v="1.3358954134917561E-2"/>
    <n v="7856"/>
    <n v="-7.1406003159557663E-3"/>
    <n v="2.3982207989183177E-3"/>
    <n v="8.5689534537703709E-3"/>
    <n v="0.98903282574731133"/>
    <n v="0.77748029859732115"/>
    <n v="0.22046426771184666"/>
    <n v="2.0554336908321356E-3"/>
    <x v="0"/>
    <m/>
    <x v="0"/>
    <m/>
    <m/>
    <x v="0"/>
    <m/>
    <x v="0"/>
    <x v="0"/>
    <m/>
    <x v="0"/>
    <x v="0"/>
    <x v="0"/>
    <m/>
    <x v="0"/>
    <x v="0"/>
    <x v="0"/>
    <x v="0"/>
    <x v="0"/>
    <x v="0"/>
    <x v="0"/>
    <x v="0"/>
    <x v="0"/>
    <x v="0"/>
    <x v="0"/>
    <x v="0"/>
    <x v="0"/>
    <m/>
    <x v="0"/>
    <x v="0"/>
    <x v="0"/>
    <x v="0"/>
    <x v="0"/>
    <s v="PRODUCED"/>
    <m/>
    <x v="0"/>
    <m/>
    <m/>
    <m/>
    <m/>
  </r>
  <r>
    <x v="0"/>
    <s v="T27N R113W S36 fWASATCH"/>
    <n v="49005890"/>
    <x v="0"/>
    <x v="1"/>
    <x v="19"/>
    <m/>
    <s v="36"/>
    <s v=" 27"/>
    <s v=" 113"/>
    <n v="42.282649999999997"/>
    <n v="-110.21634"/>
    <s v="4903505107"/>
    <s v="UNIT T-66-36"/>
    <x v="0"/>
    <s v="WASATCH"/>
    <m/>
    <m/>
    <n v="6"/>
    <x v="0"/>
    <n v="2463"/>
    <n v="2469"/>
    <n v="2565"/>
    <m/>
    <x v="1"/>
    <m/>
    <n v="8.5"/>
    <x v="0"/>
    <n v="19"/>
    <n v="12"/>
    <n v="2932"/>
    <n v="11"/>
    <x v="0"/>
    <n v="3420"/>
    <n v="1830"/>
    <m/>
    <x v="0"/>
    <n v="-3"/>
    <n v="7405"/>
    <x v="0"/>
    <m/>
    <n v="0.94809999999999994"/>
    <n v="0.98748000000000002"/>
    <n v="127.54199999999999"/>
    <n v="0.28137999999999996"/>
    <n v="129.75896"/>
    <n v="96.478200000000001"/>
    <n v="29.993699999999997"/>
    <m/>
    <x v="0"/>
    <n v="0"/>
    <n v="126.47190000000001"/>
    <n v="1.2828509415298363E-2"/>
    <n v="8218"/>
    <n v="5.203866094860142E-2"/>
    <n v="7.3066245290498624E-3"/>
    <n v="7.6101103153107886E-3"/>
    <n v="0.98508326515563926"/>
    <n v="0.76284297144266822"/>
    <n v="0.23715702855733167"/>
    <n v="0"/>
    <x v="0"/>
    <m/>
    <x v="0"/>
    <m/>
    <m/>
    <x v="0"/>
    <m/>
    <x v="0"/>
    <x v="0"/>
    <m/>
    <x v="0"/>
    <x v="0"/>
    <x v="0"/>
    <m/>
    <x v="0"/>
    <x v="0"/>
    <x v="0"/>
    <x v="0"/>
    <x v="0"/>
    <x v="0"/>
    <x v="0"/>
    <x v="0"/>
    <x v="0"/>
    <x v="0"/>
    <x v="0"/>
    <x v="0"/>
    <x v="0"/>
    <m/>
    <x v="0"/>
    <x v="0"/>
    <x v="0"/>
    <x v="0"/>
    <x v="0"/>
    <s v="PRODUCTION"/>
    <m/>
    <x v="0"/>
    <m/>
    <m/>
    <m/>
    <m/>
  </r>
  <r>
    <x v="0"/>
    <s v="T27N R113W S36 fMESAVERDE"/>
    <n v="49005885"/>
    <x v="0"/>
    <x v="1"/>
    <x v="19"/>
    <m/>
    <s v="36"/>
    <s v=" 27"/>
    <s v=" 113"/>
    <n v="42.287770000000002"/>
    <n v="-110.21745"/>
    <s v="4903505157"/>
    <s v="GRBU T-5"/>
    <x v="0"/>
    <s v="MESAVERDE"/>
    <m/>
    <m/>
    <m/>
    <x v="0"/>
    <n v="2476"/>
    <m/>
    <n v="2598"/>
    <m/>
    <x v="1"/>
    <m/>
    <n v="8.6999998092651367"/>
    <x v="0"/>
    <n v="6"/>
    <n v="17"/>
    <n v="2999"/>
    <n v="11"/>
    <x v="0"/>
    <n v="3550"/>
    <n v="1745"/>
    <m/>
    <x v="0"/>
    <n v="-3"/>
    <n v="7564"/>
    <x v="0"/>
    <m/>
    <n v="0.2994"/>
    <n v="1.39893"/>
    <n v="130.45649999999998"/>
    <n v="0.28137999999999996"/>
    <n v="132.43620999999999"/>
    <n v="100.1455"/>
    <n v="28.600549999999998"/>
    <m/>
    <x v="0"/>
    <n v="0"/>
    <n v="128.74605"/>
    <n v="1.4128677805299609E-2"/>
    <n v="8322"/>
    <n v="4.7714969155231018E-2"/>
    <n v="2.2607110245755299E-3"/>
    <n v="1.0563047674046245E-2"/>
    <n v="0.98717624130137827"/>
    <n v="0.77785299044126011"/>
    <n v="0.22214700955873987"/>
    <n v="0"/>
    <x v="0"/>
    <m/>
    <x v="0"/>
    <m/>
    <m/>
    <x v="0"/>
    <m/>
    <x v="0"/>
    <x v="0"/>
    <m/>
    <x v="0"/>
    <x v="0"/>
    <x v="0"/>
    <m/>
    <x v="0"/>
    <x v="0"/>
    <x v="0"/>
    <x v="0"/>
    <x v="0"/>
    <x v="0"/>
    <x v="0"/>
    <x v="0"/>
    <x v="0"/>
    <x v="0"/>
    <x v="0"/>
    <x v="0"/>
    <x v="0"/>
    <m/>
    <x v="0"/>
    <x v="0"/>
    <x v="0"/>
    <x v="0"/>
    <x v="0"/>
    <s v="PRODUCTION"/>
    <m/>
    <x v="0"/>
    <m/>
    <m/>
    <m/>
    <m/>
  </r>
  <r>
    <x v="1"/>
    <s v="T27N R113W S36 fFRONTIER"/>
    <n v="5839"/>
    <x v="0"/>
    <x v="1"/>
    <x v="19"/>
    <s v="SE SE"/>
    <n v="36"/>
    <n v="27"/>
    <n v="113"/>
    <n v="42.280028999999999"/>
    <n v="-110.20749000000001"/>
    <s v="4903524387"/>
    <s v="255-36"/>
    <x v="0"/>
    <s v="FRONTIER"/>
    <m/>
    <m/>
    <n v="119"/>
    <x v="0"/>
    <n v="6926"/>
    <n v="7045"/>
    <n v="7363"/>
    <n v="7296"/>
    <x v="5"/>
    <m/>
    <n v="6.54"/>
    <x v="1"/>
    <n v="510"/>
    <n v="93"/>
    <n v="7333"/>
    <n v="0"/>
    <x v="1"/>
    <n v="11940"/>
    <n v="620"/>
    <n v="0"/>
    <x v="1"/>
    <n v="245"/>
    <n v="20744"/>
    <x v="0"/>
    <s v="EOG RESOURCES INC"/>
    <n v="25.449000000000002"/>
    <n v="7.6529699999999998"/>
    <n v="318.9855"/>
    <n v="0"/>
    <n v="352.08747"/>
    <n v="336.82740000000001"/>
    <n v="10.161799999999999"/>
    <n v="0"/>
    <x v="1"/>
    <n v="5.1009000000000002"/>
    <n v="352.09010000000001"/>
    <n v="-3.7348534120599272E-6"/>
    <n v="20741"/>
    <n v="-7.2315294684825845E-5"/>
    <n v="7.2280334202179941E-2"/>
    <n v="2.1735990775246843E-2"/>
    <n v="0.90598367502257326"/>
    <n v="0.95665115264530298"/>
    <n v="2.8861362475116451E-2"/>
    <n v="1.4487484879580539E-2"/>
    <x v="1"/>
    <n v="3"/>
    <x v="1"/>
    <n v="0"/>
    <n v="0"/>
    <x v="1"/>
    <n v="0"/>
    <x v="1"/>
    <x v="1"/>
    <n v="0"/>
    <x v="1"/>
    <x v="1"/>
    <x v="1"/>
    <n v="0"/>
    <x v="1"/>
    <x v="1"/>
    <x v="1"/>
    <x v="1"/>
    <x v="0"/>
    <x v="0"/>
    <x v="2"/>
    <x v="0"/>
    <x v="0"/>
    <x v="0"/>
    <x v="0"/>
    <x v="0"/>
    <x v="0"/>
    <m/>
    <x v="0"/>
    <x v="0"/>
    <x v="0"/>
    <x v="0"/>
    <x v="0"/>
    <s v="WELLHEAD"/>
    <m/>
    <x v="0"/>
    <s v="CHAMPION TECHNOLOGIES VERNAL"/>
    <m/>
    <s v="6926-7045"/>
    <d v="2007-02-21T00:00:00"/>
  </r>
  <r>
    <x v="1"/>
    <s v="T27N R113W S36 fFRONTIER"/>
    <n v="5840"/>
    <x v="0"/>
    <x v="1"/>
    <x v="19"/>
    <s v="SW NW"/>
    <n v="36"/>
    <n v="27"/>
    <n v="113"/>
    <n v="42.285252999999997"/>
    <n v="-110.226061"/>
    <s v="4903524609"/>
    <s v="257-36H"/>
    <x v="0"/>
    <s v="FRONTIER"/>
    <m/>
    <m/>
    <m/>
    <x v="0"/>
    <s v="6919"/>
    <m/>
    <n v="10790"/>
    <n v="10758"/>
    <x v="5"/>
    <m/>
    <n v="7.07"/>
    <x v="1"/>
    <n v="674"/>
    <n v="398"/>
    <n v="8711"/>
    <n v="0"/>
    <x v="1"/>
    <n v="14380"/>
    <n v="1950"/>
    <n v="0"/>
    <x v="1"/>
    <n v="370"/>
    <n v="26501"/>
    <x v="0"/>
    <s v="EOG RESOURCES INC"/>
    <n v="33.632599999999996"/>
    <n v="32.751420000000003"/>
    <n v="378.92849999999999"/>
    <n v="0"/>
    <n v="445.31251999999995"/>
    <n v="405.65979999999996"/>
    <n v="31.960499999999996"/>
    <n v="0"/>
    <x v="1"/>
    <n v="7.7034000000000002"/>
    <n v="445.32369999999992"/>
    <n v="-1.2552824316944521E-5"/>
    <n v="26483"/>
    <n v="-3.3972520006039558E-4"/>
    <n v="7.5525835204453717E-2"/>
    <n v="7.3547045117887108E-2"/>
    <n v="0.85092711967765922"/>
    <n v="0.91093242960120924"/>
    <n v="7.1769142311536541E-2"/>
    <n v="1.7298428087254285E-2"/>
    <x v="1"/>
    <n v="18"/>
    <x v="1"/>
    <n v="0"/>
    <n v="0"/>
    <x v="1"/>
    <n v="0"/>
    <x v="1"/>
    <x v="1"/>
    <n v="0"/>
    <x v="1"/>
    <x v="1"/>
    <x v="1"/>
    <n v="0"/>
    <x v="1"/>
    <x v="1"/>
    <x v="1"/>
    <x v="1"/>
    <x v="0"/>
    <x v="0"/>
    <x v="2"/>
    <x v="0"/>
    <x v="0"/>
    <x v="0"/>
    <x v="0"/>
    <x v="0"/>
    <x v="0"/>
    <m/>
    <x v="0"/>
    <x v="0"/>
    <x v="0"/>
    <x v="0"/>
    <x v="0"/>
    <s v="WELLHEAD"/>
    <m/>
    <x v="0"/>
    <s v="CHAMPION TECHNOLOGIES VERNAL"/>
    <s v="6919"/>
    <m/>
    <d v="2007-02-21T00:00:00"/>
  </r>
  <r>
    <x v="0"/>
    <s v="T27N R113W S35 fMESAVERDE"/>
    <n v="49001679"/>
    <x v="0"/>
    <x v="1"/>
    <x v="19"/>
    <m/>
    <s v="35"/>
    <s v=" 27"/>
    <s v=" 113"/>
    <n v="42.28839"/>
    <n v="-110.23867"/>
    <s v="4903505183"/>
    <s v="GRBU T-29-35"/>
    <x v="0"/>
    <s v="MESAVERDE"/>
    <m/>
    <m/>
    <n v="55"/>
    <x v="0"/>
    <n v="2288"/>
    <n v="2343"/>
    <n v="2552"/>
    <m/>
    <x v="1"/>
    <d v="1964-03-20T00:00:00"/>
    <n v="6"/>
    <x v="0"/>
    <n v="4580"/>
    <n v="1139"/>
    <n v="8632"/>
    <n v="29"/>
    <x v="0"/>
    <n v="23800"/>
    <n v="1696"/>
    <m/>
    <x v="0"/>
    <n v="-1"/>
    <n v="38919"/>
    <x v="0"/>
    <m/>
    <n v="228.542"/>
    <n v="93.728310000000008"/>
    <n v="375.49199999999996"/>
    <n v="0.74181999999999992"/>
    <n v="698.50412999999992"/>
    <n v="671.39800000000002"/>
    <n v="27.797439999999998"/>
    <m/>
    <x v="0"/>
    <n v="0"/>
    <n v="699.19544000000008"/>
    <n v="-4.9460557535991635E-4"/>
    <n v="39872"/>
    <n v="1.2095290071201026E-2"/>
    <n v="0.32718775764432489"/>
    <n v="0.13418433188075785"/>
    <n v="0.53862791047491732"/>
    <n v="0.96024367664640364"/>
    <n v="3.9756323353596232E-2"/>
    <n v="0"/>
    <x v="0"/>
    <m/>
    <x v="0"/>
    <m/>
    <m/>
    <x v="0"/>
    <m/>
    <x v="0"/>
    <x v="0"/>
    <m/>
    <x v="0"/>
    <x v="0"/>
    <x v="0"/>
    <m/>
    <x v="0"/>
    <x v="0"/>
    <x v="0"/>
    <x v="0"/>
    <x v="0"/>
    <x v="0"/>
    <x v="0"/>
    <x v="0"/>
    <x v="0"/>
    <x v="0"/>
    <x v="0"/>
    <x v="0"/>
    <x v="0"/>
    <m/>
    <x v="0"/>
    <x v="0"/>
    <x v="0"/>
    <x v="0"/>
    <x v="0"/>
    <s v="PRODUCTION"/>
    <m/>
    <x v="0"/>
    <m/>
    <m/>
    <m/>
    <m/>
  </r>
  <r>
    <x v="1"/>
    <s v="T27N R113W S34 fWASATCH/ALMY"/>
    <n v="4779"/>
    <x v="0"/>
    <x v="1"/>
    <x v="1"/>
    <s v="NW NW"/>
    <n v="34"/>
    <n v="27"/>
    <n v="113"/>
    <n v="42.287219999999998"/>
    <n v="-110.26179"/>
    <s v="4903520645"/>
    <s v="TP 9 UNIT"/>
    <x v="0"/>
    <s v="WASATCH/ALMY"/>
    <m/>
    <m/>
    <n v="54"/>
    <x v="0"/>
    <n v="872"/>
    <n v="926"/>
    <n v="1260"/>
    <m/>
    <x v="2"/>
    <d v="2005-11-07T00:00:00"/>
    <n v="7.43"/>
    <x v="1"/>
    <n v="62"/>
    <n v="32"/>
    <n v="4200"/>
    <n v="73"/>
    <x v="1"/>
    <n v="6423"/>
    <n v="2084"/>
    <n v="0"/>
    <x v="1"/>
    <n v="13"/>
    <n v="13050"/>
    <x v="0"/>
    <s v="CHEVRON USA INC"/>
    <n v="3.0937999999999999"/>
    <n v="2.6332800000000001"/>
    <n v="182.7"/>
    <n v="1.86734"/>
    <n v="190.29442"/>
    <n v="181.19282999999999"/>
    <n v="34.156759999999998"/>
    <n v="0"/>
    <x v="1"/>
    <n v="0.27066000000000001"/>
    <n v="215.62024999999997"/>
    <n v="-6.2392004703845684E-2"/>
    <n v="12887"/>
    <n v="-6.2844584955854569E-3"/>
    <n v="1.6257964894609102E-2"/>
    <n v="1.3837925463079791E-2"/>
    <n v="0.96990410964231111"/>
    <n v="0.84033308559840747"/>
    <n v="0.15841165196682594"/>
    <n v="1.2552624347666791E-3"/>
    <x v="1"/>
    <n v="2.2999999999999998"/>
    <x v="1"/>
    <n v="11603"/>
    <n v="44.444400000000002"/>
    <x v="1"/>
    <n v="0"/>
    <x v="1"/>
    <x v="1"/>
    <n v="0"/>
    <x v="1"/>
    <x v="1"/>
    <x v="1"/>
    <n v="0"/>
    <x v="1"/>
    <x v="1"/>
    <x v="1"/>
    <x v="1"/>
    <x v="0"/>
    <x v="0"/>
    <x v="0"/>
    <x v="0"/>
    <x v="0"/>
    <x v="0"/>
    <x v="0"/>
    <x v="0"/>
    <x v="0"/>
    <m/>
    <x v="0"/>
    <x v="0"/>
    <x v="0"/>
    <x v="0"/>
    <x v="0"/>
    <m/>
    <n v="20051107"/>
    <x v="0"/>
    <s v="WYOMING ANALYTICAL LABS ROCK SPRINGS ID No D2834"/>
    <m/>
    <s v="872-926"/>
    <d v="2005-11-14T00:00:00"/>
  </r>
  <r>
    <x v="0"/>
    <s v="T27N R113W S34 fWASATCH/ALMY"/>
    <n v="49005883"/>
    <x v="0"/>
    <x v="1"/>
    <x v="1"/>
    <m/>
    <s v="34"/>
    <s v=" 27"/>
    <s v=" 113"/>
    <n v="42.279519999999998"/>
    <n v="-110.25781000000001"/>
    <s v="4903505067"/>
    <s v="5-I"/>
    <x v="0"/>
    <s v="WASATCH/ALMY"/>
    <m/>
    <m/>
    <n v="196"/>
    <x v="0"/>
    <n v="643"/>
    <n v="839"/>
    <n v="853"/>
    <m/>
    <x v="1"/>
    <m/>
    <n v="7.6999998092651367"/>
    <x v="0"/>
    <n v="147"/>
    <n v="451"/>
    <n v="2929"/>
    <n v="-3"/>
    <x v="0"/>
    <n v="5050"/>
    <n v="780"/>
    <m/>
    <x v="0"/>
    <n v="527"/>
    <n v="9656"/>
    <x v="0"/>
    <m/>
    <n v="7.3353000000000002"/>
    <n v="37.112790000000004"/>
    <n v="127.41149999999999"/>
    <n v="0"/>
    <n v="171.85959"/>
    <n v="142.4605"/>
    <n v="12.784199999999998"/>
    <m/>
    <x v="0"/>
    <n v="10.972140000000001"/>
    <n v="166.21683999999999"/>
    <n v="1.6690752443167978E-2"/>
    <n v="9878"/>
    <n v="1.1364799836183066E-2"/>
    <n v="4.2681935875676189E-2"/>
    <n v="0.21594832153387544"/>
    <n v="0.7413697425904483"/>
    <n v="0.85707621441967019"/>
    <n v="7.6912784528932202E-2"/>
    <n v="6.6011001051397691E-2"/>
    <x v="0"/>
    <m/>
    <x v="0"/>
    <m/>
    <m/>
    <x v="0"/>
    <m/>
    <x v="0"/>
    <x v="0"/>
    <m/>
    <x v="0"/>
    <x v="0"/>
    <x v="0"/>
    <m/>
    <x v="0"/>
    <x v="0"/>
    <x v="0"/>
    <x v="0"/>
    <x v="0"/>
    <x v="0"/>
    <x v="0"/>
    <x v="0"/>
    <x v="0"/>
    <x v="0"/>
    <x v="0"/>
    <x v="0"/>
    <x v="0"/>
    <m/>
    <x v="0"/>
    <x v="0"/>
    <x v="0"/>
    <x v="0"/>
    <x v="0"/>
    <s v="PRODUCTION"/>
    <m/>
    <x v="0"/>
    <m/>
    <m/>
    <m/>
    <m/>
  </r>
  <r>
    <x v="0"/>
    <s v="T27N R113W S33 fWASATCH/ALMY"/>
    <n v="49014322"/>
    <x v="0"/>
    <x v="1"/>
    <x v="1"/>
    <m/>
    <s v="33"/>
    <s v=" 27"/>
    <s v=" 113"/>
    <n v="42.283799999999999"/>
    <n v="-110.276"/>
    <m/>
    <s v="A 933"/>
    <x v="0"/>
    <s v="WASATCH/ALMY"/>
    <m/>
    <m/>
    <n v="18"/>
    <x v="0"/>
    <n v="1169"/>
    <n v="1187"/>
    <m/>
    <m/>
    <x v="1"/>
    <d v="1967-04-28T00:00:00"/>
    <n v="8"/>
    <x v="0"/>
    <n v="27"/>
    <n v="24"/>
    <n v="1491"/>
    <n v="-1"/>
    <x v="0"/>
    <n v="1520"/>
    <n v="1537"/>
    <m/>
    <x v="0"/>
    <n v="5"/>
    <n v="3824"/>
    <x v="0"/>
    <m/>
    <n v="1.3472999999999999"/>
    <n v="1.97496"/>
    <n v="64.858499999999992"/>
    <n v="0"/>
    <n v="68.180759999999992"/>
    <n v="42.879199999999997"/>
    <n v="25.191429999999997"/>
    <m/>
    <x v="0"/>
    <n v="0.10410000000000001"/>
    <n v="68.174729999999997"/>
    <n v="4.4222641860592045E-5"/>
    <n v="4600"/>
    <n v="9.2117758784425449E-2"/>
    <n v="1.9760706686167771E-2"/>
    <n v="2.8966529560538783E-2"/>
    <n v="0.95127276375329339"/>
    <n v="0.62896032004820557"/>
    <n v="0.36951272120916356"/>
    <n v="1.5269587426308842E-3"/>
    <x v="0"/>
    <m/>
    <x v="0"/>
    <m/>
    <m/>
    <x v="0"/>
    <m/>
    <x v="0"/>
    <x v="0"/>
    <m/>
    <x v="0"/>
    <x v="0"/>
    <x v="0"/>
    <m/>
    <x v="0"/>
    <x v="0"/>
    <x v="0"/>
    <x v="0"/>
    <x v="0"/>
    <x v="0"/>
    <x v="0"/>
    <x v="0"/>
    <x v="0"/>
    <x v="0"/>
    <x v="0"/>
    <x v="0"/>
    <x v="0"/>
    <m/>
    <x v="0"/>
    <x v="0"/>
    <x v="0"/>
    <x v="0"/>
    <x v="0"/>
    <s v="PRODUCTION"/>
    <m/>
    <x v="0"/>
    <m/>
    <m/>
    <m/>
    <m/>
  </r>
  <r>
    <x v="0"/>
    <s v="T27N R113W S33 fMUDDY"/>
    <n v="49002627"/>
    <x v="0"/>
    <x v="1"/>
    <x v="9"/>
    <m/>
    <s v="33"/>
    <s v=" 27"/>
    <s v=" 113"/>
    <n v="42.287529999999997"/>
    <n v="-110.28353"/>
    <s v="4903505168"/>
    <s v="B-1C-33"/>
    <x v="0"/>
    <s v="MUDDY"/>
    <m/>
    <m/>
    <n v="41"/>
    <x v="0"/>
    <n v="7688"/>
    <n v="7729"/>
    <n v="7960"/>
    <n v="7838"/>
    <x v="1"/>
    <m/>
    <n v="7.9000000953674316"/>
    <x v="2"/>
    <n v="356"/>
    <n v="98"/>
    <n v="4812"/>
    <n v="-3"/>
    <x v="0"/>
    <n v="8100"/>
    <n v="403"/>
    <m/>
    <x v="0"/>
    <n v="5"/>
    <n v="13569"/>
    <x v="0"/>
    <m/>
    <n v="17.764399999999998"/>
    <n v="8.0644200000000001"/>
    <n v="209.32199999999997"/>
    <n v="0"/>
    <n v="235.15081999999998"/>
    <n v="228.501"/>
    <n v="6.6051699999999993"/>
    <m/>
    <x v="0"/>
    <n v="0.10410000000000001"/>
    <n v="235.21026999999998"/>
    <n v="-1.2639225748881189E-4"/>
    <n v="13768"/>
    <n v="7.2795112850715148E-3"/>
    <n v="7.5544707860257521E-2"/>
    <n v="3.4294670969040215E-2"/>
    <n v="0.89016062117070227"/>
    <n v="0.97147543770091338"/>
    <n v="2.8081979583629575E-2"/>
    <n v="4.4258271545711002E-4"/>
    <x v="0"/>
    <m/>
    <x v="0"/>
    <m/>
    <m/>
    <x v="0"/>
    <m/>
    <x v="0"/>
    <x v="0"/>
    <m/>
    <x v="0"/>
    <x v="0"/>
    <x v="0"/>
    <m/>
    <x v="0"/>
    <x v="0"/>
    <x v="0"/>
    <x v="0"/>
    <x v="0"/>
    <x v="0"/>
    <x v="0"/>
    <x v="0"/>
    <x v="0"/>
    <x v="0"/>
    <x v="0"/>
    <x v="0"/>
    <x v="0"/>
    <m/>
    <x v="0"/>
    <x v="0"/>
    <x v="0"/>
    <x v="0"/>
    <x v="0"/>
    <s v="PRODUCED WATER"/>
    <m/>
    <x v="0"/>
    <m/>
    <m/>
    <m/>
    <m/>
  </r>
  <r>
    <x v="0"/>
    <s v="T27N R113W S33 fMUDDY"/>
    <n v="49005882"/>
    <x v="0"/>
    <x v="1"/>
    <x v="1"/>
    <m/>
    <s v="33"/>
    <s v=" 27"/>
    <s v=" 113"/>
    <n v="42.281779999999998"/>
    <n v="-110.27001"/>
    <s v="4903505099"/>
    <s v="BNG 37"/>
    <x v="0"/>
    <s v="MUDDY"/>
    <m/>
    <m/>
    <m/>
    <x v="0"/>
    <n v="7675"/>
    <m/>
    <n v="7995"/>
    <n v="7745"/>
    <x v="4"/>
    <m/>
    <n v="6.5999999046325684"/>
    <x v="0"/>
    <n v="262"/>
    <n v="45"/>
    <n v="2934"/>
    <n v="-3"/>
    <x v="0"/>
    <n v="5000"/>
    <n v="207"/>
    <m/>
    <x v="0"/>
    <n v="-3"/>
    <n v="8343"/>
    <x v="0"/>
    <m/>
    <n v="13.0738"/>
    <n v="3.7030500000000002"/>
    <n v="127.62899999999999"/>
    <n v="0"/>
    <n v="144.40584999999999"/>
    <n v="141.05000000000001"/>
    <n v="3.3927299999999998"/>
    <m/>
    <x v="0"/>
    <n v="0"/>
    <n v="144.44272999999998"/>
    <n v="-1.2767935365995731E-4"/>
    <n v="8439"/>
    <n v="5.7204147300679298E-3"/>
    <n v="9.0535113362789674E-2"/>
    <n v="2.564335170631938E-2"/>
    <n v="0.883821534930891"/>
    <n v="0.97651159044141578"/>
    <n v="2.3488409558584222E-2"/>
    <n v="0"/>
    <x v="0"/>
    <m/>
    <x v="0"/>
    <m/>
    <m/>
    <x v="0"/>
    <m/>
    <x v="0"/>
    <x v="0"/>
    <m/>
    <x v="0"/>
    <x v="0"/>
    <x v="0"/>
    <m/>
    <x v="0"/>
    <x v="0"/>
    <x v="0"/>
    <x v="0"/>
    <x v="0"/>
    <x v="0"/>
    <x v="0"/>
    <x v="0"/>
    <x v="0"/>
    <x v="0"/>
    <x v="0"/>
    <x v="0"/>
    <x v="0"/>
    <m/>
    <x v="0"/>
    <x v="0"/>
    <x v="0"/>
    <x v="0"/>
    <x v="0"/>
    <s v="PRODUCTION TEST"/>
    <m/>
    <x v="0"/>
    <m/>
    <m/>
    <m/>
    <m/>
  </r>
  <r>
    <x v="1"/>
    <s v="T27N R113W S33 fCODY/STEELE/BAXTER"/>
    <n v="2196"/>
    <x v="0"/>
    <x v="1"/>
    <x v="5"/>
    <s v="NE NW"/>
    <n v="33"/>
    <n v="27"/>
    <n v="113"/>
    <n v="42.409709999999997"/>
    <n v="-110.25009"/>
    <s v="4903521071"/>
    <s v="7-33"/>
    <x v="0"/>
    <s v="CODY/STEELE/BAXTER"/>
    <m/>
    <m/>
    <s v=""/>
    <x v="0"/>
    <m/>
    <m/>
    <m/>
    <m/>
    <x v="2"/>
    <d v="1991-04-12T00:00:00"/>
    <n v="7.62"/>
    <x v="1"/>
    <n v="466"/>
    <n v="118"/>
    <n v="7584"/>
    <n v="103"/>
    <x v="1"/>
    <n v="12100"/>
    <n v="1069"/>
    <n v="0"/>
    <x v="1"/>
    <n v="0"/>
    <n v="23296"/>
    <x v="0"/>
    <s v="EOG RESOURCES INC"/>
    <n v="23.253399999999999"/>
    <n v="9.7102199999999996"/>
    <n v="329.904"/>
    <n v="2.6347399999999999"/>
    <n v="365.50236000000001"/>
    <n v="341.34100000000001"/>
    <n v="17.520909999999997"/>
    <n v="0"/>
    <x v="1"/>
    <n v="0"/>
    <n v="358.86191000000002"/>
    <n v="9.1672798825375348E-3"/>
    <n v="21440"/>
    <n v="-4.1487839771101577E-2"/>
    <n v="6.3620382642672946E-2"/>
    <n v="2.6566777845155362E-2"/>
    <n v="0.90981283951217173"/>
    <n v="0.95117645670447437"/>
    <n v="4.8823543295525559E-2"/>
    <n v="0"/>
    <x v="1"/>
    <n v="4.5"/>
    <x v="1"/>
    <n v="19939.400000000001"/>
    <n v="0.3"/>
    <x v="0"/>
    <n v="0"/>
    <x v="0"/>
    <x v="1"/>
    <m/>
    <x v="1"/>
    <x v="1"/>
    <x v="1"/>
    <n v="0"/>
    <x v="1"/>
    <x v="1"/>
    <x v="1"/>
    <x v="1"/>
    <x v="0"/>
    <x v="0"/>
    <x v="0"/>
    <x v="0"/>
    <x v="0"/>
    <x v="0"/>
    <x v="0"/>
    <x v="0"/>
    <x v="0"/>
    <m/>
    <x v="0"/>
    <x v="0"/>
    <x v="0"/>
    <x v="0"/>
    <x v="0"/>
    <s v="H2S ABSENT"/>
    <n v="19910412"/>
    <x v="1"/>
    <s v="ENERGY LABS - LAB No 91-8541"/>
    <m/>
    <m/>
    <d v="1991-06-03T00:00:00"/>
  </r>
  <r>
    <x v="0"/>
    <s v="T27N R113W S31 fNUGGET"/>
    <n v="49003097"/>
    <x v="0"/>
    <x v="1"/>
    <x v="16"/>
    <m/>
    <s v="31"/>
    <s v=" 27"/>
    <s v=" 113"/>
    <n v="42.285649999999997"/>
    <n v="-110.3215"/>
    <s v="4903505128"/>
    <s v="13-31 UNIT"/>
    <x v="0"/>
    <s v="NUGGET"/>
    <m/>
    <m/>
    <n v="10"/>
    <x v="1"/>
    <n v="11020"/>
    <n v="11030"/>
    <m/>
    <m/>
    <x v="1"/>
    <d v="1966-08-01T00:00:00"/>
    <n v="7.3000001907348633"/>
    <x v="0"/>
    <n v="1869"/>
    <n v="169"/>
    <n v="30019"/>
    <n v="1750"/>
    <x v="0"/>
    <n v="50800"/>
    <n v="415"/>
    <m/>
    <x v="0"/>
    <n v="950"/>
    <n v="85772"/>
    <x v="0"/>
    <m/>
    <n v="93.263099999999994"/>
    <n v="13.90701"/>
    <n v="1305.8264999999999"/>
    <n v="44.765000000000001"/>
    <n v="1457.76161"/>
    <n v="1433.068"/>
    <n v="6.8018499999999991"/>
    <m/>
    <x v="0"/>
    <n v="19.779"/>
    <n v="1459.64885"/>
    <n v="-6.4688874804405127E-4"/>
    <n v="85969"/>
    <n v="1.1470761204371699E-3"/>
    <n v="6.397692143916453E-2"/>
    <n v="9.5399754696517212E-3"/>
    <n v="0.92648310309118376"/>
    <n v="0.98178955849552441"/>
    <n v="4.6599221449734286E-3"/>
    <n v="1.3550519359502116E-2"/>
    <x v="0"/>
    <m/>
    <x v="0"/>
    <m/>
    <m/>
    <x v="0"/>
    <m/>
    <x v="0"/>
    <x v="0"/>
    <m/>
    <x v="0"/>
    <x v="0"/>
    <x v="0"/>
    <m/>
    <x v="0"/>
    <x v="0"/>
    <x v="0"/>
    <x v="0"/>
    <x v="0"/>
    <x v="0"/>
    <x v="0"/>
    <x v="0"/>
    <x v="0"/>
    <x v="0"/>
    <x v="0"/>
    <x v="0"/>
    <x v="0"/>
    <m/>
    <x v="0"/>
    <x v="0"/>
    <x v="0"/>
    <x v="0"/>
    <x v="0"/>
    <s v="PRODUCTION"/>
    <m/>
    <x v="0"/>
    <m/>
    <m/>
    <m/>
    <m/>
  </r>
  <r>
    <x v="0"/>
    <s v="T27N R113W S31 fNUGGET"/>
    <n v="49003100"/>
    <x v="0"/>
    <x v="1"/>
    <x v="16"/>
    <m/>
    <s v="31"/>
    <s v=" 27"/>
    <s v=" 113"/>
    <n v="42.288550000000001"/>
    <n v="-110.31618"/>
    <s v="4903505176"/>
    <s v="UNIT NO. 42-31"/>
    <x v="0"/>
    <s v="NUGGET"/>
    <m/>
    <m/>
    <n v="83"/>
    <x v="8"/>
    <n v="10620"/>
    <n v="10703"/>
    <m/>
    <m/>
    <x v="0"/>
    <d v="1963-07-19T00:00:00"/>
    <n v="6.8000001907348633"/>
    <x v="0"/>
    <n v="1883"/>
    <n v="238"/>
    <n v="31412"/>
    <n v="1540"/>
    <x v="0"/>
    <n v="53000"/>
    <n v="378"/>
    <m/>
    <x v="0"/>
    <n v="943"/>
    <n v="89210"/>
    <x v="0"/>
    <m/>
    <n v="93.961699999999993"/>
    <n v="19.58502"/>
    <n v="1366.4219999999998"/>
    <n v="39.3932"/>
    <n v="1519.3619199999998"/>
    <n v="1495.13"/>
    <n v="6.1954199999999995"/>
    <m/>
    <x v="0"/>
    <n v="19.63326"/>
    <n v="1520.95868"/>
    <n v="-5.251946126997696E-4"/>
    <n v="89391"/>
    <n v="1.0134321756317154E-3"/>
    <n v="6.184286888011515E-2"/>
    <n v="1.2890292788172553E-2"/>
    <n v="0.9252668383317123"/>
    <n v="0.98301815799492986"/>
    <n v="4.0733650962825625E-3"/>
    <n v="1.2908476908787556E-2"/>
    <x v="0"/>
    <m/>
    <x v="0"/>
    <m/>
    <m/>
    <x v="0"/>
    <m/>
    <x v="0"/>
    <x v="0"/>
    <m/>
    <x v="0"/>
    <x v="0"/>
    <x v="0"/>
    <m/>
    <x v="0"/>
    <x v="0"/>
    <x v="0"/>
    <x v="0"/>
    <x v="0"/>
    <x v="0"/>
    <x v="0"/>
    <x v="0"/>
    <x v="0"/>
    <x v="0"/>
    <x v="0"/>
    <x v="0"/>
    <x v="0"/>
    <m/>
    <x v="0"/>
    <x v="0"/>
    <x v="0"/>
    <x v="0"/>
    <x v="0"/>
    <s v="DST (MIDDLE)"/>
    <m/>
    <x v="0"/>
    <m/>
    <m/>
    <m/>
    <m/>
  </r>
  <r>
    <x v="0"/>
    <s v="T27N R113W S31 fNUGGET"/>
    <n v="49003093"/>
    <x v="0"/>
    <x v="1"/>
    <x v="16"/>
    <m/>
    <s v="31"/>
    <s v=" 27"/>
    <s v=" 113"/>
    <n v="42.283410000000003"/>
    <n v="-110.31555"/>
    <s v="4903520035"/>
    <s v="HOGSBACK 44-31G"/>
    <x v="0"/>
    <s v="NUGGET"/>
    <n v="2540"/>
    <m/>
    <n v="26"/>
    <x v="0"/>
    <n v="10470"/>
    <n v="10496"/>
    <m/>
    <m/>
    <x v="1"/>
    <d v="1970-03-19T00:00:00"/>
    <n v="7.1999998092651367"/>
    <x v="0"/>
    <n v="1650"/>
    <n v="183"/>
    <n v="30911"/>
    <n v="1900"/>
    <x v="0"/>
    <n v="52000"/>
    <n v="439"/>
    <m/>
    <x v="0"/>
    <n v="820"/>
    <n v="87680"/>
    <x v="0"/>
    <m/>
    <n v="82.334999999999994"/>
    <n v="15.05907"/>
    <n v="1344.6284999999998"/>
    <n v="48.601999999999997"/>
    <n v="1490.6245699999999"/>
    <n v="1466.92"/>
    <n v="7.1952099999999994"/>
    <m/>
    <x v="0"/>
    <n v="17.072400000000002"/>
    <n v="1491.1876099999999"/>
    <n v="-1.8882477031132152E-4"/>
    <n v="87900"/>
    <n v="1.25299008998747E-3"/>
    <n v="5.5235236059472705E-2"/>
    <n v="1.0102523668987961E-2"/>
    <n v="0.93466224027153932"/>
    <n v="0.98372598468679595"/>
    <n v="4.8251540931191078E-3"/>
    <n v="1.1448861220084844E-2"/>
    <x v="0"/>
    <m/>
    <x v="0"/>
    <m/>
    <m/>
    <x v="0"/>
    <m/>
    <x v="0"/>
    <x v="0"/>
    <m/>
    <x v="0"/>
    <x v="0"/>
    <x v="0"/>
    <m/>
    <x v="0"/>
    <x v="0"/>
    <x v="0"/>
    <x v="0"/>
    <x v="0"/>
    <x v="0"/>
    <x v="0"/>
    <x v="0"/>
    <x v="0"/>
    <x v="0"/>
    <x v="0"/>
    <x v="0"/>
    <x v="0"/>
    <m/>
    <x v="0"/>
    <x v="0"/>
    <x v="0"/>
    <x v="0"/>
    <x v="0"/>
    <s v="PRODUCTION (3-17-70)"/>
    <m/>
    <x v="0"/>
    <m/>
    <m/>
    <m/>
    <m/>
  </r>
  <r>
    <x v="0"/>
    <s v="T27N R113W S31 fMUDDY"/>
    <n v="49003095"/>
    <x v="0"/>
    <x v="1"/>
    <x v="16"/>
    <m/>
    <s v="31"/>
    <s v=" 27"/>
    <s v=" 113"/>
    <n v="42.283410000000003"/>
    <n v="-110.31555"/>
    <s v="4903520035"/>
    <s v="HOGSBACK 44-31G"/>
    <x v="0"/>
    <s v="MUDDY"/>
    <n v="690"/>
    <n v="2540"/>
    <n v="130"/>
    <x v="0"/>
    <n v="7800"/>
    <n v="7930"/>
    <m/>
    <m/>
    <x v="0"/>
    <d v="1968-03-05T00:00:00"/>
    <n v="8.6999998092651367"/>
    <x v="0"/>
    <n v="316"/>
    <n v="-1"/>
    <n v="24369"/>
    <n v="700"/>
    <x v="0"/>
    <n v="36600"/>
    <n v="1513"/>
    <m/>
    <x v="0"/>
    <n v="1420"/>
    <n v="64366"/>
    <x v="0"/>
    <m/>
    <n v="15.7684"/>
    <n v="0"/>
    <n v="1060.0515"/>
    <n v="17.905999999999999"/>
    <n v="1093.7258999999999"/>
    <n v="1032.4859999999999"/>
    <n v="24.798069999999999"/>
    <m/>
    <x v="0"/>
    <n v="29.564400000000003"/>
    <n v="1086.8484699999999"/>
    <n v="3.1539534237486266E-3"/>
    <n v="64914"/>
    <n v="4.2388613861386142E-3"/>
    <n v="1.4417140528536447E-2"/>
    <n v="0"/>
    <n v="0.98558285947146362"/>
    <n v="0.94998155538646523"/>
    <n v="2.2816492532763102E-2"/>
    <n v="2.7201952080771669E-2"/>
    <x v="0"/>
    <m/>
    <x v="0"/>
    <m/>
    <m/>
    <x v="0"/>
    <m/>
    <x v="0"/>
    <x v="0"/>
    <m/>
    <x v="0"/>
    <x v="0"/>
    <x v="0"/>
    <m/>
    <x v="0"/>
    <x v="0"/>
    <x v="0"/>
    <x v="0"/>
    <x v="0"/>
    <x v="0"/>
    <x v="0"/>
    <x v="0"/>
    <x v="0"/>
    <x v="0"/>
    <x v="0"/>
    <x v="0"/>
    <x v="0"/>
    <m/>
    <x v="0"/>
    <x v="0"/>
    <x v="0"/>
    <x v="0"/>
    <x v="0"/>
    <s v="DST NO. 2 (2-24-68)"/>
    <m/>
    <x v="0"/>
    <m/>
    <m/>
    <m/>
    <m/>
  </r>
  <r>
    <x v="0"/>
    <s v="T27N R113W S31 fFRONTIER"/>
    <n v="49003096"/>
    <x v="0"/>
    <x v="1"/>
    <x v="16"/>
    <m/>
    <s v="31"/>
    <s v=" 27"/>
    <s v=" 113"/>
    <n v="42.283410000000003"/>
    <n v="-110.31555"/>
    <s v="4903520035"/>
    <s v="HOGSBACK 44-31G"/>
    <x v="0"/>
    <s v="FRONTIER"/>
    <m/>
    <n v="690"/>
    <n v="96"/>
    <x v="0"/>
    <n v="7014"/>
    <n v="7110"/>
    <m/>
    <m/>
    <x v="0"/>
    <d v="1968-03-05T00:00:00"/>
    <n v="8"/>
    <x v="0"/>
    <n v="438"/>
    <n v="-1"/>
    <n v="24814"/>
    <n v="750"/>
    <x v="0"/>
    <n v="37800"/>
    <n v="1684"/>
    <m/>
    <x v="0"/>
    <n v="1289"/>
    <n v="65920"/>
    <x v="0"/>
    <m/>
    <n v="21.856200000000001"/>
    <n v="0"/>
    <n v="1079.4089999999999"/>
    <n v="19.184999999999999"/>
    <n v="1120.4501999999998"/>
    <n v="1066.338"/>
    <n v="27.600759999999998"/>
    <m/>
    <x v="0"/>
    <n v="26.836980000000001"/>
    <n v="1120.77574"/>
    <n v="-1.4525086212426836E-4"/>
    <n v="66771"/>
    <n v="6.4133965378209527E-3"/>
    <n v="1.9506623319804847E-2"/>
    <n v="0"/>
    <n v="0.98049337668019521"/>
    <n v="0.95142851682353502"/>
    <n v="2.4626478799407273E-2"/>
    <n v="2.3945004377057627E-2"/>
    <x v="0"/>
    <m/>
    <x v="0"/>
    <m/>
    <m/>
    <x v="0"/>
    <m/>
    <x v="0"/>
    <x v="0"/>
    <m/>
    <x v="0"/>
    <x v="0"/>
    <x v="0"/>
    <m/>
    <x v="0"/>
    <x v="0"/>
    <x v="0"/>
    <x v="0"/>
    <x v="0"/>
    <x v="0"/>
    <x v="0"/>
    <x v="0"/>
    <x v="0"/>
    <x v="0"/>
    <x v="0"/>
    <x v="0"/>
    <x v="0"/>
    <m/>
    <x v="0"/>
    <x v="0"/>
    <x v="0"/>
    <x v="0"/>
    <x v="0"/>
    <s v="DST NO. 1 (2-14-68)"/>
    <m/>
    <x v="0"/>
    <m/>
    <m/>
    <m/>
    <m/>
  </r>
  <r>
    <x v="0"/>
    <s v="T27N R113W S31 fCLOVERLY"/>
    <n v="49007715"/>
    <x v="0"/>
    <x v="1"/>
    <x v="16"/>
    <m/>
    <s v="31"/>
    <s v=" 27"/>
    <s v=" 113"/>
    <n v="42.279719999999998"/>
    <n v="-110.31270000000001"/>
    <s v="4903520052"/>
    <s v="T56-31G"/>
    <x v="0"/>
    <s v="CLOVERLY"/>
    <m/>
    <m/>
    <n v="21"/>
    <x v="0"/>
    <n v="8303"/>
    <n v="8324"/>
    <m/>
    <m/>
    <x v="1"/>
    <d v="1969-01-19T00:00:00"/>
    <n v="6.8000001907348633"/>
    <x v="0"/>
    <n v="259"/>
    <n v="41"/>
    <n v="6300"/>
    <n v="28"/>
    <x v="0"/>
    <n v="9900"/>
    <n v="622"/>
    <m/>
    <x v="0"/>
    <n v="80"/>
    <n v="16914"/>
    <x v="0"/>
    <m/>
    <n v="12.924099999999999"/>
    <n v="3.3738900000000003"/>
    <n v="274.05"/>
    <n v="0.71623999999999999"/>
    <n v="291.06423000000001"/>
    <n v="279.279"/>
    <n v="10.194579999999998"/>
    <m/>
    <x v="0"/>
    <n v="1.6656000000000002"/>
    <n v="291.13917999999995"/>
    <n v="-1.2873507559831081E-4"/>
    <n v="17227"/>
    <n v="9.167862687091766E-3"/>
    <n v="4.440291409219195E-2"/>
    <n v="1.1591565201948725E-2"/>
    <n v="0.94400552070585919"/>
    <n v="0.95926285153375801"/>
    <n v="3.501617336423081E-2"/>
    <n v="5.7209751020113487E-3"/>
    <x v="0"/>
    <m/>
    <x v="0"/>
    <m/>
    <m/>
    <x v="0"/>
    <m/>
    <x v="0"/>
    <x v="0"/>
    <m/>
    <x v="0"/>
    <x v="0"/>
    <x v="0"/>
    <m/>
    <x v="0"/>
    <x v="0"/>
    <x v="0"/>
    <x v="0"/>
    <x v="0"/>
    <x v="0"/>
    <x v="0"/>
    <x v="0"/>
    <x v="0"/>
    <x v="0"/>
    <x v="0"/>
    <x v="0"/>
    <x v="0"/>
    <m/>
    <x v="0"/>
    <x v="0"/>
    <x v="0"/>
    <x v="0"/>
    <x v="0"/>
    <s v="PRODUCTION"/>
    <m/>
    <x v="0"/>
    <m/>
    <m/>
    <m/>
    <m/>
  </r>
  <r>
    <x v="0"/>
    <s v="T27N R113W S31 fCLOVERLY"/>
    <n v="49003107"/>
    <x v="0"/>
    <x v="1"/>
    <x v="16"/>
    <m/>
    <s v="31"/>
    <s v=" 27"/>
    <s v=" 113"/>
    <n v="42.282980000000002"/>
    <n v="-110.3086"/>
    <s v="4903520068"/>
    <s v="T 74-31 G"/>
    <x v="0"/>
    <s v="CLOVERLY"/>
    <m/>
    <m/>
    <n v="23"/>
    <x v="3"/>
    <n v="8256"/>
    <n v="8279"/>
    <m/>
    <m/>
    <x v="0"/>
    <d v="1969-02-21T00:00:00"/>
    <n v="7.6999998092651367"/>
    <x v="0"/>
    <n v="148"/>
    <n v="32"/>
    <n v="6291"/>
    <n v="33"/>
    <x v="0"/>
    <n v="9600"/>
    <n v="708"/>
    <m/>
    <x v="0"/>
    <n v="104"/>
    <n v="16557"/>
    <x v="0"/>
    <m/>
    <n v="7.3852000000000002"/>
    <n v="2.6332800000000001"/>
    <n v="273.6585"/>
    <n v="0.84414"/>
    <n v="284.52112"/>
    <n v="270.81599999999997"/>
    <n v="11.604119999999998"/>
    <m/>
    <x v="0"/>
    <n v="2.1652800000000001"/>
    <n v="284.58539999999999"/>
    <n v="-1.1294897833888208E-4"/>
    <n v="16913"/>
    <n v="1.063639079772931E-2"/>
    <n v="2.5956596824868398E-2"/>
    <n v="9.255130163975174E-3"/>
    <n v="0.96478827301115644"/>
    <n v="0.95161592969983699"/>
    <n v="4.0775528189429248E-2"/>
    <n v="7.6085421107337202E-3"/>
    <x v="0"/>
    <m/>
    <x v="0"/>
    <m/>
    <m/>
    <x v="0"/>
    <m/>
    <x v="0"/>
    <x v="0"/>
    <m/>
    <x v="0"/>
    <x v="0"/>
    <x v="0"/>
    <m/>
    <x v="0"/>
    <x v="0"/>
    <x v="0"/>
    <x v="0"/>
    <x v="0"/>
    <x v="0"/>
    <x v="0"/>
    <x v="0"/>
    <x v="0"/>
    <x v="0"/>
    <x v="0"/>
    <x v="0"/>
    <x v="0"/>
    <m/>
    <x v="0"/>
    <x v="0"/>
    <x v="0"/>
    <x v="0"/>
    <x v="0"/>
    <s v="DST NO. 1 (MFE)"/>
    <m/>
    <x v="0"/>
    <m/>
    <m/>
    <m/>
    <m/>
  </r>
  <r>
    <x v="0"/>
    <s v="T27N R113W S28 fWASATCH/ALMY"/>
    <n v="49014664"/>
    <x v="0"/>
    <x v="1"/>
    <x v="1"/>
    <m/>
    <s v="28"/>
    <s v=" 27"/>
    <s v=" 113"/>
    <n v="42.290500000000002"/>
    <n v="-110.2705"/>
    <m/>
    <s v="4B (07798A)"/>
    <x v="0"/>
    <s v="WASATCH/ALMY"/>
    <m/>
    <m/>
    <n v="0"/>
    <x v="1"/>
    <m/>
    <m/>
    <m/>
    <m/>
    <x v="1"/>
    <d v="1964-12-22T00:00:00"/>
    <n v="8.3000001907348633"/>
    <x v="0"/>
    <n v="25"/>
    <n v="7"/>
    <n v="1179"/>
    <n v="10"/>
    <x v="0"/>
    <n v="1210"/>
    <n v="878"/>
    <m/>
    <x v="0"/>
    <n v="240"/>
    <n v="3104"/>
    <x v="0"/>
    <m/>
    <n v="1.2475000000000001"/>
    <n v="0.57603000000000004"/>
    <n v="51.286499999999997"/>
    <n v="0.25579999999999997"/>
    <n v="53.365829999999995"/>
    <n v="34.134099999999997"/>
    <n v="14.390419999999999"/>
    <m/>
    <x v="0"/>
    <n v="4.9968000000000004"/>
    <n v="53.521319999999996"/>
    <n v="-1.4547118152182031E-3"/>
    <n v="3546"/>
    <n v="6.646616541353384E-2"/>
    <n v="2.3376381478560349E-2"/>
    <n v="1.0793985589655405E-2"/>
    <n v="0.96582963293178425"/>
    <n v="0.63776640785391692"/>
    <n v="0.26887266607026883"/>
    <n v="9.3360926075814282E-2"/>
    <x v="0"/>
    <m/>
    <x v="0"/>
    <m/>
    <m/>
    <x v="0"/>
    <m/>
    <x v="0"/>
    <x v="0"/>
    <m/>
    <x v="0"/>
    <x v="0"/>
    <x v="0"/>
    <m/>
    <x v="0"/>
    <x v="0"/>
    <x v="0"/>
    <x v="0"/>
    <x v="0"/>
    <x v="0"/>
    <x v="0"/>
    <x v="0"/>
    <x v="0"/>
    <x v="0"/>
    <x v="0"/>
    <x v="0"/>
    <x v="0"/>
    <m/>
    <x v="0"/>
    <x v="0"/>
    <x v="0"/>
    <x v="0"/>
    <x v="0"/>
    <s v="PRODUCTION"/>
    <m/>
    <x v="0"/>
    <m/>
    <m/>
    <m/>
    <m/>
  </r>
  <r>
    <x v="0"/>
    <s v="T27N R113W S28 fWASATCH/ALMY"/>
    <n v="49014665"/>
    <x v="0"/>
    <x v="1"/>
    <x v="1"/>
    <m/>
    <s v="28"/>
    <s v=" 27"/>
    <s v=" 113"/>
    <n v="42.290500000000002"/>
    <n v="-110.2705"/>
    <m/>
    <s v="3-D (07798A)"/>
    <x v="0"/>
    <s v="WASATCH/ALMY"/>
    <m/>
    <m/>
    <n v="0"/>
    <x v="1"/>
    <m/>
    <m/>
    <m/>
    <m/>
    <x v="1"/>
    <d v="1964-12-22T00:00:00"/>
    <n v="7.9000000953674316"/>
    <x v="0"/>
    <n v="3"/>
    <n v="1"/>
    <n v="790"/>
    <n v="35"/>
    <x v="0"/>
    <n v="576"/>
    <n v="1171"/>
    <m/>
    <x v="0"/>
    <n v="10"/>
    <n v="1993"/>
    <x v="0"/>
    <m/>
    <n v="0.1497"/>
    <n v="8.2290000000000002E-2"/>
    <n v="34.365000000000002"/>
    <n v="0.89529999999999998"/>
    <n v="35.492289999999997"/>
    <n v="16.24896"/>
    <n v="19.192689999999999"/>
    <m/>
    <x v="0"/>
    <n v="0.20820000000000002"/>
    <n v="35.649849999999994"/>
    <n v="-2.2147211202811251E-3"/>
    <n v="2583"/>
    <n v="0.12893356643356643"/>
    <n v="4.217817447113162E-3"/>
    <n v="2.3185317149161128E-3"/>
    <n v="0.99346365083797061"/>
    <n v="0.45579322213136952"/>
    <n v="0.53836664109386156"/>
    <n v="5.8401367747690398E-3"/>
    <x v="0"/>
    <m/>
    <x v="0"/>
    <m/>
    <m/>
    <x v="0"/>
    <m/>
    <x v="0"/>
    <x v="0"/>
    <m/>
    <x v="0"/>
    <x v="0"/>
    <x v="0"/>
    <m/>
    <x v="0"/>
    <x v="0"/>
    <x v="0"/>
    <x v="0"/>
    <x v="0"/>
    <x v="0"/>
    <x v="0"/>
    <x v="0"/>
    <x v="0"/>
    <x v="0"/>
    <x v="0"/>
    <x v="0"/>
    <x v="0"/>
    <m/>
    <x v="0"/>
    <x v="0"/>
    <x v="0"/>
    <x v="0"/>
    <x v="0"/>
    <s v="PRODUCTION"/>
    <m/>
    <x v="0"/>
    <m/>
    <m/>
    <m/>
    <m/>
  </r>
  <r>
    <x v="0"/>
    <s v="T27N R113W S28 fWASATCH/ALMY"/>
    <n v="49014663"/>
    <x v="0"/>
    <x v="1"/>
    <x v="1"/>
    <m/>
    <s v="28"/>
    <s v=" 27"/>
    <s v=" 113"/>
    <n v="42.290500000000002"/>
    <n v="-110.2705"/>
    <m/>
    <s v="1-S. I. (07798A)"/>
    <x v="0"/>
    <s v="WASATCH/ALMY"/>
    <m/>
    <m/>
    <n v="0"/>
    <x v="1"/>
    <m/>
    <m/>
    <m/>
    <m/>
    <x v="1"/>
    <d v="1964-12-22T00:00:00"/>
    <n v="7.5999999046325684"/>
    <x v="0"/>
    <n v="76"/>
    <n v="55"/>
    <n v="2621"/>
    <n v="15"/>
    <x v="0"/>
    <n v="3650"/>
    <n v="1183"/>
    <m/>
    <x v="0"/>
    <n v="30"/>
    <n v="7032"/>
    <x v="0"/>
    <m/>
    <n v="3.7923999999999998"/>
    <n v="4.5259499999999999"/>
    <n v="114.01349999999999"/>
    <n v="0.38369999999999999"/>
    <n v="122.71554999999999"/>
    <n v="102.9665"/>
    <n v="19.38937"/>
    <m/>
    <x v="0"/>
    <n v="0.62460000000000004"/>
    <n v="122.98047"/>
    <n v="-1.0782429442691161E-3"/>
    <n v="7627"/>
    <n v="4.0589399004024834E-2"/>
    <n v="3.0903988940276926E-2"/>
    <n v="3.6881633990150396E-2"/>
    <n v="0.93221437706957266"/>
    <n v="0.83725895664571781"/>
    <n v="0.15766218815068767"/>
    <n v="5.0788552035945225E-3"/>
    <x v="0"/>
    <m/>
    <x v="0"/>
    <m/>
    <m/>
    <x v="0"/>
    <m/>
    <x v="0"/>
    <x v="0"/>
    <m/>
    <x v="0"/>
    <x v="0"/>
    <x v="0"/>
    <m/>
    <x v="0"/>
    <x v="0"/>
    <x v="0"/>
    <x v="0"/>
    <x v="0"/>
    <x v="0"/>
    <x v="0"/>
    <x v="0"/>
    <x v="0"/>
    <x v="0"/>
    <x v="0"/>
    <x v="0"/>
    <x v="0"/>
    <m/>
    <x v="0"/>
    <x v="0"/>
    <x v="0"/>
    <x v="0"/>
    <x v="0"/>
    <s v="PRODUCTION"/>
    <m/>
    <x v="0"/>
    <m/>
    <m/>
    <m/>
    <m/>
  </r>
  <r>
    <x v="0"/>
    <s v="T27N R113W S28 fWASATCH/ALMY"/>
    <n v="49014672"/>
    <x v="0"/>
    <x v="1"/>
    <x v="1"/>
    <m/>
    <s v="28"/>
    <s v=" 27"/>
    <s v=" 113"/>
    <n v="42.290500000000002"/>
    <n v="-110.2705"/>
    <m/>
    <s v="M-627-Y"/>
    <x v="0"/>
    <s v="WASATCH/ALMY"/>
    <m/>
    <m/>
    <n v="0"/>
    <x v="1"/>
    <m/>
    <m/>
    <m/>
    <m/>
    <x v="1"/>
    <d v="1966-10-03T00:00:00"/>
    <n v="8.6000003814697266"/>
    <x v="0"/>
    <n v="34"/>
    <n v="14"/>
    <n v="4595"/>
    <n v="120"/>
    <x v="0"/>
    <n v="5200"/>
    <n v="3367"/>
    <m/>
    <x v="0"/>
    <n v="30"/>
    <n v="11761"/>
    <x v="0"/>
    <m/>
    <n v="1.6966000000000001"/>
    <n v="1.1520600000000001"/>
    <n v="199.88249999999999"/>
    <n v="3.0695999999999999"/>
    <n v="205.80076"/>
    <n v="146.69200000000001"/>
    <n v="55.185129999999994"/>
    <m/>
    <x v="0"/>
    <n v="0.62460000000000004"/>
    <n v="202.50172999999998"/>
    <n v="8.0798674531718292E-3"/>
    <n v="13357"/>
    <n v="6.3540090771558241E-2"/>
    <n v="8.2438956979556353E-3"/>
    <n v="5.5979385110142459E-3"/>
    <n v="0.98615816579103011"/>
    <n v="0.7243987495810531"/>
    <n v="0.27251683232533369"/>
    <n v="3.0844180936133244E-3"/>
    <x v="0"/>
    <m/>
    <x v="0"/>
    <m/>
    <m/>
    <x v="0"/>
    <m/>
    <x v="0"/>
    <x v="0"/>
    <m/>
    <x v="0"/>
    <x v="0"/>
    <x v="0"/>
    <m/>
    <x v="0"/>
    <x v="0"/>
    <x v="0"/>
    <x v="0"/>
    <x v="0"/>
    <x v="0"/>
    <x v="0"/>
    <x v="0"/>
    <x v="0"/>
    <x v="0"/>
    <x v="0"/>
    <x v="0"/>
    <x v="0"/>
    <m/>
    <x v="0"/>
    <x v="0"/>
    <x v="0"/>
    <x v="0"/>
    <x v="0"/>
    <s v="PRODUCTION"/>
    <m/>
    <x v="0"/>
    <m/>
    <m/>
    <m/>
    <m/>
  </r>
  <r>
    <x v="0"/>
    <s v="T27N R113W S28 fWASATCH/ALMY"/>
    <n v="49014673"/>
    <x v="0"/>
    <x v="1"/>
    <x v="1"/>
    <m/>
    <s v="28"/>
    <s v=" 27"/>
    <s v=" 113"/>
    <n v="42.290500000000002"/>
    <n v="-110.2705"/>
    <m/>
    <s v="M-627-Y"/>
    <x v="0"/>
    <s v="WASATCH/ALMY"/>
    <m/>
    <m/>
    <n v="0"/>
    <x v="1"/>
    <m/>
    <m/>
    <m/>
    <m/>
    <x v="1"/>
    <d v="1966-10-03T00:00:00"/>
    <n v="8.6000003814697266"/>
    <x v="0"/>
    <n v="34"/>
    <n v="14"/>
    <n v="3685"/>
    <n v="37"/>
    <x v="0"/>
    <n v="4150"/>
    <n v="2867"/>
    <m/>
    <x v="0"/>
    <n v="15"/>
    <n v="9603"/>
    <x v="0"/>
    <m/>
    <n v="1.6966000000000001"/>
    <n v="1.1520600000000001"/>
    <n v="160.29750000000001"/>
    <n v="0.94645999999999997"/>
    <n v="164.09261999999998"/>
    <n v="117.0715"/>
    <n v="46.990129999999994"/>
    <m/>
    <x v="0"/>
    <n v="0.31230000000000002"/>
    <n v="164.37392999999997"/>
    <n v="-8.5643423965085829E-4"/>
    <n v="10799"/>
    <n v="5.862170375453387E-2"/>
    <n v="1.0339282778226103E-2"/>
    <n v="7.0207910629984469E-3"/>
    <n v="0.98263992615877549"/>
    <n v="0.7122266894756365"/>
    <n v="0.2858733742023446"/>
    <n v="1.8999363220189483E-3"/>
    <x v="0"/>
    <m/>
    <x v="0"/>
    <m/>
    <m/>
    <x v="0"/>
    <m/>
    <x v="0"/>
    <x v="0"/>
    <m/>
    <x v="0"/>
    <x v="0"/>
    <x v="0"/>
    <m/>
    <x v="0"/>
    <x v="0"/>
    <x v="0"/>
    <x v="0"/>
    <x v="0"/>
    <x v="0"/>
    <x v="0"/>
    <x v="0"/>
    <x v="0"/>
    <x v="0"/>
    <x v="0"/>
    <x v="0"/>
    <x v="0"/>
    <m/>
    <x v="0"/>
    <x v="0"/>
    <x v="0"/>
    <x v="0"/>
    <x v="0"/>
    <s v="PRODUCTION"/>
    <m/>
    <x v="0"/>
    <m/>
    <m/>
    <m/>
    <m/>
  </r>
  <r>
    <x v="0"/>
    <s v="T27N R113W S28 fNUGGET"/>
    <n v="49014580"/>
    <x v="0"/>
    <x v="1"/>
    <x v="16"/>
    <m/>
    <s v="28"/>
    <s v=" 27"/>
    <s v=" 113"/>
    <n v="42.290500000000002"/>
    <n v="-110.27379999999999"/>
    <m/>
    <s v="HOGSBACK NO. 32-31"/>
    <x v="0"/>
    <s v="NUGGET"/>
    <m/>
    <m/>
    <m/>
    <x v="1"/>
    <n v="10800"/>
    <m/>
    <m/>
    <m/>
    <x v="1"/>
    <d v="1970-12-18T00:00:00"/>
    <n v="6.1999998092651367"/>
    <x v="0"/>
    <n v="1850"/>
    <n v="305"/>
    <n v="31220"/>
    <n v="2300"/>
    <x v="0"/>
    <n v="53500"/>
    <n v="464"/>
    <m/>
    <x v="0"/>
    <n v="868"/>
    <n v="90272"/>
    <x v="0"/>
    <m/>
    <n v="92.314999999999998"/>
    <n v="25.09845"/>
    <n v="1358.07"/>
    <n v="58.833999999999996"/>
    <n v="1534.31745"/>
    <n v="1509.2349999999999"/>
    <n v="7.6049599999999993"/>
    <m/>
    <x v="0"/>
    <n v="18.071760000000001"/>
    <n v="1534.9117199999998"/>
    <n v="-1.9362190539842422E-4"/>
    <n v="90504"/>
    <n v="1.2833561977253617E-3"/>
    <n v="6.0166818802719083E-2"/>
    <n v="1.6358055498879975E-2"/>
    <n v="0.92347512569840096"/>
    <n v="0.98327153303644077"/>
    <n v="4.954656284727567E-3"/>
    <n v="1.1773810678831747E-2"/>
    <x v="0"/>
    <m/>
    <x v="0"/>
    <m/>
    <m/>
    <x v="0"/>
    <m/>
    <x v="0"/>
    <x v="0"/>
    <m/>
    <x v="0"/>
    <x v="0"/>
    <x v="0"/>
    <m/>
    <x v="0"/>
    <x v="0"/>
    <x v="0"/>
    <x v="0"/>
    <x v="0"/>
    <x v="0"/>
    <x v="0"/>
    <x v="0"/>
    <x v="0"/>
    <x v="0"/>
    <x v="0"/>
    <x v="0"/>
    <x v="0"/>
    <m/>
    <x v="0"/>
    <x v="0"/>
    <x v="0"/>
    <x v="0"/>
    <x v="0"/>
    <s v="PRODUCTION"/>
    <m/>
    <x v="0"/>
    <m/>
    <m/>
    <m/>
    <m/>
  </r>
  <r>
    <x v="0"/>
    <s v="T27N R113W S28 fMUDDY"/>
    <n v="49014565"/>
    <x v="0"/>
    <x v="1"/>
    <x v="16"/>
    <m/>
    <s v="28"/>
    <s v=" 27"/>
    <s v=" 113"/>
    <n v="42.290500000000002"/>
    <n v="-110.27379999999999"/>
    <m/>
    <s v="62-7 UNIT"/>
    <x v="0"/>
    <s v="MUDDY"/>
    <m/>
    <m/>
    <n v="0"/>
    <x v="1"/>
    <m/>
    <m/>
    <m/>
    <m/>
    <x v="1"/>
    <d v="1971-07-07T00:00:00"/>
    <n v="6.9000000953674316"/>
    <x v="0"/>
    <n v="171"/>
    <n v="3"/>
    <n v="1578"/>
    <n v="29"/>
    <x v="0"/>
    <n v="2420"/>
    <n v="586"/>
    <m/>
    <x v="0"/>
    <n v="16"/>
    <n v="4506"/>
    <x v="0"/>
    <m/>
    <n v="8.5328999999999997"/>
    <n v="0.24687000000000001"/>
    <n v="68.643000000000001"/>
    <n v="0.74181999999999992"/>
    <n v="78.164590000000004"/>
    <n v="68.268199999999993"/>
    <n v="9.6045399999999983"/>
    <m/>
    <x v="0"/>
    <n v="0.33312000000000003"/>
    <n v="78.205859999999987"/>
    <n v="-2.6392454584598968E-4"/>
    <n v="4800"/>
    <n v="3.1592520954223081E-2"/>
    <n v="0.10916580001251205"/>
    <n v="3.1583355071650729E-3"/>
    <n v="0.88767586448032287"/>
    <n v="0.87292947101406471"/>
    <n v="0.12281100163082408"/>
    <n v="4.2595273551112424E-3"/>
    <x v="0"/>
    <m/>
    <x v="0"/>
    <m/>
    <m/>
    <x v="0"/>
    <m/>
    <x v="0"/>
    <x v="0"/>
    <m/>
    <x v="0"/>
    <x v="0"/>
    <x v="0"/>
    <m/>
    <x v="0"/>
    <x v="0"/>
    <x v="0"/>
    <x v="0"/>
    <x v="0"/>
    <x v="0"/>
    <x v="0"/>
    <x v="0"/>
    <x v="0"/>
    <x v="0"/>
    <x v="0"/>
    <x v="0"/>
    <x v="0"/>
    <m/>
    <x v="0"/>
    <x v="0"/>
    <x v="0"/>
    <x v="0"/>
    <x v="0"/>
    <s v="PRODUCTION"/>
    <m/>
    <x v="0"/>
    <m/>
    <m/>
    <m/>
    <m/>
  </r>
  <r>
    <x v="0"/>
    <s v="T27N R113W S28 fMESAVERDE"/>
    <n v="49014659"/>
    <x v="0"/>
    <x v="1"/>
    <x v="1"/>
    <m/>
    <s v="28"/>
    <s v=" 27"/>
    <s v=" 113"/>
    <n v="42.290500000000002"/>
    <n v="-110.2705"/>
    <m/>
    <m/>
    <x v="0"/>
    <s v="MESAVERDE"/>
    <m/>
    <m/>
    <n v="0"/>
    <x v="1"/>
    <m/>
    <m/>
    <m/>
    <m/>
    <x v="5"/>
    <d v="1963-06-20T00:00:00"/>
    <n v="8.1999998092651367"/>
    <x v="0"/>
    <n v="107"/>
    <n v="56"/>
    <n v="4147"/>
    <n v="14"/>
    <x v="0"/>
    <n v="6400"/>
    <n v="659"/>
    <m/>
    <x v="0"/>
    <n v="-1"/>
    <n v="11053"/>
    <x v="0"/>
    <m/>
    <n v="5.3392999999999997"/>
    <n v="4.6082400000000003"/>
    <n v="180.39449999999999"/>
    <n v="0.35811999999999999"/>
    <n v="190.70016000000001"/>
    <n v="180.54399999999998"/>
    <n v="10.80101"/>
    <m/>
    <x v="0"/>
    <n v="0"/>
    <n v="191.34500999999997"/>
    <n v="-1.6878894189395527E-3"/>
    <n v="11379"/>
    <n v="1.453281027104137E-2"/>
    <n v="2.7998403357396236E-2"/>
    <n v="2.4164846007470576E-2"/>
    <n v="0.94783675063513317"/>
    <n v="0.94355217311389517"/>
    <n v="5.6447826886104849E-2"/>
    <n v="0"/>
    <x v="0"/>
    <m/>
    <x v="0"/>
    <m/>
    <m/>
    <x v="0"/>
    <m/>
    <x v="0"/>
    <x v="0"/>
    <m/>
    <x v="0"/>
    <x v="0"/>
    <x v="0"/>
    <m/>
    <x v="0"/>
    <x v="0"/>
    <x v="0"/>
    <x v="0"/>
    <x v="0"/>
    <x v="0"/>
    <x v="0"/>
    <x v="0"/>
    <x v="0"/>
    <x v="0"/>
    <x v="0"/>
    <x v="0"/>
    <x v="0"/>
    <m/>
    <x v="0"/>
    <x v="0"/>
    <x v="0"/>
    <x v="0"/>
    <x v="0"/>
    <s v="WELLHEAD (JUNE 14, 1963)"/>
    <m/>
    <x v="0"/>
    <m/>
    <m/>
    <m/>
    <m/>
  </r>
  <r>
    <x v="0"/>
    <s v="T27N R113W S28 fFRONTIER-MUDDY"/>
    <n v="49002016"/>
    <x v="0"/>
    <x v="1"/>
    <x v="1"/>
    <m/>
    <s v="28"/>
    <s v=" 27"/>
    <s v=" 113"/>
    <n v="42.291620000000002"/>
    <n v="-110.27714"/>
    <s v="4903520037"/>
    <s v="BNG 92-28"/>
    <x v="0"/>
    <s v="FRONTIER-MUDDY"/>
    <m/>
    <m/>
    <n v="1318"/>
    <x v="0"/>
    <n v="6256"/>
    <n v="7574"/>
    <n v="7660"/>
    <n v="7614"/>
    <x v="1"/>
    <d v="1968-04-03T00:00:00"/>
    <n v="6.5"/>
    <x v="0"/>
    <n v="3415"/>
    <n v="182"/>
    <n v="9069"/>
    <n v="110"/>
    <x v="0"/>
    <n v="20400"/>
    <n v="451"/>
    <m/>
    <x v="0"/>
    <n v="0"/>
    <n v="33398"/>
    <x v="0"/>
    <m/>
    <n v="170.4085"/>
    <n v="14.97678"/>
    <n v="394.50149999999996"/>
    <n v="2.8137999999999996"/>
    <n v="582.70057999999995"/>
    <n v="575.48399999999992"/>
    <n v="7.3918899999999992"/>
    <m/>
    <x v="0"/>
    <n v="0"/>
    <n v="582.87588999999991"/>
    <n v="-1.5040626206186855E-4"/>
    <n v="33624"/>
    <n v="3.3720270955805557E-3"/>
    <n v="0.2924460792539455"/>
    <n v="2.5702359863791453E-2"/>
    <n v="0.68185156088226306"/>
    <n v="0.9873182436830592"/>
    <n v="1.2681756316940816E-2"/>
    <n v="0"/>
    <x v="0"/>
    <m/>
    <x v="0"/>
    <m/>
    <m/>
    <x v="0"/>
    <m/>
    <x v="0"/>
    <x v="0"/>
    <m/>
    <x v="0"/>
    <x v="0"/>
    <x v="0"/>
    <m/>
    <x v="0"/>
    <x v="0"/>
    <x v="0"/>
    <x v="0"/>
    <x v="0"/>
    <x v="0"/>
    <x v="0"/>
    <x v="0"/>
    <x v="0"/>
    <x v="0"/>
    <x v="0"/>
    <x v="0"/>
    <x v="0"/>
    <m/>
    <x v="0"/>
    <x v="0"/>
    <x v="0"/>
    <x v="0"/>
    <x v="0"/>
    <s v="PRODUCTION"/>
    <m/>
    <x v="0"/>
    <m/>
    <m/>
    <m/>
    <m/>
  </r>
  <r>
    <x v="0"/>
    <s v="T27N R113W S27 fWASATCH/ALMY"/>
    <n v="49005875"/>
    <x v="0"/>
    <x v="1"/>
    <x v="1"/>
    <m/>
    <s v="27"/>
    <s v=" 27"/>
    <s v=" 113"/>
    <n v="42.290799999999997"/>
    <n v="-110.26506999999999"/>
    <s v="4903505210"/>
    <s v="1-K"/>
    <x v="0"/>
    <s v="WASATCH/ALMY"/>
    <m/>
    <m/>
    <n v="149"/>
    <x v="0"/>
    <n v="972"/>
    <n v="1121"/>
    <n v="1135"/>
    <m/>
    <x v="1"/>
    <m/>
    <m/>
    <x v="0"/>
    <n v="51"/>
    <n v="30"/>
    <n v="3800"/>
    <n v="-3"/>
    <x v="0"/>
    <n v="3800"/>
    <n v="3835"/>
    <m/>
    <x v="0"/>
    <n v="15"/>
    <n v="9582"/>
    <x v="0"/>
    <m/>
    <n v="2.5449000000000002"/>
    <n v="2.4687000000000001"/>
    <n v="165.3"/>
    <n v="0"/>
    <n v="170.31359999999998"/>
    <n v="107.19799999999999"/>
    <n v="62.85564999999999"/>
    <m/>
    <x v="0"/>
    <n v="0.31230000000000002"/>
    <n v="170.36594999999997"/>
    <n v="-1.5366346468401144E-4"/>
    <n v="11525"/>
    <n v="9.2054768560193304E-2"/>
    <n v="1.4942435601149882E-2"/>
    <n v="1.4495025646806834E-2"/>
    <n v="0.97056253875204335"/>
    <n v="0.62922197774848798"/>
    <n v="0.36894490947281428"/>
    <n v="1.8331127786978564E-3"/>
    <x v="0"/>
    <m/>
    <x v="0"/>
    <m/>
    <m/>
    <x v="0"/>
    <m/>
    <x v="0"/>
    <x v="0"/>
    <m/>
    <x v="0"/>
    <x v="0"/>
    <x v="0"/>
    <m/>
    <x v="0"/>
    <x v="0"/>
    <x v="0"/>
    <x v="0"/>
    <x v="0"/>
    <x v="0"/>
    <x v="0"/>
    <x v="0"/>
    <x v="0"/>
    <x v="0"/>
    <x v="0"/>
    <x v="0"/>
    <x v="0"/>
    <m/>
    <x v="0"/>
    <x v="0"/>
    <x v="0"/>
    <x v="0"/>
    <x v="0"/>
    <s v="PRODUCTION"/>
    <m/>
    <x v="0"/>
    <m/>
    <m/>
    <m/>
    <m/>
  </r>
  <r>
    <x v="0"/>
    <s v="T27N R113W S27 fWASATCH/ALMY"/>
    <n v="49118113"/>
    <x v="0"/>
    <x v="1"/>
    <x v="1"/>
    <m/>
    <s v="27"/>
    <s v=" 27"/>
    <s v=" 113"/>
    <n v="42.298400000000001"/>
    <n v="-110.19759999999999"/>
    <m/>
    <s v="UNIT NO. 1"/>
    <x v="0"/>
    <s v="WASATCH/ALMY"/>
    <m/>
    <m/>
    <n v="97"/>
    <x v="0"/>
    <n v="748"/>
    <n v="845"/>
    <m/>
    <m/>
    <x v="0"/>
    <m/>
    <n v="8.3999996185302734"/>
    <x v="2"/>
    <n v="42"/>
    <n v="9"/>
    <n v="1924"/>
    <n v="-3"/>
    <x v="0"/>
    <n v="2180"/>
    <n v="1208"/>
    <m/>
    <x v="0"/>
    <n v="136"/>
    <n v="4958"/>
    <x v="0"/>
    <s v="CHEMICAL &amp; GEOLOGICAL LABORATORIES"/>
    <n v="2.0958000000000001"/>
    <n v="0.74060999999999999"/>
    <n v="83.693999999999988"/>
    <n v="0"/>
    <n v="86.530409999999989"/>
    <n v="61.497799999999998"/>
    <n v="19.799119999999998"/>
    <m/>
    <x v="0"/>
    <n v="2.8315200000000003"/>
    <n v="84.128439999999998"/>
    <n v="1.4074687600437901E-2"/>
    <n v="5493"/>
    <n v="5.1191273562338532E-2"/>
    <n v="2.4220386798121035E-2"/>
    <n v="8.5589563252965063E-3"/>
    <n v="0.96722065687658243"/>
    <n v="0.73099893448636399"/>
    <n v="0.2353439574060805"/>
    <n v="3.3657108107555546E-2"/>
    <x v="0"/>
    <m/>
    <x v="0"/>
    <m/>
    <m/>
    <x v="0"/>
    <m/>
    <x v="0"/>
    <x v="0"/>
    <m/>
    <x v="0"/>
    <x v="0"/>
    <x v="0"/>
    <m/>
    <x v="0"/>
    <x v="0"/>
    <x v="0"/>
    <x v="0"/>
    <x v="0"/>
    <x v="0"/>
    <x v="0"/>
    <x v="0"/>
    <x v="0"/>
    <x v="0"/>
    <x v="0"/>
    <x v="0"/>
    <x v="0"/>
    <m/>
    <x v="0"/>
    <x v="0"/>
    <x v="0"/>
    <x v="0"/>
    <x v="0"/>
    <s v="DST NO. 1"/>
    <m/>
    <x v="0"/>
    <m/>
    <m/>
    <m/>
    <m/>
  </r>
  <r>
    <x v="1"/>
    <s v="T27N R113W S27 fFRONTIER"/>
    <n v="1772"/>
    <x v="0"/>
    <x v="1"/>
    <x v="5"/>
    <s v="SE SE"/>
    <n v="27"/>
    <n v="27"/>
    <n v="113"/>
    <n v="42.29242"/>
    <n v="-110.24892"/>
    <s v="4903520985"/>
    <s v="94 GRB"/>
    <x v="0"/>
    <s v="FRONTIER"/>
    <m/>
    <m/>
    <s v=""/>
    <x v="0"/>
    <m/>
    <m/>
    <n v="7660"/>
    <n v="7620"/>
    <x v="2"/>
    <d v="1990-08-29T00:00:00"/>
    <n v="6.45"/>
    <x v="1"/>
    <n v="59.1"/>
    <n v="13.1"/>
    <n v="880"/>
    <n v="57"/>
    <x v="1"/>
    <n v="1412"/>
    <n v="65"/>
    <n v="0"/>
    <x v="1"/>
    <n v="2.2999999999999998"/>
    <n v="2516"/>
    <x v="0"/>
    <s v="EOG RESOURCES"/>
    <n v="2.94909"/>
    <n v="1.0779989999999999"/>
    <n v="38.28"/>
    <n v="1.4580599999999999"/>
    <n v="43.765148999999994"/>
    <n v="39.832519999999995"/>
    <n v="1.0653499999999998"/>
    <n v="0"/>
    <x v="1"/>
    <n v="4.7885999999999998E-2"/>
    <n v="40.945755999999996"/>
    <n v="3.3282527202371383E-2"/>
    <n v="2488.5"/>
    <n v="-5.495054450994105E-3"/>
    <n v="6.7384438700300101E-2"/>
    <n v="2.4631448187232268E-2"/>
    <n v="0.90798411311246774"/>
    <n v="0.97281193196188631"/>
    <n v="2.601856954356881E-2"/>
    <n v="1.1694984945448315E-3"/>
    <x v="1"/>
    <n v="130"/>
    <x v="1"/>
    <n v="2327"/>
    <n v="2"/>
    <x v="0"/>
    <n v="0"/>
    <x v="0"/>
    <x v="1"/>
    <m/>
    <x v="1"/>
    <x v="1"/>
    <x v="1"/>
    <n v="0"/>
    <x v="1"/>
    <x v="1"/>
    <x v="1"/>
    <x v="1"/>
    <x v="0"/>
    <x v="0"/>
    <x v="0"/>
    <x v="0"/>
    <x v="0"/>
    <x v="0"/>
    <x v="0"/>
    <x v="0"/>
    <x v="0"/>
    <m/>
    <x v="0"/>
    <x v="0"/>
    <x v="0"/>
    <x v="0"/>
    <x v="0"/>
    <m/>
    <n v="19900829"/>
    <x v="1"/>
    <s v="ENERGY LABS CASPER No 90-25078"/>
    <m/>
    <m/>
    <d v="1990-10-03T00:00:00"/>
  </r>
  <r>
    <x v="0"/>
    <s v="T27N R113W S25 fWASATCH/ALMY"/>
    <n v="49007728"/>
    <x v="0"/>
    <x v="1"/>
    <x v="20"/>
    <m/>
    <s v="25"/>
    <s v=" 27"/>
    <s v=" 113"/>
    <n v="42.2911"/>
    <n v="-110.22363"/>
    <s v="4903505203"/>
    <s v="UNIT NO. 32"/>
    <x v="0"/>
    <s v="WASATCH/ALMY"/>
    <m/>
    <m/>
    <m/>
    <x v="1"/>
    <n v="2459"/>
    <m/>
    <m/>
    <m/>
    <x v="1"/>
    <d v="1965-03-02T00:00:00"/>
    <n v="8.3000001907348633"/>
    <x v="0"/>
    <n v="8"/>
    <n v="2"/>
    <n v="1194"/>
    <n v="-1"/>
    <x v="0"/>
    <n v="1030"/>
    <n v="1274"/>
    <m/>
    <x v="0"/>
    <n v="65"/>
    <n v="2962"/>
    <x v="0"/>
    <m/>
    <n v="0.3992"/>
    <n v="0.16458"/>
    <n v="51.938999999999993"/>
    <n v="0"/>
    <n v="52.502779999999994"/>
    <n v="29.0563"/>
    <n v="20.880859999999998"/>
    <m/>
    <x v="0"/>
    <n v="1.3533000000000002"/>
    <n v="51.290459999999996"/>
    <n v="1.1680144101870201E-2"/>
    <n v="3569"/>
    <n v="9.2941356606951464E-2"/>
    <n v="7.6034069053105384E-3"/>
    <n v="3.1346911534970152E-3"/>
    <n v="0.98926190194119246"/>
    <n v="0.56650496018167906"/>
    <n v="0.40711001617064851"/>
    <n v="2.6385023647672496E-2"/>
    <x v="0"/>
    <m/>
    <x v="0"/>
    <m/>
    <m/>
    <x v="0"/>
    <m/>
    <x v="0"/>
    <x v="0"/>
    <m/>
    <x v="0"/>
    <x v="0"/>
    <x v="0"/>
    <m/>
    <x v="0"/>
    <x v="0"/>
    <x v="0"/>
    <x v="0"/>
    <x v="0"/>
    <x v="0"/>
    <x v="0"/>
    <x v="0"/>
    <x v="0"/>
    <x v="0"/>
    <x v="0"/>
    <x v="0"/>
    <x v="0"/>
    <m/>
    <x v="0"/>
    <x v="0"/>
    <x v="0"/>
    <x v="0"/>
    <x v="0"/>
    <s v="PRODUCTION"/>
    <m/>
    <x v="0"/>
    <m/>
    <m/>
    <m/>
    <m/>
  </r>
  <r>
    <x v="0"/>
    <s v="T27N R113W S25 fWASATCH/ALMY"/>
    <n v="49003045"/>
    <x v="0"/>
    <x v="1"/>
    <x v="20"/>
    <m/>
    <s v="25"/>
    <s v=" 27"/>
    <s v=" 113"/>
    <n v="42.293439999999997"/>
    <n v="-110.21603"/>
    <s v="4903505230"/>
    <s v="UNIT NO. 41"/>
    <x v="0"/>
    <s v="WASATCH/ALMY"/>
    <n v="-5"/>
    <n v="-21"/>
    <n v="122"/>
    <x v="9"/>
    <n v="2358"/>
    <n v="2480"/>
    <m/>
    <m/>
    <x v="5"/>
    <d v="1965-05-18T00:00:00"/>
    <n v="8.3000001907348633"/>
    <x v="0"/>
    <n v="45"/>
    <n v="17"/>
    <n v="2604"/>
    <n v="10"/>
    <x v="0"/>
    <n v="3070"/>
    <n v="1793"/>
    <m/>
    <x v="0"/>
    <n v="28"/>
    <n v="6697"/>
    <x v="0"/>
    <m/>
    <n v="2.2454999999999998"/>
    <n v="1.39893"/>
    <n v="113.27399999999999"/>
    <n v="0.25579999999999997"/>
    <n v="117.17422999999998"/>
    <n v="86.604699999999994"/>
    <n v="29.387269999999997"/>
    <m/>
    <x v="0"/>
    <n v="0.58296000000000003"/>
    <n v="116.57492999999999"/>
    <n v="2.5638594808211736E-3"/>
    <n v="7564"/>
    <n v="6.0795175653881213E-2"/>
    <n v="1.9163770054217554E-2"/>
    <n v="1.1938887927831916E-2"/>
    <n v="0.96889734201795052"/>
    <n v="0.74291016087249628"/>
    <n v="0.25208910698037734"/>
    <n v="5.0007321471263163E-3"/>
    <x v="0"/>
    <m/>
    <x v="0"/>
    <m/>
    <m/>
    <x v="0"/>
    <m/>
    <x v="0"/>
    <x v="0"/>
    <m/>
    <x v="0"/>
    <x v="0"/>
    <x v="0"/>
    <m/>
    <x v="0"/>
    <x v="0"/>
    <x v="0"/>
    <x v="0"/>
    <x v="0"/>
    <x v="0"/>
    <x v="0"/>
    <x v="0"/>
    <x v="0"/>
    <x v="0"/>
    <x v="0"/>
    <x v="0"/>
    <x v="0"/>
    <m/>
    <x v="0"/>
    <x v="0"/>
    <x v="0"/>
    <x v="0"/>
    <x v="0"/>
    <s v="WELLHEAD"/>
    <m/>
    <x v="0"/>
    <m/>
    <m/>
    <m/>
    <m/>
  </r>
  <r>
    <x v="0"/>
    <s v="T27N R113W S24 fWASATCH/ALMY"/>
    <n v="49016255"/>
    <x v="0"/>
    <x v="1"/>
    <x v="20"/>
    <m/>
    <s v="24"/>
    <s v=" 27"/>
    <s v=" 113"/>
    <n v="42.306629999999998"/>
    <n v="-110.21266"/>
    <s v="4903505356"/>
    <s v="UNIT NO. 23"/>
    <x v="0"/>
    <s v="WASATCH/ALMY"/>
    <n v="22"/>
    <m/>
    <m/>
    <x v="0"/>
    <n v="2545"/>
    <m/>
    <m/>
    <m/>
    <x v="1"/>
    <d v="1962-11-16T00:00:00"/>
    <n v="8.5"/>
    <x v="0"/>
    <n v="22"/>
    <n v="15"/>
    <n v="2774"/>
    <n v="-3"/>
    <x v="0"/>
    <n v="3360"/>
    <n v="1464"/>
    <m/>
    <x v="0"/>
    <n v="30"/>
    <n v="7030"/>
    <x v="0"/>
    <m/>
    <n v="1.0977999999999999"/>
    <n v="1.2343500000000001"/>
    <n v="120.669"/>
    <n v="0"/>
    <n v="123.00115"/>
    <n v="94.785600000000002"/>
    <n v="23.994959999999999"/>
    <m/>
    <x v="0"/>
    <n v="0.62460000000000004"/>
    <n v="119.40516000000001"/>
    <n v="1.4834556080656423E-2"/>
    <n v="7659"/>
    <n v="4.2821158690176324E-2"/>
    <n v="8.9251198057904331E-3"/>
    <n v="1.0035272027944455E-2"/>
    <n v="0.98103960816626512"/>
    <n v="0.79381494066085578"/>
    <n v="0.20095412962052894"/>
    <n v="5.2309297186151757E-3"/>
    <x v="0"/>
    <m/>
    <x v="0"/>
    <m/>
    <m/>
    <x v="0"/>
    <m/>
    <x v="0"/>
    <x v="0"/>
    <m/>
    <x v="0"/>
    <x v="0"/>
    <x v="0"/>
    <m/>
    <x v="0"/>
    <x v="0"/>
    <x v="0"/>
    <x v="0"/>
    <x v="0"/>
    <x v="0"/>
    <x v="0"/>
    <x v="0"/>
    <x v="0"/>
    <x v="0"/>
    <x v="0"/>
    <x v="0"/>
    <x v="0"/>
    <m/>
    <x v="0"/>
    <x v="0"/>
    <x v="0"/>
    <x v="0"/>
    <x v="0"/>
    <s v="PRODUCTION"/>
    <m/>
    <x v="0"/>
    <m/>
    <m/>
    <m/>
    <m/>
  </r>
  <r>
    <x v="0"/>
    <s v="T27N R113W S24 fWASATCH/ALMY"/>
    <n v="49014129"/>
    <x v="0"/>
    <x v="1"/>
    <x v="20"/>
    <m/>
    <s v="24"/>
    <s v=" 27"/>
    <s v=" 113"/>
    <n v="42.308920000000001"/>
    <n v="-110.21541999999999"/>
    <s v="4903505364"/>
    <s v="BCU NO. 68"/>
    <x v="0"/>
    <s v="WASATCH/ALMY"/>
    <m/>
    <m/>
    <n v="9"/>
    <x v="0"/>
    <n v="2392"/>
    <n v="2401"/>
    <m/>
    <m/>
    <x v="0"/>
    <d v="1964-04-27T00:00:00"/>
    <n v="8.8999996185302734"/>
    <x v="0"/>
    <n v="17"/>
    <n v="5"/>
    <n v="1510"/>
    <n v="19"/>
    <x v="0"/>
    <n v="1400"/>
    <n v="927"/>
    <m/>
    <x v="0"/>
    <n v="465"/>
    <n v="3969"/>
    <x v="0"/>
    <m/>
    <n v="0.84830000000000005"/>
    <n v="0.41144999999999998"/>
    <n v="65.685000000000002"/>
    <n v="0.48601999999999995"/>
    <n v="67.430769999999995"/>
    <n v="39.494"/>
    <n v="15.193529999999999"/>
    <m/>
    <x v="0"/>
    <n v="9.6813000000000002"/>
    <n v="64.368830000000003"/>
    <n v="2.3231785225448279E-2"/>
    <n v="4340"/>
    <n v="4.4650379106992419E-2"/>
    <n v="1.2580310146243327E-2"/>
    <n v="6.1018137565387433E-3"/>
    <n v="0.98131787609721799"/>
    <n v="0.61355783536845387"/>
    <n v="0.2360386230416181"/>
    <n v="0.15040354158992791"/>
    <x v="0"/>
    <m/>
    <x v="0"/>
    <m/>
    <m/>
    <x v="0"/>
    <m/>
    <x v="0"/>
    <x v="0"/>
    <m/>
    <x v="0"/>
    <x v="0"/>
    <x v="0"/>
    <m/>
    <x v="0"/>
    <x v="0"/>
    <x v="0"/>
    <x v="0"/>
    <x v="0"/>
    <x v="0"/>
    <x v="0"/>
    <x v="0"/>
    <x v="0"/>
    <x v="0"/>
    <x v="0"/>
    <x v="0"/>
    <x v="0"/>
    <m/>
    <x v="0"/>
    <x v="0"/>
    <x v="0"/>
    <x v="0"/>
    <x v="0"/>
    <s v="DST NO. 1 (BOTTOM)"/>
    <m/>
    <x v="0"/>
    <m/>
    <m/>
    <m/>
    <m/>
  </r>
  <r>
    <x v="0"/>
    <s v="T27N R113W S23 fMESAVERDE"/>
    <n v="49002019"/>
    <x v="0"/>
    <x v="1"/>
    <x v="20"/>
    <m/>
    <s v="23"/>
    <s v=" 27"/>
    <s v=" 113"/>
    <n v="42.313029999999998"/>
    <n v="-110.24384999999999"/>
    <s v="4903505380"/>
    <s v="UNIT NO. 44"/>
    <x v="0"/>
    <s v="MESAVERDE"/>
    <m/>
    <m/>
    <n v="10"/>
    <x v="0"/>
    <n v="2479"/>
    <n v="2489"/>
    <m/>
    <m/>
    <x v="1"/>
    <d v="1963-05-24T00:00:00"/>
    <n v="7.5"/>
    <x v="0"/>
    <n v="174"/>
    <n v="88"/>
    <n v="4105"/>
    <n v="26"/>
    <x v="0"/>
    <n v="6200"/>
    <n v="1208"/>
    <m/>
    <x v="0"/>
    <n v="24"/>
    <n v="11212"/>
    <x v="0"/>
    <m/>
    <n v="8.6826000000000008"/>
    <n v="7.2415200000000004"/>
    <n v="178.5675"/>
    <n v="0.66508"/>
    <n v="195.1567"/>
    <n v="174.90199999999999"/>
    <n v="19.799119999999998"/>
    <m/>
    <x v="0"/>
    <n v="0.49968000000000001"/>
    <n v="195.20079999999999"/>
    <n v="-1.1297336415974086E-4"/>
    <n v="11822"/>
    <n v="2.6482590952504992E-2"/>
    <n v="4.4490401815566676E-2"/>
    <n v="3.7106181852839287E-2"/>
    <n v="0.91840341633159395"/>
    <n v="0.89601067208740948"/>
    <n v="0.10142950233810517"/>
    <n v="2.5598255744853507E-3"/>
    <x v="0"/>
    <m/>
    <x v="0"/>
    <m/>
    <m/>
    <x v="0"/>
    <m/>
    <x v="0"/>
    <x v="0"/>
    <m/>
    <x v="0"/>
    <x v="0"/>
    <x v="0"/>
    <m/>
    <x v="0"/>
    <x v="0"/>
    <x v="0"/>
    <x v="0"/>
    <x v="0"/>
    <x v="0"/>
    <x v="0"/>
    <x v="0"/>
    <x v="0"/>
    <x v="0"/>
    <x v="0"/>
    <x v="0"/>
    <x v="0"/>
    <m/>
    <x v="0"/>
    <x v="0"/>
    <x v="0"/>
    <x v="0"/>
    <x v="0"/>
    <s v="PRODUCTION WATER"/>
    <m/>
    <x v="0"/>
    <m/>
    <m/>
    <m/>
    <m/>
  </r>
  <r>
    <x v="0"/>
    <s v="T27N R113W S22 fWASATCH/ALMY"/>
    <n v="49000934"/>
    <x v="0"/>
    <x v="1"/>
    <x v="20"/>
    <m/>
    <s v="22"/>
    <s v=" 27"/>
    <s v=" 113"/>
    <n v="42.313139999999997"/>
    <n v="-110.25376"/>
    <s v="4903505381"/>
    <s v="UNIT NO. 40"/>
    <x v="0"/>
    <s v="WASATCH/ALMY"/>
    <m/>
    <m/>
    <n v="28"/>
    <x v="0"/>
    <n v="1899"/>
    <n v="1927"/>
    <m/>
    <m/>
    <x v="0"/>
    <d v="1963-03-11T00:00:00"/>
    <n v="7.3000001907348633"/>
    <x v="0"/>
    <n v="89"/>
    <n v="45"/>
    <n v="3897"/>
    <n v="-3"/>
    <x v="0"/>
    <n v="4100"/>
    <n v="3782"/>
    <m/>
    <x v="0"/>
    <n v="-1"/>
    <n v="9993"/>
    <x v="0"/>
    <m/>
    <n v="4.4410999999999996"/>
    <n v="3.7030500000000002"/>
    <n v="169.51949999999999"/>
    <n v="0"/>
    <n v="177.66364999999999"/>
    <n v="115.661"/>
    <n v="61.986979999999996"/>
    <m/>
    <x v="0"/>
    <n v="0"/>
    <n v="177.64797999999999"/>
    <n v="4.4102130853414718E-5"/>
    <n v="11906"/>
    <n v="8.7355587013105626E-2"/>
    <n v="2.4997234943670243E-2"/>
    <n v="2.0843036828298869E-2"/>
    <n v="0.95415972822803086"/>
    <n v="0.65106847823431491"/>
    <n v="0.34893152176568515"/>
    <n v="0"/>
    <x v="0"/>
    <m/>
    <x v="0"/>
    <m/>
    <m/>
    <x v="0"/>
    <m/>
    <x v="0"/>
    <x v="0"/>
    <m/>
    <x v="0"/>
    <x v="0"/>
    <x v="0"/>
    <m/>
    <x v="0"/>
    <x v="0"/>
    <x v="0"/>
    <x v="0"/>
    <x v="0"/>
    <x v="0"/>
    <x v="0"/>
    <x v="0"/>
    <x v="0"/>
    <x v="0"/>
    <x v="0"/>
    <x v="0"/>
    <x v="0"/>
    <m/>
    <x v="0"/>
    <x v="0"/>
    <x v="0"/>
    <x v="0"/>
    <x v="0"/>
    <s v="DST NO. 1"/>
    <m/>
    <x v="0"/>
    <m/>
    <m/>
    <m/>
    <m/>
  </r>
  <r>
    <x v="0"/>
    <s v="T27N R113W S22 fWASATCH/ALMY"/>
    <n v="49007733"/>
    <x v="0"/>
    <x v="1"/>
    <x v="20"/>
    <m/>
    <s v="22"/>
    <s v=" 27"/>
    <s v=" 113"/>
    <n v="42.316189999999999"/>
    <n v="-110.24806"/>
    <s v="4903505391"/>
    <s v="UNIT NO. 42"/>
    <x v="0"/>
    <s v="WASATCH/ALMY"/>
    <m/>
    <m/>
    <n v="61"/>
    <x v="0"/>
    <n v="1837"/>
    <n v="1898"/>
    <m/>
    <m/>
    <x v="0"/>
    <d v="1963-04-15T00:00:00"/>
    <n v="8.8000001907348633"/>
    <x v="0"/>
    <n v="37"/>
    <n v="9"/>
    <n v="2576"/>
    <n v="20"/>
    <x v="0"/>
    <n v="3000"/>
    <n v="1293"/>
    <m/>
    <x v="0"/>
    <n v="84"/>
    <n v="6591"/>
    <x v="0"/>
    <m/>
    <n v="1.8463000000000001"/>
    <n v="0.74060999999999999"/>
    <n v="112.056"/>
    <n v="0.51159999999999994"/>
    <n v="115.15451"/>
    <n v="84.63"/>
    <n v="21.192269999999997"/>
    <m/>
    <x v="0"/>
    <n v="1.7488800000000002"/>
    <n v="107.57114999999999"/>
    <n v="3.4047985310718183E-2"/>
    <n v="7016"/>
    <n v="3.1233923715734548E-2"/>
    <n v="1.6033240903895123E-2"/>
    <n v="6.4314458895270363E-3"/>
    <n v="0.97753531320657783"/>
    <n v="0.7867351050909096"/>
    <n v="0.19700700420140529"/>
    <n v="1.6257890707685102E-2"/>
    <x v="0"/>
    <m/>
    <x v="0"/>
    <m/>
    <m/>
    <x v="0"/>
    <m/>
    <x v="0"/>
    <x v="0"/>
    <m/>
    <x v="0"/>
    <x v="0"/>
    <x v="0"/>
    <m/>
    <x v="0"/>
    <x v="0"/>
    <x v="0"/>
    <x v="0"/>
    <x v="0"/>
    <x v="0"/>
    <x v="0"/>
    <x v="0"/>
    <x v="0"/>
    <x v="0"/>
    <x v="0"/>
    <x v="0"/>
    <x v="0"/>
    <m/>
    <x v="0"/>
    <x v="0"/>
    <x v="0"/>
    <x v="0"/>
    <x v="0"/>
    <s v="DST NO. 1 (BOTTOM)"/>
    <m/>
    <x v="0"/>
    <m/>
    <m/>
    <m/>
    <m/>
  </r>
  <r>
    <x v="0"/>
    <s v="T27N R113W S22 fWASATCH/ALMY"/>
    <n v="49014131"/>
    <x v="0"/>
    <x v="1"/>
    <x v="20"/>
    <m/>
    <s v="22"/>
    <s v=" 27"/>
    <s v=" 113"/>
    <n v="42.30959"/>
    <n v="-110.25897999999999"/>
    <s v="4903505370"/>
    <s v="UNIT NO. 36"/>
    <x v="0"/>
    <s v="WASATCH/ALMY"/>
    <m/>
    <n v="-144"/>
    <n v="178"/>
    <x v="2"/>
    <n v="1714"/>
    <n v="1892"/>
    <m/>
    <m/>
    <x v="1"/>
    <d v="1967-09-12T00:00:00"/>
    <n v="8.3000001907348633"/>
    <x v="0"/>
    <n v="34"/>
    <n v="24"/>
    <n v="3826"/>
    <n v="65"/>
    <x v="0"/>
    <n v="4040"/>
    <n v="3245"/>
    <m/>
    <x v="0"/>
    <n v="30"/>
    <n v="9737"/>
    <x v="0"/>
    <m/>
    <n v="1.6966000000000001"/>
    <n v="1.97496"/>
    <n v="166.43099999999998"/>
    <n v="1.6626999999999998"/>
    <n v="171.76525999999998"/>
    <n v="113.9684"/>
    <n v="53.185549999999992"/>
    <m/>
    <x v="0"/>
    <n v="0.62460000000000004"/>
    <n v="167.77855"/>
    <n v="1.1741371459547408E-2"/>
    <n v="11261"/>
    <n v="7.2578340794361373E-2"/>
    <n v="9.87743388855232E-3"/>
    <n v="1.149801770160043E-2"/>
    <n v="0.97862454840984725"/>
    <n v="0.67927872782307397"/>
    <n v="0.31699850785454992"/>
    <n v="3.7227643223761327E-3"/>
    <x v="0"/>
    <m/>
    <x v="0"/>
    <m/>
    <m/>
    <x v="0"/>
    <m/>
    <x v="0"/>
    <x v="0"/>
    <m/>
    <x v="0"/>
    <x v="0"/>
    <x v="0"/>
    <m/>
    <x v="0"/>
    <x v="0"/>
    <x v="0"/>
    <x v="0"/>
    <x v="0"/>
    <x v="0"/>
    <x v="0"/>
    <x v="0"/>
    <x v="0"/>
    <x v="0"/>
    <x v="0"/>
    <x v="0"/>
    <x v="0"/>
    <m/>
    <x v="0"/>
    <x v="0"/>
    <x v="0"/>
    <x v="0"/>
    <x v="0"/>
    <s v="PRODUCTION WATER"/>
    <m/>
    <x v="0"/>
    <m/>
    <m/>
    <m/>
    <m/>
  </r>
  <r>
    <x v="0"/>
    <s v="T27N R113W S22 fMESAVERDE"/>
    <n v="49002023"/>
    <x v="0"/>
    <x v="1"/>
    <x v="20"/>
    <m/>
    <s v="22"/>
    <s v=" 27"/>
    <s v=" 113"/>
    <n v="42.309370000000001"/>
    <n v="-110.24824"/>
    <s v="4903505366"/>
    <s v="UNIT NO. 52"/>
    <x v="0"/>
    <s v="MESAVERDE"/>
    <m/>
    <m/>
    <n v="21"/>
    <x v="0"/>
    <n v="2731"/>
    <n v="2752"/>
    <m/>
    <m/>
    <x v="1"/>
    <d v="1963-07-16T00:00:00"/>
    <n v="7.4000000953674316"/>
    <x v="0"/>
    <n v="646"/>
    <n v="204"/>
    <n v="5813"/>
    <n v="44"/>
    <x v="0"/>
    <n v="10100"/>
    <n v="1049"/>
    <m/>
    <x v="0"/>
    <n v="68"/>
    <n v="17395"/>
    <x v="0"/>
    <m/>
    <n v="32.235399999999998"/>
    <n v="16.78716"/>
    <n v="252.86549999999997"/>
    <n v="1.1255199999999999"/>
    <n v="303.01357999999999"/>
    <n v="284.92099999999999"/>
    <n v="17.193109999999997"/>
    <m/>
    <x v="0"/>
    <n v="1.4157600000000001"/>
    <n v="303.52986999999996"/>
    <n v="-8.5120035506107536E-4"/>
    <n v="17921"/>
    <n v="1.4894098991958319E-2"/>
    <n v="0.10638269083517643"/>
    <n v="5.5400685342221298E-2"/>
    <n v="0.8382166238226022"/>
    <n v="0.93869179992071305"/>
    <n v="5.6643881539566433E-2"/>
    <n v="4.6643185397206551E-3"/>
    <x v="0"/>
    <m/>
    <x v="0"/>
    <m/>
    <m/>
    <x v="0"/>
    <m/>
    <x v="0"/>
    <x v="0"/>
    <m/>
    <x v="0"/>
    <x v="0"/>
    <x v="0"/>
    <m/>
    <x v="0"/>
    <x v="0"/>
    <x v="0"/>
    <x v="0"/>
    <x v="0"/>
    <x v="0"/>
    <x v="0"/>
    <x v="0"/>
    <x v="0"/>
    <x v="0"/>
    <x v="0"/>
    <x v="0"/>
    <x v="0"/>
    <m/>
    <x v="0"/>
    <x v="0"/>
    <x v="0"/>
    <x v="0"/>
    <x v="0"/>
    <s v="PRODUCED WATER"/>
    <m/>
    <x v="0"/>
    <m/>
    <m/>
    <m/>
    <m/>
  </r>
  <r>
    <x v="0"/>
    <s v="T27N R113W S22 fMESAVERDE"/>
    <n v="49002022"/>
    <x v="0"/>
    <x v="1"/>
    <x v="20"/>
    <m/>
    <s v="22"/>
    <s v=" 27"/>
    <s v=" 113"/>
    <n v="42.316949999999999"/>
    <n v="-110.26224999999999"/>
    <s v="4903506295"/>
    <s v="UNIT NO. 85"/>
    <x v="0"/>
    <s v="MESAVERDE"/>
    <m/>
    <m/>
    <n v="47"/>
    <x v="0"/>
    <n v="1892"/>
    <n v="1939"/>
    <m/>
    <m/>
    <x v="1"/>
    <d v="1966-06-14T00:00:00"/>
    <n v="8.5"/>
    <x v="0"/>
    <n v="70"/>
    <n v="25"/>
    <n v="4994"/>
    <n v="60"/>
    <x v="0"/>
    <n v="5640"/>
    <n v="2965"/>
    <m/>
    <x v="0"/>
    <n v="20"/>
    <n v="12777"/>
    <x v="0"/>
    <m/>
    <n v="3.4929999999999999"/>
    <n v="2.0572500000000002"/>
    <n v="217.23899999999998"/>
    <n v="1.5347999999999999"/>
    <n v="224.32404999999997"/>
    <n v="159.1044"/>
    <n v="48.596349999999994"/>
    <m/>
    <x v="0"/>
    <n v="0.41640000000000005"/>
    <n v="208.11715000000001"/>
    <n v="3.7477696389705613E-2"/>
    <n v="13771"/>
    <n v="3.7441615187584751E-2"/>
    <n v="1.5571223861195447E-2"/>
    <n v="9.1708847089734709E-3"/>
    <n v="0.9752578914298311"/>
    <n v="0.76449442057033734"/>
    <n v="0.23350478324347604"/>
    <n v="2.000796186186482E-3"/>
    <x v="0"/>
    <m/>
    <x v="0"/>
    <m/>
    <m/>
    <x v="0"/>
    <m/>
    <x v="0"/>
    <x v="0"/>
    <m/>
    <x v="0"/>
    <x v="0"/>
    <x v="0"/>
    <m/>
    <x v="0"/>
    <x v="0"/>
    <x v="0"/>
    <x v="0"/>
    <x v="0"/>
    <x v="0"/>
    <x v="0"/>
    <x v="0"/>
    <x v="0"/>
    <x v="0"/>
    <x v="0"/>
    <x v="0"/>
    <x v="0"/>
    <m/>
    <x v="0"/>
    <x v="0"/>
    <x v="0"/>
    <x v="0"/>
    <x v="0"/>
    <s v="PRODUCTION"/>
    <m/>
    <x v="0"/>
    <m/>
    <m/>
    <m/>
    <m/>
  </r>
  <r>
    <x v="0"/>
    <s v="T27N R113W S22 fGANNETT/BEAR RIVER"/>
    <n v="49124783"/>
    <x v="0"/>
    <x v="1"/>
    <x v="20"/>
    <m/>
    <s v="22"/>
    <s v=" 27"/>
    <s v=" 113"/>
    <n v="42.311300000000003"/>
    <n v="-110.25830000000001"/>
    <m/>
    <s v="UNIT NO 37"/>
    <x v="0"/>
    <s v="GANNETT/BEAR RIVER"/>
    <m/>
    <m/>
    <n v="1104"/>
    <x v="0"/>
    <n v="7786"/>
    <n v="8890"/>
    <m/>
    <m/>
    <x v="5"/>
    <d v="1974-05-07T00:00:00"/>
    <n v="8.5"/>
    <x v="0"/>
    <n v="74"/>
    <n v="16"/>
    <n v="4008"/>
    <n v="91"/>
    <x v="0"/>
    <n v="4300"/>
    <n v="3172"/>
    <m/>
    <x v="0"/>
    <n v="19"/>
    <n v="10310"/>
    <x v="0"/>
    <s v="CHEM LAB"/>
    <n v="3.6926000000000001"/>
    <n v="1.31664"/>
    <n v="174.34799999999998"/>
    <n v="2.3277799999999997"/>
    <n v="181.68501999999998"/>
    <n v="121.303"/>
    <n v="51.989079999999994"/>
    <m/>
    <x v="0"/>
    <n v="0.39558000000000004"/>
    <n v="173.68765999999999"/>
    <n v="2.2504149728110746E-2"/>
    <n v="11677"/>
    <n v="6.217310228771547E-2"/>
    <n v="2.0324185230020619E-2"/>
    <n v="7.2468275039956525E-3"/>
    <n v="0.9724289872659837"/>
    <n v="0.69839734152673827"/>
    <n v="0.29932512188833676"/>
    <n v="2.2775365849249168E-3"/>
    <x v="0"/>
    <m/>
    <x v="0"/>
    <m/>
    <m/>
    <x v="0"/>
    <m/>
    <x v="0"/>
    <x v="0"/>
    <m/>
    <x v="0"/>
    <x v="0"/>
    <x v="0"/>
    <m/>
    <x v="0"/>
    <x v="0"/>
    <x v="0"/>
    <x v="0"/>
    <x v="0"/>
    <x v="0"/>
    <x v="0"/>
    <x v="0"/>
    <x v="0"/>
    <x v="0"/>
    <x v="0"/>
    <x v="0"/>
    <x v="0"/>
    <m/>
    <x v="0"/>
    <x v="0"/>
    <x v="0"/>
    <x v="0"/>
    <x v="0"/>
    <s v="WELLHEAD"/>
    <m/>
    <x v="0"/>
    <m/>
    <m/>
    <m/>
    <m/>
  </r>
  <r>
    <x v="0"/>
    <s v="T27N R113W S21 fWASATCH/ALMY"/>
    <n v="49002021"/>
    <x v="0"/>
    <x v="1"/>
    <x v="20"/>
    <m/>
    <s v="21"/>
    <s v=" 27"/>
    <s v=" 113"/>
    <n v="42.317419999999998"/>
    <n v="-110.25896"/>
    <s v="4903505396"/>
    <s v="UNIT NO. 76"/>
    <x v="0"/>
    <s v="WASATCH/ALMY"/>
    <m/>
    <m/>
    <n v="32"/>
    <x v="0"/>
    <n v="1826"/>
    <n v="1858"/>
    <m/>
    <m/>
    <x v="1"/>
    <d v="1969-02-17T00:00:00"/>
    <n v="7.8000001907348633"/>
    <x v="0"/>
    <n v="67"/>
    <n v="27"/>
    <n v="3683"/>
    <n v="35"/>
    <x v="0"/>
    <n v="4200"/>
    <n v="2940"/>
    <m/>
    <x v="0"/>
    <n v="-1"/>
    <n v="9460"/>
    <x v="0"/>
    <m/>
    <n v="3.3433000000000002"/>
    <n v="2.2218300000000002"/>
    <n v="160.2105"/>
    <n v="0.89529999999999998"/>
    <n v="166.67093"/>
    <n v="118.482"/>
    <n v="48.186599999999999"/>
    <m/>
    <x v="0"/>
    <n v="0"/>
    <n v="166.6686"/>
    <n v="6.9898700583174444E-6"/>
    <n v="10948"/>
    <n v="7.2912583300666411E-2"/>
    <n v="2.0059286883441524E-2"/>
    <n v="1.3330639002254323E-2"/>
    <n v="0.96661007411430411"/>
    <n v="0.71088375374845647"/>
    <n v="0.28911624625154347"/>
    <n v="0"/>
    <x v="0"/>
    <m/>
    <x v="0"/>
    <m/>
    <m/>
    <x v="0"/>
    <m/>
    <x v="0"/>
    <x v="0"/>
    <m/>
    <x v="0"/>
    <x v="0"/>
    <x v="0"/>
    <m/>
    <x v="0"/>
    <x v="0"/>
    <x v="0"/>
    <x v="0"/>
    <x v="0"/>
    <x v="0"/>
    <x v="0"/>
    <x v="0"/>
    <x v="0"/>
    <x v="0"/>
    <x v="0"/>
    <x v="0"/>
    <x v="0"/>
    <m/>
    <x v="0"/>
    <x v="0"/>
    <x v="0"/>
    <x v="0"/>
    <x v="0"/>
    <s v="PRODUCTION"/>
    <m/>
    <x v="0"/>
    <m/>
    <m/>
    <m/>
    <m/>
  </r>
  <r>
    <x v="0"/>
    <s v="T27N R113W S21 fMUDDY"/>
    <n v="49014317"/>
    <x v="0"/>
    <x v="1"/>
    <x v="16"/>
    <m/>
    <s v="21"/>
    <s v=" 27"/>
    <s v=" 113"/>
    <n v="42.315300000000001"/>
    <n v="-110.28270000000001"/>
    <m/>
    <s v="T21-21G"/>
    <x v="0"/>
    <s v="MUDDY"/>
    <m/>
    <m/>
    <n v="0"/>
    <x v="1"/>
    <m/>
    <m/>
    <m/>
    <m/>
    <x v="1"/>
    <d v="1969-04-17T00:00:00"/>
    <n v="6.5999999046325684"/>
    <x v="0"/>
    <n v="7104"/>
    <n v="0"/>
    <n v="6531"/>
    <n v="154"/>
    <x v="0"/>
    <n v="22400"/>
    <n v="647"/>
    <m/>
    <x v="0"/>
    <n v="10"/>
    <n v="36518"/>
    <x v="0"/>
    <m/>
    <n v="354.4896"/>
    <n v="0"/>
    <n v="284.0985"/>
    <n v="3.9393199999999999"/>
    <n v="642.52741999999989"/>
    <n v="631.904"/>
    <n v="10.604329999999999"/>
    <m/>
    <x v="0"/>
    <n v="0.20820000000000002"/>
    <n v="642.71653000000003"/>
    <n v="-1.4713938159377569E-4"/>
    <n v="36843"/>
    <n v="4.4301468082496151E-3"/>
    <n v="0.55171124058798926"/>
    <n v="0"/>
    <n v="0.44828875941201085"/>
    <n v="0.98317682913803373"/>
    <n v="1.6499233340085399E-2"/>
    <n v="3.2393752188075823E-4"/>
    <x v="0"/>
    <m/>
    <x v="0"/>
    <m/>
    <m/>
    <x v="0"/>
    <m/>
    <x v="0"/>
    <x v="0"/>
    <m/>
    <x v="0"/>
    <x v="0"/>
    <x v="0"/>
    <m/>
    <x v="0"/>
    <x v="0"/>
    <x v="0"/>
    <x v="0"/>
    <x v="0"/>
    <x v="0"/>
    <x v="0"/>
    <x v="0"/>
    <x v="0"/>
    <x v="0"/>
    <x v="0"/>
    <x v="0"/>
    <x v="0"/>
    <m/>
    <x v="0"/>
    <x v="0"/>
    <x v="0"/>
    <x v="0"/>
    <x v="0"/>
    <s v="PRODUCTION (4-14-69)"/>
    <m/>
    <x v="0"/>
    <m/>
    <m/>
    <m/>
    <m/>
  </r>
  <r>
    <x v="0"/>
    <s v="T27N R113W S21 fFRONTIER"/>
    <n v="49001392"/>
    <x v="0"/>
    <x v="1"/>
    <x v="1"/>
    <m/>
    <s v="21"/>
    <s v=" 27"/>
    <s v=" 113"/>
    <n v="42.317790000000002"/>
    <n v="-110.27132"/>
    <s v="4903505393"/>
    <s v="26 BNG"/>
    <x v="0"/>
    <s v="FRONTIER"/>
    <m/>
    <m/>
    <n v="924"/>
    <x v="0"/>
    <n v="6036"/>
    <n v="6960"/>
    <n v="7140"/>
    <n v="6995"/>
    <x v="5"/>
    <d v="1960-04-08T00:00:00"/>
    <n v="7.0999999046325684"/>
    <x v="2"/>
    <n v="190"/>
    <n v="17"/>
    <n v="1860"/>
    <n v="-3"/>
    <x v="0"/>
    <n v="3080"/>
    <n v="293"/>
    <m/>
    <x v="0"/>
    <n v="5"/>
    <n v="5296"/>
    <x v="0"/>
    <m/>
    <n v="9.4809999999999999"/>
    <n v="1.39893"/>
    <n v="80.91"/>
    <n v="0"/>
    <n v="91.789929999999998"/>
    <n v="86.886799999999994"/>
    <n v="4.8022699999999992"/>
    <m/>
    <x v="0"/>
    <n v="0.10410000000000001"/>
    <n v="91.793169999999989"/>
    <n v="-1.7648683348254973E-5"/>
    <n v="5439"/>
    <n v="1.3320912901723336E-2"/>
    <n v="0.10329019751948824"/>
    <n v="1.5240560702029079E-2"/>
    <n v="0.88146924177848263"/>
    <n v="0.94654972695680961"/>
    <n v="5.2316201739192575E-2"/>
    <n v="1.1340713039978904E-3"/>
    <x v="0"/>
    <m/>
    <x v="0"/>
    <m/>
    <m/>
    <x v="0"/>
    <m/>
    <x v="0"/>
    <x v="0"/>
    <m/>
    <x v="0"/>
    <x v="0"/>
    <x v="0"/>
    <m/>
    <x v="0"/>
    <x v="0"/>
    <x v="0"/>
    <x v="0"/>
    <x v="0"/>
    <x v="0"/>
    <x v="0"/>
    <x v="0"/>
    <x v="0"/>
    <x v="0"/>
    <x v="0"/>
    <x v="0"/>
    <x v="0"/>
    <m/>
    <x v="0"/>
    <x v="0"/>
    <x v="0"/>
    <x v="0"/>
    <x v="0"/>
    <s v="FLOWING"/>
    <m/>
    <x v="0"/>
    <m/>
    <m/>
    <m/>
    <m/>
  </r>
  <r>
    <x v="0"/>
    <s v="T27N R113W S20 fFRONTIER"/>
    <n v="49001391"/>
    <x v="0"/>
    <x v="1"/>
    <x v="1"/>
    <m/>
    <s v="20"/>
    <s v=" 27"/>
    <s v=" 113"/>
    <n v="42.31476"/>
    <n v="-110.29065"/>
    <s v="4903505386"/>
    <s v="21 BNG"/>
    <x v="0"/>
    <s v="FRONTIER"/>
    <m/>
    <m/>
    <n v="1338"/>
    <x v="0"/>
    <n v="6170"/>
    <n v="7508"/>
    <n v="7722"/>
    <n v="7542"/>
    <x v="5"/>
    <d v="1960-04-08T00:00:00"/>
    <n v="7.5"/>
    <x v="2"/>
    <n v="2283"/>
    <n v="17"/>
    <n v="2508"/>
    <n v="-3"/>
    <x v="0"/>
    <n v="7700"/>
    <n v="427"/>
    <m/>
    <x v="0"/>
    <n v="11"/>
    <n v="12729"/>
    <x v="0"/>
    <m/>
    <n v="113.9217"/>
    <n v="1.39893"/>
    <n v="109.098"/>
    <n v="0"/>
    <n v="224.41863000000001"/>
    <n v="217.21699999999998"/>
    <n v="6.9985299999999997"/>
    <m/>
    <x v="0"/>
    <n v="0.22902000000000003"/>
    <n v="224.44454999999996"/>
    <n v="-5.7745881495462931E-5"/>
    <n v="12940"/>
    <n v="8.2200319451478428E-3"/>
    <n v="0.50763031571844097"/>
    <n v="6.23357338916114E-3"/>
    <n v="0.48613611089239783"/>
    <n v="0.9677980596989324"/>
    <n v="3.1181554642338166E-2"/>
    <n v="1.0203856587295173E-3"/>
    <x v="0"/>
    <m/>
    <x v="0"/>
    <m/>
    <m/>
    <x v="0"/>
    <m/>
    <x v="0"/>
    <x v="0"/>
    <m/>
    <x v="0"/>
    <x v="0"/>
    <x v="0"/>
    <m/>
    <x v="0"/>
    <x v="0"/>
    <x v="0"/>
    <x v="0"/>
    <x v="0"/>
    <x v="0"/>
    <x v="0"/>
    <x v="0"/>
    <x v="0"/>
    <x v="0"/>
    <x v="0"/>
    <x v="0"/>
    <x v="0"/>
    <m/>
    <x v="0"/>
    <x v="0"/>
    <x v="0"/>
    <x v="0"/>
    <x v="0"/>
    <s v="FLOWING"/>
    <m/>
    <x v="0"/>
    <m/>
    <m/>
    <m/>
    <m/>
  </r>
  <r>
    <x v="0"/>
    <s v="T27N R113W S19 fFRONTIER"/>
    <n v="49001393"/>
    <x v="0"/>
    <x v="1"/>
    <x v="16"/>
    <m/>
    <s v="19"/>
    <s v=" 27"/>
    <s v=" 113"/>
    <n v="42.306449999999998"/>
    <n v="-110.30703"/>
    <s v="4903505357"/>
    <s v="UNIT NO. 87-19"/>
    <x v="0"/>
    <s v="FRONTIER"/>
    <m/>
    <m/>
    <n v="611"/>
    <x v="3"/>
    <n v="6488"/>
    <n v="7099"/>
    <m/>
    <m/>
    <x v="1"/>
    <d v="1957-05-03T00:00:00"/>
    <n v="8.1999998092651367"/>
    <x v="0"/>
    <n v="92"/>
    <n v="5"/>
    <n v="1039"/>
    <n v="-3"/>
    <x v="0"/>
    <n v="1565"/>
    <n v="366"/>
    <m/>
    <x v="0"/>
    <n v="5"/>
    <n v="2886"/>
    <x v="0"/>
    <m/>
    <n v="4.5907999999999998"/>
    <n v="0.41144999999999998"/>
    <n v="45.1965"/>
    <n v="0"/>
    <n v="50.198749999999997"/>
    <n v="44.148649999999996"/>
    <n v="5.9987399999999997"/>
    <m/>
    <x v="0"/>
    <n v="0.10410000000000001"/>
    <n v="50.251489999999997"/>
    <n v="-5.250360775643035E-4"/>
    <n v="3066"/>
    <n v="3.0241935483870969E-2"/>
    <n v="9.145247640628501E-2"/>
    <n v="8.1964192335466507E-3"/>
    <n v="0.9003511043601683"/>
    <n v="0.87855404884511878"/>
    <n v="0.11937437078980145"/>
    <n v="2.0715803650797225E-3"/>
    <x v="0"/>
    <m/>
    <x v="0"/>
    <m/>
    <m/>
    <x v="0"/>
    <m/>
    <x v="0"/>
    <x v="0"/>
    <m/>
    <x v="0"/>
    <x v="0"/>
    <x v="0"/>
    <m/>
    <x v="0"/>
    <x v="0"/>
    <x v="0"/>
    <x v="0"/>
    <x v="0"/>
    <x v="0"/>
    <x v="0"/>
    <x v="0"/>
    <x v="0"/>
    <x v="0"/>
    <x v="0"/>
    <x v="0"/>
    <x v="0"/>
    <m/>
    <x v="0"/>
    <x v="0"/>
    <x v="0"/>
    <x v="0"/>
    <x v="0"/>
    <s v="PROD. WATER"/>
    <m/>
    <x v="0"/>
    <m/>
    <m/>
    <m/>
    <m/>
  </r>
  <r>
    <x v="1"/>
    <s v="T27N R113W S19 fFRONTIER"/>
    <n v="1262"/>
    <x v="0"/>
    <x v="1"/>
    <x v="5"/>
    <s v="SE NW"/>
    <n v="19"/>
    <n v="27"/>
    <n v="113"/>
    <n v="42.312840000000001"/>
    <n v="-110.28102"/>
    <s v="4903505384"/>
    <s v="33-19"/>
    <x v="0"/>
    <s v="FRONTIER"/>
    <m/>
    <m/>
    <s v=""/>
    <x v="0"/>
    <m/>
    <m/>
    <m/>
    <m/>
    <x v="2"/>
    <d v="1975-05-01T00:00:00"/>
    <n v="7.9"/>
    <x v="1"/>
    <n v="220"/>
    <n v="6"/>
    <n v="2706"/>
    <n v="34"/>
    <x v="1"/>
    <n v="4220"/>
    <n v="671"/>
    <n v="0"/>
    <x v="1"/>
    <n v="3"/>
    <n v="7519"/>
    <x v="0"/>
    <s v="EXXON MOBIL OIL"/>
    <n v="10.978"/>
    <n v="0.49374000000000001"/>
    <n v="117.711"/>
    <n v="0.86971999999999994"/>
    <n v="130.05246"/>
    <n v="119.0462"/>
    <n v="10.997689999999999"/>
    <n v="0"/>
    <x v="1"/>
    <n v="6.2460000000000002E-2"/>
    <n v="130.10634999999999"/>
    <n v="-2.0714270641073254E-4"/>
    <n v="7860"/>
    <n v="2.2173093179010339E-2"/>
    <n v="8.4412090321090427E-2"/>
    <n v="3.7964679791524132E-3"/>
    <n v="0.91179144169975723"/>
    <n v="0.91499146659636521"/>
    <n v="8.4528464598384312E-2"/>
    <n v="4.8006880525047399E-4"/>
    <x v="1"/>
    <n v="0"/>
    <x v="1"/>
    <n v="7364"/>
    <n v="1.3"/>
    <x v="0"/>
    <n v="0"/>
    <x v="0"/>
    <x v="1"/>
    <m/>
    <x v="1"/>
    <x v="1"/>
    <x v="1"/>
    <n v="0"/>
    <x v="1"/>
    <x v="1"/>
    <x v="1"/>
    <x v="1"/>
    <x v="0"/>
    <x v="0"/>
    <x v="0"/>
    <x v="0"/>
    <x v="0"/>
    <x v="0"/>
    <x v="0"/>
    <x v="0"/>
    <x v="0"/>
    <m/>
    <x v="0"/>
    <x v="0"/>
    <x v="0"/>
    <x v="0"/>
    <x v="0"/>
    <s v="GAS WELL"/>
    <n v="19750501"/>
    <x v="1"/>
    <s v="CHEMICAL AND GEOLOCICAL LABS LAB No 15987-5"/>
    <m/>
    <m/>
    <d v="1975-05-03T00:00:00"/>
  </r>
  <r>
    <x v="0"/>
    <s v="T27N R113W S18 fFRONTIER"/>
    <n v="49118542"/>
    <x v="0"/>
    <x v="1"/>
    <x v="16"/>
    <m/>
    <s v="18"/>
    <s v=" 27"/>
    <s v=" 113"/>
    <n v="42.33"/>
    <n v="-110.3207"/>
    <m/>
    <s v="UNIT NO. 11-18"/>
    <x v="0"/>
    <s v="FRONTIER"/>
    <m/>
    <m/>
    <n v="276"/>
    <x v="0"/>
    <n v="8161"/>
    <n v="8437"/>
    <m/>
    <m/>
    <x v="1"/>
    <d v="1965-01-16T00:00:00"/>
    <n v="7.0999999046325684"/>
    <x v="0"/>
    <n v="349"/>
    <n v="2"/>
    <n v="6791"/>
    <n v="50"/>
    <x v="0"/>
    <n v="10900"/>
    <n v="415"/>
    <m/>
    <x v="0"/>
    <n v="10"/>
    <n v="18317"/>
    <x v="0"/>
    <s v="CHEM LAB"/>
    <n v="17.415099999999999"/>
    <n v="0.16458"/>
    <n v="295.4085"/>
    <n v="1.2789999999999999"/>
    <n v="314.26718"/>
    <n v="307.48899999999998"/>
    <n v="6.8018499999999991"/>
    <m/>
    <x v="0"/>
    <n v="0.20820000000000002"/>
    <n v="314.49904999999995"/>
    <n v="-3.6876980495590241E-4"/>
    <n v="18514"/>
    <n v="5.3487551247590349E-3"/>
    <n v="5.5414949788902546E-2"/>
    <n v="5.2369452005774199E-4"/>
    <n v="0.94406135569103977"/>
    <n v="0.97771042551638876"/>
    <n v="2.1627569304263398E-2"/>
    <n v="6.6200517934791869E-4"/>
    <x v="0"/>
    <m/>
    <x v="0"/>
    <m/>
    <m/>
    <x v="0"/>
    <m/>
    <x v="0"/>
    <x v="0"/>
    <m/>
    <x v="0"/>
    <x v="0"/>
    <x v="0"/>
    <m/>
    <x v="0"/>
    <x v="0"/>
    <x v="0"/>
    <x v="0"/>
    <x v="0"/>
    <x v="0"/>
    <x v="0"/>
    <x v="0"/>
    <x v="0"/>
    <x v="0"/>
    <x v="0"/>
    <x v="0"/>
    <x v="0"/>
    <m/>
    <x v="0"/>
    <x v="0"/>
    <x v="0"/>
    <x v="0"/>
    <x v="0"/>
    <s v="PRODUCTION"/>
    <m/>
    <x v="0"/>
    <m/>
    <m/>
    <m/>
    <m/>
  </r>
  <r>
    <x v="0"/>
    <s v="T27N R113W S17 fHILLIARD"/>
    <n v="49117588"/>
    <x v="0"/>
    <x v="1"/>
    <x v="1"/>
    <m/>
    <s v="17"/>
    <s v=" 27"/>
    <s v=" 113"/>
    <n v="42.328800000000001"/>
    <n v="-110.29179999999999"/>
    <m/>
    <s v="UNIT NO. 2"/>
    <x v="0"/>
    <s v="HILLIARD"/>
    <m/>
    <m/>
    <n v="104"/>
    <x v="0"/>
    <n v="2088"/>
    <n v="2192"/>
    <m/>
    <m/>
    <x v="1"/>
    <m/>
    <m/>
    <x v="0"/>
    <n v="81"/>
    <n v="28"/>
    <n v="4105"/>
    <n v="-3"/>
    <x v="0"/>
    <n v="6272"/>
    <n v="490"/>
    <m/>
    <x v="0"/>
    <n v="-3"/>
    <n v="10727"/>
    <x v="0"/>
    <m/>
    <n v="4.0419"/>
    <n v="2.3041200000000002"/>
    <n v="178.5675"/>
    <n v="0"/>
    <n v="184.91352000000001"/>
    <n v="176.93312"/>
    <n v="8.0310999999999986"/>
    <m/>
    <x v="0"/>
    <n v="0"/>
    <n v="184.96422000000001"/>
    <n v="-1.3707232016721576E-4"/>
    <n v="10967"/>
    <n v="1.1062966718908454E-2"/>
    <n v="2.1858325989359783E-2"/>
    <n v="1.2460527494149698E-2"/>
    <n v="0.96568114651649051"/>
    <n v="0.95658025103449729"/>
    <n v="4.3419748965502616E-2"/>
    <n v="0"/>
    <x v="0"/>
    <m/>
    <x v="0"/>
    <m/>
    <m/>
    <x v="0"/>
    <m/>
    <x v="0"/>
    <x v="0"/>
    <m/>
    <x v="0"/>
    <x v="0"/>
    <x v="0"/>
    <m/>
    <x v="0"/>
    <x v="0"/>
    <x v="0"/>
    <x v="0"/>
    <x v="0"/>
    <x v="0"/>
    <x v="0"/>
    <x v="0"/>
    <x v="0"/>
    <x v="0"/>
    <x v="0"/>
    <x v="0"/>
    <x v="0"/>
    <m/>
    <x v="0"/>
    <x v="0"/>
    <x v="0"/>
    <x v="0"/>
    <x v="0"/>
    <s v="PRODUCTION"/>
    <m/>
    <x v="0"/>
    <m/>
    <m/>
    <m/>
    <m/>
  </r>
  <r>
    <x v="0"/>
    <s v="T27N R113W S17 fHILLIARD"/>
    <n v="49117590"/>
    <x v="0"/>
    <x v="1"/>
    <x v="1"/>
    <m/>
    <s v="17"/>
    <s v=" 27"/>
    <s v=" 113"/>
    <n v="42.328800000000001"/>
    <n v="-110.29179999999999"/>
    <m/>
    <s v="UNIT NO. 1-A"/>
    <x v="0"/>
    <s v="HILLIARD"/>
    <m/>
    <m/>
    <n v="156"/>
    <x v="0"/>
    <n v="2029"/>
    <n v="2185"/>
    <m/>
    <m/>
    <x v="1"/>
    <m/>
    <m/>
    <x v="0"/>
    <n v="87"/>
    <n v="35"/>
    <n v="4074"/>
    <n v="-3"/>
    <x v="0"/>
    <n v="6272"/>
    <n v="460"/>
    <m/>
    <x v="0"/>
    <n v="-3"/>
    <n v="10694"/>
    <x v="0"/>
    <m/>
    <n v="4.3413000000000004"/>
    <n v="2.88015"/>
    <n v="177.21899999999999"/>
    <n v="0"/>
    <n v="184.44045"/>
    <n v="176.93312"/>
    <n v="7.5393999999999997"/>
    <m/>
    <x v="0"/>
    <n v="0"/>
    <n v="184.47252"/>
    <n v="-8.6931072117102544E-5"/>
    <n v="10919"/>
    <n v="1.0410401147457549E-2"/>
    <n v="2.3537678421409188E-2"/>
    <n v="1.5615609265754882E-2"/>
    <n v="0.96084671231283592"/>
    <n v="0.95912995604982254"/>
    <n v="4.0870043950177508E-2"/>
    <n v="0"/>
    <x v="0"/>
    <m/>
    <x v="0"/>
    <m/>
    <m/>
    <x v="0"/>
    <m/>
    <x v="0"/>
    <x v="0"/>
    <m/>
    <x v="0"/>
    <x v="0"/>
    <x v="0"/>
    <m/>
    <x v="0"/>
    <x v="0"/>
    <x v="0"/>
    <x v="0"/>
    <x v="0"/>
    <x v="0"/>
    <x v="0"/>
    <x v="0"/>
    <x v="0"/>
    <x v="0"/>
    <x v="0"/>
    <x v="0"/>
    <x v="0"/>
    <m/>
    <x v="0"/>
    <x v="0"/>
    <x v="0"/>
    <x v="0"/>
    <x v="0"/>
    <s v="PRODUCTION"/>
    <m/>
    <x v="0"/>
    <m/>
    <m/>
    <m/>
    <m/>
  </r>
  <r>
    <x v="0"/>
    <s v="T27N R113W S17 fHILLIARD"/>
    <n v="49117587"/>
    <x v="0"/>
    <x v="1"/>
    <x v="1"/>
    <m/>
    <s v="17"/>
    <s v=" 27"/>
    <s v=" 113"/>
    <n v="42.328800000000001"/>
    <n v="-110.28570000000001"/>
    <m/>
    <s v="UNIT NO. 3"/>
    <x v="0"/>
    <s v="HILLIARD"/>
    <m/>
    <m/>
    <n v="127"/>
    <x v="0"/>
    <n v="1972"/>
    <n v="2099"/>
    <m/>
    <m/>
    <x v="1"/>
    <m/>
    <m/>
    <x v="0"/>
    <n v="84"/>
    <n v="36"/>
    <n v="3949"/>
    <n v="-3"/>
    <x v="0"/>
    <n v="5978"/>
    <n v="630"/>
    <m/>
    <x v="0"/>
    <n v="-3"/>
    <n v="10357"/>
    <x v="0"/>
    <m/>
    <n v="4.1916000000000002"/>
    <n v="2.96244"/>
    <n v="171.78149999999999"/>
    <n v="0"/>
    <n v="178.93554"/>
    <n v="168.63937999999999"/>
    <n v="10.325699999999999"/>
    <m/>
    <x v="0"/>
    <n v="0"/>
    <n v="178.96508"/>
    <n v="-8.2536878533480146E-5"/>
    <n v="10668"/>
    <n v="1.4791914387633769E-2"/>
    <n v="2.3425195464243716E-2"/>
    <n v="1.6555906110099758E-2"/>
    <n v="0.96001889842565646"/>
    <n v="0.94230326944228437"/>
    <n v="5.76967305577155E-2"/>
    <n v="0"/>
    <x v="0"/>
    <m/>
    <x v="0"/>
    <m/>
    <m/>
    <x v="0"/>
    <m/>
    <x v="0"/>
    <x v="0"/>
    <m/>
    <x v="0"/>
    <x v="0"/>
    <x v="0"/>
    <m/>
    <x v="0"/>
    <x v="0"/>
    <x v="0"/>
    <x v="0"/>
    <x v="0"/>
    <x v="0"/>
    <x v="0"/>
    <x v="0"/>
    <x v="0"/>
    <x v="0"/>
    <x v="0"/>
    <x v="0"/>
    <x v="0"/>
    <m/>
    <x v="0"/>
    <x v="0"/>
    <x v="0"/>
    <x v="0"/>
    <x v="0"/>
    <s v="PRODUCTION"/>
    <m/>
    <x v="0"/>
    <m/>
    <m/>
    <m/>
    <m/>
  </r>
  <r>
    <x v="0"/>
    <s v="T27N R113W S17 fHILLIARD"/>
    <n v="49117589"/>
    <x v="0"/>
    <x v="1"/>
    <x v="1"/>
    <m/>
    <s v="17"/>
    <s v=" 27"/>
    <s v=" 113"/>
    <n v="42.328800000000001"/>
    <n v="-110.29179999999999"/>
    <m/>
    <s v="UNIT NO. 1-17"/>
    <x v="0"/>
    <s v="HILLIARD"/>
    <m/>
    <m/>
    <n v="0"/>
    <x v="1"/>
    <m/>
    <m/>
    <m/>
    <m/>
    <x v="1"/>
    <m/>
    <n v="7.9000000953674316"/>
    <x v="0"/>
    <n v="103"/>
    <n v="32"/>
    <n v="4181"/>
    <n v="-3"/>
    <x v="0"/>
    <n v="6415"/>
    <n v="535"/>
    <m/>
    <x v="0"/>
    <n v="-3"/>
    <n v="10994"/>
    <x v="0"/>
    <m/>
    <n v="5.1397000000000004"/>
    <n v="2.6332800000000001"/>
    <n v="181.87349999999998"/>
    <n v="0"/>
    <n v="189.64647999999997"/>
    <n v="180.96715"/>
    <n v="8.7686499999999992"/>
    <m/>
    <x v="0"/>
    <n v="0"/>
    <n v="189.73580000000001"/>
    <n v="-2.3543535032802103E-4"/>
    <n v="11257"/>
    <n v="1.1819693496921488E-2"/>
    <n v="2.7101478498309069E-2"/>
    <n v="1.3885203669480185E-2"/>
    <n v="0.95901331783221078"/>
    <n v="0.95378494727932206"/>
    <n v="4.6215052720677906E-2"/>
    <n v="0"/>
    <x v="0"/>
    <m/>
    <x v="0"/>
    <m/>
    <m/>
    <x v="0"/>
    <m/>
    <x v="0"/>
    <x v="0"/>
    <m/>
    <x v="0"/>
    <x v="0"/>
    <x v="0"/>
    <m/>
    <x v="0"/>
    <x v="0"/>
    <x v="0"/>
    <x v="0"/>
    <x v="0"/>
    <x v="0"/>
    <x v="0"/>
    <x v="0"/>
    <x v="0"/>
    <x v="0"/>
    <x v="0"/>
    <x v="0"/>
    <x v="0"/>
    <m/>
    <x v="0"/>
    <x v="0"/>
    <x v="0"/>
    <x v="0"/>
    <x v="0"/>
    <s v="PRODUCTION"/>
    <m/>
    <x v="0"/>
    <m/>
    <m/>
    <m/>
    <m/>
  </r>
  <r>
    <x v="1"/>
    <s v="T27N R113W S17 fFRONTIER"/>
    <n v="5896"/>
    <x v="0"/>
    <x v="1"/>
    <x v="1"/>
    <s v="NW SE"/>
    <n v="17"/>
    <n v="27"/>
    <n v="113"/>
    <n v="42.324601000000001"/>
    <n v="-110.294696"/>
    <s v="4903525373"/>
    <s v="115-17"/>
    <x v="0"/>
    <s v="FRONTIER"/>
    <m/>
    <m/>
    <n v="70"/>
    <x v="0"/>
    <n v="6996"/>
    <n v="7066"/>
    <n v="7230"/>
    <n v="7169"/>
    <x v="5"/>
    <m/>
    <n v="6.77"/>
    <x v="1"/>
    <n v="74"/>
    <n v="13"/>
    <n v="3206"/>
    <n v="0"/>
    <x v="1"/>
    <n v="4560"/>
    <n v="639"/>
    <n v="0"/>
    <x v="1"/>
    <n v="245"/>
    <n v="8739"/>
    <x v="0"/>
    <s v="EOG RESOURCES INC"/>
    <n v="3.6926000000000001"/>
    <n v="1.0697700000000001"/>
    <n v="139.46099999999998"/>
    <n v="0"/>
    <n v="144.22336999999999"/>
    <n v="128.63759999999999"/>
    <n v="10.473209999999998"/>
    <n v="0"/>
    <x v="1"/>
    <n v="5.1009000000000002"/>
    <n v="144.21170999999998"/>
    <n v="4.0425041225936259E-5"/>
    <n v="8737"/>
    <n v="-1.1444266422522316E-4"/>
    <n v="2.560334015215426E-2"/>
    <n v="7.4174525252044812E-3"/>
    <n v="0.9669792073226412"/>
    <n v="0.89200523313952806"/>
    <n v="7.2623852806405251E-2"/>
    <n v="3.5370914054066768E-2"/>
    <x v="1"/>
    <n v="2"/>
    <x v="1"/>
    <n v="0"/>
    <n v="0"/>
    <x v="1"/>
    <n v="0"/>
    <x v="1"/>
    <x v="1"/>
    <n v="0"/>
    <x v="1"/>
    <x v="1"/>
    <x v="1"/>
    <n v="0"/>
    <x v="1"/>
    <x v="1"/>
    <x v="1"/>
    <x v="1"/>
    <x v="0"/>
    <x v="0"/>
    <x v="0"/>
    <x v="0"/>
    <x v="0"/>
    <x v="0"/>
    <x v="0"/>
    <x v="0"/>
    <x v="0"/>
    <m/>
    <x v="0"/>
    <x v="0"/>
    <x v="0"/>
    <x v="0"/>
    <x v="0"/>
    <s v="WELLHEAD"/>
    <m/>
    <x v="0"/>
    <s v="CHAMPION TECHNOLOGIES VERNAL"/>
    <m/>
    <s v="6996-7066"/>
    <d v="2008-01-29T00:00:00"/>
  </r>
  <r>
    <x v="1"/>
    <s v="T27N R113W S16 fTA OR KMV"/>
    <n v="1697"/>
    <x v="0"/>
    <x v="1"/>
    <x v="5"/>
    <s v="SW NE"/>
    <n v="16"/>
    <n v="27"/>
    <n v="113"/>
    <n v="42.328530000000001"/>
    <n v="-110.27404"/>
    <s v="4903505442"/>
    <s v="5-16 NLBU"/>
    <x v="0"/>
    <s v="MESAVERDE"/>
    <m/>
    <m/>
    <m/>
    <x v="0"/>
    <s v="1260"/>
    <m/>
    <n v="2151"/>
    <n v="1602"/>
    <x v="2"/>
    <d v="1977-09-08T00:00:00"/>
    <n v="8.23"/>
    <x v="1"/>
    <n v="53"/>
    <n v="5.3"/>
    <n v="2900"/>
    <n v="63"/>
    <x v="1"/>
    <n v="4100"/>
    <n v="1030"/>
    <n v="48"/>
    <x v="1"/>
    <n v="0"/>
    <n v="7680"/>
    <x v="0"/>
    <s v="WESTERN OIL REFINING COMPANY"/>
    <n v="2.6446999999999998"/>
    <n v="0.436137"/>
    <n v="126.15"/>
    <n v="1.61154"/>
    <n v="130.84237699999997"/>
    <n v="115.661"/>
    <n v="16.881699999999999"/>
    <n v="1.5998399999999999"/>
    <x v="1"/>
    <n v="0"/>
    <n v="134.14254"/>
    <n v="-1.2454154135874935E-2"/>
    <n v="8199.2999999999993"/>
    <n v="3.2702952900946471E-2"/>
    <n v="2.0212870330229483E-2"/>
    <n v="3.3333008005502688E-3"/>
    <n v="0.9764538288692205"/>
    <n v="0.86222461569610953"/>
    <n v="0.12584896633088952"/>
    <n v="0"/>
    <x v="1"/>
    <n v="0"/>
    <x v="1"/>
    <n v="0"/>
    <n v="0"/>
    <x v="0"/>
    <n v="11000"/>
    <x v="0"/>
    <x v="1"/>
    <m/>
    <x v="1"/>
    <x v="1"/>
    <x v="1"/>
    <n v="0"/>
    <x v="1"/>
    <x v="1"/>
    <x v="1"/>
    <x v="1"/>
    <x v="0"/>
    <x v="0"/>
    <x v="0"/>
    <x v="0"/>
    <x v="0"/>
    <x v="0"/>
    <x v="0"/>
    <x v="0"/>
    <x v="0"/>
    <m/>
    <x v="0"/>
    <x v="0"/>
    <x v="0"/>
    <x v="0"/>
    <x v="0"/>
    <m/>
    <n v="19770908"/>
    <x v="1"/>
    <s v="CULLIGAN SOFT WATER SERVICE ROCK SPRINGS  LAB No 1634"/>
    <m/>
    <m/>
    <d v="1977-09-09T00:00:00"/>
  </r>
  <r>
    <x v="0"/>
    <s v="T27N R113W S15 fWASATCH/ALMY"/>
    <n v="49015929"/>
    <x v="0"/>
    <x v="1"/>
    <x v="20"/>
    <m/>
    <s v="15"/>
    <s v=" 27"/>
    <s v=" 113"/>
    <n v="42.322099999999999"/>
    <n v="-110.2615"/>
    <s v="4903505443"/>
    <s v="UNIT NO. 8"/>
    <x v="0"/>
    <s v="WASATCH/ALMY"/>
    <m/>
    <n v="4257"/>
    <n v="96"/>
    <x v="3"/>
    <n v="2147"/>
    <n v="2243"/>
    <m/>
    <m/>
    <x v="0"/>
    <d v="1959-10-21T00:00:00"/>
    <n v="8.3999996185302734"/>
    <x v="2"/>
    <n v="63"/>
    <n v="12"/>
    <n v="3244"/>
    <n v="-3"/>
    <x v="0"/>
    <n v="3740"/>
    <n v="2050"/>
    <m/>
    <x v="0"/>
    <n v="3"/>
    <n v="8230"/>
    <x v="0"/>
    <m/>
    <n v="3.1436999999999999"/>
    <n v="0.98748000000000002"/>
    <n v="141.114"/>
    <n v="0"/>
    <n v="145.24518"/>
    <n v="105.50539999999999"/>
    <n v="33.599499999999999"/>
    <m/>
    <x v="0"/>
    <n v="6.2460000000000002E-2"/>
    <n v="139.16735999999997"/>
    <n v="2.1369732853551506E-2"/>
    <n v="9106"/>
    <n v="5.0530687586525153E-2"/>
    <n v="2.1644091735092345E-2"/>
    <n v="6.7987109796001487E-3"/>
    <n v="0.97155719728530754"/>
    <n v="0.75811885775515186"/>
    <n v="0.24143233010958895"/>
    <n v="4.4881213525930228E-4"/>
    <x v="0"/>
    <m/>
    <x v="0"/>
    <m/>
    <m/>
    <x v="0"/>
    <m/>
    <x v="0"/>
    <x v="0"/>
    <m/>
    <x v="0"/>
    <x v="0"/>
    <x v="0"/>
    <m/>
    <x v="0"/>
    <x v="0"/>
    <x v="0"/>
    <x v="0"/>
    <x v="0"/>
    <x v="0"/>
    <x v="0"/>
    <x v="0"/>
    <x v="0"/>
    <x v="0"/>
    <x v="0"/>
    <x v="0"/>
    <x v="0"/>
    <m/>
    <x v="0"/>
    <x v="0"/>
    <x v="0"/>
    <x v="0"/>
    <x v="0"/>
    <s v="DST NO. 1 (MIDDLE)"/>
    <m/>
    <x v="0"/>
    <m/>
    <m/>
    <m/>
    <m/>
  </r>
  <r>
    <x v="0"/>
    <s v="T27N R113W S15 fWASATCH/ALMY"/>
    <n v="49014126"/>
    <x v="0"/>
    <x v="1"/>
    <x v="20"/>
    <m/>
    <s v="15"/>
    <s v=" 27"/>
    <s v=" 113"/>
    <n v="42.331539999999997"/>
    <n v="-110.26403000000001"/>
    <s v="4903505462"/>
    <s v="UNIT NO. 62"/>
    <x v="0"/>
    <s v="WASATCH/ALMY"/>
    <m/>
    <m/>
    <n v="11"/>
    <x v="3"/>
    <n v="2040"/>
    <n v="2051"/>
    <m/>
    <m/>
    <x v="0"/>
    <d v="1963-10-02T00:00:00"/>
    <n v="8.3999996185302734"/>
    <x v="0"/>
    <n v="37"/>
    <n v="12"/>
    <n v="1045"/>
    <n v="19"/>
    <x v="0"/>
    <n v="190"/>
    <n v="1708"/>
    <m/>
    <x v="0"/>
    <n v="690"/>
    <n v="2871"/>
    <x v="0"/>
    <m/>
    <n v="1.8463000000000001"/>
    <n v="0.98748000000000002"/>
    <n v="45.457500000000003"/>
    <n v="0.48601999999999995"/>
    <n v="48.777299999999997"/>
    <n v="5.3598999999999997"/>
    <n v="27.994119999999999"/>
    <m/>
    <x v="0"/>
    <n v="14.365800000000002"/>
    <n v="47.719819999999999"/>
    <n v="1.095866902556261E-2"/>
    <n v="3698"/>
    <n v="0.12589435226061804"/>
    <n v="3.7851623603602502E-2"/>
    <n v="2.0244662988726316E-2"/>
    <n v="0.94190371340767121"/>
    <n v="0.11232020573422112"/>
    <n v="0.58663507112977376"/>
    <n v="0.30104472313600517"/>
    <x v="0"/>
    <m/>
    <x v="0"/>
    <m/>
    <m/>
    <x v="0"/>
    <m/>
    <x v="0"/>
    <x v="0"/>
    <m/>
    <x v="0"/>
    <x v="0"/>
    <x v="0"/>
    <m/>
    <x v="0"/>
    <x v="0"/>
    <x v="0"/>
    <x v="0"/>
    <x v="0"/>
    <x v="0"/>
    <x v="0"/>
    <x v="0"/>
    <x v="0"/>
    <x v="0"/>
    <x v="0"/>
    <x v="0"/>
    <x v="0"/>
    <m/>
    <x v="0"/>
    <x v="0"/>
    <x v="0"/>
    <x v="0"/>
    <x v="0"/>
    <s v="DST NO. 1 (TOP)"/>
    <m/>
    <x v="0"/>
    <m/>
    <m/>
    <m/>
    <m/>
  </r>
  <r>
    <x v="0"/>
    <s v="T27N R113W S15 fWASATCH/ALMY"/>
    <n v="49007734"/>
    <x v="0"/>
    <x v="1"/>
    <x v="20"/>
    <m/>
    <s v="15"/>
    <s v=" 27"/>
    <s v=" 113"/>
    <n v="42.320869999999999"/>
    <n v="-110.25809"/>
    <s v="4903505413"/>
    <s v="UNIT NO. 74"/>
    <x v="0"/>
    <s v="WASATCH/ALMY"/>
    <m/>
    <n v="202"/>
    <n v="20"/>
    <x v="0"/>
    <n v="1880"/>
    <n v="1900"/>
    <m/>
    <m/>
    <x v="0"/>
    <d v="1964-07-30T00:00:00"/>
    <n v="7.9000000953674316"/>
    <x v="0"/>
    <n v="44"/>
    <n v="25"/>
    <n v="2544"/>
    <n v="63"/>
    <x v="0"/>
    <n v="3000"/>
    <n v="1952"/>
    <m/>
    <x v="0"/>
    <n v="10"/>
    <n v="6649"/>
    <x v="0"/>
    <m/>
    <n v="2.1955999999999998"/>
    <n v="2.0572500000000002"/>
    <n v="110.66399999999999"/>
    <n v="1.61154"/>
    <n v="116.52838999999999"/>
    <n v="84.63"/>
    <n v="31.993279999999995"/>
    <m/>
    <x v="0"/>
    <n v="0.20820000000000002"/>
    <n v="116.83148"/>
    <n v="-1.2988094311160339E-3"/>
    <n v="7635"/>
    <n v="6.9028283394007281E-2"/>
    <n v="1.8841760364148169E-2"/>
    <n v="1.765449604169422E-2"/>
    <n v="0.96350374359415769"/>
    <n v="0.72437668340758843"/>
    <n v="0.27384126264599229"/>
    <n v="1.7820539464192358E-3"/>
    <x v="0"/>
    <m/>
    <x v="0"/>
    <m/>
    <m/>
    <x v="0"/>
    <m/>
    <x v="0"/>
    <x v="0"/>
    <m/>
    <x v="0"/>
    <x v="0"/>
    <x v="0"/>
    <m/>
    <x v="0"/>
    <x v="0"/>
    <x v="0"/>
    <x v="0"/>
    <x v="0"/>
    <x v="0"/>
    <x v="0"/>
    <x v="0"/>
    <x v="0"/>
    <x v="0"/>
    <x v="0"/>
    <x v="0"/>
    <x v="0"/>
    <m/>
    <x v="0"/>
    <x v="0"/>
    <x v="0"/>
    <x v="0"/>
    <x v="0"/>
    <s v="DST NO. 3 (TOP)"/>
    <m/>
    <x v="0"/>
    <m/>
    <m/>
    <m/>
    <m/>
  </r>
  <r>
    <x v="0"/>
    <s v="T27N R113W S15 fMESAVERDE"/>
    <n v="49002027"/>
    <x v="0"/>
    <x v="1"/>
    <x v="20"/>
    <m/>
    <s v="15"/>
    <s v=" 27"/>
    <s v=" 113"/>
    <n v="42.324100000000001"/>
    <n v="-110.25881"/>
    <s v="4903505422"/>
    <s v="UNIT NO. 71"/>
    <x v="0"/>
    <s v="MESAVERDE"/>
    <m/>
    <m/>
    <n v="48"/>
    <x v="0"/>
    <n v="2271"/>
    <n v="2319"/>
    <m/>
    <m/>
    <x v="1"/>
    <d v="1966-06-14T00:00:00"/>
    <n v="8.1000003814697266"/>
    <x v="0"/>
    <n v="42"/>
    <n v="14"/>
    <n v="1442"/>
    <n v="13"/>
    <x v="0"/>
    <n v="890"/>
    <n v="2245"/>
    <m/>
    <x v="0"/>
    <n v="210"/>
    <n v="3717"/>
    <x v="0"/>
    <m/>
    <n v="2.0958000000000001"/>
    <n v="1.1520600000000001"/>
    <n v="62.726999999999997"/>
    <n v="0.33254"/>
    <n v="66.307399999999987"/>
    <n v="25.1069"/>
    <n v="36.795549999999999"/>
    <m/>
    <x v="0"/>
    <n v="4.3722000000000003"/>
    <n v="66.274650000000008"/>
    <n v="2.4701684730307571E-4"/>
    <n v="4853"/>
    <n v="0.13255542590431738"/>
    <n v="3.1607331911672011E-2"/>
    <n v="1.7374531349442147E-2"/>
    <n v="0.95101813673888602"/>
    <n v="0.37883112170339633"/>
    <n v="0.55519795276172701"/>
    <n v="6.5970925534876448E-2"/>
    <x v="0"/>
    <m/>
    <x v="0"/>
    <m/>
    <m/>
    <x v="0"/>
    <m/>
    <x v="0"/>
    <x v="0"/>
    <m/>
    <x v="0"/>
    <x v="0"/>
    <x v="0"/>
    <m/>
    <x v="0"/>
    <x v="0"/>
    <x v="0"/>
    <x v="0"/>
    <x v="0"/>
    <x v="0"/>
    <x v="0"/>
    <x v="0"/>
    <x v="0"/>
    <x v="0"/>
    <x v="0"/>
    <x v="0"/>
    <x v="0"/>
    <m/>
    <x v="0"/>
    <x v="0"/>
    <x v="0"/>
    <x v="0"/>
    <x v="0"/>
    <s v="PRODUCTION"/>
    <m/>
    <x v="0"/>
    <m/>
    <m/>
    <m/>
    <m/>
  </r>
  <r>
    <x v="0"/>
    <s v="T27N R113W S15 fMESAVERDE"/>
    <n v="49009940"/>
    <x v="0"/>
    <x v="1"/>
    <x v="20"/>
    <m/>
    <s v="15"/>
    <s v=" 27"/>
    <s v=" 113"/>
    <n v="42.320869999999999"/>
    <n v="-110.25809"/>
    <s v="4903505413"/>
    <s v="UNIT NO. 74"/>
    <x v="0"/>
    <s v="MESAVERDE"/>
    <n v="202"/>
    <m/>
    <n v="40"/>
    <x v="0"/>
    <n v="2102"/>
    <n v="2142"/>
    <m/>
    <m/>
    <x v="1"/>
    <d v="1966-06-14T00:00:00"/>
    <n v="7.6999998092651367"/>
    <x v="0"/>
    <n v="25"/>
    <n v="8"/>
    <n v="1565"/>
    <n v="13"/>
    <x v="0"/>
    <n v="970"/>
    <n v="2367"/>
    <m/>
    <x v="0"/>
    <n v="200"/>
    <n v="3947"/>
    <x v="0"/>
    <m/>
    <n v="1.2475000000000001"/>
    <n v="0.65832000000000002"/>
    <n v="68.077500000000001"/>
    <n v="0.33254"/>
    <n v="70.315860000000001"/>
    <n v="27.363699999999998"/>
    <n v="38.795129999999993"/>
    <m/>
    <x v="0"/>
    <n v="4.1640000000000006"/>
    <n v="70.322829999999996"/>
    <n v="-4.9559619760362386E-5"/>
    <n v="5145"/>
    <n v="0.1317641882974043"/>
    <n v="1.7741374421076553E-2"/>
    <n v="9.3623259389844626E-3"/>
    <n v="0.97289629963993896"/>
    <n v="0.38911545510895962"/>
    <n v="0.55167191081473821"/>
    <n v="5.9212634076302118E-2"/>
    <x v="0"/>
    <m/>
    <x v="0"/>
    <m/>
    <m/>
    <x v="0"/>
    <m/>
    <x v="0"/>
    <x v="0"/>
    <m/>
    <x v="0"/>
    <x v="0"/>
    <x v="0"/>
    <m/>
    <x v="0"/>
    <x v="0"/>
    <x v="0"/>
    <x v="0"/>
    <x v="0"/>
    <x v="0"/>
    <x v="0"/>
    <x v="0"/>
    <x v="0"/>
    <x v="0"/>
    <x v="0"/>
    <x v="0"/>
    <x v="0"/>
    <m/>
    <x v="0"/>
    <x v="0"/>
    <x v="0"/>
    <x v="0"/>
    <x v="0"/>
    <s v="PRODUCTION"/>
    <m/>
    <x v="0"/>
    <m/>
    <m/>
    <m/>
    <m/>
  </r>
  <r>
    <x v="0"/>
    <s v="T27N R113W S15 fFRONTIER"/>
    <n v="49004008"/>
    <x v="0"/>
    <x v="1"/>
    <x v="20"/>
    <m/>
    <s v="15"/>
    <s v=" 27"/>
    <s v=" 113"/>
    <n v="42.328580000000002"/>
    <n v="-110.26090000000001"/>
    <s v="4903505443"/>
    <s v="UNIT NO. 8"/>
    <x v="0"/>
    <s v="FRONTIER"/>
    <n v="4257"/>
    <m/>
    <n v="556"/>
    <x v="0"/>
    <n v="6500"/>
    <n v="7056"/>
    <m/>
    <m/>
    <x v="1"/>
    <d v="1960-02-09T00:00:00"/>
    <n v="8.1000003814697266"/>
    <x v="2"/>
    <n v="80"/>
    <n v="28"/>
    <n v="2734"/>
    <n v="-3"/>
    <x v="0"/>
    <n v="3830"/>
    <n v="805"/>
    <m/>
    <x v="0"/>
    <n v="190"/>
    <n v="7258"/>
    <x v="0"/>
    <m/>
    <n v="3.992"/>
    <n v="2.3041200000000002"/>
    <n v="118.92899999999999"/>
    <n v="0"/>
    <n v="125.22511999999999"/>
    <n v="108.04429999999999"/>
    <n v="13.193949999999999"/>
    <m/>
    <x v="0"/>
    <n v="3.9558000000000004"/>
    <n v="125.19404999999999"/>
    <n v="1.2407197100764973E-4"/>
    <n v="7661"/>
    <n v="2.7012534352168376E-2"/>
    <n v="3.18785879382667E-2"/>
    <n v="1.8399822655390551E-2"/>
    <n v="0.94972158940634277"/>
    <n v="0.86301465604795113"/>
    <n v="0.10538799567551334"/>
    <n v="3.1597348276535514E-2"/>
    <x v="0"/>
    <m/>
    <x v="0"/>
    <m/>
    <m/>
    <x v="0"/>
    <m/>
    <x v="0"/>
    <x v="0"/>
    <m/>
    <x v="0"/>
    <x v="0"/>
    <x v="0"/>
    <m/>
    <x v="0"/>
    <x v="0"/>
    <x v="0"/>
    <x v="0"/>
    <x v="0"/>
    <x v="0"/>
    <x v="0"/>
    <x v="0"/>
    <x v="0"/>
    <x v="0"/>
    <x v="0"/>
    <x v="0"/>
    <x v="0"/>
    <m/>
    <x v="0"/>
    <x v="0"/>
    <x v="0"/>
    <x v="0"/>
    <x v="0"/>
    <s v="PRODUCTION WATER"/>
    <m/>
    <x v="0"/>
    <m/>
    <m/>
    <m/>
    <m/>
  </r>
  <r>
    <x v="0"/>
    <s v="T27N R113W S14 fWASATCH/ALMY"/>
    <n v="49003387"/>
    <x v="0"/>
    <x v="1"/>
    <x v="20"/>
    <m/>
    <s v="14"/>
    <s v=" 27"/>
    <s v=" 113"/>
    <n v="42.330100000000002"/>
    <n v="-110.23963999999999"/>
    <s v="4903505450"/>
    <s v="UNIT NO. 1"/>
    <x v="0"/>
    <s v="WASATCH/ALMY"/>
    <m/>
    <n v="5418"/>
    <n v="119"/>
    <x v="0"/>
    <n v="2006"/>
    <n v="2125"/>
    <m/>
    <m/>
    <x v="0"/>
    <d v="1956-12-15T00:00:00"/>
    <n v="8.1999998092651367"/>
    <x v="2"/>
    <n v="12"/>
    <n v="4"/>
    <n v="1809"/>
    <n v="-3"/>
    <x v="0"/>
    <n v="2000"/>
    <n v="1210"/>
    <m/>
    <x v="0"/>
    <n v="28"/>
    <n v="4533"/>
    <x v="0"/>
    <m/>
    <n v="0.5988"/>
    <n v="0.32916000000000001"/>
    <n v="78.691499999999991"/>
    <n v="0"/>
    <n v="79.619459999999989"/>
    <n v="56.42"/>
    <n v="19.831899999999997"/>
    <m/>
    <x v="0"/>
    <n v="0.58296000000000003"/>
    <n v="76.834859999999992"/>
    <n v="1.7798166263481876E-2"/>
    <n v="5057"/>
    <n v="5.4640250260688215E-2"/>
    <n v="7.5207744438357165E-3"/>
    <n v="4.1341651902688115E-3"/>
    <n v="0.98834506036589553"/>
    <n v="0.73430211234848353"/>
    <n v="0.25811070652045176"/>
    <n v="7.5871811310647286E-3"/>
    <x v="0"/>
    <m/>
    <x v="0"/>
    <m/>
    <m/>
    <x v="0"/>
    <m/>
    <x v="0"/>
    <x v="0"/>
    <m/>
    <x v="0"/>
    <x v="0"/>
    <x v="0"/>
    <m/>
    <x v="0"/>
    <x v="0"/>
    <x v="0"/>
    <x v="0"/>
    <x v="0"/>
    <x v="0"/>
    <x v="0"/>
    <x v="0"/>
    <x v="0"/>
    <x v="0"/>
    <x v="0"/>
    <x v="0"/>
    <x v="0"/>
    <m/>
    <x v="0"/>
    <x v="0"/>
    <x v="0"/>
    <x v="0"/>
    <x v="0"/>
    <s v="DST NO. 1"/>
    <m/>
    <x v="0"/>
    <m/>
    <m/>
    <m/>
    <m/>
  </r>
  <r>
    <x v="0"/>
    <s v="T27N R113W S14 fNUGGET"/>
    <n v="49003389"/>
    <x v="0"/>
    <x v="1"/>
    <x v="20"/>
    <m/>
    <s v="14"/>
    <s v=" 27"/>
    <s v=" 113"/>
    <n v="42.330100000000002"/>
    <n v="-110.23963999999999"/>
    <s v="4903505450"/>
    <s v="UNIT NO. 1"/>
    <x v="0"/>
    <s v="NUGGET"/>
    <n v="11"/>
    <m/>
    <n v="50"/>
    <x v="0"/>
    <n v="10128"/>
    <n v="10178"/>
    <m/>
    <m/>
    <x v="0"/>
    <d v="1957-03-21T00:00:00"/>
    <n v="6.8000001907348633"/>
    <x v="2"/>
    <n v="2288"/>
    <n v="320"/>
    <n v="35532"/>
    <n v="-3"/>
    <x v="0"/>
    <n v="59000"/>
    <n v="365"/>
    <m/>
    <x v="0"/>
    <n v="785"/>
    <n v="98105"/>
    <x v="0"/>
    <m/>
    <n v="114.1712"/>
    <n v="26.332799999999999"/>
    <n v="1545.6419999999998"/>
    <n v="0"/>
    <n v="1686.1459999999997"/>
    <n v="1664.39"/>
    <n v="5.9823499999999994"/>
    <m/>
    <x v="0"/>
    <n v="16.343700000000002"/>
    <n v="1686.7160499999998"/>
    <n v="-1.6901076639053102E-4"/>
    <n v="98284"/>
    <n v="9.1145634429626917E-4"/>
    <n v="6.7711336977936673E-2"/>
    <n v="1.5617152963029301E-2"/>
    <n v="0.91667151005903402"/>
    <n v="0.98676359900648369"/>
    <n v="3.5467439821895335E-3"/>
    <n v="9.6896570113268344E-3"/>
    <x v="0"/>
    <m/>
    <x v="0"/>
    <m/>
    <m/>
    <x v="0"/>
    <m/>
    <x v="0"/>
    <x v="0"/>
    <m/>
    <x v="0"/>
    <x v="0"/>
    <x v="0"/>
    <m/>
    <x v="0"/>
    <x v="0"/>
    <x v="0"/>
    <x v="0"/>
    <x v="0"/>
    <x v="0"/>
    <x v="0"/>
    <x v="0"/>
    <x v="0"/>
    <x v="0"/>
    <x v="0"/>
    <x v="0"/>
    <x v="0"/>
    <m/>
    <x v="0"/>
    <x v="0"/>
    <x v="0"/>
    <x v="0"/>
    <x v="0"/>
    <s v="DST NO. 13"/>
    <m/>
    <x v="0"/>
    <m/>
    <m/>
    <m/>
    <m/>
  </r>
  <r>
    <x v="0"/>
    <s v="T27N R113W S14 fGANNETT/BEAR RIVER"/>
    <n v="49003388"/>
    <x v="0"/>
    <x v="1"/>
    <x v="20"/>
    <m/>
    <s v="14"/>
    <s v=" 27"/>
    <s v=" 113"/>
    <n v="42.330100000000002"/>
    <n v="-110.23963999999999"/>
    <s v="4903505450"/>
    <s v="UNIT NO. 1"/>
    <x v="0"/>
    <s v="GANNETT/BEAR RIVER"/>
    <n v="5418"/>
    <n v="2479"/>
    <n v="37"/>
    <x v="0"/>
    <n v="7543"/>
    <n v="7580"/>
    <m/>
    <m/>
    <x v="1"/>
    <d v="1960-02-09T00:00:00"/>
    <n v="7.0999999046325684"/>
    <x v="2"/>
    <n v="752"/>
    <n v="66"/>
    <n v="5195"/>
    <n v="-3"/>
    <x v="0"/>
    <n v="9300"/>
    <n v="256"/>
    <m/>
    <x v="0"/>
    <n v="113"/>
    <n v="15552"/>
    <x v="0"/>
    <m/>
    <n v="37.524799999999999"/>
    <n v="5.4311400000000001"/>
    <n v="225.98249999999999"/>
    <n v="0"/>
    <n v="268.93844000000001"/>
    <n v="262.35300000000001"/>
    <n v="4.1958399999999996"/>
    <m/>
    <x v="0"/>
    <n v="2.3526600000000002"/>
    <n v="268.9015"/>
    <n v="6.8682143613238371E-5"/>
    <n v="15676"/>
    <n v="3.970795439989753E-3"/>
    <n v="0.13952932871924145"/>
    <n v="2.0194733040022096E-2"/>
    <n v="0.84027593824073632"/>
    <n v="0.97564721654583564"/>
    <n v="1.5603631813136036E-2"/>
    <n v="8.7491516410284076E-3"/>
    <x v="0"/>
    <m/>
    <x v="0"/>
    <m/>
    <m/>
    <x v="0"/>
    <m/>
    <x v="0"/>
    <x v="0"/>
    <m/>
    <x v="0"/>
    <x v="0"/>
    <x v="0"/>
    <m/>
    <x v="0"/>
    <x v="0"/>
    <x v="0"/>
    <x v="0"/>
    <x v="0"/>
    <x v="0"/>
    <x v="0"/>
    <x v="0"/>
    <x v="0"/>
    <x v="0"/>
    <x v="0"/>
    <x v="0"/>
    <x v="0"/>
    <m/>
    <x v="0"/>
    <x v="0"/>
    <x v="0"/>
    <x v="0"/>
    <x v="0"/>
    <s v="PRODUCTION WATER"/>
    <m/>
    <x v="0"/>
    <m/>
    <m/>
    <m/>
    <m/>
  </r>
  <r>
    <x v="0"/>
    <s v="T27N R113W S14 fGANNETT/BEAR RIVER"/>
    <n v="49003391"/>
    <x v="0"/>
    <x v="1"/>
    <x v="20"/>
    <m/>
    <s v="14"/>
    <s v=" 27"/>
    <s v=" 113"/>
    <n v="42.320430000000002"/>
    <n v="-110.23376"/>
    <s v="4903505403"/>
    <s v="UNIT NO. 2"/>
    <x v="0"/>
    <s v="GANNETT/BEAR RIVER"/>
    <m/>
    <m/>
    <n v="28"/>
    <x v="1"/>
    <n v="7534"/>
    <n v="7562"/>
    <n v="130"/>
    <m/>
    <x v="1"/>
    <d v="1960-02-09T00:00:00"/>
    <n v="7.0999999046325684"/>
    <x v="2"/>
    <n v="1539"/>
    <n v="104"/>
    <n v="8088"/>
    <n v="-3"/>
    <x v="0"/>
    <n v="15300"/>
    <n v="329"/>
    <m/>
    <x v="0"/>
    <n v="7"/>
    <n v="25200"/>
    <x v="0"/>
    <m/>
    <n v="76.796099999999996"/>
    <n v="8.5581600000000009"/>
    <n v="351.82799999999997"/>
    <n v="0"/>
    <n v="437.18225999999999"/>
    <n v="431.613"/>
    <n v="5.3923099999999993"/>
    <m/>
    <x v="0"/>
    <n v="0.14574000000000001"/>
    <n v="437.15105"/>
    <n v="3.5695769156944627E-5"/>
    <n v="25361"/>
    <n v="3.1842724629655267E-3"/>
    <n v="0.1756615192940354"/>
    <n v="1.9575725693901671E-2"/>
    <n v="0.80476275501206285"/>
    <n v="0.98733149560089128"/>
    <n v="1.2335118490508027E-2"/>
    <n v="3.3338590860069995E-4"/>
    <x v="0"/>
    <m/>
    <x v="0"/>
    <m/>
    <m/>
    <x v="0"/>
    <m/>
    <x v="0"/>
    <x v="0"/>
    <m/>
    <x v="0"/>
    <x v="0"/>
    <x v="0"/>
    <m/>
    <x v="0"/>
    <x v="0"/>
    <x v="0"/>
    <x v="0"/>
    <x v="0"/>
    <x v="0"/>
    <x v="0"/>
    <x v="0"/>
    <x v="0"/>
    <x v="0"/>
    <x v="0"/>
    <x v="0"/>
    <x v="0"/>
    <m/>
    <x v="0"/>
    <x v="0"/>
    <x v="0"/>
    <x v="0"/>
    <x v="0"/>
    <s v="PRODUCTION WATER"/>
    <m/>
    <x v="0"/>
    <m/>
    <m/>
    <m/>
    <m/>
  </r>
  <r>
    <x v="0"/>
    <s v="T27N R113W S11 fGANNETT/BEAR RIVER"/>
    <n v="49004010"/>
    <x v="0"/>
    <x v="1"/>
    <x v="20"/>
    <m/>
    <s v="11"/>
    <s v=" 27"/>
    <s v=" 113"/>
    <n v="42.338639999999998"/>
    <n v="-110.24337"/>
    <s v="4903505494"/>
    <s v="UNIT NO. 3"/>
    <x v="0"/>
    <s v="GANNETT/BEAR RIVER"/>
    <n v="750"/>
    <m/>
    <n v="46"/>
    <x v="0"/>
    <n v="7898"/>
    <n v="7944"/>
    <m/>
    <m/>
    <x v="1"/>
    <d v="1960-02-09T00:00:00"/>
    <n v="7.1999998092651367"/>
    <x v="2"/>
    <n v="524"/>
    <n v="42"/>
    <n v="3426"/>
    <n v="-3"/>
    <x v="0"/>
    <n v="5900"/>
    <n v="290"/>
    <m/>
    <x v="0"/>
    <n v="412"/>
    <n v="10412"/>
    <x v="0"/>
    <m/>
    <n v="26.147600000000001"/>
    <n v="3.4561800000000003"/>
    <n v="149.03099999999998"/>
    <n v="0"/>
    <n v="178.63477999999998"/>
    <n v="166.43899999999999"/>
    <n v="4.7530999999999999"/>
    <m/>
    <x v="0"/>
    <n v="8.5778400000000001"/>
    <n v="179.76993999999999"/>
    <n v="-3.1672573954941588E-3"/>
    <n v="10588"/>
    <n v="8.3809523809523813E-3"/>
    <n v="0.14637463096492187"/>
    <n v="1.9347744039542585E-2"/>
    <n v="0.83427762499553559"/>
    <n v="0.92584444318110137"/>
    <n v="2.6439904246505285E-2"/>
    <n v="4.7715652572393366E-2"/>
    <x v="0"/>
    <m/>
    <x v="0"/>
    <m/>
    <m/>
    <x v="0"/>
    <m/>
    <x v="0"/>
    <x v="0"/>
    <m/>
    <x v="0"/>
    <x v="0"/>
    <x v="0"/>
    <m/>
    <x v="0"/>
    <x v="0"/>
    <x v="0"/>
    <x v="0"/>
    <x v="0"/>
    <x v="0"/>
    <x v="0"/>
    <x v="0"/>
    <x v="0"/>
    <x v="0"/>
    <x v="0"/>
    <x v="0"/>
    <x v="0"/>
    <m/>
    <x v="0"/>
    <x v="0"/>
    <x v="0"/>
    <x v="0"/>
    <x v="0"/>
    <s v="PRODUCTION WATER"/>
    <m/>
    <x v="0"/>
    <m/>
    <m/>
    <m/>
    <m/>
  </r>
  <r>
    <x v="0"/>
    <s v="T27N R113W S11 fFRONTIER"/>
    <n v="49004009"/>
    <x v="0"/>
    <x v="1"/>
    <x v="20"/>
    <m/>
    <s v="11"/>
    <s v=" 27"/>
    <s v=" 113"/>
    <n v="42.338639999999998"/>
    <n v="-110.24337"/>
    <s v="4903505494"/>
    <s v="UNIT NO. 3"/>
    <x v="0"/>
    <s v="FRONTIER"/>
    <m/>
    <n v="750"/>
    <n v="56"/>
    <x v="0"/>
    <n v="7092"/>
    <n v="7148"/>
    <m/>
    <m/>
    <x v="1"/>
    <d v="1960-02-09T00:00:00"/>
    <n v="7.1999998092651367"/>
    <x v="2"/>
    <n v="1197"/>
    <n v="87"/>
    <n v="8915"/>
    <n v="-3"/>
    <x v="0"/>
    <n v="15900"/>
    <n v="305"/>
    <m/>
    <x v="0"/>
    <n v="53"/>
    <n v="26316"/>
    <x v="0"/>
    <m/>
    <n v="59.7303"/>
    <n v="7.15923"/>
    <n v="387.80250000000001"/>
    <n v="0"/>
    <n v="454.69202999999993"/>
    <n v="448.53899999999999"/>
    <n v="4.9989499999999998"/>
    <m/>
    <x v="0"/>
    <n v="1.1034600000000001"/>
    <n v="454.64140999999995"/>
    <n v="5.5667148895327987E-5"/>
    <n v="26451"/>
    <n v="2.558417192563534E-3"/>
    <n v="0.13136429947980396"/>
    <n v="1.5745228699082323E-2"/>
    <n v="0.85289047182111377"/>
    <n v="0.98657753150994332"/>
    <n v="1.0995368855643837E-2"/>
    <n v="2.4270996344129768E-3"/>
    <x v="0"/>
    <m/>
    <x v="0"/>
    <m/>
    <m/>
    <x v="0"/>
    <m/>
    <x v="0"/>
    <x v="0"/>
    <m/>
    <x v="0"/>
    <x v="0"/>
    <x v="0"/>
    <m/>
    <x v="0"/>
    <x v="0"/>
    <x v="0"/>
    <x v="0"/>
    <x v="0"/>
    <x v="0"/>
    <x v="0"/>
    <x v="0"/>
    <x v="0"/>
    <x v="0"/>
    <x v="0"/>
    <x v="0"/>
    <x v="0"/>
    <m/>
    <x v="0"/>
    <x v="0"/>
    <x v="0"/>
    <x v="0"/>
    <x v="0"/>
    <s v="PRODUCTION WATER"/>
    <m/>
    <x v="0"/>
    <m/>
    <m/>
    <m/>
    <m/>
  </r>
  <r>
    <x v="0"/>
    <s v="T27N R113W S10 fFRONTIER"/>
    <n v="49003386"/>
    <x v="0"/>
    <x v="1"/>
    <x v="20"/>
    <m/>
    <s v="10"/>
    <s v=" 27"/>
    <s v=" 113"/>
    <n v="42.339359999999999"/>
    <n v="-110.26459"/>
    <s v="4903505500"/>
    <s v="UNIT NO. 5"/>
    <x v="0"/>
    <s v="FRONTIER"/>
    <n v="4926"/>
    <m/>
    <n v="30"/>
    <x v="0"/>
    <n v="7365"/>
    <n v="7395"/>
    <m/>
    <m/>
    <x v="1"/>
    <d v="1960-02-09T00:00:00"/>
    <n v="8"/>
    <x v="2"/>
    <n v="34"/>
    <n v="6"/>
    <n v="429"/>
    <n v="-3"/>
    <x v="0"/>
    <n v="544"/>
    <n v="317"/>
    <m/>
    <x v="0"/>
    <n v="15"/>
    <n v="1184"/>
    <x v="0"/>
    <m/>
    <n v="1.6966000000000001"/>
    <n v="0.49374000000000001"/>
    <n v="18.6615"/>
    <n v="0"/>
    <n v="20.851839999999999"/>
    <n v="15.34624"/>
    <n v="5.1956299999999995"/>
    <m/>
    <x v="0"/>
    <n v="0.31230000000000002"/>
    <n v="20.85417"/>
    <n v="-5.5867247909848227E-5"/>
    <n v="1339"/>
    <n v="6.1434799841458582E-2"/>
    <n v="8.1364522267579273E-2"/>
    <n v="2.3678485927380991E-2"/>
    <n v="0.89495699180503974"/>
    <n v="0.7358835187398971"/>
    <n v="0.24914105907835218"/>
    <n v="1.4975422181750702E-2"/>
    <x v="0"/>
    <m/>
    <x v="0"/>
    <m/>
    <m/>
    <x v="0"/>
    <m/>
    <x v="0"/>
    <x v="0"/>
    <m/>
    <x v="0"/>
    <x v="0"/>
    <x v="0"/>
    <m/>
    <x v="0"/>
    <x v="0"/>
    <x v="0"/>
    <x v="0"/>
    <x v="0"/>
    <x v="0"/>
    <x v="0"/>
    <x v="0"/>
    <x v="0"/>
    <x v="0"/>
    <x v="0"/>
    <x v="0"/>
    <x v="0"/>
    <m/>
    <x v="0"/>
    <x v="0"/>
    <x v="0"/>
    <x v="0"/>
    <x v="0"/>
    <s v="PRODUCTION WATER"/>
    <m/>
    <x v="0"/>
    <m/>
    <m/>
    <m/>
    <m/>
  </r>
  <r>
    <x v="0"/>
    <s v="T27N R113W S10 fFORT UNION"/>
    <n v="49003385"/>
    <x v="0"/>
    <x v="1"/>
    <x v="20"/>
    <m/>
    <s v="10"/>
    <s v=" 27"/>
    <s v=" 113"/>
    <n v="42.339359999999999"/>
    <n v="-110.26459"/>
    <s v="4903505500"/>
    <s v="UNIT NO. 5"/>
    <x v="0"/>
    <s v="FORT UNION"/>
    <m/>
    <n v="4926"/>
    <n v="34"/>
    <x v="0"/>
    <n v="2405"/>
    <n v="2439"/>
    <m/>
    <m/>
    <x v="0"/>
    <m/>
    <n v="8.1999998092651367"/>
    <x v="2"/>
    <n v="15"/>
    <n v="20"/>
    <n v="1892"/>
    <n v="-3"/>
    <x v="0"/>
    <n v="1690"/>
    <n v="1890"/>
    <m/>
    <x v="0"/>
    <n v="290"/>
    <n v="4838"/>
    <x v="0"/>
    <m/>
    <n v="0.74849999999999994"/>
    <n v="1.6457999999999999"/>
    <n v="82.301999999999992"/>
    <n v="0"/>
    <n v="84.696299999999994"/>
    <n v="47.674900000000001"/>
    <n v="30.977099999999997"/>
    <m/>
    <x v="0"/>
    <n v="6.0378000000000007"/>
    <n v="84.689800000000005"/>
    <n v="3.8373868930144824E-5"/>
    <n v="5791"/>
    <n v="8.9660363157399572E-2"/>
    <n v="8.8374580707775898E-3"/>
    <n v="1.9431781553621588E-2"/>
    <n v="0.9717307603756008"/>
    <n v="0.56293556012648505"/>
    <n v="0.36577132074936997"/>
    <n v="7.1293119124144821E-2"/>
    <x v="0"/>
    <m/>
    <x v="0"/>
    <m/>
    <m/>
    <x v="0"/>
    <m/>
    <x v="0"/>
    <x v="0"/>
    <m/>
    <x v="0"/>
    <x v="0"/>
    <x v="0"/>
    <m/>
    <x v="0"/>
    <x v="0"/>
    <x v="0"/>
    <x v="0"/>
    <x v="0"/>
    <x v="0"/>
    <x v="0"/>
    <x v="0"/>
    <x v="0"/>
    <x v="0"/>
    <x v="0"/>
    <x v="0"/>
    <x v="0"/>
    <m/>
    <x v="0"/>
    <x v="0"/>
    <x v="0"/>
    <x v="0"/>
    <x v="0"/>
    <s v="DST NO. 1"/>
    <m/>
    <x v="0"/>
    <m/>
    <m/>
    <m/>
    <m/>
  </r>
  <r>
    <x v="0"/>
    <s v="T27N R113W S09 fWASATCH/ALMY"/>
    <n v="49003223"/>
    <x v="0"/>
    <x v="1"/>
    <x v="20"/>
    <m/>
    <s v="9"/>
    <s v=" 27"/>
    <s v=" 113"/>
    <n v="42.338700000000003"/>
    <n v="-110.26786"/>
    <s v="4903505492"/>
    <s v="UNIT NO. 64"/>
    <x v="0"/>
    <s v="WASATCH/ALMY"/>
    <m/>
    <n v="456"/>
    <n v="6"/>
    <x v="0"/>
    <n v="2531"/>
    <n v="2537"/>
    <m/>
    <m/>
    <x v="0"/>
    <d v="1963-11-15T00:00:00"/>
    <n v="8"/>
    <x v="0"/>
    <n v="56"/>
    <n v="41"/>
    <n v="4049"/>
    <n v="37"/>
    <x v="0"/>
    <n v="4750"/>
    <n v="2977"/>
    <m/>
    <x v="0"/>
    <n v="30"/>
    <n v="10430"/>
    <x v="0"/>
    <m/>
    <n v="2.7944"/>
    <n v="3.3738900000000003"/>
    <n v="176.13149999999999"/>
    <n v="0.94645999999999997"/>
    <n v="183.24625"/>
    <n v="133.9975"/>
    <n v="48.793029999999995"/>
    <m/>
    <x v="0"/>
    <n v="0.62460000000000004"/>
    <n v="183.41512999999998"/>
    <n v="-4.6058845902989033E-4"/>
    <n v="11937"/>
    <n v="6.7376045066392456E-2"/>
    <n v="1.5249425295197036E-2"/>
    <n v="1.8411781960067396E-2"/>
    <n v="0.96633879274473544"/>
    <n v="0.73056950100027196"/>
    <n v="0.2660251092698841"/>
    <n v="3.405389729843989E-3"/>
    <x v="0"/>
    <m/>
    <x v="0"/>
    <m/>
    <m/>
    <x v="0"/>
    <m/>
    <x v="0"/>
    <x v="0"/>
    <m/>
    <x v="0"/>
    <x v="0"/>
    <x v="0"/>
    <m/>
    <x v="0"/>
    <x v="0"/>
    <x v="0"/>
    <x v="0"/>
    <x v="0"/>
    <x v="0"/>
    <x v="0"/>
    <x v="0"/>
    <x v="0"/>
    <x v="0"/>
    <x v="0"/>
    <x v="0"/>
    <x v="0"/>
    <m/>
    <x v="0"/>
    <x v="0"/>
    <x v="0"/>
    <x v="0"/>
    <x v="0"/>
    <s v="DST (BOTTOM)"/>
    <m/>
    <x v="0"/>
    <m/>
    <m/>
    <m/>
    <m/>
  </r>
  <r>
    <x v="0"/>
    <s v="T27N R113W S09 fMESAVERDE"/>
    <n v="49003224"/>
    <x v="0"/>
    <x v="1"/>
    <x v="20"/>
    <m/>
    <s v="9"/>
    <s v=" 27"/>
    <s v=" 113"/>
    <n v="42.338700000000003"/>
    <n v="-110.26786"/>
    <s v="4903505492"/>
    <s v="UNIT NO. 64"/>
    <x v="0"/>
    <s v="MESAVERDE"/>
    <n v="456"/>
    <m/>
    <n v="35"/>
    <x v="0"/>
    <n v="2993"/>
    <n v="3028"/>
    <m/>
    <m/>
    <x v="0"/>
    <d v="1963-11-15T00:00:00"/>
    <n v="8.1999998092651367"/>
    <x v="0"/>
    <n v="-1"/>
    <n v="3"/>
    <n v="489"/>
    <n v="7"/>
    <x v="0"/>
    <n v="340"/>
    <n v="329"/>
    <m/>
    <x v="0"/>
    <n v="330"/>
    <n v="1332"/>
    <x v="0"/>
    <m/>
    <n v="0"/>
    <n v="0.24687000000000001"/>
    <n v="21.2715"/>
    <n v="0.17906"/>
    <n v="21.697430000000001"/>
    <n v="9.5914000000000001"/>
    <n v="5.3923099999999993"/>
    <m/>
    <x v="0"/>
    <n v="6.8706000000000005"/>
    <n v="21.854309999999998"/>
    <n v="-3.6021522905858062E-3"/>
    <n v="1494"/>
    <n v="5.7324840764331211E-2"/>
    <n v="0"/>
    <n v="1.1377845210239185E-2"/>
    <n v="0.98862215478976079"/>
    <n v="0.43887910439634109"/>
    <n v="0.2467389727701309"/>
    <n v="0.31438192283352806"/>
    <x v="0"/>
    <m/>
    <x v="0"/>
    <m/>
    <m/>
    <x v="0"/>
    <m/>
    <x v="0"/>
    <x v="0"/>
    <m/>
    <x v="0"/>
    <x v="0"/>
    <x v="0"/>
    <m/>
    <x v="0"/>
    <x v="0"/>
    <x v="0"/>
    <x v="0"/>
    <x v="0"/>
    <x v="0"/>
    <x v="0"/>
    <x v="0"/>
    <x v="0"/>
    <x v="0"/>
    <x v="0"/>
    <x v="0"/>
    <x v="0"/>
    <m/>
    <x v="0"/>
    <x v="0"/>
    <x v="0"/>
    <x v="0"/>
    <x v="0"/>
    <s v="DST (BOTTOM)"/>
    <m/>
    <x v="0"/>
    <m/>
    <m/>
    <m/>
    <m/>
  </r>
  <r>
    <x v="1"/>
    <s v="T27N R113W S08 fMESAVERDE"/>
    <n v="4412"/>
    <x v="0"/>
    <x v="1"/>
    <x v="1"/>
    <s v="SE NW"/>
    <n v="8"/>
    <n v="27"/>
    <n v="113"/>
    <n v="42.343119999999999"/>
    <n v="-110.29886999999999"/>
    <s v="4903520027"/>
    <s v="NBM SHALLOW 13-8"/>
    <x v="0"/>
    <s v="MESAVERDE"/>
    <m/>
    <m/>
    <m/>
    <x v="0"/>
    <s v="2065"/>
    <m/>
    <n v="2190"/>
    <m/>
    <x v="2"/>
    <d v="1995-02-02T00:00:00"/>
    <n v="8.18"/>
    <x v="1"/>
    <n v="113"/>
    <n v="16"/>
    <n v="4400"/>
    <n v="22"/>
    <x v="1"/>
    <n v="6798"/>
    <n v="415"/>
    <m/>
    <x v="0"/>
    <m/>
    <n v="11770"/>
    <x v="0"/>
    <s v="ENRON OIL AND GAS"/>
    <n v="5.6387"/>
    <n v="1.31664"/>
    <n v="191.4"/>
    <n v="0.56275999999999993"/>
    <n v="198.91809999999998"/>
    <n v="191.77158"/>
    <n v="6.8018499999999991"/>
    <n v="0"/>
    <x v="1"/>
    <n v="0"/>
    <n v="198.57343"/>
    <n v="8.6711281621517668E-4"/>
    <n v="11764"/>
    <n v="-2.5495028469448456E-4"/>
    <n v="2.834684224311413E-2"/>
    <n v="6.6190055103080118E-3"/>
    <n v="0.96503415224657785"/>
    <n v="0.96574642438316138"/>
    <n v="3.4253575616838561E-2"/>
    <n v="0"/>
    <x v="0"/>
    <m/>
    <x v="0"/>
    <n v="11211"/>
    <n v="0.55300000000000005"/>
    <x v="3"/>
    <m/>
    <x v="0"/>
    <x v="0"/>
    <m/>
    <x v="0"/>
    <x v="0"/>
    <x v="0"/>
    <m/>
    <x v="0"/>
    <x v="0"/>
    <x v="0"/>
    <x v="0"/>
    <x v="0"/>
    <x v="0"/>
    <x v="0"/>
    <x v="0"/>
    <x v="0"/>
    <x v="0"/>
    <x v="0"/>
    <x v="0"/>
    <x v="0"/>
    <m/>
    <x v="0"/>
    <x v="0"/>
    <x v="0"/>
    <x v="0"/>
    <x v="0"/>
    <m/>
    <n v="199522"/>
    <x v="0"/>
    <s v="ASTRO-CHEM LAB WILLISTON ND SAMPLE No W-95-0339"/>
    <m/>
    <m/>
    <d v="1995-02-14T00:00:00"/>
  </r>
  <r>
    <x v="0"/>
    <s v="T27N R113W S08 fHILLIARD"/>
    <n v="49005849"/>
    <x v="0"/>
    <x v="1"/>
    <x v="1"/>
    <m/>
    <s v="8"/>
    <s v=" 27"/>
    <s v=" 113"/>
    <n v="42.333829999999999"/>
    <n v="-110.28945"/>
    <s v="4903505475"/>
    <s v="UNIT NO. 1"/>
    <x v="0"/>
    <s v="HILLIARD"/>
    <m/>
    <m/>
    <n v="52"/>
    <x v="0"/>
    <n v="1992"/>
    <n v="2044"/>
    <m/>
    <m/>
    <x v="1"/>
    <m/>
    <m/>
    <x v="0"/>
    <n v="304"/>
    <n v="38"/>
    <n v="3880"/>
    <n v="-3"/>
    <x v="0"/>
    <n v="6027"/>
    <n v="340"/>
    <m/>
    <x v="0"/>
    <n v="555"/>
    <n v="10971"/>
    <x v="0"/>
    <m/>
    <n v="15.169599999999999"/>
    <n v="3.1270199999999999"/>
    <n v="168.78"/>
    <n v="0"/>
    <n v="187.07661999999999"/>
    <n v="170.02167"/>
    <n v="5.5725999999999996"/>
    <m/>
    <x v="0"/>
    <n v="11.555100000000001"/>
    <n v="187.14937"/>
    <n v="-1.9440124936275381E-4"/>
    <n v="11138"/>
    <n v="7.5534850061061108E-3"/>
    <n v="8.1087631367297533E-2"/>
    <n v="1.6715183329696678E-2"/>
    <n v="0.90219718530300586"/>
    <n v="0.90848112392790847"/>
    <n v="2.9776215650632432E-2"/>
    <n v="6.1742660421459081E-2"/>
    <x v="0"/>
    <m/>
    <x v="0"/>
    <m/>
    <m/>
    <x v="0"/>
    <m/>
    <x v="0"/>
    <x v="0"/>
    <m/>
    <x v="0"/>
    <x v="0"/>
    <x v="0"/>
    <m/>
    <x v="0"/>
    <x v="0"/>
    <x v="0"/>
    <x v="0"/>
    <x v="0"/>
    <x v="0"/>
    <x v="0"/>
    <x v="0"/>
    <x v="0"/>
    <x v="0"/>
    <x v="0"/>
    <x v="0"/>
    <x v="0"/>
    <m/>
    <x v="0"/>
    <x v="0"/>
    <x v="0"/>
    <x v="0"/>
    <x v="0"/>
    <s v="PRODUCTION"/>
    <m/>
    <x v="0"/>
    <m/>
    <m/>
    <m/>
    <m/>
  </r>
  <r>
    <x v="1"/>
    <s v="T27N R113W S08 fFRONTIER"/>
    <n v="5895"/>
    <x v="0"/>
    <x v="1"/>
    <x v="1"/>
    <s v="SE NW"/>
    <n v="8"/>
    <n v="27"/>
    <n v="113"/>
    <n v="42.342551999999998"/>
    <n v="-110.301751"/>
    <s v="4903525606"/>
    <s v="111-08"/>
    <x v="0"/>
    <s v="FRONTIER"/>
    <m/>
    <m/>
    <n v="586"/>
    <x v="0"/>
    <n v="6228"/>
    <n v="6814"/>
    <n v="7230"/>
    <n v="7143"/>
    <x v="5"/>
    <d v="1899-12-31T00:00:00"/>
    <n v="6.29"/>
    <x v="1"/>
    <n v="444"/>
    <n v="46"/>
    <n v="2659"/>
    <n v="0"/>
    <x v="1"/>
    <n v="4300"/>
    <n v="0"/>
    <n v="0"/>
    <x v="1"/>
    <n v="633"/>
    <n v="8556"/>
    <x v="0"/>
    <s v="EOG RESOURCES INC"/>
    <n v="22.1556"/>
    <n v="3.7853400000000001"/>
    <n v="115.66649999999998"/>
    <n v="0"/>
    <n v="141.60744"/>
    <n v="121.303"/>
    <n v="0"/>
    <n v="0"/>
    <x v="1"/>
    <n v="13.179060000000002"/>
    <n v="134.48205999999999"/>
    <n v="2.5808225231310888E-2"/>
    <n v="8082"/>
    <n v="-2.8489001081860799E-2"/>
    <n v="0.15645788102659014"/>
    <n v="2.6731222596778816E-2"/>
    <n v="0.81681089637663096"/>
    <n v="0.90200135244805146"/>
    <n v="0"/>
    <n v="9.7998647551948578E-2"/>
    <x v="1"/>
    <n v="40"/>
    <x v="1"/>
    <n v="0"/>
    <n v="0"/>
    <x v="1"/>
    <n v="0"/>
    <x v="1"/>
    <x v="1"/>
    <n v="0"/>
    <x v="1"/>
    <x v="1"/>
    <x v="1"/>
    <n v="0"/>
    <x v="1"/>
    <x v="1"/>
    <x v="1"/>
    <x v="1"/>
    <x v="0"/>
    <x v="0"/>
    <x v="0"/>
    <x v="0"/>
    <x v="0"/>
    <x v="0"/>
    <x v="0"/>
    <x v="0"/>
    <x v="0"/>
    <m/>
    <x v="0"/>
    <x v="0"/>
    <x v="0"/>
    <x v="0"/>
    <x v="0"/>
    <s v="WELLHEAD; NO LABARGE SHALLOW UNIT  - KF2 1-3"/>
    <n v="19000101"/>
    <x v="0"/>
    <s v="CHAMPION TECHNOLOGIES VERNAL"/>
    <m/>
    <s v="6228-6814"/>
    <d v="2008-01-29T00:00:00"/>
  </r>
  <r>
    <x v="0"/>
    <s v="T27N R113W S05 fFRONTIER"/>
    <n v="49015824"/>
    <x v="0"/>
    <x v="1"/>
    <x v="1"/>
    <m/>
    <s v="5"/>
    <s v=" 27"/>
    <s v=" 113"/>
    <n v="42.351300000000002"/>
    <n v="-110.2948"/>
    <m/>
    <s v="22 BNG"/>
    <x v="0"/>
    <s v="FRONTIER"/>
    <m/>
    <m/>
    <n v="715"/>
    <x v="0"/>
    <n v="6448"/>
    <n v="7163"/>
    <m/>
    <m/>
    <x v="5"/>
    <d v="1960-04-08T00:00:00"/>
    <n v="6.9000000953674316"/>
    <x v="2"/>
    <n v="132"/>
    <n v="10"/>
    <n v="1554"/>
    <n v="-3"/>
    <x v="0"/>
    <n v="2540"/>
    <n v="183"/>
    <m/>
    <x v="0"/>
    <n v="16"/>
    <n v="4342"/>
    <x v="0"/>
    <m/>
    <n v="6.5868000000000002"/>
    <n v="0.82289999999999996"/>
    <n v="67.59899999999999"/>
    <n v="0"/>
    <n v="75.00869999999999"/>
    <n v="71.653399999999991"/>
    <n v="2.9993699999999999"/>
    <m/>
    <x v="0"/>
    <n v="0.33312000000000003"/>
    <n v="74.985889999999984"/>
    <n v="1.5207215140230649E-4"/>
    <n v="4429"/>
    <n v="9.9190514194504621E-3"/>
    <n v="8.7813813597622692E-2"/>
    <n v="1.0970727395622109E-2"/>
    <n v="0.90121545900675515"/>
    <n v="0.95555843906100213"/>
    <n v="3.9999125168748421E-2"/>
    <n v="4.4424357702495774E-3"/>
    <x v="0"/>
    <m/>
    <x v="0"/>
    <m/>
    <m/>
    <x v="0"/>
    <m/>
    <x v="0"/>
    <x v="0"/>
    <m/>
    <x v="0"/>
    <x v="0"/>
    <x v="0"/>
    <m/>
    <x v="0"/>
    <x v="0"/>
    <x v="0"/>
    <x v="0"/>
    <x v="0"/>
    <x v="0"/>
    <x v="0"/>
    <x v="0"/>
    <x v="0"/>
    <x v="0"/>
    <x v="0"/>
    <x v="0"/>
    <x v="0"/>
    <m/>
    <x v="0"/>
    <x v="0"/>
    <x v="0"/>
    <x v="0"/>
    <x v="0"/>
    <s v="FLOWING"/>
    <m/>
    <x v="0"/>
    <m/>
    <m/>
    <m/>
    <m/>
  </r>
  <r>
    <x v="0"/>
    <s v="T27N R113W S05 fFRONTIER"/>
    <n v="49002631"/>
    <x v="0"/>
    <x v="1"/>
    <x v="1"/>
    <m/>
    <s v="5"/>
    <s v=" 27"/>
    <s v=" 113"/>
    <n v="42.349559999999997"/>
    <n v="-110.28811"/>
    <s v="4903505534"/>
    <s v="17 BNG"/>
    <x v="0"/>
    <s v="FRONTIER"/>
    <m/>
    <m/>
    <n v="696"/>
    <x v="0"/>
    <n v="6396"/>
    <n v="7092"/>
    <n v="7390"/>
    <m/>
    <x v="5"/>
    <d v="1960-04-08T00:00:00"/>
    <n v="6.9000000953674316"/>
    <x v="2"/>
    <n v="76"/>
    <n v="4"/>
    <n v="469"/>
    <n v="-3"/>
    <x v="0"/>
    <n v="720"/>
    <n v="256"/>
    <m/>
    <x v="0"/>
    <n v="-3"/>
    <n v="1395"/>
    <x v="0"/>
    <m/>
    <n v="3.7923999999999998"/>
    <n v="0.32916000000000001"/>
    <n v="20.401499999999999"/>
    <n v="0"/>
    <n v="24.523059999999997"/>
    <n v="20.311199999999999"/>
    <n v="4.1958399999999996"/>
    <m/>
    <x v="0"/>
    <n v="0"/>
    <n v="24.50704"/>
    <n v="3.2673806498451931E-4"/>
    <n v="1516"/>
    <n v="4.1566472002748198E-2"/>
    <n v="0.15464627986882551"/>
    <n v="1.3422468484764954E-2"/>
    <n v="0.83193125164640958"/>
    <n v="0.82879042103819967"/>
    <n v="0.17120957896180033"/>
    <n v="0"/>
    <x v="0"/>
    <m/>
    <x v="0"/>
    <m/>
    <m/>
    <x v="0"/>
    <m/>
    <x v="0"/>
    <x v="0"/>
    <m/>
    <x v="0"/>
    <x v="0"/>
    <x v="0"/>
    <m/>
    <x v="0"/>
    <x v="0"/>
    <x v="0"/>
    <x v="0"/>
    <x v="0"/>
    <x v="0"/>
    <x v="0"/>
    <x v="0"/>
    <x v="0"/>
    <x v="0"/>
    <x v="0"/>
    <x v="0"/>
    <x v="0"/>
    <m/>
    <x v="0"/>
    <x v="0"/>
    <x v="0"/>
    <x v="0"/>
    <x v="0"/>
    <s v="FLOWING"/>
    <m/>
    <x v="0"/>
    <m/>
    <m/>
    <m/>
    <m/>
  </r>
  <r>
    <x v="0"/>
    <s v="T27N R113W S05 fFRONTIER"/>
    <n v="49014309"/>
    <x v="0"/>
    <x v="1"/>
    <x v="16"/>
    <m/>
    <s v="5"/>
    <s v=" 27"/>
    <s v=" 113"/>
    <n v="42.351300000000002"/>
    <n v="-110.31310000000001"/>
    <m/>
    <s v="67X-6 HOGSBACK"/>
    <x v="0"/>
    <s v="FRONTIER"/>
    <m/>
    <m/>
    <n v="0"/>
    <x v="1"/>
    <m/>
    <m/>
    <m/>
    <m/>
    <x v="1"/>
    <d v="1971-06-22T00:00:00"/>
    <n v="7.6999998092651367"/>
    <x v="0"/>
    <n v="51"/>
    <n v="5"/>
    <n v="379"/>
    <n v="11"/>
    <x v="0"/>
    <n v="600"/>
    <n v="146"/>
    <m/>
    <x v="0"/>
    <n v="20"/>
    <n v="1138"/>
    <x v="0"/>
    <m/>
    <n v="2.5449000000000002"/>
    <n v="0.41144999999999998"/>
    <n v="16.486499999999999"/>
    <n v="0.28137999999999996"/>
    <n v="19.724229999999999"/>
    <n v="16.925999999999998"/>
    <n v="2.3929399999999998"/>
    <m/>
    <x v="0"/>
    <n v="0.41640000000000005"/>
    <n v="19.735339999999997"/>
    <n v="-2.8155400578360639E-4"/>
    <n v="1209"/>
    <n v="3.0251384746484873E-2"/>
    <n v="0.12902404808704829"/>
    <n v="2.0860129901141895E-2"/>
    <n v="0.8501158220118098"/>
    <n v="0.85764927282732406"/>
    <n v="0.12125152138245403"/>
    <n v="2.1099205790222012E-2"/>
    <x v="0"/>
    <m/>
    <x v="0"/>
    <m/>
    <m/>
    <x v="0"/>
    <m/>
    <x v="0"/>
    <x v="0"/>
    <m/>
    <x v="0"/>
    <x v="0"/>
    <x v="0"/>
    <m/>
    <x v="0"/>
    <x v="0"/>
    <x v="0"/>
    <x v="0"/>
    <x v="0"/>
    <x v="0"/>
    <x v="0"/>
    <x v="0"/>
    <x v="0"/>
    <x v="0"/>
    <x v="0"/>
    <x v="0"/>
    <x v="0"/>
    <m/>
    <x v="0"/>
    <x v="0"/>
    <x v="0"/>
    <x v="0"/>
    <x v="0"/>
    <s v="PRODUCTION"/>
    <m/>
    <x v="0"/>
    <m/>
    <m/>
    <m/>
    <m/>
  </r>
  <r>
    <x v="0"/>
    <s v="T27N R113W S04 fMESAVERDE"/>
    <n v="49124237"/>
    <x v="0"/>
    <x v="1"/>
    <x v="1"/>
    <m/>
    <s v="4"/>
    <s v=" 27"/>
    <s v=" 113"/>
    <n v="42.361989999999999"/>
    <n v="-110.28552000000001"/>
    <s v="4903520426"/>
    <s v="BNG 98-4"/>
    <x v="3"/>
    <s v="MESAVERDE"/>
    <m/>
    <m/>
    <n v="10"/>
    <x v="0"/>
    <n v="1900"/>
    <n v="1910"/>
    <m/>
    <m/>
    <x v="0"/>
    <d v="1977-08-02T00:00:00"/>
    <n v="8.5"/>
    <x v="0"/>
    <n v="70"/>
    <n v="18"/>
    <n v="4803"/>
    <n v="36"/>
    <x v="0"/>
    <n v="6300"/>
    <n v="1940"/>
    <m/>
    <x v="0"/>
    <n v="180"/>
    <n v="12410"/>
    <x v="0"/>
    <s v="CHEM LAB"/>
    <n v="3.4929999999999999"/>
    <n v="1.48122"/>
    <n v="208.93049999999999"/>
    <n v="0.92087999999999992"/>
    <n v="214.82560000000001"/>
    <n v="177.72299999999998"/>
    <n v="31.796599999999998"/>
    <m/>
    <x v="0"/>
    <n v="3.7476000000000003"/>
    <n v="213.26719999999997"/>
    <n v="3.640332189656155E-3"/>
    <n v="13344"/>
    <n v="3.6266211074007924E-2"/>
    <n v="1.6259700892258651E-2"/>
    <n v="6.894988306793976E-3"/>
    <n v="0.97684531080094739"/>
    <n v="0.83333489631785862"/>
    <n v="0.14909278126219128"/>
    <n v="1.7572322419950187E-2"/>
    <x v="0"/>
    <m/>
    <x v="0"/>
    <m/>
    <m/>
    <x v="0"/>
    <m/>
    <x v="0"/>
    <x v="0"/>
    <m/>
    <x v="0"/>
    <x v="0"/>
    <x v="0"/>
    <m/>
    <x v="0"/>
    <x v="0"/>
    <x v="0"/>
    <x v="0"/>
    <x v="0"/>
    <x v="0"/>
    <x v="0"/>
    <x v="0"/>
    <x v="0"/>
    <x v="0"/>
    <x v="0"/>
    <x v="0"/>
    <x v="0"/>
    <m/>
    <x v="0"/>
    <x v="0"/>
    <x v="0"/>
    <x v="0"/>
    <x v="0"/>
    <s v="DST NO 1"/>
    <m/>
    <x v="0"/>
    <m/>
    <m/>
    <m/>
    <m/>
  </r>
  <r>
    <x v="1"/>
    <s v="T27N R113W S04 fFRONTIER"/>
    <n v="5894"/>
    <x v="0"/>
    <x v="1"/>
    <x v="1"/>
    <s v="SE NW"/>
    <n v="4"/>
    <n v="27"/>
    <n v="113"/>
    <n v="42.355792999999998"/>
    <n v="-110.278054"/>
    <s v="4903525954"/>
    <s v="103-4"/>
    <x v="0"/>
    <s v="FRONTIER"/>
    <m/>
    <m/>
    <n v="80"/>
    <x v="0"/>
    <n v="7312"/>
    <n v="7392"/>
    <n v="7750"/>
    <n v="7640"/>
    <x v="5"/>
    <d v="1899-12-31T00:00:00"/>
    <n v="6.51"/>
    <x v="1"/>
    <n v="276"/>
    <n v="29"/>
    <n v="4494"/>
    <n v="0"/>
    <x v="1"/>
    <n v="7140"/>
    <n v="0"/>
    <n v="0"/>
    <x v="1"/>
    <n v="155"/>
    <n v="12525"/>
    <x v="0"/>
    <s v="EOG RESOURCES INC"/>
    <n v="13.772399999999999"/>
    <n v="2.3864100000000001"/>
    <n v="195.48899999999998"/>
    <n v="0"/>
    <n v="211.64780999999996"/>
    <n v="201.4194"/>
    <n v="0"/>
    <n v="0"/>
    <x v="1"/>
    <n v="3.2271000000000001"/>
    <n v="204.6465"/>
    <n v="1.6818173661801817E-2"/>
    <n v="12094"/>
    <n v="-1.7506803688208294E-2"/>
    <n v="6.507225375967747E-2"/>
    <n v="1.1275382438400854E-2"/>
    <n v="0.92365236380192173"/>
    <n v="0.98423085662349463"/>
    <n v="0"/>
    <n v="1.576914337650534E-2"/>
    <x v="1"/>
    <n v="4"/>
    <x v="1"/>
    <n v="0"/>
    <n v="0"/>
    <x v="1"/>
    <n v="0"/>
    <x v="1"/>
    <x v="1"/>
    <n v="0"/>
    <x v="1"/>
    <x v="1"/>
    <x v="1"/>
    <n v="0"/>
    <x v="1"/>
    <x v="1"/>
    <x v="1"/>
    <x v="1"/>
    <x v="0"/>
    <x v="0"/>
    <x v="0"/>
    <x v="0"/>
    <x v="0"/>
    <x v="0"/>
    <x v="0"/>
    <x v="0"/>
    <x v="0"/>
    <m/>
    <x v="0"/>
    <x v="0"/>
    <x v="0"/>
    <x v="0"/>
    <x v="0"/>
    <s v="WELLHEAD"/>
    <n v="19000101"/>
    <x v="0"/>
    <s v="CHAMPION TECHNOLOGIES VERNAL"/>
    <m/>
    <s v="7312-7392"/>
    <d v="2008-01-29T00:00:00"/>
  </r>
  <r>
    <x v="0"/>
    <s v="T27N R113W S04 fFRONTIER"/>
    <n v="49015821"/>
    <x v="0"/>
    <x v="1"/>
    <x v="1"/>
    <m/>
    <s v="4"/>
    <s v=" 27"/>
    <s v=" 113"/>
    <n v="42.351300000000002"/>
    <n v="-110.2766"/>
    <m/>
    <s v="27 BNG"/>
    <x v="0"/>
    <s v="FRONTIER"/>
    <m/>
    <m/>
    <n v="627"/>
    <x v="0"/>
    <n v="6813"/>
    <n v="7440"/>
    <m/>
    <m/>
    <x v="5"/>
    <d v="1960-04-08T00:00:00"/>
    <n v="6"/>
    <x v="2"/>
    <n v="50"/>
    <n v="5"/>
    <n v="358"/>
    <n v="-3"/>
    <x v="0"/>
    <n v="612"/>
    <n v="73"/>
    <m/>
    <x v="0"/>
    <n v="-3"/>
    <n v="1061"/>
    <x v="0"/>
    <m/>
    <n v="2.4950000000000001"/>
    <n v="0.41144999999999998"/>
    <n v="15.572999999999999"/>
    <n v="0"/>
    <n v="18.47945"/>
    <n v="17.264520000000001"/>
    <n v="1.1964699999999999"/>
    <m/>
    <x v="0"/>
    <n v="0"/>
    <n v="18.460990000000002"/>
    <n v="4.9972333843336671E-4"/>
    <n v="1089"/>
    <n v="1.3023255813953489E-2"/>
    <n v="0.13501484080965614"/>
    <n v="2.2265273046546297E-2"/>
    <n v="0.84271988614379745"/>
    <n v="0.93518928291494652"/>
    <n v="6.4810717085053385E-2"/>
    <n v="0"/>
    <x v="0"/>
    <m/>
    <x v="0"/>
    <m/>
    <m/>
    <x v="0"/>
    <m/>
    <x v="0"/>
    <x v="0"/>
    <m/>
    <x v="0"/>
    <x v="0"/>
    <x v="0"/>
    <m/>
    <x v="0"/>
    <x v="0"/>
    <x v="0"/>
    <x v="0"/>
    <x v="0"/>
    <x v="0"/>
    <x v="0"/>
    <x v="0"/>
    <x v="0"/>
    <x v="0"/>
    <x v="0"/>
    <x v="0"/>
    <x v="0"/>
    <m/>
    <x v="0"/>
    <x v="0"/>
    <x v="0"/>
    <x v="0"/>
    <x v="0"/>
    <s v="FLOWING"/>
    <m/>
    <x v="0"/>
    <m/>
    <m/>
    <m/>
    <m/>
  </r>
  <r>
    <x v="0"/>
    <s v="T27N R113W S03 fWASATCH/ALMY"/>
    <n v="49003217"/>
    <x v="0"/>
    <x v="1"/>
    <x v="20"/>
    <m/>
    <s v="3"/>
    <s v=" 27"/>
    <s v=" 113"/>
    <n v="42.357889999999998"/>
    <n v="-110.25694"/>
    <s v="4903505562"/>
    <s v="UNIT NO. 53"/>
    <x v="0"/>
    <s v="WASATCH/ALMY"/>
    <n v="147"/>
    <m/>
    <m/>
    <x v="2"/>
    <n v="2784"/>
    <m/>
    <m/>
    <m/>
    <x v="1"/>
    <d v="1964-05-27T00:00:00"/>
    <n v="8.5"/>
    <x v="0"/>
    <n v="37"/>
    <n v="32"/>
    <n v="4895"/>
    <n v="16"/>
    <x v="0"/>
    <n v="6500"/>
    <n v="2025"/>
    <m/>
    <x v="0"/>
    <n v="0"/>
    <n v="12513"/>
    <x v="0"/>
    <m/>
    <n v="1.8463000000000001"/>
    <n v="2.6332800000000001"/>
    <n v="212.9325"/>
    <n v="0.40927999999999998"/>
    <n v="217.82135999999997"/>
    <n v="183.36500000000001"/>
    <n v="33.189749999999997"/>
    <m/>
    <x v="0"/>
    <n v="0"/>
    <n v="216.55474999999998"/>
    <n v="2.9159292392944586E-3"/>
    <n v="13502"/>
    <n v="3.8016528925619832E-2"/>
    <n v="8.4762118829852153E-3"/>
    <n v="1.2089172521923472E-2"/>
    <n v="0.97943461559509137"/>
    <n v="0.84673737241967673"/>
    <n v="0.15326262758032322"/>
    <n v="0"/>
    <x v="0"/>
    <m/>
    <x v="0"/>
    <m/>
    <m/>
    <x v="0"/>
    <m/>
    <x v="0"/>
    <x v="0"/>
    <m/>
    <x v="0"/>
    <x v="0"/>
    <x v="0"/>
    <m/>
    <x v="0"/>
    <x v="0"/>
    <x v="0"/>
    <x v="0"/>
    <x v="0"/>
    <x v="0"/>
    <x v="0"/>
    <x v="0"/>
    <x v="0"/>
    <x v="0"/>
    <x v="0"/>
    <x v="0"/>
    <x v="0"/>
    <m/>
    <x v="0"/>
    <x v="0"/>
    <x v="0"/>
    <x v="0"/>
    <x v="0"/>
    <s v="PRODUCED"/>
    <m/>
    <x v="0"/>
    <m/>
    <m/>
    <m/>
    <m/>
  </r>
  <r>
    <x v="0"/>
    <s v="T27N R113W S03 fWASATCH/ALMY"/>
    <n v="49003220"/>
    <x v="0"/>
    <x v="1"/>
    <x v="20"/>
    <m/>
    <s v="3"/>
    <s v=" 27"/>
    <s v=" 113"/>
    <n v="42.357889999999998"/>
    <n v="-110.25694"/>
    <s v="4903505562"/>
    <s v="UNIT NO. 53"/>
    <x v="0"/>
    <s v="WASATCH/ALMY"/>
    <m/>
    <n v="147"/>
    <n v="20"/>
    <x v="0"/>
    <n v="2617"/>
    <n v="2637"/>
    <m/>
    <m/>
    <x v="0"/>
    <d v="1963-06-28T00:00:00"/>
    <n v="8.6000003814697266"/>
    <x v="0"/>
    <n v="22"/>
    <n v="10"/>
    <n v="1079"/>
    <n v="20"/>
    <x v="0"/>
    <n v="840"/>
    <n v="1049"/>
    <m/>
    <x v="0"/>
    <n v="260"/>
    <n v="2845"/>
    <x v="0"/>
    <m/>
    <n v="1.0977999999999999"/>
    <n v="0.82289999999999996"/>
    <n v="46.936499999999995"/>
    <n v="0.51159999999999994"/>
    <n v="49.368799999999993"/>
    <n v="23.696400000000001"/>
    <n v="17.193109999999997"/>
    <m/>
    <x v="0"/>
    <n v="5.4132000000000007"/>
    <n v="46.302710000000005"/>
    <n v="3.2048098749564928E-2"/>
    <n v="3277"/>
    <n v="7.0565174779483833E-2"/>
    <n v="2.2236716306655215E-2"/>
    <n v="1.6668422161365073E-2"/>
    <n v="0.96109486153197976"/>
    <n v="0.51177134124546919"/>
    <n v="0.37131973484921282"/>
    <n v="0.11690892390531786"/>
    <x v="0"/>
    <m/>
    <x v="0"/>
    <m/>
    <m/>
    <x v="0"/>
    <m/>
    <x v="0"/>
    <x v="0"/>
    <m/>
    <x v="0"/>
    <x v="0"/>
    <x v="0"/>
    <m/>
    <x v="0"/>
    <x v="0"/>
    <x v="0"/>
    <x v="0"/>
    <x v="0"/>
    <x v="0"/>
    <x v="0"/>
    <x v="0"/>
    <x v="0"/>
    <x v="0"/>
    <x v="0"/>
    <x v="0"/>
    <x v="0"/>
    <m/>
    <x v="0"/>
    <x v="0"/>
    <x v="0"/>
    <x v="0"/>
    <x v="0"/>
    <s v="DST NO. 3 (BOTTOM)"/>
    <m/>
    <x v="0"/>
    <m/>
    <m/>
    <m/>
    <m/>
  </r>
  <r>
    <x v="0"/>
    <s v="T27N R113W S03 fMESAVERDE"/>
    <n v="49004025"/>
    <x v="0"/>
    <x v="1"/>
    <x v="20"/>
    <m/>
    <s v="3"/>
    <s v=" 27"/>
    <s v=" 113"/>
    <n v="42.349029999999999"/>
    <n v="-110.26555"/>
    <s v="4903505531"/>
    <s v="UNIT NO. 6"/>
    <x v="0"/>
    <s v="MESAVERDE"/>
    <m/>
    <n v="4313"/>
    <n v="63"/>
    <x v="0"/>
    <n v="2992"/>
    <n v="3055"/>
    <m/>
    <m/>
    <x v="0"/>
    <d v="1959-07-25T00:00:00"/>
    <n v="8.6999998092651367"/>
    <x v="2"/>
    <n v="99"/>
    <n v="28"/>
    <n v="3918"/>
    <n v="-3"/>
    <x v="0"/>
    <n v="5499"/>
    <n v="1305"/>
    <m/>
    <x v="0"/>
    <n v="53"/>
    <n v="10240"/>
    <x v="0"/>
    <m/>
    <n v="4.9401000000000002"/>
    <n v="2.3041200000000002"/>
    <n v="170.43299999999999"/>
    <n v="0"/>
    <n v="177.67722000000001"/>
    <n v="155.12679"/>
    <n v="21.388949999999998"/>
    <m/>
    <x v="0"/>
    <n v="1.1034600000000001"/>
    <n v="177.61920000000001"/>
    <n v="1.6330026629595386E-4"/>
    <n v="10896"/>
    <n v="3.1037093111279335E-2"/>
    <n v="2.7803789365907459E-2"/>
    <n v="1.2968010192865467E-2"/>
    <n v="0.95922820044122703"/>
    <n v="0.87336723732569443"/>
    <n v="0.12042025862068964"/>
    <n v="6.212504053615826E-3"/>
    <x v="0"/>
    <m/>
    <x v="0"/>
    <m/>
    <m/>
    <x v="0"/>
    <m/>
    <x v="0"/>
    <x v="0"/>
    <m/>
    <x v="0"/>
    <x v="0"/>
    <x v="0"/>
    <m/>
    <x v="0"/>
    <x v="0"/>
    <x v="0"/>
    <x v="0"/>
    <x v="0"/>
    <x v="0"/>
    <x v="0"/>
    <x v="0"/>
    <x v="0"/>
    <x v="0"/>
    <x v="0"/>
    <x v="0"/>
    <x v="0"/>
    <m/>
    <x v="0"/>
    <x v="0"/>
    <x v="0"/>
    <x v="0"/>
    <x v="0"/>
    <s v="DST NO. 3 (BOTTOM)"/>
    <m/>
    <x v="0"/>
    <m/>
    <m/>
    <m/>
    <m/>
  </r>
  <r>
    <x v="0"/>
    <s v="T27N R113W S03 fFRONTIER"/>
    <n v="49004026"/>
    <x v="0"/>
    <x v="1"/>
    <x v="20"/>
    <m/>
    <s v="3"/>
    <s v=" 27"/>
    <s v=" 113"/>
    <n v="42.349029999999999"/>
    <n v="-110.26555"/>
    <s v="4903505531"/>
    <s v="UNIT NO. 6"/>
    <x v="0"/>
    <s v="FRONTIER"/>
    <n v="4313"/>
    <m/>
    <n v="199"/>
    <x v="7"/>
    <n v="7368"/>
    <n v="7567"/>
    <m/>
    <m/>
    <x v="1"/>
    <d v="1960-02-09T00:00:00"/>
    <n v="6.4000000953674316"/>
    <x v="2"/>
    <n v="37"/>
    <n v="7"/>
    <n v="573"/>
    <n v="-3"/>
    <x v="0"/>
    <n v="900"/>
    <n v="110"/>
    <m/>
    <x v="0"/>
    <n v="8"/>
    <n v="1579"/>
    <x v="0"/>
    <m/>
    <n v="1.8463000000000001"/>
    <n v="0.57603000000000004"/>
    <n v="24.9255"/>
    <n v="0"/>
    <n v="27.347829999999998"/>
    <n v="25.388999999999999"/>
    <n v="1.8028999999999997"/>
    <m/>
    <x v="0"/>
    <n v="0.16656000000000001"/>
    <n v="27.358460000000001"/>
    <n v="-1.9431038003130138E-4"/>
    <n v="1629"/>
    <n v="1.5586034912718205E-2"/>
    <n v="6.7511755046012797E-2"/>
    <n v="2.1063097145184832E-2"/>
    <n v="0.91142514780880246"/>
    <n v="0.9280127609521881"/>
    <n v="6.5899177073563339E-2"/>
    <n v="6.0880619742485513E-3"/>
    <x v="0"/>
    <m/>
    <x v="0"/>
    <m/>
    <m/>
    <x v="0"/>
    <m/>
    <x v="0"/>
    <x v="0"/>
    <m/>
    <x v="0"/>
    <x v="0"/>
    <x v="0"/>
    <m/>
    <x v="0"/>
    <x v="0"/>
    <x v="0"/>
    <x v="0"/>
    <x v="0"/>
    <x v="0"/>
    <x v="0"/>
    <x v="0"/>
    <x v="0"/>
    <x v="0"/>
    <x v="0"/>
    <x v="0"/>
    <x v="0"/>
    <m/>
    <x v="0"/>
    <x v="0"/>
    <x v="0"/>
    <x v="0"/>
    <x v="0"/>
    <s v="PRODUCTION WATER"/>
    <m/>
    <x v="0"/>
    <m/>
    <m/>
    <m/>
    <m/>
  </r>
  <r>
    <x v="0"/>
    <s v="T27N R113W S01 fWASATCH/ALMY"/>
    <n v="49003336"/>
    <x v="0"/>
    <x v="1"/>
    <x v="20"/>
    <m/>
    <s v="1"/>
    <s v=" 27"/>
    <s v=" 113"/>
    <n v="42.357030000000002"/>
    <n v="-110.20841"/>
    <s v="4903505557"/>
    <s v="11 GOVERNMENT"/>
    <x v="0"/>
    <s v="WASATCH/ALMY"/>
    <n v="341"/>
    <m/>
    <n v="34"/>
    <x v="7"/>
    <n v="2981"/>
    <n v="3015"/>
    <m/>
    <m/>
    <x v="0"/>
    <d v="1961-04-25T00:00:00"/>
    <n v="8.3000001907348633"/>
    <x v="0"/>
    <n v="26"/>
    <n v="9"/>
    <n v="2731"/>
    <n v="-3"/>
    <x v="0"/>
    <n v="2440"/>
    <n v="2879"/>
    <m/>
    <x v="0"/>
    <n v="38"/>
    <n v="6782"/>
    <x v="0"/>
    <m/>
    <n v="1.2974000000000001"/>
    <n v="0.74060999999999999"/>
    <n v="118.79849999999999"/>
    <n v="0"/>
    <n v="120.83650999999999"/>
    <n v="68.832399999999993"/>
    <n v="47.186809999999994"/>
    <m/>
    <x v="0"/>
    <n v="0.79116000000000009"/>
    <n v="116.81036999999999"/>
    <n v="1.6941690966024877E-2"/>
    <n v="8117"/>
    <n v="8.9603329082488761E-2"/>
    <n v="1.0736821180949369E-2"/>
    <n v="6.1290250769407365E-3"/>
    <n v="0.98313415374210988"/>
    <n v="0.58926617559725214"/>
    <n v="0.40396079560402043"/>
    <n v="6.7730287987273746E-3"/>
    <x v="0"/>
    <m/>
    <x v="0"/>
    <m/>
    <m/>
    <x v="0"/>
    <m/>
    <x v="0"/>
    <x v="0"/>
    <m/>
    <x v="0"/>
    <x v="0"/>
    <x v="0"/>
    <m/>
    <x v="0"/>
    <x v="0"/>
    <x v="0"/>
    <x v="0"/>
    <x v="0"/>
    <x v="0"/>
    <x v="0"/>
    <x v="0"/>
    <x v="0"/>
    <x v="0"/>
    <x v="0"/>
    <x v="0"/>
    <x v="0"/>
    <m/>
    <x v="0"/>
    <x v="0"/>
    <x v="0"/>
    <x v="0"/>
    <x v="0"/>
    <s v="DST NO. 3"/>
    <m/>
    <x v="0"/>
    <m/>
    <m/>
    <m/>
    <m/>
  </r>
  <r>
    <x v="0"/>
    <s v="T27N R113W S01 fWASATCH/ALMY"/>
    <n v="49003062"/>
    <x v="0"/>
    <x v="1"/>
    <x v="20"/>
    <m/>
    <s v="1"/>
    <s v=" 27"/>
    <s v=" 113"/>
    <n v="42.350029999999997"/>
    <n v="-110.21823000000001"/>
    <s v="4903505538"/>
    <s v="UNIT NO. 65"/>
    <x v="0"/>
    <s v="WASATCH/ALMY"/>
    <m/>
    <m/>
    <n v="2"/>
    <x v="0"/>
    <n v="2758"/>
    <n v="2760"/>
    <m/>
    <m/>
    <x v="3"/>
    <d v="1964-08-02T00:00:00"/>
    <n v="8"/>
    <x v="0"/>
    <n v="19"/>
    <n v="15"/>
    <n v="1659"/>
    <n v="16"/>
    <x v="0"/>
    <n v="1580"/>
    <n v="1684"/>
    <m/>
    <x v="0"/>
    <n v="123"/>
    <n v="4241"/>
    <x v="0"/>
    <m/>
    <n v="0.94809999999999994"/>
    <n v="1.2343500000000001"/>
    <n v="72.166499999999999"/>
    <n v="0.40927999999999998"/>
    <n v="74.758229999999998"/>
    <n v="44.571799999999996"/>
    <n v="27.600759999999998"/>
    <m/>
    <x v="0"/>
    <n v="2.5608600000000004"/>
    <n v="74.733419999999995"/>
    <n v="1.659624467319895E-4"/>
    <n v="5093"/>
    <n v="9.1279194343261191E-2"/>
    <n v="1.2682215723941029E-2"/>
    <n v="1.6511225586801615E-2"/>
    <n v="0.97080655868925736"/>
    <n v="0.59641054831961393"/>
    <n v="0.36932285448732305"/>
    <n v="3.4266597193063027E-2"/>
    <x v="0"/>
    <m/>
    <x v="0"/>
    <m/>
    <m/>
    <x v="0"/>
    <m/>
    <x v="0"/>
    <x v="0"/>
    <m/>
    <x v="0"/>
    <x v="0"/>
    <x v="0"/>
    <m/>
    <x v="0"/>
    <x v="0"/>
    <x v="0"/>
    <x v="0"/>
    <x v="0"/>
    <x v="0"/>
    <x v="0"/>
    <x v="0"/>
    <x v="0"/>
    <x v="0"/>
    <x v="0"/>
    <x v="0"/>
    <x v="0"/>
    <m/>
    <x v="0"/>
    <x v="0"/>
    <x v="0"/>
    <x v="0"/>
    <x v="0"/>
    <s v="FIT NO. 1"/>
    <m/>
    <x v="0"/>
    <m/>
    <m/>
    <m/>
    <m/>
  </r>
  <r>
    <x v="0"/>
    <s v="T27N R113W S01 fWASATCH/ALMY"/>
    <n v="49003334"/>
    <x v="0"/>
    <x v="1"/>
    <x v="20"/>
    <m/>
    <s v="1"/>
    <s v=" 27"/>
    <s v=" 113"/>
    <n v="42.357030000000002"/>
    <n v="-110.20841"/>
    <s v="4903505557"/>
    <s v="11 GOVERNMENT"/>
    <x v="0"/>
    <s v="WASATCH/ALMY"/>
    <m/>
    <n v="341"/>
    <n v="34"/>
    <x v="0"/>
    <n v="2606"/>
    <n v="2640"/>
    <m/>
    <m/>
    <x v="0"/>
    <d v="1961-04-25T00:00:00"/>
    <n v="8.1999998092651367"/>
    <x v="0"/>
    <n v="18"/>
    <n v="6"/>
    <n v="2403"/>
    <n v="-3"/>
    <x v="0"/>
    <n v="2830"/>
    <n v="1305"/>
    <m/>
    <x v="0"/>
    <n v="16"/>
    <n v="6048"/>
    <x v="0"/>
    <m/>
    <n v="0.8982"/>
    <n v="0.49374000000000001"/>
    <n v="104.53049999999999"/>
    <n v="0"/>
    <n v="105.92243999999999"/>
    <n v="79.834299999999999"/>
    <n v="21.388949999999998"/>
    <m/>
    <x v="0"/>
    <n v="0.33312000000000003"/>
    <n v="101.55636999999999"/>
    <n v="2.1043450172092311E-2"/>
    <n v="6572"/>
    <n v="4.1521394611727415E-2"/>
    <n v="8.4797895516757361E-3"/>
    <n v="4.6613352184862811E-3"/>
    <n v="0.98685887522983795"/>
    <n v="0.78610824707499893"/>
    <n v="0.21061160417608468"/>
    <n v="3.2801487489164892E-3"/>
    <x v="0"/>
    <m/>
    <x v="0"/>
    <m/>
    <m/>
    <x v="0"/>
    <m/>
    <x v="0"/>
    <x v="0"/>
    <m/>
    <x v="0"/>
    <x v="0"/>
    <x v="0"/>
    <m/>
    <x v="0"/>
    <x v="0"/>
    <x v="0"/>
    <x v="0"/>
    <x v="0"/>
    <x v="0"/>
    <x v="0"/>
    <x v="0"/>
    <x v="0"/>
    <x v="0"/>
    <x v="0"/>
    <x v="0"/>
    <x v="0"/>
    <m/>
    <x v="0"/>
    <x v="0"/>
    <x v="0"/>
    <x v="0"/>
    <x v="0"/>
    <s v="DST (BOTTOM)"/>
    <m/>
    <x v="0"/>
    <m/>
    <m/>
    <m/>
    <m/>
  </r>
  <r>
    <x v="1"/>
    <s v="T27N R112W S36 fGANNETT/BEAR RIVER"/>
    <n v="2194"/>
    <x v="0"/>
    <x v="1"/>
    <x v="21"/>
    <s v="NW SE"/>
    <n v="36"/>
    <n v="27"/>
    <n v="112"/>
    <n v="42.276809999999998"/>
    <n v="-110.119771"/>
    <s v="4903520262"/>
    <s v="33-36 BIRD"/>
    <x v="0"/>
    <s v="GANNETT/BEAR RIVER"/>
    <m/>
    <m/>
    <s v=""/>
    <x v="0"/>
    <m/>
    <m/>
    <n v="9267"/>
    <n v="9216"/>
    <x v="2"/>
    <d v="1998-04-02T00:00:00"/>
    <n v="6.41"/>
    <x v="1"/>
    <n v="98"/>
    <n v="7"/>
    <n v="3000"/>
    <n v="233"/>
    <x v="1"/>
    <n v="5000"/>
    <n v="403"/>
    <n v="0"/>
    <x v="1"/>
    <n v="13"/>
    <n v="8549"/>
    <x v="0"/>
    <s v="CROSS TIMBERS"/>
    <n v="4.8902000000000001"/>
    <n v="0.57603000000000004"/>
    <n v="130.5"/>
    <n v="5.96014"/>
    <n v="141.92636999999999"/>
    <n v="141.05000000000001"/>
    <n v="6.6051699999999993"/>
    <n v="0"/>
    <x v="1"/>
    <n v="0.27066000000000001"/>
    <n v="147.92582999999996"/>
    <n v="-2.0698342120570319E-2"/>
    <n v="8754"/>
    <n v="1.184765647575565E-2"/>
    <n v="3.4455894278138728E-2"/>
    <n v="4.0586537935127917E-3"/>
    <n v="0.96148545192834856"/>
    <n v="0.95351839499565438"/>
    <n v="4.4651904268510789E-2"/>
    <n v="1.8297007358349794E-3"/>
    <x v="1"/>
    <n v="0"/>
    <x v="1"/>
    <n v="8426"/>
    <n v="1.2"/>
    <x v="0"/>
    <n v="0"/>
    <x v="0"/>
    <x v="1"/>
    <m/>
    <x v="1"/>
    <x v="1"/>
    <x v="1"/>
    <n v="0"/>
    <x v="1"/>
    <x v="1"/>
    <x v="1"/>
    <x v="1"/>
    <x v="0"/>
    <x v="0"/>
    <x v="0"/>
    <x v="0"/>
    <x v="0"/>
    <x v="0"/>
    <x v="0"/>
    <x v="0"/>
    <x v="0"/>
    <m/>
    <x v="0"/>
    <x v="0"/>
    <x v="0"/>
    <x v="0"/>
    <x v="0"/>
    <m/>
    <n v="19980402"/>
    <x v="3"/>
    <s v="ENERGY LABS - LAB No 984597-6"/>
    <m/>
    <m/>
    <d v="1998-04-20T00:00:00"/>
  </r>
  <r>
    <x v="1"/>
    <s v="T27N R112W S36 fFRONTIER"/>
    <n v="2193"/>
    <x v="0"/>
    <x v="1"/>
    <x v="21"/>
    <s v="NE NE"/>
    <n v="36"/>
    <n v="27"/>
    <n v="112"/>
    <n v="42.28369"/>
    <n v="-110.11936900000001"/>
    <s v="4903520243"/>
    <s v="41-36 BIRD"/>
    <x v="0"/>
    <s v="FRONTIER"/>
    <m/>
    <m/>
    <s v=""/>
    <x v="0"/>
    <m/>
    <m/>
    <n v="9663"/>
    <n v="9165"/>
    <x v="2"/>
    <d v="1998-04-02T00:00:00"/>
    <n v="7.43"/>
    <x v="1"/>
    <n v="1530"/>
    <n v="45"/>
    <n v="1920"/>
    <n v="1140"/>
    <x v="1"/>
    <n v="6400"/>
    <n v="634"/>
    <n v="0"/>
    <x v="1"/>
    <n v="23"/>
    <n v="11370"/>
    <x v="0"/>
    <s v="CROSS TIMBERS"/>
    <n v="76.346999999999994"/>
    <n v="3.7030500000000002"/>
    <n v="83.52"/>
    <n v="29.161199999999997"/>
    <n v="192.73124999999999"/>
    <n v="180.54399999999998"/>
    <n v="10.391259999999999"/>
    <n v="0"/>
    <x v="1"/>
    <n v="0.47886000000000006"/>
    <n v="191.41411999999997"/>
    <n v="3.4287280359516512E-3"/>
    <n v="11692"/>
    <n v="1.396236232763854E-2"/>
    <n v="0.39613191944741705"/>
    <n v="1.9213542173363171E-2"/>
    <n v="0.58465453837921977"/>
    <n v="0.94321150393711817"/>
    <n v="5.4286799740792376E-2"/>
    <n v="2.5016963220895103E-3"/>
    <x v="1"/>
    <n v="0"/>
    <x v="1"/>
    <n v="11032"/>
    <n v="0.8"/>
    <x v="0"/>
    <n v="0"/>
    <x v="0"/>
    <x v="1"/>
    <m/>
    <x v="1"/>
    <x v="1"/>
    <x v="1"/>
    <n v="0"/>
    <x v="1"/>
    <x v="1"/>
    <x v="1"/>
    <x v="1"/>
    <x v="0"/>
    <x v="0"/>
    <x v="0"/>
    <x v="0"/>
    <x v="0"/>
    <x v="0"/>
    <x v="0"/>
    <x v="0"/>
    <x v="0"/>
    <m/>
    <x v="0"/>
    <x v="0"/>
    <x v="0"/>
    <x v="0"/>
    <x v="0"/>
    <m/>
    <n v="19980402"/>
    <x v="3"/>
    <s v="ENERGY LABS - LAB No 984597-5"/>
    <m/>
    <m/>
    <d v="1998-04-20T00:00:00"/>
  </r>
  <r>
    <x v="0"/>
    <s v="T27N R112W S32 fWASATCH/ALMY"/>
    <n v="49003061"/>
    <x v="0"/>
    <x v="1"/>
    <x v="9"/>
    <m/>
    <s v="32"/>
    <s v=" 27"/>
    <s v=" 112"/>
    <n v="42.282029999999999"/>
    <n v="-110.18584"/>
    <s v="4903505022"/>
    <s v="R-4 ELBU"/>
    <x v="0"/>
    <s v="WASATCH/ALMY"/>
    <m/>
    <m/>
    <n v="46"/>
    <x v="0"/>
    <n v="2582"/>
    <n v="2628"/>
    <n v="2812"/>
    <m/>
    <x v="0"/>
    <d v="1963-09-12T00:00:00"/>
    <n v="8.6999998092651367"/>
    <x v="0"/>
    <n v="20"/>
    <n v="5"/>
    <n v="2866"/>
    <n v="11"/>
    <x v="0"/>
    <n v="3440"/>
    <n v="1635"/>
    <m/>
    <x v="0"/>
    <n v="20"/>
    <n v="7241"/>
    <x v="0"/>
    <m/>
    <n v="0.998"/>
    <n v="0.41144999999999998"/>
    <n v="124.67099999999999"/>
    <n v="0.28137999999999996"/>
    <n v="126.36183"/>
    <n v="97.042400000000001"/>
    <n v="26.797649999999997"/>
    <m/>
    <x v="0"/>
    <n v="0.41640000000000005"/>
    <n v="124.25644999999999"/>
    <n v="8.4007439521171842E-3"/>
    <n v="7994"/>
    <n v="4.9425664588119464E-2"/>
    <n v="7.8979546275960068E-3"/>
    <n v="3.2561256828901575E-3"/>
    <n v="0.98884591968951374"/>
    <n v="0.78098481004406617"/>
    <n v="0.21566405607113354"/>
    <n v="3.3511338848003472E-3"/>
    <x v="0"/>
    <m/>
    <x v="0"/>
    <m/>
    <m/>
    <x v="0"/>
    <m/>
    <x v="0"/>
    <x v="0"/>
    <m/>
    <x v="0"/>
    <x v="0"/>
    <x v="0"/>
    <m/>
    <x v="0"/>
    <x v="0"/>
    <x v="0"/>
    <x v="0"/>
    <x v="0"/>
    <x v="0"/>
    <x v="0"/>
    <x v="0"/>
    <x v="0"/>
    <x v="0"/>
    <x v="0"/>
    <x v="0"/>
    <x v="0"/>
    <m/>
    <x v="0"/>
    <x v="0"/>
    <x v="0"/>
    <x v="0"/>
    <x v="0"/>
    <s v="DST NO. 1"/>
    <m/>
    <x v="0"/>
    <m/>
    <m/>
    <m/>
    <m/>
  </r>
  <r>
    <x v="0"/>
    <s v="T27N R112W S32 fMUDDY"/>
    <n v="49002634"/>
    <x v="0"/>
    <x v="1"/>
    <x v="1"/>
    <m/>
    <s v="32"/>
    <s v=" 27"/>
    <s v=" 112"/>
    <n v="42.276159999999997"/>
    <n v="-110.17833"/>
    <s v="4903505044"/>
    <s v="GRBU-8"/>
    <x v="0"/>
    <s v="MUDDY"/>
    <m/>
    <m/>
    <m/>
    <x v="0"/>
    <n v="7643"/>
    <m/>
    <n v="7358"/>
    <m/>
    <x v="1"/>
    <m/>
    <n v="8"/>
    <x v="2"/>
    <n v="933"/>
    <n v="113"/>
    <n v="7007"/>
    <n v="-3"/>
    <x v="0"/>
    <n v="12600"/>
    <n v="317"/>
    <m/>
    <x v="0"/>
    <n v="5"/>
    <n v="20814"/>
    <x v="0"/>
    <m/>
    <n v="46.556699999999999"/>
    <n v="9.2987700000000011"/>
    <n v="304.80449999999996"/>
    <n v="0"/>
    <n v="360.65996999999993"/>
    <n v="355.44599999999997"/>
    <n v="5.1956299999999995"/>
    <m/>
    <x v="0"/>
    <n v="0.10410000000000001"/>
    <n v="360.74572999999998"/>
    <n v="-1.1887901634274618E-4"/>
    <n v="20969"/>
    <n v="3.7096426776440177E-3"/>
    <n v="0.12908751697617013"/>
    <n v="2.5782650622413136E-2"/>
    <n v="0.84512983240141681"/>
    <n v="0.98530895985934464"/>
    <n v="1.4402471236457878E-2"/>
    <n v="2.8856890419742462E-4"/>
    <x v="0"/>
    <m/>
    <x v="0"/>
    <m/>
    <m/>
    <x v="0"/>
    <m/>
    <x v="0"/>
    <x v="0"/>
    <m/>
    <x v="0"/>
    <x v="0"/>
    <x v="0"/>
    <m/>
    <x v="0"/>
    <x v="0"/>
    <x v="0"/>
    <x v="0"/>
    <x v="0"/>
    <x v="0"/>
    <x v="0"/>
    <x v="0"/>
    <x v="0"/>
    <x v="0"/>
    <x v="0"/>
    <x v="0"/>
    <x v="0"/>
    <m/>
    <x v="0"/>
    <x v="0"/>
    <x v="0"/>
    <x v="0"/>
    <x v="0"/>
    <s v="PRODUCED WATER"/>
    <m/>
    <x v="0"/>
    <m/>
    <m/>
    <m/>
    <m/>
  </r>
  <r>
    <x v="0"/>
    <s v="T27N R112W S31 fWASATCH/ALMY"/>
    <n v="49014307"/>
    <x v="0"/>
    <x v="1"/>
    <x v="19"/>
    <m/>
    <s v="31"/>
    <s v=" 27"/>
    <s v=" 112"/>
    <n v="42.283799999999999"/>
    <n v="-110.19759999999999"/>
    <m/>
    <s v="39A-31"/>
    <x v="0"/>
    <s v="WASATCH/ALMY"/>
    <m/>
    <m/>
    <n v="55"/>
    <x v="0"/>
    <n v="2585"/>
    <n v="2640"/>
    <m/>
    <m/>
    <x v="0"/>
    <d v="1963-11-19T00:00:00"/>
    <n v="8.5"/>
    <x v="0"/>
    <n v="39"/>
    <n v="10"/>
    <n v="2553"/>
    <n v="21"/>
    <x v="0"/>
    <n v="3080"/>
    <n v="1488"/>
    <m/>
    <x v="0"/>
    <n v="80"/>
    <n v="6565"/>
    <x v="0"/>
    <m/>
    <n v="1.9460999999999999"/>
    <n v="0.82289999999999996"/>
    <n v="111.05549999999999"/>
    <n v="0.53717999999999999"/>
    <n v="114.36168000000001"/>
    <n v="86.886799999999994"/>
    <n v="24.388319999999997"/>
    <m/>
    <x v="0"/>
    <n v="1.6656000000000002"/>
    <n v="112.94071999999998"/>
    <n v="6.2514078161956159E-3"/>
    <n v="7268"/>
    <n v="5.0820501698836118E-2"/>
    <n v="1.7017063757720243E-2"/>
    <n v="7.1955920899378174E-3"/>
    <n v="0.97578734415234192"/>
    <n v="0.76931331764132549"/>
    <n v="0.21593912275395447"/>
    <n v="1.4747559604720073E-2"/>
    <x v="0"/>
    <m/>
    <x v="0"/>
    <m/>
    <m/>
    <x v="0"/>
    <m/>
    <x v="0"/>
    <x v="0"/>
    <m/>
    <x v="0"/>
    <x v="0"/>
    <x v="0"/>
    <m/>
    <x v="0"/>
    <x v="0"/>
    <x v="0"/>
    <x v="0"/>
    <x v="0"/>
    <x v="0"/>
    <x v="0"/>
    <x v="0"/>
    <x v="0"/>
    <x v="0"/>
    <x v="0"/>
    <x v="0"/>
    <x v="0"/>
    <m/>
    <x v="0"/>
    <x v="0"/>
    <x v="0"/>
    <x v="0"/>
    <x v="0"/>
    <s v="DST NO. 1"/>
    <m/>
    <x v="0"/>
    <m/>
    <m/>
    <m/>
    <m/>
  </r>
  <r>
    <x v="1"/>
    <s v="T27N R112W S31 fCODY/STEELE/BAXTER"/>
    <n v="5838"/>
    <x v="0"/>
    <x v="1"/>
    <x v="19"/>
    <s v="NW NE"/>
    <n v="31"/>
    <n v="27"/>
    <n v="112"/>
    <n v="42.481042000000002"/>
    <n v="-109.726619"/>
    <s v="4903524811"/>
    <s v="22-31 BX"/>
    <x v="0"/>
    <s v="CODY/STEELE/BAXTER"/>
    <m/>
    <m/>
    <n v="481"/>
    <x v="0"/>
    <n v="5218"/>
    <n v="5699"/>
    <m/>
    <m/>
    <x v="5"/>
    <m/>
    <n v="742"/>
    <x v="1"/>
    <n v="385"/>
    <n v="73"/>
    <n v="7141"/>
    <n v="0"/>
    <x v="1"/>
    <n v="10940"/>
    <n v="1391"/>
    <n v="0"/>
    <x v="1"/>
    <n v="213"/>
    <n v="20153"/>
    <x v="0"/>
    <s v="EOG RESOURCES INC"/>
    <n v="19.211500000000001"/>
    <n v="6.0071700000000003"/>
    <n v="310.63349999999997"/>
    <n v="0"/>
    <n v="335.85217"/>
    <n v="308.61739999999998"/>
    <n v="22.798489999999997"/>
    <n v="0"/>
    <x v="1"/>
    <n v="4.43466"/>
    <n v="335.85055"/>
    <n v="2.4117812117875887E-6"/>
    <n v="20143"/>
    <n v="-2.4816358943815766E-4"/>
    <n v="5.7202250621158711E-2"/>
    <n v="1.7886351605231554E-2"/>
    <n v="0.92491139777360964"/>
    <n v="0.918912891463182"/>
    <n v="6.7882842532191762E-2"/>
    <n v="1.3204266004626165E-2"/>
    <x v="1"/>
    <n v="10"/>
    <x v="1"/>
    <n v="0"/>
    <n v="0"/>
    <x v="1"/>
    <n v="0"/>
    <x v="1"/>
    <x v="1"/>
    <n v="0"/>
    <x v="1"/>
    <x v="1"/>
    <x v="1"/>
    <n v="0"/>
    <x v="1"/>
    <x v="1"/>
    <x v="1"/>
    <x v="1"/>
    <x v="0"/>
    <x v="0"/>
    <x v="2"/>
    <x v="0"/>
    <x v="0"/>
    <x v="0"/>
    <x v="0"/>
    <x v="0"/>
    <x v="0"/>
    <m/>
    <x v="0"/>
    <x v="0"/>
    <x v="0"/>
    <x v="0"/>
    <x v="0"/>
    <s v="WELLHEAD"/>
    <m/>
    <x v="0"/>
    <s v="CHAMPION TECHNOLOGIES VERNAL"/>
    <m/>
    <s v="5218-5699"/>
    <d v="2007-03-01T00:00:00"/>
  </r>
  <r>
    <x v="0"/>
    <s v="T27N R112W S29 fWASATCH/ALMY"/>
    <n v="49000935"/>
    <x v="0"/>
    <x v="1"/>
    <x v="9"/>
    <m/>
    <s v="29"/>
    <s v=" 27"/>
    <s v=" 112"/>
    <n v="42.285249999999998"/>
    <n v="-110.17149999999999"/>
    <s v="4903505143"/>
    <s v="ELBU NO. 16"/>
    <x v="0"/>
    <s v="WASATCH/ALMY"/>
    <m/>
    <m/>
    <n v="80"/>
    <x v="0"/>
    <n v="2664"/>
    <n v="2744"/>
    <n v="7380"/>
    <m/>
    <x v="1"/>
    <d v="1963-03-14T00:00:00"/>
    <n v="8.8999996185302734"/>
    <x v="0"/>
    <n v="11"/>
    <n v="10"/>
    <n v="2714"/>
    <n v="-3"/>
    <x v="0"/>
    <n v="3220"/>
    <n v="1330"/>
    <m/>
    <x v="0"/>
    <n v="-1"/>
    <n v="6814"/>
    <x v="0"/>
    <m/>
    <n v="0.54889999999999994"/>
    <n v="0.82289999999999996"/>
    <n v="118.059"/>
    <n v="0"/>
    <n v="119.43079999999999"/>
    <n v="90.836199999999991"/>
    <n v="21.798699999999997"/>
    <m/>
    <x v="0"/>
    <n v="0"/>
    <n v="112.63489999999999"/>
    <n v="2.9284379380494416E-2"/>
    <n v="7278"/>
    <n v="3.2926483110984957E-2"/>
    <n v="4.5959668695177459E-3"/>
    <n v="6.890182432002465E-3"/>
    <n v="0.98851385069847986"/>
    <n v="0.8064658467313417"/>
    <n v="0.19353415326865828"/>
    <n v="0"/>
    <x v="0"/>
    <m/>
    <x v="0"/>
    <m/>
    <m/>
    <x v="0"/>
    <m/>
    <x v="0"/>
    <x v="0"/>
    <m/>
    <x v="0"/>
    <x v="0"/>
    <x v="0"/>
    <m/>
    <x v="0"/>
    <x v="0"/>
    <x v="0"/>
    <x v="0"/>
    <x v="0"/>
    <x v="0"/>
    <x v="0"/>
    <x v="0"/>
    <x v="0"/>
    <x v="0"/>
    <x v="0"/>
    <x v="0"/>
    <x v="0"/>
    <m/>
    <x v="0"/>
    <x v="0"/>
    <x v="0"/>
    <x v="0"/>
    <x v="0"/>
    <s v="PRODUCED WATER"/>
    <m/>
    <x v="0"/>
    <m/>
    <m/>
    <m/>
    <m/>
  </r>
  <r>
    <x v="0"/>
    <s v="T27N R112W S29 fWASATCH/ALMY"/>
    <n v="49003056"/>
    <x v="0"/>
    <x v="1"/>
    <x v="9"/>
    <m/>
    <s v="29"/>
    <s v=" 27"/>
    <s v=" 112"/>
    <n v="42.286659999999998"/>
    <n v="-110.17588000000001"/>
    <s v="4903505144"/>
    <s v="R-3"/>
    <x v="0"/>
    <s v="WASATCH/ALMY"/>
    <n v="278"/>
    <m/>
    <n v="56"/>
    <x v="3"/>
    <n v="2636"/>
    <n v="2692"/>
    <n v="2951"/>
    <m/>
    <x v="0"/>
    <d v="1963-04-05T00:00:00"/>
    <n v="8.8999996185302734"/>
    <x v="0"/>
    <n v="11"/>
    <n v="3"/>
    <n v="2198"/>
    <n v="27"/>
    <x v="0"/>
    <n v="2410"/>
    <n v="1135"/>
    <m/>
    <x v="0"/>
    <n v="180"/>
    <n v="6168"/>
    <x v="0"/>
    <m/>
    <n v="0.54889999999999994"/>
    <n v="0.24687000000000001"/>
    <n v="95.613"/>
    <n v="0.69065999999999994"/>
    <n v="97.099429999999998"/>
    <n v="67.986099999999993"/>
    <n v="18.602649999999997"/>
    <m/>
    <x v="0"/>
    <n v="3.7476000000000003"/>
    <n v="90.336349999999996"/>
    <n v="3.6082118366087851E-2"/>
    <n v="5961"/>
    <n v="-1.706653475142221E-2"/>
    <n v="5.6529683026975541E-3"/>
    <n v="2.542445408793852E-3"/>
    <n v="0.99180458628850854"/>
    <n v="0.75258852056785552"/>
    <n v="0.20592651795207575"/>
    <n v="4.1484961480068659E-2"/>
    <x v="0"/>
    <m/>
    <x v="0"/>
    <m/>
    <m/>
    <x v="0"/>
    <m/>
    <x v="0"/>
    <x v="0"/>
    <m/>
    <x v="0"/>
    <x v="0"/>
    <x v="0"/>
    <m/>
    <x v="0"/>
    <x v="0"/>
    <x v="0"/>
    <x v="0"/>
    <x v="0"/>
    <x v="0"/>
    <x v="0"/>
    <x v="0"/>
    <x v="0"/>
    <x v="0"/>
    <x v="0"/>
    <x v="0"/>
    <x v="0"/>
    <m/>
    <x v="0"/>
    <x v="0"/>
    <x v="0"/>
    <x v="0"/>
    <x v="0"/>
    <s v="DST NO. 1"/>
    <m/>
    <x v="0"/>
    <m/>
    <m/>
    <m/>
    <m/>
  </r>
  <r>
    <x v="0"/>
    <s v="T27N R112W S29 fWASATCH/ALMY"/>
    <n v="49003059"/>
    <x v="0"/>
    <x v="1"/>
    <x v="9"/>
    <m/>
    <s v="29"/>
    <s v=" 27"/>
    <s v=" 112"/>
    <n v="42.286659999999998"/>
    <n v="-110.17588000000001"/>
    <s v="4903505144"/>
    <s v="R-3"/>
    <x v="0"/>
    <s v="WASATCH/ALMY"/>
    <m/>
    <n v="278"/>
    <n v="22"/>
    <x v="0"/>
    <n v="2336"/>
    <n v="2358"/>
    <n v="2951"/>
    <m/>
    <x v="0"/>
    <d v="1963-04-10T00:00:00"/>
    <n v="8.1999998092651367"/>
    <x v="0"/>
    <n v="23"/>
    <n v="10"/>
    <n v="3005"/>
    <n v="15"/>
    <x v="0"/>
    <n v="3880"/>
    <n v="1122"/>
    <m/>
    <x v="0"/>
    <n v="20"/>
    <n v="8219"/>
    <x v="0"/>
    <m/>
    <n v="1.1476999999999999"/>
    <n v="0.82289999999999996"/>
    <n v="130.7175"/>
    <n v="0.38369999999999999"/>
    <n v="133.0718"/>
    <n v="109.45479999999999"/>
    <n v="18.389579999999999"/>
    <m/>
    <x v="0"/>
    <n v="0.41640000000000005"/>
    <n v="128.26077999999998"/>
    <n v="1.8409568374521131E-2"/>
    <n v="8072"/>
    <n v="-9.023387146277085E-3"/>
    <n v="8.6246672848792911E-3"/>
    <n v="6.1838796799923044E-3"/>
    <n v="0.98519145303512845"/>
    <n v="0.85337700269716121"/>
    <n v="0.14337648656120758"/>
    <n v="3.2465107416312306E-3"/>
    <x v="0"/>
    <m/>
    <x v="0"/>
    <m/>
    <m/>
    <x v="0"/>
    <m/>
    <x v="0"/>
    <x v="0"/>
    <m/>
    <x v="0"/>
    <x v="0"/>
    <x v="0"/>
    <m/>
    <x v="0"/>
    <x v="0"/>
    <x v="0"/>
    <x v="0"/>
    <x v="0"/>
    <x v="0"/>
    <x v="0"/>
    <x v="0"/>
    <x v="0"/>
    <x v="0"/>
    <x v="0"/>
    <x v="0"/>
    <x v="0"/>
    <m/>
    <x v="0"/>
    <x v="0"/>
    <x v="0"/>
    <x v="0"/>
    <x v="0"/>
    <s v="DST NO. 2"/>
    <m/>
    <x v="0"/>
    <m/>
    <m/>
    <m/>
    <m/>
  </r>
  <r>
    <x v="1"/>
    <s v="T27N R112W S29 fFRONTIER"/>
    <n v="5837"/>
    <x v="0"/>
    <x v="1"/>
    <x v="1"/>
    <s v="SW NE"/>
    <n v="29"/>
    <n v="27"/>
    <n v="112"/>
    <n v="42.294654999999999"/>
    <n v="-110.177134"/>
    <s v="4903524695"/>
    <s v="111-29D"/>
    <x v="0"/>
    <s v="FRONTIER"/>
    <m/>
    <m/>
    <n v="269"/>
    <x v="0"/>
    <n v="7021"/>
    <n v="7290"/>
    <n v="7477"/>
    <n v="7411"/>
    <x v="5"/>
    <m/>
    <n v="7.11"/>
    <x v="1"/>
    <n v="375"/>
    <n v="734"/>
    <n v="8104"/>
    <n v="0"/>
    <x v="1"/>
    <n v="14160"/>
    <n v="1694"/>
    <n v="0"/>
    <x v="1"/>
    <n v="213"/>
    <n v="25332"/>
    <x v="0"/>
    <s v="EOG RESOURCES INC"/>
    <n v="18.712499999999999"/>
    <n v="60.400860000000002"/>
    <n v="352.524"/>
    <n v="0"/>
    <n v="431.63736"/>
    <n v="399.45359999999999"/>
    <n v="27.764659999999996"/>
    <n v="0"/>
    <x v="1"/>
    <n v="4.43466"/>
    <n v="431.65291999999999"/>
    <n v="-1.8024064860308146E-5"/>
    <n v="25280"/>
    <n v="-1.02742432624674E-3"/>
    <n v="4.3352364123439173E-2"/>
    <n v="0.13993427260327976"/>
    <n v="0.81671336327328103"/>
    <n v="0.92540460516287015"/>
    <n v="6.4321724036987854E-2"/>
    <n v="1.0273670800141929E-2"/>
    <x v="1"/>
    <n v="52"/>
    <x v="1"/>
    <n v="0"/>
    <n v="0"/>
    <x v="1"/>
    <n v="0"/>
    <x v="1"/>
    <x v="1"/>
    <n v="0"/>
    <x v="1"/>
    <x v="1"/>
    <x v="1"/>
    <n v="0"/>
    <x v="1"/>
    <x v="1"/>
    <x v="1"/>
    <x v="1"/>
    <x v="0"/>
    <x v="0"/>
    <x v="2"/>
    <x v="0"/>
    <x v="0"/>
    <x v="0"/>
    <x v="0"/>
    <x v="0"/>
    <x v="0"/>
    <m/>
    <x v="0"/>
    <x v="0"/>
    <x v="0"/>
    <x v="0"/>
    <x v="0"/>
    <s v="WELLHEAD"/>
    <m/>
    <x v="0"/>
    <s v="CHAMPION TECHNOLOGIES VERNAL"/>
    <m/>
    <s v="7021-7290"/>
    <d v="2007-02-21T00:00:00"/>
  </r>
  <r>
    <x v="0"/>
    <s v="T27N R112W S29 fFRONTIER"/>
    <n v="49124236"/>
    <x v="0"/>
    <x v="1"/>
    <x v="9"/>
    <m/>
    <s v="29"/>
    <s v=" 27"/>
    <s v=" 112"/>
    <n v="42.290109999999999"/>
    <n v="-110.17574"/>
    <s v="4903505205"/>
    <s v="UNIT R-8-29"/>
    <x v="0"/>
    <s v="FRONTIER"/>
    <m/>
    <m/>
    <m/>
    <x v="0"/>
    <n v="2470"/>
    <m/>
    <n v="2980"/>
    <n v="2938"/>
    <x v="1"/>
    <d v="1974-05-29T00:00:00"/>
    <n v="8.1999998092651367"/>
    <x v="0"/>
    <n v="16"/>
    <n v="4"/>
    <n v="2757"/>
    <n v="24"/>
    <x v="0"/>
    <n v="3150"/>
    <n v="2001"/>
    <m/>
    <x v="0"/>
    <n v="0"/>
    <n v="6939"/>
    <x v="0"/>
    <s v="CHEM LAB"/>
    <n v="0.7984"/>
    <n v="0.32916000000000001"/>
    <n v="119.92949999999999"/>
    <n v="0.61392000000000002"/>
    <n v="121.67097999999999"/>
    <n v="88.861499999999992"/>
    <n v="32.796389999999995"/>
    <m/>
    <x v="0"/>
    <n v="0"/>
    <n v="121.65788999999998"/>
    <n v="5.3795507290217458E-5"/>
    <n v="7949"/>
    <n v="6.7839871037076838E-2"/>
    <n v="6.5619591458867194E-3"/>
    <n v="2.7053287480712333E-3"/>
    <n v="0.99073271210604208"/>
    <n v="0.73042118353359575"/>
    <n v="0.2695788164664043"/>
    <n v="0"/>
    <x v="0"/>
    <m/>
    <x v="0"/>
    <m/>
    <m/>
    <x v="0"/>
    <m/>
    <x v="0"/>
    <x v="0"/>
    <m/>
    <x v="0"/>
    <x v="0"/>
    <x v="0"/>
    <m/>
    <x v="0"/>
    <x v="0"/>
    <x v="0"/>
    <x v="0"/>
    <x v="0"/>
    <x v="0"/>
    <x v="0"/>
    <x v="0"/>
    <x v="0"/>
    <x v="0"/>
    <x v="0"/>
    <x v="0"/>
    <x v="0"/>
    <m/>
    <x v="0"/>
    <x v="0"/>
    <x v="0"/>
    <x v="0"/>
    <x v="0"/>
    <s v="PRODUCTION"/>
    <m/>
    <x v="0"/>
    <m/>
    <m/>
    <m/>
    <m/>
  </r>
  <r>
    <x v="1"/>
    <s v="T27N R112W S25 fGANNETT/BEAR RIVER"/>
    <n v="2192"/>
    <x v="0"/>
    <x v="1"/>
    <x v="21"/>
    <s v="NW SE"/>
    <n v="25"/>
    <n v="27"/>
    <n v="112"/>
    <n v="42.291490000000003"/>
    <n v="-110.09611"/>
    <s v="4903520253"/>
    <s v="33-25 BIRD"/>
    <x v="0"/>
    <s v="GANNETT/BEAR RIVER"/>
    <m/>
    <m/>
    <s v=""/>
    <x v="0"/>
    <m/>
    <m/>
    <n v="9134"/>
    <n v="9080"/>
    <x v="2"/>
    <d v="1998-04-02T00:00:00"/>
    <n v="6.57"/>
    <x v="1"/>
    <n v="172"/>
    <n v="8"/>
    <n v="6060"/>
    <n v="148"/>
    <x v="1"/>
    <n v="9600"/>
    <n v="1049"/>
    <n v="0"/>
    <x v="1"/>
    <n v="51"/>
    <n v="16556"/>
    <x v="0"/>
    <s v="CROSS TIMBERS"/>
    <n v="8.5828000000000007"/>
    <n v="0.65832000000000002"/>
    <n v="263.61"/>
    <n v="3.7858399999999999"/>
    <n v="276.63695999999999"/>
    <n v="270.81599999999997"/>
    <n v="17.193109999999997"/>
    <n v="0"/>
    <x v="1"/>
    <n v="1.06182"/>
    <n v="289.07092999999998"/>
    <n v="-2.1979488389316949E-2"/>
    <n v="17088"/>
    <n v="1.581262632267269E-2"/>
    <n v="3.1025499991035186E-2"/>
    <n v="2.379725398948861E-3"/>
    <n v="0.96659477461001586"/>
    <n v="0.93684965139870691"/>
    <n v="5.947713248094507E-2"/>
    <n v="3.673216120348041E-3"/>
    <x v="1"/>
    <n v="0"/>
    <x v="1"/>
    <n v="16287"/>
    <n v="0.5"/>
    <x v="0"/>
    <n v="0"/>
    <x v="0"/>
    <x v="1"/>
    <m/>
    <x v="1"/>
    <x v="1"/>
    <x v="1"/>
    <n v="0"/>
    <x v="1"/>
    <x v="1"/>
    <x v="1"/>
    <x v="1"/>
    <x v="0"/>
    <x v="0"/>
    <x v="0"/>
    <x v="0"/>
    <x v="0"/>
    <x v="0"/>
    <x v="0"/>
    <x v="0"/>
    <x v="0"/>
    <m/>
    <x v="0"/>
    <x v="0"/>
    <x v="0"/>
    <x v="0"/>
    <x v="0"/>
    <m/>
    <n v="19980402"/>
    <x v="3"/>
    <s v="ENERGY LABS - LAB No 984597-4"/>
    <m/>
    <m/>
    <d v="1998-04-20T00:00:00"/>
  </r>
  <r>
    <x v="1"/>
    <s v="T27N R112W S25 fGANNETT/BEAR RIVER"/>
    <n v="2189"/>
    <x v="0"/>
    <x v="1"/>
    <x v="21"/>
    <s v="NE NW"/>
    <n v="25"/>
    <n v="27"/>
    <n v="112"/>
    <n v="42.299570000000003"/>
    <n v="-110.10355"/>
    <s v="4903520231"/>
    <s v="22-25 BIRD"/>
    <x v="0"/>
    <s v="GANNETT/BEAR RIVER"/>
    <m/>
    <m/>
    <s v=""/>
    <x v="0"/>
    <m/>
    <m/>
    <n v="9486"/>
    <n v="9030"/>
    <x v="2"/>
    <d v="1998-04-02T00:00:00"/>
    <n v="7.46"/>
    <x v="1"/>
    <n v="138"/>
    <n v="5"/>
    <n v="2860"/>
    <n v="53"/>
    <x v="1"/>
    <n v="4250"/>
    <n v="781"/>
    <n v="0"/>
    <x v="1"/>
    <n v="21"/>
    <n v="7712"/>
    <x v="0"/>
    <s v="CROSS TIMBERS"/>
    <n v="6.8861999999999997"/>
    <n v="0.41144999999999998"/>
    <n v="124.41"/>
    <n v="1.3557399999999999"/>
    <n v="133.06339"/>
    <n v="119.8925"/>
    <n v="12.800589999999998"/>
    <n v="0"/>
    <x v="1"/>
    <n v="0.43722000000000005"/>
    <n v="133.13030999999998"/>
    <n v="-2.5139588202118191E-4"/>
    <n v="8108"/>
    <n v="2.5031605562579013E-2"/>
    <n v="5.1751274336239286E-2"/>
    <n v="3.0921352597434951E-3"/>
    <n v="0.94515659040401723"/>
    <n v="0.90056501783853737"/>
    <n v="9.6150831467304479E-2"/>
    <n v="3.2841506941582283E-3"/>
    <x v="1"/>
    <n v="0"/>
    <x v="1"/>
    <n v="7523"/>
    <n v="1.1000000000000001"/>
    <x v="0"/>
    <n v="0"/>
    <x v="0"/>
    <x v="1"/>
    <m/>
    <x v="1"/>
    <x v="1"/>
    <x v="1"/>
    <n v="0"/>
    <x v="1"/>
    <x v="1"/>
    <x v="1"/>
    <x v="1"/>
    <x v="0"/>
    <x v="0"/>
    <x v="0"/>
    <x v="0"/>
    <x v="0"/>
    <x v="0"/>
    <x v="0"/>
    <x v="0"/>
    <x v="0"/>
    <m/>
    <x v="0"/>
    <x v="0"/>
    <x v="0"/>
    <x v="0"/>
    <x v="0"/>
    <m/>
    <n v="19980402"/>
    <x v="3"/>
    <s v="ENERGY LABS - LAB No 984597-1"/>
    <m/>
    <m/>
    <d v="1998-04-20T00:00:00"/>
  </r>
  <r>
    <x v="1"/>
    <s v="T27N R112W S24 fGANNETT/BEAR RIVER"/>
    <n v="2272"/>
    <x v="0"/>
    <x v="1"/>
    <x v="21"/>
    <s v="NW SE"/>
    <n v="24"/>
    <n v="27"/>
    <n v="112"/>
    <n v="42.305540000000001"/>
    <n v="-110.09689"/>
    <s v="4903520201"/>
    <s v="33-24 BIRD"/>
    <x v="0"/>
    <s v="GANNETT/BEAR RIVER"/>
    <m/>
    <m/>
    <s v=""/>
    <x v="0"/>
    <m/>
    <m/>
    <n v="9605"/>
    <n v="9520"/>
    <x v="2"/>
    <d v="1998-04-02T00:00:00"/>
    <n v="6.74"/>
    <x v="1"/>
    <n v="162"/>
    <n v="6"/>
    <n v="4360"/>
    <n v="115"/>
    <x v="1"/>
    <n v="7000"/>
    <n v="634"/>
    <m/>
    <x v="0"/>
    <n v="27"/>
    <n v="11982"/>
    <x v="0"/>
    <s v="XTO ENERGY INC"/>
    <n v="8.0838000000000001"/>
    <n v="0.49374000000000001"/>
    <n v="189.66"/>
    <n v="2.9417"/>
    <n v="201.17923999999999"/>
    <n v="197.47"/>
    <n v="10.391259999999999"/>
    <n v="0"/>
    <x v="1"/>
    <n v="0.56214000000000008"/>
    <n v="208.42339999999999"/>
    <n v="-1.7685823509340649E-2"/>
    <n v="12304"/>
    <n v="1.3258667545087704E-2"/>
    <n v="4.0182078429165956E-2"/>
    <n v="2.4542293727722602E-3"/>
    <n v="0.95736369219806183"/>
    <n v="0.94744639997236402"/>
    <n v="4.9856494040496413E-2"/>
    <n v="2.6971059871396404E-3"/>
    <x v="0"/>
    <m/>
    <x v="0"/>
    <n v="11816"/>
    <n v="0.7"/>
    <x v="0"/>
    <m/>
    <x v="0"/>
    <x v="0"/>
    <m/>
    <x v="0"/>
    <x v="0"/>
    <x v="0"/>
    <m/>
    <x v="0"/>
    <x v="0"/>
    <x v="0"/>
    <x v="0"/>
    <x v="0"/>
    <x v="0"/>
    <x v="0"/>
    <x v="0"/>
    <x v="0"/>
    <x v="0"/>
    <x v="0"/>
    <x v="0"/>
    <x v="0"/>
    <m/>
    <x v="0"/>
    <x v="0"/>
    <x v="0"/>
    <x v="0"/>
    <x v="0"/>
    <m/>
    <n v="19980402"/>
    <x v="0"/>
    <s v="CORE LAB LAB No 984597-3"/>
    <m/>
    <m/>
    <d v="1998-04-20T00:00:00"/>
  </r>
  <r>
    <x v="1"/>
    <s v="T27N R112W S20 fFRONTIER"/>
    <n v="5836"/>
    <x v="0"/>
    <x v="1"/>
    <x v="19"/>
    <s v="NW SW"/>
    <n v="20"/>
    <n v="27"/>
    <n v="112"/>
    <n v="42.304324000000001"/>
    <n v="-110.186733"/>
    <s v="4903524610"/>
    <s v="265-20H"/>
    <x v="0"/>
    <s v="FRONTIER"/>
    <m/>
    <m/>
    <n v="524"/>
    <x v="0"/>
    <n v="7316"/>
    <n v="7840"/>
    <n v="11000"/>
    <n v="8753"/>
    <x v="5"/>
    <m/>
    <n v="6.68"/>
    <x v="1"/>
    <n v="562"/>
    <n v="159"/>
    <n v="6219"/>
    <n v="0"/>
    <x v="1"/>
    <n v="10340"/>
    <n v="861"/>
    <n v="0"/>
    <x v="1"/>
    <n v="280"/>
    <n v="18450"/>
    <x v="0"/>
    <s v="EOG RESOURCES INC"/>
    <n v="28.043800000000001"/>
    <n v="13.084110000000001"/>
    <n v="270.5265"/>
    <n v="0"/>
    <n v="311.65440999999998"/>
    <n v="291.69139999999999"/>
    <n v="14.111789999999999"/>
    <n v="0"/>
    <x v="1"/>
    <n v="5.8296000000000001"/>
    <n v="311.63279"/>
    <n v="3.4687059191949439E-5"/>
    <n v="18421"/>
    <n v="-7.8652599604024848E-4"/>
    <n v="8.9983645667006618E-2"/>
    <n v="4.1982752626539124E-2"/>
    <n v="0.86803360170645427"/>
    <n v="0.93600997507354722"/>
    <n v="4.5283392675077611E-2"/>
    <n v="1.8706632251375088E-2"/>
    <x v="1"/>
    <n v="29"/>
    <x v="1"/>
    <n v="0"/>
    <n v="0"/>
    <x v="1"/>
    <n v="0"/>
    <x v="1"/>
    <x v="1"/>
    <n v="0"/>
    <x v="1"/>
    <x v="1"/>
    <x v="1"/>
    <n v="0"/>
    <x v="1"/>
    <x v="1"/>
    <x v="1"/>
    <x v="1"/>
    <x v="0"/>
    <x v="0"/>
    <x v="2"/>
    <x v="0"/>
    <x v="0"/>
    <x v="0"/>
    <x v="0"/>
    <x v="0"/>
    <x v="0"/>
    <m/>
    <x v="0"/>
    <x v="0"/>
    <x v="0"/>
    <x v="0"/>
    <x v="0"/>
    <s v="WELLHEAD"/>
    <m/>
    <x v="0"/>
    <s v="CHAMPION TECHNOLOGIES VERNAL"/>
    <m/>
    <s v="7316-7840"/>
    <d v="2007-02-21T00:00:00"/>
  </r>
  <r>
    <x v="0"/>
    <s v="T27N R112W S19 fMESAVERDE"/>
    <n v="49002029"/>
    <x v="0"/>
    <x v="1"/>
    <x v="19"/>
    <m/>
    <s v="19"/>
    <s v=" 27"/>
    <s v=" 112"/>
    <n v="42.299309999999998"/>
    <n v="-110.19248"/>
    <s v="4903505301"/>
    <s v="49-19 GRBU"/>
    <x v="0"/>
    <s v="MESAVERDE"/>
    <m/>
    <m/>
    <n v="40"/>
    <x v="0"/>
    <n v="2439"/>
    <n v="2479"/>
    <n v="7177"/>
    <n v="7020"/>
    <x v="0"/>
    <d v="1965-06-29T00:00:00"/>
    <n v="8.1000003814697266"/>
    <x v="0"/>
    <n v="17"/>
    <n v="10"/>
    <n v="2491"/>
    <n v="10"/>
    <x v="0"/>
    <n v="2940"/>
    <n v="1459"/>
    <m/>
    <x v="0"/>
    <n v="29"/>
    <n v="6317"/>
    <x v="0"/>
    <m/>
    <n v="0.84830000000000005"/>
    <n v="0.82289999999999996"/>
    <n v="108.35849999999999"/>
    <n v="0.25579999999999997"/>
    <n v="110.28549999999998"/>
    <n v="82.937399999999997"/>
    <n v="23.913009999999996"/>
    <m/>
    <x v="0"/>
    <n v="0.60378000000000009"/>
    <n v="107.45419"/>
    <n v="1.3003187429907647E-2"/>
    <n v="6953"/>
    <n v="4.7927656367746797E-2"/>
    <n v="7.6918543235511483E-3"/>
    <n v="7.4615429952260273E-3"/>
    <n v="0.98484660268122282"/>
    <n v="0.77183960904642246"/>
    <n v="0.22254143835619622"/>
    <n v="5.6189525973812668E-3"/>
    <x v="0"/>
    <m/>
    <x v="0"/>
    <m/>
    <m/>
    <x v="0"/>
    <m/>
    <x v="0"/>
    <x v="0"/>
    <m/>
    <x v="0"/>
    <x v="0"/>
    <x v="0"/>
    <m/>
    <x v="0"/>
    <x v="0"/>
    <x v="0"/>
    <x v="0"/>
    <x v="0"/>
    <x v="0"/>
    <x v="0"/>
    <x v="0"/>
    <x v="0"/>
    <x v="0"/>
    <x v="0"/>
    <x v="0"/>
    <x v="0"/>
    <m/>
    <x v="0"/>
    <x v="0"/>
    <x v="0"/>
    <x v="0"/>
    <x v="0"/>
    <s v="DST NO. 1"/>
    <m/>
    <x v="0"/>
    <m/>
    <m/>
    <m/>
    <m/>
  </r>
  <r>
    <x v="1"/>
    <s v="T27N R112W S19 fFRONTIER"/>
    <n v="5891"/>
    <x v="0"/>
    <x v="1"/>
    <x v="19"/>
    <s v="SE NE"/>
    <n v="19"/>
    <n v="27"/>
    <n v="112"/>
    <n v="42.309452999999998"/>
    <n v="-110.19129700000001"/>
    <s v="4903524690"/>
    <s v="244-19 GRB"/>
    <x v="0"/>
    <s v="FRONTIER"/>
    <m/>
    <m/>
    <n v="458"/>
    <x v="0"/>
    <n v="6822"/>
    <n v="7280"/>
    <n v="7396"/>
    <n v="7332"/>
    <x v="5"/>
    <d v="1899-12-31T00:00:00"/>
    <n v="6.48"/>
    <x v="1"/>
    <n v="334"/>
    <n v="24"/>
    <n v="5750"/>
    <n v="0"/>
    <x v="1"/>
    <n v="8780"/>
    <n v="0"/>
    <n v="0"/>
    <x v="1"/>
    <n v="155"/>
    <n v="16156"/>
    <x v="0"/>
    <s v="EOG RESOURCES INC"/>
    <n v="16.666599999999999"/>
    <n v="1.97496"/>
    <n v="250.125"/>
    <n v="0"/>
    <n v="268.76655999999997"/>
    <n v="247.68379999999999"/>
    <n v="0"/>
    <n v="0"/>
    <x v="1"/>
    <n v="3.2271000000000001"/>
    <n v="250.9109"/>
    <n v="3.4359119596989972E-2"/>
    <n v="15043"/>
    <n v="-3.5674220327574599E-2"/>
    <n v="6.2011434755871418E-2"/>
    <n v="7.3482355840696857E-3"/>
    <n v="0.93064032966005894"/>
    <n v="0.98713846229876823"/>
    <n v="0"/>
    <n v="1.2861537701231792E-2"/>
    <x v="1"/>
    <n v="25"/>
    <x v="1"/>
    <n v="0"/>
    <n v="0"/>
    <x v="1"/>
    <n v="0"/>
    <x v="1"/>
    <x v="1"/>
    <n v="0"/>
    <x v="1"/>
    <x v="1"/>
    <x v="1"/>
    <n v="0"/>
    <x v="1"/>
    <x v="1"/>
    <x v="1"/>
    <x v="1"/>
    <x v="0"/>
    <x v="0"/>
    <x v="0"/>
    <x v="0"/>
    <x v="0"/>
    <x v="0"/>
    <x v="0"/>
    <x v="0"/>
    <x v="0"/>
    <m/>
    <x v="0"/>
    <x v="0"/>
    <x v="0"/>
    <x v="0"/>
    <x v="0"/>
    <s v="WELLHEAD; FRONTIER 2 - BENCHES 1-4"/>
    <n v="19000101"/>
    <x v="0"/>
    <s v="CHAMPION TECHNOLOGIES"/>
    <m/>
    <s v="6822-7280"/>
    <d v="2007-12-26T00:00:00"/>
  </r>
  <r>
    <x v="0"/>
    <s v="T27N R112W S19 fFORT UNION"/>
    <n v="49004015"/>
    <x v="0"/>
    <x v="1"/>
    <x v="19"/>
    <m/>
    <s v="19"/>
    <s v=" 27"/>
    <s v=" 112"/>
    <n v="42.307989999999997"/>
    <n v="-110.19516"/>
    <s v="4903505361"/>
    <s v="UNIT NO. 1"/>
    <x v="0"/>
    <s v="FORT UNION"/>
    <n v="599"/>
    <m/>
    <n v="25"/>
    <x v="3"/>
    <n v="2554"/>
    <n v="2579"/>
    <n v="7800"/>
    <m/>
    <x v="0"/>
    <d v="1959-01-28T00:00:00"/>
    <n v="8.3000001907348633"/>
    <x v="0"/>
    <n v="24"/>
    <n v="21"/>
    <n v="2452"/>
    <n v="-3"/>
    <x v="0"/>
    <n v="2857"/>
    <n v="1645"/>
    <m/>
    <x v="0"/>
    <n v="20"/>
    <n v="6232"/>
    <x v="0"/>
    <m/>
    <n v="1.1976"/>
    <n v="1.7280900000000001"/>
    <n v="106.66199999999999"/>
    <n v="0"/>
    <n v="109.58768999999999"/>
    <n v="80.595969999999994"/>
    <n v="26.961549999999995"/>
    <m/>
    <x v="0"/>
    <n v="0.41640000000000005"/>
    <n v="107.97391999999998"/>
    <n v="7.4175310616611855E-3"/>
    <n v="7013"/>
    <n v="5.8965647414118534E-2"/>
    <n v="1.0928234731473946E-2"/>
    <n v="1.5769015662251848E-2"/>
    <n v="0.97330274960627416"/>
    <n v="0.74643923273323787"/>
    <n v="0.24970428044105467"/>
    <n v="3.8564868257075424E-3"/>
    <x v="0"/>
    <m/>
    <x v="0"/>
    <m/>
    <m/>
    <x v="0"/>
    <m/>
    <x v="0"/>
    <x v="0"/>
    <m/>
    <x v="0"/>
    <x v="0"/>
    <x v="0"/>
    <m/>
    <x v="0"/>
    <x v="0"/>
    <x v="0"/>
    <x v="0"/>
    <x v="0"/>
    <x v="0"/>
    <x v="0"/>
    <x v="0"/>
    <x v="0"/>
    <x v="0"/>
    <x v="0"/>
    <x v="0"/>
    <x v="0"/>
    <m/>
    <x v="0"/>
    <x v="0"/>
    <x v="0"/>
    <x v="0"/>
    <x v="0"/>
    <s v="DST NO. 3"/>
    <m/>
    <x v="0"/>
    <m/>
    <m/>
    <m/>
    <m/>
  </r>
  <r>
    <x v="0"/>
    <s v="T27N R112W S19 fFORT UNION"/>
    <n v="49004014"/>
    <x v="0"/>
    <x v="1"/>
    <x v="19"/>
    <m/>
    <s v="19"/>
    <s v=" 27"/>
    <s v=" 112"/>
    <n v="42.307989999999997"/>
    <n v="-110.19516"/>
    <s v="4903505361"/>
    <s v="UNIT NO. 1"/>
    <x v="0"/>
    <s v="FORT UNION"/>
    <m/>
    <n v="599"/>
    <n v="43"/>
    <x v="0"/>
    <n v="1912"/>
    <n v="1955"/>
    <n v="7800"/>
    <m/>
    <x v="0"/>
    <d v="1959-01-28T00:00:00"/>
    <n v="8.6000003814697266"/>
    <x v="0"/>
    <n v="24"/>
    <n v="24"/>
    <n v="4218"/>
    <n v="-3"/>
    <x v="0"/>
    <n v="6248"/>
    <n v="394"/>
    <m/>
    <x v="0"/>
    <n v="-3"/>
    <n v="10829"/>
    <x v="0"/>
    <m/>
    <n v="1.1976"/>
    <n v="1.97496"/>
    <n v="183.48299999999998"/>
    <n v="0"/>
    <n v="186.65555999999998"/>
    <n v="176.25608"/>
    <n v="6.4576599999999997"/>
    <m/>
    <x v="0"/>
    <n v="0"/>
    <n v="182.71374"/>
    <n v="1.0671758589574117E-2"/>
    <n v="10899"/>
    <n v="3.2216494845360823E-3"/>
    <n v="6.4160960434288703E-3"/>
    <n v="1.0580772413101439E-2"/>
    <n v="0.98300313154346963"/>
    <n v="0.96465695464391454"/>
    <n v="3.5343045356085422E-2"/>
    <n v="0"/>
    <x v="0"/>
    <m/>
    <x v="0"/>
    <m/>
    <m/>
    <x v="0"/>
    <m/>
    <x v="0"/>
    <x v="0"/>
    <m/>
    <x v="0"/>
    <x v="0"/>
    <x v="0"/>
    <m/>
    <x v="0"/>
    <x v="0"/>
    <x v="0"/>
    <x v="0"/>
    <x v="0"/>
    <x v="0"/>
    <x v="0"/>
    <x v="0"/>
    <x v="0"/>
    <x v="0"/>
    <x v="0"/>
    <x v="0"/>
    <x v="0"/>
    <m/>
    <x v="0"/>
    <x v="0"/>
    <x v="0"/>
    <x v="0"/>
    <x v="0"/>
    <s v="DST NO. 1 (BOTTOM)"/>
    <m/>
    <x v="0"/>
    <m/>
    <m/>
    <m/>
    <m/>
  </r>
  <r>
    <x v="0"/>
    <s v="T27N R112W S15 fMESAVERDE"/>
    <n v="49001396"/>
    <x v="0"/>
    <x v="1"/>
    <x v="22"/>
    <m/>
    <s v="15"/>
    <s v=" 27"/>
    <s v=" 112"/>
    <n v="42.317979999999999"/>
    <n v="-110.14266000000001"/>
    <s v="4903505397"/>
    <s v="NO. 1 UNIT"/>
    <x v="0"/>
    <s v="MESAVERDE"/>
    <m/>
    <m/>
    <n v="44"/>
    <x v="0"/>
    <n v="2810"/>
    <n v="2854"/>
    <m/>
    <m/>
    <x v="0"/>
    <d v="1959-07-25T00:00:00"/>
    <n v="8.3999996185302734"/>
    <x v="2"/>
    <n v="38"/>
    <n v="5"/>
    <n v="2764"/>
    <n v="-3"/>
    <x v="0"/>
    <n v="3976"/>
    <n v="427"/>
    <m/>
    <x v="0"/>
    <n v="28"/>
    <n v="7105"/>
    <x v="0"/>
    <m/>
    <n v="1.8961999999999999"/>
    <n v="0.41144999999999998"/>
    <n v="120.23399999999999"/>
    <n v="0"/>
    <n v="122.54164999999999"/>
    <n v="112.16296"/>
    <n v="6.9985299999999997"/>
    <m/>
    <x v="0"/>
    <n v="0.58296000000000003"/>
    <n v="119.74445"/>
    <n v="1.1545028790343276E-2"/>
    <n v="7232"/>
    <n v="8.8581990653553745E-3"/>
    <n v="1.5473922539805854E-2"/>
    <n v="3.357633914673093E-3"/>
    <n v="0.98116844354552113"/>
    <n v="0.93668608440725221"/>
    <n v="5.8445547998257956E-2"/>
    <n v="4.8683675944897658E-3"/>
    <x v="0"/>
    <m/>
    <x v="0"/>
    <m/>
    <m/>
    <x v="0"/>
    <m/>
    <x v="0"/>
    <x v="0"/>
    <m/>
    <x v="0"/>
    <x v="0"/>
    <x v="0"/>
    <m/>
    <x v="0"/>
    <x v="0"/>
    <x v="0"/>
    <x v="0"/>
    <x v="0"/>
    <x v="0"/>
    <x v="0"/>
    <x v="0"/>
    <x v="0"/>
    <x v="0"/>
    <x v="0"/>
    <x v="0"/>
    <x v="0"/>
    <m/>
    <x v="0"/>
    <x v="0"/>
    <x v="0"/>
    <x v="0"/>
    <x v="0"/>
    <s v="DST NO. 1"/>
    <m/>
    <x v="0"/>
    <m/>
    <m/>
    <m/>
    <m/>
  </r>
  <r>
    <x v="0"/>
    <s v="T27N R112W S13 fMESAVERDE"/>
    <n v="49003092"/>
    <x v="0"/>
    <x v="1"/>
    <x v="20"/>
    <m/>
    <s v="13"/>
    <s v=" 27"/>
    <s v=" 112"/>
    <n v="42.33146"/>
    <n v="-110.22322"/>
    <s v="4903505457"/>
    <s v="UNIT NO. 49"/>
    <x v="0"/>
    <s v="MESAVERDE"/>
    <m/>
    <m/>
    <n v="8"/>
    <x v="0"/>
    <n v="2652"/>
    <n v="2660"/>
    <m/>
    <m/>
    <x v="5"/>
    <d v="1963-06-20T00:00:00"/>
    <n v="8.3000001907348633"/>
    <x v="0"/>
    <n v="138"/>
    <n v="303"/>
    <n v="3716"/>
    <n v="19"/>
    <x v="0"/>
    <n v="5900"/>
    <n v="1586"/>
    <m/>
    <x v="0"/>
    <n v="102"/>
    <n v="10963"/>
    <x v="0"/>
    <m/>
    <n v="6.8861999999999997"/>
    <n v="24.933869999999999"/>
    <n v="161.64599999999999"/>
    <n v="0.48601999999999995"/>
    <n v="193.95208999999997"/>
    <n v="166.43899999999999"/>
    <n v="25.994539999999997"/>
    <m/>
    <x v="0"/>
    <n v="2.12364"/>
    <n v="194.55717999999999"/>
    <n v="-1.5574660547997179E-3"/>
    <n v="11761"/>
    <n v="3.5117056856187288E-2"/>
    <n v="3.5504644471735264E-2"/>
    <n v="0.1285568513337495"/>
    <n v="0.83593850419451532"/>
    <n v="0.85547600967489357"/>
    <n v="0.13360874165630895"/>
    <n v="1.0915248668797523E-2"/>
    <x v="0"/>
    <m/>
    <x v="0"/>
    <m/>
    <m/>
    <x v="0"/>
    <m/>
    <x v="0"/>
    <x v="0"/>
    <m/>
    <x v="0"/>
    <x v="0"/>
    <x v="0"/>
    <m/>
    <x v="0"/>
    <x v="0"/>
    <x v="0"/>
    <x v="0"/>
    <x v="0"/>
    <x v="0"/>
    <x v="0"/>
    <x v="0"/>
    <x v="0"/>
    <x v="0"/>
    <x v="0"/>
    <x v="0"/>
    <x v="0"/>
    <m/>
    <x v="0"/>
    <x v="0"/>
    <x v="0"/>
    <x v="0"/>
    <x v="0"/>
    <s v="WELLHEAD"/>
    <m/>
    <x v="0"/>
    <m/>
    <m/>
    <m/>
    <m/>
  </r>
  <r>
    <x v="0"/>
    <s v="T27N R112W S10 fWASATCH/ALMY"/>
    <n v="49001395"/>
    <x v="0"/>
    <x v="1"/>
    <x v="22"/>
    <m/>
    <s v="10"/>
    <s v=" 27"/>
    <s v=" 112"/>
    <n v="42.331650000000003"/>
    <n v="-110.14230999999999"/>
    <s v="4903505456"/>
    <s v="UNIT NO. 2"/>
    <x v="0"/>
    <s v="WASATCH/ALMY"/>
    <m/>
    <m/>
    <n v="32"/>
    <x v="0"/>
    <n v="3271"/>
    <n v="3303"/>
    <m/>
    <m/>
    <x v="0"/>
    <d v="1959-10-05T00:00:00"/>
    <n v="8.6000003814697266"/>
    <x v="2"/>
    <n v="22"/>
    <n v="1"/>
    <n v="2005"/>
    <n v="-3"/>
    <x v="0"/>
    <n v="2150"/>
    <n v="1342"/>
    <m/>
    <x v="0"/>
    <n v="8"/>
    <n v="5015"/>
    <x v="0"/>
    <m/>
    <n v="1.0977999999999999"/>
    <n v="8.2290000000000002E-2"/>
    <n v="87.217500000000001"/>
    <n v="0"/>
    <n v="88.39758999999998"/>
    <n v="60.651499999999999"/>
    <n v="21.995379999999997"/>
    <m/>
    <x v="0"/>
    <n v="0.16656000000000001"/>
    <n v="82.81344"/>
    <n v="3.2615597254452476E-2"/>
    <n v="5522"/>
    <n v="4.8116162095473092E-2"/>
    <n v="1.2418890605501803E-2"/>
    <n v="9.309077317605607E-4"/>
    <n v="0.98665020166273776"/>
    <n v="0.73238715841293389"/>
    <n v="0.26560157385081451"/>
    <n v="2.011267736251507E-3"/>
    <x v="0"/>
    <m/>
    <x v="0"/>
    <m/>
    <m/>
    <x v="0"/>
    <m/>
    <x v="0"/>
    <x v="0"/>
    <m/>
    <x v="0"/>
    <x v="0"/>
    <x v="0"/>
    <m/>
    <x v="0"/>
    <x v="0"/>
    <x v="0"/>
    <x v="0"/>
    <x v="0"/>
    <x v="0"/>
    <x v="0"/>
    <x v="0"/>
    <x v="0"/>
    <x v="0"/>
    <x v="0"/>
    <x v="0"/>
    <x v="0"/>
    <m/>
    <x v="0"/>
    <x v="0"/>
    <x v="0"/>
    <x v="0"/>
    <x v="0"/>
    <s v="DST NO. 1"/>
    <m/>
    <x v="0"/>
    <m/>
    <m/>
    <m/>
    <m/>
  </r>
  <r>
    <x v="1"/>
    <s v="T27N R112W S07 fWASATCH/ALMY"/>
    <n v="2200"/>
    <x v="0"/>
    <x v="1"/>
    <x v="5"/>
    <s v="NE SW"/>
    <n v="7"/>
    <n v="27"/>
    <n v="112"/>
    <n v="42.333199999999998"/>
    <n v="-110.19947999999999"/>
    <s v="4903521473"/>
    <s v="GRB T201-7"/>
    <x v="0"/>
    <s v="WASATCH/ALMY"/>
    <m/>
    <m/>
    <s v=""/>
    <x v="0"/>
    <m/>
    <m/>
    <n v="3100"/>
    <n v="3043"/>
    <x v="1"/>
    <d v="1996-08-19T00:00:00"/>
    <n v="8.34"/>
    <x v="1"/>
    <n v="38"/>
    <n v="7"/>
    <n v="2700"/>
    <n v="17"/>
    <x v="1"/>
    <n v="2899"/>
    <n v="1928"/>
    <n v="18"/>
    <x v="1"/>
    <n v="0"/>
    <n v="7610"/>
    <x v="0"/>
    <s v="EOG RESOURCES INC"/>
    <n v="1.8961999999999999"/>
    <n v="0.57603000000000004"/>
    <n v="117.45"/>
    <n v="0.43485999999999997"/>
    <n v="120.35708999999999"/>
    <n v="81.780789999999996"/>
    <n v="31.599919999999997"/>
    <n v="0.59993999999999992"/>
    <x v="1"/>
    <n v="0"/>
    <n v="113.98065"/>
    <n v="2.7210469811648725E-2"/>
    <n v="7607"/>
    <n v="-1.9714792666097129E-4"/>
    <n v="1.575478436708631E-2"/>
    <n v="4.7860080365851329E-3"/>
    <n v="0.97945920759632854"/>
    <n v="0.71749713657537484"/>
    <n v="0.27723933843156712"/>
    <n v="0"/>
    <x v="1"/>
    <n v="0.3"/>
    <x v="1"/>
    <n v="4781"/>
    <n v="0.9"/>
    <x v="0"/>
    <n v="0"/>
    <x v="0"/>
    <x v="1"/>
    <m/>
    <x v="1"/>
    <x v="1"/>
    <x v="1"/>
    <n v="2.9"/>
    <x v="1"/>
    <x v="1"/>
    <x v="1"/>
    <x v="1"/>
    <x v="0"/>
    <x v="0"/>
    <x v="0"/>
    <x v="0"/>
    <x v="0"/>
    <x v="0"/>
    <x v="0"/>
    <x v="0"/>
    <x v="0"/>
    <m/>
    <x v="0"/>
    <x v="0"/>
    <x v="0"/>
    <x v="0"/>
    <x v="0"/>
    <s v="N2S NEGATIVE"/>
    <n v="19960819"/>
    <x v="1"/>
    <s v="ASTRO-CHEM LAB WILLISTON ND - SAMPLE No W-96-2292"/>
    <m/>
    <m/>
    <d v="1996-08-21T00:00:00"/>
  </r>
  <r>
    <x v="1"/>
    <s v="T27N R112W S07 fFRONTIER"/>
    <n v="5892"/>
    <x v="0"/>
    <x v="1"/>
    <x v="19"/>
    <s v="NE SW"/>
    <n v="7"/>
    <n v="27"/>
    <n v="112"/>
    <n v="42.334972999999998"/>
    <n v="-110.1989114"/>
    <s v="4903525399"/>
    <s v="284-7 GRB"/>
    <x v="0"/>
    <s v="FRONTIER"/>
    <m/>
    <m/>
    <n v="174"/>
    <x v="0"/>
    <n v="7020"/>
    <n v="7194"/>
    <n v="7390"/>
    <n v="7345"/>
    <x v="5"/>
    <m/>
    <n v="6.87"/>
    <x v="1"/>
    <n v="196"/>
    <n v="93"/>
    <n v="5811"/>
    <n v="0"/>
    <x v="1"/>
    <n v="8520"/>
    <n v="1283"/>
    <n v="0"/>
    <x v="1"/>
    <n v="425"/>
    <n v="16342"/>
    <x v="0"/>
    <s v="EOG RESOURCES INC"/>
    <n v="9.7804000000000002"/>
    <n v="7.6529699999999998"/>
    <n v="252.77849999999998"/>
    <n v="0"/>
    <n v="270.21186999999998"/>
    <n v="240.3492"/>
    <n v="21.028369999999999"/>
    <n v="0"/>
    <x v="1"/>
    <n v="8.8485000000000014"/>
    <n v="270.22606999999999"/>
    <n v="-2.6274987281641707E-5"/>
    <n v="16328"/>
    <n v="-4.2852770125497396E-4"/>
    <n v="3.6195301116860638E-2"/>
    <n v="2.8322108869606656E-2"/>
    <n v="0.93548259001353273"/>
    <n v="0.88943749949810547"/>
    <n v="7.7817695383720742E-2"/>
    <n v="3.2744805118173841E-2"/>
    <x v="1"/>
    <n v="14"/>
    <x v="1"/>
    <n v="0"/>
    <n v="0"/>
    <x v="1"/>
    <n v="0"/>
    <x v="1"/>
    <x v="1"/>
    <n v="0"/>
    <x v="1"/>
    <x v="1"/>
    <x v="1"/>
    <n v="0"/>
    <x v="1"/>
    <x v="1"/>
    <x v="1"/>
    <x v="1"/>
    <x v="0"/>
    <x v="0"/>
    <x v="0"/>
    <x v="0"/>
    <x v="0"/>
    <x v="0"/>
    <x v="0"/>
    <x v="0"/>
    <x v="0"/>
    <m/>
    <x v="0"/>
    <x v="0"/>
    <x v="0"/>
    <x v="0"/>
    <x v="0"/>
    <s v="WELLHEAD: FRONTIER 2 - BENCHES 1-4"/>
    <m/>
    <x v="0"/>
    <s v="CHAMPION TECHNOLOGIES"/>
    <m/>
    <s v="7020-7194"/>
    <d v="2007-12-19T00:00:00"/>
  </r>
  <r>
    <x v="0"/>
    <s v="T27N R112W S05 fWASATCH/ALMY"/>
    <n v="49000936"/>
    <x v="0"/>
    <x v="1"/>
    <x v="19"/>
    <m/>
    <s v="5"/>
    <s v=" 27"/>
    <s v=" 112"/>
    <n v="42.353200000000001"/>
    <n v="-110.18274"/>
    <s v="4903505545"/>
    <s v="11 BELCO UNIT"/>
    <x v="0"/>
    <s v="WASATCH/ALMY"/>
    <m/>
    <m/>
    <n v="57"/>
    <x v="0"/>
    <n v="2990"/>
    <n v="3047"/>
    <n v="8298"/>
    <n v="8267"/>
    <x v="0"/>
    <d v="1961-02-13T00:00:00"/>
    <n v="8.1999998092651367"/>
    <x v="0"/>
    <n v="10"/>
    <n v="3"/>
    <n v="1339"/>
    <n v="-3"/>
    <x v="0"/>
    <n v="1290"/>
    <n v="1208"/>
    <m/>
    <x v="0"/>
    <n v="-1"/>
    <n v="3321"/>
    <x v="0"/>
    <m/>
    <n v="0.499"/>
    <n v="0.24687000000000001"/>
    <n v="58.246499999999997"/>
    <n v="0"/>
    <n v="58.992369999999994"/>
    <n v="36.390900000000002"/>
    <n v="19.799119999999998"/>
    <m/>
    <x v="0"/>
    <n v="0"/>
    <n v="56.190020000000004"/>
    <n v="2.4329674006590678E-2"/>
    <n v="3843"/>
    <n v="7.2864321608040197E-2"/>
    <n v="8.45872101765025E-3"/>
    <n v="4.1847784721990326E-3"/>
    <n v="0.98735650051015078"/>
    <n v="0.64763991897493545"/>
    <n v="0.35236008102506455"/>
    <n v="0"/>
    <x v="0"/>
    <m/>
    <x v="0"/>
    <m/>
    <m/>
    <x v="0"/>
    <m/>
    <x v="0"/>
    <x v="0"/>
    <m/>
    <x v="0"/>
    <x v="0"/>
    <x v="0"/>
    <m/>
    <x v="0"/>
    <x v="0"/>
    <x v="0"/>
    <x v="0"/>
    <x v="0"/>
    <x v="0"/>
    <x v="0"/>
    <x v="0"/>
    <x v="0"/>
    <x v="0"/>
    <x v="0"/>
    <x v="0"/>
    <x v="0"/>
    <m/>
    <x v="0"/>
    <x v="0"/>
    <x v="0"/>
    <x v="0"/>
    <x v="0"/>
    <s v="DST NO. 2"/>
    <m/>
    <x v="0"/>
    <m/>
    <m/>
    <m/>
    <m/>
  </r>
  <r>
    <x v="1"/>
    <s v="T27N R111W S31 fGANNETT/BEAR RIVER"/>
    <n v="2190"/>
    <x v="0"/>
    <x v="1"/>
    <x v="21"/>
    <s v="SE NW"/>
    <n v="31"/>
    <n v="27"/>
    <n v="111"/>
    <n v="42.278914999999998"/>
    <n v="-110.084658"/>
    <s v="4903520264"/>
    <s v="22-31 BIRD"/>
    <x v="0"/>
    <s v="GANNETT/BEAR RIVER"/>
    <m/>
    <m/>
    <s v=""/>
    <x v="0"/>
    <m/>
    <m/>
    <n v="9550"/>
    <m/>
    <x v="2"/>
    <d v="1998-04-02T00:00:00"/>
    <n v="7.48"/>
    <x v="1"/>
    <n v="96"/>
    <n v="5"/>
    <n v="2330"/>
    <n v="51"/>
    <x v="1"/>
    <n v="3450"/>
    <n v="561"/>
    <n v="0"/>
    <x v="1"/>
    <n v="18"/>
    <n v="6226"/>
    <x v="0"/>
    <s v="XTO ENERGY INC"/>
    <n v="4.7904"/>
    <n v="0.41144999999999998"/>
    <n v="101.355"/>
    <n v="1.3045799999999999"/>
    <n v="107.86143"/>
    <n v="97.3245"/>
    <n v="9.1947899999999994"/>
    <n v="0"/>
    <x v="1"/>
    <n v="0.37476000000000004"/>
    <n v="106.89404999999999"/>
    <n v="4.504564912615994E-3"/>
    <n v="6511"/>
    <n v="2.2375755672450343E-2"/>
    <n v="4.4412539310854676E-2"/>
    <n v="3.8146165872267779E-3"/>
    <n v="0.95177284410191842"/>
    <n v="0.91047630808262958"/>
    <n v="8.6017790513129591E-2"/>
    <n v="3.505901404240929E-3"/>
    <x v="1"/>
    <n v="0"/>
    <x v="1"/>
    <n v="6090"/>
    <n v="1.5"/>
    <x v="0"/>
    <n v="0"/>
    <x v="0"/>
    <x v="1"/>
    <m/>
    <x v="1"/>
    <x v="1"/>
    <x v="1"/>
    <n v="0"/>
    <x v="1"/>
    <x v="1"/>
    <x v="1"/>
    <x v="1"/>
    <x v="0"/>
    <x v="0"/>
    <x v="0"/>
    <x v="0"/>
    <x v="0"/>
    <x v="0"/>
    <x v="0"/>
    <x v="0"/>
    <x v="0"/>
    <m/>
    <x v="0"/>
    <x v="0"/>
    <x v="0"/>
    <x v="0"/>
    <x v="0"/>
    <m/>
    <n v="19980402"/>
    <x v="3"/>
    <s v="ENERGY LABS - LAB No 984597-2"/>
    <m/>
    <m/>
    <d v="1998-04-20T00:00:00"/>
  </r>
  <r>
    <x v="0"/>
    <s v="T27N R111W S24 fFORT UNION"/>
    <n v="49004011"/>
    <x v="0"/>
    <x v="1"/>
    <x v="0"/>
    <m/>
    <s v="24"/>
    <s v=" 27"/>
    <s v=" 111"/>
    <n v="42.305880000000002"/>
    <n v="-109.98559"/>
    <s v="4903507008"/>
    <s v="BIRD CANYON UNIT NO. 2"/>
    <x v="0"/>
    <s v="FORT UNION"/>
    <m/>
    <m/>
    <n v="85"/>
    <x v="0"/>
    <n v="5230"/>
    <n v="5315"/>
    <n v="6944"/>
    <m/>
    <x v="0"/>
    <d v="1959-06-22T00:00:00"/>
    <n v="8.1000003814697266"/>
    <x v="2"/>
    <n v="-1"/>
    <n v="0"/>
    <n v="956"/>
    <n v="-3"/>
    <x v="0"/>
    <n v="300"/>
    <n v="1403"/>
    <m/>
    <x v="0"/>
    <n v="486"/>
    <n v="2433"/>
    <x v="0"/>
    <m/>
    <n v="0"/>
    <n v="0"/>
    <n v="41.585999999999999"/>
    <n v="0"/>
    <n v="41.585999999999999"/>
    <n v="8.4629999999999992"/>
    <n v="22.995169999999998"/>
    <m/>
    <x v="0"/>
    <n v="10.11852"/>
    <n v="41.576689999999999"/>
    <n v="1.1194924069915564E-4"/>
    <n v="3138"/>
    <n v="0.12654819601507808"/>
    <n v="0"/>
    <n v="0"/>
    <n v="1"/>
    <n v="0.20355155737505798"/>
    <n v="0.55307841966255611"/>
    <n v="0.24337002296238591"/>
    <x v="0"/>
    <m/>
    <x v="0"/>
    <m/>
    <m/>
    <x v="0"/>
    <m/>
    <x v="0"/>
    <x v="0"/>
    <m/>
    <x v="0"/>
    <x v="0"/>
    <x v="0"/>
    <m/>
    <x v="0"/>
    <x v="0"/>
    <x v="0"/>
    <x v="0"/>
    <x v="0"/>
    <x v="0"/>
    <x v="0"/>
    <x v="0"/>
    <x v="0"/>
    <x v="0"/>
    <x v="0"/>
    <x v="0"/>
    <x v="0"/>
    <m/>
    <x v="0"/>
    <x v="0"/>
    <x v="0"/>
    <x v="0"/>
    <x v="0"/>
    <s v="DST NO. 1"/>
    <m/>
    <x v="0"/>
    <m/>
    <m/>
    <m/>
    <m/>
  </r>
  <r>
    <x v="0"/>
    <s v="T27N R111W S20 fMESAVERDE"/>
    <n v="49016248"/>
    <x v="0"/>
    <x v="1"/>
    <x v="0"/>
    <m/>
    <s v="20"/>
    <s v=" 27"/>
    <s v=" 111"/>
    <n v="42.303899999999999"/>
    <n v="-110.06573"/>
    <s v="4903505334"/>
    <s v="CLARK OIL &amp; REFINING B-1"/>
    <x v="0"/>
    <s v="MESAVERDE"/>
    <m/>
    <m/>
    <n v="18"/>
    <x v="3"/>
    <n v="4712"/>
    <n v="4730"/>
    <n v="5056"/>
    <m/>
    <x v="0"/>
    <d v="1965-01-29T00:00:00"/>
    <n v="8.3999996185302734"/>
    <x v="0"/>
    <n v="60"/>
    <n v="12"/>
    <n v="2265"/>
    <n v="35"/>
    <x v="0"/>
    <n v="2390"/>
    <n v="1964"/>
    <m/>
    <x v="0"/>
    <n v="120"/>
    <n v="5890"/>
    <x v="0"/>
    <m/>
    <n v="2.9939999999999998"/>
    <n v="0.98748000000000002"/>
    <n v="98.527500000000003"/>
    <n v="0.89529999999999998"/>
    <n v="103.40428"/>
    <n v="67.421899999999994"/>
    <n v="32.189959999999999"/>
    <m/>
    <x v="0"/>
    <n v="2.4984000000000002"/>
    <n v="102.11026"/>
    <n v="6.2964888031766669E-3"/>
    <n v="6843"/>
    <n v="7.4844891227519042E-2"/>
    <n v="2.8954314076748078E-2"/>
    <n v="9.5497014243511001E-3"/>
    <n v="0.96149598449890072"/>
    <n v="0.66028526418403"/>
    <n v="0.31524706723888474"/>
    <n v="2.4467668577085204E-2"/>
    <x v="0"/>
    <m/>
    <x v="0"/>
    <m/>
    <m/>
    <x v="0"/>
    <m/>
    <x v="0"/>
    <x v="0"/>
    <m/>
    <x v="0"/>
    <x v="0"/>
    <x v="0"/>
    <m/>
    <x v="0"/>
    <x v="0"/>
    <x v="0"/>
    <x v="0"/>
    <x v="0"/>
    <x v="0"/>
    <x v="0"/>
    <x v="0"/>
    <x v="0"/>
    <x v="0"/>
    <x v="0"/>
    <x v="0"/>
    <x v="0"/>
    <m/>
    <x v="0"/>
    <x v="0"/>
    <x v="0"/>
    <x v="0"/>
    <x v="0"/>
    <s v="DST NO. 1"/>
    <m/>
    <x v="0"/>
    <m/>
    <m/>
    <m/>
    <m/>
  </r>
  <r>
    <x v="0"/>
    <s v="T27N R111W S07 fMESAVERDE"/>
    <n v="49003066"/>
    <x v="0"/>
    <x v="1"/>
    <x v="0"/>
    <m/>
    <s v="7"/>
    <s v=" 27"/>
    <s v=" 111"/>
    <n v="42.335509999999999"/>
    <n v="-110.07822"/>
    <s v="4903505478"/>
    <s v="USA CLARK NO. 1"/>
    <x v="0"/>
    <s v="MESAVERDE"/>
    <n v="68"/>
    <m/>
    <n v="57"/>
    <x v="0"/>
    <n v="4512"/>
    <n v="4569"/>
    <n v="4702"/>
    <m/>
    <x v="0"/>
    <d v="1964-07-20T00:00:00"/>
    <n v="8.6999998092651367"/>
    <x v="0"/>
    <n v="33"/>
    <n v="10"/>
    <n v="2265"/>
    <n v="30"/>
    <x v="0"/>
    <n v="2520"/>
    <n v="1769"/>
    <m/>
    <x v="0"/>
    <n v="-1"/>
    <n v="5791"/>
    <x v="0"/>
    <m/>
    <n v="1.6467000000000001"/>
    <n v="0.82289999999999996"/>
    <n v="98.527500000000003"/>
    <n v="0.76739999999999997"/>
    <n v="101.76449999999998"/>
    <n v="71.089199999999991"/>
    <n v="28.993909999999996"/>
    <m/>
    <x v="0"/>
    <n v="0"/>
    <n v="100.08310999999999"/>
    <n v="8.3299970705622596E-3"/>
    <n v="6623"/>
    <n v="6.7021105203802153E-2"/>
    <n v="1.6181477823799067E-2"/>
    <n v="8.0863169376354238E-3"/>
    <n v="0.97573220523856552"/>
    <n v="0.71030166828348962"/>
    <n v="0.28969833171651038"/>
    <n v="0"/>
    <x v="0"/>
    <m/>
    <x v="0"/>
    <m/>
    <m/>
    <x v="0"/>
    <m/>
    <x v="0"/>
    <x v="0"/>
    <m/>
    <x v="0"/>
    <x v="0"/>
    <x v="0"/>
    <m/>
    <x v="0"/>
    <x v="0"/>
    <x v="0"/>
    <x v="0"/>
    <x v="0"/>
    <x v="0"/>
    <x v="0"/>
    <x v="0"/>
    <x v="0"/>
    <x v="0"/>
    <x v="0"/>
    <x v="0"/>
    <x v="0"/>
    <m/>
    <x v="0"/>
    <x v="0"/>
    <x v="0"/>
    <x v="0"/>
    <x v="0"/>
    <s v="DST NO. 2 (BOTTOM)"/>
    <m/>
    <x v="0"/>
    <m/>
    <m/>
    <m/>
    <m/>
  </r>
  <r>
    <x v="0"/>
    <s v="T27N R111W S07 fMESAVERDE"/>
    <n v="49003068"/>
    <x v="0"/>
    <x v="1"/>
    <x v="0"/>
    <m/>
    <s v="7"/>
    <s v=" 27"/>
    <s v=" 111"/>
    <n v="42.335509999999999"/>
    <n v="-110.07822"/>
    <s v="4903505478"/>
    <s v="USA CLARK NO. 1"/>
    <x v="0"/>
    <s v="MESAVERDE"/>
    <m/>
    <n v="68"/>
    <n v="60"/>
    <x v="3"/>
    <n v="4384"/>
    <n v="4444"/>
    <n v="4702"/>
    <m/>
    <x v="0"/>
    <d v="1964-07-20T00:00:00"/>
    <n v="8.6999998092651367"/>
    <x v="0"/>
    <n v="8"/>
    <n v="3"/>
    <n v="628"/>
    <n v="8"/>
    <x v="0"/>
    <n v="160"/>
    <n v="622"/>
    <m/>
    <x v="0"/>
    <n v="590"/>
    <n v="1739"/>
    <x v="0"/>
    <m/>
    <n v="0.3992"/>
    <n v="0.24687000000000001"/>
    <n v="27.317999999999998"/>
    <n v="0.20463999999999999"/>
    <n v="28.168710000000001"/>
    <n v="4.5136000000000003"/>
    <n v="10.194579999999998"/>
    <m/>
    <x v="0"/>
    <n v="12.283800000000001"/>
    <n v="26.991979999999998"/>
    <n v="2.1332764329090204E-2"/>
    <n v="2016"/>
    <n v="7.3768308921438083E-2"/>
    <n v="1.4171752984073463E-2"/>
    <n v="8.7639796071598587E-3"/>
    <n v="0.97706426740876662"/>
    <n v="0.16722004091585724"/>
    <n v="0.37768922472527022"/>
    <n v="0.4550907343588726"/>
    <x v="0"/>
    <m/>
    <x v="0"/>
    <m/>
    <m/>
    <x v="0"/>
    <m/>
    <x v="0"/>
    <x v="0"/>
    <m/>
    <x v="0"/>
    <x v="0"/>
    <x v="0"/>
    <m/>
    <x v="0"/>
    <x v="0"/>
    <x v="0"/>
    <x v="0"/>
    <x v="0"/>
    <x v="0"/>
    <x v="0"/>
    <x v="0"/>
    <x v="0"/>
    <x v="0"/>
    <x v="0"/>
    <x v="0"/>
    <x v="0"/>
    <m/>
    <x v="0"/>
    <x v="0"/>
    <x v="0"/>
    <x v="0"/>
    <x v="0"/>
    <s v="DST NO. 1 (TOP)"/>
    <m/>
    <x v="0"/>
    <m/>
    <m/>
    <m/>
    <m/>
  </r>
  <r>
    <x v="0"/>
    <s v="T27N R107W S07 fTERTIARY"/>
    <n v="49007752"/>
    <x v="0"/>
    <x v="1"/>
    <x v="0"/>
    <m/>
    <s v="7"/>
    <s v=" 27"/>
    <s v=" 107"/>
    <n v="42.329050000000002"/>
    <n v="-109.60921999999999"/>
    <s v="4903505433"/>
    <s v="1 SUBLETTE FLAT"/>
    <x v="0"/>
    <s v="TERTIARY"/>
    <m/>
    <m/>
    <n v="160"/>
    <x v="0"/>
    <n v="5433"/>
    <n v="5593"/>
    <n v="10525"/>
    <m/>
    <x v="0"/>
    <d v="1965-04-01T00:00:00"/>
    <n v="7.0999999046325684"/>
    <x v="0"/>
    <n v="1795"/>
    <n v="314"/>
    <n v="10237"/>
    <n v="175"/>
    <x v="0"/>
    <n v="19800"/>
    <n v="500"/>
    <m/>
    <x v="0"/>
    <n v="-1"/>
    <n v="32577"/>
    <x v="0"/>
    <m/>
    <n v="89.570499999999996"/>
    <n v="25.83906"/>
    <n v="445.30949999999996"/>
    <n v="4.4764999999999997"/>
    <n v="565.19555999999989"/>
    <n v="558.55799999999999"/>
    <n v="8.1950000000000003"/>
    <m/>
    <x v="0"/>
    <n v="0"/>
    <n v="566.75300000000004"/>
    <n v="-1.3758929116002906E-3"/>
    <n v="32817"/>
    <n v="3.6700614735296817E-3"/>
    <n v="0.15847700572877821"/>
    <n v="4.5717025802538162E-2"/>
    <n v="0.79580596846868368"/>
    <n v="0.98554043825087811"/>
    <n v="1.4459561749121748E-2"/>
    <n v="0"/>
    <x v="0"/>
    <m/>
    <x v="0"/>
    <m/>
    <m/>
    <x v="0"/>
    <m/>
    <x v="0"/>
    <x v="0"/>
    <m/>
    <x v="0"/>
    <x v="0"/>
    <x v="0"/>
    <m/>
    <x v="0"/>
    <x v="0"/>
    <x v="0"/>
    <x v="0"/>
    <x v="0"/>
    <x v="0"/>
    <x v="0"/>
    <x v="0"/>
    <x v="0"/>
    <x v="0"/>
    <x v="0"/>
    <x v="0"/>
    <x v="0"/>
    <m/>
    <x v="0"/>
    <x v="0"/>
    <x v="0"/>
    <x v="0"/>
    <x v="0"/>
    <s v="DST NO. 2"/>
    <m/>
    <x v="0"/>
    <m/>
    <m/>
    <m/>
    <m/>
  </r>
  <r>
    <x v="1"/>
    <s v="T27N R103W S34 fFORT UNION"/>
    <n v="3221"/>
    <x v="0"/>
    <x v="1"/>
    <x v="10"/>
    <s v="NE NW"/>
    <n v="34"/>
    <n v="27"/>
    <n v="103"/>
    <n v="42.276290000000003"/>
    <n v="-109.09417000000001"/>
    <s v="4903520271"/>
    <s v="FEDERAL NO. 1"/>
    <x v="0"/>
    <s v="FORT UNION"/>
    <m/>
    <m/>
    <m/>
    <x v="0"/>
    <s v="8000"/>
    <m/>
    <n v="13500"/>
    <m/>
    <x v="2"/>
    <d v="1974-02-11T00:00:00"/>
    <n v="7.6"/>
    <x v="1"/>
    <n v="458"/>
    <n v="72"/>
    <n v="7218"/>
    <n v="146"/>
    <x v="1"/>
    <n v="11600"/>
    <n v="1098"/>
    <m/>
    <x v="0"/>
    <n v="65"/>
    <n v="20100"/>
    <x v="0"/>
    <s v="TERRA RESOURCES"/>
    <n v="22.854199999999999"/>
    <n v="5.9248799999999999"/>
    <n v="313.983"/>
    <n v="3.73468"/>
    <n v="346.49676000000005"/>
    <n v="327.23599999999999"/>
    <n v="17.996219999999997"/>
    <n v="0"/>
    <x v="1"/>
    <n v="1.3533000000000002"/>
    <n v="346.58551999999997"/>
    <n v="-1.2806560283134413E-4"/>
    <n v="20657"/>
    <n v="1.3666364060161444E-2"/>
    <n v="6.5957903906518484E-2"/>
    <n v="1.709938066953353E-2"/>
    <n v="0.9169427154239479"/>
    <n v="0.94417100864456205"/>
    <n v="5.1924327363705211E-2"/>
    <n v="3.9046639917328348E-3"/>
    <x v="0"/>
    <m/>
    <x v="0"/>
    <n v="19872"/>
    <n v="0.37"/>
    <x v="4"/>
    <m/>
    <x v="0"/>
    <x v="0"/>
    <m/>
    <x v="0"/>
    <x v="0"/>
    <x v="0"/>
    <m/>
    <x v="0"/>
    <x v="0"/>
    <x v="0"/>
    <x v="0"/>
    <x v="0"/>
    <x v="0"/>
    <x v="0"/>
    <x v="0"/>
    <x v="0"/>
    <x v="0"/>
    <x v="0"/>
    <x v="0"/>
    <x v="0"/>
    <m/>
    <x v="0"/>
    <x v="0"/>
    <x v="0"/>
    <x v="0"/>
    <x v="0"/>
    <s v="IRON PRESENT;  DST #2 (BOTTOM)"/>
    <n v="19740211"/>
    <x v="0"/>
    <s v="CHEMICAL AND GEOLOGICAL LABS CASPER LAB No 11977-3"/>
    <m/>
    <m/>
    <d v="1974-02-12T00:00:00"/>
  </r>
  <r>
    <x v="1"/>
    <s v="T27N R103W S34 fFORT UNION"/>
    <n v="3220"/>
    <x v="0"/>
    <x v="1"/>
    <x v="10"/>
    <s v="NE NW"/>
    <n v="34"/>
    <n v="27"/>
    <n v="103"/>
    <n v="42.276290000000003"/>
    <n v="-109.09417000000001"/>
    <s v="4903520271"/>
    <s v="FEDERAL NO. 1"/>
    <x v="0"/>
    <s v="FORT UNION"/>
    <m/>
    <m/>
    <m/>
    <x v="0"/>
    <s v="7380"/>
    <m/>
    <n v="13500"/>
    <m/>
    <x v="0"/>
    <d v="1974-02-11T00:00:00"/>
    <n v="8.6"/>
    <x v="1"/>
    <n v="8"/>
    <n v="1"/>
    <n v="943"/>
    <n v="25"/>
    <x v="1"/>
    <n v="920"/>
    <n v="256"/>
    <n v="36"/>
    <x v="0"/>
    <n v="520"/>
    <n v="2579"/>
    <x v="0"/>
    <s v="TERRA RESOURCES"/>
    <n v="0.3992"/>
    <n v="8.2290000000000002E-2"/>
    <n v="41.020499999999998"/>
    <n v="0.63949999999999996"/>
    <n v="42.141489999999997"/>
    <n v="25.953199999999999"/>
    <n v="4.1958399999999996"/>
    <n v="1.1998799999999998"/>
    <x v="1"/>
    <n v="10.826400000000001"/>
    <n v="42.175319999999999"/>
    <n v="-4.0122485658555872E-4"/>
    <n v="2709"/>
    <n v="2.4583963691376703E-2"/>
    <n v="9.4728496785471995E-3"/>
    <n v="1.9527074149490208E-3"/>
    <n v="0.98857444290650376"/>
    <n v="0.61536462556774907"/>
    <n v="9.9485670766694831E-2"/>
    <n v="0.25669988988820952"/>
    <x v="0"/>
    <m/>
    <x v="0"/>
    <n v="2272"/>
    <n v="2.85"/>
    <x v="4"/>
    <m/>
    <x v="0"/>
    <x v="0"/>
    <m/>
    <x v="0"/>
    <x v="0"/>
    <x v="0"/>
    <m/>
    <x v="0"/>
    <x v="0"/>
    <x v="0"/>
    <x v="0"/>
    <x v="0"/>
    <x v="0"/>
    <x v="0"/>
    <x v="0"/>
    <x v="0"/>
    <x v="0"/>
    <x v="0"/>
    <x v="0"/>
    <x v="0"/>
    <m/>
    <x v="0"/>
    <x v="0"/>
    <x v="0"/>
    <x v="0"/>
    <x v="0"/>
    <s v="DST No. 1 (MIDDLE)"/>
    <n v="19740211"/>
    <x v="0"/>
    <s v="CHEMICAL AND GEOLOGICAL LABS CASPER LAB No 11977-2"/>
    <m/>
    <m/>
    <d v="1974-02-12T00:00:00"/>
  </r>
  <r>
    <x v="1"/>
    <s v="T27N R103W S34 fFORT UNION"/>
    <n v="3224"/>
    <x v="0"/>
    <x v="1"/>
    <x v="10"/>
    <s v="NE NW"/>
    <n v="34"/>
    <n v="27"/>
    <n v="103"/>
    <n v="42.276290000000003"/>
    <n v="-109.09417000000001"/>
    <s v="4903520271"/>
    <s v="FEDERAL NO. 1"/>
    <x v="0"/>
    <s v="FORT UNION"/>
    <m/>
    <m/>
    <m/>
    <x v="0"/>
    <s v="7380"/>
    <m/>
    <n v="13500"/>
    <m/>
    <x v="0"/>
    <d v="1974-02-11T00:00:00"/>
    <n v="8.1999999999999993"/>
    <x v="1"/>
    <n v="32"/>
    <n v="5"/>
    <n v="1524"/>
    <n v="39"/>
    <x v="1"/>
    <n v="1980"/>
    <n v="403"/>
    <m/>
    <x v="0"/>
    <n v="330"/>
    <n v="4108"/>
    <x v="0"/>
    <s v="TERRA RESOURCES"/>
    <n v="1.5968"/>
    <n v="0.41144999999999998"/>
    <n v="66.293999999999997"/>
    <n v="0.99761999999999995"/>
    <n v="69.299869999999999"/>
    <n v="55.855799999999995"/>
    <n v="6.6051699999999993"/>
    <n v="0"/>
    <x v="1"/>
    <n v="6.8706000000000005"/>
    <n v="69.331569999999999"/>
    <n v="-2.2866385864563427E-4"/>
    <n v="4313"/>
    <n v="2.4343902149388433E-2"/>
    <n v="2.3041890266172219E-2"/>
    <n v="5.9372405749101688E-3"/>
    <n v="0.97102086915891761"/>
    <n v="0.80563298941593264"/>
    <n v="9.5269297954741247E-2"/>
    <n v="9.9097712629326012E-2"/>
    <x v="0"/>
    <m/>
    <x v="0"/>
    <n v="3857"/>
    <n v="1.7"/>
    <x v="4"/>
    <m/>
    <x v="0"/>
    <x v="0"/>
    <m/>
    <x v="0"/>
    <x v="0"/>
    <x v="0"/>
    <m/>
    <x v="0"/>
    <x v="0"/>
    <x v="0"/>
    <x v="0"/>
    <x v="0"/>
    <x v="0"/>
    <x v="0"/>
    <x v="0"/>
    <x v="0"/>
    <x v="0"/>
    <x v="0"/>
    <x v="0"/>
    <x v="0"/>
    <m/>
    <x v="0"/>
    <x v="0"/>
    <x v="0"/>
    <x v="0"/>
    <x v="0"/>
    <s v="DST #1 (BOTTOM)"/>
    <n v="19740211"/>
    <x v="0"/>
    <s v="CHEMICAL AND GEOLOGICAL LABS CASPER LAB No 11977-1"/>
    <m/>
    <m/>
    <d v="1974-02-12T00:00:00"/>
  </r>
  <r>
    <x v="1"/>
    <s v="T27N R103W S33 fMESAVERDE/ERICSON"/>
    <n v="3223"/>
    <x v="0"/>
    <x v="1"/>
    <x v="10"/>
    <s v="SW NE"/>
    <n v="33"/>
    <n v="27"/>
    <n v="103"/>
    <n v="42.272221999999999"/>
    <n v="-109.1075"/>
    <s v="4903522260"/>
    <s v="PACIFIC CREEK B-3-33"/>
    <x v="0"/>
    <s v="MESAVERDE/ERICSON"/>
    <m/>
    <m/>
    <m/>
    <x v="0"/>
    <s v="12509"/>
    <m/>
    <n v="13051"/>
    <n v="12860"/>
    <x v="2"/>
    <d v="2002-01-16T00:00:00"/>
    <n v="7.45"/>
    <x v="1"/>
    <n v="78"/>
    <n v="14"/>
    <n v="3130"/>
    <n v="250"/>
    <x v="1"/>
    <n v="3750"/>
    <n v="2044"/>
    <m/>
    <x v="0"/>
    <n v="400"/>
    <n v="9667"/>
    <x v="0"/>
    <s v="SHELL OIL"/>
    <n v="3.8921999999999999"/>
    <n v="1.1520600000000001"/>
    <n v="136.155"/>
    <n v="6.3949999999999996"/>
    <n v="147.59426000000002"/>
    <n v="105.78749999999999"/>
    <n v="33.501159999999999"/>
    <n v="0"/>
    <x v="1"/>
    <n v="8.3280000000000012"/>
    <n v="147.61666"/>
    <n v="-7.5877951940179643E-5"/>
    <n v="9666"/>
    <n v="-5.1725029741892099E-5"/>
    <n v="2.6370944235907273E-2"/>
    <n v="7.8055881034939968E-3"/>
    <n v="0.96582346766059868"/>
    <n v="0.71663659101892696"/>
    <n v="0.22694701262039121"/>
    <n v="5.6416396360681791E-2"/>
    <x v="0"/>
    <m/>
    <x v="0"/>
    <m/>
    <n v="0.75"/>
    <x v="0"/>
    <m/>
    <x v="0"/>
    <x v="0"/>
    <m/>
    <x v="0"/>
    <x v="0"/>
    <x v="0"/>
    <m/>
    <x v="0"/>
    <x v="0"/>
    <x v="0"/>
    <x v="0"/>
    <x v="0"/>
    <x v="0"/>
    <x v="0"/>
    <x v="0"/>
    <x v="0"/>
    <x v="0"/>
    <x v="0"/>
    <x v="0"/>
    <x v="0"/>
    <m/>
    <x v="0"/>
    <x v="0"/>
    <x v="0"/>
    <x v="0"/>
    <x v="0"/>
    <m/>
    <n v="20116"/>
    <x v="0"/>
    <s v="HALLIBURTON ENERGY SERVICES ROCK SPRINGS  REPORT No RS02-W0055"/>
    <m/>
    <m/>
    <d v="2002-01-16T00:00:00"/>
  </r>
  <r>
    <x v="1"/>
    <s v="T27N R103W S33 fFORT UNION"/>
    <n v="3643"/>
    <x v="0"/>
    <x v="1"/>
    <x v="10"/>
    <s v="NW SE"/>
    <n v="33"/>
    <n v="27"/>
    <n v="103"/>
    <n v="42.272221999999999"/>
    <n v="-109.1075"/>
    <s v="4903522260"/>
    <s v="PACIFIC CREEK B-3-33"/>
    <x v="0"/>
    <s v="FORT UNION"/>
    <m/>
    <m/>
    <m/>
    <x v="0"/>
    <s v="5135"/>
    <m/>
    <n v="13051"/>
    <n v="12860"/>
    <x v="2"/>
    <d v="2002-11-20T00:00:00"/>
    <n v="9.6199999999999992"/>
    <x v="1"/>
    <n v="18"/>
    <n v="2.6"/>
    <n v="1333.74"/>
    <n v="0"/>
    <x v="1"/>
    <n v="1700"/>
    <n v="97.6"/>
    <n v="84"/>
    <x v="0"/>
    <n v="325"/>
    <n v="3585.9"/>
    <x v="0"/>
    <s v="SWEPI LP"/>
    <n v="0.8982"/>
    <n v="0.21395400000000001"/>
    <n v="58.017689999999995"/>
    <n v="0"/>
    <n v="59.129843999999991"/>
    <n v="47.957000000000001"/>
    <n v="1.5996639999999998"/>
    <n v="2.7997199999999998"/>
    <x v="1"/>
    <n v="6.7665000000000006"/>
    <n v="59.122883999999999"/>
    <n v="5.8856993134165211E-5"/>
    <n v="3560.94"/>
    <n v="-3.492452608425547E-3"/>
    <n v="1.5190298827779761E-2"/>
    <n v="3.6183758577140847E-3"/>
    <n v="0.98119132531450626"/>
    <n v="0.81114108033024912"/>
    <n v="2.7056596224230196E-2"/>
    <n v="0.11444807056435205"/>
    <x v="0"/>
    <n v="25"/>
    <x v="0"/>
    <m/>
    <n v="2.2999999999999998"/>
    <x v="0"/>
    <m/>
    <x v="0"/>
    <x v="0"/>
    <m/>
    <x v="0"/>
    <x v="0"/>
    <x v="0"/>
    <m/>
    <x v="0"/>
    <x v="0"/>
    <x v="0"/>
    <x v="0"/>
    <x v="0"/>
    <x v="0"/>
    <x v="0"/>
    <x v="0"/>
    <x v="0"/>
    <x v="0"/>
    <x v="0"/>
    <x v="0"/>
    <x v="0"/>
    <m/>
    <x v="0"/>
    <x v="0"/>
    <x v="0"/>
    <x v="0"/>
    <x v="0"/>
    <s v="SAMPLE #1"/>
    <n v="20021120"/>
    <x v="0"/>
    <s v="HALLIBURTON ROCK SPRINGS REPORT No RS02-W0916"/>
    <m/>
    <m/>
    <d v="2002-11-21T00:00:00"/>
  </r>
  <r>
    <x v="1"/>
    <s v="T27N R103W S33 fFORT UNION"/>
    <n v="3650"/>
    <x v="0"/>
    <x v="1"/>
    <x v="10"/>
    <s v="NW SE"/>
    <n v="33"/>
    <n v="27"/>
    <n v="103"/>
    <n v="42.272221999999999"/>
    <n v="-109.1075"/>
    <s v="4903522260"/>
    <s v="PACIFIC CREEK B-3-33"/>
    <x v="0"/>
    <s v="FORT UNION"/>
    <m/>
    <m/>
    <m/>
    <x v="0"/>
    <s v="5135"/>
    <m/>
    <n v="13051"/>
    <n v="12860"/>
    <x v="2"/>
    <d v="2002-11-20T00:00:00"/>
    <n v="8.4600000000000009"/>
    <x v="1"/>
    <n v="140"/>
    <n v="17.3"/>
    <n v="1946.33"/>
    <n v="200"/>
    <x v="1"/>
    <n v="3200"/>
    <n v="161.69999999999999"/>
    <n v="33"/>
    <x v="0"/>
    <n v="200"/>
    <n v="5901.3"/>
    <x v="0"/>
    <s v="SWEPI LP"/>
    <n v="6.9859999999999998"/>
    <n v="1.4236170000000001"/>
    <n v="84.665354999999991"/>
    <n v="5.1159999999999997"/>
    <n v="98.190971999999988"/>
    <n v="90.271999999999991"/>
    <n v="2.6502629999999994"/>
    <n v="1.09989"/>
    <x v="1"/>
    <n v="4.1640000000000006"/>
    <n v="98.18615299999999"/>
    <n v="2.4539518031938225E-5"/>
    <n v="5898.33"/>
    <n v="-2.5170280763043033E-4"/>
    <n v="7.1147070425171072E-2"/>
    <n v="1.4498451038859259E-2"/>
    <n v="0.91435447853596974"/>
    <n v="0.91939644483270466"/>
    <n v="2.6992227712598127E-2"/>
    <n v="4.2409238703954528E-2"/>
    <x v="0"/>
    <n v="3"/>
    <x v="0"/>
    <m/>
    <n v="1.1000000000000001"/>
    <x v="0"/>
    <m/>
    <x v="0"/>
    <x v="0"/>
    <m/>
    <x v="0"/>
    <x v="0"/>
    <x v="0"/>
    <m/>
    <x v="0"/>
    <x v="0"/>
    <x v="0"/>
    <x v="0"/>
    <x v="0"/>
    <x v="0"/>
    <x v="0"/>
    <x v="0"/>
    <x v="0"/>
    <x v="0"/>
    <x v="0"/>
    <x v="0"/>
    <x v="0"/>
    <m/>
    <x v="0"/>
    <x v="0"/>
    <x v="0"/>
    <x v="0"/>
    <x v="0"/>
    <s v="SAMPLE #8"/>
    <n v="20021120"/>
    <x v="0"/>
    <s v="HALLIBURTON ROCK SPRINGS REPORT No RS02-W0923"/>
    <m/>
    <m/>
    <d v="2002-11-21T00:00:00"/>
  </r>
  <r>
    <x v="1"/>
    <s v="T27N R103W S33 fFORT UNION"/>
    <n v="3647"/>
    <x v="0"/>
    <x v="1"/>
    <x v="10"/>
    <s v="NW SE"/>
    <n v="33"/>
    <n v="27"/>
    <n v="103"/>
    <n v="42.272221999999999"/>
    <n v="-109.1075"/>
    <s v="4903522260"/>
    <s v="PACIFIC CREEK B-3-33"/>
    <x v="0"/>
    <s v="FORT UNION"/>
    <m/>
    <m/>
    <m/>
    <x v="0"/>
    <s v="5135"/>
    <m/>
    <n v="13051"/>
    <n v="12860"/>
    <x v="2"/>
    <d v="2002-11-20T00:00:00"/>
    <n v="8.74"/>
    <x v="1"/>
    <n v="12"/>
    <n v="83.6"/>
    <n v="1783.86"/>
    <m/>
    <x v="1"/>
    <n v="2800"/>
    <n v="70.2"/>
    <n v="54"/>
    <x v="0"/>
    <n v="150"/>
    <n v="4953.6000000000004"/>
    <x v="0"/>
    <s v="SWEPI LP"/>
    <n v="0.5988"/>
    <n v="6.8794439999999994"/>
    <n v="77.597909999999985"/>
    <n v="0"/>
    <n v="85.076153999999988"/>
    <n v="78.988"/>
    <n v="1.1505779999999999"/>
    <n v="1.79982"/>
    <x v="1"/>
    <n v="3.1230000000000002"/>
    <n v="85.061397999999997"/>
    <n v="8.6729824348191721E-5"/>
    <n v="4953.66"/>
    <n v="6.0561648729810947E-6"/>
    <n v="7.0383999728055417E-3"/>
    <n v="8.0862188481157726E-2"/>
    <n v="0.91209941154603669"/>
    <n v="0.92859983326396778"/>
    <n v="1.3526441218377341E-2"/>
    <n v="3.6714656394431708E-2"/>
    <x v="0"/>
    <n v="0"/>
    <x v="0"/>
    <m/>
    <n v="1.2"/>
    <x v="0"/>
    <m/>
    <x v="0"/>
    <x v="0"/>
    <m/>
    <x v="0"/>
    <x v="0"/>
    <x v="0"/>
    <m/>
    <x v="0"/>
    <x v="0"/>
    <x v="0"/>
    <x v="0"/>
    <x v="0"/>
    <x v="0"/>
    <x v="0"/>
    <x v="0"/>
    <x v="0"/>
    <x v="0"/>
    <x v="0"/>
    <x v="0"/>
    <x v="0"/>
    <m/>
    <x v="0"/>
    <x v="0"/>
    <x v="0"/>
    <x v="0"/>
    <x v="0"/>
    <s v="SAMPLE #5"/>
    <n v="20021120"/>
    <x v="0"/>
    <s v="HALLIBURTON ROCK SPRINGS REPORT No RS02-W020"/>
    <m/>
    <m/>
    <d v="2002-11-21T00:00:00"/>
  </r>
  <r>
    <x v="1"/>
    <s v="T27N R095W S20 fFRONTIER"/>
    <n v="309"/>
    <x v="0"/>
    <x v="4"/>
    <x v="5"/>
    <s v="NW NW"/>
    <n v="20"/>
    <n v="27"/>
    <n v="95"/>
    <n v="43.688409"/>
    <n v="-109.84717499999999"/>
    <s v="4901321277"/>
    <s v="26 BISON B"/>
    <x v="0"/>
    <s v="FRONTIER"/>
    <m/>
    <m/>
    <s v=""/>
    <x v="0"/>
    <m/>
    <m/>
    <m/>
    <m/>
    <x v="2"/>
    <d v="1982-09-13T00:00:00"/>
    <n v="8.4"/>
    <x v="1"/>
    <n v="9"/>
    <n v="6"/>
    <n v="3975"/>
    <n v="26"/>
    <x v="1"/>
    <n v="4600"/>
    <n v="2024"/>
    <n v="312"/>
    <x v="1"/>
    <n v="58"/>
    <n v="9981"/>
    <x v="0"/>
    <s v="RICHARDSON OPERATING"/>
    <n v="0.4491"/>
    <n v="0.49374000000000001"/>
    <n v="172.91249999999999"/>
    <n v="0.66508"/>
    <n v="174.52041999999997"/>
    <n v="129.76599999999999"/>
    <n v="33.173359999999995"/>
    <n v="10.398959999999999"/>
    <x v="1"/>
    <n v="1.2075600000000002"/>
    <n v="174.54587999999998"/>
    <n v="-7.2937433375864664E-5"/>
    <n v="11010"/>
    <n v="4.90210090038588E-2"/>
    <n v="2.573337836340298E-3"/>
    <n v="2.8291245230787324E-3"/>
    <n v="0.99459753764058101"/>
    <n v="0.74344922950916981"/>
    <n v="0.19005524507367347"/>
    <n v="6.9182956366543877E-3"/>
    <x v="1"/>
    <n v="0"/>
    <x v="1"/>
    <n v="9599"/>
    <n v="0.7"/>
    <x v="0"/>
    <n v="0.7"/>
    <x v="0"/>
    <x v="1"/>
    <m/>
    <x v="1"/>
    <x v="1"/>
    <x v="1"/>
    <n v="0"/>
    <x v="1"/>
    <x v="1"/>
    <x v="1"/>
    <x v="1"/>
    <x v="0"/>
    <x v="0"/>
    <x v="0"/>
    <x v="0"/>
    <x v="0"/>
    <x v="0"/>
    <x v="0"/>
    <x v="0"/>
    <x v="0"/>
    <m/>
    <x v="0"/>
    <x v="0"/>
    <x v="0"/>
    <x v="0"/>
    <x v="0"/>
    <m/>
    <n v="19820913"/>
    <x v="1"/>
    <m/>
    <m/>
    <m/>
    <m/>
  </r>
  <r>
    <x v="0"/>
    <s v="T26N R34W S34 fTENSLEEP"/>
    <n v="49013179"/>
    <x v="0"/>
    <x v="2"/>
    <x v="23"/>
    <m/>
    <s v="34"/>
    <n v="26"/>
    <n v="34"/>
    <n v="42.183210000000003"/>
    <n v="-107.34484"/>
    <s v="4900705860"/>
    <s v="F-4"/>
    <x v="0"/>
    <s v="TENSLEEP"/>
    <m/>
    <m/>
    <n v="122"/>
    <x v="1"/>
    <n v="4410"/>
    <n v="4532"/>
    <m/>
    <m/>
    <x v="1"/>
    <m/>
    <n v="7.2"/>
    <x v="0"/>
    <n v="573"/>
    <n v="121"/>
    <n v="173"/>
    <n v="-3"/>
    <x v="0"/>
    <n v="132"/>
    <n v="354"/>
    <m/>
    <x v="0"/>
    <n v="1757"/>
    <n v="2930"/>
    <x v="0"/>
    <m/>
    <n v="28.592700000000001"/>
    <n v="9.9570900000000009"/>
    <n v="7.5254999999999992"/>
    <n v="0"/>
    <n v="46.075290000000003"/>
    <n v="3.7237199999999997"/>
    <n v="5.8020599999999991"/>
    <m/>
    <x v="0"/>
    <n v="36.580740000000006"/>
    <n v="46.106520000000003"/>
    <n v="-3.3878701231838205E-4"/>
    <n v="3104"/>
    <n v="2.8836592641697051E-2"/>
    <n v="0.62056473220244512"/>
    <n v="0.21610477112569448"/>
    <n v="0.16333049667186031"/>
    <n v="8.0763414805541583E-2"/>
    <n v="0.1258403366812329"/>
    <n v="0.79339624851322554"/>
    <x v="0"/>
    <m/>
    <x v="0"/>
    <m/>
    <m/>
    <x v="0"/>
    <m/>
    <x v="0"/>
    <x v="0"/>
    <m/>
    <x v="0"/>
    <x v="0"/>
    <x v="0"/>
    <m/>
    <x v="0"/>
    <x v="0"/>
    <x v="0"/>
    <x v="0"/>
    <x v="0"/>
    <x v="0"/>
    <x v="0"/>
    <x v="0"/>
    <x v="0"/>
    <x v="0"/>
    <x v="0"/>
    <x v="0"/>
    <x v="0"/>
    <m/>
    <x v="0"/>
    <x v="0"/>
    <x v="0"/>
    <x v="0"/>
    <x v="0"/>
    <s v="PRODUCTION"/>
    <m/>
    <x v="0"/>
    <m/>
    <m/>
    <m/>
    <m/>
  </r>
  <r>
    <x v="1"/>
    <s v="T26N R113W S26 fFRONTIER"/>
    <n v="1956"/>
    <x v="0"/>
    <x v="5"/>
    <x v="5"/>
    <s v="   SW"/>
    <n v="26"/>
    <n v="26"/>
    <n v="113"/>
    <n v="42.203629999999997"/>
    <n v="-110.23941000000001"/>
    <s v="4902320239"/>
    <s v="14-26 HYRU"/>
    <x v="0"/>
    <s v="FRONTIER"/>
    <m/>
    <m/>
    <m/>
    <x v="0"/>
    <s v="8176"/>
    <m/>
    <n v="8626"/>
    <n v="8398"/>
    <x v="2"/>
    <d v="1994-11-28T00:00:00"/>
    <n v="7.6"/>
    <x v="1"/>
    <n v="143"/>
    <n v="21"/>
    <n v="2900"/>
    <n v="164"/>
    <x v="1"/>
    <n v="4350"/>
    <n v="488"/>
    <n v="0"/>
    <x v="1"/>
    <n v="44"/>
    <n v="7862"/>
    <x v="0"/>
    <s v="XTO ENERGY"/>
    <n v="7.1356999999999999"/>
    <n v="1.7280900000000001"/>
    <n v="126.15"/>
    <n v="4.1951200000000002"/>
    <n v="139.20891"/>
    <n v="122.7135"/>
    <n v="7.9983199999999988"/>
    <n v="0"/>
    <x v="1"/>
    <n v="0.91608000000000012"/>
    <n v="131.62789999999998"/>
    <n v="2.799106221934906E-2"/>
    <n v="8110"/>
    <n v="1.5527172551965941E-2"/>
    <n v="5.1258931630166489E-2"/>
    <n v="1.2413645074873442E-2"/>
    <n v="0.93632742329495988"/>
    <n v="0.93227575612769031"/>
    <n v="6.0764625128867052E-2"/>
    <n v="6.959618743442691E-3"/>
    <x v="1"/>
    <n v="0"/>
    <x v="1"/>
    <n v="7732"/>
    <n v="1.2"/>
    <x v="0"/>
    <n v="0"/>
    <x v="0"/>
    <x v="1"/>
    <m/>
    <x v="1"/>
    <x v="1"/>
    <x v="1"/>
    <n v="0"/>
    <x v="1"/>
    <x v="1"/>
    <x v="1"/>
    <x v="1"/>
    <x v="0"/>
    <x v="0"/>
    <x v="0"/>
    <x v="0"/>
    <x v="0"/>
    <x v="0"/>
    <x v="0"/>
    <x v="0"/>
    <x v="0"/>
    <m/>
    <x v="0"/>
    <x v="0"/>
    <x v="0"/>
    <x v="0"/>
    <x v="0"/>
    <m/>
    <n v="19941128"/>
    <x v="1"/>
    <s v="CORE LABS  LAB No 942609-4"/>
    <m/>
    <m/>
    <d v="1994-11-30T00:00:00"/>
  </r>
  <r>
    <x v="1"/>
    <s v="T26N R113W S26 fFRONTIER"/>
    <n v="1957"/>
    <x v="0"/>
    <x v="5"/>
    <x v="5"/>
    <s v="NW SE"/>
    <n v="26"/>
    <n v="26"/>
    <n v="113"/>
    <n v="42.212829999999997"/>
    <n v="-110.23138"/>
    <s v="4902320340"/>
    <s v="31X-26 HYR"/>
    <x v="0"/>
    <s v="FRONTIER"/>
    <m/>
    <m/>
    <m/>
    <x v="0"/>
    <s v="7953"/>
    <m/>
    <n v="8282"/>
    <n v="8253"/>
    <x v="2"/>
    <d v="1994-11-28T00:00:00"/>
    <n v="8.15"/>
    <x v="1"/>
    <n v="213"/>
    <n v="25"/>
    <n v="4220"/>
    <n v="107"/>
    <x v="1"/>
    <n v="6400"/>
    <n v="647"/>
    <n v="0"/>
    <x v="1"/>
    <n v="0"/>
    <n v="11283"/>
    <x v="0"/>
    <s v="XTO ENERGY"/>
    <n v="10.6287"/>
    <n v="2.0572500000000002"/>
    <n v="183.57"/>
    <n v="2.73706"/>
    <n v="198.99301"/>
    <n v="180.54399999999998"/>
    <n v="10.604329999999999"/>
    <n v="0"/>
    <x v="1"/>
    <n v="0"/>
    <n v="191.14832999999999"/>
    <n v="2.0107277019143908E-2"/>
    <n v="11612"/>
    <n v="1.4369949770692291E-2"/>
    <n v="5.3412428908935043E-2"/>
    <n v="1.0338302837873552E-2"/>
    <n v="0.93624926825319144"/>
    <n v="0.94452303088392142"/>
    <n v="5.5476969116078599E-2"/>
    <n v="0"/>
    <x v="1"/>
    <n v="0"/>
    <x v="1"/>
    <n v="11139"/>
    <n v="0.7"/>
    <x v="0"/>
    <n v="0"/>
    <x v="0"/>
    <x v="1"/>
    <m/>
    <x v="1"/>
    <x v="1"/>
    <x v="1"/>
    <n v="0"/>
    <x v="1"/>
    <x v="1"/>
    <x v="1"/>
    <x v="1"/>
    <x v="0"/>
    <x v="0"/>
    <x v="0"/>
    <x v="0"/>
    <x v="0"/>
    <x v="0"/>
    <x v="0"/>
    <x v="0"/>
    <x v="0"/>
    <m/>
    <x v="0"/>
    <x v="0"/>
    <x v="0"/>
    <x v="0"/>
    <x v="0"/>
    <m/>
    <n v="19941128"/>
    <x v="1"/>
    <s v="CORE LABS  LAB No 942609-3"/>
    <m/>
    <m/>
    <d v="1994-11-30T00:00:00"/>
  </r>
  <r>
    <x v="1"/>
    <s v="T26N R113W S26 fFRONTIER"/>
    <n v="1958"/>
    <x v="0"/>
    <x v="5"/>
    <x v="5"/>
    <s v="NE NW"/>
    <n v="26"/>
    <n v="26"/>
    <n v="113"/>
    <n v="42.212560000000003"/>
    <n v="-110.23916"/>
    <s v="4902320342"/>
    <s v="11X-26 HYR"/>
    <x v="0"/>
    <s v="FRONTIER"/>
    <m/>
    <m/>
    <s v=""/>
    <x v="0"/>
    <m/>
    <m/>
    <n v="8370"/>
    <m/>
    <x v="2"/>
    <d v="1994-11-28T00:00:00"/>
    <n v="8.15"/>
    <x v="1"/>
    <n v="167"/>
    <n v="25"/>
    <n v="3790"/>
    <n v="67"/>
    <x v="1"/>
    <n v="5700"/>
    <n v="634"/>
    <n v="0"/>
    <x v="1"/>
    <n v="34"/>
    <n v="10095"/>
    <x v="0"/>
    <s v="XTO ENERGY"/>
    <n v="8.3332999999999995"/>
    <n v="2.0572500000000002"/>
    <n v="164.86500000000001"/>
    <n v="1.7138599999999999"/>
    <n v="176.96940999999998"/>
    <n v="160.797"/>
    <n v="10.391259999999999"/>
    <n v="0"/>
    <x v="1"/>
    <n v="0.70788000000000006"/>
    <n v="171.89613999999997"/>
    <n v="1.4542192543803789E-2"/>
    <n v="10417"/>
    <n v="1.5698127925117003E-2"/>
    <n v="4.7088929097972361E-2"/>
    <n v="1.1624890425978142E-2"/>
    <n v="0.94128618047604951"/>
    <n v="0.93543112719110522"/>
    <n v="6.0450804770834296E-2"/>
    <n v="4.1180680380606578E-3"/>
    <x v="1"/>
    <n v="0"/>
    <x v="1"/>
    <n v="9952"/>
    <n v="0.8"/>
    <x v="0"/>
    <n v="0"/>
    <x v="0"/>
    <x v="1"/>
    <m/>
    <x v="1"/>
    <x v="1"/>
    <x v="1"/>
    <n v="0"/>
    <x v="1"/>
    <x v="1"/>
    <x v="1"/>
    <x v="1"/>
    <x v="0"/>
    <x v="0"/>
    <x v="0"/>
    <x v="0"/>
    <x v="0"/>
    <x v="0"/>
    <x v="0"/>
    <x v="0"/>
    <x v="0"/>
    <m/>
    <x v="0"/>
    <x v="0"/>
    <x v="0"/>
    <x v="0"/>
    <x v="0"/>
    <m/>
    <n v="19941128"/>
    <x v="1"/>
    <s v="CORE LABS  LAB No 942609-2"/>
    <m/>
    <m/>
    <d v="1994-11-30T00:00:00"/>
  </r>
  <r>
    <x v="1"/>
    <s v="T26N R113W S25 fFRONTIER"/>
    <n v="1954"/>
    <x v="0"/>
    <x v="5"/>
    <x v="5"/>
    <s v="SE NE"/>
    <n v="25"/>
    <n v="26"/>
    <n v="113"/>
    <n v="42.21"/>
    <n v="-110.2105"/>
    <s v="4902320244"/>
    <s v="427 HYRUM"/>
    <x v="0"/>
    <s v="FRONTIER"/>
    <m/>
    <m/>
    <m/>
    <x v="0"/>
    <s v="8404"/>
    <m/>
    <n v="8545"/>
    <n v="8469"/>
    <x v="2"/>
    <d v="1994-11-28T00:00:00"/>
    <n v="8.1"/>
    <x v="1"/>
    <n v="225"/>
    <n v="25"/>
    <n v="4250"/>
    <n v="110"/>
    <x v="1"/>
    <n v="6500"/>
    <n v="549"/>
    <n v="0"/>
    <x v="1"/>
    <n v="0"/>
    <n v="11380"/>
    <x v="0"/>
    <s v="XTO ENERGY"/>
    <n v="11.227499999999999"/>
    <n v="2.0572500000000002"/>
    <n v="184.875"/>
    <n v="2.8137999999999996"/>
    <n v="200.97354999999999"/>
    <n v="183.36500000000001"/>
    <n v="8.9981099999999987"/>
    <n v="0"/>
    <x v="1"/>
    <n v="0"/>
    <n v="192.36310999999998"/>
    <n v="2.1890764008623078E-2"/>
    <n v="11659"/>
    <n v="1.2109900603324798E-2"/>
    <n v="5.5865560418273945E-2"/>
    <n v="1.0236421658471976E-2"/>
    <n v="0.93389801792325411"/>
    <n v="0.95322330773296393"/>
    <n v="4.677669226703602E-2"/>
    <n v="0"/>
    <x v="1"/>
    <n v="0"/>
    <x v="1"/>
    <n v="11257"/>
    <n v="1"/>
    <x v="0"/>
    <n v="0"/>
    <x v="0"/>
    <x v="1"/>
    <m/>
    <x v="1"/>
    <x v="1"/>
    <x v="1"/>
    <n v="0"/>
    <x v="1"/>
    <x v="1"/>
    <x v="1"/>
    <x v="1"/>
    <x v="0"/>
    <x v="0"/>
    <x v="0"/>
    <x v="0"/>
    <x v="0"/>
    <x v="0"/>
    <x v="0"/>
    <x v="0"/>
    <x v="0"/>
    <m/>
    <x v="0"/>
    <x v="0"/>
    <x v="0"/>
    <x v="0"/>
    <x v="0"/>
    <m/>
    <n v="19941128"/>
    <x v="1"/>
    <s v="CORE LABS  LAB No 942609-6"/>
    <m/>
    <m/>
    <d v="1994-11-30T00:00:00"/>
  </r>
  <r>
    <x v="1"/>
    <s v="T26N R113W S24 fFRONTIER"/>
    <n v="3949"/>
    <x v="0"/>
    <x v="5"/>
    <x v="24"/>
    <s v="NW SW"/>
    <n v="24"/>
    <n v="26"/>
    <n v="113"/>
    <n v="42.218710000000002"/>
    <n v="-110.22291"/>
    <s v="4902320240"/>
    <s v="HD 13X-24"/>
    <x v="0"/>
    <s v="FRONTIER"/>
    <m/>
    <m/>
    <s v=""/>
    <x v="0"/>
    <m/>
    <m/>
    <n v="8119"/>
    <m/>
    <x v="2"/>
    <d v="1992-09-02T00:00:00"/>
    <n v="7.5"/>
    <x v="1"/>
    <n v="264"/>
    <n v="22"/>
    <n v="4580"/>
    <n v="115"/>
    <x v="1"/>
    <m/>
    <n v="10900"/>
    <m/>
    <x v="0"/>
    <n v="54"/>
    <n v="12704"/>
    <x v="0"/>
    <s v="FMC CORP"/>
    <n v="13.1736"/>
    <n v="1.8103800000000001"/>
    <n v="199.23"/>
    <n v="2.9417"/>
    <n v="217.15567999999999"/>
    <n v="0"/>
    <n v="178.65099999999998"/>
    <n v="0"/>
    <x v="1"/>
    <n v="1.1242800000000002"/>
    <n v="179.77527999999998"/>
    <n v="9.4173556025964847E-2"/>
    <n v="15935"/>
    <n v="0.11281818499249276"/>
    <n v="6.0664312349554939E-2"/>
    <n v="8.3367840067549697E-3"/>
    <n v="0.93099890364369009"/>
    <n v="0"/>
    <n v="0.99374619246873097"/>
    <n v="6.2538075312690393E-3"/>
    <x v="0"/>
    <n v="26.7"/>
    <x v="0"/>
    <m/>
    <n v="0.68"/>
    <x v="0"/>
    <n v="14600"/>
    <x v="2"/>
    <x v="0"/>
    <m/>
    <x v="0"/>
    <x v="0"/>
    <x v="0"/>
    <m/>
    <x v="0"/>
    <x v="0"/>
    <x v="0"/>
    <x v="0"/>
    <x v="0"/>
    <x v="0"/>
    <x v="0"/>
    <x v="0"/>
    <x v="0"/>
    <x v="0"/>
    <x v="0"/>
    <x v="0"/>
    <x v="0"/>
    <m/>
    <x v="0"/>
    <x v="0"/>
    <x v="0"/>
    <x v="0"/>
    <x v="0"/>
    <m/>
    <n v="19920902"/>
    <x v="0"/>
    <s v="ACZ LABS ID No 92-WI-07312"/>
    <m/>
    <m/>
    <d v="1992-09-30T00:00:00"/>
  </r>
  <r>
    <x v="1"/>
    <s v="T26N R113W S21 fMUDDY"/>
    <n v="1261"/>
    <x v="0"/>
    <x v="5"/>
    <x v="0"/>
    <s v="NW NW"/>
    <n v="21"/>
    <n v="26"/>
    <n v="113"/>
    <n v="42.150930000000002"/>
    <n v="-110.23677000000001"/>
    <s v="4902320014"/>
    <s v="21-21"/>
    <x v="0"/>
    <s v="MUDDY"/>
    <m/>
    <m/>
    <s v=""/>
    <x v="0"/>
    <m/>
    <m/>
    <m/>
    <m/>
    <x v="2"/>
    <d v="1975-05-01T00:00:00"/>
    <n v="8.1999999999999993"/>
    <x v="1"/>
    <n v="132"/>
    <n v="4"/>
    <n v="3146"/>
    <n v="36"/>
    <x v="1"/>
    <n v="4500"/>
    <n v="1061"/>
    <n v="0"/>
    <x v="1"/>
    <n v="18"/>
    <n v="8359"/>
    <x v="0"/>
    <s v="EXXON MOBIL OIL"/>
    <n v="6.5868000000000002"/>
    <n v="0.32916000000000001"/>
    <n v="136.851"/>
    <n v="0.92087999999999992"/>
    <n v="144.68784000000002"/>
    <n v="126.94499999999999"/>
    <n v="17.389789999999998"/>
    <n v="0"/>
    <x v="1"/>
    <n v="0.37476000000000004"/>
    <n v="144.70955000000001"/>
    <n v="-7.5017953686398384E-5"/>
    <n v="8897"/>
    <n v="3.1177561427909135E-2"/>
    <n v="4.5524212677444068E-2"/>
    <n v="2.2749665763204426E-3"/>
    <n v="0.95220082074623535"/>
    <n v="0.87723996101155721"/>
    <n v="0.1201702997487035"/>
    <n v="2.5897392397391879E-3"/>
    <x v="1"/>
    <n v="0"/>
    <x v="1"/>
    <n v="8111"/>
    <n v="0.9"/>
    <x v="0"/>
    <n v="0"/>
    <x v="0"/>
    <x v="1"/>
    <m/>
    <x v="1"/>
    <x v="1"/>
    <x v="1"/>
    <n v="0"/>
    <x v="1"/>
    <x v="1"/>
    <x v="1"/>
    <x v="1"/>
    <x v="0"/>
    <x v="0"/>
    <x v="0"/>
    <x v="0"/>
    <x v="0"/>
    <x v="0"/>
    <x v="0"/>
    <x v="0"/>
    <x v="0"/>
    <m/>
    <x v="0"/>
    <x v="0"/>
    <x v="0"/>
    <x v="0"/>
    <x v="0"/>
    <s v="GAS WELL"/>
    <n v="19750501"/>
    <x v="1"/>
    <s v="CHEMICAL AND GEOLOGICAL LABS LAB No 15987-3"/>
    <m/>
    <m/>
    <d v="1975-05-03T00:00:00"/>
  </r>
  <r>
    <x v="0"/>
    <s v="T26N R113W S17 fFRONTIER"/>
    <n v="49007260"/>
    <x v="0"/>
    <x v="5"/>
    <x v="16"/>
    <s v=" C NW"/>
    <s v="17"/>
    <s v=" 26"/>
    <s v=" 113"/>
    <n v="42.239429999999999"/>
    <n v="-110.29734000000001"/>
    <s v="4902305161"/>
    <s v="22X17 HOGSBACK"/>
    <x v="0"/>
    <s v="FRONTIER"/>
    <m/>
    <m/>
    <n v="387"/>
    <x v="3"/>
    <n v="7302"/>
    <n v="7689"/>
    <m/>
    <m/>
    <x v="1"/>
    <d v="1960-11-29T00:00:00"/>
    <n v="8.1999998092651367"/>
    <x v="0"/>
    <n v="63"/>
    <n v="7"/>
    <n v="2853"/>
    <n v="-3"/>
    <x v="0"/>
    <n v="3390"/>
    <n v="1952"/>
    <m/>
    <x v="0"/>
    <n v="10"/>
    <n v="7284"/>
    <x v="0"/>
    <m/>
    <n v="3.1436999999999999"/>
    <n v="0.57603000000000004"/>
    <n v="124.10549999999999"/>
    <n v="0"/>
    <n v="127.82522999999999"/>
    <n v="95.631900000000002"/>
    <n v="31.993279999999995"/>
    <m/>
    <x v="0"/>
    <n v="0.20820000000000002"/>
    <n v="127.83338000000001"/>
    <n v="-3.1878449155358999E-5"/>
    <n v="8269"/>
    <n v="6.333183308686427E-2"/>
    <n v="2.4593736306987284E-2"/>
    <n v="4.5063873540458332E-3"/>
    <n v="0.97089987633896691"/>
    <n v="0.74809803198507308"/>
    <n v="0.25027328542826605"/>
    <n v="1.6286825866608551E-3"/>
    <x v="0"/>
    <m/>
    <x v="0"/>
    <m/>
    <m/>
    <x v="0"/>
    <m/>
    <x v="0"/>
    <x v="0"/>
    <m/>
    <x v="0"/>
    <x v="0"/>
    <x v="0"/>
    <m/>
    <x v="0"/>
    <x v="0"/>
    <x v="0"/>
    <x v="0"/>
    <x v="0"/>
    <x v="0"/>
    <x v="0"/>
    <x v="0"/>
    <x v="0"/>
    <x v="0"/>
    <x v="0"/>
    <x v="0"/>
    <x v="0"/>
    <m/>
    <x v="0"/>
    <x v="0"/>
    <x v="0"/>
    <x v="0"/>
    <x v="0"/>
    <s v="PRODUCED WATER"/>
    <m/>
    <x v="0"/>
    <m/>
    <m/>
    <m/>
    <m/>
  </r>
  <r>
    <x v="0"/>
    <s v="T26N R113W S14 fFRONTIER"/>
    <n v="49005829"/>
    <x v="0"/>
    <x v="5"/>
    <x v="19"/>
    <m/>
    <s v="14"/>
    <s v=" 26"/>
    <s v=" 113"/>
    <n v="42.232089999999999"/>
    <n v="-110.22853000000001"/>
    <s v="4902305153"/>
    <s v="GRBU 27"/>
    <x v="0"/>
    <s v="FRONTIER"/>
    <m/>
    <m/>
    <n v="322"/>
    <x v="0"/>
    <n v="7308"/>
    <n v="7630"/>
    <n v="8265"/>
    <m/>
    <x v="1"/>
    <d v="1961-07-01T00:00:00"/>
    <n v="7.1999998092651367"/>
    <x v="0"/>
    <n v="1581"/>
    <n v="81"/>
    <n v="19841"/>
    <n v="-3"/>
    <x v="0"/>
    <n v="33000"/>
    <n v="927"/>
    <m/>
    <x v="0"/>
    <n v="136"/>
    <n v="55095"/>
    <x v="0"/>
    <m/>
    <n v="78.891900000000007"/>
    <n v="6.6654900000000001"/>
    <n v="863.08349999999996"/>
    <n v="0"/>
    <n v="948.64089000000001"/>
    <n v="930.93"/>
    <n v="15.193529999999999"/>
    <m/>
    <x v="0"/>
    <n v="2.8315200000000003"/>
    <n v="948.95504999999991"/>
    <n v="-1.6555684662768706E-4"/>
    <n v="55560"/>
    <n v="4.2022502372238034E-3"/>
    <n v="8.3163081869684116E-2"/>
    <n v="7.0263574659953781E-3"/>
    <n v="0.90981056066432042"/>
    <n v="0.98100537006468325"/>
    <n v="1.601080051157323E-2"/>
    <n v="2.9838294237435172E-3"/>
    <x v="0"/>
    <m/>
    <x v="0"/>
    <m/>
    <m/>
    <x v="0"/>
    <m/>
    <x v="0"/>
    <x v="0"/>
    <m/>
    <x v="0"/>
    <x v="0"/>
    <x v="0"/>
    <m/>
    <x v="0"/>
    <x v="0"/>
    <x v="0"/>
    <x v="0"/>
    <x v="0"/>
    <x v="0"/>
    <x v="0"/>
    <x v="0"/>
    <x v="0"/>
    <x v="0"/>
    <x v="0"/>
    <x v="0"/>
    <x v="0"/>
    <m/>
    <x v="0"/>
    <x v="0"/>
    <x v="0"/>
    <x v="0"/>
    <x v="0"/>
    <s v="PRODUCTION"/>
    <m/>
    <x v="0"/>
    <m/>
    <m/>
    <m/>
    <m/>
  </r>
  <r>
    <x v="1"/>
    <s v="T26N R113W S13 fFRONTIER"/>
    <n v="5835"/>
    <x v="0"/>
    <x v="5"/>
    <x v="19"/>
    <s v="SW NW"/>
    <n v="13"/>
    <n v="26"/>
    <n v="113"/>
    <n v="42.239507000000003"/>
    <n v="-110.22501200000001"/>
    <s v="4902322165"/>
    <s v="276-13H"/>
    <x v="0"/>
    <s v="FRONTIER"/>
    <m/>
    <m/>
    <n v="1205"/>
    <x v="0"/>
    <n v="9475"/>
    <n v="10680"/>
    <n v="10742"/>
    <n v="10874"/>
    <x v="5"/>
    <m/>
    <n v="6.95"/>
    <x v="1"/>
    <n v="834"/>
    <n v="48"/>
    <n v="6706"/>
    <n v="0"/>
    <x v="1"/>
    <n v="10960"/>
    <n v="1475"/>
    <n v="0"/>
    <x v="1"/>
    <n v="188"/>
    <n v="20214"/>
    <x v="0"/>
    <s v="EOG RESOURCES INC"/>
    <n v="41.616599999999998"/>
    <n v="3.9499200000000001"/>
    <n v="291.71099999999996"/>
    <n v="0"/>
    <n v="337.27751999999998"/>
    <n v="309.1816"/>
    <n v="24.175249999999998"/>
    <n v="0"/>
    <x v="1"/>
    <n v="3.9141600000000003"/>
    <n v="337.27100999999999"/>
    <n v="9.6508993948761229E-6"/>
    <n v="20211"/>
    <n v="-7.4211502782931348E-5"/>
    <n v="0.12338978298939106"/>
    <n v="1.1711186680926735E-2"/>
    <n v="0.86489903032968218"/>
    <n v="0.91671561098595467"/>
    <n v="7.1679003778000364E-2"/>
    <n v="1.1605385236045044E-2"/>
    <x v="1"/>
    <n v="3"/>
    <x v="1"/>
    <n v="0"/>
    <n v="0"/>
    <x v="1"/>
    <n v="0"/>
    <x v="1"/>
    <x v="1"/>
    <n v="0"/>
    <x v="1"/>
    <x v="1"/>
    <x v="1"/>
    <n v="0"/>
    <x v="1"/>
    <x v="1"/>
    <x v="1"/>
    <x v="1"/>
    <x v="0"/>
    <x v="0"/>
    <x v="0"/>
    <x v="0"/>
    <x v="0"/>
    <x v="0"/>
    <x v="0"/>
    <x v="0"/>
    <x v="0"/>
    <m/>
    <x v="0"/>
    <x v="0"/>
    <x v="0"/>
    <x v="0"/>
    <x v="0"/>
    <s v="LATERAL LENGTH 3300 FEET"/>
    <m/>
    <x v="0"/>
    <s v="CHAMPION TECHNOLOGIES VERNAL"/>
    <m/>
    <s v="9475-10680"/>
    <d v="2007-02-28T00:00:00"/>
  </r>
  <r>
    <x v="1"/>
    <s v="T26N R113W S12 fFRONTIER"/>
    <n v="5897"/>
    <x v="0"/>
    <x v="5"/>
    <x v="19"/>
    <s v="NE NW"/>
    <n v="12"/>
    <n v="26"/>
    <n v="113"/>
    <n v="42.254893000000003"/>
    <n v="-110.217854"/>
    <s v="4902322195"/>
    <s v="281-12"/>
    <x v="0"/>
    <s v="FRONTIER"/>
    <m/>
    <m/>
    <n v="288"/>
    <x v="0"/>
    <n v="6966"/>
    <n v="7254"/>
    <n v="7415"/>
    <n v="7332"/>
    <x v="5"/>
    <m/>
    <n v="7.21"/>
    <x v="1"/>
    <n v="490"/>
    <n v="61"/>
    <n v="6063"/>
    <n v="0"/>
    <x v="1"/>
    <n v="9660"/>
    <n v="1025"/>
    <n v="0"/>
    <x v="1"/>
    <n v="188"/>
    <n v="17490"/>
    <x v="0"/>
    <s v="EOG RESOURCES INC"/>
    <n v="24.451000000000001"/>
    <n v="5.0196899999999998"/>
    <n v="263.7405"/>
    <n v="0"/>
    <n v="293.21118999999999"/>
    <n v="272.5086"/>
    <n v="16.79975"/>
    <n v="0"/>
    <x v="1"/>
    <n v="3.9141600000000003"/>
    <n v="293.22251"/>
    <n v="-1.9303119858241413E-5"/>
    <n v="17487"/>
    <n v="-8.5770649283815081E-5"/>
    <n v="8.3390405393464012E-2"/>
    <n v="1.7119708153021034E-2"/>
    <n v="0.89948988645351502"/>
    <n v="0.92935770858792521"/>
    <n v="5.7293520882827173E-2"/>
    <n v="1.3348770529247569E-2"/>
    <x v="1"/>
    <n v="3"/>
    <x v="1"/>
    <n v="0"/>
    <n v="0"/>
    <x v="1"/>
    <n v="0"/>
    <x v="1"/>
    <x v="1"/>
    <n v="0"/>
    <x v="1"/>
    <x v="1"/>
    <x v="1"/>
    <n v="0"/>
    <x v="1"/>
    <x v="1"/>
    <x v="1"/>
    <x v="1"/>
    <x v="0"/>
    <x v="0"/>
    <x v="0"/>
    <x v="0"/>
    <x v="0"/>
    <x v="0"/>
    <x v="0"/>
    <x v="0"/>
    <x v="0"/>
    <m/>
    <x v="0"/>
    <x v="0"/>
    <x v="0"/>
    <x v="0"/>
    <x v="0"/>
    <s v="WELLHEAD: FRONTIER 2 - BENCHES 1-5"/>
    <m/>
    <x v="0"/>
    <s v="CHAMPION TECHNOLOGIES VERNAL"/>
    <m/>
    <s v="6966-7254"/>
    <d v="2008-01-29T00:00:00"/>
  </r>
  <r>
    <x v="0"/>
    <s v="T26N R113W S11 fWASATCH"/>
    <n v="49005165"/>
    <x v="0"/>
    <x v="5"/>
    <x v="19"/>
    <m/>
    <s v="11"/>
    <s v=" 26"/>
    <s v=" 113"/>
    <n v="42.246650000000002"/>
    <n v="-110.22887"/>
    <s v="4902305180"/>
    <s v="GRBU NO. 17"/>
    <x v="0"/>
    <s v="WASATCH"/>
    <m/>
    <n v="5206"/>
    <n v="91"/>
    <x v="0"/>
    <n v="2709"/>
    <n v="2800"/>
    <n v="8125"/>
    <m/>
    <x v="0"/>
    <m/>
    <n v="8.6000003814697266"/>
    <x v="0"/>
    <n v="27"/>
    <n v="6"/>
    <n v="2668"/>
    <n v="-3"/>
    <x v="0"/>
    <n v="3271"/>
    <n v="1330"/>
    <m/>
    <x v="0"/>
    <n v="12"/>
    <n v="6747"/>
    <x v="0"/>
    <m/>
    <n v="1.3472999999999999"/>
    <n v="0.49374000000000001"/>
    <n v="116.05799999999999"/>
    <n v="0"/>
    <n v="117.89904"/>
    <n v="92.274909999999991"/>
    <n v="21.798699999999997"/>
    <m/>
    <x v="0"/>
    <n v="0.24984000000000001"/>
    <n v="114.32344999999999"/>
    <n v="1.5397259757226811E-2"/>
    <n v="7308"/>
    <n v="3.9914621131270013E-2"/>
    <n v="1.1427573964978848E-2"/>
    <n v="4.1878203588426163E-3"/>
    <n v="0.98438460567617847"/>
    <n v="0.80713895530619484"/>
    <n v="0.19067566627844068"/>
    <n v="2.1853784153644772E-3"/>
    <x v="0"/>
    <m/>
    <x v="0"/>
    <m/>
    <m/>
    <x v="0"/>
    <m/>
    <x v="0"/>
    <x v="0"/>
    <m/>
    <x v="0"/>
    <x v="0"/>
    <x v="0"/>
    <m/>
    <x v="0"/>
    <x v="0"/>
    <x v="0"/>
    <x v="0"/>
    <x v="0"/>
    <x v="0"/>
    <x v="0"/>
    <x v="0"/>
    <x v="0"/>
    <x v="0"/>
    <x v="0"/>
    <x v="0"/>
    <x v="0"/>
    <m/>
    <x v="0"/>
    <x v="0"/>
    <x v="0"/>
    <x v="0"/>
    <x v="0"/>
    <s v="DST NO. 1"/>
    <m/>
    <x v="0"/>
    <m/>
    <m/>
    <m/>
    <m/>
  </r>
  <r>
    <x v="0"/>
    <s v="T26N R113W S11 fMUDDY"/>
    <n v="49003460"/>
    <x v="0"/>
    <x v="5"/>
    <x v="19"/>
    <m/>
    <s v="11"/>
    <s v=" 26"/>
    <s v=" 113"/>
    <n v="42.246650000000002"/>
    <n v="-110.22887"/>
    <s v="4902305180"/>
    <s v="GRBU NO. 17"/>
    <x v="0"/>
    <s v="MUDDY"/>
    <n v="5206"/>
    <m/>
    <m/>
    <x v="0"/>
    <n v="8006"/>
    <m/>
    <n v="8125"/>
    <m/>
    <x v="1"/>
    <d v="1961-09-28T00:00:00"/>
    <n v="7.9000000953674316"/>
    <x v="2"/>
    <n v="697"/>
    <n v="133"/>
    <n v="6281"/>
    <n v="-3"/>
    <x v="0"/>
    <n v="11000"/>
    <n v="525"/>
    <m/>
    <x v="0"/>
    <n v="5"/>
    <n v="18375"/>
    <x v="0"/>
    <m/>
    <n v="34.780299999999997"/>
    <n v="10.944570000000001"/>
    <n v="273.2235"/>
    <n v="0"/>
    <n v="318.94837000000001"/>
    <n v="310.31"/>
    <n v="8.6047499999999992"/>
    <m/>
    <x v="0"/>
    <n v="0.10410000000000001"/>
    <n v="319.01885000000004"/>
    <n v="-1.1047589561111282E-4"/>
    <n v="18635"/>
    <n v="7.0251283436908946E-3"/>
    <n v="0.10904680277876948"/>
    <n v="3.4314550659092564E-2"/>
    <n v="0.85663864656213795"/>
    <n v="0.97270114289484766"/>
    <n v="2.697254409888318E-2"/>
    <n v="3.263130062690653E-4"/>
    <x v="0"/>
    <m/>
    <x v="0"/>
    <m/>
    <m/>
    <x v="0"/>
    <m/>
    <x v="0"/>
    <x v="0"/>
    <m/>
    <x v="0"/>
    <x v="0"/>
    <x v="0"/>
    <m/>
    <x v="0"/>
    <x v="0"/>
    <x v="0"/>
    <x v="0"/>
    <x v="0"/>
    <x v="0"/>
    <x v="0"/>
    <x v="0"/>
    <x v="0"/>
    <x v="0"/>
    <x v="0"/>
    <x v="0"/>
    <x v="0"/>
    <m/>
    <x v="0"/>
    <x v="0"/>
    <x v="0"/>
    <x v="0"/>
    <x v="0"/>
    <s v="PRODUCED WATER"/>
    <m/>
    <x v="0"/>
    <m/>
    <m/>
    <m/>
    <m/>
  </r>
  <r>
    <x v="0"/>
    <s v="T26N R113W S10 fWASATCH"/>
    <n v="49005827"/>
    <x v="0"/>
    <x v="5"/>
    <x v="1"/>
    <m/>
    <s v="10"/>
    <s v=" 26"/>
    <s v=" 113"/>
    <n v="42.254519999999999"/>
    <n v="-110.25767999999999"/>
    <s v="4902305202"/>
    <s v="4-C"/>
    <x v="0"/>
    <s v="WASATCH"/>
    <m/>
    <m/>
    <n v="10"/>
    <x v="0"/>
    <n v="995"/>
    <n v="1005"/>
    <n v="1028"/>
    <m/>
    <x v="1"/>
    <m/>
    <m/>
    <x v="0"/>
    <n v="10"/>
    <n v="23"/>
    <n v="2893"/>
    <n v="-3"/>
    <x v="0"/>
    <n v="3908"/>
    <n v="1100"/>
    <m/>
    <x v="0"/>
    <n v="-3"/>
    <n v="7375"/>
    <x v="0"/>
    <m/>
    <n v="0.499"/>
    <n v="1.8926700000000001"/>
    <n v="125.84549999999999"/>
    <n v="0"/>
    <n v="128.23716999999999"/>
    <n v="110.24468"/>
    <n v="18.029"/>
    <m/>
    <x v="0"/>
    <n v="0"/>
    <n v="128.27368000000001"/>
    <n v="-1.4233316056619491E-4"/>
    <n v="7925"/>
    <n v="3.5947712418300651E-2"/>
    <n v="3.8912274810805635E-3"/>
    <n v="1.47591373078492E-2"/>
    <n v="0.98134963521107021"/>
    <n v="0.85944895320692438"/>
    <n v="0.14055104679307553"/>
    <n v="0"/>
    <x v="0"/>
    <m/>
    <x v="0"/>
    <m/>
    <m/>
    <x v="0"/>
    <m/>
    <x v="0"/>
    <x v="0"/>
    <m/>
    <x v="0"/>
    <x v="0"/>
    <x v="0"/>
    <m/>
    <x v="0"/>
    <x v="0"/>
    <x v="0"/>
    <x v="0"/>
    <x v="0"/>
    <x v="0"/>
    <x v="0"/>
    <x v="0"/>
    <x v="0"/>
    <x v="0"/>
    <x v="0"/>
    <x v="0"/>
    <x v="0"/>
    <m/>
    <x v="0"/>
    <x v="0"/>
    <x v="0"/>
    <x v="0"/>
    <x v="0"/>
    <s v="PRODUCTION"/>
    <m/>
    <x v="0"/>
    <m/>
    <m/>
    <m/>
    <m/>
  </r>
  <r>
    <x v="0"/>
    <s v="T26N R113W S09 fMUDDY"/>
    <n v="49000080"/>
    <x v="0"/>
    <x v="5"/>
    <x v="25"/>
    <m/>
    <s v="9"/>
    <s v=" 26"/>
    <s v=" 113"/>
    <n v="42.247079999999997"/>
    <n v="-110.28051000000001"/>
    <s v="4902305856"/>
    <s v="UNIT NO. 4-9"/>
    <x v="0"/>
    <s v="MUDDY"/>
    <m/>
    <m/>
    <n v="12"/>
    <x v="0"/>
    <n v="8010"/>
    <n v="8022"/>
    <m/>
    <m/>
    <x v="1"/>
    <d v="1969-11-17T00:00:00"/>
    <n v="7.4000000953674316"/>
    <x v="0"/>
    <n v="91"/>
    <n v="24"/>
    <n v="2495"/>
    <n v="42"/>
    <x v="0"/>
    <n v="3700"/>
    <n v="683"/>
    <m/>
    <x v="0"/>
    <n v="29"/>
    <n v="6717"/>
    <x v="0"/>
    <m/>
    <n v="4.5408999999999997"/>
    <n v="1.97496"/>
    <n v="108.5325"/>
    <n v="1.07436"/>
    <n v="116.12272"/>
    <n v="104.377"/>
    <n v="11.194369999999999"/>
    <m/>
    <x v="0"/>
    <n v="0.60378000000000009"/>
    <n v="116.17515"/>
    <n v="-2.2570159597245162E-4"/>
    <n v="7061"/>
    <n v="2.4967339236463926E-2"/>
    <n v="3.9104319981481658E-2"/>
    <n v="1.7007524453440292E-2"/>
    <n v="0.94388815556507799"/>
    <n v="0.89844514941448317"/>
    <n v="9.6357697838134915E-2"/>
    <n v="5.197152747381863E-3"/>
    <x v="0"/>
    <m/>
    <x v="0"/>
    <m/>
    <m/>
    <x v="0"/>
    <m/>
    <x v="0"/>
    <x v="0"/>
    <m/>
    <x v="0"/>
    <x v="0"/>
    <x v="0"/>
    <m/>
    <x v="0"/>
    <x v="0"/>
    <x v="0"/>
    <x v="0"/>
    <x v="0"/>
    <x v="0"/>
    <x v="0"/>
    <x v="0"/>
    <x v="0"/>
    <x v="0"/>
    <x v="0"/>
    <x v="0"/>
    <x v="0"/>
    <m/>
    <x v="0"/>
    <x v="0"/>
    <x v="0"/>
    <x v="0"/>
    <x v="0"/>
    <s v="PRODUCTION (11-12-69)"/>
    <m/>
    <x v="0"/>
    <m/>
    <m/>
    <m/>
    <m/>
  </r>
  <r>
    <x v="1"/>
    <s v="T26N R113W S09 fFRONTIER"/>
    <n v="5545"/>
    <x v="0"/>
    <x v="5"/>
    <x v="19"/>
    <s v="NW NW"/>
    <n v="9"/>
    <n v="26"/>
    <n v="113"/>
    <n v="41.642986000000001"/>
    <n v="-110.113983"/>
    <s v="4902321999"/>
    <s v="101-09 SOUTH HOGSBACK"/>
    <x v="0"/>
    <s v="FRONTIER"/>
    <m/>
    <m/>
    <n v="72"/>
    <x v="0"/>
    <n v="7247"/>
    <n v="7319"/>
    <m/>
    <m/>
    <x v="5"/>
    <m/>
    <n v="6.89"/>
    <x v="1"/>
    <n v="471"/>
    <n v="225"/>
    <n v="6337"/>
    <n v="0"/>
    <x v="1"/>
    <n v="10680"/>
    <n v="864"/>
    <n v="0"/>
    <x v="1"/>
    <n v="108"/>
    <n v="18690"/>
    <x v="0"/>
    <s v="EOG RESOURCES INC"/>
    <n v="23.5029"/>
    <n v="18.515250000000002"/>
    <n v="275.65949999999998"/>
    <n v="0"/>
    <n v="317.67764999999997"/>
    <n v="301.28280000000001"/>
    <n v="14.160959999999999"/>
    <n v="0"/>
    <x v="1"/>
    <n v="2.2485600000000003"/>
    <n v="317.69232"/>
    <n v="-2.3088909914996014E-5"/>
    <n v="18685"/>
    <n v="-1.3377926421404682E-4"/>
    <n v="7.3983486090381245E-2"/>
    <n v="5.828313701011073E-2"/>
    <n v="0.86773337689950802"/>
    <n v="0.94834775987030473"/>
    <n v="4.4574448636340969E-2"/>
    <n v="7.0777914933543261E-3"/>
    <x v="1"/>
    <n v="5"/>
    <x v="1"/>
    <n v="0"/>
    <n v="0"/>
    <x v="1"/>
    <n v="0"/>
    <x v="1"/>
    <x v="1"/>
    <n v="0"/>
    <x v="1"/>
    <x v="1"/>
    <x v="1"/>
    <n v="0"/>
    <x v="1"/>
    <x v="1"/>
    <x v="1"/>
    <x v="1"/>
    <x v="0"/>
    <x v="0"/>
    <x v="0"/>
    <x v="0"/>
    <x v="0"/>
    <x v="0"/>
    <x v="0"/>
    <x v="0"/>
    <x v="0"/>
    <m/>
    <x v="0"/>
    <x v="0"/>
    <x v="0"/>
    <x v="0"/>
    <x v="0"/>
    <s v="WELLHEAD"/>
    <m/>
    <x v="0"/>
    <s v="CHAMPION TECHNOLOGIES VERNAL UTAH"/>
    <m/>
    <s v="7247-7319"/>
    <d v="2007-02-21T00:00:00"/>
  </r>
  <r>
    <x v="1"/>
    <s v="T26N R113W S08 fFRONTIER"/>
    <n v="2199"/>
    <x v="0"/>
    <x v="5"/>
    <x v="5"/>
    <s v="NW SE"/>
    <n v="8"/>
    <n v="26"/>
    <n v="113"/>
    <n v="41.581710000000001"/>
    <n v="-110.06204"/>
    <s v="4902320676"/>
    <s v="13-8A SHB"/>
    <x v="0"/>
    <s v="FRONTIER"/>
    <m/>
    <m/>
    <s v=""/>
    <x v="0"/>
    <m/>
    <m/>
    <m/>
    <m/>
    <x v="2"/>
    <d v="1991-05-11T00:00:00"/>
    <n v="7.38"/>
    <x v="1"/>
    <n v="61.1"/>
    <n v="9.1999999999999993"/>
    <n v="1529"/>
    <n v="56.1"/>
    <x v="1"/>
    <n v="2336"/>
    <n v="687"/>
    <n v="0"/>
    <x v="1"/>
    <n v="1.5"/>
    <n v="5549"/>
    <x v="0"/>
    <s v="ENRON OIL"/>
    <n v="3.0488900000000001"/>
    <n v="0.75706799999999996"/>
    <n v="66.511499999999998"/>
    <n v="1.435038"/>
    <n v="71.752496000000008"/>
    <n v="65.898560000000003"/>
    <n v="11.259929999999999"/>
    <n v="0"/>
    <x v="1"/>
    <n v="3.1230000000000001E-2"/>
    <n v="77.189719999999994"/>
    <n v="-3.6505593551797201E-2"/>
    <n v="4679.8999999999996"/>
    <n v="-8.4965147767599683E-2"/>
    <n v="4.2491762237790304E-2"/>
    <n v="1.0551103337227459E-2"/>
    <n v="0.94695713442498219"/>
    <n v="0.85372197230408409"/>
    <n v="0.14587344014202927"/>
    <n v="4.0458755388670932E-4"/>
    <x v="1"/>
    <n v="17.399999999999999"/>
    <x v="1"/>
    <n v="3849.5"/>
    <n v="1.1000000000000001"/>
    <x v="0"/>
    <n v="0"/>
    <x v="0"/>
    <x v="1"/>
    <m/>
    <x v="1"/>
    <x v="1"/>
    <x v="1"/>
    <n v="0"/>
    <x v="1"/>
    <x v="1"/>
    <x v="1"/>
    <x v="1"/>
    <x v="0"/>
    <x v="0"/>
    <x v="0"/>
    <x v="0"/>
    <x v="0"/>
    <x v="0"/>
    <x v="0"/>
    <x v="0"/>
    <x v="0"/>
    <m/>
    <x v="0"/>
    <x v="0"/>
    <x v="0"/>
    <x v="0"/>
    <x v="0"/>
    <s v="H2S ABSENT"/>
    <n v="19910511"/>
    <x v="1"/>
    <s v="ENERGY LABS - LAB No 91-15464"/>
    <m/>
    <m/>
    <d v="1991-07-24T00:00:00"/>
  </r>
  <r>
    <x v="0"/>
    <s v="T26N R113W S06 fMUDDY"/>
    <n v="49014296"/>
    <x v="0"/>
    <x v="5"/>
    <x v="16"/>
    <m/>
    <s v="6"/>
    <s v=" 26"/>
    <s v=" 113"/>
    <n v="42.263500000000001"/>
    <n v="-110.31310000000001"/>
    <m/>
    <s v="T38-6G"/>
    <x v="0"/>
    <s v="MUDDY"/>
    <m/>
    <m/>
    <n v="18"/>
    <x v="0"/>
    <n v="9010"/>
    <n v="9028"/>
    <m/>
    <m/>
    <x v="5"/>
    <d v="1970-04-04T00:00:00"/>
    <n v="6.4000000953674316"/>
    <x v="0"/>
    <n v="2200"/>
    <n v="43"/>
    <n v="8804"/>
    <n v="130"/>
    <x v="0"/>
    <n v="17300"/>
    <n v="671"/>
    <m/>
    <x v="0"/>
    <n v="36"/>
    <n v="28843"/>
    <x v="0"/>
    <m/>
    <n v="109.78"/>
    <n v="3.5384700000000002"/>
    <n v="382.97399999999999"/>
    <n v="3.3253999999999997"/>
    <n v="499.61786999999998"/>
    <n v="488.03299999999996"/>
    <n v="10.997689999999999"/>
    <m/>
    <x v="0"/>
    <n v="0.74952000000000008"/>
    <n v="499.78020999999995"/>
    <n v="-1.6243777454522622E-4"/>
    <n v="29181"/>
    <n v="5.8251757893285541E-3"/>
    <n v="0.21972792926722179"/>
    <n v="7.0823527589195323E-3"/>
    <n v="0.77318971797385871"/>
    <n v="0.97649524778101959"/>
    <n v="2.2005052981189471E-2"/>
    <n v="1.4996992377909483E-3"/>
    <x v="0"/>
    <m/>
    <x v="0"/>
    <m/>
    <m/>
    <x v="0"/>
    <m/>
    <x v="0"/>
    <x v="0"/>
    <m/>
    <x v="0"/>
    <x v="0"/>
    <x v="0"/>
    <m/>
    <x v="0"/>
    <x v="0"/>
    <x v="0"/>
    <x v="0"/>
    <x v="0"/>
    <x v="0"/>
    <x v="0"/>
    <x v="0"/>
    <x v="0"/>
    <x v="0"/>
    <x v="0"/>
    <x v="0"/>
    <x v="0"/>
    <m/>
    <x v="0"/>
    <x v="0"/>
    <x v="0"/>
    <x v="0"/>
    <x v="0"/>
    <s v="FLOWING (4-1-70)"/>
    <m/>
    <x v="0"/>
    <m/>
    <m/>
    <m/>
    <m/>
  </r>
  <r>
    <x v="1"/>
    <s v="T26N R113W S06 fFRONTIER"/>
    <n v="1260"/>
    <x v="0"/>
    <x v="5"/>
    <x v="5"/>
    <s v="SE NE"/>
    <n v="6"/>
    <n v="26"/>
    <n v="113"/>
    <n v="42.168129999999998"/>
    <n v="-110.11444"/>
    <s v="4902320027"/>
    <s v="84-6"/>
    <x v="0"/>
    <s v="FRONTIER"/>
    <m/>
    <m/>
    <s v=""/>
    <x v="0"/>
    <m/>
    <m/>
    <m/>
    <m/>
    <x v="2"/>
    <d v="1975-05-01T00:00:00"/>
    <n v="7.4"/>
    <x v="1"/>
    <n v="271"/>
    <n v="14"/>
    <n v="2664"/>
    <n v="36"/>
    <x v="1"/>
    <n v="4000"/>
    <n v="1135"/>
    <n v="0"/>
    <x v="1"/>
    <n v="4"/>
    <n v="7548"/>
    <x v="0"/>
    <s v="EXXON MOBIL OIL"/>
    <n v="13.5229"/>
    <n v="1.1520600000000001"/>
    <n v="115.88399999999999"/>
    <n v="0.92087999999999992"/>
    <n v="131.47984"/>
    <n v="112.84"/>
    <n v="18.602649999999997"/>
    <n v="0"/>
    <x v="1"/>
    <n v="8.3280000000000007E-2"/>
    <n v="131.52592999999999"/>
    <n v="-1.7524330359745499E-4"/>
    <n v="8124"/>
    <n v="3.6753445635528334E-2"/>
    <n v="0.10285150940250612"/>
    <n v="8.7622558713183717E-3"/>
    <n v="0.88838623472617539"/>
    <n v="0.85792968732477315"/>
    <n v="0.14143712954548202"/>
    <n v="6.331831297448345E-4"/>
    <x v="1"/>
    <n v="0"/>
    <x v="1"/>
    <n v="7294"/>
    <n v="1"/>
    <x v="0"/>
    <n v="0"/>
    <x v="0"/>
    <x v="1"/>
    <m/>
    <x v="1"/>
    <x v="1"/>
    <x v="1"/>
    <n v="0"/>
    <x v="1"/>
    <x v="1"/>
    <x v="1"/>
    <x v="1"/>
    <x v="0"/>
    <x v="0"/>
    <x v="0"/>
    <x v="0"/>
    <x v="0"/>
    <x v="0"/>
    <x v="0"/>
    <x v="0"/>
    <x v="0"/>
    <m/>
    <x v="0"/>
    <x v="0"/>
    <x v="0"/>
    <x v="0"/>
    <x v="0"/>
    <s v="GAS WELL"/>
    <n v="19750501"/>
    <x v="1"/>
    <s v="CHEMICAL AND GEOLOGICAL LABS LAB No 15987-9"/>
    <m/>
    <m/>
    <d v="1975-05-03T00:00:00"/>
  </r>
  <r>
    <x v="0"/>
    <s v="T26N R113W S05 fCLOVERLY"/>
    <n v="49014290"/>
    <x v="0"/>
    <x v="5"/>
    <x v="16"/>
    <m/>
    <s v="5"/>
    <s v=" 26"/>
    <s v=" 113"/>
    <n v="42.261299999999999"/>
    <n v="-110.2979"/>
    <m/>
    <s v="T-36X-5G"/>
    <x v="0"/>
    <s v="CLOVERLY"/>
    <m/>
    <m/>
    <n v="114"/>
    <x v="0"/>
    <n v="8336"/>
    <n v="8450"/>
    <m/>
    <m/>
    <x v="0"/>
    <d v="1968-03-20T00:00:00"/>
    <n v="8.5"/>
    <x v="0"/>
    <n v="44"/>
    <n v="9"/>
    <n v="580"/>
    <n v="7"/>
    <x v="0"/>
    <n v="160"/>
    <n v="683"/>
    <m/>
    <x v="0"/>
    <n v="551"/>
    <n v="1723"/>
    <x v="0"/>
    <m/>
    <n v="2.1955999999999998"/>
    <n v="0.74060999999999999"/>
    <n v="25.23"/>
    <n v="0.17906"/>
    <n v="28.345269999999996"/>
    <n v="4.5136000000000003"/>
    <n v="11.194369999999999"/>
    <m/>
    <x v="0"/>
    <n v="11.471820000000001"/>
    <n v="27.179790000000001"/>
    <n v="2.0990161919680866E-2"/>
    <n v="2031"/>
    <n v="8.2045817794352688E-2"/>
    <n v="7.7459131629368849E-2"/>
    <n v="2.6128168826756636E-2"/>
    <n v="0.89641269954387448"/>
    <n v="0.16606456488442331"/>
    <n v="0.41186374140491883"/>
    <n v="0.42207169371065784"/>
    <x v="0"/>
    <m/>
    <x v="0"/>
    <m/>
    <m/>
    <x v="0"/>
    <m/>
    <x v="0"/>
    <x v="0"/>
    <m/>
    <x v="0"/>
    <x v="0"/>
    <x v="0"/>
    <m/>
    <x v="0"/>
    <x v="0"/>
    <x v="0"/>
    <x v="0"/>
    <x v="0"/>
    <x v="0"/>
    <x v="0"/>
    <x v="0"/>
    <x v="0"/>
    <x v="0"/>
    <x v="0"/>
    <x v="0"/>
    <x v="0"/>
    <m/>
    <x v="0"/>
    <x v="0"/>
    <x v="0"/>
    <x v="0"/>
    <x v="0"/>
    <s v="DST NO. 1 (TOP)"/>
    <m/>
    <x v="0"/>
    <m/>
    <m/>
    <m/>
    <m/>
  </r>
  <r>
    <x v="0"/>
    <s v="T26N R113W S05 fCLOVERLY"/>
    <n v="49014291"/>
    <x v="0"/>
    <x v="5"/>
    <x v="16"/>
    <m/>
    <s v="5"/>
    <s v=" 26"/>
    <s v=" 113"/>
    <n v="42.261299999999999"/>
    <n v="-110.2979"/>
    <m/>
    <s v="T-36X-5G"/>
    <x v="0"/>
    <s v="CLOVERLY"/>
    <m/>
    <m/>
    <n v="114"/>
    <x v="0"/>
    <n v="8336"/>
    <n v="8450"/>
    <m/>
    <m/>
    <x v="0"/>
    <d v="1968-03-20T00:00:00"/>
    <n v="7"/>
    <x v="0"/>
    <n v="8"/>
    <n v="2"/>
    <n v="712"/>
    <n v="9"/>
    <x v="0"/>
    <n v="180"/>
    <n v="854"/>
    <m/>
    <x v="0"/>
    <n v="609"/>
    <n v="1941"/>
    <x v="0"/>
    <m/>
    <n v="0.3992"/>
    <n v="0.16458"/>
    <n v="30.971999999999998"/>
    <n v="0.23021999999999998"/>
    <n v="31.765999999999998"/>
    <n v="5.0777999999999999"/>
    <n v="13.997059999999999"/>
    <m/>
    <x v="0"/>
    <n v="12.679380000000002"/>
    <n v="31.754240000000003"/>
    <n v="1.8513783952950005E-4"/>
    <n v="2371"/>
    <n v="9.9721706864564011E-2"/>
    <n v="1.2566895422779072E-2"/>
    <n v="5.1810111439904308E-3"/>
    <n v="0.9822520934332305"/>
    <n v="0.15990935383747176"/>
    <n v="0.44079341845372455"/>
    <n v="0.39929722770880366"/>
    <x v="0"/>
    <m/>
    <x v="0"/>
    <m/>
    <m/>
    <x v="0"/>
    <m/>
    <x v="0"/>
    <x v="0"/>
    <m/>
    <x v="0"/>
    <x v="0"/>
    <x v="0"/>
    <m/>
    <x v="0"/>
    <x v="0"/>
    <x v="0"/>
    <x v="0"/>
    <x v="0"/>
    <x v="0"/>
    <x v="0"/>
    <x v="0"/>
    <x v="0"/>
    <x v="0"/>
    <x v="0"/>
    <x v="0"/>
    <x v="0"/>
    <m/>
    <x v="0"/>
    <x v="0"/>
    <x v="0"/>
    <x v="0"/>
    <x v="0"/>
    <s v="DST NO. 1 (BOTTOM)"/>
    <m/>
    <x v="0"/>
    <m/>
    <m/>
    <m/>
    <m/>
  </r>
  <r>
    <x v="0"/>
    <s v="T26N R113W S04 fMUDDY"/>
    <n v="49005823"/>
    <x v="0"/>
    <x v="5"/>
    <x v="1"/>
    <m/>
    <s v="4"/>
    <s v=" 26"/>
    <s v=" 113"/>
    <n v="42.264650000000003"/>
    <n v="-110.26748000000001"/>
    <s v="4902305260"/>
    <s v="BNG 39"/>
    <x v="0"/>
    <s v="MUDDY"/>
    <m/>
    <m/>
    <m/>
    <x v="0"/>
    <n v="8003"/>
    <m/>
    <n v="8132"/>
    <m/>
    <x v="4"/>
    <m/>
    <n v="7.6999998092651367"/>
    <x v="0"/>
    <n v="563"/>
    <n v="104"/>
    <n v="6313"/>
    <n v="-3"/>
    <x v="0"/>
    <n v="10700"/>
    <n v="573"/>
    <m/>
    <x v="0"/>
    <n v="5"/>
    <n v="17967"/>
    <x v="0"/>
    <m/>
    <n v="28.093699999999998"/>
    <n v="8.5581600000000009"/>
    <n v="274.6155"/>
    <n v="0"/>
    <n v="311.26736"/>
    <n v="301.84699999999998"/>
    <n v="9.3914699999999982"/>
    <m/>
    <x v="0"/>
    <n v="0.10410000000000001"/>
    <n v="311.34257000000002"/>
    <n v="-1.2079794487059796E-4"/>
    <n v="18252"/>
    <n v="7.868798144620227E-3"/>
    <n v="9.0255849505068569E-2"/>
    <n v="2.7494562873537402E-2"/>
    <n v="0.88224958762139405"/>
    <n v="0.96950121533332223"/>
    <n v="3.0164426278102598E-2"/>
    <n v="3.3435838857500278E-4"/>
    <x v="0"/>
    <m/>
    <x v="0"/>
    <m/>
    <m/>
    <x v="0"/>
    <m/>
    <x v="0"/>
    <x v="0"/>
    <m/>
    <x v="0"/>
    <x v="0"/>
    <x v="0"/>
    <m/>
    <x v="0"/>
    <x v="0"/>
    <x v="0"/>
    <x v="0"/>
    <x v="0"/>
    <x v="0"/>
    <x v="0"/>
    <x v="0"/>
    <x v="0"/>
    <x v="0"/>
    <x v="0"/>
    <x v="0"/>
    <x v="0"/>
    <m/>
    <x v="0"/>
    <x v="0"/>
    <x v="0"/>
    <x v="0"/>
    <x v="0"/>
    <s v="PRODUCTION TEST"/>
    <m/>
    <x v="0"/>
    <m/>
    <m/>
    <m/>
    <m/>
  </r>
  <r>
    <x v="0"/>
    <s v="T26N R113W S04 fMUDDY"/>
    <n v="49005824"/>
    <x v="0"/>
    <x v="5"/>
    <x v="1"/>
    <m/>
    <s v="4"/>
    <s v=" 26"/>
    <s v=" 113"/>
    <n v="42.271549999999998"/>
    <n v="-110.26785"/>
    <s v="4902305310"/>
    <s v="BNG 34"/>
    <x v="0"/>
    <s v="MUDDY"/>
    <m/>
    <m/>
    <m/>
    <x v="0"/>
    <n v="7796"/>
    <m/>
    <n v="7926"/>
    <m/>
    <x v="0"/>
    <m/>
    <n v="7.3000001907348633"/>
    <x v="0"/>
    <n v="273"/>
    <n v="102"/>
    <n v="3103"/>
    <n v="-3"/>
    <x v="0"/>
    <n v="5400"/>
    <n v="281"/>
    <m/>
    <x v="0"/>
    <n v="5"/>
    <n v="9021"/>
    <x v="0"/>
    <m/>
    <n v="13.6227"/>
    <n v="8.39358"/>
    <n v="134.98049999999998"/>
    <n v="0"/>
    <n v="156.99677999999997"/>
    <n v="152.334"/>
    <n v="4.6055899999999994"/>
    <m/>
    <x v="0"/>
    <n v="0.10410000000000001"/>
    <n v="157.04369"/>
    <n v="-1.4937565212542615E-4"/>
    <n v="9158"/>
    <n v="7.536168106056439E-3"/>
    <n v="8.6770569434608799E-2"/>
    <n v="5.3463389503912127E-2"/>
    <n v="0.85976604106147914"/>
    <n v="0.97001032005806798"/>
    <n v="2.9326807081519794E-2"/>
    <n v="6.6287286041228407E-4"/>
    <x v="0"/>
    <m/>
    <x v="0"/>
    <m/>
    <m/>
    <x v="0"/>
    <m/>
    <x v="0"/>
    <x v="0"/>
    <m/>
    <x v="0"/>
    <x v="0"/>
    <x v="0"/>
    <m/>
    <x v="0"/>
    <x v="0"/>
    <x v="0"/>
    <x v="0"/>
    <x v="0"/>
    <x v="0"/>
    <x v="0"/>
    <x v="0"/>
    <x v="0"/>
    <x v="0"/>
    <x v="0"/>
    <x v="0"/>
    <x v="0"/>
    <m/>
    <x v="0"/>
    <x v="0"/>
    <x v="0"/>
    <x v="0"/>
    <x v="0"/>
    <s v="TEST"/>
    <m/>
    <x v="0"/>
    <m/>
    <m/>
    <m/>
    <m/>
  </r>
  <r>
    <x v="1"/>
    <s v="T26N R113W S03 fMESAVERDE"/>
    <n v="5542"/>
    <x v="0"/>
    <x v="5"/>
    <x v="19"/>
    <s v="NE NE"/>
    <n v="3"/>
    <n v="26"/>
    <n v="113"/>
    <n v="42.274920000000002"/>
    <n v="-110.24713"/>
    <s v="4902321983"/>
    <s v="112-03"/>
    <x v="0"/>
    <s v="MESAVERDE"/>
    <m/>
    <m/>
    <n v="316"/>
    <x v="0"/>
    <n v="2152"/>
    <n v="2468"/>
    <n v="2600"/>
    <n v="2551"/>
    <x v="5"/>
    <m/>
    <n v="7.34"/>
    <x v="1"/>
    <n v="342"/>
    <n v="220"/>
    <n v="5776"/>
    <n v="0"/>
    <x v="1"/>
    <n v="9100"/>
    <n v="1501"/>
    <n v="0"/>
    <x v="1"/>
    <n v="245"/>
    <n v="17194"/>
    <x v="0"/>
    <s v="EOG RESOURCES INC"/>
    <n v="17.065799999999999"/>
    <n v="18.1038"/>
    <n v="251.25599999999997"/>
    <n v="0"/>
    <n v="286.42559999999997"/>
    <n v="256.71100000000001"/>
    <n v="24.601389999999999"/>
    <n v="0"/>
    <x v="1"/>
    <n v="5.1009000000000002"/>
    <n v="286.41329000000002"/>
    <n v="2.1489462770163431E-5"/>
    <n v="17184"/>
    <n v="-2.9088370469486298E-4"/>
    <n v="5.9581964740581854E-2"/>
    <n v="6.320594248558789E-2"/>
    <n v="0.87721209277383028"/>
    <n v="0.89629569912764873"/>
    <n v="8.589472227353695E-2"/>
    <n v="1.7809578598814321E-2"/>
    <x v="1"/>
    <n v="10"/>
    <x v="1"/>
    <n v="0"/>
    <n v="0"/>
    <x v="1"/>
    <n v="0"/>
    <x v="1"/>
    <x v="1"/>
    <n v="0"/>
    <x v="1"/>
    <x v="1"/>
    <x v="1"/>
    <n v="0"/>
    <x v="1"/>
    <x v="1"/>
    <x v="1"/>
    <x v="1"/>
    <x v="0"/>
    <x v="0"/>
    <x v="0"/>
    <x v="0"/>
    <x v="0"/>
    <x v="0"/>
    <x v="0"/>
    <x v="0"/>
    <x v="0"/>
    <m/>
    <x v="0"/>
    <x v="0"/>
    <x v="0"/>
    <x v="0"/>
    <x v="0"/>
    <s v="WELLHEAD"/>
    <m/>
    <x v="0"/>
    <s v="CHAMPION TECHNOLOGIES VERNAL UTAH"/>
    <m/>
    <s v="2152-2468"/>
    <d v="2007-02-21T00:00:00"/>
  </r>
  <r>
    <x v="1"/>
    <s v="T26N R113W S03 fMESAVERDE"/>
    <n v="5543"/>
    <x v="0"/>
    <x v="5"/>
    <x v="19"/>
    <s v="NE NE"/>
    <n v="3"/>
    <n v="26"/>
    <n v="113"/>
    <n v="42.273119999999999"/>
    <n v="-110.24666000000001"/>
    <s v="4902321984"/>
    <s v="113-03"/>
    <x v="0"/>
    <s v="MESAVERDE"/>
    <m/>
    <m/>
    <n v="318"/>
    <x v="0"/>
    <n v="2121"/>
    <n v="2439"/>
    <n v="2600"/>
    <n v="2555"/>
    <x v="5"/>
    <m/>
    <n v="6.94"/>
    <x v="1"/>
    <n v="440"/>
    <n v="92"/>
    <n v="7251"/>
    <n v="0"/>
    <x v="1"/>
    <n v="11340"/>
    <n v="1057"/>
    <n v="0"/>
    <x v="1"/>
    <n v="370"/>
    <n v="20557"/>
    <x v="0"/>
    <s v="EOG RESOURCES INC"/>
    <n v="21.956"/>
    <n v="7.5706800000000003"/>
    <n v="315.41849999999999"/>
    <n v="0"/>
    <n v="344.94517999999999"/>
    <n v="319.90139999999997"/>
    <n v="17.324229999999996"/>
    <n v="0"/>
    <x v="1"/>
    <n v="7.7034000000000002"/>
    <n v="344.92902999999995"/>
    <n v="2.3410064858111951E-5"/>
    <n v="20550"/>
    <n v="-1.7028729900017028E-4"/>
    <n v="6.3650693713128564E-2"/>
    <n v="2.1947487423943712E-2"/>
    <n v="0.91440181886292771"/>
    <n v="0.92744121885015018"/>
    <n v="5.0225491313386987E-2"/>
    <n v="2.2333289836462884E-2"/>
    <x v="1"/>
    <n v="7"/>
    <x v="1"/>
    <n v="0"/>
    <n v="0"/>
    <x v="1"/>
    <n v="0"/>
    <x v="1"/>
    <x v="1"/>
    <n v="0"/>
    <x v="1"/>
    <x v="1"/>
    <x v="1"/>
    <n v="0"/>
    <x v="1"/>
    <x v="1"/>
    <x v="1"/>
    <x v="1"/>
    <x v="0"/>
    <x v="0"/>
    <x v="0"/>
    <x v="0"/>
    <x v="0"/>
    <x v="0"/>
    <x v="0"/>
    <x v="0"/>
    <x v="0"/>
    <m/>
    <x v="0"/>
    <x v="0"/>
    <x v="0"/>
    <x v="0"/>
    <x v="0"/>
    <s v="WELLHEAD"/>
    <m/>
    <x v="0"/>
    <s v="CHAMPION TECHNOLOGIES VERNAL UTAH"/>
    <m/>
    <s v="2121-2439"/>
    <d v="2007-02-21T00:00:00"/>
  </r>
  <r>
    <x v="1"/>
    <s v="T26N R113W S03 fMESAVERDE"/>
    <n v="5544"/>
    <x v="0"/>
    <x v="5"/>
    <x v="19"/>
    <s v="NE NE"/>
    <n v="3"/>
    <n v="26"/>
    <n v="113"/>
    <n v="42.273470000000003"/>
    <n v="-110.24908000000001"/>
    <s v="4902321985"/>
    <s v="114-03"/>
    <x v="0"/>
    <s v="MESAVERDE"/>
    <m/>
    <m/>
    <n v="118"/>
    <x v="0"/>
    <n v="2029"/>
    <n v="2147"/>
    <n v="2652"/>
    <n v="2607"/>
    <x v="5"/>
    <m/>
    <n v="7.55"/>
    <x v="1"/>
    <n v="247"/>
    <n v="125"/>
    <n v="6601"/>
    <n v="0"/>
    <x v="1"/>
    <n v="9600"/>
    <n v="2106"/>
    <n v="0"/>
    <x v="1"/>
    <n v="213"/>
    <n v="18893"/>
    <x v="0"/>
    <s v="EOG RESOURCES INC"/>
    <n v="12.3253"/>
    <n v="10.286250000000001"/>
    <n v="287.14349999999996"/>
    <n v="0"/>
    <n v="309.75504999999998"/>
    <n v="270.81599999999997"/>
    <n v="34.517339999999997"/>
    <n v="0"/>
    <x v="1"/>
    <n v="4.43466"/>
    <n v="309.76799999999997"/>
    <n v="-2.0903177048843234E-5"/>
    <n v="18892"/>
    <n v="-2.6465528648934763E-5"/>
    <n v="3.9790473149671012E-2"/>
    <n v="3.3207691044907908E-2"/>
    <n v="0.92700183580542106"/>
    <n v="0.87425428062291777"/>
    <n v="0.11142965057720616"/>
    <n v="1.4316068799876038E-2"/>
    <x v="1"/>
    <n v="1"/>
    <x v="1"/>
    <n v="0"/>
    <n v="0"/>
    <x v="1"/>
    <n v="0"/>
    <x v="1"/>
    <x v="1"/>
    <n v="0"/>
    <x v="1"/>
    <x v="1"/>
    <x v="1"/>
    <n v="0"/>
    <x v="1"/>
    <x v="1"/>
    <x v="1"/>
    <x v="1"/>
    <x v="0"/>
    <x v="0"/>
    <x v="0"/>
    <x v="0"/>
    <x v="0"/>
    <x v="0"/>
    <x v="0"/>
    <x v="0"/>
    <x v="0"/>
    <m/>
    <x v="0"/>
    <x v="0"/>
    <x v="0"/>
    <x v="0"/>
    <x v="0"/>
    <s v="WELLHEAD"/>
    <m/>
    <x v="0"/>
    <s v="CHAMPION TECHNOLOGIES VERNAL UTAH"/>
    <m/>
    <s v="2029-2147"/>
    <d v="2007-03-01T00:00:00"/>
  </r>
  <r>
    <x v="0"/>
    <s v="T26N R113W S02 fMUDDY"/>
    <n v="49005818"/>
    <x v="0"/>
    <x v="5"/>
    <x v="19"/>
    <m/>
    <s v="2"/>
    <s v=" 26"/>
    <s v=" 113"/>
    <n v="42.271500000000003"/>
    <n v="-110.24326000000001"/>
    <s v="4902305308"/>
    <s v="UNIT NO. 23"/>
    <x v="0"/>
    <s v="MUDDY"/>
    <m/>
    <m/>
    <m/>
    <x v="0"/>
    <n v="7663"/>
    <m/>
    <n v="7744"/>
    <m/>
    <x v="1"/>
    <m/>
    <n v="7.1999998092651367"/>
    <x v="0"/>
    <n v="986"/>
    <n v="207"/>
    <n v="7852"/>
    <n v="-3"/>
    <x v="0"/>
    <n v="14300"/>
    <n v="268"/>
    <m/>
    <x v="0"/>
    <n v="5"/>
    <n v="23482"/>
    <x v="0"/>
    <m/>
    <n v="49.2014"/>
    <n v="17.034030000000001"/>
    <n v="341.56199999999995"/>
    <n v="0"/>
    <n v="407.79742999999996"/>
    <n v="403.40299999999996"/>
    <n v="4.3925199999999993"/>
    <m/>
    <x v="0"/>
    <n v="0.10410000000000001"/>
    <n v="407.89961999999997"/>
    <n v="-1.2527935463295758E-4"/>
    <n v="23612"/>
    <n v="2.7604365736611882E-3"/>
    <n v="0.12065156957953366"/>
    <n v="4.177081253307556E-2"/>
    <n v="0.83757761788739082"/>
    <n v="0.98897616036023761"/>
    <n v="1.0768629791810053E-2"/>
    <n v="2.5520984795229774E-4"/>
    <x v="0"/>
    <m/>
    <x v="0"/>
    <m/>
    <m/>
    <x v="0"/>
    <m/>
    <x v="0"/>
    <x v="0"/>
    <m/>
    <x v="0"/>
    <x v="0"/>
    <x v="0"/>
    <m/>
    <x v="0"/>
    <x v="0"/>
    <x v="0"/>
    <x v="0"/>
    <x v="0"/>
    <x v="0"/>
    <x v="0"/>
    <x v="0"/>
    <x v="0"/>
    <x v="0"/>
    <x v="0"/>
    <x v="0"/>
    <x v="0"/>
    <m/>
    <x v="0"/>
    <x v="0"/>
    <x v="0"/>
    <x v="0"/>
    <x v="0"/>
    <s v="PRODUCTION"/>
    <m/>
    <x v="0"/>
    <m/>
    <m/>
    <m/>
    <m/>
  </r>
  <r>
    <x v="0"/>
    <s v="T26N R113W S02 fMESAVERDE"/>
    <n v="49000079"/>
    <x v="0"/>
    <x v="5"/>
    <x v="19"/>
    <m/>
    <s v="2"/>
    <s v=" 26"/>
    <s v=" 113"/>
    <n v="42.269930000000002"/>
    <n v="-110.22825"/>
    <s v="4902305295"/>
    <s v="T-35-2 GRBU"/>
    <x v="0"/>
    <s v="MESAVERDE"/>
    <m/>
    <m/>
    <n v="111"/>
    <x v="0"/>
    <n v="2510"/>
    <n v="2621"/>
    <n v="2621"/>
    <m/>
    <x v="0"/>
    <d v="1963-12-24T00:00:00"/>
    <n v="8.6999998092651367"/>
    <x v="0"/>
    <n v="34"/>
    <n v="24"/>
    <n v="2248"/>
    <n v="21"/>
    <x v="0"/>
    <n v="2620"/>
    <n v="1171"/>
    <m/>
    <x v="0"/>
    <n v="365"/>
    <n v="5939"/>
    <x v="0"/>
    <m/>
    <n v="1.6966000000000001"/>
    <n v="1.97496"/>
    <n v="97.787999999999997"/>
    <n v="0.53717999999999999"/>
    <n v="101.99674"/>
    <n v="73.910200000000003"/>
    <n v="19.192689999999999"/>
    <m/>
    <x v="0"/>
    <n v="7.5993000000000004"/>
    <n v="100.70219"/>
    <n v="6.3865655334243788E-3"/>
    <n v="6480"/>
    <n v="4.3562283597713185E-2"/>
    <n v="1.6633864964703773E-2"/>
    <n v="1.9362971796941745E-2"/>
    <n v="0.96400316323835444"/>
    <n v="0.7339482885128914"/>
    <n v="0.1905886058684523"/>
    <n v="7.5463105618656365E-2"/>
    <x v="0"/>
    <m/>
    <x v="0"/>
    <m/>
    <m/>
    <x v="0"/>
    <m/>
    <x v="0"/>
    <x v="0"/>
    <m/>
    <x v="0"/>
    <x v="0"/>
    <x v="0"/>
    <m/>
    <x v="0"/>
    <x v="0"/>
    <x v="0"/>
    <x v="0"/>
    <x v="0"/>
    <x v="0"/>
    <x v="0"/>
    <x v="0"/>
    <x v="0"/>
    <x v="0"/>
    <x v="0"/>
    <x v="0"/>
    <x v="0"/>
    <m/>
    <x v="0"/>
    <x v="0"/>
    <x v="0"/>
    <x v="0"/>
    <x v="0"/>
    <s v="DST NO. 2 (BOTTOM)"/>
    <m/>
    <x v="0"/>
    <m/>
    <m/>
    <m/>
    <m/>
  </r>
  <r>
    <x v="1"/>
    <s v="T26N R113W S02 fFRONTIER"/>
    <n v="5541"/>
    <x v="0"/>
    <x v="5"/>
    <x v="19"/>
    <s v="NE NW"/>
    <n v="2"/>
    <n v="26"/>
    <n v="113"/>
    <n v="42.271912"/>
    <n v="-110.23876300000001"/>
    <s v="4902322117"/>
    <s v="254-02"/>
    <x v="0"/>
    <s v="FRONTIER"/>
    <m/>
    <m/>
    <n v="272"/>
    <x v="0"/>
    <n v="6711"/>
    <n v="6983"/>
    <n v="7202"/>
    <n v="7156"/>
    <x v="5"/>
    <m/>
    <n v="6.75"/>
    <x v="1"/>
    <n v="1290"/>
    <n v="331"/>
    <n v="11968"/>
    <n v="0"/>
    <x v="1"/>
    <n v="21120"/>
    <n v="864"/>
    <n v="0"/>
    <x v="1"/>
    <n v="108"/>
    <n v="35707"/>
    <x v="0"/>
    <s v="EOG RESOURCES INC"/>
    <n v="64.370999999999995"/>
    <n v="27.23799"/>
    <n v="520.60799999999995"/>
    <n v="0"/>
    <n v="612.2169899999999"/>
    <n v="595.79520000000002"/>
    <n v="14.160959999999999"/>
    <n v="0"/>
    <x v="1"/>
    <n v="2.2485600000000003"/>
    <n v="612.20472000000007"/>
    <n v="1.0021057205715799E-5"/>
    <n v="35681"/>
    <n v="-3.6420686950187708E-4"/>
    <n v="0.10514409278318135"/>
    <n v="4.4490745021630328E-2"/>
    <n v="0.85036516219518843"/>
    <n v="0.9731960250159456"/>
    <n v="2.3131085954384668E-2"/>
    <n v="3.6728890296696833E-3"/>
    <x v="1"/>
    <n v="26"/>
    <x v="1"/>
    <n v="0"/>
    <n v="0"/>
    <x v="1"/>
    <n v="0"/>
    <x v="1"/>
    <x v="1"/>
    <n v="0"/>
    <x v="1"/>
    <x v="1"/>
    <x v="1"/>
    <n v="0"/>
    <x v="1"/>
    <x v="1"/>
    <x v="1"/>
    <x v="1"/>
    <x v="0"/>
    <x v="0"/>
    <x v="0"/>
    <x v="0"/>
    <x v="0"/>
    <x v="0"/>
    <x v="0"/>
    <x v="0"/>
    <x v="0"/>
    <m/>
    <x v="0"/>
    <x v="0"/>
    <x v="0"/>
    <x v="0"/>
    <x v="0"/>
    <s v="WELLHEAD"/>
    <m/>
    <x v="0"/>
    <s v="CHAMPION TECHNOLOGIES VERNAL UTAH"/>
    <m/>
    <s v="6711-6983"/>
    <d v="2007-02-21T00:00:00"/>
  </r>
  <r>
    <x v="0"/>
    <s v="T26N R113W S01 fWASATCH/ALMY"/>
    <n v="49002034"/>
    <x v="0"/>
    <x v="5"/>
    <x v="19"/>
    <m/>
    <s v="1"/>
    <s v=" 26"/>
    <s v=" 113"/>
    <n v="42.269460000000002"/>
    <n v="-110.21951"/>
    <s v="4902320028"/>
    <s v="GRBU T-82-1"/>
    <x v="0"/>
    <s v="WASATCH/ALMY"/>
    <m/>
    <m/>
    <m/>
    <x v="0"/>
    <n v="2514"/>
    <m/>
    <n v="2513"/>
    <m/>
    <x v="0"/>
    <d v="1970-04-08T00:00:00"/>
    <n v="7.5"/>
    <x v="0"/>
    <n v="20"/>
    <n v="7"/>
    <n v="2199"/>
    <n v="15"/>
    <x v="0"/>
    <n v="2820"/>
    <n v="1000"/>
    <m/>
    <x v="0"/>
    <n v="81"/>
    <n v="5634"/>
    <x v="0"/>
    <m/>
    <n v="0.998"/>
    <n v="0.57603000000000004"/>
    <n v="95.656499999999994"/>
    <n v="0.38369999999999999"/>
    <n v="97.614229999999992"/>
    <n v="79.552199999999999"/>
    <n v="16.39"/>
    <m/>
    <x v="0"/>
    <n v="1.68642"/>
    <n v="97.628619999999998"/>
    <n v="-7.3703083109091571E-5"/>
    <n v="6139"/>
    <n v="4.2894759194767686E-2"/>
    <n v="1.022391919702691E-2"/>
    <n v="5.9010863477589291E-3"/>
    <n v="0.9838749944552142"/>
    <n v="0.81484507309434473"/>
    <n v="0.16788109880074098"/>
    <n v="1.7273828104914318E-2"/>
    <x v="0"/>
    <m/>
    <x v="0"/>
    <m/>
    <m/>
    <x v="0"/>
    <m/>
    <x v="0"/>
    <x v="0"/>
    <m/>
    <x v="0"/>
    <x v="0"/>
    <x v="0"/>
    <m/>
    <x v="0"/>
    <x v="0"/>
    <x v="0"/>
    <x v="0"/>
    <x v="0"/>
    <x v="0"/>
    <x v="0"/>
    <x v="0"/>
    <x v="0"/>
    <x v="0"/>
    <x v="0"/>
    <x v="0"/>
    <x v="0"/>
    <m/>
    <x v="0"/>
    <x v="0"/>
    <x v="0"/>
    <x v="0"/>
    <x v="0"/>
    <s v="DST"/>
    <m/>
    <x v="0"/>
    <m/>
    <m/>
    <m/>
    <m/>
  </r>
  <r>
    <x v="0"/>
    <s v="T26N R113W S01 fWASATCH/ALMY"/>
    <n v="49000951"/>
    <x v="0"/>
    <x v="5"/>
    <x v="19"/>
    <m/>
    <s v="1"/>
    <s v=" 26"/>
    <s v=" 113"/>
    <n v="42.265079999999998"/>
    <n v="-110.21015"/>
    <s v="4902305267"/>
    <s v="UNIT T-4"/>
    <x v="0"/>
    <s v="WASATCH/ALMY"/>
    <n v="50"/>
    <m/>
    <n v="27"/>
    <x v="0"/>
    <n v="2498"/>
    <n v="2525"/>
    <n v="2700"/>
    <m/>
    <x v="0"/>
    <d v="1962-10-18T00:00:00"/>
    <n v="8.1000003814697266"/>
    <x v="0"/>
    <n v="17"/>
    <n v="12"/>
    <n v="2830"/>
    <n v="-3"/>
    <x v="0"/>
    <n v="3480"/>
    <n v="1635"/>
    <m/>
    <x v="0"/>
    <n v="-1"/>
    <n v="7144"/>
    <x v="0"/>
    <m/>
    <n v="0.84830000000000005"/>
    <n v="0.98748000000000002"/>
    <n v="123.105"/>
    <n v="0"/>
    <n v="124.94077999999999"/>
    <n v="98.1708"/>
    <n v="26.797649999999997"/>
    <m/>
    <x v="0"/>
    <n v="0"/>
    <n v="124.96844999999999"/>
    <n v="-1.1072020029032354E-4"/>
    <n v="7967"/>
    <n v="5.446363576202766E-2"/>
    <n v="6.7896166487835287E-3"/>
    <n v="7.9035844021463613E-3"/>
    <n v="0.98530679894907014"/>
    <n v="0.7855646765243548"/>
    <n v="0.21443532347564526"/>
    <n v="0"/>
    <x v="0"/>
    <m/>
    <x v="0"/>
    <m/>
    <m/>
    <x v="0"/>
    <m/>
    <x v="0"/>
    <x v="0"/>
    <m/>
    <x v="0"/>
    <x v="0"/>
    <x v="0"/>
    <m/>
    <x v="0"/>
    <x v="0"/>
    <x v="0"/>
    <x v="0"/>
    <x v="0"/>
    <x v="0"/>
    <x v="0"/>
    <x v="0"/>
    <x v="0"/>
    <x v="0"/>
    <x v="0"/>
    <x v="0"/>
    <x v="0"/>
    <m/>
    <x v="0"/>
    <x v="0"/>
    <x v="0"/>
    <x v="0"/>
    <x v="0"/>
    <s v="DST"/>
    <m/>
    <x v="0"/>
    <m/>
    <m/>
    <m/>
    <m/>
  </r>
  <r>
    <x v="0"/>
    <s v="T26N R113W S01 fWASATCH/ALMY"/>
    <n v="49000948"/>
    <x v="0"/>
    <x v="5"/>
    <x v="19"/>
    <m/>
    <s v="1"/>
    <s v=" 26"/>
    <s v=" 113"/>
    <n v="42.271160000000002"/>
    <n v="-110.21843"/>
    <s v="4902305309"/>
    <s v="18 BELCO UNIT"/>
    <x v="0"/>
    <s v="WASATCH/ALMY"/>
    <m/>
    <m/>
    <n v="47"/>
    <x v="0"/>
    <n v="2450"/>
    <n v="2497"/>
    <n v="7661"/>
    <n v="7618"/>
    <x v="0"/>
    <d v="1961-03-22T00:00:00"/>
    <n v="8.6000003814697266"/>
    <x v="0"/>
    <n v="24"/>
    <n v="8"/>
    <n v="2774"/>
    <n v="-3"/>
    <x v="0"/>
    <n v="3302"/>
    <n v="1623"/>
    <m/>
    <x v="0"/>
    <n v="-1"/>
    <n v="6991"/>
    <x v="0"/>
    <m/>
    <n v="1.1976"/>
    <n v="0.65832000000000002"/>
    <n v="120.669"/>
    <n v="0"/>
    <n v="122.52491999999999"/>
    <n v="93.149419999999992"/>
    <n v="26.600969999999997"/>
    <m/>
    <x v="0"/>
    <n v="0"/>
    <n v="119.75038999999998"/>
    <n v="1.1451971725884956E-2"/>
    <n v="7724"/>
    <n v="4.9813115868161742E-2"/>
    <n v="9.7743381509655339E-3"/>
    <n v="5.3729478052301528E-3"/>
    <n v="0.98485271404380437"/>
    <n v="0.77786318691738709"/>
    <n v="0.22213681308261293"/>
    <n v="0"/>
    <x v="0"/>
    <m/>
    <x v="0"/>
    <m/>
    <m/>
    <x v="0"/>
    <m/>
    <x v="0"/>
    <x v="0"/>
    <m/>
    <x v="0"/>
    <x v="0"/>
    <x v="0"/>
    <m/>
    <x v="0"/>
    <x v="0"/>
    <x v="0"/>
    <x v="0"/>
    <x v="0"/>
    <x v="0"/>
    <x v="0"/>
    <x v="0"/>
    <x v="0"/>
    <x v="0"/>
    <x v="0"/>
    <x v="0"/>
    <x v="0"/>
    <m/>
    <x v="0"/>
    <x v="0"/>
    <x v="0"/>
    <x v="0"/>
    <x v="0"/>
    <s v="DST NO. 3"/>
    <m/>
    <x v="0"/>
    <m/>
    <m/>
    <m/>
    <m/>
  </r>
  <r>
    <x v="0"/>
    <s v="T26N R113W S01 fWASATCH/ALMY"/>
    <n v="49000950"/>
    <x v="0"/>
    <x v="5"/>
    <x v="19"/>
    <m/>
    <s v="1"/>
    <s v=" 26"/>
    <s v=" 113"/>
    <n v="42.265079999999998"/>
    <n v="-110.21015"/>
    <s v="4902305267"/>
    <s v="UNIT T-4"/>
    <x v="0"/>
    <s v="WASATCH/ALMY"/>
    <m/>
    <n v="50"/>
    <n v="53"/>
    <x v="0"/>
    <n v="2395"/>
    <n v="2448"/>
    <n v="2700"/>
    <m/>
    <x v="0"/>
    <d v="1962-10-18T00:00:00"/>
    <n v="7.8000001907348633"/>
    <x v="0"/>
    <n v="11"/>
    <n v="3"/>
    <n v="2870"/>
    <n v="-3"/>
    <x v="0"/>
    <n v="3340"/>
    <n v="1903"/>
    <m/>
    <x v="0"/>
    <n v="12"/>
    <n v="7173"/>
    <x v="0"/>
    <m/>
    <n v="0.54889999999999994"/>
    <n v="0.24687000000000001"/>
    <n v="124.845"/>
    <n v="0"/>
    <n v="125.64076999999999"/>
    <n v="94.221400000000003"/>
    <n v="31.190169999999998"/>
    <m/>
    <x v="0"/>
    <n v="0.24984000000000001"/>
    <n v="125.66141"/>
    <n v="-8.2132196386097508E-5"/>
    <n v="8133"/>
    <n v="6.2720501764014114E-2"/>
    <n v="4.3688048075477409E-3"/>
    <n v="1.9648876714143029E-3"/>
    <n v="0.99366630752103791"/>
    <n v="0.74980377826414646"/>
    <n v="0.24820802185810265"/>
    <n v="1.9881998777508546E-3"/>
    <x v="0"/>
    <m/>
    <x v="0"/>
    <m/>
    <m/>
    <x v="0"/>
    <m/>
    <x v="0"/>
    <x v="0"/>
    <m/>
    <x v="0"/>
    <x v="0"/>
    <x v="0"/>
    <m/>
    <x v="0"/>
    <x v="0"/>
    <x v="0"/>
    <x v="0"/>
    <x v="0"/>
    <x v="0"/>
    <x v="0"/>
    <x v="0"/>
    <x v="0"/>
    <x v="0"/>
    <x v="0"/>
    <x v="0"/>
    <x v="0"/>
    <m/>
    <x v="0"/>
    <x v="0"/>
    <x v="0"/>
    <x v="0"/>
    <x v="0"/>
    <s v="DST"/>
    <m/>
    <x v="0"/>
    <m/>
    <m/>
    <m/>
    <m/>
  </r>
  <r>
    <x v="1"/>
    <s v="T26N R113W S01 fFRONTIER"/>
    <n v="5834"/>
    <x v="0"/>
    <x v="5"/>
    <x v="19"/>
    <s v="NW NW"/>
    <n v="1"/>
    <n v="26"/>
    <n v="113"/>
    <n v="42.274839"/>
    <n v="-110.224087"/>
    <s v="4902322166"/>
    <s v="277-01H"/>
    <x v="0"/>
    <s v="FRONTIER"/>
    <m/>
    <m/>
    <n v="2206"/>
    <x v="0"/>
    <n v="8650"/>
    <n v="10856"/>
    <n v="11049"/>
    <n v="11002"/>
    <x v="5"/>
    <m/>
    <n v="6.75"/>
    <x v="1"/>
    <n v="792"/>
    <n v="46"/>
    <n v="7389"/>
    <n v="0"/>
    <x v="1"/>
    <n v="11980"/>
    <n v="1362"/>
    <n v="0"/>
    <x v="1"/>
    <n v="213"/>
    <n v="21784"/>
    <x v="0"/>
    <s v="EOG RESOURCES INC"/>
    <n v="39.520800000000001"/>
    <n v="3.7853400000000001"/>
    <n v="321.42149999999998"/>
    <n v="0"/>
    <n v="364.72763999999995"/>
    <n v="337.95580000000001"/>
    <n v="22.323179999999997"/>
    <n v="0"/>
    <x v="1"/>
    <n v="4.43466"/>
    <n v="364.71364"/>
    <n v="1.9192771760810083E-5"/>
    <n v="21782"/>
    <n v="-4.590735894963963E-5"/>
    <n v="0.10835701950090761"/>
    <n v="1.0378538900972794E-2"/>
    <n v="0.88126444159811967"/>
    <n v="0.92663328961318803"/>
    <n v="6.1207417413837326E-2"/>
    <n v="1.2159292972974634E-2"/>
    <x v="1"/>
    <n v="2"/>
    <x v="1"/>
    <n v="0"/>
    <n v="0"/>
    <x v="1"/>
    <n v="0"/>
    <x v="1"/>
    <x v="1"/>
    <n v="0"/>
    <x v="1"/>
    <x v="1"/>
    <x v="1"/>
    <n v="0"/>
    <x v="1"/>
    <x v="1"/>
    <x v="1"/>
    <x v="1"/>
    <x v="0"/>
    <x v="0"/>
    <x v="2"/>
    <x v="0"/>
    <x v="0"/>
    <x v="0"/>
    <x v="0"/>
    <x v="0"/>
    <x v="0"/>
    <m/>
    <x v="0"/>
    <x v="0"/>
    <x v="0"/>
    <x v="0"/>
    <x v="0"/>
    <s v="LATERAL LENGTH 4100 FEET"/>
    <m/>
    <x v="0"/>
    <s v="CHAMPION TECHNOLOGIES VERNAL"/>
    <m/>
    <s v="8650-10856"/>
    <d v="2007-02-28T00:00:00"/>
  </r>
  <r>
    <x v="1"/>
    <s v="T26N R112W S36 fFRONTIER"/>
    <n v="1948"/>
    <x v="0"/>
    <x v="5"/>
    <x v="5"/>
    <s v="NE NE"/>
    <n v="36"/>
    <n v="26"/>
    <n v="112"/>
    <n v="42.197049999999997"/>
    <n v="-110.09411"/>
    <s v="4902320114"/>
    <s v="41-36"/>
    <x v="0"/>
    <s v="FRONTIER"/>
    <m/>
    <m/>
    <m/>
    <x v="0"/>
    <s v="8406"/>
    <m/>
    <n v="8702"/>
    <n v="8570"/>
    <x v="2"/>
    <d v="1994-07-22T00:00:00"/>
    <n v="7.48"/>
    <x v="1"/>
    <n v="30"/>
    <n v="4"/>
    <n v="985"/>
    <n v="51"/>
    <x v="1"/>
    <n v="1350"/>
    <n v="415"/>
    <n v="0"/>
    <x v="1"/>
    <n v="0"/>
    <n v="2624"/>
    <x v="0"/>
    <s v="XTO ENERGY"/>
    <n v="1.4969999999999999"/>
    <n v="0.32916000000000001"/>
    <n v="42.847499999999997"/>
    <n v="1.3045799999999999"/>
    <n v="45.97824"/>
    <n v="38.083500000000001"/>
    <n v="6.8018499999999991"/>
    <n v="0"/>
    <x v="1"/>
    <n v="0"/>
    <n v="44.885350000000003"/>
    <n v="1.2027810039202688E-2"/>
    <n v="2835"/>
    <n v="3.8651767723026198E-2"/>
    <n v="3.2558880026725683E-2"/>
    <n v="7.1590387104856559E-3"/>
    <n v="0.96028208126278858"/>
    <n v="0.84846169184377529"/>
    <n v="0.15153830815622465"/>
    <n v="0"/>
    <x v="1"/>
    <n v="0"/>
    <x v="1"/>
    <n v="2527"/>
    <n v="2.6"/>
    <x v="0"/>
    <n v="0"/>
    <x v="0"/>
    <x v="1"/>
    <m/>
    <x v="1"/>
    <x v="1"/>
    <x v="1"/>
    <n v="0"/>
    <x v="1"/>
    <x v="1"/>
    <x v="1"/>
    <x v="1"/>
    <x v="0"/>
    <x v="0"/>
    <x v="0"/>
    <x v="0"/>
    <x v="0"/>
    <x v="0"/>
    <x v="0"/>
    <x v="0"/>
    <x v="0"/>
    <m/>
    <x v="0"/>
    <x v="0"/>
    <x v="0"/>
    <x v="0"/>
    <x v="0"/>
    <m/>
    <n v="19940722"/>
    <x v="1"/>
    <s v="WESTERN ATLAS CORE LABS  LAB No 941627-70"/>
    <m/>
    <m/>
    <d v="1994-08-11T00:00:00"/>
  </r>
  <r>
    <x v="1"/>
    <s v="T26N R112W S36 fFRONTIER"/>
    <n v="1922"/>
    <x v="0"/>
    <x v="5"/>
    <x v="5"/>
    <s v="SE SW"/>
    <n v="36"/>
    <n v="26"/>
    <n v="112"/>
    <n v="42.186219999999999"/>
    <n v="-110.10384000000001"/>
    <s v="4902320210"/>
    <s v="24-36"/>
    <x v="0"/>
    <s v="FRONTIER"/>
    <m/>
    <m/>
    <m/>
    <x v="0"/>
    <s v="8388"/>
    <m/>
    <n v="8600"/>
    <m/>
    <x v="2"/>
    <d v="1994-07-26T00:00:00"/>
    <n v="5.98"/>
    <x v="1"/>
    <n v="98"/>
    <n v="8"/>
    <n v="2640"/>
    <n v="104"/>
    <x v="1"/>
    <n v="4200"/>
    <n v="512"/>
    <n v="0"/>
    <x v="1"/>
    <n v="0"/>
    <n v="7302"/>
    <x v="0"/>
    <s v="XTO ENERGY"/>
    <n v="4.8902000000000001"/>
    <n v="0.65832000000000002"/>
    <n v="114.84"/>
    <n v="2.66032"/>
    <n v="123.04883999999998"/>
    <n v="118.482"/>
    <n v="8.3916799999999991"/>
    <n v="0"/>
    <x v="1"/>
    <n v="0"/>
    <n v="126.87367999999999"/>
    <n v="-1.5304103047616556E-2"/>
    <n v="7562"/>
    <n v="1.7491926803013993E-2"/>
    <n v="3.9741943117870923E-2"/>
    <n v="5.3500707523939286E-3"/>
    <n v="0.95490798612973515"/>
    <n v="0.93385799166541084"/>
    <n v="6.6142008334589178E-2"/>
    <n v="0"/>
    <x v="1"/>
    <n v="0"/>
    <x v="1"/>
    <n v="7177"/>
    <n v="1.1000000000000001"/>
    <x v="0"/>
    <n v="0"/>
    <x v="0"/>
    <x v="1"/>
    <m/>
    <x v="1"/>
    <x v="1"/>
    <x v="1"/>
    <n v="0"/>
    <x v="1"/>
    <x v="1"/>
    <x v="1"/>
    <x v="1"/>
    <x v="0"/>
    <x v="0"/>
    <x v="0"/>
    <x v="0"/>
    <x v="0"/>
    <x v="0"/>
    <x v="0"/>
    <x v="0"/>
    <x v="0"/>
    <m/>
    <x v="0"/>
    <x v="0"/>
    <x v="0"/>
    <x v="0"/>
    <x v="0"/>
    <m/>
    <n v="19940726"/>
    <x v="1"/>
    <s v="WESTERN ATLAS CORE LABS  LAB No 941627-29"/>
    <m/>
    <m/>
    <d v="1994-08-11T00:00:00"/>
  </r>
  <r>
    <x v="1"/>
    <s v="T26N R112W S36 fFRONTIER"/>
    <n v="1915"/>
    <x v="0"/>
    <x v="5"/>
    <x v="5"/>
    <s v="SE NW"/>
    <n v="36"/>
    <n v="26"/>
    <n v="112"/>
    <n v="42.193440000000002"/>
    <n v="-110.1039"/>
    <s v="4902320337"/>
    <s v="22-36"/>
    <x v="0"/>
    <s v="FRONTIER"/>
    <m/>
    <m/>
    <m/>
    <x v="0"/>
    <s v="8376"/>
    <m/>
    <n v="8577"/>
    <m/>
    <x v="2"/>
    <d v="1994-07-22T00:00:00"/>
    <n v="7.31"/>
    <x v="1"/>
    <n v="27"/>
    <n v="3"/>
    <n v="1150"/>
    <n v="40"/>
    <x v="1"/>
    <n v="1600"/>
    <n v="561"/>
    <n v="0"/>
    <x v="1"/>
    <n v="0"/>
    <n v="3096"/>
    <x v="0"/>
    <s v="XTO ENERGY"/>
    <n v="1.3472999999999999"/>
    <n v="0.24687000000000001"/>
    <n v="50.024999999999999"/>
    <n v="1.0231999999999999"/>
    <n v="52.64237"/>
    <n v="45.135999999999996"/>
    <n v="9.1947899999999994"/>
    <n v="0"/>
    <x v="1"/>
    <n v="0"/>
    <n v="54.330789999999993"/>
    <n v="-1.5783585340472261E-2"/>
    <n v="3381"/>
    <n v="4.4001852709587772E-2"/>
    <n v="2.5593452574418665E-2"/>
    <n v="4.6895684977709025E-3"/>
    <n v="0.9697169789278105"/>
    <n v="0.83076281423480136"/>
    <n v="0.16923718576519872"/>
    <n v="0"/>
    <x v="1"/>
    <n v="0"/>
    <x v="1"/>
    <n v="2968"/>
    <n v="2.4"/>
    <x v="0"/>
    <n v="0"/>
    <x v="0"/>
    <x v="1"/>
    <m/>
    <x v="1"/>
    <x v="1"/>
    <x v="1"/>
    <n v="0"/>
    <x v="1"/>
    <x v="1"/>
    <x v="1"/>
    <x v="1"/>
    <x v="0"/>
    <x v="0"/>
    <x v="0"/>
    <x v="0"/>
    <x v="0"/>
    <x v="0"/>
    <x v="0"/>
    <x v="0"/>
    <x v="0"/>
    <m/>
    <x v="0"/>
    <x v="0"/>
    <x v="0"/>
    <x v="0"/>
    <x v="0"/>
    <m/>
    <n v="19940722"/>
    <x v="1"/>
    <s v="WESTERN ATLAS CORE LABS  LAB No 941627-22"/>
    <m/>
    <m/>
    <d v="1994-08-11T00:00:00"/>
  </r>
  <r>
    <x v="1"/>
    <s v="T26N R112W S36 fFRONTIER"/>
    <n v="1888"/>
    <x v="0"/>
    <x v="5"/>
    <x v="5"/>
    <s v="NE SW"/>
    <n v="36"/>
    <n v="26"/>
    <n v="112"/>
    <n v="42.198250000000002"/>
    <n v="-110.10681"/>
    <s v="4902320637"/>
    <s v="11-36"/>
    <x v="0"/>
    <s v="FRONTIER"/>
    <m/>
    <m/>
    <m/>
    <x v="0"/>
    <s v="8341"/>
    <m/>
    <n v="8561"/>
    <m/>
    <x v="2"/>
    <d v="1994-07-22T00:00:00"/>
    <n v="7.1"/>
    <x v="1"/>
    <n v="26"/>
    <n v="3"/>
    <n v="1170"/>
    <n v="43"/>
    <x v="1"/>
    <n v="1550"/>
    <n v="586"/>
    <n v="0"/>
    <x v="1"/>
    <n v="0"/>
    <n v="3080"/>
    <x v="0"/>
    <s v="XTO ENERGY"/>
    <n v="1.2974000000000001"/>
    <n v="0.24687000000000001"/>
    <n v="50.895000000000003"/>
    <n v="1.0999399999999999"/>
    <n v="53.53920999999999"/>
    <n v="43.725499999999997"/>
    <n v="9.6045399999999983"/>
    <n v="0"/>
    <x v="1"/>
    <n v="0"/>
    <n v="53.330039999999997"/>
    <n v="1.9572515012502962E-3"/>
    <n v="3378"/>
    <n v="4.6144317126045213E-2"/>
    <n v="2.4232707206550123E-2"/>
    <n v="4.6110131247734144E-3"/>
    <n v="0.97115627966867657"/>
    <n v="0.81990375405681304"/>
    <n v="0.18009624594318696"/>
    <n v="0"/>
    <x v="1"/>
    <n v="0"/>
    <x v="1"/>
    <n v="2946"/>
    <n v="2.2999999999999998"/>
    <x v="0"/>
    <n v="0"/>
    <x v="0"/>
    <x v="1"/>
    <m/>
    <x v="1"/>
    <x v="1"/>
    <x v="1"/>
    <n v="0"/>
    <x v="1"/>
    <x v="1"/>
    <x v="1"/>
    <x v="1"/>
    <x v="0"/>
    <x v="0"/>
    <x v="0"/>
    <x v="0"/>
    <x v="0"/>
    <x v="0"/>
    <x v="0"/>
    <x v="0"/>
    <x v="0"/>
    <m/>
    <x v="0"/>
    <x v="0"/>
    <x v="0"/>
    <x v="0"/>
    <x v="0"/>
    <m/>
    <n v="19940722"/>
    <x v="1"/>
    <s v="WESTERN ATLAS CORE LABS  LAB No 941627-9"/>
    <m/>
    <m/>
    <d v="1994-08-11T00:00:00"/>
  </r>
  <r>
    <x v="1"/>
    <s v="T26N R112W S36 fFRONTIER"/>
    <n v="1952"/>
    <x v="0"/>
    <x v="5"/>
    <x v="5"/>
    <s v="NE SE"/>
    <n v="36"/>
    <n v="26"/>
    <n v="112"/>
    <n v="42.18974"/>
    <n v="-110.09377000000001"/>
    <s v="4902320908"/>
    <s v="43-36"/>
    <x v="0"/>
    <s v="FRONTIER"/>
    <m/>
    <m/>
    <m/>
    <x v="0"/>
    <s v="7408"/>
    <m/>
    <n v="8675"/>
    <n v="8589"/>
    <x v="2"/>
    <d v="1994-07-18T00:00:00"/>
    <n v="7.56"/>
    <x v="1"/>
    <n v="26"/>
    <n v="3"/>
    <n v="1230"/>
    <n v="42"/>
    <x v="1"/>
    <n v="1700"/>
    <n v="622"/>
    <n v="0"/>
    <x v="1"/>
    <n v="0"/>
    <n v="3307"/>
    <x v="0"/>
    <s v="XTO ENERGY"/>
    <n v="1.2974000000000001"/>
    <n v="0.24687000000000001"/>
    <n v="53.505000000000003"/>
    <n v="1.07436"/>
    <n v="56.123629999999991"/>
    <n v="47.957000000000001"/>
    <n v="10.194579999999998"/>
    <n v="0"/>
    <x v="1"/>
    <n v="0"/>
    <n v="58.151579999999996"/>
    <n v="-1.7746193597019025E-2"/>
    <n v="3623"/>
    <n v="4.5598845598845597E-2"/>
    <n v="2.3116822628899809E-2"/>
    <n v="4.398681981190455E-3"/>
    <n v="0.97248449538990978"/>
    <n v="0.82468954411900763"/>
    <n v="0.17531045588099239"/>
    <n v="0"/>
    <x v="1"/>
    <n v="0"/>
    <x v="1"/>
    <n v="3165"/>
    <n v="2.2000000000000002"/>
    <x v="0"/>
    <n v="0"/>
    <x v="0"/>
    <x v="1"/>
    <m/>
    <x v="1"/>
    <x v="1"/>
    <x v="1"/>
    <n v="0"/>
    <x v="1"/>
    <x v="1"/>
    <x v="1"/>
    <x v="1"/>
    <x v="0"/>
    <x v="0"/>
    <x v="0"/>
    <x v="0"/>
    <x v="0"/>
    <x v="0"/>
    <x v="0"/>
    <x v="0"/>
    <x v="0"/>
    <m/>
    <x v="0"/>
    <x v="0"/>
    <x v="0"/>
    <x v="0"/>
    <x v="0"/>
    <m/>
    <n v="19940718"/>
    <x v="1"/>
    <s v="WESTERN ATLAS CORE LABS  LAB No 941627-74"/>
    <m/>
    <m/>
    <d v="1994-08-11T00:00:00"/>
  </r>
  <r>
    <x v="1"/>
    <s v="T26N R112W S36 fFRONTIER"/>
    <n v="2715"/>
    <x v="0"/>
    <x v="5"/>
    <x v="26"/>
    <s v="SE NE"/>
    <n v="36"/>
    <n v="26"/>
    <n v="112"/>
    <n v="42.191470000000002"/>
    <n v="-110.09421"/>
    <s v="4902321321"/>
    <s v="42-36"/>
    <x v="0"/>
    <s v="FRONTIER"/>
    <m/>
    <m/>
    <s v=""/>
    <x v="0"/>
    <m/>
    <m/>
    <n v="8700"/>
    <n v="8623"/>
    <x v="5"/>
    <d v="1999-09-29T00:00:00"/>
    <n v="6.25"/>
    <x v="1"/>
    <n v="240"/>
    <n v="156"/>
    <n v="1342"/>
    <m/>
    <x v="1"/>
    <n v="2400"/>
    <n v="366"/>
    <m/>
    <x v="0"/>
    <n v="455"/>
    <n v="5037"/>
    <x v="0"/>
    <s v="XTO ENERGY INC"/>
    <n v="11.975999999999999"/>
    <n v="12.83724"/>
    <n v="58.376999999999995"/>
    <n v="0"/>
    <n v="83.190239999999989"/>
    <n v="67.703999999999994"/>
    <n v="5.9987399999999997"/>
    <n v="0"/>
    <x v="1"/>
    <n v="9.4731000000000005"/>
    <n v="83.175839999999994"/>
    <n v="8.6556105667662923E-5"/>
    <n v="4959"/>
    <n v="-7.8031212484993995E-3"/>
    <n v="0.14395919521328465"/>
    <n v="0.15431185196725003"/>
    <n v="0.70172895281946535"/>
    <n v="0.8139863691187248"/>
    <n v="7.2121183266679365E-2"/>
    <n v="0.11389244761459578"/>
    <x v="0"/>
    <n v="78"/>
    <x v="0"/>
    <m/>
    <m/>
    <x v="0"/>
    <m/>
    <x v="0"/>
    <x v="0"/>
    <m/>
    <x v="0"/>
    <x v="0"/>
    <x v="0"/>
    <m/>
    <x v="0"/>
    <x v="0"/>
    <x v="0"/>
    <x v="0"/>
    <x v="0"/>
    <x v="0"/>
    <x v="0"/>
    <x v="0"/>
    <x v="0"/>
    <x v="0"/>
    <x v="0"/>
    <x v="0"/>
    <x v="0"/>
    <m/>
    <x v="0"/>
    <x v="0"/>
    <x v="0"/>
    <x v="0"/>
    <x v="0"/>
    <s v="WELLHEAD"/>
    <n v="990929"/>
    <x v="0"/>
    <s v="CHAMPION TECHNOLOGIES VERNAL UT"/>
    <m/>
    <m/>
    <d v="1999-10-19T00:00:00"/>
  </r>
  <r>
    <x v="1"/>
    <s v="T26N R112W S36 fFRONTIER"/>
    <n v="2713"/>
    <x v="0"/>
    <x v="5"/>
    <x v="26"/>
    <s v="NW SE"/>
    <n v="36"/>
    <n v="26"/>
    <n v="112"/>
    <n v="42.190269999999998"/>
    <n v="-110.10083"/>
    <s v="4902321442"/>
    <s v="33-36 STATE"/>
    <x v="0"/>
    <s v="FRONTIER"/>
    <m/>
    <m/>
    <s v=""/>
    <x v="0"/>
    <m/>
    <m/>
    <n v="8714"/>
    <n v="8675"/>
    <x v="5"/>
    <d v="1999-09-27T00:00:00"/>
    <n v="7.1"/>
    <x v="1"/>
    <n v="256"/>
    <n v="117"/>
    <n v="1485"/>
    <m/>
    <x v="1"/>
    <n v="2600"/>
    <n v="695"/>
    <m/>
    <x v="0"/>
    <n v="108"/>
    <n v="5266"/>
    <x v="0"/>
    <s v="XTO ENERGY INC"/>
    <n v="12.7744"/>
    <n v="9.627930000000001"/>
    <n v="64.597499999999997"/>
    <n v="0"/>
    <n v="86.999830000000003"/>
    <n v="73.346000000000004"/>
    <n v="11.391049999999998"/>
    <n v="0"/>
    <x v="1"/>
    <n v="2.2485600000000003"/>
    <n v="86.985609999999994"/>
    <n v="8.1730977028932902E-5"/>
    <n v="5261"/>
    <n v="-4.7496912700674458E-4"/>
    <n v="0.14683247082206941"/>
    <n v="0.11066607831302659"/>
    <n v="0.74250145086490393"/>
    <n v="0.84319693797629292"/>
    <n v="0.13095326916716454"/>
    <n v="2.5849792856542601E-2"/>
    <x v="0"/>
    <n v="5"/>
    <x v="0"/>
    <m/>
    <m/>
    <x v="0"/>
    <m/>
    <x v="0"/>
    <x v="0"/>
    <m/>
    <x v="0"/>
    <x v="0"/>
    <x v="0"/>
    <m/>
    <x v="0"/>
    <x v="0"/>
    <x v="0"/>
    <x v="0"/>
    <x v="0"/>
    <x v="0"/>
    <x v="0"/>
    <x v="0"/>
    <x v="0"/>
    <x v="0"/>
    <x v="0"/>
    <x v="0"/>
    <x v="0"/>
    <m/>
    <x v="0"/>
    <x v="0"/>
    <x v="0"/>
    <x v="0"/>
    <x v="0"/>
    <s v="WELLHEAD"/>
    <n v="990927"/>
    <x v="0"/>
    <s v="CHAMPION TECHNOLOGIES VERNAL UT"/>
    <m/>
    <m/>
    <d v="1999-10-20T00:00:00"/>
  </r>
  <r>
    <x v="1"/>
    <s v="T26N R112W S36 fFRONTIER"/>
    <n v="2714"/>
    <x v="0"/>
    <x v="5"/>
    <x v="26"/>
    <s v="SW SE"/>
    <n v="36"/>
    <n v="26"/>
    <n v="112"/>
    <n v="42.185000000000002"/>
    <n v="-110.09806"/>
    <s v="4902321555"/>
    <s v="34-36"/>
    <x v="0"/>
    <s v="FRONTIER"/>
    <m/>
    <m/>
    <s v=""/>
    <x v="0"/>
    <m/>
    <m/>
    <n v="8730"/>
    <m/>
    <x v="5"/>
    <d v="1999-10-27T00:00:00"/>
    <n v="7.16"/>
    <x v="1"/>
    <n v="208"/>
    <n v="126"/>
    <n v="1583"/>
    <m/>
    <x v="1"/>
    <n v="2800"/>
    <n v="512"/>
    <m/>
    <x v="0"/>
    <n v="108"/>
    <n v="5338"/>
    <x v="0"/>
    <s v="XTO ENERGY INC"/>
    <n v="10.379200000000001"/>
    <n v="10.368539999999999"/>
    <n v="68.860500000000002"/>
    <n v="0"/>
    <n v="89.608239999999995"/>
    <n v="78.988"/>
    <n v="8.3916799999999991"/>
    <n v="0"/>
    <x v="1"/>
    <n v="2.2485600000000003"/>
    <n v="89.628239999999991"/>
    <n v="-1.1158442745581717E-4"/>
    <n v="5337"/>
    <n v="-9.3676814988290398E-5"/>
    <n v="0.1158286336167299"/>
    <n v="0.11570967134272474"/>
    <n v="0.7684616950405454"/>
    <n v="0.88128473793527584"/>
    <n v="9.3627633433391089E-2"/>
    <n v="2.5087628631333167E-2"/>
    <x v="0"/>
    <n v="1"/>
    <x v="0"/>
    <m/>
    <m/>
    <x v="0"/>
    <m/>
    <x v="0"/>
    <x v="0"/>
    <m/>
    <x v="0"/>
    <x v="0"/>
    <x v="0"/>
    <m/>
    <x v="0"/>
    <x v="0"/>
    <x v="0"/>
    <x v="0"/>
    <x v="0"/>
    <x v="0"/>
    <x v="0"/>
    <x v="0"/>
    <x v="0"/>
    <x v="0"/>
    <x v="0"/>
    <x v="0"/>
    <x v="0"/>
    <m/>
    <x v="0"/>
    <x v="0"/>
    <x v="0"/>
    <x v="0"/>
    <x v="0"/>
    <s v="WELLHEAD"/>
    <n v="991027"/>
    <x v="0"/>
    <s v="CHAMPION TECHNOLOGIES VERNAL UT"/>
    <m/>
    <m/>
    <d v="1999-11-02T00:00:00"/>
  </r>
  <r>
    <x v="1"/>
    <s v="T26N R112W S35 fFRONTIER"/>
    <n v="1920"/>
    <x v="0"/>
    <x v="5"/>
    <x v="5"/>
    <s v="NE SE"/>
    <n v="35"/>
    <n v="26"/>
    <n v="112"/>
    <n v="42.18891"/>
    <n v="-110.12497999999999"/>
    <s v="4902320218"/>
    <s v="23-35"/>
    <x v="0"/>
    <s v="FRONTIER"/>
    <m/>
    <m/>
    <m/>
    <x v="0"/>
    <s v="8025"/>
    <m/>
    <n v="8248"/>
    <m/>
    <x v="2"/>
    <d v="1994-07-15T00:00:00"/>
    <n v="7.98"/>
    <x v="1"/>
    <n v="123"/>
    <n v="14"/>
    <n v="3250"/>
    <n v="81"/>
    <x v="1"/>
    <n v="4950"/>
    <n v="878"/>
    <n v="0"/>
    <x v="1"/>
    <n v="0"/>
    <n v="8851"/>
    <x v="0"/>
    <s v="XTO ENERGY"/>
    <n v="6.1376999999999997"/>
    <n v="1.1520600000000001"/>
    <n v="141.375"/>
    <n v="2.0719799999999999"/>
    <n v="150.73674"/>
    <n v="139.6395"/>
    <n v="14.390419999999999"/>
    <n v="0"/>
    <x v="1"/>
    <n v="0"/>
    <n v="154.02992"/>
    <n v="-1.0805578274211513E-2"/>
    <n v="9296"/>
    <n v="2.4521959552543122E-2"/>
    <n v="4.0718009424908615E-2"/>
    <n v="7.6428613223292483E-3"/>
    <n v="0.95163912925276217"/>
    <n v="0.90657386564895959"/>
    <n v="9.3426134351040357E-2"/>
    <n v="0"/>
    <x v="1"/>
    <n v="0"/>
    <x v="1"/>
    <n v="8652"/>
    <n v="1"/>
    <x v="0"/>
    <n v="0"/>
    <x v="0"/>
    <x v="1"/>
    <m/>
    <x v="1"/>
    <x v="1"/>
    <x v="1"/>
    <n v="0"/>
    <x v="1"/>
    <x v="1"/>
    <x v="1"/>
    <x v="1"/>
    <x v="0"/>
    <x v="0"/>
    <x v="0"/>
    <x v="0"/>
    <x v="0"/>
    <x v="0"/>
    <x v="0"/>
    <x v="0"/>
    <x v="0"/>
    <m/>
    <x v="0"/>
    <x v="0"/>
    <x v="0"/>
    <x v="0"/>
    <x v="0"/>
    <m/>
    <n v="19940715"/>
    <x v="1"/>
    <s v="WESTERN ATLAS CORE LABS  LAB No 941627-27"/>
    <m/>
    <m/>
    <d v="1994-08-11T00:00:00"/>
  </r>
  <r>
    <x v="1"/>
    <s v="T26N R112W S35 fFRONTIER"/>
    <n v="2712"/>
    <x v="0"/>
    <x v="5"/>
    <x v="26"/>
    <s v="NE NE"/>
    <n v="35"/>
    <n v="26"/>
    <n v="112"/>
    <n v="42.196829999999999"/>
    <n v="-110.11364"/>
    <s v="4902320116"/>
    <s v="41-33"/>
    <x v="0"/>
    <s v="FRONTIER"/>
    <m/>
    <m/>
    <s v=""/>
    <x v="0"/>
    <m/>
    <m/>
    <n v="8550"/>
    <n v="8467"/>
    <x v="5"/>
    <d v="1999-10-27T00:00:00"/>
    <n v="7.16"/>
    <x v="1"/>
    <n v="216"/>
    <n v="160"/>
    <n v="3386"/>
    <m/>
    <x v="1"/>
    <n v="5400"/>
    <n v="464"/>
    <m/>
    <x v="0"/>
    <n v="543"/>
    <n v="10186"/>
    <x v="0"/>
    <s v="XTO ENERGY INC"/>
    <n v="10.7784"/>
    <n v="13.166399999999999"/>
    <n v="147.291"/>
    <n v="0"/>
    <n v="171.23579999999998"/>
    <n v="152.334"/>
    <n v="7.6049599999999993"/>
    <n v="0"/>
    <x v="1"/>
    <n v="11.305260000000001"/>
    <n v="171.24422000000001"/>
    <n v="-2.4585375812666108E-5"/>
    <n v="10169"/>
    <n v="-8.3517563252272166E-4"/>
    <n v="6.2944781406691824E-2"/>
    <n v="7.68904633260101E-2"/>
    <n v="0.86016475526729819"/>
    <n v="0.88957163050525145"/>
    <n v="4.4410024466811193E-2"/>
    <n v="6.6018345027937297E-2"/>
    <x v="0"/>
    <n v="17"/>
    <x v="0"/>
    <m/>
    <m/>
    <x v="0"/>
    <m/>
    <x v="0"/>
    <x v="0"/>
    <m/>
    <x v="0"/>
    <x v="0"/>
    <x v="0"/>
    <m/>
    <x v="0"/>
    <x v="0"/>
    <x v="0"/>
    <x v="0"/>
    <x v="0"/>
    <x v="0"/>
    <x v="0"/>
    <x v="0"/>
    <x v="0"/>
    <x v="0"/>
    <x v="0"/>
    <x v="0"/>
    <x v="0"/>
    <m/>
    <x v="0"/>
    <x v="0"/>
    <x v="0"/>
    <x v="0"/>
    <x v="0"/>
    <s v="wellhead"/>
    <n v="991027"/>
    <x v="0"/>
    <s v="CHAMPION TECHNOLOGIES VERNAL UT"/>
    <m/>
    <m/>
    <d v="1999-11-03T00:00:00"/>
  </r>
  <r>
    <x v="1"/>
    <s v="T26N R112W S34 fFRONTIER"/>
    <n v="1902"/>
    <x v="0"/>
    <x v="5"/>
    <x v="5"/>
    <s v="NW SW"/>
    <n v="34"/>
    <n v="26"/>
    <n v="112"/>
    <n v="42.189300000000003"/>
    <n v="-110.14775"/>
    <s v="4902320372"/>
    <s v="13-34"/>
    <x v="0"/>
    <s v="FRONTIER"/>
    <m/>
    <m/>
    <m/>
    <x v="0"/>
    <s v="7887"/>
    <m/>
    <n v="8100"/>
    <m/>
    <x v="2"/>
    <d v="1994-07-29T00:00:00"/>
    <n v="7.69"/>
    <x v="1"/>
    <n v="104"/>
    <n v="10"/>
    <n v="3470"/>
    <n v="113"/>
    <x v="1"/>
    <n v="5300"/>
    <n v="1074"/>
    <n v="0"/>
    <x v="1"/>
    <n v="0"/>
    <n v="9526"/>
    <x v="0"/>
    <s v="XTO ENERGY"/>
    <n v="5.1896000000000004"/>
    <n v="0.82289999999999996"/>
    <n v="150.94499999999999"/>
    <n v="2.8905399999999997"/>
    <n v="159.84803999999997"/>
    <n v="149.51300000000001"/>
    <n v="17.60286"/>
    <n v="0"/>
    <x v="1"/>
    <n v="0"/>
    <n v="167.11586"/>
    <n v="-2.2228203174723661E-2"/>
    <n v="10071"/>
    <n v="2.7810379139664235E-2"/>
    <n v="3.2465834426246336E-2"/>
    <n v="5.1480143266066959E-3"/>
    <n v="0.96238615124714699"/>
    <n v="0.89466673001593033"/>
    <n v="0.10533326998406974"/>
    <n v="0"/>
    <x v="1"/>
    <n v="0"/>
    <x v="1"/>
    <n v="9276"/>
    <n v="0.9"/>
    <x v="0"/>
    <n v="0"/>
    <x v="0"/>
    <x v="1"/>
    <m/>
    <x v="1"/>
    <x v="1"/>
    <x v="1"/>
    <n v="0"/>
    <x v="1"/>
    <x v="1"/>
    <x v="1"/>
    <x v="1"/>
    <x v="0"/>
    <x v="0"/>
    <x v="0"/>
    <x v="0"/>
    <x v="0"/>
    <x v="0"/>
    <x v="0"/>
    <x v="0"/>
    <x v="0"/>
    <m/>
    <x v="0"/>
    <x v="0"/>
    <x v="0"/>
    <x v="0"/>
    <x v="0"/>
    <m/>
    <n v="19940729"/>
    <x v="1"/>
    <s v="WESTERN ATLAS CORE LABS  LAB No 941627-36"/>
    <m/>
    <m/>
    <d v="1994-08-11T00:00:00"/>
  </r>
  <r>
    <x v="1"/>
    <s v="T26N R112W S33 fFRONTIER"/>
    <n v="1919"/>
    <x v="0"/>
    <x v="5"/>
    <x v="5"/>
    <s v="NE SW"/>
    <n v="33"/>
    <n v="26"/>
    <n v="112"/>
    <n v="42.189709999999998"/>
    <n v="-110.16157"/>
    <s v="4902320338"/>
    <s v="23-33"/>
    <x v="0"/>
    <s v="FRONTIER"/>
    <m/>
    <m/>
    <m/>
    <x v="0"/>
    <s v="7890"/>
    <m/>
    <n v="8090"/>
    <m/>
    <x v="2"/>
    <d v="1994-07-27T00:00:00"/>
    <n v="7.6"/>
    <x v="1"/>
    <n v="109"/>
    <n v="11"/>
    <n v="3820"/>
    <n v="57"/>
    <x v="1"/>
    <n v="5600"/>
    <n v="964"/>
    <n v="0"/>
    <x v="1"/>
    <n v="0"/>
    <n v="10072"/>
    <x v="0"/>
    <s v="XTO ENERGY"/>
    <n v="5.4390999999999998"/>
    <n v="0.90519000000000005"/>
    <n v="166.17"/>
    <n v="1.4580599999999999"/>
    <n v="173.97234999999998"/>
    <n v="157.976"/>
    <n v="15.799959999999999"/>
    <n v="0"/>
    <x v="1"/>
    <n v="0"/>
    <n v="173.77596"/>
    <n v="5.6474753248974717E-4"/>
    <n v="10561"/>
    <n v="2.3699898221295982E-2"/>
    <n v="3.1264163529434424E-2"/>
    <n v="5.203068188709299E-3"/>
    <n v="0.9635327682818563"/>
    <n v="0.9090785629957101"/>
    <n v="9.0921437004289882E-2"/>
    <n v="0"/>
    <x v="1"/>
    <n v="0"/>
    <x v="1"/>
    <n v="9855"/>
    <n v="0.8"/>
    <x v="0"/>
    <n v="0"/>
    <x v="0"/>
    <x v="1"/>
    <m/>
    <x v="1"/>
    <x v="1"/>
    <x v="1"/>
    <n v="0"/>
    <x v="1"/>
    <x v="1"/>
    <x v="1"/>
    <x v="1"/>
    <x v="0"/>
    <x v="0"/>
    <x v="0"/>
    <x v="0"/>
    <x v="0"/>
    <x v="0"/>
    <x v="0"/>
    <x v="0"/>
    <x v="0"/>
    <m/>
    <x v="0"/>
    <x v="0"/>
    <x v="0"/>
    <x v="0"/>
    <x v="0"/>
    <m/>
    <n v="19940727"/>
    <x v="1"/>
    <s v="WESTERN ATLAS CORE LABS  LAB No 941627-26"/>
    <m/>
    <m/>
    <d v="1994-08-11T00:00:00"/>
  </r>
  <r>
    <x v="1"/>
    <s v="T26N R112W S33 fFRONTIER"/>
    <n v="1950"/>
    <x v="0"/>
    <x v="5"/>
    <x v="5"/>
    <s v="SE NE"/>
    <n v="33"/>
    <n v="26"/>
    <n v="112"/>
    <n v="42.192880000000002"/>
    <n v="-110.15443999999999"/>
    <s v="4902320225"/>
    <s v="42-33"/>
    <x v="0"/>
    <s v="FRONTIER"/>
    <m/>
    <m/>
    <m/>
    <x v="0"/>
    <s v="7802"/>
    <m/>
    <n v="7995"/>
    <m/>
    <x v="2"/>
    <d v="1994-07-15T00:00:00"/>
    <n v="7.29"/>
    <x v="1"/>
    <n v="202"/>
    <n v="16"/>
    <n v="3660"/>
    <n v="67"/>
    <x v="1"/>
    <n v="6000"/>
    <n v="512"/>
    <n v="0"/>
    <x v="1"/>
    <n v="0"/>
    <n v="10197"/>
    <x v="0"/>
    <s v="XTO ENERGY"/>
    <n v="10.079800000000001"/>
    <n v="1.31664"/>
    <n v="159.21"/>
    <n v="1.7138599999999999"/>
    <n v="172.3203"/>
    <n v="169.26"/>
    <n v="8.3916799999999991"/>
    <n v="0"/>
    <x v="1"/>
    <n v="0"/>
    <n v="177.65168"/>
    <n v="-1.5233733854921744E-2"/>
    <n v="10457"/>
    <n v="1.258836060811465E-2"/>
    <n v="5.8494559259704169E-2"/>
    <n v="7.6406552217005196E-3"/>
    <n v="0.9338647855185952"/>
    <n v="0.95276329500514712"/>
    <n v="4.7236704994852843E-2"/>
    <n v="0"/>
    <x v="1"/>
    <n v="0"/>
    <x v="1"/>
    <n v="10080"/>
    <n v="0.8"/>
    <x v="0"/>
    <n v="0"/>
    <x v="0"/>
    <x v="1"/>
    <m/>
    <x v="1"/>
    <x v="1"/>
    <x v="1"/>
    <n v="0"/>
    <x v="1"/>
    <x v="1"/>
    <x v="1"/>
    <x v="1"/>
    <x v="0"/>
    <x v="0"/>
    <x v="0"/>
    <x v="0"/>
    <x v="0"/>
    <x v="0"/>
    <x v="0"/>
    <x v="0"/>
    <x v="0"/>
    <m/>
    <x v="0"/>
    <x v="0"/>
    <x v="0"/>
    <x v="0"/>
    <x v="0"/>
    <m/>
    <n v="19940715"/>
    <x v="1"/>
    <s v="WESTERN ATLAS CORE LABS  LAB No 941627-71"/>
    <m/>
    <m/>
    <d v="1994-08-11T00:00:00"/>
  </r>
  <r>
    <x v="1"/>
    <s v="T26N R112W S33 fFRONTIER"/>
    <n v="1895"/>
    <x v="0"/>
    <x v="5"/>
    <x v="5"/>
    <s v="SW NW"/>
    <n v="33"/>
    <n v="26"/>
    <n v="112"/>
    <n v="42.193280000000001"/>
    <n v="-110.16665"/>
    <s v="4902320907"/>
    <s v="12-33"/>
    <x v="0"/>
    <s v="FRONTIER"/>
    <m/>
    <m/>
    <m/>
    <x v="0"/>
    <s v="7762"/>
    <m/>
    <n v="8055"/>
    <n v="8028"/>
    <x v="2"/>
    <d v="1994-07-15T00:00:00"/>
    <n v="6.9"/>
    <x v="1"/>
    <n v="99"/>
    <n v="8"/>
    <n v="2710"/>
    <n v="107"/>
    <x v="1"/>
    <n v="4300"/>
    <n v="451"/>
    <n v="0"/>
    <x v="1"/>
    <n v="0"/>
    <n v="7446"/>
    <x v="0"/>
    <s v="XTO ENERGY"/>
    <n v="4.9401000000000002"/>
    <n v="0.65832000000000002"/>
    <n v="117.88500000000001"/>
    <n v="2.73706"/>
    <n v="126.22047999999999"/>
    <n v="121.303"/>
    <n v="7.3918899999999992"/>
    <n v="0"/>
    <x v="1"/>
    <n v="0"/>
    <n v="128.69488999999999"/>
    <n v="-9.7067901398020517E-3"/>
    <n v="7675"/>
    <n v="1.5144501025064479E-2"/>
    <n v="3.9138656420891448E-2"/>
    <n v="5.2156353707417374E-3"/>
    <n v="0.95564570820836681"/>
    <n v="0.94256267673098759"/>
    <n v="5.743732326901247E-2"/>
    <n v="0"/>
    <x v="1"/>
    <n v="0"/>
    <x v="1"/>
    <n v="7334"/>
    <n v="1.1000000000000001"/>
    <x v="0"/>
    <n v="0"/>
    <x v="0"/>
    <x v="1"/>
    <m/>
    <x v="1"/>
    <x v="1"/>
    <x v="1"/>
    <n v="0"/>
    <x v="1"/>
    <x v="1"/>
    <x v="1"/>
    <x v="1"/>
    <x v="0"/>
    <x v="0"/>
    <x v="0"/>
    <x v="0"/>
    <x v="0"/>
    <x v="0"/>
    <x v="0"/>
    <x v="0"/>
    <x v="0"/>
    <m/>
    <x v="0"/>
    <x v="0"/>
    <x v="0"/>
    <x v="0"/>
    <x v="0"/>
    <m/>
    <n v="19940715"/>
    <x v="1"/>
    <s v="WESTERN ATLAS CORE LABS  LAB No 941627-16"/>
    <m/>
    <m/>
    <d v="1994-08-11T00:00:00"/>
  </r>
  <r>
    <x v="1"/>
    <s v="T26N R112W S33 fFRONTIER"/>
    <n v="2709"/>
    <x v="0"/>
    <x v="5"/>
    <x v="26"/>
    <s v="NE SW"/>
    <n v="33"/>
    <n v="26"/>
    <n v="112"/>
    <n v="42.189709999999998"/>
    <n v="-110.16157"/>
    <s v="4902320338"/>
    <s v="23-33"/>
    <x v="0"/>
    <s v="FRONTIER"/>
    <m/>
    <m/>
    <s v=""/>
    <x v="0"/>
    <m/>
    <m/>
    <n v="8090"/>
    <m/>
    <x v="5"/>
    <d v="1999-09-29T00:00:00"/>
    <n v="6.97"/>
    <x v="1"/>
    <n v="240"/>
    <n v="175"/>
    <n v="3398"/>
    <m/>
    <x v="1"/>
    <n v="3800"/>
    <n v="634"/>
    <m/>
    <x v="0"/>
    <n v="2718"/>
    <n v="10997"/>
    <x v="0"/>
    <s v="XTO ENERGY INC"/>
    <n v="11.975999999999999"/>
    <n v="14.40075"/>
    <n v="147.81299999999999"/>
    <n v="0"/>
    <n v="174.18975"/>
    <n v="107.19799999999999"/>
    <n v="10.391259999999999"/>
    <n v="0"/>
    <x v="1"/>
    <n v="56.588760000000008"/>
    <n v="174.17802"/>
    <n v="3.3671312360497693E-5"/>
    <n v="10965"/>
    <n v="-1.4570621983425918E-3"/>
    <n v="6.8752610299974593E-2"/>
    <n v="8.2672774948009287E-2"/>
    <n v="0.84857461475201601"/>
    <n v="0.61545078994467839"/>
    <n v="5.9658847884480483E-2"/>
    <n v="0.32489036217084111"/>
    <x v="0"/>
    <n v="32"/>
    <x v="0"/>
    <m/>
    <m/>
    <x v="0"/>
    <m/>
    <x v="0"/>
    <x v="0"/>
    <m/>
    <x v="0"/>
    <x v="0"/>
    <x v="0"/>
    <m/>
    <x v="0"/>
    <x v="0"/>
    <x v="0"/>
    <x v="0"/>
    <x v="0"/>
    <x v="0"/>
    <x v="0"/>
    <x v="0"/>
    <x v="0"/>
    <x v="0"/>
    <x v="0"/>
    <x v="0"/>
    <x v="0"/>
    <m/>
    <x v="0"/>
    <x v="0"/>
    <x v="0"/>
    <x v="0"/>
    <x v="0"/>
    <s v="WELLHEAD"/>
    <n v="990929"/>
    <x v="0"/>
    <s v="CHAMPION TECHNOLOGIES VERNAL UT"/>
    <m/>
    <m/>
    <d v="1999-10-20T00:00:00"/>
  </r>
  <r>
    <x v="1"/>
    <s v="T26N R112W S29 fFRONTIER"/>
    <n v="1921"/>
    <x v="0"/>
    <x v="5"/>
    <x v="5"/>
    <s v="SE SW"/>
    <n v="29"/>
    <n v="26"/>
    <n v="112"/>
    <n v="42.202100000000002"/>
    <n v="-110.18174999999999"/>
    <s v="4902320387"/>
    <s v="24-29"/>
    <x v="0"/>
    <s v="FRONTIER"/>
    <m/>
    <m/>
    <m/>
    <x v="0"/>
    <s v="7893"/>
    <m/>
    <n v="8198"/>
    <n v="7993"/>
    <x v="2"/>
    <d v="1994-07-29T00:00:00"/>
    <n v="7.29"/>
    <x v="1"/>
    <n v="97"/>
    <n v="12"/>
    <n v="3490"/>
    <n v="129"/>
    <x v="1"/>
    <n v="5400"/>
    <n v="939"/>
    <n v="0"/>
    <x v="1"/>
    <n v="0"/>
    <n v="9591"/>
    <x v="0"/>
    <s v="XTO ENERGY"/>
    <n v="4.8403"/>
    <n v="0.98748000000000002"/>
    <n v="151.815"/>
    <n v="3.29982"/>
    <n v="160.9426"/>
    <n v="152.334"/>
    <n v="15.390209999999998"/>
    <n v="0"/>
    <x v="1"/>
    <n v="0"/>
    <n v="167.72421"/>
    <n v="-2.0633692827091366E-2"/>
    <n v="10067"/>
    <n v="2.4214060433411334E-2"/>
    <n v="3.0074697438714177E-2"/>
    <n v="6.1356036251433745E-3"/>
    <n v="0.96378969893614252"/>
    <n v="0.90824097487178512"/>
    <n v="9.1759025128214933E-2"/>
    <n v="0"/>
    <x v="1"/>
    <n v="0"/>
    <x v="1"/>
    <n v="9371"/>
    <n v="0.9"/>
    <x v="0"/>
    <n v="0"/>
    <x v="0"/>
    <x v="1"/>
    <m/>
    <x v="1"/>
    <x v="1"/>
    <x v="1"/>
    <n v="0"/>
    <x v="1"/>
    <x v="1"/>
    <x v="1"/>
    <x v="1"/>
    <x v="0"/>
    <x v="0"/>
    <x v="0"/>
    <x v="0"/>
    <x v="0"/>
    <x v="0"/>
    <x v="0"/>
    <x v="0"/>
    <x v="0"/>
    <m/>
    <x v="0"/>
    <x v="0"/>
    <x v="0"/>
    <x v="0"/>
    <x v="0"/>
    <m/>
    <n v="19940729"/>
    <x v="1"/>
    <s v="WESTERN ATLAS CORE LABS  LAB No 941627-28"/>
    <m/>
    <m/>
    <d v="1994-08-11T00:00:00"/>
  </r>
  <r>
    <x v="1"/>
    <s v="T26N R112W S27 fFRONTIER"/>
    <n v="1908"/>
    <x v="0"/>
    <x v="5"/>
    <x v="5"/>
    <s v="SW SW"/>
    <n v="27"/>
    <n v="26"/>
    <n v="112"/>
    <n v="42.201259999999998"/>
    <n v="-110.1474"/>
    <s v="4902320122"/>
    <s v="14-27"/>
    <x v="0"/>
    <s v="FRONTIER"/>
    <m/>
    <m/>
    <s v=""/>
    <x v="0"/>
    <m/>
    <m/>
    <n v="7934"/>
    <n v="7885"/>
    <x v="2"/>
    <d v="1994-07-15T00:00:00"/>
    <n v="7.49"/>
    <x v="1"/>
    <n v="467"/>
    <n v="3"/>
    <n v="4470"/>
    <n v="212"/>
    <x v="1"/>
    <n v="7600"/>
    <n v="671"/>
    <n v="0"/>
    <x v="1"/>
    <n v="0"/>
    <n v="13082"/>
    <x v="0"/>
    <s v="XTO ENERGY"/>
    <n v="23.3033"/>
    <n v="0.24687000000000001"/>
    <n v="194.44499999999999"/>
    <n v="5.4229599999999998"/>
    <n v="223.41812999999999"/>
    <n v="214.39599999999999"/>
    <n v="10.997689999999999"/>
    <n v="0"/>
    <x v="1"/>
    <n v="0"/>
    <n v="225.39368999999999"/>
    <n v="-4.4017557291606123E-3"/>
    <n v="13423"/>
    <n v="1.2865497076023392E-2"/>
    <n v="0.10430353167847212"/>
    <n v="1.1049685179980694E-3"/>
    <n v="0.89459149980352981"/>
    <n v="0.95120675294858514"/>
    <n v="4.8793247051414787E-2"/>
    <n v="0"/>
    <x v="1"/>
    <n v="0"/>
    <x v="1"/>
    <n v="12883"/>
    <n v="0.8"/>
    <x v="0"/>
    <n v="0"/>
    <x v="0"/>
    <x v="1"/>
    <m/>
    <x v="1"/>
    <x v="1"/>
    <x v="1"/>
    <n v="0"/>
    <x v="1"/>
    <x v="1"/>
    <x v="1"/>
    <x v="1"/>
    <x v="0"/>
    <x v="0"/>
    <x v="0"/>
    <x v="0"/>
    <x v="0"/>
    <x v="0"/>
    <x v="0"/>
    <x v="0"/>
    <x v="0"/>
    <m/>
    <x v="0"/>
    <x v="0"/>
    <x v="0"/>
    <x v="0"/>
    <x v="0"/>
    <m/>
    <n v="19940715"/>
    <x v="1"/>
    <s v="WESTERN ATLAS CORE LABS  LAB No 941627-42"/>
    <m/>
    <m/>
    <d v="1994-08-11T00:00:00"/>
  </r>
  <r>
    <x v="0"/>
    <s v="T26N R112W S26 fWASATCH/ALMY"/>
    <n v="49001470"/>
    <x v="0"/>
    <x v="5"/>
    <x v="27"/>
    <m/>
    <s v="26"/>
    <s v=" 26"/>
    <s v=" 112"/>
    <n v="42.20393"/>
    <n v="-110.11878"/>
    <s v="4902305124"/>
    <s v="GOVERNMENT NO. 1"/>
    <x v="0"/>
    <s v="WASATCH/ALMY"/>
    <n v="528"/>
    <n v="4620"/>
    <n v="16"/>
    <x v="0"/>
    <n v="3360"/>
    <n v="3376"/>
    <n v="8700"/>
    <m/>
    <x v="0"/>
    <d v="1957-05-07T00:00:00"/>
    <n v="8.1999998092651367"/>
    <x v="0"/>
    <n v="26"/>
    <n v="11"/>
    <n v="3419"/>
    <n v="-3"/>
    <x v="0"/>
    <n v="4209"/>
    <n v="1546"/>
    <m/>
    <x v="0"/>
    <n v="-3"/>
    <n v="8633"/>
    <x v="0"/>
    <m/>
    <n v="1.2974000000000001"/>
    <n v="0.90519000000000005"/>
    <n v="148.72649999999999"/>
    <n v="0"/>
    <n v="150.92908999999997"/>
    <n v="118.73589"/>
    <n v="25.338939999999997"/>
    <m/>
    <x v="0"/>
    <n v="0"/>
    <n v="144.07482999999999"/>
    <n v="2.3234470918216892E-2"/>
    <n v="9202"/>
    <n v="3.1903560414914496E-2"/>
    <n v="8.5960897266391806E-3"/>
    <n v="5.9974521810209035E-3"/>
    <n v="0.98540645809233995"/>
    <n v="0.82412653202505948"/>
    <n v="0.17587346797494052"/>
    <n v="0"/>
    <x v="0"/>
    <m/>
    <x v="0"/>
    <m/>
    <m/>
    <x v="0"/>
    <m/>
    <x v="0"/>
    <x v="0"/>
    <m/>
    <x v="0"/>
    <x v="0"/>
    <x v="0"/>
    <m/>
    <x v="0"/>
    <x v="0"/>
    <x v="0"/>
    <x v="0"/>
    <x v="0"/>
    <x v="0"/>
    <x v="0"/>
    <x v="0"/>
    <x v="0"/>
    <x v="0"/>
    <x v="0"/>
    <x v="0"/>
    <x v="0"/>
    <m/>
    <x v="0"/>
    <x v="0"/>
    <x v="0"/>
    <x v="0"/>
    <x v="0"/>
    <s v="DST NO. 2"/>
    <m/>
    <x v="0"/>
    <m/>
    <m/>
    <m/>
    <m/>
  </r>
  <r>
    <x v="0"/>
    <s v="T26N R112W S26 fWASATCH/ALMY"/>
    <n v="49001471"/>
    <x v="0"/>
    <x v="5"/>
    <x v="27"/>
    <m/>
    <s v="26"/>
    <s v=" 26"/>
    <s v=" 112"/>
    <n v="42.20393"/>
    <n v="-110.11878"/>
    <s v="4902305124"/>
    <s v="GOVERNMENT NO. 1"/>
    <x v="0"/>
    <s v="WASATCH/ALMY"/>
    <m/>
    <n v="528"/>
    <n v="191"/>
    <x v="3"/>
    <n v="2641"/>
    <n v="2832"/>
    <n v="8700"/>
    <m/>
    <x v="0"/>
    <d v="1957-05-07T00:00:00"/>
    <n v="7.4000000953674316"/>
    <x v="0"/>
    <n v="66"/>
    <n v="19"/>
    <n v="2805"/>
    <n v="-3"/>
    <x v="0"/>
    <n v="3903"/>
    <n v="885"/>
    <m/>
    <x v="0"/>
    <n v="111"/>
    <n v="7339"/>
    <x v="0"/>
    <m/>
    <n v="3.2934000000000001"/>
    <n v="1.56351"/>
    <n v="122.0175"/>
    <n v="0"/>
    <n v="126.87441"/>
    <n v="110.10363"/>
    <n v="14.505149999999999"/>
    <m/>
    <x v="0"/>
    <n v="2.3110200000000001"/>
    <n v="126.9198"/>
    <n v="-1.7884568761437702E-4"/>
    <n v="7783"/>
    <n v="2.9361195609046424E-2"/>
    <n v="2.5957953223191346E-2"/>
    <n v="1.2323288833421963E-2"/>
    <n v="0.96171875794338668"/>
    <n v="0.86750554287037951"/>
    <n v="0.11428595065545329"/>
    <n v="1.8208506474167153E-2"/>
    <x v="0"/>
    <m/>
    <x v="0"/>
    <m/>
    <m/>
    <x v="0"/>
    <m/>
    <x v="0"/>
    <x v="0"/>
    <m/>
    <x v="0"/>
    <x v="0"/>
    <x v="0"/>
    <m/>
    <x v="0"/>
    <x v="0"/>
    <x v="0"/>
    <x v="0"/>
    <x v="0"/>
    <x v="0"/>
    <x v="0"/>
    <x v="0"/>
    <x v="0"/>
    <x v="0"/>
    <x v="0"/>
    <x v="0"/>
    <x v="0"/>
    <m/>
    <x v="0"/>
    <x v="0"/>
    <x v="0"/>
    <x v="0"/>
    <x v="0"/>
    <s v="DST NO. 1"/>
    <m/>
    <x v="0"/>
    <m/>
    <m/>
    <m/>
    <m/>
  </r>
  <r>
    <x v="0"/>
    <s v="T26N R112W S26 fFRONTIER"/>
    <n v="49001472"/>
    <x v="0"/>
    <x v="5"/>
    <x v="27"/>
    <m/>
    <s v="26"/>
    <s v=" 26"/>
    <s v=" 112"/>
    <n v="42.20393"/>
    <n v="-110.11878"/>
    <s v="4902305124"/>
    <s v="GOVERNMENT NO. 1"/>
    <x v="0"/>
    <s v="FRONTIER"/>
    <n v="4620"/>
    <m/>
    <n v="243"/>
    <x v="3"/>
    <n v="7996"/>
    <n v="8239"/>
    <n v="8700"/>
    <m/>
    <x v="0"/>
    <d v="1957-06-10T00:00:00"/>
    <n v="7.1999998092651367"/>
    <x v="0"/>
    <n v="85"/>
    <n v="11"/>
    <n v="3111"/>
    <n v="-3"/>
    <x v="0"/>
    <n v="4314"/>
    <n v="1079"/>
    <m/>
    <x v="0"/>
    <n v="53"/>
    <n v="8105"/>
    <x v="0"/>
    <m/>
    <n v="4.2415000000000003"/>
    <n v="0.90519000000000005"/>
    <n v="135.32849999999999"/>
    <n v="0"/>
    <n v="140.47519"/>
    <n v="121.69793999999999"/>
    <n v="17.684809999999999"/>
    <m/>
    <x v="0"/>
    <n v="1.1034600000000001"/>
    <n v="140.48621"/>
    <n v="-3.9222469705810222E-5"/>
    <n v="8647"/>
    <n v="3.2354345749761225E-2"/>
    <n v="3.0193943855850988E-2"/>
    <n v="6.4437713164865627E-3"/>
    <n v="0.9633622848276624"/>
    <n v="0.86626253210190518"/>
    <n v="0.1258828891462016"/>
    <n v="7.8545787518931581E-3"/>
    <x v="0"/>
    <m/>
    <x v="0"/>
    <m/>
    <m/>
    <x v="0"/>
    <m/>
    <x v="0"/>
    <x v="0"/>
    <m/>
    <x v="0"/>
    <x v="0"/>
    <x v="0"/>
    <m/>
    <x v="0"/>
    <x v="0"/>
    <x v="0"/>
    <x v="0"/>
    <x v="0"/>
    <x v="0"/>
    <x v="0"/>
    <x v="0"/>
    <x v="0"/>
    <x v="0"/>
    <x v="0"/>
    <x v="0"/>
    <x v="0"/>
    <m/>
    <x v="0"/>
    <x v="0"/>
    <x v="0"/>
    <x v="0"/>
    <x v="0"/>
    <s v="DST NO. 7"/>
    <m/>
    <x v="0"/>
    <m/>
    <m/>
    <m/>
    <m/>
  </r>
  <r>
    <x v="1"/>
    <s v="T26N R112W S26 fFRONTIER"/>
    <n v="5115"/>
    <x v="0"/>
    <x v="5"/>
    <x v="26"/>
    <s v="SW SW"/>
    <n v="26"/>
    <n v="26"/>
    <n v="112"/>
    <n v="42.201900000000002"/>
    <n v="-110.12863"/>
    <s v="4902320121"/>
    <s v="14-26F"/>
    <x v="0"/>
    <s v="FRONTIER"/>
    <m/>
    <m/>
    <n v="24"/>
    <x v="0"/>
    <n v="7904"/>
    <n v="7928"/>
    <n v="8150"/>
    <m/>
    <x v="2"/>
    <d v="1981-07-25T00:00:00"/>
    <n v="8"/>
    <x v="1"/>
    <n v="78"/>
    <n v="8"/>
    <n v="3391"/>
    <n v="157"/>
    <x v="1"/>
    <n v="4900"/>
    <n v="1079"/>
    <n v="0"/>
    <x v="1"/>
    <n v="9"/>
    <n v="9074"/>
    <x v="0"/>
    <s v="XTO ENERGY INC"/>
    <n v="3.8921999999999999"/>
    <n v="0.65832000000000002"/>
    <n v="147.5085"/>
    <n v="4.0160599999999995"/>
    <n v="156.07508000000001"/>
    <n v="138.22899999999998"/>
    <n v="17.684809999999999"/>
    <n v="0"/>
    <x v="1"/>
    <n v="0.18738000000000002"/>
    <n v="156.10118999999997"/>
    <n v="-8.363864428247576E-5"/>
    <n v="9622"/>
    <n v="2.9311082584510057E-2"/>
    <n v="2.4937997789269112E-2"/>
    <n v="4.2179699667621506E-3"/>
    <n v="0.97084403224396865"/>
    <n v="0.88550894455064699"/>
    <n v="0.11329068023120133"/>
    <n v="1.2003752181517645E-3"/>
    <x v="1"/>
    <n v="0"/>
    <x v="1"/>
    <n v="8814"/>
    <n v="0.8"/>
    <x v="4"/>
    <n v="0"/>
    <x v="1"/>
    <x v="1"/>
    <n v="0"/>
    <x v="1"/>
    <x v="1"/>
    <x v="1"/>
    <n v="0"/>
    <x v="1"/>
    <x v="1"/>
    <x v="1"/>
    <x v="1"/>
    <x v="0"/>
    <x v="0"/>
    <x v="0"/>
    <x v="0"/>
    <x v="0"/>
    <x v="0"/>
    <x v="0"/>
    <x v="0"/>
    <x v="0"/>
    <m/>
    <x v="0"/>
    <x v="0"/>
    <x v="0"/>
    <x v="0"/>
    <x v="0"/>
    <s v="IRON PRESENT"/>
    <n v="19810725"/>
    <x v="0"/>
    <s v="CHEMICAL AND GEOLOGICAL LABS CASPER ID No 38052-11"/>
    <m/>
    <s v="7904-7928"/>
    <d v="1981-07-27T00:00:00"/>
  </r>
  <r>
    <x v="1"/>
    <s v="T26N R112W S26 fFRONTIER"/>
    <n v="3948"/>
    <x v="0"/>
    <x v="5"/>
    <x v="26"/>
    <s v="SW SW"/>
    <n v="26"/>
    <n v="26"/>
    <n v="112"/>
    <n v="42.201900000000002"/>
    <n v="-110.12863"/>
    <s v="4902320121"/>
    <s v="HD 14-26"/>
    <x v="0"/>
    <s v="FRONTIER"/>
    <m/>
    <m/>
    <s v=""/>
    <x v="0"/>
    <m/>
    <m/>
    <n v="8150"/>
    <m/>
    <x v="2"/>
    <d v="1992-09-02T00:00:00"/>
    <n v="7.7"/>
    <x v="1"/>
    <n v="214"/>
    <n v="22"/>
    <n v="3330"/>
    <n v="173"/>
    <x v="1"/>
    <m/>
    <n v="8145"/>
    <m/>
    <x v="0"/>
    <n v="33"/>
    <n v="9504"/>
    <x v="0"/>
    <s v="FMC CORP"/>
    <n v="10.678599999999999"/>
    <n v="1.8103800000000001"/>
    <n v="144.85499999999999"/>
    <n v="4.4253399999999994"/>
    <n v="161.76931999999999"/>
    <n v="0"/>
    <n v="133.49654999999998"/>
    <n v="0"/>
    <x v="1"/>
    <n v="0.68706"/>
    <n v="134.18360999999999"/>
    <n v="9.3209788461969298E-2"/>
    <n v="11917"/>
    <n v="0.11264646841884132"/>
    <n v="6.6011280754595489E-2"/>
    <n v="1.1191120788540128E-2"/>
    <n v="0.92279759845686438"/>
    <n v="0"/>
    <n v="0.99487970252104563"/>
    <n v="5.1202974789543972E-3"/>
    <x v="0"/>
    <n v="81.2"/>
    <x v="0"/>
    <m/>
    <m/>
    <x v="0"/>
    <n v="11300"/>
    <x v="2"/>
    <x v="0"/>
    <m/>
    <x v="0"/>
    <x v="0"/>
    <x v="0"/>
    <m/>
    <x v="0"/>
    <x v="0"/>
    <x v="0"/>
    <x v="0"/>
    <x v="0"/>
    <x v="0"/>
    <x v="0"/>
    <x v="0"/>
    <x v="0"/>
    <x v="0"/>
    <x v="0"/>
    <x v="0"/>
    <x v="0"/>
    <m/>
    <x v="0"/>
    <x v="0"/>
    <x v="0"/>
    <x v="0"/>
    <x v="0"/>
    <m/>
    <n v="19920902"/>
    <x v="0"/>
    <s v="ACZ LABS ID No 92-WI-07301"/>
    <m/>
    <m/>
    <d v="1992-09-30T00:00:00"/>
  </r>
  <r>
    <x v="1"/>
    <s v="T26N R112W S25 fFRONTIER"/>
    <n v="1949"/>
    <x v="0"/>
    <x v="5"/>
    <x v="5"/>
    <s v="SE SE"/>
    <n v="25"/>
    <n v="26"/>
    <n v="112"/>
    <n v="42.209449999999997"/>
    <n v="-110.09571"/>
    <s v="4902320118"/>
    <s v="42-25"/>
    <x v="0"/>
    <s v="FRONTIER"/>
    <m/>
    <m/>
    <m/>
    <x v="0"/>
    <s v="8406"/>
    <m/>
    <n v="8660"/>
    <m/>
    <x v="2"/>
    <d v="1994-07-18T00:00:00"/>
    <n v="7.51"/>
    <x v="1"/>
    <n v="36"/>
    <n v="4"/>
    <n v="1440"/>
    <n v="51"/>
    <x v="1"/>
    <n v="2000"/>
    <n v="586"/>
    <n v="0"/>
    <x v="1"/>
    <n v="0"/>
    <n v="3819"/>
    <x v="0"/>
    <s v="XTO ENERGY"/>
    <n v="1.7964"/>
    <n v="0.32916000000000001"/>
    <n v="62.64"/>
    <n v="1.3045799999999999"/>
    <n v="66.070139999999995"/>
    <n v="56.42"/>
    <n v="9.6045399999999983"/>
    <n v="0"/>
    <x v="1"/>
    <n v="0"/>
    <n v="66.024539999999988"/>
    <n v="3.4520693793275715E-4"/>
    <n v="4117"/>
    <n v="3.7550403225806453E-2"/>
    <n v="2.7189287021338233E-2"/>
    <n v="4.9819782431216285E-3"/>
    <n v="0.9678287347355401"/>
    <n v="0.85453075477693607"/>
    <n v="0.14546924522306404"/>
    <n v="0"/>
    <x v="1"/>
    <n v="0"/>
    <x v="1"/>
    <n v="3684"/>
    <n v="1.9"/>
    <x v="0"/>
    <n v="0"/>
    <x v="0"/>
    <x v="1"/>
    <m/>
    <x v="1"/>
    <x v="1"/>
    <x v="1"/>
    <n v="0"/>
    <x v="1"/>
    <x v="1"/>
    <x v="1"/>
    <x v="1"/>
    <x v="0"/>
    <x v="0"/>
    <x v="0"/>
    <x v="0"/>
    <x v="0"/>
    <x v="0"/>
    <x v="0"/>
    <x v="0"/>
    <x v="0"/>
    <m/>
    <x v="0"/>
    <x v="0"/>
    <x v="0"/>
    <x v="0"/>
    <x v="0"/>
    <m/>
    <n v="19940718"/>
    <x v="1"/>
    <s v="WESTERN ATLAS CORE LABS  LAB No 941627-72"/>
    <m/>
    <m/>
    <d v="1994-08-11T00:00:00"/>
  </r>
  <r>
    <x v="1"/>
    <s v="T26N R112W S25 fFRONTIER"/>
    <n v="1918"/>
    <x v="0"/>
    <x v="5"/>
    <x v="5"/>
    <s v="NE SW"/>
    <n v="25"/>
    <n v="26"/>
    <n v="112"/>
    <n v="42.203769999999999"/>
    <n v="-110.10456000000001"/>
    <s v="4902320442"/>
    <s v="23-25"/>
    <x v="0"/>
    <s v="FRONTIER"/>
    <m/>
    <m/>
    <m/>
    <x v="0"/>
    <s v="8320"/>
    <m/>
    <n v="8700"/>
    <m/>
    <x v="2"/>
    <d v="1994-07-22T00:00:00"/>
    <n v="7.21"/>
    <x v="1"/>
    <n v="35"/>
    <n v="4"/>
    <n v="1420"/>
    <n v="47"/>
    <x v="1"/>
    <n v="2000"/>
    <n v="537"/>
    <n v="0"/>
    <x v="1"/>
    <n v="0"/>
    <n v="3770"/>
    <x v="0"/>
    <s v="XTO ENERGY"/>
    <n v="1.7464999999999999"/>
    <n v="0.32916000000000001"/>
    <n v="61.77"/>
    <n v="1.2022599999999999"/>
    <n v="65.047919999999991"/>
    <n v="56.42"/>
    <n v="8.8014299999999999"/>
    <n v="0"/>
    <x v="1"/>
    <n v="0"/>
    <n v="65.221429999999998"/>
    <n v="-1.3319326457068175E-3"/>
    <n v="4043"/>
    <n v="3.4941763727121461E-2"/>
    <n v="2.6849436538478096E-2"/>
    <n v="5.0602694136876328E-3"/>
    <n v="0.96809029404783442"/>
    <n v="0.86505309681189135"/>
    <n v="0.13494690318810856"/>
    <n v="0"/>
    <x v="1"/>
    <n v="0"/>
    <x v="1"/>
    <n v="3647"/>
    <n v="2.1"/>
    <x v="0"/>
    <n v="0"/>
    <x v="0"/>
    <x v="1"/>
    <m/>
    <x v="1"/>
    <x v="1"/>
    <x v="1"/>
    <n v="0"/>
    <x v="1"/>
    <x v="1"/>
    <x v="1"/>
    <x v="1"/>
    <x v="0"/>
    <x v="0"/>
    <x v="0"/>
    <x v="0"/>
    <x v="0"/>
    <x v="0"/>
    <x v="0"/>
    <x v="0"/>
    <x v="0"/>
    <m/>
    <x v="0"/>
    <x v="0"/>
    <x v="0"/>
    <x v="0"/>
    <x v="0"/>
    <m/>
    <n v="19940722"/>
    <x v="1"/>
    <s v="WESTERN ATLAS CORE LABS  LAB No 941627-25"/>
    <m/>
    <m/>
    <d v="1994-08-11T00:00:00"/>
  </r>
  <r>
    <x v="1"/>
    <s v="T26N R112W S24 fFRONTIER"/>
    <n v="1946"/>
    <x v="0"/>
    <x v="5"/>
    <x v="5"/>
    <s v="NE NE"/>
    <n v="24"/>
    <n v="26"/>
    <n v="112"/>
    <n v="42.226460000000003"/>
    <n v="-110.09591"/>
    <s v="4902320115"/>
    <s v="41-24"/>
    <x v="0"/>
    <s v="FRONTIER"/>
    <m/>
    <m/>
    <m/>
    <x v="0"/>
    <s v="8270"/>
    <m/>
    <n v="8507"/>
    <m/>
    <x v="2"/>
    <d v="1994-07-22T00:00:00"/>
    <n v="7.63"/>
    <x v="1"/>
    <n v="36"/>
    <n v="4"/>
    <n v="1450"/>
    <n v="50"/>
    <x v="1"/>
    <n v="2100"/>
    <n v="537"/>
    <n v="0"/>
    <x v="1"/>
    <n v="0"/>
    <n v="3904"/>
    <x v="0"/>
    <s v="P G AND E"/>
    <n v="1.7964"/>
    <n v="0.32916000000000001"/>
    <n v="63.075000000000003"/>
    <n v="1.2789999999999999"/>
    <n v="66.479559999999992"/>
    <n v="59.241"/>
    <n v="8.8014299999999999"/>
    <n v="0"/>
    <x v="1"/>
    <n v="0"/>
    <n v="68.042429999999996"/>
    <n v="-1.1617951830775056E-2"/>
    <n v="4177"/>
    <n v="3.3782947654993192E-2"/>
    <n v="2.7021839494725901E-2"/>
    <n v="4.9512963082186468E-3"/>
    <n v="0.96802686419705553"/>
    <n v="0.87064791777718697"/>
    <n v="0.12935208222281303"/>
    <n v="0"/>
    <x v="1"/>
    <n v="0"/>
    <x v="1"/>
    <n v="3780"/>
    <n v="1.9"/>
    <x v="0"/>
    <n v="0"/>
    <x v="0"/>
    <x v="1"/>
    <m/>
    <x v="1"/>
    <x v="1"/>
    <x v="1"/>
    <n v="0"/>
    <x v="1"/>
    <x v="1"/>
    <x v="1"/>
    <x v="1"/>
    <x v="0"/>
    <x v="0"/>
    <x v="0"/>
    <x v="0"/>
    <x v="0"/>
    <x v="0"/>
    <x v="0"/>
    <x v="0"/>
    <x v="0"/>
    <m/>
    <x v="0"/>
    <x v="0"/>
    <x v="0"/>
    <x v="0"/>
    <x v="0"/>
    <m/>
    <n v="19940722"/>
    <x v="1"/>
    <s v="WESTERN ATLAS CORE LABS  LAB No 941627-68"/>
    <m/>
    <m/>
    <d v="1994-08-11T00:00:00"/>
  </r>
  <r>
    <x v="1"/>
    <s v="T26N R112W S24 fFRONTIER"/>
    <n v="2708"/>
    <x v="0"/>
    <x v="5"/>
    <x v="26"/>
    <s v="SE SE"/>
    <n v="24"/>
    <n v="26"/>
    <n v="112"/>
    <n v="42.216670000000001"/>
    <n v="-110.09528"/>
    <s v="4902321511"/>
    <s v="44-24"/>
    <x v="0"/>
    <s v="FRONTIER"/>
    <m/>
    <m/>
    <m/>
    <x v="0"/>
    <s v="8036"/>
    <m/>
    <n v="8400"/>
    <n v="8150"/>
    <x v="5"/>
    <d v="1999-10-27T00:00:00"/>
    <n v="7.29"/>
    <x v="1"/>
    <n v="176"/>
    <n v="136"/>
    <n v="1606"/>
    <m/>
    <x v="1"/>
    <n v="2800"/>
    <n v="525"/>
    <m/>
    <x v="0"/>
    <n v="108"/>
    <n v="5357"/>
    <x v="0"/>
    <s v="XTO ENERGY INC"/>
    <n v="8.7823999999999991"/>
    <n v="11.19144"/>
    <n v="69.86099999999999"/>
    <n v="0"/>
    <n v="89.834839999999986"/>
    <n v="78.988"/>
    <n v="8.6047499999999992"/>
    <n v="0"/>
    <x v="1"/>
    <n v="2.2485600000000003"/>
    <n v="89.841309999999993"/>
    <n v="-3.6009231052687318E-5"/>
    <n v="5351"/>
    <n v="-5.6032872618602919E-4"/>
    <n v="9.7761625667725352E-2"/>
    <n v="0.12457794770937425"/>
    <n v="0.77766042662290047"/>
    <n v="0.87919466000662727"/>
    <n v="9.5777209838102312E-2"/>
    <n v="2.5028130155270448E-2"/>
    <x v="0"/>
    <n v="6"/>
    <x v="0"/>
    <m/>
    <m/>
    <x v="0"/>
    <m/>
    <x v="0"/>
    <x v="0"/>
    <m/>
    <x v="0"/>
    <x v="0"/>
    <x v="0"/>
    <m/>
    <x v="0"/>
    <x v="0"/>
    <x v="0"/>
    <x v="0"/>
    <x v="0"/>
    <x v="0"/>
    <x v="0"/>
    <x v="0"/>
    <x v="0"/>
    <x v="0"/>
    <x v="0"/>
    <x v="0"/>
    <x v="0"/>
    <m/>
    <x v="0"/>
    <x v="0"/>
    <x v="0"/>
    <x v="0"/>
    <x v="0"/>
    <s v="WELLHEAD"/>
    <n v="991027"/>
    <x v="0"/>
    <s v="CHAMPION TECHNOLOGIES VERNAL UT"/>
    <m/>
    <m/>
    <d v="1999-11-03T00:00:00"/>
  </r>
  <r>
    <x v="1"/>
    <s v="T26N R112W S24 fFRONTIER"/>
    <n v="1938"/>
    <x v="0"/>
    <x v="5"/>
    <x v="5"/>
    <s v="NW SE"/>
    <n v="24"/>
    <n v="26"/>
    <n v="112"/>
    <n v="42.218730000000001"/>
    <n v="-110.09905000000001"/>
    <s v="4902320376"/>
    <s v="33-24"/>
    <x v="0"/>
    <s v="FRONTIER"/>
    <m/>
    <m/>
    <m/>
    <x v="0"/>
    <s v="7964"/>
    <m/>
    <n v="8176"/>
    <n v="8123"/>
    <x v="2"/>
    <d v="1994-07-22T00:00:00"/>
    <n v="7.09"/>
    <x v="1"/>
    <n v="74"/>
    <n v="7"/>
    <n v="2600"/>
    <n v="60"/>
    <x v="1"/>
    <n v="4000"/>
    <n v="598"/>
    <n v="0"/>
    <x v="1"/>
    <n v="0"/>
    <n v="7035"/>
    <x v="0"/>
    <s v="XTO ENERGY"/>
    <n v="3.6926000000000001"/>
    <n v="0.57603000000000004"/>
    <n v="113.1"/>
    <n v="1.5347999999999999"/>
    <n v="118.90343"/>
    <n v="112.84"/>
    <n v="9.8012199999999989"/>
    <n v="0"/>
    <x v="1"/>
    <n v="0"/>
    <n v="122.64121999999999"/>
    <n v="-1.5474530278356361E-2"/>
    <n v="7339"/>
    <n v="2.1149297342423819E-2"/>
    <n v="3.1055453993211132E-2"/>
    <n v="4.8445196240343956E-3"/>
    <n v="0.96410002638275449"/>
    <n v="0.92008217139392445"/>
    <n v="7.9917828606075506E-2"/>
    <n v="0"/>
    <x v="1"/>
    <n v="0"/>
    <x v="1"/>
    <n v="6897"/>
    <n v="1.1000000000000001"/>
    <x v="0"/>
    <n v="0"/>
    <x v="0"/>
    <x v="1"/>
    <m/>
    <x v="1"/>
    <x v="1"/>
    <x v="1"/>
    <n v="0"/>
    <x v="1"/>
    <x v="1"/>
    <x v="1"/>
    <x v="1"/>
    <x v="0"/>
    <x v="0"/>
    <x v="0"/>
    <x v="0"/>
    <x v="0"/>
    <x v="0"/>
    <x v="0"/>
    <x v="0"/>
    <x v="0"/>
    <m/>
    <x v="0"/>
    <x v="0"/>
    <x v="0"/>
    <x v="0"/>
    <x v="0"/>
    <m/>
    <n v="19940722"/>
    <x v="1"/>
    <s v="WESTERN ATLAS CORE LABS  LAB No 941627-60"/>
    <m/>
    <m/>
    <d v="1994-08-11T00:00:00"/>
  </r>
  <r>
    <x v="1"/>
    <s v="T26N R112W S24 fFRONTIER"/>
    <n v="2706"/>
    <x v="0"/>
    <x v="5"/>
    <x v="26"/>
    <s v="NW SW"/>
    <n v="24"/>
    <n v="26"/>
    <n v="112"/>
    <n v="42.219439999999999"/>
    <n v="-110.11"/>
    <s v="4902321524"/>
    <s v="24-24D"/>
    <x v="0"/>
    <s v="FRONTIER"/>
    <m/>
    <m/>
    <s v=""/>
    <x v="0"/>
    <m/>
    <m/>
    <n v="8628"/>
    <n v="8578"/>
    <x v="2"/>
    <d v="2000-02-21T00:00:00"/>
    <n v="7.33"/>
    <x v="1"/>
    <n v="2.4"/>
    <n v="0.1"/>
    <n v="190"/>
    <n v="4.4000000000000004"/>
    <x v="1"/>
    <n v="161"/>
    <n v="138"/>
    <m/>
    <x v="0"/>
    <n v="10.7"/>
    <n v="688"/>
    <x v="0"/>
    <s v="XTO ENERGY INC"/>
    <n v="0.11975999999999999"/>
    <n v="8.2290000000000002E-3"/>
    <n v="8.2650000000000006"/>
    <n v="0.112552"/>
    <n v="8.5055409999999991"/>
    <n v="4.5418099999999999"/>
    <n v="2.2618199999999997"/>
    <n v="0"/>
    <x v="1"/>
    <n v="0.222774"/>
    <n v="7.0264040000000003"/>
    <n v="9.5231923625791803E-2"/>
    <n v="506.6"/>
    <n v="-0.15184999162899721"/>
    <n v="1.4080233109216687E-2"/>
    <n v="9.6748695938330092E-4"/>
    <n v="0.98495227993140011"/>
    <n v="0.64639181009233171"/>
    <n v="0.32190292502395246"/>
    <n v="3.1705264883715764E-2"/>
    <x v="0"/>
    <n v="26.6"/>
    <x v="0"/>
    <m/>
    <n v="14.04"/>
    <x v="4"/>
    <m/>
    <x v="0"/>
    <x v="0"/>
    <m/>
    <x v="0"/>
    <x v="0"/>
    <x v="0"/>
    <m/>
    <x v="0"/>
    <x v="0"/>
    <x v="0"/>
    <x v="0"/>
    <x v="0"/>
    <x v="0"/>
    <x v="0"/>
    <x v="0"/>
    <x v="0"/>
    <x v="0"/>
    <x v="0"/>
    <x v="0"/>
    <x v="0"/>
    <m/>
    <x v="0"/>
    <x v="0"/>
    <x v="0"/>
    <x v="0"/>
    <x v="0"/>
    <s v="HIGH ORGANIC CONTAMINANTS"/>
    <n v="221"/>
    <x v="0"/>
    <s v="ETL LABS ID No 00-5121-16"/>
    <m/>
    <m/>
    <d v="2000-03-29T00:00:00"/>
  </r>
  <r>
    <x v="1"/>
    <s v="T26N R112W S24 fFRONTIER"/>
    <n v="2707"/>
    <x v="0"/>
    <x v="5"/>
    <x v="26"/>
    <s v="SE NE"/>
    <n v="24"/>
    <n v="26"/>
    <n v="112"/>
    <n v="42.221519999999998"/>
    <n v="-110.09520999999999"/>
    <s v="4902321287"/>
    <s v="42-24"/>
    <x v="0"/>
    <s v="FRONTIER"/>
    <m/>
    <m/>
    <s v=""/>
    <x v="0"/>
    <m/>
    <m/>
    <n v="8525"/>
    <n v="8435"/>
    <x v="5"/>
    <d v="1999-09-27T00:00:00"/>
    <n v="6.99"/>
    <x v="1"/>
    <n v="168"/>
    <n v="117"/>
    <n v="2240"/>
    <m/>
    <x v="1"/>
    <n v="3800"/>
    <n v="366"/>
    <m/>
    <x v="0"/>
    <n v="108"/>
    <n v="6828"/>
    <x v="0"/>
    <s v="XTO ENERGY INC"/>
    <n v="8.3832000000000004"/>
    <n v="9.627930000000001"/>
    <n v="97.44"/>
    <n v="0"/>
    <n v="115.45113000000001"/>
    <n v="107.19799999999999"/>
    <n v="5.9987399999999997"/>
    <n v="0"/>
    <x v="1"/>
    <n v="2.2485600000000003"/>
    <n v="115.44529999999999"/>
    <n v="2.5249415939507255E-5"/>
    <n v="6799"/>
    <n v="-2.128127981213767E-3"/>
    <n v="7.2612541774168857E-2"/>
    <n v="8.3393986702425524E-2"/>
    <n v="0.84399347152340554"/>
    <n v="0.92856097216603883"/>
    <n v="5.1961751582784231E-2"/>
    <n v="1.947727625117697E-2"/>
    <x v="0"/>
    <n v="29"/>
    <x v="0"/>
    <m/>
    <m/>
    <x v="0"/>
    <m/>
    <x v="0"/>
    <x v="0"/>
    <m/>
    <x v="0"/>
    <x v="0"/>
    <x v="0"/>
    <m/>
    <x v="0"/>
    <x v="0"/>
    <x v="0"/>
    <x v="0"/>
    <x v="0"/>
    <x v="0"/>
    <x v="0"/>
    <x v="0"/>
    <x v="0"/>
    <x v="0"/>
    <x v="0"/>
    <x v="0"/>
    <x v="0"/>
    <m/>
    <x v="0"/>
    <x v="0"/>
    <x v="0"/>
    <x v="0"/>
    <x v="0"/>
    <s v="WELLHEAD"/>
    <n v="990927"/>
    <x v="0"/>
    <s v="CHAMPION TECHNOLOGIES VERNAL UT"/>
    <m/>
    <m/>
    <d v="1999-10-20T00:00:00"/>
  </r>
  <r>
    <x v="1"/>
    <s v="T26N R112W S24 fFRONTIER"/>
    <n v="2705"/>
    <x v="0"/>
    <x v="5"/>
    <x v="26"/>
    <s v="NW SE"/>
    <n v="24"/>
    <n v="26"/>
    <n v="112"/>
    <n v="42.218640000000001"/>
    <n v="-110.0997"/>
    <s v="4902321342"/>
    <s v="22-24D"/>
    <x v="0"/>
    <s v="FRONTIER"/>
    <m/>
    <m/>
    <s v=""/>
    <x v="0"/>
    <m/>
    <m/>
    <n v="8520"/>
    <n v="8416"/>
    <x v="2"/>
    <d v="2000-02-21T00:00:00"/>
    <n v="7.46"/>
    <x v="1"/>
    <n v="2.4"/>
    <n v="0.1"/>
    <n v="174"/>
    <n v="5.2"/>
    <x v="1"/>
    <n v="161"/>
    <n v="134"/>
    <m/>
    <x v="0"/>
    <n v="1.6"/>
    <n v="668"/>
    <x v="0"/>
    <s v="XTO ENERGY INC"/>
    <n v="0.11975999999999999"/>
    <n v="8.2290000000000002E-3"/>
    <n v="7.5689999999999991"/>
    <n v="0.133016"/>
    <n v="7.830004999999999"/>
    <n v="4.5418099999999999"/>
    <n v="2.1962599999999997"/>
    <n v="0"/>
    <x v="1"/>
    <n v="3.3312000000000001E-2"/>
    <n v="6.7713819999999991"/>
    <n v="7.2501537011518152E-2"/>
    <n v="478.3"/>
    <n v="-0.16548896449446043"/>
    <n v="1.5295009390160033E-2"/>
    <n v="1.050957183296818E-3"/>
    <n v="0.98365403342654312"/>
    <n v="0.67073604767830264"/>
    <n v="0.32434442481608627"/>
    <n v="4.9195275056111154E-3"/>
    <x v="0"/>
    <n v="25.9"/>
    <x v="0"/>
    <m/>
    <n v="13.99"/>
    <x v="4"/>
    <m/>
    <x v="0"/>
    <x v="0"/>
    <m/>
    <x v="0"/>
    <x v="0"/>
    <x v="0"/>
    <m/>
    <x v="0"/>
    <x v="0"/>
    <x v="0"/>
    <x v="0"/>
    <x v="0"/>
    <x v="0"/>
    <x v="0"/>
    <x v="0"/>
    <x v="0"/>
    <x v="0"/>
    <x v="0"/>
    <x v="0"/>
    <x v="0"/>
    <m/>
    <x v="0"/>
    <x v="0"/>
    <x v="0"/>
    <x v="0"/>
    <x v="0"/>
    <s v="HIGH ORGANIC CONTAMINANTS"/>
    <n v="221"/>
    <x v="0"/>
    <s v="ETL LABS ID No 00-5121-13"/>
    <m/>
    <m/>
    <d v="2000-03-29T00:00:00"/>
  </r>
  <r>
    <x v="1"/>
    <s v="T26N R112W S24 fFRONTIER"/>
    <n v="1901"/>
    <x v="0"/>
    <x v="5"/>
    <x v="5"/>
    <s v="NW SW"/>
    <n v="24"/>
    <n v="26"/>
    <n v="112"/>
    <n v="42.21725"/>
    <n v="-110.11002000000001"/>
    <s v="4902320058"/>
    <s v="13-24"/>
    <x v="0"/>
    <s v="FRONTIER"/>
    <m/>
    <m/>
    <s v=""/>
    <x v="0"/>
    <m/>
    <m/>
    <n v="8204"/>
    <n v="7750"/>
    <x v="2"/>
    <d v="1994-07-29T00:00:00"/>
    <n v="7.14"/>
    <x v="1"/>
    <n v="78"/>
    <n v="7"/>
    <n v="2490"/>
    <n v="59"/>
    <x v="1"/>
    <n v="3800"/>
    <n v="573"/>
    <n v="0"/>
    <x v="1"/>
    <n v="0"/>
    <n v="6716"/>
    <x v="0"/>
    <s v="XTO ENERGY"/>
    <n v="3.8921999999999999"/>
    <n v="0.57603000000000004"/>
    <n v="108.315"/>
    <n v="1.50922"/>
    <n v="114.29245"/>
    <n v="107.19799999999999"/>
    <n v="9.3914699999999982"/>
    <n v="0"/>
    <x v="1"/>
    <n v="0"/>
    <n v="116.58946999999999"/>
    <n v="-9.9488950888834832E-3"/>
    <n v="7007"/>
    <n v="2.1205275814326314E-2"/>
    <n v="3.4054742898590409E-2"/>
    <n v="5.0399654570358766E-3"/>
    <n v="0.96090529164437366"/>
    <n v="0.91944838586194788"/>
    <n v="8.0551614138052077E-2"/>
    <n v="0"/>
    <x v="1"/>
    <n v="0"/>
    <x v="1"/>
    <n v="6584"/>
    <n v="1.2"/>
    <x v="0"/>
    <n v="0"/>
    <x v="0"/>
    <x v="1"/>
    <m/>
    <x v="1"/>
    <x v="1"/>
    <x v="1"/>
    <n v="0"/>
    <x v="1"/>
    <x v="1"/>
    <x v="1"/>
    <x v="1"/>
    <x v="0"/>
    <x v="0"/>
    <x v="0"/>
    <x v="0"/>
    <x v="0"/>
    <x v="0"/>
    <x v="0"/>
    <x v="0"/>
    <x v="0"/>
    <m/>
    <x v="0"/>
    <x v="0"/>
    <x v="0"/>
    <x v="0"/>
    <x v="0"/>
    <m/>
    <n v="19940729"/>
    <x v="1"/>
    <s v="WESTERN ATLAS CORE LABS  LAB No 941627-35"/>
    <m/>
    <m/>
    <d v="1994-08-11T00:00:00"/>
  </r>
  <r>
    <x v="1"/>
    <s v="T26N R112W S23 fFRONTIER-MESAVERDE/BAXTER"/>
    <n v="2697"/>
    <x v="0"/>
    <x v="5"/>
    <x v="26"/>
    <s v="NW NW"/>
    <n v="23"/>
    <n v="26"/>
    <n v="112"/>
    <n v="42.225279999999998"/>
    <n v="-110.12639"/>
    <s v="4902321459"/>
    <s v="11-23B"/>
    <x v="0"/>
    <s v="FRONTIER-MESAVERDE/BAXTER"/>
    <m/>
    <m/>
    <m/>
    <x v="0"/>
    <s v="6194"/>
    <m/>
    <n v="7900"/>
    <n v="7880"/>
    <x v="5"/>
    <d v="1999-10-27T00:00:00"/>
    <n v="6.99"/>
    <x v="1"/>
    <n v="208"/>
    <n v="117"/>
    <n v="2240"/>
    <m/>
    <x v="1"/>
    <n v="3800"/>
    <n v="488"/>
    <m/>
    <x v="0"/>
    <n v="108"/>
    <n v="6967"/>
    <x v="0"/>
    <s v="XTO ENERGY INC"/>
    <n v="10.379200000000001"/>
    <n v="9.627930000000001"/>
    <n v="97.44"/>
    <n v="0"/>
    <n v="117.44713"/>
    <n v="107.19799999999999"/>
    <n v="7.9983199999999988"/>
    <n v="0"/>
    <x v="1"/>
    <n v="2.2485600000000003"/>
    <n v="117.44487999999998"/>
    <n v="9.5788698816015452E-6"/>
    <n v="6961"/>
    <n v="-4.3078690407811603E-4"/>
    <n v="8.8373381282284211E-2"/>
    <n v="8.1976715820982607E-2"/>
    <n v="0.82964990289673313"/>
    <n v="0.9127515818484383"/>
    <n v="6.8102755948152016E-2"/>
    <n v="1.9145662203409811E-2"/>
    <x v="0"/>
    <n v="6"/>
    <x v="0"/>
    <m/>
    <m/>
    <x v="0"/>
    <m/>
    <x v="0"/>
    <x v="0"/>
    <m/>
    <x v="0"/>
    <x v="0"/>
    <x v="0"/>
    <m/>
    <x v="0"/>
    <x v="0"/>
    <x v="0"/>
    <x v="0"/>
    <x v="0"/>
    <x v="0"/>
    <x v="0"/>
    <x v="0"/>
    <x v="0"/>
    <x v="0"/>
    <x v="0"/>
    <x v="0"/>
    <x v="0"/>
    <m/>
    <x v="0"/>
    <x v="0"/>
    <x v="0"/>
    <x v="0"/>
    <x v="0"/>
    <s v="WELLHEAD"/>
    <n v="991027"/>
    <x v="0"/>
    <s v="CHAMPION TECHNOLOGIES VERNAL UT"/>
    <m/>
    <m/>
    <d v="1999-11-03T00:00:00"/>
  </r>
  <r>
    <x v="1"/>
    <s v="T26N R112W S23 fFRONTIER-MESAVERDE/BAXTER"/>
    <n v="2703"/>
    <x v="0"/>
    <x v="5"/>
    <x v="26"/>
    <s v="SW NE"/>
    <n v="23"/>
    <n v="26"/>
    <n v="112"/>
    <n v="42.221179999999997"/>
    <n v="-110.11767"/>
    <s v="4902321317"/>
    <s v="32-23"/>
    <x v="0"/>
    <s v="FRONTIER-MESAVERDE/BAXTER"/>
    <m/>
    <m/>
    <m/>
    <x v="0"/>
    <s v="1999"/>
    <m/>
    <n v="7970"/>
    <n v="7924"/>
    <x v="5"/>
    <d v="1999-10-27T00:00:00"/>
    <n v="6.33"/>
    <x v="1"/>
    <n v="208"/>
    <n v="141"/>
    <n v="1287"/>
    <m/>
    <x v="1"/>
    <n v="2400"/>
    <n v="488"/>
    <m/>
    <x v="0"/>
    <n v="108"/>
    <n v="4635"/>
    <x v="0"/>
    <s v="XTO ENERGY INC"/>
    <n v="10.379200000000001"/>
    <n v="11.60289"/>
    <n v="55.984499999999997"/>
    <n v="0"/>
    <n v="77.966589999999997"/>
    <n v="67.703999999999994"/>
    <n v="7.9983199999999988"/>
    <n v="0"/>
    <x v="1"/>
    <n v="2.2485600000000003"/>
    <n v="77.950879999999984"/>
    <n v="1.0075843329174576E-4"/>
    <n v="4632"/>
    <n v="-3.2372936225315638E-4"/>
    <n v="0.13312368797968466"/>
    <n v="0.1488187440286923"/>
    <n v="0.71805756799162312"/>
    <n v="0.86854696188163638"/>
    <n v="0.10260718031663017"/>
    <n v="2.8845857801733616E-2"/>
    <x v="0"/>
    <n v="3"/>
    <x v="0"/>
    <m/>
    <m/>
    <x v="0"/>
    <m/>
    <x v="0"/>
    <x v="0"/>
    <m/>
    <x v="0"/>
    <x v="0"/>
    <x v="0"/>
    <m/>
    <x v="0"/>
    <x v="0"/>
    <x v="0"/>
    <x v="0"/>
    <x v="0"/>
    <x v="0"/>
    <x v="0"/>
    <x v="0"/>
    <x v="0"/>
    <x v="0"/>
    <x v="0"/>
    <x v="0"/>
    <x v="0"/>
    <m/>
    <x v="0"/>
    <x v="0"/>
    <x v="0"/>
    <x v="0"/>
    <x v="0"/>
    <s v="WELLHEAD"/>
    <n v="991027"/>
    <x v="0"/>
    <s v="CHAMPION TECHNOLOGIES VERNAL UT"/>
    <m/>
    <m/>
    <d v="1999-11-03T00:00:00"/>
  </r>
  <r>
    <x v="1"/>
    <s v="T26N R112W S23 fFRONTIER-MESAVERDE/BAXTER"/>
    <n v="2699"/>
    <x v="0"/>
    <x v="5"/>
    <x v="26"/>
    <s v="SW SW"/>
    <n v="23"/>
    <n v="26"/>
    <n v="112"/>
    <n v="42.214370000000002"/>
    <n v="-110.12822"/>
    <s v="4902320923"/>
    <s v="14-23"/>
    <x v="0"/>
    <s v="FRONTIER-MESAVERDE/BAXTER"/>
    <m/>
    <m/>
    <s v=""/>
    <x v="0"/>
    <m/>
    <m/>
    <n v="8000"/>
    <n v="7730"/>
    <x v="5"/>
    <d v="1999-09-28T00:00:00"/>
    <n v="6.96"/>
    <x v="1"/>
    <n v="240"/>
    <n v="224"/>
    <n v="2033"/>
    <m/>
    <x v="1"/>
    <n v="3800"/>
    <n v="573"/>
    <m/>
    <x v="0"/>
    <n v="108"/>
    <n v="6984"/>
    <x v="0"/>
    <s v="XTO ENERGY INC"/>
    <n v="11.975999999999999"/>
    <n v="18.432960000000001"/>
    <n v="88.43549999999999"/>
    <n v="0"/>
    <n v="118.84446"/>
    <n v="107.19799999999999"/>
    <n v="9.3914699999999982"/>
    <n v="0"/>
    <x v="1"/>
    <n v="2.2485600000000003"/>
    <n v="118.83802999999999"/>
    <n v="2.7052897333786843E-5"/>
    <n v="6978"/>
    <n v="-4.2973785990545768E-4"/>
    <n v="0.10077036826117095"/>
    <n v="0.15510155037937823"/>
    <n v="0.74412808135945074"/>
    <n v="0.90205130462024663"/>
    <n v="7.9027479671280307E-2"/>
    <n v="1.8921215708473126E-2"/>
    <x v="0"/>
    <n v="6"/>
    <x v="0"/>
    <m/>
    <m/>
    <x v="0"/>
    <m/>
    <x v="0"/>
    <x v="0"/>
    <m/>
    <x v="0"/>
    <x v="0"/>
    <x v="0"/>
    <m/>
    <x v="0"/>
    <x v="0"/>
    <x v="0"/>
    <x v="0"/>
    <x v="0"/>
    <x v="0"/>
    <x v="0"/>
    <x v="0"/>
    <x v="0"/>
    <x v="0"/>
    <x v="0"/>
    <x v="0"/>
    <x v="0"/>
    <m/>
    <x v="0"/>
    <x v="0"/>
    <x v="0"/>
    <x v="0"/>
    <x v="0"/>
    <s v="WELLHEAD"/>
    <n v="990928"/>
    <x v="0"/>
    <s v="CHAMPION TECHNOLOGIES VERNAL UT"/>
    <m/>
    <m/>
    <d v="1999-10-20T00:00:00"/>
  </r>
  <r>
    <x v="1"/>
    <s v="T26N R112W S23 fFRONTIER-MESAVERDE/BAXTER"/>
    <n v="2698"/>
    <x v="0"/>
    <x v="5"/>
    <x v="26"/>
    <s v="NW SW"/>
    <n v="23"/>
    <n v="26"/>
    <n v="112"/>
    <n v="42.217779999999998"/>
    <n v="-110.12917"/>
    <s v="4902321562"/>
    <s v="13-23"/>
    <x v="0"/>
    <s v="FRONTIER-MESAVERDE/BAXTER"/>
    <m/>
    <m/>
    <s v=""/>
    <x v="0"/>
    <m/>
    <m/>
    <n v="7850"/>
    <n v="7520"/>
    <x v="2"/>
    <d v="2000-02-29T00:00:00"/>
    <n v="7.31"/>
    <x v="1"/>
    <n v="93.8"/>
    <n v="11"/>
    <n v="2786"/>
    <n v="147"/>
    <x v="1"/>
    <n v="4173"/>
    <n v="614"/>
    <m/>
    <x v="0"/>
    <n v="6.6"/>
    <n v="8504"/>
    <x v="0"/>
    <s v="XTO ENERGY INC"/>
    <n v="4.6806200000000002"/>
    <n v="0.90519000000000005"/>
    <n v="121.19099999999999"/>
    <n v="3.7602599999999997"/>
    <n v="130.53706999999997"/>
    <n v="117.72032999999999"/>
    <n v="10.063459999999999"/>
    <n v="0"/>
    <x v="1"/>
    <n v="0.13741200000000001"/>
    <n v="127.92120199999998"/>
    <n v="1.012104576788315E-2"/>
    <n v="7831.4"/>
    <n v="-4.1174382016969241E-2"/>
    <n v="3.585663444108253E-2"/>
    <n v="6.93435205800161E-3"/>
    <n v="0.95720901350091603"/>
    <n v="0.92025659671334237"/>
    <n v="7.8669210753663815E-2"/>
    <n v="1.0741925329938663E-3"/>
    <x v="0"/>
    <n v="4.5"/>
    <x v="0"/>
    <m/>
    <n v="1.2110000000000001"/>
    <x v="4"/>
    <m/>
    <x v="0"/>
    <x v="0"/>
    <m/>
    <x v="0"/>
    <x v="0"/>
    <x v="0"/>
    <m/>
    <x v="0"/>
    <x v="0"/>
    <x v="0"/>
    <x v="0"/>
    <x v="0"/>
    <x v="0"/>
    <x v="0"/>
    <x v="0"/>
    <x v="0"/>
    <x v="0"/>
    <x v="0"/>
    <x v="0"/>
    <x v="0"/>
    <m/>
    <x v="0"/>
    <x v="0"/>
    <x v="0"/>
    <x v="0"/>
    <x v="0"/>
    <m/>
    <n v="229"/>
    <x v="0"/>
    <s v="ETL LABS ID No 00-5121-6"/>
    <m/>
    <m/>
    <d v="2000-03-29T00:00:00"/>
  </r>
  <r>
    <x v="1"/>
    <s v="T26N R112W S23 fFRONTIER"/>
    <n v="1947"/>
    <x v="0"/>
    <x v="5"/>
    <x v="5"/>
    <s v="SW SE"/>
    <n v="23"/>
    <n v="26"/>
    <n v="112"/>
    <n v="42.215499999999999"/>
    <n v="-110.12004"/>
    <s v="4902320919"/>
    <s v="41-26"/>
    <x v="0"/>
    <s v="FRONTIER"/>
    <m/>
    <m/>
    <m/>
    <x v="0"/>
    <s v="8354"/>
    <m/>
    <n v="8010"/>
    <n v="7971"/>
    <x v="2"/>
    <d v="1994-07-15T00:00:00"/>
    <n v="7.58"/>
    <x v="1"/>
    <n v="96"/>
    <n v="10"/>
    <n v="2550"/>
    <n v="88"/>
    <x v="1"/>
    <n v="4000"/>
    <n v="647"/>
    <n v="0"/>
    <x v="1"/>
    <n v="0"/>
    <n v="7062"/>
    <x v="0"/>
    <s v="XTO ENERGY"/>
    <n v="4.7904"/>
    <n v="0.82289999999999996"/>
    <n v="110.925"/>
    <n v="2.2510399999999997"/>
    <n v="118.78934"/>
    <n v="112.84"/>
    <n v="10.604329999999999"/>
    <n v="0"/>
    <x v="1"/>
    <n v="0"/>
    <n v="123.44432999999999"/>
    <n v="-1.9216940403041404E-2"/>
    <n v="7391"/>
    <n v="2.2763440116238844E-2"/>
    <n v="4.032685087735987E-2"/>
    <n v="6.9273892758390607E-3"/>
    <n v="0.9527457598468011"/>
    <n v="0.91409625699292951"/>
    <n v="8.5903743007070474E-2"/>
    <n v="0"/>
    <x v="1"/>
    <n v="0"/>
    <x v="1"/>
    <n v="6911"/>
    <n v="1.1000000000000001"/>
    <x v="0"/>
    <n v="0"/>
    <x v="0"/>
    <x v="1"/>
    <m/>
    <x v="1"/>
    <x v="1"/>
    <x v="1"/>
    <n v="0"/>
    <x v="1"/>
    <x v="1"/>
    <x v="1"/>
    <x v="1"/>
    <x v="0"/>
    <x v="0"/>
    <x v="0"/>
    <x v="0"/>
    <x v="0"/>
    <x v="0"/>
    <x v="0"/>
    <x v="0"/>
    <x v="0"/>
    <m/>
    <x v="0"/>
    <x v="0"/>
    <x v="0"/>
    <x v="0"/>
    <x v="0"/>
    <m/>
    <n v="19940715"/>
    <x v="1"/>
    <s v="WESTERN ATLAS CORE LABS  LAB No 941627-69"/>
    <m/>
    <m/>
    <d v="1994-08-11T00:00:00"/>
  </r>
  <r>
    <x v="1"/>
    <s v="T26N R112W S23 fFRONTIER"/>
    <n v="1951"/>
    <x v="0"/>
    <x v="5"/>
    <x v="5"/>
    <s v="NE SE"/>
    <n v="23"/>
    <n v="26"/>
    <n v="112"/>
    <n v="42.188079999999999"/>
    <n v="-110.17228"/>
    <s v="4902320928"/>
    <s v="43-32"/>
    <x v="0"/>
    <s v="FRONTIER"/>
    <m/>
    <m/>
    <m/>
    <x v="0"/>
    <s v="7963"/>
    <m/>
    <n v="8150"/>
    <n v="8023"/>
    <x v="2"/>
    <d v="1994-07-15T00:00:00"/>
    <n v="7.15"/>
    <x v="1"/>
    <n v="149"/>
    <n v="13"/>
    <n v="3010"/>
    <n v="152"/>
    <x v="1"/>
    <n v="5000"/>
    <n v="525"/>
    <n v="0"/>
    <x v="1"/>
    <n v="0"/>
    <n v="8582"/>
    <x v="0"/>
    <s v="XTO ENERGY"/>
    <n v="7.4351000000000003"/>
    <n v="1.0697700000000001"/>
    <n v="130.935"/>
    <n v="3.8881599999999996"/>
    <n v="143.32803000000001"/>
    <n v="141.05000000000001"/>
    <n v="8.6047499999999992"/>
    <n v="0"/>
    <x v="1"/>
    <n v="0"/>
    <n v="149.65474999999998"/>
    <n v="-2.1594170142013008E-2"/>
    <n v="8849"/>
    <n v="1.5317537720153748E-2"/>
    <n v="5.1874710061946709E-2"/>
    <n v="7.4637877880551345E-3"/>
    <n v="0.94066150214999811"/>
    <n v="0.94250266028976692"/>
    <n v="5.7497339710233054E-2"/>
    <n v="0"/>
    <x v="1"/>
    <n v="0"/>
    <x v="1"/>
    <n v="8450"/>
    <n v="0.9"/>
    <x v="0"/>
    <n v="0"/>
    <x v="0"/>
    <x v="1"/>
    <m/>
    <x v="1"/>
    <x v="1"/>
    <x v="1"/>
    <n v="0"/>
    <x v="1"/>
    <x v="1"/>
    <x v="1"/>
    <x v="1"/>
    <x v="0"/>
    <x v="0"/>
    <x v="0"/>
    <x v="0"/>
    <x v="0"/>
    <x v="0"/>
    <x v="0"/>
    <x v="0"/>
    <x v="0"/>
    <m/>
    <x v="0"/>
    <x v="0"/>
    <x v="0"/>
    <x v="0"/>
    <x v="0"/>
    <m/>
    <n v="19940715"/>
    <x v="1"/>
    <s v="WESTERN ATLAS CORE LABS  LAB No 941627-73"/>
    <m/>
    <m/>
    <d v="1994-08-11T00:00:00"/>
  </r>
  <r>
    <x v="1"/>
    <s v="T26N R112W S23 fFRONTIER"/>
    <n v="1887"/>
    <x v="0"/>
    <x v="5"/>
    <x v="5"/>
    <s v="NE NE"/>
    <n v="23"/>
    <n v="26"/>
    <n v="112"/>
    <n v="42.224310000000003"/>
    <n v="-110.11338000000001"/>
    <s v="4902320926"/>
    <s v="11-24"/>
    <x v="0"/>
    <s v="FRONTIER"/>
    <m/>
    <m/>
    <m/>
    <x v="0"/>
    <s v="7949"/>
    <m/>
    <n v="8265"/>
    <n v="8169"/>
    <x v="2"/>
    <d v="1994-07-26T00:00:00"/>
    <n v="7.3"/>
    <x v="1"/>
    <n v="112"/>
    <n v="10"/>
    <n v="3360"/>
    <n v="114"/>
    <x v="1"/>
    <n v="5000"/>
    <n v="1000"/>
    <n v="0"/>
    <x v="1"/>
    <n v="0"/>
    <n v="9089"/>
    <x v="0"/>
    <s v="XTO ENERGY"/>
    <n v="5.5888"/>
    <n v="0.82289999999999996"/>
    <n v="146.16"/>
    <n v="2.9161199999999998"/>
    <n v="155.48782"/>
    <n v="141.05000000000001"/>
    <n v="16.39"/>
    <n v="0"/>
    <x v="1"/>
    <n v="0"/>
    <n v="157.44"/>
    <n v="-6.2384354321708118E-3"/>
    <n v="9596"/>
    <n v="2.7134064757827134E-2"/>
    <n v="3.5943651406264487E-2"/>
    <n v="5.2923759558787305E-3"/>
    <n v="0.95876397263785684"/>
    <n v="0.89589684959349603"/>
    <n v="0.10410315040650407"/>
    <n v="0"/>
    <x v="1"/>
    <n v="0"/>
    <x v="1"/>
    <n v="8855"/>
    <n v="0.8"/>
    <x v="0"/>
    <n v="0"/>
    <x v="0"/>
    <x v="1"/>
    <m/>
    <x v="1"/>
    <x v="1"/>
    <x v="1"/>
    <n v="0"/>
    <x v="1"/>
    <x v="1"/>
    <x v="1"/>
    <x v="1"/>
    <x v="0"/>
    <x v="0"/>
    <x v="0"/>
    <x v="0"/>
    <x v="0"/>
    <x v="0"/>
    <x v="0"/>
    <x v="0"/>
    <x v="0"/>
    <m/>
    <x v="0"/>
    <x v="0"/>
    <x v="0"/>
    <x v="0"/>
    <x v="0"/>
    <m/>
    <n v="19940726"/>
    <x v="1"/>
    <s v="WESTERN ATLAS CORE LABS  LAB No 941627-8"/>
    <m/>
    <m/>
    <d v="1994-08-11T00:00:00"/>
  </r>
  <r>
    <x v="1"/>
    <s v="T26N R112W S23 fFRONTIER"/>
    <n v="1940"/>
    <x v="0"/>
    <x v="5"/>
    <x v="5"/>
    <s v="SW SE"/>
    <n v="23"/>
    <n v="26"/>
    <n v="112"/>
    <n v="42.21519"/>
    <n v="-110.11853000000001"/>
    <s v="4902320062"/>
    <s v="34-23"/>
    <x v="0"/>
    <s v="FRONTIER"/>
    <m/>
    <m/>
    <m/>
    <x v="0"/>
    <s v="7793"/>
    <m/>
    <n v="8070"/>
    <n v="8028"/>
    <x v="2"/>
    <d v="1994-07-27T00:00:00"/>
    <n v="7.62"/>
    <x v="1"/>
    <n v="102"/>
    <n v="10"/>
    <n v="3420"/>
    <n v="112"/>
    <x v="1"/>
    <n v="5200"/>
    <n v="1098"/>
    <n v="0"/>
    <x v="1"/>
    <n v="0"/>
    <n v="9385"/>
    <x v="0"/>
    <s v="XTO ENERGY"/>
    <n v="5.0898000000000003"/>
    <n v="0.82289999999999996"/>
    <n v="148.77000000000001"/>
    <n v="2.86496"/>
    <n v="157.54765999999998"/>
    <n v="146.69200000000001"/>
    <n v="17.996219999999997"/>
    <n v="0"/>
    <x v="1"/>
    <n v="0"/>
    <n v="164.68822"/>
    <n v="-2.2159419366955733E-2"/>
    <n v="9942"/>
    <n v="2.8819785791897347E-2"/>
    <n v="3.2306414452617074E-2"/>
    <n v="5.2231813535028072E-3"/>
    <n v="0.96247040419388008"/>
    <n v="0.89072551758711105"/>
    <n v="0.10927448241288902"/>
    <n v="0"/>
    <x v="1"/>
    <n v="0"/>
    <x v="1"/>
    <n v="9130"/>
    <n v="0.9"/>
    <x v="0"/>
    <n v="0"/>
    <x v="0"/>
    <x v="1"/>
    <m/>
    <x v="1"/>
    <x v="1"/>
    <x v="1"/>
    <n v="0"/>
    <x v="1"/>
    <x v="1"/>
    <x v="1"/>
    <x v="1"/>
    <x v="0"/>
    <x v="0"/>
    <x v="0"/>
    <x v="0"/>
    <x v="0"/>
    <x v="0"/>
    <x v="0"/>
    <x v="0"/>
    <x v="0"/>
    <m/>
    <x v="0"/>
    <x v="0"/>
    <x v="0"/>
    <x v="0"/>
    <x v="0"/>
    <m/>
    <n v="19940727"/>
    <x v="1"/>
    <s v="WESTERN ATLAS CORE LABS  LAB No 941627-62"/>
    <m/>
    <m/>
    <d v="1994-08-11T00:00:00"/>
  </r>
  <r>
    <x v="1"/>
    <s v="T26N R112W S23 fFRONTIER"/>
    <n v="1944"/>
    <x v="0"/>
    <x v="5"/>
    <x v="5"/>
    <s v="NE NE"/>
    <n v="23"/>
    <n v="26"/>
    <n v="112"/>
    <n v="42.226520000000001"/>
    <n v="-110.11291"/>
    <s v="4902320901"/>
    <s v="41-23"/>
    <x v="0"/>
    <s v="FRONTIER"/>
    <m/>
    <m/>
    <m/>
    <x v="0"/>
    <s v="7672"/>
    <m/>
    <n v="8073"/>
    <n v="7622"/>
    <x v="2"/>
    <d v="1994-07-18T00:00:00"/>
    <n v="5.56"/>
    <x v="1"/>
    <n v="108"/>
    <n v="7"/>
    <n v="1940"/>
    <n v="32"/>
    <x v="1"/>
    <n v="3000"/>
    <n v="573"/>
    <n v="0"/>
    <x v="1"/>
    <n v="0"/>
    <n v="5369"/>
    <x v="0"/>
    <s v="XTO ENERGY"/>
    <n v="5.3891999999999998"/>
    <n v="0.57603000000000004"/>
    <n v="84.39"/>
    <n v="0.81855999999999995"/>
    <n v="91.173790000000011"/>
    <n v="84.63"/>
    <n v="9.3914699999999982"/>
    <n v="0"/>
    <x v="1"/>
    <n v="0"/>
    <n v="94.021469999999994"/>
    <n v="-1.5376635449524908E-2"/>
    <n v="5660"/>
    <n v="2.6384985039441474E-2"/>
    <n v="5.9109092646033458E-2"/>
    <n v="6.317934134360324E-3"/>
    <n v="0.9345729732196062"/>
    <n v="0.90011355916898561"/>
    <n v="9.9886440831014431E-2"/>
    <n v="0"/>
    <x v="1"/>
    <n v="0"/>
    <x v="1"/>
    <n v="5239"/>
    <n v="1.4"/>
    <x v="0"/>
    <n v="0"/>
    <x v="0"/>
    <x v="1"/>
    <m/>
    <x v="1"/>
    <x v="1"/>
    <x v="1"/>
    <n v="0"/>
    <x v="1"/>
    <x v="1"/>
    <x v="1"/>
    <x v="1"/>
    <x v="0"/>
    <x v="0"/>
    <x v="0"/>
    <x v="0"/>
    <x v="0"/>
    <x v="0"/>
    <x v="0"/>
    <x v="0"/>
    <x v="0"/>
    <m/>
    <x v="0"/>
    <x v="0"/>
    <x v="0"/>
    <x v="0"/>
    <x v="0"/>
    <m/>
    <n v="19940718"/>
    <x v="1"/>
    <s v="WESTERN ATLAS CORE LABS  LAB No 941627-66"/>
    <m/>
    <m/>
    <d v="1994-08-11T00:00:00"/>
  </r>
  <r>
    <x v="1"/>
    <s v="T26N R112W S23 fFRONTIER"/>
    <n v="1945"/>
    <x v="0"/>
    <x v="5"/>
    <x v="5"/>
    <s v="NE NE"/>
    <n v="23"/>
    <n v="26"/>
    <n v="112"/>
    <n v="42.226520000000001"/>
    <n v="-110.11291"/>
    <s v="4902320901"/>
    <s v="41-23"/>
    <x v="0"/>
    <s v="FRONTIER"/>
    <m/>
    <m/>
    <m/>
    <x v="0"/>
    <s v="7672"/>
    <m/>
    <n v="8073"/>
    <n v="7622"/>
    <x v="2"/>
    <d v="1994-07-15T00:00:00"/>
    <n v="7.69"/>
    <x v="1"/>
    <n v="97"/>
    <n v="10"/>
    <n v="3440"/>
    <n v="109"/>
    <x v="1"/>
    <n v="5200"/>
    <n v="1013"/>
    <n v="0"/>
    <x v="1"/>
    <n v="0"/>
    <n v="9355"/>
    <x v="0"/>
    <s v="XTO ENERGY"/>
    <n v="4.8403"/>
    <n v="0.82289999999999996"/>
    <n v="149.63999999999999"/>
    <n v="2.7882199999999999"/>
    <n v="158.09141999999997"/>
    <n v="146.69200000000001"/>
    <n v="16.603069999999999"/>
    <n v="0"/>
    <x v="1"/>
    <n v="0"/>
    <n v="163.29507000000001"/>
    <n v="-1.6191253092188284E-2"/>
    <n v="9869"/>
    <n v="2.6737411568872244E-2"/>
    <n v="3.0617094842971242E-2"/>
    <n v="5.2052160705495596E-3"/>
    <n v="0.96417768908647927"/>
    <n v="0.89832473203263274"/>
    <n v="0.10167526796736728"/>
    <n v="0"/>
    <x v="1"/>
    <n v="0"/>
    <x v="1"/>
    <n v="9119"/>
    <n v="0.9"/>
    <x v="0"/>
    <n v="0"/>
    <x v="0"/>
    <x v="1"/>
    <m/>
    <x v="1"/>
    <x v="1"/>
    <x v="1"/>
    <n v="0"/>
    <x v="1"/>
    <x v="1"/>
    <x v="1"/>
    <x v="1"/>
    <x v="0"/>
    <x v="0"/>
    <x v="0"/>
    <x v="0"/>
    <x v="0"/>
    <x v="0"/>
    <x v="0"/>
    <x v="0"/>
    <x v="0"/>
    <m/>
    <x v="0"/>
    <x v="0"/>
    <x v="0"/>
    <x v="0"/>
    <x v="0"/>
    <m/>
    <n v="19940715"/>
    <x v="1"/>
    <s v="WESTERN ATLAS CORE LABS  LAB No 941627-67"/>
    <m/>
    <m/>
    <d v="1994-08-11T00:00:00"/>
  </r>
  <r>
    <x v="1"/>
    <s v="T26N R112W S23 fFRONTIER"/>
    <n v="1907"/>
    <x v="0"/>
    <x v="5"/>
    <x v="5"/>
    <s v="SW SW"/>
    <n v="23"/>
    <n v="26"/>
    <n v="112"/>
    <n v="42.214370000000002"/>
    <n v="-110.12822"/>
    <s v="4902320923"/>
    <s v="14-23"/>
    <x v="0"/>
    <s v="FRONTIER"/>
    <m/>
    <m/>
    <m/>
    <x v="0"/>
    <s v="7616"/>
    <m/>
    <n v="8000"/>
    <n v="7730"/>
    <x v="2"/>
    <d v="1994-07-05T00:00:00"/>
    <n v="7.8"/>
    <x v="1"/>
    <n v="104"/>
    <n v="10"/>
    <n v="3490"/>
    <n v="115"/>
    <x v="1"/>
    <n v="5300"/>
    <n v="1049"/>
    <n v="0"/>
    <x v="1"/>
    <n v="0"/>
    <n v="9536"/>
    <x v="0"/>
    <s v="XTO ENERGY"/>
    <n v="5.1896000000000004"/>
    <n v="0.82289999999999996"/>
    <n v="151.815"/>
    <n v="2.9417"/>
    <n v="160.76919999999998"/>
    <n v="149.51300000000001"/>
    <n v="17.193109999999997"/>
    <n v="0"/>
    <x v="1"/>
    <n v="0"/>
    <n v="166.70611"/>
    <n v="-1.8129336223851537E-2"/>
    <n v="10068"/>
    <n v="2.7137318914507245E-2"/>
    <n v="3.2279814790395184E-2"/>
    <n v="5.1185177260321011E-3"/>
    <n v="0.96260166748357279"/>
    <n v="0.89686574775213701"/>
    <n v="0.103134252247863"/>
    <n v="0"/>
    <x v="1"/>
    <n v="0"/>
    <x v="1"/>
    <n v="9291"/>
    <n v="0.8"/>
    <x v="0"/>
    <n v="0"/>
    <x v="0"/>
    <x v="1"/>
    <m/>
    <x v="1"/>
    <x v="1"/>
    <x v="1"/>
    <n v="0"/>
    <x v="1"/>
    <x v="1"/>
    <x v="1"/>
    <x v="1"/>
    <x v="0"/>
    <x v="0"/>
    <x v="0"/>
    <x v="0"/>
    <x v="0"/>
    <x v="0"/>
    <x v="0"/>
    <x v="0"/>
    <x v="0"/>
    <m/>
    <x v="0"/>
    <x v="0"/>
    <x v="0"/>
    <x v="0"/>
    <x v="0"/>
    <m/>
    <n v="19940705"/>
    <x v="1"/>
    <s v="WESTERN ATLAS CORE LABS  LAB No 941627-41"/>
    <m/>
    <m/>
    <d v="1994-08-11T00:00:00"/>
  </r>
  <r>
    <x v="1"/>
    <s v="T26N R112W S23 fFRONTIER"/>
    <n v="1914"/>
    <x v="0"/>
    <x v="5"/>
    <x v="5"/>
    <s v="SE NW"/>
    <n v="23"/>
    <n v="26"/>
    <n v="112"/>
    <n v="42.221820000000001"/>
    <n v="-110.12333"/>
    <s v="4902320924"/>
    <s v="22-23"/>
    <x v="0"/>
    <s v="FRONTIER"/>
    <m/>
    <m/>
    <m/>
    <x v="0"/>
    <s v="7532"/>
    <m/>
    <n v="7944"/>
    <n v="7823"/>
    <x v="2"/>
    <d v="1994-07-19T00:00:00"/>
    <n v="7.4"/>
    <x v="1"/>
    <n v="75"/>
    <n v="7"/>
    <n v="2450"/>
    <n v="60"/>
    <x v="1"/>
    <n v="3900"/>
    <n v="537"/>
    <n v="0"/>
    <x v="1"/>
    <n v="0"/>
    <n v="6756"/>
    <x v="0"/>
    <s v="XTO ENERGY"/>
    <n v="3.7425000000000002"/>
    <n v="0.57603000000000004"/>
    <n v="106.575"/>
    <n v="1.5347999999999999"/>
    <n v="112.42832999999999"/>
    <n v="110.01899999999999"/>
    <n v="8.8014299999999999"/>
    <n v="0"/>
    <x v="1"/>
    <n v="0"/>
    <n v="118.82042999999999"/>
    <n v="-2.7641661732586156E-2"/>
    <n v="7029"/>
    <n v="1.9804134929270946E-2"/>
    <n v="3.3287873261125561E-2"/>
    <n v="5.1235306972895545E-3"/>
    <n v="0.96158859604158498"/>
    <n v="0.92592662726435182"/>
    <n v="7.4073372735648249E-2"/>
    <n v="0"/>
    <x v="1"/>
    <n v="0"/>
    <x v="1"/>
    <n v="6632"/>
    <n v="7.1"/>
    <x v="0"/>
    <n v="0"/>
    <x v="0"/>
    <x v="1"/>
    <m/>
    <x v="1"/>
    <x v="1"/>
    <x v="1"/>
    <n v="0"/>
    <x v="1"/>
    <x v="1"/>
    <x v="1"/>
    <x v="1"/>
    <x v="0"/>
    <x v="0"/>
    <x v="0"/>
    <x v="0"/>
    <x v="0"/>
    <x v="0"/>
    <x v="0"/>
    <x v="0"/>
    <x v="0"/>
    <m/>
    <x v="0"/>
    <x v="0"/>
    <x v="0"/>
    <x v="0"/>
    <x v="0"/>
    <m/>
    <n v="19940719"/>
    <x v="1"/>
    <s v="WESTERN ATLAS CORE LABS  LAB No 941627-21"/>
    <m/>
    <m/>
    <d v="1994-08-11T00:00:00"/>
  </r>
  <r>
    <x v="1"/>
    <s v="T26N R112W S23 fFRONTIER"/>
    <n v="1913"/>
    <x v="0"/>
    <x v="5"/>
    <x v="5"/>
    <s v="SE NW"/>
    <n v="23"/>
    <n v="26"/>
    <n v="112"/>
    <n v="42.221820000000001"/>
    <n v="-110.12333"/>
    <s v="4902320924"/>
    <s v="22-23"/>
    <x v="0"/>
    <s v="FRONTIER"/>
    <m/>
    <m/>
    <m/>
    <x v="0"/>
    <s v="7532"/>
    <m/>
    <n v="7944"/>
    <n v="7823"/>
    <x v="2"/>
    <d v="1994-07-15T00:00:00"/>
    <n v="7.28"/>
    <x v="1"/>
    <n v="75"/>
    <n v="7"/>
    <n v="2490"/>
    <n v="61"/>
    <x v="1"/>
    <n v="3800"/>
    <n v="561"/>
    <n v="0"/>
    <x v="1"/>
    <n v="0"/>
    <n v="6709"/>
    <x v="0"/>
    <s v="XTO ENERGY"/>
    <n v="3.7425000000000002"/>
    <n v="0.57603000000000004"/>
    <n v="108.315"/>
    <n v="1.5603799999999999"/>
    <n v="114.19390999999999"/>
    <n v="107.19799999999999"/>
    <n v="9.1947899999999994"/>
    <n v="0"/>
    <x v="1"/>
    <n v="0"/>
    <n v="116.39278999999999"/>
    <n v="-9.5360226760693601E-3"/>
    <n v="6994"/>
    <n v="2.0798365321462453E-2"/>
    <n v="3.2773201302941639E-2"/>
    <n v="5.0443145348118834E-3"/>
    <n v="0.9621824841622465"/>
    <n v="0.92100206550594754"/>
    <n v="7.899793449405243E-2"/>
    <n v="0"/>
    <x v="1"/>
    <n v="0"/>
    <x v="1"/>
    <n v="6579"/>
    <n v="1.1000000000000001"/>
    <x v="0"/>
    <n v="0"/>
    <x v="0"/>
    <x v="1"/>
    <m/>
    <x v="1"/>
    <x v="1"/>
    <x v="1"/>
    <n v="0"/>
    <x v="1"/>
    <x v="1"/>
    <x v="1"/>
    <x v="1"/>
    <x v="0"/>
    <x v="0"/>
    <x v="0"/>
    <x v="0"/>
    <x v="0"/>
    <x v="0"/>
    <x v="0"/>
    <x v="0"/>
    <x v="0"/>
    <m/>
    <x v="0"/>
    <x v="0"/>
    <x v="0"/>
    <x v="0"/>
    <x v="0"/>
    <m/>
    <n v="19940715"/>
    <x v="1"/>
    <s v="WESTERN ATLAS CORE LABS  LAB No 941627-20"/>
    <m/>
    <m/>
    <d v="1994-08-11T00:00:00"/>
  </r>
  <r>
    <x v="1"/>
    <s v="T26N R112W S23 fFRONTIER"/>
    <n v="2704"/>
    <x v="0"/>
    <x v="5"/>
    <x v="26"/>
    <s v="NE SE"/>
    <n v="23"/>
    <n v="26"/>
    <n v="112"/>
    <n v="42.217599999999997"/>
    <n v="-110.11602999999999"/>
    <s v="4902321283"/>
    <s v="43-23"/>
    <x v="0"/>
    <s v="FRONTIER"/>
    <m/>
    <m/>
    <s v=""/>
    <x v="0"/>
    <m/>
    <m/>
    <n v="8027"/>
    <n v="7956"/>
    <x v="2"/>
    <d v="2000-02-21T00:00:00"/>
    <n v="7.18"/>
    <x v="1"/>
    <n v="2.2999999999999998"/>
    <n v="0.2"/>
    <n v="179"/>
    <n v="5.5"/>
    <x v="1"/>
    <n v="162"/>
    <n v="142"/>
    <m/>
    <x v="0"/>
    <n v="5.7"/>
    <n v="576"/>
    <x v="0"/>
    <s v="XTO ENERGY INC"/>
    <n v="0.11477"/>
    <n v="1.6458E-2"/>
    <n v="7.7864999999999993"/>
    <n v="0.14068999999999998"/>
    <n v="8.0584179999999996"/>
    <n v="4.5700199999999995"/>
    <n v="2.3273799999999998"/>
    <n v="0"/>
    <x v="1"/>
    <n v="0.11867400000000002"/>
    <n v="7.0160739999999997"/>
    <n v="6.9146210698178084E-2"/>
    <n v="496.7"/>
    <n v="-7.3925608278176569E-2"/>
    <n v="1.424224953334513E-2"/>
    <n v="2.0423363493926477E-3"/>
    <n v="0.98371541411726215"/>
    <n v="0.65136428150558268"/>
    <n v="0.33172113064942016"/>
    <n v="1.6914587844997078E-2"/>
    <x v="0"/>
    <n v="25.5"/>
    <x v="0"/>
    <m/>
    <n v="15.04"/>
    <x v="4"/>
    <m/>
    <x v="0"/>
    <x v="0"/>
    <m/>
    <x v="0"/>
    <x v="0"/>
    <x v="0"/>
    <m/>
    <x v="0"/>
    <x v="0"/>
    <x v="0"/>
    <x v="0"/>
    <x v="0"/>
    <x v="0"/>
    <x v="0"/>
    <x v="0"/>
    <x v="0"/>
    <x v="0"/>
    <x v="0"/>
    <x v="0"/>
    <x v="0"/>
    <m/>
    <x v="0"/>
    <x v="0"/>
    <x v="0"/>
    <x v="0"/>
    <x v="0"/>
    <s v="HIGH ORGANIC CONTAMINANTS"/>
    <n v="221"/>
    <x v="0"/>
    <s v="ETL LABS ID No 00-5121-25"/>
    <m/>
    <m/>
    <d v="2000-03-29T00:00:00"/>
  </r>
  <r>
    <x v="1"/>
    <s v="T26N R112W S23 fFRONTIER"/>
    <n v="2702"/>
    <x v="0"/>
    <x v="5"/>
    <x v="26"/>
    <s v="NE SW"/>
    <n v="23"/>
    <n v="26"/>
    <n v="112"/>
    <n v="42.218870000000003"/>
    <n v="-110.12393"/>
    <s v="4902321341"/>
    <s v="23-23"/>
    <x v="0"/>
    <s v="FRONTIER"/>
    <m/>
    <m/>
    <s v=""/>
    <x v="0"/>
    <m/>
    <m/>
    <n v="8000"/>
    <n v="7876"/>
    <x v="5"/>
    <d v="1999-10-27T00:00:00"/>
    <n v="6.78"/>
    <x v="1"/>
    <n v="440"/>
    <n v="151"/>
    <n v="3220"/>
    <m/>
    <x v="1"/>
    <n v="5800"/>
    <n v="525"/>
    <m/>
    <x v="0"/>
    <n v="108"/>
    <n v="10251"/>
    <x v="0"/>
    <s v="XTO ENERGY INC"/>
    <n v="21.956"/>
    <n v="12.425790000000001"/>
    <n v="140.07"/>
    <n v="0"/>
    <n v="174.45178999999999"/>
    <n v="163.61799999999999"/>
    <n v="8.6047499999999992"/>
    <n v="0"/>
    <x v="1"/>
    <n v="2.2485600000000003"/>
    <n v="174.47130999999999"/>
    <n v="-5.5943558910258403E-5"/>
    <n v="10244"/>
    <n v="-3.4154671871188094E-4"/>
    <n v="0.12585712075525279"/>
    <n v="7.1227644038504859E-2"/>
    <n v="0.80291523520624242"/>
    <n v="0.93779315349899084"/>
    <n v="4.9318996917028936E-2"/>
    <n v="1.2887849583980315E-2"/>
    <x v="0"/>
    <n v="7"/>
    <x v="0"/>
    <m/>
    <m/>
    <x v="0"/>
    <m/>
    <x v="0"/>
    <x v="0"/>
    <m/>
    <x v="0"/>
    <x v="0"/>
    <x v="0"/>
    <m/>
    <x v="0"/>
    <x v="0"/>
    <x v="0"/>
    <x v="0"/>
    <x v="0"/>
    <x v="0"/>
    <x v="0"/>
    <x v="0"/>
    <x v="0"/>
    <x v="0"/>
    <x v="0"/>
    <x v="0"/>
    <x v="0"/>
    <m/>
    <x v="0"/>
    <x v="0"/>
    <x v="0"/>
    <x v="0"/>
    <x v="0"/>
    <s v="WELLHEAD"/>
    <n v="991027"/>
    <x v="0"/>
    <s v="CHAMPION TECHNOLOGIES VERNAL UT"/>
    <m/>
    <m/>
    <d v="1999-11-03T00:00:00"/>
  </r>
  <r>
    <x v="1"/>
    <s v="T26N R112W S23 fFRONTIER"/>
    <n v="2700"/>
    <x v="0"/>
    <x v="5"/>
    <x v="26"/>
    <s v="NE NW"/>
    <n v="23"/>
    <n v="26"/>
    <n v="112"/>
    <n v="42.226109999999998"/>
    <n v="-110.12111"/>
    <s v="4902321544"/>
    <s v="21-23"/>
    <x v="0"/>
    <s v="FRONTIER"/>
    <m/>
    <m/>
    <s v=""/>
    <x v="0"/>
    <m/>
    <m/>
    <n v="7900"/>
    <m/>
    <x v="2"/>
    <d v="2000-02-29T00:00:00"/>
    <n v="7.48"/>
    <x v="1"/>
    <n v="102"/>
    <n v="10.7"/>
    <n v="3012"/>
    <n v="149"/>
    <x v="1"/>
    <n v="4198"/>
    <n v="540"/>
    <m/>
    <x v="0"/>
    <n v="1.6"/>
    <n v="8576"/>
    <x v="0"/>
    <s v="XTO ENERGY INC"/>
    <n v="5.0898000000000003"/>
    <n v="0.88050299999999992"/>
    <n v="131.02199999999999"/>
    <n v="3.8114199999999996"/>
    <n v="140.80372299999999"/>
    <n v="118.42558"/>
    <n v="8.8505999999999982"/>
    <n v="0"/>
    <x v="1"/>
    <n v="3.3312000000000001E-2"/>
    <n v="127.30949199999999"/>
    <n v="5.0330346454575174E-2"/>
    <n v="8013.3"/>
    <n v="-3.3919454105959854E-2"/>
    <n v="3.614819190540864E-2"/>
    <n v="6.2534070920837797E-3"/>
    <n v="0.95759840100250759"/>
    <n v="0.93021799191532395"/>
    <n v="6.9520346526871682E-2"/>
    <n v="2.616615578043466E-4"/>
    <x v="0"/>
    <n v="5"/>
    <x v="0"/>
    <m/>
    <n v="1.214"/>
    <x v="4"/>
    <m/>
    <x v="0"/>
    <x v="0"/>
    <m/>
    <x v="0"/>
    <x v="0"/>
    <x v="0"/>
    <m/>
    <x v="0"/>
    <x v="0"/>
    <x v="0"/>
    <x v="0"/>
    <x v="0"/>
    <x v="0"/>
    <x v="0"/>
    <x v="0"/>
    <x v="0"/>
    <x v="0"/>
    <x v="0"/>
    <x v="0"/>
    <x v="0"/>
    <m/>
    <x v="0"/>
    <x v="0"/>
    <x v="0"/>
    <x v="0"/>
    <x v="0"/>
    <m/>
    <n v="229"/>
    <x v="0"/>
    <s v="ETL LABS ID No 00-5121-9"/>
    <m/>
    <m/>
    <d v="2000-03-29T00:00:00"/>
  </r>
  <r>
    <x v="0"/>
    <s v="T26N R112W S23 fFORT UNION"/>
    <n v="49118573"/>
    <x v="0"/>
    <x v="5"/>
    <x v="27"/>
    <m/>
    <s v="23"/>
    <s v=" 26"/>
    <s v=" 112"/>
    <n v="42.2241"/>
    <n v="-110.1009"/>
    <s v="4902305143"/>
    <s v="B-1 WEXALL"/>
    <x v="0"/>
    <s v="FORT UNION"/>
    <m/>
    <m/>
    <n v="21"/>
    <x v="3"/>
    <n v="3494"/>
    <n v="3515"/>
    <n v="3823"/>
    <m/>
    <x v="0"/>
    <d v="1964-04-27T00:00:00"/>
    <n v="8.3000001907348633"/>
    <x v="0"/>
    <n v="14"/>
    <n v="15"/>
    <n v="2971"/>
    <n v="13"/>
    <x v="0"/>
    <n v="3300"/>
    <n v="2294"/>
    <m/>
    <x v="0"/>
    <n v="-1"/>
    <n v="7467"/>
    <x v="0"/>
    <s v="CHEM LAB"/>
    <n v="0.6986"/>
    <n v="1.2343500000000001"/>
    <n v="129.23849999999999"/>
    <n v="0.33254"/>
    <n v="131.50398999999999"/>
    <n v="93.093000000000004"/>
    <n v="37.598659999999995"/>
    <m/>
    <x v="0"/>
    <n v="0"/>
    <n v="130.69166000000001"/>
    <n v="3.0981825976135547E-3"/>
    <n v="8603"/>
    <n v="7.0690728064716865E-2"/>
    <n v="5.3123863390000569E-3"/>
    <n v="9.3864072109142854E-3"/>
    <n v="0.98530120645008556"/>
    <n v="0.71231018107811928"/>
    <n v="0.28768981892188067"/>
    <n v="0"/>
    <x v="0"/>
    <m/>
    <x v="0"/>
    <m/>
    <m/>
    <x v="0"/>
    <m/>
    <x v="0"/>
    <x v="0"/>
    <m/>
    <x v="0"/>
    <x v="0"/>
    <x v="0"/>
    <m/>
    <x v="0"/>
    <x v="0"/>
    <x v="0"/>
    <x v="0"/>
    <x v="0"/>
    <x v="0"/>
    <x v="0"/>
    <x v="0"/>
    <x v="0"/>
    <x v="0"/>
    <x v="0"/>
    <x v="0"/>
    <x v="0"/>
    <m/>
    <x v="0"/>
    <x v="0"/>
    <x v="0"/>
    <x v="0"/>
    <x v="0"/>
    <s v="DST NO. 1"/>
    <m/>
    <x v="0"/>
    <m/>
    <m/>
    <m/>
    <m/>
  </r>
  <r>
    <x v="1"/>
    <s v="T26N R112W S23 fCODY/STEELE/BAXTER"/>
    <n v="2701"/>
    <x v="0"/>
    <x v="5"/>
    <x v="26"/>
    <s v="SW SE"/>
    <n v="23"/>
    <n v="26"/>
    <n v="112"/>
    <n v="42.215449999999997"/>
    <n v="-110.12084"/>
    <s v="4902321525"/>
    <s v="21-26D"/>
    <x v="0"/>
    <s v="CODY/STEELE/BAXTER"/>
    <m/>
    <m/>
    <s v=""/>
    <x v="0"/>
    <m/>
    <m/>
    <n v="8320"/>
    <n v="8250"/>
    <x v="2"/>
    <d v="2000-02-21T00:00:00"/>
    <n v="7.47"/>
    <x v="1"/>
    <n v="2.5"/>
    <n v="0.1"/>
    <n v="175"/>
    <n v="5.2"/>
    <x v="1"/>
    <n v="162"/>
    <n v="117"/>
    <m/>
    <x v="0"/>
    <n v="4.0999999999999996"/>
    <n v="660"/>
    <x v="0"/>
    <s v="XTO ENERGY INC"/>
    <n v="0.12475"/>
    <n v="8.2290000000000002E-3"/>
    <n v="7.6124999999999998"/>
    <n v="0.133016"/>
    <n v="7.8784949999999991"/>
    <n v="4.5700199999999995"/>
    <n v="1.9176299999999997"/>
    <n v="0"/>
    <x v="1"/>
    <n v="8.5361999999999993E-2"/>
    <n v="6.5730119999999994"/>
    <n v="9.0335423149987035E-2"/>
    <n v="465.9"/>
    <n v="-0.17239541699973354"/>
    <n v="1.5834242453666596E-2"/>
    <n v="1.0444888268635064E-3"/>
    <n v="0.98312126871946992"/>
    <n v="0.69527029617472169"/>
    <n v="0.29174296349983841"/>
    <n v="1.2986740325439844E-2"/>
    <x v="0"/>
    <n v="23.6"/>
    <x v="0"/>
    <m/>
    <n v="11.33"/>
    <x v="4"/>
    <m/>
    <x v="0"/>
    <x v="0"/>
    <m/>
    <x v="0"/>
    <x v="0"/>
    <x v="0"/>
    <m/>
    <x v="0"/>
    <x v="0"/>
    <x v="0"/>
    <x v="0"/>
    <x v="0"/>
    <x v="0"/>
    <x v="0"/>
    <x v="0"/>
    <x v="0"/>
    <x v="0"/>
    <x v="0"/>
    <x v="0"/>
    <x v="0"/>
    <m/>
    <x v="0"/>
    <x v="0"/>
    <x v="0"/>
    <x v="0"/>
    <x v="0"/>
    <s v="HIGH ORGANIC CONTAMINANTS"/>
    <n v="221"/>
    <x v="0"/>
    <s v="ETL LABS ID No 00-5121-10"/>
    <m/>
    <m/>
    <d v="2000-03-29T00:00:00"/>
  </r>
  <r>
    <x v="0"/>
    <s v="T26N R112W S22 fWASATCH-FORT UNION"/>
    <n v="49018930"/>
    <x v="0"/>
    <x v="5"/>
    <x v="26"/>
    <m/>
    <s v="22"/>
    <s v=" 26"/>
    <s v=" 112"/>
    <n v="42.220570000000002"/>
    <n v="-110.14122"/>
    <s v="4902305137"/>
    <s v="1 USA-CHARLES WEXALL"/>
    <x v="0"/>
    <s v="WASATCH-FORT UNION"/>
    <n v="-1028"/>
    <n v="-16"/>
    <n v="84"/>
    <x v="6"/>
    <n v="2105"/>
    <n v="2189"/>
    <n v="3950"/>
    <m/>
    <x v="0"/>
    <d v="1964-01-22T00:00:00"/>
    <n v="7.8000001907348633"/>
    <x v="0"/>
    <n v="68"/>
    <n v="24"/>
    <n v="3115"/>
    <n v="-3"/>
    <x v="0"/>
    <n v="4713"/>
    <n v="467"/>
    <m/>
    <x v="0"/>
    <n v="15"/>
    <n v="8402"/>
    <x v="0"/>
    <m/>
    <n v="3.3932000000000002"/>
    <n v="1.97496"/>
    <n v="135.5025"/>
    <n v="0"/>
    <n v="140.87065999999999"/>
    <n v="132.95373000000001"/>
    <n v="7.6541299999999994"/>
    <m/>
    <x v="0"/>
    <n v="0.31230000000000002"/>
    <n v="140.92016000000001"/>
    <n v="-1.7566221639165957E-4"/>
    <n v="8396"/>
    <n v="-3.5718537921181092E-4"/>
    <n v="2.4087343666878543E-2"/>
    <n v="1.4019668822450326E-2"/>
    <n v="0.9618929875106712"/>
    <n v="0.94346848598525579"/>
    <n v="5.431536552328637E-2"/>
    <n v="2.2161484914578582E-3"/>
    <x v="0"/>
    <m/>
    <x v="0"/>
    <m/>
    <m/>
    <x v="0"/>
    <m/>
    <x v="0"/>
    <x v="0"/>
    <m/>
    <x v="0"/>
    <x v="0"/>
    <x v="0"/>
    <m/>
    <x v="0"/>
    <x v="0"/>
    <x v="0"/>
    <x v="0"/>
    <x v="0"/>
    <x v="0"/>
    <x v="0"/>
    <x v="0"/>
    <x v="0"/>
    <x v="0"/>
    <x v="0"/>
    <x v="0"/>
    <x v="0"/>
    <m/>
    <x v="0"/>
    <x v="0"/>
    <x v="0"/>
    <x v="0"/>
    <x v="0"/>
    <s v="DST NO. 1 MID. SPL"/>
    <m/>
    <x v="0"/>
    <m/>
    <m/>
    <m/>
    <m/>
  </r>
  <r>
    <x v="0"/>
    <s v="T26N R112W S22 fWASATCH-FORT UNION"/>
    <n v="49017157"/>
    <x v="0"/>
    <x v="5"/>
    <x v="26"/>
    <m/>
    <s v="22"/>
    <s v=" 26"/>
    <s v=" 112"/>
    <n v="42.220570000000002"/>
    <n v="-110.14122"/>
    <s v="4902305137"/>
    <s v="1 USA-CHARLES WEXALL"/>
    <x v="0"/>
    <s v="WASATCH-FORT UNION"/>
    <m/>
    <n v="-1028"/>
    <n v="1043"/>
    <x v="10"/>
    <n v="2090"/>
    <n v="3133"/>
    <n v="3950"/>
    <m/>
    <x v="0"/>
    <d v="1964-01-25T00:00:00"/>
    <n v="7.9000000953674316"/>
    <x v="0"/>
    <n v="34"/>
    <n v="12"/>
    <n v="3160"/>
    <n v="-3"/>
    <x v="0"/>
    <n v="3655"/>
    <n v="2256"/>
    <m/>
    <x v="0"/>
    <n v="0"/>
    <n v="9117"/>
    <x v="0"/>
    <m/>
    <n v="1.6966000000000001"/>
    <n v="0.98748000000000002"/>
    <n v="137.46"/>
    <n v="0"/>
    <n v="140.14407999999997"/>
    <n v="103.10754999999999"/>
    <n v="36.975839999999998"/>
    <m/>
    <x v="0"/>
    <n v="0"/>
    <n v="140.08338999999998"/>
    <n v="2.165740567832052E-4"/>
    <n v="9111"/>
    <n v="-3.291639236339697E-4"/>
    <n v="1.2106112509354661E-2"/>
    <n v="7.0461770486487923E-3"/>
    <n v="0.98084771044199659"/>
    <n v="0.73604408060084781"/>
    <n v="0.26395591939915219"/>
    <n v="0"/>
    <x v="0"/>
    <m/>
    <x v="0"/>
    <m/>
    <m/>
    <x v="0"/>
    <m/>
    <x v="0"/>
    <x v="0"/>
    <m/>
    <x v="0"/>
    <x v="0"/>
    <x v="0"/>
    <m/>
    <x v="0"/>
    <x v="0"/>
    <x v="0"/>
    <x v="0"/>
    <x v="0"/>
    <x v="0"/>
    <x v="0"/>
    <x v="0"/>
    <x v="0"/>
    <x v="0"/>
    <x v="0"/>
    <x v="0"/>
    <x v="0"/>
    <m/>
    <x v="0"/>
    <x v="0"/>
    <x v="0"/>
    <x v="0"/>
    <x v="0"/>
    <s v="DST NO. 2"/>
    <m/>
    <x v="0"/>
    <m/>
    <m/>
    <m/>
    <m/>
  </r>
  <r>
    <x v="1"/>
    <s v="T26N R112W S22 fFRONTIER"/>
    <n v="2696"/>
    <x v="0"/>
    <x v="5"/>
    <x v="26"/>
    <s v="SE NE"/>
    <n v="22"/>
    <n v="26"/>
    <n v="112"/>
    <n v="42.22222"/>
    <n v="-110.13249999999999"/>
    <s v="4902321549"/>
    <s v="42-22"/>
    <x v="0"/>
    <s v="FRONTIER"/>
    <m/>
    <m/>
    <s v=""/>
    <x v="0"/>
    <m/>
    <m/>
    <n v="7900"/>
    <m/>
    <x v="5"/>
    <d v="1999-10-27T00:00:00"/>
    <n v="7.19"/>
    <x v="1"/>
    <n v="160"/>
    <n v="87"/>
    <n v="3074"/>
    <m/>
    <x v="1"/>
    <n v="4800"/>
    <n v="683"/>
    <m/>
    <x v="0"/>
    <n v="108"/>
    <n v="8914"/>
    <x v="0"/>
    <s v="XTO ENERGY INC"/>
    <n v="7.984"/>
    <n v="7.15923"/>
    <n v="133.71899999999999"/>
    <n v="0"/>
    <n v="148.86222999999998"/>
    <n v="135.40799999999999"/>
    <n v="11.194369999999999"/>
    <n v="0"/>
    <x v="1"/>
    <n v="2.2485600000000003"/>
    <n v="148.85092999999998"/>
    <n v="3.7955997645537876E-5"/>
    <n v="8912"/>
    <n v="-1.1219566924716706E-4"/>
    <n v="5.3633483792362921E-2"/>
    <n v="4.8092991754859517E-2"/>
    <n v="0.89827352445277764"/>
    <n v="0.90968863949993461"/>
    <n v="7.520524057189297E-2"/>
    <n v="1.5106119928172439E-2"/>
    <x v="0"/>
    <n v="2"/>
    <x v="0"/>
    <m/>
    <m/>
    <x v="0"/>
    <m/>
    <x v="0"/>
    <x v="0"/>
    <m/>
    <x v="0"/>
    <x v="0"/>
    <x v="0"/>
    <m/>
    <x v="0"/>
    <x v="0"/>
    <x v="0"/>
    <x v="0"/>
    <x v="0"/>
    <x v="0"/>
    <x v="0"/>
    <x v="0"/>
    <x v="0"/>
    <x v="0"/>
    <x v="0"/>
    <x v="0"/>
    <x v="0"/>
    <m/>
    <x v="0"/>
    <x v="0"/>
    <x v="0"/>
    <x v="0"/>
    <x v="0"/>
    <s v="WELLHEAD"/>
    <n v="991027"/>
    <x v="0"/>
    <s v="CHAMPION TECHNOLOGIES VERNAL UT"/>
    <m/>
    <m/>
    <d v="1999-11-03T00:00:00"/>
  </r>
  <r>
    <x v="0"/>
    <s v="T26N R112W S22 fFORT UNION"/>
    <n v="49017166"/>
    <x v="0"/>
    <x v="5"/>
    <x v="27"/>
    <m/>
    <s v="22"/>
    <s v=" 26"/>
    <s v=" 112"/>
    <n v="42.221150000000002"/>
    <n v="-110.13773999999999"/>
    <s v="4902305138"/>
    <s v="USA CHARLES WEXALL C NO. 1"/>
    <x v="0"/>
    <s v="FORT UNION"/>
    <m/>
    <m/>
    <n v="32"/>
    <x v="3"/>
    <n v="3296"/>
    <n v="3328"/>
    <n v="3626"/>
    <m/>
    <x v="0"/>
    <d v="1964-04-26T00:00:00"/>
    <n v="7.8000001907348633"/>
    <x v="0"/>
    <n v="22"/>
    <n v="9"/>
    <n v="2586"/>
    <n v="-3"/>
    <x v="0"/>
    <n v="3159"/>
    <n v="1489"/>
    <m/>
    <x v="0"/>
    <n v="40"/>
    <n v="7305"/>
    <x v="0"/>
    <m/>
    <n v="1.0977999999999999"/>
    <n v="0.74060999999999999"/>
    <n v="112.49099999999999"/>
    <n v="0"/>
    <n v="114.32940999999998"/>
    <n v="89.115389999999991"/>
    <n v="24.404709999999998"/>
    <m/>
    <x v="0"/>
    <n v="0.8328000000000001"/>
    <n v="114.35289999999999"/>
    <n v="-1.0271892040975781E-4"/>
    <n v="7299"/>
    <n v="-4.1084634346754312E-4"/>
    <n v="9.6020787652101071E-3"/>
    <n v="6.4778607709075038E-3"/>
    <n v="0.98392006046388247"/>
    <n v="0.77930153061269103"/>
    <n v="0.21341575071554811"/>
    <n v="7.2827186717608402E-3"/>
    <x v="0"/>
    <m/>
    <x v="0"/>
    <m/>
    <m/>
    <x v="0"/>
    <m/>
    <x v="0"/>
    <x v="0"/>
    <m/>
    <x v="0"/>
    <x v="0"/>
    <x v="0"/>
    <m/>
    <x v="0"/>
    <x v="0"/>
    <x v="0"/>
    <x v="0"/>
    <x v="0"/>
    <x v="0"/>
    <x v="0"/>
    <x v="0"/>
    <x v="0"/>
    <x v="0"/>
    <x v="0"/>
    <x v="0"/>
    <x v="0"/>
    <m/>
    <x v="0"/>
    <x v="0"/>
    <x v="0"/>
    <x v="0"/>
    <x v="0"/>
    <s v="MIDDLE SAMPLE"/>
    <m/>
    <x v="0"/>
    <m/>
    <m/>
    <m/>
    <m/>
  </r>
  <r>
    <x v="0"/>
    <s v="T26N R112W S22 fFORT UNION"/>
    <n v="49017158"/>
    <x v="0"/>
    <x v="5"/>
    <x v="26"/>
    <m/>
    <s v="22"/>
    <s v=" 26"/>
    <s v=" 112"/>
    <n v="42.220570000000002"/>
    <n v="-110.14122"/>
    <s v="4902305137"/>
    <s v="1 USA-CHARLES WEXALL"/>
    <x v="0"/>
    <s v="FORT UNION"/>
    <n v="-371"/>
    <m/>
    <n v="48"/>
    <x v="6"/>
    <n v="3090"/>
    <n v="3138"/>
    <n v="3950"/>
    <m/>
    <x v="0"/>
    <d v="1964-01-25T00:00:00"/>
    <n v="7.9000000953674316"/>
    <x v="0"/>
    <n v="29"/>
    <n v="9"/>
    <n v="3244"/>
    <n v="-3"/>
    <x v="0"/>
    <n v="3766"/>
    <n v="2256"/>
    <m/>
    <x v="0"/>
    <n v="0"/>
    <n v="9303"/>
    <x v="0"/>
    <m/>
    <n v="1.4471000000000001"/>
    <n v="0.74060999999999999"/>
    <n v="141.114"/>
    <n v="0"/>
    <n v="143.30171000000001"/>
    <n v="106.23886"/>
    <n v="36.975839999999998"/>
    <m/>
    <x v="0"/>
    <n v="0"/>
    <n v="143.21469999999999"/>
    <n v="3.0368243131351772E-4"/>
    <n v="9298"/>
    <n v="-2.6880275254018599E-4"/>
    <n v="1.0098274472788915E-2"/>
    <n v="5.1681867578551571E-3"/>
    <n v="0.98473353876935588"/>
    <n v="0.74181533040951808"/>
    <n v="0.25818466959048197"/>
    <n v="0"/>
    <x v="0"/>
    <m/>
    <x v="0"/>
    <m/>
    <m/>
    <x v="0"/>
    <m/>
    <x v="0"/>
    <x v="0"/>
    <m/>
    <x v="0"/>
    <x v="0"/>
    <x v="0"/>
    <m/>
    <x v="0"/>
    <x v="0"/>
    <x v="0"/>
    <x v="0"/>
    <x v="0"/>
    <x v="0"/>
    <x v="0"/>
    <x v="0"/>
    <x v="0"/>
    <x v="0"/>
    <x v="0"/>
    <x v="0"/>
    <x v="0"/>
    <m/>
    <x v="0"/>
    <x v="0"/>
    <x v="0"/>
    <x v="0"/>
    <x v="0"/>
    <s v="DST NO. 2 BTM. SPL."/>
    <m/>
    <x v="0"/>
    <m/>
    <m/>
    <m/>
    <m/>
  </r>
  <r>
    <x v="0"/>
    <s v="T26N R112W S22 fFORT UNION"/>
    <n v="49018692"/>
    <x v="0"/>
    <x v="5"/>
    <x v="26"/>
    <m/>
    <s v="22"/>
    <s v=" 26"/>
    <s v=" 112"/>
    <n v="42.220570000000002"/>
    <n v="-110.14122"/>
    <s v="4902305137"/>
    <s v="1 USA-CHARLES WEXALL"/>
    <x v="0"/>
    <s v="FORT UNION"/>
    <n v="-16"/>
    <n v="-371"/>
    <n v="1288"/>
    <x v="10"/>
    <n v="2173"/>
    <n v="3461"/>
    <n v="3950"/>
    <m/>
    <x v="5"/>
    <d v="1964-07-15T00:00:00"/>
    <n v="8"/>
    <x v="2"/>
    <n v="60"/>
    <n v="20"/>
    <n v="2983"/>
    <n v="-3"/>
    <x v="0"/>
    <n v="4009"/>
    <n v="1174"/>
    <m/>
    <x v="0"/>
    <n v="11"/>
    <n v="7716"/>
    <x v="0"/>
    <m/>
    <n v="2.9939999999999998"/>
    <n v="1.6457999999999999"/>
    <n v="129.76049999999998"/>
    <n v="0"/>
    <n v="134.40029999999999"/>
    <n v="113.09389"/>
    <n v="19.241859999999999"/>
    <m/>
    <x v="0"/>
    <n v="0.22902000000000003"/>
    <n v="132.56476999999998"/>
    <n v="6.8755436806770482E-3"/>
    <n v="8251"/>
    <n v="3.3506607377716539E-2"/>
    <n v="2.2276735989428597E-2"/>
    <n v="1.224550838056165E-2"/>
    <n v="0.9654777556300097"/>
    <n v="0.85312176078154112"/>
    <n v="0.14515063089537289"/>
    <n v="1.7276083230861417E-3"/>
    <x v="0"/>
    <m/>
    <x v="0"/>
    <m/>
    <m/>
    <x v="0"/>
    <m/>
    <x v="0"/>
    <x v="0"/>
    <m/>
    <x v="0"/>
    <x v="0"/>
    <x v="0"/>
    <m/>
    <x v="0"/>
    <x v="0"/>
    <x v="0"/>
    <x v="0"/>
    <x v="0"/>
    <x v="0"/>
    <x v="0"/>
    <x v="0"/>
    <x v="0"/>
    <x v="0"/>
    <x v="0"/>
    <x v="0"/>
    <x v="0"/>
    <m/>
    <x v="0"/>
    <x v="0"/>
    <x v="0"/>
    <x v="0"/>
    <x v="0"/>
    <s v="WELL HEAD"/>
    <m/>
    <x v="0"/>
    <m/>
    <m/>
    <m/>
    <m/>
  </r>
  <r>
    <x v="1"/>
    <s v="T26N R112W S12 fFRONTIER"/>
    <n v="1936"/>
    <x v="0"/>
    <x v="5"/>
    <x v="5"/>
    <s v="NW SE"/>
    <n v="12"/>
    <n v="26"/>
    <n v="112"/>
    <n v="42.160890000000002"/>
    <n v="-110.09923000000001"/>
    <s v="4902320689"/>
    <s v="33-12"/>
    <x v="0"/>
    <s v="FRONTIER"/>
    <m/>
    <m/>
    <m/>
    <x v="0"/>
    <s v="8618"/>
    <m/>
    <n v="8843"/>
    <n v="8808"/>
    <x v="2"/>
    <d v="1994-07-22T00:00:00"/>
    <n v="5.43"/>
    <x v="1"/>
    <n v="48"/>
    <n v="6"/>
    <n v="2310"/>
    <n v="86"/>
    <x v="1"/>
    <n v="3100"/>
    <n v="817"/>
    <n v="0"/>
    <x v="1"/>
    <n v="0"/>
    <n v="5953"/>
    <x v="0"/>
    <s v="XTO ENERGY"/>
    <n v="2.3952"/>
    <n v="0.49374000000000001"/>
    <n v="100.485"/>
    <n v="2.1998799999999998"/>
    <n v="105.57382"/>
    <n v="87.450999999999993"/>
    <n v="13.390629999999998"/>
    <n v="0"/>
    <x v="1"/>
    <n v="0"/>
    <n v="100.84162999999999"/>
    <n v="2.2925561046908082E-2"/>
    <n v="6367"/>
    <n v="3.3603896103896101E-2"/>
    <n v="2.2687442777006649E-2"/>
    <n v="4.6767276205407745E-3"/>
    <n v="0.97263582960245254"/>
    <n v="0.86721128962314475"/>
    <n v="0.13278871037685527"/>
    <n v="0"/>
    <x v="1"/>
    <n v="0"/>
    <x v="1"/>
    <n v="5762"/>
    <n v="1.3"/>
    <x v="0"/>
    <n v="0"/>
    <x v="0"/>
    <x v="1"/>
    <m/>
    <x v="1"/>
    <x v="1"/>
    <x v="1"/>
    <n v="0"/>
    <x v="1"/>
    <x v="1"/>
    <x v="1"/>
    <x v="1"/>
    <x v="0"/>
    <x v="0"/>
    <x v="0"/>
    <x v="0"/>
    <x v="0"/>
    <x v="0"/>
    <x v="0"/>
    <x v="0"/>
    <x v="0"/>
    <m/>
    <x v="0"/>
    <x v="0"/>
    <x v="0"/>
    <x v="0"/>
    <x v="0"/>
    <m/>
    <n v="19940722"/>
    <x v="1"/>
    <s v="WESTERN ATLAS CORE LABS  LAB No 941627-58"/>
    <m/>
    <m/>
    <d v="1994-08-11T00:00:00"/>
  </r>
  <r>
    <x v="0"/>
    <s v="T26N R112W S09 fWASATCH/ALMY"/>
    <n v="49002033"/>
    <x v="0"/>
    <x v="5"/>
    <x v="9"/>
    <m/>
    <s v="9"/>
    <s v=" 26"/>
    <s v=" 112"/>
    <n v="42.246699999999997"/>
    <n v="-110.16249999999999"/>
    <s v="4902305179"/>
    <s v="R-5-9"/>
    <x v="0"/>
    <s v="WASATCH/ALMY"/>
    <m/>
    <m/>
    <n v="63"/>
    <x v="0"/>
    <n v="3030"/>
    <n v="3093"/>
    <n v="3400"/>
    <m/>
    <x v="0"/>
    <d v="1963-11-11T00:00:00"/>
    <n v="8.3000001907348633"/>
    <x v="0"/>
    <n v="23"/>
    <n v="12"/>
    <n v="2803"/>
    <n v="13"/>
    <x v="0"/>
    <n v="3600"/>
    <n v="1354"/>
    <m/>
    <x v="0"/>
    <n v="-1"/>
    <n v="7143"/>
    <x v="0"/>
    <m/>
    <n v="1.1476999999999999"/>
    <n v="0.98748000000000002"/>
    <n v="121.93049999999999"/>
    <n v="0.33254"/>
    <n v="124.39821999999999"/>
    <n v="101.556"/>
    <n v="22.192059999999998"/>
    <m/>
    <x v="0"/>
    <n v="0"/>
    <n v="123.74806"/>
    <n v="2.6200674860005946E-3"/>
    <n v="7801"/>
    <n v="4.4031049250535331E-2"/>
    <n v="9.2260162565027063E-3"/>
    <n v="7.9380557052986783E-3"/>
    <n v="0.98283592803819853"/>
    <n v="0.82066741086688555"/>
    <n v="0.17933258913311448"/>
    <n v="0"/>
    <x v="0"/>
    <m/>
    <x v="0"/>
    <m/>
    <m/>
    <x v="0"/>
    <m/>
    <x v="0"/>
    <x v="0"/>
    <m/>
    <x v="0"/>
    <x v="0"/>
    <x v="0"/>
    <m/>
    <x v="0"/>
    <x v="0"/>
    <x v="0"/>
    <x v="0"/>
    <x v="0"/>
    <x v="0"/>
    <x v="0"/>
    <x v="0"/>
    <x v="0"/>
    <x v="0"/>
    <x v="0"/>
    <x v="0"/>
    <x v="0"/>
    <m/>
    <x v="0"/>
    <x v="0"/>
    <x v="0"/>
    <x v="0"/>
    <x v="0"/>
    <s v="DST NO. 1"/>
    <m/>
    <x v="0"/>
    <m/>
    <m/>
    <m/>
    <m/>
  </r>
  <r>
    <x v="0"/>
    <s v="T26N R112W S09 fWASATCH/ALMY"/>
    <n v="49002032"/>
    <x v="0"/>
    <x v="5"/>
    <x v="9"/>
    <m/>
    <s v="9"/>
    <s v=" 26"/>
    <s v=" 112"/>
    <n v="42.243780000000001"/>
    <n v="-110.15842000000001"/>
    <s v="4902320015"/>
    <s v="R-12-9"/>
    <x v="0"/>
    <s v="WASATCH/ALMY"/>
    <m/>
    <m/>
    <n v="3"/>
    <x v="0"/>
    <n v="2845"/>
    <n v="2848"/>
    <n v="3337"/>
    <n v="2912"/>
    <x v="1"/>
    <d v="1970-09-09T00:00:00"/>
    <n v="7.5"/>
    <x v="0"/>
    <n v="600"/>
    <n v="299"/>
    <n v="3580"/>
    <n v="47"/>
    <x v="0"/>
    <n v="4250"/>
    <n v="647"/>
    <m/>
    <x v="0"/>
    <n v="3893"/>
    <n v="12988"/>
    <x v="0"/>
    <m/>
    <n v="29.94"/>
    <n v="24.604710000000001"/>
    <n v="155.72999999999999"/>
    <n v="1.2022599999999999"/>
    <n v="211.47696999999999"/>
    <n v="119.8925"/>
    <n v="10.604329999999999"/>
    <m/>
    <x v="0"/>
    <n v="81.052260000000004"/>
    <n v="211.54908999999998"/>
    <n v="-1.7048595067638145E-4"/>
    <n v="13313"/>
    <n v="1.2356944602866812E-2"/>
    <n v="0.1415756997085782"/>
    <n v="0.1163469951361607"/>
    <n v="0.74207730515526105"/>
    <n v="0.5667360705735015"/>
    <n v="5.012704143515815E-2"/>
    <n v="0.38313688799134049"/>
    <x v="0"/>
    <m/>
    <x v="0"/>
    <m/>
    <m/>
    <x v="0"/>
    <m/>
    <x v="0"/>
    <x v="0"/>
    <m/>
    <x v="0"/>
    <x v="0"/>
    <x v="0"/>
    <m/>
    <x v="0"/>
    <x v="0"/>
    <x v="0"/>
    <x v="0"/>
    <x v="0"/>
    <x v="0"/>
    <x v="0"/>
    <x v="0"/>
    <x v="0"/>
    <x v="0"/>
    <x v="0"/>
    <x v="0"/>
    <x v="0"/>
    <m/>
    <x v="0"/>
    <x v="0"/>
    <x v="0"/>
    <x v="0"/>
    <x v="0"/>
    <s v="PRODUCTION WATER (9/4/70)"/>
    <m/>
    <x v="0"/>
    <m/>
    <m/>
    <m/>
    <m/>
  </r>
  <r>
    <x v="1"/>
    <s v="T26N R112W S09 fFRONTIER"/>
    <n v="2198"/>
    <x v="0"/>
    <x v="5"/>
    <x v="5"/>
    <s v="NW NW"/>
    <n v="9"/>
    <n v="26"/>
    <n v="112"/>
    <n v="42.253360000000001"/>
    <n v="-110.16504999999999"/>
    <s v="4902320633"/>
    <s v="12-9 W STE"/>
    <x v="0"/>
    <s v="FRONTIER"/>
    <m/>
    <m/>
    <s v=""/>
    <x v="0"/>
    <m/>
    <m/>
    <n v="8875"/>
    <n v="7804"/>
    <x v="2"/>
    <d v="1991-05-14T00:00:00"/>
    <n v="7.4"/>
    <x v="1"/>
    <n v="215"/>
    <n v="39"/>
    <n v="4276"/>
    <n v="0"/>
    <x v="1"/>
    <n v="6737"/>
    <n v="768"/>
    <n v="0"/>
    <x v="1"/>
    <n v="0"/>
    <n v="12123"/>
    <x v="0"/>
    <s v="EOG RESOURCES INC"/>
    <n v="10.7285"/>
    <n v="3.2093099999999999"/>
    <n v="186.006"/>
    <n v="0"/>
    <n v="199.94381000000001"/>
    <n v="190.05077"/>
    <n v="12.587519999999998"/>
    <n v="0"/>
    <x v="1"/>
    <n v="0"/>
    <n v="202.63828999999998"/>
    <n v="-6.6929950437437987E-3"/>
    <n v="12035"/>
    <n v="-3.6426856527858268E-3"/>
    <n v="5.3657575095723144E-2"/>
    <n v="1.6051059545179217E-2"/>
    <n v="0.93029136535909762"/>
    <n v="0.93788182875013415"/>
    <n v="6.2118171249865947E-2"/>
    <n v="0"/>
    <x v="1"/>
    <n v="46"/>
    <x v="1"/>
    <n v="0"/>
    <n v="30"/>
    <x v="0"/>
    <n v="0"/>
    <x v="0"/>
    <x v="1"/>
    <m/>
    <x v="1"/>
    <x v="1"/>
    <x v="1"/>
    <n v="15"/>
    <x v="1"/>
    <x v="1"/>
    <x v="1"/>
    <x v="1"/>
    <x v="0"/>
    <x v="0"/>
    <x v="0"/>
    <x v="0"/>
    <x v="0"/>
    <x v="0"/>
    <x v="0"/>
    <x v="0"/>
    <x v="0"/>
    <m/>
    <x v="0"/>
    <x v="0"/>
    <x v="0"/>
    <x v="1"/>
    <x v="0"/>
    <m/>
    <n v="19910514"/>
    <x v="1"/>
    <s v="WELCHEM HOUSTON - LAB No 45050"/>
    <m/>
    <m/>
    <d v="1991-06-04T00:00:00"/>
  </r>
  <r>
    <x v="1"/>
    <s v="T26N R112W S09 fCODY/STEELE/BAXTER"/>
    <n v="5540"/>
    <x v="0"/>
    <x v="5"/>
    <x v="27"/>
    <s v="NW NE"/>
    <n v="9"/>
    <n v="26"/>
    <n v="112"/>
    <n v="42.251170999999999"/>
    <n v="-110.163321"/>
    <s v="4902322164"/>
    <s v="02-09 BX"/>
    <x v="0"/>
    <s v="CODY/STEELE/BAXTER"/>
    <m/>
    <m/>
    <n v="243"/>
    <x v="0"/>
    <n v="6596"/>
    <n v="6839"/>
    <n v="7005"/>
    <n v="6956"/>
    <x v="5"/>
    <m/>
    <n v="6.28"/>
    <x v="1"/>
    <n v="347"/>
    <n v="169"/>
    <n v="6468"/>
    <n v="0"/>
    <x v="1"/>
    <n v="10120"/>
    <n v="1296"/>
    <n v="0"/>
    <x v="1"/>
    <n v="280"/>
    <n v="18708"/>
    <x v="0"/>
    <s v="EOG RESOURCES INC"/>
    <n v="17.315300000000001"/>
    <n v="13.90701"/>
    <n v="281.358"/>
    <n v="0"/>
    <n v="312.58031"/>
    <n v="285.48519999999996"/>
    <n v="21.241439999999997"/>
    <n v="0"/>
    <x v="1"/>
    <n v="5.8296000000000001"/>
    <n v="312.55624"/>
    <n v="3.8503587736142944E-5"/>
    <n v="18680"/>
    <n v="-7.4890339146250129E-4"/>
    <n v="5.5394723999090026E-2"/>
    <n v="4.449099816939845E-2"/>
    <n v="0.90011427783151154"/>
    <n v="0.91338825934174261"/>
    <n v="6.7960377306816838E-2"/>
    <n v="1.8651363351440367E-2"/>
    <x v="1"/>
    <n v="28"/>
    <x v="1"/>
    <n v="0"/>
    <n v="0"/>
    <x v="1"/>
    <n v="0"/>
    <x v="1"/>
    <x v="1"/>
    <n v="0"/>
    <x v="1"/>
    <x v="1"/>
    <x v="1"/>
    <n v="0"/>
    <x v="1"/>
    <x v="1"/>
    <x v="1"/>
    <x v="1"/>
    <x v="0"/>
    <x v="0"/>
    <x v="0"/>
    <x v="0"/>
    <x v="0"/>
    <x v="0"/>
    <x v="0"/>
    <x v="0"/>
    <x v="0"/>
    <m/>
    <x v="0"/>
    <x v="0"/>
    <x v="0"/>
    <x v="0"/>
    <x v="0"/>
    <s v="WELLHEAD"/>
    <m/>
    <x v="0"/>
    <s v="CHAMPION TECHNOLOGIES VERNAL UTAH"/>
    <m/>
    <s v="6596-6839"/>
    <d v="2007-02-21T00:00:00"/>
  </r>
  <r>
    <x v="1"/>
    <s v="T26N R112W S04 fFRONTIER"/>
    <n v="1923"/>
    <x v="0"/>
    <x v="5"/>
    <x v="5"/>
    <s v="NW NE"/>
    <n v="4"/>
    <n v="26"/>
    <n v="112"/>
    <n v="42.182580000000002"/>
    <n v="-110.15822"/>
    <s v="4902320100"/>
    <s v="31-4"/>
    <x v="0"/>
    <s v="FRONTIER"/>
    <m/>
    <m/>
    <m/>
    <x v="0"/>
    <s v="7930"/>
    <m/>
    <n v="8250"/>
    <m/>
    <x v="2"/>
    <d v="1994-07-29T00:00:00"/>
    <n v="6.02"/>
    <x v="1"/>
    <n v="95"/>
    <n v="8"/>
    <n v="2510"/>
    <n v="103"/>
    <x v="1"/>
    <n v="4000"/>
    <n v="476"/>
    <n v="0"/>
    <x v="1"/>
    <n v="0"/>
    <n v="6950"/>
    <x v="0"/>
    <s v="XTO ENERGY"/>
    <n v="4.7404999999999999"/>
    <n v="0.65832000000000002"/>
    <n v="109.185"/>
    <n v="2.6347399999999999"/>
    <n v="117.21855999999998"/>
    <n v="112.84"/>
    <n v="7.801639999999999"/>
    <n v="0"/>
    <x v="1"/>
    <n v="0"/>
    <n v="120.64164"/>
    <n v="-1.4391142360092245E-2"/>
    <n v="7192"/>
    <n v="1.7112148211002688E-2"/>
    <n v="4.0441547823143374E-2"/>
    <n v="5.6161754589034371E-3"/>
    <n v="0.95394227671795317"/>
    <n v="0.93533211252764792"/>
    <n v="6.4667887472351998E-2"/>
    <n v="0"/>
    <x v="1"/>
    <n v="0"/>
    <x v="1"/>
    <n v="6833"/>
    <n v="1.1000000000000001"/>
    <x v="0"/>
    <n v="0"/>
    <x v="0"/>
    <x v="1"/>
    <m/>
    <x v="1"/>
    <x v="1"/>
    <x v="1"/>
    <n v="0"/>
    <x v="1"/>
    <x v="1"/>
    <x v="1"/>
    <x v="1"/>
    <x v="0"/>
    <x v="0"/>
    <x v="0"/>
    <x v="0"/>
    <x v="0"/>
    <x v="0"/>
    <x v="0"/>
    <x v="0"/>
    <x v="0"/>
    <m/>
    <x v="0"/>
    <x v="0"/>
    <x v="0"/>
    <x v="0"/>
    <x v="0"/>
    <m/>
    <n v="19940729"/>
    <x v="1"/>
    <s v="WESTERN ATLAS CORE LABS  LAB No 941627-45"/>
    <m/>
    <m/>
    <d v="1994-08-11T00:00:00"/>
  </r>
  <r>
    <x v="1"/>
    <s v="T26N R111W S31 fFRONTIER"/>
    <n v="1909"/>
    <x v="0"/>
    <x v="5"/>
    <x v="5"/>
    <s v="SW SW"/>
    <n v="31"/>
    <n v="26"/>
    <n v="111"/>
    <n v="42.186210000000003"/>
    <n v="-110.0891"/>
    <s v="4902320769"/>
    <s v="14-31A"/>
    <x v="0"/>
    <s v="FRONTIER"/>
    <m/>
    <m/>
    <m/>
    <x v="0"/>
    <s v="8473"/>
    <m/>
    <n v="8709"/>
    <n v="8606"/>
    <x v="2"/>
    <d v="1994-07-18T00:00:00"/>
    <n v="7.9"/>
    <x v="1"/>
    <n v="48"/>
    <n v="5"/>
    <n v="1450"/>
    <n v="36"/>
    <x v="1"/>
    <n v="2000"/>
    <n v="659"/>
    <n v="0"/>
    <x v="1"/>
    <n v="0"/>
    <n v="3863"/>
    <x v="0"/>
    <s v="XTO ENERGY"/>
    <n v="2.3952"/>
    <n v="0.41144999999999998"/>
    <n v="63.075000000000003"/>
    <n v="0.92087999999999992"/>
    <n v="66.80252999999999"/>
    <n v="56.42"/>
    <n v="10.80101"/>
    <n v="0"/>
    <x v="1"/>
    <n v="0"/>
    <n v="67.221009999999993"/>
    <n v="-3.1224365510715692E-3"/>
    <n v="4198"/>
    <n v="4.1558119340032257E-2"/>
    <n v="3.5854929446534442E-2"/>
    <n v="6.1591978627156792E-3"/>
    <n v="0.95798587269074986"/>
    <n v="0.83932092064668473"/>
    <n v="0.1606790793533153"/>
    <n v="0"/>
    <x v="1"/>
    <n v="0"/>
    <x v="1"/>
    <n v="3714"/>
    <n v="2"/>
    <x v="0"/>
    <n v="0"/>
    <x v="0"/>
    <x v="1"/>
    <m/>
    <x v="1"/>
    <x v="1"/>
    <x v="1"/>
    <n v="0"/>
    <x v="1"/>
    <x v="1"/>
    <x v="1"/>
    <x v="1"/>
    <x v="0"/>
    <x v="0"/>
    <x v="0"/>
    <x v="0"/>
    <x v="0"/>
    <x v="0"/>
    <x v="0"/>
    <x v="0"/>
    <x v="0"/>
    <m/>
    <x v="0"/>
    <x v="0"/>
    <x v="0"/>
    <x v="0"/>
    <x v="0"/>
    <m/>
    <n v="19940718"/>
    <x v="1"/>
    <s v="WESTERN ATLAS CORE LABS  LAB No 941627-43"/>
    <m/>
    <m/>
    <d v="1994-08-11T00:00:00"/>
  </r>
  <r>
    <x v="1"/>
    <s v="T26N R111W S31 fFRONTIER"/>
    <n v="1911"/>
    <x v="0"/>
    <x v="5"/>
    <x v="5"/>
    <s v="NE NW"/>
    <n v="31"/>
    <n v="26"/>
    <n v="111"/>
    <n v="42.197090000000003"/>
    <n v="-110.08447"/>
    <s v="4902320768"/>
    <s v="21-31"/>
    <x v="0"/>
    <s v="FRONTIER"/>
    <m/>
    <m/>
    <m/>
    <x v="0"/>
    <s v="8440"/>
    <m/>
    <n v="8710"/>
    <n v="8616"/>
    <x v="2"/>
    <d v="1994-07-18T00:00:00"/>
    <n v="7.4"/>
    <x v="1"/>
    <n v="30"/>
    <n v="4"/>
    <n v="1000"/>
    <n v="48"/>
    <x v="1"/>
    <n v="1400"/>
    <n v="464"/>
    <n v="0"/>
    <x v="1"/>
    <n v="0"/>
    <n v="2710"/>
    <x v="0"/>
    <s v="XTO ENERGY"/>
    <n v="1.4969999999999999"/>
    <n v="0.32916000000000001"/>
    <n v="43.5"/>
    <n v="1.22784"/>
    <n v="46.554000000000002"/>
    <n v="39.494"/>
    <n v="7.6049599999999993"/>
    <n v="0"/>
    <x v="1"/>
    <n v="0"/>
    <n v="47.098959999999998"/>
    <n v="-5.8189298021119251E-3"/>
    <n v="2946"/>
    <n v="4.1725601131541723E-2"/>
    <n v="3.2156205696610381E-2"/>
    <n v="7.0704987756154145E-3"/>
    <n v="0.96077329552777413"/>
    <n v="0.83853231578786458"/>
    <n v="0.16146768421213545"/>
    <n v="0"/>
    <x v="1"/>
    <n v="0"/>
    <x v="1"/>
    <n v="2603"/>
    <n v="2.7"/>
    <x v="0"/>
    <n v="0"/>
    <x v="0"/>
    <x v="1"/>
    <m/>
    <x v="1"/>
    <x v="1"/>
    <x v="1"/>
    <n v="0"/>
    <x v="1"/>
    <x v="1"/>
    <x v="1"/>
    <x v="1"/>
    <x v="0"/>
    <x v="0"/>
    <x v="0"/>
    <x v="0"/>
    <x v="0"/>
    <x v="0"/>
    <x v="0"/>
    <x v="0"/>
    <x v="0"/>
    <m/>
    <x v="0"/>
    <x v="0"/>
    <x v="0"/>
    <x v="0"/>
    <x v="0"/>
    <m/>
    <n v="19940718"/>
    <x v="1"/>
    <s v="WESTERN ATLAS CORE LABS  LAB No 941627-18"/>
    <m/>
    <m/>
    <d v="1994-08-11T00:00:00"/>
  </r>
  <r>
    <x v="1"/>
    <s v="T26N R111W S31 fFRONTIER"/>
    <n v="2694"/>
    <x v="0"/>
    <x v="5"/>
    <x v="26"/>
    <s v="NW SW"/>
    <n v="31"/>
    <n v="26"/>
    <n v="111"/>
    <n v="42.190280000000001"/>
    <n v="-110.08944"/>
    <s v="4902321551"/>
    <s v="13-31"/>
    <x v="0"/>
    <s v="FRONTIER"/>
    <m/>
    <m/>
    <s v=""/>
    <x v="0"/>
    <m/>
    <m/>
    <n v="8653"/>
    <n v="8570"/>
    <x v="5"/>
    <d v="2000-01-06T00:00:00"/>
    <n v="7.74"/>
    <x v="1"/>
    <m/>
    <n v="432"/>
    <n v="1836"/>
    <m/>
    <x v="1"/>
    <n v="3600"/>
    <n v="708"/>
    <m/>
    <x v="0"/>
    <n v="108"/>
    <n v="6690"/>
    <x v="0"/>
    <s v="XTO ENERGY INC"/>
    <n v="0"/>
    <n v="35.549280000000003"/>
    <n v="79.866"/>
    <n v="0"/>
    <n v="115.41528"/>
    <n v="101.556"/>
    <n v="11.604119999999998"/>
    <n v="0"/>
    <x v="1"/>
    <n v="2.2485600000000003"/>
    <n v="115.40867999999999"/>
    <n v="2.859321883224746E-5"/>
    <n v="6684"/>
    <n v="-4.4863167339614175E-4"/>
    <n v="0"/>
    <n v="0.30801190275672341"/>
    <n v="0.6919880972432767"/>
    <n v="0.87996847377510956"/>
    <n v="0.10054806969458449"/>
    <n v="1.9483456530306045E-2"/>
    <x v="0"/>
    <n v="6"/>
    <x v="0"/>
    <m/>
    <m/>
    <x v="0"/>
    <m/>
    <x v="0"/>
    <x v="0"/>
    <m/>
    <x v="0"/>
    <x v="0"/>
    <x v="0"/>
    <m/>
    <x v="0"/>
    <x v="0"/>
    <x v="0"/>
    <x v="0"/>
    <x v="0"/>
    <x v="0"/>
    <x v="0"/>
    <x v="0"/>
    <x v="0"/>
    <x v="0"/>
    <x v="0"/>
    <x v="0"/>
    <x v="0"/>
    <m/>
    <x v="0"/>
    <x v="0"/>
    <x v="0"/>
    <x v="0"/>
    <x v="0"/>
    <s v="WELLHEAD"/>
    <n v="106"/>
    <x v="0"/>
    <s v="CHAMPION TECHNOLOGIES VERNAL UT"/>
    <m/>
    <m/>
    <d v="2000-01-20T00:00:00"/>
  </r>
  <r>
    <x v="0"/>
    <s v="T26N R111W S30 fFORT UNION"/>
    <n v="49002191"/>
    <x v="0"/>
    <x v="5"/>
    <x v="0"/>
    <m/>
    <s v="30"/>
    <s v=" 26"/>
    <s v=" 111"/>
    <n v="42.206850000000003"/>
    <n v="-110.08434"/>
    <s v="4902305125"/>
    <s v="USA-KRUEGER NO. 1"/>
    <x v="0"/>
    <s v="FORT UNION"/>
    <m/>
    <m/>
    <n v="10"/>
    <x v="0"/>
    <n v="3679"/>
    <n v="3689"/>
    <n v="4503"/>
    <m/>
    <x v="0"/>
    <d v="1964-07-20T00:00:00"/>
    <n v="8.1000003814697266"/>
    <x v="0"/>
    <n v="39"/>
    <n v="27"/>
    <n v="4088"/>
    <n v="27"/>
    <x v="0"/>
    <n v="5500"/>
    <n v="1440"/>
    <m/>
    <x v="0"/>
    <n v="204"/>
    <n v="10596"/>
    <x v="0"/>
    <m/>
    <n v="1.9460999999999999"/>
    <n v="2.2218300000000002"/>
    <n v="177.82799999999997"/>
    <n v="0.69065999999999994"/>
    <n v="182.68659"/>
    <n v="155.155"/>
    <n v="23.601599999999998"/>
    <m/>
    <x v="0"/>
    <n v="4.2472799999999999"/>
    <n v="183.00387999999998"/>
    <n v="-8.6764634582898927E-4"/>
    <n v="11322"/>
    <n v="3.3123460169723513E-2"/>
    <n v="1.0652670237043671E-2"/>
    <n v="1.2161976420929419E-2"/>
    <n v="0.97718535334202683"/>
    <n v="0.84782355434212664"/>
    <n v="0.12896775740492497"/>
    <n v="2.3208688252948518E-2"/>
    <x v="0"/>
    <m/>
    <x v="0"/>
    <m/>
    <m/>
    <x v="0"/>
    <m/>
    <x v="0"/>
    <x v="0"/>
    <m/>
    <x v="0"/>
    <x v="0"/>
    <x v="0"/>
    <m/>
    <x v="0"/>
    <x v="0"/>
    <x v="0"/>
    <x v="0"/>
    <x v="0"/>
    <x v="0"/>
    <x v="0"/>
    <x v="0"/>
    <x v="0"/>
    <x v="0"/>
    <x v="0"/>
    <x v="0"/>
    <x v="0"/>
    <m/>
    <x v="0"/>
    <x v="0"/>
    <x v="0"/>
    <x v="0"/>
    <x v="0"/>
    <s v="DST NO. 1 (BOTTOM)"/>
    <m/>
    <x v="0"/>
    <m/>
    <m/>
    <m/>
    <m/>
  </r>
  <r>
    <x v="1"/>
    <s v="T26N R111W S19 fFRONTIER"/>
    <n v="1894"/>
    <x v="0"/>
    <x v="5"/>
    <x v="5"/>
    <s v="SW NW"/>
    <n v="19"/>
    <n v="26"/>
    <n v="111"/>
    <n v="42.221989999999998"/>
    <n v="-110.08972"/>
    <s v="4902320891"/>
    <s v="12-19"/>
    <x v="0"/>
    <s v="FRONTIER"/>
    <m/>
    <m/>
    <m/>
    <x v="0"/>
    <s v="8240"/>
    <m/>
    <n v="8410"/>
    <n v="8322"/>
    <x v="2"/>
    <d v="1994-07-15T00:00:00"/>
    <n v="6.18"/>
    <x v="1"/>
    <n v="101"/>
    <n v="7"/>
    <n v="2200"/>
    <n v="113"/>
    <x v="1"/>
    <n v="3299"/>
    <n v="342"/>
    <n v="0"/>
    <x v="1"/>
    <n v="0"/>
    <n v="5888"/>
    <x v="0"/>
    <s v="XTO ENERGY"/>
    <n v="5.0399000000000003"/>
    <n v="0.57603000000000004"/>
    <n v="95.7"/>
    <n v="2.8905399999999997"/>
    <n v="104.20647"/>
    <n v="93.064790000000002"/>
    <n v="5.6053799999999994"/>
    <n v="0"/>
    <x v="1"/>
    <n v="0"/>
    <n v="98.670169999999999"/>
    <n v="2.7288996899790911E-2"/>
    <n v="6062"/>
    <n v="1.4560669456066946E-2"/>
    <n v="4.8364559321508543E-2"/>
    <n v="5.5277757705447664E-3"/>
    <n v="0.94610766490794662"/>
    <n v="0.94319073332902947"/>
    <n v="5.6809266670970561E-2"/>
    <n v="0"/>
    <x v="1"/>
    <n v="0"/>
    <x v="1"/>
    <n v="5798"/>
    <n v="1.4"/>
    <x v="0"/>
    <n v="0"/>
    <x v="0"/>
    <x v="1"/>
    <m/>
    <x v="1"/>
    <x v="1"/>
    <x v="1"/>
    <n v="0"/>
    <x v="1"/>
    <x v="1"/>
    <x v="1"/>
    <x v="1"/>
    <x v="0"/>
    <x v="0"/>
    <x v="0"/>
    <x v="0"/>
    <x v="0"/>
    <x v="0"/>
    <x v="0"/>
    <x v="0"/>
    <x v="0"/>
    <m/>
    <x v="0"/>
    <x v="0"/>
    <x v="0"/>
    <x v="0"/>
    <x v="0"/>
    <m/>
    <n v="19940715"/>
    <x v="1"/>
    <s v="WESTERN ATLAS CORE LABS  LAB No 941627-15"/>
    <m/>
    <m/>
    <d v="1994-08-11T00:00:00"/>
  </r>
  <r>
    <x v="0"/>
    <s v="T26N R111W S11 fFORT UNION"/>
    <n v="49003795"/>
    <x v="0"/>
    <x v="0"/>
    <x v="0"/>
    <m/>
    <s v="11"/>
    <s v=" 26"/>
    <s v=" 111"/>
    <n v="42.241239999999998"/>
    <n v="-110.00658"/>
    <s v="4903706086"/>
    <s v="1-A USA HUBER"/>
    <x v="0"/>
    <s v="FORT UNION"/>
    <m/>
    <m/>
    <n v="35"/>
    <x v="3"/>
    <n v="4640"/>
    <n v="4675"/>
    <n v="5510"/>
    <m/>
    <x v="0"/>
    <d v="1964-06-11T00:00:00"/>
    <n v="7.9000000953674316"/>
    <x v="0"/>
    <n v="73"/>
    <n v="29"/>
    <n v="4571"/>
    <n v="37"/>
    <x v="0"/>
    <n v="6350"/>
    <n v="1598"/>
    <m/>
    <x v="0"/>
    <n v="52"/>
    <n v="11903"/>
    <x v="0"/>
    <m/>
    <n v="3.6427"/>
    <n v="2.3864100000000001"/>
    <n v="198.83849999999998"/>
    <n v="0.94645999999999997"/>
    <n v="205.81406999999999"/>
    <n v="179.1335"/>
    <n v="26.191219999999998"/>
    <m/>
    <x v="0"/>
    <n v="1.08264"/>
    <n v="206.40735999999998"/>
    <n v="-1.4392507444360575E-3"/>
    <n v="12707"/>
    <n v="3.2669646485168631E-2"/>
    <n v="1.769898433085746E-2"/>
    <n v="1.1594979876740207E-2"/>
    <n v="0.97070603579240233"/>
    <n v="0.86786391725566381"/>
    <n v="0.12689092094390433"/>
    <n v="5.2451618004319229E-3"/>
    <x v="0"/>
    <m/>
    <x v="0"/>
    <m/>
    <m/>
    <x v="0"/>
    <m/>
    <x v="0"/>
    <x v="0"/>
    <m/>
    <x v="0"/>
    <x v="0"/>
    <x v="0"/>
    <m/>
    <x v="0"/>
    <x v="0"/>
    <x v="0"/>
    <x v="0"/>
    <x v="0"/>
    <x v="0"/>
    <x v="0"/>
    <x v="0"/>
    <x v="0"/>
    <x v="0"/>
    <x v="0"/>
    <x v="0"/>
    <x v="0"/>
    <m/>
    <x v="0"/>
    <x v="0"/>
    <x v="0"/>
    <x v="0"/>
    <x v="0"/>
    <s v="DST NO. 1 (MIDDLE)"/>
    <m/>
    <x v="0"/>
    <m/>
    <m/>
    <m/>
    <m/>
  </r>
  <r>
    <x v="1"/>
    <s v="T26N R097W S32 fLEWIS-MESAVERDE/ALMOND"/>
    <n v="4389"/>
    <x v="0"/>
    <x v="0"/>
    <x v="28"/>
    <s v="SE SW"/>
    <n v="32"/>
    <n v="26"/>
    <n v="97"/>
    <n v="42.179982000000003"/>
    <n v="-108.433807"/>
    <s v="4903725411"/>
    <s v="OSBORNE SPRINGS 32-14"/>
    <x v="0"/>
    <s v="LEWIS-MESAVERDE/ALMOND"/>
    <m/>
    <m/>
    <s v=""/>
    <x v="0"/>
    <m/>
    <m/>
    <n v="13761"/>
    <n v="13746"/>
    <x v="2"/>
    <d v="2004-07-02T00:00:00"/>
    <n v="7.65"/>
    <x v="1"/>
    <n v="8"/>
    <n v="3"/>
    <n v="1173"/>
    <m/>
    <x v="1"/>
    <n v="1000"/>
    <n v="1400"/>
    <m/>
    <x v="0"/>
    <m/>
    <n v="3591"/>
    <x v="0"/>
    <s v="CABOT OIL AND GAS"/>
    <n v="0.3992"/>
    <n v="0.24687000000000001"/>
    <n v="51.025499999999994"/>
    <n v="0"/>
    <n v="51.671569999999996"/>
    <n v="28.21"/>
    <n v="22.945999999999998"/>
    <n v="0"/>
    <x v="1"/>
    <n v="0"/>
    <n v="51.155999999999992"/>
    <n v="5.0139276849584594E-3"/>
    <n v="3584"/>
    <n v="-9.7560975609756097E-4"/>
    <n v="7.7257184173037518E-3"/>
    <n v="4.7776756154303043E-3"/>
    <n v="0.98749660596726596"/>
    <n v="0.55145046524356878"/>
    <n v="0.44854953475643133"/>
    <n v="0"/>
    <x v="0"/>
    <n v="7"/>
    <x v="0"/>
    <m/>
    <n v="1.57"/>
    <x v="0"/>
    <m/>
    <x v="0"/>
    <x v="0"/>
    <m/>
    <x v="0"/>
    <x v="0"/>
    <x v="0"/>
    <m/>
    <x v="0"/>
    <x v="0"/>
    <x v="0"/>
    <x v="0"/>
    <x v="0"/>
    <x v="0"/>
    <x v="0"/>
    <x v="0"/>
    <x v="0"/>
    <x v="0"/>
    <x v="0"/>
    <x v="0"/>
    <x v="0"/>
    <m/>
    <x v="0"/>
    <x v="0"/>
    <x v="0"/>
    <x v="0"/>
    <x v="0"/>
    <m/>
    <n v="200472"/>
    <x v="0"/>
    <s v="QUESTAR APPLIED TECHNOLOGY ROCK SPRINGS"/>
    <m/>
    <m/>
    <d v="2004-07-09T00:00:00"/>
  </r>
  <r>
    <x v="0"/>
    <s v="T26N R095W S22 fFORT UNION"/>
    <n v="49003340"/>
    <x v="0"/>
    <x v="0"/>
    <x v="0"/>
    <m/>
    <s v="22"/>
    <s v=" 26"/>
    <s v=" 95"/>
    <n v="42.206479999999999"/>
    <n v="-108.16125"/>
    <s v="4903705953"/>
    <s v="SUNRAY WYO. FEDERAL D NO. 1"/>
    <x v="0"/>
    <s v="FORT UNION"/>
    <m/>
    <m/>
    <n v="107"/>
    <x v="3"/>
    <n v="5843"/>
    <n v="5950"/>
    <n v="8989"/>
    <m/>
    <x v="0"/>
    <d v="1962-02-08T00:00:00"/>
    <n v="8.1000003814697266"/>
    <x v="0"/>
    <n v="28"/>
    <n v="2"/>
    <n v="1207"/>
    <n v="-3"/>
    <x v="0"/>
    <n v="530"/>
    <n v="1696"/>
    <m/>
    <x v="0"/>
    <n v="370"/>
    <n v="3080"/>
    <x v="0"/>
    <m/>
    <n v="1.3972"/>
    <n v="0.16458"/>
    <n v="52.504499999999993"/>
    <n v="0"/>
    <n v="54.066279999999992"/>
    <n v="14.9513"/>
    <n v="27.797439999999998"/>
    <m/>
    <x v="0"/>
    <n v="7.7034000000000002"/>
    <n v="50.45214"/>
    <n v="3.457897660527199E-2"/>
    <n v="3827"/>
    <n v="0.10815115100622556"/>
    <n v="2.5842354976151498E-2"/>
    <n v="3.0440414986938258E-3"/>
    <n v="0.97111360352515474"/>
    <n v="0.29634620057741851"/>
    <n v="0.55096651995336565"/>
    <n v="0.15268727946921579"/>
    <x v="0"/>
    <m/>
    <x v="0"/>
    <m/>
    <m/>
    <x v="0"/>
    <m/>
    <x v="0"/>
    <x v="0"/>
    <m/>
    <x v="0"/>
    <x v="0"/>
    <x v="0"/>
    <m/>
    <x v="0"/>
    <x v="0"/>
    <x v="0"/>
    <x v="0"/>
    <x v="0"/>
    <x v="0"/>
    <x v="0"/>
    <x v="0"/>
    <x v="0"/>
    <x v="0"/>
    <x v="0"/>
    <x v="0"/>
    <x v="0"/>
    <m/>
    <x v="0"/>
    <x v="0"/>
    <x v="0"/>
    <x v="0"/>
    <x v="0"/>
    <s v="DST #1 (BOTTOM)"/>
    <m/>
    <x v="0"/>
    <m/>
    <m/>
    <m/>
    <m/>
  </r>
  <r>
    <x v="0"/>
    <s v="T26N R094W S17 fMESAVERDE"/>
    <n v="49004035"/>
    <x v="0"/>
    <x v="0"/>
    <x v="5"/>
    <m/>
    <s v="17"/>
    <s v=" 26"/>
    <s v=" 94"/>
    <n v="42.231409999999997"/>
    <n v="-108.08329000000001"/>
    <s v="4903705970"/>
    <s v="1 R. E. MURPHY"/>
    <x v="0"/>
    <s v="MESAVERDE"/>
    <n v="756"/>
    <n v="1918"/>
    <n v="14"/>
    <x v="3"/>
    <n v="3661"/>
    <n v="3675"/>
    <n v="9728"/>
    <m/>
    <x v="0"/>
    <d v="1956-04-13T00:00:00"/>
    <n v="8.3000001907348633"/>
    <x v="0"/>
    <n v="11"/>
    <n v="1"/>
    <n v="1579"/>
    <n v="-3"/>
    <x v="0"/>
    <n v="151"/>
    <n v="3233"/>
    <m/>
    <x v="0"/>
    <n v="2"/>
    <n v="3697"/>
    <x v="0"/>
    <m/>
    <n v="0.54889999999999994"/>
    <n v="8.2290000000000002E-2"/>
    <n v="68.686499999999995"/>
    <n v="0"/>
    <n v="69.317689999999999"/>
    <n v="4.2597100000000001"/>
    <n v="52.988869999999991"/>
    <m/>
    <x v="0"/>
    <n v="4.1640000000000003E-2"/>
    <n v="57.290219999999991"/>
    <n v="9.4997776995134106E-2"/>
    <n v="4971"/>
    <n v="0.14697738809413935"/>
    <n v="7.9186135602614567E-3"/>
    <n v="1.1871428491053294E-3"/>
    <n v="0.99089424359063316"/>
    <n v="7.4353179303553049E-2"/>
    <n v="0.92491999507071188"/>
    <n v="7.268256257350733E-4"/>
    <x v="0"/>
    <m/>
    <x v="0"/>
    <m/>
    <m/>
    <x v="0"/>
    <m/>
    <x v="0"/>
    <x v="0"/>
    <m/>
    <x v="0"/>
    <x v="0"/>
    <x v="0"/>
    <m/>
    <x v="0"/>
    <x v="0"/>
    <x v="0"/>
    <x v="0"/>
    <x v="0"/>
    <x v="0"/>
    <x v="0"/>
    <x v="0"/>
    <x v="0"/>
    <x v="0"/>
    <x v="0"/>
    <x v="0"/>
    <x v="0"/>
    <m/>
    <x v="0"/>
    <x v="0"/>
    <x v="0"/>
    <x v="0"/>
    <x v="0"/>
    <s v="DST NO. 3"/>
    <m/>
    <x v="0"/>
    <m/>
    <m/>
    <m/>
    <m/>
  </r>
  <r>
    <x v="0"/>
    <s v="T26N R094W S17 fFORT UNION"/>
    <n v="49004036"/>
    <x v="0"/>
    <x v="0"/>
    <x v="5"/>
    <m/>
    <s v="17"/>
    <s v=" 26"/>
    <s v=" 94"/>
    <n v="42.231409999999997"/>
    <n v="-108.08329000000001"/>
    <s v="4903705970"/>
    <s v="1 R. E. MURPHY"/>
    <x v="0"/>
    <s v="FORT UNION"/>
    <n v="100"/>
    <n v="756"/>
    <n v="25"/>
    <x v="0"/>
    <n v="2880"/>
    <n v="2905"/>
    <n v="9728"/>
    <m/>
    <x v="0"/>
    <d v="1956-04-13T00:00:00"/>
    <n v="7.8000001907348633"/>
    <x v="0"/>
    <n v="7"/>
    <n v="3"/>
    <n v="492"/>
    <n v="-3"/>
    <x v="0"/>
    <n v="22"/>
    <n v="1281"/>
    <m/>
    <x v="0"/>
    <n v="19"/>
    <n v="1174"/>
    <x v="0"/>
    <m/>
    <n v="0.3493"/>
    <n v="0.24687000000000001"/>
    <n v="21.401999999999997"/>
    <n v="0"/>
    <n v="21.998169999999998"/>
    <n v="0.62061999999999995"/>
    <n v="20.995589999999996"/>
    <m/>
    <x v="0"/>
    <n v="0.39558000000000004"/>
    <n v="22.011789999999994"/>
    <n v="-3.0947540056832523E-4"/>
    <n v="1818"/>
    <n v="0.21524064171122995"/>
    <n v="1.5878593537553352E-2"/>
    <n v="1.1222297127442875E-2"/>
    <n v="0.97289910933500379"/>
    <n v="2.8194890102077118E-2"/>
    <n v="0.95383383177833347"/>
    <n v="1.7971278119589554E-2"/>
    <x v="0"/>
    <m/>
    <x v="0"/>
    <m/>
    <m/>
    <x v="0"/>
    <m/>
    <x v="0"/>
    <x v="0"/>
    <m/>
    <x v="0"/>
    <x v="0"/>
    <x v="0"/>
    <m/>
    <x v="0"/>
    <x v="0"/>
    <x v="0"/>
    <x v="0"/>
    <x v="0"/>
    <x v="0"/>
    <x v="0"/>
    <x v="0"/>
    <x v="0"/>
    <x v="0"/>
    <x v="0"/>
    <x v="0"/>
    <x v="0"/>
    <m/>
    <x v="0"/>
    <x v="0"/>
    <x v="0"/>
    <x v="0"/>
    <x v="0"/>
    <s v="DST NO. 2"/>
    <m/>
    <x v="0"/>
    <m/>
    <m/>
    <m/>
    <m/>
  </r>
  <r>
    <x v="0"/>
    <s v="T26N R094W S17 fFORT UNION"/>
    <n v="49004039"/>
    <x v="0"/>
    <x v="0"/>
    <x v="5"/>
    <m/>
    <s v="17"/>
    <s v=" 26"/>
    <s v=" 94"/>
    <n v="42.231409999999997"/>
    <n v="-108.08329000000001"/>
    <s v="4903705970"/>
    <s v="1 R. E. MURPHY"/>
    <x v="0"/>
    <s v="FORT UNION"/>
    <m/>
    <n v="100"/>
    <n v="70"/>
    <x v="3"/>
    <n v="2710"/>
    <n v="2780"/>
    <n v="9728"/>
    <m/>
    <x v="0"/>
    <d v="1956-04-13T00:00:00"/>
    <n v="8.3000001907348633"/>
    <x v="0"/>
    <n v="5"/>
    <n v="2"/>
    <n v="563"/>
    <n v="-3"/>
    <x v="0"/>
    <n v="16"/>
    <n v="1161"/>
    <m/>
    <x v="0"/>
    <n v="165"/>
    <n v="1381"/>
    <x v="0"/>
    <m/>
    <n v="0.2495"/>
    <n v="0.16458"/>
    <n v="24.490499999999997"/>
    <n v="0"/>
    <n v="24.904579999999996"/>
    <n v="0.45135999999999998"/>
    <n v="19.028789999999997"/>
    <m/>
    <x v="0"/>
    <n v="3.4353000000000002"/>
    <n v="22.91545"/>
    <n v="4.1596167965599271E-2"/>
    <n v="1906"/>
    <n v="0.15972010952236082"/>
    <n v="1.0018237609307205E-2"/>
    <n v="6.6084230290171537E-3"/>
    <n v="0.9833733393616757"/>
    <n v="1.969675480952807E-2"/>
    <n v="0.83039128622828695"/>
    <n v="0.1499119589621849"/>
    <x v="0"/>
    <m/>
    <x v="0"/>
    <m/>
    <m/>
    <x v="0"/>
    <m/>
    <x v="0"/>
    <x v="0"/>
    <m/>
    <x v="0"/>
    <x v="0"/>
    <x v="0"/>
    <m/>
    <x v="0"/>
    <x v="0"/>
    <x v="0"/>
    <x v="0"/>
    <x v="0"/>
    <x v="0"/>
    <x v="0"/>
    <x v="0"/>
    <x v="0"/>
    <x v="0"/>
    <x v="0"/>
    <x v="0"/>
    <x v="0"/>
    <m/>
    <x v="0"/>
    <x v="0"/>
    <x v="0"/>
    <x v="0"/>
    <x v="0"/>
    <s v="DST NO. 1"/>
    <m/>
    <x v="0"/>
    <m/>
    <m/>
    <m/>
    <m/>
  </r>
  <r>
    <x v="0"/>
    <s v="T26N R094W S17 fCODY/STEELE/BAXTER"/>
    <n v="49004037"/>
    <x v="0"/>
    <x v="0"/>
    <x v="5"/>
    <m/>
    <s v="17"/>
    <s v=" 26"/>
    <s v=" 94"/>
    <n v="42.231409999999997"/>
    <n v="-108.08329000000001"/>
    <s v="4903705970"/>
    <s v="1 R. E. MURPHY"/>
    <x v="0"/>
    <s v="CODY/STEELE/BAXTER"/>
    <n v="1918"/>
    <n v="3723"/>
    <n v="197"/>
    <x v="5"/>
    <n v="5593"/>
    <n v="5790"/>
    <n v="9728"/>
    <m/>
    <x v="0"/>
    <d v="1956-04-13T00:00:00"/>
    <n v="8"/>
    <x v="0"/>
    <n v="56"/>
    <n v="22"/>
    <n v="3853"/>
    <n v="-3"/>
    <x v="0"/>
    <n v="2845"/>
    <n v="4722"/>
    <m/>
    <x v="0"/>
    <n v="38"/>
    <n v="9553"/>
    <x v="0"/>
    <m/>
    <n v="2.7944"/>
    <n v="1.8103800000000001"/>
    <n v="167.60549999999998"/>
    <n v="0"/>
    <n v="172.21027999999998"/>
    <n v="80.257449999999992"/>
    <n v="77.393579999999986"/>
    <m/>
    <x v="0"/>
    <n v="0.79116000000000009"/>
    <n v="158.44218999999998"/>
    <n v="4.1639156665002383E-2"/>
    <n v="11530"/>
    <n v="9.377223355309966E-2"/>
    <n v="1.6226673576049004E-2"/>
    <n v="1.0512612835888776E-2"/>
    <n v="0.97326071358806221"/>
    <n v="0.50654090302589228"/>
    <n v="0.48846572999275001"/>
    <n v="4.9933669813576808E-3"/>
    <x v="0"/>
    <m/>
    <x v="0"/>
    <m/>
    <m/>
    <x v="0"/>
    <m/>
    <x v="0"/>
    <x v="0"/>
    <m/>
    <x v="0"/>
    <x v="0"/>
    <x v="0"/>
    <m/>
    <x v="0"/>
    <x v="0"/>
    <x v="0"/>
    <x v="0"/>
    <x v="0"/>
    <x v="0"/>
    <x v="0"/>
    <x v="0"/>
    <x v="0"/>
    <x v="0"/>
    <x v="0"/>
    <x v="0"/>
    <x v="0"/>
    <m/>
    <x v="0"/>
    <x v="0"/>
    <x v="0"/>
    <x v="0"/>
    <x v="0"/>
    <s v="DST NO. 5"/>
    <m/>
    <x v="0"/>
    <m/>
    <m/>
    <m/>
    <m/>
  </r>
  <r>
    <x v="0"/>
    <s v="T26N R094W S17 fCLOVERLY"/>
    <n v="49004038"/>
    <x v="0"/>
    <x v="0"/>
    <x v="5"/>
    <m/>
    <s v="17"/>
    <s v=" 26"/>
    <s v=" 94"/>
    <n v="42.231409999999997"/>
    <n v="-108.08329000000001"/>
    <s v="4903705970"/>
    <s v="1 R. E. MURPHY"/>
    <x v="0"/>
    <s v="CLOVERLY"/>
    <n v="3723"/>
    <m/>
    <n v="215"/>
    <x v="3"/>
    <n v="9513"/>
    <n v="9728"/>
    <n v="9728"/>
    <m/>
    <x v="0"/>
    <d v="1956-06-21T00:00:00"/>
    <n v="8.3000001907348633"/>
    <x v="0"/>
    <n v="69"/>
    <n v="14"/>
    <n v="6463"/>
    <n v="-3"/>
    <x v="0"/>
    <n v="9218"/>
    <n v="1048"/>
    <m/>
    <x v="0"/>
    <n v="175"/>
    <n v="17059"/>
    <x v="0"/>
    <m/>
    <n v="3.4430999999999998"/>
    <n v="1.1520600000000001"/>
    <n v="281.14049999999997"/>
    <n v="0"/>
    <n v="285.73566"/>
    <n v="260.03978000000001"/>
    <n v="17.17672"/>
    <m/>
    <x v="0"/>
    <n v="3.6435000000000004"/>
    <n v="280.86"/>
    <n v="8.6051841625472084E-3"/>
    <n v="16981"/>
    <n v="-2.2914218566392479E-3"/>
    <n v="1.2049948543349471E-2"/>
    <n v="4.0319083729346214E-3"/>
    <n v="0.98391814308371583"/>
    <n v="0.9258697571743929"/>
    <n v="6.1157587410097553E-2"/>
    <n v="1.2972655415509507E-2"/>
    <x v="0"/>
    <m/>
    <x v="0"/>
    <m/>
    <m/>
    <x v="0"/>
    <m/>
    <x v="0"/>
    <x v="0"/>
    <m/>
    <x v="0"/>
    <x v="0"/>
    <x v="0"/>
    <m/>
    <x v="0"/>
    <x v="0"/>
    <x v="0"/>
    <x v="0"/>
    <x v="0"/>
    <x v="0"/>
    <x v="0"/>
    <x v="0"/>
    <x v="0"/>
    <x v="0"/>
    <x v="0"/>
    <x v="0"/>
    <x v="0"/>
    <m/>
    <x v="0"/>
    <x v="0"/>
    <x v="0"/>
    <x v="0"/>
    <x v="0"/>
    <s v="DST NO. 10B"/>
    <m/>
    <x v="0"/>
    <m/>
    <m/>
    <m/>
    <m/>
  </r>
  <r>
    <x v="0"/>
    <s v="T26N R094W S04 fMESAVERDE"/>
    <n v="49001685"/>
    <x v="0"/>
    <x v="0"/>
    <x v="0"/>
    <m/>
    <s v="4"/>
    <s v=" 26"/>
    <s v=" 94"/>
    <n v="42.260779999999997"/>
    <n v="-108.05898999999999"/>
    <s v="4903720133"/>
    <s v="1 FEDERAL AMERICAN NATURAL"/>
    <x v="0"/>
    <s v="MESAVERDE"/>
    <m/>
    <m/>
    <n v="13"/>
    <x v="0"/>
    <n v="2604"/>
    <n v="2617"/>
    <n v="2941"/>
    <m/>
    <x v="1"/>
    <d v="1968-12-11T00:00:00"/>
    <n v="8.3000001907348633"/>
    <x v="0"/>
    <n v="3"/>
    <n v="2"/>
    <n v="927"/>
    <n v="13"/>
    <x v="0"/>
    <n v="36"/>
    <n v="2318"/>
    <m/>
    <x v="0"/>
    <n v="16"/>
    <n v="2187"/>
    <x v="0"/>
    <m/>
    <n v="0.1497"/>
    <n v="0.16458"/>
    <n v="40.3245"/>
    <n v="0.33254"/>
    <n v="40.971319999999999"/>
    <n v="1.01556"/>
    <n v="37.992019999999997"/>
    <m/>
    <x v="0"/>
    <n v="0.33312000000000003"/>
    <n v="39.340699999999998"/>
    <n v="2.0303561036069079E-2"/>
    <n v="3312"/>
    <n v="0.20458265139116202"/>
    <n v="3.6537753726265105E-3"/>
    <n v="4.0169562513485049E-3"/>
    <n v="0.99232926837602509"/>
    <n v="2.5814487286703085E-2"/>
    <n v="0.96571794604569816"/>
    <n v="8.4675666675986961E-3"/>
    <x v="0"/>
    <m/>
    <x v="0"/>
    <m/>
    <m/>
    <x v="0"/>
    <m/>
    <x v="0"/>
    <x v="0"/>
    <m/>
    <x v="0"/>
    <x v="0"/>
    <x v="0"/>
    <m/>
    <x v="0"/>
    <x v="0"/>
    <x v="0"/>
    <x v="0"/>
    <x v="0"/>
    <x v="0"/>
    <x v="0"/>
    <x v="0"/>
    <x v="0"/>
    <x v="0"/>
    <x v="0"/>
    <x v="0"/>
    <x v="0"/>
    <m/>
    <x v="0"/>
    <x v="0"/>
    <x v="0"/>
    <x v="0"/>
    <x v="0"/>
    <s v="PRODUCTION (DECEMBER 7, 1968)"/>
    <m/>
    <x v="0"/>
    <m/>
    <m/>
    <m/>
    <m/>
  </r>
  <r>
    <x v="0"/>
    <s v="T26N R090W S14 fTENSLEEP"/>
    <n v="49013096"/>
    <x v="0"/>
    <x v="0"/>
    <x v="29"/>
    <m/>
    <s v="14"/>
    <s v=" 26"/>
    <s v=" 90"/>
    <n v="42.231920000000002"/>
    <n v="-107.55583"/>
    <s v="4903705968"/>
    <s v="SHARPLES-DENKMAN NO. 1"/>
    <x v="0"/>
    <s v="TENSLEEP"/>
    <m/>
    <m/>
    <n v="54"/>
    <x v="1"/>
    <n v="5961"/>
    <n v="6015"/>
    <n v="9371"/>
    <n v="2510"/>
    <x v="1"/>
    <m/>
    <n v="7.1999998092651367"/>
    <x v="0"/>
    <n v="321"/>
    <n v="59"/>
    <n v="3262"/>
    <n v="-3"/>
    <x v="0"/>
    <n v="3280"/>
    <n v="745"/>
    <m/>
    <x v="0"/>
    <n v="2790"/>
    <n v="10079"/>
    <x v="0"/>
    <m/>
    <n v="16.017900000000001"/>
    <n v="4.8551099999999998"/>
    <n v="141.89699999999999"/>
    <n v="0"/>
    <n v="162.77000999999998"/>
    <n v="92.52879999999999"/>
    <n v="12.21055"/>
    <m/>
    <x v="0"/>
    <n v="58.087800000000001"/>
    <n v="162.82714999999999"/>
    <n v="-1.7549293120371187E-4"/>
    <n v="10451"/>
    <n v="1.8119824646858258E-2"/>
    <n v="9.8408177280323333E-2"/>
    <n v="2.9828037732503674E-2"/>
    <n v="0.871763784987173"/>
    <n v="0.56826395352372128"/>
    <n v="7.4990872222476412E-2"/>
    <n v="0.35674517425380231"/>
    <x v="0"/>
    <m/>
    <x v="0"/>
    <m/>
    <m/>
    <x v="0"/>
    <m/>
    <x v="0"/>
    <x v="0"/>
    <m/>
    <x v="0"/>
    <x v="0"/>
    <x v="0"/>
    <m/>
    <x v="0"/>
    <x v="0"/>
    <x v="0"/>
    <x v="0"/>
    <x v="0"/>
    <x v="0"/>
    <x v="0"/>
    <x v="0"/>
    <x v="0"/>
    <x v="0"/>
    <x v="0"/>
    <x v="0"/>
    <x v="0"/>
    <m/>
    <x v="0"/>
    <x v="0"/>
    <x v="0"/>
    <x v="0"/>
    <x v="0"/>
    <s v="PRODUCTION"/>
    <m/>
    <x v="0"/>
    <m/>
    <m/>
    <m/>
    <m/>
  </r>
  <r>
    <x v="0"/>
    <s v="T26N R090W S14 fCAMBRIAN"/>
    <n v="49118568"/>
    <x v="0"/>
    <x v="0"/>
    <x v="29"/>
    <m/>
    <s v="14"/>
    <s v=" 26"/>
    <s v=" 90"/>
    <n v="42.227499999999999"/>
    <n v="-107.55200000000001"/>
    <m/>
    <s v="TE 11 T-1"/>
    <x v="0"/>
    <s v="CAMBRIAN"/>
    <m/>
    <m/>
    <n v="975"/>
    <x v="0"/>
    <n v="6348"/>
    <n v="7323"/>
    <m/>
    <m/>
    <x v="1"/>
    <d v="1964-02-12T00:00:00"/>
    <n v="6.9000000953674316"/>
    <x v="0"/>
    <n v="2030"/>
    <n v="120"/>
    <n v="10514"/>
    <n v="180"/>
    <x v="0"/>
    <n v="19100"/>
    <n v="268"/>
    <m/>
    <x v="0"/>
    <n v="1460"/>
    <n v="33538"/>
    <x v="0"/>
    <s v="CHEM LAB"/>
    <n v="101.297"/>
    <n v="9.8748000000000005"/>
    <n v="457.35899999999998"/>
    <n v="4.6044"/>
    <n v="573.13520000000005"/>
    <n v="538.81100000000004"/>
    <n v="4.3925199999999993"/>
    <m/>
    <x v="0"/>
    <n v="30.397200000000002"/>
    <n v="573.60072000000002"/>
    <n v="-4.0595222655968557E-4"/>
    <n v="33669"/>
    <n v="1.9492017200589224E-3"/>
    <n v="0.17674189266337156"/>
    <n v="1.7229442546889458E-2"/>
    <n v="0.80602866478973889"/>
    <n v="0.93934854196138384"/>
    <n v="7.657800708478886E-3"/>
    <n v="5.2993657330137243E-2"/>
    <x v="0"/>
    <m/>
    <x v="0"/>
    <m/>
    <m/>
    <x v="0"/>
    <m/>
    <x v="0"/>
    <x v="0"/>
    <m/>
    <x v="0"/>
    <x v="0"/>
    <x v="0"/>
    <m/>
    <x v="0"/>
    <x v="0"/>
    <x v="0"/>
    <x v="0"/>
    <x v="0"/>
    <x v="0"/>
    <x v="0"/>
    <x v="0"/>
    <x v="0"/>
    <x v="0"/>
    <x v="0"/>
    <x v="0"/>
    <x v="0"/>
    <m/>
    <x v="0"/>
    <x v="0"/>
    <x v="0"/>
    <x v="0"/>
    <x v="0"/>
    <s v="PRODUCTION"/>
    <m/>
    <x v="0"/>
    <m/>
    <m/>
    <m/>
    <m/>
  </r>
  <r>
    <x v="0"/>
    <s v="T26N R090W S12 fTENSLEEP"/>
    <n v="49012596"/>
    <x v="0"/>
    <x v="0"/>
    <x v="30"/>
    <m/>
    <s v="12"/>
    <s v=" 26"/>
    <s v=" 90"/>
    <n v="42.23959"/>
    <n v="-107.52257"/>
    <s v="4903706019"/>
    <s v="SINCLAIR WERTZ 31"/>
    <x v="0"/>
    <s v="TENSLEEP"/>
    <m/>
    <m/>
    <m/>
    <x v="1"/>
    <n v="6643"/>
    <m/>
    <m/>
    <m/>
    <x v="0"/>
    <m/>
    <m/>
    <x v="0"/>
    <n v="433"/>
    <n v="48"/>
    <n v="2456"/>
    <n v="-3"/>
    <x v="0"/>
    <n v="1302"/>
    <n v="965"/>
    <m/>
    <x v="0"/>
    <n v="3838"/>
    <n v="8552"/>
    <x v="0"/>
    <m/>
    <n v="21.6067"/>
    <n v="3.9499200000000001"/>
    <n v="106.836"/>
    <n v="0"/>
    <n v="132.39261999999999"/>
    <n v="36.729419999999998"/>
    <n v="15.816349999999998"/>
    <m/>
    <x v="0"/>
    <n v="79.907160000000005"/>
    <n v="132.45293000000001"/>
    <n v="-2.2771762636757689E-4"/>
    <n v="9036"/>
    <n v="2.7518762792813282E-2"/>
    <n v="0.16320169507937829"/>
    <n v="2.9834895630889396E-2"/>
    <n v="0.80696340928973231"/>
    <n v="0.27730167992508731"/>
    <n v="0.11941109947511162"/>
    <n v="0.603287220599801"/>
    <x v="0"/>
    <m/>
    <x v="0"/>
    <m/>
    <m/>
    <x v="0"/>
    <m/>
    <x v="0"/>
    <x v="0"/>
    <m/>
    <x v="0"/>
    <x v="0"/>
    <x v="0"/>
    <m/>
    <x v="0"/>
    <x v="0"/>
    <x v="0"/>
    <x v="0"/>
    <x v="0"/>
    <x v="0"/>
    <x v="0"/>
    <x v="0"/>
    <x v="0"/>
    <x v="0"/>
    <x v="0"/>
    <x v="0"/>
    <x v="0"/>
    <m/>
    <x v="0"/>
    <x v="0"/>
    <x v="0"/>
    <x v="0"/>
    <x v="0"/>
    <s v="DST"/>
    <m/>
    <x v="0"/>
    <m/>
    <m/>
    <m/>
    <m/>
  </r>
  <r>
    <x v="0"/>
    <s v="T26N R090W S12 fTENSLEEP"/>
    <n v="49004567"/>
    <x v="0"/>
    <x v="0"/>
    <x v="30"/>
    <m/>
    <s v="12"/>
    <s v=" 26"/>
    <s v=" 90"/>
    <n v="42.244610000000002"/>
    <n v="-107.55244999999999"/>
    <s v="4903706146"/>
    <s v="WERTZ &quot;B&quot; NO. 41"/>
    <x v="0"/>
    <s v="TENSLEEP"/>
    <m/>
    <m/>
    <n v="20"/>
    <x v="0"/>
    <n v="6616"/>
    <n v="6636"/>
    <m/>
    <m/>
    <x v="1"/>
    <d v="1963-08-20T00:00:00"/>
    <n v="7.8000001907348633"/>
    <x v="0"/>
    <n v="334"/>
    <n v="51"/>
    <n v="7126"/>
    <n v="420"/>
    <x v="0"/>
    <n v="7100"/>
    <n v="2367"/>
    <m/>
    <x v="0"/>
    <n v="5000"/>
    <n v="21207"/>
    <x v="0"/>
    <m/>
    <n v="16.666599999999999"/>
    <n v="4.19679"/>
    <n v="309.98099999999999"/>
    <n v="10.743599999999999"/>
    <n v="341.58798999999999"/>
    <n v="200.291"/>
    <n v="38.795129999999993"/>
    <m/>
    <x v="0"/>
    <n v="104.1"/>
    <n v="343.18612999999999"/>
    <n v="-2.3338206765173906E-3"/>
    <n v="22395"/>
    <n v="2.724645658456034E-2"/>
    <n v="4.8791528062798691E-2"/>
    <n v="1.2286116967988248E-2"/>
    <n v="0.93892235496921306"/>
    <n v="0.58362207120666565"/>
    <n v="0.11304399160886833"/>
    <n v="0.30333393718446611"/>
    <x v="0"/>
    <m/>
    <x v="0"/>
    <m/>
    <m/>
    <x v="0"/>
    <m/>
    <x v="0"/>
    <x v="0"/>
    <m/>
    <x v="0"/>
    <x v="0"/>
    <x v="0"/>
    <m/>
    <x v="0"/>
    <x v="0"/>
    <x v="0"/>
    <x v="0"/>
    <x v="0"/>
    <x v="0"/>
    <x v="0"/>
    <x v="0"/>
    <x v="0"/>
    <x v="0"/>
    <x v="0"/>
    <x v="0"/>
    <x v="0"/>
    <m/>
    <x v="0"/>
    <x v="0"/>
    <x v="0"/>
    <x v="0"/>
    <x v="0"/>
    <s v="PRODUCTION"/>
    <m/>
    <x v="0"/>
    <m/>
    <m/>
    <m/>
    <m/>
  </r>
  <r>
    <x v="0"/>
    <s v="T26N R090W S12 fTENSLEEP"/>
    <n v="49003122"/>
    <x v="0"/>
    <x v="0"/>
    <x v="30"/>
    <m/>
    <s v="12"/>
    <s v=" 26"/>
    <s v=" 90"/>
    <n v="42.244410000000002"/>
    <n v="-107.52314"/>
    <s v="4903706130"/>
    <s v="WERTZ ABC NO. 36"/>
    <x v="0"/>
    <s v="TENSLEEP"/>
    <n v="-188"/>
    <m/>
    <n v="188"/>
    <x v="5"/>
    <n v="6276"/>
    <n v="6464"/>
    <m/>
    <m/>
    <x v="1"/>
    <d v="1966-04-12T00:00:00"/>
    <n v="8.1999998092651367"/>
    <x v="0"/>
    <n v="418"/>
    <n v="78"/>
    <n v="4230"/>
    <n v="390"/>
    <x v="0"/>
    <n v="4000"/>
    <n v="2098"/>
    <m/>
    <x v="0"/>
    <n v="3580"/>
    <n v="13732"/>
    <x v="0"/>
    <m/>
    <n v="20.8582"/>
    <n v="6.4186199999999998"/>
    <n v="184.005"/>
    <n v="9.9761999999999986"/>
    <n v="221.25801999999999"/>
    <n v="112.84"/>
    <n v="34.386219999999994"/>
    <m/>
    <x v="0"/>
    <n v="74.535600000000002"/>
    <n v="221.76182"/>
    <n v="-1.1371951197490669E-3"/>
    <n v="14791"/>
    <n v="3.7127931844476388E-2"/>
    <n v="9.4270933094312254E-2"/>
    <n v="2.9009660305194813E-2"/>
    <n v="0.87671940660049297"/>
    <n v="0.50883420780006217"/>
    <n v="0.15505924329084236"/>
    <n v="0.33610654890909536"/>
    <x v="0"/>
    <m/>
    <x v="0"/>
    <m/>
    <m/>
    <x v="0"/>
    <m/>
    <x v="0"/>
    <x v="0"/>
    <m/>
    <x v="0"/>
    <x v="0"/>
    <x v="0"/>
    <m/>
    <x v="0"/>
    <x v="0"/>
    <x v="0"/>
    <x v="0"/>
    <x v="0"/>
    <x v="0"/>
    <x v="0"/>
    <x v="0"/>
    <x v="0"/>
    <x v="0"/>
    <x v="0"/>
    <x v="0"/>
    <x v="0"/>
    <m/>
    <x v="0"/>
    <x v="0"/>
    <x v="0"/>
    <x v="0"/>
    <x v="0"/>
    <s v="PRODUCTION"/>
    <m/>
    <x v="0"/>
    <m/>
    <m/>
    <m/>
    <m/>
  </r>
  <r>
    <x v="1"/>
    <s v="T26N R090W S12 fTENSLEEP"/>
    <m/>
    <x v="1"/>
    <x v="3"/>
    <x v="30"/>
    <s v="SE NE"/>
    <n v="12"/>
    <n v="26"/>
    <n v="90"/>
    <n v="42.24109"/>
    <n v="-107.52354"/>
    <s v="4903722287"/>
    <s v="84"/>
    <x v="0"/>
    <s v="TENSLEEP"/>
    <m/>
    <m/>
    <m/>
    <x v="0"/>
    <m/>
    <m/>
    <m/>
    <m/>
    <x v="2"/>
    <d v="1985-01-31T00:00:00"/>
    <n v="7.6"/>
    <x v="0"/>
    <n v="402"/>
    <n v="88"/>
    <n v="2363"/>
    <n v="264"/>
    <x v="1"/>
    <n v="2169"/>
    <n v="1049"/>
    <n v="0"/>
    <x v="1"/>
    <n v="2760"/>
    <n v="8563"/>
    <x v="0"/>
    <s v="MERIT ENERGY COMPANY"/>
    <n v="20.059799999999999"/>
    <n v="7.2415200000000004"/>
    <n v="102.79049999999999"/>
    <n v="6.75312"/>
    <n v="136.84493999999998"/>
    <n v="61.187489999999997"/>
    <n v="17.193109999999997"/>
    <n v="0"/>
    <x v="1"/>
    <n v="57.463200000000008"/>
    <n v="135.84379999999999"/>
    <n v="3.6713653816435273E-3"/>
    <n v="9095"/>
    <n v="3.0127987314531656E-2"/>
    <n v="0.14658780953099182"/>
    <n v="5.2917703789413052E-2"/>
    <n v="0.80049448667959522"/>
    <n v="0.45042534145835145"/>
    <n v="0.12656529042915465"/>
    <n v="0.42300936811249401"/>
    <x v="1"/>
    <n v="0"/>
    <x v="1"/>
    <n v="0"/>
    <n v="1.1000000000000001"/>
    <x v="0"/>
    <n v="0"/>
    <x v="0"/>
    <x v="1"/>
    <m/>
    <x v="1"/>
    <x v="1"/>
    <x v="1"/>
    <n v="0"/>
    <x v="1"/>
    <x v="1"/>
    <x v="1"/>
    <x v="1"/>
    <x v="0"/>
    <x v="0"/>
    <x v="0"/>
    <x v="0"/>
    <x v="0"/>
    <x v="0"/>
    <x v="0"/>
    <x v="0"/>
    <x v="0"/>
    <m/>
    <x v="0"/>
    <x v="0"/>
    <x v="0"/>
    <x v="0"/>
    <x v="0"/>
    <m/>
    <n v="19850131"/>
    <x v="1"/>
    <m/>
    <m/>
    <m/>
    <m/>
  </r>
  <r>
    <x v="0"/>
    <s v="T26N R090W S12 fMADISON"/>
    <n v="49006835"/>
    <x v="0"/>
    <x v="0"/>
    <x v="30"/>
    <m/>
    <s v="12"/>
    <s v=" 26"/>
    <s v=" 90"/>
    <n v="42.23959"/>
    <n v="-107.52257"/>
    <s v="4903706019"/>
    <s v="UNIT NO. 31"/>
    <x v="0"/>
    <s v="MADISON"/>
    <m/>
    <m/>
    <n v="65"/>
    <x v="0"/>
    <n v="7534"/>
    <n v="7599"/>
    <m/>
    <m/>
    <x v="0"/>
    <d v="1954-10-05T00:00:00"/>
    <n v="8.3000001907348633"/>
    <x v="2"/>
    <n v="112"/>
    <n v="36"/>
    <n v="1251"/>
    <n v="-3"/>
    <x v="0"/>
    <n v="950"/>
    <n v="575"/>
    <m/>
    <x v="0"/>
    <n v="1208"/>
    <n v="3888"/>
    <x v="0"/>
    <m/>
    <n v="5.5888"/>
    <n v="2.96244"/>
    <n v="54.418499999999995"/>
    <n v="0"/>
    <n v="62.969739999999994"/>
    <n v="26.799499999999998"/>
    <n v="9.4242499999999989"/>
    <m/>
    <x v="0"/>
    <n v="25.150560000000002"/>
    <n v="61.374309999999994"/>
    <n v="1.2830770752601356E-2"/>
    <n v="4126"/>
    <n v="2.9698028450212129E-2"/>
    <n v="8.8753741082621601E-2"/>
    <n v="4.7045453895791858E-2"/>
    <n v="0.86420080502158658"/>
    <n v="0.43665664021314454"/>
    <n v="0.15355366113280947"/>
    <n v="0.40978969865404602"/>
    <x v="0"/>
    <m/>
    <x v="0"/>
    <m/>
    <m/>
    <x v="0"/>
    <m/>
    <x v="0"/>
    <x v="0"/>
    <m/>
    <x v="0"/>
    <x v="0"/>
    <x v="0"/>
    <m/>
    <x v="0"/>
    <x v="0"/>
    <x v="0"/>
    <x v="0"/>
    <x v="0"/>
    <x v="0"/>
    <x v="0"/>
    <x v="0"/>
    <x v="0"/>
    <x v="0"/>
    <x v="0"/>
    <x v="0"/>
    <x v="0"/>
    <m/>
    <x v="0"/>
    <x v="0"/>
    <x v="0"/>
    <x v="0"/>
    <x v="0"/>
    <s v="DST #4"/>
    <m/>
    <x v="0"/>
    <m/>
    <m/>
    <m/>
    <m/>
  </r>
  <r>
    <x v="0"/>
    <s v="T26N R090W S11 fTENSLEEP"/>
    <n v="49018746"/>
    <x v="0"/>
    <x v="0"/>
    <x v="29"/>
    <m/>
    <s v="11"/>
    <s v=" 26"/>
    <s v=" 90"/>
    <n v="42.242919999999998"/>
    <n v="-107.55768999999999"/>
    <s v="4903706084"/>
    <s v="109"/>
    <x v="0"/>
    <s v="TENSLEEP"/>
    <m/>
    <m/>
    <n v="349"/>
    <x v="0"/>
    <n v="5355"/>
    <n v="5704"/>
    <n v="2218"/>
    <m/>
    <x v="5"/>
    <d v="1957-10-25T00:00:00"/>
    <m/>
    <x v="2"/>
    <n v="560"/>
    <n v="77"/>
    <n v="4547"/>
    <n v="-3"/>
    <x v="0"/>
    <n v="5964"/>
    <n v="703"/>
    <m/>
    <x v="0"/>
    <n v="2517"/>
    <n v="14368"/>
    <x v="0"/>
    <m/>
    <n v="27.943999999999999"/>
    <n v="6.3363300000000002"/>
    <n v="197.7945"/>
    <n v="0"/>
    <n v="232.07482999999999"/>
    <n v="168.24444"/>
    <n v="11.522169999999999"/>
    <m/>
    <x v="0"/>
    <n v="52.403940000000006"/>
    <n v="232.17054999999999"/>
    <n v="-2.0618406584896988E-4"/>
    <n v="14362"/>
    <n v="-2.0884093282283329E-4"/>
    <n v="0.12040943862804941"/>
    <n v="2.7302960859650314E-2"/>
    <n v="0.85228760051230035"/>
    <n v="0.72465883377542928"/>
    <n v="4.9628042833167255E-2"/>
    <n v="0.22571312339140345"/>
    <x v="0"/>
    <m/>
    <x v="0"/>
    <m/>
    <m/>
    <x v="0"/>
    <m/>
    <x v="0"/>
    <x v="0"/>
    <m/>
    <x v="0"/>
    <x v="0"/>
    <x v="0"/>
    <m/>
    <x v="0"/>
    <x v="0"/>
    <x v="0"/>
    <x v="0"/>
    <x v="0"/>
    <x v="0"/>
    <x v="0"/>
    <x v="0"/>
    <x v="0"/>
    <x v="0"/>
    <x v="0"/>
    <x v="0"/>
    <x v="0"/>
    <m/>
    <x v="0"/>
    <x v="0"/>
    <x v="0"/>
    <x v="0"/>
    <x v="0"/>
    <s v="LEAD LINE"/>
    <m/>
    <x v="0"/>
    <m/>
    <m/>
    <m/>
    <m/>
  </r>
  <r>
    <x v="0"/>
    <s v="T26N R090W S11 fTENSLEEP"/>
    <n v="49004031"/>
    <x v="0"/>
    <x v="0"/>
    <x v="29"/>
    <m/>
    <s v="11"/>
    <s v=" 26"/>
    <s v=" 90"/>
    <n v="42.237400000000001"/>
    <n v="-107.55741999999999"/>
    <s v="4903705997"/>
    <s v="LOST SOLDIER A NO.  110"/>
    <x v="0"/>
    <s v="TENSLEEP"/>
    <n v="-267"/>
    <m/>
    <n v="369"/>
    <x v="2"/>
    <n v="4606"/>
    <n v="4975"/>
    <n v="4975"/>
    <n v="4741"/>
    <x v="1"/>
    <d v="1956-04-20T00:00:00"/>
    <n v="7.0999999046325684"/>
    <x v="0"/>
    <n v="482"/>
    <n v="98"/>
    <n v="3805"/>
    <n v="-3"/>
    <x v="0"/>
    <n v="4691"/>
    <n v="799"/>
    <m/>
    <x v="0"/>
    <n v="2513"/>
    <n v="11983"/>
    <x v="0"/>
    <m/>
    <n v="24.0518"/>
    <n v="8.0644200000000001"/>
    <n v="165.51750000000001"/>
    <n v="0"/>
    <n v="197.63371999999998"/>
    <n v="132.33311"/>
    <n v="13.095609999999999"/>
    <m/>
    <x v="0"/>
    <n v="52.320660000000004"/>
    <n v="197.74938"/>
    <n v="-2.9252641299038737E-4"/>
    <n v="12382"/>
    <n v="1.6375949107326083E-2"/>
    <n v="0.12169886798669782"/>
    <n v="4.080487884354958E-2"/>
    <n v="0.83749625316975262"/>
    <n v="0.66919608041248979"/>
    <n v="6.6223267046399831E-2"/>
    <n v="0.26458065254111041"/>
    <x v="0"/>
    <m/>
    <x v="0"/>
    <m/>
    <m/>
    <x v="0"/>
    <m/>
    <x v="0"/>
    <x v="0"/>
    <m/>
    <x v="0"/>
    <x v="0"/>
    <x v="0"/>
    <m/>
    <x v="0"/>
    <x v="0"/>
    <x v="0"/>
    <x v="0"/>
    <x v="0"/>
    <x v="0"/>
    <x v="0"/>
    <x v="0"/>
    <x v="0"/>
    <x v="0"/>
    <x v="0"/>
    <x v="0"/>
    <x v="0"/>
    <m/>
    <x v="0"/>
    <x v="0"/>
    <x v="0"/>
    <x v="0"/>
    <x v="0"/>
    <s v="PRODUCTION WATER"/>
    <m/>
    <x v="0"/>
    <m/>
    <m/>
    <m/>
    <m/>
  </r>
  <r>
    <x v="0"/>
    <s v="T26N R090W S11 fTENSLEEP"/>
    <n v="49013727"/>
    <x v="0"/>
    <x v="0"/>
    <x v="29"/>
    <m/>
    <s v="11"/>
    <s v=" 26"/>
    <s v=" 90"/>
    <n v="42.237400000000001"/>
    <n v="-107.55741999999999"/>
    <s v="4903705997"/>
    <s v="LOST SOLDIER A NO.  110"/>
    <x v="0"/>
    <s v="TENSLEEP"/>
    <m/>
    <m/>
    <m/>
    <x v="1"/>
    <n v="4570"/>
    <m/>
    <n v="4975"/>
    <n v="4741"/>
    <x v="5"/>
    <d v="1962-11-05T00:00:00"/>
    <n v="7.3899998664855957"/>
    <x v="0"/>
    <n v="428"/>
    <n v="0"/>
    <n v="3002"/>
    <n v="252"/>
    <x v="0"/>
    <n v="3185"/>
    <n v="864"/>
    <m/>
    <x v="0"/>
    <n v="2727"/>
    <n v="10496"/>
    <x v="0"/>
    <m/>
    <n v="21.357199999999999"/>
    <n v="0"/>
    <n v="130.58699999999999"/>
    <n v="6.4461599999999999"/>
    <n v="158.39035999999999"/>
    <n v="89.848849999999999"/>
    <n v="14.160959999999999"/>
    <m/>
    <x v="0"/>
    <n v="56.776140000000005"/>
    <n v="160.78595000000001"/>
    <n v="-7.505538239977857E-3"/>
    <n v="10455"/>
    <n v="-1.9569471624266144E-3"/>
    <n v="0.13483901419253042"/>
    <n v="0"/>
    <n v="0.86516098580746958"/>
    <n v="0.55881033137534708"/>
    <n v="8.8073367107014008E-2"/>
    <n v="0.35311630151763884"/>
    <x v="0"/>
    <m/>
    <x v="0"/>
    <m/>
    <m/>
    <x v="0"/>
    <m/>
    <x v="0"/>
    <x v="0"/>
    <m/>
    <x v="0"/>
    <x v="0"/>
    <x v="0"/>
    <m/>
    <x v="0"/>
    <x v="0"/>
    <x v="0"/>
    <x v="0"/>
    <x v="0"/>
    <x v="0"/>
    <x v="0"/>
    <x v="0"/>
    <x v="0"/>
    <x v="0"/>
    <x v="0"/>
    <x v="0"/>
    <x v="0"/>
    <m/>
    <x v="0"/>
    <x v="0"/>
    <x v="0"/>
    <x v="0"/>
    <x v="0"/>
    <s v="FLOW"/>
    <m/>
    <x v="0"/>
    <m/>
    <m/>
    <m/>
    <m/>
  </r>
  <r>
    <x v="0"/>
    <s v="T26N R090W S11 fNUGGET"/>
    <n v="49007602"/>
    <x v="0"/>
    <x v="0"/>
    <x v="29"/>
    <m/>
    <s v="11"/>
    <s v=" 26"/>
    <s v=" 90"/>
    <n v="42.242260000000002"/>
    <n v="-107.54933"/>
    <s v="4903720134"/>
    <s v="NO. 1 FEATHERSTONE"/>
    <x v="0"/>
    <s v="NUGGET"/>
    <m/>
    <m/>
    <n v="40"/>
    <x v="0"/>
    <n v="5460"/>
    <n v="5500"/>
    <n v="5641"/>
    <m/>
    <x v="1"/>
    <d v="1970-09-09T00:00:00"/>
    <n v="7.8000001907348633"/>
    <x v="0"/>
    <n v="36"/>
    <n v="12"/>
    <n v="1724"/>
    <n v="71"/>
    <x v="0"/>
    <n v="1280"/>
    <n v="2586"/>
    <m/>
    <x v="0"/>
    <n v="53"/>
    <n v="4450"/>
    <x v="0"/>
    <m/>
    <n v="1.7964"/>
    <n v="0.98748000000000002"/>
    <n v="74.994"/>
    <n v="1.8161799999999999"/>
    <n v="79.594059999999999"/>
    <n v="36.108800000000002"/>
    <n v="42.384539999999994"/>
    <m/>
    <x v="0"/>
    <n v="1.1034600000000001"/>
    <n v="79.596799999999988"/>
    <n v="-1.7212043455187318E-5"/>
    <n v="5759"/>
    <n v="0.12822019786462924"/>
    <n v="2.2569523404133426E-2"/>
    <n v="1.2406453446400397E-2"/>
    <n v="0.96502402314946623"/>
    <n v="0.45364637774382899"/>
    <n v="0.5324905021307389"/>
    <n v="1.3863120125432182E-2"/>
    <x v="0"/>
    <m/>
    <x v="0"/>
    <m/>
    <m/>
    <x v="0"/>
    <m/>
    <x v="0"/>
    <x v="0"/>
    <m/>
    <x v="0"/>
    <x v="0"/>
    <x v="0"/>
    <m/>
    <x v="0"/>
    <x v="0"/>
    <x v="0"/>
    <x v="0"/>
    <x v="0"/>
    <x v="0"/>
    <x v="0"/>
    <x v="0"/>
    <x v="0"/>
    <x v="0"/>
    <x v="0"/>
    <x v="0"/>
    <x v="0"/>
    <m/>
    <x v="0"/>
    <x v="0"/>
    <x v="0"/>
    <x v="0"/>
    <x v="0"/>
    <s v="PRODUCTION"/>
    <m/>
    <x v="0"/>
    <m/>
    <m/>
    <m/>
    <m/>
  </r>
  <r>
    <x v="0"/>
    <s v="T26N R090W S11 fMADISON"/>
    <n v="49018742"/>
    <x v="0"/>
    <x v="0"/>
    <x v="29"/>
    <m/>
    <s v="11"/>
    <s v=" 26"/>
    <s v=" 90"/>
    <n v="42.23404"/>
    <n v="-107.55513999999999"/>
    <s v="4903705985"/>
    <s v="109"/>
    <x v="0"/>
    <s v="MADISON"/>
    <m/>
    <m/>
    <n v="16"/>
    <x v="0"/>
    <n v="6129"/>
    <n v="6145"/>
    <n v="6528"/>
    <n v="5830"/>
    <x v="0"/>
    <d v="1953-06-23T00:00:00"/>
    <m/>
    <x v="2"/>
    <n v="396"/>
    <n v="71"/>
    <n v="2816"/>
    <n v="-3"/>
    <x v="0"/>
    <n v="3215"/>
    <n v="969"/>
    <m/>
    <x v="0"/>
    <n v="1998"/>
    <n v="9465"/>
    <x v="0"/>
    <m/>
    <n v="19.760400000000001"/>
    <n v="5.8425900000000004"/>
    <n v="122.496"/>
    <n v="0"/>
    <n v="148.09898999999999"/>
    <n v="90.695149999999998"/>
    <n v="15.881909999999998"/>
    <m/>
    <x v="0"/>
    <n v="41.598360000000007"/>
    <n v="148.17542"/>
    <n v="-2.579703052991185E-4"/>
    <n v="9459"/>
    <n v="-3.170577045022194E-4"/>
    <n v="0.13342697340474774"/>
    <n v="3.945057289047009E-2"/>
    <n v="0.82712245370478221"/>
    <n v="0.61207958782907446"/>
    <n v="0.1071831616876807"/>
    <n v="0.28073725048324483"/>
    <x v="0"/>
    <m/>
    <x v="0"/>
    <m/>
    <m/>
    <x v="0"/>
    <m/>
    <x v="0"/>
    <x v="0"/>
    <m/>
    <x v="0"/>
    <x v="0"/>
    <x v="0"/>
    <m/>
    <x v="0"/>
    <x v="0"/>
    <x v="0"/>
    <x v="0"/>
    <x v="0"/>
    <x v="0"/>
    <x v="0"/>
    <x v="0"/>
    <x v="0"/>
    <x v="0"/>
    <x v="0"/>
    <x v="0"/>
    <x v="0"/>
    <m/>
    <x v="0"/>
    <x v="0"/>
    <x v="0"/>
    <x v="0"/>
    <x v="0"/>
    <s v="D.S.T."/>
    <m/>
    <x v="0"/>
    <m/>
    <m/>
    <m/>
    <m/>
  </r>
  <r>
    <x v="0"/>
    <s v="T26N R090W S11 fCLOVERLY"/>
    <n v="49013092"/>
    <x v="0"/>
    <x v="0"/>
    <x v="29"/>
    <m/>
    <s v="11"/>
    <s v=" 26"/>
    <s v=" 90"/>
    <n v="42.246259999999999"/>
    <n v="-107.55708"/>
    <s v="4903706157"/>
    <s v="67A"/>
    <x v="0"/>
    <s v="CLOVERLY"/>
    <m/>
    <m/>
    <n v="3"/>
    <x v="0"/>
    <n v="2335"/>
    <n v="2338"/>
    <n v="2590"/>
    <m/>
    <x v="1"/>
    <m/>
    <m/>
    <x v="0"/>
    <n v="32"/>
    <n v="20"/>
    <n v="2219"/>
    <n v="-3"/>
    <x v="0"/>
    <n v="1300"/>
    <n v="3510"/>
    <m/>
    <x v="0"/>
    <n v="265"/>
    <n v="5562"/>
    <x v="0"/>
    <m/>
    <n v="1.5968"/>
    <n v="1.6457999999999999"/>
    <n v="96.526499999999999"/>
    <n v="0"/>
    <n v="99.769099999999995"/>
    <n v="36.673000000000002"/>
    <n v="57.528899999999993"/>
    <m/>
    <x v="0"/>
    <n v="5.5173000000000005"/>
    <n v="99.719200000000001"/>
    <n v="2.5013998314685041E-4"/>
    <n v="7340"/>
    <n v="0.13780809176871803"/>
    <n v="1.6004955442115845E-2"/>
    <n v="1.6496089470587588E-2"/>
    <n v="0.96749895508729655"/>
    <n v="0.36776267759869713"/>
    <n v="0.57690896036069272"/>
    <n v="5.5328362040610035E-2"/>
    <x v="0"/>
    <m/>
    <x v="0"/>
    <m/>
    <m/>
    <x v="0"/>
    <m/>
    <x v="0"/>
    <x v="0"/>
    <m/>
    <x v="0"/>
    <x v="0"/>
    <x v="0"/>
    <m/>
    <x v="0"/>
    <x v="0"/>
    <x v="0"/>
    <x v="0"/>
    <x v="0"/>
    <x v="0"/>
    <x v="0"/>
    <x v="0"/>
    <x v="0"/>
    <x v="0"/>
    <x v="0"/>
    <x v="0"/>
    <x v="0"/>
    <m/>
    <x v="0"/>
    <x v="0"/>
    <x v="0"/>
    <x v="0"/>
    <x v="0"/>
    <s v="PRODUCTION"/>
    <m/>
    <x v="0"/>
    <m/>
    <m/>
    <m/>
    <m/>
  </r>
  <r>
    <x v="1"/>
    <s v="T26N R090W S11 fCLOVERLY"/>
    <m/>
    <x v="1"/>
    <x v="3"/>
    <x v="29"/>
    <s v="SE SW"/>
    <n v="11"/>
    <n v="26"/>
    <n v="90"/>
    <n v="42.236167999999999"/>
    <n v="-107.554303"/>
    <s v="4903722285"/>
    <s v="142 LSU"/>
    <x v="0"/>
    <s v="CLOVERLY"/>
    <m/>
    <m/>
    <m/>
    <x v="0"/>
    <m/>
    <m/>
    <n v="2290"/>
    <n v="2080"/>
    <x v="2"/>
    <d v="1986-10-14T00:00:00"/>
    <n v="7.3"/>
    <x v="0"/>
    <n v="420"/>
    <n v="50"/>
    <n v="2560"/>
    <n v="140"/>
    <x v="1"/>
    <n v="2600"/>
    <n v="756"/>
    <n v="0"/>
    <x v="1"/>
    <n v="2330"/>
    <n v="8856"/>
    <x v="0"/>
    <s v="MERIT ENERGY COMPANY"/>
    <n v="20.957999999999998"/>
    <n v="4.1145000000000005"/>
    <n v="111.36"/>
    <n v="3.5811999999999999"/>
    <n v="140.01369999999997"/>
    <n v="73.346000000000004"/>
    <n v="12.390839999999999"/>
    <n v="0"/>
    <x v="1"/>
    <n v="48.510600000000004"/>
    <n v="134.24744000000001"/>
    <n v="2.1024706598973375E-2"/>
    <n v="8856"/>
    <n v="0"/>
    <n v="0.14968535221910428"/>
    <n v="2.9386410044159973E-2"/>
    <n v="0.82092823773673584"/>
    <n v="0.54634933820711962"/>
    <n v="9.2298519807900978E-2"/>
    <n v="0.36135214198497939"/>
    <x v="1"/>
    <n v="0"/>
    <x v="1"/>
    <n v="7661"/>
    <n v="1.2"/>
    <x v="0"/>
    <n v="0.8"/>
    <x v="0"/>
    <x v="1"/>
    <m/>
    <x v="1"/>
    <x v="1"/>
    <x v="1"/>
    <n v="0"/>
    <x v="1"/>
    <x v="1"/>
    <x v="1"/>
    <x v="1"/>
    <x v="0"/>
    <x v="0"/>
    <x v="0"/>
    <x v="0"/>
    <x v="0"/>
    <x v="0"/>
    <x v="0"/>
    <x v="0"/>
    <x v="0"/>
    <m/>
    <x v="0"/>
    <x v="0"/>
    <x v="0"/>
    <x v="0"/>
    <x v="0"/>
    <m/>
    <n v="19861014"/>
    <x v="1"/>
    <m/>
    <m/>
    <m/>
    <m/>
  </r>
  <r>
    <x v="0"/>
    <s v="T26N R090W S11 fCAMBRIAN/FLATHEAD"/>
    <n v="49003140"/>
    <x v="0"/>
    <x v="0"/>
    <x v="29"/>
    <m/>
    <s v="11"/>
    <s v=" 26"/>
    <s v=" 90"/>
    <n v="42.243299999999998"/>
    <n v="-107.56058"/>
    <s v="4903720213"/>
    <s v="C-127; TRACT 13"/>
    <x v="0"/>
    <s v="CAMBRIAN/FLATHEAD"/>
    <m/>
    <m/>
    <n v="167"/>
    <x v="3"/>
    <n v="5831"/>
    <n v="5998"/>
    <n v="6007"/>
    <m/>
    <x v="1"/>
    <d v="1971-08-09T00:00:00"/>
    <n v="8"/>
    <x v="0"/>
    <n v="616"/>
    <n v="46"/>
    <n v="4696"/>
    <n v="410"/>
    <x v="0"/>
    <n v="7100"/>
    <n v="293"/>
    <m/>
    <x v="0"/>
    <n v="2128"/>
    <n v="15140"/>
    <x v="0"/>
    <m/>
    <n v="30.738399999999999"/>
    <n v="3.7853400000000001"/>
    <n v="204.27599999999998"/>
    <n v="10.4878"/>
    <n v="249.28753999999998"/>
    <n v="200.291"/>
    <n v="4.8022699999999992"/>
    <m/>
    <x v="0"/>
    <n v="44.304960000000001"/>
    <n v="249.39822999999998"/>
    <n v="-2.2196342197613799E-4"/>
    <n v="15286"/>
    <n v="4.7985275751002429E-3"/>
    <n v="0.12330499951983161"/>
    <n v="1.5184633776722255E-2"/>
    <n v="0.86151036670344616"/>
    <n v="0.80309711901323444"/>
    <n v="1.9255429358901222E-2"/>
    <n v="0.17764745162786441"/>
    <x v="0"/>
    <m/>
    <x v="0"/>
    <m/>
    <m/>
    <x v="0"/>
    <m/>
    <x v="0"/>
    <x v="0"/>
    <m/>
    <x v="0"/>
    <x v="0"/>
    <x v="0"/>
    <m/>
    <x v="0"/>
    <x v="0"/>
    <x v="0"/>
    <x v="0"/>
    <x v="0"/>
    <x v="0"/>
    <x v="0"/>
    <x v="0"/>
    <x v="0"/>
    <x v="0"/>
    <x v="0"/>
    <x v="0"/>
    <x v="0"/>
    <m/>
    <x v="0"/>
    <x v="0"/>
    <x v="0"/>
    <x v="0"/>
    <x v="0"/>
    <s v="PRODUCTION 7/30/71"/>
    <m/>
    <x v="0"/>
    <m/>
    <m/>
    <m/>
    <m/>
  </r>
  <r>
    <x v="0"/>
    <s v="T26N R090W S10 fTENSLEEP"/>
    <n v="49007447"/>
    <x v="0"/>
    <x v="0"/>
    <x v="29"/>
    <m/>
    <s v="10"/>
    <s v=" 26"/>
    <s v=" 90"/>
    <n v="42.239240000000002"/>
    <n v="-107.57218"/>
    <s v="4903706012"/>
    <s v="GOVERNMENT NO. 1"/>
    <x v="0"/>
    <s v="TENSLEEP"/>
    <m/>
    <m/>
    <n v="50"/>
    <x v="3"/>
    <n v="6583"/>
    <n v="6633"/>
    <n v="6633"/>
    <m/>
    <x v="0"/>
    <d v="1957-09-03T00:00:00"/>
    <n v="7.4000000953674316"/>
    <x v="0"/>
    <n v="332"/>
    <n v="75"/>
    <n v="3283"/>
    <n v="-3"/>
    <x v="0"/>
    <n v="2314"/>
    <n v="1167"/>
    <m/>
    <x v="0"/>
    <n v="3903"/>
    <n v="10481"/>
    <x v="0"/>
    <m/>
    <n v="16.566800000000001"/>
    <n v="6.1717500000000003"/>
    <n v="142.81049999999999"/>
    <n v="0"/>
    <n v="165.54904999999999"/>
    <n v="65.277940000000001"/>
    <n v="19.127129999999998"/>
    <m/>
    <x v="0"/>
    <n v="81.260460000000009"/>
    <n v="165.66552999999999"/>
    <n v="-3.5167533989595418E-4"/>
    <n v="11068"/>
    <n v="2.7240243166736275E-2"/>
    <n v="0.10007185181672744"/>
    <n v="3.7280491793821834E-2"/>
    <n v="0.86264765638945073"/>
    <n v="0.39403453452266146"/>
    <n v="0.11545630524346252"/>
    <n v="0.49050916023387614"/>
    <x v="0"/>
    <m/>
    <x v="0"/>
    <m/>
    <m/>
    <x v="0"/>
    <m/>
    <x v="0"/>
    <x v="0"/>
    <m/>
    <x v="0"/>
    <x v="0"/>
    <x v="0"/>
    <m/>
    <x v="0"/>
    <x v="0"/>
    <x v="0"/>
    <x v="0"/>
    <x v="0"/>
    <x v="0"/>
    <x v="0"/>
    <x v="0"/>
    <x v="0"/>
    <x v="0"/>
    <x v="0"/>
    <x v="0"/>
    <x v="0"/>
    <m/>
    <x v="0"/>
    <x v="0"/>
    <x v="0"/>
    <x v="0"/>
    <x v="0"/>
    <s v="DST NO. 6"/>
    <m/>
    <x v="0"/>
    <m/>
    <m/>
    <m/>
    <m/>
  </r>
  <r>
    <x v="0"/>
    <s v="T26N R090W S10 fTENSLEEP"/>
    <n v="49002035"/>
    <x v="0"/>
    <x v="0"/>
    <x v="29"/>
    <m/>
    <s v="10"/>
    <s v=" 26"/>
    <s v=" 90"/>
    <n v="42.243819999999999"/>
    <n v="-107.57079"/>
    <s v="4903706108"/>
    <s v="TRACT 8; UNIT T-2"/>
    <x v="0"/>
    <s v="TENSLEEP"/>
    <m/>
    <n v="333"/>
    <n v="32"/>
    <x v="0"/>
    <n v="6106"/>
    <n v="6138"/>
    <n v="7055"/>
    <m/>
    <x v="1"/>
    <d v="1965-11-04T00:00:00"/>
    <n v="7.8000001907348633"/>
    <x v="0"/>
    <n v="560"/>
    <n v="140"/>
    <n v="11636"/>
    <n v="795"/>
    <x v="0"/>
    <n v="17200"/>
    <n v="878"/>
    <m/>
    <x v="0"/>
    <n v="3240"/>
    <n v="34009"/>
    <x v="0"/>
    <m/>
    <n v="27.943999999999999"/>
    <n v="11.5206"/>
    <n v="506.16599999999994"/>
    <n v="20.336099999999998"/>
    <n v="565.96669999999995"/>
    <n v="485.21199999999999"/>
    <n v="14.390419999999999"/>
    <m/>
    <x v="0"/>
    <n v="67.456800000000001"/>
    <n v="567.05921999999998"/>
    <n v="-9.6424978521235936E-4"/>
    <n v="34446"/>
    <n v="6.3837557519538382E-3"/>
    <n v="4.9373929596917984E-2"/>
    <n v="2.0355614561775457E-2"/>
    <n v="0.93027045584130652"/>
    <n v="0.85566371709818956"/>
    <n v="2.5377278937462649E-2"/>
    <n v="0.11895900396434786"/>
    <x v="0"/>
    <m/>
    <x v="0"/>
    <m/>
    <m/>
    <x v="0"/>
    <m/>
    <x v="0"/>
    <x v="0"/>
    <m/>
    <x v="0"/>
    <x v="0"/>
    <x v="0"/>
    <m/>
    <x v="0"/>
    <x v="0"/>
    <x v="0"/>
    <x v="0"/>
    <x v="0"/>
    <x v="0"/>
    <x v="0"/>
    <x v="0"/>
    <x v="0"/>
    <x v="0"/>
    <x v="0"/>
    <x v="0"/>
    <x v="0"/>
    <m/>
    <x v="0"/>
    <x v="0"/>
    <x v="0"/>
    <x v="0"/>
    <x v="0"/>
    <s v="PRODUCTION"/>
    <m/>
    <x v="0"/>
    <m/>
    <m/>
    <m/>
    <m/>
  </r>
  <r>
    <x v="0"/>
    <s v="T26N R090W S10 fTENSLEEP"/>
    <n v="49013708"/>
    <x v="0"/>
    <x v="0"/>
    <x v="29"/>
    <m/>
    <s v="10"/>
    <s v=" 26"/>
    <s v=" 90"/>
    <n v="42.240929999999999"/>
    <n v="-107.5624"/>
    <s v="4903706045"/>
    <s v="L. SOLDIER A TR 3 MLL2"/>
    <x v="0"/>
    <s v="TENSLEEP"/>
    <m/>
    <m/>
    <m/>
    <x v="1"/>
    <n v="5676"/>
    <m/>
    <n v="6712"/>
    <n v="5010"/>
    <x v="1"/>
    <d v="1963-01-28T00:00:00"/>
    <n v="7.429999828338623"/>
    <x v="0"/>
    <n v="1112"/>
    <n v="210"/>
    <n v="7001"/>
    <n v="324"/>
    <x v="0"/>
    <n v="11890"/>
    <n v="593"/>
    <m/>
    <x v="0"/>
    <n v="2075"/>
    <n v="23263"/>
    <x v="0"/>
    <m/>
    <n v="55.488799999999998"/>
    <n v="17.280899999999999"/>
    <n v="304.54349999999999"/>
    <n v="8.2879199999999997"/>
    <n v="385.60111999999998"/>
    <n v="335.4169"/>
    <n v="9.7192699999999999"/>
    <m/>
    <x v="0"/>
    <n v="43.201500000000003"/>
    <n v="388.33767"/>
    <n v="-3.5358739416589038E-3"/>
    <n v="23202"/>
    <n v="-1.3128160981383838E-3"/>
    <n v="0.14390207165373378"/>
    <n v="4.4815481863745621E-2"/>
    <n v="0.81128244648252057"/>
    <n v="0.86372486089232603"/>
    <n v="2.5027883594192651E-2"/>
    <n v="0.11124725551348136"/>
    <x v="0"/>
    <m/>
    <x v="0"/>
    <m/>
    <m/>
    <x v="0"/>
    <m/>
    <x v="0"/>
    <x v="0"/>
    <m/>
    <x v="0"/>
    <x v="0"/>
    <x v="0"/>
    <m/>
    <x v="0"/>
    <x v="0"/>
    <x v="0"/>
    <x v="0"/>
    <x v="0"/>
    <x v="0"/>
    <x v="0"/>
    <x v="0"/>
    <x v="0"/>
    <x v="0"/>
    <x v="0"/>
    <x v="0"/>
    <x v="0"/>
    <m/>
    <x v="0"/>
    <x v="0"/>
    <x v="0"/>
    <x v="0"/>
    <x v="0"/>
    <s v="PROD."/>
    <m/>
    <x v="0"/>
    <m/>
    <m/>
    <m/>
    <m/>
  </r>
  <r>
    <x v="0"/>
    <s v="T26N R090W S10 fTENSLEEP"/>
    <n v="49007609"/>
    <x v="0"/>
    <x v="0"/>
    <x v="29"/>
    <m/>
    <s v="10"/>
    <s v=" 26"/>
    <s v=" 90"/>
    <n v="42.246450000000003"/>
    <n v="-107.5718"/>
    <s v="4903706156"/>
    <s v="TRACT 8; T-1"/>
    <x v="0"/>
    <s v="TENSLEEP"/>
    <m/>
    <m/>
    <n v="380"/>
    <x v="0"/>
    <n v="5635"/>
    <n v="6015"/>
    <n v="6015"/>
    <n v="5965"/>
    <x v="1"/>
    <d v="1966-07-29T00:00:00"/>
    <n v="8.1999998092651367"/>
    <x v="0"/>
    <n v="362"/>
    <n v="34"/>
    <n v="7474"/>
    <n v="60"/>
    <x v="0"/>
    <n v="8900"/>
    <n v="1183"/>
    <m/>
    <x v="0"/>
    <n v="3750"/>
    <n v="21169"/>
    <x v="0"/>
    <m/>
    <n v="18.063800000000001"/>
    <n v="2.79786"/>
    <n v="325.11899999999997"/>
    <n v="1.5347999999999999"/>
    <n v="347.51545999999996"/>
    <n v="251.06899999999999"/>
    <n v="19.38937"/>
    <m/>
    <x v="0"/>
    <n v="78.075000000000003"/>
    <n v="348.53336999999999"/>
    <n v="-1.4624117678640866E-3"/>
    <n v="21760"/>
    <n v="1.3766917468378019E-2"/>
    <n v="5.197984573117985E-2"/>
    <n v="8.0510374991662245E-3"/>
    <n v="0.939969116769654"/>
    <n v="0.72035856996992853"/>
    <n v="5.5631315876583064E-2"/>
    <n v="0.2240101141534884"/>
    <x v="0"/>
    <m/>
    <x v="0"/>
    <m/>
    <m/>
    <x v="0"/>
    <m/>
    <x v="0"/>
    <x v="0"/>
    <m/>
    <x v="0"/>
    <x v="0"/>
    <x v="0"/>
    <m/>
    <x v="0"/>
    <x v="0"/>
    <x v="0"/>
    <x v="0"/>
    <x v="0"/>
    <x v="0"/>
    <x v="0"/>
    <x v="0"/>
    <x v="0"/>
    <x v="0"/>
    <x v="0"/>
    <x v="0"/>
    <x v="0"/>
    <m/>
    <x v="0"/>
    <x v="0"/>
    <x v="0"/>
    <x v="0"/>
    <x v="0"/>
    <s v="PRODUCTION"/>
    <m/>
    <x v="0"/>
    <m/>
    <m/>
    <m/>
    <m/>
  </r>
  <r>
    <x v="0"/>
    <s v="T26N R090W S10 fTENSLEEP"/>
    <n v="49007605"/>
    <x v="0"/>
    <x v="0"/>
    <x v="29"/>
    <m/>
    <s v="10"/>
    <s v=" 26"/>
    <s v=" 90"/>
    <n v="42.239840000000001"/>
    <n v="-107.56592000000001"/>
    <s v="4903706018"/>
    <s v="TRACT 13; T-118"/>
    <x v="0"/>
    <s v="TENSLEEP"/>
    <m/>
    <m/>
    <n v="110"/>
    <x v="0"/>
    <n v="5420"/>
    <n v="5530"/>
    <n v="5964"/>
    <n v="5745"/>
    <x v="1"/>
    <d v="1970-12-24T00:00:00"/>
    <n v="7.0999999046325684"/>
    <x v="0"/>
    <n v="520"/>
    <n v="79"/>
    <n v="4884"/>
    <n v="450"/>
    <x v="0"/>
    <n v="6700"/>
    <n v="952"/>
    <m/>
    <x v="0"/>
    <n v="2494"/>
    <n v="15596"/>
    <x v="0"/>
    <m/>
    <n v="25.948"/>
    <n v="6.5009100000000002"/>
    <n v="212.45399999999998"/>
    <n v="11.510999999999999"/>
    <n v="256.41390999999999"/>
    <n v="189.00700000000001"/>
    <n v="15.603279999999998"/>
    <m/>
    <x v="0"/>
    <n v="51.925080000000001"/>
    <n v="256.53535999999997"/>
    <n v="-2.3676805310587855E-4"/>
    <n v="16076"/>
    <n v="1.5155342258145996E-2"/>
    <n v="0.10119575806164338"/>
    <n v="2.5353187742427861E-2"/>
    <n v="0.87345105419592872"/>
    <n v="0.73676782802963314"/>
    <n v="6.0823116158333884E-2"/>
    <n v="0.20240905581203311"/>
    <x v="0"/>
    <m/>
    <x v="0"/>
    <m/>
    <m/>
    <x v="0"/>
    <m/>
    <x v="0"/>
    <x v="0"/>
    <m/>
    <x v="0"/>
    <x v="0"/>
    <x v="0"/>
    <m/>
    <x v="0"/>
    <x v="0"/>
    <x v="0"/>
    <x v="0"/>
    <x v="0"/>
    <x v="0"/>
    <x v="0"/>
    <x v="0"/>
    <x v="0"/>
    <x v="0"/>
    <x v="0"/>
    <x v="0"/>
    <x v="0"/>
    <m/>
    <x v="0"/>
    <x v="0"/>
    <x v="0"/>
    <x v="0"/>
    <x v="0"/>
    <s v="PRODUCTION"/>
    <m/>
    <x v="0"/>
    <m/>
    <m/>
    <m/>
    <m/>
  </r>
  <r>
    <x v="0"/>
    <s v="T26N R090W S10 fNUGGET-SUNDANCE"/>
    <n v="49014288"/>
    <x v="0"/>
    <x v="0"/>
    <x v="29"/>
    <m/>
    <s v="10"/>
    <s v=" 26"/>
    <s v=" 90"/>
    <n v="42.243200000000002"/>
    <n v="-107.56229999999999"/>
    <m/>
    <s v="UNIT T-109"/>
    <x v="0"/>
    <s v="NUGGET-SUNDANCE"/>
    <m/>
    <m/>
    <n v="0"/>
    <x v="1"/>
    <m/>
    <m/>
    <m/>
    <m/>
    <x v="1"/>
    <d v="1963-08-30T00:00:00"/>
    <n v="8"/>
    <x v="0"/>
    <n v="11"/>
    <n v="10"/>
    <n v="1616"/>
    <n v="30"/>
    <x v="0"/>
    <n v="1080"/>
    <n v="2562"/>
    <m/>
    <x v="0"/>
    <n v="5"/>
    <n v="4015"/>
    <x v="0"/>
    <m/>
    <n v="0.54889999999999994"/>
    <n v="0.82289999999999996"/>
    <n v="70.295999999999992"/>
    <n v="0.76739999999999997"/>
    <n v="72.43519999999998"/>
    <n v="30.466799999999999"/>
    <n v="41.991179999999993"/>
    <m/>
    <x v="0"/>
    <n v="0.10410000000000001"/>
    <n v="72.562079999999995"/>
    <n v="-8.7505089750658841E-4"/>
    <n v="5311"/>
    <n v="0.13896633068839803"/>
    <n v="7.5778074748188741E-3"/>
    <n v="1.1360498763032341E-2"/>
    <n v="0.98106169376214891"/>
    <n v="0.41987219770987821"/>
    <n v="0.57869316866330178"/>
    <n v="1.434633626819959E-3"/>
    <x v="0"/>
    <m/>
    <x v="0"/>
    <m/>
    <m/>
    <x v="0"/>
    <m/>
    <x v="0"/>
    <x v="0"/>
    <m/>
    <x v="0"/>
    <x v="0"/>
    <x v="0"/>
    <m/>
    <x v="0"/>
    <x v="0"/>
    <x v="0"/>
    <x v="0"/>
    <x v="0"/>
    <x v="0"/>
    <x v="0"/>
    <x v="0"/>
    <x v="0"/>
    <x v="0"/>
    <x v="0"/>
    <x v="0"/>
    <x v="0"/>
    <m/>
    <x v="0"/>
    <x v="0"/>
    <x v="0"/>
    <x v="0"/>
    <x v="0"/>
    <s v="PRODUCTION"/>
    <m/>
    <x v="0"/>
    <m/>
    <m/>
    <m/>
    <m/>
  </r>
  <r>
    <x v="0"/>
    <s v="T26N R090W S10 fNUGGET"/>
    <n v="49007607"/>
    <x v="0"/>
    <x v="0"/>
    <x v="29"/>
    <m/>
    <s v="10"/>
    <s v=" 26"/>
    <s v=" 90"/>
    <n v="42.238280000000003"/>
    <n v="-107.56345"/>
    <s v="4903706001"/>
    <s v="C-115 UNIT TRACT 13"/>
    <x v="0"/>
    <s v="NUGGET"/>
    <m/>
    <m/>
    <n v="35"/>
    <x v="0"/>
    <n v="2883"/>
    <n v="2918"/>
    <n v="8457"/>
    <n v="7353"/>
    <x v="0"/>
    <d v="1963-07-10T00:00:00"/>
    <n v="8.6000003814697266"/>
    <x v="0"/>
    <n v="20"/>
    <n v="5"/>
    <n v="1521"/>
    <n v="25"/>
    <x v="0"/>
    <n v="990"/>
    <n v="2318"/>
    <m/>
    <x v="0"/>
    <n v="8"/>
    <n v="3785"/>
    <x v="0"/>
    <m/>
    <n v="0.998"/>
    <n v="0.41144999999999998"/>
    <n v="66.163499999999999"/>
    <n v="0.63949999999999996"/>
    <n v="68.212450000000004"/>
    <n v="27.927899999999998"/>
    <n v="37.992019999999997"/>
    <m/>
    <x v="0"/>
    <n v="0.16656000000000001"/>
    <n v="66.086479999999995"/>
    <n v="1.5830133568450692E-2"/>
    <n v="4884"/>
    <n v="0.12677356096435574"/>
    <n v="1.4630760220458288E-2"/>
    <n v="6.0318900728532692E-3"/>
    <n v="0.9793373497066884"/>
    <n v="0.42259627082574225"/>
    <n v="0.57488339521184972"/>
    <n v="2.5203339624080452E-3"/>
    <x v="0"/>
    <m/>
    <x v="0"/>
    <m/>
    <m/>
    <x v="0"/>
    <m/>
    <x v="0"/>
    <x v="0"/>
    <m/>
    <x v="0"/>
    <x v="0"/>
    <x v="0"/>
    <m/>
    <x v="0"/>
    <x v="0"/>
    <x v="0"/>
    <x v="0"/>
    <x v="0"/>
    <x v="0"/>
    <x v="0"/>
    <x v="0"/>
    <x v="0"/>
    <x v="0"/>
    <x v="0"/>
    <x v="0"/>
    <x v="0"/>
    <m/>
    <x v="0"/>
    <x v="0"/>
    <x v="0"/>
    <x v="0"/>
    <x v="0"/>
    <s v="DST NO. 8"/>
    <m/>
    <x v="0"/>
    <m/>
    <m/>
    <m/>
    <m/>
  </r>
  <r>
    <x v="0"/>
    <s v="T26N R090W S10 fMADISON"/>
    <n v="49014283"/>
    <x v="0"/>
    <x v="0"/>
    <x v="29"/>
    <m/>
    <s v="10"/>
    <s v=" 26"/>
    <s v=" 90"/>
    <n v="42.238700000000001"/>
    <n v="-107.5729"/>
    <m/>
    <s v="M-115"/>
    <x v="0"/>
    <s v="MADISON"/>
    <m/>
    <m/>
    <n v="380"/>
    <x v="0"/>
    <n v="7250"/>
    <n v="7630"/>
    <m/>
    <m/>
    <x v="1"/>
    <d v="1968-11-08T00:00:00"/>
    <n v="7.6999998092651367"/>
    <x v="0"/>
    <n v="569"/>
    <n v="101"/>
    <n v="4447"/>
    <n v="312"/>
    <x v="0"/>
    <n v="6100"/>
    <n v="866"/>
    <m/>
    <x v="0"/>
    <n v="2495"/>
    <n v="14450"/>
    <x v="0"/>
    <m/>
    <n v="28.3931"/>
    <n v="8.3112899999999996"/>
    <n v="193.44449999999998"/>
    <n v="7.9809599999999996"/>
    <n v="238.12985"/>
    <n v="172.08099999999999"/>
    <n v="14.193739999999998"/>
    <m/>
    <x v="0"/>
    <n v="51.945900000000002"/>
    <n v="238.22063999999997"/>
    <n v="-1.9059495456794838E-4"/>
    <n v="14887"/>
    <n v="1.4895865289566077E-2"/>
    <n v="0.11923368699892097"/>
    <n v="3.4902344246216924E-2"/>
    <n v="0.84586396875486203"/>
    <n v="0.72235974179231488"/>
    <n v="5.9582326703513176E-2"/>
    <n v="0.21805793150417196"/>
    <x v="0"/>
    <m/>
    <x v="0"/>
    <m/>
    <m/>
    <x v="0"/>
    <m/>
    <x v="0"/>
    <x v="0"/>
    <m/>
    <x v="0"/>
    <x v="0"/>
    <x v="0"/>
    <m/>
    <x v="0"/>
    <x v="0"/>
    <x v="0"/>
    <x v="0"/>
    <x v="0"/>
    <x v="0"/>
    <x v="0"/>
    <x v="0"/>
    <x v="0"/>
    <x v="0"/>
    <x v="0"/>
    <x v="0"/>
    <x v="0"/>
    <m/>
    <x v="0"/>
    <x v="0"/>
    <x v="0"/>
    <x v="0"/>
    <x v="0"/>
    <s v="PRODUCTION (10-31-68)"/>
    <m/>
    <x v="0"/>
    <m/>
    <m/>
    <m/>
    <m/>
  </r>
  <r>
    <x v="0"/>
    <s v="T26N R090W S10 fMADISON"/>
    <n v="49007608"/>
    <x v="0"/>
    <x v="0"/>
    <x v="29"/>
    <m/>
    <s v="10"/>
    <s v=" 26"/>
    <s v=" 90"/>
    <n v="42.243819999999999"/>
    <n v="-107.57079"/>
    <s v="4903706108"/>
    <s v="TRACT 8; M-2"/>
    <x v="0"/>
    <s v="MADISON"/>
    <n v="333"/>
    <m/>
    <n v="16"/>
    <x v="0"/>
    <n v="6471"/>
    <n v="6487"/>
    <n v="7055"/>
    <m/>
    <x v="1"/>
    <d v="1965-01-29T00:00:00"/>
    <n v="6.8000001907348633"/>
    <x v="0"/>
    <n v="1344"/>
    <n v="578"/>
    <n v="1514"/>
    <n v="130"/>
    <x v="0"/>
    <n v="4820"/>
    <n v="549"/>
    <m/>
    <x v="0"/>
    <n v="1950"/>
    <n v="10618"/>
    <x v="0"/>
    <m/>
    <n v="67.065600000000003"/>
    <n v="47.56362"/>
    <n v="65.858999999999995"/>
    <n v="3.3253999999999997"/>
    <n v="183.81362000000001"/>
    <n v="135.97219999999999"/>
    <n v="8.9981099999999987"/>
    <m/>
    <x v="0"/>
    <n v="40.599000000000004"/>
    <n v="185.56930999999997"/>
    <n v="-4.7530350143683104E-3"/>
    <n v="10882"/>
    <n v="1.227906976744186E-2"/>
    <n v="0.36485653239406307"/>
    <n v="0.25876004182932688"/>
    <n v="0.37638342577660999"/>
    <n v="0.73272999721775123"/>
    <n v="4.8489214083945235E-2"/>
    <n v="0.21878078869830367"/>
    <x v="0"/>
    <m/>
    <x v="0"/>
    <m/>
    <m/>
    <x v="0"/>
    <m/>
    <x v="0"/>
    <x v="0"/>
    <m/>
    <x v="0"/>
    <x v="0"/>
    <x v="0"/>
    <m/>
    <x v="0"/>
    <x v="0"/>
    <x v="0"/>
    <x v="0"/>
    <x v="0"/>
    <x v="0"/>
    <x v="0"/>
    <x v="0"/>
    <x v="0"/>
    <x v="0"/>
    <x v="0"/>
    <x v="0"/>
    <x v="0"/>
    <m/>
    <x v="0"/>
    <x v="0"/>
    <x v="0"/>
    <x v="0"/>
    <x v="0"/>
    <s v="PRODUCTION (1-22-65)"/>
    <m/>
    <x v="0"/>
    <m/>
    <m/>
    <m/>
    <m/>
  </r>
  <r>
    <x v="0"/>
    <s v="T26N R090W S10 fMADISON"/>
    <n v="49013707"/>
    <x v="0"/>
    <x v="0"/>
    <x v="29"/>
    <m/>
    <s v="10"/>
    <s v=" 26"/>
    <s v=" 90"/>
    <n v="42.240929999999999"/>
    <n v="-107.5624"/>
    <s v="4903706045"/>
    <s v="L. SOLDIER TRI 3NO.  UNIT NO. 2"/>
    <x v="0"/>
    <s v="MADISON"/>
    <m/>
    <n v="669"/>
    <n v="27"/>
    <x v="0"/>
    <n v="5814"/>
    <n v="5841"/>
    <n v="6712"/>
    <n v="5010"/>
    <x v="1"/>
    <d v="1962-12-26T00:00:00"/>
    <n v="7.3000001907348633"/>
    <x v="0"/>
    <n v="634"/>
    <n v="99"/>
    <n v="5493"/>
    <n v="271"/>
    <x v="0"/>
    <n v="8465"/>
    <n v="587"/>
    <m/>
    <x v="0"/>
    <n v="1878"/>
    <n v="17459"/>
    <x v="0"/>
    <m/>
    <n v="31.636600000000001"/>
    <n v="8.1467100000000006"/>
    <n v="238.94549999999998"/>
    <n v="6.9321799999999998"/>
    <n v="285.66098999999997"/>
    <n v="238.79765"/>
    <n v="9.6209299999999995"/>
    <m/>
    <x v="0"/>
    <n v="39.099960000000003"/>
    <n v="287.51853999999997"/>
    <n v="-3.2407821681978135E-3"/>
    <n v="17424"/>
    <n v="-1.0033540693174326E-3"/>
    <n v="0.11074875851967049"/>
    <n v="2.8518804755245025E-2"/>
    <n v="0.86073243672508448"/>
    <n v="0.83054696229328384"/>
    <n v="3.3461946488737737E-2"/>
    <n v="0.13599109121797853"/>
    <x v="0"/>
    <m/>
    <x v="0"/>
    <m/>
    <m/>
    <x v="0"/>
    <m/>
    <x v="0"/>
    <x v="0"/>
    <m/>
    <x v="0"/>
    <x v="0"/>
    <x v="0"/>
    <m/>
    <x v="0"/>
    <x v="0"/>
    <x v="0"/>
    <x v="0"/>
    <x v="0"/>
    <x v="0"/>
    <x v="0"/>
    <x v="0"/>
    <x v="0"/>
    <x v="0"/>
    <x v="0"/>
    <x v="0"/>
    <x v="0"/>
    <m/>
    <x v="0"/>
    <x v="0"/>
    <x v="0"/>
    <x v="0"/>
    <x v="0"/>
    <s v="PROD."/>
    <m/>
    <x v="0"/>
    <m/>
    <m/>
    <m/>
    <m/>
  </r>
  <r>
    <x v="1"/>
    <s v="T26N R090W S10 fCLOVERLY"/>
    <m/>
    <x v="1"/>
    <x v="3"/>
    <x v="29"/>
    <s v="SW NE"/>
    <n v="10"/>
    <n v="26"/>
    <n v="90"/>
    <n v="42.240423"/>
    <n v="-107.570465"/>
    <s v="4903721724"/>
    <s v="142 UNIT PATENTED"/>
    <x v="0"/>
    <s v="CLOVERLY"/>
    <m/>
    <m/>
    <m/>
    <x v="0"/>
    <m/>
    <n v="3118"/>
    <n v="6313"/>
    <m/>
    <x v="2"/>
    <d v="2002-09-27T00:00:00"/>
    <n v="8.4600000000000009"/>
    <x v="0"/>
    <n v="74.3"/>
    <n v="52.1"/>
    <n v="2360"/>
    <n v="75.3"/>
    <x v="1"/>
    <n v="1900"/>
    <n v="2930"/>
    <n v="47.6"/>
    <x v="0"/>
    <n v="54.2"/>
    <n v="5650"/>
    <x v="0"/>
    <s v="MERIT ENERGY COMPANY"/>
    <n v="3.70757"/>
    <n v="4.2873090000000005"/>
    <n v="102.66"/>
    <n v="1.9261739999999998"/>
    <n v="112.581053"/>
    <n v="53.598999999999997"/>
    <n v="48.022699999999993"/>
    <n v="1.586508"/>
    <x v="1"/>
    <n v="1.1284440000000002"/>
    <n v="104.33665199999999"/>
    <n v="3.8007045114182868E-2"/>
    <n v="7493.5"/>
    <n v="0.14025944383155178"/>
    <n v="3.2932450898287474E-2"/>
    <n v="3.8081976369505097E-2"/>
    <n v="0.9289855727322075"/>
    <n v="0.51371209419294006"/>
    <n v="0.46026682934008656"/>
    <n v="1.0815413168519155E-2"/>
    <x v="0"/>
    <n v="0.06"/>
    <x v="2"/>
    <m/>
    <m/>
    <x v="0"/>
    <n v="123"/>
    <x v="0"/>
    <x v="2"/>
    <m/>
    <x v="0"/>
    <x v="0"/>
    <x v="0"/>
    <m/>
    <x v="0"/>
    <x v="0"/>
    <x v="0"/>
    <x v="0"/>
    <x v="0"/>
    <x v="0"/>
    <x v="0"/>
    <x v="0"/>
    <x v="0"/>
    <x v="0"/>
    <x v="0"/>
    <x v="0"/>
    <x v="0"/>
    <m/>
    <x v="0"/>
    <x v="0"/>
    <x v="0"/>
    <x v="0"/>
    <x v="0"/>
    <s v="H2S: 0.03 PPM/VOLUME"/>
    <n v="20020927"/>
    <x v="0"/>
    <s v="AMERICAN MOBILE RESEARCH CASPER LAB No CR-1502 STUDY No CR-1"/>
    <m/>
    <m/>
    <d v="2002-10-11T00:00:00"/>
  </r>
  <r>
    <x v="1"/>
    <s v="T26N R090W S10 fCLOVERLY"/>
    <m/>
    <x v="1"/>
    <x v="3"/>
    <x v="29"/>
    <s v="NE SE"/>
    <n v="10"/>
    <n v="26"/>
    <n v="90"/>
    <n v="42.247069000000003"/>
    <n v="-107.56847399999999"/>
    <s v="4903722295"/>
    <s v="146 WM4"/>
    <x v="0"/>
    <s v="CLOVERLY"/>
    <m/>
    <m/>
    <m/>
    <x v="0"/>
    <m/>
    <m/>
    <n v="2164"/>
    <n v="1975"/>
    <x v="2"/>
    <d v="1986-10-14T00:00:00"/>
    <n v="7.6"/>
    <x v="0"/>
    <n v="560"/>
    <n v="50"/>
    <n v="2500"/>
    <n v="160"/>
    <x v="1"/>
    <n v="2800"/>
    <n v="714"/>
    <n v="0"/>
    <x v="1"/>
    <n v="2450"/>
    <n v="9234"/>
    <x v="0"/>
    <s v="WESTPORT OIL AND GAS"/>
    <n v="27.943999999999999"/>
    <n v="4.1145000000000005"/>
    <n v="108.75"/>
    <n v="4.0927999999999995"/>
    <n v="144.90129999999999"/>
    <n v="78.988"/>
    <n v="11.702459999999999"/>
    <n v="0"/>
    <x v="1"/>
    <n v="51.009000000000007"/>
    <n v="141.69946000000002"/>
    <n v="1.1171777771977909E-2"/>
    <n v="9234"/>
    <n v="0"/>
    <n v="0.19284851136601258"/>
    <n v="2.8395190381314734E-2"/>
    <n v="0.77875629825267256"/>
    <n v="0.55743331696535747"/>
    <n v="8.2586482686666532E-2"/>
    <n v="0.35998020034797595"/>
    <x v="1"/>
    <n v="0"/>
    <x v="1"/>
    <n v="8026"/>
    <n v="1.2"/>
    <x v="0"/>
    <n v="0.8"/>
    <x v="0"/>
    <x v="1"/>
    <m/>
    <x v="1"/>
    <x v="1"/>
    <x v="1"/>
    <n v="0"/>
    <x v="1"/>
    <x v="1"/>
    <x v="1"/>
    <x v="1"/>
    <x v="0"/>
    <x v="0"/>
    <x v="0"/>
    <x v="0"/>
    <x v="0"/>
    <x v="0"/>
    <x v="0"/>
    <x v="0"/>
    <x v="0"/>
    <m/>
    <x v="0"/>
    <x v="0"/>
    <x v="0"/>
    <x v="0"/>
    <x v="0"/>
    <m/>
    <n v="19861014"/>
    <x v="1"/>
    <m/>
    <m/>
    <m/>
    <m/>
  </r>
  <r>
    <x v="1"/>
    <s v="T26N R090W S10 fCLOVERLY"/>
    <m/>
    <x v="1"/>
    <x v="3"/>
    <x v="29"/>
    <s v="NE SE"/>
    <n v="10"/>
    <n v="26"/>
    <n v="90"/>
    <n v="42.239097999999998"/>
    <n v="-107.56326900000001"/>
    <s v="4903722041"/>
    <s v="127 LSU"/>
    <x v="0"/>
    <s v="CLOVERLY"/>
    <m/>
    <m/>
    <m/>
    <x v="0"/>
    <m/>
    <m/>
    <n v="2205"/>
    <n v="2149"/>
    <x v="2"/>
    <d v="1982-03-10T00:00:00"/>
    <n v="8.77"/>
    <x v="0"/>
    <n v="44"/>
    <n v="18"/>
    <n v="4733"/>
    <n v="33"/>
    <x v="1"/>
    <n v="3865"/>
    <n v="5014"/>
    <n v="312"/>
    <x v="1"/>
    <n v="36"/>
    <n v="11512"/>
    <x v="0"/>
    <s v="MERIT ENERGY COMPANY"/>
    <n v="2.1955999999999998"/>
    <n v="1.48122"/>
    <n v="205.88549999999998"/>
    <n v="0.84414"/>
    <n v="210.40645999999998"/>
    <n v="109.03165"/>
    <n v="82.179459999999992"/>
    <n v="10.398959999999999"/>
    <x v="1"/>
    <n v="0.74952000000000008"/>
    <n v="202.35958999999997"/>
    <n v="1.9494989958597646E-2"/>
    <n v="14055"/>
    <n v="9.9464153009739112E-2"/>
    <n v="1.0435040825267437E-2"/>
    <n v="7.0398028653682974E-3"/>
    <n v="0.98252515630936432"/>
    <n v="0.53880149687988599"/>
    <n v="0.40610608076444515"/>
    <n v="3.7039015546532794E-3"/>
    <x v="1"/>
    <n v="0"/>
    <x v="1"/>
    <n v="0"/>
    <n v="0.6"/>
    <x v="0"/>
    <n v="0"/>
    <x v="0"/>
    <x v="1"/>
    <m/>
    <x v="1"/>
    <x v="1"/>
    <x v="1"/>
    <n v="0"/>
    <x v="1"/>
    <x v="1"/>
    <x v="1"/>
    <x v="1"/>
    <x v="0"/>
    <x v="0"/>
    <x v="0"/>
    <x v="0"/>
    <x v="0"/>
    <x v="0"/>
    <x v="0"/>
    <x v="0"/>
    <x v="0"/>
    <m/>
    <x v="0"/>
    <x v="0"/>
    <x v="0"/>
    <x v="0"/>
    <x v="0"/>
    <m/>
    <n v="19820310"/>
    <x v="1"/>
    <m/>
    <m/>
    <m/>
    <m/>
  </r>
  <r>
    <x v="0"/>
    <s v="T26N R090W S10 fCAMBRIAN"/>
    <n v="49004030"/>
    <x v="0"/>
    <x v="0"/>
    <x v="29"/>
    <m/>
    <s v="10"/>
    <s v=" 26"/>
    <s v=" 90"/>
    <n v="42.240929999999999"/>
    <n v="-107.5624"/>
    <s v="4903706045"/>
    <s v="SINCLAIR 112 A"/>
    <x v="0"/>
    <s v="CAMBRIAN"/>
    <n v="669"/>
    <m/>
    <n v="200"/>
    <x v="3"/>
    <n v="6510"/>
    <n v="6710"/>
    <n v="6712"/>
    <n v="5010"/>
    <x v="1"/>
    <d v="1957-08-08T00:00:00"/>
    <n v="7"/>
    <x v="0"/>
    <n v="786"/>
    <n v="169"/>
    <n v="7263"/>
    <n v="-3"/>
    <x v="0"/>
    <n v="11532"/>
    <n v="376"/>
    <m/>
    <x v="0"/>
    <n v="1813"/>
    <n v="21747"/>
    <x v="0"/>
    <m/>
    <n v="39.221400000000003"/>
    <n v="13.90701"/>
    <n v="315.94049999999999"/>
    <n v="0"/>
    <n v="369.06890999999996"/>
    <n v="325.31772000000001"/>
    <n v="6.1626399999999997"/>
    <m/>
    <x v="0"/>
    <n v="37.746660000000006"/>
    <n v="369.22702000000004"/>
    <n v="-2.1415531845079899E-4"/>
    <n v="21933"/>
    <n v="4.2582417582417579E-3"/>
    <n v="0.10627121097791739"/>
    <n v="3.7681337070629983E-2"/>
    <n v="0.85604745195145271"/>
    <n v="0.88107777161053913"/>
    <n v="1.6690652813003769E-2"/>
    <n v="0.102231575576457"/>
    <x v="0"/>
    <m/>
    <x v="0"/>
    <m/>
    <m/>
    <x v="0"/>
    <m/>
    <x v="0"/>
    <x v="0"/>
    <m/>
    <x v="0"/>
    <x v="0"/>
    <x v="0"/>
    <m/>
    <x v="0"/>
    <x v="0"/>
    <x v="0"/>
    <x v="0"/>
    <x v="0"/>
    <x v="0"/>
    <x v="0"/>
    <x v="0"/>
    <x v="0"/>
    <x v="0"/>
    <x v="0"/>
    <x v="0"/>
    <x v="0"/>
    <m/>
    <x v="0"/>
    <x v="0"/>
    <x v="0"/>
    <x v="0"/>
    <x v="0"/>
    <s v="PRODUCTION WATER"/>
    <m/>
    <x v="0"/>
    <m/>
    <m/>
    <m/>
    <m/>
  </r>
  <r>
    <x v="0"/>
    <s v="T26N R090W S10 fCAMBRIAN"/>
    <n v="49023073"/>
    <x v="0"/>
    <x v="0"/>
    <x v="29"/>
    <m/>
    <s v="10"/>
    <s v=" 26"/>
    <s v=" 90"/>
    <n v="42.238500000000002"/>
    <n v="-107.5716"/>
    <m/>
    <s v="TRACT 13; C-13"/>
    <x v="0"/>
    <s v="CAMBRIAN"/>
    <m/>
    <m/>
    <n v="823"/>
    <x v="0"/>
    <n v="6245"/>
    <n v="7068"/>
    <m/>
    <m/>
    <x v="1"/>
    <d v="1965-02-08T00:00:00"/>
    <n v="7.9000000953674316"/>
    <x v="0"/>
    <n v="1170"/>
    <n v="33"/>
    <n v="5193"/>
    <n v="30"/>
    <x v="0"/>
    <n v="8900"/>
    <n v="268"/>
    <m/>
    <x v="0"/>
    <n v="1625"/>
    <n v="17093"/>
    <x v="0"/>
    <s v="CHEM LAB"/>
    <n v="58.383000000000003"/>
    <n v="2.71557"/>
    <n v="225.8955"/>
    <n v="0.76739999999999997"/>
    <n v="287.76147000000003"/>
    <n v="251.06899999999999"/>
    <n v="4.3925199999999993"/>
    <m/>
    <x v="0"/>
    <n v="33.832500000000003"/>
    <n v="289.29401999999999"/>
    <n v="-2.6558104490089123E-3"/>
    <n v="17216"/>
    <n v="3.5850651432568713E-3"/>
    <n v="0.2028867867543212"/>
    <n v="9.4368783979314527E-3"/>
    <n v="0.78767633484774724"/>
    <n v="0.86786792205383301"/>
    <n v="1.5183583815524426E-2"/>
    <n v="0.11694849413064261"/>
    <x v="0"/>
    <m/>
    <x v="0"/>
    <m/>
    <m/>
    <x v="0"/>
    <m/>
    <x v="0"/>
    <x v="0"/>
    <m/>
    <x v="0"/>
    <x v="0"/>
    <x v="0"/>
    <m/>
    <x v="0"/>
    <x v="0"/>
    <x v="0"/>
    <x v="0"/>
    <x v="0"/>
    <x v="0"/>
    <x v="0"/>
    <x v="0"/>
    <x v="0"/>
    <x v="0"/>
    <x v="0"/>
    <x v="0"/>
    <x v="0"/>
    <m/>
    <x v="0"/>
    <x v="0"/>
    <x v="0"/>
    <x v="0"/>
    <x v="0"/>
    <s v="PRODUCTION"/>
    <m/>
    <x v="0"/>
    <m/>
    <m/>
    <m/>
    <m/>
  </r>
  <r>
    <x v="1"/>
    <s v="T26N R090W S10 fAMSDEN-MADISON"/>
    <m/>
    <x v="1"/>
    <x v="3"/>
    <x v="29"/>
    <s v="SW NE"/>
    <n v="10"/>
    <n v="26"/>
    <n v="90"/>
    <n v="42.243222000000003"/>
    <n v="-107.566552"/>
    <s v="4903721725"/>
    <s v="158 LSU"/>
    <x v="0"/>
    <s v="AMSDEN-MADISON"/>
    <m/>
    <m/>
    <m/>
    <x v="0"/>
    <m/>
    <n v="5297"/>
    <n v="5936"/>
    <m/>
    <x v="5"/>
    <d v="1990-08-24T00:00:00"/>
    <n v="6.5"/>
    <x v="0"/>
    <n v="320"/>
    <n v="46"/>
    <n v="5217"/>
    <n v="0"/>
    <x v="1"/>
    <n v="3005"/>
    <n v="754"/>
    <n v="0"/>
    <x v="1"/>
    <n v="7200"/>
    <n v="16557"/>
    <x v="0"/>
    <s v="MERIT ENERGY COMPANY"/>
    <n v="15.968"/>
    <n v="3.7853400000000001"/>
    <n v="226.93949999999998"/>
    <n v="0"/>
    <n v="246.69283999999999"/>
    <n v="84.771050000000002"/>
    <n v="12.358059999999998"/>
    <n v="0"/>
    <x v="1"/>
    <n v="149.90400000000002"/>
    <n v="247.03311000000002"/>
    <n v="-6.8918799994213849E-4"/>
    <n v="16542"/>
    <n v="-4.5318589685488988E-4"/>
    <n v="6.4728266941188897E-2"/>
    <n v="1.5344344813574648E-2"/>
    <n v="0.91992738824523645"/>
    <n v="0.343156631918693"/>
    <n v="5.002592567449763E-2"/>
    <n v="0.60681744240680935"/>
    <x v="1"/>
    <n v="5"/>
    <x v="1"/>
    <n v="0"/>
    <n v="80"/>
    <x v="0"/>
    <n v="0"/>
    <x v="0"/>
    <x v="1"/>
    <m/>
    <x v="1"/>
    <x v="1"/>
    <x v="1"/>
    <n v="0"/>
    <x v="1"/>
    <x v="1"/>
    <x v="1"/>
    <x v="1"/>
    <x v="0"/>
    <x v="0"/>
    <x v="0"/>
    <x v="0"/>
    <x v="0"/>
    <x v="0"/>
    <x v="0"/>
    <x v="0"/>
    <x v="0"/>
    <m/>
    <x v="0"/>
    <x v="0"/>
    <x v="0"/>
    <x v="2"/>
    <x v="0"/>
    <s v="WELL"/>
    <n v="19900824"/>
    <x v="1"/>
    <s v="WELCHEM HOUSTON LATS No 39541"/>
    <m/>
    <m/>
    <d v="1990-08-28T00:00:00"/>
  </r>
  <r>
    <x v="1"/>
    <s v="T26N R090W S04 fTENSLEEP"/>
    <m/>
    <x v="1"/>
    <x v="3"/>
    <x v="29"/>
    <s v="SE NE"/>
    <n v="4"/>
    <n v="26"/>
    <n v="90"/>
    <n v="42.25761"/>
    <n v="-107.58083000000001"/>
    <s v="4903721115"/>
    <s v="107 LSU TP"/>
    <x v="0"/>
    <s v="TENSLEEP"/>
    <m/>
    <m/>
    <n v="76"/>
    <x v="0"/>
    <n v="6624"/>
    <n v="6700"/>
    <n v="6971"/>
    <n v="6784"/>
    <x v="2"/>
    <d v="1978-11-06T00:00:00"/>
    <n v="6.7"/>
    <x v="0"/>
    <n v="464"/>
    <n v="66"/>
    <n v="3183"/>
    <n v="138"/>
    <x v="1"/>
    <n v="3300"/>
    <n v="793"/>
    <n v="0"/>
    <x v="1"/>
    <n v="3100"/>
    <n v="10642"/>
    <x v="0"/>
    <s v="MERIT ENERGY COMPANY"/>
    <n v="23.153600000000001"/>
    <n v="5.4311400000000001"/>
    <n v="138.4605"/>
    <n v="3.5300399999999996"/>
    <n v="170.57528000000002"/>
    <n v="93.093000000000004"/>
    <n v="12.997269999999999"/>
    <n v="0"/>
    <x v="1"/>
    <n v="64.542000000000002"/>
    <n v="170.63227000000001"/>
    <n v="-1.6702444010979468E-4"/>
    <n v="11044"/>
    <n v="1.8537305173844876E-2"/>
    <n v="0.13573830862244515"/>
    <n v="3.1840135334967642E-2"/>
    <n v="0.83242155604258716"/>
    <n v="0.54557675403368899"/>
    <n v="7.6171230682215027E-2"/>
    <n v="0.37825201528409602"/>
    <x v="1"/>
    <n v="0"/>
    <x v="1"/>
    <n v="8958"/>
    <n v="0.7"/>
    <x v="0"/>
    <n v="0.7"/>
    <x v="0"/>
    <x v="1"/>
    <m/>
    <x v="1"/>
    <x v="1"/>
    <x v="1"/>
    <n v="0"/>
    <x v="1"/>
    <x v="1"/>
    <x v="1"/>
    <x v="1"/>
    <x v="0"/>
    <x v="0"/>
    <x v="0"/>
    <x v="0"/>
    <x v="0"/>
    <x v="0"/>
    <x v="0"/>
    <x v="0"/>
    <x v="0"/>
    <m/>
    <x v="0"/>
    <x v="0"/>
    <x v="0"/>
    <x v="0"/>
    <x v="0"/>
    <s v="6624-6700"/>
    <n v="19781106"/>
    <x v="1"/>
    <m/>
    <m/>
    <m/>
    <m/>
  </r>
  <r>
    <x v="0"/>
    <s v="T26N R090W S03 fTENSLEEP"/>
    <n v="49007610"/>
    <x v="0"/>
    <x v="0"/>
    <x v="29"/>
    <m/>
    <s v="3"/>
    <s v=" 26"/>
    <s v=" 90"/>
    <n v="42.259300000000003"/>
    <n v="-107.57647"/>
    <s v="4903706285"/>
    <s v="TRACT 10; T-2"/>
    <x v="0"/>
    <s v="TENSLEEP"/>
    <m/>
    <m/>
    <n v="182"/>
    <x v="0"/>
    <n v="7625"/>
    <n v="7807"/>
    <n v="7878"/>
    <n v="7821"/>
    <x v="1"/>
    <d v="1966-09-24T00:00:00"/>
    <n v="8.1000003814697266"/>
    <x v="0"/>
    <n v="292"/>
    <n v="51"/>
    <n v="4571"/>
    <n v="210"/>
    <x v="0"/>
    <n v="4800"/>
    <n v="1074"/>
    <m/>
    <x v="0"/>
    <n v="3400"/>
    <n v="13858"/>
    <x v="0"/>
    <m/>
    <n v="14.5708"/>
    <n v="4.19679"/>
    <n v="198.83849999999998"/>
    <n v="5.3717999999999995"/>
    <n v="222.97789"/>
    <n v="135.40799999999999"/>
    <n v="17.60286"/>
    <m/>
    <x v="0"/>
    <n v="70.788000000000011"/>
    <n v="223.79885999999999"/>
    <n v="-1.8375396660636177E-3"/>
    <n v="14395"/>
    <n v="1.9006831132977031E-2"/>
    <n v="6.5346389276533204E-2"/>
    <n v="1.8821552217576372E-2"/>
    <n v="0.91583205850589033"/>
    <n v="0.60504329646719379"/>
    <n v="7.8654824247094024E-2"/>
    <n v="0.31630187928571224"/>
    <x v="0"/>
    <m/>
    <x v="0"/>
    <m/>
    <m/>
    <x v="0"/>
    <m/>
    <x v="0"/>
    <x v="0"/>
    <m/>
    <x v="0"/>
    <x v="0"/>
    <x v="0"/>
    <m/>
    <x v="0"/>
    <x v="0"/>
    <x v="0"/>
    <x v="0"/>
    <x v="0"/>
    <x v="0"/>
    <x v="0"/>
    <x v="0"/>
    <x v="0"/>
    <x v="0"/>
    <x v="0"/>
    <x v="0"/>
    <x v="0"/>
    <m/>
    <x v="0"/>
    <x v="0"/>
    <x v="0"/>
    <x v="0"/>
    <x v="0"/>
    <s v="PRODUCTION"/>
    <m/>
    <x v="0"/>
    <m/>
    <m/>
    <m/>
    <m/>
  </r>
  <r>
    <x v="0"/>
    <s v="T26N R090W S03 fTENSLEEP"/>
    <n v="49022216"/>
    <x v="0"/>
    <x v="0"/>
    <x v="29"/>
    <m/>
    <s v="3"/>
    <s v=" 26"/>
    <s v=" 90"/>
    <n v="42.253"/>
    <n v="-107.5716"/>
    <m/>
    <s v="TRACT 10; T-1"/>
    <x v="0"/>
    <s v="TENSLEEP"/>
    <m/>
    <m/>
    <n v="250"/>
    <x v="0"/>
    <n v="5994"/>
    <n v="6244"/>
    <m/>
    <m/>
    <x v="1"/>
    <d v="1967-02-09T00:00:00"/>
    <n v="7.5999999046325684"/>
    <x v="0"/>
    <n v="704"/>
    <n v="49"/>
    <n v="4983"/>
    <n v="24"/>
    <x v="0"/>
    <n v="6134"/>
    <n v="1244"/>
    <m/>
    <x v="0"/>
    <n v="3000"/>
    <n v="16114"/>
    <x v="0"/>
    <s v="SINCLAIR RESEARCH INC."/>
    <n v="35.129599999999996"/>
    <n v="4.0322100000000001"/>
    <n v="216.76049999999998"/>
    <n v="0.61392000000000002"/>
    <n v="256.53622999999999"/>
    <n v="173.04013999999998"/>
    <n v="20.389159999999997"/>
    <m/>
    <x v="0"/>
    <n v="62.46"/>
    <n v="255.88929999999999"/>
    <n v="1.2624858874615353E-3"/>
    <n v="16135"/>
    <n v="6.5118298241805949E-4"/>
    <n v="0.13693816269148415"/>
    <n v="1.5717896844434021E-2"/>
    <n v="0.84734394046408179"/>
    <n v="0.67623046372005391"/>
    <n v="7.9679611456985489E-2"/>
    <n v="0.2440899248229606"/>
    <x v="0"/>
    <m/>
    <x v="0"/>
    <m/>
    <m/>
    <x v="0"/>
    <m/>
    <x v="0"/>
    <x v="0"/>
    <m/>
    <x v="0"/>
    <x v="0"/>
    <x v="0"/>
    <m/>
    <x v="0"/>
    <x v="0"/>
    <x v="0"/>
    <x v="0"/>
    <x v="0"/>
    <x v="0"/>
    <x v="0"/>
    <x v="0"/>
    <x v="0"/>
    <x v="0"/>
    <x v="0"/>
    <x v="0"/>
    <x v="0"/>
    <m/>
    <x v="0"/>
    <x v="0"/>
    <x v="0"/>
    <x v="0"/>
    <x v="0"/>
    <s v="PRODUCED"/>
    <m/>
    <x v="0"/>
    <m/>
    <m/>
    <m/>
    <m/>
  </r>
  <r>
    <x v="0"/>
    <s v="T26N R090W S03 fTENSLEEP"/>
    <n v="49022105"/>
    <x v="0"/>
    <x v="0"/>
    <x v="29"/>
    <m/>
    <s v="3"/>
    <s v=" 26"/>
    <s v=" 90"/>
    <n v="42.253"/>
    <n v="-107.5716"/>
    <m/>
    <s v="TRACT 5; T-11"/>
    <x v="0"/>
    <s v="TENSLEEP"/>
    <m/>
    <m/>
    <n v="369"/>
    <x v="0"/>
    <n v="5431"/>
    <n v="5800"/>
    <m/>
    <m/>
    <x v="1"/>
    <d v="1968-11-21T00:00:00"/>
    <n v="7.6999998092651367"/>
    <x v="0"/>
    <n v="303"/>
    <n v="41"/>
    <n v="3973"/>
    <n v="357"/>
    <x v="0"/>
    <n v="4300"/>
    <n v="903"/>
    <m/>
    <x v="0"/>
    <n v="3094"/>
    <n v="12513"/>
    <x v="0"/>
    <m/>
    <n v="15.1197"/>
    <n v="3.3738900000000003"/>
    <n v="172.82549999999998"/>
    <n v="9.1320599999999992"/>
    <n v="200.45114999999998"/>
    <n v="121.303"/>
    <n v="14.800169999999998"/>
    <m/>
    <x v="0"/>
    <n v="64.417079999999999"/>
    <n v="200.52025"/>
    <n v="-1.7233149296937424E-4"/>
    <n v="12968"/>
    <n v="1.7856442054864408E-2"/>
    <n v="7.5428352493861983E-2"/>
    <n v="1.6831482383613167E-2"/>
    <n v="0.90774016512252476"/>
    <n v="0.60494139619315257"/>
    <n v="7.380885471666826E-2"/>
    <n v="0.32124974909017917"/>
    <x v="0"/>
    <m/>
    <x v="0"/>
    <m/>
    <m/>
    <x v="0"/>
    <m/>
    <x v="0"/>
    <x v="0"/>
    <m/>
    <x v="0"/>
    <x v="0"/>
    <x v="0"/>
    <m/>
    <x v="0"/>
    <x v="0"/>
    <x v="0"/>
    <x v="0"/>
    <x v="0"/>
    <x v="0"/>
    <x v="0"/>
    <x v="0"/>
    <x v="0"/>
    <x v="0"/>
    <x v="0"/>
    <x v="0"/>
    <x v="0"/>
    <m/>
    <x v="0"/>
    <x v="0"/>
    <x v="0"/>
    <x v="0"/>
    <x v="0"/>
    <s v="PRODUCTION"/>
    <m/>
    <x v="0"/>
    <m/>
    <m/>
    <m/>
    <m/>
  </r>
  <r>
    <x v="1"/>
    <s v="T26N R090W S03 fTENSLEEP"/>
    <m/>
    <x v="1"/>
    <x v="3"/>
    <x v="29"/>
    <s v="SE NE"/>
    <n v="3"/>
    <n v="26"/>
    <n v="90"/>
    <n v="42.257649999999998"/>
    <n v="-107.56243000000001"/>
    <s v="4903706281"/>
    <s v="TRACT 9B LSU"/>
    <x v="0"/>
    <s v="TENSLEEP"/>
    <s v="[2285]"/>
    <s v="[379]"/>
    <m/>
    <x v="0"/>
    <n v="5205"/>
    <n v="5666"/>
    <n v="8860"/>
    <n v="5701"/>
    <x v="2"/>
    <d v="1984-05-07T00:00:00"/>
    <n v="7.59"/>
    <x v="0"/>
    <n v="309"/>
    <n v="36"/>
    <n v="1968"/>
    <n v="146"/>
    <x v="1"/>
    <n v="1785"/>
    <n v="493"/>
    <n v="0"/>
    <x v="1"/>
    <n v="1790"/>
    <n v="6277"/>
    <x v="0"/>
    <s v="MERIT ENERGY COMPANY"/>
    <n v="15.4191"/>
    <n v="2.96244"/>
    <n v="85.60799999999999"/>
    <n v="3.73468"/>
    <n v="107.72421999999999"/>
    <n v="50.354849999999999"/>
    <n v="8.0802699999999987"/>
    <n v="0"/>
    <x v="1"/>
    <n v="37.267800000000001"/>
    <n v="95.702920000000006"/>
    <n v="5.9093884916240687E-2"/>
    <n v="6527"/>
    <n v="1.9525148391127772E-2"/>
    <n v="0.14313494216992242"/>
    <n v="2.7500222326975309E-2"/>
    <n v="0.82936483550310225"/>
    <n v="0.52615792705175557"/>
    <n v="8.4430757180658622E-2"/>
    <n v="0.38941131576758575"/>
    <x v="1"/>
    <n v="0"/>
    <x v="1"/>
    <n v="0"/>
    <n v="1.7"/>
    <x v="0"/>
    <n v="0"/>
    <x v="0"/>
    <x v="1"/>
    <m/>
    <x v="1"/>
    <x v="1"/>
    <x v="1"/>
    <n v="0"/>
    <x v="1"/>
    <x v="1"/>
    <x v="1"/>
    <x v="1"/>
    <x v="0"/>
    <x v="0"/>
    <x v="0"/>
    <x v="0"/>
    <x v="0"/>
    <x v="0"/>
    <x v="0"/>
    <x v="0"/>
    <x v="0"/>
    <m/>
    <x v="0"/>
    <x v="0"/>
    <x v="0"/>
    <x v="0"/>
    <x v="0"/>
    <m/>
    <n v="19840507"/>
    <x v="1"/>
    <m/>
    <m/>
    <m/>
    <m/>
  </r>
  <r>
    <x v="0"/>
    <s v="T26N R090W S03 fTENSLEEP"/>
    <n v="49023074"/>
    <x v="0"/>
    <x v="0"/>
    <x v="29"/>
    <m/>
    <s v="3"/>
    <s v=" 26"/>
    <s v=" 90"/>
    <n v="42.253"/>
    <n v="-107.5716"/>
    <m/>
    <s v="TRACT 13; T-102"/>
    <x v="0"/>
    <s v="TENSLEEP"/>
    <m/>
    <m/>
    <n v="43"/>
    <x v="0"/>
    <n v="4197"/>
    <n v="4240"/>
    <m/>
    <m/>
    <x v="1"/>
    <d v="1967-09-08T00:00:00"/>
    <n v="8.6000003814697266"/>
    <x v="0"/>
    <n v="3"/>
    <n v="2"/>
    <n v="1553"/>
    <n v="30"/>
    <x v="0"/>
    <n v="1080"/>
    <n v="1964"/>
    <m/>
    <x v="0"/>
    <n v="-1"/>
    <n v="3815"/>
    <x v="0"/>
    <s v="CHEM LAB"/>
    <n v="0.1497"/>
    <n v="0.16458"/>
    <n v="67.555499999999995"/>
    <n v="0.76739999999999997"/>
    <n v="68.637179999999987"/>
    <n v="30.466799999999999"/>
    <n v="32.189959999999999"/>
    <m/>
    <x v="0"/>
    <n v="0"/>
    <n v="62.656759999999998"/>
    <n v="4.5549855537886888E-2"/>
    <n v="4628"/>
    <n v="9.6292786924079124E-2"/>
    <n v="2.1810336613479753E-3"/>
    <n v="2.3978257848006001E-3"/>
    <n v="0.99542114055385145"/>
    <n v="0.48624920918349435"/>
    <n v="0.51375079081650565"/>
    <n v="0"/>
    <x v="0"/>
    <m/>
    <x v="0"/>
    <m/>
    <m/>
    <x v="0"/>
    <m/>
    <x v="0"/>
    <x v="0"/>
    <m/>
    <x v="0"/>
    <x v="0"/>
    <x v="0"/>
    <m/>
    <x v="0"/>
    <x v="0"/>
    <x v="0"/>
    <x v="0"/>
    <x v="0"/>
    <x v="0"/>
    <x v="0"/>
    <x v="0"/>
    <x v="0"/>
    <x v="0"/>
    <x v="0"/>
    <x v="0"/>
    <x v="0"/>
    <m/>
    <x v="0"/>
    <x v="0"/>
    <x v="0"/>
    <x v="0"/>
    <x v="0"/>
    <s v="PRODUCTION"/>
    <m/>
    <x v="0"/>
    <m/>
    <m/>
    <m/>
    <m/>
  </r>
  <r>
    <x v="0"/>
    <s v="T26N R090W S03 fMADISON"/>
    <n v="49015915"/>
    <x v="0"/>
    <x v="0"/>
    <x v="29"/>
    <m/>
    <s v="3"/>
    <s v=" 26"/>
    <s v=" 90"/>
    <n v="42.252200000000002"/>
    <n v="-107.58750000000001"/>
    <m/>
    <s v="UNIT NO. 109"/>
    <x v="0"/>
    <s v="MADISON"/>
    <m/>
    <m/>
    <n v="16"/>
    <x v="0"/>
    <n v="6129"/>
    <n v="6145"/>
    <m/>
    <m/>
    <x v="0"/>
    <m/>
    <n v="7.5999999046325684"/>
    <x v="2"/>
    <n v="506"/>
    <n v="93"/>
    <n v="3233"/>
    <n v="-3"/>
    <x v="0"/>
    <n v="4020"/>
    <n v="905"/>
    <m/>
    <x v="0"/>
    <n v="2180"/>
    <n v="10478"/>
    <x v="0"/>
    <m/>
    <n v="25.249400000000001"/>
    <n v="7.6529699999999998"/>
    <n v="140.63549999999998"/>
    <n v="0"/>
    <n v="173.53787"/>
    <n v="113.40419999999999"/>
    <n v="14.832949999999999"/>
    <m/>
    <x v="0"/>
    <n v="45.387600000000006"/>
    <n v="173.62475000000001"/>
    <n v="-2.5025735777661729E-4"/>
    <n v="10931"/>
    <n v="2.1159325517305805E-2"/>
    <n v="0.14549792503503703"/>
    <n v="4.4099711492367633E-2"/>
    <n v="0.8104023634725952"/>
    <n v="0.65315687999550742"/>
    <n v="8.5431080534313211E-2"/>
    <n v="0.26141203947017927"/>
    <x v="0"/>
    <m/>
    <x v="0"/>
    <m/>
    <m/>
    <x v="0"/>
    <m/>
    <x v="0"/>
    <x v="0"/>
    <m/>
    <x v="0"/>
    <x v="0"/>
    <x v="0"/>
    <m/>
    <x v="0"/>
    <x v="0"/>
    <x v="0"/>
    <x v="0"/>
    <x v="0"/>
    <x v="0"/>
    <x v="0"/>
    <x v="0"/>
    <x v="0"/>
    <x v="0"/>
    <x v="0"/>
    <x v="0"/>
    <x v="0"/>
    <m/>
    <x v="0"/>
    <x v="0"/>
    <x v="0"/>
    <x v="0"/>
    <x v="0"/>
    <s v="DST #5"/>
    <m/>
    <x v="0"/>
    <m/>
    <m/>
    <m/>
    <m/>
  </r>
  <r>
    <x v="0"/>
    <s v="T26N R090W S03 fMADISON"/>
    <n v="49007615"/>
    <x v="0"/>
    <x v="0"/>
    <x v="29"/>
    <m/>
    <s v="3"/>
    <s v=" 26"/>
    <s v=" 90"/>
    <n v="42.257649999999998"/>
    <n v="-107.56243000000001"/>
    <s v="4903706281"/>
    <s v="TRACT 9; M-7"/>
    <x v="0"/>
    <s v="MADISON"/>
    <s v="[379]"/>
    <m/>
    <n v="95"/>
    <x v="3"/>
    <n v="6045"/>
    <n v="6140"/>
    <n v="8860"/>
    <n v="5701"/>
    <x v="1"/>
    <d v="1964-12-14T00:00:00"/>
    <n v="7.9000000953674316"/>
    <x v="0"/>
    <n v="251"/>
    <n v="27"/>
    <n v="4396"/>
    <n v="175"/>
    <x v="0"/>
    <n v="3700"/>
    <n v="1159"/>
    <m/>
    <x v="0"/>
    <n v="4200"/>
    <n v="13322"/>
    <x v="0"/>
    <m/>
    <n v="12.524900000000001"/>
    <n v="2.2218300000000002"/>
    <n v="191.226"/>
    <n v="4.4764999999999997"/>
    <n v="210.44923"/>
    <n v="104.377"/>
    <n v="18.996009999999998"/>
    <m/>
    <x v="0"/>
    <n v="87.444000000000003"/>
    <n v="210.81700999999998"/>
    <n v="-8.7303459209069783E-4"/>
    <n v="13905"/>
    <n v="2.1412568406361333E-2"/>
    <n v="5.9515066888104082E-2"/>
    <n v="1.0557558229127283E-2"/>
    <n v="0.92992737488276855"/>
    <n v="0.49510710734394725"/>
    <n v="9.0106628492643934E-2"/>
    <n v="0.41478626416340886"/>
    <x v="0"/>
    <m/>
    <x v="0"/>
    <m/>
    <m/>
    <x v="0"/>
    <m/>
    <x v="0"/>
    <x v="0"/>
    <m/>
    <x v="0"/>
    <x v="0"/>
    <x v="0"/>
    <m/>
    <x v="0"/>
    <x v="0"/>
    <x v="0"/>
    <x v="0"/>
    <x v="0"/>
    <x v="0"/>
    <x v="0"/>
    <x v="0"/>
    <x v="0"/>
    <x v="0"/>
    <x v="0"/>
    <x v="0"/>
    <x v="0"/>
    <m/>
    <x v="0"/>
    <x v="0"/>
    <x v="0"/>
    <x v="0"/>
    <x v="0"/>
    <s v="PRODUCTION (12-7-64)"/>
    <m/>
    <x v="0"/>
    <m/>
    <m/>
    <m/>
    <m/>
  </r>
  <r>
    <x v="1"/>
    <s v="T26N R090W S03 fMADISON"/>
    <n v="595"/>
    <x v="0"/>
    <x v="0"/>
    <x v="29"/>
    <s v="SE SW"/>
    <n v="3"/>
    <n v="26"/>
    <n v="90"/>
    <n v="42.250078999999999"/>
    <n v="-107.562414"/>
    <s v="4903706221"/>
    <s v="28 WIW"/>
    <x v="0"/>
    <s v="MADISON"/>
    <m/>
    <s v="[1190]"/>
    <m/>
    <x v="0"/>
    <n v="5908"/>
    <m/>
    <n v="7323"/>
    <n v="7317"/>
    <x v="2"/>
    <d v="1982-08-31T00:00:00"/>
    <n v="7.71"/>
    <x v="1"/>
    <n v="397"/>
    <n v="41"/>
    <n v="1612"/>
    <n v="152"/>
    <x v="1"/>
    <n v="2151"/>
    <n v="598"/>
    <n v="0"/>
    <x v="1"/>
    <n v="2240"/>
    <n v="6887"/>
    <x v="0"/>
    <s v="MERIT ENERGY COMPANY"/>
    <n v="19.810300000000002"/>
    <n v="3.3738900000000003"/>
    <n v="70.122"/>
    <n v="3.8881599999999996"/>
    <n v="97.19435"/>
    <n v="60.67971"/>
    <n v="9.8012199999999989"/>
    <n v="0"/>
    <x v="1"/>
    <n v="46.636800000000001"/>
    <n v="117.11772999999999"/>
    <n v="-9.2964335001554724E-2"/>
    <n v="7191"/>
    <n v="2.1593976417104702E-2"/>
    <n v="0.20382151843188417"/>
    <n v="3.4712820241094261E-2"/>
    <n v="0.76146566132702154"/>
    <n v="0.51810865869753453"/>
    <n v="8.3686902060004065E-2"/>
    <n v="0.39820443924246146"/>
    <x v="1"/>
    <n v="0"/>
    <x v="1"/>
    <n v="0"/>
    <n v="0"/>
    <x v="0"/>
    <n v="1.1000000000000001"/>
    <x v="0"/>
    <x v="1"/>
    <m/>
    <x v="1"/>
    <x v="1"/>
    <x v="1"/>
    <n v="0"/>
    <x v="1"/>
    <x v="1"/>
    <x v="1"/>
    <x v="1"/>
    <x v="0"/>
    <x v="0"/>
    <x v="0"/>
    <x v="0"/>
    <x v="0"/>
    <x v="0"/>
    <x v="0"/>
    <x v="0"/>
    <x v="0"/>
    <m/>
    <x v="0"/>
    <x v="0"/>
    <x v="0"/>
    <x v="0"/>
    <x v="0"/>
    <m/>
    <n v="19820831"/>
    <x v="1"/>
    <m/>
    <m/>
    <m/>
    <m/>
  </r>
  <r>
    <x v="0"/>
    <s v="T26N R090W S03 fMADISON"/>
    <n v="49002639"/>
    <x v="0"/>
    <x v="0"/>
    <x v="29"/>
    <m/>
    <s v="3"/>
    <s v=" 26"/>
    <s v=" 90"/>
    <n v="42.255749999999999"/>
    <n v="-107.56556999999999"/>
    <s v="4903706258"/>
    <s v="H WILBURN 2"/>
    <x v="0"/>
    <s v="MADISON"/>
    <m/>
    <m/>
    <n v="293"/>
    <x v="0"/>
    <n v="5570"/>
    <n v="5863"/>
    <n v="5899"/>
    <m/>
    <x v="1"/>
    <d v="1959-10-22T00:00:00"/>
    <n v="8.1000003814697266"/>
    <x v="2"/>
    <n v="304"/>
    <n v="60"/>
    <n v="2842"/>
    <n v="-3"/>
    <x v="0"/>
    <n v="3240"/>
    <n v="488"/>
    <m/>
    <x v="0"/>
    <n v="2132"/>
    <n v="8818"/>
    <x v="0"/>
    <m/>
    <n v="15.169599999999999"/>
    <n v="4.9374000000000002"/>
    <n v="123.627"/>
    <n v="0"/>
    <n v="143.73399999999998"/>
    <n v="91.400399999999991"/>
    <n v="7.9983199999999988"/>
    <m/>
    <x v="0"/>
    <n v="44.388240000000003"/>
    <n v="143.78695999999999"/>
    <n v="-1.8419526701640468E-4"/>
    <n v="9060"/>
    <n v="1.3536189730394898E-2"/>
    <n v="0.10553939916790739"/>
    <n v="3.4350953845297572E-2"/>
    <n v="0.86010964698679515"/>
    <n v="0.6356654316914413"/>
    <n v="5.5626184738866442E-2"/>
    <n v="0.30870838356969232"/>
    <x v="0"/>
    <m/>
    <x v="0"/>
    <m/>
    <m/>
    <x v="0"/>
    <m/>
    <x v="0"/>
    <x v="0"/>
    <m/>
    <x v="0"/>
    <x v="0"/>
    <x v="0"/>
    <m/>
    <x v="0"/>
    <x v="0"/>
    <x v="0"/>
    <x v="0"/>
    <x v="0"/>
    <x v="0"/>
    <x v="0"/>
    <x v="0"/>
    <x v="0"/>
    <x v="0"/>
    <x v="0"/>
    <x v="0"/>
    <x v="0"/>
    <m/>
    <x v="0"/>
    <x v="0"/>
    <x v="0"/>
    <x v="0"/>
    <x v="0"/>
    <s v="PRODUCTION WATER"/>
    <m/>
    <x v="0"/>
    <m/>
    <m/>
    <m/>
    <m/>
  </r>
  <r>
    <x v="1"/>
    <s v="T26N R090W S03 fMADISON"/>
    <n v="4439"/>
    <x v="0"/>
    <x v="0"/>
    <x v="29"/>
    <s v="SE NW"/>
    <n v="3"/>
    <n v="26"/>
    <n v="90"/>
    <n v="42.255710999999998"/>
    <n v="-107.57181"/>
    <s v="4903721713"/>
    <s v="139 FEDERAL"/>
    <x v="0"/>
    <s v="MADISON"/>
    <m/>
    <m/>
    <m/>
    <x v="0"/>
    <s v="5542"/>
    <m/>
    <n v="6113"/>
    <m/>
    <x v="2"/>
    <d v="1999-01-14T00:00:00"/>
    <n v="7.57"/>
    <x v="1"/>
    <n v="580"/>
    <n v="87"/>
    <n v="2919"/>
    <n v="145"/>
    <x v="1"/>
    <n v="2305"/>
    <n v="1855"/>
    <n v="0"/>
    <x v="0"/>
    <n v="2189"/>
    <n v="9491.5499999999993"/>
    <x v="0"/>
    <s v="AMOCO PRODUCTION COMPANY"/>
    <n v="28.942"/>
    <n v="7.15923"/>
    <n v="126.97649999999999"/>
    <n v="3.7090999999999998"/>
    <n v="166.78682999999998"/>
    <n v="65.024050000000003"/>
    <n v="30.403449999999996"/>
    <n v="0"/>
    <x v="1"/>
    <n v="45.574980000000004"/>
    <n v="141.00247999999999"/>
    <n v="8.3772727519354037E-2"/>
    <n v="10080"/>
    <n v="3.0066601776558358E-2"/>
    <n v="0.1735268905824279"/>
    <n v="4.2924432342769513E-2"/>
    <n v="0.78354867707480269"/>
    <n v="0.46115536407586594"/>
    <n v="0.21562351243751171"/>
    <n v="0.32322112348662241"/>
    <x v="0"/>
    <n v="4"/>
    <x v="0"/>
    <m/>
    <m/>
    <x v="0"/>
    <m/>
    <x v="0"/>
    <x v="0"/>
    <m/>
    <x v="0"/>
    <x v="0"/>
    <x v="0"/>
    <m/>
    <x v="0"/>
    <x v="0"/>
    <x v="0"/>
    <x v="0"/>
    <x v="0"/>
    <x v="0"/>
    <x v="0"/>
    <x v="0"/>
    <x v="0"/>
    <x v="0"/>
    <x v="0"/>
    <x v="0"/>
    <x v="0"/>
    <m/>
    <x v="0"/>
    <x v="0"/>
    <x v="0"/>
    <x v="0"/>
    <x v="0"/>
    <s v="DUE TO QUALITY OF ANALYSIS COPY, FIGURES ARE GUESSED"/>
    <n v="1999114"/>
    <x v="0"/>
    <s v="BAKER PETROLITE"/>
    <m/>
    <m/>
    <d v="1999-01-27T00:00:00"/>
  </r>
  <r>
    <x v="0"/>
    <s v="T26N R090W S03 fMADISON"/>
    <n v="49013792"/>
    <x v="0"/>
    <x v="0"/>
    <x v="29"/>
    <m/>
    <s v="3"/>
    <s v=" 26"/>
    <s v=" 90"/>
    <n v="42.251849999999997"/>
    <n v="-107.56653"/>
    <s v="4903706232"/>
    <s v="DRAYTON CONSOL. NO. 4"/>
    <x v="0"/>
    <s v="MADISON"/>
    <n v="-310"/>
    <m/>
    <n v="500"/>
    <x v="7"/>
    <n v="5100"/>
    <n v="5600"/>
    <n v="5601"/>
    <n v="4816"/>
    <x v="5"/>
    <d v="1962-11-05T00:00:00"/>
    <n v="8.3000001907348633"/>
    <x v="0"/>
    <n v="257"/>
    <n v="0"/>
    <n v="3085"/>
    <n v="252"/>
    <x v="0"/>
    <n v="3254"/>
    <n v="540"/>
    <m/>
    <x v="0"/>
    <n v="2563"/>
    <n v="10021"/>
    <x v="0"/>
    <m/>
    <n v="12.824299999999999"/>
    <n v="0"/>
    <n v="134.19749999999999"/>
    <n v="6.4461599999999999"/>
    <n v="153.46795999999998"/>
    <n v="91.795339999999996"/>
    <n v="8.8505999999999982"/>
    <m/>
    <x v="0"/>
    <n v="53.361660000000008"/>
    <n v="154.0076"/>
    <n v="-1.7550663213688265E-3"/>
    <n v="9948"/>
    <n v="-3.6556662827382444E-3"/>
    <n v="8.3563370491143568E-2"/>
    <n v="0"/>
    <n v="0.91643662950885652"/>
    <n v="0.59604422119427869"/>
    <n v="5.7468592459073438E-2"/>
    <n v="0.34648718634664788"/>
    <x v="0"/>
    <m/>
    <x v="0"/>
    <m/>
    <m/>
    <x v="0"/>
    <m/>
    <x v="0"/>
    <x v="0"/>
    <m/>
    <x v="0"/>
    <x v="0"/>
    <x v="0"/>
    <m/>
    <x v="0"/>
    <x v="0"/>
    <x v="0"/>
    <x v="0"/>
    <x v="0"/>
    <x v="0"/>
    <x v="0"/>
    <x v="0"/>
    <x v="0"/>
    <x v="0"/>
    <x v="0"/>
    <x v="0"/>
    <x v="0"/>
    <m/>
    <x v="0"/>
    <x v="0"/>
    <x v="0"/>
    <x v="0"/>
    <x v="0"/>
    <s v="FLOW"/>
    <m/>
    <x v="0"/>
    <m/>
    <m/>
    <m/>
    <m/>
  </r>
  <r>
    <x v="0"/>
    <s v="T26N R090W S03 fMADISON"/>
    <n v="49118096"/>
    <x v="0"/>
    <x v="0"/>
    <x v="29"/>
    <m/>
    <s v="3"/>
    <s v=" 26"/>
    <s v=" 90"/>
    <n v="42.251100000000001"/>
    <n v="-107.5673"/>
    <s v="4903706232"/>
    <s v="DRAYTON CONSOL. NO. 4"/>
    <x v="0"/>
    <s v="MADISON"/>
    <m/>
    <n v="-310"/>
    <n v="616"/>
    <x v="7"/>
    <n v="4794"/>
    <n v="5410"/>
    <n v="5601"/>
    <n v="4816"/>
    <x v="1"/>
    <d v="1957-07-24T00:00:00"/>
    <n v="8.3999996185302734"/>
    <x v="0"/>
    <n v="356"/>
    <n v="291"/>
    <n v="4114"/>
    <n v="-3"/>
    <x v="0"/>
    <n v="5504"/>
    <n v="667"/>
    <m/>
    <x v="0"/>
    <n v="2456"/>
    <n v="13149"/>
    <x v="0"/>
    <s v="CHEM LAB"/>
    <n v="17.764399999999998"/>
    <n v="23.946390000000001"/>
    <n v="178.95899999999997"/>
    <n v="0"/>
    <n v="220.66978999999998"/>
    <n v="155.26784000000001"/>
    <n v="10.932129999999999"/>
    <m/>
    <x v="0"/>
    <n v="51.133920000000003"/>
    <n v="217.33389"/>
    <n v="7.6161460561244166E-3"/>
    <n v="13382"/>
    <n v="8.7821793373789158E-3"/>
    <n v="8.0502183828606536E-2"/>
    <n v="0.10851684772981388"/>
    <n v="0.81098096844157963"/>
    <n v="0.71442074680575596"/>
    <n v="5.0301082817778668E-2"/>
    <n v="0.23527817037646548"/>
    <x v="0"/>
    <m/>
    <x v="0"/>
    <m/>
    <m/>
    <x v="0"/>
    <m/>
    <x v="0"/>
    <x v="0"/>
    <m/>
    <x v="0"/>
    <x v="0"/>
    <x v="0"/>
    <m/>
    <x v="0"/>
    <x v="0"/>
    <x v="0"/>
    <x v="0"/>
    <x v="0"/>
    <x v="0"/>
    <x v="0"/>
    <x v="0"/>
    <x v="0"/>
    <x v="0"/>
    <x v="0"/>
    <x v="0"/>
    <x v="0"/>
    <m/>
    <x v="0"/>
    <x v="0"/>
    <x v="0"/>
    <x v="0"/>
    <x v="0"/>
    <s v="PRODUCTION WATER"/>
    <m/>
    <x v="0"/>
    <m/>
    <m/>
    <m/>
    <m/>
  </r>
  <r>
    <x v="1"/>
    <s v="T26N R090W S03 fMADISON"/>
    <m/>
    <x v="1"/>
    <x v="3"/>
    <x v="29"/>
    <s v="SW NE"/>
    <n v="3"/>
    <n v="26"/>
    <n v="90"/>
    <n v="42.255074"/>
    <n v="-107.567858"/>
    <s v="4903721645"/>
    <s v="M119 LSU"/>
    <x v="0"/>
    <s v="MADISON"/>
    <m/>
    <m/>
    <m/>
    <x v="0"/>
    <m/>
    <m/>
    <n v="5940"/>
    <m/>
    <x v="5"/>
    <d v="1983-07-25T00:00:00"/>
    <n v="7.9"/>
    <x v="0"/>
    <n v="246"/>
    <n v="43"/>
    <n v="2154"/>
    <n v="154"/>
    <x v="1"/>
    <n v="2391"/>
    <n v="342"/>
    <n v="0"/>
    <x v="1"/>
    <n v="2230"/>
    <n v="7387"/>
    <x v="0"/>
    <s v="MERIT ENERGY COMPANY"/>
    <n v="12.275399999999999"/>
    <n v="3.5384700000000002"/>
    <n v="93.698999999999998"/>
    <n v="3.9393199999999999"/>
    <n v="113.45218999999999"/>
    <n v="67.450109999999995"/>
    <n v="5.6053799999999994"/>
    <n v="0"/>
    <x v="1"/>
    <n v="46.428600000000003"/>
    <n v="119.48408999999999"/>
    <n v="-2.5895064521507805E-2"/>
    <n v="7560"/>
    <n v="1.1574228942262661E-2"/>
    <n v="0.10819888095593395"/>
    <n v="3.1189085023391797E-2"/>
    <n v="0.86061203402067432"/>
    <n v="0.56451122488358074"/>
    <n v="4.6913191538722851E-2"/>
    <n v="0.38857558357769645"/>
    <x v="1"/>
    <n v="0"/>
    <x v="1"/>
    <n v="0"/>
    <n v="1.2"/>
    <x v="0"/>
    <n v="0"/>
    <x v="0"/>
    <x v="1"/>
    <m/>
    <x v="1"/>
    <x v="1"/>
    <x v="1"/>
    <n v="0"/>
    <x v="1"/>
    <x v="1"/>
    <x v="1"/>
    <x v="1"/>
    <x v="0"/>
    <x v="0"/>
    <x v="0"/>
    <x v="0"/>
    <x v="0"/>
    <x v="0"/>
    <x v="0"/>
    <x v="0"/>
    <x v="0"/>
    <m/>
    <x v="0"/>
    <x v="0"/>
    <x v="0"/>
    <x v="0"/>
    <x v="0"/>
    <s v="WELLHEAD"/>
    <n v="19830725"/>
    <x v="1"/>
    <m/>
    <m/>
    <m/>
    <m/>
  </r>
  <r>
    <x v="0"/>
    <s v="T26N R090W S03 fCLOVERLY"/>
    <n v="49007448"/>
    <x v="0"/>
    <x v="0"/>
    <x v="29"/>
    <m/>
    <s v="3"/>
    <s v=" 26"/>
    <s v=" 90"/>
    <n v="42.248240000000003"/>
    <n v="-107.56480000000001"/>
    <s v="4903706200"/>
    <s v="HUGHES 42 A"/>
    <x v="0"/>
    <s v="CLOVERLY"/>
    <m/>
    <m/>
    <n v="0"/>
    <x v="1"/>
    <m/>
    <m/>
    <n v="1950"/>
    <m/>
    <x v="1"/>
    <d v="1955-03-25T00:00:00"/>
    <n v="7.8000001907348633"/>
    <x v="0"/>
    <n v="18"/>
    <n v="-1"/>
    <n v="5357"/>
    <n v="-3"/>
    <x v="0"/>
    <n v="5010"/>
    <n v="5474"/>
    <m/>
    <x v="0"/>
    <n v="139"/>
    <n v="13219"/>
    <x v="0"/>
    <m/>
    <n v="0.8982"/>
    <n v="0"/>
    <n v="233.02949999999998"/>
    <n v="0"/>
    <n v="233.92769999999999"/>
    <n v="141.3321"/>
    <n v="89.718859999999992"/>
    <m/>
    <x v="0"/>
    <n v="2.8939800000000004"/>
    <n v="233.94493999999997"/>
    <n v="-3.6847634433137239E-5"/>
    <n v="15991"/>
    <n v="9.4899007189318721E-2"/>
    <n v="3.8396478912074115E-3"/>
    <n v="0"/>
    <n v="0.99616035210879261"/>
    <n v="0.60412548354326456"/>
    <n v="0.38350416982731067"/>
    <n v="1.2370346629424859E-2"/>
    <x v="0"/>
    <m/>
    <x v="0"/>
    <m/>
    <m/>
    <x v="0"/>
    <m/>
    <x v="0"/>
    <x v="0"/>
    <m/>
    <x v="0"/>
    <x v="0"/>
    <x v="0"/>
    <m/>
    <x v="0"/>
    <x v="0"/>
    <x v="0"/>
    <x v="0"/>
    <x v="0"/>
    <x v="0"/>
    <x v="0"/>
    <x v="0"/>
    <x v="0"/>
    <x v="0"/>
    <x v="0"/>
    <x v="0"/>
    <x v="0"/>
    <m/>
    <x v="0"/>
    <x v="0"/>
    <x v="0"/>
    <x v="0"/>
    <x v="0"/>
    <s v="PRODUCTION WATER"/>
    <m/>
    <x v="0"/>
    <m/>
    <m/>
    <m/>
    <m/>
  </r>
  <r>
    <x v="0"/>
    <s v="T26N R090W S03 fCAMBRIAN/FLATHEAD"/>
    <n v="49014276"/>
    <x v="0"/>
    <x v="0"/>
    <x v="29"/>
    <m/>
    <s v="3"/>
    <s v=" 26"/>
    <s v=" 90"/>
    <n v="42.25"/>
    <n v="-107.5714"/>
    <m/>
    <s v="TR-9-C-6"/>
    <x v="0"/>
    <s v="CAMBRIAN/FLATHEAD"/>
    <m/>
    <m/>
    <n v="73"/>
    <x v="0"/>
    <n v="6409"/>
    <n v="6482"/>
    <m/>
    <m/>
    <x v="1"/>
    <d v="1971-08-09T00:00:00"/>
    <n v="8.3999996185302734"/>
    <x v="0"/>
    <n v="427"/>
    <n v="32"/>
    <n v="3638"/>
    <n v="340"/>
    <x v="0"/>
    <n v="5000"/>
    <n v="281"/>
    <m/>
    <x v="0"/>
    <n v="2119"/>
    <n v="11730"/>
    <x v="0"/>
    <m/>
    <n v="21.307300000000001"/>
    <n v="2.6332800000000001"/>
    <n v="158.25299999999999"/>
    <n v="8.6971999999999987"/>
    <n v="190.89078000000001"/>
    <n v="141.05000000000001"/>
    <n v="4.6055899999999994"/>
    <m/>
    <x v="0"/>
    <n v="44.117580000000004"/>
    <n v="189.77316999999999"/>
    <n v="2.9359491488490396E-3"/>
    <n v="11834"/>
    <n v="4.4135121371583772E-3"/>
    <n v="0.11162037265498104"/>
    <n v="1.3794694536844577E-2"/>
    <n v="0.87458493280817429"/>
    <n v="0.74325575106322983"/>
    <n v="2.4268920627715709E-2"/>
    <n v="0.23247532830905446"/>
    <x v="0"/>
    <m/>
    <x v="0"/>
    <m/>
    <m/>
    <x v="0"/>
    <m/>
    <x v="0"/>
    <x v="0"/>
    <m/>
    <x v="0"/>
    <x v="0"/>
    <x v="0"/>
    <m/>
    <x v="0"/>
    <x v="0"/>
    <x v="0"/>
    <x v="0"/>
    <x v="0"/>
    <x v="0"/>
    <x v="0"/>
    <x v="0"/>
    <x v="0"/>
    <x v="0"/>
    <x v="0"/>
    <x v="0"/>
    <x v="0"/>
    <m/>
    <x v="0"/>
    <x v="0"/>
    <x v="0"/>
    <x v="0"/>
    <x v="0"/>
    <s v="PRODUCTION 7/30/71"/>
    <m/>
    <x v="0"/>
    <m/>
    <m/>
    <m/>
    <m/>
  </r>
  <r>
    <x v="0"/>
    <s v="T26N R090W S03 fCAMBRIAN/FLATHEAD"/>
    <n v="49014275"/>
    <x v="0"/>
    <x v="0"/>
    <x v="29"/>
    <m/>
    <s v="3"/>
    <s v=" 26"/>
    <s v=" 90"/>
    <n v="42.25"/>
    <n v="-107.5714"/>
    <m/>
    <s v="TR-9-C-9"/>
    <x v="0"/>
    <s v="CAMBRIAN/FLATHEAD"/>
    <m/>
    <m/>
    <n v="700"/>
    <x v="0"/>
    <n v="6052"/>
    <n v="6752"/>
    <m/>
    <m/>
    <x v="1"/>
    <d v="1971-08-09T00:00:00"/>
    <n v="8.3999996185302734"/>
    <x v="0"/>
    <n v="450"/>
    <n v="35"/>
    <n v="4206"/>
    <n v="320"/>
    <x v="0"/>
    <n v="5900"/>
    <n v="293"/>
    <m/>
    <x v="0"/>
    <n v="2177"/>
    <n v="13232"/>
    <x v="0"/>
    <m/>
    <n v="22.454999999999998"/>
    <n v="2.88015"/>
    <n v="182.96099999999998"/>
    <n v="8.1855999999999991"/>
    <n v="216.48174999999998"/>
    <n v="166.43899999999999"/>
    <n v="4.8022699999999992"/>
    <m/>
    <x v="0"/>
    <n v="45.325140000000005"/>
    <n v="216.56640999999999"/>
    <n v="-1.9549788642448854E-4"/>
    <n v="13378"/>
    <n v="5.4866591506952276E-3"/>
    <n v="0.10372698853367547"/>
    <n v="1.3304354755077508E-2"/>
    <n v="0.88296865671124702"/>
    <n v="0.76853561916642565"/>
    <n v="2.2174583768553947E-2"/>
    <n v="0.20928979706502041"/>
    <x v="0"/>
    <m/>
    <x v="0"/>
    <m/>
    <m/>
    <x v="0"/>
    <m/>
    <x v="0"/>
    <x v="0"/>
    <m/>
    <x v="0"/>
    <x v="0"/>
    <x v="0"/>
    <m/>
    <x v="0"/>
    <x v="0"/>
    <x v="0"/>
    <x v="0"/>
    <x v="0"/>
    <x v="0"/>
    <x v="0"/>
    <x v="0"/>
    <x v="0"/>
    <x v="0"/>
    <x v="0"/>
    <x v="0"/>
    <x v="0"/>
    <m/>
    <x v="0"/>
    <x v="0"/>
    <x v="0"/>
    <x v="0"/>
    <x v="0"/>
    <s v="PRODUCTION 7/30/71"/>
    <m/>
    <x v="0"/>
    <m/>
    <m/>
    <m/>
    <m/>
  </r>
  <r>
    <x v="0"/>
    <s v="T26N R090W S03 fCAMBRIAN/FLATHEAD"/>
    <n v="49014274"/>
    <x v="0"/>
    <x v="0"/>
    <x v="29"/>
    <m/>
    <s v="3"/>
    <s v=" 26"/>
    <s v=" 90"/>
    <n v="42.25"/>
    <n v="-107.5714"/>
    <m/>
    <s v="TR-13-C-111"/>
    <x v="0"/>
    <s v="CAMBRIAN/FLATHEAD"/>
    <m/>
    <m/>
    <n v="884"/>
    <x v="0"/>
    <n v="5215"/>
    <n v="6099"/>
    <m/>
    <m/>
    <x v="1"/>
    <d v="1971-08-09T00:00:00"/>
    <n v="8"/>
    <x v="0"/>
    <n v="1161"/>
    <n v="15"/>
    <n v="5193"/>
    <n v="440"/>
    <x v="0"/>
    <n v="9400"/>
    <n v="183"/>
    <m/>
    <x v="0"/>
    <n v="1358"/>
    <n v="17657"/>
    <x v="0"/>
    <m/>
    <n v="57.933900000000001"/>
    <n v="1.2343500000000001"/>
    <n v="225.8955"/>
    <n v="11.255199999999999"/>
    <n v="296.31895000000003"/>
    <n v="265.17399999999998"/>
    <n v="2.9993699999999999"/>
    <m/>
    <x v="0"/>
    <n v="28.273560000000003"/>
    <n v="296.44692999999995"/>
    <n v="-2.1590311507120268E-4"/>
    <n v="17747"/>
    <n v="2.5420856400406732E-3"/>
    <n v="0.19551196438837271"/>
    <n v="4.1656127628691983E-3"/>
    <n v="0.80032242284875799"/>
    <n v="0.89450749245404571"/>
    <n v="1.0117730009887436E-2"/>
    <n v="9.5374777536066935E-2"/>
    <x v="0"/>
    <m/>
    <x v="0"/>
    <m/>
    <m/>
    <x v="0"/>
    <m/>
    <x v="0"/>
    <x v="0"/>
    <m/>
    <x v="0"/>
    <x v="0"/>
    <x v="0"/>
    <m/>
    <x v="0"/>
    <x v="0"/>
    <x v="0"/>
    <x v="0"/>
    <x v="0"/>
    <x v="0"/>
    <x v="0"/>
    <x v="0"/>
    <x v="0"/>
    <x v="0"/>
    <x v="0"/>
    <x v="0"/>
    <x v="0"/>
    <m/>
    <x v="0"/>
    <x v="0"/>
    <x v="0"/>
    <x v="0"/>
    <x v="0"/>
    <s v="PRODUCTION 7/30/71"/>
    <m/>
    <x v="0"/>
    <m/>
    <m/>
    <m/>
    <m/>
  </r>
  <r>
    <x v="1"/>
    <s v="T26N R090W S03 fCAMBRIAN/FLATHEAD"/>
    <m/>
    <x v="1"/>
    <x v="3"/>
    <x v="29"/>
    <s v="NW SE"/>
    <n v="3"/>
    <n v="26"/>
    <n v="90"/>
    <n v="42.252758"/>
    <n v="-107.568096"/>
    <s v="4903720170"/>
    <s v="19 LSU"/>
    <x v="0"/>
    <s v="CAMBRIAN/FLATHEAD"/>
    <m/>
    <m/>
    <m/>
    <x v="0"/>
    <m/>
    <m/>
    <n v="6325"/>
    <m/>
    <x v="1"/>
    <d v="1971-07-30T00:00:00"/>
    <n v="8"/>
    <x v="0"/>
    <n v="427"/>
    <n v="26"/>
    <n v="3379"/>
    <n v="290"/>
    <x v="1"/>
    <n v="4600"/>
    <n v="220"/>
    <n v="0"/>
    <x v="1"/>
    <n v="2140"/>
    <n v="10970"/>
    <x v="0"/>
    <s v="MERIT ENERGY COMPANY"/>
    <n v="21.307300000000001"/>
    <n v="2.1395400000000002"/>
    <n v="146.98649999999998"/>
    <n v="7.4181999999999997"/>
    <n v="177.85154"/>
    <n v="129.76599999999999"/>
    <n v="3.6057999999999995"/>
    <n v="0"/>
    <x v="1"/>
    <n v="44.5548"/>
    <n v="177.92659999999998"/>
    <n v="-2.1097417620986848E-4"/>
    <n v="11082"/>
    <n v="5.0789044077634684E-3"/>
    <n v="0.11980385438326821"/>
    <n v="1.2029921135346932E-2"/>
    <n v="0.86816622448138481"/>
    <n v="0.72932321530338917"/>
    <n v="2.0265660109281016E-2"/>
    <n v="0.25041112458732984"/>
    <x v="1"/>
    <n v="0"/>
    <x v="1"/>
    <n v="9856"/>
    <n v="0.7"/>
    <x v="0"/>
    <n v="0.7"/>
    <x v="0"/>
    <x v="1"/>
    <m/>
    <x v="1"/>
    <x v="1"/>
    <x v="1"/>
    <n v="0"/>
    <x v="1"/>
    <x v="1"/>
    <x v="1"/>
    <x v="1"/>
    <x v="0"/>
    <x v="0"/>
    <x v="0"/>
    <x v="0"/>
    <x v="0"/>
    <x v="0"/>
    <x v="0"/>
    <x v="0"/>
    <x v="0"/>
    <m/>
    <x v="0"/>
    <x v="0"/>
    <x v="0"/>
    <x v="0"/>
    <x v="0"/>
    <s v="PRODUCTION"/>
    <n v="19710730"/>
    <x v="1"/>
    <m/>
    <m/>
    <m/>
    <m/>
  </r>
  <r>
    <x v="0"/>
    <s v="T26N R090W S03 fCAMBRIAN"/>
    <n v="49013156"/>
    <x v="0"/>
    <x v="0"/>
    <x v="29"/>
    <m/>
    <s v="3"/>
    <s v=" 26"/>
    <s v=" 90"/>
    <n v="42.250030000000002"/>
    <n v="-107.57177"/>
    <s v="4903706221"/>
    <s v="LOST SOLDIER UNIT 28"/>
    <x v="0"/>
    <s v="CAMBRIAN"/>
    <n v="16"/>
    <m/>
    <m/>
    <x v="1"/>
    <n v="7316"/>
    <m/>
    <n v="7323"/>
    <n v="7317"/>
    <x v="1"/>
    <m/>
    <n v="8.5"/>
    <x v="0"/>
    <n v="165"/>
    <n v="14"/>
    <n v="7524"/>
    <n v="-3"/>
    <x v="0"/>
    <n v="9500"/>
    <n v="732"/>
    <m/>
    <x v="0"/>
    <n v="2383"/>
    <n v="20162"/>
    <x v="0"/>
    <m/>
    <n v="8.2334999999999994"/>
    <n v="1.1520600000000001"/>
    <n v="327.29399999999998"/>
    <n v="0"/>
    <n v="336.67955999999998"/>
    <n v="267.995"/>
    <n v="11.997479999999999"/>
    <m/>
    <x v="0"/>
    <n v="49.614060000000002"/>
    <n v="329.60654"/>
    <n v="1.0615589909499816E-2"/>
    <n v="20312"/>
    <n v="3.7060829174284725E-3"/>
    <n v="2.4455004040043297E-2"/>
    <n v="3.4218293501393437E-3"/>
    <n v="0.97212316660981735"/>
    <n v="0.81307549298020609"/>
    <n v="3.6399399113864667E-2"/>
    <n v="0.1505251079059293"/>
    <x v="0"/>
    <m/>
    <x v="0"/>
    <m/>
    <m/>
    <x v="0"/>
    <m/>
    <x v="0"/>
    <x v="0"/>
    <m/>
    <x v="0"/>
    <x v="0"/>
    <x v="0"/>
    <m/>
    <x v="0"/>
    <x v="0"/>
    <x v="0"/>
    <x v="0"/>
    <x v="0"/>
    <x v="0"/>
    <x v="0"/>
    <x v="0"/>
    <x v="0"/>
    <x v="0"/>
    <x v="0"/>
    <x v="0"/>
    <x v="0"/>
    <m/>
    <x v="0"/>
    <x v="0"/>
    <x v="0"/>
    <x v="0"/>
    <x v="0"/>
    <s v="PRODUCTION"/>
    <m/>
    <x v="0"/>
    <m/>
    <m/>
    <m/>
    <m/>
  </r>
  <r>
    <x v="0"/>
    <s v="T26N R090W S03 fCAMBRIAN"/>
    <n v="49007612"/>
    <x v="0"/>
    <x v="0"/>
    <x v="29"/>
    <m/>
    <s v="3"/>
    <s v=" 26"/>
    <s v=" 90"/>
    <n v="42.250030000000002"/>
    <n v="-107.57177"/>
    <s v="4903706221"/>
    <s v="LOST SOLDIER UNIT 28"/>
    <x v="0"/>
    <s v="CAMBRIAN"/>
    <s v="[1190]"/>
    <n v="16"/>
    <n v="204"/>
    <x v="10"/>
    <n v="7098"/>
    <n v="7302"/>
    <n v="7323"/>
    <n v="7317"/>
    <x v="1"/>
    <d v="1965-04-20T00:00:00"/>
    <n v="7.4000000953674316"/>
    <x v="0"/>
    <n v="910"/>
    <n v="70"/>
    <n v="3978"/>
    <n v="305"/>
    <x v="0"/>
    <n v="7620"/>
    <n v="256"/>
    <m/>
    <x v="0"/>
    <n v="690"/>
    <n v="13709"/>
    <x v="0"/>
    <m/>
    <n v="45.408999999999999"/>
    <n v="5.7603"/>
    <n v="173.04299999999998"/>
    <n v="7.8018999999999998"/>
    <n v="232.01419999999996"/>
    <n v="214.96019999999999"/>
    <n v="4.1958399999999996"/>
    <m/>
    <x v="0"/>
    <n v="14.365800000000002"/>
    <n v="233.52184"/>
    <n v="-3.2385032961143841E-3"/>
    <n v="13826"/>
    <n v="4.2491374614127475E-3"/>
    <n v="0.19571646907818577"/>
    <n v="2.4827359704707733E-2"/>
    <n v="0.77945617121710653"/>
    <n v="0.92051432962330204"/>
    <n v="1.7967655616279828E-2"/>
    <n v="6.1518014760418134E-2"/>
    <x v="0"/>
    <m/>
    <x v="0"/>
    <m/>
    <m/>
    <x v="0"/>
    <m/>
    <x v="0"/>
    <x v="0"/>
    <m/>
    <x v="0"/>
    <x v="0"/>
    <x v="0"/>
    <m/>
    <x v="0"/>
    <x v="0"/>
    <x v="0"/>
    <x v="0"/>
    <x v="0"/>
    <x v="0"/>
    <x v="0"/>
    <x v="0"/>
    <x v="0"/>
    <x v="0"/>
    <x v="0"/>
    <x v="0"/>
    <x v="0"/>
    <m/>
    <x v="0"/>
    <x v="0"/>
    <x v="0"/>
    <x v="0"/>
    <x v="0"/>
    <s v="PRODUCTION"/>
    <m/>
    <x v="0"/>
    <m/>
    <m/>
    <m/>
    <m/>
  </r>
  <r>
    <x v="1"/>
    <s v="T26N R090W S03 fCAMBRIAN"/>
    <m/>
    <x v="1"/>
    <x v="3"/>
    <x v="29"/>
    <s v="NW SE"/>
    <n v="3"/>
    <n v="26"/>
    <n v="90"/>
    <n v="42.260798000000001"/>
    <n v="-107.562404"/>
    <s v="4903720017"/>
    <s v="17 CAMBRIA"/>
    <x v="0"/>
    <s v="CAMBRIAN"/>
    <m/>
    <m/>
    <m/>
    <x v="0"/>
    <m/>
    <m/>
    <n v="6690"/>
    <m/>
    <x v="1"/>
    <d v="1971-07-30T00:00:00"/>
    <n v="8"/>
    <x v="0"/>
    <n v="427"/>
    <n v="26"/>
    <n v="3379"/>
    <n v="290"/>
    <x v="1"/>
    <n v="4600"/>
    <n v="220"/>
    <n v="0"/>
    <x v="1"/>
    <n v="2140"/>
    <n v="10970"/>
    <x v="0"/>
    <s v="ARCO OIL AND GAS"/>
    <n v="21.307300000000001"/>
    <n v="2.1395400000000002"/>
    <n v="146.98649999999998"/>
    <n v="7.4181999999999997"/>
    <n v="177.85154"/>
    <n v="129.76599999999999"/>
    <n v="3.6057999999999995"/>
    <n v="0"/>
    <x v="1"/>
    <n v="44.5548"/>
    <n v="177.92659999999998"/>
    <n v="-2.1097417620986848E-4"/>
    <n v="11082"/>
    <n v="5.0789044077634684E-3"/>
    <n v="0.11980385438326821"/>
    <n v="1.2029921135346932E-2"/>
    <n v="0.86816622448138481"/>
    <n v="0.72932321530338917"/>
    <n v="2.0265660109281016E-2"/>
    <n v="0.25041112458732984"/>
    <x v="1"/>
    <n v="0"/>
    <x v="1"/>
    <n v="9856"/>
    <n v="0.7"/>
    <x v="0"/>
    <n v="0.7"/>
    <x v="0"/>
    <x v="1"/>
    <m/>
    <x v="1"/>
    <x v="1"/>
    <x v="1"/>
    <n v="0"/>
    <x v="1"/>
    <x v="1"/>
    <x v="1"/>
    <x v="1"/>
    <x v="0"/>
    <x v="0"/>
    <x v="0"/>
    <x v="0"/>
    <x v="0"/>
    <x v="0"/>
    <x v="0"/>
    <x v="0"/>
    <x v="0"/>
    <m/>
    <x v="0"/>
    <x v="0"/>
    <x v="0"/>
    <x v="0"/>
    <x v="0"/>
    <s v="PRODUCTION"/>
    <n v="19710730"/>
    <x v="1"/>
    <m/>
    <m/>
    <m/>
    <m/>
  </r>
  <r>
    <x v="1"/>
    <s v="T26N R090W S03 fAMSDEN-MADISON"/>
    <n v="4438"/>
    <x v="0"/>
    <x v="0"/>
    <x v="29"/>
    <s v="NW NE"/>
    <n v="3"/>
    <n v="26"/>
    <n v="90"/>
    <n v="42.258960000000002"/>
    <n v="-107.568496"/>
    <s v="4903706469"/>
    <s v="LSU 1"/>
    <x v="0"/>
    <s v="AMSDEN-MADISON"/>
    <m/>
    <m/>
    <s v=""/>
    <x v="0"/>
    <m/>
    <m/>
    <n v="6372"/>
    <m/>
    <x v="2"/>
    <d v="2002-06-14T00:00:00"/>
    <n v="7.38"/>
    <x v="1"/>
    <n v="414"/>
    <n v="98"/>
    <n v="2448.9"/>
    <n v="211"/>
    <x v="1"/>
    <n v="2076"/>
    <n v="3050"/>
    <n v="0"/>
    <x v="0"/>
    <n v="1555"/>
    <n v="9864.9"/>
    <x v="0"/>
    <s v="MERIT ENERGY COMPANY"/>
    <n v="20.6586"/>
    <n v="8.0644200000000001"/>
    <n v="106.52714999999999"/>
    <n v="5.3973800000000001"/>
    <n v="140.64755"/>
    <n v="58.563959999999994"/>
    <n v="49.989499999999992"/>
    <n v="0"/>
    <x v="1"/>
    <n v="32.375100000000003"/>
    <n v="140.92856"/>
    <n v="-9.9798949562876298E-4"/>
    <n v="9852.9"/>
    <n v="-6.0858716489669239E-4"/>
    <n v="0.14688204664780866"/>
    <n v="5.7337792233138798E-2"/>
    <n v="0.79578016111905248"/>
    <n v="0.41555778331943499"/>
    <n v="0.35471518335247298"/>
    <n v="0.22972703332809191"/>
    <x v="0"/>
    <n v="1"/>
    <x v="0"/>
    <m/>
    <m/>
    <x v="0"/>
    <m/>
    <x v="0"/>
    <x v="0"/>
    <m/>
    <x v="0"/>
    <x v="0"/>
    <x v="0"/>
    <m/>
    <x v="0"/>
    <x v="0"/>
    <x v="0"/>
    <x v="0"/>
    <x v="0"/>
    <x v="0"/>
    <x v="0"/>
    <x v="0"/>
    <x v="0"/>
    <x v="0"/>
    <x v="0"/>
    <x v="0"/>
    <x v="0"/>
    <m/>
    <x v="0"/>
    <x v="0"/>
    <x v="0"/>
    <x v="0"/>
    <x v="0"/>
    <m/>
    <n v="2002614"/>
    <x v="0"/>
    <s v="BAKER HUGHES, DENVER, ID No 26748"/>
    <m/>
    <m/>
    <d v="2002-06-24T00:00:00"/>
  </r>
  <r>
    <x v="0"/>
    <s v="T26N R090W S02 fTENSLEEP"/>
    <n v="49003226"/>
    <x v="0"/>
    <x v="0"/>
    <x v="30"/>
    <m/>
    <s v="2"/>
    <s v=" 26"/>
    <s v=" 90"/>
    <n v="42.25027"/>
    <n v="-107.54411"/>
    <s v="4903706228"/>
    <s v="MCDERMOTT ESTATE NO. 2"/>
    <x v="0"/>
    <s v="TENSLEEP"/>
    <n v="90"/>
    <m/>
    <n v="52"/>
    <x v="0"/>
    <n v="7239"/>
    <n v="7291"/>
    <m/>
    <m/>
    <x v="0"/>
    <d v="1965-03-16T00:00:00"/>
    <n v="7.1999998092651367"/>
    <x v="0"/>
    <n v="1387"/>
    <n v="594"/>
    <n v="8962"/>
    <n v="805"/>
    <x v="0"/>
    <n v="13000"/>
    <n v="2538"/>
    <m/>
    <x v="0"/>
    <n v="5850"/>
    <n v="33146"/>
    <x v="0"/>
    <m/>
    <n v="69.211299999999994"/>
    <n v="48.88026"/>
    <n v="389.84699999999998"/>
    <n v="20.591899999999999"/>
    <n v="528.53045999999995"/>
    <n v="366.73"/>
    <n v="41.597819999999999"/>
    <m/>
    <x v="0"/>
    <n v="121.79700000000001"/>
    <n v="530.12482"/>
    <n v="-1.5060237549658767E-3"/>
    <n v="33133"/>
    <n v="-1.9614055734093756E-4"/>
    <n v="0.13095044701870162"/>
    <n v="9.2483335775955092E-2"/>
    <n v="0.77656621720534336"/>
    <n v="0.69178047539822785"/>
    <n v="7.8467972882310999E-2"/>
    <n v="0.2297515517194611"/>
    <x v="0"/>
    <m/>
    <x v="0"/>
    <m/>
    <m/>
    <x v="0"/>
    <m/>
    <x v="0"/>
    <x v="0"/>
    <m/>
    <x v="0"/>
    <x v="0"/>
    <x v="0"/>
    <m/>
    <x v="0"/>
    <x v="0"/>
    <x v="0"/>
    <x v="0"/>
    <x v="0"/>
    <x v="0"/>
    <x v="0"/>
    <x v="0"/>
    <x v="0"/>
    <x v="0"/>
    <x v="0"/>
    <x v="0"/>
    <x v="0"/>
    <m/>
    <x v="0"/>
    <x v="0"/>
    <x v="0"/>
    <x v="0"/>
    <x v="0"/>
    <s v="DST"/>
    <m/>
    <x v="0"/>
    <m/>
    <m/>
    <m/>
    <m/>
  </r>
  <r>
    <x v="0"/>
    <s v="T26N R090W S02 fTENSLEEP"/>
    <n v="49003227"/>
    <x v="0"/>
    <x v="0"/>
    <x v="29"/>
    <m/>
    <s v="2"/>
    <s v=" 26"/>
    <s v=" 90"/>
    <n v="42.254019999999997"/>
    <n v="-107.55970000000001"/>
    <s v="4903706253"/>
    <s v="TRACT 14; T-10"/>
    <x v="0"/>
    <s v="TENSLEEP"/>
    <m/>
    <n v="1771"/>
    <n v="326"/>
    <x v="0"/>
    <n v="5274"/>
    <n v="5600"/>
    <n v="7732"/>
    <m/>
    <x v="1"/>
    <d v="1963-12-30T00:00:00"/>
    <n v="7.1999998092651367"/>
    <x v="0"/>
    <n v="451"/>
    <n v="87"/>
    <n v="4185"/>
    <n v="260"/>
    <x v="0"/>
    <n v="5950"/>
    <n v="183"/>
    <m/>
    <x v="0"/>
    <n v="2300"/>
    <n v="13325"/>
    <x v="0"/>
    <m/>
    <n v="22.504899999999999"/>
    <n v="7.15923"/>
    <n v="182.04750000000001"/>
    <n v="6.6507999999999994"/>
    <n v="218.36242999999999"/>
    <n v="167.84950000000001"/>
    <n v="2.9993699999999999"/>
    <m/>
    <x v="0"/>
    <n v="47.886000000000003"/>
    <n v="218.73487"/>
    <n v="-8.520757277613283E-4"/>
    <n v="13413"/>
    <n v="3.2911960505647392E-3"/>
    <n v="0.10306214306188112"/>
    <n v="3.2785997114979898E-2"/>
    <n v="0.86415185982313902"/>
    <n v="0.7673650753535548"/>
    <n v="1.371235413905428E-2"/>
    <n v="0.218922570507391"/>
    <x v="0"/>
    <m/>
    <x v="0"/>
    <m/>
    <m/>
    <x v="0"/>
    <m/>
    <x v="0"/>
    <x v="0"/>
    <m/>
    <x v="0"/>
    <x v="0"/>
    <x v="0"/>
    <m/>
    <x v="0"/>
    <x v="0"/>
    <x v="0"/>
    <x v="0"/>
    <x v="0"/>
    <x v="0"/>
    <x v="0"/>
    <x v="0"/>
    <x v="0"/>
    <x v="0"/>
    <x v="0"/>
    <x v="0"/>
    <x v="0"/>
    <m/>
    <x v="0"/>
    <x v="0"/>
    <x v="0"/>
    <x v="0"/>
    <x v="0"/>
    <s v="PRODUCTION"/>
    <m/>
    <x v="0"/>
    <m/>
    <m/>
    <m/>
    <m/>
  </r>
  <r>
    <x v="0"/>
    <s v="T26N R090W S02 fTENSLEEP"/>
    <n v="49014278"/>
    <x v="0"/>
    <x v="0"/>
    <x v="30"/>
    <m/>
    <s v="2"/>
    <s v=" 26"/>
    <s v=" 90"/>
    <n v="42.25"/>
    <n v="-107.5517"/>
    <s v="4903706228"/>
    <s v="MCDERMOTT ESTATE NO. 2"/>
    <x v="0"/>
    <s v="TENSLEEP"/>
    <m/>
    <m/>
    <n v="0"/>
    <x v="1"/>
    <m/>
    <m/>
    <m/>
    <m/>
    <x v="1"/>
    <d v="1971-10-13T00:00:00"/>
    <n v="7.9000000953674316"/>
    <x v="0"/>
    <n v="387"/>
    <n v="87"/>
    <n v="9404"/>
    <n v="760"/>
    <x v="0"/>
    <n v="10900"/>
    <n v="2684"/>
    <m/>
    <x v="0"/>
    <n v="4981"/>
    <n v="27841"/>
    <x v="0"/>
    <m/>
    <n v="19.311299999999999"/>
    <n v="7.15923"/>
    <n v="409.07399999999996"/>
    <n v="19.440799999999999"/>
    <n v="454.98532999999998"/>
    <n v="307.48899999999998"/>
    <n v="43.990759999999995"/>
    <m/>
    <x v="0"/>
    <n v="103.70442000000001"/>
    <n v="455.18417999999997"/>
    <n v="-2.1847578699927346E-4"/>
    <n v="29200"/>
    <n v="2.3824968005469748E-2"/>
    <n v="4.2443786044706104E-2"/>
    <n v="1.573507875517657E-2"/>
    <n v="0.94182113520011734"/>
    <n v="0.67552655279012552"/>
    <n v="9.6643868422667936E-2"/>
    <n v="0.22782957878720658"/>
    <x v="0"/>
    <m/>
    <x v="0"/>
    <m/>
    <m/>
    <x v="0"/>
    <m/>
    <x v="0"/>
    <x v="0"/>
    <m/>
    <x v="0"/>
    <x v="0"/>
    <x v="0"/>
    <m/>
    <x v="0"/>
    <x v="0"/>
    <x v="0"/>
    <x v="0"/>
    <x v="0"/>
    <x v="0"/>
    <x v="0"/>
    <x v="0"/>
    <x v="0"/>
    <x v="0"/>
    <x v="0"/>
    <x v="0"/>
    <x v="0"/>
    <m/>
    <x v="0"/>
    <x v="0"/>
    <x v="0"/>
    <x v="0"/>
    <x v="0"/>
    <s v="PRODUCTION"/>
    <m/>
    <x v="0"/>
    <m/>
    <m/>
    <m/>
    <m/>
  </r>
  <r>
    <x v="0"/>
    <s v="T26N R090W S02 fMUDDY"/>
    <n v="49003111"/>
    <x v="0"/>
    <x v="0"/>
    <x v="29"/>
    <m/>
    <s v="2"/>
    <s v=" 26"/>
    <s v=" 90"/>
    <n v="42.257669999999997"/>
    <n v="-107.56243000000001"/>
    <s v="4903706281"/>
    <s v="TRACT 9; M-7"/>
    <x v="0"/>
    <s v="MUDDY"/>
    <m/>
    <s v="[2285]"/>
    <n v="50"/>
    <x v="0"/>
    <n v="2870"/>
    <n v="2920"/>
    <n v="8860"/>
    <n v="5701"/>
    <x v="0"/>
    <d v="1964-08-10T00:00:00"/>
    <n v="8.5"/>
    <x v="0"/>
    <n v="11"/>
    <n v="8"/>
    <n v="2038"/>
    <n v="15"/>
    <x v="0"/>
    <n v="770"/>
    <n v="3660"/>
    <m/>
    <x v="0"/>
    <n v="276"/>
    <n v="5000"/>
    <x v="0"/>
    <m/>
    <n v="0.54889999999999994"/>
    <n v="0.65832000000000002"/>
    <n v="88.652999999999992"/>
    <n v="0.38369999999999999"/>
    <n v="90.243920000000003"/>
    <n v="21.721699999999998"/>
    <n v="59.987399999999994"/>
    <m/>
    <x v="0"/>
    <n v="5.7463200000000008"/>
    <n v="87.455419999999989"/>
    <n v="1.5692236110725077E-2"/>
    <n v="6775"/>
    <n v="0.15074309978768577"/>
    <n v="6.0824042218024206E-3"/>
    <n v="7.2948958777499916E-3"/>
    <n v="0.98662269990044749"/>
    <n v="0.24837454328159422"/>
    <n v="0.68591975202909095"/>
    <n v="6.5705704689314873E-2"/>
    <x v="0"/>
    <m/>
    <x v="0"/>
    <m/>
    <m/>
    <x v="0"/>
    <m/>
    <x v="0"/>
    <x v="0"/>
    <m/>
    <x v="0"/>
    <x v="0"/>
    <x v="0"/>
    <m/>
    <x v="0"/>
    <x v="0"/>
    <x v="0"/>
    <x v="0"/>
    <x v="0"/>
    <x v="0"/>
    <x v="0"/>
    <x v="0"/>
    <x v="0"/>
    <x v="0"/>
    <x v="0"/>
    <x v="0"/>
    <x v="0"/>
    <m/>
    <x v="0"/>
    <x v="0"/>
    <x v="0"/>
    <x v="0"/>
    <x v="0"/>
    <s v="DST BOTTOM"/>
    <m/>
    <x v="0"/>
    <m/>
    <m/>
    <m/>
    <m/>
  </r>
  <r>
    <x v="0"/>
    <s v="T26N R090W S02 fMADISON"/>
    <n v="49014277"/>
    <x v="0"/>
    <x v="0"/>
    <x v="29"/>
    <m/>
    <s v="2"/>
    <s v=" 26"/>
    <s v=" 90"/>
    <n v="42.25"/>
    <n v="-107.5517"/>
    <m/>
    <s v="TRACT 4; M-3"/>
    <x v="0"/>
    <s v="MADISON"/>
    <m/>
    <m/>
    <n v="426"/>
    <x v="0"/>
    <n v="4986"/>
    <n v="5412"/>
    <m/>
    <m/>
    <x v="1"/>
    <d v="1971-12-29T00:00:00"/>
    <n v="8.6000003814697266"/>
    <x v="0"/>
    <n v="666"/>
    <n v="150"/>
    <n v="7387"/>
    <n v="500"/>
    <x v="0"/>
    <n v="10750"/>
    <n v="537"/>
    <m/>
    <x v="0"/>
    <n v="3160"/>
    <n v="22937"/>
    <x v="0"/>
    <m/>
    <n v="33.233400000000003"/>
    <n v="12.343500000000001"/>
    <n v="321.33449999999999"/>
    <n v="12.79"/>
    <n v="379.70140000000004"/>
    <n v="303.25749999999999"/>
    <n v="8.8014299999999999"/>
    <m/>
    <x v="0"/>
    <n v="65.791200000000003"/>
    <n v="377.85012999999998"/>
    <n v="2.4437545522481572E-3"/>
    <n v="23147"/>
    <n v="4.5568961027688572E-3"/>
    <n v="8.7525092085517731E-2"/>
    <n v="3.2508439526427874E-2"/>
    <n v="0.87996646838805437"/>
    <n v="0.80258672929396635"/>
    <n v="2.3293441767507132E-2"/>
    <n v="0.17411982893852651"/>
    <x v="0"/>
    <m/>
    <x v="0"/>
    <m/>
    <m/>
    <x v="0"/>
    <m/>
    <x v="0"/>
    <x v="0"/>
    <m/>
    <x v="0"/>
    <x v="0"/>
    <x v="0"/>
    <m/>
    <x v="0"/>
    <x v="0"/>
    <x v="0"/>
    <x v="0"/>
    <x v="0"/>
    <x v="0"/>
    <x v="0"/>
    <x v="0"/>
    <x v="0"/>
    <x v="0"/>
    <x v="0"/>
    <x v="0"/>
    <x v="0"/>
    <m/>
    <x v="0"/>
    <x v="0"/>
    <x v="0"/>
    <x v="0"/>
    <x v="0"/>
    <s v="PRODUCTION (12/27/71)"/>
    <m/>
    <x v="0"/>
    <m/>
    <m/>
    <m/>
    <m/>
  </r>
  <r>
    <x v="0"/>
    <s v="T26N R090W S02 fCAMBRIAN"/>
    <n v="49003229"/>
    <x v="0"/>
    <x v="0"/>
    <x v="29"/>
    <m/>
    <s v="2"/>
    <s v=" 26"/>
    <s v=" 90"/>
    <n v="42.254019999999997"/>
    <n v="-107.55970000000001"/>
    <s v="4903706253"/>
    <s v="TRACT 4; C-14"/>
    <x v="0"/>
    <s v="CAMBRIAN"/>
    <n v="1771"/>
    <m/>
    <n v="75"/>
    <x v="0"/>
    <n v="7371"/>
    <n v="7446"/>
    <n v="7732"/>
    <m/>
    <x v="0"/>
    <d v="1964-02-02T00:00:00"/>
    <n v="8.6000003814697266"/>
    <x v="0"/>
    <n v="169"/>
    <n v="51"/>
    <n v="2727"/>
    <n v="154"/>
    <x v="0"/>
    <n v="1600"/>
    <n v="1562"/>
    <m/>
    <x v="0"/>
    <n v="3010"/>
    <n v="8556"/>
    <x v="0"/>
    <m/>
    <n v="8.4330999999999996"/>
    <n v="4.19679"/>
    <n v="118.6245"/>
    <n v="3.9393199999999999"/>
    <n v="135.19371000000001"/>
    <n v="45.135999999999996"/>
    <n v="25.601179999999996"/>
    <m/>
    <x v="0"/>
    <n v="62.668200000000006"/>
    <n v="133.40538000000001"/>
    <n v="6.6579897943809183E-3"/>
    <n v="9270"/>
    <n v="4.0053853921238641E-2"/>
    <n v="6.2377902048845316E-2"/>
    <n v="3.1042790378339347E-2"/>
    <n v="0.90657930757281524"/>
    <n v="0.33833717950505438"/>
    <n v="0.19190515405000905"/>
    <n v="0.46975766644493649"/>
    <x v="0"/>
    <m/>
    <x v="0"/>
    <m/>
    <m/>
    <x v="0"/>
    <m/>
    <x v="0"/>
    <x v="0"/>
    <m/>
    <x v="0"/>
    <x v="0"/>
    <x v="0"/>
    <m/>
    <x v="0"/>
    <x v="0"/>
    <x v="0"/>
    <x v="0"/>
    <x v="0"/>
    <x v="0"/>
    <x v="0"/>
    <x v="0"/>
    <x v="0"/>
    <x v="0"/>
    <x v="0"/>
    <x v="0"/>
    <x v="0"/>
    <m/>
    <x v="0"/>
    <x v="0"/>
    <x v="0"/>
    <x v="0"/>
    <x v="0"/>
    <s v="DST NO. 8 BOTTOM"/>
    <m/>
    <x v="0"/>
    <m/>
    <m/>
    <m/>
    <m/>
  </r>
  <r>
    <x v="0"/>
    <s v="T26N R090W S01 fTENSLEEP"/>
    <n v="49002038"/>
    <x v="0"/>
    <x v="0"/>
    <x v="5"/>
    <m/>
    <s v="1"/>
    <s v=" 26"/>
    <s v=" 90"/>
    <n v="42.260080000000002"/>
    <n v="-107.54"/>
    <s v="4903706470"/>
    <s v="UNIT NO. 4"/>
    <x v="0"/>
    <s v="TENSLEEP"/>
    <m/>
    <m/>
    <n v="34"/>
    <x v="0"/>
    <n v="7142"/>
    <n v="7176"/>
    <m/>
    <m/>
    <x v="1"/>
    <d v="1967-04-25T00:00:00"/>
    <n v="6.4000000953674316"/>
    <x v="0"/>
    <n v="1620"/>
    <n v="836"/>
    <n v="1055"/>
    <n v="60"/>
    <x v="0"/>
    <n v="5660"/>
    <n v="708"/>
    <m/>
    <x v="0"/>
    <n v="1240"/>
    <n v="10820"/>
    <x v="0"/>
    <m/>
    <n v="80.837999999999994"/>
    <n v="68.794440000000009"/>
    <n v="45.892499999999998"/>
    <n v="1.5347999999999999"/>
    <n v="197.05974000000001"/>
    <n v="159.6686"/>
    <n v="11.604119999999998"/>
    <m/>
    <x v="0"/>
    <n v="25.816800000000001"/>
    <n v="197.08951999999999"/>
    <n v="-7.5555133605954619E-5"/>
    <n v="11176"/>
    <n v="1.6184760865611929E-2"/>
    <n v="0.4102207787344081"/>
    <n v="0.34910448983643239"/>
    <n v="0.24067473142915946"/>
    <n v="0.81013237030563579"/>
    <n v="5.8877407586156782E-2"/>
    <n v="0.13099022210820749"/>
    <x v="0"/>
    <m/>
    <x v="0"/>
    <m/>
    <m/>
    <x v="0"/>
    <m/>
    <x v="0"/>
    <x v="0"/>
    <m/>
    <x v="0"/>
    <x v="0"/>
    <x v="0"/>
    <m/>
    <x v="0"/>
    <x v="0"/>
    <x v="0"/>
    <x v="0"/>
    <x v="0"/>
    <x v="0"/>
    <x v="0"/>
    <x v="0"/>
    <x v="0"/>
    <x v="0"/>
    <x v="0"/>
    <x v="0"/>
    <x v="0"/>
    <m/>
    <x v="0"/>
    <x v="0"/>
    <x v="0"/>
    <x v="0"/>
    <x v="0"/>
    <s v="PRODUCTION (4-23-67)"/>
    <m/>
    <x v="0"/>
    <m/>
    <m/>
    <m/>
    <m/>
  </r>
  <r>
    <x v="0"/>
    <s v="T26N R090W S01 fTENSLEEP"/>
    <n v="49014279"/>
    <x v="0"/>
    <x v="0"/>
    <x v="30"/>
    <m/>
    <s v="1"/>
    <s v=" 26"/>
    <s v=" 90"/>
    <n v="42.25"/>
    <n v="-107.535"/>
    <s v="4903706213"/>
    <s v="WERTZ NO. 40"/>
    <x v="0"/>
    <s v="TENSLEEP"/>
    <m/>
    <m/>
    <n v="226"/>
    <x v="0"/>
    <n v="6738"/>
    <n v="6964"/>
    <m/>
    <m/>
    <x v="1"/>
    <d v="1971-09-07T00:00:00"/>
    <n v="8"/>
    <x v="0"/>
    <n v="246"/>
    <n v="72"/>
    <n v="9929"/>
    <n v="830"/>
    <x v="0"/>
    <n v="10500"/>
    <n v="2562"/>
    <m/>
    <x v="0"/>
    <n v="6395"/>
    <n v="29234"/>
    <x v="0"/>
    <m/>
    <n v="12.275399999999999"/>
    <n v="5.9248799999999999"/>
    <n v="431.91149999999999"/>
    <n v="21.231399999999997"/>
    <n v="471.34318000000002"/>
    <n v="296.20499999999998"/>
    <n v="41.991179999999993"/>
    <m/>
    <x v="0"/>
    <n v="133.1439"/>
    <n v="471.34007999999994"/>
    <n v="3.288485254394448E-6"/>
    <n v="30531"/>
    <n v="2.1701664854011544E-2"/>
    <n v="2.6043444608660718E-2"/>
    <n v="1.2570204155706676E-2"/>
    <n v="0.96138635123563254"/>
    <n v="0.62843159868772458"/>
    <n v="8.9088922800708986E-2"/>
    <n v="0.28247947851156646"/>
    <x v="0"/>
    <m/>
    <x v="0"/>
    <m/>
    <m/>
    <x v="0"/>
    <m/>
    <x v="0"/>
    <x v="0"/>
    <m/>
    <x v="0"/>
    <x v="0"/>
    <x v="0"/>
    <m/>
    <x v="0"/>
    <x v="0"/>
    <x v="0"/>
    <x v="0"/>
    <x v="0"/>
    <x v="0"/>
    <x v="0"/>
    <x v="0"/>
    <x v="0"/>
    <x v="0"/>
    <x v="0"/>
    <x v="0"/>
    <x v="0"/>
    <m/>
    <x v="0"/>
    <x v="0"/>
    <x v="0"/>
    <x v="0"/>
    <x v="0"/>
    <s v="PRODUCTION (8/31/71)"/>
    <m/>
    <x v="0"/>
    <m/>
    <m/>
    <m/>
    <m/>
  </r>
  <r>
    <x v="0"/>
    <s v="T26N R090W S01 fTENSLEEP"/>
    <n v="49018015"/>
    <x v="0"/>
    <x v="0"/>
    <x v="30"/>
    <m/>
    <s v="1"/>
    <s v=" 26"/>
    <s v=" 90"/>
    <n v="42.249549999999999"/>
    <n v="-107.52744"/>
    <s v="4903706214"/>
    <s v="28"/>
    <x v="0"/>
    <s v="TENSLEEP"/>
    <m/>
    <m/>
    <m/>
    <x v="1"/>
    <n v="6130"/>
    <m/>
    <m/>
    <m/>
    <x v="0"/>
    <d v="1942-12-17T00:00:00"/>
    <m/>
    <x v="0"/>
    <n v="175"/>
    <n v="32"/>
    <n v="1908"/>
    <n v="-3"/>
    <x v="0"/>
    <n v="1058"/>
    <n v="675"/>
    <m/>
    <x v="0"/>
    <n v="2568"/>
    <n v="6416"/>
    <x v="0"/>
    <m/>
    <n v="8.7324999999999999"/>
    <n v="2.6332800000000001"/>
    <n v="82.99799999999999"/>
    <n v="0"/>
    <n v="94.363779999999991"/>
    <n v="29.84618"/>
    <n v="11.063249999999998"/>
    <m/>
    <x v="0"/>
    <n v="53.465760000000003"/>
    <n v="94.375190000000003"/>
    <n v="-6.0453863873539908E-5"/>
    <n v="6410"/>
    <n v="-4.6779978169343521E-4"/>
    <n v="9.2540803261590421E-2"/>
    <n v="2.7905622263118331E-2"/>
    <n v="0.87955357447529126"/>
    <n v="0.31625027721798493"/>
    <n v="0.1172262540610514"/>
    <n v="0.5665234687209636"/>
    <x v="0"/>
    <m/>
    <x v="0"/>
    <m/>
    <m/>
    <x v="0"/>
    <m/>
    <x v="0"/>
    <x v="0"/>
    <m/>
    <x v="0"/>
    <x v="0"/>
    <x v="0"/>
    <m/>
    <x v="0"/>
    <x v="0"/>
    <x v="0"/>
    <x v="0"/>
    <x v="0"/>
    <x v="0"/>
    <x v="0"/>
    <x v="0"/>
    <x v="0"/>
    <x v="0"/>
    <x v="0"/>
    <x v="0"/>
    <x v="0"/>
    <m/>
    <x v="0"/>
    <x v="0"/>
    <x v="0"/>
    <x v="0"/>
    <x v="0"/>
    <s v="TESTER"/>
    <m/>
    <x v="0"/>
    <m/>
    <m/>
    <m/>
    <m/>
  </r>
  <r>
    <x v="0"/>
    <s v="T26N R090W S01 fMADISON"/>
    <n v="49018014"/>
    <x v="0"/>
    <x v="0"/>
    <x v="30"/>
    <m/>
    <s v="1"/>
    <s v=" 26"/>
    <s v=" 90"/>
    <n v="42.251690000000004"/>
    <n v="-107.52964"/>
    <s v="4903706238"/>
    <s v="SINCLAIR WERTZ 35 B"/>
    <x v="0"/>
    <s v="MADISON"/>
    <n v="210"/>
    <m/>
    <n v="56"/>
    <x v="0"/>
    <n v="7046"/>
    <n v="7102"/>
    <m/>
    <m/>
    <x v="0"/>
    <d v="1952-10-16T00:00:00"/>
    <n v="7.6999998092651367"/>
    <x v="0"/>
    <n v="309"/>
    <n v="53"/>
    <n v="997"/>
    <n v="-3"/>
    <x v="0"/>
    <n v="652"/>
    <n v="-3"/>
    <m/>
    <x v="0"/>
    <n v="1812"/>
    <n v="3823"/>
    <x v="0"/>
    <m/>
    <n v="15.4191"/>
    <n v="4.36137"/>
    <n v="43.369499999999995"/>
    <n v="0"/>
    <n v="63.149969999999996"/>
    <n v="18.39292"/>
    <n v="0"/>
    <m/>
    <x v="0"/>
    <n v="37.725840000000005"/>
    <n v="56.118760000000009"/>
    <n v="5.8952669320784981E-2"/>
    <n v="3814"/>
    <n v="-1.1784732224695562E-3"/>
    <n v="0.24416638677738092"/>
    <n v="6.9063690766598948E-2"/>
    <n v="0.68676992245602009"/>
    <n v="0.32774993602852232"/>
    <n v="0"/>
    <n v="0.67225006397147757"/>
    <x v="0"/>
    <m/>
    <x v="0"/>
    <m/>
    <m/>
    <x v="0"/>
    <m/>
    <x v="0"/>
    <x v="0"/>
    <m/>
    <x v="0"/>
    <x v="0"/>
    <x v="0"/>
    <m/>
    <x v="0"/>
    <x v="0"/>
    <x v="0"/>
    <x v="0"/>
    <x v="0"/>
    <x v="0"/>
    <x v="0"/>
    <x v="0"/>
    <x v="0"/>
    <x v="0"/>
    <x v="0"/>
    <x v="0"/>
    <x v="0"/>
    <m/>
    <x v="0"/>
    <x v="0"/>
    <x v="0"/>
    <x v="0"/>
    <x v="0"/>
    <s v="DST"/>
    <m/>
    <x v="0"/>
    <m/>
    <m/>
    <m/>
    <m/>
  </r>
  <r>
    <x v="0"/>
    <s v="T26N R090W S01 fCAMBRIAN"/>
    <n v="49017999"/>
    <x v="0"/>
    <x v="0"/>
    <x v="30"/>
    <m/>
    <s v="1"/>
    <s v=" 26"/>
    <s v=" 90"/>
    <n v="42.250450000000001"/>
    <n v="-107.52493"/>
    <s v="4903706230"/>
    <s v="SINCLAIR WERTZ 26"/>
    <x v="0"/>
    <s v="CAMBRIAN"/>
    <m/>
    <m/>
    <n v="112"/>
    <x v="0"/>
    <n v="7515"/>
    <n v="7627"/>
    <m/>
    <m/>
    <x v="0"/>
    <d v="1948-08-23T00:00:00"/>
    <m/>
    <x v="0"/>
    <n v="430"/>
    <n v="229"/>
    <n v="2886"/>
    <n v="-3"/>
    <x v="0"/>
    <n v="3291"/>
    <n v="-3"/>
    <m/>
    <x v="0"/>
    <n v="2496"/>
    <n v="9332"/>
    <x v="0"/>
    <m/>
    <n v="21.457000000000001"/>
    <n v="18.84441"/>
    <n v="125.541"/>
    <n v="0"/>
    <n v="165.84241"/>
    <n v="92.839109999999991"/>
    <n v="0"/>
    <m/>
    <x v="0"/>
    <n v="51.966720000000002"/>
    <n v="144.80582999999999"/>
    <n v="6.7718329902657803E-2"/>
    <n v="9323"/>
    <n v="-4.8244438488340927E-4"/>
    <n v="0.12938186317962938"/>
    <n v="0.11362841386591041"/>
    <n v="0.75698972295446021"/>
    <n v="0.64112826120329547"/>
    <n v="0"/>
    <n v="0.35887173879670459"/>
    <x v="0"/>
    <m/>
    <x v="0"/>
    <m/>
    <m/>
    <x v="0"/>
    <m/>
    <x v="0"/>
    <x v="0"/>
    <m/>
    <x v="0"/>
    <x v="0"/>
    <x v="0"/>
    <m/>
    <x v="0"/>
    <x v="0"/>
    <x v="0"/>
    <x v="0"/>
    <x v="0"/>
    <x v="0"/>
    <x v="0"/>
    <x v="0"/>
    <x v="0"/>
    <x v="0"/>
    <x v="0"/>
    <x v="0"/>
    <x v="0"/>
    <m/>
    <x v="0"/>
    <x v="0"/>
    <x v="0"/>
    <x v="0"/>
    <x v="0"/>
    <s v="DST"/>
    <m/>
    <x v="0"/>
    <m/>
    <m/>
    <m/>
    <m/>
  </r>
  <r>
    <x v="0"/>
    <s v="T26N R090W S01 fAMSDEN"/>
    <n v="49003469"/>
    <x v="0"/>
    <x v="0"/>
    <x v="30"/>
    <m/>
    <s v="1"/>
    <s v=" 26"/>
    <s v=" 90"/>
    <n v="42.251690000000004"/>
    <n v="-107.52964"/>
    <s v="4903706238"/>
    <s v="SINCLAIR WERTZ 35 B"/>
    <x v="0"/>
    <s v="AMSDEN"/>
    <m/>
    <n v="210"/>
    <n v="75"/>
    <x v="0"/>
    <n v="6761"/>
    <n v="6836"/>
    <m/>
    <m/>
    <x v="0"/>
    <d v="1952-10-28T00:00:00"/>
    <n v="6.6999998092651367"/>
    <x v="2"/>
    <n v="400"/>
    <n v="47"/>
    <n v="5825"/>
    <n v="-3"/>
    <x v="0"/>
    <n v="4040"/>
    <n v="2560"/>
    <m/>
    <x v="0"/>
    <n v="5831"/>
    <n v="17404"/>
    <x v="0"/>
    <m/>
    <n v="19.96"/>
    <n v="3.8676300000000001"/>
    <n v="253.38749999999999"/>
    <n v="0"/>
    <n v="277.21512999999999"/>
    <n v="113.9684"/>
    <n v="41.958399999999997"/>
    <m/>
    <x v="0"/>
    <n v="121.40142000000002"/>
    <n v="277.32822000000004"/>
    <n v="-2.0393356082992704E-4"/>
    <n v="18697"/>
    <n v="3.5816182377219466E-2"/>
    <n v="7.2001842035101044E-2"/>
    <n v="1.3951727670852598E-2"/>
    <n v="0.91404643029404631"/>
    <n v="0.41095132691508995"/>
    <n v="0.1512950971956622"/>
    <n v="0.43775357588924774"/>
    <x v="0"/>
    <m/>
    <x v="0"/>
    <m/>
    <m/>
    <x v="0"/>
    <m/>
    <x v="0"/>
    <x v="0"/>
    <m/>
    <x v="0"/>
    <x v="0"/>
    <x v="0"/>
    <m/>
    <x v="0"/>
    <x v="0"/>
    <x v="0"/>
    <x v="0"/>
    <x v="0"/>
    <x v="0"/>
    <x v="0"/>
    <x v="0"/>
    <x v="0"/>
    <x v="0"/>
    <x v="0"/>
    <x v="0"/>
    <x v="0"/>
    <m/>
    <x v="0"/>
    <x v="0"/>
    <x v="0"/>
    <x v="0"/>
    <x v="0"/>
    <s v="PERFORATIONS"/>
    <m/>
    <x v="0"/>
    <m/>
    <m/>
    <m/>
    <m/>
  </r>
  <r>
    <x v="0"/>
    <s v="T26N R090W S01 fAMSDEN"/>
    <n v="49013146"/>
    <x v="0"/>
    <x v="0"/>
    <x v="30"/>
    <m/>
    <s v="1"/>
    <s v=" 26"/>
    <s v=" 90"/>
    <n v="42.249070000000003"/>
    <n v="-107.5228"/>
    <s v="4903706210"/>
    <s v="WERTZ ABC 22"/>
    <x v="0"/>
    <s v="AMSDEN"/>
    <m/>
    <m/>
    <n v="76"/>
    <x v="0"/>
    <n v="6494"/>
    <n v="6570"/>
    <m/>
    <m/>
    <x v="1"/>
    <m/>
    <n v="8.1999998092651367"/>
    <x v="0"/>
    <n v="299"/>
    <n v="29"/>
    <n v="5420"/>
    <n v="-3"/>
    <x v="0"/>
    <n v="4120"/>
    <n v="2185"/>
    <m/>
    <x v="0"/>
    <n v="4683"/>
    <n v="15736"/>
    <x v="0"/>
    <m/>
    <n v="14.9201"/>
    <n v="2.3864100000000001"/>
    <n v="235.77"/>
    <n v="0"/>
    <n v="253.07650999999998"/>
    <n v="116.2252"/>
    <n v="35.812149999999995"/>
    <m/>
    <x v="0"/>
    <n v="97.500060000000005"/>
    <n v="249.53741000000002"/>
    <n v="7.0413887462566936E-3"/>
    <n v="16730"/>
    <n v="3.0616645105648987E-2"/>
    <n v="5.8954898658907538E-2"/>
    <n v="9.4295989777952935E-3"/>
    <n v="0.93161550236329715"/>
    <n v="0.4657626285373403"/>
    <n v="0.14351415284786354"/>
    <n v="0.39072321861479603"/>
    <x v="0"/>
    <m/>
    <x v="0"/>
    <m/>
    <m/>
    <x v="0"/>
    <m/>
    <x v="0"/>
    <x v="0"/>
    <m/>
    <x v="0"/>
    <x v="0"/>
    <x v="0"/>
    <m/>
    <x v="0"/>
    <x v="0"/>
    <x v="0"/>
    <x v="0"/>
    <x v="0"/>
    <x v="0"/>
    <x v="0"/>
    <x v="0"/>
    <x v="0"/>
    <x v="0"/>
    <x v="0"/>
    <x v="0"/>
    <x v="0"/>
    <m/>
    <x v="0"/>
    <x v="0"/>
    <x v="0"/>
    <x v="0"/>
    <x v="0"/>
    <s v="PRODUCTION"/>
    <m/>
    <x v="0"/>
    <m/>
    <m/>
    <m/>
    <m/>
  </r>
  <r>
    <x v="0"/>
    <s v="T26N R090W S01 fAMSDEN"/>
    <n v="49018062"/>
    <x v="0"/>
    <x v="0"/>
    <x v="30"/>
    <m/>
    <s v="1"/>
    <s v=" 26"/>
    <s v=" 90"/>
    <n v="42.255279999999999"/>
    <n v="-107.52826"/>
    <s v="4903706262"/>
    <s v="UNIT D-2"/>
    <x v="0"/>
    <s v="AMSDEN"/>
    <m/>
    <m/>
    <n v="0"/>
    <x v="1"/>
    <m/>
    <m/>
    <m/>
    <m/>
    <x v="1"/>
    <d v="1957-06-25T00:00:00"/>
    <n v="7.1999998092651367"/>
    <x v="0"/>
    <n v="389"/>
    <n v="72"/>
    <n v="1618"/>
    <n v="-3"/>
    <x v="0"/>
    <n v="1539"/>
    <n v="639"/>
    <m/>
    <x v="0"/>
    <n v="2012"/>
    <n v="5945"/>
    <x v="0"/>
    <m/>
    <n v="19.411100000000001"/>
    <n v="5.9248799999999999"/>
    <n v="70.382999999999996"/>
    <n v="0"/>
    <n v="95.718979999999988"/>
    <n v="43.415189999999996"/>
    <n v="10.473209999999998"/>
    <m/>
    <x v="0"/>
    <n v="41.889840000000007"/>
    <n v="95.778239999999997"/>
    <n v="-3.0945618949459937E-4"/>
    <n v="6263"/>
    <n v="2.6048492791612057E-2"/>
    <n v="0.20279259139618919"/>
    <n v="6.1898695535618962E-2"/>
    <n v="0.73530871306819201"/>
    <n v="0.45328865930298989"/>
    <n v="0.10934853261032984"/>
    <n v="0.43736280808668032"/>
    <x v="0"/>
    <m/>
    <x v="0"/>
    <m/>
    <m/>
    <x v="0"/>
    <m/>
    <x v="0"/>
    <x v="0"/>
    <m/>
    <x v="0"/>
    <x v="0"/>
    <x v="0"/>
    <m/>
    <x v="0"/>
    <x v="0"/>
    <x v="0"/>
    <x v="0"/>
    <x v="0"/>
    <x v="0"/>
    <x v="0"/>
    <x v="0"/>
    <x v="0"/>
    <x v="0"/>
    <x v="0"/>
    <x v="0"/>
    <x v="0"/>
    <m/>
    <x v="0"/>
    <x v="0"/>
    <x v="0"/>
    <x v="0"/>
    <x v="0"/>
    <s v="PRODUCTION WATER"/>
    <m/>
    <x v="0"/>
    <m/>
    <m/>
    <m/>
    <m/>
  </r>
  <r>
    <x v="0"/>
    <s v="T26N R090W S01 fAMSDEN"/>
    <n v="49007449"/>
    <x v="0"/>
    <x v="0"/>
    <x v="30"/>
    <m/>
    <s v="1"/>
    <s v=" 26"/>
    <s v=" 90"/>
    <n v="42.250450000000001"/>
    <n v="-107.52493"/>
    <s v="4903706230"/>
    <s v="SINCLAIR WERTZ 26"/>
    <x v="0"/>
    <s v="AMSDEN"/>
    <m/>
    <m/>
    <n v="0"/>
    <x v="1"/>
    <m/>
    <m/>
    <m/>
    <m/>
    <x v="1"/>
    <d v="1957-06-25T00:00:00"/>
    <n v="7.5999999046325684"/>
    <x v="0"/>
    <n v="421"/>
    <n v="45"/>
    <n v="2199"/>
    <n v="-3"/>
    <x v="0"/>
    <n v="1933"/>
    <n v="1032"/>
    <m/>
    <x v="0"/>
    <n v="2353"/>
    <n v="7460"/>
    <x v="0"/>
    <m/>
    <n v="21.007899999999999"/>
    <n v="3.7030500000000002"/>
    <n v="95.656499999999994"/>
    <n v="0"/>
    <n v="120.36744999999999"/>
    <n v="54.52993"/>
    <n v="16.914479999999998"/>
    <m/>
    <x v="0"/>
    <n v="48.989460000000001"/>
    <n v="120.43387000000001"/>
    <n v="-2.758290527644206E-4"/>
    <n v="7977"/>
    <n v="3.3490963270065427E-2"/>
    <n v="0.17453140363113118"/>
    <n v="3.0764546395225623E-2"/>
    <n v="0.79470404997364319"/>
    <n v="0.45277902304393269"/>
    <n v="0.14044620504182084"/>
    <n v="0.40677477191424632"/>
    <x v="0"/>
    <m/>
    <x v="0"/>
    <m/>
    <m/>
    <x v="0"/>
    <m/>
    <x v="0"/>
    <x v="0"/>
    <m/>
    <x v="0"/>
    <x v="0"/>
    <x v="0"/>
    <m/>
    <x v="0"/>
    <x v="0"/>
    <x v="0"/>
    <x v="0"/>
    <x v="0"/>
    <x v="0"/>
    <x v="0"/>
    <x v="0"/>
    <x v="0"/>
    <x v="0"/>
    <x v="0"/>
    <x v="0"/>
    <x v="0"/>
    <m/>
    <x v="0"/>
    <x v="0"/>
    <x v="0"/>
    <x v="0"/>
    <x v="0"/>
    <s v="PRODUCTION WATER"/>
    <m/>
    <x v="0"/>
    <m/>
    <m/>
    <m/>
    <m/>
  </r>
  <r>
    <x v="0"/>
    <s v="T26N R090W S fMADISON"/>
    <n v="49022211"/>
    <x v="0"/>
    <x v="0"/>
    <x v="29"/>
    <m/>
    <m/>
    <s v=" 26"/>
    <s v=" 90"/>
    <n v="42.247999999999998"/>
    <n v="-107.566"/>
    <m/>
    <s v="LOST SOLDIER UNIT"/>
    <x v="0"/>
    <s v="MADISON"/>
    <m/>
    <m/>
    <n v="616"/>
    <x v="0"/>
    <n v="4794"/>
    <n v="5410"/>
    <m/>
    <m/>
    <x v="1"/>
    <d v="1961-12-27T00:00:00"/>
    <n v="7.6500000953674316"/>
    <x v="0"/>
    <n v="400"/>
    <n v="97"/>
    <n v="3510"/>
    <n v="-3"/>
    <x v="0"/>
    <n v="4786"/>
    <n v="622"/>
    <m/>
    <x v="0"/>
    <n v="1700"/>
    <n v="11115"/>
    <x v="0"/>
    <s v="SINCLAIR RESEARCH INC."/>
    <n v="19.96"/>
    <n v="7.9821300000000006"/>
    <n v="152.685"/>
    <n v="0"/>
    <n v="180.62712999999999"/>
    <n v="135.01306"/>
    <n v="10.194579999999998"/>
    <m/>
    <x v="0"/>
    <n v="35.394000000000005"/>
    <n v="180.60164"/>
    <n v="7.0564700591236646E-5"/>
    <n v="11109"/>
    <n v="-2.6997840172786179E-4"/>
    <n v="0.11050388720675572"/>
    <n v="4.4191202063610269E-2"/>
    <n v="0.8453049107296341"/>
    <n v="0.74757383155546098"/>
    <n v="5.6447881647143393E-2"/>
    <n v="0.19597828679739565"/>
    <x v="0"/>
    <m/>
    <x v="0"/>
    <m/>
    <m/>
    <x v="0"/>
    <m/>
    <x v="0"/>
    <x v="0"/>
    <m/>
    <x v="0"/>
    <x v="0"/>
    <x v="0"/>
    <m/>
    <x v="0"/>
    <x v="0"/>
    <x v="0"/>
    <x v="0"/>
    <x v="0"/>
    <x v="0"/>
    <x v="0"/>
    <x v="0"/>
    <x v="0"/>
    <x v="0"/>
    <x v="0"/>
    <x v="0"/>
    <x v="0"/>
    <m/>
    <x v="0"/>
    <x v="0"/>
    <x v="0"/>
    <x v="0"/>
    <x v="0"/>
    <s v="PRODUCED"/>
    <m/>
    <x v="0"/>
    <m/>
    <m/>
    <m/>
    <m/>
  </r>
  <r>
    <x v="0"/>
    <s v="T26N R089W S24 fMADISON"/>
    <n v="49017997"/>
    <x v="0"/>
    <x v="2"/>
    <x v="5"/>
    <m/>
    <s v="24"/>
    <n v="26"/>
    <n v="89"/>
    <n v="42.205390000000001"/>
    <n v="-107.41212"/>
    <s v="4900705934"/>
    <s v="1"/>
    <x v="0"/>
    <s v="MADISON"/>
    <m/>
    <m/>
    <n v="301"/>
    <x v="0"/>
    <n v="6604"/>
    <n v="6905"/>
    <n v="6905"/>
    <m/>
    <x v="0"/>
    <d v="1951-03-13T00:00:00"/>
    <m/>
    <x v="0"/>
    <n v="262"/>
    <n v="24"/>
    <n v="455"/>
    <n v="-3"/>
    <x v="0"/>
    <n v="379"/>
    <n v="-3"/>
    <m/>
    <x v="0"/>
    <n v="1058"/>
    <n v="2178"/>
    <x v="0"/>
    <m/>
    <n v="13.0738"/>
    <n v="1.97496"/>
    <n v="19.7925"/>
    <n v="0"/>
    <n v="34.841259999999998"/>
    <n v="10.69159"/>
    <n v="0"/>
    <m/>
    <x v="0"/>
    <n v="22.027560000000001"/>
    <n v="32.719149999999999"/>
    <n v="3.1410555382952822E-2"/>
    <n v="2169"/>
    <n v="-2.070393374741201E-3"/>
    <n v="0.37523901259598536"/>
    <n v="5.6684517150068628E-2"/>
    <n v="0.56807647025394603"/>
    <n v="0.32676857436699913"/>
    <n v="0"/>
    <n v="0.67323142563300087"/>
    <x v="0"/>
    <m/>
    <x v="0"/>
    <m/>
    <m/>
    <x v="0"/>
    <m/>
    <x v="0"/>
    <x v="0"/>
    <m/>
    <x v="0"/>
    <x v="0"/>
    <x v="0"/>
    <m/>
    <x v="0"/>
    <x v="0"/>
    <x v="0"/>
    <x v="0"/>
    <x v="0"/>
    <x v="0"/>
    <x v="0"/>
    <x v="0"/>
    <x v="0"/>
    <x v="0"/>
    <x v="0"/>
    <x v="0"/>
    <x v="0"/>
    <m/>
    <x v="0"/>
    <x v="0"/>
    <x v="0"/>
    <x v="0"/>
    <x v="0"/>
    <s v="DST"/>
    <m/>
    <x v="0"/>
    <m/>
    <m/>
    <m/>
    <m/>
  </r>
  <r>
    <x v="1"/>
    <s v="T26N R089W S21 fTENSLEEP"/>
    <m/>
    <x v="1"/>
    <x v="3"/>
    <x v="31"/>
    <s v="NE NE"/>
    <n v="21"/>
    <n v="26"/>
    <n v="89"/>
    <n v="42.215479999999999"/>
    <n v="-107.46491"/>
    <s v="4900705945"/>
    <s v="GOV'T-HINTZE NO. 1"/>
    <x v="0"/>
    <s v="TENSLEEP"/>
    <m/>
    <m/>
    <m/>
    <x v="0"/>
    <m/>
    <m/>
    <m/>
    <m/>
    <x v="2"/>
    <d v="1983-03-04T00:00:00"/>
    <n v="7.58"/>
    <x v="0"/>
    <n v="335"/>
    <n v="58"/>
    <n v="347"/>
    <n v="9"/>
    <x v="1"/>
    <n v="242"/>
    <n v="156"/>
    <n v="0"/>
    <x v="1"/>
    <n v="1490"/>
    <n v="2558"/>
    <x v="0"/>
    <s v="WOLD OIL PROPERTIES"/>
    <n v="16.7165"/>
    <n v="4.7728200000000003"/>
    <n v="15.094499999999998"/>
    <n v="0.23021999999999998"/>
    <n v="36.814039999999999"/>
    <n v="6.8268199999999997"/>
    <n v="2.5568399999999998"/>
    <n v="0"/>
    <x v="1"/>
    <n v="31.021800000000002"/>
    <n v="40.405460000000005"/>
    <n v="-4.6509236656544085E-2"/>
    <n v="2637"/>
    <n v="1.5206929740134744E-2"/>
    <n v="0.45407947619984118"/>
    <n v="0.12964673260527779"/>
    <n v="0.416273791194881"/>
    <n v="0.16895785866563576"/>
    <n v="6.3279566672424944E-2"/>
    <n v="0.7677625746619392"/>
    <x v="1"/>
    <n v="0"/>
    <x v="1"/>
    <n v="0"/>
    <n v="3.2"/>
    <x v="0"/>
    <n v="0"/>
    <x v="0"/>
    <x v="1"/>
    <m/>
    <x v="1"/>
    <x v="1"/>
    <x v="1"/>
    <n v="0"/>
    <x v="1"/>
    <x v="1"/>
    <x v="1"/>
    <x v="1"/>
    <x v="0"/>
    <x v="0"/>
    <x v="0"/>
    <x v="0"/>
    <x v="0"/>
    <x v="0"/>
    <x v="0"/>
    <x v="0"/>
    <x v="0"/>
    <m/>
    <x v="0"/>
    <x v="0"/>
    <x v="0"/>
    <x v="0"/>
    <x v="0"/>
    <m/>
    <n v="19830304"/>
    <x v="1"/>
    <m/>
    <m/>
    <m/>
    <m/>
  </r>
  <r>
    <x v="0"/>
    <s v="T26N R089W S21 fSUNDANCE"/>
    <n v="49022671"/>
    <x v="0"/>
    <x v="2"/>
    <x v="31"/>
    <s v="NE NE"/>
    <s v="21"/>
    <n v="26"/>
    <n v="89"/>
    <n v="42.215479999999999"/>
    <n v="-107.46491"/>
    <s v="4900705945"/>
    <s v="GOV'T-HINTZE NO. 1"/>
    <x v="0"/>
    <s v="SUNDANCE"/>
    <m/>
    <m/>
    <n v="124"/>
    <x v="0"/>
    <n v="5098"/>
    <n v="5222"/>
    <m/>
    <m/>
    <x v="0"/>
    <d v="1944-12-21T00:00:00"/>
    <m/>
    <x v="2"/>
    <n v="51"/>
    <n v="6"/>
    <n v="1159"/>
    <n v="-3"/>
    <x v="0"/>
    <n v="766"/>
    <n v="1970"/>
    <m/>
    <x v="0"/>
    <n v="216"/>
    <n v="3227"/>
    <x v="0"/>
    <m/>
    <n v="2.5449000000000002"/>
    <n v="0.49374000000000001"/>
    <n v="50.416499999999999"/>
    <n v="0"/>
    <n v="53.45514"/>
    <n v="21.60886"/>
    <n v="32.2883"/>
    <m/>
    <x v="0"/>
    <n v="4.4971200000000007"/>
    <n v="58.394280000000002"/>
    <n v="-4.4158834261277362E-2"/>
    <n v="4162"/>
    <n v="0.12653945053457843"/>
    <n v="4.760814395023566E-2"/>
    <n v="9.2365299202284389E-3"/>
    <n v="0.9431553261295359"/>
    <n v="0.37005097074576482"/>
    <n v="0.55293600674586618"/>
    <n v="7.7013022508368986E-2"/>
    <x v="0"/>
    <m/>
    <x v="0"/>
    <m/>
    <m/>
    <x v="0"/>
    <m/>
    <x v="0"/>
    <x v="0"/>
    <m/>
    <x v="0"/>
    <x v="0"/>
    <x v="0"/>
    <m/>
    <x v="0"/>
    <x v="0"/>
    <x v="0"/>
    <x v="0"/>
    <x v="0"/>
    <x v="0"/>
    <x v="0"/>
    <x v="0"/>
    <x v="0"/>
    <x v="0"/>
    <x v="0"/>
    <x v="0"/>
    <x v="0"/>
    <m/>
    <x v="0"/>
    <x v="0"/>
    <x v="0"/>
    <x v="0"/>
    <x v="0"/>
    <s v="DST"/>
    <m/>
    <x v="0"/>
    <m/>
    <m/>
    <m/>
    <m/>
  </r>
  <r>
    <x v="0"/>
    <s v="T26N R089W S21 fMADISON"/>
    <n v="49013143"/>
    <x v="0"/>
    <x v="2"/>
    <x v="31"/>
    <s v="NE NE"/>
    <s v="21"/>
    <n v="26"/>
    <n v="89"/>
    <n v="42.215479999999999"/>
    <n v="-107.46491"/>
    <s v="4900705945"/>
    <s v="GOV'T-HINTZE NO. 1"/>
    <x v="0"/>
    <s v="MADISON"/>
    <s v="[1952]"/>
    <m/>
    <n v="301"/>
    <x v="0"/>
    <n v="6604"/>
    <n v="6905"/>
    <m/>
    <m/>
    <x v="0"/>
    <m/>
    <m/>
    <x v="0"/>
    <n v="262"/>
    <n v="24"/>
    <n v="455"/>
    <n v="-3"/>
    <x v="0"/>
    <n v="379"/>
    <n v="131"/>
    <m/>
    <x v="0"/>
    <n v="1058"/>
    <n v="2242"/>
    <x v="0"/>
    <m/>
    <n v="13.0738"/>
    <n v="1.97496"/>
    <n v="19.7925"/>
    <n v="0"/>
    <n v="34.841259999999998"/>
    <n v="10.69159"/>
    <n v="2.1470899999999999"/>
    <m/>
    <x v="0"/>
    <n v="22.027560000000001"/>
    <n v="34.866240000000005"/>
    <n v="-3.5835455295350483E-4"/>
    <n v="2303"/>
    <n v="1.3421342134213421E-2"/>
    <n v="0.37523901259598536"/>
    <n v="5.6684517150068628E-2"/>
    <n v="0.56807647025394603"/>
    <n v="0.30664591306662259"/>
    <n v="6.1580772690143809E-2"/>
    <n v="0.63177331424323346"/>
    <x v="0"/>
    <m/>
    <x v="0"/>
    <m/>
    <m/>
    <x v="0"/>
    <m/>
    <x v="0"/>
    <x v="0"/>
    <m/>
    <x v="0"/>
    <x v="0"/>
    <x v="0"/>
    <m/>
    <x v="0"/>
    <x v="0"/>
    <x v="0"/>
    <x v="0"/>
    <x v="0"/>
    <x v="0"/>
    <x v="0"/>
    <x v="0"/>
    <x v="0"/>
    <x v="0"/>
    <x v="0"/>
    <x v="0"/>
    <x v="0"/>
    <m/>
    <x v="0"/>
    <x v="0"/>
    <x v="0"/>
    <x v="0"/>
    <x v="0"/>
    <s v="DST"/>
    <m/>
    <x v="0"/>
    <m/>
    <m/>
    <m/>
    <m/>
  </r>
  <r>
    <x v="0"/>
    <s v="T26N R089W S21 fCLOVERLY"/>
    <n v="49013142"/>
    <x v="0"/>
    <x v="2"/>
    <x v="31"/>
    <s v="NE NE"/>
    <s v="21"/>
    <n v="26"/>
    <n v="89"/>
    <n v="42.215479999999999"/>
    <n v="-107.46491"/>
    <s v="4900705945"/>
    <s v="GOV'T-HINTZE NO. 1"/>
    <x v="0"/>
    <s v="CLOVERLY"/>
    <m/>
    <s v="[1952]"/>
    <m/>
    <x v="1"/>
    <n v="4652"/>
    <n v="0"/>
    <m/>
    <m/>
    <x v="0"/>
    <m/>
    <n v="7.6"/>
    <x v="0"/>
    <n v="44"/>
    <n v="12"/>
    <n v="1437"/>
    <n v="-3"/>
    <x v="0"/>
    <n v="1060"/>
    <n v="2035"/>
    <m/>
    <x v="0"/>
    <n v="119"/>
    <n v="3673"/>
    <x v="0"/>
    <m/>
    <n v="2.1955999999999998"/>
    <n v="0.98748000000000002"/>
    <n v="62.509499999999996"/>
    <n v="0"/>
    <n v="65.692579999999992"/>
    <n v="29.9026"/>
    <n v="33.353649999999995"/>
    <m/>
    <x v="0"/>
    <n v="2.4775800000000001"/>
    <n v="65.733829999999998"/>
    <n v="-3.1386385734804081E-4"/>
    <n v="4701"/>
    <n v="0.12276092667781227"/>
    <n v="3.3422343893328592E-2"/>
    <n v="1.5031834645556623E-2"/>
    <n v="0.95154582146111488"/>
    <n v="0.45490427075373518"/>
    <n v="0.50740463472157327"/>
    <n v="3.7691094524691472E-2"/>
    <x v="0"/>
    <m/>
    <x v="0"/>
    <m/>
    <m/>
    <x v="0"/>
    <m/>
    <x v="0"/>
    <x v="0"/>
    <m/>
    <x v="0"/>
    <x v="0"/>
    <x v="0"/>
    <m/>
    <x v="0"/>
    <x v="0"/>
    <x v="0"/>
    <x v="0"/>
    <x v="0"/>
    <x v="0"/>
    <x v="0"/>
    <x v="0"/>
    <x v="0"/>
    <x v="0"/>
    <x v="0"/>
    <x v="0"/>
    <x v="0"/>
    <m/>
    <x v="0"/>
    <x v="0"/>
    <x v="0"/>
    <x v="0"/>
    <x v="0"/>
    <s v="DST"/>
    <m/>
    <x v="0"/>
    <m/>
    <m/>
    <m/>
    <m/>
  </r>
  <r>
    <x v="0"/>
    <s v="T26N R089W S17 fFRONTIER"/>
    <n v="49001687"/>
    <x v="0"/>
    <x v="2"/>
    <x v="10"/>
    <m/>
    <s v="17"/>
    <n v="26"/>
    <n v="89"/>
    <n v="42.224240000000002"/>
    <n v="-107.48948"/>
    <s v="4900720077"/>
    <s v="33-17 FEDERAL"/>
    <x v="0"/>
    <s v="FRONTIER"/>
    <m/>
    <m/>
    <n v="50"/>
    <x v="0"/>
    <n v="3670"/>
    <n v="3720"/>
    <n v="7355"/>
    <m/>
    <x v="0"/>
    <d v="1969-01-31T00:00:00"/>
    <n v="8.4"/>
    <x v="0"/>
    <n v="10"/>
    <n v="5"/>
    <n v="3162"/>
    <n v="30"/>
    <x v="0"/>
    <n v="2340"/>
    <n v="3904"/>
    <m/>
    <x v="0"/>
    <n v="173"/>
    <n v="7811"/>
    <x v="0"/>
    <m/>
    <n v="0.499"/>
    <n v="0.41144999999999998"/>
    <n v="137.547"/>
    <n v="0.76739999999999997"/>
    <n v="139.22485"/>
    <n v="66.011399999999995"/>
    <n v="63.98655999999999"/>
    <m/>
    <x v="0"/>
    <n v="3.6018600000000003"/>
    <n v="133.59981999999997"/>
    <n v="2.0617746921493714E-2"/>
    <n v="9621"/>
    <n v="0.10383203304268013"/>
    <n v="3.5841302755937605E-3"/>
    <n v="2.9552913865592239E-3"/>
    <n v="0.99346057833784707"/>
    <n v="0.49409797109008091"/>
    <n v="0.47894196264635691"/>
    <n v="2.696006626356234E-2"/>
    <x v="0"/>
    <m/>
    <x v="0"/>
    <m/>
    <m/>
    <x v="0"/>
    <m/>
    <x v="0"/>
    <x v="0"/>
    <m/>
    <x v="0"/>
    <x v="0"/>
    <x v="0"/>
    <m/>
    <x v="0"/>
    <x v="0"/>
    <x v="0"/>
    <x v="0"/>
    <x v="0"/>
    <x v="0"/>
    <x v="0"/>
    <x v="0"/>
    <x v="0"/>
    <x v="0"/>
    <x v="0"/>
    <x v="0"/>
    <x v="0"/>
    <m/>
    <x v="0"/>
    <x v="0"/>
    <x v="0"/>
    <x v="0"/>
    <x v="0"/>
    <s v="DST NO. 2 (MFE)"/>
    <m/>
    <x v="0"/>
    <m/>
    <m/>
    <m/>
    <m/>
  </r>
  <r>
    <x v="1"/>
    <s v="T26N R089W S16 fSUNDANCE"/>
    <m/>
    <x v="1"/>
    <x v="3"/>
    <x v="31"/>
    <s v="SE SW"/>
    <n v="16"/>
    <n v="26"/>
    <n v="89"/>
    <n v="42.221269999999997"/>
    <n v="-107.47539999999999"/>
    <s v="4900720821"/>
    <s v="11 BAILEY"/>
    <x v="0"/>
    <s v="SUNDANCE"/>
    <m/>
    <m/>
    <m/>
    <x v="0"/>
    <m/>
    <m/>
    <m/>
    <m/>
    <x v="2"/>
    <d v="1982-05-28T00:00:00"/>
    <n v="7.7"/>
    <x v="0"/>
    <n v="292"/>
    <n v="186"/>
    <n v="1213"/>
    <n v="49"/>
    <x v="1"/>
    <n v="2830"/>
    <n v="976"/>
    <n v="0"/>
    <x v="1"/>
    <n v="177"/>
    <n v="5228"/>
    <x v="0"/>
    <s v="AMOCO PRODUCTION COMPANY"/>
    <n v="14.5708"/>
    <n v="15.30594"/>
    <n v="52.765499999999996"/>
    <n v="1.25342"/>
    <n v="83.895659999999992"/>
    <n v="79.834299999999999"/>
    <n v="15.996639999999998"/>
    <n v="0"/>
    <x v="1"/>
    <n v="3.6851400000000001"/>
    <n v="99.516080000000002"/>
    <n v="-8.5165867790142596E-2"/>
    <n v="5723"/>
    <n v="4.5201351474751163E-2"/>
    <n v="0.17367763719839621"/>
    <n v="0.18244018820520633"/>
    <n v="0.64388217459639752"/>
    <n v="0.80222512783863675"/>
    <n v="0.16074427368923694"/>
    <n v="3.7030598472126315E-2"/>
    <x v="1"/>
    <n v="0"/>
    <x v="1"/>
    <n v="0"/>
    <n v="1.4"/>
    <x v="0"/>
    <n v="0"/>
    <x v="0"/>
    <x v="1"/>
    <m/>
    <x v="1"/>
    <x v="1"/>
    <x v="1"/>
    <n v="0"/>
    <x v="1"/>
    <x v="1"/>
    <x v="1"/>
    <x v="1"/>
    <x v="0"/>
    <x v="0"/>
    <x v="0"/>
    <x v="0"/>
    <x v="0"/>
    <x v="0"/>
    <x v="0"/>
    <x v="0"/>
    <x v="0"/>
    <m/>
    <x v="0"/>
    <x v="0"/>
    <x v="0"/>
    <x v="0"/>
    <x v="0"/>
    <m/>
    <n v="19820528"/>
    <x v="1"/>
    <m/>
    <m/>
    <m/>
    <m/>
  </r>
  <r>
    <x v="0"/>
    <s v="T26N R089W S07 fTENSLEEP"/>
    <n v="49004062"/>
    <x v="0"/>
    <x v="2"/>
    <x v="30"/>
    <m/>
    <s v="7"/>
    <n v="26"/>
    <n v="89"/>
    <n v="42.241630000000001"/>
    <n v="-107.51541"/>
    <s v="4900705985"/>
    <s v="UNIT NO. 10"/>
    <x v="0"/>
    <s v="TENSLEEP"/>
    <n v="228"/>
    <m/>
    <n v="50"/>
    <x v="0"/>
    <n v="6111"/>
    <n v="6161"/>
    <m/>
    <m/>
    <x v="0"/>
    <d v="1957-09-30T00:00:00"/>
    <n v="6.8000001907348633"/>
    <x v="0"/>
    <n v="375"/>
    <n v="202"/>
    <n v="2648"/>
    <n v="-3"/>
    <x v="0"/>
    <n v="2079"/>
    <n v="1882"/>
    <m/>
    <x v="0"/>
    <n v="2982"/>
    <n v="9212"/>
    <x v="0"/>
    <m/>
    <n v="18.712499999999999"/>
    <n v="16.622579999999999"/>
    <n v="115.18799999999999"/>
    <n v="0"/>
    <n v="150.52307999999999"/>
    <n v="58.648589999999999"/>
    <n v="30.845979999999997"/>
    <m/>
    <x v="0"/>
    <n v="62.085240000000006"/>
    <n v="151.57981000000001"/>
    <n v="-3.4979142370998701E-3"/>
    <n v="10162"/>
    <n v="4.9034788892329928E-2"/>
    <n v="0.12431648355853467"/>
    <n v="0.11043210117677635"/>
    <n v="0.76525141526468898"/>
    <n v="0.38691557932418569"/>
    <n v="0.20349662662857274"/>
    <n v="0.40958779404724155"/>
    <x v="0"/>
    <m/>
    <x v="0"/>
    <m/>
    <m/>
    <x v="0"/>
    <m/>
    <x v="0"/>
    <x v="0"/>
    <m/>
    <x v="0"/>
    <x v="0"/>
    <x v="0"/>
    <m/>
    <x v="0"/>
    <x v="0"/>
    <x v="0"/>
    <x v="0"/>
    <x v="0"/>
    <x v="0"/>
    <x v="0"/>
    <x v="0"/>
    <x v="0"/>
    <x v="0"/>
    <x v="0"/>
    <x v="0"/>
    <x v="0"/>
    <m/>
    <x v="0"/>
    <x v="0"/>
    <x v="0"/>
    <x v="0"/>
    <x v="0"/>
    <s v="DST"/>
    <m/>
    <x v="0"/>
    <m/>
    <m/>
    <m/>
    <m/>
  </r>
  <r>
    <x v="0"/>
    <s v="T26N R089W S07 fTENSLEEP"/>
    <n v="49004045"/>
    <x v="0"/>
    <x v="2"/>
    <x v="30"/>
    <m/>
    <s v="7"/>
    <n v="26"/>
    <n v="89"/>
    <n v="42.241970000000002"/>
    <n v="-107.51358999999999"/>
    <s v="4900705987"/>
    <s v="UNIT NO. 14"/>
    <x v="0"/>
    <s v="TENSLEEP"/>
    <n v="0"/>
    <m/>
    <n v="30"/>
    <x v="5"/>
    <n v="6085"/>
    <n v="6115"/>
    <m/>
    <m/>
    <x v="0"/>
    <d v="1957-08-08T00:00:00"/>
    <n v="7.1999998092651367"/>
    <x v="0"/>
    <n v="285"/>
    <n v="73"/>
    <n v="6233"/>
    <n v="-3"/>
    <x v="0"/>
    <n v="5358"/>
    <n v="3690"/>
    <m/>
    <x v="0"/>
    <n v="3832"/>
    <n v="17598"/>
    <x v="0"/>
    <m/>
    <n v="14.221500000000001"/>
    <n v="6.0071700000000003"/>
    <n v="271.13549999999998"/>
    <n v="0"/>
    <n v="291.36417"/>
    <n v="151.14918"/>
    <n v="60.479099999999995"/>
    <m/>
    <x v="0"/>
    <n v="79.782240000000002"/>
    <n v="291.41052000000002"/>
    <n v="-7.9533309862887328E-5"/>
    <n v="19465"/>
    <n v="5.0373688044680676E-2"/>
    <n v="4.8810051009360554E-2"/>
    <n v="2.0617394376254296E-2"/>
    <n v="0.93057255461438504"/>
    <n v="0.51868127478719706"/>
    <n v="0.20753917875030728"/>
    <n v="0.27377954646249558"/>
    <x v="0"/>
    <m/>
    <x v="0"/>
    <m/>
    <m/>
    <x v="0"/>
    <m/>
    <x v="0"/>
    <x v="0"/>
    <m/>
    <x v="0"/>
    <x v="0"/>
    <x v="0"/>
    <m/>
    <x v="0"/>
    <x v="0"/>
    <x v="0"/>
    <x v="0"/>
    <x v="0"/>
    <x v="0"/>
    <x v="0"/>
    <x v="0"/>
    <x v="0"/>
    <x v="0"/>
    <x v="0"/>
    <x v="0"/>
    <x v="0"/>
    <m/>
    <x v="0"/>
    <x v="0"/>
    <x v="0"/>
    <x v="0"/>
    <x v="0"/>
    <s v="DST NO. 2"/>
    <m/>
    <x v="0"/>
    <m/>
    <m/>
    <m/>
    <m/>
  </r>
  <r>
    <x v="0"/>
    <s v="T26N R089W S07 fTENSLEEP"/>
    <n v="49004046"/>
    <x v="0"/>
    <x v="2"/>
    <x v="30"/>
    <m/>
    <s v="7"/>
    <n v="26"/>
    <n v="89"/>
    <n v="42.241970000000002"/>
    <n v="-107.51358999999999"/>
    <s v="4900705987"/>
    <s v="UNIT NO. 14"/>
    <x v="0"/>
    <s v="TENSLEEP"/>
    <n v="2"/>
    <n v="0"/>
    <n v="40"/>
    <x v="5"/>
    <n v="6045"/>
    <n v="6085"/>
    <m/>
    <m/>
    <x v="0"/>
    <d v="1957-08-05T00:00:00"/>
    <n v="7.1999998092651367"/>
    <x v="0"/>
    <n v="315"/>
    <n v="109"/>
    <n v="13002"/>
    <n v="-3"/>
    <x v="0"/>
    <n v="13299"/>
    <n v="4665"/>
    <m/>
    <x v="0"/>
    <n v="6672"/>
    <n v="35695"/>
    <x v="0"/>
    <m/>
    <n v="15.718500000000001"/>
    <n v="8.9696099999999994"/>
    <n v="565.58699999999999"/>
    <n v="0"/>
    <n v="590.27511000000004"/>
    <n v="375.16478999999998"/>
    <n v="76.459349999999986"/>
    <m/>
    <x v="0"/>
    <n v="138.91104000000001"/>
    <n v="590.53517999999997"/>
    <n v="-2.2024706441195382E-4"/>
    <n v="38056"/>
    <n v="3.2013125245759382E-2"/>
    <n v="2.6629108586333581E-2"/>
    <n v="1.519564326539196E-2"/>
    <n v="0.95817524814827437"/>
    <n v="0.63529625787916644"/>
    <n v="0.1294746741421908"/>
    <n v="0.23522906797864274"/>
    <x v="0"/>
    <m/>
    <x v="0"/>
    <m/>
    <m/>
    <x v="0"/>
    <m/>
    <x v="0"/>
    <x v="0"/>
    <m/>
    <x v="0"/>
    <x v="0"/>
    <x v="0"/>
    <m/>
    <x v="0"/>
    <x v="0"/>
    <x v="0"/>
    <x v="0"/>
    <x v="0"/>
    <x v="0"/>
    <x v="0"/>
    <x v="0"/>
    <x v="0"/>
    <x v="0"/>
    <x v="0"/>
    <x v="0"/>
    <x v="0"/>
    <m/>
    <x v="0"/>
    <x v="0"/>
    <x v="0"/>
    <x v="0"/>
    <x v="0"/>
    <s v="DST NO. 1"/>
    <m/>
    <x v="0"/>
    <m/>
    <m/>
    <m/>
    <m/>
  </r>
  <r>
    <x v="0"/>
    <s v="T26N R089W S07 fTENSLEEP"/>
    <n v="49007816"/>
    <x v="0"/>
    <x v="2"/>
    <x v="30"/>
    <m/>
    <s v="7"/>
    <n v="26"/>
    <n v="89"/>
    <n v="42.242629999999998"/>
    <n v="-107.51721000000001"/>
    <s v="4900705990"/>
    <s v="UNIT NO. 34"/>
    <x v="0"/>
    <s v="TENSLEEP"/>
    <m/>
    <m/>
    <n v="170"/>
    <x v="0"/>
    <n v="6022"/>
    <n v="6192"/>
    <m/>
    <m/>
    <x v="1"/>
    <d v="1958-01-23T00:00:00"/>
    <n v="7.6"/>
    <x v="0"/>
    <n v="358"/>
    <n v="101"/>
    <n v="3659"/>
    <n v="-3"/>
    <x v="0"/>
    <n v="3010"/>
    <n v="1924"/>
    <m/>
    <x v="0"/>
    <n v="3313"/>
    <n v="11387"/>
    <x v="0"/>
    <m/>
    <n v="17.8642"/>
    <n v="8.3112899999999996"/>
    <n v="159.16649999999998"/>
    <n v="0"/>
    <n v="185.34198999999998"/>
    <n v="84.912099999999995"/>
    <n v="31.534359999999996"/>
    <m/>
    <x v="0"/>
    <n v="68.97666000000001"/>
    <n v="185.42311999999998"/>
    <n v="-2.1881778466156568E-4"/>
    <n v="12359"/>
    <n v="4.0933209803756421E-2"/>
    <n v="9.6385066330624825E-2"/>
    <n v="4.4842995373039859E-2"/>
    <n v="0.85877193829633536"/>
    <n v="0.4579369606120316"/>
    <n v="0.17006703371186938"/>
    <n v="0.37199600567609914"/>
    <x v="0"/>
    <m/>
    <x v="0"/>
    <m/>
    <m/>
    <x v="0"/>
    <m/>
    <x v="0"/>
    <x v="0"/>
    <m/>
    <x v="0"/>
    <x v="0"/>
    <x v="0"/>
    <m/>
    <x v="0"/>
    <x v="0"/>
    <x v="0"/>
    <x v="0"/>
    <x v="0"/>
    <x v="0"/>
    <x v="0"/>
    <x v="0"/>
    <x v="0"/>
    <x v="0"/>
    <x v="0"/>
    <x v="0"/>
    <x v="0"/>
    <m/>
    <x v="0"/>
    <x v="0"/>
    <x v="0"/>
    <x v="0"/>
    <x v="0"/>
    <s v="PRODUCTION WATER"/>
    <m/>
    <x v="0"/>
    <m/>
    <m/>
    <m/>
    <m/>
  </r>
  <r>
    <x v="0"/>
    <s v="T26N R089W S07 fTENSLEEP"/>
    <n v="49023581"/>
    <x v="0"/>
    <x v="2"/>
    <x v="30"/>
    <m/>
    <s v="7"/>
    <n v="26"/>
    <n v="89"/>
    <n v="42.238500000000002"/>
    <n v="-107.5132"/>
    <s v="4900705995"/>
    <s v="UNIT NO. 11"/>
    <x v="0"/>
    <s v="TENSLEEP"/>
    <m/>
    <m/>
    <n v="274"/>
    <x v="0"/>
    <n v="5964"/>
    <n v="6238"/>
    <m/>
    <m/>
    <x v="1"/>
    <d v="1958-01-23T00:00:00"/>
    <n v="8.1999998092651367"/>
    <x v="0"/>
    <n v="15"/>
    <n v="32"/>
    <n v="8384"/>
    <n v="-3"/>
    <x v="0"/>
    <n v="8112"/>
    <n v="1039"/>
    <m/>
    <x v="0"/>
    <n v="5487"/>
    <n v="22787"/>
    <x v="0"/>
    <s v="CHEM LAB"/>
    <n v="0.74849999999999994"/>
    <n v="2.6332800000000001"/>
    <n v="364.70399999999995"/>
    <n v="0"/>
    <n v="368.08577999999994"/>
    <n v="228.83951999999999"/>
    <n v="17.029209999999999"/>
    <m/>
    <x v="0"/>
    <n v="114.23934000000001"/>
    <n v="360.10807"/>
    <n v="1.0955475660773496E-2"/>
    <n v="23063"/>
    <n v="6.0196292257360959E-3"/>
    <n v="2.033493388416146E-3"/>
    <n v="7.1539845956559382E-3"/>
    <n v="0.99081252201592795"/>
    <n v="0.63547456739861452"/>
    <n v="4.7289165166445726E-2"/>
    <n v="0.31723626743493977"/>
    <x v="0"/>
    <m/>
    <x v="0"/>
    <m/>
    <m/>
    <x v="0"/>
    <m/>
    <x v="0"/>
    <x v="0"/>
    <m/>
    <x v="0"/>
    <x v="0"/>
    <x v="0"/>
    <m/>
    <x v="0"/>
    <x v="0"/>
    <x v="0"/>
    <x v="0"/>
    <x v="0"/>
    <x v="0"/>
    <x v="0"/>
    <x v="0"/>
    <x v="0"/>
    <x v="0"/>
    <x v="0"/>
    <x v="0"/>
    <x v="0"/>
    <m/>
    <x v="0"/>
    <x v="0"/>
    <x v="0"/>
    <x v="0"/>
    <x v="0"/>
    <s v="PRODUCTION WATER"/>
    <m/>
    <x v="0"/>
    <m/>
    <m/>
    <m/>
    <m/>
  </r>
  <r>
    <x v="0"/>
    <s v="T26N R089W S07 fTENSLEEP"/>
    <n v="49004061"/>
    <x v="0"/>
    <x v="2"/>
    <x v="30"/>
    <m/>
    <s v="7"/>
    <n v="26"/>
    <n v="89"/>
    <n v="42.241630000000001"/>
    <n v="-107.51541"/>
    <s v="4900705985"/>
    <s v="UNIT NO. 10"/>
    <x v="0"/>
    <s v="TENSLEEP"/>
    <m/>
    <n v="228"/>
    <n v="14"/>
    <x v="5"/>
    <n v="5869"/>
    <n v="5883"/>
    <m/>
    <m/>
    <x v="1"/>
    <d v="1955-12-09T00:00:00"/>
    <n v="7.5999999046325684"/>
    <x v="0"/>
    <n v="587"/>
    <n v="134"/>
    <n v="2441"/>
    <n v="-3"/>
    <x v="0"/>
    <n v="1956"/>
    <n v="2087"/>
    <m/>
    <x v="0"/>
    <n v="2746"/>
    <n v="8891"/>
    <x v="0"/>
    <m/>
    <n v="29.2913"/>
    <n v="11.026860000000001"/>
    <n v="106.1835"/>
    <n v="0"/>
    <n v="146.50165999999999"/>
    <n v="55.178759999999997"/>
    <n v="34.205929999999995"/>
    <m/>
    <x v="0"/>
    <n v="57.171720000000008"/>
    <n v="146.55641"/>
    <n v="-1.8682304159040131E-4"/>
    <n v="9945"/>
    <n v="5.5956678700361008E-2"/>
    <n v="0.19993834882143999"/>
    <n v="7.5267816077988478E-2"/>
    <n v="0.7247938351005716"/>
    <n v="0.3765018534501493"/>
    <n v="0.23339770672603127"/>
    <n v="0.39010043982381942"/>
    <x v="0"/>
    <m/>
    <x v="0"/>
    <m/>
    <m/>
    <x v="0"/>
    <m/>
    <x v="0"/>
    <x v="0"/>
    <m/>
    <x v="0"/>
    <x v="0"/>
    <x v="0"/>
    <m/>
    <x v="0"/>
    <x v="0"/>
    <x v="0"/>
    <x v="0"/>
    <x v="0"/>
    <x v="0"/>
    <x v="0"/>
    <x v="0"/>
    <x v="0"/>
    <x v="0"/>
    <x v="0"/>
    <x v="0"/>
    <x v="0"/>
    <m/>
    <x v="0"/>
    <x v="0"/>
    <x v="0"/>
    <x v="0"/>
    <x v="0"/>
    <s v="PRODUCTION WATER"/>
    <m/>
    <x v="0"/>
    <m/>
    <m/>
    <m/>
    <m/>
  </r>
  <r>
    <x v="0"/>
    <s v="T26N R089W S07 fTENSLEEP"/>
    <n v="49001404"/>
    <x v="0"/>
    <x v="2"/>
    <x v="30"/>
    <m/>
    <s v="7"/>
    <n v="26"/>
    <n v="89"/>
    <n v="42.239109999999997"/>
    <n v="-107.5102"/>
    <s v="4900705978"/>
    <s v="UNIT NO. 24"/>
    <x v="0"/>
    <s v="TENSLEEP"/>
    <m/>
    <m/>
    <n v="287"/>
    <x v="3"/>
    <n v="5757"/>
    <n v="6044"/>
    <m/>
    <m/>
    <x v="1"/>
    <d v="1957-05-27T00:00:00"/>
    <n v="7.1999998092651367"/>
    <x v="0"/>
    <n v="467"/>
    <n v="92"/>
    <n v="3404"/>
    <n v="-3"/>
    <x v="0"/>
    <n v="2909"/>
    <n v="1995"/>
    <m/>
    <x v="0"/>
    <n v="3084"/>
    <n v="10937"/>
    <x v="0"/>
    <m/>
    <n v="23.3033"/>
    <n v="7.5706800000000003"/>
    <n v="148.07399999999998"/>
    <n v="0"/>
    <n v="178.94797999999997"/>
    <n v="82.062889999999996"/>
    <n v="32.698049999999995"/>
    <m/>
    <x v="0"/>
    <n v="64.208880000000008"/>
    <n v="178.96982"/>
    <n v="-6.1019597237203187E-5"/>
    <n v="11945"/>
    <n v="4.4052093348483527E-2"/>
    <n v="0.13022387847015654"/>
    <n v="4.2306596587455197E-2"/>
    <n v="0.82746952494238835"/>
    <n v="0.45852920900294808"/>
    <n v="0.18270147447206458"/>
    <n v="0.35876931652498734"/>
    <x v="0"/>
    <m/>
    <x v="0"/>
    <m/>
    <m/>
    <x v="0"/>
    <m/>
    <x v="0"/>
    <x v="0"/>
    <m/>
    <x v="0"/>
    <x v="0"/>
    <x v="0"/>
    <m/>
    <x v="0"/>
    <x v="0"/>
    <x v="0"/>
    <x v="0"/>
    <x v="0"/>
    <x v="0"/>
    <x v="0"/>
    <x v="0"/>
    <x v="0"/>
    <x v="0"/>
    <x v="0"/>
    <x v="0"/>
    <x v="0"/>
    <m/>
    <x v="0"/>
    <x v="0"/>
    <x v="0"/>
    <x v="0"/>
    <x v="0"/>
    <s v="PRODUCTION WATER"/>
    <m/>
    <x v="0"/>
    <m/>
    <m/>
    <m/>
    <m/>
  </r>
  <r>
    <x v="0"/>
    <s v="T26N R089W S07 fTENSLEEP"/>
    <n v="49007818"/>
    <x v="0"/>
    <x v="2"/>
    <x v="30"/>
    <m/>
    <s v="7"/>
    <n v="26"/>
    <n v="89"/>
    <n v="42.241149999999998"/>
    <n v="-107.5103"/>
    <s v="4900705982"/>
    <s v="UNIT NO. 15"/>
    <x v="0"/>
    <s v="TENSLEEP"/>
    <m/>
    <m/>
    <n v="349"/>
    <x v="0"/>
    <n v="5754"/>
    <n v="6103"/>
    <m/>
    <m/>
    <x v="1"/>
    <d v="1956-10-07T00:00:00"/>
    <n v="8.1000003814697266"/>
    <x v="0"/>
    <n v="24"/>
    <n v="11"/>
    <n v="4808"/>
    <n v="-3"/>
    <x v="0"/>
    <n v="3882"/>
    <n v="6167"/>
    <m/>
    <x v="0"/>
    <n v="32"/>
    <n v="11795"/>
    <x v="0"/>
    <m/>
    <n v="1.1976"/>
    <n v="0.90519000000000005"/>
    <n v="209.148"/>
    <n v="0"/>
    <n v="211.25078999999999"/>
    <n v="109.51121999999999"/>
    <n v="101.07712999999998"/>
    <m/>
    <x v="0"/>
    <n v="0.66624000000000005"/>
    <n v="211.25458999999998"/>
    <n v="-8.9939683134544674E-6"/>
    <n v="14918"/>
    <n v="0.11690936996967768"/>
    <n v="5.6690912256470143E-3"/>
    <n v="4.2849070528919678E-3"/>
    <n v="0.99004600172146107"/>
    <n v="0.51838504432022048"/>
    <n v="0.47846122538686614"/>
    <n v="3.1537302929133997E-3"/>
    <x v="0"/>
    <m/>
    <x v="0"/>
    <m/>
    <m/>
    <x v="0"/>
    <m/>
    <x v="0"/>
    <x v="0"/>
    <m/>
    <x v="0"/>
    <x v="0"/>
    <x v="0"/>
    <m/>
    <x v="0"/>
    <x v="0"/>
    <x v="0"/>
    <x v="0"/>
    <x v="0"/>
    <x v="0"/>
    <x v="0"/>
    <x v="0"/>
    <x v="0"/>
    <x v="0"/>
    <x v="0"/>
    <x v="0"/>
    <x v="0"/>
    <m/>
    <x v="0"/>
    <x v="0"/>
    <x v="0"/>
    <x v="0"/>
    <x v="0"/>
    <s v="PRODUCTION WATER"/>
    <m/>
    <x v="0"/>
    <m/>
    <m/>
    <m/>
    <m/>
  </r>
  <r>
    <x v="0"/>
    <s v="T26N R089W S07 fTENSLEEP"/>
    <n v="49004047"/>
    <x v="0"/>
    <x v="2"/>
    <x v="30"/>
    <m/>
    <s v="7"/>
    <n v="26"/>
    <n v="89"/>
    <n v="42.241970000000002"/>
    <n v="-107.51358999999999"/>
    <s v="4900705987"/>
    <s v="UNIT NO. 14"/>
    <x v="0"/>
    <s v="TENSLEEP"/>
    <m/>
    <n v="2"/>
    <n v="301"/>
    <x v="3"/>
    <n v="5742"/>
    <n v="6043"/>
    <m/>
    <m/>
    <x v="1"/>
    <d v="1957-05-27T00:00:00"/>
    <n v="7.4000000953674316"/>
    <x v="0"/>
    <n v="449"/>
    <n v="105"/>
    <n v="4044"/>
    <n v="-3"/>
    <x v="0"/>
    <n v="3377"/>
    <n v="2406"/>
    <m/>
    <x v="0"/>
    <n v="3474"/>
    <n v="12633"/>
    <x v="0"/>
    <m/>
    <n v="22.405100000000001"/>
    <n v="8.6404499999999995"/>
    <n v="175.91399999999999"/>
    <n v="0"/>
    <n v="206.95954999999998"/>
    <n v="95.265169999999998"/>
    <n v="39.434339999999999"/>
    <m/>
    <x v="0"/>
    <n v="72.328680000000006"/>
    <n v="207.02819"/>
    <n v="-1.6580201143158549E-4"/>
    <n v="13849"/>
    <n v="4.5917982025526771E-2"/>
    <n v="0.10825835290036147"/>
    <n v="4.1749462636539364E-2"/>
    <n v="0.84999218446309921"/>
    <n v="0.46015554693300464"/>
    <n v="0.19047811797997172"/>
    <n v="0.34936633508702369"/>
    <x v="0"/>
    <m/>
    <x v="0"/>
    <m/>
    <m/>
    <x v="0"/>
    <m/>
    <x v="0"/>
    <x v="0"/>
    <m/>
    <x v="0"/>
    <x v="0"/>
    <x v="0"/>
    <m/>
    <x v="0"/>
    <x v="0"/>
    <x v="0"/>
    <x v="0"/>
    <x v="0"/>
    <x v="0"/>
    <x v="0"/>
    <x v="0"/>
    <x v="0"/>
    <x v="0"/>
    <x v="0"/>
    <x v="0"/>
    <x v="0"/>
    <m/>
    <x v="0"/>
    <x v="0"/>
    <x v="0"/>
    <x v="0"/>
    <x v="0"/>
    <s v="PRODUCTION WATER"/>
    <m/>
    <x v="0"/>
    <m/>
    <m/>
    <m/>
    <m/>
  </r>
  <r>
    <x v="0"/>
    <s v="T26N R089W S07 fMADISON"/>
    <n v="49013398"/>
    <x v="0"/>
    <x v="2"/>
    <x v="30"/>
    <m/>
    <s v="7"/>
    <n v="26"/>
    <n v="89"/>
    <n v="42.246519999999997"/>
    <n v="-107.51924"/>
    <s v="4900706000"/>
    <s v="UNIT A-13"/>
    <x v="0"/>
    <s v="MADISON"/>
    <m/>
    <s v="[494]"/>
    <s v="[436]"/>
    <x v="0"/>
    <s v="[6570]"/>
    <s v="[7006]"/>
    <m/>
    <m/>
    <x v="1"/>
    <m/>
    <n v="6"/>
    <x v="0"/>
    <n v="432"/>
    <n v="87"/>
    <n v="3804"/>
    <n v="-3"/>
    <x v="0"/>
    <n v="3971"/>
    <n v="1556"/>
    <m/>
    <x v="0"/>
    <n v="2528"/>
    <n v="12378"/>
    <x v="0"/>
    <m/>
    <n v="21.556799999999999"/>
    <n v="7.15923"/>
    <n v="165.47399999999999"/>
    <n v="0"/>
    <n v="194.19002999999998"/>
    <n v="112.02190999999999"/>
    <n v="25.502839999999999"/>
    <m/>
    <x v="0"/>
    <n v="52.632960000000004"/>
    <n v="190.15770999999998"/>
    <n v="1.0491332666610708E-2"/>
    <n v="12372"/>
    <n v="-2.4242424242424242E-4"/>
    <n v="0.11100878865923242"/>
    <n v="3.6867134733951069E-2"/>
    <n v="0.85212407660681655"/>
    <n v="0.58910001598147144"/>
    <n v="0.13411415187951098"/>
    <n v="0.2767858321390177"/>
    <x v="0"/>
    <m/>
    <x v="0"/>
    <m/>
    <m/>
    <x v="0"/>
    <m/>
    <x v="0"/>
    <x v="0"/>
    <m/>
    <x v="0"/>
    <x v="0"/>
    <x v="0"/>
    <m/>
    <x v="0"/>
    <x v="0"/>
    <x v="0"/>
    <x v="0"/>
    <x v="0"/>
    <x v="0"/>
    <x v="0"/>
    <x v="0"/>
    <x v="0"/>
    <x v="0"/>
    <x v="0"/>
    <x v="0"/>
    <x v="0"/>
    <m/>
    <x v="0"/>
    <x v="0"/>
    <x v="0"/>
    <x v="0"/>
    <x v="0"/>
    <s v="PRODUCTION"/>
    <m/>
    <x v="0"/>
    <m/>
    <m/>
    <m/>
    <m/>
  </r>
  <r>
    <x v="0"/>
    <s v="T26N R089W S07 fMADISON"/>
    <n v="49002642"/>
    <x v="0"/>
    <x v="2"/>
    <x v="30"/>
    <m/>
    <s v="7"/>
    <n v="26"/>
    <n v="89"/>
    <n v="42.243639999999999"/>
    <n v="-107.51437"/>
    <s v="4900705993"/>
    <s v="UNIT NO. 12"/>
    <x v="0"/>
    <s v="MADISON"/>
    <m/>
    <m/>
    <n v="127"/>
    <x v="0"/>
    <n v="6450"/>
    <n v="6577"/>
    <m/>
    <m/>
    <x v="0"/>
    <d v="1952-11-22T00:00:00"/>
    <n v="7.1999998092651367"/>
    <x v="2"/>
    <n v="1278"/>
    <n v="131"/>
    <n v="4008"/>
    <n v="-3"/>
    <x v="0"/>
    <n v="6000"/>
    <n v="1450"/>
    <m/>
    <x v="0"/>
    <n v="2687"/>
    <n v="14820"/>
    <x v="0"/>
    <m/>
    <n v="63.772199999999998"/>
    <n v="10.77999"/>
    <n v="174.34799999999998"/>
    <n v="0"/>
    <n v="248.90018999999998"/>
    <n v="169.26"/>
    <n v="23.765499999999996"/>
    <m/>
    <x v="0"/>
    <n v="55.943340000000006"/>
    <n v="248.96884"/>
    <n v="-1.3788766897193709E-4"/>
    <n v="15548"/>
    <n v="2.3972602739726026E-2"/>
    <n v="0.25621595547998577"/>
    <n v="4.3310493254344246E-2"/>
    <n v="0.70047355126567001"/>
    <n v="0.67984411221902308"/>
    <n v="9.5455720482932702E-2"/>
    <n v="0.22470016729804423"/>
    <x v="0"/>
    <m/>
    <x v="0"/>
    <m/>
    <m/>
    <x v="0"/>
    <m/>
    <x v="0"/>
    <x v="0"/>
    <m/>
    <x v="0"/>
    <x v="0"/>
    <x v="0"/>
    <m/>
    <x v="0"/>
    <x v="0"/>
    <x v="0"/>
    <x v="0"/>
    <x v="0"/>
    <x v="0"/>
    <x v="0"/>
    <x v="0"/>
    <x v="0"/>
    <x v="0"/>
    <x v="0"/>
    <x v="0"/>
    <x v="0"/>
    <m/>
    <x v="0"/>
    <x v="0"/>
    <x v="0"/>
    <x v="0"/>
    <x v="0"/>
    <s v="PERFORATIONS"/>
    <m/>
    <x v="0"/>
    <m/>
    <m/>
    <m/>
    <m/>
  </r>
  <r>
    <x v="0"/>
    <s v="T26N R089W S07 fFRONTIER"/>
    <n v="49001407"/>
    <x v="0"/>
    <x v="2"/>
    <x v="30"/>
    <m/>
    <s v="7"/>
    <n v="26"/>
    <n v="89"/>
    <n v="42.246659999999999"/>
    <n v="-107.5206"/>
    <s v="4900705999"/>
    <s v="UNIT NO. 8"/>
    <x v="0"/>
    <s v="FRONTIER"/>
    <m/>
    <m/>
    <m/>
    <x v="0"/>
    <m/>
    <n v="0"/>
    <m/>
    <m/>
    <x v="1"/>
    <d v="1955-05-19T00:00:00"/>
    <n v="7.7"/>
    <x v="0"/>
    <n v="138"/>
    <n v="35"/>
    <n v="5149"/>
    <n v="-3"/>
    <x v="0"/>
    <n v="4747"/>
    <n v="6060"/>
    <m/>
    <x v="0"/>
    <n v="27"/>
    <n v="13081"/>
    <x v="0"/>
    <m/>
    <n v="6.8861999999999997"/>
    <n v="2.88015"/>
    <n v="223.98149999999998"/>
    <n v="0"/>
    <n v="233.74784999999997"/>
    <n v="133.91287"/>
    <n v="99.323399999999992"/>
    <m/>
    <x v="0"/>
    <n v="0.56214000000000008"/>
    <n v="233.79840999999999"/>
    <n v="-1.0813903206073897E-4"/>
    <n v="16150"/>
    <n v="0.10499127638466012"/>
    <n v="2.9459950112910131E-2"/>
    <n v="1.2321610658664883E-2"/>
    <n v="0.95821843922842498"/>
    <n v="0.5727706616995385"/>
    <n v="0.42482495924587338"/>
    <n v="2.4043790545880961E-3"/>
    <x v="0"/>
    <m/>
    <x v="0"/>
    <m/>
    <m/>
    <x v="0"/>
    <m/>
    <x v="0"/>
    <x v="0"/>
    <m/>
    <x v="0"/>
    <x v="0"/>
    <x v="0"/>
    <m/>
    <x v="0"/>
    <x v="0"/>
    <x v="0"/>
    <x v="0"/>
    <x v="0"/>
    <x v="0"/>
    <x v="0"/>
    <x v="0"/>
    <x v="0"/>
    <x v="0"/>
    <x v="0"/>
    <x v="0"/>
    <x v="0"/>
    <m/>
    <x v="0"/>
    <x v="0"/>
    <x v="0"/>
    <x v="0"/>
    <x v="0"/>
    <s v="PRODUCTION"/>
    <m/>
    <x v="0"/>
    <m/>
    <m/>
    <m/>
    <m/>
  </r>
  <r>
    <x v="0"/>
    <s v="T26N R089W S07 fCLOVERLY"/>
    <n v="49001406"/>
    <x v="0"/>
    <x v="2"/>
    <x v="30"/>
    <m/>
    <s v="7"/>
    <n v="26"/>
    <n v="89"/>
    <n v="42.245249999999999"/>
    <n v="-107.51631"/>
    <s v="4900705996"/>
    <s v="UNIT NO. 7-B"/>
    <x v="0"/>
    <s v="CLOVERLY"/>
    <m/>
    <m/>
    <m/>
    <x v="0"/>
    <m/>
    <n v="0"/>
    <m/>
    <m/>
    <x v="1"/>
    <d v="1955-06-06T00:00:00"/>
    <n v="8.1999999999999993"/>
    <x v="0"/>
    <n v="13"/>
    <n v="4"/>
    <n v="2972"/>
    <n v="-3"/>
    <x v="0"/>
    <n v="1288"/>
    <n v="5714"/>
    <m/>
    <x v="0"/>
    <n v="10"/>
    <n v="7100"/>
    <x v="0"/>
    <m/>
    <n v="0.64870000000000005"/>
    <n v="0.32916000000000001"/>
    <n v="129.28199999999998"/>
    <n v="0"/>
    <n v="130.25985999999997"/>
    <n v="36.334479999999999"/>
    <n v="93.652459999999991"/>
    <m/>
    <x v="0"/>
    <n v="0.20820000000000002"/>
    <n v="130.19514000000001"/>
    <n v="2.4848822253351136E-4"/>
    <n v="9995"/>
    <n v="0.16934776250365605"/>
    <n v="4.9800452725805187E-3"/>
    <n v="2.5269488236821388E-3"/>
    <n v="0.99249300590373735"/>
    <n v="0.27907708382970359"/>
    <n v="0.71932377813795501"/>
    <n v="1.5991380323412995E-3"/>
    <x v="0"/>
    <m/>
    <x v="0"/>
    <m/>
    <m/>
    <x v="0"/>
    <m/>
    <x v="0"/>
    <x v="0"/>
    <m/>
    <x v="0"/>
    <x v="0"/>
    <x v="0"/>
    <m/>
    <x v="0"/>
    <x v="0"/>
    <x v="0"/>
    <x v="0"/>
    <x v="0"/>
    <x v="0"/>
    <x v="0"/>
    <x v="0"/>
    <x v="0"/>
    <x v="0"/>
    <x v="0"/>
    <x v="0"/>
    <x v="0"/>
    <m/>
    <x v="0"/>
    <x v="0"/>
    <x v="0"/>
    <x v="0"/>
    <x v="0"/>
    <s v="PRODUCTION WATER"/>
    <m/>
    <x v="0"/>
    <m/>
    <m/>
    <m/>
    <m/>
  </r>
  <r>
    <x v="0"/>
    <s v="T26N R089W S07 fCAMBRIAN"/>
    <n v="49013399"/>
    <x v="0"/>
    <x v="2"/>
    <x v="30"/>
    <m/>
    <s v="7"/>
    <n v="26"/>
    <n v="89"/>
    <n v="42.246519999999997"/>
    <n v="-107.51924"/>
    <s v="4900706000"/>
    <s v="UNIT A-13"/>
    <x v="0"/>
    <s v="CAMBRIAN"/>
    <s v="[494]"/>
    <m/>
    <n v="50"/>
    <x v="0"/>
    <n v="7500"/>
    <n v="7550"/>
    <m/>
    <m/>
    <x v="0"/>
    <m/>
    <n v="8"/>
    <x v="0"/>
    <n v="229"/>
    <n v="17"/>
    <n v="1168"/>
    <n v="-3"/>
    <x v="0"/>
    <n v="1131"/>
    <n v="138"/>
    <m/>
    <x v="0"/>
    <n v="1264"/>
    <n v="3903"/>
    <x v="0"/>
    <m/>
    <n v="11.427099999999999"/>
    <n v="1.39893"/>
    <n v="50.808"/>
    <n v="0"/>
    <n v="63.634029999999996"/>
    <n v="31.90551"/>
    <n v="2.2618199999999997"/>
    <m/>
    <x v="0"/>
    <n v="26.316480000000002"/>
    <n v="60.483810000000005"/>
    <n v="2.5380879976641475E-2"/>
    <n v="3941"/>
    <n v="4.8444671086180519E-3"/>
    <n v="0.17957529956848561"/>
    <n v="2.1983991898674345E-2"/>
    <n v="0.7984407085328401"/>
    <n v="0.52750496372500333"/>
    <n v="3.7395461694625383E-2"/>
    <n v="0.43509957458037118"/>
    <x v="0"/>
    <m/>
    <x v="0"/>
    <m/>
    <m/>
    <x v="0"/>
    <m/>
    <x v="0"/>
    <x v="0"/>
    <m/>
    <x v="0"/>
    <x v="0"/>
    <x v="0"/>
    <m/>
    <x v="0"/>
    <x v="0"/>
    <x v="0"/>
    <x v="0"/>
    <x v="0"/>
    <x v="0"/>
    <x v="0"/>
    <x v="0"/>
    <x v="0"/>
    <x v="0"/>
    <x v="0"/>
    <x v="0"/>
    <x v="0"/>
    <m/>
    <x v="0"/>
    <x v="0"/>
    <x v="0"/>
    <x v="0"/>
    <x v="0"/>
    <s v="DST"/>
    <m/>
    <x v="0"/>
    <m/>
    <m/>
    <m/>
    <m/>
  </r>
  <r>
    <x v="0"/>
    <s v="T26N R089W S06 fTENSLEEP"/>
    <n v="49003121"/>
    <x v="0"/>
    <x v="2"/>
    <x v="30"/>
    <m/>
    <s v="6"/>
    <n v="26"/>
    <n v="89"/>
    <n v="42.251739999999998"/>
    <n v="-107.52058"/>
    <s v="4900706007"/>
    <s v="UNIT NO. 27"/>
    <x v="0"/>
    <s v="TENSLEEP"/>
    <n v="24"/>
    <m/>
    <n v="39"/>
    <x v="0"/>
    <n v="6389"/>
    <n v="6428"/>
    <m/>
    <m/>
    <x v="1"/>
    <d v="1955-05-19T00:00:00"/>
    <n v="7.6999998092651367"/>
    <x v="2"/>
    <n v="566"/>
    <n v="113"/>
    <n v="2902"/>
    <n v="-3"/>
    <x v="0"/>
    <n v="2760"/>
    <n v="1830"/>
    <m/>
    <x v="0"/>
    <n v="2926"/>
    <n v="10228"/>
    <x v="0"/>
    <m/>
    <n v="28.243400000000001"/>
    <n v="9.2987700000000011"/>
    <n v="126.23699999999999"/>
    <n v="0"/>
    <n v="163.77916999999999"/>
    <n v="77.8596"/>
    <n v="29.993699999999997"/>
    <m/>
    <x v="0"/>
    <n v="60.919320000000006"/>
    <n v="168.77261999999999"/>
    <n v="-1.5015555922883459E-2"/>
    <n v="11091"/>
    <n v="4.0480322716825369E-2"/>
    <n v="0.17244805917626765"/>
    <n v="5.6776267702419066E-2"/>
    <n v="0.77077567312131334"/>
    <n v="0.4613283837153207"/>
    <n v="0.17771662251851039"/>
    <n v="0.36095499376616902"/>
    <x v="0"/>
    <m/>
    <x v="0"/>
    <m/>
    <m/>
    <x v="0"/>
    <m/>
    <x v="0"/>
    <x v="0"/>
    <m/>
    <x v="0"/>
    <x v="0"/>
    <x v="0"/>
    <m/>
    <x v="0"/>
    <x v="0"/>
    <x v="0"/>
    <x v="0"/>
    <x v="0"/>
    <x v="0"/>
    <x v="0"/>
    <x v="0"/>
    <x v="0"/>
    <x v="0"/>
    <x v="0"/>
    <x v="0"/>
    <x v="0"/>
    <m/>
    <x v="0"/>
    <x v="0"/>
    <x v="0"/>
    <x v="0"/>
    <x v="0"/>
    <s v="PRODUCTION"/>
    <m/>
    <x v="0"/>
    <m/>
    <m/>
    <m/>
    <m/>
  </r>
  <r>
    <x v="0"/>
    <s v="T26N R089W S06 fTENSLEEP"/>
    <n v="49013400"/>
    <x v="0"/>
    <x v="2"/>
    <x v="30"/>
    <m/>
    <s v="6"/>
    <n v="26"/>
    <n v="89"/>
    <n v="42.251739999999998"/>
    <n v="-107.52058"/>
    <s v="4900706007"/>
    <s v="UNIT NO. 27"/>
    <x v="0"/>
    <s v="TENSLEEP"/>
    <m/>
    <n v="24"/>
    <n v="365"/>
    <x v="4"/>
    <n v="6000"/>
    <n v="6365"/>
    <m/>
    <m/>
    <x v="1"/>
    <m/>
    <m/>
    <x v="0"/>
    <n v="511"/>
    <n v="137"/>
    <n v="4790"/>
    <n v="-3"/>
    <x v="0"/>
    <n v="4312"/>
    <n v="2550"/>
    <m/>
    <x v="0"/>
    <n v="3952"/>
    <n v="14956"/>
    <x v="0"/>
    <m/>
    <n v="25.498899999999999"/>
    <n v="11.27373"/>
    <n v="208.36500000000001"/>
    <n v="0"/>
    <n v="245.13762999999997"/>
    <n v="121.64152"/>
    <n v="41.794499999999992"/>
    <m/>
    <x v="0"/>
    <n v="82.280640000000005"/>
    <n v="245.71665999999999"/>
    <n v="-1.179637240208326E-3"/>
    <n v="16246"/>
    <n v="4.1343503621562722E-2"/>
    <n v="0.10401870981619592"/>
    <n v="4.5989389715483511E-2"/>
    <n v="0.84999190046832063"/>
    <n v="0.49504791413003907"/>
    <n v="0.17009225178300891"/>
    <n v="0.33485983408695208"/>
    <x v="0"/>
    <m/>
    <x v="0"/>
    <m/>
    <m/>
    <x v="0"/>
    <m/>
    <x v="0"/>
    <x v="0"/>
    <m/>
    <x v="0"/>
    <x v="0"/>
    <x v="0"/>
    <m/>
    <x v="0"/>
    <x v="0"/>
    <x v="0"/>
    <x v="0"/>
    <x v="0"/>
    <x v="0"/>
    <x v="0"/>
    <x v="0"/>
    <x v="0"/>
    <x v="0"/>
    <x v="0"/>
    <x v="0"/>
    <x v="0"/>
    <m/>
    <x v="0"/>
    <x v="0"/>
    <x v="0"/>
    <x v="0"/>
    <x v="0"/>
    <s v="PRODUCTION"/>
    <m/>
    <x v="0"/>
    <m/>
    <m/>
    <m/>
    <m/>
  </r>
  <r>
    <x v="0"/>
    <s v="T26N R089W S06 fTENSLEEP"/>
    <n v="49015493"/>
    <x v="0"/>
    <x v="2"/>
    <x v="30"/>
    <m/>
    <s v="6"/>
    <n v="26"/>
    <n v="89"/>
    <n v="42.248899999999999"/>
    <n v="-107.51220000000001"/>
    <m/>
    <s v="UNIT NO. 23"/>
    <x v="0"/>
    <s v="TENSLEEP"/>
    <m/>
    <m/>
    <m/>
    <x v="0"/>
    <m/>
    <m/>
    <m/>
    <m/>
    <x v="1"/>
    <d v="1956-03-01T00:00:00"/>
    <n v="7.8000001907348633"/>
    <x v="0"/>
    <n v="71"/>
    <n v="29"/>
    <n v="6767"/>
    <n v="-3"/>
    <x v="0"/>
    <n v="6686"/>
    <n v="6686"/>
    <m/>
    <x v="0"/>
    <n v="101"/>
    <n v="16946"/>
    <x v="0"/>
    <m/>
    <n v="3.5428999999999999"/>
    <n v="2.3864100000000001"/>
    <n v="294.36449999999996"/>
    <n v="0"/>
    <n v="300.29380999999995"/>
    <n v="188.61205999999999"/>
    <n v="109.58353999999999"/>
    <m/>
    <x v="0"/>
    <n v="2.1028200000000004"/>
    <n v="300.29841999999996"/>
    <n v="-7.6757569774317094E-6"/>
    <n v="20334"/>
    <n v="9.0879828326180259E-2"/>
    <n v="1.1798111989054987E-2"/>
    <n v="7.9469170543342224E-3"/>
    <n v="0.98025497095661085"/>
    <n v="0.62808209247321378"/>
    <n v="0.36491547308174316"/>
    <n v="7.0024344450430364E-3"/>
    <x v="0"/>
    <m/>
    <x v="0"/>
    <m/>
    <m/>
    <x v="0"/>
    <m/>
    <x v="0"/>
    <x v="0"/>
    <m/>
    <x v="0"/>
    <x v="0"/>
    <x v="0"/>
    <m/>
    <x v="0"/>
    <x v="0"/>
    <x v="0"/>
    <x v="0"/>
    <x v="0"/>
    <x v="0"/>
    <x v="0"/>
    <x v="0"/>
    <x v="0"/>
    <x v="0"/>
    <x v="0"/>
    <x v="0"/>
    <x v="0"/>
    <m/>
    <x v="0"/>
    <x v="0"/>
    <x v="0"/>
    <x v="0"/>
    <x v="0"/>
    <s v="PRODUCTION WATER"/>
    <m/>
    <x v="0"/>
    <m/>
    <m/>
    <m/>
    <m/>
  </r>
  <r>
    <x v="0"/>
    <s v="T26N R089W S06 fNUGGET"/>
    <n v="49014281"/>
    <x v="0"/>
    <x v="2"/>
    <x v="30"/>
    <m/>
    <s v="6"/>
    <n v="26"/>
    <n v="89"/>
    <n v="42.25"/>
    <n v="-107.5106"/>
    <s v=""/>
    <s v="UNIT NO. 21"/>
    <x v="0"/>
    <s v="NUGGET"/>
    <m/>
    <m/>
    <n v="10"/>
    <x v="0"/>
    <n v="4240"/>
    <n v="4250"/>
    <m/>
    <m/>
    <x v="1"/>
    <d v="1970-12-18T00:00:00"/>
    <n v="6"/>
    <x v="0"/>
    <n v="760"/>
    <n v="317"/>
    <n v="1826"/>
    <n v="90"/>
    <x v="0"/>
    <n v="4800"/>
    <n v="622"/>
    <m/>
    <x v="0"/>
    <n v="8"/>
    <n v="8107"/>
    <x v="0"/>
    <m/>
    <n v="37.923999999999999"/>
    <n v="26.085930000000001"/>
    <n v="79.430999999999997"/>
    <n v="2.3022"/>
    <n v="145.74312999999998"/>
    <n v="135.40799999999999"/>
    <n v="10.194579999999998"/>
    <m/>
    <x v="0"/>
    <n v="0.16656000000000001"/>
    <n v="145.76913999999999"/>
    <n v="-8.922437467216608E-5"/>
    <n v="8420"/>
    <n v="1.8938706359290857E-2"/>
    <n v="0.26021123602875829"/>
    <n v="0.17898565784884685"/>
    <n v="0.56080310612239503"/>
    <n v="0.92892089505364439"/>
    <n v="6.993647626651292E-2"/>
    <n v="1.142628679842661E-3"/>
    <x v="0"/>
    <m/>
    <x v="0"/>
    <m/>
    <m/>
    <x v="0"/>
    <m/>
    <x v="0"/>
    <x v="0"/>
    <m/>
    <x v="0"/>
    <x v="0"/>
    <x v="0"/>
    <m/>
    <x v="0"/>
    <x v="0"/>
    <x v="0"/>
    <x v="0"/>
    <x v="0"/>
    <x v="0"/>
    <x v="0"/>
    <x v="0"/>
    <x v="0"/>
    <x v="0"/>
    <x v="0"/>
    <x v="0"/>
    <x v="0"/>
    <m/>
    <x v="0"/>
    <x v="0"/>
    <x v="0"/>
    <x v="0"/>
    <x v="0"/>
    <s v="PRODUCTION (12/13/70)"/>
    <m/>
    <x v="0"/>
    <m/>
    <m/>
    <m/>
    <m/>
  </r>
  <r>
    <x v="0"/>
    <s v="T26N R089W S06 fMADISON"/>
    <n v="49013403"/>
    <x v="0"/>
    <x v="2"/>
    <x v="30"/>
    <m/>
    <s v="6"/>
    <n v="26"/>
    <n v="89"/>
    <n v="42.24765"/>
    <n v="-107.52067"/>
    <s v="4900706001"/>
    <s v="B-16"/>
    <x v="0"/>
    <s v="MADISON"/>
    <m/>
    <m/>
    <n v="53"/>
    <x v="0"/>
    <n v="6975"/>
    <n v="7028"/>
    <m/>
    <m/>
    <x v="0"/>
    <m/>
    <n v="7.9000000953674316"/>
    <x v="0"/>
    <n v="399"/>
    <n v="9"/>
    <n v="3199"/>
    <n v="-3"/>
    <x v="0"/>
    <n v="3301"/>
    <n v="848"/>
    <m/>
    <x v="0"/>
    <n v="2534"/>
    <n v="10440"/>
    <x v="0"/>
    <m/>
    <n v="19.9101"/>
    <n v="0.74060999999999999"/>
    <n v="139.15649999999999"/>
    <n v="0"/>
    <n v="159.80721"/>
    <n v="93.121209999999991"/>
    <n v="13.898719999999999"/>
    <m/>
    <x v="0"/>
    <n v="52.757880000000007"/>
    <n v="159.77780999999999"/>
    <n v="9.1994299357365503E-5"/>
    <n v="10284"/>
    <n v="-7.5275043427909666E-3"/>
    <n v="0.12458824604972454"/>
    <n v="4.6343966583234884E-3"/>
    <n v="0.87077735729195194"/>
    <n v="0.58281691306195771"/>
    <n v="8.6987798868941812E-2"/>
    <n v="0.33019528806910053"/>
    <x v="0"/>
    <m/>
    <x v="0"/>
    <m/>
    <m/>
    <x v="0"/>
    <m/>
    <x v="0"/>
    <x v="0"/>
    <m/>
    <x v="0"/>
    <x v="0"/>
    <x v="0"/>
    <m/>
    <x v="0"/>
    <x v="0"/>
    <x v="0"/>
    <x v="0"/>
    <x v="0"/>
    <x v="0"/>
    <x v="0"/>
    <x v="0"/>
    <x v="0"/>
    <x v="0"/>
    <x v="0"/>
    <x v="0"/>
    <x v="0"/>
    <m/>
    <x v="0"/>
    <x v="0"/>
    <x v="0"/>
    <x v="0"/>
    <x v="0"/>
    <s v="DST"/>
    <m/>
    <x v="0"/>
    <m/>
    <m/>
    <m/>
    <m/>
  </r>
  <r>
    <x v="0"/>
    <s v="T26N R089W S06 fMADISON"/>
    <n v="49124136"/>
    <x v="0"/>
    <x v="2"/>
    <x v="30"/>
    <m/>
    <s v="6"/>
    <n v="26"/>
    <n v="89"/>
    <n v="42.247489999999999"/>
    <n v="-107.51528"/>
    <s v="4900720380"/>
    <s v="WERTZ NO 52"/>
    <x v="4"/>
    <s v="MADISON"/>
    <m/>
    <m/>
    <n v="83"/>
    <x v="0"/>
    <n v="6838"/>
    <n v="6921"/>
    <m/>
    <m/>
    <x v="0"/>
    <d v="1978-07-24T00:00:00"/>
    <n v="7.1"/>
    <x v="0"/>
    <n v="447"/>
    <n v="80"/>
    <n v="1610"/>
    <n v="138"/>
    <x v="0"/>
    <n v="1960"/>
    <n v="720"/>
    <m/>
    <x v="0"/>
    <n v="1700"/>
    <n v="6290"/>
    <x v="0"/>
    <m/>
    <n v="22.305299999999999"/>
    <n v="6.5831999999999997"/>
    <n v="70.034999999999997"/>
    <n v="3.5300399999999996"/>
    <n v="102.45353999999999"/>
    <n v="55.291599999999995"/>
    <n v="11.800799999999999"/>
    <m/>
    <x v="0"/>
    <n v="35.394000000000005"/>
    <n v="102.4864"/>
    <n v="-1.6033965853612359E-4"/>
    <n v="6652"/>
    <n v="2.7970947303353422E-2"/>
    <n v="0.21771136458535256"/>
    <n v="6.4255466428978447E-2"/>
    <n v="0.71803316898566905"/>
    <n v="0.53950182658381984"/>
    <n v="0.1151450338776657"/>
    <n v="0.34535313953851443"/>
    <x v="0"/>
    <m/>
    <x v="0"/>
    <m/>
    <m/>
    <x v="0"/>
    <m/>
    <x v="0"/>
    <x v="0"/>
    <m/>
    <x v="0"/>
    <x v="0"/>
    <x v="0"/>
    <m/>
    <x v="0"/>
    <x v="0"/>
    <x v="0"/>
    <x v="0"/>
    <x v="0"/>
    <x v="0"/>
    <x v="0"/>
    <x v="0"/>
    <x v="0"/>
    <x v="0"/>
    <x v="0"/>
    <x v="0"/>
    <x v="0"/>
    <m/>
    <x v="0"/>
    <x v="0"/>
    <x v="0"/>
    <x v="0"/>
    <x v="0"/>
    <s v="DST NO 9 MFE"/>
    <m/>
    <x v="0"/>
    <m/>
    <m/>
    <m/>
    <m/>
  </r>
  <r>
    <x v="1"/>
    <s v="T26N R089W S06 fMADISON"/>
    <m/>
    <x v="1"/>
    <x v="3"/>
    <x v="30"/>
    <s v="SW SE"/>
    <n v="6"/>
    <n v="26"/>
    <n v="89"/>
    <n v="42.24738"/>
    <n v="-107.51084"/>
    <s v="4900720993"/>
    <s v="93"/>
    <x v="0"/>
    <s v="MADISON"/>
    <m/>
    <m/>
    <m/>
    <x v="0"/>
    <m/>
    <m/>
    <m/>
    <m/>
    <x v="2"/>
    <d v="1985-01-31T00:00:00"/>
    <n v="7.5"/>
    <x v="0"/>
    <n v="354"/>
    <n v="59"/>
    <n v="1458"/>
    <n v="113"/>
    <x v="1"/>
    <n v="1637"/>
    <n v="473"/>
    <n v="0"/>
    <x v="1"/>
    <n v="1790"/>
    <n v="5644"/>
    <x v="0"/>
    <s v="MERIT ENERGY COMPANY"/>
    <n v="17.6646"/>
    <n v="4.8551099999999998"/>
    <n v="63.422999999999995"/>
    <n v="2.8905399999999997"/>
    <n v="88.833249999999992"/>
    <n v="46.179769999999998"/>
    <n v="7.7524699999999989"/>
    <n v="0"/>
    <x v="1"/>
    <n v="37.267800000000001"/>
    <n v="91.200040000000001"/>
    <n v="-1.3146401979322873E-2"/>
    <n v="5884"/>
    <n v="2.0818875780707843E-2"/>
    <n v="0.19885121843453887"/>
    <n v="5.4654197611817647E-2"/>
    <n v="0.74649458395364343"/>
    <n v="0.50635690510662057"/>
    <n v="8.5005116225826197E-2"/>
    <n v="0.40863797866755325"/>
    <x v="1"/>
    <n v="0"/>
    <x v="1"/>
    <n v="0"/>
    <n v="1.5"/>
    <x v="0"/>
    <n v="0"/>
    <x v="0"/>
    <x v="1"/>
    <m/>
    <x v="1"/>
    <x v="1"/>
    <x v="1"/>
    <n v="0"/>
    <x v="1"/>
    <x v="1"/>
    <x v="1"/>
    <x v="1"/>
    <x v="0"/>
    <x v="0"/>
    <x v="0"/>
    <x v="0"/>
    <x v="0"/>
    <x v="0"/>
    <x v="0"/>
    <x v="0"/>
    <x v="0"/>
    <m/>
    <x v="0"/>
    <x v="0"/>
    <x v="0"/>
    <x v="0"/>
    <x v="0"/>
    <m/>
    <n v="19850131"/>
    <x v="1"/>
    <m/>
    <m/>
    <m/>
    <m/>
  </r>
  <r>
    <x v="0"/>
    <s v="T26N R089W S06 fCHUGWATER"/>
    <n v="49014282"/>
    <x v="0"/>
    <x v="2"/>
    <x v="30"/>
    <m/>
    <s v="6"/>
    <n v="26"/>
    <n v="89"/>
    <n v="42.25"/>
    <n v="-107.5106"/>
    <s v=""/>
    <s v="UNIT NO. 21"/>
    <x v="0"/>
    <s v="CHUGWATER"/>
    <m/>
    <m/>
    <n v="34"/>
    <x v="0"/>
    <n v="4670"/>
    <n v="4704"/>
    <m/>
    <m/>
    <x v="1"/>
    <d v="1970-12-18T00:00:00"/>
    <n v="6.5"/>
    <x v="0"/>
    <n v="420"/>
    <n v="140"/>
    <n v="2478"/>
    <n v="140"/>
    <x v="0"/>
    <n v="4200"/>
    <n v="1549"/>
    <m/>
    <x v="0"/>
    <n v="-1"/>
    <n v="8141"/>
    <x v="0"/>
    <m/>
    <n v="20.957999999999998"/>
    <n v="11.5206"/>
    <n v="107.79299999999999"/>
    <n v="3.5811999999999999"/>
    <n v="143.85279999999997"/>
    <n v="118.482"/>
    <n v="25.388109999999998"/>
    <m/>
    <x v="0"/>
    <n v="0"/>
    <n v="143.87011000000001"/>
    <n v="-6.0162049661034864E-5"/>
    <n v="8923"/>
    <n v="4.5827473042662915E-2"/>
    <n v="0.14569059483027097"/>
    <n v="8.0086032388663977E-2"/>
    <n v="0.77422337278106512"/>
    <n v="0.82353450622926461"/>
    <n v="0.17646549377073525"/>
    <n v="0"/>
    <x v="0"/>
    <m/>
    <x v="0"/>
    <m/>
    <m/>
    <x v="0"/>
    <m/>
    <x v="0"/>
    <x v="0"/>
    <m/>
    <x v="0"/>
    <x v="0"/>
    <x v="0"/>
    <m/>
    <x v="0"/>
    <x v="0"/>
    <x v="0"/>
    <x v="0"/>
    <x v="0"/>
    <x v="0"/>
    <x v="0"/>
    <x v="0"/>
    <x v="0"/>
    <x v="0"/>
    <x v="0"/>
    <x v="0"/>
    <x v="0"/>
    <m/>
    <x v="0"/>
    <x v="0"/>
    <x v="0"/>
    <x v="0"/>
    <x v="0"/>
    <s v="PRODUCTION (12/12/70)"/>
    <m/>
    <x v="0"/>
    <m/>
    <m/>
    <m/>
    <m/>
  </r>
  <r>
    <x v="0"/>
    <s v="T26N R089W S06 fCAMBRIAN/FLATHEAD"/>
    <n v="49124722"/>
    <x v="0"/>
    <x v="2"/>
    <x v="30"/>
    <m/>
    <s v="6"/>
    <n v="26"/>
    <n v="89"/>
    <n v="42.247489999999999"/>
    <n v="-107.51528"/>
    <s v="4900720380"/>
    <s v="WERTZ NO 52"/>
    <x v="0"/>
    <s v="CAMBRIAN/FLATHEAD"/>
    <m/>
    <m/>
    <n v="85"/>
    <x v="0"/>
    <n v="7700"/>
    <n v="7785"/>
    <m/>
    <m/>
    <x v="0"/>
    <d v="1978-08-11T00:00:00"/>
    <n v="7.2"/>
    <x v="0"/>
    <n v="247"/>
    <n v="6"/>
    <n v="1061"/>
    <n v="34"/>
    <x v="0"/>
    <n v="730"/>
    <n v="110"/>
    <m/>
    <x v="0"/>
    <n v="1800"/>
    <n v="3932"/>
    <x v="0"/>
    <m/>
    <n v="12.3253"/>
    <n v="0.49374000000000001"/>
    <n v="46.153499999999994"/>
    <n v="0.86971999999999994"/>
    <n v="59.842259999999996"/>
    <n v="20.593299999999999"/>
    <n v="1.8028999999999997"/>
    <m/>
    <x v="0"/>
    <n v="37.476000000000006"/>
    <n v="59.872200000000007"/>
    <n v="-2.5009510129361579E-4"/>
    <n v="3985"/>
    <n v="6.6944549703170392E-3"/>
    <n v="0.20596314377164232"/>
    <n v="8.2506910668146572E-3"/>
    <n v="0.78578616516154298"/>
    <n v="0.34395428930288174"/>
    <n v="3.0112472900611628E-2"/>
    <n v="0.62593323779650656"/>
    <x v="0"/>
    <m/>
    <x v="0"/>
    <m/>
    <m/>
    <x v="0"/>
    <m/>
    <x v="0"/>
    <x v="0"/>
    <m/>
    <x v="0"/>
    <x v="0"/>
    <x v="0"/>
    <m/>
    <x v="0"/>
    <x v="0"/>
    <x v="0"/>
    <x v="0"/>
    <x v="0"/>
    <x v="0"/>
    <x v="0"/>
    <x v="0"/>
    <x v="0"/>
    <x v="0"/>
    <x v="0"/>
    <x v="0"/>
    <x v="0"/>
    <m/>
    <x v="0"/>
    <x v="0"/>
    <x v="0"/>
    <x v="0"/>
    <x v="0"/>
    <s v="DST NO 13"/>
    <m/>
    <x v="0"/>
    <m/>
    <m/>
    <m/>
    <m/>
  </r>
  <r>
    <x v="0"/>
    <s v="T26N R088W S34 fTENSLEEP"/>
    <n v="49017965"/>
    <x v="0"/>
    <x v="2"/>
    <x v="23"/>
    <m/>
    <s v="34"/>
    <n v="26"/>
    <n v="88"/>
    <n v="42.183959999999999"/>
    <n v="-107.34036"/>
    <s v="4900705861"/>
    <s v="F-3"/>
    <x v="0"/>
    <s v="TENSLEEP"/>
    <m/>
    <m/>
    <n v="212"/>
    <x v="3"/>
    <n v="4293"/>
    <n v="4505"/>
    <m/>
    <m/>
    <x v="5"/>
    <d v="1943-04-22T00:00:00"/>
    <m/>
    <x v="0"/>
    <n v="540"/>
    <n v="125"/>
    <n v="232"/>
    <n v="-3"/>
    <x v="0"/>
    <n v="172"/>
    <n v="260"/>
    <m/>
    <x v="0"/>
    <n v="1835"/>
    <n v="3164"/>
    <x v="0"/>
    <m/>
    <n v="26.946000000000002"/>
    <n v="10.286250000000001"/>
    <n v="10.091999999999999"/>
    <n v="0"/>
    <n v="47.324249999999999"/>
    <n v="4.8521200000000002"/>
    <n v="4.2613999999999992"/>
    <m/>
    <x v="0"/>
    <n v="38.204700000000003"/>
    <n v="47.318220000000004"/>
    <n v="6.371346817127172E-5"/>
    <n v="3158"/>
    <n v="-9.4906675102815561E-4"/>
    <n v="0.56939095706746545"/>
    <n v="0.21735685193109244"/>
    <n v="0.21325219100144216"/>
    <n v="0.10254231879390222"/>
    <n v="9.0058332709894814E-2"/>
    <n v="0.80739934849620298"/>
    <x v="0"/>
    <m/>
    <x v="0"/>
    <m/>
    <m/>
    <x v="0"/>
    <m/>
    <x v="0"/>
    <x v="0"/>
    <m/>
    <x v="0"/>
    <x v="0"/>
    <x v="0"/>
    <m/>
    <x v="0"/>
    <x v="0"/>
    <x v="0"/>
    <x v="0"/>
    <x v="0"/>
    <x v="0"/>
    <x v="0"/>
    <x v="0"/>
    <x v="0"/>
    <x v="0"/>
    <x v="0"/>
    <x v="0"/>
    <x v="0"/>
    <m/>
    <x v="0"/>
    <x v="0"/>
    <x v="0"/>
    <x v="0"/>
    <x v="0"/>
    <s v="LEAD LINE"/>
    <m/>
    <x v="0"/>
    <m/>
    <m/>
    <m/>
    <m/>
  </r>
  <r>
    <x v="0"/>
    <s v="T26N R088W S34 fTENSLEEP"/>
    <n v="49013183"/>
    <x v="0"/>
    <x v="2"/>
    <x v="23"/>
    <m/>
    <s v="34"/>
    <n v="26"/>
    <n v="88"/>
    <n v="42.183959999999999"/>
    <n v="-107.34036"/>
    <s v="4900705861"/>
    <s v="F-3"/>
    <x v="0"/>
    <s v="TENSLEEP"/>
    <m/>
    <m/>
    <n v="212"/>
    <x v="3"/>
    <n v="4293"/>
    <n v="4505"/>
    <m/>
    <m/>
    <x v="1"/>
    <m/>
    <m/>
    <x v="0"/>
    <n v="494"/>
    <n v="113"/>
    <n v="1164"/>
    <n v="-3"/>
    <x v="0"/>
    <n v="1067"/>
    <n v="65"/>
    <m/>
    <x v="0"/>
    <n v="2567"/>
    <n v="5437"/>
    <x v="0"/>
    <m/>
    <n v="24.650600000000001"/>
    <n v="9.2987700000000011"/>
    <n v="50.633999999999993"/>
    <n v="0"/>
    <n v="84.583370000000002"/>
    <n v="30.100069999999999"/>
    <n v="1.0653499999999998"/>
    <m/>
    <x v="0"/>
    <n v="53.444940000000003"/>
    <n v="84.61036"/>
    <n v="-1.595212777683774E-4"/>
    <n v="5464"/>
    <n v="2.4768369874323456E-3"/>
    <n v="0.29143553868804234"/>
    <n v="0.10993614938728501"/>
    <n v="0.59862831192467258"/>
    <n v="0.35574922503579937"/>
    <n v="1.2591247691181078E-2"/>
    <n v="0.63165952727301955"/>
    <x v="0"/>
    <m/>
    <x v="0"/>
    <m/>
    <m/>
    <x v="0"/>
    <m/>
    <x v="0"/>
    <x v="0"/>
    <m/>
    <x v="0"/>
    <x v="0"/>
    <x v="0"/>
    <m/>
    <x v="0"/>
    <x v="0"/>
    <x v="0"/>
    <x v="0"/>
    <x v="0"/>
    <x v="0"/>
    <x v="0"/>
    <x v="0"/>
    <x v="0"/>
    <x v="0"/>
    <x v="0"/>
    <x v="0"/>
    <x v="0"/>
    <m/>
    <x v="0"/>
    <x v="0"/>
    <x v="0"/>
    <x v="0"/>
    <x v="0"/>
    <s v="PRODUCTION"/>
    <m/>
    <x v="0"/>
    <m/>
    <m/>
    <m/>
    <m/>
  </r>
  <r>
    <x v="0"/>
    <s v="T26N R088W S34 fTENSLEEP"/>
    <n v="49004059"/>
    <x v="0"/>
    <x v="2"/>
    <x v="23"/>
    <m/>
    <s v="34"/>
    <n v="26"/>
    <n v="88"/>
    <n v="42.183210000000003"/>
    <n v="-107.34484"/>
    <s v="4900705860"/>
    <s v="F-4"/>
    <x v="0"/>
    <s v="TENSLEEP"/>
    <m/>
    <m/>
    <m/>
    <x v="1"/>
    <m/>
    <n v="0"/>
    <m/>
    <m/>
    <x v="1"/>
    <d v="1956-02-10T00:00:00"/>
    <n v="7.8"/>
    <x v="0"/>
    <n v="227"/>
    <n v="74"/>
    <n v="1050"/>
    <n v="-3"/>
    <x v="0"/>
    <n v="643"/>
    <n v="1456"/>
    <m/>
    <x v="0"/>
    <n v="1016"/>
    <n v="3726"/>
    <x v="0"/>
    <m/>
    <n v="11.327299999999999"/>
    <n v="6.0894599999999999"/>
    <n v="45.674999999999997"/>
    <n v="0"/>
    <n v="63.091759999999994"/>
    <n v="18.139029999999998"/>
    <n v="23.863839999999996"/>
    <m/>
    <x v="0"/>
    <n v="21.153120000000001"/>
    <n v="63.155989999999996"/>
    <n v="-5.0876154228492794E-4"/>
    <n v="4460"/>
    <n v="8.9665282189103343E-2"/>
    <n v="0.17953691575571834"/>
    <n v="9.6517516708996554E-2"/>
    <n v="0.72394556753528516"/>
    <n v="0.2872099701073485"/>
    <n v="0.37785552882632351"/>
    <n v="0.33493450106632805"/>
    <x v="0"/>
    <m/>
    <x v="0"/>
    <m/>
    <m/>
    <x v="0"/>
    <m/>
    <x v="0"/>
    <x v="0"/>
    <m/>
    <x v="0"/>
    <x v="0"/>
    <x v="0"/>
    <m/>
    <x v="0"/>
    <x v="0"/>
    <x v="0"/>
    <x v="0"/>
    <x v="0"/>
    <x v="0"/>
    <x v="0"/>
    <x v="0"/>
    <x v="0"/>
    <x v="0"/>
    <x v="0"/>
    <x v="0"/>
    <x v="0"/>
    <m/>
    <x v="0"/>
    <x v="0"/>
    <x v="0"/>
    <x v="0"/>
    <x v="0"/>
    <s v="PRODUCTION WATER"/>
    <m/>
    <x v="0"/>
    <m/>
    <m/>
    <m/>
    <m/>
  </r>
  <r>
    <x v="1"/>
    <s v="T26N R088W S34 fTENSLEEP"/>
    <m/>
    <x v="1"/>
    <x v="3"/>
    <x v="23"/>
    <s v="SE NW"/>
    <n v="34"/>
    <n v="26"/>
    <n v="88"/>
    <n v="42.182049999999997"/>
    <n v="-107.33771"/>
    <s v="4900720385"/>
    <s v="12 MAHONEY"/>
    <x v="0"/>
    <s v="TENSLEEP"/>
    <m/>
    <m/>
    <m/>
    <x v="0"/>
    <m/>
    <m/>
    <m/>
    <m/>
    <x v="5"/>
    <d v="1982-11-03T00:00:00"/>
    <n v="7.9"/>
    <x v="0"/>
    <n v="573"/>
    <n v="174"/>
    <n v="1129"/>
    <n v="150"/>
    <x v="1"/>
    <n v="1285"/>
    <n v="342"/>
    <n v="0"/>
    <x v="1"/>
    <n v="2250"/>
    <n v="5730"/>
    <x v="0"/>
    <s v="WOLD OIL PROPERTIES"/>
    <n v="28.592700000000001"/>
    <n v="14.31846"/>
    <n v="49.111499999999999"/>
    <n v="3.8369999999999997"/>
    <n v="95.859660000000005"/>
    <n v="36.249850000000002"/>
    <n v="5.6053799999999994"/>
    <n v="0"/>
    <x v="1"/>
    <n v="46.844999999999999"/>
    <n v="88.700230000000005"/>
    <n v="3.8791906518799942E-2"/>
    <n v="5903"/>
    <n v="1.4871486289005415E-2"/>
    <n v="0.29827666820433119"/>
    <n v="0.14936898378316801"/>
    <n v="0.55235434801250072"/>
    <n v="0.40867819621211804"/>
    <n v="6.3194650115337911E-2"/>
    <n v="0.52812715367254404"/>
    <x v="1"/>
    <n v="0"/>
    <x v="1"/>
    <n v="0"/>
    <n v="1.7"/>
    <x v="0"/>
    <n v="0"/>
    <x v="0"/>
    <x v="1"/>
    <m/>
    <x v="1"/>
    <x v="1"/>
    <x v="1"/>
    <n v="0"/>
    <x v="1"/>
    <x v="1"/>
    <x v="1"/>
    <x v="1"/>
    <x v="0"/>
    <x v="0"/>
    <x v="0"/>
    <x v="0"/>
    <x v="0"/>
    <x v="0"/>
    <x v="0"/>
    <x v="0"/>
    <x v="0"/>
    <m/>
    <x v="0"/>
    <x v="0"/>
    <x v="0"/>
    <x v="0"/>
    <x v="0"/>
    <s v="WELLHEAD"/>
    <n v="19821103"/>
    <x v="1"/>
    <m/>
    <m/>
    <m/>
    <m/>
  </r>
  <r>
    <x v="0"/>
    <s v="T26N R088W S34 fMADISON"/>
    <n v="49017966"/>
    <x v="0"/>
    <x v="2"/>
    <x v="23"/>
    <m/>
    <s v="34"/>
    <n v="26"/>
    <n v="88"/>
    <n v="42.184780000000003"/>
    <n v="-107.3368"/>
    <s v="4900705864"/>
    <s v="C-7"/>
    <x v="0"/>
    <s v="MADISON"/>
    <m/>
    <m/>
    <n v="259"/>
    <x v="0"/>
    <n v="5000"/>
    <n v="5259"/>
    <m/>
    <m/>
    <x v="0"/>
    <d v="1945-02-15T00:00:00"/>
    <m/>
    <x v="0"/>
    <n v="54"/>
    <n v="21"/>
    <n v="302"/>
    <n v="-3"/>
    <x v="0"/>
    <n v="162"/>
    <n v="170"/>
    <m/>
    <x v="0"/>
    <n v="491"/>
    <n v="1200"/>
    <x v="0"/>
    <m/>
    <n v="2.6945999999999999"/>
    <n v="1.7280900000000001"/>
    <n v="13.136999999999999"/>
    <n v="0"/>
    <n v="17.55969"/>
    <n v="4.5700199999999995"/>
    <n v="2.7862999999999998"/>
    <m/>
    <x v="0"/>
    <n v="10.222620000000001"/>
    <n v="17.578939999999999"/>
    <n v="-5.4783012314366119E-4"/>
    <n v="1194"/>
    <n v="-2.5062656641604009E-3"/>
    <n v="0.15345373409211666"/>
    <n v="9.8412329602629661E-2"/>
    <n v="0.7481339363052536"/>
    <n v="0.25997130657479917"/>
    <n v="0.15850216224641531"/>
    <n v="0.58152653117878561"/>
    <x v="0"/>
    <m/>
    <x v="0"/>
    <m/>
    <m/>
    <x v="0"/>
    <m/>
    <x v="0"/>
    <x v="0"/>
    <m/>
    <x v="0"/>
    <x v="0"/>
    <x v="0"/>
    <m/>
    <x v="0"/>
    <x v="0"/>
    <x v="0"/>
    <x v="0"/>
    <x v="0"/>
    <x v="0"/>
    <x v="0"/>
    <x v="0"/>
    <x v="0"/>
    <x v="0"/>
    <x v="0"/>
    <x v="0"/>
    <x v="0"/>
    <m/>
    <x v="0"/>
    <x v="0"/>
    <x v="0"/>
    <x v="0"/>
    <x v="0"/>
    <s v="DST"/>
    <m/>
    <x v="0"/>
    <m/>
    <m/>
    <m/>
    <m/>
  </r>
  <r>
    <x v="0"/>
    <s v="T26N R087W S29 fTENSLEEP"/>
    <n v="49018300"/>
    <x v="0"/>
    <x v="2"/>
    <x v="32"/>
    <m/>
    <s v="29"/>
    <n v="26"/>
    <n v="87"/>
    <n v="42.190060000000003"/>
    <n v="-107.26478"/>
    <s v="4900705893"/>
    <s v="E-5"/>
    <x v="0"/>
    <s v="TENSLEEP"/>
    <s v="[55]"/>
    <m/>
    <m/>
    <x v="0"/>
    <n v="4447"/>
    <m/>
    <m/>
    <m/>
    <x v="0"/>
    <d v="1943-09-27T00:00:00"/>
    <m/>
    <x v="0"/>
    <n v="303"/>
    <n v="66"/>
    <n v="389"/>
    <n v="-3"/>
    <x v="0"/>
    <n v="29"/>
    <n v="295"/>
    <m/>
    <x v="0"/>
    <n v="1530"/>
    <n v="2612"/>
    <x v="0"/>
    <m/>
    <n v="15.1197"/>
    <n v="5.4311400000000001"/>
    <n v="16.921499999999998"/>
    <n v="0"/>
    <n v="37.472340000000003"/>
    <n v="0.81808999999999998"/>
    <n v="4.8350499999999998"/>
    <m/>
    <x v="0"/>
    <n v="31.854600000000001"/>
    <n v="37.507739999999998"/>
    <n v="-4.7212539650525387E-4"/>
    <n v="2606"/>
    <n v="-1.1498658489842851E-3"/>
    <n v="0.40348961393924154"/>
    <n v="0.14493730575672614"/>
    <n v="0.45157308030403215"/>
    <n v="2.1811231495152735E-2"/>
    <n v="0.12890806004307379"/>
    <n v="0.84928070846177361"/>
    <x v="0"/>
    <m/>
    <x v="0"/>
    <m/>
    <m/>
    <x v="0"/>
    <m/>
    <x v="0"/>
    <x v="0"/>
    <m/>
    <x v="0"/>
    <x v="0"/>
    <x v="0"/>
    <m/>
    <x v="0"/>
    <x v="0"/>
    <x v="0"/>
    <x v="0"/>
    <x v="0"/>
    <x v="0"/>
    <x v="0"/>
    <x v="0"/>
    <x v="0"/>
    <x v="0"/>
    <x v="0"/>
    <x v="0"/>
    <x v="0"/>
    <m/>
    <x v="0"/>
    <x v="0"/>
    <x v="0"/>
    <x v="0"/>
    <x v="0"/>
    <s v="DST"/>
    <m/>
    <x v="0"/>
    <m/>
    <m/>
    <m/>
    <m/>
  </r>
  <r>
    <x v="0"/>
    <s v="T26N R087W S29 fTENSLEEP"/>
    <n v="49018299"/>
    <x v="0"/>
    <x v="2"/>
    <x v="32"/>
    <m/>
    <s v="29"/>
    <n v="26"/>
    <n v="87"/>
    <n v="42.190060000000003"/>
    <n v="-107.26478"/>
    <s v="4900705893"/>
    <s v="E-5"/>
    <x v="0"/>
    <s v="TENSLEEP"/>
    <s v="[90]"/>
    <s v="[55]"/>
    <m/>
    <x v="0"/>
    <n v="4392"/>
    <m/>
    <m/>
    <m/>
    <x v="0"/>
    <d v="1943-09-26T00:00:00"/>
    <m/>
    <x v="0"/>
    <n v="401"/>
    <n v="97"/>
    <n v="189"/>
    <n v="-3"/>
    <x v="0"/>
    <n v="15"/>
    <n v="245"/>
    <m/>
    <x v="0"/>
    <n v="1528"/>
    <n v="2475"/>
    <x v="0"/>
    <m/>
    <n v="20.009899999999998"/>
    <n v="7.9821300000000006"/>
    <n v="8.2214999999999989"/>
    <n v="0"/>
    <n v="36.213529999999999"/>
    <n v="0.42314999999999997"/>
    <n v="4.0155499999999993"/>
    <m/>
    <x v="0"/>
    <n v="31.812960000000004"/>
    <n v="36.251660000000001"/>
    <n v="-5.261836752239584E-4"/>
    <n v="2469"/>
    <n v="-1.2135922330097086E-3"/>
    <n v="0.55255314795326493"/>
    <n v="0.22041844581293238"/>
    <n v="0.22702840623380266"/>
    <n v="1.1672568925119566E-2"/>
    <n v="0.11076872065996424"/>
    <n v="0.87755871041491629"/>
    <x v="0"/>
    <m/>
    <x v="0"/>
    <m/>
    <m/>
    <x v="0"/>
    <m/>
    <x v="0"/>
    <x v="0"/>
    <m/>
    <x v="0"/>
    <x v="0"/>
    <x v="0"/>
    <m/>
    <x v="0"/>
    <x v="0"/>
    <x v="0"/>
    <x v="0"/>
    <x v="0"/>
    <x v="0"/>
    <x v="0"/>
    <x v="0"/>
    <x v="0"/>
    <x v="0"/>
    <x v="0"/>
    <x v="0"/>
    <x v="0"/>
    <m/>
    <x v="0"/>
    <x v="0"/>
    <x v="0"/>
    <x v="0"/>
    <x v="0"/>
    <s v="DST"/>
    <m/>
    <x v="0"/>
    <m/>
    <m/>
    <m/>
    <m/>
  </r>
  <r>
    <x v="0"/>
    <s v="T26N R087W S29 fTENSLEEP"/>
    <n v="49018297"/>
    <x v="0"/>
    <x v="2"/>
    <x v="32"/>
    <m/>
    <s v="29"/>
    <n v="26"/>
    <n v="87"/>
    <n v="42.190060000000003"/>
    <n v="-107.26478"/>
    <s v="4900705893"/>
    <s v="E-5"/>
    <x v="0"/>
    <s v="TENSLEEP"/>
    <m/>
    <s v="[90]"/>
    <m/>
    <x v="11"/>
    <n v="4302"/>
    <m/>
    <m/>
    <m/>
    <x v="0"/>
    <d v="1943-09-27T00:00:00"/>
    <m/>
    <x v="0"/>
    <n v="341"/>
    <n v="70"/>
    <n v="330"/>
    <n v="-3"/>
    <x v="0"/>
    <n v="24"/>
    <n v="250"/>
    <m/>
    <x v="0"/>
    <n v="1554"/>
    <n v="2569"/>
    <x v="0"/>
    <m/>
    <n v="17.015899999999998"/>
    <n v="5.7603"/>
    <n v="14.355"/>
    <n v="0"/>
    <n v="37.1312"/>
    <n v="0.67703999999999998"/>
    <n v="4.0975000000000001"/>
    <m/>
    <x v="0"/>
    <n v="32.354280000000003"/>
    <n v="37.128820000000005"/>
    <n v="3.2049546983628121E-5"/>
    <n v="2563"/>
    <n v="-1.1691348402182386E-3"/>
    <n v="0.45826420907484805"/>
    <n v="0.1551336881113457"/>
    <n v="0.38660210281380614"/>
    <n v="1.8234891386260051E-2"/>
    <n v="0.11035901491078895"/>
    <n v="0.87140609370295097"/>
    <x v="0"/>
    <m/>
    <x v="0"/>
    <m/>
    <m/>
    <x v="0"/>
    <m/>
    <x v="0"/>
    <x v="0"/>
    <m/>
    <x v="0"/>
    <x v="0"/>
    <x v="0"/>
    <m/>
    <x v="0"/>
    <x v="0"/>
    <x v="0"/>
    <x v="0"/>
    <x v="0"/>
    <x v="0"/>
    <x v="0"/>
    <x v="0"/>
    <x v="0"/>
    <x v="0"/>
    <x v="0"/>
    <x v="0"/>
    <x v="0"/>
    <m/>
    <x v="0"/>
    <x v="0"/>
    <x v="0"/>
    <x v="0"/>
    <x v="0"/>
    <s v="DST"/>
    <m/>
    <x v="0"/>
    <m/>
    <m/>
    <m/>
    <m/>
  </r>
  <r>
    <x v="0"/>
    <s v="T26N R087W S29 fTENSLEEP"/>
    <n v="49008120"/>
    <x v="0"/>
    <x v="2"/>
    <x v="32"/>
    <m/>
    <s v="29"/>
    <n v="26"/>
    <n v="87"/>
    <n v="42.189909999999998"/>
    <n v="-107.26178"/>
    <s v="4900705892"/>
    <s v="4 E"/>
    <x v="0"/>
    <s v="TENSLEEP"/>
    <m/>
    <m/>
    <n v="42"/>
    <x v="0"/>
    <n v="4274"/>
    <n v="4316"/>
    <m/>
    <m/>
    <x v="1"/>
    <m/>
    <m/>
    <x v="0"/>
    <n v="530"/>
    <n v="105"/>
    <n v="47"/>
    <n v="-3"/>
    <x v="0"/>
    <n v="10"/>
    <n v="115"/>
    <m/>
    <x v="0"/>
    <n v="1680"/>
    <n v="2429"/>
    <x v="0"/>
    <m/>
    <n v="26.446999999999999"/>
    <n v="8.6404499999999995"/>
    <n v="2.0444999999999998"/>
    <n v="0"/>
    <n v="37.131949999999996"/>
    <n v="0.28210000000000002"/>
    <n v="1.8848499999999999"/>
    <m/>
    <x v="0"/>
    <n v="34.977600000000002"/>
    <n v="37.144550000000002"/>
    <n v="-1.6963642605677653E-4"/>
    <n v="2481"/>
    <n v="1.0590631364562118E-2"/>
    <n v="0.71224376850663651"/>
    <n v="0.23269583202605842"/>
    <n v="5.5060399467305107E-2"/>
    <n v="7.5946538590452705E-3"/>
    <n v="5.0743648799083572E-2"/>
    <n v="0.94166169734187111"/>
    <x v="0"/>
    <m/>
    <x v="0"/>
    <m/>
    <m/>
    <x v="0"/>
    <m/>
    <x v="0"/>
    <x v="0"/>
    <m/>
    <x v="0"/>
    <x v="0"/>
    <x v="0"/>
    <m/>
    <x v="0"/>
    <x v="0"/>
    <x v="0"/>
    <x v="0"/>
    <x v="0"/>
    <x v="0"/>
    <x v="0"/>
    <x v="0"/>
    <x v="0"/>
    <x v="0"/>
    <x v="0"/>
    <x v="0"/>
    <x v="0"/>
    <m/>
    <x v="0"/>
    <x v="0"/>
    <x v="0"/>
    <x v="0"/>
    <x v="0"/>
    <s v="PRODUCTION"/>
    <m/>
    <x v="0"/>
    <m/>
    <m/>
    <m/>
    <m/>
  </r>
  <r>
    <x v="1"/>
    <s v="T25N R117W S27 fMADISON"/>
    <n v="738"/>
    <x v="0"/>
    <x v="5"/>
    <x v="5"/>
    <s v="NE SE"/>
    <n v="27"/>
    <n v="25"/>
    <n v="117"/>
    <n v="42.121409999999997"/>
    <n v="-110.7189"/>
    <s v="4902320446"/>
    <s v="1 JWC EST."/>
    <x v="0"/>
    <s v="MADISON"/>
    <m/>
    <m/>
    <s v=""/>
    <x v="0"/>
    <m/>
    <m/>
    <n v="15616"/>
    <m/>
    <x v="5"/>
    <d v="1981-12-15T00:00:00"/>
    <n v="8.5"/>
    <x v="1"/>
    <n v="80"/>
    <n v="18"/>
    <n v="6864"/>
    <n v="517"/>
    <x v="1"/>
    <n v="1000"/>
    <n v="1024"/>
    <n v="120"/>
    <x v="1"/>
    <n v="12900"/>
    <n v="22003"/>
    <x v="0"/>
    <s v="BADGER OIL"/>
    <n v="3.992"/>
    <n v="1.48122"/>
    <n v="298.584"/>
    <n v="13.22486"/>
    <n v="317.28208000000001"/>
    <n v="28.21"/>
    <n v="16.783359999999998"/>
    <n v="3.9996"/>
    <x v="1"/>
    <n v="268.57800000000003"/>
    <n v="317.57096000000001"/>
    <n v="-4.5503444387697353E-4"/>
    <n v="22523"/>
    <n v="1.1678569824372277E-2"/>
    <n v="1.2581864062414114E-2"/>
    <n v="4.668464099831922E-3"/>
    <n v="0.98274967183775386"/>
    <n v="8.8830540424729001E-2"/>
    <n v="5.2849164797688045E-2"/>
    <n v="0.84572594421101988"/>
    <x v="1"/>
    <n v="0"/>
    <x v="1"/>
    <n v="18136"/>
    <n v="0.6"/>
    <x v="0"/>
    <n v="0.4"/>
    <x v="0"/>
    <x v="1"/>
    <m/>
    <x v="1"/>
    <x v="1"/>
    <x v="1"/>
    <n v="0"/>
    <x v="1"/>
    <x v="1"/>
    <x v="1"/>
    <x v="1"/>
    <x v="0"/>
    <x v="0"/>
    <x v="0"/>
    <x v="0"/>
    <x v="0"/>
    <x v="0"/>
    <x v="0"/>
    <x v="0"/>
    <x v="0"/>
    <m/>
    <x v="0"/>
    <x v="0"/>
    <x v="0"/>
    <x v="0"/>
    <x v="0"/>
    <s v="FLOWLINE"/>
    <n v="19811215"/>
    <x v="1"/>
    <m/>
    <m/>
    <m/>
    <m/>
  </r>
  <r>
    <x v="0"/>
    <s v="T25N R113W S15 fMESAVERDE"/>
    <n v="49005811"/>
    <x v="0"/>
    <x v="5"/>
    <x v="0"/>
    <m/>
    <s v="15"/>
    <s v=" 25"/>
    <s v=" 113"/>
    <n v="42.14978"/>
    <n v="-110.25512999999999"/>
    <s v="4902305112"/>
    <s v="PALISADES UNIT NO. 1"/>
    <x v="0"/>
    <s v="MESAVERDE"/>
    <m/>
    <m/>
    <n v="120"/>
    <x v="0"/>
    <n v="4316"/>
    <n v="4436"/>
    <n v="4725"/>
    <m/>
    <x v="0"/>
    <m/>
    <n v="8.3999996185302734"/>
    <x v="0"/>
    <n v="13"/>
    <n v="10"/>
    <n v="3242"/>
    <n v="-3"/>
    <x v="0"/>
    <n v="4500"/>
    <n v="585"/>
    <m/>
    <x v="0"/>
    <n v="170"/>
    <n v="8297"/>
    <x v="0"/>
    <m/>
    <n v="0.64870000000000005"/>
    <n v="0.82289999999999996"/>
    <n v="141.02699999999999"/>
    <n v="0"/>
    <n v="142.49859999999998"/>
    <n v="126.94499999999999"/>
    <n v="9.5881499999999988"/>
    <m/>
    <x v="0"/>
    <n v="3.5394000000000001"/>
    <n v="140.07254999999998"/>
    <n v="8.5856252487205558E-3"/>
    <n v="8514"/>
    <n v="1.2908214859318303E-2"/>
    <n v="4.552325426355067E-3"/>
    <n v="5.7747935769193529E-3"/>
    <n v="0.98967288099672557"/>
    <n v="0.90628035257443385"/>
    <n v="6.8451313265875433E-2"/>
    <n v="2.5268334159690823E-2"/>
    <x v="0"/>
    <m/>
    <x v="0"/>
    <m/>
    <m/>
    <x v="0"/>
    <m/>
    <x v="0"/>
    <x v="0"/>
    <m/>
    <x v="0"/>
    <x v="0"/>
    <x v="0"/>
    <m/>
    <x v="0"/>
    <x v="0"/>
    <x v="0"/>
    <x v="0"/>
    <x v="0"/>
    <x v="0"/>
    <x v="0"/>
    <x v="0"/>
    <x v="0"/>
    <x v="0"/>
    <x v="0"/>
    <x v="0"/>
    <x v="0"/>
    <m/>
    <x v="0"/>
    <x v="0"/>
    <x v="0"/>
    <x v="0"/>
    <x v="0"/>
    <s v="DST NO. 1"/>
    <m/>
    <x v="0"/>
    <m/>
    <m/>
    <m/>
    <m/>
  </r>
  <r>
    <x v="1"/>
    <s v="T25N R112W S23 fFRONTIER"/>
    <n v="4826"/>
    <x v="0"/>
    <x v="5"/>
    <x v="26"/>
    <s v="SW NE"/>
    <n v="23"/>
    <n v="25"/>
    <n v="112"/>
    <n v="42.134720000000002"/>
    <n v="-110.11861"/>
    <s v="4902321444"/>
    <s v="23-6 WEST SWAN"/>
    <x v="0"/>
    <s v="FRONTIER"/>
    <m/>
    <m/>
    <n v="97"/>
    <x v="0"/>
    <n v="8726"/>
    <n v="8823"/>
    <n v="9130"/>
    <n v="9039"/>
    <x v="2"/>
    <d v="2005-11-10T00:00:00"/>
    <n v="7.13"/>
    <x v="1"/>
    <n v="83"/>
    <n v="8"/>
    <n v="3100"/>
    <n v="57"/>
    <x v="1"/>
    <n v="5648"/>
    <n v="747"/>
    <n v="0"/>
    <x v="1"/>
    <n v="11"/>
    <n v="10820"/>
    <x v="0"/>
    <s v="CHEVRON USA INC"/>
    <n v="4.1417000000000002"/>
    <n v="0.65832000000000002"/>
    <n v="134.85"/>
    <n v="1.4580599999999999"/>
    <n v="141.10807999999997"/>
    <n v="159.33007999999998"/>
    <n v="12.243329999999998"/>
    <n v="0"/>
    <x v="1"/>
    <n v="0.22902000000000003"/>
    <n v="171.80242999999996"/>
    <n v="-9.8093061815021781E-2"/>
    <n v="9654"/>
    <n v="-5.6950278401875547E-2"/>
    <n v="2.9351260395577637E-2"/>
    <n v="4.665360055923092E-3"/>
    <n v="0.96598337954849933"/>
    <n v="0.92740294767658416"/>
    <n v="7.1264009478794924E-2"/>
    <n v="1.3330428446209992E-3"/>
    <x v="1"/>
    <n v="12"/>
    <x v="1"/>
    <n v="10203"/>
    <n v="54.14"/>
    <x v="1"/>
    <n v="0"/>
    <x v="1"/>
    <x v="1"/>
    <n v="0"/>
    <x v="1"/>
    <x v="1"/>
    <x v="1"/>
    <n v="0"/>
    <x v="1"/>
    <x v="1"/>
    <x v="1"/>
    <x v="1"/>
    <x v="0"/>
    <x v="0"/>
    <x v="0"/>
    <x v="0"/>
    <x v="0"/>
    <x v="0"/>
    <x v="0"/>
    <x v="0"/>
    <x v="0"/>
    <m/>
    <x v="0"/>
    <x v="0"/>
    <x v="0"/>
    <x v="0"/>
    <x v="0"/>
    <m/>
    <n v="20051110"/>
    <x v="0"/>
    <s v="WYOMING ANALYTICAL LABS ROCK SPRINGS ID No D2909"/>
    <m/>
    <s v="8726-8823"/>
    <d v="2005-11-16T00:00:00"/>
  </r>
  <r>
    <x v="1"/>
    <s v="T25N R112W S23 fFRONTIER"/>
    <n v="4822"/>
    <x v="0"/>
    <x v="5"/>
    <x v="26"/>
    <s v="SW NW"/>
    <n v="23"/>
    <n v="25"/>
    <n v="112"/>
    <n v="42.134120000000003"/>
    <n v="-110.12759"/>
    <s v="4902321152"/>
    <s v="23-2 WEST SWAN"/>
    <x v="0"/>
    <s v="FRONTIER"/>
    <m/>
    <m/>
    <n v="115"/>
    <x v="0"/>
    <n v="8584"/>
    <n v="8699"/>
    <n v="8775"/>
    <n v="8713"/>
    <x v="2"/>
    <d v="2005-11-10T00:00:00"/>
    <n v="7.06"/>
    <x v="1"/>
    <n v="74"/>
    <n v="5"/>
    <n v="2710"/>
    <n v="88"/>
    <x v="1"/>
    <n v="4948"/>
    <n v="610"/>
    <n v="0"/>
    <x v="1"/>
    <n v="16"/>
    <n v="9630"/>
    <x v="0"/>
    <s v="CHEVRON USA INC"/>
    <n v="3.6926000000000001"/>
    <n v="0.41144999999999998"/>
    <n v="117.88500000000001"/>
    <n v="2.2510399999999997"/>
    <n v="124.24009"/>
    <n v="139.58308"/>
    <n v="9.9978999999999996"/>
    <n v="0"/>
    <x v="1"/>
    <n v="0.33312000000000003"/>
    <n v="149.91409999999999"/>
    <n v="-9.3648067169792293E-2"/>
    <n v="8451"/>
    <n v="-6.5206570433051267E-2"/>
    <n v="2.9721485230733497E-2"/>
    <n v="3.3117329518998254E-3"/>
    <n v="0.96696678181736673"/>
    <n v="0.93108706919495898"/>
    <n v="6.6690858298185426E-2"/>
    <n v="2.2220725068555929E-3"/>
    <x v="1"/>
    <n v="16"/>
    <x v="1"/>
    <n v="8939"/>
    <n v="60.13"/>
    <x v="1"/>
    <n v="0"/>
    <x v="1"/>
    <x v="1"/>
    <n v="0"/>
    <x v="1"/>
    <x v="1"/>
    <x v="1"/>
    <n v="0"/>
    <x v="1"/>
    <x v="1"/>
    <x v="1"/>
    <x v="1"/>
    <x v="0"/>
    <x v="0"/>
    <x v="0"/>
    <x v="0"/>
    <x v="0"/>
    <x v="0"/>
    <x v="0"/>
    <x v="0"/>
    <x v="0"/>
    <m/>
    <x v="0"/>
    <x v="0"/>
    <x v="0"/>
    <x v="0"/>
    <x v="0"/>
    <m/>
    <n v="20051110"/>
    <x v="0"/>
    <s v="WYOMING ANALYTICAL LABS ROCK SPRINGS ID No D2906"/>
    <m/>
    <s v="8584-8699"/>
    <d v="2005-11-16T00:00:00"/>
  </r>
  <r>
    <x v="1"/>
    <s v="T25N R112W S23 fFRONTIER"/>
    <n v="4824"/>
    <x v="0"/>
    <x v="5"/>
    <x v="26"/>
    <s v="NE NE"/>
    <n v="23"/>
    <n v="25"/>
    <n v="112"/>
    <n v="42.275860000000002"/>
    <n v="-110.22898000000001"/>
    <s v="4902320981"/>
    <s v="23-1 WEST SWAN"/>
    <x v="0"/>
    <s v="FRONTIER"/>
    <m/>
    <m/>
    <n v="53"/>
    <x v="0"/>
    <n v="8483"/>
    <n v="8536"/>
    <n v="7622"/>
    <n v="7579"/>
    <x v="2"/>
    <d v="2005-11-10T00:00:00"/>
    <n v="7.2"/>
    <x v="1"/>
    <n v="80"/>
    <n v="6"/>
    <n v="2470"/>
    <n v="73"/>
    <x v="1"/>
    <n v="4474"/>
    <n v="565"/>
    <n v="0"/>
    <x v="1"/>
    <n v="12"/>
    <n v="8580"/>
    <x v="0"/>
    <s v="CHEVRON USA INC"/>
    <n v="3.992"/>
    <n v="0.49374000000000001"/>
    <n v="107.44499999999999"/>
    <n v="1.86734"/>
    <n v="113.79807999999998"/>
    <n v="126.21154"/>
    <n v="9.260349999999999"/>
    <n v="0"/>
    <x v="1"/>
    <n v="0.24984000000000001"/>
    <n v="135.72173000000001"/>
    <n v="-8.7863364435873934E-2"/>
    <n v="7680"/>
    <n v="-5.5350553505535055E-2"/>
    <n v="3.5079677969962239E-2"/>
    <n v="4.3387375252728344E-3"/>
    <n v="0.96058158450476494"/>
    <n v="0.9299287593814195"/>
    <n v="6.8230415276905168E-2"/>
    <n v="1.8408253416752054E-3"/>
    <x v="1"/>
    <n v="24"/>
    <x v="1"/>
    <n v="8083"/>
    <n v="67.569999999999993"/>
    <x v="1"/>
    <n v="0"/>
    <x v="1"/>
    <x v="1"/>
    <n v="0"/>
    <x v="1"/>
    <x v="1"/>
    <x v="1"/>
    <n v="0"/>
    <x v="1"/>
    <x v="1"/>
    <x v="1"/>
    <x v="1"/>
    <x v="0"/>
    <x v="0"/>
    <x v="0"/>
    <x v="0"/>
    <x v="0"/>
    <x v="0"/>
    <x v="0"/>
    <x v="0"/>
    <x v="0"/>
    <m/>
    <x v="0"/>
    <x v="0"/>
    <x v="0"/>
    <x v="0"/>
    <x v="0"/>
    <m/>
    <n v="20051110"/>
    <x v="0"/>
    <s v="WYOMING ANALYTICAL LABS ROCK SPRINGS ID No D2908"/>
    <m/>
    <s v="8483-8536"/>
    <d v="2005-11-16T00:00:00"/>
  </r>
  <r>
    <x v="1"/>
    <s v="T25N R112W S23 fFRONTIER"/>
    <n v="4825"/>
    <x v="0"/>
    <x v="5"/>
    <x v="26"/>
    <s v="NE NE"/>
    <n v="23"/>
    <n v="25"/>
    <n v="112"/>
    <n v="42.137500000000003"/>
    <n v="-110.11546"/>
    <s v="4902320871"/>
    <s v="23-1 WEST SWAN"/>
    <x v="0"/>
    <s v="FRONTIER"/>
    <m/>
    <m/>
    <n v="53"/>
    <x v="0"/>
    <n v="8483"/>
    <n v="8536"/>
    <n v="8717"/>
    <n v="8602"/>
    <x v="2"/>
    <d v="2005-11-10T00:00:00"/>
    <n v="7.2"/>
    <x v="1"/>
    <n v="80"/>
    <n v="6"/>
    <n v="2470"/>
    <n v="73"/>
    <x v="1"/>
    <n v="4474"/>
    <n v="565"/>
    <n v="0"/>
    <x v="1"/>
    <n v="12"/>
    <n v="8580"/>
    <x v="0"/>
    <s v="CHEVRON USA INC"/>
    <n v="3.992"/>
    <n v="0.49374000000000001"/>
    <n v="107.44499999999999"/>
    <n v="1.86734"/>
    <n v="113.79807999999998"/>
    <n v="126.21154"/>
    <n v="9.260349999999999"/>
    <n v="0"/>
    <x v="1"/>
    <n v="0.24984000000000001"/>
    <n v="135.72173000000001"/>
    <n v="-8.7863364435873934E-2"/>
    <n v="7680"/>
    <n v="-5.5350553505535055E-2"/>
    <n v="3.5079677969962239E-2"/>
    <n v="4.3387375252728344E-3"/>
    <n v="0.96058158450476494"/>
    <n v="0.9299287593814195"/>
    <n v="6.8230415276905168E-2"/>
    <n v="1.8408253416752054E-3"/>
    <x v="1"/>
    <n v="24"/>
    <x v="1"/>
    <n v="8083"/>
    <n v="67.569999999999993"/>
    <x v="1"/>
    <n v="0"/>
    <x v="1"/>
    <x v="1"/>
    <n v="0"/>
    <x v="1"/>
    <x v="1"/>
    <x v="1"/>
    <n v="0"/>
    <x v="1"/>
    <x v="1"/>
    <x v="1"/>
    <x v="1"/>
    <x v="0"/>
    <x v="0"/>
    <x v="0"/>
    <x v="0"/>
    <x v="0"/>
    <x v="0"/>
    <x v="0"/>
    <x v="0"/>
    <x v="0"/>
    <m/>
    <x v="0"/>
    <x v="0"/>
    <x v="0"/>
    <x v="0"/>
    <x v="0"/>
    <m/>
    <n v="20051110"/>
    <x v="0"/>
    <s v="WYOMING ANALYTICAL LABS ROCK SPRINGS ID No D2908"/>
    <m/>
    <s v="8483-8536"/>
    <d v="2005-11-16T00:00:00"/>
  </r>
  <r>
    <x v="1"/>
    <s v="T25N R112W S23 fFRONTIER"/>
    <n v="4823"/>
    <x v="0"/>
    <x v="5"/>
    <x v="26"/>
    <s v="NE NW"/>
    <n v="23"/>
    <n v="25"/>
    <n v="112"/>
    <n v="42.138269999999999"/>
    <n v="-110.12157999999999"/>
    <s v="4902321202"/>
    <s v="23-3 WEST SWAN"/>
    <x v="0"/>
    <s v="FRONTIER"/>
    <m/>
    <m/>
    <n v="40"/>
    <x v="0"/>
    <n v="8450"/>
    <n v="8490"/>
    <n v="8810"/>
    <n v="8718"/>
    <x v="2"/>
    <d v="2005-11-10T00:00:00"/>
    <n v="7.13"/>
    <x v="1"/>
    <n v="91"/>
    <n v="5"/>
    <n v="2630"/>
    <n v="67"/>
    <x v="1"/>
    <n v="4798"/>
    <n v="665"/>
    <n v="0"/>
    <x v="1"/>
    <n v="16"/>
    <n v="9150"/>
    <x v="0"/>
    <s v="CHEVRON USA INC"/>
    <n v="4.5408999999999997"/>
    <n v="0.41144999999999998"/>
    <n v="114.405"/>
    <n v="1.7138599999999999"/>
    <n v="121.07120999999998"/>
    <n v="135.35157999999998"/>
    <n v="10.899349999999998"/>
    <n v="0"/>
    <x v="1"/>
    <n v="0.33312000000000003"/>
    <n v="146.58404999999999"/>
    <n v="-9.5319778135501659E-2"/>
    <n v="8272"/>
    <n v="-5.0396050970037881E-2"/>
    <n v="3.7506026412059489E-2"/>
    <n v="3.3984132148344769E-3"/>
    <n v="0.95909556037310606"/>
    <n v="0.92337181296327941"/>
    <n v="7.4355634190759495E-2"/>
    <n v="2.2725528459610718E-3"/>
    <x v="1"/>
    <n v="13"/>
    <x v="1"/>
    <n v="8668"/>
    <n v="63.45"/>
    <x v="1"/>
    <n v="0"/>
    <x v="1"/>
    <x v="1"/>
    <n v="0"/>
    <x v="1"/>
    <x v="1"/>
    <x v="1"/>
    <n v="0"/>
    <x v="1"/>
    <x v="1"/>
    <x v="1"/>
    <x v="1"/>
    <x v="0"/>
    <x v="0"/>
    <x v="0"/>
    <x v="0"/>
    <x v="0"/>
    <x v="0"/>
    <x v="0"/>
    <x v="0"/>
    <x v="0"/>
    <m/>
    <x v="0"/>
    <x v="0"/>
    <x v="0"/>
    <x v="0"/>
    <x v="0"/>
    <m/>
    <n v="20051110"/>
    <x v="0"/>
    <s v="WYOMING ANALYTICAL LABS ROCK SPRINGS ID No D2907"/>
    <m/>
    <s v="8450-8490"/>
    <d v="2005-11-16T00:00:00"/>
  </r>
  <r>
    <x v="1"/>
    <s v="T25N R112W S21 fFRONTIER"/>
    <n v="1941"/>
    <x v="0"/>
    <x v="5"/>
    <x v="5"/>
    <s v="SW SE"/>
    <n v="21"/>
    <n v="25"/>
    <n v="112"/>
    <n v="42.126359999999998"/>
    <n v="-110.15743999999999"/>
    <s v="4902320510"/>
    <s v="34-21"/>
    <x v="0"/>
    <s v="FRONTIER"/>
    <m/>
    <m/>
    <m/>
    <x v="0"/>
    <s v="8834"/>
    <m/>
    <n v="9150"/>
    <m/>
    <x v="2"/>
    <d v="1994-07-18T00:00:00"/>
    <n v="7.8"/>
    <x v="1"/>
    <n v="114"/>
    <n v="16"/>
    <n v="5360"/>
    <n v="94"/>
    <x v="1"/>
    <n v="8200"/>
    <n v="1391"/>
    <n v="0"/>
    <x v="1"/>
    <n v="0"/>
    <n v="14469"/>
    <x v="0"/>
    <s v="XTO ENERGY"/>
    <n v="5.6886000000000001"/>
    <n v="1.31664"/>
    <n v="233.16"/>
    <n v="2.4045199999999998"/>
    <n v="242.56975999999997"/>
    <n v="231.322"/>
    <n v="22.798489999999997"/>
    <n v="0"/>
    <x v="1"/>
    <n v="0"/>
    <n v="254.12048999999999"/>
    <n v="-2.3255399114438056E-2"/>
    <n v="15175"/>
    <n v="2.3815949264606666E-2"/>
    <n v="2.3451398063798229E-2"/>
    <n v="5.427881859634936E-3"/>
    <n v="0.97112072007656691"/>
    <n v="0.91028472359706225"/>
    <n v="8.9715276402937832E-2"/>
    <n v="0"/>
    <x v="1"/>
    <n v="0"/>
    <x v="1"/>
    <n v="14157"/>
    <n v="0.6"/>
    <x v="0"/>
    <n v="0"/>
    <x v="0"/>
    <x v="1"/>
    <m/>
    <x v="1"/>
    <x v="1"/>
    <x v="1"/>
    <n v="0"/>
    <x v="1"/>
    <x v="1"/>
    <x v="1"/>
    <x v="1"/>
    <x v="0"/>
    <x v="0"/>
    <x v="0"/>
    <x v="0"/>
    <x v="0"/>
    <x v="0"/>
    <x v="0"/>
    <x v="0"/>
    <x v="0"/>
    <m/>
    <x v="0"/>
    <x v="0"/>
    <x v="0"/>
    <x v="0"/>
    <x v="0"/>
    <m/>
    <n v="19940718"/>
    <x v="1"/>
    <s v="WESTERN ATLAS CORE LABS  LAB No 941627-63"/>
    <m/>
    <m/>
    <d v="1994-08-11T00:00:00"/>
  </r>
  <r>
    <x v="1"/>
    <s v="T25N R112W S15 fFRONTIER"/>
    <n v="1886"/>
    <x v="0"/>
    <x v="5"/>
    <x v="5"/>
    <s v="NW NW"/>
    <n v="15"/>
    <n v="25"/>
    <n v="112"/>
    <n v="42.153399999999998"/>
    <n v="-110.14841"/>
    <s v="4902320111"/>
    <s v="11-15"/>
    <x v="0"/>
    <s v="FRONTIER"/>
    <m/>
    <m/>
    <s v=""/>
    <x v="0"/>
    <m/>
    <m/>
    <n v="8750"/>
    <m/>
    <x v="2"/>
    <d v="1994-07-26T00:00:00"/>
    <n v="7.11"/>
    <x v="1"/>
    <n v="57"/>
    <n v="5"/>
    <n v="1340"/>
    <n v="80"/>
    <x v="1"/>
    <n v="2149"/>
    <n v="317"/>
    <n v="0"/>
    <x v="1"/>
    <n v="0"/>
    <n v="3787"/>
    <x v="0"/>
    <s v="XTO ENERGY"/>
    <n v="2.8443000000000001"/>
    <n v="0.41144999999999998"/>
    <n v="58.29"/>
    <n v="2.0463999999999998"/>
    <n v="63.592149999999997"/>
    <n v="60.623289999999997"/>
    <n v="5.1956299999999995"/>
    <n v="0"/>
    <x v="1"/>
    <n v="0"/>
    <n v="65.818919999999991"/>
    <n v="-1.7206951460953031E-2"/>
    <n v="3948"/>
    <n v="2.0814479638009049E-2"/>
    <n v="4.4727218689728218E-2"/>
    <n v="6.470138216745306E-3"/>
    <n v="0.94880264309352647"/>
    <n v="0.92106175549522851"/>
    <n v="7.8938244504771576E-2"/>
    <n v="0"/>
    <x v="1"/>
    <n v="0"/>
    <x v="1"/>
    <n v="3708"/>
    <n v="1.9"/>
    <x v="0"/>
    <n v="0"/>
    <x v="0"/>
    <x v="1"/>
    <m/>
    <x v="1"/>
    <x v="1"/>
    <x v="1"/>
    <n v="0"/>
    <x v="1"/>
    <x v="1"/>
    <x v="1"/>
    <x v="1"/>
    <x v="0"/>
    <x v="0"/>
    <x v="0"/>
    <x v="0"/>
    <x v="0"/>
    <x v="0"/>
    <x v="0"/>
    <x v="0"/>
    <x v="0"/>
    <m/>
    <x v="0"/>
    <x v="0"/>
    <x v="0"/>
    <x v="0"/>
    <x v="0"/>
    <m/>
    <n v="19940726"/>
    <x v="1"/>
    <s v="WESTERN ATLAS CORE LABS  LAB No 941627-7"/>
    <m/>
    <m/>
    <d v="1994-08-11T00:00:00"/>
  </r>
  <r>
    <x v="1"/>
    <s v="T25N R112W S14 fFRONTIER"/>
    <n v="1917"/>
    <x v="0"/>
    <x v="5"/>
    <x v="5"/>
    <s v="NE SW"/>
    <n v="14"/>
    <n v="25"/>
    <n v="112"/>
    <n v="42.1462"/>
    <n v="-110.12371"/>
    <s v="4902320863"/>
    <s v="23-14"/>
    <x v="0"/>
    <s v="FRONTIER"/>
    <m/>
    <m/>
    <m/>
    <x v="0"/>
    <s v="8409"/>
    <m/>
    <n v="8650"/>
    <n v="8570"/>
    <x v="2"/>
    <d v="1994-07-15T00:00:00"/>
    <n v="7.59"/>
    <x v="1"/>
    <n v="91"/>
    <n v="9"/>
    <n v="3120"/>
    <n v="105"/>
    <x v="1"/>
    <n v="4800"/>
    <n v="744"/>
    <n v="0"/>
    <x v="1"/>
    <n v="0"/>
    <n v="8492"/>
    <x v="0"/>
    <s v="XTO ENERGY"/>
    <n v="4.5408999999999997"/>
    <n v="0.74060999999999999"/>
    <n v="135.72"/>
    <n v="2.6858999999999997"/>
    <n v="143.68741"/>
    <n v="135.40799999999999"/>
    <n v="12.194159999999998"/>
    <n v="0"/>
    <x v="1"/>
    <n v="0"/>
    <n v="147.60216"/>
    <n v="-1.3439375807379569E-2"/>
    <n v="8869"/>
    <n v="2.1715338978169459E-2"/>
    <n v="3.1602629624961576E-2"/>
    <n v="5.1543137982652757E-3"/>
    <n v="0.96324305657677312"/>
    <n v="0.91738494883814703"/>
    <n v="8.2615051161852901E-2"/>
    <n v="0"/>
    <x v="1"/>
    <n v="0"/>
    <x v="1"/>
    <n v="8316"/>
    <n v="1"/>
    <x v="0"/>
    <n v="0"/>
    <x v="0"/>
    <x v="1"/>
    <m/>
    <x v="1"/>
    <x v="1"/>
    <x v="1"/>
    <n v="0"/>
    <x v="1"/>
    <x v="1"/>
    <x v="1"/>
    <x v="1"/>
    <x v="0"/>
    <x v="0"/>
    <x v="0"/>
    <x v="0"/>
    <x v="0"/>
    <x v="0"/>
    <x v="0"/>
    <x v="0"/>
    <x v="0"/>
    <m/>
    <x v="0"/>
    <x v="0"/>
    <x v="0"/>
    <x v="0"/>
    <x v="0"/>
    <m/>
    <n v="19940715"/>
    <x v="1"/>
    <s v="WESTERN ATLAS CORE LABS  LAB No 941627-24"/>
    <m/>
    <m/>
    <d v="1994-08-11T00:00:00"/>
  </r>
  <r>
    <x v="1"/>
    <s v="T25N R112W S14 fFRONTIER"/>
    <n v="2693"/>
    <x v="0"/>
    <x v="5"/>
    <x v="26"/>
    <s v="SW SE"/>
    <n v="14"/>
    <n v="25"/>
    <n v="112"/>
    <n v="42.142899999999997"/>
    <n v="-110.11756"/>
    <s v="4902321323"/>
    <s v="34-14"/>
    <x v="0"/>
    <s v="FRONTIER"/>
    <m/>
    <m/>
    <s v=""/>
    <x v="0"/>
    <m/>
    <m/>
    <n v="8675"/>
    <n v="8570"/>
    <x v="5"/>
    <d v="1999-10-27T00:00:00"/>
    <n v="7.11"/>
    <x v="1"/>
    <n v="312"/>
    <n v="131"/>
    <n v="3622"/>
    <m/>
    <x v="1"/>
    <n v="6000"/>
    <n v="756"/>
    <m/>
    <x v="0"/>
    <n v="108"/>
    <n v="10933"/>
    <x v="0"/>
    <s v="XTO ENERGY INC"/>
    <n v="15.5688"/>
    <n v="10.77999"/>
    <n v="157.55699999999999"/>
    <n v="0"/>
    <n v="183.90579"/>
    <n v="169.26"/>
    <n v="12.390839999999999"/>
    <n v="0"/>
    <x v="1"/>
    <n v="2.2485600000000003"/>
    <n v="183.89939999999999"/>
    <n v="1.7373327440024247E-5"/>
    <n v="10929"/>
    <n v="-1.8296587686396487E-4"/>
    <n v="8.4656388469335306E-2"/>
    <n v="5.8616914671365157E-2"/>
    <n v="0.85672669685929947"/>
    <n v="0.92039452004737377"/>
    <n v="6.7378360125155384E-2"/>
    <n v="1.2227119827470892E-2"/>
    <x v="0"/>
    <n v="4"/>
    <x v="0"/>
    <m/>
    <m/>
    <x v="0"/>
    <m/>
    <x v="0"/>
    <x v="0"/>
    <m/>
    <x v="0"/>
    <x v="0"/>
    <x v="0"/>
    <m/>
    <x v="0"/>
    <x v="0"/>
    <x v="0"/>
    <x v="0"/>
    <x v="0"/>
    <x v="0"/>
    <x v="0"/>
    <x v="0"/>
    <x v="0"/>
    <x v="0"/>
    <x v="0"/>
    <x v="0"/>
    <x v="0"/>
    <m/>
    <x v="0"/>
    <x v="0"/>
    <x v="0"/>
    <x v="0"/>
    <x v="0"/>
    <s v="WELLHEAD"/>
    <n v="991027"/>
    <x v="0"/>
    <s v="CHAMPION TECHNOLOGIES VERNAL UT"/>
    <m/>
    <m/>
    <d v="1999-11-03T00:00:00"/>
  </r>
  <r>
    <x v="1"/>
    <s v="T25N R112W S13 fFRONTIER"/>
    <n v="1930"/>
    <x v="0"/>
    <x v="5"/>
    <x v="5"/>
    <s v="NW NE"/>
    <n v="13"/>
    <n v="25"/>
    <n v="112"/>
    <n v="42.153660000000002"/>
    <n v="-110.09744999999999"/>
    <s v="4902320921"/>
    <s v="31-13"/>
    <x v="0"/>
    <s v="FRONTIER"/>
    <m/>
    <m/>
    <m/>
    <x v="0"/>
    <s v="8623"/>
    <m/>
    <n v="8850"/>
    <n v="8786"/>
    <x v="2"/>
    <d v="1994-07-22T00:00:00"/>
    <n v="7.7"/>
    <x v="1"/>
    <n v="53"/>
    <n v="6"/>
    <n v="2490"/>
    <n v="86"/>
    <x v="1"/>
    <n v="3600"/>
    <n v="976"/>
    <n v="0"/>
    <x v="1"/>
    <n v="0"/>
    <n v="6716"/>
    <x v="0"/>
    <s v="XTO ENERGY"/>
    <n v="2.6446999999999998"/>
    <n v="0.49374000000000001"/>
    <n v="108.315"/>
    <n v="2.1998799999999998"/>
    <n v="113.65331999999999"/>
    <n v="101.556"/>
    <n v="15.996639999999998"/>
    <n v="0"/>
    <x v="1"/>
    <n v="0"/>
    <n v="117.55264"/>
    <n v="-1.6865136175555347E-2"/>
    <n v="7211"/>
    <n v="3.5542471458318375E-2"/>
    <n v="2.3269887760427939E-2"/>
    <n v="4.3442637663378423E-3"/>
    <n v="0.97238584847323417"/>
    <n v="0.86391934711121754"/>
    <n v="0.13608065288878241"/>
    <n v="0"/>
    <x v="1"/>
    <n v="0"/>
    <x v="1"/>
    <n v="6490"/>
    <n v="1.2"/>
    <x v="0"/>
    <n v="0"/>
    <x v="0"/>
    <x v="1"/>
    <m/>
    <x v="1"/>
    <x v="1"/>
    <x v="1"/>
    <n v="0"/>
    <x v="1"/>
    <x v="1"/>
    <x v="1"/>
    <x v="1"/>
    <x v="0"/>
    <x v="0"/>
    <x v="0"/>
    <x v="0"/>
    <x v="0"/>
    <x v="0"/>
    <x v="0"/>
    <x v="0"/>
    <x v="0"/>
    <m/>
    <x v="0"/>
    <x v="0"/>
    <x v="0"/>
    <x v="0"/>
    <x v="0"/>
    <m/>
    <n v="19940722"/>
    <x v="1"/>
    <s v="WESTERN ATLAS CORE LABS  LAB No 941627-52"/>
    <m/>
    <m/>
    <d v="1994-08-11T00:00:00"/>
  </r>
  <r>
    <x v="1"/>
    <s v="T25N R112W S13 fFRONTIER"/>
    <n v="1937"/>
    <x v="0"/>
    <x v="5"/>
    <x v="5"/>
    <s v="NW SE"/>
    <n v="13"/>
    <n v="25"/>
    <n v="112"/>
    <n v="42.145699999999998"/>
    <n v="-110.1"/>
    <s v="4902320533"/>
    <s v="33-13"/>
    <x v="0"/>
    <s v="FRONTIER"/>
    <m/>
    <m/>
    <m/>
    <x v="0"/>
    <s v="8466"/>
    <m/>
    <n v="8750"/>
    <m/>
    <x v="2"/>
    <d v="1994-07-22T00:00:00"/>
    <n v="5.43"/>
    <x v="1"/>
    <n v="56"/>
    <n v="6"/>
    <n v="2180"/>
    <n v="44"/>
    <x v="1"/>
    <n v="3100"/>
    <n v="817"/>
    <n v="0"/>
    <x v="1"/>
    <n v="0"/>
    <n v="5789"/>
    <x v="0"/>
    <s v="XTO ENERGY"/>
    <n v="2.7944"/>
    <n v="0.49374000000000001"/>
    <n v="94.83"/>
    <n v="1.1255199999999999"/>
    <n v="99.243659999999991"/>
    <n v="87.450999999999993"/>
    <n v="13.390629999999998"/>
    <n v="0"/>
    <x v="1"/>
    <n v="0"/>
    <n v="100.84162999999999"/>
    <n v="-7.9864441808790831E-3"/>
    <n v="6203"/>
    <n v="3.4523015343562377E-2"/>
    <n v="2.8156962369183081E-2"/>
    <n v="4.9750281277413594E-3"/>
    <n v="0.96686800950307561"/>
    <n v="0.86721128962314475"/>
    <n v="0.13278871037685527"/>
    <n v="0"/>
    <x v="1"/>
    <n v="0"/>
    <x v="1"/>
    <n v="5604"/>
    <n v="1.3"/>
    <x v="0"/>
    <n v="0"/>
    <x v="0"/>
    <x v="1"/>
    <m/>
    <x v="1"/>
    <x v="1"/>
    <x v="1"/>
    <n v="0"/>
    <x v="1"/>
    <x v="1"/>
    <x v="1"/>
    <x v="1"/>
    <x v="0"/>
    <x v="0"/>
    <x v="0"/>
    <x v="0"/>
    <x v="0"/>
    <x v="0"/>
    <x v="0"/>
    <x v="0"/>
    <x v="0"/>
    <m/>
    <x v="0"/>
    <x v="0"/>
    <x v="0"/>
    <x v="0"/>
    <x v="0"/>
    <m/>
    <n v="19940722"/>
    <x v="1"/>
    <s v="WESTERN ATLAS CORE LABS  LAB No 941627-59"/>
    <m/>
    <m/>
    <d v="1994-08-11T00:00:00"/>
  </r>
  <r>
    <x v="1"/>
    <s v="T25N R112W S13 fFRONTIER"/>
    <n v="1900"/>
    <x v="0"/>
    <x v="5"/>
    <x v="5"/>
    <s v="NW SW"/>
    <n v="13"/>
    <n v="25"/>
    <n v="112"/>
    <n v="42.146279999999997"/>
    <n v="-110.10845"/>
    <s v="4902320922"/>
    <s v="13-13"/>
    <x v="0"/>
    <s v="FRONTIER"/>
    <m/>
    <m/>
    <m/>
    <x v="0"/>
    <s v="8402"/>
    <m/>
    <n v="8725"/>
    <n v="8629"/>
    <x v="2"/>
    <d v="1994-07-29T00:00:00"/>
    <n v="7.29"/>
    <x v="1"/>
    <n v="98"/>
    <n v="12"/>
    <n v="3480"/>
    <n v="131"/>
    <x v="1"/>
    <n v="5000"/>
    <n v="1000"/>
    <n v="0"/>
    <x v="1"/>
    <n v="0"/>
    <n v="9214"/>
    <x v="0"/>
    <s v="XTO ENERGY"/>
    <n v="4.8902000000000001"/>
    <n v="0.98748000000000002"/>
    <n v="151.38"/>
    <n v="3.3509799999999998"/>
    <n v="160.60865999999999"/>
    <n v="141.05000000000001"/>
    <n v="16.39"/>
    <n v="0"/>
    <x v="1"/>
    <n v="0"/>
    <n v="157.44"/>
    <n v="9.9628151239499561E-3"/>
    <n v="9721"/>
    <n v="2.6775811988381304E-2"/>
    <n v="3.0447922297589684E-2"/>
    <n v="6.1483608667178974E-3"/>
    <n v="0.96340371683569248"/>
    <n v="0.89589684959349603"/>
    <n v="0.10410315040650407"/>
    <n v="0"/>
    <x v="1"/>
    <n v="0"/>
    <x v="1"/>
    <n v="8980"/>
    <n v="0.9"/>
    <x v="0"/>
    <n v="0"/>
    <x v="0"/>
    <x v="1"/>
    <m/>
    <x v="1"/>
    <x v="1"/>
    <x v="1"/>
    <n v="0"/>
    <x v="1"/>
    <x v="1"/>
    <x v="1"/>
    <x v="1"/>
    <x v="0"/>
    <x v="0"/>
    <x v="0"/>
    <x v="0"/>
    <x v="0"/>
    <x v="0"/>
    <x v="0"/>
    <x v="0"/>
    <x v="0"/>
    <m/>
    <x v="0"/>
    <x v="0"/>
    <x v="0"/>
    <x v="0"/>
    <x v="0"/>
    <m/>
    <n v="19940729"/>
    <x v="1"/>
    <s v="WESTERN ATLAS CORE LABS  LAB No 941627-34"/>
    <m/>
    <m/>
    <d v="1994-08-11T00:00:00"/>
  </r>
  <r>
    <x v="1"/>
    <s v="T25N R112W S13 fFRONTIER"/>
    <n v="2692"/>
    <x v="0"/>
    <x v="5"/>
    <x v="26"/>
    <s v="SE SE"/>
    <n v="13"/>
    <n v="25"/>
    <n v="112"/>
    <n v="42.141419999999997"/>
    <n v="-110.09526"/>
    <s v="4902321279"/>
    <s v="44-13"/>
    <x v="0"/>
    <s v="FRONTIER"/>
    <m/>
    <m/>
    <s v=""/>
    <x v="0"/>
    <m/>
    <m/>
    <n v="8751"/>
    <n v="8740"/>
    <x v="5"/>
    <d v="1999-10-27T00:00:00"/>
    <n v="6.69"/>
    <x v="1"/>
    <n v="224"/>
    <n v="141"/>
    <n v="1375"/>
    <m/>
    <x v="1"/>
    <n v="2600"/>
    <n v="366"/>
    <m/>
    <x v="0"/>
    <n v="155"/>
    <n v="4870"/>
    <x v="0"/>
    <s v="XTO ENERGY INC"/>
    <n v="11.1776"/>
    <n v="11.60289"/>
    <n v="59.8125"/>
    <n v="0"/>
    <n v="82.592989999999986"/>
    <n v="73.346000000000004"/>
    <n v="5.9987399999999997"/>
    <n v="0"/>
    <x v="1"/>
    <n v="3.2271000000000001"/>
    <n v="82.571840000000009"/>
    <n v="1.2805389621977847E-4"/>
    <n v="4861"/>
    <n v="-9.2487925187544962E-4"/>
    <n v="0.1353335192248156"/>
    <n v="0.14048274556956955"/>
    <n v="0.72418373520561496"/>
    <n v="0.88826893042470645"/>
    <n v="7.2648738359227541E-2"/>
    <n v="3.9082331216065913E-2"/>
    <x v="0"/>
    <n v="9"/>
    <x v="0"/>
    <m/>
    <m/>
    <x v="0"/>
    <m/>
    <x v="0"/>
    <x v="0"/>
    <m/>
    <x v="0"/>
    <x v="0"/>
    <x v="0"/>
    <m/>
    <x v="0"/>
    <x v="0"/>
    <x v="0"/>
    <x v="0"/>
    <x v="0"/>
    <x v="0"/>
    <x v="0"/>
    <x v="0"/>
    <x v="0"/>
    <x v="0"/>
    <x v="0"/>
    <x v="0"/>
    <x v="0"/>
    <m/>
    <x v="0"/>
    <x v="0"/>
    <x v="0"/>
    <x v="0"/>
    <x v="0"/>
    <s v="WELLHEAD"/>
    <n v="991027"/>
    <x v="0"/>
    <s v="CHAMPION TECHNOLOGIES VERNAL UT"/>
    <m/>
    <m/>
    <d v="1999-11-03T00:00:00"/>
  </r>
  <r>
    <x v="1"/>
    <s v="T25N R112W S13 fFRONTIER"/>
    <n v="2690"/>
    <x v="0"/>
    <x v="5"/>
    <x v="26"/>
    <s v="SE SW"/>
    <n v="13"/>
    <n v="25"/>
    <n v="112"/>
    <n v="42.141970000000001"/>
    <n v="-110.10328"/>
    <s v="4902321306"/>
    <s v="24-13"/>
    <x v="0"/>
    <s v="FRONTIER"/>
    <m/>
    <m/>
    <s v=""/>
    <x v="0"/>
    <m/>
    <m/>
    <n v="8718"/>
    <n v="8656"/>
    <x v="5"/>
    <d v="1999-10-27T00:00:00"/>
    <n v="6.94"/>
    <x v="1"/>
    <n v="184"/>
    <n v="92"/>
    <n v="2185"/>
    <m/>
    <x v="1"/>
    <n v="3600"/>
    <n v="488"/>
    <m/>
    <x v="0"/>
    <n v="108"/>
    <n v="6666"/>
    <x v="0"/>
    <s v="XTO ENERGY INC"/>
    <n v="9.1815999999999995"/>
    <n v="7.5706800000000003"/>
    <n v="95.047499999999999"/>
    <n v="0"/>
    <n v="111.79978"/>
    <n v="101.556"/>
    <n v="7.9983199999999988"/>
    <n v="0"/>
    <x v="1"/>
    <n v="2.2485600000000003"/>
    <n v="111.80287999999999"/>
    <n v="-1.3863878005696455E-5"/>
    <n v="6657"/>
    <n v="-6.755235307363207E-4"/>
    <n v="8.2125385219899358E-2"/>
    <n v="6.7716412322099379E-2"/>
    <n v="0.85015820245800122"/>
    <n v="0.90834869370091365"/>
    <n v="7.1539480914981787E-2"/>
    <n v="2.0111825384104602E-2"/>
    <x v="0"/>
    <n v="9"/>
    <x v="0"/>
    <m/>
    <m/>
    <x v="0"/>
    <m/>
    <x v="0"/>
    <x v="0"/>
    <m/>
    <x v="0"/>
    <x v="0"/>
    <x v="0"/>
    <m/>
    <x v="0"/>
    <x v="0"/>
    <x v="0"/>
    <x v="0"/>
    <x v="0"/>
    <x v="0"/>
    <x v="0"/>
    <x v="0"/>
    <x v="0"/>
    <x v="0"/>
    <x v="0"/>
    <x v="0"/>
    <x v="0"/>
    <m/>
    <x v="0"/>
    <x v="0"/>
    <x v="0"/>
    <x v="0"/>
    <x v="0"/>
    <s v="WELLHEAD"/>
    <n v="991027"/>
    <x v="0"/>
    <s v="CHAMPION TECHNOLOGIES VERNAL UT"/>
    <m/>
    <m/>
    <d v="1999-11-03T00:00:00"/>
  </r>
  <r>
    <x v="1"/>
    <s v="T25N R112W S13 fFRONTIER"/>
    <n v="2691"/>
    <x v="0"/>
    <x v="5"/>
    <x v="26"/>
    <s v="SE NE"/>
    <n v="13"/>
    <n v="25"/>
    <n v="112"/>
    <n v="42.149250000000002"/>
    <n v="-110.09448"/>
    <s v="4902321399"/>
    <s v="42-13"/>
    <x v="0"/>
    <s v="FRONTIER"/>
    <m/>
    <m/>
    <s v=""/>
    <x v="0"/>
    <m/>
    <m/>
    <n v="8800"/>
    <n v="8708"/>
    <x v="2"/>
    <d v="2000-02-29T00:00:00"/>
    <n v="7.52"/>
    <x v="1"/>
    <n v="41.1"/>
    <n v="6.3"/>
    <n v="2538"/>
    <n v="77.5"/>
    <x v="1"/>
    <n v="3088"/>
    <n v="911"/>
    <m/>
    <x v="0"/>
    <n v="8.1999999999999993"/>
    <n v="6792"/>
    <x v="0"/>
    <s v="XTO ENERGY INC"/>
    <n v="2.0508899999999999"/>
    <n v="0.51842699999999997"/>
    <n v="110.40299999999999"/>
    <n v="1.9824499999999998"/>
    <n v="114.95476699999999"/>
    <n v="87.112479999999991"/>
    <n v="14.931289999999999"/>
    <n v="0"/>
    <x v="1"/>
    <n v="0.17072399999999999"/>
    <n v="102.214494"/>
    <n v="5.8665176375951235E-2"/>
    <n v="6670.1"/>
    <n v="-9.0550508464504464E-3"/>
    <n v="1.7840843433661172E-2"/>
    <n v="4.5098347248183276E-3"/>
    <n v="0.97764932184152054"/>
    <n v="0.85225173643182139"/>
    <n v="0.14607801120651245"/>
    <n v="1.6702523616660468E-3"/>
    <x v="0"/>
    <n v="20.2"/>
    <x v="0"/>
    <m/>
    <n v="1.4219999999999999"/>
    <x v="4"/>
    <m/>
    <x v="0"/>
    <x v="0"/>
    <m/>
    <x v="0"/>
    <x v="0"/>
    <x v="0"/>
    <m/>
    <x v="0"/>
    <x v="0"/>
    <x v="0"/>
    <x v="0"/>
    <x v="0"/>
    <x v="0"/>
    <x v="0"/>
    <x v="0"/>
    <x v="0"/>
    <x v="0"/>
    <x v="0"/>
    <x v="0"/>
    <x v="0"/>
    <m/>
    <x v="0"/>
    <x v="0"/>
    <x v="0"/>
    <x v="0"/>
    <x v="0"/>
    <m/>
    <n v="229"/>
    <x v="0"/>
    <s v="ETL LABS ID No 00-5121-22"/>
    <m/>
    <m/>
    <d v="2000-03-29T00:00:00"/>
  </r>
  <r>
    <x v="1"/>
    <s v="T25N R112W S12 fFRONTIER"/>
    <n v="1929"/>
    <x v="0"/>
    <x v="5"/>
    <x v="5"/>
    <s v="NW NE"/>
    <n v="12"/>
    <n v="25"/>
    <n v="112"/>
    <n v="42.16827"/>
    <n v="-110.0977"/>
    <s v="4902320892"/>
    <s v="31-12"/>
    <x v="0"/>
    <s v="FRONTIER"/>
    <m/>
    <m/>
    <m/>
    <x v="0"/>
    <s v="8558"/>
    <m/>
    <n v="8835"/>
    <n v="8730"/>
    <x v="2"/>
    <d v="1994-07-29T00:00:00"/>
    <n v="7.55"/>
    <x v="1"/>
    <n v="55"/>
    <n v="5"/>
    <n v="1530"/>
    <n v="66"/>
    <x v="1"/>
    <n v="2300"/>
    <n v="500"/>
    <n v="0"/>
    <x v="1"/>
    <n v="0"/>
    <n v="4202"/>
    <x v="0"/>
    <s v="P G AND E"/>
    <n v="2.7444999999999999"/>
    <n v="0.41144999999999998"/>
    <n v="66.555000000000007"/>
    <n v="1.68828"/>
    <n v="71.399230000000003"/>
    <n v="64.882999999999996"/>
    <n v="8.1950000000000003"/>
    <n v="0"/>
    <x v="1"/>
    <n v="0"/>
    <n v="73.077999999999989"/>
    <n v="-1.1619616461362016E-2"/>
    <n v="4456"/>
    <n v="2.9337029337029336E-2"/>
    <n v="3.8438789886109416E-2"/>
    <n v="5.7626671884276615E-3"/>
    <n v="0.95579854292546285"/>
    <n v="0.88785954733298678"/>
    <n v="0.11214045266701332"/>
    <n v="0"/>
    <x v="1"/>
    <n v="0"/>
    <x v="1"/>
    <n v="4084"/>
    <n v="1.8"/>
    <x v="0"/>
    <n v="0"/>
    <x v="0"/>
    <x v="1"/>
    <m/>
    <x v="1"/>
    <x v="1"/>
    <x v="1"/>
    <n v="0"/>
    <x v="1"/>
    <x v="1"/>
    <x v="1"/>
    <x v="1"/>
    <x v="0"/>
    <x v="0"/>
    <x v="0"/>
    <x v="0"/>
    <x v="0"/>
    <x v="0"/>
    <x v="0"/>
    <x v="0"/>
    <x v="0"/>
    <m/>
    <x v="0"/>
    <x v="0"/>
    <x v="0"/>
    <x v="0"/>
    <x v="0"/>
    <m/>
    <n v="19940729"/>
    <x v="1"/>
    <s v="WESTERN ATLAS CORE LABS  LAB No 941627-51"/>
    <m/>
    <m/>
    <d v="1994-08-11T00:00:00"/>
  </r>
  <r>
    <x v="1"/>
    <s v="T25N R112W S12 fFRONTIER"/>
    <n v="2688"/>
    <x v="0"/>
    <x v="5"/>
    <x v="26"/>
    <s v="NW SW"/>
    <n v="12"/>
    <n v="25"/>
    <n v="112"/>
    <n v="42.16133"/>
    <n v="-110.10901"/>
    <s v="4902321339"/>
    <s v="FONT FED 13-12"/>
    <x v="0"/>
    <s v="FRONTIER"/>
    <m/>
    <m/>
    <s v=""/>
    <x v="0"/>
    <m/>
    <m/>
    <n v="8850"/>
    <n v="8783"/>
    <x v="2"/>
    <d v="2000-02-29T00:00:00"/>
    <n v="7.65"/>
    <x v="1"/>
    <n v="40.799999999999997"/>
    <n v="6"/>
    <n v="2444"/>
    <n v="71.3"/>
    <x v="1"/>
    <n v="3112"/>
    <n v="940"/>
    <m/>
    <x v="0"/>
    <n v="7.4"/>
    <n v="6752"/>
    <x v="0"/>
    <s v="XTO ENERGY INC"/>
    <n v="2.03592"/>
    <n v="0.49374000000000001"/>
    <n v="106.31399999999999"/>
    <n v="1.8238539999999999"/>
    <n v="110.667514"/>
    <n v="87.789519999999996"/>
    <n v="15.406599999999999"/>
    <n v="0"/>
    <x v="1"/>
    <n v="0.15406800000000001"/>
    <n v="103.35018799999999"/>
    <n v="3.419028394202648E-2"/>
    <n v="6621.5"/>
    <n v="-9.7581037125658958E-3"/>
    <n v="1.8396726613014908E-2"/>
    <n v="4.4614718642726542E-3"/>
    <n v="0.97714180152271235"/>
    <n v="0.84943744853178216"/>
    <n v="0.149071813976768"/>
    <n v="1.4907374914499432E-3"/>
    <x v="0"/>
    <n v="18.399999999999999"/>
    <x v="0"/>
    <m/>
    <n v="1.4390000000000001"/>
    <x v="4"/>
    <m/>
    <x v="0"/>
    <x v="0"/>
    <m/>
    <x v="0"/>
    <x v="0"/>
    <x v="0"/>
    <m/>
    <x v="0"/>
    <x v="0"/>
    <x v="0"/>
    <x v="0"/>
    <x v="0"/>
    <x v="0"/>
    <x v="0"/>
    <x v="0"/>
    <x v="0"/>
    <x v="0"/>
    <x v="0"/>
    <x v="0"/>
    <x v="0"/>
    <m/>
    <x v="0"/>
    <x v="0"/>
    <x v="0"/>
    <x v="0"/>
    <x v="0"/>
    <m/>
    <n v="229"/>
    <x v="0"/>
    <s v="ETL LABS ID No 00-5121-5"/>
    <m/>
    <m/>
    <d v="2000-03-29T00:00:00"/>
  </r>
  <r>
    <x v="1"/>
    <s v="T25N R112W S12 fFRONTIER"/>
    <n v="2686"/>
    <x v="0"/>
    <x v="5"/>
    <x v="26"/>
    <s v="NW NW"/>
    <n v="12"/>
    <n v="25"/>
    <n v="112"/>
    <n v="42.166379999999997"/>
    <n v="-110.10714"/>
    <s v="4902321307"/>
    <s v="FONT FED 11-12"/>
    <x v="0"/>
    <s v="FRONTIER"/>
    <m/>
    <m/>
    <s v=""/>
    <x v="0"/>
    <m/>
    <m/>
    <n v="8800"/>
    <n v="8680"/>
    <x v="2"/>
    <d v="2000-02-29T00:00:00"/>
    <n v="7.6"/>
    <x v="1"/>
    <n v="41.9"/>
    <n v="5.8"/>
    <n v="2454"/>
    <n v="76.400000000000006"/>
    <x v="1"/>
    <n v="3184"/>
    <n v="928"/>
    <m/>
    <x v="0"/>
    <n v="7.4"/>
    <n v="6832"/>
    <x v="0"/>
    <s v="XTO ENERGY INC"/>
    <n v="2.0908099999999998"/>
    <n v="0.47728199999999998"/>
    <n v="106.749"/>
    <n v="1.954312"/>
    <n v="111.271404"/>
    <n v="89.820639999999997"/>
    <n v="15.209919999999999"/>
    <n v="0"/>
    <x v="1"/>
    <n v="0.15406800000000001"/>
    <n v="105.18462799999999"/>
    <n v="2.8120149592320044E-2"/>
    <n v="6697.5"/>
    <n v="-9.941239513655345E-3"/>
    <n v="1.8790182606125826E-2"/>
    <n v="4.2893500292312293E-3"/>
    <n v="0.97692046736464289"/>
    <n v="0.8539331431585232"/>
    <n v="0.14460211809657206"/>
    <n v="1.4647387449048166E-3"/>
    <x v="0"/>
    <n v="18.8"/>
    <x v="0"/>
    <m/>
    <n v="1.4179999999999999"/>
    <x v="4"/>
    <m/>
    <x v="0"/>
    <x v="0"/>
    <m/>
    <x v="0"/>
    <x v="0"/>
    <x v="0"/>
    <m/>
    <x v="0"/>
    <x v="0"/>
    <x v="0"/>
    <x v="0"/>
    <x v="0"/>
    <x v="0"/>
    <x v="0"/>
    <x v="0"/>
    <x v="0"/>
    <x v="0"/>
    <x v="0"/>
    <x v="0"/>
    <x v="0"/>
    <m/>
    <x v="0"/>
    <x v="0"/>
    <x v="0"/>
    <x v="0"/>
    <x v="0"/>
    <m/>
    <n v="229"/>
    <x v="0"/>
    <s v="ETL ID No 00-5121-4"/>
    <m/>
    <m/>
    <d v="2000-03-29T00:00:00"/>
  </r>
  <r>
    <x v="1"/>
    <s v="T25N R112W S12 fFRONTIER"/>
    <n v="2687"/>
    <x v="0"/>
    <x v="5"/>
    <x v="26"/>
    <s v="SW NW"/>
    <n v="12"/>
    <n v="25"/>
    <n v="112"/>
    <n v="42.164999999999999"/>
    <n v="-110.10917000000001"/>
    <s v="4902321520"/>
    <s v="FONT FED 12-12"/>
    <x v="0"/>
    <s v="FRONTIER"/>
    <m/>
    <m/>
    <s v=""/>
    <x v="0"/>
    <m/>
    <m/>
    <n v="8870"/>
    <m/>
    <x v="2"/>
    <d v="2000-02-29T00:00:00"/>
    <n v="7.54"/>
    <x v="1"/>
    <n v="39.9"/>
    <n v="6.2"/>
    <n v="2462"/>
    <n v="74"/>
    <x v="1"/>
    <n v="3112"/>
    <n v="895"/>
    <m/>
    <x v="0"/>
    <m/>
    <n v="6848"/>
    <x v="0"/>
    <s v="XTO ENERGY INC"/>
    <n v="1.9910099999999999"/>
    <n v="0.51019800000000004"/>
    <n v="107.09699999999999"/>
    <n v="1.8929199999999999"/>
    <n v="111.491128"/>
    <n v="87.789519999999996"/>
    <n v="14.669049999999999"/>
    <n v="0"/>
    <x v="1"/>
    <n v="0"/>
    <n v="102.45856999999999"/>
    <n v="4.2218138583210378E-2"/>
    <n v="6589.1"/>
    <n v="-1.9267550289869068E-2"/>
    <n v="1.7858012881527219E-2"/>
    <n v="4.5761309366248405E-3"/>
    <n v="0.97756585618184788"/>
    <n v="0.8568294482345401"/>
    <n v="0.14317055176545992"/>
    <n v="0"/>
    <x v="0"/>
    <n v="18.600000000000001"/>
    <x v="0"/>
    <m/>
    <n v="1.4450000000000001"/>
    <x v="4"/>
    <m/>
    <x v="0"/>
    <x v="0"/>
    <m/>
    <x v="0"/>
    <x v="0"/>
    <x v="0"/>
    <m/>
    <x v="0"/>
    <x v="0"/>
    <x v="0"/>
    <x v="0"/>
    <x v="0"/>
    <x v="0"/>
    <x v="0"/>
    <x v="0"/>
    <x v="0"/>
    <x v="0"/>
    <x v="0"/>
    <x v="0"/>
    <x v="0"/>
    <m/>
    <x v="0"/>
    <x v="0"/>
    <x v="0"/>
    <x v="0"/>
    <x v="0"/>
    <m/>
    <n v="229"/>
    <x v="0"/>
    <s v="ETL ID No 00-5121-4"/>
    <m/>
    <m/>
    <d v="2000-03-29T00:00:00"/>
  </r>
  <r>
    <x v="1"/>
    <s v="T25N R112W S11 fFRONTIER"/>
    <n v="1928"/>
    <x v="0"/>
    <x v="5"/>
    <x v="5"/>
    <s v="NW NE"/>
    <n v="11"/>
    <n v="25"/>
    <n v="112"/>
    <n v="42.168779999999998"/>
    <n v="-110.11926"/>
    <s v="4902320688"/>
    <s v="31-11"/>
    <x v="0"/>
    <s v="FRONTIER"/>
    <m/>
    <m/>
    <m/>
    <x v="0"/>
    <s v="8462"/>
    <m/>
    <n v="8650"/>
    <n v="8542"/>
    <x v="2"/>
    <d v="1994-07-16T00:00:00"/>
    <n v="7.9"/>
    <x v="1"/>
    <n v="94"/>
    <n v="11"/>
    <n v="2760"/>
    <n v="155"/>
    <x v="1"/>
    <n v="4100"/>
    <n v="647"/>
    <n v="0"/>
    <x v="1"/>
    <n v="0"/>
    <n v="7438"/>
    <x v="0"/>
    <s v="XTO ENERGY"/>
    <n v="4.6905999999999999"/>
    <n v="0.90519000000000005"/>
    <n v="120.06"/>
    <n v="3.9648999999999996"/>
    <n v="129.62068999999997"/>
    <n v="115.661"/>
    <n v="10.604329999999999"/>
    <n v="0"/>
    <x v="1"/>
    <n v="0"/>
    <n v="126.26533000000001"/>
    <n v="1.3112713230679668E-2"/>
    <n v="7767"/>
    <n v="2.1637619204209143E-2"/>
    <n v="3.6187124138900982E-2"/>
    <n v="6.9833758792674245E-3"/>
    <n v="0.95682949998183175"/>
    <n v="0.91601550481038618"/>
    <n v="8.3984495189613803E-2"/>
    <n v="0"/>
    <x v="1"/>
    <n v="0"/>
    <x v="1"/>
    <n v="7279"/>
    <n v="1"/>
    <x v="0"/>
    <n v="0"/>
    <x v="0"/>
    <x v="1"/>
    <m/>
    <x v="1"/>
    <x v="1"/>
    <x v="1"/>
    <n v="0"/>
    <x v="1"/>
    <x v="1"/>
    <x v="1"/>
    <x v="1"/>
    <x v="0"/>
    <x v="0"/>
    <x v="0"/>
    <x v="0"/>
    <x v="0"/>
    <x v="0"/>
    <x v="0"/>
    <x v="0"/>
    <x v="0"/>
    <m/>
    <x v="0"/>
    <x v="0"/>
    <x v="0"/>
    <x v="0"/>
    <x v="0"/>
    <m/>
    <n v="19940716"/>
    <x v="1"/>
    <s v="WESTERN ATLAS CORE LABS  LAB No 941627-50"/>
    <m/>
    <m/>
    <d v="1994-08-11T00:00:00"/>
  </r>
  <r>
    <x v="1"/>
    <s v="T25N R112W S11 fFRONTIER"/>
    <n v="1893"/>
    <x v="0"/>
    <x v="5"/>
    <x v="5"/>
    <s v="SW NW"/>
    <n v="11"/>
    <n v="25"/>
    <n v="112"/>
    <n v="42.166440000000001"/>
    <n v="-110.12634"/>
    <s v="4902320900"/>
    <s v="12-11"/>
    <x v="0"/>
    <s v="FRONTIER"/>
    <m/>
    <m/>
    <m/>
    <x v="0"/>
    <s v="8437"/>
    <m/>
    <n v="8785"/>
    <n v="8641"/>
    <x v="2"/>
    <d v="1994-07-15T00:00:00"/>
    <n v="7.22"/>
    <x v="1"/>
    <n v="119"/>
    <n v="12"/>
    <n v="3610"/>
    <n v="116"/>
    <x v="1"/>
    <n v="5600"/>
    <n v="793"/>
    <n v="0"/>
    <x v="1"/>
    <n v="0"/>
    <n v="9848"/>
    <x v="0"/>
    <s v="XTO ENERGY"/>
    <n v="5.9381000000000004"/>
    <n v="0.98748000000000002"/>
    <n v="157.035"/>
    <n v="2.9672799999999997"/>
    <n v="166.92785999999998"/>
    <n v="157.976"/>
    <n v="12.997269999999999"/>
    <n v="0"/>
    <x v="1"/>
    <n v="0"/>
    <n v="170.97326999999999"/>
    <n v="-1.1972170676079136E-2"/>
    <n v="10250"/>
    <n v="2.0001990247785848E-2"/>
    <n v="3.5572851649808494E-2"/>
    <n v="5.9156092937392244E-3"/>
    <n v="0.95851153905645226"/>
    <n v="0.92398069008097006"/>
    <n v="7.6019309919030026E-2"/>
    <n v="0"/>
    <x v="1"/>
    <n v="0"/>
    <x v="1"/>
    <n v="9661"/>
    <n v="0.8"/>
    <x v="0"/>
    <n v="0"/>
    <x v="0"/>
    <x v="1"/>
    <m/>
    <x v="1"/>
    <x v="1"/>
    <x v="1"/>
    <n v="0"/>
    <x v="1"/>
    <x v="1"/>
    <x v="1"/>
    <x v="1"/>
    <x v="0"/>
    <x v="0"/>
    <x v="0"/>
    <x v="0"/>
    <x v="0"/>
    <x v="0"/>
    <x v="0"/>
    <x v="0"/>
    <x v="0"/>
    <m/>
    <x v="0"/>
    <x v="0"/>
    <x v="0"/>
    <x v="0"/>
    <x v="0"/>
    <m/>
    <n v="19940715"/>
    <x v="1"/>
    <s v="WESTERN ATLAS CORE LABS  LAB No 941627-14"/>
    <m/>
    <m/>
    <d v="1994-08-13T00:00:00"/>
  </r>
  <r>
    <x v="1"/>
    <s v="T25N R112W S11 fFRONTIER"/>
    <n v="2682"/>
    <x v="0"/>
    <x v="5"/>
    <x v="26"/>
    <s v="SE NW"/>
    <n v="11"/>
    <n v="25"/>
    <n v="112"/>
    <n v="42.163330000000002"/>
    <n v="-110.12361"/>
    <s v="4902321523"/>
    <s v="22-11"/>
    <x v="0"/>
    <s v="FRONTIER"/>
    <m/>
    <m/>
    <s v=""/>
    <x v="0"/>
    <m/>
    <m/>
    <n v="8550"/>
    <n v="8494"/>
    <x v="5"/>
    <d v="1999-10-27T00:00:00"/>
    <n v="6.27"/>
    <x v="1"/>
    <n v="376"/>
    <n v="267"/>
    <n v="1718"/>
    <m/>
    <x v="1"/>
    <n v="3800"/>
    <n v="366"/>
    <m/>
    <x v="0"/>
    <n v="108"/>
    <n v="6649"/>
    <x v="0"/>
    <s v="XTO ENERGY INC"/>
    <n v="18.7624"/>
    <n v="21.971430000000002"/>
    <n v="74.73299999999999"/>
    <n v="0"/>
    <n v="115.46682999999999"/>
    <n v="107.19799999999999"/>
    <n v="5.9987399999999997"/>
    <n v="0"/>
    <x v="1"/>
    <n v="2.2485600000000003"/>
    <n v="115.44529999999999"/>
    <n v="9.3238930323835713E-5"/>
    <n v="6635"/>
    <n v="-1.0538994278831678E-3"/>
    <n v="0.16249168700656286"/>
    <n v="0.1902834779477362"/>
    <n v="0.64722483504570094"/>
    <n v="0.92856097216603883"/>
    <n v="5.1961751582784231E-2"/>
    <n v="1.947727625117697E-2"/>
    <x v="0"/>
    <n v="14"/>
    <x v="0"/>
    <m/>
    <m/>
    <x v="0"/>
    <m/>
    <x v="0"/>
    <x v="0"/>
    <m/>
    <x v="0"/>
    <x v="0"/>
    <x v="0"/>
    <m/>
    <x v="0"/>
    <x v="0"/>
    <x v="0"/>
    <x v="0"/>
    <x v="0"/>
    <x v="0"/>
    <x v="0"/>
    <x v="0"/>
    <x v="0"/>
    <x v="0"/>
    <x v="0"/>
    <x v="0"/>
    <x v="0"/>
    <m/>
    <x v="0"/>
    <x v="0"/>
    <x v="0"/>
    <x v="0"/>
    <x v="0"/>
    <s v="WELLHEAD"/>
    <n v="991027"/>
    <x v="0"/>
    <s v="CHAMPION TECHNOLOGIES VERNAL UT"/>
    <m/>
    <m/>
    <d v="1999-11-03T00:00:00"/>
  </r>
  <r>
    <x v="1"/>
    <s v="T25N R112W S11 fFRONTIER"/>
    <n v="2684"/>
    <x v="0"/>
    <x v="5"/>
    <x v="26"/>
    <s v="SW NE"/>
    <n v="11"/>
    <n v="25"/>
    <n v="112"/>
    <n v="42.166110000000003"/>
    <n v="-110.11750000000001"/>
    <s v="4902321454"/>
    <s v="32-11"/>
    <x v="0"/>
    <s v="FRONTIER"/>
    <m/>
    <m/>
    <s v=""/>
    <x v="0"/>
    <m/>
    <m/>
    <n v="8580"/>
    <n v="8508"/>
    <x v="5"/>
    <d v="1999-09-27T00:00:00"/>
    <n v="7.17"/>
    <x v="1"/>
    <n v="208"/>
    <n v="131"/>
    <n v="2246"/>
    <m/>
    <x v="1"/>
    <n v="3800"/>
    <n v="573"/>
    <m/>
    <x v="0"/>
    <n v="108"/>
    <n v="7071"/>
    <x v="0"/>
    <s v="XTO ENERGY INC"/>
    <n v="10.379200000000001"/>
    <n v="10.77999"/>
    <n v="97.700999999999993"/>
    <n v="0"/>
    <n v="118.86018999999999"/>
    <n v="107.19799999999999"/>
    <n v="9.3914699999999982"/>
    <n v="0"/>
    <x v="1"/>
    <n v="2.2485600000000003"/>
    <n v="118.83802999999999"/>
    <n v="9.3227454542989491E-5"/>
    <n v="7066"/>
    <n v="-3.5368182782768623E-4"/>
    <n v="8.7322761304689162E-2"/>
    <n v="9.0694706108075382E-2"/>
    <n v="0.82198253258723553"/>
    <n v="0.90205130462024663"/>
    <n v="7.9027479671280307E-2"/>
    <n v="1.8921215708473126E-2"/>
    <x v="0"/>
    <n v="5"/>
    <x v="0"/>
    <m/>
    <m/>
    <x v="0"/>
    <m/>
    <x v="0"/>
    <x v="0"/>
    <m/>
    <x v="0"/>
    <x v="0"/>
    <x v="0"/>
    <m/>
    <x v="0"/>
    <x v="0"/>
    <x v="0"/>
    <x v="0"/>
    <x v="0"/>
    <x v="0"/>
    <x v="0"/>
    <x v="0"/>
    <x v="0"/>
    <x v="0"/>
    <x v="0"/>
    <x v="0"/>
    <x v="0"/>
    <m/>
    <x v="0"/>
    <x v="0"/>
    <x v="0"/>
    <x v="0"/>
    <x v="0"/>
    <s v="WELLHEAD"/>
    <n v="990927"/>
    <x v="0"/>
    <s v="CHAMPION TECHNOLOGIES VERNAL UT"/>
    <m/>
    <m/>
    <d v="1999-10-20T00:00:00"/>
  </r>
  <r>
    <x v="1"/>
    <s v="T25N R112W S11 fFRONTIER"/>
    <n v="2683"/>
    <x v="0"/>
    <x v="5"/>
    <x v="26"/>
    <s v="SE SW"/>
    <n v="11"/>
    <n v="25"/>
    <n v="112"/>
    <n v="42.156660000000002"/>
    <n v="-110.12333"/>
    <s v="4902321398"/>
    <s v="24-11"/>
    <x v="0"/>
    <s v="FRONTIER"/>
    <m/>
    <m/>
    <s v=""/>
    <x v="0"/>
    <m/>
    <m/>
    <n v="8582"/>
    <n v="8544"/>
    <x v="5"/>
    <d v="1999-10-27T00:00:00"/>
    <n v="6.6"/>
    <x v="1"/>
    <n v="240"/>
    <n v="156"/>
    <n v="4084"/>
    <m/>
    <x v="1"/>
    <n v="6800"/>
    <n v="512"/>
    <m/>
    <x v="0"/>
    <n v="108"/>
    <n v="11905"/>
    <x v="0"/>
    <s v="XTO ENERGY INC"/>
    <n v="11.975999999999999"/>
    <n v="12.83724"/>
    <n v="177.654"/>
    <n v="0"/>
    <n v="202.46724"/>
    <n v="191.828"/>
    <n v="8.3916799999999991"/>
    <n v="0"/>
    <x v="1"/>
    <n v="2.2485600000000003"/>
    <n v="202.46824000000001"/>
    <n v="-2.4695292198272548E-6"/>
    <n v="11900"/>
    <n v="-2.1003990758244065E-4"/>
    <n v="5.9150309946438738E-2"/>
    <n v="6.3404035141685133E-2"/>
    <n v="0.87744565491187609"/>
    <n v="0.94744736260857498"/>
    <n v="4.1446895572362356E-2"/>
    <n v="1.1105741819062586E-2"/>
    <x v="0"/>
    <n v="5"/>
    <x v="0"/>
    <m/>
    <m/>
    <x v="0"/>
    <m/>
    <x v="0"/>
    <x v="0"/>
    <m/>
    <x v="0"/>
    <x v="0"/>
    <x v="0"/>
    <m/>
    <x v="0"/>
    <x v="0"/>
    <x v="0"/>
    <x v="0"/>
    <x v="0"/>
    <x v="0"/>
    <x v="0"/>
    <x v="0"/>
    <x v="0"/>
    <x v="0"/>
    <x v="0"/>
    <x v="0"/>
    <x v="0"/>
    <m/>
    <x v="0"/>
    <x v="0"/>
    <x v="0"/>
    <x v="0"/>
    <x v="0"/>
    <s v="WELLHEAD"/>
    <n v="991027"/>
    <x v="0"/>
    <s v="CHAMPION TECHNOLOGIES VERNAL UT"/>
    <m/>
    <m/>
    <d v="1999-11-03T00:00:00"/>
  </r>
  <r>
    <x v="1"/>
    <s v="T25N R112W S11 fFRONTIER"/>
    <n v="2685"/>
    <x v="0"/>
    <x v="5"/>
    <x v="26"/>
    <s v="NE NE"/>
    <n v="11"/>
    <n v="25"/>
    <n v="112"/>
    <n v="42.168210000000002"/>
    <n v="-110.11451"/>
    <s v="4902321353"/>
    <s v="FONT FED 41-11"/>
    <x v="0"/>
    <s v="FRONTIER"/>
    <m/>
    <m/>
    <s v=""/>
    <x v="0"/>
    <m/>
    <m/>
    <n v="8622"/>
    <n v="8543"/>
    <x v="2"/>
    <d v="2000-02-29T00:00:00"/>
    <n v="7.84"/>
    <x v="1"/>
    <n v="44.2"/>
    <n v="6.4"/>
    <n v="2306"/>
    <n v="70.2"/>
    <x v="1"/>
    <n v="3088"/>
    <n v="915"/>
    <m/>
    <x v="0"/>
    <n v="7.4"/>
    <n v="6780"/>
    <x v="0"/>
    <s v="XTO ENERGY INC"/>
    <n v="2.2055800000000003"/>
    <n v="0.52665600000000001"/>
    <n v="100.31099999999999"/>
    <n v="1.7957159999999999"/>
    <n v="104.83895199999999"/>
    <n v="87.112479999999991"/>
    <n v="14.996849999999998"/>
    <n v="0"/>
    <x v="1"/>
    <n v="0.15406800000000001"/>
    <n v="102.26339799999998"/>
    <n v="1.2436140874306889E-2"/>
    <n v="6437.2"/>
    <n v="-2.5935901703840535E-2"/>
    <n v="2.1037791373572683E-2"/>
    <n v="5.02347638881396E-3"/>
    <n v="0.9739387322376134"/>
    <n v="0.85184417595824469"/>
    <n v="0.14664924394552195"/>
    <n v="1.5065800962334544E-3"/>
    <x v="0"/>
    <n v="21.3"/>
    <x v="0"/>
    <m/>
    <n v="1.429"/>
    <x v="4"/>
    <m/>
    <x v="0"/>
    <x v="0"/>
    <m/>
    <x v="0"/>
    <x v="0"/>
    <x v="0"/>
    <m/>
    <x v="0"/>
    <x v="0"/>
    <x v="0"/>
    <x v="0"/>
    <x v="0"/>
    <x v="0"/>
    <x v="0"/>
    <x v="0"/>
    <x v="0"/>
    <x v="0"/>
    <x v="0"/>
    <x v="0"/>
    <x v="0"/>
    <m/>
    <x v="0"/>
    <x v="0"/>
    <x v="0"/>
    <x v="0"/>
    <x v="0"/>
    <m/>
    <n v="229"/>
    <x v="0"/>
    <s v="ETL ID No 00-5121-21"/>
    <m/>
    <m/>
    <d v="2000-03-29T00:00:00"/>
  </r>
  <r>
    <x v="1"/>
    <s v="T25N R112W S11 fFRONTIER"/>
    <n v="1899"/>
    <x v="0"/>
    <x v="5"/>
    <x v="5"/>
    <s v="NW SW"/>
    <n v="11"/>
    <n v="25"/>
    <n v="112"/>
    <n v="42.16046"/>
    <n v="-110.12837"/>
    <s v="4902320375"/>
    <s v="13-11"/>
    <x v="0"/>
    <s v="FRONTIER"/>
    <m/>
    <m/>
    <s v=""/>
    <x v="0"/>
    <m/>
    <m/>
    <n v="8580"/>
    <m/>
    <x v="2"/>
    <d v="1994-07-27T00:00:00"/>
    <n v="7.72"/>
    <x v="1"/>
    <n v="117"/>
    <n v="11"/>
    <n v="3770"/>
    <n v="57"/>
    <x v="1"/>
    <n v="5800"/>
    <n v="988"/>
    <n v="0"/>
    <x v="1"/>
    <n v="0"/>
    <n v="10242"/>
    <x v="0"/>
    <s v="XTO ENERGY"/>
    <n v="5.8383000000000003"/>
    <n v="0.90519000000000005"/>
    <n v="163.995"/>
    <n v="1.4580599999999999"/>
    <n v="172.19654999999997"/>
    <n v="163.61799999999999"/>
    <n v="16.19332"/>
    <n v="0"/>
    <x v="1"/>
    <n v="0"/>
    <n v="179.81131999999999"/>
    <n v="-2.1632385662286535E-2"/>
    <n v="10743"/>
    <n v="2.387419585418156E-2"/>
    <n v="3.3904860463232281E-2"/>
    <n v="5.2567255267309369E-3"/>
    <n v="0.96083841401003678"/>
    <n v="0.9099427110595707"/>
    <n v="9.0057288940429331E-2"/>
    <n v="0"/>
    <x v="1"/>
    <n v="0"/>
    <x v="1"/>
    <n v="10019"/>
    <n v="0.8"/>
    <x v="0"/>
    <n v="0"/>
    <x v="0"/>
    <x v="1"/>
    <m/>
    <x v="1"/>
    <x v="1"/>
    <x v="1"/>
    <n v="0"/>
    <x v="1"/>
    <x v="1"/>
    <x v="1"/>
    <x v="1"/>
    <x v="0"/>
    <x v="0"/>
    <x v="0"/>
    <x v="0"/>
    <x v="0"/>
    <x v="0"/>
    <x v="0"/>
    <x v="0"/>
    <x v="0"/>
    <m/>
    <x v="0"/>
    <x v="0"/>
    <x v="0"/>
    <x v="0"/>
    <x v="0"/>
    <m/>
    <n v="19940727"/>
    <x v="1"/>
    <s v="WESTERN ATLAS CORE LABS  LAB No 941627-33"/>
    <m/>
    <m/>
    <d v="1994-08-11T00:00:00"/>
  </r>
  <r>
    <x v="1"/>
    <s v="T25N R112W S10 fFRONTIER"/>
    <n v="1898"/>
    <x v="0"/>
    <x v="5"/>
    <x v="5"/>
    <s v="NW SW"/>
    <n v="10"/>
    <n v="25"/>
    <n v="112"/>
    <n v="42.161540000000002"/>
    <n v="-110.14711"/>
    <s v="4902320877"/>
    <s v="13-10"/>
    <x v="0"/>
    <s v="FRONTIER"/>
    <m/>
    <m/>
    <m/>
    <x v="0"/>
    <s v="8699"/>
    <m/>
    <n v="8910"/>
    <n v="8813"/>
    <x v="2"/>
    <d v="1994-07-25T00:00:00"/>
    <n v="7.52"/>
    <x v="1"/>
    <n v="115"/>
    <n v="11"/>
    <n v="3770"/>
    <n v="57"/>
    <x v="1"/>
    <n v="5800"/>
    <n v="1013"/>
    <n v="0"/>
    <x v="1"/>
    <n v="0"/>
    <n v="10252"/>
    <x v="0"/>
    <s v="XTO ENERGY"/>
    <n v="5.7385000000000002"/>
    <n v="0.90519000000000005"/>
    <n v="163.995"/>
    <n v="1.4580599999999999"/>
    <n v="172.09674999999996"/>
    <n v="163.61799999999999"/>
    <n v="16.603069999999999"/>
    <n v="0"/>
    <x v="1"/>
    <n v="0"/>
    <n v="180.22107"/>
    <n v="-2.3059634054275312E-2"/>
    <n v="10766"/>
    <n v="2.4455228851460654E-2"/>
    <n v="3.3344615746665765E-2"/>
    <n v="5.2597739353009293E-3"/>
    <n v="0.96139561031803333"/>
    <n v="0.90787386846610107"/>
    <n v="9.2126131533898883E-2"/>
    <n v="0"/>
    <x v="1"/>
    <n v="0"/>
    <x v="1"/>
    <n v="10024"/>
    <n v="0.8"/>
    <x v="0"/>
    <n v="0"/>
    <x v="0"/>
    <x v="1"/>
    <m/>
    <x v="1"/>
    <x v="1"/>
    <x v="1"/>
    <n v="0"/>
    <x v="1"/>
    <x v="1"/>
    <x v="1"/>
    <x v="1"/>
    <x v="0"/>
    <x v="0"/>
    <x v="0"/>
    <x v="0"/>
    <x v="0"/>
    <x v="0"/>
    <x v="0"/>
    <x v="0"/>
    <x v="0"/>
    <m/>
    <x v="0"/>
    <x v="0"/>
    <x v="0"/>
    <x v="0"/>
    <x v="0"/>
    <m/>
    <n v="19940725"/>
    <x v="1"/>
    <s v="WESTERN ATLAS CORE LABS  LAB No 941627-32"/>
    <m/>
    <m/>
    <d v="1994-08-13T00:00:00"/>
  </r>
  <r>
    <x v="1"/>
    <s v="T25N R112W S10 fFRONTIER"/>
    <n v="1932"/>
    <x v="0"/>
    <x v="5"/>
    <x v="5"/>
    <s v="SW NE"/>
    <n v="10"/>
    <n v="25"/>
    <n v="112"/>
    <n v="42.163649999999997"/>
    <n v="-110.13916999999999"/>
    <s v="4902320222"/>
    <s v="32-10"/>
    <x v="0"/>
    <s v="FRONTIER"/>
    <m/>
    <m/>
    <m/>
    <x v="0"/>
    <s v="8590"/>
    <m/>
    <n v="8776"/>
    <m/>
    <x v="2"/>
    <d v="1994-07-25T00:00:00"/>
    <n v="7.32"/>
    <x v="1"/>
    <n v="51"/>
    <n v="6"/>
    <n v="1860"/>
    <n v="39"/>
    <x v="1"/>
    <n v="2800"/>
    <n v="500"/>
    <n v="0"/>
    <x v="1"/>
    <n v="0"/>
    <n v="5002"/>
    <x v="0"/>
    <s v="XTO ENERGY"/>
    <n v="2.5449000000000002"/>
    <n v="0.49374000000000001"/>
    <n v="80.91"/>
    <n v="0.99761999999999995"/>
    <n v="84.946259999999995"/>
    <n v="78.988"/>
    <n v="8.1950000000000003"/>
    <n v="0"/>
    <x v="1"/>
    <n v="0"/>
    <n v="87.182999999999993"/>
    <n v="-1.2994536780091877E-2"/>
    <n v="5256"/>
    <n v="2.4761162019886918E-2"/>
    <n v="2.9958941099937776E-2"/>
    <n v="5.812380674558245E-3"/>
    <n v="0.96422867822550395"/>
    <n v="0.90600231696546352"/>
    <n v="9.3997683034536539E-2"/>
    <n v="0"/>
    <x v="1"/>
    <n v="0"/>
    <x v="1"/>
    <n v="4889"/>
    <n v="1.6"/>
    <x v="0"/>
    <n v="0"/>
    <x v="0"/>
    <x v="1"/>
    <m/>
    <x v="1"/>
    <x v="1"/>
    <x v="1"/>
    <n v="0"/>
    <x v="1"/>
    <x v="1"/>
    <x v="1"/>
    <x v="1"/>
    <x v="0"/>
    <x v="0"/>
    <x v="0"/>
    <x v="0"/>
    <x v="0"/>
    <x v="0"/>
    <x v="0"/>
    <x v="0"/>
    <x v="0"/>
    <m/>
    <x v="0"/>
    <x v="0"/>
    <x v="0"/>
    <x v="0"/>
    <x v="0"/>
    <m/>
    <n v="19940725"/>
    <x v="1"/>
    <s v="WESTERN ATLAS CORE LABS  LAB No 941627-54"/>
    <m/>
    <m/>
    <d v="1994-08-11T00:00:00"/>
  </r>
  <r>
    <x v="1"/>
    <s v="T25N R112W S10 fFRONTIER"/>
    <n v="1910"/>
    <x v="0"/>
    <x v="5"/>
    <x v="5"/>
    <s v="NE NW"/>
    <n v="10"/>
    <n v="25"/>
    <n v="112"/>
    <n v="42.16827"/>
    <n v="-110.14257000000001"/>
    <s v="4902320895"/>
    <s v="21-10"/>
    <x v="0"/>
    <s v="FRONTIER"/>
    <m/>
    <m/>
    <m/>
    <x v="0"/>
    <s v="8560"/>
    <m/>
    <n v="8800"/>
    <n v="8690"/>
    <x v="2"/>
    <d v="1994-07-15T00:00:00"/>
    <n v="7.29"/>
    <x v="1"/>
    <n v="50"/>
    <n v="5"/>
    <n v="1330"/>
    <n v="81"/>
    <x v="1"/>
    <n v="2100"/>
    <n v="366"/>
    <n v="0"/>
    <x v="1"/>
    <n v="0"/>
    <n v="3746"/>
    <x v="0"/>
    <s v="XTO ENERGY"/>
    <n v="2.4950000000000001"/>
    <n v="0.41144999999999998"/>
    <n v="57.854999999999997"/>
    <n v="2.0719799999999999"/>
    <n v="62.833429999999993"/>
    <n v="59.241"/>
    <n v="5.9987399999999997"/>
    <n v="0"/>
    <x v="1"/>
    <n v="0"/>
    <n v="65.239739999999998"/>
    <n v="-1.8788556572777927E-2"/>
    <n v="3932"/>
    <n v="2.4225058609012765E-2"/>
    <n v="3.9708161722191521E-2"/>
    <n v="6.548265787813908E-3"/>
    <n v="0.95374357248999464"/>
    <n v="0.90805082914186974"/>
    <n v="9.1949170858130341E-2"/>
    <n v="0"/>
    <x v="1"/>
    <n v="0"/>
    <x v="1"/>
    <n v="3656"/>
    <n v="2"/>
    <x v="0"/>
    <n v="0"/>
    <x v="0"/>
    <x v="1"/>
    <m/>
    <x v="1"/>
    <x v="1"/>
    <x v="1"/>
    <n v="0"/>
    <x v="1"/>
    <x v="1"/>
    <x v="1"/>
    <x v="1"/>
    <x v="0"/>
    <x v="0"/>
    <x v="0"/>
    <x v="0"/>
    <x v="0"/>
    <x v="0"/>
    <x v="0"/>
    <x v="0"/>
    <x v="0"/>
    <m/>
    <x v="0"/>
    <x v="0"/>
    <x v="0"/>
    <x v="0"/>
    <x v="0"/>
    <m/>
    <n v="19940715"/>
    <x v="1"/>
    <s v="WESTERN ATLAS CORE LABS  LAB No 941627-17"/>
    <m/>
    <m/>
    <d v="1994-08-11T00:00:00"/>
  </r>
  <r>
    <x v="1"/>
    <s v="T25N R112W S10 fFRONTIER"/>
    <n v="2681"/>
    <x v="0"/>
    <x v="5"/>
    <x v="26"/>
    <s v="SE NE"/>
    <n v="10"/>
    <n v="25"/>
    <n v="112"/>
    <n v="42.164169999999999"/>
    <n v="-110.13361"/>
    <s v="4902321450"/>
    <s v="FONT FED 42-10"/>
    <x v="0"/>
    <s v="FRONTIER"/>
    <m/>
    <m/>
    <m/>
    <x v="0"/>
    <s v="8327"/>
    <m/>
    <n v="8650"/>
    <n v="8558"/>
    <x v="2"/>
    <d v="2000-02-29T00:00:00"/>
    <n v="7.25"/>
    <x v="1"/>
    <n v="91.8"/>
    <n v="11.2"/>
    <n v="2820"/>
    <n v="146"/>
    <x v="1"/>
    <n v="4149"/>
    <n v="683"/>
    <m/>
    <x v="0"/>
    <n v="5.7"/>
    <n v="8448"/>
    <x v="0"/>
    <s v="XTO ENERGY INC"/>
    <n v="4.5808200000000001"/>
    <n v="0.92164799999999991"/>
    <n v="122.67"/>
    <n v="3.73468"/>
    <n v="131.90714799999998"/>
    <n v="117.04329"/>
    <n v="11.194369999999999"/>
    <n v="0"/>
    <x v="1"/>
    <n v="0.11867400000000002"/>
    <n v="128.356334"/>
    <n v="1.3643151058741214E-2"/>
    <n v="7906.7"/>
    <n v="-3.3097519367521269E-2"/>
    <n v="3.4727610060980171E-2"/>
    <n v="6.9870967113927753E-3"/>
    <n v="0.95828529322762712"/>
    <n v="0.9118622069714144"/>
    <n v="8.7213226267431401E-2"/>
    <n v="9.2456676115414778E-4"/>
    <x v="0"/>
    <n v="3.4"/>
    <x v="0"/>
    <m/>
    <n v="1.198"/>
    <x v="4"/>
    <m/>
    <x v="0"/>
    <x v="0"/>
    <m/>
    <x v="0"/>
    <x v="0"/>
    <x v="0"/>
    <m/>
    <x v="0"/>
    <x v="0"/>
    <x v="0"/>
    <x v="0"/>
    <x v="0"/>
    <x v="0"/>
    <x v="0"/>
    <x v="0"/>
    <x v="0"/>
    <x v="0"/>
    <x v="0"/>
    <x v="0"/>
    <x v="0"/>
    <m/>
    <x v="0"/>
    <x v="0"/>
    <x v="0"/>
    <x v="0"/>
    <x v="0"/>
    <s v="1ST BENCH"/>
    <n v="229"/>
    <x v="0"/>
    <s v="ETL ID No 00-5121-23"/>
    <m/>
    <m/>
    <d v="2000-03-29T00:00:00"/>
  </r>
  <r>
    <x v="1"/>
    <s v="T25N R112W S10 fFRONTIER"/>
    <n v="2680"/>
    <x v="0"/>
    <x v="5"/>
    <x v="26"/>
    <s v="NE NE"/>
    <n v="10"/>
    <n v="25"/>
    <n v="112"/>
    <n v="42.164920000000002"/>
    <n v="-110.1354"/>
    <s v="4902321286"/>
    <s v="41-10"/>
    <x v="0"/>
    <s v="FRONTIER"/>
    <m/>
    <m/>
    <s v=""/>
    <x v="0"/>
    <m/>
    <m/>
    <n v="8650"/>
    <n v="8561"/>
    <x v="5"/>
    <d v="1999-10-27T00:00:00"/>
    <n v="6.64"/>
    <x v="1"/>
    <n v="208"/>
    <n v="97"/>
    <n v="3224"/>
    <m/>
    <x v="1"/>
    <n v="5200"/>
    <n v="390"/>
    <m/>
    <x v="0"/>
    <n v="265"/>
    <n v="9391"/>
    <x v="0"/>
    <s v="XTO ENERGY INC"/>
    <n v="10.379200000000001"/>
    <n v="7.9821300000000006"/>
    <n v="140.244"/>
    <n v="0"/>
    <n v="158.60533000000001"/>
    <n v="146.69200000000001"/>
    <n v="6.3920999999999992"/>
    <n v="0"/>
    <x v="1"/>
    <n v="5.5173000000000005"/>
    <n v="158.60140000000001"/>
    <n v="1.2389396656233871E-5"/>
    <n v="9384"/>
    <n v="-3.7283621837549936E-4"/>
    <n v="6.5440423723465035E-2"/>
    <n v="5.03269972074709E-2"/>
    <n v="0.88423257906906405"/>
    <n v="0.92490986838703815"/>
    <n v="4.030292292501831E-2"/>
    <n v="3.4787208687943487E-2"/>
    <x v="0"/>
    <n v="7"/>
    <x v="0"/>
    <m/>
    <m/>
    <x v="0"/>
    <m/>
    <x v="0"/>
    <x v="0"/>
    <m/>
    <x v="0"/>
    <x v="0"/>
    <x v="0"/>
    <m/>
    <x v="0"/>
    <x v="0"/>
    <x v="0"/>
    <x v="0"/>
    <x v="0"/>
    <x v="0"/>
    <x v="0"/>
    <x v="0"/>
    <x v="0"/>
    <x v="0"/>
    <x v="0"/>
    <x v="0"/>
    <x v="0"/>
    <m/>
    <x v="0"/>
    <x v="0"/>
    <x v="0"/>
    <x v="0"/>
    <x v="0"/>
    <s v="WELLHEAD"/>
    <n v="991027"/>
    <x v="0"/>
    <s v="CHAMPION TECHNOLOGIES VERNAL UT"/>
    <m/>
    <m/>
    <d v="1999-11-03T00:00:00"/>
  </r>
  <r>
    <x v="1"/>
    <s v="T25N R112W S10 fFRONTIER"/>
    <n v="2679"/>
    <x v="0"/>
    <x v="5"/>
    <x v="26"/>
    <s v="SW NW"/>
    <n v="10"/>
    <n v="25"/>
    <n v="112"/>
    <n v="42.165619999999997"/>
    <n v="-110.14722"/>
    <s v="4902321333"/>
    <s v="FONT FED 12-10"/>
    <x v="0"/>
    <s v="FRONTIER"/>
    <m/>
    <m/>
    <s v=""/>
    <x v="0"/>
    <m/>
    <m/>
    <n v="8915"/>
    <n v="8863"/>
    <x v="2"/>
    <d v="2000-02-27T00:00:00"/>
    <n v="7.23"/>
    <x v="1"/>
    <n v="92.7"/>
    <n v="11.2"/>
    <n v="3110"/>
    <n v="145"/>
    <x v="1"/>
    <n v="4149"/>
    <n v="692"/>
    <m/>
    <x v="0"/>
    <m/>
    <n v="85836"/>
    <x v="0"/>
    <s v="XTO ENERGY INC"/>
    <n v="4.6257299999999999"/>
    <n v="0.92164799999999991"/>
    <n v="135.285"/>
    <n v="3.7090999999999998"/>
    <n v="144.54147800000001"/>
    <n v="117.04329"/>
    <n v="11.341879999999998"/>
    <n v="0"/>
    <x v="1"/>
    <n v="0"/>
    <n v="128.38516999999999"/>
    <n v="5.9196520817564227E-2"/>
    <n v="8199.9"/>
    <n v="-0.82560064826305712"/>
    <n v="3.2002786079162682E-2"/>
    <n v="6.3763565500554783E-3"/>
    <n v="0.96162085737078173"/>
    <n v="0.91165739781315869"/>
    <n v="8.8342602186841354E-2"/>
    <n v="0"/>
    <x v="0"/>
    <n v="2.0299999999999998"/>
    <x v="0"/>
    <m/>
    <n v="1.218"/>
    <x v="4"/>
    <m/>
    <x v="0"/>
    <x v="0"/>
    <m/>
    <x v="0"/>
    <x v="0"/>
    <x v="0"/>
    <m/>
    <x v="0"/>
    <x v="0"/>
    <x v="0"/>
    <x v="0"/>
    <x v="0"/>
    <x v="0"/>
    <x v="0"/>
    <x v="0"/>
    <x v="0"/>
    <x v="0"/>
    <x v="0"/>
    <x v="0"/>
    <x v="0"/>
    <m/>
    <x v="0"/>
    <x v="0"/>
    <x v="0"/>
    <x v="0"/>
    <x v="0"/>
    <m/>
    <n v="227"/>
    <x v="0"/>
    <s v="ETL ID No 00-5121-3"/>
    <m/>
    <m/>
    <d v="2000-03-29T00:00:00"/>
  </r>
  <r>
    <x v="1"/>
    <s v="T25N R112W S09 fFRONTIER"/>
    <n v="1943"/>
    <x v="0"/>
    <x v="5"/>
    <x v="5"/>
    <s v="NE NE"/>
    <n v="9"/>
    <n v="25"/>
    <n v="112"/>
    <n v="42.167810000000003"/>
    <n v="-110.15187"/>
    <s v="4902320107"/>
    <s v="41-9"/>
    <x v="0"/>
    <s v="FRONTIER"/>
    <m/>
    <m/>
    <m/>
    <x v="0"/>
    <s v="8624"/>
    <m/>
    <n v="8880"/>
    <m/>
    <x v="2"/>
    <d v="1994-07-26T00:00:00"/>
    <n v="7.44"/>
    <x v="1"/>
    <n v="28"/>
    <n v="3"/>
    <n v="810"/>
    <n v="31"/>
    <x v="1"/>
    <n v="1250"/>
    <n v="207"/>
    <n v="0"/>
    <x v="1"/>
    <n v="0"/>
    <n v="2224"/>
    <x v="0"/>
    <s v="XTO ENERGY"/>
    <n v="1.3972"/>
    <n v="0.24687000000000001"/>
    <n v="35.234999999999999"/>
    <n v="0.79297999999999991"/>
    <n v="37.672049999999999"/>
    <n v="35.262500000000003"/>
    <n v="3.3927299999999998"/>
    <n v="0"/>
    <x v="1"/>
    <n v="0"/>
    <n v="38.655229999999996"/>
    <n v="-1.2881108825049148E-2"/>
    <n v="2329"/>
    <n v="2.3061717548868876E-2"/>
    <n v="3.7088504607527335E-2"/>
    <n v="6.5531342201977328E-3"/>
    <n v="0.95635836117227491"/>
    <n v="0.91223102281373047"/>
    <n v="8.7768977186269498E-2"/>
    <n v="0"/>
    <x v="1"/>
    <n v="0"/>
    <x v="1"/>
    <n v="2175"/>
    <n v="3.3"/>
    <x v="0"/>
    <n v="0"/>
    <x v="0"/>
    <x v="1"/>
    <m/>
    <x v="1"/>
    <x v="1"/>
    <x v="1"/>
    <n v="0"/>
    <x v="1"/>
    <x v="1"/>
    <x v="1"/>
    <x v="1"/>
    <x v="0"/>
    <x v="0"/>
    <x v="0"/>
    <x v="0"/>
    <x v="0"/>
    <x v="0"/>
    <x v="0"/>
    <x v="0"/>
    <x v="0"/>
    <m/>
    <x v="0"/>
    <x v="0"/>
    <x v="0"/>
    <x v="0"/>
    <x v="0"/>
    <m/>
    <n v="19940726"/>
    <x v="1"/>
    <s v="WESTERN ATLAS CORE LABS  LAB No 941627-65"/>
    <m/>
    <m/>
    <d v="1994-08-11T00:00:00"/>
  </r>
  <r>
    <x v="1"/>
    <s v="T25N R112W S09 fFRONTIER"/>
    <n v="1927"/>
    <x v="0"/>
    <x v="5"/>
    <x v="5"/>
    <s v="NW NE"/>
    <n v="9"/>
    <n v="25"/>
    <n v="112"/>
    <n v="42.169049999999999"/>
    <n v="-110.15785"/>
    <s v="4902320896"/>
    <s v="31-9"/>
    <x v="0"/>
    <s v="FRONTIER"/>
    <m/>
    <m/>
    <m/>
    <x v="0"/>
    <s v="8624"/>
    <m/>
    <n v="8892"/>
    <n v="8810"/>
    <x v="2"/>
    <d v="1994-07-15T00:00:00"/>
    <n v="7.65"/>
    <x v="1"/>
    <n v="23"/>
    <n v="2"/>
    <n v="756"/>
    <n v="31"/>
    <x v="1"/>
    <n v="1100"/>
    <n v="256"/>
    <n v="0"/>
    <x v="1"/>
    <n v="0"/>
    <n v="2038"/>
    <x v="0"/>
    <s v="XTO ENERGY"/>
    <n v="1.1476999999999999"/>
    <n v="0.16458"/>
    <n v="32.885999999999996"/>
    <n v="0.79297999999999991"/>
    <n v="34.991259999999997"/>
    <n v="31.030999999999999"/>
    <n v="4.1958399999999996"/>
    <n v="0"/>
    <x v="1"/>
    <n v="0"/>
    <n v="35.226839999999996"/>
    <n v="-3.3549754265637891E-3"/>
    <n v="2168"/>
    <n v="3.0908226343319068E-2"/>
    <n v="3.2799619104885047E-2"/>
    <n v="4.7034602354988075E-3"/>
    <n v="0.96249692065961612"/>
    <n v="0.88089082074917879"/>
    <n v="0.11910917925082125"/>
    <n v="0"/>
    <x v="1"/>
    <n v="0"/>
    <x v="1"/>
    <n v="1978"/>
    <n v="3.5"/>
    <x v="0"/>
    <n v="0"/>
    <x v="0"/>
    <x v="1"/>
    <m/>
    <x v="1"/>
    <x v="1"/>
    <x v="1"/>
    <n v="0"/>
    <x v="1"/>
    <x v="1"/>
    <x v="1"/>
    <x v="1"/>
    <x v="0"/>
    <x v="0"/>
    <x v="0"/>
    <x v="0"/>
    <x v="0"/>
    <x v="0"/>
    <x v="0"/>
    <x v="0"/>
    <x v="0"/>
    <m/>
    <x v="0"/>
    <x v="0"/>
    <x v="0"/>
    <x v="0"/>
    <x v="0"/>
    <m/>
    <n v="19940715"/>
    <x v="1"/>
    <s v="WESTERN ATLAS CORE LABS  LAB No 941627-49"/>
    <m/>
    <m/>
    <d v="1994-08-11T00:00:00"/>
  </r>
  <r>
    <x v="1"/>
    <s v="T25N R112W S09 fFRONTIER"/>
    <n v="1897"/>
    <x v="0"/>
    <x v="5"/>
    <x v="5"/>
    <s v="NW SW"/>
    <n v="9"/>
    <n v="25"/>
    <n v="112"/>
    <n v="42.16046"/>
    <n v="-110.16795"/>
    <s v="4902320221"/>
    <s v="13-9"/>
    <x v="0"/>
    <s v="FRONTIER"/>
    <m/>
    <m/>
    <m/>
    <x v="0"/>
    <s v="8400"/>
    <m/>
    <n v="8600"/>
    <m/>
    <x v="2"/>
    <d v="1994-07-24T00:00:00"/>
    <n v="7.7"/>
    <x v="1"/>
    <n v="28"/>
    <n v="3"/>
    <n v="780"/>
    <n v="32"/>
    <x v="1"/>
    <n v="1150"/>
    <n v="390"/>
    <n v="0"/>
    <x v="1"/>
    <n v="0"/>
    <n v="2185"/>
    <x v="0"/>
    <s v="XTO ENERGY"/>
    <n v="1.3972"/>
    <n v="0.24687000000000001"/>
    <n v="33.93"/>
    <n v="0.81855999999999995"/>
    <n v="36.392629999999997"/>
    <n v="32.441499999999998"/>
    <n v="6.3920999999999992"/>
    <n v="0"/>
    <x v="1"/>
    <n v="0"/>
    <n v="38.833599999999997"/>
    <n v="-3.2448389345046277E-2"/>
    <n v="2383"/>
    <n v="4.3345008756567424E-2"/>
    <n v="3.8392388788609122E-2"/>
    <n v="6.7835163328399195E-3"/>
    <n v="0.95482409487855102"/>
    <n v="0.83539769683984999"/>
    <n v="0.16460230316014995"/>
    <n v="0"/>
    <x v="1"/>
    <n v="0"/>
    <x v="1"/>
    <n v="2096"/>
    <n v="3.1"/>
    <x v="0"/>
    <n v="0"/>
    <x v="0"/>
    <x v="1"/>
    <m/>
    <x v="1"/>
    <x v="1"/>
    <x v="1"/>
    <n v="0"/>
    <x v="1"/>
    <x v="1"/>
    <x v="1"/>
    <x v="1"/>
    <x v="0"/>
    <x v="0"/>
    <x v="0"/>
    <x v="0"/>
    <x v="0"/>
    <x v="0"/>
    <x v="0"/>
    <x v="0"/>
    <x v="0"/>
    <m/>
    <x v="0"/>
    <x v="0"/>
    <x v="0"/>
    <x v="0"/>
    <x v="0"/>
    <m/>
    <n v="19940724"/>
    <x v="1"/>
    <s v="WESTERN ATLAS CORE LABS  LAB No 941627-31"/>
    <m/>
    <m/>
    <d v="1994-08-11T00:00:00"/>
  </r>
  <r>
    <x v="1"/>
    <s v="T25N R112W S09 fFRONTIER"/>
    <n v="2677"/>
    <x v="0"/>
    <x v="5"/>
    <x v="26"/>
    <s v="NE NW"/>
    <n v="9"/>
    <n v="25"/>
    <n v="112"/>
    <n v="42.168439999999997"/>
    <n v="-110.16409"/>
    <s v="4902321365"/>
    <s v="21-9R"/>
    <x v="0"/>
    <s v="FRONTIER"/>
    <m/>
    <m/>
    <s v=""/>
    <x v="0"/>
    <m/>
    <m/>
    <n v="8777"/>
    <n v="8531"/>
    <x v="5"/>
    <d v="2000-01-06T00:00:00"/>
    <n v="7.26"/>
    <x v="1"/>
    <n v="280"/>
    <n v="34"/>
    <n v="4241"/>
    <m/>
    <x v="1"/>
    <n v="6800"/>
    <n v="439"/>
    <m/>
    <x v="0"/>
    <n v="108"/>
    <n v="11908"/>
    <x v="0"/>
    <s v="XTO ENERGY INC"/>
    <n v="13.972"/>
    <n v="2.79786"/>
    <n v="184.48349999999999"/>
    <n v="0"/>
    <n v="201.25335999999999"/>
    <n v="191.828"/>
    <n v="7.1952099999999994"/>
    <n v="0"/>
    <x v="1"/>
    <n v="2.2485600000000003"/>
    <n v="201.27177"/>
    <n v="-4.5736274900444439E-5"/>
    <n v="11902"/>
    <n v="-2.5199496010079798E-4"/>
    <n v="6.9424927862073951E-2"/>
    <n v="1.3902177831962657E-2"/>
    <n v="0.91667289430596344"/>
    <n v="0.95307951035557548"/>
    <n v="3.5748729193368745E-2"/>
    <n v="1.1171760451055805E-2"/>
    <x v="0"/>
    <n v="6"/>
    <x v="0"/>
    <m/>
    <m/>
    <x v="0"/>
    <m/>
    <x v="0"/>
    <x v="0"/>
    <m/>
    <x v="0"/>
    <x v="0"/>
    <x v="0"/>
    <m/>
    <x v="0"/>
    <x v="0"/>
    <x v="0"/>
    <x v="0"/>
    <x v="0"/>
    <x v="0"/>
    <x v="0"/>
    <x v="0"/>
    <x v="0"/>
    <x v="0"/>
    <x v="0"/>
    <x v="0"/>
    <x v="0"/>
    <m/>
    <x v="0"/>
    <x v="0"/>
    <x v="0"/>
    <x v="0"/>
    <x v="0"/>
    <s v="WELLHEAD"/>
    <n v="106"/>
    <x v="0"/>
    <s v="CHAMPION TECHNOLOGIES VERNAL UT"/>
    <m/>
    <m/>
    <d v="2000-01-20T00:00:00"/>
  </r>
  <r>
    <x v="1"/>
    <s v="T25N R112W S09 fFRONTIER"/>
    <n v="2678"/>
    <x v="0"/>
    <x v="5"/>
    <x v="26"/>
    <s v="NW NE"/>
    <n v="9"/>
    <n v="25"/>
    <n v="112"/>
    <n v="42.169559999999997"/>
    <n v="-110.16227000000001"/>
    <s v="4902321332"/>
    <s v="FONT FED 22-9D"/>
    <x v="0"/>
    <s v="FRONTIER"/>
    <m/>
    <m/>
    <s v=""/>
    <x v="0"/>
    <m/>
    <m/>
    <n v="9560"/>
    <n v="9465"/>
    <x v="2"/>
    <d v="2000-02-29T00:00:00"/>
    <n v="7.4"/>
    <x v="1"/>
    <n v="93.2"/>
    <n v="10.6"/>
    <n v="2968"/>
    <n v="135"/>
    <x v="1"/>
    <n v="4125"/>
    <n v="675"/>
    <m/>
    <x v="0"/>
    <n v="5.7"/>
    <n v="8532"/>
    <x v="0"/>
    <s v="XTO ENERGY INC"/>
    <n v="4.6506800000000004"/>
    <n v="0.87227399999999999"/>
    <n v="129.108"/>
    <n v="3.4532999999999996"/>
    <n v="138.08425400000002"/>
    <n v="116.36624999999999"/>
    <n v="11.063249999999998"/>
    <n v="0"/>
    <x v="1"/>
    <n v="0.11867400000000002"/>
    <n v="127.54817399999999"/>
    <n v="3.9664133175788409E-2"/>
    <n v="8012.5"/>
    <n v="-3.1400163196228355E-2"/>
    <n v="3.3680016839573904E-2"/>
    <n v="6.3169693482936868E-3"/>
    <n v="0.96000301381213238"/>
    <n v="0.91233175944957079"/>
    <n v="8.6737815627215484E-2"/>
    <n v="9.304249232137187E-4"/>
    <x v="0"/>
    <n v="4.5"/>
    <x v="0"/>
    <m/>
    <n v="1.1859999999999999"/>
    <x v="4"/>
    <m/>
    <x v="0"/>
    <x v="0"/>
    <m/>
    <x v="0"/>
    <x v="0"/>
    <x v="0"/>
    <m/>
    <x v="0"/>
    <x v="0"/>
    <x v="0"/>
    <x v="0"/>
    <x v="0"/>
    <x v="0"/>
    <x v="0"/>
    <x v="0"/>
    <x v="0"/>
    <x v="0"/>
    <x v="0"/>
    <x v="0"/>
    <x v="0"/>
    <m/>
    <x v="0"/>
    <x v="0"/>
    <x v="0"/>
    <x v="0"/>
    <x v="0"/>
    <m/>
    <n v="229"/>
    <x v="0"/>
    <s v="ETL ID No 00-5121-3"/>
    <m/>
    <m/>
    <d v="2000-03-29T00:00:00"/>
  </r>
  <r>
    <x v="1"/>
    <s v="T25N R112W S08 fFRONTIER"/>
    <n v="1931"/>
    <x v="0"/>
    <x v="5"/>
    <x v="5"/>
    <s v="SW NE"/>
    <n v="8"/>
    <n v="25"/>
    <n v="112"/>
    <n v="42.164479999999998"/>
    <n v="-110.1768"/>
    <s v="4902320255"/>
    <s v="32-8"/>
    <x v="0"/>
    <s v="FRONTIER"/>
    <m/>
    <m/>
    <m/>
    <x v="0"/>
    <s v="8302"/>
    <m/>
    <n v="8578"/>
    <m/>
    <x v="2"/>
    <d v="1994-07-15T00:00:00"/>
    <n v="7.91"/>
    <x v="1"/>
    <n v="112"/>
    <n v="14"/>
    <n v="3510"/>
    <n v="80"/>
    <x v="1"/>
    <n v="5400"/>
    <n v="891"/>
    <n v="0"/>
    <x v="1"/>
    <n v="0"/>
    <n v="9555"/>
    <x v="0"/>
    <s v="P G AND E"/>
    <n v="5.5888"/>
    <n v="1.1520600000000001"/>
    <n v="152.685"/>
    <n v="2.0463999999999998"/>
    <n v="161.47226000000001"/>
    <n v="152.334"/>
    <n v="14.603489999999999"/>
    <n v="0"/>
    <x v="1"/>
    <n v="0"/>
    <n v="166.93749"/>
    <n v="-1.6641497397686854E-2"/>
    <n v="10007"/>
    <n v="2.3106021879153459E-2"/>
    <n v="3.4611517792591744E-2"/>
    <n v="7.134723945772482E-3"/>
    <n v="0.95825375826163584"/>
    <n v="0.91252120778861601"/>
    <n v="8.7478792211384035E-2"/>
    <n v="0"/>
    <x v="1"/>
    <n v="0"/>
    <x v="1"/>
    <n v="9354"/>
    <n v="1"/>
    <x v="0"/>
    <n v="0"/>
    <x v="0"/>
    <x v="1"/>
    <m/>
    <x v="1"/>
    <x v="1"/>
    <x v="1"/>
    <n v="0"/>
    <x v="1"/>
    <x v="1"/>
    <x v="1"/>
    <x v="1"/>
    <x v="0"/>
    <x v="0"/>
    <x v="0"/>
    <x v="0"/>
    <x v="0"/>
    <x v="0"/>
    <x v="0"/>
    <x v="0"/>
    <x v="0"/>
    <m/>
    <x v="0"/>
    <x v="0"/>
    <x v="0"/>
    <x v="0"/>
    <x v="0"/>
    <m/>
    <n v="19940715"/>
    <x v="1"/>
    <s v="WESTERN ATLAS CORE LABS  LAB No 941627-53"/>
    <m/>
    <m/>
    <d v="1994-08-11T00:00:00"/>
  </r>
  <r>
    <x v="1"/>
    <s v="T25N R112W S08 fFRONTIER"/>
    <n v="2675"/>
    <x v="0"/>
    <x v="5"/>
    <x v="26"/>
    <s v="NE NW"/>
    <n v="8"/>
    <n v="25"/>
    <n v="112"/>
    <n v="42.167499999999997"/>
    <n v="-110.18"/>
    <s v="4902321478"/>
    <s v="21-8"/>
    <x v="0"/>
    <s v="FRONTIER"/>
    <m/>
    <m/>
    <s v=""/>
    <x v="0"/>
    <m/>
    <m/>
    <n v="8525"/>
    <n v="8464"/>
    <x v="5"/>
    <d v="1999-09-27T00:00:00"/>
    <n v="7.07"/>
    <x v="1"/>
    <n v="280"/>
    <n v="117"/>
    <n v="1245"/>
    <m/>
    <x v="1"/>
    <n v="2400"/>
    <n v="476"/>
    <m/>
    <x v="0"/>
    <n v="108"/>
    <n v="4632"/>
    <x v="0"/>
    <s v="XTO ENERGY INC"/>
    <n v="13.972"/>
    <n v="9.627930000000001"/>
    <n v="54.157499999999999"/>
    <n v="0"/>
    <n v="77.757429999999999"/>
    <n v="67.703999999999994"/>
    <n v="7.801639999999999"/>
    <n v="0"/>
    <x v="1"/>
    <n v="2.2485600000000003"/>
    <n v="77.754199999999997"/>
    <n v="2.0770150759798894E-5"/>
    <n v="4626"/>
    <n v="-6.4808813998703824E-4"/>
    <n v="0.17968700868843016"/>
    <n v="0.12382006452630959"/>
    <n v="0.6964929267852602"/>
    <n v="0.87074395981181718"/>
    <n v="0.10033721651049074"/>
    <n v="2.8918823677692013E-2"/>
    <x v="0"/>
    <n v="6"/>
    <x v="0"/>
    <m/>
    <m/>
    <x v="0"/>
    <m/>
    <x v="0"/>
    <x v="0"/>
    <m/>
    <x v="0"/>
    <x v="0"/>
    <x v="0"/>
    <m/>
    <x v="0"/>
    <x v="0"/>
    <x v="0"/>
    <x v="0"/>
    <x v="0"/>
    <x v="0"/>
    <x v="0"/>
    <x v="0"/>
    <x v="0"/>
    <x v="0"/>
    <x v="0"/>
    <x v="0"/>
    <x v="0"/>
    <m/>
    <x v="0"/>
    <x v="0"/>
    <x v="0"/>
    <x v="0"/>
    <x v="0"/>
    <s v="WELLHEAD"/>
    <n v="990927"/>
    <x v="0"/>
    <s v="CHAMPION TECHNOLOGIES VERNAL UT"/>
    <m/>
    <m/>
    <d v="1999-10-20T00:00:00"/>
  </r>
  <r>
    <x v="1"/>
    <s v="T25N R112W S08 fFRONTIER"/>
    <n v="2676"/>
    <x v="0"/>
    <x v="5"/>
    <x v="26"/>
    <s v="NE NE"/>
    <n v="8"/>
    <n v="25"/>
    <n v="112"/>
    <n v="42.16901"/>
    <n v="-110.17192"/>
    <s v="4902321344"/>
    <s v="41-8"/>
    <x v="0"/>
    <s v="FRONTIER"/>
    <m/>
    <m/>
    <s v=""/>
    <x v="0"/>
    <m/>
    <m/>
    <n v="8500"/>
    <n v="8420"/>
    <x v="5"/>
    <d v="2000-01-06T00:00:00"/>
    <n v="7.32"/>
    <x v="1"/>
    <n v="320"/>
    <n v="107"/>
    <n v="5068"/>
    <m/>
    <x v="1"/>
    <n v="8400"/>
    <n v="366"/>
    <m/>
    <x v="0"/>
    <n v="108"/>
    <n v="14384"/>
    <x v="0"/>
    <s v="XTO ENERGY INC"/>
    <n v="15.968"/>
    <n v="8.8050300000000004"/>
    <n v="220.458"/>
    <n v="0"/>
    <n v="245.23103"/>
    <n v="236.964"/>
    <n v="5.9987399999999997"/>
    <n v="0"/>
    <x v="1"/>
    <n v="2.2485600000000003"/>
    <n v="245.21129999999999"/>
    <n v="4.0228990837739874E-5"/>
    <n v="14369"/>
    <n v="-5.2168469377108476E-4"/>
    <n v="6.5114108928221684E-2"/>
    <n v="3.5905040238994226E-2"/>
    <n v="0.89898085083278412"/>
    <n v="0.96636655814801353"/>
    <n v="2.4463554493614283E-2"/>
    <n v="9.1698873583721478E-3"/>
    <x v="0"/>
    <n v="15"/>
    <x v="0"/>
    <m/>
    <m/>
    <x v="0"/>
    <m/>
    <x v="0"/>
    <x v="0"/>
    <m/>
    <x v="0"/>
    <x v="0"/>
    <x v="0"/>
    <m/>
    <x v="0"/>
    <x v="0"/>
    <x v="0"/>
    <x v="0"/>
    <x v="0"/>
    <x v="0"/>
    <x v="0"/>
    <x v="0"/>
    <x v="0"/>
    <x v="0"/>
    <x v="0"/>
    <x v="0"/>
    <x v="0"/>
    <m/>
    <x v="0"/>
    <x v="0"/>
    <x v="0"/>
    <x v="0"/>
    <x v="0"/>
    <s v="WELLHEAD"/>
    <n v="106"/>
    <x v="0"/>
    <s v="CHAMPION TECHNOLOGIES VERNAL UT"/>
    <m/>
    <m/>
    <d v="2000-01-20T00:00:00"/>
  </r>
  <r>
    <x v="1"/>
    <s v="T25N R112W S07 fFRONTIER"/>
    <n v="1916"/>
    <x v="0"/>
    <x v="5"/>
    <x v="5"/>
    <s v="NE SW"/>
    <n v="7"/>
    <n v="25"/>
    <n v="112"/>
    <n v="42.16151"/>
    <n v="-110.20198000000001"/>
    <s v="4902320126"/>
    <s v="23-7F"/>
    <x v="0"/>
    <s v="FRONTIER"/>
    <m/>
    <m/>
    <m/>
    <x v="0"/>
    <s v="8560"/>
    <m/>
    <n v="8841"/>
    <m/>
    <x v="2"/>
    <d v="1994-07-29T00:00:00"/>
    <n v="7.53"/>
    <x v="1"/>
    <n v="66"/>
    <n v="8"/>
    <n v="2160"/>
    <n v="97"/>
    <x v="1"/>
    <n v="3300"/>
    <n v="634"/>
    <n v="0"/>
    <x v="1"/>
    <n v="0"/>
    <n v="5943"/>
    <x v="0"/>
    <s v="XTO ENERGY"/>
    <n v="3.2934000000000001"/>
    <n v="0.65832000000000002"/>
    <n v="93.96"/>
    <n v="2.4812599999999998"/>
    <n v="100.39297999999999"/>
    <n v="93.093000000000004"/>
    <n v="10.391259999999999"/>
    <n v="0"/>
    <x v="1"/>
    <n v="0"/>
    <n v="103.48426000000001"/>
    <n v="-1.5162457565150538E-2"/>
    <n v="6265"/>
    <n v="2.6376146788990827E-2"/>
    <n v="3.2805082586451761E-2"/>
    <n v="6.5574306091919976E-3"/>
    <n v="0.96063748680435634"/>
    <n v="0.89958608198000356"/>
    <n v="0.10041391801999645"/>
    <n v="0"/>
    <x v="1"/>
    <n v="0"/>
    <x v="1"/>
    <n v="5793"/>
    <n v="1.4"/>
    <x v="0"/>
    <n v="0"/>
    <x v="0"/>
    <x v="1"/>
    <m/>
    <x v="1"/>
    <x v="1"/>
    <x v="1"/>
    <n v="0"/>
    <x v="1"/>
    <x v="1"/>
    <x v="1"/>
    <x v="1"/>
    <x v="0"/>
    <x v="0"/>
    <x v="0"/>
    <x v="0"/>
    <x v="0"/>
    <x v="0"/>
    <x v="0"/>
    <x v="0"/>
    <x v="0"/>
    <m/>
    <x v="0"/>
    <x v="0"/>
    <x v="0"/>
    <x v="0"/>
    <x v="0"/>
    <m/>
    <n v="19940729"/>
    <x v="1"/>
    <s v="WESTERN ATLAS CORE LABS  LAB No 941627-23"/>
    <m/>
    <m/>
    <d v="1994-08-11T00:00:00"/>
  </r>
  <r>
    <x v="1"/>
    <s v="T25N R112W S05 fFRONTIER"/>
    <n v="1924"/>
    <x v="0"/>
    <x v="5"/>
    <x v="5"/>
    <s v="NW NE"/>
    <n v="5"/>
    <n v="25"/>
    <n v="112"/>
    <n v="42.183120000000002"/>
    <n v="-110.17686"/>
    <s v="4902320403"/>
    <s v="31-5"/>
    <x v="0"/>
    <s v="FRONTIER"/>
    <m/>
    <m/>
    <m/>
    <x v="0"/>
    <s v="8026"/>
    <m/>
    <n v="8310"/>
    <m/>
    <x v="2"/>
    <d v="1994-07-29T00:00:00"/>
    <n v="7.59"/>
    <x v="1"/>
    <n v="110"/>
    <n v="11"/>
    <n v="3880"/>
    <n v="56"/>
    <x v="1"/>
    <n v="5900"/>
    <n v="1013"/>
    <n v="0"/>
    <x v="1"/>
    <n v="0"/>
    <n v="10456"/>
    <x v="0"/>
    <s v="XTO ENERGY"/>
    <n v="5.4889999999999999"/>
    <n v="0.90519000000000005"/>
    <n v="168.78"/>
    <n v="1.43248"/>
    <n v="176.60667000000001"/>
    <n v="166.43899999999999"/>
    <n v="16.603069999999999"/>
    <n v="0"/>
    <x v="1"/>
    <n v="0"/>
    <n v="183.04207"/>
    <n v="-1.7893570265253778E-2"/>
    <n v="10970"/>
    <n v="2.398954541211612E-2"/>
    <n v="3.1080366330444933E-2"/>
    <n v="5.1254576058763802E-3"/>
    <n v="0.96379417606367868"/>
    <n v="0.90929369406716165"/>
    <n v="9.070630593283828E-2"/>
    <n v="0"/>
    <x v="1"/>
    <n v="0"/>
    <x v="1"/>
    <n v="10228"/>
    <n v="0.8"/>
    <x v="0"/>
    <n v="0"/>
    <x v="0"/>
    <x v="1"/>
    <m/>
    <x v="1"/>
    <x v="1"/>
    <x v="1"/>
    <n v="0"/>
    <x v="1"/>
    <x v="1"/>
    <x v="1"/>
    <x v="1"/>
    <x v="0"/>
    <x v="0"/>
    <x v="0"/>
    <x v="0"/>
    <x v="0"/>
    <x v="0"/>
    <x v="0"/>
    <x v="0"/>
    <x v="0"/>
    <m/>
    <x v="0"/>
    <x v="0"/>
    <x v="0"/>
    <x v="0"/>
    <x v="0"/>
    <m/>
    <n v="19940729"/>
    <x v="1"/>
    <s v="WESTERN ATLAS CORE LABS  LAB No 941627-46"/>
    <m/>
    <m/>
    <d v="1994-08-11T00:00:00"/>
  </r>
  <r>
    <x v="1"/>
    <s v="T25N R112W S05 fFRONTIER"/>
    <n v="2674"/>
    <x v="0"/>
    <x v="5"/>
    <x v="26"/>
    <s v="NE SE"/>
    <n v="5"/>
    <n v="25"/>
    <n v="112"/>
    <n v="42.17342"/>
    <n v="-110.17198999999999"/>
    <s v="4902321285"/>
    <s v="43-5"/>
    <x v="0"/>
    <s v="FRONTIER"/>
    <m/>
    <m/>
    <s v=""/>
    <x v="0"/>
    <m/>
    <m/>
    <n v="8425"/>
    <m/>
    <x v="5"/>
    <d v="1999-09-29T00:00:00"/>
    <n v="6.72"/>
    <x v="1"/>
    <n v="456"/>
    <n v="277"/>
    <n v="3172"/>
    <m/>
    <x v="1"/>
    <n v="4000"/>
    <m/>
    <m/>
    <x v="0"/>
    <n v="3088"/>
    <n v="11402"/>
    <x v="0"/>
    <s v="XTO ENERGY INC"/>
    <n v="22.7544"/>
    <n v="22.794330000000002"/>
    <n v="137.982"/>
    <n v="0"/>
    <n v="183.53073000000001"/>
    <n v="112.84"/>
    <n v="0"/>
    <n v="0"/>
    <x v="1"/>
    <n v="64.29216000000001"/>
    <n v="177.13216"/>
    <n v="1.7741137714501223E-2"/>
    <n v="10993"/>
    <n v="-1.8263005135074794E-2"/>
    <n v="0.12398141717193627"/>
    <n v="0.12419898291692079"/>
    <n v="0.75181959991114289"/>
    <n v="0.63703846890367055"/>
    <n v="0"/>
    <n v="0.3629615310963295"/>
    <x v="0"/>
    <n v="19"/>
    <x v="0"/>
    <m/>
    <m/>
    <x v="0"/>
    <m/>
    <x v="0"/>
    <x v="0"/>
    <m/>
    <x v="0"/>
    <x v="0"/>
    <x v="0"/>
    <m/>
    <x v="0"/>
    <x v="0"/>
    <x v="0"/>
    <x v="0"/>
    <x v="0"/>
    <x v="0"/>
    <x v="0"/>
    <x v="0"/>
    <x v="0"/>
    <x v="0"/>
    <x v="0"/>
    <x v="0"/>
    <x v="0"/>
    <m/>
    <x v="0"/>
    <x v="0"/>
    <x v="0"/>
    <x v="0"/>
    <x v="0"/>
    <s v="WELLHEAD"/>
    <n v="990929"/>
    <x v="0"/>
    <s v="CHAMPION TECHNOLOGIES VERNAL UT"/>
    <m/>
    <m/>
    <d v="1999-10-20T00:00:00"/>
  </r>
  <r>
    <x v="1"/>
    <s v="T25N R112W S05 fFRONTIER"/>
    <n v="2673"/>
    <x v="0"/>
    <x v="5"/>
    <x v="26"/>
    <s v="NE SE"/>
    <n v="5"/>
    <n v="25"/>
    <n v="112"/>
    <n v="42.17342"/>
    <n v="-110.17198999999999"/>
    <s v="4902321285"/>
    <s v="43-5"/>
    <x v="0"/>
    <s v="FRONTIER"/>
    <m/>
    <m/>
    <s v=""/>
    <x v="0"/>
    <m/>
    <m/>
    <n v="8425"/>
    <m/>
    <x v="2"/>
    <d v="2000-01-06T00:00:00"/>
    <n v="7.24"/>
    <x v="1"/>
    <n v="208"/>
    <n v="49"/>
    <n v="4287"/>
    <m/>
    <x v="1"/>
    <n v="6800"/>
    <n v="415"/>
    <m/>
    <x v="0"/>
    <n v="108"/>
    <n v="11874"/>
    <x v="0"/>
    <s v="XTO ENERGY INC"/>
    <n v="10.379200000000001"/>
    <n v="4.0322100000000001"/>
    <n v="186.4845"/>
    <n v="0"/>
    <n v="200.89590999999999"/>
    <n v="191.828"/>
    <n v="6.8018499999999991"/>
    <n v="0"/>
    <x v="1"/>
    <n v="2.2485600000000003"/>
    <n v="200.87841"/>
    <n v="4.3556790787385526E-5"/>
    <n v="11867"/>
    <n v="-2.9484857419653765E-4"/>
    <n v="5.1664565993404257E-2"/>
    <n v="2.0071140323364475E-2"/>
    <n v="0.92826429368323138"/>
    <n v="0.95494583016661672"/>
    <n v="3.3860532846710596E-2"/>
    <n v="1.1193636986672686E-2"/>
    <x v="0"/>
    <n v="7"/>
    <x v="0"/>
    <m/>
    <m/>
    <x v="0"/>
    <m/>
    <x v="0"/>
    <x v="0"/>
    <m/>
    <x v="0"/>
    <x v="0"/>
    <x v="0"/>
    <m/>
    <x v="0"/>
    <x v="0"/>
    <x v="0"/>
    <x v="0"/>
    <x v="0"/>
    <x v="0"/>
    <x v="0"/>
    <x v="0"/>
    <x v="0"/>
    <x v="0"/>
    <x v="0"/>
    <x v="0"/>
    <x v="0"/>
    <m/>
    <x v="0"/>
    <x v="0"/>
    <x v="0"/>
    <x v="0"/>
    <x v="0"/>
    <m/>
    <n v="106"/>
    <x v="0"/>
    <s v="CHAMPION TECHNOLOGIES VERNAL UT"/>
    <m/>
    <m/>
    <d v="2000-01-20T00:00:00"/>
  </r>
  <r>
    <x v="1"/>
    <s v="T25N R112W S04 fFRONTIER"/>
    <n v="1934"/>
    <x v="0"/>
    <x v="5"/>
    <x v="5"/>
    <s v="NW SE"/>
    <n v="4"/>
    <n v="25"/>
    <n v="112"/>
    <n v="42.174149999999997"/>
    <n v="-110.15532"/>
    <s v="4902320471"/>
    <s v="33-4"/>
    <x v="0"/>
    <s v="FRONTIER"/>
    <m/>
    <m/>
    <m/>
    <x v="0"/>
    <s v="8242"/>
    <m/>
    <n v="8450"/>
    <m/>
    <x v="2"/>
    <d v="1994-07-18T00:00:00"/>
    <n v="7.54"/>
    <x v="1"/>
    <n v="27"/>
    <n v="3"/>
    <n v="791"/>
    <n v="31"/>
    <x v="1"/>
    <n v="1230"/>
    <n v="207"/>
    <n v="0"/>
    <x v="1"/>
    <n v="0"/>
    <n v="2184"/>
    <x v="0"/>
    <s v="XTO ENERGY"/>
    <n v="1.3472999999999999"/>
    <n v="0.24687000000000001"/>
    <n v="34.408499999999997"/>
    <n v="0.79297999999999991"/>
    <n v="36.795649999999995"/>
    <n v="34.698299999999996"/>
    <n v="3.3927299999999998"/>
    <n v="0"/>
    <x v="1"/>
    <n v="0"/>
    <n v="38.091029999999996"/>
    <n v="-1.7297869260594831E-2"/>
    <n v="2289"/>
    <n v="2.3474178403755867E-2"/>
    <n v="3.6615741262893853E-2"/>
    <n v="6.7092169862470168E-3"/>
    <n v="0.95667504175085916"/>
    <n v="0.91093099871544558"/>
    <n v="8.9069001284554403E-2"/>
    <n v="0"/>
    <x v="1"/>
    <n v="0"/>
    <x v="1"/>
    <n v="2135"/>
    <n v="3.3"/>
    <x v="0"/>
    <n v="0"/>
    <x v="0"/>
    <x v="1"/>
    <m/>
    <x v="1"/>
    <x v="1"/>
    <x v="1"/>
    <n v="0"/>
    <x v="1"/>
    <x v="1"/>
    <x v="1"/>
    <x v="1"/>
    <x v="0"/>
    <x v="0"/>
    <x v="0"/>
    <x v="0"/>
    <x v="0"/>
    <x v="0"/>
    <x v="0"/>
    <x v="0"/>
    <x v="0"/>
    <m/>
    <x v="0"/>
    <x v="0"/>
    <x v="0"/>
    <x v="0"/>
    <x v="0"/>
    <m/>
    <n v="19940718"/>
    <x v="1"/>
    <s v="WESTERN ATLAS CORE LABS  LAB No 941627-56"/>
    <m/>
    <m/>
    <d v="1994-08-11T00:00:00"/>
  </r>
  <r>
    <x v="1"/>
    <s v="T25N R112W S04 fFRONTIER"/>
    <n v="1905"/>
    <x v="0"/>
    <x v="5"/>
    <x v="5"/>
    <s v="SW SW"/>
    <n v="4"/>
    <n v="25"/>
    <n v="112"/>
    <n v="42.171819999999997"/>
    <n v="-110.16691"/>
    <s v="4902320220"/>
    <s v="14-4"/>
    <x v="0"/>
    <s v="FRONTIER"/>
    <m/>
    <m/>
    <m/>
    <x v="0"/>
    <s v="8196"/>
    <m/>
    <n v="8370"/>
    <m/>
    <x v="2"/>
    <d v="1994-07-15T00:00:00"/>
    <n v="7.09"/>
    <x v="1"/>
    <n v="89"/>
    <n v="6"/>
    <n v="2020"/>
    <n v="97"/>
    <x v="1"/>
    <n v="3200"/>
    <n v="415"/>
    <n v="0"/>
    <x v="1"/>
    <n v="0"/>
    <n v="5616"/>
    <x v="0"/>
    <s v="XTO ENERGY"/>
    <n v="4.4410999999999996"/>
    <n v="0.49374000000000001"/>
    <n v="87.87"/>
    <n v="2.4812599999999998"/>
    <n v="95.28609999999999"/>
    <n v="90.271999999999991"/>
    <n v="6.8018499999999991"/>
    <n v="0"/>
    <x v="1"/>
    <n v="0"/>
    <n v="97.073849999999993"/>
    <n v="-9.2937745097147455E-3"/>
    <n v="5827"/>
    <n v="1.8439220484138773E-2"/>
    <n v="4.6608057208763924E-2"/>
    <n v="5.1816581851917547E-3"/>
    <n v="0.9482102846060444"/>
    <n v="0.92993118126045271"/>
    <n v="7.0068818739547262E-2"/>
    <n v="0"/>
    <x v="1"/>
    <n v="0"/>
    <x v="1"/>
    <n v="5512"/>
    <n v="1.4"/>
    <x v="0"/>
    <n v="0"/>
    <x v="0"/>
    <x v="1"/>
    <m/>
    <x v="1"/>
    <x v="1"/>
    <x v="1"/>
    <n v="0"/>
    <x v="1"/>
    <x v="1"/>
    <x v="1"/>
    <x v="1"/>
    <x v="0"/>
    <x v="0"/>
    <x v="0"/>
    <x v="0"/>
    <x v="0"/>
    <x v="0"/>
    <x v="0"/>
    <x v="0"/>
    <x v="0"/>
    <m/>
    <x v="0"/>
    <x v="0"/>
    <x v="0"/>
    <x v="0"/>
    <x v="0"/>
    <m/>
    <n v="19940715"/>
    <x v="1"/>
    <s v="WESTERN ATLAS CORE LABS  LAB No 941627-39"/>
    <m/>
    <m/>
    <d v="1994-08-11T00:00:00"/>
  </r>
  <r>
    <x v="1"/>
    <s v="T25N R112W S04 fFRONTIER"/>
    <n v="1912"/>
    <x v="0"/>
    <x v="5"/>
    <x v="5"/>
    <s v="SE NW"/>
    <n v="4"/>
    <n v="25"/>
    <n v="112"/>
    <n v="42.179360000000003"/>
    <n v="-110.16227000000001"/>
    <s v="4902320899"/>
    <s v="22-4"/>
    <x v="0"/>
    <s v="FRONTIER"/>
    <m/>
    <m/>
    <m/>
    <x v="0"/>
    <s v="8030"/>
    <m/>
    <n v="8300"/>
    <n v="8150"/>
    <x v="2"/>
    <d v="1994-07-18T00:00:00"/>
    <n v="7.28"/>
    <x v="1"/>
    <n v="27"/>
    <n v="3"/>
    <n v="983"/>
    <n v="48"/>
    <x v="1"/>
    <n v="1250"/>
    <n v="561"/>
    <n v="0"/>
    <x v="1"/>
    <n v="0"/>
    <n v="2587"/>
    <x v="0"/>
    <s v="XTO ENERGY"/>
    <n v="1.3472999999999999"/>
    <n v="0.24687000000000001"/>
    <n v="42.7605"/>
    <n v="1.22784"/>
    <n v="45.582509999999999"/>
    <n v="35.262500000000003"/>
    <n v="9.1947899999999994"/>
    <n v="0"/>
    <x v="1"/>
    <n v="0"/>
    <n v="44.457289999999993"/>
    <n v="1.249691802958254E-2"/>
    <n v="2872"/>
    <n v="5.2207363986078038E-2"/>
    <n v="2.9557389446083597E-2"/>
    <n v="5.4158930695128466E-3"/>
    <n v="0.96502671748440361"/>
    <n v="0.79317700201699204"/>
    <n v="0.20682299798300799"/>
    <n v="0"/>
    <x v="1"/>
    <n v="0"/>
    <x v="1"/>
    <n v="2457"/>
    <n v="3.4"/>
    <x v="0"/>
    <n v="0"/>
    <x v="0"/>
    <x v="1"/>
    <m/>
    <x v="1"/>
    <x v="1"/>
    <x v="1"/>
    <n v="0"/>
    <x v="1"/>
    <x v="1"/>
    <x v="1"/>
    <x v="1"/>
    <x v="0"/>
    <x v="0"/>
    <x v="0"/>
    <x v="0"/>
    <x v="0"/>
    <x v="0"/>
    <x v="0"/>
    <x v="0"/>
    <x v="0"/>
    <m/>
    <x v="0"/>
    <x v="0"/>
    <x v="0"/>
    <x v="0"/>
    <x v="0"/>
    <m/>
    <n v="19940718"/>
    <x v="1"/>
    <s v="WESTERN ATLAS CORE LABS  LAB No 941627-19"/>
    <m/>
    <m/>
    <d v="1994-08-11T00:00:00"/>
  </r>
  <r>
    <x v="1"/>
    <s v="T25N R112W S04 fFRONTIER"/>
    <n v="2671"/>
    <x v="0"/>
    <x v="5"/>
    <x v="26"/>
    <s v="SW NE"/>
    <n v="4"/>
    <n v="25"/>
    <n v="112"/>
    <n v="42.17633"/>
    <n v="-110.15533000000001"/>
    <s v="4902321284"/>
    <s v="32-4"/>
    <x v="0"/>
    <s v="FRONTIER"/>
    <m/>
    <m/>
    <s v=""/>
    <x v="0"/>
    <m/>
    <m/>
    <n v="8395"/>
    <n v="8347"/>
    <x v="5"/>
    <d v="1999-09-27T00:00:00"/>
    <n v="5.42"/>
    <x v="1"/>
    <n v="280"/>
    <n v="49"/>
    <n v="1323"/>
    <m/>
    <x v="1"/>
    <n v="2400"/>
    <n v="342"/>
    <m/>
    <x v="0"/>
    <n v="108"/>
    <n v="4542"/>
    <x v="0"/>
    <s v="XTO ENERGY INC"/>
    <n v="13.972"/>
    <n v="4.0322100000000001"/>
    <n v="57.5505"/>
    <n v="0"/>
    <n v="75.55471"/>
    <n v="67.703999999999994"/>
    <n v="5.6053799999999994"/>
    <n v="0"/>
    <x v="1"/>
    <n v="2.2485600000000003"/>
    <n v="75.557939999999988"/>
    <n v="-2.1374782322908466E-5"/>
    <n v="4502"/>
    <n v="-4.4228217602830609E-3"/>
    <n v="0.18492559894677643"/>
    <n v="5.3368082545747313E-2"/>
    <n v="0.76170631850747628"/>
    <n v="0.89605407452876562"/>
    <n v="7.4186511702145408E-2"/>
    <n v="2.9759413769089003E-2"/>
    <x v="0"/>
    <n v="40"/>
    <x v="0"/>
    <m/>
    <m/>
    <x v="0"/>
    <m/>
    <x v="0"/>
    <x v="0"/>
    <m/>
    <x v="0"/>
    <x v="0"/>
    <x v="0"/>
    <m/>
    <x v="0"/>
    <x v="0"/>
    <x v="0"/>
    <x v="0"/>
    <x v="0"/>
    <x v="0"/>
    <x v="0"/>
    <x v="0"/>
    <x v="0"/>
    <x v="0"/>
    <x v="0"/>
    <x v="0"/>
    <x v="0"/>
    <m/>
    <x v="0"/>
    <x v="0"/>
    <x v="0"/>
    <x v="0"/>
    <x v="0"/>
    <s v="WELLHEAD"/>
    <n v="990927"/>
    <x v="0"/>
    <s v="CHAMPION TECHNOLOGIES VERNAL UT"/>
    <m/>
    <m/>
    <d v="1999-10-20T00:00:00"/>
  </r>
  <r>
    <x v="1"/>
    <s v="T25N R112W S03 fFRONTIER"/>
    <n v="1939"/>
    <x v="0"/>
    <x v="5"/>
    <x v="5"/>
    <s v="SW SE"/>
    <n v="3"/>
    <n v="25"/>
    <n v="112"/>
    <n v="42.172319999999999"/>
    <n v="-110.13798"/>
    <s v="4902320331"/>
    <s v="34-3"/>
    <x v="0"/>
    <s v="FRONTIER"/>
    <m/>
    <m/>
    <m/>
    <x v="0"/>
    <s v="8482"/>
    <m/>
    <n v="8700"/>
    <m/>
    <x v="2"/>
    <d v="1994-07-27T00:00:00"/>
    <n v="7.61"/>
    <x v="1"/>
    <n v="110"/>
    <n v="11"/>
    <n v="3890"/>
    <n v="58"/>
    <x v="1"/>
    <n v="6000"/>
    <n v="964"/>
    <n v="0"/>
    <x v="1"/>
    <n v="0"/>
    <n v="10544"/>
    <x v="0"/>
    <s v="XTO ENERGY"/>
    <n v="5.4889999999999999"/>
    <n v="0.90519000000000005"/>
    <n v="169.215"/>
    <n v="1.4836399999999998"/>
    <n v="177.09282999999999"/>
    <n v="169.26"/>
    <n v="15.799959999999999"/>
    <n v="0"/>
    <x v="1"/>
    <n v="0"/>
    <n v="185.05995999999999"/>
    <n v="-2.1999361098391644E-2"/>
    <n v="11033"/>
    <n v="2.2663020809194977E-2"/>
    <n v="3.0995043672857901E-2"/>
    <n v="5.111387061802559E-3"/>
    <n v="0.96389356926533953"/>
    <n v="0.91462248235652921"/>
    <n v="8.5377517643470791E-2"/>
    <n v="0"/>
    <x v="1"/>
    <n v="0"/>
    <x v="1"/>
    <n v="10327"/>
    <n v="0.8"/>
    <x v="0"/>
    <n v="0"/>
    <x v="0"/>
    <x v="1"/>
    <m/>
    <x v="1"/>
    <x v="1"/>
    <x v="1"/>
    <n v="0"/>
    <x v="1"/>
    <x v="1"/>
    <x v="1"/>
    <x v="1"/>
    <x v="0"/>
    <x v="0"/>
    <x v="0"/>
    <x v="0"/>
    <x v="0"/>
    <x v="0"/>
    <x v="0"/>
    <x v="0"/>
    <x v="0"/>
    <m/>
    <x v="0"/>
    <x v="0"/>
    <x v="0"/>
    <x v="0"/>
    <x v="0"/>
    <m/>
    <n v="19940727"/>
    <x v="1"/>
    <s v="WESTERN ATLAS CORE LABS  LAB No 941627-61"/>
    <m/>
    <m/>
    <d v="1994-08-11T00:00:00"/>
  </r>
  <r>
    <x v="1"/>
    <s v="T25N R112W S03 fFRONTIER"/>
    <n v="1890"/>
    <x v="0"/>
    <x v="5"/>
    <x v="5"/>
    <s v="SW NW"/>
    <n v="3"/>
    <n v="25"/>
    <n v="112"/>
    <n v="42.179470000000002"/>
    <n v="-110.14805"/>
    <s v="4902320196"/>
    <s v="12-3"/>
    <x v="0"/>
    <s v="FRONTIER"/>
    <m/>
    <m/>
    <m/>
    <x v="0"/>
    <s v="8332"/>
    <m/>
    <n v="8640"/>
    <m/>
    <x v="2"/>
    <d v="1994-07-17T00:00:00"/>
    <n v="5.98"/>
    <x v="1"/>
    <n v="102"/>
    <n v="8"/>
    <n v="2570"/>
    <n v="108"/>
    <x v="1"/>
    <n v="4099"/>
    <n v="415"/>
    <n v="0"/>
    <x v="1"/>
    <n v="0"/>
    <n v="7091"/>
    <x v="0"/>
    <s v="XTO ENERGY"/>
    <n v="5.0898000000000003"/>
    <n v="0.65832000000000002"/>
    <n v="111.795"/>
    <n v="2.7626399999999998"/>
    <n v="120.30575999999999"/>
    <n v="115.63279"/>
    <n v="6.8018499999999991"/>
    <n v="0"/>
    <x v="1"/>
    <n v="0"/>
    <n v="122.43464"/>
    <n v="-8.7701923536420371E-3"/>
    <n v="7302"/>
    <n v="1.4659904120058362E-2"/>
    <n v="4.2307201251211915E-2"/>
    <n v="5.4720571982588371E-3"/>
    <n v="0.95222074155052927"/>
    <n v="0.94444505247861221"/>
    <n v="5.5554947521387732E-2"/>
    <n v="0"/>
    <x v="1"/>
    <n v="0"/>
    <x v="1"/>
    <n v="6987"/>
    <n v="1"/>
    <x v="0"/>
    <n v="0"/>
    <x v="0"/>
    <x v="1"/>
    <m/>
    <x v="1"/>
    <x v="1"/>
    <x v="1"/>
    <n v="0"/>
    <x v="1"/>
    <x v="1"/>
    <x v="1"/>
    <x v="1"/>
    <x v="0"/>
    <x v="0"/>
    <x v="0"/>
    <x v="0"/>
    <x v="0"/>
    <x v="0"/>
    <x v="0"/>
    <x v="0"/>
    <x v="0"/>
    <m/>
    <x v="0"/>
    <x v="0"/>
    <x v="0"/>
    <x v="0"/>
    <x v="0"/>
    <m/>
    <n v="19940717"/>
    <x v="1"/>
    <s v="WESTERN ATLAS CORE LABS  LAB No 941627-11"/>
    <m/>
    <m/>
    <d v="1994-08-11T00:00:00"/>
  </r>
  <r>
    <x v="1"/>
    <s v="T25N R112W S03 fFRONTIER"/>
    <n v="2668"/>
    <x v="0"/>
    <x v="5"/>
    <x v="26"/>
    <s v="NW NW"/>
    <n v="3"/>
    <n v="25"/>
    <n v="112"/>
    <n v="42.18403"/>
    <n v="-110.14879000000001"/>
    <s v="4902321352"/>
    <s v="41-4D"/>
    <x v="0"/>
    <s v="FRONTIER"/>
    <m/>
    <m/>
    <s v=""/>
    <x v="0"/>
    <m/>
    <m/>
    <n v="8436"/>
    <n v="8533"/>
    <x v="5"/>
    <d v="2000-01-06T00:00:00"/>
    <n v="7.19"/>
    <x v="1"/>
    <n v="240"/>
    <n v="126"/>
    <n v="1923"/>
    <m/>
    <x v="1"/>
    <n v="3400"/>
    <n v="234"/>
    <m/>
    <x v="0"/>
    <n v="300"/>
    <n v="6226"/>
    <x v="0"/>
    <s v="XTO ENERGY INC"/>
    <n v="11.975999999999999"/>
    <n v="10.368539999999999"/>
    <n v="83.650499999999994"/>
    <n v="0"/>
    <n v="105.99503999999999"/>
    <n v="95.914000000000001"/>
    <n v="3.8352599999999994"/>
    <n v="0"/>
    <x v="1"/>
    <n v="6.2460000000000004"/>
    <n v="105.99526"/>
    <n v="-1.037783332600537E-6"/>
    <n v="6223"/>
    <n v="-2.4098321150293196E-4"/>
    <n v="0.11298641898715261"/>
    <n v="9.7820992378511301E-2"/>
    <n v="0.78919258863433617"/>
    <n v="0.90488952053138982"/>
    <n v="3.618331612187186E-2"/>
    <n v="5.8927163346738337E-2"/>
    <x v="0"/>
    <n v="3"/>
    <x v="0"/>
    <m/>
    <m/>
    <x v="0"/>
    <m/>
    <x v="0"/>
    <x v="0"/>
    <m/>
    <x v="0"/>
    <x v="0"/>
    <x v="0"/>
    <m/>
    <x v="0"/>
    <x v="0"/>
    <x v="0"/>
    <x v="0"/>
    <x v="0"/>
    <x v="0"/>
    <x v="0"/>
    <x v="0"/>
    <x v="0"/>
    <x v="0"/>
    <x v="0"/>
    <x v="0"/>
    <x v="0"/>
    <m/>
    <x v="0"/>
    <x v="0"/>
    <x v="0"/>
    <x v="0"/>
    <x v="0"/>
    <s v="WELLHEAD"/>
    <n v="106"/>
    <x v="0"/>
    <s v="CHAMPION TECHNOLOGIES VERNAL UT"/>
    <m/>
    <m/>
    <d v="2000-01-20T00:00:00"/>
  </r>
  <r>
    <x v="1"/>
    <s v="T25N R112W S03 fFRONTIER"/>
    <n v="2667"/>
    <x v="0"/>
    <x v="5"/>
    <x v="26"/>
    <s v="SW NE"/>
    <n v="3"/>
    <n v="25"/>
    <n v="112"/>
    <n v="42.178890000000003"/>
    <n v="-110.13889"/>
    <s v="4902321455"/>
    <s v="32-3"/>
    <x v="0"/>
    <s v="FRONTIER"/>
    <m/>
    <m/>
    <s v=""/>
    <x v="0"/>
    <m/>
    <m/>
    <n v="8485"/>
    <n v="8406"/>
    <x v="5"/>
    <d v="2000-01-06T00:00:00"/>
    <n v="7.39"/>
    <x v="1"/>
    <n v="248"/>
    <n v="131"/>
    <n v="2237"/>
    <m/>
    <x v="1"/>
    <n v="4000"/>
    <n v="329"/>
    <m/>
    <x v="0"/>
    <n v="108"/>
    <n v="7058"/>
    <x v="0"/>
    <s v="XTO ENERGY INC"/>
    <n v="12.3752"/>
    <n v="10.77999"/>
    <n v="97.3095"/>
    <n v="0"/>
    <n v="120.46468999999999"/>
    <n v="112.84"/>
    <n v="5.3923099999999993"/>
    <n v="0"/>
    <x v="1"/>
    <n v="2.2485600000000003"/>
    <n v="120.48086999999998"/>
    <n v="-6.7152098590201971E-5"/>
    <n v="7053"/>
    <n v="-3.5433349868896607E-4"/>
    <n v="0.10272885772586142"/>
    <n v="8.9486720133509667E-2"/>
    <n v="0.80778442214062895"/>
    <n v="0.93658022223777104"/>
    <n v="4.4756565917892191E-2"/>
    <n v="1.8663211844336787E-2"/>
    <x v="0"/>
    <n v="5"/>
    <x v="0"/>
    <m/>
    <m/>
    <x v="0"/>
    <m/>
    <x v="0"/>
    <x v="0"/>
    <m/>
    <x v="0"/>
    <x v="0"/>
    <x v="0"/>
    <m/>
    <x v="0"/>
    <x v="0"/>
    <x v="0"/>
    <x v="0"/>
    <x v="0"/>
    <x v="0"/>
    <x v="0"/>
    <x v="0"/>
    <x v="0"/>
    <x v="0"/>
    <x v="0"/>
    <x v="0"/>
    <x v="0"/>
    <m/>
    <x v="0"/>
    <x v="0"/>
    <x v="0"/>
    <x v="0"/>
    <x v="0"/>
    <s v="WELLHEAD"/>
    <n v="106"/>
    <x v="0"/>
    <s v="CHAMPION TECHNOLOGIES VERNAL UT"/>
    <m/>
    <m/>
    <d v="2000-01-20T00:00:00"/>
  </r>
  <r>
    <x v="1"/>
    <s v="T25N R112W S02 fFRONTIER"/>
    <n v="1904"/>
    <x v="0"/>
    <x v="5"/>
    <x v="5"/>
    <s v="SW SW"/>
    <n v="2"/>
    <n v="25"/>
    <n v="112"/>
    <n v="41.63879"/>
    <n v="-110.71545"/>
    <s v="4902320204"/>
    <s v="14-2"/>
    <x v="0"/>
    <s v="FRONTIER"/>
    <m/>
    <m/>
    <m/>
    <x v="0"/>
    <s v="8490"/>
    <m/>
    <n v="3000"/>
    <m/>
    <x v="2"/>
    <d v="1994-07-15T00:00:00"/>
    <n v="7.7"/>
    <x v="1"/>
    <n v="118"/>
    <n v="11"/>
    <n v="3870"/>
    <n v="57"/>
    <x v="1"/>
    <n v="5900"/>
    <n v="976"/>
    <n v="0"/>
    <x v="1"/>
    <n v="0"/>
    <n v="10437"/>
    <x v="0"/>
    <s v="P G AND E"/>
    <n v="5.8882000000000003"/>
    <n v="0.90519000000000005"/>
    <n v="168.345"/>
    <n v="1.4580599999999999"/>
    <n v="176.59644999999998"/>
    <n v="166.43899999999999"/>
    <n v="15.996639999999998"/>
    <n v="0"/>
    <x v="1"/>
    <n v="0"/>
    <n v="182.43563999999998"/>
    <n v="-1.6263699437005764E-2"/>
    <n v="10932"/>
    <n v="2.3164397023725958E-2"/>
    <n v="3.3342686107223567E-2"/>
    <n v="5.1257542266563124E-3"/>
    <n v="0.96153155966612014"/>
    <n v="0.91231625574915087"/>
    <n v="8.7683744250849224E-2"/>
    <n v="0"/>
    <x v="1"/>
    <n v="0"/>
    <x v="1"/>
    <n v="10217"/>
    <n v="0.8"/>
    <x v="0"/>
    <n v="0"/>
    <x v="0"/>
    <x v="1"/>
    <m/>
    <x v="1"/>
    <x v="1"/>
    <x v="1"/>
    <n v="0"/>
    <x v="1"/>
    <x v="1"/>
    <x v="1"/>
    <x v="1"/>
    <x v="0"/>
    <x v="0"/>
    <x v="0"/>
    <x v="0"/>
    <x v="0"/>
    <x v="0"/>
    <x v="0"/>
    <x v="0"/>
    <x v="0"/>
    <m/>
    <x v="0"/>
    <x v="0"/>
    <x v="0"/>
    <x v="0"/>
    <x v="0"/>
    <m/>
    <n v="19940715"/>
    <x v="1"/>
    <s v="WESTERN ATLAS CORE LABS  LAB No 941627-38"/>
    <m/>
    <m/>
    <d v="1994-08-11T00:00:00"/>
  </r>
  <r>
    <x v="1"/>
    <s v="T25N R112W S02 fFRONTIER"/>
    <n v="2666"/>
    <x v="0"/>
    <x v="5"/>
    <x v="26"/>
    <s v="SW SE"/>
    <n v="2"/>
    <n v="25"/>
    <n v="112"/>
    <n v="42.170670000000001"/>
    <n v="-110.11845"/>
    <s v="4902321315"/>
    <s v="34-2"/>
    <x v="0"/>
    <s v="FRONTIER"/>
    <m/>
    <m/>
    <s v=""/>
    <x v="0"/>
    <m/>
    <m/>
    <n v="8740"/>
    <n v="8675"/>
    <x v="5"/>
    <d v="1999-10-27T00:00:00"/>
    <n v="6.94"/>
    <x v="1"/>
    <n v="184"/>
    <n v="122"/>
    <n v="1837"/>
    <m/>
    <x v="1"/>
    <n v="3200"/>
    <n v="403"/>
    <m/>
    <x v="0"/>
    <n v="108"/>
    <n v="5861"/>
    <x v="0"/>
    <s v="XTO ENERGY INC"/>
    <n v="9.1815999999999995"/>
    <n v="10.03938"/>
    <n v="79.909499999999994"/>
    <n v="0"/>
    <n v="99.130479999999991"/>
    <n v="90.271999999999991"/>
    <n v="6.6051699999999993"/>
    <n v="0"/>
    <x v="1"/>
    <n v="2.2485600000000003"/>
    <n v="99.12572999999999"/>
    <n v="2.3958896419947525E-5"/>
    <n v="5854"/>
    <n v="-5.9752454118651302E-4"/>
    <n v="9.2621361260431703E-2"/>
    <n v="0.10127440117308018"/>
    <n v="0.80610423756648819"/>
    <n v="0.91068181792961322"/>
    <n v="6.6634263374403396E-2"/>
    <n v="2.2683918695983379E-2"/>
    <x v="0"/>
    <n v="7"/>
    <x v="0"/>
    <m/>
    <m/>
    <x v="0"/>
    <m/>
    <x v="0"/>
    <x v="0"/>
    <m/>
    <x v="0"/>
    <x v="0"/>
    <x v="0"/>
    <m/>
    <x v="0"/>
    <x v="0"/>
    <x v="0"/>
    <x v="0"/>
    <x v="0"/>
    <x v="0"/>
    <x v="0"/>
    <x v="0"/>
    <x v="0"/>
    <x v="0"/>
    <x v="0"/>
    <x v="0"/>
    <x v="0"/>
    <m/>
    <x v="0"/>
    <x v="0"/>
    <x v="0"/>
    <x v="0"/>
    <x v="0"/>
    <s v="WELLHEAD"/>
    <n v="991027"/>
    <x v="0"/>
    <s v="CHAMPION TECHNOLOGIES VERNAL UT"/>
    <m/>
    <m/>
    <d v="1999-11-03T00:00:00"/>
  </r>
  <r>
    <x v="1"/>
    <s v="T25N R112W S02 fFRONTIER"/>
    <n v="2665"/>
    <x v="0"/>
    <x v="5"/>
    <x v="26"/>
    <s v="SW SW"/>
    <n v="2"/>
    <n v="25"/>
    <n v="112"/>
    <n v="42.171819999999997"/>
    <n v="-110.12846999999999"/>
    <s v="4902321325"/>
    <s v="FONT FED 24-2D"/>
    <x v="0"/>
    <s v="FRONTIER"/>
    <m/>
    <m/>
    <s v=""/>
    <x v="0"/>
    <m/>
    <m/>
    <n v="9850"/>
    <m/>
    <x v="2"/>
    <d v="2000-03-02T00:00:00"/>
    <n v="7.32"/>
    <x v="1"/>
    <n v="86"/>
    <n v="11"/>
    <n v="3022"/>
    <n v="130"/>
    <x v="1"/>
    <n v="4101"/>
    <n v="679"/>
    <m/>
    <x v="0"/>
    <n v="3.3"/>
    <n v="8544"/>
    <x v="0"/>
    <s v="XTO ENERGY INC"/>
    <n v="4.2914000000000003"/>
    <n v="0.90519000000000005"/>
    <n v="131.45699999999999"/>
    <n v="3.3253999999999997"/>
    <n v="139.97899000000001"/>
    <n v="115.68921"/>
    <n v="11.12881"/>
    <n v="0"/>
    <x v="1"/>
    <n v="6.8706000000000003E-2"/>
    <n v="126.88672600000001"/>
    <n v="4.9059370368878703E-2"/>
    <n v="8032.3"/>
    <n v="-3.0869373744442357E-2"/>
    <n v="3.0657457951368275E-2"/>
    <n v="6.4666133110404637E-3"/>
    <n v="0.9628759287375912"/>
    <n v="0.91175187229592469"/>
    <n v="8.7706652624956208E-2"/>
    <n v="5.4147507911899307E-4"/>
    <x v="0"/>
    <n v="4.8"/>
    <x v="0"/>
    <m/>
    <n v="1.208"/>
    <x v="4"/>
    <m/>
    <x v="0"/>
    <x v="0"/>
    <m/>
    <x v="0"/>
    <x v="0"/>
    <x v="0"/>
    <m/>
    <x v="0"/>
    <x v="0"/>
    <x v="0"/>
    <x v="0"/>
    <x v="0"/>
    <x v="0"/>
    <x v="0"/>
    <x v="0"/>
    <x v="0"/>
    <x v="0"/>
    <x v="0"/>
    <x v="0"/>
    <x v="0"/>
    <m/>
    <x v="0"/>
    <x v="0"/>
    <x v="0"/>
    <x v="0"/>
    <x v="0"/>
    <m/>
    <n v="302"/>
    <x v="0"/>
    <s v="ETL ID No 00-5121-15"/>
    <m/>
    <m/>
    <d v="2000-03-29T00:00:00"/>
  </r>
  <r>
    <x v="1"/>
    <s v="T25N R112W S01 fFRONTIER"/>
    <n v="1903"/>
    <x v="0"/>
    <x v="5"/>
    <x v="5"/>
    <s v="SW SW"/>
    <n v="1"/>
    <n v="25"/>
    <n v="112"/>
    <n v="42.171759999999999"/>
    <n v="-110.10876"/>
    <s v="4902320409"/>
    <s v="14-1"/>
    <x v="0"/>
    <s v="FRONTIER"/>
    <m/>
    <m/>
    <m/>
    <x v="0"/>
    <s v="8548"/>
    <m/>
    <n v="8710"/>
    <n v="8656"/>
    <x v="2"/>
    <d v="1994-07-29T00:00:00"/>
    <n v="7.65"/>
    <x v="1"/>
    <n v="66"/>
    <n v="8"/>
    <n v="2030"/>
    <n v="162"/>
    <x v="1"/>
    <n v="3000"/>
    <n v="805"/>
    <n v="0"/>
    <x v="1"/>
    <n v="0"/>
    <n v="5663"/>
    <x v="0"/>
    <s v="XTO ENERGY"/>
    <n v="3.2934000000000001"/>
    <n v="0.65832000000000002"/>
    <n v="88.305000000000007"/>
    <n v="4.1439599999999999"/>
    <n v="96.400679999999994"/>
    <n v="84.63"/>
    <n v="13.193949999999999"/>
    <n v="0"/>
    <x v="1"/>
    <n v="0"/>
    <n v="97.823949999999996"/>
    <n v="-7.3279583542005065E-3"/>
    <n v="6071"/>
    <n v="3.4770751661837393E-2"/>
    <n v="3.4163659426468776E-2"/>
    <n v="6.8289974718020669E-3"/>
    <n v="0.95900734310172919"/>
    <n v="0.8651255648540056"/>
    <n v="0.1348744351459944"/>
    <n v="0"/>
    <x v="1"/>
    <n v="0"/>
    <x v="1"/>
    <n v="5465"/>
    <n v="1.5"/>
    <x v="0"/>
    <n v="0"/>
    <x v="0"/>
    <x v="1"/>
    <m/>
    <x v="1"/>
    <x v="1"/>
    <x v="1"/>
    <n v="0"/>
    <x v="1"/>
    <x v="1"/>
    <x v="1"/>
    <x v="1"/>
    <x v="0"/>
    <x v="0"/>
    <x v="0"/>
    <x v="0"/>
    <x v="0"/>
    <x v="0"/>
    <x v="0"/>
    <x v="0"/>
    <x v="0"/>
    <m/>
    <x v="0"/>
    <x v="0"/>
    <x v="0"/>
    <x v="0"/>
    <x v="0"/>
    <m/>
    <n v="19940729"/>
    <x v="1"/>
    <s v="WESTERN ATLAS CORE LABS  LAB No 941627-37"/>
    <m/>
    <m/>
    <d v="1994-08-11T00:00:00"/>
  </r>
  <r>
    <x v="1"/>
    <s v="T25N R112W S01 fFRONTIER"/>
    <n v="1933"/>
    <x v="0"/>
    <x v="5"/>
    <x v="5"/>
    <s v="NW SE"/>
    <n v="1"/>
    <n v="25"/>
    <n v="112"/>
    <n v="42.175020000000004"/>
    <n v="-110.09868"/>
    <s v="4902320890"/>
    <s v="33-1"/>
    <x v="0"/>
    <s v="FRONTIER"/>
    <m/>
    <m/>
    <m/>
    <x v="0"/>
    <s v="8546"/>
    <m/>
    <n v="8844"/>
    <n v="8720"/>
    <x v="2"/>
    <d v="1994-07-18T00:00:00"/>
    <n v="7.75"/>
    <x v="1"/>
    <n v="23"/>
    <n v="2"/>
    <n v="1030"/>
    <n v="31"/>
    <x v="1"/>
    <n v="1230"/>
    <n v="549"/>
    <n v="0"/>
    <x v="1"/>
    <n v="0"/>
    <n v="2586"/>
    <x v="0"/>
    <s v="XTO ENERGY"/>
    <n v="1.1476999999999999"/>
    <n v="0.16458"/>
    <n v="44.805"/>
    <n v="0.79297999999999991"/>
    <n v="46.910260000000001"/>
    <n v="34.698299999999996"/>
    <n v="8.9981099999999987"/>
    <n v="0"/>
    <x v="1"/>
    <n v="0"/>
    <n v="43.696409999999993"/>
    <n v="3.5470346719507606E-2"/>
    <n v="2865"/>
    <n v="5.1183269124931208E-2"/>
    <n v="2.4465863118217634E-2"/>
    <n v="3.508400934038737E-3"/>
    <n v="0.97202573594774355"/>
    <n v="0.7940766758642186"/>
    <n v="0.2059233241357814"/>
    <n v="0"/>
    <x v="1"/>
    <n v="0"/>
    <x v="1"/>
    <n v="2461"/>
    <n v="2.8"/>
    <x v="0"/>
    <n v="0"/>
    <x v="0"/>
    <x v="1"/>
    <m/>
    <x v="1"/>
    <x v="1"/>
    <x v="1"/>
    <n v="0"/>
    <x v="1"/>
    <x v="1"/>
    <x v="1"/>
    <x v="1"/>
    <x v="0"/>
    <x v="0"/>
    <x v="0"/>
    <x v="0"/>
    <x v="0"/>
    <x v="0"/>
    <x v="0"/>
    <x v="0"/>
    <x v="0"/>
    <m/>
    <x v="0"/>
    <x v="0"/>
    <x v="0"/>
    <x v="0"/>
    <x v="0"/>
    <m/>
    <n v="19940718"/>
    <x v="1"/>
    <s v="WESTERN ATLAS CORE LABS  LAB No 941627-55"/>
    <m/>
    <m/>
    <d v="1994-08-11T00:00:00"/>
  </r>
  <r>
    <x v="1"/>
    <s v="T25N R112W S01 fFRONTIER"/>
    <n v="1942"/>
    <x v="0"/>
    <x v="5"/>
    <x v="5"/>
    <s v="NE NE"/>
    <n v="1"/>
    <n v="25"/>
    <n v="112"/>
    <n v="42.182609999999997"/>
    <n v="-110.09426000000001"/>
    <s v="4902320450"/>
    <s v="41-1"/>
    <x v="0"/>
    <s v="FRONTIER"/>
    <m/>
    <m/>
    <m/>
    <x v="0"/>
    <s v="8489"/>
    <m/>
    <n v="9975"/>
    <m/>
    <x v="2"/>
    <d v="1994-07-18T00:00:00"/>
    <n v="7.64"/>
    <x v="1"/>
    <n v="48"/>
    <n v="5"/>
    <n v="1390"/>
    <n v="37"/>
    <x v="1"/>
    <n v="2000"/>
    <n v="598"/>
    <n v="0"/>
    <x v="1"/>
    <n v="0"/>
    <n v="3774"/>
    <x v="0"/>
    <s v="XTO ENERGY"/>
    <n v="2.3952"/>
    <n v="0.41144999999999998"/>
    <n v="60.465000000000003"/>
    <n v="0.94645999999999997"/>
    <n v="64.218109999999996"/>
    <n v="56.42"/>
    <n v="9.8012199999999989"/>
    <n v="0"/>
    <x v="1"/>
    <n v="0"/>
    <n v="66.221219999999988"/>
    <n v="-1.5356641282962682E-2"/>
    <n v="4078"/>
    <n v="3.8716250636780442E-2"/>
    <n v="3.7297889956587012E-2"/>
    <n v="6.4070711517358577E-3"/>
    <n v="0.95629503889167722"/>
    <n v="0.85199276002465685"/>
    <n v="0.14800723997534326"/>
    <n v="0"/>
    <x v="1"/>
    <n v="0"/>
    <x v="1"/>
    <n v="3639"/>
    <n v="1"/>
    <x v="0"/>
    <n v="0"/>
    <x v="0"/>
    <x v="1"/>
    <m/>
    <x v="1"/>
    <x v="1"/>
    <x v="1"/>
    <n v="0"/>
    <x v="1"/>
    <x v="1"/>
    <x v="1"/>
    <x v="1"/>
    <x v="0"/>
    <x v="0"/>
    <x v="0"/>
    <x v="0"/>
    <x v="0"/>
    <x v="0"/>
    <x v="0"/>
    <x v="0"/>
    <x v="0"/>
    <m/>
    <x v="0"/>
    <x v="0"/>
    <x v="0"/>
    <x v="0"/>
    <x v="0"/>
    <m/>
    <n v="19940718"/>
    <x v="1"/>
    <s v="WESTERN ATLAS CORE LABS  LAB No 941627-64"/>
    <m/>
    <m/>
    <d v="1994-08-11T00:00:00"/>
  </r>
  <r>
    <x v="1"/>
    <s v="T25N R112W S01 fFRONTIER"/>
    <n v="1889"/>
    <x v="0"/>
    <x v="5"/>
    <x v="5"/>
    <s v="SW NW"/>
    <n v="1"/>
    <n v="25"/>
    <n v="112"/>
    <n v="42.179349999999999"/>
    <n v="-110.10853"/>
    <s v="4902320894"/>
    <s v="12-1"/>
    <x v="0"/>
    <s v="FRONTIER"/>
    <m/>
    <m/>
    <m/>
    <x v="0"/>
    <s v="8427"/>
    <m/>
    <n v="8750"/>
    <n v="8600"/>
    <x v="2"/>
    <d v="1994-07-16T00:00:00"/>
    <n v="7.15"/>
    <x v="1"/>
    <n v="108"/>
    <n v="15"/>
    <n v="1630"/>
    <n v="65"/>
    <x v="1"/>
    <n v="2600"/>
    <n v="537"/>
    <n v="0"/>
    <x v="1"/>
    <n v="0"/>
    <n v="4682"/>
    <x v="0"/>
    <s v="XTO ENERGY"/>
    <n v="5.3891999999999998"/>
    <n v="1.2343500000000001"/>
    <n v="70.905000000000001"/>
    <n v="1.6626999999999998"/>
    <n v="79.191249999999997"/>
    <n v="73.346000000000004"/>
    <n v="8.8014299999999999"/>
    <n v="0"/>
    <x v="1"/>
    <n v="0"/>
    <n v="82.14743"/>
    <n v="-1.8322822524641971E-2"/>
    <n v="4955"/>
    <n v="2.8328317941268031E-2"/>
    <n v="6.8052973024166186E-2"/>
    <n v="1.5586949315738799E-2"/>
    <n v="0.91636007766009508"/>
    <n v="0.89285812106355611"/>
    <n v="0.1071418789364439"/>
    <n v="0"/>
    <x v="1"/>
    <n v="0"/>
    <x v="1"/>
    <n v="4563"/>
    <n v="1.5"/>
    <x v="0"/>
    <n v="0"/>
    <x v="0"/>
    <x v="1"/>
    <m/>
    <x v="1"/>
    <x v="1"/>
    <x v="1"/>
    <n v="0"/>
    <x v="1"/>
    <x v="1"/>
    <x v="1"/>
    <x v="1"/>
    <x v="0"/>
    <x v="0"/>
    <x v="0"/>
    <x v="0"/>
    <x v="0"/>
    <x v="0"/>
    <x v="0"/>
    <x v="0"/>
    <x v="0"/>
    <m/>
    <x v="0"/>
    <x v="0"/>
    <x v="0"/>
    <x v="0"/>
    <x v="0"/>
    <m/>
    <n v="19940716"/>
    <x v="1"/>
    <s v="WESTERN ATLAS CORE LABS  LAB No 941627-10"/>
    <m/>
    <m/>
    <d v="1994-08-11T00:00:00"/>
  </r>
  <r>
    <x v="1"/>
    <s v="T25N R112W S01 fFRONTIER"/>
    <n v="2662"/>
    <x v="0"/>
    <x v="5"/>
    <x v="26"/>
    <s v="NE SW"/>
    <n v="1"/>
    <n v="25"/>
    <n v="112"/>
    <n v="42.175049999999999"/>
    <n v="-110.10574"/>
    <s v="4902321412"/>
    <s v="FONT FED 23-1"/>
    <x v="0"/>
    <s v="FRONTIER"/>
    <m/>
    <m/>
    <s v=""/>
    <x v="0"/>
    <m/>
    <m/>
    <n v="8741"/>
    <n v="8688"/>
    <x v="2"/>
    <d v="2000-02-29T00:00:00"/>
    <n v="7.35"/>
    <x v="1"/>
    <n v="107"/>
    <n v="11.2"/>
    <n v="3168"/>
    <n v="157"/>
    <x v="1"/>
    <n v="4173"/>
    <n v="651"/>
    <m/>
    <x v="0"/>
    <n v="2.5"/>
    <n v="8604"/>
    <x v="0"/>
    <s v="XTO ENERGY INC"/>
    <n v="5.3392999999999997"/>
    <n v="0.92164799999999991"/>
    <n v="137.80799999999999"/>
    <n v="4.0160599999999995"/>
    <n v="148.08500800000002"/>
    <n v="117.72032999999999"/>
    <n v="10.669889999999999"/>
    <n v="0"/>
    <x v="1"/>
    <n v="5.2050000000000006E-2"/>
    <n v="128.44227000000001"/>
    <n v="7.1033635965562891E-2"/>
    <n v="8269.7000000000007"/>
    <n v="-1.9811896620184028E-2"/>
    <n v="3.6055641770299927E-2"/>
    <n v="6.2237765486699353E-3"/>
    <n v="0.95772058168103003"/>
    <n v="0.91652327539835587"/>
    <n v="8.3071484177288352E-2"/>
    <n v="4.0524042435562688E-4"/>
    <x v="0"/>
    <n v="3.5"/>
    <x v="0"/>
    <m/>
    <n v="1.1879999999999999"/>
    <x v="4"/>
    <m/>
    <x v="0"/>
    <x v="0"/>
    <m/>
    <x v="0"/>
    <x v="0"/>
    <x v="0"/>
    <m/>
    <x v="0"/>
    <x v="0"/>
    <x v="0"/>
    <x v="0"/>
    <x v="0"/>
    <x v="0"/>
    <x v="0"/>
    <x v="0"/>
    <x v="0"/>
    <x v="0"/>
    <x v="0"/>
    <x v="0"/>
    <x v="0"/>
    <m/>
    <x v="0"/>
    <x v="0"/>
    <x v="0"/>
    <x v="0"/>
    <x v="0"/>
    <m/>
    <n v="229"/>
    <x v="0"/>
    <s v="ETL ID No 00-5121-14"/>
    <m/>
    <m/>
    <d v="2000-03-10T00:00:00"/>
  </r>
  <r>
    <x v="1"/>
    <s v="T25N R112W S01 fFRONTIER"/>
    <n v="2661"/>
    <x v="0"/>
    <x v="5"/>
    <x v="26"/>
    <s v="NE NW"/>
    <n v="1"/>
    <n v="25"/>
    <n v="112"/>
    <n v="42.181789999999999"/>
    <n v="-110.10357999999999"/>
    <s v="4902321335"/>
    <s v="FONT FED 21-1"/>
    <x v="0"/>
    <s v="FRONTIER"/>
    <m/>
    <m/>
    <s v=""/>
    <x v="0"/>
    <m/>
    <m/>
    <n v="8770"/>
    <n v="8689"/>
    <x v="2"/>
    <d v="2000-02-29T00:00:00"/>
    <n v="7.09"/>
    <x v="1"/>
    <n v="3.7"/>
    <n v="0.2"/>
    <n v="74.7"/>
    <n v="0.8"/>
    <x v="1"/>
    <n v="87.8"/>
    <n v="46.7"/>
    <m/>
    <x v="0"/>
    <m/>
    <n v="284"/>
    <x v="0"/>
    <s v="XTO ENERGY INC"/>
    <n v="0.18463000000000002"/>
    <n v="1.6458E-2"/>
    <n v="3.2494499999999999"/>
    <n v="2.0464E-2"/>
    <n v="3.4710019999999999"/>
    <n v="2.4768379999999999"/>
    <n v="0.76541300000000001"/>
    <n v="0"/>
    <x v="1"/>
    <n v="0"/>
    <n v="3.242251"/>
    <n v="3.4074538826407992E-2"/>
    <n v="213.9"/>
    <n v="-0.14079132355894763"/>
    <n v="5.319213299214464E-2"/>
    <n v="4.7415703016016704E-3"/>
    <n v="0.94206629670625375"/>
    <n v="0.76392543328693552"/>
    <n v="0.23607456671306448"/>
    <n v="0"/>
    <x v="0"/>
    <n v="29"/>
    <x v="0"/>
    <m/>
    <n v="32.200000000000003"/>
    <x v="4"/>
    <m/>
    <x v="0"/>
    <x v="0"/>
    <m/>
    <x v="0"/>
    <x v="0"/>
    <x v="0"/>
    <m/>
    <x v="0"/>
    <x v="0"/>
    <x v="0"/>
    <x v="0"/>
    <x v="0"/>
    <x v="0"/>
    <x v="0"/>
    <x v="0"/>
    <x v="0"/>
    <x v="0"/>
    <x v="0"/>
    <x v="0"/>
    <x v="0"/>
    <m/>
    <x v="0"/>
    <x v="0"/>
    <x v="0"/>
    <x v="0"/>
    <x v="0"/>
    <m/>
    <n v="229"/>
    <x v="0"/>
    <s v="ETL ID No 00-5121-8"/>
    <m/>
    <m/>
    <d v="2000-03-29T00:00:00"/>
  </r>
  <r>
    <x v="1"/>
    <s v="T25N R111W S35 fFORT UNION"/>
    <n v="4153"/>
    <x v="0"/>
    <x v="0"/>
    <x v="33"/>
    <s v="NW SE"/>
    <n v="35"/>
    <n v="25"/>
    <n v="111"/>
    <n v="42.101489999999998"/>
    <n v="-110.00194"/>
    <s v="4903721079"/>
    <s v="#1"/>
    <x v="0"/>
    <s v="FORT UNION"/>
    <m/>
    <m/>
    <m/>
    <x v="0"/>
    <s v="3800"/>
    <m/>
    <n v="9946"/>
    <m/>
    <x v="2"/>
    <d v="1976-11-07T00:00:00"/>
    <n v="8.6"/>
    <x v="1"/>
    <n v="20"/>
    <n v="7"/>
    <n v="3736"/>
    <m/>
    <x v="1"/>
    <n v="400"/>
    <n v="9200"/>
    <n v="204"/>
    <x v="0"/>
    <n v="40"/>
    <m/>
    <x v="0"/>
    <s v="CIG EXPLORATION"/>
    <n v="0.998"/>
    <n v="0.57603000000000004"/>
    <n v="162.51599999999999"/>
    <n v="0"/>
    <n v="164.09002999999998"/>
    <n v="11.283999999999999"/>
    <n v="150.78799999999998"/>
    <n v="6.7993199999999998"/>
    <x v="1"/>
    <n v="0.8328000000000001"/>
    <n v="169.70411999999996"/>
    <n v="-1.6819018547808512E-2"/>
    <n v="13607"/>
    <n v="1"/>
    <n v="6.0820270433249359E-3"/>
    <n v="3.5104509396457549E-3"/>
    <n v="0.99040752201702931"/>
    <n v="6.6492198303730057E-2"/>
    <n v="0.88853470381273014"/>
    <n v="4.9073646532565044E-3"/>
    <x v="0"/>
    <n v="20"/>
    <x v="0"/>
    <m/>
    <n v="3.4"/>
    <x v="7"/>
    <m/>
    <x v="0"/>
    <x v="0"/>
    <m/>
    <x v="0"/>
    <x v="0"/>
    <x v="0"/>
    <m/>
    <x v="0"/>
    <x v="0"/>
    <x v="0"/>
    <x v="0"/>
    <x v="0"/>
    <x v="0"/>
    <x v="0"/>
    <x v="0"/>
    <x v="0"/>
    <x v="0"/>
    <x v="0"/>
    <x v="0"/>
    <x v="0"/>
    <m/>
    <x v="0"/>
    <x v="0"/>
    <x v="0"/>
    <x v="0"/>
    <x v="0"/>
    <m/>
    <n v="1976117"/>
    <x v="0"/>
    <s v="DOWELL CASPER ID No 6179"/>
    <m/>
    <m/>
    <d v="1976-11-09T00:00:00"/>
  </r>
  <r>
    <x v="1"/>
    <s v="T25N R111W S33 fFRONTIER"/>
    <n v="4839"/>
    <x v="0"/>
    <x v="0"/>
    <x v="26"/>
    <s v="SW SW"/>
    <n v="33"/>
    <n v="25"/>
    <n v="111"/>
    <n v="42.097195999999997"/>
    <n v="-110.052317"/>
    <s v="4903723834"/>
    <s v="33-5 WEST SWAN"/>
    <x v="0"/>
    <s v="FRONTIER"/>
    <m/>
    <m/>
    <n v="196"/>
    <x v="0"/>
    <n v="9364"/>
    <n v="9560"/>
    <n v="9560"/>
    <n v="9462"/>
    <x v="2"/>
    <d v="2005-11-16T00:00:00"/>
    <n v="6.84"/>
    <x v="1"/>
    <n v="154"/>
    <n v="15"/>
    <n v="4186"/>
    <n v="62"/>
    <x v="1"/>
    <n v="7748"/>
    <n v="510"/>
    <n v="0"/>
    <x v="1"/>
    <n v="6"/>
    <n v="16600"/>
    <x v="0"/>
    <s v="CHEVRON USA INC"/>
    <n v="7.6845999999999997"/>
    <n v="1.2343500000000001"/>
    <n v="182.09099999999998"/>
    <n v="1.5859599999999998"/>
    <n v="192.59590999999998"/>
    <n v="218.57107999999999"/>
    <n v="8.3588999999999984"/>
    <n v="0"/>
    <x v="1"/>
    <n v="0.12492"/>
    <n v="227.0549"/>
    <n v="-8.2113483827184863E-2"/>
    <n v="12681"/>
    <n v="-0.13384105734093782"/>
    <n v="3.9900120412733588E-2"/>
    <n v="6.4090146047234347E-3"/>
    <n v="0.95369086498254296"/>
    <n v="0.96263538025385043"/>
    <n v="3.6814444436125353E-2"/>
    <n v="5.5017531002413958E-4"/>
    <x v="1"/>
    <n v="5"/>
    <x v="1"/>
    <n v="13997"/>
    <n v="34.53"/>
    <x v="1"/>
    <n v="0"/>
    <x v="1"/>
    <x v="1"/>
    <n v="0"/>
    <x v="1"/>
    <x v="1"/>
    <x v="1"/>
    <n v="0"/>
    <x v="1"/>
    <x v="1"/>
    <x v="1"/>
    <x v="1"/>
    <x v="0"/>
    <x v="0"/>
    <x v="0"/>
    <x v="0"/>
    <x v="0"/>
    <x v="0"/>
    <x v="0"/>
    <x v="0"/>
    <x v="0"/>
    <m/>
    <x v="0"/>
    <x v="0"/>
    <x v="0"/>
    <x v="0"/>
    <x v="0"/>
    <m/>
    <n v="20051116"/>
    <x v="0"/>
    <s v="WYOMING ANALYTICAL LABS ROCK SPRINGS ID No D3037"/>
    <m/>
    <s v="9364-9560"/>
    <d v="2005-11-28T00:00:00"/>
  </r>
  <r>
    <x v="1"/>
    <s v="T25N R111W S33 fFRONTIER"/>
    <n v="4843"/>
    <x v="0"/>
    <x v="0"/>
    <x v="26"/>
    <s v="SW NE"/>
    <n v="33"/>
    <n v="25"/>
    <n v="111"/>
    <n v="42.107030000000002"/>
    <n v="-110.04098999999999"/>
    <s v="4903722636"/>
    <s v="33-1 WEST SWAN"/>
    <x v="0"/>
    <s v="FRONTIER"/>
    <m/>
    <m/>
    <m/>
    <x v="0"/>
    <s v="9292"/>
    <m/>
    <n v="9475"/>
    <n v="9432"/>
    <x v="2"/>
    <d v="2005-11-16T00:00:00"/>
    <n v="6.76"/>
    <x v="1"/>
    <n v="226"/>
    <n v="26"/>
    <n v="4811"/>
    <n v="82"/>
    <x v="1"/>
    <n v="8972"/>
    <n v="355"/>
    <n v="0"/>
    <x v="1"/>
    <n v="4"/>
    <n v="18760"/>
    <x v="0"/>
    <s v="CHEVRON USA INC"/>
    <n v="11.2774"/>
    <n v="2.1395400000000002"/>
    <n v="209.27849999999998"/>
    <n v="2.0975600000000001"/>
    <n v="224.79299999999998"/>
    <n v="253.10012"/>
    <n v="5.8184499999999995"/>
    <n v="0"/>
    <x v="1"/>
    <n v="8.3280000000000007E-2"/>
    <n v="259.00184999999999"/>
    <n v="-7.0709413297805904E-2"/>
    <n v="14476"/>
    <n v="-0.12889637742207244"/>
    <n v="5.0167932275471214E-2"/>
    <n v="9.5178230638854437E-3"/>
    <n v="0.94031424466064328"/>
    <n v="0.97721356044368024"/>
    <n v="2.2464897451504689E-2"/>
    <n v="3.2154210481508149E-4"/>
    <x v="1"/>
    <n v="5"/>
    <x v="1"/>
    <n v="16208"/>
    <n v="30.86"/>
    <x v="1"/>
    <n v="0"/>
    <x v="1"/>
    <x v="1"/>
    <n v="0"/>
    <x v="1"/>
    <x v="1"/>
    <x v="1"/>
    <n v="0"/>
    <x v="1"/>
    <x v="1"/>
    <x v="1"/>
    <x v="1"/>
    <x v="0"/>
    <x v="0"/>
    <x v="0"/>
    <x v="0"/>
    <x v="0"/>
    <x v="0"/>
    <x v="0"/>
    <x v="0"/>
    <x v="0"/>
    <m/>
    <x v="0"/>
    <x v="0"/>
    <x v="0"/>
    <x v="0"/>
    <x v="0"/>
    <m/>
    <n v="20051116"/>
    <x v="0"/>
    <s v="WYOMING ANALYTICAL LAGS ROCK SPRINGS ID No D3041"/>
    <s v="9292"/>
    <m/>
    <d v="2005-11-28T00:00:00"/>
  </r>
  <r>
    <x v="1"/>
    <s v="T25N R111W S33 fFRONTIER"/>
    <n v="4852"/>
    <x v="0"/>
    <x v="0"/>
    <x v="26"/>
    <s v="NE NW"/>
    <n v="33"/>
    <n v="25"/>
    <n v="111"/>
    <n v="42.11139"/>
    <n v="-110.04333"/>
    <s v="4903724042"/>
    <s v="33-10 WEST SWAN"/>
    <x v="0"/>
    <s v="FRONTIER"/>
    <m/>
    <m/>
    <n v="22"/>
    <x v="0"/>
    <n v="9286"/>
    <n v="9308"/>
    <n v="9505"/>
    <n v="9434"/>
    <x v="2"/>
    <d v="2005-11-16T00:00:00"/>
    <n v="6.76"/>
    <x v="1"/>
    <n v="225"/>
    <n v="25"/>
    <n v="5588"/>
    <n v="111"/>
    <x v="1"/>
    <n v="10447"/>
    <n v="351"/>
    <n v="0"/>
    <x v="1"/>
    <n v="2"/>
    <n v="20750"/>
    <x v="0"/>
    <s v="CHEVRON USA INC"/>
    <n v="11.227499999999999"/>
    <n v="2.0572500000000002"/>
    <n v="243.07799999999997"/>
    <n v="2.8393799999999998"/>
    <n v="259.20212999999995"/>
    <n v="294.70986999999997"/>
    <n v="5.7528899999999998"/>
    <n v="0"/>
    <x v="1"/>
    <n v="4.1640000000000003E-2"/>
    <n v="300.50439999999992"/>
    <n v="-7.3792724912464344E-2"/>
    <n v="16749"/>
    <n v="-0.10669617856476173"/>
    <n v="4.3315616272134802E-2"/>
    <n v="7.9368560744466129E-3"/>
    <n v="0.94874752765341863"/>
    <n v="0.98071732061161188"/>
    <n v="1.9144112365742403E-2"/>
    <n v="1.3856702264592469E-4"/>
    <x v="1"/>
    <n v="4"/>
    <x v="1"/>
    <n v="18873"/>
    <n v="27.8"/>
    <x v="1"/>
    <n v="0"/>
    <x v="1"/>
    <x v="1"/>
    <n v="0"/>
    <x v="1"/>
    <x v="1"/>
    <x v="1"/>
    <n v="0"/>
    <x v="1"/>
    <x v="1"/>
    <x v="1"/>
    <x v="1"/>
    <x v="0"/>
    <x v="0"/>
    <x v="0"/>
    <x v="0"/>
    <x v="0"/>
    <x v="0"/>
    <x v="0"/>
    <x v="0"/>
    <x v="0"/>
    <m/>
    <x v="0"/>
    <x v="0"/>
    <x v="0"/>
    <x v="0"/>
    <x v="0"/>
    <m/>
    <n v="20051116"/>
    <x v="0"/>
    <s v="WYOMING ANALYTICAL LABS ROCK SPRINGS ID No D3050"/>
    <m/>
    <s v="9286-9308"/>
    <d v="2005-11-28T00:00:00"/>
  </r>
  <r>
    <x v="1"/>
    <s v="T25N R111W S33 fFRONTIER"/>
    <n v="4840"/>
    <x v="0"/>
    <x v="0"/>
    <x v="26"/>
    <s v="SE SW"/>
    <n v="33"/>
    <n v="25"/>
    <n v="111"/>
    <n v="42.096939999999996"/>
    <n v="-110.04361"/>
    <s v="4903723867"/>
    <s v="33-8 WEST SWAN"/>
    <x v="0"/>
    <s v="FRONTIER"/>
    <m/>
    <m/>
    <n v="344"/>
    <x v="0"/>
    <n v="9256"/>
    <n v="9600"/>
    <n v="9600"/>
    <n v="9423"/>
    <x v="2"/>
    <d v="2005-11-16T00:00:00"/>
    <n v="6.91"/>
    <x v="1"/>
    <n v="195"/>
    <n v="18"/>
    <n v="4856"/>
    <n v="83"/>
    <x v="1"/>
    <n v="8797"/>
    <n v="456"/>
    <n v="0"/>
    <x v="1"/>
    <n v="2"/>
    <n v="18300"/>
    <x v="0"/>
    <s v="CHEVRON USA INC"/>
    <n v="9.7304999999999993"/>
    <n v="1.48122"/>
    <n v="211.23599999999999"/>
    <n v="2.1231399999999998"/>
    <n v="224.57086000000001"/>
    <n v="248.16336999999999"/>
    <n v="7.4738399999999992"/>
    <n v="0"/>
    <x v="1"/>
    <n v="4.1640000000000003E-2"/>
    <n v="255.67884999999998"/>
    <n v="-6.4774614856092205E-2"/>
    <n v="14407"/>
    <n v="-0.11902650808695386"/>
    <n v="4.3329308174711534E-2"/>
    <n v="6.5957800580182125E-3"/>
    <n v="0.95007491176727021"/>
    <n v="0.97060578143244935"/>
    <n v="2.9231358010253877E-2"/>
    <n v="1.6286055729678074E-4"/>
    <x v="1"/>
    <n v="3"/>
    <x v="1"/>
    <n v="15892"/>
    <n v="31.63"/>
    <x v="1"/>
    <n v="0"/>
    <x v="1"/>
    <x v="1"/>
    <n v="0"/>
    <x v="1"/>
    <x v="1"/>
    <x v="1"/>
    <n v="0"/>
    <x v="1"/>
    <x v="1"/>
    <x v="1"/>
    <x v="1"/>
    <x v="0"/>
    <x v="0"/>
    <x v="0"/>
    <x v="0"/>
    <x v="0"/>
    <x v="0"/>
    <x v="0"/>
    <x v="0"/>
    <x v="0"/>
    <m/>
    <x v="0"/>
    <x v="0"/>
    <x v="0"/>
    <x v="0"/>
    <x v="0"/>
    <m/>
    <n v="20051116"/>
    <x v="0"/>
    <s v="WYOMING ANALYTICAL LABS ROCK SPRINGS ID No D3038"/>
    <m/>
    <s v="9256-9600"/>
    <d v="2005-11-28T00:00:00"/>
  </r>
  <r>
    <x v="1"/>
    <s v="T25N R111W S33 fFRONTIER"/>
    <n v="4841"/>
    <x v="0"/>
    <x v="0"/>
    <x v="26"/>
    <s v="NE SW"/>
    <n v="33"/>
    <n v="25"/>
    <n v="111"/>
    <n v="42.101730000000003"/>
    <n v="-110.046451"/>
    <s v="4903722712"/>
    <s v="33-2 WEST SWAN"/>
    <x v="0"/>
    <s v="FRONTIER"/>
    <m/>
    <m/>
    <n v="148"/>
    <x v="0"/>
    <n v="9256"/>
    <n v="9404"/>
    <n v="9500"/>
    <n v="9460"/>
    <x v="2"/>
    <d v="2005-11-16T00:00:00"/>
    <n v="6.65"/>
    <x v="1"/>
    <n v="263"/>
    <n v="27"/>
    <n v="5142"/>
    <n v="111"/>
    <x v="1"/>
    <n v="9672"/>
    <n v="419"/>
    <n v="0"/>
    <x v="1"/>
    <n v="12"/>
    <n v="19200"/>
    <x v="0"/>
    <s v="CHEVRON USA INC"/>
    <n v="13.123699999999999"/>
    <n v="2.2218300000000002"/>
    <n v="223.67699999999999"/>
    <n v="2.8393799999999998"/>
    <n v="241.86190999999999"/>
    <n v="272.84712000000002"/>
    <n v="6.8674099999999996"/>
    <n v="0"/>
    <x v="1"/>
    <n v="0.24984000000000001"/>
    <n v="279.96437000000003"/>
    <n v="-7.3017518397118744E-2"/>
    <n v="15646"/>
    <n v="-0.10199162027205418"/>
    <n v="5.4261127765012684E-2"/>
    <n v="9.1863576203462562E-3"/>
    <n v="0.93655251461464106"/>
    <n v="0.97457801505241537"/>
    <n v="2.4529585675491489E-2"/>
    <n v="8.9239927209308807E-4"/>
    <x v="1"/>
    <n v="6"/>
    <x v="1"/>
    <n v="17473"/>
    <n v="30.27"/>
    <x v="1"/>
    <n v="0"/>
    <x v="1"/>
    <x v="1"/>
    <n v="0"/>
    <x v="1"/>
    <x v="1"/>
    <x v="1"/>
    <n v="0"/>
    <x v="1"/>
    <x v="1"/>
    <x v="1"/>
    <x v="1"/>
    <x v="0"/>
    <x v="0"/>
    <x v="0"/>
    <x v="0"/>
    <x v="0"/>
    <x v="0"/>
    <x v="0"/>
    <x v="0"/>
    <x v="0"/>
    <m/>
    <x v="0"/>
    <x v="0"/>
    <x v="0"/>
    <x v="0"/>
    <x v="0"/>
    <m/>
    <n v="20051116"/>
    <x v="0"/>
    <s v="WYOMING ANALYTICAL LABS ROCK SPRINGS ID No D3039"/>
    <m/>
    <s v="9256-9404"/>
    <d v="2005-11-28T00:00:00"/>
  </r>
  <r>
    <x v="1"/>
    <s v="T25N R111W S33 fFRONTIER"/>
    <n v="4842"/>
    <x v="0"/>
    <x v="0"/>
    <x v="26"/>
    <s v="NE SE"/>
    <n v="33"/>
    <n v="25"/>
    <n v="111"/>
    <n v="42.100935999999997"/>
    <n v="-110.038442"/>
    <s v="4903723054"/>
    <s v="33-4 WEST SWAN"/>
    <x v="0"/>
    <s v="FRONTIER"/>
    <m/>
    <m/>
    <n v="157"/>
    <x v="0"/>
    <n v="9247"/>
    <n v="9404"/>
    <n v="9557"/>
    <n v="9557"/>
    <x v="2"/>
    <d v="2005-11-16T00:00:00"/>
    <n v="6.7"/>
    <x v="1"/>
    <n v="250"/>
    <n v="28"/>
    <n v="6529"/>
    <n v="152"/>
    <x v="1"/>
    <n v="11771"/>
    <n v="8.66"/>
    <n v="0"/>
    <x v="1"/>
    <n v="15"/>
    <n v="19960"/>
    <x v="0"/>
    <s v="CHEVRON USA INC"/>
    <n v="12.475"/>
    <n v="2.3041200000000002"/>
    <n v="284.01149999999996"/>
    <n v="3.8881599999999996"/>
    <n v="302.67877999999996"/>
    <n v="332.05991"/>
    <n v="0.14193739999999999"/>
    <n v="0"/>
    <x v="1"/>
    <n v="0.31230000000000002"/>
    <n v="332.51414740000001"/>
    <n v="-4.6970559829945704E-2"/>
    <n v="18753.66"/>
    <n v="-3.1160577429258821E-2"/>
    <n v="4.1215310832163399E-2"/>
    <n v="7.6124266127939348E-3"/>
    <n v="0.95117226255504272"/>
    <n v="0.99863393060550421"/>
    <n v="4.2686123616044369E-4"/>
    <n v="9.3920815833534069E-4"/>
    <x v="1"/>
    <n v="19"/>
    <x v="1"/>
    <n v="21265"/>
    <n v="28.72"/>
    <x v="1"/>
    <n v="0"/>
    <x v="1"/>
    <x v="1"/>
    <n v="0"/>
    <x v="1"/>
    <x v="1"/>
    <x v="1"/>
    <n v="0"/>
    <x v="1"/>
    <x v="1"/>
    <x v="1"/>
    <x v="1"/>
    <x v="0"/>
    <x v="0"/>
    <x v="0"/>
    <x v="0"/>
    <x v="0"/>
    <x v="0"/>
    <x v="0"/>
    <x v="0"/>
    <x v="0"/>
    <m/>
    <x v="0"/>
    <x v="0"/>
    <x v="0"/>
    <x v="0"/>
    <x v="0"/>
    <m/>
    <n v="20051116"/>
    <x v="0"/>
    <s v="WYOMING ANALYTICAL LABS ROCK SPRINGS ID No D3040"/>
    <m/>
    <s v="9247-9404"/>
    <d v="2005-11-28T00:00:00"/>
  </r>
  <r>
    <x v="1"/>
    <s v="T25N R111W S33 fFRONTIER"/>
    <n v="4813"/>
    <x v="0"/>
    <x v="0"/>
    <x v="26"/>
    <s v="SE NE"/>
    <n v="33"/>
    <n v="25"/>
    <n v="111"/>
    <n v="42.104399999999998"/>
    <n v="-110.03437"/>
    <s v="4903723835"/>
    <s v="33-7 WEST SWAN"/>
    <x v="0"/>
    <s v="FRONTIER"/>
    <m/>
    <m/>
    <n v="393"/>
    <x v="0"/>
    <n v="9237"/>
    <n v="9630"/>
    <n v="9691"/>
    <n v="9634"/>
    <x v="2"/>
    <d v="2005-11-30T00:00:00"/>
    <n v="6.54"/>
    <x v="1"/>
    <n v="240"/>
    <n v="32"/>
    <n v="6600"/>
    <n v="66"/>
    <x v="1"/>
    <n v="10897"/>
    <n v="647"/>
    <n v="0"/>
    <x v="1"/>
    <n v="12"/>
    <n v="18660"/>
    <x v="0"/>
    <s v="CHEVRON USA INC"/>
    <n v="11.975999999999999"/>
    <n v="2.6332800000000001"/>
    <n v="287.10000000000002"/>
    <n v="1.68828"/>
    <n v="303.39756"/>
    <n v="307.40436999999997"/>
    <n v="10.604329999999999"/>
    <n v="0"/>
    <x v="1"/>
    <n v="0.24984000000000001"/>
    <n v="318.25853999999998"/>
    <n v="-2.3905467991064491E-2"/>
    <n v="18494"/>
    <n v="-4.4678904021101364E-3"/>
    <n v="3.9472960824075178E-2"/>
    <n v="8.6793051335020618E-3"/>
    <n v="0.95184773404242273"/>
    <n v="0.96589511784978332"/>
    <n v="3.3319860010669312E-2"/>
    <n v="7.8502213954730017E-4"/>
    <x v="1"/>
    <n v="10.3"/>
    <x v="1"/>
    <n v="19686"/>
    <n v="31.09"/>
    <x v="1"/>
    <n v="0"/>
    <x v="1"/>
    <x v="1"/>
    <n v="0"/>
    <x v="1"/>
    <x v="1"/>
    <x v="1"/>
    <n v="0"/>
    <x v="1"/>
    <x v="1"/>
    <x v="1"/>
    <x v="1"/>
    <x v="0"/>
    <x v="0"/>
    <x v="0"/>
    <x v="0"/>
    <x v="0"/>
    <x v="0"/>
    <x v="0"/>
    <x v="0"/>
    <x v="0"/>
    <m/>
    <x v="0"/>
    <x v="0"/>
    <x v="0"/>
    <x v="0"/>
    <x v="0"/>
    <m/>
    <n v="20051130"/>
    <x v="0"/>
    <s v="WYOMING ANALYTICAL LABS ROCK SPRINGS ID No D3134"/>
    <m/>
    <s v="9237-9630"/>
    <d v="2005-12-13T00:00:00"/>
  </r>
  <r>
    <x v="1"/>
    <s v="T25N R111W S32 fFRONTIER"/>
    <n v="4580"/>
    <x v="0"/>
    <x v="5"/>
    <x v="26"/>
    <s v="NE SE"/>
    <n v="32"/>
    <n v="25"/>
    <n v="111"/>
    <n v="42.101909999999997"/>
    <n v="-110.05347"/>
    <s v="4902321320"/>
    <s v="32-6 WEST SWAN"/>
    <x v="0"/>
    <s v="FRONTIER"/>
    <m/>
    <m/>
    <n v="48"/>
    <x v="0"/>
    <n v="9302"/>
    <n v="9350"/>
    <n v="9530"/>
    <n v="9408"/>
    <x v="2"/>
    <d v="1899-12-31T00:00:00"/>
    <n v="6.8"/>
    <x v="1"/>
    <n v="81"/>
    <n v="9"/>
    <n v="1702"/>
    <n v="0"/>
    <x v="1"/>
    <n v="3324"/>
    <n v="0"/>
    <n v="0"/>
    <x v="1"/>
    <n v="5"/>
    <n v="5590"/>
    <x v="0"/>
    <s v="CHEVRON USA"/>
    <n v="4.0419"/>
    <n v="0.74060999999999999"/>
    <n v="74.036999999999992"/>
    <n v="0"/>
    <n v="78.819509999999994"/>
    <n v="93.770039999999995"/>
    <n v="0"/>
    <n v="0"/>
    <x v="1"/>
    <n v="0.10410000000000001"/>
    <n v="93.874139999999997"/>
    <n v="-8.7175353581327414E-2"/>
    <n v="5121"/>
    <n v="-4.3786761273457195E-2"/>
    <n v="5.1280450741193397E-2"/>
    <n v="9.3962776475012347E-3"/>
    <n v="0.93932327161130535"/>
    <n v="0.99889106840286368"/>
    <n v="0"/>
    <n v="1.1089315971363361E-3"/>
    <x v="1"/>
    <n v="67"/>
    <x v="1"/>
    <n v="6005"/>
    <n v="103.4126"/>
    <x v="1"/>
    <n v="0"/>
    <x v="1"/>
    <x v="1"/>
    <n v="0"/>
    <x v="1"/>
    <x v="1"/>
    <x v="1"/>
    <n v="0"/>
    <x v="1"/>
    <x v="1"/>
    <x v="1"/>
    <x v="1"/>
    <x v="0"/>
    <x v="0"/>
    <x v="0"/>
    <x v="0"/>
    <x v="0"/>
    <x v="0"/>
    <x v="0"/>
    <x v="0"/>
    <x v="0"/>
    <m/>
    <x v="0"/>
    <x v="0"/>
    <x v="0"/>
    <x v="0"/>
    <x v="0"/>
    <s v="PERFS 9302-9350 SECOND FRONTIER"/>
    <n v="19000101"/>
    <x v="0"/>
    <s v="WYOMING ANALYTICAL LABS ROCK SPRINGS ID No D2835"/>
    <m/>
    <s v="9302-9350"/>
    <d v="2005-11-14T00:00:00"/>
  </r>
  <r>
    <x v="1"/>
    <s v="T25N R111W S32 fFRONTIER"/>
    <n v="4836"/>
    <x v="0"/>
    <x v="5"/>
    <x v="26"/>
    <s v="SE NW"/>
    <n v="32"/>
    <n v="25"/>
    <n v="111"/>
    <n v="42.102780000000003"/>
    <n v="-110.06283999999999"/>
    <s v="4902321278"/>
    <s v="32-5 WEST SWAN"/>
    <x v="0"/>
    <s v="FRONTIER"/>
    <m/>
    <m/>
    <n v="68"/>
    <x v="0"/>
    <n v="9266"/>
    <n v="9334"/>
    <n v="9525"/>
    <n v="9404"/>
    <x v="2"/>
    <d v="2005-11-16T00:00:00"/>
    <n v="6.06"/>
    <x v="1"/>
    <n v="330"/>
    <n v="22"/>
    <n v="4831"/>
    <n v="63"/>
    <x v="1"/>
    <n v="9247"/>
    <n v="247"/>
    <n v="0"/>
    <x v="1"/>
    <n v="5"/>
    <n v="17650"/>
    <x v="0"/>
    <s v="CHEVRON USA INC"/>
    <n v="16.466999999999999"/>
    <n v="1.8103800000000001"/>
    <n v="210.14849999999998"/>
    <n v="1.61154"/>
    <n v="230.03741999999997"/>
    <n v="260.85786999999999"/>
    <n v="4.04833"/>
    <n v="0"/>
    <x v="1"/>
    <n v="0.10410000000000001"/>
    <n v="265.01030000000003"/>
    <n v="-7.0645472319315117E-2"/>
    <n v="14745"/>
    <n v="-8.9674332458712758E-2"/>
    <n v="7.1584005767409503E-2"/>
    <n v="7.8699369867737193E-3"/>
    <n v="0.92054605724581684"/>
    <n v="0.98433106184929398"/>
    <n v="1.5276123229927288E-2"/>
    <n v="3.9281492077855086E-4"/>
    <x v="1"/>
    <n v="40"/>
    <x v="1"/>
    <n v="16705"/>
    <n v="33.31"/>
    <x v="1"/>
    <n v="0"/>
    <x v="1"/>
    <x v="1"/>
    <n v="0"/>
    <x v="1"/>
    <x v="1"/>
    <x v="1"/>
    <n v="0"/>
    <x v="1"/>
    <x v="1"/>
    <x v="1"/>
    <x v="1"/>
    <x v="0"/>
    <x v="0"/>
    <x v="0"/>
    <x v="0"/>
    <x v="0"/>
    <x v="0"/>
    <x v="0"/>
    <x v="0"/>
    <x v="0"/>
    <m/>
    <x v="0"/>
    <x v="0"/>
    <x v="0"/>
    <x v="0"/>
    <x v="0"/>
    <m/>
    <n v="20051116"/>
    <x v="0"/>
    <s v="WYOMING ANALYTICAL LABS ROCK SPRINGS ID No D3033"/>
    <m/>
    <s v="9266-9334"/>
    <d v="2005-11-28T00:00:00"/>
  </r>
  <r>
    <x v="1"/>
    <s v="T25N R111W S31 fFRONTIER"/>
    <n v="4850"/>
    <x v="0"/>
    <x v="5"/>
    <x v="26"/>
    <s v="NE NE"/>
    <n v="31"/>
    <n v="25"/>
    <n v="111"/>
    <n v="42.101480000000002"/>
    <n v="-110.07698000000001"/>
    <s v="4902320904"/>
    <s v="31-4 WEST SWAN"/>
    <x v="0"/>
    <s v="FRONTIER"/>
    <m/>
    <m/>
    <n v="144"/>
    <x v="0"/>
    <n v="9352"/>
    <n v="9496"/>
    <n v="9747"/>
    <n v="9598"/>
    <x v="2"/>
    <d v="2005-11-16T00:00:00"/>
    <n v="7.68"/>
    <x v="1"/>
    <n v="83"/>
    <n v="4"/>
    <n v="2770"/>
    <n v="146"/>
    <x v="1"/>
    <n v="4798"/>
    <n v="1072"/>
    <n v="0"/>
    <x v="1"/>
    <n v="7"/>
    <n v="11460"/>
    <x v="0"/>
    <s v="CHEVRON USA INC"/>
    <n v="4.1417000000000002"/>
    <n v="0.32916000000000001"/>
    <n v="120.495"/>
    <n v="3.73468"/>
    <n v="128.70053999999999"/>
    <n v="135.35157999999998"/>
    <n v="17.570079999999997"/>
    <n v="0"/>
    <x v="1"/>
    <n v="0.14574000000000001"/>
    <n v="153.06739999999996"/>
    <n v="-8.6478468771145428E-2"/>
    <n v="8880"/>
    <n v="-0.12684365781710916"/>
    <n v="3.2180906156260111E-2"/>
    <n v="2.5575650265336884E-3"/>
    <n v="0.96526152881720617"/>
    <n v="0.8842613123369184"/>
    <n v="0.11478655807833674"/>
    <n v="9.5212958474502108E-4"/>
    <x v="1"/>
    <n v="5"/>
    <x v="1"/>
    <n v="8668"/>
    <n v="50.66"/>
    <x v="1"/>
    <n v="0"/>
    <x v="1"/>
    <x v="1"/>
    <n v="0"/>
    <x v="1"/>
    <x v="1"/>
    <x v="1"/>
    <n v="0"/>
    <x v="1"/>
    <x v="1"/>
    <x v="1"/>
    <x v="1"/>
    <x v="0"/>
    <x v="0"/>
    <x v="0"/>
    <x v="0"/>
    <x v="0"/>
    <x v="0"/>
    <x v="0"/>
    <x v="0"/>
    <x v="0"/>
    <m/>
    <x v="0"/>
    <x v="0"/>
    <x v="0"/>
    <x v="0"/>
    <x v="0"/>
    <m/>
    <n v="20051116"/>
    <x v="0"/>
    <s v="WYOMING ANALYTICAL LABS ROCK SPRINGS ID No D3048"/>
    <m/>
    <s v="9352-9496"/>
    <d v="2005-11-28T00:00:00"/>
  </r>
  <r>
    <x v="1"/>
    <s v="T25N R111W S31 fFRONTIER"/>
    <n v="4851"/>
    <x v="0"/>
    <x v="5"/>
    <x v="26"/>
    <s v="SE NE"/>
    <n v="31"/>
    <n v="25"/>
    <n v="111"/>
    <n v="42.104990000000001"/>
    <n v="-110.07281"/>
    <s v="4902321203"/>
    <s v="31-6 WEST SWAN"/>
    <x v="0"/>
    <s v="FRONTIER"/>
    <m/>
    <m/>
    <n v="20"/>
    <x v="0"/>
    <n v="9290"/>
    <n v="9310"/>
    <n v="9525"/>
    <n v="9483"/>
    <x v="2"/>
    <d v="2005-11-16T00:00:00"/>
    <n v="6.99"/>
    <x v="1"/>
    <n v="73"/>
    <n v="9"/>
    <n v="3889"/>
    <n v="125"/>
    <x v="1"/>
    <n v="6848"/>
    <n v="578"/>
    <n v="0"/>
    <x v="1"/>
    <n v="2"/>
    <n v="14600"/>
    <x v="0"/>
    <s v="CHEVRON USA INC"/>
    <n v="3.6427"/>
    <n v="0.74060999999999999"/>
    <n v="169.17149999999998"/>
    <n v="3.1974999999999998"/>
    <n v="176.75230999999997"/>
    <n v="193.18207999999998"/>
    <n v="9.4734199999999991"/>
    <n v="0"/>
    <x v="1"/>
    <n v="4.1640000000000003E-2"/>
    <n v="202.69713999999999"/>
    <n v="-6.837493110083577E-2"/>
    <n v="11524"/>
    <n v="-0.11774613382330425"/>
    <n v="2.0609065873028763E-2"/>
    <n v="4.1901008252735149E-3"/>
    <n v="0.97520083330169771"/>
    <n v="0.95305774911278962"/>
    <n v="4.673682124967328E-2"/>
    <n v="2.0542963753706641E-4"/>
    <x v="1"/>
    <n v="3"/>
    <x v="1"/>
    <n v="12371"/>
    <n v="39.15"/>
    <x v="1"/>
    <n v="0"/>
    <x v="1"/>
    <x v="1"/>
    <n v="0"/>
    <x v="1"/>
    <x v="1"/>
    <x v="1"/>
    <n v="0"/>
    <x v="1"/>
    <x v="1"/>
    <x v="1"/>
    <x v="1"/>
    <x v="0"/>
    <x v="0"/>
    <x v="0"/>
    <x v="0"/>
    <x v="0"/>
    <x v="0"/>
    <x v="0"/>
    <x v="0"/>
    <x v="0"/>
    <m/>
    <x v="0"/>
    <x v="0"/>
    <x v="0"/>
    <x v="0"/>
    <x v="0"/>
    <m/>
    <n v="20051116"/>
    <x v="0"/>
    <s v="WYOMING ANALYTICAL LABS ROCK SPRINGS ID No D3049"/>
    <m/>
    <s v="9290-9310"/>
    <d v="2005-11-28T00:00:00"/>
  </r>
  <r>
    <x v="1"/>
    <s v="T25N R111W S30 fFRONTIER"/>
    <n v="4831"/>
    <x v="0"/>
    <x v="5"/>
    <x v="26"/>
    <s v="NW SE"/>
    <n v="30"/>
    <n v="25"/>
    <n v="111"/>
    <n v="42.115659999999998"/>
    <n v="-110.07778999999999"/>
    <s v="4902320879"/>
    <s v="30-4 WEST SWAN"/>
    <x v="0"/>
    <s v="FRONTIER"/>
    <m/>
    <m/>
    <n v="32"/>
    <x v="0"/>
    <n v="9186"/>
    <n v="9218"/>
    <n v="9360"/>
    <n v="9300"/>
    <x v="2"/>
    <d v="2005-11-10T00:00:00"/>
    <n v="6.25"/>
    <x v="1"/>
    <n v="250"/>
    <n v="22"/>
    <n v="4935"/>
    <n v="87"/>
    <x v="1"/>
    <n v="9647"/>
    <n v="264"/>
    <n v="0"/>
    <x v="1"/>
    <n v="3"/>
    <n v="15920"/>
    <x v="0"/>
    <s v="CHEVRON USA INC"/>
    <n v="12.475"/>
    <n v="1.8103800000000001"/>
    <n v="214.67250000000001"/>
    <n v="2.22546"/>
    <n v="231.18333999999999"/>
    <n v="272.14186999999998"/>
    <n v="4.3269599999999997"/>
    <n v="0"/>
    <x v="1"/>
    <n v="6.2460000000000002E-2"/>
    <n v="276.53128999999996"/>
    <n v="-8.931779255602694E-2"/>
    <n v="15208"/>
    <n v="-2.2873297352865588E-2"/>
    <n v="5.3961500859015188E-2"/>
    <n v="7.8309276092299734E-3"/>
    <n v="0.93820757153175482"/>
    <n v="0.98412685956804391"/>
    <n v="1.5647270874843858E-2"/>
    <n v="2.2586955711232539E-4"/>
    <x v="1"/>
    <n v="103"/>
    <x v="1"/>
    <n v="17428"/>
    <n v="36.340000000000003"/>
    <x v="1"/>
    <n v="0"/>
    <x v="1"/>
    <x v="1"/>
    <n v="0"/>
    <x v="1"/>
    <x v="1"/>
    <x v="1"/>
    <n v="0"/>
    <x v="1"/>
    <x v="1"/>
    <x v="1"/>
    <x v="1"/>
    <x v="0"/>
    <x v="0"/>
    <x v="0"/>
    <x v="0"/>
    <x v="0"/>
    <x v="0"/>
    <x v="0"/>
    <x v="0"/>
    <x v="0"/>
    <m/>
    <x v="0"/>
    <x v="0"/>
    <x v="0"/>
    <x v="0"/>
    <x v="0"/>
    <m/>
    <n v="20051110"/>
    <x v="0"/>
    <s v="WYOMING ANALYTICAL LABS ROCK SPRINGS ID No D2914"/>
    <m/>
    <s v="9186-9218"/>
    <d v="2005-11-16T00:00:00"/>
  </r>
  <r>
    <x v="1"/>
    <s v="T25N R111W S30 fFRONTIER"/>
    <n v="4832"/>
    <x v="0"/>
    <x v="5"/>
    <x v="26"/>
    <s v="NE SW"/>
    <n v="30"/>
    <n v="25"/>
    <n v="111"/>
    <n v="42.116419999999998"/>
    <n v="-110.08659"/>
    <s v="4902320765"/>
    <s v="30-11 WEST SWAN"/>
    <x v="0"/>
    <s v="FRONTIER"/>
    <m/>
    <m/>
    <n v="90"/>
    <x v="0"/>
    <n v="9090"/>
    <n v="9180"/>
    <n v="9400"/>
    <n v="9312"/>
    <x v="2"/>
    <d v="2005-11-10T00:00:00"/>
    <n v="6.69"/>
    <x v="1"/>
    <n v="267"/>
    <n v="21"/>
    <n v="5265"/>
    <n v="93"/>
    <x v="1"/>
    <n v="9197"/>
    <n v="383"/>
    <n v="0"/>
    <x v="1"/>
    <n v="9"/>
    <n v="15040"/>
    <x v="0"/>
    <s v="CHEVRON USA INC"/>
    <n v="13.3233"/>
    <n v="1.7280900000000001"/>
    <n v="229.0275"/>
    <n v="2.3789400000000001"/>
    <n v="246.45782999999997"/>
    <n v="259.44736999999998"/>
    <n v="6.2773699999999995"/>
    <n v="0"/>
    <x v="1"/>
    <n v="0.18738000000000002"/>
    <n v="265.91212000000002"/>
    <n v="-3.7969225166308136E-2"/>
    <n v="15235"/>
    <n v="6.4409578860445916E-3"/>
    <n v="5.405914675139354E-2"/>
    <n v="7.0117066274583374E-3"/>
    <n v="0.93892914662114813"/>
    <n v="0.97568839660260676"/>
    <n v="2.3606934501518771E-2"/>
    <n v="7.0466889587432122E-4"/>
    <x v="1"/>
    <n v="39"/>
    <x v="1"/>
    <n v="16615"/>
    <n v="38.58"/>
    <x v="1"/>
    <n v="0"/>
    <x v="1"/>
    <x v="1"/>
    <n v="0"/>
    <x v="1"/>
    <x v="1"/>
    <x v="1"/>
    <n v="0"/>
    <x v="1"/>
    <x v="1"/>
    <x v="1"/>
    <x v="1"/>
    <x v="0"/>
    <x v="0"/>
    <x v="0"/>
    <x v="0"/>
    <x v="0"/>
    <x v="0"/>
    <x v="0"/>
    <x v="0"/>
    <x v="0"/>
    <m/>
    <x v="0"/>
    <x v="0"/>
    <x v="0"/>
    <x v="0"/>
    <x v="0"/>
    <m/>
    <n v="20051110"/>
    <x v="0"/>
    <s v="WYOMING ANALYTICAL LABS ROCK SPRINGS ID No D2915"/>
    <m/>
    <s v="9090-9180"/>
    <d v="2005-11-16T00:00:00"/>
  </r>
  <r>
    <x v="1"/>
    <s v="T25N R111W S30 fFRONTIER"/>
    <n v="4830"/>
    <x v="0"/>
    <x v="5"/>
    <x v="26"/>
    <s v="SE NE"/>
    <n v="30"/>
    <n v="25"/>
    <n v="111"/>
    <n v="42.122610000000002"/>
    <n v="-110.07714"/>
    <s v="4902320531"/>
    <s v="30-8 WEST SWAN"/>
    <x v="0"/>
    <s v="FRONTIER"/>
    <m/>
    <m/>
    <n v="46"/>
    <x v="0"/>
    <n v="9024"/>
    <n v="9070"/>
    <n v="9270"/>
    <m/>
    <x v="2"/>
    <d v="2005-11-10T00:00:00"/>
    <n v="6.33"/>
    <x v="1"/>
    <n v="217"/>
    <n v="16"/>
    <n v="2980"/>
    <n v="62"/>
    <x v="1"/>
    <n v="5998"/>
    <n v="237"/>
    <n v="0"/>
    <x v="1"/>
    <n v="2"/>
    <n v="10500"/>
    <x v="0"/>
    <s v="CHEVRON USA INC"/>
    <n v="10.8283"/>
    <n v="1.31664"/>
    <n v="129.63"/>
    <n v="1.5859599999999998"/>
    <n v="143.36089999999999"/>
    <n v="169.20357999999999"/>
    <n v="3.8844299999999996"/>
    <n v="0"/>
    <x v="1"/>
    <n v="4.1640000000000003E-2"/>
    <n v="173.12965"/>
    <n v="-9.4058890541913534E-2"/>
    <n v="9512"/>
    <n v="-4.9370377773335999E-2"/>
    <n v="7.5531752381576861E-2"/>
    <n v="9.184094128873355E-3"/>
    <n v="0.91528415348954983"/>
    <n v="0.97732294843777479"/>
    <n v="2.2436538166628304E-2"/>
    <n v="2.4051339559688363E-4"/>
    <x v="1"/>
    <n v="72"/>
    <x v="1"/>
    <n v="10836"/>
    <n v="55.49"/>
    <x v="1"/>
    <n v="0"/>
    <x v="1"/>
    <x v="1"/>
    <n v="0"/>
    <x v="1"/>
    <x v="1"/>
    <x v="1"/>
    <n v="0"/>
    <x v="1"/>
    <x v="1"/>
    <x v="1"/>
    <x v="1"/>
    <x v="0"/>
    <x v="0"/>
    <x v="0"/>
    <x v="0"/>
    <x v="0"/>
    <x v="0"/>
    <x v="0"/>
    <x v="0"/>
    <x v="0"/>
    <m/>
    <x v="0"/>
    <x v="0"/>
    <x v="0"/>
    <x v="0"/>
    <x v="0"/>
    <m/>
    <n v="20051110"/>
    <x v="0"/>
    <s v="WYOMING ANALYTICAL LABS ROCK SPRINGS ID No D2913"/>
    <m/>
    <s v="9024-9070"/>
    <d v="2005-11-16T00:00:00"/>
  </r>
  <r>
    <x v="1"/>
    <s v="T25N R111W S30 fFRONTIER"/>
    <n v="4812"/>
    <x v="0"/>
    <x v="5"/>
    <x v="26"/>
    <s v="NW SE"/>
    <n v="30"/>
    <n v="25"/>
    <n v="111"/>
    <n v="42.116849999999999"/>
    <n v="-110.08033"/>
    <s v="4902321312"/>
    <s v="30-6 WEST SWAN"/>
    <x v="0"/>
    <s v="FRONTIER"/>
    <m/>
    <m/>
    <m/>
    <x v="0"/>
    <s v="8556"/>
    <m/>
    <n v="9530"/>
    <m/>
    <x v="2"/>
    <d v="2005-11-30T00:00:00"/>
    <n v="6.43"/>
    <x v="1"/>
    <n v="271"/>
    <n v="39"/>
    <n v="4290"/>
    <n v="52"/>
    <x v="1"/>
    <n v="7998"/>
    <n v="355"/>
    <n v="0"/>
    <x v="1"/>
    <n v="5"/>
    <n v="14660"/>
    <x v="0"/>
    <s v="CHEVRON USA INC"/>
    <n v="13.5229"/>
    <n v="3.2093099999999999"/>
    <n v="186.61500000000001"/>
    <n v="1.33016"/>
    <n v="204.67737"/>
    <n v="225.62358"/>
    <n v="5.8184499999999995"/>
    <n v="0"/>
    <x v="1"/>
    <n v="0.10410000000000001"/>
    <n v="231.54613000000001"/>
    <n v="-6.1594022330296302E-2"/>
    <n v="13010"/>
    <n v="-5.9631369714492233E-2"/>
    <n v="6.6069346112860444E-2"/>
    <n v="1.5679847752587402E-2"/>
    <n v="0.91825080613455212"/>
    <n v="0.97442172754085765"/>
    <n v="2.5128686020362334E-2"/>
    <n v="4.4958643878003924E-4"/>
    <x v="1"/>
    <n v="2.2999999999999998"/>
    <x v="1"/>
    <n v="14449"/>
    <n v="39.56"/>
    <x v="1"/>
    <n v="0"/>
    <x v="1"/>
    <x v="1"/>
    <n v="0"/>
    <x v="1"/>
    <x v="1"/>
    <x v="1"/>
    <n v="0"/>
    <x v="1"/>
    <x v="1"/>
    <x v="1"/>
    <x v="1"/>
    <x v="0"/>
    <x v="0"/>
    <x v="0"/>
    <x v="0"/>
    <x v="0"/>
    <x v="0"/>
    <x v="0"/>
    <x v="0"/>
    <x v="0"/>
    <m/>
    <x v="0"/>
    <x v="0"/>
    <x v="0"/>
    <x v="0"/>
    <x v="0"/>
    <m/>
    <n v="20051130"/>
    <x v="0"/>
    <s v="WYOMING ANALYTICAL LABS ROCK SPRINGS ID No D3133"/>
    <s v="8556"/>
    <m/>
    <d v="2005-12-13T00:00:00"/>
  </r>
  <r>
    <x v="1"/>
    <s v="T25N R111W S28 fCODY/STEELE/BAXTER"/>
    <n v="1841"/>
    <x v="0"/>
    <x v="0"/>
    <x v="34"/>
    <s v="NE SE"/>
    <n v="28"/>
    <n v="25"/>
    <n v="111"/>
    <n v="42.116889999999998"/>
    <n v="-110.0367"/>
    <s v="4903723878"/>
    <s v="43-28 LITTLE MONUMENT"/>
    <x v="0"/>
    <s v="CODY/STEELE/BAXTER"/>
    <m/>
    <m/>
    <s v=""/>
    <x v="0"/>
    <m/>
    <m/>
    <n v="9600"/>
    <m/>
    <x v="2"/>
    <d v="1993-03-15T00:00:00"/>
    <n v="0"/>
    <x v="1"/>
    <n v="32"/>
    <n v="6"/>
    <n v="5500"/>
    <n v="20"/>
    <x v="1"/>
    <n v="7720"/>
    <n v="1240"/>
    <n v="0"/>
    <x v="1"/>
    <n v="23"/>
    <n v="13900"/>
    <x v="0"/>
    <s v="GENERAL  ATLANTIC ENERGY"/>
    <n v="1.5968"/>
    <n v="0.49374000000000001"/>
    <n v="239.25"/>
    <n v="0.51159999999999994"/>
    <n v="241.85213999999996"/>
    <n v="217.78119999999998"/>
    <n v="20.323599999999999"/>
    <n v="0"/>
    <x v="1"/>
    <n v="0.47886000000000006"/>
    <n v="238.58365999999998"/>
    <n v="6.8031566340393092E-3"/>
    <n v="14541"/>
    <n v="2.2537885447065857E-2"/>
    <n v="6.6023811077297071E-3"/>
    <n v="2.0414952706227867E-3"/>
    <n v="0.99135612362164749"/>
    <n v="0.91280853013990981"/>
    <n v="8.5184375157963454E-2"/>
    <n v="2.0070947021267093E-3"/>
    <x v="1"/>
    <n v="6"/>
    <x v="1"/>
    <n v="13704"/>
    <n v="0.5"/>
    <x v="0"/>
    <n v="0"/>
    <x v="0"/>
    <x v="1"/>
    <m/>
    <x v="1"/>
    <x v="1"/>
    <x v="1"/>
    <n v="0"/>
    <x v="1"/>
    <x v="1"/>
    <x v="1"/>
    <x v="1"/>
    <x v="0"/>
    <x v="0"/>
    <x v="0"/>
    <x v="0"/>
    <x v="0"/>
    <x v="0"/>
    <x v="0"/>
    <x v="0"/>
    <x v="0"/>
    <m/>
    <x v="0"/>
    <x v="0"/>
    <x v="0"/>
    <x v="0"/>
    <x v="0"/>
    <m/>
    <n v="19930315"/>
    <x v="1"/>
    <m/>
    <m/>
    <m/>
    <m/>
  </r>
  <r>
    <x v="1"/>
    <s v="T25N R111W S20 fFRONTIER"/>
    <n v="1885"/>
    <x v="0"/>
    <x v="5"/>
    <x v="5"/>
    <s v="NE SE"/>
    <n v="20"/>
    <n v="25"/>
    <n v="111"/>
    <n v="42.130189999999999"/>
    <n v="-110.05683000000001"/>
    <s v="4902320862"/>
    <s v="4-20"/>
    <x v="0"/>
    <s v="FRONTIER"/>
    <m/>
    <m/>
    <m/>
    <x v="0"/>
    <s v="9025"/>
    <m/>
    <n v="9335"/>
    <n v="9274"/>
    <x v="2"/>
    <d v="1994-07-15T00:00:00"/>
    <n v="7.69"/>
    <x v="1"/>
    <n v="188"/>
    <n v="19"/>
    <n v="2730"/>
    <n v="162"/>
    <x v="1"/>
    <n v="4600"/>
    <n v="549"/>
    <n v="0"/>
    <x v="1"/>
    <n v="0"/>
    <n v="7969"/>
    <x v="0"/>
    <s v="XTO ENERGY"/>
    <n v="9.3811999999999998"/>
    <n v="1.56351"/>
    <n v="118.755"/>
    <n v="4.1439599999999999"/>
    <n v="133.84366999999997"/>
    <n v="129.76599999999999"/>
    <n v="8.9981099999999987"/>
    <n v="0"/>
    <x v="1"/>
    <n v="0"/>
    <n v="138.76410999999999"/>
    <n v="-1.8049521550705612E-2"/>
    <n v="8248"/>
    <n v="1.720416846519085E-2"/>
    <n v="7.0090725993989869E-2"/>
    <n v="1.1681613332927887E-2"/>
    <n v="0.91822766067308237"/>
    <n v="0.93515535104862491"/>
    <n v="6.4844648951375108E-2"/>
    <n v="0"/>
    <x v="1"/>
    <n v="0"/>
    <x v="1"/>
    <n v="7834"/>
    <n v="0.9"/>
    <x v="0"/>
    <n v="0"/>
    <x v="0"/>
    <x v="1"/>
    <m/>
    <x v="1"/>
    <x v="1"/>
    <x v="1"/>
    <n v="0"/>
    <x v="1"/>
    <x v="1"/>
    <x v="1"/>
    <x v="1"/>
    <x v="0"/>
    <x v="0"/>
    <x v="0"/>
    <x v="0"/>
    <x v="0"/>
    <x v="0"/>
    <x v="0"/>
    <x v="0"/>
    <x v="0"/>
    <m/>
    <x v="0"/>
    <x v="0"/>
    <x v="0"/>
    <x v="0"/>
    <x v="0"/>
    <m/>
    <n v="19940715"/>
    <x v="1"/>
    <s v="WESTERN ATLAS CORE LABS  LAB No 941627-6"/>
    <m/>
    <m/>
    <d v="1994-08-11T00:00:00"/>
  </r>
  <r>
    <x v="1"/>
    <s v="T25N R111W S20 fFRONTIER"/>
    <n v="2660"/>
    <x v="0"/>
    <x v="5"/>
    <x v="26"/>
    <s v="SW SE"/>
    <n v="20"/>
    <n v="25"/>
    <n v="111"/>
    <n v="42.12809"/>
    <n v="-110.06204"/>
    <s v="4902321328"/>
    <s v="34-20"/>
    <x v="0"/>
    <s v="FRONTIER"/>
    <m/>
    <m/>
    <s v=""/>
    <x v="0"/>
    <m/>
    <m/>
    <n v="9350"/>
    <n v="9304"/>
    <x v="5"/>
    <d v="1999-09-27T00:00:00"/>
    <n v="6.41"/>
    <x v="1"/>
    <n v="456"/>
    <n v="219"/>
    <n v="2549"/>
    <m/>
    <x v="1"/>
    <n v="3800"/>
    <n v="537"/>
    <m/>
    <x v="0"/>
    <n v="1713"/>
    <n v="9321"/>
    <x v="0"/>
    <s v="XTO ENERGY INC"/>
    <n v="22.7544"/>
    <n v="18.021509999999999"/>
    <n v="110.88149999999999"/>
    <n v="0"/>
    <n v="151.65740999999997"/>
    <n v="107.19799999999999"/>
    <n v="8.8014299999999999"/>
    <n v="0"/>
    <x v="1"/>
    <n v="35.664660000000005"/>
    <n v="151.66408999999999"/>
    <n v="-2.2022837154692685E-5"/>
    <n v="9274"/>
    <n v="-2.5275611723581609E-3"/>
    <n v="0.15003816826358835"/>
    <n v="0.1188303954287496"/>
    <n v="0.7311314363076622"/>
    <n v="0.70681200803697175"/>
    <n v="5.8032392506360608E-2"/>
    <n v="0.23515559945666775"/>
    <x v="0"/>
    <n v="47"/>
    <x v="0"/>
    <m/>
    <m/>
    <x v="0"/>
    <m/>
    <x v="0"/>
    <x v="0"/>
    <m/>
    <x v="0"/>
    <x v="0"/>
    <x v="0"/>
    <m/>
    <x v="0"/>
    <x v="0"/>
    <x v="0"/>
    <x v="0"/>
    <x v="0"/>
    <x v="0"/>
    <x v="0"/>
    <x v="0"/>
    <x v="0"/>
    <x v="0"/>
    <x v="0"/>
    <x v="0"/>
    <x v="0"/>
    <m/>
    <x v="0"/>
    <x v="0"/>
    <x v="0"/>
    <x v="0"/>
    <x v="0"/>
    <s v="WELLHEAD"/>
    <n v="990927"/>
    <x v="0"/>
    <s v="CHAMPION TECHNOLOGIES"/>
    <m/>
    <m/>
    <d v="1999-10-20T00:00:00"/>
  </r>
  <r>
    <x v="1"/>
    <s v="T25N R111W S20 fFRONTIER"/>
    <n v="2657"/>
    <x v="0"/>
    <x v="5"/>
    <x v="26"/>
    <s v="SW SW"/>
    <n v="20"/>
    <n v="25"/>
    <n v="111"/>
    <n v="42.128230000000002"/>
    <n v="-110.0702"/>
    <s v="4902321330"/>
    <s v="14-20"/>
    <x v="0"/>
    <s v="FRONTIER"/>
    <m/>
    <m/>
    <s v=""/>
    <x v="0"/>
    <m/>
    <m/>
    <n v="9314"/>
    <n v="9266"/>
    <x v="2"/>
    <d v="1999-09-27T00:00:00"/>
    <n v="5.63"/>
    <x v="1"/>
    <n v="288"/>
    <n v="194"/>
    <n v="2477"/>
    <m/>
    <x v="1"/>
    <n v="3800"/>
    <n v="451"/>
    <m/>
    <x v="0"/>
    <n v="1128"/>
    <n v="8413"/>
    <x v="0"/>
    <s v="XTO ENERGY INC"/>
    <n v="14.3712"/>
    <n v="15.964260000000001"/>
    <n v="107.7495"/>
    <n v="0"/>
    <n v="138.08496"/>
    <n v="107.19799999999999"/>
    <n v="7.3918899999999992"/>
    <n v="0"/>
    <x v="1"/>
    <n v="23.484960000000001"/>
    <n v="138.07485"/>
    <n v="3.6609237238385263E-5"/>
    <n v="8338"/>
    <n v="-4.4773446361411262E-3"/>
    <n v="0.10407505640005979"/>
    <n v="0.11561186678114692"/>
    <n v="0.78031307681879336"/>
    <n v="0.77637600185696376"/>
    <n v="5.3535383163552226E-2"/>
    <n v="0.17008861497948397"/>
    <x v="0"/>
    <n v="75"/>
    <x v="0"/>
    <m/>
    <m/>
    <x v="0"/>
    <m/>
    <x v="0"/>
    <x v="0"/>
    <m/>
    <x v="0"/>
    <x v="0"/>
    <x v="0"/>
    <m/>
    <x v="0"/>
    <x v="0"/>
    <x v="0"/>
    <x v="0"/>
    <x v="0"/>
    <x v="0"/>
    <x v="0"/>
    <x v="0"/>
    <x v="0"/>
    <x v="0"/>
    <x v="0"/>
    <x v="0"/>
    <x v="0"/>
    <m/>
    <x v="0"/>
    <x v="0"/>
    <x v="0"/>
    <x v="0"/>
    <x v="0"/>
    <m/>
    <n v="990927"/>
    <x v="0"/>
    <s v="CHAMPION TECHNOLOGIES"/>
    <m/>
    <m/>
    <d v="1999-10-20T00:00:00"/>
  </r>
  <r>
    <x v="1"/>
    <s v="T25N R111W S20 fFRONTIER"/>
    <n v="2655"/>
    <x v="0"/>
    <x v="5"/>
    <x v="26"/>
    <s v="SW NW"/>
    <n v="20"/>
    <n v="25"/>
    <n v="111"/>
    <n v="42.133580000000002"/>
    <n v="-110.07019"/>
    <s v="4902321290"/>
    <s v="12-20"/>
    <x v="0"/>
    <s v="FRONTIER"/>
    <m/>
    <m/>
    <s v=""/>
    <x v="0"/>
    <m/>
    <m/>
    <n v="9237"/>
    <n v="9109"/>
    <x v="5"/>
    <d v="1999-09-27T00:00:00"/>
    <n v="5.38"/>
    <x v="1"/>
    <n v="440"/>
    <n v="151"/>
    <n v="2141"/>
    <m/>
    <x v="1"/>
    <n v="3800"/>
    <n v="293"/>
    <m/>
    <x v="0"/>
    <n v="745"/>
    <n v="7631"/>
    <x v="0"/>
    <s v="XTO ENERGY INC"/>
    <n v="21.956"/>
    <n v="12.425790000000001"/>
    <n v="93.133499999999998"/>
    <n v="0"/>
    <n v="127.51528999999999"/>
    <n v="107.19799999999999"/>
    <n v="4.8022699999999992"/>
    <n v="0"/>
    <x v="1"/>
    <n v="15.510900000000001"/>
    <n v="127.51116999999999"/>
    <n v="1.6155186406933404E-5"/>
    <n v="7570"/>
    <n v="-4.0128938885599635E-3"/>
    <n v="0.17218327308042825"/>
    <n v="9.7445490654493289E-2"/>
    <n v="0.73037123626507849"/>
    <n v="0.84069497597739873"/>
    <n v="3.7661563296768424E-2"/>
    <n v="0.1216434607258329"/>
    <x v="0"/>
    <n v="61"/>
    <x v="0"/>
    <m/>
    <m/>
    <x v="0"/>
    <m/>
    <x v="0"/>
    <x v="0"/>
    <m/>
    <x v="0"/>
    <x v="0"/>
    <x v="0"/>
    <m/>
    <x v="0"/>
    <x v="0"/>
    <x v="0"/>
    <x v="0"/>
    <x v="0"/>
    <x v="0"/>
    <x v="0"/>
    <x v="0"/>
    <x v="0"/>
    <x v="0"/>
    <x v="0"/>
    <x v="0"/>
    <x v="0"/>
    <m/>
    <x v="0"/>
    <x v="0"/>
    <x v="0"/>
    <x v="0"/>
    <x v="0"/>
    <s v="WELLHEAD"/>
    <n v="990927"/>
    <x v="0"/>
    <s v="CHAMPION TECHNOLOGIES"/>
    <m/>
    <m/>
    <d v="1999-10-20T00:00:00"/>
  </r>
  <r>
    <x v="1"/>
    <s v="T25N R111W S20 fFRONTIER"/>
    <n v="2658"/>
    <x v="0"/>
    <x v="5"/>
    <x v="26"/>
    <s v="NE NW"/>
    <n v="20"/>
    <n v="25"/>
    <n v="111"/>
    <n v="42.13879"/>
    <n v="-110.06692"/>
    <s v="4902321331"/>
    <s v="21-20"/>
    <x v="0"/>
    <s v="FRONTIER"/>
    <m/>
    <m/>
    <s v=""/>
    <x v="0"/>
    <m/>
    <m/>
    <n v="9275"/>
    <n v="9205"/>
    <x v="2"/>
    <d v="1999-12-10T00:00:00"/>
    <n v="6.58"/>
    <x v="1"/>
    <n v="296"/>
    <n v="194"/>
    <n v="2674"/>
    <m/>
    <x v="1"/>
    <n v="4800"/>
    <n v="329"/>
    <m/>
    <x v="0"/>
    <n v="300"/>
    <n v="8602"/>
    <x v="0"/>
    <s v="XTO ENERGY INC"/>
    <n v="14.7704"/>
    <n v="15.964260000000001"/>
    <n v="116.31899999999999"/>
    <n v="0"/>
    <n v="147.05365999999998"/>
    <n v="135.40799999999999"/>
    <n v="5.3923099999999993"/>
    <n v="0"/>
    <x v="1"/>
    <n v="6.2460000000000004"/>
    <n v="147.04631000000001"/>
    <n v="2.499150203916712E-5"/>
    <n v="8593"/>
    <n v="-5.2340796743239313E-4"/>
    <n v="0.10044224672816714"/>
    <n v="0.10856077978609988"/>
    <n v="0.79099697348573306"/>
    <n v="0.92085275720281579"/>
    <n v="3.6670828394129704E-2"/>
    <n v="4.2476414403054386E-2"/>
    <x v="0"/>
    <n v="9"/>
    <x v="0"/>
    <m/>
    <m/>
    <x v="0"/>
    <m/>
    <x v="0"/>
    <x v="0"/>
    <m/>
    <x v="0"/>
    <x v="0"/>
    <x v="0"/>
    <m/>
    <x v="0"/>
    <x v="0"/>
    <x v="0"/>
    <x v="0"/>
    <x v="0"/>
    <x v="0"/>
    <x v="0"/>
    <x v="0"/>
    <x v="0"/>
    <x v="0"/>
    <x v="0"/>
    <x v="0"/>
    <x v="0"/>
    <m/>
    <x v="0"/>
    <x v="0"/>
    <x v="0"/>
    <x v="0"/>
    <x v="0"/>
    <m/>
    <n v="991210"/>
    <x v="0"/>
    <s v="CHAMPION TECHNOLOGIES ID No W33548"/>
    <m/>
    <m/>
    <d v="1999-12-22T00:00:00"/>
  </r>
  <r>
    <x v="1"/>
    <s v="T25N R111W S20 fFRONTIER"/>
    <n v="2656"/>
    <x v="0"/>
    <x v="5"/>
    <x v="26"/>
    <s v="NW SW"/>
    <n v="20"/>
    <n v="25"/>
    <n v="111"/>
    <n v="42.1325"/>
    <n v="-110.07194"/>
    <s v="4902321501"/>
    <s v="13-20"/>
    <x v="0"/>
    <s v="FRONTIER"/>
    <m/>
    <m/>
    <s v=""/>
    <x v="0"/>
    <m/>
    <m/>
    <n v="9200"/>
    <m/>
    <x v="5"/>
    <d v="1999-09-27T00:00:00"/>
    <n v="6.32"/>
    <x v="1"/>
    <n v="360"/>
    <n v="165"/>
    <n v="1688"/>
    <m/>
    <x v="1"/>
    <n v="3400"/>
    <n v="415"/>
    <m/>
    <x v="0"/>
    <n v="108"/>
    <n v="6142"/>
    <x v="0"/>
    <s v="XTO ENERGY INC"/>
    <n v="17.963999999999999"/>
    <n v="13.57785"/>
    <n v="73.427999999999997"/>
    <n v="0"/>
    <n v="104.96984999999999"/>
    <n v="95.914000000000001"/>
    <n v="6.8018499999999991"/>
    <n v="0"/>
    <x v="1"/>
    <n v="2.2485600000000003"/>
    <n v="104.96441"/>
    <n v="2.591287386819572E-5"/>
    <n v="6136"/>
    <n v="-4.8867893793777485E-4"/>
    <n v="0.17113485443677398"/>
    <n v="0.12934999907116188"/>
    <n v="0.69951514649206414"/>
    <n v="0.91377639335085104"/>
    <n v="6.4801488428315832E-2"/>
    <n v="2.142211822083314E-2"/>
    <x v="0"/>
    <n v="6"/>
    <x v="0"/>
    <m/>
    <m/>
    <x v="0"/>
    <m/>
    <x v="0"/>
    <x v="0"/>
    <m/>
    <x v="0"/>
    <x v="0"/>
    <x v="0"/>
    <m/>
    <x v="0"/>
    <x v="0"/>
    <x v="0"/>
    <x v="0"/>
    <x v="0"/>
    <x v="0"/>
    <x v="0"/>
    <x v="0"/>
    <x v="0"/>
    <x v="0"/>
    <x v="0"/>
    <x v="0"/>
    <x v="0"/>
    <m/>
    <x v="0"/>
    <x v="0"/>
    <x v="0"/>
    <x v="0"/>
    <x v="0"/>
    <s v="WELLHEAD"/>
    <n v="990927"/>
    <x v="0"/>
    <s v="CHAMPION TECHNOLOGIES"/>
    <m/>
    <m/>
    <d v="1999-10-20T00:00:00"/>
  </r>
  <r>
    <x v="1"/>
    <s v="T25N R111W S20 fFRONTIER"/>
    <n v="2659"/>
    <x v="0"/>
    <x v="5"/>
    <x v="26"/>
    <s v="NE SW"/>
    <n v="20"/>
    <n v="25"/>
    <n v="111"/>
    <n v="42.133330000000001"/>
    <n v="-110.065"/>
    <s v="4902321516"/>
    <s v="23-20"/>
    <x v="0"/>
    <s v="FRONTIER"/>
    <m/>
    <m/>
    <s v=""/>
    <x v="0"/>
    <m/>
    <m/>
    <n v="9270"/>
    <n v="9227"/>
    <x v="2"/>
    <d v="1999-09-27T00:00:00"/>
    <n v="6.59"/>
    <x v="1"/>
    <n v="360"/>
    <n v="97"/>
    <n v="5087"/>
    <m/>
    <x v="1"/>
    <n v="8400"/>
    <n v="488"/>
    <m/>
    <x v="0"/>
    <n v="108"/>
    <n v="14544"/>
    <x v="0"/>
    <s v="XTO ENERGY INC"/>
    <n v="17.963999999999999"/>
    <n v="7.9821300000000006"/>
    <n v="221.28449999999998"/>
    <n v="0"/>
    <n v="247.23062999999999"/>
    <n v="236.964"/>
    <n v="7.9983199999999988"/>
    <n v="0"/>
    <x v="1"/>
    <n v="2.2485600000000003"/>
    <n v="247.21088"/>
    <n v="3.9944057285942119E-5"/>
    <n v="14540"/>
    <n v="-1.3753266400770182E-4"/>
    <n v="7.2660899662796638E-2"/>
    <n v="3.2286169395758124E-2"/>
    <n v="0.89505293094144522"/>
    <n v="0.95855004439934033"/>
    <n v="3.2354239425060896E-2"/>
    <n v="9.0957161755987458E-3"/>
    <x v="0"/>
    <n v="4"/>
    <x v="0"/>
    <m/>
    <m/>
    <x v="0"/>
    <m/>
    <x v="0"/>
    <x v="0"/>
    <m/>
    <x v="0"/>
    <x v="0"/>
    <x v="0"/>
    <m/>
    <x v="0"/>
    <x v="0"/>
    <x v="0"/>
    <x v="0"/>
    <x v="0"/>
    <x v="0"/>
    <x v="0"/>
    <x v="0"/>
    <x v="0"/>
    <x v="0"/>
    <x v="0"/>
    <x v="0"/>
    <x v="0"/>
    <m/>
    <x v="0"/>
    <x v="0"/>
    <x v="0"/>
    <x v="0"/>
    <x v="0"/>
    <m/>
    <n v="990927"/>
    <x v="0"/>
    <s v="CHAMPION TECHNOLOGIES"/>
    <m/>
    <m/>
    <d v="1999-10-20T00:00:00"/>
  </r>
  <r>
    <x v="1"/>
    <s v="T25N R111W S20 fFRONTIER"/>
    <n v="1883"/>
    <x v="0"/>
    <x v="5"/>
    <x v="5"/>
    <s v="C SW"/>
    <n v="20"/>
    <n v="25"/>
    <n v="111"/>
    <n v="42.13008"/>
    <n v="-110.06775"/>
    <s v="4902320486"/>
    <s v="3-20"/>
    <x v="0"/>
    <s v="FRONTIER"/>
    <m/>
    <m/>
    <s v=""/>
    <x v="0"/>
    <m/>
    <m/>
    <n v="9460"/>
    <m/>
    <x v="2"/>
    <d v="1994-07-22T00:00:00"/>
    <n v="6.9"/>
    <x v="1"/>
    <n v="136"/>
    <n v="13"/>
    <n v="4050"/>
    <n v="129"/>
    <x v="1"/>
    <n v="6598"/>
    <n v="586"/>
    <n v="0"/>
    <x v="1"/>
    <n v="0"/>
    <n v="11214"/>
    <x v="0"/>
    <s v="XTO ENERGY"/>
    <n v="6.7864000000000004"/>
    <n v="1.0697700000000001"/>
    <n v="176.17500000000001"/>
    <n v="3.29982"/>
    <n v="187.33098999999999"/>
    <n v="186.12958"/>
    <n v="9.6045399999999983"/>
    <n v="0"/>
    <x v="1"/>
    <n v="0"/>
    <n v="195.73411999999999"/>
    <n v="-2.1936557991407792E-2"/>
    <n v="11512"/>
    <n v="1.3112734313121535E-2"/>
    <n v="3.62267876767213E-2"/>
    <n v="5.7105874473839073E-3"/>
    <n v="0.95806262487589489"/>
    <n v="0.95093068086442989"/>
    <n v="4.9069319135570229E-2"/>
    <n v="0"/>
    <x v="1"/>
    <n v="0"/>
    <x v="1"/>
    <n v="11072"/>
    <n v="0.7"/>
    <x v="0"/>
    <n v="0"/>
    <x v="0"/>
    <x v="1"/>
    <m/>
    <x v="1"/>
    <x v="1"/>
    <x v="1"/>
    <n v="0"/>
    <x v="1"/>
    <x v="1"/>
    <x v="1"/>
    <x v="1"/>
    <x v="0"/>
    <x v="0"/>
    <x v="0"/>
    <x v="0"/>
    <x v="0"/>
    <x v="0"/>
    <x v="0"/>
    <x v="0"/>
    <x v="0"/>
    <m/>
    <x v="0"/>
    <x v="0"/>
    <x v="0"/>
    <x v="0"/>
    <x v="0"/>
    <m/>
    <n v="19940722"/>
    <x v="1"/>
    <s v="WESTERN ATLAS CORE LABS  LAB No 941627-4"/>
    <m/>
    <m/>
    <d v="1994-08-11T00:00:00"/>
  </r>
  <r>
    <x v="1"/>
    <s v="T25N R111W S19 fFRONTIER"/>
    <n v="1884"/>
    <x v="0"/>
    <x v="5"/>
    <x v="5"/>
    <s v="NE SE"/>
    <n v="19"/>
    <n v="25"/>
    <n v="111"/>
    <n v="42.130339999999997"/>
    <n v="-110.07658000000001"/>
    <s v="4902320861"/>
    <s v="4-19"/>
    <x v="0"/>
    <s v="FRONTIER"/>
    <m/>
    <m/>
    <m/>
    <x v="0"/>
    <s v="8874"/>
    <m/>
    <n v="9129"/>
    <n v="9113"/>
    <x v="2"/>
    <d v="1994-07-15T00:00:00"/>
    <n v="7.2"/>
    <x v="1"/>
    <n v="136"/>
    <n v="13"/>
    <n v="4030"/>
    <n v="129"/>
    <x v="1"/>
    <n v="6450"/>
    <n v="732"/>
    <n v="0"/>
    <x v="1"/>
    <n v="0"/>
    <n v="11119"/>
    <x v="0"/>
    <s v="XTO ENERGY"/>
    <n v="6.7864000000000004"/>
    <n v="1.0697700000000001"/>
    <n v="175.30500000000001"/>
    <n v="3.29982"/>
    <n v="186.46098999999998"/>
    <n v="181.9545"/>
    <n v="11.997479999999999"/>
    <n v="0"/>
    <x v="1"/>
    <n v="0"/>
    <n v="193.95197999999999"/>
    <n v="-1.9691731330821898E-2"/>
    <n v="11490"/>
    <n v="1.6409394488920342E-2"/>
    <n v="3.6395816626308815E-2"/>
    <n v="5.7372322221393348E-3"/>
    <n v="0.95786695115155185"/>
    <n v="0.93814200814036552"/>
    <n v="6.1857991859634531E-2"/>
    <n v="0"/>
    <x v="1"/>
    <n v="0"/>
    <x v="1"/>
    <n v="10944"/>
    <n v="0.7"/>
    <x v="0"/>
    <n v="0"/>
    <x v="0"/>
    <x v="1"/>
    <m/>
    <x v="1"/>
    <x v="1"/>
    <x v="1"/>
    <n v="0"/>
    <x v="1"/>
    <x v="1"/>
    <x v="1"/>
    <x v="1"/>
    <x v="0"/>
    <x v="0"/>
    <x v="0"/>
    <x v="0"/>
    <x v="0"/>
    <x v="0"/>
    <x v="0"/>
    <x v="0"/>
    <x v="0"/>
    <m/>
    <x v="0"/>
    <x v="0"/>
    <x v="0"/>
    <x v="0"/>
    <x v="0"/>
    <m/>
    <n v="19940715"/>
    <x v="1"/>
    <s v="WESTERN ATLAS CORE LABS  LAB No 941627-5"/>
    <m/>
    <m/>
    <d v="1994-08-11T00:00:00"/>
  </r>
  <r>
    <x v="1"/>
    <s v="T25N R111W S19 fFRONTIER"/>
    <n v="1882"/>
    <x v="0"/>
    <x v="5"/>
    <x v="5"/>
    <s v="NW SW"/>
    <n v="19"/>
    <n v="25"/>
    <n v="111"/>
    <n v="42.130650000000003"/>
    <n v="-110.08741000000001"/>
    <s v="4902320436"/>
    <s v="3-19"/>
    <x v="0"/>
    <s v="FRONTIER"/>
    <m/>
    <m/>
    <m/>
    <x v="0"/>
    <s v="8804"/>
    <m/>
    <n v="9175"/>
    <m/>
    <x v="2"/>
    <d v="1994-07-15T00:00:00"/>
    <n v="7.12"/>
    <x v="1"/>
    <n v="56"/>
    <n v="3"/>
    <n v="856"/>
    <n v="70"/>
    <x v="1"/>
    <n v="1330"/>
    <n v="146"/>
    <n v="0"/>
    <x v="1"/>
    <n v="0"/>
    <n v="2387"/>
    <x v="0"/>
    <s v="XTO ENERGY"/>
    <n v="2.7944"/>
    <n v="0.24687000000000001"/>
    <n v="37.235999999999997"/>
    <n v="1.7906"/>
    <n v="42.067869999999992"/>
    <n v="37.519300000000001"/>
    <n v="2.3929399999999998"/>
    <n v="0"/>
    <x v="1"/>
    <n v="0"/>
    <n v="39.912240000000004"/>
    <n v="2.6294548763108369E-2"/>
    <n v="2461"/>
    <n v="1.5264026402640265E-2"/>
    <n v="6.6425992093253131E-2"/>
    <n v="5.8683741297099199E-3"/>
    <n v="0.92770563377703696"/>
    <n v="0.94004495863925441"/>
    <n v="5.9955041360745469E-2"/>
    <n v="0"/>
    <x v="1"/>
    <n v="0"/>
    <x v="1"/>
    <n v="2345"/>
    <n v="2.9"/>
    <x v="0"/>
    <n v="0"/>
    <x v="0"/>
    <x v="1"/>
    <m/>
    <x v="1"/>
    <x v="1"/>
    <x v="1"/>
    <n v="0"/>
    <x v="1"/>
    <x v="1"/>
    <x v="1"/>
    <x v="1"/>
    <x v="0"/>
    <x v="0"/>
    <x v="0"/>
    <x v="0"/>
    <x v="0"/>
    <x v="0"/>
    <x v="0"/>
    <x v="0"/>
    <x v="0"/>
    <m/>
    <x v="0"/>
    <x v="0"/>
    <x v="0"/>
    <x v="0"/>
    <x v="0"/>
    <m/>
    <n v="19940715"/>
    <x v="1"/>
    <s v="WESTERN ATLAS CORE LABS  LAB No 941627-3"/>
    <m/>
    <m/>
    <d v="1994-08-11T00:00:00"/>
  </r>
  <r>
    <x v="1"/>
    <s v="T25N R111W S19 fFRONTIER"/>
    <n v="1880"/>
    <x v="0"/>
    <x v="5"/>
    <x v="5"/>
    <s v="NW NW"/>
    <n v="19"/>
    <n v="25"/>
    <n v="111"/>
    <n v="42.138309999999997"/>
    <n v="-110.08779"/>
    <s v="4902320860"/>
    <s v="1-19"/>
    <x v="0"/>
    <s v="FRONTIER"/>
    <m/>
    <m/>
    <m/>
    <x v="0"/>
    <s v="8774"/>
    <m/>
    <n v="9065"/>
    <n v="8974"/>
    <x v="2"/>
    <d v="1994-07-15T00:00:00"/>
    <n v="7.05"/>
    <x v="1"/>
    <n v="58"/>
    <n v="5"/>
    <n v="1760"/>
    <n v="76"/>
    <x v="1"/>
    <n v="2600"/>
    <n v="329"/>
    <n v="0"/>
    <x v="1"/>
    <n v="0"/>
    <n v="4661"/>
    <x v="0"/>
    <s v="XTO ENERGY"/>
    <n v="2.8942000000000001"/>
    <n v="0.41144999999999998"/>
    <n v="76.56"/>
    <n v="1.9440799999999998"/>
    <n v="81.809729999999988"/>
    <n v="73.346000000000004"/>
    <n v="5.3923099999999993"/>
    <n v="0"/>
    <x v="1"/>
    <n v="0"/>
    <n v="78.738309999999998"/>
    <n v="1.9130847066086819E-2"/>
    <n v="4828"/>
    <n v="1.7599325534829804E-2"/>
    <n v="3.5377210021350768E-2"/>
    <n v="5.0293528654843387E-3"/>
    <n v="0.95959343711316492"/>
    <n v="0.93151605616122579"/>
    <n v="6.8483943838774278E-2"/>
    <n v="0"/>
    <x v="1"/>
    <n v="0"/>
    <x v="1"/>
    <n v="4579"/>
    <n v="1.4"/>
    <x v="0"/>
    <n v="0"/>
    <x v="0"/>
    <x v="1"/>
    <m/>
    <x v="1"/>
    <x v="1"/>
    <x v="1"/>
    <n v="0"/>
    <x v="1"/>
    <x v="1"/>
    <x v="1"/>
    <x v="1"/>
    <x v="0"/>
    <x v="0"/>
    <x v="0"/>
    <x v="0"/>
    <x v="0"/>
    <x v="0"/>
    <x v="0"/>
    <x v="0"/>
    <x v="0"/>
    <m/>
    <x v="0"/>
    <x v="0"/>
    <x v="0"/>
    <x v="0"/>
    <x v="0"/>
    <m/>
    <n v="19940715"/>
    <x v="1"/>
    <s v="WESTERN ATLAS CORE LABS  LAB No 941627-1"/>
    <m/>
    <m/>
    <d v="1994-08-11T00:00:00"/>
  </r>
  <r>
    <x v="1"/>
    <s v="T25N R111W S19 fFRONTIER"/>
    <n v="2650"/>
    <x v="0"/>
    <x v="5"/>
    <x v="26"/>
    <s v="SE NW"/>
    <n v="19"/>
    <n v="25"/>
    <n v="111"/>
    <n v="42.134726999999998"/>
    <n v="-110.086105"/>
    <s v="4902321280"/>
    <s v="22-19"/>
    <x v="0"/>
    <s v="FRONTIER"/>
    <m/>
    <m/>
    <s v=""/>
    <x v="0"/>
    <m/>
    <m/>
    <n v="9095"/>
    <n v="9030"/>
    <x v="5"/>
    <d v="1999-12-10T00:00:00"/>
    <n v="6.46"/>
    <x v="1"/>
    <n v="240"/>
    <n v="175"/>
    <n v="1726"/>
    <m/>
    <x v="1"/>
    <n v="3000"/>
    <n v="354"/>
    <m/>
    <x v="0"/>
    <n v="530"/>
    <n v="6043"/>
    <x v="0"/>
    <s v="XTO ENERGY INC"/>
    <n v="11.975999999999999"/>
    <n v="14.40075"/>
    <n v="75.080999999999989"/>
    <n v="0"/>
    <n v="101.45774999999999"/>
    <n v="84.63"/>
    <n v="5.8020599999999991"/>
    <n v="0"/>
    <x v="1"/>
    <n v="11.034600000000001"/>
    <n v="101.46665999999999"/>
    <n v="-4.3907975388471982E-5"/>
    <n v="6025"/>
    <n v="-1.4915478952601923E-3"/>
    <n v="0.11803928236137703"/>
    <n v="0.14193839307494993"/>
    <n v="0.74002232456367301"/>
    <n v="0.83406707188351326"/>
    <n v="5.7181935425882742E-2"/>
    <n v="0.10875099269060401"/>
    <x v="0"/>
    <n v="18"/>
    <x v="0"/>
    <m/>
    <m/>
    <x v="0"/>
    <m/>
    <x v="0"/>
    <x v="0"/>
    <m/>
    <x v="0"/>
    <x v="0"/>
    <x v="0"/>
    <m/>
    <x v="0"/>
    <x v="0"/>
    <x v="0"/>
    <x v="0"/>
    <x v="0"/>
    <x v="0"/>
    <x v="0"/>
    <x v="0"/>
    <x v="0"/>
    <x v="0"/>
    <x v="0"/>
    <x v="0"/>
    <x v="0"/>
    <m/>
    <x v="0"/>
    <x v="0"/>
    <x v="0"/>
    <x v="0"/>
    <x v="0"/>
    <s v="WELLHEAD"/>
    <n v="991210"/>
    <x v="0"/>
    <s v="CHAMPION TECHNOLOGIES ID No W33548"/>
    <m/>
    <m/>
    <d v="1999-12-22T00:00:00"/>
  </r>
  <r>
    <x v="1"/>
    <s v="T25N R111W S19 fFRONTIER"/>
    <n v="2652"/>
    <x v="0"/>
    <x v="5"/>
    <x v="26"/>
    <s v="NW NE"/>
    <n v="19"/>
    <n v="25"/>
    <n v="111"/>
    <n v="42.13673"/>
    <n v="-110.07997"/>
    <s v="4902321289"/>
    <s v="31-19"/>
    <x v="0"/>
    <s v="FRONTIER"/>
    <m/>
    <m/>
    <s v=""/>
    <x v="0"/>
    <m/>
    <m/>
    <n v="9185"/>
    <n v="9138"/>
    <x v="5"/>
    <d v="1999-12-10T00:00:00"/>
    <n v="6.33"/>
    <x v="1"/>
    <n v="208"/>
    <n v="78"/>
    <n v="2004"/>
    <m/>
    <x v="1"/>
    <n v="3200"/>
    <n v="366"/>
    <m/>
    <x v="0"/>
    <n v="370"/>
    <n v="6236"/>
    <x v="0"/>
    <s v="XTO ENERGY INC"/>
    <n v="10.379200000000001"/>
    <n v="6.4186199999999998"/>
    <n v="87.173999999999992"/>
    <n v="0"/>
    <n v="103.97181999999999"/>
    <n v="90.271999999999991"/>
    <n v="5.9987399999999997"/>
    <n v="0"/>
    <x v="1"/>
    <n v="7.7034000000000002"/>
    <n v="103.97413999999999"/>
    <n v="-1.1156744761944091E-5"/>
    <n v="6226"/>
    <n v="-8.0243941582410524E-4"/>
    <n v="9.9827049290855938E-2"/>
    <n v="6.1734227601286579E-2"/>
    <n v="0.8384387231078575"/>
    <n v="0.86821588521915161"/>
    <n v="5.7694538276536839E-2"/>
    <n v="7.4089576504311555E-2"/>
    <x v="0"/>
    <n v="10"/>
    <x v="0"/>
    <m/>
    <m/>
    <x v="0"/>
    <m/>
    <x v="0"/>
    <x v="0"/>
    <m/>
    <x v="0"/>
    <x v="0"/>
    <x v="0"/>
    <m/>
    <x v="0"/>
    <x v="0"/>
    <x v="0"/>
    <x v="0"/>
    <x v="0"/>
    <x v="0"/>
    <x v="0"/>
    <x v="0"/>
    <x v="0"/>
    <x v="0"/>
    <x v="0"/>
    <x v="0"/>
    <x v="0"/>
    <m/>
    <x v="0"/>
    <x v="0"/>
    <x v="0"/>
    <x v="0"/>
    <x v="0"/>
    <s v="WELLHEAD"/>
    <n v="991210"/>
    <x v="0"/>
    <s v="CHAMPION TECHNOLOGIES ID No W33548"/>
    <m/>
    <m/>
    <d v="1999-12-22T00:00:00"/>
  </r>
  <r>
    <x v="1"/>
    <s v="T25N R111W S19 fFRONTIER"/>
    <n v="2648"/>
    <x v="0"/>
    <x v="5"/>
    <x v="26"/>
    <s v="SW SW"/>
    <n v="19"/>
    <n v="25"/>
    <n v="111"/>
    <n v="42.128279999999997"/>
    <n v="-110.08766"/>
    <s v="4902321329"/>
    <s v="14-19"/>
    <x v="0"/>
    <s v="FRONTIER"/>
    <m/>
    <m/>
    <s v=""/>
    <x v="0"/>
    <m/>
    <m/>
    <n v="10180"/>
    <m/>
    <x v="2"/>
    <d v="1999-12-10T00:00:00"/>
    <n v="6.1"/>
    <x v="1"/>
    <m/>
    <n v="122"/>
    <n v="1679"/>
    <m/>
    <x v="1"/>
    <n v="2600"/>
    <n v="354"/>
    <m/>
    <x v="0"/>
    <n v="188"/>
    <n v="4951"/>
    <x v="0"/>
    <s v="XTO ENERGY INC"/>
    <n v="0"/>
    <n v="10.03938"/>
    <n v="73.03649999999999"/>
    <n v="0"/>
    <n v="83.075879999999984"/>
    <n v="73.346000000000004"/>
    <n v="5.8020599999999991"/>
    <n v="0"/>
    <x v="1"/>
    <n v="3.9141600000000003"/>
    <n v="83.062219999999996"/>
    <n v="8.2220754902020366E-5"/>
    <n v="4943"/>
    <n v="-8.0857085102082065E-4"/>
    <n v="0"/>
    <n v="0.12084590617637757"/>
    <n v="0.87915409382362253"/>
    <n v="0.88302479755537489"/>
    <n v="6.985197361688622E-2"/>
    <n v="4.7123228827739019E-2"/>
    <x v="0"/>
    <n v="8"/>
    <x v="0"/>
    <m/>
    <m/>
    <x v="0"/>
    <m/>
    <x v="0"/>
    <x v="0"/>
    <m/>
    <x v="0"/>
    <x v="0"/>
    <x v="0"/>
    <m/>
    <x v="0"/>
    <x v="0"/>
    <x v="0"/>
    <x v="0"/>
    <x v="0"/>
    <x v="0"/>
    <x v="0"/>
    <x v="0"/>
    <x v="0"/>
    <x v="0"/>
    <x v="0"/>
    <x v="0"/>
    <x v="0"/>
    <m/>
    <x v="0"/>
    <x v="0"/>
    <x v="0"/>
    <x v="0"/>
    <x v="0"/>
    <m/>
    <n v="991210"/>
    <x v="0"/>
    <s v="CHAMPION TECHNOLOGIES VERNAL UT"/>
    <m/>
    <m/>
    <d v="1999-12-22T00:00:00"/>
  </r>
  <r>
    <x v="1"/>
    <s v="T25N R111W S19 fFRONTIER"/>
    <n v="2651"/>
    <x v="0"/>
    <x v="5"/>
    <x v="26"/>
    <s v="NE SW"/>
    <n v="19"/>
    <n v="25"/>
    <n v="111"/>
    <n v="42.132779999999997"/>
    <n v="-110.08278"/>
    <s v="4902321528"/>
    <s v="23-19"/>
    <x v="0"/>
    <s v="FRONTIER"/>
    <m/>
    <m/>
    <s v=""/>
    <x v="0"/>
    <m/>
    <m/>
    <n v="9170"/>
    <n v="9104"/>
    <x v="5"/>
    <d v="1999-12-10T00:00:00"/>
    <n v="6.39"/>
    <x v="1"/>
    <n v="160"/>
    <n v="122"/>
    <n v="1814"/>
    <m/>
    <x v="1"/>
    <n v="3200"/>
    <n v="268"/>
    <m/>
    <x v="0"/>
    <n v="108"/>
    <n v="5678"/>
    <x v="0"/>
    <s v="XTO ENERGY INC"/>
    <n v="7.984"/>
    <n v="10.03938"/>
    <n v="78.908999999999992"/>
    <n v="0"/>
    <n v="96.932379999999995"/>
    <n v="90.271999999999991"/>
    <n v="4.3925199999999993"/>
    <n v="0"/>
    <x v="1"/>
    <n v="2.2485600000000003"/>
    <n v="96.913079999999994"/>
    <n v="9.9563848438860545E-5"/>
    <n v="5672"/>
    <n v="-5.2863436123348013E-4"/>
    <n v="8.2366697279072282E-2"/>
    <n v="0.10357096359338334"/>
    <n v="0.81406233912754433"/>
    <n v="0.93147385265229421"/>
    <n v="4.5324325674098886E-2"/>
    <n v="2.3201821673606911E-2"/>
    <x v="0"/>
    <n v="6"/>
    <x v="0"/>
    <m/>
    <m/>
    <x v="0"/>
    <m/>
    <x v="0"/>
    <x v="0"/>
    <m/>
    <x v="0"/>
    <x v="0"/>
    <x v="0"/>
    <m/>
    <x v="0"/>
    <x v="0"/>
    <x v="0"/>
    <x v="0"/>
    <x v="0"/>
    <x v="0"/>
    <x v="0"/>
    <x v="0"/>
    <x v="0"/>
    <x v="0"/>
    <x v="0"/>
    <x v="0"/>
    <x v="0"/>
    <m/>
    <x v="0"/>
    <x v="0"/>
    <x v="0"/>
    <x v="0"/>
    <x v="0"/>
    <s v="WELLHEAD"/>
    <n v="991210"/>
    <x v="0"/>
    <s v="CHAMPION TECHNOLOGIES ID No W28882"/>
    <m/>
    <m/>
    <d v="1999-12-22T00:00:00"/>
  </r>
  <r>
    <x v="1"/>
    <s v="T25N R111W S19 fFRONTIER"/>
    <n v="2653"/>
    <x v="0"/>
    <x v="5"/>
    <x v="26"/>
    <s v="SW SE"/>
    <n v="19"/>
    <n v="25"/>
    <n v="111"/>
    <n v="42.12641"/>
    <n v="-110.08064"/>
    <s v="4902321291"/>
    <s v="34-19"/>
    <x v="0"/>
    <s v="FRONTIER"/>
    <m/>
    <m/>
    <s v=""/>
    <x v="0"/>
    <m/>
    <m/>
    <n v="9210"/>
    <n v="9153"/>
    <x v="5"/>
    <d v="1999-12-10T00:00:00"/>
    <n v="5.46"/>
    <x v="1"/>
    <n v="280"/>
    <n v="160"/>
    <n v="2022"/>
    <m/>
    <x v="1"/>
    <n v="4000"/>
    <m/>
    <m/>
    <x v="0"/>
    <n v="108"/>
    <n v="6579"/>
    <x v="0"/>
    <s v="XTO ENERGY INC"/>
    <n v="13.972"/>
    <n v="13.166399999999999"/>
    <n v="87.956999999999994"/>
    <n v="0"/>
    <n v="115.09539999999998"/>
    <n v="112.84"/>
    <n v="0"/>
    <n v="0"/>
    <x v="1"/>
    <n v="2.2485600000000003"/>
    <n v="115.08855999999999"/>
    <n v="2.9715363312008576E-5"/>
    <n v="6570"/>
    <n v="-6.8446269678302531E-4"/>
    <n v="0.12139494714819186"/>
    <n v="0.11439553622473184"/>
    <n v="0.76420951662707637"/>
    <n v="0.98046235003722348"/>
    <n v="0"/>
    <n v="1.9537649962776498E-2"/>
    <x v="0"/>
    <n v="9"/>
    <x v="0"/>
    <m/>
    <m/>
    <x v="0"/>
    <m/>
    <x v="0"/>
    <x v="0"/>
    <m/>
    <x v="0"/>
    <x v="0"/>
    <x v="0"/>
    <m/>
    <x v="0"/>
    <x v="0"/>
    <x v="0"/>
    <x v="0"/>
    <x v="0"/>
    <x v="0"/>
    <x v="0"/>
    <x v="0"/>
    <x v="0"/>
    <x v="0"/>
    <x v="0"/>
    <x v="0"/>
    <x v="0"/>
    <m/>
    <x v="0"/>
    <x v="0"/>
    <x v="0"/>
    <x v="0"/>
    <x v="0"/>
    <s v="WELLHEAD"/>
    <n v="991210"/>
    <x v="0"/>
    <s v="CHAMPION TECHNOLOGIES ID No W28882"/>
    <m/>
    <m/>
    <d v="1999-12-22T00:00:00"/>
  </r>
  <r>
    <x v="1"/>
    <s v="T25N R111W S19 fFRONTIER"/>
    <n v="2649"/>
    <x v="0"/>
    <x v="5"/>
    <x v="26"/>
    <s v="NE NW"/>
    <n v="19"/>
    <n v="25"/>
    <n v="111"/>
    <n v="42.138890000000004"/>
    <n v="-110.08389"/>
    <s v="4902321577"/>
    <s v="21-19"/>
    <x v="0"/>
    <s v="FRONTIER"/>
    <m/>
    <m/>
    <s v=""/>
    <x v="0"/>
    <m/>
    <m/>
    <n v="9150"/>
    <n v="9067"/>
    <x v="5"/>
    <d v="2000-03-28T00:00:00"/>
    <n v="7.38"/>
    <x v="1"/>
    <n v="97.9"/>
    <n v="10.3"/>
    <n v="3048"/>
    <n v="137"/>
    <x v="1"/>
    <n v="4125"/>
    <n v="671"/>
    <m/>
    <x v="0"/>
    <n v="22"/>
    <n v="8596"/>
    <x v="0"/>
    <s v="XTO ENERGY INC"/>
    <n v="4.8852100000000007"/>
    <n v="0.84758700000000009"/>
    <n v="132.58799999999999"/>
    <n v="3.5044599999999999"/>
    <n v="141.82525699999999"/>
    <n v="116.36624999999999"/>
    <n v="10.997689999999999"/>
    <n v="0"/>
    <x v="1"/>
    <n v="0.45804000000000006"/>
    <n v="127.82197999999998"/>
    <n v="5.1931839375754525E-2"/>
    <n v="8111.2"/>
    <n v="-2.9017429611185606E-2"/>
    <n v="3.4445275145878994E-2"/>
    <n v="5.9762768489113344E-3"/>
    <n v="0.95957844800520964"/>
    <n v="0.91037746403239894"/>
    <n v="8.603911471250876E-2"/>
    <n v="3.5834212550924349E-3"/>
    <x v="0"/>
    <n v="8.9"/>
    <x v="0"/>
    <m/>
    <n v="1.1930000000000001"/>
    <x v="4"/>
    <m/>
    <x v="0"/>
    <x v="0"/>
    <m/>
    <x v="0"/>
    <x v="0"/>
    <x v="0"/>
    <m/>
    <x v="0"/>
    <x v="0"/>
    <x v="0"/>
    <x v="0"/>
    <x v="0"/>
    <x v="0"/>
    <x v="0"/>
    <x v="0"/>
    <x v="0"/>
    <x v="0"/>
    <x v="0"/>
    <x v="0"/>
    <x v="0"/>
    <m/>
    <x v="0"/>
    <x v="0"/>
    <x v="0"/>
    <x v="0"/>
    <x v="0"/>
    <s v="WELLHEAD"/>
    <n v="328"/>
    <x v="0"/>
    <s v="ETL ID No 00-5121-11"/>
    <m/>
    <m/>
    <d v="2000-03-29T00:00:00"/>
  </r>
  <r>
    <x v="1"/>
    <s v="T25N R111W S19 fFRONTIER"/>
    <n v="1881"/>
    <x v="0"/>
    <x v="5"/>
    <x v="5"/>
    <s v="SW NE"/>
    <n v="19"/>
    <n v="25"/>
    <n v="111"/>
    <n v="42.134140000000002"/>
    <n v="-110.07832999999999"/>
    <s v="4902320459"/>
    <s v="2-19"/>
    <x v="0"/>
    <s v="FRONTIER"/>
    <m/>
    <m/>
    <s v=""/>
    <x v="0"/>
    <m/>
    <m/>
    <n v="9300"/>
    <m/>
    <x v="2"/>
    <d v="1994-07-22T00:00:00"/>
    <n v="7.1"/>
    <x v="1"/>
    <n v="103"/>
    <n v="10"/>
    <n v="2990"/>
    <n v="108"/>
    <x v="1"/>
    <n v="4500"/>
    <n v="488"/>
    <n v="0"/>
    <x v="1"/>
    <n v="0"/>
    <n v="7951"/>
    <x v="0"/>
    <s v="XTO ENERGY"/>
    <n v="5.1397000000000004"/>
    <n v="0.82289999999999996"/>
    <n v="130.065"/>
    <n v="2.7626399999999998"/>
    <n v="138.79024000000001"/>
    <n v="126.94499999999999"/>
    <n v="7.9983199999999988"/>
    <n v="0"/>
    <x v="1"/>
    <n v="0"/>
    <n v="134.94332"/>
    <n v="1.4053519780329498E-2"/>
    <n v="8199"/>
    <n v="1.5356037151702787E-2"/>
    <n v="3.7032142894197748E-2"/>
    <n v="5.9290912675127577E-3"/>
    <n v="0.9570387658382894"/>
    <n v="0.94072829985211559"/>
    <n v="5.9271700147884306E-2"/>
    <n v="0"/>
    <x v="1"/>
    <n v="0"/>
    <x v="1"/>
    <n v="7832"/>
    <n v="0.9"/>
    <x v="0"/>
    <n v="0"/>
    <x v="0"/>
    <x v="1"/>
    <m/>
    <x v="1"/>
    <x v="1"/>
    <x v="1"/>
    <n v="0"/>
    <x v="1"/>
    <x v="1"/>
    <x v="1"/>
    <x v="1"/>
    <x v="0"/>
    <x v="0"/>
    <x v="0"/>
    <x v="0"/>
    <x v="0"/>
    <x v="0"/>
    <x v="0"/>
    <x v="0"/>
    <x v="0"/>
    <m/>
    <x v="0"/>
    <x v="0"/>
    <x v="0"/>
    <x v="0"/>
    <x v="0"/>
    <m/>
    <n v="19940722"/>
    <x v="1"/>
    <s v="WESTERN ATLAS CORE LABS  LAB No 941627-2"/>
    <m/>
    <m/>
    <d v="1994-08-11T00:00:00"/>
  </r>
  <r>
    <x v="1"/>
    <s v="T25N R111W S07 fFRONTIER"/>
    <n v="1892"/>
    <x v="0"/>
    <x v="5"/>
    <x v="5"/>
    <s v="SW NW"/>
    <n v="7"/>
    <n v="25"/>
    <n v="111"/>
    <n v="42.165210000000002"/>
    <n v="-110.08927"/>
    <s v="4902320897"/>
    <s v="12-7"/>
    <x v="0"/>
    <s v="FRONTIER"/>
    <m/>
    <m/>
    <m/>
    <x v="0"/>
    <s v="8648"/>
    <m/>
    <n v="8900"/>
    <n v="8812"/>
    <x v="2"/>
    <d v="1994-07-18T00:00:00"/>
    <n v="7.43"/>
    <x v="1"/>
    <n v="50"/>
    <n v="5"/>
    <n v="1350"/>
    <n v="37"/>
    <x v="1"/>
    <n v="1874"/>
    <n v="525"/>
    <n v="0"/>
    <x v="1"/>
    <n v="0"/>
    <n v="3574"/>
    <x v="0"/>
    <s v="XTO ENERGY"/>
    <n v="2.4950000000000001"/>
    <n v="0.41144999999999998"/>
    <n v="58.725000000000001"/>
    <n v="0.94645999999999997"/>
    <n v="62.577909999999996"/>
    <n v="52.865539999999996"/>
    <n v="8.6047499999999992"/>
    <n v="0"/>
    <x v="1"/>
    <n v="0"/>
    <n v="61.470289999999991"/>
    <n v="8.9289485861141424E-3"/>
    <n v="3841"/>
    <n v="3.6008091706001347E-2"/>
    <n v="3.9870299279729862E-2"/>
    <n v="6.575003863184309E-3"/>
    <n v="0.95355469685708583"/>
    <n v="0.86001774190425984"/>
    <n v="0.13998225809574025"/>
    <n v="0"/>
    <x v="1"/>
    <n v="0"/>
    <x v="1"/>
    <n v="3455"/>
    <n v="2.1"/>
    <x v="0"/>
    <n v="0"/>
    <x v="0"/>
    <x v="1"/>
    <m/>
    <x v="1"/>
    <x v="1"/>
    <x v="1"/>
    <n v="0"/>
    <x v="1"/>
    <x v="1"/>
    <x v="1"/>
    <x v="1"/>
    <x v="0"/>
    <x v="0"/>
    <x v="0"/>
    <x v="0"/>
    <x v="0"/>
    <x v="0"/>
    <x v="0"/>
    <x v="0"/>
    <x v="0"/>
    <m/>
    <x v="0"/>
    <x v="0"/>
    <x v="0"/>
    <x v="0"/>
    <x v="0"/>
    <m/>
    <n v="19940718"/>
    <x v="1"/>
    <s v="WESTERN ATLAS CORE LABS  LAB No 941627-13"/>
    <m/>
    <m/>
    <d v="1994-08-13T00:00:00"/>
  </r>
  <r>
    <x v="1"/>
    <s v="T25N R111W S07 fFRONTIER"/>
    <n v="1926"/>
    <x v="0"/>
    <x v="5"/>
    <x v="5"/>
    <s v="NW NE"/>
    <n v="7"/>
    <n v="25"/>
    <n v="111"/>
    <n v="42.167209999999997"/>
    <n v="-110.08047000000001"/>
    <s v="4902320920"/>
    <s v="31-7"/>
    <x v="0"/>
    <s v="FRONTIER"/>
    <m/>
    <m/>
    <m/>
    <x v="0"/>
    <s v="8632"/>
    <m/>
    <n v="8925"/>
    <n v="8727"/>
    <x v="2"/>
    <d v="1994-07-27T00:00:00"/>
    <n v="7.7"/>
    <x v="1"/>
    <n v="69"/>
    <n v="8"/>
    <n v="2070"/>
    <n v="99"/>
    <x v="1"/>
    <n v="3200"/>
    <n v="671"/>
    <n v="0"/>
    <x v="1"/>
    <n v="0"/>
    <n v="5776"/>
    <x v="0"/>
    <s v="XTO ENERGY"/>
    <n v="3.4430999999999998"/>
    <n v="0.65832000000000002"/>
    <n v="90.045000000000002"/>
    <n v="2.5324199999999997"/>
    <n v="96.678839999999994"/>
    <n v="90.271999999999991"/>
    <n v="10.997689999999999"/>
    <n v="0"/>
    <x v="1"/>
    <n v="0"/>
    <n v="101.26969"/>
    <n v="-2.3192139896163932E-2"/>
    <n v="6117"/>
    <n v="2.8672328260321199E-2"/>
    <n v="3.5613790980528935E-2"/>
    <n v="6.8093493881391217E-3"/>
    <n v="0.95757685963133188"/>
    <n v="0.89140195847345827"/>
    <n v="0.10859804152654164"/>
    <n v="0"/>
    <x v="1"/>
    <n v="0"/>
    <x v="1"/>
    <n v="5618"/>
    <n v="1.4"/>
    <x v="0"/>
    <n v="0"/>
    <x v="0"/>
    <x v="1"/>
    <m/>
    <x v="1"/>
    <x v="1"/>
    <x v="1"/>
    <n v="0"/>
    <x v="1"/>
    <x v="1"/>
    <x v="1"/>
    <x v="1"/>
    <x v="0"/>
    <x v="0"/>
    <x v="0"/>
    <x v="0"/>
    <x v="0"/>
    <x v="0"/>
    <x v="0"/>
    <x v="0"/>
    <x v="0"/>
    <m/>
    <x v="0"/>
    <x v="0"/>
    <x v="0"/>
    <x v="0"/>
    <x v="0"/>
    <m/>
    <n v="19940727"/>
    <x v="1"/>
    <s v="WESTERN ATLAS CORE LABS  LAB No 941627-48"/>
    <m/>
    <m/>
    <d v="1994-08-11T00:00:00"/>
  </r>
  <r>
    <x v="1"/>
    <s v="T25N R111W S07 fFRONTIER"/>
    <n v="2646"/>
    <x v="0"/>
    <x v="5"/>
    <x v="26"/>
    <s v="NE NW"/>
    <n v="7"/>
    <n v="25"/>
    <n v="111"/>
    <n v="42.16854"/>
    <n v="-110.08702"/>
    <s v="4902321326"/>
    <s v="21-7"/>
    <x v="0"/>
    <s v="FRONTIER"/>
    <m/>
    <m/>
    <s v=""/>
    <x v="0"/>
    <m/>
    <m/>
    <n v="8986"/>
    <n v="8886"/>
    <x v="2"/>
    <d v="1999-10-27T00:00:00"/>
    <n v="7.31"/>
    <x v="1"/>
    <n v="176"/>
    <n v="126"/>
    <n v="1898"/>
    <m/>
    <x v="1"/>
    <n v="3200"/>
    <n v="561"/>
    <m/>
    <x v="0"/>
    <n v="108"/>
    <n v="6071"/>
    <x v="0"/>
    <s v="XTO ENERGY INC"/>
    <n v="8.7823999999999991"/>
    <n v="10.368539999999999"/>
    <n v="82.562999999999988"/>
    <n v="0"/>
    <n v="101.71393999999998"/>
    <n v="90.271999999999991"/>
    <n v="9.1947899999999994"/>
    <n v="0"/>
    <x v="1"/>
    <n v="2.2485600000000003"/>
    <n v="101.71534999999999"/>
    <n v="-6.9311552923721895E-6"/>
    <n v="6069"/>
    <n v="-1.6474464579901152E-4"/>
    <n v="8.6344113697689823E-2"/>
    <n v="0.10193823973390473"/>
    <n v="0.8117176465684055"/>
    <n v="0.8874963316746195"/>
    <n v="9.0397270421819331E-2"/>
    <n v="2.2106397903561267E-2"/>
    <x v="0"/>
    <n v="2"/>
    <x v="0"/>
    <m/>
    <m/>
    <x v="0"/>
    <m/>
    <x v="0"/>
    <x v="0"/>
    <m/>
    <x v="0"/>
    <x v="0"/>
    <x v="0"/>
    <m/>
    <x v="0"/>
    <x v="0"/>
    <x v="0"/>
    <x v="0"/>
    <x v="0"/>
    <x v="0"/>
    <x v="0"/>
    <x v="0"/>
    <x v="0"/>
    <x v="0"/>
    <x v="0"/>
    <x v="0"/>
    <x v="0"/>
    <m/>
    <x v="0"/>
    <x v="0"/>
    <x v="0"/>
    <x v="0"/>
    <x v="0"/>
    <m/>
    <n v="991027"/>
    <x v="0"/>
    <s v="CHAMPION TECHNOLOGIES VERNAL UT"/>
    <m/>
    <m/>
    <d v="1999-11-03T00:00:00"/>
  </r>
  <r>
    <x v="1"/>
    <s v="T25N R111W S06 fFRONTIER"/>
    <n v="1925"/>
    <x v="0"/>
    <x v="5"/>
    <x v="5"/>
    <s v="NW NE"/>
    <n v="6"/>
    <n v="25"/>
    <n v="111"/>
    <n v="42.182429999999997"/>
    <n v="-110.08017"/>
    <s v="4902320469"/>
    <s v="31-6"/>
    <x v="0"/>
    <s v="FRONTIER"/>
    <m/>
    <m/>
    <m/>
    <x v="0"/>
    <s v="8650"/>
    <m/>
    <n v="8882"/>
    <n v="8842"/>
    <x v="2"/>
    <d v="1994-07-29T00:00:00"/>
    <n v="8.1999999999999993"/>
    <x v="1"/>
    <n v="18"/>
    <n v="3"/>
    <n v="1190"/>
    <n v="22"/>
    <x v="1"/>
    <n v="1450"/>
    <n v="671"/>
    <n v="0"/>
    <x v="1"/>
    <n v="0"/>
    <n v="3013"/>
    <x v="0"/>
    <s v="XTO ENERGY"/>
    <n v="0.8982"/>
    <n v="0.24687000000000001"/>
    <n v="51.765000000000001"/>
    <n v="0.56275999999999993"/>
    <n v="53.472829999999988"/>
    <n v="40.904499999999999"/>
    <n v="10.997689999999999"/>
    <n v="0"/>
    <x v="1"/>
    <n v="0"/>
    <n v="51.902189999999997"/>
    <n v="1.4905240350132229E-2"/>
    <n v="3354"/>
    <n v="5.3557405371446522E-2"/>
    <n v="1.679731557129107E-2"/>
    <n v="4.6167371354760922E-3"/>
    <n v="0.97858594729323289"/>
    <n v="0.78810739970702581"/>
    <n v="0.21189260029297413"/>
    <n v="0"/>
    <x v="1"/>
    <n v="0"/>
    <x v="1"/>
    <n v="2863"/>
    <n v="4"/>
    <x v="0"/>
    <n v="0"/>
    <x v="0"/>
    <x v="1"/>
    <m/>
    <x v="1"/>
    <x v="1"/>
    <x v="1"/>
    <n v="0"/>
    <x v="1"/>
    <x v="1"/>
    <x v="1"/>
    <x v="1"/>
    <x v="0"/>
    <x v="0"/>
    <x v="0"/>
    <x v="0"/>
    <x v="0"/>
    <x v="0"/>
    <x v="0"/>
    <x v="0"/>
    <x v="0"/>
    <m/>
    <x v="0"/>
    <x v="0"/>
    <x v="0"/>
    <x v="0"/>
    <x v="0"/>
    <m/>
    <n v="19940729"/>
    <x v="1"/>
    <s v="WESTERN ATLAS CORE LABS  LAB No 941627-47"/>
    <m/>
    <m/>
    <d v="1994-08-11T00:00:00"/>
  </r>
  <r>
    <x v="1"/>
    <s v="T25N R111W S06 fFRONTIER"/>
    <n v="1935"/>
    <x v="0"/>
    <x v="5"/>
    <x v="5"/>
    <s v="NW SE"/>
    <n v="6"/>
    <n v="25"/>
    <n v="111"/>
    <n v="42.175359999999998"/>
    <n v="-110.07953999999999"/>
    <s v="4902320876"/>
    <s v="33-6"/>
    <x v="0"/>
    <s v="FRONTIER"/>
    <m/>
    <m/>
    <m/>
    <x v="0"/>
    <s v="8636"/>
    <m/>
    <n v="8900"/>
    <n v="8855"/>
    <x v="2"/>
    <d v="1994-07-29T00:00:00"/>
    <n v="6.98"/>
    <x v="1"/>
    <n v="72"/>
    <n v="10"/>
    <n v="1550"/>
    <n v="106"/>
    <x v="1"/>
    <n v="2400"/>
    <n v="427"/>
    <n v="0"/>
    <x v="1"/>
    <n v="0"/>
    <n v="4348"/>
    <x v="0"/>
    <s v="XTO ENERGY"/>
    <n v="3.5928"/>
    <n v="0.82289999999999996"/>
    <n v="67.424999999999997"/>
    <n v="2.7114799999999999"/>
    <n v="74.552179999999993"/>
    <n v="67.703999999999994"/>
    <n v="6.9985299999999997"/>
    <n v="0"/>
    <x v="1"/>
    <n v="0"/>
    <n v="74.702529999999996"/>
    <n v="-1.0073383948821656E-3"/>
    <n v="4565"/>
    <n v="2.4346460226635253E-2"/>
    <n v="4.819174972482361E-2"/>
    <n v="1.103790660447488E-2"/>
    <n v="0.94077034367070145"/>
    <n v="0.9063146857275115"/>
    <n v="9.3685314272488496E-2"/>
    <n v="0"/>
    <x v="1"/>
    <n v="0"/>
    <x v="1"/>
    <n v="4245"/>
    <n v="1.7"/>
    <x v="0"/>
    <n v="0"/>
    <x v="0"/>
    <x v="1"/>
    <m/>
    <x v="1"/>
    <x v="1"/>
    <x v="1"/>
    <n v="0"/>
    <x v="1"/>
    <x v="1"/>
    <x v="1"/>
    <x v="1"/>
    <x v="0"/>
    <x v="0"/>
    <x v="0"/>
    <x v="0"/>
    <x v="0"/>
    <x v="0"/>
    <x v="0"/>
    <x v="0"/>
    <x v="0"/>
    <m/>
    <x v="0"/>
    <x v="0"/>
    <x v="0"/>
    <x v="0"/>
    <x v="0"/>
    <m/>
    <n v="19940729"/>
    <x v="1"/>
    <s v="WESTERN ATLAS CORE LABS  LAB No 941627-57"/>
    <m/>
    <m/>
    <d v="1994-08-11T00:00:00"/>
  </r>
  <r>
    <x v="1"/>
    <s v="T25N R111W S06 fFRONTIER"/>
    <n v="1906"/>
    <x v="0"/>
    <x v="5"/>
    <x v="5"/>
    <s v="SW SW"/>
    <n v="6"/>
    <n v="25"/>
    <n v="111"/>
    <n v="42.171810000000001"/>
    <n v="-110.09036"/>
    <s v="4902320392"/>
    <s v="14-6"/>
    <x v="0"/>
    <s v="FRONTIER"/>
    <m/>
    <m/>
    <m/>
    <x v="0"/>
    <s v="8626"/>
    <m/>
    <n v="8803"/>
    <m/>
    <x v="2"/>
    <d v="1994-07-15T00:00:00"/>
    <n v="7.8"/>
    <x v="1"/>
    <n v="67"/>
    <n v="8"/>
    <n v="1890"/>
    <n v="164"/>
    <x v="1"/>
    <n v="2700"/>
    <n v="756"/>
    <n v="0"/>
    <x v="1"/>
    <n v="0"/>
    <n v="5202"/>
    <x v="0"/>
    <s v="XTO ENERGY"/>
    <n v="3.3433000000000002"/>
    <n v="0.65832000000000002"/>
    <n v="82.215000000000003"/>
    <n v="4.1951200000000002"/>
    <n v="90.411739999999995"/>
    <n v="76.167000000000002"/>
    <n v="12.390839999999999"/>
    <n v="0"/>
    <x v="1"/>
    <n v="0"/>
    <n v="88.557839999999999"/>
    <n v="1.0358743647942828E-2"/>
    <n v="5585"/>
    <n v="3.5505701307128955E-2"/>
    <n v="3.697860476969031E-2"/>
    <n v="7.2813552753215466E-3"/>
    <n v="0.95574003995498813"/>
    <n v="0.86008195321837122"/>
    <n v="0.13991804678162881"/>
    <n v="0"/>
    <x v="1"/>
    <n v="0"/>
    <x v="1"/>
    <n v="5015"/>
    <n v="1.4"/>
    <x v="0"/>
    <n v="0"/>
    <x v="0"/>
    <x v="1"/>
    <m/>
    <x v="1"/>
    <x v="1"/>
    <x v="1"/>
    <n v="0"/>
    <x v="1"/>
    <x v="1"/>
    <x v="1"/>
    <x v="1"/>
    <x v="0"/>
    <x v="0"/>
    <x v="0"/>
    <x v="0"/>
    <x v="0"/>
    <x v="0"/>
    <x v="0"/>
    <x v="0"/>
    <x v="0"/>
    <m/>
    <x v="0"/>
    <x v="0"/>
    <x v="0"/>
    <x v="0"/>
    <x v="0"/>
    <m/>
    <n v="19940715"/>
    <x v="1"/>
    <s v="WESTERN ATLAS CORE LABS  LAB No 941627-40"/>
    <m/>
    <m/>
    <d v="1994-08-11T00:00:00"/>
  </r>
  <r>
    <x v="1"/>
    <s v="T25N R111W S06 fFRONTIER"/>
    <n v="1891"/>
    <x v="0"/>
    <x v="5"/>
    <x v="5"/>
    <s v="SW NW"/>
    <n v="6"/>
    <n v="25"/>
    <n v="111"/>
    <n v="42.179009999999998"/>
    <n v="-110.08929000000001"/>
    <s v="4902320875"/>
    <s v="12-6"/>
    <x v="0"/>
    <s v="FRONTIER"/>
    <m/>
    <m/>
    <m/>
    <x v="0"/>
    <s v="8551"/>
    <m/>
    <n v="8810"/>
    <n v="8700"/>
    <x v="2"/>
    <d v="1994-07-18T00:00:00"/>
    <n v="7.34"/>
    <x v="1"/>
    <n v="71"/>
    <n v="8"/>
    <n v="1920"/>
    <n v="165"/>
    <x v="1"/>
    <n v="2800"/>
    <n v="647"/>
    <n v="0"/>
    <x v="1"/>
    <n v="0"/>
    <n v="5282"/>
    <x v="0"/>
    <s v="XTO ENERGY"/>
    <n v="3.5428999999999999"/>
    <n v="0.65832000000000002"/>
    <n v="83.52"/>
    <n v="4.2206999999999999"/>
    <n v="91.941919999999996"/>
    <n v="78.988"/>
    <n v="10.604329999999999"/>
    <n v="0"/>
    <x v="1"/>
    <n v="0"/>
    <n v="89.592330000000004"/>
    <n v="1.2942957045295817E-2"/>
    <n v="5611"/>
    <n v="3.0202882585146425E-2"/>
    <n v="3.8534109359473892E-2"/>
    <n v="7.16017242189417E-3"/>
    <n v="0.95430571821863186"/>
    <n v="0.88163797057181115"/>
    <n v="0.11836202942818876"/>
    <n v="0"/>
    <x v="1"/>
    <n v="0"/>
    <x v="1"/>
    <n v="5120"/>
    <n v="1.4"/>
    <x v="0"/>
    <n v="0"/>
    <x v="0"/>
    <x v="1"/>
    <m/>
    <x v="1"/>
    <x v="1"/>
    <x v="1"/>
    <n v="0"/>
    <x v="1"/>
    <x v="1"/>
    <x v="1"/>
    <x v="1"/>
    <x v="0"/>
    <x v="0"/>
    <x v="0"/>
    <x v="0"/>
    <x v="0"/>
    <x v="0"/>
    <x v="0"/>
    <x v="0"/>
    <x v="0"/>
    <m/>
    <x v="0"/>
    <x v="0"/>
    <x v="0"/>
    <x v="0"/>
    <x v="0"/>
    <m/>
    <n v="19940718"/>
    <x v="1"/>
    <s v="WESTERN ATLAS CORE LABS  LAB No 941627-12"/>
    <m/>
    <m/>
    <d v="1994-08-13T00:00:00"/>
  </r>
  <r>
    <x v="1"/>
    <s v="T25N R111W S06 fFRONTIER"/>
    <n v="2644"/>
    <x v="0"/>
    <x v="5"/>
    <x v="26"/>
    <s v="NE SW"/>
    <n v="6"/>
    <n v="25"/>
    <n v="111"/>
    <n v="42.174149999999997"/>
    <n v="-110.08517000000001"/>
    <s v="4902321311"/>
    <s v="23-6"/>
    <x v="0"/>
    <s v="FRONTIER"/>
    <m/>
    <m/>
    <s v=""/>
    <x v="0"/>
    <m/>
    <m/>
    <n v="8890"/>
    <n v="8836"/>
    <x v="5"/>
    <d v="1999-10-27T00:00:00"/>
    <n v="7.05"/>
    <x v="1"/>
    <n v="184"/>
    <n v="126"/>
    <n v="2182"/>
    <m/>
    <x v="1"/>
    <n v="3800"/>
    <n v="305"/>
    <m/>
    <x v="0"/>
    <n v="108"/>
    <n v="6712"/>
    <x v="0"/>
    <s v="XTO ENERGY INC"/>
    <n v="9.1815999999999995"/>
    <n v="10.368539999999999"/>
    <n v="94.916999999999987"/>
    <n v="0"/>
    <n v="114.46713999999999"/>
    <n v="107.19799999999999"/>
    <n v="4.9989499999999998"/>
    <n v="0"/>
    <x v="1"/>
    <n v="2.2485600000000003"/>
    <n v="114.44550999999998"/>
    <n v="9.4490190909073026E-5"/>
    <n v="6705"/>
    <n v="-5.217261682939554E-4"/>
    <n v="8.021166598553961E-2"/>
    <n v="9.0580930038087787E-2"/>
    <n v="0.8292074039763726"/>
    <n v="0.9366728323374155"/>
    <n v="4.3679738943013149E-2"/>
    <n v="1.9647428719571442E-2"/>
    <x v="0"/>
    <n v="7"/>
    <x v="0"/>
    <m/>
    <m/>
    <x v="0"/>
    <m/>
    <x v="0"/>
    <x v="0"/>
    <m/>
    <x v="0"/>
    <x v="0"/>
    <x v="0"/>
    <m/>
    <x v="0"/>
    <x v="0"/>
    <x v="0"/>
    <x v="0"/>
    <x v="0"/>
    <x v="0"/>
    <x v="0"/>
    <x v="0"/>
    <x v="0"/>
    <x v="0"/>
    <x v="0"/>
    <x v="0"/>
    <x v="0"/>
    <m/>
    <x v="0"/>
    <x v="0"/>
    <x v="0"/>
    <x v="0"/>
    <x v="0"/>
    <s v="WELLHEAD"/>
    <n v="991027"/>
    <x v="0"/>
    <s v="CHAMPION TECHNOLOGIES VERNAL UT"/>
    <m/>
    <m/>
    <d v="1999-11-03T00:00:00"/>
  </r>
  <r>
    <x v="1"/>
    <s v="T25N R111W S05 fFRONTIER"/>
    <n v="1896"/>
    <x v="0"/>
    <x v="5"/>
    <x v="5"/>
    <s v="NW SW"/>
    <n v="5"/>
    <n v="25"/>
    <n v="111"/>
    <n v="42.175170000000001"/>
    <n v="-110.07034"/>
    <s v="4902320544"/>
    <s v="13-5F"/>
    <x v="0"/>
    <s v="FRONTIER"/>
    <m/>
    <m/>
    <m/>
    <x v="0"/>
    <s v="8764"/>
    <m/>
    <n v="8950"/>
    <m/>
    <x v="2"/>
    <d v="1994-07-29T00:00:00"/>
    <n v="7.39"/>
    <x v="1"/>
    <n v="67"/>
    <n v="9"/>
    <n v="2770"/>
    <n v="246"/>
    <x v="1"/>
    <n v="4300"/>
    <n v="695"/>
    <n v="0"/>
    <x v="1"/>
    <n v="0"/>
    <n v="7734"/>
    <x v="0"/>
    <s v="XTO ENERGY"/>
    <n v="3.3433000000000002"/>
    <n v="0.74060999999999999"/>
    <n v="120.495"/>
    <n v="6.2926799999999998"/>
    <n v="130.87159"/>
    <n v="121.303"/>
    <n v="11.391049999999998"/>
    <n v="0"/>
    <x v="1"/>
    <n v="0"/>
    <n v="132.69405"/>
    <n v="-6.9146342444334034E-3"/>
    <n v="8087"/>
    <n v="2.2312116806775806E-2"/>
    <n v="2.5546415383201199E-2"/>
    <n v="5.6590586238006281E-3"/>
    <n v="0.9687945259929982"/>
    <n v="0.91415553297227714"/>
    <n v="8.5844467027722776E-2"/>
    <n v="0"/>
    <x v="1"/>
    <n v="0"/>
    <x v="1"/>
    <n v="7551"/>
    <n v="1.3"/>
    <x v="0"/>
    <n v="0"/>
    <x v="0"/>
    <x v="1"/>
    <m/>
    <x v="1"/>
    <x v="1"/>
    <x v="1"/>
    <n v="0"/>
    <x v="1"/>
    <x v="1"/>
    <x v="1"/>
    <x v="1"/>
    <x v="0"/>
    <x v="0"/>
    <x v="0"/>
    <x v="0"/>
    <x v="0"/>
    <x v="0"/>
    <x v="0"/>
    <x v="0"/>
    <x v="0"/>
    <m/>
    <x v="0"/>
    <x v="0"/>
    <x v="0"/>
    <x v="0"/>
    <x v="0"/>
    <m/>
    <n v="19940729"/>
    <x v="1"/>
    <s v="WESTERN ATLAS CORE LABS  LAB No 941627-30"/>
    <m/>
    <m/>
    <d v="1994-08-11T00:00:00"/>
  </r>
  <r>
    <x v="0"/>
    <s v="T25N R111W S04 fFORT UNION"/>
    <n v="49016160"/>
    <x v="0"/>
    <x v="0"/>
    <x v="0"/>
    <m/>
    <s v="4"/>
    <s v=" 25"/>
    <s v=" 111"/>
    <n v="42.181660000000001"/>
    <n v="-110.04064"/>
    <s v="4903705951"/>
    <s v="1 USA CALCO"/>
    <x v="0"/>
    <s v="FORT UNION"/>
    <m/>
    <m/>
    <n v="44"/>
    <x v="3"/>
    <n v="4549"/>
    <n v="4593"/>
    <n v="4926"/>
    <m/>
    <x v="0"/>
    <d v="1964-03-05T00:00:00"/>
    <n v="7.8000001907348633"/>
    <x v="0"/>
    <n v="21"/>
    <n v="7"/>
    <n v="2665"/>
    <n v="15"/>
    <x v="0"/>
    <n v="3160"/>
    <n v="1757"/>
    <m/>
    <x v="0"/>
    <n v="-1"/>
    <n v="6723"/>
    <x v="0"/>
    <m/>
    <n v="1.0479000000000001"/>
    <n v="0.57603000000000004"/>
    <n v="115.92749999999999"/>
    <n v="0.38369999999999999"/>
    <n v="117.93513"/>
    <n v="89.143599999999992"/>
    <n v="28.797229999999995"/>
    <m/>
    <x v="0"/>
    <n v="0"/>
    <n v="117.94082999999999"/>
    <n v="-2.4165243460971049E-5"/>
    <n v="7621"/>
    <n v="6.2604573340769659E-2"/>
    <n v="8.8853931818280111E-3"/>
    <n v="4.8842952901311087E-3"/>
    <n v="0.98623031152804086"/>
    <n v="0.7558332428218455"/>
    <n v="0.24416675717815448"/>
    <n v="0"/>
    <x v="0"/>
    <m/>
    <x v="0"/>
    <m/>
    <m/>
    <x v="0"/>
    <m/>
    <x v="0"/>
    <x v="0"/>
    <m/>
    <x v="0"/>
    <x v="0"/>
    <x v="0"/>
    <m/>
    <x v="0"/>
    <x v="0"/>
    <x v="0"/>
    <x v="0"/>
    <x v="0"/>
    <x v="0"/>
    <x v="0"/>
    <x v="0"/>
    <x v="0"/>
    <x v="0"/>
    <x v="0"/>
    <x v="0"/>
    <x v="0"/>
    <m/>
    <x v="0"/>
    <x v="0"/>
    <x v="0"/>
    <x v="0"/>
    <x v="0"/>
    <s v="DST NO. 1 (BOTTOM)"/>
    <m/>
    <x v="0"/>
    <m/>
    <m/>
    <m/>
    <m/>
  </r>
  <r>
    <x v="0"/>
    <s v="T25N R111W S02 fFORT UNION"/>
    <n v="49002039"/>
    <x v="0"/>
    <x v="0"/>
    <x v="0"/>
    <m/>
    <s v="2"/>
    <s v=" 25"/>
    <s v=" 111"/>
    <n v="42.170479999999998"/>
    <n v="-110.01166000000001"/>
    <s v="4903705948"/>
    <s v="1 MONUMENT FEDERAL"/>
    <x v="0"/>
    <s v="FORT UNION"/>
    <n v="-8"/>
    <m/>
    <n v="42"/>
    <x v="9"/>
    <n v="4554"/>
    <n v="4596"/>
    <n v="5132"/>
    <m/>
    <x v="0"/>
    <d v="1963-11-01T00:00:00"/>
    <n v="8.3999996185302734"/>
    <x v="0"/>
    <n v="17"/>
    <n v="7"/>
    <n v="2464"/>
    <n v="14"/>
    <x v="0"/>
    <n v="2740"/>
    <n v="1818"/>
    <m/>
    <x v="0"/>
    <n v="-1"/>
    <n v="6198"/>
    <x v="0"/>
    <m/>
    <n v="0.84830000000000005"/>
    <n v="0.57603000000000004"/>
    <n v="107.184"/>
    <n v="0.35811999999999999"/>
    <n v="108.96644999999999"/>
    <n v="77.295400000000001"/>
    <n v="29.797019999999996"/>
    <m/>
    <x v="0"/>
    <n v="0"/>
    <n v="107.09242"/>
    <n v="8.6737008297784329E-3"/>
    <n v="7056"/>
    <n v="6.4735174287007702E-2"/>
    <n v="7.7849650052837375E-3"/>
    <n v="5.2863060143741496E-3"/>
    <n v="0.98692872898034212"/>
    <n v="0.72176350109559573"/>
    <n v="0.27823649890440422"/>
    <n v="0"/>
    <x v="0"/>
    <m/>
    <x v="0"/>
    <m/>
    <m/>
    <x v="0"/>
    <m/>
    <x v="0"/>
    <x v="0"/>
    <m/>
    <x v="0"/>
    <x v="0"/>
    <x v="0"/>
    <m/>
    <x v="0"/>
    <x v="0"/>
    <x v="0"/>
    <x v="0"/>
    <x v="0"/>
    <x v="0"/>
    <x v="0"/>
    <x v="0"/>
    <x v="0"/>
    <x v="0"/>
    <x v="0"/>
    <x v="0"/>
    <x v="0"/>
    <m/>
    <x v="0"/>
    <x v="0"/>
    <x v="0"/>
    <x v="0"/>
    <x v="0"/>
    <s v="DST NO. 1 (BOTTOM)"/>
    <m/>
    <x v="0"/>
    <m/>
    <m/>
    <m/>
    <m/>
  </r>
  <r>
    <x v="0"/>
    <s v="T25N R111W S02 fFORT UNION"/>
    <n v="49016157"/>
    <x v="0"/>
    <x v="0"/>
    <x v="0"/>
    <m/>
    <s v="2"/>
    <s v=" 25"/>
    <s v=" 111"/>
    <n v="42.170479999999998"/>
    <n v="-110.01166000000001"/>
    <s v="4903705948"/>
    <s v="1 MONUMENT FEDERAL"/>
    <x v="0"/>
    <s v="FORT UNION"/>
    <m/>
    <n v="-8"/>
    <n v="14"/>
    <x v="9"/>
    <n v="4548"/>
    <n v="4562"/>
    <n v="5132"/>
    <m/>
    <x v="0"/>
    <m/>
    <n v="8.3999996185302734"/>
    <x v="0"/>
    <n v="36"/>
    <n v="5"/>
    <n v="1763"/>
    <n v="-3"/>
    <x v="0"/>
    <n v="1849"/>
    <n v="1427"/>
    <m/>
    <x v="0"/>
    <n v="121"/>
    <n v="5225"/>
    <x v="0"/>
    <m/>
    <n v="1.7964"/>
    <n v="0.41144999999999998"/>
    <n v="76.6905"/>
    <n v="0"/>
    <n v="78.898349999999994"/>
    <n v="52.160289999999996"/>
    <n v="23.388529999999999"/>
    <m/>
    <x v="0"/>
    <n v="2.5192200000000002"/>
    <n v="78.068039999999996"/>
    <n v="5.2897311328877301E-3"/>
    <n v="5195"/>
    <n v="-2.8790786948176585E-3"/>
    <n v="2.2768536984613747E-2"/>
    <n v="5.214937954976245E-3"/>
    <n v="0.97201652506041014"/>
    <n v="0.6681388440135041"/>
    <n v="0.29959161264968354"/>
    <n v="3.2269543336812354E-2"/>
    <x v="0"/>
    <m/>
    <x v="0"/>
    <m/>
    <m/>
    <x v="0"/>
    <m/>
    <x v="0"/>
    <x v="0"/>
    <m/>
    <x v="0"/>
    <x v="0"/>
    <x v="0"/>
    <m/>
    <x v="0"/>
    <x v="0"/>
    <x v="0"/>
    <x v="0"/>
    <x v="0"/>
    <x v="0"/>
    <x v="0"/>
    <x v="0"/>
    <x v="0"/>
    <x v="0"/>
    <x v="0"/>
    <x v="0"/>
    <x v="0"/>
    <m/>
    <x v="0"/>
    <x v="0"/>
    <x v="0"/>
    <x v="0"/>
    <x v="0"/>
    <s v="DST NO. 2"/>
    <m/>
    <x v="0"/>
    <m/>
    <m/>
    <m/>
    <m/>
  </r>
  <r>
    <x v="0"/>
    <s v="T25N R110W S22 fCLOVERLY"/>
    <n v="49123586"/>
    <x v="0"/>
    <x v="0"/>
    <x v="0"/>
    <m/>
    <s v="22"/>
    <s v=" 25"/>
    <s v=" 110"/>
    <n v="42.125300000000003"/>
    <n v="-109.90730000000001"/>
    <m/>
    <s v="GOV'T.-SWANSON NO. 1"/>
    <x v="0"/>
    <s v="CLOVERLY"/>
    <n v="0"/>
    <m/>
    <n v="468"/>
    <x v="0"/>
    <n v="11468"/>
    <n v="11936"/>
    <m/>
    <m/>
    <x v="1"/>
    <d v="1970-03-18T00:00:00"/>
    <n v="7.1999998092651367"/>
    <x v="0"/>
    <n v="560"/>
    <n v="52"/>
    <n v="4406"/>
    <n v="800"/>
    <x v="0"/>
    <n v="8250"/>
    <n v="622"/>
    <m/>
    <x v="0"/>
    <n v="72"/>
    <n v="14446"/>
    <x v="0"/>
    <s v="CHEMICAL &amp; GEOLOGICAL LABORATORIES"/>
    <n v="27.943999999999999"/>
    <n v="4.2790800000000004"/>
    <n v="191.66099999999997"/>
    <n v="20.463999999999999"/>
    <n v="244.34807999999998"/>
    <n v="232.73249999999999"/>
    <n v="10.194579999999998"/>
    <m/>
    <x v="0"/>
    <n v="1.4990400000000002"/>
    <n v="244.42612"/>
    <n v="-1.5966472862114176E-4"/>
    <n v="14759"/>
    <n v="1.0717342920732752E-2"/>
    <n v="0.11436144699806931"/>
    <n v="1.7512230912557204E-2"/>
    <n v="0.86812632208937346"/>
    <n v="0.95215887729183768"/>
    <n v="4.1708226600332236E-2"/>
    <n v="6.1328961078300475E-3"/>
    <x v="0"/>
    <m/>
    <x v="0"/>
    <m/>
    <m/>
    <x v="0"/>
    <m/>
    <x v="0"/>
    <x v="0"/>
    <m/>
    <x v="0"/>
    <x v="0"/>
    <x v="0"/>
    <m/>
    <x v="0"/>
    <x v="0"/>
    <x v="0"/>
    <x v="0"/>
    <x v="0"/>
    <x v="0"/>
    <x v="0"/>
    <x v="0"/>
    <x v="0"/>
    <x v="0"/>
    <x v="0"/>
    <x v="0"/>
    <x v="0"/>
    <m/>
    <x v="0"/>
    <x v="0"/>
    <x v="0"/>
    <x v="0"/>
    <x v="0"/>
    <s v="PRODUCTION"/>
    <m/>
    <x v="0"/>
    <m/>
    <m/>
    <m/>
    <m/>
  </r>
  <r>
    <x v="0"/>
    <s v="T25N R110W S22 fCLOVERLY"/>
    <n v="49118557"/>
    <x v="0"/>
    <x v="0"/>
    <x v="0"/>
    <m/>
    <s v="22"/>
    <s v=" 25"/>
    <s v=" 110"/>
    <n v="42.135100000000001"/>
    <n v="-109.90179999999999"/>
    <m/>
    <s v="GOV'T.-SWANSON NO. 1"/>
    <x v="0"/>
    <s v="CLOVERLY"/>
    <m/>
    <n v="0"/>
    <n v="107"/>
    <x v="0"/>
    <n v="11361"/>
    <n v="11468"/>
    <m/>
    <m/>
    <x v="1"/>
    <d v="1970-03-18T00:00:00"/>
    <n v="7.0999999046325684"/>
    <x v="0"/>
    <n v="490"/>
    <n v="43"/>
    <n v="4287"/>
    <n v="790"/>
    <x v="0"/>
    <n v="7900"/>
    <n v="634"/>
    <m/>
    <x v="0"/>
    <n v="72"/>
    <n v="13894"/>
    <x v="0"/>
    <s v="CHEMICAL &amp; GEOLOGICAL LABORATORIES"/>
    <n v="24.451000000000001"/>
    <n v="3.5384700000000002"/>
    <n v="186.4845"/>
    <n v="20.208199999999998"/>
    <n v="234.68217000000001"/>
    <n v="222.85899999999998"/>
    <n v="10.391259999999999"/>
    <m/>
    <x v="0"/>
    <n v="1.4990400000000002"/>
    <n v="234.74929999999998"/>
    <n v="-1.4300276885987912E-4"/>
    <n v="14213"/>
    <n v="1.1349485893193866E-2"/>
    <n v="0.104187719075548"/>
    <n v="1.5077711272228308E-2"/>
    <n v="0.88073456965222363"/>
    <n v="0.94934894374551915"/>
    <n v="4.4265350312013708E-2"/>
    <n v="6.3857059424671358E-3"/>
    <x v="0"/>
    <m/>
    <x v="0"/>
    <m/>
    <m/>
    <x v="0"/>
    <m/>
    <x v="0"/>
    <x v="0"/>
    <m/>
    <x v="0"/>
    <x v="0"/>
    <x v="0"/>
    <m/>
    <x v="0"/>
    <x v="0"/>
    <x v="0"/>
    <x v="0"/>
    <x v="0"/>
    <x v="0"/>
    <x v="0"/>
    <x v="0"/>
    <x v="0"/>
    <x v="0"/>
    <x v="0"/>
    <x v="0"/>
    <x v="0"/>
    <m/>
    <x v="0"/>
    <x v="0"/>
    <x v="0"/>
    <x v="0"/>
    <x v="0"/>
    <s v="PRODUCTION"/>
    <m/>
    <x v="0"/>
    <m/>
    <m/>
    <m/>
    <m/>
  </r>
  <r>
    <x v="0"/>
    <s v="T25N R110W S15 fFORT UNION"/>
    <n v="49004054"/>
    <x v="0"/>
    <x v="0"/>
    <x v="35"/>
    <m/>
    <s v="15"/>
    <s v=" 25"/>
    <s v=" 110"/>
    <n v="42.150280000000002"/>
    <n v="-109.89932"/>
    <s v="4903707011"/>
    <s v="GOVERNMENT-LOMBARD NO. 1"/>
    <x v="0"/>
    <s v="FORT UNION"/>
    <n v="160"/>
    <m/>
    <n v="110"/>
    <x v="0"/>
    <n v="5090"/>
    <n v="5200"/>
    <n v="10854"/>
    <m/>
    <x v="0"/>
    <d v="1958-08-11T00:00:00"/>
    <n v="7.6999998092651367"/>
    <x v="2"/>
    <n v="147"/>
    <n v="30"/>
    <n v="2806"/>
    <n v="-3"/>
    <x v="0"/>
    <n v="3100"/>
    <n v="2355"/>
    <m/>
    <x v="0"/>
    <n v="280"/>
    <n v="7523"/>
    <x v="0"/>
    <m/>
    <n v="7.3353000000000002"/>
    <n v="2.4687000000000001"/>
    <n v="122.06099999999999"/>
    <n v="0"/>
    <n v="131.86500000000001"/>
    <n v="87.450999999999993"/>
    <n v="38.598449999999993"/>
    <m/>
    <x v="0"/>
    <n v="5.8296000000000001"/>
    <n v="131.87904999999998"/>
    <n v="-5.3271343941209123E-5"/>
    <n v="8712"/>
    <n v="7.3236834000615952E-2"/>
    <n v="5.5627346149471062E-2"/>
    <n v="1.8721419633716305E-2"/>
    <n v="0.92565123421681272"/>
    <n v="0.66311518015939608"/>
    <n v="0.29268067975921874"/>
    <n v="4.4204140081385186E-2"/>
    <x v="0"/>
    <m/>
    <x v="0"/>
    <m/>
    <m/>
    <x v="0"/>
    <m/>
    <x v="0"/>
    <x v="0"/>
    <m/>
    <x v="0"/>
    <x v="0"/>
    <x v="0"/>
    <m/>
    <x v="0"/>
    <x v="0"/>
    <x v="0"/>
    <x v="0"/>
    <x v="0"/>
    <x v="0"/>
    <x v="0"/>
    <x v="0"/>
    <x v="0"/>
    <x v="0"/>
    <x v="0"/>
    <x v="0"/>
    <x v="0"/>
    <m/>
    <x v="0"/>
    <x v="0"/>
    <x v="0"/>
    <x v="0"/>
    <x v="0"/>
    <s v="DST NO. 2"/>
    <m/>
    <x v="0"/>
    <m/>
    <m/>
    <m/>
    <m/>
  </r>
  <r>
    <x v="0"/>
    <s v="T25N R110W S15 fFORT UNION"/>
    <n v="49004053"/>
    <x v="0"/>
    <x v="0"/>
    <x v="35"/>
    <m/>
    <s v="15"/>
    <s v=" 25"/>
    <s v=" 110"/>
    <n v="42.150280000000002"/>
    <n v="-109.89932"/>
    <s v="4903707011"/>
    <s v="GOVERNMENT-LOMBARD NO. 1"/>
    <x v="0"/>
    <s v="FORT UNION"/>
    <m/>
    <n v="160"/>
    <n v="28"/>
    <x v="0"/>
    <n v="4902"/>
    <n v="4930"/>
    <n v="10854"/>
    <m/>
    <x v="0"/>
    <d v="1958-08-11T00:00:00"/>
    <n v="7.5999999046325684"/>
    <x v="2"/>
    <n v="311"/>
    <n v="51"/>
    <n v="2003"/>
    <n v="-3"/>
    <x v="0"/>
    <n v="2110"/>
    <n v="1476"/>
    <m/>
    <x v="0"/>
    <n v="1111"/>
    <n v="6313"/>
    <x v="0"/>
    <m/>
    <n v="15.5189"/>
    <n v="4.19679"/>
    <n v="87.130499999999998"/>
    <n v="0"/>
    <n v="106.84619000000001"/>
    <n v="59.523099999999999"/>
    <n v="24.191639999999996"/>
    <m/>
    <x v="0"/>
    <n v="23.131020000000003"/>
    <n v="106.84576"/>
    <n v="2.01224238914283E-6"/>
    <n v="7056"/>
    <n v="5.5576333308400033E-2"/>
    <n v="0.14524523523019398"/>
    <n v="3.9278798804150153E-2"/>
    <n v="0.81547596596565575"/>
    <n v="0.55709370217404974"/>
    <n v="0.22641647174394189"/>
    <n v="0.21648982608200834"/>
    <x v="0"/>
    <m/>
    <x v="0"/>
    <m/>
    <m/>
    <x v="0"/>
    <m/>
    <x v="0"/>
    <x v="0"/>
    <m/>
    <x v="0"/>
    <x v="0"/>
    <x v="0"/>
    <m/>
    <x v="0"/>
    <x v="0"/>
    <x v="0"/>
    <x v="0"/>
    <x v="0"/>
    <x v="0"/>
    <x v="0"/>
    <x v="0"/>
    <x v="0"/>
    <x v="0"/>
    <x v="0"/>
    <x v="0"/>
    <x v="0"/>
    <m/>
    <x v="0"/>
    <x v="0"/>
    <x v="0"/>
    <x v="0"/>
    <x v="0"/>
    <s v="DST NO. 1"/>
    <m/>
    <x v="0"/>
    <m/>
    <m/>
    <m/>
    <m/>
  </r>
  <r>
    <x v="0"/>
    <s v="T25N R110W S07 fFORT UNION"/>
    <n v="49003495"/>
    <x v="0"/>
    <x v="0"/>
    <x v="0"/>
    <m/>
    <s v="7"/>
    <s v=" 25"/>
    <s v=" 110"/>
    <n v="42.156080000000003"/>
    <n v="-109.97033999999999"/>
    <s v="4903706446"/>
    <s v="NO. 5 MONUMENT BUTTE UNIT"/>
    <x v="0"/>
    <s v="FORT UNION"/>
    <n v="168"/>
    <m/>
    <n v="78"/>
    <x v="0"/>
    <n v="4736"/>
    <n v="4814"/>
    <n v="9834"/>
    <m/>
    <x v="0"/>
    <m/>
    <n v="8.1999998092651367"/>
    <x v="2"/>
    <n v="74"/>
    <n v="20"/>
    <n v="3079"/>
    <n v="-3"/>
    <x v="0"/>
    <n v="4040"/>
    <n v="1318"/>
    <m/>
    <x v="0"/>
    <n v="82"/>
    <n v="8004"/>
    <x v="0"/>
    <m/>
    <n v="3.6926000000000001"/>
    <n v="1.6457999999999999"/>
    <n v="133.9365"/>
    <n v="0"/>
    <n v="139.2749"/>
    <n v="113.9684"/>
    <n v="21.60202"/>
    <m/>
    <x v="0"/>
    <n v="1.7072400000000001"/>
    <n v="137.27766000000003"/>
    <n v="7.2219183217829422E-3"/>
    <n v="8607"/>
    <n v="3.6301246162181687E-2"/>
    <n v="2.6513032858038313E-2"/>
    <n v="1.1816917477592875E-2"/>
    <n v="0.96167004966436875"/>
    <n v="0.83020354513618588"/>
    <n v="0.15736005406852066"/>
    <n v="1.2436400795293274E-2"/>
    <x v="0"/>
    <m/>
    <x v="0"/>
    <m/>
    <m/>
    <x v="0"/>
    <m/>
    <x v="0"/>
    <x v="0"/>
    <m/>
    <x v="0"/>
    <x v="0"/>
    <x v="0"/>
    <m/>
    <x v="0"/>
    <x v="0"/>
    <x v="0"/>
    <x v="0"/>
    <x v="0"/>
    <x v="0"/>
    <x v="0"/>
    <x v="0"/>
    <x v="0"/>
    <x v="0"/>
    <x v="0"/>
    <x v="0"/>
    <x v="0"/>
    <m/>
    <x v="0"/>
    <x v="0"/>
    <x v="0"/>
    <x v="0"/>
    <x v="0"/>
    <s v="DST 3 (BOTTOM)"/>
    <m/>
    <x v="0"/>
    <m/>
    <m/>
    <m/>
    <m/>
  </r>
  <r>
    <x v="0"/>
    <s v="T25N R110W S07 fFORT UNION"/>
    <n v="49003497"/>
    <x v="0"/>
    <x v="0"/>
    <x v="0"/>
    <m/>
    <s v="7"/>
    <s v=" 25"/>
    <s v=" 110"/>
    <n v="42.156080000000003"/>
    <n v="-109.97033999999999"/>
    <s v="4903706446"/>
    <s v="NO. 5 MONUMENT BUTTE UNIT"/>
    <x v="0"/>
    <s v="FORT UNION"/>
    <n v="242"/>
    <n v="168"/>
    <n v="66"/>
    <x v="0"/>
    <n v="4502"/>
    <n v="4568"/>
    <n v="9834"/>
    <m/>
    <x v="0"/>
    <m/>
    <n v="7.4000000953674316"/>
    <x v="2"/>
    <n v="79"/>
    <n v="32"/>
    <n v="4771"/>
    <n v="-3"/>
    <x v="0"/>
    <n v="7100"/>
    <n v="830"/>
    <m/>
    <x v="0"/>
    <n v="12"/>
    <n v="12403"/>
    <x v="0"/>
    <m/>
    <n v="3.9420999999999999"/>
    <n v="2.6332800000000001"/>
    <n v="207.5385"/>
    <n v="0"/>
    <n v="214.11387999999999"/>
    <n v="200.291"/>
    <n v="13.603699999999998"/>
    <m/>
    <x v="0"/>
    <n v="0.24984000000000001"/>
    <n v="214.14454000000001"/>
    <n v="-7.1592287665965038E-5"/>
    <n v="12818"/>
    <n v="1.6454541850045596E-2"/>
    <n v="1.8411230509670834E-2"/>
    <n v="1.2298502086833418E-2"/>
    <n v="0.96929026740349578"/>
    <n v="0.93530752640249426"/>
    <n v="6.3525784967480362E-2"/>
    <n v="1.166688630025309E-3"/>
    <x v="0"/>
    <m/>
    <x v="0"/>
    <m/>
    <m/>
    <x v="0"/>
    <m/>
    <x v="0"/>
    <x v="0"/>
    <m/>
    <x v="0"/>
    <x v="0"/>
    <x v="0"/>
    <m/>
    <x v="0"/>
    <x v="0"/>
    <x v="0"/>
    <x v="0"/>
    <x v="0"/>
    <x v="0"/>
    <x v="0"/>
    <x v="0"/>
    <x v="0"/>
    <x v="0"/>
    <x v="0"/>
    <x v="0"/>
    <x v="0"/>
    <m/>
    <x v="0"/>
    <x v="0"/>
    <x v="0"/>
    <x v="0"/>
    <x v="0"/>
    <s v="DST NO. 2"/>
    <m/>
    <x v="0"/>
    <m/>
    <m/>
    <m/>
    <m/>
  </r>
  <r>
    <x v="0"/>
    <s v="T25N R110W S07 fFORT UNION"/>
    <n v="49003496"/>
    <x v="0"/>
    <x v="0"/>
    <x v="0"/>
    <m/>
    <s v="7"/>
    <s v=" 25"/>
    <s v=" 110"/>
    <n v="42.156080000000003"/>
    <n v="-109.97033999999999"/>
    <s v="4903706446"/>
    <s v="NO. 5 MONUMENT BUTTE UNIT"/>
    <x v="0"/>
    <s v="FORT UNION"/>
    <m/>
    <n v="242"/>
    <n v="70"/>
    <x v="0"/>
    <n v="4190"/>
    <n v="4260"/>
    <n v="9834"/>
    <m/>
    <x v="0"/>
    <m/>
    <n v="7.5999999046325684"/>
    <x v="2"/>
    <n v="186"/>
    <n v="42"/>
    <n v="4346"/>
    <n v="-3"/>
    <x v="0"/>
    <n v="6900"/>
    <n v="378"/>
    <m/>
    <x v="0"/>
    <n v="47"/>
    <n v="11707"/>
    <x v="0"/>
    <m/>
    <n v="9.2813999999999997"/>
    <n v="3.4561800000000003"/>
    <n v="189.05099999999999"/>
    <n v="0"/>
    <n v="201.78858"/>
    <n v="194.649"/>
    <n v="6.1954199999999995"/>
    <m/>
    <x v="0"/>
    <n v="0.97854000000000008"/>
    <n v="201.82296000000002"/>
    <n v="-8.518091430197256E-5"/>
    <n v="11893"/>
    <n v="7.8813559322033905E-3"/>
    <n v="4.5995665364214365E-2"/>
    <n v="1.7127728437357558E-2"/>
    <n v="0.93687660619842805"/>
    <n v="0.96445419292235124"/>
    <n v="3.0697300247702237E-2"/>
    <n v="4.848506829946404E-3"/>
    <x v="0"/>
    <m/>
    <x v="0"/>
    <m/>
    <m/>
    <x v="0"/>
    <m/>
    <x v="0"/>
    <x v="0"/>
    <m/>
    <x v="0"/>
    <x v="0"/>
    <x v="0"/>
    <m/>
    <x v="0"/>
    <x v="0"/>
    <x v="0"/>
    <x v="0"/>
    <x v="0"/>
    <x v="0"/>
    <x v="0"/>
    <x v="0"/>
    <x v="0"/>
    <x v="0"/>
    <x v="0"/>
    <x v="0"/>
    <x v="0"/>
    <m/>
    <x v="0"/>
    <x v="0"/>
    <x v="0"/>
    <x v="0"/>
    <x v="0"/>
    <s v="DST NO. 1"/>
    <m/>
    <x v="0"/>
    <m/>
    <m/>
    <m/>
    <m/>
  </r>
  <r>
    <x v="0"/>
    <s v="T25N R109W S27 fMESAVERDE"/>
    <n v="49017106"/>
    <x v="0"/>
    <x v="0"/>
    <x v="0"/>
    <m/>
    <s v="27"/>
    <s v=" 25"/>
    <s v=" 109"/>
    <n v="42.108409999999999"/>
    <n v="-109.78319"/>
    <s v="4903720167"/>
    <s v="1-C PRAIRIE HEN UNIT"/>
    <x v="0"/>
    <s v="MESAVERDE"/>
    <m/>
    <m/>
    <n v="19"/>
    <x v="0"/>
    <n v="7197"/>
    <n v="7216"/>
    <n v="7647"/>
    <m/>
    <x v="0"/>
    <d v="1969-09-26T00:00:00"/>
    <n v="8.1000003814697266"/>
    <x v="0"/>
    <n v="11"/>
    <n v="3"/>
    <n v="1522"/>
    <n v="36"/>
    <x v="0"/>
    <n v="440"/>
    <n v="3318"/>
    <m/>
    <x v="0"/>
    <n v="53"/>
    <n v="3699"/>
    <x v="0"/>
    <s v="CHEMICAL &amp; GEOLOGICAL LABORATORIES"/>
    <n v="0.54889999999999994"/>
    <n v="0.24687000000000001"/>
    <n v="66.206999999999994"/>
    <n v="0.92087999999999992"/>
    <n v="67.923649999999995"/>
    <n v="12.4124"/>
    <n v="54.382019999999997"/>
    <m/>
    <x v="0"/>
    <n v="1.1034600000000001"/>
    <n v="67.897880000000001"/>
    <n v="1.8973427850499326E-4"/>
    <n v="5380"/>
    <n v="0.18515254984029078"/>
    <n v="8.0811322713075628E-3"/>
    <n v="3.6345219963885927E-3"/>
    <n v="0.98828434573230373"/>
    <n v="0.18280983147043767"/>
    <n v="0.80093840926992121"/>
    <n v="1.6251759259641098E-2"/>
    <x v="0"/>
    <m/>
    <x v="0"/>
    <m/>
    <m/>
    <x v="0"/>
    <m/>
    <x v="0"/>
    <x v="0"/>
    <m/>
    <x v="0"/>
    <x v="0"/>
    <x v="0"/>
    <m/>
    <x v="0"/>
    <x v="0"/>
    <x v="0"/>
    <x v="0"/>
    <x v="0"/>
    <x v="0"/>
    <x v="0"/>
    <x v="0"/>
    <x v="0"/>
    <x v="0"/>
    <x v="0"/>
    <x v="0"/>
    <x v="0"/>
    <m/>
    <x v="0"/>
    <x v="0"/>
    <x v="0"/>
    <x v="0"/>
    <x v="0"/>
    <s v="DST NO. 1"/>
    <m/>
    <x v="0"/>
    <m/>
    <m/>
    <m/>
    <m/>
  </r>
  <r>
    <x v="0"/>
    <s v="T25N R105W S16 fFORT UNION"/>
    <n v="49008300"/>
    <x v="0"/>
    <x v="0"/>
    <x v="5"/>
    <m/>
    <s v="16"/>
    <s v=" 25"/>
    <s v=" 105"/>
    <n v="42.142539999999997"/>
    <n v="-109.33693"/>
    <s v="4903706444"/>
    <s v="1 STATE I"/>
    <x v="0"/>
    <s v="FORT UNION"/>
    <n v="1596"/>
    <n v="-43"/>
    <n v="45"/>
    <x v="9"/>
    <n v="6439"/>
    <n v="6484"/>
    <n v="8441"/>
    <m/>
    <x v="0"/>
    <d v="1963-11-08T00:00:00"/>
    <n v="7.4000000953674316"/>
    <x v="0"/>
    <n v="850"/>
    <n v="239"/>
    <n v="11007"/>
    <n v="-3"/>
    <x v="0"/>
    <n v="18805"/>
    <n v="613"/>
    <m/>
    <x v="0"/>
    <n v="0"/>
    <n v="31514"/>
    <x v="0"/>
    <m/>
    <n v="42.414999999999999"/>
    <n v="19.667310000000001"/>
    <n v="478.80449999999996"/>
    <n v="0"/>
    <n v="540.88680999999997"/>
    <n v="530.48905000000002"/>
    <n v="10.04707"/>
    <m/>
    <x v="0"/>
    <n v="0"/>
    <n v="540.53611999999998"/>
    <n v="3.2428570753533582E-4"/>
    <n v="31508"/>
    <n v="-9.5204849100314181E-5"/>
    <n v="7.8417515856968309E-2"/>
    <n v="3.636123055025136E-2"/>
    <n v="0.88522125359278037"/>
    <n v="0.9814127684936208"/>
    <n v="1.8587231506379261E-2"/>
    <n v="0"/>
    <x v="0"/>
    <m/>
    <x v="0"/>
    <m/>
    <m/>
    <x v="0"/>
    <m/>
    <x v="0"/>
    <x v="0"/>
    <m/>
    <x v="0"/>
    <x v="0"/>
    <x v="0"/>
    <m/>
    <x v="0"/>
    <x v="0"/>
    <x v="0"/>
    <x v="0"/>
    <x v="0"/>
    <x v="0"/>
    <x v="0"/>
    <x v="0"/>
    <x v="0"/>
    <x v="0"/>
    <x v="0"/>
    <x v="0"/>
    <x v="0"/>
    <m/>
    <x v="0"/>
    <x v="0"/>
    <x v="0"/>
    <x v="0"/>
    <x v="0"/>
    <s v="DST NO. 2 BOTTOM"/>
    <m/>
    <x v="0"/>
    <m/>
    <m/>
    <m/>
    <m/>
  </r>
  <r>
    <x v="0"/>
    <s v="T25N R105W S16 fFORT UNION"/>
    <n v="49008296"/>
    <x v="0"/>
    <x v="0"/>
    <x v="5"/>
    <m/>
    <s v="16"/>
    <s v=" 25"/>
    <s v=" 105"/>
    <n v="42.142539999999997"/>
    <n v="-109.33693"/>
    <s v="4903706444"/>
    <s v="1 STATE I"/>
    <x v="0"/>
    <s v="FORT UNION"/>
    <m/>
    <n v="1596"/>
    <n v="40"/>
    <x v="3"/>
    <n v="4803"/>
    <n v="4843"/>
    <n v="8441"/>
    <m/>
    <x v="0"/>
    <d v="1963-11-01T00:00:00"/>
    <n v="7.3000001907348633"/>
    <x v="0"/>
    <n v="1449"/>
    <n v="276"/>
    <n v="9589"/>
    <n v="-3"/>
    <x v="0"/>
    <n v="18072"/>
    <n v="130"/>
    <m/>
    <x v="0"/>
    <n v="6"/>
    <n v="29522"/>
    <x v="0"/>
    <m/>
    <n v="72.305099999999996"/>
    <n v="22.712040000000002"/>
    <n v="417.12149999999997"/>
    <n v="0"/>
    <n v="512.13864000000001"/>
    <n v="509.81111999999996"/>
    <n v="2.1306999999999996"/>
    <m/>
    <x v="0"/>
    <n v="0.12492"/>
    <n v="512.06673999999998"/>
    <n v="7.0200763835108769E-5"/>
    <n v="29516"/>
    <n v="-1.0162945899251329E-4"/>
    <n v="0.14118266881795913"/>
    <n v="4.4347444668498361E-2"/>
    <n v="0.81446988651354246"/>
    <n v="0.99559506637748041"/>
    <n v="4.1609810471189747E-3"/>
    <n v="2.4395257540062065E-4"/>
    <x v="0"/>
    <m/>
    <x v="0"/>
    <m/>
    <m/>
    <x v="0"/>
    <m/>
    <x v="0"/>
    <x v="0"/>
    <m/>
    <x v="0"/>
    <x v="0"/>
    <x v="0"/>
    <m/>
    <x v="0"/>
    <x v="0"/>
    <x v="0"/>
    <x v="0"/>
    <x v="0"/>
    <x v="0"/>
    <x v="0"/>
    <x v="0"/>
    <x v="0"/>
    <x v="0"/>
    <x v="0"/>
    <x v="0"/>
    <x v="0"/>
    <m/>
    <x v="0"/>
    <x v="0"/>
    <x v="0"/>
    <x v="0"/>
    <x v="0"/>
    <s v="DST NO. 1 MIDDLE"/>
    <m/>
    <x v="0"/>
    <m/>
    <m/>
    <m/>
    <m/>
  </r>
  <r>
    <x v="0"/>
    <s v="T25N R089W S14 fTENSLEEP"/>
    <n v="49018264"/>
    <x v="0"/>
    <x v="2"/>
    <x v="36"/>
    <m/>
    <s v="14"/>
    <n v="25"/>
    <n v="89"/>
    <n v="42.13147"/>
    <n v="-107.42624000000001"/>
    <s v="4900705776"/>
    <s v="UNIT NO. 1"/>
    <x v="0"/>
    <s v="TENSLEEP"/>
    <m/>
    <m/>
    <m/>
    <x v="0"/>
    <n v="4966"/>
    <n v="0"/>
    <m/>
    <m/>
    <x v="0"/>
    <d v="1942-07-31T00:00:00"/>
    <m/>
    <x v="0"/>
    <n v="411"/>
    <n v="78"/>
    <n v="381"/>
    <n v="-3"/>
    <x v="0"/>
    <n v="289"/>
    <n v="185"/>
    <m/>
    <x v="0"/>
    <n v="1551"/>
    <n v="2895"/>
    <x v="0"/>
    <m/>
    <n v="20.508900000000001"/>
    <n v="6.4186199999999998"/>
    <n v="16.573499999999999"/>
    <n v="0"/>
    <n v="43.501019999999997"/>
    <n v="8.1526899999999998"/>
    <n v="3.0321499999999997"/>
    <m/>
    <x v="0"/>
    <n v="32.291820000000001"/>
    <n v="43.476660000000003"/>
    <n v="2.800718529166838E-4"/>
    <n v="2889"/>
    <n v="-1.037344398340249E-3"/>
    <n v="0.47145791064209536"/>
    <n v="0.14755102294153102"/>
    <n v="0.3809910664163737"/>
    <n v="0.1875187744412749"/>
    <n v="6.9742017901099101E-2"/>
    <n v="0.74273920765762591"/>
    <x v="0"/>
    <m/>
    <x v="0"/>
    <m/>
    <m/>
    <x v="0"/>
    <m/>
    <x v="0"/>
    <x v="0"/>
    <m/>
    <x v="0"/>
    <x v="0"/>
    <x v="0"/>
    <m/>
    <x v="0"/>
    <x v="0"/>
    <x v="0"/>
    <x v="0"/>
    <x v="0"/>
    <x v="0"/>
    <x v="0"/>
    <x v="0"/>
    <x v="0"/>
    <x v="0"/>
    <x v="0"/>
    <x v="0"/>
    <x v="0"/>
    <m/>
    <x v="0"/>
    <x v="0"/>
    <x v="0"/>
    <x v="0"/>
    <x v="0"/>
    <s v="TESTER"/>
    <m/>
    <x v="0"/>
    <m/>
    <m/>
    <m/>
    <m/>
  </r>
  <r>
    <x v="0"/>
    <s v="T25N R089W S01 fNUGGET"/>
    <n v="49003998"/>
    <x v="0"/>
    <x v="2"/>
    <x v="0"/>
    <m/>
    <s v="1"/>
    <n v="25"/>
    <n v="89"/>
    <n v="42.161639999999998"/>
    <n v="-107.41224"/>
    <s v="4900705816"/>
    <s v="GOVERNMENT NO. 1"/>
    <x v="0"/>
    <s v="NUGGET"/>
    <n v="1549"/>
    <m/>
    <n v="46"/>
    <x v="0"/>
    <n v="3429"/>
    <n v="3475"/>
    <n v="5207"/>
    <m/>
    <x v="0"/>
    <d v="1957-05-13T00:00:00"/>
    <n v="7.8"/>
    <x v="0"/>
    <n v="18"/>
    <n v="5"/>
    <n v="1275"/>
    <n v="-3"/>
    <x v="0"/>
    <n v="903"/>
    <n v="1911"/>
    <m/>
    <x v="0"/>
    <n v="-3"/>
    <n v="3141"/>
    <x v="0"/>
    <m/>
    <n v="0.8982"/>
    <n v="0.41144999999999998"/>
    <n v="55.462499999999999"/>
    <n v="0"/>
    <n v="56.772149999999996"/>
    <n v="25.47363"/>
    <n v="31.321289999999998"/>
    <m/>
    <x v="0"/>
    <n v="0"/>
    <n v="56.794919999999998"/>
    <n v="-2.0049826063137219E-4"/>
    <n v="4103"/>
    <n v="0.13279955825510767"/>
    <n v="1.5821137652880859E-2"/>
    <n v="7.2473915467355038E-3"/>
    <n v="0.97693147080038367"/>
    <n v="0.44851951547779273"/>
    <n v="0.55148048452220721"/>
    <n v="0"/>
    <x v="0"/>
    <m/>
    <x v="0"/>
    <m/>
    <m/>
    <x v="0"/>
    <m/>
    <x v="0"/>
    <x v="0"/>
    <m/>
    <x v="0"/>
    <x v="0"/>
    <x v="0"/>
    <m/>
    <x v="0"/>
    <x v="0"/>
    <x v="0"/>
    <x v="0"/>
    <x v="0"/>
    <x v="0"/>
    <x v="0"/>
    <x v="0"/>
    <x v="0"/>
    <x v="0"/>
    <x v="0"/>
    <x v="0"/>
    <x v="0"/>
    <m/>
    <x v="0"/>
    <x v="0"/>
    <x v="0"/>
    <x v="0"/>
    <x v="0"/>
    <s v="DST"/>
    <m/>
    <x v="0"/>
    <m/>
    <m/>
    <m/>
    <m/>
  </r>
  <r>
    <x v="0"/>
    <s v="T25N R089W S01 fFRONTIER"/>
    <n v="49007955"/>
    <x v="0"/>
    <x v="2"/>
    <x v="36"/>
    <m/>
    <s v="1"/>
    <n v="25"/>
    <n v="89"/>
    <n v="42.161639999999998"/>
    <n v="-107.41224"/>
    <s v="4900705816"/>
    <s v="GOVERNMENT NO. 1"/>
    <x v="0"/>
    <s v="FRONTIER"/>
    <m/>
    <n v="1549"/>
    <n v="20"/>
    <x v="0"/>
    <n v="1860"/>
    <n v="1880"/>
    <n v="5207"/>
    <m/>
    <x v="4"/>
    <d v="1960-01-20T00:00:00"/>
    <n v="8.6"/>
    <x v="0"/>
    <n v="2"/>
    <n v="1"/>
    <n v="750"/>
    <n v="-3"/>
    <x v="0"/>
    <n v="103"/>
    <n v="1379"/>
    <m/>
    <x v="0"/>
    <n v="63"/>
    <n v="1778"/>
    <x v="0"/>
    <m/>
    <n v="9.98E-2"/>
    <n v="8.2290000000000002E-2"/>
    <n v="32.625"/>
    <n v="0"/>
    <n v="32.807090000000002"/>
    <n v="2.9056299999999999"/>
    <n v="22.601809999999997"/>
    <m/>
    <x v="0"/>
    <n v="1.31166"/>
    <n v="26.819099999999995"/>
    <n v="0.10042550094178426"/>
    <n v="2292"/>
    <n v="0.1262899262899263"/>
    <n v="3.042025367077665E-3"/>
    <n v="2.5082992731144393E-3"/>
    <n v="0.99444967535980777"/>
    <n v="0.1083418160937541"/>
    <n v="0.84275050244042493"/>
    <n v="4.8907681465821008E-2"/>
    <x v="0"/>
    <m/>
    <x v="0"/>
    <m/>
    <m/>
    <x v="0"/>
    <m/>
    <x v="0"/>
    <x v="0"/>
    <m/>
    <x v="0"/>
    <x v="0"/>
    <x v="0"/>
    <m/>
    <x v="0"/>
    <x v="0"/>
    <x v="0"/>
    <x v="0"/>
    <x v="0"/>
    <x v="0"/>
    <x v="0"/>
    <x v="0"/>
    <x v="0"/>
    <x v="0"/>
    <x v="0"/>
    <x v="0"/>
    <x v="0"/>
    <m/>
    <x v="0"/>
    <x v="0"/>
    <x v="0"/>
    <x v="0"/>
    <x v="0"/>
    <s v="FLOW TEST"/>
    <m/>
    <x v="0"/>
    <m/>
    <m/>
    <m/>
    <m/>
  </r>
  <r>
    <x v="0"/>
    <s v="T25N R088W S31 fMADISON"/>
    <n v="49013815"/>
    <x v="0"/>
    <x v="2"/>
    <x v="37"/>
    <m/>
    <s v="31"/>
    <n v="25"/>
    <n v="88"/>
    <n v="42.095610000000001"/>
    <n v="-107.3943"/>
    <s v="4900706932"/>
    <s v="NO. 1 SHERARD SOUTH"/>
    <x v="0"/>
    <s v="MADISON"/>
    <m/>
    <m/>
    <n v="80"/>
    <x v="0"/>
    <n v="5935"/>
    <n v="6015"/>
    <m/>
    <m/>
    <x v="1"/>
    <d v="1966-07-13T00:00:00"/>
    <n v="7.8"/>
    <x v="0"/>
    <n v="191"/>
    <n v="39"/>
    <n v="1390"/>
    <n v="-3"/>
    <x v="0"/>
    <n v="1996"/>
    <n v="172"/>
    <m/>
    <x v="0"/>
    <n v="678"/>
    <n v="4467"/>
    <x v="0"/>
    <m/>
    <n v="9.5309000000000008"/>
    <n v="3.2093099999999999"/>
    <n v="60.465000000000003"/>
    <n v="0"/>
    <n v="73.205209999999994"/>
    <n v="56.307159999999996"/>
    <n v="2.8190799999999996"/>
    <m/>
    <x v="0"/>
    <n v="14.115960000000001"/>
    <n v="73.242199999999997"/>
    <n v="-2.5258213853015881E-4"/>
    <n v="4460"/>
    <n v="-7.8413800828945894E-4"/>
    <n v="0.13019428535209449"/>
    <n v="4.383991248710304E-2"/>
    <n v="0.82596580216080251"/>
    <n v="0.76878029332816322"/>
    <n v="3.8489832364401941E-2"/>
    <n v="0.1927298743074348"/>
    <x v="0"/>
    <m/>
    <x v="0"/>
    <m/>
    <m/>
    <x v="0"/>
    <m/>
    <x v="0"/>
    <x v="0"/>
    <m/>
    <x v="0"/>
    <x v="0"/>
    <x v="0"/>
    <m/>
    <x v="0"/>
    <x v="0"/>
    <x v="0"/>
    <x v="0"/>
    <x v="0"/>
    <x v="0"/>
    <x v="0"/>
    <x v="0"/>
    <x v="0"/>
    <x v="0"/>
    <x v="0"/>
    <x v="0"/>
    <x v="0"/>
    <m/>
    <x v="0"/>
    <x v="0"/>
    <x v="0"/>
    <x v="0"/>
    <x v="0"/>
    <s v="PRODUCED"/>
    <m/>
    <x v="0"/>
    <m/>
    <m/>
    <m/>
    <m/>
  </r>
  <r>
    <x v="0"/>
    <s v="T25N R088W S06 fNUGGET"/>
    <n v="49007006"/>
    <x v="0"/>
    <x v="2"/>
    <x v="37"/>
    <m/>
    <s v="6"/>
    <n v="25"/>
    <n v="88"/>
    <n v="42.173009999999998"/>
    <n v="-107.40131"/>
    <s v="4900705830"/>
    <s v="W. MAHONEY GOVERNMENT 21-6"/>
    <x v="0"/>
    <s v="NUGGET"/>
    <n v="529"/>
    <m/>
    <n v="42"/>
    <x v="0"/>
    <n v="3871"/>
    <n v="3913"/>
    <m/>
    <m/>
    <x v="0"/>
    <d v="1954-01-11T00:00:00"/>
    <n v="8.1999999999999993"/>
    <x v="2"/>
    <n v="10"/>
    <n v="-1"/>
    <n v="1271"/>
    <n v="-3"/>
    <x v="0"/>
    <n v="880"/>
    <n v="1320"/>
    <m/>
    <x v="0"/>
    <n v="-1"/>
    <n v="3081"/>
    <x v="0"/>
    <m/>
    <n v="0.499"/>
    <n v="0"/>
    <n v="55.288499999999999"/>
    <n v="0"/>
    <n v="55.787500000000001"/>
    <n v="24.8248"/>
    <n v="21.634799999999998"/>
    <m/>
    <x v="0"/>
    <n v="0"/>
    <n v="46.459599999999995"/>
    <n v="9.1228993291741362E-2"/>
    <n v="3473"/>
    <n v="5.9810802563320109E-2"/>
    <n v="8.9446560609455529E-3"/>
    <n v="0"/>
    <n v="0.99105534393905437"/>
    <n v="0.53433090254758975"/>
    <n v="0.46566909745241031"/>
    <n v="0"/>
    <x v="0"/>
    <m/>
    <x v="0"/>
    <m/>
    <m/>
    <x v="0"/>
    <m/>
    <x v="0"/>
    <x v="0"/>
    <m/>
    <x v="0"/>
    <x v="0"/>
    <x v="0"/>
    <m/>
    <x v="0"/>
    <x v="0"/>
    <x v="0"/>
    <x v="0"/>
    <x v="0"/>
    <x v="0"/>
    <x v="0"/>
    <x v="0"/>
    <x v="0"/>
    <x v="0"/>
    <x v="0"/>
    <x v="0"/>
    <x v="0"/>
    <m/>
    <x v="0"/>
    <x v="0"/>
    <x v="0"/>
    <x v="0"/>
    <x v="0"/>
    <s v="DST #10"/>
    <m/>
    <x v="0"/>
    <m/>
    <m/>
    <m/>
    <m/>
  </r>
  <r>
    <x v="0"/>
    <s v="T25N R088W S06 fCLOVERLY"/>
    <n v="49007004"/>
    <x v="0"/>
    <x v="2"/>
    <x v="37"/>
    <m/>
    <s v="6"/>
    <n v="25"/>
    <n v="88"/>
    <n v="42.173009999999998"/>
    <n v="-107.40131"/>
    <s v="4900705830"/>
    <s v="W. MAHONEY GOVERNMENT 21-6"/>
    <x v="0"/>
    <s v="CLOVERLY"/>
    <m/>
    <n v="529"/>
    <n v="30"/>
    <x v="0"/>
    <n v="3312"/>
    <n v="3342"/>
    <m/>
    <m/>
    <x v="0"/>
    <d v="1954-01-11T00:00:00"/>
    <n v="8.1999999999999993"/>
    <x v="2"/>
    <n v="-1"/>
    <n v="-1"/>
    <n v="1224"/>
    <n v="-3"/>
    <x v="0"/>
    <n v="770"/>
    <n v="1280"/>
    <m/>
    <x v="0"/>
    <n v="122"/>
    <n v="2991"/>
    <x v="0"/>
    <m/>
    <n v="0"/>
    <n v="0"/>
    <n v="53.244"/>
    <n v="0"/>
    <n v="53.244"/>
    <n v="21.721699999999998"/>
    <n v="20.979199999999999"/>
    <m/>
    <x v="0"/>
    <n v="2.5400400000000003"/>
    <n v="45.240939999999995"/>
    <n v="8.1261764489068133E-2"/>
    <n v="3388"/>
    <n v="6.2235460103464493E-2"/>
    <n v="0"/>
    <n v="0"/>
    <n v="1"/>
    <n v="0.48013370190805055"/>
    <n v="0.46372157607688969"/>
    <n v="5.6144722015059823E-2"/>
    <x v="0"/>
    <m/>
    <x v="0"/>
    <m/>
    <m/>
    <x v="0"/>
    <m/>
    <x v="0"/>
    <x v="0"/>
    <m/>
    <x v="0"/>
    <x v="0"/>
    <x v="0"/>
    <m/>
    <x v="0"/>
    <x v="0"/>
    <x v="0"/>
    <x v="0"/>
    <x v="0"/>
    <x v="0"/>
    <x v="0"/>
    <x v="0"/>
    <x v="0"/>
    <x v="0"/>
    <x v="0"/>
    <x v="0"/>
    <x v="0"/>
    <m/>
    <x v="0"/>
    <x v="0"/>
    <x v="0"/>
    <x v="0"/>
    <x v="0"/>
    <s v="DST #4"/>
    <m/>
    <x v="0"/>
    <m/>
    <m/>
    <m/>
    <m/>
  </r>
  <r>
    <x v="0"/>
    <s v="T25N R087W S09 fCLOVERLY"/>
    <n v="49009386"/>
    <x v="0"/>
    <x v="2"/>
    <x v="10"/>
    <m/>
    <s v="9"/>
    <n v="25"/>
    <n v="87"/>
    <n v="42.15401"/>
    <n v="-107.23649"/>
    <s v="4900705804"/>
    <s v="UNIT NO. 1"/>
    <x v="0"/>
    <s v="CLOVERLY"/>
    <m/>
    <m/>
    <n v="134"/>
    <x v="0"/>
    <n v="3836"/>
    <n v="3970"/>
    <n v="6028"/>
    <m/>
    <x v="0"/>
    <m/>
    <n v="8.8000000000000007"/>
    <x v="2"/>
    <n v="1"/>
    <n v="0"/>
    <n v="538"/>
    <n v="-3"/>
    <x v="0"/>
    <n v="42"/>
    <n v="980"/>
    <m/>
    <x v="0"/>
    <n v="145"/>
    <n v="1304"/>
    <x v="0"/>
    <m/>
    <n v="4.99E-2"/>
    <n v="0"/>
    <n v="23.402999999999999"/>
    <n v="0"/>
    <n v="23.4529"/>
    <n v="1.18482"/>
    <n v="16.062199999999997"/>
    <m/>
    <x v="0"/>
    <n v="3.0189000000000004"/>
    <n v="20.265919999999994"/>
    <n v="7.2897209942994937E-2"/>
    <n v="1700"/>
    <n v="0.13182423435419441"/>
    <n v="2.1276686465213257E-3"/>
    <n v="0"/>
    <n v="0.99787233135347864"/>
    <n v="5.8463667082471478E-2"/>
    <n v="0.79257196317759082"/>
    <n v="0.14896436973993785"/>
    <x v="0"/>
    <m/>
    <x v="0"/>
    <m/>
    <m/>
    <x v="0"/>
    <m/>
    <x v="0"/>
    <x v="0"/>
    <m/>
    <x v="0"/>
    <x v="0"/>
    <x v="0"/>
    <m/>
    <x v="0"/>
    <x v="0"/>
    <x v="0"/>
    <x v="0"/>
    <x v="0"/>
    <x v="0"/>
    <x v="0"/>
    <x v="0"/>
    <x v="0"/>
    <x v="0"/>
    <x v="0"/>
    <x v="0"/>
    <x v="0"/>
    <m/>
    <x v="0"/>
    <x v="0"/>
    <x v="0"/>
    <x v="0"/>
    <x v="0"/>
    <s v="DST #5"/>
    <m/>
    <x v="0"/>
    <m/>
    <m/>
    <m/>
    <m/>
  </r>
  <r>
    <x v="0"/>
    <s v="T25N R086W S34 fTENSLEEP"/>
    <n v="49008013"/>
    <x v="0"/>
    <x v="2"/>
    <x v="38"/>
    <m/>
    <s v="34"/>
    <n v="25"/>
    <n v="86"/>
    <n v="42.092590000000001"/>
    <n v="-107.10686"/>
    <s v="4900705750"/>
    <s v="UNIT NO. 7"/>
    <x v="0"/>
    <s v="TENSLEEP"/>
    <n v="1981"/>
    <m/>
    <n v="98"/>
    <x v="0"/>
    <n v="6991"/>
    <n v="7089"/>
    <m/>
    <m/>
    <x v="1"/>
    <m/>
    <n v="8.6"/>
    <x v="0"/>
    <n v="570"/>
    <n v="157"/>
    <n v="863"/>
    <n v="-3"/>
    <x v="0"/>
    <n v="1493"/>
    <n v="201"/>
    <m/>
    <x v="0"/>
    <n v="1609"/>
    <n v="4791"/>
    <x v="0"/>
    <m/>
    <n v="28.443000000000001"/>
    <n v="12.91953"/>
    <n v="37.540499999999994"/>
    <n v="0"/>
    <n v="78.903030000000001"/>
    <n v="42.117529999999995"/>
    <n v="3.2943899999999995"/>
    <m/>
    <x v="0"/>
    <n v="33.499380000000002"/>
    <n v="78.911299999999997"/>
    <n v="-5.2403352724660704E-5"/>
    <n v="4887"/>
    <n v="9.9194048357098569E-3"/>
    <n v="0.36048045303203186"/>
    <n v="0.16373933928773077"/>
    <n v="0.47578020768023732"/>
    <n v="0.53373255794797447"/>
    <n v="4.1748013275665206E-2"/>
    <n v="0.42451942877636034"/>
    <x v="0"/>
    <m/>
    <x v="0"/>
    <m/>
    <m/>
    <x v="0"/>
    <m/>
    <x v="0"/>
    <x v="0"/>
    <m/>
    <x v="0"/>
    <x v="0"/>
    <x v="0"/>
    <m/>
    <x v="0"/>
    <x v="0"/>
    <x v="0"/>
    <x v="0"/>
    <x v="0"/>
    <x v="0"/>
    <x v="0"/>
    <x v="0"/>
    <x v="0"/>
    <x v="0"/>
    <x v="0"/>
    <x v="0"/>
    <x v="0"/>
    <m/>
    <x v="0"/>
    <x v="0"/>
    <x v="0"/>
    <x v="0"/>
    <x v="0"/>
    <s v="PRODUCTION"/>
    <m/>
    <x v="0"/>
    <m/>
    <m/>
    <m/>
    <m/>
  </r>
  <r>
    <x v="0"/>
    <s v="T25N R086W S34 fTENSLEEP"/>
    <n v="49008015"/>
    <x v="0"/>
    <x v="2"/>
    <x v="38"/>
    <m/>
    <s v="34"/>
    <n v="25"/>
    <n v="86"/>
    <n v="42.092590000000001"/>
    <n v="-107.09661"/>
    <s v="4900705753"/>
    <s v="UNIT 3"/>
    <x v="0"/>
    <s v="TENSLEEP"/>
    <m/>
    <m/>
    <n v="111"/>
    <x v="0"/>
    <n v="6891"/>
    <n v="7002"/>
    <m/>
    <m/>
    <x v="1"/>
    <m/>
    <n v="7.9000000953674316"/>
    <x v="0"/>
    <n v="475"/>
    <n v="83"/>
    <n v="838"/>
    <n v="-3"/>
    <x v="0"/>
    <n v="1048"/>
    <n v="236"/>
    <m/>
    <x v="0"/>
    <n v="1613"/>
    <n v="4173"/>
    <x v="0"/>
    <m/>
    <n v="23.702500000000001"/>
    <n v="6.8300700000000001"/>
    <n v="36.452999999999996"/>
    <n v="0"/>
    <n v="66.985569999999996"/>
    <n v="29.564080000000001"/>
    <n v="3.8680399999999997"/>
    <m/>
    <x v="0"/>
    <n v="33.582660000000004"/>
    <n v="67.014780000000002"/>
    <n v="-2.1798450526439801E-4"/>
    <n v="4287"/>
    <n v="1.3475177304964539E-2"/>
    <n v="0.35384486539414389"/>
    <n v="0.10196330343983041"/>
    <n v="0.54419183116602576"/>
    <n v="0.4411576073218475"/>
    <n v="5.7719207613604037E-2"/>
    <n v="0.50112318506454845"/>
    <x v="0"/>
    <m/>
    <x v="0"/>
    <m/>
    <m/>
    <x v="0"/>
    <m/>
    <x v="0"/>
    <x v="0"/>
    <m/>
    <x v="0"/>
    <x v="0"/>
    <x v="0"/>
    <m/>
    <x v="0"/>
    <x v="0"/>
    <x v="0"/>
    <x v="0"/>
    <x v="0"/>
    <x v="0"/>
    <x v="0"/>
    <x v="0"/>
    <x v="0"/>
    <x v="0"/>
    <x v="0"/>
    <x v="0"/>
    <x v="0"/>
    <m/>
    <x v="0"/>
    <x v="0"/>
    <x v="0"/>
    <x v="0"/>
    <x v="0"/>
    <s v="PRODUCTION"/>
    <m/>
    <x v="0"/>
    <m/>
    <m/>
    <m/>
    <m/>
  </r>
  <r>
    <x v="0"/>
    <s v="T25N R086W S34 fCLOVERLY"/>
    <n v="49001690"/>
    <x v="0"/>
    <x v="2"/>
    <x v="38"/>
    <m/>
    <s v="34"/>
    <n v="25"/>
    <n v="86"/>
    <n v="42.092590000000001"/>
    <n v="-107.10686"/>
    <s v="4900705750"/>
    <s v="UNIT NO. 7"/>
    <x v="0"/>
    <s v="CLOVERLY"/>
    <m/>
    <n v="1981"/>
    <n v="13"/>
    <x v="0"/>
    <n v="4997"/>
    <n v="5010"/>
    <m/>
    <m/>
    <x v="5"/>
    <d v="1964-03-27T00:00:00"/>
    <n v="8.4"/>
    <x v="0"/>
    <n v="19"/>
    <n v="15"/>
    <n v="2347"/>
    <n v="16"/>
    <x v="0"/>
    <n v="2040"/>
    <n v="2818"/>
    <m/>
    <x v="0"/>
    <n v="-1"/>
    <n v="5863"/>
    <x v="0"/>
    <m/>
    <n v="0.94809999999999994"/>
    <n v="1.2343500000000001"/>
    <n v="102.0945"/>
    <n v="0.40927999999999998"/>
    <n v="104.68622999999999"/>
    <n v="57.548400000000001"/>
    <n v="46.187019999999997"/>
    <m/>
    <x v="0"/>
    <n v="0"/>
    <n v="103.73542"/>
    <n v="4.5619540964193976E-3"/>
    <n v="7251"/>
    <n v="0.1058410858624371"/>
    <n v="9.0565874805120031E-3"/>
    <n v="1.1790949010199336E-2"/>
    <n v="0.97915246350928864"/>
    <n v="0.55476133417110562"/>
    <n v="0.44523866582889426"/>
    <n v="0"/>
    <x v="0"/>
    <m/>
    <x v="0"/>
    <m/>
    <m/>
    <x v="0"/>
    <m/>
    <x v="0"/>
    <x v="0"/>
    <m/>
    <x v="0"/>
    <x v="0"/>
    <x v="0"/>
    <m/>
    <x v="0"/>
    <x v="0"/>
    <x v="0"/>
    <x v="0"/>
    <x v="0"/>
    <x v="0"/>
    <x v="0"/>
    <x v="0"/>
    <x v="0"/>
    <x v="0"/>
    <x v="0"/>
    <x v="0"/>
    <x v="0"/>
    <m/>
    <x v="0"/>
    <x v="0"/>
    <x v="0"/>
    <x v="0"/>
    <x v="0"/>
    <s v="WELLHEAD"/>
    <m/>
    <x v="0"/>
    <m/>
    <m/>
    <m/>
    <m/>
  </r>
  <r>
    <x v="0"/>
    <s v="T25N R086W S32 fTENSLEEP"/>
    <n v="49004001"/>
    <x v="0"/>
    <x v="2"/>
    <x v="38"/>
    <m/>
    <s v="32"/>
    <n v="25"/>
    <n v="86"/>
    <n v="42.08972"/>
    <n v="-107.14400999999999"/>
    <s v="4900705745"/>
    <s v="UNIT NO. 2"/>
    <x v="0"/>
    <s v="TENSLEEP"/>
    <n v="1462"/>
    <m/>
    <n v="46"/>
    <x v="0"/>
    <n v="6602"/>
    <n v="6648"/>
    <n v="6648"/>
    <m/>
    <x v="0"/>
    <d v="1954-02-15T00:00:00"/>
    <n v="7"/>
    <x v="0"/>
    <n v="433"/>
    <n v="85"/>
    <n v="1063"/>
    <n v="-3"/>
    <x v="0"/>
    <n v="945"/>
    <n v="367"/>
    <m/>
    <x v="0"/>
    <n v="2030"/>
    <n v="4737"/>
    <x v="0"/>
    <m/>
    <n v="21.6067"/>
    <n v="6.99465"/>
    <n v="46.240499999999997"/>
    <n v="0"/>
    <n v="74.841849999999994"/>
    <n v="26.658449999999998"/>
    <n v="6.0151299999999992"/>
    <m/>
    <x v="0"/>
    <n v="42.264600000000002"/>
    <n v="74.938180000000003"/>
    <n v="-6.4314314798847954E-4"/>
    <n v="4917"/>
    <n v="1.8645121193287758E-2"/>
    <n v="0.28869810139647806"/>
    <n v="9.3459074034113271E-2"/>
    <n v="0.61784282456940876"/>
    <n v="0.35573922398435615"/>
    <n v="8.0267895483984247E-2"/>
    <n v="0.56399288053165952"/>
    <x v="0"/>
    <m/>
    <x v="0"/>
    <m/>
    <m/>
    <x v="0"/>
    <m/>
    <x v="0"/>
    <x v="0"/>
    <m/>
    <x v="0"/>
    <x v="0"/>
    <x v="0"/>
    <m/>
    <x v="0"/>
    <x v="0"/>
    <x v="0"/>
    <x v="0"/>
    <x v="0"/>
    <x v="0"/>
    <x v="0"/>
    <x v="0"/>
    <x v="0"/>
    <x v="0"/>
    <x v="0"/>
    <x v="0"/>
    <x v="0"/>
    <m/>
    <x v="0"/>
    <x v="0"/>
    <x v="0"/>
    <x v="0"/>
    <x v="0"/>
    <s v="DST"/>
    <m/>
    <x v="0"/>
    <m/>
    <m/>
    <m/>
    <m/>
  </r>
  <r>
    <x v="0"/>
    <s v="T25N R086W S32 fSUNDANCE"/>
    <n v="49004000"/>
    <x v="0"/>
    <x v="2"/>
    <x v="38"/>
    <m/>
    <s v="32"/>
    <n v="25"/>
    <n v="86"/>
    <n v="42.08972"/>
    <n v="-107.14400999999999"/>
    <s v="4900705745"/>
    <s v="UNIT NO. 2"/>
    <x v="0"/>
    <s v="SUNDANCE"/>
    <m/>
    <n v="1462"/>
    <n v="45"/>
    <x v="3"/>
    <n v="5095"/>
    <n v="5140"/>
    <n v="6648"/>
    <m/>
    <x v="0"/>
    <d v="1957-06-08T00:00:00"/>
    <n v="7.4"/>
    <x v="0"/>
    <n v="40"/>
    <n v="11"/>
    <n v="1787"/>
    <n v="-3"/>
    <x v="0"/>
    <n v="1377"/>
    <n v="2523"/>
    <m/>
    <x v="0"/>
    <n v="21"/>
    <n v="4478"/>
    <x v="0"/>
    <m/>
    <n v="1.996"/>
    <n v="0.90519000000000005"/>
    <n v="77.734499999999997"/>
    <n v="0"/>
    <n v="80.635689999999997"/>
    <n v="38.845169999999996"/>
    <n v="41.351969999999994"/>
    <m/>
    <x v="0"/>
    <n v="0.43722000000000005"/>
    <n v="80.634359999999987"/>
    <n v="8.247036570088777E-6"/>
    <n v="5753"/>
    <n v="0.12462124914475613"/>
    <n v="2.4753307127402271E-2"/>
    <n v="1.1225674388102838E-2"/>
    <n v="0.96402101848449484"/>
    <n v="0.48174463094889081"/>
    <n v="0.51283311481606597"/>
    <n v="5.4222542350432267E-3"/>
    <x v="0"/>
    <m/>
    <x v="0"/>
    <m/>
    <m/>
    <x v="0"/>
    <m/>
    <x v="0"/>
    <x v="0"/>
    <m/>
    <x v="0"/>
    <x v="0"/>
    <x v="0"/>
    <m/>
    <x v="0"/>
    <x v="0"/>
    <x v="0"/>
    <x v="0"/>
    <x v="0"/>
    <x v="0"/>
    <x v="0"/>
    <x v="0"/>
    <x v="0"/>
    <x v="0"/>
    <x v="0"/>
    <x v="0"/>
    <x v="0"/>
    <m/>
    <x v="0"/>
    <x v="0"/>
    <x v="0"/>
    <x v="0"/>
    <x v="0"/>
    <s v="DST"/>
    <m/>
    <x v="0"/>
    <m/>
    <m/>
    <m/>
    <m/>
  </r>
  <r>
    <x v="0"/>
    <s v="T24N R113W S04 fWASATCH"/>
    <n v="49018556"/>
    <x v="0"/>
    <x v="5"/>
    <x v="26"/>
    <m/>
    <s v="4"/>
    <s v=" 24"/>
    <s v=" 113"/>
    <n v="42.091769999999997"/>
    <n v="-110.24428"/>
    <s v="4902305096"/>
    <s v="1 F. POMEROY RANCH"/>
    <x v="0"/>
    <s v="WASATCH"/>
    <m/>
    <m/>
    <n v="8"/>
    <x v="0"/>
    <n v="1014"/>
    <n v="1022"/>
    <n v="1512"/>
    <m/>
    <x v="5"/>
    <d v="1940-06-11T00:00:00"/>
    <m/>
    <x v="2"/>
    <n v="48"/>
    <n v="30"/>
    <n v="2451"/>
    <n v="-3"/>
    <x v="0"/>
    <n v="2655"/>
    <n v="355"/>
    <m/>
    <x v="0"/>
    <n v="1476"/>
    <n v="6835"/>
    <x v="0"/>
    <m/>
    <n v="2.3952"/>
    <n v="2.4687000000000001"/>
    <n v="106.6185"/>
    <n v="0"/>
    <n v="111.4824"/>
    <n v="74.897549999999995"/>
    <n v="5.8184499999999995"/>
    <m/>
    <x v="0"/>
    <n v="30.730320000000003"/>
    <n v="111.44632"/>
    <n v="1.6184545445736348E-4"/>
    <n v="7009"/>
    <n v="1.2568621785611096E-2"/>
    <n v="2.1485005704936385E-2"/>
    <n v="2.2144302598437065E-2"/>
    <n v="0.95637069169662658"/>
    <n v="0.67205045442505407"/>
    <n v="5.2208543090521066E-2"/>
    <n v="0.27574100248442479"/>
    <x v="0"/>
    <m/>
    <x v="0"/>
    <m/>
    <m/>
    <x v="0"/>
    <m/>
    <x v="0"/>
    <x v="0"/>
    <m/>
    <x v="0"/>
    <x v="0"/>
    <x v="0"/>
    <m/>
    <x v="0"/>
    <x v="0"/>
    <x v="0"/>
    <x v="0"/>
    <x v="0"/>
    <x v="0"/>
    <x v="0"/>
    <x v="0"/>
    <x v="0"/>
    <x v="0"/>
    <x v="0"/>
    <x v="0"/>
    <x v="0"/>
    <m/>
    <x v="0"/>
    <x v="0"/>
    <x v="0"/>
    <x v="0"/>
    <x v="0"/>
    <s v="WELL FLOWING"/>
    <m/>
    <x v="0"/>
    <m/>
    <m/>
    <m/>
    <m/>
  </r>
  <r>
    <x v="1"/>
    <s v="T24N R111W S23 fFRONTIER"/>
    <n v="3903"/>
    <x v="0"/>
    <x v="0"/>
    <x v="33"/>
    <s v="NW SE"/>
    <n v="23"/>
    <n v="24"/>
    <n v="111"/>
    <n v="42.050083000000001"/>
    <n v="-109.97583299999999"/>
    <s v="4903725020"/>
    <s v="MCCULLEN BLUFF 50-23"/>
    <x v="0"/>
    <s v="FRONTIER"/>
    <m/>
    <m/>
    <m/>
    <x v="0"/>
    <s v="10044"/>
    <m/>
    <n v="10315"/>
    <n v="10234"/>
    <x v="2"/>
    <d v="2003-03-16T00:00:00"/>
    <n v="7.26"/>
    <x v="1"/>
    <n v="37"/>
    <n v="4"/>
    <n v="1150"/>
    <m/>
    <x v="1"/>
    <n v="1500"/>
    <n v="600"/>
    <m/>
    <x v="0"/>
    <m/>
    <n v="3291"/>
    <x v="0"/>
    <s v="CABOT OIL AND GAS"/>
    <n v="1.8463000000000001"/>
    <n v="0.32916000000000001"/>
    <n v="50.024999999999999"/>
    <n v="0"/>
    <n v="52.20046"/>
    <n v="42.314999999999998"/>
    <n v="9.8339999999999996"/>
    <n v="0"/>
    <x v="1"/>
    <n v="0"/>
    <n v="52.149000000000001"/>
    <n v="4.9315061141666408E-4"/>
    <n v="3291"/>
    <n v="0"/>
    <n v="3.5369420116221198E-2"/>
    <n v="6.3056915590399016E-3"/>
    <n v="0.95832488832473883"/>
    <n v="0.81142495541621118"/>
    <n v="0.18857504458378874"/>
    <n v="0"/>
    <x v="0"/>
    <m/>
    <x v="0"/>
    <m/>
    <n v="0.89300000000000002"/>
    <x v="0"/>
    <m/>
    <x v="0"/>
    <x v="0"/>
    <m/>
    <x v="0"/>
    <x v="0"/>
    <x v="0"/>
    <m/>
    <x v="0"/>
    <x v="0"/>
    <x v="0"/>
    <x v="0"/>
    <x v="0"/>
    <x v="0"/>
    <x v="0"/>
    <x v="0"/>
    <x v="0"/>
    <x v="0"/>
    <x v="0"/>
    <x v="0"/>
    <x v="0"/>
    <m/>
    <x v="0"/>
    <x v="0"/>
    <x v="0"/>
    <x v="0"/>
    <x v="0"/>
    <m/>
    <n v="20030316"/>
    <x v="0"/>
    <s v="QUESTAR APPLIED TECHNOLOGY ROCK SPRINGS"/>
    <m/>
    <m/>
    <d v="2003-03-18T00:00:00"/>
  </r>
  <r>
    <x v="1"/>
    <s v="T24N R111W S17 fFRONTIER"/>
    <m/>
    <x v="1"/>
    <x v="3"/>
    <x v="33"/>
    <s v="C NW"/>
    <n v="17"/>
    <n v="24"/>
    <n v="111"/>
    <n v="42.061369999999997"/>
    <n v="-110.03870499999999"/>
    <s v="4903722970"/>
    <s v="10-17"/>
    <x v="0"/>
    <s v="FRONTIER"/>
    <m/>
    <m/>
    <m/>
    <x v="0"/>
    <m/>
    <m/>
    <n v="10950"/>
    <n v="10904"/>
    <x v="2"/>
    <d v="1997-04-09T00:00:00"/>
    <n v="7.05"/>
    <x v="0"/>
    <n v="7"/>
    <n v="2"/>
    <n v="1790"/>
    <n v="40"/>
    <x v="1"/>
    <n v="2500"/>
    <n v="720"/>
    <n v="0"/>
    <x v="1"/>
    <n v="0"/>
    <n v="4693"/>
    <x v="0"/>
    <s v="XTO ENERGY INC"/>
    <n v="0.3493"/>
    <n v="0.16458"/>
    <n v="77.864999999999995"/>
    <n v="1.0231999999999999"/>
    <n v="79.402079999999998"/>
    <n v="70.525000000000006"/>
    <n v="11.800799999999999"/>
    <n v="0"/>
    <x v="1"/>
    <n v="0"/>
    <n v="82.325799999999987"/>
    <n v="-1.8078020932445225E-2"/>
    <n v="5059"/>
    <n v="3.7530762920426577E-2"/>
    <n v="4.399129090824825E-3"/>
    <n v="2.0727416712509297E-3"/>
    <n v="0.99352812923792422"/>
    <n v="0.85665732977997178"/>
    <n v="0.14334267022002825"/>
    <n v="0"/>
    <x v="1"/>
    <n v="0"/>
    <x v="1"/>
    <n v="4529"/>
    <n v="1.4"/>
    <x v="0"/>
    <n v="0"/>
    <x v="0"/>
    <x v="1"/>
    <m/>
    <x v="1"/>
    <x v="1"/>
    <x v="1"/>
    <n v="0"/>
    <x v="1"/>
    <x v="1"/>
    <x v="1"/>
    <x v="1"/>
    <x v="0"/>
    <x v="0"/>
    <x v="0"/>
    <x v="0"/>
    <x v="0"/>
    <x v="0"/>
    <x v="0"/>
    <x v="0"/>
    <x v="0"/>
    <m/>
    <x v="0"/>
    <x v="0"/>
    <x v="0"/>
    <x v="0"/>
    <x v="0"/>
    <m/>
    <n v="19970409"/>
    <x v="1"/>
    <s v="CORE LABS - LAB No 974343-19"/>
    <m/>
    <m/>
    <d v="1997-04-10T00:00:00"/>
  </r>
  <r>
    <x v="1"/>
    <s v="T24N R111W S17 fCLOVERLY"/>
    <m/>
    <x v="1"/>
    <x v="3"/>
    <x v="33"/>
    <s v="SE NE"/>
    <n v="17"/>
    <n v="24"/>
    <n v="111"/>
    <n v="42.059507000000004"/>
    <n v="-110.028863"/>
    <s v="4903722582"/>
    <s v="1-17 RAPTO"/>
    <x v="0"/>
    <s v="CLOVERLY"/>
    <m/>
    <m/>
    <m/>
    <x v="0"/>
    <m/>
    <m/>
    <n v="10965"/>
    <m/>
    <x v="2"/>
    <d v="1997-04-09T00:00:00"/>
    <n v="6.09"/>
    <x v="0"/>
    <n v="9"/>
    <n v="0"/>
    <n v="25"/>
    <n v="21"/>
    <x v="1"/>
    <n v="36"/>
    <n v="55"/>
    <n v="0"/>
    <x v="1"/>
    <n v="0"/>
    <n v="118"/>
    <x v="0"/>
    <s v="XTO ENERGY INC"/>
    <n v="0.4491"/>
    <n v="0"/>
    <n v="1.0874999999999999"/>
    <n v="0.53717999999999999"/>
    <n v="2.0737800000000002"/>
    <n v="1.01556"/>
    <n v="0.90144999999999986"/>
    <n v="0"/>
    <x v="1"/>
    <n v="0"/>
    <n v="1.9170099999999999"/>
    <n v="3.9282948990049665E-2"/>
    <n v="146"/>
    <n v="0.10606060606060606"/>
    <n v="0.21656106240777709"/>
    <n v="0"/>
    <n v="0.78343893759222283"/>
    <n v="0.52976249471833747"/>
    <n v="0.47023750528166253"/>
    <n v="0"/>
    <x v="1"/>
    <n v="0"/>
    <x v="1"/>
    <n v="102"/>
    <n v="45.7"/>
    <x v="0"/>
    <n v="0"/>
    <x v="0"/>
    <x v="1"/>
    <m/>
    <x v="1"/>
    <x v="1"/>
    <x v="1"/>
    <n v="0"/>
    <x v="1"/>
    <x v="1"/>
    <x v="1"/>
    <x v="1"/>
    <x v="0"/>
    <x v="0"/>
    <x v="0"/>
    <x v="0"/>
    <x v="0"/>
    <x v="0"/>
    <x v="0"/>
    <x v="0"/>
    <x v="0"/>
    <m/>
    <x v="0"/>
    <x v="0"/>
    <x v="0"/>
    <x v="0"/>
    <x v="0"/>
    <m/>
    <n v="19970409"/>
    <x v="1"/>
    <s v="CORE LABS - LAB No 974343-18"/>
    <m/>
    <m/>
    <d v="1997-04-10T00:00:00"/>
  </r>
  <r>
    <x v="1"/>
    <s v="T24N R111W S16 fFRONTIER"/>
    <n v="4808"/>
    <x v="0"/>
    <x v="0"/>
    <x v="33"/>
    <s v="C NW"/>
    <n v="16"/>
    <n v="24"/>
    <n v="111"/>
    <n v="42.060830000000003"/>
    <n v="-110.01861"/>
    <s v="4903722446"/>
    <s v="V-1 STATE"/>
    <x v="0"/>
    <s v="FRONTIER"/>
    <m/>
    <m/>
    <n v="71"/>
    <x v="0"/>
    <n v="9874"/>
    <n v="9945"/>
    <n v="11055"/>
    <n v="10954"/>
    <x v="2"/>
    <d v="2005-11-07T00:00:00"/>
    <n v="7.26"/>
    <x v="1"/>
    <n v="3.9"/>
    <n v="0.5"/>
    <n v="1409"/>
    <n v="43"/>
    <x v="1"/>
    <n v="2474"/>
    <n v="383"/>
    <n v="0"/>
    <x v="1"/>
    <n v="2"/>
    <n v="4540"/>
    <x v="0"/>
    <s v="CHEVRON USA INC"/>
    <n v="0.19461000000000001"/>
    <n v="4.1145000000000001E-2"/>
    <n v="61.291499999999999"/>
    <n v="1.0999399999999999"/>
    <n v="62.627194999999993"/>
    <n v="69.791539999999998"/>
    <n v="6.2773699999999995"/>
    <n v="0"/>
    <x v="1"/>
    <n v="4.1640000000000003E-2"/>
    <n v="76.110550000000003"/>
    <n v="-9.7185917213805165E-2"/>
    <n v="4315.3999999999996"/>
    <n v="-2.5363055310883797E-2"/>
    <n v="3.1074359948581446E-3"/>
    <n v="6.5698296083674206E-4"/>
    <n v="0.99623558104430521"/>
    <n v="0.91697589887341502"/>
    <n v="8.2477002202716962E-2"/>
    <n v="5.4709892386797885E-4"/>
    <x v="1"/>
    <n v="2.5"/>
    <x v="1"/>
    <n v="4469"/>
    <n v="127.39"/>
    <x v="1"/>
    <n v="0"/>
    <x v="1"/>
    <x v="1"/>
    <n v="0"/>
    <x v="1"/>
    <x v="1"/>
    <x v="1"/>
    <n v="0"/>
    <x v="1"/>
    <x v="1"/>
    <x v="1"/>
    <x v="1"/>
    <x v="0"/>
    <x v="0"/>
    <x v="0"/>
    <x v="0"/>
    <x v="0"/>
    <x v="0"/>
    <x v="0"/>
    <x v="0"/>
    <x v="0"/>
    <m/>
    <x v="0"/>
    <x v="0"/>
    <x v="0"/>
    <x v="0"/>
    <x v="0"/>
    <m/>
    <n v="20051107"/>
    <x v="0"/>
    <s v="WYOMING ANALYTICAL LABS ROCK SPRINGS ID No D2836"/>
    <m/>
    <s v="9874-9945"/>
    <d v="2005-11-14T00:00:00"/>
  </r>
  <r>
    <x v="1"/>
    <s v="T24N R111W S16 fFRONTIER"/>
    <n v="4816"/>
    <x v="0"/>
    <x v="0"/>
    <x v="33"/>
    <s v="NE NE"/>
    <n v="16"/>
    <n v="24"/>
    <n v="111"/>
    <n v="42.061945000000001"/>
    <n v="-110.009608"/>
    <s v="4903723389"/>
    <s v="V3 STATE"/>
    <x v="0"/>
    <s v="FRONTIER"/>
    <m/>
    <m/>
    <n v="44"/>
    <x v="0"/>
    <n v="9830"/>
    <n v="9874"/>
    <n v="10050"/>
    <n v="9954"/>
    <x v="2"/>
    <d v="2005-11-30T00:00:00"/>
    <n v="7.55"/>
    <x v="1"/>
    <n v="34"/>
    <n v="2"/>
    <n v="2780"/>
    <n v="68"/>
    <x v="1"/>
    <n v="4748"/>
    <n v="976"/>
    <n v="0"/>
    <x v="1"/>
    <n v="7"/>
    <n v="9200"/>
    <x v="0"/>
    <s v="CHEVRON USA INC"/>
    <n v="1.6966000000000001"/>
    <n v="0.16458"/>
    <n v="120.93"/>
    <n v="1.7394399999999999"/>
    <n v="124.53062"/>
    <n v="133.94108"/>
    <n v="15.996639999999998"/>
    <n v="0"/>
    <x v="1"/>
    <n v="0.14574000000000001"/>
    <n v="150.08345999999997"/>
    <n v="-9.3049999475627684E-2"/>
    <n v="8615"/>
    <n v="-3.2837496491720464E-2"/>
    <n v="1.3623958509160239E-2"/>
    <n v="1.3216026708933112E-3"/>
    <n v="0.98505443881994637"/>
    <n v="0.89244397750425009"/>
    <n v="0.10658496279336843"/>
    <n v="9.7105970238159508E-4"/>
    <x v="1"/>
    <n v="11.4"/>
    <x v="1"/>
    <n v="8577"/>
    <n v="63.45"/>
    <x v="1"/>
    <n v="0"/>
    <x v="1"/>
    <x v="1"/>
    <n v="0"/>
    <x v="1"/>
    <x v="1"/>
    <x v="1"/>
    <n v="0"/>
    <x v="1"/>
    <x v="1"/>
    <x v="1"/>
    <x v="1"/>
    <x v="0"/>
    <x v="0"/>
    <x v="0"/>
    <x v="0"/>
    <x v="0"/>
    <x v="0"/>
    <x v="0"/>
    <x v="0"/>
    <x v="0"/>
    <m/>
    <x v="0"/>
    <x v="0"/>
    <x v="0"/>
    <x v="0"/>
    <x v="0"/>
    <m/>
    <n v="20051130"/>
    <x v="0"/>
    <s v="WYOMING ANALYTICAL LABS ROCK SPRINGS ID No D3137"/>
    <s v="9304"/>
    <s v="9830-9874"/>
    <d v="2005-12-13T00:00:00"/>
  </r>
  <r>
    <x v="1"/>
    <s v="T24N R111W S14 fFRONTIER"/>
    <n v="3902"/>
    <x v="0"/>
    <x v="0"/>
    <x v="39"/>
    <s v="NE NW"/>
    <n v="14"/>
    <n v="24"/>
    <n v="111"/>
    <n v="42.064439999999998"/>
    <n v="-109.975556"/>
    <s v="4903724975"/>
    <s v="BLUE FOREST 60-14"/>
    <x v="0"/>
    <s v="FRONTIER"/>
    <m/>
    <m/>
    <m/>
    <x v="0"/>
    <s v="9891"/>
    <m/>
    <n v="10225"/>
    <n v="10194"/>
    <x v="2"/>
    <d v="2003-03-12T00:00:00"/>
    <n v="6.98"/>
    <x v="1"/>
    <n v="81"/>
    <n v="5"/>
    <n v="2254"/>
    <m/>
    <x v="1"/>
    <n v="3100"/>
    <n v="900"/>
    <m/>
    <x v="0"/>
    <m/>
    <n v="6340"/>
    <x v="0"/>
    <s v="CABOT OIL AND GAS"/>
    <n v="4.0419"/>
    <n v="0.41144999999999998"/>
    <n v="98.048999999999992"/>
    <n v="0"/>
    <n v="102.50234999999999"/>
    <n v="87.450999999999993"/>
    <n v="14.750999999999998"/>
    <n v="0"/>
    <x v="1"/>
    <n v="0"/>
    <n v="102.202"/>
    <n v="1.467237994698181E-3"/>
    <n v="6340"/>
    <n v="0"/>
    <n v="3.9432266674861605E-2"/>
    <n v="4.0140543119255318E-3"/>
    <n v="0.95655367901321287"/>
    <n v="0.85566818653255317"/>
    <n v="0.14433181346744681"/>
    <n v="0"/>
    <x v="0"/>
    <m/>
    <x v="0"/>
    <m/>
    <n v="0.61599999999999999"/>
    <x v="0"/>
    <m/>
    <x v="0"/>
    <x v="0"/>
    <m/>
    <x v="0"/>
    <x v="0"/>
    <x v="0"/>
    <m/>
    <x v="0"/>
    <x v="0"/>
    <x v="0"/>
    <x v="0"/>
    <x v="0"/>
    <x v="0"/>
    <x v="0"/>
    <x v="0"/>
    <x v="0"/>
    <x v="0"/>
    <x v="0"/>
    <x v="0"/>
    <x v="0"/>
    <m/>
    <x v="0"/>
    <x v="0"/>
    <x v="0"/>
    <x v="0"/>
    <x v="0"/>
    <m/>
    <n v="20030312"/>
    <x v="0"/>
    <s v="QUESTAR APPLIED TECHNOLOGY ROCK SPRINGS"/>
    <m/>
    <m/>
    <d v="2003-03-14T00:00:00"/>
  </r>
  <r>
    <x v="1"/>
    <s v="T24N R111W S14 fFRONTIER"/>
    <m/>
    <x v="1"/>
    <x v="3"/>
    <x v="39"/>
    <s v="C NE"/>
    <n v="14"/>
    <n v="24"/>
    <n v="111"/>
    <n v="42.061109999999999"/>
    <n v="-109.970833"/>
    <s v="4903724580"/>
    <s v="BLUE FOREST #20-14"/>
    <x v="0"/>
    <s v="FRONTIER"/>
    <m/>
    <m/>
    <m/>
    <x v="0"/>
    <m/>
    <m/>
    <n v="10170"/>
    <n v="10096"/>
    <x v="2"/>
    <d v="2002-01-07T00:00:00"/>
    <n v="7.39"/>
    <x v="0"/>
    <n v="42.46"/>
    <n v="4.46"/>
    <n v="2370"/>
    <n v="46.4"/>
    <x v="1"/>
    <n v="3420"/>
    <n v="538"/>
    <m/>
    <x v="0"/>
    <n v="33"/>
    <n v="6050"/>
    <x v="0"/>
    <s v="CABOT OIL AND GAS CORPORATION"/>
    <n v="2.118754"/>
    <n v="0.36701339999999999"/>
    <n v="103.095"/>
    <n v="1.186912"/>
    <n v="106.76767940000001"/>
    <n v="96.478200000000001"/>
    <n v="8.8178199999999993"/>
    <n v="0"/>
    <x v="1"/>
    <n v="0.68706"/>
    <n v="105.98308"/>
    <n v="3.6878806083359378E-3"/>
    <n v="6454.32"/>
    <n v="3.2334425222643029E-2"/>
    <n v="1.9844526095413102E-2"/>
    <n v="3.4374953362524799E-3"/>
    <n v="0.97671797856833442"/>
    <n v="0.91031700531820736"/>
    <n v="8.320026177763469E-2"/>
    <n v="6.4827329041579089E-3"/>
    <x v="0"/>
    <n v="54.3"/>
    <x v="0"/>
    <m/>
    <m/>
    <x v="0"/>
    <n v="6940"/>
    <x v="0"/>
    <x v="0"/>
    <m/>
    <x v="0"/>
    <x v="0"/>
    <x v="0"/>
    <m/>
    <x v="0"/>
    <x v="0"/>
    <x v="0"/>
    <x v="0"/>
    <x v="0"/>
    <x v="0"/>
    <x v="0"/>
    <x v="0"/>
    <x v="0"/>
    <x v="0"/>
    <x v="0"/>
    <x v="0"/>
    <x v="0"/>
    <m/>
    <x v="0"/>
    <x v="0"/>
    <x v="0"/>
    <x v="0"/>
    <x v="0"/>
    <s v="FRONTIER ASSUMED"/>
    <n v="20107"/>
    <x v="0"/>
    <s v="WYOMING ANALYTICAL LABS ROCK SPRINGS ID No C1303-C1314"/>
    <m/>
    <m/>
    <d v="2002-01-18T00:00:00"/>
  </r>
  <r>
    <x v="1"/>
    <s v="T24N R111W S13 fFRONTIER"/>
    <m/>
    <x v="1"/>
    <x v="3"/>
    <x v="39"/>
    <s v="C SE"/>
    <n v="13"/>
    <n v="24"/>
    <n v="111"/>
    <n v="42.054169999999999"/>
    <n v="-109.951111"/>
    <s v="4903724493"/>
    <s v="BLUE FOREST #40-13"/>
    <x v="0"/>
    <s v="FRONTIER"/>
    <m/>
    <m/>
    <n v="141"/>
    <x v="0"/>
    <n v="10041"/>
    <n v="10182"/>
    <n v="10347"/>
    <n v="10248"/>
    <x v="2"/>
    <d v="2002-01-07T00:00:00"/>
    <n v="7.61"/>
    <x v="0"/>
    <n v="52"/>
    <n v="5.5"/>
    <n v="3620"/>
    <n v="71.2"/>
    <x v="1"/>
    <n v="4950"/>
    <n v="1060"/>
    <m/>
    <x v="0"/>
    <n v="95"/>
    <n v="9100"/>
    <x v="0"/>
    <s v="CABOT OIL AND GAS CORPORATION"/>
    <n v="2.5948000000000002"/>
    <n v="0.45259500000000003"/>
    <n v="157.47"/>
    <n v="1.821296"/>
    <n v="162.33869099999998"/>
    <n v="139.6395"/>
    <n v="17.373399999999997"/>
    <n v="0"/>
    <x v="1"/>
    <n v="1.9779000000000002"/>
    <n v="158.99080000000001"/>
    <n v="1.0418872508654912E-2"/>
    <n v="9853.7000000000007"/>
    <n v="3.9765322865720189E-2"/>
    <n v="1.5983866717269517E-2"/>
    <n v="2.7879675338764441E-3"/>
    <n v="0.98122816574885408"/>
    <n v="0.87828666815941547"/>
    <n v="0.10927298938051759"/>
    <n v="1.2440342460066872E-2"/>
    <x v="0"/>
    <n v="11"/>
    <x v="0"/>
    <m/>
    <m/>
    <x v="0"/>
    <n v="13800"/>
    <x v="0"/>
    <x v="0"/>
    <m/>
    <x v="0"/>
    <x v="0"/>
    <x v="0"/>
    <m/>
    <x v="0"/>
    <x v="0"/>
    <x v="0"/>
    <x v="0"/>
    <x v="0"/>
    <x v="0"/>
    <x v="0"/>
    <x v="0"/>
    <x v="0"/>
    <x v="0"/>
    <x v="0"/>
    <x v="0"/>
    <x v="0"/>
    <m/>
    <x v="0"/>
    <x v="0"/>
    <x v="0"/>
    <x v="0"/>
    <x v="0"/>
    <s v="FRONTIER ASSUMED;  PERFS @ 10,041-182"/>
    <n v="20107"/>
    <x v="0"/>
    <s v="WYOMING ANALYTICAL LABS ROCK SPRINGS ID No C1303-C1314"/>
    <m/>
    <m/>
    <d v="2002-01-18T00:00:00"/>
  </r>
  <r>
    <x v="1"/>
    <s v="T24N R111W S13 fFRONTIER"/>
    <n v="3900"/>
    <x v="0"/>
    <x v="0"/>
    <x v="39"/>
    <s v="SE NW"/>
    <n v="13"/>
    <n v="24"/>
    <n v="111"/>
    <n v="42.061109999999999"/>
    <n v="-109.960278"/>
    <s v="4903724830"/>
    <s v="BLUE FOREST 22-13F"/>
    <x v="0"/>
    <s v="FRONTIER"/>
    <m/>
    <m/>
    <m/>
    <x v="0"/>
    <s v="9950"/>
    <m/>
    <n v="10276"/>
    <n v="10163"/>
    <x v="2"/>
    <d v="2003-03-12T00:00:00"/>
    <n v="7.38"/>
    <x v="1"/>
    <n v="38"/>
    <n v="6"/>
    <n v="1472"/>
    <m/>
    <x v="1"/>
    <n v="2000"/>
    <n v="800"/>
    <m/>
    <x v="0"/>
    <n v="4"/>
    <n v="4320"/>
    <x v="0"/>
    <s v="CABOT OIL AND GAS"/>
    <n v="1.8961999999999999"/>
    <n v="0.49374000000000001"/>
    <n v="64.031999999999996"/>
    <n v="0"/>
    <n v="66.421939999999992"/>
    <n v="56.42"/>
    <n v="13.111999999999998"/>
    <n v="0"/>
    <x v="1"/>
    <n v="8.3280000000000007E-2"/>
    <n v="69.615279999999998"/>
    <n v="-2.347401689037755E-2"/>
    <n v="4320"/>
    <n v="0"/>
    <n v="2.8547796104720823E-2"/>
    <n v="7.4333872211501213E-3"/>
    <n v="0.96401881667412914"/>
    <n v="0.81045425659424186"/>
    <n v="0.18834945431520206"/>
    <n v="1.1962890905559815E-3"/>
    <x v="0"/>
    <m/>
    <x v="0"/>
    <m/>
    <n v="0.745"/>
    <x v="0"/>
    <m/>
    <x v="0"/>
    <x v="0"/>
    <m/>
    <x v="0"/>
    <x v="0"/>
    <x v="0"/>
    <m/>
    <x v="0"/>
    <x v="0"/>
    <x v="0"/>
    <x v="0"/>
    <x v="0"/>
    <x v="0"/>
    <x v="0"/>
    <x v="0"/>
    <x v="0"/>
    <x v="0"/>
    <x v="0"/>
    <x v="0"/>
    <x v="0"/>
    <m/>
    <x v="0"/>
    <x v="0"/>
    <x v="0"/>
    <x v="0"/>
    <x v="0"/>
    <m/>
    <n v="20030312"/>
    <x v="0"/>
    <s v="QUESTAR APPLIED TECHNOLOGY ROCK SPRINGS"/>
    <m/>
    <m/>
    <d v="2003-03-14T00:00:00"/>
  </r>
  <r>
    <x v="1"/>
    <s v="T24N R111W S13 fFRONTIER"/>
    <m/>
    <x v="1"/>
    <x v="3"/>
    <x v="39"/>
    <s v="C NE"/>
    <n v="13"/>
    <n v="24"/>
    <n v="111"/>
    <n v="42.054160000000003"/>
    <n v="-109.9513"/>
    <s v="4903724491"/>
    <s v="BLUE FOREST #20-13"/>
    <x v="0"/>
    <s v="FRONTIER"/>
    <m/>
    <m/>
    <m/>
    <x v="0"/>
    <m/>
    <m/>
    <n v="10310"/>
    <n v="10234"/>
    <x v="2"/>
    <d v="2002-01-07T00:00:00"/>
    <m/>
    <x v="0"/>
    <n v="26.2"/>
    <n v="2.17"/>
    <n v="2690"/>
    <n v="35.799999999999997"/>
    <x v="1"/>
    <n v="3640"/>
    <n v="822"/>
    <m/>
    <x v="0"/>
    <n v="123"/>
    <n v="6980"/>
    <x v="0"/>
    <s v="CABOT OIL AND GAS CORPORATION"/>
    <n v="1.30738"/>
    <n v="0.17856929999999999"/>
    <n v="117.015"/>
    <n v="0.91576399999999991"/>
    <n v="119.41671329999998"/>
    <n v="102.6844"/>
    <n v="13.472579999999999"/>
    <n v="0"/>
    <x v="1"/>
    <n v="2.5608600000000004"/>
    <n v="118.71784"/>
    <n v="2.9347832572602485E-3"/>
    <n v="7339.17"/>
    <n v="2.5083157752858586E-2"/>
    <n v="1.0948048760273494E-2"/>
    <n v="1.4953459617616188E-3"/>
    <n v="0.98755660527796485"/>
    <n v="0.86494498215264026"/>
    <n v="0.11348403913009199"/>
    <n v="2.1570978717267771E-2"/>
    <x v="0"/>
    <n v="0.432"/>
    <x v="0"/>
    <m/>
    <m/>
    <x v="8"/>
    <n v="10200"/>
    <x v="0"/>
    <x v="0"/>
    <m/>
    <x v="0"/>
    <x v="0"/>
    <x v="0"/>
    <m/>
    <x v="0"/>
    <x v="0"/>
    <x v="0"/>
    <x v="0"/>
    <x v="0"/>
    <x v="0"/>
    <x v="0"/>
    <x v="0"/>
    <x v="0"/>
    <x v="0"/>
    <x v="0"/>
    <x v="0"/>
    <x v="0"/>
    <m/>
    <x v="0"/>
    <x v="0"/>
    <x v="0"/>
    <x v="0"/>
    <x v="0"/>
    <s v="FRONTIER ASSUMED"/>
    <n v="20107"/>
    <x v="0"/>
    <s v="WYOMING ANALYTICAL LABS ROCK SPRINGS ID No C1303-C1314"/>
    <m/>
    <m/>
    <d v="2002-01-18T00:00:00"/>
  </r>
  <r>
    <x v="1"/>
    <s v="T24N R111W S13 fCLOVERLY"/>
    <n v="3901"/>
    <x v="0"/>
    <x v="0"/>
    <x v="39"/>
    <s v="NW SW"/>
    <n v="13"/>
    <n v="24"/>
    <n v="111"/>
    <n v="42.054254999999998"/>
    <n v="-109.96152600000001"/>
    <s v="4903723142"/>
    <s v="BLUE FOREST 30-13F"/>
    <x v="0"/>
    <s v="CLOVERLY"/>
    <m/>
    <m/>
    <m/>
    <x v="0"/>
    <s v="10844"/>
    <m/>
    <n v="11052"/>
    <n v="10999"/>
    <x v="2"/>
    <d v="2003-03-12T00:00:00"/>
    <n v="7"/>
    <x v="1"/>
    <n v="34"/>
    <n v="3"/>
    <n v="1541"/>
    <m/>
    <x v="1"/>
    <n v="2100"/>
    <n v="500"/>
    <m/>
    <x v="0"/>
    <n v="1"/>
    <n v="4179"/>
    <x v="0"/>
    <s v="CABOT OIL AND GAS"/>
    <n v="1.6966000000000001"/>
    <n v="0.24687000000000001"/>
    <n v="67.033499999999989"/>
    <n v="0"/>
    <n v="68.976969999999994"/>
    <n v="59.241"/>
    <n v="8.1950000000000003"/>
    <n v="0"/>
    <x v="1"/>
    <n v="2.0820000000000002E-2"/>
    <n v="67.456819999999993"/>
    <n v="1.1142034535579501E-2"/>
    <n v="4179"/>
    <n v="0"/>
    <n v="2.4596615363069736E-2"/>
    <n v="3.5790206499357689E-3"/>
    <n v="0.97182436398699446"/>
    <n v="0.87820623622637428"/>
    <n v="0.12148512188982521"/>
    <n v="3.0864188380062986E-4"/>
    <x v="0"/>
    <m/>
    <x v="0"/>
    <m/>
    <n v="0.93799999999999994"/>
    <x v="0"/>
    <m/>
    <x v="0"/>
    <x v="0"/>
    <m/>
    <x v="0"/>
    <x v="0"/>
    <x v="0"/>
    <m/>
    <x v="0"/>
    <x v="0"/>
    <x v="0"/>
    <x v="0"/>
    <x v="0"/>
    <x v="0"/>
    <x v="0"/>
    <x v="0"/>
    <x v="0"/>
    <x v="0"/>
    <x v="0"/>
    <x v="0"/>
    <x v="0"/>
    <m/>
    <x v="0"/>
    <x v="0"/>
    <x v="0"/>
    <x v="0"/>
    <x v="0"/>
    <m/>
    <n v="20030312"/>
    <x v="0"/>
    <s v="QUESTAR APPLIED TECHNOLOGY ROCK SPRINGS"/>
    <m/>
    <m/>
    <d v="2003-03-14T00:00:00"/>
  </r>
  <r>
    <x v="1"/>
    <s v="T24N R111W S12 fCLOVERLY"/>
    <m/>
    <x v="1"/>
    <x v="3"/>
    <x v="39"/>
    <s v="NW SW"/>
    <n v="12"/>
    <n v="24"/>
    <n v="111"/>
    <n v="42.068890000000003"/>
    <n v="-109.961111"/>
    <s v="4903724481"/>
    <s v="BLUE FOREST #40-12"/>
    <x v="0"/>
    <s v="CLOVERLY"/>
    <m/>
    <m/>
    <m/>
    <x v="0"/>
    <m/>
    <m/>
    <n v="11030"/>
    <n v="10839"/>
    <x v="2"/>
    <d v="2002-01-07T00:00:00"/>
    <n v="6.05"/>
    <x v="0"/>
    <n v="9.7799999999999994"/>
    <m/>
    <n v="707"/>
    <n v="21.6"/>
    <x v="1"/>
    <n v="970"/>
    <n v="355"/>
    <m/>
    <x v="0"/>
    <n v="70"/>
    <n v="2210"/>
    <x v="0"/>
    <s v="CABOT OIL AND GAS CORPORATION"/>
    <n v="0.48802199999999996"/>
    <n v="0"/>
    <n v="30.754499999999997"/>
    <n v="0.55252800000000002"/>
    <n v="31.795049999999996"/>
    <n v="27.363699999999998"/>
    <n v="5.8184499999999995"/>
    <n v="0"/>
    <x v="1"/>
    <n v="1.4574"/>
    <n v="34.63955"/>
    <n v="-4.2816544391025217E-2"/>
    <n v="2133.38"/>
    <n v="-1.7640639317766323E-2"/>
    <n v="1.5348993003627924E-2"/>
    <n v="0"/>
    <n v="0.98465100699637209"/>
    <n v="0.78995541223832288"/>
    <n v="0.16797129292961369"/>
    <n v="4.2073294832063353E-2"/>
    <x v="0"/>
    <n v="61.4"/>
    <x v="0"/>
    <m/>
    <m/>
    <x v="0"/>
    <n v="3360"/>
    <x v="0"/>
    <x v="0"/>
    <m/>
    <x v="0"/>
    <x v="0"/>
    <x v="0"/>
    <m/>
    <x v="0"/>
    <x v="0"/>
    <x v="0"/>
    <x v="0"/>
    <x v="0"/>
    <x v="0"/>
    <x v="0"/>
    <x v="0"/>
    <x v="0"/>
    <x v="0"/>
    <x v="0"/>
    <x v="0"/>
    <x v="0"/>
    <m/>
    <x v="0"/>
    <x v="0"/>
    <x v="0"/>
    <x v="0"/>
    <x v="0"/>
    <s v="DAKOTA ASSUMED"/>
    <n v="20107"/>
    <x v="0"/>
    <s v="WYOMING ANALYTICAL LABS ROCK SPRINGS ID No C1303-C1314"/>
    <m/>
    <m/>
    <d v="2002-01-18T00:00:00"/>
  </r>
  <r>
    <x v="1"/>
    <s v="T24N R111W S11 fFRONTIER"/>
    <n v="3899"/>
    <x v="0"/>
    <x v="0"/>
    <x v="39"/>
    <s v="NW NW"/>
    <n v="11"/>
    <n v="24"/>
    <n v="111"/>
    <n v="42.079439999999998"/>
    <n v="-109.985"/>
    <s v="4903724969"/>
    <s v="BLUE FOREST 95-11"/>
    <x v="0"/>
    <s v="FRONTIER"/>
    <m/>
    <m/>
    <m/>
    <x v="0"/>
    <s v="9714"/>
    <m/>
    <n v="9980"/>
    <n v="9912"/>
    <x v="2"/>
    <d v="2003-03-12T00:00:00"/>
    <n v="8.23"/>
    <x v="1"/>
    <n v="20"/>
    <n v="4"/>
    <n v="1702"/>
    <m/>
    <x v="1"/>
    <n v="2300"/>
    <n v="600"/>
    <m/>
    <x v="0"/>
    <n v="2"/>
    <n v="4628"/>
    <x v="0"/>
    <s v="CABOT OIL AND GAS"/>
    <n v="0.998"/>
    <n v="0.32916000000000001"/>
    <n v="74.036999999999992"/>
    <n v="0"/>
    <n v="75.364159999999998"/>
    <n v="64.882999999999996"/>
    <n v="9.8339999999999996"/>
    <n v="0"/>
    <x v="1"/>
    <n v="4.1640000000000003E-2"/>
    <n v="74.75864"/>
    <n v="4.03349790971124E-3"/>
    <n v="4628"/>
    <n v="0"/>
    <n v="1.3242368786436419E-2"/>
    <n v="4.3675932963360836E-3"/>
    <n v="0.98239003791722745"/>
    <n v="0.86789968356834735"/>
    <n v="0.13154332395559898"/>
    <n v="5.5699247605360406E-4"/>
    <x v="0"/>
    <m/>
    <x v="0"/>
    <m/>
    <n v="0.83399999999999996"/>
    <x v="0"/>
    <m/>
    <x v="0"/>
    <x v="0"/>
    <m/>
    <x v="0"/>
    <x v="0"/>
    <x v="0"/>
    <m/>
    <x v="0"/>
    <x v="0"/>
    <x v="0"/>
    <x v="0"/>
    <x v="0"/>
    <x v="0"/>
    <x v="0"/>
    <x v="0"/>
    <x v="0"/>
    <x v="0"/>
    <x v="0"/>
    <x v="0"/>
    <x v="0"/>
    <m/>
    <x v="0"/>
    <x v="0"/>
    <x v="0"/>
    <x v="0"/>
    <x v="0"/>
    <m/>
    <n v="20030312"/>
    <x v="0"/>
    <s v="QUESTAR APPLIED TECHNOLOGY ROCK SPRINGS"/>
    <m/>
    <m/>
    <d v="2003-03-14T00:00:00"/>
  </r>
  <r>
    <x v="1"/>
    <s v="T24N R111W S11 fFRONTIER"/>
    <m/>
    <x v="1"/>
    <x v="3"/>
    <x v="39"/>
    <s v="C SW"/>
    <n v="11"/>
    <n v="24"/>
    <n v="111"/>
    <n v="42.06861"/>
    <n v="-109.980278"/>
    <s v="4903724646"/>
    <s v="BLUE FOREST #40-11"/>
    <x v="0"/>
    <s v="FRONTIER"/>
    <m/>
    <m/>
    <m/>
    <x v="0"/>
    <m/>
    <m/>
    <n v="10180"/>
    <n v="10109"/>
    <x v="2"/>
    <d v="2002-01-07T00:00:00"/>
    <m/>
    <x v="0"/>
    <n v="47.9"/>
    <n v="5.42"/>
    <n v="3180"/>
    <n v="51.6"/>
    <x v="1"/>
    <n v="4100"/>
    <n v="1059"/>
    <m/>
    <x v="0"/>
    <n v="99"/>
    <n v="8402"/>
    <x v="0"/>
    <s v="CABOT OIL AND GAS CORPORATION"/>
    <n v="2.3902099999999997"/>
    <n v="0.44601180000000001"/>
    <n v="138.33000000000001"/>
    <n v="1.319928"/>
    <n v="142.48614979999999"/>
    <n v="115.661"/>
    <n v="17.357009999999999"/>
    <n v="0"/>
    <x v="1"/>
    <n v="2.0611800000000002"/>
    <n v="135.07919000000001"/>
    <n v="2.6685463701401169E-2"/>
    <n v="8542.92"/>
    <n v="8.3163567606102645E-3"/>
    <n v="1.6775033947896034E-2"/>
    <n v="3.1302116074161759E-3"/>
    <n v="0.98009475444468774"/>
    <n v="0.85624588065711671"/>
    <n v="0.12849507018808742"/>
    <n v="1.5259049154795791E-2"/>
    <x v="0"/>
    <n v="0.26"/>
    <x v="0"/>
    <m/>
    <m/>
    <x v="0"/>
    <n v="13000"/>
    <x v="0"/>
    <x v="0"/>
    <m/>
    <x v="0"/>
    <x v="0"/>
    <x v="0"/>
    <m/>
    <x v="0"/>
    <x v="0"/>
    <x v="0"/>
    <x v="0"/>
    <x v="0"/>
    <x v="0"/>
    <x v="0"/>
    <x v="0"/>
    <x v="0"/>
    <x v="0"/>
    <x v="0"/>
    <x v="0"/>
    <x v="0"/>
    <m/>
    <x v="0"/>
    <x v="0"/>
    <x v="0"/>
    <x v="0"/>
    <x v="0"/>
    <m/>
    <n v="20107"/>
    <x v="0"/>
    <s v="WYOMING ANALYTICAL LABS ROCK SPRINGS ID No C1303-C1314"/>
    <m/>
    <m/>
    <d v="2002-01-18T00:00:00"/>
  </r>
  <r>
    <x v="1"/>
    <s v="T24N R111W S10 fCLOVERLY"/>
    <m/>
    <x v="1"/>
    <x v="3"/>
    <x v="33"/>
    <s v="NW NW"/>
    <n v="10"/>
    <n v="24"/>
    <n v="111"/>
    <n v="42.075830000000003"/>
    <n v="-110.00028"/>
    <s v="4903724154"/>
    <s v="LINCOLN ROAD #10-10"/>
    <x v="0"/>
    <s v="CLOVERLY"/>
    <m/>
    <m/>
    <m/>
    <x v="0"/>
    <m/>
    <m/>
    <n v="10746"/>
    <n v="10675"/>
    <x v="2"/>
    <d v="2002-01-07T00:00:00"/>
    <n v="7.03"/>
    <x v="0"/>
    <n v="2.88"/>
    <n v="0.14599999999999999"/>
    <n v="188"/>
    <n v="2.2000000000000002"/>
    <x v="1"/>
    <n v="219"/>
    <n v="65.3"/>
    <m/>
    <x v="0"/>
    <n v="74"/>
    <n v="634"/>
    <x v="0"/>
    <s v="CABOT OIL AND GAS CORPORATION"/>
    <n v="0.14371200000000001"/>
    <n v="1.201434E-2"/>
    <n v="8.177999999999999"/>
    <n v="5.6276E-2"/>
    <n v="8.3900023399999988"/>
    <n v="6.1779899999999994"/>
    <n v="1.0702669999999999"/>
    <n v="0"/>
    <x v="1"/>
    <n v="1.54068"/>
    <n v="8.7889369999999989"/>
    <n v="-2.3222310301259853E-2"/>
    <n v="551.52600000000007"/>
    <n v="-6.9567432515187294E-2"/>
    <n v="1.7128958273925823E-2"/>
    <n v="1.4319829140834305E-3"/>
    <n v="0.98143905881199078"/>
    <n v="0.70292801052049869"/>
    <n v="0.1217743397182162"/>
    <n v="0.17529764976128515"/>
    <x v="0"/>
    <n v="15"/>
    <x v="0"/>
    <m/>
    <m/>
    <x v="0"/>
    <n v="694"/>
    <x v="0"/>
    <x v="0"/>
    <m/>
    <x v="0"/>
    <x v="0"/>
    <x v="0"/>
    <m/>
    <x v="0"/>
    <x v="0"/>
    <x v="0"/>
    <x v="0"/>
    <x v="0"/>
    <x v="0"/>
    <x v="0"/>
    <x v="0"/>
    <x v="0"/>
    <x v="0"/>
    <x v="0"/>
    <x v="0"/>
    <x v="0"/>
    <m/>
    <x v="0"/>
    <x v="0"/>
    <x v="0"/>
    <x v="0"/>
    <x v="0"/>
    <s v="DAKOTA ASSUMED; PERFS @ 10,486-500"/>
    <n v="20107"/>
    <x v="0"/>
    <s v="WYOMING ANALYTICAL LABS ROCK SPRINGS ID No C1303-C1314"/>
    <m/>
    <m/>
    <d v="2002-01-18T00:00:00"/>
  </r>
  <r>
    <x v="1"/>
    <s v="T24N R111W S08 fFRONTIER"/>
    <m/>
    <x v="1"/>
    <x v="3"/>
    <x v="33"/>
    <s v="C NE"/>
    <n v="8"/>
    <n v="24"/>
    <n v="111"/>
    <n v="42.075857999999997"/>
    <n v="-110.028948"/>
    <s v="4903722966"/>
    <s v="20-8"/>
    <x v="0"/>
    <s v="FRONTIER"/>
    <m/>
    <m/>
    <m/>
    <x v="0"/>
    <m/>
    <m/>
    <n v="9988"/>
    <n v="9890"/>
    <x v="2"/>
    <d v="1997-04-10T00:00:00"/>
    <n v="6.62"/>
    <x v="0"/>
    <n v="7"/>
    <n v="1"/>
    <n v="510"/>
    <n v="8"/>
    <x v="1"/>
    <n v="680"/>
    <n v="220"/>
    <n v="0"/>
    <x v="1"/>
    <n v="0"/>
    <n v="1314"/>
    <x v="0"/>
    <s v="XTO ENERGY INC"/>
    <n v="0.3493"/>
    <n v="8.2290000000000002E-2"/>
    <n v="22.184999999999999"/>
    <n v="0.20463999999999999"/>
    <n v="22.82123"/>
    <n v="19.1828"/>
    <n v="3.6057999999999995"/>
    <n v="0"/>
    <x v="1"/>
    <n v="0"/>
    <n v="22.788599999999999"/>
    <n v="7.1541595309609896E-4"/>
    <n v="1426"/>
    <n v="4.0875912408759124E-2"/>
    <n v="1.5305923475640883E-2"/>
    <n v="3.6058529711150539E-3"/>
    <n v="0.9810882235532441"/>
    <n v="0.84177176307451973"/>
    <n v="0.15822823692548027"/>
    <n v="0"/>
    <x v="1"/>
    <n v="0"/>
    <x v="1"/>
    <n v="1265"/>
    <n v="5.6"/>
    <x v="0"/>
    <n v="0"/>
    <x v="0"/>
    <x v="1"/>
    <m/>
    <x v="1"/>
    <x v="1"/>
    <x v="1"/>
    <n v="0"/>
    <x v="1"/>
    <x v="1"/>
    <x v="1"/>
    <x v="1"/>
    <x v="0"/>
    <x v="0"/>
    <x v="0"/>
    <x v="0"/>
    <x v="0"/>
    <x v="0"/>
    <x v="0"/>
    <x v="0"/>
    <x v="0"/>
    <m/>
    <x v="0"/>
    <x v="0"/>
    <x v="0"/>
    <x v="0"/>
    <x v="0"/>
    <m/>
    <n v="19970410"/>
    <x v="1"/>
    <s v="CORE LABS - LAB No 974343-20"/>
    <m/>
    <m/>
    <m/>
  </r>
  <r>
    <x v="0"/>
    <s v="T24N R111W S08 fFORT UNION"/>
    <n v="49005805"/>
    <x v="0"/>
    <x v="0"/>
    <x v="0"/>
    <m/>
    <s v="8"/>
    <s v=" 24"/>
    <s v=" 111"/>
    <n v="42.066949999999999"/>
    <n v="-110.0278"/>
    <s v="4903705935"/>
    <s v="GOVERNMENT NO. 1"/>
    <x v="0"/>
    <s v="FORT UNION"/>
    <m/>
    <m/>
    <n v="75"/>
    <x v="0"/>
    <n v="3725"/>
    <n v="3800"/>
    <n v="6170"/>
    <m/>
    <x v="0"/>
    <m/>
    <n v="7.5999999046325684"/>
    <x v="0"/>
    <n v="120"/>
    <n v="27"/>
    <n v="2851"/>
    <n v="-3"/>
    <x v="0"/>
    <n v="4540"/>
    <n v="232"/>
    <m/>
    <x v="0"/>
    <n v="18"/>
    <n v="7670"/>
    <x v="0"/>
    <m/>
    <n v="5.9879999999999995"/>
    <n v="2.2218300000000002"/>
    <n v="124.01849999999999"/>
    <n v="0"/>
    <n v="132.22833"/>
    <n v="128.07339999999999"/>
    <n v="3.8024799999999996"/>
    <m/>
    <x v="0"/>
    <n v="0.37476000000000004"/>
    <n v="132.25064"/>
    <n v="-8.4354532989917852E-5"/>
    <n v="7782"/>
    <n v="7.2482526533782033E-3"/>
    <n v="4.5285303081419842E-2"/>
    <n v="1.6802980117800778E-2"/>
    <n v="0.93791171680077934"/>
    <n v="0.9684142171259057"/>
    <n v="2.8752072579762183E-2"/>
    <n v="2.833710294332035E-3"/>
    <x v="0"/>
    <m/>
    <x v="0"/>
    <m/>
    <m/>
    <x v="0"/>
    <m/>
    <x v="0"/>
    <x v="0"/>
    <m/>
    <x v="0"/>
    <x v="0"/>
    <x v="0"/>
    <m/>
    <x v="0"/>
    <x v="0"/>
    <x v="0"/>
    <x v="0"/>
    <x v="0"/>
    <x v="0"/>
    <x v="0"/>
    <x v="0"/>
    <x v="0"/>
    <x v="0"/>
    <x v="0"/>
    <x v="0"/>
    <x v="0"/>
    <m/>
    <x v="0"/>
    <x v="0"/>
    <x v="0"/>
    <x v="0"/>
    <x v="0"/>
    <s v="DST NO. 1"/>
    <m/>
    <x v="0"/>
    <m/>
    <m/>
    <m/>
    <m/>
  </r>
  <r>
    <x v="1"/>
    <s v="T24N R111W S08 fCLOVERLY"/>
    <m/>
    <x v="1"/>
    <x v="3"/>
    <x v="33"/>
    <s v="SE SW"/>
    <n v="8"/>
    <n v="24"/>
    <n v="111"/>
    <n v="42.068618000000001"/>
    <n v="-110.03396600000001"/>
    <s v="4903722533"/>
    <s v="2-8 RAPTOR"/>
    <x v="0"/>
    <s v="CLOVERLY"/>
    <m/>
    <m/>
    <m/>
    <x v="0"/>
    <m/>
    <m/>
    <n v="10954"/>
    <m/>
    <x v="2"/>
    <d v="1997-05-15T00:00:00"/>
    <n v="6.5"/>
    <x v="0"/>
    <n v="45"/>
    <n v="2"/>
    <n v="7"/>
    <n v="0"/>
    <x v="1"/>
    <n v="30"/>
    <n v="104"/>
    <n v="0"/>
    <x v="1"/>
    <n v="0"/>
    <n v="186"/>
    <x v="0"/>
    <s v="XTO ENERGY INC"/>
    <n v="2.2454999999999998"/>
    <n v="0.16458"/>
    <n v="0.30449999999999999"/>
    <n v="0"/>
    <n v="2.7145799999999998"/>
    <n v="0.84629999999999994"/>
    <n v="1.7045599999999999"/>
    <n v="0"/>
    <x v="1"/>
    <n v="0"/>
    <n v="2.5508599999999997"/>
    <n v="3.1093317937342387E-2"/>
    <n v="188"/>
    <n v="5.3475935828877002E-3"/>
    <n v="0.82719978781247927"/>
    <n v="6.0628163472802428E-2"/>
    <n v="0.11217204871471831"/>
    <n v="0.33177046172663338"/>
    <n v="0.66822953827336662"/>
    <n v="0"/>
    <x v="1"/>
    <n v="0"/>
    <x v="1"/>
    <n v="0"/>
    <n v="0"/>
    <x v="0"/>
    <n v="0"/>
    <x v="0"/>
    <x v="1"/>
    <m/>
    <x v="1"/>
    <x v="1"/>
    <x v="1"/>
    <n v="0"/>
    <x v="1"/>
    <x v="1"/>
    <x v="1"/>
    <x v="1"/>
    <x v="0"/>
    <x v="0"/>
    <x v="0"/>
    <x v="0"/>
    <x v="0"/>
    <x v="0"/>
    <x v="0"/>
    <x v="0"/>
    <x v="0"/>
    <m/>
    <x v="0"/>
    <x v="0"/>
    <x v="0"/>
    <x v="0"/>
    <x v="0"/>
    <m/>
    <n v="19970515"/>
    <x v="1"/>
    <s v="CORE LABS - LAB No 974665-1"/>
    <m/>
    <m/>
    <d v="1997-05-19T00:00:00"/>
  </r>
  <r>
    <x v="1"/>
    <s v="T24N R111W S03 fFRONTIER"/>
    <m/>
    <x v="1"/>
    <x v="3"/>
    <x v="33"/>
    <s v="NW SW"/>
    <n v="3"/>
    <n v="24"/>
    <n v="111"/>
    <n v="42.084719999999997"/>
    <n v="-110.00221999999999"/>
    <s v="4903723960"/>
    <s v="LINCOLN ROAD #13-3"/>
    <x v="0"/>
    <s v="FRONTIER"/>
    <m/>
    <m/>
    <m/>
    <x v="0"/>
    <m/>
    <m/>
    <n v="9950"/>
    <m/>
    <x v="2"/>
    <d v="2002-01-07T00:00:00"/>
    <n v="8.1199999999999992"/>
    <x v="0"/>
    <n v="46.7"/>
    <n v="5.29"/>
    <n v="2880"/>
    <n v="52"/>
    <x v="1"/>
    <n v="4050"/>
    <n v="1080"/>
    <m/>
    <x v="0"/>
    <n v="58"/>
    <n v="8360"/>
    <x v="0"/>
    <s v="CABOT OIL AND GAS CORPORATION"/>
    <n v="2.33033"/>
    <n v="0.43531410000000004"/>
    <n v="125.28"/>
    <n v="1.33016"/>
    <n v="129.37580409999998"/>
    <n v="114.2505"/>
    <n v="17.701199999999996"/>
    <n v="0"/>
    <x v="1"/>
    <n v="1.2075600000000002"/>
    <n v="133.15925999999999"/>
    <n v="-1.4411240315536986E-2"/>
    <n v="8171.99"/>
    <n v="-1.1372496595993601E-2"/>
    <n v="1.8012100610395359E-2"/>
    <n v="3.3647257540020971E-3"/>
    <n v="0.97862317363560258"/>
    <n v="0.85799891047757404"/>
    <n v="0.13293255009077098"/>
    <n v="9.0685394316549987E-3"/>
    <x v="0"/>
    <n v="1.17"/>
    <x v="0"/>
    <m/>
    <m/>
    <x v="0"/>
    <n v="12800"/>
    <x v="0"/>
    <x v="0"/>
    <m/>
    <x v="0"/>
    <x v="0"/>
    <x v="0"/>
    <m/>
    <x v="0"/>
    <x v="0"/>
    <x v="0"/>
    <x v="0"/>
    <x v="0"/>
    <x v="0"/>
    <x v="0"/>
    <x v="0"/>
    <x v="0"/>
    <x v="0"/>
    <x v="0"/>
    <x v="0"/>
    <x v="0"/>
    <m/>
    <x v="0"/>
    <x v="0"/>
    <x v="0"/>
    <x v="0"/>
    <x v="0"/>
    <s v="FRONTIER ASSUMED"/>
    <n v="20107"/>
    <x v="0"/>
    <s v="WYOMING ANALYTICAL LABS ROCK SPRINGS ID No C1303-C1314"/>
    <m/>
    <m/>
    <d v="2002-01-18T00:00:00"/>
  </r>
  <r>
    <x v="1"/>
    <s v="T24N R110W S34 fFRONTIER"/>
    <m/>
    <x v="1"/>
    <x v="3"/>
    <x v="40"/>
    <s v="NW SW"/>
    <n v="34"/>
    <n v="24"/>
    <n v="110"/>
    <n v="42.011940000000003"/>
    <n v="-109.88194"/>
    <s v="4903724152"/>
    <s v="HORSESHOE #40-34"/>
    <x v="0"/>
    <s v="FRONTIER"/>
    <m/>
    <m/>
    <m/>
    <x v="0"/>
    <m/>
    <m/>
    <m/>
    <m/>
    <x v="2"/>
    <d v="2002-01-07T00:00:00"/>
    <n v="7.78"/>
    <x v="0"/>
    <n v="31.1"/>
    <n v="3.47"/>
    <n v="2850"/>
    <n v="75.599999999999994"/>
    <x v="1"/>
    <n v="3900"/>
    <n v="995"/>
    <m/>
    <x v="0"/>
    <n v="58"/>
    <n v="7710"/>
    <x v="0"/>
    <s v="CABOT OIL AND GAS CORPORATION"/>
    <n v="1.55189"/>
    <n v="0.28554630000000003"/>
    <n v="123.97499999999999"/>
    <n v="1.9338479999999998"/>
    <n v="127.74628429999999"/>
    <n v="110.01899999999999"/>
    <n v="16.308049999999998"/>
    <n v="0"/>
    <x v="1"/>
    <n v="1.2075600000000002"/>
    <n v="127.53460999999999"/>
    <n v="8.2918191187172821E-4"/>
    <n v="7913.17"/>
    <n v="1.3004403075688229E-2"/>
    <n v="1.214822026725673E-2"/>
    <n v="2.235261100271392E-3"/>
    <n v="0.98561651863247191"/>
    <n v="0.86265994775849475"/>
    <n v="0.12787156364848726"/>
    <n v="9.4684885930180068E-3"/>
    <x v="0"/>
    <n v="5.37"/>
    <x v="0"/>
    <m/>
    <m/>
    <x v="0"/>
    <n v="12100"/>
    <x v="0"/>
    <x v="0"/>
    <m/>
    <x v="0"/>
    <x v="0"/>
    <x v="0"/>
    <m/>
    <x v="0"/>
    <x v="0"/>
    <x v="0"/>
    <x v="0"/>
    <x v="0"/>
    <x v="0"/>
    <x v="0"/>
    <x v="0"/>
    <x v="0"/>
    <x v="0"/>
    <x v="0"/>
    <x v="0"/>
    <x v="0"/>
    <m/>
    <x v="0"/>
    <x v="0"/>
    <x v="0"/>
    <x v="0"/>
    <x v="0"/>
    <s v="FRONTIER ASSUMED"/>
    <n v="20107"/>
    <x v="0"/>
    <s v="WYOMING ANALYTICAL LABS ROCK SPRINGS ID No C1303-C1314"/>
    <m/>
    <m/>
    <d v="2002-01-18T00:00:00"/>
  </r>
  <r>
    <x v="1"/>
    <s v="T24N R110W S32 fFRONTIER"/>
    <m/>
    <x v="1"/>
    <x v="3"/>
    <x v="33"/>
    <s v="SE NW"/>
    <n v="32"/>
    <n v="24"/>
    <n v="110"/>
    <n v="42.016669999999998"/>
    <n v="-109.91722"/>
    <s v="4903724146"/>
    <s v="FOUR MIKE GULCH 50-32"/>
    <x v="0"/>
    <s v="FRONTIER"/>
    <m/>
    <m/>
    <m/>
    <x v="0"/>
    <m/>
    <m/>
    <n v="10793"/>
    <n v="10670"/>
    <x v="2"/>
    <d v="2001-06-21T00:00:00"/>
    <n v="6.38"/>
    <x v="0"/>
    <n v="25.2"/>
    <n v="3.33"/>
    <n v="2300"/>
    <n v="29"/>
    <x v="1"/>
    <n v="2920"/>
    <n v="570"/>
    <m/>
    <x v="0"/>
    <n v="25.9"/>
    <n v="5160"/>
    <x v="0"/>
    <s v="CABOT OIL AND GAS CORPORATION"/>
    <n v="1.2574799999999999"/>
    <n v="0.27402570000000004"/>
    <n v="100.05"/>
    <n v="0.74181999999999992"/>
    <n v="102.3233257"/>
    <n v="82.373199999999997"/>
    <n v="9.3422999999999998"/>
    <n v="0"/>
    <x v="1"/>
    <n v="0.539238"/>
    <n v="92.254737999999989"/>
    <n v="5.1745749282014315E-2"/>
    <n v="5873.43"/>
    <n v="6.466076279090005E-2"/>
    <n v="1.2289279999428322E-2"/>
    <n v="2.6780374672673492E-3"/>
    <n v="0.98503268253330434"/>
    <n v="0.89288855820066393"/>
    <n v="0.10126634363212869"/>
    <n v="5.8450981672074128E-3"/>
    <x v="0"/>
    <n v="0.27500000000000002"/>
    <x v="0"/>
    <m/>
    <m/>
    <x v="0"/>
    <m/>
    <x v="0"/>
    <x v="0"/>
    <m/>
    <x v="0"/>
    <x v="0"/>
    <x v="0"/>
    <m/>
    <x v="0"/>
    <x v="0"/>
    <x v="0"/>
    <x v="0"/>
    <x v="0"/>
    <x v="0"/>
    <x v="0"/>
    <x v="0"/>
    <x v="0"/>
    <x v="0"/>
    <x v="0"/>
    <x v="0"/>
    <x v="0"/>
    <m/>
    <x v="0"/>
    <x v="0"/>
    <x v="0"/>
    <x v="0"/>
    <x v="0"/>
    <s v="FRONTIER ASSUMED"/>
    <n v="10621"/>
    <x v="0"/>
    <s v="ENVIRO TEST CASPER ID No 2915-3"/>
    <m/>
    <m/>
    <d v="2001-06-22T00:00:00"/>
  </r>
  <r>
    <x v="0"/>
    <s v="T24N R110W S10 fWASATCH"/>
    <n v="49008399"/>
    <x v="0"/>
    <x v="0"/>
    <x v="0"/>
    <m/>
    <s v="10"/>
    <s v=" 24"/>
    <s v=" 110"/>
    <n v="42.068060000000003"/>
    <n v="-109.86924"/>
    <s v="4903720161"/>
    <s v="NO. 1 BROKEN HAND UNIT"/>
    <x v="0"/>
    <s v="WASATCH"/>
    <m/>
    <m/>
    <n v="-900"/>
    <x v="0"/>
    <n v="900"/>
    <m/>
    <n v="7200"/>
    <m/>
    <x v="5"/>
    <d v="1969-08-28T00:00:00"/>
    <n v="8.1000003814697266"/>
    <x v="0"/>
    <n v="19"/>
    <n v="10"/>
    <n v="1405"/>
    <n v="23"/>
    <x v="0"/>
    <n v="1510"/>
    <n v="878"/>
    <m/>
    <x v="0"/>
    <n v="312"/>
    <n v="3711"/>
    <x v="0"/>
    <m/>
    <n v="0.94809999999999994"/>
    <n v="0.82289999999999996"/>
    <n v="61.1175"/>
    <n v="0.58833999999999997"/>
    <n v="63.476839999999996"/>
    <n v="42.597099999999998"/>
    <n v="14.390419999999999"/>
    <m/>
    <x v="0"/>
    <n v="6.4958400000000003"/>
    <n v="63.483359999999998"/>
    <n v="-5.1354676504935075E-5"/>
    <n v="4154"/>
    <n v="5.632549268912905E-2"/>
    <n v="1.4936156242182188E-2"/>
    <n v="1.2963783326328153E-2"/>
    <n v="0.97210006043148967"/>
    <n v="0.67099630517351316"/>
    <n v="0.22668018832021491"/>
    <n v="0.10232350650627189"/>
    <x v="0"/>
    <m/>
    <x v="0"/>
    <m/>
    <m/>
    <x v="0"/>
    <m/>
    <x v="0"/>
    <x v="0"/>
    <m/>
    <x v="0"/>
    <x v="0"/>
    <x v="0"/>
    <m/>
    <x v="0"/>
    <x v="0"/>
    <x v="0"/>
    <x v="0"/>
    <x v="0"/>
    <x v="0"/>
    <x v="0"/>
    <x v="0"/>
    <x v="0"/>
    <x v="0"/>
    <x v="0"/>
    <x v="0"/>
    <x v="0"/>
    <m/>
    <x v="0"/>
    <x v="0"/>
    <x v="0"/>
    <x v="0"/>
    <x v="0"/>
    <s v="FLOWLINE"/>
    <m/>
    <x v="0"/>
    <m/>
    <m/>
    <m/>
    <m/>
  </r>
  <r>
    <x v="0"/>
    <s v="T24N R104W S24 fMESAVERDE/ROCK SPRINGS"/>
    <n v="49008403"/>
    <x v="0"/>
    <x v="0"/>
    <x v="0"/>
    <m/>
    <s v="24"/>
    <s v=" 24"/>
    <s v=" 104"/>
    <n v="42.033380000000001"/>
    <n v="-109.13368"/>
    <s v="4903706437"/>
    <s v="1 GOVERNMENT DUNE"/>
    <x v="0"/>
    <s v="MESAVERDE/ROCK SPRINGS"/>
    <n v="2171"/>
    <m/>
    <n v="19"/>
    <x v="0"/>
    <n v="3395"/>
    <n v="3414"/>
    <n v="5500"/>
    <m/>
    <x v="0"/>
    <d v="1963-11-27T00:00:00"/>
    <n v="8"/>
    <x v="0"/>
    <n v="85"/>
    <n v="41"/>
    <n v="25546"/>
    <n v="160"/>
    <x v="0"/>
    <n v="34000"/>
    <n v="10004"/>
    <m/>
    <x v="0"/>
    <n v="70"/>
    <n v="64840"/>
    <x v="0"/>
    <m/>
    <n v="4.2415000000000003"/>
    <n v="3.3738900000000003"/>
    <n v="1111.251"/>
    <n v="4.0927999999999995"/>
    <n v="1122.9591899999998"/>
    <n v="959.14"/>
    <n v="163.96555999999998"/>
    <m/>
    <x v="0"/>
    <n v="1.4574"/>
    <n v="1124.56296"/>
    <n v="-7.1357250027554472E-4"/>
    <n v="69903"/>
    <n v="3.7575235819300445E-2"/>
    <n v="3.7770740359674166E-3"/>
    <n v="3.0044635905246038E-3"/>
    <n v="0.99321846237350808"/>
    <n v="0.85290022356774053"/>
    <n v="0.14580380630711862"/>
    <n v="1.2959701251408814E-3"/>
    <x v="0"/>
    <m/>
    <x v="0"/>
    <m/>
    <m/>
    <x v="0"/>
    <m/>
    <x v="0"/>
    <x v="0"/>
    <m/>
    <x v="0"/>
    <x v="0"/>
    <x v="0"/>
    <m/>
    <x v="0"/>
    <x v="0"/>
    <x v="0"/>
    <x v="0"/>
    <x v="0"/>
    <x v="0"/>
    <x v="0"/>
    <x v="0"/>
    <x v="0"/>
    <x v="0"/>
    <x v="0"/>
    <x v="0"/>
    <x v="0"/>
    <m/>
    <x v="0"/>
    <x v="0"/>
    <x v="0"/>
    <x v="0"/>
    <x v="0"/>
    <s v="DST NO. 3"/>
    <m/>
    <x v="0"/>
    <m/>
    <m/>
    <m/>
    <m/>
  </r>
  <r>
    <x v="0"/>
    <s v="T24N R104W S24 fMESAVERDE/ALMOND"/>
    <n v="49008404"/>
    <x v="0"/>
    <x v="0"/>
    <x v="0"/>
    <m/>
    <s v="24"/>
    <s v=" 24"/>
    <s v=" 104"/>
    <n v="42.033380000000001"/>
    <n v="-109.13368"/>
    <s v="4903706437"/>
    <s v="1 GOVERNMENT DUNE"/>
    <x v="0"/>
    <s v="MESAVERDE/ALMOND"/>
    <m/>
    <n v="2171"/>
    <n v="32"/>
    <x v="3"/>
    <n v="1192"/>
    <n v="1224"/>
    <n v="5500"/>
    <m/>
    <x v="0"/>
    <d v="1963-11-11T00:00:00"/>
    <n v="8.8999996185302734"/>
    <x v="0"/>
    <n v="11"/>
    <n v="5"/>
    <n v="983"/>
    <n v="12"/>
    <x v="0"/>
    <n v="530"/>
    <n v="952"/>
    <m/>
    <x v="0"/>
    <n v="500"/>
    <n v="2607"/>
    <x v="0"/>
    <m/>
    <n v="0.54889999999999994"/>
    <n v="0.41144999999999998"/>
    <n v="42.7605"/>
    <n v="0.30696000000000001"/>
    <n v="44.027809999999995"/>
    <n v="14.9513"/>
    <n v="15.603279999999998"/>
    <m/>
    <x v="0"/>
    <n v="10.41"/>
    <n v="40.964579999999998"/>
    <n v="3.6041226749830159E-2"/>
    <n v="2990"/>
    <n v="6.8429515812042166E-2"/>
    <n v="1.2467120213337889E-2"/>
    <n v="9.3452297536488881E-3"/>
    <n v="0.97818765003301322"/>
    <n v="0.36498116177439144"/>
    <n v="0.38089686260667138"/>
    <n v="0.25412197561893718"/>
    <x v="0"/>
    <m/>
    <x v="0"/>
    <m/>
    <m/>
    <x v="0"/>
    <m/>
    <x v="0"/>
    <x v="0"/>
    <m/>
    <x v="0"/>
    <x v="0"/>
    <x v="0"/>
    <m/>
    <x v="0"/>
    <x v="0"/>
    <x v="0"/>
    <x v="0"/>
    <x v="0"/>
    <x v="0"/>
    <x v="0"/>
    <x v="0"/>
    <x v="0"/>
    <x v="0"/>
    <x v="0"/>
    <x v="0"/>
    <x v="0"/>
    <m/>
    <x v="0"/>
    <x v="0"/>
    <x v="0"/>
    <x v="0"/>
    <x v="0"/>
    <s v="DST NO. 1 (TOP)"/>
    <m/>
    <x v="0"/>
    <m/>
    <m/>
    <m/>
    <m/>
  </r>
  <r>
    <x v="0"/>
    <s v="T24N R104W S24 fMESAVERDE/ALMOND"/>
    <n v="49008405"/>
    <x v="0"/>
    <x v="0"/>
    <x v="0"/>
    <m/>
    <s v="24"/>
    <s v=" 24"/>
    <s v=" 104"/>
    <n v="42.033380000000001"/>
    <n v="-109.13368"/>
    <s v="4903706437"/>
    <s v="1 GOVERNMENT DUNE"/>
    <x v="0"/>
    <s v="MESAVERDE/ALMOND"/>
    <m/>
    <n v="2171"/>
    <n v="32"/>
    <x v="3"/>
    <n v="1192"/>
    <n v="1224"/>
    <n v="5500"/>
    <m/>
    <x v="0"/>
    <d v="1963-11-11T00:00:00"/>
    <n v="8.6000003814697266"/>
    <x v="0"/>
    <n v="11"/>
    <n v="5"/>
    <n v="1180"/>
    <n v="10"/>
    <x v="0"/>
    <n v="820"/>
    <n v="1403"/>
    <m/>
    <x v="0"/>
    <n v="220"/>
    <n v="2998"/>
    <x v="0"/>
    <m/>
    <n v="0.54889999999999994"/>
    <n v="0.41144999999999998"/>
    <n v="51.33"/>
    <n v="0.25579999999999997"/>
    <n v="52.546149999999997"/>
    <n v="23.132199999999997"/>
    <n v="22.995169999999998"/>
    <m/>
    <x v="0"/>
    <n v="4.5804"/>
    <n v="50.707769999999996"/>
    <n v="1.7804457206079934E-2"/>
    <n v="3646"/>
    <n v="9.7531607465382295E-2"/>
    <n v="1.0446055515009187E-2"/>
    <n v="7.8302596860093457E-3"/>
    <n v="0.98172368479898153"/>
    <n v="0.45618649765114888"/>
    <n v="0.45348415045662627"/>
    <n v="9.032935189222481E-2"/>
    <x v="0"/>
    <m/>
    <x v="0"/>
    <m/>
    <m/>
    <x v="0"/>
    <m/>
    <x v="0"/>
    <x v="0"/>
    <m/>
    <x v="0"/>
    <x v="0"/>
    <x v="0"/>
    <m/>
    <x v="0"/>
    <x v="0"/>
    <x v="0"/>
    <x v="0"/>
    <x v="0"/>
    <x v="0"/>
    <x v="0"/>
    <x v="0"/>
    <x v="0"/>
    <x v="0"/>
    <x v="0"/>
    <x v="0"/>
    <x v="0"/>
    <m/>
    <x v="0"/>
    <x v="0"/>
    <x v="0"/>
    <x v="0"/>
    <x v="0"/>
    <s v="DST NO. 1 (MIDDLE)"/>
    <m/>
    <x v="0"/>
    <m/>
    <m/>
    <m/>
    <m/>
  </r>
  <r>
    <x v="0"/>
    <s v="T24N R102W S27 fMESAVERDE"/>
    <n v="49008407"/>
    <x v="0"/>
    <x v="0"/>
    <x v="0"/>
    <m/>
    <s v="27"/>
    <s v=" 24"/>
    <s v=" 102"/>
    <n v="42.026139999999998"/>
    <n v="-108.93871"/>
    <s v="4903705932"/>
    <s v="NO. 1 GOVERNMENT"/>
    <x v="0"/>
    <s v="MESAVERDE"/>
    <m/>
    <m/>
    <n v="0"/>
    <x v="0"/>
    <m/>
    <m/>
    <n v="7507"/>
    <m/>
    <x v="0"/>
    <d v="1963-07-12T00:00:00"/>
    <n v="8.3999996185302734"/>
    <x v="0"/>
    <n v="51"/>
    <n v="22"/>
    <n v="4766"/>
    <n v="28"/>
    <x v="0"/>
    <n v="6400"/>
    <n v="1403"/>
    <m/>
    <x v="0"/>
    <n v="390"/>
    <n v="12387"/>
    <x v="0"/>
    <m/>
    <n v="2.5449000000000002"/>
    <n v="1.8103800000000001"/>
    <n v="207.321"/>
    <n v="0.71623999999999999"/>
    <n v="212.39251999999999"/>
    <n v="180.54399999999998"/>
    <n v="22.995169999999998"/>
    <m/>
    <x v="0"/>
    <n v="8.1198000000000015"/>
    <n v="211.65896999999998"/>
    <n v="1.7298606827204127E-3"/>
    <n v="13057"/>
    <n v="2.6332337682754284E-2"/>
    <n v="1.1982060385177408E-2"/>
    <n v="8.5237465048204151E-3"/>
    <n v="0.97949419311000219"/>
    <n v="0.8529947962989709"/>
    <n v="0.10864254890780202"/>
    <n v="3.8362654793227056E-2"/>
    <x v="0"/>
    <m/>
    <x v="0"/>
    <m/>
    <m/>
    <x v="0"/>
    <m/>
    <x v="0"/>
    <x v="0"/>
    <m/>
    <x v="0"/>
    <x v="0"/>
    <x v="0"/>
    <m/>
    <x v="0"/>
    <x v="0"/>
    <x v="0"/>
    <x v="0"/>
    <x v="0"/>
    <x v="0"/>
    <x v="0"/>
    <x v="0"/>
    <x v="0"/>
    <x v="0"/>
    <x v="0"/>
    <x v="0"/>
    <x v="0"/>
    <m/>
    <x v="0"/>
    <x v="0"/>
    <x v="0"/>
    <x v="0"/>
    <x v="0"/>
    <s v="DST"/>
    <m/>
    <x v="0"/>
    <m/>
    <m/>
    <m/>
    <m/>
  </r>
  <r>
    <x v="0"/>
    <s v="T24N R101W S31 fMESAVERDE/ALMOND"/>
    <n v="49007624"/>
    <x v="0"/>
    <x v="0"/>
    <x v="5"/>
    <m/>
    <s v="31"/>
    <s v=" 24"/>
    <s v=" 101"/>
    <n v="42.011470000000003"/>
    <n v="-108.88995"/>
    <s v="4903705931"/>
    <s v="R. R. MAXUNIT NO. 1"/>
    <x v="0"/>
    <s v="MESAVERDE/ALMOND"/>
    <n v="1042"/>
    <m/>
    <n v="144"/>
    <x v="0"/>
    <n v="4722"/>
    <n v="4866"/>
    <n v="5100"/>
    <m/>
    <x v="0"/>
    <d v="1964-10-01T00:00:00"/>
    <n v="8.1999998092651367"/>
    <x v="0"/>
    <n v="50"/>
    <n v="29"/>
    <n v="11772"/>
    <n v="137"/>
    <x v="0"/>
    <n v="15800"/>
    <n v="4441"/>
    <m/>
    <x v="0"/>
    <n v="105"/>
    <n v="30081"/>
    <x v="0"/>
    <m/>
    <n v="2.4950000000000001"/>
    <n v="2.3864100000000001"/>
    <n v="512.08199999999999"/>
    <n v="3.5044599999999999"/>
    <n v="520.46786999999995"/>
    <n v="445.71799999999996"/>
    <n v="72.787989999999994"/>
    <m/>
    <x v="0"/>
    <n v="2.1861000000000002"/>
    <n v="520.69209000000001"/>
    <n v="-2.1535595740740872E-4"/>
    <n v="32331"/>
    <n v="3.6050759469332817E-2"/>
    <n v="4.7937637341571157E-3"/>
    <n v="4.5851245342003535E-3"/>
    <n v="0.99062111173164258"/>
    <n v="0.85601069914467098"/>
    <n v="0.13979085028927554"/>
    <n v="4.1984505660533468E-3"/>
    <x v="0"/>
    <m/>
    <x v="0"/>
    <m/>
    <m/>
    <x v="0"/>
    <m/>
    <x v="0"/>
    <x v="0"/>
    <m/>
    <x v="0"/>
    <x v="0"/>
    <x v="0"/>
    <m/>
    <x v="0"/>
    <x v="0"/>
    <x v="0"/>
    <x v="0"/>
    <x v="0"/>
    <x v="0"/>
    <x v="0"/>
    <x v="0"/>
    <x v="0"/>
    <x v="0"/>
    <x v="0"/>
    <x v="0"/>
    <x v="0"/>
    <m/>
    <x v="0"/>
    <x v="0"/>
    <x v="0"/>
    <x v="0"/>
    <x v="0"/>
    <s v="DST NO. 3"/>
    <m/>
    <x v="0"/>
    <m/>
    <m/>
    <m/>
    <m/>
  </r>
  <r>
    <x v="0"/>
    <s v="T24N R101W S31 fLANCE"/>
    <n v="49007623"/>
    <x v="0"/>
    <x v="0"/>
    <x v="5"/>
    <m/>
    <s v="31"/>
    <s v=" 24"/>
    <s v=" 101"/>
    <n v="42.011470000000003"/>
    <n v="-108.88995"/>
    <s v="4903705931"/>
    <s v="R. R. MAXUNIT NO. 1"/>
    <x v="0"/>
    <s v="LANCE"/>
    <m/>
    <n v="1042"/>
    <n v="37"/>
    <x v="0"/>
    <n v="3643"/>
    <n v="3680"/>
    <n v="5100"/>
    <m/>
    <x v="0"/>
    <d v="1964-09-21T00:00:00"/>
    <n v="8.6999998092651367"/>
    <x v="0"/>
    <n v="209"/>
    <n v="59"/>
    <n v="10088"/>
    <n v="161"/>
    <x v="0"/>
    <n v="15700"/>
    <n v="744"/>
    <m/>
    <x v="0"/>
    <n v="69"/>
    <n v="26728"/>
    <x v="0"/>
    <m/>
    <n v="10.4291"/>
    <n v="4.8551099999999998"/>
    <n v="438.82799999999997"/>
    <n v="4.1183800000000002"/>
    <n v="458.23058999999995"/>
    <n v="442.89699999999999"/>
    <n v="12.194159999999998"/>
    <m/>
    <x v="0"/>
    <n v="1.4365800000000002"/>
    <n v="456.52773999999999"/>
    <n v="1.8615299190551844E-3"/>
    <n v="27027"/>
    <n v="5.5622732769044737E-3"/>
    <n v="2.2759501935477509E-2"/>
    <n v="1.0595342401737082E-2"/>
    <n v="0.96664515566278542"/>
    <n v="0.97014258104009188"/>
    <n v="2.6710666037511759E-2"/>
    <n v="3.1467529223963482E-3"/>
    <x v="0"/>
    <m/>
    <x v="0"/>
    <m/>
    <m/>
    <x v="0"/>
    <m/>
    <x v="0"/>
    <x v="0"/>
    <m/>
    <x v="0"/>
    <x v="0"/>
    <x v="0"/>
    <m/>
    <x v="0"/>
    <x v="0"/>
    <x v="0"/>
    <x v="0"/>
    <x v="0"/>
    <x v="0"/>
    <x v="0"/>
    <x v="0"/>
    <x v="0"/>
    <x v="0"/>
    <x v="0"/>
    <x v="0"/>
    <x v="0"/>
    <m/>
    <x v="0"/>
    <x v="0"/>
    <x v="0"/>
    <x v="0"/>
    <x v="0"/>
    <s v="DST NO. 1"/>
    <m/>
    <x v="0"/>
    <m/>
    <m/>
    <m/>
    <m/>
  </r>
  <r>
    <x v="1"/>
    <s v="T24N R101W S28 fMUDDY"/>
    <m/>
    <x v="1"/>
    <x v="3"/>
    <x v="41"/>
    <s v="SE NE"/>
    <n v="28"/>
    <n v="24"/>
    <n v="101"/>
    <n v="42.025069999999999"/>
    <n v="-108.84019000000001"/>
    <s v="4903722032"/>
    <s v="4 TREASURE"/>
    <x v="0"/>
    <s v="MUDDY"/>
    <m/>
    <m/>
    <m/>
    <x v="0"/>
    <m/>
    <m/>
    <m/>
    <m/>
    <x v="2"/>
    <d v="1985-05-08T00:00:00"/>
    <n v="7.95"/>
    <x v="0"/>
    <n v="47"/>
    <n v="17"/>
    <n v="110"/>
    <n v="46"/>
    <x v="1"/>
    <n v="71"/>
    <n v="120"/>
    <n v="0"/>
    <x v="1"/>
    <n v="261"/>
    <n v="596"/>
    <x v="0"/>
    <s v="BLACKJACK OIL"/>
    <n v="2.3452999999999999"/>
    <n v="1.39893"/>
    <n v="4.7850000000000001"/>
    <n v="1.1766799999999999"/>
    <n v="9.7059099999999976"/>
    <n v="2.00291"/>
    <n v="1.9667999999999999"/>
    <n v="0"/>
    <x v="1"/>
    <n v="5.4340200000000003"/>
    <n v="9.4037299999999995"/>
    <n v="1.5812961416332184E-2"/>
    <n v="672"/>
    <n v="5.993690851735016E-2"/>
    <n v="0.24163628139968335"/>
    <n v="0.14413177126101523"/>
    <n v="0.61423194733930164"/>
    <n v="0.21299101526734604"/>
    <n v="0.20915104963668671"/>
    <n v="0.57785793509596728"/>
    <x v="1"/>
    <n v="0"/>
    <x v="1"/>
    <n v="0"/>
    <n v="0"/>
    <x v="0"/>
    <n v="0"/>
    <x v="0"/>
    <x v="1"/>
    <m/>
    <x v="1"/>
    <x v="1"/>
    <x v="1"/>
    <n v="0"/>
    <x v="1"/>
    <x v="1"/>
    <x v="1"/>
    <x v="1"/>
    <x v="0"/>
    <x v="0"/>
    <x v="0"/>
    <x v="0"/>
    <x v="0"/>
    <x v="0"/>
    <x v="0"/>
    <x v="0"/>
    <x v="0"/>
    <m/>
    <x v="0"/>
    <x v="0"/>
    <x v="0"/>
    <x v="0"/>
    <x v="0"/>
    <m/>
    <n v="19850508"/>
    <x v="1"/>
    <m/>
    <m/>
    <m/>
    <m/>
  </r>
  <r>
    <x v="0"/>
    <s v="T24N R100W S09 fFORT UNION"/>
    <n v="49015610"/>
    <x v="0"/>
    <x v="0"/>
    <x v="5"/>
    <m/>
    <s v="9"/>
    <s v=" 24"/>
    <s v=" 100"/>
    <n v="42.0687"/>
    <n v="-108.7311"/>
    <m/>
    <s v="UNIT NO. 62A-9"/>
    <x v="0"/>
    <s v="FORT UNION"/>
    <m/>
    <m/>
    <n v="149"/>
    <x v="0"/>
    <n v="7237"/>
    <n v="7386"/>
    <m/>
    <m/>
    <x v="0"/>
    <d v="1956-01-13T00:00:00"/>
    <n v="7.5"/>
    <x v="0"/>
    <n v="31"/>
    <n v="30"/>
    <n v="1464"/>
    <n v="-3"/>
    <x v="0"/>
    <n v="309"/>
    <n v="3504"/>
    <m/>
    <x v="0"/>
    <n v="72"/>
    <n v="3632"/>
    <x v="0"/>
    <m/>
    <n v="1.5468999999999999"/>
    <n v="2.4687000000000001"/>
    <n v="63.683999999999997"/>
    <n v="0"/>
    <n v="67.699600000000004"/>
    <n v="8.7168899999999994"/>
    <n v="57.430559999999993"/>
    <m/>
    <x v="0"/>
    <n v="1.4990400000000002"/>
    <n v="67.646489999999986"/>
    <n v="3.9240143546088384E-4"/>
    <n v="5404"/>
    <n v="0.19610447100486941"/>
    <n v="2.2849470307062372E-2"/>
    <n v="3.6465503488942327E-2"/>
    <n v="0.94068502620399519"/>
    <n v="0.12885945745300312"/>
    <n v="0.84898063447194383"/>
    <n v="2.2159908075053126E-2"/>
    <x v="0"/>
    <m/>
    <x v="0"/>
    <m/>
    <m/>
    <x v="0"/>
    <m/>
    <x v="0"/>
    <x v="0"/>
    <m/>
    <x v="0"/>
    <x v="0"/>
    <x v="0"/>
    <m/>
    <x v="0"/>
    <x v="0"/>
    <x v="0"/>
    <x v="0"/>
    <x v="0"/>
    <x v="0"/>
    <x v="0"/>
    <x v="0"/>
    <x v="0"/>
    <x v="0"/>
    <x v="0"/>
    <x v="0"/>
    <x v="0"/>
    <m/>
    <x v="0"/>
    <x v="0"/>
    <x v="0"/>
    <x v="0"/>
    <x v="0"/>
    <s v="DST #3"/>
    <m/>
    <x v="0"/>
    <m/>
    <m/>
    <m/>
    <m/>
  </r>
  <r>
    <x v="0"/>
    <s v="T24N R100W S02 fMESAVERDE/ERICSON"/>
    <n v="49010072"/>
    <x v="0"/>
    <x v="0"/>
    <x v="5"/>
    <m/>
    <s v="2"/>
    <s v=" 24"/>
    <s v=" 100"/>
    <n v="42.088439999999999"/>
    <n v="-108.69306"/>
    <s v="4903706436"/>
    <s v="NO. 1 GOVERNMENT"/>
    <x v="0"/>
    <s v="MESAVERDE/ERICSON"/>
    <m/>
    <m/>
    <n v="42"/>
    <x v="0"/>
    <n v="8802"/>
    <n v="8844"/>
    <n v="8970"/>
    <m/>
    <x v="0"/>
    <d v="1962-08-13T00:00:00"/>
    <n v="8.1999998092651367"/>
    <x v="0"/>
    <n v="20"/>
    <n v="7"/>
    <n v="1543"/>
    <n v="-3"/>
    <x v="0"/>
    <n v="110"/>
    <n v="781"/>
    <m/>
    <x v="0"/>
    <n v="2500"/>
    <n v="4589"/>
    <x v="0"/>
    <m/>
    <n v="0.998"/>
    <n v="0.57603000000000004"/>
    <n v="67.120499999999993"/>
    <n v="0"/>
    <n v="68.694529999999986"/>
    <n v="3.1031"/>
    <n v="12.800589999999998"/>
    <m/>
    <x v="0"/>
    <n v="52.05"/>
    <n v="67.953689999999995"/>
    <n v="5.4215122597278736E-3"/>
    <n v="4955"/>
    <n v="3.8348700754400673E-2"/>
    <n v="1.4528085423977721E-2"/>
    <n v="8.3853838144026926E-3"/>
    <n v="0.97708653076161966"/>
    <n v="4.5664922684846107E-2"/>
    <n v="0.18837225763604595"/>
    <n v="0.76596281967910806"/>
    <x v="0"/>
    <m/>
    <x v="0"/>
    <m/>
    <m/>
    <x v="0"/>
    <m/>
    <x v="0"/>
    <x v="0"/>
    <m/>
    <x v="0"/>
    <x v="0"/>
    <x v="0"/>
    <m/>
    <x v="0"/>
    <x v="0"/>
    <x v="0"/>
    <x v="0"/>
    <x v="0"/>
    <x v="0"/>
    <x v="0"/>
    <x v="0"/>
    <x v="0"/>
    <x v="0"/>
    <x v="0"/>
    <x v="0"/>
    <x v="0"/>
    <m/>
    <x v="0"/>
    <x v="0"/>
    <x v="0"/>
    <x v="0"/>
    <x v="0"/>
    <s v="DST NO. 3 (TOP)"/>
    <m/>
    <x v="0"/>
    <m/>
    <m/>
    <m/>
    <m/>
  </r>
  <r>
    <x v="1"/>
    <s v="T24N R099W S22 fFORT UNION"/>
    <n v="5324"/>
    <x v="0"/>
    <x v="0"/>
    <x v="10"/>
    <s v="NW NE"/>
    <n v="22"/>
    <n v="24"/>
    <n v="99"/>
    <n v="42.045960000000001"/>
    <n v="-108.5966"/>
    <s v="4903726632"/>
    <s v="11 HI-LINE UNIT"/>
    <x v="0"/>
    <s v="FORT UNION"/>
    <m/>
    <m/>
    <n v="446"/>
    <x v="0"/>
    <n v="4120"/>
    <n v="4566"/>
    <n v="4878"/>
    <n v="4833"/>
    <x v="1"/>
    <m/>
    <n v="7.2"/>
    <x v="1"/>
    <n v="120"/>
    <n v="24"/>
    <n v="5887"/>
    <n v="0"/>
    <x v="1"/>
    <n v="9400"/>
    <n v="0"/>
    <n v="0"/>
    <x v="1"/>
    <n v="0"/>
    <n v="15434"/>
    <x v="0"/>
    <s v="YATES PETROLEUM CORPORATION"/>
    <n v="5.9879999999999995"/>
    <n v="1.97496"/>
    <n v="256.08449999999999"/>
    <n v="0"/>
    <n v="264.04746"/>
    <n v="265.17399999999998"/>
    <n v="0"/>
    <n v="0"/>
    <x v="1"/>
    <n v="0"/>
    <n v="265.17399999999998"/>
    <n v="-2.1286740715313721E-3"/>
    <n v="15431"/>
    <n v="-9.7197472865705493E-5"/>
    <n v="2.2677741342408669E-2"/>
    <n v="7.4795644692056502E-3"/>
    <n v="0.96984269418838565"/>
    <n v="1"/>
    <n v="0"/>
    <n v="0"/>
    <x v="1"/>
    <n v="2.2000000000000002"/>
    <x v="1"/>
    <n v="0"/>
    <n v="0.34"/>
    <x v="1"/>
    <n v="0"/>
    <x v="1"/>
    <x v="1"/>
    <n v="0"/>
    <x v="1"/>
    <x v="1"/>
    <x v="1"/>
    <n v="0"/>
    <x v="1"/>
    <x v="1"/>
    <x v="1"/>
    <x v="1"/>
    <x v="0"/>
    <x v="0"/>
    <x v="0"/>
    <x v="0"/>
    <x v="0"/>
    <x v="0"/>
    <x v="0"/>
    <x v="0"/>
    <x v="0"/>
    <m/>
    <x v="0"/>
    <x v="0"/>
    <x v="0"/>
    <x v="0"/>
    <x v="0"/>
    <s v="PRODUCED WATER"/>
    <m/>
    <x v="0"/>
    <s v="BJ SERVICES ROCK SPRINGS"/>
    <m/>
    <s v="4120-4566"/>
    <d v="2007-02-27T00:00:00"/>
  </r>
  <r>
    <x v="1"/>
    <s v="T24N R099W S22 fFORT UNION"/>
    <n v="5537"/>
    <x v="0"/>
    <x v="0"/>
    <x v="10"/>
    <s v="SW NE"/>
    <n v="22"/>
    <n v="24"/>
    <n v="99"/>
    <n v="42.041510000000002"/>
    <n v="-108.59610000000001"/>
    <s v="4903726633"/>
    <s v="10 HI LINE"/>
    <x v="0"/>
    <s v="FORT UNION"/>
    <m/>
    <m/>
    <n v="482"/>
    <x v="0"/>
    <n v="4062"/>
    <n v="4544"/>
    <n v="4831"/>
    <n v="4786"/>
    <x v="5"/>
    <m/>
    <n v="7"/>
    <x v="1"/>
    <n v="120"/>
    <n v="39"/>
    <n v="6192"/>
    <n v="0"/>
    <x v="1"/>
    <n v="9000"/>
    <n v="1586"/>
    <n v="0"/>
    <x v="1"/>
    <n v="0"/>
    <n v="16945"/>
    <x v="0"/>
    <s v="YATES PETROLEUM CORPORATION"/>
    <n v="5.9879999999999995"/>
    <n v="3.2093099999999999"/>
    <n v="269.35199999999998"/>
    <n v="0"/>
    <n v="278.54930999999999"/>
    <n v="253.89"/>
    <n v="25.994539999999997"/>
    <n v="0"/>
    <x v="1"/>
    <n v="0"/>
    <n v="279.88453999999996"/>
    <n v="-2.391026260317077E-3"/>
    <n v="16937"/>
    <n v="-2.3611357062747182E-4"/>
    <n v="2.1497091484448481E-2"/>
    <n v="1.1521514808275776E-2"/>
    <n v="0.96698139370727565"/>
    <n v="0.90712405908522142"/>
    <n v="9.2875940914778646E-2"/>
    <n v="0"/>
    <x v="1"/>
    <n v="8"/>
    <x v="1"/>
    <n v="0"/>
    <n v="0.4"/>
    <x v="1"/>
    <n v="0"/>
    <x v="1"/>
    <x v="1"/>
    <n v="0"/>
    <x v="1"/>
    <x v="1"/>
    <x v="1"/>
    <n v="0"/>
    <x v="1"/>
    <x v="1"/>
    <x v="1"/>
    <x v="1"/>
    <x v="0"/>
    <x v="0"/>
    <x v="0"/>
    <x v="0"/>
    <x v="0"/>
    <x v="0"/>
    <x v="0"/>
    <x v="0"/>
    <x v="0"/>
    <m/>
    <x v="0"/>
    <x v="0"/>
    <x v="0"/>
    <x v="0"/>
    <x v="0"/>
    <s v="WELL"/>
    <m/>
    <x v="0"/>
    <s v="BJ SERVICES ROCK SPRINGS"/>
    <m/>
    <s v="4062-4544"/>
    <d v="2007-03-21T00:00:00"/>
  </r>
  <r>
    <x v="1"/>
    <s v="T24N R098W S35 fMESAVERDE"/>
    <n v="5533"/>
    <x v="0"/>
    <x v="0"/>
    <x v="10"/>
    <s v="C NE"/>
    <n v="35"/>
    <n v="24"/>
    <n v="98"/>
    <n v="42.014167"/>
    <n v="-108.45803600000001"/>
    <s v="4903725386"/>
    <s v="2 LUMAN RIM"/>
    <x v="0"/>
    <s v="MESAVERDE"/>
    <m/>
    <m/>
    <n v="1409"/>
    <x v="0"/>
    <n v="9349"/>
    <n v="10758"/>
    <n v="11230"/>
    <m/>
    <x v="1"/>
    <m/>
    <n v="7.58"/>
    <x v="1"/>
    <n v="192"/>
    <n v="29"/>
    <n v="61178"/>
    <n v="0"/>
    <x v="1"/>
    <n v="94000"/>
    <n v="927"/>
    <n v="0"/>
    <x v="1"/>
    <n v="820"/>
    <n v="157157"/>
    <x v="0"/>
    <s v="YATES PETROLEUM CORPORATION"/>
    <n v="9.5808"/>
    <n v="2.3864100000000001"/>
    <n v="2661.2429999999999"/>
    <n v="0"/>
    <n v="2673.2102099999997"/>
    <n v="2651.74"/>
    <n v="15.193529999999999"/>
    <n v="0"/>
    <x v="1"/>
    <n v="17.072400000000002"/>
    <n v="2684.0059299999998"/>
    <n v="-2.0151735001679577E-3"/>
    <n v="157146"/>
    <n v="-3.4998075105869175E-5"/>
    <n v="3.5840054643514179E-3"/>
    <n v="8.9271318472182567E-4"/>
    <n v="0.99552328135092683"/>
    <n v="0.98797844310276917"/>
    <n v="5.6607661816902169E-3"/>
    <n v="6.3607907155406335E-3"/>
    <x v="1"/>
    <n v="10"/>
    <x v="1"/>
    <n v="0"/>
    <n v="0.05"/>
    <x v="1"/>
    <n v="0"/>
    <x v="1"/>
    <x v="1"/>
    <n v="0"/>
    <x v="1"/>
    <x v="1"/>
    <x v="1"/>
    <n v="0"/>
    <x v="1"/>
    <x v="1"/>
    <x v="1"/>
    <x v="1"/>
    <x v="0"/>
    <x v="0"/>
    <x v="0"/>
    <x v="0"/>
    <x v="0"/>
    <x v="0"/>
    <x v="0"/>
    <x v="0"/>
    <x v="0"/>
    <m/>
    <x v="0"/>
    <x v="0"/>
    <x v="0"/>
    <x v="0"/>
    <x v="0"/>
    <s v="PRODUCED WATER"/>
    <m/>
    <x v="0"/>
    <s v="BJ SERVICES ROCK SPRINGS"/>
    <m/>
    <s v="9349-10758"/>
    <d v="2006-06-21T00:00:00"/>
  </r>
  <r>
    <x v="1"/>
    <s v="T24N R097W S31 fMESAVERDE"/>
    <n v="5532"/>
    <x v="0"/>
    <x v="0"/>
    <x v="10"/>
    <s v="SW SW"/>
    <n v="31"/>
    <n v="24"/>
    <n v="97"/>
    <n v="42.005719999999997"/>
    <n v="-108.43094000000001"/>
    <s v="4903726737"/>
    <s v="1 CRONIN DRAW"/>
    <x v="0"/>
    <s v="MESAVERDE"/>
    <m/>
    <m/>
    <n v="1442"/>
    <x v="0"/>
    <n v="9604"/>
    <n v="11046"/>
    <n v="11330"/>
    <n v="11280"/>
    <x v="1"/>
    <m/>
    <n v="6.45"/>
    <x v="1"/>
    <n v="818"/>
    <n v="117"/>
    <n v="12172"/>
    <n v="0"/>
    <x v="1"/>
    <n v="20200"/>
    <n v="756"/>
    <n v="0"/>
    <x v="1"/>
    <n v="0"/>
    <n v="34071"/>
    <x v="0"/>
    <s v="YATES PETROLEUM CORPORATION"/>
    <n v="40.818199999999997"/>
    <n v="9.627930000000001"/>
    <n v="529.48199999999997"/>
    <n v="0"/>
    <n v="579.92813000000001"/>
    <n v="569.84199999999998"/>
    <n v="12.390839999999999"/>
    <n v="0"/>
    <x v="1"/>
    <n v="0"/>
    <n v="582.23284000000001"/>
    <n v="-1.9831245924564135E-3"/>
    <n v="34063"/>
    <n v="-1.1741568086417941E-4"/>
    <n v="7.0384928560026913E-2"/>
    <n v="1.6601936519271793E-2"/>
    <n v="0.91301313492070124"/>
    <n v="0.97871841100546642"/>
    <n v="2.1281588994533526E-2"/>
    <n v="0"/>
    <x v="1"/>
    <n v="7.6"/>
    <x v="1"/>
    <n v="0"/>
    <n v="0.8"/>
    <x v="1"/>
    <n v="0"/>
    <x v="1"/>
    <x v="1"/>
    <n v="0"/>
    <x v="1"/>
    <x v="1"/>
    <x v="1"/>
    <n v="0"/>
    <x v="1"/>
    <x v="1"/>
    <x v="1"/>
    <x v="1"/>
    <x v="0"/>
    <x v="0"/>
    <x v="0"/>
    <x v="0"/>
    <x v="0"/>
    <x v="0"/>
    <x v="0"/>
    <x v="0"/>
    <x v="0"/>
    <m/>
    <x v="0"/>
    <x v="0"/>
    <x v="0"/>
    <x v="0"/>
    <x v="0"/>
    <s v="PRODUCED WATER"/>
    <m/>
    <x v="0"/>
    <s v="BJ SERVICES ROCK SPRINGS"/>
    <m/>
    <s v="9604-11046"/>
    <d v="2007-05-24T00:00:00"/>
  </r>
  <r>
    <x v="0"/>
    <s v="T24N R088W S32 fTENSLEEP"/>
    <n v="49017938"/>
    <x v="0"/>
    <x v="2"/>
    <x v="42"/>
    <m/>
    <s v="32"/>
    <n v="24"/>
    <n v="88"/>
    <n v="42.006889999999999"/>
    <n v="-107.35221"/>
    <s v="4900705680"/>
    <s v="UNIT NO. 1"/>
    <x v="0"/>
    <s v="TENSLEEP"/>
    <m/>
    <s v="[655]"/>
    <m/>
    <x v="0"/>
    <n v="3404"/>
    <n v="0"/>
    <m/>
    <m/>
    <x v="0"/>
    <d v="1943-08-15T00:00:00"/>
    <m/>
    <x v="0"/>
    <n v="654"/>
    <n v="81"/>
    <n v="1505"/>
    <n v="-3"/>
    <x v="0"/>
    <n v="1191"/>
    <n v="255"/>
    <m/>
    <x v="0"/>
    <n v="3217"/>
    <n v="6903"/>
    <x v="0"/>
    <m/>
    <n v="32.634599999999999"/>
    <n v="6.6654900000000001"/>
    <n v="65.467500000000001"/>
    <n v="0"/>
    <n v="104.76759"/>
    <n v="33.598109999999998"/>
    <n v="4.1794499999999992"/>
    <m/>
    <x v="0"/>
    <n v="66.977940000000004"/>
    <n v="104.7555"/>
    <n v="5.7702470882806282E-5"/>
    <n v="6897"/>
    <n v="-4.3478260869565219E-4"/>
    <n v="0.31149518663166731"/>
    <n v="6.3621679185328212E-2"/>
    <n v="0.62488313418300456"/>
    <n v="0.32072884001317353"/>
    <n v="3.9897189169065102E-2"/>
    <n v="0.63937397081776137"/>
    <x v="0"/>
    <m/>
    <x v="0"/>
    <m/>
    <m/>
    <x v="0"/>
    <m/>
    <x v="0"/>
    <x v="0"/>
    <m/>
    <x v="0"/>
    <x v="0"/>
    <x v="0"/>
    <m/>
    <x v="0"/>
    <x v="0"/>
    <x v="0"/>
    <x v="0"/>
    <x v="0"/>
    <x v="0"/>
    <x v="0"/>
    <x v="0"/>
    <x v="0"/>
    <x v="0"/>
    <x v="0"/>
    <x v="0"/>
    <x v="0"/>
    <m/>
    <x v="0"/>
    <x v="0"/>
    <x v="0"/>
    <x v="0"/>
    <x v="0"/>
    <s v="DST"/>
    <m/>
    <x v="0"/>
    <m/>
    <m/>
    <m/>
    <m/>
  </r>
  <r>
    <x v="0"/>
    <s v="T24N R088W S32 fMADISON"/>
    <n v="49017937"/>
    <x v="0"/>
    <x v="2"/>
    <x v="42"/>
    <m/>
    <s v="32"/>
    <n v="24"/>
    <n v="88"/>
    <n v="42.006889999999999"/>
    <n v="-107.35221"/>
    <s v="4900705680"/>
    <s v="UNIT NO. 1"/>
    <x v="0"/>
    <s v="MADISON"/>
    <s v="[655]"/>
    <m/>
    <n v="385"/>
    <x v="0"/>
    <n v="4059"/>
    <n v="4444"/>
    <m/>
    <m/>
    <x v="0"/>
    <d v="1943-09-18T00:00:00"/>
    <m/>
    <x v="0"/>
    <n v="300"/>
    <n v="79"/>
    <n v="1779"/>
    <n v="-3"/>
    <x v="0"/>
    <n v="1568"/>
    <n v="195"/>
    <m/>
    <x v="0"/>
    <n v="2474"/>
    <n v="6395"/>
    <x v="0"/>
    <m/>
    <n v="14.97"/>
    <n v="6.5009100000000002"/>
    <n v="77.386499999999998"/>
    <n v="0"/>
    <n v="98.857410000000002"/>
    <n v="44.233280000000001"/>
    <n v="3.1960499999999996"/>
    <m/>
    <x v="0"/>
    <n v="51.508680000000005"/>
    <n v="98.938010000000006"/>
    <n v="-4.0749174070867767E-4"/>
    <n v="6389"/>
    <n v="-4.6933667083854817E-4"/>
    <n v="0.1514302266264107"/>
    <n v="6.5760472583694024E-2"/>
    <n v="0.78280930078989519"/>
    <n v="0.44708075288759092"/>
    <n v="3.2303560583035774E-2"/>
    <n v="0.52061568652937329"/>
    <x v="0"/>
    <m/>
    <x v="0"/>
    <m/>
    <m/>
    <x v="0"/>
    <m/>
    <x v="0"/>
    <x v="0"/>
    <m/>
    <x v="0"/>
    <x v="0"/>
    <x v="0"/>
    <m/>
    <x v="0"/>
    <x v="0"/>
    <x v="0"/>
    <x v="0"/>
    <x v="0"/>
    <x v="0"/>
    <x v="0"/>
    <x v="0"/>
    <x v="0"/>
    <x v="0"/>
    <x v="0"/>
    <x v="0"/>
    <x v="0"/>
    <m/>
    <x v="0"/>
    <x v="0"/>
    <x v="0"/>
    <x v="0"/>
    <x v="0"/>
    <s v="DST"/>
    <m/>
    <x v="0"/>
    <m/>
    <m/>
    <m/>
    <m/>
  </r>
  <r>
    <x v="0"/>
    <s v="T24N R088W S32 fCLOVERLY"/>
    <n v="49008024"/>
    <x v="0"/>
    <x v="2"/>
    <x v="42"/>
    <m/>
    <s v="32"/>
    <n v="24"/>
    <n v="88"/>
    <n v="42.013039999999997"/>
    <n v="-107.36344"/>
    <s v="4900705682"/>
    <s v="FEDERAL MOHAWK 1"/>
    <x v="0"/>
    <s v="CLOVERLY"/>
    <m/>
    <m/>
    <n v="29"/>
    <x v="0"/>
    <n v="1956"/>
    <n v="1985"/>
    <m/>
    <m/>
    <x v="0"/>
    <m/>
    <n v="7.9"/>
    <x v="0"/>
    <n v="72"/>
    <n v="37"/>
    <n v="3632"/>
    <n v="-3"/>
    <x v="0"/>
    <n v="3800"/>
    <n v="3465"/>
    <m/>
    <x v="0"/>
    <n v="26"/>
    <n v="9274"/>
    <x v="0"/>
    <m/>
    <n v="3.5928"/>
    <n v="3.0447299999999999"/>
    <n v="157.99199999999999"/>
    <n v="0"/>
    <n v="164.62952999999999"/>
    <n v="107.19799999999999"/>
    <n v="56.791349999999994"/>
    <m/>
    <x v="0"/>
    <n v="0.54132000000000002"/>
    <n v="164.53067000000001"/>
    <n v="3.0034007756701299E-4"/>
    <n v="11026"/>
    <n v="8.6305418719211824E-2"/>
    <n v="2.1823545265542581E-2"/>
    <n v="1.8494434139488827E-2"/>
    <n v="0.95968202059496865"/>
    <n v="0.65153809924921591"/>
    <n v="0.34517181507861111"/>
    <n v="3.2900856721728537E-3"/>
    <x v="0"/>
    <m/>
    <x v="0"/>
    <m/>
    <m/>
    <x v="0"/>
    <m/>
    <x v="0"/>
    <x v="0"/>
    <m/>
    <x v="0"/>
    <x v="0"/>
    <x v="0"/>
    <m/>
    <x v="0"/>
    <x v="0"/>
    <x v="0"/>
    <x v="0"/>
    <x v="0"/>
    <x v="0"/>
    <x v="0"/>
    <x v="0"/>
    <x v="0"/>
    <x v="0"/>
    <x v="0"/>
    <x v="0"/>
    <x v="0"/>
    <m/>
    <x v="0"/>
    <x v="0"/>
    <x v="0"/>
    <x v="0"/>
    <x v="0"/>
    <s v="DST NO. 1"/>
    <m/>
    <x v="0"/>
    <m/>
    <m/>
    <m/>
    <m/>
  </r>
  <r>
    <x v="0"/>
    <s v="T24N R088W S12 fFRONTIER"/>
    <n v="49008409"/>
    <x v="0"/>
    <x v="2"/>
    <x v="43"/>
    <m/>
    <s v="12"/>
    <n v="24"/>
    <n v="88"/>
    <n v="42.070219999999999"/>
    <n v="-107.27528"/>
    <s v="4900706937"/>
    <s v="12-1 ROSEN GOVERNMENT"/>
    <x v="0"/>
    <s v="FRONTIER"/>
    <m/>
    <m/>
    <n v="42"/>
    <x v="0"/>
    <n v="1682"/>
    <n v="1724"/>
    <m/>
    <m/>
    <x v="0"/>
    <d v="1964-08-25T00:00:00"/>
    <n v="8.3000000000000007"/>
    <x v="0"/>
    <n v="14"/>
    <n v="2"/>
    <n v="1123"/>
    <n v="6"/>
    <x v="0"/>
    <n v="220"/>
    <n v="2623"/>
    <m/>
    <x v="0"/>
    <n v="30"/>
    <n v="2687"/>
    <x v="0"/>
    <m/>
    <n v="0.6986"/>
    <n v="0.16458"/>
    <n v="48.850499999999997"/>
    <n v="0.15348000000000001"/>
    <n v="49.867159999999998"/>
    <n v="6.2061999999999999"/>
    <n v="42.990969999999997"/>
    <m/>
    <x v="0"/>
    <n v="0.62460000000000004"/>
    <n v="49.821770000000001"/>
    <n v="4.5531635257794019E-4"/>
    <n v="4015"/>
    <n v="0.19814980602805132"/>
    <n v="1.4009219694885371E-2"/>
    <n v="3.3003684188151082E-3"/>
    <n v="0.98269041188629958"/>
    <n v="0.12456803521833928"/>
    <n v="0.86289527650262121"/>
    <n v="1.2536688279039464E-2"/>
    <x v="0"/>
    <m/>
    <x v="0"/>
    <m/>
    <m/>
    <x v="0"/>
    <m/>
    <x v="0"/>
    <x v="0"/>
    <m/>
    <x v="0"/>
    <x v="0"/>
    <x v="0"/>
    <m/>
    <x v="0"/>
    <x v="0"/>
    <x v="0"/>
    <x v="0"/>
    <x v="0"/>
    <x v="0"/>
    <x v="0"/>
    <x v="0"/>
    <x v="0"/>
    <x v="0"/>
    <x v="0"/>
    <x v="0"/>
    <x v="0"/>
    <m/>
    <x v="0"/>
    <x v="0"/>
    <x v="0"/>
    <x v="0"/>
    <x v="0"/>
    <s v="DST NO. 2"/>
    <m/>
    <x v="0"/>
    <m/>
    <m/>
    <m/>
    <m/>
  </r>
  <r>
    <x v="0"/>
    <s v="T24N R087W S06 fFRONTIER"/>
    <n v="49009264"/>
    <x v="0"/>
    <x v="2"/>
    <x v="10"/>
    <m/>
    <s v="6"/>
    <n v="24"/>
    <n v="87"/>
    <n v="42.085160000000002"/>
    <n v="-107.26248"/>
    <s v="4900705724"/>
    <s v="GOVERNMENT NO. 1"/>
    <x v="0"/>
    <s v="FRONTIER"/>
    <m/>
    <m/>
    <n v="30"/>
    <x v="0"/>
    <n v="2512"/>
    <n v="2542"/>
    <n v="319"/>
    <m/>
    <x v="0"/>
    <d v="1957-02-04T00:00:00"/>
    <n v="8.6999999999999993"/>
    <x v="2"/>
    <n v="11"/>
    <n v="5"/>
    <n v="1346"/>
    <n v="-3"/>
    <x v="0"/>
    <n v="306"/>
    <n v="2680"/>
    <m/>
    <x v="0"/>
    <n v="44"/>
    <n v="3212"/>
    <x v="0"/>
    <m/>
    <n v="0.54889999999999994"/>
    <n v="0.41144999999999998"/>
    <n v="58.550999999999995"/>
    <n v="0"/>
    <n v="59.511349999999993"/>
    <n v="8.6322600000000005"/>
    <n v="43.925199999999997"/>
    <m/>
    <x v="0"/>
    <n v="0.91608000000000012"/>
    <n v="53.47354"/>
    <n v="5.3439092607869901E-2"/>
    <n v="4386"/>
    <n v="0.15451434588049487"/>
    <n v="9.2234506526906214E-3"/>
    <n v="6.9138071981227119E-3"/>
    <n v="0.98386274214918668"/>
    <n v="0.16143049440901053"/>
    <n v="0.82143804206716065"/>
    <n v="1.7131463523828796E-2"/>
    <x v="0"/>
    <m/>
    <x v="0"/>
    <m/>
    <m/>
    <x v="0"/>
    <m/>
    <x v="0"/>
    <x v="0"/>
    <m/>
    <x v="0"/>
    <x v="0"/>
    <x v="0"/>
    <m/>
    <x v="0"/>
    <x v="0"/>
    <x v="0"/>
    <x v="0"/>
    <x v="0"/>
    <x v="0"/>
    <x v="0"/>
    <x v="0"/>
    <x v="0"/>
    <x v="0"/>
    <x v="0"/>
    <x v="0"/>
    <x v="0"/>
    <m/>
    <x v="0"/>
    <x v="0"/>
    <x v="0"/>
    <x v="0"/>
    <x v="0"/>
    <s v="DST NO. 2"/>
    <m/>
    <x v="0"/>
    <m/>
    <m/>
    <m/>
    <m/>
  </r>
  <r>
    <x v="0"/>
    <s v="T24N R087W S06 fCLOVERLY"/>
    <n v="49008026"/>
    <x v="0"/>
    <x v="2"/>
    <x v="10"/>
    <m/>
    <s v="6"/>
    <n v="24"/>
    <n v="87"/>
    <n v="42.085160000000002"/>
    <n v="-107.26248"/>
    <s v="4900705728"/>
    <s v="GOVERNMENT NO. 1"/>
    <x v="0"/>
    <s v="CLOVERLY"/>
    <m/>
    <m/>
    <n v="50"/>
    <x v="0"/>
    <n v="3795"/>
    <n v="3845"/>
    <n v="3920"/>
    <m/>
    <x v="0"/>
    <m/>
    <n v="8.1"/>
    <x v="0"/>
    <n v="11"/>
    <n v="5"/>
    <n v="1242"/>
    <n v="-3"/>
    <x v="0"/>
    <n v="1090"/>
    <n v="1950"/>
    <m/>
    <x v="0"/>
    <n v="10"/>
    <n v="3318"/>
    <x v="0"/>
    <m/>
    <n v="0.54889999999999994"/>
    <n v="0.41144999999999998"/>
    <n v="54.026999999999994"/>
    <n v="0"/>
    <n v="54.987349999999992"/>
    <n v="30.748899999999999"/>
    <n v="31.960499999999996"/>
    <m/>
    <x v="0"/>
    <n v="0.20820000000000002"/>
    <n v="62.917599999999993"/>
    <n v="-6.7259686722228387E-2"/>
    <n v="4302"/>
    <n v="0.12913385826771653"/>
    <n v="9.9822959280634546E-3"/>
    <n v="7.4826300958311326E-3"/>
    <n v="0.9825350739761054"/>
    <n v="0.48871698856917622"/>
    <n v="0.50797392144646325"/>
    <n v="3.3090899843604975E-3"/>
    <x v="0"/>
    <m/>
    <x v="0"/>
    <m/>
    <m/>
    <x v="0"/>
    <m/>
    <x v="0"/>
    <x v="0"/>
    <m/>
    <x v="0"/>
    <x v="0"/>
    <x v="0"/>
    <m/>
    <x v="0"/>
    <x v="0"/>
    <x v="0"/>
    <x v="0"/>
    <x v="0"/>
    <x v="0"/>
    <x v="0"/>
    <x v="0"/>
    <x v="0"/>
    <x v="0"/>
    <x v="0"/>
    <x v="0"/>
    <x v="0"/>
    <m/>
    <x v="0"/>
    <x v="0"/>
    <x v="0"/>
    <x v="0"/>
    <x v="0"/>
    <s v="DST"/>
    <m/>
    <x v="0"/>
    <m/>
    <m/>
    <m/>
    <m/>
  </r>
  <r>
    <x v="0"/>
    <s v="T24N R087W S01 fTENSLEEP"/>
    <n v="49009263"/>
    <x v="0"/>
    <x v="2"/>
    <x v="38"/>
    <m/>
    <s v="1"/>
    <n v="24"/>
    <n v="87"/>
    <n v="42.081359999999997"/>
    <n v="-107.17306000000001"/>
    <s v="4900705722"/>
    <s v="UNIT NO. 8"/>
    <x v="0"/>
    <s v="TENSLEEP"/>
    <n v="67"/>
    <m/>
    <n v="71"/>
    <x v="0"/>
    <n v="6383"/>
    <n v="6454"/>
    <n v="6454"/>
    <m/>
    <x v="0"/>
    <d v="1959-08-15T00:00:00"/>
    <n v="8.6"/>
    <x v="2"/>
    <n v="524"/>
    <n v="97"/>
    <n v="1022"/>
    <n v="-3"/>
    <x v="0"/>
    <n v="851"/>
    <n v="307"/>
    <m/>
    <x v="0"/>
    <n v="2306"/>
    <n v="4999"/>
    <x v="0"/>
    <m/>
    <n v="26.147600000000001"/>
    <n v="7.9821300000000006"/>
    <n v="44.456999999999994"/>
    <n v="0"/>
    <n v="78.586729999999989"/>
    <n v="24.006709999999998"/>
    <n v="5.0317299999999996"/>
    <m/>
    <x v="0"/>
    <n v="48.010920000000006"/>
    <n v="77.049360000000007"/>
    <n v="9.8779788158388036E-3"/>
    <n v="5101"/>
    <n v="1.0099009900990099E-2"/>
    <n v="0.33272284010290293"/>
    <n v="0.10157096497080362"/>
    <n v="0.56570619492629348"/>
    <n v="0.31157572236810266"/>
    <n v="6.5305279628539409E-2"/>
    <n v="0.6231189980033579"/>
    <x v="0"/>
    <m/>
    <x v="0"/>
    <m/>
    <m/>
    <x v="0"/>
    <m/>
    <x v="0"/>
    <x v="0"/>
    <m/>
    <x v="0"/>
    <x v="0"/>
    <x v="0"/>
    <m/>
    <x v="0"/>
    <x v="0"/>
    <x v="0"/>
    <x v="0"/>
    <x v="0"/>
    <x v="0"/>
    <x v="0"/>
    <x v="0"/>
    <x v="0"/>
    <x v="0"/>
    <x v="0"/>
    <x v="0"/>
    <x v="0"/>
    <m/>
    <x v="0"/>
    <x v="0"/>
    <x v="0"/>
    <x v="0"/>
    <x v="0"/>
    <s v="DST NO. 12"/>
    <m/>
    <x v="0"/>
    <m/>
    <m/>
    <m/>
    <m/>
  </r>
  <r>
    <x v="0"/>
    <s v="T24N R087W S01 fTENSLEEP"/>
    <n v="49009261"/>
    <x v="0"/>
    <x v="2"/>
    <x v="38"/>
    <m/>
    <s v="1"/>
    <n v="24"/>
    <n v="87"/>
    <n v="42.081359999999997"/>
    <n v="-107.17306000000001"/>
    <s v="4900705722"/>
    <s v="UNIT NO. 8"/>
    <x v="0"/>
    <s v="TENSLEEP"/>
    <n v="1485"/>
    <n v="67"/>
    <n v="15"/>
    <x v="0"/>
    <n v="6301"/>
    <n v="6316"/>
    <n v="6454"/>
    <m/>
    <x v="0"/>
    <d v="1959-08-08T00:00:00"/>
    <n v="8.1999998092651367"/>
    <x v="2"/>
    <n v="722"/>
    <n v="139"/>
    <n v="1171"/>
    <n v="-3"/>
    <x v="0"/>
    <n v="630"/>
    <n v="476"/>
    <m/>
    <x v="0"/>
    <n v="3502"/>
    <n v="6399"/>
    <x v="0"/>
    <m/>
    <n v="36.027799999999999"/>
    <n v="11.43831"/>
    <n v="50.938499999999998"/>
    <n v="0"/>
    <n v="98.404609999999991"/>
    <n v="17.772299999999998"/>
    <n v="7.801639999999999"/>
    <m/>
    <x v="0"/>
    <n v="72.911640000000006"/>
    <n v="98.485579999999999"/>
    <n v="-4.112444606813969E-4"/>
    <n v="6634"/>
    <n v="1.8031151691859128E-2"/>
    <n v="0.36611902633423377"/>
    <n v="0.11623754212328061"/>
    <n v="0.51764343154248571"/>
    <n v="0.18045585962939953"/>
    <n v="7.9216063915143714E-2"/>
    <n v="0.74032807645545684"/>
    <x v="0"/>
    <m/>
    <x v="0"/>
    <m/>
    <m/>
    <x v="0"/>
    <m/>
    <x v="0"/>
    <x v="0"/>
    <m/>
    <x v="0"/>
    <x v="0"/>
    <x v="0"/>
    <m/>
    <x v="0"/>
    <x v="0"/>
    <x v="0"/>
    <x v="0"/>
    <x v="0"/>
    <x v="0"/>
    <x v="0"/>
    <x v="0"/>
    <x v="0"/>
    <x v="0"/>
    <x v="0"/>
    <x v="0"/>
    <x v="0"/>
    <m/>
    <x v="0"/>
    <x v="0"/>
    <x v="0"/>
    <x v="0"/>
    <x v="0"/>
    <s v="DST NO. 8"/>
    <m/>
    <x v="0"/>
    <m/>
    <m/>
    <m/>
    <m/>
  </r>
  <r>
    <x v="0"/>
    <s v="T24N R087W S01 fNUGGET"/>
    <n v="49009260"/>
    <x v="0"/>
    <x v="2"/>
    <x v="38"/>
    <m/>
    <s v="1"/>
    <n v="24"/>
    <n v="87"/>
    <n v="42.081359999999997"/>
    <n v="-107.17306000000001"/>
    <s v="4900705722"/>
    <s v="UNIT NO. 8"/>
    <x v="0"/>
    <s v="NUGGET"/>
    <m/>
    <n v="1485"/>
    <n v="40"/>
    <x v="0"/>
    <n v="4776"/>
    <n v="4816"/>
    <n v="6454"/>
    <m/>
    <x v="0"/>
    <d v="1959-08-03T00:00:00"/>
    <n v="8.8000000000000007"/>
    <x v="2"/>
    <n v="72"/>
    <n v="9"/>
    <n v="843"/>
    <n v="-3"/>
    <x v="0"/>
    <n v="316"/>
    <n v="1074"/>
    <m/>
    <x v="0"/>
    <n v="580"/>
    <n v="2421"/>
    <x v="0"/>
    <m/>
    <n v="3.5928"/>
    <n v="0.74060999999999999"/>
    <n v="36.670499999999997"/>
    <n v="0"/>
    <n v="41.003909999999998"/>
    <n v="8.9143600000000003"/>
    <n v="17.60286"/>
    <m/>
    <x v="0"/>
    <n v="12.075600000000001"/>
    <n v="38.592820000000003"/>
    <n v="3.029131975647736E-2"/>
    <n v="2888"/>
    <n v="8.7963834997174611E-2"/>
    <n v="8.7620912249587915E-2"/>
    <n v="1.8061936044635744E-2"/>
    <n v="0.8943171517057763"/>
    <n v="0.23098493450336097"/>
    <n v="0.45611748506587491"/>
    <n v="0.3128975804307641"/>
    <x v="0"/>
    <m/>
    <x v="0"/>
    <m/>
    <m/>
    <x v="0"/>
    <m/>
    <x v="0"/>
    <x v="0"/>
    <m/>
    <x v="0"/>
    <x v="0"/>
    <x v="0"/>
    <m/>
    <x v="0"/>
    <x v="0"/>
    <x v="0"/>
    <x v="0"/>
    <x v="0"/>
    <x v="0"/>
    <x v="0"/>
    <x v="0"/>
    <x v="0"/>
    <x v="0"/>
    <x v="0"/>
    <x v="0"/>
    <x v="0"/>
    <m/>
    <x v="0"/>
    <x v="0"/>
    <x v="0"/>
    <x v="0"/>
    <x v="0"/>
    <s v="DST NO. 6"/>
    <m/>
    <x v="0"/>
    <m/>
    <m/>
    <m/>
    <m/>
  </r>
  <r>
    <x v="1"/>
    <s v="T23N R115W S26 fAMSDEN"/>
    <n v="1979"/>
    <x v="0"/>
    <x v="5"/>
    <x v="5"/>
    <s v="NE SW"/>
    <n v="26"/>
    <n v="23"/>
    <n v="115"/>
    <n v="41.586210000000001"/>
    <n v="-111.02861"/>
    <s v="4902320461"/>
    <s v="1 HORSETRA"/>
    <x v="0"/>
    <s v="AMSDEN"/>
    <m/>
    <m/>
    <m/>
    <x v="0"/>
    <s v="7288"/>
    <m/>
    <m/>
    <m/>
    <x v="0"/>
    <d v="1982-03-15T00:00:00"/>
    <n v="8.9"/>
    <x v="1"/>
    <n v="332"/>
    <n v="1"/>
    <n v="4009"/>
    <n v="48"/>
    <x v="1"/>
    <n v="690"/>
    <n v="634"/>
    <n v="36"/>
    <x v="1"/>
    <n v="7750"/>
    <n v="13178"/>
    <x v="0"/>
    <s v="DALEN RESOURCES OIL AND GAS CO"/>
    <n v="16.566800000000001"/>
    <n v="8.2290000000000002E-2"/>
    <n v="174.39149999999998"/>
    <n v="1.22784"/>
    <n v="192.26842999999997"/>
    <n v="19.4649"/>
    <n v="10.391259999999999"/>
    <n v="1.1998799999999998"/>
    <x v="1"/>
    <n v="161.35499999999999"/>
    <n v="192.41104000000001"/>
    <n v="-3.707242291876076E-4"/>
    <n v="13500"/>
    <n v="1.2069870305120323E-2"/>
    <n v="8.6164951781215485E-2"/>
    <n v="4.2799538124901741E-4"/>
    <n v="0.91340705283753554"/>
    <n v="0.10116311413315993"/>
    <n v="5.400552899667295E-2"/>
    <n v="0.8385953321597347"/>
    <x v="1"/>
    <n v="0"/>
    <x v="1"/>
    <n v="10854"/>
    <n v="0.7"/>
    <x v="0"/>
    <n v="0"/>
    <x v="0"/>
    <x v="1"/>
    <m/>
    <x v="1"/>
    <x v="1"/>
    <x v="1"/>
    <n v="0"/>
    <x v="1"/>
    <x v="1"/>
    <x v="1"/>
    <x v="1"/>
    <x v="0"/>
    <x v="0"/>
    <x v="0"/>
    <x v="0"/>
    <x v="0"/>
    <x v="0"/>
    <x v="0"/>
    <x v="0"/>
    <x v="0"/>
    <m/>
    <x v="0"/>
    <x v="0"/>
    <x v="0"/>
    <x v="0"/>
    <x v="0"/>
    <s v="DST 5   TOP; WAS WELL #2 OSTREA"/>
    <n v="19820315"/>
    <x v="1"/>
    <s v="CHEMICAL AND GEOLOGICAL LABS CASPER No 40160-1"/>
    <m/>
    <m/>
    <d v="1982-03-23T00:00:00"/>
  </r>
  <r>
    <x v="1"/>
    <s v="T23N R115W S26 fAMSDEN"/>
    <n v="1980"/>
    <x v="0"/>
    <x v="5"/>
    <x v="5"/>
    <s v="NE SW"/>
    <n v="26"/>
    <n v="23"/>
    <n v="115"/>
    <n v="41.586210000000001"/>
    <n v="-111.02861"/>
    <s v="4902320461"/>
    <s v="1 HORSETRA"/>
    <x v="0"/>
    <s v="AMSDEN"/>
    <m/>
    <m/>
    <m/>
    <x v="0"/>
    <s v="7288"/>
    <m/>
    <m/>
    <m/>
    <x v="0"/>
    <d v="1982-03-15T00:00:00"/>
    <n v="8.6999999999999993"/>
    <x v="1"/>
    <n v="329"/>
    <n v="0"/>
    <n v="3719"/>
    <n v="46"/>
    <x v="1"/>
    <n v="610"/>
    <n v="707"/>
    <n v="24"/>
    <x v="1"/>
    <n v="7200"/>
    <n v="12276"/>
    <x v="0"/>
    <s v="DALEN RESOURCES OIL AND GAS CO"/>
    <n v="16.417100000000001"/>
    <n v="0"/>
    <n v="161.7765"/>
    <n v="1.1766799999999999"/>
    <n v="179.37028000000001"/>
    <n v="17.208099999999998"/>
    <n v="11.587729999999999"/>
    <n v="0.79991999999999996"/>
    <x v="1"/>
    <n v="149.90400000000002"/>
    <n v="179.49975000000001"/>
    <n v="-3.607712797861603E-4"/>
    <n v="12635"/>
    <n v="1.4411304243105456E-2"/>
    <n v="9.1526310824736404E-2"/>
    <n v="0"/>
    <n v="0.90847368917526361"/>
    <n v="9.5866985887166967E-2"/>
    <n v="6.4555688796223948E-2"/>
    <n v="0.83512094027986128"/>
    <x v="1"/>
    <n v="0"/>
    <x v="1"/>
    <n v="10086"/>
    <n v="0.8"/>
    <x v="0"/>
    <n v="0"/>
    <x v="0"/>
    <x v="1"/>
    <m/>
    <x v="1"/>
    <x v="1"/>
    <x v="1"/>
    <n v="0"/>
    <x v="1"/>
    <x v="1"/>
    <x v="1"/>
    <x v="1"/>
    <x v="0"/>
    <x v="0"/>
    <x v="0"/>
    <x v="0"/>
    <x v="0"/>
    <x v="0"/>
    <x v="0"/>
    <x v="0"/>
    <x v="0"/>
    <m/>
    <x v="0"/>
    <x v="0"/>
    <x v="0"/>
    <x v="0"/>
    <x v="0"/>
    <s v="DST #5 BOTTOM; WAS WELL #2 OSTREA"/>
    <n v="19820315"/>
    <x v="1"/>
    <s v="CHEMICAL AND GEOLOGICAL LABS CASPER No 40160-2"/>
    <m/>
    <m/>
    <d v="1982-03-23T00:00:00"/>
  </r>
  <r>
    <x v="1"/>
    <s v="T23N R115W S26 fAMSDEN"/>
    <n v="1982"/>
    <x v="0"/>
    <x v="5"/>
    <x v="5"/>
    <s v="NE SW"/>
    <n v="26"/>
    <n v="23"/>
    <n v="115"/>
    <n v="41.586210000000001"/>
    <n v="-111.02861"/>
    <s v="4902320461"/>
    <s v="1 HORSETRA"/>
    <x v="0"/>
    <s v="AMSDEN"/>
    <m/>
    <m/>
    <m/>
    <x v="0"/>
    <s v="5486"/>
    <m/>
    <m/>
    <m/>
    <x v="0"/>
    <d v="1982-02-26T00:00:00"/>
    <n v="9.4"/>
    <x v="1"/>
    <n v="174"/>
    <n v="7"/>
    <n v="6676"/>
    <n v="82"/>
    <x v="1"/>
    <n v="950"/>
    <n v="1098"/>
    <n v="96"/>
    <x v="1"/>
    <n v="12200"/>
    <n v="20725"/>
    <x v="0"/>
    <s v="DALEN RESOURCES OIL AND GAS CO"/>
    <n v="8.6826000000000008"/>
    <n v="0.57603000000000004"/>
    <n v="290.40600000000001"/>
    <n v="2.0975600000000001"/>
    <n v="301.76218999999998"/>
    <n v="26.799499999999998"/>
    <n v="17.996219999999997"/>
    <n v="3.1996799999999999"/>
    <x v="1"/>
    <n v="254.00400000000002"/>
    <n v="301.99940000000004"/>
    <n v="-3.9288686781161652E-4"/>
    <n v="21283"/>
    <n v="1.3283184155398971E-2"/>
    <n v="2.8772988425090636E-2"/>
    <n v="1.9088872598651279E-3"/>
    <n v="0.96931812431504427"/>
    <n v="8.8740242530283162E-2"/>
    <n v="5.9590250841557946E-2"/>
    <n v="0.84107451869109673"/>
    <x v="1"/>
    <n v="0"/>
    <x v="1"/>
    <n v="17077"/>
    <n v="0.5"/>
    <x v="0"/>
    <n v="0"/>
    <x v="0"/>
    <x v="1"/>
    <m/>
    <x v="1"/>
    <x v="1"/>
    <x v="1"/>
    <n v="0"/>
    <x v="1"/>
    <x v="1"/>
    <x v="1"/>
    <x v="1"/>
    <x v="0"/>
    <x v="0"/>
    <x v="0"/>
    <x v="0"/>
    <x v="0"/>
    <x v="0"/>
    <x v="0"/>
    <x v="0"/>
    <x v="0"/>
    <m/>
    <x v="0"/>
    <x v="0"/>
    <x v="0"/>
    <x v="0"/>
    <x v="0"/>
    <s v="DST #2 TOP; WAS WELL #2 OSTREA"/>
    <n v="19820226"/>
    <x v="1"/>
    <s v="CHEMICAL AND GEOLOGICAL LABS CASPER No 40025-1"/>
    <m/>
    <m/>
    <d v="1982-03-10T00:00:00"/>
  </r>
  <r>
    <x v="1"/>
    <s v="T23N R115W S26 fAMSDEN"/>
    <n v="1984"/>
    <x v="0"/>
    <x v="5"/>
    <x v="5"/>
    <s v="NE SW"/>
    <n v="26"/>
    <n v="23"/>
    <n v="115"/>
    <n v="41.586210000000001"/>
    <n v="-111.02861"/>
    <s v="4902320461"/>
    <s v="1 HORSETRA"/>
    <x v="0"/>
    <s v="AMSDEN"/>
    <m/>
    <m/>
    <m/>
    <x v="0"/>
    <s v="5486"/>
    <m/>
    <m/>
    <m/>
    <x v="0"/>
    <d v="1982-02-26T00:00:00"/>
    <n v="8.9"/>
    <x v="1"/>
    <n v="122"/>
    <n v="2"/>
    <n v="6969"/>
    <n v="89"/>
    <x v="1"/>
    <n v="600"/>
    <n v="1748"/>
    <n v="120"/>
    <x v="1"/>
    <n v="12600"/>
    <n v="21362"/>
    <x v="0"/>
    <s v="DALEN RESOURCES OIL AND GAS CO"/>
    <n v="6.0877999999999997"/>
    <n v="0.16458"/>
    <n v="303.1515"/>
    <n v="2.2766199999999999"/>
    <n v="311.68049999999999"/>
    <n v="16.925999999999998"/>
    <n v="28.649719999999999"/>
    <n v="3.9996"/>
    <x v="1"/>
    <n v="262.33199999999999"/>
    <n v="311.90731999999997"/>
    <n v="-3.6373385227436798E-4"/>
    <n v="22250"/>
    <n v="2.0361368430707145E-2"/>
    <n v="1.9532181191957789E-2"/>
    <n v="5.2804073402089638E-4"/>
    <n v="0.97993977807402122"/>
    <n v="5.4266119820464614E-2"/>
    <n v="9.1853310784754907E-2"/>
    <n v="0.8410575295251167"/>
    <x v="1"/>
    <n v="0"/>
    <x v="1"/>
    <n v="17460"/>
    <n v="0.5"/>
    <x v="0"/>
    <n v="0"/>
    <x v="0"/>
    <x v="1"/>
    <m/>
    <x v="1"/>
    <x v="1"/>
    <x v="1"/>
    <n v="0"/>
    <x v="1"/>
    <x v="1"/>
    <x v="1"/>
    <x v="1"/>
    <x v="0"/>
    <x v="0"/>
    <x v="0"/>
    <x v="0"/>
    <x v="0"/>
    <x v="0"/>
    <x v="0"/>
    <x v="0"/>
    <x v="0"/>
    <m/>
    <x v="0"/>
    <x v="0"/>
    <x v="0"/>
    <x v="0"/>
    <x v="0"/>
    <s v="DST #2 TOP; WAS WELL #2 OSTREA"/>
    <n v="19820226"/>
    <x v="1"/>
    <s v="CHEMICAL AND GEOLOGICAL LABS CASPER No 40025-3"/>
    <m/>
    <m/>
    <d v="1982-03-10T00:00:00"/>
  </r>
  <r>
    <x v="1"/>
    <s v="T23N R115W S26 fAMSDEN"/>
    <n v="1983"/>
    <x v="0"/>
    <x v="5"/>
    <x v="5"/>
    <s v="NE SW"/>
    <n v="26"/>
    <n v="23"/>
    <n v="115"/>
    <n v="41.586210000000001"/>
    <n v="-111.02861"/>
    <s v="4902320461"/>
    <s v="1 HORSETRA"/>
    <x v="0"/>
    <s v="AMSDEN"/>
    <m/>
    <m/>
    <m/>
    <x v="0"/>
    <s v="5486"/>
    <m/>
    <m/>
    <m/>
    <x v="0"/>
    <d v="1982-02-26T00:00:00"/>
    <n v="10.9"/>
    <x v="1"/>
    <n v="476"/>
    <n v="92"/>
    <n v="7395"/>
    <n v="106"/>
    <x v="1"/>
    <n v="1000"/>
    <n v="3561"/>
    <n v="336"/>
    <x v="1"/>
    <n v="12400"/>
    <n v="23556"/>
    <x v="0"/>
    <s v="DALEN RESOURCES OIL AND GAS CO"/>
    <n v="23.752400000000002"/>
    <n v="7.5706800000000003"/>
    <n v="321.6825"/>
    <n v="2.7114799999999999"/>
    <n v="355.71706"/>
    <n v="28.21"/>
    <n v="58.364789999999992"/>
    <n v="11.198879999999999"/>
    <x v="1"/>
    <n v="258.16800000000001"/>
    <n v="355.94166999999999"/>
    <n v="-3.1561476102454924E-4"/>
    <n v="25366"/>
    <n v="3.6997669760026164E-2"/>
    <n v="6.6773294482980375E-2"/>
    <n v="2.1282870155285776E-2"/>
    <n v="0.91194383536173385"/>
    <n v="7.9254558759585522E-2"/>
    <n v="0.16397290601013362"/>
    <n v="0.72530985203277831"/>
    <x v="1"/>
    <n v="0"/>
    <x v="1"/>
    <n v="19436"/>
    <n v="0.5"/>
    <x v="0"/>
    <n v="0"/>
    <x v="0"/>
    <x v="1"/>
    <m/>
    <x v="1"/>
    <x v="1"/>
    <x v="1"/>
    <n v="0"/>
    <x v="1"/>
    <x v="1"/>
    <x v="1"/>
    <x v="1"/>
    <x v="0"/>
    <x v="0"/>
    <x v="0"/>
    <x v="0"/>
    <x v="0"/>
    <x v="0"/>
    <x v="0"/>
    <x v="0"/>
    <x v="0"/>
    <m/>
    <x v="0"/>
    <x v="0"/>
    <x v="0"/>
    <x v="0"/>
    <x v="0"/>
    <s v="DST #2 MIDDLE; WAS WELL #2 OSTREA"/>
    <n v="19820226"/>
    <x v="1"/>
    <s v="CHEMICAL AND GEOLOGICAL LABS CASPER No 40025-1"/>
    <m/>
    <m/>
    <d v="1982-03-10T00:00:00"/>
  </r>
  <r>
    <x v="1"/>
    <s v="T23N R113W S13 fFRONTIER"/>
    <n v="4875"/>
    <x v="0"/>
    <x v="5"/>
    <x v="44"/>
    <s v="SE NE"/>
    <n v="13"/>
    <n v="23"/>
    <n v="113"/>
    <n v="41.97681"/>
    <n v="-110.17931"/>
    <s v="4902321319"/>
    <s v="12-13 RIMROCK"/>
    <x v="0"/>
    <s v="FRONTIER"/>
    <m/>
    <m/>
    <n v="18"/>
    <x v="0"/>
    <n v="10752"/>
    <n v="10770"/>
    <n v="10945"/>
    <n v="10858"/>
    <x v="2"/>
    <d v="2005-12-07T00:00:00"/>
    <n v="7.09"/>
    <x v="1"/>
    <n v="90"/>
    <n v="3.4"/>
    <n v="3480"/>
    <n v="62"/>
    <x v="1"/>
    <n v="5819"/>
    <n v="634"/>
    <n v="0"/>
    <x v="1"/>
    <n v="10"/>
    <n v="11700"/>
    <x v="0"/>
    <s v="CHEVRON USA INC"/>
    <n v="4.4909999999999997"/>
    <n v="0.27978599999999998"/>
    <n v="151.38"/>
    <n v="1.5859599999999998"/>
    <n v="157.73674599999998"/>
    <n v="164.15398999999999"/>
    <n v="10.391259999999999"/>
    <n v="0"/>
    <x v="1"/>
    <n v="0.20820000000000002"/>
    <n v="174.75344999999999"/>
    <n v="-5.1179566208923666E-2"/>
    <n v="10098.4"/>
    <n v="-7.3473282442748103E-2"/>
    <n v="2.847148881846466E-2"/>
    <n v="1.7737528324566808E-3"/>
    <n v="0.96975475834907876"/>
    <n v="0.93934620460998053"/>
    <n v="5.9462402602065936E-2"/>
    <n v="1.1913927879535428E-3"/>
    <x v="1"/>
    <n v="1.6"/>
    <x v="1"/>
    <n v="10512"/>
    <n v="49.5"/>
    <x v="1"/>
    <n v="0"/>
    <x v="1"/>
    <x v="1"/>
    <n v="0"/>
    <x v="1"/>
    <x v="1"/>
    <x v="1"/>
    <n v="0"/>
    <x v="1"/>
    <x v="1"/>
    <x v="1"/>
    <x v="1"/>
    <x v="0"/>
    <x v="0"/>
    <x v="0"/>
    <x v="0"/>
    <x v="0"/>
    <x v="0"/>
    <x v="0"/>
    <x v="0"/>
    <x v="0"/>
    <m/>
    <x v="0"/>
    <x v="0"/>
    <x v="0"/>
    <x v="0"/>
    <x v="0"/>
    <m/>
    <n v="20051207"/>
    <x v="0"/>
    <s v="WYOMING ANALYTICAL LABS ROCK SPRINGS ID No D3203"/>
    <m/>
    <s v="10752-10770"/>
    <d v="2005-12-20T00:00:00"/>
  </r>
  <r>
    <x v="1"/>
    <s v="T23N R113W S13 fFRONTIER"/>
    <n v="4818"/>
    <x v="0"/>
    <x v="5"/>
    <x v="44"/>
    <s v="NW NW"/>
    <n v="13"/>
    <n v="23"/>
    <n v="113"/>
    <n v="41.97925"/>
    <n v="-110.19107"/>
    <s v="4902321653"/>
    <s v="11-13 RIMROCK"/>
    <x v="0"/>
    <s v="FRONTIER"/>
    <m/>
    <m/>
    <n v="343"/>
    <x v="0"/>
    <n v="10600"/>
    <n v="10943"/>
    <n v="11060"/>
    <n v="10943"/>
    <x v="2"/>
    <d v="2005-12-01T00:00:00"/>
    <n v="6.88"/>
    <x v="1"/>
    <n v="66"/>
    <n v="9"/>
    <n v="4110"/>
    <n v="63"/>
    <x v="1"/>
    <n v="6998"/>
    <n v="938"/>
    <n v="0"/>
    <x v="1"/>
    <n v="5"/>
    <n v="8830"/>
    <x v="0"/>
    <s v="CHEVRON USA INC"/>
    <n v="3.2934000000000001"/>
    <n v="0.74060999999999999"/>
    <n v="178.785"/>
    <n v="1.61154"/>
    <n v="184.43054999999998"/>
    <n v="197.41358"/>
    <n v="15.373819999999998"/>
    <n v="0"/>
    <x v="1"/>
    <n v="0.10410000000000001"/>
    <n v="212.89149999999998"/>
    <n v="-7.1631941897007723E-2"/>
    <n v="12189"/>
    <n v="0.15980779294923642"/>
    <n v="1.7857128333673571E-2"/>
    <n v="4.0156579265203081E-3"/>
    <n v="0.97812721373980616"/>
    <n v="0.92729667459715404"/>
    <n v="7.2214343926366248E-2"/>
    <n v="4.8898147647980319E-4"/>
    <x v="1"/>
    <n v="2.6"/>
    <x v="1"/>
    <n v="12647"/>
    <n v="65.099999999999994"/>
    <x v="1"/>
    <n v="0"/>
    <x v="1"/>
    <x v="1"/>
    <n v="0"/>
    <x v="1"/>
    <x v="1"/>
    <x v="1"/>
    <n v="0"/>
    <x v="1"/>
    <x v="1"/>
    <x v="1"/>
    <x v="1"/>
    <x v="0"/>
    <x v="0"/>
    <x v="0"/>
    <x v="0"/>
    <x v="0"/>
    <x v="0"/>
    <x v="0"/>
    <x v="0"/>
    <x v="0"/>
    <m/>
    <x v="0"/>
    <x v="0"/>
    <x v="0"/>
    <x v="0"/>
    <x v="0"/>
    <m/>
    <n v="20051201"/>
    <x v="0"/>
    <s v="WYOMING ANALYTICAL LABS ROCK SPRINGS ID No D3140"/>
    <s v="10600"/>
    <s v="10600-10943"/>
    <d v="2005-12-13T00:00:00"/>
  </r>
  <r>
    <x v="1"/>
    <s v="T23N R113W S12 fFRONTIER"/>
    <n v="4791"/>
    <x v="0"/>
    <x v="5"/>
    <x v="44"/>
    <s v="SE SE"/>
    <n v="12"/>
    <n v="23"/>
    <n v="113"/>
    <n v="41.98527"/>
    <n v="-110.17944"/>
    <s v="4902321427"/>
    <s v="22-12 EWE"/>
    <x v="0"/>
    <s v="FRONTIER"/>
    <m/>
    <m/>
    <n v="99"/>
    <x v="0"/>
    <n v="10595"/>
    <n v="10694"/>
    <n v="11000"/>
    <m/>
    <x v="2"/>
    <d v="2005-12-07T00:00:00"/>
    <n v="7.3"/>
    <x v="1"/>
    <n v="101"/>
    <n v="4.8"/>
    <n v="3240"/>
    <n v="54"/>
    <x v="1"/>
    <n v="5639"/>
    <n v="279"/>
    <n v="0"/>
    <x v="1"/>
    <n v="21"/>
    <n v="11680"/>
    <x v="0"/>
    <s v="CHEVRON USA INC"/>
    <n v="5.0399000000000003"/>
    <n v="0.39499200000000001"/>
    <n v="140.94"/>
    <n v="1.3813199999999999"/>
    <n v="147.75621199999998"/>
    <n v="159.07619"/>
    <n v="4.5728099999999996"/>
    <n v="0"/>
    <x v="1"/>
    <n v="0.43722000000000005"/>
    <n v="164.08622"/>
    <n v="-5.2366215512326501E-2"/>
    <n v="9338.7999999999993"/>
    <n v="-0.11138599729765737"/>
    <n v="3.4109564205666028E-2"/>
    <n v="2.6732683157849233E-3"/>
    <n v="0.96321716747854913"/>
    <n v="0.96946708870495035"/>
    <n v="2.7868336536730504E-2"/>
    <n v="2.664574758319133E-3"/>
    <x v="1"/>
    <n v="2.7"/>
    <x v="1"/>
    <n v="10187"/>
    <n v="49.712000000000003"/>
    <x v="1"/>
    <n v="0"/>
    <x v="1"/>
    <x v="1"/>
    <n v="0"/>
    <x v="1"/>
    <x v="1"/>
    <x v="1"/>
    <n v="0"/>
    <x v="1"/>
    <x v="1"/>
    <x v="1"/>
    <x v="1"/>
    <x v="0"/>
    <x v="0"/>
    <x v="0"/>
    <x v="0"/>
    <x v="0"/>
    <x v="0"/>
    <x v="0"/>
    <x v="0"/>
    <x v="0"/>
    <m/>
    <x v="0"/>
    <x v="0"/>
    <x v="0"/>
    <x v="0"/>
    <x v="0"/>
    <m/>
    <n v="20051207"/>
    <x v="0"/>
    <s v="WYOMING ANALYTICAL LABS ROCK SPRINGS ID No D3195"/>
    <m/>
    <s v="10595-10694"/>
    <d v="2005-12-20T00:00:00"/>
  </r>
  <r>
    <x v="1"/>
    <s v="T23N R113W S12 fFRONTIER"/>
    <n v="4855"/>
    <x v="0"/>
    <x v="5"/>
    <x v="44"/>
    <s v="SE SW"/>
    <n v="12"/>
    <n v="23"/>
    <n v="113"/>
    <n v="41.985280000000003"/>
    <n v="-110.18694000000001"/>
    <s v="4902321496"/>
    <s v="21-12 JACKSON CREEK"/>
    <x v="0"/>
    <s v="FRONTIER"/>
    <m/>
    <m/>
    <m/>
    <x v="0"/>
    <s v="10198"/>
    <m/>
    <n v="10920"/>
    <n v="10877"/>
    <x v="2"/>
    <d v="2005-12-20T00:00:00"/>
    <n v="7.14"/>
    <x v="1"/>
    <n v="106"/>
    <n v="8.1999999999999993"/>
    <n v="3210"/>
    <n v="54"/>
    <x v="1"/>
    <n v="5748"/>
    <n v="659"/>
    <n v="0"/>
    <x v="1"/>
    <n v="12"/>
    <n v="9850"/>
    <x v="0"/>
    <s v="CHEVRON USA INC"/>
    <n v="5.2893999999999997"/>
    <n v="0.67477799999999999"/>
    <n v="139.63499999999999"/>
    <n v="1.3813199999999999"/>
    <n v="146.98049799999998"/>
    <n v="162.15108000000001"/>
    <n v="10.80101"/>
    <n v="0"/>
    <x v="1"/>
    <n v="0.24984000000000001"/>
    <n v="173.20193"/>
    <n v="-8.1895287520275861E-2"/>
    <n v="9797.2000000000007"/>
    <n v="-2.687405838999922E-3"/>
    <n v="3.598708721207354E-2"/>
    <n v="4.5909355947344804E-3"/>
    <n v="0.959421977193192"/>
    <n v="0.93619672713808677"/>
    <n v="6.2360794709389204E-2"/>
    <n v="1.442478152524051E-3"/>
    <x v="1"/>
    <n v="3"/>
    <x v="1"/>
    <n v="10384"/>
    <n v="58.82"/>
    <x v="1"/>
    <n v="0"/>
    <x v="1"/>
    <x v="1"/>
    <n v="0"/>
    <x v="1"/>
    <x v="1"/>
    <x v="1"/>
    <n v="0"/>
    <x v="1"/>
    <x v="1"/>
    <x v="1"/>
    <x v="1"/>
    <x v="0"/>
    <x v="0"/>
    <x v="0"/>
    <x v="0"/>
    <x v="0"/>
    <x v="0"/>
    <x v="0"/>
    <x v="0"/>
    <x v="0"/>
    <m/>
    <x v="0"/>
    <x v="0"/>
    <x v="0"/>
    <x v="0"/>
    <x v="0"/>
    <m/>
    <n v="20051220"/>
    <x v="0"/>
    <s v="WYOMING ANALYTICAL LABS ROCK SPRINGS ID No D3238"/>
    <s v="10198"/>
    <m/>
    <d v="2006-01-04T00:00:00"/>
  </r>
  <r>
    <x v="1"/>
    <s v="T23N R112W S35 fFRONTIER"/>
    <n v="5114"/>
    <x v="0"/>
    <x v="5"/>
    <x v="45"/>
    <s v="SE NW"/>
    <n v="35"/>
    <n v="23"/>
    <n v="112"/>
    <n v="41.931649999999998"/>
    <n v="-110.08592"/>
    <s v="4902320991"/>
    <s v="46 COW HOLLOW"/>
    <x v="0"/>
    <s v="FRONTIER"/>
    <m/>
    <m/>
    <n v="16"/>
    <x v="0"/>
    <n v="10621"/>
    <n v="10637"/>
    <n v="10902"/>
    <n v="10794"/>
    <x v="2"/>
    <d v="1994-03-22T00:00:00"/>
    <n v="7.3"/>
    <x v="1"/>
    <n v="101"/>
    <n v="5"/>
    <n v="4676"/>
    <n v="54"/>
    <x v="1"/>
    <n v="6937"/>
    <n v="1037"/>
    <n v="0"/>
    <x v="1"/>
    <n v="0"/>
    <n v="12853"/>
    <x v="0"/>
    <s v="BANNON ENERGY INC"/>
    <n v="5.0399000000000003"/>
    <n v="0.41144999999999998"/>
    <n v="203.40599999999998"/>
    <n v="1.3813199999999999"/>
    <n v="210.23866999999996"/>
    <n v="195.69277"/>
    <n v="16.996429999999997"/>
    <n v="0"/>
    <x v="1"/>
    <n v="0"/>
    <n v="212.6892"/>
    <n v="-5.7942031580941761E-3"/>
    <n v="12810"/>
    <n v="-1.6755640416163348E-3"/>
    <n v="2.3972278743962759E-2"/>
    <n v="1.957061467331391E-3"/>
    <n v="0.97407065978870588"/>
    <n v="0.92008794992881626"/>
    <n v="7.9912050071183668E-2"/>
    <n v="0"/>
    <x v="1"/>
    <n v="42"/>
    <x v="1"/>
    <n v="0"/>
    <n v="0.8"/>
    <x v="3"/>
    <n v="0"/>
    <x v="1"/>
    <x v="1"/>
    <n v="0"/>
    <x v="1"/>
    <x v="1"/>
    <x v="1"/>
    <n v="0"/>
    <x v="1"/>
    <x v="1"/>
    <x v="1"/>
    <x v="1"/>
    <x v="0"/>
    <x v="0"/>
    <x v="0"/>
    <x v="0"/>
    <x v="0"/>
    <x v="0"/>
    <x v="0"/>
    <x v="0"/>
    <x v="0"/>
    <m/>
    <x v="0"/>
    <x v="0"/>
    <x v="0"/>
    <x v="0"/>
    <x v="0"/>
    <m/>
    <n v="19940322"/>
    <x v="0"/>
    <s v="HALLIBORTON ENERGY SERVICES EVANSVILLE ID No W94-0079"/>
    <s v="10564"/>
    <s v="10621-10637"/>
    <d v="1994-03-10T00:00:00"/>
  </r>
  <r>
    <x v="0"/>
    <s v="T23N R112W S32 fFRONTIER"/>
    <n v="49124303"/>
    <x v="0"/>
    <x v="5"/>
    <x v="44"/>
    <m/>
    <s v="32"/>
    <s v=" 23"/>
    <s v=" 112"/>
    <n v="41.924419999999998"/>
    <n v="-110.14069000000001"/>
    <s v="4902320113"/>
    <s v="SHUTE CREEK UNIT NO 1"/>
    <x v="0"/>
    <s v="FRONTIER"/>
    <n v="-54"/>
    <n v="-54"/>
    <n v="93"/>
    <x v="8"/>
    <n v="10754"/>
    <n v="10847"/>
    <n v="11000"/>
    <n v="10911"/>
    <x v="1"/>
    <d v="1978-10-12T00:00:00"/>
    <n v="7"/>
    <x v="0"/>
    <n v="165"/>
    <n v="19"/>
    <n v="4246"/>
    <n v="119"/>
    <x v="0"/>
    <n v="6600"/>
    <n v="695"/>
    <m/>
    <x v="0"/>
    <n v="0"/>
    <n v="11491"/>
    <x v="0"/>
    <s v="CHEM LAB"/>
    <n v="8.2334999999999994"/>
    <n v="1.56351"/>
    <n v="184.70099999999999"/>
    <n v="3.0440199999999997"/>
    <n v="197.54202999999998"/>
    <n v="186.18600000000001"/>
    <n v="11.391049999999998"/>
    <m/>
    <x v="0"/>
    <n v="0"/>
    <n v="197.57705000000001"/>
    <n v="-8.8631508253236873E-5"/>
    <n v="11841"/>
    <n v="1.5000857191839533E-2"/>
    <n v="4.1679737724675606E-2"/>
    <n v="7.9148219748475818E-3"/>
    <n v="0.9504054403004768"/>
    <n v="0.94234628971330425"/>
    <n v="5.7653710286695734E-2"/>
    <n v="0"/>
    <x v="0"/>
    <m/>
    <x v="0"/>
    <m/>
    <m/>
    <x v="0"/>
    <m/>
    <x v="0"/>
    <x v="0"/>
    <m/>
    <x v="0"/>
    <x v="0"/>
    <x v="0"/>
    <m/>
    <x v="0"/>
    <x v="0"/>
    <x v="0"/>
    <x v="0"/>
    <x v="0"/>
    <x v="0"/>
    <x v="0"/>
    <x v="0"/>
    <x v="0"/>
    <x v="0"/>
    <x v="0"/>
    <x v="0"/>
    <x v="0"/>
    <m/>
    <x v="0"/>
    <x v="0"/>
    <x v="0"/>
    <x v="0"/>
    <x v="0"/>
    <s v="PRODUCTION"/>
    <m/>
    <x v="0"/>
    <m/>
    <m/>
    <m/>
    <m/>
  </r>
  <r>
    <x v="1"/>
    <s v="T23N R112W S24 fFRONTIER"/>
    <n v="4788"/>
    <x v="0"/>
    <x v="5"/>
    <x v="46"/>
    <s v="C NE"/>
    <n v="24"/>
    <n v="23"/>
    <n v="112"/>
    <n v="41.959820000000001"/>
    <n v="-110.06053"/>
    <s v="4902321191"/>
    <s v="12-24 NORTH DODGE RIM"/>
    <x v="0"/>
    <s v="FRONTIER"/>
    <m/>
    <m/>
    <n v="65"/>
    <x v="0"/>
    <n v="10493"/>
    <n v="10558"/>
    <n v="10796"/>
    <n v="10715"/>
    <x v="2"/>
    <d v="2005-12-12T00:00:00"/>
    <n v="6.64"/>
    <x v="1"/>
    <n v="135"/>
    <n v="14"/>
    <n v="4330"/>
    <n v="67"/>
    <x v="1"/>
    <n v="7297"/>
    <n v="647"/>
    <n v="0"/>
    <x v="1"/>
    <n v="6"/>
    <n v="14240"/>
    <x v="0"/>
    <s v="CHEVRON USA INC"/>
    <n v="6.7365000000000004"/>
    <n v="1.1520600000000001"/>
    <n v="188.35499999999999"/>
    <n v="1.7138599999999999"/>
    <n v="197.95742000000001"/>
    <n v="205.84836999999999"/>
    <n v="10.604329999999999"/>
    <n v="0"/>
    <x v="1"/>
    <n v="0.12492"/>
    <n v="216.57762"/>
    <n v="-4.4918277596026582E-2"/>
    <n v="12496"/>
    <n v="-6.5230400957510468E-2"/>
    <n v="3.4030045451188443E-2"/>
    <n v="5.8197363857338614E-3"/>
    <n v="0.96015021816307766"/>
    <n v="0.95046002444758604"/>
    <n v="4.8963184654074593E-2"/>
    <n v="5.7679089833935753E-4"/>
    <x v="1"/>
    <n v="4"/>
    <x v="1"/>
    <n v="13182"/>
    <n v="40.75"/>
    <x v="1"/>
    <n v="0"/>
    <x v="1"/>
    <x v="1"/>
    <n v="0"/>
    <x v="1"/>
    <x v="1"/>
    <x v="1"/>
    <n v="0"/>
    <x v="1"/>
    <x v="1"/>
    <x v="1"/>
    <x v="1"/>
    <x v="0"/>
    <x v="0"/>
    <x v="0"/>
    <x v="0"/>
    <x v="0"/>
    <x v="0"/>
    <x v="0"/>
    <x v="0"/>
    <x v="0"/>
    <m/>
    <x v="0"/>
    <x v="0"/>
    <x v="0"/>
    <x v="0"/>
    <x v="0"/>
    <m/>
    <n v="20051212"/>
    <x v="0"/>
    <s v="WYOMING ANALYTICAL LABS ROCK SPRINGS ID No D3192"/>
    <m/>
    <s v="10493-10558"/>
    <d v="2005-12-20T00:00:00"/>
  </r>
  <r>
    <x v="1"/>
    <s v="T23N R112W S24 fFRONTIER"/>
    <n v="4783"/>
    <x v="0"/>
    <x v="5"/>
    <x v="46"/>
    <s v="SE NW"/>
    <n v="24"/>
    <n v="23"/>
    <n v="112"/>
    <n v="41.959850000000003"/>
    <n v="-110.06959999999999"/>
    <s v="4902321219"/>
    <s v="11-24 NORTH DODGE RIM"/>
    <x v="0"/>
    <s v="FRONTIER"/>
    <m/>
    <m/>
    <n v="88"/>
    <x v="0"/>
    <n v="10474"/>
    <n v="10562"/>
    <n v="10777"/>
    <n v="10688"/>
    <x v="2"/>
    <d v="2005-12-07T00:00:00"/>
    <n v="7.43"/>
    <x v="1"/>
    <n v="83"/>
    <n v="10"/>
    <n v="3830"/>
    <n v="70"/>
    <x v="1"/>
    <n v="6130"/>
    <n v="609"/>
    <n v="0"/>
    <x v="1"/>
    <n v="4"/>
    <n v="13080"/>
    <x v="0"/>
    <s v="CHEVRON USA INC"/>
    <n v="4.1417000000000002"/>
    <n v="0.82289999999999996"/>
    <n v="166.60499999999999"/>
    <n v="1.7906"/>
    <n v="173.36019999999999"/>
    <n v="172.9273"/>
    <n v="9.9815099999999983"/>
    <n v="0"/>
    <x v="1"/>
    <n v="8.3280000000000007E-2"/>
    <n v="182.99208999999999"/>
    <n v="-2.7029123343082766E-2"/>
    <n v="10736"/>
    <n v="-9.8421229425596238E-2"/>
    <n v="2.3890720015320704E-2"/>
    <n v="4.7467642515410108E-3"/>
    <n v="0.97136251573313837"/>
    <n v="0.94499877016542089"/>
    <n v="5.4546128196032946E-2"/>
    <n v="4.5510163854623452E-4"/>
    <x v="1"/>
    <n v="5"/>
    <x v="1"/>
    <n v="11074"/>
    <n v="44.247790000000002"/>
    <x v="1"/>
    <n v="0"/>
    <x v="1"/>
    <x v="1"/>
    <n v="0"/>
    <x v="1"/>
    <x v="1"/>
    <x v="1"/>
    <n v="0"/>
    <x v="1"/>
    <x v="1"/>
    <x v="1"/>
    <x v="1"/>
    <x v="0"/>
    <x v="0"/>
    <x v="0"/>
    <x v="0"/>
    <x v="0"/>
    <x v="0"/>
    <x v="0"/>
    <x v="0"/>
    <x v="0"/>
    <m/>
    <x v="0"/>
    <x v="0"/>
    <x v="0"/>
    <x v="0"/>
    <x v="0"/>
    <m/>
    <n v="20051207"/>
    <x v="0"/>
    <s v="WYOMING ANALYTICAL LABS ROCK SPRINGS ID No D3187"/>
    <m/>
    <s v="10474-10562"/>
    <d v="2005-12-20T00:00:00"/>
  </r>
  <r>
    <x v="1"/>
    <s v="T23N R112W S22 fFRONTIER"/>
    <n v="5531"/>
    <x v="0"/>
    <x v="5"/>
    <x v="46"/>
    <s v="NW SW"/>
    <n v="22"/>
    <n v="23"/>
    <n v="112"/>
    <n v="41.954863000000003"/>
    <n v="-110.110727"/>
    <s v="4902322128"/>
    <s v="11-22 EMIGRANT SPRINGS"/>
    <x v="0"/>
    <s v="FRONTIER"/>
    <m/>
    <m/>
    <n v="92"/>
    <x v="0"/>
    <n v="10478"/>
    <n v="10570"/>
    <n v="10730"/>
    <n v="10684"/>
    <x v="5"/>
    <m/>
    <n v="6.92"/>
    <x v="1"/>
    <n v="474"/>
    <n v="170"/>
    <n v="10768"/>
    <n v="0"/>
    <x v="1"/>
    <n v="16820"/>
    <n v="1784"/>
    <n v="0"/>
    <x v="1"/>
    <n v="110"/>
    <n v="30128"/>
    <x v="0"/>
    <s v="EOG RESOURCES INC"/>
    <n v="23.6526"/>
    <n v="13.9893"/>
    <n v="468.40799999999996"/>
    <n v="0"/>
    <n v="506.04989999999998"/>
    <n v="474.49219999999997"/>
    <n v="29.239759999999997"/>
    <n v="0"/>
    <x v="1"/>
    <n v="2.2902"/>
    <n v="506.02215999999999"/>
    <n v="2.7409115512974763E-5"/>
    <n v="30126"/>
    <n v="-3.3192817074385103E-5"/>
    <n v="4.6739659468364683E-2"/>
    <n v="2.7644111776328778E-2"/>
    <n v="0.92561622875530647"/>
    <n v="0.93769055489585673"/>
    <n v="5.7783556356504222E-2"/>
    <n v="4.5258887476390362E-3"/>
    <x v="1"/>
    <n v="2"/>
    <x v="1"/>
    <n v="0"/>
    <n v="0"/>
    <x v="1"/>
    <n v="0"/>
    <x v="1"/>
    <x v="1"/>
    <n v="0"/>
    <x v="1"/>
    <x v="1"/>
    <x v="1"/>
    <n v="0"/>
    <x v="1"/>
    <x v="1"/>
    <x v="1"/>
    <x v="1"/>
    <x v="0"/>
    <x v="0"/>
    <x v="0"/>
    <x v="0"/>
    <x v="0"/>
    <x v="0"/>
    <x v="0"/>
    <x v="0"/>
    <x v="0"/>
    <m/>
    <x v="0"/>
    <x v="0"/>
    <x v="0"/>
    <x v="0"/>
    <x v="0"/>
    <s v="WELLHEAD"/>
    <m/>
    <x v="0"/>
    <s v="CHAMPION TECHNOLOGIES VERNAL UTAH"/>
    <m/>
    <s v="10478-10570"/>
    <d v="2007-02-21T00:00:00"/>
  </r>
  <r>
    <x v="1"/>
    <s v="T23N R112W S21 fFRONTIER"/>
    <n v="5321"/>
    <x v="0"/>
    <x v="5"/>
    <x v="46"/>
    <s v="NW SW"/>
    <n v="21"/>
    <n v="23"/>
    <n v="112"/>
    <n v="41.955142000000002"/>
    <n v="-110.128558"/>
    <s v="4902321850"/>
    <s v="36-21 ED"/>
    <x v="0"/>
    <s v="FRONTIER"/>
    <m/>
    <m/>
    <n v="66"/>
    <x v="0"/>
    <n v="10686"/>
    <n v="10752"/>
    <n v="11025"/>
    <n v="10952"/>
    <x v="2"/>
    <m/>
    <n v="6.82"/>
    <x v="1"/>
    <n v="148"/>
    <n v="99"/>
    <n v="4210"/>
    <n v="0"/>
    <x v="1"/>
    <n v="6700"/>
    <n v="451"/>
    <n v="0"/>
    <x v="1"/>
    <n v="108"/>
    <n v="11732"/>
    <x v="0"/>
    <s v="EOG RESOURCES INC"/>
    <n v="7.3852000000000002"/>
    <n v="8.1467100000000006"/>
    <n v="183.13499999999999"/>
    <n v="0"/>
    <n v="198.66691"/>
    <n v="189.00700000000001"/>
    <n v="7.3918899999999992"/>
    <n v="0"/>
    <x v="1"/>
    <n v="2.2485600000000003"/>
    <n v="198.64744999999999"/>
    <n v="4.8978848889351395E-5"/>
    <n v="11716"/>
    <n v="-6.8236096895257596E-4"/>
    <n v="3.7173779971712451E-2"/>
    <n v="4.1006879303654549E-2"/>
    <n v="0.92181934072463301"/>
    <n v="0.95146955070402373"/>
    <n v="3.7211099362211793E-2"/>
    <n v="1.1319349933764569E-2"/>
    <x v="1"/>
    <n v="16"/>
    <x v="1"/>
    <n v="0"/>
    <n v="0"/>
    <x v="1"/>
    <n v="0"/>
    <x v="1"/>
    <x v="1"/>
    <n v="0"/>
    <x v="1"/>
    <x v="1"/>
    <x v="1"/>
    <n v="0"/>
    <x v="1"/>
    <x v="1"/>
    <x v="1"/>
    <x v="1"/>
    <x v="0"/>
    <x v="0"/>
    <x v="3"/>
    <x v="0"/>
    <x v="0"/>
    <x v="0"/>
    <x v="0"/>
    <x v="0"/>
    <x v="0"/>
    <m/>
    <x v="0"/>
    <x v="0"/>
    <x v="0"/>
    <x v="0"/>
    <x v="0"/>
    <s v="CO2 IN WATER 62 MG PER LITER"/>
    <m/>
    <x v="0"/>
    <s v="CHAMPION TECHNOLOGIES VERNAL"/>
    <m/>
    <s v="10686-10752"/>
    <d v="2006-11-07T00:00:00"/>
  </r>
  <r>
    <x v="1"/>
    <s v="T23N R112W S18 fFRONTIER"/>
    <n v="4797"/>
    <x v="0"/>
    <x v="5"/>
    <x v="44"/>
    <s v="SW NE"/>
    <n v="18"/>
    <n v="23"/>
    <n v="112"/>
    <n v="41.975900000000003"/>
    <n v="-110.16031"/>
    <s v="4902321853"/>
    <s v="13-18 RIDGEPOINT"/>
    <x v="0"/>
    <s v="FRONTIER"/>
    <m/>
    <m/>
    <n v="34"/>
    <x v="0"/>
    <n v="10858"/>
    <n v="10892"/>
    <n v="11180"/>
    <n v="11059"/>
    <x v="2"/>
    <d v="2005-12-07T00:00:00"/>
    <n v="7.55"/>
    <x v="1"/>
    <n v="166"/>
    <n v="14.4"/>
    <n v="4290"/>
    <n v="73"/>
    <x v="1"/>
    <n v="6231"/>
    <n v="2009"/>
    <n v="0"/>
    <x v="1"/>
    <n v="146"/>
    <n v="14500"/>
    <x v="0"/>
    <s v="CHEVRON USA INC"/>
    <n v="8.2834000000000003"/>
    <n v="1.184976"/>
    <n v="186.61500000000001"/>
    <n v="1.86734"/>
    <n v="197.950716"/>
    <n v="175.77651"/>
    <n v="32.927509999999998"/>
    <n v="0"/>
    <x v="1"/>
    <n v="3.0397200000000004"/>
    <n v="211.74374"/>
    <n v="-3.3666611295321024E-2"/>
    <n v="12929.4"/>
    <n v="-5.7259728612364842E-2"/>
    <n v="4.18457693277553E-2"/>
    <n v="5.9862172966325617E-3"/>
    <n v="0.95216801337561208"/>
    <n v="0.83013792993360747"/>
    <n v="0.15550641544349786"/>
    <n v="1.4355654622894639E-2"/>
    <x v="1"/>
    <n v="4"/>
    <x v="1"/>
    <n v="11257"/>
    <n v="39.6"/>
    <x v="1"/>
    <n v="0"/>
    <x v="1"/>
    <x v="1"/>
    <n v="0"/>
    <x v="1"/>
    <x v="1"/>
    <x v="1"/>
    <n v="0"/>
    <x v="1"/>
    <x v="1"/>
    <x v="1"/>
    <x v="1"/>
    <x v="0"/>
    <x v="0"/>
    <x v="0"/>
    <x v="0"/>
    <x v="0"/>
    <x v="0"/>
    <x v="0"/>
    <x v="0"/>
    <x v="0"/>
    <m/>
    <x v="0"/>
    <x v="0"/>
    <x v="0"/>
    <x v="0"/>
    <x v="0"/>
    <m/>
    <n v="20051207"/>
    <x v="0"/>
    <s v="WYOMING ANALYTICAL LABS ROCK SPRINGS ID No D3201"/>
    <m/>
    <s v="10858-10892"/>
    <d v="2005-12-20T00:00:00"/>
  </r>
  <r>
    <x v="1"/>
    <s v="T23N R112W S18 fFRONTIER"/>
    <n v="4796"/>
    <x v="0"/>
    <x v="5"/>
    <x v="44"/>
    <s v="SE NW"/>
    <n v="18"/>
    <n v="23"/>
    <n v="112"/>
    <n v="41.975720000000003"/>
    <n v="-110.163"/>
    <s v="4902321560"/>
    <s v="2-18 RIDGEPOINT"/>
    <x v="0"/>
    <s v="FRONTIER"/>
    <m/>
    <m/>
    <n v="46"/>
    <x v="0"/>
    <n v="10808"/>
    <n v="10854"/>
    <n v="10985"/>
    <n v="10907"/>
    <x v="2"/>
    <d v="2005-12-07T00:00:00"/>
    <n v="7.52"/>
    <x v="1"/>
    <n v="158"/>
    <n v="13"/>
    <n v="4290"/>
    <n v="72"/>
    <x v="1"/>
    <n v="6351"/>
    <n v="1978"/>
    <n v="0"/>
    <x v="1"/>
    <n v="136"/>
    <n v="13950"/>
    <x v="0"/>
    <s v="CHEVRON USA INC"/>
    <n v="7.8841999999999999"/>
    <n v="1.0697700000000001"/>
    <n v="186.61500000000001"/>
    <n v="1.8417599999999998"/>
    <n v="197.41072999999997"/>
    <n v="179.16171"/>
    <n v="32.419419999999995"/>
    <n v="0"/>
    <x v="1"/>
    <n v="2.8315200000000003"/>
    <n v="214.41265000000001"/>
    <n v="-4.1284494338325428E-2"/>
    <n v="12998"/>
    <n v="-3.5327297016476175E-2"/>
    <n v="3.9938051999503781E-2"/>
    <n v="5.4190063528968269E-3"/>
    <n v="0.95464294164759944"/>
    <n v="0.83559300255838442"/>
    <n v="0.1512010601986403"/>
    <n v="1.320593724297517E-2"/>
    <x v="1"/>
    <n v="2.2000000000000002"/>
    <x v="1"/>
    <n v="11473"/>
    <n v="41.75"/>
    <x v="1"/>
    <n v="0"/>
    <x v="1"/>
    <x v="1"/>
    <n v="0"/>
    <x v="1"/>
    <x v="1"/>
    <x v="1"/>
    <n v="0"/>
    <x v="1"/>
    <x v="1"/>
    <x v="1"/>
    <x v="1"/>
    <x v="0"/>
    <x v="0"/>
    <x v="0"/>
    <x v="0"/>
    <x v="0"/>
    <x v="0"/>
    <x v="0"/>
    <x v="0"/>
    <x v="0"/>
    <m/>
    <x v="0"/>
    <x v="0"/>
    <x v="0"/>
    <x v="0"/>
    <x v="0"/>
    <m/>
    <n v="20051207"/>
    <x v="0"/>
    <s v="WYOMING ANALYTICAL LABS ROCK SPRINGS ID No D3200"/>
    <m/>
    <s v="10808-10854"/>
    <d v="2005-12-20T00:00:00"/>
  </r>
  <r>
    <x v="1"/>
    <s v="T23N R112W S18 fFRONTIER"/>
    <n v="4785"/>
    <x v="0"/>
    <x v="5"/>
    <x v="44"/>
    <s v="SW SE"/>
    <n v="18"/>
    <n v="23"/>
    <n v="112"/>
    <n v="41.964370000000002"/>
    <n v="-110.15996"/>
    <s v="4902321208"/>
    <s v="22-18 RIDGEPOINT"/>
    <x v="0"/>
    <s v="FRONTIER"/>
    <m/>
    <m/>
    <n v="93"/>
    <x v="0"/>
    <n v="10715"/>
    <n v="10808"/>
    <n v="11100"/>
    <n v="10993"/>
    <x v="2"/>
    <d v="2005-12-12T00:00:00"/>
    <n v="7.31"/>
    <x v="1"/>
    <n v="85"/>
    <n v="4.5999999999999996"/>
    <n v="3440"/>
    <n v="65"/>
    <x v="1"/>
    <n v="5710"/>
    <n v="628"/>
    <n v="0"/>
    <x v="1"/>
    <n v="6"/>
    <n v="11920"/>
    <x v="0"/>
    <s v="CHEVRON USA INC"/>
    <n v="4.2415000000000003"/>
    <n v="0.37853399999999998"/>
    <n v="149.63999999999999"/>
    <n v="1.6626999999999998"/>
    <n v="155.92273399999999"/>
    <n v="161.07909999999998"/>
    <n v="10.292919999999999"/>
    <n v="0"/>
    <x v="1"/>
    <n v="0.12492"/>
    <n v="171.49694"/>
    <n v="-4.7566494125823373E-2"/>
    <n v="9938.6"/>
    <n v="-9.064624449873275E-2"/>
    <n v="2.7202575860425848E-2"/>
    <n v="2.4277024285631111E-3"/>
    <n v="0.97036972171101099"/>
    <n v="0.9392534933859461"/>
    <n v="6.0018097115901885E-2"/>
    <n v="7.2840949815197872E-4"/>
    <x v="1"/>
    <n v="0.5"/>
    <x v="1"/>
    <n v="10315"/>
    <n v="48.543689999999998"/>
    <x v="1"/>
    <n v="0"/>
    <x v="1"/>
    <x v="1"/>
    <n v="0"/>
    <x v="1"/>
    <x v="1"/>
    <x v="1"/>
    <n v="0"/>
    <x v="1"/>
    <x v="1"/>
    <x v="1"/>
    <x v="1"/>
    <x v="0"/>
    <x v="0"/>
    <x v="0"/>
    <x v="0"/>
    <x v="0"/>
    <x v="0"/>
    <x v="0"/>
    <x v="0"/>
    <x v="0"/>
    <m/>
    <x v="0"/>
    <x v="0"/>
    <x v="0"/>
    <x v="0"/>
    <x v="0"/>
    <m/>
    <n v="20051212"/>
    <x v="0"/>
    <s v="WYOMING ANALYTICAL LABS ROCK SPRINGS ID No D3189"/>
    <m/>
    <s v="10715-10808"/>
    <d v="2005-12-20T00:00:00"/>
  </r>
  <r>
    <x v="1"/>
    <s v="T23N R112W S18 fFRONTIER"/>
    <n v="4798"/>
    <x v="0"/>
    <x v="5"/>
    <x v="44"/>
    <s v="NW NW"/>
    <n v="18"/>
    <n v="23"/>
    <n v="112"/>
    <n v="41.975009999999997"/>
    <n v="-110.17025"/>
    <s v="4902321304"/>
    <s v="11-18 RIDGEPOINT"/>
    <x v="0"/>
    <s v="FRONTIER"/>
    <m/>
    <m/>
    <n v="86"/>
    <x v="0"/>
    <n v="10682"/>
    <n v="10768"/>
    <n v="10930"/>
    <n v="10852"/>
    <x v="2"/>
    <d v="2005-12-07T00:00:00"/>
    <n v="7.14"/>
    <x v="1"/>
    <n v="88"/>
    <n v="4"/>
    <n v="3640"/>
    <n v="62"/>
    <x v="1"/>
    <n v="5891"/>
    <n v="622"/>
    <n v="0"/>
    <x v="1"/>
    <n v="23"/>
    <n v="12625"/>
    <x v="0"/>
    <s v="CHEVRON USA INC"/>
    <n v="4.3911999999999995"/>
    <n v="0.32916000000000001"/>
    <n v="158.34"/>
    <n v="1.5859599999999998"/>
    <n v="164.64631999999997"/>
    <n v="166.18510999999998"/>
    <n v="10.194579999999998"/>
    <n v="0"/>
    <x v="1"/>
    <n v="0.47886000000000006"/>
    <n v="176.85854999999998"/>
    <n v="-3.5760046408708626E-2"/>
    <n v="10330"/>
    <n v="-9.9978218253103893E-2"/>
    <n v="2.6670501958379635E-2"/>
    <n v="1.999194394384278E-3"/>
    <n v="0.97133030364723605"/>
    <n v="0.93964985012033631"/>
    <n v="5.7642562375412439E-2"/>
    <n v="2.7075875042512796E-3"/>
    <x v="1"/>
    <n v="8.6"/>
    <x v="1"/>
    <n v="10642"/>
    <n v="45.91"/>
    <x v="1"/>
    <n v="0"/>
    <x v="1"/>
    <x v="1"/>
    <n v="0"/>
    <x v="1"/>
    <x v="1"/>
    <x v="1"/>
    <n v="0"/>
    <x v="1"/>
    <x v="1"/>
    <x v="1"/>
    <x v="1"/>
    <x v="0"/>
    <x v="0"/>
    <x v="0"/>
    <x v="0"/>
    <x v="0"/>
    <x v="0"/>
    <x v="0"/>
    <x v="0"/>
    <x v="0"/>
    <m/>
    <x v="0"/>
    <x v="0"/>
    <x v="0"/>
    <x v="0"/>
    <x v="0"/>
    <m/>
    <n v="20051207"/>
    <x v="0"/>
    <s v="WYOMING ANALYTICAL LABS ROCK SPRINGS ID No D3202"/>
    <m/>
    <s v="10682-10768"/>
    <d v="2005-12-20T00:00:00"/>
  </r>
  <r>
    <x v="1"/>
    <s v="T23N R112W S18 fFRONTIER"/>
    <n v="4795"/>
    <x v="0"/>
    <x v="5"/>
    <x v="44"/>
    <s v="NE NE"/>
    <n v="18"/>
    <n v="23"/>
    <n v="112"/>
    <n v="41.974879999999999"/>
    <n v="-110.15758"/>
    <s v="4902321265"/>
    <s v="12-18 RIDGEPOINT"/>
    <x v="0"/>
    <s v="FRONTIER"/>
    <m/>
    <m/>
    <n v="122"/>
    <x v="0"/>
    <n v="10632"/>
    <n v="10754"/>
    <n v="10879"/>
    <n v="10800"/>
    <x v="2"/>
    <d v="2005-12-07T00:00:00"/>
    <n v="7.63"/>
    <x v="1"/>
    <n v="159"/>
    <n v="13.8"/>
    <n v="4210"/>
    <n v="72"/>
    <x v="1"/>
    <n v="6348"/>
    <n v="1991"/>
    <n v="0"/>
    <x v="1"/>
    <n v="150"/>
    <n v="14250"/>
    <x v="0"/>
    <s v="CHEVRON USA INC"/>
    <n v="7.9340999999999999"/>
    <n v="1.135602"/>
    <n v="183.13499999999999"/>
    <n v="1.8417599999999998"/>
    <n v="194.04646199999999"/>
    <n v="179.07708"/>
    <n v="32.632489999999997"/>
    <n v="0"/>
    <x v="1"/>
    <n v="3.1230000000000002"/>
    <n v="214.83256999999998"/>
    <n v="-5.0836815716194486E-2"/>
    <n v="12943.8"/>
    <n v="-4.8033007523773832E-2"/>
    <n v="4.0887630303715616E-2"/>
    <n v="5.8522169809001722E-3"/>
    <n v="0.95326015271538422"/>
    <n v="0.83356578567207018"/>
    <n v="0.15189731240472523"/>
    <n v="1.4536901923204663E-2"/>
    <x v="1"/>
    <n v="3.9"/>
    <x v="1"/>
    <n v="11468"/>
    <n v="40.161000000000001"/>
    <x v="1"/>
    <n v="0"/>
    <x v="1"/>
    <x v="1"/>
    <n v="0"/>
    <x v="1"/>
    <x v="1"/>
    <x v="1"/>
    <n v="0"/>
    <x v="1"/>
    <x v="1"/>
    <x v="1"/>
    <x v="1"/>
    <x v="0"/>
    <x v="0"/>
    <x v="0"/>
    <x v="0"/>
    <x v="0"/>
    <x v="0"/>
    <x v="0"/>
    <x v="0"/>
    <x v="0"/>
    <m/>
    <x v="0"/>
    <x v="0"/>
    <x v="0"/>
    <x v="0"/>
    <x v="0"/>
    <m/>
    <n v="20051207"/>
    <x v="0"/>
    <s v="WYOMING ANALYTICAL LABS ROCK SPRINGS ID No D3199"/>
    <m/>
    <s v="10632-10754"/>
    <d v="2005-12-20T00:00:00"/>
  </r>
  <r>
    <x v="1"/>
    <s v="T23N R112W S17 fFRONTIER"/>
    <n v="4809"/>
    <x v="0"/>
    <x v="5"/>
    <x v="44"/>
    <s v="SW SW"/>
    <n v="17"/>
    <n v="23"/>
    <n v="112"/>
    <n v="41.966149999999999"/>
    <n v="-110.15103999999999"/>
    <s v="4902321254"/>
    <s v="21-17 TRAIL"/>
    <x v="0"/>
    <s v="FRONTIER"/>
    <m/>
    <m/>
    <n v="-8882"/>
    <x v="0"/>
    <n v="19598"/>
    <n v="10716"/>
    <n v="10927"/>
    <n v="10772"/>
    <x v="2"/>
    <d v="2005-11-07T00:00:00"/>
    <n v="6.66"/>
    <x v="1"/>
    <n v="78"/>
    <n v="6.2"/>
    <n v="3070"/>
    <n v="51.2"/>
    <x v="1"/>
    <n v="5448"/>
    <n v="465"/>
    <n v="0"/>
    <x v="1"/>
    <n v="13"/>
    <n v="9350"/>
    <x v="0"/>
    <s v="CHEVRON USA INC"/>
    <n v="3.8921999999999999"/>
    <n v="0.51019800000000004"/>
    <n v="133.54499999999999"/>
    <n v="1.309696"/>
    <n v="139.257094"/>
    <n v="153.68807999999999"/>
    <n v="7.6213499999999996"/>
    <n v="0"/>
    <x v="1"/>
    <n v="0.27066000000000001"/>
    <n v="161.58008999999998"/>
    <n v="-7.4202915022632279E-2"/>
    <n v="9131.4"/>
    <n v="-1.1828108260196757E-2"/>
    <n v="2.7949743084542608E-2"/>
    <n v="3.6637128159517679E-3"/>
    <n v="0.96838654409950553"/>
    <n v="0.95115728676720013"/>
    <n v="4.7167630615876005E-2"/>
    <n v="1.6750826169239046E-3"/>
    <x v="1"/>
    <n v="105"/>
    <x v="1"/>
    <n v="9842"/>
    <n v="61.92"/>
    <x v="1"/>
    <n v="0"/>
    <x v="1"/>
    <x v="1"/>
    <n v="0"/>
    <x v="1"/>
    <x v="1"/>
    <x v="1"/>
    <n v="0"/>
    <x v="1"/>
    <x v="1"/>
    <x v="1"/>
    <x v="1"/>
    <x v="0"/>
    <x v="0"/>
    <x v="0"/>
    <x v="0"/>
    <x v="0"/>
    <x v="0"/>
    <x v="0"/>
    <x v="0"/>
    <x v="0"/>
    <m/>
    <x v="0"/>
    <x v="0"/>
    <x v="0"/>
    <x v="0"/>
    <x v="0"/>
    <m/>
    <n v="20051107"/>
    <x v="0"/>
    <s v="WYOMING ANALYTICAL LABS ROCK SPRINGS ID No D2837"/>
    <m/>
    <s v="19598-10716"/>
    <d v="2005-11-14T00:00:00"/>
  </r>
  <r>
    <x v="1"/>
    <s v="T23N R112W S17 fFRONTIER"/>
    <n v="4792"/>
    <x v="0"/>
    <x v="5"/>
    <x v="44"/>
    <s v="NE SW"/>
    <n v="17"/>
    <n v="23"/>
    <n v="112"/>
    <n v="41.969810000000003"/>
    <n v="-110.13857"/>
    <s v="4902321854"/>
    <s v="20-17"/>
    <x v="0"/>
    <s v="FRONTIER"/>
    <m/>
    <m/>
    <n v="80"/>
    <x v="0"/>
    <n v="10762"/>
    <n v="10842"/>
    <n v="11088"/>
    <n v="10969"/>
    <x v="2"/>
    <d v="2005-12-07T00:00:00"/>
    <n v="7.57"/>
    <x v="1"/>
    <n v="101"/>
    <n v="13"/>
    <n v="4040"/>
    <n v="99"/>
    <x v="1"/>
    <n v="5953"/>
    <n v="2105"/>
    <n v="0"/>
    <x v="1"/>
    <n v="240"/>
    <n v="12780"/>
    <x v="0"/>
    <s v="CHEVRON USA INC"/>
    <n v="5.0399000000000003"/>
    <n v="1.0697700000000001"/>
    <n v="175.74"/>
    <n v="2.5324199999999997"/>
    <n v="184.38208999999998"/>
    <n v="167.93412999999998"/>
    <n v="34.500949999999996"/>
    <n v="0"/>
    <x v="1"/>
    <n v="4.9968000000000004"/>
    <n v="207.43187999999998"/>
    <n v="-5.8828402672829676E-2"/>
    <n v="12551"/>
    <n v="-9.040306344005369E-3"/>
    <n v="2.7333999739345621E-2"/>
    <n v="5.8019192645012334E-3"/>
    <n v="0.96686408099615317"/>
    <n v="0.80958688703009396"/>
    <n v="0.16632424099902099"/>
    <n v="2.4088871970885096E-2"/>
    <x v="1"/>
    <n v="8.6999999999999993"/>
    <x v="1"/>
    <n v="10754"/>
    <n v="45.249000000000002"/>
    <x v="1"/>
    <n v="0"/>
    <x v="1"/>
    <x v="1"/>
    <n v="0"/>
    <x v="1"/>
    <x v="1"/>
    <x v="1"/>
    <n v="0"/>
    <x v="1"/>
    <x v="1"/>
    <x v="1"/>
    <x v="1"/>
    <x v="0"/>
    <x v="0"/>
    <x v="0"/>
    <x v="0"/>
    <x v="0"/>
    <x v="0"/>
    <x v="0"/>
    <x v="0"/>
    <x v="0"/>
    <m/>
    <x v="0"/>
    <x v="0"/>
    <x v="0"/>
    <x v="0"/>
    <x v="0"/>
    <m/>
    <n v="20051207"/>
    <x v="0"/>
    <s v="WYOMING ANALYTICAL LABS ROCK SPRINGS ID No D3196"/>
    <m/>
    <s v="10762-10842"/>
    <d v="2005-12-20T00:00:00"/>
  </r>
  <r>
    <x v="1"/>
    <s v="T23N R112W S17 fFRONTIER"/>
    <n v="4578"/>
    <x v="0"/>
    <x v="5"/>
    <x v="46"/>
    <s v="SW SW"/>
    <n v="17"/>
    <n v="23"/>
    <n v="112"/>
    <n v="41.966149999999999"/>
    <n v="-110.15103999999999"/>
    <s v="4902321254"/>
    <s v="21-17 TRAIL"/>
    <x v="0"/>
    <s v="FRONTIER"/>
    <m/>
    <m/>
    <m/>
    <x v="0"/>
    <s v="10514"/>
    <m/>
    <n v="10927"/>
    <n v="10772"/>
    <x v="2"/>
    <d v="2005-11-07T00:00:00"/>
    <n v="6.66"/>
    <x v="1"/>
    <n v="78"/>
    <n v="6.2"/>
    <n v="3070"/>
    <n v="51.2"/>
    <x v="1"/>
    <n v="5448"/>
    <n v="465"/>
    <m/>
    <x v="0"/>
    <n v="13"/>
    <n v="9350"/>
    <x v="0"/>
    <s v="CHEVRON USA"/>
    <n v="3.8921999999999999"/>
    <n v="0.51019800000000004"/>
    <n v="133.54499999999999"/>
    <n v="1.309696"/>
    <n v="139.257094"/>
    <n v="153.68807999999999"/>
    <n v="7.6213499999999996"/>
    <n v="0"/>
    <x v="1"/>
    <n v="0.27066000000000001"/>
    <n v="161.58008999999998"/>
    <n v="-7.4202915022632279E-2"/>
    <n v="9131.4"/>
    <n v="-1.1828108260196757E-2"/>
    <n v="2.7949743084542608E-2"/>
    <n v="3.6637128159517679E-3"/>
    <n v="0.96838654409950553"/>
    <n v="0.95115728676720013"/>
    <n v="4.7167630615876005E-2"/>
    <n v="1.6750826169239046E-3"/>
    <x v="0"/>
    <n v="105"/>
    <x v="0"/>
    <n v="9842"/>
    <n v="61.919499999999999"/>
    <x v="0"/>
    <m/>
    <x v="0"/>
    <x v="0"/>
    <m/>
    <x v="0"/>
    <x v="0"/>
    <x v="0"/>
    <m/>
    <x v="0"/>
    <x v="0"/>
    <x v="0"/>
    <x v="0"/>
    <x v="0"/>
    <x v="0"/>
    <x v="0"/>
    <x v="0"/>
    <x v="0"/>
    <x v="0"/>
    <x v="0"/>
    <x v="0"/>
    <x v="0"/>
    <m/>
    <x v="0"/>
    <x v="0"/>
    <x v="0"/>
    <x v="0"/>
    <x v="0"/>
    <m/>
    <n v="20051107"/>
    <x v="0"/>
    <s v="WYOMING ANALYTICAL LABS ROCK SPRINGS ID NO D2837"/>
    <m/>
    <m/>
    <d v="2005-11-14T00:00:00"/>
  </r>
  <r>
    <x v="1"/>
    <s v="T23N R112W S17 fFRONTIER"/>
    <n v="4799"/>
    <x v="0"/>
    <x v="5"/>
    <x v="46"/>
    <s v="NW NE"/>
    <n v="17"/>
    <n v="23"/>
    <n v="112"/>
    <n v="41.97486"/>
    <n v="-110.14073999999999"/>
    <s v="4902321303"/>
    <s v="12-17 TRAIL"/>
    <x v="0"/>
    <s v="FRONTIER"/>
    <m/>
    <m/>
    <n v="101"/>
    <x v="0"/>
    <n v="10500"/>
    <n v="10601"/>
    <n v="10750"/>
    <n v="10632"/>
    <x v="2"/>
    <d v="2005-12-07T00:00:00"/>
    <n v="7.1"/>
    <x v="1"/>
    <n v="101"/>
    <n v="7"/>
    <n v="3650"/>
    <n v="63"/>
    <x v="1"/>
    <n v="6082"/>
    <n v="609"/>
    <n v="0"/>
    <x v="1"/>
    <n v="13"/>
    <n v="12020"/>
    <x v="0"/>
    <s v="CHEVRON USA INC"/>
    <n v="5.0399000000000003"/>
    <n v="0.57603000000000004"/>
    <n v="158.77500000000001"/>
    <n v="1.61154"/>
    <n v="166.00246999999996"/>
    <n v="171.57321999999999"/>
    <n v="9.9815099999999983"/>
    <n v="0"/>
    <x v="1"/>
    <n v="0.27066000000000001"/>
    <n v="181.82538999999997"/>
    <n v="-4.549066311134483E-2"/>
    <n v="10525"/>
    <n v="-6.6311820802838761E-2"/>
    <n v="3.0360391625498112E-2"/>
    <n v="3.4700086089080491E-3"/>
    <n v="0.96616959976559391"/>
    <n v="0.94361530037141683"/>
    <n v="5.4896128642979949E-2"/>
    <n v="1.4885709856032761E-3"/>
    <x v="1"/>
    <n v="4"/>
    <x v="1"/>
    <n v="10987"/>
    <n v="48.5"/>
    <x v="1"/>
    <n v="0"/>
    <x v="1"/>
    <x v="1"/>
    <n v="0"/>
    <x v="1"/>
    <x v="1"/>
    <x v="1"/>
    <n v="0"/>
    <x v="1"/>
    <x v="1"/>
    <x v="1"/>
    <x v="1"/>
    <x v="0"/>
    <x v="0"/>
    <x v="0"/>
    <x v="0"/>
    <x v="0"/>
    <x v="0"/>
    <x v="0"/>
    <x v="0"/>
    <x v="0"/>
    <m/>
    <x v="0"/>
    <x v="0"/>
    <x v="0"/>
    <x v="0"/>
    <x v="0"/>
    <m/>
    <n v="20051207"/>
    <x v="0"/>
    <s v="WYOMING ANALYTICAL LABS ROCK SPRINGS ID No D3204"/>
    <m/>
    <s v="10500-10601"/>
    <d v="2005-12-20T00:00:00"/>
  </r>
  <r>
    <x v="1"/>
    <s v="T23N R112W S17 fFRONTIER"/>
    <n v="4819"/>
    <x v="0"/>
    <x v="5"/>
    <x v="44"/>
    <s v="SW SE"/>
    <n v="17"/>
    <n v="23"/>
    <n v="112"/>
    <n v="41.969160000000002"/>
    <n v="-110.13833"/>
    <s v="4902321428"/>
    <s v="22-17 TRAIL"/>
    <x v="0"/>
    <s v="FRONTIER"/>
    <m/>
    <m/>
    <n v="160"/>
    <x v="0"/>
    <n v="10466"/>
    <n v="10626"/>
    <n v="10777"/>
    <n v="10682"/>
    <x v="2"/>
    <d v="2005-12-01T00:00:00"/>
    <n v="6.89"/>
    <x v="1"/>
    <n v="122"/>
    <n v="12"/>
    <n v="4230"/>
    <n v="71"/>
    <x v="1"/>
    <n v="7348"/>
    <n v="659"/>
    <n v="0"/>
    <x v="1"/>
    <n v="10"/>
    <n v="8500"/>
    <x v="0"/>
    <s v="CHEVRON USA INC"/>
    <n v="6.0877999999999997"/>
    <n v="0.98748000000000002"/>
    <n v="184.005"/>
    <n v="1.8161799999999999"/>
    <n v="192.89645999999999"/>
    <n v="207.28708"/>
    <n v="10.80101"/>
    <n v="0"/>
    <x v="1"/>
    <n v="0.20820000000000002"/>
    <n v="218.29629"/>
    <n v="-6.1771103697718426E-2"/>
    <n v="12452"/>
    <n v="0.18862161130202368"/>
    <n v="3.1559936351346206E-2"/>
    <n v="5.1192230277320797E-3"/>
    <n v="0.96332084062092171"/>
    <n v="0.94956758083245485"/>
    <n v="4.9478669564196442E-2"/>
    <n v="9.5374960334873311E-4"/>
    <x v="1"/>
    <n v="2.2000000000000002"/>
    <x v="1"/>
    <n v="13275"/>
    <n v="67.48"/>
    <x v="1"/>
    <n v="0"/>
    <x v="1"/>
    <x v="1"/>
    <n v="0"/>
    <x v="1"/>
    <x v="1"/>
    <x v="1"/>
    <n v="0"/>
    <x v="1"/>
    <x v="1"/>
    <x v="1"/>
    <x v="1"/>
    <x v="0"/>
    <x v="0"/>
    <x v="0"/>
    <x v="0"/>
    <x v="0"/>
    <x v="0"/>
    <x v="0"/>
    <x v="0"/>
    <x v="0"/>
    <m/>
    <x v="0"/>
    <x v="0"/>
    <x v="0"/>
    <x v="0"/>
    <x v="0"/>
    <m/>
    <n v="20051201"/>
    <x v="0"/>
    <s v="WYOMING ANALYTICAL LABS ROCK SPRINGS ID No D3141"/>
    <m/>
    <s v="10466-10626"/>
    <d v="2005-12-13T00:00:00"/>
  </r>
  <r>
    <x v="1"/>
    <s v="T23N R112W S15 fFRONTIER"/>
    <n v="5833"/>
    <x v="0"/>
    <x v="5"/>
    <x v="46"/>
    <s v="SE SW"/>
    <n v="15"/>
    <n v="23"/>
    <n v="112"/>
    <n v="41.968944"/>
    <n v="-110.10894999999999"/>
    <s v="4902321718"/>
    <s v="24-15H EMIGRANT SHALLOWS"/>
    <x v="0"/>
    <s v="FRONTIER"/>
    <m/>
    <m/>
    <n v="3825"/>
    <x v="0"/>
    <n v="10862"/>
    <n v="14687"/>
    <n v="14894"/>
    <n v="14776"/>
    <x v="5"/>
    <m/>
    <n v="7.06"/>
    <x v="1"/>
    <n v="482"/>
    <n v="59"/>
    <n v="8770"/>
    <n v="0"/>
    <x v="1"/>
    <n v="13480"/>
    <n v="1698"/>
    <n v="0"/>
    <x v="1"/>
    <n v="110"/>
    <n v="24602"/>
    <x v="0"/>
    <s v="EOG RESOURCES INC"/>
    <n v="24.0518"/>
    <n v="4.8551099999999998"/>
    <n v="381.495"/>
    <n v="0"/>
    <n v="410.40190999999993"/>
    <n v="380.27080000000001"/>
    <n v="27.830219999999997"/>
    <n v="0"/>
    <x v="1"/>
    <n v="2.2902"/>
    <n v="410.39122000000003"/>
    <n v="1.3023988151432604E-5"/>
    <n v="24599"/>
    <n v="-6.0974370439625212E-5"/>
    <n v="5.8605477737664537E-2"/>
    <n v="1.1830135001077361E-2"/>
    <n v="0.92956438726125812"/>
    <n v="0.9266055935602131"/>
    <n v="6.7813877694556907E-2"/>
    <n v="5.580528745229978E-3"/>
    <x v="1"/>
    <n v="3"/>
    <x v="1"/>
    <n v="0"/>
    <n v="0"/>
    <x v="1"/>
    <n v="0"/>
    <x v="1"/>
    <x v="1"/>
    <n v="0"/>
    <x v="1"/>
    <x v="1"/>
    <x v="1"/>
    <n v="0"/>
    <x v="1"/>
    <x v="1"/>
    <x v="1"/>
    <x v="1"/>
    <x v="0"/>
    <x v="0"/>
    <x v="2"/>
    <x v="0"/>
    <x v="0"/>
    <x v="0"/>
    <x v="0"/>
    <x v="0"/>
    <x v="0"/>
    <m/>
    <x v="0"/>
    <x v="0"/>
    <x v="0"/>
    <x v="0"/>
    <x v="0"/>
    <s v="CO2 300 MG L"/>
    <m/>
    <x v="0"/>
    <s v="CHEMPION TECHNOLOGIES VERNAL"/>
    <m/>
    <s v="10862-14687"/>
    <d v="2007-02-21T00:00:00"/>
  </r>
  <r>
    <x v="0"/>
    <s v="T23N R112W S15 fFRONTIER"/>
    <n v="49000078"/>
    <x v="0"/>
    <x v="5"/>
    <x v="46"/>
    <m/>
    <s v="15"/>
    <s v=" 23"/>
    <s v=" 112"/>
    <n v="41.969279999999998"/>
    <n v="-110.09945999999999"/>
    <s v="4902305077"/>
    <s v="UNIT NO. 3"/>
    <x v="0"/>
    <s v="FRONTIER"/>
    <m/>
    <m/>
    <n v="49"/>
    <x v="0"/>
    <n v="10480"/>
    <n v="10529"/>
    <n v="10657"/>
    <m/>
    <x v="1"/>
    <d v="1963-09-20T00:00:00"/>
    <n v="7.9000000953674316"/>
    <x v="0"/>
    <n v="254"/>
    <n v="68"/>
    <n v="6273"/>
    <n v="80"/>
    <x v="0"/>
    <n v="9900"/>
    <n v="854"/>
    <m/>
    <x v="0"/>
    <n v="12"/>
    <n v="17010"/>
    <x v="0"/>
    <m/>
    <n v="12.6746"/>
    <n v="5.59572"/>
    <n v="272.87549999999999"/>
    <n v="2.0463999999999998"/>
    <n v="293.19221999999996"/>
    <n v="279.279"/>
    <n v="13.997059999999999"/>
    <m/>
    <x v="0"/>
    <n v="0.24984000000000001"/>
    <n v="293.52589999999998"/>
    <n v="-5.6872284769390674E-4"/>
    <n v="17438"/>
    <n v="1.2424523920111473E-2"/>
    <n v="4.3229660050324671E-2"/>
    <n v="1.9085499608413894E-2"/>
    <n v="0.93768484034126154"/>
    <n v="0.95146288623934039"/>
    <n v="4.7685945260707831E-2"/>
    <n v="8.5116849995179309E-4"/>
    <x v="0"/>
    <m/>
    <x v="0"/>
    <m/>
    <m/>
    <x v="0"/>
    <m/>
    <x v="0"/>
    <x v="0"/>
    <m/>
    <x v="0"/>
    <x v="0"/>
    <x v="0"/>
    <m/>
    <x v="0"/>
    <x v="0"/>
    <x v="0"/>
    <x v="0"/>
    <x v="0"/>
    <x v="0"/>
    <x v="0"/>
    <x v="0"/>
    <x v="0"/>
    <x v="0"/>
    <x v="0"/>
    <x v="0"/>
    <x v="0"/>
    <m/>
    <x v="0"/>
    <x v="0"/>
    <x v="0"/>
    <x v="0"/>
    <x v="0"/>
    <s v="PRODUCTION"/>
    <m/>
    <x v="0"/>
    <m/>
    <m/>
    <m/>
    <m/>
  </r>
  <r>
    <x v="1"/>
    <s v="T23N R112W S13 fFRONTIER"/>
    <n v="4786"/>
    <x v="0"/>
    <x v="5"/>
    <x v="46"/>
    <s v="NE SE"/>
    <n v="13"/>
    <n v="23"/>
    <n v="112"/>
    <n v="41.967869999999998"/>
    <n v="-110.05804000000001"/>
    <s v="4902321215"/>
    <s v="22-13 FARSON ROAD UNIT"/>
    <x v="0"/>
    <s v="FRONTIER"/>
    <m/>
    <m/>
    <n v="76"/>
    <x v="0"/>
    <n v="10526"/>
    <n v="10602"/>
    <n v="10902"/>
    <n v="10812"/>
    <x v="2"/>
    <d v="2005-12-12T00:00:00"/>
    <n v="6.67"/>
    <x v="1"/>
    <n v="111"/>
    <n v="9"/>
    <n v="5680"/>
    <n v="125"/>
    <x v="1"/>
    <n v="8860"/>
    <n v="913"/>
    <n v="0"/>
    <x v="1"/>
    <n v="21"/>
    <n v="17360"/>
    <x v="0"/>
    <s v="CHEVRON USA INC"/>
    <n v="5.5388999999999999"/>
    <n v="0.74060999999999999"/>
    <n v="247.08"/>
    <n v="3.1974999999999998"/>
    <n v="256.55700999999999"/>
    <n v="249.94059999999999"/>
    <n v="14.964069999999998"/>
    <n v="0"/>
    <x v="1"/>
    <n v="0.43722000000000005"/>
    <n v="265.34189000000003"/>
    <n v="-1.6832532124516918E-2"/>
    <n v="15719"/>
    <n v="-4.960851295383778E-2"/>
    <n v="2.1589353570966547E-2"/>
    <n v="2.8867268136621954E-3"/>
    <n v="0.97552391961537122"/>
    <n v="0.94195680900592049"/>
    <n v="5.639543006194761E-2"/>
    <n v="1.647760932131749E-3"/>
    <x v="1"/>
    <n v="9.6999999999999993"/>
    <x v="1"/>
    <n v="16006"/>
    <n v="33.090670000000003"/>
    <x v="1"/>
    <n v="0"/>
    <x v="1"/>
    <x v="1"/>
    <n v="0"/>
    <x v="1"/>
    <x v="1"/>
    <x v="1"/>
    <n v="0"/>
    <x v="1"/>
    <x v="1"/>
    <x v="1"/>
    <x v="1"/>
    <x v="0"/>
    <x v="0"/>
    <x v="0"/>
    <x v="0"/>
    <x v="0"/>
    <x v="0"/>
    <x v="0"/>
    <x v="0"/>
    <x v="0"/>
    <m/>
    <x v="0"/>
    <x v="0"/>
    <x v="0"/>
    <x v="0"/>
    <x v="0"/>
    <m/>
    <n v="20051212"/>
    <x v="0"/>
    <s v="WYOMING ANALYTICAL LABS ROCK SPRINGS ID No D3190"/>
    <m/>
    <s v="10526-10602"/>
    <d v="2005-12-20T00:00:00"/>
  </r>
  <r>
    <x v="1"/>
    <s v="T23N R112W S12 fFRONTIER"/>
    <n v="4784"/>
    <x v="0"/>
    <x v="5"/>
    <x v="46"/>
    <s v="NW SE"/>
    <n v="12"/>
    <n v="23"/>
    <n v="112"/>
    <n v="41.982990000000001"/>
    <n v="-110.06294"/>
    <s v="4902321223"/>
    <s v="22-12 FONTENELLE UNIT"/>
    <x v="0"/>
    <s v="FRONTIER"/>
    <m/>
    <m/>
    <n v="111"/>
    <x v="0"/>
    <n v="10371"/>
    <n v="10482"/>
    <n v="10680"/>
    <n v="10568"/>
    <x v="2"/>
    <d v="2005-12-07T00:00:00"/>
    <n v="7.36"/>
    <x v="1"/>
    <n v="118"/>
    <n v="9"/>
    <n v="5280"/>
    <n v="102"/>
    <x v="1"/>
    <n v="7452"/>
    <n v="878"/>
    <n v="0"/>
    <x v="1"/>
    <n v="0"/>
    <n v="15780"/>
    <x v="0"/>
    <s v="CHEVRON USA INC"/>
    <n v="5.8882000000000003"/>
    <n v="0.74060999999999999"/>
    <n v="229.68"/>
    <n v="2.6091599999999997"/>
    <n v="238.91796999999997"/>
    <n v="210.22091999999998"/>
    <n v="14.390419999999999"/>
    <n v="0"/>
    <x v="1"/>
    <n v="0"/>
    <n v="224.61133999999998"/>
    <n v="3.0864563882702447E-2"/>
    <n v="13839"/>
    <n v="-6.5532259698166714E-2"/>
    <n v="2.4645278879608767E-2"/>
    <n v="3.0998505470308494E-3"/>
    <n v="0.97225487057336046"/>
    <n v="0.93593190797935666"/>
    <n v="6.40680920206433E-2"/>
    <n v="0"/>
    <x v="1"/>
    <n v="4.5"/>
    <x v="1"/>
    <n v="13462"/>
    <n v="36.791759999999996"/>
    <x v="1"/>
    <n v="0"/>
    <x v="1"/>
    <x v="1"/>
    <n v="0"/>
    <x v="1"/>
    <x v="1"/>
    <x v="1"/>
    <n v="0"/>
    <x v="1"/>
    <x v="1"/>
    <x v="1"/>
    <x v="1"/>
    <x v="0"/>
    <x v="0"/>
    <x v="0"/>
    <x v="0"/>
    <x v="0"/>
    <x v="0"/>
    <x v="0"/>
    <x v="0"/>
    <x v="0"/>
    <m/>
    <x v="0"/>
    <x v="0"/>
    <x v="0"/>
    <x v="0"/>
    <x v="0"/>
    <m/>
    <n v="20051207"/>
    <x v="0"/>
    <s v="WYOMING ANALYTICAL LABS ROCK SPRINGS ID No D3188"/>
    <m/>
    <s v="10371-10482"/>
    <d v="2005-12-20T00:00:00"/>
  </r>
  <r>
    <x v="1"/>
    <s v="T23N R112W S08 fFRONTIER"/>
    <n v="4793"/>
    <x v="0"/>
    <x v="5"/>
    <x v="46"/>
    <s v="SW SW"/>
    <n v="8"/>
    <n v="23"/>
    <n v="112"/>
    <n v="41.980919999999998"/>
    <n v="-110.14904"/>
    <s v="4902321251"/>
    <s v="21-8 BRIDGER"/>
    <x v="0"/>
    <s v="FRONTIER"/>
    <m/>
    <m/>
    <n v="131"/>
    <x v="0"/>
    <n v="11475"/>
    <n v="11606"/>
    <n v="11618"/>
    <n v="11493"/>
    <x v="2"/>
    <d v="2005-12-07T00:00:00"/>
    <n v="6.66"/>
    <x v="1"/>
    <n v="113"/>
    <n v="6.7"/>
    <n v="3550"/>
    <n v="60"/>
    <x v="1"/>
    <n v="5951"/>
    <n v="558"/>
    <n v="0"/>
    <x v="1"/>
    <n v="83"/>
    <n v="12500"/>
    <x v="0"/>
    <s v="CHEVRON USA INC"/>
    <n v="5.6387"/>
    <n v="0.55134300000000003"/>
    <n v="154.42500000000001"/>
    <n v="1.5347999999999999"/>
    <n v="162.14984299999998"/>
    <n v="167.87771000000001"/>
    <n v="9.1456199999999992"/>
    <n v="0"/>
    <x v="1"/>
    <n v="1.7280600000000002"/>
    <n v="178.75139000000001"/>
    <n v="-4.8698993705311826E-2"/>
    <n v="10321.700000000001"/>
    <n v="-9.5448630031943246E-2"/>
    <n v="3.4774625097848545E-2"/>
    <n v="3.4002068074774523E-3"/>
    <n v="0.961825168094674"/>
    <n v="0.93916869681404991"/>
    <n v="5.1163909830295576E-2"/>
    <n v="9.6673933556544658E-3"/>
    <x v="1"/>
    <n v="3.4"/>
    <x v="1"/>
    <n v="10751"/>
    <n v="46.424999999999997"/>
    <x v="1"/>
    <n v="0"/>
    <x v="1"/>
    <x v="1"/>
    <n v="0"/>
    <x v="1"/>
    <x v="1"/>
    <x v="1"/>
    <n v="0"/>
    <x v="1"/>
    <x v="1"/>
    <x v="1"/>
    <x v="1"/>
    <x v="0"/>
    <x v="0"/>
    <x v="0"/>
    <x v="0"/>
    <x v="0"/>
    <x v="0"/>
    <x v="0"/>
    <x v="0"/>
    <x v="0"/>
    <m/>
    <x v="0"/>
    <x v="0"/>
    <x v="0"/>
    <x v="0"/>
    <x v="0"/>
    <m/>
    <n v="20051207"/>
    <x v="0"/>
    <s v="WYOMING ANALYTICAL LABS ROCK SPRINGS ID No D3197"/>
    <m/>
    <s v="11475-11606"/>
    <d v="2005-12-20T00:00:00"/>
  </r>
  <r>
    <x v="1"/>
    <s v="T23N R112W S07 fFRONTIER"/>
    <n v="4794"/>
    <x v="0"/>
    <x v="5"/>
    <x v="46"/>
    <s v="SE SE"/>
    <n v="7"/>
    <n v="23"/>
    <n v="112"/>
    <n v="41.980119999999999"/>
    <n v="-110.15679"/>
    <s v="4902321262"/>
    <s v="22-7 SAGE"/>
    <x v="0"/>
    <s v="FRONTIER"/>
    <m/>
    <m/>
    <n v="64"/>
    <x v="0"/>
    <n v="10562"/>
    <n v="10626"/>
    <n v="10815"/>
    <n v="10690"/>
    <x v="2"/>
    <d v="2005-12-07T00:00:00"/>
    <n v="6.42"/>
    <x v="1"/>
    <n v="100"/>
    <n v="5.4"/>
    <n v="3180"/>
    <n v="56"/>
    <x v="1"/>
    <n v="5569"/>
    <n v="495"/>
    <n v="0"/>
    <x v="1"/>
    <n v="70"/>
    <n v="13650"/>
    <x v="0"/>
    <s v="CHEVRON USA INC"/>
    <n v="4.99"/>
    <n v="0.44436600000000004"/>
    <n v="138.33000000000001"/>
    <n v="1.43248"/>
    <n v="145.19684599999999"/>
    <n v="157.10148999999998"/>
    <n v="8.1130499999999994"/>
    <n v="0"/>
    <x v="1"/>
    <n v="1.4574"/>
    <n v="166.67193999999998"/>
    <n v="-6.8859388832840693E-2"/>
    <n v="9475.4"/>
    <n v="-0.1805201207330468"/>
    <n v="3.4367137699396033E-2"/>
    <n v="3.0604383789438515E-3"/>
    <n v="0.96257242392166009"/>
    <n v="0.94257911679674455"/>
    <n v="4.8676759867317801E-2"/>
    <n v="8.7441233359376522E-3"/>
    <x v="1"/>
    <n v="55"/>
    <x v="1"/>
    <n v="10061"/>
    <n v="42.463000000000001"/>
    <x v="1"/>
    <n v="0"/>
    <x v="1"/>
    <x v="1"/>
    <n v="0"/>
    <x v="1"/>
    <x v="1"/>
    <x v="1"/>
    <n v="0"/>
    <x v="1"/>
    <x v="1"/>
    <x v="1"/>
    <x v="1"/>
    <x v="0"/>
    <x v="0"/>
    <x v="0"/>
    <x v="0"/>
    <x v="0"/>
    <x v="0"/>
    <x v="0"/>
    <x v="0"/>
    <x v="0"/>
    <m/>
    <x v="0"/>
    <x v="0"/>
    <x v="0"/>
    <x v="0"/>
    <x v="0"/>
    <m/>
    <n v="20051207"/>
    <x v="0"/>
    <s v="WYOMING ANALYTICAL LABS ROCK SPRINGS ID No D3198"/>
    <m/>
    <s v="10562-10626"/>
    <d v="2005-12-20T00:00:00"/>
  </r>
  <r>
    <x v="0"/>
    <s v="T23N R112W S02 fFRONTIER"/>
    <n v="49000077"/>
    <x v="0"/>
    <x v="5"/>
    <x v="46"/>
    <m/>
    <s v="2"/>
    <s v=" 23"/>
    <s v=" 112"/>
    <n v="41.996259999999999"/>
    <n v="-110.0782"/>
    <s v="4902305081"/>
    <s v="UNIT NO. 5"/>
    <x v="0"/>
    <s v="FRONTIER"/>
    <m/>
    <m/>
    <n v="173"/>
    <x v="0"/>
    <n v="10188"/>
    <n v="10361"/>
    <n v="10420"/>
    <n v="10387"/>
    <x v="1"/>
    <d v="1963-09-20T00:00:00"/>
    <n v="8.3000001907348633"/>
    <x v="0"/>
    <n v="124"/>
    <n v="29"/>
    <n v="5359"/>
    <n v="130"/>
    <x v="0"/>
    <n v="8000"/>
    <n v="1147"/>
    <m/>
    <x v="0"/>
    <n v="48"/>
    <n v="14258"/>
    <x v="0"/>
    <m/>
    <n v="6.1875999999999998"/>
    <n v="2.3864100000000001"/>
    <n v="233.11649999999997"/>
    <n v="3.3253999999999997"/>
    <n v="245.01590999999996"/>
    <n v="225.68"/>
    <n v="18.799329999999998"/>
    <m/>
    <x v="0"/>
    <n v="0.99936000000000003"/>
    <n v="245.47868999999997"/>
    <n v="-9.4349662565094364E-4"/>
    <n v="14834"/>
    <n v="1.9799257527842704E-2"/>
    <n v="2.5253870248670793E-2"/>
    <n v="9.7398164878354249E-3"/>
    <n v="0.96500631326349384"/>
    <n v="0.91934660397609258"/>
    <n v="7.6582329814453551E-2"/>
    <n v="4.0710662094538639E-3"/>
    <x v="0"/>
    <m/>
    <x v="0"/>
    <m/>
    <m/>
    <x v="0"/>
    <m/>
    <x v="0"/>
    <x v="0"/>
    <m/>
    <x v="0"/>
    <x v="0"/>
    <x v="0"/>
    <m/>
    <x v="0"/>
    <x v="0"/>
    <x v="0"/>
    <x v="0"/>
    <x v="0"/>
    <x v="0"/>
    <x v="0"/>
    <x v="0"/>
    <x v="0"/>
    <x v="0"/>
    <x v="0"/>
    <x v="0"/>
    <x v="0"/>
    <m/>
    <x v="0"/>
    <x v="0"/>
    <x v="0"/>
    <x v="0"/>
    <x v="0"/>
    <s v="PRODUCTION"/>
    <m/>
    <x v="0"/>
    <m/>
    <m/>
    <m/>
    <m/>
  </r>
  <r>
    <x v="1"/>
    <s v="T23N R111W S19 fFRONTIER"/>
    <n v="4787"/>
    <x v="0"/>
    <x v="5"/>
    <x v="46"/>
    <s v="NW NW"/>
    <n v="19"/>
    <n v="23"/>
    <n v="111"/>
    <n v="41.960560000000001"/>
    <n v="-110.05238"/>
    <s v="4902321259"/>
    <s v="11-19 COUNTY LINE"/>
    <x v="0"/>
    <s v="FRONTIER"/>
    <m/>
    <m/>
    <n v="108"/>
    <x v="0"/>
    <n v="10496"/>
    <n v="10604"/>
    <n v="10840"/>
    <n v="10714"/>
    <x v="2"/>
    <d v="2005-12-12T00:00:00"/>
    <n v="6.63"/>
    <x v="1"/>
    <n v="144"/>
    <n v="13"/>
    <n v="4480"/>
    <n v="70"/>
    <x v="1"/>
    <n v="7275"/>
    <n v="634"/>
    <n v="0"/>
    <x v="1"/>
    <n v="0"/>
    <n v="14360"/>
    <x v="0"/>
    <s v="CHEVRON USA INC"/>
    <n v="7.1856"/>
    <n v="1.0697700000000001"/>
    <n v="194.88"/>
    <n v="1.7906"/>
    <n v="204.92597000000001"/>
    <n v="205.22774999999999"/>
    <n v="10.391259999999999"/>
    <n v="0"/>
    <x v="1"/>
    <n v="0"/>
    <n v="215.61900999999997"/>
    <n v="-2.5426626183957701E-2"/>
    <n v="12616"/>
    <n v="-6.465005931198102E-2"/>
    <n v="3.5064369830724723E-2"/>
    <n v="5.2202753999407697E-3"/>
    <n v="0.95971535476933456"/>
    <n v="0.95180731049641687"/>
    <n v="4.81926895035832E-2"/>
    <n v="0"/>
    <x v="1"/>
    <n v="5.3"/>
    <x v="1"/>
    <n v="13143"/>
    <n v="40.192929999999997"/>
    <x v="1"/>
    <n v="0"/>
    <x v="1"/>
    <x v="1"/>
    <n v="0"/>
    <x v="1"/>
    <x v="1"/>
    <x v="1"/>
    <n v="0"/>
    <x v="1"/>
    <x v="1"/>
    <x v="1"/>
    <x v="1"/>
    <x v="0"/>
    <x v="0"/>
    <x v="0"/>
    <x v="0"/>
    <x v="0"/>
    <x v="0"/>
    <x v="0"/>
    <x v="0"/>
    <x v="0"/>
    <m/>
    <x v="0"/>
    <x v="0"/>
    <x v="0"/>
    <x v="0"/>
    <x v="0"/>
    <m/>
    <n v="20051212"/>
    <x v="0"/>
    <s v="WYOMING ANALYTICAL LABS ROCK SPRINGS ID No D3191"/>
    <m/>
    <s v="10496-10604"/>
    <d v="2005-12-20T00:00:00"/>
  </r>
  <r>
    <x v="1"/>
    <s v="T23N R111W S17 fFRONTIER"/>
    <m/>
    <x v="1"/>
    <x v="3"/>
    <x v="47"/>
    <s v="SW SW"/>
    <n v="17"/>
    <n v="23"/>
    <n v="111"/>
    <n v="41.96904"/>
    <n v="-110.03111"/>
    <s v="4903723265"/>
    <s v="30-17 GREE"/>
    <x v="0"/>
    <s v="FRONTIER"/>
    <m/>
    <m/>
    <m/>
    <x v="0"/>
    <m/>
    <m/>
    <m/>
    <m/>
    <x v="2"/>
    <d v="1994-06-29T00:00:00"/>
    <n v="7.4"/>
    <x v="0"/>
    <n v="273"/>
    <n v="25"/>
    <n v="4910"/>
    <n v="110"/>
    <x v="1"/>
    <n v="7859"/>
    <n v="656"/>
    <n v="0"/>
    <x v="1"/>
    <n v="0"/>
    <n v="13837"/>
    <x v="0"/>
    <s v="BROWN TOM"/>
    <n v="13.6227"/>
    <n v="2.0572500000000002"/>
    <n v="213.58500000000001"/>
    <n v="2.8137999999999996"/>
    <n v="232.07875000000001"/>
    <n v="221.70238999999998"/>
    <n v="10.75184"/>
    <n v="0"/>
    <x v="1"/>
    <n v="0"/>
    <n v="232.45422999999997"/>
    <n v="-8.0829567795167158E-4"/>
    <n v="13833"/>
    <n v="-1.4456089627755693E-4"/>
    <n v="5.8698609846873112E-2"/>
    <n v="8.8644479513958121E-3"/>
    <n v="0.93243694220173112"/>
    <n v="0.95374642139228871"/>
    <n v="4.6253578607711295E-2"/>
    <n v="0"/>
    <x v="1"/>
    <n v="4"/>
    <x v="1"/>
    <n v="0"/>
    <n v="0.8"/>
    <x v="0"/>
    <n v="0"/>
    <x v="0"/>
    <x v="1"/>
    <m/>
    <x v="1"/>
    <x v="1"/>
    <x v="1"/>
    <n v="0"/>
    <x v="1"/>
    <x v="1"/>
    <x v="1"/>
    <x v="1"/>
    <x v="0"/>
    <x v="0"/>
    <x v="0"/>
    <x v="0"/>
    <x v="0"/>
    <x v="0"/>
    <x v="0"/>
    <x v="0"/>
    <x v="0"/>
    <m/>
    <x v="0"/>
    <x v="0"/>
    <x v="0"/>
    <x v="0"/>
    <x v="0"/>
    <m/>
    <n v="19940629"/>
    <x v="1"/>
    <s v="HALLIBURTON WESTERN LAB EVANSVILLE LAB No W94-0259"/>
    <m/>
    <m/>
    <d v="1994-07-07T00:00:00"/>
  </r>
  <r>
    <x v="1"/>
    <s v="T23N R111W S17 fFRONTIER"/>
    <n v="1872"/>
    <x v="0"/>
    <x v="0"/>
    <x v="5"/>
    <s v="SW SW"/>
    <n v="17"/>
    <n v="23"/>
    <n v="111"/>
    <n v="41.696809999999999"/>
    <n v="-110.04242000000001"/>
    <s v="4903723265"/>
    <s v="30-17 GREE"/>
    <x v="0"/>
    <s v="FRONTIER"/>
    <m/>
    <m/>
    <s v=""/>
    <x v="0"/>
    <m/>
    <m/>
    <m/>
    <m/>
    <x v="2"/>
    <d v="1994-06-29T00:00:00"/>
    <n v="7.4"/>
    <x v="1"/>
    <n v="273"/>
    <n v="25"/>
    <n v="4910"/>
    <n v="110"/>
    <x v="1"/>
    <n v="7859"/>
    <n v="656"/>
    <n v="0"/>
    <x v="1"/>
    <n v="0"/>
    <n v="13837"/>
    <x v="0"/>
    <s v="BROWN TOM"/>
    <n v="13.6227"/>
    <n v="2.0572500000000002"/>
    <n v="213.58500000000001"/>
    <n v="2.8137999999999996"/>
    <n v="232.07875000000001"/>
    <n v="221.70238999999998"/>
    <n v="10.75184"/>
    <n v="0"/>
    <x v="1"/>
    <n v="0"/>
    <n v="232.45422999999997"/>
    <n v="-8.0829567795167158E-4"/>
    <n v="13833"/>
    <n v="-1.4456089627755693E-4"/>
    <n v="5.8698609846873112E-2"/>
    <n v="8.8644479513958121E-3"/>
    <n v="0.93243694220173112"/>
    <n v="0.95374642139228871"/>
    <n v="4.6253578607711295E-2"/>
    <n v="0"/>
    <x v="1"/>
    <n v="4"/>
    <x v="1"/>
    <n v="0"/>
    <n v="0.8"/>
    <x v="0"/>
    <n v="0"/>
    <x v="0"/>
    <x v="1"/>
    <m/>
    <x v="1"/>
    <x v="1"/>
    <x v="1"/>
    <n v="0"/>
    <x v="1"/>
    <x v="1"/>
    <x v="1"/>
    <x v="1"/>
    <x v="0"/>
    <x v="0"/>
    <x v="0"/>
    <x v="0"/>
    <x v="0"/>
    <x v="0"/>
    <x v="0"/>
    <x v="0"/>
    <x v="0"/>
    <m/>
    <x v="0"/>
    <x v="0"/>
    <x v="0"/>
    <x v="0"/>
    <x v="0"/>
    <m/>
    <n v="19940629"/>
    <x v="1"/>
    <s v="HALLIBURTON WESTERN LAB EVANSVILLE LAB No W94-0259"/>
    <m/>
    <m/>
    <d v="1994-07-07T00:00:00"/>
  </r>
  <r>
    <x v="1"/>
    <s v="T23N R110W S16 fFRONTIER"/>
    <n v="5320"/>
    <x v="0"/>
    <x v="0"/>
    <x v="33"/>
    <s v="NW SE"/>
    <n v="16"/>
    <n v="23"/>
    <n v="110"/>
    <n v="0"/>
    <n v="0"/>
    <s v="4903726954"/>
    <s v="50-16 HORSESHOE"/>
    <x v="0"/>
    <s v="FRONTIER"/>
    <m/>
    <m/>
    <n v="1094"/>
    <x v="0"/>
    <n v="10859"/>
    <n v="11953"/>
    <m/>
    <m/>
    <x v="2"/>
    <m/>
    <n v="7.23"/>
    <x v="1"/>
    <n v="61"/>
    <n v="9"/>
    <n v="3634"/>
    <n v="0"/>
    <x v="1"/>
    <n v="5150"/>
    <n v="1000"/>
    <n v="0"/>
    <x v="1"/>
    <n v="0"/>
    <n v="9885"/>
    <x v="0"/>
    <s v="CABOT OIL &amp; GAS CORPORATION"/>
    <n v="3.0438999999999998"/>
    <n v="0.74060999999999999"/>
    <n v="158.07899999999998"/>
    <n v="0"/>
    <n v="161.86350999999999"/>
    <n v="145.28149999999999"/>
    <n v="16.39"/>
    <n v="0"/>
    <x v="1"/>
    <n v="0"/>
    <n v="161.67149999999998"/>
    <n v="5.9347518526669022E-4"/>
    <n v="9854"/>
    <n v="-1.5704949592177922E-3"/>
    <n v="1.8805350260846315E-2"/>
    <n v="4.5755216849060051E-3"/>
    <n v="0.97661912805424755"/>
    <n v="0.89862158760202027"/>
    <n v="0.10137841239797984"/>
    <n v="0"/>
    <x v="1"/>
    <n v="31"/>
    <x v="1"/>
    <n v="0"/>
    <n v="0.65400000000000003"/>
    <x v="1"/>
    <n v="0"/>
    <x v="1"/>
    <x v="1"/>
    <n v="0"/>
    <x v="1"/>
    <x v="1"/>
    <x v="1"/>
    <n v="0"/>
    <x v="1"/>
    <x v="1"/>
    <x v="1"/>
    <x v="1"/>
    <x v="0"/>
    <x v="0"/>
    <x v="0"/>
    <x v="0"/>
    <x v="0"/>
    <x v="0"/>
    <x v="0"/>
    <x v="0"/>
    <x v="0"/>
    <m/>
    <x v="0"/>
    <x v="0"/>
    <x v="0"/>
    <x v="0"/>
    <x v="0"/>
    <m/>
    <m/>
    <x v="0"/>
    <s v="QUESTAR APPLIED TECHNOLOGY ROCK SPRINGS"/>
    <m/>
    <s v="10859-11953"/>
    <d v="2007-02-15T00:00:00"/>
  </r>
  <r>
    <x v="0"/>
    <s v="T23N R110W S13 fWASATCH"/>
    <n v="49009256"/>
    <x v="0"/>
    <x v="0"/>
    <x v="48"/>
    <m/>
    <s v="13"/>
    <s v=" 23"/>
    <s v=" 110"/>
    <n v="41.963810000000002"/>
    <n v="-109.82769"/>
    <s v="4903705915"/>
    <s v="HORN CANYON NO. 1-A"/>
    <x v="0"/>
    <s v="WASATCH"/>
    <m/>
    <n v="1405"/>
    <n v="320"/>
    <x v="0"/>
    <n v="2860"/>
    <n v="3180"/>
    <m/>
    <m/>
    <x v="0"/>
    <m/>
    <n v="8.5"/>
    <x v="2"/>
    <n v="21"/>
    <n v="5"/>
    <n v="977"/>
    <n v="-3"/>
    <x v="0"/>
    <n v="1040"/>
    <n v="410"/>
    <m/>
    <x v="0"/>
    <n v="263"/>
    <n v="2582"/>
    <x v="0"/>
    <m/>
    <n v="1.0479000000000001"/>
    <n v="0.41144999999999998"/>
    <n v="42.499499999999998"/>
    <n v="0"/>
    <n v="43.958849999999998"/>
    <n v="29.3384"/>
    <n v="6.7198999999999991"/>
    <m/>
    <x v="0"/>
    <n v="5.4756600000000004"/>
    <n v="41.53396"/>
    <n v="2.8363671752045558E-2"/>
    <n v="2710"/>
    <n v="2.4187452758881331E-2"/>
    <n v="2.383820322870139E-2"/>
    <n v="9.3598899880228889E-3"/>
    <n v="0.96680190678327571"/>
    <n v="0.70637136454120919"/>
    <n v="0.16179290392729226"/>
    <n v="0.13183573153149858"/>
    <x v="0"/>
    <m/>
    <x v="0"/>
    <m/>
    <m/>
    <x v="0"/>
    <m/>
    <x v="0"/>
    <x v="0"/>
    <m/>
    <x v="0"/>
    <x v="0"/>
    <x v="0"/>
    <m/>
    <x v="0"/>
    <x v="0"/>
    <x v="0"/>
    <x v="0"/>
    <x v="0"/>
    <x v="0"/>
    <x v="0"/>
    <x v="0"/>
    <x v="0"/>
    <x v="0"/>
    <x v="0"/>
    <x v="0"/>
    <x v="0"/>
    <m/>
    <x v="0"/>
    <x v="0"/>
    <x v="0"/>
    <x v="0"/>
    <x v="0"/>
    <s v="DST NO. 3"/>
    <m/>
    <x v="0"/>
    <m/>
    <m/>
    <m/>
    <m/>
  </r>
  <r>
    <x v="0"/>
    <s v="T23N R110W S13 fWASATCH"/>
    <n v="49009384"/>
    <x v="0"/>
    <x v="0"/>
    <x v="48"/>
    <m/>
    <s v="13"/>
    <s v=" 23"/>
    <s v=" 110"/>
    <n v="41.966630000000002"/>
    <n v="-109.82608999999999"/>
    <s v="4903760021"/>
    <s v="NO. 1"/>
    <x v="0"/>
    <s v="WASATCH"/>
    <m/>
    <m/>
    <n v="70"/>
    <x v="0"/>
    <n v="1655"/>
    <n v="1725"/>
    <n v="3047"/>
    <m/>
    <x v="5"/>
    <d v="1958-10-10T00:00:00"/>
    <n v="7.5"/>
    <x v="2"/>
    <n v="6"/>
    <n v="2"/>
    <n v="417"/>
    <n v="-3"/>
    <x v="0"/>
    <n v="160"/>
    <n v="720"/>
    <m/>
    <x v="0"/>
    <n v="110"/>
    <n v="1050"/>
    <x v="0"/>
    <m/>
    <n v="0.2994"/>
    <n v="0.16458"/>
    <n v="18.139499999999998"/>
    <n v="0"/>
    <n v="18.603479999999998"/>
    <n v="4.5136000000000003"/>
    <n v="11.800799999999999"/>
    <m/>
    <x v="0"/>
    <n v="2.2902"/>
    <n v="18.604599999999998"/>
    <n v="-3.0100988817488891E-5"/>
    <n v="1409"/>
    <n v="0.14599430662871085"/>
    <n v="1.6093763102387297E-2"/>
    <n v="8.8467319017732186E-3"/>
    <n v="0.97505950499583949"/>
    <n v="0.24260666716833476"/>
    <n v="0.63429474431054689"/>
    <n v="0.12309858852111845"/>
    <x v="0"/>
    <m/>
    <x v="0"/>
    <m/>
    <m/>
    <x v="0"/>
    <m/>
    <x v="0"/>
    <x v="0"/>
    <m/>
    <x v="0"/>
    <x v="0"/>
    <x v="0"/>
    <m/>
    <x v="0"/>
    <x v="0"/>
    <x v="0"/>
    <x v="0"/>
    <x v="0"/>
    <x v="0"/>
    <x v="0"/>
    <x v="0"/>
    <x v="0"/>
    <x v="0"/>
    <x v="0"/>
    <x v="0"/>
    <x v="0"/>
    <m/>
    <x v="0"/>
    <x v="0"/>
    <x v="0"/>
    <x v="0"/>
    <x v="0"/>
    <s v="FLOWING"/>
    <m/>
    <x v="0"/>
    <m/>
    <m/>
    <m/>
    <m/>
  </r>
  <r>
    <x v="0"/>
    <s v="T23N R110W S13 fMESAVERDE"/>
    <n v="49009258"/>
    <x v="0"/>
    <x v="0"/>
    <x v="48"/>
    <m/>
    <s v="13"/>
    <s v=" 23"/>
    <s v=" 110"/>
    <n v="41.963810000000002"/>
    <n v="-109.82769"/>
    <s v="4903705915"/>
    <s v="HORN CANYON NO. 1-A"/>
    <x v="0"/>
    <s v="MESAVERDE"/>
    <n v="1702"/>
    <m/>
    <n v="34"/>
    <x v="0"/>
    <n v="6325"/>
    <n v="6359"/>
    <m/>
    <m/>
    <x v="0"/>
    <m/>
    <n v="8.1999998092651367"/>
    <x v="2"/>
    <n v="30"/>
    <n v="18"/>
    <n v="3031"/>
    <n v="-3"/>
    <x v="0"/>
    <n v="3760"/>
    <n v="1757"/>
    <m/>
    <x v="0"/>
    <n v="-3"/>
    <n v="7704"/>
    <x v="0"/>
    <m/>
    <n v="1.4969999999999999"/>
    <n v="1.48122"/>
    <n v="131.8485"/>
    <n v="0"/>
    <n v="134.82671999999999"/>
    <n v="106.06959999999999"/>
    <n v="28.797229999999995"/>
    <m/>
    <x v="0"/>
    <n v="0"/>
    <n v="134.86682999999999"/>
    <n v="-1.4872435770154141E-4"/>
    <n v="8587"/>
    <n v="5.4201706463691608E-2"/>
    <n v="1.1103140386415985E-2"/>
    <n v="1.09861012713207E-2"/>
    <n v="0.97791075834226338"/>
    <n v="0.78647655617026069"/>
    <n v="0.21352344382973928"/>
    <n v="0"/>
    <x v="0"/>
    <m/>
    <x v="0"/>
    <m/>
    <m/>
    <x v="0"/>
    <m/>
    <x v="0"/>
    <x v="0"/>
    <m/>
    <x v="0"/>
    <x v="0"/>
    <x v="0"/>
    <m/>
    <x v="0"/>
    <x v="0"/>
    <x v="0"/>
    <x v="0"/>
    <x v="0"/>
    <x v="0"/>
    <x v="0"/>
    <x v="0"/>
    <x v="0"/>
    <x v="0"/>
    <x v="0"/>
    <x v="0"/>
    <x v="0"/>
    <m/>
    <x v="0"/>
    <x v="0"/>
    <x v="0"/>
    <x v="0"/>
    <x v="0"/>
    <s v="DST NO. 5"/>
    <m/>
    <x v="0"/>
    <m/>
    <m/>
    <m/>
    <m/>
  </r>
  <r>
    <x v="0"/>
    <s v="T23N R110W S13 fFORT UNION"/>
    <n v="49009257"/>
    <x v="0"/>
    <x v="0"/>
    <x v="48"/>
    <m/>
    <s v="13"/>
    <s v=" 23"/>
    <s v=" 110"/>
    <n v="41.963810000000002"/>
    <n v="-109.82769"/>
    <s v="4903705915"/>
    <s v="HORN CANYON NO. 1-A"/>
    <x v="0"/>
    <s v="FORT UNION"/>
    <n v="1405"/>
    <n v="1702"/>
    <n v="38"/>
    <x v="0"/>
    <n v="4585"/>
    <n v="4623"/>
    <m/>
    <m/>
    <x v="0"/>
    <m/>
    <n v="7.1999998092651367"/>
    <x v="2"/>
    <n v="439"/>
    <n v="92"/>
    <n v="4564"/>
    <n v="-3"/>
    <x v="0"/>
    <n v="8000"/>
    <n v="134"/>
    <m/>
    <x v="0"/>
    <n v="10"/>
    <n v="13171"/>
    <x v="0"/>
    <m/>
    <n v="21.906099999999999"/>
    <n v="7.5706800000000003"/>
    <n v="198.53399999999999"/>
    <n v="0"/>
    <n v="228.01077999999998"/>
    <n v="225.68"/>
    <n v="2.1962599999999997"/>
    <m/>
    <x v="0"/>
    <n v="0.20820000000000002"/>
    <n v="228.08445999999998"/>
    <n v="-1.6154520709314127E-4"/>
    <n v="13233"/>
    <n v="2.3481290713528251E-3"/>
    <n v="9.6074843478891656E-2"/>
    <n v="3.3203166973070311E-2"/>
    <n v="0.87072198954803803"/>
    <n v="0.98945802796034421"/>
    <n v="9.6291522885864293E-3"/>
    <n v="9.1281975106940669E-4"/>
    <x v="0"/>
    <m/>
    <x v="0"/>
    <m/>
    <m/>
    <x v="0"/>
    <m/>
    <x v="0"/>
    <x v="0"/>
    <m/>
    <x v="0"/>
    <x v="0"/>
    <x v="0"/>
    <m/>
    <x v="0"/>
    <x v="0"/>
    <x v="0"/>
    <x v="0"/>
    <x v="0"/>
    <x v="0"/>
    <x v="0"/>
    <x v="0"/>
    <x v="0"/>
    <x v="0"/>
    <x v="0"/>
    <x v="0"/>
    <x v="0"/>
    <m/>
    <x v="0"/>
    <x v="0"/>
    <x v="0"/>
    <x v="0"/>
    <x v="0"/>
    <s v="DST NO. 4"/>
    <m/>
    <x v="0"/>
    <m/>
    <m/>
    <m/>
    <m/>
  </r>
  <r>
    <x v="1"/>
    <s v="T23N R110W S05 fFRONTIER"/>
    <m/>
    <x v="1"/>
    <x v="3"/>
    <x v="40"/>
    <s v="NE SW"/>
    <n v="5"/>
    <n v="23"/>
    <n v="110"/>
    <n v="41.997869999999999"/>
    <n v="-109.91486999999999"/>
    <s v="4903724140"/>
    <s v="40-5 HORSESHOE UNIT"/>
    <x v="0"/>
    <s v="FRONTIER"/>
    <m/>
    <m/>
    <m/>
    <x v="0"/>
    <m/>
    <m/>
    <m/>
    <m/>
    <x v="2"/>
    <d v="2002-01-07T00:00:00"/>
    <n v="7.92"/>
    <x v="0"/>
    <n v="23.9"/>
    <n v="4.1399999999999997"/>
    <n v="3450"/>
    <n v="1.86"/>
    <x v="1"/>
    <n v="5250"/>
    <n v="822"/>
    <m/>
    <x v="0"/>
    <n v="25"/>
    <n v="9590"/>
    <x v="0"/>
    <s v="CABOT OIL AND GAS CORPORATION"/>
    <n v="1.1926099999999999"/>
    <n v="0.3406806"/>
    <n v="150.07499999999999"/>
    <n v="4.7578799999999997E-2"/>
    <n v="151.65586939999997"/>
    <n v="148.10249999999999"/>
    <n v="13.472579999999999"/>
    <n v="0"/>
    <x v="1"/>
    <n v="0.52050000000000007"/>
    <n v="162.09557999999998"/>
    <n v="-3.3273824296156426E-2"/>
    <n v="9576.9"/>
    <n v="-6.8346994036596232E-4"/>
    <n v="7.86392247605288E-3"/>
    <n v="2.246405637631062E-3"/>
    <n v="0.98988967188631616"/>
    <n v="0.91367389536469779"/>
    <n v="8.3115036202714473E-2"/>
    <n v="3.211068432587737E-3"/>
    <x v="0"/>
    <n v="8.7799999999999994"/>
    <x v="0"/>
    <m/>
    <m/>
    <x v="0"/>
    <n v="15500"/>
    <x v="2"/>
    <x v="0"/>
    <m/>
    <x v="0"/>
    <x v="0"/>
    <x v="0"/>
    <m/>
    <x v="0"/>
    <x v="0"/>
    <x v="0"/>
    <x v="0"/>
    <x v="0"/>
    <x v="0"/>
    <x v="0"/>
    <x v="0"/>
    <x v="0"/>
    <x v="0"/>
    <x v="0"/>
    <x v="0"/>
    <x v="0"/>
    <m/>
    <x v="0"/>
    <x v="0"/>
    <x v="0"/>
    <x v="0"/>
    <x v="0"/>
    <m/>
    <n v="20107"/>
    <x v="0"/>
    <s v="WY ANALYTICAL LABS ROCK SPRINGS ID No C1303-C1314"/>
    <m/>
    <m/>
    <d v="2002-01-18T00:00:00"/>
  </r>
  <r>
    <x v="1"/>
    <s v="T23N R107W S30 fWASATCH"/>
    <n v="4777"/>
    <x v="0"/>
    <x v="0"/>
    <x v="5"/>
    <s v="NE NW"/>
    <n v="30"/>
    <n v="23"/>
    <n v="107"/>
    <n v="41.459232999999998"/>
    <n v="-108.69175300000001"/>
    <s v="4903707152"/>
    <s v="WYOMING NO 1"/>
    <x v="0"/>
    <s v="WASATCH"/>
    <m/>
    <m/>
    <s v=""/>
    <x v="0"/>
    <m/>
    <m/>
    <m/>
    <m/>
    <x v="2"/>
    <d v="1972-11-20T00:00:00"/>
    <n v="9.5"/>
    <x v="1"/>
    <n v="1"/>
    <n v="0"/>
    <n v="470"/>
    <n v="1.2"/>
    <x v="1"/>
    <n v="37"/>
    <n v="610"/>
    <n v="252"/>
    <x v="1"/>
    <n v="3.3"/>
    <n v="1496"/>
    <x v="0"/>
    <s v="DEPARTMENT OF ENERGY"/>
    <n v="4.99E-2"/>
    <n v="0"/>
    <n v="20.445"/>
    <n v="3.0695999999999998E-2"/>
    <n v="20.525596"/>
    <n v="1.0437699999999999"/>
    <n v="9.9978999999999996"/>
    <n v="8.3991600000000002"/>
    <x v="1"/>
    <n v="6.8706000000000003E-2"/>
    <n v="19.509535999999997"/>
    <n v="2.5379209440348622E-2"/>
    <n v="1374.5"/>
    <n v="-4.2327120710677582E-2"/>
    <n v="2.4311108919809199E-3"/>
    <n v="0"/>
    <n v="0.997568889108019"/>
    <n v="5.350050354862361E-2"/>
    <n v="0.5124622133504354"/>
    <n v="3.5216624321562548E-3"/>
    <x v="1"/>
    <n v="0"/>
    <x v="1"/>
    <n v="0"/>
    <n v="0"/>
    <x v="1"/>
    <n v="1830"/>
    <x v="1"/>
    <x v="1"/>
    <n v="0"/>
    <x v="1"/>
    <x v="1"/>
    <x v="1"/>
    <n v="0"/>
    <x v="1"/>
    <x v="1"/>
    <x v="1"/>
    <x v="1"/>
    <x v="0"/>
    <x v="0"/>
    <x v="0"/>
    <x v="0"/>
    <x v="0"/>
    <x v="1"/>
    <x v="0"/>
    <x v="0"/>
    <x v="0"/>
    <m/>
    <x v="0"/>
    <x v="0"/>
    <x v="1"/>
    <x v="0"/>
    <x v="0"/>
    <s v="WATER WELL"/>
    <n v="19721120"/>
    <x v="0"/>
    <s v="WYOMING DEPT OF AGRICULTURE DIVISION OF LABORATORIES"/>
    <m/>
    <m/>
    <d v="1972-11-26T00:00:00"/>
  </r>
  <r>
    <x v="0"/>
    <s v="T23N R106W S33 fLANCE"/>
    <n v="49007628"/>
    <x v="0"/>
    <x v="0"/>
    <x v="0"/>
    <m/>
    <s v="33"/>
    <s v=" 23"/>
    <s v=" 106"/>
    <n v="41.92212"/>
    <n v="-109.42039"/>
    <s v="4903705897"/>
    <s v="WINDMILL NO. 1"/>
    <x v="0"/>
    <s v="LANCE"/>
    <m/>
    <m/>
    <n v="63"/>
    <x v="0"/>
    <n v="6512"/>
    <n v="6575"/>
    <n v="11970"/>
    <m/>
    <x v="0"/>
    <d v="1964-10-16T00:00:00"/>
    <n v="8.1000003814697266"/>
    <x v="0"/>
    <n v="781"/>
    <n v="101"/>
    <n v="16016"/>
    <n v="370"/>
    <x v="0"/>
    <n v="25000"/>
    <n v="866"/>
    <m/>
    <x v="0"/>
    <n v="1750"/>
    <n v="44459"/>
    <x v="0"/>
    <m/>
    <n v="38.971899999999998"/>
    <n v="8.3112899999999996"/>
    <n v="696.69599999999991"/>
    <n v="9.464599999999999"/>
    <n v="753.44378999999992"/>
    <n v="705.25"/>
    <n v="14.193739999999998"/>
    <m/>
    <x v="0"/>
    <n v="36.435000000000002"/>
    <n v="755.87874000000011"/>
    <n v="-1.6132734730993417E-3"/>
    <n v="44881"/>
    <n v="4.7235280949182896E-3"/>
    <n v="5.1725026494677195E-2"/>
    <n v="1.1031068422503025E-2"/>
    <n v="0.93724390508281974"/>
    <n v="0.93302002382022264"/>
    <n v="1.8777800259337889E-2"/>
    <n v="4.8202175920439301E-2"/>
    <x v="0"/>
    <m/>
    <x v="0"/>
    <m/>
    <m/>
    <x v="0"/>
    <m/>
    <x v="0"/>
    <x v="0"/>
    <m/>
    <x v="0"/>
    <x v="0"/>
    <x v="0"/>
    <m/>
    <x v="0"/>
    <x v="0"/>
    <x v="0"/>
    <x v="0"/>
    <x v="0"/>
    <x v="0"/>
    <x v="0"/>
    <x v="0"/>
    <x v="0"/>
    <x v="0"/>
    <x v="0"/>
    <x v="0"/>
    <x v="0"/>
    <m/>
    <x v="0"/>
    <x v="0"/>
    <x v="0"/>
    <x v="0"/>
    <x v="0"/>
    <s v="DST NO. 1"/>
    <m/>
    <x v="0"/>
    <m/>
    <m/>
    <m/>
    <m/>
  </r>
  <r>
    <x v="0"/>
    <s v="T23N R104W S12 fFRONTIER"/>
    <n v="49008412"/>
    <x v="0"/>
    <x v="0"/>
    <x v="49"/>
    <m/>
    <s v="12"/>
    <s v=" 23"/>
    <s v=" 104"/>
    <n v="41.977760000000004"/>
    <n v="-109.13251"/>
    <s v="4903705920"/>
    <s v="ROGERS-GOVERNMENT 1-12"/>
    <x v="0"/>
    <s v="FRONTIER"/>
    <m/>
    <m/>
    <n v="167"/>
    <x v="0"/>
    <n v="8067"/>
    <n v="8234"/>
    <m/>
    <m/>
    <x v="1"/>
    <d v="1967-02-27T00:00:00"/>
    <n v="7.8000001907348633"/>
    <x v="0"/>
    <n v="194"/>
    <n v="33"/>
    <n v="3686"/>
    <n v="44"/>
    <x v="0"/>
    <n v="5500"/>
    <n v="1074"/>
    <m/>
    <x v="0"/>
    <n v="55"/>
    <n v="10041"/>
    <x v="0"/>
    <m/>
    <n v="9.6806000000000001"/>
    <n v="2.71557"/>
    <n v="160.34099999999998"/>
    <n v="1.1255199999999999"/>
    <n v="173.86268999999999"/>
    <n v="155.155"/>
    <n v="17.60286"/>
    <m/>
    <x v="0"/>
    <n v="1.1451"/>
    <n v="173.90296000000001"/>
    <n v="-1.1579637034313452E-4"/>
    <n v="10583"/>
    <n v="2.6280062063615207E-2"/>
    <n v="5.5679571045403706E-2"/>
    <n v="1.5619049722513784E-2"/>
    <n v="0.9287013792320824"/>
    <n v="0.89219297934894259"/>
    <n v="0.10122231386975816"/>
    <n v="6.5847067812991791E-3"/>
    <x v="0"/>
    <m/>
    <x v="0"/>
    <m/>
    <m/>
    <x v="0"/>
    <m/>
    <x v="0"/>
    <x v="0"/>
    <m/>
    <x v="0"/>
    <x v="0"/>
    <x v="0"/>
    <m/>
    <x v="0"/>
    <x v="0"/>
    <x v="0"/>
    <x v="0"/>
    <x v="0"/>
    <x v="0"/>
    <x v="0"/>
    <x v="0"/>
    <x v="0"/>
    <x v="0"/>
    <x v="0"/>
    <x v="0"/>
    <x v="0"/>
    <m/>
    <x v="0"/>
    <x v="0"/>
    <x v="0"/>
    <x v="0"/>
    <x v="0"/>
    <s v="PRODUCTION (2-23-67)"/>
    <m/>
    <x v="0"/>
    <m/>
    <m/>
    <m/>
    <m/>
  </r>
  <r>
    <x v="0"/>
    <s v="T23N R104W S11 fFRONTIER"/>
    <n v="49008413"/>
    <x v="0"/>
    <x v="0"/>
    <x v="49"/>
    <m/>
    <s v="11"/>
    <s v=" 23"/>
    <s v=" 104"/>
    <n v="41.980759999999997"/>
    <n v="-109.15555999999999"/>
    <s v="4903706427"/>
    <s v="GOVERNMENT-AMAX 11-10"/>
    <x v="0"/>
    <s v="FRONTIER"/>
    <m/>
    <m/>
    <n v="100"/>
    <x v="3"/>
    <n v="8656"/>
    <n v="8756"/>
    <m/>
    <m/>
    <x v="5"/>
    <d v="1967-03-13T00:00:00"/>
    <n v="7.1999998092651367"/>
    <x v="0"/>
    <n v="513"/>
    <n v="66"/>
    <n v="5959"/>
    <n v="80"/>
    <x v="0"/>
    <n v="9650"/>
    <n v="1171"/>
    <m/>
    <x v="0"/>
    <n v="45"/>
    <n v="16890"/>
    <x v="0"/>
    <m/>
    <n v="25.598700000000001"/>
    <n v="5.4311400000000001"/>
    <n v="259.2165"/>
    <n v="2.0463999999999998"/>
    <n v="292.29273999999998"/>
    <n v="272.22649999999999"/>
    <n v="19.192689999999999"/>
    <m/>
    <x v="0"/>
    <n v="0.93690000000000007"/>
    <n v="292.35608999999994"/>
    <n v="-1.0835564316438841E-4"/>
    <n v="17481"/>
    <n v="1.7194728113816879E-2"/>
    <n v="8.7578979895292647E-2"/>
    <n v="1.8581166265025949E-2"/>
    <n v="0.89383985383968145"/>
    <n v="0.93114701321939297"/>
    <n v="6.5648333167952835E-2"/>
    <n v="3.20465361265435E-3"/>
    <x v="0"/>
    <m/>
    <x v="0"/>
    <m/>
    <m/>
    <x v="0"/>
    <m/>
    <x v="0"/>
    <x v="0"/>
    <m/>
    <x v="0"/>
    <x v="0"/>
    <x v="0"/>
    <m/>
    <x v="0"/>
    <x v="0"/>
    <x v="0"/>
    <x v="0"/>
    <x v="0"/>
    <x v="0"/>
    <x v="0"/>
    <x v="0"/>
    <x v="0"/>
    <x v="0"/>
    <x v="0"/>
    <x v="0"/>
    <x v="0"/>
    <m/>
    <x v="0"/>
    <x v="0"/>
    <x v="0"/>
    <x v="0"/>
    <x v="0"/>
    <s v="WELLHEAD (3-12-67)"/>
    <m/>
    <x v="0"/>
    <m/>
    <m/>
    <m/>
    <m/>
  </r>
  <r>
    <x v="1"/>
    <s v="T23N R103W S33 fCLOVERLY"/>
    <m/>
    <x v="1"/>
    <x v="3"/>
    <x v="50"/>
    <s v="SW NW"/>
    <n v="33"/>
    <n v="23"/>
    <n v="103"/>
    <n v="41.927638000000002"/>
    <n v="-109.086696"/>
    <s v="4903722508"/>
    <s v="1-33 UPRR"/>
    <x v="0"/>
    <s v="CLOVERLY"/>
    <m/>
    <m/>
    <m/>
    <x v="0"/>
    <m/>
    <m/>
    <m/>
    <m/>
    <x v="2"/>
    <d v="1997-05-26T00:00:00"/>
    <n v="6.77"/>
    <x v="0"/>
    <n v="2"/>
    <n v="0"/>
    <n v="6"/>
    <n v="7"/>
    <x v="1"/>
    <n v="2"/>
    <n v="31"/>
    <n v="0"/>
    <x v="1"/>
    <n v="0"/>
    <n v="32"/>
    <x v="0"/>
    <s v="ENERVEST OPERATING LLC"/>
    <n v="9.98E-2"/>
    <n v="0"/>
    <n v="0.26100000000000001"/>
    <n v="0.17906"/>
    <n v="0.53986000000000001"/>
    <n v="5.6419999999999998E-2"/>
    <n v="0.50808999999999993"/>
    <n v="0"/>
    <x v="1"/>
    <n v="0"/>
    <n v="0.56450999999999996"/>
    <n v="-2.2320417975859496E-2"/>
    <n v="48"/>
    <n v="0.2"/>
    <n v="0.18486274219242024"/>
    <n v="0"/>
    <n v="0.81513725780757973"/>
    <n v="9.9945085118067004E-2"/>
    <n v="0.9000549148819329"/>
    <n v="0"/>
    <x v="1"/>
    <n v="0"/>
    <x v="1"/>
    <n v="24"/>
    <n v="269"/>
    <x v="0"/>
    <n v="0"/>
    <x v="0"/>
    <x v="1"/>
    <m/>
    <x v="1"/>
    <x v="1"/>
    <x v="1"/>
    <n v="0"/>
    <x v="1"/>
    <x v="1"/>
    <x v="1"/>
    <x v="1"/>
    <x v="0"/>
    <x v="0"/>
    <x v="0"/>
    <x v="0"/>
    <x v="0"/>
    <x v="0"/>
    <x v="0"/>
    <x v="0"/>
    <x v="0"/>
    <m/>
    <x v="0"/>
    <x v="0"/>
    <x v="0"/>
    <x v="0"/>
    <x v="0"/>
    <m/>
    <n v="19970526"/>
    <x v="1"/>
    <s v="CORE LABS - LAB No 974652-1"/>
    <m/>
    <m/>
    <d v="1997-05-26T00:00:00"/>
  </r>
  <r>
    <x v="1"/>
    <s v="T23N R103W S32 fFRONTIER-CLOVERLY"/>
    <m/>
    <x v="1"/>
    <x v="3"/>
    <x v="50"/>
    <s v="NW NW"/>
    <n v="32"/>
    <n v="23"/>
    <n v="103"/>
    <n v="41.928178000000003"/>
    <n v="-109.105327"/>
    <s v="4903722575"/>
    <s v="6-32 PC"/>
    <x v="0"/>
    <s v="FRONTIER-CLOVERLY"/>
    <m/>
    <m/>
    <m/>
    <x v="0"/>
    <m/>
    <m/>
    <m/>
    <m/>
    <x v="2"/>
    <d v="1997-05-26T00:00:00"/>
    <n v="8.1999999999999993"/>
    <x v="0"/>
    <n v="50"/>
    <n v="5"/>
    <n v="1830"/>
    <n v="42"/>
    <x v="1"/>
    <n v="2550"/>
    <n v="561"/>
    <n v="0"/>
    <x v="1"/>
    <n v="0"/>
    <n v="4753"/>
    <x v="0"/>
    <s v="ENERVEST OPERATING LLC"/>
    <n v="2.4950000000000001"/>
    <n v="0.41144999999999998"/>
    <n v="79.605000000000004"/>
    <n v="1.07436"/>
    <n v="83.585809999999995"/>
    <n v="71.93549999999999"/>
    <n v="9.1947899999999994"/>
    <n v="0"/>
    <x v="1"/>
    <n v="0"/>
    <n v="81.130289999999988"/>
    <n v="1.490758948275249E-2"/>
    <n v="5038"/>
    <n v="2.9108364824839139E-2"/>
    <n v="2.984956417841737E-2"/>
    <n v="4.9224862449738782E-3"/>
    <n v="0.96522794957660862"/>
    <n v="0.88666637331137366"/>
    <n v="0.11333362668862641"/>
    <n v="0"/>
    <x v="1"/>
    <n v="0"/>
    <x v="1"/>
    <n v="1773"/>
    <n v="2.1"/>
    <x v="0"/>
    <n v="0"/>
    <x v="0"/>
    <x v="1"/>
    <m/>
    <x v="1"/>
    <x v="1"/>
    <x v="1"/>
    <n v="0"/>
    <x v="1"/>
    <x v="1"/>
    <x v="1"/>
    <x v="1"/>
    <x v="0"/>
    <x v="0"/>
    <x v="0"/>
    <x v="0"/>
    <x v="0"/>
    <x v="0"/>
    <x v="0"/>
    <x v="0"/>
    <x v="0"/>
    <m/>
    <x v="0"/>
    <x v="0"/>
    <x v="0"/>
    <x v="0"/>
    <x v="0"/>
    <m/>
    <n v="19970526"/>
    <x v="1"/>
    <s v="CORE LABS - LAB No 974652-6"/>
    <m/>
    <m/>
    <d v="1997-05-27T00:00:00"/>
  </r>
  <r>
    <x v="1"/>
    <s v="T23N R103W S32 fFRONTIER"/>
    <m/>
    <x v="1"/>
    <x v="3"/>
    <x v="50"/>
    <s v="C SW"/>
    <n v="32"/>
    <n v="23"/>
    <n v="103"/>
    <n v="41.920397999999999"/>
    <n v="-109.10463"/>
    <s v="4903722605"/>
    <s v="9-32"/>
    <x v="0"/>
    <s v="FRONTIER"/>
    <m/>
    <m/>
    <m/>
    <x v="0"/>
    <m/>
    <m/>
    <m/>
    <m/>
    <x v="2"/>
    <d v="1997-04-09T00:00:00"/>
    <n v="8.08"/>
    <x v="0"/>
    <n v="23"/>
    <n v="8"/>
    <n v="2100"/>
    <n v="14"/>
    <x v="1"/>
    <n v="2950"/>
    <n v="689"/>
    <n v="0"/>
    <x v="1"/>
    <n v="0"/>
    <n v="5434"/>
    <x v="0"/>
    <s v="ENERVEST OPERATING LLC"/>
    <n v="1.1476999999999999"/>
    <n v="0.65832000000000002"/>
    <n v="91.35"/>
    <n v="0.35811999999999999"/>
    <n v="93.514139999999998"/>
    <n v="83.219499999999996"/>
    <n v="11.29271"/>
    <n v="0"/>
    <x v="1"/>
    <n v="0"/>
    <n v="94.512209999999996"/>
    <n v="-5.3081389922210297E-3"/>
    <n v="5784"/>
    <n v="3.1199857372080586E-2"/>
    <n v="1.2273010263474594E-2"/>
    <n v="7.0397909877586429E-3"/>
    <n v="0.98068719874876675"/>
    <n v="0.88051586138976112"/>
    <n v="0.11948413861023882"/>
    <n v="0"/>
    <x v="1"/>
    <n v="0"/>
    <x v="1"/>
    <n v="5286"/>
    <n v="1.5"/>
    <x v="0"/>
    <n v="0"/>
    <x v="0"/>
    <x v="1"/>
    <m/>
    <x v="1"/>
    <x v="1"/>
    <x v="1"/>
    <n v="0"/>
    <x v="1"/>
    <x v="1"/>
    <x v="1"/>
    <x v="1"/>
    <x v="0"/>
    <x v="0"/>
    <x v="0"/>
    <x v="0"/>
    <x v="0"/>
    <x v="0"/>
    <x v="0"/>
    <x v="0"/>
    <x v="0"/>
    <m/>
    <x v="0"/>
    <x v="0"/>
    <x v="0"/>
    <x v="0"/>
    <x v="0"/>
    <m/>
    <n v="19970409"/>
    <x v="1"/>
    <s v="CORE LABS - LAB No 974343-2"/>
    <m/>
    <m/>
    <d v="1997-04-10T00:00:00"/>
  </r>
  <r>
    <x v="1"/>
    <s v="T23N R103W S32 fCLOVERLY"/>
    <m/>
    <x v="1"/>
    <x v="3"/>
    <x v="50"/>
    <s v="NW SE"/>
    <n v="32"/>
    <n v="23"/>
    <n v="103"/>
    <n v="41.922215000000001"/>
    <n v="-109.097459"/>
    <s v="4903705898"/>
    <s v="1-32 PC"/>
    <x v="0"/>
    <s v="CLOVERLY"/>
    <m/>
    <m/>
    <m/>
    <x v="0"/>
    <m/>
    <m/>
    <m/>
    <m/>
    <x v="2"/>
    <d v="1997-05-26T00:00:00"/>
    <n v="6.31"/>
    <x v="0"/>
    <n v="13"/>
    <n v="0"/>
    <n v="98"/>
    <n v="1"/>
    <x v="1"/>
    <n v="150"/>
    <n v="49"/>
    <n v="0"/>
    <x v="1"/>
    <n v="0"/>
    <n v="286"/>
    <x v="0"/>
    <s v="ENERVEST OPERATING LLC"/>
    <n v="0.64870000000000005"/>
    <n v="0"/>
    <n v="4.2629999999999999"/>
    <n v="2.5579999999999999E-2"/>
    <n v="4.9372799999999994"/>
    <n v="4.2314999999999996"/>
    <n v="0.80310999999999988"/>
    <n v="0"/>
    <x v="1"/>
    <n v="0"/>
    <n v="5.0346099999999998"/>
    <n v="-9.7604365872467885E-3"/>
    <n v="311"/>
    <n v="4.1876046901172533E-2"/>
    <n v="0.13138813273705363"/>
    <n v="0"/>
    <n v="0.86861186726294637"/>
    <n v="0.84048218233388483"/>
    <n v="0.15951781766611514"/>
    <n v="0"/>
    <x v="1"/>
    <n v="0"/>
    <x v="1"/>
    <n v="274"/>
    <n v="29.5"/>
    <x v="0"/>
    <n v="0"/>
    <x v="0"/>
    <x v="1"/>
    <m/>
    <x v="1"/>
    <x v="1"/>
    <x v="1"/>
    <n v="0"/>
    <x v="1"/>
    <x v="1"/>
    <x v="1"/>
    <x v="1"/>
    <x v="0"/>
    <x v="0"/>
    <x v="0"/>
    <x v="0"/>
    <x v="0"/>
    <x v="0"/>
    <x v="0"/>
    <x v="0"/>
    <x v="0"/>
    <m/>
    <x v="0"/>
    <x v="0"/>
    <x v="0"/>
    <x v="0"/>
    <x v="0"/>
    <m/>
    <n v="19970526"/>
    <x v="1"/>
    <s v="CORE LABS - LAB No 974652-4"/>
    <m/>
    <m/>
    <d v="1997-05-27T00:00:00"/>
  </r>
  <r>
    <x v="0"/>
    <s v="T23N R103W S30 fMESAVERDE/ROCK SPRINGS"/>
    <n v="49008416"/>
    <x v="0"/>
    <x v="0"/>
    <x v="49"/>
    <m/>
    <s v="30"/>
    <s v=" 23"/>
    <s v=" 103"/>
    <n v="41.944369999999999"/>
    <n v="-109.11212999999999"/>
    <s v="4903720083"/>
    <s v="UNIT NO. 10-30"/>
    <x v="0"/>
    <s v="MESAVERDE/ROCK SPRINGS"/>
    <m/>
    <m/>
    <n v="24"/>
    <x v="3"/>
    <n v="2898"/>
    <n v="2922"/>
    <m/>
    <m/>
    <x v="0"/>
    <d v="1968-01-10T00:00:00"/>
    <n v="8.3999996185302734"/>
    <x v="0"/>
    <n v="16"/>
    <n v="7"/>
    <n v="783"/>
    <n v="50"/>
    <x v="0"/>
    <n v="76"/>
    <n v="1793"/>
    <m/>
    <x v="0"/>
    <n v="133"/>
    <n v="2020"/>
    <x v="0"/>
    <m/>
    <n v="0.7984"/>
    <n v="0.57603000000000004"/>
    <n v="34.060499999999998"/>
    <n v="1.2789999999999999"/>
    <n v="36.713929999999991"/>
    <n v="2.1439599999999999"/>
    <n v="29.387269999999997"/>
    <m/>
    <x v="0"/>
    <n v="2.7690600000000001"/>
    <n v="34.300289999999997"/>
    <n v="3.3988122378869952E-2"/>
    <n v="2855"/>
    <n v="0.17128205128205129"/>
    <n v="2.1746514197744569E-2"/>
    <n v="1.5689685086832168E-2"/>
    <n v="0.96256380071542358"/>
    <n v="6.2505593976027604E-2"/>
    <n v="0.85676447633533126"/>
    <n v="8.0729929688641122E-2"/>
    <x v="0"/>
    <m/>
    <x v="0"/>
    <m/>
    <m/>
    <x v="0"/>
    <m/>
    <x v="0"/>
    <x v="0"/>
    <m/>
    <x v="0"/>
    <x v="0"/>
    <x v="0"/>
    <m/>
    <x v="0"/>
    <x v="0"/>
    <x v="0"/>
    <x v="0"/>
    <x v="0"/>
    <x v="0"/>
    <x v="0"/>
    <x v="0"/>
    <x v="0"/>
    <x v="0"/>
    <x v="0"/>
    <x v="0"/>
    <x v="0"/>
    <m/>
    <x v="0"/>
    <x v="0"/>
    <x v="0"/>
    <x v="0"/>
    <x v="0"/>
    <s v="DST NO. 6 (MIDDLE)"/>
    <m/>
    <x v="0"/>
    <m/>
    <m/>
    <m/>
    <m/>
  </r>
  <r>
    <x v="0"/>
    <s v="T23N R103W S29 fMORRISON"/>
    <n v="49008417"/>
    <x v="0"/>
    <x v="0"/>
    <x v="50"/>
    <m/>
    <s v="29"/>
    <s v=" 23"/>
    <s v=" 103"/>
    <n v="41.933349999999997"/>
    <n v="-109.09797"/>
    <s v="4903720032"/>
    <s v="SOHIO PINE CANYON 3"/>
    <x v="0"/>
    <s v="MORRISON"/>
    <n v="23"/>
    <m/>
    <n v="25"/>
    <x v="0"/>
    <n v="8551"/>
    <n v="8576"/>
    <m/>
    <m/>
    <x v="1"/>
    <d v="1968-11-07T00:00:00"/>
    <n v="8.5"/>
    <x v="0"/>
    <n v="22"/>
    <n v="6"/>
    <n v="2795"/>
    <n v="19"/>
    <x v="0"/>
    <n v="3140"/>
    <n v="1440"/>
    <m/>
    <x v="0"/>
    <n v="255"/>
    <n v="7016"/>
    <x v="0"/>
    <m/>
    <n v="1.0977999999999999"/>
    <n v="0.49374000000000001"/>
    <n v="121.5825"/>
    <n v="0.48601999999999995"/>
    <n v="123.66005999999999"/>
    <n v="88.579399999999993"/>
    <n v="23.601599999999998"/>
    <m/>
    <x v="0"/>
    <n v="5.3091000000000008"/>
    <n v="117.49009999999998"/>
    <n v="2.5585552172140397E-2"/>
    <n v="7674"/>
    <n v="4.4792375765827092E-2"/>
    <n v="8.8775632164500001E-3"/>
    <n v="3.9927200423483548E-3"/>
    <n v="0.98712971674120165"/>
    <n v="0.75393075671907683"/>
    <n v="0.20088160619490494"/>
    <n v="4.5187637086018327E-2"/>
    <x v="0"/>
    <m/>
    <x v="0"/>
    <m/>
    <m/>
    <x v="0"/>
    <m/>
    <x v="0"/>
    <x v="0"/>
    <m/>
    <x v="0"/>
    <x v="0"/>
    <x v="0"/>
    <m/>
    <x v="0"/>
    <x v="0"/>
    <x v="0"/>
    <x v="0"/>
    <x v="0"/>
    <x v="0"/>
    <x v="0"/>
    <x v="0"/>
    <x v="0"/>
    <x v="0"/>
    <x v="0"/>
    <x v="0"/>
    <x v="0"/>
    <m/>
    <x v="0"/>
    <x v="0"/>
    <x v="0"/>
    <x v="0"/>
    <x v="0"/>
    <s v="PRODUCTION (9-16-68)"/>
    <m/>
    <x v="0"/>
    <m/>
    <m/>
    <m/>
    <m/>
  </r>
  <r>
    <x v="1"/>
    <s v="T23N R103W S29 fFRONTIER-CLOVERLY"/>
    <m/>
    <x v="1"/>
    <x v="3"/>
    <x v="50"/>
    <s v="NW SE"/>
    <n v="29"/>
    <n v="23"/>
    <n v="103"/>
    <n v="41.943365999999997"/>
    <n v="-109.074465"/>
    <s v="4903722613"/>
    <s v="4-29 PC"/>
    <x v="0"/>
    <s v="FRONTIER-CLOVERLY"/>
    <m/>
    <m/>
    <m/>
    <x v="0"/>
    <m/>
    <m/>
    <m/>
    <m/>
    <x v="2"/>
    <d v="1997-05-26T00:00:00"/>
    <n v="7.99"/>
    <x v="0"/>
    <n v="70"/>
    <n v="10"/>
    <n v="2710"/>
    <n v="48"/>
    <x v="1"/>
    <n v="4125"/>
    <n v="720"/>
    <n v="0"/>
    <x v="1"/>
    <n v="0"/>
    <n v="7317"/>
    <x v="0"/>
    <s v="ENERVEST OPERATING LLC"/>
    <n v="3.4929999999999999"/>
    <n v="0.82289999999999996"/>
    <n v="117.88500000000001"/>
    <n v="1.22784"/>
    <n v="123.42873999999999"/>
    <n v="116.36624999999999"/>
    <n v="11.800799999999999"/>
    <n v="0"/>
    <x v="1"/>
    <n v="0"/>
    <n v="128.16704999999999"/>
    <n v="-1.8833025783142075E-2"/>
    <n v="7683"/>
    <n v="2.4400000000000002E-2"/>
    <n v="2.8299729868424488E-2"/>
    <n v="6.6670047834888379E-3"/>
    <n v="0.96503326534808664"/>
    <n v="0.9079264132239917"/>
    <n v="9.207358677600834E-2"/>
    <n v="0"/>
    <x v="1"/>
    <n v="0"/>
    <x v="1"/>
    <n v="7157"/>
    <n v="1.2"/>
    <x v="0"/>
    <n v="0"/>
    <x v="0"/>
    <x v="1"/>
    <m/>
    <x v="1"/>
    <x v="1"/>
    <x v="1"/>
    <n v="0"/>
    <x v="1"/>
    <x v="1"/>
    <x v="1"/>
    <x v="1"/>
    <x v="0"/>
    <x v="0"/>
    <x v="0"/>
    <x v="0"/>
    <x v="0"/>
    <x v="0"/>
    <x v="0"/>
    <x v="0"/>
    <x v="0"/>
    <m/>
    <x v="0"/>
    <x v="0"/>
    <x v="0"/>
    <x v="0"/>
    <x v="0"/>
    <m/>
    <n v="19970526"/>
    <x v="1"/>
    <s v="CORE LABS - LAB No 974652-5"/>
    <m/>
    <m/>
    <d v="1997-05-27T00:00:00"/>
  </r>
  <r>
    <x v="1"/>
    <s v="T23N R103W S29 fFRONTIER"/>
    <m/>
    <x v="1"/>
    <x v="3"/>
    <x v="50"/>
    <s v="C SW"/>
    <n v="29"/>
    <n v="23"/>
    <n v="103"/>
    <n v="41.935243"/>
    <n v="-109.10454"/>
    <s v="4903722606"/>
    <s v="10-29"/>
    <x v="0"/>
    <s v="FRONTIER"/>
    <m/>
    <m/>
    <m/>
    <x v="0"/>
    <m/>
    <m/>
    <m/>
    <m/>
    <x v="2"/>
    <d v="1997-04-09T00:00:00"/>
    <n v="8.3000000000000007"/>
    <x v="0"/>
    <n v="11"/>
    <n v="5"/>
    <n v="1500"/>
    <n v="17"/>
    <x v="1"/>
    <n v="2000"/>
    <n v="598"/>
    <n v="0"/>
    <x v="1"/>
    <n v="0"/>
    <n v="3827"/>
    <x v="0"/>
    <s v="ENERVEST OPERATING LLC"/>
    <n v="0.54889999999999994"/>
    <n v="0.41144999999999998"/>
    <n v="65.25"/>
    <n v="0.43485999999999997"/>
    <n v="66.645210000000006"/>
    <n v="56.42"/>
    <n v="9.8012199999999989"/>
    <n v="0"/>
    <x v="1"/>
    <n v="0"/>
    <n v="66.221219999999988"/>
    <n v="3.1910995124955015E-3"/>
    <n v="4131"/>
    <n v="3.8200552902739382E-2"/>
    <n v="8.2361508051366321E-3"/>
    <n v="6.1737370172590036E-3"/>
    <n v="0.98559011217760428"/>
    <n v="0.85199276002465685"/>
    <n v="0.14800723997534326"/>
    <n v="0"/>
    <x v="1"/>
    <n v="0"/>
    <x v="1"/>
    <n v="3696"/>
    <n v="2.6"/>
    <x v="0"/>
    <n v="0"/>
    <x v="0"/>
    <x v="1"/>
    <m/>
    <x v="1"/>
    <x v="1"/>
    <x v="1"/>
    <n v="0"/>
    <x v="1"/>
    <x v="1"/>
    <x v="1"/>
    <x v="1"/>
    <x v="0"/>
    <x v="0"/>
    <x v="0"/>
    <x v="0"/>
    <x v="0"/>
    <x v="0"/>
    <x v="0"/>
    <x v="0"/>
    <x v="0"/>
    <m/>
    <x v="0"/>
    <x v="0"/>
    <x v="0"/>
    <x v="0"/>
    <x v="0"/>
    <m/>
    <n v="19970409"/>
    <x v="1"/>
    <s v="CORE LABS - LAB No 974343-1"/>
    <m/>
    <m/>
    <d v="1997-04-09T00:00:00"/>
  </r>
  <r>
    <x v="0"/>
    <s v="T23N R103W S29 fCLOVERLY"/>
    <n v="49008418"/>
    <x v="0"/>
    <x v="0"/>
    <x v="50"/>
    <m/>
    <s v="29"/>
    <s v=" 23"/>
    <s v=" 103"/>
    <n v="41.933349999999997"/>
    <n v="-109.09797"/>
    <s v="4903720032"/>
    <s v="SOHIO PINE CANYON 3"/>
    <x v="0"/>
    <s v="CLOVERLY"/>
    <m/>
    <n v="23"/>
    <n v="210"/>
    <x v="0"/>
    <n v="8318"/>
    <n v="8528"/>
    <m/>
    <m/>
    <x v="5"/>
    <d v="1968-09-20T00:00:00"/>
    <n v="7.8000001907348633"/>
    <x v="0"/>
    <n v="393"/>
    <n v="25"/>
    <n v="3187"/>
    <n v="21"/>
    <x v="0"/>
    <n v="5050"/>
    <n v="1074"/>
    <m/>
    <x v="0"/>
    <n v="41"/>
    <n v="9246"/>
    <x v="0"/>
    <m/>
    <n v="19.610700000000001"/>
    <n v="2.0572500000000002"/>
    <n v="138.6345"/>
    <n v="0.53717999999999999"/>
    <n v="160.83963"/>
    <n v="142.4605"/>
    <n v="17.60286"/>
    <m/>
    <x v="0"/>
    <n v="0.85362000000000005"/>
    <n v="160.91698"/>
    <n v="-2.4039910166879114E-4"/>
    <n v="9788"/>
    <n v="2.8475359882315854E-2"/>
    <n v="0.12192703999629943"/>
    <n v="1.279069095098018E-2"/>
    <n v="0.86528226905272043"/>
    <n v="0.88530433519197294"/>
    <n v="0.10939094183845607"/>
    <n v="5.3047229695710177E-3"/>
    <x v="0"/>
    <m/>
    <x v="0"/>
    <m/>
    <m/>
    <x v="0"/>
    <m/>
    <x v="0"/>
    <x v="0"/>
    <m/>
    <x v="0"/>
    <x v="0"/>
    <x v="0"/>
    <m/>
    <x v="0"/>
    <x v="0"/>
    <x v="0"/>
    <x v="0"/>
    <x v="0"/>
    <x v="0"/>
    <x v="0"/>
    <x v="0"/>
    <x v="0"/>
    <x v="0"/>
    <x v="0"/>
    <x v="0"/>
    <x v="0"/>
    <m/>
    <x v="0"/>
    <x v="0"/>
    <x v="0"/>
    <x v="0"/>
    <x v="0"/>
    <s v="FLOWING SAMPLE"/>
    <m/>
    <x v="0"/>
    <m/>
    <m/>
    <m/>
    <m/>
  </r>
  <r>
    <x v="1"/>
    <s v="T23N R103W S28 fFRONTIER-CLOVERLY"/>
    <m/>
    <x v="1"/>
    <x v="3"/>
    <x v="50"/>
    <s v="SE SW"/>
    <n v="28"/>
    <n v="23"/>
    <n v="103"/>
    <n v="41.936019000000002"/>
    <n v="-109.086945"/>
    <s v="4903722585"/>
    <s v="8-28 PC"/>
    <x v="0"/>
    <s v="FRONTIER-CLOVERLY"/>
    <m/>
    <m/>
    <m/>
    <x v="0"/>
    <m/>
    <m/>
    <m/>
    <m/>
    <x v="2"/>
    <d v="1997-05-26T00:00:00"/>
    <n v="7.12"/>
    <x v="0"/>
    <n v="5"/>
    <n v="0"/>
    <n v="7"/>
    <n v="0"/>
    <x v="1"/>
    <n v="2"/>
    <n v="31"/>
    <n v="0"/>
    <x v="1"/>
    <n v="0"/>
    <n v="29"/>
    <x v="0"/>
    <s v="ENERVEST OPERATING LLC"/>
    <n v="0.2495"/>
    <n v="0"/>
    <n v="0.30449999999999999"/>
    <n v="0"/>
    <n v="0.55400000000000005"/>
    <n v="5.6419999999999998E-2"/>
    <n v="0.50808999999999993"/>
    <n v="0"/>
    <x v="1"/>
    <n v="0"/>
    <n v="0.56450999999999996"/>
    <n v="-9.3964291781029295E-3"/>
    <n v="45"/>
    <n v="0.21621621621621623"/>
    <n v="0.45036101083032487"/>
    <n v="0"/>
    <n v="0.54963898916967502"/>
    <n v="9.9945085118067004E-2"/>
    <n v="0.9000549148819329"/>
    <n v="0"/>
    <x v="1"/>
    <n v="0"/>
    <x v="1"/>
    <n v="22"/>
    <n v="278"/>
    <x v="0"/>
    <n v="0"/>
    <x v="0"/>
    <x v="1"/>
    <m/>
    <x v="1"/>
    <x v="1"/>
    <x v="1"/>
    <n v="0"/>
    <x v="1"/>
    <x v="1"/>
    <x v="1"/>
    <x v="1"/>
    <x v="0"/>
    <x v="0"/>
    <x v="0"/>
    <x v="0"/>
    <x v="0"/>
    <x v="0"/>
    <x v="0"/>
    <x v="0"/>
    <x v="0"/>
    <m/>
    <x v="0"/>
    <x v="0"/>
    <x v="0"/>
    <x v="0"/>
    <x v="0"/>
    <m/>
    <n v="19970526"/>
    <x v="1"/>
    <s v="CORE LABS - LAB No 974652-7"/>
    <m/>
    <m/>
    <d v="1997-05-27T00:00:00"/>
  </r>
  <r>
    <x v="0"/>
    <s v="T23N R103W S19 fFRONTIER"/>
    <n v="49008423"/>
    <x v="0"/>
    <x v="0"/>
    <x v="49"/>
    <m/>
    <s v="19"/>
    <s v=" 23"/>
    <s v=" 103"/>
    <n v="41.954639999999998"/>
    <n v="-109.12029"/>
    <s v="4903705907"/>
    <s v="UNIT NO. 5"/>
    <x v="0"/>
    <s v="FRONTIER"/>
    <m/>
    <m/>
    <n v="145"/>
    <x v="0"/>
    <n v="7872"/>
    <n v="8017"/>
    <m/>
    <m/>
    <x v="1"/>
    <d v="1964-03-02T00:00:00"/>
    <n v="8.1999998092651367"/>
    <x v="0"/>
    <n v="4"/>
    <n v="4"/>
    <n v="553"/>
    <n v="7"/>
    <x v="0"/>
    <n v="24"/>
    <n v="1439"/>
    <m/>
    <x v="0"/>
    <n v="24"/>
    <n v="1325"/>
    <x v="0"/>
    <m/>
    <n v="0.1996"/>
    <n v="0.32916000000000001"/>
    <n v="24.055499999999999"/>
    <n v="0.17906"/>
    <n v="24.763319999999997"/>
    <n v="0.67703999999999998"/>
    <n v="23.585209999999996"/>
    <m/>
    <x v="0"/>
    <n v="0.49968000000000001"/>
    <n v="24.76193"/>
    <n v="2.8066491335169753E-5"/>
    <n v="2052"/>
    <n v="0.21527983417234231"/>
    <n v="8.0603085531342333E-3"/>
    <n v="1.3292240297343008E-2"/>
    <n v="0.97864745114952278"/>
    <n v="2.7341972132220709E-2"/>
    <n v="0.95247866381982327"/>
    <n v="2.0179364047955874E-2"/>
    <x v="0"/>
    <m/>
    <x v="0"/>
    <m/>
    <m/>
    <x v="0"/>
    <m/>
    <x v="0"/>
    <x v="0"/>
    <m/>
    <x v="0"/>
    <x v="0"/>
    <x v="0"/>
    <m/>
    <x v="0"/>
    <x v="0"/>
    <x v="0"/>
    <x v="0"/>
    <x v="0"/>
    <x v="0"/>
    <x v="0"/>
    <x v="0"/>
    <x v="0"/>
    <x v="0"/>
    <x v="0"/>
    <x v="0"/>
    <x v="0"/>
    <m/>
    <x v="0"/>
    <x v="0"/>
    <x v="0"/>
    <x v="0"/>
    <x v="0"/>
    <s v="PRODUCTION WATER"/>
    <m/>
    <x v="0"/>
    <m/>
    <m/>
    <m/>
    <m/>
  </r>
  <r>
    <x v="1"/>
    <s v="T23N R102W S35 fMESAVERDE/ROCK SPRINGS"/>
    <m/>
    <x v="1"/>
    <x v="3"/>
    <x v="0"/>
    <s v="SE SE"/>
    <n v="35"/>
    <n v="23"/>
    <n v="102"/>
    <n v="41.92022"/>
    <n v="-108.92136000000001"/>
    <s v="4903723815"/>
    <s v="35-4-1 UPR"/>
    <x v="0"/>
    <s v="MESAVERDE/ROCK SPRINGS"/>
    <m/>
    <m/>
    <m/>
    <x v="0"/>
    <m/>
    <m/>
    <n v="4775"/>
    <n v="4440"/>
    <x v="2"/>
    <d v="1997-10-19T00:00:00"/>
    <n v="7.07"/>
    <x v="0"/>
    <n v="75"/>
    <n v="16.7"/>
    <n v="8500"/>
    <n v="0"/>
    <x v="1"/>
    <n v="7442"/>
    <n v="7400"/>
    <n v="0"/>
    <x v="1"/>
    <n v="8.3000000000000007"/>
    <n v="19164"/>
    <x v="0"/>
    <s v="WILLIAMS PRODUCTION RMT COMPANY"/>
    <n v="3.7425000000000002"/>
    <n v="1.3742429999999999"/>
    <n v="369.75"/>
    <n v="0"/>
    <n v="374.86674299999999"/>
    <n v="209.93881999999999"/>
    <n v="121.28599999999999"/>
    <n v="0"/>
    <x v="1"/>
    <n v="0.17280600000000002"/>
    <n v="331.39762599999995"/>
    <n v="6.1547939989593389E-2"/>
    <n v="23442"/>
    <n v="0.10040839318405859"/>
    <n v="9.9835476736329209E-3"/>
    <n v="3.6659507029141816E-3"/>
    <n v="0.98635050162345295"/>
    <n v="0.63349524416931102"/>
    <n v="0.36598330972956339"/>
    <n v="5.2144610112566118E-4"/>
    <x v="1"/>
    <n v="0"/>
    <x v="1"/>
    <n v="0"/>
    <n v="0"/>
    <x v="0"/>
    <n v="0"/>
    <x v="0"/>
    <x v="1"/>
    <m/>
    <x v="1"/>
    <x v="1"/>
    <x v="1"/>
    <n v="0"/>
    <x v="1"/>
    <x v="1"/>
    <x v="1"/>
    <x v="1"/>
    <x v="0"/>
    <x v="0"/>
    <x v="0"/>
    <x v="0"/>
    <x v="0"/>
    <x v="0"/>
    <x v="0"/>
    <x v="0"/>
    <x v="0"/>
    <m/>
    <x v="0"/>
    <x v="0"/>
    <x v="0"/>
    <x v="0"/>
    <x v="0"/>
    <m/>
    <n v="19971019"/>
    <x v="1"/>
    <s v="STIM-LAB - No SL5082 A"/>
    <m/>
    <m/>
    <d v="1997-10-21T00:00:00"/>
  </r>
  <r>
    <x v="0"/>
    <s v="T23N R101W S30 fMESAVERDE"/>
    <n v="49008031"/>
    <x v="0"/>
    <x v="0"/>
    <x v="0"/>
    <m/>
    <s v="30"/>
    <s v=" 23"/>
    <s v=" 101"/>
    <n v="41.933500000000002"/>
    <n v="-108.89396000000001"/>
    <s v="4903705901"/>
    <s v="FEDERAL 1-C"/>
    <x v="0"/>
    <s v="MESAVERDE"/>
    <m/>
    <m/>
    <n v="17"/>
    <x v="0"/>
    <n v="2852"/>
    <n v="2869"/>
    <n v="3503"/>
    <m/>
    <x v="0"/>
    <m/>
    <n v="8.1999998092651367"/>
    <x v="0"/>
    <n v="6"/>
    <n v="2"/>
    <n v="705"/>
    <n v="-3"/>
    <x v="0"/>
    <n v="32"/>
    <n v="1598"/>
    <m/>
    <x v="0"/>
    <n v="39"/>
    <n v="1667"/>
    <x v="0"/>
    <m/>
    <n v="0.2994"/>
    <n v="0.16458"/>
    <n v="30.6675"/>
    <n v="0"/>
    <n v="31.131479999999996"/>
    <n v="0.90271999999999997"/>
    <n v="26.191219999999998"/>
    <m/>
    <x v="0"/>
    <n v="0.81198000000000004"/>
    <n v="27.905919999999995"/>
    <n v="5.4635874886089189E-2"/>
    <n v="2376"/>
    <n v="0.17536482809794707"/>
    <n v="9.6172748613300753E-3"/>
    <n v="5.2866102093443688E-3"/>
    <n v="0.98509611492932558"/>
    <n v="3.2348691603788733E-2"/>
    <n v="0.93855425658784952"/>
    <n v="2.9097051808361817E-2"/>
    <x v="0"/>
    <m/>
    <x v="0"/>
    <m/>
    <m/>
    <x v="0"/>
    <m/>
    <x v="0"/>
    <x v="0"/>
    <m/>
    <x v="0"/>
    <x v="0"/>
    <x v="0"/>
    <m/>
    <x v="0"/>
    <x v="0"/>
    <x v="0"/>
    <x v="0"/>
    <x v="0"/>
    <x v="0"/>
    <x v="0"/>
    <x v="0"/>
    <x v="0"/>
    <x v="0"/>
    <x v="0"/>
    <x v="0"/>
    <x v="0"/>
    <m/>
    <x v="0"/>
    <x v="0"/>
    <x v="0"/>
    <x v="0"/>
    <x v="0"/>
    <s v="DST NO. 1"/>
    <m/>
    <x v="0"/>
    <m/>
    <m/>
    <m/>
    <m/>
  </r>
  <r>
    <x v="1"/>
    <s v="T23N R101W S04 fMESAVERDE/ROCK SPRINGS"/>
    <m/>
    <x v="1"/>
    <x v="3"/>
    <x v="0"/>
    <s v="SE NE"/>
    <n v="4"/>
    <n v="23"/>
    <n v="101"/>
    <n v="41.999189999999999"/>
    <n v="-108.84211999999999"/>
    <s v="4903721625"/>
    <s v="TREASURE UNIT #3"/>
    <x v="0"/>
    <s v="MESAVERDE/ROCK SPRINGS"/>
    <m/>
    <m/>
    <m/>
    <x v="0"/>
    <m/>
    <n v="7301"/>
    <n v="7950"/>
    <m/>
    <x v="2"/>
    <d v="2001-11-07T00:00:00"/>
    <n v="7.27"/>
    <x v="0"/>
    <n v="26"/>
    <n v="12"/>
    <n v="10948"/>
    <m/>
    <x v="1"/>
    <n v="13500"/>
    <n v="6000"/>
    <n v="0"/>
    <x v="0"/>
    <n v="5"/>
    <n v="30492"/>
    <x v="0"/>
    <s v="QUESTAR APPLIED TECHNOLOGY SERVICES, ROCK SPRINGS"/>
    <n v="1.2974000000000001"/>
    <n v="0.98748000000000002"/>
    <n v="476.23799999999994"/>
    <n v="0"/>
    <n v="478.52287999999993"/>
    <n v="380.83499999999998"/>
    <n v="98.34"/>
    <n v="0"/>
    <x v="1"/>
    <n v="0.10410000000000001"/>
    <n v="479.27909999999997"/>
    <n v="-7.8953689362809803E-4"/>
    <n v="30491"/>
    <n v="-1.6398012560877622E-5"/>
    <n v="2.7112601178025182E-3"/>
    <n v="2.0636003862553034E-3"/>
    <n v="0.99522513949594216"/>
    <n v="0.79459963933332378"/>
    <n v="0.2051831594576104"/>
    <n v="2.1720120906586584E-4"/>
    <x v="0"/>
    <n v="1"/>
    <x v="0"/>
    <m/>
    <n v="0.16500000000000001"/>
    <x v="5"/>
    <m/>
    <x v="1"/>
    <x v="0"/>
    <n v="0"/>
    <x v="0"/>
    <x v="0"/>
    <x v="0"/>
    <m/>
    <x v="0"/>
    <x v="0"/>
    <x v="0"/>
    <x v="0"/>
    <x v="0"/>
    <x v="0"/>
    <x v="0"/>
    <x v="0"/>
    <x v="0"/>
    <x v="0"/>
    <x v="0"/>
    <x v="0"/>
    <x v="0"/>
    <m/>
    <x v="0"/>
    <x v="0"/>
    <x v="0"/>
    <x v="0"/>
    <x v="0"/>
    <m/>
    <m/>
    <x v="0"/>
    <m/>
    <m/>
    <m/>
    <m/>
  </r>
  <r>
    <x v="1"/>
    <s v="T23N R101W S04 fMESAVERDE/ERICSON"/>
    <m/>
    <x v="1"/>
    <x v="3"/>
    <x v="0"/>
    <s v="SE NE"/>
    <n v="4"/>
    <n v="23"/>
    <n v="101"/>
    <n v="41.999189999999999"/>
    <n v="-108.84211999999999"/>
    <s v="4903721625"/>
    <s v="TREASURE UNIT #3"/>
    <x v="0"/>
    <s v="MESAVERDE/ERICSON"/>
    <m/>
    <m/>
    <m/>
    <x v="0"/>
    <m/>
    <m/>
    <n v="7950"/>
    <m/>
    <x v="2"/>
    <d v="1998-07-01T00:00:00"/>
    <n v="7.1"/>
    <x v="0"/>
    <n v="116"/>
    <n v="30.2"/>
    <n v="10100"/>
    <n v="0"/>
    <x v="1"/>
    <n v="14000"/>
    <n v="3100"/>
    <n v="0"/>
    <x v="1"/>
    <n v="42"/>
    <n v="25300"/>
    <x v="0"/>
    <s v="WILLIAMS PRODUCTION RMT COMPANY"/>
    <n v="5.7884000000000002"/>
    <n v="2.4851580000000002"/>
    <n v="439.35"/>
    <n v="0"/>
    <n v="447.62355799999995"/>
    <n v="394.94"/>
    <n v="50.808999999999997"/>
    <n v="0"/>
    <x v="1"/>
    <n v="0.87444000000000011"/>
    <n v="446.62344000000002"/>
    <n v="1.1183912299808799E-3"/>
    <n v="27388.2"/>
    <n v="3.9633162643627998E-2"/>
    <n v="1.2931401613138513E-2"/>
    <n v="5.5518927804063438E-3"/>
    <n v="0.98151670560645521"/>
    <n v="0.88427960699957886"/>
    <n v="0.11376250203079354"/>
    <n v="1.9578909696275682E-3"/>
    <x v="1"/>
    <n v="77.5"/>
    <x v="1"/>
    <n v="0"/>
    <n v="26.7"/>
    <x v="0"/>
    <n v="0"/>
    <x v="0"/>
    <x v="1"/>
    <m/>
    <x v="1"/>
    <x v="1"/>
    <x v="1"/>
    <n v="0"/>
    <x v="1"/>
    <x v="1"/>
    <x v="1"/>
    <x v="1"/>
    <x v="0"/>
    <x v="0"/>
    <x v="0"/>
    <x v="0"/>
    <x v="0"/>
    <x v="0"/>
    <x v="0"/>
    <x v="0"/>
    <x v="0"/>
    <m/>
    <x v="0"/>
    <x v="0"/>
    <x v="0"/>
    <x v="0"/>
    <x v="0"/>
    <s v="1ST RUN - RBP 5818"/>
    <n v="19980701"/>
    <x v="1"/>
    <s v="CHEMTECH-FORD - LAB No 98-U005343"/>
    <m/>
    <m/>
    <d v="1998-07-10T00:00:00"/>
  </r>
  <r>
    <x v="0"/>
    <s v="T23N R101W S04 fMESAVERDE/ALMOND"/>
    <n v="49007441"/>
    <x v="0"/>
    <x v="0"/>
    <x v="0"/>
    <s v="NW SW"/>
    <s v="4"/>
    <s v=" 23"/>
    <s v=" 101"/>
    <n v="41.993310000000001"/>
    <n v="-108.85469000000001"/>
    <s v="4903705927"/>
    <s v="NO. 4-1 UNIT"/>
    <x v="0"/>
    <s v="MESAVERDE/ALMOND"/>
    <m/>
    <m/>
    <n v="55"/>
    <x v="3"/>
    <n v="4963"/>
    <n v="5018"/>
    <n v="5456"/>
    <m/>
    <x v="0"/>
    <d v="1959-02-13T00:00:00"/>
    <n v="8.1999998092651367"/>
    <x v="0"/>
    <n v="46"/>
    <n v="7"/>
    <n v="5097"/>
    <n v="-3"/>
    <x v="0"/>
    <n v="4752"/>
    <n v="5081"/>
    <m/>
    <x v="0"/>
    <n v="-3"/>
    <n v="12622"/>
    <x v="0"/>
    <m/>
    <n v="2.2953999999999999"/>
    <n v="0.57603000000000004"/>
    <n v="221.71949999999998"/>
    <n v="0"/>
    <n v="224.59092999999999"/>
    <n v="134.05392000000001"/>
    <n v="83.277589999999989"/>
    <m/>
    <x v="0"/>
    <n v="0"/>
    <n v="217.33150999999998"/>
    <n v="1.6426909663152672E-2"/>
    <n v="14974"/>
    <n v="8.522974344107842E-2"/>
    <n v="1.022035929946058E-2"/>
    <n v="2.5647963610997116E-3"/>
    <n v="0.98721484433943973"/>
    <n v="0.61681769017295296"/>
    <n v="0.38318230982704715"/>
    <n v="0"/>
    <x v="0"/>
    <m/>
    <x v="0"/>
    <m/>
    <m/>
    <x v="0"/>
    <m/>
    <x v="0"/>
    <x v="0"/>
    <m/>
    <x v="0"/>
    <x v="0"/>
    <x v="0"/>
    <m/>
    <x v="0"/>
    <x v="0"/>
    <x v="0"/>
    <x v="0"/>
    <x v="0"/>
    <x v="0"/>
    <x v="0"/>
    <x v="0"/>
    <x v="0"/>
    <x v="0"/>
    <x v="0"/>
    <x v="0"/>
    <x v="0"/>
    <m/>
    <x v="0"/>
    <x v="0"/>
    <x v="0"/>
    <x v="0"/>
    <x v="0"/>
    <s v="DST NO. 1 (BOTTOM)"/>
    <m/>
    <x v="0"/>
    <m/>
    <m/>
    <m/>
    <m/>
  </r>
  <r>
    <x v="1"/>
    <s v="T23N R101W S04 fMESAVERDE"/>
    <m/>
    <x v="1"/>
    <x v="3"/>
    <x v="0"/>
    <s v="NW SW"/>
    <n v="4"/>
    <n v="23"/>
    <n v="101"/>
    <n v="41.993310000000001"/>
    <n v="-108.85469000000001"/>
    <s v="4903705927"/>
    <s v="NO. 4-1 UNIT"/>
    <x v="0"/>
    <s v="MESAVERDE"/>
    <m/>
    <m/>
    <m/>
    <x v="0"/>
    <m/>
    <m/>
    <n v="5456"/>
    <m/>
    <x v="2"/>
    <d v="1997-10-20T00:00:00"/>
    <n v="7.07"/>
    <x v="0"/>
    <n v="75"/>
    <n v="16.7"/>
    <n v="8500"/>
    <n v="0"/>
    <x v="1"/>
    <n v="7442"/>
    <n v="7400"/>
    <n v="0"/>
    <x v="1"/>
    <n v="8.3000000000000007"/>
    <n v="19164"/>
    <x v="0"/>
    <s v="RIVER GAS"/>
    <n v="3.7425000000000002"/>
    <n v="1.3742429999999999"/>
    <n v="369.75"/>
    <n v="0"/>
    <n v="374.86674299999999"/>
    <n v="209.93881999999999"/>
    <n v="121.28599999999999"/>
    <n v="0"/>
    <x v="1"/>
    <n v="0.17280600000000002"/>
    <n v="331.39762599999995"/>
    <n v="6.1547939989593389E-2"/>
    <n v="23442"/>
    <n v="0.10040839318405859"/>
    <n v="9.9835476736329209E-3"/>
    <n v="3.6659507029141816E-3"/>
    <n v="0.98635050162345295"/>
    <n v="0.63349524416931102"/>
    <n v="0.36598330972956339"/>
    <n v="5.2144610112566118E-4"/>
    <x v="1"/>
    <n v="0"/>
    <x v="1"/>
    <n v="0"/>
    <n v="0"/>
    <x v="0"/>
    <n v="0"/>
    <x v="0"/>
    <x v="1"/>
    <m/>
    <x v="1"/>
    <x v="1"/>
    <x v="1"/>
    <n v="0"/>
    <x v="1"/>
    <x v="1"/>
    <x v="1"/>
    <x v="1"/>
    <x v="0"/>
    <x v="0"/>
    <x v="0"/>
    <x v="0"/>
    <x v="0"/>
    <x v="0"/>
    <x v="0"/>
    <x v="0"/>
    <x v="0"/>
    <m/>
    <x v="0"/>
    <x v="0"/>
    <x v="0"/>
    <x v="0"/>
    <x v="0"/>
    <m/>
    <n v="19971020"/>
    <x v="1"/>
    <s v="STIM-LAB - No SL5082"/>
    <m/>
    <m/>
    <d v="1997-10-21T00:00:00"/>
  </r>
  <r>
    <x v="1"/>
    <s v="T23N R098W S16 fMESAVERDE"/>
    <n v="5530"/>
    <x v="0"/>
    <x v="0"/>
    <x v="10"/>
    <s v="NE NE"/>
    <n v="16"/>
    <n v="23"/>
    <n v="98"/>
    <n v="41.97128"/>
    <n v="-108.49659"/>
    <s v="4903726609"/>
    <s v="1 STENGLE STATE"/>
    <x v="0"/>
    <s v="MESAVERDE"/>
    <m/>
    <m/>
    <n v="1605"/>
    <x v="0"/>
    <n v="8298"/>
    <n v="9903"/>
    <n v="10250"/>
    <n v="10000"/>
    <x v="1"/>
    <m/>
    <n v="7.38"/>
    <x v="1"/>
    <n v="40"/>
    <n v="5"/>
    <n v="2167"/>
    <n v="0"/>
    <x v="1"/>
    <n v="2600"/>
    <n v="1464"/>
    <n v="0"/>
    <x v="1"/>
    <n v="0"/>
    <n v="6285"/>
    <x v="0"/>
    <s v="YATES PETROLEUM CORPORATION"/>
    <n v="1.996"/>
    <n v="0.41144999999999998"/>
    <n v="94.264499999999998"/>
    <n v="0"/>
    <n v="96.671949999999995"/>
    <n v="73.346000000000004"/>
    <n v="23.994959999999999"/>
    <n v="0"/>
    <x v="1"/>
    <n v="0"/>
    <n v="97.340959999999995"/>
    <n v="-3.4482756843346157E-3"/>
    <n v="6276"/>
    <n v="-7.165034631000717E-4"/>
    <n v="2.0647147388668585E-2"/>
    <n v="4.2561466899136719E-3"/>
    <n v="0.97509670592141773"/>
    <n v="0.75349575348342579"/>
    <n v="0.24650424651657432"/>
    <n v="0"/>
    <x v="1"/>
    <n v="8.9"/>
    <x v="1"/>
    <n v="0"/>
    <n v="1.3"/>
    <x v="1"/>
    <n v="0"/>
    <x v="1"/>
    <x v="1"/>
    <n v="0"/>
    <x v="1"/>
    <x v="1"/>
    <x v="1"/>
    <n v="0"/>
    <x v="1"/>
    <x v="1"/>
    <x v="1"/>
    <x v="1"/>
    <x v="0"/>
    <x v="0"/>
    <x v="0"/>
    <x v="0"/>
    <x v="0"/>
    <x v="0"/>
    <x v="0"/>
    <x v="0"/>
    <x v="0"/>
    <m/>
    <x v="0"/>
    <x v="0"/>
    <x v="0"/>
    <x v="0"/>
    <x v="0"/>
    <s v="PRODUCED WATER"/>
    <m/>
    <x v="0"/>
    <s v="BJ SERVICES ROCK SPRINGS"/>
    <m/>
    <s v="8298-9903"/>
    <d v="2007-05-24T00:00:00"/>
  </r>
  <r>
    <x v="1"/>
    <s v="T23N R098W S09 fMESAVERDE"/>
    <n v="5529"/>
    <x v="0"/>
    <x v="0"/>
    <x v="51"/>
    <s v="NW NE"/>
    <n v="9"/>
    <n v="23"/>
    <n v="98"/>
    <n v="41.985663000000002"/>
    <n v="-108.49652"/>
    <s v="4903726957"/>
    <s v="9-1 RED LAKES"/>
    <x v="0"/>
    <s v="MESAVERDE"/>
    <m/>
    <m/>
    <n v="1560"/>
    <x v="0"/>
    <n v="8438"/>
    <n v="9998"/>
    <n v="10050"/>
    <n v="10174"/>
    <x v="1"/>
    <m/>
    <n v="6.92"/>
    <x v="1"/>
    <n v="48"/>
    <n v="5"/>
    <n v="3337"/>
    <n v="0"/>
    <x v="1"/>
    <n v="4200"/>
    <n v="1854"/>
    <n v="0"/>
    <x v="1"/>
    <n v="0"/>
    <n v="9454"/>
    <x v="0"/>
    <s v="YATES PETROLEUM CORPORATION"/>
    <n v="2.3952"/>
    <n v="0.41144999999999998"/>
    <n v="145.15949999999998"/>
    <n v="0"/>
    <n v="147.96614999999997"/>
    <n v="118.482"/>
    <n v="30.387059999999998"/>
    <n v="0"/>
    <x v="1"/>
    <n v="0"/>
    <n v="148.86905999999999"/>
    <n v="-3.0417887419757917E-3"/>
    <n v="9444"/>
    <n v="-5.2915652449994708E-4"/>
    <n v="1.6187486124360204E-2"/>
    <n v="2.7807035595641305E-3"/>
    <n v="0.98103181031607578"/>
    <n v="0.79588062153411865"/>
    <n v="0.20411937846588135"/>
    <n v="0"/>
    <x v="1"/>
    <n v="10"/>
    <x v="1"/>
    <n v="0"/>
    <n v="0.95"/>
    <x v="1"/>
    <n v="0"/>
    <x v="1"/>
    <x v="1"/>
    <n v="0"/>
    <x v="1"/>
    <x v="1"/>
    <x v="1"/>
    <n v="0"/>
    <x v="1"/>
    <x v="1"/>
    <x v="1"/>
    <x v="1"/>
    <x v="0"/>
    <x v="0"/>
    <x v="0"/>
    <x v="0"/>
    <x v="0"/>
    <x v="0"/>
    <x v="0"/>
    <x v="0"/>
    <x v="0"/>
    <m/>
    <x v="0"/>
    <x v="0"/>
    <x v="0"/>
    <x v="0"/>
    <x v="0"/>
    <s v="PRODUCED WATER"/>
    <m/>
    <x v="0"/>
    <s v="BJ SERVICES ROCK SPRINGS"/>
    <m/>
    <s v="8438-9998"/>
    <d v="2007-05-25T00:00:00"/>
  </r>
  <r>
    <x v="1"/>
    <s v="T23N R096W S02 fLEWIS-MESAVERDE"/>
    <n v="5526"/>
    <x v="0"/>
    <x v="0"/>
    <x v="10"/>
    <s v="SE SW"/>
    <n v="2"/>
    <n v="23"/>
    <n v="96"/>
    <n v="41.991010000000003"/>
    <n v="-108.23439999999999"/>
    <s v="4903726307"/>
    <s v="1-Y MOLITOR FED"/>
    <x v="0"/>
    <s v="LEWIS-MESAVERDE"/>
    <m/>
    <m/>
    <n v="2310"/>
    <x v="0"/>
    <n v="10570"/>
    <n v="12880"/>
    <n v="13180"/>
    <n v="13134"/>
    <x v="1"/>
    <m/>
    <n v="6.61"/>
    <x v="1"/>
    <n v="16"/>
    <n v="5"/>
    <n v="3387"/>
    <n v="0"/>
    <x v="1"/>
    <n v="4200"/>
    <n v="1879"/>
    <n v="0"/>
    <x v="1"/>
    <n v="0"/>
    <n v="9491"/>
    <x v="0"/>
    <s v="YATES PETROLEUM CORPORATION"/>
    <n v="0.7984"/>
    <n v="0.41144999999999998"/>
    <n v="147.33449999999999"/>
    <n v="0"/>
    <n v="148.54434999999998"/>
    <n v="118.482"/>
    <n v="30.796809999999997"/>
    <n v="0"/>
    <x v="1"/>
    <n v="0"/>
    <n v="149.27880999999999"/>
    <n v="-2.4660943091195891E-3"/>
    <n v="9487"/>
    <n v="-2.1077036568658446E-4"/>
    <n v="5.3748257675233025E-3"/>
    <n v="2.769879837233796E-3"/>
    <n v="0.991855294395243"/>
    <n v="0.79369603763588414"/>
    <n v="0.20630396236411583"/>
    <n v="0"/>
    <x v="1"/>
    <n v="4.2"/>
    <x v="1"/>
    <n v="0"/>
    <n v="0.8"/>
    <x v="1"/>
    <n v="0"/>
    <x v="1"/>
    <x v="1"/>
    <n v="0"/>
    <x v="1"/>
    <x v="1"/>
    <x v="1"/>
    <n v="0"/>
    <x v="1"/>
    <x v="1"/>
    <x v="1"/>
    <x v="1"/>
    <x v="0"/>
    <x v="0"/>
    <x v="0"/>
    <x v="0"/>
    <x v="0"/>
    <x v="0"/>
    <x v="0"/>
    <x v="0"/>
    <x v="0"/>
    <m/>
    <x v="0"/>
    <x v="0"/>
    <x v="0"/>
    <x v="0"/>
    <x v="0"/>
    <s v="PRODUCED WATER"/>
    <m/>
    <x v="0"/>
    <s v="BJ SERVICES ROCK SPRINGS"/>
    <m/>
    <s v="10570-12880"/>
    <d v="2007-05-24T00:00:00"/>
  </r>
  <r>
    <x v="1"/>
    <s v="T23N R096W S02 fLEWIS-MESAVERDE"/>
    <n v="5524"/>
    <x v="0"/>
    <x v="0"/>
    <x v="10"/>
    <s v="SW SE"/>
    <n v="2"/>
    <n v="23"/>
    <n v="96"/>
    <n v="41.988692"/>
    <n v="-108.22863099999999"/>
    <s v="4903726775"/>
    <s v="2 MOLITOR FED"/>
    <x v="0"/>
    <s v="LEWIS-MESAVERDE"/>
    <m/>
    <m/>
    <n v="2274"/>
    <x v="0"/>
    <n v="10552"/>
    <n v="12826"/>
    <n v="13190"/>
    <n v="13007"/>
    <x v="1"/>
    <m/>
    <n v="7.09"/>
    <x v="1"/>
    <n v="40"/>
    <n v="5"/>
    <n v="4329"/>
    <n v="0"/>
    <x v="1"/>
    <n v="5800"/>
    <n v="1708"/>
    <n v="0"/>
    <x v="1"/>
    <n v="0"/>
    <n v="11887"/>
    <x v="0"/>
    <s v="YATES PETROLEUM CORPORATION"/>
    <n v="1.996"/>
    <n v="0.41144999999999998"/>
    <n v="188.3115"/>
    <n v="0"/>
    <n v="190.71895000000001"/>
    <n v="163.61799999999999"/>
    <n v="27.994119999999999"/>
    <n v="0"/>
    <x v="1"/>
    <n v="0"/>
    <n v="191.61212"/>
    <n v="-2.3361167063927026E-3"/>
    <n v="11882"/>
    <n v="-2.103580293659809E-4"/>
    <n v="1.0465661645054148E-2"/>
    <n v="2.1573629678644938E-3"/>
    <n v="0.98737697538708125"/>
    <n v="0.85390214355960359"/>
    <n v="0.14609785644039636"/>
    <n v="0"/>
    <x v="1"/>
    <n v="4.8"/>
    <x v="1"/>
    <n v="0"/>
    <n v="0.6"/>
    <x v="1"/>
    <n v="0"/>
    <x v="1"/>
    <x v="1"/>
    <n v="0"/>
    <x v="1"/>
    <x v="1"/>
    <x v="1"/>
    <n v="0"/>
    <x v="1"/>
    <x v="1"/>
    <x v="1"/>
    <x v="1"/>
    <x v="0"/>
    <x v="0"/>
    <x v="0"/>
    <x v="0"/>
    <x v="0"/>
    <x v="0"/>
    <x v="0"/>
    <x v="0"/>
    <x v="0"/>
    <m/>
    <x v="0"/>
    <x v="0"/>
    <x v="0"/>
    <x v="0"/>
    <x v="0"/>
    <s v="PRODUCED WATER"/>
    <m/>
    <x v="0"/>
    <s v="BJ SERVICES ROCK SPRINGS"/>
    <m/>
    <s v="10552-12826"/>
    <d v="2007-05-25T00:00:00"/>
  </r>
  <r>
    <x v="1"/>
    <s v="T23N R095W S35 fMESAVERDE"/>
    <n v="4080"/>
    <x v="0"/>
    <x v="0"/>
    <x v="10"/>
    <s v="C SE"/>
    <n v="35"/>
    <n v="23"/>
    <n v="95"/>
    <n v="41.918810999999998"/>
    <n v="-108.10890999999999"/>
    <s v="4903724971"/>
    <s v="LOST CREEK 35-01"/>
    <x v="0"/>
    <s v="MESAVERDE"/>
    <m/>
    <m/>
    <m/>
    <x v="0"/>
    <s v="11233"/>
    <m/>
    <n v="11525"/>
    <n v="11522"/>
    <x v="2"/>
    <d v="2003-06-09T00:00:00"/>
    <n v="7.71"/>
    <x v="1"/>
    <n v="16.5"/>
    <m/>
    <n v="1658"/>
    <n v="3.25"/>
    <x v="1"/>
    <n v="1849"/>
    <n v="907"/>
    <m/>
    <x v="0"/>
    <n v="96"/>
    <n v="4292"/>
    <x v="0"/>
    <s v="BP AMERICA PRODUCTION CO"/>
    <n v="0.82335000000000003"/>
    <n v="0"/>
    <n v="72.12299999999999"/>
    <n v="8.3135000000000001E-2"/>
    <n v="73.029484999999994"/>
    <n v="52.160289999999996"/>
    <n v="14.865729999999999"/>
    <n v="0"/>
    <x v="1"/>
    <n v="1.9987200000000001"/>
    <n v="69.024739999999994"/>
    <n v="2.819166413388972E-2"/>
    <n v="4529.75"/>
    <n v="2.6950435004392554E-2"/>
    <n v="1.1274213422154081E-2"/>
    <n v="0"/>
    <n v="0.98872578657784582"/>
    <n v="0.75567528396340211"/>
    <n v="0.21536814191549292"/>
    <n v="2.8956574121104986E-2"/>
    <x v="0"/>
    <n v="7.1"/>
    <x v="0"/>
    <m/>
    <m/>
    <x v="0"/>
    <n v="6550"/>
    <x v="0"/>
    <x v="0"/>
    <m/>
    <x v="0"/>
    <x v="0"/>
    <x v="0"/>
    <m/>
    <x v="0"/>
    <x v="0"/>
    <x v="0"/>
    <x v="0"/>
    <x v="0"/>
    <x v="0"/>
    <x v="0"/>
    <x v="0"/>
    <x v="0"/>
    <x v="0"/>
    <x v="0"/>
    <x v="0"/>
    <x v="0"/>
    <m/>
    <x v="0"/>
    <x v="0"/>
    <x v="0"/>
    <x v="0"/>
    <x v="0"/>
    <m/>
    <n v="20030609"/>
    <x v="0"/>
    <s v="BP AMERICA"/>
    <m/>
    <m/>
    <d v="2003-06-11T00:00:00"/>
  </r>
  <r>
    <x v="1"/>
    <s v="T23N R095W S31 fLEWIS-MESAVERDE"/>
    <n v="5063"/>
    <x v="0"/>
    <x v="0"/>
    <x v="52"/>
    <s v="SE NW"/>
    <n v="31"/>
    <n v="23"/>
    <n v="95"/>
    <n v="41.924438000000002"/>
    <n v="-108.193018"/>
    <s v="4903725971"/>
    <s v="2 CHAMPLIN 320 B"/>
    <x v="0"/>
    <s v="LEWIS-MESAVERDE"/>
    <m/>
    <m/>
    <n v="678"/>
    <x v="0"/>
    <n v="10056"/>
    <n v="10734"/>
    <n v="10850"/>
    <m/>
    <x v="2"/>
    <d v="2005-03-17T00:00:00"/>
    <n v="7.35"/>
    <x v="1"/>
    <n v="16.899999999999999"/>
    <n v="2.5"/>
    <n v="2320"/>
    <n v="72"/>
    <x v="1"/>
    <n v="2800"/>
    <n v="2300"/>
    <n v="0"/>
    <x v="1"/>
    <n v="48"/>
    <n v="7400"/>
    <x v="0"/>
    <s v="BP AMERICA PRODUCTION COMPANY"/>
    <n v="0.84330999999999989"/>
    <n v="0.20572499999999999"/>
    <n v="100.92"/>
    <n v="1.8417599999999998"/>
    <n v="103.81079499999998"/>
    <n v="78.988"/>
    <n v="37.696999999999996"/>
    <n v="0"/>
    <x v="1"/>
    <n v="0.99936000000000003"/>
    <n v="117.68436"/>
    <n v="-6.263597503972497E-2"/>
    <n v="7559.4"/>
    <n v="1.0655507573833151E-2"/>
    <n v="8.1235289644010535E-3"/>
    <n v="1.9817303200500491E-3"/>
    <n v="0.98989474071554884"/>
    <n v="0.6711851940223833"/>
    <n v="0.32032293840914794"/>
    <n v="8.491867568468741E-3"/>
    <x v="1"/>
    <n v="2.5"/>
    <x v="1"/>
    <n v="0"/>
    <n v="0"/>
    <x v="1"/>
    <n v="12800"/>
    <x v="1"/>
    <x v="1"/>
    <n v="0"/>
    <x v="1"/>
    <x v="1"/>
    <x v="1"/>
    <n v="0"/>
    <x v="1"/>
    <x v="1"/>
    <x v="1"/>
    <x v="1"/>
    <x v="0"/>
    <x v="0"/>
    <x v="0"/>
    <x v="0"/>
    <x v="0"/>
    <x v="0"/>
    <x v="0"/>
    <x v="0"/>
    <x v="0"/>
    <m/>
    <x v="0"/>
    <x v="0"/>
    <x v="0"/>
    <x v="0"/>
    <x v="0"/>
    <m/>
    <n v="20050317"/>
    <x v="0"/>
    <s v="BP ID No CH320 B2"/>
    <m/>
    <s v="10056-10734"/>
    <d v="2005-03-19T00:00:00"/>
  </r>
  <r>
    <x v="1"/>
    <s v="T23N R095W S27 fLEWIS-MESAVERDE"/>
    <n v="4245"/>
    <x v="0"/>
    <x v="0"/>
    <x v="10"/>
    <s v="SE SE"/>
    <n v="27"/>
    <n v="23"/>
    <n v="95"/>
    <n v="41.932957000000002"/>
    <n v="-108.12760299999999"/>
    <s v="4903725470"/>
    <s v="LOST CREEK 27-01"/>
    <x v="0"/>
    <s v="LEWIS-MESAVERDE"/>
    <m/>
    <m/>
    <m/>
    <x v="0"/>
    <s v="10477"/>
    <m/>
    <n v="11508"/>
    <m/>
    <x v="2"/>
    <d v="2003-11-04T00:00:00"/>
    <n v="7.9"/>
    <x v="1"/>
    <n v="20"/>
    <n v="1.5"/>
    <n v="2238"/>
    <n v="71"/>
    <x v="1"/>
    <n v="1849"/>
    <n v="2882"/>
    <m/>
    <x v="0"/>
    <n v="182"/>
    <n v="7810"/>
    <x v="0"/>
    <s v="BP AMERICAN PRODUCTION COMPANY"/>
    <n v="0.998"/>
    <n v="0.123435"/>
    <n v="97.352999999999994"/>
    <n v="1.8161799999999999"/>
    <n v="100.290615"/>
    <n v="52.160289999999996"/>
    <n v="47.235979999999998"/>
    <n v="0"/>
    <x v="1"/>
    <n v="3.7892400000000004"/>
    <n v="103.18550999999999"/>
    <n v="-1.4227197416895919E-2"/>
    <n v="7243.5"/>
    <n v="-3.7632444282060654E-2"/>
    <n v="9.9510806669198312E-3"/>
    <n v="1.2307731884982458E-3"/>
    <n v="0.98881814614458186"/>
    <n v="0.50550014241340668"/>
    <n v="0.45777725961716914"/>
    <n v="3.6722597969424203E-2"/>
    <x v="0"/>
    <n v="3.5"/>
    <x v="0"/>
    <m/>
    <m/>
    <x v="0"/>
    <n v="9900"/>
    <x v="0"/>
    <x v="0"/>
    <m/>
    <x v="0"/>
    <x v="0"/>
    <x v="0"/>
    <n v="3.3"/>
    <x v="0"/>
    <x v="0"/>
    <x v="0"/>
    <x v="0"/>
    <x v="0"/>
    <x v="0"/>
    <x v="0"/>
    <x v="0"/>
    <x v="0"/>
    <x v="0"/>
    <x v="0"/>
    <x v="0"/>
    <x v="0"/>
    <m/>
    <x v="0"/>
    <x v="0"/>
    <x v="0"/>
    <x v="0"/>
    <x v="0"/>
    <m/>
    <n v="2003114"/>
    <x v="0"/>
    <s v="BP AMERICA"/>
    <m/>
    <m/>
    <d v="2003-11-05T00:00:00"/>
  </r>
  <r>
    <x v="1"/>
    <s v="T23N R095W S25 fMESAVERDE"/>
    <n v="4079"/>
    <x v="0"/>
    <x v="0"/>
    <x v="10"/>
    <s v="SE SE"/>
    <n v="25"/>
    <n v="23"/>
    <n v="95"/>
    <n v="41.933225"/>
    <n v="-108.089592"/>
    <s v="4903724961"/>
    <s v="LOST CREEK 25-01"/>
    <x v="0"/>
    <s v="MESAVERDE"/>
    <m/>
    <m/>
    <m/>
    <x v="0"/>
    <s v="11512"/>
    <m/>
    <n v="11844"/>
    <n v="11841"/>
    <x v="2"/>
    <d v="2003-06-09T00:00:00"/>
    <n v="7.61"/>
    <x v="1"/>
    <n v="24.2"/>
    <n v="1.1499999999999999"/>
    <n v="2483"/>
    <n v="14.5"/>
    <x v="1"/>
    <n v="3448"/>
    <n v="961"/>
    <m/>
    <x v="0"/>
    <n v="48"/>
    <n v="6940"/>
    <x v="0"/>
    <s v="BP AMERICA PRODUCTION CO"/>
    <n v="1.2075799999999999"/>
    <n v="9.4633499999999995E-2"/>
    <n v="108.01049999999999"/>
    <n v="0.37090999999999996"/>
    <n v="109.68362349999998"/>
    <n v="97.268079999999998"/>
    <n v="15.750789999999999"/>
    <n v="0"/>
    <x v="1"/>
    <n v="0.99936000000000003"/>
    <n v="114.01822999999999"/>
    <n v="-1.9376712495589615E-2"/>
    <n v="6979.85"/>
    <n v="2.862818205655978E-3"/>
    <n v="1.1009665449281954E-2"/>
    <n v="8.6278604754519265E-4"/>
    <n v="0.98812754850317286"/>
    <n v="0.85309235198616928"/>
    <n v="0.1381427338417725"/>
    <n v="8.764914172058276E-3"/>
    <x v="0"/>
    <n v="0.87"/>
    <x v="0"/>
    <m/>
    <m/>
    <x v="0"/>
    <n v="10950"/>
    <x v="0"/>
    <x v="0"/>
    <m/>
    <x v="0"/>
    <x v="0"/>
    <x v="0"/>
    <n v="2.11"/>
    <x v="0"/>
    <x v="0"/>
    <x v="0"/>
    <x v="0"/>
    <x v="0"/>
    <x v="0"/>
    <x v="0"/>
    <x v="0"/>
    <x v="0"/>
    <x v="0"/>
    <x v="0"/>
    <x v="0"/>
    <x v="0"/>
    <m/>
    <x v="0"/>
    <x v="0"/>
    <x v="0"/>
    <x v="0"/>
    <x v="0"/>
    <m/>
    <n v="20030609"/>
    <x v="0"/>
    <s v="BP AMERICA"/>
    <m/>
    <m/>
    <d v="2003-06-11T00:00:00"/>
  </r>
  <r>
    <x v="1"/>
    <s v="T23N R095W S14 fLEWIS-MESAVERDE/ALMOND"/>
    <n v="5521"/>
    <x v="0"/>
    <x v="0"/>
    <x v="53"/>
    <s v="NE SE"/>
    <n v="14"/>
    <n v="23"/>
    <n v="95"/>
    <n v="42.133944"/>
    <n v="-110.049127"/>
    <s v="4903723909"/>
    <s v="2 HARVEST"/>
    <x v="0"/>
    <s v="LEWIS-MESAVERDE/ALMOND"/>
    <m/>
    <m/>
    <n v="637"/>
    <x v="0"/>
    <n v="11251"/>
    <n v="11888"/>
    <m/>
    <m/>
    <x v="1"/>
    <m/>
    <n v="7.63"/>
    <x v="1"/>
    <n v="2"/>
    <n v="0"/>
    <n v="824"/>
    <n v="0"/>
    <x v="1"/>
    <n v="60"/>
    <n v="2098"/>
    <n v="0"/>
    <x v="1"/>
    <n v="0"/>
    <n v="2985"/>
    <x v="0"/>
    <s v="YATES PETROLEUM CORPORATION"/>
    <n v="9.98E-2"/>
    <n v="0"/>
    <n v="35.843999999999994"/>
    <n v="0"/>
    <n v="35.943799999999996"/>
    <n v="1.6925999999999999"/>
    <n v="34.386219999999994"/>
    <n v="0"/>
    <x v="1"/>
    <n v="0"/>
    <n v="36.078819999999993"/>
    <n v="-1.874688813042309E-3"/>
    <n v="2984"/>
    <n v="-1.6753224995811694E-4"/>
    <n v="2.7765567357930995E-3"/>
    <n v="0"/>
    <n v="0.99722344326420687"/>
    <n v="4.691395117689548E-2"/>
    <n v="0.95308604882310455"/>
    <n v="0"/>
    <x v="1"/>
    <n v="0.3"/>
    <x v="1"/>
    <n v="0"/>
    <n v="0.9"/>
    <x v="1"/>
    <n v="0"/>
    <x v="1"/>
    <x v="1"/>
    <n v="0"/>
    <x v="1"/>
    <x v="1"/>
    <x v="1"/>
    <n v="0"/>
    <x v="1"/>
    <x v="1"/>
    <x v="1"/>
    <x v="1"/>
    <x v="0"/>
    <x v="0"/>
    <x v="0"/>
    <x v="0"/>
    <x v="0"/>
    <x v="0"/>
    <x v="0"/>
    <x v="0"/>
    <x v="0"/>
    <m/>
    <x v="0"/>
    <x v="0"/>
    <x v="0"/>
    <x v="0"/>
    <x v="0"/>
    <s v="PRODUCED WATER`"/>
    <m/>
    <x v="0"/>
    <s v="BJ SERVICES ROCK SPRINGS"/>
    <m/>
    <s v="11251-11888"/>
    <d v="2007-05-03T00:00:00"/>
  </r>
  <r>
    <x v="1"/>
    <s v="T23N R095W S14 fLEWIS-MESAVERDE/ALMOND"/>
    <n v="3819"/>
    <x v="0"/>
    <x v="0"/>
    <x v="53"/>
    <s v="NE SE"/>
    <n v="14"/>
    <n v="23"/>
    <n v="95"/>
    <n v="41.662730000000003"/>
    <n v="-107.93323599999999"/>
    <s v="4903724909"/>
    <s v="HARVEST UNIT 2"/>
    <x v="0"/>
    <s v="LEWIS-MESAVERDE/ALMOND"/>
    <m/>
    <m/>
    <m/>
    <x v="0"/>
    <s v="11251"/>
    <m/>
    <n v="10825"/>
    <n v="9580"/>
    <x v="2"/>
    <d v="1999-05-02T00:00:00"/>
    <n v="8.2899999999999991"/>
    <x v="1"/>
    <n v="18"/>
    <n v="2"/>
    <n v="3390"/>
    <n v="64"/>
    <x v="1"/>
    <n v="3497"/>
    <n v="2141"/>
    <m/>
    <x v="0"/>
    <n v="10"/>
    <n v="7513"/>
    <x v="0"/>
    <s v="YATES PETROLEUM"/>
    <n v="0.8982"/>
    <n v="0.16458"/>
    <n v="147.465"/>
    <n v="1.6371199999999999"/>
    <n v="150.16490000000002"/>
    <n v="98.650369999999995"/>
    <n v="35.090989999999998"/>
    <n v="0"/>
    <x v="1"/>
    <n v="0.20820000000000002"/>
    <n v="133.94955999999999"/>
    <n v="5.707326547195108E-2"/>
    <n v="9122"/>
    <n v="9.6723775172828375E-2"/>
    <n v="5.9814244207534511E-3"/>
    <n v="1.0959951360138087E-3"/>
    <n v="0.99292258044323267"/>
    <n v="0.73647401305386895"/>
    <n v="0.26197167053031006"/>
    <n v="1.5543164158210003E-3"/>
    <x v="0"/>
    <n v="2.57"/>
    <x v="0"/>
    <m/>
    <m/>
    <x v="0"/>
    <n v="13360"/>
    <x v="2"/>
    <x v="0"/>
    <n v="204.44"/>
    <x v="2"/>
    <x v="1"/>
    <x v="2"/>
    <n v="12.92"/>
    <x v="1"/>
    <x v="2"/>
    <x v="2"/>
    <x v="2"/>
    <x v="0"/>
    <x v="0"/>
    <x v="0"/>
    <x v="1"/>
    <x v="0"/>
    <x v="0"/>
    <x v="0"/>
    <x v="1"/>
    <x v="0"/>
    <n v="0.11"/>
    <x v="0"/>
    <x v="0"/>
    <x v="0"/>
    <x v="0"/>
    <x v="0"/>
    <m/>
    <n v="19990502"/>
    <x v="0"/>
    <s v="BEUERMAN AND ASSOCIATES BUTTE MT ID No 1999-0074"/>
    <m/>
    <m/>
    <d v="1999-05-28T00:00:00"/>
  </r>
  <r>
    <x v="1"/>
    <s v="T23N R095W S14 fLEWIS-MESAVERDE/ALMOND"/>
    <n v="5520"/>
    <x v="0"/>
    <x v="0"/>
    <x v="10"/>
    <s v="NW NW"/>
    <n v="14"/>
    <n v="23"/>
    <n v="95"/>
    <n v="41.97231"/>
    <n v="-108.12086600000001"/>
    <s v="4903723759"/>
    <s v="1 HARVEST"/>
    <x v="0"/>
    <s v="LEWIS-MESAVERDE/ALMOND"/>
    <m/>
    <m/>
    <n v="746"/>
    <x v="0"/>
    <n v="11176"/>
    <n v="11922"/>
    <n v="12286"/>
    <n v="12195"/>
    <x v="1"/>
    <m/>
    <n v="8.83"/>
    <x v="1"/>
    <n v="1"/>
    <n v="0"/>
    <n v="734"/>
    <n v="0"/>
    <x v="1"/>
    <n v="60"/>
    <n v="1596"/>
    <n v="8"/>
    <x v="1"/>
    <n v="200"/>
    <n v="2595"/>
    <x v="0"/>
    <s v="YATES PETROLEUM CORPORATION"/>
    <n v="4.99E-2"/>
    <n v="0"/>
    <n v="31.928999999999998"/>
    <n v="0"/>
    <n v="31.978899999999999"/>
    <n v="1.6925999999999999"/>
    <n v="26.158439999999999"/>
    <n v="0.26663999999999999"/>
    <x v="1"/>
    <n v="4.1640000000000006"/>
    <n v="32.281679999999994"/>
    <n v="-4.7117533019464652E-3"/>
    <n v="2599"/>
    <n v="7.7011936850211781E-4"/>
    <n v="1.5604038913158364E-3"/>
    <n v="0"/>
    <n v="0.99843959610868416"/>
    <n v="5.2432215423732602E-2"/>
    <n v="0.81031842208955673"/>
    <n v="0.12898956931609512"/>
    <x v="1"/>
    <n v="5"/>
    <x v="1"/>
    <n v="0"/>
    <n v="1"/>
    <x v="1"/>
    <n v="0"/>
    <x v="1"/>
    <x v="1"/>
    <n v="0"/>
    <x v="1"/>
    <x v="1"/>
    <x v="1"/>
    <n v="0"/>
    <x v="1"/>
    <x v="1"/>
    <x v="1"/>
    <x v="1"/>
    <x v="0"/>
    <x v="0"/>
    <x v="0"/>
    <x v="0"/>
    <x v="0"/>
    <x v="0"/>
    <x v="0"/>
    <x v="0"/>
    <x v="0"/>
    <m/>
    <x v="0"/>
    <x v="0"/>
    <x v="0"/>
    <x v="0"/>
    <x v="0"/>
    <s v="PRODUCED WATER"/>
    <m/>
    <x v="0"/>
    <s v="BJ SERVICES ROCK SPRINGS"/>
    <m/>
    <s v="11176-11922"/>
    <d v="2007-05-03T00:00:00"/>
  </r>
  <r>
    <x v="1"/>
    <s v="T23N R094W S35 fLEWIS-MESAVERDE"/>
    <n v="4063"/>
    <x v="0"/>
    <x v="0"/>
    <x v="54"/>
    <s v="SW SW"/>
    <n v="35"/>
    <n v="23"/>
    <n v="94"/>
    <n v="41.918010000000002"/>
    <n v="-108.00366"/>
    <s v="4903725196"/>
    <s v="BATTLE SPRINGS 35-01"/>
    <x v="0"/>
    <s v="LEWIS-MESAVERDE"/>
    <m/>
    <m/>
    <m/>
    <x v="0"/>
    <s v="10131"/>
    <m/>
    <n v="12300"/>
    <n v="12298"/>
    <x v="2"/>
    <d v="2003-06-06T00:00:00"/>
    <n v="7.86"/>
    <x v="1"/>
    <n v="13.2"/>
    <n v="1.98"/>
    <n v="1945"/>
    <n v="69.8"/>
    <x v="1"/>
    <n v="2099"/>
    <n v="1891"/>
    <m/>
    <x v="0"/>
    <n v="76"/>
    <n v="5600"/>
    <x v="0"/>
    <s v="BP AMERICA PRODUCTION CO"/>
    <n v="0.65867999999999993"/>
    <n v="0.1629342"/>
    <n v="84.607500000000002"/>
    <n v="1.7854839999999998"/>
    <n v="87.214598199999983"/>
    <n v="59.212789999999998"/>
    <n v="30.993489999999998"/>
    <n v="0"/>
    <x v="1"/>
    <n v="1.5823200000000002"/>
    <n v="91.788599999999988"/>
    <n v="-2.5552626131793914E-2"/>
    <n v="6095.98"/>
    <n v="4.2406023266113618E-2"/>
    <n v="7.5524053724299574E-3"/>
    <n v="1.8681987117152141E-3"/>
    <n v="0.99057939591585487"/>
    <n v="0.64509960931967592"/>
    <n v="0.33766164861431597"/>
    <n v="1.72387420660082E-2"/>
    <x v="0"/>
    <n v="0.18"/>
    <x v="0"/>
    <m/>
    <m/>
    <x v="0"/>
    <n v="8460"/>
    <x v="0"/>
    <x v="0"/>
    <m/>
    <x v="0"/>
    <x v="0"/>
    <x v="0"/>
    <n v="1.07"/>
    <x v="0"/>
    <x v="0"/>
    <x v="0"/>
    <x v="0"/>
    <x v="0"/>
    <x v="0"/>
    <x v="0"/>
    <x v="0"/>
    <x v="0"/>
    <x v="0"/>
    <x v="0"/>
    <x v="0"/>
    <x v="0"/>
    <m/>
    <x v="0"/>
    <x v="0"/>
    <x v="0"/>
    <x v="0"/>
    <x v="0"/>
    <m/>
    <n v="20030606"/>
    <x v="0"/>
    <s v="BP AMERICA PRODUCTION CO"/>
    <m/>
    <m/>
    <d v="2003-06-08T00:00:00"/>
  </r>
  <r>
    <x v="1"/>
    <s v="T23N R094W S33 fMESAVERDE"/>
    <n v="5057"/>
    <x v="0"/>
    <x v="0"/>
    <x v="54"/>
    <s v="SE SW"/>
    <n v="33"/>
    <n v="23"/>
    <n v="94"/>
    <n v="41.918244000000001"/>
    <n v="-108.041484"/>
    <s v="4903725927"/>
    <s v="33-1 BATTLE SPRINGS"/>
    <x v="0"/>
    <s v="MESAVERDE"/>
    <m/>
    <m/>
    <n v="258"/>
    <x v="0"/>
    <n v="11690"/>
    <n v="11948"/>
    <n v="12064"/>
    <m/>
    <x v="2"/>
    <d v="2005-03-23T00:00:00"/>
    <n v="6.81"/>
    <x v="1"/>
    <n v="11"/>
    <n v="1.3"/>
    <n v="1400"/>
    <n v="26"/>
    <x v="1"/>
    <n v="2000"/>
    <n v="622"/>
    <n v="0"/>
    <x v="1"/>
    <n v="52"/>
    <n v="4120"/>
    <x v="0"/>
    <s v="BP AMERICA PRODUCTION COMPANY"/>
    <n v="0.54889999999999994"/>
    <n v="0.106977"/>
    <n v="60.9"/>
    <n v="0.66508"/>
    <n v="62.220956999999999"/>
    <n v="56.42"/>
    <n v="10.194579999999998"/>
    <n v="0"/>
    <x v="1"/>
    <n v="1.08264"/>
    <n v="67.697219999999987"/>
    <n v="-4.2151630560518023E-2"/>
    <n v="4112.3"/>
    <n v="-9.3534006292285497E-4"/>
    <n v="8.8217865244342025E-3"/>
    <n v="1.7193081745753285E-3"/>
    <n v="0.98945890530099057"/>
    <n v="0.83341679318589457"/>
    <n v="0.15059082189785636"/>
    <n v="1.5992384916249148E-2"/>
    <x v="1"/>
    <n v="20"/>
    <x v="1"/>
    <n v="0"/>
    <n v="0"/>
    <x v="1"/>
    <n v="7140"/>
    <x v="1"/>
    <x v="1"/>
    <n v="0"/>
    <x v="1"/>
    <x v="1"/>
    <x v="1"/>
    <n v="0"/>
    <x v="1"/>
    <x v="1"/>
    <x v="1"/>
    <x v="1"/>
    <x v="0"/>
    <x v="0"/>
    <x v="0"/>
    <x v="0"/>
    <x v="0"/>
    <x v="0"/>
    <x v="0"/>
    <x v="0"/>
    <x v="0"/>
    <m/>
    <x v="0"/>
    <x v="0"/>
    <x v="0"/>
    <x v="0"/>
    <x v="0"/>
    <m/>
    <n v="20050323"/>
    <x v="0"/>
    <s v="BP ID No BS33-1"/>
    <m/>
    <s v="11690-11948"/>
    <d v="2005-03-25T00:00:00"/>
  </r>
  <r>
    <x v="1"/>
    <s v="T23N R094W S29 fMESAVERDE"/>
    <n v="5164"/>
    <x v="0"/>
    <x v="0"/>
    <x v="55"/>
    <s v="SE NW"/>
    <n v="29"/>
    <n v="23"/>
    <n v="94"/>
    <n v="41.938673999999999"/>
    <n v="-108.059353"/>
    <s v="4903725924"/>
    <s v="2 CHAMPLIN 270 A"/>
    <x v="0"/>
    <s v="MESAVERDE"/>
    <m/>
    <m/>
    <n v="230"/>
    <x v="0"/>
    <n v="11935"/>
    <n v="12165"/>
    <n v="12381"/>
    <m/>
    <x v="2"/>
    <d v="2004-10-26T00:00:00"/>
    <n v="7.04"/>
    <x v="1"/>
    <n v="42"/>
    <n v="7"/>
    <n v="3380"/>
    <n v="51.3"/>
    <x v="1"/>
    <n v="4320"/>
    <n v="894"/>
    <n v="0"/>
    <x v="1"/>
    <n v="55.6"/>
    <n v="8290"/>
    <x v="0"/>
    <s v="BP AMERICA PRODUCTION COMPANY"/>
    <n v="2.0958000000000001"/>
    <n v="0.57603000000000004"/>
    <n v="147.03"/>
    <n v="1.3122539999999998"/>
    <n v="151.014084"/>
    <n v="121.8672"/>
    <n v="14.652659999999999"/>
    <n v="0"/>
    <x v="1"/>
    <n v="1.1575920000000002"/>
    <n v="137.67745199999999"/>
    <n v="4.6196823726761455E-2"/>
    <n v="8749.9"/>
    <n v="2.6989595009360361E-2"/>
    <n v="1.3878175760083411E-2"/>
    <n v="3.8144124358626052E-3"/>
    <n v="0.98230741180405401"/>
    <n v="0.88516455112780568"/>
    <n v="0.10642744899142963"/>
    <n v="8.407999880764792E-3"/>
    <x v="1"/>
    <n v="12.5"/>
    <x v="1"/>
    <n v="0"/>
    <n v="0"/>
    <x v="1"/>
    <n v="15300"/>
    <x v="1"/>
    <x v="1"/>
    <n v="0"/>
    <x v="1"/>
    <x v="1"/>
    <x v="1"/>
    <n v="0"/>
    <x v="1"/>
    <x v="1"/>
    <x v="1"/>
    <x v="1"/>
    <x v="0"/>
    <x v="0"/>
    <x v="0"/>
    <x v="0"/>
    <x v="0"/>
    <x v="0"/>
    <x v="0"/>
    <x v="0"/>
    <x v="0"/>
    <m/>
    <x v="0"/>
    <x v="0"/>
    <x v="0"/>
    <x v="0"/>
    <x v="0"/>
    <m/>
    <n v="20041026"/>
    <x v="0"/>
    <s v="BP"/>
    <s v="11807"/>
    <s v="11935-12165"/>
    <d v="2004-10-28T00:00:00"/>
  </r>
  <r>
    <x v="1"/>
    <s v="T23N R094W S27 fMESAVERDE"/>
    <n v="5036"/>
    <x v="0"/>
    <x v="0"/>
    <x v="54"/>
    <s v="SE SW"/>
    <n v="27"/>
    <n v="23"/>
    <n v="94"/>
    <n v="41.932749999999999"/>
    <n v="-108.02245600000001"/>
    <s v="4903725784"/>
    <s v="27-1 BATTLE SPRING"/>
    <x v="0"/>
    <s v="MESAVERDE"/>
    <m/>
    <m/>
    <n v="217"/>
    <x v="0"/>
    <n v="12020"/>
    <n v="12237"/>
    <n v="12400"/>
    <m/>
    <x v="2"/>
    <d v="2005-03-23T00:00:00"/>
    <n v="6.98"/>
    <x v="1"/>
    <n v="13.6"/>
    <n v="1.2"/>
    <n v="927"/>
    <n v="15"/>
    <x v="1"/>
    <n v="1400"/>
    <n v="365"/>
    <n v="0"/>
    <x v="1"/>
    <n v="56"/>
    <n v="3060"/>
    <x v="0"/>
    <s v="BP AMERICA PRODUCTION COMPANY"/>
    <n v="0.67864000000000002"/>
    <n v="9.8748000000000002E-2"/>
    <n v="40.3245"/>
    <n v="0.38369999999999999"/>
    <n v="41.485588"/>
    <n v="39.494"/>
    <n v="5.9823499999999994"/>
    <n v="0"/>
    <x v="1"/>
    <n v="1.1659200000000001"/>
    <n v="46.642269999999996"/>
    <n v="-5.8513642757548882E-2"/>
    <n v="2777.8"/>
    <n v="-4.8340128130460069E-2"/>
    <n v="1.6358452000246448E-2"/>
    <n v="2.3802965020045036E-3"/>
    <n v="0.98126125149774901"/>
    <n v="0.84674266496892203"/>
    <n v="0.12826026692097103"/>
    <n v="2.4997068110106994E-2"/>
    <x v="1"/>
    <n v="2.1"/>
    <x v="1"/>
    <n v="0"/>
    <n v="0"/>
    <x v="1"/>
    <n v="5260"/>
    <x v="1"/>
    <x v="1"/>
    <n v="0"/>
    <x v="1"/>
    <x v="1"/>
    <x v="1"/>
    <n v="0"/>
    <x v="1"/>
    <x v="1"/>
    <x v="1"/>
    <x v="1"/>
    <x v="0"/>
    <x v="0"/>
    <x v="0"/>
    <x v="0"/>
    <x v="0"/>
    <x v="0"/>
    <x v="0"/>
    <x v="0"/>
    <x v="0"/>
    <m/>
    <x v="0"/>
    <x v="0"/>
    <x v="0"/>
    <x v="0"/>
    <x v="0"/>
    <m/>
    <n v="20050323"/>
    <x v="0"/>
    <s v="BP ID No W0055"/>
    <m/>
    <s v="12020-12237"/>
    <d v="2005-03-25T00:00:00"/>
  </r>
  <r>
    <x v="1"/>
    <s v="T23N R094W S25 fMESAVERDE"/>
    <n v="5050"/>
    <x v="0"/>
    <x v="0"/>
    <x v="54"/>
    <s v="NE NW"/>
    <n v="25"/>
    <n v="23"/>
    <n v="94"/>
    <n v="41.940403000000003"/>
    <n v="-107.98312799999999"/>
    <s v="4903725804"/>
    <s v="25-1 BATTLE SPRINGS"/>
    <x v="0"/>
    <s v="MESAVERDE"/>
    <m/>
    <m/>
    <n v="285"/>
    <x v="0"/>
    <n v="12410"/>
    <n v="12695"/>
    <n v="12838"/>
    <m/>
    <x v="2"/>
    <d v="2005-03-23T00:00:00"/>
    <n v="6.34"/>
    <x v="1"/>
    <n v="17.8"/>
    <n v="2.1"/>
    <n v="1400"/>
    <n v="15.8"/>
    <x v="1"/>
    <n v="2220"/>
    <n v="482"/>
    <n v="0"/>
    <x v="1"/>
    <n v="42"/>
    <n v="4320"/>
    <x v="0"/>
    <s v="BP AMERICA PRODUCTION COMPANY"/>
    <n v="0.88822000000000001"/>
    <n v="0.17280900000000002"/>
    <n v="60.9"/>
    <n v="0.40416400000000002"/>
    <n v="62.365192999999998"/>
    <n v="62.626199999999997"/>
    <n v="7.8999799999999993"/>
    <n v="0"/>
    <x v="1"/>
    <n v="0.87444000000000011"/>
    <n v="71.400620000000004"/>
    <n v="-6.7546608489569795E-2"/>
    <n v="4179.7"/>
    <n v="-1.6506464934056515E-2"/>
    <n v="1.4242239256759777E-2"/>
    <n v="2.7709206319621272E-3"/>
    <n v="0.98298684011127813"/>
    <n v="0.87711003069721238"/>
    <n v="0.11064301682534408"/>
    <n v="1.2246952477443474E-2"/>
    <x v="1"/>
    <n v="14.4"/>
    <x v="1"/>
    <n v="0"/>
    <n v="0"/>
    <x v="1"/>
    <n v="7480"/>
    <x v="1"/>
    <x v="1"/>
    <n v="0"/>
    <x v="1"/>
    <x v="1"/>
    <x v="1"/>
    <n v="0"/>
    <x v="1"/>
    <x v="1"/>
    <x v="1"/>
    <x v="1"/>
    <x v="0"/>
    <x v="0"/>
    <x v="0"/>
    <x v="0"/>
    <x v="0"/>
    <x v="0"/>
    <x v="0"/>
    <x v="0"/>
    <x v="0"/>
    <m/>
    <x v="0"/>
    <x v="0"/>
    <x v="0"/>
    <x v="0"/>
    <x v="0"/>
    <m/>
    <n v="20050323"/>
    <x v="0"/>
    <s v="BP ID No BS25-1"/>
    <m/>
    <s v="12410-12695"/>
    <d v="2005-03-25T00:00:00"/>
  </r>
  <r>
    <x v="1"/>
    <s v="T23N R094W S23 fMESAVERDE"/>
    <n v="5058"/>
    <x v="0"/>
    <x v="0"/>
    <x v="54"/>
    <s v="SW SW"/>
    <n v="23"/>
    <n v="23"/>
    <n v="94"/>
    <n v="41.947786000000001"/>
    <n v="-108.002999"/>
    <s v="4903725799"/>
    <s v="23-1 BATTLE SPRINGS"/>
    <x v="0"/>
    <s v="MESAVERDE"/>
    <m/>
    <m/>
    <n v="291"/>
    <x v="0"/>
    <n v="12390"/>
    <n v="12681"/>
    <n v="12759"/>
    <m/>
    <x v="2"/>
    <d v="2005-03-23T00:00:00"/>
    <n v="7.04"/>
    <x v="1"/>
    <n v="14.5"/>
    <n v="1.6"/>
    <n v="1600"/>
    <n v="26.6"/>
    <x v="1"/>
    <n v="2450"/>
    <n v="845"/>
    <n v="0"/>
    <x v="1"/>
    <n v="39"/>
    <n v="5400"/>
    <x v="0"/>
    <s v="BP AMERICA PRODUCTION COMPANY"/>
    <n v="0.72355000000000003"/>
    <n v="0.131664"/>
    <n v="69.599999999999994"/>
    <n v="0.68042800000000003"/>
    <n v="71.135642000000004"/>
    <n v="69.114499999999992"/>
    <n v="13.849549999999999"/>
    <n v="0"/>
    <x v="1"/>
    <n v="0.81198000000000004"/>
    <n v="83.776029999999992"/>
    <n v="-8.1597389252889785E-2"/>
    <n v="4976.7"/>
    <n v="-4.0793315794038582E-2"/>
    <n v="1.0171413087127266E-2"/>
    <n v="1.8508865077790399E-3"/>
    <n v="0.9879777004050937"/>
    <n v="0.82499134895745241"/>
    <n v="0.16531637987620088"/>
    <n v="9.6922711663467477E-3"/>
    <x v="1"/>
    <n v="11.7"/>
    <x v="1"/>
    <n v="0"/>
    <n v="0"/>
    <x v="1"/>
    <n v="9280"/>
    <x v="1"/>
    <x v="1"/>
    <n v="0"/>
    <x v="1"/>
    <x v="1"/>
    <x v="1"/>
    <n v="0"/>
    <x v="1"/>
    <x v="1"/>
    <x v="1"/>
    <x v="1"/>
    <x v="0"/>
    <x v="0"/>
    <x v="0"/>
    <x v="0"/>
    <x v="0"/>
    <x v="0"/>
    <x v="0"/>
    <x v="0"/>
    <x v="0"/>
    <m/>
    <x v="0"/>
    <x v="0"/>
    <x v="0"/>
    <x v="0"/>
    <x v="0"/>
    <m/>
    <n v="20050323"/>
    <x v="0"/>
    <s v="BP ID No BS23-1"/>
    <m/>
    <s v="12390-12681"/>
    <d v="2005-03-25T00:00:00"/>
  </r>
  <r>
    <x v="1"/>
    <s v="T23N R094W S19 fMESAVERDE"/>
    <n v="4062"/>
    <x v="0"/>
    <x v="0"/>
    <x v="10"/>
    <s v="SE NW"/>
    <n v="19"/>
    <n v="23"/>
    <n v="94"/>
    <n v="41.954891000000003"/>
    <n v="-108.08007600000001"/>
    <s v="4903725242"/>
    <s v="BATTLE SPRINGS 19-01"/>
    <x v="0"/>
    <s v="MESAVERDE"/>
    <m/>
    <m/>
    <m/>
    <x v="0"/>
    <s v="11793"/>
    <m/>
    <n v="12360"/>
    <n v="12159"/>
    <x v="2"/>
    <d v="2003-06-09T00:00:00"/>
    <n v="7.98"/>
    <x v="1"/>
    <n v="37.700000000000003"/>
    <n v="0.64"/>
    <n v="2880"/>
    <n v="27.2"/>
    <x v="1"/>
    <n v="3999"/>
    <n v="1254"/>
    <m/>
    <x v="0"/>
    <n v="51"/>
    <n v="8404"/>
    <x v="0"/>
    <s v="PB AMERICA PRODUCTION CO"/>
    <n v="1.8812300000000002"/>
    <n v="5.26656E-2"/>
    <n v="125.28"/>
    <n v="0.69577599999999995"/>
    <n v="127.90967159999998"/>
    <n v="112.81179"/>
    <n v="20.553059999999999"/>
    <n v="0"/>
    <x v="1"/>
    <n v="1.06182"/>
    <n v="134.42667"/>
    <n v="-2.4842148671634982E-2"/>
    <n v="8249.5400000000009"/>
    <n v="-9.2749049151110881E-3"/>
    <n v="1.470748831161881E-2"/>
    <n v="4.1174056145415049E-4"/>
    <n v="0.98488077112692707"/>
    <n v="0.83920690737931691"/>
    <n v="0.15289421362591216"/>
    <n v="7.8988789947709043E-3"/>
    <x v="0"/>
    <n v="0.64"/>
    <x v="0"/>
    <m/>
    <m/>
    <x v="0"/>
    <n v="13040"/>
    <x v="0"/>
    <x v="0"/>
    <m/>
    <x v="0"/>
    <x v="0"/>
    <x v="0"/>
    <n v="0.88"/>
    <x v="0"/>
    <x v="0"/>
    <x v="0"/>
    <x v="0"/>
    <x v="0"/>
    <x v="0"/>
    <x v="0"/>
    <x v="0"/>
    <x v="0"/>
    <x v="0"/>
    <x v="0"/>
    <x v="0"/>
    <x v="0"/>
    <m/>
    <x v="0"/>
    <x v="0"/>
    <x v="0"/>
    <x v="0"/>
    <x v="0"/>
    <m/>
    <n v="20030609"/>
    <x v="0"/>
    <s v="BP AMERICA"/>
    <m/>
    <m/>
    <d v="2003-06-11T00:00:00"/>
  </r>
  <r>
    <x v="1"/>
    <s v="T23N R094W S13 fLEWIS-MESAVERDE"/>
    <n v="5059"/>
    <x v="0"/>
    <x v="0"/>
    <x v="54"/>
    <s v="NW SW"/>
    <n v="13"/>
    <n v="23"/>
    <n v="94"/>
    <n v="41.153919000000002"/>
    <n v="-108.647328"/>
    <s v="4903725850"/>
    <s v="13-1 BATTLE SPRINGS"/>
    <x v="0"/>
    <s v="LEWIS-MESAVERDE"/>
    <m/>
    <m/>
    <n v="906"/>
    <x v="0"/>
    <n v="12046"/>
    <n v="12952"/>
    <n v="8600"/>
    <n v="6230"/>
    <x v="2"/>
    <d v="2005-03-23T00:00:00"/>
    <n v="7.63"/>
    <x v="1"/>
    <n v="16.5"/>
    <n v="3.7"/>
    <n v="2440"/>
    <n v="49"/>
    <x v="1"/>
    <n v="3450"/>
    <n v="1020"/>
    <n v="0"/>
    <x v="1"/>
    <n v="59"/>
    <n v="7980"/>
    <x v="0"/>
    <s v="BP AMERICA PRODUCTION COMPANY"/>
    <n v="0.82335000000000003"/>
    <n v="0.30447300000000005"/>
    <n v="106.14"/>
    <n v="1.25342"/>
    <n v="108.521243"/>
    <n v="97.3245"/>
    <n v="16.717799999999997"/>
    <n v="0"/>
    <x v="1"/>
    <n v="1.22838"/>
    <n v="115.27068"/>
    <n v="-3.0159430731555047E-2"/>
    <n v="7038.2"/>
    <n v="-6.2710577832230233E-2"/>
    <n v="7.5869938201868926E-3"/>
    <n v="2.8056534516472508E-3"/>
    <n v="0.9896073527281658"/>
    <n v="0.84431270814052628"/>
    <n v="0.14503080922225839"/>
    <n v="1.0656482637215293E-2"/>
    <x v="1"/>
    <n v="5.4"/>
    <x v="1"/>
    <n v="0"/>
    <n v="0"/>
    <x v="1"/>
    <n v="13700"/>
    <x v="1"/>
    <x v="1"/>
    <n v="0"/>
    <x v="1"/>
    <x v="1"/>
    <x v="1"/>
    <n v="0"/>
    <x v="1"/>
    <x v="1"/>
    <x v="1"/>
    <x v="1"/>
    <x v="0"/>
    <x v="0"/>
    <x v="0"/>
    <x v="0"/>
    <x v="0"/>
    <x v="0"/>
    <x v="0"/>
    <x v="0"/>
    <x v="0"/>
    <m/>
    <x v="0"/>
    <x v="0"/>
    <x v="0"/>
    <x v="0"/>
    <x v="0"/>
    <m/>
    <n v="20050323"/>
    <x v="0"/>
    <s v="BP ID No BS13-1"/>
    <m/>
    <s v="12046-12952"/>
    <d v="2005-03-25T00:00:00"/>
  </r>
  <r>
    <x v="1"/>
    <s v="T23N R093W S29 fLEWIS-MESAVERDE"/>
    <n v="5055"/>
    <x v="0"/>
    <x v="0"/>
    <x v="10"/>
    <s v="C SW"/>
    <n v="29"/>
    <n v="23"/>
    <n v="93"/>
    <n v="41.932720000000003"/>
    <n v="-107.94463"/>
    <s v="4903726024"/>
    <s v="29-2 CHAIN LAKES"/>
    <x v="0"/>
    <s v="LEWIS-MESAVERDE"/>
    <m/>
    <m/>
    <n v="1106"/>
    <x v="0"/>
    <n v="11815"/>
    <n v="12921"/>
    <n v="13158"/>
    <m/>
    <x v="2"/>
    <d v="2005-03-16T00:00:00"/>
    <n v="6.86"/>
    <x v="1"/>
    <n v="25"/>
    <n v="0"/>
    <n v="2710"/>
    <n v="79.400000000000006"/>
    <x v="1"/>
    <n v="4500"/>
    <n v="726"/>
    <n v="0"/>
    <x v="1"/>
    <n v="66"/>
    <n v="8860"/>
    <x v="0"/>
    <s v="BP AMERICA PRODUCTION COMPANY"/>
    <n v="1.2475000000000001"/>
    <n v="0"/>
    <n v="117.88500000000001"/>
    <n v="2.0310519999999999"/>
    <n v="121.163552"/>
    <n v="126.94499999999999"/>
    <n v="11.899139999999999"/>
    <n v="0"/>
    <x v="1"/>
    <n v="1.37412"/>
    <n v="140.21825999999999"/>
    <n v="-7.2899900165968673E-2"/>
    <n v="8106.4"/>
    <n v="-4.4417201056205224E-2"/>
    <n v="1.0296000566242892E-2"/>
    <n v="0"/>
    <n v="0.98970399943375709"/>
    <n v="0.90533857715821042"/>
    <n v="8.4861557973975724E-2"/>
    <n v="9.7998648678139354E-3"/>
    <x v="1"/>
    <n v="10.4"/>
    <x v="1"/>
    <n v="0"/>
    <n v="0"/>
    <x v="1"/>
    <n v="15100"/>
    <x v="1"/>
    <x v="1"/>
    <n v="0"/>
    <x v="1"/>
    <x v="1"/>
    <x v="1"/>
    <n v="0"/>
    <x v="1"/>
    <x v="1"/>
    <x v="1"/>
    <x v="1"/>
    <x v="0"/>
    <x v="0"/>
    <x v="0"/>
    <x v="0"/>
    <x v="0"/>
    <x v="0"/>
    <x v="0"/>
    <x v="0"/>
    <x v="0"/>
    <m/>
    <x v="0"/>
    <x v="0"/>
    <x v="0"/>
    <x v="0"/>
    <x v="0"/>
    <m/>
    <n v="20050316"/>
    <x v="0"/>
    <s v="BP ID No CL29-2"/>
    <m/>
    <s v="11815-12921"/>
    <d v="2005-03-18T00:00:00"/>
  </r>
  <r>
    <x v="1"/>
    <s v="T23N R093W S19 fLEWIS-MESAVERDE"/>
    <n v="5284"/>
    <x v="0"/>
    <x v="0"/>
    <x v="10"/>
    <s v="SE SE"/>
    <n v="19"/>
    <n v="23"/>
    <n v="93"/>
    <n v="41.946629999999999"/>
    <n v="-107.9542"/>
    <s v="4903726096"/>
    <s v="19-1 CHAIN LAKES"/>
    <x v="0"/>
    <s v="LEWIS-MESAVERDE"/>
    <m/>
    <m/>
    <n v="975"/>
    <x v="0"/>
    <n v="12245"/>
    <n v="13220"/>
    <n v="13366"/>
    <n v="13259"/>
    <x v="2"/>
    <d v="1899-12-31T00:00:00"/>
    <n v="7.61"/>
    <x v="1"/>
    <n v="27"/>
    <n v="0"/>
    <n v="2240"/>
    <n v="0"/>
    <x v="1"/>
    <n v="4170"/>
    <n v="0"/>
    <n v="0"/>
    <x v="1"/>
    <n v="93"/>
    <n v="8140"/>
    <x v="0"/>
    <s v="BP AMERICA PRODUCTION COMPANY"/>
    <n v="1.3472999999999999"/>
    <n v="0"/>
    <n v="97.44"/>
    <n v="0"/>
    <n v="98.787300000000002"/>
    <n v="117.6357"/>
    <n v="0"/>
    <n v="0"/>
    <x v="1"/>
    <n v="1.9362600000000001"/>
    <n v="119.57196"/>
    <n v="-9.518561292065196E-2"/>
    <n v="6530"/>
    <n v="-0.10974778459441036"/>
    <n v="1.3638392789356526E-2"/>
    <n v="0"/>
    <n v="0.98636160721064348"/>
    <n v="0.98380673863671708"/>
    <n v="0"/>
    <n v="1.6193261363282831E-2"/>
    <x v="1"/>
    <n v="17"/>
    <x v="1"/>
    <n v="0"/>
    <n v="0"/>
    <x v="1"/>
    <n v="0"/>
    <x v="1"/>
    <x v="1"/>
    <n v="0"/>
    <x v="1"/>
    <x v="1"/>
    <x v="1"/>
    <n v="0"/>
    <x v="1"/>
    <x v="1"/>
    <x v="1"/>
    <x v="1"/>
    <x v="0"/>
    <x v="0"/>
    <x v="0"/>
    <x v="0"/>
    <x v="0"/>
    <x v="0"/>
    <x v="0"/>
    <x v="0"/>
    <x v="0"/>
    <m/>
    <x v="0"/>
    <x v="0"/>
    <x v="0"/>
    <x v="0"/>
    <x v="0"/>
    <m/>
    <n v="19000101"/>
    <x v="0"/>
    <s v="WYOMING ANALYTICAL LABS ROCK SPRINGS ID No BPW00900"/>
    <m/>
    <s v="12245-13220"/>
    <d v="2006-01-09T00:00:00"/>
  </r>
  <r>
    <x v="0"/>
    <s v="T23N R089W S01 fTENSLEEP"/>
    <n v="49009374"/>
    <x v="0"/>
    <x v="2"/>
    <x v="42"/>
    <m/>
    <s v="1"/>
    <n v="23"/>
    <n v="89"/>
    <n v="41.992780000000003"/>
    <n v="-107.40684"/>
    <s v="4900705673"/>
    <s v="UPRR NO. 1 "/>
    <x v="0"/>
    <s v="TENSLEEP"/>
    <m/>
    <m/>
    <m/>
    <x v="0"/>
    <n v="4776"/>
    <n v="0"/>
    <m/>
    <m/>
    <x v="0"/>
    <d v="1957-12-01T00:00:00"/>
    <n v="7.5"/>
    <x v="2"/>
    <n v="344"/>
    <n v="44"/>
    <n v="1542"/>
    <n v="-3"/>
    <x v="0"/>
    <n v="1690"/>
    <n v="260"/>
    <m/>
    <x v="0"/>
    <n v="1728"/>
    <n v="5476"/>
    <x v="0"/>
    <m/>
    <n v="17.165600000000001"/>
    <n v="3.6207600000000002"/>
    <n v="67.076999999999998"/>
    <n v="0"/>
    <n v="87.86336"/>
    <n v="47.674900000000001"/>
    <n v="4.2613999999999992"/>
    <m/>
    <x v="0"/>
    <n v="35.976960000000005"/>
    <n v="87.913260000000008"/>
    <n v="-2.8388303290851789E-4"/>
    <n v="5602"/>
    <n v="1.1373894204730096E-2"/>
    <n v="0.19536698801411648"/>
    <n v="4.1208986316935751E-2"/>
    <n v="0.76342402566894774"/>
    <n v="0.54229475735514754"/>
    <n v="4.8472778736677477E-2"/>
    <n v="0.40923246390817497"/>
    <x v="0"/>
    <m/>
    <x v="0"/>
    <m/>
    <m/>
    <x v="0"/>
    <m/>
    <x v="0"/>
    <x v="0"/>
    <m/>
    <x v="0"/>
    <x v="0"/>
    <x v="0"/>
    <m/>
    <x v="0"/>
    <x v="0"/>
    <x v="0"/>
    <x v="0"/>
    <x v="0"/>
    <x v="0"/>
    <x v="0"/>
    <x v="0"/>
    <x v="0"/>
    <x v="0"/>
    <x v="0"/>
    <x v="0"/>
    <x v="0"/>
    <m/>
    <x v="0"/>
    <x v="0"/>
    <x v="0"/>
    <x v="0"/>
    <x v="0"/>
    <s v="DST"/>
    <m/>
    <x v="0"/>
    <m/>
    <m/>
    <m/>
    <m/>
  </r>
  <r>
    <x v="0"/>
    <s v="T23N R088W S06 fTENSLEEP"/>
    <n v="49008034"/>
    <x v="0"/>
    <x v="2"/>
    <x v="42"/>
    <m/>
    <s v="6"/>
    <n v="23"/>
    <n v="88"/>
    <n v="41.995269999999998"/>
    <n v="-107.38253"/>
    <s v="4900705671"/>
    <s v="JOHNSON 1"/>
    <x v="0"/>
    <s v="TENSLEEP"/>
    <m/>
    <m/>
    <n v="18"/>
    <x v="0"/>
    <n v="3778"/>
    <n v="3796"/>
    <m/>
    <m/>
    <x v="0"/>
    <m/>
    <n v="7.3"/>
    <x v="0"/>
    <n v="466"/>
    <n v="60"/>
    <n v="1581"/>
    <n v="-3"/>
    <x v="0"/>
    <n v="2100"/>
    <n v="175"/>
    <m/>
    <x v="0"/>
    <n v="1675"/>
    <n v="5968"/>
    <x v="0"/>
    <m/>
    <n v="23.253399999999999"/>
    <n v="4.9374000000000002"/>
    <n v="68.773499999999999"/>
    <n v="0"/>
    <n v="96.964299999999994"/>
    <n v="59.241"/>
    <n v="2.8682499999999997"/>
    <m/>
    <x v="0"/>
    <n v="34.8735"/>
    <n v="96.98275000000001"/>
    <n v="-9.5129057131911117E-5"/>
    <n v="6051"/>
    <n v="6.9057325900657293E-3"/>
    <n v="0.23981403464986598"/>
    <n v="5.0919771503532746E-2"/>
    <n v="0.70926619384660128"/>
    <n v="0.61084058763027438"/>
    <n v="2.9574847073319734E-2"/>
    <n v="0.35958456529640576"/>
    <x v="0"/>
    <m/>
    <x v="0"/>
    <m/>
    <m/>
    <x v="0"/>
    <m/>
    <x v="0"/>
    <x v="0"/>
    <m/>
    <x v="0"/>
    <x v="0"/>
    <x v="0"/>
    <m/>
    <x v="0"/>
    <x v="0"/>
    <x v="0"/>
    <x v="0"/>
    <x v="0"/>
    <x v="0"/>
    <x v="0"/>
    <x v="0"/>
    <x v="0"/>
    <x v="0"/>
    <x v="0"/>
    <x v="0"/>
    <x v="0"/>
    <m/>
    <x v="0"/>
    <x v="0"/>
    <x v="0"/>
    <x v="0"/>
    <x v="0"/>
    <s v="DST"/>
    <m/>
    <x v="0"/>
    <m/>
    <m/>
    <m/>
    <m/>
  </r>
  <r>
    <x v="1"/>
    <s v="T22N R113W S35 fCLOVERLY"/>
    <n v="4871"/>
    <x v="0"/>
    <x v="5"/>
    <x v="45"/>
    <s v="SE SW"/>
    <n v="35"/>
    <n v="22"/>
    <n v="113"/>
    <n v="41.839440000000003"/>
    <n v="-110.20611"/>
    <s v="4902321462"/>
    <s v="35-2 HAMS FORK"/>
    <x v="0"/>
    <s v="CLOVERLY"/>
    <m/>
    <m/>
    <n v="9"/>
    <x v="0"/>
    <n v="12239"/>
    <n v="12248"/>
    <n v="12451"/>
    <n v="12291"/>
    <x v="2"/>
    <d v="2005-12-21T00:00:00"/>
    <n v="7.01"/>
    <x v="1"/>
    <n v="175"/>
    <n v="6"/>
    <n v="6000"/>
    <n v="109"/>
    <x v="1"/>
    <n v="10480"/>
    <n v="545"/>
    <n v="0"/>
    <x v="1"/>
    <n v="26"/>
    <n v="18040"/>
    <x v="0"/>
    <s v="CHEVRON USA INC"/>
    <n v="8.7324999999999999"/>
    <n v="0.49374000000000001"/>
    <n v="261"/>
    <n v="2.7882199999999999"/>
    <n v="273.01446000000004"/>
    <n v="295.64080000000001"/>
    <n v="8.9325499999999991"/>
    <n v="0"/>
    <x v="1"/>
    <n v="0.54132000000000002"/>
    <n v="305.11466999999999"/>
    <n v="-5.5524290914038432E-2"/>
    <n v="17341"/>
    <n v="-1.9756366411350725E-2"/>
    <n v="3.1985485310924551E-2"/>
    <n v="1.8084756389826382E-3"/>
    <n v="0.96620603905009272"/>
    <n v="0.9689498050028208"/>
    <n v="2.9276042348275157E-2"/>
    <n v="1.7741526489040991E-3"/>
    <x v="1"/>
    <n v="11"/>
    <x v="1"/>
    <n v="18933"/>
    <n v="32.200000000000003"/>
    <x v="1"/>
    <n v="0"/>
    <x v="1"/>
    <x v="1"/>
    <n v="0"/>
    <x v="1"/>
    <x v="1"/>
    <x v="1"/>
    <n v="0"/>
    <x v="1"/>
    <x v="1"/>
    <x v="1"/>
    <x v="1"/>
    <x v="0"/>
    <x v="0"/>
    <x v="0"/>
    <x v="0"/>
    <x v="0"/>
    <x v="0"/>
    <x v="0"/>
    <x v="0"/>
    <x v="0"/>
    <m/>
    <x v="0"/>
    <x v="0"/>
    <x v="0"/>
    <x v="0"/>
    <x v="0"/>
    <m/>
    <n v="20051221"/>
    <x v="0"/>
    <s v="WYOMING ANALYTICAL LABS ROCK SPRINGS ID No D3254"/>
    <m/>
    <s v="12239-12248"/>
    <d v="2006-01-04T00:00:00"/>
  </r>
  <r>
    <x v="1"/>
    <s v="T22N R113W S27 fCLOVERLY"/>
    <n v="4858"/>
    <x v="0"/>
    <x v="5"/>
    <x v="45"/>
    <s v="NE NE"/>
    <n v="27"/>
    <n v="22"/>
    <n v="113"/>
    <n v="41.861960000000003"/>
    <n v="-110.21574"/>
    <s v="4902321358"/>
    <s v="27-1 OPAL BENCH UNIT"/>
    <x v="0"/>
    <s v="CLOVERLY"/>
    <m/>
    <m/>
    <n v="12"/>
    <x v="0"/>
    <n v="12122"/>
    <n v="12134"/>
    <n v="12272"/>
    <n v="12150"/>
    <x v="2"/>
    <d v="2005-12-20T00:00:00"/>
    <n v="6.42"/>
    <x v="1"/>
    <n v="147"/>
    <n v="3"/>
    <n v="5020"/>
    <n v="119"/>
    <x v="1"/>
    <n v="9118"/>
    <n v="431"/>
    <n v="0"/>
    <x v="1"/>
    <n v="16"/>
    <n v="17020"/>
    <x v="0"/>
    <s v="CHEVRON USA INC"/>
    <n v="7.3353000000000002"/>
    <n v="0.24687000000000001"/>
    <n v="218.37"/>
    <n v="3.0440199999999997"/>
    <n v="228.99618999999996"/>
    <n v="257.21877999999998"/>
    <n v="7.0640899999999993"/>
    <n v="0"/>
    <x v="1"/>
    <n v="0.33312000000000003"/>
    <n v="264.61599000000001"/>
    <n v="-7.2161509466804608E-2"/>
    <n v="14854"/>
    <n v="-6.7955073100332553E-2"/>
    <n v="3.2032410670238667E-2"/>
    <n v="1.0780528706612982E-3"/>
    <n v="0.96688953645910003"/>
    <n v="0.97204549127964635"/>
    <n v="2.6695627879479236E-2"/>
    <n v="1.2588808408743554E-3"/>
    <x v="1"/>
    <n v="72"/>
    <x v="1"/>
    <n v="16472"/>
    <n v="33.69"/>
    <x v="1"/>
    <n v="0"/>
    <x v="1"/>
    <x v="1"/>
    <n v="0"/>
    <x v="1"/>
    <x v="1"/>
    <x v="1"/>
    <n v="0"/>
    <x v="1"/>
    <x v="1"/>
    <x v="1"/>
    <x v="1"/>
    <x v="0"/>
    <x v="0"/>
    <x v="0"/>
    <x v="0"/>
    <x v="0"/>
    <x v="0"/>
    <x v="0"/>
    <x v="0"/>
    <x v="0"/>
    <m/>
    <x v="0"/>
    <x v="0"/>
    <x v="0"/>
    <x v="0"/>
    <x v="0"/>
    <m/>
    <n v="20051220"/>
    <x v="0"/>
    <s v="WYOMING ANALYTICAL LABS ROCK SPRINGS ID No D3241"/>
    <s v="12074"/>
    <s v="12122-12134"/>
    <d v="2006-01-04T00:00:00"/>
  </r>
  <r>
    <x v="1"/>
    <s v="T22N R113W S26 fFRONTIER"/>
    <n v="4863"/>
    <x v="0"/>
    <x v="5"/>
    <x v="45"/>
    <s v="SW SW"/>
    <n v="26"/>
    <n v="22"/>
    <n v="113"/>
    <n v="41.85416"/>
    <n v="-110.20666"/>
    <s v="4902321379"/>
    <s v="26-2 HAMS FORK"/>
    <x v="0"/>
    <s v="FRONTIER"/>
    <m/>
    <m/>
    <n v="15"/>
    <x v="0"/>
    <n v="11176"/>
    <n v="11191"/>
    <n v="12285"/>
    <n v="12089"/>
    <x v="2"/>
    <d v="2005-12-20T00:00:00"/>
    <n v="0"/>
    <x v="1"/>
    <n v="198"/>
    <n v="40"/>
    <n v="6530"/>
    <n v="206"/>
    <x v="1"/>
    <n v="11720"/>
    <n v="748"/>
    <n v="0"/>
    <x v="1"/>
    <n v="45"/>
    <n v="21225"/>
    <x v="0"/>
    <s v="CHEVRON USA INC"/>
    <n v="9.8802000000000003"/>
    <n v="3.2915999999999999"/>
    <n v="284.05500000000001"/>
    <n v="5.2694799999999997"/>
    <n v="302.49628000000001"/>
    <n v="330.62119999999999"/>
    <n v="12.259719999999998"/>
    <n v="0"/>
    <x v="1"/>
    <n v="0.93690000000000007"/>
    <n v="343.81781999999998"/>
    <n v="-6.3934145951635546E-2"/>
    <n v="19487"/>
    <n v="-4.2690115936333269E-2"/>
    <n v="3.266221984614158E-2"/>
    <n v="1.0881456128981155E-2"/>
    <n v="0.95645632402487724"/>
    <n v="0.96161740540382701"/>
    <n v="3.5657604949039579E-2"/>
    <n v="2.7249896471334737E-3"/>
    <x v="1"/>
    <n v="88"/>
    <x v="1"/>
    <n v="21173"/>
    <n v="27.12"/>
    <x v="1"/>
    <n v="0"/>
    <x v="3"/>
    <x v="1"/>
    <n v="0"/>
    <x v="1"/>
    <x v="1"/>
    <x v="1"/>
    <n v="0"/>
    <x v="1"/>
    <x v="1"/>
    <x v="1"/>
    <x v="1"/>
    <x v="0"/>
    <x v="0"/>
    <x v="0"/>
    <x v="0"/>
    <x v="0"/>
    <x v="0"/>
    <x v="0"/>
    <x v="0"/>
    <x v="0"/>
    <m/>
    <x v="0"/>
    <x v="0"/>
    <x v="0"/>
    <x v="0"/>
    <x v="0"/>
    <m/>
    <n v="20051220"/>
    <x v="0"/>
    <s v="WYOMING ANALYTICAL LABS ROCK SPRINGS ID No D3246"/>
    <s v="10963"/>
    <s v="11176-11191"/>
    <d v="2006-01-04T00:00:00"/>
  </r>
  <r>
    <x v="1"/>
    <s v="T22N R113W S26 fCLOVERLY"/>
    <n v="4862"/>
    <x v="0"/>
    <x v="5"/>
    <x v="45"/>
    <s v="SE NE"/>
    <n v="26"/>
    <n v="22"/>
    <n v="113"/>
    <n v="41.859180000000002"/>
    <n v="-110.19615"/>
    <s v="4902321310"/>
    <s v="26-1 HAMS FORK"/>
    <x v="0"/>
    <s v="CLOVERLY"/>
    <m/>
    <m/>
    <n v="129"/>
    <x v="0"/>
    <n v="11893"/>
    <n v="12022"/>
    <n v="12125"/>
    <n v="12022"/>
    <x v="2"/>
    <d v="2005-12-20T00:00:00"/>
    <n v="6.18"/>
    <x v="1"/>
    <n v="129"/>
    <n v="8"/>
    <n v="3320"/>
    <n v="155"/>
    <x v="1"/>
    <n v="6169"/>
    <n v="710"/>
    <n v="0"/>
    <x v="1"/>
    <n v="44"/>
    <n v="12320"/>
    <x v="0"/>
    <s v="CHEVRON USA INC"/>
    <n v="6.4371"/>
    <n v="0.65832000000000002"/>
    <n v="144.41999999999999"/>
    <n v="3.9648999999999996"/>
    <n v="155.48031999999998"/>
    <n v="174.02749"/>
    <n v="11.636899999999999"/>
    <n v="0"/>
    <x v="1"/>
    <n v="0.91608000000000012"/>
    <n v="186.58046999999999"/>
    <n v="-9.0919950222882934E-2"/>
    <n v="10535"/>
    <n v="-7.8101071975497705E-2"/>
    <n v="4.1401381216606713E-2"/>
    <n v="4.234104997983025E-3"/>
    <n v="0.95436451378541032"/>
    <n v="0.93272082549690227"/>
    <n v="6.23693358688613E-2"/>
    <n v="4.9098386342364781E-3"/>
    <x v="1"/>
    <n v="217"/>
    <x v="1"/>
    <n v="11145"/>
    <n v="46.69"/>
    <x v="1"/>
    <n v="0"/>
    <x v="1"/>
    <x v="1"/>
    <n v="0"/>
    <x v="1"/>
    <x v="1"/>
    <x v="1"/>
    <n v="0"/>
    <x v="1"/>
    <x v="1"/>
    <x v="1"/>
    <x v="1"/>
    <x v="0"/>
    <x v="0"/>
    <x v="0"/>
    <x v="0"/>
    <x v="0"/>
    <x v="0"/>
    <x v="0"/>
    <x v="0"/>
    <x v="0"/>
    <m/>
    <x v="0"/>
    <x v="0"/>
    <x v="0"/>
    <x v="0"/>
    <x v="0"/>
    <m/>
    <n v="20051220"/>
    <x v="0"/>
    <s v="WYOMING ANALYTICAL LABS ROCK SPRINGS ID No D3245"/>
    <s v="11893"/>
    <s v="11893-12022"/>
    <d v="2006-01-04T00:00:00"/>
  </r>
  <r>
    <x v="1"/>
    <s v="T22N R113W S25 fFRONTIER-CLOVERLY"/>
    <n v="4802"/>
    <x v="0"/>
    <x v="5"/>
    <x v="45"/>
    <s v="SW NE"/>
    <n v="25"/>
    <n v="22"/>
    <n v="113"/>
    <n v="41.861579999999996"/>
    <n v="-110.17827"/>
    <s v="4902321356"/>
    <s v="25-1 HAMS FORK"/>
    <x v="0"/>
    <s v="FRONTIER-CLOVERLY"/>
    <m/>
    <m/>
    <n v="1153"/>
    <x v="0"/>
    <n v="10828"/>
    <n v="11981"/>
    <n v="11980"/>
    <n v="11853"/>
    <x v="2"/>
    <d v="2006-01-04T00:00:00"/>
    <n v="6.13"/>
    <x v="1"/>
    <n v="71"/>
    <n v="0"/>
    <n v="2500"/>
    <n v="57"/>
    <x v="1"/>
    <n v="4178"/>
    <n v="524"/>
    <n v="0"/>
    <x v="1"/>
    <n v="10"/>
    <n v="7800"/>
    <x v="0"/>
    <s v="CHEVRON USA INC"/>
    <n v="3.5428999999999999"/>
    <n v="0"/>
    <n v="108.75"/>
    <n v="1.4580599999999999"/>
    <n v="113.75095999999999"/>
    <n v="117.86138"/>
    <n v="8.5883599999999998"/>
    <n v="0"/>
    <x v="1"/>
    <n v="0.20820000000000002"/>
    <n v="126.65794"/>
    <n v="-5.3687613062577987E-2"/>
    <n v="7340"/>
    <n v="-3.0383091149273449E-2"/>
    <n v="3.1146110766889355E-2"/>
    <n v="0"/>
    <n v="0.96885388923311067"/>
    <n v="0.93054868885440578"/>
    <n v="6.7807513686074475E-2"/>
    <n v="1.6437974595197114E-3"/>
    <x v="1"/>
    <n v="116"/>
    <x v="1"/>
    <n v="7548"/>
    <n v="74.959999999999994"/>
    <x v="1"/>
    <n v="0"/>
    <x v="1"/>
    <x v="1"/>
    <n v="0"/>
    <x v="1"/>
    <x v="1"/>
    <x v="1"/>
    <n v="0"/>
    <x v="1"/>
    <x v="1"/>
    <x v="1"/>
    <x v="1"/>
    <x v="0"/>
    <x v="0"/>
    <x v="0"/>
    <x v="0"/>
    <x v="0"/>
    <x v="0"/>
    <x v="0"/>
    <x v="0"/>
    <x v="0"/>
    <m/>
    <x v="0"/>
    <x v="0"/>
    <x v="0"/>
    <x v="0"/>
    <x v="0"/>
    <m/>
    <n v="20060104"/>
    <x v="0"/>
    <s v="WYOMING ANALYTICAL LABS ROCK SPRINGS ID No D3359"/>
    <m/>
    <s v="10828-11981"/>
    <d v="2006-01-16T00:00:00"/>
  </r>
  <r>
    <x v="1"/>
    <s v="T22N R113W S24 fFRONTIER-CLOVERLY"/>
    <n v="4861"/>
    <x v="0"/>
    <x v="5"/>
    <x v="45"/>
    <s v="NW SW"/>
    <n v="24"/>
    <n v="22"/>
    <n v="113"/>
    <n v="41.866459999999996"/>
    <n v="-110.18662"/>
    <s v="4902321270"/>
    <s v="24-2 HAMS FORK"/>
    <x v="0"/>
    <s v="FRONTIER-CLOVERLY"/>
    <m/>
    <m/>
    <n v="39"/>
    <x v="0"/>
    <n v="10896"/>
    <n v="10935"/>
    <n v="12005"/>
    <n v="11895"/>
    <x v="2"/>
    <d v="2005-12-20T00:00:00"/>
    <n v="6.03"/>
    <x v="1"/>
    <n v="151"/>
    <n v="17"/>
    <n v="4420"/>
    <n v="126"/>
    <x v="1"/>
    <n v="8008"/>
    <n v="1040"/>
    <n v="0"/>
    <x v="1"/>
    <n v="5"/>
    <n v="15740"/>
    <x v="0"/>
    <s v="CHEVRON USA INC"/>
    <n v="7.5349000000000004"/>
    <n v="1.39893"/>
    <n v="192.27"/>
    <n v="3.2230799999999999"/>
    <n v="204.42690999999999"/>
    <n v="225.90567999999999"/>
    <n v="17.045599999999997"/>
    <n v="0"/>
    <x v="1"/>
    <n v="0.10410000000000001"/>
    <n v="243.05537999999999"/>
    <n v="-8.6324019661202664E-2"/>
    <n v="13767"/>
    <n v="-6.686548954485376E-2"/>
    <n v="3.6858650360659467E-2"/>
    <n v="6.8431793055033704E-3"/>
    <n v="0.95629817033383713"/>
    <n v="0.92944118332208903"/>
    <n v="7.0130519225700738E-2"/>
    <n v="4.2829745221027412E-4"/>
    <x v="1"/>
    <n v="273"/>
    <x v="1"/>
    <n v="14467"/>
    <n v="36.71"/>
    <x v="1"/>
    <n v="0"/>
    <x v="1"/>
    <x v="1"/>
    <n v="0"/>
    <x v="1"/>
    <x v="1"/>
    <x v="1"/>
    <n v="0"/>
    <x v="1"/>
    <x v="1"/>
    <x v="1"/>
    <x v="1"/>
    <x v="0"/>
    <x v="0"/>
    <x v="0"/>
    <x v="0"/>
    <x v="0"/>
    <x v="0"/>
    <x v="0"/>
    <x v="0"/>
    <x v="0"/>
    <m/>
    <x v="0"/>
    <x v="0"/>
    <x v="0"/>
    <x v="0"/>
    <x v="0"/>
    <m/>
    <n v="20051220"/>
    <x v="0"/>
    <s v="WYOMING ANALYTICAL LABS ROCK SPRINGS ID No D3244"/>
    <m/>
    <s v="10896-10935"/>
    <d v="2006-01-04T00:00:00"/>
  </r>
  <r>
    <x v="1"/>
    <s v="T22N R113W S23 fFRONTIER"/>
    <n v="4860"/>
    <x v="0"/>
    <x v="5"/>
    <x v="45"/>
    <s v="NW SE"/>
    <n v="23"/>
    <n v="22"/>
    <n v="113"/>
    <n v="41.868879999999997"/>
    <n v="-110.19750000000001"/>
    <s v="4902321533"/>
    <s v="23-4 HAMS FORK"/>
    <x v="0"/>
    <s v="FRONTIER"/>
    <m/>
    <m/>
    <n v="212"/>
    <x v="0"/>
    <n v="10804"/>
    <n v="11016"/>
    <n v="11192"/>
    <n v="11123"/>
    <x v="2"/>
    <d v="2005-12-20T00:00:00"/>
    <n v="6.11"/>
    <x v="1"/>
    <n v="144"/>
    <n v="11"/>
    <n v="4230"/>
    <n v="117"/>
    <x v="1"/>
    <n v="7657"/>
    <n v="989"/>
    <n v="0"/>
    <x v="1"/>
    <n v="14"/>
    <n v="15120"/>
    <x v="0"/>
    <s v="CHEVRON USA INC"/>
    <n v="7.1856"/>
    <n v="0.90519000000000005"/>
    <n v="184.005"/>
    <n v="2.9928599999999999"/>
    <n v="195.08865"/>
    <n v="216.00396999999998"/>
    <n v="16.209709999999998"/>
    <n v="0"/>
    <x v="1"/>
    <n v="0.29148000000000002"/>
    <n v="232.50515999999999"/>
    <n v="-8.7504798069925269E-2"/>
    <n v="13162"/>
    <n v="-6.9231313202743797E-2"/>
    <n v="3.6832486154371361E-2"/>
    <n v="4.6398906343346992E-3"/>
    <n v="0.95852762321129392"/>
    <n v="0.92902871488959637"/>
    <n v="6.9717635513981704E-2"/>
    <n v="1.2536495964218602E-3"/>
    <x v="1"/>
    <n v="265"/>
    <x v="1"/>
    <n v="13833"/>
    <n v="38.26"/>
    <x v="1"/>
    <n v="0"/>
    <x v="1"/>
    <x v="1"/>
    <n v="0"/>
    <x v="1"/>
    <x v="1"/>
    <x v="1"/>
    <n v="0"/>
    <x v="1"/>
    <x v="1"/>
    <x v="1"/>
    <x v="1"/>
    <x v="0"/>
    <x v="0"/>
    <x v="0"/>
    <x v="0"/>
    <x v="0"/>
    <x v="0"/>
    <x v="0"/>
    <x v="0"/>
    <x v="0"/>
    <m/>
    <x v="0"/>
    <x v="0"/>
    <x v="0"/>
    <x v="0"/>
    <x v="0"/>
    <m/>
    <n v="20051220"/>
    <x v="0"/>
    <s v="WYOMING ANALYTICAL LABS ROCK SPRINGS ID No D3243"/>
    <s v="10804"/>
    <s v="10804-11016"/>
    <d v="2006-01-04T00:00:00"/>
  </r>
  <r>
    <x v="1"/>
    <s v="T22N R113W S23 fCLOVERLY"/>
    <n v="4859"/>
    <x v="0"/>
    <x v="5"/>
    <x v="45"/>
    <s v="C SW"/>
    <n v="23"/>
    <n v="22"/>
    <n v="113"/>
    <n v="41.868609999999997"/>
    <n v="-110.20638"/>
    <s v="4902321380"/>
    <s v="23-2 HAMS FORK"/>
    <x v="0"/>
    <s v="CLOVERLY"/>
    <m/>
    <m/>
    <n v="945"/>
    <x v="0"/>
    <n v="11070"/>
    <n v="12015"/>
    <n v="12172"/>
    <n v="12028"/>
    <x v="2"/>
    <d v="2005-12-20T00:00:00"/>
    <n v="5.43"/>
    <x v="1"/>
    <n v="82"/>
    <n v="5"/>
    <n v="3040"/>
    <n v="63"/>
    <x v="1"/>
    <n v="5585"/>
    <n v="368"/>
    <n v="0"/>
    <x v="1"/>
    <n v="12"/>
    <n v="9900"/>
    <x v="0"/>
    <s v="CHEVRON USA INC"/>
    <n v="4.0918000000000001"/>
    <n v="0.41144999999999998"/>
    <n v="132.24"/>
    <n v="1.61154"/>
    <n v="138.35478999999998"/>
    <n v="157.55285000000001"/>
    <n v="6.0315199999999995"/>
    <n v="0"/>
    <x v="1"/>
    <n v="0.24984000000000001"/>
    <n v="163.83421000000001"/>
    <n v="-8.4316172991075244E-2"/>
    <n v="9155"/>
    <n v="-3.9097349776961429E-2"/>
    <n v="2.9574689824616848E-2"/>
    <n v="2.973876076137299E-3"/>
    <n v="0.96745143409924583"/>
    <n v="0.96166026619226841"/>
    <n v="3.6814777573011152E-2"/>
    <n v="1.524956234720453E-3"/>
    <x v="1"/>
    <n v="101"/>
    <x v="1"/>
    <n v="10090"/>
    <n v="58.14"/>
    <x v="1"/>
    <n v="0"/>
    <x v="1"/>
    <x v="1"/>
    <n v="0"/>
    <x v="1"/>
    <x v="1"/>
    <x v="1"/>
    <n v="0"/>
    <x v="1"/>
    <x v="1"/>
    <x v="1"/>
    <x v="1"/>
    <x v="0"/>
    <x v="0"/>
    <x v="0"/>
    <x v="0"/>
    <x v="0"/>
    <x v="0"/>
    <x v="0"/>
    <x v="0"/>
    <x v="0"/>
    <m/>
    <x v="0"/>
    <x v="0"/>
    <x v="0"/>
    <x v="0"/>
    <x v="0"/>
    <m/>
    <n v="20051220"/>
    <x v="0"/>
    <s v="WYOMING ANALYTICAL LABS ROCK SPRINGS ID No D3242"/>
    <s v="11956"/>
    <s v="11070-12015"/>
    <d v="2006-01-04T00:00:00"/>
  </r>
  <r>
    <x v="1"/>
    <s v="T22N R113W S14 fCLOVERLY"/>
    <n v="4805"/>
    <x v="0"/>
    <x v="5"/>
    <x v="45"/>
    <s v="NW SW"/>
    <n v="14"/>
    <n v="22"/>
    <n v="113"/>
    <n v="41.881839999999997"/>
    <n v="-110.20703"/>
    <s v="4902321169"/>
    <s v="HAMS FORK UNIT 1"/>
    <x v="0"/>
    <s v="CLOVERLY"/>
    <m/>
    <m/>
    <n v="12"/>
    <x v="0"/>
    <n v="11996"/>
    <n v="12008"/>
    <n v="12140"/>
    <n v="12050"/>
    <x v="2"/>
    <d v="2006-01-04T00:00:00"/>
    <n v="6.14"/>
    <x v="1"/>
    <n v="104"/>
    <n v="0"/>
    <n v="5262"/>
    <n v="329"/>
    <x v="1"/>
    <n v="9101"/>
    <n v="786"/>
    <n v="0"/>
    <x v="1"/>
    <n v="19"/>
    <n v="14980"/>
    <x v="0"/>
    <s v="CHEVRON USA INC"/>
    <n v="5.1896000000000004"/>
    <n v="0"/>
    <n v="228.89699999999999"/>
    <n v="8.4158200000000001"/>
    <n v="242.50242"/>
    <n v="256.73921000000001"/>
    <n v="12.882539999999999"/>
    <n v="0"/>
    <x v="1"/>
    <n v="0.39558000000000004"/>
    <n v="270.01733000000002"/>
    <n v="-5.368556041011105E-2"/>
    <n v="15601"/>
    <n v="2.0306726398744319E-2"/>
    <n v="2.1400198810387131E-2"/>
    <n v="0"/>
    <n v="0.97859980118961287"/>
    <n v="0.95082493408848978"/>
    <n v="4.7710048832791577E-2"/>
    <n v="1.4650170787186142E-3"/>
    <x v="1"/>
    <n v="110"/>
    <x v="1"/>
    <n v="16441"/>
    <n v="39.06"/>
    <x v="1"/>
    <n v="0"/>
    <x v="1"/>
    <x v="1"/>
    <n v="0"/>
    <x v="1"/>
    <x v="1"/>
    <x v="1"/>
    <n v="0"/>
    <x v="1"/>
    <x v="1"/>
    <x v="1"/>
    <x v="1"/>
    <x v="0"/>
    <x v="0"/>
    <x v="0"/>
    <x v="0"/>
    <x v="0"/>
    <x v="0"/>
    <x v="0"/>
    <x v="0"/>
    <x v="0"/>
    <m/>
    <x v="0"/>
    <x v="0"/>
    <x v="0"/>
    <x v="0"/>
    <x v="0"/>
    <m/>
    <n v="20060104"/>
    <x v="0"/>
    <s v="WYOMING ANALYTICAL LABS ROCK SPRINGS ID No D3362"/>
    <m/>
    <s v="11996-12008"/>
    <d v="2006-01-16T00:00:00"/>
  </r>
  <r>
    <x v="1"/>
    <s v="T22N R112W S35 fFRONTIER"/>
    <n v="5309"/>
    <x v="0"/>
    <x v="5"/>
    <x v="45"/>
    <s v="SE SW"/>
    <n v="35"/>
    <n v="22"/>
    <n v="112"/>
    <n v="41.836210000000001"/>
    <n v="-110.08544000000001"/>
    <s v="4902321898"/>
    <s v="1-35 WHISKEY HOLLOW BORDER"/>
    <x v="0"/>
    <s v="FRONTIER"/>
    <m/>
    <m/>
    <n v="69"/>
    <x v="0"/>
    <n v="11063"/>
    <n v="11132"/>
    <n v="11300"/>
    <n v="11254"/>
    <x v="2"/>
    <d v="1899-12-31T00:00:00"/>
    <n v="7.1"/>
    <x v="1"/>
    <n v="60"/>
    <n v="15"/>
    <n v="3510"/>
    <n v="0"/>
    <x v="1"/>
    <n v="6650"/>
    <n v="0"/>
    <n v="0"/>
    <x v="1"/>
    <n v="83"/>
    <n v="16600"/>
    <x v="0"/>
    <s v="BP AMERICA PRODUCTION COMPANY"/>
    <n v="2.9939999999999998"/>
    <n v="1.2343500000000001"/>
    <n v="152.685"/>
    <n v="0"/>
    <n v="156.91335000000001"/>
    <n v="187.59649999999999"/>
    <n v="0"/>
    <n v="0"/>
    <x v="1"/>
    <n v="1.7280600000000002"/>
    <n v="189.32455999999999"/>
    <n v="-9.3609651236630856E-2"/>
    <n v="10318"/>
    <n v="-0.23337543651088491"/>
    <n v="1.9080594480966721E-2"/>
    <n v="7.8664434861660908E-3"/>
    <n v="0.97305296203286717"/>
    <n v="0.99087249958483992"/>
    <n v="0"/>
    <n v="9.1275004151600836E-3"/>
    <x v="1"/>
    <n v="51"/>
    <x v="1"/>
    <n v="0"/>
    <n v="0"/>
    <x v="1"/>
    <n v="28600"/>
    <x v="2"/>
    <x v="1"/>
    <n v="0"/>
    <x v="1"/>
    <x v="1"/>
    <x v="1"/>
    <n v="0"/>
    <x v="1"/>
    <x v="1"/>
    <x v="1"/>
    <x v="1"/>
    <x v="0"/>
    <x v="0"/>
    <x v="0"/>
    <x v="0"/>
    <x v="0"/>
    <x v="0"/>
    <x v="0"/>
    <x v="0"/>
    <x v="0"/>
    <m/>
    <x v="0"/>
    <x v="0"/>
    <x v="0"/>
    <x v="0"/>
    <x v="0"/>
    <m/>
    <n v="19000101"/>
    <x v="0"/>
    <s v="WYOMING ANALYTICAL LABS ROCK SPRINGS ID No D5595"/>
    <m/>
    <s v="11063-11132"/>
    <d v="2006-09-23T00:00:00"/>
  </r>
  <r>
    <x v="1"/>
    <s v="T22N R112W S35 fFRONTIER"/>
    <n v="1825"/>
    <x v="0"/>
    <x v="5"/>
    <x v="5"/>
    <s v="NE NE"/>
    <n v="35"/>
    <n v="22"/>
    <n v="112"/>
    <n v="41.846829999999997"/>
    <n v="-110.07931000000001"/>
    <s v="4902320971"/>
    <s v="35 COW HOL"/>
    <x v="0"/>
    <s v="FRONTIER"/>
    <m/>
    <m/>
    <s v=""/>
    <x v="0"/>
    <m/>
    <m/>
    <n v="11125"/>
    <n v="11007"/>
    <x v="2"/>
    <d v="1994-02-01T00:00:00"/>
    <n v="7.1"/>
    <x v="1"/>
    <n v="77"/>
    <n v="5"/>
    <n v="2254"/>
    <n v="58"/>
    <x v="1"/>
    <n v="3286"/>
    <n v="778"/>
    <n v="0"/>
    <x v="1"/>
    <n v="0"/>
    <n v="6488"/>
    <x v="0"/>
    <s v="BELCO ENERGY CORP"/>
    <n v="3.8422999999999998"/>
    <n v="0.41144999999999998"/>
    <n v="98.048999999999992"/>
    <n v="1.4836399999999998"/>
    <n v="103.78638999999998"/>
    <n v="92.698059999999998"/>
    <n v="12.75142"/>
    <n v="0"/>
    <x v="1"/>
    <n v="0"/>
    <n v="105.44947999999999"/>
    <n v="-7.9483981403380369E-3"/>
    <n v="6458"/>
    <n v="-2.3173180905298935E-3"/>
    <n v="3.7021231781932104E-2"/>
    <n v="3.9643926337547732E-3"/>
    <n v="0.95901437558431313"/>
    <n v="0.87907555352572631"/>
    <n v="0.12092444647427375"/>
    <n v="0"/>
    <x v="1"/>
    <n v="30"/>
    <x v="1"/>
    <n v="0"/>
    <n v="2.4"/>
    <x v="0"/>
    <n v="0"/>
    <x v="0"/>
    <x v="1"/>
    <m/>
    <x v="1"/>
    <x v="1"/>
    <x v="1"/>
    <n v="0"/>
    <x v="1"/>
    <x v="1"/>
    <x v="1"/>
    <x v="1"/>
    <x v="0"/>
    <x v="0"/>
    <x v="0"/>
    <x v="0"/>
    <x v="0"/>
    <x v="0"/>
    <x v="0"/>
    <x v="0"/>
    <x v="0"/>
    <m/>
    <x v="0"/>
    <x v="0"/>
    <x v="0"/>
    <x v="0"/>
    <x v="0"/>
    <m/>
    <n v="19940201"/>
    <x v="1"/>
    <s v="HALLIBURTON WESTERN AREA LAB EVANSVILLE  LAB No W94-0082"/>
    <m/>
    <m/>
    <d v="1994-03-10T00:00:00"/>
  </r>
  <r>
    <x v="1"/>
    <s v="T22N R112W S29 fCLOVERLY"/>
    <n v="1799"/>
    <x v="0"/>
    <x v="5"/>
    <x v="5"/>
    <s v="SE SE"/>
    <n v="29"/>
    <n v="22"/>
    <n v="112"/>
    <n v="41.853029999999997"/>
    <n v="-110.13791000000001"/>
    <s v="4902320970"/>
    <s v="34 COW HOL"/>
    <x v="0"/>
    <s v="CLOVERLY"/>
    <m/>
    <m/>
    <s v=""/>
    <x v="0"/>
    <m/>
    <m/>
    <n v="11920"/>
    <n v="11808"/>
    <x v="2"/>
    <d v="1994-03-17T00:00:00"/>
    <n v="7.55"/>
    <x v="1"/>
    <n v="31"/>
    <n v="20"/>
    <n v="2536"/>
    <n v="100"/>
    <x v="1"/>
    <n v="3620"/>
    <n v="1098"/>
    <n v="0"/>
    <x v="1"/>
    <n v="0"/>
    <n v="7479"/>
    <x v="0"/>
    <s v="BELCO ENERGY CORP"/>
    <n v="1.5468999999999999"/>
    <n v="1.6457999999999999"/>
    <n v="110.31599999999999"/>
    <n v="2.5579999999999998"/>
    <n v="116.0667"/>
    <n v="102.1202"/>
    <n v="17.996219999999997"/>
    <n v="0"/>
    <x v="1"/>
    <n v="0"/>
    <n v="120.11641999999999"/>
    <n v="-1.7146525966800649E-2"/>
    <n v="7405"/>
    <n v="-4.9717817790916417E-3"/>
    <n v="1.332768141077501E-2"/>
    <n v="1.417977766232692E-2"/>
    <n v="0.97249254092689807"/>
    <n v="0.85017685342270444"/>
    <n v="0.14982314657729559"/>
    <n v="0"/>
    <x v="1"/>
    <n v="74"/>
    <x v="1"/>
    <n v="0"/>
    <n v="2.4"/>
    <x v="0"/>
    <n v="0"/>
    <x v="0"/>
    <x v="1"/>
    <m/>
    <x v="1"/>
    <x v="1"/>
    <x v="1"/>
    <n v="0"/>
    <x v="1"/>
    <x v="1"/>
    <x v="1"/>
    <x v="1"/>
    <x v="0"/>
    <x v="0"/>
    <x v="0"/>
    <x v="0"/>
    <x v="0"/>
    <x v="0"/>
    <x v="0"/>
    <x v="0"/>
    <x v="0"/>
    <m/>
    <x v="0"/>
    <x v="0"/>
    <x v="0"/>
    <x v="0"/>
    <x v="0"/>
    <m/>
    <n v="19940317"/>
    <x v="1"/>
    <s v="HALLIBURTON ENERGY WESTERN AREA LAB No W94-0113"/>
    <m/>
    <m/>
    <d v="1994-03-28T00:00:00"/>
  </r>
  <r>
    <x v="1"/>
    <s v="T22N R112W S27 fFRONTIER"/>
    <n v="1770"/>
    <x v="0"/>
    <x v="5"/>
    <x v="5"/>
    <s v="NW NW"/>
    <n v="27"/>
    <n v="22"/>
    <n v="112"/>
    <n v="41.861040000000003"/>
    <n v="-110.10975999999999"/>
    <s v="4902320975"/>
    <s v="36 COW HOL"/>
    <x v="0"/>
    <s v="FRONTIER"/>
    <m/>
    <m/>
    <s v=""/>
    <x v="0"/>
    <m/>
    <m/>
    <n v="11112"/>
    <n v="10996"/>
    <x v="2"/>
    <d v="1993-11-16T00:00:00"/>
    <n v="7.3"/>
    <x v="1"/>
    <n v="62"/>
    <n v="30"/>
    <n v="2312"/>
    <n v="28"/>
    <x v="1"/>
    <n v="3286"/>
    <n v="991"/>
    <n v="0"/>
    <x v="1"/>
    <n v="0"/>
    <n v="6747"/>
    <x v="0"/>
    <s v="BELCO ENERGY CORP"/>
    <n v="3.0937999999999999"/>
    <n v="2.4687000000000001"/>
    <n v="100.57199999999999"/>
    <n v="0.71623999999999999"/>
    <n v="106.85073999999999"/>
    <n v="92.698059999999998"/>
    <n v="16.24249"/>
    <n v="0"/>
    <x v="1"/>
    <n v="0"/>
    <n v="108.94055"/>
    <n v="-9.6844038515178903E-3"/>
    <n v="6709"/>
    <n v="-2.8240190249702733E-3"/>
    <n v="2.8954408738769616E-2"/>
    <n v="2.3104191884866686E-2"/>
    <n v="0.94794139937636368"/>
    <n v="0.85090501195376744"/>
    <n v="0.14909498804623256"/>
    <n v="0"/>
    <x v="1"/>
    <n v="38"/>
    <x v="1"/>
    <n v="0"/>
    <n v="1.4"/>
    <x v="0"/>
    <n v="0"/>
    <x v="0"/>
    <x v="1"/>
    <m/>
    <x v="1"/>
    <x v="1"/>
    <x v="1"/>
    <n v="0"/>
    <x v="1"/>
    <x v="1"/>
    <x v="1"/>
    <x v="1"/>
    <x v="0"/>
    <x v="0"/>
    <x v="0"/>
    <x v="0"/>
    <x v="0"/>
    <x v="0"/>
    <x v="0"/>
    <x v="0"/>
    <x v="0"/>
    <m/>
    <x v="0"/>
    <x v="0"/>
    <x v="0"/>
    <x v="0"/>
    <x v="0"/>
    <m/>
    <n v="19931116"/>
    <x v="1"/>
    <s v="HALLIBURTON WESTERN AREA LAB EVANSVILLE No W93-0451"/>
    <m/>
    <m/>
    <d v="1993-11-23T00:00:00"/>
  </r>
  <r>
    <x v="1"/>
    <s v="T22N R112W S23 fFRONTIER"/>
    <n v="1826"/>
    <x v="0"/>
    <x v="5"/>
    <x v="5"/>
    <s v="SE NW"/>
    <n v="23"/>
    <n v="22"/>
    <n v="112"/>
    <n v="41.874699999999997"/>
    <n v="-110.08955"/>
    <s v="4902320959"/>
    <s v="32 COW HOL"/>
    <x v="0"/>
    <s v="FRONTIER"/>
    <m/>
    <m/>
    <m/>
    <x v="0"/>
    <s v="10765"/>
    <m/>
    <n v="11711"/>
    <n v="11729"/>
    <x v="2"/>
    <d v="1994-02-01T00:00:00"/>
    <n v="8"/>
    <x v="1"/>
    <n v="47"/>
    <n v="3"/>
    <n v="1351"/>
    <n v="160"/>
    <x v="1"/>
    <n v="2133"/>
    <n v="473"/>
    <n v="0"/>
    <x v="1"/>
    <n v="0"/>
    <n v="4212"/>
    <x v="0"/>
    <s v="BELCO ENERGY CORP"/>
    <n v="2.3452999999999999"/>
    <n v="0.24687000000000001"/>
    <n v="58.768499999999996"/>
    <n v="4.0927999999999995"/>
    <n v="65.453469999999996"/>
    <n v="60.171929999999996"/>
    <n v="7.7524699999999989"/>
    <n v="0"/>
    <x v="1"/>
    <n v="0"/>
    <n v="67.924399999999991"/>
    <n v="-1.8525786924022673E-2"/>
    <n v="4167"/>
    <n v="-5.3705692803437165E-3"/>
    <n v="3.5831560954675129E-2"/>
    <n v="3.7716869709123139E-3"/>
    <n v="0.96039675207441255"/>
    <n v="0.8858661983028191"/>
    <n v="0.11413380169718099"/>
    <n v="0"/>
    <x v="1"/>
    <n v="44"/>
    <x v="1"/>
    <n v="0"/>
    <n v="4.3"/>
    <x v="0"/>
    <n v="0"/>
    <x v="0"/>
    <x v="1"/>
    <m/>
    <x v="1"/>
    <x v="1"/>
    <x v="1"/>
    <n v="0"/>
    <x v="1"/>
    <x v="1"/>
    <x v="1"/>
    <x v="1"/>
    <x v="0"/>
    <x v="0"/>
    <x v="0"/>
    <x v="0"/>
    <x v="0"/>
    <x v="0"/>
    <x v="0"/>
    <x v="0"/>
    <x v="0"/>
    <m/>
    <x v="0"/>
    <x v="0"/>
    <x v="0"/>
    <x v="0"/>
    <x v="0"/>
    <m/>
    <n v="19940201"/>
    <x v="1"/>
    <s v="HALLIBURTON WESTERN AREA LAB EVANSVILLE  LAB No W94-0081"/>
    <m/>
    <m/>
    <d v="1994-03-10T00:00:00"/>
  </r>
  <r>
    <x v="1"/>
    <s v="T22N R112W S12 fFRONTIER"/>
    <n v="4761"/>
    <x v="0"/>
    <x v="5"/>
    <x v="44"/>
    <s v="SW SW"/>
    <n v="12"/>
    <n v="22"/>
    <n v="112"/>
    <n v="41.895069999999997"/>
    <n v="-110.070999"/>
    <s v="4902321943"/>
    <s v="15-12"/>
    <x v="0"/>
    <s v="FRONTIER"/>
    <m/>
    <m/>
    <n v="52"/>
    <x v="0"/>
    <n v="10752"/>
    <n v="10804"/>
    <n v="11095"/>
    <n v="10834"/>
    <x v="2"/>
    <d v="2006-03-14T00:00:00"/>
    <n v="7.87"/>
    <x v="1"/>
    <n v="180"/>
    <n v="17"/>
    <n v="5020"/>
    <n v="87"/>
    <x v="1"/>
    <n v="8250"/>
    <n v="1220"/>
    <n v="0"/>
    <x v="1"/>
    <n v="15"/>
    <n v="17300"/>
    <x v="0"/>
    <s v="BP AMERICA PRODUCTION COMPANY"/>
    <n v="8.9819999999999993"/>
    <n v="1.39893"/>
    <n v="218.37"/>
    <n v="2.22546"/>
    <n v="230.97638999999998"/>
    <n v="232.73249999999999"/>
    <n v="19.995799999999999"/>
    <n v="0"/>
    <x v="1"/>
    <n v="0.31230000000000002"/>
    <n v="253.04059999999998"/>
    <n v="-4.5585610538175537E-2"/>
    <n v="14789"/>
    <n v="-7.825111408894013E-2"/>
    <n v="3.8887091446879053E-2"/>
    <n v="6.0565930569786812E-3"/>
    <n v="0.95505631549614223"/>
    <n v="0.91974370911229264"/>
    <n v="7.9022101591602292E-2"/>
    <n v="1.2341892961050521E-3"/>
    <x v="1"/>
    <n v="0"/>
    <x v="1"/>
    <n v="0"/>
    <n v="0"/>
    <x v="1"/>
    <n v="29800"/>
    <x v="2"/>
    <x v="1"/>
    <n v="0"/>
    <x v="1"/>
    <x v="1"/>
    <x v="1"/>
    <n v="0"/>
    <x v="1"/>
    <x v="1"/>
    <x v="1"/>
    <x v="1"/>
    <x v="0"/>
    <x v="0"/>
    <x v="0"/>
    <x v="0"/>
    <x v="0"/>
    <x v="0"/>
    <x v="0"/>
    <x v="0"/>
    <x v="0"/>
    <m/>
    <x v="0"/>
    <x v="0"/>
    <x v="0"/>
    <x v="0"/>
    <x v="0"/>
    <m/>
    <n v="20060314"/>
    <x v="0"/>
    <s v="WYOMING ANALYTICAL LABS ROCK SPRINGS ID No D3733"/>
    <m/>
    <s v="10752-10804"/>
    <d v="2006-03-22T00:00:00"/>
  </r>
  <r>
    <x v="1"/>
    <s v="T22N R112W S03 fFRONTIER"/>
    <n v="4782"/>
    <x v="0"/>
    <x v="5"/>
    <x v="44"/>
    <s v="NE SW"/>
    <n v="3"/>
    <n v="22"/>
    <n v="112"/>
    <n v="41.911389999999997"/>
    <n v="-110.108889"/>
    <s v="4902321652"/>
    <s v="2-3 BEARD FEDERAL"/>
    <x v="0"/>
    <s v="FRONTIER"/>
    <m/>
    <m/>
    <n v="326"/>
    <x v="0"/>
    <n v="10520"/>
    <n v="10846"/>
    <n v="10920"/>
    <n v="10846"/>
    <x v="2"/>
    <d v="2005-12-07T00:00:00"/>
    <n v="6.99"/>
    <x v="1"/>
    <n v="123"/>
    <n v="17"/>
    <n v="5090"/>
    <n v="70"/>
    <x v="1"/>
    <n v="8049"/>
    <n v="854"/>
    <n v="0"/>
    <x v="1"/>
    <n v="0"/>
    <n v="15200"/>
    <x v="0"/>
    <s v="CHEVRON USA INC"/>
    <n v="6.1376999999999997"/>
    <n v="1.39893"/>
    <n v="221.41499999999999"/>
    <n v="1.7906"/>
    <n v="230.74223000000001"/>
    <n v="227.06228999999999"/>
    <n v="13.997059999999999"/>
    <n v="0"/>
    <x v="1"/>
    <n v="0"/>
    <n v="241.05934999999999"/>
    <n v="-2.1867497773110443E-2"/>
    <n v="14203"/>
    <n v="-3.3908104615175322E-2"/>
    <n v="2.6599812266701241E-2"/>
    <n v="6.0627393607143344E-3"/>
    <n v="0.9673374483725844"/>
    <n v="0.94193521222055898"/>
    <n v="5.8064787779441039E-2"/>
    <n v="0"/>
    <x v="1"/>
    <n v="6"/>
    <x v="1"/>
    <n v="14541"/>
    <n v="37.76435"/>
    <x v="1"/>
    <n v="0"/>
    <x v="1"/>
    <x v="1"/>
    <n v="0"/>
    <x v="1"/>
    <x v="1"/>
    <x v="1"/>
    <n v="0"/>
    <x v="1"/>
    <x v="1"/>
    <x v="1"/>
    <x v="1"/>
    <x v="0"/>
    <x v="0"/>
    <x v="0"/>
    <x v="0"/>
    <x v="0"/>
    <x v="0"/>
    <x v="0"/>
    <x v="0"/>
    <x v="0"/>
    <m/>
    <x v="0"/>
    <x v="0"/>
    <x v="0"/>
    <x v="0"/>
    <x v="0"/>
    <m/>
    <n v="20051207"/>
    <x v="0"/>
    <s v="WYOMING ANALYTICAL LABS ROCK SPRINGS ID No D3186"/>
    <m/>
    <s v="10520-10846"/>
    <d v="2005-12-20T00:00:00"/>
  </r>
  <r>
    <x v="1"/>
    <s v="T22N R112W S03 fFRONTIER"/>
    <n v="4781"/>
    <x v="0"/>
    <x v="5"/>
    <x v="44"/>
    <s v="SE NW"/>
    <n v="3"/>
    <n v="22"/>
    <n v="112"/>
    <n v="41.91769"/>
    <n v="-110.10724999999999"/>
    <s v="4902321648"/>
    <s v="1-3 BEARD FEDERAL"/>
    <x v="0"/>
    <s v="FRONTIER"/>
    <m/>
    <m/>
    <n v="323"/>
    <x v="0"/>
    <n v="10513"/>
    <n v="10836"/>
    <n v="10900"/>
    <n v="10836"/>
    <x v="2"/>
    <d v="2005-12-07T00:00:00"/>
    <n v="7.42"/>
    <x v="1"/>
    <n v="80"/>
    <n v="8"/>
    <n v="3300"/>
    <n v="60"/>
    <x v="1"/>
    <n v="5260"/>
    <n v="583"/>
    <n v="0"/>
    <x v="1"/>
    <n v="0"/>
    <n v="9980"/>
    <x v="0"/>
    <s v="CHEVRON USA INC"/>
    <n v="3.992"/>
    <n v="0.65832000000000002"/>
    <n v="143.55000000000001"/>
    <n v="1.5347999999999999"/>
    <n v="149.73511999999997"/>
    <n v="148.38460000000001"/>
    <n v="9.5553699999999981"/>
    <n v="0"/>
    <x v="1"/>
    <n v="0"/>
    <n v="157.93997000000002"/>
    <n v="-2.6667254732906882E-2"/>
    <n v="9291"/>
    <n v="-3.5753204296611489E-2"/>
    <n v="2.6660412066320853E-2"/>
    <n v="4.3965637453658177E-3"/>
    <n v="0.96894302418831335"/>
    <n v="0.93949998850829208"/>
    <n v="6.0500011491707875E-2"/>
    <n v="0"/>
    <x v="1"/>
    <n v="3"/>
    <x v="1"/>
    <n v="9502"/>
    <n v="58.14"/>
    <x v="1"/>
    <n v="0"/>
    <x v="1"/>
    <x v="1"/>
    <n v="0"/>
    <x v="1"/>
    <x v="1"/>
    <x v="1"/>
    <n v="0"/>
    <x v="1"/>
    <x v="1"/>
    <x v="1"/>
    <x v="1"/>
    <x v="0"/>
    <x v="0"/>
    <x v="0"/>
    <x v="0"/>
    <x v="0"/>
    <x v="0"/>
    <x v="0"/>
    <x v="0"/>
    <x v="0"/>
    <m/>
    <x v="0"/>
    <x v="0"/>
    <x v="0"/>
    <x v="0"/>
    <x v="0"/>
    <m/>
    <n v="20051207"/>
    <x v="0"/>
    <s v="WYOMING ANALYTICAL LABS ROCK SPRINGS ID No D3185"/>
    <m/>
    <s v="10513-10836"/>
    <d v="2005-12-20T00:00:00"/>
  </r>
  <r>
    <x v="1"/>
    <s v="T22N R111W S31 fFRONTIER"/>
    <n v="1797"/>
    <x v="0"/>
    <x v="5"/>
    <x v="5"/>
    <s v="SE NW"/>
    <n v="31"/>
    <n v="22"/>
    <n v="111"/>
    <n v="41.844329999999999"/>
    <n v="-110.04558"/>
    <s v="4902321025"/>
    <s v="49 COW HOL"/>
    <x v="0"/>
    <s v="FRONTIER"/>
    <m/>
    <m/>
    <s v=""/>
    <x v="0"/>
    <m/>
    <m/>
    <n v="11152"/>
    <n v="11080"/>
    <x v="2"/>
    <d v="1994-03-17T00:00:00"/>
    <n v="7.45"/>
    <x v="1"/>
    <n v="90"/>
    <n v="15"/>
    <n v="2989"/>
    <n v="62"/>
    <x v="1"/>
    <n v="4362"/>
    <n v="930"/>
    <n v="0"/>
    <x v="1"/>
    <n v="0"/>
    <n v="8465"/>
    <x v="0"/>
    <s v="BELCO ENERGY CORP"/>
    <n v="4.4909999999999997"/>
    <n v="1.2343500000000001"/>
    <n v="130.0215"/>
    <n v="1.5859599999999998"/>
    <n v="137.33280999999999"/>
    <n v="123.05202"/>
    <n v="15.242699999999999"/>
    <n v="0"/>
    <x v="1"/>
    <n v="0"/>
    <n v="138.29471999999998"/>
    <n v="-3.4898908683032824E-3"/>
    <n v="8448"/>
    <n v="-1.0051439720924731E-3"/>
    <n v="3.2701580925927315E-2"/>
    <n v="8.988019687356576E-3"/>
    <n v="0.95831039938671614"/>
    <n v="0.88978104153217141"/>
    <n v="0.11021895846782871"/>
    <n v="0"/>
    <x v="1"/>
    <n v="16"/>
    <x v="1"/>
    <n v="0"/>
    <n v="2"/>
    <x v="0"/>
    <n v="0"/>
    <x v="0"/>
    <x v="1"/>
    <m/>
    <x v="1"/>
    <x v="1"/>
    <x v="1"/>
    <n v="0"/>
    <x v="1"/>
    <x v="1"/>
    <x v="1"/>
    <x v="1"/>
    <x v="0"/>
    <x v="0"/>
    <x v="0"/>
    <x v="0"/>
    <x v="0"/>
    <x v="0"/>
    <x v="0"/>
    <x v="0"/>
    <x v="0"/>
    <m/>
    <x v="0"/>
    <x v="0"/>
    <x v="0"/>
    <x v="0"/>
    <x v="0"/>
    <m/>
    <n v="19940317"/>
    <x v="1"/>
    <s v="HALLIBURTON ENERGY WESTERN AREA LAB EVANSVILLE  LAB No W94-0108"/>
    <m/>
    <m/>
    <d v="1994-03-28T00:00:00"/>
  </r>
  <r>
    <x v="1"/>
    <s v="T22N R111W S05 fFRONTIER"/>
    <m/>
    <x v="1"/>
    <x v="3"/>
    <x v="47"/>
    <s v="SW NE"/>
    <n v="5"/>
    <n v="22"/>
    <n v="111"/>
    <n v="41.916670000000003"/>
    <n v="-110.02381"/>
    <s v="4903721553"/>
    <s v="1 HARRINGT"/>
    <x v="0"/>
    <s v="FRONTIER"/>
    <m/>
    <m/>
    <m/>
    <x v="0"/>
    <n v="10998"/>
    <m/>
    <m/>
    <m/>
    <x v="0"/>
    <d v="1978-08-22T00:00:00"/>
    <n v="10"/>
    <x v="0"/>
    <n v="8"/>
    <n v="0"/>
    <n v="8914"/>
    <n v="36"/>
    <x v="1"/>
    <n v="2250"/>
    <n v="8479"/>
    <n v="5340"/>
    <x v="1"/>
    <n v="420"/>
    <n v="21144"/>
    <x v="0"/>
    <s v="AMOCO PRODUCTION COMPANY"/>
    <n v="0.3992"/>
    <n v="0"/>
    <n v="387.75899999999996"/>
    <n v="0.92087999999999992"/>
    <n v="389.07907999999998"/>
    <n v="63.472499999999997"/>
    <n v="138.97080999999997"/>
    <n v="177.98220000000001"/>
    <x v="1"/>
    <n v="8.7444000000000006"/>
    <n v="389.16990999999996"/>
    <n v="-1.1671072004858323E-4"/>
    <n v="25447"/>
    <n v="9.235689296216007E-2"/>
    <n v="1.026012501109029E-3"/>
    <n v="0"/>
    <n v="0.99897398749889099"/>
    <n v="0.16309714181140059"/>
    <n v="0.357095465063062"/>
    <n v="2.2469363060468886E-2"/>
    <x v="1"/>
    <n v="0"/>
    <x v="1"/>
    <n v="20435"/>
    <n v="0.5"/>
    <x v="0"/>
    <n v="0"/>
    <x v="0"/>
    <x v="1"/>
    <m/>
    <x v="1"/>
    <x v="1"/>
    <x v="1"/>
    <n v="0"/>
    <x v="1"/>
    <x v="1"/>
    <x v="1"/>
    <x v="1"/>
    <x v="0"/>
    <x v="0"/>
    <x v="0"/>
    <x v="0"/>
    <x v="0"/>
    <x v="0"/>
    <x v="0"/>
    <x v="0"/>
    <x v="0"/>
    <m/>
    <x v="0"/>
    <x v="0"/>
    <x v="0"/>
    <x v="0"/>
    <x v="0"/>
    <s v="DST #3"/>
    <n v="19780822"/>
    <x v="1"/>
    <s v="CHEM LABS - LAB No 28306-6"/>
    <m/>
    <m/>
    <d v="1978-08-23T00:00:00"/>
  </r>
  <r>
    <x v="0"/>
    <s v="T22N R103W S29 fNUGGET"/>
    <n v="49007574"/>
    <x v="0"/>
    <x v="0"/>
    <x v="56"/>
    <m/>
    <s v="29"/>
    <s v=" 22"/>
    <s v=" 103"/>
    <n v="41.849530000000001"/>
    <n v="-109.09676"/>
    <s v="4903720156"/>
    <s v="UNIT NO. 1"/>
    <x v="0"/>
    <s v="NUGGET"/>
    <n v="1565"/>
    <m/>
    <n v="45"/>
    <x v="0"/>
    <n v="8115"/>
    <n v="8160"/>
    <m/>
    <m/>
    <x v="0"/>
    <d v="1969-09-10T00:00:00"/>
    <n v="7.8000001907348633"/>
    <x v="0"/>
    <n v="171"/>
    <n v="50"/>
    <n v="34887"/>
    <n v="1550"/>
    <x v="0"/>
    <n v="42000"/>
    <n v="5124"/>
    <m/>
    <x v="0"/>
    <n v="14489"/>
    <n v="95670"/>
    <x v="0"/>
    <m/>
    <n v="8.5328999999999997"/>
    <n v="4.1145000000000005"/>
    <n v="1517.5844999999999"/>
    <n v="39.649000000000001"/>
    <n v="1569.8809000000001"/>
    <n v="1184.82"/>
    <n v="83.982359999999986"/>
    <m/>
    <x v="0"/>
    <n v="301.66098000000005"/>
    <n v="1570.46334"/>
    <n v="-1.8547011266507071E-4"/>
    <n v="98268"/>
    <n v="1.3396033783992822E-2"/>
    <n v="5.4353804801370595E-3"/>
    <n v="2.62089945804169E-3"/>
    <n v="0.99194372006182108"/>
    <n v="0.75443976934857959"/>
    <n v="5.3476167103652342E-2"/>
    <n v="0.19208406354776805"/>
    <x v="0"/>
    <m/>
    <x v="0"/>
    <m/>
    <m/>
    <x v="0"/>
    <m/>
    <x v="0"/>
    <x v="0"/>
    <m/>
    <x v="0"/>
    <x v="0"/>
    <x v="0"/>
    <m/>
    <x v="0"/>
    <x v="0"/>
    <x v="0"/>
    <x v="0"/>
    <x v="0"/>
    <x v="0"/>
    <x v="0"/>
    <x v="0"/>
    <x v="0"/>
    <x v="0"/>
    <x v="0"/>
    <x v="0"/>
    <x v="0"/>
    <m/>
    <x v="0"/>
    <x v="0"/>
    <x v="0"/>
    <x v="0"/>
    <x v="0"/>
    <s v="DST NO. 9"/>
    <m/>
    <x v="0"/>
    <m/>
    <m/>
    <m/>
    <m/>
  </r>
  <r>
    <x v="0"/>
    <s v="T22N R103W S29 fFRONTIER"/>
    <n v="49008756"/>
    <x v="0"/>
    <x v="0"/>
    <x v="56"/>
    <m/>
    <s v="29"/>
    <s v=" 22"/>
    <s v=" 103"/>
    <n v="41.849530000000001"/>
    <n v="-109.09676"/>
    <s v="4903720156"/>
    <s v="UNIT NO. 1"/>
    <x v="0"/>
    <s v="FRONTIER"/>
    <m/>
    <n v="1565"/>
    <n v="18"/>
    <x v="0"/>
    <n v="6532"/>
    <n v="6550"/>
    <m/>
    <m/>
    <x v="0"/>
    <d v="1969-09-10T00:00:00"/>
    <n v="7.8000001907348633"/>
    <x v="0"/>
    <n v="149"/>
    <n v="30"/>
    <n v="2099"/>
    <n v="42"/>
    <x v="0"/>
    <n v="450"/>
    <n v="1037"/>
    <m/>
    <x v="0"/>
    <n v="3490"/>
    <n v="6771"/>
    <x v="0"/>
    <m/>
    <n v="7.4351000000000003"/>
    <n v="2.4687000000000001"/>
    <n v="91.3065"/>
    <n v="1.07436"/>
    <n v="102.28466"/>
    <n v="12.6945"/>
    <n v="16.996429999999997"/>
    <m/>
    <x v="0"/>
    <n v="72.661799999999999"/>
    <n v="102.35272999999999"/>
    <n v="-3.3263715883002438E-4"/>
    <n v="7294"/>
    <n v="3.7184500533238532E-2"/>
    <n v="7.2690274377409089E-2"/>
    <n v="2.4135583967331953E-2"/>
    <n v="0.90317414165525889"/>
    <n v="0.1240269800326772"/>
    <n v="0.166057417325361"/>
    <n v="0.70991560264196185"/>
    <x v="0"/>
    <m/>
    <x v="0"/>
    <m/>
    <m/>
    <x v="0"/>
    <m/>
    <x v="0"/>
    <x v="0"/>
    <m/>
    <x v="0"/>
    <x v="0"/>
    <x v="0"/>
    <m/>
    <x v="0"/>
    <x v="0"/>
    <x v="0"/>
    <x v="0"/>
    <x v="0"/>
    <x v="0"/>
    <x v="0"/>
    <x v="0"/>
    <x v="0"/>
    <x v="0"/>
    <x v="0"/>
    <x v="0"/>
    <x v="0"/>
    <m/>
    <x v="0"/>
    <x v="0"/>
    <x v="0"/>
    <x v="0"/>
    <x v="0"/>
    <s v="DST NO. 10"/>
    <m/>
    <x v="0"/>
    <m/>
    <m/>
    <m/>
    <m/>
  </r>
  <r>
    <x v="0"/>
    <s v="T22N R103W S29 fFRONTIER"/>
    <n v="49014246"/>
    <x v="0"/>
    <x v="0"/>
    <x v="57"/>
    <m/>
    <s v="29"/>
    <s v=" 22"/>
    <s v=" 103"/>
    <n v="41.8491"/>
    <n v="-109.0789"/>
    <m/>
    <s v="FERGUSON GOVERNMENT 26-1"/>
    <x v="0"/>
    <s v="FRONTIER"/>
    <m/>
    <m/>
    <n v="15"/>
    <x v="0"/>
    <n v="2805"/>
    <n v="2820"/>
    <m/>
    <m/>
    <x v="0"/>
    <d v="1969-09-03T00:00:00"/>
    <n v="8"/>
    <x v="0"/>
    <n v="25"/>
    <n v="54"/>
    <n v="15371"/>
    <n v="100"/>
    <x v="0"/>
    <n v="17900"/>
    <n v="10492"/>
    <m/>
    <x v="0"/>
    <n v="-1"/>
    <n v="38617"/>
    <x v="0"/>
    <m/>
    <n v="1.2475000000000001"/>
    <n v="4.4436600000000004"/>
    <n v="668.63849999999991"/>
    <n v="2.5579999999999998"/>
    <n v="676.88765999999987"/>
    <n v="504.959"/>
    <n v="171.96387999999999"/>
    <m/>
    <x v="0"/>
    <n v="0"/>
    <n v="676.92287999999996"/>
    <n v="-2.6015457081679127E-5"/>
    <n v="43938"/>
    <n v="6.4454000363394104E-2"/>
    <n v="1.8429941535645668E-3"/>
    <n v="6.5648412027484761E-3"/>
    <n v="0.99159216464368705"/>
    <n v="0.74596237609814586"/>
    <n v="0.25403762390185425"/>
    <n v="0"/>
    <x v="0"/>
    <m/>
    <x v="0"/>
    <m/>
    <m/>
    <x v="0"/>
    <m/>
    <x v="0"/>
    <x v="0"/>
    <m/>
    <x v="0"/>
    <x v="0"/>
    <x v="0"/>
    <m/>
    <x v="0"/>
    <x v="0"/>
    <x v="0"/>
    <x v="0"/>
    <x v="0"/>
    <x v="0"/>
    <x v="0"/>
    <x v="0"/>
    <x v="0"/>
    <x v="0"/>
    <x v="0"/>
    <x v="0"/>
    <x v="0"/>
    <m/>
    <x v="0"/>
    <x v="0"/>
    <x v="0"/>
    <x v="0"/>
    <x v="0"/>
    <s v="DST NO. 1"/>
    <m/>
    <x v="0"/>
    <m/>
    <m/>
    <m/>
    <m/>
  </r>
  <r>
    <x v="0"/>
    <s v="T22N R099W S08 fWASATCH"/>
    <n v="49007467"/>
    <x v="0"/>
    <x v="0"/>
    <x v="5"/>
    <m/>
    <s v="8"/>
    <s v=" 22"/>
    <s v=" 99"/>
    <n v="41.89188"/>
    <n v="-108.63244"/>
    <s v="4903705880"/>
    <s v="UNIT NO. 1"/>
    <x v="0"/>
    <s v="WASATCH"/>
    <m/>
    <n v="3244"/>
    <n v="100"/>
    <x v="0"/>
    <n v="550"/>
    <n v="650"/>
    <n v="6100"/>
    <m/>
    <x v="1"/>
    <d v="1959-10-21T00:00:00"/>
    <n v="8.1999998092651367"/>
    <x v="2"/>
    <n v="9"/>
    <n v="2"/>
    <n v="448"/>
    <n v="-3"/>
    <x v="0"/>
    <n v="180"/>
    <n v="830"/>
    <m/>
    <x v="0"/>
    <n v="30"/>
    <n v="1102"/>
    <x v="0"/>
    <m/>
    <n v="0.4491"/>
    <n v="0.16458"/>
    <n v="19.488"/>
    <n v="0"/>
    <n v="20.101679999999998"/>
    <n v="5.0777999999999999"/>
    <n v="13.603699999999998"/>
    <m/>
    <x v="0"/>
    <n v="0.62460000000000004"/>
    <n v="19.306100000000001"/>
    <n v="2.0188399346524912E-2"/>
    <n v="1493"/>
    <n v="0.15067437379576107"/>
    <n v="2.2341416239836671E-2"/>
    <n v="8.1873753835500322E-3"/>
    <n v="0.96947120837661338"/>
    <n v="0.26301531640258774"/>
    <n v="0.70463221468862158"/>
    <n v="3.235246890879049E-2"/>
    <x v="0"/>
    <m/>
    <x v="0"/>
    <m/>
    <m/>
    <x v="0"/>
    <m/>
    <x v="0"/>
    <x v="0"/>
    <m/>
    <x v="0"/>
    <x v="0"/>
    <x v="0"/>
    <m/>
    <x v="0"/>
    <x v="0"/>
    <x v="0"/>
    <x v="0"/>
    <x v="0"/>
    <x v="0"/>
    <x v="0"/>
    <x v="0"/>
    <x v="0"/>
    <x v="0"/>
    <x v="0"/>
    <x v="0"/>
    <x v="0"/>
    <m/>
    <x v="0"/>
    <x v="0"/>
    <x v="0"/>
    <x v="0"/>
    <x v="0"/>
    <s v="PRODUCTION WATER"/>
    <m/>
    <x v="0"/>
    <m/>
    <m/>
    <m/>
    <m/>
  </r>
  <r>
    <x v="0"/>
    <s v="T22N R099W S08 fFOX HILLS"/>
    <n v="49017222"/>
    <x v="0"/>
    <x v="0"/>
    <x v="5"/>
    <m/>
    <s v="8"/>
    <s v=" 22"/>
    <s v=" 99"/>
    <n v="41.89188"/>
    <n v="-108.63244"/>
    <s v="4903705880"/>
    <s v="UNIT NO. 1"/>
    <x v="0"/>
    <s v="FOX HILLS"/>
    <n v="3244"/>
    <m/>
    <n v="35"/>
    <x v="0"/>
    <n v="3894"/>
    <n v="3929"/>
    <n v="6100"/>
    <m/>
    <x v="0"/>
    <d v="1958-11-02T00:00:00"/>
    <n v="8.6000003814697266"/>
    <x v="2"/>
    <n v="95"/>
    <n v="49"/>
    <n v="5802"/>
    <n v="-3"/>
    <x v="0"/>
    <n v="7960"/>
    <n v="1025"/>
    <m/>
    <x v="0"/>
    <n v="321"/>
    <n v="14828"/>
    <x v="0"/>
    <m/>
    <n v="4.7404999999999999"/>
    <n v="4.0322100000000001"/>
    <n v="252.38699999999997"/>
    <n v="0"/>
    <n v="261.15970999999996"/>
    <n v="224.55159999999998"/>
    <n v="16.79975"/>
    <m/>
    <x v="0"/>
    <n v="6.6832200000000004"/>
    <n v="248.03456999999997"/>
    <n v="2.5776291124087233E-2"/>
    <n v="15246"/>
    <n v="1.3899049012435992E-2"/>
    <n v="1.8151727921584843E-2"/>
    <n v="1.5439632705979037E-2"/>
    <n v="0.96640863937243615"/>
    <n v="0.90532380224256648"/>
    <n v="6.7731485977942513E-2"/>
    <n v="2.6944711779491065E-2"/>
    <x v="0"/>
    <m/>
    <x v="0"/>
    <m/>
    <m/>
    <x v="0"/>
    <m/>
    <x v="0"/>
    <x v="0"/>
    <m/>
    <x v="0"/>
    <x v="0"/>
    <x v="0"/>
    <m/>
    <x v="0"/>
    <x v="0"/>
    <x v="0"/>
    <x v="0"/>
    <x v="0"/>
    <x v="0"/>
    <x v="0"/>
    <x v="0"/>
    <x v="0"/>
    <x v="0"/>
    <x v="0"/>
    <x v="0"/>
    <x v="0"/>
    <m/>
    <x v="0"/>
    <x v="0"/>
    <x v="0"/>
    <x v="0"/>
    <x v="0"/>
    <s v="DST NO. 2"/>
    <m/>
    <x v="0"/>
    <m/>
    <m/>
    <m/>
    <m/>
  </r>
  <r>
    <x v="0"/>
    <s v="T22N R098W S30 fFORT UNION"/>
    <n v="49008049"/>
    <x v="0"/>
    <x v="0"/>
    <x v="0"/>
    <m/>
    <s v="30"/>
    <s v=" 22"/>
    <s v=" 98"/>
    <n v="41.856650000000002"/>
    <n v="-108.53346000000001"/>
    <s v="4903705865"/>
    <s v="GOV'T F-22-98-30-D1"/>
    <x v="0"/>
    <s v="FORT UNION"/>
    <m/>
    <m/>
    <n v="700"/>
    <x v="0"/>
    <n v="500"/>
    <n v="1200"/>
    <n v="7211"/>
    <m/>
    <x v="1"/>
    <m/>
    <n v="7.9000000953674316"/>
    <x v="0"/>
    <n v="17"/>
    <n v="7"/>
    <n v="904"/>
    <n v="-3"/>
    <x v="0"/>
    <n v="1160"/>
    <n v="464"/>
    <m/>
    <x v="0"/>
    <n v="21"/>
    <n v="2344"/>
    <x v="0"/>
    <m/>
    <n v="0.84830000000000005"/>
    <n v="0.57603000000000004"/>
    <n v="39.323999999999998"/>
    <n v="0"/>
    <n v="40.748329999999996"/>
    <n v="32.723599999999998"/>
    <n v="7.6049599999999993"/>
    <m/>
    <x v="0"/>
    <n v="0.43722000000000005"/>
    <n v="40.765779999999999"/>
    <n v="-2.1407336717537299E-4"/>
    <n v="2567"/>
    <n v="4.5408267155365507E-2"/>
    <n v="2.0818031070230367E-2"/>
    <n v="1.4136284848974182E-2"/>
    <n v="0.9650456840807955"/>
    <n v="0.80272228324835193"/>
    <n v="0.18655254480596223"/>
    <n v="1.072517194568582E-2"/>
    <x v="0"/>
    <m/>
    <x v="0"/>
    <m/>
    <m/>
    <x v="0"/>
    <m/>
    <x v="0"/>
    <x v="0"/>
    <m/>
    <x v="0"/>
    <x v="0"/>
    <x v="0"/>
    <m/>
    <x v="0"/>
    <x v="0"/>
    <x v="0"/>
    <x v="0"/>
    <x v="0"/>
    <x v="0"/>
    <x v="0"/>
    <x v="0"/>
    <x v="0"/>
    <x v="0"/>
    <x v="0"/>
    <x v="0"/>
    <x v="0"/>
    <m/>
    <x v="0"/>
    <x v="0"/>
    <x v="0"/>
    <x v="0"/>
    <x v="0"/>
    <s v="PRODUCTION"/>
    <m/>
    <x v="0"/>
    <m/>
    <m/>
    <m/>
    <m/>
  </r>
  <r>
    <x v="1"/>
    <s v="T22N R097W S26 fFRONTIER"/>
    <n v="3817"/>
    <x v="0"/>
    <x v="0"/>
    <x v="58"/>
    <s v="SW NE"/>
    <n v="26"/>
    <n v="22"/>
    <n v="97"/>
    <n v="41.851934999999997"/>
    <n v="-108.343405"/>
    <s v="4903723696"/>
    <s v="WABASH CANNONBALL 1"/>
    <x v="0"/>
    <s v="FRONTIER"/>
    <m/>
    <m/>
    <s v=""/>
    <x v="0"/>
    <m/>
    <m/>
    <n v="8650"/>
    <m/>
    <x v="2"/>
    <d v="1999-12-24T00:00:00"/>
    <n v="9.0399999999999991"/>
    <x v="1"/>
    <n v="4"/>
    <m/>
    <n v="3711"/>
    <n v="178"/>
    <x v="1"/>
    <n v="1752"/>
    <n v="6029"/>
    <n v="251"/>
    <x v="0"/>
    <m/>
    <n v="7939"/>
    <x v="0"/>
    <s v="YATES PETROLEUM"/>
    <n v="0.1996"/>
    <n v="0"/>
    <n v="161.42849999999999"/>
    <n v="4.5532399999999997"/>
    <n v="166.18133999999998"/>
    <n v="49.423919999999995"/>
    <n v="98.815309999999997"/>
    <n v="8.365829999999999"/>
    <x v="1"/>
    <n v="0"/>
    <n v="156.60505999999998"/>
    <n v="2.9667544853190835E-2"/>
    <n v="11925"/>
    <n v="0.20066451872734595"/>
    <n v="1.2010975480159205E-3"/>
    <n v="0"/>
    <n v="0.99879890245198411"/>
    <n v="0.31559593285172266"/>
    <n v="0.63098414572300543"/>
    <n v="0"/>
    <x v="0"/>
    <n v="0.25"/>
    <x v="0"/>
    <m/>
    <n v="8.0000000000000007E-5"/>
    <x v="3"/>
    <n v="13060"/>
    <x v="2"/>
    <x v="0"/>
    <n v="510.96"/>
    <x v="0"/>
    <x v="0"/>
    <x v="0"/>
    <m/>
    <x v="0"/>
    <x v="0"/>
    <x v="0"/>
    <x v="0"/>
    <x v="0"/>
    <x v="0"/>
    <x v="0"/>
    <x v="0"/>
    <x v="0"/>
    <x v="0"/>
    <x v="0"/>
    <x v="0"/>
    <x v="0"/>
    <m/>
    <x v="0"/>
    <x v="0"/>
    <x v="0"/>
    <x v="0"/>
    <x v="0"/>
    <m/>
    <n v="19991224"/>
    <x v="0"/>
    <s v="CR ANALYTICA, BUTTE MT"/>
    <m/>
    <m/>
    <d v="2000-02-21T00:00:00"/>
  </r>
  <r>
    <x v="1"/>
    <s v="T22N R097W S04 fMESAVERDE/ALMOND"/>
    <n v="5510"/>
    <x v="0"/>
    <x v="0"/>
    <x v="58"/>
    <s v="SW NE"/>
    <n v="4"/>
    <n v="22"/>
    <n v="97"/>
    <n v="41.851934999999997"/>
    <n v="-108.343405"/>
    <s v="4903723696"/>
    <s v="WABASH CANNONBALL 1"/>
    <x v="0"/>
    <s v="MESAVERDE/ALMOND"/>
    <m/>
    <m/>
    <n v="82"/>
    <x v="0"/>
    <n v="8198"/>
    <n v="8280"/>
    <n v="8650"/>
    <m/>
    <x v="2"/>
    <m/>
    <n v="7.96"/>
    <x v="1"/>
    <n v="40"/>
    <n v="5"/>
    <n v="2381"/>
    <n v="0"/>
    <x v="1"/>
    <n v="20"/>
    <n v="6466"/>
    <n v="0"/>
    <x v="1"/>
    <n v="0"/>
    <n v="8917"/>
    <x v="0"/>
    <s v="YATES PETROLEUM CORPORATION"/>
    <n v="1.996"/>
    <n v="0.41144999999999998"/>
    <n v="103.5735"/>
    <n v="0"/>
    <n v="105.98094999999999"/>
    <n v="0.56420000000000003"/>
    <n v="105.97773999999998"/>
    <n v="0"/>
    <x v="1"/>
    <n v="0"/>
    <n v="106.54193999999998"/>
    <n v="-2.639668602285569E-3"/>
    <n v="8912"/>
    <n v="-2.8044197655505078E-4"/>
    <n v="1.8833573392199258E-2"/>
    <n v="3.8823014890883691E-3"/>
    <n v="0.97728412511871243"/>
    <n v="5.295567172889851E-3"/>
    <n v="0.99470443282711019"/>
    <n v="0"/>
    <x v="1"/>
    <n v="4.2"/>
    <x v="1"/>
    <n v="0"/>
    <n v="1"/>
    <x v="1"/>
    <n v="0"/>
    <x v="1"/>
    <x v="1"/>
    <n v="0"/>
    <x v="1"/>
    <x v="1"/>
    <x v="1"/>
    <n v="0"/>
    <x v="1"/>
    <x v="1"/>
    <x v="1"/>
    <x v="1"/>
    <x v="0"/>
    <x v="0"/>
    <x v="0"/>
    <x v="0"/>
    <x v="0"/>
    <x v="0"/>
    <x v="0"/>
    <x v="0"/>
    <x v="0"/>
    <m/>
    <x v="0"/>
    <x v="0"/>
    <x v="0"/>
    <x v="0"/>
    <x v="0"/>
    <m/>
    <m/>
    <x v="0"/>
    <m/>
    <m/>
    <s v="8198-8280"/>
    <d v="2007-05-24T00:00:00"/>
  </r>
  <r>
    <x v="1"/>
    <s v="T22N R096W S18 fMESAVERDE/ALMOND"/>
    <n v="3821"/>
    <x v="0"/>
    <x v="0"/>
    <x v="10"/>
    <s v="SE NW"/>
    <n v="18"/>
    <n v="22"/>
    <n v="96"/>
    <n v="41.879711"/>
    <n v="-108.307498"/>
    <s v="4903723763"/>
    <s v="WABASH CANNONBALL 2"/>
    <x v="0"/>
    <s v="MESAVERDE/ALMOND"/>
    <m/>
    <m/>
    <m/>
    <x v="0"/>
    <s v="8830"/>
    <m/>
    <n v="9500"/>
    <n v="9198"/>
    <x v="1"/>
    <d v="2003-03-08T00:00:00"/>
    <n v="7.7"/>
    <x v="1"/>
    <n v="201"/>
    <n v="146"/>
    <n v="6195"/>
    <m/>
    <x v="1"/>
    <n v="2000"/>
    <n v="14396"/>
    <m/>
    <x v="0"/>
    <n v="25"/>
    <n v="22973"/>
    <x v="0"/>
    <s v="YATES PETROLEUM"/>
    <n v="10.0299"/>
    <n v="12.014340000000001"/>
    <n v="269.48250000000002"/>
    <n v="0"/>
    <n v="291.52673999999996"/>
    <n v="56.42"/>
    <n v="235.95043999999999"/>
    <n v="0"/>
    <x v="1"/>
    <n v="0.52050000000000007"/>
    <n v="292.89094"/>
    <n v="-2.3342894075347605E-3"/>
    <n v="22963"/>
    <n v="-2.1769418321142459E-4"/>
    <n v="3.4404734193508292E-2"/>
    <n v="4.1211794156515463E-2"/>
    <n v="0.92438347164997625"/>
    <n v="0.19263142793013671"/>
    <n v="0.80559146008408444"/>
    <n v="1.7771119857787341E-3"/>
    <x v="0"/>
    <n v="10"/>
    <x v="0"/>
    <m/>
    <n v="0.35"/>
    <x v="0"/>
    <m/>
    <x v="0"/>
    <x v="0"/>
    <m/>
    <x v="0"/>
    <x v="0"/>
    <x v="0"/>
    <m/>
    <x v="0"/>
    <x v="0"/>
    <x v="0"/>
    <x v="0"/>
    <x v="0"/>
    <x v="0"/>
    <x v="0"/>
    <x v="0"/>
    <x v="0"/>
    <x v="0"/>
    <x v="0"/>
    <x v="0"/>
    <x v="0"/>
    <m/>
    <x v="0"/>
    <x v="0"/>
    <x v="0"/>
    <x v="0"/>
    <x v="0"/>
    <s v="PRODUCTION WATER"/>
    <n v="20030308"/>
    <x v="0"/>
    <s v="BJ SERVICES ROCK SPRINGS"/>
    <m/>
    <m/>
    <d v="2003-03-10T00:00:00"/>
  </r>
  <r>
    <x v="1"/>
    <s v="T22N R096W S04 fLEWIS-MESAVERDE"/>
    <n v="5047"/>
    <x v="0"/>
    <x v="0"/>
    <x v="59"/>
    <s v="NE NE"/>
    <n v="4"/>
    <n v="22"/>
    <n v="96"/>
    <n v="41.91189"/>
    <n v="-108.26326"/>
    <s v="4903725817"/>
    <s v="4-2 RED LAKE FEDERAL"/>
    <x v="0"/>
    <s v="LEWIS-MESAVERDE"/>
    <m/>
    <m/>
    <n v="896"/>
    <x v="0"/>
    <n v="9135"/>
    <n v="10031"/>
    <n v="10435"/>
    <m/>
    <x v="2"/>
    <d v="2005-03-17T00:00:00"/>
    <n v="8.36"/>
    <x v="1"/>
    <n v="11.6"/>
    <n v="2.7"/>
    <n v="2630"/>
    <n v="58.2"/>
    <x v="1"/>
    <n v="3450"/>
    <n v="2540"/>
    <n v="0"/>
    <x v="1"/>
    <n v="3"/>
    <n v="8080"/>
    <x v="0"/>
    <s v="BP AMERICA PRODUCTION COMPANY"/>
    <n v="0.57884000000000002"/>
    <n v="0.22218300000000002"/>
    <n v="114.405"/>
    <n v="1.488756"/>
    <n v="116.69477899999998"/>
    <n v="97.3245"/>
    <n v="41.630599999999994"/>
    <n v="0"/>
    <x v="1"/>
    <n v="6.2460000000000002E-2"/>
    <n v="139.01755999999997"/>
    <n v="-8.7296456194865105E-2"/>
    <n v="8695.5"/>
    <n v="3.6690411612172513E-2"/>
    <n v="4.9602904685221621E-3"/>
    <n v="1.9039669289746034E-3"/>
    <n v="0.99313574260250326"/>
    <n v="0.70008781624422134"/>
    <n v="0.29946288799774651"/>
    <n v="4.492957580322947E-4"/>
    <x v="1"/>
    <n v="11.7"/>
    <x v="1"/>
    <n v="0"/>
    <n v="0"/>
    <x v="1"/>
    <n v="14000"/>
    <x v="1"/>
    <x v="1"/>
    <n v="0"/>
    <x v="1"/>
    <x v="1"/>
    <x v="1"/>
    <n v="0"/>
    <x v="1"/>
    <x v="1"/>
    <x v="1"/>
    <x v="1"/>
    <x v="0"/>
    <x v="0"/>
    <x v="0"/>
    <x v="0"/>
    <x v="0"/>
    <x v="0"/>
    <x v="0"/>
    <x v="0"/>
    <x v="0"/>
    <m/>
    <x v="0"/>
    <x v="0"/>
    <x v="0"/>
    <x v="0"/>
    <x v="0"/>
    <m/>
    <n v="20050317"/>
    <x v="0"/>
    <s v="BP ID No RLF04-02"/>
    <m/>
    <s v="9135-10031"/>
    <d v="2005-03-19T00:00:00"/>
  </r>
  <r>
    <x v="1"/>
    <s v="T22N R096W S01 fMESAVERDE"/>
    <m/>
    <x v="1"/>
    <x v="3"/>
    <x v="60"/>
    <s v="NW SW"/>
    <n v="1"/>
    <n v="22"/>
    <n v="96"/>
    <n v="41.904690000000002"/>
    <n v="-108.21538"/>
    <s v="4903723252"/>
    <s v="CHAMPLIN 320 C 1AH"/>
    <x v="0"/>
    <s v="MESAVERDE"/>
    <m/>
    <m/>
    <m/>
    <x v="0"/>
    <n v="9956"/>
    <m/>
    <n v="13021"/>
    <n v="10160"/>
    <x v="2"/>
    <d v="2002-11-13T00:00:00"/>
    <n v="5.81"/>
    <x v="0"/>
    <n v="3.7"/>
    <n v="0.54"/>
    <n v="256"/>
    <n v="2.82"/>
    <x v="1"/>
    <n v="280"/>
    <n v="76"/>
    <m/>
    <x v="0"/>
    <n v="17"/>
    <n v="2176"/>
    <x v="0"/>
    <s v="BP AMERICA PRODUCTION COMPANY"/>
    <n v="0.18463000000000002"/>
    <n v="4.4436600000000007E-2"/>
    <n v="11.135999999999999"/>
    <n v="7.2135599999999994E-2"/>
    <n v="11.437202199999998"/>
    <n v="7.8987999999999996"/>
    <n v="1.2456399999999999"/>
    <n v="0"/>
    <x v="1"/>
    <n v="0.35394000000000003"/>
    <n v="9.4983799999999992"/>
    <n v="9.2608945931295802E-2"/>
    <n v="636.05999999999995"/>
    <n v="-0.54761989431235469"/>
    <n v="1.6142933977332328E-2"/>
    <n v="3.8852683744631197E-3"/>
    <n v="0.97997179764820463"/>
    <n v="0.83159444031508534"/>
    <n v="0.13114236322404452"/>
    <n v="3.7263196460870174E-2"/>
    <x v="0"/>
    <n v="3.19"/>
    <x v="0"/>
    <m/>
    <m/>
    <x v="0"/>
    <n v="593"/>
    <x v="0"/>
    <x v="0"/>
    <m/>
    <x v="0"/>
    <x v="0"/>
    <x v="0"/>
    <m/>
    <x v="0"/>
    <x v="0"/>
    <x v="0"/>
    <x v="0"/>
    <x v="0"/>
    <x v="0"/>
    <x v="0"/>
    <x v="0"/>
    <x v="0"/>
    <x v="0"/>
    <x v="0"/>
    <x v="0"/>
    <x v="0"/>
    <m/>
    <x v="0"/>
    <x v="0"/>
    <x v="0"/>
    <x v="0"/>
    <x v="0"/>
    <m/>
    <n v="20021113"/>
    <x v="0"/>
    <s v="BP AMERICA"/>
    <m/>
    <m/>
    <d v="2002-11-15T00:00:00"/>
  </r>
  <r>
    <x v="1"/>
    <s v="T22N R095W S23 fLEWIS-MESAVERDE"/>
    <n v="5162"/>
    <x v="0"/>
    <x v="0"/>
    <x v="10"/>
    <s v="SW SW"/>
    <n v="23"/>
    <n v="22"/>
    <n v="95"/>
    <n v="41.860737999999998"/>
    <n v="-108.118999"/>
    <s v="4903725432"/>
    <s v="23-1 LUMAN"/>
    <x v="0"/>
    <s v="LEWIS-MESAVERDE"/>
    <m/>
    <m/>
    <n v="786"/>
    <x v="0"/>
    <n v="10087"/>
    <n v="10873"/>
    <n v="10940"/>
    <m/>
    <x v="2"/>
    <d v="2004-10-26T00:00:00"/>
    <n v="6.45"/>
    <x v="1"/>
    <n v="40"/>
    <n v="4"/>
    <n v="4120"/>
    <n v="52.4"/>
    <x v="1"/>
    <n v="4630"/>
    <n v="1260"/>
    <n v="0"/>
    <x v="1"/>
    <n v="23.2"/>
    <n v="951"/>
    <x v="0"/>
    <s v="BP AMERICA PRODUCTION COMPANY"/>
    <n v="1.996"/>
    <n v="0.32916000000000001"/>
    <n v="179.22"/>
    <n v="1.3403919999999998"/>
    <n v="182.88555200000002"/>
    <n v="130.6123"/>
    <n v="20.651399999999999"/>
    <n v="0"/>
    <x v="1"/>
    <n v="0.48302400000000001"/>
    <n v="151.746724"/>
    <n v="9.3053869077470625E-2"/>
    <n v="10129.6"/>
    <n v="0.82834864538021402"/>
    <n v="1.0913929384645978E-2"/>
    <n v="1.7998141263777905E-3"/>
    <n v="0.98728625648897617"/>
    <n v="0.86072566548454787"/>
    <n v="0.1360912410866939"/>
    <n v="3.1830934287583037E-3"/>
    <x v="1"/>
    <n v="4.5"/>
    <x v="1"/>
    <n v="0"/>
    <n v="0"/>
    <x v="1"/>
    <n v="18000"/>
    <x v="1"/>
    <x v="1"/>
    <n v="0"/>
    <x v="1"/>
    <x v="1"/>
    <x v="1"/>
    <n v="0"/>
    <x v="1"/>
    <x v="1"/>
    <x v="1"/>
    <x v="1"/>
    <x v="0"/>
    <x v="0"/>
    <x v="0"/>
    <x v="0"/>
    <x v="0"/>
    <x v="0"/>
    <x v="0"/>
    <x v="0"/>
    <x v="0"/>
    <m/>
    <x v="0"/>
    <x v="0"/>
    <x v="0"/>
    <x v="0"/>
    <x v="0"/>
    <m/>
    <n v="20041026"/>
    <x v="0"/>
    <s v="BP"/>
    <s v="8293"/>
    <s v="10087-10873"/>
    <d v="2004-10-28T00:00:00"/>
  </r>
  <r>
    <x v="1"/>
    <s v="T22N R095W S19 fLEWIS"/>
    <n v="4249"/>
    <x v="0"/>
    <x v="0"/>
    <x v="10"/>
    <s v="NE NE"/>
    <n v="19"/>
    <n v="22"/>
    <n v="95"/>
    <n v="41.868614999999998"/>
    <n v="-108.185676"/>
    <s v="4903725430"/>
    <s v="LUMAN 19-02"/>
    <x v="0"/>
    <s v="LEWIS"/>
    <m/>
    <m/>
    <m/>
    <x v="0"/>
    <s v="9882"/>
    <m/>
    <n v="10615"/>
    <m/>
    <x v="2"/>
    <d v="2003-11-04T00:00:00"/>
    <n v="7.68"/>
    <x v="1"/>
    <n v="62"/>
    <n v="10"/>
    <n v="3991"/>
    <n v="80"/>
    <x v="1"/>
    <n v="5448"/>
    <n v="1665"/>
    <m/>
    <x v="0"/>
    <n v="34"/>
    <n v="13215"/>
    <x v="0"/>
    <s v="BP AMERICAN PRODUCTION COMPANY"/>
    <n v="3.0937999999999999"/>
    <n v="0.82289999999999996"/>
    <n v="173.60849999999999"/>
    <n v="2.0463999999999998"/>
    <n v="179.57159999999999"/>
    <n v="153.68807999999999"/>
    <n v="27.289349999999999"/>
    <n v="0"/>
    <x v="1"/>
    <n v="0.70788000000000006"/>
    <n v="181.68530999999996"/>
    <n v="-5.8509884281520578E-3"/>
    <n v="11290"/>
    <n v="-7.8555396857784121E-2"/>
    <n v="1.7228782279603234E-2"/>
    <n v="4.582573190860916E-3"/>
    <n v="0.97818864452953591"/>
    <n v="0.84590262140621064"/>
    <n v="0.1502011912795812"/>
    <n v="3.896187314208288E-3"/>
    <x v="0"/>
    <n v="21"/>
    <x v="0"/>
    <m/>
    <m/>
    <x v="0"/>
    <n v="18130"/>
    <x v="0"/>
    <x v="0"/>
    <m/>
    <x v="0"/>
    <x v="0"/>
    <x v="0"/>
    <n v="34"/>
    <x v="0"/>
    <x v="0"/>
    <x v="0"/>
    <x v="0"/>
    <x v="0"/>
    <x v="0"/>
    <x v="0"/>
    <x v="0"/>
    <x v="0"/>
    <x v="0"/>
    <x v="0"/>
    <x v="0"/>
    <x v="0"/>
    <m/>
    <x v="0"/>
    <x v="0"/>
    <x v="0"/>
    <x v="0"/>
    <x v="0"/>
    <m/>
    <n v="2003114"/>
    <x v="0"/>
    <s v="BP AMERICA"/>
    <m/>
    <m/>
    <d v="2003-11-05T00:00:00"/>
  </r>
  <r>
    <x v="1"/>
    <s v="T22N R095W S17 fLEWIS"/>
    <n v="4268"/>
    <x v="0"/>
    <x v="0"/>
    <x v="10"/>
    <s v="NE NE"/>
    <n v="17"/>
    <n v="22"/>
    <n v="95"/>
    <n v="41.882914"/>
    <n v="-108.166606"/>
    <s v="4903725429"/>
    <s v="LUMAN 17-01"/>
    <x v="0"/>
    <s v="LEWIS"/>
    <m/>
    <m/>
    <m/>
    <x v="0"/>
    <s v="9981"/>
    <m/>
    <n v="10807"/>
    <n v="10807"/>
    <x v="2"/>
    <d v="2003-09-24T00:00:00"/>
    <n v="7.39"/>
    <x v="1"/>
    <m/>
    <m/>
    <n v="1848"/>
    <n v="14"/>
    <x v="1"/>
    <n v="1949"/>
    <n v="1190"/>
    <m/>
    <x v="0"/>
    <n v="84"/>
    <n v="6220"/>
    <x v="0"/>
    <s v="BP AMERICAN PRODUCTION COMPANY"/>
    <n v="0"/>
    <n v="0"/>
    <n v="80.387999999999991"/>
    <n v="0.35811999999999999"/>
    <n v="80.746119999999991"/>
    <n v="54.981290000000001"/>
    <n v="19.504099999999998"/>
    <n v="0"/>
    <x v="1"/>
    <n v="1.7488800000000002"/>
    <n v="76.234269999999995"/>
    <n v="2.8741488029173552E-2"/>
    <n v="5085"/>
    <n v="-0.10039805395842548"/>
    <n v="0"/>
    <n v="0"/>
    <n v="1"/>
    <n v="0.72121488144373924"/>
    <n v="0.25584425482135525"/>
    <n v="2.294086373490558E-2"/>
    <x v="0"/>
    <n v="0.32"/>
    <x v="0"/>
    <m/>
    <m/>
    <x v="0"/>
    <n v="8680"/>
    <x v="0"/>
    <x v="0"/>
    <m/>
    <x v="0"/>
    <x v="0"/>
    <x v="0"/>
    <m/>
    <x v="0"/>
    <x v="0"/>
    <x v="0"/>
    <x v="0"/>
    <x v="0"/>
    <x v="0"/>
    <x v="0"/>
    <x v="0"/>
    <x v="0"/>
    <x v="0"/>
    <x v="0"/>
    <x v="0"/>
    <x v="0"/>
    <m/>
    <x v="0"/>
    <x v="0"/>
    <x v="0"/>
    <x v="0"/>
    <x v="0"/>
    <m/>
    <n v="2003924"/>
    <x v="0"/>
    <s v="BP AMERICA"/>
    <m/>
    <m/>
    <d v="2003-09-25T00:00:00"/>
  </r>
  <r>
    <x v="1"/>
    <s v="T22N R095W S16 fLEWIS-MESAVERDE"/>
    <n v="5518"/>
    <x v="0"/>
    <x v="0"/>
    <x v="10"/>
    <s v="NE NE"/>
    <n v="16"/>
    <n v="22"/>
    <n v="95"/>
    <n v="41.884"/>
    <n v="-108.14657"/>
    <s v="4903726580"/>
    <s v="6 STRIKE STATE"/>
    <x v="0"/>
    <s v="LEWIS-MESAVERDE"/>
    <m/>
    <m/>
    <n v="721"/>
    <x v="0"/>
    <n v="10113"/>
    <n v="10834"/>
    <n v="11146"/>
    <n v="10950"/>
    <x v="1"/>
    <m/>
    <n v="8.1999999999999993"/>
    <x v="1"/>
    <n v="2"/>
    <n v="0"/>
    <n v="2202"/>
    <n v="0"/>
    <x v="1"/>
    <n v="1800"/>
    <n v="2782"/>
    <n v="0"/>
    <x v="1"/>
    <n v="0"/>
    <n v="6789"/>
    <x v="0"/>
    <s v="YATES PETROLEUM CORPORATION"/>
    <n v="9.98E-2"/>
    <n v="0"/>
    <n v="95.786999999999992"/>
    <n v="0"/>
    <n v="95.886799999999994"/>
    <n v="50.777999999999999"/>
    <n v="45.596979999999995"/>
    <n v="0"/>
    <x v="1"/>
    <n v="0"/>
    <n v="96.374979999999994"/>
    <n v="-2.5391422049665818E-3"/>
    <n v="6786"/>
    <n v="-2.2099447513812155E-4"/>
    <n v="1.0408106225257283E-3"/>
    <n v="0"/>
    <n v="0.9989591893774743"/>
    <n v="0.5268794867713591"/>
    <n v="0.47312051322864085"/>
    <n v="0"/>
    <x v="1"/>
    <n v="2.4"/>
    <x v="1"/>
    <n v="0"/>
    <n v="1.2"/>
    <x v="1"/>
    <n v="0"/>
    <x v="1"/>
    <x v="1"/>
    <n v="0"/>
    <x v="1"/>
    <x v="1"/>
    <x v="1"/>
    <n v="0"/>
    <x v="1"/>
    <x v="1"/>
    <x v="1"/>
    <x v="1"/>
    <x v="0"/>
    <x v="0"/>
    <x v="0"/>
    <x v="0"/>
    <x v="0"/>
    <x v="0"/>
    <x v="0"/>
    <x v="0"/>
    <x v="0"/>
    <m/>
    <x v="0"/>
    <x v="0"/>
    <x v="0"/>
    <x v="0"/>
    <x v="0"/>
    <s v="PRODUCTION"/>
    <m/>
    <x v="0"/>
    <s v="BJ SERVICES ROCK SPRINGS"/>
    <m/>
    <s v="10113-10834"/>
    <d v="2007-05-21T00:00:00"/>
  </r>
  <r>
    <x v="1"/>
    <s v="T22N R095W S16 fLEWIS-MESAVERDE"/>
    <n v="5519"/>
    <x v="0"/>
    <x v="0"/>
    <x v="61"/>
    <s v="SW NE"/>
    <n v="16"/>
    <n v="22"/>
    <n v="95"/>
    <n v="41.880859999999998"/>
    <n v="-108.15035"/>
    <s v="4903726577"/>
    <s v="7 STRIKE STATE"/>
    <x v="0"/>
    <s v="LEWIS-MESAVERDE"/>
    <m/>
    <m/>
    <n v="560"/>
    <x v="0"/>
    <n v="10088"/>
    <n v="10648"/>
    <n v="11200"/>
    <n v="11155"/>
    <x v="1"/>
    <m/>
    <n v="8.5"/>
    <x v="1"/>
    <n v="1"/>
    <n v="4"/>
    <n v="2723"/>
    <n v="0"/>
    <x v="1"/>
    <n v="2600"/>
    <n v="2806"/>
    <n v="0"/>
    <x v="1"/>
    <n v="0"/>
    <n v="8135"/>
    <x v="0"/>
    <s v="YATES PETROLEUM CORPORATION"/>
    <n v="4.99E-2"/>
    <n v="0.32916000000000001"/>
    <n v="118.45049999999999"/>
    <n v="0"/>
    <n v="118.82955999999999"/>
    <n v="73.346000000000004"/>
    <n v="45.990339999999996"/>
    <n v="0"/>
    <x v="1"/>
    <n v="0"/>
    <n v="119.33634000000001"/>
    <n v="-2.1278444983098776E-3"/>
    <n v="8134"/>
    <n v="-6.1466592906755184E-5"/>
    <n v="4.1992918260405919E-4"/>
    <n v="2.7700178305802028E-3"/>
    <n v="0.9968100529868158"/>
    <n v="0.61461579934494392"/>
    <n v="0.38538420065505608"/>
    <n v="0"/>
    <x v="1"/>
    <n v="0.6"/>
    <x v="1"/>
    <n v="0"/>
    <n v="0.95"/>
    <x v="1"/>
    <n v="0"/>
    <x v="1"/>
    <x v="1"/>
    <n v="0"/>
    <x v="1"/>
    <x v="1"/>
    <x v="1"/>
    <n v="0"/>
    <x v="1"/>
    <x v="1"/>
    <x v="1"/>
    <x v="1"/>
    <x v="0"/>
    <x v="0"/>
    <x v="0"/>
    <x v="0"/>
    <x v="0"/>
    <x v="0"/>
    <x v="0"/>
    <x v="0"/>
    <x v="0"/>
    <m/>
    <x v="0"/>
    <x v="0"/>
    <x v="0"/>
    <x v="0"/>
    <x v="0"/>
    <s v="PRODUCTION"/>
    <m/>
    <x v="0"/>
    <s v="BJ SERVICES ROCK SPRINGS"/>
    <m/>
    <s v="10088-10648"/>
    <d v="2007-05-21T00:00:00"/>
  </r>
  <r>
    <x v="1"/>
    <s v="T22N R095W S16 fLEWIS-MESAVERDE"/>
    <n v="5517"/>
    <x v="0"/>
    <x v="0"/>
    <x v="61"/>
    <s v="NE NW"/>
    <n v="16"/>
    <n v="22"/>
    <n v="95"/>
    <n v="41.884529999999998"/>
    <n v="-108.1562"/>
    <s v="4903726575"/>
    <s v="5 STRIKE STATE"/>
    <x v="0"/>
    <s v="LEWIS-MESAVERDE"/>
    <m/>
    <m/>
    <n v="744"/>
    <x v="0"/>
    <n v="10066"/>
    <n v="10810"/>
    <n v="11073"/>
    <n v="10840"/>
    <x v="2"/>
    <m/>
    <n v="8.1999999999999993"/>
    <x v="1"/>
    <n v="1"/>
    <n v="1"/>
    <n v="2194"/>
    <n v="0"/>
    <x v="1"/>
    <n v="1800"/>
    <n v="2757"/>
    <n v="0"/>
    <x v="1"/>
    <n v="0"/>
    <n v="6754"/>
    <x v="0"/>
    <s v="YATES PETROLEUM CORPORATION"/>
    <n v="4.99E-2"/>
    <n v="8.2290000000000002E-2"/>
    <n v="95.438999999999993"/>
    <n v="0"/>
    <n v="95.571189999999987"/>
    <n v="50.777999999999999"/>
    <n v="45.187229999999992"/>
    <n v="0"/>
    <x v="1"/>
    <n v="0"/>
    <n v="95.965229999999991"/>
    <n v="-2.0572588753616887E-3"/>
    <n v="6753"/>
    <n v="-7.4035685200266526E-5"/>
    <n v="5.2212387436004518E-4"/>
    <n v="8.6103353950076392E-4"/>
    <n v="0.99861684258613925"/>
    <n v="0.52912914396182875"/>
    <n v="0.4708708560381713"/>
    <n v="0"/>
    <x v="1"/>
    <n v="0.8"/>
    <x v="1"/>
    <n v="0"/>
    <n v="1.1000000000000001"/>
    <x v="1"/>
    <n v="0"/>
    <x v="1"/>
    <x v="1"/>
    <n v="0"/>
    <x v="1"/>
    <x v="1"/>
    <x v="1"/>
    <n v="0"/>
    <x v="1"/>
    <x v="1"/>
    <x v="1"/>
    <x v="1"/>
    <x v="0"/>
    <x v="0"/>
    <x v="0"/>
    <x v="0"/>
    <x v="0"/>
    <x v="0"/>
    <x v="0"/>
    <x v="0"/>
    <x v="0"/>
    <m/>
    <x v="0"/>
    <x v="0"/>
    <x v="0"/>
    <x v="0"/>
    <x v="0"/>
    <m/>
    <m/>
    <x v="0"/>
    <s v="BJ SERVICES ROCK SPRINGS"/>
    <m/>
    <s v="10066-10810"/>
    <d v="2007-05-21T00:00:00"/>
  </r>
  <r>
    <x v="1"/>
    <s v="T22N R095W S16 fLEWIS-MESAVERDE"/>
    <n v="5516"/>
    <x v="0"/>
    <x v="0"/>
    <x v="10"/>
    <s v="SW NW"/>
    <n v="16"/>
    <n v="22"/>
    <n v="95"/>
    <n v="41.880760000000002"/>
    <n v="-108.16092"/>
    <s v="4903726094"/>
    <s v="4 STRIKE STATE"/>
    <x v="0"/>
    <s v="LEWIS-MESAVERDE"/>
    <m/>
    <m/>
    <n v="615"/>
    <x v="0"/>
    <n v="10013"/>
    <n v="10628"/>
    <n v="10936"/>
    <n v="10889"/>
    <x v="1"/>
    <m/>
    <n v="7.8"/>
    <x v="1"/>
    <n v="1"/>
    <n v="1"/>
    <n v="1338"/>
    <n v="0"/>
    <x v="1"/>
    <n v="1000"/>
    <n v="1854"/>
    <n v="0"/>
    <x v="1"/>
    <n v="0"/>
    <n v="4196"/>
    <x v="0"/>
    <s v="YATES PETROLEUM CORPORATION"/>
    <n v="4.99E-2"/>
    <n v="8.2290000000000002E-2"/>
    <n v="58.202999999999996"/>
    <n v="0"/>
    <n v="58.335189999999997"/>
    <n v="28.21"/>
    <n v="30.387059999999998"/>
    <n v="0"/>
    <x v="1"/>
    <n v="0"/>
    <n v="58.597059999999999"/>
    <n v="-2.2395019338121163E-3"/>
    <n v="4194"/>
    <n v="-2.3837902264600716E-4"/>
    <n v="8.5540134522575488E-4"/>
    <n v="1.4106408156037548E-3"/>
    <n v="0.99773395783917052"/>
    <n v="0.48142347073385588"/>
    <n v="0.51857652926614406"/>
    <n v="0"/>
    <x v="1"/>
    <n v="1"/>
    <x v="1"/>
    <n v="0"/>
    <n v="1.8"/>
    <x v="1"/>
    <n v="0"/>
    <x v="1"/>
    <x v="1"/>
    <n v="0"/>
    <x v="1"/>
    <x v="1"/>
    <x v="1"/>
    <n v="0"/>
    <x v="1"/>
    <x v="1"/>
    <x v="1"/>
    <x v="1"/>
    <x v="0"/>
    <x v="0"/>
    <x v="0"/>
    <x v="0"/>
    <x v="0"/>
    <x v="0"/>
    <x v="0"/>
    <x v="0"/>
    <x v="0"/>
    <m/>
    <x v="0"/>
    <x v="0"/>
    <x v="0"/>
    <x v="0"/>
    <x v="0"/>
    <s v="PRODUCTION"/>
    <m/>
    <x v="0"/>
    <s v="BJ SERVICES ROCK SPRINGS"/>
    <m/>
    <s v="10013-10628"/>
    <d v="2007-05-21T00:00:00"/>
  </r>
  <r>
    <x v="1"/>
    <s v="T22N R095W S15 fLEWIS-MESAVERDE"/>
    <n v="4246"/>
    <x v="0"/>
    <x v="0"/>
    <x v="10"/>
    <s v="NE NW"/>
    <n v="15"/>
    <n v="22"/>
    <n v="95"/>
    <n v="41.883318000000003"/>
    <n v="-108.13715500000001"/>
    <s v="4903725230"/>
    <s v="LUMAN 15-01"/>
    <x v="0"/>
    <s v="LEWIS-MESAVERDE"/>
    <m/>
    <m/>
    <m/>
    <x v="0"/>
    <s v="10224"/>
    <m/>
    <n v="11096"/>
    <m/>
    <x v="2"/>
    <d v="2003-11-04T00:00:00"/>
    <n v="7.88"/>
    <x v="1"/>
    <n v="19"/>
    <n v="1.8"/>
    <n v="1830"/>
    <n v="34"/>
    <x v="1"/>
    <n v="1949"/>
    <n v="1772"/>
    <m/>
    <x v="0"/>
    <n v="106"/>
    <n v="5930"/>
    <x v="0"/>
    <s v="BP AMERICAN PRODUCTION COMPANY"/>
    <n v="0.94809999999999994"/>
    <n v="0.148122"/>
    <n v="79.605000000000004"/>
    <n v="0.86971999999999994"/>
    <n v="81.570941999999988"/>
    <n v="54.981290000000001"/>
    <n v="29.043079999999996"/>
    <n v="0"/>
    <x v="1"/>
    <n v="2.2069200000000002"/>
    <n v="86.231290000000001"/>
    <n v="-2.7772860613677734E-2"/>
    <n v="5711.8"/>
    <n v="-1.8742806095277349E-2"/>
    <n v="1.1623011537613481E-2"/>
    <n v="1.8158672238945091E-3"/>
    <n v="0.98656112123849204"/>
    <n v="0.63760254543333406"/>
    <n v="0.33680442447283343"/>
    <n v="2.5593030093832531E-2"/>
    <x v="0"/>
    <n v="7.6"/>
    <x v="0"/>
    <m/>
    <m/>
    <x v="0"/>
    <n v="8300"/>
    <x v="0"/>
    <x v="0"/>
    <m/>
    <x v="0"/>
    <x v="0"/>
    <x v="0"/>
    <n v="2.2999999999999998"/>
    <x v="0"/>
    <x v="0"/>
    <x v="0"/>
    <x v="0"/>
    <x v="0"/>
    <x v="0"/>
    <x v="0"/>
    <x v="0"/>
    <x v="0"/>
    <x v="0"/>
    <x v="0"/>
    <x v="0"/>
    <x v="0"/>
    <m/>
    <x v="0"/>
    <x v="0"/>
    <x v="0"/>
    <x v="0"/>
    <x v="0"/>
    <m/>
    <n v="2003114"/>
    <x v="0"/>
    <s v="BP AMERICA"/>
    <m/>
    <m/>
    <d v="2003-11-05T00:00:00"/>
  </r>
  <r>
    <x v="1"/>
    <s v="T22N R095W S13 fLEWIS-MESAVERDE"/>
    <n v="5075"/>
    <x v="0"/>
    <x v="0"/>
    <x v="54"/>
    <s v="SW SW"/>
    <n v="13"/>
    <n v="22"/>
    <n v="95"/>
    <n v="41.875278000000002"/>
    <n v="-108.09957"/>
    <s v="4903725771"/>
    <s v="13-1 LUMAN"/>
    <x v="0"/>
    <s v="LEWIS-MESAVERDE"/>
    <m/>
    <m/>
    <n v="684"/>
    <x v="0"/>
    <n v="10346"/>
    <n v="11030"/>
    <n v="11268"/>
    <n v="11264"/>
    <x v="2"/>
    <d v="2005-03-23T00:00:00"/>
    <n v="7.49"/>
    <x v="1"/>
    <n v="52"/>
    <n v="4.4000000000000004"/>
    <n v="3070"/>
    <n v="54"/>
    <x v="1"/>
    <n v="4250"/>
    <n v="1680"/>
    <n v="0"/>
    <x v="1"/>
    <n v="104"/>
    <n v="10600"/>
    <x v="0"/>
    <s v="BP AMERICA PRODUCTION COMPANY"/>
    <n v="2.5948000000000002"/>
    <n v="0.36207600000000006"/>
    <n v="133.54499999999999"/>
    <n v="1.3813199999999999"/>
    <n v="137.88319599999997"/>
    <n v="119.8925"/>
    <n v="27.535199999999996"/>
    <n v="0"/>
    <x v="1"/>
    <n v="2.1652800000000001"/>
    <n v="149.59297999999998"/>
    <n v="-4.0733058867459038E-2"/>
    <n v="9214.4"/>
    <n v="-6.992894056847547E-2"/>
    <n v="1.8818826914920081E-2"/>
    <n v="2.6259617596911529E-3"/>
    <n v="0.97855521132538881"/>
    <n v="0.80145806307221112"/>
    <n v="0.18406746091962337"/>
    <n v="1.4474476008165626E-2"/>
    <x v="1"/>
    <n v="3.9"/>
    <x v="1"/>
    <n v="0"/>
    <n v="0"/>
    <x v="1"/>
    <n v="18200"/>
    <x v="1"/>
    <x v="1"/>
    <n v="0"/>
    <x v="1"/>
    <x v="1"/>
    <x v="1"/>
    <n v="0"/>
    <x v="1"/>
    <x v="1"/>
    <x v="1"/>
    <x v="1"/>
    <x v="0"/>
    <x v="0"/>
    <x v="0"/>
    <x v="0"/>
    <x v="0"/>
    <x v="0"/>
    <x v="0"/>
    <x v="0"/>
    <x v="0"/>
    <m/>
    <x v="0"/>
    <x v="0"/>
    <x v="0"/>
    <x v="0"/>
    <x v="0"/>
    <m/>
    <n v="20050323"/>
    <x v="0"/>
    <s v="BP ID No LUMAN 13-1"/>
    <m/>
    <s v="10346-11030"/>
    <d v="2005-03-25T00:00:00"/>
  </r>
  <r>
    <x v="1"/>
    <s v="T22N R095W S12 fMESAVERDE"/>
    <n v="5515"/>
    <x v="0"/>
    <x v="0"/>
    <x v="10"/>
    <s v="SW NW"/>
    <n v="12"/>
    <n v="22"/>
    <n v="95"/>
    <n v="41.896709999999999"/>
    <n v="-108.10045"/>
    <s v="4903726486"/>
    <s v="1 SPANISH CASTLE"/>
    <x v="0"/>
    <s v="MESAVERDE"/>
    <m/>
    <m/>
    <n v="395"/>
    <x v="0"/>
    <n v="11024"/>
    <n v="11419"/>
    <n v="11527"/>
    <n v="11467"/>
    <x v="2"/>
    <m/>
    <n v="7.8"/>
    <x v="1"/>
    <n v="5"/>
    <n v="46"/>
    <n v="401"/>
    <n v="0"/>
    <x v="1"/>
    <n v="100"/>
    <n v="781"/>
    <n v="0"/>
    <x v="1"/>
    <n v="300"/>
    <n v="1642"/>
    <x v="0"/>
    <s v="YATES PETROLEUM CORPORATION"/>
    <n v="0.2495"/>
    <n v="3.7853400000000001"/>
    <n v="17.4435"/>
    <n v="0"/>
    <n v="21.478339999999999"/>
    <n v="2.8209999999999997"/>
    <n v="12.800589999999998"/>
    <n v="0"/>
    <x v="1"/>
    <n v="6.2460000000000004"/>
    <n v="21.86759"/>
    <n v="-8.980081866971145E-3"/>
    <n v="1633"/>
    <n v="-2.7480916030534351E-3"/>
    <n v="1.1616353964040052E-2"/>
    <n v="0.17623987701097946"/>
    <n v="0.81214376902498053"/>
    <n v="0.12900369908160889"/>
    <n v="0.58536811784014597"/>
    <n v="0.28562818307824506"/>
    <x v="1"/>
    <n v="10"/>
    <x v="1"/>
    <n v="0"/>
    <n v="1"/>
    <x v="1"/>
    <n v="0"/>
    <x v="1"/>
    <x v="1"/>
    <n v="0"/>
    <x v="1"/>
    <x v="1"/>
    <x v="1"/>
    <n v="0"/>
    <x v="1"/>
    <x v="1"/>
    <x v="1"/>
    <x v="1"/>
    <x v="0"/>
    <x v="0"/>
    <x v="0"/>
    <x v="0"/>
    <x v="0"/>
    <x v="0"/>
    <x v="0"/>
    <x v="0"/>
    <x v="0"/>
    <m/>
    <x v="0"/>
    <x v="0"/>
    <x v="0"/>
    <x v="0"/>
    <x v="0"/>
    <m/>
    <m/>
    <x v="0"/>
    <s v="BJ SERVICES ROCK SPRINGS"/>
    <m/>
    <s v="11024-11419"/>
    <d v="2007-05-03T00:00:00"/>
  </r>
  <r>
    <x v="1"/>
    <s v="T22N R095W S11 fMESAVERDE"/>
    <m/>
    <x v="1"/>
    <x v="3"/>
    <x v="62"/>
    <s v="NW SE"/>
    <n v="11"/>
    <n v="22"/>
    <n v="95"/>
    <n v="41.891719999999999"/>
    <n v="-108.11135"/>
    <s v="4903720774"/>
    <s v="1 STOCK PO"/>
    <x v="0"/>
    <s v="MESAVERDE"/>
    <m/>
    <m/>
    <m/>
    <x v="0"/>
    <m/>
    <m/>
    <m/>
    <m/>
    <x v="1"/>
    <d v="1978-06-15T00:00:00"/>
    <n v="7.1"/>
    <x v="0"/>
    <n v="173"/>
    <n v="25"/>
    <n v="9018"/>
    <n v="566"/>
    <x v="1"/>
    <n v="13800"/>
    <n v="1720"/>
    <n v="0"/>
    <x v="1"/>
    <n v="4"/>
    <n v="24433"/>
    <x v="0"/>
    <s v="AMOCO PRODUCTION COMPANY"/>
    <n v="8.6326999999999998"/>
    <n v="2.0572500000000002"/>
    <n v="392.28299999999996"/>
    <n v="14.47828"/>
    <n v="417.45122999999995"/>
    <n v="389.298"/>
    <n v="28.190799999999996"/>
    <n v="0"/>
    <x v="1"/>
    <n v="8.3280000000000007E-2"/>
    <n v="417.57207999999997"/>
    <n v="-1.4472649871297434E-4"/>
    <n v="25306"/>
    <n v="1.7551619453547516E-2"/>
    <n v="2.0679541416131413E-2"/>
    <n v="4.9281205854873169E-3"/>
    <n v="0.97439233799838121"/>
    <n v="0.9322893427165917"/>
    <n v="6.751121866193735E-2"/>
    <n v="1.9943862147105241E-4"/>
    <x v="1"/>
    <n v="0"/>
    <x v="1"/>
    <n v="24065"/>
    <n v="0.3"/>
    <x v="0"/>
    <n v="0.3"/>
    <x v="0"/>
    <x v="1"/>
    <m/>
    <x v="1"/>
    <x v="1"/>
    <x v="1"/>
    <n v="0"/>
    <x v="1"/>
    <x v="1"/>
    <x v="1"/>
    <x v="1"/>
    <x v="0"/>
    <x v="0"/>
    <x v="0"/>
    <x v="0"/>
    <x v="0"/>
    <x v="0"/>
    <x v="0"/>
    <x v="0"/>
    <x v="0"/>
    <m/>
    <x v="0"/>
    <x v="0"/>
    <x v="0"/>
    <x v="0"/>
    <x v="0"/>
    <s v="PRODUCED"/>
    <n v="19780615"/>
    <x v="1"/>
    <m/>
    <m/>
    <m/>
    <m/>
  </r>
  <r>
    <x v="1"/>
    <s v="T22N R095W S05 fLEWIS-MESAVERDE"/>
    <n v="4081"/>
    <x v="0"/>
    <x v="0"/>
    <x v="10"/>
    <s v="NW SW"/>
    <n v="5"/>
    <n v="22"/>
    <n v="95"/>
    <n v="41.904617999999999"/>
    <n v="-108.17636400000001"/>
    <s v="4903725234"/>
    <s v="LUMAN 05-01"/>
    <x v="0"/>
    <s v="LEWIS-MESAVERDE"/>
    <m/>
    <m/>
    <m/>
    <x v="0"/>
    <s v="9920"/>
    <m/>
    <n v="11023"/>
    <m/>
    <x v="2"/>
    <d v="2003-06-09T00:00:00"/>
    <n v="7.79"/>
    <x v="1"/>
    <n v="25"/>
    <n v="1.46"/>
    <n v="2824"/>
    <n v="17.8"/>
    <x v="1"/>
    <n v="3498"/>
    <n v="2028"/>
    <m/>
    <x v="0"/>
    <n v="76"/>
    <n v="8196"/>
    <x v="0"/>
    <s v="BP AMERICA PRODUCTION CO"/>
    <n v="1.2475000000000001"/>
    <n v="0.1201434"/>
    <n v="122.84399999999999"/>
    <n v="0.45532400000000001"/>
    <n v="124.6669674"/>
    <n v="98.678579999999997"/>
    <n v="33.238919999999993"/>
    <n v="0"/>
    <x v="1"/>
    <n v="1.5823200000000002"/>
    <n v="133.49982"/>
    <n v="-3.4213744877703803E-2"/>
    <n v="8470.26"/>
    <n v="1.6456001526437256E-2"/>
    <n v="1.0006660352917191E-2"/>
    <n v="9.6371478753079856E-4"/>
    <n v="0.98902962485955193"/>
    <n v="0.73916638988726724"/>
    <n v="0.24898100986203572"/>
    <n v="1.1852600250696968E-2"/>
    <x v="0"/>
    <n v="3.93"/>
    <x v="0"/>
    <m/>
    <m/>
    <x v="0"/>
    <n v="11860"/>
    <x v="0"/>
    <x v="0"/>
    <m/>
    <x v="0"/>
    <x v="0"/>
    <x v="0"/>
    <n v="4.26"/>
    <x v="0"/>
    <x v="0"/>
    <x v="0"/>
    <x v="0"/>
    <x v="0"/>
    <x v="0"/>
    <x v="0"/>
    <x v="0"/>
    <x v="0"/>
    <x v="0"/>
    <x v="0"/>
    <x v="0"/>
    <x v="0"/>
    <m/>
    <x v="0"/>
    <x v="0"/>
    <x v="0"/>
    <x v="0"/>
    <x v="0"/>
    <m/>
    <n v="20030609"/>
    <x v="0"/>
    <s v="BP AMERICA"/>
    <m/>
    <m/>
    <d v="2003-06-09T00:00:00"/>
  </r>
  <r>
    <x v="1"/>
    <s v="T22N R095W S04 fMESAVERDE"/>
    <n v="4225"/>
    <x v="0"/>
    <x v="0"/>
    <x v="10"/>
    <s v="SE NW"/>
    <n v="4"/>
    <n v="22"/>
    <n v="95"/>
    <n v="41.911439999999999"/>
    <n v="-108.15739000000001"/>
    <s v="4903725231"/>
    <s v="LUMAN 04-01"/>
    <x v="0"/>
    <s v="MESAVERDE"/>
    <m/>
    <m/>
    <m/>
    <x v="0"/>
    <s v="10683"/>
    <m/>
    <n v="11030"/>
    <m/>
    <x v="2"/>
    <d v="2004-03-10T00:00:00"/>
    <n v="8.07"/>
    <x v="1"/>
    <n v="16.2"/>
    <n v="1.32"/>
    <n v="2390"/>
    <n v="50"/>
    <x v="1"/>
    <n v="1849"/>
    <n v="3458"/>
    <m/>
    <x v="0"/>
    <n v="74"/>
    <n v="7012"/>
    <x v="0"/>
    <s v="BP AMERICAN PRODUCTION COMPANY"/>
    <n v="0.80837999999999999"/>
    <n v="0.10862280000000001"/>
    <n v="103.965"/>
    <n v="1.2789999999999999"/>
    <n v="106.16100279999999"/>
    <n v="52.160289999999996"/>
    <n v="56.676619999999993"/>
    <n v="0"/>
    <x v="1"/>
    <n v="1.54068"/>
    <n v="110.37758999999998"/>
    <n v="-1.947268219247425E-2"/>
    <n v="7838.52"/>
    <n v="5.5655963562218726E-2"/>
    <n v="7.6146605502863621E-3"/>
    <n v="1.0231892798209326E-3"/>
    <n v="0.9913621501698926"/>
    <n v="0.47256231994193754"/>
    <n v="0.5134794118987378"/>
    <n v="1.3958268159324735E-2"/>
    <x v="0"/>
    <n v="10.3"/>
    <x v="0"/>
    <m/>
    <m/>
    <x v="0"/>
    <m/>
    <x v="0"/>
    <x v="0"/>
    <m/>
    <x v="0"/>
    <x v="0"/>
    <x v="0"/>
    <n v="2.71"/>
    <x v="0"/>
    <x v="0"/>
    <x v="0"/>
    <x v="0"/>
    <x v="0"/>
    <x v="0"/>
    <x v="0"/>
    <x v="0"/>
    <x v="0"/>
    <x v="0"/>
    <x v="0"/>
    <x v="0"/>
    <x v="0"/>
    <m/>
    <x v="0"/>
    <x v="0"/>
    <x v="0"/>
    <x v="0"/>
    <x v="0"/>
    <m/>
    <n v="2004310"/>
    <x v="0"/>
    <s v="BP AMERICA"/>
    <m/>
    <m/>
    <d v="2004-03-11T00:00:00"/>
  </r>
  <r>
    <x v="1"/>
    <s v="T22N R095W S03 fMESAVERDE"/>
    <n v="4247"/>
    <x v="0"/>
    <x v="0"/>
    <x v="10"/>
    <s v="NW SW"/>
    <n v="3"/>
    <n v="22"/>
    <n v="95"/>
    <n v="41.904569000000002"/>
    <n v="-108.13847"/>
    <s v="4903725433"/>
    <s v="LUMAN 03-01"/>
    <x v="0"/>
    <s v="MESAVERDE"/>
    <m/>
    <m/>
    <m/>
    <x v="0"/>
    <s v="10845"/>
    <m/>
    <n v="11324"/>
    <m/>
    <x v="2"/>
    <d v="2003-11-04T00:00:00"/>
    <n v="7.99"/>
    <x v="1"/>
    <n v="15"/>
    <n v="1.5"/>
    <n v="2099"/>
    <n v="53"/>
    <x v="1"/>
    <n v="1499"/>
    <n v="2723"/>
    <m/>
    <x v="0"/>
    <n v="23"/>
    <n v="6455"/>
    <x v="0"/>
    <s v="BP AMERICAN PRODUCTION COMPANY"/>
    <n v="0.74849999999999994"/>
    <n v="0.123435"/>
    <n v="91.3065"/>
    <n v="1.3557399999999999"/>
    <n v="93.534174999999991"/>
    <n v="42.286789999999996"/>
    <n v="44.629969999999993"/>
    <n v="0"/>
    <x v="1"/>
    <n v="0.47886000000000006"/>
    <n v="87.39561999999998"/>
    <n v="3.3927828194355789E-2"/>
    <n v="6413.5"/>
    <n v="-3.2249290904145782E-3"/>
    <n v="8.0024226439159799E-3"/>
    <n v="1.3196780748854632E-3"/>
    <n v="0.99067789928119865"/>
    <n v="0.48385479729991054"/>
    <n v="0.51066598074365743"/>
    <n v="5.4792219564321438E-3"/>
    <x v="0"/>
    <n v="3.1"/>
    <x v="0"/>
    <m/>
    <m/>
    <x v="0"/>
    <n v="8670"/>
    <x v="0"/>
    <x v="0"/>
    <m/>
    <x v="0"/>
    <x v="0"/>
    <x v="0"/>
    <n v="5.4"/>
    <x v="0"/>
    <x v="0"/>
    <x v="0"/>
    <x v="0"/>
    <x v="0"/>
    <x v="0"/>
    <x v="0"/>
    <x v="0"/>
    <x v="0"/>
    <x v="0"/>
    <x v="0"/>
    <x v="0"/>
    <x v="0"/>
    <m/>
    <x v="0"/>
    <x v="0"/>
    <x v="0"/>
    <x v="0"/>
    <x v="0"/>
    <m/>
    <n v="2003114"/>
    <x v="0"/>
    <s v="BP AMERICA"/>
    <m/>
    <m/>
    <d v="2003-11-05T00:00:00"/>
  </r>
  <r>
    <x v="1"/>
    <s v="T22N R095W S01 fMESAVERDE"/>
    <n v="4068"/>
    <x v="0"/>
    <x v="0"/>
    <x v="10"/>
    <s v="SW SE"/>
    <n v="1"/>
    <n v="22"/>
    <n v="95"/>
    <n v="41.903919999999999"/>
    <n v="-108.0902"/>
    <s v="4903724760"/>
    <s v="EAST LUMAN 01-01"/>
    <x v="0"/>
    <s v="MESAVERDE"/>
    <m/>
    <m/>
    <m/>
    <x v="0"/>
    <s v="11228"/>
    <m/>
    <n v="11503"/>
    <n v="11500"/>
    <x v="2"/>
    <d v="2003-06-09T00:00:00"/>
    <n v="6.9"/>
    <x v="1"/>
    <n v="30.5"/>
    <n v="3.14"/>
    <n v="2457"/>
    <n v="14.6"/>
    <x v="1"/>
    <n v="3149"/>
    <n v="1094"/>
    <m/>
    <x v="0"/>
    <n v="98"/>
    <n v="6888"/>
    <x v="0"/>
    <s v="BP AMERICA PRODUCTION CO"/>
    <n v="1.5219499999999999"/>
    <n v="0.25839060000000003"/>
    <n v="106.87949999999999"/>
    <n v="0.37346799999999997"/>
    <n v="109.0333086"/>
    <n v="88.833289999999991"/>
    <n v="17.93066"/>
    <n v="0"/>
    <x v="1"/>
    <n v="2.0403600000000002"/>
    <n v="108.80431"/>
    <n v="1.0512353259814651E-3"/>
    <n v="6846.24"/>
    <n v="-3.0405759619753421E-3"/>
    <n v="1.3958578525608457E-2"/>
    <n v="2.3698317818450576E-3"/>
    <n v="0.98367158969254642"/>
    <n v="0.81645010202261281"/>
    <n v="0.16479733201745408"/>
    <n v="1.8752565959933021E-2"/>
    <x v="0"/>
    <n v="1.19"/>
    <x v="0"/>
    <m/>
    <m/>
    <x v="0"/>
    <n v="10390"/>
    <x v="0"/>
    <x v="0"/>
    <m/>
    <x v="0"/>
    <x v="0"/>
    <x v="0"/>
    <n v="0.39"/>
    <x v="0"/>
    <x v="0"/>
    <x v="0"/>
    <x v="0"/>
    <x v="0"/>
    <x v="0"/>
    <x v="0"/>
    <x v="0"/>
    <x v="0"/>
    <x v="0"/>
    <x v="0"/>
    <x v="0"/>
    <x v="0"/>
    <m/>
    <x v="0"/>
    <x v="0"/>
    <x v="0"/>
    <x v="0"/>
    <x v="0"/>
    <m/>
    <n v="20030609"/>
    <x v="0"/>
    <s v="BP AMERICA"/>
    <m/>
    <m/>
    <d v="2003-06-11T00:00:00"/>
  </r>
  <r>
    <x v="1"/>
    <s v="T22N R094W S36 fMESAVERDE/ALMOND"/>
    <n v="3856"/>
    <x v="0"/>
    <x v="0"/>
    <x v="54"/>
    <s v="NW NE"/>
    <n v="36"/>
    <n v="22"/>
    <n v="94"/>
    <n v="41.83916"/>
    <n v="-107.97472"/>
    <s v="4903724008"/>
    <s v="SIBERIA RIDGE 2-36"/>
    <x v="0"/>
    <s v="MESAVERDE/ALMOND"/>
    <m/>
    <m/>
    <m/>
    <x v="0"/>
    <s v="10990"/>
    <m/>
    <n v="11159"/>
    <n v="11112"/>
    <x v="2"/>
    <d v="1998-06-09T00:00:00"/>
    <n v="6.09"/>
    <x v="1"/>
    <n v="29"/>
    <n v="5"/>
    <n v="2165"/>
    <n v="87"/>
    <x v="1"/>
    <n v="3412"/>
    <n v="632"/>
    <m/>
    <x v="0"/>
    <n v="45"/>
    <n v="8161"/>
    <x v="0"/>
    <s v="SNYDER OIL"/>
    <n v="1.4471000000000001"/>
    <n v="0.41144999999999998"/>
    <n v="94.177499999999995"/>
    <n v="2.22546"/>
    <n v="98.261509999999987"/>
    <n v="96.25251999999999"/>
    <n v="10.358479999999998"/>
    <n v="0"/>
    <x v="1"/>
    <n v="0.93690000000000007"/>
    <n v="107.54789999999998"/>
    <n v="-4.5121309079113534E-2"/>
    <n v="6375"/>
    <n v="-0.1228673637864612"/>
    <n v="1.4727027907468552E-2"/>
    <n v="4.1872957173159668E-3"/>
    <n v="0.9810856763752156"/>
    <n v="0.89497349553082861"/>
    <n v="9.631503729965904E-2"/>
    <n v="8.7114671695123769E-3"/>
    <x v="0"/>
    <n v="4.3099999999999996"/>
    <x v="0"/>
    <m/>
    <m/>
    <x v="0"/>
    <n v="14030"/>
    <x v="2"/>
    <x v="0"/>
    <n v="97.69"/>
    <x v="0"/>
    <x v="0"/>
    <x v="3"/>
    <n v="4.0999999999999996"/>
    <x v="0"/>
    <x v="3"/>
    <x v="0"/>
    <x v="0"/>
    <x v="0"/>
    <x v="0"/>
    <x v="0"/>
    <x v="0"/>
    <x v="0"/>
    <x v="0"/>
    <x v="0"/>
    <x v="2"/>
    <x v="0"/>
    <m/>
    <x v="0"/>
    <x v="0"/>
    <x v="0"/>
    <x v="0"/>
    <x v="0"/>
    <m/>
    <n v="19980609"/>
    <x v="0"/>
    <s v="BEUERMAN AND ASSOCIATES BUTTE MT LAB No 98-153"/>
    <m/>
    <m/>
    <d v="1998-06-16T00:00:00"/>
  </r>
  <r>
    <x v="1"/>
    <s v="T22N R094W S36 fMESAVERDE/ALMOND"/>
    <n v="3857"/>
    <x v="0"/>
    <x v="0"/>
    <x v="54"/>
    <s v="NW NW"/>
    <n v="36"/>
    <n v="22"/>
    <n v="94"/>
    <n v="41.839128000000002"/>
    <n v="-107.983959"/>
    <s v="4903723808"/>
    <s v="SIBERIA RIDGE 4-36"/>
    <x v="0"/>
    <s v="MESAVERDE/ALMOND"/>
    <m/>
    <m/>
    <m/>
    <x v="0"/>
    <s v="10294"/>
    <m/>
    <n v="11067"/>
    <n v="11027"/>
    <x v="2"/>
    <d v="1997-11-21T00:00:00"/>
    <n v="8.27"/>
    <x v="1"/>
    <n v="27"/>
    <n v="0.3"/>
    <n v="28"/>
    <n v="1"/>
    <x v="1"/>
    <n v="27"/>
    <n v="127"/>
    <m/>
    <x v="0"/>
    <m/>
    <n v="115"/>
    <x v="0"/>
    <s v="SNYDER OIL"/>
    <n v="1.3472999999999999"/>
    <n v="2.4687000000000001E-2"/>
    <n v="1.218"/>
    <n v="2.5579999999999999E-2"/>
    <n v="2.615567"/>
    <n v="0.76166999999999996"/>
    <n v="2.0815299999999999"/>
    <n v="0"/>
    <x v="1"/>
    <n v="0"/>
    <n v="2.8431999999999999"/>
    <n v="-4.1700442609109344E-2"/>
    <n v="210.3"/>
    <n v="0.29296034429757151"/>
    <n v="0.51510819642547867"/>
    <n v="9.4384888630266398E-3"/>
    <n v="0.47545331471149466"/>
    <n v="0.26789181204276868"/>
    <n v="0.7321081879572312"/>
    <n v="0"/>
    <x v="0"/>
    <m/>
    <x v="0"/>
    <m/>
    <m/>
    <x v="0"/>
    <n v="243"/>
    <x v="2"/>
    <x v="0"/>
    <n v="1.47"/>
    <x v="0"/>
    <x v="0"/>
    <x v="0"/>
    <n v="0.6"/>
    <x v="0"/>
    <x v="0"/>
    <x v="0"/>
    <x v="0"/>
    <x v="0"/>
    <x v="0"/>
    <x v="0"/>
    <x v="0"/>
    <x v="0"/>
    <x v="0"/>
    <x v="0"/>
    <x v="0"/>
    <x v="0"/>
    <m/>
    <x v="0"/>
    <x v="0"/>
    <x v="0"/>
    <x v="0"/>
    <x v="0"/>
    <m/>
    <n v="19971121"/>
    <x v="0"/>
    <s v="BEUERMAN AND ASSOCIATES BUTTE MT LAB No 97-691"/>
    <m/>
    <m/>
    <d v="1997-12-09T00:00:00"/>
  </r>
  <r>
    <x v="1"/>
    <s v="T22N R094W S36 fMESAVERDE/ALMOND"/>
    <m/>
    <x v="1"/>
    <x v="3"/>
    <x v="54"/>
    <s v="NW SW"/>
    <n v="36"/>
    <n v="22"/>
    <n v="94"/>
    <n v="41.831110000000002"/>
    <n v="-107.98444000000001"/>
    <s v="4903724083"/>
    <s v="SIBERIA RIDGE 12-36"/>
    <x v="0"/>
    <s v="MESAVERDE/ALMOND"/>
    <m/>
    <m/>
    <m/>
    <x v="0"/>
    <m/>
    <m/>
    <n v="11180"/>
    <n v="11117"/>
    <x v="2"/>
    <d v="1999-01-13T00:00:00"/>
    <n v="7.33"/>
    <x v="0"/>
    <n v="3"/>
    <n v="1"/>
    <n v="2005"/>
    <n v="48"/>
    <x v="1"/>
    <n v="3295"/>
    <n v="580"/>
    <m/>
    <x v="0"/>
    <n v="57"/>
    <n v="6754"/>
    <x v="0"/>
    <s v="SNYDER OIL"/>
    <n v="0.1497"/>
    <n v="8.2290000000000002E-2"/>
    <n v="87.217500000000001"/>
    <n v="1.22784"/>
    <n v="88.677329999999984"/>
    <n v="92.951949999999997"/>
    <n v="9.5061999999999998"/>
    <n v="0"/>
    <x v="1"/>
    <n v="1.1867400000000001"/>
    <n v="103.64488999999999"/>
    <n v="-7.7825432755507962E-2"/>
    <n v="5989"/>
    <n v="-6.0032959271757044E-2"/>
    <n v="1.6881428432723451E-3"/>
    <n v="9.2797110603127109E-4"/>
    <n v="0.99738388605069639"/>
    <n v="0.89683099668493071"/>
    <n v="9.1718945333436122E-2"/>
    <n v="1.145005798163325E-2"/>
    <x v="0"/>
    <n v="12.37"/>
    <x v="0"/>
    <m/>
    <n v="8.1999999999999993"/>
    <x v="0"/>
    <n v="12270"/>
    <x v="0"/>
    <x v="0"/>
    <n v="256.08"/>
    <x v="0"/>
    <x v="0"/>
    <x v="4"/>
    <m/>
    <x v="0"/>
    <x v="4"/>
    <x v="3"/>
    <x v="0"/>
    <x v="0"/>
    <x v="0"/>
    <x v="0"/>
    <x v="0"/>
    <x v="0"/>
    <x v="0"/>
    <x v="0"/>
    <x v="3"/>
    <x v="0"/>
    <n v="0.15"/>
    <x v="0"/>
    <x v="0"/>
    <x v="0"/>
    <x v="0"/>
    <x v="0"/>
    <s v="NA ABSORPTION RATIO: 256.08"/>
    <n v="19990113"/>
    <x v="0"/>
    <s v="BEUERMAN AND ASSOCIATES BUTTE MT LAB No 99-0032"/>
    <m/>
    <m/>
    <d v="1999-01-20T00:00:00"/>
  </r>
  <r>
    <x v="0"/>
    <s v="T22N R094W S33 fMESAVERDE"/>
    <n v="49124951"/>
    <x v="0"/>
    <x v="0"/>
    <x v="54"/>
    <m/>
    <s v="33"/>
    <s v=" 22"/>
    <s v=" 94"/>
    <n v="41.833489999999998"/>
    <n v="-108.03434"/>
    <s v="4903720765"/>
    <s v="SIBERIA RIDGE NO. 3"/>
    <x v="0"/>
    <s v="MESAVERDE"/>
    <m/>
    <m/>
    <n v="0"/>
    <x v="0"/>
    <m/>
    <m/>
    <n v="12580"/>
    <n v="12532"/>
    <x v="1"/>
    <d v="1978-06-15T00:00:00"/>
    <n v="7.3000001907348633"/>
    <x v="0"/>
    <n v="56"/>
    <n v="6"/>
    <n v="4726"/>
    <n v="93"/>
    <x v="0"/>
    <n v="6000"/>
    <n v="2562"/>
    <m/>
    <x v="0"/>
    <n v="2"/>
    <n v="12145"/>
    <x v="0"/>
    <s v="CHEM LAB"/>
    <n v="2.7944"/>
    <n v="0.49374000000000001"/>
    <n v="205.58099999999999"/>
    <n v="2.3789400000000001"/>
    <n v="211.24807999999999"/>
    <n v="169.26"/>
    <n v="41.991179999999993"/>
    <m/>
    <x v="0"/>
    <n v="4.1640000000000003E-2"/>
    <n v="211.29281999999998"/>
    <n v="-1.0588324112527387E-4"/>
    <n v="13442"/>
    <n v="5.0689803415797083E-2"/>
    <n v="1.3228049220613035E-2"/>
    <n v="2.3372520119472806E-3"/>
    <n v="0.98443469876743972"/>
    <n v="0.8010683940893023"/>
    <n v="0.19873453343090408"/>
    <n v="1.9707247979368163E-4"/>
    <x v="0"/>
    <m/>
    <x v="0"/>
    <m/>
    <m/>
    <x v="0"/>
    <m/>
    <x v="0"/>
    <x v="0"/>
    <m/>
    <x v="0"/>
    <x v="0"/>
    <x v="0"/>
    <m/>
    <x v="0"/>
    <x v="0"/>
    <x v="0"/>
    <x v="0"/>
    <x v="0"/>
    <x v="0"/>
    <x v="0"/>
    <x v="0"/>
    <x v="0"/>
    <x v="0"/>
    <x v="0"/>
    <x v="0"/>
    <x v="0"/>
    <m/>
    <x v="0"/>
    <x v="0"/>
    <x v="0"/>
    <x v="0"/>
    <x v="0"/>
    <s v="PRODUCED"/>
    <m/>
    <x v="0"/>
    <m/>
    <m/>
    <m/>
    <m/>
  </r>
  <r>
    <x v="1"/>
    <s v="T22N R094W S32 fMESAVERDE/ALMOND"/>
    <n v="3847"/>
    <x v="0"/>
    <x v="0"/>
    <x v="54"/>
    <s v="NE NE"/>
    <n v="32"/>
    <n v="22"/>
    <n v="94"/>
    <n v="41.839258000000001"/>
    <n v="-108.050822"/>
    <s v="4903723612"/>
    <s v="SIBERIA RIDGE 1-32"/>
    <x v="0"/>
    <s v="MESAVERDE/ALMOND"/>
    <m/>
    <m/>
    <m/>
    <x v="0"/>
    <s v="10628"/>
    <m/>
    <n v="11025"/>
    <n v="10902"/>
    <x v="2"/>
    <d v="1996-03-13T00:00:00"/>
    <n v="7.46"/>
    <x v="1"/>
    <n v="15"/>
    <n v="8"/>
    <n v="3932"/>
    <n v="122"/>
    <x v="1"/>
    <n v="3466"/>
    <n v="3704"/>
    <m/>
    <x v="0"/>
    <n v="99"/>
    <n v="11346"/>
    <x v="0"/>
    <s v="SNYDER OIL"/>
    <n v="0.74849999999999994"/>
    <n v="0.65832000000000002"/>
    <n v="171.042"/>
    <n v="3.1207599999999998"/>
    <n v="175.56958"/>
    <n v="97.775859999999994"/>
    <n v="60.708559999999991"/>
    <n v="0"/>
    <x v="1"/>
    <n v="2.0611800000000002"/>
    <n v="160.54560000000001"/>
    <n v="4.469890351277795E-2"/>
    <n v="11346"/>
    <n v="0"/>
    <n v="4.2632670192638148E-3"/>
    <n v="3.749624507844696E-3"/>
    <n v="0.9919871084728914"/>
    <n v="0.60902235875663979"/>
    <n v="0.378139045853639"/>
    <n v="1.2838595389721052E-2"/>
    <x v="0"/>
    <n v="4.4400000000000004"/>
    <x v="0"/>
    <m/>
    <m/>
    <x v="0"/>
    <n v="14183"/>
    <x v="2"/>
    <x v="0"/>
    <n v="203.94"/>
    <x v="0"/>
    <x v="0"/>
    <x v="0"/>
    <m/>
    <x v="0"/>
    <x v="0"/>
    <x v="0"/>
    <x v="0"/>
    <x v="0"/>
    <x v="0"/>
    <x v="0"/>
    <x v="0"/>
    <x v="0"/>
    <x v="0"/>
    <x v="0"/>
    <x v="0"/>
    <x v="0"/>
    <n v="1.21"/>
    <x v="0"/>
    <x v="0"/>
    <x v="0"/>
    <x v="0"/>
    <x v="0"/>
    <m/>
    <n v="960313"/>
    <x v="0"/>
    <s v="BEUERMAN AND ASSOCIATES BUTTE MT ID No 96-830"/>
    <m/>
    <m/>
    <d v="1996-03-20T00:00:00"/>
  </r>
  <r>
    <x v="1"/>
    <s v="T22N R094W S32 fMESAVERDE/ALMOND"/>
    <n v="3851"/>
    <x v="0"/>
    <x v="0"/>
    <x v="54"/>
    <s v="SE SE"/>
    <n v="32"/>
    <n v="22"/>
    <n v="94"/>
    <n v="41.831676999999999"/>
    <n v="-108.050758"/>
    <s v="4903723889"/>
    <s v="SIBERIA RIDGE 16-32"/>
    <x v="0"/>
    <s v="MESAVERDE/ALMOND"/>
    <m/>
    <m/>
    <m/>
    <x v="0"/>
    <s v="10589"/>
    <m/>
    <n v="10780"/>
    <m/>
    <x v="2"/>
    <d v="1998-06-09T00:00:00"/>
    <n v="5.79"/>
    <x v="1"/>
    <n v="7"/>
    <n v="1"/>
    <n v="2065"/>
    <n v="44"/>
    <x v="1"/>
    <n v="2676"/>
    <n v="1119"/>
    <m/>
    <x v="0"/>
    <n v="195"/>
    <n v="4630"/>
    <x v="0"/>
    <s v="SNYDER OIL"/>
    <n v="0.3493"/>
    <n v="8.2290000000000002E-2"/>
    <n v="89.827500000000001"/>
    <n v="1.1255199999999999"/>
    <n v="91.384609999999995"/>
    <n v="75.489959999999996"/>
    <n v="18.340409999999999"/>
    <n v="0"/>
    <x v="1"/>
    <n v="4.0599000000000007"/>
    <n v="97.890269999999987"/>
    <n v="-3.4371491874674504E-2"/>
    <n v="6107"/>
    <n v="0.1375617025239825"/>
    <n v="3.8223066225264845E-3"/>
    <n v="9.0047985103837512E-4"/>
    <n v="0.99527721352643517"/>
    <n v="0.77116918770374221"/>
    <n v="0.18735682310407359"/>
    <n v="4.1473989192184285E-2"/>
    <x v="0"/>
    <n v="1.85"/>
    <x v="0"/>
    <m/>
    <m/>
    <x v="0"/>
    <n v="8040"/>
    <x v="2"/>
    <x v="0"/>
    <n v="193.36"/>
    <x v="0"/>
    <x v="0"/>
    <x v="5"/>
    <n v="0.5"/>
    <x v="0"/>
    <x v="5"/>
    <x v="0"/>
    <x v="0"/>
    <x v="0"/>
    <x v="0"/>
    <x v="0"/>
    <x v="0"/>
    <x v="0"/>
    <x v="0"/>
    <x v="0"/>
    <x v="4"/>
    <x v="0"/>
    <m/>
    <x v="0"/>
    <x v="0"/>
    <x v="0"/>
    <x v="0"/>
    <x v="0"/>
    <m/>
    <n v="19980609"/>
    <x v="0"/>
    <s v="BEUERMAN AND ASSOCIATES BUTTE MT ID No 98-154"/>
    <m/>
    <m/>
    <d v="1998-06-16T00:00:00"/>
  </r>
  <r>
    <x v="1"/>
    <s v="T22N R094W S30 fMESAVERDE/ALMOND"/>
    <n v="3604"/>
    <x v="0"/>
    <x v="0"/>
    <x v="28"/>
    <s v="SW NE"/>
    <n v="30"/>
    <n v="22"/>
    <n v="94"/>
    <n v="41.849853000000003"/>
    <n v="-108.07555000000001"/>
    <s v="4903723656"/>
    <s v="MANSFIELD 3-30"/>
    <x v="0"/>
    <s v="MESAVERDE/ALMOND"/>
    <m/>
    <m/>
    <m/>
    <x v="0"/>
    <s v="11042"/>
    <m/>
    <n v="11347"/>
    <m/>
    <x v="5"/>
    <d v="2003-02-18T00:00:00"/>
    <n v="7"/>
    <x v="1"/>
    <n v="432"/>
    <n v="39"/>
    <n v="6557"/>
    <m/>
    <x v="1"/>
    <n v="10200"/>
    <n v="1220"/>
    <m/>
    <x v="0"/>
    <n v="108"/>
    <n v="18570"/>
    <x v="0"/>
    <s v="ANADARKO PETROLEUM CORP"/>
    <n v="21.556799999999999"/>
    <n v="3.2093099999999999"/>
    <n v="285.22949999999997"/>
    <n v="0"/>
    <n v="309.99560999999994"/>
    <n v="287.74199999999996"/>
    <n v="19.995799999999999"/>
    <n v="0"/>
    <x v="1"/>
    <n v="2.2485600000000003"/>
    <n v="309.98635999999993"/>
    <n v="1.4919788715805143E-5"/>
    <n v="18556"/>
    <n v="-3.7709421968431828E-4"/>
    <n v="6.9539049278794632E-2"/>
    <n v="1.0352759511658892E-2"/>
    <n v="0.92010819120954657"/>
    <n v="0.9282408425970744"/>
    <n v="6.450541888359218E-2"/>
    <n v="7.2537385193335632E-3"/>
    <x v="0"/>
    <n v="14"/>
    <x v="0"/>
    <m/>
    <m/>
    <x v="0"/>
    <m/>
    <x v="0"/>
    <x v="0"/>
    <m/>
    <x v="0"/>
    <x v="0"/>
    <x v="0"/>
    <m/>
    <x v="0"/>
    <x v="0"/>
    <x v="0"/>
    <x v="0"/>
    <x v="0"/>
    <x v="0"/>
    <x v="0"/>
    <x v="0"/>
    <x v="0"/>
    <x v="0"/>
    <x v="0"/>
    <x v="0"/>
    <x v="0"/>
    <m/>
    <x v="0"/>
    <x v="0"/>
    <x v="0"/>
    <x v="0"/>
    <x v="0"/>
    <s v="WELLHEAD"/>
    <n v="20030218"/>
    <x v="0"/>
    <s v="CHAMPION TECHNOLOGIES VERNAL UT"/>
    <m/>
    <m/>
    <d v="2003-02-25T00:00:00"/>
  </r>
  <r>
    <x v="1"/>
    <s v="T22N R094W S29 fMESAVERDE"/>
    <m/>
    <x v="1"/>
    <x v="3"/>
    <x v="54"/>
    <s v="NE SE"/>
    <n v="29"/>
    <n v="22"/>
    <n v="94"/>
    <n v="41.845416999999998"/>
    <n v="-108.04969699999999"/>
    <s v="4903723740"/>
    <s v="CHAMPLIN 452 K3"/>
    <x v="0"/>
    <s v="MESAVERDE"/>
    <m/>
    <m/>
    <m/>
    <x v="0"/>
    <n v="10750"/>
    <m/>
    <n v="11145"/>
    <n v="11106"/>
    <x v="2"/>
    <d v="2002-11-13T00:00:00"/>
    <n v="7.36"/>
    <x v="0"/>
    <n v="6.56"/>
    <n v="0.26"/>
    <n v="662"/>
    <n v="2.81"/>
    <x v="1"/>
    <n v="950"/>
    <n v="183"/>
    <m/>
    <x v="0"/>
    <n v="58"/>
    <n v="2960"/>
    <x v="0"/>
    <s v="BP AMERICA PRODUCTION CO"/>
    <n v="0.32734399999999997"/>
    <n v="2.1395400000000002E-2"/>
    <n v="28.796999999999997"/>
    <n v="7.1879799999999994E-2"/>
    <n v="29.217619199999998"/>
    <n v="26.799499999999998"/>
    <n v="2.9993699999999999"/>
    <n v="0"/>
    <x v="1"/>
    <n v="1.2075600000000002"/>
    <n v="31.006429999999998"/>
    <n v="-2.9702599273248476E-2"/>
    <n v="1862.63"/>
    <n v="-0.22754596558309467"/>
    <n v="1.1203650706762582E-2"/>
    <n v="7.3227732395115901E-4"/>
    <n v="0.98806407196928625"/>
    <n v="0.86432072315322983"/>
    <n v="9.6733806504005787E-2"/>
    <n v="3.8945470342764396E-2"/>
    <x v="0"/>
    <n v="14.4"/>
    <x v="0"/>
    <m/>
    <m/>
    <x v="0"/>
    <n v="2350"/>
    <x v="0"/>
    <x v="0"/>
    <m/>
    <x v="0"/>
    <x v="0"/>
    <x v="0"/>
    <m/>
    <x v="0"/>
    <x v="0"/>
    <x v="0"/>
    <x v="0"/>
    <x v="0"/>
    <x v="0"/>
    <x v="0"/>
    <x v="0"/>
    <x v="0"/>
    <x v="0"/>
    <x v="0"/>
    <x v="0"/>
    <x v="0"/>
    <m/>
    <x v="0"/>
    <x v="0"/>
    <x v="0"/>
    <x v="0"/>
    <x v="0"/>
    <m/>
    <n v="20021113"/>
    <x v="0"/>
    <s v="BP AMERICA"/>
    <m/>
    <m/>
    <d v="2002-11-15T00:00:00"/>
  </r>
  <r>
    <x v="1"/>
    <s v="T22N R094W S28 fMESAVERDE/ALMOND"/>
    <n v="3610"/>
    <x v="0"/>
    <x v="0"/>
    <x v="28"/>
    <s v="SW NW"/>
    <n v="28"/>
    <n v="22"/>
    <n v="94"/>
    <n v="41.852930000000001"/>
    <n v="-108.042603"/>
    <s v="4903724769"/>
    <s v="SIBERIA RIDGE 28-1"/>
    <x v="0"/>
    <s v="MESAVERDE/ALMOND"/>
    <m/>
    <m/>
    <m/>
    <x v="0"/>
    <s v="10944"/>
    <m/>
    <n v="11294"/>
    <n v="11270"/>
    <x v="5"/>
    <d v="2003-02-17T00:00:00"/>
    <n v="7"/>
    <x v="1"/>
    <n v="432"/>
    <n v="39"/>
    <n v="6601"/>
    <m/>
    <x v="1"/>
    <n v="10280"/>
    <n v="1098"/>
    <m/>
    <x v="0"/>
    <n v="188"/>
    <n v="18652"/>
    <x v="0"/>
    <s v="ANADARKO PETROLEUM CORP"/>
    <n v="21.556799999999999"/>
    <n v="3.2093099999999999"/>
    <n v="287.14349999999996"/>
    <n v="0"/>
    <n v="311.90960999999993"/>
    <n v="289.99880000000002"/>
    <n v="17.996219999999997"/>
    <n v="0"/>
    <x v="1"/>
    <n v="3.9141600000000003"/>
    <n v="311.90917999999999"/>
    <n v="6.8930273795942563E-7"/>
    <n v="18638"/>
    <n v="-3.7543577366586214E-4"/>
    <n v="6.9112330331854807E-2"/>
    <n v="1.028923090891621E-2"/>
    <n v="0.92059843875922909"/>
    <n v="0.92975397517956992"/>
    <n v="5.769698730893396E-2"/>
    <n v="1.2549037511496136E-2"/>
    <x v="0"/>
    <n v="14"/>
    <x v="0"/>
    <m/>
    <m/>
    <x v="0"/>
    <m/>
    <x v="0"/>
    <x v="0"/>
    <m/>
    <x v="0"/>
    <x v="0"/>
    <x v="0"/>
    <m/>
    <x v="0"/>
    <x v="0"/>
    <x v="0"/>
    <x v="0"/>
    <x v="0"/>
    <x v="0"/>
    <x v="0"/>
    <x v="0"/>
    <x v="0"/>
    <x v="0"/>
    <x v="0"/>
    <x v="0"/>
    <x v="0"/>
    <m/>
    <x v="0"/>
    <x v="0"/>
    <x v="0"/>
    <x v="0"/>
    <x v="0"/>
    <s v="WELLHEAD"/>
    <n v="20030217"/>
    <x v="0"/>
    <s v="CHAMPION TECHNOLOGIES VERNAL UT"/>
    <m/>
    <m/>
    <d v="2003-02-25T00:00:00"/>
  </r>
  <r>
    <x v="1"/>
    <s v="T22N R094W S27 fMESAVERDE/ALMOND"/>
    <m/>
    <x v="1"/>
    <x v="3"/>
    <x v="54"/>
    <s v="SE NE"/>
    <n v="27"/>
    <n v="22"/>
    <n v="94"/>
    <n v="41.852851999999999"/>
    <n v="-108.01227"/>
    <s v="4903723502"/>
    <s v="CHAMPLIN 263 B2"/>
    <x v="0"/>
    <s v="MESAVERDE/ALMOND"/>
    <m/>
    <m/>
    <m/>
    <x v="0"/>
    <n v="10621"/>
    <m/>
    <n v="11057"/>
    <n v="10853"/>
    <x v="2"/>
    <d v="2002-11-13T00:00:00"/>
    <n v="7.96"/>
    <x v="0"/>
    <n v="30.9"/>
    <n v="5.35"/>
    <n v="2250"/>
    <n v="14.9"/>
    <x v="1"/>
    <n v="3949"/>
    <n v="458"/>
    <m/>
    <x v="0"/>
    <n v="22"/>
    <n v="7042"/>
    <x v="0"/>
    <s v="BP AMERICA PRODUCTION COMPANY"/>
    <n v="1.5419099999999999"/>
    <n v="0.44025149999999996"/>
    <n v="97.875"/>
    <n v="0.38114199999999998"/>
    <n v="100.2383035"/>
    <n v="111.40128999999999"/>
    <n v="7.506619999999999"/>
    <n v="0"/>
    <x v="1"/>
    <n v="0.45804000000000006"/>
    <n v="119.36594999999998"/>
    <n v="-8.7100528314675768E-2"/>
    <n v="6730.15"/>
    <n v="-2.2643523342397547E-2"/>
    <n v="1.5382443099707887E-2"/>
    <n v="4.3920485944776589E-3"/>
    <n v="0.98022550830581445"/>
    <n v="0.93327527657594145"/>
    <n v="6.2887448221205455E-2"/>
    <n v="3.8372752028530762E-3"/>
    <x v="0"/>
    <n v="13.3"/>
    <x v="0"/>
    <m/>
    <m/>
    <x v="0"/>
    <n v="9660"/>
    <x v="0"/>
    <x v="0"/>
    <m/>
    <x v="0"/>
    <x v="0"/>
    <x v="0"/>
    <m/>
    <x v="0"/>
    <x v="0"/>
    <x v="0"/>
    <x v="0"/>
    <x v="0"/>
    <x v="0"/>
    <x v="0"/>
    <x v="0"/>
    <x v="0"/>
    <x v="0"/>
    <x v="0"/>
    <x v="0"/>
    <x v="0"/>
    <m/>
    <x v="0"/>
    <x v="0"/>
    <x v="0"/>
    <x v="0"/>
    <x v="0"/>
    <m/>
    <n v="20021113"/>
    <x v="0"/>
    <s v="BP AMERICA"/>
    <m/>
    <m/>
    <d v="2002-11-15T00:00:00"/>
  </r>
  <r>
    <x v="1"/>
    <s v="T22N R094W S26 fMESAVERDE/ALMOND"/>
    <n v="3850"/>
    <x v="0"/>
    <x v="0"/>
    <x v="54"/>
    <s v="NW NE"/>
    <n v="26"/>
    <n v="22"/>
    <n v="94"/>
    <n v="41.853757999999999"/>
    <n v="-107.99500999999999"/>
    <s v="4903723732"/>
    <s v="SIBERIA RIDGE 2-26"/>
    <x v="0"/>
    <s v="MESAVERDE/ALMOND"/>
    <m/>
    <m/>
    <m/>
    <x v="0"/>
    <s v="11079"/>
    <m/>
    <n v="11205"/>
    <n v="11078"/>
    <x v="2"/>
    <d v="1996-11-08T00:00:00"/>
    <n v="7.32"/>
    <x v="1"/>
    <n v="1.5"/>
    <n v="2.2999999999999998"/>
    <n v="2291"/>
    <n v="430"/>
    <x v="1"/>
    <n v="2521"/>
    <n v="1076"/>
    <m/>
    <x v="0"/>
    <n v="231"/>
    <n v="6552.8"/>
    <x v="0"/>
    <s v="SNYDER OIL"/>
    <n v="7.485E-2"/>
    <n v="0.18926699999999999"/>
    <n v="99.658499999999989"/>
    <n v="10.9994"/>
    <n v="110.92201699999998"/>
    <n v="71.117409999999992"/>
    <n v="17.635639999999999"/>
    <n v="0"/>
    <x v="1"/>
    <n v="4.8094200000000003"/>
    <n v="93.56246999999999"/>
    <n v="8.4894200311635346E-2"/>
    <n v="6552.8"/>
    <n v="0"/>
    <n v="6.7479840363883763E-4"/>
    <n v="1.7063068732332915E-3"/>
    <n v="0.99761889472312792"/>
    <n v="0.76010616222508876"/>
    <n v="0.18849053471974395"/>
    <n v="5.140330305516732E-2"/>
    <x v="0"/>
    <n v="11.29"/>
    <x v="0"/>
    <m/>
    <m/>
    <x v="0"/>
    <n v="8191"/>
    <x v="2"/>
    <x v="0"/>
    <n v="274.24"/>
    <x v="0"/>
    <x v="0"/>
    <x v="0"/>
    <m/>
    <x v="0"/>
    <x v="5"/>
    <x v="4"/>
    <x v="0"/>
    <x v="0"/>
    <x v="0"/>
    <x v="0"/>
    <x v="0"/>
    <x v="0"/>
    <x v="0"/>
    <x v="0"/>
    <x v="5"/>
    <x v="0"/>
    <n v="0.14000000000000001"/>
    <x v="0"/>
    <x v="0"/>
    <x v="0"/>
    <x v="0"/>
    <x v="0"/>
    <m/>
    <n v="19961108"/>
    <x v="0"/>
    <s v="BEUERMAN AND ASSOCIATES BUTTE MT ID No 96-1293"/>
    <m/>
    <m/>
    <d v="1996-11-13T00:00:00"/>
  </r>
  <r>
    <x v="1"/>
    <s v="T22N R094W S26 fMESAVERDE/ALMOND"/>
    <n v="3853"/>
    <x v="0"/>
    <x v="0"/>
    <x v="54"/>
    <s v="SW NW"/>
    <n v="26"/>
    <n v="22"/>
    <n v="94"/>
    <n v="41.852927999999999"/>
    <n v="-108.00352700000001"/>
    <s v="4903723652"/>
    <s v="SIBERIA RIDGE 5-26"/>
    <x v="0"/>
    <s v="MESAVERDE/ALMOND"/>
    <m/>
    <m/>
    <m/>
    <x v="0"/>
    <s v="10574"/>
    <m/>
    <n v="11429"/>
    <n v="11325"/>
    <x v="2"/>
    <d v="1996-03-13T00:00:00"/>
    <n v="7.8"/>
    <x v="1"/>
    <n v="521"/>
    <n v="15"/>
    <n v="4755"/>
    <n v="214"/>
    <x v="1"/>
    <n v="7702"/>
    <n v="708"/>
    <m/>
    <x v="0"/>
    <n v="109"/>
    <n v="14024"/>
    <x v="0"/>
    <s v="SNYDER OIL"/>
    <n v="25.997900000000001"/>
    <n v="1.2343500000000001"/>
    <n v="206.8425"/>
    <n v="5.4741200000000001"/>
    <n v="239.54886999999997"/>
    <n v="217.27341999999999"/>
    <n v="11.604119999999998"/>
    <n v="0"/>
    <x v="1"/>
    <n v="2.2693800000000004"/>
    <n v="231.14691999999999"/>
    <n v="1.7850064050923362E-2"/>
    <n v="14024"/>
    <n v="0"/>
    <n v="0.10852858541975174"/>
    <n v="5.1528107813658243E-3"/>
    <n v="0.8863186037988825"/>
    <n v="0.93997973237108234"/>
    <n v="5.0202356146471686E-2"/>
    <n v="9.8179114824458857E-3"/>
    <x v="0"/>
    <n v="8.68"/>
    <x v="0"/>
    <m/>
    <m/>
    <x v="0"/>
    <n v="17530"/>
    <x v="2"/>
    <x v="0"/>
    <n v="56.05"/>
    <x v="0"/>
    <x v="0"/>
    <x v="0"/>
    <m/>
    <x v="0"/>
    <x v="6"/>
    <x v="0"/>
    <x v="0"/>
    <x v="0"/>
    <x v="0"/>
    <x v="0"/>
    <x v="0"/>
    <x v="0"/>
    <x v="0"/>
    <x v="0"/>
    <x v="0"/>
    <x v="0"/>
    <n v="0.31"/>
    <x v="0"/>
    <x v="0"/>
    <x v="0"/>
    <x v="0"/>
    <x v="0"/>
    <m/>
    <n v="19960313"/>
    <x v="0"/>
    <s v="BEUERMAN ABD ASSOCIATES BUTTE MT LAB No 96-829"/>
    <m/>
    <m/>
    <d v="1996-03-20T00:00:00"/>
  </r>
  <r>
    <x v="1"/>
    <s v="T22N R094W S26 fMESAVERDE"/>
    <n v="3854"/>
    <x v="0"/>
    <x v="0"/>
    <x v="54"/>
    <s v="NE SE"/>
    <n v="26"/>
    <n v="22"/>
    <n v="94"/>
    <n v="41.848381000000003"/>
    <n v="-107.99269"/>
    <s v="4903723778"/>
    <s v="SIBERIA RIDGE 9-26"/>
    <x v="0"/>
    <s v="MESAVERDE"/>
    <m/>
    <m/>
    <s v=""/>
    <x v="0"/>
    <m/>
    <m/>
    <n v="11300"/>
    <n v="11250"/>
    <x v="2"/>
    <d v="1997-07-14T00:00:00"/>
    <n v="7.15"/>
    <x v="1"/>
    <n v="52"/>
    <n v="29"/>
    <n v="3916"/>
    <n v="24"/>
    <x v="1"/>
    <n v="5821"/>
    <n v="563"/>
    <m/>
    <x v="0"/>
    <n v="96"/>
    <n v="10501"/>
    <x v="0"/>
    <s v="SNYDER OIL"/>
    <n v="2.5948000000000002"/>
    <n v="2.3864100000000001"/>
    <n v="170.34599999999998"/>
    <n v="0.61392000000000002"/>
    <n v="175.94112999999999"/>
    <n v="164.21041"/>
    <n v="9.2275699999999983"/>
    <n v="0"/>
    <x v="1"/>
    <n v="1.9987200000000001"/>
    <n v="175.43669999999997"/>
    <n v="1.4355771962050467E-3"/>
    <n v="10501"/>
    <n v="0"/>
    <n v="1.474811489502199E-2"/>
    <n v="1.3563684625647228E-2"/>
    <n v="0.9716882004793308"/>
    <n v="0.93600945526221146"/>
    <n v="5.2597717581327051E-2"/>
    <n v="1.1392827156461564E-2"/>
    <x v="0"/>
    <n v="1.48"/>
    <x v="0"/>
    <m/>
    <m/>
    <x v="0"/>
    <n v="15443"/>
    <x v="2"/>
    <x v="0"/>
    <n v="107.93"/>
    <x v="0"/>
    <x v="0"/>
    <x v="0"/>
    <n v="3.84"/>
    <x v="0"/>
    <x v="5"/>
    <x v="0"/>
    <x v="0"/>
    <x v="0"/>
    <x v="0"/>
    <x v="0"/>
    <x v="0"/>
    <x v="0"/>
    <x v="0"/>
    <x v="0"/>
    <x v="6"/>
    <x v="0"/>
    <n v="0.19"/>
    <x v="0"/>
    <x v="0"/>
    <x v="0"/>
    <x v="0"/>
    <x v="0"/>
    <m/>
    <n v="970714"/>
    <x v="0"/>
    <s v="BEUERMAN AND ASSOCIATES BUTTE MT LAB No 97-503"/>
    <m/>
    <m/>
    <d v="1997-08-26T00:00:00"/>
  </r>
  <r>
    <x v="1"/>
    <s v="T22N R094W S26 fLEWIS"/>
    <n v="3848"/>
    <x v="0"/>
    <x v="0"/>
    <x v="28"/>
    <s v="NE SW"/>
    <n v="26"/>
    <n v="22"/>
    <n v="94"/>
    <n v="41.849471999999999"/>
    <n v="-107.99838200000001"/>
    <s v="4903723793"/>
    <s v="SIBERIA RIDGE 11-26"/>
    <x v="0"/>
    <s v="LEWIS"/>
    <m/>
    <m/>
    <m/>
    <x v="0"/>
    <s v="10540"/>
    <m/>
    <n v="11118"/>
    <n v="11042"/>
    <x v="2"/>
    <d v="2003-02-13T00:00:00"/>
    <n v="8.24"/>
    <x v="1"/>
    <n v="13"/>
    <n v="1.6"/>
    <n v="2910"/>
    <n v="67.900000000000006"/>
    <x v="1"/>
    <n v="4230"/>
    <n v="396"/>
    <m/>
    <x v="0"/>
    <n v="29"/>
    <n v="8290"/>
    <x v="0"/>
    <s v="DEVON ENERGY"/>
    <n v="0.64870000000000005"/>
    <n v="0.131664"/>
    <n v="126.58499999999999"/>
    <n v="1.736882"/>
    <n v="129.10224600000001"/>
    <n v="119.3283"/>
    <n v="6.4904399999999995"/>
    <n v="0"/>
    <x v="1"/>
    <n v="0.60378000000000009"/>
    <n v="126.42251999999999"/>
    <n v="1.0487147848518201E-2"/>
    <n v="7647.5"/>
    <n v="-4.031372549019608E-2"/>
    <n v="5.0246995702925264E-3"/>
    <n v="1.0198428306196934E-3"/>
    <n v="0.99395545759908766"/>
    <n v="0.94388483950486046"/>
    <n v="5.1339270883067355E-2"/>
    <n v="4.7758896120722802E-3"/>
    <x v="0"/>
    <m/>
    <x v="0"/>
    <n v="7309"/>
    <n v="1.218"/>
    <x v="4"/>
    <m/>
    <x v="0"/>
    <x v="0"/>
    <m/>
    <x v="0"/>
    <x v="0"/>
    <x v="0"/>
    <m/>
    <x v="0"/>
    <x v="0"/>
    <x v="0"/>
    <x v="0"/>
    <x v="0"/>
    <x v="0"/>
    <x v="0"/>
    <x v="0"/>
    <x v="0"/>
    <x v="0"/>
    <x v="0"/>
    <x v="0"/>
    <x v="0"/>
    <m/>
    <x v="0"/>
    <x v="0"/>
    <x v="0"/>
    <x v="0"/>
    <x v="0"/>
    <m/>
    <n v="20030213"/>
    <x v="0"/>
    <s v="ENERGY LABS CASPER ID No C03020526-004"/>
    <m/>
    <m/>
    <d v="2003-02-21T00:00:00"/>
  </r>
  <r>
    <x v="1"/>
    <s v="T22N R094W S20 fMESAVERDE/ALMOND"/>
    <n v="3846"/>
    <x v="0"/>
    <x v="0"/>
    <x v="54"/>
    <s v="NE NE"/>
    <n v="20"/>
    <n v="22"/>
    <n v="94"/>
    <n v="41.867941999999999"/>
    <n v="-108.050901"/>
    <s v="4903723818"/>
    <s v="SIBERIA RIDGE 1-20"/>
    <x v="0"/>
    <s v="MESAVERDE/ALMOND"/>
    <m/>
    <m/>
    <m/>
    <x v="0"/>
    <s v="11040"/>
    <m/>
    <n v="11302"/>
    <n v="11260"/>
    <x v="2"/>
    <d v="1997-11-14T00:00:00"/>
    <n v="8.49"/>
    <x v="1"/>
    <n v="30"/>
    <n v="10"/>
    <n v="2424"/>
    <n v="15"/>
    <x v="1"/>
    <n v="3294"/>
    <n v="721"/>
    <n v="5"/>
    <x v="0"/>
    <n v="21"/>
    <n v="6006"/>
    <x v="0"/>
    <s v="SNYDER OIL"/>
    <n v="1.4969999999999999"/>
    <n v="0.82289999999999996"/>
    <n v="105.44399999999999"/>
    <n v="0.38369999999999999"/>
    <n v="108.1476"/>
    <n v="92.923739999999995"/>
    <n v="11.817189999999998"/>
    <n v="0.16664999999999999"/>
    <x v="1"/>
    <n v="0.43722000000000005"/>
    <n v="105.34479999999999"/>
    <n v="1.3128336184332581E-2"/>
    <n v="6520"/>
    <n v="4.1034647932300813E-2"/>
    <n v="1.3842193446733908E-2"/>
    <n v="7.6090454157096412E-3"/>
    <n v="0.9785487611375564"/>
    <n v="0.88209137992572961"/>
    <n v="0.11217630106089715"/>
    <n v="4.1503709722739051E-3"/>
    <x v="0"/>
    <n v="8.8000000000000007"/>
    <x v="0"/>
    <m/>
    <m/>
    <x v="0"/>
    <n v="10820"/>
    <x v="2"/>
    <x v="0"/>
    <n v="97.9"/>
    <x v="0"/>
    <x v="0"/>
    <x v="0"/>
    <n v="2.5"/>
    <x v="0"/>
    <x v="7"/>
    <x v="0"/>
    <x v="0"/>
    <x v="0"/>
    <x v="0"/>
    <x v="0"/>
    <x v="0"/>
    <x v="0"/>
    <x v="0"/>
    <x v="0"/>
    <x v="0"/>
    <x v="0"/>
    <n v="3.1"/>
    <x v="0"/>
    <x v="0"/>
    <x v="0"/>
    <x v="0"/>
    <x v="0"/>
    <m/>
    <n v="19971114"/>
    <x v="0"/>
    <s v="BEUERMAN AND ASSOC. BUTTE MT LAB No 97-668"/>
    <m/>
    <m/>
    <d v="1997-11-24T00:00:00"/>
  </r>
  <r>
    <x v="1"/>
    <s v="T22N R094W S20 fMESAVERDE/ALMOND"/>
    <n v="3849"/>
    <x v="0"/>
    <x v="0"/>
    <x v="28"/>
    <s v="SE SE"/>
    <n v="20"/>
    <n v="22"/>
    <n v="94"/>
    <n v="41.860022000000001"/>
    <n v="-108.050905"/>
    <s v="4903723604"/>
    <s v="SIBERIA RIDGE 16-20"/>
    <x v="0"/>
    <s v="MESAVERDE/ALMOND"/>
    <m/>
    <m/>
    <m/>
    <x v="0"/>
    <s v="10929"/>
    <m/>
    <n v="11370"/>
    <n v="11342"/>
    <x v="2"/>
    <d v="2003-02-12T00:00:00"/>
    <n v="6.78"/>
    <x v="1"/>
    <m/>
    <m/>
    <n v="526"/>
    <n v="75.7"/>
    <x v="1"/>
    <n v="693"/>
    <n v="425"/>
    <m/>
    <x v="0"/>
    <n v="2"/>
    <n v="1570"/>
    <x v="0"/>
    <s v="DEVON ENERGY"/>
    <n v="0"/>
    <n v="0"/>
    <n v="22.880999999999997"/>
    <n v="1.9364060000000001"/>
    <n v="24.817405999999998"/>
    <n v="19.549530000000001"/>
    <n v="6.965749999999999"/>
    <n v="0"/>
    <x v="1"/>
    <n v="4.1640000000000003E-2"/>
    <n v="26.556920000000002"/>
    <n v="-3.385959749622805E-2"/>
    <n v="1721.7"/>
    <n v="4.6085609259653083E-2"/>
    <n v="0"/>
    <n v="0"/>
    <n v="1"/>
    <n v="0.73613694660374773"/>
    <n v="0.26229510048605026"/>
    <n v="1.567952910201936E-3"/>
    <x v="0"/>
    <n v="0.34"/>
    <x v="0"/>
    <n v="1369"/>
    <n v="5.694"/>
    <x v="4"/>
    <m/>
    <x v="0"/>
    <x v="0"/>
    <m/>
    <x v="0"/>
    <x v="0"/>
    <x v="0"/>
    <m/>
    <x v="0"/>
    <x v="0"/>
    <x v="0"/>
    <x v="0"/>
    <x v="0"/>
    <x v="0"/>
    <x v="0"/>
    <x v="0"/>
    <x v="0"/>
    <x v="0"/>
    <x v="0"/>
    <x v="0"/>
    <x v="0"/>
    <m/>
    <x v="0"/>
    <x v="0"/>
    <x v="0"/>
    <x v="0"/>
    <x v="0"/>
    <m/>
    <n v="20030212"/>
    <x v="0"/>
    <s v="ENERGY LABS CASPER ID No C03020526-002"/>
    <m/>
    <m/>
    <d v="2003-02-20T00:00:00"/>
  </r>
  <r>
    <x v="1"/>
    <s v="T22N R094W S17 fMESAVERDE"/>
    <n v="5163"/>
    <x v="0"/>
    <x v="0"/>
    <x v="54"/>
    <s v="SW NE"/>
    <n v="17"/>
    <n v="22"/>
    <n v="94"/>
    <n v="41.881985"/>
    <n v="-108.051689"/>
    <s v="4903724959"/>
    <s v="2 CHAMPLIN 452 AMOCO 1"/>
    <x v="0"/>
    <s v="MESAVERDE"/>
    <m/>
    <m/>
    <n v="312"/>
    <x v="0"/>
    <n v="11192"/>
    <n v="11504"/>
    <n v="11654"/>
    <m/>
    <x v="2"/>
    <d v="2004-10-26T00:00:00"/>
    <n v="6.79"/>
    <x v="1"/>
    <n v="87.5"/>
    <n v="8.6"/>
    <n v="4740"/>
    <n v="60.3"/>
    <x v="1"/>
    <n v="6460"/>
    <n v="699"/>
    <n v="0"/>
    <x v="1"/>
    <n v="25.5"/>
    <n v="9400"/>
    <x v="0"/>
    <s v="BP AMERICA PRODUCTION COMPANY"/>
    <n v="4.36625"/>
    <n v="0.70769399999999993"/>
    <n v="206.19"/>
    <n v="1.5424739999999999"/>
    <n v="212.80641800000001"/>
    <n v="182.23659999999998"/>
    <n v="11.45661"/>
    <n v="0"/>
    <x v="1"/>
    <n v="0.53090999999999999"/>
    <n v="194.22412"/>
    <n v="4.5653326385058632E-2"/>
    <n v="12080.9"/>
    <n v="0.12480389555372454"/>
    <n v="2.0517473302896345E-2"/>
    <n v="3.3255294020314739E-3"/>
    <n v="0.9761569972950721"/>
    <n v="0.93827996234453259"/>
    <n v="5.8986546058234168E-2"/>
    <n v="2.7334915972331347E-3"/>
    <x v="1"/>
    <n v="1.8"/>
    <x v="1"/>
    <n v="0"/>
    <n v="0"/>
    <x v="1"/>
    <n v="19700"/>
    <x v="1"/>
    <x v="1"/>
    <n v="0"/>
    <x v="1"/>
    <x v="1"/>
    <x v="1"/>
    <n v="0"/>
    <x v="1"/>
    <x v="1"/>
    <x v="1"/>
    <x v="1"/>
    <x v="0"/>
    <x v="0"/>
    <x v="0"/>
    <x v="0"/>
    <x v="0"/>
    <x v="0"/>
    <x v="0"/>
    <x v="0"/>
    <x v="0"/>
    <m/>
    <x v="0"/>
    <x v="0"/>
    <x v="0"/>
    <x v="0"/>
    <x v="0"/>
    <m/>
    <n v="20041026"/>
    <x v="0"/>
    <s v="BP"/>
    <s v="11103"/>
    <s v="11192-11504"/>
    <d v="2004-10-28T00:00:00"/>
  </r>
  <r>
    <x v="1"/>
    <s v="T22N R094W S16 fLEWIS-MESAVERDE"/>
    <n v="3740"/>
    <x v="0"/>
    <x v="0"/>
    <x v="54"/>
    <s v="C NE"/>
    <n v="16"/>
    <n v="22"/>
    <n v="94"/>
    <n v="41.88214"/>
    <n v="-108.032267"/>
    <s v="4903724591"/>
    <s v="SOURDOUGH GULCH 16-02"/>
    <x v="0"/>
    <s v="LEWIS-MESAVERDE"/>
    <m/>
    <m/>
    <m/>
    <x v="0"/>
    <s v="10806"/>
    <m/>
    <n v="11692"/>
    <n v="11682"/>
    <x v="2"/>
    <d v="2003-02-21T00:00:00"/>
    <n v="8.18"/>
    <x v="1"/>
    <n v="58.6"/>
    <n v="3.04"/>
    <n v="3580"/>
    <n v="36.5"/>
    <x v="1"/>
    <n v="6148"/>
    <n v="765"/>
    <m/>
    <x v="0"/>
    <n v="21"/>
    <n v="10682"/>
    <x v="0"/>
    <s v="BP AMERICA PRODUCTION COMPANY"/>
    <n v="2.92414"/>
    <n v="0.25016159999999998"/>
    <n v="155.72999999999999"/>
    <n v="0.93367"/>
    <n v="159.8379716"/>
    <n v="173.43508"/>
    <n v="12.538349999999999"/>
    <n v="0"/>
    <x v="1"/>
    <n v="0.43722000000000005"/>
    <n v="186.41065"/>
    <n v="-7.674450306028309E-2"/>
    <n v="10612.14"/>
    <n v="-3.2807147881999737E-3"/>
    <n v="1.8294401328601443E-2"/>
    <n v="1.5650949364274839E-3"/>
    <n v="0.98014050373497108"/>
    <n v="0.93039254999647281"/>
    <n v="6.7261983153859492E-2"/>
    <n v="2.3454668496676562E-3"/>
    <x v="0"/>
    <n v="49.7"/>
    <x v="0"/>
    <m/>
    <m/>
    <x v="0"/>
    <n v="17210"/>
    <x v="0"/>
    <x v="0"/>
    <m/>
    <x v="0"/>
    <x v="0"/>
    <x v="0"/>
    <m/>
    <x v="0"/>
    <x v="0"/>
    <x v="0"/>
    <x v="0"/>
    <x v="0"/>
    <x v="0"/>
    <x v="0"/>
    <x v="0"/>
    <x v="0"/>
    <x v="0"/>
    <x v="0"/>
    <x v="0"/>
    <x v="0"/>
    <m/>
    <x v="0"/>
    <x v="0"/>
    <x v="0"/>
    <x v="0"/>
    <x v="0"/>
    <m/>
    <n v="20030221"/>
    <x v="0"/>
    <s v="BP AMERICA"/>
    <m/>
    <m/>
    <d v="2003-02-23T00:00:00"/>
  </r>
  <r>
    <x v="1"/>
    <s v="T22N R094W S15 fMESAVERDE"/>
    <m/>
    <x v="1"/>
    <x v="3"/>
    <x v="54"/>
    <s v="C SW"/>
    <n v="15"/>
    <n v="22"/>
    <n v="94"/>
    <n v="41.874915000000001"/>
    <n v="-108.02247699999999"/>
    <s v="4903721456"/>
    <s v="CHAMPLIN 452 E1"/>
    <x v="0"/>
    <s v="MESAVERDE"/>
    <m/>
    <m/>
    <m/>
    <x v="0"/>
    <n v="11300"/>
    <m/>
    <n v="11940"/>
    <m/>
    <x v="2"/>
    <d v="2001-01-01T00:00:00"/>
    <n v="7.89"/>
    <x v="0"/>
    <n v="9.89"/>
    <m/>
    <n v="578"/>
    <n v="3.25"/>
    <x v="1"/>
    <n v="810"/>
    <n v="194"/>
    <m/>
    <x v="0"/>
    <n v="11"/>
    <n v="2882"/>
    <x v="0"/>
    <s v="BP AMERICA PRODUCTION COMPANY"/>
    <n v="0.49351100000000003"/>
    <n v="0"/>
    <n v="25.142999999999997"/>
    <n v="8.3135000000000001E-2"/>
    <n v="25.719645999999997"/>
    <n v="22.850099999999998"/>
    <n v="3.1796599999999997"/>
    <n v="0"/>
    <x v="1"/>
    <n v="0.22902000000000003"/>
    <n v="26.258779999999994"/>
    <n v="-1.0372264831566797E-2"/>
    <n v="1606.14"/>
    <n v="-0.28427366347752081"/>
    <n v="1.918809457952882E-2"/>
    <n v="0"/>
    <n v="0.98081190542047114"/>
    <n v="0.87018894251751233"/>
    <n v="0.12108940323960216"/>
    <n v="8.7216542428856202E-3"/>
    <x v="0"/>
    <n v="7.79"/>
    <x v="0"/>
    <m/>
    <m/>
    <x v="0"/>
    <n v="1370"/>
    <x v="0"/>
    <x v="0"/>
    <m/>
    <x v="0"/>
    <x v="0"/>
    <x v="0"/>
    <m/>
    <x v="0"/>
    <x v="0"/>
    <x v="0"/>
    <x v="0"/>
    <x v="0"/>
    <x v="0"/>
    <x v="0"/>
    <x v="0"/>
    <x v="0"/>
    <x v="0"/>
    <x v="0"/>
    <x v="0"/>
    <x v="0"/>
    <m/>
    <x v="0"/>
    <x v="0"/>
    <x v="0"/>
    <x v="0"/>
    <x v="0"/>
    <m/>
    <n v="200111"/>
    <x v="0"/>
    <s v="BP AMERICA"/>
    <m/>
    <m/>
    <d v="2001-01-03T00:00:00"/>
  </r>
  <r>
    <x v="1"/>
    <s v="T22N R094W S15 fMESAVERDE"/>
    <m/>
    <x v="1"/>
    <x v="3"/>
    <x v="54"/>
    <s v="SE NE"/>
    <n v="15"/>
    <n v="22"/>
    <n v="94"/>
    <n v="41.882157999999997"/>
    <n v="-108.012258"/>
    <s v="4903723918"/>
    <s v="CHAMPLIN 452 E2"/>
    <x v="0"/>
    <s v="MESAVERDE"/>
    <m/>
    <m/>
    <m/>
    <x v="0"/>
    <n v="10902"/>
    <m/>
    <n v="11760"/>
    <n v="11760"/>
    <x v="2"/>
    <d v="2001-01-01T00:00:00"/>
    <n v="7.63"/>
    <x v="0"/>
    <n v="37.700000000000003"/>
    <n v="4.8899999999999997"/>
    <n v="2470"/>
    <n v="23.6"/>
    <x v="1"/>
    <n v="3949"/>
    <n v="496"/>
    <m/>
    <x v="0"/>
    <n v="59"/>
    <n v="9084"/>
    <x v="0"/>
    <s v="BP AMERICA PRODUCTION COMPANY"/>
    <n v="1.8812300000000002"/>
    <n v="0.40239809999999998"/>
    <n v="107.44499999999999"/>
    <n v="0.603688"/>
    <n v="110.3323161"/>
    <n v="111.40128999999999"/>
    <n v="8.1294399999999989"/>
    <n v="0"/>
    <x v="1"/>
    <n v="1.22838"/>
    <n v="120.75910999999999"/>
    <n v="-4.5119778245204196E-2"/>
    <n v="7040.19"/>
    <n v="-0.12675427416819074"/>
    <n v="1.705058016089268E-2"/>
    <n v="3.6471463141885406E-3"/>
    <n v="0.97930227352491872"/>
    <n v="0.92250837224620152"/>
    <n v="6.7319475938502682E-2"/>
    <n v="1.0172151815295757E-2"/>
    <x v="0"/>
    <n v="12"/>
    <x v="0"/>
    <m/>
    <m/>
    <x v="0"/>
    <n v="10820"/>
    <x v="0"/>
    <x v="0"/>
    <m/>
    <x v="0"/>
    <x v="0"/>
    <x v="0"/>
    <m/>
    <x v="0"/>
    <x v="0"/>
    <x v="0"/>
    <x v="0"/>
    <x v="0"/>
    <x v="0"/>
    <x v="0"/>
    <x v="0"/>
    <x v="0"/>
    <x v="0"/>
    <x v="0"/>
    <x v="0"/>
    <x v="0"/>
    <m/>
    <x v="0"/>
    <x v="0"/>
    <x v="0"/>
    <x v="0"/>
    <x v="0"/>
    <m/>
    <n v="20010101"/>
    <x v="0"/>
    <s v="BP AMERICA"/>
    <m/>
    <m/>
    <d v="2001-01-03T00:00:00"/>
  </r>
  <r>
    <x v="1"/>
    <s v="T22N R094W S15 fMESAVERDE"/>
    <m/>
    <x v="1"/>
    <x v="3"/>
    <x v="54"/>
    <s v="SW NW"/>
    <n v="15"/>
    <n v="22"/>
    <n v="94"/>
    <n v="41.881171000000002"/>
    <n v="-108.02310900000001"/>
    <s v="4903723819"/>
    <s v="CHAMPLIN 452 E4"/>
    <x v="0"/>
    <s v="MESAVERDE"/>
    <m/>
    <m/>
    <m/>
    <x v="0"/>
    <n v="10868"/>
    <m/>
    <n v="11720"/>
    <n v="11689"/>
    <x v="2"/>
    <d v="2001-01-01T00:00:00"/>
    <n v="7.56"/>
    <x v="0"/>
    <n v="34.200000000000003"/>
    <n v="4.3099999999999996"/>
    <n v="2570"/>
    <n v="23.9"/>
    <x v="1"/>
    <n v="4249"/>
    <n v="442"/>
    <m/>
    <x v="0"/>
    <n v="21"/>
    <n v="8350"/>
    <x v="0"/>
    <s v="BP AMERICA PRODUCTION CO"/>
    <n v="1.7065800000000002"/>
    <n v="0.35466989999999998"/>
    <n v="111.795"/>
    <n v="0.61136199999999996"/>
    <n v="114.46761189999999"/>
    <n v="119.86429"/>
    <n v="7.2443799999999996"/>
    <n v="0"/>
    <x v="1"/>
    <n v="0.43722000000000005"/>
    <n v="127.54588999999999"/>
    <n v="-5.4039456465548509E-2"/>
    <n v="7344.41"/>
    <n v="-6.4073131771121061E-2"/>
    <n v="1.4908846019176891E-2"/>
    <n v="3.0984301507909766E-3"/>
    <n v="0.98199272383003211"/>
    <n v="0.93977383355904298"/>
    <n v="5.6798223760875399E-2"/>
    <n v="3.4279426800816561E-3"/>
    <x v="0"/>
    <n v="0.16"/>
    <x v="0"/>
    <m/>
    <m/>
    <x v="0"/>
    <n v="13090"/>
    <x v="0"/>
    <x v="0"/>
    <m/>
    <x v="0"/>
    <x v="0"/>
    <x v="0"/>
    <m/>
    <x v="0"/>
    <x v="0"/>
    <x v="0"/>
    <x v="0"/>
    <x v="0"/>
    <x v="0"/>
    <x v="0"/>
    <x v="0"/>
    <x v="0"/>
    <x v="0"/>
    <x v="0"/>
    <x v="0"/>
    <x v="0"/>
    <m/>
    <x v="0"/>
    <x v="0"/>
    <x v="0"/>
    <x v="0"/>
    <x v="0"/>
    <m/>
    <n v="20010101"/>
    <x v="0"/>
    <s v="BP AMERICA"/>
    <m/>
    <m/>
    <d v="2001-01-03T00:00:00"/>
  </r>
  <r>
    <x v="1"/>
    <s v="T22N R094W S13 fMESAVERDE"/>
    <n v="5019"/>
    <x v="0"/>
    <x v="0"/>
    <x v="54"/>
    <s v="NW SE"/>
    <n v="13"/>
    <n v="22"/>
    <n v="94"/>
    <n v="41.876776"/>
    <n v="-107.976489"/>
    <s v="4903725960"/>
    <s v="263H2 CHAMPLIN"/>
    <x v="0"/>
    <s v="MESAVERDE"/>
    <m/>
    <m/>
    <n v="209"/>
    <x v="0"/>
    <n v="11658"/>
    <n v="11867"/>
    <n v="12207"/>
    <m/>
    <x v="2"/>
    <d v="2005-03-16T00:00:00"/>
    <n v="7.33"/>
    <x v="1"/>
    <n v="36.4"/>
    <n v="4.3"/>
    <n v="2330"/>
    <n v="45"/>
    <x v="1"/>
    <n v="3870"/>
    <n v="812"/>
    <n v="0"/>
    <x v="1"/>
    <n v="91"/>
    <n v="8020"/>
    <x v="0"/>
    <s v="BP AMERICA PRODUCTION COMPANY"/>
    <n v="1.81636"/>
    <n v="0.35384699999999997"/>
    <n v="101.355"/>
    <n v="1.1511"/>
    <n v="104.67630699999999"/>
    <n v="109.17269999999999"/>
    <n v="13.308679999999999"/>
    <n v="0"/>
    <x v="1"/>
    <n v="1.8946200000000002"/>
    <n v="124.37599999999999"/>
    <n v="-8.6005215393879439E-2"/>
    <n v="7188.7"/>
    <n v="-5.4659504099627193E-2"/>
    <n v="1.735215973945279E-2"/>
    <n v="3.380392470284608E-3"/>
    <n v="0.97926744779026254"/>
    <n v="0.87776339486717692"/>
    <n v="0.1070036019810896"/>
    <n v="1.5233003151733456E-2"/>
    <x v="1"/>
    <n v="13.2"/>
    <x v="1"/>
    <n v="0"/>
    <n v="0"/>
    <x v="1"/>
    <n v="13700"/>
    <x v="1"/>
    <x v="1"/>
    <n v="0"/>
    <x v="1"/>
    <x v="1"/>
    <x v="1"/>
    <n v="0"/>
    <x v="1"/>
    <x v="1"/>
    <x v="1"/>
    <x v="1"/>
    <x v="0"/>
    <x v="0"/>
    <x v="0"/>
    <x v="0"/>
    <x v="0"/>
    <x v="0"/>
    <x v="0"/>
    <x v="0"/>
    <x v="0"/>
    <m/>
    <x v="0"/>
    <x v="0"/>
    <x v="0"/>
    <x v="0"/>
    <x v="0"/>
    <m/>
    <n v="20050316"/>
    <x v="0"/>
    <s v="BP ID No W0035"/>
    <m/>
    <s v="11658-11867"/>
    <d v="2005-03-18T00:00:00"/>
  </r>
  <r>
    <x v="1"/>
    <s v="T22N R094W S11 fLEWIS"/>
    <m/>
    <x v="1"/>
    <x v="3"/>
    <x v="54"/>
    <s v="SW NW"/>
    <n v="11"/>
    <n v="22"/>
    <n v="94"/>
    <n v="41.895277"/>
    <n v="-108.006467"/>
    <s v="4903721375"/>
    <s v="CHAMPLIN 452 L"/>
    <x v="0"/>
    <s v="LEWIS"/>
    <m/>
    <m/>
    <m/>
    <x v="0"/>
    <n v="11106"/>
    <m/>
    <n v="12170"/>
    <n v="12096"/>
    <x v="2"/>
    <d v="2002-11-13T00:00:00"/>
    <n v="7.97"/>
    <x v="0"/>
    <n v="71.400000000000006"/>
    <n v="11.5"/>
    <n v="3250"/>
    <n v="67.099999999999994"/>
    <x v="1"/>
    <n v="3999"/>
    <n v="970"/>
    <m/>
    <x v="0"/>
    <n v="41"/>
    <n v="11777"/>
    <x v="0"/>
    <s v="BP AMERICA PRODUCTION CO"/>
    <n v="3.5628600000000001"/>
    <n v="0.94633500000000004"/>
    <n v="141.375"/>
    <n v="1.7164179999999998"/>
    <n v="147.60061300000001"/>
    <n v="112.81179"/>
    <n v="15.898299999999999"/>
    <n v="0"/>
    <x v="1"/>
    <n v="0.85362000000000005"/>
    <n v="129.56371000000001"/>
    <n v="6.5076568314313646E-2"/>
    <n v="8410"/>
    <n v="-0.1667905087432506"/>
    <n v="2.4138517636102228E-2"/>
    <n v="6.4114571123088764E-3"/>
    <n v="0.96945002525158885"/>
    <n v="0.87070515347237265"/>
    <n v="0.12270642759457874"/>
    <n v="6.5884189330484592E-3"/>
    <x v="0"/>
    <m/>
    <x v="0"/>
    <m/>
    <m/>
    <x v="0"/>
    <n v="17930"/>
    <x v="0"/>
    <x v="0"/>
    <m/>
    <x v="0"/>
    <x v="0"/>
    <x v="0"/>
    <m/>
    <x v="0"/>
    <x v="0"/>
    <x v="0"/>
    <x v="0"/>
    <x v="0"/>
    <x v="0"/>
    <x v="0"/>
    <x v="0"/>
    <x v="0"/>
    <x v="0"/>
    <x v="0"/>
    <x v="0"/>
    <x v="0"/>
    <m/>
    <x v="0"/>
    <x v="0"/>
    <x v="0"/>
    <x v="0"/>
    <x v="0"/>
    <m/>
    <n v="20021113"/>
    <x v="0"/>
    <s v="BP AMERICA"/>
    <m/>
    <m/>
    <d v="2002-11-15T00:00:00"/>
  </r>
  <r>
    <x v="1"/>
    <s v="T22N R094W S10 fMESAVERDE/ALMOND-ERICSON"/>
    <n v="3852"/>
    <x v="0"/>
    <x v="0"/>
    <x v="54"/>
    <s v="C SW"/>
    <n v="10"/>
    <n v="22"/>
    <n v="94"/>
    <n v="41.889389999999999"/>
    <n v="-108.02263000000001"/>
    <s v="4903721548"/>
    <s v="SIBERIA RIDGE 3A-10"/>
    <x v="0"/>
    <s v="MESAVERDE/ALMOND-ERICSON"/>
    <m/>
    <m/>
    <m/>
    <x v="0"/>
    <s v="11868"/>
    <m/>
    <n v="12000"/>
    <n v="11917"/>
    <x v="2"/>
    <d v="1999-01-13T00:00:00"/>
    <n v="7.88"/>
    <x v="1"/>
    <n v="72"/>
    <n v="10"/>
    <n v="4649"/>
    <n v="66"/>
    <x v="1"/>
    <n v="6218"/>
    <n v="1178"/>
    <m/>
    <x v="0"/>
    <n v="22"/>
    <n v="11902"/>
    <x v="0"/>
    <s v="SNYDER OIL"/>
    <n v="3.5928"/>
    <n v="0.82289999999999996"/>
    <n v="202.23149999999998"/>
    <n v="1.68828"/>
    <n v="208.33547999999996"/>
    <n v="175.40977999999998"/>
    <n v="19.307419999999997"/>
    <n v="0"/>
    <x v="1"/>
    <n v="0.45804000000000006"/>
    <n v="195.17524"/>
    <n v="3.2614350369675332E-2"/>
    <n v="12215"/>
    <n v="1.2978396981382428E-2"/>
    <n v="1.7245262304817214E-2"/>
    <n v="3.9498793004436889E-3"/>
    <n v="0.97880485839473919"/>
    <n v="0.89872967493212752"/>
    <n v="9.8923510994529826E-2"/>
    <n v="2.3468140733425001E-3"/>
    <x v="0"/>
    <n v="1.35"/>
    <x v="0"/>
    <m/>
    <m/>
    <x v="0"/>
    <n v="21400"/>
    <x v="2"/>
    <x v="0"/>
    <n v="136.09"/>
    <x v="0"/>
    <x v="0"/>
    <x v="6"/>
    <n v="4.8899999999999997"/>
    <x v="0"/>
    <x v="8"/>
    <x v="5"/>
    <x v="0"/>
    <x v="0"/>
    <x v="0"/>
    <x v="0"/>
    <x v="0"/>
    <x v="0"/>
    <x v="0"/>
    <x v="0"/>
    <x v="6"/>
    <x v="0"/>
    <n v="0.13"/>
    <x v="0"/>
    <x v="0"/>
    <x v="0"/>
    <x v="0"/>
    <x v="0"/>
    <m/>
    <n v="19990113"/>
    <x v="0"/>
    <s v="BEUERMAN AND ASSOCIATES BUTTE MT ID No 99-0031"/>
    <m/>
    <m/>
    <d v="1999-01-20T00:00:00"/>
  </r>
  <r>
    <x v="1"/>
    <s v="T22N R094W S09 fMESAVERDE"/>
    <m/>
    <x v="1"/>
    <x v="3"/>
    <x v="54"/>
    <s v="C SW"/>
    <n v="9"/>
    <n v="22"/>
    <n v="94"/>
    <n v="41.889477999999997"/>
    <n v="-108.04182900000001"/>
    <s v="4903721749"/>
    <s v="CHAMPLIN 452 J1"/>
    <x v="0"/>
    <s v="MESAVERDE"/>
    <m/>
    <m/>
    <m/>
    <x v="0"/>
    <m/>
    <n v="11201"/>
    <n v="11785"/>
    <n v="11706"/>
    <x v="2"/>
    <m/>
    <m/>
    <x v="0"/>
    <n v="80.2"/>
    <n v="6.99"/>
    <n v="2480"/>
    <n v="28.4"/>
    <x v="1"/>
    <n v="3649"/>
    <n v="503"/>
    <m/>
    <x v="0"/>
    <n v="25"/>
    <n v="6310"/>
    <x v="0"/>
    <s v="BP AMERICA PRODUCTION CO"/>
    <n v="4.0019800000000005"/>
    <n v="0.57520710000000008"/>
    <n v="107.88"/>
    <n v="0.7264719999999999"/>
    <n v="113.1836591"/>
    <n v="102.93828999999999"/>
    <n v="8.2441699999999987"/>
    <n v="0"/>
    <x v="1"/>
    <n v="0.52050000000000007"/>
    <n v="111.70295999999999"/>
    <n v="6.5842027681584266E-3"/>
    <n v="6772.59"/>
    <n v="3.5359206395675483E-2"/>
    <n v="3.5358284330286337E-2"/>
    <n v="5.0820684237800904E-3"/>
    <n v="0.95955964724593357"/>
    <n v="0.92153591990758355"/>
    <n v="7.3804400527971672E-2"/>
    <n v="4.6596795644448467E-3"/>
    <x v="0"/>
    <m/>
    <x v="0"/>
    <m/>
    <m/>
    <x v="0"/>
    <n v="10610"/>
    <x v="0"/>
    <x v="0"/>
    <m/>
    <x v="0"/>
    <x v="0"/>
    <x v="0"/>
    <m/>
    <x v="0"/>
    <x v="0"/>
    <x v="0"/>
    <x v="0"/>
    <x v="0"/>
    <x v="0"/>
    <x v="0"/>
    <x v="0"/>
    <x v="0"/>
    <x v="0"/>
    <x v="0"/>
    <x v="0"/>
    <x v="0"/>
    <m/>
    <x v="0"/>
    <x v="0"/>
    <x v="0"/>
    <x v="0"/>
    <x v="0"/>
    <m/>
    <m/>
    <x v="0"/>
    <s v="BP AMERICA"/>
    <m/>
    <m/>
    <m/>
  </r>
  <r>
    <x v="1"/>
    <s v="T22N R094W S03 fMESAVERDE"/>
    <n v="4090"/>
    <x v="0"/>
    <x v="0"/>
    <x v="54"/>
    <s v="C SW"/>
    <n v="3"/>
    <n v="22"/>
    <n v="94"/>
    <n v="41.910939999999997"/>
    <n v="-108.02254000000001"/>
    <s v="4903724622"/>
    <s v="SOURDOUGH GULCH 03-01"/>
    <x v="0"/>
    <s v="MESAVERDE"/>
    <m/>
    <m/>
    <m/>
    <x v="0"/>
    <s v="11623"/>
    <m/>
    <n v="12211"/>
    <m/>
    <x v="2"/>
    <d v="2003-06-06T00:00:00"/>
    <n v="7.7"/>
    <x v="1"/>
    <n v="79.8"/>
    <n v="4.07"/>
    <n v="2805"/>
    <n v="13.6"/>
    <x v="1"/>
    <n v="4149"/>
    <n v="1228"/>
    <m/>
    <x v="0"/>
    <n v="81"/>
    <n v="7876"/>
    <x v="0"/>
    <s v="BP AMERICA PRODUCTION COMPANY"/>
    <n v="3.9820199999999999"/>
    <n v="0.3349203"/>
    <n v="122.0175"/>
    <n v="0.34788799999999998"/>
    <n v="126.68232829999999"/>
    <n v="117.04329"/>
    <n v="20.126919999999998"/>
    <n v="0"/>
    <x v="1"/>
    <n v="1.68642"/>
    <n v="138.85663"/>
    <n v="-4.5847516228657292E-2"/>
    <n v="8360.4699999999993"/>
    <n v="2.9838382357741514E-2"/>
    <n v="3.1433113469228842E-2"/>
    <n v="2.6437807427004798E-3"/>
    <n v="0.96592310578807072"/>
    <n v="0.84290746505946457"/>
    <n v="0.14494749008383684"/>
    <n v="1.2145044856698596E-2"/>
    <x v="0"/>
    <n v="14.3"/>
    <x v="0"/>
    <m/>
    <m/>
    <x v="0"/>
    <n v="12290"/>
    <x v="0"/>
    <x v="0"/>
    <m/>
    <x v="0"/>
    <x v="0"/>
    <x v="0"/>
    <n v="1.88"/>
    <x v="0"/>
    <x v="0"/>
    <x v="0"/>
    <x v="0"/>
    <x v="0"/>
    <x v="0"/>
    <x v="0"/>
    <x v="0"/>
    <x v="0"/>
    <x v="0"/>
    <x v="0"/>
    <x v="0"/>
    <x v="0"/>
    <m/>
    <x v="0"/>
    <x v="0"/>
    <x v="0"/>
    <x v="0"/>
    <x v="0"/>
    <m/>
    <n v="20030606"/>
    <x v="0"/>
    <s v="BP AMERICA"/>
    <m/>
    <m/>
    <d v="2003-06-08T00:00:00"/>
  </r>
  <r>
    <x v="1"/>
    <s v="T22N R094W S01 fMESAVERDE"/>
    <n v="4289"/>
    <x v="0"/>
    <x v="0"/>
    <x v="54"/>
    <s v="NE SW"/>
    <n v="1"/>
    <n v="22"/>
    <n v="94"/>
    <n v="41.903880000000001"/>
    <n v="-107.98083"/>
    <s v="4903724036"/>
    <s v="SOURDOUGH 01-01"/>
    <x v="0"/>
    <s v="MESAVERDE"/>
    <m/>
    <m/>
    <m/>
    <x v="0"/>
    <s v="11826"/>
    <m/>
    <n v="12225"/>
    <n v="12220"/>
    <x v="2"/>
    <d v="2003-06-09T00:00:00"/>
    <n v="7.57"/>
    <x v="1"/>
    <n v="32"/>
    <n v="2.17"/>
    <n v="3293"/>
    <n v="12.9"/>
    <x v="1"/>
    <n v="4449"/>
    <n v="1308"/>
    <m/>
    <x v="0"/>
    <n v="64"/>
    <n v="8920"/>
    <x v="0"/>
    <s v="BP AMERICAN PRODUCTION COMPANY"/>
    <n v="1.5968"/>
    <n v="0.17856929999999999"/>
    <n v="143.24549999999999"/>
    <n v="0.329982"/>
    <n v="145.35085129999999"/>
    <n v="125.50628999999999"/>
    <n v="21.438119999999998"/>
    <n v="0"/>
    <x v="1"/>
    <n v="1.3324800000000001"/>
    <n v="148.27689000000001"/>
    <n v="-9.9651302940428968E-3"/>
    <n v="9161.07"/>
    <n v="1.333272864935536E-2"/>
    <n v="1.0985831769944372E-2"/>
    <n v="1.2285397601933413E-3"/>
    <n v="0.98778562846986229"/>
    <n v="0.84643190182907113"/>
    <n v="0.14458166744662634"/>
    <n v="8.9864307243023508E-3"/>
    <x v="0"/>
    <n v="3.37"/>
    <x v="0"/>
    <m/>
    <m/>
    <x v="0"/>
    <n v="13660"/>
    <x v="0"/>
    <x v="0"/>
    <m/>
    <x v="0"/>
    <x v="0"/>
    <x v="0"/>
    <n v="1.86"/>
    <x v="0"/>
    <x v="0"/>
    <x v="0"/>
    <x v="0"/>
    <x v="0"/>
    <x v="0"/>
    <x v="0"/>
    <x v="0"/>
    <x v="0"/>
    <x v="0"/>
    <x v="0"/>
    <x v="0"/>
    <x v="0"/>
    <m/>
    <x v="0"/>
    <x v="0"/>
    <x v="0"/>
    <x v="0"/>
    <x v="0"/>
    <m/>
    <n v="200369"/>
    <x v="0"/>
    <s v="BP AMERICA"/>
    <m/>
    <m/>
    <d v="2003-06-11T00:00:00"/>
  </r>
  <r>
    <x v="0"/>
    <s v="T22N R093W S36 fMESAVERDE"/>
    <n v="49008361"/>
    <x v="0"/>
    <x v="0"/>
    <x v="28"/>
    <m/>
    <s v="36"/>
    <s v=" 22"/>
    <s v=" 93"/>
    <n v="41.840580000000003"/>
    <n v="-107.85576"/>
    <s v="4903720295"/>
    <s v="1-36 STATE"/>
    <x v="0"/>
    <s v="MESAVERDE"/>
    <m/>
    <m/>
    <n v="323"/>
    <x v="0"/>
    <n v="12067"/>
    <n v="12390"/>
    <n v="12402"/>
    <m/>
    <x v="0"/>
    <d v="1972-01-17T00:00:00"/>
    <n v="8.6000003814697266"/>
    <x v="0"/>
    <n v="59"/>
    <n v="36"/>
    <n v="1731"/>
    <n v="29"/>
    <x v="0"/>
    <n v="700"/>
    <n v="2635"/>
    <m/>
    <x v="0"/>
    <n v="547"/>
    <n v="4628"/>
    <x v="0"/>
    <m/>
    <n v="2.9441000000000002"/>
    <n v="2.96244"/>
    <n v="75.29849999999999"/>
    <n v="0.74181999999999992"/>
    <n v="81.946860000000001"/>
    <n v="19.747"/>
    <n v="43.187649999999998"/>
    <m/>
    <x v="0"/>
    <n v="11.388540000000001"/>
    <n v="74.323189999999997"/>
    <n v="4.8785227879558524E-2"/>
    <n v="5734"/>
    <n v="0.10673615132213858"/>
    <n v="3.5926940946852635E-2"/>
    <n v="3.6150744519070042E-2"/>
    <n v="0.92792231453407725"/>
    <n v="0.2656909640180945"/>
    <n v="0.58107906832308998"/>
    <n v="0.15322996765881552"/>
    <x v="0"/>
    <m/>
    <x v="0"/>
    <m/>
    <m/>
    <x v="0"/>
    <m/>
    <x v="0"/>
    <x v="0"/>
    <m/>
    <x v="0"/>
    <x v="0"/>
    <x v="0"/>
    <m/>
    <x v="0"/>
    <x v="0"/>
    <x v="0"/>
    <x v="0"/>
    <x v="0"/>
    <x v="0"/>
    <x v="0"/>
    <x v="0"/>
    <x v="0"/>
    <x v="0"/>
    <x v="0"/>
    <x v="0"/>
    <x v="0"/>
    <m/>
    <x v="0"/>
    <x v="0"/>
    <x v="0"/>
    <x v="0"/>
    <x v="0"/>
    <s v="DST NO. 6 (SAMPLER)"/>
    <m/>
    <x v="0"/>
    <m/>
    <m/>
    <m/>
    <m/>
  </r>
  <r>
    <x v="1"/>
    <s v="T22N R093W S31 fLEWIS-MESAVERDE"/>
    <n v="3510"/>
    <x v="0"/>
    <x v="0"/>
    <x v="54"/>
    <s v="C NE"/>
    <n v="31"/>
    <n v="22"/>
    <n v="93"/>
    <n v="41.838610000000003"/>
    <n v="-107.95471999999999"/>
    <s v="4903724027"/>
    <s v="MONUMENT 31-01"/>
    <x v="0"/>
    <s v="LEWIS-MESAVERDE"/>
    <m/>
    <m/>
    <m/>
    <x v="0"/>
    <s v="10613"/>
    <m/>
    <n v="11750"/>
    <m/>
    <x v="2"/>
    <m/>
    <m/>
    <x v="1"/>
    <n v="32.299999999999997"/>
    <n v="2.9"/>
    <n v="3270"/>
    <n v="47.4"/>
    <x v="1"/>
    <n v="4599"/>
    <n v="2022"/>
    <m/>
    <x v="0"/>
    <n v="19"/>
    <n v="10696"/>
    <x v="0"/>
    <s v="BP AMERICA PRODUCTION COMPANY"/>
    <n v="1.6117699999999999"/>
    <n v="0.23864099999999999"/>
    <n v="142.245"/>
    <n v="1.2124919999999999"/>
    <n v="145.30790299999998"/>
    <n v="129.73778999999999"/>
    <n v="33.14058"/>
    <n v="0"/>
    <x v="1"/>
    <n v="0.39558000000000004"/>
    <n v="163.27394999999999"/>
    <n v="-5.8221333579197884E-2"/>
    <n v="9992.6"/>
    <n v="-3.3999400636099089E-2"/>
    <n v="1.1092101439245187E-2"/>
    <n v="1.6423126001618785E-3"/>
    <n v="0.98726558596059288"/>
    <n v="0.79460189454594565"/>
    <n v="0.202975306226131"/>
    <n v="2.422799227923377E-3"/>
    <x v="0"/>
    <m/>
    <x v="0"/>
    <m/>
    <m/>
    <x v="0"/>
    <n v="16360"/>
    <x v="0"/>
    <x v="0"/>
    <m/>
    <x v="0"/>
    <x v="0"/>
    <x v="0"/>
    <m/>
    <x v="0"/>
    <x v="0"/>
    <x v="0"/>
    <x v="0"/>
    <x v="0"/>
    <x v="0"/>
    <x v="0"/>
    <x v="0"/>
    <x v="0"/>
    <x v="0"/>
    <x v="0"/>
    <x v="0"/>
    <x v="0"/>
    <m/>
    <x v="0"/>
    <x v="0"/>
    <x v="0"/>
    <x v="0"/>
    <x v="0"/>
    <m/>
    <m/>
    <x v="0"/>
    <s v="BP AMERICA"/>
    <m/>
    <m/>
    <m/>
  </r>
  <r>
    <x v="1"/>
    <s v="T22N R093W S29 fLEWIS-MESAVERDE"/>
    <n v="4084"/>
    <x v="0"/>
    <x v="0"/>
    <x v="54"/>
    <s v="SW NW"/>
    <n v="29"/>
    <n v="22"/>
    <n v="93"/>
    <n v="41.850288999999997"/>
    <n v="-107.93691800000001"/>
    <s v="4903725124"/>
    <s v="MONUMENT 29-04"/>
    <x v="0"/>
    <s v="LEWIS-MESAVERDE"/>
    <m/>
    <m/>
    <m/>
    <x v="0"/>
    <s v="10836"/>
    <m/>
    <n v="11682"/>
    <n v="11656"/>
    <x v="2"/>
    <d v="2003-06-09T00:00:00"/>
    <n v="7.3"/>
    <x v="1"/>
    <n v="73.2"/>
    <n v="10.6"/>
    <n v="5639"/>
    <n v="23.9"/>
    <x v="1"/>
    <n v="8147"/>
    <n v="1254"/>
    <m/>
    <x v="0"/>
    <n v="31"/>
    <n v="14388"/>
    <x v="0"/>
    <s v="BP AMERICA PRODUCTION CO"/>
    <n v="3.6526800000000001"/>
    <n v="0.87227399999999999"/>
    <n v="245.29649999999998"/>
    <n v="0.61136199999999996"/>
    <n v="250.432816"/>
    <n v="229.82686999999999"/>
    <n v="20.553059999999999"/>
    <n v="0"/>
    <x v="1"/>
    <n v="0.6454200000000001"/>
    <n v="251.02534999999997"/>
    <n v="-1.1816219979554029E-3"/>
    <n v="15178.7"/>
    <n v="2.6742923626918144E-2"/>
    <n v="1.4585468703111178E-2"/>
    <n v="3.4830658934091128E-3"/>
    <n v="0.98193146540347964"/>
    <n v="0.91555243325026736"/>
    <n v="8.1876432001787874E-2"/>
    <n v="2.57113474794478E-3"/>
    <x v="0"/>
    <n v="3.94"/>
    <x v="0"/>
    <m/>
    <m/>
    <x v="0"/>
    <n v="22800"/>
    <x v="0"/>
    <x v="0"/>
    <m/>
    <x v="0"/>
    <x v="0"/>
    <x v="0"/>
    <n v="8.66"/>
    <x v="0"/>
    <x v="0"/>
    <x v="0"/>
    <x v="0"/>
    <x v="0"/>
    <x v="0"/>
    <x v="0"/>
    <x v="0"/>
    <x v="0"/>
    <x v="0"/>
    <x v="0"/>
    <x v="0"/>
    <x v="0"/>
    <m/>
    <x v="0"/>
    <x v="0"/>
    <x v="0"/>
    <x v="0"/>
    <x v="0"/>
    <m/>
    <n v="20030609"/>
    <x v="0"/>
    <s v="BP AMERICA"/>
    <m/>
    <m/>
    <d v="2003-06-09T00:00:00"/>
  </r>
  <r>
    <x v="1"/>
    <s v="T22N R093W S29 fLEWIS-MESAVERDE"/>
    <n v="3508"/>
    <x v="0"/>
    <x v="0"/>
    <x v="54"/>
    <s v="C SW"/>
    <n v="29"/>
    <n v="22"/>
    <n v="93"/>
    <n v="41.846110000000003"/>
    <n v="-107.94499999999999"/>
    <s v="4903724277"/>
    <s v="MONUMENT 29-01"/>
    <x v="0"/>
    <s v="LEWIS-MESAVERDE"/>
    <m/>
    <m/>
    <m/>
    <x v="0"/>
    <s v="10703"/>
    <m/>
    <n v="11540"/>
    <n v="11487"/>
    <x v="2"/>
    <m/>
    <m/>
    <x v="1"/>
    <n v="37.4"/>
    <n v="3.18"/>
    <n v="3300"/>
    <n v="24.3"/>
    <x v="1"/>
    <n v="5198"/>
    <n v="1797"/>
    <m/>
    <x v="0"/>
    <n v="26"/>
    <n v="10736"/>
    <x v="0"/>
    <s v="BP AMERICA PRODUCTION CO"/>
    <n v="1.86626"/>
    <n v="0.26168220000000003"/>
    <n v="143.55000000000001"/>
    <n v="0.62159399999999998"/>
    <n v="146.29953619999998"/>
    <n v="146.63558"/>
    <n v="29.452829999999999"/>
    <n v="0"/>
    <x v="1"/>
    <n v="0.54132000000000002"/>
    <n v="176.62973000000002"/>
    <n v="-9.3922096801271712E-2"/>
    <n v="10385.879999999999"/>
    <n v="-1.6576175984334678E-2"/>
    <n v="1.2756431417859822E-2"/>
    <n v="1.7886741598569747E-3"/>
    <n v="0.98545489442228318"/>
    <n v="0.83018628857101229"/>
    <n v="0.16674899520029834"/>
    <n v="3.0647162286892471E-3"/>
    <x v="0"/>
    <n v="0.45"/>
    <x v="0"/>
    <m/>
    <m/>
    <x v="0"/>
    <n v="16640"/>
    <x v="0"/>
    <x v="0"/>
    <m/>
    <x v="0"/>
    <x v="0"/>
    <x v="0"/>
    <m/>
    <x v="0"/>
    <x v="0"/>
    <x v="0"/>
    <x v="0"/>
    <x v="0"/>
    <x v="0"/>
    <x v="0"/>
    <x v="0"/>
    <x v="0"/>
    <x v="0"/>
    <x v="0"/>
    <x v="0"/>
    <x v="0"/>
    <m/>
    <x v="0"/>
    <x v="0"/>
    <x v="0"/>
    <x v="0"/>
    <x v="0"/>
    <m/>
    <m/>
    <x v="0"/>
    <s v="BP AMERICA"/>
    <m/>
    <m/>
    <m/>
  </r>
  <r>
    <x v="1"/>
    <s v="T22N R093W S19 fMESAVERDE"/>
    <n v="3506"/>
    <x v="0"/>
    <x v="0"/>
    <x v="54"/>
    <s v="C SW"/>
    <n v="19"/>
    <n v="22"/>
    <n v="93"/>
    <n v="41.860550000000003"/>
    <n v="-107.96444"/>
    <s v="4903724018"/>
    <s v="MONUMENT 19-01"/>
    <x v="0"/>
    <s v="MESAVERDE"/>
    <m/>
    <m/>
    <m/>
    <x v="0"/>
    <s v="10832"/>
    <m/>
    <n v="11950"/>
    <m/>
    <x v="2"/>
    <m/>
    <m/>
    <x v="1"/>
    <n v="80.099999999999994"/>
    <n v="7.94"/>
    <n v="3010"/>
    <n v="20.3"/>
    <x v="1"/>
    <n v="5298"/>
    <n v="474"/>
    <m/>
    <x v="0"/>
    <n v="9"/>
    <n v="9316"/>
    <x v="0"/>
    <s v="BP AMERICA PRODUCTION CO"/>
    <n v="3.9969899999999998"/>
    <n v="0.65338260000000004"/>
    <n v="130.935"/>
    <n v="0.51927400000000001"/>
    <n v="136.1046466"/>
    <n v="149.45658"/>
    <n v="7.7688599999999992"/>
    <n v="0"/>
    <x v="1"/>
    <n v="0.18738000000000002"/>
    <n v="157.41281999999998"/>
    <n v="-7.2595929798748099E-2"/>
    <n v="8899.34"/>
    <n v="-2.2874126972101529E-2"/>
    <n v="2.9367035585102501E-2"/>
    <n v="4.800589960166724E-3"/>
    <n v="0.9658323744547308"/>
    <n v="0.94945621328682139"/>
    <n v="4.9353413527564019E-2"/>
    <n v="1.1903731856147425E-3"/>
    <x v="0"/>
    <n v="0.22"/>
    <x v="0"/>
    <m/>
    <m/>
    <x v="0"/>
    <n v="12280"/>
    <x v="0"/>
    <x v="0"/>
    <m/>
    <x v="0"/>
    <x v="0"/>
    <x v="0"/>
    <m/>
    <x v="0"/>
    <x v="0"/>
    <x v="0"/>
    <x v="0"/>
    <x v="0"/>
    <x v="0"/>
    <x v="0"/>
    <x v="0"/>
    <x v="0"/>
    <x v="0"/>
    <x v="0"/>
    <x v="0"/>
    <x v="0"/>
    <m/>
    <x v="0"/>
    <x v="0"/>
    <x v="0"/>
    <x v="0"/>
    <x v="0"/>
    <m/>
    <m/>
    <x v="0"/>
    <s v="BP AMERICA"/>
    <m/>
    <m/>
    <m/>
  </r>
  <r>
    <x v="1"/>
    <s v="T22N R093W S19 fLEWIS-MESAVERDE"/>
    <n v="4083"/>
    <x v="0"/>
    <x v="0"/>
    <x v="54"/>
    <s v="NW NW"/>
    <n v="19"/>
    <n v="22"/>
    <n v="93"/>
    <n v="41.868608000000002"/>
    <n v="-107.96523500000001"/>
    <s v="4903725187"/>
    <s v="MONUMENT 19-03"/>
    <x v="0"/>
    <s v="LEWIS-MESAVERDE"/>
    <m/>
    <m/>
    <m/>
    <x v="0"/>
    <s v="11085"/>
    <m/>
    <n v="12212"/>
    <n v="11989"/>
    <x v="2"/>
    <d v="2003-06-11T00:00:00"/>
    <n v="7.26"/>
    <x v="1"/>
    <n v="34.700000000000003"/>
    <n v="3.1"/>
    <n v="4409"/>
    <n v="22.1"/>
    <x v="1"/>
    <n v="5848"/>
    <n v="1729"/>
    <m/>
    <x v="0"/>
    <n v="57"/>
    <n v="11676"/>
    <x v="0"/>
    <s v="BP AMERICA PRODUCTION CO"/>
    <n v="1.7315300000000002"/>
    <n v="0.25509900000000002"/>
    <n v="191.79149999999998"/>
    <n v="0.56531799999999999"/>
    <n v="194.34344699999997"/>
    <n v="164.97208000000001"/>
    <n v="28.338309999999996"/>
    <n v="0"/>
    <x v="1"/>
    <n v="1.1867400000000001"/>
    <n v="194.49713"/>
    <n v="-3.9523395728329391E-4"/>
    <n v="12102.9"/>
    <n v="1.7952891008415083E-2"/>
    <n v="8.9096392326518756E-3"/>
    <n v="1.3126195091105904E-3"/>
    <n v="0.98977774125823759"/>
    <n v="0.84819801711212917"/>
    <n v="0.14570040185168798"/>
    <n v="6.1015810361828996E-3"/>
    <x v="0"/>
    <n v="19.399999999999999"/>
    <x v="0"/>
    <m/>
    <m/>
    <x v="0"/>
    <n v="17920"/>
    <x v="0"/>
    <x v="0"/>
    <m/>
    <x v="0"/>
    <x v="0"/>
    <x v="0"/>
    <n v="5.2"/>
    <x v="0"/>
    <x v="0"/>
    <x v="0"/>
    <x v="0"/>
    <x v="0"/>
    <x v="0"/>
    <x v="0"/>
    <x v="0"/>
    <x v="0"/>
    <x v="0"/>
    <x v="0"/>
    <x v="0"/>
    <x v="0"/>
    <m/>
    <x v="0"/>
    <x v="0"/>
    <x v="0"/>
    <x v="0"/>
    <x v="0"/>
    <m/>
    <n v="20030611"/>
    <x v="0"/>
    <s v="BP AMERICA"/>
    <m/>
    <m/>
    <d v="2003-06-13T00:00:00"/>
  </r>
  <r>
    <x v="1"/>
    <s v="T22N R093W S13 fMESAVERDE/ALMOND"/>
    <m/>
    <x v="1"/>
    <x v="3"/>
    <x v="63"/>
    <m/>
    <n v="13"/>
    <n v="22"/>
    <n v="93"/>
    <n v="41.874789999999997"/>
    <n v="-107.86790999999999"/>
    <s v="4903721051"/>
    <s v="533 AM A-1"/>
    <x v="0"/>
    <s v="MESAVERDE/ALMOND"/>
    <m/>
    <m/>
    <m/>
    <x v="0"/>
    <m/>
    <m/>
    <m/>
    <m/>
    <x v="2"/>
    <d v="1978-04-21T00:00:00"/>
    <n v="7.7"/>
    <x v="0"/>
    <n v="8"/>
    <n v="2"/>
    <n v="2268"/>
    <n v="59"/>
    <x v="1"/>
    <n v="2300"/>
    <n v="2172"/>
    <n v="0"/>
    <x v="1"/>
    <n v="12"/>
    <n v="5719"/>
    <x v="0"/>
    <s v="INDUSTRIAL GAS SERVICES"/>
    <n v="0.3992"/>
    <n v="0.16458"/>
    <n v="98.657999999999987"/>
    <n v="1.50922"/>
    <n v="100.73099999999998"/>
    <n v="64.882999999999996"/>
    <n v="35.599079999999994"/>
    <n v="0"/>
    <x v="1"/>
    <n v="0.24984000000000001"/>
    <n v="100.73192"/>
    <n v="-4.5665971684616418E-6"/>
    <n v="6821"/>
    <n v="8.7878787878787876E-2"/>
    <n v="3.9630302488806828E-3"/>
    <n v="1.6338565089197966E-3"/>
    <n v="0.99440311324219954"/>
    <n v="0.64411558917967604"/>
    <n v="0.35340416424108656"/>
    <n v="2.4802465792372469E-3"/>
    <x v="1"/>
    <n v="0"/>
    <x v="1"/>
    <n v="5231"/>
    <n v="1.2"/>
    <x v="0"/>
    <n v="1.2"/>
    <x v="0"/>
    <x v="1"/>
    <m/>
    <x v="1"/>
    <x v="1"/>
    <x v="1"/>
    <n v="0"/>
    <x v="1"/>
    <x v="1"/>
    <x v="1"/>
    <x v="1"/>
    <x v="0"/>
    <x v="0"/>
    <x v="0"/>
    <x v="0"/>
    <x v="0"/>
    <x v="0"/>
    <x v="0"/>
    <x v="0"/>
    <x v="0"/>
    <m/>
    <x v="0"/>
    <x v="0"/>
    <x v="0"/>
    <x v="0"/>
    <x v="0"/>
    <m/>
    <n v="19780421"/>
    <x v="1"/>
    <m/>
    <m/>
    <m/>
    <m/>
  </r>
  <r>
    <x v="1"/>
    <s v="T22N R092W S35 fMESAVERDE"/>
    <n v="5037"/>
    <x v="0"/>
    <x v="0"/>
    <x v="10"/>
    <s v="NW NW"/>
    <n v="35"/>
    <n v="22"/>
    <n v="92"/>
    <n v="41.838678999999999"/>
    <n v="-107.771125"/>
    <s v="4903725851"/>
    <s v="35-1 RUBY KNOLL"/>
    <x v="0"/>
    <s v="MESAVERDE"/>
    <m/>
    <m/>
    <n v="445"/>
    <x v="0"/>
    <n v="12572"/>
    <n v="13017"/>
    <n v="13097"/>
    <m/>
    <x v="2"/>
    <d v="2005-03-15T00:00:00"/>
    <n v="8"/>
    <x v="1"/>
    <n v="33"/>
    <n v="3.3"/>
    <n v="2120"/>
    <n v="34.6"/>
    <x v="1"/>
    <n v="3550"/>
    <n v="812"/>
    <n v="0"/>
    <x v="1"/>
    <n v="53"/>
    <n v="7800"/>
    <x v="0"/>
    <s v="BP AMERICA PRODUCTION COMPANY"/>
    <n v="1.6467000000000001"/>
    <n v="0.27155699999999999"/>
    <n v="92.22"/>
    <n v="0.88506799999999997"/>
    <n v="95.023325"/>
    <n v="100.1455"/>
    <n v="13.308679999999999"/>
    <n v="0"/>
    <x v="1"/>
    <n v="1.1034600000000001"/>
    <n v="114.55763999999999"/>
    <n v="-9.3206532377594464E-2"/>
    <n v="6605.9"/>
    <n v="-8.2889649379768032E-2"/>
    <n v="1.7329429379576017E-2"/>
    <n v="2.8577930734374952E-3"/>
    <n v="0.97981277754698648"/>
    <n v="0.87419311361511987"/>
    <n v="0.11617453013173107"/>
    <n v="9.6323562531490711E-3"/>
    <x v="1"/>
    <n v="11.7"/>
    <x v="1"/>
    <n v="0"/>
    <n v="0"/>
    <x v="1"/>
    <n v="13400"/>
    <x v="1"/>
    <x v="1"/>
    <n v="0"/>
    <x v="1"/>
    <x v="1"/>
    <x v="1"/>
    <n v="0"/>
    <x v="1"/>
    <x v="1"/>
    <x v="1"/>
    <x v="1"/>
    <x v="0"/>
    <x v="0"/>
    <x v="0"/>
    <x v="0"/>
    <x v="0"/>
    <x v="0"/>
    <x v="0"/>
    <x v="0"/>
    <x v="0"/>
    <m/>
    <x v="0"/>
    <x v="0"/>
    <x v="0"/>
    <x v="0"/>
    <x v="0"/>
    <m/>
    <n v="20050315"/>
    <x v="0"/>
    <s v="BP ID No W0056"/>
    <m/>
    <s v="12572-13017"/>
    <d v="2005-03-17T00:00:00"/>
  </r>
  <r>
    <x v="1"/>
    <s v="T22N R092W S25 fMESAVERDE"/>
    <n v="5051"/>
    <x v="0"/>
    <x v="0"/>
    <x v="10"/>
    <s v="SE SE"/>
    <n v="25"/>
    <n v="22"/>
    <n v="92"/>
    <n v="41.845281999999997"/>
    <n v="-107.741095"/>
    <s v="4903725940"/>
    <s v="25-1 RUBY KNOLLS"/>
    <x v="0"/>
    <s v="MESAVERDE"/>
    <m/>
    <m/>
    <n v="158"/>
    <x v="0"/>
    <n v="12820"/>
    <n v="12978"/>
    <n v="13359"/>
    <m/>
    <x v="2"/>
    <d v="2005-03-15T00:00:00"/>
    <n v="6.97"/>
    <x v="1"/>
    <n v="61.2"/>
    <n v="7.49"/>
    <n v="3340"/>
    <n v="50.6"/>
    <x v="1"/>
    <n v="4600"/>
    <n v="1220"/>
    <n v="0"/>
    <x v="1"/>
    <n v="140"/>
    <n v="17100"/>
    <x v="0"/>
    <s v="BP AMERICA PRODUCTION COMPANY"/>
    <n v="3.0538799999999999"/>
    <n v="0.61635210000000007"/>
    <n v="145.29"/>
    <n v="1.2943480000000001"/>
    <n v="150.2545801"/>
    <n v="129.76599999999999"/>
    <n v="19.995799999999999"/>
    <n v="0"/>
    <x v="1"/>
    <n v="2.9148000000000001"/>
    <n v="152.67660000000001"/>
    <n v="-7.9952809717391288E-3"/>
    <n v="9419.2900000000009"/>
    <n v="-0.28962728640170982"/>
    <n v="2.0324704897298502E-2"/>
    <n v="4.1020519946200302E-3"/>
    <n v="0.97557324310808147"/>
    <n v="0.84994033139328484"/>
    <n v="0.13096833437475028"/>
    <n v="1.909133423196482E-2"/>
    <x v="1"/>
    <n v="44.6"/>
    <x v="1"/>
    <n v="0"/>
    <n v="0"/>
    <x v="1"/>
    <n v="24900"/>
    <x v="1"/>
    <x v="1"/>
    <n v="0"/>
    <x v="1"/>
    <x v="1"/>
    <x v="1"/>
    <n v="0"/>
    <x v="1"/>
    <x v="1"/>
    <x v="1"/>
    <x v="1"/>
    <x v="0"/>
    <x v="0"/>
    <x v="0"/>
    <x v="0"/>
    <x v="0"/>
    <x v="0"/>
    <x v="0"/>
    <x v="0"/>
    <x v="0"/>
    <m/>
    <x v="0"/>
    <x v="0"/>
    <x v="0"/>
    <x v="0"/>
    <x v="0"/>
    <m/>
    <n v="20050315"/>
    <x v="0"/>
    <s v="BP ID No RK25-1"/>
    <m/>
    <s v="12820-12978"/>
    <d v="2005-03-17T00:00:00"/>
  </r>
  <r>
    <x v="1"/>
    <s v="T22N R091W S31 fMESAVERDE"/>
    <n v="5052"/>
    <x v="0"/>
    <x v="0"/>
    <x v="10"/>
    <s v="NW NW"/>
    <n v="31"/>
    <n v="22"/>
    <n v="91"/>
    <n v="41.838923999999999"/>
    <n v="-107.73264899999999"/>
    <s v="4903725930"/>
    <s v="31-1 JAWBONE"/>
    <x v="0"/>
    <s v="MESAVERDE"/>
    <m/>
    <m/>
    <n v="475"/>
    <x v="0"/>
    <n v="12745"/>
    <n v="13220"/>
    <n v="13277"/>
    <m/>
    <x v="2"/>
    <d v="2005-03-15T00:00:00"/>
    <n v="6.98"/>
    <x v="1"/>
    <n v="71.3"/>
    <n v="7.2"/>
    <n v="4260"/>
    <n v="45.6"/>
    <x v="1"/>
    <n v="7050"/>
    <n v="873"/>
    <n v="0"/>
    <x v="1"/>
    <n v="77"/>
    <n v="12900"/>
    <x v="0"/>
    <s v="BP AMERICA PRODUCTION COMPANY"/>
    <n v="3.5578699999999999"/>
    <n v="0.59248800000000001"/>
    <n v="185.31"/>
    <n v="1.1664479999999999"/>
    <n v="190.62680599999999"/>
    <n v="198.88049999999998"/>
    <n v="14.308469999999998"/>
    <n v="0"/>
    <x v="1"/>
    <n v="1.6031400000000002"/>
    <n v="214.79210999999998"/>
    <n v="-5.9605763437046912E-2"/>
    <n v="12384.1"/>
    <n v="-2.0404127495145159E-2"/>
    <n v="1.866405924044072E-2"/>
    <n v="3.1081043240057228E-3"/>
    <n v="0.97822783643555344"/>
    <n v="0.9259208822893914"/>
    <n v="6.6615435734580744E-2"/>
    <n v="7.463681976027892E-3"/>
    <x v="1"/>
    <n v="10.4"/>
    <x v="1"/>
    <n v="0"/>
    <n v="0"/>
    <x v="1"/>
    <n v="22200"/>
    <x v="1"/>
    <x v="1"/>
    <n v="0"/>
    <x v="1"/>
    <x v="1"/>
    <x v="1"/>
    <n v="0"/>
    <x v="1"/>
    <x v="1"/>
    <x v="1"/>
    <x v="1"/>
    <x v="0"/>
    <x v="0"/>
    <x v="0"/>
    <x v="0"/>
    <x v="0"/>
    <x v="0"/>
    <x v="0"/>
    <x v="0"/>
    <x v="0"/>
    <m/>
    <x v="0"/>
    <x v="0"/>
    <x v="0"/>
    <x v="0"/>
    <x v="0"/>
    <m/>
    <n v="20050315"/>
    <x v="0"/>
    <s v="BP ID No JAW31-1"/>
    <m/>
    <s v="12745-13220"/>
    <d v="2005-03-17T00:00:00"/>
  </r>
  <r>
    <x v="1"/>
    <s v="T21N R113W S10 fCLOVERLY"/>
    <n v="4873"/>
    <x v="0"/>
    <x v="5"/>
    <x v="45"/>
    <s v="NW NW"/>
    <n v="10"/>
    <n v="21"/>
    <n v="113"/>
    <n v="41.818060000000003"/>
    <n v="-110.22472"/>
    <s v="4902321596"/>
    <s v="10-10 BALLERINA"/>
    <x v="0"/>
    <s v="CLOVERLY"/>
    <m/>
    <m/>
    <n v="65"/>
    <x v="0"/>
    <n v="12401"/>
    <n v="12466"/>
    <n v="12563"/>
    <n v="125000"/>
    <x v="2"/>
    <d v="2005-12-21T00:00:00"/>
    <n v="6.92"/>
    <x v="1"/>
    <n v="135"/>
    <n v="6"/>
    <n v="4350"/>
    <n v="57"/>
    <x v="1"/>
    <n v="8164"/>
    <n v="456"/>
    <n v="0"/>
    <x v="1"/>
    <n v="21"/>
    <n v="12220"/>
    <x v="0"/>
    <s v="CHEVRON USA INC"/>
    <n v="6.7365000000000004"/>
    <n v="0.49374000000000001"/>
    <n v="189.22499999999999"/>
    <n v="1.4580599999999999"/>
    <n v="197.91329999999999"/>
    <n v="230.30643999999998"/>
    <n v="7.4738399999999992"/>
    <n v="0"/>
    <x v="1"/>
    <n v="0.43722000000000005"/>
    <n v="238.2175"/>
    <n v="-9.2413101757546093E-2"/>
    <n v="13189"/>
    <n v="3.8136093510173559E-2"/>
    <n v="3.4037631629607511E-2"/>
    <n v="2.4947287524385679E-3"/>
    <n v="0.9634676396179539"/>
    <n v="0.96679060102637304"/>
    <n v="3.137401744204351E-2"/>
    <n v="1.8353815315835323E-3"/>
    <x v="1"/>
    <n v="9"/>
    <x v="1"/>
    <n v="14749"/>
    <n v="47.53"/>
    <x v="1"/>
    <n v="0"/>
    <x v="1"/>
    <x v="1"/>
    <n v="0"/>
    <x v="1"/>
    <x v="1"/>
    <x v="1"/>
    <n v="0"/>
    <x v="1"/>
    <x v="1"/>
    <x v="1"/>
    <x v="1"/>
    <x v="0"/>
    <x v="0"/>
    <x v="0"/>
    <x v="0"/>
    <x v="0"/>
    <x v="0"/>
    <x v="0"/>
    <x v="0"/>
    <x v="0"/>
    <m/>
    <x v="0"/>
    <x v="0"/>
    <x v="0"/>
    <x v="0"/>
    <x v="0"/>
    <m/>
    <n v="20051221"/>
    <x v="0"/>
    <s v="WYOMING ANALYTICAL LABS ROCK SPRINGS ID No D3256"/>
    <m/>
    <s v="12401-12466"/>
    <d v="2006-01-04T00:00:00"/>
  </r>
  <r>
    <x v="1"/>
    <s v="T21N R113W S09 fCLOVERLY"/>
    <n v="4874"/>
    <x v="0"/>
    <x v="5"/>
    <x v="45"/>
    <s v="SW NE"/>
    <n v="9"/>
    <n v="21"/>
    <n v="113"/>
    <n v="41.817500000000003"/>
    <n v="-110.23472"/>
    <s v="4902321488"/>
    <s v="20-9 BALLERINA"/>
    <x v="0"/>
    <s v="CLOVERLY"/>
    <m/>
    <m/>
    <n v="31"/>
    <x v="0"/>
    <n v="12483"/>
    <n v="12514"/>
    <n v="12670"/>
    <n v="12575"/>
    <x v="2"/>
    <d v="2005-12-21T00:00:00"/>
    <n v="6.89"/>
    <x v="1"/>
    <n v="150"/>
    <n v="16"/>
    <n v="4490"/>
    <n v="67"/>
    <x v="1"/>
    <n v="8198"/>
    <n v="494"/>
    <n v="0"/>
    <x v="1"/>
    <n v="39"/>
    <n v="12060"/>
    <x v="0"/>
    <s v="CHEVRON USA INC"/>
    <n v="7.4850000000000003"/>
    <n v="1.31664"/>
    <n v="195.315"/>
    <n v="1.7138599999999999"/>
    <n v="205.8305"/>
    <n v="231.26558"/>
    <n v="8.09666"/>
    <n v="0"/>
    <x v="1"/>
    <n v="0.81198000000000004"/>
    <n v="240.17421999999999"/>
    <n v="-7.7003041582160814E-2"/>
    <n v="13454"/>
    <n v="5.4636670063494555E-2"/>
    <n v="3.6364873038738185E-2"/>
    <n v="6.3967196309584829E-3"/>
    <n v="0.95723840733030341"/>
    <n v="0.96290759266335912"/>
    <n v="3.3711611512676092E-2"/>
    <n v="3.3807958239647873E-3"/>
    <x v="1"/>
    <n v="11"/>
    <x v="1"/>
    <n v="14810"/>
    <n v="48.4"/>
    <x v="1"/>
    <n v="0"/>
    <x v="1"/>
    <x v="1"/>
    <n v="0"/>
    <x v="1"/>
    <x v="1"/>
    <x v="1"/>
    <n v="0"/>
    <x v="1"/>
    <x v="1"/>
    <x v="1"/>
    <x v="1"/>
    <x v="0"/>
    <x v="0"/>
    <x v="0"/>
    <x v="0"/>
    <x v="0"/>
    <x v="0"/>
    <x v="0"/>
    <x v="0"/>
    <x v="0"/>
    <m/>
    <x v="0"/>
    <x v="0"/>
    <x v="0"/>
    <x v="0"/>
    <x v="0"/>
    <m/>
    <n v="20051221"/>
    <x v="0"/>
    <s v="WYOMING ANALYTICAL LABS ROCK SPRINGS ID No D3257"/>
    <m/>
    <s v="12483-12514"/>
    <d v="2006-01-04T00:00:00"/>
  </r>
  <r>
    <x v="1"/>
    <s v="T21N R113W S03 fCLOVERLY"/>
    <n v="4872"/>
    <x v="0"/>
    <x v="5"/>
    <x v="45"/>
    <s v="C SE"/>
    <n v="3"/>
    <n v="21"/>
    <n v="113"/>
    <n v="41.825000000000003"/>
    <n v="-110.21472"/>
    <s v="4902321589"/>
    <s v="40-3 BALLERINA"/>
    <x v="0"/>
    <s v="CLOVERLY"/>
    <m/>
    <m/>
    <n v="31"/>
    <x v="0"/>
    <n v="12331"/>
    <n v="12362"/>
    <n v="12510"/>
    <n v="12414"/>
    <x v="2"/>
    <d v="2005-12-21T00:00:00"/>
    <n v="6.99"/>
    <x v="1"/>
    <n v="60"/>
    <n v="0"/>
    <n v="491"/>
    <n v="26"/>
    <x v="1"/>
    <n v="788"/>
    <n v="216"/>
    <n v="0"/>
    <x v="1"/>
    <n v="15"/>
    <n v="1710"/>
    <x v="0"/>
    <s v="CHEVRON USA INC"/>
    <n v="2.9939999999999998"/>
    <n v="0"/>
    <n v="21.358499999999999"/>
    <n v="0.66508"/>
    <n v="25.017579999999999"/>
    <n v="22.229479999999999"/>
    <n v="3.5402399999999998"/>
    <n v="0"/>
    <x v="1"/>
    <n v="0.31230000000000002"/>
    <n v="26.08202"/>
    <n v="-2.0830691433983851E-2"/>
    <n v="1596"/>
    <n v="-3.4482758620689655E-2"/>
    <n v="0.1196758439465368"/>
    <n v="0"/>
    <n v="0.88032415605346326"/>
    <n v="0.85229134859953326"/>
    <n v="0.13573488556484506"/>
    <n v="1.1973765835621628E-2"/>
    <x v="1"/>
    <n v="5"/>
    <x v="1"/>
    <n v="1424"/>
    <n v="340.14"/>
    <x v="1"/>
    <n v="0"/>
    <x v="1"/>
    <x v="1"/>
    <n v="0"/>
    <x v="1"/>
    <x v="1"/>
    <x v="1"/>
    <n v="0"/>
    <x v="1"/>
    <x v="1"/>
    <x v="1"/>
    <x v="1"/>
    <x v="0"/>
    <x v="0"/>
    <x v="0"/>
    <x v="0"/>
    <x v="0"/>
    <x v="0"/>
    <x v="0"/>
    <x v="0"/>
    <x v="0"/>
    <m/>
    <x v="0"/>
    <x v="0"/>
    <x v="0"/>
    <x v="0"/>
    <x v="0"/>
    <m/>
    <n v="20051221"/>
    <x v="0"/>
    <s v="WYOMING ANALYTICAL LABS ROCK SPRINGS ID No D3255"/>
    <m/>
    <s v="12331-12362"/>
    <d v="2006-01-04T00:00:00"/>
  </r>
  <r>
    <x v="1"/>
    <s v="T21N R113W S03 fCLOVERLY"/>
    <n v="4870"/>
    <x v="0"/>
    <x v="5"/>
    <x v="45"/>
    <s v="C NE"/>
    <n v="3"/>
    <n v="21"/>
    <n v="113"/>
    <n v="41.832509999999999"/>
    <n v="-110.21469999999999"/>
    <s v="4902321447"/>
    <s v="20-3 BALLERINA"/>
    <x v="0"/>
    <s v="CLOVERLY"/>
    <m/>
    <m/>
    <n v="59"/>
    <x v="0"/>
    <n v="12319"/>
    <n v="12378"/>
    <n v="12528"/>
    <n v="12390"/>
    <x v="2"/>
    <d v="2005-12-21T00:00:00"/>
    <n v="6.44"/>
    <x v="1"/>
    <n v="34"/>
    <n v="0"/>
    <n v="580"/>
    <n v="34"/>
    <x v="1"/>
    <n v="810"/>
    <n v="254"/>
    <n v="0"/>
    <x v="1"/>
    <n v="23"/>
    <n v="1840"/>
    <x v="0"/>
    <s v="CHEVRON USA INC"/>
    <n v="1.6966000000000001"/>
    <n v="0"/>
    <n v="25.23"/>
    <n v="0.86971999999999994"/>
    <n v="27.796319999999998"/>
    <n v="22.850099999999998"/>
    <n v="4.1630599999999998"/>
    <n v="0"/>
    <x v="1"/>
    <n v="0.47886000000000006"/>
    <n v="27.49202"/>
    <n v="5.5038729685137552E-3"/>
    <n v="1735"/>
    <n v="-2.937062937062937E-2"/>
    <n v="6.1036856677430688E-2"/>
    <n v="0"/>
    <n v="0.93896314332256936"/>
    <n v="0.83115391302639807"/>
    <n v="0.15142794163542728"/>
    <n v="1.7418145338174498E-2"/>
    <x v="1"/>
    <n v="74"/>
    <x v="1"/>
    <n v="1463"/>
    <n v="313.48"/>
    <x v="1"/>
    <n v="0"/>
    <x v="1"/>
    <x v="1"/>
    <n v="0"/>
    <x v="1"/>
    <x v="1"/>
    <x v="1"/>
    <n v="0"/>
    <x v="1"/>
    <x v="1"/>
    <x v="1"/>
    <x v="1"/>
    <x v="0"/>
    <x v="0"/>
    <x v="0"/>
    <x v="0"/>
    <x v="0"/>
    <x v="0"/>
    <x v="0"/>
    <x v="0"/>
    <x v="0"/>
    <m/>
    <x v="0"/>
    <x v="0"/>
    <x v="0"/>
    <x v="0"/>
    <x v="0"/>
    <m/>
    <n v="20051221"/>
    <x v="0"/>
    <s v="WYOMING ANALYTICAL LABS ROCK SPRINGS ID No D3253"/>
    <m/>
    <s v="12319-12378"/>
    <d v="2006-01-04T00:00:00"/>
  </r>
  <r>
    <x v="1"/>
    <s v="T21N R112W S32 fFRONTIER"/>
    <n v="4769"/>
    <x v="0"/>
    <x v="5"/>
    <x v="64"/>
    <s v="NE NE"/>
    <n v="32"/>
    <n v="21"/>
    <n v="112"/>
    <n v="41.75996"/>
    <n v="-110.13733000000001"/>
    <s v="4902322014"/>
    <s v="291-32E"/>
    <x v="0"/>
    <s v="FRONTIER"/>
    <m/>
    <m/>
    <n v="52"/>
    <x v="0"/>
    <n v="11281"/>
    <n v="11333"/>
    <n v="11550"/>
    <n v="11502"/>
    <x v="2"/>
    <d v="2006-03-13T00:00:00"/>
    <n v="7.63"/>
    <x v="1"/>
    <n v="17"/>
    <n v="0"/>
    <n v="2300"/>
    <n v="59"/>
    <x v="1"/>
    <n v="3200"/>
    <n v="1690"/>
    <n v="0"/>
    <x v="1"/>
    <n v="58"/>
    <n v="7930"/>
    <x v="0"/>
    <s v="BP AMERICA PRODUCTION COMPANY"/>
    <n v="0.84830000000000005"/>
    <n v="0"/>
    <n v="100.05"/>
    <n v="1.50922"/>
    <n v="102.40751999999999"/>
    <n v="90.271999999999991"/>
    <n v="27.699099999999998"/>
    <n v="0"/>
    <x v="1"/>
    <n v="1.2075600000000002"/>
    <n v="119.17865999999999"/>
    <n v="-7.5686759887281796E-2"/>
    <n v="7324"/>
    <n v="-3.9727284646650061E-2"/>
    <n v="8.2835713627280507E-3"/>
    <n v="0"/>
    <n v="0.99171642863727205"/>
    <n v="0.75745104031208266"/>
    <n v="0.23241660881234946"/>
    <n v="1.0132350875567827E-2"/>
    <x v="1"/>
    <n v="5.7"/>
    <x v="1"/>
    <n v="0"/>
    <n v="0"/>
    <x v="1"/>
    <n v="13700"/>
    <x v="2"/>
    <x v="1"/>
    <n v="0"/>
    <x v="1"/>
    <x v="1"/>
    <x v="1"/>
    <n v="1.1000000000000001"/>
    <x v="1"/>
    <x v="1"/>
    <x v="1"/>
    <x v="1"/>
    <x v="0"/>
    <x v="0"/>
    <x v="0"/>
    <x v="0"/>
    <x v="0"/>
    <x v="0"/>
    <x v="0"/>
    <x v="0"/>
    <x v="0"/>
    <m/>
    <x v="0"/>
    <x v="0"/>
    <x v="0"/>
    <x v="0"/>
    <x v="0"/>
    <m/>
    <n v="20060313"/>
    <x v="0"/>
    <s v="WYOMING ANALYTICAL LABS ROCK SPRINGS ID No D3728"/>
    <m/>
    <s v="11281-11333"/>
    <d v="2006-03-22T00:00:00"/>
  </r>
  <r>
    <x v="1"/>
    <s v="T21N R112W S29 fFRONTIER"/>
    <n v="5507"/>
    <x v="0"/>
    <x v="5"/>
    <x v="64"/>
    <s v="SW SW"/>
    <n v="29"/>
    <n v="21"/>
    <n v="112"/>
    <n v="41.764228000000003"/>
    <n v="-110.15142"/>
    <s v="4902322172"/>
    <s v="290-29E WBU"/>
    <x v="0"/>
    <s v="FRONTIER"/>
    <m/>
    <m/>
    <n v="-47"/>
    <x v="0"/>
    <n v="11365"/>
    <n v="11318"/>
    <n v="11466"/>
    <n v="11422"/>
    <x v="2"/>
    <m/>
    <n v="7.99"/>
    <x v="1"/>
    <n v="16"/>
    <n v="0"/>
    <n v="3240"/>
    <n v="60"/>
    <x v="1"/>
    <n v="4500"/>
    <n v="1600"/>
    <n v="0"/>
    <x v="1"/>
    <n v="59"/>
    <n v="13600"/>
    <x v="0"/>
    <s v="BP AMERICA PRODUCTION COMPANY"/>
    <n v="0.7984"/>
    <n v="0"/>
    <n v="140.94"/>
    <n v="1.5347999999999999"/>
    <n v="143.27319999999997"/>
    <n v="126.94499999999999"/>
    <n v="26.223999999999997"/>
    <n v="0"/>
    <x v="1"/>
    <n v="1.22838"/>
    <n v="154.39737999999997"/>
    <n v="-3.7370774095310318E-2"/>
    <n v="9475"/>
    <n v="-0.17876489707475623"/>
    <n v="5.5725704458335556E-3"/>
    <n v="0"/>
    <n v="0.99442742955416652"/>
    <n v="0.82219659426863345"/>
    <n v="0.16984744171176999"/>
    <n v="7.9559640195967073E-3"/>
    <x v="1"/>
    <n v="19"/>
    <x v="1"/>
    <n v="0"/>
    <n v="0"/>
    <x v="1"/>
    <n v="22200"/>
    <x v="2"/>
    <x v="1"/>
    <n v="0"/>
    <x v="1"/>
    <x v="1"/>
    <x v="1"/>
    <n v="0"/>
    <x v="1"/>
    <x v="1"/>
    <x v="1"/>
    <x v="1"/>
    <x v="0"/>
    <x v="0"/>
    <x v="0"/>
    <x v="0"/>
    <x v="0"/>
    <x v="0"/>
    <x v="0"/>
    <x v="0"/>
    <x v="0"/>
    <m/>
    <x v="0"/>
    <x v="0"/>
    <x v="0"/>
    <x v="0"/>
    <x v="0"/>
    <m/>
    <m/>
    <x v="0"/>
    <s v="WYOMING ANALYTICAL LABS ROCK SPRINGS ID No D7498"/>
    <m/>
    <s v="11365-11318"/>
    <d v="2007-06-28T00:00:00"/>
  </r>
  <r>
    <x v="1"/>
    <s v="T21N R112W S28 fFRONTIER"/>
    <n v="5506"/>
    <x v="0"/>
    <x v="5"/>
    <x v="64"/>
    <s v="SW SW"/>
    <n v="28"/>
    <n v="21"/>
    <n v="112"/>
    <n v="41.766761000000002"/>
    <n v="-110.131992"/>
    <s v="4902322076"/>
    <s v="311-28E WBU"/>
    <x v="0"/>
    <s v="FRONTIER"/>
    <m/>
    <m/>
    <n v="65"/>
    <x v="0"/>
    <n v="11241"/>
    <n v="11306"/>
    <n v="11480"/>
    <n v="11441"/>
    <x v="2"/>
    <m/>
    <n v="6.73"/>
    <x v="1"/>
    <n v="17"/>
    <n v="0"/>
    <n v="1200"/>
    <n v="44"/>
    <x v="1"/>
    <n v="1940"/>
    <n v="423"/>
    <n v="0"/>
    <x v="1"/>
    <n v="80"/>
    <n v="5500"/>
    <x v="0"/>
    <s v="BP AMERICA PRODUCTION COMPANY"/>
    <n v="0.84830000000000005"/>
    <n v="0"/>
    <n v="52.2"/>
    <n v="1.1255199999999999"/>
    <n v="54.173819999999999"/>
    <n v="54.727399999999996"/>
    <n v="6.9329699999999992"/>
    <n v="0"/>
    <x v="1"/>
    <n v="1.6656000000000002"/>
    <n v="63.325969999999991"/>
    <n v="-7.7890777506921444E-2"/>
    <n v="3704"/>
    <n v="-0.19513255106475447"/>
    <n v="1.5658855144422161E-2"/>
    <n v="0"/>
    <n v="0.98434114485557778"/>
    <n v="0.8642173187398472"/>
    <n v="0.10948067593753401"/>
    <n v="2.6302005322618831E-2"/>
    <x v="1"/>
    <n v="11"/>
    <x v="1"/>
    <n v="0"/>
    <n v="0"/>
    <x v="1"/>
    <n v="9160"/>
    <x v="2"/>
    <x v="1"/>
    <n v="0"/>
    <x v="1"/>
    <x v="1"/>
    <x v="1"/>
    <n v="0"/>
    <x v="1"/>
    <x v="1"/>
    <x v="1"/>
    <x v="1"/>
    <x v="0"/>
    <x v="0"/>
    <x v="0"/>
    <x v="0"/>
    <x v="0"/>
    <x v="0"/>
    <x v="0"/>
    <x v="0"/>
    <x v="0"/>
    <m/>
    <x v="0"/>
    <x v="0"/>
    <x v="0"/>
    <x v="0"/>
    <x v="0"/>
    <m/>
    <m/>
    <x v="0"/>
    <s v="WYOMING ANALYTICAL LABS ROCK SPRINGS ID No D7497"/>
    <m/>
    <s v="11241-11306"/>
    <d v="2007-06-28T00:00:00"/>
  </r>
  <r>
    <x v="1"/>
    <s v="T21N R112W S28 fFRONTIER"/>
    <n v="4766"/>
    <x v="0"/>
    <x v="5"/>
    <x v="64"/>
    <s v="SE NW"/>
    <n v="28"/>
    <n v="21"/>
    <n v="112"/>
    <n v="41.772629999999999"/>
    <n v="-110.12446"/>
    <s v="4902321977"/>
    <s v="253-28E"/>
    <x v="0"/>
    <s v="FRONTIER"/>
    <m/>
    <m/>
    <n v="140"/>
    <x v="0"/>
    <n v="11158"/>
    <n v="11298"/>
    <n v="11470"/>
    <n v="11428"/>
    <x v="2"/>
    <d v="2006-03-13T00:00:00"/>
    <n v="6.27"/>
    <x v="1"/>
    <n v="18"/>
    <n v="1"/>
    <n v="741"/>
    <n v="22"/>
    <x v="1"/>
    <n v="1260"/>
    <n v="228"/>
    <n v="0"/>
    <x v="1"/>
    <n v="25"/>
    <n v="2580"/>
    <x v="0"/>
    <s v="BP AMERICA PRODUCTION COMPANY"/>
    <n v="0.8982"/>
    <n v="8.2290000000000002E-2"/>
    <n v="32.233499999999999"/>
    <n v="0.56275999999999993"/>
    <n v="33.77675"/>
    <n v="35.544599999999996"/>
    <n v="3.7369199999999996"/>
    <n v="0"/>
    <x v="1"/>
    <n v="0.52050000000000007"/>
    <n v="39.802019999999992"/>
    <n v="-8.1888702406957781E-2"/>
    <n v="2295"/>
    <n v="-5.8461538461538461E-2"/>
    <n v="2.6592256507804925E-2"/>
    <n v="2.4362912358353011E-3"/>
    <n v="0.97097145225635972"/>
    <n v="0.89303507711417673"/>
    <n v="9.3887697157078967E-2"/>
    <n v="1.3077225728744426E-2"/>
    <x v="1"/>
    <n v="19.399999999999999"/>
    <x v="1"/>
    <n v="0"/>
    <n v="0"/>
    <x v="1"/>
    <n v="4450"/>
    <x v="2"/>
    <x v="1"/>
    <n v="0"/>
    <x v="1"/>
    <x v="1"/>
    <x v="1"/>
    <n v="0"/>
    <x v="1"/>
    <x v="1"/>
    <x v="1"/>
    <x v="1"/>
    <x v="0"/>
    <x v="0"/>
    <x v="0"/>
    <x v="0"/>
    <x v="0"/>
    <x v="0"/>
    <x v="0"/>
    <x v="0"/>
    <x v="0"/>
    <m/>
    <x v="0"/>
    <x v="0"/>
    <x v="0"/>
    <x v="0"/>
    <x v="0"/>
    <m/>
    <n v="20060313"/>
    <x v="0"/>
    <s v="WYOMING ANALYTICAL LABS ROCK SPRINGS ID No D3725"/>
    <m/>
    <s v="11158-11298"/>
    <d v="2006-03-22T00:00:00"/>
  </r>
  <r>
    <x v="1"/>
    <s v="T21N R112W S22 fFRONTIER"/>
    <n v="4759"/>
    <x v="0"/>
    <x v="5"/>
    <x v="64"/>
    <s v="NE NW"/>
    <n v="22"/>
    <n v="21"/>
    <n v="112"/>
    <n v="41.791170000000001"/>
    <n v="-110.10428"/>
    <s v="4902321907"/>
    <s v="243"/>
    <x v="0"/>
    <s v="FRONTIER"/>
    <m/>
    <m/>
    <n v="80"/>
    <x v="0"/>
    <n v="11017"/>
    <n v="11097"/>
    <n v="11340"/>
    <n v="11298"/>
    <x v="2"/>
    <d v="2006-03-14T00:00:00"/>
    <n v="7.18"/>
    <x v="1"/>
    <n v="105"/>
    <n v="6"/>
    <n v="2840"/>
    <n v="85"/>
    <x v="1"/>
    <n v="4550"/>
    <n v="1330"/>
    <n v="0"/>
    <x v="1"/>
    <n v="84"/>
    <n v="9990"/>
    <x v="0"/>
    <s v="BP AMERICA PRODUCTION COMPANY"/>
    <n v="5.2394999999999996"/>
    <n v="0.49374000000000001"/>
    <n v="123.54"/>
    <n v="2.1742999999999997"/>
    <n v="131.44753999999998"/>
    <n v="128.35550000000001"/>
    <n v="21.798699999999997"/>
    <n v="0"/>
    <x v="1"/>
    <n v="1.7488800000000002"/>
    <n v="151.90308000000002"/>
    <n v="-7.2191618991340273E-2"/>
    <n v="9000"/>
    <n v="-5.2132701421800945E-2"/>
    <n v="3.986000803058011E-2"/>
    <n v="3.7561752772246638E-3"/>
    <n v="0.95638381669219541"/>
    <n v="0.84498286670685008"/>
    <n v="0.14350400268381652"/>
    <n v="1.1513130609333268E-2"/>
    <x v="1"/>
    <n v="25"/>
    <x v="1"/>
    <n v="0"/>
    <n v="0"/>
    <x v="1"/>
    <n v="17300"/>
    <x v="1"/>
    <x v="1"/>
    <n v="0"/>
    <x v="1"/>
    <x v="1"/>
    <x v="1"/>
    <n v="0"/>
    <x v="1"/>
    <x v="1"/>
    <x v="1"/>
    <x v="1"/>
    <x v="0"/>
    <x v="0"/>
    <x v="0"/>
    <x v="0"/>
    <x v="0"/>
    <x v="0"/>
    <x v="0"/>
    <x v="0"/>
    <x v="0"/>
    <m/>
    <x v="0"/>
    <x v="0"/>
    <x v="0"/>
    <x v="0"/>
    <x v="0"/>
    <m/>
    <n v="20060314"/>
    <x v="0"/>
    <s v="WYOMING ANALYTICAL LABS ROCK SPRINGS ID No D3731"/>
    <m/>
    <s v="11017-11097"/>
    <d v="2006-03-22T00:00:00"/>
  </r>
  <r>
    <x v="1"/>
    <s v="T21N R112W S21 fFRONTIER"/>
    <n v="5509"/>
    <x v="0"/>
    <x v="5"/>
    <x v="64"/>
    <s v="NE SE"/>
    <n v="21"/>
    <n v="21"/>
    <n v="112"/>
    <n v="41.754789000000002"/>
    <n v="-110.136003"/>
    <s v="4902322125"/>
    <s v="322-32E WBU"/>
    <x v="0"/>
    <s v="FRONTIER"/>
    <m/>
    <m/>
    <n v="32"/>
    <x v="0"/>
    <n v="11235"/>
    <n v="11267"/>
    <n v="11528"/>
    <n v="11474"/>
    <x v="2"/>
    <m/>
    <n v="7.5"/>
    <x v="1"/>
    <n v="12"/>
    <n v="0"/>
    <n v="2570"/>
    <n v="69"/>
    <x v="1"/>
    <n v="4010"/>
    <n v="1200"/>
    <n v="0"/>
    <x v="1"/>
    <n v="135"/>
    <n v="9580"/>
    <x v="0"/>
    <s v="BP AMERICA PRODUCTION COMPANY"/>
    <n v="0.5988"/>
    <n v="0"/>
    <n v="111.795"/>
    <n v="1.7650199999999998"/>
    <n v="114.15881999999999"/>
    <n v="113.12209999999999"/>
    <n v="19.667999999999999"/>
    <n v="0"/>
    <x v="1"/>
    <n v="2.8107000000000002"/>
    <n v="135.60079999999999"/>
    <n v="-8.5850466940973091E-2"/>
    <n v="7996"/>
    <n v="-9.0122894856622671E-2"/>
    <n v="5.2453240143862734E-3"/>
    <n v="0"/>
    <n v="0.99475467598561362"/>
    <n v="0.83422885410705538"/>
    <n v="0.14504339207438305"/>
    <n v="2.0727753818561546E-2"/>
    <x v="1"/>
    <n v="14"/>
    <x v="1"/>
    <n v="0"/>
    <n v="0"/>
    <x v="1"/>
    <n v="16000"/>
    <x v="2"/>
    <x v="1"/>
    <n v="0"/>
    <x v="1"/>
    <x v="1"/>
    <x v="1"/>
    <n v="0"/>
    <x v="1"/>
    <x v="1"/>
    <x v="1"/>
    <x v="1"/>
    <x v="0"/>
    <x v="0"/>
    <x v="0"/>
    <x v="0"/>
    <x v="0"/>
    <x v="0"/>
    <x v="0"/>
    <x v="0"/>
    <x v="0"/>
    <m/>
    <x v="0"/>
    <x v="0"/>
    <x v="0"/>
    <x v="0"/>
    <x v="0"/>
    <m/>
    <m/>
    <x v="0"/>
    <s v="WYOMING ANALYTICAL LABS ROCK SPRINGS ID No D7487"/>
    <m/>
    <s v="11235-11267"/>
    <d v="2007-06-28T00:00:00"/>
  </r>
  <r>
    <x v="1"/>
    <s v="T21N R112W S18 fFRONTIER"/>
    <n v="5166"/>
    <x v="0"/>
    <x v="5"/>
    <x v="65"/>
    <s v="SW SE"/>
    <n v="18"/>
    <n v="21"/>
    <n v="112"/>
    <n v="41.793889"/>
    <n v="-110.16139200000001"/>
    <s v="4902322093"/>
    <s v="100-18E SEVEN MILE WASH"/>
    <x v="0"/>
    <s v="FRONTIER"/>
    <m/>
    <m/>
    <n v="102"/>
    <x v="0"/>
    <n v="11294"/>
    <n v="11396"/>
    <n v="11510"/>
    <n v="11432"/>
    <x v="2"/>
    <d v="2006-12-06T00:00:00"/>
    <n v="7.83"/>
    <x v="1"/>
    <n v="62"/>
    <n v="11"/>
    <n v="1909"/>
    <n v="0"/>
    <x v="1"/>
    <n v="2500"/>
    <n v="900"/>
    <n v="0"/>
    <x v="1"/>
    <n v="95"/>
    <n v="5479"/>
    <x v="0"/>
    <s v="CABOT OIL &amp; GAS CORPORATION"/>
    <n v="3.0937999999999999"/>
    <n v="0.90519000000000005"/>
    <n v="83.041499999999999"/>
    <n v="0"/>
    <n v="87.040490000000005"/>
    <n v="70.525000000000006"/>
    <n v="14.750999999999998"/>
    <n v="0"/>
    <x v="1"/>
    <n v="1.9779000000000002"/>
    <n v="87.253899999999987"/>
    <n v="-1.2244226564032377E-3"/>
    <n v="5477"/>
    <n v="-1.8254837531945966E-4"/>
    <n v="3.5544377105413812E-2"/>
    <n v="1.0399642740981811E-2"/>
    <n v="0.95405598015360427"/>
    <n v="0.80827332646449046"/>
    <n v="0.16905834581606094"/>
    <n v="2.2668327719448648E-2"/>
    <x v="1"/>
    <n v="2"/>
    <x v="1"/>
    <n v="0"/>
    <n v="0.77900000000000003"/>
    <x v="1"/>
    <n v="0"/>
    <x v="1"/>
    <x v="1"/>
    <n v="0"/>
    <x v="1"/>
    <x v="1"/>
    <x v="1"/>
    <n v="0"/>
    <x v="1"/>
    <x v="1"/>
    <x v="1"/>
    <x v="1"/>
    <x v="0"/>
    <x v="0"/>
    <x v="0"/>
    <x v="0"/>
    <x v="0"/>
    <x v="0"/>
    <x v="0"/>
    <x v="0"/>
    <x v="0"/>
    <m/>
    <x v="0"/>
    <x v="0"/>
    <x v="0"/>
    <x v="0"/>
    <x v="0"/>
    <m/>
    <n v="20061206"/>
    <x v="0"/>
    <s v="QUESTAR ROCK SPRINGS"/>
    <m/>
    <s v="11294-11396"/>
    <m/>
  </r>
  <r>
    <x v="1"/>
    <s v="T21N R112W S17 fFRONTIER"/>
    <n v="4768"/>
    <x v="0"/>
    <x v="5"/>
    <x v="64"/>
    <s v="NW NW"/>
    <n v="17"/>
    <n v="21"/>
    <n v="112"/>
    <n v="41.803159999999998"/>
    <n v="-110.14821999999999"/>
    <s v="4902322057"/>
    <s v="298-17E"/>
    <x v="0"/>
    <s v="FRONTIER"/>
    <m/>
    <m/>
    <n v="80"/>
    <x v="0"/>
    <n v="11148"/>
    <n v="11228"/>
    <n v="11459"/>
    <n v="11402"/>
    <x v="2"/>
    <d v="2006-03-13T00:00:00"/>
    <n v="7.88"/>
    <x v="1"/>
    <n v="77"/>
    <n v="3"/>
    <n v="1840"/>
    <n v="45"/>
    <x v="1"/>
    <n v="2450"/>
    <n v="1890"/>
    <n v="0"/>
    <x v="1"/>
    <n v="147"/>
    <n v="6330"/>
    <x v="0"/>
    <s v="BP AMERICA PRODUCTION COMPANY"/>
    <n v="3.8422999999999998"/>
    <n v="0.24687000000000001"/>
    <n v="80.040000000000006"/>
    <n v="1.1511"/>
    <n v="85.280269999999987"/>
    <n v="69.114499999999992"/>
    <n v="30.977099999999997"/>
    <n v="0"/>
    <x v="1"/>
    <n v="3.06054"/>
    <n v="103.15213999999999"/>
    <n v="-9.4844989776440278E-2"/>
    <n v="6452"/>
    <n v="9.5446721952746044E-3"/>
    <n v="4.5054969924462014E-2"/>
    <n v="2.8948079080894098E-3"/>
    <n v="0.95205022216744861"/>
    <n v="0.67002487781639819"/>
    <n v="0.30030496701280263"/>
    <n v="2.9670155170799174E-2"/>
    <x v="1"/>
    <n v="126"/>
    <x v="1"/>
    <n v="0"/>
    <n v="0"/>
    <x v="1"/>
    <n v="10900"/>
    <x v="2"/>
    <x v="1"/>
    <n v="0"/>
    <x v="1"/>
    <x v="1"/>
    <x v="1"/>
    <n v="0"/>
    <x v="1"/>
    <x v="1"/>
    <x v="1"/>
    <x v="1"/>
    <x v="0"/>
    <x v="0"/>
    <x v="0"/>
    <x v="0"/>
    <x v="0"/>
    <x v="0"/>
    <x v="0"/>
    <x v="0"/>
    <x v="0"/>
    <m/>
    <x v="0"/>
    <x v="0"/>
    <x v="0"/>
    <x v="0"/>
    <x v="0"/>
    <m/>
    <n v="20060313"/>
    <x v="0"/>
    <s v="WYOMING ANALYTICAL LABS ROCK SPRINGS ID No D3727"/>
    <m/>
    <s v="11148-11228"/>
    <d v="2006-03-22T00:00:00"/>
  </r>
  <r>
    <x v="1"/>
    <s v="T21N R112W S16 fFRONTIER"/>
    <n v="4762"/>
    <x v="0"/>
    <x v="5"/>
    <x v="64"/>
    <s v="SE NW"/>
    <n v="16"/>
    <n v="21"/>
    <n v="112"/>
    <n v="41.802294000000003"/>
    <n v="-110.12779399999999"/>
    <s v="4902321849"/>
    <s v="221-16E"/>
    <x v="0"/>
    <s v="FRONTIER"/>
    <m/>
    <m/>
    <n v="42"/>
    <x v="0"/>
    <n v="11092"/>
    <n v="11134"/>
    <n v="11330"/>
    <n v="11276"/>
    <x v="2"/>
    <d v="2006-03-13T00:00:00"/>
    <n v="7.39"/>
    <x v="1"/>
    <n v="27"/>
    <n v="0"/>
    <n v="1940"/>
    <n v="44"/>
    <x v="1"/>
    <n v="3120"/>
    <n v="938"/>
    <n v="0"/>
    <x v="1"/>
    <n v="20"/>
    <n v="7060"/>
    <x v="0"/>
    <s v="BP AMERICA PRODUCTION COMPANY"/>
    <n v="1.3472999999999999"/>
    <n v="0"/>
    <n v="84.39"/>
    <n v="1.1255199999999999"/>
    <n v="86.862819999999999"/>
    <n v="88.015199999999993"/>
    <n v="15.373819999999998"/>
    <n v="0"/>
    <x v="1"/>
    <n v="0.41640000000000005"/>
    <n v="103.80541999999998"/>
    <n v="-8.8859056967222155E-2"/>
    <n v="6089"/>
    <n v="-7.384591984181306E-2"/>
    <n v="1.5510663826019002E-2"/>
    <n v="0"/>
    <n v="0.98448933617398093"/>
    <n v="0.84788636277373575"/>
    <n v="0.14810228598853509"/>
    <n v="4.0113512377292068E-3"/>
    <x v="1"/>
    <n v="1.5"/>
    <x v="1"/>
    <n v="0"/>
    <n v="0"/>
    <x v="1"/>
    <n v="12200"/>
    <x v="2"/>
    <x v="1"/>
    <n v="0"/>
    <x v="1"/>
    <x v="1"/>
    <x v="1"/>
    <n v="1.6"/>
    <x v="1"/>
    <x v="1"/>
    <x v="1"/>
    <x v="1"/>
    <x v="0"/>
    <x v="0"/>
    <x v="0"/>
    <x v="0"/>
    <x v="0"/>
    <x v="0"/>
    <x v="0"/>
    <x v="0"/>
    <x v="0"/>
    <m/>
    <x v="0"/>
    <x v="0"/>
    <x v="0"/>
    <x v="0"/>
    <x v="0"/>
    <m/>
    <n v="20060313"/>
    <x v="0"/>
    <s v="WYOMING ANALYTICAL LABS ROCK SPRINGS ID No D3721"/>
    <m/>
    <s v="11092-11134"/>
    <d v="2006-03-22T00:00:00"/>
  </r>
  <r>
    <x v="1"/>
    <s v="T21N R112W S09 fFRONTIER"/>
    <n v="5498"/>
    <x v="0"/>
    <x v="5"/>
    <x v="64"/>
    <s v="NW NE"/>
    <n v="9"/>
    <n v="21"/>
    <n v="112"/>
    <n v="41.820480000000003"/>
    <n v="-110.12325"/>
    <s v="4902322054"/>
    <s v="276-09E WBU"/>
    <x v="0"/>
    <s v="FRONTIER"/>
    <m/>
    <m/>
    <n v="48"/>
    <x v="0"/>
    <n v="11177"/>
    <n v="11225"/>
    <n v="11465"/>
    <n v="11417"/>
    <x v="2"/>
    <m/>
    <n v="6.87"/>
    <x v="1"/>
    <n v="54"/>
    <n v="10"/>
    <n v="4080"/>
    <n v="84"/>
    <x v="1"/>
    <n v="6550"/>
    <n v="947"/>
    <n v="0"/>
    <x v="1"/>
    <n v="52"/>
    <n v="16600"/>
    <x v="0"/>
    <s v="BP AMERICA PRODUCTION COMPANY"/>
    <n v="2.6945999999999999"/>
    <n v="0.82289999999999996"/>
    <n v="177.48"/>
    <n v="2.14872"/>
    <n v="183.14622"/>
    <n v="184.77549999999999"/>
    <n v="15.521329999999999"/>
    <n v="0"/>
    <x v="1"/>
    <n v="1.08264"/>
    <n v="201.37947"/>
    <n v="-4.7417508047381693E-2"/>
    <n v="11777"/>
    <n v="-0.1699615886104944"/>
    <n v="1.4712834368080324E-2"/>
    <n v="4.4931312259679727E-3"/>
    <n v="0.98079403440595159"/>
    <n v="0.91754884447754281"/>
    <n v="7.7075036497017288E-2"/>
    <n v="5.3761190254398824E-3"/>
    <x v="1"/>
    <n v="0"/>
    <x v="1"/>
    <n v="0"/>
    <n v="0"/>
    <x v="1"/>
    <n v="28000"/>
    <x v="2"/>
    <x v="1"/>
    <n v="0"/>
    <x v="1"/>
    <x v="1"/>
    <x v="1"/>
    <n v="0"/>
    <x v="1"/>
    <x v="1"/>
    <x v="1"/>
    <x v="1"/>
    <x v="0"/>
    <x v="0"/>
    <x v="0"/>
    <x v="0"/>
    <x v="0"/>
    <x v="0"/>
    <x v="0"/>
    <x v="0"/>
    <x v="0"/>
    <m/>
    <x v="0"/>
    <x v="0"/>
    <x v="0"/>
    <x v="0"/>
    <x v="0"/>
    <m/>
    <m/>
    <x v="0"/>
    <s v="WYOMING ANALYTICAL LABS ROCK SPRINGS ID No D7496"/>
    <m/>
    <s v="11177-11225"/>
    <d v="2007-06-28T00:00:00"/>
  </r>
  <r>
    <x v="1"/>
    <s v="T21N R112W S08 fFRONTIER"/>
    <n v="4770"/>
    <x v="0"/>
    <x v="5"/>
    <x v="64"/>
    <s v="NE SE"/>
    <n v="8"/>
    <n v="21"/>
    <n v="112"/>
    <n v="41.810921999999998"/>
    <n v="-110.138319"/>
    <s v="4902322013"/>
    <s v="295-08E"/>
    <x v="0"/>
    <s v="FRONTIER"/>
    <m/>
    <m/>
    <n v="78"/>
    <x v="0"/>
    <n v="11012"/>
    <n v="11090"/>
    <n v="11302"/>
    <n v="11254"/>
    <x v="2"/>
    <d v="2006-03-13T00:00:00"/>
    <n v="7.66"/>
    <x v="1"/>
    <n v="28"/>
    <n v="7"/>
    <n v="3590"/>
    <n v="61"/>
    <x v="1"/>
    <n v="5320"/>
    <n v="1680"/>
    <n v="0"/>
    <x v="1"/>
    <n v="66"/>
    <n v="12200"/>
    <x v="0"/>
    <s v="BP AMERICA PRODUCTION COMPANY"/>
    <n v="1.3972"/>
    <n v="0.57603000000000004"/>
    <n v="156.16499999999999"/>
    <n v="1.5603799999999999"/>
    <n v="159.69861"/>
    <n v="150.0772"/>
    <n v="27.535199999999996"/>
    <n v="0"/>
    <x v="1"/>
    <n v="1.37412"/>
    <n v="178.98652000000001"/>
    <n v="-5.6949385407029859E-2"/>
    <n v="10752"/>
    <n v="-6.3088184036249564E-2"/>
    <n v="8.7489803449134589E-3"/>
    <n v="3.6069819267681795E-3"/>
    <n v="0.98764403772831832"/>
    <n v="0.83848325561053416"/>
    <n v="0.15383951819388406"/>
    <n v="7.6772261955816556E-3"/>
    <x v="1"/>
    <n v="3.3"/>
    <x v="1"/>
    <n v="0"/>
    <n v="0"/>
    <x v="1"/>
    <n v="2100"/>
    <x v="2"/>
    <x v="1"/>
    <n v="0"/>
    <x v="1"/>
    <x v="1"/>
    <x v="1"/>
    <n v="1.9"/>
    <x v="1"/>
    <x v="1"/>
    <x v="1"/>
    <x v="1"/>
    <x v="0"/>
    <x v="0"/>
    <x v="0"/>
    <x v="0"/>
    <x v="0"/>
    <x v="0"/>
    <x v="0"/>
    <x v="0"/>
    <x v="0"/>
    <m/>
    <x v="0"/>
    <x v="0"/>
    <x v="0"/>
    <x v="0"/>
    <x v="0"/>
    <m/>
    <n v="20060313"/>
    <x v="0"/>
    <s v="WYOMING ANALYTICAL LABS ROCK SPRINGS ID No D3729"/>
    <m/>
    <s v="11012-11090"/>
    <d v="2006-03-22T00:00:00"/>
  </r>
  <r>
    <x v="1"/>
    <s v="T21N R112W S03 fFRONTIER"/>
    <n v="4764"/>
    <x v="0"/>
    <x v="5"/>
    <x v="64"/>
    <s v="SW SW"/>
    <n v="3"/>
    <n v="21"/>
    <n v="112"/>
    <n v="41.822119999999998"/>
    <n v="-110.11238"/>
    <s v="4902321884"/>
    <s v="232-03E"/>
    <x v="0"/>
    <s v="FRONTIER"/>
    <m/>
    <m/>
    <n v="95"/>
    <x v="0"/>
    <n v="11081"/>
    <n v="11176"/>
    <n v="11375"/>
    <n v="11323"/>
    <x v="2"/>
    <d v="2006-03-13T00:00:00"/>
    <n v="7.05"/>
    <x v="1"/>
    <n v="203"/>
    <n v="23"/>
    <n v="3180"/>
    <n v="97"/>
    <x v="1"/>
    <n v="5300"/>
    <n v="1220"/>
    <n v="0"/>
    <x v="1"/>
    <n v="97"/>
    <n v="14900"/>
    <x v="0"/>
    <s v="BP AMERICA PRODUCTION COMPANY"/>
    <n v="10.1297"/>
    <n v="1.8926700000000001"/>
    <n v="138.33000000000001"/>
    <n v="2.4812599999999998"/>
    <n v="152.83362999999997"/>
    <n v="149.51300000000001"/>
    <n v="19.995799999999999"/>
    <n v="0"/>
    <x v="1"/>
    <n v="2.0195400000000001"/>
    <n v="171.52834000000001"/>
    <n v="-5.7635332526806533E-2"/>
    <n v="10120"/>
    <n v="-0.19104716227018384"/>
    <n v="6.6279260657487502E-2"/>
    <n v="1.2383858186185858E-2"/>
    <n v="0.92133688115632673"/>
    <n v="0.87165187980015424"/>
    <n v="0.11657432235396202"/>
    <n v="1.1773797845883659E-2"/>
    <x v="1"/>
    <n v="12.4"/>
    <x v="1"/>
    <n v="0"/>
    <n v="0"/>
    <x v="1"/>
    <n v="25800"/>
    <x v="2"/>
    <x v="1"/>
    <n v="0"/>
    <x v="1"/>
    <x v="1"/>
    <x v="1"/>
    <n v="3"/>
    <x v="1"/>
    <x v="1"/>
    <x v="1"/>
    <x v="1"/>
    <x v="0"/>
    <x v="0"/>
    <x v="0"/>
    <x v="0"/>
    <x v="0"/>
    <x v="0"/>
    <x v="0"/>
    <x v="0"/>
    <x v="0"/>
    <m/>
    <x v="0"/>
    <x v="0"/>
    <x v="0"/>
    <x v="0"/>
    <x v="0"/>
    <m/>
    <n v="20060313"/>
    <x v="0"/>
    <s v="WYOMING ANALYTICAL LABS ROCK SPRINGS ID No D3723"/>
    <m/>
    <s v="11081-11176"/>
    <d v="2006-03-22T00:00:00"/>
  </r>
  <r>
    <x v="1"/>
    <s v="T21N R112W S01 fFRONTIER"/>
    <n v="5310"/>
    <x v="0"/>
    <x v="5"/>
    <x v="66"/>
    <s v="SE NW"/>
    <n v="1"/>
    <n v="21"/>
    <n v="112"/>
    <n v="41.827769000000004"/>
    <n v="-110.0669"/>
    <s v="4902322091"/>
    <s v="269-01E WHISKEY BUTTES UNIT"/>
    <x v="0"/>
    <s v="FRONTIER"/>
    <m/>
    <m/>
    <n v="82"/>
    <x v="0"/>
    <n v="11071"/>
    <n v="11153"/>
    <n v="11310"/>
    <n v="11260"/>
    <x v="2"/>
    <d v="1899-12-31T00:00:00"/>
    <n v="7.68"/>
    <x v="1"/>
    <n v="36"/>
    <n v="16"/>
    <n v="4160"/>
    <n v="0"/>
    <x v="1"/>
    <n v="7800"/>
    <n v="0"/>
    <n v="0"/>
    <x v="1"/>
    <n v="46"/>
    <n v="13900"/>
    <x v="0"/>
    <s v="BP AMERICA PRODUCTION COMPANY"/>
    <n v="1.7964"/>
    <n v="1.31664"/>
    <n v="180.96"/>
    <n v="0"/>
    <n v="184.07303999999999"/>
    <n v="220.03799999999998"/>
    <n v="0"/>
    <n v="0"/>
    <x v="1"/>
    <n v="0.95772000000000013"/>
    <n v="220.99571999999998"/>
    <n v="-9.1151635588979971E-2"/>
    <n v="12058"/>
    <n v="-7.0960782802989439E-2"/>
    <n v="9.7591695122762143E-3"/>
    <n v="7.1528128182160736E-3"/>
    <n v="0.9830880176695076"/>
    <n v="0.9956663414114989"/>
    <n v="0"/>
    <n v="4.3336585885011721E-3"/>
    <x v="1"/>
    <n v="26"/>
    <x v="1"/>
    <n v="0"/>
    <n v="0"/>
    <x v="1"/>
    <n v="23900"/>
    <x v="2"/>
    <x v="1"/>
    <n v="0"/>
    <x v="1"/>
    <x v="1"/>
    <x v="1"/>
    <n v="0"/>
    <x v="1"/>
    <x v="1"/>
    <x v="1"/>
    <x v="1"/>
    <x v="0"/>
    <x v="0"/>
    <x v="0"/>
    <x v="0"/>
    <x v="0"/>
    <x v="0"/>
    <x v="0"/>
    <x v="0"/>
    <x v="0"/>
    <m/>
    <x v="0"/>
    <x v="0"/>
    <x v="0"/>
    <x v="0"/>
    <x v="0"/>
    <m/>
    <n v="19000101"/>
    <x v="0"/>
    <s v="WYOMING ANALYTICAL LABS ROCK SPRINGS ID No D5599"/>
    <m/>
    <s v="11071-11153"/>
    <d v="2006-09-23T00:00:00"/>
  </r>
  <r>
    <x v="1"/>
    <s v="T21N R112W S01 fFRONTIER"/>
    <n v="5497"/>
    <x v="0"/>
    <x v="5"/>
    <x v="64"/>
    <s v="SW SW"/>
    <n v="1"/>
    <n v="21"/>
    <n v="112"/>
    <n v="41.822479999999999"/>
    <n v="-110.07494"/>
    <s v="4902321912"/>
    <s v="271-01E WBU"/>
    <x v="0"/>
    <s v="FRONTIER"/>
    <m/>
    <m/>
    <n v="80"/>
    <x v="0"/>
    <n v="11062"/>
    <n v="11142"/>
    <n v="11312"/>
    <n v="11245"/>
    <x v="2"/>
    <m/>
    <n v="6.86"/>
    <x v="1"/>
    <n v="84"/>
    <n v="2.8"/>
    <n v="2710"/>
    <n v="64"/>
    <x v="1"/>
    <n v="4270"/>
    <n v="1000"/>
    <n v="0"/>
    <x v="1"/>
    <n v="92"/>
    <n v="11000"/>
    <x v="0"/>
    <s v="BP AMERICA PRODUCTION COMPANY"/>
    <n v="4.1916000000000002"/>
    <n v="0.23041199999999998"/>
    <n v="117.88500000000001"/>
    <n v="1.6371199999999999"/>
    <n v="123.94413199999998"/>
    <n v="120.4567"/>
    <n v="16.39"/>
    <n v="0"/>
    <x v="1"/>
    <n v="1.9154400000000003"/>
    <n v="138.76213999999999"/>
    <n v="-5.6405231162505357E-2"/>
    <n v="8222.7999999999993"/>
    <n v="-0.14447427013754505"/>
    <n v="3.3818462660257294E-2"/>
    <n v="1.8589988592602352E-3"/>
    <n v="0.96432253848048255"/>
    <n v="0.86808044326788281"/>
    <n v="0.11811579152642067"/>
    <n v="1.3803765205696599E-2"/>
    <x v="1"/>
    <n v="1.5"/>
    <x v="1"/>
    <n v="0"/>
    <n v="0"/>
    <x v="1"/>
    <n v="18500"/>
    <x v="2"/>
    <x v="1"/>
    <n v="0"/>
    <x v="1"/>
    <x v="1"/>
    <x v="1"/>
    <n v="0"/>
    <x v="1"/>
    <x v="1"/>
    <x v="1"/>
    <x v="1"/>
    <x v="0"/>
    <x v="0"/>
    <x v="0"/>
    <x v="0"/>
    <x v="0"/>
    <x v="0"/>
    <x v="0"/>
    <x v="0"/>
    <x v="0"/>
    <m/>
    <x v="0"/>
    <x v="0"/>
    <x v="0"/>
    <x v="0"/>
    <x v="0"/>
    <m/>
    <m/>
    <x v="0"/>
    <s v="WYOMING ANALYTICAL LABS ROCK SPRINGS ID No D7493"/>
    <m/>
    <s v="11062-11142"/>
    <d v="2007-06-28T00:00:00"/>
  </r>
  <r>
    <x v="1"/>
    <s v="T21N R112W S01 fFRONTIER"/>
    <n v="440"/>
    <x v="0"/>
    <x v="5"/>
    <x v="5"/>
    <s v="NW SW"/>
    <n v="1"/>
    <n v="21"/>
    <n v="112"/>
    <n v="41.826419999999999"/>
    <n v="-110.07250000000001"/>
    <s v="4902320241"/>
    <s v="8 WHISKEY"/>
    <x v="0"/>
    <s v="FRONTIER"/>
    <m/>
    <m/>
    <s v=""/>
    <x v="0"/>
    <m/>
    <m/>
    <n v="11309"/>
    <n v="11178"/>
    <x v="2"/>
    <d v="1984-09-17T00:00:00"/>
    <n v="7.9"/>
    <x v="1"/>
    <n v="565"/>
    <n v="50"/>
    <n v="3481"/>
    <n v="1701"/>
    <x v="1"/>
    <n v="6446"/>
    <n v="354"/>
    <n v="0"/>
    <x v="1"/>
    <n v="10"/>
    <n v="12428"/>
    <x v="0"/>
    <s v="AMOCO PRODUCTION COMPANY"/>
    <n v="28.1935"/>
    <n v="4.1145000000000005"/>
    <n v="151.42349999999999"/>
    <n v="43.511579999999995"/>
    <n v="227.24307999999996"/>
    <n v="181.84165999999999"/>
    <n v="5.8020599999999991"/>
    <n v="0"/>
    <x v="1"/>
    <n v="0.20820000000000002"/>
    <n v="187.85192000000001"/>
    <n v="9.4896734482467771E-2"/>
    <n v="12607"/>
    <n v="7.1499900139804272E-3"/>
    <n v="0.12406758436824569"/>
    <n v="1.8106161912609182E-2"/>
    <n v="0.85782625371914512"/>
    <n v="0.96800533100752972"/>
    <n v="3.0886349205267633E-2"/>
    <n v="1.108319787202601E-3"/>
    <x v="1"/>
    <n v="0"/>
    <x v="1"/>
    <n v="0"/>
    <n v="0.8"/>
    <x v="0"/>
    <n v="0"/>
    <x v="0"/>
    <x v="1"/>
    <m/>
    <x v="1"/>
    <x v="1"/>
    <x v="1"/>
    <n v="0"/>
    <x v="1"/>
    <x v="1"/>
    <x v="1"/>
    <x v="1"/>
    <x v="0"/>
    <x v="0"/>
    <x v="0"/>
    <x v="0"/>
    <x v="0"/>
    <x v="0"/>
    <x v="0"/>
    <x v="0"/>
    <x v="0"/>
    <m/>
    <x v="0"/>
    <x v="0"/>
    <x v="0"/>
    <x v="0"/>
    <x v="0"/>
    <m/>
    <n v="19840917"/>
    <x v="1"/>
    <m/>
    <m/>
    <m/>
    <m/>
  </r>
  <r>
    <x v="0"/>
    <s v="T21N R103W S29 fCLOVERLY"/>
    <n v="49007466"/>
    <x v="0"/>
    <x v="0"/>
    <x v="67"/>
    <m/>
    <s v="29"/>
    <s v=" 21"/>
    <s v=" 103"/>
    <n v="41.759140000000002"/>
    <n v="-109.10802"/>
    <s v="4903705826"/>
    <s v="UNIT NO. 1"/>
    <x v="0"/>
    <s v="CLOVERLY"/>
    <m/>
    <m/>
    <n v="22"/>
    <x v="3"/>
    <n v="4571"/>
    <n v="4593"/>
    <m/>
    <m/>
    <x v="0"/>
    <d v="1956-04-16T00:00:00"/>
    <n v="7"/>
    <x v="0"/>
    <n v="140"/>
    <n v="87"/>
    <n v="7819"/>
    <n v="-3"/>
    <x v="0"/>
    <n v="10566"/>
    <n v="3373"/>
    <m/>
    <x v="0"/>
    <n v="49"/>
    <n v="20323"/>
    <x v="0"/>
    <m/>
    <n v="6.9859999999999998"/>
    <n v="7.15923"/>
    <n v="340.12649999999996"/>
    <n v="0"/>
    <n v="354.27172999999999"/>
    <n v="298.06685999999996"/>
    <n v="55.283469999999994"/>
    <m/>
    <x v="0"/>
    <n v="1.0201800000000001"/>
    <n v="354.37050999999997"/>
    <n v="-1.393933277248285E-4"/>
    <n v="22028"/>
    <n v="4.0258789638969561E-2"/>
    <n v="1.9719326743909259E-2"/>
    <n v="2.02083016897792E-2"/>
    <n v="0.96007237156631142"/>
    <n v="0.84111643488618726"/>
    <n v="0.15600471382339348"/>
    <n v="2.8788512904191722E-3"/>
    <x v="0"/>
    <m/>
    <x v="0"/>
    <m/>
    <m/>
    <x v="0"/>
    <m/>
    <x v="0"/>
    <x v="0"/>
    <m/>
    <x v="0"/>
    <x v="0"/>
    <x v="0"/>
    <m/>
    <x v="0"/>
    <x v="0"/>
    <x v="0"/>
    <x v="0"/>
    <x v="0"/>
    <x v="0"/>
    <x v="0"/>
    <x v="0"/>
    <x v="0"/>
    <x v="0"/>
    <x v="0"/>
    <x v="0"/>
    <x v="0"/>
    <m/>
    <x v="0"/>
    <x v="0"/>
    <x v="0"/>
    <x v="0"/>
    <x v="0"/>
    <s v="DST NO. 10"/>
    <m/>
    <x v="0"/>
    <m/>
    <m/>
    <m/>
    <m/>
  </r>
  <r>
    <x v="1"/>
    <s v="T21N R103W S16 fFRONTIER"/>
    <n v="5111"/>
    <x v="0"/>
    <x v="0"/>
    <x v="68"/>
    <s v="NW NW"/>
    <n v="16"/>
    <n v="21"/>
    <n v="103"/>
    <n v="41.799382999999999"/>
    <n v="-109.087542"/>
    <s v="4903720711"/>
    <s v="11-16 CROOKED CANYON STATE"/>
    <x v="0"/>
    <s v="FRONTIER"/>
    <m/>
    <m/>
    <n v="60"/>
    <x v="0"/>
    <n v="5297"/>
    <n v="5357"/>
    <n v="6475"/>
    <m/>
    <x v="2"/>
    <d v="2005-10-22T00:00:00"/>
    <n v="8.3000000000000007"/>
    <x v="1"/>
    <n v="48"/>
    <n v="7"/>
    <n v="2698"/>
    <n v="48"/>
    <x v="1"/>
    <n v="3615"/>
    <n v="1350"/>
    <n v="19"/>
    <x v="1"/>
    <n v="45"/>
    <n v="7553"/>
    <x v="0"/>
    <s v="INTERMOUNTAIN PROD LLC"/>
    <n v="2.3952"/>
    <n v="0.57603000000000004"/>
    <n v="117.36299999999999"/>
    <n v="1.22784"/>
    <n v="121.56206999999999"/>
    <n v="101.97914999999999"/>
    <n v="22.126499999999997"/>
    <n v="0.63327"/>
    <x v="1"/>
    <n v="0.93690000000000007"/>
    <n v="125.67581999999997"/>
    <n v="-1.6638833149724672E-2"/>
    <n v="7830"/>
    <n v="1.8006890723525969E-2"/>
    <n v="1.9703514426827384E-2"/>
    <n v="4.7385668901492057E-3"/>
    <n v="0.97555791868302333"/>
    <n v="0.81144606814580567"/>
    <n v="0.17606012039547464"/>
    <n v="7.4548946647016133E-3"/>
    <x v="1"/>
    <n v="20.329999999999998"/>
    <x v="1"/>
    <n v="6882"/>
    <n v="0.85"/>
    <x v="4"/>
    <n v="0"/>
    <x v="1"/>
    <x v="1"/>
    <n v="0"/>
    <x v="1"/>
    <x v="1"/>
    <x v="1"/>
    <n v="0"/>
    <x v="1"/>
    <x v="1"/>
    <x v="1"/>
    <x v="1"/>
    <x v="0"/>
    <x v="0"/>
    <x v="0"/>
    <x v="0"/>
    <x v="0"/>
    <x v="0"/>
    <x v="0"/>
    <x v="0"/>
    <x v="0"/>
    <m/>
    <x v="0"/>
    <x v="0"/>
    <x v="0"/>
    <x v="0"/>
    <x v="0"/>
    <m/>
    <n v="20051022"/>
    <x v="0"/>
    <s v="ENERGY LABS CASPER ID No C05100975-001"/>
    <m/>
    <s v="5297-5357"/>
    <d v="2005-11-11T00:00:00"/>
  </r>
  <r>
    <x v="0"/>
    <s v="T21N R102W S10 fCODY/STEELE/BAXTER"/>
    <n v="49124945"/>
    <x v="0"/>
    <x v="0"/>
    <x v="5"/>
    <m/>
    <s v="10"/>
    <s v=" 21"/>
    <s v=" 102"/>
    <n v="41.814749999999997"/>
    <n v="-108.95251"/>
    <s v="4903720760"/>
    <s v="UPPR NO. 11-10"/>
    <x v="5"/>
    <s v="CODY/STEELE/BAXTER"/>
    <m/>
    <m/>
    <n v="30"/>
    <x v="0"/>
    <n v="7563"/>
    <n v="7593"/>
    <n v="8993"/>
    <m/>
    <x v="0"/>
    <d v="1975-12-31T00:00:00"/>
    <n v="7.9000000953674316"/>
    <x v="0"/>
    <n v="416"/>
    <n v="102"/>
    <n v="8471"/>
    <n v="-3"/>
    <x v="0"/>
    <n v="13800"/>
    <n v="508"/>
    <m/>
    <x v="0"/>
    <n v="7"/>
    <n v="23304"/>
    <x v="0"/>
    <s v="AMOCO PRODUCTION CO"/>
    <n v="20.758400000000002"/>
    <n v="8.39358"/>
    <n v="368.48849999999999"/>
    <n v="0"/>
    <n v="397.64047999999997"/>
    <n v="389.298"/>
    <n v="8.3261199999999995"/>
    <m/>
    <x v="0"/>
    <n v="0.14574000000000001"/>
    <n v="397.76985999999999"/>
    <n v="-1.6265818219062382E-4"/>
    <n v="23298"/>
    <n v="-1.2874983906270118E-4"/>
    <n v="5.2203940604839835E-2"/>
    <n v="2.110846461104765E-2"/>
    <n v="0.92668759478411256"/>
    <n v="0.97870160398779338"/>
    <n v="2.0932003244288039E-2"/>
    <n v="3.6639276791861509E-4"/>
    <x v="0"/>
    <m/>
    <x v="0"/>
    <m/>
    <m/>
    <x v="0"/>
    <m/>
    <x v="0"/>
    <x v="0"/>
    <m/>
    <x v="0"/>
    <x v="0"/>
    <x v="0"/>
    <m/>
    <x v="0"/>
    <x v="0"/>
    <x v="0"/>
    <x v="0"/>
    <x v="0"/>
    <x v="0"/>
    <x v="0"/>
    <x v="0"/>
    <x v="0"/>
    <x v="0"/>
    <x v="0"/>
    <x v="0"/>
    <x v="0"/>
    <m/>
    <x v="0"/>
    <x v="0"/>
    <x v="0"/>
    <x v="0"/>
    <x v="0"/>
    <s v="DST #1"/>
    <m/>
    <x v="0"/>
    <m/>
    <m/>
    <m/>
    <m/>
  </r>
  <r>
    <x v="0"/>
    <s v="T21N R100W S12 fMESAVERDE"/>
    <n v="49008043"/>
    <x v="0"/>
    <x v="0"/>
    <x v="0"/>
    <m/>
    <s v="12"/>
    <s v=" 21"/>
    <s v=" 100"/>
    <n v="41.80236"/>
    <n v="-108.68183000000001"/>
    <s v="4903705848"/>
    <s v="SKYLINE-FEDERAL A-1"/>
    <x v="0"/>
    <s v="MESAVERDE"/>
    <m/>
    <m/>
    <m/>
    <x v="1"/>
    <n v="3837"/>
    <m/>
    <n v="4057"/>
    <m/>
    <x v="4"/>
    <m/>
    <n v="7.3000001907348633"/>
    <x v="0"/>
    <n v="1320"/>
    <n v="752"/>
    <n v="12629"/>
    <n v="-3"/>
    <x v="0"/>
    <n v="20800"/>
    <n v="1769"/>
    <m/>
    <x v="0"/>
    <n v="2942"/>
    <n v="39314"/>
    <x v="0"/>
    <m/>
    <n v="65.867999999999995"/>
    <n v="61.882080000000002"/>
    <n v="549.36149999999998"/>
    <n v="0"/>
    <n v="677.11158"/>
    <n v="586.76800000000003"/>
    <n v="28.993909999999996"/>
    <m/>
    <x v="0"/>
    <n v="61.252440000000007"/>
    <n v="677.01435000000004"/>
    <n v="7.1802775388820535E-5"/>
    <n v="40206"/>
    <n v="1.1217303822937626E-2"/>
    <n v="9.7277910975913304E-2"/>
    <n v="9.1391259325383278E-2"/>
    <n v="0.8113308296987034"/>
    <n v="0.86669950201203272"/>
    <n v="4.2826138027945777E-2"/>
    <n v="9.0474359960021539E-2"/>
    <x v="0"/>
    <m/>
    <x v="0"/>
    <m/>
    <m/>
    <x v="0"/>
    <m/>
    <x v="0"/>
    <x v="0"/>
    <m/>
    <x v="0"/>
    <x v="0"/>
    <x v="0"/>
    <m/>
    <x v="0"/>
    <x v="0"/>
    <x v="0"/>
    <x v="0"/>
    <x v="0"/>
    <x v="0"/>
    <x v="0"/>
    <x v="0"/>
    <x v="0"/>
    <x v="0"/>
    <x v="0"/>
    <x v="0"/>
    <x v="0"/>
    <m/>
    <x v="0"/>
    <x v="0"/>
    <x v="0"/>
    <x v="0"/>
    <x v="0"/>
    <s v="PRODUCTION TEST"/>
    <m/>
    <x v="0"/>
    <m/>
    <m/>
    <m/>
    <m/>
  </r>
  <r>
    <x v="0"/>
    <s v="T21N R099W S33 fLANCE"/>
    <n v="49009415"/>
    <x v="0"/>
    <x v="0"/>
    <x v="69"/>
    <m/>
    <s v="33"/>
    <s v=" 21"/>
    <s v=" 99"/>
    <n v="41.748179999999998"/>
    <n v="-108.61757"/>
    <s v="4903705822"/>
    <s v="NO. 4"/>
    <x v="0"/>
    <s v="LANCE"/>
    <m/>
    <m/>
    <n v="10"/>
    <x v="0"/>
    <n v="2134"/>
    <n v="2144"/>
    <m/>
    <m/>
    <x v="0"/>
    <m/>
    <n v="8.3999996185302734"/>
    <x v="2"/>
    <n v="3"/>
    <n v="-1"/>
    <n v="1045"/>
    <n v="-3"/>
    <x v="0"/>
    <n v="290"/>
    <n v="1305"/>
    <m/>
    <x v="0"/>
    <n v="725"/>
    <n v="2747"/>
    <x v="0"/>
    <m/>
    <n v="0.1497"/>
    <n v="0"/>
    <n v="45.457500000000003"/>
    <n v="0"/>
    <n v="45.607199999999999"/>
    <n v="8.1808999999999994"/>
    <n v="21.388949999999998"/>
    <m/>
    <x v="0"/>
    <n v="15.094500000000002"/>
    <n v="44.664349999999999"/>
    <n v="1.0444597439614142E-2"/>
    <n v="3361"/>
    <n v="0.10052390307793058"/>
    <n v="3.2823764668736518E-3"/>
    <n v="0"/>
    <n v="0.99671762353312632"/>
    <n v="0.18316397753465571"/>
    <n v="0.47888192708502414"/>
    <n v="0.33795409538032017"/>
    <x v="0"/>
    <m/>
    <x v="0"/>
    <m/>
    <m/>
    <x v="0"/>
    <m/>
    <x v="0"/>
    <x v="0"/>
    <m/>
    <x v="0"/>
    <x v="0"/>
    <x v="0"/>
    <m/>
    <x v="0"/>
    <x v="0"/>
    <x v="0"/>
    <x v="0"/>
    <x v="0"/>
    <x v="0"/>
    <x v="0"/>
    <x v="0"/>
    <x v="0"/>
    <x v="0"/>
    <x v="0"/>
    <x v="0"/>
    <x v="0"/>
    <m/>
    <x v="0"/>
    <x v="0"/>
    <x v="0"/>
    <x v="0"/>
    <x v="0"/>
    <s v="DST NO. 2"/>
    <m/>
    <x v="0"/>
    <m/>
    <m/>
    <m/>
    <m/>
  </r>
  <r>
    <x v="0"/>
    <s v="T21N R099W S25 fMESAVERDE/ALMOND"/>
    <n v="49008374"/>
    <x v="0"/>
    <x v="0"/>
    <x v="69"/>
    <m/>
    <s v="25"/>
    <s v=" 21"/>
    <s v=" 99"/>
    <n v="41.762619999999998"/>
    <n v="-108.56591"/>
    <s v="4903705831"/>
    <s v="UNIT NO. 5"/>
    <x v="0"/>
    <s v="MESAVERDE/ALMOND"/>
    <m/>
    <m/>
    <n v="43"/>
    <x v="0"/>
    <n v="4507"/>
    <n v="4550"/>
    <m/>
    <m/>
    <x v="0"/>
    <d v="1963-12-05T00:00:00"/>
    <n v="7.9000000953674316"/>
    <x v="0"/>
    <n v="31"/>
    <n v="14"/>
    <n v="2574"/>
    <n v="28"/>
    <x v="0"/>
    <n v="1030"/>
    <n v="5246"/>
    <m/>
    <x v="0"/>
    <n v="-1"/>
    <n v="6269"/>
    <x v="0"/>
    <m/>
    <n v="1.5468999999999999"/>
    <n v="1.1520600000000001"/>
    <n v="111.96899999999999"/>
    <n v="0.71623999999999999"/>
    <n v="115.38419999999999"/>
    <n v="29.0563"/>
    <n v="85.981939999999994"/>
    <m/>
    <x v="0"/>
    <n v="0"/>
    <n v="115.03824"/>
    <n v="1.5014162683113282E-3"/>
    <n v="8919"/>
    <n v="0.17447985251514353"/>
    <n v="1.3406514930120416E-2"/>
    <n v="9.9845559444014017E-3"/>
    <n v="0.97660892912547814"/>
    <n v="0.25257949008955632"/>
    <n v="0.74742050991044362"/>
    <n v="0"/>
    <x v="0"/>
    <m/>
    <x v="0"/>
    <m/>
    <m/>
    <x v="0"/>
    <m/>
    <x v="0"/>
    <x v="0"/>
    <m/>
    <x v="0"/>
    <x v="0"/>
    <x v="0"/>
    <m/>
    <x v="0"/>
    <x v="0"/>
    <x v="0"/>
    <x v="0"/>
    <x v="0"/>
    <x v="0"/>
    <x v="0"/>
    <x v="0"/>
    <x v="0"/>
    <x v="0"/>
    <x v="0"/>
    <x v="0"/>
    <x v="0"/>
    <m/>
    <x v="0"/>
    <x v="0"/>
    <x v="0"/>
    <x v="0"/>
    <x v="0"/>
    <s v="DST NO. 1"/>
    <m/>
    <x v="0"/>
    <m/>
    <m/>
    <m/>
    <m/>
  </r>
  <r>
    <x v="0"/>
    <s v="T21N R098W S34 fMESAVERDE"/>
    <n v="49008040"/>
    <x v="0"/>
    <x v="0"/>
    <x v="70"/>
    <m/>
    <s v="34"/>
    <s v=" 21"/>
    <s v=" 98"/>
    <n v="41.746810000000004"/>
    <n v="-108.48587000000001"/>
    <s v="4903705818"/>
    <s v="PLAYA-FEDERAL 34-1"/>
    <x v="0"/>
    <s v="MESAVERDE"/>
    <m/>
    <m/>
    <n v="14"/>
    <x v="0"/>
    <n v="4778"/>
    <n v="4792"/>
    <m/>
    <m/>
    <x v="1"/>
    <m/>
    <n v="8.6000003814697266"/>
    <x v="0"/>
    <n v="28"/>
    <n v="17"/>
    <n v="6237"/>
    <n v="-3"/>
    <x v="0"/>
    <n v="6200"/>
    <n v="5551"/>
    <m/>
    <x v="0"/>
    <n v="300"/>
    <n v="15576"/>
    <x v="0"/>
    <m/>
    <n v="1.3972"/>
    <n v="1.39893"/>
    <n v="271.30949999999996"/>
    <n v="0"/>
    <n v="274.10562999999996"/>
    <n v="174.90199999999999"/>
    <n v="90.980889999999988"/>
    <m/>
    <x v="0"/>
    <n v="6.2460000000000004"/>
    <n v="272.12888999999996"/>
    <n v="3.6188485487881773E-3"/>
    <n v="18327"/>
    <n v="8.1143261658260329E-2"/>
    <n v="5.0973050061029401E-3"/>
    <n v="5.1036164415885956E-3"/>
    <n v="0.98979907855230842"/>
    <n v="0.64271750051969867"/>
    <n v="0.33433014039780928"/>
    <n v="2.295235908249213E-2"/>
    <x v="0"/>
    <m/>
    <x v="0"/>
    <m/>
    <m/>
    <x v="0"/>
    <m/>
    <x v="0"/>
    <x v="0"/>
    <m/>
    <x v="0"/>
    <x v="0"/>
    <x v="0"/>
    <m/>
    <x v="0"/>
    <x v="0"/>
    <x v="0"/>
    <x v="0"/>
    <x v="0"/>
    <x v="0"/>
    <x v="0"/>
    <x v="0"/>
    <x v="0"/>
    <x v="0"/>
    <x v="0"/>
    <x v="0"/>
    <x v="0"/>
    <m/>
    <x v="0"/>
    <x v="0"/>
    <x v="0"/>
    <x v="0"/>
    <x v="0"/>
    <s v="PRODUCTION"/>
    <m/>
    <x v="0"/>
    <m/>
    <m/>
    <m/>
    <m/>
  </r>
  <r>
    <x v="0"/>
    <s v="T21N R098W S28 fLEWIS"/>
    <n v="49008331"/>
    <x v="0"/>
    <x v="0"/>
    <x v="70"/>
    <m/>
    <s v="28"/>
    <s v=" 21"/>
    <s v=" 98"/>
    <n v="41.761589999999998"/>
    <n v="-108.49633"/>
    <s v="4903720079"/>
    <s v="28-1 GOVERNMENT"/>
    <x v="0"/>
    <s v="LEWIS"/>
    <m/>
    <m/>
    <n v="-4800"/>
    <x v="0"/>
    <n v="4800"/>
    <m/>
    <m/>
    <m/>
    <x v="1"/>
    <d v="1968-01-22T00:00:00"/>
    <n v="7"/>
    <x v="0"/>
    <n v="1725"/>
    <n v="867"/>
    <n v="6516"/>
    <n v="90"/>
    <x v="0"/>
    <n v="13200"/>
    <n v="4307"/>
    <m/>
    <x v="0"/>
    <n v="10"/>
    <n v="24529"/>
    <x v="0"/>
    <m/>
    <n v="86.077500000000001"/>
    <n v="71.345430000000007"/>
    <n v="283.44599999999997"/>
    <n v="2.3022"/>
    <n v="443.17113000000001"/>
    <n v="372.37200000000001"/>
    <n v="70.591729999999998"/>
    <m/>
    <x v="0"/>
    <n v="0.20820000000000002"/>
    <n v="443.17192999999997"/>
    <n v="-9.0258505546341601E-7"/>
    <n v="26712"/>
    <n v="4.2602603384008897E-2"/>
    <n v="0.19423083809633537"/>
    <n v="0.16098844254588518"/>
    <n v="0.64478071935777947"/>
    <n v="0.84024274732382087"/>
    <n v="0.15928745757882273"/>
    <n v="4.6979509735645944E-4"/>
    <x v="0"/>
    <m/>
    <x v="0"/>
    <m/>
    <m/>
    <x v="0"/>
    <m/>
    <x v="0"/>
    <x v="0"/>
    <m/>
    <x v="0"/>
    <x v="0"/>
    <x v="0"/>
    <m/>
    <x v="0"/>
    <x v="0"/>
    <x v="0"/>
    <x v="0"/>
    <x v="0"/>
    <x v="0"/>
    <x v="0"/>
    <x v="0"/>
    <x v="0"/>
    <x v="0"/>
    <x v="0"/>
    <x v="0"/>
    <x v="0"/>
    <m/>
    <x v="0"/>
    <x v="0"/>
    <x v="0"/>
    <x v="0"/>
    <x v="0"/>
    <s v="PRODUCTION"/>
    <m/>
    <x v="0"/>
    <m/>
    <m/>
    <m/>
    <m/>
  </r>
  <r>
    <x v="0"/>
    <s v="T21N R098W S27 fMESAVERDE/ALMOND"/>
    <n v="49008390"/>
    <x v="0"/>
    <x v="0"/>
    <x v="70"/>
    <m/>
    <s v="27"/>
    <s v=" 21"/>
    <s v=" 98"/>
    <n v="41.758879999999998"/>
    <n v="-108.47494"/>
    <s v="4903706455"/>
    <s v="UNIT NO. 18"/>
    <x v="0"/>
    <s v="MESAVERDE/ALMOND"/>
    <m/>
    <m/>
    <n v="17"/>
    <x v="0"/>
    <n v="5885"/>
    <n v="5902"/>
    <m/>
    <m/>
    <x v="1"/>
    <d v="1966-12-21T00:00:00"/>
    <n v="6.9000000953674316"/>
    <x v="0"/>
    <n v="4637"/>
    <n v="1615"/>
    <n v="24463"/>
    <n v="200"/>
    <x v="0"/>
    <n v="47500"/>
    <n v="1537"/>
    <m/>
    <x v="0"/>
    <n v="3300"/>
    <n v="82472"/>
    <x v="0"/>
    <m/>
    <n v="231.38630000000001"/>
    <n v="132.89834999999999"/>
    <n v="1064.1405"/>
    <n v="5.1159999999999997"/>
    <n v="1433.54115"/>
    <n v="1339.9749999999999"/>
    <n v="25.191429999999997"/>
    <m/>
    <x v="0"/>
    <n v="68.706000000000003"/>
    <n v="1433.8724299999999"/>
    <n v="-1.1553268852129758E-4"/>
    <n v="83249"/>
    <n v="4.6886031341833567E-3"/>
    <n v="0.16140889991194185"/>
    <n v="9.2706337728777441E-2"/>
    <n v="0.7458847623592807"/>
    <n v="0.93451479501562074"/>
    <n v="1.7568808405082452E-2"/>
    <n v="4.7916396579296812E-2"/>
    <x v="0"/>
    <m/>
    <x v="0"/>
    <m/>
    <m/>
    <x v="0"/>
    <m/>
    <x v="0"/>
    <x v="0"/>
    <m/>
    <x v="0"/>
    <x v="0"/>
    <x v="0"/>
    <m/>
    <x v="0"/>
    <x v="0"/>
    <x v="0"/>
    <x v="0"/>
    <x v="0"/>
    <x v="0"/>
    <x v="0"/>
    <x v="0"/>
    <x v="0"/>
    <x v="0"/>
    <x v="0"/>
    <x v="0"/>
    <x v="0"/>
    <m/>
    <x v="0"/>
    <x v="0"/>
    <x v="0"/>
    <x v="0"/>
    <x v="0"/>
    <s v="PRODUCTION"/>
    <m/>
    <x v="0"/>
    <m/>
    <m/>
    <m/>
    <m/>
  </r>
  <r>
    <x v="0"/>
    <s v="T21N R098W S26 fMESAVERDE/ERICSON"/>
    <n v="49008039"/>
    <x v="0"/>
    <x v="0"/>
    <x v="70"/>
    <s v="N  SE"/>
    <s v="26"/>
    <s v=" 21"/>
    <s v=" 98"/>
    <n v="41.761490000000002"/>
    <n v="-108.45677000000001"/>
    <s v="4903705829"/>
    <s v="UNIT NO. 1"/>
    <x v="0"/>
    <s v="MESAVERDE/ERICSON"/>
    <m/>
    <m/>
    <n v="58"/>
    <x v="0"/>
    <n v="6201"/>
    <n v="6259"/>
    <m/>
    <m/>
    <x v="0"/>
    <d v="1957-12-31T00:00:00"/>
    <n v="6.8000001907348633"/>
    <x v="0"/>
    <n v="207"/>
    <n v="591"/>
    <n v="26231"/>
    <n v="-3"/>
    <x v="0"/>
    <n v="37000"/>
    <n v="1940"/>
    <m/>
    <x v="0"/>
    <n v="5996"/>
    <n v="70981"/>
    <x v="0"/>
    <s v="MERIT ENERGY COMPANY"/>
    <n v="10.3293"/>
    <n v="48.633389999999999"/>
    <n v="1141.0484999999999"/>
    <n v="0"/>
    <n v="1200.0111899999999"/>
    <n v="1043.77"/>
    <n v="31.796599999999998"/>
    <m/>
    <x v="0"/>
    <n v="124.83672000000001"/>
    <n v="1200.4033199999999"/>
    <n v="-1.6335928580932965E-4"/>
    <n v="71959"/>
    <n v="6.8420316216594376E-3"/>
    <n v="8.6076697334797354E-3"/>
    <n v="4.0527447081555965E-2"/>
    <n v="0.9508648831849642"/>
    <n v="0.86951608897582866"/>
    <n v="2.6488263961149325E-2"/>
    <n v="0.10399564706302214"/>
    <x v="1"/>
    <n v="0"/>
    <x v="1"/>
    <n v="0"/>
    <n v="0.1"/>
    <x v="0"/>
    <n v="0"/>
    <x v="0"/>
    <x v="1"/>
    <m/>
    <x v="1"/>
    <x v="1"/>
    <x v="1"/>
    <n v="0"/>
    <x v="1"/>
    <x v="1"/>
    <x v="1"/>
    <x v="1"/>
    <x v="0"/>
    <x v="0"/>
    <x v="0"/>
    <x v="0"/>
    <x v="0"/>
    <x v="0"/>
    <x v="0"/>
    <x v="0"/>
    <x v="0"/>
    <m/>
    <x v="0"/>
    <x v="0"/>
    <x v="0"/>
    <x v="0"/>
    <x v="0"/>
    <s v="DST"/>
    <n v="19571231"/>
    <x v="1"/>
    <m/>
    <m/>
    <m/>
    <m/>
  </r>
  <r>
    <x v="0"/>
    <s v="T21N R098W S12 fLEWIS"/>
    <n v="49008037"/>
    <x v="0"/>
    <x v="0"/>
    <x v="71"/>
    <m/>
    <s v="12"/>
    <s v=" 21"/>
    <s v=" 98"/>
    <n v="41.804099999999998"/>
    <n v="-108.43980000000001"/>
    <s v="4903706373"/>
    <s v="1 UNIT (PRENALTA)"/>
    <x v="0"/>
    <s v="LEWIS"/>
    <m/>
    <m/>
    <n v="173"/>
    <x v="0"/>
    <n v="5596"/>
    <n v="5769"/>
    <m/>
    <m/>
    <x v="1"/>
    <d v="1967-05-31T00:00:00"/>
    <n v="8.8000001907348633"/>
    <x v="0"/>
    <n v="9"/>
    <n v="7"/>
    <n v="2097"/>
    <n v="16"/>
    <x v="0"/>
    <n v="1590"/>
    <n v="2562"/>
    <m/>
    <x v="0"/>
    <n v="10"/>
    <n v="5159"/>
    <x v="0"/>
    <m/>
    <n v="0.4491"/>
    <n v="0.57603000000000004"/>
    <n v="91.219499999999996"/>
    <n v="0.40927999999999998"/>
    <n v="92.653909999999996"/>
    <n v="44.853899999999996"/>
    <n v="41.991179999999993"/>
    <m/>
    <x v="0"/>
    <n v="0.20820000000000002"/>
    <n v="87.053280000000001"/>
    <n v="3.1165308410865449E-2"/>
    <n v="6288"/>
    <n v="9.8628461605660869E-2"/>
    <n v="4.8470701344390113E-3"/>
    <n v="6.2170069239387742E-3"/>
    <n v="0.98893592294162214"/>
    <n v="0.51524652488682787"/>
    <n v="0.48236183633747048"/>
    <n v="2.3916387757015015E-3"/>
    <x v="0"/>
    <m/>
    <x v="0"/>
    <m/>
    <m/>
    <x v="0"/>
    <m/>
    <x v="0"/>
    <x v="0"/>
    <m/>
    <x v="0"/>
    <x v="0"/>
    <x v="0"/>
    <m/>
    <x v="0"/>
    <x v="0"/>
    <x v="0"/>
    <x v="0"/>
    <x v="0"/>
    <x v="0"/>
    <x v="0"/>
    <x v="0"/>
    <x v="0"/>
    <x v="0"/>
    <x v="0"/>
    <x v="0"/>
    <x v="0"/>
    <m/>
    <x v="0"/>
    <x v="0"/>
    <x v="0"/>
    <x v="0"/>
    <x v="0"/>
    <s v="PROD 5/24/67"/>
    <m/>
    <x v="0"/>
    <m/>
    <m/>
    <m/>
    <m/>
  </r>
  <r>
    <x v="0"/>
    <s v="T21N R098W S01 fLEWIS"/>
    <n v="49008396"/>
    <x v="0"/>
    <x v="0"/>
    <x v="70"/>
    <m/>
    <s v="1"/>
    <s v=" 21"/>
    <s v=" 98"/>
    <n v="41.818860000000001"/>
    <n v="-108.43818"/>
    <s v="4903707005"/>
    <s v="UPRR NO. 4-1"/>
    <x v="0"/>
    <s v="LEWIS"/>
    <m/>
    <m/>
    <n v="58"/>
    <x v="0"/>
    <n v="5787"/>
    <n v="5845"/>
    <m/>
    <m/>
    <x v="0"/>
    <d v="1966-12-01T00:00:00"/>
    <n v="8.1000003814697266"/>
    <x v="0"/>
    <n v="15"/>
    <n v="7"/>
    <n v="2563"/>
    <n v="16"/>
    <x v="0"/>
    <n v="2000"/>
    <n v="3440"/>
    <m/>
    <x v="0"/>
    <n v="20"/>
    <n v="6315"/>
    <x v="0"/>
    <m/>
    <n v="0.74849999999999994"/>
    <n v="0.57603000000000004"/>
    <n v="111.4905"/>
    <n v="0.40927999999999998"/>
    <n v="113.22430999999999"/>
    <n v="56.42"/>
    <n v="56.381599999999992"/>
    <m/>
    <x v="0"/>
    <n v="0.41640000000000005"/>
    <n v="113.21799999999998"/>
    <n v="2.7865817125842611E-5"/>
    <n v="8058"/>
    <n v="0.12126904612815696"/>
    <n v="6.6107711321005186E-3"/>
    <n v="5.0875116836658144E-3"/>
    <n v="0.98830171718423365"/>
    <n v="0.49833065413626815"/>
    <n v="0.49799148545284322"/>
    <n v="3.6778604108887291E-3"/>
    <x v="0"/>
    <m/>
    <x v="0"/>
    <m/>
    <m/>
    <x v="0"/>
    <m/>
    <x v="0"/>
    <x v="0"/>
    <m/>
    <x v="0"/>
    <x v="0"/>
    <x v="0"/>
    <m/>
    <x v="0"/>
    <x v="0"/>
    <x v="0"/>
    <x v="0"/>
    <x v="0"/>
    <x v="0"/>
    <x v="0"/>
    <x v="0"/>
    <x v="0"/>
    <x v="0"/>
    <x v="0"/>
    <x v="0"/>
    <x v="0"/>
    <m/>
    <x v="0"/>
    <x v="0"/>
    <x v="0"/>
    <x v="0"/>
    <x v="0"/>
    <s v="DST NO. 2"/>
    <m/>
    <x v="0"/>
    <m/>
    <m/>
    <m/>
    <m/>
  </r>
  <r>
    <x v="0"/>
    <s v="T21N R097W S19 fLEWIS"/>
    <n v="49008394"/>
    <x v="0"/>
    <x v="0"/>
    <x v="70"/>
    <m/>
    <s v="19"/>
    <s v=" 21"/>
    <s v=" 97"/>
    <n v="41.7806"/>
    <n v="-108.42201"/>
    <s v="4903706417"/>
    <s v="UNIT NO. 19"/>
    <x v="0"/>
    <s v="LEWIS"/>
    <m/>
    <m/>
    <n v="87"/>
    <x v="0"/>
    <n v="5864"/>
    <n v="5951"/>
    <m/>
    <m/>
    <x v="0"/>
    <d v="1966-10-26T00:00:00"/>
    <n v="8.1999998092651367"/>
    <x v="0"/>
    <n v="14"/>
    <n v="9"/>
    <n v="2641"/>
    <n v="25"/>
    <x v="0"/>
    <n v="2320"/>
    <n v="3087"/>
    <m/>
    <x v="0"/>
    <n v="50"/>
    <n v="6580"/>
    <x v="0"/>
    <m/>
    <n v="0.6986"/>
    <n v="0.74060999999999999"/>
    <n v="114.8835"/>
    <n v="0.63949999999999996"/>
    <n v="116.96221"/>
    <n v="65.447199999999995"/>
    <n v="50.595929999999996"/>
    <m/>
    <x v="0"/>
    <n v="1.0410000000000001"/>
    <n v="117.08412999999999"/>
    <n v="-5.2092248056512529E-4"/>
    <n v="8143"/>
    <n v="0.10616042926034096"/>
    <n v="5.972869356692217E-3"/>
    <n v="6.3320451964784183E-3"/>
    <n v="0.98769508544682938"/>
    <n v="0.5589758407053117"/>
    <n v="0.43213311658890063"/>
    <n v="8.891042705787713E-3"/>
    <x v="0"/>
    <m/>
    <x v="0"/>
    <m/>
    <m/>
    <x v="0"/>
    <m/>
    <x v="0"/>
    <x v="0"/>
    <m/>
    <x v="0"/>
    <x v="0"/>
    <x v="0"/>
    <m/>
    <x v="0"/>
    <x v="0"/>
    <x v="0"/>
    <x v="0"/>
    <x v="0"/>
    <x v="0"/>
    <x v="0"/>
    <x v="0"/>
    <x v="0"/>
    <x v="0"/>
    <x v="0"/>
    <x v="0"/>
    <x v="0"/>
    <m/>
    <x v="0"/>
    <x v="0"/>
    <x v="0"/>
    <x v="0"/>
    <x v="0"/>
    <s v="DST NO. 2 (MFE CHAMBER)"/>
    <m/>
    <x v="0"/>
    <m/>
    <m/>
    <m/>
    <m/>
  </r>
  <r>
    <x v="0"/>
    <s v="T21N R097W S18 fLEWIS"/>
    <n v="49008398"/>
    <x v="0"/>
    <x v="0"/>
    <x v="71"/>
    <m/>
    <s v="18"/>
    <s v=" 21"/>
    <s v=" 97"/>
    <n v="41.79027"/>
    <n v="-108.42843000000001"/>
    <s v="4903706359"/>
    <s v="GOVERNMENT NO. 1"/>
    <x v="0"/>
    <s v="LEWIS"/>
    <n v="-67"/>
    <m/>
    <n v="70"/>
    <x v="7"/>
    <n v="5850"/>
    <n v="5920"/>
    <m/>
    <m/>
    <x v="1"/>
    <d v="1967-05-15T00:00:00"/>
    <n v="7.8000001907348633"/>
    <x v="0"/>
    <n v="38"/>
    <n v="18"/>
    <n v="4163"/>
    <n v="80"/>
    <x v="0"/>
    <n v="5000"/>
    <n v="2599"/>
    <m/>
    <x v="0"/>
    <n v="140"/>
    <n v="10719"/>
    <x v="0"/>
    <m/>
    <n v="1.8961999999999999"/>
    <n v="1.48122"/>
    <n v="181.09049999999999"/>
    <n v="2.0463999999999998"/>
    <n v="186.51432"/>
    <n v="141.05000000000001"/>
    <n v="42.597609999999996"/>
    <m/>
    <x v="0"/>
    <n v="2.9148000000000001"/>
    <n v="186.56241"/>
    <n v="-1.2890109763748054E-4"/>
    <n v="12035"/>
    <n v="5.7835984881779025E-2"/>
    <n v="1.016651161154811E-2"/>
    <n v="7.941588613678564E-3"/>
    <n v="0.98189189977477331"/>
    <n v="0.75604726589884841"/>
    <n v="0.22832900797111269"/>
    <n v="1.5623726130038736E-2"/>
    <x v="0"/>
    <m/>
    <x v="0"/>
    <m/>
    <m/>
    <x v="0"/>
    <m/>
    <x v="0"/>
    <x v="0"/>
    <m/>
    <x v="0"/>
    <x v="0"/>
    <x v="0"/>
    <m/>
    <x v="0"/>
    <x v="0"/>
    <x v="0"/>
    <x v="0"/>
    <x v="0"/>
    <x v="0"/>
    <x v="0"/>
    <x v="0"/>
    <x v="0"/>
    <x v="0"/>
    <x v="0"/>
    <x v="0"/>
    <x v="0"/>
    <m/>
    <x v="0"/>
    <x v="0"/>
    <x v="0"/>
    <x v="0"/>
    <x v="0"/>
    <s v="PRODUCTION"/>
    <m/>
    <x v="0"/>
    <m/>
    <m/>
    <m/>
    <m/>
  </r>
  <r>
    <x v="0"/>
    <s v="T21N R097W S18 fLEWIS"/>
    <n v="49008401"/>
    <x v="0"/>
    <x v="0"/>
    <x v="71"/>
    <m/>
    <s v="18"/>
    <s v=" 21"/>
    <s v=" 97"/>
    <n v="41.788159999999998"/>
    <n v="-108.43055"/>
    <s v="4903720199"/>
    <s v="GOVT 12-18 18-21"/>
    <x v="0"/>
    <s v="LEWIS"/>
    <m/>
    <m/>
    <n v="13"/>
    <x v="0"/>
    <n v="5807"/>
    <n v="5820"/>
    <m/>
    <m/>
    <x v="1"/>
    <d v="1970-04-04T00:00:00"/>
    <n v="7.6999998092651367"/>
    <x v="0"/>
    <n v="60"/>
    <n v="40"/>
    <n v="3110"/>
    <n v="29"/>
    <x v="0"/>
    <n v="3040"/>
    <n v="3428"/>
    <m/>
    <x v="0"/>
    <n v="17"/>
    <n v="7984"/>
    <x v="0"/>
    <m/>
    <n v="2.9939999999999998"/>
    <n v="3.2915999999999999"/>
    <n v="135.285"/>
    <n v="0.74181999999999992"/>
    <n v="142.31241999999997"/>
    <n v="85.758399999999995"/>
    <n v="56.184919999999991"/>
    <m/>
    <x v="0"/>
    <n v="0.35394000000000003"/>
    <n v="142.29725999999997"/>
    <n v="5.3265932486936943E-5"/>
    <n v="9721"/>
    <n v="9.8107879130189216E-2"/>
    <n v="2.1038219995134649E-2"/>
    <n v="2.3129393766194127E-2"/>
    <n v="0.95583238623867128"/>
    <n v="0.60267077524894019"/>
    <n v="0.39484189646378298"/>
    <n v="2.487328287276931E-3"/>
    <x v="0"/>
    <m/>
    <x v="0"/>
    <m/>
    <m/>
    <x v="0"/>
    <m/>
    <x v="0"/>
    <x v="0"/>
    <m/>
    <x v="0"/>
    <x v="0"/>
    <x v="0"/>
    <m/>
    <x v="0"/>
    <x v="0"/>
    <x v="0"/>
    <x v="0"/>
    <x v="0"/>
    <x v="0"/>
    <x v="0"/>
    <x v="0"/>
    <x v="0"/>
    <x v="0"/>
    <x v="0"/>
    <x v="0"/>
    <x v="0"/>
    <m/>
    <x v="0"/>
    <x v="0"/>
    <x v="0"/>
    <x v="0"/>
    <x v="0"/>
    <s v="PRODUCTION"/>
    <m/>
    <x v="0"/>
    <m/>
    <m/>
    <m/>
    <m/>
  </r>
  <r>
    <x v="0"/>
    <s v="T21N R097W S18 fLEWIS"/>
    <n v="49008397"/>
    <x v="0"/>
    <x v="0"/>
    <x v="71"/>
    <m/>
    <s v="18"/>
    <s v=" 21"/>
    <s v=" 97"/>
    <n v="41.79027"/>
    <n v="-108.42843000000001"/>
    <s v="4903706359"/>
    <s v="GOVERNMENT NO. 1"/>
    <x v="0"/>
    <s v="LEWIS"/>
    <m/>
    <n v="-67"/>
    <n v="120"/>
    <x v="7"/>
    <n v="5797"/>
    <n v="5917"/>
    <m/>
    <m/>
    <x v="4"/>
    <d v="1965-11-22T00:00:00"/>
    <n v="8"/>
    <x v="0"/>
    <n v="545"/>
    <n v="270"/>
    <n v="3480"/>
    <n v="53"/>
    <x v="0"/>
    <n v="5700"/>
    <n v="2416"/>
    <m/>
    <x v="0"/>
    <n v="105"/>
    <n v="11346"/>
    <x v="0"/>
    <m/>
    <n v="27.195499999999999"/>
    <n v="22.218299999999999"/>
    <n v="151.38"/>
    <n v="1.3557399999999999"/>
    <n v="202.14953999999997"/>
    <n v="160.797"/>
    <n v="39.598239999999997"/>
    <m/>
    <x v="0"/>
    <n v="2.1861000000000002"/>
    <n v="202.58134000000001"/>
    <n v="-1.0668817758606366E-3"/>
    <n v="12566"/>
    <n v="5.1020408163265307E-2"/>
    <n v="0.13453159477879595"/>
    <n v="0.10991021795053307"/>
    <n v="0.75555818727067103"/>
    <n v="0.7937404303871225"/>
    <n v="0.19546834866429452"/>
    <n v="1.0791220948582925E-2"/>
    <x v="0"/>
    <m/>
    <x v="0"/>
    <m/>
    <m/>
    <x v="0"/>
    <m/>
    <x v="0"/>
    <x v="0"/>
    <m/>
    <x v="0"/>
    <x v="0"/>
    <x v="0"/>
    <m/>
    <x v="0"/>
    <x v="0"/>
    <x v="0"/>
    <x v="0"/>
    <x v="0"/>
    <x v="0"/>
    <x v="0"/>
    <x v="0"/>
    <x v="0"/>
    <x v="0"/>
    <x v="0"/>
    <x v="0"/>
    <x v="0"/>
    <m/>
    <x v="0"/>
    <x v="0"/>
    <x v="0"/>
    <x v="0"/>
    <x v="0"/>
    <s v="PRODUCTION TEST (11-17-65)"/>
    <m/>
    <x v="0"/>
    <m/>
    <m/>
    <m/>
    <m/>
  </r>
  <r>
    <x v="0"/>
    <s v="T21N R097W S06 fLEWIS"/>
    <n v="49008402"/>
    <x v="0"/>
    <x v="0"/>
    <x v="70"/>
    <m/>
    <s v="6"/>
    <s v=" 21"/>
    <s v=" 97"/>
    <n v="41.818019999999997"/>
    <n v="-108.41987"/>
    <s v="4903706431"/>
    <s v="GOVERNMENT 1-6"/>
    <x v="0"/>
    <s v="LEWIS"/>
    <m/>
    <m/>
    <n v="40"/>
    <x v="0"/>
    <n v="5888"/>
    <n v="5928"/>
    <m/>
    <m/>
    <x v="0"/>
    <d v="1967-07-13T00:00:00"/>
    <n v="8"/>
    <x v="0"/>
    <n v="46"/>
    <n v="3"/>
    <n v="2607"/>
    <n v="22"/>
    <x v="0"/>
    <n v="1980"/>
    <n v="3648"/>
    <m/>
    <x v="0"/>
    <n v="42"/>
    <n v="6497"/>
    <x v="0"/>
    <m/>
    <n v="2.2953999999999999"/>
    <n v="0.24687000000000001"/>
    <n v="113.4045"/>
    <n v="0.56275999999999993"/>
    <n v="116.50953"/>
    <n v="55.855799999999995"/>
    <n v="59.790719999999993"/>
    <m/>
    <x v="0"/>
    <n v="0.87444000000000011"/>
    <n v="116.52095999999999"/>
    <n v="-4.9049375470094324E-5"/>
    <n v="8345"/>
    <n v="0.12451152135830751"/>
    <n v="1.9701392667192116E-2"/>
    <n v="2.1188824639495158E-3"/>
    <n v="0.9781797248688584"/>
    <n v="0.47936268290271555"/>
    <n v="0.51313274452939628"/>
    <n v="7.5045725678882166E-3"/>
    <x v="0"/>
    <m/>
    <x v="0"/>
    <m/>
    <m/>
    <x v="0"/>
    <m/>
    <x v="0"/>
    <x v="0"/>
    <m/>
    <x v="0"/>
    <x v="0"/>
    <x v="0"/>
    <m/>
    <x v="0"/>
    <x v="0"/>
    <x v="0"/>
    <x v="0"/>
    <x v="0"/>
    <x v="0"/>
    <x v="0"/>
    <x v="0"/>
    <x v="0"/>
    <x v="0"/>
    <x v="0"/>
    <x v="0"/>
    <x v="0"/>
    <m/>
    <x v="0"/>
    <x v="0"/>
    <x v="0"/>
    <x v="0"/>
    <x v="0"/>
    <s v="DST NO. 2 (MFE)"/>
    <m/>
    <x v="0"/>
    <m/>
    <m/>
    <m/>
    <m/>
  </r>
  <r>
    <x v="1"/>
    <s v="T21N R095W S34 fMESAVERDE/ALMOND"/>
    <n v="3871"/>
    <x v="0"/>
    <x v="0"/>
    <x v="28"/>
    <s v="NE NE"/>
    <n v="34"/>
    <n v="21"/>
    <n v="95"/>
    <n v="41.752499999999998"/>
    <n v="-108.12860999999999"/>
    <s v="4903723957"/>
    <s v="W. WAMSUTTER 1-34-21-95"/>
    <x v="0"/>
    <s v="MESAVERDE/ALMOND"/>
    <m/>
    <m/>
    <m/>
    <x v="0"/>
    <s v="9351"/>
    <m/>
    <n v="9734"/>
    <m/>
    <x v="2"/>
    <d v="1994-08-30T00:00:00"/>
    <n v="7.91"/>
    <x v="1"/>
    <n v="22.2"/>
    <n v="2.8"/>
    <n v="2690"/>
    <n v="83.7"/>
    <x v="1"/>
    <n v="2680"/>
    <n v="2070"/>
    <m/>
    <x v="0"/>
    <n v="110"/>
    <n v="7100"/>
    <x v="0"/>
    <s v="SNYDER OIL"/>
    <n v="1.10778"/>
    <n v="0.23041199999999998"/>
    <n v="117.015"/>
    <n v="2.1410459999999998"/>
    <n v="120.494238"/>
    <n v="75.602800000000002"/>
    <n v="33.927299999999995"/>
    <n v="0"/>
    <x v="1"/>
    <n v="2.2902"/>
    <n v="111.8203"/>
    <n v="3.7337043452700287E-2"/>
    <n v="7658.7"/>
    <n v="3.7855637691666597E-2"/>
    <n v="9.1936346367035415E-3"/>
    <n v="1.912224217725664E-3"/>
    <n v="0.98889414114557073"/>
    <n v="0.67610979401772309"/>
    <n v="0.30340913054248642"/>
    <n v="2.0481075439790448E-2"/>
    <x v="0"/>
    <n v="1.6"/>
    <x v="0"/>
    <m/>
    <m/>
    <x v="0"/>
    <n v="10600"/>
    <x v="0"/>
    <x v="0"/>
    <m/>
    <x v="3"/>
    <x v="0"/>
    <x v="7"/>
    <n v="3"/>
    <x v="1"/>
    <x v="0"/>
    <x v="1"/>
    <x v="1"/>
    <x v="0"/>
    <x v="0"/>
    <x v="0"/>
    <x v="0"/>
    <x v="0"/>
    <x v="0"/>
    <x v="0"/>
    <x v="0"/>
    <x v="0"/>
    <m/>
    <x v="0"/>
    <x v="0"/>
    <x v="0"/>
    <x v="0"/>
    <x v="0"/>
    <m/>
    <n v="19940830"/>
    <x v="0"/>
    <s v="ENVIRO-TEST CASPER LAB No L3242-10"/>
    <m/>
    <m/>
    <d v="2001-08-03T00:00:00"/>
  </r>
  <r>
    <x v="1"/>
    <s v="T21N R095W S34 fMESAVERDE/ALMOND"/>
    <n v="3872"/>
    <x v="0"/>
    <x v="0"/>
    <x v="28"/>
    <s v="SW SE"/>
    <n v="34"/>
    <n v="21"/>
    <n v="95"/>
    <n v="41.744720000000001"/>
    <n v="-108.12951"/>
    <s v="4903722020"/>
    <s v="W. WAMSUTTER 1D-34"/>
    <x v="0"/>
    <s v="MESAVERDE/ALMOND"/>
    <m/>
    <m/>
    <m/>
    <x v="0"/>
    <s v="9198"/>
    <m/>
    <n v="9900"/>
    <n v="9601"/>
    <x v="2"/>
    <d v="1994-08-30T00:00:00"/>
    <n v="8.0399999999999991"/>
    <x v="1"/>
    <m/>
    <m/>
    <n v="4421"/>
    <n v="99"/>
    <x v="1"/>
    <n v="5450"/>
    <n v="2509"/>
    <m/>
    <x v="0"/>
    <m/>
    <n v="12479"/>
    <x v="0"/>
    <s v="SNYDER OIL"/>
    <n v="0"/>
    <n v="0"/>
    <n v="192.31349999999998"/>
    <n v="2.5324199999999997"/>
    <n v="194.84591999999998"/>
    <n v="153.74449999999999"/>
    <n v="41.122509999999998"/>
    <n v="0"/>
    <x v="1"/>
    <n v="0"/>
    <n v="194.86700999999999"/>
    <n v="-5.4116757173068786E-5"/>
    <n v="12479"/>
    <n v="0"/>
    <n v="0"/>
    <n v="0"/>
    <n v="1"/>
    <n v="0.78897141183620556"/>
    <n v="0.21102858816379438"/>
    <n v="0"/>
    <x v="0"/>
    <m/>
    <x v="0"/>
    <m/>
    <m/>
    <x v="0"/>
    <n v="15599"/>
    <x v="0"/>
    <x v="0"/>
    <m/>
    <x v="0"/>
    <x v="0"/>
    <x v="0"/>
    <m/>
    <x v="0"/>
    <x v="0"/>
    <x v="0"/>
    <x v="0"/>
    <x v="0"/>
    <x v="0"/>
    <x v="0"/>
    <x v="0"/>
    <x v="0"/>
    <x v="0"/>
    <x v="0"/>
    <x v="0"/>
    <x v="0"/>
    <m/>
    <x v="0"/>
    <x v="0"/>
    <x v="0"/>
    <x v="0"/>
    <x v="0"/>
    <m/>
    <n v="19940830"/>
    <x v="0"/>
    <s v="BEUERMAN AND ASSOCIATES BUTTE MT LAB No 94-647"/>
    <m/>
    <m/>
    <d v="1994-09-23T00:00:00"/>
  </r>
  <r>
    <x v="1"/>
    <s v="T21N R095W S34 fMESAVERDE/ALMOND"/>
    <n v="3875"/>
    <x v="0"/>
    <x v="0"/>
    <x v="28"/>
    <s v="NW SW"/>
    <n v="34"/>
    <n v="21"/>
    <n v="95"/>
    <n v="41.745148"/>
    <n v="-108.138931"/>
    <s v="4903723549"/>
    <s v="W. WAMSUTTER 12-34"/>
    <x v="0"/>
    <s v="MESAVERDE/ALMOND"/>
    <m/>
    <m/>
    <m/>
    <x v="0"/>
    <s v="9197"/>
    <m/>
    <n v="9545"/>
    <m/>
    <x v="2"/>
    <d v="1995-07-19T00:00:00"/>
    <n v="7.7"/>
    <x v="1"/>
    <n v="46"/>
    <n v="21"/>
    <n v="5107"/>
    <n v="187"/>
    <x v="1"/>
    <n v="7598"/>
    <n v="1728"/>
    <m/>
    <x v="0"/>
    <n v="266"/>
    <n v="14953"/>
    <x v="0"/>
    <s v="SNYDER OIL"/>
    <n v="2.2953999999999999"/>
    <n v="1.7280900000000001"/>
    <n v="222.15449999999998"/>
    <n v="4.7834599999999998"/>
    <n v="230.96144999999999"/>
    <n v="214.33957999999998"/>
    <n v="28.321919999999999"/>
    <n v="0"/>
    <x v="1"/>
    <n v="5.5381200000000002"/>
    <n v="248.19961999999998"/>
    <n v="-3.5975731500891749E-2"/>
    <n v="14953"/>
    <n v="0"/>
    <n v="9.9384550971601537E-3"/>
    <n v="7.4821577367132058E-3"/>
    <n v="0.98257938716612658"/>
    <n v="0.86357738984451304"/>
    <n v="0.11410944142460815"/>
    <n v="2.23131687308788E-2"/>
    <x v="0"/>
    <n v="4.1100000000000003"/>
    <x v="0"/>
    <m/>
    <m/>
    <x v="0"/>
    <n v="18691"/>
    <x v="2"/>
    <x v="0"/>
    <n v="156.63"/>
    <x v="0"/>
    <x v="0"/>
    <x v="0"/>
    <m/>
    <x v="0"/>
    <x v="9"/>
    <x v="0"/>
    <x v="0"/>
    <x v="0"/>
    <x v="0"/>
    <x v="0"/>
    <x v="0"/>
    <x v="0"/>
    <x v="0"/>
    <x v="0"/>
    <x v="0"/>
    <x v="0"/>
    <m/>
    <x v="0"/>
    <x v="0"/>
    <x v="0"/>
    <x v="0"/>
    <x v="0"/>
    <m/>
    <n v="19950719"/>
    <x v="0"/>
    <s v="BEUERMAN AND ASSOCIATES BUTTE MT LAB No 95-460"/>
    <m/>
    <m/>
    <d v="1995-07-19T00:00:00"/>
  </r>
  <r>
    <x v="1"/>
    <s v="T21N R095W S33 fLEWIS-MESAVERDE"/>
    <n v="3556"/>
    <x v="0"/>
    <x v="0"/>
    <x v="28"/>
    <s v="C NE"/>
    <n v="33"/>
    <n v="21"/>
    <n v="95"/>
    <n v="41.752344000000001"/>
    <n v="-108.148078"/>
    <s v="4903724671"/>
    <s v="WEST WAMSUTTER 33-03"/>
    <x v="0"/>
    <s v="LEWIS-MESAVERDE"/>
    <m/>
    <m/>
    <m/>
    <x v="0"/>
    <s v="7543"/>
    <m/>
    <n v="9685"/>
    <n v="9646"/>
    <x v="2"/>
    <d v="2002-10-30T00:00:00"/>
    <n v="7.18"/>
    <x v="1"/>
    <n v="22.8"/>
    <m/>
    <n v="2660"/>
    <n v="18.5"/>
    <x v="1"/>
    <n v="3349"/>
    <n v="1590"/>
    <m/>
    <x v="0"/>
    <n v="25"/>
    <n v="9948"/>
    <x v="0"/>
    <s v="BP AMERICA PRODUCTION CO"/>
    <n v="1.1377200000000001"/>
    <n v="0"/>
    <n v="115.71"/>
    <n v="0.47322999999999998"/>
    <n v="117.32095"/>
    <n v="94.475290000000001"/>
    <n v="26.060099999999998"/>
    <n v="0"/>
    <x v="1"/>
    <n v="0.52050000000000007"/>
    <n v="121.05589000000001"/>
    <n v="-1.5668216761326344E-2"/>
    <n v="7665.3"/>
    <n v="-0.12960092657253325"/>
    <n v="9.6975007447518968E-3"/>
    <n v="0"/>
    <n v="0.99030249925524805"/>
    <n v="0.78042704076604619"/>
    <n v="0.21527329236107387"/>
    <n v="4.2996668728799573E-3"/>
    <x v="0"/>
    <n v="2.83"/>
    <x v="0"/>
    <m/>
    <m/>
    <x v="0"/>
    <n v="11600"/>
    <x v="0"/>
    <x v="0"/>
    <m/>
    <x v="0"/>
    <x v="0"/>
    <x v="0"/>
    <m/>
    <x v="0"/>
    <x v="0"/>
    <x v="0"/>
    <x v="0"/>
    <x v="0"/>
    <x v="0"/>
    <x v="0"/>
    <x v="0"/>
    <x v="0"/>
    <x v="0"/>
    <x v="0"/>
    <x v="0"/>
    <x v="0"/>
    <m/>
    <x v="0"/>
    <x v="0"/>
    <x v="0"/>
    <x v="0"/>
    <x v="0"/>
    <m/>
    <n v="20021030"/>
    <x v="0"/>
    <s v="BP AMERICA"/>
    <m/>
    <m/>
    <d v="2002-11-01T00:00:00"/>
  </r>
  <r>
    <x v="1"/>
    <s v="T21N R095W S33 fLEWIS-MESAVERDE"/>
    <n v="3555"/>
    <x v="0"/>
    <x v="0"/>
    <x v="28"/>
    <s v="SW SW"/>
    <n v="33"/>
    <n v="21"/>
    <n v="95"/>
    <n v="41.745111000000001"/>
    <n v="-108.15781"/>
    <s v="4903724656"/>
    <s v="WEST WAMSUTTER 33-02"/>
    <x v="0"/>
    <s v="LEWIS-MESAVERDE"/>
    <m/>
    <m/>
    <m/>
    <x v="0"/>
    <s v="7462"/>
    <m/>
    <n v="9652"/>
    <n v="9649"/>
    <x v="2"/>
    <d v="2002-10-30T00:00:00"/>
    <n v="7.21"/>
    <x v="1"/>
    <n v="9.5"/>
    <m/>
    <n v="2680"/>
    <n v="18.2"/>
    <x v="1"/>
    <n v="3349"/>
    <n v="1617"/>
    <m/>
    <x v="0"/>
    <n v="12"/>
    <n v="8936"/>
    <x v="0"/>
    <s v="BP AMERICA PRODUCTION CO"/>
    <n v="0.47404999999999997"/>
    <n v="0"/>
    <n v="116.58"/>
    <n v="0.46555599999999997"/>
    <n v="117.51960600000001"/>
    <n v="94.475290000000001"/>
    <n v="26.502629999999996"/>
    <n v="0"/>
    <x v="1"/>
    <n v="0.24984000000000001"/>
    <n v="121.22776"/>
    <n v="-1.5531706431475325E-2"/>
    <n v="7685.7"/>
    <n v="-7.5220946112611833E-2"/>
    <n v="4.0337950077878916E-3"/>
    <n v="0"/>
    <n v="0.99596620499221211"/>
    <n v="0.77932059455689029"/>
    <n v="0.21861849134224698"/>
    <n v="2.0609141008627067E-3"/>
    <x v="0"/>
    <n v="3.97"/>
    <x v="0"/>
    <m/>
    <m/>
    <x v="0"/>
    <n v="11770"/>
    <x v="0"/>
    <x v="0"/>
    <m/>
    <x v="0"/>
    <x v="0"/>
    <x v="0"/>
    <m/>
    <x v="0"/>
    <x v="0"/>
    <x v="0"/>
    <x v="0"/>
    <x v="0"/>
    <x v="0"/>
    <x v="0"/>
    <x v="0"/>
    <x v="0"/>
    <x v="0"/>
    <x v="0"/>
    <x v="0"/>
    <x v="0"/>
    <m/>
    <x v="0"/>
    <x v="0"/>
    <x v="0"/>
    <x v="0"/>
    <x v="0"/>
    <m/>
    <n v="20021030"/>
    <x v="0"/>
    <s v="BP AMERICA"/>
    <m/>
    <m/>
    <d v="2002-11-01T00:00:00"/>
  </r>
  <r>
    <x v="1"/>
    <s v="T21N R095W S33 fLEWIS-MESAVERDE"/>
    <n v="3554"/>
    <x v="0"/>
    <x v="0"/>
    <x v="28"/>
    <s v="SW SE"/>
    <n v="33"/>
    <n v="21"/>
    <n v="95"/>
    <n v="41.744990000000001"/>
    <n v="-108.14878299999999"/>
    <s v="4903724387"/>
    <s v="WEST WAMSUTTER 33-01"/>
    <x v="0"/>
    <s v="LEWIS-MESAVERDE"/>
    <m/>
    <m/>
    <m/>
    <x v="0"/>
    <s v="7443"/>
    <m/>
    <n v="9484"/>
    <n v="9684"/>
    <x v="2"/>
    <d v="2002-10-30T00:00:00"/>
    <n v="7.26"/>
    <x v="1"/>
    <n v="23.6"/>
    <m/>
    <n v="2720"/>
    <n v="55.1"/>
    <x v="1"/>
    <n v="3649"/>
    <n v="1483"/>
    <m/>
    <x v="0"/>
    <n v="23"/>
    <n v="8974"/>
    <x v="0"/>
    <s v="BP AMERICA PRODUCTION CO"/>
    <n v="1.17764"/>
    <n v="0"/>
    <n v="118.32"/>
    <n v="1.4094579999999999"/>
    <n v="120.90709799999999"/>
    <n v="102.93828999999999"/>
    <n v="24.306369999999998"/>
    <n v="0"/>
    <x v="1"/>
    <n v="0.47886000000000006"/>
    <n v="127.72351999999999"/>
    <n v="-2.741585913606185E-2"/>
    <n v="7953.7"/>
    <n v="-6.0273988787608486E-2"/>
    <n v="9.7400402414753191E-3"/>
    <n v="0"/>
    <n v="0.99025995975852465"/>
    <n v="0.8059462344915016"/>
    <n v="0.19030457350376814"/>
    <n v="3.7491920047302181E-3"/>
    <x v="0"/>
    <n v="13.7"/>
    <x v="0"/>
    <m/>
    <m/>
    <x v="0"/>
    <n v="12580"/>
    <x v="0"/>
    <x v="0"/>
    <m/>
    <x v="0"/>
    <x v="0"/>
    <x v="0"/>
    <m/>
    <x v="0"/>
    <x v="0"/>
    <x v="0"/>
    <x v="0"/>
    <x v="0"/>
    <x v="0"/>
    <x v="0"/>
    <x v="0"/>
    <x v="0"/>
    <x v="0"/>
    <x v="0"/>
    <x v="0"/>
    <x v="0"/>
    <m/>
    <x v="0"/>
    <x v="0"/>
    <x v="0"/>
    <x v="0"/>
    <x v="0"/>
    <m/>
    <n v="20021030"/>
    <x v="0"/>
    <s v="BP AMERICA"/>
    <m/>
    <m/>
    <d v="2002-11-01T00:00:00"/>
  </r>
  <r>
    <x v="1"/>
    <s v="T21N R095W S31 fLEWIS-MESAVERDE"/>
    <n v="3766"/>
    <x v="0"/>
    <x v="0"/>
    <x v="10"/>
    <s v="C NW"/>
    <n v="31"/>
    <n v="21"/>
    <n v="95"/>
    <n v="41.754240000000003"/>
    <n v="-108.19642"/>
    <s v="4903724821"/>
    <s v="WEST WAMSUTTER 31-01"/>
    <x v="0"/>
    <s v="LEWIS-MESAVERDE"/>
    <m/>
    <m/>
    <m/>
    <x v="0"/>
    <s v="7276"/>
    <m/>
    <n v="9300"/>
    <n v="9288"/>
    <x v="2"/>
    <d v="2003-02-14T00:00:00"/>
    <n v="7.95"/>
    <x v="1"/>
    <n v="32.200000000000003"/>
    <n v="3.04"/>
    <n v="3490"/>
    <n v="41.4"/>
    <x v="1"/>
    <n v="3649"/>
    <n v="2962"/>
    <m/>
    <x v="0"/>
    <n v="57"/>
    <n v="10848"/>
    <x v="0"/>
    <s v="BP AMERICA PRODUCTION COMPANY"/>
    <n v="1.6067800000000001"/>
    <n v="0.25016159999999998"/>
    <n v="151.815"/>
    <n v="1.0590119999999998"/>
    <n v="154.73095359999999"/>
    <n v="102.93828999999999"/>
    <n v="48.547179999999997"/>
    <n v="0"/>
    <x v="1"/>
    <n v="1.1867400000000001"/>
    <n v="152.67220999999998"/>
    <n v="6.6972101909754519E-3"/>
    <n v="10234.64"/>
    <n v="-2.9093130651569283E-2"/>
    <n v="1.0384347556945452E-2"/>
    <n v="1.6167521376925062E-3"/>
    <n v="0.98799890030536208"/>
    <n v="0.6742437932875931"/>
    <n v="0.31798308284133703"/>
    <n v="7.7731238710699235E-3"/>
    <x v="0"/>
    <n v="3.25"/>
    <x v="0"/>
    <m/>
    <m/>
    <x v="0"/>
    <n v="14770"/>
    <x v="0"/>
    <x v="0"/>
    <m/>
    <x v="0"/>
    <x v="0"/>
    <x v="0"/>
    <n v="2.65"/>
    <x v="0"/>
    <x v="0"/>
    <x v="0"/>
    <x v="0"/>
    <x v="0"/>
    <x v="0"/>
    <x v="0"/>
    <x v="0"/>
    <x v="0"/>
    <x v="0"/>
    <x v="0"/>
    <x v="0"/>
    <x v="0"/>
    <m/>
    <x v="0"/>
    <x v="0"/>
    <x v="0"/>
    <x v="0"/>
    <x v="0"/>
    <m/>
    <n v="20030214"/>
    <x v="0"/>
    <s v="BP AMERICA"/>
    <m/>
    <m/>
    <d v="2003-02-16T00:00:00"/>
  </r>
  <r>
    <x v="1"/>
    <s v="T21N R095W S27 fLEWIS-MESAVERDE"/>
    <n v="3765"/>
    <x v="0"/>
    <x v="0"/>
    <x v="28"/>
    <s v="C SE"/>
    <n v="27"/>
    <n v="21"/>
    <n v="95"/>
    <n v="41.759450000000001"/>
    <n v="-108.128912"/>
    <s v="4903724662"/>
    <s v="WEST WAMSUTTER 27-01"/>
    <x v="0"/>
    <s v="LEWIS-MESAVERDE"/>
    <m/>
    <m/>
    <m/>
    <x v="0"/>
    <s v="7670"/>
    <m/>
    <n v="9825"/>
    <n v="9822"/>
    <x v="2"/>
    <d v="2003-01-08T00:00:00"/>
    <n v="8.1999999999999993"/>
    <x v="1"/>
    <n v="33"/>
    <n v="5.48"/>
    <n v="3150"/>
    <n v="45.7"/>
    <x v="1"/>
    <n v="3499"/>
    <n v="2210"/>
    <m/>
    <x v="0"/>
    <n v="40"/>
    <n v="8222"/>
    <x v="0"/>
    <s v="BP AMERICA PRODUCTION COMPANY"/>
    <n v="1.6467000000000001"/>
    <n v="0.45094920000000005"/>
    <n v="137.02500000000001"/>
    <n v="1.169006"/>
    <n v="140.29165519999998"/>
    <n v="98.706789999999998"/>
    <n v="36.221899999999998"/>
    <n v="0"/>
    <x v="1"/>
    <n v="0.8328000000000001"/>
    <n v="135.76148999999998"/>
    <n v="1.6410482107414148E-2"/>
    <n v="8983.18"/>
    <n v="4.4241327321190495E-2"/>
    <n v="1.1737690297063372E-2"/>
    <n v="3.2143693746939277E-3"/>
    <n v="0.98504794032824261"/>
    <n v="0.72706030259390941"/>
    <n v="0.26680540998776608"/>
    <n v="6.1342874183245941E-3"/>
    <x v="0"/>
    <n v="12.6"/>
    <x v="0"/>
    <m/>
    <m/>
    <x v="0"/>
    <n v="12530"/>
    <x v="0"/>
    <x v="0"/>
    <m/>
    <x v="0"/>
    <x v="0"/>
    <x v="0"/>
    <n v="8.52"/>
    <x v="0"/>
    <x v="0"/>
    <x v="0"/>
    <x v="0"/>
    <x v="0"/>
    <x v="0"/>
    <x v="0"/>
    <x v="0"/>
    <x v="0"/>
    <x v="0"/>
    <x v="0"/>
    <x v="0"/>
    <x v="0"/>
    <m/>
    <x v="0"/>
    <x v="0"/>
    <x v="0"/>
    <x v="0"/>
    <x v="0"/>
    <m/>
    <n v="20030108"/>
    <x v="0"/>
    <s v="BP AMERICA"/>
    <m/>
    <m/>
    <d v="2003-01-10T00:00:00"/>
  </r>
  <r>
    <x v="1"/>
    <s v="T21N R095W S26 fMESAVERDE/ALMOND"/>
    <n v="3876"/>
    <x v="0"/>
    <x v="0"/>
    <x v="28"/>
    <s v="SW SW"/>
    <n v="26"/>
    <n v="21"/>
    <n v="95"/>
    <n v="41.759010000000004"/>
    <n v="-108.119867"/>
    <s v="4903723343"/>
    <s v="W. WAMSUTTER 13-26"/>
    <x v="0"/>
    <s v="MESAVERDE/ALMOND"/>
    <m/>
    <m/>
    <m/>
    <x v="0"/>
    <s v="9477"/>
    <m/>
    <n v="9835"/>
    <n v="9791"/>
    <x v="2"/>
    <d v="1996-08-14T00:00:00"/>
    <n v="8"/>
    <x v="1"/>
    <m/>
    <m/>
    <n v="2821"/>
    <n v="41"/>
    <x v="1"/>
    <n v="3376"/>
    <n v="2391"/>
    <m/>
    <x v="0"/>
    <m/>
    <n v="8629"/>
    <x v="0"/>
    <s v="SNYDER OIL"/>
    <n v="0"/>
    <n v="0"/>
    <n v="122.7135"/>
    <n v="1.04878"/>
    <n v="123.76227999999999"/>
    <n v="95.236959999999996"/>
    <n v="39.188489999999994"/>
    <n v="0"/>
    <x v="1"/>
    <n v="0"/>
    <n v="134.42544999999998"/>
    <n v="-4.1300064879148182E-2"/>
    <n v="8629"/>
    <n v="0"/>
    <n v="0"/>
    <n v="0"/>
    <n v="1"/>
    <n v="0.70847417657891421"/>
    <n v="0.29152582342108579"/>
    <n v="0"/>
    <x v="0"/>
    <m/>
    <x v="0"/>
    <m/>
    <m/>
    <x v="0"/>
    <n v="10786"/>
    <x v="0"/>
    <x v="0"/>
    <m/>
    <x v="0"/>
    <x v="0"/>
    <x v="0"/>
    <m/>
    <x v="0"/>
    <x v="0"/>
    <x v="0"/>
    <x v="0"/>
    <x v="0"/>
    <x v="0"/>
    <x v="0"/>
    <x v="0"/>
    <x v="0"/>
    <x v="0"/>
    <x v="0"/>
    <x v="0"/>
    <x v="0"/>
    <m/>
    <x v="0"/>
    <x v="0"/>
    <x v="0"/>
    <x v="0"/>
    <x v="0"/>
    <m/>
    <n v="19960814"/>
    <x v="0"/>
    <s v="BEUERMAN AND ASSOCIATES BUTTE MT LAB No 96-1142"/>
    <m/>
    <m/>
    <d v="1996-09-04T00:00:00"/>
  </r>
  <r>
    <x v="1"/>
    <s v="T21N R095W S24 fMESAVERDE/ALMOND"/>
    <n v="3874"/>
    <x v="0"/>
    <x v="0"/>
    <x v="28"/>
    <s v="NW SE"/>
    <n v="24"/>
    <n v="21"/>
    <n v="95"/>
    <n v="41.774203999999997"/>
    <n v="-108.09032000000001"/>
    <s v="4903723606"/>
    <s v="WEST WAMSUTTER 10-24"/>
    <x v="0"/>
    <s v="MESAVERDE/ALMOND"/>
    <m/>
    <m/>
    <m/>
    <x v="0"/>
    <s v="9705"/>
    <m/>
    <n v="10045"/>
    <n v="9950"/>
    <x v="2"/>
    <d v="1999-12-16T00:00:00"/>
    <n v="9.14"/>
    <x v="1"/>
    <n v="17"/>
    <n v="5"/>
    <n v="3491"/>
    <n v="96"/>
    <x v="1"/>
    <n v="4052"/>
    <n v="2079"/>
    <n v="107"/>
    <x v="0"/>
    <n v="10"/>
    <n v="9183"/>
    <x v="0"/>
    <s v="SANTA FE SNYDER"/>
    <n v="0.84830000000000005"/>
    <n v="0.41144999999999998"/>
    <n v="151.85849999999999"/>
    <n v="2.4556800000000001"/>
    <n v="155.57392999999999"/>
    <n v="114.30691999999999"/>
    <n v="34.074809999999999"/>
    <n v="3.5663099999999996"/>
    <x v="1"/>
    <n v="0.20820000000000002"/>
    <n v="152.15624"/>
    <n v="1.1106125863447166E-2"/>
    <n v="9857"/>
    <n v="3.5399159663865545E-2"/>
    <n v="5.4527130606008356E-3"/>
    <n v="2.6447233157894773E-3"/>
    <n v="0.99190256362360973"/>
    <n v="0.75124700768105201"/>
    <n v="0.2239461884704827"/>
    <n v="1.368330342547897E-3"/>
    <x v="0"/>
    <n v="0.18"/>
    <x v="0"/>
    <m/>
    <n v="7.0019999999999997E-5"/>
    <x v="3"/>
    <n v="14240"/>
    <x v="2"/>
    <x v="0"/>
    <n v="191.33"/>
    <x v="0"/>
    <x v="0"/>
    <x v="0"/>
    <n v="4.18"/>
    <x v="0"/>
    <x v="9"/>
    <x v="0"/>
    <x v="0"/>
    <x v="0"/>
    <x v="0"/>
    <x v="0"/>
    <x v="0"/>
    <x v="0"/>
    <x v="0"/>
    <x v="0"/>
    <x v="1"/>
    <x v="0"/>
    <n v="0.49"/>
    <x v="0"/>
    <x v="0"/>
    <x v="0"/>
    <x v="0"/>
    <x v="0"/>
    <m/>
    <n v="19991216"/>
    <x v="0"/>
    <s v="BEUERMAN AND ASSOCIATES KINGMAN AZ LAB No 1999-0140"/>
    <m/>
    <m/>
    <d v="1999-12-21T00:00:00"/>
  </r>
  <r>
    <x v="1"/>
    <s v="T21N R095W S22 fMESAVERDE/ALMOND"/>
    <n v="3873"/>
    <x v="0"/>
    <x v="0"/>
    <x v="28"/>
    <s v="NW SE"/>
    <n v="22"/>
    <n v="21"/>
    <n v="95"/>
    <n v="41.775886999999997"/>
    <n v="-108.13115500000001"/>
    <s v="4903723622"/>
    <s v="W. WAMSUTTER 10-22"/>
    <x v="0"/>
    <s v="MESAVERDE/ALMOND"/>
    <m/>
    <m/>
    <m/>
    <x v="0"/>
    <s v="9448"/>
    <m/>
    <n v="9950"/>
    <m/>
    <x v="2"/>
    <d v="2003-02-13T00:00:00"/>
    <n v="8.3000000000000007"/>
    <x v="1"/>
    <n v="9"/>
    <n v="2"/>
    <n v="2940"/>
    <n v="54.3"/>
    <x v="1"/>
    <n v="3260"/>
    <n v="2360"/>
    <m/>
    <x v="0"/>
    <n v="30"/>
    <n v="13200"/>
    <x v="0"/>
    <s v="DEVON ENERGY"/>
    <n v="0.4491"/>
    <n v="0.16458"/>
    <n v="127.89"/>
    <n v="1.3889939999999998"/>
    <n v="129.89267399999997"/>
    <n v="91.96459999999999"/>
    <n v="38.680399999999999"/>
    <n v="0"/>
    <x v="1"/>
    <n v="0.62460000000000004"/>
    <n v="131.26959999999997"/>
    <n v="-5.2723005467474136E-3"/>
    <n v="8655.2999999999993"/>
    <n v="-0.20794498359665622"/>
    <n v="3.4574698185057002E-3"/>
    <n v="1.2670460537289427E-3"/>
    <n v="0.99527548412776545"/>
    <n v="0.70057804701164639"/>
    <n v="0.29466380639538786"/>
    <n v="4.7581465929659285E-3"/>
    <x v="0"/>
    <n v="2.59"/>
    <x v="0"/>
    <n v="7052"/>
    <n v="0.83299999999999996"/>
    <x v="4"/>
    <m/>
    <x v="0"/>
    <x v="0"/>
    <m/>
    <x v="0"/>
    <x v="0"/>
    <x v="0"/>
    <m/>
    <x v="0"/>
    <x v="0"/>
    <x v="0"/>
    <x v="0"/>
    <x v="0"/>
    <x v="0"/>
    <x v="0"/>
    <x v="0"/>
    <x v="0"/>
    <x v="0"/>
    <x v="0"/>
    <x v="0"/>
    <x v="0"/>
    <m/>
    <x v="0"/>
    <x v="0"/>
    <x v="0"/>
    <x v="0"/>
    <x v="0"/>
    <m/>
    <n v="20030213"/>
    <x v="0"/>
    <s v="ENERGY LABS CASPER LAB No C03020526-012"/>
    <m/>
    <m/>
    <d v="2003-02-20T00:00:00"/>
  </r>
  <r>
    <x v="1"/>
    <s v="T21N R095W S16 fLEWIS-MESAVERDE/ALMOND"/>
    <n v="3885"/>
    <x v="0"/>
    <x v="0"/>
    <x v="28"/>
    <s v="SE SE"/>
    <n v="16"/>
    <n v="21"/>
    <n v="95"/>
    <n v="41.757660000000001"/>
    <n v="-108.107146"/>
    <s v="4903724685"/>
    <s v="W. WAMSUTTER 16-26"/>
    <x v="0"/>
    <s v="LEWIS-MESAVERDE/ALMOND"/>
    <m/>
    <m/>
    <m/>
    <x v="0"/>
    <s v="7650"/>
    <m/>
    <n v="9835"/>
    <n v="9727"/>
    <x v="2"/>
    <d v="2003-02-27T00:00:00"/>
    <n v="7.99"/>
    <x v="1"/>
    <n v="16.600000000000001"/>
    <n v="8.6999999999999993"/>
    <n v="4740"/>
    <n v="62.7"/>
    <x v="1"/>
    <n v="6470"/>
    <n v="2660"/>
    <m/>
    <x v="0"/>
    <n v="75"/>
    <n v="14400"/>
    <x v="0"/>
    <s v="DEVON ENERGY"/>
    <n v="0.82834000000000008"/>
    <n v="0.71592299999999998"/>
    <n v="206.19"/>
    <n v="1.603866"/>
    <n v="209.33812900000001"/>
    <n v="182.5187"/>
    <n v="43.597399999999993"/>
    <n v="0"/>
    <x v="1"/>
    <n v="1.5615000000000001"/>
    <n v="227.67759999999998"/>
    <n v="-4.1965242399776365E-2"/>
    <n v="14033"/>
    <n v="-1.2907537016846621E-2"/>
    <n v="3.956947565916193E-3"/>
    <n v="3.4199359830907822E-3"/>
    <n v="0.99262311645099299"/>
    <n v="0.80165418117548681"/>
    <n v="0.19148743662090603"/>
    <n v="6.8583822036072072E-3"/>
    <x v="0"/>
    <n v="21.9"/>
    <x v="0"/>
    <n v="12205"/>
    <n v="0.24099999999999999"/>
    <x v="4"/>
    <m/>
    <x v="0"/>
    <x v="0"/>
    <m/>
    <x v="0"/>
    <x v="0"/>
    <x v="0"/>
    <m/>
    <x v="0"/>
    <x v="0"/>
    <x v="0"/>
    <x v="0"/>
    <x v="0"/>
    <x v="0"/>
    <x v="0"/>
    <x v="0"/>
    <x v="0"/>
    <x v="0"/>
    <x v="0"/>
    <x v="0"/>
    <x v="0"/>
    <m/>
    <x v="0"/>
    <x v="0"/>
    <x v="0"/>
    <x v="0"/>
    <x v="0"/>
    <m/>
    <n v="20030227"/>
    <x v="0"/>
    <s v="ENERGY LABS CASPER LAB No C03030010-001"/>
    <m/>
    <m/>
    <d v="2003-03-05T00:00:00"/>
  </r>
  <r>
    <x v="1"/>
    <s v="T21N R095W S01 fMESAVERDE/ALMOND"/>
    <n v="3730"/>
    <x v="0"/>
    <x v="0"/>
    <x v="54"/>
    <s v="NW NE"/>
    <n v="1"/>
    <n v="21"/>
    <n v="95"/>
    <n v="41.825000000000003"/>
    <n v="-108.09007"/>
    <s v="4903724043"/>
    <s v="RASMUSSEN 01-01"/>
    <x v="0"/>
    <s v="MESAVERDE/ALMOND"/>
    <m/>
    <m/>
    <m/>
    <x v="0"/>
    <s v="10312"/>
    <m/>
    <n v="10650"/>
    <n v="10648"/>
    <x v="2"/>
    <d v="2003-03-14T00:00:00"/>
    <n v="7.5"/>
    <x v="1"/>
    <n v="46.2"/>
    <n v="0"/>
    <n v="3750"/>
    <n v="24.1"/>
    <x v="1"/>
    <n v="5798"/>
    <n v="1414"/>
    <m/>
    <x v="0"/>
    <n v="81"/>
    <n v="13710"/>
    <x v="0"/>
    <s v="BP AMERICA PRODUCTION COMPANY"/>
    <n v="2.30538"/>
    <n v="0"/>
    <n v="163.125"/>
    <n v="0.61647799999999997"/>
    <n v="166.04685800000001"/>
    <n v="163.56157999999999"/>
    <n v="23.175459999999998"/>
    <n v="0"/>
    <x v="1"/>
    <n v="1.68642"/>
    <n v="188.42345999999998"/>
    <n v="-6.3126870893601764E-2"/>
    <n v="11113.3"/>
    <n v="-0.10460736485479372"/>
    <n v="1.3883912214707488E-2"/>
    <n v="0"/>
    <n v="0.98611608778529247"/>
    <n v="0.86805316068391913"/>
    <n v="0.12299667992510062"/>
    <n v="8.9501593909802959E-3"/>
    <x v="0"/>
    <n v="24.6"/>
    <x v="0"/>
    <m/>
    <m/>
    <x v="0"/>
    <n v="16550"/>
    <x v="0"/>
    <x v="0"/>
    <m/>
    <x v="0"/>
    <x v="0"/>
    <x v="0"/>
    <n v="1.64"/>
    <x v="0"/>
    <x v="0"/>
    <x v="0"/>
    <x v="0"/>
    <x v="0"/>
    <x v="0"/>
    <x v="0"/>
    <x v="0"/>
    <x v="0"/>
    <x v="0"/>
    <x v="0"/>
    <x v="0"/>
    <x v="0"/>
    <m/>
    <x v="0"/>
    <x v="0"/>
    <x v="0"/>
    <x v="0"/>
    <x v="0"/>
    <m/>
    <n v="20030314"/>
    <x v="0"/>
    <s v="BP AMERICA"/>
    <m/>
    <m/>
    <d v="2003-03-16T00:00:00"/>
  </r>
  <r>
    <x v="1"/>
    <s v="T21N R094W S36 fLEWIS-MESAVERDE"/>
    <n v="3695"/>
    <x v="0"/>
    <x v="0"/>
    <x v="28"/>
    <s v="NE SW"/>
    <n v="36"/>
    <n v="21"/>
    <n v="94"/>
    <n v="41.747300000000003"/>
    <n v="-107.98028499999999"/>
    <s v="4903724877"/>
    <s v="CROOKS GAP ROAD 36-05"/>
    <x v="0"/>
    <s v="LEWIS-MESAVERDE"/>
    <m/>
    <m/>
    <m/>
    <x v="0"/>
    <s v="8900"/>
    <m/>
    <n v="10520"/>
    <n v="10517"/>
    <x v="2"/>
    <d v="2003-02-06T00:00:00"/>
    <n v="8.34"/>
    <x v="1"/>
    <n v="20.5"/>
    <n v="4.8099999999999996"/>
    <n v="3020"/>
    <n v="22.4"/>
    <x v="1"/>
    <n v="4399"/>
    <n v="1281"/>
    <n v="53"/>
    <x v="0"/>
    <n v="16"/>
    <n v="8614"/>
    <x v="0"/>
    <s v="BP AMERICA PRODUCTION COMPANY"/>
    <n v="1.02295"/>
    <n v="0.39581489999999997"/>
    <n v="131.37"/>
    <n v="0.57299199999999995"/>
    <n v="133.36175690000002"/>
    <n v="124.09578999999999"/>
    <n v="20.995589999999996"/>
    <n v="1.7664899999999999"/>
    <x v="1"/>
    <n v="0.33312000000000003"/>
    <n v="147.19099"/>
    <n v="-4.9292809472755807E-2"/>
    <n v="8816.7099999999991"/>
    <n v="1.1629474645611058E-2"/>
    <n v="7.6704898299071516E-3"/>
    <n v="2.9679790458729321E-3"/>
    <n v="0.98936153112421976"/>
    <n v="0.84309365675168024"/>
    <n v="0.14264181523610919"/>
    <n v="2.2631820059094651E-3"/>
    <x v="0"/>
    <n v="0.28000000000000003"/>
    <x v="0"/>
    <m/>
    <m/>
    <x v="0"/>
    <n v="13610"/>
    <x v="0"/>
    <x v="0"/>
    <m/>
    <x v="0"/>
    <x v="0"/>
    <x v="0"/>
    <n v="6.36"/>
    <x v="0"/>
    <x v="0"/>
    <x v="0"/>
    <x v="0"/>
    <x v="0"/>
    <x v="0"/>
    <x v="0"/>
    <x v="0"/>
    <x v="0"/>
    <x v="0"/>
    <x v="0"/>
    <x v="0"/>
    <x v="0"/>
    <m/>
    <x v="0"/>
    <x v="0"/>
    <x v="0"/>
    <x v="0"/>
    <x v="0"/>
    <m/>
    <n v="20030206"/>
    <x v="0"/>
    <s v="BP AMERICA"/>
    <m/>
    <m/>
    <d v="2003-02-08T00:00:00"/>
  </r>
  <r>
    <x v="1"/>
    <s v="T21N R094W S35 fLEWIS-MESAVERDE"/>
    <n v="4269"/>
    <x v="0"/>
    <x v="0"/>
    <x v="28"/>
    <s v="SE NE"/>
    <n v="35"/>
    <n v="21"/>
    <n v="94"/>
    <n v="41.750036999999999"/>
    <n v="-107.989575"/>
    <s v="4903725421"/>
    <s v="C.G. ROAD UNIT 35-07"/>
    <x v="0"/>
    <s v="LEWIS-MESAVERDE"/>
    <m/>
    <m/>
    <m/>
    <x v="0"/>
    <s v="8856"/>
    <m/>
    <n v="10616"/>
    <n v="10589"/>
    <x v="2"/>
    <d v="2003-09-23T00:00:00"/>
    <n v="7.52"/>
    <x v="1"/>
    <n v="17"/>
    <n v="5.8"/>
    <n v="3066"/>
    <n v="16"/>
    <x v="1"/>
    <n v="3899"/>
    <n v="992"/>
    <m/>
    <x v="0"/>
    <n v="48"/>
    <n v="10980"/>
    <x v="0"/>
    <s v="BP AMERICAN PRODUCTION COMPANY"/>
    <n v="0.84830000000000005"/>
    <n v="0.47728199999999998"/>
    <n v="133.37099999999998"/>
    <n v="0.40927999999999998"/>
    <n v="135.10586199999997"/>
    <n v="109.99078999999999"/>
    <n v="16.258879999999998"/>
    <n v="0"/>
    <x v="1"/>
    <n v="0.99936000000000003"/>
    <n v="127.24902999999998"/>
    <n v="2.9947343234598418E-2"/>
    <n v="8043.8"/>
    <n v="-0.15434350655494697"/>
    <n v="6.2787801168834572E-3"/>
    <n v="3.5326520473256749E-3"/>
    <n v="0.9901885678357909"/>
    <n v="0.86437429031875535"/>
    <n v="0.1277721331156709"/>
    <n v="7.8535765655738214E-3"/>
    <x v="0"/>
    <n v="0.4"/>
    <x v="0"/>
    <m/>
    <m/>
    <x v="0"/>
    <n v="16730"/>
    <x v="0"/>
    <x v="0"/>
    <m/>
    <x v="0"/>
    <x v="0"/>
    <x v="0"/>
    <m/>
    <x v="0"/>
    <x v="0"/>
    <x v="0"/>
    <x v="0"/>
    <x v="0"/>
    <x v="0"/>
    <x v="0"/>
    <x v="0"/>
    <x v="0"/>
    <x v="0"/>
    <x v="0"/>
    <x v="0"/>
    <x v="0"/>
    <m/>
    <x v="0"/>
    <x v="0"/>
    <x v="0"/>
    <x v="0"/>
    <x v="0"/>
    <m/>
    <n v="2003923"/>
    <x v="0"/>
    <s v="BP AMERICA"/>
    <m/>
    <m/>
    <d v="2003-09-24T00:00:00"/>
  </r>
  <r>
    <x v="1"/>
    <s v="T21N R094W S35 fLEWIS-MESAVERDE"/>
    <n v="3469"/>
    <x v="0"/>
    <x v="0"/>
    <x v="28"/>
    <s v="SE SW"/>
    <n v="35"/>
    <n v="21"/>
    <n v="94"/>
    <n v="41.741903999999998"/>
    <n v="-108.002094"/>
    <s v="4903723485"/>
    <s v="CROOKS GAP ROAD 35-01"/>
    <x v="0"/>
    <s v="LEWIS-MESAVERDE/ALMOND"/>
    <m/>
    <m/>
    <s v=""/>
    <x v="0"/>
    <m/>
    <m/>
    <n v="10377"/>
    <n v="10340"/>
    <x v="2"/>
    <d v="2001-01-01T00:00:00"/>
    <n v="7.05"/>
    <x v="1"/>
    <n v="25.5"/>
    <m/>
    <n v="2930"/>
    <n v="27.7"/>
    <x v="1"/>
    <n v="4898"/>
    <n v="1078"/>
    <m/>
    <x v="0"/>
    <n v="43"/>
    <n v="10874"/>
    <x v="0"/>
    <s v="BP AMERICA PRODUCTION CO"/>
    <n v="1.2724500000000001"/>
    <n v="0"/>
    <n v="127.455"/>
    <n v="0.70856599999999992"/>
    <n v="129.436016"/>
    <n v="138.17257999999998"/>
    <n v="17.668419999999998"/>
    <n v="0"/>
    <x v="1"/>
    <n v="0.89526000000000006"/>
    <n v="156.73625999999999"/>
    <n v="-9.5397934354759059E-2"/>
    <n v="9002.2000000000007"/>
    <n v="-9.4172930439419975E-2"/>
    <n v="9.8307259395252096E-3"/>
    <n v="0"/>
    <n v="0.99016927406047484"/>
    <n v="0.88156103763098592"/>
    <n v="0.11272707413077229"/>
    <n v="5.7118882382417449E-3"/>
    <x v="0"/>
    <n v="35.799999999999997"/>
    <x v="0"/>
    <m/>
    <m/>
    <x v="0"/>
    <n v="13660"/>
    <x v="0"/>
    <x v="0"/>
    <m/>
    <x v="0"/>
    <x v="0"/>
    <x v="0"/>
    <m/>
    <x v="0"/>
    <x v="0"/>
    <x v="0"/>
    <x v="0"/>
    <x v="0"/>
    <x v="0"/>
    <x v="0"/>
    <x v="0"/>
    <x v="0"/>
    <x v="0"/>
    <x v="0"/>
    <x v="0"/>
    <x v="0"/>
    <m/>
    <x v="0"/>
    <x v="0"/>
    <x v="0"/>
    <x v="0"/>
    <x v="0"/>
    <m/>
    <n v="20010101"/>
    <x v="0"/>
    <s v="BP AMERICA"/>
    <m/>
    <m/>
    <d v="2001-01-03T00:00:00"/>
  </r>
  <r>
    <x v="1"/>
    <s v="T21N R094W S35 fLEWIS-MESAVERDE"/>
    <n v="3470"/>
    <x v="0"/>
    <x v="0"/>
    <x v="28"/>
    <s v="NW NW"/>
    <n v="35"/>
    <n v="21"/>
    <n v="94"/>
    <n v="41.752896"/>
    <n v="-108.00382500000001"/>
    <s v="4903723664"/>
    <s v="CROOKS GAP ROAD 35-02"/>
    <x v="0"/>
    <s v="LEWIS-MESAVERDE/ALMOND"/>
    <m/>
    <m/>
    <s v=""/>
    <x v="0"/>
    <m/>
    <m/>
    <n v="10471"/>
    <n v="10694"/>
    <x v="2"/>
    <d v="2001-01-01T00:00:00"/>
    <n v="7.52"/>
    <x v="1"/>
    <n v="2.14"/>
    <m/>
    <n v="1860"/>
    <n v="3.97"/>
    <x v="1"/>
    <n v="2499"/>
    <n v="836"/>
    <m/>
    <x v="0"/>
    <n v="7"/>
    <n v="4950"/>
    <x v="0"/>
    <s v="BP AMERICA PRODUCTION CO"/>
    <n v="0.10678600000000001"/>
    <n v="0"/>
    <n v="80.91"/>
    <n v="0.10155259999999999"/>
    <n v="81.118338600000001"/>
    <n v="70.496790000000004"/>
    <n v="13.702039999999998"/>
    <n v="0"/>
    <x v="1"/>
    <n v="0.14574000000000001"/>
    <n v="84.344570000000004"/>
    <n v="-1.9498215203017429E-2"/>
    <n v="5208.1099999999997"/>
    <n v="2.5409254280569966E-2"/>
    <n v="1.3164224248547419E-3"/>
    <n v="0"/>
    <n v="0.99868357757514525"/>
    <n v="0.83581895076351687"/>
    <n v="0.16245313717290868"/>
    <n v="1.7279120635744541E-3"/>
    <x v="0"/>
    <n v="0"/>
    <x v="0"/>
    <m/>
    <m/>
    <x v="0"/>
    <n v="7860"/>
    <x v="0"/>
    <x v="0"/>
    <m/>
    <x v="0"/>
    <x v="0"/>
    <x v="0"/>
    <m/>
    <x v="0"/>
    <x v="0"/>
    <x v="0"/>
    <x v="0"/>
    <x v="0"/>
    <x v="0"/>
    <x v="0"/>
    <x v="0"/>
    <x v="0"/>
    <x v="0"/>
    <x v="0"/>
    <x v="0"/>
    <x v="0"/>
    <m/>
    <x v="0"/>
    <x v="0"/>
    <x v="0"/>
    <x v="0"/>
    <x v="0"/>
    <m/>
    <n v="20010101"/>
    <x v="0"/>
    <s v="BP AMERICA"/>
    <m/>
    <m/>
    <d v="2001-01-03T00:00:00"/>
  </r>
  <r>
    <x v="0"/>
    <s v="T21N R094W S32 fMESAVERDE/ALMOND"/>
    <n v="49008712"/>
    <x v="0"/>
    <x v="0"/>
    <x v="28"/>
    <m/>
    <s v="32"/>
    <s v=" 21"/>
    <s v=" 94"/>
    <n v="41.745249999999999"/>
    <n v="-108.06075"/>
    <s v="4903705816"/>
    <s v="WAMSUTTER A-5"/>
    <x v="0"/>
    <s v="MESAVERDE/ALMOND"/>
    <m/>
    <m/>
    <n v="108"/>
    <x v="0"/>
    <n v="9688"/>
    <n v="9796"/>
    <n v="9882"/>
    <n v="9880"/>
    <x v="1"/>
    <d v="1970-05-14T00:00:00"/>
    <n v="8"/>
    <x v="0"/>
    <n v="4"/>
    <n v="1"/>
    <n v="576"/>
    <n v="8"/>
    <x v="0"/>
    <n v="570"/>
    <n v="561"/>
    <m/>
    <x v="0"/>
    <n v="12"/>
    <n v="1447"/>
    <x v="0"/>
    <m/>
    <n v="0.1996"/>
    <n v="8.2290000000000002E-2"/>
    <n v="25.055999999999997"/>
    <n v="0.20463999999999999"/>
    <n v="25.542529999999999"/>
    <n v="16.079699999999999"/>
    <n v="9.1947899999999994"/>
    <m/>
    <x v="0"/>
    <n v="0.24984000000000001"/>
    <n v="25.524329999999999"/>
    <n v="3.5639551756266619E-4"/>
    <n v="1729"/>
    <n v="8.8790931989924438E-2"/>
    <n v="7.8144177573638944E-3"/>
    <n v="3.2216855573821389E-3"/>
    <n v="0.98896389668525397"/>
    <n v="0.62997539994193774"/>
    <n v="0.36023629219650427"/>
    <n v="9.7883078615579721E-3"/>
    <x v="0"/>
    <m/>
    <x v="0"/>
    <m/>
    <m/>
    <x v="0"/>
    <m/>
    <x v="0"/>
    <x v="0"/>
    <m/>
    <x v="0"/>
    <x v="0"/>
    <x v="0"/>
    <m/>
    <x v="0"/>
    <x v="0"/>
    <x v="0"/>
    <x v="0"/>
    <x v="0"/>
    <x v="0"/>
    <x v="0"/>
    <x v="0"/>
    <x v="0"/>
    <x v="0"/>
    <x v="0"/>
    <x v="0"/>
    <x v="0"/>
    <m/>
    <x v="0"/>
    <x v="0"/>
    <x v="0"/>
    <x v="0"/>
    <x v="0"/>
    <s v="PRODUCTIONS"/>
    <m/>
    <x v="0"/>
    <m/>
    <m/>
    <m/>
    <m/>
  </r>
  <r>
    <x v="1"/>
    <s v="T21N R094W S31 fLEWIS-MESAVERDE/ALMOND"/>
    <n v="3588"/>
    <x v="0"/>
    <x v="0"/>
    <x v="28"/>
    <s v="C NW"/>
    <n v="31"/>
    <n v="21"/>
    <n v="94"/>
    <n v="41.752180000000003"/>
    <n v="-108.08045300000001"/>
    <s v="4903724805"/>
    <s v="UPRR 4-31"/>
    <x v="0"/>
    <s v="LEWIS-MESAVERDE/ALMOND"/>
    <m/>
    <m/>
    <m/>
    <x v="0"/>
    <s v="8362"/>
    <m/>
    <n v="10115"/>
    <n v="10035"/>
    <x v="5"/>
    <d v="2002-04-11T00:00:00"/>
    <n v="7"/>
    <x v="1"/>
    <n v="208"/>
    <n v="223"/>
    <n v="6109"/>
    <m/>
    <x v="1"/>
    <n v="8940"/>
    <n v="1830"/>
    <m/>
    <x v="0"/>
    <n v="590"/>
    <n v="17930"/>
    <x v="0"/>
    <s v="ANADARKO PETROLEUM CO"/>
    <n v="10.379200000000001"/>
    <n v="18.350670000000001"/>
    <n v="265.74149999999997"/>
    <n v="0"/>
    <n v="294.47136999999998"/>
    <n v="252.19739999999999"/>
    <n v="29.993699999999997"/>
    <n v="0"/>
    <x v="1"/>
    <n v="12.283800000000001"/>
    <n v="294.47489999999999"/>
    <n v="-5.9937555933787036E-6"/>
    <n v="17900"/>
    <n v="-8.3728718950600055E-4"/>
    <n v="3.524689004571141E-2"/>
    <n v="6.2317331562657528E-2"/>
    <n v="0.90243577839163103"/>
    <n v="0.85643088765799735"/>
    <n v="0.10185486097456863"/>
    <n v="4.1714251367434035E-2"/>
    <x v="0"/>
    <n v="30"/>
    <x v="0"/>
    <m/>
    <m/>
    <x v="0"/>
    <m/>
    <x v="0"/>
    <x v="0"/>
    <m/>
    <x v="0"/>
    <x v="0"/>
    <x v="0"/>
    <m/>
    <x v="0"/>
    <x v="0"/>
    <x v="0"/>
    <x v="0"/>
    <x v="0"/>
    <x v="0"/>
    <x v="0"/>
    <x v="0"/>
    <x v="0"/>
    <x v="0"/>
    <x v="0"/>
    <x v="0"/>
    <x v="0"/>
    <m/>
    <x v="0"/>
    <x v="0"/>
    <x v="0"/>
    <x v="0"/>
    <x v="0"/>
    <s v="WELLHEAD"/>
    <n v="2002411"/>
    <x v="0"/>
    <s v="CHAMPION TECHNOLOGIES VERNAL UT"/>
    <m/>
    <m/>
    <d v="2002-04-24T00:00:00"/>
  </r>
  <r>
    <x v="1"/>
    <s v="T21N R094W S31 fLEWIS"/>
    <n v="3589"/>
    <x v="0"/>
    <x v="0"/>
    <x v="28"/>
    <s v="C SW"/>
    <n v="31"/>
    <n v="21"/>
    <n v="94"/>
    <n v="41.744951"/>
    <n v="-108.080476"/>
    <s v="4903720905"/>
    <s v="UPRR 4-31 No. 2"/>
    <x v="0"/>
    <s v="LEWIS"/>
    <m/>
    <m/>
    <m/>
    <x v="0"/>
    <s v="8364"/>
    <m/>
    <n v="10150"/>
    <n v="9694"/>
    <x v="5"/>
    <d v="2003-02-19T00:00:00"/>
    <n v="7"/>
    <x v="1"/>
    <n v="512"/>
    <n v="141"/>
    <n v="6869"/>
    <m/>
    <x v="1"/>
    <n v="11120"/>
    <n v="1220"/>
    <m/>
    <x v="0"/>
    <n v="108"/>
    <n v="19993"/>
    <x v="0"/>
    <s v="ANADARKO PETROLEUM CO"/>
    <n v="25.5488"/>
    <n v="11.60289"/>
    <n v="298.80149999999998"/>
    <n v="0"/>
    <n v="335.95318999999995"/>
    <n v="313.6952"/>
    <n v="19.995799999999999"/>
    <n v="0"/>
    <x v="1"/>
    <n v="2.2485600000000003"/>
    <n v="335.93955999999997"/>
    <n v="2.0285975700701975E-5"/>
    <n v="19970"/>
    <n v="-5.7553236743988192E-4"/>
    <n v="7.6048689997555916E-2"/>
    <n v="3.4537222283854495E-2"/>
    <n v="0.88941408771858965"/>
    <n v="0.93378463673644163"/>
    <n v="5.9522016400807336E-2"/>
    <n v="6.6933468627511468E-3"/>
    <x v="0"/>
    <n v="23"/>
    <x v="0"/>
    <m/>
    <m/>
    <x v="0"/>
    <m/>
    <x v="0"/>
    <x v="0"/>
    <m/>
    <x v="0"/>
    <x v="0"/>
    <x v="0"/>
    <m/>
    <x v="0"/>
    <x v="0"/>
    <x v="0"/>
    <x v="0"/>
    <x v="0"/>
    <x v="0"/>
    <x v="0"/>
    <x v="0"/>
    <x v="0"/>
    <x v="0"/>
    <x v="0"/>
    <x v="0"/>
    <x v="0"/>
    <m/>
    <x v="0"/>
    <x v="0"/>
    <x v="0"/>
    <x v="0"/>
    <x v="0"/>
    <s v="WELLHEAD"/>
    <n v="2003219"/>
    <x v="0"/>
    <s v="CHAMPION TECHNOLOGIES VERNAL UT"/>
    <m/>
    <m/>
    <d v="2003-02-25T00:00:00"/>
  </r>
  <r>
    <x v="1"/>
    <s v="T21N R094W S31 fLEWIS"/>
    <m/>
    <x v="1"/>
    <x v="3"/>
    <x v="28"/>
    <s v=" C SW"/>
    <n v="31"/>
    <n v="21"/>
    <n v="94"/>
    <n v="41.744951"/>
    <n v="-108.080476"/>
    <s v="4903720905"/>
    <s v="UPRR 4-31 No. 2"/>
    <x v="0"/>
    <s v="LEWIS"/>
    <m/>
    <m/>
    <m/>
    <x v="0"/>
    <s v="8364"/>
    <m/>
    <n v="10150"/>
    <n v="9694"/>
    <x v="2"/>
    <d v="1990-11-29T00:00:00"/>
    <n v="8.1999999999999993"/>
    <x v="0"/>
    <n v="23"/>
    <n v="2.7"/>
    <n v="1200"/>
    <n v="35"/>
    <x v="1"/>
    <n v="1600"/>
    <n v="700"/>
    <n v="0.09"/>
    <x v="1"/>
    <n v="7.4"/>
    <n v="3870"/>
    <x v="0"/>
    <s v="RME PETROLEUM COMPANY"/>
    <n v="1.1476999999999999"/>
    <n v="0.22218300000000002"/>
    <n v="52.2"/>
    <n v="0.89529999999999998"/>
    <n v="54.465182999999996"/>
    <n v="45.135999999999996"/>
    <n v="11.472999999999999"/>
    <n v="2.9996999999999997E-3"/>
    <x v="1"/>
    <n v="0.15406800000000001"/>
    <n v="56.766067699999994"/>
    <n v="-2.068559586914721E-2"/>
    <n v="3568.19"/>
    <n v="-4.0575731461551794E-2"/>
    <n v="2.1072177431222437E-2"/>
    <n v="4.0793583673445115E-3"/>
    <n v="0.97484846420143301"/>
    <n v="0.79512289346052412"/>
    <n v="0.20211017716839316"/>
    <n v="2.7140861828623725E-3"/>
    <x v="1"/>
    <n v="0"/>
    <x v="1"/>
    <n v="2640"/>
    <n v="2.4"/>
    <x v="0"/>
    <n v="0"/>
    <x v="0"/>
    <x v="1"/>
    <m/>
    <x v="1"/>
    <x v="1"/>
    <x v="1"/>
    <n v="0"/>
    <x v="1"/>
    <x v="1"/>
    <x v="1"/>
    <x v="3"/>
    <x v="0"/>
    <x v="0"/>
    <x v="0"/>
    <x v="0"/>
    <x v="0"/>
    <x v="0"/>
    <x v="0"/>
    <x v="0"/>
    <x v="0"/>
    <m/>
    <x v="0"/>
    <x v="0"/>
    <x v="0"/>
    <x v="0"/>
    <x v="0"/>
    <m/>
    <n v="19901129"/>
    <x v="1"/>
    <s v="WESTERN WYOMING COLLEGE WATER QUALITY LAB SAMPLE No 21325"/>
    <m/>
    <m/>
    <d v="1990-12-17T00:00:00"/>
  </r>
  <r>
    <x v="1"/>
    <s v="T21N R094W S27 fMESAVERDE/ALMOND"/>
    <n v="3614"/>
    <x v="0"/>
    <x v="0"/>
    <x v="28"/>
    <s v="NW SE"/>
    <n v="27"/>
    <n v="21"/>
    <n v="94"/>
    <n v="41.762779999999999"/>
    <n v="-108.0175"/>
    <s v="4903724538"/>
    <s v="UPRC 5-27"/>
    <x v="0"/>
    <s v="MESAVERDE/ALMOND"/>
    <m/>
    <m/>
    <m/>
    <x v="0"/>
    <s v="10192"/>
    <m/>
    <n v="10720"/>
    <n v="10673"/>
    <x v="5"/>
    <d v="2003-02-14T00:00:00"/>
    <n v="7"/>
    <x v="1"/>
    <n v="448"/>
    <n v="122"/>
    <n v="6416"/>
    <m/>
    <x v="1"/>
    <n v="10360"/>
    <n v="1037"/>
    <m/>
    <x v="0"/>
    <n v="108"/>
    <n v="18506"/>
    <x v="0"/>
    <s v="ANADARKO PETROLEUM CORP"/>
    <n v="22.3552"/>
    <n v="10.03938"/>
    <n v="279.096"/>
    <n v="0"/>
    <n v="311.49058000000002"/>
    <n v="292.25560000000002"/>
    <n v="16.996429999999997"/>
    <n v="0"/>
    <x v="1"/>
    <n v="2.2485600000000003"/>
    <n v="311.50058999999999"/>
    <n v="-1.6067643462692509E-5"/>
    <n v="18491"/>
    <n v="-4.0543827877936048E-4"/>
    <n v="7.1768462468431618E-2"/>
    <n v="3.2230123941468791E-2"/>
    <n v="0.89600141359009955"/>
    <n v="0.93821844767613449"/>
    <n v="5.4563074824352652E-2"/>
    <n v="7.2184774995129233E-3"/>
    <x v="0"/>
    <n v="15"/>
    <x v="0"/>
    <m/>
    <m/>
    <x v="0"/>
    <m/>
    <x v="0"/>
    <x v="0"/>
    <m/>
    <x v="0"/>
    <x v="0"/>
    <x v="0"/>
    <m/>
    <x v="0"/>
    <x v="0"/>
    <x v="0"/>
    <x v="0"/>
    <x v="0"/>
    <x v="0"/>
    <x v="0"/>
    <x v="0"/>
    <x v="0"/>
    <x v="0"/>
    <x v="0"/>
    <x v="0"/>
    <x v="0"/>
    <m/>
    <x v="0"/>
    <x v="0"/>
    <x v="0"/>
    <x v="0"/>
    <x v="0"/>
    <s v="WELLHEAD"/>
    <n v="20030214"/>
    <x v="0"/>
    <s v="CHAMPION TECHNOLOGIES VERNAL UT"/>
    <m/>
    <m/>
    <d v="2003-02-25T00:00:00"/>
  </r>
  <r>
    <x v="1"/>
    <s v="T21N R094W S27 fMESAVERDE/ALMOND"/>
    <n v="3609"/>
    <x v="0"/>
    <x v="0"/>
    <x v="28"/>
    <s v="SE NW"/>
    <n v="27"/>
    <n v="21"/>
    <n v="94"/>
    <n v="41.766558000000003"/>
    <n v="-108.02239899999999"/>
    <s v="4903723360"/>
    <s v="SHELBY 1-27"/>
    <x v="0"/>
    <s v="MESAVERDE/ALMOND"/>
    <m/>
    <m/>
    <m/>
    <x v="0"/>
    <s v="10180"/>
    <m/>
    <n v="10535"/>
    <n v="10429"/>
    <x v="5"/>
    <d v="2003-02-17T00:00:00"/>
    <n v="7"/>
    <x v="1"/>
    <n v="448"/>
    <n v="122"/>
    <n v="6417"/>
    <m/>
    <x v="1"/>
    <n v="10360"/>
    <n v="1038"/>
    <m/>
    <x v="0"/>
    <n v="108"/>
    <n v="18508"/>
    <x v="0"/>
    <s v="ANADARKO PETROLEUM CORP"/>
    <n v="22.3552"/>
    <n v="10.03938"/>
    <n v="279.1395"/>
    <n v="0"/>
    <n v="311.53408000000002"/>
    <n v="292.25560000000002"/>
    <n v="17.012819999999998"/>
    <n v="0"/>
    <x v="1"/>
    <n v="2.2485600000000003"/>
    <n v="311.51697999999999"/>
    <n v="2.744558367339532E-5"/>
    <n v="18493"/>
    <n v="-4.0539444879868111E-4"/>
    <n v="7.1758441323658717E-2"/>
    <n v="3.2225623597906206E-2"/>
    <n v="0.89601593507843502"/>
    <n v="0.93816908471570326"/>
    <n v="5.4612817574181668E-2"/>
    <n v="7.2180977101151929E-3"/>
    <x v="0"/>
    <n v="15"/>
    <x v="0"/>
    <m/>
    <m/>
    <x v="0"/>
    <m/>
    <x v="0"/>
    <x v="0"/>
    <m/>
    <x v="0"/>
    <x v="0"/>
    <x v="0"/>
    <m/>
    <x v="0"/>
    <x v="0"/>
    <x v="0"/>
    <x v="0"/>
    <x v="0"/>
    <x v="0"/>
    <x v="0"/>
    <x v="0"/>
    <x v="0"/>
    <x v="0"/>
    <x v="0"/>
    <x v="0"/>
    <x v="0"/>
    <m/>
    <x v="0"/>
    <x v="0"/>
    <x v="0"/>
    <x v="0"/>
    <x v="0"/>
    <s v="WELLHEAD"/>
    <n v="20030217"/>
    <x v="0"/>
    <s v="CHAMPION TECHNOLOGIES VERNAL UT"/>
    <m/>
    <m/>
    <d v="2003-02-25T00:00:00"/>
  </r>
  <r>
    <x v="1"/>
    <s v="T21N R094W S27 fMESAVERDE"/>
    <m/>
    <x v="1"/>
    <x v="3"/>
    <x v="28"/>
    <s v=" C SE"/>
    <n v="27"/>
    <n v="21"/>
    <n v="94"/>
    <n v="41.759318999999998"/>
    <n v="-108.012727"/>
    <s v="4903723480"/>
    <s v="27-4 SIBER"/>
    <x v="0"/>
    <s v="MESAVERDE"/>
    <m/>
    <m/>
    <m/>
    <x v="0"/>
    <m/>
    <m/>
    <n v="10956"/>
    <n v="10872"/>
    <x v="2"/>
    <d v="1996-02-14T00:00:00"/>
    <n v="7.38"/>
    <x v="0"/>
    <n v="23.2"/>
    <n v="5.3"/>
    <n v="3010"/>
    <n v="34.4"/>
    <x v="1"/>
    <n v="4060"/>
    <n v="1947"/>
    <n v="0"/>
    <x v="1"/>
    <n v="13"/>
    <n v="9848"/>
    <x v="0"/>
    <s v="AMOCO PRODUCTION COMPANY"/>
    <n v="1.15768"/>
    <n v="0.436137"/>
    <n v="130.935"/>
    <n v="0.87995199999999996"/>
    <n v="133.40876900000001"/>
    <n v="114.5326"/>
    <n v="31.911329999999996"/>
    <n v="0"/>
    <x v="1"/>
    <n v="0.27066000000000001"/>
    <n v="146.71458999999999"/>
    <n v="-4.7499862373133903E-2"/>
    <n v="9092.9"/>
    <n v="-3.986610984694499E-2"/>
    <n v="8.6776904447712876E-3"/>
    <n v="3.2691779053894126E-3"/>
    <n v="0.98805313164983932"/>
    <n v="0.78064901384381757"/>
    <n v="0.21750617985573212"/>
    <n v="1.8448063004504189E-3"/>
    <x v="4"/>
    <n v="6.39"/>
    <x v="1"/>
    <n v="0"/>
    <n v="0"/>
    <x v="0"/>
    <n v="12480"/>
    <x v="0"/>
    <x v="1"/>
    <m/>
    <x v="1"/>
    <x v="1"/>
    <x v="1"/>
    <n v="0"/>
    <x v="1"/>
    <x v="1"/>
    <x v="1"/>
    <x v="1"/>
    <x v="0"/>
    <x v="0"/>
    <x v="0"/>
    <x v="0"/>
    <x v="0"/>
    <x v="0"/>
    <x v="0"/>
    <x v="0"/>
    <x v="0"/>
    <m/>
    <x v="0"/>
    <x v="0"/>
    <x v="0"/>
    <x v="0"/>
    <x v="0"/>
    <m/>
    <n v="19960214"/>
    <x v="1"/>
    <s v="WYOMING ANALYTICAL LABS ROCK SPRINGS"/>
    <m/>
    <m/>
    <d v="1996-02-28T00:00:00"/>
  </r>
  <r>
    <x v="1"/>
    <s v="T21N R094W S26 fLEWIS-MESAVERDE"/>
    <n v="3468"/>
    <x v="0"/>
    <x v="0"/>
    <x v="54"/>
    <s v="SE NE"/>
    <n v="26"/>
    <n v="21"/>
    <n v="94"/>
    <n v="41.762909999999998"/>
    <n v="-107.99333"/>
    <s v="4903723919"/>
    <s v="CROOKS GAP ROAD 26-03 PAD"/>
    <x v="0"/>
    <s v="LEWIS-MESAVERDE"/>
    <m/>
    <m/>
    <m/>
    <x v="0"/>
    <s v="9194"/>
    <m/>
    <n v="10922"/>
    <m/>
    <x v="2"/>
    <d v="2001-01-01T00:00:00"/>
    <n v="7.53"/>
    <x v="1"/>
    <n v="20.100000000000001"/>
    <n v="0.9"/>
    <n v="2820"/>
    <n v="29"/>
    <x v="1"/>
    <n v="3199"/>
    <n v="1402"/>
    <m/>
    <x v="0"/>
    <n v="40"/>
    <n v="8564"/>
    <x v="0"/>
    <s v="BP AMERICA PRODUCTION CO"/>
    <n v="1.00299"/>
    <n v="7.4061000000000002E-2"/>
    <n v="122.67"/>
    <n v="0.74181999999999992"/>
    <n v="124.48887099999999"/>
    <n v="90.24378999999999"/>
    <n v="22.978779999999997"/>
    <n v="0"/>
    <x v="1"/>
    <n v="0.8328000000000001"/>
    <n v="114.05537"/>
    <n v="4.373822212710636E-2"/>
    <n v="7511"/>
    <n v="-6.5505443234836702E-2"/>
    <n v="8.0568647778964924E-3"/>
    <n v="5.9492064957356722E-4"/>
    <n v="0.99134821457252997"/>
    <n v="0.791227892207092"/>
    <n v="0.20147039109162504"/>
    <n v="7.3017167012828952E-3"/>
    <x v="0"/>
    <n v="0.81"/>
    <x v="0"/>
    <m/>
    <m/>
    <x v="0"/>
    <n v="12310"/>
    <x v="0"/>
    <x v="0"/>
    <m/>
    <x v="0"/>
    <x v="0"/>
    <x v="0"/>
    <m/>
    <x v="0"/>
    <x v="0"/>
    <x v="0"/>
    <x v="0"/>
    <x v="0"/>
    <x v="0"/>
    <x v="0"/>
    <x v="0"/>
    <x v="0"/>
    <x v="0"/>
    <x v="0"/>
    <x v="0"/>
    <x v="0"/>
    <m/>
    <x v="0"/>
    <x v="0"/>
    <x v="0"/>
    <x v="0"/>
    <x v="0"/>
    <m/>
    <n v="20010101"/>
    <x v="0"/>
    <s v="BP AMERICA"/>
    <m/>
    <m/>
    <d v="2001-01-03T00:00:00"/>
  </r>
  <r>
    <x v="1"/>
    <s v="T21N R094W S26 fLEWIS-MESAVERDE"/>
    <n v="3467"/>
    <x v="0"/>
    <x v="0"/>
    <x v="28"/>
    <s v="NE NW"/>
    <n v="26"/>
    <n v="21"/>
    <n v="94"/>
    <n v="41.766928"/>
    <n v="-108.00093699999999"/>
    <s v="4903723782"/>
    <s v="CROOKS GAP ROAD 26-02"/>
    <x v="0"/>
    <s v="LEWIS-MESAVERDE"/>
    <m/>
    <m/>
    <m/>
    <x v="0"/>
    <s v="9074"/>
    <m/>
    <n v="10656"/>
    <m/>
    <x v="2"/>
    <d v="2002-10-29T00:00:00"/>
    <n v="6.33"/>
    <x v="1"/>
    <n v="17.600000000000001"/>
    <n v="1.55"/>
    <n v="1980"/>
    <n v="21.9"/>
    <x v="1"/>
    <n v="2449"/>
    <n v="404"/>
    <m/>
    <x v="0"/>
    <n v="80"/>
    <n v="5198"/>
    <x v="0"/>
    <s v="BP AMERICA PRODUCTION CO"/>
    <n v="0.87824000000000002"/>
    <n v="0.12754950000000001"/>
    <n v="86.13"/>
    <n v="0.56020199999999998"/>
    <n v="87.695991500000005"/>
    <n v="69.086289999999991"/>
    <n v="6.6215599999999997"/>
    <n v="0"/>
    <x v="1"/>
    <n v="1.6656000000000002"/>
    <n v="77.373449999999991"/>
    <n v="6.2534539441087375E-2"/>
    <n v="4954.05"/>
    <n v="-2.402962948370032E-2"/>
    <n v="1.0014596847337087E-2"/>
    <n v="1.454450743053632E-3"/>
    <n v="0.9885309524096092"/>
    <n v="0.89289400950842956"/>
    <n v="8.5579226465925973E-2"/>
    <n v="2.1526764025644459E-2"/>
    <x v="0"/>
    <n v="32.700000000000003"/>
    <x v="0"/>
    <m/>
    <m/>
    <x v="0"/>
    <n v="6860"/>
    <x v="0"/>
    <x v="0"/>
    <m/>
    <x v="0"/>
    <x v="0"/>
    <x v="0"/>
    <m/>
    <x v="0"/>
    <x v="0"/>
    <x v="0"/>
    <x v="0"/>
    <x v="0"/>
    <x v="0"/>
    <x v="0"/>
    <x v="0"/>
    <x v="0"/>
    <x v="0"/>
    <x v="0"/>
    <x v="0"/>
    <x v="0"/>
    <m/>
    <x v="0"/>
    <x v="0"/>
    <x v="0"/>
    <x v="0"/>
    <x v="0"/>
    <m/>
    <n v="20021029"/>
    <x v="0"/>
    <s v="BP AMERICA"/>
    <m/>
    <m/>
    <d v="2002-11-01T00:00:00"/>
  </r>
  <r>
    <x v="1"/>
    <s v="T21N R094W S26 fLEWIS-MESAVERDE"/>
    <n v="3693"/>
    <x v="0"/>
    <x v="0"/>
    <x v="28"/>
    <s v="SW NE"/>
    <n v="26"/>
    <n v="21"/>
    <n v="94"/>
    <n v="41.762988"/>
    <n v="-107.99834799999999"/>
    <s v="4903724967"/>
    <s v="CROOKS GAP ROAD 26-05"/>
    <x v="0"/>
    <s v="LEWIS-MESAVERDE"/>
    <m/>
    <m/>
    <m/>
    <x v="0"/>
    <s v="9044"/>
    <m/>
    <n v="10671"/>
    <n v="10670"/>
    <x v="2"/>
    <d v="2003-01-08T00:00:00"/>
    <n v="7.11"/>
    <x v="1"/>
    <n v="11.6"/>
    <n v="0.62"/>
    <n v="2279"/>
    <n v="84.1"/>
    <x v="1"/>
    <n v="3249"/>
    <n v="1402"/>
    <m/>
    <x v="0"/>
    <n v="179"/>
    <n v="7676"/>
    <x v="0"/>
    <s v="BP AMERICA PRODUCTION COMPANY"/>
    <n v="0.57884000000000002"/>
    <n v="5.1019800000000004E-2"/>
    <n v="99.136499999999998"/>
    <n v="2.1512779999999996"/>
    <n v="101.91763780000001"/>
    <n v="91.654290000000003"/>
    <n v="22.978779999999997"/>
    <n v="0"/>
    <x v="1"/>
    <n v="3.7267800000000002"/>
    <n v="118.35985000000001"/>
    <n v="-7.464318012800579E-2"/>
    <n v="7205.32"/>
    <n v="-3.1628914639292773E-2"/>
    <n v="5.6794879914298796E-3"/>
    <n v="5.0059833706232152E-4"/>
    <n v="0.99381991367150779"/>
    <n v="0.77436977150613151"/>
    <n v="0.1941433687183618"/>
    <n v="3.1486859775506644E-2"/>
    <x v="0"/>
    <n v="54.6"/>
    <x v="0"/>
    <m/>
    <m/>
    <x v="0"/>
    <n v="10940"/>
    <x v="0"/>
    <x v="0"/>
    <m/>
    <x v="0"/>
    <x v="0"/>
    <x v="0"/>
    <m/>
    <x v="0"/>
    <x v="0"/>
    <x v="0"/>
    <x v="0"/>
    <x v="0"/>
    <x v="0"/>
    <x v="0"/>
    <x v="0"/>
    <x v="0"/>
    <x v="0"/>
    <x v="0"/>
    <x v="0"/>
    <x v="0"/>
    <m/>
    <x v="0"/>
    <x v="0"/>
    <x v="0"/>
    <x v="0"/>
    <x v="0"/>
    <m/>
    <n v="20030108"/>
    <x v="0"/>
    <s v="BP AMERICA"/>
    <m/>
    <m/>
    <d v="2003-01-10T00:00:00"/>
  </r>
  <r>
    <x v="1"/>
    <s v="T21N R094W S25 fLEWIS-MESAVERDE"/>
    <n v="3464"/>
    <x v="0"/>
    <x v="0"/>
    <x v="28"/>
    <s v="SE NW"/>
    <n v="25"/>
    <n v="21"/>
    <n v="94"/>
    <n v="41.766390000000001"/>
    <n v="-107.98361"/>
    <s v="4903724208"/>
    <s v="CROOKS GAP ROAD 25-03"/>
    <x v="0"/>
    <s v="LEWIS-MESAVERDE"/>
    <m/>
    <m/>
    <m/>
    <x v="0"/>
    <s v="9149"/>
    <m/>
    <n v="10748"/>
    <n v="10740"/>
    <x v="2"/>
    <d v="2002-10-29T00:00:00"/>
    <n v="6.25"/>
    <x v="1"/>
    <n v="18.600000000000001"/>
    <n v="1.56"/>
    <n v="2320"/>
    <n v="27.3"/>
    <x v="1"/>
    <n v="2899"/>
    <n v="485"/>
    <m/>
    <x v="0"/>
    <n v="36"/>
    <n v="7914"/>
    <x v="0"/>
    <s v="BP AMERICA PRODUCTION CO"/>
    <n v="0.92814000000000008"/>
    <n v="0.1283724"/>
    <n v="100.92"/>
    <n v="0.69833400000000001"/>
    <n v="102.67484639999999"/>
    <n v="81.780789999999996"/>
    <n v="7.9491499999999995"/>
    <n v="0"/>
    <x v="1"/>
    <n v="0.74952000000000008"/>
    <n v="90.479460000000003"/>
    <n v="6.3138050749667315E-2"/>
    <n v="5787.46"/>
    <n v="-0.15520535767721105"/>
    <n v="9.0396044653834537E-3"/>
    <n v="1.2502809061908664E-3"/>
    <n v="0.98971011462842562"/>
    <n v="0.90386027944905944"/>
    <n v="8.7855851482756403E-2"/>
    <n v="8.2838690681840948E-3"/>
    <x v="0"/>
    <n v="9.11"/>
    <x v="0"/>
    <m/>
    <m/>
    <x v="0"/>
    <n v="9340"/>
    <x v="0"/>
    <x v="0"/>
    <m/>
    <x v="0"/>
    <x v="0"/>
    <x v="0"/>
    <m/>
    <x v="0"/>
    <x v="0"/>
    <x v="0"/>
    <x v="0"/>
    <x v="0"/>
    <x v="0"/>
    <x v="0"/>
    <x v="0"/>
    <x v="0"/>
    <x v="0"/>
    <x v="0"/>
    <x v="0"/>
    <x v="0"/>
    <m/>
    <x v="0"/>
    <x v="0"/>
    <x v="0"/>
    <x v="0"/>
    <x v="0"/>
    <m/>
    <n v="20021029"/>
    <x v="0"/>
    <s v="BP AMERICA"/>
    <m/>
    <m/>
    <d v="2002-11-01T00:00:00"/>
  </r>
  <r>
    <x v="1"/>
    <s v="T21N R094W S25 fLEWIS-MESAVERDE"/>
    <n v="3692"/>
    <x v="0"/>
    <x v="0"/>
    <x v="28"/>
    <s v="SW NE"/>
    <n v="25"/>
    <n v="21"/>
    <n v="94"/>
    <n v="41.763114999999999"/>
    <n v="-107.97780899999999"/>
    <s v="4903724875"/>
    <s v="CROOKS GAP ROAD 25-05"/>
    <x v="0"/>
    <s v="LEWIS-MESAVERDE"/>
    <m/>
    <m/>
    <m/>
    <x v="0"/>
    <s v="9148"/>
    <m/>
    <n v="10765"/>
    <n v="10703"/>
    <x v="2"/>
    <d v="2003-02-06T00:00:00"/>
    <n v="8.27"/>
    <x v="1"/>
    <n v="2.44"/>
    <n v="2.78"/>
    <n v="2220"/>
    <n v="19"/>
    <x v="1"/>
    <n v="2999"/>
    <n v="1334"/>
    <m/>
    <x v="0"/>
    <n v="22"/>
    <n v="7020"/>
    <x v="0"/>
    <s v="BP AMERICA PRODUCTION COMPANY"/>
    <n v="0.121756"/>
    <n v="0.2287662"/>
    <n v="96.57"/>
    <n v="0.48601999999999995"/>
    <n v="97.40654219999999"/>
    <n v="84.601789999999994"/>
    <n v="21.864259999999998"/>
    <n v="0"/>
    <x v="1"/>
    <n v="0.45804000000000006"/>
    <n v="106.92408999999999"/>
    <n v="-4.6579153098710004E-2"/>
    <n v="6599.22"/>
    <n v="-3.0896042504636879E-2"/>
    <n v="1.2499776426721369E-3"/>
    <n v="2.3485712030541623E-3"/>
    <n v="0.9964014511542737"/>
    <n v="0.79123226580651751"/>
    <n v="0.20448394744346199"/>
    <n v="4.2837867500205061E-3"/>
    <x v="0"/>
    <n v="1.33"/>
    <x v="0"/>
    <m/>
    <m/>
    <x v="0"/>
    <n v="10370"/>
    <x v="0"/>
    <x v="0"/>
    <m/>
    <x v="0"/>
    <x v="0"/>
    <x v="0"/>
    <n v="2.59"/>
    <x v="0"/>
    <x v="0"/>
    <x v="0"/>
    <x v="0"/>
    <x v="0"/>
    <x v="0"/>
    <x v="0"/>
    <x v="0"/>
    <x v="0"/>
    <x v="0"/>
    <x v="0"/>
    <x v="0"/>
    <x v="0"/>
    <m/>
    <x v="0"/>
    <x v="0"/>
    <x v="0"/>
    <x v="0"/>
    <x v="0"/>
    <m/>
    <n v="20030206"/>
    <x v="0"/>
    <s v="BP AMERICA"/>
    <m/>
    <m/>
    <d v="2003-02-08T00:00:00"/>
  </r>
  <r>
    <x v="1"/>
    <s v="T21N R094W S25 fLEWIS-MESAVERDE"/>
    <n v="3463"/>
    <x v="0"/>
    <x v="0"/>
    <x v="28"/>
    <s v="SW NE"/>
    <n v="25"/>
    <n v="21"/>
    <n v="94"/>
    <n v="41.766109999999998"/>
    <n v="-107.97417"/>
    <s v="4903724210"/>
    <s v="CROOKS GAP ROAD 25-02"/>
    <x v="0"/>
    <s v="LEWIS-MESAVERDE"/>
    <m/>
    <m/>
    <m/>
    <x v="0"/>
    <s v="9107"/>
    <m/>
    <n v="10723"/>
    <n v="10654"/>
    <x v="2"/>
    <d v="2002-10-29T00:00:00"/>
    <n v="6.86"/>
    <x v="1"/>
    <n v="16.600000000000001"/>
    <n v="1.1299999999999999"/>
    <n v="2110"/>
    <n v="20.7"/>
    <x v="1"/>
    <n v="2799"/>
    <n v="647"/>
    <m/>
    <x v="0"/>
    <n v="23"/>
    <n v="6524"/>
    <x v="0"/>
    <s v="BP AMERICA PRODUCTION CO"/>
    <n v="0.82834000000000008"/>
    <n v="9.2987699999999993E-2"/>
    <n v="91.784999999999997"/>
    <n v="0.52950599999999992"/>
    <n v="93.235833700000001"/>
    <n v="78.959789999999998"/>
    <n v="10.604329999999999"/>
    <n v="0"/>
    <x v="1"/>
    <n v="0.47886000000000006"/>
    <n v="90.04298"/>
    <n v="1.742074621470556E-2"/>
    <n v="5617.43"/>
    <n v="-7.4667481507532454E-2"/>
    <n v="8.8843523689111394E-3"/>
    <n v="9.9733864448728576E-4"/>
    <n v="0.99011830898660147"/>
    <n v="0.87691222569488481"/>
    <n v="0.11776964733952607"/>
    <n v="5.3181269655891003E-3"/>
    <x v="0"/>
    <n v="6.04"/>
    <x v="0"/>
    <m/>
    <m/>
    <x v="0"/>
    <n v="8210"/>
    <x v="0"/>
    <x v="0"/>
    <m/>
    <x v="0"/>
    <x v="0"/>
    <x v="0"/>
    <m/>
    <x v="0"/>
    <x v="0"/>
    <x v="0"/>
    <x v="0"/>
    <x v="0"/>
    <x v="0"/>
    <x v="0"/>
    <x v="0"/>
    <x v="0"/>
    <x v="0"/>
    <x v="0"/>
    <x v="0"/>
    <x v="0"/>
    <m/>
    <x v="0"/>
    <x v="0"/>
    <x v="0"/>
    <x v="0"/>
    <x v="0"/>
    <m/>
    <n v="20021029"/>
    <x v="0"/>
    <s v="BP AMERICA"/>
    <m/>
    <m/>
    <d v="2002-11-01T00:00:00"/>
  </r>
  <r>
    <x v="1"/>
    <s v="T21N R094W S25 fLEWIS-MESAVERDE"/>
    <n v="3465"/>
    <x v="0"/>
    <x v="0"/>
    <x v="28"/>
    <s v="NW SE"/>
    <n v="25"/>
    <n v="21"/>
    <n v="94"/>
    <n v="41.76"/>
    <n v="-107.97417"/>
    <s v="4903724209"/>
    <s v="CROOKS GAP ROAD 25-04"/>
    <x v="0"/>
    <s v="LEWIS-MESAVERDE"/>
    <m/>
    <m/>
    <m/>
    <x v="0"/>
    <s v="9081"/>
    <m/>
    <n v="10663"/>
    <n v="10603"/>
    <x v="2"/>
    <d v="2002-10-29T00:00:00"/>
    <n v="6.56"/>
    <x v="1"/>
    <n v="14.9"/>
    <n v="2.0099999999999998"/>
    <n v="1540"/>
    <n v="8.9700000000000006"/>
    <x v="1"/>
    <n v="2249"/>
    <n v="288"/>
    <m/>
    <x v="0"/>
    <n v="25"/>
    <n v="5780"/>
    <x v="0"/>
    <s v="BP AMERICA PRODUCTON CO"/>
    <n v="0.74351"/>
    <n v="0.16540289999999999"/>
    <n v="66.989999999999995"/>
    <n v="0.22945260000000001"/>
    <n v="68.128365500000001"/>
    <n v="63.444289999999995"/>
    <n v="4.7203199999999992"/>
    <n v="0"/>
    <x v="1"/>
    <n v="0.52050000000000007"/>
    <n v="68.685109999999995"/>
    <n v="-4.0693688831842708E-3"/>
    <n v="4127.88"/>
    <n v="-0.1667480833437627"/>
    <n v="1.0913369116421852E-2"/>
    <n v="2.4278125386701078E-3"/>
    <n v="0.98665881834490798"/>
    <n v="0.92369787279950488"/>
    <n v="6.8724065521624689E-2"/>
    <n v="7.5780616788704291E-3"/>
    <x v="0"/>
    <n v="100"/>
    <x v="0"/>
    <m/>
    <m/>
    <x v="0"/>
    <n v="4670"/>
    <x v="0"/>
    <x v="0"/>
    <m/>
    <x v="0"/>
    <x v="0"/>
    <x v="0"/>
    <m/>
    <x v="0"/>
    <x v="0"/>
    <x v="0"/>
    <x v="0"/>
    <x v="0"/>
    <x v="0"/>
    <x v="0"/>
    <x v="0"/>
    <x v="0"/>
    <x v="0"/>
    <x v="0"/>
    <x v="0"/>
    <x v="0"/>
    <m/>
    <x v="0"/>
    <x v="0"/>
    <x v="0"/>
    <x v="0"/>
    <x v="0"/>
    <m/>
    <n v="20021029"/>
    <x v="0"/>
    <s v="BP AMERICA"/>
    <m/>
    <m/>
    <d v="2002-11-01T00:00:00"/>
  </r>
  <r>
    <x v="1"/>
    <s v="T21N R094W S25 fLEWIS-MESAVERDE"/>
    <n v="3462"/>
    <x v="0"/>
    <x v="0"/>
    <x v="28"/>
    <s v="SW SW"/>
    <n v="25"/>
    <n v="21"/>
    <n v="94"/>
    <n v="41.757150000000003"/>
    <n v="-107.9836"/>
    <s v="4903723486"/>
    <s v="CROOKS GAP ROAD 25-01"/>
    <x v="0"/>
    <s v="LEWIS-MESAVERDE"/>
    <m/>
    <m/>
    <m/>
    <x v="0"/>
    <s v="8999"/>
    <m/>
    <n v="11030"/>
    <n v="10580"/>
    <x v="2"/>
    <d v="2002-10-29T00:00:00"/>
    <n v="7.7"/>
    <x v="1"/>
    <n v="31"/>
    <n v="8.75"/>
    <n v="2660"/>
    <n v="15.7"/>
    <x v="1"/>
    <n v="4299"/>
    <n v="863"/>
    <m/>
    <x v="0"/>
    <n v="45"/>
    <n v="8606"/>
    <x v="0"/>
    <s v="BP AMERICA PRODUCTION CO"/>
    <n v="1.5468999999999999"/>
    <n v="0.7200375"/>
    <n v="115.71"/>
    <n v="0.40160599999999996"/>
    <n v="118.37854349999999"/>
    <n v="121.27479"/>
    <n v="14.144569999999998"/>
    <n v="0"/>
    <x v="1"/>
    <n v="0.93690000000000007"/>
    <n v="136.35625999999999"/>
    <n v="-7.0574245266018396E-2"/>
    <n v="7922.45"/>
    <n v="-4.1355965017893397E-2"/>
    <n v="1.3067401864088656E-2"/>
    <n v="6.0825000773894475E-3"/>
    <n v="0.98085009805852197"/>
    <n v="0.88939657042514952"/>
    <n v="0.10373245790108938"/>
    <n v="6.8709716737610739E-3"/>
    <x v="0"/>
    <n v="27.2"/>
    <x v="0"/>
    <m/>
    <m/>
    <x v="0"/>
    <n v="8410"/>
    <x v="0"/>
    <x v="0"/>
    <m/>
    <x v="0"/>
    <x v="0"/>
    <x v="0"/>
    <m/>
    <x v="0"/>
    <x v="0"/>
    <x v="0"/>
    <x v="0"/>
    <x v="0"/>
    <x v="0"/>
    <x v="0"/>
    <x v="0"/>
    <x v="0"/>
    <x v="0"/>
    <x v="0"/>
    <x v="0"/>
    <x v="0"/>
    <m/>
    <x v="0"/>
    <x v="0"/>
    <x v="0"/>
    <x v="0"/>
    <x v="0"/>
    <m/>
    <n v="20021029"/>
    <x v="0"/>
    <s v="BP AMERICA"/>
    <m/>
    <m/>
    <d v="2002-11-01T00:00:00"/>
  </r>
  <r>
    <x v="1"/>
    <s v="T21N R094W S21 fMESAVERDE/ALMOND"/>
    <n v="3607"/>
    <x v="0"/>
    <x v="0"/>
    <x v="28"/>
    <s v="NE NE"/>
    <n v="21"/>
    <n v="21"/>
    <n v="94"/>
    <n v="41.781106000000001"/>
    <n v="-108.031509"/>
    <s v="4903723381"/>
    <s v="PEQUA 2-21"/>
    <x v="0"/>
    <s v="MESAVERDE/ALMOND"/>
    <m/>
    <m/>
    <m/>
    <x v="0"/>
    <s v="10254"/>
    <m/>
    <n v="10522"/>
    <n v="10434"/>
    <x v="5"/>
    <d v="2003-02-17T00:00:00"/>
    <n v="7"/>
    <x v="1"/>
    <n v="430"/>
    <n v="40"/>
    <n v="6589"/>
    <m/>
    <x v="1"/>
    <n v="10260"/>
    <n v="1098"/>
    <m/>
    <x v="0"/>
    <n v="188"/>
    <n v="18619"/>
    <x v="0"/>
    <s v="ANADARKO PETROLEUM CORP."/>
    <n v="21.457000000000001"/>
    <n v="3.2915999999999999"/>
    <n v="286.62149999999997"/>
    <n v="0"/>
    <n v="311.37009999999998"/>
    <n v="289.43459999999999"/>
    <n v="17.996219999999997"/>
    <n v="0"/>
    <x v="1"/>
    <n v="3.9141600000000003"/>
    <n v="311.34497999999996"/>
    <n v="4.0339475960683905E-5"/>
    <n v="18605"/>
    <n v="-3.7610143993122719E-4"/>
    <n v="6.8911562157060041E-2"/>
    <n v="1.0571342591982981E-2"/>
    <n v="0.92051709525095693"/>
    <n v="0.92962667970429469"/>
    <n v="5.780154219926719E-2"/>
    <n v="1.2571778096438236E-2"/>
    <x v="0"/>
    <n v="14"/>
    <x v="0"/>
    <m/>
    <m/>
    <x v="0"/>
    <m/>
    <x v="0"/>
    <x v="0"/>
    <m/>
    <x v="0"/>
    <x v="0"/>
    <x v="0"/>
    <m/>
    <x v="0"/>
    <x v="0"/>
    <x v="0"/>
    <x v="0"/>
    <x v="0"/>
    <x v="0"/>
    <x v="0"/>
    <x v="0"/>
    <x v="0"/>
    <x v="0"/>
    <x v="0"/>
    <x v="0"/>
    <x v="0"/>
    <m/>
    <x v="0"/>
    <x v="0"/>
    <x v="0"/>
    <x v="0"/>
    <x v="0"/>
    <s v="WELLHEAD"/>
    <n v="20030217"/>
    <x v="0"/>
    <s v="CHAMPION TECHNOLOGIES VERNAL UT"/>
    <m/>
    <m/>
    <d v="2003-02-25T00:00:00"/>
  </r>
  <r>
    <x v="1"/>
    <s v="T21N R094W S21 fMESAVERDE/ALMOND"/>
    <n v="3608"/>
    <x v="0"/>
    <x v="0"/>
    <x v="28"/>
    <s v="C SE"/>
    <n v="21"/>
    <n v="21"/>
    <n v="94"/>
    <n v="41.773836000000003"/>
    <n v="-108.032093"/>
    <s v="4903723382"/>
    <s v="PIQUA 3-21"/>
    <x v="0"/>
    <s v="MESAVERDE/ALMOND"/>
    <m/>
    <m/>
    <m/>
    <x v="0"/>
    <s v="10190"/>
    <m/>
    <n v="10465"/>
    <n v="10364"/>
    <x v="5"/>
    <d v="2003-02-17T00:00:00"/>
    <n v="7"/>
    <x v="1"/>
    <n v="380"/>
    <n v="39"/>
    <n v="6682"/>
    <m/>
    <x v="1"/>
    <n v="10300"/>
    <n v="1120"/>
    <m/>
    <x v="0"/>
    <n v="188"/>
    <n v="18726"/>
    <x v="0"/>
    <s v="ANADARKO PETROLEUM CORP."/>
    <n v="18.962"/>
    <n v="3.2093099999999999"/>
    <n v="290.66699999999997"/>
    <n v="0"/>
    <n v="312.83830999999998"/>
    <n v="290.56299999999999"/>
    <n v="18.3568"/>
    <n v="0"/>
    <x v="1"/>
    <n v="3.9141600000000003"/>
    <n v="312.83395999999999"/>
    <n v="6.9525216452186467E-6"/>
    <n v="18709"/>
    <n v="-4.5412047549085082E-4"/>
    <n v="6.0612781088096278E-2"/>
    <n v="1.0258686028574953E-2"/>
    <n v="0.92912853288332875"/>
    <n v="0.92880900781999498"/>
    <n v="5.867905134084548E-2"/>
    <n v="1.2511940839159534E-2"/>
    <x v="0"/>
    <n v="17"/>
    <x v="0"/>
    <m/>
    <m/>
    <x v="0"/>
    <m/>
    <x v="0"/>
    <x v="0"/>
    <m/>
    <x v="0"/>
    <x v="0"/>
    <x v="0"/>
    <m/>
    <x v="0"/>
    <x v="0"/>
    <x v="0"/>
    <x v="0"/>
    <x v="0"/>
    <x v="0"/>
    <x v="0"/>
    <x v="0"/>
    <x v="0"/>
    <x v="0"/>
    <x v="0"/>
    <x v="0"/>
    <x v="0"/>
    <m/>
    <x v="0"/>
    <x v="0"/>
    <x v="0"/>
    <x v="0"/>
    <x v="0"/>
    <s v="WELLHEAD"/>
    <n v="20030217"/>
    <x v="0"/>
    <s v="CHAMPION TECHNOLOGIES VERNAL UT"/>
    <m/>
    <m/>
    <d v="2003-02-25T00:00:00"/>
  </r>
  <r>
    <x v="1"/>
    <s v="T21N R094W S21 fMESAVERDE/ALMOND"/>
    <n v="3606"/>
    <x v="0"/>
    <x v="0"/>
    <x v="28"/>
    <s v="SW NW"/>
    <n v="21"/>
    <n v="21"/>
    <n v="94"/>
    <n v="41.781115"/>
    <n v="-108.041764"/>
    <s v="4903723380"/>
    <s v="PIQUA 1-21"/>
    <x v="0"/>
    <s v="MESAVERDE/ALMOND"/>
    <m/>
    <m/>
    <m/>
    <x v="0"/>
    <s v="10184"/>
    <m/>
    <n v="10475"/>
    <n v="10385"/>
    <x v="5"/>
    <d v="2003-02-17T00:00:00"/>
    <n v="7"/>
    <x v="1"/>
    <n v="512"/>
    <n v="141"/>
    <n v="6882"/>
    <m/>
    <x v="1"/>
    <n v="11140"/>
    <n v="1220"/>
    <m/>
    <x v="0"/>
    <n v="108"/>
    <n v="20026"/>
    <x v="0"/>
    <s v="ANADARKO PETROLEUM CORP."/>
    <n v="25.5488"/>
    <n v="11.60289"/>
    <n v="299.36699999999996"/>
    <n v="0"/>
    <n v="336.51868999999999"/>
    <n v="314.25939999999997"/>
    <n v="19.995799999999999"/>
    <n v="0"/>
    <x v="1"/>
    <n v="2.2485600000000003"/>
    <n v="336.50375999999994"/>
    <n v="2.2183509628912683E-5"/>
    <n v="20003"/>
    <n v="-5.7458342701541384E-4"/>
    <n v="7.592089461658133E-2"/>
    <n v="3.4479184499381005E-2"/>
    <n v="0.88959992088403761"/>
    <n v="0.9338956569162854"/>
    <n v="5.9422218640290979E-2"/>
    <n v="6.6821244434237545E-3"/>
    <x v="0"/>
    <n v="23"/>
    <x v="0"/>
    <m/>
    <m/>
    <x v="0"/>
    <m/>
    <x v="0"/>
    <x v="0"/>
    <m/>
    <x v="0"/>
    <x v="0"/>
    <x v="0"/>
    <m/>
    <x v="0"/>
    <x v="0"/>
    <x v="0"/>
    <x v="0"/>
    <x v="0"/>
    <x v="0"/>
    <x v="0"/>
    <x v="0"/>
    <x v="0"/>
    <x v="0"/>
    <x v="0"/>
    <x v="0"/>
    <x v="0"/>
    <m/>
    <x v="0"/>
    <x v="0"/>
    <x v="0"/>
    <x v="0"/>
    <x v="0"/>
    <s v="WELLHEAD"/>
    <n v="20030217"/>
    <x v="0"/>
    <s v="CHAMPION TECHNOLOGIES VERNAL,UT"/>
    <m/>
    <m/>
    <d v="2003-02-25T00:00:00"/>
  </r>
  <r>
    <x v="1"/>
    <s v="T21N R094W S20 fLEWIS-MESAVERDE"/>
    <n v="3760"/>
    <x v="0"/>
    <x v="0"/>
    <x v="54"/>
    <s v="SE SE"/>
    <n v="20"/>
    <n v="21"/>
    <n v="94"/>
    <n v="41.773530000000001"/>
    <n v="-108.050894"/>
    <s v="4903724584"/>
    <s v="USA R #2"/>
    <x v="0"/>
    <s v="LEWIS-MESAVERDE"/>
    <m/>
    <m/>
    <m/>
    <x v="0"/>
    <s v="8502"/>
    <m/>
    <n v="10462"/>
    <n v="10360"/>
    <x v="2"/>
    <d v="2003-02-06T00:00:00"/>
    <n v="8.1"/>
    <x v="1"/>
    <n v="18.100000000000001"/>
    <n v="2.78"/>
    <n v="3620"/>
    <n v="44.7"/>
    <x v="1"/>
    <n v="5748"/>
    <n v="1361"/>
    <m/>
    <x v="0"/>
    <n v="12"/>
    <n v="12254"/>
    <x v="0"/>
    <s v="BP AMERICA PRODUCTION COMPANY"/>
    <n v="0.90319000000000005"/>
    <n v="0.2287662"/>
    <n v="157.47"/>
    <n v="1.1434260000000001"/>
    <n v="159.74538219999999"/>
    <n v="162.15108000000001"/>
    <n v="22.306789999999999"/>
    <n v="0"/>
    <x v="1"/>
    <n v="0.24984000000000001"/>
    <n v="184.70771000000002"/>
    <n v="-7.2469454811879386E-2"/>
    <n v="10806.58"/>
    <n v="-6.2765984203346142E-2"/>
    <n v="5.6539349529942159E-3"/>
    <n v="1.432067687024508E-3"/>
    <n v="0.99291399735998132"/>
    <n v="0.87787932620679443"/>
    <n v="0.12076805023461119"/>
    <n v="1.3526235585942783E-3"/>
    <x v="0"/>
    <n v="0.28999999999999998"/>
    <x v="0"/>
    <m/>
    <m/>
    <x v="0"/>
    <n v="16330"/>
    <x v="0"/>
    <x v="0"/>
    <m/>
    <x v="0"/>
    <x v="0"/>
    <x v="0"/>
    <n v="16.3"/>
    <x v="0"/>
    <x v="0"/>
    <x v="0"/>
    <x v="0"/>
    <x v="0"/>
    <x v="0"/>
    <x v="0"/>
    <x v="0"/>
    <x v="0"/>
    <x v="0"/>
    <x v="0"/>
    <x v="0"/>
    <x v="0"/>
    <m/>
    <x v="0"/>
    <x v="0"/>
    <x v="0"/>
    <x v="0"/>
    <x v="0"/>
    <m/>
    <n v="20030206"/>
    <x v="0"/>
    <s v="BP AMERICA"/>
    <m/>
    <m/>
    <d v="2003-02-08T00:00:00"/>
  </r>
  <r>
    <x v="1"/>
    <s v="T21N R094W S19 fLEWIS-MESAVERDE/ALMOND"/>
    <n v="3593"/>
    <x v="0"/>
    <x v="0"/>
    <x v="28"/>
    <s v="NW SE"/>
    <n v="19"/>
    <n v="21"/>
    <n v="94"/>
    <n v="41.774317000000003"/>
    <n v="-108.070275"/>
    <s v="4903721690"/>
    <s v="UPRR 3-19-7"/>
    <x v="0"/>
    <s v="LEWIS-MESAVERDE/ALMOND"/>
    <m/>
    <m/>
    <m/>
    <x v="0"/>
    <s v="7904"/>
    <m/>
    <n v="10530"/>
    <n v="10340"/>
    <x v="5"/>
    <d v="2003-02-19T00:00:00"/>
    <n v="7"/>
    <x v="1"/>
    <n v="432"/>
    <n v="39"/>
    <n v="6588"/>
    <m/>
    <x v="1"/>
    <n v="10260"/>
    <n v="1098"/>
    <m/>
    <x v="0"/>
    <n v="188"/>
    <n v="18619"/>
    <x v="0"/>
    <s v="ANADARKO PETROLEUM CORP"/>
    <n v="21.556799999999999"/>
    <n v="3.2093099999999999"/>
    <n v="286.57799999999997"/>
    <n v="0"/>
    <n v="311.34411"/>
    <n v="289.43459999999999"/>
    <n v="17.996219999999997"/>
    <n v="0"/>
    <x v="1"/>
    <n v="3.9141600000000003"/>
    <n v="311.34497999999996"/>
    <n v="-1.3971659596019438E-6"/>
    <n v="18605"/>
    <n v="-3.7610143993122719E-4"/>
    <n v="6.9237860321173253E-2"/>
    <n v="1.0307919427157301E-2"/>
    <n v="0.92045422025166934"/>
    <n v="0.92962667970429469"/>
    <n v="5.780154219926719E-2"/>
    <n v="1.2571778096438236E-2"/>
    <x v="0"/>
    <n v="14"/>
    <x v="0"/>
    <m/>
    <m/>
    <x v="0"/>
    <m/>
    <x v="0"/>
    <x v="0"/>
    <m/>
    <x v="0"/>
    <x v="0"/>
    <x v="0"/>
    <m/>
    <x v="0"/>
    <x v="0"/>
    <x v="0"/>
    <x v="0"/>
    <x v="0"/>
    <x v="0"/>
    <x v="0"/>
    <x v="0"/>
    <x v="0"/>
    <x v="0"/>
    <x v="0"/>
    <x v="0"/>
    <x v="0"/>
    <m/>
    <x v="0"/>
    <x v="0"/>
    <x v="0"/>
    <x v="0"/>
    <x v="0"/>
    <s v="WELLHEAD"/>
    <n v="20030219"/>
    <x v="0"/>
    <s v="CHAMPION TECHNOLOGIES VERNAL UT"/>
    <m/>
    <m/>
    <d v="2003-02-25T00:00:00"/>
  </r>
  <r>
    <x v="1"/>
    <s v="T21N R094W S18 fMESAVERDE"/>
    <n v="3860"/>
    <x v="0"/>
    <x v="0"/>
    <x v="28"/>
    <s v="NE NE"/>
    <n v="18"/>
    <n v="21"/>
    <n v="94"/>
    <n v="41.79609"/>
    <n v="-108.07064200000001"/>
    <s v="4903724628"/>
    <s v="N. WAMSUTTER 1-18"/>
    <x v="0"/>
    <s v="MESAVERDE"/>
    <m/>
    <m/>
    <m/>
    <x v="0"/>
    <s v="10140"/>
    <m/>
    <n v="10616"/>
    <n v="10522"/>
    <x v="2"/>
    <d v="2003-02-13T00:00:00"/>
    <n v="7.96"/>
    <x v="1"/>
    <n v="19"/>
    <n v="6.6"/>
    <n v="3710"/>
    <n v="55.1"/>
    <x v="1"/>
    <n v="4600"/>
    <n v="2510"/>
    <m/>
    <x v="0"/>
    <n v="9"/>
    <n v="10500"/>
    <x v="0"/>
    <s v="DEVON ENERGY"/>
    <n v="0.94809999999999994"/>
    <n v="0.54311399999999999"/>
    <n v="161.38499999999999"/>
    <n v="1.4094579999999999"/>
    <n v="164.28567200000001"/>
    <n v="129.76599999999999"/>
    <n v="41.138899999999992"/>
    <n v="0"/>
    <x v="1"/>
    <n v="0.18738000000000002"/>
    <n v="171.09227999999999"/>
    <n v="-2.0295335335579791E-2"/>
    <n v="10909.7"/>
    <n v="1.9136185934412939E-2"/>
    <n v="5.7710449636776597E-3"/>
    <n v="3.3059121552608678E-3"/>
    <n v="0.99092304288106137"/>
    <n v="0.75845619685470322"/>
    <n v="0.24044860469449583"/>
    <n v="1.0951984508009364E-3"/>
    <x v="0"/>
    <n v="0.42"/>
    <x v="0"/>
    <n v="9219"/>
    <n v="0.628"/>
    <x v="4"/>
    <m/>
    <x v="0"/>
    <x v="0"/>
    <m/>
    <x v="0"/>
    <x v="0"/>
    <x v="0"/>
    <m/>
    <x v="0"/>
    <x v="0"/>
    <x v="0"/>
    <x v="0"/>
    <x v="0"/>
    <x v="0"/>
    <x v="0"/>
    <x v="0"/>
    <x v="0"/>
    <x v="0"/>
    <x v="0"/>
    <x v="0"/>
    <x v="0"/>
    <m/>
    <x v="0"/>
    <x v="0"/>
    <x v="0"/>
    <x v="0"/>
    <x v="0"/>
    <m/>
    <n v="20030213"/>
    <x v="0"/>
    <s v="ENERGY LABS CASPER ID No C03020526-006"/>
    <m/>
    <m/>
    <d v="2003-02-20T00:00:00"/>
  </r>
  <r>
    <x v="1"/>
    <s v="T21N R094W S18 fMESAVERDE"/>
    <n v="3859"/>
    <x v="0"/>
    <x v="0"/>
    <x v="54"/>
    <s v="C SW"/>
    <n v="18"/>
    <n v="21"/>
    <n v="94"/>
    <n v="41.788412999999998"/>
    <n v="-108.08008700000001"/>
    <s v="4903721925"/>
    <s v="HAMMOND FED. 18-1"/>
    <x v="0"/>
    <s v="MESAVERDE"/>
    <m/>
    <m/>
    <m/>
    <x v="0"/>
    <s v="10008"/>
    <m/>
    <n v="10581"/>
    <n v="10534"/>
    <x v="2"/>
    <d v="1999-04-11T00:00:00"/>
    <n v="7.86"/>
    <x v="1"/>
    <n v="97"/>
    <n v="18"/>
    <n v="4998"/>
    <n v="47"/>
    <x v="1"/>
    <n v="5381"/>
    <n v="2851"/>
    <m/>
    <x v="0"/>
    <n v="10"/>
    <n v="11319"/>
    <x v="0"/>
    <s v="SNYDER OIL"/>
    <n v="4.8403"/>
    <n v="1.48122"/>
    <n v="217.41299999999998"/>
    <n v="1.2022599999999999"/>
    <n v="224.93677999999997"/>
    <n v="151.79801"/>
    <n v="46.727889999999995"/>
    <n v="0"/>
    <x v="1"/>
    <n v="0.20820000000000002"/>
    <n v="198.73410000000001"/>
    <n v="6.1846780689765506E-2"/>
    <n v="13402"/>
    <n v="8.4260345455280938E-2"/>
    <n v="2.1518490662131826E-2"/>
    <n v="6.5850502527865836E-3"/>
    <n v="0.9718964590850816"/>
    <n v="0.76382467830130807"/>
    <n v="0.23512769071840209"/>
    <n v="1.047630980289744E-3"/>
    <x v="0"/>
    <n v="0.91"/>
    <x v="0"/>
    <m/>
    <m/>
    <x v="0"/>
    <n v="19440"/>
    <x v="2"/>
    <x v="0"/>
    <n v="122.14"/>
    <x v="0"/>
    <x v="0"/>
    <x v="0"/>
    <n v="65.41"/>
    <x v="0"/>
    <x v="0"/>
    <x v="0"/>
    <x v="0"/>
    <x v="0"/>
    <x v="0"/>
    <x v="0"/>
    <x v="0"/>
    <x v="0"/>
    <x v="0"/>
    <x v="0"/>
    <x v="0"/>
    <x v="0"/>
    <n v="0.44"/>
    <x v="0"/>
    <x v="0"/>
    <x v="0"/>
    <x v="0"/>
    <x v="0"/>
    <m/>
    <n v="19990411"/>
    <x v="0"/>
    <s v="BEUERMAN AND ASSOCIATES BUTTE MT LAB No 1999-0068"/>
    <m/>
    <m/>
    <d v="1999-05-28T00:00:00"/>
  </r>
  <r>
    <x v="1"/>
    <s v="T21N R094W S17 fMESAVERDE/ALMOND"/>
    <m/>
    <x v="1"/>
    <x v="3"/>
    <x v="54"/>
    <s v="C NE"/>
    <n v="17"/>
    <n v="21"/>
    <n v="94"/>
    <n v="41.795594000000001"/>
    <n v="-108.051373"/>
    <s v="4903723550"/>
    <s v="CHAMPLIN 451 A3"/>
    <x v="0"/>
    <s v="MESAVERDE/ALMOND"/>
    <m/>
    <m/>
    <m/>
    <x v="0"/>
    <n v="10308"/>
    <m/>
    <n v="10775"/>
    <n v="10745"/>
    <x v="2"/>
    <d v="2002-10-29T00:00:00"/>
    <n v="5.56"/>
    <x v="0"/>
    <n v="123"/>
    <n v="12"/>
    <n v="2140"/>
    <n v="12.7"/>
    <x v="1"/>
    <n v="3099"/>
    <n v="388"/>
    <m/>
    <x v="0"/>
    <n v="14"/>
    <n v="6894"/>
    <x v="0"/>
    <s v="BP AMERICA PRODUCTION COMPANY"/>
    <n v="6.1376999999999997"/>
    <n v="0.98748000000000002"/>
    <n v="93.09"/>
    <n v="0.32486599999999999"/>
    <n v="100.54004599999999"/>
    <n v="87.422789999999992"/>
    <n v="6.3593199999999994"/>
    <n v="0"/>
    <x v="1"/>
    <n v="0.29148000000000002"/>
    <n v="94.073589999999996"/>
    <n v="3.3227147557121813E-2"/>
    <n v="5788.7"/>
    <n v="-8.7150212494185003E-2"/>
    <n v="6.1047316409622493E-2"/>
    <n v="9.8217579888515288E-3"/>
    <n v="0.92913092560152599"/>
    <n v="0.92930215589731391"/>
    <n v="6.7599418710394696E-2"/>
    <n v="3.0984253922912907E-3"/>
    <x v="0"/>
    <n v="139"/>
    <x v="0"/>
    <m/>
    <m/>
    <x v="0"/>
    <n v="9370"/>
    <x v="0"/>
    <x v="0"/>
    <m/>
    <x v="0"/>
    <x v="0"/>
    <x v="0"/>
    <m/>
    <x v="0"/>
    <x v="0"/>
    <x v="0"/>
    <x v="0"/>
    <x v="0"/>
    <x v="0"/>
    <x v="0"/>
    <x v="0"/>
    <x v="0"/>
    <x v="0"/>
    <x v="0"/>
    <x v="0"/>
    <x v="0"/>
    <m/>
    <x v="0"/>
    <x v="0"/>
    <x v="0"/>
    <x v="0"/>
    <x v="0"/>
    <m/>
    <n v="20021029"/>
    <x v="0"/>
    <s v="BP AMERICA"/>
    <m/>
    <m/>
    <d v="2002-10-31T00:00:00"/>
  </r>
  <r>
    <x v="1"/>
    <s v="T21N R094W S16 fMESAVERDE/ALMOND"/>
    <n v="3591"/>
    <x v="0"/>
    <x v="0"/>
    <x v="54"/>
    <s v="SW SW"/>
    <n v="16"/>
    <n v="21"/>
    <n v="94"/>
    <n v="41.788200000000003"/>
    <n v="-108.041847"/>
    <s v="4903725178"/>
    <s v="SIBERIA RIDGE 16-1"/>
    <x v="0"/>
    <s v="MESAVERDE/ALMOND"/>
    <m/>
    <m/>
    <s v=""/>
    <x v="0"/>
    <m/>
    <m/>
    <n v="10680"/>
    <n v="10600"/>
    <x v="5"/>
    <d v="2003-02-17T00:00:00"/>
    <n v="7"/>
    <x v="1"/>
    <n v="510"/>
    <n v="140"/>
    <n v="6886"/>
    <m/>
    <x v="1"/>
    <n v="11140"/>
    <n v="1220"/>
    <m/>
    <x v="0"/>
    <n v="108"/>
    <n v="20027"/>
    <x v="0"/>
    <s v="ANADARKO PETROLEUM CORP"/>
    <n v="25.449000000000002"/>
    <n v="11.5206"/>
    <n v="299.541"/>
    <n v="0"/>
    <n v="336.51060000000001"/>
    <n v="314.25939999999997"/>
    <n v="19.995799999999999"/>
    <n v="0"/>
    <x v="1"/>
    <n v="2.2485600000000003"/>
    <n v="336.50375999999994"/>
    <n v="1.0163230395363189E-5"/>
    <n v="20004"/>
    <n v="-5.7455472009192881E-4"/>
    <n v="7.5626146694933241E-2"/>
    <n v="3.4235474306009976E-2"/>
    <n v="0.89013837899905679"/>
    <n v="0.9338956569162854"/>
    <n v="5.9422218640290979E-2"/>
    <n v="6.6821244434237545E-3"/>
    <x v="0"/>
    <n v="23"/>
    <x v="0"/>
    <m/>
    <m/>
    <x v="0"/>
    <m/>
    <x v="0"/>
    <x v="0"/>
    <m/>
    <x v="0"/>
    <x v="0"/>
    <x v="0"/>
    <m/>
    <x v="0"/>
    <x v="0"/>
    <x v="0"/>
    <x v="0"/>
    <x v="0"/>
    <x v="0"/>
    <x v="0"/>
    <x v="0"/>
    <x v="0"/>
    <x v="0"/>
    <x v="0"/>
    <x v="0"/>
    <x v="0"/>
    <m/>
    <x v="0"/>
    <x v="0"/>
    <x v="0"/>
    <x v="0"/>
    <x v="0"/>
    <s v="WELLHEAD"/>
    <n v="20030217"/>
    <x v="0"/>
    <s v="CHAMPION TECHNOLOGIES VERNAL UT"/>
    <m/>
    <m/>
    <d v="2003-02-25T00:00:00"/>
  </r>
  <r>
    <x v="0"/>
    <s v="T21N R094W S16 fMESAVERDE"/>
    <n v="49124134"/>
    <x v="0"/>
    <x v="0"/>
    <x v="28"/>
    <m/>
    <s v="16"/>
    <s v=" 21"/>
    <s v=" 94"/>
    <n v="41.788409999999999"/>
    <n v="-108.03207"/>
    <s v="4903721132"/>
    <s v="MARATHON STATE NO 1-16"/>
    <x v="0"/>
    <s v="MESAVERDE"/>
    <m/>
    <m/>
    <n v="368"/>
    <x v="0"/>
    <n v="10332"/>
    <n v="10700"/>
    <n v="11200"/>
    <m/>
    <x v="1"/>
    <d v="1978-04-25T00:00:00"/>
    <n v="8.1000003814697266"/>
    <x v="0"/>
    <n v="66"/>
    <n v="9"/>
    <n v="4666"/>
    <n v="558"/>
    <x v="0"/>
    <n v="6200"/>
    <n v="2806"/>
    <m/>
    <x v="0"/>
    <n v="20"/>
    <n v="12901"/>
    <x v="0"/>
    <s v="CHEM LAB"/>
    <n v="3.2934000000000001"/>
    <n v="0.74060999999999999"/>
    <n v="202.97099999999998"/>
    <n v="14.273639999999999"/>
    <n v="221.27864999999997"/>
    <n v="174.90199999999999"/>
    <n v="45.990339999999996"/>
    <m/>
    <x v="0"/>
    <n v="0.41640000000000005"/>
    <n v="221.30874"/>
    <n v="-6.7986573228011996E-5"/>
    <n v="14322"/>
    <n v="5.2198508614039602E-2"/>
    <n v="1.4883496442155628E-2"/>
    <n v="3.3469564280150846E-3"/>
    <n v="0.98176954712982933"/>
    <n v="0.79030769412902535"/>
    <n v="0.20781077150409874"/>
    <n v="1.8815343668758858E-3"/>
    <x v="0"/>
    <m/>
    <x v="0"/>
    <m/>
    <m/>
    <x v="0"/>
    <m/>
    <x v="0"/>
    <x v="0"/>
    <m/>
    <x v="0"/>
    <x v="0"/>
    <x v="0"/>
    <m/>
    <x v="0"/>
    <x v="0"/>
    <x v="0"/>
    <x v="0"/>
    <x v="0"/>
    <x v="0"/>
    <x v="0"/>
    <x v="0"/>
    <x v="0"/>
    <x v="0"/>
    <x v="0"/>
    <x v="0"/>
    <x v="0"/>
    <m/>
    <x v="0"/>
    <x v="0"/>
    <x v="0"/>
    <x v="0"/>
    <x v="0"/>
    <s v="PRODUCTION"/>
    <m/>
    <x v="0"/>
    <m/>
    <m/>
    <m/>
    <m/>
  </r>
  <r>
    <x v="1"/>
    <s v="T21N R094W S11 fMESAVERDE/ALMOND"/>
    <m/>
    <x v="1"/>
    <x v="3"/>
    <x v="54"/>
    <s v="SE NW"/>
    <n v="11"/>
    <n v="21"/>
    <n v="94"/>
    <n v="41.809742999999997"/>
    <n v="-108.002746"/>
    <s v="4903723643"/>
    <s v="11-2 SIBER"/>
    <x v="0"/>
    <s v="MESAVERDE/ALMOND"/>
    <m/>
    <m/>
    <m/>
    <x v="0"/>
    <m/>
    <m/>
    <n v="11068"/>
    <n v="1097"/>
    <x v="2"/>
    <d v="1996-03-14T00:00:00"/>
    <n v="7.2"/>
    <x v="0"/>
    <n v="0"/>
    <n v="0"/>
    <n v="3030.31"/>
    <n v="0"/>
    <x v="1"/>
    <n v="3000"/>
    <n v="2780"/>
    <n v="0"/>
    <x v="1"/>
    <n v="90"/>
    <n v="9020"/>
    <x v="0"/>
    <s v="AMOCO PRODUCTION COMPANY"/>
    <n v="0"/>
    <n v="0"/>
    <n v="131.81848499999998"/>
    <n v="0"/>
    <n v="131.81848499999998"/>
    <n v="84.63"/>
    <n v="45.564199999999992"/>
    <n v="0"/>
    <x v="1"/>
    <n v="1.8738000000000001"/>
    <n v="132.06799999999998"/>
    <n v="-9.4553913967970879E-4"/>
    <n v="8900.31"/>
    <n v="-6.6790139233082755E-3"/>
    <n v="0"/>
    <n v="0"/>
    <n v="1"/>
    <n v="0.64080625132507496"/>
    <n v="0.34500560317412243"/>
    <n v="1.4188145500802619E-2"/>
    <x v="1"/>
    <n v="120"/>
    <x v="1"/>
    <n v="0"/>
    <n v="0"/>
    <x v="0"/>
    <n v="0"/>
    <x v="0"/>
    <x v="1"/>
    <m/>
    <x v="1"/>
    <x v="1"/>
    <x v="1"/>
    <n v="0"/>
    <x v="1"/>
    <x v="1"/>
    <x v="1"/>
    <x v="1"/>
    <x v="0"/>
    <x v="0"/>
    <x v="0"/>
    <x v="0"/>
    <x v="0"/>
    <x v="0"/>
    <x v="0"/>
    <x v="0"/>
    <x v="0"/>
    <m/>
    <x v="0"/>
    <x v="0"/>
    <x v="0"/>
    <x v="0"/>
    <x v="0"/>
    <m/>
    <n v="19960314"/>
    <x v="1"/>
    <s v="DOWELL SCHLUMBERGER EL RENO DISTRICT LAB"/>
    <m/>
    <m/>
    <d v="1996-03-15T00:00:00"/>
  </r>
  <r>
    <x v="1"/>
    <s v="T21N R094W S09 fMESAVERDE"/>
    <m/>
    <x v="1"/>
    <x v="3"/>
    <x v="54"/>
    <s v="NE SW"/>
    <n v="9"/>
    <n v="21"/>
    <n v="94"/>
    <n v="41.803193"/>
    <n v="-108.041303"/>
    <s v="4903720854"/>
    <s v="6 SIB RDGE"/>
    <x v="0"/>
    <s v="MESAVERDE"/>
    <m/>
    <m/>
    <m/>
    <x v="0"/>
    <m/>
    <m/>
    <n v="12250"/>
    <n v="10565"/>
    <x v="2"/>
    <d v="1979-11-16T00:00:00"/>
    <n v="7.4"/>
    <x v="0"/>
    <n v="81.180000000000007"/>
    <n v="11"/>
    <n v="1722.41"/>
    <n v="138"/>
    <x v="1"/>
    <n v="2200"/>
    <n v="658.8"/>
    <n v="0"/>
    <x v="1"/>
    <n v="510"/>
    <n v="5322"/>
    <x v="0"/>
    <s v="AMOCO PRODUCTION COMPANY"/>
    <n v="4.0508820000000005"/>
    <n v="0.90519000000000005"/>
    <n v="74.924835000000002"/>
    <n v="3.5300399999999996"/>
    <n v="83.410947000000007"/>
    <n v="62.061999999999998"/>
    <n v="10.797731999999998"/>
    <n v="0"/>
    <x v="1"/>
    <n v="10.618200000000002"/>
    <n v="83.477931999999996"/>
    <n v="-4.0137485733838683E-4"/>
    <n v="5321.39"/>
    <n v="-5.7312566766760649E-5"/>
    <n v="4.8565351979518952E-2"/>
    <n v="1.0852172677046815E-2"/>
    <n v="0.9405824753434342"/>
    <n v="0.74345397056553819"/>
    <n v="0.12934834082856772"/>
    <n v="0.12719768860589409"/>
    <x v="1"/>
    <n v="11.48"/>
    <x v="1"/>
    <n v="0"/>
    <n v="1.3"/>
    <x v="0"/>
    <n v="0"/>
    <x v="0"/>
    <x v="1"/>
    <m/>
    <x v="1"/>
    <x v="1"/>
    <x v="1"/>
    <n v="0"/>
    <x v="1"/>
    <x v="1"/>
    <x v="1"/>
    <x v="1"/>
    <x v="0"/>
    <x v="0"/>
    <x v="0"/>
    <x v="0"/>
    <x v="0"/>
    <x v="0"/>
    <x v="0"/>
    <x v="0"/>
    <x v="0"/>
    <m/>
    <x v="0"/>
    <x v="0"/>
    <x v="0"/>
    <x v="0"/>
    <x v="0"/>
    <m/>
    <n v="19791116"/>
    <x v="1"/>
    <m/>
    <m/>
    <m/>
    <m/>
  </r>
  <r>
    <x v="1"/>
    <s v="T21N R094W S05 fMESAVERDE/ERICSON"/>
    <m/>
    <x v="1"/>
    <x v="3"/>
    <x v="54"/>
    <s v="SE NW"/>
    <n v="5"/>
    <n v="21"/>
    <n v="94"/>
    <n v="41.822741000000001"/>
    <n v="-108.058755"/>
    <s v="4903721146"/>
    <s v="7-A SI RDG"/>
    <x v="0"/>
    <s v="MESAVERDE/ERICSON"/>
    <m/>
    <m/>
    <m/>
    <x v="0"/>
    <m/>
    <m/>
    <n v="11074"/>
    <n v="10699"/>
    <x v="1"/>
    <d v="1978-11-06T00:00:00"/>
    <n v="4.2"/>
    <x v="0"/>
    <n v="4069"/>
    <n v="1189"/>
    <n v="3697"/>
    <n v="3754"/>
    <x v="1"/>
    <n v="19600"/>
    <n v="24"/>
    <n v="0"/>
    <x v="1"/>
    <n v="220"/>
    <n v="32541"/>
    <x v="0"/>
    <s v="AMOCO PRODUCTION COMPANY"/>
    <n v="203.04310000000001"/>
    <n v="97.84281"/>
    <n v="160.81949999999998"/>
    <n v="96.027319999999989"/>
    <n v="557.73273000000006"/>
    <n v="552.91599999999994"/>
    <n v="0.39335999999999993"/>
    <n v="0"/>
    <x v="1"/>
    <n v="4.5804"/>
    <n v="557.88976000000002"/>
    <n v="-1.4075549875295482E-4"/>
    <n v="32553"/>
    <n v="1.843487879067195E-4"/>
    <n v="0.36405089584755046"/>
    <n v="0.17542956462318429"/>
    <n v="0.46051953952926511"/>
    <n v="0.99108469028002932"/>
    <n v="7.0508553517813254E-4"/>
    <n v="8.2102241847923502E-3"/>
    <x v="1"/>
    <n v="0"/>
    <x v="1"/>
    <n v="33411"/>
    <n v="0.2"/>
    <x v="0"/>
    <n v="0.2"/>
    <x v="0"/>
    <x v="1"/>
    <m/>
    <x v="1"/>
    <x v="1"/>
    <x v="1"/>
    <n v="0"/>
    <x v="1"/>
    <x v="1"/>
    <x v="1"/>
    <x v="1"/>
    <x v="0"/>
    <x v="0"/>
    <x v="0"/>
    <x v="0"/>
    <x v="0"/>
    <x v="0"/>
    <x v="0"/>
    <x v="0"/>
    <x v="0"/>
    <m/>
    <x v="0"/>
    <x v="0"/>
    <x v="0"/>
    <x v="0"/>
    <x v="0"/>
    <s v="PRODUCTION"/>
    <n v="19781106"/>
    <x v="1"/>
    <m/>
    <m/>
    <m/>
    <m/>
  </r>
  <r>
    <x v="1"/>
    <s v="T21N R094W S04 fMESAVERDE/ALMOND"/>
    <n v="3592"/>
    <x v="0"/>
    <x v="0"/>
    <x v="54"/>
    <s v="NE NE"/>
    <n v="4"/>
    <n v="21"/>
    <n v="94"/>
    <n v="41.824959999999997"/>
    <n v="-108.031886"/>
    <s v="4903724767"/>
    <s v="SIBERIA RIDGE 4-1"/>
    <x v="0"/>
    <s v="MESAVERDE/ALMOND"/>
    <m/>
    <m/>
    <s v=""/>
    <x v="0"/>
    <m/>
    <m/>
    <n v="10953"/>
    <n v="10903"/>
    <x v="5"/>
    <d v="2003-02-17T00:00:00"/>
    <n v="7"/>
    <x v="1"/>
    <n v="440"/>
    <n v="120"/>
    <n v="6429"/>
    <m/>
    <x v="1"/>
    <n v="10360"/>
    <n v="1037"/>
    <m/>
    <x v="0"/>
    <n v="108"/>
    <n v="18509"/>
    <x v="0"/>
    <s v="ANADARKO PETROLEUM CORP"/>
    <n v="21.956"/>
    <n v="9.8748000000000005"/>
    <n v="279.66149999999999"/>
    <n v="0"/>
    <n v="311.4923"/>
    <n v="292.25560000000002"/>
    <n v="16.996429999999997"/>
    <n v="0"/>
    <x v="1"/>
    <n v="2.2485600000000003"/>
    <n v="311.50058999999999"/>
    <n v="-1.3306732922727481E-5"/>
    <n v="18494"/>
    <n v="-4.0537253736183551E-4"/>
    <n v="7.0486493566614641E-2"/>
    <n v="3.1701586202933431E-2"/>
    <n v="0.89781192023045187"/>
    <n v="0.93821844767613449"/>
    <n v="5.4563074824352652E-2"/>
    <n v="7.2184774995129233E-3"/>
    <x v="0"/>
    <n v="15"/>
    <x v="0"/>
    <m/>
    <m/>
    <x v="0"/>
    <m/>
    <x v="0"/>
    <x v="0"/>
    <m/>
    <x v="0"/>
    <x v="0"/>
    <x v="0"/>
    <m/>
    <x v="0"/>
    <x v="0"/>
    <x v="0"/>
    <x v="0"/>
    <x v="0"/>
    <x v="0"/>
    <x v="0"/>
    <x v="0"/>
    <x v="0"/>
    <x v="0"/>
    <x v="0"/>
    <x v="0"/>
    <x v="0"/>
    <m/>
    <x v="0"/>
    <x v="0"/>
    <x v="0"/>
    <x v="0"/>
    <x v="0"/>
    <s v="WELLHEAD"/>
    <n v="20030217"/>
    <x v="0"/>
    <s v="CHAMPION TECHNOLOGIES VERNAL UT"/>
    <m/>
    <m/>
    <d v="2003-02-25T00:00:00"/>
  </r>
  <r>
    <x v="1"/>
    <s v="T21N R094W S03 fMESAVERDE"/>
    <n v="3586"/>
    <x v="0"/>
    <x v="0"/>
    <x v="54"/>
    <s v="C NW"/>
    <n v="3"/>
    <n v="21"/>
    <n v="94"/>
    <n v="41.824523999999997"/>
    <n v="-108.022482"/>
    <s v="4903723523"/>
    <s v="SIBERIA RIDGE 03-04"/>
    <x v="0"/>
    <s v="MESAVERDE"/>
    <m/>
    <m/>
    <m/>
    <x v="0"/>
    <s v="10570"/>
    <m/>
    <n v="11035"/>
    <n v="10760"/>
    <x v="2"/>
    <d v="2003-01-07T00:00:00"/>
    <n v="7.6"/>
    <x v="1"/>
    <n v="7.2"/>
    <n v="1.72"/>
    <n v="2330"/>
    <n v="7.66"/>
    <x v="1"/>
    <n v="3249"/>
    <n v="1725"/>
    <m/>
    <x v="0"/>
    <n v="21"/>
    <n v="6964"/>
    <x v="0"/>
    <s v="BP AMERICA PRODUCTION CO"/>
    <n v="0.35927999999999999"/>
    <n v="0.14153879999999999"/>
    <n v="101.355"/>
    <n v="0.1959428"/>
    <n v="102.05176159999999"/>
    <n v="91.654290000000003"/>
    <n v="28.272749999999998"/>
    <n v="0"/>
    <x v="1"/>
    <n v="0.43722000000000005"/>
    <n v="120.36426"/>
    <n v="-8.2334439166139681E-2"/>
    <n v="7341.58"/>
    <n v="2.6393896647322227E-2"/>
    <n v="3.5205663710953521E-3"/>
    <n v="1.3869314726263383E-3"/>
    <n v="0.99509250215627831"/>
    <n v="0.76147429477820083"/>
    <n v="0.23489323159549186"/>
    <n v="3.6324736263073443E-3"/>
    <x v="0"/>
    <n v="0.2"/>
    <x v="0"/>
    <m/>
    <m/>
    <x v="0"/>
    <n v="11130"/>
    <x v="0"/>
    <x v="0"/>
    <m/>
    <x v="0"/>
    <x v="0"/>
    <x v="0"/>
    <m/>
    <x v="0"/>
    <x v="0"/>
    <x v="0"/>
    <x v="0"/>
    <x v="0"/>
    <x v="0"/>
    <x v="0"/>
    <x v="0"/>
    <x v="0"/>
    <x v="0"/>
    <x v="0"/>
    <x v="0"/>
    <x v="0"/>
    <m/>
    <x v="0"/>
    <x v="0"/>
    <x v="0"/>
    <x v="0"/>
    <x v="0"/>
    <m/>
    <n v="2003107"/>
    <x v="0"/>
    <s v="BP AMERICA"/>
    <m/>
    <m/>
    <d v="2003-01-09T00:00:00"/>
  </r>
  <r>
    <x v="0"/>
    <s v="T21N R094W S01 fMESAVERDE/ALMOND"/>
    <n v="49014244"/>
    <x v="0"/>
    <x v="0"/>
    <x v="28"/>
    <m/>
    <s v="1"/>
    <s v=" 21"/>
    <s v=" 94"/>
    <n v="41.817599999999999"/>
    <n v="-107.9789"/>
    <m/>
    <s v="UNIT A NO. 4"/>
    <x v="0"/>
    <s v="MESAVERDE/ALMOND"/>
    <m/>
    <m/>
    <n v="0"/>
    <x v="1"/>
    <m/>
    <m/>
    <m/>
    <m/>
    <x v="1"/>
    <d v="1970-10-20T00:00:00"/>
    <n v="7.5999999046325684"/>
    <x v="0"/>
    <n v="41"/>
    <n v="15"/>
    <n v="571"/>
    <n v="16"/>
    <x v="0"/>
    <n v="12"/>
    <n v="1684"/>
    <m/>
    <x v="0"/>
    <n v="27"/>
    <n v="1511"/>
    <x v="0"/>
    <m/>
    <n v="2.0459000000000001"/>
    <n v="1.2343500000000001"/>
    <n v="24.8385"/>
    <n v="0.40927999999999998"/>
    <n v="28.528029999999998"/>
    <n v="0.33851999999999999"/>
    <n v="27.600759999999998"/>
    <m/>
    <x v="0"/>
    <n v="0.56214000000000008"/>
    <n v="28.501419999999996"/>
    <n v="4.6660102806535183E-4"/>
    <n v="2363"/>
    <n v="0.21992772328342799"/>
    <n v="7.1715432155672873E-2"/>
    <n v="4.3267971885896088E-2"/>
    <n v="0.88501659595843107"/>
    <n v="1.1877302955431695E-2"/>
    <n v="0.96839946921942843"/>
    <n v="1.9723227825139945E-2"/>
    <x v="0"/>
    <m/>
    <x v="0"/>
    <m/>
    <m/>
    <x v="0"/>
    <m/>
    <x v="0"/>
    <x v="0"/>
    <m/>
    <x v="0"/>
    <x v="0"/>
    <x v="0"/>
    <m/>
    <x v="0"/>
    <x v="0"/>
    <x v="0"/>
    <x v="0"/>
    <x v="0"/>
    <x v="0"/>
    <x v="0"/>
    <x v="0"/>
    <x v="0"/>
    <x v="0"/>
    <x v="0"/>
    <x v="0"/>
    <x v="0"/>
    <m/>
    <x v="0"/>
    <x v="0"/>
    <x v="0"/>
    <x v="0"/>
    <x v="0"/>
    <s v="PRODUCTION"/>
    <m/>
    <x v="0"/>
    <m/>
    <m/>
    <m/>
    <m/>
  </r>
  <r>
    <x v="1"/>
    <s v="T21N R093W S32 fMESAVERDE/ALMOND"/>
    <n v="3844"/>
    <x v="0"/>
    <x v="0"/>
    <x v="28"/>
    <s v="C SW"/>
    <n v="32"/>
    <n v="21"/>
    <n v="93"/>
    <n v="41.744810000000001"/>
    <n v="-107.94508999999999"/>
    <s v="4903724499"/>
    <s v="FIVE MILE DITCH 12-32"/>
    <x v="0"/>
    <s v="MESAVERDE/ALMOND"/>
    <m/>
    <m/>
    <m/>
    <x v="0"/>
    <s v="10676"/>
    <m/>
    <n v="11118"/>
    <n v="10656"/>
    <x v="2"/>
    <d v="2003-02-13T00:00:00"/>
    <n v="8.3699999999999992"/>
    <x v="1"/>
    <n v="96"/>
    <n v="39.9"/>
    <n v="23700"/>
    <n v="405"/>
    <x v="1"/>
    <n v="28000"/>
    <n v="18300"/>
    <n v="242"/>
    <x v="0"/>
    <n v="15"/>
    <n v="59900"/>
    <x v="0"/>
    <s v="DEVON ENERGY"/>
    <n v="4.7904"/>
    <n v="3.2833709999999998"/>
    <n v="1030.95"/>
    <n v="10.3599"/>
    <n v="1049.3836709999998"/>
    <n v="789.88"/>
    <n v="299.93699999999995"/>
    <n v="8.0658599999999989"/>
    <x v="1"/>
    <n v="0.31230000000000002"/>
    <n v="1098.19516"/>
    <n v="-2.272861340194509E-2"/>
    <n v="70797.899999999994"/>
    <n v="8.3382364980615561E-2"/>
    <n v="4.5649652575926172E-3"/>
    <n v="3.1288565762331178E-3"/>
    <n v="0.99230617816617417"/>
    <n v="0.7192528511963211"/>
    <n v="0.2731181222834746"/>
    <n v="2.8437568419077718E-4"/>
    <x v="0"/>
    <n v="1.21"/>
    <x v="0"/>
    <n v="58470"/>
    <n v="0.13500000000000001"/>
    <x v="4"/>
    <m/>
    <x v="0"/>
    <x v="0"/>
    <m/>
    <x v="0"/>
    <x v="0"/>
    <x v="0"/>
    <m/>
    <x v="0"/>
    <x v="0"/>
    <x v="0"/>
    <x v="0"/>
    <x v="0"/>
    <x v="0"/>
    <x v="0"/>
    <x v="0"/>
    <x v="0"/>
    <x v="0"/>
    <x v="0"/>
    <x v="0"/>
    <x v="0"/>
    <m/>
    <x v="0"/>
    <x v="0"/>
    <x v="0"/>
    <x v="0"/>
    <x v="0"/>
    <m/>
    <n v="20030213"/>
    <x v="0"/>
    <s v="ENERGY LABS CASPER ID No C03020526-010"/>
    <m/>
    <m/>
    <d v="2003-02-20T00:00:00"/>
  </r>
  <r>
    <x v="1"/>
    <s v="T21N R093W S31 fLEWIS-MESAVERDE"/>
    <n v="3716"/>
    <x v="0"/>
    <x v="0"/>
    <x v="72"/>
    <s v="C SE"/>
    <n v="31"/>
    <n v="21"/>
    <n v="93"/>
    <n v="41.744770000000003"/>
    <n v="-107.9547"/>
    <s v="4903724574"/>
    <s v="FIVE MILE GULCH 31-04"/>
    <x v="0"/>
    <s v="LEWIS-MESAVERDE"/>
    <m/>
    <m/>
    <m/>
    <x v="0"/>
    <s v="9106"/>
    <m/>
    <n v="10799"/>
    <n v="10797"/>
    <x v="2"/>
    <d v="2003-02-12T00:00:00"/>
    <n v="8.31"/>
    <x v="1"/>
    <n v="34.5"/>
    <n v="0"/>
    <n v="2890"/>
    <n v="29.3"/>
    <x v="1"/>
    <n v="3949"/>
    <n v="2268"/>
    <n v="53.4"/>
    <x v="0"/>
    <n v="30"/>
    <n v="9168"/>
    <x v="0"/>
    <s v="BP AMERICA PRODUCTION COMPANY"/>
    <n v="1.7215499999999999"/>
    <n v="0"/>
    <n v="125.715"/>
    <n v="0.74949399999999999"/>
    <n v="128.18604399999998"/>
    <n v="111.40128999999999"/>
    <n v="37.172519999999999"/>
    <n v="1.7798219999999998"/>
    <x v="1"/>
    <n v="0.62460000000000004"/>
    <n v="150.97823199999996"/>
    <n v="-8.164435767562174E-2"/>
    <n v="9254.2000000000007"/>
    <n v="4.6791371280302529E-3"/>
    <n v="1.3430089160096088E-2"/>
    <n v="0"/>
    <n v="0.98656991083990397"/>
    <n v="0.73786325700250632"/>
    <n v="0.24621112267363157"/>
    <n v="4.1370202295122928E-3"/>
    <x v="0"/>
    <n v="0"/>
    <x v="0"/>
    <m/>
    <m/>
    <x v="0"/>
    <n v="13510"/>
    <x v="0"/>
    <x v="0"/>
    <m/>
    <x v="0"/>
    <x v="0"/>
    <x v="0"/>
    <n v="11"/>
    <x v="0"/>
    <x v="0"/>
    <x v="0"/>
    <x v="0"/>
    <x v="0"/>
    <x v="0"/>
    <x v="0"/>
    <x v="0"/>
    <x v="0"/>
    <x v="0"/>
    <x v="0"/>
    <x v="0"/>
    <x v="0"/>
    <m/>
    <x v="0"/>
    <x v="0"/>
    <x v="0"/>
    <x v="0"/>
    <x v="0"/>
    <m/>
    <n v="20030212"/>
    <x v="0"/>
    <s v="BP AMERICA"/>
    <m/>
    <m/>
    <m/>
  </r>
  <r>
    <x v="1"/>
    <s v="T21N R093W S30 fMESAVERDE/ALMOND"/>
    <n v="3886"/>
    <x v="0"/>
    <x v="0"/>
    <x v="72"/>
    <s v="C NE"/>
    <n v="30"/>
    <n v="21"/>
    <n v="93"/>
    <n v="41.766491000000002"/>
    <n v="-107.954645"/>
    <s v="4903725195"/>
    <s v="FIVE MILE DITCH 1-30"/>
    <x v="0"/>
    <s v="MESAVERDE/ALMOND"/>
    <m/>
    <m/>
    <m/>
    <x v="0"/>
    <s v="10438"/>
    <m/>
    <n v="11113"/>
    <n v="10968"/>
    <x v="2"/>
    <d v="2003-02-27T00:00:00"/>
    <n v="8.19"/>
    <x v="1"/>
    <n v="2"/>
    <m/>
    <n v="1400"/>
    <n v="48"/>
    <x v="1"/>
    <n v="1500"/>
    <n v="1100"/>
    <m/>
    <x v="0"/>
    <n v="218"/>
    <n v="5500"/>
    <x v="0"/>
    <s v="DEVON ENERGY"/>
    <n v="9.98E-2"/>
    <n v="0"/>
    <n v="60.9"/>
    <n v="1.22784"/>
    <n v="62.227640000000001"/>
    <n v="42.314999999999998"/>
    <n v="18.029"/>
    <n v="0"/>
    <x v="1"/>
    <n v="4.5387600000000008"/>
    <n v="64.88275999999999"/>
    <n v="-2.0888298675796706E-2"/>
    <n v="4268"/>
    <n v="-0.12612612612612611"/>
    <n v="1.6037889272355499E-3"/>
    <n v="0"/>
    <n v="0.99839621107276444"/>
    <n v="0.65217632542142168"/>
    <n v="0.2778704235146594"/>
    <n v="6.9953251063919003E-2"/>
    <x v="0"/>
    <n v="4.2"/>
    <x v="0"/>
    <n v="3396"/>
    <n v="1409"/>
    <x v="4"/>
    <m/>
    <x v="0"/>
    <x v="0"/>
    <m/>
    <x v="0"/>
    <x v="0"/>
    <x v="0"/>
    <m/>
    <x v="0"/>
    <x v="0"/>
    <x v="0"/>
    <x v="0"/>
    <x v="0"/>
    <x v="0"/>
    <x v="0"/>
    <x v="0"/>
    <x v="0"/>
    <x v="0"/>
    <x v="0"/>
    <x v="0"/>
    <x v="0"/>
    <m/>
    <x v="0"/>
    <x v="0"/>
    <x v="0"/>
    <x v="0"/>
    <x v="0"/>
    <m/>
    <n v="20030227"/>
    <x v="0"/>
    <s v="ENERBY LABS CASPER LAB No C03030010-002"/>
    <m/>
    <m/>
    <d v="2003-03-05T00:00:00"/>
  </r>
  <r>
    <x v="1"/>
    <s v="T21N R093W S30 fLEWIS-MESAVERDE/ALMOND"/>
    <n v="3843"/>
    <x v="0"/>
    <x v="0"/>
    <x v="54"/>
    <s v="NW SW"/>
    <n v="30"/>
    <n v="21"/>
    <n v="93"/>
    <n v="41.759720000000002"/>
    <n v="-107.964444"/>
    <s v="4903724311"/>
    <s v="FIVE MILE DITCH 12-30"/>
    <x v="0"/>
    <s v="LEWIS-MESAVERDE/ALMOND"/>
    <m/>
    <m/>
    <m/>
    <x v="0"/>
    <s v="9104"/>
    <m/>
    <n v="10745"/>
    <n v="10629"/>
    <x v="2"/>
    <d v="2001-03-22T00:00:00"/>
    <n v="6.72"/>
    <x v="1"/>
    <n v="5"/>
    <n v="2.4"/>
    <n v="1860"/>
    <n v="48"/>
    <x v="1"/>
    <n v="1730"/>
    <n v="1060"/>
    <m/>
    <x v="0"/>
    <n v="250"/>
    <n v="4720"/>
    <x v="0"/>
    <s v="DEVON ENERGY"/>
    <n v="0.2495"/>
    <n v="0.197496"/>
    <n v="80.91"/>
    <n v="1.22784"/>
    <n v="82.584835999999996"/>
    <n v="48.8033"/>
    <n v="17.373399999999997"/>
    <n v="0"/>
    <x v="1"/>
    <n v="5.2050000000000001"/>
    <n v="71.381699999999995"/>
    <n v="7.2763447766338016E-2"/>
    <n v="4955.3999999999996"/>
    <n v="2.4329743473138026E-2"/>
    <n v="3.0211357445814871E-3"/>
    <n v="2.3914317635746109E-3"/>
    <n v="0.99458743249184389"/>
    <n v="0.6836948405543718"/>
    <n v="0.24338731075331629"/>
    <n v="7.2917848692311896E-2"/>
    <x v="0"/>
    <n v="32"/>
    <x v="0"/>
    <m/>
    <m/>
    <x v="0"/>
    <n v="7740"/>
    <x v="0"/>
    <x v="0"/>
    <m/>
    <x v="0"/>
    <x v="0"/>
    <x v="0"/>
    <m/>
    <x v="0"/>
    <x v="0"/>
    <x v="0"/>
    <x v="0"/>
    <x v="0"/>
    <x v="0"/>
    <x v="0"/>
    <x v="0"/>
    <x v="0"/>
    <x v="0"/>
    <x v="0"/>
    <x v="0"/>
    <x v="0"/>
    <m/>
    <x v="0"/>
    <x v="0"/>
    <x v="0"/>
    <x v="0"/>
    <x v="0"/>
    <m/>
    <n v="20010322"/>
    <x v="0"/>
    <s v="ENVIRO-TEST CASPER LAB No L2676-4"/>
    <m/>
    <m/>
    <d v="2001-04-25T00:00:00"/>
  </r>
  <r>
    <x v="1"/>
    <s v="T21N R093W S30 fLEWIS-MESAVERDE"/>
    <n v="3845"/>
    <x v="0"/>
    <x v="0"/>
    <x v="28"/>
    <s v="C NW"/>
    <n v="30"/>
    <n v="21"/>
    <n v="93"/>
    <n v="41.766550000000002"/>
    <n v="-107.96439700000001"/>
    <s v="4903724627"/>
    <s v="FIVE MILE DITCH 6-30"/>
    <x v="0"/>
    <s v="LEWIS-MESAVERDE"/>
    <m/>
    <m/>
    <m/>
    <x v="0"/>
    <s v="9168"/>
    <m/>
    <n v="10900"/>
    <n v="10760"/>
    <x v="2"/>
    <d v="2003-02-13T00:00:00"/>
    <n v="8.36"/>
    <x v="1"/>
    <n v="14"/>
    <n v="2.8"/>
    <n v="2230"/>
    <n v="85.1"/>
    <x v="1"/>
    <n v="2640"/>
    <n v="1310"/>
    <n v="16.899999999999999"/>
    <x v="0"/>
    <n v="121"/>
    <n v="6310"/>
    <x v="0"/>
    <s v="DEVON ENERGY"/>
    <n v="0.6986"/>
    <n v="0.23041199999999998"/>
    <n v="97.004999999999995"/>
    <n v="2.1768579999999997"/>
    <n v="100.11086999999999"/>
    <n v="74.474400000000003"/>
    <n v="21.470899999999997"/>
    <n v="0.56327699999999992"/>
    <x v="1"/>
    <n v="2.5192200000000002"/>
    <n v="99.027797000000007"/>
    <n v="5.4387880380859666E-3"/>
    <n v="6419.8"/>
    <n v="8.6254300931671579E-3"/>
    <n v="6.9782631995906142E-3"/>
    <n v="2.3015682512798059E-3"/>
    <n v="0.99072016854912959"/>
    <n v="0.75205550619287231"/>
    <n v="0.21681690041029586"/>
    <n v="2.5439523813702531E-2"/>
    <x v="0"/>
    <m/>
    <x v="0"/>
    <n v="5423"/>
    <n v="1.3620000000000001"/>
    <x v="4"/>
    <m/>
    <x v="0"/>
    <x v="0"/>
    <m/>
    <x v="0"/>
    <x v="0"/>
    <x v="0"/>
    <m/>
    <x v="0"/>
    <x v="0"/>
    <x v="0"/>
    <x v="0"/>
    <x v="0"/>
    <x v="0"/>
    <x v="0"/>
    <x v="0"/>
    <x v="0"/>
    <x v="0"/>
    <x v="0"/>
    <x v="0"/>
    <x v="0"/>
    <m/>
    <x v="0"/>
    <x v="0"/>
    <x v="0"/>
    <x v="0"/>
    <x v="0"/>
    <m/>
    <n v="20030213"/>
    <x v="0"/>
    <s v="ENERGY LABS CASPER ID No C03020526-011"/>
    <m/>
    <m/>
    <d v="2003-02-20T00:00:00"/>
  </r>
  <r>
    <x v="1"/>
    <s v="T21N R093W S30 fLEWIS"/>
    <n v="3883"/>
    <x v="0"/>
    <x v="0"/>
    <x v="72"/>
    <s v="NW SE"/>
    <n v="30"/>
    <n v="21"/>
    <n v="93"/>
    <n v="41.759770000000003"/>
    <n v="-107.955372"/>
    <s v="4903724886"/>
    <s v="FIVE MILE DITCH 9-30"/>
    <x v="0"/>
    <s v="LEWIS"/>
    <m/>
    <m/>
    <m/>
    <x v="0"/>
    <s v="9125"/>
    <m/>
    <n v="10900"/>
    <n v="10850"/>
    <x v="2"/>
    <d v="2003-02-13T00:00:00"/>
    <n v="8.08"/>
    <x v="1"/>
    <n v="3"/>
    <m/>
    <n v="1930"/>
    <n v="72.8"/>
    <x v="1"/>
    <n v="2350"/>
    <n v="1220"/>
    <m/>
    <x v="0"/>
    <n v="48"/>
    <n v="5830"/>
    <x v="0"/>
    <s v="DEVON ENERGY"/>
    <n v="0.1497"/>
    <n v="0"/>
    <n v="83.954999999999998"/>
    <n v="1.8622239999999999"/>
    <n v="85.966923999999992"/>
    <n v="66.293499999999995"/>
    <n v="19.995799999999999"/>
    <n v="0"/>
    <x v="1"/>
    <n v="0.99936000000000003"/>
    <n v="87.288659999999993"/>
    <n v="-7.6288219374216612E-3"/>
    <n v="5623.8"/>
    <n v="-1.8002758909706807E-2"/>
    <n v="1.7413674124248067E-3"/>
    <n v="0"/>
    <n v="0.99825863258757519"/>
    <n v="0.75947436929378909"/>
    <n v="0.22907672084781688"/>
    <n v="1.1448909858393978E-2"/>
    <x v="0"/>
    <n v="0.9"/>
    <x v="0"/>
    <n v="4734"/>
    <n v="1.1599999999999999"/>
    <x v="4"/>
    <m/>
    <x v="0"/>
    <x v="0"/>
    <m/>
    <x v="0"/>
    <x v="0"/>
    <x v="0"/>
    <m/>
    <x v="0"/>
    <x v="0"/>
    <x v="0"/>
    <x v="0"/>
    <x v="0"/>
    <x v="0"/>
    <x v="0"/>
    <x v="0"/>
    <x v="0"/>
    <x v="0"/>
    <x v="0"/>
    <x v="0"/>
    <x v="0"/>
    <m/>
    <x v="0"/>
    <x v="0"/>
    <x v="0"/>
    <x v="0"/>
    <x v="0"/>
    <m/>
    <n v="20030213"/>
    <x v="0"/>
    <s v="ENERGY LABS CASPER LAB No C03020526-003"/>
    <m/>
    <m/>
    <d v="2003-02-20T00:00:00"/>
  </r>
  <r>
    <x v="1"/>
    <s v="T21N R093W S29 fLEWIS-MESAVERDE"/>
    <n v="3715"/>
    <x v="0"/>
    <x v="0"/>
    <x v="72"/>
    <s v="SW SW"/>
    <n v="29"/>
    <n v="21"/>
    <n v="93"/>
    <n v="41.756740000000001"/>
    <n v="-107.94465"/>
    <s v="4903723488"/>
    <s v="FIVE MILE GULCH 29-01"/>
    <x v="0"/>
    <s v="LEWIS-MESAVERDE"/>
    <m/>
    <m/>
    <m/>
    <x v="0"/>
    <s v="9168"/>
    <m/>
    <n v="10830"/>
    <n v="10828"/>
    <x v="2"/>
    <d v="2003-02-07T00:00:00"/>
    <n v="8.1199999999999992"/>
    <x v="1"/>
    <n v="8.1300000000000008"/>
    <n v="3.45"/>
    <n v="2670"/>
    <n v="15.1"/>
    <x v="1"/>
    <n v="3549"/>
    <n v="1975"/>
    <m/>
    <x v="0"/>
    <n v="46"/>
    <n v="8436"/>
    <x v="0"/>
    <s v="BP AMERICA PRODUCTION COMPANY"/>
    <n v="0.40568700000000002"/>
    <n v="0.2839005"/>
    <n v="116.145"/>
    <n v="0.38625799999999999"/>
    <n v="117.2208455"/>
    <n v="100.11729"/>
    <n v="32.370249999999999"/>
    <n v="0"/>
    <x v="1"/>
    <n v="0.95772000000000013"/>
    <n v="133.44525999999999"/>
    <n v="-6.4725202745849475E-2"/>
    <n v="8266.68"/>
    <n v="-1.0137295332246065E-2"/>
    <n v="3.4608776132739978E-3"/>
    <n v="2.4219284444591386E-3"/>
    <n v="0.99411719394226683"/>
    <n v="0.75024987774013108"/>
    <n v="0.24257324688789997"/>
    <n v="7.1768753719690017E-3"/>
    <x v="0"/>
    <n v="17.7"/>
    <x v="0"/>
    <m/>
    <m/>
    <x v="0"/>
    <n v="11080"/>
    <x v="0"/>
    <x v="0"/>
    <m/>
    <x v="0"/>
    <x v="0"/>
    <x v="0"/>
    <n v="5.86"/>
    <x v="0"/>
    <x v="0"/>
    <x v="0"/>
    <x v="0"/>
    <x v="0"/>
    <x v="0"/>
    <x v="0"/>
    <x v="0"/>
    <x v="0"/>
    <x v="0"/>
    <x v="0"/>
    <x v="0"/>
    <x v="0"/>
    <m/>
    <x v="0"/>
    <x v="0"/>
    <x v="0"/>
    <x v="0"/>
    <x v="0"/>
    <m/>
    <n v="20030207"/>
    <x v="0"/>
    <s v="BP AMERICA"/>
    <m/>
    <m/>
    <d v="2003-02-09T00:00:00"/>
  </r>
  <r>
    <x v="0"/>
    <s v="T21N R093W S27 fMESAVERDE"/>
    <n v="49124127"/>
    <x v="0"/>
    <x v="0"/>
    <x v="72"/>
    <s v="C SW"/>
    <s v="27"/>
    <s v=" 21"/>
    <s v=" 93"/>
    <n v="41.761099999999999"/>
    <n v="-107.90392"/>
    <s v="4903720801"/>
    <s v="FIVE MILE GULCH NO 1"/>
    <x v="0"/>
    <s v="MESAVERDE"/>
    <n v="1178"/>
    <m/>
    <n v="120"/>
    <x v="0"/>
    <n v="10803"/>
    <n v="10923"/>
    <n v="12622"/>
    <n v="12532"/>
    <x v="0"/>
    <d v="1976-08-15T00:00:00"/>
    <n v="7.3000001907348633"/>
    <x v="0"/>
    <n v="284"/>
    <n v="97"/>
    <n v="805"/>
    <n v="94"/>
    <x v="0"/>
    <n v="120"/>
    <n v="1867"/>
    <m/>
    <x v="0"/>
    <n v="1230"/>
    <n v="3549"/>
    <x v="0"/>
    <s v="CHEM LAB"/>
    <n v="14.1716"/>
    <n v="7.9821300000000006"/>
    <n v="35.017499999999998"/>
    <n v="2.4045199999999998"/>
    <n v="59.575749999999992"/>
    <n v="3.3851999999999998"/>
    <n v="30.600129999999996"/>
    <m/>
    <x v="0"/>
    <n v="25.608600000000003"/>
    <n v="59.59393"/>
    <n v="-1.525555829302225E-4"/>
    <n v="4494"/>
    <n v="0.1174934725848564"/>
    <n v="0.23787531000449011"/>
    <n v="0.13398287054716057"/>
    <n v="0.62814181944834935"/>
    <n v="5.6804443002836026E-2"/>
    <n v="0.51347729542253706"/>
    <n v="0.42971826157462684"/>
    <x v="0"/>
    <m/>
    <x v="0"/>
    <m/>
    <m/>
    <x v="0"/>
    <m/>
    <x v="0"/>
    <x v="0"/>
    <m/>
    <x v="0"/>
    <x v="0"/>
    <x v="0"/>
    <m/>
    <x v="0"/>
    <x v="0"/>
    <x v="0"/>
    <x v="0"/>
    <x v="0"/>
    <x v="0"/>
    <x v="0"/>
    <x v="0"/>
    <x v="0"/>
    <x v="0"/>
    <x v="0"/>
    <x v="0"/>
    <x v="0"/>
    <m/>
    <x v="0"/>
    <x v="0"/>
    <x v="0"/>
    <x v="0"/>
    <x v="0"/>
    <s v="DST NO 3 SAMPLER"/>
    <m/>
    <x v="0"/>
    <m/>
    <m/>
    <m/>
    <m/>
  </r>
  <r>
    <x v="0"/>
    <s v="T21N R093W S27 fLEWIS"/>
    <n v="49124108"/>
    <x v="0"/>
    <x v="0"/>
    <x v="72"/>
    <s v="C SW"/>
    <s v="27"/>
    <s v=" 21"/>
    <s v=" 93"/>
    <n v="41.761099999999999"/>
    <n v="-107.90392"/>
    <s v="4903720801"/>
    <s v="FIVE MILE GULCH NO 1"/>
    <x v="6"/>
    <s v="LEWIS"/>
    <m/>
    <n v="1178"/>
    <n v="95"/>
    <x v="0"/>
    <n v="9530"/>
    <n v="9625"/>
    <n v="12622"/>
    <n v="12532"/>
    <x v="0"/>
    <d v="1976-07-31T00:00:00"/>
    <n v="8.3000001907348633"/>
    <x v="0"/>
    <n v="29"/>
    <n v="9"/>
    <n v="483"/>
    <n v="20"/>
    <x v="0"/>
    <n v="80"/>
    <n v="488"/>
    <m/>
    <x v="0"/>
    <n v="550"/>
    <n v="1471"/>
    <x v="0"/>
    <s v="CHEM LAB"/>
    <n v="1.4471000000000001"/>
    <n v="0.74060999999999999"/>
    <n v="21.010499999999997"/>
    <n v="0.51159999999999994"/>
    <n v="23.709809999999997"/>
    <n v="2.2568000000000001"/>
    <n v="7.9983199999999988"/>
    <m/>
    <x v="0"/>
    <n v="11.451000000000001"/>
    <n v="21.706119999999999"/>
    <n v="4.4118660566897984E-2"/>
    <n v="1656"/>
    <n v="5.9162136232811004E-2"/>
    <n v="6.1033808368772258E-2"/>
    <n v="3.1236437575838865E-2"/>
    <n v="0.90772975405538892"/>
    <n v="0.10397067739420958"/>
    <n v="0.36848225293143128"/>
    <n v="0.52754706967435916"/>
    <x v="0"/>
    <m/>
    <x v="0"/>
    <m/>
    <m/>
    <x v="0"/>
    <m/>
    <x v="0"/>
    <x v="0"/>
    <m/>
    <x v="0"/>
    <x v="0"/>
    <x v="0"/>
    <m/>
    <x v="0"/>
    <x v="0"/>
    <x v="0"/>
    <x v="0"/>
    <x v="0"/>
    <x v="0"/>
    <x v="0"/>
    <x v="0"/>
    <x v="0"/>
    <x v="0"/>
    <x v="0"/>
    <x v="0"/>
    <x v="0"/>
    <m/>
    <x v="0"/>
    <x v="0"/>
    <x v="0"/>
    <x v="0"/>
    <x v="0"/>
    <s v="DST NO 1"/>
    <m/>
    <x v="0"/>
    <m/>
    <m/>
    <m/>
    <m/>
  </r>
  <r>
    <x v="1"/>
    <s v="T21N R093W S19 fLEWIS-MESAVERDE"/>
    <n v="4274"/>
    <x v="0"/>
    <x v="0"/>
    <x v="54"/>
    <s v="NW NW"/>
    <n v="19"/>
    <n v="21"/>
    <n v="93"/>
    <n v="41.780749999999998"/>
    <n v="-107.964534"/>
    <s v="4903725293"/>
    <s v="FIVE MILE GULCH 19-03"/>
    <x v="0"/>
    <s v="LEWIS-MESAVERDE"/>
    <m/>
    <m/>
    <m/>
    <x v="0"/>
    <s v="9377"/>
    <m/>
    <n v="10993"/>
    <n v="10972"/>
    <x v="2"/>
    <d v="2003-09-04T00:00:00"/>
    <n v="7.4"/>
    <x v="1"/>
    <n v="31"/>
    <n v="3.9"/>
    <n v="4020"/>
    <n v="11"/>
    <x v="1"/>
    <n v="6048"/>
    <n v="1608"/>
    <m/>
    <x v="0"/>
    <n v="38"/>
    <n v="12160"/>
    <x v="0"/>
    <s v="BP AMERICAN PRODUCTION COMPANY"/>
    <n v="1.5468999999999999"/>
    <n v="0.32093100000000002"/>
    <n v="174.87"/>
    <n v="0.28137999999999996"/>
    <n v="177.01921099999998"/>
    <n v="170.61408"/>
    <n v="26.355119999999996"/>
    <n v="0"/>
    <x v="1"/>
    <n v="0.79116000000000009"/>
    <n v="197.76035999999999"/>
    <n v="-5.5342261438257552E-2"/>
    <n v="11759.9"/>
    <n v="-1.672665855626488E-2"/>
    <n v="8.7385995636371921E-3"/>
    <n v="1.8129727174074912E-3"/>
    <n v="0.98944842771895536"/>
    <n v="0.86273143920247719"/>
    <n v="0.13326796128405105"/>
    <n v="4.0005995134717604E-3"/>
    <x v="0"/>
    <n v="0.54"/>
    <x v="0"/>
    <m/>
    <m/>
    <x v="0"/>
    <n v="19050"/>
    <x v="0"/>
    <x v="0"/>
    <m/>
    <x v="0"/>
    <x v="0"/>
    <x v="0"/>
    <n v="6"/>
    <x v="0"/>
    <x v="0"/>
    <x v="0"/>
    <x v="0"/>
    <x v="0"/>
    <x v="0"/>
    <x v="0"/>
    <x v="0"/>
    <x v="0"/>
    <x v="0"/>
    <x v="0"/>
    <x v="0"/>
    <x v="0"/>
    <m/>
    <x v="0"/>
    <x v="0"/>
    <x v="0"/>
    <x v="0"/>
    <x v="0"/>
    <m/>
    <n v="200394"/>
    <x v="0"/>
    <s v="BP AMERICA"/>
    <m/>
    <m/>
    <d v="2003-09-05T00:00:00"/>
  </r>
  <r>
    <x v="1"/>
    <s v="T21N R093W S19 fLEWIS-MESAVERDE"/>
    <n v="3714"/>
    <x v="0"/>
    <x v="0"/>
    <x v="54"/>
    <s v="SE SW"/>
    <n v="19"/>
    <n v="21"/>
    <n v="93"/>
    <n v="41.773330000000001"/>
    <n v="-107.96388899999999"/>
    <s v="4903724072"/>
    <s v="FIVE MILE GULCH 19-01"/>
    <x v="0"/>
    <s v="LEWIS-MESAVERDE"/>
    <m/>
    <m/>
    <m/>
    <x v="0"/>
    <s v="9300"/>
    <m/>
    <n v="10970"/>
    <n v="10966"/>
    <x v="2"/>
    <d v="2003-02-20T00:00:00"/>
    <n v="8.34"/>
    <x v="1"/>
    <n v="13.2"/>
    <n v="3.04"/>
    <n v="2780"/>
    <n v="28.8"/>
    <x v="1"/>
    <n v="3599"/>
    <n v="1788"/>
    <n v="53.4"/>
    <x v="0"/>
    <n v="64"/>
    <n v="8110"/>
    <x v="0"/>
    <s v="BP AMERICA PRODUCTION COMPANY"/>
    <n v="0.65867999999999993"/>
    <n v="0.25016159999999998"/>
    <n v="120.93"/>
    <n v="0.73670400000000003"/>
    <n v="122.5755456"/>
    <n v="101.52779"/>
    <n v="29.305319999999998"/>
    <n v="1.7798219999999998"/>
    <x v="1"/>
    <n v="1.3324800000000001"/>
    <n v="133.945412"/>
    <n v="-4.4323343037450162E-2"/>
    <n v="8329.44"/>
    <n v="1.3348386563045973E-2"/>
    <n v="5.3736656588049478E-3"/>
    <n v="2.0408769039164691E-3"/>
    <n v="0.99258545743727855"/>
    <n v="0.75797885484871996"/>
    <n v="0.21878554526376759"/>
    <n v="9.9479331177091766E-3"/>
    <x v="0"/>
    <n v="1.2"/>
    <x v="0"/>
    <m/>
    <m/>
    <x v="0"/>
    <n v="12530"/>
    <x v="0"/>
    <x v="0"/>
    <m/>
    <x v="0"/>
    <x v="0"/>
    <x v="0"/>
    <m/>
    <x v="0"/>
    <x v="0"/>
    <x v="0"/>
    <x v="0"/>
    <x v="0"/>
    <x v="0"/>
    <x v="0"/>
    <x v="0"/>
    <x v="0"/>
    <x v="0"/>
    <x v="0"/>
    <x v="0"/>
    <x v="0"/>
    <m/>
    <x v="0"/>
    <x v="0"/>
    <x v="0"/>
    <x v="0"/>
    <x v="0"/>
    <m/>
    <n v="20030220"/>
    <x v="0"/>
    <s v="BP AMERICA"/>
    <m/>
    <m/>
    <d v="2003-02-22T00:00:00"/>
  </r>
  <r>
    <x v="1"/>
    <s v="T21N R093W S19 fLEWIS-MESAVERDE"/>
    <n v="4070"/>
    <x v="0"/>
    <x v="0"/>
    <x v="54"/>
    <s v="SE SE"/>
    <n v="19"/>
    <n v="21"/>
    <n v="93"/>
    <n v="41.773215"/>
    <n v="-107.954581"/>
    <s v="4903725292"/>
    <s v="FIVE MILE GULCH 19-02"/>
    <x v="0"/>
    <s v="LEWIS-MESAVERDE"/>
    <m/>
    <m/>
    <s v=""/>
    <x v="0"/>
    <m/>
    <m/>
    <n v="11132"/>
    <m/>
    <x v="2"/>
    <d v="2003-06-11T00:00:00"/>
    <n v="6.92"/>
    <x v="1"/>
    <n v="18.2"/>
    <m/>
    <n v="1828"/>
    <n v="4.5"/>
    <x v="1"/>
    <n v="2449"/>
    <n v="769"/>
    <m/>
    <x v="0"/>
    <n v="64"/>
    <n v="5452"/>
    <x v="0"/>
    <s v="BP AMERICA PRODUCTION CO"/>
    <n v="0.90817999999999999"/>
    <n v="0"/>
    <n v="79.518000000000001"/>
    <n v="0.11510999999999999"/>
    <n v="80.541290000000004"/>
    <n v="69.086289999999991"/>
    <n v="12.603909999999999"/>
    <n v="0"/>
    <x v="1"/>
    <n v="1.3324800000000001"/>
    <n v="83.022679999999994"/>
    <n v="-1.5170761629226722E-2"/>
    <n v="5132.7"/>
    <n v="-3.0166183264523336E-2"/>
    <n v="1.1275955475756596E-2"/>
    <n v="0"/>
    <n v="0.98872404452424334"/>
    <n v="0.83213755566551206"/>
    <n v="0.15181285402976633"/>
    <n v="1.6049590304721556E-2"/>
    <x v="0"/>
    <n v="75.400000000000006"/>
    <x v="0"/>
    <m/>
    <m/>
    <x v="0"/>
    <n v="8450"/>
    <x v="0"/>
    <x v="0"/>
    <m/>
    <x v="0"/>
    <x v="0"/>
    <x v="0"/>
    <n v="1.6"/>
    <x v="0"/>
    <x v="0"/>
    <x v="0"/>
    <x v="0"/>
    <x v="0"/>
    <x v="0"/>
    <x v="0"/>
    <x v="0"/>
    <x v="0"/>
    <x v="0"/>
    <x v="0"/>
    <x v="0"/>
    <x v="0"/>
    <m/>
    <x v="0"/>
    <x v="0"/>
    <x v="0"/>
    <x v="0"/>
    <x v="0"/>
    <m/>
    <n v="20030611"/>
    <x v="0"/>
    <s v="BP AMERICA"/>
    <m/>
    <m/>
    <d v="2003-06-13T00:00:00"/>
  </r>
  <r>
    <x v="1"/>
    <s v="T21N R093W S17 fLEWIS-MESAVERDE"/>
    <n v="5152"/>
    <x v="0"/>
    <x v="0"/>
    <x v="72"/>
    <s v="SE SW"/>
    <n v="17"/>
    <n v="21"/>
    <n v="93"/>
    <n v="41.787824999999998"/>
    <n v="-107.945128"/>
    <s v="4903725796"/>
    <s v="17-1 FIVE MILE GULCH"/>
    <x v="0"/>
    <s v="LEWIS-MESAVERDE"/>
    <m/>
    <m/>
    <n v="1429"/>
    <x v="0"/>
    <n v="9702"/>
    <n v="11131"/>
    <n v="11363"/>
    <n v="11346"/>
    <x v="2"/>
    <d v="2004-10-26T00:00:00"/>
    <n v="6.86"/>
    <x v="1"/>
    <n v="28.6"/>
    <n v="3.3"/>
    <n v="3080"/>
    <n v="49.4"/>
    <x v="1"/>
    <n v="3560"/>
    <n v="790"/>
    <n v="0"/>
    <x v="1"/>
    <n v="40.1"/>
    <n v="6170"/>
    <x v="0"/>
    <s v="BP AMERICA PRODUCTION COMPANY"/>
    <n v="1.4271400000000001"/>
    <n v="0.27155699999999999"/>
    <n v="133.97999999999999"/>
    <n v="1.263652"/>
    <n v="136.94234900000001"/>
    <n v="100.4276"/>
    <n v="12.948099999999998"/>
    <n v="0"/>
    <x v="1"/>
    <n v="0.83488200000000012"/>
    <n v="114.21058199999999"/>
    <n v="9.0509662417596948E-2"/>
    <n v="7551.4"/>
    <n v="0.10067485825061585"/>
    <n v="1.0421465751255661E-2"/>
    <n v="1.9830023508651804E-3"/>
    <n v="0.98759553189787908"/>
    <n v="0.87931957128105698"/>
    <n v="0.11337040555488982"/>
    <n v="7.3100231640532238E-3"/>
    <x v="1"/>
    <n v="1.3"/>
    <x v="1"/>
    <n v="0"/>
    <n v="0"/>
    <x v="1"/>
    <n v="13500"/>
    <x v="1"/>
    <x v="1"/>
    <n v="0"/>
    <x v="1"/>
    <x v="1"/>
    <x v="1"/>
    <n v="0"/>
    <x v="1"/>
    <x v="1"/>
    <x v="1"/>
    <x v="1"/>
    <x v="0"/>
    <x v="0"/>
    <x v="0"/>
    <x v="0"/>
    <x v="0"/>
    <x v="0"/>
    <x v="0"/>
    <x v="0"/>
    <x v="0"/>
    <m/>
    <x v="0"/>
    <x v="0"/>
    <x v="0"/>
    <x v="0"/>
    <x v="0"/>
    <m/>
    <n v="20041026"/>
    <x v="0"/>
    <s v="BP"/>
    <s v="8552"/>
    <s v="9702-11131"/>
    <d v="2004-10-28T00:00:00"/>
  </r>
  <r>
    <x v="1"/>
    <s v="T21N R093W S15 fMESAVERDE"/>
    <n v="5156"/>
    <x v="0"/>
    <x v="0"/>
    <x v="54"/>
    <s v="SW NW"/>
    <n v="15"/>
    <n v="21"/>
    <n v="93"/>
    <n v="41.795219000000003"/>
    <n v="-107.906682"/>
    <s v="4903725802"/>
    <s v="15-1 FIVE MILE RIDGE"/>
    <x v="0"/>
    <s v="MESAVERDE"/>
    <m/>
    <m/>
    <n v="234"/>
    <x v="0"/>
    <n v="11090"/>
    <n v="11324"/>
    <n v="11639"/>
    <n v="11633"/>
    <x v="2"/>
    <d v="2004-10-26T00:00:00"/>
    <n v="6.97"/>
    <x v="1"/>
    <n v="53.4"/>
    <n v="13.7"/>
    <n v="2510"/>
    <n v="29.6"/>
    <x v="1"/>
    <n v="2610"/>
    <n v="1530"/>
    <n v="0"/>
    <x v="1"/>
    <n v="122"/>
    <n v="6160"/>
    <x v="0"/>
    <s v="BP AMERICA PRODUCTION COMPANY"/>
    <n v="2.66466"/>
    <n v="1.127373"/>
    <n v="109.185"/>
    <n v="0.75716799999999995"/>
    <n v="113.73420099999998"/>
    <n v="73.628100000000003"/>
    <n v="25.076699999999999"/>
    <n v="0"/>
    <x v="1"/>
    <n v="2.5400400000000003"/>
    <n v="101.24484000000001"/>
    <n v="5.8095714549214937E-2"/>
    <n v="6868.7"/>
    <n v="5.43952965376438E-2"/>
    <n v="2.3428836502750836E-2"/>
    <n v="9.9123481774844504E-3"/>
    <n v="0.96665881531976472"/>
    <n v="0.72722817281354779"/>
    <n v="0.24768373380806366"/>
    <n v="2.5088093378388469E-2"/>
    <x v="1"/>
    <n v="71.400000000000006"/>
    <x v="1"/>
    <n v="0"/>
    <n v="0"/>
    <x v="1"/>
    <n v="9810"/>
    <x v="1"/>
    <x v="1"/>
    <n v="0"/>
    <x v="1"/>
    <x v="1"/>
    <x v="1"/>
    <n v="0"/>
    <x v="1"/>
    <x v="1"/>
    <x v="1"/>
    <x v="1"/>
    <x v="0"/>
    <x v="0"/>
    <x v="0"/>
    <x v="0"/>
    <x v="0"/>
    <x v="0"/>
    <x v="0"/>
    <x v="0"/>
    <x v="0"/>
    <m/>
    <x v="0"/>
    <x v="0"/>
    <x v="0"/>
    <x v="0"/>
    <x v="0"/>
    <m/>
    <n v="20041026"/>
    <x v="0"/>
    <s v="BP"/>
    <s v="11045"/>
    <s v="11090-11324"/>
    <d v="2004-10-28T00:00:00"/>
  </r>
  <r>
    <x v="1"/>
    <s v="T21N R093W S09 fMESAVERDE"/>
    <n v="3713"/>
    <x v="0"/>
    <x v="0"/>
    <x v="72"/>
    <s v="SE NW"/>
    <n v="9"/>
    <n v="21"/>
    <n v="93"/>
    <n v="41.809510000000003"/>
    <n v="-107.925472"/>
    <s v="4903724614"/>
    <s v="FIVE MILE GULCH 09-01"/>
    <x v="0"/>
    <s v="MESAVERDE"/>
    <m/>
    <m/>
    <m/>
    <x v="0"/>
    <s v="10155"/>
    <m/>
    <n v="11474"/>
    <n v="11469"/>
    <x v="2"/>
    <d v="2003-02-13T00:00:00"/>
    <n v="8.23"/>
    <x v="1"/>
    <n v="29"/>
    <n v="0"/>
    <n v="2860"/>
    <n v="31.6"/>
    <x v="1"/>
    <n v="3999"/>
    <n v="2429"/>
    <m/>
    <x v="0"/>
    <n v="17"/>
    <n v="9206"/>
    <x v="0"/>
    <s v="BP AMERICA PRODUCTION COMPANY"/>
    <n v="1.4471000000000001"/>
    <n v="0"/>
    <n v="124.41"/>
    <n v="0.80832800000000005"/>
    <n v="126.66542800000001"/>
    <n v="112.81179"/>
    <n v="39.811309999999999"/>
    <n v="0"/>
    <x v="1"/>
    <n v="0.35394000000000003"/>
    <n v="152.97703999999999"/>
    <n v="-9.4090186616433313E-2"/>
    <n v="9365.6"/>
    <n v="8.5937668267677732E-3"/>
    <n v="1.1424585404629903E-2"/>
    <n v="0"/>
    <n v="0.98857541459537002"/>
    <n v="0.73744262537698479"/>
    <n v="0.26024369408638054"/>
    <n v="2.313680536634779E-3"/>
    <x v="0"/>
    <n v="0"/>
    <x v="0"/>
    <m/>
    <m/>
    <x v="0"/>
    <n v="13650"/>
    <x v="0"/>
    <x v="0"/>
    <m/>
    <x v="0"/>
    <x v="0"/>
    <x v="0"/>
    <n v="10.3"/>
    <x v="0"/>
    <x v="0"/>
    <x v="0"/>
    <x v="0"/>
    <x v="0"/>
    <x v="0"/>
    <x v="0"/>
    <x v="0"/>
    <x v="0"/>
    <x v="0"/>
    <x v="0"/>
    <x v="0"/>
    <x v="0"/>
    <m/>
    <x v="0"/>
    <x v="0"/>
    <x v="0"/>
    <x v="0"/>
    <x v="0"/>
    <m/>
    <n v="20030213"/>
    <x v="0"/>
    <s v="BP AMERICA"/>
    <m/>
    <m/>
    <d v="2003-02-15T00:00:00"/>
  </r>
  <r>
    <x v="1"/>
    <s v="T21N R093W S07 fLEWIS-MESAVERDE"/>
    <n v="4069"/>
    <x v="0"/>
    <x v="0"/>
    <x v="72"/>
    <s v="NW NW"/>
    <n v="7"/>
    <n v="21"/>
    <n v="93"/>
    <n v="41.819191000000004"/>
    <n v="-108.53486100000001"/>
    <s v="4903725272"/>
    <s v="FIVE MILE 07-02"/>
    <x v="0"/>
    <s v="LEWIS-MESAVERDE"/>
    <m/>
    <m/>
    <m/>
    <x v="0"/>
    <s v="9989"/>
    <m/>
    <m/>
    <m/>
    <x v="2"/>
    <d v="2003-06-11T00:00:00"/>
    <n v="7.87"/>
    <x v="1"/>
    <n v="12.7"/>
    <m/>
    <n v="3847"/>
    <n v="13.4"/>
    <x v="1"/>
    <n v="5698"/>
    <n v="1210"/>
    <m/>
    <x v="0"/>
    <n v="49"/>
    <n v="10608"/>
    <x v="0"/>
    <s v="BP AMERICA PRODUCTION CO"/>
    <n v="0.63373000000000002"/>
    <n v="0"/>
    <n v="167.34449999999998"/>
    <n v="0.34277199999999997"/>
    <n v="168.32100199999999"/>
    <n v="160.74057999999999"/>
    <n v="19.831899999999997"/>
    <n v="0"/>
    <x v="1"/>
    <n v="1.0201800000000001"/>
    <n v="181.59266"/>
    <n v="-3.7928379029681908E-2"/>
    <n v="10830.1"/>
    <n v="1.0360059893367433E-2"/>
    <n v="3.7650084806410554E-3"/>
    <n v="0"/>
    <n v="0.9962349915193589"/>
    <n v="0.88517112971416356"/>
    <n v="0.10921091193884157"/>
    <n v="5.6179583469948627E-3"/>
    <x v="0"/>
    <n v="3.5"/>
    <x v="0"/>
    <m/>
    <m/>
    <x v="0"/>
    <n v="17360"/>
    <x v="0"/>
    <x v="0"/>
    <m/>
    <x v="0"/>
    <x v="0"/>
    <x v="0"/>
    <n v="0.4"/>
    <x v="0"/>
    <x v="0"/>
    <x v="0"/>
    <x v="0"/>
    <x v="0"/>
    <x v="0"/>
    <x v="0"/>
    <x v="0"/>
    <x v="0"/>
    <x v="0"/>
    <x v="0"/>
    <x v="0"/>
    <x v="0"/>
    <m/>
    <x v="0"/>
    <x v="0"/>
    <x v="0"/>
    <x v="0"/>
    <x v="0"/>
    <m/>
    <n v="20030611"/>
    <x v="0"/>
    <s v="BP AMERICA"/>
    <m/>
    <m/>
    <d v="2003-06-13T00:00:00"/>
  </r>
  <r>
    <x v="0"/>
    <s v="T21N R092W S19 fLANCE"/>
    <n v="49124130"/>
    <x v="0"/>
    <x v="0"/>
    <x v="73"/>
    <m/>
    <s v="19"/>
    <s v=" 21"/>
    <s v=" 92"/>
    <n v="41.78022"/>
    <n v="-107.84735999999999"/>
    <s v="4903720828"/>
    <s v="MONUMENT LAKE NO 1"/>
    <x v="7"/>
    <s v="LANCE"/>
    <n v="324"/>
    <m/>
    <n v="200"/>
    <x v="0"/>
    <n v="8830"/>
    <n v="9030"/>
    <m/>
    <m/>
    <x v="0"/>
    <d v="1976-08-21T00:00:00"/>
    <n v="8.6000003814697266"/>
    <x v="0"/>
    <n v="23"/>
    <n v="11"/>
    <n v="1145"/>
    <n v="43"/>
    <x v="0"/>
    <n v="210"/>
    <n v="1427"/>
    <m/>
    <x v="0"/>
    <n v="925"/>
    <n v="3192"/>
    <x v="0"/>
    <s v="CHEM LAB"/>
    <n v="1.1476999999999999"/>
    <n v="0.90519000000000005"/>
    <n v="49.807499999999997"/>
    <n v="1.0999399999999999"/>
    <n v="52.960329999999992"/>
    <n v="5.9241000000000001"/>
    <n v="23.388529999999999"/>
    <m/>
    <x v="0"/>
    <n v="19.258500000000002"/>
    <n v="48.571129999999997"/>
    <n v="4.3229950598563202E-2"/>
    <n v="3781"/>
    <n v="8.4468664850136238E-2"/>
    <n v="2.1670937473388101E-2"/>
    <n v="1.7091849692024205E-2"/>
    <n v="0.96123721283458774"/>
    <n v="0.12196751444736824"/>
    <n v="0.48153151882610101"/>
    <n v="0.39650096672653085"/>
    <x v="0"/>
    <m/>
    <x v="0"/>
    <m/>
    <m/>
    <x v="0"/>
    <m/>
    <x v="0"/>
    <x v="0"/>
    <m/>
    <x v="0"/>
    <x v="0"/>
    <x v="0"/>
    <m/>
    <x v="0"/>
    <x v="0"/>
    <x v="0"/>
    <x v="0"/>
    <x v="0"/>
    <x v="0"/>
    <x v="0"/>
    <x v="0"/>
    <x v="0"/>
    <x v="0"/>
    <x v="0"/>
    <x v="0"/>
    <x v="0"/>
    <m/>
    <x v="0"/>
    <x v="0"/>
    <x v="0"/>
    <x v="0"/>
    <x v="0"/>
    <s v="DST NO 3 SAMPLER"/>
    <m/>
    <x v="0"/>
    <m/>
    <m/>
    <m/>
    <m/>
  </r>
  <r>
    <x v="0"/>
    <s v="T21N R092W S19 fLANCE"/>
    <n v="49124129"/>
    <x v="0"/>
    <x v="0"/>
    <x v="73"/>
    <m/>
    <s v="19"/>
    <s v=" 21"/>
    <s v=" 92"/>
    <n v="41.78022"/>
    <n v="-107.84735999999999"/>
    <s v="4903720828"/>
    <s v="MONUMENT LAKE NO 1"/>
    <x v="7"/>
    <s v="LANCE"/>
    <m/>
    <n v="324"/>
    <n v="144"/>
    <x v="0"/>
    <n v="8362"/>
    <n v="8506"/>
    <m/>
    <m/>
    <x v="0"/>
    <d v="1976-08-16T00:00:00"/>
    <n v="8.8000001907348633"/>
    <x v="0"/>
    <n v="5"/>
    <n v="6"/>
    <n v="541"/>
    <n v="3"/>
    <x v="0"/>
    <n v="90"/>
    <n v="354"/>
    <m/>
    <x v="0"/>
    <n v="750"/>
    <n v="1581"/>
    <x v="0"/>
    <s v="CHEM LAB"/>
    <n v="0.2495"/>
    <n v="0.49374000000000001"/>
    <n v="23.5335"/>
    <n v="7.6740000000000003E-2"/>
    <n v="24.353480000000001"/>
    <n v="2.5388999999999999"/>
    <n v="5.8020599999999991"/>
    <m/>
    <x v="0"/>
    <n v="15.615"/>
    <n v="23.955960000000001"/>
    <n v="8.2286194996257483E-3"/>
    <n v="1746"/>
    <n v="4.9594229035166817E-2"/>
    <n v="1.0244942406588298E-2"/>
    <n v="2.0273899253823273E-2"/>
    <n v="0.96948115833958848"/>
    <n v="0.10598197692766226"/>
    <n v="0.24219693136906217"/>
    <n v="0.65182109170327551"/>
    <x v="0"/>
    <m/>
    <x v="0"/>
    <m/>
    <m/>
    <x v="0"/>
    <m/>
    <x v="0"/>
    <x v="0"/>
    <m/>
    <x v="0"/>
    <x v="0"/>
    <x v="0"/>
    <m/>
    <x v="0"/>
    <x v="0"/>
    <x v="0"/>
    <x v="0"/>
    <x v="0"/>
    <x v="0"/>
    <x v="0"/>
    <x v="0"/>
    <x v="0"/>
    <x v="0"/>
    <x v="0"/>
    <x v="0"/>
    <x v="0"/>
    <m/>
    <x v="0"/>
    <x v="0"/>
    <x v="0"/>
    <x v="0"/>
    <x v="0"/>
    <s v="DST NO 1 SAMPLE CHAMBER"/>
    <m/>
    <x v="0"/>
    <m/>
    <m/>
    <m/>
    <m/>
  </r>
  <r>
    <x v="1"/>
    <s v="T21N R092W S17 fMESAVERDE"/>
    <n v="5232"/>
    <x v="0"/>
    <x v="0"/>
    <x v="10"/>
    <s v="NW NW"/>
    <n v="17"/>
    <n v="21"/>
    <n v="92"/>
    <n v="41.79569"/>
    <n v="-107.82938799999999"/>
    <s v="4903725875"/>
    <s v="17-1 BUCK DRAW"/>
    <x v="0"/>
    <s v="MESAVERDE"/>
    <m/>
    <m/>
    <n v="10"/>
    <x v="0"/>
    <n v="11256"/>
    <n v="11266"/>
    <n v="11789"/>
    <m/>
    <x v="2"/>
    <m/>
    <n v="7.47"/>
    <x v="1"/>
    <n v="33"/>
    <n v="0"/>
    <n v="4110"/>
    <n v="39"/>
    <x v="1"/>
    <n v="6100"/>
    <n v="2730"/>
    <n v="0"/>
    <x v="1"/>
    <n v="117"/>
    <n v="13700"/>
    <x v="0"/>
    <s v="BP AMERICA PRODUCTION COMPANY"/>
    <n v="1.6467000000000001"/>
    <n v="0"/>
    <n v="178.785"/>
    <n v="0.99761999999999995"/>
    <n v="181.42932000000002"/>
    <n v="172.08099999999999"/>
    <n v="44.744699999999995"/>
    <n v="0"/>
    <x v="1"/>
    <n v="2.43594"/>
    <n v="219.26163999999997"/>
    <n v="-9.4417702860079375E-2"/>
    <n v="13129"/>
    <n v="-2.1282940102128296E-2"/>
    <n v="9.0762617640853197E-3"/>
    <n v="0"/>
    <n v="0.99092373823591462"/>
    <n v="0.78482036347078321"/>
    <n v="0.20406989567349765"/>
    <n v="1.1109740855719223E-2"/>
    <x v="1"/>
    <n v="3"/>
    <x v="1"/>
    <n v="0"/>
    <n v="0"/>
    <x v="1"/>
    <n v="0"/>
    <x v="1"/>
    <x v="1"/>
    <n v="0"/>
    <x v="1"/>
    <x v="1"/>
    <x v="1"/>
    <n v="0"/>
    <x v="1"/>
    <x v="1"/>
    <x v="1"/>
    <x v="1"/>
    <x v="0"/>
    <x v="0"/>
    <x v="0"/>
    <x v="0"/>
    <x v="0"/>
    <x v="0"/>
    <x v="0"/>
    <x v="0"/>
    <x v="0"/>
    <m/>
    <x v="0"/>
    <x v="0"/>
    <x v="0"/>
    <x v="0"/>
    <x v="0"/>
    <m/>
    <m/>
    <x v="0"/>
    <s v="WYOMING ANALYTICAL LABS ROCK SPRINGS ID No BP W00841"/>
    <m/>
    <s v="11256-11266"/>
    <d v="2006-03-19T00:00:00"/>
  </r>
  <r>
    <x v="1"/>
    <s v="T21N R091W S05 fMESAVERDE"/>
    <n v="5237"/>
    <x v="0"/>
    <x v="0"/>
    <x v="10"/>
    <s v="NE NW"/>
    <n v="5"/>
    <n v="21"/>
    <n v="91"/>
    <n v="41.824252999999999"/>
    <n v="-107.71248799999999"/>
    <s v="4903725993"/>
    <s v="5-1 WINDY HILL"/>
    <x v="0"/>
    <s v="MESAVERDE"/>
    <m/>
    <m/>
    <n v="10"/>
    <x v="0"/>
    <n v="12312"/>
    <n v="12322"/>
    <n v="12800"/>
    <m/>
    <x v="2"/>
    <m/>
    <n v="7.02"/>
    <x v="1"/>
    <n v="123"/>
    <n v="12"/>
    <n v="5600"/>
    <n v="60"/>
    <x v="1"/>
    <n v="8560"/>
    <n v="1980"/>
    <n v="0"/>
    <x v="1"/>
    <n v="33"/>
    <n v="19200"/>
    <x v="0"/>
    <s v="BP AMERICA PRODUCTION COMPANY"/>
    <n v="6.1376999999999997"/>
    <n v="0.98748000000000002"/>
    <n v="243.6"/>
    <n v="1.5347999999999999"/>
    <n v="252.25997999999998"/>
    <n v="241.4776"/>
    <n v="32.452199999999998"/>
    <n v="0"/>
    <x v="1"/>
    <n v="0.68706"/>
    <n v="274.61685999999997"/>
    <n v="-4.2432838763609336E-2"/>
    <n v="16368"/>
    <n v="-7.9622132253711203E-2"/>
    <n v="2.4330851052949423E-2"/>
    <n v="3.9145329354263805E-3"/>
    <n v="0.97175461601162416"/>
    <n v="0.87932547185922971"/>
    <n v="0.11817264242261018"/>
    <n v="2.5018857181602033E-3"/>
    <x v="1"/>
    <n v="6"/>
    <x v="1"/>
    <n v="0"/>
    <n v="0"/>
    <x v="1"/>
    <n v="0"/>
    <x v="1"/>
    <x v="1"/>
    <n v="0"/>
    <x v="1"/>
    <x v="1"/>
    <x v="1"/>
    <n v="0"/>
    <x v="1"/>
    <x v="1"/>
    <x v="1"/>
    <x v="1"/>
    <x v="0"/>
    <x v="0"/>
    <x v="0"/>
    <x v="0"/>
    <x v="0"/>
    <x v="0"/>
    <x v="0"/>
    <x v="0"/>
    <x v="0"/>
    <m/>
    <x v="0"/>
    <x v="0"/>
    <x v="0"/>
    <x v="0"/>
    <x v="0"/>
    <m/>
    <m/>
    <x v="0"/>
    <s v="WYOMING ANALYTICAL LABS ROCK SPRINGS ID No BPW00847"/>
    <m/>
    <s v="12312-12322"/>
    <d v="2006-03-19T00:00:00"/>
  </r>
  <r>
    <x v="0"/>
    <s v="T20N R114W S16 fFRONTIER"/>
    <n v="49124786"/>
    <x v="0"/>
    <x v="5"/>
    <x v="5"/>
    <m/>
    <s v="16"/>
    <s v=" 20"/>
    <s v=" 114"/>
    <n v="41.716500000000003"/>
    <n v="-110.2992"/>
    <s v="4902320105"/>
    <s v="DRY MUDDY NO 2"/>
    <x v="0"/>
    <s v="FRONTIER"/>
    <m/>
    <m/>
    <n v="81"/>
    <x v="0"/>
    <n v="12206"/>
    <n v="12287"/>
    <n v="13713"/>
    <n v="12617"/>
    <x v="0"/>
    <d v="1976-03-01T00:00:00"/>
    <n v="8.1000003814697266"/>
    <x v="0"/>
    <n v="201"/>
    <n v="12"/>
    <n v="2963"/>
    <n v="95"/>
    <x v="0"/>
    <n v="3600"/>
    <n v="561"/>
    <m/>
    <x v="0"/>
    <n v="1520"/>
    <n v="8667"/>
    <x v="0"/>
    <s v="CHEM LAB"/>
    <n v="10.0299"/>
    <n v="0.98748000000000002"/>
    <n v="128.8905"/>
    <n v="2.4300999999999999"/>
    <n v="142.33798000000002"/>
    <n v="101.556"/>
    <n v="9.1947899999999994"/>
    <m/>
    <x v="0"/>
    <n v="31.646400000000003"/>
    <n v="142.39718999999999"/>
    <n v="-2.0794761672742739E-4"/>
    <n v="8949"/>
    <n v="1.6008174386920981E-2"/>
    <n v="7.04653810599251E-2"/>
    <n v="6.9375721083016631E-3"/>
    <n v="0.92259704683177324"/>
    <n v="0.71318823075090176"/>
    <n v="6.4571428691816174E-2"/>
    <n v="0.22224034055728209"/>
    <x v="0"/>
    <m/>
    <x v="0"/>
    <m/>
    <m/>
    <x v="0"/>
    <m/>
    <x v="0"/>
    <x v="0"/>
    <m/>
    <x v="0"/>
    <x v="0"/>
    <x v="0"/>
    <m/>
    <x v="0"/>
    <x v="0"/>
    <x v="0"/>
    <x v="0"/>
    <x v="0"/>
    <x v="0"/>
    <x v="0"/>
    <x v="0"/>
    <x v="0"/>
    <x v="0"/>
    <x v="0"/>
    <x v="0"/>
    <x v="0"/>
    <m/>
    <x v="0"/>
    <x v="0"/>
    <x v="0"/>
    <x v="0"/>
    <x v="0"/>
    <s v="DST NO 1"/>
    <m/>
    <x v="0"/>
    <m/>
    <m/>
    <m/>
    <m/>
  </r>
  <r>
    <x v="1"/>
    <s v="T20N R112W S30 fFRONTIER-MUDDY"/>
    <n v="5129"/>
    <x v="0"/>
    <x v="5"/>
    <x v="74"/>
    <s v="NW NW"/>
    <n v="30"/>
    <n v="20"/>
    <n v="112"/>
    <n v="41.690280000000001"/>
    <n v="-110.10972"/>
    <s v="4902321539"/>
    <s v="11-30"/>
    <x v="0"/>
    <s v="FRONTIER-MUDDY"/>
    <m/>
    <m/>
    <n v="728"/>
    <x v="0"/>
    <n v="11346"/>
    <n v="12074"/>
    <n v="12375"/>
    <n v="12295"/>
    <x v="2"/>
    <d v="2006-03-20T00:00:00"/>
    <n v="5.8"/>
    <x v="1"/>
    <n v="68"/>
    <n v="54"/>
    <n v="4276"/>
    <n v="0"/>
    <x v="1"/>
    <n v="6300"/>
    <n v="622"/>
    <n v="0"/>
    <x v="1"/>
    <n v="300"/>
    <n v="11714"/>
    <x v="0"/>
    <s v="CHEVRON USA INC"/>
    <n v="3.3932000000000002"/>
    <n v="4.4436600000000004"/>
    <n v="186.006"/>
    <n v="0"/>
    <n v="193.84286"/>
    <n v="177.72299999999998"/>
    <n v="10.194579999999998"/>
    <n v="0"/>
    <x v="1"/>
    <n v="6.2460000000000004"/>
    <n v="194.16358"/>
    <n v="-8.2658421855058475E-4"/>
    <n v="11620"/>
    <n v="-4.0284563298191483E-3"/>
    <n v="1.7504900618985915E-2"/>
    <n v="2.2924032383756617E-2"/>
    <n v="0.95957106699725747"/>
    <n v="0.91532613891853454"/>
    <n v="5.2505109351609597E-2"/>
    <n v="3.2168751729855831E-2"/>
    <x v="1"/>
    <n v="80"/>
    <x v="1"/>
    <n v="0"/>
    <n v="0"/>
    <x v="1"/>
    <n v="0"/>
    <x v="1"/>
    <x v="1"/>
    <n v="0"/>
    <x v="1"/>
    <x v="1"/>
    <x v="1"/>
    <n v="0"/>
    <x v="1"/>
    <x v="1"/>
    <x v="1"/>
    <x v="1"/>
    <x v="0"/>
    <x v="0"/>
    <x v="0"/>
    <x v="0"/>
    <x v="0"/>
    <x v="0"/>
    <x v="0"/>
    <x v="0"/>
    <x v="0"/>
    <m/>
    <x v="0"/>
    <x v="0"/>
    <x v="0"/>
    <x v="3"/>
    <x v="0"/>
    <s v="ALSO DAKOTA 12165-12190"/>
    <n v="20060320"/>
    <x v="0"/>
    <s v="CHAMPION TECHNOLOGIES VERNAL UTAH"/>
    <m/>
    <s v="11346-12074"/>
    <d v="2006-04-19T00:00:00"/>
  </r>
  <r>
    <x v="1"/>
    <s v="T20N R112W S29 fCLOVERLY"/>
    <n v="439"/>
    <x v="0"/>
    <x v="5"/>
    <x v="5"/>
    <s v="NE SW"/>
    <n v="29"/>
    <n v="20"/>
    <n v="112"/>
    <n v="41.684539999999998"/>
    <n v="-110.08784"/>
    <s v="4902320349"/>
    <s v="14 WIL RAN"/>
    <x v="0"/>
    <s v="CLOVERLY"/>
    <m/>
    <m/>
    <s v=""/>
    <x v="0"/>
    <m/>
    <m/>
    <n v="12265"/>
    <n v="12180"/>
    <x v="2"/>
    <d v="1984-09-27T00:00:00"/>
    <n v="6.32"/>
    <x v="1"/>
    <n v="145"/>
    <n v="8"/>
    <n v="663"/>
    <n v="14"/>
    <x v="1"/>
    <n v="1142"/>
    <n v="116"/>
    <n v="0"/>
    <x v="1"/>
    <n v="16"/>
    <n v="2046"/>
    <x v="0"/>
    <s v="AMOCO PRODUCTION COMPANY"/>
    <n v="7.2355"/>
    <n v="0.65832000000000002"/>
    <n v="28.840499999999999"/>
    <n v="0.35811999999999999"/>
    <n v="37.092439999999996"/>
    <n v="32.215820000000001"/>
    <n v="1.9012399999999998"/>
    <n v="0"/>
    <x v="1"/>
    <n v="0.33312000000000003"/>
    <n v="34.450180000000003"/>
    <n v="3.6932670343915182E-2"/>
    <n v="2104"/>
    <n v="1.3975903614457831E-2"/>
    <n v="0.19506670361938985"/>
    <n v="1.7748090985656377E-2"/>
    <n v="0.78718520539495385"/>
    <n v="0.9351422837268194"/>
    <n v="5.5188100613697798E-2"/>
    <n v="9.6696156594827665E-3"/>
    <x v="1"/>
    <n v="0"/>
    <x v="1"/>
    <n v="0"/>
    <n v="3"/>
    <x v="0"/>
    <n v="0"/>
    <x v="0"/>
    <x v="1"/>
    <m/>
    <x v="1"/>
    <x v="1"/>
    <x v="1"/>
    <n v="0"/>
    <x v="1"/>
    <x v="1"/>
    <x v="1"/>
    <x v="1"/>
    <x v="0"/>
    <x v="0"/>
    <x v="0"/>
    <x v="0"/>
    <x v="0"/>
    <x v="0"/>
    <x v="0"/>
    <x v="0"/>
    <x v="0"/>
    <m/>
    <x v="0"/>
    <x v="0"/>
    <x v="0"/>
    <x v="0"/>
    <x v="0"/>
    <m/>
    <n v="19840927"/>
    <x v="1"/>
    <m/>
    <m/>
    <m/>
    <m/>
  </r>
  <r>
    <x v="1"/>
    <s v="T20N R112W S27 fFRONTIER"/>
    <m/>
    <x v="1"/>
    <x v="3"/>
    <x v="66"/>
    <s v=" C SE"/>
    <n v="27"/>
    <n v="20"/>
    <n v="112"/>
    <n v="41.681953999999998"/>
    <n v="-110.042215"/>
    <s v="4903723258"/>
    <s v="285-A4 CHA"/>
    <x v="0"/>
    <s v="FRONTIER"/>
    <m/>
    <m/>
    <m/>
    <x v="0"/>
    <m/>
    <m/>
    <n v="11733"/>
    <n v="11626"/>
    <x v="2"/>
    <d v="1994-02-01T00:00:00"/>
    <n v="7.45"/>
    <x v="0"/>
    <n v="88"/>
    <n v="22"/>
    <n v="3874"/>
    <n v="80"/>
    <x v="1"/>
    <n v="5880"/>
    <n v="930"/>
    <n v="0"/>
    <x v="1"/>
    <n v="0"/>
    <n v="10954"/>
    <x v="0"/>
    <s v="BELCO ENERGY CORP"/>
    <n v="4.3911999999999995"/>
    <n v="1.8103800000000001"/>
    <n v="168.51899999999998"/>
    <n v="2.0463999999999998"/>
    <n v="176.76697999999999"/>
    <n v="165.87479999999999"/>
    <n v="15.242699999999999"/>
    <n v="0"/>
    <x v="1"/>
    <n v="0"/>
    <n v="181.11750000000001"/>
    <n v="-1.2156213088648095E-2"/>
    <n v="10874"/>
    <n v="-3.6650174088326921E-3"/>
    <n v="2.4841743633341476E-2"/>
    <n v="1.0241618655248849E-2"/>
    <n v="0.96491663771140967"/>
    <n v="0.91584082156611035"/>
    <n v="8.4159178433889592E-2"/>
    <n v="0"/>
    <x v="1"/>
    <n v="80"/>
    <x v="1"/>
    <n v="0"/>
    <n v="1"/>
    <x v="0"/>
    <n v="0"/>
    <x v="0"/>
    <x v="1"/>
    <m/>
    <x v="1"/>
    <x v="1"/>
    <x v="1"/>
    <n v="0"/>
    <x v="1"/>
    <x v="1"/>
    <x v="1"/>
    <x v="1"/>
    <x v="0"/>
    <x v="0"/>
    <x v="0"/>
    <x v="0"/>
    <x v="0"/>
    <x v="0"/>
    <x v="0"/>
    <x v="0"/>
    <x v="0"/>
    <m/>
    <x v="0"/>
    <x v="0"/>
    <x v="0"/>
    <x v="0"/>
    <x v="0"/>
    <m/>
    <n v="19940201"/>
    <x v="1"/>
    <s v="HALLIBURTON ENERGY WESTERN AREA LAB No W94-0083"/>
    <m/>
    <m/>
    <d v="1994-03-10T00:00:00"/>
  </r>
  <r>
    <x v="1"/>
    <s v="T20N R112W S20 fCLOVERLY"/>
    <n v="438"/>
    <x v="0"/>
    <x v="5"/>
    <x v="5"/>
    <s v="SE NE"/>
    <n v="20"/>
    <n v="20"/>
    <n v="112"/>
    <n v="41.701030000000003"/>
    <n v="-110.07795"/>
    <s v="4902320584"/>
    <s v="MILLER FED"/>
    <x v="0"/>
    <s v="CLOVERLY"/>
    <m/>
    <m/>
    <s v=""/>
    <x v="0"/>
    <m/>
    <m/>
    <n v="12207"/>
    <n v="12351"/>
    <x v="2"/>
    <d v="1985-06-14T00:00:00"/>
    <n v="7.38"/>
    <x v="1"/>
    <n v="47"/>
    <n v="6"/>
    <n v="19"/>
    <n v="7"/>
    <x v="1"/>
    <n v="26"/>
    <n v="98"/>
    <n v="0"/>
    <x v="1"/>
    <n v="110"/>
    <n v="263"/>
    <x v="0"/>
    <s v="AMOCO PRODUCTION COMPANY"/>
    <n v="2.3452999999999999"/>
    <n v="0.49374000000000001"/>
    <n v="0.8264999999999999"/>
    <n v="0.17906"/>
    <n v="3.8445999999999998"/>
    <n v="0.73346"/>
    <n v="1.6062199999999998"/>
    <n v="0"/>
    <x v="1"/>
    <n v="2.2902"/>
    <n v="4.62988"/>
    <n v="-9.2664092664092687E-2"/>
    <n v="313"/>
    <n v="8.6805555555555552E-2"/>
    <n v="0.61002444987775062"/>
    <n v="0.12842428341049786"/>
    <n v="0.26155126671175155"/>
    <n v="0.15841879271169015"/>
    <n v="0.3469247583090706"/>
    <n v="0.49465644897923922"/>
    <x v="1"/>
    <n v="0"/>
    <x v="1"/>
    <n v="0"/>
    <n v="19.100000000000001"/>
    <x v="0"/>
    <n v="0"/>
    <x v="0"/>
    <x v="1"/>
    <m/>
    <x v="1"/>
    <x v="1"/>
    <x v="1"/>
    <n v="0"/>
    <x v="1"/>
    <x v="1"/>
    <x v="1"/>
    <x v="1"/>
    <x v="0"/>
    <x v="0"/>
    <x v="0"/>
    <x v="0"/>
    <x v="0"/>
    <x v="0"/>
    <x v="0"/>
    <x v="0"/>
    <x v="0"/>
    <m/>
    <x v="0"/>
    <x v="0"/>
    <x v="0"/>
    <x v="0"/>
    <x v="0"/>
    <m/>
    <n v="19850614"/>
    <x v="1"/>
    <m/>
    <m/>
    <m/>
    <m/>
  </r>
  <r>
    <x v="1"/>
    <s v="T20N R112W S17 fFRONTIER"/>
    <n v="884"/>
    <x v="0"/>
    <x v="5"/>
    <x v="5"/>
    <s v="C-SW"/>
    <n v="17"/>
    <n v="20"/>
    <n v="112"/>
    <n v="41.71161"/>
    <n v="-110.08962"/>
    <s v="4902320154"/>
    <s v="3 WR"/>
    <x v="0"/>
    <s v="FRONTIER"/>
    <m/>
    <m/>
    <s v=""/>
    <x v="0"/>
    <m/>
    <m/>
    <n v="11550"/>
    <n v="11490"/>
    <x v="2"/>
    <d v="1985-09-10T00:00:00"/>
    <n v="8.01"/>
    <x v="1"/>
    <n v="82"/>
    <n v="9"/>
    <n v="1580"/>
    <n v="204"/>
    <x v="1"/>
    <n v="2614"/>
    <n v="256"/>
    <n v="0"/>
    <x v="1"/>
    <n v="0"/>
    <n v="4615"/>
    <x v="0"/>
    <s v="AMOCO PRODUCTION COMPANY"/>
    <n v="4.0918000000000001"/>
    <n v="0.74060999999999999"/>
    <n v="68.73"/>
    <n v="5.2183199999999994"/>
    <n v="78.780729999999991"/>
    <n v="73.740939999999995"/>
    <n v="4.1958399999999996"/>
    <n v="0"/>
    <x v="1"/>
    <n v="0"/>
    <n v="77.936779999999999"/>
    <n v="5.3851672349821819E-3"/>
    <n v="4745"/>
    <n v="1.3888888888888888E-2"/>
    <n v="5.1939097289400597E-2"/>
    <n v="9.400902987316823E-3"/>
    <n v="0.93865999972328262"/>
    <n v="0.94616354434966388"/>
    <n v="5.3836455650336075E-2"/>
    <n v="0"/>
    <x v="1"/>
    <n v="0"/>
    <x v="1"/>
    <n v="0"/>
    <n v="1.8"/>
    <x v="0"/>
    <n v="0"/>
    <x v="0"/>
    <x v="1"/>
    <m/>
    <x v="1"/>
    <x v="1"/>
    <x v="1"/>
    <n v="0"/>
    <x v="1"/>
    <x v="1"/>
    <x v="1"/>
    <x v="1"/>
    <x v="0"/>
    <x v="0"/>
    <x v="0"/>
    <x v="0"/>
    <x v="0"/>
    <x v="0"/>
    <x v="0"/>
    <x v="0"/>
    <x v="0"/>
    <m/>
    <x v="0"/>
    <x v="0"/>
    <x v="0"/>
    <x v="0"/>
    <x v="0"/>
    <m/>
    <n v="19850910"/>
    <x v="1"/>
    <m/>
    <m/>
    <m/>
    <m/>
  </r>
  <r>
    <x v="1"/>
    <s v="T20N R112W S08 fFRONTIER"/>
    <n v="4329"/>
    <x v="0"/>
    <x v="5"/>
    <x v="75"/>
    <s v="SE NW"/>
    <n v="8"/>
    <n v="20"/>
    <n v="112"/>
    <n v="41.732880000000002"/>
    <n v="-110.089156"/>
    <s v="4902321784"/>
    <s v="HELWIG 10-8R"/>
    <x v="0"/>
    <s v="FRONTIER"/>
    <m/>
    <m/>
    <s v=""/>
    <x v="0"/>
    <m/>
    <m/>
    <n v="12000"/>
    <m/>
    <x v="2"/>
    <d v="2004-06-24T00:00:00"/>
    <n v="6.95"/>
    <x v="1"/>
    <n v="209"/>
    <n v="22"/>
    <n v="2645"/>
    <m/>
    <x v="1"/>
    <n v="4400"/>
    <n v="200"/>
    <m/>
    <x v="0"/>
    <m/>
    <n v="7476"/>
    <x v="0"/>
    <s v="CABOT OIL AND GAS"/>
    <n v="10.4291"/>
    <n v="1.8103800000000001"/>
    <n v="115.0575"/>
    <n v="0"/>
    <n v="127.29697999999999"/>
    <n v="124.124"/>
    <n v="3.2779999999999996"/>
    <n v="0"/>
    <x v="1"/>
    <n v="0"/>
    <n v="127.402"/>
    <n v="-4.1232988055158419E-4"/>
    <n v="7476"/>
    <n v="0"/>
    <n v="8.1927316736029404E-2"/>
    <n v="1.4221704238388061E-2"/>
    <n v="0.90385097902558253"/>
    <n v="0.97427041961664651"/>
    <n v="2.5729580383353476E-2"/>
    <n v="0"/>
    <x v="0"/>
    <m/>
    <x v="0"/>
    <m/>
    <n v="0.629"/>
    <x v="0"/>
    <m/>
    <x v="0"/>
    <x v="0"/>
    <m/>
    <x v="0"/>
    <x v="0"/>
    <x v="0"/>
    <m/>
    <x v="0"/>
    <x v="0"/>
    <x v="0"/>
    <x v="0"/>
    <x v="0"/>
    <x v="0"/>
    <x v="0"/>
    <x v="0"/>
    <x v="0"/>
    <x v="0"/>
    <x v="0"/>
    <x v="0"/>
    <x v="0"/>
    <m/>
    <x v="0"/>
    <x v="0"/>
    <x v="0"/>
    <x v="0"/>
    <x v="0"/>
    <s v="SAND TRAP"/>
    <n v="2004624"/>
    <x v="0"/>
    <s v="QUESTAR - ROCK SPRINGS"/>
    <m/>
    <m/>
    <d v="2004-06-29T00:00:00"/>
  </r>
  <r>
    <x v="1"/>
    <s v="T20N R112W S05 fFRONTIER-CLOVERLY"/>
    <n v="1769"/>
    <x v="0"/>
    <x v="5"/>
    <x v="5"/>
    <s v="NE NE"/>
    <n v="5"/>
    <n v="20"/>
    <n v="112"/>
    <n v="41.745620000000002"/>
    <n v="-110.07849"/>
    <s v="4902320856"/>
    <s v="1 CHA 288C"/>
    <x v="0"/>
    <s v="FRONTIER-CLOVERLY"/>
    <m/>
    <m/>
    <s v=""/>
    <x v="0"/>
    <m/>
    <m/>
    <n v="12107"/>
    <n v="11690"/>
    <x v="2"/>
    <d v="1993-11-16T00:00:00"/>
    <n v="7.6"/>
    <x v="1"/>
    <n v="44"/>
    <n v="5"/>
    <n v="1593"/>
    <n v="40"/>
    <x v="1"/>
    <n v="2825"/>
    <n v="534"/>
    <n v="0"/>
    <x v="1"/>
    <n v="0"/>
    <n v="5328"/>
    <x v="0"/>
    <s v="BELCO ENERGY CORP"/>
    <n v="2.1955999999999998"/>
    <n v="0.41144999999999998"/>
    <n v="69.29549999999999"/>
    <n v="1.0231999999999999"/>
    <n v="72.925749999999994"/>
    <n v="79.693249999999992"/>
    <n v="8.7522599999999997"/>
    <n v="0"/>
    <x v="1"/>
    <n v="0"/>
    <n v="88.445509999999985"/>
    <n v="-9.6174250606954378E-2"/>
    <n v="5041"/>
    <n v="-2.7678657536888803E-2"/>
    <n v="3.0107335200529304E-2"/>
    <n v="5.6420400201574895E-3"/>
    <n v="0.96425062477931323"/>
    <n v="0.90104347863447232"/>
    <n v="9.895652136552778E-2"/>
    <n v="0"/>
    <x v="1"/>
    <n v="288"/>
    <x v="1"/>
    <n v="0"/>
    <n v="3.4"/>
    <x v="0"/>
    <n v="0"/>
    <x v="0"/>
    <x v="1"/>
    <m/>
    <x v="1"/>
    <x v="1"/>
    <x v="1"/>
    <n v="0"/>
    <x v="1"/>
    <x v="1"/>
    <x v="1"/>
    <x v="1"/>
    <x v="0"/>
    <x v="0"/>
    <x v="0"/>
    <x v="0"/>
    <x v="0"/>
    <x v="0"/>
    <x v="0"/>
    <x v="0"/>
    <x v="0"/>
    <m/>
    <x v="0"/>
    <x v="0"/>
    <x v="0"/>
    <x v="0"/>
    <x v="0"/>
    <m/>
    <n v="19931116"/>
    <x v="1"/>
    <s v="HALLIBURTON WESTERN AREA LAB EVANSVILLE No W93-0446"/>
    <m/>
    <m/>
    <d v="1993-11-23T00:00:00"/>
  </r>
  <r>
    <x v="1"/>
    <s v="T20N R112W S02 fFRONTIER"/>
    <m/>
    <x v="1"/>
    <x v="3"/>
    <x v="65"/>
    <s v="NE SW"/>
    <n v="2"/>
    <n v="20"/>
    <n v="112"/>
    <n v="41.741959999999999"/>
    <n v="-110.02753"/>
    <s v="4903721781"/>
    <s v="7 MG 13"/>
    <x v="0"/>
    <s v="FRONTIER"/>
    <m/>
    <m/>
    <m/>
    <x v="0"/>
    <m/>
    <m/>
    <n v="12316"/>
    <m/>
    <x v="2"/>
    <d v="1984-09-17T00:00:00"/>
    <n v="8.24"/>
    <x v="0"/>
    <n v="25"/>
    <n v="26"/>
    <n v="4580"/>
    <n v="56"/>
    <x v="1"/>
    <n v="5365"/>
    <n v="1495"/>
    <n v="9"/>
    <x v="1"/>
    <n v="26"/>
    <n v="10824"/>
    <x v="0"/>
    <s v="AMOCO PRODUCTION COMPANY"/>
    <n v="1.2475000000000001"/>
    <n v="2.1395400000000002"/>
    <n v="199.23"/>
    <n v="1.43248"/>
    <n v="204.04952"/>
    <n v="151.34664999999998"/>
    <n v="24.503049999999998"/>
    <n v="0.29996999999999996"/>
    <x v="1"/>
    <n v="0.54132000000000002"/>
    <n v="176.69099"/>
    <n v="7.1856104831082998E-2"/>
    <n v="11582"/>
    <n v="3.3830224047130236E-2"/>
    <n v="6.1137120048113816E-3"/>
    <n v="1.0485395898015346E-2"/>
    <n v="0.98340089209717318"/>
    <n v="0.85656122024105463"/>
    <n v="0.1386774164319301"/>
    <n v="3.0636536701729952E-3"/>
    <x v="1"/>
    <n v="0"/>
    <x v="1"/>
    <n v="0"/>
    <n v="0.9"/>
    <x v="0"/>
    <n v="0"/>
    <x v="0"/>
    <x v="1"/>
    <m/>
    <x v="1"/>
    <x v="1"/>
    <x v="1"/>
    <n v="0"/>
    <x v="1"/>
    <x v="1"/>
    <x v="1"/>
    <x v="1"/>
    <x v="0"/>
    <x v="0"/>
    <x v="0"/>
    <x v="0"/>
    <x v="0"/>
    <x v="0"/>
    <x v="0"/>
    <x v="0"/>
    <x v="0"/>
    <m/>
    <x v="0"/>
    <x v="0"/>
    <x v="0"/>
    <x v="0"/>
    <x v="0"/>
    <m/>
    <n v="19840917"/>
    <x v="1"/>
    <m/>
    <m/>
    <m/>
    <m/>
  </r>
  <r>
    <x v="1"/>
    <s v="T20N R108W S20 fLANCE"/>
    <n v="5852"/>
    <x v="0"/>
    <x v="1"/>
    <x v="11"/>
    <s v="NE SE"/>
    <n v="20"/>
    <n v="20"/>
    <n v="108"/>
    <n v="42.46651"/>
    <n v="-109.735546"/>
    <s v="4903524832"/>
    <s v="63-20 STUD HORSE BUTTE"/>
    <x v="0"/>
    <s v="LANCE"/>
    <m/>
    <m/>
    <n v="2896"/>
    <x v="0"/>
    <n v="7890"/>
    <n v="10786"/>
    <n v="10855"/>
    <n v="10823"/>
    <x v="2"/>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2"/>
    <x v="1"/>
    <n v="0"/>
    <x v="1"/>
    <x v="1"/>
    <x v="1"/>
    <n v="2.4"/>
    <x v="1"/>
    <x v="1"/>
    <x v="1"/>
    <x v="1"/>
    <x v="0"/>
    <x v="0"/>
    <x v="0"/>
    <x v="0"/>
    <x v="0"/>
    <x v="0"/>
    <x v="0"/>
    <x v="0"/>
    <x v="0"/>
    <m/>
    <x v="0"/>
    <x v="0"/>
    <x v="0"/>
    <x v="0"/>
    <x v="0"/>
    <m/>
    <m/>
    <x v="0"/>
    <s v="WYOMING ANALYTICAL LABS ROCK SPRINGS ID No D8341"/>
    <m/>
    <s v="7890-10786"/>
    <d v="2007-10-10T00:00:00"/>
  </r>
  <r>
    <x v="0"/>
    <s v="T20N R104W S36 fTENSLEEP"/>
    <n v="49017950"/>
    <x v="0"/>
    <x v="0"/>
    <x v="76"/>
    <m/>
    <s v="36"/>
    <s v=" 20"/>
    <s v=" 104"/>
    <n v="41.661990000000003"/>
    <n v="-109.09769"/>
    <s v="4903705712"/>
    <s v="UNIT NO. 1"/>
    <x v="0"/>
    <s v="TENSLEEP"/>
    <n v="1784"/>
    <m/>
    <m/>
    <x v="1"/>
    <n v="6339"/>
    <m/>
    <m/>
    <m/>
    <x v="0"/>
    <d v="1941-09-06T00:00:00"/>
    <m/>
    <x v="0"/>
    <n v="1245"/>
    <n v="209"/>
    <n v="10606"/>
    <n v="-3"/>
    <x v="0"/>
    <n v="15694"/>
    <n v="3550"/>
    <m/>
    <x v="0"/>
    <n v="1915"/>
    <n v="33219"/>
    <x v="0"/>
    <m/>
    <n v="62.125500000000002"/>
    <n v="17.198610000000002"/>
    <n v="461.36099999999999"/>
    <n v="0"/>
    <n v="540.68511000000001"/>
    <n v="442.72773999999998"/>
    <n v="58.184499999999993"/>
    <m/>
    <x v="0"/>
    <n v="39.8703"/>
    <n v="540.78254000000004"/>
    <n v="-9.0090535764089858E-5"/>
    <n v="33213"/>
    <n v="-9.0317919075144504E-5"/>
    <n v="0.1149014442065919"/>
    <n v="3.1808921092722528E-2"/>
    <n v="0.85328963470068553"/>
    <n v="0.81867979687361936"/>
    <n v="0.10759315565180783"/>
    <n v="7.3727047474572677E-2"/>
    <x v="0"/>
    <m/>
    <x v="0"/>
    <m/>
    <m/>
    <x v="0"/>
    <m/>
    <x v="0"/>
    <x v="0"/>
    <m/>
    <x v="0"/>
    <x v="0"/>
    <x v="0"/>
    <m/>
    <x v="0"/>
    <x v="0"/>
    <x v="0"/>
    <x v="0"/>
    <x v="0"/>
    <x v="0"/>
    <x v="0"/>
    <x v="0"/>
    <x v="0"/>
    <x v="0"/>
    <x v="0"/>
    <x v="0"/>
    <x v="0"/>
    <m/>
    <x v="0"/>
    <x v="0"/>
    <x v="0"/>
    <x v="0"/>
    <x v="0"/>
    <s v="DRILL STEM"/>
    <m/>
    <x v="0"/>
    <m/>
    <m/>
    <m/>
    <m/>
  </r>
  <r>
    <x v="0"/>
    <s v="T20N R104W S36 fNUGGET"/>
    <n v="49005764"/>
    <x v="0"/>
    <x v="0"/>
    <x v="76"/>
    <m/>
    <s v="36"/>
    <s v=" 20"/>
    <s v=" 104"/>
    <n v="41.661990000000003"/>
    <n v="-109.09769"/>
    <s v="4903705712"/>
    <s v="UNIT NO. 1"/>
    <x v="0"/>
    <s v="NUGGET"/>
    <n v="283"/>
    <n v="1784"/>
    <n v="49"/>
    <x v="0"/>
    <n v="4506"/>
    <n v="4555"/>
    <m/>
    <m/>
    <x v="0"/>
    <m/>
    <m/>
    <x v="0"/>
    <n v="111"/>
    <n v="49"/>
    <n v="3989"/>
    <n v="-3"/>
    <x v="0"/>
    <n v="3664"/>
    <n v="4250"/>
    <m/>
    <x v="0"/>
    <n v="484"/>
    <n v="10387"/>
    <x v="0"/>
    <m/>
    <n v="5.5388999999999999"/>
    <n v="4.0322100000000001"/>
    <n v="173.52149999999997"/>
    <n v="0"/>
    <n v="183.09260999999998"/>
    <n v="103.36144"/>
    <n v="69.657499999999999"/>
    <m/>
    <x v="0"/>
    <n v="10.076880000000001"/>
    <n v="183.09581999999997"/>
    <n v="-8.7659787612506412E-6"/>
    <n v="12541"/>
    <n v="9.3946266573621776E-2"/>
    <n v="3.0251903667766825E-2"/>
    <n v="2.202278945065014E-2"/>
    <n v="0.94772530688158296"/>
    <n v="0.56452102511133251"/>
    <n v="0.38044287411913613"/>
    <n v="5.5036100769531505E-2"/>
    <x v="0"/>
    <m/>
    <x v="0"/>
    <m/>
    <m/>
    <x v="0"/>
    <m/>
    <x v="0"/>
    <x v="0"/>
    <m/>
    <x v="0"/>
    <x v="0"/>
    <x v="0"/>
    <m/>
    <x v="0"/>
    <x v="0"/>
    <x v="0"/>
    <x v="0"/>
    <x v="0"/>
    <x v="0"/>
    <x v="0"/>
    <x v="0"/>
    <x v="0"/>
    <x v="0"/>
    <x v="0"/>
    <x v="0"/>
    <x v="0"/>
    <m/>
    <x v="0"/>
    <x v="0"/>
    <x v="0"/>
    <x v="0"/>
    <x v="0"/>
    <s v="DST"/>
    <m/>
    <x v="0"/>
    <m/>
    <m/>
    <m/>
    <m/>
  </r>
  <r>
    <x v="0"/>
    <s v="T20N R104W S36 fNUGGET"/>
    <n v="49017951"/>
    <x v="0"/>
    <x v="0"/>
    <x v="76"/>
    <m/>
    <s v="36"/>
    <s v=" 20"/>
    <s v=" 104"/>
    <n v="41.661990000000003"/>
    <n v="-109.09769"/>
    <s v="4903705712"/>
    <s v="UNIT NO. 1"/>
    <x v="0"/>
    <s v="NUGGET"/>
    <m/>
    <n v="283"/>
    <n v="54"/>
    <x v="0"/>
    <n v="4169"/>
    <n v="4223"/>
    <m/>
    <m/>
    <x v="0"/>
    <d v="1940-08-11T00:00:00"/>
    <m/>
    <x v="0"/>
    <n v="48"/>
    <n v="-1"/>
    <n v="1613"/>
    <n v="-3"/>
    <x v="0"/>
    <n v="1115"/>
    <n v="1155"/>
    <m/>
    <x v="0"/>
    <n v="1067"/>
    <n v="4998"/>
    <x v="0"/>
    <m/>
    <n v="2.3952"/>
    <n v="0"/>
    <n v="70.165499999999994"/>
    <n v="0"/>
    <n v="72.560699999999997"/>
    <n v="31.454149999999998"/>
    <n v="18.930449999999997"/>
    <m/>
    <x v="0"/>
    <n v="22.214940000000002"/>
    <n v="72.59953999999999"/>
    <n v="-2.6756638043580895E-4"/>
    <n v="4991"/>
    <n v="-7.0077084793272596E-4"/>
    <n v="3.300960437261493E-2"/>
    <n v="0"/>
    <n v="0.96699039562738498"/>
    <n v="0.43325549996597779"/>
    <n v="0.26075165214545437"/>
    <n v="0.30599284788856795"/>
    <x v="0"/>
    <m/>
    <x v="0"/>
    <m/>
    <m/>
    <x v="0"/>
    <m/>
    <x v="0"/>
    <x v="0"/>
    <m/>
    <x v="0"/>
    <x v="0"/>
    <x v="0"/>
    <m/>
    <x v="0"/>
    <x v="0"/>
    <x v="0"/>
    <x v="0"/>
    <x v="0"/>
    <x v="0"/>
    <x v="0"/>
    <x v="0"/>
    <x v="0"/>
    <x v="0"/>
    <x v="0"/>
    <x v="0"/>
    <x v="0"/>
    <m/>
    <x v="0"/>
    <x v="0"/>
    <x v="0"/>
    <x v="0"/>
    <x v="0"/>
    <s v="DRILL STEM"/>
    <m/>
    <x v="0"/>
    <m/>
    <m/>
    <m/>
    <m/>
  </r>
  <r>
    <x v="0"/>
    <s v="T20N R104W S26 fSUNDANCE"/>
    <n v="49005120"/>
    <x v="0"/>
    <x v="0"/>
    <x v="76"/>
    <m/>
    <s v="26"/>
    <s v=" 20"/>
    <s v=" 104"/>
    <n v="41.678350000000002"/>
    <n v="-109.11156"/>
    <s v="4903705757"/>
    <s v="G. W. CAPPERS 4"/>
    <x v="0"/>
    <s v="SUNDANCE"/>
    <n v="409"/>
    <n v="225"/>
    <n v="40"/>
    <x v="0"/>
    <n v="4100"/>
    <n v="4140"/>
    <m/>
    <m/>
    <x v="0"/>
    <m/>
    <n v="7"/>
    <x v="0"/>
    <n v="636"/>
    <n v="306"/>
    <n v="12575"/>
    <n v="-3"/>
    <x v="0"/>
    <n v="13000"/>
    <n v="1850"/>
    <m/>
    <x v="0"/>
    <n v="9950"/>
    <n v="37378"/>
    <x v="0"/>
    <m/>
    <n v="31.7364"/>
    <n v="25.18074"/>
    <n v="547.01250000000005"/>
    <n v="0"/>
    <n v="603.92963999999995"/>
    <n v="366.73"/>
    <n v="30.321499999999997"/>
    <m/>
    <x v="0"/>
    <n v="207.15900000000002"/>
    <n v="604.21050000000002"/>
    <n v="-2.3247303081915246E-4"/>
    <n v="38311"/>
    <n v="1.2326758181505899E-2"/>
    <n v="5.2549830142464941E-2"/>
    <n v="4.1694823920216936E-2"/>
    <n v="0.9057553459373181"/>
    <n v="0.60695734350859498"/>
    <n v="5.0183669433086643E-2"/>
    <n v="0.3428589870583183"/>
    <x v="0"/>
    <m/>
    <x v="0"/>
    <m/>
    <m/>
    <x v="0"/>
    <m/>
    <x v="0"/>
    <x v="0"/>
    <m/>
    <x v="0"/>
    <x v="0"/>
    <x v="0"/>
    <m/>
    <x v="0"/>
    <x v="0"/>
    <x v="0"/>
    <x v="0"/>
    <x v="0"/>
    <x v="0"/>
    <x v="0"/>
    <x v="0"/>
    <x v="0"/>
    <x v="0"/>
    <x v="0"/>
    <x v="0"/>
    <x v="0"/>
    <m/>
    <x v="0"/>
    <x v="0"/>
    <x v="0"/>
    <x v="0"/>
    <x v="0"/>
    <s v="DST"/>
    <m/>
    <x v="0"/>
    <m/>
    <m/>
    <m/>
    <m/>
  </r>
  <r>
    <x v="0"/>
    <s v="T20N R104W S26 fNUGGET"/>
    <n v="49005119"/>
    <x v="0"/>
    <x v="0"/>
    <x v="76"/>
    <m/>
    <s v="26"/>
    <s v=" 20"/>
    <s v=" 104"/>
    <n v="41.678350000000002"/>
    <n v="-109.11156"/>
    <s v="4903705757"/>
    <s v="G. W. CAPPERS 4"/>
    <x v="0"/>
    <s v="NUGGET"/>
    <n v="225"/>
    <m/>
    <n v="10"/>
    <x v="0"/>
    <n v="4365"/>
    <n v="4375"/>
    <m/>
    <m/>
    <x v="0"/>
    <m/>
    <n v="7.9000000953674316"/>
    <x v="0"/>
    <n v="125"/>
    <n v="25"/>
    <n v="4066"/>
    <n v="-3"/>
    <x v="0"/>
    <n v="3700"/>
    <n v="4830"/>
    <m/>
    <x v="0"/>
    <n v="78"/>
    <n v="10372"/>
    <x v="0"/>
    <m/>
    <n v="6.2374999999999998"/>
    <n v="2.0572500000000002"/>
    <n v="176.87099999999998"/>
    <n v="0"/>
    <n v="185.16574999999997"/>
    <n v="104.377"/>
    <n v="79.163699999999992"/>
    <m/>
    <x v="0"/>
    <n v="1.6239600000000001"/>
    <n v="185.16466"/>
    <n v="2.9433175632984035E-6"/>
    <n v="12818"/>
    <n v="0.10547649849072877"/>
    <n v="3.3686035349409928E-2"/>
    <n v="1.1110316027667107E-2"/>
    <n v="0.95520364862292295"/>
    <n v="0.56369827806234729"/>
    <n v="0.42753136586646712"/>
    <n v="8.7703560711855071E-3"/>
    <x v="0"/>
    <m/>
    <x v="0"/>
    <m/>
    <m/>
    <x v="0"/>
    <m/>
    <x v="0"/>
    <x v="0"/>
    <m/>
    <x v="0"/>
    <x v="0"/>
    <x v="0"/>
    <m/>
    <x v="0"/>
    <x v="0"/>
    <x v="0"/>
    <x v="0"/>
    <x v="0"/>
    <x v="0"/>
    <x v="0"/>
    <x v="0"/>
    <x v="0"/>
    <x v="0"/>
    <x v="0"/>
    <x v="0"/>
    <x v="0"/>
    <m/>
    <x v="0"/>
    <x v="0"/>
    <x v="0"/>
    <x v="0"/>
    <x v="0"/>
    <s v="DST"/>
    <m/>
    <x v="0"/>
    <m/>
    <m/>
    <m/>
    <m/>
  </r>
  <r>
    <x v="0"/>
    <s v="T20N R104W S26 fMORRISON"/>
    <n v="49005122"/>
    <x v="0"/>
    <x v="0"/>
    <x v="76"/>
    <m/>
    <s v="26"/>
    <s v=" 20"/>
    <s v=" 104"/>
    <n v="41.678350000000002"/>
    <n v="-109.11156"/>
    <s v="4903705757"/>
    <s v="G. W. CAPPERS 4"/>
    <x v="0"/>
    <s v="MORRISON"/>
    <n v="224"/>
    <n v="409"/>
    <n v="21"/>
    <x v="0"/>
    <n v="3670"/>
    <n v="3691"/>
    <m/>
    <m/>
    <x v="0"/>
    <m/>
    <n v="6.8000001907348633"/>
    <x v="0"/>
    <n v="653"/>
    <n v="227"/>
    <n v="14821"/>
    <n v="-3"/>
    <x v="0"/>
    <n v="23000"/>
    <n v="590"/>
    <m/>
    <x v="0"/>
    <n v="1811"/>
    <n v="40803"/>
    <x v="0"/>
    <m/>
    <n v="32.584699999999998"/>
    <n v="18.679829999999999"/>
    <n v="644.71349999999995"/>
    <n v="0"/>
    <n v="695.97802999999999"/>
    <n v="648.83000000000004"/>
    <n v="9.6700999999999997"/>
    <m/>
    <x v="0"/>
    <n v="37.705020000000005"/>
    <n v="696.20511999999997"/>
    <n v="-1.6311790585884882E-4"/>
    <n v="41096"/>
    <n v="3.5775772597956019E-3"/>
    <n v="4.6818575580611359E-2"/>
    <n v="2.6839683430811744E-2"/>
    <n v="0.9263417409885768"/>
    <n v="0.93195235335241422"/>
    <n v="1.3889728360515361E-2"/>
    <n v="5.4157918287070346E-2"/>
    <x v="0"/>
    <m/>
    <x v="0"/>
    <m/>
    <m/>
    <x v="0"/>
    <m/>
    <x v="0"/>
    <x v="0"/>
    <m/>
    <x v="0"/>
    <x v="0"/>
    <x v="0"/>
    <m/>
    <x v="0"/>
    <x v="0"/>
    <x v="0"/>
    <x v="0"/>
    <x v="0"/>
    <x v="0"/>
    <x v="0"/>
    <x v="0"/>
    <x v="0"/>
    <x v="0"/>
    <x v="0"/>
    <x v="0"/>
    <x v="0"/>
    <m/>
    <x v="0"/>
    <x v="0"/>
    <x v="0"/>
    <x v="0"/>
    <x v="0"/>
    <s v="DST"/>
    <m/>
    <x v="0"/>
    <m/>
    <m/>
    <m/>
    <m/>
  </r>
  <r>
    <x v="0"/>
    <s v="T20N R104W S26 fMORRISON"/>
    <n v="49005123"/>
    <x v="0"/>
    <x v="0"/>
    <x v="76"/>
    <m/>
    <s v="26"/>
    <s v=" 20"/>
    <s v=" 104"/>
    <n v="41.67745"/>
    <n v="-109.10563999999999"/>
    <s v="4903705756"/>
    <s v="G. W. CAPPERS 5"/>
    <x v="0"/>
    <s v="MORRISON"/>
    <n v="75"/>
    <m/>
    <n v="22"/>
    <x v="0"/>
    <n v="3459"/>
    <n v="3481"/>
    <m/>
    <m/>
    <x v="0"/>
    <m/>
    <n v="8.1000003814697266"/>
    <x v="0"/>
    <n v="363"/>
    <n v="167"/>
    <n v="12640"/>
    <n v="-3"/>
    <x v="0"/>
    <n v="20000"/>
    <n v="1020"/>
    <m/>
    <x v="0"/>
    <n v="45"/>
    <n v="33717"/>
    <x v="0"/>
    <m/>
    <n v="18.113700000000001"/>
    <n v="13.742430000000001"/>
    <n v="549.84"/>
    <n v="0"/>
    <n v="581.69612999999993"/>
    <n v="564.20000000000005"/>
    <n v="16.717799999999997"/>
    <m/>
    <x v="0"/>
    <n v="0.93690000000000007"/>
    <n v="581.85469999999998"/>
    <n v="-1.3628111115700402E-4"/>
    <n v="34229"/>
    <n v="7.5353957554528594E-3"/>
    <n v="3.1139454202660767E-2"/>
    <n v="2.3624757482914666E-2"/>
    <n v="0.94523578831442456"/>
    <n v="0.96965788881657211"/>
    <n v="2.8731915373374137E-2"/>
    <n v="1.6101958100536097E-3"/>
    <x v="0"/>
    <m/>
    <x v="0"/>
    <m/>
    <m/>
    <x v="0"/>
    <m/>
    <x v="0"/>
    <x v="0"/>
    <m/>
    <x v="0"/>
    <x v="0"/>
    <x v="0"/>
    <m/>
    <x v="0"/>
    <x v="0"/>
    <x v="0"/>
    <x v="0"/>
    <x v="0"/>
    <x v="0"/>
    <x v="0"/>
    <x v="0"/>
    <x v="0"/>
    <x v="0"/>
    <x v="0"/>
    <x v="0"/>
    <x v="0"/>
    <m/>
    <x v="0"/>
    <x v="0"/>
    <x v="0"/>
    <x v="0"/>
    <x v="0"/>
    <s v="DST"/>
    <m/>
    <x v="0"/>
    <m/>
    <m/>
    <m/>
    <m/>
  </r>
  <r>
    <x v="0"/>
    <s v="T20N R104W S26 fFRONTIER"/>
    <n v="49009242"/>
    <x v="0"/>
    <x v="0"/>
    <x v="76"/>
    <m/>
    <s v="26"/>
    <s v=" 20"/>
    <s v=" 104"/>
    <n v="41.67745"/>
    <n v="-109.10563999999999"/>
    <s v="4903705756"/>
    <s v="G. W. CAPPERS 5"/>
    <x v="0"/>
    <s v="FRONTIER"/>
    <m/>
    <n v="586"/>
    <n v="74"/>
    <x v="0"/>
    <n v="2680"/>
    <n v="2754"/>
    <m/>
    <m/>
    <x v="0"/>
    <d v="1956-10-24T00:00:00"/>
    <n v="8.3999996185302734"/>
    <x v="2"/>
    <n v="130"/>
    <n v="49"/>
    <n v="7721"/>
    <n v="-3"/>
    <x v="0"/>
    <n v="10900"/>
    <n v="1810"/>
    <m/>
    <x v="0"/>
    <n v="101"/>
    <n v="20009"/>
    <x v="0"/>
    <m/>
    <n v="6.4870000000000001"/>
    <n v="4.0322100000000001"/>
    <n v="335.86349999999999"/>
    <n v="0"/>
    <n v="346.38270999999997"/>
    <n v="307.48899999999998"/>
    <n v="29.665899999999997"/>
    <m/>
    <x v="0"/>
    <n v="2.1028200000000004"/>
    <n v="339.25772000000001"/>
    <n v="1.0391729670900489E-2"/>
    <n v="20705"/>
    <n v="1.7094856806012675E-2"/>
    <n v="1.8727840081856281E-2"/>
    <n v="1.1640910136652029E-2"/>
    <n v="0.96963124978149173"/>
    <n v="0.90635815155510679"/>
    <n v="8.7443551763538338E-2"/>
    <n v="6.1982966813548127E-3"/>
    <x v="0"/>
    <m/>
    <x v="0"/>
    <m/>
    <m/>
    <x v="0"/>
    <m/>
    <x v="0"/>
    <x v="0"/>
    <m/>
    <x v="0"/>
    <x v="0"/>
    <x v="0"/>
    <m/>
    <x v="0"/>
    <x v="0"/>
    <x v="0"/>
    <x v="0"/>
    <x v="0"/>
    <x v="0"/>
    <x v="0"/>
    <x v="0"/>
    <x v="0"/>
    <x v="0"/>
    <x v="0"/>
    <x v="0"/>
    <x v="0"/>
    <m/>
    <x v="0"/>
    <x v="0"/>
    <x v="0"/>
    <x v="0"/>
    <x v="0"/>
    <s v="DST"/>
    <m/>
    <x v="0"/>
    <m/>
    <m/>
    <m/>
    <m/>
  </r>
  <r>
    <x v="0"/>
    <s v="T20N R104W S26 fCLOVERLY"/>
    <n v="49005121"/>
    <x v="0"/>
    <x v="0"/>
    <x v="76"/>
    <m/>
    <s v="26"/>
    <s v=" 20"/>
    <s v=" 104"/>
    <n v="41.678350000000002"/>
    <n v="-109.11156"/>
    <s v="4903705757"/>
    <s v="G. W. CAPPERS 4"/>
    <x v="0"/>
    <s v="CLOVERLY"/>
    <m/>
    <n v="224"/>
    <n v="26"/>
    <x v="0"/>
    <n v="3420"/>
    <n v="3446"/>
    <m/>
    <m/>
    <x v="0"/>
    <m/>
    <n v="7.9000000953674316"/>
    <x v="0"/>
    <n v="226"/>
    <n v="112"/>
    <n v="10877"/>
    <n v="-3"/>
    <x v="0"/>
    <n v="16300"/>
    <n v="1905"/>
    <m/>
    <x v="0"/>
    <n v="133"/>
    <n v="28586"/>
    <x v="0"/>
    <m/>
    <n v="11.2774"/>
    <n v="9.2164800000000007"/>
    <n v="473.14949999999999"/>
    <n v="0"/>
    <n v="493.64337999999998"/>
    <n v="459.82299999999998"/>
    <n v="31.222949999999997"/>
    <m/>
    <x v="0"/>
    <n v="2.7690600000000001"/>
    <n v="493.81500999999997"/>
    <n v="-1.7380985542083782E-4"/>
    <n v="29547"/>
    <n v="1.6531058090929421E-2"/>
    <n v="2.2845236980591131E-2"/>
    <n v="1.8670320262372406E-2"/>
    <n v="0.95848444275703648"/>
    <n v="0.93116448606938862"/>
    <n v="6.3228029459857851E-2"/>
    <n v="5.6074844707535319E-3"/>
    <x v="0"/>
    <m/>
    <x v="0"/>
    <m/>
    <m/>
    <x v="0"/>
    <m/>
    <x v="0"/>
    <x v="0"/>
    <m/>
    <x v="0"/>
    <x v="0"/>
    <x v="0"/>
    <m/>
    <x v="0"/>
    <x v="0"/>
    <x v="0"/>
    <x v="0"/>
    <x v="0"/>
    <x v="0"/>
    <x v="0"/>
    <x v="0"/>
    <x v="0"/>
    <x v="0"/>
    <x v="0"/>
    <x v="0"/>
    <x v="0"/>
    <m/>
    <x v="0"/>
    <x v="0"/>
    <x v="0"/>
    <x v="0"/>
    <x v="0"/>
    <s v="DST"/>
    <m/>
    <x v="0"/>
    <m/>
    <m/>
    <m/>
    <m/>
  </r>
  <r>
    <x v="0"/>
    <s v="T20N R104W S26 fCLOVERLY"/>
    <n v="49009240"/>
    <x v="0"/>
    <x v="0"/>
    <x v="76"/>
    <m/>
    <s v="26"/>
    <s v=" 20"/>
    <s v=" 104"/>
    <n v="41.67745"/>
    <n v="-109.10563999999999"/>
    <s v="4903705756"/>
    <s v="G. W. CAPPERS 5"/>
    <x v="0"/>
    <s v="CLOVERLY"/>
    <n v="586"/>
    <n v="75"/>
    <n v="44"/>
    <x v="0"/>
    <n v="3340"/>
    <n v="3384"/>
    <m/>
    <m/>
    <x v="0"/>
    <d v="1956-11-12T00:00:00"/>
    <n v="8.1000003814697266"/>
    <x v="2"/>
    <n v="201"/>
    <n v="177"/>
    <n v="13201"/>
    <n v="-3"/>
    <x v="0"/>
    <n v="20000"/>
    <n v="2050"/>
    <m/>
    <x v="0"/>
    <n v="57"/>
    <n v="34646"/>
    <x v="0"/>
    <m/>
    <n v="10.0299"/>
    <n v="14.565330000000001"/>
    <n v="574.24349999999993"/>
    <n v="0"/>
    <n v="598.83872999999994"/>
    <n v="564.20000000000005"/>
    <n v="33.599499999999999"/>
    <m/>
    <x v="0"/>
    <n v="1.1867400000000001"/>
    <n v="598.98623999999995"/>
    <n v="-1.2314820920790386E-4"/>
    <n v="35680"/>
    <n v="1.470295481045417E-2"/>
    <n v="1.6748916690809228E-2"/>
    <n v="2.4322625224991713E-2"/>
    <n v="0.95892845808419902"/>
    <n v="0.94192480949145008"/>
    <n v="5.6093942992747219E-2"/>
    <n v="1.9812475158027007E-3"/>
    <x v="0"/>
    <m/>
    <x v="0"/>
    <m/>
    <m/>
    <x v="0"/>
    <m/>
    <x v="0"/>
    <x v="0"/>
    <m/>
    <x v="0"/>
    <x v="0"/>
    <x v="0"/>
    <m/>
    <x v="0"/>
    <x v="0"/>
    <x v="0"/>
    <x v="0"/>
    <x v="0"/>
    <x v="0"/>
    <x v="0"/>
    <x v="0"/>
    <x v="0"/>
    <x v="0"/>
    <x v="0"/>
    <x v="0"/>
    <x v="0"/>
    <m/>
    <x v="0"/>
    <x v="0"/>
    <x v="0"/>
    <x v="0"/>
    <x v="0"/>
    <s v="DST NO. 7"/>
    <m/>
    <x v="0"/>
    <m/>
    <m/>
    <m/>
    <m/>
  </r>
  <r>
    <x v="0"/>
    <s v="T20N R104W S24 fCLOVERLY"/>
    <n v="49009235"/>
    <x v="0"/>
    <x v="0"/>
    <x v="5"/>
    <m/>
    <s v="24"/>
    <s v=" 20"/>
    <s v=" 104"/>
    <n v="41.702770000000001"/>
    <n v="-109.09399000000001"/>
    <s v="4903705789"/>
    <s v="FEATHERSTONE NO. 1"/>
    <x v="0"/>
    <s v="CLOVERLY"/>
    <m/>
    <m/>
    <n v="1"/>
    <x v="3"/>
    <n v="3670"/>
    <n v="3671"/>
    <m/>
    <m/>
    <x v="0"/>
    <d v="1956-10-01T00:00:00"/>
    <n v="7.6999998092651367"/>
    <x v="2"/>
    <n v="217"/>
    <n v="82"/>
    <n v="9462"/>
    <n v="-3"/>
    <x v="0"/>
    <n v="14000"/>
    <n v="1880"/>
    <m/>
    <x v="0"/>
    <n v="161"/>
    <n v="24848"/>
    <x v="0"/>
    <m/>
    <n v="10.8283"/>
    <n v="6.7477800000000006"/>
    <n v="411.59699999999998"/>
    <n v="0"/>
    <n v="429.17307999999997"/>
    <n v="394.94"/>
    <n v="30.813199999999998"/>
    <m/>
    <x v="0"/>
    <n v="3.3520200000000004"/>
    <n v="429.10521999999997"/>
    <n v="7.9065263563107729E-5"/>
    <n v="25796"/>
    <n v="1.8718900560777189E-2"/>
    <n v="2.5230613252816326E-2"/>
    <n v="1.5722747568416923E-2"/>
    <n v="0.95904663917876676"/>
    <n v="0.92038032070549047"/>
    <n v="7.180802880934424E-2"/>
    <n v="7.8116504851653886E-3"/>
    <x v="0"/>
    <m/>
    <x v="0"/>
    <m/>
    <m/>
    <x v="0"/>
    <m/>
    <x v="0"/>
    <x v="0"/>
    <m/>
    <x v="0"/>
    <x v="0"/>
    <x v="0"/>
    <m/>
    <x v="0"/>
    <x v="0"/>
    <x v="0"/>
    <x v="0"/>
    <x v="0"/>
    <x v="0"/>
    <x v="0"/>
    <x v="0"/>
    <x v="0"/>
    <x v="0"/>
    <x v="0"/>
    <x v="0"/>
    <x v="0"/>
    <m/>
    <x v="0"/>
    <x v="0"/>
    <x v="0"/>
    <x v="0"/>
    <x v="0"/>
    <s v="PROD. DST NO. 1"/>
    <m/>
    <x v="0"/>
    <m/>
    <m/>
    <m/>
    <m/>
  </r>
  <r>
    <x v="0"/>
    <s v="T20N R104W S24 fCLOVERLY"/>
    <n v="49004943"/>
    <x v="0"/>
    <x v="0"/>
    <x v="76"/>
    <m/>
    <s v="24"/>
    <s v=" 20"/>
    <s v=" 104"/>
    <n v="41.69641"/>
    <n v="-109.0913"/>
    <s v="4903705779"/>
    <s v="TERESA LAURUNEN-GOV'T 1"/>
    <x v="0"/>
    <s v="CLOVERLY"/>
    <m/>
    <n v="-25"/>
    <n v="11"/>
    <x v="5"/>
    <n v="3599"/>
    <n v="3610"/>
    <m/>
    <m/>
    <x v="0"/>
    <d v="1958-04-22T00:00:00"/>
    <n v="8.3000001907348633"/>
    <x v="0"/>
    <n v="92"/>
    <n v="51"/>
    <n v="4371"/>
    <n v="-3"/>
    <x v="0"/>
    <n v="6200"/>
    <n v="952"/>
    <m/>
    <x v="0"/>
    <n v="291"/>
    <n v="11546"/>
    <x v="0"/>
    <m/>
    <n v="4.5907999999999998"/>
    <n v="4.19679"/>
    <n v="190.13849999999999"/>
    <n v="0"/>
    <n v="198.92608999999999"/>
    <n v="174.90199999999999"/>
    <n v="15.603279999999998"/>
    <m/>
    <x v="0"/>
    <n v="6.0586200000000003"/>
    <n v="196.56389999999996"/>
    <n v="5.9728186799368225E-3"/>
    <n v="11951"/>
    <n v="1.7236242924628675E-2"/>
    <n v="2.3077918034783672E-2"/>
    <n v="2.1097232645551925E-2"/>
    <n v="0.95582484931966438"/>
    <n v="0.88979716010925725"/>
    <n v="7.93801913779692E-2"/>
    <n v="3.0822648512773717E-2"/>
    <x v="0"/>
    <m/>
    <x v="0"/>
    <m/>
    <m/>
    <x v="0"/>
    <m/>
    <x v="0"/>
    <x v="0"/>
    <m/>
    <x v="0"/>
    <x v="0"/>
    <x v="0"/>
    <m/>
    <x v="0"/>
    <x v="0"/>
    <x v="0"/>
    <x v="0"/>
    <x v="0"/>
    <x v="0"/>
    <x v="0"/>
    <x v="0"/>
    <x v="0"/>
    <x v="0"/>
    <x v="0"/>
    <x v="0"/>
    <x v="0"/>
    <m/>
    <x v="0"/>
    <x v="0"/>
    <x v="0"/>
    <x v="0"/>
    <x v="0"/>
    <s v="DST"/>
    <m/>
    <x v="0"/>
    <m/>
    <m/>
    <m/>
    <m/>
  </r>
  <r>
    <x v="0"/>
    <s v="T20N R104W S24 fCLOVERLY"/>
    <n v="49009231"/>
    <x v="0"/>
    <x v="0"/>
    <x v="5"/>
    <m/>
    <s v="24"/>
    <s v=" 20"/>
    <s v=" 104"/>
    <n v="41.69641"/>
    <n v="-109.0913"/>
    <s v="4903705779"/>
    <s v="TERESA LAURUNEN-GOV'T 1"/>
    <x v="0"/>
    <s v="CLOVERLY"/>
    <n v="-25"/>
    <m/>
    <n v="27"/>
    <x v="4"/>
    <n v="3585"/>
    <n v="3612"/>
    <m/>
    <m/>
    <x v="0"/>
    <d v="1958-04-22T00:00:00"/>
    <n v="8.1000003814697266"/>
    <x v="2"/>
    <n v="21"/>
    <n v="19"/>
    <n v="453"/>
    <n v="-3"/>
    <x v="0"/>
    <n v="60"/>
    <n v="915"/>
    <m/>
    <x v="0"/>
    <n v="270"/>
    <n v="1274"/>
    <x v="0"/>
    <m/>
    <n v="1.0479000000000001"/>
    <n v="1.56351"/>
    <n v="19.705499999999997"/>
    <n v="0"/>
    <n v="22.316909999999996"/>
    <n v="1.6925999999999999"/>
    <n v="14.996849999999998"/>
    <m/>
    <x v="0"/>
    <n v="5.6214000000000004"/>
    <n v="22.310849999999999"/>
    <n v="1.3578992089224189E-4"/>
    <n v="1732"/>
    <n v="0.15236194278110446"/>
    <n v="4.6955425280650422E-2"/>
    <n v="7.0059430270588544E-2"/>
    <n v="0.88298514444876108"/>
    <n v="7.5864433672406029E-2"/>
    <n v="0.67217743833157406"/>
    <n v="0.25195812799601991"/>
    <x v="0"/>
    <m/>
    <x v="0"/>
    <m/>
    <m/>
    <x v="0"/>
    <m/>
    <x v="0"/>
    <x v="0"/>
    <m/>
    <x v="0"/>
    <x v="0"/>
    <x v="0"/>
    <m/>
    <x v="0"/>
    <x v="0"/>
    <x v="0"/>
    <x v="0"/>
    <x v="0"/>
    <x v="0"/>
    <x v="0"/>
    <x v="0"/>
    <x v="0"/>
    <x v="0"/>
    <x v="0"/>
    <x v="0"/>
    <x v="0"/>
    <m/>
    <x v="0"/>
    <x v="0"/>
    <x v="0"/>
    <x v="0"/>
    <x v="0"/>
    <s v="DST NO. 5"/>
    <m/>
    <x v="0"/>
    <m/>
    <m/>
    <m/>
    <m/>
  </r>
  <r>
    <x v="0"/>
    <s v="T20N R104W S23 fSUNDANCE"/>
    <n v="49009288"/>
    <x v="0"/>
    <x v="0"/>
    <x v="76"/>
    <m/>
    <s v="23"/>
    <s v=" 20"/>
    <s v=" 104"/>
    <n v="41.692869999999999"/>
    <n v="-109.10299000000001"/>
    <s v="4903705775"/>
    <s v="CAMERON U.P. NO. 1"/>
    <x v="0"/>
    <s v="SUNDANCE"/>
    <n v="199"/>
    <n v="236"/>
    <n v="41"/>
    <x v="0"/>
    <n v="4300"/>
    <n v="4341"/>
    <m/>
    <m/>
    <x v="0"/>
    <d v="1956-08-04T00:00:00"/>
    <n v="8.5"/>
    <x v="2"/>
    <n v="30"/>
    <n v="29"/>
    <n v="4854"/>
    <n v="-3"/>
    <x v="0"/>
    <n v="4180"/>
    <n v="3880"/>
    <m/>
    <x v="0"/>
    <n v="1034"/>
    <n v="12398"/>
    <x v="0"/>
    <m/>
    <n v="1.4969999999999999"/>
    <n v="2.3864100000000001"/>
    <n v="211.14899999999997"/>
    <n v="0"/>
    <n v="215.03240999999997"/>
    <n v="117.9178"/>
    <n v="63.593199999999996"/>
    <m/>
    <x v="0"/>
    <n v="21.527880000000003"/>
    <n v="203.03888000000001"/>
    <n v="2.8687762797584032E-2"/>
    <n v="14001"/>
    <n v="6.0721997045342625E-2"/>
    <n v="6.9617412556553689E-3"/>
    <n v="1.10979084501727E-2"/>
    <n v="0.98194035029417193"/>
    <n v="0.58076462990733591"/>
    <n v="0.31320700744606156"/>
    <n v="0.10602836264660248"/>
    <x v="0"/>
    <m/>
    <x v="0"/>
    <m/>
    <m/>
    <x v="0"/>
    <m/>
    <x v="0"/>
    <x v="0"/>
    <m/>
    <x v="0"/>
    <x v="0"/>
    <x v="0"/>
    <m/>
    <x v="0"/>
    <x v="0"/>
    <x v="0"/>
    <x v="0"/>
    <x v="0"/>
    <x v="0"/>
    <x v="0"/>
    <x v="0"/>
    <x v="0"/>
    <x v="0"/>
    <x v="0"/>
    <x v="0"/>
    <x v="0"/>
    <m/>
    <x v="0"/>
    <x v="0"/>
    <x v="0"/>
    <x v="0"/>
    <x v="0"/>
    <s v="DST"/>
    <m/>
    <x v="0"/>
    <m/>
    <m/>
    <m/>
    <m/>
  </r>
  <r>
    <x v="0"/>
    <s v="T20N R104W S23 fNUGGET"/>
    <n v="49009289"/>
    <x v="0"/>
    <x v="0"/>
    <x v="76"/>
    <m/>
    <s v="23"/>
    <s v=" 20"/>
    <s v=" 104"/>
    <n v="41.692869999999999"/>
    <n v="-109.10299000000001"/>
    <s v="4903705775"/>
    <s v="CAMERON U.P. NO. 1"/>
    <x v="0"/>
    <s v="NUGGET"/>
    <n v="236"/>
    <m/>
    <n v="10"/>
    <x v="0"/>
    <n v="4577"/>
    <n v="4587"/>
    <m/>
    <m/>
    <x v="0"/>
    <d v="1956-08-04T00:00:00"/>
    <n v="8"/>
    <x v="2"/>
    <n v="39"/>
    <n v="41"/>
    <n v="4238"/>
    <n v="-3"/>
    <x v="0"/>
    <n v="3980"/>
    <n v="4150"/>
    <m/>
    <x v="0"/>
    <n v="451"/>
    <n v="10793"/>
    <x v="0"/>
    <m/>
    <n v="1.9460999999999999"/>
    <n v="3.3738900000000003"/>
    <n v="184.35299999999998"/>
    <n v="0"/>
    <n v="189.67298999999997"/>
    <n v="112.27579999999999"/>
    <n v="68.018499999999989"/>
    <m/>
    <x v="0"/>
    <n v="9.3898200000000003"/>
    <n v="189.68411999999995"/>
    <n v="-2.9339110053796285E-5"/>
    <n v="12893"/>
    <n v="8.865996791353542E-2"/>
    <n v="1.0260290619133489E-2"/>
    <n v="1.7787930690605979E-2"/>
    <n v="0.97195177869026061"/>
    <n v="0.59190932799224316"/>
    <n v="0.35858826769473379"/>
    <n v="4.9502404313023163E-2"/>
    <x v="0"/>
    <m/>
    <x v="0"/>
    <m/>
    <m/>
    <x v="0"/>
    <m/>
    <x v="0"/>
    <x v="0"/>
    <m/>
    <x v="0"/>
    <x v="0"/>
    <x v="0"/>
    <m/>
    <x v="0"/>
    <x v="0"/>
    <x v="0"/>
    <x v="0"/>
    <x v="0"/>
    <x v="0"/>
    <x v="0"/>
    <x v="0"/>
    <x v="0"/>
    <x v="0"/>
    <x v="0"/>
    <x v="0"/>
    <x v="0"/>
    <m/>
    <x v="0"/>
    <x v="0"/>
    <x v="0"/>
    <x v="0"/>
    <x v="0"/>
    <s v="DST"/>
    <m/>
    <x v="0"/>
    <m/>
    <m/>
    <m/>
    <m/>
  </r>
  <r>
    <x v="0"/>
    <s v="T20N R104W S23 fMORRISON"/>
    <n v="49009284"/>
    <x v="0"/>
    <x v="0"/>
    <x v="76"/>
    <m/>
    <s v="23"/>
    <s v=" 20"/>
    <s v=" 104"/>
    <n v="41.692869999999999"/>
    <n v="-109.10299000000001"/>
    <s v="4903705775"/>
    <s v="CAMERON U.P. NO. 1"/>
    <x v="0"/>
    <s v="MORRISON"/>
    <n v="449"/>
    <n v="199"/>
    <n v="14"/>
    <x v="0"/>
    <n v="4087"/>
    <n v="4101"/>
    <m/>
    <m/>
    <x v="0"/>
    <d v="1956-08-28T00:00:00"/>
    <n v="8.6000003814697266"/>
    <x v="2"/>
    <n v="157"/>
    <n v="65"/>
    <n v="7615"/>
    <n v="-3"/>
    <x v="0"/>
    <n v="10400"/>
    <n v="1290"/>
    <m/>
    <x v="0"/>
    <n v="1016"/>
    <n v="20154"/>
    <x v="0"/>
    <m/>
    <n v="7.8342999999999998"/>
    <n v="5.3488500000000005"/>
    <n v="331.2525"/>
    <n v="0"/>
    <n v="344.43565000000001"/>
    <n v="293.38400000000001"/>
    <n v="21.143099999999997"/>
    <m/>
    <x v="0"/>
    <n v="21.153120000000001"/>
    <n v="335.68022000000002"/>
    <n v="1.287343875684005E-2"/>
    <n v="20537"/>
    <n v="9.4124007765845029E-3"/>
    <n v="2.2745322674932168E-2"/>
    <n v="1.5529315853338643E-2"/>
    <n v="0.96172536147172916"/>
    <n v="0.87399847390471797"/>
    <n v="6.2985838128919225E-2"/>
    <n v="6.3015687966362754E-2"/>
    <x v="0"/>
    <m/>
    <x v="0"/>
    <m/>
    <m/>
    <x v="0"/>
    <m/>
    <x v="0"/>
    <x v="0"/>
    <m/>
    <x v="0"/>
    <x v="0"/>
    <x v="0"/>
    <m/>
    <x v="0"/>
    <x v="0"/>
    <x v="0"/>
    <x v="0"/>
    <x v="0"/>
    <x v="0"/>
    <x v="0"/>
    <x v="0"/>
    <x v="0"/>
    <x v="0"/>
    <x v="0"/>
    <x v="0"/>
    <x v="0"/>
    <m/>
    <x v="0"/>
    <x v="0"/>
    <x v="0"/>
    <x v="0"/>
    <x v="0"/>
    <s v="DST"/>
    <m/>
    <x v="0"/>
    <m/>
    <m/>
    <m/>
    <m/>
  </r>
  <r>
    <x v="0"/>
    <s v="T20N R104W S23 fFRONTIER"/>
    <n v="49004939"/>
    <x v="0"/>
    <x v="0"/>
    <x v="76"/>
    <m/>
    <s v="23"/>
    <s v=" 20"/>
    <s v=" 104"/>
    <n v="41.692869999999999"/>
    <n v="-109.10299000000001"/>
    <s v="4903705775"/>
    <s v="CAMERON U.P. NO. 1"/>
    <x v="0"/>
    <s v="FRONTIER"/>
    <m/>
    <n v="516"/>
    <n v="25"/>
    <x v="0"/>
    <n v="2907"/>
    <n v="2932"/>
    <m/>
    <m/>
    <x v="0"/>
    <m/>
    <n v="8.6999998092651367"/>
    <x v="0"/>
    <n v="89"/>
    <n v="58"/>
    <n v="7871"/>
    <n v="-3"/>
    <x v="0"/>
    <n v="10300"/>
    <n v="3100"/>
    <m/>
    <x v="0"/>
    <n v="-3"/>
    <n v="20155"/>
    <x v="0"/>
    <m/>
    <n v="4.4410999999999996"/>
    <n v="4.7728200000000003"/>
    <n v="342.38849999999996"/>
    <n v="0"/>
    <n v="351.60241999999994"/>
    <n v="290.56299999999999"/>
    <n v="50.808999999999997"/>
    <m/>
    <x v="0"/>
    <n v="0"/>
    <n v="341.37199999999996"/>
    <n v="1.4763055756084015E-2"/>
    <n v="21409"/>
    <n v="3.0170339717062844E-2"/>
    <n v="1.2631027966189767E-2"/>
    <n v="1.3574479948118676E-2"/>
    <n v="0.97379449208569158"/>
    <n v="0.85116236832546321"/>
    <n v="0.14883763167453687"/>
    <n v="0"/>
    <x v="0"/>
    <m/>
    <x v="0"/>
    <m/>
    <m/>
    <x v="0"/>
    <m/>
    <x v="0"/>
    <x v="0"/>
    <m/>
    <x v="0"/>
    <x v="0"/>
    <x v="0"/>
    <m/>
    <x v="0"/>
    <x v="0"/>
    <x v="0"/>
    <x v="0"/>
    <x v="0"/>
    <x v="0"/>
    <x v="0"/>
    <x v="0"/>
    <x v="0"/>
    <x v="0"/>
    <x v="0"/>
    <x v="0"/>
    <x v="0"/>
    <m/>
    <x v="0"/>
    <x v="0"/>
    <x v="0"/>
    <x v="0"/>
    <x v="0"/>
    <s v="DST"/>
    <m/>
    <x v="0"/>
    <m/>
    <m/>
    <m/>
    <m/>
  </r>
  <r>
    <x v="0"/>
    <s v="T20N R104W S23 fCLOVERLY"/>
    <n v="49009290"/>
    <x v="0"/>
    <x v="0"/>
    <x v="76"/>
    <m/>
    <s v="23"/>
    <s v=" 20"/>
    <s v=" 104"/>
    <n v="41.692869999999999"/>
    <n v="-109.10299000000001"/>
    <s v="4903705775"/>
    <s v="CAMERON U.P. NO. 1"/>
    <x v="0"/>
    <s v="CLOVERLY"/>
    <n v="516"/>
    <n v="449"/>
    <n v="190"/>
    <x v="0"/>
    <n v="3448"/>
    <n v="3638"/>
    <m/>
    <m/>
    <x v="1"/>
    <d v="1958-05-13T00:00:00"/>
    <n v="8.3000001907348633"/>
    <x v="2"/>
    <n v="69"/>
    <n v="20"/>
    <n v="4203"/>
    <n v="-3"/>
    <x v="0"/>
    <n v="4000"/>
    <n v="4197"/>
    <m/>
    <x v="0"/>
    <n v="48"/>
    <n v="10563"/>
    <x v="0"/>
    <m/>
    <n v="3.4430999999999998"/>
    <n v="1.6457999999999999"/>
    <n v="182.8305"/>
    <n v="0"/>
    <n v="187.9194"/>
    <n v="112.84"/>
    <n v="68.78882999999999"/>
    <m/>
    <x v="0"/>
    <n v="0.99936000000000003"/>
    <n v="182.62818999999999"/>
    <n v="1.4279434390600155E-2"/>
    <n v="12531"/>
    <n v="8.5216939464796054E-2"/>
    <n v="1.8322216865315662E-2"/>
    <n v="8.7580100830462419E-3"/>
    <n v="0.97291977305163813"/>
    <n v="0.61786737304903472"/>
    <n v="0.37666052540957667"/>
    <n v="5.4721015413885452E-3"/>
    <x v="0"/>
    <m/>
    <x v="0"/>
    <m/>
    <m/>
    <x v="0"/>
    <m/>
    <x v="0"/>
    <x v="0"/>
    <m/>
    <x v="0"/>
    <x v="0"/>
    <x v="0"/>
    <m/>
    <x v="0"/>
    <x v="0"/>
    <x v="0"/>
    <x v="0"/>
    <x v="0"/>
    <x v="0"/>
    <x v="0"/>
    <x v="0"/>
    <x v="0"/>
    <x v="0"/>
    <x v="0"/>
    <x v="0"/>
    <x v="0"/>
    <m/>
    <x v="0"/>
    <x v="0"/>
    <x v="0"/>
    <x v="0"/>
    <x v="0"/>
    <s v="PRODUCTION WATER"/>
    <m/>
    <x v="0"/>
    <m/>
    <m/>
    <m/>
    <m/>
  </r>
  <r>
    <x v="0"/>
    <s v="T20N R104W S14 fMORRISON"/>
    <n v="49124224"/>
    <x v="0"/>
    <x v="0"/>
    <x v="76"/>
    <m/>
    <s v="14"/>
    <s v=" 20"/>
    <s v=" 104"/>
    <n v="41.713740000000001"/>
    <n v="-109.10115999999999"/>
    <s v="4903720265"/>
    <s v="FEATHERSTONE NO 3"/>
    <x v="8"/>
    <s v="MORRISON"/>
    <m/>
    <m/>
    <n v="25"/>
    <x v="0"/>
    <n v="3896"/>
    <n v="3921"/>
    <m/>
    <m/>
    <x v="0"/>
    <d v="1971-06-14T00:00:00"/>
    <n v="8.3000001907348633"/>
    <x v="0"/>
    <n v="215"/>
    <n v="55"/>
    <n v="7678"/>
    <n v="960"/>
    <x v="0"/>
    <n v="12400"/>
    <n v="1391"/>
    <m/>
    <x v="0"/>
    <n v="65"/>
    <n v="22058"/>
    <x v="0"/>
    <s v="CHEM LAB"/>
    <n v="10.7285"/>
    <n v="4.5259499999999999"/>
    <n v="333.99299999999999"/>
    <n v="24.556799999999999"/>
    <n v="373.80425000000002"/>
    <n v="349.80399999999997"/>
    <n v="22.798489999999997"/>
    <m/>
    <x v="0"/>
    <n v="1.3533000000000002"/>
    <n v="373.95578999999998"/>
    <n v="-2.0265859619879458E-4"/>
    <n v="22761"/>
    <n v="1.5685312032843214E-2"/>
    <n v="2.870085077951896E-2"/>
    <n v="1.210780776302035E-2"/>
    <n v="0.95919134145746066"/>
    <n v="0.9354153869365146"/>
    <n v="6.096573608340173E-2"/>
    <n v="3.6188769800836623E-3"/>
    <x v="0"/>
    <m/>
    <x v="0"/>
    <m/>
    <m/>
    <x v="0"/>
    <m/>
    <x v="0"/>
    <x v="0"/>
    <m/>
    <x v="0"/>
    <x v="0"/>
    <x v="0"/>
    <m/>
    <x v="0"/>
    <x v="0"/>
    <x v="0"/>
    <x v="0"/>
    <x v="0"/>
    <x v="0"/>
    <x v="0"/>
    <x v="0"/>
    <x v="0"/>
    <x v="0"/>
    <x v="0"/>
    <x v="0"/>
    <x v="0"/>
    <m/>
    <x v="0"/>
    <x v="0"/>
    <x v="0"/>
    <x v="0"/>
    <x v="0"/>
    <s v="DST NO 4"/>
    <m/>
    <x v="0"/>
    <m/>
    <m/>
    <m/>
    <m/>
  </r>
  <r>
    <x v="0"/>
    <s v="T20N R104W S14 fMORRISON"/>
    <n v="49008647"/>
    <x v="0"/>
    <x v="0"/>
    <x v="76"/>
    <m/>
    <s v="14"/>
    <s v=" 20"/>
    <s v=" 104"/>
    <n v="41.706440000000001"/>
    <n v="-109.10115"/>
    <s v="4903720166"/>
    <s v="2 FEATHERSTONE-GOV'T."/>
    <x v="0"/>
    <s v="MORRISON"/>
    <n v="82"/>
    <m/>
    <n v="56"/>
    <x v="0"/>
    <n v="3794"/>
    <n v="3850"/>
    <m/>
    <m/>
    <x v="0"/>
    <d v="1969-09-10T00:00:00"/>
    <n v="7.9000000953674316"/>
    <x v="0"/>
    <n v="177"/>
    <n v="67"/>
    <n v="8126"/>
    <n v="53"/>
    <x v="0"/>
    <n v="12200"/>
    <n v="1525"/>
    <m/>
    <x v="0"/>
    <n v="5"/>
    <n v="21379"/>
    <x v="0"/>
    <m/>
    <n v="8.8323"/>
    <n v="5.5134300000000005"/>
    <n v="353.48099999999999"/>
    <n v="1.3557399999999999"/>
    <n v="369.18247000000002"/>
    <n v="344.16199999999998"/>
    <n v="24.994749999999996"/>
    <m/>
    <x v="0"/>
    <n v="0.10410000000000001"/>
    <n v="369.26085"/>
    <n v="-1.0614220194988217E-4"/>
    <n v="22150"/>
    <n v="1.7712329711227E-2"/>
    <n v="2.3923942000821437E-2"/>
    <n v="1.4934159793665176E-2"/>
    <n v="0.96114189820551343"/>
    <n v="0.93202948538952879"/>
    <n v="6.768860007769574E-2"/>
    <n v="2.8191453277540796E-4"/>
    <x v="0"/>
    <m/>
    <x v="0"/>
    <m/>
    <m/>
    <x v="0"/>
    <m/>
    <x v="0"/>
    <x v="0"/>
    <m/>
    <x v="0"/>
    <x v="0"/>
    <x v="0"/>
    <m/>
    <x v="0"/>
    <x v="0"/>
    <x v="0"/>
    <x v="0"/>
    <x v="0"/>
    <x v="0"/>
    <x v="0"/>
    <x v="0"/>
    <x v="0"/>
    <x v="0"/>
    <x v="0"/>
    <x v="0"/>
    <x v="0"/>
    <m/>
    <x v="0"/>
    <x v="0"/>
    <x v="0"/>
    <x v="0"/>
    <x v="0"/>
    <s v="DST NO. 7"/>
    <m/>
    <x v="0"/>
    <m/>
    <m/>
    <m/>
    <m/>
  </r>
  <r>
    <x v="0"/>
    <s v="T20N R104W S14 fFRONTIER"/>
    <n v="49008645"/>
    <x v="0"/>
    <x v="0"/>
    <x v="76"/>
    <m/>
    <s v="14"/>
    <s v=" 20"/>
    <s v=" 104"/>
    <n v="41.706440000000001"/>
    <n v="-109.10115"/>
    <s v="4903720166"/>
    <s v="2 FEATHERSTONE-GOV'T."/>
    <x v="0"/>
    <s v="FRONTIER"/>
    <m/>
    <n v="644"/>
    <n v="38"/>
    <x v="0"/>
    <n v="2994"/>
    <n v="3032"/>
    <m/>
    <m/>
    <x v="0"/>
    <d v="1969-09-10T00:00:00"/>
    <n v="8"/>
    <x v="0"/>
    <n v="58"/>
    <n v="37"/>
    <n v="6436"/>
    <n v="48"/>
    <x v="0"/>
    <n v="8300"/>
    <n v="3221"/>
    <m/>
    <x v="0"/>
    <n v="10"/>
    <n v="16475"/>
    <x v="0"/>
    <m/>
    <n v="2.8942000000000001"/>
    <n v="3.0447299999999999"/>
    <n v="279.96600000000001"/>
    <n v="1.22784"/>
    <n v="287.13277000000005"/>
    <n v="234.143"/>
    <n v="52.792189999999998"/>
    <m/>
    <x v="0"/>
    <n v="0.20820000000000002"/>
    <n v="287.14338999999995"/>
    <n v="-1.8492844975322471E-5"/>
    <n v="18107"/>
    <n v="4.719218090336013E-2"/>
    <n v="1.0079657574438471E-2"/>
    <n v="1.0603909821926627E-2"/>
    <n v="0.97931643260363477"/>
    <n v="0.81542186988876897"/>
    <n v="0.18385305682989952"/>
    <n v="7.2507328133167217E-4"/>
    <x v="0"/>
    <m/>
    <x v="0"/>
    <m/>
    <m/>
    <x v="0"/>
    <m/>
    <x v="0"/>
    <x v="0"/>
    <m/>
    <x v="0"/>
    <x v="0"/>
    <x v="0"/>
    <m/>
    <x v="0"/>
    <x v="0"/>
    <x v="0"/>
    <x v="0"/>
    <x v="0"/>
    <x v="0"/>
    <x v="0"/>
    <x v="0"/>
    <x v="0"/>
    <x v="0"/>
    <x v="0"/>
    <x v="0"/>
    <x v="0"/>
    <m/>
    <x v="0"/>
    <x v="0"/>
    <x v="0"/>
    <x v="0"/>
    <x v="0"/>
    <s v="DST NO. 1"/>
    <m/>
    <x v="0"/>
    <m/>
    <m/>
    <m/>
    <m/>
  </r>
  <r>
    <x v="0"/>
    <s v="T20N R104W S14 fCLOVERLY"/>
    <n v="49008646"/>
    <x v="0"/>
    <x v="0"/>
    <x v="76"/>
    <m/>
    <s v="14"/>
    <s v=" 20"/>
    <s v=" 104"/>
    <n v="41.706440000000001"/>
    <n v="-109.10115"/>
    <s v="4903720166"/>
    <s v="2 FEATHERSTONE-GOV'T."/>
    <x v="0"/>
    <s v="CLOVERLY"/>
    <n v="644"/>
    <n v="82"/>
    <n v="36"/>
    <x v="0"/>
    <n v="3676"/>
    <n v="3712"/>
    <m/>
    <m/>
    <x v="0"/>
    <d v="1969-09-10T00:00:00"/>
    <n v="8"/>
    <x v="0"/>
    <n v="171"/>
    <n v="101"/>
    <n v="9243"/>
    <n v="66"/>
    <x v="0"/>
    <n v="13500"/>
    <n v="2379"/>
    <m/>
    <x v="0"/>
    <n v="41"/>
    <n v="24294"/>
    <x v="0"/>
    <m/>
    <n v="8.5328999999999997"/>
    <n v="8.3112899999999996"/>
    <n v="402.07049999999998"/>
    <n v="1.68828"/>
    <n v="420.60296999999997"/>
    <n v="380.83499999999998"/>
    <n v="38.991809999999994"/>
    <m/>
    <x v="0"/>
    <n v="0.85362000000000005"/>
    <n v="420.68042999999994"/>
    <n v="-9.2073610390949913E-5"/>
    <n v="25498"/>
    <n v="2.4180591259640102E-2"/>
    <n v="2.0287303249427839E-2"/>
    <n v="1.9760416813033917E-2"/>
    <n v="0.95995227993753829"/>
    <n v="0.90528337626734867"/>
    <n v="9.2687482514934194E-2"/>
    <n v="2.0291412177172114E-3"/>
    <x v="0"/>
    <m/>
    <x v="0"/>
    <m/>
    <m/>
    <x v="0"/>
    <m/>
    <x v="0"/>
    <x v="0"/>
    <m/>
    <x v="0"/>
    <x v="0"/>
    <x v="0"/>
    <m/>
    <x v="0"/>
    <x v="0"/>
    <x v="0"/>
    <x v="0"/>
    <x v="0"/>
    <x v="0"/>
    <x v="0"/>
    <x v="0"/>
    <x v="0"/>
    <x v="0"/>
    <x v="0"/>
    <x v="0"/>
    <x v="0"/>
    <m/>
    <x v="0"/>
    <x v="0"/>
    <x v="0"/>
    <x v="0"/>
    <x v="0"/>
    <s v="DST NO. 6"/>
    <m/>
    <x v="0"/>
    <m/>
    <m/>
    <m/>
    <m/>
  </r>
  <r>
    <x v="0"/>
    <s v="T20N R104W S13 fMORRISON"/>
    <n v="49007577"/>
    <x v="0"/>
    <x v="0"/>
    <x v="76"/>
    <m/>
    <s v="13"/>
    <s v=" 20"/>
    <s v=" 104"/>
    <n v="41.710149999999999"/>
    <n v="-109.09165"/>
    <s v="4903720180"/>
    <s v="NO. 1 UPRR (13-20-104)"/>
    <x v="0"/>
    <s v="MORRISON"/>
    <n v="107"/>
    <m/>
    <n v="30"/>
    <x v="0"/>
    <n v="3830"/>
    <n v="3860"/>
    <m/>
    <m/>
    <x v="0"/>
    <d v="1970-03-27T00:00:00"/>
    <n v="6.5"/>
    <x v="0"/>
    <n v="220"/>
    <n v="73"/>
    <n v="9352"/>
    <n v="59"/>
    <x v="0"/>
    <n v="14500"/>
    <n v="476"/>
    <m/>
    <x v="0"/>
    <n v="413"/>
    <n v="24851"/>
    <x v="0"/>
    <m/>
    <n v="10.978"/>
    <n v="6.0071700000000003"/>
    <n v="406.81199999999995"/>
    <n v="1.50922"/>
    <n v="425.30638999999996"/>
    <n v="409.04500000000002"/>
    <n v="7.801639999999999"/>
    <m/>
    <x v="0"/>
    <n v="8.5986600000000006"/>
    <n v="425.44529999999997"/>
    <n v="-1.6327913494948199E-4"/>
    <n v="25090"/>
    <n v="4.7856470635349712E-3"/>
    <n v="2.5811979923461768E-2"/>
    <n v="1.4124335164585703E-2"/>
    <n v="0.9600636849119526"/>
    <n v="0.96145144863511245"/>
    <n v="1.8337586524049036E-2"/>
    <n v="2.0210964840838532E-2"/>
    <x v="0"/>
    <m/>
    <x v="0"/>
    <m/>
    <m/>
    <x v="0"/>
    <m/>
    <x v="0"/>
    <x v="0"/>
    <m/>
    <x v="0"/>
    <x v="0"/>
    <x v="0"/>
    <m/>
    <x v="0"/>
    <x v="0"/>
    <x v="0"/>
    <x v="0"/>
    <x v="0"/>
    <x v="0"/>
    <x v="0"/>
    <x v="0"/>
    <x v="0"/>
    <x v="0"/>
    <x v="0"/>
    <x v="0"/>
    <x v="0"/>
    <m/>
    <x v="0"/>
    <x v="0"/>
    <x v="0"/>
    <x v="0"/>
    <x v="0"/>
    <s v="DST NO. 6"/>
    <m/>
    <x v="0"/>
    <m/>
    <m/>
    <m/>
    <m/>
  </r>
  <r>
    <x v="0"/>
    <s v="T20N R104W S13 fFRONTIER"/>
    <n v="49007575"/>
    <x v="0"/>
    <x v="0"/>
    <x v="76"/>
    <m/>
    <s v="13"/>
    <s v=" 20"/>
    <s v=" 104"/>
    <n v="41.710149999999999"/>
    <n v="-109.09165"/>
    <s v="4903720180"/>
    <s v="NO. 1 UPRR (13-20-104)"/>
    <x v="0"/>
    <s v="FRONTIER"/>
    <n v="-27"/>
    <n v="641"/>
    <n v="47"/>
    <x v="7"/>
    <n v="3007"/>
    <n v="3054"/>
    <m/>
    <m/>
    <x v="0"/>
    <d v="1970-03-27T00:00:00"/>
    <n v="7.5999999046325684"/>
    <x v="0"/>
    <n v="100"/>
    <n v="64"/>
    <n v="8611"/>
    <n v="46"/>
    <x v="0"/>
    <n v="11800"/>
    <n v="3184"/>
    <m/>
    <x v="0"/>
    <n v="49"/>
    <n v="22238"/>
    <x v="0"/>
    <m/>
    <n v="4.99"/>
    <n v="5.2665600000000001"/>
    <n v="374.57849999999996"/>
    <n v="1.1766799999999999"/>
    <n v="386.01173999999992"/>
    <n v="332.87799999999999"/>
    <n v="52.185759999999995"/>
    <m/>
    <x v="0"/>
    <n v="1.0201800000000001"/>
    <n v="386.08393999999998"/>
    <n v="-9.3511726422386171E-5"/>
    <n v="23851"/>
    <n v="3.4997504827616134E-2"/>
    <n v="1.2927067969487149E-2"/>
    <n v="1.3643522862802052E-2"/>
    <n v="0.97342940916771081"/>
    <n v="0.86219074535967488"/>
    <n v="0.13516687588714515"/>
    <n v="2.6423787531799437E-3"/>
    <x v="0"/>
    <m/>
    <x v="0"/>
    <m/>
    <m/>
    <x v="0"/>
    <m/>
    <x v="0"/>
    <x v="0"/>
    <m/>
    <x v="0"/>
    <x v="0"/>
    <x v="0"/>
    <m/>
    <x v="0"/>
    <x v="0"/>
    <x v="0"/>
    <x v="0"/>
    <x v="0"/>
    <x v="0"/>
    <x v="0"/>
    <x v="0"/>
    <x v="0"/>
    <x v="0"/>
    <x v="0"/>
    <x v="0"/>
    <x v="0"/>
    <m/>
    <x v="0"/>
    <x v="0"/>
    <x v="0"/>
    <x v="0"/>
    <x v="0"/>
    <s v="DST NO. 2"/>
    <m/>
    <x v="0"/>
    <m/>
    <m/>
    <m/>
    <m/>
  </r>
  <r>
    <x v="0"/>
    <s v="T20N R104W S13 fFRONTIER"/>
    <n v="49007578"/>
    <x v="0"/>
    <x v="0"/>
    <x v="76"/>
    <m/>
    <s v="13"/>
    <s v=" 20"/>
    <s v=" 104"/>
    <n v="41.710149999999999"/>
    <n v="-109.09165"/>
    <s v="4903720180"/>
    <s v="NO. 1 UPRR (13-20-104)"/>
    <x v="0"/>
    <s v="FRONTIER"/>
    <m/>
    <n v="-27"/>
    <n v="29"/>
    <x v="7"/>
    <n v="3005"/>
    <n v="3034"/>
    <m/>
    <m/>
    <x v="0"/>
    <d v="1970-03-20T00:00:00"/>
    <n v="7.5"/>
    <x v="0"/>
    <n v="110"/>
    <n v="55"/>
    <n v="7116"/>
    <n v="54"/>
    <x v="0"/>
    <n v="10850"/>
    <n v="854"/>
    <m/>
    <x v="0"/>
    <n v="45"/>
    <n v="18651"/>
    <x v="0"/>
    <m/>
    <n v="5.4889999999999999"/>
    <n v="4.5259499999999999"/>
    <n v="309.54599999999999"/>
    <n v="1.3813199999999999"/>
    <n v="320.94227000000001"/>
    <n v="306.07849999999996"/>
    <n v="13.997059999999999"/>
    <m/>
    <x v="0"/>
    <n v="0.93690000000000007"/>
    <n v="321.01245999999992"/>
    <n v="-1.093379279250912E-4"/>
    <n v="19081"/>
    <n v="1.1396162408565674E-2"/>
    <n v="1.7102764307113549E-2"/>
    <n v="1.4102068886095932E-2"/>
    <n v="0.96879516680679056"/>
    <n v="0.95347856590987168"/>
    <n v="4.3602855789460646E-2"/>
    <n v="2.9185783006678316E-3"/>
    <x v="0"/>
    <m/>
    <x v="0"/>
    <m/>
    <m/>
    <x v="0"/>
    <m/>
    <x v="0"/>
    <x v="0"/>
    <m/>
    <x v="0"/>
    <x v="0"/>
    <x v="0"/>
    <m/>
    <x v="0"/>
    <x v="0"/>
    <x v="0"/>
    <x v="0"/>
    <x v="0"/>
    <x v="0"/>
    <x v="0"/>
    <x v="0"/>
    <x v="0"/>
    <x v="0"/>
    <x v="0"/>
    <x v="0"/>
    <x v="0"/>
    <m/>
    <x v="0"/>
    <x v="0"/>
    <x v="0"/>
    <x v="0"/>
    <x v="0"/>
    <s v="DST NO. 2 (BOTTOM)"/>
    <m/>
    <x v="0"/>
    <m/>
    <m/>
    <m/>
    <m/>
  </r>
  <r>
    <x v="0"/>
    <s v="T20N R104W S13 fCLOVERLY"/>
    <n v="49007576"/>
    <x v="0"/>
    <x v="0"/>
    <x v="76"/>
    <m/>
    <s v="13"/>
    <s v=" 20"/>
    <s v=" 104"/>
    <n v="41.710149999999999"/>
    <n v="-109.09165"/>
    <s v="4903720180"/>
    <s v="NO. 1 UPRR (13-20-104)"/>
    <x v="0"/>
    <s v="CLOVERLY"/>
    <n v="641"/>
    <n v="107"/>
    <n v="28"/>
    <x v="0"/>
    <n v="3695"/>
    <n v="3723"/>
    <m/>
    <m/>
    <x v="0"/>
    <d v="1970-03-27T00:00:00"/>
    <n v="7.4000000953674316"/>
    <x v="0"/>
    <n v="160"/>
    <n v="116"/>
    <n v="9757"/>
    <n v="53"/>
    <x v="0"/>
    <n v="14400"/>
    <n v="2172"/>
    <m/>
    <x v="0"/>
    <n v="77"/>
    <n v="25632"/>
    <x v="0"/>
    <m/>
    <n v="7.984"/>
    <n v="9.5456400000000006"/>
    <n v="424.42949999999996"/>
    <n v="1.3557399999999999"/>
    <n v="443.31487999999996"/>
    <n v="406.22399999999999"/>
    <n v="35.599079999999994"/>
    <m/>
    <x v="0"/>
    <n v="1.6031400000000002"/>
    <n v="443.42622"/>
    <n v="-1.255608880653452E-4"/>
    <n v="26732"/>
    <n v="2.1006798563898862E-2"/>
    <n v="1.800977219623217E-2"/>
    <n v="2.1532415063532272E-2"/>
    <n v="0.96045781274023567"/>
    <n v="0.91610279608634781"/>
    <n v="8.0281856133811835E-2"/>
    <n v="3.6153477798403538E-3"/>
    <x v="0"/>
    <m/>
    <x v="0"/>
    <m/>
    <m/>
    <x v="0"/>
    <m/>
    <x v="0"/>
    <x v="0"/>
    <m/>
    <x v="0"/>
    <x v="0"/>
    <x v="0"/>
    <m/>
    <x v="0"/>
    <x v="0"/>
    <x v="0"/>
    <x v="0"/>
    <x v="0"/>
    <x v="0"/>
    <x v="0"/>
    <x v="0"/>
    <x v="0"/>
    <x v="0"/>
    <x v="0"/>
    <x v="0"/>
    <x v="0"/>
    <m/>
    <x v="0"/>
    <x v="0"/>
    <x v="0"/>
    <x v="0"/>
    <x v="0"/>
    <s v="DST NO. 5"/>
    <m/>
    <x v="0"/>
    <m/>
    <m/>
    <m/>
    <m/>
  </r>
  <r>
    <x v="0"/>
    <s v="T20N R104W S12 fCLOVERLY"/>
    <n v="49007580"/>
    <x v="0"/>
    <x v="0"/>
    <x v="76"/>
    <m/>
    <s v="12"/>
    <s v=" 20"/>
    <s v=" 104"/>
    <n v="41.720970000000001"/>
    <n v="-109.09658"/>
    <s v="4903720187"/>
    <s v="LEMANN GOV'T. NO. 2"/>
    <x v="0"/>
    <s v="CLOVERLY"/>
    <m/>
    <m/>
    <n v="73"/>
    <x v="0"/>
    <n v="3702"/>
    <n v="3775"/>
    <m/>
    <m/>
    <x v="0"/>
    <d v="1970-05-20T00:00:00"/>
    <n v="6.8000001907348633"/>
    <x v="0"/>
    <n v="148"/>
    <n v="54"/>
    <n v="7546"/>
    <n v="52"/>
    <x v="0"/>
    <n v="11400"/>
    <n v="1196"/>
    <m/>
    <x v="0"/>
    <n v="15"/>
    <n v="19804"/>
    <x v="0"/>
    <m/>
    <n v="7.3852000000000002"/>
    <n v="4.4436600000000004"/>
    <n v="328.25099999999998"/>
    <n v="1.33016"/>
    <n v="341.41001999999997"/>
    <n v="321.59399999999999"/>
    <n v="19.602439999999998"/>
    <m/>
    <x v="0"/>
    <n v="0.31230000000000002"/>
    <n v="341.50873999999999"/>
    <n v="-1.4455599374662713E-4"/>
    <n v="20408"/>
    <n v="1.5020391922809111E-2"/>
    <n v="2.1631468226972369E-2"/>
    <n v="1.3015610965372371E-2"/>
    <n v="0.96535292080765522"/>
    <n v="0.94168600194536756"/>
    <n v="5.7399526583126387E-2"/>
    <n v="9.1447147150611728E-4"/>
    <x v="0"/>
    <m/>
    <x v="0"/>
    <m/>
    <m/>
    <x v="0"/>
    <m/>
    <x v="0"/>
    <x v="0"/>
    <m/>
    <x v="0"/>
    <x v="0"/>
    <x v="0"/>
    <m/>
    <x v="0"/>
    <x v="0"/>
    <x v="0"/>
    <x v="0"/>
    <x v="0"/>
    <x v="0"/>
    <x v="0"/>
    <x v="0"/>
    <x v="0"/>
    <x v="0"/>
    <x v="0"/>
    <x v="0"/>
    <x v="0"/>
    <m/>
    <x v="0"/>
    <x v="0"/>
    <x v="0"/>
    <x v="0"/>
    <x v="0"/>
    <s v="DST NO. 3 5-8-70"/>
    <m/>
    <x v="0"/>
    <m/>
    <m/>
    <m/>
    <m/>
  </r>
  <r>
    <x v="0"/>
    <s v="T20N R104W S11 fSUNDANCE"/>
    <n v="49018020"/>
    <x v="0"/>
    <x v="0"/>
    <x v="76"/>
    <m/>
    <s v="11"/>
    <s v=" 20"/>
    <s v=" 104"/>
    <n v="41.721060000000001"/>
    <n v="-109.11666"/>
    <s v="4903705803"/>
    <s v="UNIT NO. 1"/>
    <x v="0"/>
    <s v="SUNDANCE"/>
    <m/>
    <m/>
    <n v="35"/>
    <x v="0"/>
    <n v="4500"/>
    <n v="4535"/>
    <m/>
    <m/>
    <x v="0"/>
    <d v="1938-05-18T00:00:00"/>
    <m/>
    <x v="0"/>
    <n v="326"/>
    <n v="121"/>
    <n v="11361"/>
    <n v="-3"/>
    <x v="0"/>
    <n v="17160"/>
    <n v="1070"/>
    <m/>
    <x v="0"/>
    <n v="905"/>
    <n v="30943"/>
    <x v="0"/>
    <m/>
    <n v="16.267399999999999"/>
    <n v="9.9570900000000009"/>
    <n v="494.20349999999996"/>
    <n v="0"/>
    <n v="520.42798999999991"/>
    <n v="484.08359999999999"/>
    <n v="17.537299999999998"/>
    <m/>
    <x v="0"/>
    <n v="18.842100000000002"/>
    <n v="520.46299999999997"/>
    <n v="-3.3634646025763575E-5"/>
    <n v="30937"/>
    <n v="-9.6961861667744015E-5"/>
    <n v="3.1257734619538818E-2"/>
    <n v="1.9132502846359211E-2"/>
    <n v="0.94960976253410212"/>
    <n v="0.93010185162057635"/>
    <n v="3.369557490157802E-2"/>
    <n v="3.6202573477845695E-2"/>
    <x v="0"/>
    <m/>
    <x v="0"/>
    <m/>
    <m/>
    <x v="0"/>
    <m/>
    <x v="0"/>
    <x v="0"/>
    <m/>
    <x v="0"/>
    <x v="0"/>
    <x v="0"/>
    <m/>
    <x v="0"/>
    <x v="0"/>
    <x v="0"/>
    <x v="0"/>
    <x v="0"/>
    <x v="0"/>
    <x v="0"/>
    <x v="0"/>
    <x v="0"/>
    <x v="0"/>
    <x v="0"/>
    <x v="0"/>
    <x v="0"/>
    <m/>
    <x v="0"/>
    <x v="0"/>
    <x v="0"/>
    <x v="0"/>
    <x v="0"/>
    <s v="TESTER"/>
    <m/>
    <x v="0"/>
    <m/>
    <m/>
    <m/>
    <m/>
  </r>
  <r>
    <x v="0"/>
    <s v="T20N R104W S11 fFRONTIER"/>
    <n v="49007579"/>
    <x v="0"/>
    <x v="0"/>
    <x v="76"/>
    <m/>
    <s v="11"/>
    <s v=" 20"/>
    <s v=" 104"/>
    <n v="41.720329999999997"/>
    <n v="-109.10669"/>
    <s v="4903720196"/>
    <s v="UP (11-20-104) NO. 2"/>
    <x v="0"/>
    <s v="FRONTIER"/>
    <m/>
    <m/>
    <n v="49"/>
    <x v="0"/>
    <n v="3185"/>
    <n v="3234"/>
    <m/>
    <m/>
    <x v="0"/>
    <d v="1970-06-30T00:00:00"/>
    <n v="8.3000001907348633"/>
    <x v="0"/>
    <n v="35"/>
    <n v="34"/>
    <n v="6501"/>
    <n v="7"/>
    <x v="0"/>
    <n v="8250"/>
    <n v="2916"/>
    <m/>
    <x v="0"/>
    <n v="51"/>
    <n v="16494"/>
    <x v="0"/>
    <m/>
    <n v="1.7464999999999999"/>
    <n v="2.79786"/>
    <n v="282.79349999999999"/>
    <n v="0.17906"/>
    <n v="287.51691999999997"/>
    <n v="232.73249999999999"/>
    <n v="47.793239999999997"/>
    <m/>
    <x v="0"/>
    <n v="1.06182"/>
    <n v="281.58756"/>
    <n v="1.041875474253862E-2"/>
    <n v="17791"/>
    <n v="3.7829954790724804E-2"/>
    <n v="6.0744251155723291E-3"/>
    <n v="9.7311142592929854E-3"/>
    <n v="0.98419446062513471"/>
    <n v="0.82650135538658021"/>
    <n v="0.16972781041889776"/>
    <n v="3.7708341945219457E-3"/>
    <x v="0"/>
    <m/>
    <x v="0"/>
    <m/>
    <m/>
    <x v="0"/>
    <m/>
    <x v="0"/>
    <x v="0"/>
    <m/>
    <x v="0"/>
    <x v="0"/>
    <x v="0"/>
    <m/>
    <x v="0"/>
    <x v="0"/>
    <x v="0"/>
    <x v="0"/>
    <x v="0"/>
    <x v="0"/>
    <x v="0"/>
    <x v="0"/>
    <x v="0"/>
    <x v="0"/>
    <x v="0"/>
    <x v="0"/>
    <x v="0"/>
    <m/>
    <x v="0"/>
    <x v="0"/>
    <x v="0"/>
    <x v="0"/>
    <x v="0"/>
    <s v="DST NO. 1"/>
    <m/>
    <x v="0"/>
    <m/>
    <m/>
    <m/>
    <m/>
  </r>
  <r>
    <x v="0"/>
    <s v="T20N R104W S01 fMORRISON"/>
    <n v="49124673"/>
    <x v="0"/>
    <x v="0"/>
    <x v="76"/>
    <m/>
    <s v="1"/>
    <s v=" 20"/>
    <s v=" 104"/>
    <n v="41.73516"/>
    <n v="-109.08184"/>
    <s v="4903720331"/>
    <s v="CHAMPLIN 104 AMOCO B-1"/>
    <x v="0"/>
    <s v="MORRISON"/>
    <m/>
    <m/>
    <n v="22"/>
    <x v="0"/>
    <n v="4374"/>
    <n v="4396"/>
    <m/>
    <m/>
    <x v="1"/>
    <d v="1972-05-31T00:00:00"/>
    <n v="7.6999998092651367"/>
    <x v="0"/>
    <n v="343"/>
    <n v="72"/>
    <n v="5705"/>
    <n v="1000"/>
    <x v="0"/>
    <n v="10050"/>
    <n v="500"/>
    <m/>
    <x v="0"/>
    <n v="249"/>
    <n v="17665"/>
    <x v="0"/>
    <s v="CHEM LAB"/>
    <n v="17.1157"/>
    <n v="5.9248799999999999"/>
    <n v="248.16749999999999"/>
    <n v="25.58"/>
    <n v="296.78807999999998"/>
    <n v="283.51049999999998"/>
    <n v="8.1950000000000003"/>
    <m/>
    <x v="0"/>
    <n v="5.1841800000000005"/>
    <n v="296.88968"/>
    <n v="-1.7113661121484323E-4"/>
    <n v="17916"/>
    <n v="7.0543267474213762E-3"/>
    <n v="5.7669768947593861E-2"/>
    <n v="1.9963335454712332E-2"/>
    <n v="0.92236689559769391"/>
    <n v="0.9549355167885929"/>
    <n v="2.760284560918385E-2"/>
    <n v="1.7461637602223159E-2"/>
    <x v="0"/>
    <m/>
    <x v="0"/>
    <m/>
    <m/>
    <x v="0"/>
    <m/>
    <x v="0"/>
    <x v="0"/>
    <m/>
    <x v="0"/>
    <x v="0"/>
    <x v="0"/>
    <m/>
    <x v="0"/>
    <x v="0"/>
    <x v="0"/>
    <x v="0"/>
    <x v="0"/>
    <x v="0"/>
    <x v="0"/>
    <x v="0"/>
    <x v="0"/>
    <x v="0"/>
    <x v="0"/>
    <x v="0"/>
    <x v="0"/>
    <m/>
    <x v="0"/>
    <x v="0"/>
    <x v="0"/>
    <x v="0"/>
    <x v="0"/>
    <s v="PRODUCTION"/>
    <m/>
    <x v="0"/>
    <m/>
    <m/>
    <m/>
    <m/>
  </r>
  <r>
    <x v="0"/>
    <s v="T20N R103W S07 fMORRISON"/>
    <n v="49008654"/>
    <x v="0"/>
    <x v="0"/>
    <x v="76"/>
    <m/>
    <s v="7"/>
    <s v=" 20"/>
    <s v=" 103"/>
    <n v="41.720860000000002"/>
    <n v="-109.07689000000001"/>
    <s v="4903720288"/>
    <s v="CHAMPLIN 104; AMOCO NO. 1"/>
    <x v="0"/>
    <s v="MORRISON"/>
    <m/>
    <n v="0"/>
    <n v="37"/>
    <x v="0"/>
    <n v="4127"/>
    <n v="4164"/>
    <m/>
    <m/>
    <x v="0"/>
    <d v="1971-11-17T00:00:00"/>
    <n v="8.6000003814697266"/>
    <x v="0"/>
    <n v="57"/>
    <n v="13"/>
    <n v="1343"/>
    <n v="17"/>
    <x v="0"/>
    <n v="1460"/>
    <n v="293"/>
    <m/>
    <x v="0"/>
    <n v="807"/>
    <n v="3841"/>
    <x v="0"/>
    <m/>
    <n v="2.8443000000000001"/>
    <n v="1.0697700000000001"/>
    <n v="58.420499999999997"/>
    <n v="0.43485999999999997"/>
    <n v="62.76943"/>
    <n v="41.186599999999999"/>
    <n v="4.8022699999999992"/>
    <m/>
    <x v="0"/>
    <n v="16.801740000000002"/>
    <n v="62.790610000000001"/>
    <n v="-1.6868424062306038E-4"/>
    <n v="3987"/>
    <n v="1.8650996423096575E-2"/>
    <n v="4.5313459115368743E-2"/>
    <n v="1.7042850317423627E-2"/>
    <n v="0.93764369056720764"/>
    <n v="0.65593565662126863"/>
    <n v="7.6480703086018745E-2"/>
    <n v="0.26758364029271259"/>
    <x v="0"/>
    <m/>
    <x v="0"/>
    <m/>
    <m/>
    <x v="0"/>
    <m/>
    <x v="0"/>
    <x v="0"/>
    <m/>
    <x v="0"/>
    <x v="0"/>
    <x v="0"/>
    <m/>
    <x v="0"/>
    <x v="0"/>
    <x v="0"/>
    <x v="0"/>
    <x v="0"/>
    <x v="0"/>
    <x v="0"/>
    <x v="0"/>
    <x v="0"/>
    <x v="0"/>
    <x v="0"/>
    <x v="0"/>
    <x v="0"/>
    <m/>
    <x v="0"/>
    <x v="0"/>
    <x v="0"/>
    <x v="0"/>
    <x v="0"/>
    <s v="DST NO. 1 (TOP OF RECOVERY FLUID)"/>
    <m/>
    <x v="0"/>
    <m/>
    <m/>
    <m/>
    <m/>
  </r>
  <r>
    <x v="0"/>
    <s v="T20N R101W S20 fMESAVERDE/BLAIR"/>
    <n v="49008445"/>
    <x v="0"/>
    <x v="0"/>
    <x v="0"/>
    <m/>
    <s v="20"/>
    <s v=" 20"/>
    <s v=" 101"/>
    <n v="41.690919999999998"/>
    <n v="-108.81485000000001"/>
    <s v="4903705774"/>
    <s v="1 FEDERAL-FERGUSON"/>
    <x v="0"/>
    <s v="MESAVERDE/BLAIR"/>
    <m/>
    <m/>
    <n v="38"/>
    <x v="0"/>
    <n v="2272"/>
    <n v="2310"/>
    <n v="2915"/>
    <m/>
    <x v="0"/>
    <d v="1964-08-19T00:00:00"/>
    <n v="8.8999996185302734"/>
    <x v="0"/>
    <n v="44"/>
    <n v="25"/>
    <n v="17691"/>
    <n v="36"/>
    <x v="0"/>
    <n v="25600"/>
    <n v="2294"/>
    <m/>
    <x v="0"/>
    <n v="90"/>
    <n v="45026"/>
    <x v="0"/>
    <m/>
    <n v="2.1955999999999998"/>
    <n v="2.0572500000000002"/>
    <n v="769.55849999999998"/>
    <n v="0.92087999999999992"/>
    <n v="774.73222999999996"/>
    <n v="722.17599999999993"/>
    <n v="37.598659999999995"/>
    <m/>
    <x v="0"/>
    <n v="1.8738000000000001"/>
    <n v="761.64845999999989"/>
    <n v="8.515968786355986E-3"/>
    <n v="45777"/>
    <n v="8.2706518507097791E-3"/>
    <n v="2.8340114364417239E-3"/>
    <n v="2.6554336070412359E-3"/>
    <n v="0.99451055495651708"/>
    <n v="0.9481749625017295"/>
    <n v="4.9364847399547031E-2"/>
    <n v="2.4601900987234982E-3"/>
    <x v="0"/>
    <m/>
    <x v="0"/>
    <m/>
    <m/>
    <x v="0"/>
    <m/>
    <x v="0"/>
    <x v="0"/>
    <m/>
    <x v="0"/>
    <x v="0"/>
    <x v="0"/>
    <m/>
    <x v="0"/>
    <x v="0"/>
    <x v="0"/>
    <x v="0"/>
    <x v="0"/>
    <x v="0"/>
    <x v="0"/>
    <x v="0"/>
    <x v="0"/>
    <x v="0"/>
    <x v="0"/>
    <x v="0"/>
    <x v="0"/>
    <m/>
    <x v="0"/>
    <x v="0"/>
    <x v="0"/>
    <x v="0"/>
    <x v="0"/>
    <s v="DST NO. 1"/>
    <m/>
    <x v="0"/>
    <m/>
    <m/>
    <m/>
    <m/>
  </r>
  <r>
    <x v="0"/>
    <s v="T20N R101W S09 fMORRISON"/>
    <n v="49124261"/>
    <x v="0"/>
    <x v="0"/>
    <x v="77"/>
    <m/>
    <s v="9"/>
    <s v=" 20"/>
    <s v=" 101"/>
    <n v="41.727620000000002"/>
    <n v="-108.80559"/>
    <s v="4903720468"/>
    <s v="CHAMPLIN 172-AMOCO 1"/>
    <x v="0"/>
    <s v="MORRISON"/>
    <m/>
    <m/>
    <n v="55"/>
    <x v="0"/>
    <n v="8510"/>
    <n v="8565"/>
    <m/>
    <m/>
    <x v="0"/>
    <d v="1973-08-16T00:00:00"/>
    <n v="7.9000000953674316"/>
    <x v="0"/>
    <n v="83"/>
    <n v="18"/>
    <n v="8446"/>
    <n v="94"/>
    <x v="0"/>
    <n v="12100"/>
    <n v="1574"/>
    <m/>
    <x v="0"/>
    <n v="405"/>
    <n v="21921"/>
    <x v="0"/>
    <s v="CHEM LAB"/>
    <n v="4.1417000000000002"/>
    <n v="1.48122"/>
    <n v="367.40099999999995"/>
    <n v="2.4045199999999998"/>
    <n v="375.42843999999997"/>
    <n v="341.34100000000001"/>
    <n v="25.797859999999996"/>
    <m/>
    <x v="0"/>
    <n v="8.4321000000000002"/>
    <n v="375.57096000000001"/>
    <n v="-1.8977378677006572E-4"/>
    <n v="22717"/>
    <n v="1.7832340158609256E-2"/>
    <n v="1.1031929280584073E-2"/>
    <n v="3.9454123400986885E-3"/>
    <n v="0.98502265837931713"/>
    <n v="0.90885887449870995"/>
    <n v="6.8689709129800658E-2"/>
    <n v="2.2451416371489424E-2"/>
    <x v="0"/>
    <m/>
    <x v="0"/>
    <m/>
    <m/>
    <x v="0"/>
    <m/>
    <x v="0"/>
    <x v="0"/>
    <m/>
    <x v="0"/>
    <x v="0"/>
    <x v="0"/>
    <m/>
    <x v="0"/>
    <x v="0"/>
    <x v="0"/>
    <x v="0"/>
    <x v="0"/>
    <x v="0"/>
    <x v="0"/>
    <x v="0"/>
    <x v="0"/>
    <x v="0"/>
    <x v="0"/>
    <x v="0"/>
    <x v="0"/>
    <m/>
    <x v="0"/>
    <x v="0"/>
    <x v="0"/>
    <x v="0"/>
    <x v="0"/>
    <s v="DST NO 2"/>
    <m/>
    <x v="0"/>
    <m/>
    <m/>
    <m/>
    <m/>
  </r>
  <r>
    <x v="1"/>
    <s v="T20N R101W S09 fFRONTIER-CLOVERLY"/>
    <m/>
    <x v="1"/>
    <x v="3"/>
    <x v="77"/>
    <s v="SE NW"/>
    <n v="9"/>
    <n v="20"/>
    <n v="101"/>
    <n v="41.727519999999998"/>
    <n v="-108.80369"/>
    <s v="4903720468"/>
    <s v="CHAMPLIN 172-AMOCO 1"/>
    <x v="0"/>
    <s v="FRONTIER-CLOVERLY"/>
    <m/>
    <m/>
    <m/>
    <x v="0"/>
    <m/>
    <m/>
    <m/>
    <m/>
    <x v="1"/>
    <d v="1979-07-03T00:00:00"/>
    <n v="5.8"/>
    <x v="0"/>
    <n v="6"/>
    <n v="1"/>
    <n v="9545"/>
    <n v="475"/>
    <x v="1"/>
    <n v="14800"/>
    <n v="525"/>
    <n v="0"/>
    <x v="1"/>
    <n v="85"/>
    <n v="25171"/>
    <x v="0"/>
    <s v="INDUSTRIAL GAS SERVICES"/>
    <n v="0.2994"/>
    <n v="8.2290000000000002E-2"/>
    <n v="415.20749999999998"/>
    <n v="12.150499999999999"/>
    <n v="427.73969"/>
    <n v="417.50799999999998"/>
    <n v="8.6047499999999992"/>
    <n v="0"/>
    <x v="1"/>
    <n v="1.7697000000000001"/>
    <n v="427.88245000000001"/>
    <n v="-1.6684935244897916E-4"/>
    <n v="25437"/>
    <n v="5.2560859943091998E-3"/>
    <n v="6.9995842564902035E-4"/>
    <n v="1.9238336288128887E-4"/>
    <n v="0.99910765821146974"/>
    <n v="0.97575397168077349"/>
    <n v="2.0110079298648494E-2"/>
    <n v="4.1359490205779646E-3"/>
    <x v="1"/>
    <n v="0"/>
    <x v="1"/>
    <n v="25012"/>
    <n v="0.3"/>
    <x v="0"/>
    <n v="0.3"/>
    <x v="0"/>
    <x v="1"/>
    <m/>
    <x v="1"/>
    <x v="1"/>
    <x v="1"/>
    <n v="0"/>
    <x v="1"/>
    <x v="1"/>
    <x v="1"/>
    <x v="1"/>
    <x v="0"/>
    <x v="0"/>
    <x v="0"/>
    <x v="0"/>
    <x v="0"/>
    <x v="0"/>
    <x v="0"/>
    <x v="0"/>
    <x v="0"/>
    <m/>
    <x v="0"/>
    <x v="0"/>
    <x v="0"/>
    <x v="0"/>
    <x v="0"/>
    <s v="PRODUCTION"/>
    <n v="19790703"/>
    <x v="1"/>
    <m/>
    <m/>
    <m/>
    <m/>
  </r>
  <r>
    <x v="1"/>
    <s v="T20N R101W S09 fCLOVERLY"/>
    <m/>
    <x v="1"/>
    <x v="3"/>
    <x v="77"/>
    <s v="SE NW"/>
    <n v="9"/>
    <n v="20"/>
    <n v="101"/>
    <n v="41.727519999999998"/>
    <n v="-108.80369"/>
    <s v="4903720468"/>
    <s v="CHAMPLIN 172-AMOCO 1"/>
    <x v="0"/>
    <s v="CLOVERLY"/>
    <m/>
    <m/>
    <m/>
    <x v="0"/>
    <m/>
    <m/>
    <m/>
    <m/>
    <x v="2"/>
    <d v="1979-10-22T00:00:00"/>
    <n v="5.6"/>
    <x v="0"/>
    <n v="1738"/>
    <n v="134"/>
    <n v="6032"/>
    <n v="354"/>
    <x v="1"/>
    <n v="12600"/>
    <n v="793"/>
    <n v="0"/>
    <x v="1"/>
    <n v="42"/>
    <n v="21291"/>
    <x v="0"/>
    <s v="INDUSTRIAL GAS SERVICES"/>
    <n v="86.726200000000006"/>
    <n v="11.026860000000001"/>
    <n v="262.392"/>
    <n v="9.05532"/>
    <n v="369.20038"/>
    <n v="355.44599999999997"/>
    <n v="12.997269999999999"/>
    <n v="0"/>
    <x v="1"/>
    <n v="0.87444000000000011"/>
    <n v="369.31770999999998"/>
    <n v="-1.5887220853314681E-4"/>
    <n v="21693"/>
    <n v="9.3523171412618657E-3"/>
    <n v="0.23490279181186111"/>
    <n v="2.9866870667901266E-2"/>
    <n v="0.73523033752023759"/>
    <n v="0.96243962955364359"/>
    <n v="3.5192652959967721E-2"/>
    <n v="2.367717486388617E-3"/>
    <x v="1"/>
    <n v="0"/>
    <x v="1"/>
    <n v="21140"/>
    <n v="0.3"/>
    <x v="0"/>
    <n v="0.3"/>
    <x v="0"/>
    <x v="1"/>
    <m/>
    <x v="1"/>
    <x v="1"/>
    <x v="1"/>
    <n v="0"/>
    <x v="1"/>
    <x v="1"/>
    <x v="1"/>
    <x v="1"/>
    <x v="0"/>
    <x v="0"/>
    <x v="0"/>
    <x v="0"/>
    <x v="0"/>
    <x v="0"/>
    <x v="0"/>
    <x v="0"/>
    <x v="0"/>
    <m/>
    <x v="0"/>
    <x v="0"/>
    <x v="0"/>
    <x v="0"/>
    <x v="0"/>
    <m/>
    <n v="19791022"/>
    <x v="1"/>
    <m/>
    <m/>
    <m/>
    <m/>
  </r>
  <r>
    <x v="0"/>
    <s v="T20N R099W S36 fMESAVERDE/ALMOND"/>
    <n v="49009283"/>
    <x v="0"/>
    <x v="0"/>
    <x v="78"/>
    <m/>
    <s v="36"/>
    <s v=" 20"/>
    <s v=" 99"/>
    <n v="41.661050000000003"/>
    <n v="-108.50695"/>
    <s v="4903705704"/>
    <s v="1-36 STATE"/>
    <x v="0"/>
    <s v="MESAVERDE/ALMOND"/>
    <m/>
    <m/>
    <n v="10"/>
    <x v="0"/>
    <n v="4824"/>
    <n v="4834"/>
    <n v="5295"/>
    <m/>
    <x v="1"/>
    <m/>
    <n v="8.6000003814697266"/>
    <x v="2"/>
    <n v="64"/>
    <n v="37"/>
    <n v="9350"/>
    <n v="-3"/>
    <x v="0"/>
    <n v="10733"/>
    <n v="5685"/>
    <m/>
    <x v="0"/>
    <n v="91"/>
    <n v="23531"/>
    <x v="0"/>
    <m/>
    <n v="3.1936"/>
    <n v="3.0447299999999999"/>
    <n v="406.72500000000002"/>
    <n v="0"/>
    <n v="412.96332999999998"/>
    <n v="302.77792999999997"/>
    <n v="93.177149999999997"/>
    <m/>
    <x v="0"/>
    <n v="1.8946200000000002"/>
    <n v="397.84969999999993"/>
    <n v="1.8640092648733161E-2"/>
    <n v="25954"/>
    <n v="4.8964332626048296E-2"/>
    <n v="7.733374292579441E-3"/>
    <n v="7.3728822362992864E-3"/>
    <n v="0.98489374347112124"/>
    <n v="0.76103596408392427"/>
    <n v="0.2342018857875223"/>
    <n v="4.7621501285535729E-3"/>
    <x v="0"/>
    <m/>
    <x v="0"/>
    <m/>
    <m/>
    <x v="0"/>
    <m/>
    <x v="0"/>
    <x v="0"/>
    <m/>
    <x v="0"/>
    <x v="0"/>
    <x v="0"/>
    <m/>
    <x v="0"/>
    <x v="0"/>
    <x v="0"/>
    <x v="0"/>
    <x v="0"/>
    <x v="0"/>
    <x v="0"/>
    <x v="0"/>
    <x v="0"/>
    <x v="0"/>
    <x v="0"/>
    <x v="0"/>
    <x v="0"/>
    <m/>
    <x v="0"/>
    <x v="0"/>
    <x v="0"/>
    <x v="0"/>
    <x v="0"/>
    <s v="PRODUCTION WATER"/>
    <m/>
    <x v="0"/>
    <m/>
    <m/>
    <m/>
    <m/>
  </r>
  <r>
    <x v="0"/>
    <s v="T20N R099W S35 fMESAVERDE/ALMOND"/>
    <n v="49009281"/>
    <x v="0"/>
    <x v="0"/>
    <x v="79"/>
    <m/>
    <s v="35"/>
    <s v=" 20"/>
    <s v=" 99"/>
    <n v="41.66104"/>
    <n v="-108.52658"/>
    <s v="4903705706"/>
    <s v="UP 44-35R"/>
    <x v="0"/>
    <s v="MESAVERDE/ALMOND"/>
    <m/>
    <m/>
    <n v="7"/>
    <x v="0"/>
    <n v="4511"/>
    <n v="4518"/>
    <n v="4719"/>
    <m/>
    <x v="0"/>
    <d v="1962-06-07T00:00:00"/>
    <n v="7"/>
    <x v="2"/>
    <n v="202"/>
    <n v="90"/>
    <n v="11158"/>
    <n v="-3"/>
    <x v="0"/>
    <n v="15700"/>
    <n v="3636"/>
    <m/>
    <x v="0"/>
    <n v="23"/>
    <n v="28964"/>
    <x v="0"/>
    <m/>
    <n v="10.079800000000001"/>
    <n v="7.4061000000000003"/>
    <n v="485.37299999999999"/>
    <n v="0"/>
    <n v="502.85890000000001"/>
    <n v="442.89699999999999"/>
    <n v="59.594039999999993"/>
    <m/>
    <x v="0"/>
    <n v="0.47886000000000006"/>
    <n v="502.9699"/>
    <n v="-1.1035675256066439E-4"/>
    <n v="30803"/>
    <n v="3.0769488179095486E-2"/>
    <n v="2.0044986774620077E-2"/>
    <n v="1.4727988308449945E-2"/>
    <n v="0.96522702491692991"/>
    <n v="0.88056362816144662"/>
    <n v="0.11848430691379344"/>
    <n v="9.520649247599112E-4"/>
    <x v="0"/>
    <m/>
    <x v="0"/>
    <m/>
    <m/>
    <x v="0"/>
    <m/>
    <x v="0"/>
    <x v="0"/>
    <m/>
    <x v="0"/>
    <x v="0"/>
    <x v="0"/>
    <m/>
    <x v="0"/>
    <x v="0"/>
    <x v="0"/>
    <x v="0"/>
    <x v="0"/>
    <x v="0"/>
    <x v="0"/>
    <x v="0"/>
    <x v="0"/>
    <x v="0"/>
    <x v="0"/>
    <x v="0"/>
    <x v="0"/>
    <m/>
    <x v="0"/>
    <x v="0"/>
    <x v="0"/>
    <x v="0"/>
    <x v="0"/>
    <s v="DST"/>
    <m/>
    <x v="0"/>
    <m/>
    <m/>
    <m/>
    <m/>
  </r>
  <r>
    <x v="0"/>
    <s v="T20N R099W S34 fMESAVERDE/ALMOND"/>
    <n v="49009280"/>
    <x v="0"/>
    <x v="0"/>
    <x v="80"/>
    <m/>
    <s v="34"/>
    <s v=" 20"/>
    <s v=" 99"/>
    <n v="41.671799999999998"/>
    <n v="-108.55540000000001"/>
    <s v="4903705744"/>
    <s v="1-34 GOVERNMENT"/>
    <x v="0"/>
    <s v="MESAVERDE/ALMOND"/>
    <m/>
    <m/>
    <n v="32"/>
    <x v="0"/>
    <n v="4164"/>
    <n v="4196"/>
    <m/>
    <m/>
    <x v="1"/>
    <m/>
    <n v="7.8000001907348633"/>
    <x v="2"/>
    <n v="108"/>
    <n v="85"/>
    <n v="11260"/>
    <n v="-3"/>
    <x v="0"/>
    <n v="14900"/>
    <n v="5002"/>
    <m/>
    <x v="0"/>
    <n v="-1"/>
    <n v="28816"/>
    <x v="0"/>
    <m/>
    <n v="5.3891999999999998"/>
    <n v="6.99465"/>
    <n v="489.81"/>
    <n v="0"/>
    <n v="502.19384999999994"/>
    <n v="420.32900000000001"/>
    <n v="81.982779999999991"/>
    <m/>
    <x v="0"/>
    <n v="0"/>
    <n v="502.31178"/>
    <n v="-1.174010343775356E-4"/>
    <n v="31348"/>
    <n v="4.208496775480354E-2"/>
    <n v="1.0731314212629248E-2"/>
    <n v="1.392818729261619E-2"/>
    <n v="0.97534049849475457"/>
    <n v="0.83678905559411731"/>
    <n v="0.16321094440588271"/>
    <n v="0"/>
    <x v="0"/>
    <m/>
    <x v="0"/>
    <m/>
    <m/>
    <x v="0"/>
    <m/>
    <x v="0"/>
    <x v="0"/>
    <m/>
    <x v="0"/>
    <x v="0"/>
    <x v="0"/>
    <m/>
    <x v="0"/>
    <x v="0"/>
    <x v="0"/>
    <x v="0"/>
    <x v="0"/>
    <x v="0"/>
    <x v="0"/>
    <x v="0"/>
    <x v="0"/>
    <x v="0"/>
    <x v="0"/>
    <x v="0"/>
    <x v="0"/>
    <m/>
    <x v="0"/>
    <x v="0"/>
    <x v="0"/>
    <x v="0"/>
    <x v="0"/>
    <s v="PRODUCED WATER"/>
    <m/>
    <x v="0"/>
    <m/>
    <m/>
    <m/>
    <m/>
  </r>
  <r>
    <x v="0"/>
    <s v="T20N R099W S33 fMESAVERDE"/>
    <n v="49008053"/>
    <x v="0"/>
    <x v="0"/>
    <x v="80"/>
    <m/>
    <s v="33"/>
    <s v=" 20"/>
    <s v=" 99"/>
    <n v="41.664769999999997"/>
    <n v="-108.57469"/>
    <s v="4903705718"/>
    <s v="UPRR 23-33"/>
    <x v="0"/>
    <s v="MESAVERDE"/>
    <m/>
    <m/>
    <n v="24"/>
    <x v="0"/>
    <n v="3870"/>
    <n v="3894"/>
    <m/>
    <m/>
    <x v="1"/>
    <m/>
    <n v="8.1999998092651367"/>
    <x v="0"/>
    <n v="330"/>
    <n v="125"/>
    <n v="23022"/>
    <n v="-3"/>
    <x v="0"/>
    <n v="32800"/>
    <n v="5673"/>
    <m/>
    <x v="0"/>
    <n v="490"/>
    <n v="59561"/>
    <x v="0"/>
    <m/>
    <n v="16.466999999999999"/>
    <n v="10.286250000000001"/>
    <n v="1001.4569999999999"/>
    <n v="0"/>
    <n v="1028.2102499999999"/>
    <n v="925.28800000000001"/>
    <n v="92.980469999999997"/>
    <m/>
    <x v="0"/>
    <n v="10.2018"/>
    <n v="1028.47027"/>
    <n v="-1.2642702523392782E-4"/>
    <n v="62434"/>
    <n v="2.3550145497766302E-2"/>
    <n v="1.6015207006543655E-2"/>
    <n v="1.0004033708086457E-2"/>
    <n v="0.97398075928536987"/>
    <n v="0.89967403724757156"/>
    <n v="9.0406570527313337E-2"/>
    <n v="9.9193922251150732E-3"/>
    <x v="0"/>
    <m/>
    <x v="0"/>
    <m/>
    <m/>
    <x v="0"/>
    <m/>
    <x v="0"/>
    <x v="0"/>
    <m/>
    <x v="0"/>
    <x v="0"/>
    <x v="0"/>
    <m/>
    <x v="0"/>
    <x v="0"/>
    <x v="0"/>
    <x v="0"/>
    <x v="0"/>
    <x v="0"/>
    <x v="0"/>
    <x v="0"/>
    <x v="0"/>
    <x v="0"/>
    <x v="0"/>
    <x v="0"/>
    <x v="0"/>
    <m/>
    <x v="0"/>
    <x v="0"/>
    <x v="0"/>
    <x v="0"/>
    <x v="0"/>
    <s v="PRODUCTION"/>
    <m/>
    <x v="0"/>
    <m/>
    <m/>
    <m/>
    <m/>
  </r>
  <r>
    <x v="0"/>
    <s v="T20N R099W S32 fMESAVERDE"/>
    <n v="49008061"/>
    <x v="0"/>
    <x v="0"/>
    <x v="80"/>
    <m/>
    <s v="32"/>
    <s v=" 20"/>
    <s v=" 99"/>
    <n v="41.661119999999997"/>
    <n v="-108.58925000000001"/>
    <s v="4903705710"/>
    <s v="WITHERS BATTERY 3"/>
    <x v="0"/>
    <s v="MESAVERDE"/>
    <m/>
    <m/>
    <n v="100"/>
    <x v="0"/>
    <n v="3550"/>
    <n v="3650"/>
    <m/>
    <m/>
    <x v="1"/>
    <m/>
    <n v="8.6999998092651367"/>
    <x v="0"/>
    <n v="11"/>
    <n v="65"/>
    <n v="25130"/>
    <n v="-3"/>
    <x v="0"/>
    <n v="35000"/>
    <n v="4782"/>
    <m/>
    <x v="0"/>
    <n v="1233"/>
    <n v="64034"/>
    <x v="0"/>
    <m/>
    <n v="0.54889999999999994"/>
    <n v="5.3488500000000005"/>
    <n v="1093.155"/>
    <n v="0"/>
    <n v="1099.0527500000001"/>
    <n v="987.35"/>
    <n v="78.376979999999989"/>
    <m/>
    <x v="0"/>
    <n v="25.671060000000001"/>
    <n v="1091.3980399999998"/>
    <n v="3.4945820444568171E-3"/>
    <n v="66215"/>
    <n v="1.674485024837043E-2"/>
    <n v="4.994300774007434E-4"/>
    <n v="4.8667818719347186E-3"/>
    <n v="0.99463378805066449"/>
    <n v="0.90466535930374226"/>
    <n v="7.1813378004600414E-2"/>
    <n v="2.3521262691657396E-2"/>
    <x v="0"/>
    <m/>
    <x v="0"/>
    <m/>
    <m/>
    <x v="0"/>
    <m/>
    <x v="0"/>
    <x v="0"/>
    <m/>
    <x v="0"/>
    <x v="0"/>
    <x v="0"/>
    <m/>
    <x v="0"/>
    <x v="0"/>
    <x v="0"/>
    <x v="0"/>
    <x v="0"/>
    <x v="0"/>
    <x v="0"/>
    <x v="0"/>
    <x v="0"/>
    <x v="0"/>
    <x v="0"/>
    <x v="0"/>
    <x v="0"/>
    <m/>
    <x v="0"/>
    <x v="0"/>
    <x v="0"/>
    <x v="0"/>
    <x v="0"/>
    <s v="PRODUCTION"/>
    <m/>
    <x v="0"/>
    <m/>
    <m/>
    <m/>
    <m/>
  </r>
  <r>
    <x v="1"/>
    <s v="T20N R099W S28 fMESAVERDE/ALMOND"/>
    <m/>
    <x v="1"/>
    <x v="3"/>
    <x v="78"/>
    <s v="NE NE"/>
    <n v="28"/>
    <n v="20"/>
    <n v="99"/>
    <n v="41.6873"/>
    <n v="-108.5635"/>
    <s v="4903720694"/>
    <s v="28A UPRR"/>
    <x v="0"/>
    <s v="MESAVERDE/ALMOND"/>
    <m/>
    <m/>
    <m/>
    <x v="0"/>
    <m/>
    <m/>
    <n v="4060"/>
    <n v="3996"/>
    <x v="2"/>
    <d v="1985-06-24T00:00:00"/>
    <n v="7.52"/>
    <x v="0"/>
    <n v="89"/>
    <n v="68"/>
    <n v="10000"/>
    <n v="64"/>
    <x v="1"/>
    <n v="14000"/>
    <n v="5300"/>
    <n v="0"/>
    <x v="1"/>
    <n v="0"/>
    <n v="28600"/>
    <x v="0"/>
    <s v="CODY ENERGY"/>
    <n v="4.4410999999999996"/>
    <n v="5.59572"/>
    <n v="435"/>
    <n v="1.6371199999999999"/>
    <n v="446.6739399999999"/>
    <n v="394.94"/>
    <n v="86.86699999999999"/>
    <n v="0"/>
    <x v="1"/>
    <n v="0"/>
    <n v="481.80700000000002"/>
    <n v="-3.7839290486673983E-2"/>
    <n v="29521"/>
    <n v="1.5846251785069081E-2"/>
    <n v="9.9425992928980824E-3"/>
    <n v="1.2527527350263598E-2"/>
    <n v="0.97752987335683839"/>
    <n v="0.81970581581421609"/>
    <n v="0.18029418418578391"/>
    <n v="0"/>
    <x v="1"/>
    <n v="0"/>
    <x v="1"/>
    <n v="0"/>
    <n v="0"/>
    <x v="0"/>
    <n v="0"/>
    <x v="0"/>
    <x v="1"/>
    <m/>
    <x v="1"/>
    <x v="1"/>
    <x v="1"/>
    <n v="0"/>
    <x v="1"/>
    <x v="1"/>
    <x v="1"/>
    <x v="1"/>
    <x v="0"/>
    <x v="0"/>
    <x v="0"/>
    <x v="0"/>
    <x v="0"/>
    <x v="0"/>
    <x v="0"/>
    <x v="0"/>
    <x v="0"/>
    <m/>
    <x v="0"/>
    <x v="0"/>
    <x v="0"/>
    <x v="0"/>
    <x v="0"/>
    <m/>
    <n v="19850624"/>
    <x v="1"/>
    <m/>
    <m/>
    <m/>
    <m/>
  </r>
  <r>
    <x v="0"/>
    <s v="T20N R099W S11 fMESAVERDE/ALMOND"/>
    <n v="49009042"/>
    <x v="0"/>
    <x v="0"/>
    <x v="80"/>
    <m/>
    <s v="11"/>
    <s v=" 20"/>
    <s v=" 99"/>
    <n v="41.719189999999998"/>
    <n v="-108.5414"/>
    <s v="4903720217"/>
    <s v="UNIT NO. 1"/>
    <x v="0"/>
    <s v="MESAVERDE/ALMOND"/>
    <m/>
    <m/>
    <n v="18"/>
    <x v="0"/>
    <n v="4622"/>
    <n v="4640"/>
    <n v="5150"/>
    <m/>
    <x v="0"/>
    <d v="1970-09-11T00:00:00"/>
    <n v="7.9000000953674316"/>
    <x v="0"/>
    <n v="69"/>
    <n v="36"/>
    <n v="5320"/>
    <n v="26"/>
    <x v="0"/>
    <n v="6700"/>
    <n v="1332"/>
    <m/>
    <x v="0"/>
    <n v="592"/>
    <n v="14075"/>
    <x v="0"/>
    <m/>
    <n v="3.4430999999999998"/>
    <n v="2.96244"/>
    <n v="231.42"/>
    <n v="0.66508"/>
    <n v="238.49061999999998"/>
    <n v="189.00700000000001"/>
    <n v="21.831479999999999"/>
    <m/>
    <x v="0"/>
    <n v="12.32544"/>
    <n v="223.16392000000002"/>
    <n v="3.3199500215030833E-2"/>
    <n v="14072"/>
    <n v="-1.0658329484492131E-4"/>
    <n v="1.4437045784022868E-2"/>
    <n v="1.2421620607133314E-2"/>
    <n v="0.97314133360884381"/>
    <n v="0.84694246274218521"/>
    <n v="9.7827103951212177E-2"/>
    <n v="5.5230433306602607E-2"/>
    <x v="0"/>
    <m/>
    <x v="0"/>
    <m/>
    <m/>
    <x v="0"/>
    <m/>
    <x v="0"/>
    <x v="0"/>
    <m/>
    <x v="0"/>
    <x v="0"/>
    <x v="0"/>
    <m/>
    <x v="0"/>
    <x v="0"/>
    <x v="0"/>
    <x v="0"/>
    <x v="0"/>
    <x v="0"/>
    <x v="0"/>
    <x v="0"/>
    <x v="0"/>
    <x v="0"/>
    <x v="0"/>
    <x v="0"/>
    <x v="0"/>
    <m/>
    <x v="0"/>
    <x v="0"/>
    <x v="0"/>
    <x v="0"/>
    <x v="0"/>
    <s v="DST NO. 3"/>
    <m/>
    <x v="0"/>
    <m/>
    <m/>
    <m/>
    <m/>
  </r>
  <r>
    <x v="0"/>
    <s v="T20N R099W S11 fMESAVERDE/ALMOND"/>
    <n v="49009277"/>
    <x v="0"/>
    <x v="0"/>
    <x v="81"/>
    <m/>
    <s v="11"/>
    <s v=" 20"/>
    <s v=" 99"/>
    <n v="41.730029999999999"/>
    <n v="-108.54098"/>
    <s v="4903705809"/>
    <s v="10-11D UNIT"/>
    <x v="0"/>
    <s v="MESAVERDE/ALMOND"/>
    <m/>
    <m/>
    <n v="35"/>
    <x v="0"/>
    <n v="4575"/>
    <n v="4610"/>
    <m/>
    <m/>
    <x v="0"/>
    <d v="1962-07-13T00:00:00"/>
    <n v="7.8000001907348633"/>
    <x v="2"/>
    <n v="83"/>
    <n v="36"/>
    <n v="7189"/>
    <n v="-3"/>
    <x v="0"/>
    <n v="9400"/>
    <n v="3294"/>
    <m/>
    <x v="0"/>
    <n v="35"/>
    <n v="18365"/>
    <x v="0"/>
    <m/>
    <n v="4.1417000000000002"/>
    <n v="2.96244"/>
    <n v="312.72149999999999"/>
    <n v="0"/>
    <n v="319.82563999999996"/>
    <n v="265.17399999999998"/>
    <n v="53.988659999999996"/>
    <m/>
    <x v="0"/>
    <n v="0.72870000000000001"/>
    <n v="319.89135999999996"/>
    <n v="-1.0273292721625173E-4"/>
    <n v="20031"/>
    <n v="4.3389936451713719E-2"/>
    <n v="1.2949868559631431E-2"/>
    <n v="9.2626719984051312E-3"/>
    <n v="0.97778745944196355"/>
    <n v="0.8289501785856298"/>
    <n v="0.16877186054665561"/>
    <n v="2.2779608677145893E-3"/>
    <x v="0"/>
    <m/>
    <x v="0"/>
    <m/>
    <m/>
    <x v="0"/>
    <m/>
    <x v="0"/>
    <x v="0"/>
    <m/>
    <x v="0"/>
    <x v="0"/>
    <x v="0"/>
    <m/>
    <x v="0"/>
    <x v="0"/>
    <x v="0"/>
    <x v="0"/>
    <x v="0"/>
    <x v="0"/>
    <x v="0"/>
    <x v="0"/>
    <x v="0"/>
    <x v="0"/>
    <x v="0"/>
    <x v="0"/>
    <x v="0"/>
    <m/>
    <x v="0"/>
    <x v="0"/>
    <x v="0"/>
    <x v="0"/>
    <x v="0"/>
    <s v="DST NO. 1"/>
    <m/>
    <x v="0"/>
    <m/>
    <m/>
    <m/>
    <m/>
  </r>
  <r>
    <x v="1"/>
    <s v="T20N R098W S35 fMUDDY-CLOVERLY"/>
    <n v="4574"/>
    <x v="0"/>
    <x v="2"/>
    <x v="82"/>
    <s v="SW SE"/>
    <n v="35"/>
    <n v="20"/>
    <n v="98"/>
    <n v="41.658340000000003"/>
    <n v="-107.27095"/>
    <s v="4900720561"/>
    <s v="1 UPRR"/>
    <x v="0"/>
    <s v="MUDDY-CLOVERLY"/>
    <m/>
    <m/>
    <m/>
    <x v="0"/>
    <s v="3792"/>
    <m/>
    <m/>
    <m/>
    <x v="2"/>
    <d v="2005-03-09T00:00:00"/>
    <n v="8.02"/>
    <x v="1"/>
    <n v="22"/>
    <n v="13"/>
    <n v="3600"/>
    <n v="33.700000000000003"/>
    <x v="1"/>
    <n v="4580"/>
    <n v="1970"/>
    <n v="0"/>
    <x v="1"/>
    <n v="8"/>
    <n v="8200"/>
    <x v="0"/>
    <s v="THOROFARE RESOURCES"/>
    <n v="1.0977999999999999"/>
    <n v="1.0697700000000001"/>
    <n v="156.6"/>
    <n v="0.86204599999999998"/>
    <n v="159.629616"/>
    <n v="129.20179999999999"/>
    <n v="32.2883"/>
    <n v="0"/>
    <x v="1"/>
    <n v="0.16656000000000001"/>
    <n v="161.65665999999999"/>
    <n v="-6.3091521531408006E-3"/>
    <n v="10226.700000000001"/>
    <n v="0.10998713822876591"/>
    <n v="6.8771699607421211E-3"/>
    <n v="6.7015759782320097E-3"/>
    <n v="0.98642125406102577"/>
    <n v="0.79923586198057039"/>
    <n v="0.19973380620383968"/>
    <n v="1.0303318155899053E-3"/>
    <x v="1"/>
    <n v="0.16"/>
    <x v="1"/>
    <n v="8909"/>
    <n v="0.70399999999999996"/>
    <x v="4"/>
    <n v="0"/>
    <x v="1"/>
    <x v="1"/>
    <n v="0"/>
    <x v="1"/>
    <x v="1"/>
    <x v="1"/>
    <n v="0"/>
    <x v="1"/>
    <x v="1"/>
    <x v="1"/>
    <x v="1"/>
    <x v="0"/>
    <x v="0"/>
    <x v="0"/>
    <x v="0"/>
    <x v="0"/>
    <x v="0"/>
    <x v="0"/>
    <x v="0"/>
    <x v="0"/>
    <m/>
    <x v="0"/>
    <x v="0"/>
    <x v="0"/>
    <x v="0"/>
    <x v="0"/>
    <m/>
    <n v="20050309"/>
    <x v="0"/>
    <s v="ENERGY LABS CASPER ID No C05030423-003"/>
    <s v="3792"/>
    <m/>
    <d v="2005-03-22T00:00:00"/>
  </r>
  <r>
    <x v="0"/>
    <s v="T20N R098W S04 fMESAVERDE/ALMOND"/>
    <n v="49009276"/>
    <x v="0"/>
    <x v="0"/>
    <x v="70"/>
    <m/>
    <s v="4"/>
    <s v=" 20"/>
    <s v=" 98"/>
    <n v="41.735280000000003"/>
    <n v="-108.45025"/>
    <s v="4903705811"/>
    <s v="UNIT NO. 5"/>
    <x v="0"/>
    <s v="MESAVERDE/ALMOND"/>
    <n v="-64"/>
    <m/>
    <n v="126"/>
    <x v="7"/>
    <n v="5814"/>
    <n v="5940"/>
    <m/>
    <m/>
    <x v="0"/>
    <m/>
    <n v="8.3999996185302734"/>
    <x v="2"/>
    <n v="28"/>
    <n v="7"/>
    <n v="1834"/>
    <n v="-3"/>
    <x v="0"/>
    <n v="600"/>
    <n v="3489"/>
    <m/>
    <x v="0"/>
    <n v="248"/>
    <n v="4507"/>
    <x v="0"/>
    <m/>
    <n v="1.3972"/>
    <n v="0.57603000000000004"/>
    <n v="79.778999999999996"/>
    <n v="0"/>
    <n v="81.752229999999997"/>
    <n v="16.925999999999998"/>
    <n v="57.184709999999995"/>
    <m/>
    <x v="0"/>
    <n v="5.1633600000000008"/>
    <n v="79.274069999999995"/>
    <n v="1.5389784153271874E-2"/>
    <n v="6200"/>
    <n v="0.15812085551508359"/>
    <n v="1.7090665294390135E-2"/>
    <n v="7.0460463280328876E-3"/>
    <n v="0.97586328837757697"/>
    <n v="0.21351243855651664"/>
    <n v="0.72135453623107781"/>
    <n v="6.5133025212405535E-2"/>
    <x v="0"/>
    <m/>
    <x v="0"/>
    <m/>
    <m/>
    <x v="0"/>
    <m/>
    <x v="0"/>
    <x v="0"/>
    <m/>
    <x v="0"/>
    <x v="0"/>
    <x v="0"/>
    <m/>
    <x v="0"/>
    <x v="0"/>
    <x v="0"/>
    <x v="0"/>
    <x v="0"/>
    <x v="0"/>
    <x v="0"/>
    <x v="0"/>
    <x v="0"/>
    <x v="0"/>
    <x v="0"/>
    <x v="0"/>
    <x v="0"/>
    <m/>
    <x v="0"/>
    <x v="0"/>
    <x v="0"/>
    <x v="0"/>
    <x v="0"/>
    <s v="DST NO. 2"/>
    <m/>
    <x v="0"/>
    <m/>
    <m/>
    <m/>
    <m/>
  </r>
  <r>
    <x v="0"/>
    <s v="T20N R098W S04 fMESAVERDE/ALMOND"/>
    <n v="49009275"/>
    <x v="0"/>
    <x v="0"/>
    <x v="70"/>
    <m/>
    <s v="4"/>
    <s v=" 20"/>
    <s v=" 98"/>
    <n v="41.735280000000003"/>
    <n v="-108.45025"/>
    <s v="4903705811"/>
    <s v="UNIT NO. 5"/>
    <x v="0"/>
    <s v="MESAVERDE/ALMOND"/>
    <m/>
    <n v="-64"/>
    <n v="126"/>
    <x v="7"/>
    <n v="5752"/>
    <n v="5878"/>
    <m/>
    <m/>
    <x v="0"/>
    <m/>
    <n v="8.6999998092651367"/>
    <x v="2"/>
    <n v="70"/>
    <n v="5"/>
    <n v="2135"/>
    <n v="-3"/>
    <x v="0"/>
    <n v="390"/>
    <n v="4795"/>
    <m/>
    <x v="0"/>
    <n v="209"/>
    <n v="5255"/>
    <x v="0"/>
    <m/>
    <n v="3.4929999999999999"/>
    <n v="0.41144999999999998"/>
    <n v="92.872500000000002"/>
    <n v="0"/>
    <n v="96.776949999999985"/>
    <n v="11.001899999999999"/>
    <n v="78.590049999999991"/>
    <m/>
    <x v="0"/>
    <n v="4.3513800000000007"/>
    <n v="93.943330000000003"/>
    <n v="1.485746560355292E-2"/>
    <n v="7598"/>
    <n v="0.18229207188983118"/>
    <n v="3.6093305275688069E-2"/>
    <n v="4.2515289022851E-3"/>
    <n v="0.95965516582202681"/>
    <n v="0.11711209300330315"/>
    <n v="0.8365687058357415"/>
    <n v="4.6319201160955233E-2"/>
    <x v="0"/>
    <m/>
    <x v="0"/>
    <m/>
    <m/>
    <x v="0"/>
    <m/>
    <x v="0"/>
    <x v="0"/>
    <m/>
    <x v="0"/>
    <x v="0"/>
    <x v="0"/>
    <m/>
    <x v="0"/>
    <x v="0"/>
    <x v="0"/>
    <x v="0"/>
    <x v="0"/>
    <x v="0"/>
    <x v="0"/>
    <x v="0"/>
    <x v="0"/>
    <x v="0"/>
    <x v="0"/>
    <x v="0"/>
    <x v="0"/>
    <m/>
    <x v="0"/>
    <x v="0"/>
    <x v="0"/>
    <x v="0"/>
    <x v="0"/>
    <s v="DST NO. 1 (BOTTOM)"/>
    <m/>
    <x v="0"/>
    <m/>
    <m/>
    <m/>
    <m/>
  </r>
  <r>
    <x v="0"/>
    <s v="T20N R098W S03 fMESAVERDE"/>
    <n v="49017347"/>
    <x v="0"/>
    <x v="0"/>
    <x v="70"/>
    <m/>
    <s v="3"/>
    <s v=" 20"/>
    <s v=" 98"/>
    <n v="41.737029999999997"/>
    <n v="-108.4333"/>
    <s v="4903705812"/>
    <s v="UNIT NO. 3"/>
    <x v="0"/>
    <s v="MESAVERDE"/>
    <n v="711"/>
    <m/>
    <n v="40"/>
    <x v="0"/>
    <n v="6061"/>
    <n v="6101"/>
    <m/>
    <m/>
    <x v="0"/>
    <m/>
    <n v="8.8000001907348633"/>
    <x v="2"/>
    <n v="38"/>
    <n v="17"/>
    <n v="3838"/>
    <n v="-3"/>
    <x v="0"/>
    <n v="780"/>
    <n v="8150"/>
    <m/>
    <x v="0"/>
    <n v="86"/>
    <n v="9157"/>
    <x v="0"/>
    <m/>
    <n v="1.8961999999999999"/>
    <n v="1.39893"/>
    <n v="166.95299999999997"/>
    <n v="0"/>
    <n v="170.24812999999997"/>
    <n v="22.003799999999998"/>
    <n v="133.57849999999999"/>
    <m/>
    <x v="0"/>
    <n v="1.7905200000000001"/>
    <n v="157.37281999999996"/>
    <n v="3.9299409882060397E-2"/>
    <n v="12903"/>
    <n v="0.1698096101541251"/>
    <n v="1.1137860956240754E-2"/>
    <n v="8.2170065539045878E-3"/>
    <n v="0.98064513248985463"/>
    <n v="0.13981956985964922"/>
    <n v="0.84880286189190757"/>
    <n v="1.1377568248443413E-2"/>
    <x v="0"/>
    <m/>
    <x v="0"/>
    <m/>
    <m/>
    <x v="0"/>
    <m/>
    <x v="0"/>
    <x v="0"/>
    <m/>
    <x v="0"/>
    <x v="0"/>
    <x v="0"/>
    <m/>
    <x v="0"/>
    <x v="0"/>
    <x v="0"/>
    <x v="0"/>
    <x v="0"/>
    <x v="0"/>
    <x v="0"/>
    <x v="0"/>
    <x v="0"/>
    <x v="0"/>
    <x v="0"/>
    <x v="0"/>
    <x v="0"/>
    <m/>
    <x v="0"/>
    <x v="0"/>
    <x v="0"/>
    <x v="0"/>
    <x v="0"/>
    <s v="DST NO. 2"/>
    <m/>
    <x v="0"/>
    <m/>
    <m/>
    <m/>
    <m/>
  </r>
  <r>
    <x v="0"/>
    <s v="T20N R098W S03 fLEWIS"/>
    <n v="49017344"/>
    <x v="0"/>
    <x v="0"/>
    <x v="70"/>
    <m/>
    <s v="3"/>
    <s v=" 20"/>
    <s v=" 98"/>
    <n v="41.737029999999997"/>
    <n v="-108.4333"/>
    <s v="4903705812"/>
    <s v="UNIT NO. 3"/>
    <x v="0"/>
    <s v="LEWIS"/>
    <m/>
    <n v="711"/>
    <n v="24"/>
    <x v="0"/>
    <n v="5326"/>
    <n v="5350"/>
    <m/>
    <m/>
    <x v="0"/>
    <m/>
    <n v="8.5"/>
    <x v="2"/>
    <n v="26"/>
    <n v="5"/>
    <n v="910"/>
    <n v="-3"/>
    <x v="0"/>
    <n v="240"/>
    <n v="1220"/>
    <m/>
    <x v="0"/>
    <n v="506"/>
    <n v="2408"/>
    <x v="0"/>
    <m/>
    <n v="1.2974000000000001"/>
    <n v="0.41144999999999998"/>
    <n v="39.585000000000001"/>
    <n v="0"/>
    <n v="41.293849999999992"/>
    <n v="6.7703999999999995"/>
    <n v="19.995799999999999"/>
    <m/>
    <x v="0"/>
    <n v="10.534920000000001"/>
    <n v="37.301119999999997"/>
    <n v="5.0801342630450719E-2"/>
    <n v="2901"/>
    <n v="9.286117912977962E-2"/>
    <n v="3.1418722158384371E-2"/>
    <n v="9.9639534700687888E-3"/>
    <n v="0.9586173243715469"/>
    <n v="0.18150661427860612"/>
    <n v="0.53606433265274611"/>
    <n v="0.28242905306864785"/>
    <x v="0"/>
    <m/>
    <x v="0"/>
    <m/>
    <m/>
    <x v="0"/>
    <m/>
    <x v="0"/>
    <x v="0"/>
    <m/>
    <x v="0"/>
    <x v="0"/>
    <x v="0"/>
    <m/>
    <x v="0"/>
    <x v="0"/>
    <x v="0"/>
    <x v="0"/>
    <x v="0"/>
    <x v="0"/>
    <x v="0"/>
    <x v="0"/>
    <x v="0"/>
    <x v="0"/>
    <x v="0"/>
    <x v="0"/>
    <x v="0"/>
    <m/>
    <x v="0"/>
    <x v="0"/>
    <x v="0"/>
    <x v="0"/>
    <x v="0"/>
    <s v="DST NO. 1"/>
    <m/>
    <x v="0"/>
    <m/>
    <m/>
    <m/>
    <m/>
  </r>
  <r>
    <x v="0"/>
    <s v="T20N R096W S32 fMESAVERDE"/>
    <n v="49009273"/>
    <x v="0"/>
    <x v="0"/>
    <x v="83"/>
    <m/>
    <s v="32"/>
    <s v=" 20"/>
    <s v=" 96"/>
    <n v="41.66169"/>
    <n v="-108.24215"/>
    <s v="4903705713"/>
    <s v="TIPTON NO. 1"/>
    <x v="0"/>
    <s v="MESAVERDE"/>
    <m/>
    <m/>
    <n v="30"/>
    <x v="0"/>
    <n v="8870"/>
    <n v="8900"/>
    <n v="9250"/>
    <m/>
    <x v="0"/>
    <m/>
    <n v="8"/>
    <x v="2"/>
    <n v="154"/>
    <n v="20"/>
    <n v="3484"/>
    <n v="-3"/>
    <x v="0"/>
    <n v="4380"/>
    <n v="1903"/>
    <m/>
    <x v="0"/>
    <n v="296"/>
    <n v="9271"/>
    <x v="0"/>
    <m/>
    <n v="7.6845999999999997"/>
    <n v="1.6457999999999999"/>
    <n v="151.554"/>
    <n v="0"/>
    <n v="160.8844"/>
    <n v="123.5598"/>
    <n v="31.190169999999998"/>
    <m/>
    <x v="0"/>
    <n v="6.1627200000000002"/>
    <n v="160.91269"/>
    <n v="-8.7912541409241368E-5"/>
    <n v="10231"/>
    <n v="4.9225720438929338E-2"/>
    <n v="4.7764730452424221E-2"/>
    <n v="1.0229705303932513E-2"/>
    <n v="0.94200556424364323"/>
    <n v="0.76786858761729726"/>
    <n v="0.19383287918435768"/>
    <n v="3.8298533198345017E-2"/>
    <x v="0"/>
    <m/>
    <x v="0"/>
    <m/>
    <m/>
    <x v="0"/>
    <m/>
    <x v="0"/>
    <x v="0"/>
    <m/>
    <x v="0"/>
    <x v="0"/>
    <x v="0"/>
    <m/>
    <x v="0"/>
    <x v="0"/>
    <x v="0"/>
    <x v="0"/>
    <x v="0"/>
    <x v="0"/>
    <x v="0"/>
    <x v="0"/>
    <x v="0"/>
    <x v="0"/>
    <x v="0"/>
    <x v="0"/>
    <x v="0"/>
    <m/>
    <x v="0"/>
    <x v="0"/>
    <x v="0"/>
    <x v="0"/>
    <x v="0"/>
    <s v="DST NO. 7 (BOTTOM)"/>
    <m/>
    <x v="0"/>
    <m/>
    <m/>
    <m/>
    <m/>
  </r>
  <r>
    <x v="1"/>
    <s v="T20N R096W S23 fMESAVERDE"/>
    <n v="4255"/>
    <x v="0"/>
    <x v="0"/>
    <x v="28"/>
    <s v="NE SW"/>
    <n v="23"/>
    <n v="20"/>
    <n v="96"/>
    <n v="41.691726000000003"/>
    <n v="-108.193907"/>
    <s v="4903725180"/>
    <s v="RED WASH 23-01"/>
    <x v="0"/>
    <s v="MESAVERDE"/>
    <m/>
    <m/>
    <m/>
    <x v="0"/>
    <s v="8753"/>
    <m/>
    <n v="9155"/>
    <n v="9152"/>
    <x v="2"/>
    <d v="2003-10-14T00:00:00"/>
    <n v="8.2100000000000009"/>
    <x v="1"/>
    <n v="43"/>
    <n v="6.8"/>
    <n v="3694"/>
    <n v="22"/>
    <x v="1"/>
    <n v="5198"/>
    <n v="1719"/>
    <m/>
    <x v="0"/>
    <n v="29"/>
    <n v="11665"/>
    <x v="0"/>
    <s v="BP AMERICAN PRODUCTION COMPANY"/>
    <n v="2.1457000000000002"/>
    <n v="0.55957199999999996"/>
    <n v="160.68899999999999"/>
    <n v="0.56275999999999993"/>
    <n v="163.957032"/>
    <n v="146.63558"/>
    <n v="28.174409999999998"/>
    <n v="0"/>
    <x v="1"/>
    <n v="0.60378000000000009"/>
    <n v="175.41377"/>
    <n v="-3.3758761603775216E-2"/>
    <n v="10711.8"/>
    <n v="-4.2597690465124627E-2"/>
    <n v="1.3086965370292872E-2"/>
    <n v="3.4129185749105289E-3"/>
    <n v="0.98350011605479659"/>
    <n v="0.83594110086112394"/>
    <n v="0.16061686605333206"/>
    <n v="3.4420330855439688E-3"/>
    <x v="0"/>
    <n v="4.4000000000000004"/>
    <x v="0"/>
    <m/>
    <m/>
    <x v="0"/>
    <n v="16050"/>
    <x v="0"/>
    <x v="0"/>
    <m/>
    <x v="0"/>
    <x v="0"/>
    <x v="0"/>
    <n v="4"/>
    <x v="0"/>
    <x v="0"/>
    <x v="0"/>
    <x v="0"/>
    <x v="0"/>
    <x v="0"/>
    <x v="0"/>
    <x v="0"/>
    <x v="0"/>
    <x v="0"/>
    <x v="0"/>
    <x v="0"/>
    <x v="0"/>
    <m/>
    <x v="0"/>
    <x v="0"/>
    <x v="0"/>
    <x v="0"/>
    <x v="0"/>
    <m/>
    <n v="20031014"/>
    <x v="0"/>
    <s v="BP AMERICA"/>
    <m/>
    <m/>
    <d v="2003-10-15T00:00:00"/>
  </r>
  <r>
    <x v="1"/>
    <s v="T20N R096W S14 fLEWIS-MESAVERDE"/>
    <m/>
    <x v="1"/>
    <x v="3"/>
    <x v="0"/>
    <s v="SW NE"/>
    <n v="14"/>
    <n v="20"/>
    <n v="96"/>
    <n v="41.712499999999999"/>
    <n v="-108.18583"/>
    <s v="4903724315"/>
    <s v="TRESTLE #1"/>
    <x v="0"/>
    <s v="LEWIS-MESAVERDE"/>
    <m/>
    <m/>
    <m/>
    <x v="0"/>
    <m/>
    <m/>
    <n v="11320"/>
    <n v="9200"/>
    <x v="2"/>
    <d v="2001-05-16T00:00:00"/>
    <n v="8.41"/>
    <x v="0"/>
    <n v="192"/>
    <n v="58"/>
    <n v="5590"/>
    <m/>
    <x v="1"/>
    <n v="8400"/>
    <n v="1318"/>
    <m/>
    <x v="0"/>
    <m/>
    <n v="15560"/>
    <x v="0"/>
    <s v="YATES PETROLEUM"/>
    <n v="9.5808"/>
    <n v="4.7728200000000003"/>
    <n v="243.16499999999999"/>
    <n v="0"/>
    <n v="257.51862"/>
    <n v="236.964"/>
    <n v="21.60202"/>
    <n v="0"/>
    <x v="1"/>
    <n v="0"/>
    <n v="258.56601999999998"/>
    <n v="-2.029512058332102E-3"/>
    <n v="15558"/>
    <n v="-6.4271482743106877E-5"/>
    <n v="3.7204300023042994E-2"/>
    <n v="1.8533883103287834E-2"/>
    <n v="0.94426181687366917"/>
    <n v="0.91645452871185473"/>
    <n v="8.3545471288145295E-2"/>
    <n v="0"/>
    <x v="0"/>
    <n v="1"/>
    <x v="0"/>
    <m/>
    <n v="2.5000000000000001E-2"/>
    <x v="0"/>
    <m/>
    <x v="0"/>
    <x v="0"/>
    <m/>
    <x v="0"/>
    <x v="0"/>
    <x v="0"/>
    <m/>
    <x v="0"/>
    <x v="0"/>
    <x v="0"/>
    <x v="0"/>
    <x v="0"/>
    <x v="0"/>
    <x v="0"/>
    <x v="0"/>
    <x v="0"/>
    <x v="0"/>
    <x v="0"/>
    <x v="0"/>
    <x v="0"/>
    <m/>
    <x v="0"/>
    <x v="0"/>
    <x v="0"/>
    <x v="0"/>
    <x v="0"/>
    <s v="NO CARBOHYDRATES"/>
    <n v="19000101"/>
    <x v="0"/>
    <s v="BJ SERVICES ROCK SPRINGS"/>
    <m/>
    <m/>
    <d v="2001-05-17T00:00:00"/>
  </r>
  <r>
    <x v="1"/>
    <s v="T20N R096W S12 fLEWIS-MESAVERDE"/>
    <n v="3808"/>
    <x v="0"/>
    <x v="0"/>
    <x v="28"/>
    <s v="NE SW"/>
    <n v="12"/>
    <n v="20"/>
    <n v="96"/>
    <n v="41.720829999999999"/>
    <n v="-108.17444"/>
    <s v="4903724012"/>
    <s v="TIPTON 1"/>
    <x v="0"/>
    <s v="LEWIS-MESAVERDE"/>
    <m/>
    <m/>
    <m/>
    <x v="0"/>
    <s v="7133"/>
    <m/>
    <n v="9430"/>
    <n v="9240"/>
    <x v="1"/>
    <d v="2001-05-20T00:00:00"/>
    <n v="7.54"/>
    <x v="1"/>
    <n v="40"/>
    <n v="49"/>
    <n v="1594"/>
    <m/>
    <x v="1"/>
    <n v="1000"/>
    <n v="2806"/>
    <m/>
    <x v="0"/>
    <n v="75"/>
    <n v="5568"/>
    <x v="0"/>
    <s v="YATES PETROLEUM"/>
    <n v="1.996"/>
    <n v="4.0322100000000001"/>
    <n v="69.338999999999999"/>
    <n v="0"/>
    <n v="75.36721"/>
    <n v="28.21"/>
    <n v="45.990339999999996"/>
    <n v="0"/>
    <x v="1"/>
    <n v="1.5615000000000001"/>
    <n v="75.761839999999992"/>
    <n v="-2.611212073390207E-3"/>
    <n v="5564"/>
    <n v="-3.5932446999640676E-4"/>
    <n v="2.6483665774545719E-2"/>
    <n v="5.3500852691774049E-2"/>
    <n v="0.92001548153368018"/>
    <n v="0.37235104110459832"/>
    <n v="0.60703831902709859"/>
    <n v="2.0610639868303096E-2"/>
    <x v="0"/>
    <n v="4"/>
    <x v="0"/>
    <m/>
    <n v="2"/>
    <x v="0"/>
    <m/>
    <x v="0"/>
    <x v="0"/>
    <m/>
    <x v="0"/>
    <x v="0"/>
    <x v="0"/>
    <m/>
    <x v="0"/>
    <x v="0"/>
    <x v="0"/>
    <x v="0"/>
    <x v="0"/>
    <x v="0"/>
    <x v="0"/>
    <x v="0"/>
    <x v="0"/>
    <x v="0"/>
    <x v="0"/>
    <x v="0"/>
    <x v="0"/>
    <m/>
    <x v="0"/>
    <x v="0"/>
    <x v="0"/>
    <x v="0"/>
    <x v="0"/>
    <s v="PRODUCED WATER"/>
    <n v="20010520"/>
    <x v="0"/>
    <s v="BJ SERVICES ROCK SPRINGS"/>
    <m/>
    <m/>
    <d v="2001-05-22T00:00:00"/>
  </r>
  <r>
    <x v="1"/>
    <s v="T20N R096W S03 fLEWIS-MESAVERDE"/>
    <n v="3736"/>
    <x v="0"/>
    <x v="0"/>
    <x v="10"/>
    <s v="SE SE"/>
    <n v="3"/>
    <n v="20"/>
    <n v="96"/>
    <n v="41.734569999999998"/>
    <n v="-108.203739"/>
    <s v="4903724519"/>
    <s v="RED WASH 03-01"/>
    <x v="0"/>
    <s v="LEWIS-MESAVERDE"/>
    <m/>
    <m/>
    <m/>
    <x v="0"/>
    <s v="7150"/>
    <m/>
    <n v="9129"/>
    <n v="9127"/>
    <x v="2"/>
    <d v="2003-01-29T00:00:00"/>
    <n v="8.18"/>
    <x v="1"/>
    <n v="19.2"/>
    <n v="1.84"/>
    <n v="2570"/>
    <n v="11.2"/>
    <x v="1"/>
    <n v="2549"/>
    <n v="2882"/>
    <m/>
    <x v="0"/>
    <n v="29"/>
    <n v="8292"/>
    <x v="0"/>
    <s v="BP AMERICA PRODUCTION COMPANY"/>
    <n v="0.95807999999999993"/>
    <n v="0.15141360000000001"/>
    <n v="111.795"/>
    <n v="0.28649599999999997"/>
    <n v="113.19098959999998"/>
    <n v="71.907290000000003"/>
    <n v="47.235979999999998"/>
    <n v="0"/>
    <x v="1"/>
    <n v="0.60378000000000009"/>
    <n v="119.74705"/>
    <n v="-2.814508274929271E-2"/>
    <n v="8062.24"/>
    <n v="-1.4048956111687258E-2"/>
    <n v="8.4642779728820398E-3"/>
    <n v="1.3376824474728335E-3"/>
    <n v="0.99019803957964514"/>
    <n v="0.60049320630445591"/>
    <n v="0.39446466530908275"/>
    <n v="5.042128386461296E-3"/>
    <x v="0"/>
    <n v="0.06"/>
    <x v="0"/>
    <m/>
    <m/>
    <x v="0"/>
    <n v="11430"/>
    <x v="0"/>
    <x v="0"/>
    <m/>
    <x v="0"/>
    <x v="0"/>
    <x v="0"/>
    <n v="2.11"/>
    <x v="0"/>
    <x v="0"/>
    <x v="0"/>
    <x v="0"/>
    <x v="0"/>
    <x v="0"/>
    <x v="0"/>
    <x v="0"/>
    <x v="0"/>
    <x v="0"/>
    <x v="0"/>
    <x v="0"/>
    <x v="0"/>
    <m/>
    <x v="0"/>
    <x v="0"/>
    <x v="0"/>
    <x v="0"/>
    <x v="0"/>
    <m/>
    <n v="20030129"/>
    <x v="0"/>
    <s v="BP AMERICA"/>
    <m/>
    <m/>
    <d v="2003-01-31T00:00:00"/>
  </r>
  <r>
    <x v="1"/>
    <s v="T20N R096W S02 fMESAVERDE/ROCK SPRINGS"/>
    <m/>
    <x v="1"/>
    <x v="3"/>
    <x v="28"/>
    <s v="SE NE"/>
    <n v="2"/>
    <n v="20"/>
    <n v="96"/>
    <n v="41.738329999999998"/>
    <n v="-108.185"/>
    <s v="4903724378"/>
    <s v="GANDY DANCER 1"/>
    <x v="0"/>
    <s v="MESAVERDE/ROCK SPRINGS"/>
    <m/>
    <m/>
    <n v="65"/>
    <x v="0"/>
    <n v="10789"/>
    <n v="10854"/>
    <n v="11889"/>
    <n v="11843"/>
    <x v="2"/>
    <d v="2001-02-24T00:00:00"/>
    <n v="7.2"/>
    <x v="0"/>
    <n v="40"/>
    <n v="61"/>
    <n v="3153"/>
    <n v="0"/>
    <x v="1"/>
    <n v="3700"/>
    <n v="2440"/>
    <n v="0"/>
    <x v="1"/>
    <n v="0"/>
    <n v="9395"/>
    <x v="0"/>
    <s v="YATES PETROLEUM CORPORATION"/>
    <n v="1.996"/>
    <n v="5.0196899999999998"/>
    <n v="137.15549999999999"/>
    <n v="0"/>
    <n v="144.17119"/>
    <n v="104.377"/>
    <n v="39.991599999999998"/>
    <n v="0"/>
    <x v="1"/>
    <n v="0"/>
    <n v="144.36859999999999"/>
    <n v="-6.8416907075447302E-4"/>
    <n v="9394"/>
    <n v="-5.3222630262387568E-5"/>
    <n v="1.3844652319232435E-2"/>
    <n v="3.4817566533230392E-2"/>
    <n v="0.95133778114753709"/>
    <n v="0.72298962516779963"/>
    <n v="0.27701037483220037"/>
    <n v="0"/>
    <x v="0"/>
    <m/>
    <x v="0"/>
    <m/>
    <n v="0.6"/>
    <x v="0"/>
    <m/>
    <x v="0"/>
    <x v="0"/>
    <m/>
    <x v="0"/>
    <x v="0"/>
    <x v="0"/>
    <m/>
    <x v="0"/>
    <x v="0"/>
    <x v="0"/>
    <x v="0"/>
    <x v="0"/>
    <x v="0"/>
    <x v="0"/>
    <x v="0"/>
    <x v="0"/>
    <x v="0"/>
    <x v="0"/>
    <x v="0"/>
    <x v="0"/>
    <m/>
    <x v="0"/>
    <x v="0"/>
    <x v="0"/>
    <x v="0"/>
    <x v="0"/>
    <s v="0.3 PPT CARBOHYDRATES @ 10 AM SAT"/>
    <m/>
    <x v="0"/>
    <s v="BJ SERVICES ROCK SPRINGS"/>
    <m/>
    <s v="10789-10854"/>
    <d v="2001-02-26T00:00:00"/>
  </r>
  <r>
    <x v="1"/>
    <s v="T20N R096W S02 fLEWIS-MESAVERDE"/>
    <n v="3813"/>
    <x v="0"/>
    <x v="0"/>
    <x v="28"/>
    <s v="SE NE"/>
    <n v="2"/>
    <n v="20"/>
    <n v="96"/>
    <n v="41.738329999999998"/>
    <n v="-108.185"/>
    <s v="4903724378"/>
    <s v="GANDY DANCER 1"/>
    <x v="0"/>
    <s v="LEWIS-MESAVERDE"/>
    <m/>
    <m/>
    <m/>
    <x v="0"/>
    <s v="7789"/>
    <m/>
    <n v="11889"/>
    <n v="11843"/>
    <x v="1"/>
    <d v="2001-05-15T00:00:00"/>
    <n v="7.41"/>
    <x v="1"/>
    <n v="289"/>
    <n v="126"/>
    <n v="8652"/>
    <m/>
    <x v="1"/>
    <n v="13200"/>
    <n v="1854"/>
    <m/>
    <x v="0"/>
    <m/>
    <n v="24125"/>
    <x v="0"/>
    <s v="YATES PETROLEUM"/>
    <n v="14.421099999999999"/>
    <n v="10.368539999999999"/>
    <n v="376.36199999999997"/>
    <n v="0"/>
    <n v="401.15163999999999"/>
    <n v="372.37200000000001"/>
    <n v="30.387059999999998"/>
    <n v="0"/>
    <x v="1"/>
    <n v="0"/>
    <n v="402.75906000000003"/>
    <n v="-1.9995006908106179E-3"/>
    <n v="24121"/>
    <n v="-8.290842764166977E-5"/>
    <n v="3.5949248518590125E-2"/>
    <n v="2.5846934092055563E-2"/>
    <n v="0.93820381738935421"/>
    <n v="0.92455275866419984"/>
    <n v="7.5447241335800108E-2"/>
    <n v="0"/>
    <x v="0"/>
    <n v="4"/>
    <x v="0"/>
    <m/>
    <n v="0.3"/>
    <x v="0"/>
    <m/>
    <x v="0"/>
    <x v="0"/>
    <m/>
    <x v="0"/>
    <x v="0"/>
    <x v="0"/>
    <m/>
    <x v="0"/>
    <x v="0"/>
    <x v="0"/>
    <x v="0"/>
    <x v="0"/>
    <x v="0"/>
    <x v="0"/>
    <x v="0"/>
    <x v="0"/>
    <x v="0"/>
    <x v="0"/>
    <x v="0"/>
    <x v="0"/>
    <m/>
    <x v="0"/>
    <x v="0"/>
    <x v="0"/>
    <x v="0"/>
    <x v="0"/>
    <s v="PRODUCED WATER"/>
    <n v="20010515"/>
    <x v="0"/>
    <s v="BJ SERVICES ROCK SPRINGS"/>
    <m/>
    <m/>
    <d v="2001-05-17T00:00:00"/>
  </r>
  <r>
    <x v="1"/>
    <s v="T20N R096W S01 fLEWIS-MESAVERDE"/>
    <n v="3734"/>
    <x v="0"/>
    <x v="0"/>
    <x v="28"/>
    <s v="SE SE"/>
    <n v="1"/>
    <n v="20"/>
    <n v="96"/>
    <n v="41.733840000000001"/>
    <n v="-108.165792"/>
    <s v="4903724388"/>
    <s v="RED WASH 01-01"/>
    <x v="0"/>
    <s v="LEWIS-MESAVERDE"/>
    <m/>
    <m/>
    <m/>
    <x v="0"/>
    <s v="7230"/>
    <m/>
    <n v="9286"/>
    <n v="9295"/>
    <x v="2"/>
    <d v="2003-02-13T00:00:00"/>
    <n v="8.1"/>
    <x v="1"/>
    <n v="27"/>
    <n v="3.04"/>
    <n v="2780"/>
    <n v="19.899999999999999"/>
    <x v="1"/>
    <n v="2999"/>
    <n v="2322"/>
    <m/>
    <x v="0"/>
    <n v="37"/>
    <n v="8632"/>
    <x v="0"/>
    <s v="BP AMERICA PRODUCTION COMPANY"/>
    <n v="1.3472999999999999"/>
    <n v="0.25016159999999998"/>
    <n v="120.93"/>
    <n v="0.50904199999999988"/>
    <n v="123.03650359999999"/>
    <n v="84.601789999999994"/>
    <n v="38.057579999999994"/>
    <n v="0"/>
    <x v="1"/>
    <n v="0.77034000000000002"/>
    <n v="123.42971"/>
    <n v="-1.5953764788149082E-3"/>
    <n v="8187.94"/>
    <n v="-2.6400807612868976E-2"/>
    <n v="1.0950408704559449E-2"/>
    <n v="2.033230729745802E-3"/>
    <n v="0.98701636056569475"/>
    <n v="0.68542484625460109"/>
    <n v="0.30833403076131344"/>
    <n v="6.2411229840854364E-3"/>
    <x v="0"/>
    <n v="0.32"/>
    <x v="0"/>
    <m/>
    <m/>
    <x v="0"/>
    <n v="12080"/>
    <x v="0"/>
    <x v="0"/>
    <m/>
    <x v="0"/>
    <x v="0"/>
    <x v="0"/>
    <n v="2.72"/>
    <x v="0"/>
    <x v="0"/>
    <x v="0"/>
    <x v="0"/>
    <x v="0"/>
    <x v="0"/>
    <x v="0"/>
    <x v="0"/>
    <x v="0"/>
    <x v="0"/>
    <x v="0"/>
    <x v="0"/>
    <x v="0"/>
    <m/>
    <x v="0"/>
    <x v="0"/>
    <x v="0"/>
    <x v="0"/>
    <x v="0"/>
    <m/>
    <n v="20030213"/>
    <x v="0"/>
    <s v="BP AMERICA"/>
    <m/>
    <m/>
    <d v="2003-02-15T00:00:00"/>
  </r>
  <r>
    <x v="1"/>
    <s v="T20N R095W S36 fMESAVERDE/ALMOND"/>
    <n v="3733"/>
    <x v="0"/>
    <x v="0"/>
    <x v="10"/>
    <s v="SE NW"/>
    <n v="36"/>
    <n v="20"/>
    <n v="95"/>
    <n v="41.669564999999999"/>
    <n v="-108.058767"/>
    <s v="4903724838"/>
    <s v="RED DESERT 36-03"/>
    <x v="0"/>
    <s v="MESAVERDE/ALMOND"/>
    <m/>
    <m/>
    <m/>
    <x v="0"/>
    <s v="9494"/>
    <m/>
    <n v="9830"/>
    <n v="9828"/>
    <x v="2"/>
    <d v="2003-01-08T00:00:00"/>
    <n v="7.59"/>
    <x v="1"/>
    <n v="56.6"/>
    <n v="12.8"/>
    <n v="5400"/>
    <n v="47.2"/>
    <x v="1"/>
    <n v="6998"/>
    <n v="2103"/>
    <m/>
    <x v="0"/>
    <n v="8"/>
    <n v="13492"/>
    <x v="0"/>
    <s v="BP AMERICA PRODUCTION COMPANY"/>
    <n v="2.8243399999999999"/>
    <n v="1.053312"/>
    <n v="234.9"/>
    <n v="1.207376"/>
    <n v="239.985028"/>
    <n v="197.41358"/>
    <n v="34.468169999999994"/>
    <n v="0"/>
    <x v="1"/>
    <n v="0.16656000000000001"/>
    <n v="232.04830999999999"/>
    <n v="1.6813892920419137E-2"/>
    <n v="14625.6"/>
    <n v="4.0316385466753868E-2"/>
    <n v="1.1768817511399085E-2"/>
    <n v="4.389073805054205E-3"/>
    <n v="0.98384210868354671"/>
    <n v="0.85074345079263891"/>
    <n v="0.14853876763851456"/>
    <n v="7.1778156884659073E-4"/>
    <x v="0"/>
    <n v="0.22"/>
    <x v="0"/>
    <m/>
    <m/>
    <x v="0"/>
    <n v="21300"/>
    <x v="0"/>
    <x v="0"/>
    <m/>
    <x v="0"/>
    <x v="0"/>
    <x v="0"/>
    <n v="20"/>
    <x v="0"/>
    <x v="0"/>
    <x v="0"/>
    <x v="0"/>
    <x v="0"/>
    <x v="0"/>
    <x v="0"/>
    <x v="0"/>
    <x v="0"/>
    <x v="0"/>
    <x v="0"/>
    <x v="0"/>
    <x v="0"/>
    <m/>
    <x v="0"/>
    <x v="0"/>
    <x v="0"/>
    <x v="0"/>
    <x v="0"/>
    <m/>
    <n v="20030108"/>
    <x v="0"/>
    <s v="BP AMERICA"/>
    <m/>
    <m/>
    <d v="2003-01-10T00:00:00"/>
  </r>
  <r>
    <x v="1"/>
    <s v="T20N R095W S35 fMESAVERDE/ALMOND"/>
    <n v="3619"/>
    <x v="0"/>
    <x v="0"/>
    <x v="28"/>
    <s v="NE SE"/>
    <n v="35"/>
    <n v="20"/>
    <n v="95"/>
    <n v="41.665162000000002"/>
    <n v="-108.06863199999999"/>
    <s v="4903723357"/>
    <s v="YOUNGSTOWN 2-35"/>
    <x v="0"/>
    <s v="MESAVERDE/ALMOND"/>
    <m/>
    <m/>
    <m/>
    <x v="0"/>
    <s v="9757"/>
    <m/>
    <n v="10050"/>
    <n v="9979"/>
    <x v="5"/>
    <d v="2003-02-19T00:00:00"/>
    <n v="7"/>
    <x v="1"/>
    <n v="384"/>
    <n v="40"/>
    <n v="6676"/>
    <m/>
    <x v="1"/>
    <n v="10300"/>
    <n v="1120"/>
    <m/>
    <x v="0"/>
    <n v="188"/>
    <n v="18727"/>
    <x v="0"/>
    <s v="ANADARKO PETROLEUM CORP"/>
    <n v="19.1616"/>
    <n v="3.2915999999999999"/>
    <n v="290.40600000000001"/>
    <n v="0"/>
    <n v="312.85919999999999"/>
    <n v="290.56299999999999"/>
    <n v="18.3568"/>
    <n v="0"/>
    <x v="1"/>
    <n v="3.9141600000000003"/>
    <n v="312.83395999999999"/>
    <n v="4.0339261499992417E-5"/>
    <n v="18708"/>
    <n v="-5.0754641378389213E-4"/>
    <n v="6.1246720569508584E-2"/>
    <n v="1.0521026711057242E-2"/>
    <n v="0.92823225271943421"/>
    <n v="0.92880900781999498"/>
    <n v="5.867905134084548E-2"/>
    <n v="1.2511940839159534E-2"/>
    <x v="0"/>
    <n v="19"/>
    <x v="0"/>
    <m/>
    <m/>
    <x v="0"/>
    <m/>
    <x v="0"/>
    <x v="0"/>
    <m/>
    <x v="0"/>
    <x v="0"/>
    <x v="0"/>
    <m/>
    <x v="0"/>
    <x v="0"/>
    <x v="0"/>
    <x v="0"/>
    <x v="0"/>
    <x v="0"/>
    <x v="0"/>
    <x v="0"/>
    <x v="0"/>
    <x v="0"/>
    <x v="0"/>
    <x v="0"/>
    <x v="0"/>
    <m/>
    <x v="0"/>
    <x v="0"/>
    <x v="0"/>
    <x v="0"/>
    <x v="0"/>
    <s v="WELLHEAD"/>
    <n v="20030219"/>
    <x v="0"/>
    <s v="CHAMPION TECHNOLOGIES VERNAL UT"/>
    <m/>
    <m/>
    <d v="2003-02-25T00:00:00"/>
  </r>
  <r>
    <x v="1"/>
    <s v="T20N R095W S35 fMESAVERDE/ALMOND"/>
    <n v="3620"/>
    <x v="0"/>
    <x v="0"/>
    <x v="28"/>
    <s v="NE SE"/>
    <n v="35"/>
    <n v="20"/>
    <n v="95"/>
    <n v="41.665148000000002"/>
    <n v="-108.06871700000001"/>
    <s v="4903723358"/>
    <s v="YOUNGSTOWN 3-35"/>
    <x v="0"/>
    <s v="MESAVERDE/ALMOND"/>
    <m/>
    <m/>
    <m/>
    <x v="0"/>
    <s v="9604"/>
    <m/>
    <n v="9850"/>
    <n v="9747"/>
    <x v="5"/>
    <d v="2003-02-19T00:00:00"/>
    <n v="7"/>
    <x v="1"/>
    <n v="432"/>
    <n v="39"/>
    <n v="6588"/>
    <m/>
    <x v="1"/>
    <n v="10260"/>
    <n v="1098"/>
    <m/>
    <x v="0"/>
    <n v="188"/>
    <n v="18619"/>
    <x v="0"/>
    <s v="ANADARKO PETROLEUM CORP"/>
    <n v="21.556799999999999"/>
    <n v="3.2093099999999999"/>
    <n v="286.57799999999997"/>
    <n v="0"/>
    <n v="311.34411"/>
    <n v="289.43459999999999"/>
    <n v="17.996219999999997"/>
    <n v="0"/>
    <x v="1"/>
    <n v="3.9141600000000003"/>
    <n v="311.34497999999996"/>
    <n v="-1.3971659596019438E-6"/>
    <n v="18605"/>
    <n v="-3.7610143993122719E-4"/>
    <n v="6.9237860321173253E-2"/>
    <n v="1.0307919427157301E-2"/>
    <n v="0.92045422025166934"/>
    <n v="0.92962667970429469"/>
    <n v="5.780154219926719E-2"/>
    <n v="1.2571778096438236E-2"/>
    <x v="0"/>
    <n v="14"/>
    <x v="0"/>
    <m/>
    <m/>
    <x v="0"/>
    <m/>
    <x v="0"/>
    <x v="0"/>
    <m/>
    <x v="0"/>
    <x v="0"/>
    <x v="0"/>
    <m/>
    <x v="0"/>
    <x v="0"/>
    <x v="0"/>
    <x v="0"/>
    <x v="0"/>
    <x v="0"/>
    <x v="0"/>
    <x v="0"/>
    <x v="0"/>
    <x v="0"/>
    <x v="0"/>
    <x v="0"/>
    <x v="0"/>
    <m/>
    <x v="0"/>
    <x v="0"/>
    <x v="0"/>
    <x v="0"/>
    <x v="0"/>
    <s v="WELLHEAD"/>
    <n v="20030219"/>
    <x v="0"/>
    <s v="CHAMPION TECHNOLOGIES VERNAL UT"/>
    <m/>
    <m/>
    <d v="2003-02-25T00:00:00"/>
  </r>
  <r>
    <x v="1"/>
    <s v="T20N R095W S29 fMESAVERDE/ALMOND"/>
    <n v="3625"/>
    <x v="0"/>
    <x v="0"/>
    <x v="28"/>
    <s v="SE NW"/>
    <n v="29"/>
    <n v="20"/>
    <n v="95"/>
    <n v="41.684179999999998"/>
    <n v="-108.135436"/>
    <s v="4903724711"/>
    <s v="RED DESERT 29-1"/>
    <x v="0"/>
    <s v="MESAVERDE/ALMOND"/>
    <m/>
    <m/>
    <m/>
    <x v="0"/>
    <s v="9222"/>
    <m/>
    <n v="9520"/>
    <m/>
    <x v="5"/>
    <d v="2002-04-11T00:00:00"/>
    <n v="7"/>
    <x v="1"/>
    <n v="704"/>
    <n v="365"/>
    <n v="24464"/>
    <m/>
    <x v="1"/>
    <n v="38760"/>
    <n v="1952"/>
    <m/>
    <x v="0"/>
    <n v="188"/>
    <n v="66462"/>
    <x v="0"/>
    <s v="ANADARKO PETROLEUM CORP."/>
    <n v="35.129599999999996"/>
    <n v="30.03585"/>
    <n v="1064.184"/>
    <n v="0"/>
    <n v="1129.3494499999999"/>
    <n v="1093.4195999999999"/>
    <n v="31.993279999999995"/>
    <n v="0"/>
    <x v="1"/>
    <n v="3.9141600000000003"/>
    <n v="1129.3270399999999"/>
    <n v="9.9217396113403717E-6"/>
    <n v="66433"/>
    <n v="-2.182173896685353E-4"/>
    <n v="3.1106049593418582E-2"/>
    <n v="2.6595709591924803E-2"/>
    <n v="0.94229824081465663"/>
    <n v="0.96820456897941631"/>
    <n v="2.8329508518630704E-2"/>
    <n v="3.4659225019530223E-3"/>
    <x v="0"/>
    <n v="29"/>
    <x v="0"/>
    <m/>
    <m/>
    <x v="0"/>
    <m/>
    <x v="0"/>
    <x v="0"/>
    <m/>
    <x v="0"/>
    <x v="0"/>
    <x v="0"/>
    <m/>
    <x v="0"/>
    <x v="0"/>
    <x v="0"/>
    <x v="0"/>
    <x v="0"/>
    <x v="0"/>
    <x v="0"/>
    <x v="0"/>
    <x v="0"/>
    <x v="0"/>
    <x v="0"/>
    <x v="0"/>
    <x v="0"/>
    <m/>
    <x v="0"/>
    <x v="0"/>
    <x v="0"/>
    <x v="0"/>
    <x v="0"/>
    <s v="WELLHEAD"/>
    <n v="20020411"/>
    <x v="0"/>
    <s v="CHAMPION TECHNOLOGIES,VERNAL UT"/>
    <m/>
    <m/>
    <d v="2002-04-24T00:00:00"/>
  </r>
  <r>
    <x v="1"/>
    <s v="T20N R095W S29 fLEWIS-MESAVERDE/ALMOND"/>
    <n v="3651"/>
    <x v="0"/>
    <x v="0"/>
    <x v="28"/>
    <s v="SW NE"/>
    <n v="29"/>
    <n v="20"/>
    <n v="95"/>
    <n v="41.684019999999997"/>
    <n v="-108.12693899999999"/>
    <s v="4903724870"/>
    <s v="RED DESERT 29-2"/>
    <x v="0"/>
    <s v="LEWIS-MESAVERDE/ALMOND"/>
    <m/>
    <m/>
    <m/>
    <x v="0"/>
    <s v="8266"/>
    <m/>
    <n v="9445"/>
    <n v="9405"/>
    <x v="5"/>
    <d v="2002-04-11T00:00:00"/>
    <n v="7"/>
    <x v="1"/>
    <n v="400"/>
    <n v="131"/>
    <n v="4279"/>
    <m/>
    <x v="1"/>
    <n v="6680"/>
    <n v="1464"/>
    <m/>
    <x v="0"/>
    <n v="213"/>
    <n v="13197"/>
    <x v="0"/>
    <s v="ANADARKO PETROLEUM CORP"/>
    <n v="19.96"/>
    <n v="10.77999"/>
    <n v="186.13649999999998"/>
    <n v="0"/>
    <n v="216.87648999999999"/>
    <n v="188.44280000000001"/>
    <n v="23.994959999999999"/>
    <n v="0"/>
    <x v="1"/>
    <n v="4.43466"/>
    <n v="216.87242000000001"/>
    <n v="9.3833088825156341E-6"/>
    <n v="13167"/>
    <n v="-1.137915339098771E-3"/>
    <n v="9.2033949830154491E-2"/>
    <n v="4.9705664270018386E-2"/>
    <n v="0.85826038589982712"/>
    <n v="0.86891085551588354"/>
    <n v="0.11064090122662899"/>
    <n v="2.0448243257487512E-2"/>
    <x v="0"/>
    <n v="30"/>
    <x v="0"/>
    <m/>
    <m/>
    <x v="0"/>
    <m/>
    <x v="0"/>
    <x v="0"/>
    <m/>
    <x v="0"/>
    <x v="0"/>
    <x v="0"/>
    <m/>
    <x v="0"/>
    <x v="0"/>
    <x v="0"/>
    <x v="0"/>
    <x v="0"/>
    <x v="0"/>
    <x v="0"/>
    <x v="0"/>
    <x v="0"/>
    <x v="0"/>
    <x v="0"/>
    <x v="0"/>
    <x v="0"/>
    <m/>
    <x v="0"/>
    <x v="0"/>
    <x v="0"/>
    <x v="0"/>
    <x v="0"/>
    <s v="WELLHEAD"/>
    <n v="20020411"/>
    <x v="0"/>
    <s v="CHAMPION TECHNOLOGIES VERNAL UT"/>
    <m/>
    <m/>
    <d v="2002-04-24T00:00:00"/>
  </r>
  <r>
    <x v="1"/>
    <s v="T20N R095W S29 fLEWIS-MESAVERDE/ALMOND"/>
    <n v="3631"/>
    <x v="0"/>
    <x v="0"/>
    <x v="28"/>
    <s v="C SW"/>
    <n v="29"/>
    <n v="20"/>
    <n v="95"/>
    <n v="41.67689"/>
    <n v="-108.136128"/>
    <s v="4903724827"/>
    <s v="RED DESERT 29-4"/>
    <x v="0"/>
    <s v="LEWIS-MESAVERDE/ALMOND"/>
    <m/>
    <m/>
    <m/>
    <x v="0"/>
    <s v="8240"/>
    <m/>
    <n v="9460"/>
    <n v="9414"/>
    <x v="5"/>
    <d v="2002-04-11T00:00:00"/>
    <n v="7"/>
    <x v="1"/>
    <n v="296"/>
    <n v="219"/>
    <n v="6797"/>
    <m/>
    <x v="1"/>
    <n v="10100"/>
    <n v="1830"/>
    <m/>
    <x v="0"/>
    <n v="650"/>
    <n v="19932"/>
    <x v="0"/>
    <s v="ANADARKO PETROLEUM CORP"/>
    <n v="14.7704"/>
    <n v="18.021509999999999"/>
    <n v="295.66949999999997"/>
    <n v="0"/>
    <n v="328.46141"/>
    <n v="284.92099999999999"/>
    <n v="29.993699999999997"/>
    <n v="0"/>
    <x v="1"/>
    <n v="13.533000000000001"/>
    <n v="328.4477"/>
    <n v="2.0870467148801177E-5"/>
    <n v="19892"/>
    <n v="-1.004419445560466E-3"/>
    <n v="4.4968448500540749E-2"/>
    <n v="5.486644534589314E-2"/>
    <n v="0.90016510615356604"/>
    <n v="0.8674775314304225"/>
    <n v="9.1319561683640943E-2"/>
    <n v="4.1202906885936488E-2"/>
    <x v="0"/>
    <n v="40"/>
    <x v="0"/>
    <m/>
    <m/>
    <x v="0"/>
    <m/>
    <x v="0"/>
    <x v="0"/>
    <m/>
    <x v="0"/>
    <x v="0"/>
    <x v="0"/>
    <m/>
    <x v="0"/>
    <x v="0"/>
    <x v="0"/>
    <x v="0"/>
    <x v="0"/>
    <x v="0"/>
    <x v="0"/>
    <x v="0"/>
    <x v="0"/>
    <x v="0"/>
    <x v="0"/>
    <x v="0"/>
    <x v="0"/>
    <m/>
    <x v="0"/>
    <x v="0"/>
    <x v="0"/>
    <x v="0"/>
    <x v="0"/>
    <s v="WELLHEAD"/>
    <n v="20020411"/>
    <x v="0"/>
    <s v="CHAMPION TECHNOLOGIES VERNAL UT"/>
    <m/>
    <m/>
    <d v="2002-04-24T00:00:00"/>
  </r>
  <r>
    <x v="1"/>
    <s v="T20N R095W S25 fMESAVERDE/ALMOND"/>
    <n v="4780"/>
    <x v="0"/>
    <x v="0"/>
    <x v="28"/>
    <s v="NW SW"/>
    <n v="25"/>
    <n v="20"/>
    <n v="95"/>
    <n v="41.679614999999998"/>
    <n v="-108.06216999999999"/>
    <s v="4903726788"/>
    <s v="13-25 QUEALY"/>
    <x v="0"/>
    <s v="MESAVERDE/ALMOND"/>
    <m/>
    <m/>
    <n v="4"/>
    <x v="0"/>
    <n v="9416"/>
    <n v="9420"/>
    <n v="10000"/>
    <n v="9954"/>
    <x v="2"/>
    <d v="2006-05-18T00:00:00"/>
    <n v="8.25"/>
    <x v="1"/>
    <n v="89"/>
    <n v="19"/>
    <n v="2852"/>
    <n v="0"/>
    <x v="1"/>
    <n v="3650"/>
    <n v="1600"/>
    <n v="0"/>
    <x v="1"/>
    <n v="0"/>
    <n v="8211"/>
    <x v="0"/>
    <s v="CABOT OIL &amp; GAS CORPORATION"/>
    <n v="4.4410999999999996"/>
    <n v="1.56351"/>
    <n v="124.062"/>
    <n v="0"/>
    <n v="130.06661"/>
    <n v="102.9665"/>
    <n v="26.223999999999997"/>
    <n v="0"/>
    <x v="1"/>
    <n v="0"/>
    <n v="129.19049999999999"/>
    <n v="3.3793094430467547E-3"/>
    <n v="8210"/>
    <n v="-6.0897631082150903E-5"/>
    <n v="3.4144812415730676E-2"/>
    <n v="1.2020840706158175E-2"/>
    <n v="0.95383434687811119"/>
    <n v="0.79701293825784414"/>
    <n v="0.20298706174215597"/>
    <n v="0"/>
    <x v="1"/>
    <n v="1"/>
    <x v="1"/>
    <n v="0"/>
    <n v="0.59599999999999997"/>
    <x v="1"/>
    <n v="0"/>
    <x v="1"/>
    <x v="1"/>
    <n v="0"/>
    <x v="1"/>
    <x v="1"/>
    <x v="1"/>
    <n v="0"/>
    <x v="1"/>
    <x v="1"/>
    <x v="1"/>
    <x v="1"/>
    <x v="0"/>
    <x v="0"/>
    <x v="0"/>
    <x v="0"/>
    <x v="0"/>
    <x v="0"/>
    <x v="0"/>
    <x v="0"/>
    <x v="0"/>
    <m/>
    <x v="0"/>
    <x v="0"/>
    <x v="0"/>
    <x v="0"/>
    <x v="0"/>
    <m/>
    <n v="20060518"/>
    <x v="0"/>
    <s v="QUESTAR ROCK SPRINGS"/>
    <m/>
    <s v="9416-9420"/>
    <d v="2006-05-30T00:00:00"/>
  </r>
  <r>
    <x v="1"/>
    <s v="T20N R095W S25 fMESAVERDE/ALMOND"/>
    <n v="4437"/>
    <x v="0"/>
    <x v="0"/>
    <x v="28"/>
    <s v="SW NE"/>
    <n v="25"/>
    <n v="20"/>
    <n v="95"/>
    <n v="41.68085"/>
    <n v="-108.05433600000001"/>
    <s v="4903725961"/>
    <s v="QUEALY 50-25"/>
    <x v="0"/>
    <s v="MESAVERDE/ALMOND"/>
    <m/>
    <m/>
    <s v=""/>
    <x v="0"/>
    <m/>
    <m/>
    <n v="10053"/>
    <m/>
    <x v="2"/>
    <d v="2004-10-01T00:00:00"/>
    <n v="7.1"/>
    <x v="1"/>
    <n v="64"/>
    <n v="14"/>
    <n v="1426"/>
    <m/>
    <x v="1"/>
    <n v="2000"/>
    <n v="600"/>
    <m/>
    <x v="0"/>
    <n v="1"/>
    <n v="4112"/>
    <x v="0"/>
    <s v="CABOT OIL AND GAS"/>
    <n v="3.1936"/>
    <n v="1.1520600000000001"/>
    <n v="62.030999999999999"/>
    <n v="0"/>
    <n v="66.376660000000001"/>
    <n v="56.42"/>
    <n v="9.8339999999999996"/>
    <n v="0"/>
    <x v="1"/>
    <n v="2.0820000000000002E-2"/>
    <n v="66.274819999999991"/>
    <n v="7.6772607437180444E-4"/>
    <n v="4105"/>
    <n v="-8.5189241815747841E-4"/>
    <n v="4.8113297656133945E-2"/>
    <n v="1.7356402084708691E-2"/>
    <n v="0.93453030025915729"/>
    <n v="0.85130370780335585"/>
    <n v="0.14838214573800429"/>
    <n v="3.1414645863994808E-4"/>
    <x v="0"/>
    <n v="7"/>
    <x v="0"/>
    <m/>
    <n v="0.31"/>
    <x v="0"/>
    <m/>
    <x v="0"/>
    <x v="0"/>
    <m/>
    <x v="0"/>
    <x v="0"/>
    <x v="0"/>
    <m/>
    <x v="0"/>
    <x v="0"/>
    <x v="0"/>
    <x v="0"/>
    <x v="0"/>
    <x v="0"/>
    <x v="0"/>
    <x v="0"/>
    <x v="0"/>
    <x v="0"/>
    <x v="0"/>
    <x v="0"/>
    <x v="0"/>
    <m/>
    <x v="0"/>
    <x v="0"/>
    <x v="0"/>
    <x v="0"/>
    <x v="0"/>
    <m/>
    <n v="20041001"/>
    <x v="0"/>
    <s v="QUESTAR APPLIED TECHNOLOGY ROCK SPRINGS"/>
    <m/>
    <m/>
    <d v="2004-10-12T00:00:00"/>
  </r>
  <r>
    <x v="1"/>
    <s v="T20N R095W S23 fMESAVERDE/ALMOND"/>
    <m/>
    <x v="1"/>
    <x v="3"/>
    <x v="28"/>
    <m/>
    <n v="23"/>
    <n v="20"/>
    <n v="95"/>
    <n v="41.693592000000002"/>
    <n v="-108.07104099999999"/>
    <s v="4903721403"/>
    <s v="441 B11105"/>
    <x v="0"/>
    <s v="MESAVERDE/ALMOND"/>
    <m/>
    <m/>
    <m/>
    <x v="0"/>
    <m/>
    <m/>
    <n v="9770"/>
    <m/>
    <x v="0"/>
    <d v="1979-04-04T00:00:00"/>
    <n v="6.8"/>
    <x v="0"/>
    <n v="167"/>
    <n v="82"/>
    <n v="247"/>
    <n v="5"/>
    <x v="1"/>
    <n v="50"/>
    <n v="329"/>
    <n v="0"/>
    <x v="1"/>
    <n v="920"/>
    <n v="1633"/>
    <x v="0"/>
    <s v="AMOCO PRODUCTION COMPANY"/>
    <n v="8.3332999999999995"/>
    <n v="6.7477800000000006"/>
    <n v="10.744499999999999"/>
    <n v="0.12789999999999999"/>
    <n v="25.953479999999999"/>
    <n v="1.4104999999999999"/>
    <n v="5.3923099999999993"/>
    <n v="0"/>
    <x v="1"/>
    <n v="19.154400000000003"/>
    <n v="25.957210000000003"/>
    <n v="-7.1854178782914492E-5"/>
    <n v="1800"/>
    <n v="4.8645499563064375E-2"/>
    <n v="0.32108603547578207"/>
    <n v="0.25999519139629834"/>
    <n v="0.41891877312791964"/>
    <n v="5.4339430162178431E-2"/>
    <n v="0.20773842797434697"/>
    <n v="0.73792214186347449"/>
    <x v="1"/>
    <n v="0"/>
    <x v="1"/>
    <n v="1173"/>
    <n v="5.0999999999999996"/>
    <x v="0"/>
    <n v="4.5"/>
    <x v="0"/>
    <x v="1"/>
    <m/>
    <x v="1"/>
    <x v="1"/>
    <x v="1"/>
    <n v="0"/>
    <x v="1"/>
    <x v="1"/>
    <x v="1"/>
    <x v="1"/>
    <x v="0"/>
    <x v="0"/>
    <x v="0"/>
    <x v="0"/>
    <x v="0"/>
    <x v="0"/>
    <x v="0"/>
    <x v="0"/>
    <x v="0"/>
    <m/>
    <x v="0"/>
    <x v="0"/>
    <x v="0"/>
    <x v="0"/>
    <x v="0"/>
    <s v="DST 2 TOP"/>
    <n v="19790404"/>
    <x v="1"/>
    <m/>
    <m/>
    <m/>
    <m/>
  </r>
  <r>
    <x v="1"/>
    <s v="T20N R095W S23 fMESAVERDE/ALMOND"/>
    <m/>
    <x v="1"/>
    <x v="3"/>
    <x v="28"/>
    <m/>
    <n v="23"/>
    <n v="20"/>
    <n v="95"/>
    <n v="41.693592000000002"/>
    <n v="-108.07104099999999"/>
    <s v="4903721403"/>
    <s v="441 B11105"/>
    <x v="0"/>
    <s v="MESAVERDE/ALMOND"/>
    <m/>
    <m/>
    <m/>
    <x v="0"/>
    <m/>
    <m/>
    <n v="9770"/>
    <m/>
    <x v="0"/>
    <d v="1979-04-04T00:00:00"/>
    <n v="7"/>
    <x v="0"/>
    <n v="194"/>
    <n v="92"/>
    <n v="327"/>
    <n v="14"/>
    <x v="1"/>
    <n v="60"/>
    <n v="671"/>
    <n v="0"/>
    <x v="1"/>
    <n v="920"/>
    <n v="1937"/>
    <x v="0"/>
    <s v="AMOCO PRODUCTION COMPANY"/>
    <n v="9.6806000000000001"/>
    <n v="7.5706800000000003"/>
    <n v="14.224499999999999"/>
    <n v="0.35811999999999999"/>
    <n v="31.8339"/>
    <n v="1.6925999999999999"/>
    <n v="10.997689999999999"/>
    <n v="0"/>
    <x v="1"/>
    <n v="19.154400000000003"/>
    <n v="31.84469"/>
    <n v="-1.6944470661175252E-4"/>
    <n v="2278"/>
    <n v="8.0901542111506519E-2"/>
    <n v="0.30409720455237971"/>
    <n v="0.23781817496442473"/>
    <n v="0.45808462048319554"/>
    <n v="5.3151718543970751E-2"/>
    <n v="0.34535396639125704"/>
    <n v="0.60149431506477224"/>
    <x v="1"/>
    <n v="0"/>
    <x v="1"/>
    <n v="1410"/>
    <n v="3.9"/>
    <x v="0"/>
    <n v="4.2"/>
    <x v="0"/>
    <x v="1"/>
    <m/>
    <x v="1"/>
    <x v="1"/>
    <x v="1"/>
    <n v="0"/>
    <x v="1"/>
    <x v="1"/>
    <x v="1"/>
    <x v="1"/>
    <x v="0"/>
    <x v="0"/>
    <x v="0"/>
    <x v="0"/>
    <x v="0"/>
    <x v="0"/>
    <x v="0"/>
    <x v="0"/>
    <x v="0"/>
    <m/>
    <x v="0"/>
    <x v="0"/>
    <x v="0"/>
    <x v="0"/>
    <x v="0"/>
    <s v="DST 2 MIDDLE"/>
    <n v="19790404"/>
    <x v="1"/>
    <m/>
    <m/>
    <m/>
    <m/>
  </r>
  <r>
    <x v="1"/>
    <s v="T20N R095W S23 fMESAVERDE/ALMOND"/>
    <m/>
    <x v="1"/>
    <x v="3"/>
    <x v="28"/>
    <m/>
    <n v="23"/>
    <n v="20"/>
    <n v="95"/>
    <n v="41.693592000000002"/>
    <n v="-108.07104099999999"/>
    <s v="4903721403"/>
    <s v="441 B11105"/>
    <x v="0"/>
    <s v="MESAVERDE/ALMOND"/>
    <m/>
    <m/>
    <m/>
    <x v="0"/>
    <m/>
    <m/>
    <n v="9770"/>
    <m/>
    <x v="0"/>
    <d v="1979-04-04T00:00:00"/>
    <n v="8.1999999999999993"/>
    <x v="0"/>
    <n v="118"/>
    <n v="65"/>
    <n v="1110"/>
    <n v="41"/>
    <x v="1"/>
    <n v="160"/>
    <n v="1257"/>
    <n v="96"/>
    <x v="1"/>
    <n v="1550"/>
    <n v="3759"/>
    <x v="0"/>
    <s v="AMOCO PRODUCTION COMPANY"/>
    <n v="5.8882000000000003"/>
    <n v="5.3488500000000005"/>
    <n v="48.284999999999997"/>
    <n v="1.04878"/>
    <n v="60.570829999999994"/>
    <n v="4.5136000000000003"/>
    <n v="20.602229999999999"/>
    <n v="3.1996799999999999"/>
    <x v="1"/>
    <n v="32.271000000000001"/>
    <n v="60.586510000000004"/>
    <n v="-1.2941849003956634E-4"/>
    <n v="4397"/>
    <n v="7.822461991172143E-2"/>
    <n v="9.7211809711044095E-2"/>
    <n v="8.830735850903812E-2"/>
    <n v="0.81448083177991781"/>
    <n v="7.449843207671146E-2"/>
    <n v="0.34004648889662065"/>
    <n v="0.53264332274626813"/>
    <x v="1"/>
    <n v="0"/>
    <x v="1"/>
    <n v="2788"/>
    <n v="2.2999999999999998"/>
    <x v="0"/>
    <n v="2.2000000000000002"/>
    <x v="0"/>
    <x v="1"/>
    <m/>
    <x v="1"/>
    <x v="1"/>
    <x v="1"/>
    <n v="0"/>
    <x v="1"/>
    <x v="1"/>
    <x v="1"/>
    <x v="1"/>
    <x v="0"/>
    <x v="0"/>
    <x v="0"/>
    <x v="0"/>
    <x v="0"/>
    <x v="0"/>
    <x v="0"/>
    <x v="0"/>
    <x v="0"/>
    <m/>
    <x v="0"/>
    <x v="0"/>
    <x v="0"/>
    <x v="0"/>
    <x v="0"/>
    <s v="DST 2 BOTTOM"/>
    <n v="19790404"/>
    <x v="1"/>
    <m/>
    <m/>
    <m/>
    <m/>
  </r>
  <r>
    <x v="1"/>
    <s v="T20N R095W S21 fMESAVERDE"/>
    <m/>
    <x v="1"/>
    <x v="3"/>
    <x v="28"/>
    <s v="C SE"/>
    <n v="21"/>
    <n v="20"/>
    <n v="95"/>
    <n v="41.691600000000001"/>
    <n v="-108.1071"/>
    <s v="4903720955"/>
    <s v="CHAMPLIN 441A-1"/>
    <x v="0"/>
    <s v="MESAVERDE"/>
    <m/>
    <m/>
    <m/>
    <x v="0"/>
    <m/>
    <m/>
    <n v="9741"/>
    <m/>
    <x v="2"/>
    <d v="1979-10-16T00:00:00"/>
    <n v="7.3"/>
    <x v="0"/>
    <n v="228"/>
    <n v="40"/>
    <n v="9881"/>
    <n v="505"/>
    <x v="1"/>
    <n v="14900"/>
    <n v="2269"/>
    <m/>
    <x v="0"/>
    <n v="1"/>
    <n v="26672"/>
    <x v="0"/>
    <s v="BP AMERICA PRODUCTION COMPANY"/>
    <n v="11.3772"/>
    <n v="3.2915999999999999"/>
    <n v="429.82349999999997"/>
    <n v="12.917899999999999"/>
    <n v="457.41019999999992"/>
    <n v="420.32900000000001"/>
    <n v="37.188909999999993"/>
    <n v="0"/>
    <x v="1"/>
    <n v="2.0820000000000002E-2"/>
    <n v="457.53873000000004"/>
    <n v="-1.4047778601164733E-4"/>
    <n v="27824"/>
    <n v="2.1139166177334117E-2"/>
    <n v="2.4873078912538465E-2"/>
    <n v="7.196166591825019E-3"/>
    <n v="0.96793075449563659"/>
    <n v="0.91867414153114424"/>
    <n v="8.1280354124338261E-2"/>
    <n v="4.5504344517457568E-5"/>
    <x v="0"/>
    <m/>
    <x v="0"/>
    <n v="26196"/>
    <n v="0.252"/>
    <x v="4"/>
    <m/>
    <x v="0"/>
    <x v="0"/>
    <m/>
    <x v="0"/>
    <x v="0"/>
    <x v="0"/>
    <m/>
    <x v="0"/>
    <x v="0"/>
    <x v="0"/>
    <x v="0"/>
    <x v="0"/>
    <x v="0"/>
    <x v="0"/>
    <x v="0"/>
    <x v="0"/>
    <x v="0"/>
    <x v="0"/>
    <x v="0"/>
    <x v="0"/>
    <m/>
    <x v="0"/>
    <x v="0"/>
    <x v="0"/>
    <x v="0"/>
    <x v="0"/>
    <m/>
    <n v="791016"/>
    <x v="0"/>
    <s v="CHEMICAL AND GEOLOGICAL LABS CASPER No 32167-5"/>
    <m/>
    <m/>
    <d v="1979-10-17T00:00:00"/>
  </r>
  <r>
    <x v="1"/>
    <s v="T20N R095W S19 fMESAVERDE/ALMOND"/>
    <n v="3621"/>
    <x v="0"/>
    <x v="0"/>
    <x v="28"/>
    <s v="NE NE"/>
    <n v="19"/>
    <n v="20"/>
    <n v="95"/>
    <n v="41.69858"/>
    <n v="-108.14585599999999"/>
    <s v="4903724818"/>
    <s v="RED DESERT 19-2"/>
    <x v="0"/>
    <s v="MESAVERDE/ALMOND"/>
    <m/>
    <m/>
    <m/>
    <x v="0"/>
    <s v="9176"/>
    <m/>
    <n v="9350"/>
    <n v="9350"/>
    <x v="5"/>
    <d v="2003-06-12T00:00:00"/>
    <n v="7.38"/>
    <x v="1"/>
    <n v="352"/>
    <n v="185"/>
    <n v="5684"/>
    <m/>
    <x v="1"/>
    <n v="7900"/>
    <n v="2501"/>
    <m/>
    <x v="0"/>
    <n v="778"/>
    <n v="17447"/>
    <x v="0"/>
    <s v="ANADARKO PETROLEUM CORP"/>
    <n v="17.564799999999998"/>
    <n v="15.223650000000001"/>
    <n v="247.25399999999999"/>
    <n v="0"/>
    <n v="280.04244999999997"/>
    <n v="222.85899999999998"/>
    <n v="40.991389999999996"/>
    <n v="0"/>
    <x v="1"/>
    <n v="16.197960000000002"/>
    <n v="280.04834999999997"/>
    <n v="-1.0534006271834688E-5"/>
    <n v="17400"/>
    <n v="-1.3487531207851465E-3"/>
    <n v="6.2721919480421634E-2"/>
    <n v="5.4361936913492948E-2"/>
    <n v="0.8829161436060855"/>
    <n v="0.79578758453674159"/>
    <n v="0.14637254602642721"/>
    <n v="5.7839869436831191E-2"/>
    <x v="0"/>
    <n v="47"/>
    <x v="0"/>
    <m/>
    <m/>
    <x v="0"/>
    <m/>
    <x v="0"/>
    <x v="0"/>
    <m/>
    <x v="0"/>
    <x v="0"/>
    <x v="0"/>
    <m/>
    <x v="0"/>
    <x v="0"/>
    <x v="0"/>
    <x v="0"/>
    <x v="0"/>
    <x v="0"/>
    <x v="0"/>
    <x v="0"/>
    <x v="0"/>
    <x v="0"/>
    <x v="0"/>
    <x v="0"/>
    <x v="0"/>
    <m/>
    <x v="0"/>
    <x v="0"/>
    <x v="0"/>
    <x v="0"/>
    <x v="0"/>
    <s v="WELLHEAD"/>
    <n v="20030612"/>
    <x v="0"/>
    <s v="CHAMPION TECHNOLOGIES VERNAL UT"/>
    <m/>
    <m/>
    <d v="2002-06-12T00:00:00"/>
  </r>
  <r>
    <x v="1"/>
    <s v="T20N R095W S18 fMESAVERDE/ALMOND"/>
    <n v="3861"/>
    <x v="0"/>
    <x v="0"/>
    <x v="28"/>
    <s v="NE NE"/>
    <n v="18"/>
    <n v="20"/>
    <n v="95"/>
    <n v="41.713059999999999"/>
    <n v="-108.14610999999999"/>
    <s v="4903724221"/>
    <s v="RED DESERT 1-18"/>
    <x v="0"/>
    <s v="MESAVERDE/ALMOND"/>
    <m/>
    <m/>
    <m/>
    <x v="0"/>
    <s v="8886"/>
    <m/>
    <n v="9351"/>
    <n v="9300"/>
    <x v="2"/>
    <d v="1999-12-01T00:00:00"/>
    <n v="9.24"/>
    <x v="1"/>
    <n v="56"/>
    <n v="10"/>
    <n v="4532"/>
    <n v="87"/>
    <x v="1"/>
    <n v="6278"/>
    <n v="2290"/>
    <n v="160"/>
    <x v="0"/>
    <n v="10"/>
    <n v="12584"/>
    <x v="0"/>
    <s v="SANTA FE SNYDER"/>
    <n v="2.7944"/>
    <n v="0.82289999999999996"/>
    <n v="197.142"/>
    <n v="2.22546"/>
    <n v="202.98475999999999"/>
    <n v="177.10237999999998"/>
    <n v="37.533099999999997"/>
    <n v="5.3327999999999998"/>
    <x v="1"/>
    <n v="0.20820000000000002"/>
    <n v="220.17647999999997"/>
    <n v="-4.062687783030406E-2"/>
    <n v="13423"/>
    <n v="3.2260545237820584E-2"/>
    <n v="1.3766550749918369E-2"/>
    <n v="4.0539989307571663E-3"/>
    <n v="0.98217945031932441"/>
    <n v="0.80436557074579451"/>
    <n v="0.17046825346649197"/>
    <n v="9.4560508915393713E-4"/>
    <x v="0"/>
    <n v="3.53"/>
    <x v="0"/>
    <m/>
    <n v="4.0000000000000003E-5"/>
    <x v="3"/>
    <n v="20400"/>
    <x v="2"/>
    <x v="0"/>
    <n v="146.58000000000001"/>
    <x v="4"/>
    <x v="0"/>
    <x v="0"/>
    <n v="4.18"/>
    <x v="0"/>
    <x v="9"/>
    <x v="5"/>
    <x v="0"/>
    <x v="0"/>
    <x v="0"/>
    <x v="0"/>
    <x v="0"/>
    <x v="0"/>
    <x v="0"/>
    <x v="0"/>
    <x v="6"/>
    <x v="0"/>
    <n v="0.8"/>
    <x v="0"/>
    <x v="0"/>
    <x v="0"/>
    <x v="0"/>
    <x v="0"/>
    <m/>
    <n v="19991201"/>
    <x v="0"/>
    <s v="BEUERMAN AND ASSOCIATES KINGMAN AZ LAB No 1999-0136"/>
    <m/>
    <m/>
    <d v="1999-12-21T00:00:00"/>
  </r>
  <r>
    <x v="1"/>
    <s v="T20N R095W S18 fLEWIS"/>
    <n v="3888"/>
    <x v="0"/>
    <x v="0"/>
    <x v="28"/>
    <s v="NW NW"/>
    <n v="18"/>
    <n v="20"/>
    <n v="95"/>
    <n v="41.713329999999999"/>
    <n v="-108.157222"/>
    <s v="4903724644"/>
    <s v="RED DESERT 4X-18"/>
    <x v="0"/>
    <s v="LEWIS"/>
    <m/>
    <m/>
    <m/>
    <x v="0"/>
    <s v="7036"/>
    <m/>
    <n v="9330"/>
    <m/>
    <x v="2"/>
    <d v="2001-06-26T00:00:00"/>
    <n v="8.2899999999999991"/>
    <x v="1"/>
    <n v="13.9"/>
    <n v="2.8"/>
    <n v="3050"/>
    <n v="25.3"/>
    <x v="1"/>
    <n v="3300"/>
    <n v="1810"/>
    <m/>
    <x v="0"/>
    <n v="33.200000000000003"/>
    <n v="9290"/>
    <x v="0"/>
    <s v="DEVON ENERGY"/>
    <n v="0.69361000000000006"/>
    <n v="0.23041199999999998"/>
    <n v="132.67500000000001"/>
    <n v="0.64717400000000003"/>
    <n v="134.246196"/>
    <n v="93.093000000000004"/>
    <n v="29.665899999999997"/>
    <n v="0"/>
    <x v="1"/>
    <n v="0.69122400000000006"/>
    <n v="123.450124"/>
    <n v="4.1894552471684478E-2"/>
    <n v="8235.2000000000007"/>
    <n v="-6.01876155478967E-2"/>
    <n v="5.1667013343156482E-3"/>
    <n v="1.7163391355983003E-3"/>
    <n v="0.99311695953008594"/>
    <n v="0.75409401775894536"/>
    <n v="0.24030676550798763"/>
    <n v="5.5992167330670322E-3"/>
    <x v="0"/>
    <m/>
    <x v="0"/>
    <m/>
    <m/>
    <x v="0"/>
    <n v="13700"/>
    <x v="0"/>
    <x v="0"/>
    <m/>
    <x v="0"/>
    <x v="0"/>
    <x v="0"/>
    <m/>
    <x v="0"/>
    <x v="0"/>
    <x v="0"/>
    <x v="0"/>
    <x v="0"/>
    <x v="0"/>
    <x v="0"/>
    <x v="0"/>
    <x v="0"/>
    <x v="0"/>
    <x v="0"/>
    <x v="0"/>
    <x v="0"/>
    <m/>
    <x v="0"/>
    <x v="0"/>
    <x v="0"/>
    <x v="0"/>
    <x v="0"/>
    <m/>
    <n v="20010626"/>
    <x v="0"/>
    <s v="ENVIRO-TEST CASPER LAB No L3242-6"/>
    <m/>
    <m/>
    <d v="2001-08-03T00:00:00"/>
  </r>
  <r>
    <x v="1"/>
    <s v="T20N R095W S17 fMESAVERDE/ALMOND"/>
    <n v="3624"/>
    <x v="0"/>
    <x v="0"/>
    <x v="28"/>
    <s v="NE NW"/>
    <n v="17"/>
    <n v="20"/>
    <n v="95"/>
    <n v="41.71367"/>
    <n v="-108.13544400000001"/>
    <s v="4903724537"/>
    <s v="RED DESERT 17-1"/>
    <x v="0"/>
    <s v="MESAVERDE/ALMOND"/>
    <m/>
    <m/>
    <m/>
    <x v="0"/>
    <s v="8996"/>
    <m/>
    <n v="9420"/>
    <m/>
    <x v="5"/>
    <d v="2002-04-11T00:00:00"/>
    <n v="7"/>
    <x v="1"/>
    <n v="576"/>
    <n v="170"/>
    <n v="2847"/>
    <m/>
    <x v="1"/>
    <n v="4656"/>
    <n v="1952"/>
    <m/>
    <x v="0"/>
    <n v="155"/>
    <n v="10376"/>
    <x v="0"/>
    <s v="ANADARKO PETROLEUM CORP."/>
    <n v="28.7424"/>
    <n v="13.9893"/>
    <n v="123.8445"/>
    <n v="0"/>
    <n v="166.5762"/>
    <n v="131.34575999999998"/>
    <n v="31.993279999999995"/>
    <n v="0"/>
    <x v="1"/>
    <n v="3.2271000000000001"/>
    <n v="166.56613999999999"/>
    <n v="3.0197302450387874E-5"/>
    <n v="10356"/>
    <n v="-9.6469226316804938E-4"/>
    <n v="0.17254805908647214"/>
    <n v="8.3981385095830016E-2"/>
    <n v="0.74347055581769783"/>
    <n v="0.78855018192773152"/>
    <n v="0.1920755322780488"/>
    <n v="1.9374285794219643E-2"/>
    <x v="0"/>
    <n v="20"/>
    <x v="0"/>
    <m/>
    <m/>
    <x v="0"/>
    <m/>
    <x v="0"/>
    <x v="0"/>
    <m/>
    <x v="0"/>
    <x v="0"/>
    <x v="0"/>
    <m/>
    <x v="0"/>
    <x v="0"/>
    <x v="0"/>
    <x v="0"/>
    <x v="0"/>
    <x v="0"/>
    <x v="0"/>
    <x v="0"/>
    <x v="0"/>
    <x v="0"/>
    <x v="0"/>
    <x v="0"/>
    <x v="0"/>
    <m/>
    <x v="0"/>
    <x v="0"/>
    <x v="0"/>
    <x v="0"/>
    <x v="0"/>
    <s v="WELLHEAD"/>
    <n v="20020411"/>
    <x v="0"/>
    <s v="CHAMPION TECHNOLOGIES VERNAL UT"/>
    <m/>
    <m/>
    <d v="2002-04-24T00:00:00"/>
  </r>
  <r>
    <x v="1"/>
    <s v="T20N R095W S17 fLEWIS-MESAVERDE/ALMOND"/>
    <n v="3627"/>
    <x v="0"/>
    <x v="0"/>
    <x v="28"/>
    <s v="SE NE"/>
    <n v="17"/>
    <n v="20"/>
    <n v="95"/>
    <n v="41.712389999999999"/>
    <n v="-108.126361"/>
    <s v="4903724559"/>
    <s v="RED DESERT 17-2"/>
    <x v="0"/>
    <s v="LEWIS-MESAVERDE/ALMOND"/>
    <m/>
    <m/>
    <m/>
    <x v="0"/>
    <s v="7930"/>
    <m/>
    <n v="9500"/>
    <n v="9568"/>
    <x v="5"/>
    <d v="2002-04-11T00:00:00"/>
    <n v="7"/>
    <x v="1"/>
    <n v="448"/>
    <n v="83"/>
    <n v="2908"/>
    <m/>
    <x v="1"/>
    <n v="4200"/>
    <n v="2074"/>
    <m/>
    <x v="0"/>
    <n v="155"/>
    <n v="9892"/>
    <x v="0"/>
    <s v="ANADARKO PETROLEUM CORP"/>
    <n v="22.3552"/>
    <n v="6.8300700000000001"/>
    <n v="126.49799999999999"/>
    <n v="0"/>
    <n v="155.68326999999999"/>
    <n v="118.482"/>
    <n v="33.992859999999993"/>
    <n v="0"/>
    <x v="1"/>
    <n v="3.2271000000000001"/>
    <n v="155.70195999999999"/>
    <n v="-6.0022114729052256E-5"/>
    <n v="9868"/>
    <n v="-1.2145748987854252E-3"/>
    <n v="0.14359410616182458"/>
    <n v="4.3871573355313005E-2"/>
    <n v="0.81253432048286234"/>
    <n v="0.76095381201367029"/>
    <n v="0.21832005197622428"/>
    <n v="2.0726136010105464E-2"/>
    <x v="0"/>
    <n v="24"/>
    <x v="0"/>
    <m/>
    <m/>
    <x v="0"/>
    <m/>
    <x v="0"/>
    <x v="0"/>
    <m/>
    <x v="0"/>
    <x v="0"/>
    <x v="0"/>
    <m/>
    <x v="0"/>
    <x v="0"/>
    <x v="0"/>
    <x v="0"/>
    <x v="0"/>
    <x v="0"/>
    <x v="0"/>
    <x v="0"/>
    <x v="0"/>
    <x v="0"/>
    <x v="0"/>
    <x v="0"/>
    <x v="0"/>
    <m/>
    <x v="0"/>
    <x v="0"/>
    <x v="0"/>
    <x v="0"/>
    <x v="0"/>
    <s v="WELLHEAD"/>
    <n v="20020411"/>
    <x v="0"/>
    <s v="CHAMPION TECHNOLOGIES VERNAL UT"/>
    <m/>
    <m/>
    <d v="2002-04-24T00:00:00"/>
  </r>
  <r>
    <x v="1"/>
    <s v="T20N R095W S17 fLEWIS-MESAVERDE/ALMOND"/>
    <n v="3630"/>
    <x v="0"/>
    <x v="0"/>
    <x v="28"/>
    <s v="SW SE"/>
    <n v="17"/>
    <n v="20"/>
    <n v="95"/>
    <n v="41.705559999999998"/>
    <n v="-108.127167"/>
    <s v="4903724828"/>
    <s v="RED DESERT 17-3"/>
    <x v="0"/>
    <s v="LEWIS-MESAVERDE/ALMOND"/>
    <m/>
    <m/>
    <m/>
    <x v="0"/>
    <s v="7895"/>
    <m/>
    <n v="9570"/>
    <n v="9526"/>
    <x v="5"/>
    <d v="2002-04-11T00:00:00"/>
    <n v="7"/>
    <x v="1"/>
    <n v="200"/>
    <n v="180"/>
    <n v="3264"/>
    <m/>
    <x v="1"/>
    <n v="4880"/>
    <n v="1464"/>
    <m/>
    <x v="0"/>
    <n v="245"/>
    <n v="10251"/>
    <x v="0"/>
    <s v="ANADARKO PETROLEUM CORP"/>
    <n v="9.98"/>
    <n v="14.812200000000001"/>
    <n v="141.98399999999998"/>
    <n v="0"/>
    <n v="166.77619999999999"/>
    <n v="137.66479999999999"/>
    <n v="23.994959999999999"/>
    <n v="0"/>
    <x v="1"/>
    <n v="5.1009000000000002"/>
    <n v="166.76065999999997"/>
    <n v="4.6591552130147342E-5"/>
    <n v="10233"/>
    <n v="-8.7873462214411243E-4"/>
    <n v="5.9840672709895064E-2"/>
    <n v="8.8814830893137034E-2"/>
    <n v="0.85134449639696785"/>
    <n v="0.82552323791474569"/>
    <n v="0.1438886125780505"/>
    <n v="3.0588149507203923E-2"/>
    <x v="0"/>
    <n v="18"/>
    <x v="0"/>
    <m/>
    <m/>
    <x v="0"/>
    <m/>
    <x v="0"/>
    <x v="0"/>
    <m/>
    <x v="0"/>
    <x v="0"/>
    <x v="0"/>
    <m/>
    <x v="0"/>
    <x v="0"/>
    <x v="0"/>
    <x v="0"/>
    <x v="0"/>
    <x v="0"/>
    <x v="0"/>
    <x v="0"/>
    <x v="0"/>
    <x v="0"/>
    <x v="0"/>
    <x v="0"/>
    <x v="0"/>
    <m/>
    <x v="0"/>
    <x v="0"/>
    <x v="0"/>
    <x v="0"/>
    <x v="0"/>
    <s v="WELLHEAD"/>
    <n v="20020411"/>
    <x v="0"/>
    <s v="CHAMPION TECHNOLOGIES VERNAL UT"/>
    <m/>
    <m/>
    <d v="2002-04-24T00:00:00"/>
  </r>
  <r>
    <x v="1"/>
    <s v="T20N R095W S17 fLEWIS-MESAVERDE/ALMOND"/>
    <n v="3628"/>
    <x v="0"/>
    <x v="0"/>
    <x v="28"/>
    <s v="SE SW"/>
    <n v="17"/>
    <n v="20"/>
    <n v="95"/>
    <n v="41.705390000000001"/>
    <n v="-108.13594000000001"/>
    <s v="4903724829"/>
    <s v="RED DESERT 17-4"/>
    <x v="0"/>
    <s v="LEWIS-MESAVERDE/ALMOND"/>
    <m/>
    <m/>
    <m/>
    <x v="0"/>
    <s v="7841"/>
    <m/>
    <n v="9379"/>
    <n v="9333"/>
    <x v="5"/>
    <d v="2002-04-11T00:00:00"/>
    <n v="7"/>
    <x v="1"/>
    <n v="448"/>
    <n v="117"/>
    <n v="3431"/>
    <m/>
    <x v="1"/>
    <n v="5180"/>
    <n v="1830"/>
    <m/>
    <x v="0"/>
    <n v="245"/>
    <n v="11292"/>
    <x v="0"/>
    <s v="ANADARKO PETROLEUM CORP"/>
    <n v="22.3552"/>
    <n v="9.627930000000001"/>
    <n v="149.24849999999998"/>
    <n v="0"/>
    <n v="181.23163"/>
    <n v="146.12780000000001"/>
    <n v="29.993699999999997"/>
    <n v="0"/>
    <x v="1"/>
    <n v="5.1009000000000002"/>
    <n v="181.22239999999999"/>
    <n v="2.5465298316595602E-5"/>
    <n v="11251"/>
    <n v="-1.8187463957769596E-3"/>
    <n v="0.12335153637364515"/>
    <n v="5.3124998103256042E-2"/>
    <n v="0.82352346552309874"/>
    <n v="0.80634513172764521"/>
    <n v="0.16550768558412204"/>
    <n v="2.8147182688232804E-2"/>
    <x v="0"/>
    <n v="41"/>
    <x v="0"/>
    <m/>
    <m/>
    <x v="0"/>
    <m/>
    <x v="0"/>
    <x v="0"/>
    <m/>
    <x v="0"/>
    <x v="0"/>
    <x v="0"/>
    <m/>
    <x v="0"/>
    <x v="0"/>
    <x v="0"/>
    <x v="0"/>
    <x v="0"/>
    <x v="0"/>
    <x v="0"/>
    <x v="0"/>
    <x v="0"/>
    <x v="0"/>
    <x v="0"/>
    <x v="0"/>
    <x v="0"/>
    <m/>
    <x v="0"/>
    <x v="0"/>
    <x v="0"/>
    <x v="0"/>
    <x v="0"/>
    <s v="WELLHEAD"/>
    <n v="20020411"/>
    <x v="0"/>
    <s v="CHAMPION TECHNOLOGIES VERNAL UT"/>
    <m/>
    <m/>
    <d v="2002-04-24T00:00:00"/>
  </r>
  <r>
    <x v="1"/>
    <s v="T20N R095W S16 fMESAVERDE"/>
    <n v="3805"/>
    <x v="0"/>
    <x v="0"/>
    <x v="28"/>
    <s v="SE SE"/>
    <n v="16"/>
    <n v="20"/>
    <n v="95"/>
    <n v="41.705517"/>
    <n v="-108.106413"/>
    <s v="4903723860"/>
    <s v="SPIKE STATE 1"/>
    <x v="0"/>
    <s v="MESAVERDE"/>
    <m/>
    <m/>
    <m/>
    <x v="0"/>
    <s v="9204"/>
    <m/>
    <n v="9819"/>
    <n v="9400"/>
    <x v="2"/>
    <d v="1999-04-20T00:00:00"/>
    <n v="8.56"/>
    <x v="1"/>
    <n v="45"/>
    <n v="11"/>
    <n v="4998"/>
    <n v="45"/>
    <x v="1"/>
    <n v="6283"/>
    <n v="2778"/>
    <n v="35"/>
    <x v="0"/>
    <n v="10"/>
    <n v="12353"/>
    <x v="0"/>
    <s v="YATES PETROLEUM"/>
    <n v="2.2454999999999998"/>
    <n v="0.90519000000000005"/>
    <n v="217.41299999999998"/>
    <n v="1.1511"/>
    <n v="221.71478999999999"/>
    <n v="177.24342999999999"/>
    <n v="45.531419999999997"/>
    <n v="1.16655"/>
    <x v="1"/>
    <n v="0.20820000000000002"/>
    <n v="224.14959999999999"/>
    <n v="-5.4608756711878228E-3"/>
    <n v="14205"/>
    <n v="6.9734166729422398E-2"/>
    <n v="1.0127876448837716E-2"/>
    <n v="4.0826775696831052E-3"/>
    <n v="0.98578944598147922"/>
    <n v="0.79073721300417221"/>
    <n v="0.20312960629865054"/>
    <n v="9.2884395064724641E-4"/>
    <x v="0"/>
    <n v="0.59"/>
    <x v="0"/>
    <m/>
    <m/>
    <x v="0"/>
    <n v="21800"/>
    <x v="2"/>
    <x v="0"/>
    <n v="172.4"/>
    <x v="2"/>
    <x v="1"/>
    <x v="2"/>
    <m/>
    <x v="1"/>
    <x v="2"/>
    <x v="2"/>
    <x v="2"/>
    <x v="0"/>
    <x v="0"/>
    <x v="0"/>
    <x v="2"/>
    <x v="0"/>
    <x v="0"/>
    <x v="0"/>
    <x v="1"/>
    <x v="0"/>
    <n v="7.0000000000000007E-2"/>
    <x v="0"/>
    <x v="0"/>
    <x v="0"/>
    <x v="0"/>
    <x v="0"/>
    <m/>
    <n v="19990420"/>
    <x v="0"/>
    <s v="BEUERMAN AND ASSOCIATES BUTTE MT"/>
    <m/>
    <m/>
    <d v="1999-05-28T00:00:00"/>
  </r>
  <r>
    <x v="1"/>
    <s v="T20N R095W S16 fLEWIS"/>
    <m/>
    <x v="1"/>
    <x v="3"/>
    <x v="0"/>
    <s v="NW NW"/>
    <n v="16"/>
    <n v="20"/>
    <n v="95"/>
    <n v="41.712789999999998"/>
    <n v="-108.11667"/>
    <s v="4903723980"/>
    <s v="SPIKE STATES #3"/>
    <x v="0"/>
    <s v="LEWIS"/>
    <m/>
    <m/>
    <m/>
    <x v="0"/>
    <m/>
    <n v="7351"/>
    <n v="9890"/>
    <n v="7693"/>
    <x v="2"/>
    <d v="2001-08-07T00:00:00"/>
    <n v="7.87"/>
    <x v="0"/>
    <n v="40"/>
    <m/>
    <n v="2985"/>
    <m/>
    <x v="1"/>
    <n v="3000"/>
    <n v="3050"/>
    <m/>
    <x v="0"/>
    <m/>
    <n v="9107"/>
    <x v="0"/>
    <s v="BJ SERVICES, NO PROJECT #"/>
    <n v="1.996"/>
    <n v="0"/>
    <n v="129.8475"/>
    <n v="0"/>
    <n v="131.84350000000001"/>
    <n v="84.63"/>
    <n v="49.989499999999992"/>
    <n v="0"/>
    <x v="1"/>
    <n v="0"/>
    <n v="134.61949999999999"/>
    <n v="-1.0417956714440587E-2"/>
    <n v="9075"/>
    <n v="-1.7599824001759982E-3"/>
    <n v="1.5139161202486281E-2"/>
    <n v="0"/>
    <n v="0.98486083879751363"/>
    <n v="0.62866078094183975"/>
    <n v="0.3713392190581602"/>
    <n v="0"/>
    <x v="0"/>
    <n v="7"/>
    <x v="0"/>
    <m/>
    <n v="0.9"/>
    <x v="0"/>
    <m/>
    <x v="0"/>
    <x v="0"/>
    <m/>
    <x v="0"/>
    <x v="0"/>
    <x v="0"/>
    <m/>
    <x v="0"/>
    <x v="0"/>
    <x v="0"/>
    <x v="0"/>
    <x v="0"/>
    <x v="0"/>
    <x v="0"/>
    <x v="0"/>
    <x v="0"/>
    <x v="0"/>
    <x v="0"/>
    <x v="0"/>
    <x v="0"/>
    <m/>
    <x v="0"/>
    <x v="0"/>
    <x v="0"/>
    <x v="0"/>
    <x v="0"/>
    <m/>
    <m/>
    <x v="0"/>
    <m/>
    <m/>
    <m/>
    <m/>
  </r>
  <r>
    <x v="1"/>
    <s v="T20N R095W S15 fLEWIS-MESAVERDE"/>
    <n v="4088"/>
    <x v="0"/>
    <x v="0"/>
    <x v="10"/>
    <s v="SW SW"/>
    <n v="15"/>
    <n v="20"/>
    <n v="95"/>
    <n v="41.705710000000003"/>
    <n v="-108.097954"/>
    <s v="4903725235"/>
    <s v="RED DESERT 15-02"/>
    <x v="0"/>
    <s v="LEWIS-MESAVERDE"/>
    <m/>
    <m/>
    <m/>
    <x v="0"/>
    <s v="7564"/>
    <m/>
    <n v="9698"/>
    <n v="9695"/>
    <x v="2"/>
    <d v="2003-06-06T00:00:00"/>
    <n v="7.83"/>
    <x v="1"/>
    <n v="13.4"/>
    <n v="2.19"/>
    <n v="2761"/>
    <n v="22.4"/>
    <x v="1"/>
    <n v="3599"/>
    <n v="1352"/>
    <m/>
    <x v="0"/>
    <n v="10"/>
    <n v="7820"/>
    <x v="0"/>
    <s v="BP AMERICA PRODUCTION CO"/>
    <n v="0.66866000000000003"/>
    <n v="0.18021509999999999"/>
    <n v="120.1035"/>
    <n v="0.57299199999999995"/>
    <n v="121.5253671"/>
    <n v="101.52779"/>
    <n v="22.159279999999999"/>
    <n v="0"/>
    <x v="1"/>
    <n v="0.20820000000000002"/>
    <n v="123.89527"/>
    <n v="-9.6564939607517615E-3"/>
    <n v="7759.99"/>
    <n v="-3.8517354632448559E-3"/>
    <n v="5.5022257159674116E-3"/>
    <n v="1.4829422391434192E-3"/>
    <n v="0.99301483204488916"/>
    <n v="0.8194646171722294"/>
    <n v="0.17885493126573759"/>
    <n v="1.680451562032998E-3"/>
    <x v="0"/>
    <n v="18.3"/>
    <x v="0"/>
    <m/>
    <m/>
    <x v="0"/>
    <n v="11720"/>
    <x v="0"/>
    <x v="0"/>
    <m/>
    <x v="0"/>
    <x v="0"/>
    <x v="0"/>
    <n v="0.6"/>
    <x v="0"/>
    <x v="0"/>
    <x v="0"/>
    <x v="0"/>
    <x v="0"/>
    <x v="0"/>
    <x v="0"/>
    <x v="0"/>
    <x v="0"/>
    <x v="0"/>
    <x v="0"/>
    <x v="0"/>
    <x v="0"/>
    <m/>
    <x v="0"/>
    <x v="0"/>
    <x v="0"/>
    <x v="0"/>
    <x v="0"/>
    <m/>
    <n v="20030606"/>
    <x v="0"/>
    <s v="BP AMERICA"/>
    <m/>
    <m/>
    <d v="2003-06-08T00:00:00"/>
  </r>
  <r>
    <x v="0"/>
    <s v="T20N R095W S14 fMESAVERDE"/>
    <n v="49008065"/>
    <x v="0"/>
    <x v="0"/>
    <x v="28"/>
    <m/>
    <s v="14"/>
    <s v=" 20"/>
    <s v=" 95"/>
    <n v="41.705359999999999"/>
    <n v="-108.06665"/>
    <s v="4903705791"/>
    <s v="UNIT A-2"/>
    <x v="0"/>
    <s v="MESAVERDE"/>
    <m/>
    <m/>
    <n v="426"/>
    <x v="0"/>
    <n v="9440"/>
    <n v="9866"/>
    <n v="10340"/>
    <n v="9887"/>
    <x v="4"/>
    <m/>
    <n v="8.3000001907348633"/>
    <x v="0"/>
    <n v="102"/>
    <n v="33"/>
    <n v="6053"/>
    <n v="-3"/>
    <x v="0"/>
    <n v="8200"/>
    <n v="2269"/>
    <m/>
    <x v="0"/>
    <n v="128"/>
    <n v="15633"/>
    <x v="0"/>
    <m/>
    <n v="5.0898000000000003"/>
    <n v="2.71557"/>
    <n v="263.30549999999999"/>
    <n v="0"/>
    <n v="271.11086999999998"/>
    <n v="231.322"/>
    <n v="37.188909999999993"/>
    <m/>
    <x v="0"/>
    <n v="2.6649600000000002"/>
    <n v="271.17586999999997"/>
    <n v="-1.1986278698239556E-4"/>
    <n v="16779"/>
    <n v="3.5357275083302483E-2"/>
    <n v="1.8773869155449211E-2"/>
    <n v="1.0016455629388819E-2"/>
    <n v="0.97120967521516199"/>
    <n v="0.85303312569809409"/>
    <n v="0.13713945123509697"/>
    <n v="9.8274230668090063E-3"/>
    <x v="0"/>
    <m/>
    <x v="0"/>
    <m/>
    <m/>
    <x v="0"/>
    <m/>
    <x v="0"/>
    <x v="0"/>
    <m/>
    <x v="0"/>
    <x v="0"/>
    <x v="0"/>
    <m/>
    <x v="0"/>
    <x v="0"/>
    <x v="0"/>
    <x v="0"/>
    <x v="0"/>
    <x v="0"/>
    <x v="0"/>
    <x v="0"/>
    <x v="0"/>
    <x v="0"/>
    <x v="0"/>
    <x v="0"/>
    <x v="0"/>
    <m/>
    <x v="0"/>
    <x v="0"/>
    <x v="0"/>
    <x v="0"/>
    <x v="0"/>
    <s v="PRODUCTION TEST"/>
    <m/>
    <x v="0"/>
    <m/>
    <m/>
    <m/>
    <m/>
  </r>
  <r>
    <x v="0"/>
    <s v="T20N R095W S13 fMESAVERDE/ALMOND"/>
    <n v="49015982"/>
    <x v="0"/>
    <x v="0"/>
    <x v="28"/>
    <m/>
    <s v="13"/>
    <s v=" 20"/>
    <s v=" 95"/>
    <n v="41.7136"/>
    <n v="-108.05419999999999"/>
    <m/>
    <s v="UNIT B-1"/>
    <x v="0"/>
    <s v="MESAVERDE/ALMOND"/>
    <m/>
    <m/>
    <n v="112"/>
    <x v="0"/>
    <n v="9955"/>
    <n v="10067"/>
    <m/>
    <m/>
    <x v="0"/>
    <m/>
    <n v="7.1999998092651367"/>
    <x v="2"/>
    <n v="220"/>
    <n v="20"/>
    <n v="5526"/>
    <n v="-3"/>
    <x v="0"/>
    <n v="7800"/>
    <n v="1964"/>
    <m/>
    <x v="0"/>
    <n v="41"/>
    <n v="14197"/>
    <x v="0"/>
    <m/>
    <n v="10.978"/>
    <n v="1.6457999999999999"/>
    <n v="240.38099999999997"/>
    <n v="0"/>
    <n v="253.00479999999996"/>
    <n v="220.03799999999998"/>
    <n v="32.189959999999999"/>
    <m/>
    <x v="0"/>
    <n v="0.85362000000000005"/>
    <n v="253.08158"/>
    <n v="-1.5171323124728636E-4"/>
    <n v="15565"/>
    <n v="4.5964652913110679E-2"/>
    <n v="4.3390481129211782E-2"/>
    <n v="6.5050149246180314E-3"/>
    <n v="0.95010450394617019"/>
    <n v="0.86943506516752411"/>
    <n v="0.12719203033266979"/>
    <n v="3.3729044998059522E-3"/>
    <x v="0"/>
    <m/>
    <x v="0"/>
    <m/>
    <m/>
    <x v="0"/>
    <m/>
    <x v="0"/>
    <x v="0"/>
    <m/>
    <x v="0"/>
    <x v="0"/>
    <x v="0"/>
    <m/>
    <x v="0"/>
    <x v="0"/>
    <x v="0"/>
    <x v="0"/>
    <x v="0"/>
    <x v="0"/>
    <x v="0"/>
    <x v="0"/>
    <x v="0"/>
    <x v="0"/>
    <x v="0"/>
    <x v="0"/>
    <x v="0"/>
    <m/>
    <x v="0"/>
    <x v="0"/>
    <x v="0"/>
    <x v="0"/>
    <x v="0"/>
    <s v="DST"/>
    <m/>
    <x v="0"/>
    <m/>
    <m/>
    <m/>
    <m/>
  </r>
  <r>
    <x v="1"/>
    <s v="T20N R095W S13 fMESAVERDE/ALMOND"/>
    <n v="3623"/>
    <x v="0"/>
    <x v="0"/>
    <x v="28"/>
    <s v="SE NE"/>
    <n v="13"/>
    <n v="20"/>
    <n v="95"/>
    <n v="41.713079999999998"/>
    <n v="-108.04897200000001"/>
    <s v="4903724703"/>
    <s v="RED DESERT 13-2"/>
    <x v="0"/>
    <s v="MESAVERDE/ALMOND"/>
    <m/>
    <m/>
    <m/>
    <x v="0"/>
    <s v="9546"/>
    <m/>
    <n v="10045"/>
    <n v="9990"/>
    <x v="5"/>
    <d v="2002-04-11T00:00:00"/>
    <n v="7"/>
    <x v="1"/>
    <n v="304"/>
    <n v="194"/>
    <n v="5538"/>
    <m/>
    <x v="1"/>
    <n v="8500"/>
    <n v="1830"/>
    <m/>
    <x v="0"/>
    <n v="108"/>
    <n v="16485"/>
    <x v="0"/>
    <s v="ANADARKO PETROLEUM CORP."/>
    <n v="15.169599999999999"/>
    <n v="15.964260000000001"/>
    <n v="240.90299999999999"/>
    <n v="0"/>
    <n v="272.03685999999999"/>
    <n v="239.785"/>
    <n v="29.993699999999997"/>
    <n v="0"/>
    <x v="1"/>
    <n v="2.2485600000000003"/>
    <n v="272.02726000000001"/>
    <n v="1.7644979051325101E-5"/>
    <n v="16474"/>
    <n v="-3.3374798992687887E-4"/>
    <n v="5.5763031524477966E-2"/>
    <n v="5.8684179783577865E-2"/>
    <n v="0.8855527886919442"/>
    <n v="0.88147415814135677"/>
    <n v="0.11025990556975795"/>
    <n v="8.2659362888851656E-3"/>
    <x v="0"/>
    <n v="11"/>
    <x v="0"/>
    <m/>
    <m/>
    <x v="0"/>
    <m/>
    <x v="0"/>
    <x v="0"/>
    <m/>
    <x v="0"/>
    <x v="0"/>
    <x v="0"/>
    <m/>
    <x v="0"/>
    <x v="0"/>
    <x v="0"/>
    <x v="0"/>
    <x v="0"/>
    <x v="0"/>
    <x v="0"/>
    <x v="0"/>
    <x v="0"/>
    <x v="0"/>
    <x v="0"/>
    <x v="0"/>
    <x v="0"/>
    <m/>
    <x v="0"/>
    <x v="0"/>
    <x v="0"/>
    <x v="0"/>
    <x v="0"/>
    <s v="WELLHEAD"/>
    <n v="20020411"/>
    <x v="0"/>
    <s v="CHAMPION TECHNOLOGIES VERNAL UT"/>
    <m/>
    <m/>
    <d v="2002-04-24T00:00:00"/>
  </r>
  <r>
    <x v="1"/>
    <s v="T20N R095W S13 fMESAVERDE/ALMOND"/>
    <n v="3626"/>
    <x v="0"/>
    <x v="0"/>
    <x v="28"/>
    <s v="NW NW"/>
    <n v="13"/>
    <n v="20"/>
    <n v="95"/>
    <n v="41.713360000000002"/>
    <n v="-108.058944"/>
    <s v="4903724704"/>
    <s v="RED DESERT 13-1"/>
    <x v="0"/>
    <s v="MESAVERDE/ALMOND"/>
    <m/>
    <m/>
    <m/>
    <x v="0"/>
    <s v="9516"/>
    <m/>
    <n v="10040"/>
    <n v="9906"/>
    <x v="5"/>
    <d v="2002-04-11T00:00:00"/>
    <n v="7"/>
    <x v="1"/>
    <n v="320"/>
    <n v="146"/>
    <n v="5599"/>
    <m/>
    <x v="1"/>
    <n v="8200"/>
    <n v="1586"/>
    <m/>
    <x v="0"/>
    <n v="683"/>
    <n v="16571"/>
    <x v="0"/>
    <s v="ANADARKO PETROLEUM CORP"/>
    <n v="15.968"/>
    <n v="12.014340000000001"/>
    <n v="243.55649999999997"/>
    <n v="0"/>
    <n v="271.53883999999999"/>
    <n v="231.322"/>
    <n v="25.994539999999997"/>
    <n v="0"/>
    <x v="1"/>
    <n v="14.220060000000002"/>
    <n v="271.53659999999996"/>
    <n v="4.1246571563407204E-6"/>
    <n v="16534"/>
    <n v="-1.1176559432109954E-3"/>
    <n v="5.880558376105606E-2"/>
    <n v="4.4245383091420738E-2"/>
    <n v="0.89694903314752317"/>
    <n v="0.85189989121171894"/>
    <n v="9.5731256854508756E-2"/>
    <n v="5.2368851933772477E-2"/>
    <x v="0"/>
    <n v="37"/>
    <x v="0"/>
    <m/>
    <m/>
    <x v="0"/>
    <m/>
    <x v="0"/>
    <x v="0"/>
    <m/>
    <x v="0"/>
    <x v="0"/>
    <x v="0"/>
    <m/>
    <x v="0"/>
    <x v="0"/>
    <x v="0"/>
    <x v="0"/>
    <x v="0"/>
    <x v="0"/>
    <x v="0"/>
    <x v="0"/>
    <x v="0"/>
    <x v="0"/>
    <x v="0"/>
    <x v="0"/>
    <x v="0"/>
    <m/>
    <x v="0"/>
    <x v="0"/>
    <x v="0"/>
    <x v="0"/>
    <x v="0"/>
    <s v="WELLHEAD"/>
    <n v="20020411"/>
    <x v="0"/>
    <s v="CHAMPION TECHNOLOGIES VERNAL UT"/>
    <m/>
    <m/>
    <d v="2002-04-24T00:00:00"/>
  </r>
  <r>
    <x v="1"/>
    <s v="T20N R095W S13 fMESAVERDE/ALMOND"/>
    <n v="3594"/>
    <x v="0"/>
    <x v="0"/>
    <x v="28"/>
    <s v="NW SE"/>
    <n v="13"/>
    <n v="20"/>
    <n v="95"/>
    <n v="41.70758"/>
    <n v="-108.05146000000001"/>
    <s v="4903720147"/>
    <s v="UPRR 33-13"/>
    <x v="0"/>
    <s v="MESAVERDE/ALMOND"/>
    <m/>
    <m/>
    <m/>
    <x v="0"/>
    <s v="9483"/>
    <m/>
    <n v="9692"/>
    <n v="9638"/>
    <x v="5"/>
    <d v="2003-02-19T00:00:00"/>
    <n v="7"/>
    <x v="1"/>
    <n v="448"/>
    <n v="122"/>
    <n v="6416"/>
    <m/>
    <x v="1"/>
    <n v="10360"/>
    <n v="1037"/>
    <m/>
    <x v="0"/>
    <n v="108"/>
    <n v="18506"/>
    <x v="0"/>
    <s v="ANADARKO PETROLEUM CORP"/>
    <n v="22.3552"/>
    <n v="10.03938"/>
    <n v="279.096"/>
    <n v="0"/>
    <n v="311.49058000000002"/>
    <n v="292.25560000000002"/>
    <n v="16.996429999999997"/>
    <n v="0"/>
    <x v="1"/>
    <n v="2.2485600000000003"/>
    <n v="311.50058999999999"/>
    <n v="-1.6067643462692509E-5"/>
    <n v="18491"/>
    <n v="-4.0543827877936048E-4"/>
    <n v="7.1768462468431618E-2"/>
    <n v="3.2230123941468791E-2"/>
    <n v="0.89600141359009955"/>
    <n v="0.93821844767613449"/>
    <n v="5.4563074824352652E-2"/>
    <n v="7.2184774995129233E-3"/>
    <x v="0"/>
    <n v="15"/>
    <x v="0"/>
    <m/>
    <m/>
    <x v="0"/>
    <m/>
    <x v="0"/>
    <x v="0"/>
    <m/>
    <x v="0"/>
    <x v="0"/>
    <x v="0"/>
    <m/>
    <x v="0"/>
    <x v="0"/>
    <x v="0"/>
    <x v="0"/>
    <x v="0"/>
    <x v="0"/>
    <x v="0"/>
    <x v="0"/>
    <x v="0"/>
    <x v="0"/>
    <x v="0"/>
    <x v="0"/>
    <x v="0"/>
    <m/>
    <x v="0"/>
    <x v="0"/>
    <x v="0"/>
    <x v="0"/>
    <x v="0"/>
    <s v="WELLHEAD"/>
    <n v="20030219"/>
    <x v="0"/>
    <s v="CHAMPION TECHNOLOGIES VERNAL UT"/>
    <m/>
    <m/>
    <d v="2003-02-25T00:00:00"/>
  </r>
  <r>
    <x v="0"/>
    <s v="T20N R095W S12 fMESAVERDE"/>
    <n v="49008064"/>
    <x v="0"/>
    <x v="0"/>
    <x v="28"/>
    <m/>
    <s v="12"/>
    <s v=" 20"/>
    <s v=" 95"/>
    <n v="41.719569999999997"/>
    <n v="-108.04738"/>
    <s v="4903705802"/>
    <s v="UNIT NO. 1"/>
    <x v="0"/>
    <s v="MESAVERDE"/>
    <m/>
    <m/>
    <n v="35"/>
    <x v="0"/>
    <n v="9690"/>
    <n v="9725"/>
    <n v="10474"/>
    <n v="9770"/>
    <x v="1"/>
    <m/>
    <n v="7.6999998092651367"/>
    <x v="0"/>
    <n v="143"/>
    <n v="52"/>
    <n v="5343"/>
    <n v="-3"/>
    <x v="0"/>
    <n v="7100"/>
    <n v="1635"/>
    <m/>
    <x v="0"/>
    <n v="807"/>
    <n v="14250"/>
    <x v="0"/>
    <m/>
    <n v="7.1356999999999999"/>
    <n v="4.2790800000000004"/>
    <n v="232.42049999999998"/>
    <n v="0"/>
    <n v="243.83527999999998"/>
    <n v="200.291"/>
    <n v="26.797649999999997"/>
    <m/>
    <x v="0"/>
    <n v="16.801740000000002"/>
    <n v="243.89039"/>
    <n v="-1.1299384754551327E-4"/>
    <n v="15074"/>
    <n v="2.8099849952257536E-2"/>
    <n v="2.9264428018783831E-2"/>
    <n v="1.7549060168815606E-2"/>
    <n v="0.95318651181240055"/>
    <n v="0.82123366976452006"/>
    <n v="0.1098757929740487"/>
    <n v="6.8890537261431267E-2"/>
    <x v="0"/>
    <m/>
    <x v="0"/>
    <m/>
    <m/>
    <x v="0"/>
    <m/>
    <x v="0"/>
    <x v="0"/>
    <m/>
    <x v="0"/>
    <x v="0"/>
    <x v="0"/>
    <m/>
    <x v="0"/>
    <x v="0"/>
    <x v="0"/>
    <x v="0"/>
    <x v="0"/>
    <x v="0"/>
    <x v="0"/>
    <x v="0"/>
    <x v="0"/>
    <x v="0"/>
    <x v="0"/>
    <x v="0"/>
    <x v="0"/>
    <m/>
    <x v="0"/>
    <x v="0"/>
    <x v="0"/>
    <x v="0"/>
    <x v="0"/>
    <s v="PRODUCTION"/>
    <m/>
    <x v="0"/>
    <m/>
    <m/>
    <m/>
    <m/>
  </r>
  <r>
    <x v="1"/>
    <s v="T20N R095W S11 fMESAVERDE/ALMOND"/>
    <n v="3605"/>
    <x v="0"/>
    <x v="0"/>
    <x v="28"/>
    <s v="NW SE"/>
    <n v="11"/>
    <n v="20"/>
    <n v="95"/>
    <n v="41.720559999999999"/>
    <n v="-108.068667"/>
    <s v="4903724561"/>
    <s v="OBERLIN 3-11"/>
    <x v="0"/>
    <s v="MESAVERDE/ALMOND"/>
    <m/>
    <m/>
    <m/>
    <x v="0"/>
    <s v="9504"/>
    <m/>
    <n v="10068"/>
    <n v="10015"/>
    <x v="5"/>
    <d v="2002-04-11T00:00:00"/>
    <n v="7"/>
    <x v="1"/>
    <n v="208"/>
    <n v="190"/>
    <n v="4816"/>
    <m/>
    <x v="1"/>
    <n v="7100"/>
    <n v="1952"/>
    <m/>
    <x v="0"/>
    <n v="155"/>
    <n v="14440"/>
    <x v="0"/>
    <s v="ANADARKO PETROLEUM CORP"/>
    <n v="10.379200000000001"/>
    <n v="15.6351"/>
    <n v="209.49599999999998"/>
    <n v="0"/>
    <n v="235.51029999999997"/>
    <n v="200.291"/>
    <n v="31.993279999999995"/>
    <n v="0"/>
    <x v="1"/>
    <n v="3.2271000000000001"/>
    <n v="235.51138"/>
    <n v="-2.2928880896313902E-6"/>
    <n v="14421"/>
    <n v="-6.583278472679394E-4"/>
    <n v="4.4071108567226153E-2"/>
    <n v="6.6388179200654929E-2"/>
    <n v="0.88954071223211895"/>
    <n v="0.85045147287574807"/>
    <n v="0.13584600455400497"/>
    <n v="1.3702522570246924E-2"/>
    <x v="0"/>
    <n v="19"/>
    <x v="0"/>
    <m/>
    <m/>
    <x v="0"/>
    <m/>
    <x v="0"/>
    <x v="0"/>
    <m/>
    <x v="0"/>
    <x v="0"/>
    <x v="0"/>
    <m/>
    <x v="0"/>
    <x v="0"/>
    <x v="0"/>
    <x v="0"/>
    <x v="0"/>
    <x v="0"/>
    <x v="0"/>
    <x v="0"/>
    <x v="0"/>
    <x v="0"/>
    <x v="0"/>
    <x v="0"/>
    <x v="0"/>
    <m/>
    <x v="0"/>
    <x v="0"/>
    <x v="0"/>
    <x v="0"/>
    <x v="0"/>
    <s v="WELLHEAD"/>
    <n v="20020411"/>
    <x v="0"/>
    <s v="CHAMPION TECHNOLOGIES VERNAL UT"/>
    <m/>
    <m/>
    <d v="2002-04-24T00:00:00"/>
  </r>
  <r>
    <x v="1"/>
    <s v="T20N R095W S11 fMESAVERDE/ALMOND"/>
    <n v="3622"/>
    <x v="0"/>
    <x v="0"/>
    <x v="28"/>
    <s v="SW SW"/>
    <n v="11"/>
    <n v="20"/>
    <n v="95"/>
    <n v="41.720610000000001"/>
    <n v="-108.07852800000001"/>
    <s v="4903724560"/>
    <s v="OBERLIN 2-11"/>
    <x v="0"/>
    <s v="MESAVERDE/ALMOND"/>
    <m/>
    <m/>
    <m/>
    <x v="0"/>
    <s v="9503"/>
    <m/>
    <n v="10007"/>
    <n v="9970"/>
    <x v="5"/>
    <d v="2002-04-11T00:00:00"/>
    <n v="7"/>
    <x v="1"/>
    <n v="368"/>
    <n v="175"/>
    <n v="4565"/>
    <m/>
    <x v="1"/>
    <n v="7200"/>
    <n v="1586"/>
    <m/>
    <x v="0"/>
    <n v="108"/>
    <n v="14021"/>
    <x v="0"/>
    <s v="ANADARKO PETROLEUM CORP"/>
    <n v="18.363199999999999"/>
    <n v="14.40075"/>
    <n v="198.57749999999999"/>
    <n v="0"/>
    <n v="231.34144999999998"/>
    <n v="203.11199999999999"/>
    <n v="25.994539999999997"/>
    <n v="0"/>
    <x v="1"/>
    <n v="2.2485600000000003"/>
    <n v="231.35509999999999"/>
    <n v="-2.9500976395896178E-5"/>
    <n v="14002"/>
    <n v="-6.780144880990615E-4"/>
    <n v="7.9377042030297648E-2"/>
    <n v="6.2248896598512723E-2"/>
    <n v="0.85837406137118966"/>
    <n v="0.87792315795070008"/>
    <n v="0.11235775653962242"/>
    <n v="9.719085509677549E-3"/>
    <x v="0"/>
    <n v="19"/>
    <x v="0"/>
    <m/>
    <m/>
    <x v="0"/>
    <m/>
    <x v="0"/>
    <x v="0"/>
    <m/>
    <x v="0"/>
    <x v="0"/>
    <x v="0"/>
    <m/>
    <x v="0"/>
    <x v="0"/>
    <x v="0"/>
    <x v="0"/>
    <x v="0"/>
    <x v="0"/>
    <x v="0"/>
    <x v="0"/>
    <x v="0"/>
    <x v="0"/>
    <x v="0"/>
    <x v="0"/>
    <x v="0"/>
    <m/>
    <x v="0"/>
    <x v="0"/>
    <x v="0"/>
    <x v="0"/>
    <x v="0"/>
    <s v="WELLHEAD"/>
    <n v="20020411"/>
    <x v="0"/>
    <s v="CHAMPION TECHNOLOGIES VERNAL UT"/>
    <m/>
    <m/>
    <d v="2002-04-24T00:00:00"/>
  </r>
  <r>
    <x v="1"/>
    <s v="T20N R095W S10 fMESAVERDE/ALMOND"/>
    <n v="3629"/>
    <x v="0"/>
    <x v="0"/>
    <x v="28"/>
    <s v="C NW"/>
    <n v="10"/>
    <n v="20"/>
    <n v="95"/>
    <n v="41.727829999999997"/>
    <n v="-108.09743899999999"/>
    <s v="4903724778"/>
    <s v="RED DESERT 10-1"/>
    <x v="0"/>
    <s v="MESAVERDE/ALMOND"/>
    <m/>
    <m/>
    <m/>
    <x v="0"/>
    <s v="9628"/>
    <m/>
    <n v="9815"/>
    <n v="9950"/>
    <x v="5"/>
    <d v="2002-04-11T00:00:00"/>
    <n v="7"/>
    <x v="1"/>
    <n v="288"/>
    <n v="136"/>
    <n v="4945"/>
    <m/>
    <x v="1"/>
    <n v="7460"/>
    <n v="1708"/>
    <m/>
    <x v="0"/>
    <n v="108"/>
    <n v="14665"/>
    <x v="0"/>
    <s v="ANADARKO PETROLEUM CORP"/>
    <n v="14.3712"/>
    <n v="11.19144"/>
    <n v="215.10749999999999"/>
    <n v="0"/>
    <n v="240.67014"/>
    <n v="210.44659999999999"/>
    <n v="27.994119999999999"/>
    <n v="0"/>
    <x v="1"/>
    <n v="2.2485600000000003"/>
    <n v="240.68928"/>
    <n v="-3.9762387947021069E-5"/>
    <n v="14645"/>
    <n v="-6.8236096895257596E-4"/>
    <n v="5.9713265634033369E-2"/>
    <n v="4.6501157143964765E-2"/>
    <n v="0.8937855772220018"/>
    <n v="0.87434970099208409"/>
    <n v="0.11630812971811623"/>
    <n v="9.3421692897996973E-3"/>
    <x v="0"/>
    <n v="20"/>
    <x v="0"/>
    <m/>
    <m/>
    <x v="0"/>
    <m/>
    <x v="0"/>
    <x v="0"/>
    <m/>
    <x v="0"/>
    <x v="0"/>
    <x v="0"/>
    <m/>
    <x v="0"/>
    <x v="0"/>
    <x v="0"/>
    <x v="0"/>
    <x v="0"/>
    <x v="0"/>
    <x v="0"/>
    <x v="0"/>
    <x v="0"/>
    <x v="0"/>
    <x v="0"/>
    <x v="0"/>
    <x v="0"/>
    <m/>
    <x v="0"/>
    <x v="0"/>
    <x v="0"/>
    <x v="0"/>
    <x v="0"/>
    <s v="WELLHEAD"/>
    <n v="20020411"/>
    <x v="0"/>
    <s v="CHAMPION TECHNOLOGIES VERNAL UT"/>
    <m/>
    <m/>
    <d v="2002-04-24T00:00:00"/>
  </r>
  <r>
    <x v="1"/>
    <s v="T20N R095W S09 fMESAVERDE"/>
    <n v="4087"/>
    <x v="0"/>
    <x v="0"/>
    <x v="28"/>
    <s v="NW SE"/>
    <n v="9"/>
    <n v="20"/>
    <n v="95"/>
    <n v="41.723202000000001"/>
    <n v="-108.110488"/>
    <s v="4903725250"/>
    <s v="RED DESERT 09-03"/>
    <x v="0"/>
    <s v="MESAVERDE"/>
    <m/>
    <m/>
    <m/>
    <x v="0"/>
    <s v="9808"/>
    <m/>
    <n v="10194"/>
    <n v="10002"/>
    <x v="2"/>
    <d v="2003-06-06T00:00:00"/>
    <n v="8.2100000000000009"/>
    <x v="1"/>
    <n v="38.299999999999997"/>
    <n v="7.68"/>
    <n v="3896"/>
    <n v="28.3"/>
    <x v="1"/>
    <n v="5498"/>
    <n v="1833"/>
    <m/>
    <x v="0"/>
    <n v="7"/>
    <n v="11244"/>
    <x v="0"/>
    <s v="BP AMERICA PRODUCTION CO"/>
    <n v="1.9111699999999998"/>
    <n v="0.63198719999999997"/>
    <n v="169.476"/>
    <n v="0.72391399999999995"/>
    <n v="172.7430712"/>
    <n v="155.09858"/>
    <n v="30.042869999999997"/>
    <n v="0"/>
    <x v="1"/>
    <n v="0.14574000000000001"/>
    <n v="185.28718999999998"/>
    <n v="-3.5036476408324274E-2"/>
    <n v="11308.28"/>
    <n v="2.8502661371710824E-3"/>
    <n v="1.1063656485459081E-2"/>
    <n v="3.6585386354992624E-3"/>
    <n v="0.98527780487904171"/>
    <n v="0.83707125139088145"/>
    <n v="0.1621421858683269"/>
    <n v="7.8656274079174076E-4"/>
    <x v="0"/>
    <n v="25.8"/>
    <x v="0"/>
    <m/>
    <m/>
    <x v="0"/>
    <n v="16970"/>
    <x v="0"/>
    <x v="0"/>
    <m/>
    <x v="0"/>
    <x v="0"/>
    <x v="0"/>
    <n v="7.74"/>
    <x v="0"/>
    <x v="0"/>
    <x v="0"/>
    <x v="0"/>
    <x v="0"/>
    <x v="0"/>
    <x v="0"/>
    <x v="0"/>
    <x v="0"/>
    <x v="0"/>
    <x v="0"/>
    <x v="0"/>
    <x v="0"/>
    <m/>
    <x v="0"/>
    <x v="0"/>
    <x v="0"/>
    <x v="0"/>
    <x v="0"/>
    <m/>
    <n v="20030606"/>
    <x v="0"/>
    <s v="BP AMERICA"/>
    <m/>
    <m/>
    <d v="2003-06-08T00:00:00"/>
  </r>
  <r>
    <x v="1"/>
    <s v="T20N R095W S08 fMESAVERDE/ALMOND"/>
    <n v="3868"/>
    <x v="0"/>
    <x v="0"/>
    <x v="28"/>
    <s v="SE SE"/>
    <n v="8"/>
    <n v="20"/>
    <n v="95"/>
    <n v="41.719720000000002"/>
    <n v="-108.12582999999999"/>
    <s v="4903724365"/>
    <s v="RED DESERT 16-8"/>
    <x v="0"/>
    <s v="MESAVERDE/ALMOND"/>
    <m/>
    <m/>
    <m/>
    <x v="0"/>
    <s v="9238"/>
    <m/>
    <n v="9525"/>
    <n v="9420"/>
    <x v="2"/>
    <d v="2001-06-26T00:00:00"/>
    <n v="7.31"/>
    <x v="1"/>
    <n v="42.4"/>
    <n v="9"/>
    <n v="4670"/>
    <n v="48.2"/>
    <x v="1"/>
    <n v="5590"/>
    <n v="2750"/>
    <m/>
    <x v="0"/>
    <n v="8.3000000000000007"/>
    <n v="11900"/>
    <x v="0"/>
    <s v="DEVON ENERGY"/>
    <n v="2.1157599999999999"/>
    <n v="0.74060999999999999"/>
    <n v="203.14500000000001"/>
    <n v="1.2329559999999999"/>
    <n v="207.23432599999998"/>
    <n v="157.69389999999999"/>
    <n v="45.072499999999998"/>
    <n v="0"/>
    <x v="1"/>
    <n v="0.17280600000000002"/>
    <n v="202.93920599999998"/>
    <n v="1.0471470401946846E-2"/>
    <n v="13117.9"/>
    <n v="4.8681144300680629E-2"/>
    <n v="1.0209505543015109E-2"/>
    <n v="3.5737805328640393E-3"/>
    <n v="0.98621671392412091"/>
    <n v="0.77704995061427407"/>
    <n v="0.22209853329178789"/>
    <n v="8.5151609393800437E-4"/>
    <x v="0"/>
    <m/>
    <x v="0"/>
    <m/>
    <m/>
    <x v="0"/>
    <n v="18500"/>
    <x v="0"/>
    <x v="0"/>
    <m/>
    <x v="1"/>
    <x v="0"/>
    <x v="8"/>
    <n v="30.9"/>
    <x v="2"/>
    <x v="0"/>
    <x v="1"/>
    <x v="4"/>
    <x v="0"/>
    <x v="0"/>
    <x v="0"/>
    <x v="0"/>
    <x v="0"/>
    <x v="0"/>
    <x v="0"/>
    <x v="0"/>
    <x v="0"/>
    <m/>
    <x v="0"/>
    <x v="0"/>
    <x v="0"/>
    <x v="0"/>
    <x v="0"/>
    <m/>
    <n v="20010626"/>
    <x v="0"/>
    <s v="ENVIRO-TEST CASPER LAB No L3242-8"/>
    <m/>
    <m/>
    <d v="2001-08-03T00:00:00"/>
  </r>
  <r>
    <x v="1"/>
    <s v="T20N R095W S08 fMESAVERDE/ALMOND"/>
    <n v="3862"/>
    <x v="0"/>
    <x v="0"/>
    <x v="28"/>
    <s v="NE NE"/>
    <n v="8"/>
    <n v="20"/>
    <n v="95"/>
    <n v="41.727961999999998"/>
    <n v="-108.125711"/>
    <s v="4903723424"/>
    <s v="RED DESERT 1-8"/>
    <x v="0"/>
    <s v="MESAVERDE/ALMOND"/>
    <m/>
    <m/>
    <m/>
    <x v="0"/>
    <s v="9111"/>
    <m/>
    <n v="9534"/>
    <m/>
    <x v="2"/>
    <d v="1995-02-13T00:00:00"/>
    <n v="6.98"/>
    <x v="1"/>
    <n v="21"/>
    <n v="11"/>
    <n v="2815"/>
    <n v="114"/>
    <x v="1"/>
    <n v="3842"/>
    <n v="1579"/>
    <m/>
    <x v="0"/>
    <n v="49"/>
    <n v="8431"/>
    <x v="0"/>
    <s v="SNYDER OIL"/>
    <n v="1.0479000000000001"/>
    <n v="0.90519000000000005"/>
    <n v="122.4525"/>
    <n v="2.9161199999999998"/>
    <n v="127.32171"/>
    <n v="108.38282"/>
    <n v="25.879809999999999"/>
    <n v="0"/>
    <x v="1"/>
    <n v="1.0201800000000001"/>
    <n v="135.28281000000001"/>
    <n v="-3.0315929063216493E-2"/>
    <n v="8431"/>
    <n v="0"/>
    <n v="8.2303324389846801E-3"/>
    <n v="7.1094709613937802E-3"/>
    <n v="0.98466019659962156"/>
    <n v="0.80115736803515525"/>
    <n v="0.19130154082399675"/>
    <n v="7.541091140847828E-3"/>
    <x v="0"/>
    <n v="6.08"/>
    <x v="0"/>
    <m/>
    <m/>
    <x v="0"/>
    <n v="10539"/>
    <x v="2"/>
    <x v="0"/>
    <n v="123.91"/>
    <x v="0"/>
    <x v="0"/>
    <x v="0"/>
    <m/>
    <x v="0"/>
    <x v="0"/>
    <x v="0"/>
    <x v="0"/>
    <x v="0"/>
    <x v="0"/>
    <x v="0"/>
    <x v="0"/>
    <x v="0"/>
    <x v="0"/>
    <x v="0"/>
    <x v="0"/>
    <x v="0"/>
    <n v="0.81"/>
    <x v="0"/>
    <x v="0"/>
    <x v="0"/>
    <x v="0"/>
    <x v="0"/>
    <m/>
    <n v="19950213"/>
    <x v="0"/>
    <s v="BEUERMAN AND ASSOCIATES BUTTE MT LAB No 95-242"/>
    <m/>
    <m/>
    <d v="1995-03-11T00:00:00"/>
  </r>
  <r>
    <x v="1"/>
    <s v="T20N R095W S08 fMESAVERDE/ALMOND"/>
    <n v="3869"/>
    <x v="0"/>
    <x v="0"/>
    <x v="28"/>
    <s v="NE NW"/>
    <n v="8"/>
    <n v="20"/>
    <n v="95"/>
    <n v="41.727924000000002"/>
    <n v="-108.13581000000001"/>
    <s v="4903723888"/>
    <s v="RED DESERT 3-8"/>
    <x v="0"/>
    <s v="MESAVERDE/ALMOND"/>
    <m/>
    <m/>
    <m/>
    <x v="0"/>
    <s v="9072"/>
    <m/>
    <n v="9495"/>
    <n v="9369"/>
    <x v="2"/>
    <d v="1999-01-13T00:00:00"/>
    <n v="8.1"/>
    <x v="1"/>
    <n v="43"/>
    <n v="11"/>
    <n v="4557"/>
    <n v="73"/>
    <x v="1"/>
    <n v="6291"/>
    <n v="2146"/>
    <m/>
    <x v="0"/>
    <n v="16"/>
    <n v="12188"/>
    <x v="0"/>
    <s v="SNYDER OIL"/>
    <n v="2.1457000000000002"/>
    <n v="0.90519000000000005"/>
    <n v="198.22949999999997"/>
    <n v="1.86734"/>
    <n v="203.14773"/>
    <n v="177.46911"/>
    <n v="35.172939999999997"/>
    <n v="0"/>
    <x v="1"/>
    <n v="0.33312000000000003"/>
    <n v="212.97516999999999"/>
    <n v="-2.3616676707770703E-2"/>
    <n v="13137"/>
    <n v="3.7472852912142154E-2"/>
    <n v="1.0562264220230273E-2"/>
    <n v="4.4558213867317157E-3"/>
    <n v="0.98498191439303795"/>
    <n v="0.83328544825201922"/>
    <n v="0.16515042575150896"/>
    <n v="1.5641259964717955E-3"/>
    <x v="0"/>
    <n v="1.5"/>
    <x v="0"/>
    <m/>
    <n v="4.7399999999999999E-11"/>
    <x v="3"/>
    <n v="21100"/>
    <x v="2"/>
    <x v="0"/>
    <n v="160.49"/>
    <x v="5"/>
    <x v="0"/>
    <x v="0"/>
    <m/>
    <x v="0"/>
    <x v="10"/>
    <x v="6"/>
    <x v="0"/>
    <x v="0"/>
    <x v="0"/>
    <x v="0"/>
    <x v="0"/>
    <x v="0"/>
    <x v="0"/>
    <x v="0"/>
    <x v="7"/>
    <x v="0"/>
    <n v="0.15"/>
    <x v="0"/>
    <x v="0"/>
    <x v="0"/>
    <x v="0"/>
    <x v="0"/>
    <m/>
    <n v="19990113"/>
    <x v="0"/>
    <s v="BEUERMAN AND ASSOCIATES BUTTE MT LAB No 99-0033"/>
    <m/>
    <m/>
    <d v="1999-01-20T00:00:00"/>
  </r>
  <r>
    <x v="1"/>
    <s v="T20N R095W S08 fMESAVERDE/ALMOND"/>
    <n v="3865"/>
    <x v="0"/>
    <x v="0"/>
    <x v="28"/>
    <s v="SE SW"/>
    <n v="8"/>
    <n v="20"/>
    <n v="95"/>
    <n v="41.718980000000002"/>
    <n v="-108.13594999999999"/>
    <s v="4903723969"/>
    <s v="RED DESERT 14-8"/>
    <x v="0"/>
    <s v="MESAVERDE/ALMOND"/>
    <m/>
    <m/>
    <m/>
    <x v="0"/>
    <s v="9028"/>
    <m/>
    <n v="9510"/>
    <n v="9389"/>
    <x v="2"/>
    <d v="1999-12-19T00:00:00"/>
    <n v="9.26"/>
    <x v="1"/>
    <n v="33"/>
    <n v="9"/>
    <n v="4699"/>
    <n v="199"/>
    <x v="1"/>
    <n v="6714"/>
    <n v="2360"/>
    <n v="216"/>
    <x v="0"/>
    <n v="10"/>
    <n v="13748"/>
    <x v="0"/>
    <s v="SANTA FE SNYDER"/>
    <n v="1.6467000000000001"/>
    <n v="0.74060999999999999"/>
    <n v="204.40649999999999"/>
    <n v="5.0904199999999999"/>
    <n v="211.88423"/>
    <n v="189.40194"/>
    <n v="38.680399999999999"/>
    <n v="7.1992799999999999"/>
    <x v="1"/>
    <n v="0.20820000000000002"/>
    <n v="235.48981999999998"/>
    <n v="-5.2764772565596904E-2"/>
    <n v="14240"/>
    <n v="1.7578962412462484E-2"/>
    <n v="7.7716968365224726E-3"/>
    <n v="3.4953521552783802E-3"/>
    <n v="0.98873295100819913"/>
    <n v="0.80428928944784117"/>
    <n v="0.16425508329829291"/>
    <n v="8.841146509008332E-4"/>
    <x v="0"/>
    <n v="1.04"/>
    <x v="0"/>
    <m/>
    <n v="4.5250000000000002E-5"/>
    <x v="3"/>
    <n v="22100"/>
    <x v="2"/>
    <x v="0"/>
    <n v="187.08"/>
    <x v="0"/>
    <x v="0"/>
    <x v="0"/>
    <n v="9.25"/>
    <x v="0"/>
    <x v="3"/>
    <x v="6"/>
    <x v="0"/>
    <x v="0"/>
    <x v="0"/>
    <x v="0"/>
    <x v="0"/>
    <x v="0"/>
    <x v="0"/>
    <x v="0"/>
    <x v="8"/>
    <x v="0"/>
    <n v="0.1"/>
    <x v="0"/>
    <x v="0"/>
    <x v="0"/>
    <x v="0"/>
    <x v="0"/>
    <m/>
    <n v="19991219"/>
    <x v="0"/>
    <s v="BEUERMAN AND ASSOCIATES KINGMAN AZ LAB No 1999-0138"/>
    <m/>
    <m/>
    <d v="1999-12-21T00:00:00"/>
  </r>
  <r>
    <x v="1"/>
    <s v="T20N R095W S08 fLEWIS"/>
    <n v="3889"/>
    <x v="0"/>
    <x v="0"/>
    <x v="60"/>
    <s v="SW NE"/>
    <n v="8"/>
    <n v="20"/>
    <n v="95"/>
    <n v="41.724710000000002"/>
    <n v="-108.130781"/>
    <s v="4903725134"/>
    <s v="RED DESERT 7-8"/>
    <x v="0"/>
    <s v="LEWIS"/>
    <m/>
    <m/>
    <m/>
    <x v="0"/>
    <s v="7318"/>
    <m/>
    <n v="9720"/>
    <n v="9612"/>
    <x v="2"/>
    <d v="2003-02-13T00:00:00"/>
    <n v="8.27"/>
    <x v="1"/>
    <n v="18"/>
    <n v="3.2"/>
    <n v="2480"/>
    <n v="42.1"/>
    <x v="1"/>
    <n v="2510"/>
    <n v="2100"/>
    <m/>
    <x v="0"/>
    <n v="59.7"/>
    <n v="7250"/>
    <x v="0"/>
    <s v="DEVON ENERGY"/>
    <n v="0.8982"/>
    <n v="0.26332800000000001"/>
    <n v="107.88"/>
    <n v="1.076918"/>
    <n v="110.11844600000001"/>
    <n v="70.807099999999991"/>
    <n v="34.418999999999997"/>
    <n v="0"/>
    <x v="1"/>
    <n v="1.2429540000000001"/>
    <n v="106.46905399999999"/>
    <n v="1.6849504241934647E-2"/>
    <n v="7213"/>
    <n v="-2.5582520915440024E-3"/>
    <n v="8.1566715897897785E-3"/>
    <n v="2.391315983518329E-3"/>
    <n v="0.9894520124266919"/>
    <n v="0.66504864408769893"/>
    <n v="0.32327703409480846"/>
    <n v="1.1674321817492624E-2"/>
    <x v="0"/>
    <n v="0.46"/>
    <x v="0"/>
    <n v="5776"/>
    <n v="0.98099999999999998"/>
    <x v="4"/>
    <n v="11200"/>
    <x v="0"/>
    <x v="0"/>
    <m/>
    <x v="0"/>
    <x v="0"/>
    <x v="0"/>
    <m/>
    <x v="0"/>
    <x v="0"/>
    <x v="0"/>
    <x v="0"/>
    <x v="0"/>
    <x v="0"/>
    <x v="0"/>
    <x v="0"/>
    <x v="0"/>
    <x v="0"/>
    <x v="0"/>
    <x v="0"/>
    <x v="0"/>
    <m/>
    <x v="0"/>
    <x v="0"/>
    <x v="0"/>
    <x v="0"/>
    <x v="0"/>
    <m/>
    <n v="20030213"/>
    <x v="0"/>
    <s v="ENERGY LABS CASPER LAB No C03020526-007"/>
    <m/>
    <m/>
    <d v="2003-02-20T00:00:00"/>
  </r>
  <r>
    <x v="1"/>
    <s v="T20N R095W S07 fLEWIS-MESAVERDE"/>
    <n v="4086"/>
    <x v="0"/>
    <x v="0"/>
    <x v="28"/>
    <s v="SE NW"/>
    <n v="7"/>
    <n v="20"/>
    <n v="95"/>
    <n v="41.72428"/>
    <n v="-108.151465"/>
    <s v="4903725357"/>
    <s v="RED DESERT 07-05"/>
    <x v="0"/>
    <s v="LEWIS-MESAVERDE"/>
    <m/>
    <m/>
    <s v=""/>
    <x v="0"/>
    <m/>
    <m/>
    <n v="9463"/>
    <m/>
    <x v="2"/>
    <d v="2003-06-06T00:00:00"/>
    <n v="8.1300000000000008"/>
    <x v="1"/>
    <n v="20.3"/>
    <n v="5.09"/>
    <n v="2661"/>
    <n v="38.6"/>
    <x v="1"/>
    <n v="3149"/>
    <n v="2260"/>
    <m/>
    <x v="0"/>
    <n v="21"/>
    <n v="8116"/>
    <x v="0"/>
    <s v="BP AMERICA PRODUCTION CO"/>
    <n v="1.0129699999999999"/>
    <n v="0.41885610000000001"/>
    <n v="115.75349999999999"/>
    <n v="0.98738799999999993"/>
    <n v="118.17271409999998"/>
    <n v="88.833289999999991"/>
    <n v="37.041399999999996"/>
    <n v="0"/>
    <x v="1"/>
    <n v="0.43722000000000005"/>
    <n v="126.31190999999998"/>
    <n v="-3.3291238375264376E-2"/>
    <n v="8154.99"/>
    <n v="2.396289346868247E-3"/>
    <n v="8.5719449512076506E-3"/>
    <n v="3.5444400443029184E-3"/>
    <n v="0.98788361500448951"/>
    <n v="0.70328514547836385"/>
    <n v="0.29325342321242709"/>
    <n v="3.461431309209085E-3"/>
    <x v="0"/>
    <n v="1.7000000000000001E-2"/>
    <x v="0"/>
    <m/>
    <m/>
    <x v="0"/>
    <n v="11690"/>
    <x v="0"/>
    <x v="0"/>
    <m/>
    <x v="0"/>
    <x v="0"/>
    <x v="0"/>
    <n v="3.75"/>
    <x v="0"/>
    <x v="0"/>
    <x v="0"/>
    <x v="0"/>
    <x v="0"/>
    <x v="0"/>
    <x v="0"/>
    <x v="0"/>
    <x v="0"/>
    <x v="0"/>
    <x v="0"/>
    <x v="0"/>
    <x v="0"/>
    <m/>
    <x v="0"/>
    <x v="0"/>
    <x v="0"/>
    <x v="0"/>
    <x v="0"/>
    <m/>
    <n v="20030606"/>
    <x v="0"/>
    <s v="BP AMERICA"/>
    <m/>
    <m/>
    <d v="2003-06-08T00:00:00"/>
  </r>
  <r>
    <x v="1"/>
    <s v="T20N R095W S06 fMESAVERDE/ALMOND"/>
    <n v="3864"/>
    <x v="0"/>
    <x v="0"/>
    <x v="28"/>
    <s v="SW SW"/>
    <n v="6"/>
    <n v="20"/>
    <n v="95"/>
    <n v="41.733890000000002"/>
    <n v="-108.156389"/>
    <s v="4903724496"/>
    <s v="RED DESERT 13-6"/>
    <x v="0"/>
    <s v="MESAVERDE/ALMOND"/>
    <m/>
    <m/>
    <m/>
    <x v="0"/>
    <s v="9049"/>
    <m/>
    <n v="9510"/>
    <n v="9330"/>
    <x v="2"/>
    <d v="2001-06-26T00:00:00"/>
    <n v="6.9"/>
    <x v="1"/>
    <n v="57.6"/>
    <n v="6.6"/>
    <n v="5200"/>
    <n v="73.8"/>
    <x v="1"/>
    <n v="7420"/>
    <n v="3210"/>
    <m/>
    <x v="0"/>
    <n v="23.8"/>
    <n v="16600"/>
    <x v="0"/>
    <s v="DEVON ENERGY"/>
    <n v="2.8742399999999999"/>
    <n v="0.54311399999999999"/>
    <n v="226.2"/>
    <n v="1.8878039999999998"/>
    <n v="231.50515799999997"/>
    <n v="209.31819999999999"/>
    <n v="52.611899999999991"/>
    <n v="0"/>
    <x v="1"/>
    <n v="0.49551600000000007"/>
    <n v="262.42561599999999"/>
    <n v="-6.2600792717564163E-2"/>
    <n v="15991.8"/>
    <n v="-1.8661135623070858E-2"/>
    <n v="1.2415446916305858E-2"/>
    <n v="2.3460125238332703E-3"/>
    <n v="0.98523854055986093"/>
    <n v="0.79762868880909854"/>
    <n v="0.20048309613189588"/>
    <n v="1.8882150590055207E-3"/>
    <x v="0"/>
    <n v="1.8"/>
    <x v="0"/>
    <m/>
    <m/>
    <x v="0"/>
    <n v="24900"/>
    <x v="0"/>
    <x v="0"/>
    <m/>
    <x v="2"/>
    <x v="0"/>
    <x v="2"/>
    <n v="20.7"/>
    <x v="1"/>
    <x v="0"/>
    <x v="1"/>
    <x v="2"/>
    <x v="0"/>
    <x v="0"/>
    <x v="0"/>
    <x v="0"/>
    <x v="0"/>
    <x v="0"/>
    <x v="0"/>
    <x v="0"/>
    <x v="0"/>
    <m/>
    <x v="0"/>
    <x v="0"/>
    <x v="0"/>
    <x v="0"/>
    <x v="0"/>
    <m/>
    <n v="20010626"/>
    <x v="0"/>
    <s v="ENVIRO-TEST CASPER LAB No L3242-7"/>
    <m/>
    <m/>
    <d v="2001-08-03T00:00:00"/>
  </r>
  <r>
    <x v="1"/>
    <s v="T20N R095W S06 fLEWIS-MESAVERDE/ALMOND"/>
    <n v="3867"/>
    <x v="0"/>
    <x v="0"/>
    <x v="28"/>
    <s v="SE SE"/>
    <n v="6"/>
    <n v="20"/>
    <n v="95"/>
    <n v="41.734439999999999"/>
    <n v="-108.14583"/>
    <s v="4903723959"/>
    <s v="RED DESERT 16-6"/>
    <x v="0"/>
    <s v="LEWIS-MESAVERDE/ALMOND"/>
    <m/>
    <m/>
    <m/>
    <x v="0"/>
    <s v="7846"/>
    <m/>
    <n v="9510"/>
    <n v="9300"/>
    <x v="2"/>
    <d v="1999-12-01T00:00:00"/>
    <n v="9.2899999999999991"/>
    <x v="1"/>
    <n v="22"/>
    <n v="5"/>
    <n v="3047"/>
    <n v="124"/>
    <x v="1"/>
    <n v="3560"/>
    <n v="2128"/>
    <n v="121"/>
    <x v="0"/>
    <n v="10"/>
    <n v="951"/>
    <x v="0"/>
    <s v="SANTA FE SNYDER"/>
    <n v="1.0977999999999999"/>
    <n v="0.41144999999999998"/>
    <n v="132.5445"/>
    <n v="3.1719199999999996"/>
    <n v="137.22567000000001"/>
    <n v="100.4276"/>
    <n v="34.877919999999996"/>
    <n v="4.0329299999999995"/>
    <x v="1"/>
    <n v="0.20820000000000002"/>
    <n v="139.54665"/>
    <n v="-8.3858819407952034E-3"/>
    <n v="9017"/>
    <n v="0.8091894060995185"/>
    <n v="7.9999609402526504E-3"/>
    <n v="2.9983457176780406E-3"/>
    <n v="0.98900169334206922"/>
    <n v="0.71967044712287964"/>
    <n v="0.24993735069956891"/>
    <n v="1.4919741892764895E-3"/>
    <x v="0"/>
    <n v="0.34"/>
    <x v="0"/>
    <m/>
    <n v="7.1329999999999996E-5"/>
    <x v="3"/>
    <n v="14020"/>
    <x v="2"/>
    <x v="0"/>
    <n v="152.57"/>
    <x v="0"/>
    <x v="0"/>
    <x v="0"/>
    <n v="4.82"/>
    <x v="0"/>
    <x v="11"/>
    <x v="7"/>
    <x v="0"/>
    <x v="0"/>
    <x v="0"/>
    <x v="0"/>
    <x v="0"/>
    <x v="0"/>
    <x v="0"/>
    <x v="0"/>
    <x v="6"/>
    <x v="0"/>
    <n v="0.06"/>
    <x v="0"/>
    <x v="0"/>
    <x v="0"/>
    <x v="0"/>
    <x v="0"/>
    <m/>
    <n v="19991201"/>
    <x v="0"/>
    <s v="BEUERMAN AND ASSOCIATES KINGMAN AZ LAB No 1999-0137"/>
    <m/>
    <m/>
    <d v="1999-12-21T00:00:00"/>
  </r>
  <r>
    <x v="1"/>
    <s v="T20N R095W S06 fLEWIS-MESAVERDE/ALMOND"/>
    <n v="3890"/>
    <x v="0"/>
    <x v="0"/>
    <x v="60"/>
    <s v="NE NE"/>
    <n v="6"/>
    <n v="20"/>
    <n v="95"/>
    <n v="41.738410000000002"/>
    <n v="-108.145156"/>
    <s v="4903724991"/>
    <s v="RED DESERT 8-6"/>
    <x v="0"/>
    <s v="LEWIS-MESAVERDE/ALMOND"/>
    <m/>
    <m/>
    <m/>
    <x v="0"/>
    <s v="7360"/>
    <m/>
    <n v="9600"/>
    <n v="9527"/>
    <x v="2"/>
    <d v="2003-02-13T00:00:00"/>
    <n v="8.19"/>
    <x v="1"/>
    <n v="36"/>
    <n v="7.7"/>
    <n v="7010"/>
    <n v="143"/>
    <x v="1"/>
    <n v="9380"/>
    <n v="2080"/>
    <m/>
    <x v="0"/>
    <n v="33"/>
    <n v="16000"/>
    <x v="0"/>
    <s v="DEVON ENERGY"/>
    <n v="1.7964"/>
    <n v="0.633633"/>
    <n v="304.935"/>
    <n v="3.65794"/>
    <n v="311.02297299999998"/>
    <n v="264.60980000000001"/>
    <n v="34.091199999999994"/>
    <n v="0"/>
    <x v="1"/>
    <n v="0.68706"/>
    <n v="299.38806"/>
    <n v="1.9060784243721204E-2"/>
    <n v="18689.7"/>
    <n v="7.7535983303401321E-2"/>
    <n v="5.7757791415619965E-3"/>
    <n v="2.0372546564269389E-3"/>
    <n v="0.99218696620201108"/>
    <n v="0.88383551434883545"/>
    <n v="0.11386960455269991"/>
    <n v="2.2948810984646482E-3"/>
    <x v="0"/>
    <n v="1"/>
    <x v="0"/>
    <n v="17179"/>
    <n v="0.41299999999999998"/>
    <x v="4"/>
    <n v="26600"/>
    <x v="0"/>
    <x v="0"/>
    <m/>
    <x v="0"/>
    <x v="0"/>
    <x v="0"/>
    <m/>
    <x v="0"/>
    <x v="0"/>
    <x v="0"/>
    <x v="0"/>
    <x v="0"/>
    <x v="0"/>
    <x v="0"/>
    <x v="0"/>
    <x v="0"/>
    <x v="0"/>
    <x v="0"/>
    <x v="0"/>
    <x v="0"/>
    <m/>
    <x v="0"/>
    <x v="0"/>
    <x v="0"/>
    <x v="0"/>
    <x v="0"/>
    <m/>
    <n v="20030213"/>
    <x v="0"/>
    <s v="ENERGY LABS CASPER LAB No C03020526-009"/>
    <m/>
    <m/>
    <d v="2003-02-21T00:00:00"/>
  </r>
  <r>
    <x v="1"/>
    <s v="T20N R095W S05 fLEWIS-MESAVERDE"/>
    <n v="3518"/>
    <x v="0"/>
    <x v="0"/>
    <x v="28"/>
    <s v="NE SE"/>
    <n v="5"/>
    <n v="20"/>
    <n v="95"/>
    <n v="41.737850000000002"/>
    <n v="-108.12576300000001"/>
    <s v="4903723698"/>
    <s v="FED DESERT 05-01"/>
    <x v="0"/>
    <s v="LEWIS-MESAVERDE"/>
    <m/>
    <m/>
    <m/>
    <x v="0"/>
    <s v="8190"/>
    <m/>
    <n v="9557"/>
    <n v="9513"/>
    <x v="2"/>
    <d v="2002-10-30T00:00:00"/>
    <n v="6.71"/>
    <x v="1"/>
    <n v="38.5"/>
    <m/>
    <n v="2640"/>
    <n v="26.1"/>
    <x v="1"/>
    <n v="4299"/>
    <n v="809"/>
    <m/>
    <x v="0"/>
    <n v="8"/>
    <n v="9130"/>
    <x v="0"/>
    <s v="BP AMERICA PRODUCTION CO"/>
    <n v="1.9211499999999999"/>
    <n v="0"/>
    <n v="114.84"/>
    <n v="0.66763799999999995"/>
    <n v="117.42878799999998"/>
    <n v="121.27479"/>
    <n v="13.259509999999999"/>
    <n v="0"/>
    <x v="1"/>
    <n v="0.16656000000000001"/>
    <n v="134.70086000000001"/>
    <n v="-6.8504724204430031E-2"/>
    <n v="7820.6"/>
    <n v="-7.7248003020542036E-2"/>
    <n v="1.6360127978158133E-2"/>
    <n v="0"/>
    <n v="0.98363987202184189"/>
    <n v="0.90032676851506366"/>
    <n v="9.8436713767083586E-2"/>
    <n v="1.2365177178527294E-3"/>
    <x v="0"/>
    <n v="61.3"/>
    <x v="0"/>
    <m/>
    <m/>
    <x v="0"/>
    <n v="11090"/>
    <x v="0"/>
    <x v="0"/>
    <m/>
    <x v="0"/>
    <x v="0"/>
    <x v="0"/>
    <m/>
    <x v="0"/>
    <x v="0"/>
    <x v="0"/>
    <x v="0"/>
    <x v="0"/>
    <x v="0"/>
    <x v="0"/>
    <x v="0"/>
    <x v="0"/>
    <x v="0"/>
    <x v="0"/>
    <x v="0"/>
    <x v="0"/>
    <m/>
    <x v="0"/>
    <x v="0"/>
    <x v="0"/>
    <x v="0"/>
    <x v="0"/>
    <m/>
    <n v="20021030"/>
    <x v="0"/>
    <s v="BP AMERICA"/>
    <m/>
    <m/>
    <d v="2002-11-01T00:00:00"/>
  </r>
  <r>
    <x v="1"/>
    <s v="T20N R095W S04 fMESAVERDE/ALMOND"/>
    <n v="3866"/>
    <x v="0"/>
    <x v="0"/>
    <x v="60"/>
    <s v="SW SE"/>
    <n v="4"/>
    <n v="20"/>
    <n v="95"/>
    <n v="41.733580000000003"/>
    <n v="-108.10748"/>
    <s v="4903724094"/>
    <s v="RED DESERT 15-4"/>
    <x v="0"/>
    <s v="MESAVERDE/ALMOND"/>
    <m/>
    <m/>
    <m/>
    <x v="0"/>
    <s v="9265"/>
    <m/>
    <n v="9846"/>
    <n v="9751"/>
    <x v="2"/>
    <d v="1999-01-13T00:00:00"/>
    <n v="8.08"/>
    <x v="1"/>
    <n v="24"/>
    <n v="7"/>
    <n v="4806"/>
    <n v="88"/>
    <x v="1"/>
    <n v="5652"/>
    <n v="1964"/>
    <m/>
    <x v="0"/>
    <n v="84"/>
    <n v="10560"/>
    <x v="0"/>
    <s v="SNYDER OIL"/>
    <n v="1.1976"/>
    <n v="0.57603000000000004"/>
    <n v="209.06099999999998"/>
    <n v="2.2510399999999997"/>
    <n v="213.08566999999996"/>
    <n v="159.44291999999999"/>
    <n v="32.189959999999999"/>
    <n v="0"/>
    <x v="1"/>
    <n v="1.7488800000000002"/>
    <n v="193.38176000000001"/>
    <n v="4.8475987362628176E-2"/>
    <n v="12625"/>
    <n v="8.9066206599094241E-2"/>
    <n v="5.6202746998425569E-3"/>
    <n v="2.7032789206331903E-3"/>
    <n v="0.99167644637952423"/>
    <n v="0.82449823602805128"/>
    <n v="0.16645809821981142"/>
    <n v="9.043665752137121E-3"/>
    <x v="0"/>
    <n v="0.38"/>
    <x v="0"/>
    <m/>
    <n v="5.4499999999999999E-11"/>
    <x v="3"/>
    <n v="18350"/>
    <x v="2"/>
    <x v="0"/>
    <n v="221.99"/>
    <x v="0"/>
    <x v="0"/>
    <x v="9"/>
    <n v="1.68"/>
    <x v="0"/>
    <x v="12"/>
    <x v="5"/>
    <x v="0"/>
    <x v="0"/>
    <x v="0"/>
    <x v="0"/>
    <x v="0"/>
    <x v="0"/>
    <x v="0"/>
    <x v="0"/>
    <x v="9"/>
    <x v="0"/>
    <n v="0.54"/>
    <x v="0"/>
    <x v="0"/>
    <x v="0"/>
    <x v="0"/>
    <x v="0"/>
    <m/>
    <n v="19990113"/>
    <x v="0"/>
    <s v="BEUERMAN AND ASSOCIATES BUTTE MT LAB No 99-0030"/>
    <m/>
    <m/>
    <d v="1999-01-20T00:00:00"/>
  </r>
  <r>
    <x v="1"/>
    <s v="T20N R095W S04 fMESAVERDE"/>
    <n v="3870"/>
    <x v="0"/>
    <x v="0"/>
    <x v="28"/>
    <s v="NE NE"/>
    <n v="4"/>
    <n v="20"/>
    <n v="95"/>
    <n v="41.738349999999997"/>
    <n v="-108.107103"/>
    <s v="4903723414"/>
    <s v="RED DESERT 9-4"/>
    <x v="0"/>
    <s v="MESAVERDE"/>
    <m/>
    <m/>
    <m/>
    <x v="0"/>
    <s v="9375"/>
    <m/>
    <n v="9772"/>
    <n v="9654"/>
    <x v="2"/>
    <d v="1995-03-07T00:00:00"/>
    <n v="7.53"/>
    <x v="1"/>
    <n v="22"/>
    <n v="5"/>
    <n v="3192"/>
    <n v="20"/>
    <x v="1"/>
    <n v="3820"/>
    <n v="2164"/>
    <m/>
    <x v="0"/>
    <n v="22"/>
    <n v="9245"/>
    <x v="0"/>
    <s v="SNYDER OIL"/>
    <n v="1.0977999999999999"/>
    <n v="0.41144999999999998"/>
    <n v="138.852"/>
    <n v="0.51159999999999994"/>
    <n v="140.87285"/>
    <n v="107.76219999999999"/>
    <n v="35.467959999999998"/>
    <n v="0"/>
    <x v="1"/>
    <n v="0.45804000000000006"/>
    <n v="143.68819999999999"/>
    <n v="-9.8936590232570308E-3"/>
    <n v="9245"/>
    <n v="0"/>
    <n v="7.792842978615112E-3"/>
    <n v="2.9207189320014466E-3"/>
    <n v="0.98928643808938332"/>
    <n v="0.74997250992078679"/>
    <n v="0.24683975441267966"/>
    <n v="3.1877356665335086E-3"/>
    <x v="0"/>
    <n v="6.22"/>
    <x v="0"/>
    <m/>
    <m/>
    <x v="0"/>
    <n v="11556"/>
    <x v="2"/>
    <x v="0"/>
    <n v="159.84"/>
    <x v="0"/>
    <x v="0"/>
    <x v="0"/>
    <m/>
    <x v="0"/>
    <x v="0"/>
    <x v="0"/>
    <x v="0"/>
    <x v="0"/>
    <x v="0"/>
    <x v="0"/>
    <x v="0"/>
    <x v="0"/>
    <x v="0"/>
    <x v="0"/>
    <x v="0"/>
    <x v="0"/>
    <m/>
    <x v="0"/>
    <x v="0"/>
    <x v="0"/>
    <x v="0"/>
    <x v="0"/>
    <m/>
    <n v="19950307"/>
    <x v="0"/>
    <s v="BEUERMAN AND ASSOCIATES BUTTE MT LAB No 95-241"/>
    <m/>
    <m/>
    <d v="1995-03-11T00:00:00"/>
  </r>
  <r>
    <x v="1"/>
    <s v="T20N R095W S04 fMESAVERDE"/>
    <n v="3863"/>
    <x v="0"/>
    <x v="0"/>
    <x v="28"/>
    <s v="NW NW"/>
    <n v="4"/>
    <n v="20"/>
    <n v="95"/>
    <n v="41.738374999999998"/>
    <n v="-108.117549"/>
    <s v="4903723365"/>
    <s v="RED DESERT 12-4"/>
    <x v="0"/>
    <s v="MESAVERDE"/>
    <m/>
    <m/>
    <m/>
    <x v="0"/>
    <s v="9208"/>
    <m/>
    <n v="9650"/>
    <m/>
    <x v="2"/>
    <d v="1994-11-28T00:00:00"/>
    <n v="7.15"/>
    <x v="1"/>
    <n v="27"/>
    <n v="10"/>
    <n v="7505"/>
    <n v="264"/>
    <x v="1"/>
    <n v="9640"/>
    <n v="2006"/>
    <m/>
    <x v="0"/>
    <n v="23"/>
    <n v="19475"/>
    <x v="0"/>
    <s v="SNYDER OIL"/>
    <n v="1.3472999999999999"/>
    <n v="0.82289999999999996"/>
    <n v="326.46749999999997"/>
    <n v="6.75312"/>
    <n v="335.39082000000002"/>
    <n v="271.94439999999997"/>
    <n v="32.878339999999994"/>
    <n v="0"/>
    <x v="1"/>
    <n v="0.47886000000000006"/>
    <n v="305.30159999999995"/>
    <n v="4.6963596041919881E-2"/>
    <n v="19475"/>
    <n v="0"/>
    <n v="4.017104582647789E-3"/>
    <n v="2.4535555266539492E-3"/>
    <n v="0.99352933989069825"/>
    <n v="0.8907401729961455"/>
    <n v="0.10769134521404408"/>
    <n v="1.5684817898104699E-3"/>
    <x v="0"/>
    <n v="6.61"/>
    <x v="0"/>
    <m/>
    <m/>
    <x v="0"/>
    <n v="24344"/>
    <x v="2"/>
    <x v="0"/>
    <n v="313.39999999999998"/>
    <x v="0"/>
    <x v="0"/>
    <x v="0"/>
    <m/>
    <x v="0"/>
    <x v="13"/>
    <x v="0"/>
    <x v="0"/>
    <x v="0"/>
    <x v="0"/>
    <x v="0"/>
    <x v="0"/>
    <x v="0"/>
    <x v="0"/>
    <x v="0"/>
    <x v="0"/>
    <x v="0"/>
    <n v="0.08"/>
    <x v="0"/>
    <x v="0"/>
    <x v="0"/>
    <x v="0"/>
    <x v="0"/>
    <m/>
    <n v="19941128"/>
    <x v="0"/>
    <s v="BEUERMAN AND ASSOCIATES BUTTE MT LAB No 94-751"/>
    <m/>
    <m/>
    <d v="1994-11-30T00:00:00"/>
  </r>
  <r>
    <x v="1"/>
    <s v="T20N R095W S04 fLEWIS"/>
    <n v="3887"/>
    <x v="0"/>
    <x v="0"/>
    <x v="60"/>
    <s v="SW SW"/>
    <n v="4"/>
    <n v="20"/>
    <n v="95"/>
    <n v="41.734439999999999"/>
    <n v="-108.11749399999999"/>
    <s v="4903725015"/>
    <s v="RED DESERT 13-4"/>
    <x v="0"/>
    <s v="LEWIS"/>
    <m/>
    <m/>
    <m/>
    <x v="0"/>
    <s v="7422"/>
    <m/>
    <n v="9740"/>
    <n v="9687"/>
    <x v="2"/>
    <d v="2003-02-13T00:00:00"/>
    <n v="8.2100000000000009"/>
    <x v="1"/>
    <n v="20"/>
    <n v="5.8"/>
    <n v="3650"/>
    <n v="86.3"/>
    <x v="1"/>
    <n v="4430"/>
    <n v="2550"/>
    <m/>
    <x v="0"/>
    <n v="12"/>
    <n v="10900"/>
    <x v="0"/>
    <s v="DEVON ENERGY"/>
    <n v="0.998"/>
    <n v="0.47728199999999998"/>
    <n v="158.77500000000001"/>
    <n v="2.207554"/>
    <n v="162.45783599999996"/>
    <n v="124.97029999999999"/>
    <n v="41.794499999999992"/>
    <n v="0"/>
    <x v="1"/>
    <n v="0.24984000000000001"/>
    <n v="167.01463999999999"/>
    <n v="-1.3830605989679178E-2"/>
    <n v="10754.1"/>
    <n v="-6.7377540511958309E-3"/>
    <n v="6.1431324248342216E-3"/>
    <n v="2.9378822945788845E-3"/>
    <n v="0.99091898528058697"/>
    <n v="0.74825955377325004"/>
    <n v="0.25024452946160886"/>
    <n v="1.495916765141068E-3"/>
    <x v="0"/>
    <n v="0.45"/>
    <x v="0"/>
    <n v="9005"/>
    <n v="0.63500000000000001"/>
    <x v="4"/>
    <m/>
    <x v="0"/>
    <x v="0"/>
    <m/>
    <x v="0"/>
    <x v="0"/>
    <x v="0"/>
    <m/>
    <x v="0"/>
    <x v="0"/>
    <x v="0"/>
    <x v="0"/>
    <x v="0"/>
    <x v="0"/>
    <x v="0"/>
    <x v="0"/>
    <x v="0"/>
    <x v="0"/>
    <x v="0"/>
    <x v="0"/>
    <x v="0"/>
    <m/>
    <x v="0"/>
    <x v="0"/>
    <x v="0"/>
    <x v="0"/>
    <x v="0"/>
    <m/>
    <n v="20030213"/>
    <x v="0"/>
    <s v="ENERGY LABS CASPER LAB No C03020526-008"/>
    <m/>
    <m/>
    <d v="2003-02-20T00:00:00"/>
  </r>
  <r>
    <x v="1"/>
    <s v="T20N R095W S03 fLEWIS"/>
    <n v="3615"/>
    <x v="0"/>
    <x v="0"/>
    <x v="28"/>
    <s v="C SE"/>
    <n v="3"/>
    <n v="20"/>
    <n v="95"/>
    <n v="41.734999999999999"/>
    <n v="-108.08790999999999"/>
    <s v="4903721164"/>
    <s v="#3 3-3"/>
    <x v="0"/>
    <s v="LEWIS"/>
    <m/>
    <m/>
    <m/>
    <x v="0"/>
    <s v="8338"/>
    <m/>
    <n v="8460"/>
    <m/>
    <x v="5"/>
    <d v="2003-02-19T00:00:00"/>
    <n v="7"/>
    <x v="1"/>
    <n v="512"/>
    <n v="141"/>
    <n v="6882"/>
    <m/>
    <x v="1"/>
    <n v="11140"/>
    <n v="1220"/>
    <m/>
    <x v="0"/>
    <n v="108"/>
    <n v="20026"/>
    <x v="0"/>
    <s v="ANADARKO PETROLEUM CORP"/>
    <n v="25.5488"/>
    <n v="11.60289"/>
    <n v="299.36699999999996"/>
    <n v="0"/>
    <n v="336.51868999999999"/>
    <n v="314.25939999999997"/>
    <n v="19.995799999999999"/>
    <n v="0"/>
    <x v="1"/>
    <n v="2.2485600000000003"/>
    <n v="336.50375999999994"/>
    <n v="2.2183509628912683E-5"/>
    <n v="20003"/>
    <n v="-5.7458342701541384E-4"/>
    <n v="7.592089461658133E-2"/>
    <n v="3.4479184499381005E-2"/>
    <n v="0.88959992088403761"/>
    <n v="0.9338956569162854"/>
    <n v="5.9422218640290979E-2"/>
    <n v="6.6821244434237545E-3"/>
    <x v="0"/>
    <n v="23"/>
    <x v="0"/>
    <m/>
    <m/>
    <x v="0"/>
    <m/>
    <x v="0"/>
    <x v="0"/>
    <m/>
    <x v="0"/>
    <x v="0"/>
    <x v="0"/>
    <m/>
    <x v="0"/>
    <x v="0"/>
    <x v="0"/>
    <x v="0"/>
    <x v="0"/>
    <x v="0"/>
    <x v="0"/>
    <x v="0"/>
    <x v="0"/>
    <x v="0"/>
    <x v="0"/>
    <x v="0"/>
    <x v="0"/>
    <m/>
    <x v="0"/>
    <x v="0"/>
    <x v="0"/>
    <x v="0"/>
    <x v="0"/>
    <s v="WELLHEAD"/>
    <n v="20030219"/>
    <x v="0"/>
    <s v="CHAMPION TECHNOLOGIES VERNAL UT"/>
    <m/>
    <m/>
    <d v="2003-02-25T00:00:00"/>
  </r>
  <r>
    <x v="1"/>
    <s v="T20N R095W S03 fLEWIS"/>
    <n v="3613"/>
    <x v="0"/>
    <x v="0"/>
    <x v="28"/>
    <s v="NE NW"/>
    <n v="3"/>
    <n v="20"/>
    <n v="95"/>
    <n v="41.738317000000002"/>
    <n v="-108.096782"/>
    <s v="4903723707"/>
    <s v="UPR 3-1"/>
    <x v="0"/>
    <s v="LEWIS"/>
    <m/>
    <m/>
    <m/>
    <x v="0"/>
    <s v="8283"/>
    <m/>
    <n v="9820"/>
    <m/>
    <x v="5"/>
    <d v="2003-02-14T00:00:00"/>
    <n v="7"/>
    <x v="1"/>
    <n v="384"/>
    <n v="122"/>
    <n v="7208"/>
    <m/>
    <x v="1"/>
    <n v="11420"/>
    <n v="1120"/>
    <m/>
    <x v="0"/>
    <n v="108"/>
    <n v="20377"/>
    <x v="0"/>
    <s v="ANADARKO PETROLEUM CORP"/>
    <n v="19.1616"/>
    <n v="10.03938"/>
    <n v="313.548"/>
    <n v="0"/>
    <n v="342.74898000000002"/>
    <n v="322.15819999999997"/>
    <n v="18.3568"/>
    <n v="0"/>
    <x v="1"/>
    <n v="2.2485600000000003"/>
    <n v="342.76355999999998"/>
    <n v="-2.1268757534277539E-5"/>
    <n v="20362"/>
    <n v="-3.6819755025896563E-4"/>
    <n v="5.590563683077919E-2"/>
    <n v="2.9290765504247449E-2"/>
    <n v="0.91480359766497332"/>
    <n v="0.93988462484168378"/>
    <n v="5.3555284581593213E-2"/>
    <n v="6.5600905767229179E-3"/>
    <x v="0"/>
    <n v="15"/>
    <x v="0"/>
    <m/>
    <m/>
    <x v="0"/>
    <m/>
    <x v="0"/>
    <x v="0"/>
    <m/>
    <x v="0"/>
    <x v="0"/>
    <x v="0"/>
    <m/>
    <x v="0"/>
    <x v="0"/>
    <x v="0"/>
    <x v="0"/>
    <x v="0"/>
    <x v="0"/>
    <x v="0"/>
    <x v="0"/>
    <x v="0"/>
    <x v="0"/>
    <x v="0"/>
    <x v="0"/>
    <x v="0"/>
    <m/>
    <x v="0"/>
    <x v="0"/>
    <x v="0"/>
    <x v="0"/>
    <x v="0"/>
    <s v="WELLHEAD"/>
    <n v="2003214"/>
    <x v="0"/>
    <s v="CHAMPION TECHNOLOGIES VERNAL UT"/>
    <m/>
    <m/>
    <d v="2003-02-14T00:00:00"/>
  </r>
  <r>
    <x v="1"/>
    <s v="T20N R095W S03 fLEWIS"/>
    <n v="1304"/>
    <x v="0"/>
    <x v="0"/>
    <x v="28"/>
    <s v=" C SE"/>
    <n v="3"/>
    <n v="20"/>
    <n v="95"/>
    <n v="41.734999999999999"/>
    <n v="-108.08790999999999"/>
    <s v="4903721164"/>
    <s v="#3 3-3"/>
    <x v="0"/>
    <s v="LEWIS"/>
    <m/>
    <m/>
    <s v=""/>
    <x v="0"/>
    <m/>
    <m/>
    <n v="8460"/>
    <m/>
    <x v="2"/>
    <d v="1990-11-29T00:00:00"/>
    <n v="5.0999999999999996"/>
    <x v="1"/>
    <n v="140"/>
    <n v="2.4"/>
    <n v="69"/>
    <n v="12"/>
    <x v="1"/>
    <n v="370"/>
    <n v="31"/>
    <n v="0.09"/>
    <x v="1"/>
    <n v="4.99"/>
    <n v="720"/>
    <x v="0"/>
    <s v="UP RESOURCES"/>
    <n v="6.9859999999999998"/>
    <n v="0.197496"/>
    <n v="3.0014999999999996"/>
    <n v="0.30696000000000001"/>
    <n v="10.491956"/>
    <n v="10.4377"/>
    <n v="0.50808999999999993"/>
    <n v="2.9996999999999997E-3"/>
    <x v="1"/>
    <n v="0.10389180000000001"/>
    <n v="11.052681499999998"/>
    <n v="-2.6026221142035851E-2"/>
    <n v="629.48"/>
    <n v="-6.7077689183981964E-2"/>
    <n v="0.66584343281653102"/>
    <n v="1.8823563499503811E-2"/>
    <n v="0.31533300368396511"/>
    <n v="0.94435906797820968"/>
    <n v="4.596983998860367E-2"/>
    <n v="9.3996918304395209E-3"/>
    <x v="1"/>
    <n v="1.9"/>
    <x v="1"/>
    <n v="610.5"/>
    <n v="9"/>
    <x v="0"/>
    <n v="0"/>
    <x v="0"/>
    <x v="1"/>
    <m/>
    <x v="1"/>
    <x v="1"/>
    <x v="1"/>
    <n v="0"/>
    <x v="1"/>
    <x v="1"/>
    <x v="1"/>
    <x v="1"/>
    <x v="0"/>
    <x v="0"/>
    <x v="0"/>
    <x v="0"/>
    <x v="0"/>
    <x v="0"/>
    <x v="0"/>
    <x v="0"/>
    <x v="0"/>
    <m/>
    <x v="0"/>
    <x v="0"/>
    <x v="0"/>
    <x v="0"/>
    <x v="0"/>
    <s v="TOTAL ALKALINITY = 26 MG/L"/>
    <n v="19901129"/>
    <x v="1"/>
    <s v="WESTERN WYOMING COLLEGE WATER QUALITY LAB SAMPLE No 21327"/>
    <m/>
    <m/>
    <d v="1990-12-17T00:00:00"/>
  </r>
  <r>
    <x v="0"/>
    <s v="T20N R095W S01 fMESAVERDE/ALMOND"/>
    <n v="49008656"/>
    <x v="0"/>
    <x v="0"/>
    <x v="28"/>
    <m/>
    <s v="1"/>
    <s v=" 20"/>
    <s v=" 95"/>
    <n v="41.734079999999999"/>
    <n v="-108.04622000000001"/>
    <s v="4903705810"/>
    <s v="WAMSUTTER A-4"/>
    <x v="0"/>
    <s v="MESAVERDE/ALMOND"/>
    <m/>
    <m/>
    <n v="14"/>
    <x v="3"/>
    <n v="9646"/>
    <n v="9660"/>
    <n v="10137"/>
    <n v="9790"/>
    <x v="1"/>
    <d v="1971-12-06T00:00:00"/>
    <n v="8"/>
    <x v="0"/>
    <n v="137"/>
    <n v="12"/>
    <n v="2047"/>
    <n v="89"/>
    <x v="0"/>
    <n v="2280"/>
    <n v="1391"/>
    <m/>
    <x v="0"/>
    <n v="581"/>
    <n v="5831"/>
    <x v="0"/>
    <m/>
    <n v="6.8362999999999996"/>
    <n v="0.98748000000000002"/>
    <n v="89.044499999999999"/>
    <n v="2.2766199999999999"/>
    <n v="99.144899999999993"/>
    <n v="64.318799999999996"/>
    <n v="22.798489999999997"/>
    <m/>
    <x v="0"/>
    <n v="12.09642"/>
    <n v="99.213709999999992"/>
    <n v="-3.4689696605556548E-4"/>
    <n v="6534"/>
    <n v="5.6854023453295592E-2"/>
    <n v="6.8952613800609006E-2"/>
    <n v="9.9599676836630031E-3"/>
    <n v="0.92108741851572795"/>
    <n v="0.64828540329758866"/>
    <n v="0.22979172938901285"/>
    <n v="0.12192286731339853"/>
    <x v="0"/>
    <m/>
    <x v="0"/>
    <m/>
    <m/>
    <x v="0"/>
    <m/>
    <x v="0"/>
    <x v="0"/>
    <m/>
    <x v="0"/>
    <x v="0"/>
    <x v="0"/>
    <m/>
    <x v="0"/>
    <x v="0"/>
    <x v="0"/>
    <x v="0"/>
    <x v="0"/>
    <x v="0"/>
    <x v="0"/>
    <x v="0"/>
    <x v="0"/>
    <x v="0"/>
    <x v="0"/>
    <x v="0"/>
    <x v="0"/>
    <m/>
    <x v="0"/>
    <x v="0"/>
    <x v="0"/>
    <x v="0"/>
    <x v="0"/>
    <s v="PRODUCTION (11/15/71)"/>
    <m/>
    <x v="0"/>
    <m/>
    <m/>
    <m/>
    <m/>
  </r>
  <r>
    <x v="0"/>
    <s v="T20N R095W S01 fMESAVERDE/ALMOND"/>
    <n v="49008661"/>
    <x v="0"/>
    <x v="0"/>
    <x v="28"/>
    <m/>
    <s v="1"/>
    <s v=" 20"/>
    <s v=" 95"/>
    <n v="41.734079999999999"/>
    <n v="-108.04622000000001"/>
    <s v="4903705810"/>
    <s v="WAMSUTTER A-4"/>
    <x v="0"/>
    <s v="MESAVERDE/ALMOND"/>
    <m/>
    <m/>
    <n v="14"/>
    <x v="3"/>
    <n v="9646"/>
    <n v="9660"/>
    <n v="10137"/>
    <n v="9790"/>
    <x v="1"/>
    <d v="1970-04-30T00:00:00"/>
    <n v="7.3000001907348633"/>
    <x v="0"/>
    <n v="50"/>
    <n v="10"/>
    <n v="673"/>
    <n v="17"/>
    <x v="0"/>
    <n v="22"/>
    <n v="1952"/>
    <m/>
    <x v="0"/>
    <n v="20"/>
    <n v="1753"/>
    <x v="0"/>
    <m/>
    <n v="2.4950000000000001"/>
    <n v="0.82289999999999996"/>
    <n v="29.275499999999997"/>
    <n v="0.43485999999999997"/>
    <n v="33.028259999999996"/>
    <n v="0.62061999999999995"/>
    <n v="31.993279999999995"/>
    <m/>
    <x v="0"/>
    <n v="0.41640000000000005"/>
    <n v="33.030299999999997"/>
    <n v="-3.0881690427416673E-5"/>
    <n v="2741"/>
    <n v="0.21984868713840677"/>
    <n v="7.5541369723987895E-2"/>
    <n v="2.4915027312973802E-2"/>
    <n v="0.89954360296303837"/>
    <n v="1.8789414567836199E-2"/>
    <n v="0.96860397877100712"/>
    <n v="1.2606606661156577E-2"/>
    <x v="0"/>
    <m/>
    <x v="0"/>
    <m/>
    <m/>
    <x v="0"/>
    <m/>
    <x v="0"/>
    <x v="0"/>
    <m/>
    <x v="0"/>
    <x v="0"/>
    <x v="0"/>
    <m/>
    <x v="0"/>
    <x v="0"/>
    <x v="0"/>
    <x v="0"/>
    <x v="0"/>
    <x v="0"/>
    <x v="0"/>
    <x v="0"/>
    <x v="0"/>
    <x v="0"/>
    <x v="0"/>
    <x v="0"/>
    <x v="0"/>
    <m/>
    <x v="0"/>
    <x v="0"/>
    <x v="0"/>
    <x v="0"/>
    <x v="0"/>
    <s v="PRODUCTION"/>
    <m/>
    <x v="0"/>
    <m/>
    <m/>
    <m/>
    <m/>
  </r>
  <r>
    <x v="1"/>
    <s v="T20N R094W S36 fMESAVERDE"/>
    <n v="3880"/>
    <x v="0"/>
    <x v="0"/>
    <x v="28"/>
    <s v="SW SW"/>
    <n v="36"/>
    <n v="20"/>
    <n v="94"/>
    <n v="41.662588999999997"/>
    <n v="-107.944417"/>
    <s v="4903722992"/>
    <s v="WAMSUTTER STATE 12-36"/>
    <x v="0"/>
    <s v="MESAVERDE"/>
    <m/>
    <m/>
    <m/>
    <x v="0"/>
    <s v="9650"/>
    <m/>
    <n v="10010"/>
    <n v="10040"/>
    <x v="2"/>
    <d v="2003-02-12T00:00:00"/>
    <n v="8.15"/>
    <x v="1"/>
    <m/>
    <m/>
    <n v="1390"/>
    <n v="64.900000000000006"/>
    <x v="1"/>
    <n v="1540"/>
    <n v="1330"/>
    <m/>
    <x v="0"/>
    <n v="25"/>
    <n v="4300"/>
    <x v="0"/>
    <s v="DEVON ENERGY"/>
    <n v="0"/>
    <n v="0"/>
    <n v="60.465000000000003"/>
    <n v="1.660142"/>
    <n v="62.125141999999997"/>
    <n v="43.443399999999997"/>
    <n v="21.798699999999997"/>
    <n v="0"/>
    <x v="1"/>
    <n v="0.52050000000000007"/>
    <n v="65.762599999999992"/>
    <n v="-2.844258521665036E-2"/>
    <n v="4349.8999999999996"/>
    <n v="5.7688528191076937E-3"/>
    <n v="0"/>
    <n v="0"/>
    <n v="1"/>
    <n v="0.66060952577909027"/>
    <n v="0.33147564116990508"/>
    <n v="7.9148330510046758E-3"/>
    <x v="0"/>
    <m/>
    <x v="0"/>
    <n v="3408"/>
    <n v="2.0579999999999998"/>
    <x v="4"/>
    <m/>
    <x v="0"/>
    <x v="0"/>
    <m/>
    <x v="0"/>
    <x v="0"/>
    <x v="0"/>
    <m/>
    <x v="0"/>
    <x v="0"/>
    <x v="0"/>
    <x v="0"/>
    <x v="0"/>
    <x v="0"/>
    <x v="0"/>
    <x v="0"/>
    <x v="0"/>
    <x v="0"/>
    <x v="0"/>
    <x v="0"/>
    <x v="0"/>
    <m/>
    <x v="0"/>
    <x v="0"/>
    <x v="0"/>
    <x v="0"/>
    <x v="0"/>
    <m/>
    <n v="20030212"/>
    <x v="0"/>
    <s v="ENERGY LABS CASPER LAB No C03020474-003"/>
    <m/>
    <m/>
    <d v="2003-02-19T00:00:00"/>
  </r>
  <r>
    <x v="1"/>
    <s v="T20N R094W S35 fMESAVERDE/ALMOND"/>
    <n v="3694"/>
    <x v="0"/>
    <x v="0"/>
    <x v="28"/>
    <s v="NE SW"/>
    <n v="35"/>
    <n v="20"/>
    <n v="94"/>
    <n v="41.666578000000001"/>
    <n v="-107.96199"/>
    <s v="4903724682"/>
    <s v="CROOKS GAP ROAD 35-S1"/>
    <x v="0"/>
    <s v="MESAVERDE/ALMOND"/>
    <m/>
    <m/>
    <m/>
    <x v="0"/>
    <s v="9598"/>
    <m/>
    <n v="10026"/>
    <n v="10020"/>
    <x v="2"/>
    <d v="2003-02-05T00:00:00"/>
    <n v="8.14"/>
    <x v="1"/>
    <n v="40.5"/>
    <n v="5.17"/>
    <n v="3120"/>
    <n v="20.5"/>
    <x v="1"/>
    <n v="4049"/>
    <n v="2615"/>
    <m/>
    <x v="0"/>
    <n v="12"/>
    <n v="9034"/>
    <x v="0"/>
    <s v="BP AMERICA PRODUCTION COMPANY"/>
    <n v="2.02095"/>
    <n v="0.42543930000000002"/>
    <n v="135.72"/>
    <n v="0.52439000000000002"/>
    <n v="138.6907793"/>
    <n v="114.22229"/>
    <n v="42.859849999999994"/>
    <n v="0"/>
    <x v="1"/>
    <n v="0.24984000000000001"/>
    <n v="157.33197999999999"/>
    <n v="-6.2972187490179868E-2"/>
    <n v="9862.17"/>
    <n v="4.3827399944009825E-2"/>
    <n v="1.4571624805918153E-2"/>
    <n v="3.0675384632437492E-3"/>
    <n v="0.98236083673083818"/>
    <n v="0.72599537614666776"/>
    <n v="0.27241664409231992"/>
    <n v="1.5879797610123512E-3"/>
    <x v="0"/>
    <n v="0.25"/>
    <x v="0"/>
    <m/>
    <m/>
    <x v="0"/>
    <n v="13750"/>
    <x v="0"/>
    <x v="0"/>
    <m/>
    <x v="0"/>
    <x v="0"/>
    <x v="0"/>
    <n v="8.18"/>
    <x v="0"/>
    <x v="0"/>
    <x v="0"/>
    <x v="0"/>
    <x v="0"/>
    <x v="0"/>
    <x v="0"/>
    <x v="0"/>
    <x v="0"/>
    <x v="0"/>
    <x v="0"/>
    <x v="0"/>
    <x v="0"/>
    <m/>
    <x v="0"/>
    <x v="0"/>
    <x v="0"/>
    <x v="0"/>
    <x v="0"/>
    <m/>
    <n v="20030205"/>
    <x v="0"/>
    <s v="BP AMERICA"/>
    <m/>
    <m/>
    <d v="2003-02-07T00:00:00"/>
  </r>
  <r>
    <x v="1"/>
    <s v="T20N R094W S33 fMESAVERDE/ALMOND"/>
    <n v="3488"/>
    <x v="0"/>
    <x v="0"/>
    <x v="84"/>
    <s v="NW NW"/>
    <n v="33"/>
    <n v="20"/>
    <n v="94"/>
    <n v="41.670707"/>
    <n v="-108.002105"/>
    <s v="4903722913"/>
    <s v="FREWEN 05"/>
    <x v="0"/>
    <s v="MESAVERDE/ALMOND"/>
    <m/>
    <m/>
    <m/>
    <x v="0"/>
    <s v="9650"/>
    <m/>
    <n v="9906"/>
    <n v="9850"/>
    <x v="2"/>
    <d v="2002-11-19T00:00:00"/>
    <n v="7.72"/>
    <x v="1"/>
    <n v="16.399999999999999"/>
    <n v="0.46"/>
    <n v="1050"/>
    <n v="2.9"/>
    <x v="1"/>
    <n v="820"/>
    <n v="943"/>
    <m/>
    <x v="0"/>
    <n v="40"/>
    <n v="3108"/>
    <x v="0"/>
    <s v="BP AMERICA PRODUCTION CO"/>
    <n v="0.81835999999999998"/>
    <n v="3.7853400000000002E-2"/>
    <n v="45.674999999999997"/>
    <n v="7.4181999999999998E-2"/>
    <n v="46.605395399999999"/>
    <n v="23.132199999999997"/>
    <n v="15.455769999999998"/>
    <n v="0"/>
    <x v="1"/>
    <n v="0.8328000000000001"/>
    <n v="39.420769999999997"/>
    <n v="8.3516745941113427E-2"/>
    <n v="2872.76"/>
    <n v="-3.9332793825533841E-2"/>
    <n v="1.7559340350538039E-2"/>
    <n v="8.1221068237090853E-4"/>
    <n v="0.98162844896709101"/>
    <n v="0.58680233795534686"/>
    <n v="0.39207174289086688"/>
    <n v="2.1125919153786192E-2"/>
    <x v="0"/>
    <m/>
    <x v="0"/>
    <m/>
    <m/>
    <x v="0"/>
    <n v="2870"/>
    <x v="0"/>
    <x v="0"/>
    <m/>
    <x v="0"/>
    <x v="0"/>
    <x v="0"/>
    <m/>
    <x v="0"/>
    <x v="0"/>
    <x v="0"/>
    <x v="0"/>
    <x v="0"/>
    <x v="0"/>
    <x v="0"/>
    <x v="0"/>
    <x v="0"/>
    <x v="0"/>
    <x v="0"/>
    <x v="0"/>
    <x v="0"/>
    <m/>
    <x v="0"/>
    <x v="0"/>
    <x v="0"/>
    <x v="0"/>
    <x v="0"/>
    <m/>
    <n v="20021119"/>
    <x v="0"/>
    <s v="BP AMERICA"/>
    <m/>
    <m/>
    <d v="2002-11-21T00:00:00"/>
  </r>
  <r>
    <x v="1"/>
    <s v="T20N R094W S32 fMESAVERDE"/>
    <n v="3500"/>
    <x v="0"/>
    <x v="0"/>
    <x v="84"/>
    <s v="NW SE"/>
    <n v="32"/>
    <n v="20"/>
    <n v="94"/>
    <n v="41.666939999999997"/>
    <n v="-108.01167"/>
    <s v="4903724064"/>
    <s v="FREWEN 32-2,3,4 PAD"/>
    <x v="0"/>
    <s v="MESAVERDE"/>
    <m/>
    <m/>
    <m/>
    <x v="0"/>
    <s v="10056"/>
    <m/>
    <n v="9930"/>
    <n v="10483"/>
    <x v="2"/>
    <d v="2002-11-14T00:00:00"/>
    <n v="7.45"/>
    <x v="1"/>
    <n v="129"/>
    <n v="8.69"/>
    <n v="2730"/>
    <n v="26.9"/>
    <x v="1"/>
    <n v="4049"/>
    <n v="1941"/>
    <m/>
    <x v="0"/>
    <n v="10"/>
    <n v="9236"/>
    <x v="0"/>
    <s v="BP AMERICA PRODUCTION COMPANY"/>
    <n v="6.4371"/>
    <n v="0.71510010000000002"/>
    <n v="118.755"/>
    <n v="0.68810199999999988"/>
    <n v="126.5953021"/>
    <n v="114.22229"/>
    <n v="31.812989999999996"/>
    <n v="0"/>
    <x v="1"/>
    <n v="0.20820000000000002"/>
    <n v="146.24348000000001"/>
    <n v="-7.2013874819301243E-2"/>
    <n v="8894.59"/>
    <n v="-1.8830606174426747E-2"/>
    <n v="5.084785843723659E-2"/>
    <n v="5.6487096135299638E-3"/>
    <n v="0.94350343194923347"/>
    <n v="0.78104193089497043"/>
    <n v="0.21753441589327602"/>
    <n v="1.4236532117534403E-3"/>
    <x v="0"/>
    <n v="26.9"/>
    <x v="0"/>
    <m/>
    <m/>
    <x v="0"/>
    <n v="13350"/>
    <x v="0"/>
    <x v="0"/>
    <m/>
    <x v="0"/>
    <x v="0"/>
    <x v="0"/>
    <m/>
    <x v="0"/>
    <x v="0"/>
    <x v="0"/>
    <x v="0"/>
    <x v="0"/>
    <x v="0"/>
    <x v="0"/>
    <x v="0"/>
    <x v="0"/>
    <x v="0"/>
    <x v="0"/>
    <x v="0"/>
    <x v="0"/>
    <m/>
    <x v="0"/>
    <x v="0"/>
    <x v="0"/>
    <x v="0"/>
    <x v="0"/>
    <m/>
    <n v="20021114"/>
    <x v="0"/>
    <s v="BP AMERICA"/>
    <m/>
    <m/>
    <d v="2002-11-16T00:00:00"/>
  </r>
  <r>
    <x v="1"/>
    <s v="T20N R094W S31 fLEWIS-MESAVERDE"/>
    <n v="3726"/>
    <x v="0"/>
    <x v="0"/>
    <x v="84"/>
    <s v="SE NE"/>
    <n v="31"/>
    <n v="20"/>
    <n v="94"/>
    <n v="41.667591000000002"/>
    <n v="-108.029669"/>
    <s v="4903725049"/>
    <s v="FREWEN 31-01"/>
    <x v="0"/>
    <s v="LEWIS-MESAVERDE"/>
    <m/>
    <m/>
    <m/>
    <x v="0"/>
    <s v="9620"/>
    <m/>
    <n v="9875"/>
    <n v="9863"/>
    <x v="2"/>
    <d v="2003-02-06T00:00:00"/>
    <n v="8.16"/>
    <x v="1"/>
    <n v="77"/>
    <n v="15.4"/>
    <n v="4520"/>
    <n v="51.3"/>
    <x v="1"/>
    <n v="6698"/>
    <n v="2268"/>
    <m/>
    <x v="0"/>
    <n v="7"/>
    <n v="13286"/>
    <x v="0"/>
    <s v="BP AMERICA PRODUCTION COMPANY"/>
    <n v="3.8422999999999998"/>
    <n v="1.267266"/>
    <n v="196.62"/>
    <n v="1.3122539999999998"/>
    <n v="203.04181999999997"/>
    <n v="188.95058"/>
    <n v="37.172519999999999"/>
    <n v="0"/>
    <x v="1"/>
    <n v="0.14574000000000001"/>
    <n v="226.26883999999998"/>
    <n v="-5.4103059076147819E-2"/>
    <n v="13636.7"/>
    <n v="1.3026182366553158E-2"/>
    <n v="1.8923687740781681E-2"/>
    <n v="6.2414038644846674E-3"/>
    <n v="0.97483490839473363"/>
    <n v="0.83507114810859517"/>
    <n v="0.16428475083003033"/>
    <n v="6.4410106137460213E-4"/>
    <x v="0"/>
    <n v="0.26"/>
    <x v="0"/>
    <m/>
    <m/>
    <x v="0"/>
    <n v="20700"/>
    <x v="0"/>
    <x v="0"/>
    <m/>
    <x v="0"/>
    <x v="0"/>
    <x v="0"/>
    <n v="30.8"/>
    <x v="0"/>
    <x v="0"/>
    <x v="0"/>
    <x v="0"/>
    <x v="0"/>
    <x v="0"/>
    <x v="0"/>
    <x v="0"/>
    <x v="0"/>
    <x v="0"/>
    <x v="0"/>
    <x v="0"/>
    <x v="0"/>
    <m/>
    <x v="0"/>
    <x v="0"/>
    <x v="0"/>
    <x v="0"/>
    <x v="0"/>
    <m/>
    <n v="20030206"/>
    <x v="0"/>
    <s v="BP AMERICA"/>
    <m/>
    <m/>
    <d v="2003-02-08T00:00:00"/>
  </r>
  <r>
    <x v="0"/>
    <s v="T20N R094W S30 fMESAVERDE/ALMOND"/>
    <n v="49007581"/>
    <x v="0"/>
    <x v="0"/>
    <x v="28"/>
    <m/>
    <s v="30"/>
    <s v=" 20"/>
    <s v=" 94"/>
    <n v="41.678260000000002"/>
    <n v="-108.03541"/>
    <s v="4903720089"/>
    <s v="FEDERAL NO. 1-30"/>
    <x v="0"/>
    <s v="MESAVERDE/ALMOND"/>
    <m/>
    <m/>
    <n v="411"/>
    <x v="0"/>
    <n v="9549"/>
    <n v="9960"/>
    <n v="10052"/>
    <n v="10044"/>
    <x v="1"/>
    <d v="1970-08-06T00:00:00"/>
    <n v="8.1000003814697266"/>
    <x v="0"/>
    <n v="50"/>
    <n v="16"/>
    <n v="4246"/>
    <n v="67"/>
    <x v="0"/>
    <n v="5000"/>
    <n v="3001"/>
    <m/>
    <x v="0"/>
    <n v="2"/>
    <n v="10859"/>
    <x v="0"/>
    <m/>
    <n v="2.4950000000000001"/>
    <n v="1.31664"/>
    <n v="184.70099999999999"/>
    <n v="1.7138599999999999"/>
    <n v="190.22650000000002"/>
    <n v="141.05000000000001"/>
    <n v="49.186389999999996"/>
    <m/>
    <x v="0"/>
    <n v="4.1640000000000003E-2"/>
    <n v="190.27802999999997"/>
    <n v="-1.354254573525235E-4"/>
    <n v="12379"/>
    <n v="6.5410104139771066E-2"/>
    <n v="1.3115943362254995E-2"/>
    <n v="6.9214331336590849E-3"/>
    <n v="0.97996262350408581"/>
    <n v="0.74128368892614671"/>
    <n v="0.25849747340772872"/>
    <n v="2.1883766612467036E-4"/>
    <x v="0"/>
    <m/>
    <x v="0"/>
    <m/>
    <m/>
    <x v="0"/>
    <m/>
    <x v="0"/>
    <x v="0"/>
    <m/>
    <x v="0"/>
    <x v="0"/>
    <x v="0"/>
    <m/>
    <x v="0"/>
    <x v="0"/>
    <x v="0"/>
    <x v="0"/>
    <x v="0"/>
    <x v="0"/>
    <x v="0"/>
    <x v="0"/>
    <x v="0"/>
    <x v="0"/>
    <x v="0"/>
    <x v="0"/>
    <x v="0"/>
    <m/>
    <x v="0"/>
    <x v="0"/>
    <x v="0"/>
    <x v="0"/>
    <x v="0"/>
    <s v="PRODUCTION"/>
    <m/>
    <x v="0"/>
    <m/>
    <m/>
    <m/>
    <m/>
  </r>
  <r>
    <x v="1"/>
    <s v="T20N R094W S27 fLANCE"/>
    <n v="3897"/>
    <x v="0"/>
    <x v="0"/>
    <x v="10"/>
    <s v="SE NE"/>
    <n v="27"/>
    <n v="20"/>
    <n v="94"/>
    <n v="41.684569000000003"/>
    <n v="-107.97268200000001"/>
    <s v="4903725263"/>
    <s v="WAMSUTTER 27-2 SWD"/>
    <x v="0"/>
    <s v="LANCE"/>
    <m/>
    <m/>
    <m/>
    <x v="0"/>
    <s v="4852"/>
    <m/>
    <n v="8000"/>
    <n v="7899"/>
    <x v="1"/>
    <d v="2003-01-15T00:00:00"/>
    <n v="6.63"/>
    <x v="1"/>
    <n v="393"/>
    <n v="68"/>
    <n v="11087"/>
    <n v="250"/>
    <x v="1"/>
    <n v="18000"/>
    <n v="488"/>
    <m/>
    <x v="0"/>
    <m/>
    <n v="30036"/>
    <x v="0"/>
    <s v="ANADARKO"/>
    <n v="19.610700000000001"/>
    <n v="5.59572"/>
    <n v="482.28449999999998"/>
    <n v="6.3949999999999996"/>
    <n v="513.88591999999994"/>
    <n v="507.78"/>
    <n v="7.9983199999999988"/>
    <n v="0"/>
    <x v="1"/>
    <n v="0"/>
    <n v="515.77832000000001"/>
    <n v="-1.8378806668084987E-3"/>
    <n v="30286"/>
    <n v="4.1444249195981562E-3"/>
    <n v="3.8161582632970377E-2"/>
    <n v="1.0889031557821239E-2"/>
    <n v="0.9509493858092084"/>
    <n v="0.98449271772415714"/>
    <n v="1.5507282275842844E-2"/>
    <n v="0"/>
    <x v="0"/>
    <m/>
    <x v="0"/>
    <m/>
    <n v="0.22"/>
    <x v="0"/>
    <m/>
    <x v="0"/>
    <x v="0"/>
    <m/>
    <x v="0"/>
    <x v="0"/>
    <x v="0"/>
    <m/>
    <x v="0"/>
    <x v="0"/>
    <x v="0"/>
    <x v="0"/>
    <x v="0"/>
    <x v="0"/>
    <x v="0"/>
    <x v="0"/>
    <x v="0"/>
    <x v="0"/>
    <x v="0"/>
    <x v="0"/>
    <x v="0"/>
    <m/>
    <x v="0"/>
    <x v="0"/>
    <x v="0"/>
    <x v="0"/>
    <x v="0"/>
    <s v="PRODUCTION WATER"/>
    <n v="20030115"/>
    <x v="0"/>
    <s v="BJ SERVICES ROCK SPRINGS"/>
    <m/>
    <m/>
    <d v="2003-01-17T00:00:00"/>
  </r>
  <r>
    <x v="1"/>
    <s v="T20N R094W S27 fFOX HILLS"/>
    <n v="3896"/>
    <x v="0"/>
    <x v="0"/>
    <x v="10"/>
    <s v="SE NE"/>
    <n v="27"/>
    <n v="20"/>
    <n v="94"/>
    <n v="41.684569000000003"/>
    <n v="-107.97268200000001"/>
    <s v="4903725263"/>
    <s v="WAMSUTTER 27-2 SWD"/>
    <x v="0"/>
    <s v="FOX HILLS"/>
    <m/>
    <m/>
    <m/>
    <x v="0"/>
    <s v="7682"/>
    <m/>
    <n v="8000"/>
    <n v="7899"/>
    <x v="1"/>
    <d v="2003-01-12T00:00:00"/>
    <n v="7.57"/>
    <x v="1"/>
    <n v="64"/>
    <n v="10"/>
    <n v="7770"/>
    <m/>
    <x v="1"/>
    <n v="12000"/>
    <n v="293"/>
    <m/>
    <x v="0"/>
    <m/>
    <n v="20137"/>
    <x v="0"/>
    <s v="ANADARKO PETROLEUM"/>
    <n v="3.1936"/>
    <n v="0.82289999999999996"/>
    <n v="337.995"/>
    <n v="0"/>
    <n v="342.01150000000001"/>
    <n v="338.52"/>
    <n v="4.8022699999999992"/>
    <n v="0"/>
    <x v="1"/>
    <n v="0"/>
    <n v="343.32227"/>
    <n v="-1.9126009214458979E-3"/>
    <n v="20137"/>
    <n v="0"/>
    <n v="9.3376977089951654E-3"/>
    <n v="2.4060594453695267E-3"/>
    <n v="0.98825624284563529"/>
    <n v="0.98601235509715113"/>
    <n v="1.3987644902848857E-2"/>
    <n v="0"/>
    <x v="0"/>
    <m/>
    <x v="0"/>
    <m/>
    <n v="0.26"/>
    <x v="0"/>
    <m/>
    <x v="0"/>
    <x v="0"/>
    <m/>
    <x v="0"/>
    <x v="0"/>
    <x v="0"/>
    <m/>
    <x v="0"/>
    <x v="0"/>
    <x v="0"/>
    <x v="0"/>
    <x v="0"/>
    <x v="0"/>
    <x v="0"/>
    <x v="0"/>
    <x v="0"/>
    <x v="0"/>
    <x v="0"/>
    <x v="0"/>
    <x v="0"/>
    <m/>
    <x v="0"/>
    <x v="0"/>
    <x v="0"/>
    <x v="0"/>
    <x v="0"/>
    <s v="PRODUCTION WATER"/>
    <n v="20030112"/>
    <x v="0"/>
    <s v="BJ SERVICES ROCK SPRINGS"/>
    <m/>
    <m/>
    <d v="2003-01-14T00:00:00"/>
  </r>
  <r>
    <x v="1"/>
    <s v="T20N R094W S23 fMESAVERDE"/>
    <n v="3519"/>
    <x v="0"/>
    <x v="0"/>
    <x v="85"/>
    <s v="C NW"/>
    <n v="23"/>
    <n v="20"/>
    <n v="94"/>
    <n v="41.699255000000001"/>
    <n v="-107.962945"/>
    <s v="4903723714"/>
    <s v="THREE MILE 23-02"/>
    <x v="0"/>
    <s v="MESAVERDE"/>
    <m/>
    <m/>
    <m/>
    <x v="0"/>
    <s v="9928"/>
    <m/>
    <n v="10272"/>
    <n v="10236"/>
    <x v="2"/>
    <m/>
    <m/>
    <x v="1"/>
    <n v="8.07"/>
    <n v="0.46"/>
    <n v="1340"/>
    <n v="4.63"/>
    <x v="1"/>
    <n v="1560"/>
    <n v="836"/>
    <m/>
    <x v="0"/>
    <n v="7"/>
    <n v="2910"/>
    <x v="0"/>
    <s v="BP AMERICA PRODUCTION COMPANY"/>
    <n v="0.40269300000000002"/>
    <n v="3.7853400000000002E-2"/>
    <n v="58.29"/>
    <n v="0.1184354"/>
    <n v="58.848981800000004"/>
    <n v="44.007599999999996"/>
    <n v="13.702039999999998"/>
    <n v="0"/>
    <x v="1"/>
    <n v="0.14574000000000001"/>
    <n v="57.855379999999997"/>
    <n v="8.5138360269925023E-3"/>
    <n v="3756.16"/>
    <n v="0.12693364695716872"/>
    <n v="6.8428201760323401E-3"/>
    <n v="6.4322948065007979E-4"/>
    <n v="0.99251395034331757"/>
    <n v="0.76064836148340909"/>
    <n v="0.23683259880066468"/>
    <n v="2.5190397159261598E-3"/>
    <x v="0"/>
    <n v="6.64"/>
    <x v="0"/>
    <m/>
    <m/>
    <x v="0"/>
    <n v="4600"/>
    <x v="0"/>
    <x v="0"/>
    <m/>
    <x v="0"/>
    <x v="0"/>
    <x v="0"/>
    <m/>
    <x v="0"/>
    <x v="0"/>
    <x v="0"/>
    <x v="0"/>
    <x v="0"/>
    <x v="0"/>
    <x v="0"/>
    <x v="0"/>
    <x v="0"/>
    <x v="0"/>
    <x v="0"/>
    <x v="0"/>
    <x v="0"/>
    <m/>
    <x v="0"/>
    <x v="0"/>
    <x v="0"/>
    <x v="0"/>
    <x v="0"/>
    <m/>
    <m/>
    <x v="0"/>
    <s v="BP AMERICA"/>
    <m/>
    <m/>
    <m/>
  </r>
  <r>
    <x v="1"/>
    <s v="T20N R094W S21 fMESAVERDE/ALMOND"/>
    <n v="3691"/>
    <x v="0"/>
    <x v="0"/>
    <x v="28"/>
    <s v="SE NE"/>
    <n v="21"/>
    <n v="20"/>
    <n v="94"/>
    <n v="41.69896"/>
    <n v="-107.99178000000001"/>
    <s v="4903724660"/>
    <s v="CROOKS GAP ROAD 21-02"/>
    <x v="0"/>
    <s v="MESAVERDE/ALMOND"/>
    <m/>
    <m/>
    <m/>
    <x v="0"/>
    <s v="9806"/>
    <m/>
    <n v="10308"/>
    <n v="10239"/>
    <x v="2"/>
    <d v="2003-02-05T00:00:00"/>
    <n v="8.17"/>
    <x v="1"/>
    <n v="64.599999999999994"/>
    <n v="13.3"/>
    <n v="4400"/>
    <n v="59"/>
    <x v="1"/>
    <n v="6248"/>
    <n v="2207"/>
    <m/>
    <x v="0"/>
    <n v="12"/>
    <n v="12898"/>
    <x v="0"/>
    <s v="BP AMERICA PRODUCTION COMPANY"/>
    <n v="3.2235399999999998"/>
    <n v="1.094457"/>
    <n v="191.4"/>
    <n v="1.50922"/>
    <n v="197.22721699999997"/>
    <n v="176.25608"/>
    <n v="36.172729999999994"/>
    <n v="0"/>
    <x v="1"/>
    <n v="0.24984000000000001"/>
    <n v="212.67865"/>
    <n v="-3.769507646495833E-2"/>
    <n v="13003.9"/>
    <n v="4.0885031599998314E-3"/>
    <n v="1.6344295929501457E-2"/>
    <n v="5.5492188991339885E-3"/>
    <n v="0.97810648517136456"/>
    <n v="0.82874364681175094"/>
    <n v="0.17008162314364886"/>
    <n v="1.1747300446001514E-3"/>
    <x v="0"/>
    <n v="0.26"/>
    <x v="0"/>
    <m/>
    <m/>
    <x v="0"/>
    <n v="19690"/>
    <x v="0"/>
    <x v="0"/>
    <m/>
    <x v="0"/>
    <x v="0"/>
    <x v="0"/>
    <n v="23.2"/>
    <x v="0"/>
    <x v="0"/>
    <x v="0"/>
    <x v="0"/>
    <x v="0"/>
    <x v="0"/>
    <x v="0"/>
    <x v="0"/>
    <x v="0"/>
    <x v="0"/>
    <x v="0"/>
    <x v="0"/>
    <x v="0"/>
    <m/>
    <x v="0"/>
    <x v="0"/>
    <x v="0"/>
    <x v="0"/>
    <x v="0"/>
    <m/>
    <n v="20030205"/>
    <x v="0"/>
    <s v="BP AMERICA"/>
    <m/>
    <m/>
    <d v="2003-02-07T00:00:00"/>
  </r>
  <r>
    <x v="1"/>
    <s v="T20N R094W S20 fMESAVERDE/ALMOND"/>
    <n v="3690"/>
    <x v="0"/>
    <x v="0"/>
    <x v="28"/>
    <s v="NW NE"/>
    <n v="20"/>
    <n v="20"/>
    <n v="94"/>
    <n v="41.699509999999997"/>
    <n v="-108.01091"/>
    <s v="4903724799"/>
    <s v="CROOKS GAP ROAD 20-03"/>
    <x v="0"/>
    <s v="MESAVERDE/ALMOND"/>
    <m/>
    <m/>
    <m/>
    <x v="0"/>
    <s v="9717"/>
    <m/>
    <n v="10151"/>
    <n v="10149"/>
    <x v="2"/>
    <d v="2003-02-06T00:00:00"/>
    <n v="8.33"/>
    <x v="1"/>
    <n v="78.2"/>
    <n v="21.1"/>
    <n v="5410"/>
    <n v="57.3"/>
    <x v="1"/>
    <n v="8647"/>
    <n v="2002"/>
    <n v="53"/>
    <x v="0"/>
    <n v="9"/>
    <n v="15980"/>
    <x v="0"/>
    <s v="BP AMERICA PRODUCTION COMPANY"/>
    <n v="3.90218"/>
    <n v="1.7363190000000002"/>
    <n v="235.33500000000001"/>
    <n v="1.4657339999999999"/>
    <n v="242.43923299999997"/>
    <n v="243.93187"/>
    <n v="32.812779999999997"/>
    <n v="1.7664899999999999"/>
    <x v="1"/>
    <n v="0.18738000000000002"/>
    <n v="278.69851999999997"/>
    <n v="-6.9577164178316595E-2"/>
    <n v="16277.6"/>
    <n v="9.2257328505530589E-3"/>
    <n v="1.6095497216822165E-2"/>
    <n v="7.161873012525165E-3"/>
    <n v="0.97674262977065274"/>
    <n v="0.87525355355313705"/>
    <n v="0.11773575259746626"/>
    <n v="6.7233941536539213E-4"/>
    <x v="0"/>
    <n v="13.7"/>
    <x v="0"/>
    <m/>
    <m/>
    <x v="0"/>
    <n v="24800"/>
    <x v="0"/>
    <x v="0"/>
    <m/>
    <x v="0"/>
    <x v="0"/>
    <x v="0"/>
    <n v="45.4"/>
    <x v="0"/>
    <x v="0"/>
    <x v="0"/>
    <x v="0"/>
    <x v="0"/>
    <x v="0"/>
    <x v="0"/>
    <x v="0"/>
    <x v="0"/>
    <x v="0"/>
    <x v="0"/>
    <x v="0"/>
    <x v="0"/>
    <m/>
    <x v="0"/>
    <x v="0"/>
    <x v="0"/>
    <x v="0"/>
    <x v="0"/>
    <m/>
    <n v="20030206"/>
    <x v="0"/>
    <s v="BP AMERICA"/>
    <m/>
    <m/>
    <d v="2003-02-08T00:00:00"/>
  </r>
  <r>
    <x v="1"/>
    <s v="T20N R094W S20 fMESAVERDE"/>
    <n v="4293"/>
    <x v="0"/>
    <x v="0"/>
    <x v="28"/>
    <s v="SE SW"/>
    <n v="20"/>
    <n v="20"/>
    <n v="94"/>
    <n v="41.691389999999998"/>
    <n v="-108.020561"/>
    <s v="4903724392"/>
    <s v="C.G. ROAD UNIT 20-02"/>
    <x v="0"/>
    <s v="MESAVERDE"/>
    <m/>
    <m/>
    <m/>
    <x v="0"/>
    <s v="8822"/>
    <m/>
    <n v="10010"/>
    <n v="10008"/>
    <x v="2"/>
    <d v="2003-02-12T00:00:00"/>
    <n v="8.06"/>
    <x v="1"/>
    <n v="31.4"/>
    <m/>
    <n v="3440"/>
    <n v="50.9"/>
    <x v="1"/>
    <n v="5148"/>
    <n v="1121"/>
    <m/>
    <x v="0"/>
    <n v="58"/>
    <n v="12462"/>
    <x v="0"/>
    <s v="BP AMERICAN PRODUCTION COMPANY"/>
    <n v="1.5668599999999999"/>
    <n v="0"/>
    <n v="149.63999999999999"/>
    <n v="1.3020219999999998"/>
    <n v="152.50888199999997"/>
    <n v="145.22507999999999"/>
    <n v="18.373189999999997"/>
    <n v="0"/>
    <x v="1"/>
    <n v="1.2075600000000002"/>
    <n v="164.80582999999999"/>
    <n v="-3.8753160616139398E-2"/>
    <n v="9849.2999999999993"/>
    <n v="-0.11710209624719316"/>
    <n v="1.0273893424777714E-2"/>
    <n v="0"/>
    <n v="0.98972610657522231"/>
    <n v="0.88118897250176165"/>
    <n v="0.11148385952123174"/>
    <n v="7.3271679770066404E-3"/>
    <x v="0"/>
    <n v="6.66"/>
    <x v="0"/>
    <m/>
    <m/>
    <x v="0"/>
    <n v="14590"/>
    <x v="0"/>
    <x v="0"/>
    <m/>
    <x v="0"/>
    <x v="0"/>
    <x v="0"/>
    <n v="3.89"/>
    <x v="0"/>
    <x v="0"/>
    <x v="0"/>
    <x v="0"/>
    <x v="0"/>
    <x v="0"/>
    <x v="0"/>
    <x v="0"/>
    <x v="0"/>
    <x v="0"/>
    <x v="0"/>
    <x v="0"/>
    <x v="0"/>
    <m/>
    <x v="0"/>
    <x v="0"/>
    <x v="0"/>
    <x v="0"/>
    <x v="0"/>
    <m/>
    <n v="2003212"/>
    <x v="0"/>
    <s v="BP AMERICA"/>
    <m/>
    <m/>
    <d v="2003-02-14T00:00:00"/>
  </r>
  <r>
    <x v="1"/>
    <s v="T20N R094W S19 fMESAVERDE/ALMOND"/>
    <n v="3616"/>
    <x v="0"/>
    <x v="0"/>
    <x v="28"/>
    <s v="SE NW"/>
    <n v="19"/>
    <n v="20"/>
    <n v="94"/>
    <n v="41.698900999999999"/>
    <n v="-108.03980199999999"/>
    <s v="4903722714"/>
    <s v="UPRR1-19-2"/>
    <x v="0"/>
    <s v="MESAVERDE/ALMOND"/>
    <m/>
    <m/>
    <m/>
    <x v="0"/>
    <s v="9486"/>
    <m/>
    <n v="10261"/>
    <n v="9660"/>
    <x v="5"/>
    <d v="2003-02-19T00:00:00"/>
    <n v="7"/>
    <x v="1"/>
    <n v="384"/>
    <n v="39"/>
    <n v="6452"/>
    <m/>
    <x v="1"/>
    <n v="10000"/>
    <n v="1037"/>
    <m/>
    <x v="0"/>
    <n v="188"/>
    <n v="18115"/>
    <x v="0"/>
    <s v="ANADARKO PETROLEUM CORP"/>
    <n v="19.1616"/>
    <n v="3.2093099999999999"/>
    <n v="280.66199999999998"/>
    <n v="0"/>
    <n v="303.03290999999996"/>
    <n v="282.10000000000002"/>
    <n v="16.996429999999997"/>
    <n v="0"/>
    <x v="1"/>
    <n v="3.9141600000000003"/>
    <n v="303.01058999999992"/>
    <n v="3.6829039499699433E-5"/>
    <n v="18100"/>
    <n v="-4.1419301394449815E-4"/>
    <n v="6.323273600877212E-2"/>
    <n v="1.0590631888793861E-2"/>
    <n v="0.92617663210243406"/>
    <n v="0.93099056372914235"/>
    <n v="5.6091867944285383E-2"/>
    <n v="1.2917568326572353E-2"/>
    <x v="0"/>
    <n v="15"/>
    <x v="0"/>
    <m/>
    <m/>
    <x v="0"/>
    <m/>
    <x v="0"/>
    <x v="0"/>
    <m/>
    <x v="0"/>
    <x v="0"/>
    <x v="0"/>
    <m/>
    <x v="0"/>
    <x v="0"/>
    <x v="0"/>
    <x v="0"/>
    <x v="0"/>
    <x v="0"/>
    <x v="0"/>
    <x v="0"/>
    <x v="0"/>
    <x v="0"/>
    <x v="0"/>
    <x v="0"/>
    <x v="0"/>
    <m/>
    <x v="0"/>
    <x v="0"/>
    <x v="0"/>
    <x v="0"/>
    <x v="0"/>
    <s v="WELLHEAD"/>
    <n v="20030219"/>
    <x v="0"/>
    <s v="CHAMPION TECHNOLOGIES VERNAL UT"/>
    <m/>
    <m/>
    <d v="2003-02-25T00:00:00"/>
  </r>
  <r>
    <x v="1"/>
    <s v="T20N R094W S17 fMESAVERDE/ALMOND"/>
    <n v="3448"/>
    <x v="0"/>
    <x v="0"/>
    <x v="28"/>
    <s v="NE NW"/>
    <n v="17"/>
    <n v="20"/>
    <n v="94"/>
    <n v="41.71405"/>
    <n v="-108.02007999999999"/>
    <s v="4903722909"/>
    <s v="CROOKS GAP ROAD 03-01"/>
    <x v="0"/>
    <s v="MESAVERDE/ALMOND"/>
    <m/>
    <m/>
    <m/>
    <x v="0"/>
    <s v="9809"/>
    <m/>
    <n v="10450"/>
    <m/>
    <x v="2"/>
    <d v="2001-01-01T00:00:00"/>
    <n v="7.91"/>
    <x v="1"/>
    <n v="13.95"/>
    <m/>
    <n v="1640"/>
    <n v="6.09"/>
    <x v="1"/>
    <n v="2399"/>
    <n v="773"/>
    <m/>
    <x v="0"/>
    <n v="23"/>
    <n v="5788"/>
    <x v="0"/>
    <s v="BP AMERICA PRODUCTION CO"/>
    <n v="0.69610499999999997"/>
    <n v="0"/>
    <n v="71.34"/>
    <n v="0.15578219999999998"/>
    <n v="72.191887199999996"/>
    <n v="67.675789999999992"/>
    <n v="12.669469999999999"/>
    <n v="0"/>
    <x v="1"/>
    <n v="0.47886000000000006"/>
    <n v="80.824119999999994"/>
    <n v="-5.6413920072539953E-2"/>
    <n v="4855.04"/>
    <n v="-8.7659165050587046E-2"/>
    <n v="9.6424269678878818E-3"/>
    <n v="0"/>
    <n v="0.99035757303211203"/>
    <n v="0.83732170545129347"/>
    <n v="0.15675357801606749"/>
    <n v="5.9247165326390206E-3"/>
    <x v="0"/>
    <n v="5.98"/>
    <x v="0"/>
    <m/>
    <m/>
    <x v="0"/>
    <n v="5140"/>
    <x v="0"/>
    <x v="0"/>
    <m/>
    <x v="0"/>
    <x v="0"/>
    <x v="0"/>
    <m/>
    <x v="0"/>
    <x v="0"/>
    <x v="0"/>
    <x v="0"/>
    <x v="0"/>
    <x v="0"/>
    <x v="0"/>
    <x v="0"/>
    <x v="0"/>
    <x v="0"/>
    <x v="0"/>
    <x v="0"/>
    <x v="0"/>
    <m/>
    <x v="0"/>
    <x v="0"/>
    <x v="0"/>
    <x v="0"/>
    <x v="0"/>
    <m/>
    <n v="20010101"/>
    <x v="0"/>
    <s v="BP AMERICA"/>
    <m/>
    <m/>
    <d v="2001-01-03T00:00:00"/>
  </r>
  <r>
    <x v="1"/>
    <s v="T20N R094W S15 fMESAVERDE"/>
    <m/>
    <x v="1"/>
    <x v="3"/>
    <x v="85"/>
    <s v="   SE"/>
    <n v="15"/>
    <n v="20"/>
    <n v="94"/>
    <n v="41.706437999999999"/>
    <n v="-107.972589"/>
    <s v="4903720330"/>
    <s v="1 TIERNEY"/>
    <x v="0"/>
    <s v="MESAVERDE"/>
    <m/>
    <m/>
    <m/>
    <x v="0"/>
    <m/>
    <m/>
    <n v="12700"/>
    <n v="10125"/>
    <x v="2"/>
    <d v="1978-08-20T00:00:00"/>
    <n v="7"/>
    <x v="0"/>
    <n v="232"/>
    <n v="31"/>
    <n v="4859"/>
    <n v="109"/>
    <x v="1"/>
    <n v="7400"/>
    <n v="1196"/>
    <n v="0"/>
    <x v="1"/>
    <n v="0"/>
    <n v="13220"/>
    <x v="0"/>
    <s v="AMOCO PRODUCTION COMPANY"/>
    <n v="11.5768"/>
    <n v="2.5509900000000001"/>
    <n v="211.36649999999997"/>
    <n v="2.7882199999999999"/>
    <n v="228.28250999999997"/>
    <n v="208.75399999999999"/>
    <n v="19.602439999999998"/>
    <n v="0"/>
    <x v="1"/>
    <n v="0"/>
    <n v="228.35643999999999"/>
    <n v="-1.6190033723583694E-4"/>
    <n v="13827"/>
    <n v="2.2442415055274154E-2"/>
    <n v="5.0712601679384031E-2"/>
    <n v="1.1174706288274123E-2"/>
    <n v="0.93811269203234182"/>
    <n v="0.91415858471081435"/>
    <n v="8.5841415289185624E-2"/>
    <n v="0"/>
    <x v="1"/>
    <n v="0"/>
    <x v="1"/>
    <n v="12973"/>
    <n v="0.5"/>
    <x v="0"/>
    <n v="0.5"/>
    <x v="0"/>
    <x v="1"/>
    <m/>
    <x v="1"/>
    <x v="1"/>
    <x v="1"/>
    <n v="0"/>
    <x v="1"/>
    <x v="1"/>
    <x v="1"/>
    <x v="1"/>
    <x v="0"/>
    <x v="0"/>
    <x v="0"/>
    <x v="0"/>
    <x v="0"/>
    <x v="0"/>
    <x v="0"/>
    <x v="0"/>
    <x v="0"/>
    <m/>
    <x v="0"/>
    <x v="0"/>
    <x v="0"/>
    <x v="0"/>
    <x v="0"/>
    <m/>
    <n v="19780820"/>
    <x v="1"/>
    <m/>
    <m/>
    <m/>
    <m/>
  </r>
  <r>
    <x v="1"/>
    <s v="T20N R094W S14 fMESAVERDE/ALMOND-ERICSON"/>
    <n v="3840"/>
    <x v="0"/>
    <x v="0"/>
    <x v="28"/>
    <s v="SE SW"/>
    <n v="14"/>
    <n v="20"/>
    <n v="94"/>
    <n v="41.706442000000003"/>
    <n v="-107.962737"/>
    <s v="4903723508"/>
    <s v="14-14"/>
    <x v="0"/>
    <s v="MESAVERDE/ALMOND-ERICSON"/>
    <m/>
    <m/>
    <m/>
    <x v="0"/>
    <s v="10068"/>
    <m/>
    <n v="10360"/>
    <n v="10268"/>
    <x v="2"/>
    <d v="1995-07-19T00:00:00"/>
    <n v="7.01"/>
    <x v="1"/>
    <n v="28"/>
    <n v="11"/>
    <n v="6172"/>
    <n v="94"/>
    <x v="1"/>
    <n v="7920"/>
    <n v="2728"/>
    <m/>
    <x v="0"/>
    <n v="11"/>
    <n v="16964"/>
    <x v="0"/>
    <s v="SNYDER OIL"/>
    <n v="1.3972"/>
    <n v="0.90519000000000005"/>
    <n v="268.48199999999997"/>
    <n v="2.4045199999999998"/>
    <n v="273.18890999999996"/>
    <n v="223.42319999999998"/>
    <n v="44.711919999999992"/>
    <n v="0"/>
    <x v="1"/>
    <n v="0.22902000000000003"/>
    <n v="268.36413999999996"/>
    <n v="8.9091364179372662E-3"/>
    <n v="16964"/>
    <n v="0"/>
    <n v="5.1144096588693891E-3"/>
    <n v="3.313421470878888E-3"/>
    <n v="0.99157216887025168"/>
    <n v="0.83253746197237832"/>
    <n v="0.16660914532023541"/>
    <n v="8.5339270738631491E-4"/>
    <x v="0"/>
    <n v="6.26"/>
    <x v="0"/>
    <m/>
    <m/>
    <x v="0"/>
    <n v="21205"/>
    <x v="2"/>
    <x v="0"/>
    <n v="250.23"/>
    <x v="0"/>
    <x v="0"/>
    <x v="0"/>
    <m/>
    <x v="0"/>
    <x v="0"/>
    <x v="0"/>
    <x v="0"/>
    <x v="0"/>
    <x v="0"/>
    <x v="0"/>
    <x v="0"/>
    <x v="0"/>
    <x v="0"/>
    <x v="0"/>
    <x v="0"/>
    <x v="0"/>
    <m/>
    <x v="0"/>
    <x v="0"/>
    <x v="0"/>
    <x v="0"/>
    <x v="0"/>
    <m/>
    <n v="19950719"/>
    <x v="0"/>
    <s v="BEUERMAN AND ASSOCIATES BUTTE MT LAB No 95-459"/>
    <m/>
    <m/>
    <d v="1995-07-25T00:00:00"/>
  </r>
  <r>
    <x v="1"/>
    <s v="T20N R094W S14 fMESAVERDE/ALMOND"/>
    <n v="3841"/>
    <x v="0"/>
    <x v="0"/>
    <x v="28"/>
    <s v="NW NW"/>
    <n v="14"/>
    <n v="20"/>
    <n v="94"/>
    <n v="41.716000000000001"/>
    <n v="-107.96469999999999"/>
    <s v="4903724495"/>
    <s v="WAMSUTTER 4-14"/>
    <x v="0"/>
    <s v="MESAVERDE/ALMOND"/>
    <m/>
    <m/>
    <m/>
    <x v="0"/>
    <s v="9982"/>
    <m/>
    <n v="10340"/>
    <n v="10222"/>
    <x v="2"/>
    <d v="2001-06-26T00:00:00"/>
    <n v="7.57"/>
    <x v="1"/>
    <n v="21.9"/>
    <n v="4.3"/>
    <n v="3840"/>
    <n v="52.5"/>
    <x v="1"/>
    <n v="3830"/>
    <n v="3320"/>
    <m/>
    <x v="0"/>
    <n v="29.5"/>
    <n v="10500"/>
    <x v="0"/>
    <s v="DEVON ENERGY"/>
    <n v="1.0928099999999998"/>
    <n v="0.35384699999999997"/>
    <n v="167.04"/>
    <n v="1.3429499999999999"/>
    <n v="169.82960699999998"/>
    <n v="108.04429999999999"/>
    <n v="54.414799999999993"/>
    <n v="0"/>
    <x v="1"/>
    <n v="0.61419000000000001"/>
    <n v="163.07328999999999"/>
    <n v="2.0295158320595801E-2"/>
    <n v="11098.2"/>
    <n v="2.7696752507153408E-2"/>
    <n v="6.4347437369975183E-3"/>
    <n v="2.0835412991328421E-3"/>
    <n v="0.99148171496386972"/>
    <n v="0.66255056238823662"/>
    <n v="0.33368309427006715"/>
    <n v="3.76634334169624E-3"/>
    <x v="0"/>
    <n v="2.4"/>
    <x v="0"/>
    <m/>
    <m/>
    <x v="0"/>
    <n v="15200"/>
    <x v="0"/>
    <x v="0"/>
    <m/>
    <x v="2"/>
    <x v="0"/>
    <x v="8"/>
    <n v="5.67"/>
    <x v="2"/>
    <x v="0"/>
    <x v="1"/>
    <x v="1"/>
    <x v="0"/>
    <x v="0"/>
    <x v="0"/>
    <x v="0"/>
    <x v="0"/>
    <x v="0"/>
    <x v="0"/>
    <x v="0"/>
    <x v="0"/>
    <m/>
    <x v="0"/>
    <x v="0"/>
    <x v="0"/>
    <x v="0"/>
    <x v="0"/>
    <m/>
    <n v="20010626"/>
    <x v="0"/>
    <s v="ENVIRO-TEST CASPER ID No L3242-9"/>
    <m/>
    <m/>
    <d v="2001-08-03T00:00:00"/>
  </r>
  <r>
    <x v="1"/>
    <s v="T20N R094W S10 fLEWIS-MESAVERDE"/>
    <n v="3682"/>
    <x v="0"/>
    <x v="0"/>
    <x v="28"/>
    <s v="C NE"/>
    <n v="10"/>
    <n v="20"/>
    <n v="94"/>
    <n v="41.728119999999997"/>
    <n v="-107.97237800000001"/>
    <s v="4903724520"/>
    <s v="CROOKS GAP ROAD 10-02"/>
    <x v="0"/>
    <s v="LEWIS-MESAVERDE"/>
    <m/>
    <m/>
    <m/>
    <x v="0"/>
    <s v="8886"/>
    <m/>
    <n v="10563"/>
    <m/>
    <x v="2"/>
    <d v="2003-02-06T00:00:00"/>
    <n v="8.34"/>
    <x v="1"/>
    <n v="20.100000000000001"/>
    <n v="2.78"/>
    <n v="2470"/>
    <n v="27.3"/>
    <x v="1"/>
    <n v="3049"/>
    <n v="1735"/>
    <n v="53"/>
    <x v="0"/>
    <n v="78"/>
    <n v="7630"/>
    <x v="0"/>
    <s v="BP AMERICA PRODUCTION COMPANY"/>
    <n v="1.00299"/>
    <n v="0.2287662"/>
    <n v="107.44499999999999"/>
    <n v="0.69833400000000001"/>
    <n v="109.3750902"/>
    <n v="86.012289999999993"/>
    <n v="28.436649999999997"/>
    <n v="1.7664899999999999"/>
    <x v="1"/>
    <n v="1.6239600000000001"/>
    <n v="117.83938999999999"/>
    <n v="-3.725246644733865E-2"/>
    <n v="7435.18"/>
    <n v="-1.2931806988034641E-2"/>
    <n v="9.170186723192298E-3"/>
    <n v="2.0915749608222951E-3"/>
    <n v="0.9887382383159854"/>
    <n v="0.72991119522937109"/>
    <n v="0.24131701632196159"/>
    <n v="1.3781130401302995E-2"/>
    <x v="0"/>
    <n v="4.45"/>
    <x v="0"/>
    <m/>
    <m/>
    <x v="0"/>
    <n v="11130"/>
    <x v="0"/>
    <x v="0"/>
    <m/>
    <x v="0"/>
    <x v="0"/>
    <x v="0"/>
    <n v="1.35"/>
    <x v="0"/>
    <x v="0"/>
    <x v="0"/>
    <x v="0"/>
    <x v="0"/>
    <x v="0"/>
    <x v="0"/>
    <x v="0"/>
    <x v="0"/>
    <x v="0"/>
    <x v="0"/>
    <x v="0"/>
    <x v="0"/>
    <m/>
    <x v="0"/>
    <x v="0"/>
    <x v="0"/>
    <x v="0"/>
    <x v="0"/>
    <m/>
    <n v="20030206"/>
    <x v="0"/>
    <s v="BP AMERICA"/>
    <m/>
    <m/>
    <d v="2003-02-08T00:00:00"/>
  </r>
  <r>
    <x v="1"/>
    <s v="T20N R094W S10 fLEWIS-MESAVERDE"/>
    <n v="3681"/>
    <x v="0"/>
    <x v="0"/>
    <x v="28"/>
    <s v="SE NW"/>
    <n v="10"/>
    <n v="20"/>
    <n v="94"/>
    <n v="41.728099999999998"/>
    <n v="-107.981336"/>
    <s v="4903724391"/>
    <s v="CROOKS GAP ROAD 10-01"/>
    <x v="0"/>
    <s v="LEWIS-MESAVERDE"/>
    <m/>
    <m/>
    <m/>
    <x v="0"/>
    <s v="8878"/>
    <m/>
    <n v="10546"/>
    <n v="10544"/>
    <x v="2"/>
    <d v="2003-02-06T00:00:00"/>
    <n v="8.16"/>
    <x v="1"/>
    <n v="11.5"/>
    <n v="2.78"/>
    <n v="3260"/>
    <n v="28.96"/>
    <x v="1"/>
    <n v="4299"/>
    <n v="1681"/>
    <m/>
    <x v="0"/>
    <n v="26"/>
    <n v="9586"/>
    <x v="0"/>
    <s v="BP AMERICA PRODUCTION COMPANY"/>
    <n v="0.57384999999999997"/>
    <n v="0.2287662"/>
    <n v="141.81"/>
    <n v="0.74079680000000003"/>
    <n v="143.35341299999999"/>
    <n v="121.27479"/>
    <n v="27.551589999999997"/>
    <n v="0"/>
    <x v="1"/>
    <n v="0.54132000000000002"/>
    <n v="149.36770000000001"/>
    <n v="-2.0546133274643653E-2"/>
    <n v="9309.24"/>
    <n v="-1.4647075136383568E-2"/>
    <n v="4.0030438619553478E-3"/>
    <n v="1.5958196963193336E-3"/>
    <n v="0.99440113644172545"/>
    <n v="0.81192111815338919"/>
    <n v="0.18445480515533141"/>
    <n v="3.6240766912793059E-3"/>
    <x v="0"/>
    <n v="0.28999999999999998"/>
    <x v="0"/>
    <m/>
    <m/>
    <x v="0"/>
    <n v="14390"/>
    <x v="0"/>
    <x v="0"/>
    <m/>
    <x v="0"/>
    <x v="0"/>
    <x v="0"/>
    <n v="2.9"/>
    <x v="0"/>
    <x v="0"/>
    <x v="0"/>
    <x v="0"/>
    <x v="0"/>
    <x v="0"/>
    <x v="0"/>
    <x v="0"/>
    <x v="0"/>
    <x v="0"/>
    <x v="0"/>
    <x v="0"/>
    <x v="0"/>
    <m/>
    <x v="0"/>
    <x v="0"/>
    <x v="0"/>
    <x v="0"/>
    <x v="0"/>
    <m/>
    <n v="20030206"/>
    <x v="0"/>
    <s v="BP AMERICA"/>
    <m/>
    <m/>
    <d v="2003-02-08T00:00:00"/>
  </r>
  <r>
    <x v="1"/>
    <s v="T20N R094W S09 fMESAVERDE/ALMOND"/>
    <n v="3573"/>
    <x v="0"/>
    <x v="0"/>
    <x v="28"/>
    <s v="SW SW"/>
    <n v="9"/>
    <n v="20"/>
    <n v="94"/>
    <n v="41.719028000000002"/>
    <n v="-108.00213100000001"/>
    <s v="4903722934"/>
    <s v="CROOKS GAP ROAD 03-02"/>
    <x v="0"/>
    <s v="MESAVERDE/ALMOND"/>
    <m/>
    <m/>
    <m/>
    <x v="0"/>
    <s v="9828"/>
    <m/>
    <n v="10300"/>
    <m/>
    <x v="2"/>
    <d v="2003-01-06T00:00:00"/>
    <n v="7.99"/>
    <x v="1"/>
    <n v="33"/>
    <n v="3.9"/>
    <n v="1050"/>
    <n v="3.55"/>
    <x v="1"/>
    <n v="1250"/>
    <n v="521"/>
    <m/>
    <x v="0"/>
    <n v="202"/>
    <n v="2716"/>
    <x v="0"/>
    <s v="BP AMERICA PRODUCTION CO"/>
    <n v="1.6467000000000001"/>
    <n v="0.32093100000000002"/>
    <n v="45.674999999999997"/>
    <n v="9.0808999999999987E-2"/>
    <n v="47.733439999999995"/>
    <n v="35.262500000000003"/>
    <n v="8.5391899999999996"/>
    <n v="0"/>
    <x v="1"/>
    <n v="4.2056400000000007"/>
    <n v="48.007329999999996"/>
    <n v="-2.8607457408165982E-3"/>
    <n v="3063.45"/>
    <n v="6.0118177335213525E-2"/>
    <n v="3.4497827937814668E-2"/>
    <n v="6.7233997801122245E-3"/>
    <n v="0.9587787722820732"/>
    <n v="0.73452324884554088"/>
    <n v="0.17787262903394127"/>
    <n v="8.7604122120517866E-2"/>
    <x v="0"/>
    <n v="0.22"/>
    <x v="0"/>
    <m/>
    <m/>
    <x v="0"/>
    <n v="4480"/>
    <x v="0"/>
    <x v="0"/>
    <m/>
    <x v="0"/>
    <x v="0"/>
    <x v="0"/>
    <m/>
    <x v="0"/>
    <x v="0"/>
    <x v="0"/>
    <x v="0"/>
    <x v="0"/>
    <x v="0"/>
    <x v="0"/>
    <x v="0"/>
    <x v="0"/>
    <x v="0"/>
    <x v="0"/>
    <x v="0"/>
    <x v="0"/>
    <m/>
    <x v="0"/>
    <x v="0"/>
    <x v="0"/>
    <x v="0"/>
    <x v="0"/>
    <m/>
    <n v="200316"/>
    <x v="0"/>
    <s v="BP AMERICA"/>
    <m/>
    <m/>
    <d v="2003-01-08T00:00:00"/>
  </r>
  <r>
    <x v="1"/>
    <s v="T20N R094W S09 fLEWIS-MESAVERDE"/>
    <n v="5056"/>
    <x v="0"/>
    <x v="0"/>
    <x v="28"/>
    <s v="NE NE"/>
    <n v="9"/>
    <n v="20"/>
    <n v="94"/>
    <n v="41.729348000000002"/>
    <n v="-107.98853699999999"/>
    <s v="4903725891"/>
    <s v="9-2 CG ROAD UNIT"/>
    <x v="0"/>
    <s v="LEWIS-MESAVERDE"/>
    <m/>
    <m/>
    <n v="1571"/>
    <x v="0"/>
    <n v="8820"/>
    <n v="10391"/>
    <n v="10438"/>
    <m/>
    <x v="2"/>
    <d v="2005-03-15T00:00:00"/>
    <n v="6.76"/>
    <x v="1"/>
    <n v="43.4"/>
    <n v="13.2"/>
    <n v="4920"/>
    <n v="83.4"/>
    <x v="1"/>
    <n v="8350"/>
    <n v="1320"/>
    <n v="0"/>
    <x v="1"/>
    <n v="23"/>
    <n v="14800"/>
    <x v="0"/>
    <s v="BP AMERICA PRODUCTION COMPANY"/>
    <n v="2.1656599999999999"/>
    <n v="1.086228"/>
    <n v="214.02"/>
    <n v="2.133372"/>
    <n v="219.40526"/>
    <n v="235.55349999999999"/>
    <n v="21.634799999999998"/>
    <n v="0"/>
    <x v="1"/>
    <n v="0.47886000000000006"/>
    <n v="257.66715999999997"/>
    <n v="-8.0201450337456043E-2"/>
    <n v="14753"/>
    <n v="-1.5903630765066153E-3"/>
    <n v="9.8705928928048484E-3"/>
    <n v="4.9507837688121063E-3"/>
    <n v="0.98517862333838302"/>
    <n v="0.914177421756036"/>
    <n v="8.3964134195448112E-2"/>
    <n v="1.8584440485159232E-3"/>
    <x v="1"/>
    <n v="6.1"/>
    <x v="1"/>
    <n v="0"/>
    <n v="0"/>
    <x v="1"/>
    <n v="25400"/>
    <x v="1"/>
    <x v="1"/>
    <n v="0"/>
    <x v="1"/>
    <x v="1"/>
    <x v="1"/>
    <n v="0"/>
    <x v="1"/>
    <x v="1"/>
    <x v="1"/>
    <x v="1"/>
    <x v="0"/>
    <x v="0"/>
    <x v="0"/>
    <x v="0"/>
    <x v="0"/>
    <x v="0"/>
    <x v="0"/>
    <x v="0"/>
    <x v="0"/>
    <m/>
    <x v="0"/>
    <x v="0"/>
    <x v="0"/>
    <x v="0"/>
    <x v="0"/>
    <m/>
    <n v="20050315"/>
    <x v="0"/>
    <s v="BP ID No CGRD9-2"/>
    <m/>
    <s v="8820-10391"/>
    <d v="2005-03-17T00:00:00"/>
  </r>
  <r>
    <x v="1"/>
    <s v="T20N R094W S09 fLEWIS"/>
    <n v="5049"/>
    <x v="0"/>
    <x v="0"/>
    <x v="28"/>
    <s v="NE NW"/>
    <n v="9"/>
    <n v="20"/>
    <n v="94"/>
    <n v="41.729311000000003"/>
    <n v="-107.998133"/>
    <s v="4903725890"/>
    <s v="9-1 CG ROAD UNIT"/>
    <x v="0"/>
    <s v="LEWIS"/>
    <m/>
    <m/>
    <n v="10"/>
    <x v="0"/>
    <n v="9300"/>
    <n v="9310"/>
    <n v="10385"/>
    <m/>
    <x v="2"/>
    <d v="2005-03-15T00:00:00"/>
    <n v="6.75"/>
    <x v="1"/>
    <n v="76.7"/>
    <n v="20.6"/>
    <n v="5690"/>
    <n v="71"/>
    <x v="1"/>
    <n v="9800"/>
    <n v="1360"/>
    <n v="0"/>
    <x v="1"/>
    <n v="8"/>
    <n v="17700"/>
    <x v="0"/>
    <s v="BP AMERICA PRODUCTION COMPANY"/>
    <n v="3.8273300000000003"/>
    <n v="1.6951740000000002"/>
    <n v="247.51499999999999"/>
    <n v="1.8161799999999999"/>
    <n v="254.85368399999999"/>
    <n v="276.45799999999997"/>
    <n v="22.290399999999998"/>
    <n v="0"/>
    <x v="1"/>
    <n v="0.16656000000000001"/>
    <n v="298.91495999999995"/>
    <n v="-7.9566216826101058E-2"/>
    <n v="17026.3"/>
    <n v="-1.9400281630925283E-2"/>
    <n v="1.5017754265620114E-2"/>
    <n v="6.6515577620608387E-3"/>
    <n v="0.97833068797231904"/>
    <n v="0.92487174278597506"/>
    <n v="7.4571041877596236E-2"/>
    <n v="5.5721533642879586E-4"/>
    <x v="1"/>
    <n v="63.4"/>
    <x v="1"/>
    <n v="0"/>
    <n v="0"/>
    <x v="1"/>
    <n v="30400"/>
    <x v="1"/>
    <x v="1"/>
    <n v="0"/>
    <x v="1"/>
    <x v="1"/>
    <x v="1"/>
    <n v="0"/>
    <x v="1"/>
    <x v="1"/>
    <x v="1"/>
    <x v="1"/>
    <x v="0"/>
    <x v="0"/>
    <x v="0"/>
    <x v="0"/>
    <x v="0"/>
    <x v="0"/>
    <x v="0"/>
    <x v="0"/>
    <x v="0"/>
    <m/>
    <x v="0"/>
    <x v="0"/>
    <x v="0"/>
    <x v="0"/>
    <x v="0"/>
    <m/>
    <n v="20050315"/>
    <x v="0"/>
    <s v="BP ID No CGRD9-1"/>
    <m/>
    <s v="9300-9310"/>
    <d v="2005-03-17T00:00:00"/>
  </r>
  <r>
    <x v="1"/>
    <s v="T20N R094W S07 fMESAVERDE/ALMOND"/>
    <m/>
    <x v="1"/>
    <x v="3"/>
    <x v="28"/>
    <s v="SE NW"/>
    <n v="7"/>
    <n v="20"/>
    <n v="94"/>
    <n v="41.727322999999998"/>
    <n v="-108.039286"/>
    <s v="4903721088"/>
    <s v="1-7 UPRR 5"/>
    <x v="0"/>
    <s v="MESAVERDE/ALMOND"/>
    <m/>
    <m/>
    <m/>
    <x v="0"/>
    <m/>
    <m/>
    <n v="10207"/>
    <n v="10046"/>
    <x v="2"/>
    <d v="1990-11-29T00:00:00"/>
    <n v="5.38"/>
    <x v="0"/>
    <n v="130"/>
    <n v="2.5"/>
    <n v="63"/>
    <n v="12"/>
    <x v="1"/>
    <n v="340"/>
    <n v="39"/>
    <n v="0.09"/>
    <x v="1"/>
    <n v="4.99"/>
    <n v="652"/>
    <x v="0"/>
    <s v="RME PETROLEUM COMPANY"/>
    <n v="6.4870000000000001"/>
    <n v="0.20572499999999999"/>
    <n v="2.7404999999999999"/>
    <n v="0.30696000000000001"/>
    <n v="9.7401850000000003"/>
    <n v="9.5914000000000001"/>
    <n v="0.63920999999999994"/>
    <n v="2.9996999999999997E-3"/>
    <x v="1"/>
    <n v="0.10389180000000001"/>
    <n v="10.3375015"/>
    <n v="-2.9750265300735712E-2"/>
    <n v="591.58000000000004"/>
    <n v="-4.8585535309348789E-2"/>
    <n v="0.66600377713564984"/>
    <n v="2.1121262070484287E-2"/>
    <n v="0.31287496079386584"/>
    <n v="0.92782574203254042"/>
    <n v="6.1834090181268647E-2"/>
    <n v="1.0049991286579258E-2"/>
    <x v="1"/>
    <n v="0.19"/>
    <x v="1"/>
    <n v="561"/>
    <n v="9.6"/>
    <x v="0"/>
    <n v="0"/>
    <x v="0"/>
    <x v="1"/>
    <m/>
    <x v="1"/>
    <x v="1"/>
    <x v="1"/>
    <n v="0"/>
    <x v="1"/>
    <x v="1"/>
    <x v="1"/>
    <x v="1"/>
    <x v="0"/>
    <x v="0"/>
    <x v="0"/>
    <x v="0"/>
    <x v="0"/>
    <x v="0"/>
    <x v="0"/>
    <x v="0"/>
    <x v="0"/>
    <m/>
    <x v="0"/>
    <x v="0"/>
    <x v="0"/>
    <x v="0"/>
    <x v="0"/>
    <s v="TOTAL ALKALINITY = 32 MG/L"/>
    <n v="19901129"/>
    <x v="1"/>
    <s v="WESTERN WYOMING COLLEGE WATER QUALITY LAB SAMPLE No 21328"/>
    <m/>
    <m/>
    <d v="1990-12-17T00:00:00"/>
  </r>
  <r>
    <x v="0"/>
    <s v="T20N R094W S06 fMESAVERDE/ALMOND"/>
    <n v="49124110"/>
    <x v="0"/>
    <x v="0"/>
    <x v="28"/>
    <m/>
    <s v="6"/>
    <s v=" 20"/>
    <s v=" 94"/>
    <n v="41.735869999999998"/>
    <n v="-108.03225999999999"/>
    <s v="4903720890"/>
    <s v="MARATHON FEDERAL 1-6"/>
    <x v="0"/>
    <s v="MESAVERDE/ALMOND"/>
    <m/>
    <m/>
    <n v="0"/>
    <x v="0"/>
    <m/>
    <m/>
    <n v="10623"/>
    <n v="10022"/>
    <x v="1"/>
    <d v="1977-03-15T00:00:00"/>
    <n v="7.0999999046325684"/>
    <x v="0"/>
    <n v="78"/>
    <n v="28"/>
    <n v="4677"/>
    <n v="231"/>
    <x v="0"/>
    <n v="6300"/>
    <n v="2184"/>
    <m/>
    <x v="0"/>
    <n v="100"/>
    <n v="12490"/>
    <x v="0"/>
    <s v="CHEM LAB"/>
    <n v="3.8921999999999999"/>
    <n v="2.3041200000000002"/>
    <n v="203.44949999999997"/>
    <n v="5.9089799999999997"/>
    <n v="215.55479999999994"/>
    <n v="177.72299999999998"/>
    <n v="35.795759999999994"/>
    <m/>
    <x v="0"/>
    <n v="2.0820000000000003"/>
    <n v="215.60075999999998"/>
    <n v="-1.0659725691589464E-4"/>
    <n v="13595"/>
    <n v="4.2361510446616832E-2"/>
    <n v="1.8056661229534209E-2"/>
    <n v="1.068925396233348E-2"/>
    <n v="0.97125408480813247"/>
    <n v="0.82431527606860011"/>
    <n v="0.16602798617221942"/>
    <n v="9.6567377591804428E-3"/>
    <x v="0"/>
    <m/>
    <x v="0"/>
    <m/>
    <m/>
    <x v="0"/>
    <m/>
    <x v="0"/>
    <x v="0"/>
    <m/>
    <x v="0"/>
    <x v="0"/>
    <x v="0"/>
    <m/>
    <x v="0"/>
    <x v="0"/>
    <x v="0"/>
    <x v="0"/>
    <x v="0"/>
    <x v="0"/>
    <x v="0"/>
    <x v="0"/>
    <x v="0"/>
    <x v="0"/>
    <x v="0"/>
    <x v="0"/>
    <x v="0"/>
    <m/>
    <x v="0"/>
    <x v="0"/>
    <x v="0"/>
    <x v="0"/>
    <x v="0"/>
    <s v="PRODUCED WATER"/>
    <m/>
    <x v="0"/>
    <m/>
    <m/>
    <m/>
    <m/>
  </r>
  <r>
    <x v="1"/>
    <s v="T20N R094W S05 fMESAVERDE"/>
    <n v="3452"/>
    <x v="0"/>
    <x v="0"/>
    <x v="28"/>
    <s v="SE SE"/>
    <n v="5"/>
    <n v="20"/>
    <n v="94"/>
    <n v="41.733516999999999"/>
    <n v="-108.00855300000001"/>
    <s v="4903723690"/>
    <s v="CROOKS GAP ROAD 09"/>
    <x v="0"/>
    <s v="MESAVERDE"/>
    <m/>
    <m/>
    <m/>
    <x v="0"/>
    <s v="7897"/>
    <m/>
    <n v="10255"/>
    <n v="10147"/>
    <x v="2"/>
    <d v="2002-10-29T00:00:00"/>
    <n v="7.35"/>
    <x v="1"/>
    <n v="9.77"/>
    <n v="0.81"/>
    <n v="2440"/>
    <n v="25.9"/>
    <x v="1"/>
    <n v="2999"/>
    <n v="1294"/>
    <m/>
    <x v="0"/>
    <n v="7"/>
    <n v="6938"/>
    <x v="0"/>
    <s v="BP AMERICA PRODUCTION CO"/>
    <n v="0.48752299999999998"/>
    <n v="6.6654900000000003E-2"/>
    <n v="106.14"/>
    <n v="0.66252199999999994"/>
    <n v="107.35669989999998"/>
    <n v="84.601789999999994"/>
    <n v="21.208659999999998"/>
    <n v="0"/>
    <x v="1"/>
    <n v="0.14574000000000001"/>
    <n v="105.95618999999999"/>
    <n v="6.5655193207336928E-3"/>
    <n v="6776.48"/>
    <n v="-1.1777333154447012E-2"/>
    <n v="4.5411511387190105E-3"/>
    <n v="6.2087322041463032E-4"/>
    <n v="0.9948379756408664"/>
    <n v="0.79846009940523532"/>
    <n v="0.20016442644832738"/>
    <n v="1.3754741464373154E-3"/>
    <x v="0"/>
    <m/>
    <x v="0"/>
    <m/>
    <m/>
    <x v="0"/>
    <n v="10110"/>
    <x v="0"/>
    <x v="0"/>
    <m/>
    <x v="0"/>
    <x v="0"/>
    <x v="0"/>
    <m/>
    <x v="0"/>
    <x v="0"/>
    <x v="0"/>
    <x v="0"/>
    <x v="0"/>
    <x v="0"/>
    <x v="0"/>
    <x v="0"/>
    <x v="0"/>
    <x v="0"/>
    <x v="0"/>
    <x v="0"/>
    <x v="0"/>
    <m/>
    <x v="0"/>
    <x v="0"/>
    <x v="0"/>
    <x v="0"/>
    <x v="0"/>
    <m/>
    <n v="20021029"/>
    <x v="0"/>
    <s v="BP AMERICA"/>
    <m/>
    <m/>
    <d v="2002-11-01T00:00:00"/>
  </r>
  <r>
    <x v="1"/>
    <s v="T20N R094W S05 fLEWIS-MESAVERDE"/>
    <n v="4253"/>
    <x v="0"/>
    <x v="0"/>
    <x v="10"/>
    <s v="NW SE"/>
    <n v="5"/>
    <n v="20"/>
    <n v="94"/>
    <n v="41.737884000000001"/>
    <n v="-108.013552"/>
    <s v="4903725367"/>
    <s v="C.G. ROAD UNIT 05-03"/>
    <x v="0"/>
    <s v="LEWIS-MESAVERDE"/>
    <m/>
    <m/>
    <m/>
    <x v="0"/>
    <s v="8669"/>
    <m/>
    <n v="10309"/>
    <n v="10280"/>
    <x v="2"/>
    <d v="2003-10-28T00:00:00"/>
    <n v="7.08"/>
    <x v="1"/>
    <n v="0.55000000000000004"/>
    <m/>
    <n v="1029"/>
    <n v="514"/>
    <x v="1"/>
    <n v="1600"/>
    <n v="825"/>
    <m/>
    <x v="0"/>
    <n v="68"/>
    <n v="3824"/>
    <x v="0"/>
    <s v="BP AMERICAN PRODUCTION COMPANY"/>
    <n v="2.7445000000000001E-2"/>
    <n v="0"/>
    <n v="44.761499999999998"/>
    <n v="13.148119999999999"/>
    <n v="57.937064999999997"/>
    <n v="45.135999999999996"/>
    <n v="13.521749999999999"/>
    <n v="0"/>
    <x v="1"/>
    <n v="1.4157600000000001"/>
    <n v="60.073509999999992"/>
    <n v="-1.8103843659773668E-2"/>
    <n v="4036.55"/>
    <n v="2.7040092614384514E-2"/>
    <n v="4.7370366448490277E-4"/>
    <n v="0"/>
    <n v="0.99952629633551504"/>
    <n v="0.75134614241784781"/>
    <n v="0.22508673123977607"/>
    <n v="2.3567126342376205E-2"/>
    <x v="0"/>
    <n v="19"/>
    <x v="0"/>
    <m/>
    <m/>
    <x v="0"/>
    <n v="6080"/>
    <x v="0"/>
    <x v="0"/>
    <m/>
    <x v="0"/>
    <x v="0"/>
    <x v="0"/>
    <m/>
    <x v="0"/>
    <x v="0"/>
    <x v="0"/>
    <x v="0"/>
    <x v="0"/>
    <x v="0"/>
    <x v="0"/>
    <x v="0"/>
    <x v="0"/>
    <x v="0"/>
    <x v="0"/>
    <x v="0"/>
    <x v="0"/>
    <m/>
    <x v="0"/>
    <x v="0"/>
    <x v="0"/>
    <x v="0"/>
    <x v="0"/>
    <m/>
    <n v="20031028"/>
    <x v="0"/>
    <s v="BP AMERICA"/>
    <m/>
    <m/>
    <d v="2003-10-29T00:00:00"/>
  </r>
  <r>
    <x v="1"/>
    <s v="T20N R094W S04 fLEWIS-MESAVERDE"/>
    <n v="3453"/>
    <x v="0"/>
    <x v="0"/>
    <x v="28"/>
    <s v="SE SW"/>
    <n v="4"/>
    <n v="20"/>
    <n v="94"/>
    <n v="41.733527000000002"/>
    <n v="-107.998631"/>
    <s v="4903723747"/>
    <s v="CROOKS GAP ROAD 10"/>
    <x v="0"/>
    <s v="LEWIS-MESAVERDE"/>
    <m/>
    <m/>
    <m/>
    <x v="0"/>
    <s v="8127"/>
    <m/>
    <n v="10354"/>
    <n v="10301"/>
    <x v="2"/>
    <d v="2002-10-29T00:00:00"/>
    <n v="7.94"/>
    <x v="1"/>
    <n v="9.33"/>
    <n v="3.63"/>
    <n v="2940"/>
    <n v="47"/>
    <x v="1"/>
    <n v="3799"/>
    <n v="1536"/>
    <m/>
    <x v="0"/>
    <n v="36"/>
    <n v="7716"/>
    <x v="0"/>
    <s v="BP AMERICA PRODUCTION CO"/>
    <n v="0.46556700000000001"/>
    <n v="0.2987127"/>
    <n v="127.89"/>
    <n v="1.2022599999999999"/>
    <n v="129.85653969999998"/>
    <n v="107.16978999999999"/>
    <n v="25.175039999999996"/>
    <n v="0"/>
    <x v="1"/>
    <n v="0.74952000000000008"/>
    <n v="133.09434999999999"/>
    <n v="-1.2313365068640829E-2"/>
    <n v="8370.9599999999991"/>
    <n v="4.0713720926762988E-2"/>
    <n v="3.5852410750784858E-3"/>
    <n v="2.3003285062893142E-3"/>
    <n v="0.99411443041863212"/>
    <n v="0.80521667523828022"/>
    <n v="0.18915183101311211"/>
    <n v="5.6314937486076615E-3"/>
    <x v="0"/>
    <m/>
    <x v="0"/>
    <m/>
    <m/>
    <x v="0"/>
    <n v="11600"/>
    <x v="0"/>
    <x v="0"/>
    <m/>
    <x v="0"/>
    <x v="0"/>
    <x v="0"/>
    <m/>
    <x v="0"/>
    <x v="0"/>
    <x v="0"/>
    <x v="0"/>
    <x v="0"/>
    <x v="0"/>
    <x v="0"/>
    <x v="0"/>
    <x v="0"/>
    <x v="0"/>
    <x v="0"/>
    <x v="0"/>
    <x v="0"/>
    <m/>
    <x v="0"/>
    <x v="0"/>
    <x v="0"/>
    <x v="0"/>
    <x v="0"/>
    <m/>
    <n v="20021029"/>
    <x v="0"/>
    <s v="BP AMERICA"/>
    <m/>
    <m/>
    <d v="2002-11-01T00:00:00"/>
  </r>
  <r>
    <x v="1"/>
    <s v="T20N R094W S03 fLEWIS-MESAVERDE"/>
    <n v="3460"/>
    <x v="0"/>
    <x v="0"/>
    <x v="28"/>
    <s v="SE SW"/>
    <n v="3"/>
    <n v="20"/>
    <n v="94"/>
    <n v="41.734169999999999"/>
    <n v="-107.97861"/>
    <s v="4903724275"/>
    <s v="CROOKS GAP ROAD 23"/>
    <x v="0"/>
    <s v="LEWIS-MESAVERDE"/>
    <m/>
    <m/>
    <m/>
    <x v="0"/>
    <s v="8496"/>
    <m/>
    <n v="10508"/>
    <n v="10502"/>
    <x v="2"/>
    <d v="2002-10-24T00:00:00"/>
    <n v="7.6"/>
    <x v="1"/>
    <n v="32"/>
    <n v="25.8"/>
    <n v="3230"/>
    <n v="105"/>
    <x v="1"/>
    <n v="5298"/>
    <n v="1402"/>
    <m/>
    <x v="0"/>
    <n v="37"/>
    <n v="12070"/>
    <x v="0"/>
    <s v="BP AMERICA PRODUCTION CO"/>
    <n v="1.5968"/>
    <n v="2.1230820000000001"/>
    <n v="140.505"/>
    <n v="2.6858999999999997"/>
    <n v="146.91078200000001"/>
    <n v="149.45658"/>
    <n v="22.978779999999997"/>
    <n v="0"/>
    <x v="1"/>
    <n v="0.77034000000000002"/>
    <n v="173.20570000000001"/>
    <n v="-8.2141718651025264E-2"/>
    <n v="10129.799999999999"/>
    <n v="-8.7397183758412267E-2"/>
    <n v="1.0869181814034588E-2"/>
    <n v="1.4451505676417949E-2"/>
    <n v="0.97467931250954742"/>
    <n v="0.86288488196404622"/>
    <n v="0.13266757387314618"/>
    <n v="4.447544162807575E-3"/>
    <x v="0"/>
    <n v="25.8"/>
    <x v="0"/>
    <m/>
    <m/>
    <x v="0"/>
    <n v="16610"/>
    <x v="0"/>
    <x v="0"/>
    <m/>
    <x v="0"/>
    <x v="0"/>
    <x v="0"/>
    <m/>
    <x v="0"/>
    <x v="0"/>
    <x v="0"/>
    <x v="0"/>
    <x v="0"/>
    <x v="0"/>
    <x v="0"/>
    <x v="0"/>
    <x v="0"/>
    <x v="0"/>
    <x v="0"/>
    <x v="0"/>
    <x v="0"/>
    <m/>
    <x v="0"/>
    <x v="0"/>
    <x v="0"/>
    <x v="0"/>
    <x v="0"/>
    <m/>
    <n v="20021024"/>
    <x v="0"/>
    <s v="BP AMERICA"/>
    <m/>
    <m/>
    <d v="2002-10-26T00:00:00"/>
  </r>
  <r>
    <x v="1"/>
    <s v="T20N R094W S02 fMESAVERDE/ALMOND"/>
    <n v="3858"/>
    <x v="0"/>
    <x v="0"/>
    <x v="28"/>
    <s v="SW SW"/>
    <n v="2"/>
    <n v="20"/>
    <n v="94"/>
    <n v="41.734720000000003"/>
    <n v="-107.96361"/>
    <s v="4903724212"/>
    <s v="WAMSUTTER 13-2"/>
    <x v="0"/>
    <s v="MESAVERDE/ALMOND"/>
    <m/>
    <m/>
    <m/>
    <x v="0"/>
    <s v="10218"/>
    <m/>
    <n v="10621"/>
    <n v="10496"/>
    <x v="2"/>
    <d v="2001-03-22T00:00:00"/>
    <n v="6.69"/>
    <x v="1"/>
    <n v="117"/>
    <n v="16.5"/>
    <n v="7900"/>
    <n v="109"/>
    <x v="1"/>
    <n v="12500"/>
    <n v="1330"/>
    <m/>
    <x v="0"/>
    <n v="323"/>
    <n v="20400"/>
    <x v="0"/>
    <s v="DEVON ENERGY"/>
    <n v="5.8383000000000003"/>
    <n v="1.357785"/>
    <n v="343.65"/>
    <n v="2.7882199999999999"/>
    <n v="353.63430499999998"/>
    <n v="352.625"/>
    <n v="21.798699999999997"/>
    <n v="0"/>
    <x v="1"/>
    <n v="6.7248600000000005"/>
    <n v="381.14855999999997"/>
    <n v="-3.7445422737232711E-2"/>
    <n v="22295.5"/>
    <n v="4.4395779414692416E-2"/>
    <n v="1.6509427726475803E-2"/>
    <n v="3.8395172097345025E-3"/>
    <n v="0.9796510550637898"/>
    <n v="0.9251641931954302"/>
    <n v="5.7192135266102014E-2"/>
    <n v="1.7643671538467839E-2"/>
    <x v="0"/>
    <n v="15"/>
    <x v="0"/>
    <m/>
    <m/>
    <x v="0"/>
    <n v="32900"/>
    <x v="0"/>
    <x v="0"/>
    <m/>
    <x v="0"/>
    <x v="0"/>
    <x v="0"/>
    <m/>
    <x v="0"/>
    <x v="0"/>
    <x v="0"/>
    <x v="0"/>
    <x v="0"/>
    <x v="0"/>
    <x v="0"/>
    <x v="0"/>
    <x v="0"/>
    <x v="0"/>
    <x v="0"/>
    <x v="0"/>
    <x v="0"/>
    <m/>
    <x v="0"/>
    <x v="0"/>
    <x v="0"/>
    <x v="0"/>
    <x v="0"/>
    <m/>
    <n v="20010322"/>
    <x v="0"/>
    <s v="ENVIRO-TEST CASPER LAB No L2676-3"/>
    <m/>
    <m/>
    <d v="2001-04-25T00:00:00"/>
  </r>
  <r>
    <x v="1"/>
    <s v="T20N R094W S02 fLEWIS"/>
    <n v="3884"/>
    <x v="0"/>
    <x v="0"/>
    <x v="28"/>
    <s v="NW SE"/>
    <n v="2"/>
    <n v="20"/>
    <n v="94"/>
    <n v="41.738059999999997"/>
    <n v="-107.954167"/>
    <s v="4903724498"/>
    <s v="WAMSUTTER 10-2"/>
    <x v="0"/>
    <s v="LEWIS"/>
    <m/>
    <m/>
    <m/>
    <x v="0"/>
    <s v="9030"/>
    <m/>
    <n v="10869"/>
    <n v="10540"/>
    <x v="2"/>
    <d v="2003-02-13T00:00:00"/>
    <n v="7.87"/>
    <x v="1"/>
    <n v="83"/>
    <n v="38.6"/>
    <n v="8170"/>
    <n v="93.2"/>
    <x v="1"/>
    <n v="9840"/>
    <n v="3829"/>
    <m/>
    <x v="0"/>
    <n v="87"/>
    <n v="19200"/>
    <x v="0"/>
    <s v="DEVON ENERGY"/>
    <n v="4.1417000000000002"/>
    <n v="3.1763940000000002"/>
    <n v="355.39499999999998"/>
    <n v="2.3840559999999997"/>
    <n v="365.09714999999994"/>
    <n v="277.58639999999997"/>
    <n v="62.757309999999997"/>
    <n v="0"/>
    <x v="1"/>
    <n v="1.8113400000000002"/>
    <n v="342.15504999999996"/>
    <n v="3.243835791532354E-2"/>
    <n v="22140.799999999999"/>
    <n v="7.1135536806254424E-2"/>
    <n v="1.1344103891251961E-2"/>
    <n v="8.7001336493588103E-3"/>
    <n v="0.97995576245938931"/>
    <n v="0.81128833258489097"/>
    <n v="0.18341775168889077"/>
    <n v="5.2939157262182754E-3"/>
    <x v="0"/>
    <n v="2.95"/>
    <x v="0"/>
    <n v="19505"/>
    <n v="0.376"/>
    <x v="4"/>
    <m/>
    <x v="0"/>
    <x v="0"/>
    <m/>
    <x v="0"/>
    <x v="0"/>
    <x v="0"/>
    <m/>
    <x v="0"/>
    <x v="0"/>
    <x v="0"/>
    <x v="0"/>
    <x v="0"/>
    <x v="0"/>
    <x v="0"/>
    <x v="0"/>
    <x v="0"/>
    <x v="0"/>
    <x v="0"/>
    <x v="0"/>
    <x v="0"/>
    <m/>
    <x v="0"/>
    <x v="0"/>
    <x v="0"/>
    <x v="0"/>
    <x v="0"/>
    <m/>
    <n v="20031320"/>
    <x v="0"/>
    <s v="ENERGY LABS CASPER LAB No C03020526-005"/>
    <m/>
    <m/>
    <d v="2003-02-21T00:00:00"/>
  </r>
  <r>
    <x v="1"/>
    <s v="T20N R094W S01 fLEWIS-MESAVERDE"/>
    <n v="4224"/>
    <x v="0"/>
    <x v="0"/>
    <x v="28"/>
    <s v="SW SW"/>
    <n v="1"/>
    <n v="20"/>
    <n v="94"/>
    <n v="41.734332999999999"/>
    <n v="-107.93983"/>
    <s v="4903724798"/>
    <s v="THREE MILE 01-01"/>
    <x v="0"/>
    <s v="LEWIS-MESAVERDE"/>
    <m/>
    <m/>
    <m/>
    <x v="0"/>
    <s v="9001"/>
    <m/>
    <n v="10710"/>
    <m/>
    <x v="2"/>
    <d v="2004-03-10T00:00:00"/>
    <n v="7.34"/>
    <x v="1"/>
    <n v="51.6"/>
    <n v="9.93"/>
    <n v="2970"/>
    <n v="51.8"/>
    <x v="1"/>
    <n v="3549"/>
    <n v="2090"/>
    <m/>
    <x v="0"/>
    <n v="78"/>
    <n v="8440"/>
    <x v="0"/>
    <s v="BP AMERICAN PRODUCTION COMPANY"/>
    <n v="2.57484"/>
    <n v="0.81713970000000002"/>
    <n v="129.19499999999999"/>
    <n v="1.3250439999999999"/>
    <n v="133.91202369999999"/>
    <n v="100.11729"/>
    <n v="34.255099999999999"/>
    <n v="0"/>
    <x v="1"/>
    <n v="1.6239600000000001"/>
    <n v="135.99635000000001"/>
    <n v="-7.7223476672002751E-3"/>
    <n v="8800.33"/>
    <n v="2.0900411999074258E-2"/>
    <n v="1.9227847723131675E-2"/>
    <n v="6.1020637088617163E-3"/>
    <n v="0.97467008856800652"/>
    <n v="0.73617630179045246"/>
    <n v="0.25188249537579499"/>
    <n v="1.1941202833752523E-2"/>
    <x v="0"/>
    <n v="54.2"/>
    <x v="0"/>
    <m/>
    <m/>
    <x v="0"/>
    <n v="13140"/>
    <x v="0"/>
    <x v="0"/>
    <m/>
    <x v="0"/>
    <x v="0"/>
    <x v="0"/>
    <n v="2.77"/>
    <x v="0"/>
    <x v="0"/>
    <x v="0"/>
    <x v="0"/>
    <x v="0"/>
    <x v="0"/>
    <x v="0"/>
    <x v="0"/>
    <x v="0"/>
    <x v="0"/>
    <x v="0"/>
    <x v="0"/>
    <x v="0"/>
    <m/>
    <x v="0"/>
    <x v="0"/>
    <x v="0"/>
    <x v="0"/>
    <x v="0"/>
    <m/>
    <n v="2004310"/>
    <x v="0"/>
    <s v="BP AMERICA"/>
    <m/>
    <m/>
    <d v="2004-03-11T00:00:00"/>
  </r>
  <r>
    <x v="1"/>
    <s v="T20N R093W S33 fMESAVERDE"/>
    <n v="3562"/>
    <x v="0"/>
    <x v="0"/>
    <x v="15"/>
    <s v="C SW"/>
    <n v="33"/>
    <n v="20"/>
    <n v="93"/>
    <n v="41.662779999999998"/>
    <n v="-107.88651"/>
    <s v="4903721396"/>
    <s v="CHAMPLIN 242 K1"/>
    <x v="0"/>
    <s v="MESAVERDE"/>
    <m/>
    <m/>
    <m/>
    <x v="0"/>
    <s v="9548"/>
    <m/>
    <n v="10044"/>
    <n v="9700"/>
    <x v="2"/>
    <m/>
    <n v="7.74"/>
    <x v="1"/>
    <n v="0.01"/>
    <n v="0.01"/>
    <n v="1500"/>
    <n v="9.6199999999999992"/>
    <x v="1"/>
    <n v="1450"/>
    <n v="1192"/>
    <m/>
    <x v="0"/>
    <n v="9"/>
    <n v="3880"/>
    <x v="0"/>
    <s v="BP AMERICA PRODUCTION CO"/>
    <n v="4.9899999999999999E-4"/>
    <n v="8.229E-4"/>
    <n v="65.25"/>
    <n v="0.24607959999999995"/>
    <n v="65.497401499999995"/>
    <n v="40.904499999999999"/>
    <n v="19.536879999999996"/>
    <n v="0"/>
    <x v="1"/>
    <n v="0.18738000000000002"/>
    <n v="60.628759999999993"/>
    <n v="3.8601361066554006E-2"/>
    <n v="4160.6400000000003"/>
    <n v="3.4902694312890448E-2"/>
    <n v="7.6186228548318824E-6"/>
    <n v="1.2563857208900113E-5"/>
    <n v="0.99997981751993636"/>
    <n v="0.67467155851447402"/>
    <n v="0.32223782904351"/>
    <n v="3.0906124420159681E-3"/>
    <x v="0"/>
    <n v="0.24"/>
    <x v="0"/>
    <m/>
    <m/>
    <x v="0"/>
    <n v="5910"/>
    <x v="0"/>
    <x v="0"/>
    <m/>
    <x v="0"/>
    <x v="0"/>
    <x v="0"/>
    <m/>
    <x v="0"/>
    <x v="0"/>
    <x v="0"/>
    <x v="0"/>
    <x v="0"/>
    <x v="0"/>
    <x v="0"/>
    <x v="0"/>
    <x v="0"/>
    <x v="0"/>
    <x v="0"/>
    <x v="0"/>
    <x v="0"/>
    <m/>
    <x v="0"/>
    <x v="0"/>
    <x v="0"/>
    <x v="0"/>
    <x v="0"/>
    <m/>
    <m/>
    <x v="0"/>
    <s v="BP AMERICA"/>
    <m/>
    <m/>
    <m/>
  </r>
  <r>
    <x v="1"/>
    <s v="T20N R093W S32 fMESAVERDE"/>
    <n v="3521"/>
    <x v="0"/>
    <x v="0"/>
    <x v="85"/>
    <s v="C SW"/>
    <n v="32"/>
    <n v="20"/>
    <n v="93"/>
    <n v="41.662973000000001"/>
    <n v="-107.90585400000001"/>
    <s v="4903721506"/>
    <s v="TIERNEY 06-32"/>
    <x v="0"/>
    <s v="MESAVERDE"/>
    <m/>
    <m/>
    <m/>
    <x v="0"/>
    <s v="9622"/>
    <m/>
    <n v="10600"/>
    <n v="10508"/>
    <x v="2"/>
    <m/>
    <m/>
    <x v="1"/>
    <n v="3.22"/>
    <m/>
    <n v="1650"/>
    <n v="15.9"/>
    <x v="1"/>
    <n v="1550"/>
    <n v="1213"/>
    <m/>
    <x v="0"/>
    <n v="9"/>
    <n v="3660"/>
    <x v="0"/>
    <s v="BP AMERICA PRODUCTION COMPANY"/>
    <n v="0.16067800000000002"/>
    <n v="0"/>
    <n v="71.775000000000006"/>
    <n v="0.40672199999999997"/>
    <n v="72.342399999999998"/>
    <n v="43.725499999999997"/>
    <n v="19.881069999999998"/>
    <n v="0"/>
    <x v="1"/>
    <n v="0.18738000000000002"/>
    <n v="63.793949999999988"/>
    <n v="6.2793295104503752E-2"/>
    <n v="4441.12"/>
    <n v="9.6421235582240472E-2"/>
    <n v="2.2210764365019689E-3"/>
    <n v="0"/>
    <n v="0.99777892356349795"/>
    <n v="0.68541766107914626"/>
    <n v="0.3116450697911009"/>
    <n v="2.9372691297529004E-3"/>
    <x v="0"/>
    <m/>
    <x v="0"/>
    <m/>
    <m/>
    <x v="0"/>
    <n v="5550"/>
    <x v="0"/>
    <x v="0"/>
    <m/>
    <x v="0"/>
    <x v="0"/>
    <x v="0"/>
    <m/>
    <x v="0"/>
    <x v="0"/>
    <x v="0"/>
    <x v="0"/>
    <x v="0"/>
    <x v="0"/>
    <x v="0"/>
    <x v="0"/>
    <x v="0"/>
    <x v="0"/>
    <x v="0"/>
    <x v="0"/>
    <x v="0"/>
    <m/>
    <x v="0"/>
    <x v="0"/>
    <x v="0"/>
    <x v="0"/>
    <x v="0"/>
    <m/>
    <m/>
    <x v="0"/>
    <s v="BP AMERICA"/>
    <m/>
    <m/>
    <m/>
  </r>
  <r>
    <x v="1"/>
    <s v="T20N R093W S29 fMESAVERDE"/>
    <n v="5024"/>
    <x v="0"/>
    <x v="0"/>
    <x v="15"/>
    <s v="SE NE"/>
    <n v="29"/>
    <n v="20"/>
    <n v="93"/>
    <n v="41.684032999999999"/>
    <n v="-107.896367"/>
    <s v="4903725847"/>
    <s v="29-01 LATHAM DRAW"/>
    <x v="0"/>
    <s v="MESAVERDE"/>
    <m/>
    <m/>
    <n v="385"/>
    <x v="0"/>
    <n v="9634"/>
    <n v="10019"/>
    <n v="10167"/>
    <m/>
    <x v="2"/>
    <d v="2005-03-19T00:00:00"/>
    <n v="6.88"/>
    <x v="1"/>
    <n v="41.7"/>
    <n v="15.1"/>
    <n v="3010"/>
    <n v="70"/>
    <x v="1"/>
    <n v="4870"/>
    <n v="1390"/>
    <n v="0"/>
    <x v="1"/>
    <n v="115"/>
    <n v="10400"/>
    <x v="0"/>
    <s v="BP AMERICA PRODUCTION COMPANY"/>
    <n v="2.0808300000000002"/>
    <n v="1.2425790000000001"/>
    <n v="130.935"/>
    <n v="1.7906"/>
    <n v="136.04900900000001"/>
    <n v="137.3827"/>
    <n v="22.782099999999996"/>
    <n v="0"/>
    <x v="1"/>
    <n v="2.3943000000000003"/>
    <n v="162.55909999999997"/>
    <n v="-8.877887170840347E-2"/>
    <n v="9511.7999999999993"/>
    <n v="-4.4606715615866009E-2"/>
    <n v="1.5294708982407949E-2"/>
    <n v="9.1333190085934393E-3"/>
    <n v="0.97557197200899859"/>
    <n v="0.84512463467132892"/>
    <n v="0.14014656823272276"/>
    <n v="1.4728797095948494E-2"/>
    <x v="1"/>
    <n v="1.7"/>
    <x v="1"/>
    <n v="0"/>
    <n v="0"/>
    <x v="1"/>
    <n v="17900"/>
    <x v="1"/>
    <x v="1"/>
    <n v="0"/>
    <x v="1"/>
    <x v="1"/>
    <x v="1"/>
    <n v="0"/>
    <x v="1"/>
    <x v="1"/>
    <x v="1"/>
    <x v="1"/>
    <x v="0"/>
    <x v="0"/>
    <x v="0"/>
    <x v="0"/>
    <x v="0"/>
    <x v="0"/>
    <x v="0"/>
    <x v="0"/>
    <x v="0"/>
    <m/>
    <x v="0"/>
    <x v="0"/>
    <x v="0"/>
    <x v="0"/>
    <x v="0"/>
    <m/>
    <n v="20050319"/>
    <x v="0"/>
    <s v="BP ID No W0041"/>
    <m/>
    <s v="9634-10019"/>
    <d v="2005-03-21T00:00:00"/>
  </r>
  <r>
    <x v="1"/>
    <s v="T20N R093W S26 fMESAVERDE/ALMOND"/>
    <n v="3639"/>
    <x v="0"/>
    <x v="0"/>
    <x v="15"/>
    <s v="NW NW"/>
    <n v="26"/>
    <n v="20"/>
    <n v="93"/>
    <n v="41.684170000000002"/>
    <n v="-107.84917"/>
    <s v="4903724264"/>
    <s v="4-26"/>
    <x v="0"/>
    <s v="MESAVERDE/ALMOND"/>
    <m/>
    <m/>
    <s v=""/>
    <x v="0"/>
    <m/>
    <m/>
    <n v="10215"/>
    <n v="9927"/>
    <x v="5"/>
    <d v="2000-03-20T00:00:00"/>
    <n v="7.4"/>
    <x v="1"/>
    <n v="240"/>
    <n v="122"/>
    <n v="4085"/>
    <m/>
    <x v="1"/>
    <n v="4800"/>
    <n v="3611"/>
    <m/>
    <x v="0"/>
    <n v="245"/>
    <n v="13113"/>
    <x v="0"/>
    <s v="ANADARKO PETROLEUM CORP"/>
    <n v="11.975999999999999"/>
    <n v="10.03938"/>
    <n v="177.69749999999999"/>
    <n v="0"/>
    <n v="199.71287999999998"/>
    <n v="135.40799999999999"/>
    <n v="59.184289999999997"/>
    <n v="0"/>
    <x v="1"/>
    <n v="5.1009000000000002"/>
    <n v="199.69318999999999"/>
    <n v="4.9298199198617834E-5"/>
    <n v="13103"/>
    <n v="-3.8144644491913335E-4"/>
    <n v="5.9966087314949339E-2"/>
    <n v="5.0269066271539424E-2"/>
    <n v="0.88976484641351128"/>
    <n v="0.67808020894453136"/>
    <n v="0.29637610576504886"/>
    <n v="2.5543685290419772E-2"/>
    <x v="0"/>
    <n v="10"/>
    <x v="0"/>
    <m/>
    <m/>
    <x v="0"/>
    <m/>
    <x v="0"/>
    <x v="0"/>
    <m/>
    <x v="0"/>
    <x v="0"/>
    <x v="0"/>
    <m/>
    <x v="0"/>
    <x v="0"/>
    <x v="0"/>
    <x v="0"/>
    <x v="0"/>
    <x v="0"/>
    <x v="0"/>
    <x v="0"/>
    <x v="0"/>
    <x v="0"/>
    <x v="0"/>
    <x v="0"/>
    <x v="0"/>
    <m/>
    <x v="0"/>
    <x v="0"/>
    <x v="0"/>
    <x v="0"/>
    <x v="0"/>
    <s v="WELLHEAD"/>
    <n v="20000320"/>
    <x v="0"/>
    <s v="CHAMPION TECHNOLOGIES VERNAL UT"/>
    <m/>
    <m/>
    <d v="2000-03-27T00:00:00"/>
  </r>
  <r>
    <x v="1"/>
    <s v="T20N R093W S25 fMESAVERDE"/>
    <m/>
    <x v="1"/>
    <x v="3"/>
    <x v="15"/>
    <s v="NW NW"/>
    <n v="25"/>
    <n v="20"/>
    <n v="93"/>
    <n v="41.683889999999998"/>
    <n v="-107.828889"/>
    <s v="4903724319"/>
    <s v="CHAMPLIN 242 F4"/>
    <x v="0"/>
    <s v="MESAVERDE"/>
    <m/>
    <m/>
    <m/>
    <x v="0"/>
    <n v="9890"/>
    <m/>
    <n v="10270"/>
    <n v="10235"/>
    <x v="2"/>
    <m/>
    <m/>
    <x v="0"/>
    <n v="13.9"/>
    <n v="1.71"/>
    <n v="2500"/>
    <n v="17"/>
    <x v="1"/>
    <n v="3299"/>
    <n v="2291"/>
    <n v="54"/>
    <x v="0"/>
    <n v="15"/>
    <n v="8635"/>
    <x v="0"/>
    <s v="BP AMERICA PRODUCTION COMPANY"/>
    <n v="0.69361000000000006"/>
    <n v="0.1407159"/>
    <n v="108.75"/>
    <n v="0.43485999999999997"/>
    <n v="110.01918589999998"/>
    <n v="93.064790000000002"/>
    <n v="37.549489999999999"/>
    <n v="1.79982"/>
    <x v="1"/>
    <n v="0.31230000000000002"/>
    <n v="132.72640000000001"/>
    <n v="-9.3543262654235695E-2"/>
    <n v="8191.61"/>
    <n v="-2.6350524556045418E-2"/>
    <n v="6.3044458502941906E-3"/>
    <n v="1.2790123726956247E-3"/>
    <n v="0.99241654177701022"/>
    <n v="0.70117768582587936"/>
    <n v="0.28290897666176429"/>
    <n v="2.3529606770017119E-3"/>
    <x v="0"/>
    <n v="20.100000000000001"/>
    <x v="0"/>
    <m/>
    <m/>
    <x v="0"/>
    <n v="8690"/>
    <x v="0"/>
    <x v="0"/>
    <m/>
    <x v="0"/>
    <x v="0"/>
    <x v="0"/>
    <m/>
    <x v="0"/>
    <x v="0"/>
    <x v="0"/>
    <x v="0"/>
    <x v="0"/>
    <x v="0"/>
    <x v="0"/>
    <x v="0"/>
    <x v="0"/>
    <x v="0"/>
    <x v="0"/>
    <x v="0"/>
    <x v="0"/>
    <m/>
    <x v="0"/>
    <x v="0"/>
    <x v="0"/>
    <x v="0"/>
    <x v="0"/>
    <m/>
    <m/>
    <x v="0"/>
    <s v="BP AMERICA"/>
    <m/>
    <m/>
    <m/>
  </r>
  <r>
    <x v="1"/>
    <s v="T20N R093W S25 fMESAVERDE"/>
    <m/>
    <x v="1"/>
    <x v="3"/>
    <x v="15"/>
    <s v="SE SE"/>
    <n v="25"/>
    <n v="20"/>
    <n v="93"/>
    <n v="41.676630000000003"/>
    <n v="-107.81882"/>
    <s v="4903724318"/>
    <s v="CHAMPLIN 242 F3"/>
    <x v="0"/>
    <s v="MESAVERDE"/>
    <m/>
    <m/>
    <m/>
    <x v="0"/>
    <n v="9809"/>
    <m/>
    <n v="10202"/>
    <n v="10167"/>
    <x v="2"/>
    <m/>
    <m/>
    <x v="0"/>
    <n v="13"/>
    <m/>
    <n v="1370"/>
    <n v="63.8"/>
    <x v="1"/>
    <n v="1550"/>
    <n v="701"/>
    <m/>
    <x v="0"/>
    <n v="12"/>
    <n v="3542"/>
    <x v="0"/>
    <s v="BP AMERICA PRODUCTION COMPANY"/>
    <n v="0.64870000000000005"/>
    <n v="0"/>
    <n v="59.594999999999999"/>
    <n v="1.6320039999999998"/>
    <n v="61.875703999999999"/>
    <n v="43.725499999999997"/>
    <n v="11.489389999999998"/>
    <n v="0"/>
    <x v="1"/>
    <n v="0.24984000000000001"/>
    <n v="55.464729999999996"/>
    <n v="5.463567656482337E-2"/>
    <n v="3709.8"/>
    <n v="2.3139082710499487E-2"/>
    <n v="1.0483921120315659E-2"/>
    <n v="0"/>
    <n v="0.9895160788796844"/>
    <n v="0.78834783834699995"/>
    <n v="0.20714767745195908"/>
    <n v="4.5044842010409144E-3"/>
    <x v="0"/>
    <m/>
    <x v="0"/>
    <m/>
    <m/>
    <x v="0"/>
    <n v="5250"/>
    <x v="0"/>
    <x v="0"/>
    <m/>
    <x v="0"/>
    <x v="0"/>
    <x v="0"/>
    <m/>
    <x v="0"/>
    <x v="0"/>
    <x v="0"/>
    <x v="0"/>
    <x v="0"/>
    <x v="0"/>
    <x v="0"/>
    <x v="0"/>
    <x v="0"/>
    <x v="0"/>
    <x v="0"/>
    <x v="0"/>
    <x v="0"/>
    <m/>
    <x v="0"/>
    <x v="0"/>
    <x v="0"/>
    <x v="0"/>
    <x v="0"/>
    <m/>
    <m/>
    <x v="0"/>
    <s v="BP AMERICA"/>
    <m/>
    <m/>
    <m/>
  </r>
  <r>
    <x v="1"/>
    <s v="T20N R093W S23 fMESAVERDE"/>
    <m/>
    <x v="1"/>
    <x v="3"/>
    <x v="15"/>
    <s v="SW NW"/>
    <n v="23"/>
    <n v="20"/>
    <n v="93"/>
    <n v="41.698059999999998"/>
    <n v="-107.84777800000001"/>
    <s v="4903724324"/>
    <s v="CHAMPLIN 254 B4"/>
    <x v="0"/>
    <s v="MESAVERDE"/>
    <m/>
    <m/>
    <m/>
    <x v="0"/>
    <n v="10009"/>
    <m/>
    <n v="10387"/>
    <n v="10382"/>
    <x v="2"/>
    <m/>
    <m/>
    <x v="0"/>
    <n v="9.9600000000000009"/>
    <n v="1.79"/>
    <n v="2220"/>
    <n v="12.6"/>
    <x v="1"/>
    <n v="2649"/>
    <n v="1752"/>
    <n v="108"/>
    <x v="0"/>
    <n v="22"/>
    <n v="8590"/>
    <x v="0"/>
    <s v="BP AMERICA PRODUCTION COMPANY"/>
    <n v="0.49700400000000006"/>
    <n v="0.14729910000000002"/>
    <n v="96.57"/>
    <n v="0.32230799999999998"/>
    <n v="97.536611100000002"/>
    <n v="74.728290000000001"/>
    <n v="28.715279999999996"/>
    <n v="3.59964"/>
    <x v="1"/>
    <n v="0.45804000000000006"/>
    <n v="107.50125"/>
    <n v="-4.8599018964307676E-2"/>
    <n v="6775.35"/>
    <n v="-0.1181001409014438"/>
    <n v="5.0955635468044273E-3"/>
    <n v="1.5101929248800814E-3"/>
    <n v="0.99339424352831551"/>
    <n v="0.69513880071161971"/>
    <n v="0.26711577772351486"/>
    <n v="4.2607876652597078E-3"/>
    <x v="0"/>
    <n v="10.7"/>
    <x v="0"/>
    <m/>
    <m/>
    <x v="0"/>
    <n v="7820"/>
    <x v="0"/>
    <x v="0"/>
    <m/>
    <x v="0"/>
    <x v="0"/>
    <x v="0"/>
    <m/>
    <x v="0"/>
    <x v="0"/>
    <x v="0"/>
    <x v="0"/>
    <x v="0"/>
    <x v="0"/>
    <x v="0"/>
    <x v="0"/>
    <x v="0"/>
    <x v="0"/>
    <x v="0"/>
    <x v="0"/>
    <x v="0"/>
    <m/>
    <x v="0"/>
    <x v="0"/>
    <x v="0"/>
    <x v="0"/>
    <x v="0"/>
    <m/>
    <m/>
    <x v="0"/>
    <s v="BP AMERICA"/>
    <m/>
    <m/>
    <m/>
  </r>
  <r>
    <x v="1"/>
    <s v="T20N R093W S21 fMESAVERDE"/>
    <m/>
    <x v="1"/>
    <x v="3"/>
    <x v="15"/>
    <s v="C NE"/>
    <n v="21"/>
    <n v="20"/>
    <n v="93"/>
    <n v="41.698641000000002"/>
    <n v="-107.876969"/>
    <s v="4903723708"/>
    <s v="CHAMPLIN 254 C2"/>
    <x v="0"/>
    <s v="MESAVERDE"/>
    <m/>
    <m/>
    <m/>
    <x v="0"/>
    <n v="9843"/>
    <m/>
    <n v="10200"/>
    <n v="10150"/>
    <x v="2"/>
    <m/>
    <m/>
    <x v="0"/>
    <n v="9.58"/>
    <n v="1.07"/>
    <n v="2420"/>
    <n v="6.23"/>
    <x v="1"/>
    <n v="3149"/>
    <n v="1294"/>
    <m/>
    <x v="0"/>
    <n v="7"/>
    <n v="6640"/>
    <x v="0"/>
    <s v="BP AMERICA PRODUCTION COMPANY"/>
    <n v="0.47804200000000002"/>
    <n v="8.8050300000000012E-2"/>
    <n v="105.27"/>
    <n v="0.15936339999999999"/>
    <n v="105.99545569999999"/>
    <n v="88.833289999999991"/>
    <n v="21.208659999999998"/>
    <n v="0"/>
    <x v="1"/>
    <n v="0.14574000000000001"/>
    <n v="110.18768999999999"/>
    <n v="-1.9392049673556008E-2"/>
    <n v="6886.88"/>
    <n v="1.825106750411034E-2"/>
    <n v="4.5100235367920597E-3"/>
    <n v="8.306988202325358E-4"/>
    <n v="0.99465927764297546"/>
    <n v="0.80619976696126405"/>
    <n v="0.19247758075334914"/>
    <n v="1.3226522853868705E-3"/>
    <x v="0"/>
    <m/>
    <x v="0"/>
    <m/>
    <m/>
    <x v="0"/>
    <n v="10520"/>
    <x v="0"/>
    <x v="0"/>
    <m/>
    <x v="0"/>
    <x v="0"/>
    <x v="0"/>
    <m/>
    <x v="0"/>
    <x v="0"/>
    <x v="0"/>
    <x v="0"/>
    <x v="0"/>
    <x v="0"/>
    <x v="0"/>
    <x v="0"/>
    <x v="0"/>
    <x v="0"/>
    <x v="0"/>
    <x v="0"/>
    <x v="0"/>
    <m/>
    <x v="0"/>
    <x v="0"/>
    <x v="0"/>
    <x v="0"/>
    <x v="0"/>
    <m/>
    <m/>
    <x v="0"/>
    <s v="BP AMERICA"/>
    <m/>
    <m/>
    <m/>
  </r>
  <r>
    <x v="1"/>
    <s v="T20N R093W S21 fMESAVERDE"/>
    <m/>
    <x v="1"/>
    <x v="3"/>
    <x v="15"/>
    <s v="SW SE"/>
    <n v="21"/>
    <n v="20"/>
    <n v="93"/>
    <n v="41.691119999999998"/>
    <n v="-107.877264"/>
    <s v="4903724356"/>
    <s v="CHAMPLIN 254 C3"/>
    <x v="0"/>
    <s v="MESAVERDE"/>
    <m/>
    <m/>
    <m/>
    <x v="0"/>
    <n v="9839"/>
    <m/>
    <n v="10193"/>
    <n v="10221"/>
    <x v="2"/>
    <m/>
    <m/>
    <x v="0"/>
    <n v="8.35"/>
    <n v="0.75"/>
    <n v="2420"/>
    <n v="5.4"/>
    <x v="1"/>
    <n v="3049"/>
    <n v="1321"/>
    <m/>
    <x v="0"/>
    <n v="9"/>
    <n v="6688"/>
    <x v="0"/>
    <s v="BP AMERICA PRODUCTION COMPANY"/>
    <n v="0.41666500000000001"/>
    <n v="6.1717500000000002E-2"/>
    <n v="105.27"/>
    <n v="0.138132"/>
    <n v="105.88651449999999"/>
    <n v="86.012289999999993"/>
    <n v="21.651189999999996"/>
    <n v="0"/>
    <x v="1"/>
    <n v="0.18738000000000002"/>
    <n v="107.85086"/>
    <n v="-9.1904633178696016E-3"/>
    <n v="6813.5"/>
    <n v="9.2952634892419367E-3"/>
    <n v="3.9350147841536523E-3"/>
    <n v="5.8286459131677256E-4"/>
    <n v="0.99548212062452968"/>
    <n v="0.7975113967565951"/>
    <n v="0.20075120402377875"/>
    <n v="1.7373992196260653E-3"/>
    <x v="0"/>
    <m/>
    <x v="0"/>
    <m/>
    <m/>
    <x v="0"/>
    <n v="10530"/>
    <x v="0"/>
    <x v="0"/>
    <m/>
    <x v="0"/>
    <x v="0"/>
    <x v="0"/>
    <m/>
    <x v="0"/>
    <x v="0"/>
    <x v="0"/>
    <x v="0"/>
    <x v="0"/>
    <x v="0"/>
    <x v="0"/>
    <x v="0"/>
    <x v="0"/>
    <x v="0"/>
    <x v="0"/>
    <x v="0"/>
    <x v="0"/>
    <m/>
    <x v="0"/>
    <x v="0"/>
    <x v="0"/>
    <x v="0"/>
    <x v="0"/>
    <m/>
    <m/>
    <x v="0"/>
    <s v="BP AMERICA"/>
    <m/>
    <m/>
    <m/>
  </r>
  <r>
    <x v="1"/>
    <s v="T20N R093W S21 fMESAVERDE"/>
    <m/>
    <x v="1"/>
    <x v="3"/>
    <x v="15"/>
    <s v="C SW"/>
    <n v="21"/>
    <n v="20"/>
    <n v="93"/>
    <n v="41.691540000000003"/>
    <n v="-107.88654"/>
    <s v="4903721453"/>
    <s v="CHAMPLIN 254 C1"/>
    <x v="0"/>
    <s v="MESAVERDE"/>
    <m/>
    <m/>
    <m/>
    <x v="0"/>
    <n v="9804"/>
    <m/>
    <n v="10400"/>
    <n v="9950"/>
    <x v="2"/>
    <m/>
    <m/>
    <x v="0"/>
    <n v="8.4600000000000009"/>
    <n v="0.74"/>
    <n v="2410"/>
    <n v="5.35"/>
    <x v="1"/>
    <n v="3199"/>
    <n v="1186"/>
    <m/>
    <x v="0"/>
    <n v="4"/>
    <n v="6662"/>
    <x v="0"/>
    <s v="BP AMERICA PRODUCTION COMPANY"/>
    <n v="0.42215400000000003"/>
    <n v="6.08946E-2"/>
    <n v="104.83499999999999"/>
    <n v="0.13685299999999997"/>
    <n v="105.4549016"/>
    <n v="90.24378999999999"/>
    <n v="19.43854"/>
    <n v="0"/>
    <x v="1"/>
    <n v="8.3280000000000007E-2"/>
    <n v="109.76561"/>
    <n v="-2.0029263790672987E-2"/>
    <n v="6813.55"/>
    <n v="1.1246294214336282E-2"/>
    <n v="4.0031709630839957E-3"/>
    <n v="5.7744684292607596E-4"/>
    <n v="0.99541938219398984"/>
    <n v="0.82214994295572164"/>
    <n v="0.17709134946728761"/>
    <n v="7.5870757699064402E-4"/>
    <x v="0"/>
    <m/>
    <x v="0"/>
    <m/>
    <m/>
    <x v="0"/>
    <n v="10460"/>
    <x v="0"/>
    <x v="0"/>
    <m/>
    <x v="0"/>
    <x v="0"/>
    <x v="0"/>
    <m/>
    <x v="0"/>
    <x v="0"/>
    <x v="0"/>
    <x v="0"/>
    <x v="0"/>
    <x v="0"/>
    <x v="0"/>
    <x v="0"/>
    <x v="0"/>
    <x v="0"/>
    <x v="0"/>
    <x v="0"/>
    <x v="0"/>
    <m/>
    <x v="0"/>
    <x v="0"/>
    <x v="0"/>
    <x v="0"/>
    <x v="0"/>
    <m/>
    <m/>
    <x v="0"/>
    <s v="BP AMERICA"/>
    <m/>
    <m/>
    <m/>
  </r>
  <r>
    <x v="1"/>
    <s v="T20N R093W S20 fMESAVERDE"/>
    <n v="3546"/>
    <x v="0"/>
    <x v="0"/>
    <x v="15"/>
    <s v="SW NE"/>
    <n v="20"/>
    <n v="20"/>
    <n v="93"/>
    <n v="41.698149999999998"/>
    <n v="-107.89637"/>
    <s v="4903722346"/>
    <s v="USA NEAL 1-20"/>
    <x v="0"/>
    <s v="MESAVERDE"/>
    <m/>
    <m/>
    <m/>
    <x v="0"/>
    <s v="10200"/>
    <m/>
    <n v="10501"/>
    <n v="10398"/>
    <x v="2"/>
    <m/>
    <m/>
    <x v="1"/>
    <n v="29.4"/>
    <n v="5.08"/>
    <n v="2250"/>
    <n v="35.6"/>
    <x v="1"/>
    <n v="2099"/>
    <n v="1860"/>
    <m/>
    <x v="0"/>
    <n v="17"/>
    <n v="6123"/>
    <x v="0"/>
    <s v="BP AMERICA PRODUCTION CO"/>
    <n v="1.46706"/>
    <n v="0.41803319999999999"/>
    <n v="97.875"/>
    <n v="0.91064800000000001"/>
    <n v="100.67074119999999"/>
    <n v="59.212789999999998"/>
    <n v="30.485399999999998"/>
    <n v="0"/>
    <x v="1"/>
    <n v="0.35394000000000003"/>
    <n v="90.052129999999991"/>
    <n v="5.5675604782946475E-2"/>
    <n v="6296.08"/>
    <n v="1.3936620103904632E-2"/>
    <n v="1.457285386511091E-2"/>
    <n v="4.1524796084445635E-3"/>
    <n v="0.98127466652644457"/>
    <n v="0.65753902767208283"/>
    <n v="0.33853058223053695"/>
    <n v="3.9303900973802625E-3"/>
    <x v="0"/>
    <n v="0.76"/>
    <x v="0"/>
    <m/>
    <m/>
    <x v="0"/>
    <n v="6710"/>
    <x v="0"/>
    <x v="0"/>
    <m/>
    <x v="0"/>
    <x v="0"/>
    <x v="0"/>
    <m/>
    <x v="0"/>
    <x v="0"/>
    <x v="0"/>
    <x v="0"/>
    <x v="0"/>
    <x v="0"/>
    <x v="0"/>
    <x v="0"/>
    <x v="0"/>
    <x v="0"/>
    <x v="0"/>
    <x v="0"/>
    <x v="0"/>
    <m/>
    <x v="0"/>
    <x v="0"/>
    <x v="0"/>
    <x v="0"/>
    <x v="0"/>
    <m/>
    <m/>
    <x v="0"/>
    <s v="BP AMERICA"/>
    <m/>
    <m/>
    <m/>
  </r>
  <r>
    <x v="1"/>
    <s v="T20N R093W S19 fMESAVERDE"/>
    <n v="3504"/>
    <x v="0"/>
    <x v="0"/>
    <x v="15"/>
    <s v="NW SE"/>
    <n v="19"/>
    <n v="20"/>
    <n v="93"/>
    <n v="41.694279999999999"/>
    <n v="-107.91762"/>
    <s v="4903724062"/>
    <s v="LATHAM DRAW 19-1,2 PAD"/>
    <x v="0"/>
    <s v="MESAVERDE"/>
    <m/>
    <m/>
    <m/>
    <x v="0"/>
    <s v="10298"/>
    <m/>
    <n v="10150"/>
    <n v="10585"/>
    <x v="2"/>
    <m/>
    <m/>
    <x v="1"/>
    <n v="19.899999999999999"/>
    <n v="4.55"/>
    <n v="2580"/>
    <n v="14.7"/>
    <x v="1"/>
    <n v="2249"/>
    <n v="2561"/>
    <m/>
    <x v="0"/>
    <n v="165"/>
    <n v="6438"/>
    <x v="0"/>
    <s v="BP AMERICA PRODUCTION CO"/>
    <n v="0.99300999999999995"/>
    <n v="0.37441950000000002"/>
    <n v="112.23"/>
    <n v="0.37602599999999997"/>
    <n v="113.97345549999999"/>
    <n v="63.444289999999995"/>
    <n v="41.974789999999999"/>
    <n v="0"/>
    <x v="1"/>
    <n v="3.4353000000000002"/>
    <n v="108.85437999999999"/>
    <n v="2.2973231726249006E-2"/>
    <n v="7594.15"/>
    <n v="8.2392933370866159E-2"/>
    <n v="8.7126427433798399E-3"/>
    <n v="3.2851465137862744E-3"/>
    <n v="0.9880022107428339"/>
    <n v="0.58283635440301074"/>
    <n v="0.38560497060384707"/>
    <n v="3.1558674993142216E-2"/>
    <x v="0"/>
    <m/>
    <x v="0"/>
    <m/>
    <m/>
    <x v="0"/>
    <n v="9740"/>
    <x v="0"/>
    <x v="0"/>
    <m/>
    <x v="0"/>
    <x v="0"/>
    <x v="0"/>
    <m/>
    <x v="0"/>
    <x v="0"/>
    <x v="0"/>
    <x v="0"/>
    <x v="0"/>
    <x v="0"/>
    <x v="0"/>
    <x v="0"/>
    <x v="0"/>
    <x v="0"/>
    <x v="0"/>
    <x v="0"/>
    <x v="0"/>
    <m/>
    <x v="0"/>
    <x v="0"/>
    <x v="0"/>
    <x v="0"/>
    <x v="0"/>
    <m/>
    <m/>
    <x v="0"/>
    <s v="BP AMERICA"/>
    <m/>
    <m/>
    <m/>
  </r>
  <r>
    <x v="1"/>
    <s v="T20N R093W S17 fMESAVERDE"/>
    <n v="5039"/>
    <x v="0"/>
    <x v="0"/>
    <x v="15"/>
    <s v="NW SE"/>
    <n v="17"/>
    <n v="20"/>
    <n v="93"/>
    <n v="41.706498000000003"/>
    <n v="-107.89621"/>
    <s v="4903725742"/>
    <s v="17-1 LATHAM DRAW"/>
    <x v="0"/>
    <s v="MESAVERDE"/>
    <m/>
    <m/>
    <n v="269"/>
    <x v="0"/>
    <n v="9983"/>
    <n v="10252"/>
    <n v="10343"/>
    <m/>
    <x v="2"/>
    <d v="2005-03-16T00:00:00"/>
    <n v="6.88"/>
    <x v="1"/>
    <n v="76.5"/>
    <n v="21"/>
    <n v="4300"/>
    <n v="76.7"/>
    <x v="1"/>
    <n v="6870"/>
    <n v="1600"/>
    <n v="0"/>
    <x v="1"/>
    <n v="26"/>
    <n v="13900"/>
    <x v="0"/>
    <s v="BP AMERICA PRODUCTION COMPANY"/>
    <n v="3.8173499999999998"/>
    <n v="1.7280900000000001"/>
    <n v="187.05"/>
    <n v="1.961986"/>
    <n v="194.55742599999999"/>
    <n v="193.80269999999999"/>
    <n v="26.223999999999997"/>
    <n v="0"/>
    <x v="1"/>
    <n v="0.54132000000000002"/>
    <n v="220.56801999999999"/>
    <n v="-6.2657190135244081E-2"/>
    <n v="12970.2"/>
    <n v="-3.4603389628659227E-2"/>
    <n v="1.9620685154418109E-2"/>
    <n v="8.8821590392545603E-3"/>
    <n v="0.97149715580632723"/>
    <n v="0.87865276208219123"/>
    <n v="0.11889302900755966"/>
    <n v="2.4542089102490925E-3"/>
    <x v="1"/>
    <n v="0.7"/>
    <x v="1"/>
    <n v="0"/>
    <n v="0"/>
    <x v="1"/>
    <n v="24100"/>
    <x v="1"/>
    <x v="1"/>
    <n v="0"/>
    <x v="1"/>
    <x v="1"/>
    <x v="1"/>
    <n v="0"/>
    <x v="1"/>
    <x v="1"/>
    <x v="1"/>
    <x v="1"/>
    <x v="0"/>
    <x v="0"/>
    <x v="0"/>
    <x v="0"/>
    <x v="0"/>
    <x v="0"/>
    <x v="0"/>
    <x v="0"/>
    <x v="0"/>
    <m/>
    <x v="0"/>
    <x v="0"/>
    <x v="0"/>
    <x v="0"/>
    <x v="0"/>
    <m/>
    <n v="20050316"/>
    <x v="0"/>
    <s v="BP ID No W0058"/>
    <m/>
    <s v="9983-10252"/>
    <d v="2005-03-18T00:00:00"/>
  </r>
  <r>
    <x v="1"/>
    <s v="T20N R093W S15 fMESAVERDE/ALMOND"/>
    <n v="3502"/>
    <x v="0"/>
    <x v="0"/>
    <x v="15"/>
    <s v="NE SW"/>
    <n v="15"/>
    <n v="20"/>
    <n v="93"/>
    <n v="41.709097999999997"/>
    <n v="-107.867608"/>
    <s v="4903723518"/>
    <s v="LATHAM DRAW 15-01"/>
    <x v="0"/>
    <s v="MESAVERDE/ALMOND"/>
    <m/>
    <m/>
    <m/>
    <x v="0"/>
    <s v="9962"/>
    <m/>
    <n v="10348"/>
    <n v="10332"/>
    <x v="2"/>
    <d v="2002-11-08T00:00:00"/>
    <n v="7.72"/>
    <x v="1"/>
    <n v="22.6"/>
    <n v="0.65"/>
    <n v="1720"/>
    <n v="3.7"/>
    <x v="1"/>
    <n v="1550"/>
    <n v="1483"/>
    <m/>
    <x v="0"/>
    <n v="29"/>
    <n v="4692"/>
    <x v="0"/>
    <s v="BP AMERICA PRODUCTION COMPANY"/>
    <n v="1.12774"/>
    <n v="5.3488500000000001E-2"/>
    <n v="74.819999999999993"/>
    <n v="9.4645999999999994E-2"/>
    <n v="76.095874499999994"/>
    <n v="43.725499999999997"/>
    <n v="24.306369999999998"/>
    <n v="0"/>
    <x v="1"/>
    <n v="0.60378000000000009"/>
    <n v="68.635649999999998"/>
    <n v="5.1545263036319337E-2"/>
    <n v="4808.95"/>
    <n v="1.2309295386250828E-2"/>
    <n v="1.4819988697284766E-2"/>
    <n v="7.0290932789004231E-4"/>
    <n v="0.98447710197482519"/>
    <n v="0.63706688870871042"/>
    <n v="0.35413622512498966"/>
    <n v="8.7968861662998769E-3"/>
    <x v="0"/>
    <m/>
    <x v="0"/>
    <m/>
    <m/>
    <x v="0"/>
    <n v="6860"/>
    <x v="0"/>
    <x v="0"/>
    <m/>
    <x v="0"/>
    <x v="0"/>
    <x v="0"/>
    <m/>
    <x v="0"/>
    <x v="0"/>
    <x v="0"/>
    <x v="0"/>
    <x v="0"/>
    <x v="0"/>
    <x v="0"/>
    <x v="0"/>
    <x v="0"/>
    <x v="0"/>
    <x v="0"/>
    <x v="0"/>
    <x v="0"/>
    <m/>
    <x v="0"/>
    <x v="0"/>
    <x v="0"/>
    <x v="0"/>
    <x v="0"/>
    <m/>
    <n v="20021108"/>
    <x v="0"/>
    <s v="BP AMERICA"/>
    <m/>
    <m/>
    <d v="2002-11-10T00:00:00"/>
  </r>
  <r>
    <x v="1"/>
    <s v="T20N R093W S14 fMESAVERDE/ALMOND"/>
    <n v="3825"/>
    <x v="0"/>
    <x v="0"/>
    <x v="15"/>
    <s v="SW NW"/>
    <n v="14"/>
    <n v="20"/>
    <n v="93"/>
    <n v="41.712499999999999"/>
    <n v="-107.848056"/>
    <s v="4903724357"/>
    <s v="LATHAM 3-14"/>
    <x v="0"/>
    <s v="MESAVERDE/ALMOND"/>
    <m/>
    <m/>
    <m/>
    <x v="0"/>
    <s v="10124"/>
    <m/>
    <n v="10694"/>
    <n v="10485"/>
    <x v="2"/>
    <d v="2003-02-12T00:00:00"/>
    <n v="8.2200000000000006"/>
    <x v="1"/>
    <n v="11"/>
    <n v="4.5999999999999996"/>
    <n v="2780"/>
    <n v="53.9"/>
    <x v="1"/>
    <n v="3240"/>
    <n v="1980"/>
    <m/>
    <x v="0"/>
    <n v="13"/>
    <n v="7890"/>
    <x v="0"/>
    <s v="DEVON ENERGY"/>
    <n v="0.54889999999999994"/>
    <n v="0.37853399999999998"/>
    <n v="120.93"/>
    <n v="1.3787619999999998"/>
    <n v="123.23619599999999"/>
    <n v="91.400399999999991"/>
    <n v="32.452199999999998"/>
    <n v="0"/>
    <x v="1"/>
    <n v="0.27066000000000001"/>
    <n v="124.12326"/>
    <n v="-3.5861333718328094E-3"/>
    <n v="8082.5"/>
    <n v="1.205196431366411E-2"/>
    <n v="4.4540485491778728E-3"/>
    <n v="3.0716137976216015E-3"/>
    <n v="0.99247433765320048"/>
    <n v="0.73636802642792321"/>
    <n v="0.26145139919786187"/>
    <n v="2.1805743742147926E-3"/>
    <x v="0"/>
    <n v="1.18"/>
    <x v="0"/>
    <n v="6736"/>
    <n v="0.80800000000000005"/>
    <x v="4"/>
    <m/>
    <x v="0"/>
    <x v="0"/>
    <m/>
    <x v="0"/>
    <x v="0"/>
    <x v="0"/>
    <m/>
    <x v="0"/>
    <x v="0"/>
    <x v="0"/>
    <x v="0"/>
    <x v="0"/>
    <x v="0"/>
    <x v="0"/>
    <x v="0"/>
    <x v="0"/>
    <x v="0"/>
    <x v="0"/>
    <x v="0"/>
    <x v="0"/>
    <m/>
    <x v="0"/>
    <x v="0"/>
    <x v="0"/>
    <x v="0"/>
    <x v="0"/>
    <m/>
    <n v="20030212"/>
    <x v="0"/>
    <s v="ENERGY LABS CASPER ID No C03020474-002"/>
    <m/>
    <m/>
    <d v="2003-02-19T00:00:00"/>
  </r>
  <r>
    <x v="1"/>
    <s v="T20N R093W S14 fMESAVERDE/ALMOND"/>
    <n v="3824"/>
    <x v="0"/>
    <x v="0"/>
    <x v="15"/>
    <s v="NW SW"/>
    <n v="14"/>
    <n v="20"/>
    <n v="93"/>
    <n v="41.708399999999997"/>
    <n v="-107.84962400000001"/>
    <s v="4903723967"/>
    <s v="LATHAM 12-14"/>
    <x v="0"/>
    <s v="MESAVERDE/ALMOND"/>
    <m/>
    <m/>
    <m/>
    <x v="0"/>
    <s v="10115"/>
    <m/>
    <n v="10598"/>
    <m/>
    <x v="2"/>
    <d v="1998-09-02T00:00:00"/>
    <n v="7.01"/>
    <x v="1"/>
    <n v="27"/>
    <n v="5"/>
    <n v="2147"/>
    <n v="76"/>
    <x v="1"/>
    <n v="2538"/>
    <n v="1732"/>
    <m/>
    <x v="0"/>
    <n v="330"/>
    <n v="5520"/>
    <x v="0"/>
    <s v="SNYDER OIL"/>
    <n v="1.3472999999999999"/>
    <n v="0.41144999999999998"/>
    <n v="93.394499999999994"/>
    <n v="1.9440799999999998"/>
    <n v="97.097329999999999"/>
    <n v="71.596980000000002"/>
    <n v="28.387479999999996"/>
    <n v="0"/>
    <x v="1"/>
    <n v="6.8706000000000005"/>
    <n v="106.85505999999999"/>
    <n v="-4.7843175556805173E-2"/>
    <n v="6855"/>
    <n v="0.10787878787878788"/>
    <n v="1.3875767747681629E-2"/>
    <n v="4.2375006604198073E-3"/>
    <n v="0.98188673159189854"/>
    <n v="0.67003827427545315"/>
    <n v="0.26566341359969287"/>
    <n v="6.4298312124853998E-2"/>
    <x v="0"/>
    <n v="4.9000000000000004"/>
    <x v="0"/>
    <m/>
    <m/>
    <x v="0"/>
    <n v="11940"/>
    <x v="2"/>
    <x v="0"/>
    <n v="99.59"/>
    <x v="0"/>
    <x v="0"/>
    <x v="0"/>
    <m/>
    <x v="0"/>
    <x v="14"/>
    <x v="0"/>
    <x v="0"/>
    <x v="0"/>
    <x v="0"/>
    <x v="0"/>
    <x v="0"/>
    <x v="0"/>
    <x v="0"/>
    <x v="0"/>
    <x v="0"/>
    <x v="0"/>
    <n v="0.13"/>
    <x v="0"/>
    <x v="0"/>
    <x v="0"/>
    <x v="0"/>
    <x v="0"/>
    <m/>
    <n v="19980902"/>
    <x v="0"/>
    <s v="BEURMAN AND ASSOCICATES BUTTE MT LAB No No 98-0217"/>
    <m/>
    <m/>
    <d v="1998-10-02T00:00:00"/>
  </r>
  <r>
    <x v="1"/>
    <s v="T20N R093W S14 fMESAVERDE"/>
    <n v="3823"/>
    <x v="0"/>
    <x v="0"/>
    <x v="15"/>
    <s v="SW NE"/>
    <n v="14"/>
    <n v="20"/>
    <n v="93"/>
    <n v="41.712220000000002"/>
    <n v="-107.83889000000001"/>
    <s v="4903724147"/>
    <s v="LANTHAM 10-14"/>
    <x v="0"/>
    <s v="MESAVERDE"/>
    <m/>
    <m/>
    <m/>
    <x v="0"/>
    <s v="10701"/>
    <m/>
    <n v="11105"/>
    <n v="11036"/>
    <x v="2"/>
    <d v="1999-12-01T00:00:00"/>
    <n v="9.2799999999999994"/>
    <x v="1"/>
    <n v="21"/>
    <n v="6"/>
    <n v="4009"/>
    <n v="69"/>
    <x v="1"/>
    <n v="4249"/>
    <n v="2667"/>
    <n v="211"/>
    <x v="0"/>
    <n v="10"/>
    <n v="10394"/>
    <x v="0"/>
    <s v="SANTA FE SNYDER"/>
    <n v="1.0479000000000001"/>
    <n v="0.49374000000000001"/>
    <n v="174.39149999999998"/>
    <n v="1.7650199999999998"/>
    <n v="177.69815999999997"/>
    <n v="119.86429"/>
    <n v="43.712129999999995"/>
    <n v="7.0326299999999993"/>
    <x v="1"/>
    <n v="0.20820000000000002"/>
    <n v="170.81725"/>
    <n v="1.9743488530392306E-2"/>
    <n v="11242"/>
    <n v="3.919393603253836E-2"/>
    <n v="5.8970785066091861E-3"/>
    <n v="2.778531865495963E-3"/>
    <n v="0.99132438962789482"/>
    <n v="0.70171068788427393"/>
    <n v="0.25589997497325356"/>
    <n v="1.2188464572518293E-3"/>
    <x v="0"/>
    <n v="0.43"/>
    <x v="0"/>
    <m/>
    <n v="6.0999999999999999E-5"/>
    <x v="3"/>
    <n v="16270"/>
    <x v="2"/>
    <x v="0"/>
    <n v="198.62"/>
    <x v="6"/>
    <x v="1"/>
    <x v="2"/>
    <n v="0.19"/>
    <x v="3"/>
    <x v="15"/>
    <x v="5"/>
    <x v="3"/>
    <x v="0"/>
    <x v="0"/>
    <x v="0"/>
    <x v="1"/>
    <x v="0"/>
    <x v="0"/>
    <x v="0"/>
    <x v="6"/>
    <x v="0"/>
    <n v="0.02"/>
    <x v="0"/>
    <x v="0"/>
    <x v="0"/>
    <x v="0"/>
    <x v="0"/>
    <m/>
    <n v="19991201"/>
    <x v="0"/>
    <s v="BEURMAN AND ASSOCIATES KINGMAN AZ ID No 1999-0139"/>
    <m/>
    <m/>
    <d v="1999-12-21T00:00:00"/>
  </r>
  <r>
    <x v="1"/>
    <s v="T20N R093W S07 fMESAVERDE"/>
    <n v="5060"/>
    <x v="0"/>
    <x v="0"/>
    <x v="15"/>
    <s v="SE SE"/>
    <n v="7"/>
    <n v="20"/>
    <n v="93"/>
    <n v="41.720408999999997"/>
    <n v="-107.915207"/>
    <s v="4903725848"/>
    <s v="7-1 LATHAM DRAW"/>
    <x v="0"/>
    <s v="MESAVERDE"/>
    <m/>
    <m/>
    <n v="340"/>
    <x v="0"/>
    <n v="10145"/>
    <n v="10485"/>
    <n v="10587"/>
    <m/>
    <x v="2"/>
    <d v="2005-03-15T00:00:00"/>
    <n v="7.12"/>
    <x v="1"/>
    <n v="58.8"/>
    <n v="15.6"/>
    <n v="3780"/>
    <n v="68.5"/>
    <x v="1"/>
    <n v="6550"/>
    <n v="1220"/>
    <n v="0"/>
    <x v="1"/>
    <n v="8"/>
    <n v="12100"/>
    <x v="0"/>
    <s v="BP AMERICA PRODUCTION COMPANY"/>
    <n v="2.9341200000000001"/>
    <n v="1.2837240000000001"/>
    <n v="164.43"/>
    <n v="1.75223"/>
    <n v="170.40007399999999"/>
    <n v="184.77549999999999"/>
    <n v="19.995799999999999"/>
    <n v="0"/>
    <x v="1"/>
    <n v="0.16656000000000001"/>
    <n v="204.93786"/>
    <n v="-9.2017840115249341E-2"/>
    <n v="11700.9"/>
    <n v="-1.6768273468650358E-2"/>
    <n v="1.7219006606769432E-2"/>
    <n v="7.5335882776670637E-3"/>
    <n v="0.9752474051155634"/>
    <n v="0.90161720240467036"/>
    <n v="9.7570063432886434E-2"/>
    <n v="8.1273416244319135E-4"/>
    <x v="1"/>
    <n v="1.1000000000000001"/>
    <x v="1"/>
    <n v="0"/>
    <n v="0"/>
    <x v="1"/>
    <n v="20800"/>
    <x v="1"/>
    <x v="1"/>
    <n v="0"/>
    <x v="1"/>
    <x v="1"/>
    <x v="1"/>
    <n v="0"/>
    <x v="1"/>
    <x v="1"/>
    <x v="1"/>
    <x v="1"/>
    <x v="0"/>
    <x v="0"/>
    <x v="0"/>
    <x v="0"/>
    <x v="0"/>
    <x v="0"/>
    <x v="0"/>
    <x v="0"/>
    <x v="0"/>
    <m/>
    <x v="0"/>
    <x v="0"/>
    <x v="0"/>
    <x v="0"/>
    <x v="0"/>
    <m/>
    <n v="20050315"/>
    <x v="0"/>
    <s v="BP ID No LD7-1"/>
    <m/>
    <s v="10145-10485"/>
    <d v="2005-03-17T00:00:00"/>
  </r>
  <r>
    <x v="1"/>
    <s v="T20N R093W S06 fMESAVERDE"/>
    <n v="5975"/>
    <x v="0"/>
    <x v="0"/>
    <x v="15"/>
    <s v="SE NE"/>
    <n v="6"/>
    <n v="20"/>
    <n v="93"/>
    <n v="41.739618"/>
    <n v="-107.912824"/>
    <s v="4903726894"/>
    <s v="LATHAM DRAW 6-1"/>
    <x v="0"/>
    <s v="MESAVERDE"/>
    <m/>
    <m/>
    <n v="236"/>
    <x v="0"/>
    <n v="10479"/>
    <n v="10715"/>
    <n v="10850"/>
    <n v="10807"/>
    <x v="2"/>
    <m/>
    <n v="7.46"/>
    <x v="1"/>
    <n v="49"/>
    <n v="5"/>
    <n v="3200"/>
    <n v="73"/>
    <x v="1"/>
    <n v="4350"/>
    <n v="1830"/>
    <n v="0"/>
    <x v="1"/>
    <n v="113"/>
    <n v="12600"/>
    <x v="0"/>
    <s v="BP AMERICA PRODUCTION COMPANY"/>
    <n v="2.4451000000000001"/>
    <n v="0.41144999999999998"/>
    <n v="139.19999999999999"/>
    <n v="1.86734"/>
    <n v="143.92389"/>
    <n v="122.7135"/>
    <n v="29.993699999999997"/>
    <n v="0"/>
    <x v="1"/>
    <n v="2.3526600000000002"/>
    <n v="155.05986000000001"/>
    <n v="-3.7246071065735228E-2"/>
    <n v="9620"/>
    <n v="-0.13411341134113411"/>
    <n v="1.6988840421142036E-2"/>
    <n v="2.8588026629908347E-3"/>
    <n v="0.98015235691586711"/>
    <n v="0.79139436860061652"/>
    <n v="0.19343303934364442"/>
    <n v="1.517259205573899E-2"/>
    <x v="1"/>
    <n v="9.6"/>
    <x v="1"/>
    <n v="0"/>
    <n v="0"/>
    <x v="1"/>
    <n v="21200"/>
    <x v="2"/>
    <x v="1"/>
    <n v="0"/>
    <x v="1"/>
    <x v="1"/>
    <x v="1"/>
    <n v="4.8"/>
    <x v="1"/>
    <x v="1"/>
    <x v="1"/>
    <x v="1"/>
    <x v="0"/>
    <x v="0"/>
    <x v="0"/>
    <x v="0"/>
    <x v="0"/>
    <x v="0"/>
    <x v="0"/>
    <x v="0"/>
    <x v="0"/>
    <m/>
    <x v="0"/>
    <x v="0"/>
    <x v="0"/>
    <x v="0"/>
    <x v="0"/>
    <m/>
    <m/>
    <x v="0"/>
    <s v="WYOMING ANALYTICAL LABS ROCK SPRINGS ID No D7068"/>
    <m/>
    <s v="10479-10715"/>
    <d v="2007-05-08T00:00:00"/>
  </r>
  <r>
    <x v="1"/>
    <s v="T20N R093W S03 fMESAVERDE"/>
    <n v="5283"/>
    <x v="0"/>
    <x v="0"/>
    <x v="15"/>
    <s v="SE SE"/>
    <n v="3"/>
    <n v="20"/>
    <n v="93"/>
    <n v="41.733939999999997"/>
    <n v="-107.857207"/>
    <s v="4903725886"/>
    <s v="3-1 LATHAM DRAW"/>
    <x v="0"/>
    <s v="MESAVERDE"/>
    <m/>
    <m/>
    <n v="344"/>
    <x v="0"/>
    <n v="10338"/>
    <n v="10682"/>
    <n v="10825"/>
    <n v="10815"/>
    <x v="2"/>
    <m/>
    <n v="8.07"/>
    <x v="1"/>
    <n v="30"/>
    <n v="0"/>
    <n v="3410"/>
    <n v="47"/>
    <x v="1"/>
    <n v="4420"/>
    <n v="3490"/>
    <n v="0"/>
    <x v="1"/>
    <n v="61"/>
    <n v="11400"/>
    <x v="0"/>
    <s v="BP AMERICA PRODUCTION COMPANY"/>
    <n v="1.4969999999999999"/>
    <n v="0"/>
    <n v="148.33500000000001"/>
    <n v="1.2022599999999999"/>
    <n v="151.03425999999999"/>
    <n v="124.68819999999999"/>
    <n v="57.201099999999997"/>
    <n v="0"/>
    <x v="1"/>
    <n v="1.2700200000000001"/>
    <n v="183.15931999999998"/>
    <n v="-9.6127100945505861E-2"/>
    <n v="11458"/>
    <n v="2.5374048473182256E-3"/>
    <n v="9.9116584541811912E-3"/>
    <n v="0"/>
    <n v="0.99008834154581871"/>
    <n v="0.68076361060960489"/>
    <n v="0.31230242610640835"/>
    <n v="6.9339632839868605E-3"/>
    <x v="1"/>
    <n v="25"/>
    <x v="1"/>
    <n v="0"/>
    <n v="0"/>
    <x v="1"/>
    <n v="0"/>
    <x v="1"/>
    <x v="1"/>
    <n v="0"/>
    <x v="1"/>
    <x v="1"/>
    <x v="1"/>
    <n v="0"/>
    <x v="1"/>
    <x v="1"/>
    <x v="1"/>
    <x v="1"/>
    <x v="0"/>
    <x v="0"/>
    <x v="0"/>
    <x v="0"/>
    <x v="0"/>
    <x v="0"/>
    <x v="0"/>
    <x v="0"/>
    <x v="0"/>
    <m/>
    <x v="0"/>
    <x v="0"/>
    <x v="0"/>
    <x v="0"/>
    <x v="0"/>
    <m/>
    <m/>
    <x v="0"/>
    <s v="WYOMING ANALYTICAL LABS ROCK SPRINGS ID No BPW00912"/>
    <m/>
    <s v="10338-10682"/>
    <d v="2006-03-19T00:00:00"/>
  </r>
  <r>
    <x v="1"/>
    <s v="T20N R092W S31 fMESAVERDE"/>
    <m/>
    <x v="1"/>
    <x v="3"/>
    <x v="15"/>
    <s v="NE NW"/>
    <n v="31"/>
    <n v="20"/>
    <n v="92"/>
    <n v="41.669890000000002"/>
    <n v="-107.80996"/>
    <s v="4903724301"/>
    <s v="CHAMPLIN 276 C4"/>
    <x v="0"/>
    <s v="MESAVERDE"/>
    <m/>
    <m/>
    <m/>
    <x v="0"/>
    <n v="9763"/>
    <m/>
    <n v="10130"/>
    <n v="10086"/>
    <x v="2"/>
    <d v="2002-11-20T00:00:00"/>
    <n v="7.81"/>
    <x v="0"/>
    <n v="8.02"/>
    <n v="0.22"/>
    <n v="2810"/>
    <n v="10.5"/>
    <x v="1"/>
    <n v="2449"/>
    <n v="2723"/>
    <m/>
    <x v="0"/>
    <n v="20"/>
    <n v="8542"/>
    <x v="0"/>
    <s v="BP AMERICA PRODUCTION COMPANY"/>
    <n v="0.400198"/>
    <n v="1.81038E-2"/>
    <n v="122.235"/>
    <n v="0.26859"/>
    <n v="122.92189179999998"/>
    <n v="69.086289999999991"/>
    <n v="44.629969999999993"/>
    <n v="0"/>
    <x v="1"/>
    <n v="0.41640000000000005"/>
    <n v="114.13265999999997"/>
    <n v="3.7076832034068592E-2"/>
    <n v="8020.74"/>
    <n v="-3.1471845841931967E-2"/>
    <n v="3.2557097368070284E-3"/>
    <n v="1.4727889178158581E-4"/>
    <n v="0.99659701137141143"/>
    <n v="0.6053156914068244"/>
    <n v="0.39103592258342179"/>
    <n v="3.6483860097539138E-3"/>
    <x v="0"/>
    <n v="4.34"/>
    <x v="0"/>
    <m/>
    <m/>
    <x v="0"/>
    <n v="11400"/>
    <x v="0"/>
    <x v="0"/>
    <m/>
    <x v="0"/>
    <x v="0"/>
    <x v="0"/>
    <m/>
    <x v="0"/>
    <x v="0"/>
    <x v="0"/>
    <x v="0"/>
    <x v="0"/>
    <x v="0"/>
    <x v="0"/>
    <x v="0"/>
    <x v="0"/>
    <x v="0"/>
    <x v="0"/>
    <x v="0"/>
    <x v="0"/>
    <m/>
    <x v="0"/>
    <x v="0"/>
    <x v="0"/>
    <x v="0"/>
    <x v="0"/>
    <m/>
    <n v="20021120"/>
    <x v="0"/>
    <s v="BP AMERICA"/>
    <m/>
    <m/>
    <d v="2002-11-22T00:00:00"/>
  </r>
  <r>
    <x v="1"/>
    <s v="T20N R092W S30 fMESAVERDE"/>
    <m/>
    <x v="1"/>
    <x v="3"/>
    <x v="15"/>
    <s v=" C SW"/>
    <n v="30"/>
    <n v="20"/>
    <n v="92"/>
    <n v="41.676591000000002"/>
    <n v="-107.81065"/>
    <s v="4903721430"/>
    <s v=" 1 V USA"/>
    <x v="0"/>
    <s v="MESAVERDE"/>
    <m/>
    <m/>
    <m/>
    <x v="0"/>
    <m/>
    <m/>
    <n v="10372"/>
    <m/>
    <x v="2"/>
    <d v="1981-01-10T00:00:00"/>
    <n v="8.1999999999999993"/>
    <x v="0"/>
    <n v="26.26"/>
    <n v="3.68"/>
    <n v="3392.86"/>
    <n v="38"/>
    <x v="1"/>
    <n v="3575"/>
    <n v="2440"/>
    <n v="12"/>
    <x v="1"/>
    <n v="430"/>
    <n v="9918"/>
    <x v="0"/>
    <s v="AMOCO PRODUCTION COMPANY"/>
    <n v="1.3103740000000001"/>
    <n v="0.30282720000000002"/>
    <n v="147.58940999999999"/>
    <n v="0.9720399999999999"/>
    <n v="150.17465119999997"/>
    <n v="100.85074999999999"/>
    <n v="39.991599999999998"/>
    <n v="0.39995999999999998"/>
    <x v="1"/>
    <n v="8.9526000000000003"/>
    <n v="150.19490999999996"/>
    <n v="-6.7446248278480611E-5"/>
    <n v="9917.7999999999993"/>
    <n v="-1.0082779620722512E-5"/>
    <n v="8.7256670119038073E-3"/>
    <n v="2.0165001055784046E-3"/>
    <n v="0.9892578328825179"/>
    <n v="0.67146583063300891"/>
    <n v="0.26626468233843614"/>
    <n v="5.9606547252500121E-2"/>
    <x v="1"/>
    <n v="0"/>
    <x v="1"/>
    <n v="0"/>
    <n v="0.7"/>
    <x v="0"/>
    <n v="0"/>
    <x v="0"/>
    <x v="1"/>
    <m/>
    <x v="1"/>
    <x v="1"/>
    <x v="1"/>
    <n v="0"/>
    <x v="1"/>
    <x v="1"/>
    <x v="1"/>
    <x v="1"/>
    <x v="0"/>
    <x v="0"/>
    <x v="0"/>
    <x v="0"/>
    <x v="0"/>
    <x v="0"/>
    <x v="0"/>
    <x v="0"/>
    <x v="0"/>
    <m/>
    <x v="0"/>
    <x v="0"/>
    <x v="0"/>
    <x v="0"/>
    <x v="0"/>
    <m/>
    <n v="19810110"/>
    <x v="1"/>
    <m/>
    <m/>
    <m/>
    <m/>
  </r>
  <r>
    <x v="1"/>
    <s v="T20N R092W S30 fLEWIS-MESAVERDE"/>
    <n v="3480"/>
    <x v="0"/>
    <x v="0"/>
    <x v="15"/>
    <s v="NE NW"/>
    <n v="30"/>
    <n v="20"/>
    <n v="92"/>
    <n v="41.684229999999999"/>
    <n v="-107.810022"/>
    <s v="4903724322"/>
    <s v="ECHO SPRINGS FED. 03-30"/>
    <x v="0"/>
    <s v="LEWIS-MESAVERDE"/>
    <m/>
    <m/>
    <m/>
    <x v="0"/>
    <s v="9219"/>
    <m/>
    <n v="10190"/>
    <n v="10156"/>
    <x v="2"/>
    <m/>
    <m/>
    <x v="1"/>
    <n v="30.9"/>
    <n v="3.97"/>
    <n v="3000"/>
    <n v="112"/>
    <x v="1"/>
    <n v="3499"/>
    <n v="1860"/>
    <m/>
    <x v="0"/>
    <n v="32"/>
    <n v="8624"/>
    <x v="0"/>
    <s v="BP AMERICA PRODUCTION CO"/>
    <n v="1.5419099999999999"/>
    <n v="0.32669130000000002"/>
    <n v="130.5"/>
    <n v="2.86496"/>
    <n v="135.23356129999999"/>
    <n v="98.706789999999998"/>
    <n v="30.485399999999998"/>
    <n v="0"/>
    <x v="1"/>
    <n v="0.66624000000000005"/>
    <n v="129.85842999999997"/>
    <n v="2.0276475625086231E-2"/>
    <n v="8537.8700000000008"/>
    <n v="-5.0186838613741408E-3"/>
    <n v="1.140182943625548E-2"/>
    <n v="2.4157560953029494E-3"/>
    <n v="0.98618241446844157"/>
    <n v="0.76011076061831351"/>
    <n v="0.23475872917915305"/>
    <n v="5.1305102025336379E-3"/>
    <x v="0"/>
    <m/>
    <x v="0"/>
    <m/>
    <m/>
    <x v="0"/>
    <n v="12710"/>
    <x v="0"/>
    <x v="0"/>
    <m/>
    <x v="0"/>
    <x v="0"/>
    <x v="0"/>
    <m/>
    <x v="0"/>
    <x v="0"/>
    <x v="0"/>
    <x v="0"/>
    <x v="0"/>
    <x v="0"/>
    <x v="0"/>
    <x v="0"/>
    <x v="0"/>
    <x v="0"/>
    <x v="0"/>
    <x v="0"/>
    <x v="0"/>
    <m/>
    <x v="0"/>
    <x v="0"/>
    <x v="0"/>
    <x v="0"/>
    <x v="0"/>
    <m/>
    <m/>
    <x v="0"/>
    <s v="BP AMERICA"/>
    <m/>
    <m/>
    <m/>
  </r>
  <r>
    <x v="1"/>
    <s v="T20N R092W S30 fLEWIS-MESAVERDE"/>
    <n v="3702"/>
    <x v="0"/>
    <x v="0"/>
    <x v="15"/>
    <s v="SW SE"/>
    <n v="30"/>
    <n v="20"/>
    <n v="92"/>
    <n v="41.676074"/>
    <n v="-107.800989"/>
    <s v="4903725126"/>
    <s v="EAST ECHO SPRINGS 04-30"/>
    <x v="0"/>
    <s v="LEWIS-MESAVERDE"/>
    <m/>
    <m/>
    <m/>
    <x v="0"/>
    <s v="9097"/>
    <m/>
    <n v="10192"/>
    <n v="10184"/>
    <x v="2"/>
    <d v="2003-01-22T00:00:00"/>
    <n v="8.19"/>
    <x v="1"/>
    <n v="17.5"/>
    <n v="1.1100000000000001"/>
    <n v="2380"/>
    <n v="27.4"/>
    <x v="1"/>
    <n v="2599"/>
    <n v="1815"/>
    <m/>
    <x v="0"/>
    <n v="69"/>
    <n v="7170"/>
    <x v="0"/>
    <s v="BP AMERICA PRODUCTION COMPANY"/>
    <n v="0.87324999999999997"/>
    <n v="9.1341900000000004E-2"/>
    <n v="103.53"/>
    <n v="0.70089199999999996"/>
    <n v="105.19548389999999"/>
    <n v="73.317790000000002"/>
    <n v="29.747849999999996"/>
    <n v="0"/>
    <x v="1"/>
    <n v="1.4365800000000002"/>
    <n v="104.50222000000001"/>
    <n v="3.3060156935746819E-3"/>
    <n v="6909.01"/>
    <n v="-1.8537525010636387E-2"/>
    <n v="8.3012118736021153E-3"/>
    <n v="8.683062866732059E-4"/>
    <n v="0.99083048183972466"/>
    <n v="0.70159074132587806"/>
    <n v="0.28466237367971697"/>
    <n v="1.3746884994404905E-2"/>
    <x v="0"/>
    <n v="0.21"/>
    <x v="0"/>
    <m/>
    <m/>
    <x v="0"/>
    <n v="10300"/>
    <x v="0"/>
    <x v="0"/>
    <m/>
    <x v="0"/>
    <x v="0"/>
    <x v="0"/>
    <n v="1.54"/>
    <x v="0"/>
    <x v="0"/>
    <x v="0"/>
    <x v="0"/>
    <x v="0"/>
    <x v="0"/>
    <x v="0"/>
    <x v="0"/>
    <x v="0"/>
    <x v="0"/>
    <x v="0"/>
    <x v="0"/>
    <x v="0"/>
    <m/>
    <x v="0"/>
    <x v="0"/>
    <x v="0"/>
    <x v="0"/>
    <x v="0"/>
    <m/>
    <n v="20030122"/>
    <x v="0"/>
    <s v="BP AMERICA"/>
    <m/>
    <m/>
    <d v="2003-01-24T00:00:00"/>
  </r>
  <r>
    <x v="1"/>
    <s v="T20N R092W S29 fMESAVERDE"/>
    <n v="5970"/>
    <x v="0"/>
    <x v="0"/>
    <x v="15"/>
    <s v="SW NW"/>
    <n v="29"/>
    <n v="20"/>
    <n v="92"/>
    <n v="41.681221000000001"/>
    <n v="-107.79518899999999"/>
    <s v="4903726844"/>
    <s v="CHAMPLIN 345 D9"/>
    <x v="0"/>
    <s v="MESAVERDE"/>
    <m/>
    <m/>
    <n v="415"/>
    <x v="0"/>
    <n v="9801"/>
    <n v="10216"/>
    <n v="10376"/>
    <n v="10370"/>
    <x v="2"/>
    <m/>
    <n v="6.69"/>
    <x v="1"/>
    <n v="176"/>
    <n v="38"/>
    <n v="3400"/>
    <n v="105"/>
    <x v="1"/>
    <n v="5450"/>
    <n v="1720"/>
    <n v="0"/>
    <x v="1"/>
    <n v="27"/>
    <n v="14600"/>
    <x v="0"/>
    <s v="BP AMERICA PRODUCTION COMPANY"/>
    <n v="8.7823999999999991"/>
    <n v="3.1270199999999999"/>
    <n v="147.9"/>
    <n v="2.6858999999999997"/>
    <n v="162.49531999999999"/>
    <n v="153.74449999999999"/>
    <n v="28.190799999999996"/>
    <n v="0"/>
    <x v="1"/>
    <n v="0.56214000000000008"/>
    <n v="182.49743999999998"/>
    <n v="-5.7978376125922153E-2"/>
    <n v="10916"/>
    <n v="-0.14437999686471234"/>
    <n v="5.4047095017874976E-2"/>
    <n v="1.9243754220121541E-2"/>
    <n v="0.92670915076200344"/>
    <n v="0.84244743378318077"/>
    <n v="0.1544723038306729"/>
    <n v="3.0802623861463487E-3"/>
    <x v="1"/>
    <n v="1.4"/>
    <x v="1"/>
    <n v="0"/>
    <n v="0"/>
    <x v="1"/>
    <n v="24200"/>
    <x v="2"/>
    <x v="1"/>
    <n v="0"/>
    <x v="1"/>
    <x v="1"/>
    <x v="1"/>
    <n v="43"/>
    <x v="1"/>
    <x v="1"/>
    <x v="1"/>
    <x v="1"/>
    <x v="0"/>
    <x v="0"/>
    <x v="0"/>
    <x v="0"/>
    <x v="0"/>
    <x v="0"/>
    <x v="0"/>
    <x v="0"/>
    <x v="0"/>
    <m/>
    <x v="0"/>
    <x v="0"/>
    <x v="0"/>
    <x v="0"/>
    <x v="0"/>
    <m/>
    <m/>
    <x v="0"/>
    <s v="WYOMING ANALYTICAL LABS ROCK SPRINGS ID No D7063"/>
    <m/>
    <s v="9801-10216"/>
    <d v="2007-05-04T00:00:00"/>
  </r>
  <r>
    <x v="1"/>
    <s v="T20N R092W S29 fMESAVERDE"/>
    <m/>
    <x v="1"/>
    <x v="3"/>
    <x v="15"/>
    <s v="NE SW"/>
    <n v="29"/>
    <n v="20"/>
    <n v="92"/>
    <n v="41.67651"/>
    <n v="-107.79141"/>
    <s v="4903721728"/>
    <s v="CHAMPLIN 345 D1"/>
    <x v="0"/>
    <s v="MESAVERDE"/>
    <m/>
    <m/>
    <m/>
    <x v="0"/>
    <m/>
    <n v="9780"/>
    <n v="10296"/>
    <n v="10227"/>
    <x v="2"/>
    <m/>
    <m/>
    <x v="0"/>
    <n v="10.199999999999999"/>
    <n v="1.62"/>
    <n v="1830"/>
    <n v="40.9"/>
    <x v="1"/>
    <n v="1699"/>
    <n v="1078"/>
    <n v="54"/>
    <x v="0"/>
    <n v="11"/>
    <n v="4230"/>
    <x v="0"/>
    <s v="BP AMERICA PRODUCTION COMPANY"/>
    <n v="0.50897999999999999"/>
    <n v="0.13330980000000001"/>
    <n v="79.605000000000004"/>
    <n v="1.046222"/>
    <n v="81.29351179999999"/>
    <n v="47.928789999999999"/>
    <n v="17.668419999999998"/>
    <n v="1.79982"/>
    <x v="1"/>
    <n v="0.22902000000000003"/>
    <n v="67.626049999999992"/>
    <n v="9.1777477953873476E-2"/>
    <n v="4724.72"/>
    <n v="5.5246841888970305E-2"/>
    <n v="6.2610162696895575E-3"/>
    <n v="1.6398578072007958E-3"/>
    <n v="0.99209912592310967"/>
    <n v="0.70873265553732634"/>
    <n v="0.26126647941141024"/>
    <n v="3.3865647927093191E-3"/>
    <x v="0"/>
    <m/>
    <x v="0"/>
    <m/>
    <m/>
    <x v="0"/>
    <n v="5770"/>
    <x v="0"/>
    <x v="0"/>
    <m/>
    <x v="0"/>
    <x v="0"/>
    <x v="0"/>
    <m/>
    <x v="0"/>
    <x v="0"/>
    <x v="0"/>
    <x v="0"/>
    <x v="0"/>
    <x v="0"/>
    <x v="0"/>
    <x v="0"/>
    <x v="0"/>
    <x v="0"/>
    <x v="0"/>
    <x v="0"/>
    <x v="0"/>
    <m/>
    <x v="0"/>
    <x v="0"/>
    <x v="0"/>
    <x v="0"/>
    <x v="0"/>
    <m/>
    <m/>
    <x v="0"/>
    <s v="BP AMERICA"/>
    <m/>
    <m/>
    <m/>
  </r>
  <r>
    <x v="1"/>
    <s v="T20N R092W S27 fMESAVERDE"/>
    <n v="5225"/>
    <x v="0"/>
    <x v="0"/>
    <x v="10"/>
    <s v="NE NE"/>
    <n v="27"/>
    <n v="20"/>
    <n v="92"/>
    <n v="41.684173999999999"/>
    <n v="-107.74288199999999"/>
    <s v="4903725858"/>
    <s v="27-1 DIVIDE"/>
    <x v="0"/>
    <s v="MESAVERDE"/>
    <m/>
    <m/>
    <n v="497"/>
    <x v="0"/>
    <n v="9861"/>
    <n v="10358"/>
    <n v="10401"/>
    <m/>
    <x v="2"/>
    <m/>
    <n v="7.77"/>
    <x v="1"/>
    <n v="8.6999999999999993"/>
    <n v="0"/>
    <n v="2750"/>
    <n v="50"/>
    <x v="1"/>
    <n v="2170"/>
    <n v="4840"/>
    <n v="0"/>
    <x v="1"/>
    <n v="21"/>
    <n v="7200"/>
    <x v="0"/>
    <s v="BP AMERICA PRODUCTION COMPANY"/>
    <n v="0.43412999999999996"/>
    <n v="0"/>
    <n v="119.625"/>
    <n v="1.2789999999999999"/>
    <n v="121.33812999999998"/>
    <n v="61.215699999999998"/>
    <n v="79.32759999999999"/>
    <n v="0"/>
    <x v="1"/>
    <n v="0.43722000000000005"/>
    <n v="140.98051999999998"/>
    <n v="-7.4879883683451443E-2"/>
    <n v="9839.7000000000007"/>
    <n v="0.1549146992024508"/>
    <n v="3.5778530623473432E-3"/>
    <n v="0"/>
    <n v="0.99642214693765274"/>
    <n v="0.43421388997572152"/>
    <n v="0.56268483049998674"/>
    <n v="3.1012795242917257E-3"/>
    <x v="1"/>
    <n v="16"/>
    <x v="1"/>
    <n v="0"/>
    <n v="0"/>
    <x v="1"/>
    <n v="0"/>
    <x v="1"/>
    <x v="1"/>
    <n v="0"/>
    <x v="1"/>
    <x v="1"/>
    <x v="1"/>
    <n v="0"/>
    <x v="1"/>
    <x v="1"/>
    <x v="1"/>
    <x v="1"/>
    <x v="0"/>
    <x v="0"/>
    <x v="0"/>
    <x v="0"/>
    <x v="0"/>
    <x v="0"/>
    <x v="0"/>
    <x v="0"/>
    <x v="0"/>
    <m/>
    <x v="0"/>
    <x v="0"/>
    <x v="0"/>
    <x v="0"/>
    <x v="0"/>
    <m/>
    <m/>
    <x v="0"/>
    <s v="WYOMING ANALYTICAL LABS ROCK SPRINGS ID No BP W00832"/>
    <m/>
    <s v="9861-10358"/>
    <d v="2005-12-28T00:00:00"/>
  </r>
  <r>
    <x v="1"/>
    <s v="T20N R092W S21 fMESAVERDE"/>
    <n v="5033"/>
    <x v="0"/>
    <x v="0"/>
    <x v="10"/>
    <s v="NW NW"/>
    <n v="21"/>
    <n v="20"/>
    <n v="92"/>
    <n v="41.698656"/>
    <n v="-107.772813"/>
    <s v="4903725863"/>
    <s v="21-1 DIVIDE"/>
    <x v="0"/>
    <s v="MESAVERDE"/>
    <m/>
    <m/>
    <n v="485"/>
    <x v="0"/>
    <n v="10048"/>
    <n v="10533"/>
    <n v="10570"/>
    <m/>
    <x v="2"/>
    <d v="2005-03-18T00:00:00"/>
    <n v="8.39"/>
    <x v="1"/>
    <n v="22.3"/>
    <n v="4"/>
    <n v="4140"/>
    <n v="125"/>
    <x v="1"/>
    <n v="5400"/>
    <n v="3250"/>
    <n v="50"/>
    <x v="1"/>
    <n v="44"/>
    <n v="13000"/>
    <x v="0"/>
    <s v="BP AMERICA PRODUCTION COMPANY"/>
    <n v="1.11277"/>
    <n v="0.32916000000000001"/>
    <n v="180.09"/>
    <n v="3.1974999999999998"/>
    <n v="184.72942999999998"/>
    <n v="152.334"/>
    <n v="53.267499999999998"/>
    <n v="1.6664999999999999"/>
    <x v="1"/>
    <n v="0.91608000000000012"/>
    <n v="208.18407999999999"/>
    <n v="-5.9694180533522545E-2"/>
    <n v="13035.3"/>
    <n v="1.3558514785694527E-3"/>
    <n v="6.0237829998176264E-3"/>
    <n v="1.7818492700378064E-3"/>
    <n v="0.99219436773014447"/>
    <n v="0.73172742123220957"/>
    <n v="0.25586730743292185"/>
    <n v="4.4003364714535337E-3"/>
    <x v="1"/>
    <n v="2"/>
    <x v="1"/>
    <n v="0"/>
    <n v="0"/>
    <x v="1"/>
    <n v="22300"/>
    <x v="1"/>
    <x v="1"/>
    <n v="0"/>
    <x v="1"/>
    <x v="1"/>
    <x v="1"/>
    <n v="0"/>
    <x v="1"/>
    <x v="1"/>
    <x v="1"/>
    <x v="1"/>
    <x v="0"/>
    <x v="0"/>
    <x v="0"/>
    <x v="0"/>
    <x v="0"/>
    <x v="0"/>
    <x v="0"/>
    <x v="0"/>
    <x v="0"/>
    <m/>
    <x v="0"/>
    <x v="0"/>
    <x v="0"/>
    <x v="0"/>
    <x v="0"/>
    <m/>
    <n v="20050318"/>
    <x v="0"/>
    <s v="BP ID No W0051"/>
    <m/>
    <s v="10048-10533"/>
    <d v="2005-03-20T00:00:00"/>
  </r>
  <r>
    <x v="1"/>
    <s v="T20N R092W S20 fMESAVERDE/ALMOND"/>
    <n v="3585"/>
    <x v="0"/>
    <x v="0"/>
    <x v="15"/>
    <s v="SW SW"/>
    <n v="20"/>
    <n v="20"/>
    <n v="92"/>
    <n v="41.690452000000001"/>
    <n v="-107.792147"/>
    <s v="4903722935"/>
    <s v="NE ECHO SPRINGS 06-02"/>
    <x v="0"/>
    <s v="MESAVERDE/ALMOND"/>
    <m/>
    <m/>
    <s v=""/>
    <x v="0"/>
    <m/>
    <m/>
    <n v="10470"/>
    <m/>
    <x v="2"/>
    <m/>
    <n v="8.58"/>
    <x v="1"/>
    <n v="4.46"/>
    <n v="0.01"/>
    <n v="2220"/>
    <n v="4.04"/>
    <x v="1"/>
    <n v="2099"/>
    <n v="2402"/>
    <m/>
    <x v="0"/>
    <n v="7"/>
    <n v="6204"/>
    <x v="0"/>
    <s v="BP AMERICA PRODUCTION CO"/>
    <n v="0.222554"/>
    <n v="8.229E-4"/>
    <n v="96.57"/>
    <n v="0.1033432"/>
    <n v="96.896720099999996"/>
    <n v="59.212789999999998"/>
    <n v="39.368779999999994"/>
    <n v="0"/>
    <x v="1"/>
    <n v="0.14574000000000001"/>
    <n v="98.727310000000003"/>
    <n v="-9.3576944461487548E-3"/>
    <n v="6736.51"/>
    <n v="4.1150619256891743E-2"/>
    <n v="2.2968166494213463E-3"/>
    <n v="8.4925475201920698E-6"/>
    <n v="0.99769469080305839"/>
    <n v="0.59976099824861018"/>
    <n v="0.39876281446339412"/>
    <n v="1.476187287995591E-3"/>
    <x v="0"/>
    <n v="0.18"/>
    <x v="0"/>
    <m/>
    <m/>
    <x v="0"/>
    <n v="7980"/>
    <x v="0"/>
    <x v="0"/>
    <m/>
    <x v="0"/>
    <x v="0"/>
    <x v="0"/>
    <m/>
    <x v="0"/>
    <x v="0"/>
    <x v="0"/>
    <x v="0"/>
    <x v="0"/>
    <x v="0"/>
    <x v="0"/>
    <x v="0"/>
    <x v="0"/>
    <x v="0"/>
    <x v="0"/>
    <x v="0"/>
    <x v="0"/>
    <m/>
    <x v="0"/>
    <x v="0"/>
    <x v="0"/>
    <x v="0"/>
    <x v="0"/>
    <m/>
    <m/>
    <x v="0"/>
    <s v="BP AMERICA"/>
    <m/>
    <m/>
    <m/>
  </r>
  <r>
    <x v="1"/>
    <s v="T20N R092W S17 fMESAVERDE"/>
    <n v="5151"/>
    <x v="0"/>
    <x v="0"/>
    <x v="10"/>
    <s v="SE SW"/>
    <n v="17"/>
    <n v="20"/>
    <n v="92"/>
    <n v="41.705072000000001"/>
    <n v="-107.791057"/>
    <s v="4903725861"/>
    <s v="17-1 DIVIDE"/>
    <x v="0"/>
    <s v="MESAVERDE"/>
    <m/>
    <m/>
    <n v="472"/>
    <x v="0"/>
    <n v="10116"/>
    <n v="10588"/>
    <n v="10661"/>
    <m/>
    <x v="2"/>
    <d v="2004-10-26T00:00:00"/>
    <n v="7.36"/>
    <x v="1"/>
    <n v="26"/>
    <n v="8.02"/>
    <n v="4690"/>
    <n v="65.2"/>
    <x v="1"/>
    <n v="5150"/>
    <n v="2330"/>
    <n v="0"/>
    <x v="1"/>
    <n v="90.5"/>
    <n v="9950"/>
    <x v="0"/>
    <s v="BP AMERICA PRODUCTION COMPANY"/>
    <n v="1.2974000000000001"/>
    <n v="0.65996579999999994"/>
    <n v="204.01499999999999"/>
    <n v="1.667816"/>
    <n v="207.64018179999997"/>
    <n v="145.28149999999999"/>
    <n v="38.188699999999997"/>
    <n v="0"/>
    <x v="1"/>
    <n v="1.8842100000000002"/>
    <n v="185.35440999999997"/>
    <n v="5.6707578844600259E-2"/>
    <n v="12359.72"/>
    <n v="0.10801211310585704"/>
    <n v="6.2483089195600021E-3"/>
    <n v="3.1784108175925323E-3"/>
    <n v="0.99057328026284752"/>
    <n v="0.78380384906946654"/>
    <n v="0.20603070625619321"/>
    <n v="1.0165444674340364E-2"/>
    <x v="1"/>
    <n v="8"/>
    <x v="1"/>
    <n v="0"/>
    <n v="0"/>
    <x v="1"/>
    <n v="23300"/>
    <x v="1"/>
    <x v="1"/>
    <n v="0"/>
    <x v="1"/>
    <x v="1"/>
    <x v="1"/>
    <n v="0"/>
    <x v="1"/>
    <x v="1"/>
    <x v="1"/>
    <x v="1"/>
    <x v="0"/>
    <x v="0"/>
    <x v="0"/>
    <x v="0"/>
    <x v="0"/>
    <x v="0"/>
    <x v="0"/>
    <x v="0"/>
    <x v="0"/>
    <m/>
    <x v="0"/>
    <x v="0"/>
    <x v="0"/>
    <x v="0"/>
    <x v="0"/>
    <m/>
    <n v="20041026"/>
    <x v="0"/>
    <s v="BP"/>
    <s v="10111"/>
    <s v="10116-10588"/>
    <d v="2004-10-28T00:00:00"/>
  </r>
  <r>
    <x v="1"/>
    <s v="T20N R092W S16 fMESAVERDE/ALMOND"/>
    <n v="3822"/>
    <x v="0"/>
    <x v="0"/>
    <x v="15"/>
    <s v="NW SW"/>
    <n v="16"/>
    <n v="20"/>
    <n v="92"/>
    <n v="41.705829999999999"/>
    <n v="-107.77249999999999"/>
    <s v="4903724201"/>
    <s v="CRESTON JCT 12-16"/>
    <x v="0"/>
    <s v="MESAVERDE/ALMOND"/>
    <m/>
    <m/>
    <m/>
    <x v="0"/>
    <s v="10201"/>
    <m/>
    <n v="10645"/>
    <n v="10574"/>
    <x v="2"/>
    <d v="2001-03-24T00:00:00"/>
    <n v="7.69"/>
    <x v="1"/>
    <n v="22"/>
    <n v="3.5"/>
    <n v="3590"/>
    <n v="54"/>
    <x v="1"/>
    <n v="2660"/>
    <n v="4300"/>
    <n v="1.9"/>
    <x v="0"/>
    <n v="354"/>
    <n v="9560"/>
    <x v="0"/>
    <s v="DEVON ENERGY"/>
    <n v="1.0977999999999999"/>
    <n v="0.28801500000000002"/>
    <n v="156.16499999999999"/>
    <n v="1.3813199999999999"/>
    <n v="158.93213499999999"/>
    <n v="75.038600000000002"/>
    <n v="70.47699999999999"/>
    <n v="6.3326999999999994E-2"/>
    <x v="1"/>
    <n v="7.3702800000000002"/>
    <n v="152.949207"/>
    <n v="1.9183346979441903E-2"/>
    <n v="10985.4"/>
    <n v="6.9378060295735275E-2"/>
    <n v="6.9073507380996296E-3"/>
    <n v="1.8121885797356214E-3"/>
    <n v="0.99128046068216469"/>
    <n v="0.49061123932469947"/>
    <n v="0.46078695916350837"/>
    <n v="4.8187762098040821E-2"/>
    <x v="0"/>
    <n v="15"/>
    <x v="0"/>
    <m/>
    <m/>
    <x v="0"/>
    <n v="13200"/>
    <x v="0"/>
    <x v="0"/>
    <m/>
    <x v="0"/>
    <x v="0"/>
    <x v="0"/>
    <m/>
    <x v="0"/>
    <x v="0"/>
    <x v="0"/>
    <x v="0"/>
    <x v="0"/>
    <x v="0"/>
    <x v="0"/>
    <x v="0"/>
    <x v="0"/>
    <x v="0"/>
    <x v="0"/>
    <x v="0"/>
    <x v="0"/>
    <m/>
    <x v="0"/>
    <x v="0"/>
    <x v="0"/>
    <x v="0"/>
    <x v="0"/>
    <m/>
    <n v="20010324"/>
    <x v="0"/>
    <s v="ENVIRO-TEST CASPER LAB SAMPLE No L2676-2"/>
    <m/>
    <m/>
    <d v="2001-04-25T00:00:00"/>
  </r>
  <r>
    <x v="1"/>
    <s v="T20N R092W S07 fMESAVERDE"/>
    <n v="5233"/>
    <x v="0"/>
    <x v="0"/>
    <x v="15"/>
    <s v="NW NW"/>
    <n v="7"/>
    <n v="20"/>
    <n v="92"/>
    <n v="41.729950000000002"/>
    <n v="-107.81362"/>
    <s v="4903726218"/>
    <s v="1-1 LATHAM DRAW"/>
    <x v="0"/>
    <s v="MESAVERDE"/>
    <m/>
    <m/>
    <n v="349"/>
    <x v="0"/>
    <n v="10801"/>
    <n v="11150"/>
    <n v="11271"/>
    <m/>
    <x v="2"/>
    <d v="1899-12-31T00:00:00"/>
    <n v="7.51"/>
    <x v="1"/>
    <n v="38"/>
    <n v="0"/>
    <n v="3810"/>
    <n v="0"/>
    <x v="1"/>
    <n v="5370"/>
    <n v="0"/>
    <n v="0"/>
    <x v="1"/>
    <n v="8"/>
    <n v="11800"/>
    <x v="0"/>
    <s v="BP AMERICA PRODUCTION COMPANY"/>
    <n v="1.8961999999999999"/>
    <n v="0"/>
    <n v="165.73500000000001"/>
    <n v="0"/>
    <n v="167.63119999999998"/>
    <n v="151.48769999999999"/>
    <n v="0"/>
    <n v="0"/>
    <x v="1"/>
    <n v="0.16656000000000001"/>
    <n v="151.65425999999999"/>
    <n v="5.0039672962245096E-2"/>
    <n v="9226"/>
    <n v="-0.12241986112432227"/>
    <n v="1.1311736717269818E-2"/>
    <n v="0"/>
    <n v="0.98868826328273018"/>
    <n v="0.99890171235545899"/>
    <n v="0"/>
    <n v="1.0982876445409448E-3"/>
    <x v="1"/>
    <n v="5"/>
    <x v="1"/>
    <n v="0"/>
    <n v="0"/>
    <x v="1"/>
    <n v="0"/>
    <x v="1"/>
    <x v="1"/>
    <n v="0"/>
    <x v="1"/>
    <x v="1"/>
    <x v="1"/>
    <n v="0"/>
    <x v="1"/>
    <x v="1"/>
    <x v="1"/>
    <x v="1"/>
    <x v="0"/>
    <x v="0"/>
    <x v="0"/>
    <x v="0"/>
    <x v="0"/>
    <x v="0"/>
    <x v="0"/>
    <x v="0"/>
    <x v="0"/>
    <m/>
    <x v="0"/>
    <x v="0"/>
    <x v="0"/>
    <x v="0"/>
    <x v="0"/>
    <m/>
    <n v="19000101"/>
    <x v="0"/>
    <s v="WYOMING ANALYTICAL LABS ROCK SPRINGS ID No BP W00842"/>
    <m/>
    <s v="10801-11150"/>
    <d v="2005-12-17T00:00:00"/>
  </r>
  <r>
    <x v="1"/>
    <s v="T20N R092W S05 fMESAVERDE"/>
    <n v="5053"/>
    <x v="0"/>
    <x v="0"/>
    <x v="10"/>
    <s v="SW SW"/>
    <n v="5"/>
    <n v="20"/>
    <n v="92"/>
    <n v="41.734023999999998"/>
    <n v="-107.792046"/>
    <s v="4903725862"/>
    <s v="5-1 DIVIDE"/>
    <x v="0"/>
    <s v="MESAVERDE"/>
    <m/>
    <m/>
    <n v="445"/>
    <x v="0"/>
    <n v="10700"/>
    <n v="11145"/>
    <n v="11277"/>
    <m/>
    <x v="2"/>
    <d v="2005-03-24T00:00:00"/>
    <n v="7.81"/>
    <x v="1"/>
    <n v="34"/>
    <n v="7.8"/>
    <n v="3050"/>
    <n v="49"/>
    <x v="1"/>
    <n v="3350"/>
    <n v="2670"/>
    <n v="0"/>
    <x v="1"/>
    <n v="214"/>
    <n v="10100"/>
    <x v="0"/>
    <s v="BP AMERICA PRODUCTION COMPANY"/>
    <n v="1.6966000000000001"/>
    <n v="0.64186200000000004"/>
    <n v="132.67500000000001"/>
    <n v="1.25342"/>
    <n v="136.26688199999998"/>
    <n v="94.503500000000003"/>
    <n v="43.761299999999999"/>
    <n v="0"/>
    <x v="1"/>
    <n v="4.4554800000000006"/>
    <n v="142.72028"/>
    <n v="-2.3131523163062325E-2"/>
    <n v="9374.7999999999993"/>
    <n v="-3.7237866370899868E-2"/>
    <n v="1.2450567409328411E-2"/>
    <n v="4.7103301299577698E-3"/>
    <n v="0.98283910246071382"/>
    <n v="0.66215887468830636"/>
    <n v="0.30662285696188374"/>
    <n v="3.1218268349809855E-2"/>
    <x v="1"/>
    <n v="4.5999999999999996"/>
    <x v="1"/>
    <n v="0"/>
    <n v="0"/>
    <x v="1"/>
    <n v="17400"/>
    <x v="1"/>
    <x v="1"/>
    <n v="0"/>
    <x v="1"/>
    <x v="1"/>
    <x v="1"/>
    <n v="0"/>
    <x v="1"/>
    <x v="1"/>
    <x v="1"/>
    <x v="1"/>
    <x v="0"/>
    <x v="0"/>
    <x v="0"/>
    <x v="0"/>
    <x v="0"/>
    <x v="0"/>
    <x v="0"/>
    <x v="0"/>
    <x v="0"/>
    <m/>
    <x v="0"/>
    <x v="0"/>
    <x v="0"/>
    <x v="0"/>
    <x v="0"/>
    <m/>
    <n v="20050324"/>
    <x v="0"/>
    <s v="BP ID No DIV5-1"/>
    <m/>
    <s v="10700-11145"/>
    <d v="2005-03-26T00:00:00"/>
  </r>
  <r>
    <x v="1"/>
    <s v="T20N R089W S29 fMESAVERDE"/>
    <n v="4778"/>
    <x v="0"/>
    <x v="2"/>
    <x v="10"/>
    <s v="NE NE"/>
    <n v="29"/>
    <n v="20"/>
    <n v="89"/>
    <n v="41.683160000000001"/>
    <n v="-107.4423"/>
    <s v="4900722258"/>
    <s v="2089 NE 29"/>
    <x v="0"/>
    <s v="MESAVERDE"/>
    <m/>
    <m/>
    <s v=""/>
    <x v="0"/>
    <m/>
    <m/>
    <n v="4800"/>
    <m/>
    <x v="2"/>
    <d v="2005-11-26T00:00:00"/>
    <n v="7.44"/>
    <x v="1"/>
    <n v="25.8"/>
    <n v="18.2"/>
    <n v="2400"/>
    <n v="70.2"/>
    <x v="1"/>
    <n v="2190"/>
    <n v="2870"/>
    <n v="0"/>
    <x v="1"/>
    <n v="0"/>
    <n v="6230"/>
    <x v="0"/>
    <s v="ANADARKO PETROLEUM CORPORATION"/>
    <n v="1.28742"/>
    <n v="1.4976780000000001"/>
    <n v="104.4"/>
    <n v="1.7957159999999999"/>
    <n v="108.980814"/>
    <n v="61.779899999999998"/>
    <n v="47.039299999999997"/>
    <n v="0"/>
    <x v="1"/>
    <n v="0"/>
    <n v="108.8192"/>
    <n v="7.4202933705963937E-4"/>
    <n v="7574.2"/>
    <n v="9.7376160878573176E-2"/>
    <n v="1.1813272013182064E-2"/>
    <n v="1.3742584084571071E-2"/>
    <n v="0.97444414390224687"/>
    <n v="0.56772977562783034"/>
    <n v="0.43227022437216961"/>
    <n v="0"/>
    <x v="1"/>
    <n v="0"/>
    <x v="1"/>
    <n v="0"/>
    <n v="0"/>
    <x v="1"/>
    <n v="10600"/>
    <x v="1"/>
    <x v="1"/>
    <n v="88.5"/>
    <x v="1"/>
    <x v="1"/>
    <x v="1"/>
    <n v="6.95"/>
    <x v="1"/>
    <x v="1"/>
    <x v="1"/>
    <x v="1"/>
    <x v="1"/>
    <x v="0"/>
    <x v="0"/>
    <x v="0"/>
    <x v="0"/>
    <x v="0"/>
    <x v="0"/>
    <x v="0"/>
    <x v="0"/>
    <n v="0.03"/>
    <x v="0"/>
    <x v="0"/>
    <x v="0"/>
    <x v="0"/>
    <x v="0"/>
    <m/>
    <n v="20051126"/>
    <x v="0"/>
    <s v="ENERGY LABS CASPER ID No C05111228-004"/>
    <m/>
    <m/>
    <d v="2005-12-27T00:00:00"/>
  </r>
  <r>
    <x v="1"/>
    <s v="T20N R089W S29 fMESAVERDE"/>
    <n v="4774"/>
    <x v="0"/>
    <x v="2"/>
    <x v="10"/>
    <s v="SW SW"/>
    <n v="29"/>
    <n v="20"/>
    <n v="89"/>
    <n v="41.675699999999999"/>
    <n v="-107.45171000000001"/>
    <s v="4900722256"/>
    <s v="2089 SW 29"/>
    <x v="0"/>
    <s v="MESAVERDE"/>
    <m/>
    <m/>
    <s v=""/>
    <x v="0"/>
    <m/>
    <m/>
    <n v="4595"/>
    <n v="4535"/>
    <x v="2"/>
    <d v="2005-12-05T00:00:00"/>
    <n v="8.14"/>
    <x v="1"/>
    <n v="36.200000000000003"/>
    <n v="17.100000000000001"/>
    <n v="1420"/>
    <n v="52.3"/>
    <x v="1"/>
    <n v="1170"/>
    <n v="2380"/>
    <n v="0"/>
    <x v="1"/>
    <n v="0"/>
    <n v="3970"/>
    <x v="0"/>
    <s v="ANADARKO PETROLEUM CORPORATION"/>
    <n v="1.8063800000000001"/>
    <n v="1.407159"/>
    <n v="61.77"/>
    <n v="1.3378339999999997"/>
    <n v="66.321372999999994"/>
    <n v="33.005699999999997"/>
    <n v="39.008199999999995"/>
    <n v="0"/>
    <x v="1"/>
    <n v="0"/>
    <n v="72.013899999999992"/>
    <n v="-4.1150220594858691E-2"/>
    <n v="5075.6000000000004"/>
    <n v="0.12222517024851866"/>
    <n v="2.7236770264089681E-2"/>
    <n v="2.1217277875112749E-2"/>
    <n v="0.9515459518607976"/>
    <n v="0.45832401800208017"/>
    <n v="0.54167598199791989"/>
    <n v="0"/>
    <x v="1"/>
    <n v="0"/>
    <x v="1"/>
    <n v="0"/>
    <n v="0"/>
    <x v="1"/>
    <n v="6680"/>
    <x v="1"/>
    <x v="1"/>
    <n v="48.6"/>
    <x v="1"/>
    <x v="1"/>
    <x v="10"/>
    <n v="5.28"/>
    <x v="1"/>
    <x v="1"/>
    <x v="1"/>
    <x v="1"/>
    <x v="2"/>
    <x v="0"/>
    <x v="0"/>
    <x v="0"/>
    <x v="0"/>
    <x v="1"/>
    <x v="0"/>
    <x v="0"/>
    <x v="0"/>
    <n v="0.03"/>
    <x v="0"/>
    <x v="0"/>
    <x v="0"/>
    <x v="0"/>
    <x v="0"/>
    <s v="CHROMIUM 0.009 MGL"/>
    <n v="20051205"/>
    <x v="0"/>
    <s v="ENERGY LABS CASPER ID No C05120357-002"/>
    <m/>
    <m/>
    <d v="2006-01-10T00:00:00"/>
  </r>
  <r>
    <x v="1"/>
    <s v="T20N R089W S29 fMESAVERDE"/>
    <n v="4776"/>
    <x v="0"/>
    <x v="2"/>
    <x v="10"/>
    <s v="SE SE"/>
    <n v="29"/>
    <n v="20"/>
    <n v="89"/>
    <n v="41.675749000000003"/>
    <n v="-107.442949"/>
    <s v="4900722255"/>
    <s v="2089 SE 29"/>
    <x v="0"/>
    <s v="MESAVERDE"/>
    <m/>
    <m/>
    <s v=""/>
    <x v="0"/>
    <m/>
    <m/>
    <n v="4200"/>
    <m/>
    <x v="2"/>
    <d v="2005-11-26T00:00:00"/>
    <n v="7.7"/>
    <x v="1"/>
    <n v="13"/>
    <n v="8.3000000000000007"/>
    <n v="1450"/>
    <n v="45.9"/>
    <x v="1"/>
    <n v="946"/>
    <n v="2590"/>
    <n v="0"/>
    <x v="1"/>
    <n v="0"/>
    <n v="3800"/>
    <x v="0"/>
    <s v="ANADARKO PETROLEUM CORPORATION"/>
    <n v="0.64870000000000005"/>
    <n v="0.68300700000000003"/>
    <n v="63.075000000000003"/>
    <n v="1.1741219999999999"/>
    <n v="65.580828999999994"/>
    <n v="26.68666"/>
    <n v="42.450099999999999"/>
    <n v="0"/>
    <x v="1"/>
    <n v="0"/>
    <n v="69.136759999999995"/>
    <n v="-2.639544714536126E-2"/>
    <n v="5053.2"/>
    <n v="0.14155333664663622"/>
    <n v="9.891610244817127E-3"/>
    <n v="1.0414735684417776E-2"/>
    <n v="0.97969365407076514"/>
    <n v="0.3859981289259144"/>
    <n v="0.61400187107408566"/>
    <n v="0"/>
    <x v="1"/>
    <n v="39"/>
    <x v="1"/>
    <n v="0"/>
    <n v="0"/>
    <x v="1"/>
    <n v="6280"/>
    <x v="1"/>
    <x v="1"/>
    <n v="77.400000000000006"/>
    <x v="7"/>
    <x v="1"/>
    <x v="11"/>
    <n v="2.88"/>
    <x v="1"/>
    <x v="16"/>
    <x v="1"/>
    <x v="1"/>
    <x v="3"/>
    <x v="0"/>
    <x v="0"/>
    <x v="0"/>
    <x v="0"/>
    <x v="2"/>
    <x v="0"/>
    <x v="0"/>
    <x v="0"/>
    <n v="0.06"/>
    <x v="0"/>
    <x v="0"/>
    <x v="0"/>
    <x v="0"/>
    <x v="0"/>
    <s v="CHROMIUM .003 MGL ARSENIC .0014 MGL"/>
    <n v="20051126"/>
    <x v="0"/>
    <s v="ENERGY LABS CASPER ID No C05111228-003"/>
    <m/>
    <m/>
    <d v="2005-11-26T00:00:00"/>
  </r>
  <r>
    <x v="1"/>
    <s v="T20N R089W S28 fMESAVERDE"/>
    <n v="4773"/>
    <x v="0"/>
    <x v="2"/>
    <x v="10"/>
    <s v="SE NW"/>
    <n v="28"/>
    <n v="20"/>
    <n v="89"/>
    <n v="41.683196000000002"/>
    <n v="-107.43189099999999"/>
    <s v="4900722413"/>
    <s v="2089 NW 28"/>
    <x v="0"/>
    <s v="MESAVERDE"/>
    <m/>
    <m/>
    <n v="441"/>
    <x v="0"/>
    <n v="3258"/>
    <n v="3699"/>
    <n v="4138"/>
    <m/>
    <x v="2"/>
    <d v="2005-11-26T00:00:00"/>
    <n v="8.16"/>
    <x v="1"/>
    <n v="9.3000000000000007"/>
    <n v="5.9"/>
    <n v="584"/>
    <n v="13.3"/>
    <x v="1"/>
    <n v="218"/>
    <n v="1390"/>
    <n v="0"/>
    <x v="1"/>
    <n v="0"/>
    <n v="1570"/>
    <x v="0"/>
    <s v="ANADARKO PETROLEUM CORPORATION"/>
    <n v="0.46407000000000004"/>
    <n v="0.48551100000000003"/>
    <n v="25.404"/>
    <n v="0.34021400000000002"/>
    <n v="26.693794999999998"/>
    <n v="6.1497799999999998"/>
    <n v="22.782099999999996"/>
    <n v="0"/>
    <x v="1"/>
    <n v="0"/>
    <n v="28.931879999999996"/>
    <n v="-4.0234747713173785E-2"/>
    <n v="2220.5"/>
    <n v="0.17161324363540431"/>
    <n v="1.738493908415795E-2"/>
    <n v="1.8188159458031355E-2"/>
    <n v="0.96442690145781074"/>
    <n v="0.21256067701096509"/>
    <n v="0.78743932298903496"/>
    <n v="0"/>
    <x v="1"/>
    <n v="2080"/>
    <x v="1"/>
    <n v="0"/>
    <n v="0"/>
    <x v="1"/>
    <n v="2620"/>
    <x v="1"/>
    <x v="1"/>
    <n v="36.9"/>
    <x v="1"/>
    <x v="1"/>
    <x v="12"/>
    <n v="0.23"/>
    <x v="1"/>
    <x v="1"/>
    <x v="1"/>
    <x v="1"/>
    <x v="4"/>
    <x v="0"/>
    <x v="0"/>
    <x v="3"/>
    <x v="0"/>
    <x v="3"/>
    <x v="0"/>
    <x v="0"/>
    <x v="0"/>
    <n v="0.03"/>
    <x v="0"/>
    <x v="0"/>
    <x v="0"/>
    <x v="0"/>
    <x v="0"/>
    <s v="CHROMIUM 0.002 MGL"/>
    <n v="20051126"/>
    <x v="0"/>
    <s v="ENERGY LABS CASPER ID No C05111228-002"/>
    <m/>
    <s v="3258-3699"/>
    <d v="2005-12-27T00:00:00"/>
  </r>
  <r>
    <x v="1"/>
    <s v="T20N R089W S28 fMESAVERDE"/>
    <n v="4775"/>
    <x v="0"/>
    <x v="2"/>
    <x v="10"/>
    <s v="NE NE"/>
    <n v="28"/>
    <n v="20"/>
    <n v="89"/>
    <n v="41.685571000000003"/>
    <n v="-107.422106"/>
    <s v="4900722412"/>
    <s v="2089 NE 28"/>
    <x v="0"/>
    <s v="MESAVERDE"/>
    <m/>
    <m/>
    <n v="360"/>
    <x v="0"/>
    <n v="2923"/>
    <n v="3283"/>
    <n v="2592"/>
    <m/>
    <x v="2"/>
    <d v="2005-11-26T00:00:00"/>
    <n v="7.97"/>
    <x v="1"/>
    <n v="9.6"/>
    <n v="6"/>
    <n v="321"/>
    <n v="8.1999999999999993"/>
    <x v="1"/>
    <n v="2.2999999999999998"/>
    <n v="897"/>
    <n v="0"/>
    <x v="1"/>
    <n v="0"/>
    <n v="858"/>
    <x v="0"/>
    <s v="ANADARKO PETROLEUM CORPORATION"/>
    <n v="0.47903999999999997"/>
    <n v="0.49374000000000001"/>
    <n v="13.9635"/>
    <n v="0.20975599999999997"/>
    <n v="15.146036"/>
    <n v="6.4882999999999996E-2"/>
    <n v="14.701829999999999"/>
    <n v="0"/>
    <x v="1"/>
    <n v="0"/>
    <n v="14.766712999999999"/>
    <n v="1.2680980942273183E-2"/>
    <n v="1244.0999999999999"/>
    <n v="0.18367346938775506"/>
    <n v="3.1628077471887693E-2"/>
    <n v="3.2598628446413307E-2"/>
    <n v="0.93577329408169896"/>
    <n v="4.3938688318788345E-3"/>
    <n v="0.99560613116812113"/>
    <n v="0"/>
    <x v="1"/>
    <n v="1980"/>
    <x v="1"/>
    <n v="0"/>
    <n v="0"/>
    <x v="1"/>
    <n v="1420"/>
    <x v="1"/>
    <x v="1"/>
    <n v="20"/>
    <x v="1"/>
    <x v="1"/>
    <x v="1"/>
    <n v="0.97"/>
    <x v="1"/>
    <x v="17"/>
    <x v="1"/>
    <x v="1"/>
    <x v="5"/>
    <x v="0"/>
    <x v="0"/>
    <x v="0"/>
    <x v="0"/>
    <x v="4"/>
    <x v="0"/>
    <x v="0"/>
    <x v="0"/>
    <n v="0.03"/>
    <x v="0"/>
    <x v="0"/>
    <x v="0"/>
    <x v="0"/>
    <x v="0"/>
    <m/>
    <n v="20051126"/>
    <x v="0"/>
    <s v="ENERGY LABS CASPER ID No C05111228-001"/>
    <m/>
    <s v="2923-3283"/>
    <d v="2005-12-27T00:00:00"/>
  </r>
  <r>
    <x v="1"/>
    <s v="T20N R089W S21 fMESAVERDE"/>
    <n v="4772"/>
    <x v="0"/>
    <x v="2"/>
    <x v="10"/>
    <s v="NE NE"/>
    <n v="21"/>
    <n v="20"/>
    <n v="89"/>
    <n v="41.697510000000001"/>
    <n v="-107.42315000000001"/>
    <s v="4900722251"/>
    <s v="2089 NE 21"/>
    <x v="0"/>
    <s v="MESAVERDE"/>
    <m/>
    <m/>
    <n v="733"/>
    <x v="0"/>
    <n v="3716"/>
    <n v="4449"/>
    <n v="4760"/>
    <n v="4679"/>
    <x v="2"/>
    <d v="2005-11-27T00:00:00"/>
    <n v="7.42"/>
    <x v="1"/>
    <n v="16.100000000000001"/>
    <n v="8.8000000000000007"/>
    <n v="1430"/>
    <n v="31.8"/>
    <x v="1"/>
    <n v="972"/>
    <n v="2490"/>
    <n v="0"/>
    <x v="1"/>
    <n v="0"/>
    <n v="3690"/>
    <x v="0"/>
    <s v="ANADARKO PETROLEUM CORPORATION"/>
    <n v="0.80339000000000005"/>
    <n v="0.72415200000000013"/>
    <n v="62.204999999999998"/>
    <n v="0.81344399999999994"/>
    <n v="64.545985999999999"/>
    <n v="27.420120000000001"/>
    <n v="40.811099999999996"/>
    <n v="0"/>
    <x v="1"/>
    <n v="0"/>
    <n v="68.231219999999993"/>
    <n v="-2.7755019939190426E-2"/>
    <n v="4948.7"/>
    <n v="0.14570479354532506"/>
    <n v="1.244678483957159E-2"/>
    <n v="1.1219163961644341E-2"/>
    <n v="0.97633405119878403"/>
    <n v="0.40187058065208275"/>
    <n v="0.5981294193479173"/>
    <n v="0"/>
    <x v="1"/>
    <n v="0"/>
    <x v="1"/>
    <n v="0"/>
    <n v="0"/>
    <x v="1"/>
    <n v="6170"/>
    <x v="1"/>
    <x v="1"/>
    <n v="71.3"/>
    <x v="1"/>
    <x v="1"/>
    <x v="1"/>
    <n v="0.49"/>
    <x v="1"/>
    <x v="1"/>
    <x v="1"/>
    <x v="1"/>
    <x v="6"/>
    <x v="0"/>
    <x v="0"/>
    <x v="0"/>
    <x v="0"/>
    <x v="0"/>
    <x v="0"/>
    <x v="0"/>
    <x v="0"/>
    <n v="0.02"/>
    <x v="0"/>
    <x v="0"/>
    <x v="0"/>
    <x v="0"/>
    <x v="0"/>
    <m/>
    <n v="20051127"/>
    <x v="0"/>
    <s v="ENERGY LABS CASPER ID No C05111228-006"/>
    <m/>
    <s v="3716-4449"/>
    <d v="2005-12-27T00:00:00"/>
  </r>
  <r>
    <x v="1"/>
    <s v="T20N R089W S21 fMESAVERDE"/>
    <n v="4771"/>
    <x v="0"/>
    <x v="2"/>
    <x v="10"/>
    <s v="NE SW"/>
    <n v="21"/>
    <n v="20"/>
    <n v="89"/>
    <n v="41.690510000000003"/>
    <n v="-107.43282000000001"/>
    <s v="4900722254"/>
    <s v="2089-SW21"/>
    <x v="0"/>
    <s v="MESAVERDE"/>
    <m/>
    <m/>
    <n v="632"/>
    <x v="0"/>
    <n v="3597"/>
    <n v="4229"/>
    <n v="4563"/>
    <n v="4530"/>
    <x v="2"/>
    <d v="2005-12-05T00:00:00"/>
    <n v="8.36"/>
    <x v="1"/>
    <n v="14.9"/>
    <n v="7.8"/>
    <n v="499"/>
    <n v="18.8"/>
    <x v="1"/>
    <n v="146"/>
    <n v="1300"/>
    <n v="0"/>
    <x v="1"/>
    <n v="0"/>
    <n v="1420"/>
    <x v="0"/>
    <s v="ANADARKO PETROLEUM CORPORATION"/>
    <n v="0.74351"/>
    <n v="0.64186200000000004"/>
    <n v="21.706499999999998"/>
    <n v="0.480904"/>
    <n v="23.572775999999998"/>
    <n v="4.1186600000000002"/>
    <n v="21.306999999999999"/>
    <n v="0"/>
    <x v="1"/>
    <n v="0"/>
    <n v="25.425660000000001"/>
    <n v="-3.781516618203902E-2"/>
    <n v="1986.5"/>
    <n v="0.16629972112138558"/>
    <n v="3.1541045483993911E-2"/>
    <n v="2.7228952584964966E-2"/>
    <n v="0.94123000193104112"/>
    <n v="0.16198832203372499"/>
    <n v="0.83801167796627496"/>
    <n v="0"/>
    <x v="1"/>
    <n v="0"/>
    <x v="1"/>
    <n v="0"/>
    <n v="0"/>
    <x v="1"/>
    <n v="2290"/>
    <x v="1"/>
    <x v="1"/>
    <n v="26.1"/>
    <x v="1"/>
    <x v="1"/>
    <x v="1"/>
    <n v="1.55"/>
    <x v="1"/>
    <x v="1"/>
    <x v="1"/>
    <x v="1"/>
    <x v="0"/>
    <x v="0"/>
    <x v="0"/>
    <x v="0"/>
    <x v="0"/>
    <x v="0"/>
    <x v="0"/>
    <x v="0"/>
    <x v="0"/>
    <n v="0.01"/>
    <x v="0"/>
    <x v="0"/>
    <x v="0"/>
    <x v="0"/>
    <x v="0"/>
    <m/>
    <n v="20051205"/>
    <x v="0"/>
    <s v="ENERGY LABS CASPER ID No C05120357-001"/>
    <m/>
    <s v="3597-4229"/>
    <d v="2006-01-10T00:00:00"/>
  </r>
  <r>
    <x v="1"/>
    <s v="T20N R089W S21 fMESAVERDE"/>
    <n v="4573"/>
    <x v="0"/>
    <x v="2"/>
    <x v="10"/>
    <s v="NE SE"/>
    <n v="21"/>
    <n v="20"/>
    <n v="89"/>
    <n v="41.690309999999997"/>
    <n v="-107.42312"/>
    <s v="4900722252"/>
    <s v="2089 SE 21 ARFEE"/>
    <x v="0"/>
    <s v="MESAVERDE"/>
    <m/>
    <m/>
    <m/>
    <x v="0"/>
    <s v="3595"/>
    <m/>
    <n v="4100"/>
    <n v="4051"/>
    <x v="2"/>
    <d v="2003-12-13T00:00:00"/>
    <n v="8.0299999999999994"/>
    <x v="1"/>
    <n v="50"/>
    <n v="33.9"/>
    <n v="934"/>
    <n v="478"/>
    <x v="1"/>
    <n v="1420"/>
    <n v="1260"/>
    <m/>
    <x v="0"/>
    <n v="57"/>
    <n v="3380"/>
    <x v="0"/>
    <s v="ANADARKO PETROLEUM"/>
    <n v="2.4950000000000001"/>
    <n v="2.789631"/>
    <n v="40.628999999999998"/>
    <n v="12.22724"/>
    <n v="58.140870999999997"/>
    <n v="40.058199999999999"/>
    <n v="20.651399999999999"/>
    <n v="0"/>
    <x v="1"/>
    <n v="1.1867400000000001"/>
    <n v="61.896339999999995"/>
    <n v="-3.1285873511339733E-2"/>
    <n v="4232.8999999999996"/>
    <n v="0.11203352204810252"/>
    <n v="4.2913013807447095E-2"/>
    <n v="4.7980550549371719E-2"/>
    <n v="0.90910643564318128"/>
    <n v="0.64718204662828205"/>
    <n v="0.33364492957095687"/>
    <n v="1.9173023800761083E-2"/>
    <x v="0"/>
    <n v="0.66"/>
    <x v="0"/>
    <m/>
    <m/>
    <x v="0"/>
    <n v="6610"/>
    <x v="0"/>
    <x v="0"/>
    <n v="25"/>
    <x v="0"/>
    <x v="1"/>
    <x v="1"/>
    <n v="1.47"/>
    <x v="0"/>
    <x v="1"/>
    <x v="1"/>
    <x v="1"/>
    <x v="7"/>
    <x v="0"/>
    <x v="0"/>
    <x v="0"/>
    <x v="0"/>
    <x v="0"/>
    <x v="0"/>
    <x v="0"/>
    <x v="0"/>
    <n v="0.53"/>
    <x v="0"/>
    <x v="0"/>
    <x v="0"/>
    <x v="0"/>
    <x v="0"/>
    <s v="RADIUM 226 1.5 PCI L"/>
    <n v="20031213"/>
    <x v="0"/>
    <s v="ENERGY LABS CASPER ID NO C03120584-002 - ALLEN RIDGE IS LOWER MBR OF MESAVERDE"/>
    <m/>
    <m/>
    <m/>
  </r>
  <r>
    <x v="1"/>
    <s v="T20N R089W S21 fMESAVERDE"/>
    <n v="4185"/>
    <x v="0"/>
    <x v="2"/>
    <x v="10"/>
    <s v="NE SE"/>
    <n v="21"/>
    <n v="20"/>
    <n v="89"/>
    <n v="41.690309999999997"/>
    <n v="-107.42312"/>
    <s v="4900722252"/>
    <s v="AR FEE 2089 SE 21"/>
    <x v="0"/>
    <s v="MESAVERDE"/>
    <m/>
    <m/>
    <m/>
    <x v="0"/>
    <s v="3101"/>
    <m/>
    <n v="4100"/>
    <n v="4051"/>
    <x v="2"/>
    <d v="2003-12-12T00:00:00"/>
    <n v="8.35"/>
    <x v="1"/>
    <n v="52.4"/>
    <n v="34"/>
    <n v="1030"/>
    <n v="490"/>
    <x v="1"/>
    <n v="1590"/>
    <n v="1290"/>
    <m/>
    <x v="0"/>
    <n v="62"/>
    <n v="3650"/>
    <x v="0"/>
    <s v="ANADARKO PETROLEUM"/>
    <n v="2.61476"/>
    <n v="2.79786"/>
    <n v="44.805"/>
    <n v="12.534199999999998"/>
    <n v="62.751819999999995"/>
    <n v="44.853899999999996"/>
    <n v="21.143099999999997"/>
    <n v="0"/>
    <x v="1"/>
    <n v="1.2908400000000002"/>
    <n v="67.287839999999989"/>
    <n v="-3.4881819900175026E-2"/>
    <n v="4548.3999999999996"/>
    <n v="0.10958235753317716"/>
    <n v="4.1668273525771848E-2"/>
    <n v="4.4586117183533489E-2"/>
    <n v="0.9137456092906947"/>
    <n v="0.66659741195437394"/>
    <n v="0.31421873551001189"/>
    <n v="1.9183852535614169E-2"/>
    <x v="0"/>
    <n v="0.45500000000000002"/>
    <x v="0"/>
    <m/>
    <m/>
    <x v="0"/>
    <n v="7090"/>
    <x v="0"/>
    <x v="0"/>
    <n v="27.2"/>
    <x v="1"/>
    <x v="1"/>
    <x v="1"/>
    <n v="1.67"/>
    <x v="1"/>
    <x v="0"/>
    <x v="0"/>
    <x v="0"/>
    <x v="8"/>
    <x v="0"/>
    <x v="0"/>
    <x v="4"/>
    <x v="0"/>
    <x v="0"/>
    <x v="0"/>
    <x v="0"/>
    <x v="1"/>
    <n v="0.33"/>
    <x v="0"/>
    <x v="0"/>
    <x v="0"/>
    <x v="0"/>
    <x v="0"/>
    <s v="RA 266   1.0 PCI L"/>
    <n v="20031212"/>
    <x v="0"/>
    <s v="ENERGY LABS CASPER ID N0 03120584-001"/>
    <m/>
    <m/>
    <d v="2004-01-08T00:00:00"/>
  </r>
  <r>
    <x v="1"/>
    <s v="T20N R089W S21 fMESAVERDE"/>
    <n v="4186"/>
    <x v="0"/>
    <x v="2"/>
    <x v="10"/>
    <s v="NE SE"/>
    <n v="21"/>
    <n v="20"/>
    <n v="89"/>
    <n v="41.690309999999997"/>
    <n v="-107.42312"/>
    <s v="4900722252"/>
    <s v="AR FEE 2089 SE 21"/>
    <x v="0"/>
    <s v="MESAVERDE"/>
    <m/>
    <m/>
    <s v=""/>
    <x v="0"/>
    <m/>
    <m/>
    <n v="4100"/>
    <n v="4051"/>
    <x v="2"/>
    <d v="2003-12-13T00:00:00"/>
    <n v="8.0299999999999994"/>
    <x v="1"/>
    <n v="50"/>
    <n v="33.9"/>
    <n v="934"/>
    <n v="478"/>
    <x v="1"/>
    <n v="1420"/>
    <n v="1260"/>
    <m/>
    <x v="0"/>
    <n v="57"/>
    <n v="3380"/>
    <x v="0"/>
    <s v="ANADARKO PETROLEUM"/>
    <n v="2.4950000000000001"/>
    <n v="2.789631"/>
    <n v="40.628999999999998"/>
    <n v="12.22724"/>
    <n v="58.140870999999997"/>
    <n v="40.058199999999999"/>
    <n v="20.651399999999999"/>
    <n v="0"/>
    <x v="1"/>
    <n v="1.1867400000000001"/>
    <n v="61.896339999999995"/>
    <n v="-3.1285873511339733E-2"/>
    <n v="4232.8999999999996"/>
    <n v="0.11203352204810252"/>
    <n v="4.2913013807447095E-2"/>
    <n v="4.7980550549371719E-2"/>
    <n v="0.90910643564318128"/>
    <n v="0.64718204662828205"/>
    <n v="0.33364492957095687"/>
    <n v="1.9173023800761083E-2"/>
    <x v="0"/>
    <n v="0.66"/>
    <x v="0"/>
    <m/>
    <m/>
    <x v="0"/>
    <n v="6610"/>
    <x v="0"/>
    <x v="0"/>
    <n v="25"/>
    <x v="1"/>
    <x v="1"/>
    <x v="1"/>
    <n v="1.47"/>
    <x v="0"/>
    <x v="0"/>
    <x v="0"/>
    <x v="0"/>
    <x v="7"/>
    <x v="0"/>
    <x v="0"/>
    <x v="0"/>
    <x v="0"/>
    <x v="5"/>
    <x v="0"/>
    <x v="0"/>
    <x v="2"/>
    <n v="0.53"/>
    <x v="0"/>
    <x v="0"/>
    <x v="0"/>
    <x v="0"/>
    <x v="0"/>
    <s v="RA 226 = 1.5 pCi/L"/>
    <n v="20031213"/>
    <x v="0"/>
    <s v="ENERGY LABS CASPER ID No C03120584-002"/>
    <m/>
    <m/>
    <d v="2004-01-08T00:00:00"/>
  </r>
  <r>
    <x v="1"/>
    <s v="T20N R089W S21 fDEEP CREEK-CHEROKEE CREEK"/>
    <n v="4184"/>
    <x v="0"/>
    <x v="2"/>
    <x v="10"/>
    <s v="SW NE"/>
    <n v="21"/>
    <n v="20"/>
    <n v="89"/>
    <n v="41.697369999999999"/>
    <n v="-107.423203"/>
    <s v="4900722435"/>
    <s v="AR FEE 2089 21 I"/>
    <x v="0"/>
    <s v="MESAVERDE/HAYSTACK MTNS"/>
    <m/>
    <m/>
    <m/>
    <x v="0"/>
    <s v="6110"/>
    <m/>
    <n v="6659"/>
    <n v="6563"/>
    <x v="2"/>
    <d v="2003-12-19T00:00:00"/>
    <n v="8.51"/>
    <x v="1"/>
    <n v="9.3000000000000007"/>
    <n v="5.2"/>
    <n v="3100"/>
    <n v="19.7"/>
    <x v="1"/>
    <n v="3220"/>
    <n v="2900"/>
    <m/>
    <x v="0"/>
    <n v="12"/>
    <n v="7610"/>
    <x v="0"/>
    <s v="ANADARKO PETROLEUM"/>
    <n v="0.46407000000000004"/>
    <n v="0.42790800000000001"/>
    <n v="134.85"/>
    <n v="0.50392599999999999"/>
    <n v="136.245904"/>
    <n v="90.836199999999991"/>
    <n v="47.530999999999992"/>
    <n v="0"/>
    <x v="1"/>
    <n v="0.24984000000000001"/>
    <n v="138.61703999999997"/>
    <n v="-8.6266121052679216E-3"/>
    <n v="9266.2000000000007"/>
    <n v="9.8138206468280809E-2"/>
    <n v="3.4061207447381322E-3"/>
    <n v="3.1407035913534696E-3"/>
    <n v="0.99345317566390845"/>
    <n v="0.65530327295980351"/>
    <n v="0.34289435122839157"/>
    <n v="1.8023758118049559E-3"/>
    <x v="0"/>
    <n v="0.17199999999999999"/>
    <x v="0"/>
    <m/>
    <m/>
    <x v="0"/>
    <n v="13200"/>
    <x v="0"/>
    <x v="0"/>
    <n v="7610"/>
    <x v="8"/>
    <x v="1"/>
    <x v="1"/>
    <n v="3.02"/>
    <x v="4"/>
    <x v="0"/>
    <x v="0"/>
    <x v="0"/>
    <x v="9"/>
    <x v="0"/>
    <x v="0"/>
    <x v="5"/>
    <x v="0"/>
    <x v="0"/>
    <x v="0"/>
    <x v="10"/>
    <x v="3"/>
    <n v="0.12"/>
    <x v="0"/>
    <x v="0"/>
    <x v="0"/>
    <x v="0"/>
    <x v="0"/>
    <s v="RA 226=2.8 pCi/L"/>
    <n v="20031219"/>
    <x v="0"/>
    <s v="ENEERGY LABS CASPER ID No C03120847-001"/>
    <m/>
    <m/>
    <d v="2003-01-14T00:00:00"/>
  </r>
  <r>
    <x v="1"/>
    <s v="T19N R119W S04 fBIGHORN"/>
    <n v="745"/>
    <x v="0"/>
    <x v="5"/>
    <x v="5"/>
    <s v="NE NW"/>
    <n v="4"/>
    <n v="19"/>
    <n v="119"/>
    <n v="42.258609999999997"/>
    <n v="-110.18086"/>
    <s v="4902320423"/>
    <s v="4 ROAD HOL"/>
    <x v="0"/>
    <s v="BIGHORN"/>
    <m/>
    <m/>
    <s v=""/>
    <x v="0"/>
    <m/>
    <m/>
    <m/>
    <m/>
    <x v="0"/>
    <d v="1981-06-30T00:00:00"/>
    <n v="8.4"/>
    <x v="1"/>
    <n v="49"/>
    <n v="31"/>
    <n v="310"/>
    <n v="4"/>
    <x v="1"/>
    <n v="218"/>
    <n v="376"/>
    <n v="41"/>
    <x v="1"/>
    <n v="217"/>
    <n v="1046"/>
    <x v="0"/>
    <s v="EXXON MOBIL OIL"/>
    <n v="2.4451000000000001"/>
    <n v="2.5509900000000001"/>
    <n v="13.484999999999999"/>
    <n v="0.10231999999999999"/>
    <n v="18.583410000000001"/>
    <n v="6.1497799999999998"/>
    <n v="6.1626399999999997"/>
    <n v="1.36653"/>
    <x v="1"/>
    <n v="4.5179400000000003"/>
    <n v="18.19689"/>
    <n v="1.0508886550680687E-2"/>
    <n v="1246"/>
    <n v="8.7260034904013961E-2"/>
    <n v="0.13157434507445082"/>
    <n v="0.13727243815855109"/>
    <n v="0.73115321676699807"/>
    <n v="0.33795774992320116"/>
    <n v="0.33866446409249051"/>
    <n v="0.24828088755825861"/>
    <x v="1"/>
    <n v="0"/>
    <x v="1"/>
    <n v="940"/>
    <n v="6.5"/>
    <x v="0"/>
    <n v="6.4"/>
    <x v="0"/>
    <x v="1"/>
    <m/>
    <x v="1"/>
    <x v="1"/>
    <x v="1"/>
    <n v="0"/>
    <x v="1"/>
    <x v="1"/>
    <x v="1"/>
    <x v="1"/>
    <x v="0"/>
    <x v="0"/>
    <x v="0"/>
    <x v="0"/>
    <x v="0"/>
    <x v="0"/>
    <x v="0"/>
    <x v="0"/>
    <x v="0"/>
    <m/>
    <x v="0"/>
    <x v="0"/>
    <x v="0"/>
    <x v="0"/>
    <x v="0"/>
    <s v="DST #1 MIDDLE"/>
    <n v="19810630"/>
    <x v="1"/>
    <m/>
    <m/>
    <m/>
    <m/>
  </r>
  <r>
    <x v="1"/>
    <s v="T19N R119W S04 fBIGHORN"/>
    <n v="744"/>
    <x v="0"/>
    <x v="5"/>
    <x v="5"/>
    <s v="NE NW"/>
    <n v="4"/>
    <n v="19"/>
    <n v="119"/>
    <n v="42.258609999999997"/>
    <n v="-110.18086"/>
    <s v="4902320423"/>
    <s v="4 ROAD HOL"/>
    <x v="0"/>
    <s v="BIGHORN"/>
    <m/>
    <m/>
    <s v=""/>
    <x v="0"/>
    <m/>
    <m/>
    <m/>
    <m/>
    <x v="0"/>
    <d v="1981-06-30T00:00:00"/>
    <n v="8.6999999999999993"/>
    <x v="1"/>
    <n v="45"/>
    <n v="29"/>
    <n v="616"/>
    <n v="6"/>
    <x v="1"/>
    <n v="636"/>
    <n v="323"/>
    <n v="78"/>
    <x v="1"/>
    <n v="276"/>
    <n v="1845"/>
    <x v="0"/>
    <s v="EXXON MOBIL OIL"/>
    <n v="2.2454999999999998"/>
    <n v="2.3864100000000001"/>
    <n v="26.795999999999999"/>
    <n v="0.15348000000000001"/>
    <n v="31.581389999999995"/>
    <n v="17.941559999999999"/>
    <n v="5.2939699999999998"/>
    <n v="2.5997399999999997"/>
    <x v="1"/>
    <n v="5.7463200000000008"/>
    <n v="31.581589999999998"/>
    <n v="-3.166411717798727E-6"/>
    <n v="2009"/>
    <n v="4.2553191489361701E-2"/>
    <n v="7.1102000260279866E-2"/>
    <n v="7.5563805139672466E-2"/>
    <n v="0.85333419460004778"/>
    <n v="0.56810185934273738"/>
    <n v="0.16762835563377271"/>
    <n v="0.18195157368580875"/>
    <x v="1"/>
    <n v="0"/>
    <x v="1"/>
    <n v="1742"/>
    <n v="3.6"/>
    <x v="0"/>
    <n v="3.6"/>
    <x v="0"/>
    <x v="1"/>
    <m/>
    <x v="1"/>
    <x v="1"/>
    <x v="1"/>
    <n v="0"/>
    <x v="1"/>
    <x v="1"/>
    <x v="1"/>
    <x v="1"/>
    <x v="0"/>
    <x v="0"/>
    <x v="0"/>
    <x v="0"/>
    <x v="0"/>
    <x v="0"/>
    <x v="0"/>
    <x v="0"/>
    <x v="0"/>
    <m/>
    <x v="0"/>
    <x v="0"/>
    <x v="0"/>
    <x v="0"/>
    <x v="0"/>
    <s v="DST #1 TOP"/>
    <n v="19810630"/>
    <x v="1"/>
    <m/>
    <m/>
    <m/>
    <m/>
  </r>
  <r>
    <x v="1"/>
    <s v="T19N R119W S04 fBIGHORN"/>
    <n v="746"/>
    <x v="0"/>
    <x v="5"/>
    <x v="5"/>
    <s v="NE NW"/>
    <n v="4"/>
    <n v="19"/>
    <n v="119"/>
    <n v="42.258609999999997"/>
    <n v="-110.18086"/>
    <s v="4902320423"/>
    <s v="4 ROAD HOL"/>
    <x v="0"/>
    <s v="BIGHORN"/>
    <m/>
    <m/>
    <s v=""/>
    <x v="0"/>
    <m/>
    <m/>
    <m/>
    <m/>
    <x v="0"/>
    <d v="1981-06-30T00:00:00"/>
    <n v="9.6"/>
    <x v="1"/>
    <n v="172"/>
    <n v="1"/>
    <n v="25157"/>
    <n v="92"/>
    <x v="1"/>
    <n v="32600"/>
    <n v="1067"/>
    <n v="751"/>
    <x v="1"/>
    <n v="6900"/>
    <n v="66198"/>
    <x v="0"/>
    <s v="EXXON MOBIL OIL"/>
    <n v="8.5828000000000007"/>
    <n v="8.2290000000000002E-2"/>
    <n v="1094.3294999999998"/>
    <n v="2.3533599999999999"/>
    <n v="1105.3479499999999"/>
    <n v="919.64599999999996"/>
    <n v="17.488129999999998"/>
    <n v="25.030829999999998"/>
    <x v="1"/>
    <n v="143.65800000000002"/>
    <n v="1105.82296"/>
    <n v="-2.1482283339197477E-4"/>
    <n v="66740"/>
    <n v="4.0770885676029425E-3"/>
    <n v="7.7647947870170672E-3"/>
    <n v="7.4447145805988066E-5"/>
    <n v="0.99216075806717696"/>
    <n v="0.83163945158092933"/>
    <n v="1.5814583918568662E-2"/>
    <n v="0.12991048766070115"/>
    <x v="1"/>
    <n v="0"/>
    <x v="1"/>
    <n v="64204"/>
    <n v="0.1"/>
    <x v="0"/>
    <n v="0.1"/>
    <x v="0"/>
    <x v="1"/>
    <m/>
    <x v="1"/>
    <x v="1"/>
    <x v="1"/>
    <n v="0"/>
    <x v="1"/>
    <x v="1"/>
    <x v="1"/>
    <x v="1"/>
    <x v="0"/>
    <x v="0"/>
    <x v="0"/>
    <x v="0"/>
    <x v="0"/>
    <x v="0"/>
    <x v="0"/>
    <x v="0"/>
    <x v="0"/>
    <m/>
    <x v="0"/>
    <x v="0"/>
    <x v="0"/>
    <x v="0"/>
    <x v="0"/>
    <s v="DST #1 BOTTOM"/>
    <n v="19810630"/>
    <x v="1"/>
    <m/>
    <m/>
    <m/>
    <m/>
  </r>
  <r>
    <x v="0"/>
    <s v="T19N R116W S11 fNUGGET"/>
    <n v="49017942"/>
    <x v="0"/>
    <x v="5"/>
    <x v="5"/>
    <m/>
    <s v="11"/>
    <s v=" 19"/>
    <s v=" 116"/>
    <n v="41.643889999999999"/>
    <n v="-110.48347"/>
    <s v="4902305020"/>
    <s v="UNIT NO. 1"/>
    <x v="0"/>
    <s v="NUGGET"/>
    <m/>
    <m/>
    <n v="100"/>
    <x v="0"/>
    <n v="2600"/>
    <n v="2700"/>
    <n v="3210"/>
    <m/>
    <x v="5"/>
    <d v="1944-05-20T00:00:00"/>
    <m/>
    <x v="0"/>
    <n v="1086"/>
    <n v="328"/>
    <n v="6410"/>
    <n v="-3"/>
    <x v="0"/>
    <n v="9500"/>
    <n v="260"/>
    <m/>
    <x v="0"/>
    <n v="4220"/>
    <n v="21804"/>
    <x v="0"/>
    <m/>
    <n v="54.191400000000002"/>
    <n v="26.991120000000002"/>
    <n v="278.83499999999998"/>
    <n v="0"/>
    <n v="360.01751999999999"/>
    <n v="267.995"/>
    <n v="4.2613999999999992"/>
    <m/>
    <x v="0"/>
    <n v="87.860400000000013"/>
    <n v="360.11680000000001"/>
    <n v="-1.3786316974869574E-4"/>
    <n v="21798"/>
    <n v="-1.3760836658868861E-4"/>
    <n v="0.15052434114873078"/>
    <n v="7.497168471134405E-2"/>
    <n v="0.77450397413992511"/>
    <n v="0.74418910753400003"/>
    <n v="1.1833382946866125E-2"/>
    <n v="0.24397750951913383"/>
    <x v="0"/>
    <m/>
    <x v="0"/>
    <m/>
    <m/>
    <x v="0"/>
    <m/>
    <x v="0"/>
    <x v="0"/>
    <m/>
    <x v="0"/>
    <x v="0"/>
    <x v="0"/>
    <m/>
    <x v="0"/>
    <x v="0"/>
    <x v="0"/>
    <x v="0"/>
    <x v="0"/>
    <x v="0"/>
    <x v="0"/>
    <x v="0"/>
    <x v="0"/>
    <x v="0"/>
    <x v="0"/>
    <x v="0"/>
    <x v="0"/>
    <m/>
    <x v="0"/>
    <x v="0"/>
    <x v="0"/>
    <x v="0"/>
    <x v="0"/>
    <s v="WELL HEAD FLOWING"/>
    <m/>
    <x v="0"/>
    <m/>
    <m/>
    <m/>
    <m/>
  </r>
  <r>
    <x v="0"/>
    <s v="T19N R114W S07 fEOCENE"/>
    <n v="49008638"/>
    <x v="0"/>
    <x v="5"/>
    <x v="0"/>
    <m/>
    <s v="7"/>
    <s v=" 19"/>
    <s v=" 114"/>
    <n v="41.649619999999999"/>
    <n v="-110.32942"/>
    <s v="4902320039"/>
    <s v="RAILROAD UNIT NO. 1"/>
    <x v="0"/>
    <s v="EOCENE"/>
    <m/>
    <m/>
    <n v="208"/>
    <x v="0"/>
    <n v="1070"/>
    <n v="1278"/>
    <n v="7577"/>
    <m/>
    <x v="5"/>
    <d v="1971-01-15T00:00:00"/>
    <n v="8.5"/>
    <x v="0"/>
    <n v="2"/>
    <n v="3"/>
    <n v="1438"/>
    <n v="14"/>
    <x v="0"/>
    <n v="336"/>
    <n v="1452"/>
    <m/>
    <x v="0"/>
    <n v="731"/>
    <n v="3683"/>
    <x v="0"/>
    <m/>
    <n v="9.98E-2"/>
    <n v="0.24687000000000001"/>
    <n v="62.552999999999997"/>
    <n v="0.35811999999999999"/>
    <n v="63.25779"/>
    <n v="9.4785599999999999"/>
    <n v="23.798279999999998"/>
    <m/>
    <x v="0"/>
    <n v="15.219420000000001"/>
    <n v="48.496259999999999"/>
    <n v="0.13208944105381415"/>
    <n v="3973"/>
    <n v="3.787878787878788E-2"/>
    <n v="1.5776713034078491E-3"/>
    <n v="3.9026023514258088E-3"/>
    <n v="0.99451972634516628"/>
    <n v="0.19544929856446663"/>
    <n v="0.49072402696620315"/>
    <n v="0.31382667446933027"/>
    <x v="0"/>
    <m/>
    <x v="0"/>
    <m/>
    <m/>
    <x v="0"/>
    <m/>
    <x v="0"/>
    <x v="0"/>
    <m/>
    <x v="0"/>
    <x v="0"/>
    <x v="0"/>
    <m/>
    <x v="0"/>
    <x v="0"/>
    <x v="0"/>
    <x v="0"/>
    <x v="0"/>
    <x v="0"/>
    <x v="0"/>
    <x v="0"/>
    <x v="0"/>
    <x v="0"/>
    <x v="0"/>
    <x v="0"/>
    <x v="0"/>
    <m/>
    <x v="0"/>
    <x v="0"/>
    <x v="0"/>
    <x v="0"/>
    <x v="0"/>
    <s v="WATER FLOW 1278 FEET"/>
    <m/>
    <x v="0"/>
    <m/>
    <m/>
    <m/>
    <m/>
  </r>
  <r>
    <x v="1"/>
    <s v="T19N R112W S32 fFRONTIER"/>
    <n v="1674"/>
    <x v="0"/>
    <x v="5"/>
    <x v="5"/>
    <s v="NW SE"/>
    <n v="32"/>
    <n v="19"/>
    <n v="112"/>
    <n v="41.582210000000003"/>
    <n v="-110.08331"/>
    <s v="4902320803"/>
    <s v="32-2 LAWLE"/>
    <x v="0"/>
    <s v="FRONTIER"/>
    <m/>
    <m/>
    <s v=""/>
    <x v="0"/>
    <m/>
    <m/>
    <n v="12400"/>
    <n v="12338"/>
    <x v="2"/>
    <d v="1992-12-26T00:00:00"/>
    <n v="7.38"/>
    <x v="1"/>
    <n v="124"/>
    <n v="46"/>
    <n v="3570"/>
    <n v="0"/>
    <x v="1"/>
    <n v="4500"/>
    <n v="3500"/>
    <n v="0"/>
    <x v="1"/>
    <n v="21"/>
    <n v="11776"/>
    <x v="0"/>
    <s v="RME PETROLEUM COMPANY"/>
    <n v="6.1875999999999998"/>
    <n v="3.7853400000000001"/>
    <n v="155.29499999999999"/>
    <n v="0"/>
    <n v="165.26793999999998"/>
    <n v="126.94499999999999"/>
    <n v="57.365000000000002"/>
    <n v="0"/>
    <x v="1"/>
    <n v="0.43722000000000005"/>
    <n v="184.74722"/>
    <n v="-5.5652675158413191E-2"/>
    <n v="11761"/>
    <n v="-6.3729447253260826E-4"/>
    <n v="3.7439808350004246E-2"/>
    <n v="2.2904260802185834E-2"/>
    <n v="0.93965593084780996"/>
    <n v="0.68712806612191513"/>
    <n v="0.31050534887615627"/>
    <n v="2.3665850019285815E-3"/>
    <x v="1"/>
    <n v="15"/>
    <x v="1"/>
    <n v="0"/>
    <n v="0"/>
    <x v="0"/>
    <n v="0"/>
    <x v="0"/>
    <x v="1"/>
    <m/>
    <x v="1"/>
    <x v="1"/>
    <x v="1"/>
    <n v="0"/>
    <x v="1"/>
    <x v="1"/>
    <x v="1"/>
    <x v="1"/>
    <x v="0"/>
    <x v="0"/>
    <x v="0"/>
    <x v="0"/>
    <x v="0"/>
    <x v="0"/>
    <x v="0"/>
    <x v="0"/>
    <x v="0"/>
    <m/>
    <x v="0"/>
    <x v="0"/>
    <x v="0"/>
    <x v="0"/>
    <x v="0"/>
    <m/>
    <n v="19921226"/>
    <x v="1"/>
    <s v="ROCK SPRINGS GAS LABORATORY"/>
    <m/>
    <m/>
    <d v="1992-12-28T00:00:00"/>
  </r>
  <r>
    <x v="1"/>
    <s v="T19N R112W S29 fFRONTIER"/>
    <n v="1821"/>
    <x v="0"/>
    <x v="5"/>
    <x v="5"/>
    <s v="SW SW"/>
    <n v="29"/>
    <n v="19"/>
    <n v="112"/>
    <n v="41.595300000000002"/>
    <n v="-110.08978"/>
    <s v="4902321006"/>
    <s v="149 I4 CHA"/>
    <x v="0"/>
    <s v="FRONTIER"/>
    <m/>
    <m/>
    <m/>
    <x v="0"/>
    <s v="11274"/>
    <m/>
    <n v="12167"/>
    <n v="12056"/>
    <x v="2"/>
    <d v="1994-02-01T00:00:00"/>
    <n v="7.85"/>
    <x v="1"/>
    <n v="209"/>
    <n v="17"/>
    <n v="4601"/>
    <n v="235"/>
    <x v="1"/>
    <n v="6995"/>
    <n v="1296"/>
    <n v="0"/>
    <x v="1"/>
    <n v="0"/>
    <n v="13361"/>
    <x v="0"/>
    <s v="BELCO ENERGY CORP"/>
    <n v="10.4291"/>
    <n v="1.39893"/>
    <n v="200.14349999999999"/>
    <n v="6.0112999999999994"/>
    <n v="217.98283000000001"/>
    <n v="197.32894999999999"/>
    <n v="21.241439999999997"/>
    <n v="0"/>
    <x v="1"/>
    <n v="0"/>
    <n v="218.57038999999997"/>
    <n v="-1.3459069205811101E-3"/>
    <n v="13353"/>
    <n v="-2.9946844351276482E-4"/>
    <n v="4.7843676495070736E-2"/>
    <n v="6.4176155525643925E-3"/>
    <n v="0.94573870795236481"/>
    <n v="0.90281647939595122"/>
    <n v="9.7183520604048876E-2"/>
    <n v="0"/>
    <x v="1"/>
    <n v="8"/>
    <x v="1"/>
    <n v="0"/>
    <n v="0.8"/>
    <x v="0"/>
    <n v="0"/>
    <x v="0"/>
    <x v="1"/>
    <m/>
    <x v="1"/>
    <x v="1"/>
    <x v="1"/>
    <n v="0"/>
    <x v="1"/>
    <x v="1"/>
    <x v="1"/>
    <x v="1"/>
    <x v="0"/>
    <x v="0"/>
    <x v="0"/>
    <x v="0"/>
    <x v="0"/>
    <x v="0"/>
    <x v="0"/>
    <x v="0"/>
    <x v="0"/>
    <m/>
    <x v="0"/>
    <x v="0"/>
    <x v="0"/>
    <x v="0"/>
    <x v="0"/>
    <m/>
    <n v="19940201"/>
    <x v="1"/>
    <s v="HALLIBURTON WESTERN AREA LAB  LAB No W94-0085"/>
    <m/>
    <m/>
    <d v="1994-03-10T00:00:00"/>
  </r>
  <r>
    <x v="1"/>
    <s v="T19N R112W S24 fFRONTIER"/>
    <n v="5143"/>
    <x v="0"/>
    <x v="0"/>
    <x v="66"/>
    <s v="SE NW"/>
    <n v="24"/>
    <n v="19"/>
    <n v="112"/>
    <n v="41.615099999999998"/>
    <n v="-110.00939700000001"/>
    <s v="4903725932"/>
    <s v="5 STATE"/>
    <x v="0"/>
    <s v="FRONTIER"/>
    <m/>
    <m/>
    <n v="62"/>
    <x v="0"/>
    <n v="11585"/>
    <n v="11647"/>
    <n v="11855"/>
    <m/>
    <x v="2"/>
    <d v="2006-03-20T00:00:00"/>
    <n v="7"/>
    <x v="1"/>
    <n v="0"/>
    <n v="0"/>
    <n v="5818"/>
    <n v="0"/>
    <x v="1"/>
    <n v="9020"/>
    <n v="0"/>
    <n v="0"/>
    <x v="1"/>
    <n v="108"/>
    <n v="15737"/>
    <x v="0"/>
    <s v="CHEVRON USA INC"/>
    <n v="0"/>
    <n v="0"/>
    <n v="253.08299999999997"/>
    <n v="0"/>
    <n v="253.08299999999997"/>
    <n v="254.45419999999999"/>
    <n v="0"/>
    <n v="0"/>
    <x v="1"/>
    <n v="2.2485600000000003"/>
    <n v="256.70276000000001"/>
    <n v="-7.1005514159517566E-3"/>
    <n v="14946"/>
    <n v="-2.5779747743049898E-2"/>
    <n v="0"/>
    <n v="0"/>
    <n v="1"/>
    <n v="0.99124060839860073"/>
    <n v="0"/>
    <n v="8.7593916013992221E-3"/>
    <x v="1"/>
    <n v="0"/>
    <x v="1"/>
    <n v="0"/>
    <n v="0"/>
    <x v="1"/>
    <n v="0"/>
    <x v="1"/>
    <x v="1"/>
    <n v="0"/>
    <x v="1"/>
    <x v="1"/>
    <x v="1"/>
    <n v="0"/>
    <x v="1"/>
    <x v="1"/>
    <x v="1"/>
    <x v="1"/>
    <x v="0"/>
    <x v="0"/>
    <x v="0"/>
    <x v="0"/>
    <x v="0"/>
    <x v="0"/>
    <x v="0"/>
    <x v="0"/>
    <x v="0"/>
    <m/>
    <x v="0"/>
    <x v="0"/>
    <x v="0"/>
    <x v="4"/>
    <x v="0"/>
    <m/>
    <n v="20060320"/>
    <x v="0"/>
    <s v="CHAMPION TECHNOLOGIES VERNAL UTAH"/>
    <s v="11559"/>
    <s v="11585-11647"/>
    <d v="2006-04-19T00:00:00"/>
  </r>
  <r>
    <x v="1"/>
    <s v="T19N R112W S24 fFRONTIER"/>
    <n v="5150"/>
    <x v="0"/>
    <x v="0"/>
    <x v="66"/>
    <s v="SW NW"/>
    <n v="24"/>
    <n v="19"/>
    <n v="112"/>
    <n v="41.615158000000001"/>
    <n v="-110.01655599999999"/>
    <s v="4903726038"/>
    <s v="24-06D"/>
    <x v="0"/>
    <s v="FRONTIER"/>
    <m/>
    <m/>
    <n v="35"/>
    <x v="0"/>
    <n v="11509"/>
    <n v="11544"/>
    <n v="11745"/>
    <n v="11671"/>
    <x v="2"/>
    <d v="2006-03-20T00:00:00"/>
    <n v="6.5"/>
    <x v="1"/>
    <n v="29"/>
    <n v="77"/>
    <n v="2991"/>
    <n v="0"/>
    <x v="1"/>
    <n v="4620"/>
    <n v="329"/>
    <n v="0"/>
    <x v="1"/>
    <n v="108"/>
    <n v="8265"/>
    <x v="0"/>
    <s v="CHEVRON USA INC"/>
    <n v="1.4471000000000001"/>
    <n v="6.3363300000000002"/>
    <n v="130.10849999999999"/>
    <n v="0"/>
    <n v="137.89193"/>
    <n v="130.33019999999999"/>
    <n v="5.3923099999999993"/>
    <n v="0"/>
    <x v="1"/>
    <n v="2.2485600000000003"/>
    <n v="137.97107"/>
    <n v="-2.8688153177481332E-4"/>
    <n v="8154"/>
    <n v="-6.7604604421706562E-3"/>
    <n v="1.049445025535577E-2"/>
    <n v="4.5951420072226128E-2"/>
    <n v="0.94355412967241803"/>
    <n v="0.94461976702797179"/>
    <n v="3.9082903394168061E-2"/>
    <n v="1.6297329577860058E-2"/>
    <x v="1"/>
    <n v="108"/>
    <x v="1"/>
    <n v="0"/>
    <n v="0"/>
    <x v="1"/>
    <n v="0"/>
    <x v="1"/>
    <x v="1"/>
    <n v="0"/>
    <x v="1"/>
    <x v="1"/>
    <x v="1"/>
    <n v="0"/>
    <x v="1"/>
    <x v="1"/>
    <x v="1"/>
    <x v="1"/>
    <x v="0"/>
    <x v="0"/>
    <x v="0"/>
    <x v="0"/>
    <x v="0"/>
    <x v="0"/>
    <x v="0"/>
    <x v="0"/>
    <x v="0"/>
    <n v="2"/>
    <x v="0"/>
    <x v="0"/>
    <x v="0"/>
    <x v="5"/>
    <x v="0"/>
    <m/>
    <n v="20060320"/>
    <x v="0"/>
    <s v="CHAMPION TECHNOLOGIES VERNAL UTAH"/>
    <s v="11515"/>
    <s v="11509-11544"/>
    <d v="2006-04-19T00:00:00"/>
  </r>
  <r>
    <x v="1"/>
    <s v="T19N R112W S24 fCLOVERLY"/>
    <n v="5142"/>
    <x v="0"/>
    <x v="0"/>
    <x v="66"/>
    <s v="NW NW"/>
    <n v="24"/>
    <n v="19"/>
    <n v="112"/>
    <n v="41.617019999999997"/>
    <n v="-110.013649"/>
    <s v="4903722834"/>
    <s v="2 STATE"/>
    <x v="0"/>
    <s v="CLOVERLY"/>
    <m/>
    <m/>
    <n v="40"/>
    <x v="0"/>
    <n v="12113"/>
    <n v="12153"/>
    <n v="12350"/>
    <n v="12170"/>
    <x v="2"/>
    <d v="2006-03-20T00:00:00"/>
    <n v="5.5"/>
    <x v="1"/>
    <n v="76"/>
    <n v="42"/>
    <n v="4171"/>
    <n v="0"/>
    <x v="1"/>
    <n v="6480"/>
    <n v="268"/>
    <n v="0"/>
    <x v="1"/>
    <n v="155"/>
    <n v="11268"/>
    <x v="0"/>
    <s v="CHEVRON USA INC"/>
    <n v="3.7923999999999998"/>
    <n v="3.4561800000000003"/>
    <n v="181.43849999999998"/>
    <n v="0"/>
    <n v="188.68707999999998"/>
    <n v="182.80079999999998"/>
    <n v="4.3925199999999993"/>
    <n v="0"/>
    <x v="1"/>
    <n v="3.2271000000000001"/>
    <n v="190.42041999999998"/>
    <n v="-4.5721596117196273E-3"/>
    <n v="11192"/>
    <n v="-3.3837934105075689E-3"/>
    <n v="2.0098885413882075E-2"/>
    <n v="1.8316993405165845E-2"/>
    <n v="0.96158412118095205"/>
    <n v="0.95998527888973251"/>
    <n v="2.3067484043990658E-2"/>
    <n v="1.6947237066276821E-2"/>
    <x v="1"/>
    <n v="0"/>
    <x v="1"/>
    <n v="0"/>
    <n v="0"/>
    <x v="1"/>
    <n v="0"/>
    <x v="1"/>
    <x v="1"/>
    <n v="0"/>
    <x v="1"/>
    <x v="1"/>
    <x v="1"/>
    <n v="0"/>
    <x v="1"/>
    <x v="1"/>
    <x v="1"/>
    <x v="1"/>
    <x v="0"/>
    <x v="0"/>
    <x v="0"/>
    <x v="0"/>
    <x v="0"/>
    <x v="0"/>
    <x v="0"/>
    <x v="0"/>
    <x v="0"/>
    <m/>
    <x v="0"/>
    <x v="0"/>
    <x v="0"/>
    <x v="6"/>
    <x v="0"/>
    <m/>
    <n v="20060320"/>
    <x v="0"/>
    <s v="CHAMPION TECHNOLOGIES VERNAL UTAH"/>
    <s v="12060"/>
    <s v="12113-12153"/>
    <d v="2006-04-19T00:00:00"/>
  </r>
  <r>
    <x v="1"/>
    <s v="T19N R112W S17 fFRONTIER"/>
    <n v="433"/>
    <x v="0"/>
    <x v="5"/>
    <x v="5"/>
    <s v="NW SE"/>
    <n v="17"/>
    <n v="19"/>
    <n v="112"/>
    <n v="41.626710000000003"/>
    <n v="-110.08320999999999"/>
    <s v="4902320275"/>
    <s v="6 WILSON"/>
    <x v="0"/>
    <s v="FRONTIER"/>
    <m/>
    <m/>
    <s v=""/>
    <x v="0"/>
    <m/>
    <m/>
    <n v="11465"/>
    <m/>
    <x v="2"/>
    <d v="1984-09-07T00:00:00"/>
    <n v="7.1"/>
    <x v="1"/>
    <n v="133"/>
    <n v="10"/>
    <n v="1845"/>
    <n v="74"/>
    <x v="1"/>
    <n v="2754"/>
    <n v="268"/>
    <n v="0"/>
    <x v="1"/>
    <n v="9"/>
    <n v="4957"/>
    <x v="0"/>
    <s v="AMOCO PRODUCTION COMPANY"/>
    <n v="6.6367000000000003"/>
    <n v="0.82289999999999996"/>
    <n v="80.257499999999993"/>
    <n v="1.8929199999999999"/>
    <n v="89.610019999999992"/>
    <n v="77.690339999999992"/>
    <n v="4.3925199999999993"/>
    <n v="0"/>
    <x v="1"/>
    <n v="0.18738000000000002"/>
    <n v="82.270240000000001"/>
    <n v="4.2702867682420258E-2"/>
    <n v="5093"/>
    <n v="1.3532338308457712E-2"/>
    <n v="7.4062030116721328E-2"/>
    <n v="9.1831248335844592E-3"/>
    <n v="0.91675484504969429"/>
    <n v="0.94433102419538328"/>
    <n v="5.3391359986308527E-2"/>
    <n v="2.2776158183080543E-3"/>
    <x v="1"/>
    <n v="0"/>
    <x v="1"/>
    <n v="0"/>
    <n v="1.5"/>
    <x v="0"/>
    <n v="0"/>
    <x v="0"/>
    <x v="1"/>
    <m/>
    <x v="1"/>
    <x v="1"/>
    <x v="1"/>
    <n v="0"/>
    <x v="1"/>
    <x v="1"/>
    <x v="1"/>
    <x v="1"/>
    <x v="0"/>
    <x v="0"/>
    <x v="0"/>
    <x v="0"/>
    <x v="0"/>
    <x v="0"/>
    <x v="0"/>
    <x v="0"/>
    <x v="0"/>
    <m/>
    <x v="0"/>
    <x v="0"/>
    <x v="0"/>
    <x v="0"/>
    <x v="0"/>
    <m/>
    <n v="19840907"/>
    <x v="1"/>
    <m/>
    <m/>
    <m/>
    <m/>
  </r>
  <r>
    <x v="1"/>
    <s v="T19N R112W S14 fFRONTIER"/>
    <n v="5121"/>
    <x v="0"/>
    <x v="0"/>
    <x v="66"/>
    <s v="C NE"/>
    <n v="14"/>
    <n v="19"/>
    <n v="112"/>
    <n v="41.631607000000002"/>
    <n v="-110.023053"/>
    <s v="4903723038"/>
    <s v="1-3 TRIPP"/>
    <x v="0"/>
    <s v="FRONTIER"/>
    <m/>
    <m/>
    <n v="61"/>
    <x v="0"/>
    <n v="12010"/>
    <n v="12071"/>
    <n v="12374"/>
    <m/>
    <x v="2"/>
    <d v="2006-01-25T00:00:00"/>
    <n v="5.3"/>
    <x v="1"/>
    <n v="62"/>
    <n v="20"/>
    <n v="328"/>
    <n v="23"/>
    <x v="1"/>
    <n v="495"/>
    <n v="393"/>
    <n v="0"/>
    <x v="1"/>
    <n v="39"/>
    <n v="1410"/>
    <x v="0"/>
    <s v="CHEVRON USA INC"/>
    <n v="3.0937999999999999"/>
    <n v="1.6457999999999999"/>
    <n v="14.267999999999999"/>
    <n v="0.58833999999999997"/>
    <n v="19.595939999999995"/>
    <n v="13.963949999999999"/>
    <n v="6.4412699999999994"/>
    <n v="0"/>
    <x v="1"/>
    <n v="0.81198000000000004"/>
    <n v="21.217199999999998"/>
    <n v="-3.9723971250435607E-2"/>
    <n v="1360"/>
    <n v="-1.8050541516245487E-2"/>
    <n v="0.15787964241572491"/>
    <n v="8.3986785017712867E-2"/>
    <n v="0.75813357256656244"/>
    <n v="0.65814292178044231"/>
    <n v="0.30358718398280637"/>
    <n v="3.8269894236751319E-2"/>
    <x v="1"/>
    <n v="140"/>
    <x v="1"/>
    <n v="0"/>
    <n v="0"/>
    <x v="1"/>
    <n v="2410"/>
    <x v="2"/>
    <x v="1"/>
    <n v="0"/>
    <x v="1"/>
    <x v="1"/>
    <x v="1"/>
    <n v="5"/>
    <x v="1"/>
    <x v="1"/>
    <x v="1"/>
    <x v="1"/>
    <x v="0"/>
    <x v="0"/>
    <x v="0"/>
    <x v="0"/>
    <x v="0"/>
    <x v="0"/>
    <x v="0"/>
    <x v="0"/>
    <x v="0"/>
    <m/>
    <x v="0"/>
    <x v="0"/>
    <x v="0"/>
    <x v="0"/>
    <x v="0"/>
    <m/>
    <n v="20060125"/>
    <x v="0"/>
    <s v="WYOMING ANALYTICAL LABS ROCK SPRINGS ID No D3485"/>
    <m/>
    <s v="12010-12071"/>
    <d v="2006-02-01T00:00:00"/>
  </r>
  <r>
    <x v="1"/>
    <s v="T19N R112W S07 fCLOVERLY"/>
    <n v="5108"/>
    <x v="0"/>
    <x v="5"/>
    <x v="75"/>
    <s v="NE NW"/>
    <n v="7"/>
    <n v="19"/>
    <n v="112"/>
    <n v="41.649590000000003"/>
    <n v="-110.10597300000001"/>
    <s v="4902322085"/>
    <s v="7-07 WILSON RANCH UNIT"/>
    <x v="0"/>
    <s v="CLOVERLY"/>
    <m/>
    <m/>
    <n v="7"/>
    <x v="0"/>
    <n v="11968"/>
    <n v="11975"/>
    <n v="12235"/>
    <m/>
    <x v="2"/>
    <d v="2006-09-18T00:00:00"/>
    <n v="7.89"/>
    <x v="1"/>
    <n v="18"/>
    <n v="11"/>
    <n v="2520"/>
    <n v="84"/>
    <x v="1"/>
    <n v="3700"/>
    <n v="1450"/>
    <n v="0"/>
    <x v="1"/>
    <n v="320"/>
    <n v="8150"/>
    <x v="0"/>
    <s v="BP AMERICA PRODUCTION COMPANY"/>
    <n v="0.8982"/>
    <n v="0.90519000000000005"/>
    <n v="109.62"/>
    <n v="2.14872"/>
    <n v="113.57210999999998"/>
    <n v="104.377"/>
    <n v="23.765499999999996"/>
    <n v="0"/>
    <x v="1"/>
    <n v="6.6624000000000008"/>
    <n v="134.80489999999998"/>
    <n v="-8.5486132553089345E-2"/>
    <n v="8103"/>
    <n v="-2.8917738263705161E-3"/>
    <n v="7.908631793492259E-3"/>
    <n v="7.9701785940227768E-3"/>
    <n v="0.98412118961248507"/>
    <n v="0.77428194375723747"/>
    <n v="0.17629552041505911"/>
    <n v="4.9422535827703611E-2"/>
    <x v="1"/>
    <n v="9"/>
    <x v="1"/>
    <n v="0"/>
    <n v="0"/>
    <x v="1"/>
    <n v="13800"/>
    <x v="2"/>
    <x v="1"/>
    <n v="0"/>
    <x v="1"/>
    <x v="1"/>
    <x v="1"/>
    <n v="2"/>
    <x v="1"/>
    <x v="1"/>
    <x v="1"/>
    <x v="1"/>
    <x v="0"/>
    <x v="0"/>
    <x v="0"/>
    <x v="0"/>
    <x v="0"/>
    <x v="0"/>
    <x v="0"/>
    <x v="0"/>
    <x v="0"/>
    <m/>
    <x v="0"/>
    <x v="0"/>
    <x v="0"/>
    <x v="0"/>
    <x v="0"/>
    <m/>
    <n v="20060918"/>
    <x v="0"/>
    <s v="WYOMING ANALYTICAL LABS ROCK SPRINGS ID No D5602"/>
    <m/>
    <s v="11968-11975"/>
    <d v="2006-09-19T00:00:00"/>
  </r>
  <r>
    <x v="1"/>
    <s v="T19N R111W S31 fFRONTIER"/>
    <m/>
    <x v="1"/>
    <x v="3"/>
    <x v="66"/>
    <s v="SE SW"/>
    <n v="31"/>
    <n v="19"/>
    <n v="111"/>
    <n v="41.580500000000001"/>
    <n v="-109.99417"/>
    <s v="4903723150"/>
    <s v="3 CHA 206F"/>
    <x v="0"/>
    <s v="FRONTIER"/>
    <m/>
    <m/>
    <m/>
    <x v="0"/>
    <n v="11706"/>
    <m/>
    <n v="12527"/>
    <n v="12395"/>
    <x v="2"/>
    <d v="1993-11-16T00:00:00"/>
    <n v="7.1"/>
    <x v="0"/>
    <n v="71"/>
    <n v="13"/>
    <n v="2766"/>
    <n v="70"/>
    <x v="1"/>
    <n v="4189"/>
    <n v="610"/>
    <n v="0"/>
    <x v="1"/>
    <n v="0"/>
    <n v="7744"/>
    <x v="0"/>
    <s v="BANNON"/>
    <n v="3.5428999999999999"/>
    <n v="1.0697700000000001"/>
    <n v="120.321"/>
    <n v="1.7906"/>
    <n v="126.72426999999999"/>
    <n v="118.17169"/>
    <n v="9.9978999999999996"/>
    <n v="0"/>
    <x v="1"/>
    <n v="0"/>
    <n v="128.16959"/>
    <n v="-5.670281740015274E-3"/>
    <n v="7719"/>
    <n v="-1.6167625945806118E-3"/>
    <n v="2.795754909458149E-2"/>
    <n v="8.4417136512208758E-3"/>
    <n v="0.9636007372541977"/>
    <n v="0.92199475710267931"/>
    <n v="7.8005242897320651E-2"/>
    <n v="0"/>
    <x v="1"/>
    <n v="25"/>
    <x v="1"/>
    <n v="0"/>
    <n v="1.4"/>
    <x v="0"/>
    <n v="0"/>
    <x v="0"/>
    <x v="1"/>
    <m/>
    <x v="1"/>
    <x v="1"/>
    <x v="1"/>
    <n v="0"/>
    <x v="1"/>
    <x v="1"/>
    <x v="1"/>
    <x v="1"/>
    <x v="0"/>
    <x v="0"/>
    <x v="0"/>
    <x v="0"/>
    <x v="0"/>
    <x v="0"/>
    <x v="0"/>
    <x v="0"/>
    <x v="0"/>
    <m/>
    <x v="0"/>
    <x v="0"/>
    <x v="0"/>
    <x v="0"/>
    <x v="0"/>
    <m/>
    <n v="19931116"/>
    <x v="1"/>
    <s v="HALLIBURTON WESTERN AREA LAB EVANSVILLE No W93-0453"/>
    <m/>
    <m/>
    <d v="1993-11-23T00:00:00"/>
  </r>
  <r>
    <x v="0"/>
    <s v="T19N R104W S22 fTENSLEEP"/>
    <n v="49011692"/>
    <x v="0"/>
    <x v="0"/>
    <x v="76"/>
    <m/>
    <s v="22"/>
    <s v=" 19"/>
    <s v=" 104"/>
    <n v="41.616750000000003"/>
    <n v="-109.1187"/>
    <s v="4903705584"/>
    <s v="UNIT NO. 1"/>
    <x v="0"/>
    <s v="TENSLEEP"/>
    <n v="2243"/>
    <m/>
    <n v="25"/>
    <x v="0"/>
    <n v="6502"/>
    <n v="6527"/>
    <m/>
    <m/>
    <x v="0"/>
    <d v="1941-10-07T00:00:00"/>
    <m/>
    <x v="0"/>
    <n v="528"/>
    <n v="-1"/>
    <n v="3812"/>
    <n v="-3"/>
    <x v="0"/>
    <n v="4522"/>
    <n v="3060"/>
    <m/>
    <x v="0"/>
    <n v="697"/>
    <n v="12619"/>
    <x v="0"/>
    <m/>
    <n v="26.347200000000001"/>
    <n v="0"/>
    <n v="165.822"/>
    <n v="0"/>
    <n v="192.16919999999999"/>
    <n v="127.56562"/>
    <n v="50.153399999999998"/>
    <m/>
    <x v="0"/>
    <n v="14.511540000000002"/>
    <n v="192.23056"/>
    <n v="-1.5962548988065868E-4"/>
    <n v="12612"/>
    <n v="-2.7743648686140063E-4"/>
    <n v="0.13710417694406804"/>
    <n v="0"/>
    <n v="0.86289582305593204"/>
    <n v="0.66360738896042337"/>
    <n v="0.26090232479164605"/>
    <n v="7.5490286247930624E-2"/>
    <x v="0"/>
    <m/>
    <x v="0"/>
    <m/>
    <m/>
    <x v="0"/>
    <m/>
    <x v="0"/>
    <x v="0"/>
    <m/>
    <x v="0"/>
    <x v="0"/>
    <x v="0"/>
    <m/>
    <x v="0"/>
    <x v="0"/>
    <x v="0"/>
    <x v="0"/>
    <x v="0"/>
    <x v="0"/>
    <x v="0"/>
    <x v="0"/>
    <x v="0"/>
    <x v="0"/>
    <x v="0"/>
    <x v="0"/>
    <x v="0"/>
    <m/>
    <x v="0"/>
    <x v="0"/>
    <x v="0"/>
    <x v="0"/>
    <x v="0"/>
    <s v="TESTER"/>
    <m/>
    <x v="0"/>
    <m/>
    <m/>
    <m/>
    <m/>
  </r>
  <r>
    <x v="0"/>
    <s v="T19N R104W S22 fSUNDANCE"/>
    <n v="49011696"/>
    <x v="0"/>
    <x v="0"/>
    <x v="76"/>
    <m/>
    <s v="22"/>
    <s v=" 19"/>
    <s v=" 104"/>
    <n v="41.616750000000003"/>
    <n v="-109.1187"/>
    <s v="4903705584"/>
    <s v="UNIT NO. 1"/>
    <x v="0"/>
    <s v="SUNDANCE"/>
    <n v="163"/>
    <n v="2243"/>
    <n v="18"/>
    <x v="0"/>
    <n v="4241"/>
    <n v="4259"/>
    <m/>
    <m/>
    <x v="5"/>
    <d v="1940-09-12T00:00:00"/>
    <m/>
    <x v="0"/>
    <n v="316"/>
    <n v="82"/>
    <n v="5678"/>
    <n v="-3"/>
    <x v="0"/>
    <n v="4354"/>
    <n v="2410"/>
    <m/>
    <x v="0"/>
    <n v="5144"/>
    <n v="17984"/>
    <x v="0"/>
    <m/>
    <n v="15.7684"/>
    <n v="6.7477800000000006"/>
    <n v="246.99299999999999"/>
    <n v="0"/>
    <n v="269.50918000000001"/>
    <n v="122.82634"/>
    <n v="39.499899999999997"/>
    <m/>
    <x v="0"/>
    <n v="107.09808000000001"/>
    <n v="269.42431999999997"/>
    <n v="1.5745912992984996E-4"/>
    <n v="17978"/>
    <n v="-1.6684277848840444E-4"/>
    <n v="5.8507840066894932E-2"/>
    <n v="2.5037291865160214E-2"/>
    <n v="0.91645486806794474"/>
    <n v="0.45588438341423676"/>
    <n v="0.14660851700395866"/>
    <n v="0.39750709958180475"/>
    <x v="0"/>
    <m/>
    <x v="0"/>
    <m/>
    <m/>
    <x v="0"/>
    <m/>
    <x v="0"/>
    <x v="0"/>
    <m/>
    <x v="0"/>
    <x v="0"/>
    <x v="0"/>
    <m/>
    <x v="0"/>
    <x v="0"/>
    <x v="0"/>
    <x v="0"/>
    <x v="0"/>
    <x v="0"/>
    <x v="0"/>
    <x v="0"/>
    <x v="0"/>
    <x v="0"/>
    <x v="0"/>
    <x v="0"/>
    <x v="0"/>
    <m/>
    <x v="0"/>
    <x v="0"/>
    <x v="0"/>
    <x v="0"/>
    <x v="0"/>
    <s v="FLOW LINE"/>
    <m/>
    <x v="0"/>
    <m/>
    <m/>
    <m/>
    <m/>
  </r>
  <r>
    <x v="0"/>
    <s v="T19N R104W S22 fNUGGET"/>
    <n v="49005596"/>
    <x v="0"/>
    <x v="0"/>
    <x v="76"/>
    <m/>
    <s v="22"/>
    <s v=" 19"/>
    <s v=" 104"/>
    <n v="41.616750000000003"/>
    <n v="-109.1187"/>
    <s v="4903705584"/>
    <s v="UNIT NO. 1"/>
    <x v="0"/>
    <s v="NUGGET"/>
    <m/>
    <n v="163"/>
    <n v="68"/>
    <x v="0"/>
    <n v="4010"/>
    <n v="4078"/>
    <m/>
    <m/>
    <x v="0"/>
    <m/>
    <m/>
    <x v="0"/>
    <n v="80"/>
    <n v="37"/>
    <n v="4106"/>
    <n v="-3"/>
    <x v="0"/>
    <n v="3823"/>
    <n v="4600"/>
    <m/>
    <x v="0"/>
    <n v="117"/>
    <n v="10425"/>
    <x v="0"/>
    <m/>
    <n v="3.992"/>
    <n v="3.0447299999999999"/>
    <n v="178.61099999999999"/>
    <n v="0"/>
    <n v="185.64773"/>
    <n v="107.84683"/>
    <n v="75.393999999999991"/>
    <m/>
    <x v="0"/>
    <n v="2.43594"/>
    <n v="185.67676999999998"/>
    <n v="-7.8206528252190854E-5"/>
    <n v="12757"/>
    <n v="0.10059528944871021"/>
    <n v="2.1503090826911809E-2"/>
    <n v="1.6400577588532864E-2"/>
    <n v="0.96209633158455532"/>
    <n v="0.58083103233646305"/>
    <n v="0.40604971747408142"/>
    <n v="1.311925018945558E-2"/>
    <x v="0"/>
    <m/>
    <x v="0"/>
    <m/>
    <m/>
    <x v="0"/>
    <m/>
    <x v="0"/>
    <x v="0"/>
    <m/>
    <x v="0"/>
    <x v="0"/>
    <x v="0"/>
    <m/>
    <x v="0"/>
    <x v="0"/>
    <x v="0"/>
    <x v="0"/>
    <x v="0"/>
    <x v="0"/>
    <x v="0"/>
    <x v="0"/>
    <x v="0"/>
    <x v="0"/>
    <x v="0"/>
    <x v="0"/>
    <x v="0"/>
    <m/>
    <x v="0"/>
    <x v="0"/>
    <x v="0"/>
    <x v="0"/>
    <x v="0"/>
    <s v="DST"/>
    <m/>
    <x v="0"/>
    <m/>
    <m/>
    <m/>
    <m/>
  </r>
  <r>
    <x v="0"/>
    <s v="T19N R104W S13 fTENSLEEP"/>
    <n v="49011728"/>
    <x v="0"/>
    <x v="0"/>
    <x v="76"/>
    <m/>
    <s v="13"/>
    <s v=" 19"/>
    <s v=" 104"/>
    <n v="41.631399999999999"/>
    <n v="-109.0973"/>
    <s v="4903705622"/>
    <s v="U.P. NO. 2"/>
    <x v="0"/>
    <s v="TENSLEEP"/>
    <n v="2243"/>
    <m/>
    <n v="23"/>
    <x v="0"/>
    <n v="6277"/>
    <n v="6300"/>
    <m/>
    <m/>
    <x v="0"/>
    <d v="1946-08-15T00:00:00"/>
    <m/>
    <x v="0"/>
    <n v="921"/>
    <n v="296"/>
    <n v="15641"/>
    <n v="-3"/>
    <x v="0"/>
    <n v="23760"/>
    <n v="0"/>
    <m/>
    <x v="0"/>
    <n v="1977"/>
    <n v="42595"/>
    <x v="0"/>
    <m/>
    <n v="45.957900000000002"/>
    <n v="24.357839999999999"/>
    <n v="680.38349999999991"/>
    <n v="0"/>
    <n v="750.69923999999992"/>
    <n v="670.26959999999997"/>
    <n v="0"/>
    <m/>
    <x v="0"/>
    <n v="41.161140000000003"/>
    <n v="711.43074000000001"/>
    <n v="2.6857051381984458E-2"/>
    <n v="42589"/>
    <n v="-7.0435762584522912E-5"/>
    <n v="6.1220123254687196E-2"/>
    <n v="3.2446869134968088E-2"/>
    <n v="0.90633300761034474"/>
    <n v="0.94214315226243939"/>
    <n v="0"/>
    <n v="5.7856847737560516E-2"/>
    <x v="0"/>
    <m/>
    <x v="0"/>
    <m/>
    <m/>
    <x v="0"/>
    <m/>
    <x v="0"/>
    <x v="0"/>
    <m/>
    <x v="0"/>
    <x v="0"/>
    <x v="0"/>
    <m/>
    <x v="0"/>
    <x v="0"/>
    <x v="0"/>
    <x v="0"/>
    <x v="0"/>
    <x v="0"/>
    <x v="0"/>
    <x v="0"/>
    <x v="0"/>
    <x v="0"/>
    <x v="0"/>
    <x v="0"/>
    <x v="0"/>
    <m/>
    <x v="0"/>
    <x v="0"/>
    <x v="0"/>
    <x v="0"/>
    <x v="0"/>
    <s v="DST"/>
    <m/>
    <x v="0"/>
    <m/>
    <m/>
    <m/>
    <m/>
  </r>
  <r>
    <x v="0"/>
    <s v="T19N R104W S13 fNUGGET"/>
    <n v="49017302"/>
    <x v="0"/>
    <x v="0"/>
    <x v="76"/>
    <m/>
    <s v="13"/>
    <s v=" 19"/>
    <s v=" 104"/>
    <n v="41.631399999999999"/>
    <n v="-109.0973"/>
    <s v="4903705622"/>
    <s v="U.P. NO. 2"/>
    <x v="0"/>
    <s v="NUGGET"/>
    <m/>
    <n v="2243"/>
    <n v="19"/>
    <x v="0"/>
    <n v="4015"/>
    <n v="4034"/>
    <m/>
    <m/>
    <x v="5"/>
    <d v="1946-09-04T00:00:00"/>
    <n v="8.1499996185302734"/>
    <x v="2"/>
    <n v="34"/>
    <n v="37"/>
    <n v="3782"/>
    <n v="-3"/>
    <x v="0"/>
    <n v="3564"/>
    <n v="3375"/>
    <m/>
    <x v="0"/>
    <n v="290"/>
    <n v="9590"/>
    <x v="0"/>
    <m/>
    <n v="1.6966000000000001"/>
    <n v="3.0447299999999999"/>
    <n v="164.517"/>
    <n v="0"/>
    <n v="169.25833"/>
    <n v="100.54043999999999"/>
    <n v="55.316249999999997"/>
    <m/>
    <x v="0"/>
    <n v="6.0378000000000007"/>
    <n v="161.89448999999999"/>
    <n v="2.2236984121107622E-2"/>
    <n v="11076"/>
    <n v="7.1905545340172267E-2"/>
    <n v="1.0023731180616044E-2"/>
    <n v="1.7988656747351815E-2"/>
    <n v="0.9719876120720321"/>
    <n v="0.6210244709378312"/>
    <n v="0.34168086881770959"/>
    <n v="3.7294660244459224E-2"/>
    <x v="0"/>
    <m/>
    <x v="0"/>
    <m/>
    <m/>
    <x v="0"/>
    <m/>
    <x v="0"/>
    <x v="0"/>
    <m/>
    <x v="0"/>
    <x v="0"/>
    <x v="0"/>
    <m/>
    <x v="0"/>
    <x v="0"/>
    <x v="0"/>
    <x v="0"/>
    <x v="0"/>
    <x v="0"/>
    <x v="0"/>
    <x v="0"/>
    <x v="0"/>
    <x v="0"/>
    <x v="0"/>
    <x v="0"/>
    <x v="0"/>
    <m/>
    <x v="0"/>
    <x v="0"/>
    <x v="0"/>
    <x v="0"/>
    <x v="0"/>
    <s v="FLOW LINE PRODUCTION"/>
    <m/>
    <x v="0"/>
    <m/>
    <m/>
    <m/>
    <m/>
  </r>
  <r>
    <x v="0"/>
    <s v="T19N R104W S12 fNUGGET"/>
    <n v="49011706"/>
    <x v="0"/>
    <x v="0"/>
    <x v="76"/>
    <m/>
    <s v="12"/>
    <s v=" 19"/>
    <s v=" 104"/>
    <n v="41.635080000000002"/>
    <n v="-109.09244"/>
    <s v="4903705630"/>
    <s v="UNIT NO. 1"/>
    <x v="0"/>
    <s v="NUGGET"/>
    <n v="170"/>
    <m/>
    <m/>
    <x v="1"/>
    <n v="4049"/>
    <m/>
    <m/>
    <m/>
    <x v="0"/>
    <d v="1943-03-18T00:00:00"/>
    <m/>
    <x v="0"/>
    <n v="103"/>
    <n v="40"/>
    <n v="2909"/>
    <n v="-3"/>
    <x v="0"/>
    <n v="2695"/>
    <n v="2500"/>
    <m/>
    <x v="0"/>
    <n v="864"/>
    <n v="9111"/>
    <x v="0"/>
    <m/>
    <n v="5.1397000000000004"/>
    <n v="3.2915999999999999"/>
    <n v="126.54149999999998"/>
    <n v="0"/>
    <n v="134.97279999999998"/>
    <n v="76.025949999999995"/>
    <n v="40.975000000000001"/>
    <m/>
    <x v="0"/>
    <n v="17.988480000000003"/>
    <n v="134.98943"/>
    <n v="-6.160120991747836E-5"/>
    <n v="9105"/>
    <n v="-3.2938076416337287E-4"/>
    <n v="3.8079524170795902E-2"/>
    <n v="2.4387135778467961E-2"/>
    <n v="0.93753334005073619"/>
    <n v="0.56319928160301136"/>
    <n v="0.30354228475518413"/>
    <n v="0.13325843364180442"/>
    <x v="0"/>
    <m/>
    <x v="0"/>
    <m/>
    <m/>
    <x v="0"/>
    <m/>
    <x v="0"/>
    <x v="0"/>
    <m/>
    <x v="0"/>
    <x v="0"/>
    <x v="0"/>
    <m/>
    <x v="0"/>
    <x v="0"/>
    <x v="0"/>
    <x v="0"/>
    <x v="0"/>
    <x v="0"/>
    <x v="0"/>
    <x v="0"/>
    <x v="0"/>
    <x v="0"/>
    <x v="0"/>
    <x v="0"/>
    <x v="0"/>
    <m/>
    <x v="0"/>
    <x v="0"/>
    <x v="0"/>
    <x v="0"/>
    <x v="0"/>
    <s v="TESTER"/>
    <m/>
    <x v="0"/>
    <m/>
    <m/>
    <m/>
    <m/>
  </r>
  <r>
    <x v="0"/>
    <s v="T19N R104W S12 fNUGGET"/>
    <n v="49005593"/>
    <x v="0"/>
    <x v="0"/>
    <x v="76"/>
    <m/>
    <s v="12"/>
    <s v=" 19"/>
    <s v=" 104"/>
    <n v="41.635080000000002"/>
    <n v="-109.09244"/>
    <s v="4903705630"/>
    <s v="UNIT NO. 1"/>
    <x v="0"/>
    <s v="NUGGET"/>
    <n v="149"/>
    <n v="170"/>
    <n v="105"/>
    <x v="0"/>
    <n v="3774"/>
    <n v="3879"/>
    <m/>
    <m/>
    <x v="0"/>
    <m/>
    <m/>
    <x v="0"/>
    <n v="17"/>
    <n v="20"/>
    <n v="4939"/>
    <n v="-3"/>
    <x v="0"/>
    <n v="3969"/>
    <n v="5000"/>
    <m/>
    <x v="0"/>
    <n v="443"/>
    <n v="11847"/>
    <x v="0"/>
    <m/>
    <n v="0.84830000000000005"/>
    <n v="1.6457999999999999"/>
    <n v="214.84649999999999"/>
    <n v="0"/>
    <n v="217.34059999999999"/>
    <n v="111.96549"/>
    <n v="81.95"/>
    <m/>
    <x v="0"/>
    <n v="9.2232600000000016"/>
    <n v="203.13874999999999"/>
    <n v="3.3775380408098542E-2"/>
    <n v="14382"/>
    <n v="9.6648747569484161E-2"/>
    <n v="3.9030903567948191E-3"/>
    <n v="7.5724461973510704E-3"/>
    <n v="0.9885244634458541"/>
    <n v="0.55117740952920113"/>
    <n v="0.40341884549353579"/>
    <n v="4.5403744977263086E-2"/>
    <x v="0"/>
    <m/>
    <x v="0"/>
    <m/>
    <m/>
    <x v="0"/>
    <m/>
    <x v="0"/>
    <x v="0"/>
    <m/>
    <x v="0"/>
    <x v="0"/>
    <x v="0"/>
    <m/>
    <x v="0"/>
    <x v="0"/>
    <x v="0"/>
    <x v="0"/>
    <x v="0"/>
    <x v="0"/>
    <x v="0"/>
    <x v="0"/>
    <x v="0"/>
    <x v="0"/>
    <x v="0"/>
    <x v="0"/>
    <x v="0"/>
    <m/>
    <x v="0"/>
    <x v="0"/>
    <x v="0"/>
    <x v="0"/>
    <x v="0"/>
    <s v="DST"/>
    <m/>
    <x v="0"/>
    <m/>
    <m/>
    <m/>
    <m/>
  </r>
  <r>
    <x v="0"/>
    <s v="T19N R104W S12 fMORRISON"/>
    <n v="49011710"/>
    <x v="0"/>
    <x v="0"/>
    <x v="76"/>
    <m/>
    <s v="12"/>
    <s v=" 19"/>
    <s v=" 104"/>
    <n v="41.635080000000002"/>
    <n v="-109.09244"/>
    <s v="4903705630"/>
    <s v="UNIT NO. 1"/>
    <x v="0"/>
    <s v="MORRISON"/>
    <n v="166"/>
    <n v="149"/>
    <n v="62"/>
    <x v="0"/>
    <n v="3563"/>
    <n v="3625"/>
    <m/>
    <m/>
    <x v="0"/>
    <d v="1943-03-07T00:00:00"/>
    <m/>
    <x v="0"/>
    <n v="92"/>
    <n v="48"/>
    <n v="3770"/>
    <n v="-3"/>
    <x v="0"/>
    <n v="4606"/>
    <n v="1460"/>
    <m/>
    <x v="0"/>
    <n v="899"/>
    <n v="10875"/>
    <x v="0"/>
    <m/>
    <n v="4.5907999999999998"/>
    <n v="3.9499200000000001"/>
    <n v="163.995"/>
    <n v="0"/>
    <n v="172.53571999999997"/>
    <n v="129.93526"/>
    <n v="23.929399999999998"/>
    <m/>
    <x v="0"/>
    <n v="18.717180000000003"/>
    <n v="172.58184"/>
    <n v="-1.3363562259779063E-4"/>
    <n v="10869"/>
    <n v="-2.7593818984547461E-4"/>
    <n v="2.6607823585747929E-2"/>
    <n v="2.2893346374884001E-2"/>
    <n v="0.95049883003936808"/>
    <n v="0.75289068652877966"/>
    <n v="0.13865537648688875"/>
    <n v="0.10845393698433162"/>
    <x v="0"/>
    <m/>
    <x v="0"/>
    <m/>
    <m/>
    <x v="0"/>
    <m/>
    <x v="0"/>
    <x v="0"/>
    <m/>
    <x v="0"/>
    <x v="0"/>
    <x v="0"/>
    <m/>
    <x v="0"/>
    <x v="0"/>
    <x v="0"/>
    <x v="0"/>
    <x v="0"/>
    <x v="0"/>
    <x v="0"/>
    <x v="0"/>
    <x v="0"/>
    <x v="0"/>
    <x v="0"/>
    <x v="0"/>
    <x v="0"/>
    <m/>
    <x v="0"/>
    <x v="0"/>
    <x v="0"/>
    <x v="0"/>
    <x v="0"/>
    <s v="TESTER"/>
    <m/>
    <x v="0"/>
    <m/>
    <m/>
    <m/>
    <m/>
  </r>
  <r>
    <x v="0"/>
    <s v="T19N R104W S11 fWEBER"/>
    <n v="49009137"/>
    <x v="0"/>
    <x v="0"/>
    <x v="76"/>
    <m/>
    <s v="11"/>
    <s v=" 19"/>
    <s v=" 104"/>
    <n v="41.640140000000002"/>
    <n v="-109.10509"/>
    <s v="4903705655"/>
    <s v="UNION PACIFIC NO. 4"/>
    <x v="0"/>
    <s v="WEBER"/>
    <n v="385"/>
    <n v="256"/>
    <n v="73"/>
    <x v="0"/>
    <n v="6632"/>
    <n v="6705"/>
    <m/>
    <m/>
    <x v="0"/>
    <d v="1962-02-15T00:00:00"/>
    <n v="7.5999999046325684"/>
    <x v="2"/>
    <n v="973"/>
    <n v="370"/>
    <n v="26637"/>
    <n v="-3"/>
    <x v="0"/>
    <n v="41000"/>
    <n v="2013"/>
    <m/>
    <x v="0"/>
    <n v="2329"/>
    <n v="72300"/>
    <x v="0"/>
    <m/>
    <n v="48.552700000000002"/>
    <n v="30.447300000000002"/>
    <n v="1158.7094999999999"/>
    <n v="0"/>
    <n v="1237.7094999999999"/>
    <n v="1156.6099999999999"/>
    <n v="32.993069999999996"/>
    <m/>
    <x v="0"/>
    <n v="48.489780000000003"/>
    <n v="1238.09285"/>
    <n v="-1.5483869299989317E-4"/>
    <n v="73316"/>
    <n v="6.9772552466761898E-3"/>
    <n v="3.9227864050490044E-2"/>
    <n v="2.4599714230196992E-2"/>
    <n v="0.93617242171931292"/>
    <n v="0.93418680190261971"/>
    <n v="2.6648300246625279E-2"/>
    <n v="3.9164897850754894E-2"/>
    <x v="0"/>
    <m/>
    <x v="0"/>
    <m/>
    <m/>
    <x v="0"/>
    <m/>
    <x v="0"/>
    <x v="0"/>
    <m/>
    <x v="0"/>
    <x v="0"/>
    <x v="0"/>
    <m/>
    <x v="0"/>
    <x v="0"/>
    <x v="0"/>
    <x v="0"/>
    <x v="0"/>
    <x v="0"/>
    <x v="0"/>
    <x v="0"/>
    <x v="0"/>
    <x v="0"/>
    <x v="0"/>
    <x v="0"/>
    <x v="0"/>
    <m/>
    <x v="0"/>
    <x v="0"/>
    <x v="0"/>
    <x v="0"/>
    <x v="0"/>
    <s v="DST NO. 6"/>
    <m/>
    <x v="0"/>
    <m/>
    <m/>
    <m/>
    <m/>
  </r>
  <r>
    <x v="0"/>
    <s v="T19N R104W S11 fWEBER"/>
    <n v="49009138"/>
    <x v="0"/>
    <x v="0"/>
    <x v="76"/>
    <m/>
    <s v="11"/>
    <s v=" 19"/>
    <s v=" 104"/>
    <n v="41.640140000000002"/>
    <n v="-109.10509"/>
    <s v="4903705655"/>
    <s v="UNION PACIFIC NO. 4"/>
    <x v="0"/>
    <s v="WEBER"/>
    <m/>
    <n v="385"/>
    <n v="30"/>
    <x v="0"/>
    <n v="6217"/>
    <n v="6247"/>
    <m/>
    <m/>
    <x v="0"/>
    <d v="1962-02-08T00:00:00"/>
    <n v="8.1000003814697266"/>
    <x v="2"/>
    <n v="21"/>
    <n v="5"/>
    <n v="1297"/>
    <n v="-3"/>
    <x v="0"/>
    <n v="1620"/>
    <n v="476"/>
    <m/>
    <x v="0"/>
    <n v="210"/>
    <n v="3388"/>
    <x v="0"/>
    <m/>
    <n v="1.0479000000000001"/>
    <n v="0.41144999999999998"/>
    <n v="56.419499999999999"/>
    <n v="0"/>
    <n v="57.87885"/>
    <n v="45.700199999999995"/>
    <n v="7.801639999999999"/>
    <m/>
    <x v="0"/>
    <n v="4.3722000000000003"/>
    <n v="57.874039999999994"/>
    <n v="4.1554038089296937E-5"/>
    <n v="3623"/>
    <n v="3.351875624019398E-2"/>
    <n v="1.8105059101899919E-2"/>
    <n v="7.1088143596495087E-3"/>
    <n v="0.97478612653845054"/>
    <n v="0.78964938338502033"/>
    <n v="0.13480379112983989"/>
    <n v="7.5546825485139815E-2"/>
    <x v="0"/>
    <m/>
    <x v="0"/>
    <m/>
    <m/>
    <x v="0"/>
    <m/>
    <x v="0"/>
    <x v="0"/>
    <m/>
    <x v="0"/>
    <x v="0"/>
    <x v="0"/>
    <m/>
    <x v="0"/>
    <x v="0"/>
    <x v="0"/>
    <x v="0"/>
    <x v="0"/>
    <x v="0"/>
    <x v="0"/>
    <x v="0"/>
    <x v="0"/>
    <x v="0"/>
    <x v="0"/>
    <x v="0"/>
    <x v="0"/>
    <m/>
    <x v="0"/>
    <x v="0"/>
    <x v="0"/>
    <x v="0"/>
    <x v="0"/>
    <s v="DST NO. 5"/>
    <m/>
    <x v="0"/>
    <m/>
    <m/>
    <m/>
    <m/>
  </r>
  <r>
    <x v="0"/>
    <s v="T19N R104W S11 fROUND VALLEY"/>
    <n v="49009134"/>
    <x v="0"/>
    <x v="0"/>
    <x v="76"/>
    <m/>
    <s v="11"/>
    <s v=" 19"/>
    <s v=" 104"/>
    <n v="41.640140000000002"/>
    <n v="-109.10509"/>
    <s v="4903705655"/>
    <s v="UNION PACIFIC NO. 4"/>
    <x v="0"/>
    <s v="ROUND VALLEY"/>
    <n v="138"/>
    <n v="104"/>
    <n v="194"/>
    <x v="0"/>
    <n v="7209"/>
    <n v="7403"/>
    <m/>
    <m/>
    <x v="0"/>
    <d v="1962-05-02T00:00:00"/>
    <n v="6.8000001907348633"/>
    <x v="2"/>
    <n v="741"/>
    <n v="190"/>
    <n v="33578"/>
    <n v="-3"/>
    <x v="0"/>
    <n v="47000"/>
    <n v="5551"/>
    <m/>
    <x v="0"/>
    <n v="4650"/>
    <n v="88893"/>
    <x v="0"/>
    <m/>
    <n v="36.975900000000003"/>
    <n v="15.6351"/>
    <n v="1460.6429999999998"/>
    <n v="0"/>
    <n v="1513.2539999999999"/>
    <n v="1325.87"/>
    <n v="90.980889999999988"/>
    <m/>
    <x v="0"/>
    <n v="96.813000000000002"/>
    <n v="1513.66389"/>
    <n v="-1.354149715637421E-4"/>
    <n v="91704"/>
    <n v="1.5565042608681207E-2"/>
    <n v="2.4434695034673628E-2"/>
    <n v="1.0332105515663596E-2"/>
    <n v="0.96523319944966268"/>
    <n v="0.87593422077341088"/>
    <n v="6.0106401824780262E-2"/>
    <n v="6.3959377401808792E-2"/>
    <x v="0"/>
    <m/>
    <x v="0"/>
    <m/>
    <m/>
    <x v="0"/>
    <m/>
    <x v="0"/>
    <x v="0"/>
    <m/>
    <x v="0"/>
    <x v="0"/>
    <x v="0"/>
    <m/>
    <x v="0"/>
    <x v="0"/>
    <x v="0"/>
    <x v="0"/>
    <x v="0"/>
    <x v="0"/>
    <x v="0"/>
    <x v="0"/>
    <x v="0"/>
    <x v="0"/>
    <x v="0"/>
    <x v="0"/>
    <x v="0"/>
    <m/>
    <x v="0"/>
    <x v="0"/>
    <x v="0"/>
    <x v="0"/>
    <x v="0"/>
    <s v="DST #10"/>
    <m/>
    <x v="0"/>
    <m/>
    <m/>
    <m/>
    <m/>
  </r>
  <r>
    <x v="0"/>
    <s v="T19N R104W S11 fNUGGET"/>
    <n v="49005592"/>
    <x v="0"/>
    <x v="0"/>
    <x v="76"/>
    <m/>
    <s v="11"/>
    <s v=" 19"/>
    <s v=" 104"/>
    <n v="41.64132"/>
    <n v="-109.1009"/>
    <s v="4903705660"/>
    <s v="UNIT NO. 2"/>
    <x v="0"/>
    <s v="NUGGET"/>
    <m/>
    <n v="1980"/>
    <n v="10"/>
    <x v="0"/>
    <n v="4290"/>
    <n v="4300"/>
    <m/>
    <m/>
    <x v="0"/>
    <m/>
    <m/>
    <x v="0"/>
    <n v="90"/>
    <n v="44"/>
    <n v="3936"/>
    <n v="-3"/>
    <x v="0"/>
    <n v="3619"/>
    <n v="4700"/>
    <m/>
    <x v="0"/>
    <n v="11"/>
    <n v="9011"/>
    <x v="0"/>
    <m/>
    <n v="4.4909999999999997"/>
    <n v="3.6207600000000002"/>
    <n v="171.21599999999998"/>
    <n v="0"/>
    <n v="179.32775999999998"/>
    <n v="102.09199"/>
    <n v="77.032999999999987"/>
    <m/>
    <x v="0"/>
    <n v="0.22902000000000003"/>
    <n v="179.35400999999996"/>
    <n v="-7.318465056079135E-5"/>
    <n v="12394"/>
    <n v="0.15804718523709413"/>
    <n v="2.5043529233845334E-2"/>
    <n v="2.0190739013301682E-2"/>
    <n v="0.95476573175285295"/>
    <n v="0.56922055994176002"/>
    <n v="0.42950252408630285"/>
    <n v="1.276915971937288E-3"/>
    <x v="0"/>
    <m/>
    <x v="0"/>
    <m/>
    <m/>
    <x v="0"/>
    <m/>
    <x v="0"/>
    <x v="0"/>
    <m/>
    <x v="0"/>
    <x v="0"/>
    <x v="0"/>
    <m/>
    <x v="0"/>
    <x v="0"/>
    <x v="0"/>
    <x v="0"/>
    <x v="0"/>
    <x v="0"/>
    <x v="0"/>
    <x v="0"/>
    <x v="0"/>
    <x v="0"/>
    <x v="0"/>
    <x v="0"/>
    <x v="0"/>
    <m/>
    <x v="0"/>
    <x v="0"/>
    <x v="0"/>
    <x v="0"/>
    <x v="0"/>
    <s v="DST"/>
    <m/>
    <x v="0"/>
    <m/>
    <m/>
    <m/>
    <m/>
  </r>
  <r>
    <x v="0"/>
    <s v="T19N R104W S11 fNUGGET"/>
    <n v="49005591"/>
    <x v="0"/>
    <x v="0"/>
    <x v="76"/>
    <m/>
    <s v="11"/>
    <s v=" 19"/>
    <s v=" 104"/>
    <n v="41.637720000000002"/>
    <n v="-109.10073"/>
    <s v="4903705641"/>
    <s v="UNIT NO. 1"/>
    <x v="0"/>
    <s v="NUGGET"/>
    <n v="176"/>
    <m/>
    <n v="40"/>
    <x v="0"/>
    <n v="4095"/>
    <n v="4135"/>
    <m/>
    <m/>
    <x v="1"/>
    <m/>
    <m/>
    <x v="0"/>
    <n v="61"/>
    <n v="29"/>
    <n v="4049"/>
    <n v="-3"/>
    <x v="0"/>
    <n v="3908"/>
    <n v="4350"/>
    <m/>
    <x v="0"/>
    <n v="-3"/>
    <n v="10186"/>
    <x v="0"/>
    <m/>
    <n v="3.0438999999999998"/>
    <n v="2.3864100000000001"/>
    <n v="176.13149999999999"/>
    <n v="0"/>
    <n v="181.56180999999998"/>
    <n v="110.24468"/>
    <n v="71.296499999999995"/>
    <m/>
    <x v="0"/>
    <n v="0"/>
    <n v="181.54118"/>
    <n v="5.6815836190120134E-5"/>
    <n v="12388"/>
    <n v="9.7545849207052365E-2"/>
    <n v="1.6765089530667271E-2"/>
    <n v="1.3143788333020035E-2"/>
    <n v="0.97009112213631277"/>
    <n v="0.60727092332439392"/>
    <n v="0.39272907667560603"/>
    <n v="0"/>
    <x v="0"/>
    <m/>
    <x v="0"/>
    <m/>
    <m/>
    <x v="0"/>
    <m/>
    <x v="0"/>
    <x v="0"/>
    <m/>
    <x v="0"/>
    <x v="0"/>
    <x v="0"/>
    <m/>
    <x v="0"/>
    <x v="0"/>
    <x v="0"/>
    <x v="0"/>
    <x v="0"/>
    <x v="0"/>
    <x v="0"/>
    <x v="0"/>
    <x v="0"/>
    <x v="0"/>
    <x v="0"/>
    <x v="0"/>
    <x v="0"/>
    <m/>
    <x v="0"/>
    <x v="0"/>
    <x v="0"/>
    <x v="0"/>
    <x v="0"/>
    <s v="PRODUCTION"/>
    <m/>
    <x v="0"/>
    <m/>
    <m/>
    <m/>
    <m/>
  </r>
  <r>
    <x v="0"/>
    <s v="T19N R104W S11 fMORGAN/DURST"/>
    <n v="49009136"/>
    <x v="0"/>
    <x v="0"/>
    <x v="76"/>
    <m/>
    <s v="11"/>
    <s v=" 19"/>
    <s v=" 104"/>
    <n v="41.640140000000002"/>
    <n v="-109.10509"/>
    <s v="4903705655"/>
    <s v="UNION PACIFIC NO. 4"/>
    <x v="0"/>
    <s v="MORGAN/DURST"/>
    <n v="104"/>
    <m/>
    <n v="163"/>
    <x v="0"/>
    <n v="7507"/>
    <n v="7670"/>
    <m/>
    <m/>
    <x v="0"/>
    <d v="1962-03-27T00:00:00"/>
    <n v="7.0999999046325684"/>
    <x v="2"/>
    <n v="1910"/>
    <n v="363"/>
    <n v="30986"/>
    <n v="-3"/>
    <x v="0"/>
    <n v="49000"/>
    <n v="3148"/>
    <m/>
    <x v="0"/>
    <n v="1900"/>
    <n v="85709"/>
    <x v="0"/>
    <m/>
    <n v="95.308999999999997"/>
    <n v="29.871269999999999"/>
    <n v="1347.8909999999998"/>
    <n v="0"/>
    <n v="1473.0712699999999"/>
    <n v="1382.29"/>
    <n v="51.595719999999993"/>
    <m/>
    <x v="0"/>
    <n v="39.558"/>
    <n v="1473.44372"/>
    <n v="-1.264035653183871E-4"/>
    <n v="87301"/>
    <n v="9.201780243916536E-3"/>
    <n v="6.4700874927796262E-2"/>
    <n v="2.0278224555964629E-2"/>
    <n v="0.91502090051623908"/>
    <n v="0.9381355943476416"/>
    <n v="3.5017095868446195E-2"/>
    <n v="2.6847309783912209E-2"/>
    <x v="0"/>
    <m/>
    <x v="0"/>
    <m/>
    <m/>
    <x v="0"/>
    <m/>
    <x v="0"/>
    <x v="0"/>
    <m/>
    <x v="0"/>
    <x v="0"/>
    <x v="0"/>
    <m/>
    <x v="0"/>
    <x v="0"/>
    <x v="0"/>
    <x v="0"/>
    <x v="0"/>
    <x v="0"/>
    <x v="0"/>
    <x v="0"/>
    <x v="0"/>
    <x v="0"/>
    <x v="0"/>
    <x v="0"/>
    <x v="0"/>
    <m/>
    <x v="0"/>
    <x v="0"/>
    <x v="0"/>
    <x v="0"/>
    <x v="0"/>
    <s v="DST"/>
    <m/>
    <x v="0"/>
    <m/>
    <m/>
    <m/>
    <m/>
  </r>
  <r>
    <x v="0"/>
    <s v="T19N R104W S11 fMORGAN/DURST"/>
    <n v="49009135"/>
    <x v="0"/>
    <x v="0"/>
    <x v="76"/>
    <m/>
    <s v="11"/>
    <s v=" 19"/>
    <s v=" 104"/>
    <n v="41.640140000000002"/>
    <n v="-109.10509"/>
    <s v="4903705655"/>
    <s v="UNION PACIFIC NO. 4"/>
    <x v="0"/>
    <s v="MORGAN/DURST"/>
    <n v="256"/>
    <n v="138"/>
    <n v="110"/>
    <x v="0"/>
    <n v="6961"/>
    <n v="7071"/>
    <m/>
    <m/>
    <x v="0"/>
    <d v="1962-05-02T00:00:00"/>
    <n v="6.9000000953674316"/>
    <x v="2"/>
    <n v="1140"/>
    <n v="156"/>
    <n v="13204"/>
    <n v="-3"/>
    <x v="0"/>
    <n v="18000"/>
    <n v="2562"/>
    <m/>
    <x v="0"/>
    <n v="4540"/>
    <n v="38302"/>
    <x v="0"/>
    <m/>
    <n v="56.886000000000003"/>
    <n v="12.83724"/>
    <n v="574.37399999999991"/>
    <n v="0"/>
    <n v="644.09723999999994"/>
    <n v="507.78"/>
    <n v="41.991179999999993"/>
    <m/>
    <x v="0"/>
    <n v="94.522800000000004"/>
    <n v="644.29397999999992"/>
    <n v="-1.5270206513824043E-4"/>
    <n v="39596"/>
    <n v="1.6611466276412745E-2"/>
    <n v="8.8318962521870159E-2"/>
    <n v="1.9930593088708159E-2"/>
    <n v="0.89175044438942164"/>
    <n v="0.78811849212063112"/>
    <n v="6.5173944353787067E-2"/>
    <n v="0.14670756352558192"/>
    <x v="0"/>
    <m/>
    <x v="0"/>
    <m/>
    <m/>
    <x v="0"/>
    <m/>
    <x v="0"/>
    <x v="0"/>
    <m/>
    <x v="0"/>
    <x v="0"/>
    <x v="0"/>
    <m/>
    <x v="0"/>
    <x v="0"/>
    <x v="0"/>
    <x v="0"/>
    <x v="0"/>
    <x v="0"/>
    <x v="0"/>
    <x v="0"/>
    <x v="0"/>
    <x v="0"/>
    <x v="0"/>
    <x v="0"/>
    <x v="0"/>
    <m/>
    <x v="0"/>
    <x v="0"/>
    <x v="0"/>
    <x v="0"/>
    <x v="0"/>
    <s v="DST NO. 11"/>
    <m/>
    <x v="0"/>
    <m/>
    <m/>
    <m/>
    <m/>
  </r>
  <r>
    <x v="0"/>
    <s v="T19N R104W S11 fCLOVERLY"/>
    <n v="49011720"/>
    <x v="0"/>
    <x v="0"/>
    <x v="76"/>
    <m/>
    <s v="11"/>
    <s v=" 19"/>
    <s v=" 104"/>
    <n v="41.637720000000002"/>
    <n v="-109.10073"/>
    <s v="4903705641"/>
    <s v="UNIT NO. 1"/>
    <x v="0"/>
    <s v="CLOVERLY"/>
    <m/>
    <n v="176"/>
    <n v="69"/>
    <x v="0"/>
    <n v="3850"/>
    <n v="3919"/>
    <m/>
    <m/>
    <x v="0"/>
    <d v="1938-03-10T00:00:00"/>
    <m/>
    <x v="0"/>
    <n v="110"/>
    <n v="-1"/>
    <n v="5975"/>
    <n v="-3"/>
    <x v="0"/>
    <n v="8476"/>
    <n v="1460"/>
    <m/>
    <x v="0"/>
    <n v="116"/>
    <n v="16137"/>
    <x v="0"/>
    <m/>
    <n v="5.4889999999999999"/>
    <n v="0"/>
    <n v="259.91250000000002"/>
    <n v="0"/>
    <n v="265.40149999999994"/>
    <n v="239.10795999999999"/>
    <n v="23.929399999999998"/>
    <m/>
    <x v="0"/>
    <n v="2.4151200000000004"/>
    <n v="265.45247999999998"/>
    <n v="-9.6033941386364349E-5"/>
    <n v="16130"/>
    <n v="-2.1693990764558218E-4"/>
    <n v="2.0681872559122693E-2"/>
    <n v="0"/>
    <n v="0.97931812744087743"/>
    <n v="0.90075617300693522"/>
    <n v="9.0145701407649312E-2"/>
    <n v="9.0981255854155167E-3"/>
    <x v="0"/>
    <m/>
    <x v="0"/>
    <m/>
    <m/>
    <x v="0"/>
    <m/>
    <x v="0"/>
    <x v="0"/>
    <m/>
    <x v="0"/>
    <x v="0"/>
    <x v="0"/>
    <m/>
    <x v="0"/>
    <x v="0"/>
    <x v="0"/>
    <x v="0"/>
    <x v="0"/>
    <x v="0"/>
    <x v="0"/>
    <x v="0"/>
    <x v="0"/>
    <x v="0"/>
    <x v="0"/>
    <x v="0"/>
    <x v="0"/>
    <m/>
    <x v="0"/>
    <x v="0"/>
    <x v="0"/>
    <x v="0"/>
    <x v="0"/>
    <s v="TESTER"/>
    <m/>
    <x v="0"/>
    <m/>
    <m/>
    <m/>
    <m/>
  </r>
  <r>
    <x v="0"/>
    <s v="T19N R104W S10 fNUGGET"/>
    <n v="49004907"/>
    <x v="0"/>
    <x v="0"/>
    <x v="76"/>
    <m/>
    <s v="10"/>
    <s v=" 19"/>
    <s v=" 104"/>
    <n v="41.638440000000003"/>
    <n v="-109.12385"/>
    <s v="4903705644"/>
    <s v="J. S. LEE 1"/>
    <x v="0"/>
    <s v="NUGGET"/>
    <m/>
    <m/>
    <n v="568"/>
    <x v="0"/>
    <n v="4132"/>
    <n v="4700"/>
    <m/>
    <m/>
    <x v="0"/>
    <m/>
    <n v="7"/>
    <x v="0"/>
    <n v="103"/>
    <n v="30"/>
    <n v="5703"/>
    <n v="-3"/>
    <x v="0"/>
    <n v="4899"/>
    <n v="6000"/>
    <m/>
    <x v="0"/>
    <n v="918"/>
    <n v="14004"/>
    <x v="0"/>
    <m/>
    <n v="5.1397000000000004"/>
    <n v="2.4687000000000001"/>
    <n v="248.08049999999997"/>
    <n v="0"/>
    <n v="255.68889999999996"/>
    <n v="138.20078999999998"/>
    <n v="98.34"/>
    <m/>
    <x v="0"/>
    <n v="19.112760000000002"/>
    <n v="255.65354999999997"/>
    <n v="6.9131753094220908E-5"/>
    <n v="17647"/>
    <n v="0.11509904900319105"/>
    <n v="2.0101381014193426E-2"/>
    <n v="9.6550925753914243E-3"/>
    <n v="0.97024352641041522"/>
    <n v="0.54057841168252896"/>
    <n v="0.38466119480836469"/>
    <n v="7.4760393509106376E-2"/>
    <x v="0"/>
    <m/>
    <x v="0"/>
    <m/>
    <m/>
    <x v="0"/>
    <m/>
    <x v="0"/>
    <x v="0"/>
    <m/>
    <x v="0"/>
    <x v="0"/>
    <x v="0"/>
    <m/>
    <x v="0"/>
    <x v="0"/>
    <x v="0"/>
    <x v="0"/>
    <x v="0"/>
    <x v="0"/>
    <x v="0"/>
    <x v="0"/>
    <x v="0"/>
    <x v="0"/>
    <x v="0"/>
    <x v="0"/>
    <x v="0"/>
    <m/>
    <x v="0"/>
    <x v="0"/>
    <x v="0"/>
    <x v="0"/>
    <x v="0"/>
    <s v="DST"/>
    <m/>
    <x v="0"/>
    <m/>
    <m/>
    <m/>
    <m/>
  </r>
  <r>
    <x v="0"/>
    <s v="T19N R104W S03 fMORRISON"/>
    <n v="49124677"/>
    <x v="0"/>
    <x v="0"/>
    <x v="76"/>
    <m/>
    <s v="3"/>
    <s v=" 19"/>
    <s v=" 104"/>
    <n v="41.655479999999997"/>
    <n v="-109.10562"/>
    <s v="4903720322"/>
    <s v="CHAMPLIN 137 AMOCO NO 1"/>
    <x v="0"/>
    <s v="MORRISON"/>
    <m/>
    <m/>
    <n v="12"/>
    <x v="3"/>
    <n v="3661"/>
    <n v="3673"/>
    <m/>
    <m/>
    <x v="0"/>
    <d v="1972-04-21T00:00:00"/>
    <n v="8.1999998092651367"/>
    <x v="0"/>
    <n v="9"/>
    <n v="5"/>
    <n v="777"/>
    <n v="15"/>
    <x v="0"/>
    <n v="340"/>
    <n v="695"/>
    <m/>
    <x v="0"/>
    <n v="675"/>
    <n v="2163"/>
    <x v="0"/>
    <s v="CHEM LAB"/>
    <n v="0.4491"/>
    <n v="0.41144999999999998"/>
    <n v="33.799499999999995"/>
    <n v="0.38369999999999999"/>
    <n v="35.043750000000003"/>
    <n v="9.5914000000000001"/>
    <n v="11.391049999999998"/>
    <m/>
    <x v="0"/>
    <n v="14.053500000000001"/>
    <n v="35.03595"/>
    <n v="1.1130184632634032E-4"/>
    <n v="2513"/>
    <n v="7.4850299401197598E-2"/>
    <n v="1.2815409309791333E-2"/>
    <n v="1.1741037988229E-2"/>
    <n v="0.97544355270197958"/>
    <n v="0.27375881059311935"/>
    <n v="0.32512462199540754"/>
    <n v="0.40111656741147311"/>
    <x v="0"/>
    <m/>
    <x v="0"/>
    <m/>
    <m/>
    <x v="0"/>
    <m/>
    <x v="0"/>
    <x v="0"/>
    <m/>
    <x v="0"/>
    <x v="0"/>
    <x v="0"/>
    <m/>
    <x v="0"/>
    <x v="0"/>
    <x v="0"/>
    <x v="0"/>
    <x v="0"/>
    <x v="0"/>
    <x v="0"/>
    <x v="0"/>
    <x v="0"/>
    <x v="0"/>
    <x v="0"/>
    <x v="0"/>
    <x v="0"/>
    <m/>
    <x v="0"/>
    <x v="0"/>
    <x v="0"/>
    <x v="0"/>
    <x v="0"/>
    <s v="DST NO 5 SAMPLER"/>
    <m/>
    <x v="0"/>
    <m/>
    <m/>
    <m/>
    <m/>
  </r>
  <r>
    <x v="0"/>
    <s v="T19N R104W S02 fSUNDANCE"/>
    <n v="49004904"/>
    <x v="0"/>
    <x v="0"/>
    <x v="76"/>
    <m/>
    <s v="2"/>
    <s v=" 19"/>
    <s v=" 104"/>
    <n v="41.654490000000003"/>
    <n v="-109.11199999999999"/>
    <s v="4903705693"/>
    <s v="CAPPERS 3"/>
    <x v="0"/>
    <s v="SUNDANCE"/>
    <m/>
    <m/>
    <m/>
    <x v="0"/>
    <n v="3794"/>
    <m/>
    <m/>
    <m/>
    <x v="0"/>
    <m/>
    <n v="7.1999998092651367"/>
    <x v="0"/>
    <n v="513"/>
    <n v="124"/>
    <n v="8067"/>
    <n v="-3"/>
    <x v="0"/>
    <n v="5900"/>
    <n v="2035"/>
    <m/>
    <x v="0"/>
    <n v="8975"/>
    <n v="23680"/>
    <x v="0"/>
    <m/>
    <n v="25.598700000000001"/>
    <n v="10.20396"/>
    <n v="350.91449999999998"/>
    <n v="0"/>
    <n v="386.71715999999998"/>
    <n v="166.43899999999999"/>
    <n v="33.353649999999995"/>
    <m/>
    <x v="0"/>
    <n v="186.85950000000003"/>
    <n v="386.65215000000001"/>
    <n v="8.4060744536103293E-5"/>
    <n v="25608"/>
    <n v="3.9117026456744038E-2"/>
    <n v="6.6194890343112781E-2"/>
    <n v="2.6386106062632444E-2"/>
    <n v="0.90741900359425476"/>
    <n v="0.43046185052895736"/>
    <n v="8.6262678223824676E-2"/>
    <n v="0.48327547124721798"/>
    <x v="0"/>
    <m/>
    <x v="0"/>
    <m/>
    <m/>
    <x v="0"/>
    <m/>
    <x v="0"/>
    <x v="0"/>
    <m/>
    <x v="0"/>
    <x v="0"/>
    <x v="0"/>
    <m/>
    <x v="0"/>
    <x v="0"/>
    <x v="0"/>
    <x v="0"/>
    <x v="0"/>
    <x v="0"/>
    <x v="0"/>
    <x v="0"/>
    <x v="0"/>
    <x v="0"/>
    <x v="0"/>
    <x v="0"/>
    <x v="0"/>
    <m/>
    <x v="0"/>
    <x v="0"/>
    <x v="0"/>
    <x v="0"/>
    <x v="0"/>
    <s v="DST"/>
    <m/>
    <x v="0"/>
    <m/>
    <m/>
    <m/>
    <m/>
  </r>
  <r>
    <x v="0"/>
    <s v="T19N R104W S02 fNUGGET"/>
    <n v="49117844"/>
    <x v="0"/>
    <x v="0"/>
    <x v="76"/>
    <m/>
    <s v="2"/>
    <s v=" 19"/>
    <s v=" 104"/>
    <n v="41.657200000000003"/>
    <n v="-109.1088"/>
    <m/>
    <s v="W W"/>
    <x v="0"/>
    <s v="NUGGET"/>
    <m/>
    <m/>
    <n v="0"/>
    <x v="1"/>
    <m/>
    <m/>
    <m/>
    <m/>
    <x v="1"/>
    <m/>
    <n v="8.1999998092651367"/>
    <x v="0"/>
    <n v="58"/>
    <n v="42"/>
    <n v="3914"/>
    <n v="-3"/>
    <x v="0"/>
    <n v="3800"/>
    <n v="3843"/>
    <m/>
    <x v="0"/>
    <n v="-3"/>
    <n v="9899"/>
    <x v="0"/>
    <m/>
    <n v="2.8942000000000001"/>
    <n v="3.4561800000000003"/>
    <n v="170.25899999999999"/>
    <n v="0"/>
    <n v="176.60937999999999"/>
    <n v="107.19799999999999"/>
    <n v="62.986769999999993"/>
    <m/>
    <x v="0"/>
    <n v="0"/>
    <n v="170.18476999999999"/>
    <n v="1.8525716192156073E-2"/>
    <n v="11648"/>
    <n v="8.1171392769295025E-2"/>
    <n v="1.638757805502743E-2"/>
    <n v="1.956962874791815E-2"/>
    <n v="0.96404279319705444"/>
    <n v="0.62989185224976363"/>
    <n v="0.37010814775023637"/>
    <n v="0"/>
    <x v="0"/>
    <m/>
    <x v="0"/>
    <m/>
    <m/>
    <x v="0"/>
    <m/>
    <x v="0"/>
    <x v="0"/>
    <m/>
    <x v="0"/>
    <x v="0"/>
    <x v="0"/>
    <m/>
    <x v="0"/>
    <x v="0"/>
    <x v="0"/>
    <x v="0"/>
    <x v="0"/>
    <x v="0"/>
    <x v="0"/>
    <x v="0"/>
    <x v="0"/>
    <x v="0"/>
    <x v="0"/>
    <x v="0"/>
    <x v="0"/>
    <m/>
    <x v="0"/>
    <x v="0"/>
    <x v="0"/>
    <x v="0"/>
    <x v="0"/>
    <s v="PRODUCTION"/>
    <m/>
    <x v="0"/>
    <m/>
    <m/>
    <m/>
    <m/>
  </r>
  <r>
    <x v="0"/>
    <s v="T19N R104W S fTENSLEEP"/>
    <n v="49011726"/>
    <x v="0"/>
    <x v="0"/>
    <x v="76"/>
    <m/>
    <m/>
    <s v=" 19"/>
    <s v=" 104"/>
    <n v="41.64132"/>
    <n v="-109.1009"/>
    <s v="4903705660"/>
    <s v="UNIT NO. 2"/>
    <x v="0"/>
    <s v="TENSLEEP"/>
    <n v="1980"/>
    <m/>
    <n v="25"/>
    <x v="0"/>
    <n v="6280"/>
    <n v="6305"/>
    <m/>
    <m/>
    <x v="0"/>
    <d v="1946-01-21T00:00:00"/>
    <m/>
    <x v="0"/>
    <n v="622"/>
    <n v="101"/>
    <n v="3732"/>
    <n v="-3"/>
    <x v="0"/>
    <n v="4952"/>
    <n v="2100"/>
    <m/>
    <x v="0"/>
    <n v="1327"/>
    <n v="12834"/>
    <x v="0"/>
    <m/>
    <n v="31.037800000000001"/>
    <n v="8.3112899999999996"/>
    <n v="162.34199999999998"/>
    <n v="0"/>
    <n v="201.69108999999997"/>
    <n v="139.69592"/>
    <n v="34.418999999999997"/>
    <m/>
    <x v="0"/>
    <n v="27.628140000000002"/>
    <n v="201.74305999999999"/>
    <n v="-1.2881904023249248E-4"/>
    <n v="12828"/>
    <n v="-2.3380874444704232E-4"/>
    <n v="0.15388780932266272"/>
    <n v="4.120801766701742E-2"/>
    <n v="0.80490417301031991"/>
    <n v="0.69244473638894943"/>
    <n v="0.17060809923275674"/>
    <n v="0.13694716437829388"/>
    <x v="0"/>
    <m/>
    <x v="0"/>
    <m/>
    <m/>
    <x v="0"/>
    <m/>
    <x v="0"/>
    <x v="0"/>
    <m/>
    <x v="0"/>
    <x v="0"/>
    <x v="0"/>
    <m/>
    <x v="0"/>
    <x v="0"/>
    <x v="0"/>
    <x v="0"/>
    <x v="0"/>
    <x v="0"/>
    <x v="0"/>
    <x v="0"/>
    <x v="0"/>
    <x v="0"/>
    <x v="0"/>
    <x v="0"/>
    <x v="0"/>
    <m/>
    <x v="0"/>
    <x v="0"/>
    <x v="0"/>
    <x v="0"/>
    <x v="0"/>
    <s v="JOHNSON TESTER"/>
    <m/>
    <x v="0"/>
    <m/>
    <m/>
    <m/>
    <m/>
  </r>
  <r>
    <x v="0"/>
    <s v="T19N R103W S30 fSUNDANCE"/>
    <n v="49004900"/>
    <x v="0"/>
    <x v="0"/>
    <x v="86"/>
    <m/>
    <s v="30"/>
    <s v=" 19"/>
    <s v=" 103"/>
    <n v="41.591230000000003"/>
    <n v="-109.07643"/>
    <s v="4903705528"/>
    <s v="C. S. HILL 1"/>
    <x v="0"/>
    <s v="SUNDANCE"/>
    <n v="257"/>
    <n v="189"/>
    <n v="81"/>
    <x v="0"/>
    <n v="4107"/>
    <n v="4188"/>
    <m/>
    <m/>
    <x v="0"/>
    <m/>
    <n v="8.1000003814697266"/>
    <x v="0"/>
    <n v="69"/>
    <n v="19"/>
    <n v="4443"/>
    <n v="-3"/>
    <x v="0"/>
    <n v="3700"/>
    <n v="5700"/>
    <m/>
    <x v="0"/>
    <n v="21"/>
    <n v="11059"/>
    <x v="0"/>
    <m/>
    <n v="3.4430999999999998"/>
    <n v="1.56351"/>
    <n v="193.2705"/>
    <n v="0"/>
    <n v="198.27710999999999"/>
    <n v="104.377"/>
    <n v="93.422999999999988"/>
    <m/>
    <x v="0"/>
    <n v="0.43722000000000005"/>
    <n v="198.23721999999998"/>
    <n v="1.0060166047470206E-4"/>
    <n v="13946"/>
    <n v="0.11545690861827634"/>
    <n v="1.7365090705629107E-2"/>
    <n v="7.885479065132631E-3"/>
    <n v="0.97474943022923832"/>
    <n v="0.52652574526620177"/>
    <n v="0.47126871533004749"/>
    <n v="2.2055394037507189E-3"/>
    <x v="0"/>
    <m/>
    <x v="0"/>
    <m/>
    <m/>
    <x v="0"/>
    <m/>
    <x v="0"/>
    <x v="0"/>
    <m/>
    <x v="0"/>
    <x v="0"/>
    <x v="0"/>
    <m/>
    <x v="0"/>
    <x v="0"/>
    <x v="0"/>
    <x v="0"/>
    <x v="0"/>
    <x v="0"/>
    <x v="0"/>
    <x v="0"/>
    <x v="0"/>
    <x v="0"/>
    <x v="0"/>
    <x v="0"/>
    <x v="0"/>
    <m/>
    <x v="0"/>
    <x v="0"/>
    <x v="0"/>
    <x v="0"/>
    <x v="0"/>
    <s v="DST"/>
    <m/>
    <x v="0"/>
    <m/>
    <m/>
    <m/>
    <m/>
  </r>
  <r>
    <x v="0"/>
    <s v="T19N R103W S30 fNUGGET"/>
    <n v="49004903"/>
    <x v="0"/>
    <x v="0"/>
    <x v="86"/>
    <m/>
    <s v="30"/>
    <s v=" 19"/>
    <s v=" 103"/>
    <n v="41.591230000000003"/>
    <n v="-109.07643"/>
    <s v="4903705528"/>
    <s v="C. S. HILL 1"/>
    <x v="0"/>
    <s v="NUGGET"/>
    <n v="189"/>
    <m/>
    <n v="19"/>
    <x v="0"/>
    <n v="4377"/>
    <n v="4396"/>
    <m/>
    <m/>
    <x v="0"/>
    <m/>
    <n v="8.3000001907348633"/>
    <x v="0"/>
    <n v="106"/>
    <n v="51"/>
    <n v="3824"/>
    <n v="-3"/>
    <x v="0"/>
    <n v="3380"/>
    <n v="4490"/>
    <m/>
    <x v="0"/>
    <n v="23"/>
    <n v="9787"/>
    <x v="0"/>
    <m/>
    <n v="5.2893999999999997"/>
    <n v="4.19679"/>
    <n v="166.34399999999999"/>
    <n v="0"/>
    <n v="175.83018999999999"/>
    <n v="95.349800000000002"/>
    <n v="73.591099999999997"/>
    <m/>
    <x v="0"/>
    <n v="0.47886000000000006"/>
    <n v="169.41976"/>
    <n v="1.8567504499276511E-2"/>
    <n v="11868"/>
    <n v="9.6097898868621565E-2"/>
    <n v="3.0082433511560216E-2"/>
    <n v="2.3868426690547284E-2"/>
    <n v="0.94604913979789251"/>
    <n v="0.56280211942219727"/>
    <n v="0.43437140980485395"/>
    <n v="2.8264707729487993E-3"/>
    <x v="0"/>
    <m/>
    <x v="0"/>
    <m/>
    <m/>
    <x v="0"/>
    <m/>
    <x v="0"/>
    <x v="0"/>
    <m/>
    <x v="0"/>
    <x v="0"/>
    <x v="0"/>
    <m/>
    <x v="0"/>
    <x v="0"/>
    <x v="0"/>
    <x v="0"/>
    <x v="0"/>
    <x v="0"/>
    <x v="0"/>
    <x v="0"/>
    <x v="0"/>
    <x v="0"/>
    <x v="0"/>
    <x v="0"/>
    <x v="0"/>
    <m/>
    <x v="0"/>
    <x v="0"/>
    <x v="0"/>
    <x v="0"/>
    <x v="0"/>
    <s v="DST"/>
    <m/>
    <x v="0"/>
    <m/>
    <m/>
    <m/>
    <m/>
  </r>
  <r>
    <x v="0"/>
    <s v="T19N R103W S30 fMORRISON"/>
    <n v="49009132"/>
    <x v="0"/>
    <x v="0"/>
    <x v="86"/>
    <m/>
    <s v="30"/>
    <s v=" 19"/>
    <s v=" 103"/>
    <n v="41.591230000000003"/>
    <n v="-109.07643"/>
    <s v="4903705528"/>
    <s v="C. S. HILL 1"/>
    <x v="0"/>
    <s v="MORRISON"/>
    <n v="401"/>
    <n v="257"/>
    <n v="25"/>
    <x v="0"/>
    <n v="3825"/>
    <n v="3850"/>
    <m/>
    <m/>
    <x v="0"/>
    <d v="1955-10-01T00:00:00"/>
    <n v="7.0999999046325684"/>
    <x v="2"/>
    <n v="447"/>
    <n v="228"/>
    <n v="12429"/>
    <n v="-3"/>
    <x v="0"/>
    <n v="16800"/>
    <n v="1160"/>
    <m/>
    <x v="0"/>
    <n v="4275"/>
    <n v="34750"/>
    <x v="0"/>
    <m/>
    <n v="22.305299999999999"/>
    <n v="18.762119999999999"/>
    <n v="540.66149999999993"/>
    <n v="0"/>
    <n v="581.7289199999999"/>
    <n v="473.928"/>
    <n v="19.0124"/>
    <m/>
    <x v="0"/>
    <n v="89.005500000000012"/>
    <n v="581.94590000000005"/>
    <n v="-1.864610252545885E-4"/>
    <n v="35333"/>
    <n v="8.3187078178730937E-3"/>
    <n v="3.8343116928070214E-2"/>
    <n v="3.2252341863973348E-2"/>
    <n v="0.92940454120795646"/>
    <n v="0.81438497977217461"/>
    <n v="3.2670390838736039E-2"/>
    <n v="0.15294462938908926"/>
    <x v="0"/>
    <m/>
    <x v="0"/>
    <m/>
    <m/>
    <x v="0"/>
    <m/>
    <x v="0"/>
    <x v="0"/>
    <m/>
    <x v="0"/>
    <x v="0"/>
    <x v="0"/>
    <m/>
    <x v="0"/>
    <x v="0"/>
    <x v="0"/>
    <x v="0"/>
    <x v="0"/>
    <x v="0"/>
    <x v="0"/>
    <x v="0"/>
    <x v="0"/>
    <x v="0"/>
    <x v="0"/>
    <x v="0"/>
    <x v="0"/>
    <m/>
    <x v="0"/>
    <x v="0"/>
    <x v="0"/>
    <x v="0"/>
    <x v="0"/>
    <s v="DST #10"/>
    <m/>
    <x v="0"/>
    <m/>
    <m/>
    <m/>
    <m/>
  </r>
  <r>
    <x v="0"/>
    <s v="T19N R103W S30 fCLOVERLY"/>
    <n v="49009128"/>
    <x v="0"/>
    <x v="0"/>
    <x v="86"/>
    <m/>
    <s v="30"/>
    <s v=" 19"/>
    <s v=" 103"/>
    <n v="41.591230000000003"/>
    <n v="-109.07643"/>
    <s v="4903705528"/>
    <s v="C. S. HILL 1"/>
    <x v="0"/>
    <s v="CLOVERLY"/>
    <m/>
    <n v="401"/>
    <n v="24"/>
    <x v="0"/>
    <n v="3400"/>
    <n v="3424"/>
    <m/>
    <m/>
    <x v="0"/>
    <d v="1955-10-01T00:00:00"/>
    <n v="8.6000003814697266"/>
    <x v="2"/>
    <n v="89"/>
    <n v="19"/>
    <n v="9316"/>
    <n v="-3"/>
    <x v="0"/>
    <n v="11700"/>
    <n v="3270"/>
    <m/>
    <x v="0"/>
    <n v="20"/>
    <n v="23573"/>
    <x v="0"/>
    <m/>
    <n v="4.4410999999999996"/>
    <n v="1.56351"/>
    <n v="405.24599999999998"/>
    <n v="0"/>
    <n v="411.25060999999999"/>
    <n v="330.05699999999996"/>
    <n v="53.595299999999995"/>
    <m/>
    <x v="0"/>
    <n v="0.41640000000000005"/>
    <n v="384.06869999999998"/>
    <n v="3.4177354501803835E-2"/>
    <n v="24408"/>
    <n v="1.7402721910756341E-2"/>
    <n v="1.0799011337636678E-2"/>
    <n v="3.8018423851091674E-3"/>
    <n v="0.98539914627725411"/>
    <n v="0.85936969089123894"/>
    <n v="0.139546128075524"/>
    <n v="1.0841810332370225E-3"/>
    <x v="0"/>
    <m/>
    <x v="0"/>
    <m/>
    <m/>
    <x v="0"/>
    <m/>
    <x v="0"/>
    <x v="0"/>
    <m/>
    <x v="0"/>
    <x v="0"/>
    <x v="0"/>
    <m/>
    <x v="0"/>
    <x v="0"/>
    <x v="0"/>
    <x v="0"/>
    <x v="0"/>
    <x v="0"/>
    <x v="0"/>
    <x v="0"/>
    <x v="0"/>
    <x v="0"/>
    <x v="0"/>
    <x v="0"/>
    <x v="0"/>
    <m/>
    <x v="0"/>
    <x v="0"/>
    <x v="0"/>
    <x v="0"/>
    <x v="0"/>
    <s v="DST #7"/>
    <m/>
    <x v="0"/>
    <m/>
    <m/>
    <m/>
    <m/>
  </r>
  <r>
    <x v="0"/>
    <s v="T19N R103W S18 fSUNDANCE"/>
    <n v="49018219"/>
    <x v="0"/>
    <x v="0"/>
    <x v="76"/>
    <m/>
    <s v="18"/>
    <s v=" 19"/>
    <s v=" 103"/>
    <n v="41.61974"/>
    <n v="-109.07635999999999"/>
    <s v="4903705593"/>
    <s v="UNIT NO. 1"/>
    <x v="0"/>
    <s v="SUNDANCE"/>
    <m/>
    <m/>
    <n v="30"/>
    <x v="4"/>
    <n v="4090"/>
    <n v="4120"/>
    <m/>
    <m/>
    <x v="0"/>
    <d v="1937-07-24T00:00:00"/>
    <m/>
    <x v="0"/>
    <n v="62"/>
    <n v="31"/>
    <n v="6082"/>
    <n v="-3"/>
    <x v="0"/>
    <n v="6240"/>
    <n v="3540"/>
    <m/>
    <x v="0"/>
    <n v="1737"/>
    <n v="17692"/>
    <x v="0"/>
    <m/>
    <n v="3.0937999999999999"/>
    <n v="2.5509900000000001"/>
    <n v="264.56700000000001"/>
    <n v="0"/>
    <n v="270.21179000000001"/>
    <n v="176.03039999999999"/>
    <n v="58.020599999999995"/>
    <m/>
    <x v="0"/>
    <n v="36.164340000000003"/>
    <n v="270.21533999999997"/>
    <n v="-6.5688782129822542E-6"/>
    <n v="17686"/>
    <n v="-1.6959692464243314E-4"/>
    <n v="1.1449537416557581E-2"/>
    <n v="9.4407057515884119E-3"/>
    <n v="0.97910975683185397"/>
    <n v="0.65144488096049624"/>
    <n v="0.2147198600938052"/>
    <n v="0.13383525894569867"/>
    <x v="0"/>
    <m/>
    <x v="0"/>
    <m/>
    <m/>
    <x v="0"/>
    <m/>
    <x v="0"/>
    <x v="0"/>
    <m/>
    <x v="0"/>
    <x v="0"/>
    <x v="0"/>
    <m/>
    <x v="0"/>
    <x v="0"/>
    <x v="0"/>
    <x v="0"/>
    <x v="0"/>
    <x v="0"/>
    <x v="0"/>
    <x v="0"/>
    <x v="0"/>
    <x v="0"/>
    <x v="0"/>
    <x v="0"/>
    <x v="0"/>
    <m/>
    <x v="0"/>
    <x v="0"/>
    <x v="0"/>
    <x v="0"/>
    <x v="0"/>
    <s v="TESTER"/>
    <m/>
    <x v="0"/>
    <m/>
    <m/>
    <m/>
    <m/>
  </r>
  <r>
    <x v="0"/>
    <s v="T19N R103W S10 fNUGGET"/>
    <n v="49009123"/>
    <x v="0"/>
    <x v="0"/>
    <x v="0"/>
    <m/>
    <s v="10"/>
    <s v=" 19"/>
    <s v=" 103"/>
    <n v="41.640349999999998"/>
    <n v="-109.00351000000001"/>
    <s v="4903705658"/>
    <s v="GOVERNMENT-LANMON B-1"/>
    <x v="0"/>
    <s v="NUGGET"/>
    <n v="1134"/>
    <m/>
    <n v="46"/>
    <x v="0"/>
    <n v="4245"/>
    <n v="4291"/>
    <n v="4754"/>
    <m/>
    <x v="0"/>
    <d v="1963-04-08T00:00:00"/>
    <n v="8"/>
    <x v="2"/>
    <n v="51"/>
    <n v="31"/>
    <n v="11279"/>
    <n v="-3"/>
    <x v="0"/>
    <n v="14300"/>
    <n v="5356"/>
    <m/>
    <x v="0"/>
    <n v="220"/>
    <n v="31237"/>
    <x v="0"/>
    <m/>
    <n v="2.5449000000000002"/>
    <n v="2.5509900000000001"/>
    <n v="490.63649999999996"/>
    <n v="0"/>
    <n v="495.73238999999995"/>
    <n v="403.40299999999996"/>
    <n v="87.784839999999988"/>
    <m/>
    <x v="0"/>
    <n v="4.5804"/>
    <n v="495.76823999999993"/>
    <n v="-3.615731439321645E-5"/>
    <n v="31231"/>
    <n v="-9.6049177178715508E-5"/>
    <n v="5.1336165466210519E-3"/>
    <n v="5.14590140055202E-3"/>
    <n v="0.98972048205282692"/>
    <n v="0.81369270447820541"/>
    <n v="0.17706830110779181"/>
    <n v="9.2389944140028029E-3"/>
    <x v="0"/>
    <m/>
    <x v="0"/>
    <m/>
    <m/>
    <x v="0"/>
    <m/>
    <x v="0"/>
    <x v="0"/>
    <m/>
    <x v="0"/>
    <x v="0"/>
    <x v="0"/>
    <m/>
    <x v="0"/>
    <x v="0"/>
    <x v="0"/>
    <x v="0"/>
    <x v="0"/>
    <x v="0"/>
    <x v="0"/>
    <x v="0"/>
    <x v="0"/>
    <x v="0"/>
    <x v="0"/>
    <x v="0"/>
    <x v="0"/>
    <m/>
    <x v="0"/>
    <x v="0"/>
    <x v="0"/>
    <x v="0"/>
    <x v="0"/>
    <s v="DST NO. 6 (BOTTOM)"/>
    <m/>
    <x v="0"/>
    <m/>
    <m/>
    <m/>
    <m/>
  </r>
  <r>
    <x v="0"/>
    <s v="T19N R103W S10 fFRONTIER"/>
    <n v="49004898"/>
    <x v="0"/>
    <x v="0"/>
    <x v="0"/>
    <m/>
    <s v="10"/>
    <s v=" 19"/>
    <s v=" 103"/>
    <n v="41.640349999999998"/>
    <n v="-109.00351000000001"/>
    <s v="4903705658"/>
    <s v="GOVERNMENT-LANMON B-1"/>
    <x v="0"/>
    <s v="FRONTIER"/>
    <m/>
    <n v="1134"/>
    <n v="25"/>
    <x v="0"/>
    <n v="3086"/>
    <n v="3111"/>
    <n v="4754"/>
    <m/>
    <x v="0"/>
    <m/>
    <n v="7.3000001907348633"/>
    <x v="0"/>
    <n v="686"/>
    <n v="242"/>
    <n v="16948"/>
    <n v="-3"/>
    <x v="0"/>
    <n v="27600"/>
    <n v="793"/>
    <m/>
    <x v="0"/>
    <n v="-3"/>
    <n v="45867"/>
    <x v="0"/>
    <m/>
    <n v="34.231400000000001"/>
    <n v="19.914180000000002"/>
    <n v="737.23799999999994"/>
    <n v="0"/>
    <n v="791.38357999999994"/>
    <n v="778.596"/>
    <n v="12.997269999999999"/>
    <m/>
    <x v="0"/>
    <n v="0"/>
    <n v="791.59326999999996"/>
    <n v="-1.324656137580428E-4"/>
    <n v="46260"/>
    <n v="4.2658504021622322E-3"/>
    <n v="4.3255130464041225E-2"/>
    <n v="2.5163751818050108E-2"/>
    <n v="0.93158111771790864"/>
    <n v="0.98358087354633528"/>
    <n v="1.6419126453664772E-2"/>
    <n v="0"/>
    <x v="0"/>
    <m/>
    <x v="0"/>
    <m/>
    <m/>
    <x v="0"/>
    <m/>
    <x v="0"/>
    <x v="0"/>
    <m/>
    <x v="0"/>
    <x v="0"/>
    <x v="0"/>
    <m/>
    <x v="0"/>
    <x v="0"/>
    <x v="0"/>
    <x v="0"/>
    <x v="0"/>
    <x v="0"/>
    <x v="0"/>
    <x v="0"/>
    <x v="0"/>
    <x v="0"/>
    <x v="0"/>
    <x v="0"/>
    <x v="0"/>
    <m/>
    <x v="0"/>
    <x v="0"/>
    <x v="0"/>
    <x v="0"/>
    <x v="0"/>
    <s v="DST"/>
    <m/>
    <x v="0"/>
    <m/>
    <m/>
    <m/>
    <m/>
  </r>
  <r>
    <x v="0"/>
    <s v="T19N R102W S08 fFRONTIER"/>
    <n v="49007457"/>
    <x v="0"/>
    <x v="0"/>
    <x v="87"/>
    <m/>
    <s v="8"/>
    <s v=" 19"/>
    <s v=" 102"/>
    <n v="41.634970000000003"/>
    <n v="-108.92999"/>
    <s v="4903705631"/>
    <s v="UPRR 8-2 UNIT"/>
    <x v="0"/>
    <s v="FRONTIER"/>
    <m/>
    <m/>
    <m/>
    <x v="1"/>
    <n v="4200"/>
    <m/>
    <m/>
    <m/>
    <x v="0"/>
    <d v="1959-06-10T00:00:00"/>
    <n v="7.9000000953674316"/>
    <x v="2"/>
    <n v="722"/>
    <n v="185"/>
    <n v="17967"/>
    <n v="-3"/>
    <x v="0"/>
    <n v="28000"/>
    <n v="2086"/>
    <m/>
    <x v="0"/>
    <n v="432"/>
    <n v="48333"/>
    <x v="0"/>
    <m/>
    <n v="36.027799999999999"/>
    <n v="15.223650000000001"/>
    <n v="781.56449999999995"/>
    <n v="0"/>
    <n v="832.81594999999993"/>
    <n v="789.88"/>
    <n v="34.189539999999994"/>
    <m/>
    <x v="0"/>
    <n v="8.9942400000000013"/>
    <n v="833.06377999999995"/>
    <n v="-1.4876824271102798E-4"/>
    <n v="49386"/>
    <n v="1.0775795904583552E-2"/>
    <n v="4.3260218539282302E-2"/>
    <n v="1.8279729152641713E-2"/>
    <n v="0.93846005230807605"/>
    <n v="0.94816269649846019"/>
    <n v="4.1040723196488021E-2"/>
    <n v="1.0796580305051795E-2"/>
    <x v="0"/>
    <m/>
    <x v="0"/>
    <m/>
    <m/>
    <x v="0"/>
    <m/>
    <x v="0"/>
    <x v="0"/>
    <m/>
    <x v="0"/>
    <x v="0"/>
    <x v="0"/>
    <m/>
    <x v="0"/>
    <x v="0"/>
    <x v="0"/>
    <x v="0"/>
    <x v="0"/>
    <x v="0"/>
    <x v="0"/>
    <x v="0"/>
    <x v="0"/>
    <x v="0"/>
    <x v="0"/>
    <x v="0"/>
    <x v="0"/>
    <m/>
    <x v="0"/>
    <x v="0"/>
    <x v="0"/>
    <x v="0"/>
    <x v="0"/>
    <s v="DST"/>
    <m/>
    <x v="0"/>
    <m/>
    <m/>
    <m/>
    <m/>
  </r>
  <r>
    <x v="0"/>
    <s v="T19N R101W S22 fMESAVERDE/BLAIR"/>
    <n v="49008329"/>
    <x v="0"/>
    <x v="0"/>
    <x v="0"/>
    <m/>
    <s v="22"/>
    <s v=" 19"/>
    <s v=" 101"/>
    <n v="41.611469999999997"/>
    <n v="-108.7854"/>
    <s v="4903706456"/>
    <s v="1 GOVERNMENT-M.L. STEVENSON"/>
    <x v="0"/>
    <s v="MESAVERDE/BLAIR"/>
    <m/>
    <m/>
    <n v="46"/>
    <x v="0"/>
    <n v="2381"/>
    <n v="2427"/>
    <m/>
    <m/>
    <x v="0"/>
    <d v="1967-06-15T00:00:00"/>
    <n v="7.9000000953674316"/>
    <x v="0"/>
    <n v="35"/>
    <n v="21"/>
    <n v="18793"/>
    <n v="60"/>
    <x v="0"/>
    <n v="27600"/>
    <n v="1964"/>
    <m/>
    <x v="0"/>
    <n v="570"/>
    <n v="48046"/>
    <x v="0"/>
    <m/>
    <n v="1.7464999999999999"/>
    <n v="1.7280900000000001"/>
    <n v="817.49549999999999"/>
    <n v="1.5347999999999999"/>
    <n v="822.50489000000005"/>
    <n v="778.596"/>
    <n v="32.189959999999999"/>
    <m/>
    <x v="0"/>
    <n v="11.867400000000002"/>
    <n v="822.65336000000002"/>
    <n v="-9.0246637367544908E-5"/>
    <n v="49040"/>
    <n v="1.0238345384504461E-2"/>
    <n v="2.123391631142764E-3"/>
    <n v="2.1010087854918405E-3"/>
    <n v="0.99577559958336537"/>
    <n v="0.94644480635197303"/>
    <n v="3.9129433568471657E-2"/>
    <n v="1.4425760079555259E-2"/>
    <x v="0"/>
    <m/>
    <x v="0"/>
    <m/>
    <m/>
    <x v="0"/>
    <m/>
    <x v="0"/>
    <x v="0"/>
    <m/>
    <x v="0"/>
    <x v="0"/>
    <x v="0"/>
    <m/>
    <x v="0"/>
    <x v="0"/>
    <x v="0"/>
    <x v="0"/>
    <x v="0"/>
    <x v="0"/>
    <x v="0"/>
    <x v="0"/>
    <x v="0"/>
    <x v="0"/>
    <x v="0"/>
    <x v="0"/>
    <x v="0"/>
    <m/>
    <x v="0"/>
    <x v="0"/>
    <x v="0"/>
    <x v="0"/>
    <x v="0"/>
    <s v="DST NO. 1"/>
    <m/>
    <x v="0"/>
    <m/>
    <m/>
    <m/>
    <m/>
  </r>
  <r>
    <x v="1"/>
    <s v="T19N R100W S23 fMESAVERDE/ALMOND"/>
    <n v="4978"/>
    <x v="0"/>
    <x v="0"/>
    <x v="78"/>
    <s v="NW NW"/>
    <n v="23"/>
    <n v="19"/>
    <n v="100"/>
    <n v="41.613332999999997"/>
    <n v="-108.65777799999999"/>
    <s v="4903724504"/>
    <s v="23-1"/>
    <x v="0"/>
    <s v="MESAVERDE/ALMOND"/>
    <m/>
    <m/>
    <n v="232"/>
    <x v="0"/>
    <n v="1912"/>
    <n v="2144"/>
    <n v="2308"/>
    <n v="2253"/>
    <x v="5"/>
    <d v="2002-02-27T00:00:00"/>
    <n v="7"/>
    <x v="1"/>
    <n v="288"/>
    <n v="309"/>
    <n v="11481"/>
    <n v="0"/>
    <x v="1"/>
    <n v="17580"/>
    <n v="2562"/>
    <n v="0"/>
    <x v="1"/>
    <n v="300"/>
    <n v="32620"/>
    <x v="0"/>
    <s v="INFINITY OIL &amp; GAS OF WYOMING"/>
    <n v="14.3712"/>
    <n v="25.427610000000001"/>
    <n v="499.42349999999999"/>
    <n v="0"/>
    <n v="539.22230999999999"/>
    <n v="495.93180000000001"/>
    <n v="41.991179999999993"/>
    <n v="0"/>
    <x v="1"/>
    <n v="6.2460000000000004"/>
    <n v="544.16898000000003"/>
    <n v="-4.5659126537744643E-3"/>
    <n v="32520"/>
    <n v="-1.5351550506601166E-3"/>
    <n v="2.6651716246681261E-2"/>
    <n v="4.715607928017667E-2"/>
    <n v="0.9261922044731421"/>
    <n v="0.91135624820069672"/>
    <n v="7.7165699522232942E-2"/>
    <n v="1.1478052277070258E-2"/>
    <x v="1"/>
    <n v="40"/>
    <x v="1"/>
    <n v="0"/>
    <n v="0"/>
    <x v="1"/>
    <n v="0"/>
    <x v="1"/>
    <x v="1"/>
    <n v="0"/>
    <x v="1"/>
    <x v="1"/>
    <x v="1"/>
    <n v="0"/>
    <x v="1"/>
    <x v="1"/>
    <x v="1"/>
    <x v="1"/>
    <x v="0"/>
    <x v="0"/>
    <x v="0"/>
    <x v="0"/>
    <x v="0"/>
    <x v="0"/>
    <x v="0"/>
    <x v="0"/>
    <x v="0"/>
    <m/>
    <x v="0"/>
    <x v="0"/>
    <x v="0"/>
    <x v="0"/>
    <x v="0"/>
    <s v="WELLHEAD"/>
    <n v="20020227"/>
    <x v="0"/>
    <s v="CHAMPION TECHNOLOGIES VERNAL UT"/>
    <s v="1912"/>
    <s v="1912-2144"/>
    <d v="2002-03-01T00:00:00"/>
  </r>
  <r>
    <x v="1"/>
    <s v="T19N R100W S23 fLANCE"/>
    <m/>
    <x v="1"/>
    <x v="3"/>
    <x v="0"/>
    <s v="SW NE"/>
    <n v="23"/>
    <n v="19"/>
    <n v="100"/>
    <n v="41.612769999999998"/>
    <n v="-108.64361"/>
    <s v="4903724470"/>
    <s v="23-2 PIPELINE"/>
    <x v="0"/>
    <s v="LANCE"/>
    <m/>
    <m/>
    <m/>
    <x v="0"/>
    <m/>
    <m/>
    <n v="2491"/>
    <n v="2437"/>
    <x v="2"/>
    <d v="2001-11-01T00:00:00"/>
    <n v="9.26"/>
    <x v="0"/>
    <n v="6.82"/>
    <n v="14.3"/>
    <n v="3290"/>
    <n v="30.6"/>
    <x v="1"/>
    <n v="4800"/>
    <n v="753"/>
    <n v="234"/>
    <x v="0"/>
    <n v="171"/>
    <n v="9890"/>
    <x v="0"/>
    <s v="INFINITY OIL AND GAS"/>
    <n v="0.34031800000000001"/>
    <n v="1.176747"/>
    <n v="143.11500000000001"/>
    <n v="0.782748"/>
    <n v="145.41481299999998"/>
    <n v="135.40799999999999"/>
    <n v="12.341669999999999"/>
    <n v="7.79922"/>
    <x v="1"/>
    <n v="3.5602200000000002"/>
    <n v="159.10910999999996"/>
    <n v="-4.4969527730666925E-2"/>
    <n v="9299.7199999999993"/>
    <n v="-3.0760219534208974E-2"/>
    <n v="2.3403255347857858E-3"/>
    <n v="8.0923461353280442E-3"/>
    <n v="0.98956732832988614"/>
    <n v="0.85103863631692755"/>
    <n v="7.7567337281944454E-2"/>
    <n v="2.2375965775938294E-2"/>
    <x v="0"/>
    <n v="2.0299999999999998"/>
    <x v="0"/>
    <m/>
    <m/>
    <x v="1"/>
    <m/>
    <x v="1"/>
    <x v="0"/>
    <n v="0"/>
    <x v="0"/>
    <x v="0"/>
    <x v="0"/>
    <m/>
    <x v="0"/>
    <x v="0"/>
    <x v="0"/>
    <x v="0"/>
    <x v="0"/>
    <x v="0"/>
    <x v="0"/>
    <x v="0"/>
    <x v="0"/>
    <x v="0"/>
    <x v="0"/>
    <x v="0"/>
    <x v="0"/>
    <m/>
    <x v="0"/>
    <x v="0"/>
    <x v="0"/>
    <x v="0"/>
    <x v="0"/>
    <m/>
    <n v="20011101"/>
    <x v="0"/>
    <s v="WYO ANALYTICAL LABS ROCK SPRINGS"/>
    <m/>
    <m/>
    <d v="2001-01-24T00:00:00"/>
  </r>
  <r>
    <x v="1"/>
    <s v="T19N R100W S23 fFOX HILLS"/>
    <m/>
    <x v="1"/>
    <x v="3"/>
    <x v="0"/>
    <s v="SW NE"/>
    <n v="23"/>
    <n v="19"/>
    <n v="100"/>
    <n v="41.612769999999998"/>
    <n v="-108.64361"/>
    <s v="4903724470"/>
    <s v="23-2 PIPELINE"/>
    <x v="0"/>
    <s v="FOX HILLS"/>
    <m/>
    <m/>
    <m/>
    <x v="0"/>
    <m/>
    <m/>
    <n v="2491"/>
    <n v="2437"/>
    <x v="2"/>
    <d v="2001-11-01T00:00:00"/>
    <n v="9.1"/>
    <x v="0"/>
    <n v="6.32"/>
    <n v="16.600000000000001"/>
    <n v="4210"/>
    <n v="25.6"/>
    <x v="1"/>
    <n v="6200"/>
    <n v="903"/>
    <n v="201"/>
    <x v="0"/>
    <n v="115"/>
    <n v="11040"/>
    <x v="0"/>
    <s v="INFINITY OIL AND GAS"/>
    <n v="0.31536800000000004"/>
    <n v="1.3660140000000001"/>
    <n v="183.13499999999999"/>
    <n v="0.65484799999999999"/>
    <n v="185.47122999999999"/>
    <n v="174.90199999999999"/>
    <n v="14.800169999999998"/>
    <n v="6.6993299999999998"/>
    <x v="1"/>
    <n v="2.3943000000000003"/>
    <n v="198.79579999999999"/>
    <n v="-3.4675288171353125E-2"/>
    <n v="11677.52"/>
    <n v="2.8062922361243674E-2"/>
    <n v="1.7003607513682852E-3"/>
    <n v="7.3650991585056079E-3"/>
    <n v="0.99093454009012605"/>
    <n v="0.87980731987295502"/>
    <n v="7.4449108079748152E-2"/>
    <n v="1.2044017026516659E-2"/>
    <x v="0"/>
    <m/>
    <x v="0"/>
    <m/>
    <m/>
    <x v="1"/>
    <m/>
    <x v="1"/>
    <x v="0"/>
    <n v="0"/>
    <x v="0"/>
    <x v="0"/>
    <x v="0"/>
    <m/>
    <x v="0"/>
    <x v="0"/>
    <x v="0"/>
    <x v="0"/>
    <x v="0"/>
    <x v="0"/>
    <x v="0"/>
    <x v="0"/>
    <x v="0"/>
    <x v="0"/>
    <x v="0"/>
    <x v="0"/>
    <x v="0"/>
    <m/>
    <x v="0"/>
    <x v="0"/>
    <x v="0"/>
    <x v="0"/>
    <x v="0"/>
    <m/>
    <n v="20011101"/>
    <x v="0"/>
    <s v="WYO ANALYTICAL LABS ROCK SPRINGS"/>
    <m/>
    <m/>
    <d v="2001-01-24T00:00:00"/>
  </r>
  <r>
    <x v="1"/>
    <s v="T19N R099W S35 fMESAVERDE/ALMOND"/>
    <n v="4410"/>
    <x v="0"/>
    <x v="0"/>
    <x v="78"/>
    <s v="SW SW"/>
    <n v="35"/>
    <n v="19"/>
    <n v="99"/>
    <n v="41.573709999999998"/>
    <n v="-108.536828"/>
    <s v="4903725351"/>
    <s v="MONELL 25-35"/>
    <x v="0"/>
    <s v="MESAVERDE/ALMOND"/>
    <m/>
    <m/>
    <m/>
    <x v="0"/>
    <s v="4559"/>
    <m/>
    <n v="4926"/>
    <m/>
    <x v="5"/>
    <d v="2004-01-22T00:00:00"/>
    <n v="7.31"/>
    <x v="1"/>
    <n v="288"/>
    <n v="204"/>
    <n v="6465"/>
    <m/>
    <x v="1"/>
    <n v="9200"/>
    <n v="3087"/>
    <m/>
    <x v="0"/>
    <n v="108"/>
    <n v="19353"/>
    <x v="0"/>
    <s v="ANADARKO PETROLEUM"/>
    <n v="14.3712"/>
    <n v="16.78716"/>
    <n v="281.22750000000002"/>
    <n v="0"/>
    <n v="312.38585999999998"/>
    <n v="259.53199999999998"/>
    <n v="50.595929999999996"/>
    <n v="0"/>
    <x v="1"/>
    <n v="2.2485600000000003"/>
    <n v="312.37648999999999"/>
    <n v="1.4997702726468532E-5"/>
    <n v="19352"/>
    <n v="-2.5836455238341301E-5"/>
    <n v="4.6004643103884413E-2"/>
    <n v="5.3738539894219291E-2"/>
    <n v="0.9002568170018963"/>
    <n v="0.83083077090724722"/>
    <n v="0.16197099211915722"/>
    <n v="7.198236973595549E-3"/>
    <x v="0"/>
    <n v="1"/>
    <x v="0"/>
    <m/>
    <m/>
    <x v="0"/>
    <m/>
    <x v="0"/>
    <x v="0"/>
    <m/>
    <x v="0"/>
    <x v="0"/>
    <x v="0"/>
    <m/>
    <x v="0"/>
    <x v="0"/>
    <x v="0"/>
    <x v="0"/>
    <x v="0"/>
    <x v="0"/>
    <x v="0"/>
    <x v="0"/>
    <x v="0"/>
    <x v="0"/>
    <x v="0"/>
    <x v="0"/>
    <x v="0"/>
    <m/>
    <x v="0"/>
    <x v="0"/>
    <x v="0"/>
    <x v="0"/>
    <x v="0"/>
    <s v="WELLHEAD"/>
    <n v="2004122"/>
    <x v="0"/>
    <s v="CHAMPION TECHNOLOGIES VERNAL UT"/>
    <m/>
    <m/>
    <d v="2004-01-28T00:00:00"/>
  </r>
  <r>
    <x v="1"/>
    <s v="T19N R099W S26 fMESAVERDE/ALMOND"/>
    <n v="4122"/>
    <x v="0"/>
    <x v="0"/>
    <x v="78"/>
    <s v="SE SE"/>
    <n v="26"/>
    <n v="19"/>
    <n v="99"/>
    <n v="41.589480000000002"/>
    <n v="-108.52481"/>
    <s v="4903705521"/>
    <s v="MONELL UNIT 18"/>
    <x v="0"/>
    <s v="MESAVERDE/ALMOND"/>
    <m/>
    <m/>
    <m/>
    <x v="0"/>
    <s v="4689"/>
    <m/>
    <n v="4787"/>
    <m/>
    <x v="2"/>
    <d v="2000-11-13T00:00:00"/>
    <n v="7.3"/>
    <x v="1"/>
    <n v="240"/>
    <n v="79"/>
    <n v="13145"/>
    <n v="50"/>
    <x v="1"/>
    <n v="19300"/>
    <n v="2196"/>
    <m/>
    <x v="0"/>
    <n v="7"/>
    <n v="37350"/>
    <x v="0"/>
    <s v="ANADARKO"/>
    <n v="11.975999999999999"/>
    <n v="6.5009100000000002"/>
    <n v="571.8075"/>
    <n v="1.2789999999999999"/>
    <n v="591.56340999999998"/>
    <n v="544.45299999999997"/>
    <n v="35.992439999999995"/>
    <n v="0"/>
    <x v="1"/>
    <n v="0.14574000000000001"/>
    <n v="580.59118000000001"/>
    <n v="9.3607362830869997E-3"/>
    <n v="35017"/>
    <n v="-3.2238451227769561E-2"/>
    <n v="2.0244659824379604E-2"/>
    <n v="1.0989371367644257E-2"/>
    <n v="0.96876596880797616"/>
    <n v="0.9377562366689759"/>
    <n v="6.1992743327585503E-2"/>
    <n v="2.5102000343856412E-4"/>
    <x v="0"/>
    <n v="0.11"/>
    <x v="0"/>
    <m/>
    <n v="0.26700000000000002"/>
    <x v="3"/>
    <m/>
    <x v="0"/>
    <x v="0"/>
    <m/>
    <x v="0"/>
    <x v="0"/>
    <x v="0"/>
    <n v="27.5"/>
    <x v="0"/>
    <x v="0"/>
    <x v="0"/>
    <x v="0"/>
    <x v="0"/>
    <x v="0"/>
    <x v="0"/>
    <x v="0"/>
    <x v="0"/>
    <x v="6"/>
    <x v="1"/>
    <x v="0"/>
    <x v="0"/>
    <n v="0.09"/>
    <x v="0"/>
    <x v="0"/>
    <x v="0"/>
    <x v="7"/>
    <x v="0"/>
    <m/>
    <n v="20001113"/>
    <x v="0"/>
    <s v="NORWEST LABS CALGARY ALTA ID No C00-10734-02"/>
    <m/>
    <m/>
    <d v="2000-11-15T00:00:00"/>
  </r>
  <r>
    <x v="1"/>
    <s v="T19N R099W S26 fMESAVERDE/ALMOND"/>
    <n v="4123"/>
    <x v="0"/>
    <x v="0"/>
    <x v="78"/>
    <s v="SE NE"/>
    <n v="26"/>
    <n v="19"/>
    <n v="99"/>
    <n v="41.596710000000002"/>
    <n v="-108.52477"/>
    <s v="4903705546"/>
    <s v="MONELL #7"/>
    <x v="0"/>
    <s v="MESAVERDE/ALMOND"/>
    <m/>
    <m/>
    <m/>
    <x v="0"/>
    <s v="4645"/>
    <m/>
    <n v="4780"/>
    <m/>
    <x v="2"/>
    <d v="2000-11-13T00:00:00"/>
    <n v="7.5"/>
    <x v="1"/>
    <n v="36"/>
    <n v="27"/>
    <n v="6990"/>
    <n v="35"/>
    <x v="1"/>
    <n v="7600"/>
    <n v="5222"/>
    <m/>
    <x v="0"/>
    <n v="12"/>
    <n v="19300"/>
    <x v="0"/>
    <s v="ANADARKO"/>
    <n v="1.7964"/>
    <n v="2.2218300000000002"/>
    <n v="304.065"/>
    <n v="0.89529999999999998"/>
    <n v="308.97853000000003"/>
    <n v="214.39599999999999"/>
    <n v="85.588579999999993"/>
    <n v="0"/>
    <x v="1"/>
    <n v="0.24984000000000001"/>
    <n v="300.23442"/>
    <n v="1.4353125618882582E-2"/>
    <n v="19922"/>
    <n v="1.5858446790066798E-2"/>
    <n v="5.813996202260396E-3"/>
    <n v="7.1908879882365932E-3"/>
    <n v="0.98699511580950294"/>
    <n v="0.71409533923525481"/>
    <n v="0.28507251100656611"/>
    <n v="8.3214975817895898E-4"/>
    <x v="0"/>
    <n v="4.4999999999999998E-2"/>
    <x v="0"/>
    <m/>
    <n v="0.47599999999999998"/>
    <x v="3"/>
    <m/>
    <x v="0"/>
    <x v="0"/>
    <m/>
    <x v="0"/>
    <x v="0"/>
    <x v="0"/>
    <n v="6.45"/>
    <x v="0"/>
    <x v="0"/>
    <x v="0"/>
    <x v="0"/>
    <x v="0"/>
    <x v="0"/>
    <x v="0"/>
    <x v="0"/>
    <x v="0"/>
    <x v="7"/>
    <x v="2"/>
    <x v="0"/>
    <x v="0"/>
    <n v="0.35"/>
    <x v="0"/>
    <x v="0"/>
    <x v="0"/>
    <x v="8"/>
    <x v="0"/>
    <m/>
    <n v="20001113"/>
    <x v="0"/>
    <s v="NORWEST LABS CALGARY ALTA ID No C00-10734-01"/>
    <m/>
    <m/>
    <d v="2000-11-15T00:00:00"/>
  </r>
  <r>
    <x v="0"/>
    <s v="T19N R099W S18 fMESAVERDE/ALMOND"/>
    <n v="49007202"/>
    <x v="0"/>
    <x v="0"/>
    <x v="80"/>
    <m/>
    <s v="18"/>
    <s v=" 19"/>
    <s v=" 99"/>
    <n v="41.622570000000003"/>
    <n v="-108.60359"/>
    <s v="4903705599"/>
    <s v="1 LEON"/>
    <x v="0"/>
    <s v="MESAVERDE/ALMOND"/>
    <m/>
    <m/>
    <n v="27"/>
    <x v="0"/>
    <n v="3352"/>
    <n v="3379"/>
    <m/>
    <m/>
    <x v="1"/>
    <d v="1960-09-07T00:00:00"/>
    <n v="8.3000001907348633"/>
    <x v="0"/>
    <n v="77"/>
    <n v="197"/>
    <n v="18904"/>
    <n v="-3"/>
    <x v="0"/>
    <n v="26800"/>
    <n v="4002"/>
    <m/>
    <x v="0"/>
    <n v="1004"/>
    <n v="48953"/>
    <x v="0"/>
    <m/>
    <n v="3.8422999999999998"/>
    <n v="16.211130000000001"/>
    <n v="822.32399999999996"/>
    <n v="0"/>
    <n v="842.37743"/>
    <n v="756.02800000000002"/>
    <n v="65.592779999999991"/>
    <m/>
    <x v="0"/>
    <n v="20.903280000000002"/>
    <n v="842.52405999999996"/>
    <n v="-8.70258592981357E-5"/>
    <n v="50978"/>
    <n v="2.0263982147681901E-2"/>
    <n v="4.561257060270477E-3"/>
    <n v="1.9244497089624068E-2"/>
    <n v="0.97619424585010539"/>
    <n v="0.89733698524882488"/>
    <n v="7.7852708443720872E-2"/>
    <n v="2.4810306307454299E-2"/>
    <x v="0"/>
    <m/>
    <x v="0"/>
    <m/>
    <m/>
    <x v="0"/>
    <m/>
    <x v="0"/>
    <x v="0"/>
    <m/>
    <x v="0"/>
    <x v="0"/>
    <x v="0"/>
    <m/>
    <x v="0"/>
    <x v="0"/>
    <x v="0"/>
    <x v="0"/>
    <x v="0"/>
    <x v="0"/>
    <x v="0"/>
    <x v="0"/>
    <x v="0"/>
    <x v="0"/>
    <x v="0"/>
    <x v="0"/>
    <x v="0"/>
    <m/>
    <x v="0"/>
    <x v="0"/>
    <x v="0"/>
    <x v="0"/>
    <x v="0"/>
    <s v="PRODUCTION WATER"/>
    <m/>
    <x v="0"/>
    <m/>
    <m/>
    <m/>
    <m/>
  </r>
  <r>
    <x v="1"/>
    <s v="T19N R099W S15 fMESAVERDE/ALMOND"/>
    <m/>
    <x v="1"/>
    <x v="3"/>
    <x v="78"/>
    <s v="NW SW"/>
    <n v="15"/>
    <n v="19"/>
    <n v="99"/>
    <n v="41.622109999999999"/>
    <n v="-108.55861"/>
    <s v="4903722433"/>
    <s v="118 ARCH"/>
    <x v="0"/>
    <s v="MESAVERDE/ALMOND"/>
    <m/>
    <m/>
    <m/>
    <x v="0"/>
    <m/>
    <m/>
    <n v="4215"/>
    <n v="4135"/>
    <x v="2"/>
    <d v="1987-01-07T00:00:00"/>
    <n v="6.7"/>
    <x v="0"/>
    <n v="620"/>
    <n v="134.19999999999999"/>
    <n v="3174"/>
    <n v="0"/>
    <x v="1"/>
    <n v="6200"/>
    <n v="353.8"/>
    <n v="0"/>
    <x v="1"/>
    <n v="0"/>
    <n v="10489.5"/>
    <x v="0"/>
    <s v="RME PETROLEUM COMPANY"/>
    <n v="30.937999999999999"/>
    <n v="11.043317999999999"/>
    <n v="138.06899999999999"/>
    <n v="0"/>
    <n v="180.050318"/>
    <n v="174.90199999999999"/>
    <n v="5.7987819999999992"/>
    <n v="0"/>
    <x v="1"/>
    <n v="0"/>
    <n v="180.70078199999998"/>
    <n v="-1.8030825131232341E-3"/>
    <n v="10482"/>
    <n v="-3.5762820971318218E-4"/>
    <n v="0.17182974372752843"/>
    <n v="6.1334620914138008E-2"/>
    <n v="0.76683563535833343"/>
    <n v="0.96790948032532598"/>
    <n v="3.2090519674674127E-2"/>
    <n v="0"/>
    <x v="1"/>
    <n v="0"/>
    <x v="1"/>
    <n v="0"/>
    <n v="0"/>
    <x v="0"/>
    <n v="0"/>
    <x v="0"/>
    <x v="1"/>
    <m/>
    <x v="1"/>
    <x v="1"/>
    <x v="1"/>
    <n v="0"/>
    <x v="1"/>
    <x v="1"/>
    <x v="1"/>
    <x v="1"/>
    <x v="0"/>
    <x v="0"/>
    <x v="0"/>
    <x v="0"/>
    <x v="0"/>
    <x v="0"/>
    <x v="0"/>
    <x v="0"/>
    <x v="0"/>
    <m/>
    <x v="0"/>
    <x v="0"/>
    <x v="0"/>
    <x v="0"/>
    <x v="0"/>
    <m/>
    <n v="19870107"/>
    <x v="1"/>
    <m/>
    <m/>
    <m/>
    <m/>
  </r>
  <r>
    <x v="0"/>
    <s v="T19N R099W S12 fMESAVERDE"/>
    <n v="49008077"/>
    <x v="0"/>
    <x v="0"/>
    <x v="88"/>
    <m/>
    <s v="12"/>
    <s v=" 19"/>
    <s v=" 99"/>
    <n v="41.63982"/>
    <n v="-108.50620000000001"/>
    <s v="4903705647"/>
    <s v="NO. 41 ARCH 12-5"/>
    <x v="0"/>
    <s v="MESAVERDE"/>
    <m/>
    <m/>
    <m/>
    <x v="1"/>
    <n v="4700"/>
    <m/>
    <m/>
    <m/>
    <x v="4"/>
    <m/>
    <n v="8"/>
    <x v="0"/>
    <n v="82"/>
    <n v="26"/>
    <n v="6979"/>
    <n v="-3"/>
    <x v="0"/>
    <n v="5200"/>
    <n v="9882"/>
    <m/>
    <x v="0"/>
    <n v="53"/>
    <n v="17207"/>
    <x v="0"/>
    <m/>
    <n v="4.0918000000000001"/>
    <n v="2.1395400000000002"/>
    <n v="303.5865"/>
    <n v="0"/>
    <n v="309.81783999999999"/>
    <n v="146.69200000000001"/>
    <n v="161.96597999999997"/>
    <m/>
    <x v="0"/>
    <n v="1.1034600000000001"/>
    <n v="309.76143999999994"/>
    <n v="9.1029512801095124E-5"/>
    <n v="22216"/>
    <n v="0.12705780889328563"/>
    <n v="1.3207115510197863E-2"/>
    <n v="6.9057998725961045E-3"/>
    <n v="0.97988708461720608"/>
    <n v="0.47356443074386545"/>
    <n v="0.52287327951471307"/>
    <n v="3.5622897414216577E-3"/>
    <x v="0"/>
    <m/>
    <x v="0"/>
    <m/>
    <m/>
    <x v="0"/>
    <m/>
    <x v="0"/>
    <x v="0"/>
    <m/>
    <x v="0"/>
    <x v="0"/>
    <x v="0"/>
    <m/>
    <x v="0"/>
    <x v="0"/>
    <x v="0"/>
    <x v="0"/>
    <x v="0"/>
    <x v="0"/>
    <x v="0"/>
    <x v="0"/>
    <x v="0"/>
    <x v="0"/>
    <x v="0"/>
    <x v="0"/>
    <x v="0"/>
    <m/>
    <x v="0"/>
    <x v="0"/>
    <x v="0"/>
    <x v="0"/>
    <x v="0"/>
    <s v="PRODUCTION TEST"/>
    <m/>
    <x v="0"/>
    <m/>
    <m/>
    <m/>
    <m/>
  </r>
  <r>
    <x v="0"/>
    <s v="T19N R099W S12 fMESAVERDE"/>
    <n v="49008076"/>
    <x v="0"/>
    <x v="0"/>
    <x v="88"/>
    <m/>
    <s v="12"/>
    <s v=" 19"/>
    <s v=" 99"/>
    <n v="41.633400000000002"/>
    <n v="-108.5164"/>
    <s v="4903705624"/>
    <s v="UNIT NO. 11"/>
    <x v="0"/>
    <s v="MESAVERDE"/>
    <m/>
    <m/>
    <n v="122"/>
    <x v="0"/>
    <n v="4671"/>
    <n v="4793"/>
    <m/>
    <m/>
    <x v="1"/>
    <m/>
    <n v="8.1999998092651367"/>
    <x v="0"/>
    <n v="149"/>
    <n v="192"/>
    <n v="7800"/>
    <n v="-3"/>
    <x v="0"/>
    <n v="8600"/>
    <n v="7198"/>
    <m/>
    <x v="0"/>
    <n v="94"/>
    <n v="20380"/>
    <x v="0"/>
    <m/>
    <n v="7.4351000000000003"/>
    <n v="15.79968"/>
    <n v="339.3"/>
    <n v="0"/>
    <n v="362.53477999999996"/>
    <n v="242.60599999999999"/>
    <n v="117.97521999999999"/>
    <m/>
    <x v="0"/>
    <n v="1.9570800000000002"/>
    <n v="362.53829999999999"/>
    <n v="-4.8546830617918841E-6"/>
    <n v="24027"/>
    <n v="8.2126691737789081E-2"/>
    <n v="2.0508652990479978E-2"/>
    <n v="4.3581142752703625E-2"/>
    <n v="0.93591020425681637"/>
    <n v="0.66918722794253738"/>
    <n v="0.32541450103340802"/>
    <n v="5.3982710240545627E-3"/>
    <x v="0"/>
    <m/>
    <x v="0"/>
    <m/>
    <m/>
    <x v="0"/>
    <m/>
    <x v="0"/>
    <x v="0"/>
    <m/>
    <x v="0"/>
    <x v="0"/>
    <x v="0"/>
    <m/>
    <x v="0"/>
    <x v="0"/>
    <x v="0"/>
    <x v="0"/>
    <x v="0"/>
    <x v="0"/>
    <x v="0"/>
    <x v="0"/>
    <x v="0"/>
    <x v="0"/>
    <x v="0"/>
    <x v="0"/>
    <x v="0"/>
    <m/>
    <x v="0"/>
    <x v="0"/>
    <x v="0"/>
    <x v="0"/>
    <x v="0"/>
    <s v="PRODUCTION"/>
    <m/>
    <x v="0"/>
    <m/>
    <m/>
    <m/>
    <m/>
  </r>
  <r>
    <x v="0"/>
    <s v="T19N R099W S11 fMESAVERDE/ROCK SPRINGS"/>
    <n v="49009219"/>
    <x v="0"/>
    <x v="0"/>
    <x v="88"/>
    <m/>
    <s v="11"/>
    <s v=" 19"/>
    <s v=" 99"/>
    <n v="41.637099999999997"/>
    <n v="-108.53104999999999"/>
    <s v="4903705634"/>
    <s v="55 UNIT"/>
    <x v="0"/>
    <s v="MESAVERDE/ROCK SPRINGS"/>
    <m/>
    <m/>
    <n v="20"/>
    <x v="0"/>
    <n v="6220"/>
    <n v="6240"/>
    <m/>
    <m/>
    <x v="0"/>
    <d v="1961-12-05T00:00:00"/>
    <n v="8.6999998092651367"/>
    <x v="2"/>
    <n v="86"/>
    <n v="52"/>
    <n v="13218"/>
    <n v="-3"/>
    <x v="0"/>
    <n v="19000"/>
    <n v="2075"/>
    <m/>
    <x v="0"/>
    <n v="580"/>
    <n v="34008"/>
    <x v="0"/>
    <m/>
    <n v="4.2914000000000003"/>
    <n v="4.2790800000000004"/>
    <n v="574.98299999999995"/>
    <n v="0"/>
    <n v="583.55347999999992"/>
    <n v="535.99"/>
    <n v="34.009249999999994"/>
    <m/>
    <x v="0"/>
    <n v="12.075600000000001"/>
    <n v="582.07484999999997"/>
    <n v="1.2685261347413826E-3"/>
    <n v="35005"/>
    <n v="1.4446553547882284E-2"/>
    <n v="7.3539103905266761E-3"/>
    <n v="7.3327983580870788E-3"/>
    <n v="0.98531329125138634"/>
    <n v="0.92082659128804489"/>
    <n v="5.8427623182826051E-2"/>
    <n v="2.0745785529129118E-2"/>
    <x v="0"/>
    <m/>
    <x v="0"/>
    <m/>
    <m/>
    <x v="0"/>
    <m/>
    <x v="0"/>
    <x v="0"/>
    <m/>
    <x v="0"/>
    <x v="0"/>
    <x v="0"/>
    <m/>
    <x v="0"/>
    <x v="0"/>
    <x v="0"/>
    <x v="0"/>
    <x v="0"/>
    <x v="0"/>
    <x v="0"/>
    <x v="0"/>
    <x v="0"/>
    <x v="0"/>
    <x v="0"/>
    <x v="0"/>
    <x v="0"/>
    <m/>
    <x v="0"/>
    <x v="0"/>
    <x v="0"/>
    <x v="0"/>
    <x v="0"/>
    <s v="TEST NO. 2"/>
    <m/>
    <x v="0"/>
    <m/>
    <m/>
    <m/>
    <m/>
  </r>
  <r>
    <x v="1"/>
    <s v="T19N R099W S04 fMESAVERDE/ERICSON"/>
    <m/>
    <x v="1"/>
    <x v="3"/>
    <x v="80"/>
    <s v="SW SW"/>
    <n v="4"/>
    <n v="19"/>
    <n v="99"/>
    <n v="41.647480000000002"/>
    <n v="-108.57795"/>
    <s v="4903705680"/>
    <s v="GOVT CHAPIN NO. 1"/>
    <x v="0"/>
    <s v="MESAVERDE/ERICSON"/>
    <m/>
    <m/>
    <m/>
    <x v="0"/>
    <n v="4000"/>
    <m/>
    <m/>
    <m/>
    <x v="0"/>
    <d v="1959-12-03T00:00:00"/>
    <n v="8.6999999999999993"/>
    <x v="0"/>
    <n v="6"/>
    <n v="3"/>
    <n v="362"/>
    <n v="0"/>
    <x v="1"/>
    <n v="60"/>
    <n v="488"/>
    <n v="96"/>
    <x v="1"/>
    <n v="163"/>
    <n v="1226"/>
    <x v="0"/>
    <s v="CODY ENERGY"/>
    <n v="0.2994"/>
    <n v="0.24687000000000001"/>
    <n v="15.746999999999998"/>
    <n v="0"/>
    <n v="16.29327"/>
    <n v="1.6925999999999999"/>
    <n v="7.9983199999999988"/>
    <n v="3.1996799999999999"/>
    <x v="1"/>
    <n v="3.3936600000000001"/>
    <n v="16.28426"/>
    <n v="2.7657099847655617E-4"/>
    <n v="1178"/>
    <n v="-1.9966722129783693E-2"/>
    <n v="1.8375685175535665E-2"/>
    <n v="1.5151654640228758E-2"/>
    <n v="0.9664726601842355"/>
    <n v="0.10394086068387509"/>
    <n v="0.49116877279041227"/>
    <n v="0.20840124144419214"/>
    <x v="1"/>
    <n v="0"/>
    <x v="1"/>
    <n v="99"/>
    <n v="9.8000000000000007"/>
    <x v="0"/>
    <n v="0"/>
    <x v="0"/>
    <x v="1"/>
    <m/>
    <x v="1"/>
    <x v="1"/>
    <x v="1"/>
    <n v="0"/>
    <x v="1"/>
    <x v="1"/>
    <x v="1"/>
    <x v="1"/>
    <x v="0"/>
    <x v="0"/>
    <x v="0"/>
    <x v="0"/>
    <x v="0"/>
    <x v="0"/>
    <x v="0"/>
    <x v="0"/>
    <x v="0"/>
    <m/>
    <x v="0"/>
    <x v="0"/>
    <x v="0"/>
    <x v="0"/>
    <x v="0"/>
    <s v="PRIMARY ALKALINITY 65.42"/>
    <n v="19591203"/>
    <x v="3"/>
    <s v="CHEMICAL AND GEOLOGICAL LABORATORIES LAB No 14911"/>
    <m/>
    <m/>
    <d v="1959-12-04T00:00:00"/>
  </r>
  <r>
    <x v="0"/>
    <s v="T19N R099W S04 fMESAVERDE/ERICSON"/>
    <n v="49007967"/>
    <x v="0"/>
    <x v="0"/>
    <x v="80"/>
    <m/>
    <s v="4"/>
    <s v=" 19"/>
    <s v=" 99"/>
    <n v="41.647449999999999"/>
    <n v="-108.57938"/>
    <s v="4903705680"/>
    <s v="GOVT CHAPIN NO. 1"/>
    <x v="0"/>
    <s v="MESAVERDE/ERICSON"/>
    <m/>
    <m/>
    <n v="60"/>
    <x v="0"/>
    <n v="3680"/>
    <n v="3740"/>
    <m/>
    <m/>
    <x v="1"/>
    <m/>
    <n v="8.3999996185302734"/>
    <x v="0"/>
    <n v="77"/>
    <n v="47"/>
    <n v="20993"/>
    <n v="-3"/>
    <x v="0"/>
    <n v="30000"/>
    <n v="3477"/>
    <m/>
    <x v="0"/>
    <n v="783"/>
    <n v="53660"/>
    <x v="0"/>
    <m/>
    <n v="3.8422999999999998"/>
    <n v="3.8676300000000001"/>
    <n v="913.19549999999992"/>
    <n v="0"/>
    <n v="920.90542999999991"/>
    <n v="846.3"/>
    <n v="56.988029999999995"/>
    <m/>
    <x v="0"/>
    <n v="16.302060000000001"/>
    <n v="919.59008999999992"/>
    <n v="7.1466623292839747E-4"/>
    <n v="55371"/>
    <n v="1.5692784620887638E-2"/>
    <n v="4.1723068133065521E-3"/>
    <n v="4.1998123520674653E-3"/>
    <n v="0.99162788083462605"/>
    <n v="0.92030134861501178"/>
    <n v="6.1971122372577979E-2"/>
    <n v="1.7727529012410304E-2"/>
    <x v="0"/>
    <m/>
    <x v="0"/>
    <m/>
    <m/>
    <x v="0"/>
    <m/>
    <x v="0"/>
    <x v="0"/>
    <m/>
    <x v="0"/>
    <x v="0"/>
    <x v="0"/>
    <m/>
    <x v="0"/>
    <x v="0"/>
    <x v="0"/>
    <x v="0"/>
    <x v="0"/>
    <x v="0"/>
    <x v="0"/>
    <x v="0"/>
    <x v="0"/>
    <x v="0"/>
    <x v="0"/>
    <x v="0"/>
    <x v="0"/>
    <m/>
    <x v="0"/>
    <x v="0"/>
    <x v="0"/>
    <x v="0"/>
    <x v="0"/>
    <s v="PRODUCTION"/>
    <m/>
    <x v="0"/>
    <m/>
    <m/>
    <m/>
    <m/>
  </r>
  <r>
    <x v="0"/>
    <s v="T19N R099W S01 fMESAVERDE"/>
    <n v="49012597"/>
    <x v="0"/>
    <x v="0"/>
    <x v="88"/>
    <m/>
    <s v="1"/>
    <s v=" 19"/>
    <s v=" 99"/>
    <n v="41.657330000000002"/>
    <n v="-108.52121"/>
    <s v="4903705697"/>
    <s v="UNIT NO. 49 1-3"/>
    <x v="0"/>
    <s v="MESAVERDE"/>
    <m/>
    <m/>
    <n v="8"/>
    <x v="0"/>
    <n v="4934"/>
    <n v="4942"/>
    <m/>
    <m/>
    <x v="0"/>
    <m/>
    <n v="7.1999998092651367"/>
    <x v="0"/>
    <n v="73"/>
    <n v="198"/>
    <n v="32458"/>
    <n v="-3"/>
    <x v="0"/>
    <n v="48000"/>
    <n v="4685"/>
    <m/>
    <x v="0"/>
    <n v="68"/>
    <n v="83194"/>
    <x v="0"/>
    <m/>
    <n v="3.6427"/>
    <n v="16.293420000000001"/>
    <n v="1411.923"/>
    <n v="0"/>
    <n v="1431.8591200000001"/>
    <n v="1354.08"/>
    <n v="76.787149999999997"/>
    <m/>
    <x v="0"/>
    <n v="1.4157600000000001"/>
    <n v="1432.2829100000001"/>
    <n v="-1.4796403095975434E-4"/>
    <n v="85476"/>
    <n v="1.3529376889784787E-2"/>
    <n v="2.5440351980996565E-3"/>
    <n v="1.1379206077201226E-2"/>
    <n v="0.98607675872469902"/>
    <n v="0.94539981629746583"/>
    <n v="5.3611719768408041E-2"/>
    <n v="9.8846393412597511E-4"/>
    <x v="0"/>
    <m/>
    <x v="0"/>
    <m/>
    <m/>
    <x v="0"/>
    <m/>
    <x v="0"/>
    <x v="0"/>
    <m/>
    <x v="0"/>
    <x v="0"/>
    <x v="0"/>
    <m/>
    <x v="0"/>
    <x v="0"/>
    <x v="0"/>
    <x v="0"/>
    <x v="0"/>
    <x v="0"/>
    <x v="0"/>
    <x v="0"/>
    <x v="0"/>
    <x v="0"/>
    <x v="0"/>
    <x v="0"/>
    <x v="0"/>
    <m/>
    <x v="0"/>
    <x v="0"/>
    <x v="0"/>
    <x v="0"/>
    <x v="0"/>
    <s v="DST NO. 1A"/>
    <m/>
    <x v="0"/>
    <m/>
    <m/>
    <m/>
    <m/>
  </r>
  <r>
    <x v="1"/>
    <s v="T19N R098W S36 fNUGGET"/>
    <m/>
    <x v="1"/>
    <x v="3"/>
    <x v="89"/>
    <s v="SE SW"/>
    <n v="36"/>
    <n v="19"/>
    <n v="98"/>
    <n v="41.573587000000003"/>
    <n v="-108.40065300000001"/>
    <s v="4903721114"/>
    <s v="32 TRU"/>
    <x v="0"/>
    <s v="NUGGET"/>
    <m/>
    <m/>
    <m/>
    <x v="0"/>
    <m/>
    <m/>
    <n v="15903"/>
    <m/>
    <x v="1"/>
    <d v="1979-04-18T00:00:00"/>
    <n v="8.3000000000000007"/>
    <x v="0"/>
    <n v="94"/>
    <n v="74"/>
    <n v="1071"/>
    <n v="154"/>
    <x v="1"/>
    <n v="1900"/>
    <n v="293"/>
    <n v="72"/>
    <x v="1"/>
    <n v="24"/>
    <n v="3533"/>
    <x v="0"/>
    <s v="TEXACO"/>
    <n v="4.6905999999999999"/>
    <n v="6.0894599999999999"/>
    <n v="46.588499999999996"/>
    <n v="3.9393199999999999"/>
    <n v="61.307879999999997"/>
    <n v="53.598999999999997"/>
    <n v="4.8022699999999992"/>
    <n v="2.3997599999999997"/>
    <x v="1"/>
    <n v="0.49968000000000001"/>
    <n v="61.300709999999995"/>
    <n v="5.847877379555641E-5"/>
    <n v="3682"/>
    <n v="2.065142065142065E-2"/>
    <n v="7.6508925116967025E-2"/>
    <n v="9.9325894159119521E-2"/>
    <n v="0.82416518072391343"/>
    <n v="0.87436181408013058"/>
    <n v="7.8339549411417908E-2"/>
    <n v="8.1512922117867818E-3"/>
    <x v="1"/>
    <n v="0"/>
    <x v="1"/>
    <n v="3544"/>
    <n v="1.6"/>
    <x v="0"/>
    <n v="1.8"/>
    <x v="0"/>
    <x v="1"/>
    <m/>
    <x v="1"/>
    <x v="1"/>
    <x v="1"/>
    <n v="0"/>
    <x v="1"/>
    <x v="1"/>
    <x v="1"/>
    <x v="1"/>
    <x v="0"/>
    <x v="0"/>
    <x v="0"/>
    <x v="0"/>
    <x v="0"/>
    <x v="0"/>
    <x v="0"/>
    <x v="0"/>
    <x v="0"/>
    <m/>
    <x v="0"/>
    <x v="0"/>
    <x v="0"/>
    <x v="0"/>
    <x v="0"/>
    <s v="PRODUCTION"/>
    <n v="19790418"/>
    <x v="1"/>
    <m/>
    <m/>
    <m/>
    <m/>
  </r>
  <r>
    <x v="0"/>
    <s v="T19N R098W S36 fMESAVERDE/ALMOND"/>
    <n v="49009206"/>
    <x v="0"/>
    <x v="0"/>
    <x v="89"/>
    <m/>
    <s v="36"/>
    <s v=" 19"/>
    <s v=" 98"/>
    <n v="41.573839999999997"/>
    <n v="-108.39431999999999"/>
    <s v="4903705478"/>
    <s v="UNIT NO. 10"/>
    <x v="0"/>
    <s v="MESAVERDE/ALMOND"/>
    <n v="3"/>
    <m/>
    <n v="91"/>
    <x v="0"/>
    <n v="6837"/>
    <n v="6928"/>
    <n v="6928"/>
    <n v="6892"/>
    <x v="0"/>
    <d v="1957-08-08T00:00:00"/>
    <n v="7.1999998092651367"/>
    <x v="2"/>
    <n v="308"/>
    <n v="187"/>
    <n v="21935"/>
    <n v="-3"/>
    <x v="0"/>
    <n v="32000"/>
    <n v="1660"/>
    <m/>
    <x v="0"/>
    <n v="4749"/>
    <n v="60996"/>
    <x v="0"/>
    <m/>
    <n v="15.369199999999999"/>
    <n v="15.38823"/>
    <n v="954.17250000000001"/>
    <n v="0"/>
    <n v="984.9299299999999"/>
    <n v="902.72"/>
    <n v="27.207399999999996"/>
    <m/>
    <x v="0"/>
    <n v="98.87418000000001"/>
    <n v="1028.8015799999998"/>
    <n v="-2.1786245972781119E-2"/>
    <n v="60833"/>
    <n v="-1.3379408843542998E-3"/>
    <n v="1.5604358779106247E-2"/>
    <n v="1.5623679950511811E-2"/>
    <n v="0.9687719612703819"/>
    <n v="0.87744810811818552"/>
    <n v="2.644572143833605E-2"/>
    <n v="9.6106170443478536E-2"/>
    <x v="0"/>
    <m/>
    <x v="0"/>
    <m/>
    <m/>
    <x v="0"/>
    <m/>
    <x v="0"/>
    <x v="0"/>
    <m/>
    <x v="0"/>
    <x v="0"/>
    <x v="0"/>
    <m/>
    <x v="0"/>
    <x v="0"/>
    <x v="0"/>
    <x v="0"/>
    <x v="0"/>
    <x v="0"/>
    <x v="0"/>
    <x v="0"/>
    <x v="0"/>
    <x v="0"/>
    <x v="0"/>
    <x v="0"/>
    <x v="0"/>
    <m/>
    <x v="0"/>
    <x v="0"/>
    <x v="0"/>
    <x v="0"/>
    <x v="0"/>
    <s v="DST NO. 4"/>
    <m/>
    <x v="0"/>
    <m/>
    <m/>
    <m/>
    <m/>
  </r>
  <r>
    <x v="0"/>
    <s v="T19N R098W S36 fMESAVERDE/ALMOND"/>
    <n v="49009205"/>
    <x v="0"/>
    <x v="0"/>
    <x v="89"/>
    <m/>
    <s v="36"/>
    <s v=" 19"/>
    <s v=" 98"/>
    <n v="41.573839999999997"/>
    <n v="-108.39431999999999"/>
    <s v="4903705478"/>
    <s v="UNIT NO. 10"/>
    <x v="0"/>
    <s v="MESAVERDE/ALMOND"/>
    <m/>
    <n v="3"/>
    <n v="32"/>
    <x v="0"/>
    <n v="6802"/>
    <n v="6834"/>
    <n v="6928"/>
    <n v="6892"/>
    <x v="0"/>
    <d v="1957-08-06T00:00:00"/>
    <n v="7.4000000953674316"/>
    <x v="2"/>
    <n v="154"/>
    <n v="37"/>
    <n v="12109"/>
    <n v="-3"/>
    <x v="0"/>
    <n v="16800"/>
    <n v="3550"/>
    <m/>
    <x v="0"/>
    <n v="263"/>
    <n v="31111"/>
    <x v="0"/>
    <m/>
    <n v="7.6845999999999997"/>
    <n v="3.0447299999999999"/>
    <n v="526.74149999999997"/>
    <n v="0"/>
    <n v="537.47082999999998"/>
    <n v="473.928"/>
    <n v="58.184499999999993"/>
    <m/>
    <x v="0"/>
    <n v="5.4756600000000004"/>
    <n v="537.5881599999999"/>
    <n v="-1.091381971513251E-4"/>
    <n v="32907"/>
    <n v="2.805460964103846E-2"/>
    <n v="1.4297706165746707E-2"/>
    <n v="5.6649213874546455E-3"/>
    <n v="0.98003737244679867"/>
    <n v="0.88158191579219325"/>
    <n v="0.10823248041772349"/>
    <n v="1.0185603790083474E-2"/>
    <x v="0"/>
    <m/>
    <x v="0"/>
    <m/>
    <m/>
    <x v="0"/>
    <m/>
    <x v="0"/>
    <x v="0"/>
    <m/>
    <x v="0"/>
    <x v="0"/>
    <x v="0"/>
    <m/>
    <x v="0"/>
    <x v="0"/>
    <x v="0"/>
    <x v="0"/>
    <x v="0"/>
    <x v="0"/>
    <x v="0"/>
    <x v="0"/>
    <x v="0"/>
    <x v="0"/>
    <x v="0"/>
    <x v="0"/>
    <x v="0"/>
    <m/>
    <x v="0"/>
    <x v="0"/>
    <x v="0"/>
    <x v="0"/>
    <x v="0"/>
    <s v="DST NO. 3"/>
    <m/>
    <x v="0"/>
    <m/>
    <m/>
    <m/>
    <m/>
  </r>
  <r>
    <x v="0"/>
    <s v="T19N R098W S36 fMESAVERDE"/>
    <n v="49009203"/>
    <x v="0"/>
    <x v="0"/>
    <x v="89"/>
    <m/>
    <s v="36"/>
    <s v=" 19"/>
    <s v=" 98"/>
    <n v="41.583320000000001"/>
    <n v="-108.40266"/>
    <s v="4903705502"/>
    <s v="UNIT NO. 7"/>
    <x v="0"/>
    <s v="MESAVERDE"/>
    <m/>
    <m/>
    <n v="33"/>
    <x v="0"/>
    <n v="6571"/>
    <n v="6604"/>
    <n v="7258"/>
    <n v="6559"/>
    <x v="0"/>
    <d v="1955-11-02T00:00:00"/>
    <n v="7.4000000953674316"/>
    <x v="2"/>
    <n v="610"/>
    <n v="49"/>
    <n v="13188"/>
    <n v="-3"/>
    <x v="0"/>
    <n v="19600"/>
    <n v="1760"/>
    <m/>
    <x v="0"/>
    <n v="1277"/>
    <n v="35591"/>
    <x v="0"/>
    <m/>
    <n v="30.439"/>
    <n v="4.0322100000000001"/>
    <n v="573.678"/>
    <n v="0"/>
    <n v="608.14921000000004"/>
    <n v="552.91599999999994"/>
    <n v="28.846399999999996"/>
    <m/>
    <x v="0"/>
    <n v="26.587140000000002"/>
    <n v="608.34953999999993"/>
    <n v="-1.6467752227439152E-4"/>
    <n v="36478"/>
    <n v="1.2307649613564777E-2"/>
    <n v="5.0051861450251652E-2"/>
    <n v="6.6302971930194566E-3"/>
    <n v="0.9433178413567288"/>
    <n v="0.90887880017136202"/>
    <n v="4.7417476472489811E-2"/>
    <n v="4.3703723356148187E-2"/>
    <x v="0"/>
    <m/>
    <x v="0"/>
    <m/>
    <m/>
    <x v="0"/>
    <m/>
    <x v="0"/>
    <x v="0"/>
    <m/>
    <x v="0"/>
    <x v="0"/>
    <x v="0"/>
    <m/>
    <x v="0"/>
    <x v="0"/>
    <x v="0"/>
    <x v="0"/>
    <x v="0"/>
    <x v="0"/>
    <x v="0"/>
    <x v="0"/>
    <x v="0"/>
    <x v="0"/>
    <x v="0"/>
    <x v="0"/>
    <x v="0"/>
    <m/>
    <x v="0"/>
    <x v="0"/>
    <x v="0"/>
    <x v="0"/>
    <x v="0"/>
    <s v="DST NO. 9"/>
    <m/>
    <x v="0"/>
    <m/>
    <m/>
    <m/>
    <m/>
  </r>
  <r>
    <x v="0"/>
    <s v="T19N R098W S31 fMESAVERDE/ALMOND"/>
    <n v="49009197"/>
    <x v="0"/>
    <x v="0"/>
    <x v="78"/>
    <m/>
    <s v="31"/>
    <s v=" 19"/>
    <s v=" 98"/>
    <n v="41.585380000000001"/>
    <n v="-108.50192"/>
    <s v="4903705508"/>
    <s v="UNIT NO. 11-31 UPRR"/>
    <x v="0"/>
    <s v="MESAVERDE/ALMOND"/>
    <m/>
    <m/>
    <n v="46"/>
    <x v="0"/>
    <n v="5132"/>
    <n v="5178"/>
    <n v="5285"/>
    <m/>
    <x v="0"/>
    <d v="1960-06-23T00:00:00"/>
    <n v="8.6000003814697266"/>
    <x v="2"/>
    <n v="27"/>
    <n v="4"/>
    <n v="997"/>
    <n v="-3"/>
    <x v="0"/>
    <n v="284"/>
    <n v="1879"/>
    <m/>
    <x v="0"/>
    <n v="204"/>
    <n v="2502"/>
    <x v="0"/>
    <m/>
    <n v="1.3472999999999999"/>
    <n v="0.32916000000000001"/>
    <n v="43.369499999999995"/>
    <n v="0"/>
    <n v="45.045959999999994"/>
    <n v="8.0116399999999999"/>
    <n v="30.796809999999997"/>
    <m/>
    <x v="0"/>
    <n v="4.2472799999999999"/>
    <n v="43.055729999999997"/>
    <n v="2.2590145546583694E-2"/>
    <n v="3389"/>
    <n v="0.15056866406382619"/>
    <n v="2.9909452479201244E-2"/>
    <n v="7.3072035760809641E-3"/>
    <n v="0.96278334394471787"/>
    <n v="0.18607604609189068"/>
    <n v="0.71527785035812885"/>
    <n v="9.8646103549980463E-2"/>
    <x v="0"/>
    <m/>
    <x v="0"/>
    <m/>
    <m/>
    <x v="0"/>
    <m/>
    <x v="0"/>
    <x v="0"/>
    <m/>
    <x v="0"/>
    <x v="0"/>
    <x v="0"/>
    <m/>
    <x v="0"/>
    <x v="0"/>
    <x v="0"/>
    <x v="0"/>
    <x v="0"/>
    <x v="0"/>
    <x v="0"/>
    <x v="0"/>
    <x v="0"/>
    <x v="0"/>
    <x v="0"/>
    <x v="0"/>
    <x v="0"/>
    <m/>
    <x v="0"/>
    <x v="0"/>
    <x v="0"/>
    <x v="0"/>
    <x v="0"/>
    <s v="DST NO. 1"/>
    <m/>
    <x v="0"/>
    <m/>
    <m/>
    <m/>
    <m/>
  </r>
  <r>
    <x v="0"/>
    <s v="T19N R098W S31 fMESAVERDE"/>
    <n v="49007977"/>
    <x v="0"/>
    <x v="0"/>
    <x v="88"/>
    <m/>
    <s v="31"/>
    <s v=" 19"/>
    <s v=" 98"/>
    <n v="41.578879999999998"/>
    <n v="-108.50169"/>
    <s v="4903705488"/>
    <s v="UPRR 13-31"/>
    <x v="0"/>
    <s v="MESAVERDE"/>
    <m/>
    <m/>
    <n v="24"/>
    <x v="0"/>
    <n v="5218"/>
    <n v="5242"/>
    <n v="5556"/>
    <m/>
    <x v="1"/>
    <m/>
    <n v="7.6999998092651367"/>
    <x v="0"/>
    <n v="388"/>
    <n v="239"/>
    <n v="6415"/>
    <n v="-3"/>
    <x v="0"/>
    <n v="9000"/>
    <n v="3904"/>
    <m/>
    <x v="0"/>
    <n v="4"/>
    <n v="17969"/>
    <x v="0"/>
    <m/>
    <n v="19.3612"/>
    <n v="19.667310000000001"/>
    <n v="279.05250000000001"/>
    <n v="0"/>
    <n v="318.08100999999999"/>
    <n v="253.89"/>
    <n v="63.98655999999999"/>
    <m/>
    <x v="0"/>
    <n v="8.3280000000000007E-2"/>
    <n v="317.95983999999999"/>
    <n v="1.9050663176745086E-4"/>
    <n v="19944"/>
    <n v="5.2092949647878035E-2"/>
    <n v="6.086877050597897E-2"/>
    <n v="6.1831135407926431E-2"/>
    <n v="0.87730009408609466"/>
    <n v="0.79849706805739995"/>
    <n v="0.201241012072468"/>
    <n v="2.6191987013202676E-4"/>
    <x v="0"/>
    <m/>
    <x v="0"/>
    <m/>
    <m/>
    <x v="0"/>
    <m/>
    <x v="0"/>
    <x v="0"/>
    <m/>
    <x v="0"/>
    <x v="0"/>
    <x v="0"/>
    <m/>
    <x v="0"/>
    <x v="0"/>
    <x v="0"/>
    <x v="0"/>
    <x v="0"/>
    <x v="0"/>
    <x v="0"/>
    <x v="0"/>
    <x v="0"/>
    <x v="0"/>
    <x v="0"/>
    <x v="0"/>
    <x v="0"/>
    <m/>
    <x v="0"/>
    <x v="0"/>
    <x v="0"/>
    <x v="0"/>
    <x v="0"/>
    <s v="PRODUCTION"/>
    <m/>
    <x v="0"/>
    <m/>
    <m/>
    <m/>
    <m/>
  </r>
  <r>
    <x v="0"/>
    <s v="T19N R098W S30 fMESAVERDE"/>
    <n v="49007976"/>
    <x v="0"/>
    <x v="0"/>
    <x v="88"/>
    <m/>
    <s v="30"/>
    <s v=" 19"/>
    <s v=" 98"/>
    <n v="41.593319999999999"/>
    <n v="-108.50238"/>
    <s v="4903705530"/>
    <s v="NO. 1 30-4 GOV'T"/>
    <x v="0"/>
    <s v="MESAVERDE"/>
    <m/>
    <m/>
    <n v="10"/>
    <x v="0"/>
    <n v="5068"/>
    <n v="5078"/>
    <n v="5500"/>
    <m/>
    <x v="1"/>
    <m/>
    <n v="8.8999996185302734"/>
    <x v="0"/>
    <n v="28"/>
    <n v="56"/>
    <n v="6113"/>
    <n v="-3"/>
    <x v="0"/>
    <n v="5624"/>
    <n v="6417"/>
    <m/>
    <x v="0"/>
    <n v="81"/>
    <n v="15255"/>
    <x v="0"/>
    <m/>
    <n v="1.3972"/>
    <n v="4.6082400000000003"/>
    <n v="265.91550000000001"/>
    <n v="0"/>
    <n v="271.92094000000003"/>
    <n v="158.65304"/>
    <n v="105.17462999999999"/>
    <m/>
    <x v="0"/>
    <n v="1.68642"/>
    <n v="265.51409000000001"/>
    <n v="1.1921161893745591E-2"/>
    <n v="18313"/>
    <n v="9.109866539561487E-2"/>
    <n v="5.1382582010785927E-3"/>
    <n v="1.6946984663998292E-2"/>
    <n v="0.97791475713492304"/>
    <n v="0.59753152836446455"/>
    <n v="0.39611694430227784"/>
    <n v="6.351527333257531E-3"/>
    <x v="0"/>
    <m/>
    <x v="0"/>
    <m/>
    <m/>
    <x v="0"/>
    <m/>
    <x v="0"/>
    <x v="0"/>
    <m/>
    <x v="0"/>
    <x v="0"/>
    <x v="0"/>
    <m/>
    <x v="0"/>
    <x v="0"/>
    <x v="0"/>
    <x v="0"/>
    <x v="0"/>
    <x v="0"/>
    <x v="0"/>
    <x v="0"/>
    <x v="0"/>
    <x v="0"/>
    <x v="0"/>
    <x v="0"/>
    <x v="0"/>
    <m/>
    <x v="0"/>
    <x v="0"/>
    <x v="0"/>
    <x v="0"/>
    <x v="0"/>
    <s v="PRODUCTION"/>
    <m/>
    <x v="0"/>
    <m/>
    <m/>
    <m/>
    <m/>
  </r>
  <r>
    <x v="0"/>
    <s v="T19N R098W S28 fMESAVERDE/ALMOND"/>
    <n v="49009195"/>
    <x v="0"/>
    <x v="0"/>
    <x v="5"/>
    <m/>
    <s v="28"/>
    <s v=" 19"/>
    <s v=" 98"/>
    <n v="41.600320000000004"/>
    <n v="-108.44853999999999"/>
    <s v="4903705549"/>
    <s v="GOVERNMENT NO. 1"/>
    <x v="0"/>
    <s v="MESAVERDE/ALMOND"/>
    <m/>
    <m/>
    <n v="25"/>
    <x v="0"/>
    <n v="6059"/>
    <n v="6084"/>
    <n v="6555"/>
    <m/>
    <x v="0"/>
    <d v="1952-01-05T00:00:00"/>
    <n v="8.1999998092651367"/>
    <x v="2"/>
    <n v="70"/>
    <n v="34"/>
    <n v="3100"/>
    <n v="-3"/>
    <x v="0"/>
    <n v="1780"/>
    <n v="4760"/>
    <m/>
    <x v="0"/>
    <n v="461"/>
    <n v="7888"/>
    <x v="0"/>
    <m/>
    <n v="3.4929999999999999"/>
    <n v="2.79786"/>
    <n v="134.85"/>
    <n v="0"/>
    <n v="141.14086"/>
    <n v="50.213799999999999"/>
    <n v="78.01639999999999"/>
    <m/>
    <x v="0"/>
    <n v="9.59802"/>
    <n v="137.82821999999999"/>
    <n v="1.1874577641364471E-2"/>
    <n v="10199"/>
    <n v="0.12777132747277051"/>
    <n v="2.4748325892303618E-2"/>
    <n v="1.9823175230758831E-2"/>
    <n v="0.95542849887693748"/>
    <n v="0.36432161715503547"/>
    <n v="0.5660408296646362"/>
    <n v="6.9637553180328382E-2"/>
    <x v="0"/>
    <m/>
    <x v="0"/>
    <m/>
    <m/>
    <x v="0"/>
    <m/>
    <x v="0"/>
    <x v="0"/>
    <m/>
    <x v="0"/>
    <x v="0"/>
    <x v="0"/>
    <m/>
    <x v="0"/>
    <x v="0"/>
    <x v="0"/>
    <x v="0"/>
    <x v="0"/>
    <x v="0"/>
    <x v="0"/>
    <x v="0"/>
    <x v="0"/>
    <x v="0"/>
    <x v="0"/>
    <x v="0"/>
    <x v="0"/>
    <m/>
    <x v="0"/>
    <x v="0"/>
    <x v="0"/>
    <x v="0"/>
    <x v="0"/>
    <s v="DST"/>
    <m/>
    <x v="0"/>
    <m/>
    <m/>
    <m/>
    <m/>
  </r>
  <r>
    <x v="0"/>
    <s v="T19N R098W S24 fMESAVERDE/ALMOND"/>
    <n v="49008425"/>
    <x v="0"/>
    <x v="0"/>
    <x v="89"/>
    <m/>
    <s v="24"/>
    <s v=" 19"/>
    <s v=" 98"/>
    <n v="41.611559999999997"/>
    <n v="-108.39979"/>
    <s v="4903720139"/>
    <s v="1-24 TABLE ROCK"/>
    <x v="0"/>
    <s v="MESAVERDE/ALMOND"/>
    <m/>
    <m/>
    <n v="17"/>
    <x v="0"/>
    <n v="6508"/>
    <n v="6525"/>
    <n v="6707"/>
    <n v="6649"/>
    <x v="0"/>
    <d v="1968-12-05T00:00:00"/>
    <n v="8.8999996185302734"/>
    <x v="0"/>
    <n v="-1"/>
    <n v="0"/>
    <n v="862"/>
    <n v="34"/>
    <x v="0"/>
    <n v="300"/>
    <n v="1074"/>
    <m/>
    <x v="0"/>
    <n v="399"/>
    <n v="2244"/>
    <x v="0"/>
    <m/>
    <n v="0"/>
    <n v="0"/>
    <n v="37.497"/>
    <n v="0.86971999999999994"/>
    <n v="38.366720000000001"/>
    <n v="8.4629999999999992"/>
    <n v="17.60286"/>
    <m/>
    <x v="0"/>
    <n v="8.3071800000000007"/>
    <n v="34.373040000000003"/>
    <n v="5.4903673039339108E-2"/>
    <n v="2665"/>
    <n v="8.5760847423100431E-2"/>
    <n v="0"/>
    <n v="0"/>
    <n v="1"/>
    <n v="0.24621040210583639"/>
    <n v="0.51211239971791844"/>
    <n v="0.24167719817624511"/>
    <x v="0"/>
    <m/>
    <x v="0"/>
    <m/>
    <m/>
    <x v="0"/>
    <m/>
    <x v="0"/>
    <x v="0"/>
    <m/>
    <x v="0"/>
    <x v="0"/>
    <x v="0"/>
    <m/>
    <x v="0"/>
    <x v="0"/>
    <x v="0"/>
    <x v="0"/>
    <x v="0"/>
    <x v="0"/>
    <x v="0"/>
    <x v="0"/>
    <x v="0"/>
    <x v="0"/>
    <x v="0"/>
    <x v="0"/>
    <x v="0"/>
    <m/>
    <x v="0"/>
    <x v="0"/>
    <x v="0"/>
    <x v="0"/>
    <x v="0"/>
    <s v="DST NO. 2 (BOTTOM)"/>
    <m/>
    <x v="0"/>
    <m/>
    <m/>
    <m/>
    <m/>
  </r>
  <r>
    <x v="0"/>
    <s v="T19N R098W S19 fMESAVERDE/ERICSON"/>
    <n v="49009196"/>
    <x v="0"/>
    <x v="0"/>
    <x v="88"/>
    <m/>
    <s v="19"/>
    <s v=" 19"/>
    <s v=" 98"/>
    <n v="41.608020000000003"/>
    <n v="-108.50272"/>
    <s v="4903706433"/>
    <s v="3 ARCH UNIT"/>
    <x v="0"/>
    <s v="MESAVERDE/ERICSON"/>
    <m/>
    <m/>
    <n v="20"/>
    <x v="0"/>
    <n v="5349"/>
    <n v="5369"/>
    <m/>
    <m/>
    <x v="0"/>
    <d v="1960-05-27T00:00:00"/>
    <n v="8.1999998092651367"/>
    <x v="2"/>
    <n v="10"/>
    <n v="10"/>
    <n v="934"/>
    <n v="-3"/>
    <x v="0"/>
    <n v="850"/>
    <n v="769"/>
    <m/>
    <x v="0"/>
    <n v="123"/>
    <n v="2390"/>
    <x v="0"/>
    <m/>
    <n v="0.499"/>
    <n v="0.82289999999999996"/>
    <n v="40.628999999999998"/>
    <n v="0"/>
    <n v="41.950899999999997"/>
    <n v="23.9785"/>
    <n v="12.603909999999999"/>
    <m/>
    <x v="0"/>
    <n v="2.5608600000000004"/>
    <n v="39.143269999999994"/>
    <n v="3.4621847661798669E-2"/>
    <n v="2690"/>
    <n v="5.905511811023622E-2"/>
    <n v="1.1894858036418767E-2"/>
    <n v="1.9615788934206419E-2"/>
    <n v="0.96848935302937478"/>
    <n v="0.61258295487321335"/>
    <n v="0.32199430451262762"/>
    <n v="6.542274061415923E-2"/>
    <x v="0"/>
    <m/>
    <x v="0"/>
    <m/>
    <m/>
    <x v="0"/>
    <m/>
    <x v="0"/>
    <x v="0"/>
    <m/>
    <x v="0"/>
    <x v="0"/>
    <x v="0"/>
    <m/>
    <x v="0"/>
    <x v="0"/>
    <x v="0"/>
    <x v="0"/>
    <x v="0"/>
    <x v="0"/>
    <x v="0"/>
    <x v="0"/>
    <x v="0"/>
    <x v="0"/>
    <x v="0"/>
    <x v="0"/>
    <x v="0"/>
    <m/>
    <x v="0"/>
    <x v="0"/>
    <x v="0"/>
    <x v="0"/>
    <x v="0"/>
    <s v="DST NO. 3"/>
    <m/>
    <x v="0"/>
    <m/>
    <m/>
    <m/>
    <m/>
  </r>
  <r>
    <x v="0"/>
    <s v="T19N R098W S19 fMESAVERDE/ALMOND"/>
    <n v="49009191"/>
    <x v="0"/>
    <x v="0"/>
    <x v="88"/>
    <m/>
    <s v="19"/>
    <s v=" 19"/>
    <s v=" 98"/>
    <n v="41.603900000000003"/>
    <n v="-108.49708"/>
    <s v="4903705559"/>
    <s v="UNIT NO. 2 19-1"/>
    <x v="0"/>
    <s v="MESAVERDE/ALMOND"/>
    <m/>
    <m/>
    <n v="24"/>
    <x v="3"/>
    <n v="5066"/>
    <n v="5090"/>
    <m/>
    <m/>
    <x v="0"/>
    <d v="1960-04-12T00:00:00"/>
    <n v="7.5999999046325684"/>
    <x v="2"/>
    <n v="264"/>
    <n v="50"/>
    <n v="28075"/>
    <n v="-3"/>
    <x v="0"/>
    <n v="38800"/>
    <n v="3172"/>
    <m/>
    <x v="0"/>
    <n v="4411"/>
    <n v="73162"/>
    <x v="0"/>
    <m/>
    <n v="13.1736"/>
    <n v="4.1145000000000005"/>
    <n v="1221.2625"/>
    <n v="0"/>
    <n v="1238.5505999999998"/>
    <n v="1094.548"/>
    <n v="51.989079999999994"/>
    <m/>
    <x v="0"/>
    <n v="91.83702000000001"/>
    <n v="1238.3741"/>
    <n v="7.1257717281355146E-5"/>
    <n v="74766"/>
    <n v="1.0843112865718457E-2"/>
    <n v="1.0636303434030069E-2"/>
    <n v="3.3220281835881402E-3"/>
    <n v="0.98604166838238183"/>
    <n v="0.88385892437511415"/>
    <n v="4.1981724262482555E-2"/>
    <n v="7.4159351362403342E-2"/>
    <x v="0"/>
    <m/>
    <x v="0"/>
    <m/>
    <m/>
    <x v="0"/>
    <m/>
    <x v="0"/>
    <x v="0"/>
    <m/>
    <x v="0"/>
    <x v="0"/>
    <x v="0"/>
    <m/>
    <x v="0"/>
    <x v="0"/>
    <x v="0"/>
    <x v="0"/>
    <x v="0"/>
    <x v="0"/>
    <x v="0"/>
    <x v="0"/>
    <x v="0"/>
    <x v="0"/>
    <x v="0"/>
    <x v="0"/>
    <x v="0"/>
    <m/>
    <x v="0"/>
    <x v="0"/>
    <x v="0"/>
    <x v="0"/>
    <x v="0"/>
    <s v="DST NO. 1 (BOTTOM)"/>
    <m/>
    <x v="0"/>
    <m/>
    <m/>
    <m/>
    <m/>
  </r>
  <r>
    <x v="0"/>
    <s v="T19N R098W S19 fMESAVERDE/ALMOND"/>
    <n v="49007974"/>
    <x v="0"/>
    <x v="0"/>
    <x v="88"/>
    <m/>
    <s v="19"/>
    <s v=" 19"/>
    <s v=" 98"/>
    <n v="41.603900000000003"/>
    <n v="-108.49708"/>
    <s v="4903705559"/>
    <s v="UNIT NO. 2 19-1"/>
    <x v="0"/>
    <s v="MESAVERDE/ALMOND"/>
    <m/>
    <m/>
    <n v="24"/>
    <x v="3"/>
    <n v="5066"/>
    <n v="5090"/>
    <m/>
    <m/>
    <x v="1"/>
    <m/>
    <n v="8.8999996185302734"/>
    <x v="0"/>
    <n v="25"/>
    <n v="32"/>
    <n v="5578"/>
    <n v="-3"/>
    <x v="0"/>
    <n v="4640"/>
    <n v="6100"/>
    <m/>
    <x v="0"/>
    <n v="169"/>
    <n v="13808"/>
    <x v="0"/>
    <m/>
    <n v="1.2475000000000001"/>
    <n v="2.6332800000000001"/>
    <n v="242.64299999999997"/>
    <n v="0"/>
    <n v="246.52377999999996"/>
    <n v="130.89439999999999"/>
    <n v="99.978999999999985"/>
    <m/>
    <x v="0"/>
    <n v="3.5185800000000005"/>
    <n v="234.39197999999999"/>
    <n v="2.5226455460723454E-2"/>
    <n v="16538"/>
    <n v="8.9962433269623679E-2"/>
    <n v="5.0603637507099734E-3"/>
    <n v="1.0681647020015677E-2"/>
    <n v="0.98425798922927443"/>
    <n v="0.55844231530447419"/>
    <n v="0.42654616425015901"/>
    <n v="1.5011520445366777E-2"/>
    <x v="0"/>
    <m/>
    <x v="0"/>
    <m/>
    <m/>
    <x v="0"/>
    <m/>
    <x v="0"/>
    <x v="0"/>
    <m/>
    <x v="0"/>
    <x v="0"/>
    <x v="0"/>
    <m/>
    <x v="0"/>
    <x v="0"/>
    <x v="0"/>
    <x v="0"/>
    <x v="0"/>
    <x v="0"/>
    <x v="0"/>
    <x v="0"/>
    <x v="0"/>
    <x v="0"/>
    <x v="0"/>
    <x v="0"/>
    <x v="0"/>
    <m/>
    <x v="0"/>
    <x v="0"/>
    <x v="0"/>
    <x v="0"/>
    <x v="0"/>
    <s v="PRODUCTION"/>
    <m/>
    <x v="0"/>
    <m/>
    <m/>
    <m/>
    <m/>
  </r>
  <r>
    <x v="0"/>
    <s v="T19N R098W S18 fMESAVERDE/ALMOND"/>
    <n v="49009188"/>
    <x v="0"/>
    <x v="0"/>
    <x v="88"/>
    <m/>
    <s v="18"/>
    <s v=" 19"/>
    <s v=" 98"/>
    <n v="41.629860000000001"/>
    <n v="-108.50221000000001"/>
    <s v="4903705617"/>
    <s v="UNIT NO. 9"/>
    <x v="0"/>
    <s v="MESAVERDE/ALMOND"/>
    <m/>
    <m/>
    <n v="15"/>
    <x v="0"/>
    <n v="4884"/>
    <n v="4899"/>
    <m/>
    <m/>
    <x v="1"/>
    <d v="1961-08-22T00:00:00"/>
    <n v="7.5"/>
    <x v="2"/>
    <n v="124"/>
    <n v="53"/>
    <n v="6242"/>
    <n v="-3"/>
    <x v="0"/>
    <n v="6000"/>
    <n v="6832"/>
    <m/>
    <x v="0"/>
    <n v="41"/>
    <n v="15825"/>
    <x v="0"/>
    <m/>
    <n v="6.1875999999999998"/>
    <n v="4.36137"/>
    <n v="271.52699999999999"/>
    <n v="0"/>
    <n v="282.07596999999998"/>
    <n v="169.26"/>
    <n v="111.97648"/>
    <m/>
    <x v="0"/>
    <n v="0.85362000000000005"/>
    <n v="282.09009999999995"/>
    <n v="-2.504581673968093E-5"/>
    <n v="19286"/>
    <n v="9.8573096750306177E-2"/>
    <n v="2.1935934493108364E-2"/>
    <n v="1.5461685729557183E-2"/>
    <n v="0.96260237977733443"/>
    <n v="0.60002105710196851"/>
    <n v="0.39695288845656057"/>
    <n v="3.0260544414710058E-3"/>
    <x v="0"/>
    <m/>
    <x v="0"/>
    <m/>
    <m/>
    <x v="0"/>
    <m/>
    <x v="0"/>
    <x v="0"/>
    <m/>
    <x v="0"/>
    <x v="0"/>
    <x v="0"/>
    <m/>
    <x v="0"/>
    <x v="0"/>
    <x v="0"/>
    <x v="0"/>
    <x v="0"/>
    <x v="0"/>
    <x v="0"/>
    <x v="0"/>
    <x v="0"/>
    <x v="0"/>
    <x v="0"/>
    <x v="0"/>
    <x v="0"/>
    <m/>
    <x v="0"/>
    <x v="0"/>
    <x v="0"/>
    <x v="0"/>
    <x v="0"/>
    <s v="PRODUCTION WATER"/>
    <m/>
    <x v="0"/>
    <m/>
    <m/>
    <m/>
    <m/>
  </r>
  <r>
    <x v="0"/>
    <s v="T19N R098W S10 fMESAVERDE/ALMOND"/>
    <n v="49008429"/>
    <x v="0"/>
    <x v="0"/>
    <x v="78"/>
    <m/>
    <s v="10"/>
    <s v=" 19"/>
    <s v=" 98"/>
    <n v="41.639960000000002"/>
    <n v="-108.4393"/>
    <s v="4903705652"/>
    <s v="ARCH UNIT NO. 80"/>
    <x v="0"/>
    <s v="MESAVERDE/ALMOND"/>
    <n v="80"/>
    <m/>
    <n v="18"/>
    <x v="0"/>
    <n v="5978"/>
    <n v="5996"/>
    <m/>
    <m/>
    <x v="0"/>
    <d v="1964-05-21T00:00:00"/>
    <n v="8.8000001907348633"/>
    <x v="0"/>
    <n v="112"/>
    <n v="14"/>
    <n v="1544"/>
    <n v="105"/>
    <x v="0"/>
    <n v="400"/>
    <n v="2123"/>
    <m/>
    <x v="0"/>
    <n v="1177"/>
    <n v="4578"/>
    <x v="0"/>
    <m/>
    <n v="5.5888"/>
    <n v="1.1520600000000001"/>
    <n v="67.164000000000001"/>
    <n v="2.6858999999999997"/>
    <n v="76.590760000000003"/>
    <n v="11.283999999999999"/>
    <n v="34.795969999999997"/>
    <m/>
    <x v="0"/>
    <n v="24.505140000000001"/>
    <n v="70.58511"/>
    <n v="4.0805941897948374E-2"/>
    <n v="5472"/>
    <n v="8.8955223880597012E-2"/>
    <n v="7.2969637590748537E-2"/>
    <n v="1.5041762217792329E-2"/>
    <n v="0.91198860019145911"/>
    <n v="0.15986374463396033"/>
    <n v="0.49296473434694649"/>
    <n v="0.34717152101909315"/>
    <x v="0"/>
    <m/>
    <x v="0"/>
    <m/>
    <m/>
    <x v="0"/>
    <m/>
    <x v="0"/>
    <x v="0"/>
    <m/>
    <x v="0"/>
    <x v="0"/>
    <x v="0"/>
    <m/>
    <x v="0"/>
    <x v="0"/>
    <x v="0"/>
    <x v="0"/>
    <x v="0"/>
    <x v="0"/>
    <x v="0"/>
    <x v="0"/>
    <x v="0"/>
    <x v="0"/>
    <x v="0"/>
    <x v="0"/>
    <x v="0"/>
    <m/>
    <x v="0"/>
    <x v="0"/>
    <x v="0"/>
    <x v="0"/>
    <x v="0"/>
    <s v="DST NO. 1 (BOTTOM)"/>
    <m/>
    <x v="0"/>
    <m/>
    <m/>
    <m/>
    <m/>
  </r>
  <r>
    <x v="0"/>
    <s v="T19N R098W S10 fMESAVERDE/ALMOND"/>
    <n v="49008431"/>
    <x v="0"/>
    <x v="0"/>
    <x v="78"/>
    <m/>
    <s v="10"/>
    <s v=" 19"/>
    <s v=" 98"/>
    <n v="41.639960000000002"/>
    <n v="-108.4393"/>
    <s v="4903705652"/>
    <s v="ARCH UNIT NO. 80"/>
    <x v="0"/>
    <s v="MESAVERDE/ALMOND"/>
    <m/>
    <n v="80"/>
    <n v="16"/>
    <x v="3"/>
    <n v="5882"/>
    <n v="5898"/>
    <m/>
    <m/>
    <x v="0"/>
    <d v="1964-05-21T00:00:00"/>
    <n v="8.1999998092651367"/>
    <x v="0"/>
    <n v="56"/>
    <n v="17"/>
    <n v="1899"/>
    <n v="48"/>
    <x v="0"/>
    <n v="1120"/>
    <n v="2843"/>
    <m/>
    <x v="0"/>
    <n v="469"/>
    <n v="5009"/>
    <x v="0"/>
    <m/>
    <n v="2.7944"/>
    <n v="1.39893"/>
    <n v="82.606499999999997"/>
    <n v="1.22784"/>
    <n v="88.027670000000001"/>
    <n v="31.595199999999998"/>
    <n v="46.596769999999992"/>
    <m/>
    <x v="0"/>
    <n v="9.7645800000000005"/>
    <n v="87.956549999999993"/>
    <n v="4.0412714276318425E-4"/>
    <n v="6449"/>
    <n v="0.1256763833129691"/>
    <n v="3.1744563953584139E-2"/>
    <n v="1.5891934888200496E-2"/>
    <n v="0.95236350115821533"/>
    <n v="0.35921372541328644"/>
    <n v="0.52977032409752312"/>
    <n v="0.11101595048919041"/>
    <x v="0"/>
    <m/>
    <x v="0"/>
    <m/>
    <m/>
    <x v="0"/>
    <m/>
    <x v="0"/>
    <x v="0"/>
    <m/>
    <x v="0"/>
    <x v="0"/>
    <x v="0"/>
    <m/>
    <x v="0"/>
    <x v="0"/>
    <x v="0"/>
    <x v="0"/>
    <x v="0"/>
    <x v="0"/>
    <x v="0"/>
    <x v="0"/>
    <x v="0"/>
    <x v="0"/>
    <x v="0"/>
    <x v="0"/>
    <x v="0"/>
    <m/>
    <x v="0"/>
    <x v="0"/>
    <x v="0"/>
    <x v="0"/>
    <x v="0"/>
    <s v="DST NO. 2 (BOTTOM)"/>
    <m/>
    <x v="0"/>
    <m/>
    <m/>
    <m/>
    <m/>
  </r>
  <r>
    <x v="0"/>
    <s v="T19N R098W S09 fMESAVERDE/ALMOND"/>
    <n v="49015706"/>
    <x v="0"/>
    <x v="0"/>
    <x v="88"/>
    <m/>
    <s v="9"/>
    <s v=" 19"/>
    <s v=" 98"/>
    <n v="41.6374"/>
    <n v="-108.45950000000001"/>
    <s v="4903705650"/>
    <s v="ARCH UNIT UPRR 1-9-G"/>
    <x v="0"/>
    <s v="MESAVERDE/ALMOND"/>
    <m/>
    <m/>
    <n v="17"/>
    <x v="0"/>
    <n v="5991"/>
    <n v="6008"/>
    <m/>
    <m/>
    <x v="0"/>
    <m/>
    <n v="7"/>
    <x v="2"/>
    <n v="349"/>
    <n v="209"/>
    <n v="34345"/>
    <n v="-3"/>
    <x v="0"/>
    <n v="51000"/>
    <n v="2208"/>
    <m/>
    <x v="0"/>
    <n v="2605"/>
    <n v="89595"/>
    <x v="0"/>
    <m/>
    <n v="17.415099999999999"/>
    <n v="17.198610000000002"/>
    <n v="1494.0074999999999"/>
    <n v="0"/>
    <n v="1528.62121"/>
    <n v="1438.71"/>
    <n v="36.189119999999996"/>
    <m/>
    <x v="0"/>
    <n v="54.236100000000008"/>
    <n v="1529.1352200000001"/>
    <n v="-1.6810037416881447E-4"/>
    <n v="90710"/>
    <n v="6.1839660575136578E-3"/>
    <n v="1.139268504589178E-2"/>
    <n v="1.1251060686250718E-2"/>
    <n v="0.97735625426785744"/>
    <n v="0.9408651250606862"/>
    <n v="2.3666396226227786E-2"/>
    <n v="3.5468478713085949E-2"/>
    <x v="0"/>
    <m/>
    <x v="0"/>
    <m/>
    <m/>
    <x v="0"/>
    <m/>
    <x v="0"/>
    <x v="0"/>
    <m/>
    <x v="0"/>
    <x v="0"/>
    <x v="0"/>
    <m/>
    <x v="0"/>
    <x v="0"/>
    <x v="0"/>
    <x v="0"/>
    <x v="0"/>
    <x v="0"/>
    <x v="0"/>
    <x v="0"/>
    <x v="0"/>
    <x v="0"/>
    <x v="0"/>
    <x v="0"/>
    <x v="0"/>
    <m/>
    <x v="0"/>
    <x v="0"/>
    <x v="0"/>
    <x v="0"/>
    <x v="0"/>
    <s v="DST NO. 5"/>
    <m/>
    <x v="0"/>
    <m/>
    <m/>
    <m/>
    <m/>
  </r>
  <r>
    <x v="0"/>
    <s v="T19N R098W S08 fMESAVERDE/ALMOND"/>
    <n v="49009190"/>
    <x v="0"/>
    <x v="0"/>
    <x v="78"/>
    <m/>
    <s v="8"/>
    <s v=" 19"/>
    <s v=" 98"/>
    <n v="41.643810000000002"/>
    <n v="-108.46792000000001"/>
    <s v="4903705664"/>
    <s v="TEXAS NATIONAL 2-8"/>
    <x v="0"/>
    <s v="MESAVERDE/ALMOND"/>
    <m/>
    <m/>
    <n v="17"/>
    <x v="0"/>
    <n v="5463"/>
    <n v="5480"/>
    <n v="5829"/>
    <m/>
    <x v="0"/>
    <d v="1962-02-19T00:00:00"/>
    <n v="7.6999998092651367"/>
    <x v="2"/>
    <n v="83"/>
    <n v="29"/>
    <n v="7656"/>
    <n v="-3"/>
    <x v="0"/>
    <n v="9700"/>
    <n v="4026"/>
    <m/>
    <x v="0"/>
    <n v="-1"/>
    <n v="19451"/>
    <x v="0"/>
    <m/>
    <n v="4.1417000000000002"/>
    <n v="2.3864100000000001"/>
    <n v="333.036"/>
    <n v="0"/>
    <n v="339.56411000000003"/>
    <n v="273.637"/>
    <n v="65.986139999999992"/>
    <m/>
    <x v="0"/>
    <n v="0"/>
    <n v="339.62313999999998"/>
    <n v="-8.691270338179962E-5"/>
    <n v="21487"/>
    <n v="4.9733743710000486E-2"/>
    <n v="1.2197107638966909E-2"/>
    <n v="7.0278628680751918E-3"/>
    <n v="0.98077502949295781"/>
    <n v="0.80570776184449633"/>
    <n v="0.19429223815550375"/>
    <n v="0"/>
    <x v="0"/>
    <m/>
    <x v="0"/>
    <m/>
    <m/>
    <x v="0"/>
    <m/>
    <x v="0"/>
    <x v="0"/>
    <m/>
    <x v="0"/>
    <x v="0"/>
    <x v="0"/>
    <m/>
    <x v="0"/>
    <x v="0"/>
    <x v="0"/>
    <x v="0"/>
    <x v="0"/>
    <x v="0"/>
    <x v="0"/>
    <x v="0"/>
    <x v="0"/>
    <x v="0"/>
    <x v="0"/>
    <x v="0"/>
    <x v="0"/>
    <m/>
    <x v="0"/>
    <x v="0"/>
    <x v="0"/>
    <x v="0"/>
    <x v="0"/>
    <s v="DST NO. 2"/>
    <m/>
    <x v="0"/>
    <m/>
    <m/>
    <m/>
    <m/>
  </r>
  <r>
    <x v="1"/>
    <s v="T19N R098W S08 fFOX HILLS"/>
    <m/>
    <x v="1"/>
    <x v="3"/>
    <x v="70"/>
    <s v="NE NW"/>
    <n v="8"/>
    <n v="19"/>
    <n v="98"/>
    <n v="41.643742000000003"/>
    <n v="-108.477069"/>
    <s v="4903705665"/>
    <s v="1-8 NEWTON"/>
    <x v="0"/>
    <s v="FOX HILLS"/>
    <m/>
    <m/>
    <m/>
    <x v="0"/>
    <m/>
    <m/>
    <m/>
    <m/>
    <x v="2"/>
    <d v="1978-07-12T00:00:00"/>
    <n v="8.3000000000000007"/>
    <x v="0"/>
    <n v="51"/>
    <n v="6"/>
    <n v="4029"/>
    <n v="28"/>
    <x v="1"/>
    <n v="2620"/>
    <n v="6137"/>
    <n v="132"/>
    <x v="1"/>
    <n v="4"/>
    <n v="8563"/>
    <x v="0"/>
    <s v="UNION OIL"/>
    <n v="2.5449000000000002"/>
    <n v="0.49374000000000001"/>
    <n v="175.26149999999998"/>
    <n v="0.71623999999999999"/>
    <n v="179.01637999999997"/>
    <n v="73.910200000000003"/>
    <n v="100.58542999999999"/>
    <n v="4.3995600000000001"/>
    <x v="1"/>
    <n v="8.3280000000000007E-2"/>
    <n v="178.97847000000002"/>
    <n v="1.0589537810377419E-4"/>
    <n v="13007"/>
    <n v="0.20602688919796014"/>
    <n v="1.4216017551019637E-2"/>
    <n v="2.7580716356793724E-3"/>
    <n v="0.98302591081330104"/>
    <n v="0.41295581530001901"/>
    <n v="0.56199737320360366"/>
    <n v="4.6530736350578925E-4"/>
    <x v="1"/>
    <n v="0"/>
    <x v="1"/>
    <n v="5892"/>
    <n v="0.9"/>
    <x v="0"/>
    <n v="0"/>
    <x v="0"/>
    <x v="1"/>
    <m/>
    <x v="1"/>
    <x v="1"/>
    <x v="1"/>
    <n v="0"/>
    <x v="1"/>
    <x v="1"/>
    <x v="1"/>
    <x v="1"/>
    <x v="0"/>
    <x v="0"/>
    <x v="0"/>
    <x v="0"/>
    <x v="0"/>
    <x v="0"/>
    <x v="0"/>
    <x v="0"/>
    <x v="0"/>
    <m/>
    <x v="0"/>
    <x v="0"/>
    <x v="0"/>
    <x v="0"/>
    <x v="0"/>
    <s v="SAMPLE DURING FLOW TEST"/>
    <n v="19780712"/>
    <x v="1"/>
    <s v="CHEMICAL AND GEOLOGICAL LABORATORIES CASPER LAB No 27917"/>
    <m/>
    <m/>
    <d v="1978-07-13T00:00:00"/>
  </r>
  <r>
    <x v="0"/>
    <s v="T19N R098W S07 fMESAVERDE"/>
    <n v="49007970"/>
    <x v="0"/>
    <x v="0"/>
    <x v="88"/>
    <m/>
    <s v="7"/>
    <s v=" 19"/>
    <s v=" 98"/>
    <n v="41.64423"/>
    <n v="-108.50233"/>
    <s v="4903705668"/>
    <s v="UNIT NO. 17"/>
    <x v="0"/>
    <s v="MESAVERDE"/>
    <m/>
    <m/>
    <n v="10"/>
    <x v="0"/>
    <n v="4841"/>
    <n v="4851"/>
    <m/>
    <m/>
    <x v="1"/>
    <m/>
    <n v="8"/>
    <x v="0"/>
    <n v="276"/>
    <n v="202"/>
    <n v="8091"/>
    <n v="-3"/>
    <x v="0"/>
    <n v="8300"/>
    <n v="9028"/>
    <m/>
    <x v="0"/>
    <n v="10"/>
    <n v="21325"/>
    <x v="0"/>
    <m/>
    <n v="13.772399999999999"/>
    <n v="16.622579999999999"/>
    <n v="351.95849999999996"/>
    <n v="0"/>
    <n v="382.35347999999993"/>
    <n v="234.143"/>
    <n v="147.96892"/>
    <m/>
    <x v="0"/>
    <n v="0.20820000000000002"/>
    <n v="382.32011999999997"/>
    <n v="4.3626457092227592E-5"/>
    <n v="25901"/>
    <n v="9.6895777749544748E-2"/>
    <n v="3.6020072316328866E-2"/>
    <n v="4.3474378734567817E-2"/>
    <n v="0.92050554894910341"/>
    <n v="0.61242657069682871"/>
    <n v="0.38702885948037474"/>
    <n v="5.4456982279666593E-4"/>
    <x v="0"/>
    <m/>
    <x v="0"/>
    <m/>
    <m/>
    <x v="0"/>
    <m/>
    <x v="0"/>
    <x v="0"/>
    <m/>
    <x v="0"/>
    <x v="0"/>
    <x v="0"/>
    <m/>
    <x v="0"/>
    <x v="0"/>
    <x v="0"/>
    <x v="0"/>
    <x v="0"/>
    <x v="0"/>
    <x v="0"/>
    <x v="0"/>
    <x v="0"/>
    <x v="0"/>
    <x v="0"/>
    <x v="0"/>
    <x v="0"/>
    <m/>
    <x v="0"/>
    <x v="0"/>
    <x v="0"/>
    <x v="0"/>
    <x v="0"/>
    <s v="PROD. WATER"/>
    <m/>
    <x v="0"/>
    <m/>
    <m/>
    <m/>
    <m/>
  </r>
  <r>
    <x v="0"/>
    <s v="T19N R097W S08 fMESAVERDE/ERICSON"/>
    <n v="49008436"/>
    <x v="0"/>
    <x v="0"/>
    <x v="90"/>
    <m/>
    <s v="8"/>
    <s v=" 19"/>
    <s v=" 97"/>
    <n v="41.64378"/>
    <n v="-108.3567"/>
    <s v="4903720274"/>
    <s v="GOVERNMENT-UNION OIL NO. 1"/>
    <x v="0"/>
    <s v="MESAVERDE/ERICSON"/>
    <m/>
    <m/>
    <n v="31"/>
    <x v="0"/>
    <n v="7184"/>
    <n v="7215"/>
    <m/>
    <m/>
    <x v="1"/>
    <d v="1971-09-14T00:00:00"/>
    <n v="7"/>
    <x v="0"/>
    <n v="483"/>
    <n v="428"/>
    <n v="21916"/>
    <n v="410"/>
    <x v="0"/>
    <n v="31600"/>
    <n v="976"/>
    <m/>
    <x v="0"/>
    <n v="5555"/>
    <n v="60873"/>
    <x v="0"/>
    <m/>
    <n v="24.101700000000001"/>
    <n v="35.220120000000001"/>
    <n v="953.34599999999989"/>
    <n v="10.4878"/>
    <n v="1023.1556199999999"/>
    <n v="891.43599999999992"/>
    <n v="15.996639999999998"/>
    <m/>
    <x v="0"/>
    <n v="115.6551"/>
    <n v="1023.0877399999999"/>
    <n v="3.317298485940868E-5"/>
    <n v="61365"/>
    <n v="4.0249349629411478E-3"/>
    <n v="2.3556240643041185E-2"/>
    <n v="3.4423033321167709E-2"/>
    <n v="0.94202072603579112"/>
    <n v="0.87131920865359991"/>
    <n v="1.5635648219184013E-2"/>
    <n v="0.11304514312721606"/>
    <x v="0"/>
    <m/>
    <x v="0"/>
    <m/>
    <m/>
    <x v="0"/>
    <m/>
    <x v="0"/>
    <x v="0"/>
    <m/>
    <x v="0"/>
    <x v="0"/>
    <x v="0"/>
    <m/>
    <x v="0"/>
    <x v="0"/>
    <x v="0"/>
    <x v="0"/>
    <x v="0"/>
    <x v="0"/>
    <x v="0"/>
    <x v="0"/>
    <x v="0"/>
    <x v="0"/>
    <x v="0"/>
    <x v="0"/>
    <x v="0"/>
    <m/>
    <x v="0"/>
    <x v="0"/>
    <x v="0"/>
    <x v="0"/>
    <x v="0"/>
    <s v="PRODUCTION"/>
    <m/>
    <x v="0"/>
    <m/>
    <m/>
    <m/>
    <m/>
  </r>
  <r>
    <x v="0"/>
    <s v="T19N R097W S08 fMESAVERDE/ALMOND"/>
    <n v="49008437"/>
    <x v="0"/>
    <x v="0"/>
    <x v="5"/>
    <m/>
    <s v="8"/>
    <s v=" 19"/>
    <s v=" 97"/>
    <n v="41.636330000000001"/>
    <n v="-108.36190000000001"/>
    <s v="4903720312"/>
    <s v="NO. 2 UNION-GOVERNMENT"/>
    <x v="0"/>
    <s v="MESAVERDE/ALMOND"/>
    <m/>
    <m/>
    <n v="65"/>
    <x v="0"/>
    <n v="6624"/>
    <n v="6689"/>
    <m/>
    <m/>
    <x v="0"/>
    <d v="1972-03-02T00:00:00"/>
    <n v="8.6000003814697266"/>
    <x v="0"/>
    <n v="16"/>
    <n v="14"/>
    <n v="1226"/>
    <n v="71"/>
    <x v="0"/>
    <n v="288"/>
    <n v="2342"/>
    <m/>
    <x v="0"/>
    <n v="220"/>
    <n v="3169"/>
    <x v="0"/>
    <m/>
    <n v="0.7984"/>
    <n v="1.1520600000000001"/>
    <n v="53.330999999999996"/>
    <n v="1.8161799999999999"/>
    <n v="57.097639999999998"/>
    <n v="8.1244800000000001"/>
    <n v="38.385379999999998"/>
    <m/>
    <x v="0"/>
    <n v="4.5804"/>
    <n v="51.090259999999994"/>
    <n v="5.5527281701558177E-2"/>
    <n v="4174"/>
    <n v="0.13686504153615689"/>
    <n v="1.3983064799175588E-2"/>
    <n v="2.0177016072818424E-2"/>
    <n v="0.96583991912800604"/>
    <n v="0.15902209149062857"/>
    <n v="0.75132481220490954"/>
    <n v="8.9653096304461957E-2"/>
    <x v="0"/>
    <m/>
    <x v="0"/>
    <m/>
    <m/>
    <x v="0"/>
    <m/>
    <x v="0"/>
    <x v="0"/>
    <m/>
    <x v="0"/>
    <x v="0"/>
    <x v="0"/>
    <m/>
    <x v="0"/>
    <x v="0"/>
    <x v="0"/>
    <x v="0"/>
    <x v="0"/>
    <x v="0"/>
    <x v="0"/>
    <x v="0"/>
    <x v="0"/>
    <x v="0"/>
    <x v="0"/>
    <x v="0"/>
    <x v="0"/>
    <m/>
    <x v="0"/>
    <x v="0"/>
    <x v="0"/>
    <x v="0"/>
    <x v="0"/>
    <s v="DST NO. 1 MFE SAMPLE"/>
    <m/>
    <x v="0"/>
    <m/>
    <m/>
    <m/>
    <m/>
  </r>
  <r>
    <x v="1"/>
    <s v="T19N R097W S06 fFRONTIER"/>
    <n v="3633"/>
    <x v="0"/>
    <x v="0"/>
    <x v="28"/>
    <s v="SW"/>
    <n v="6"/>
    <n v="19"/>
    <n v="97"/>
    <n v="41.590560000000004"/>
    <n v="-108.11722"/>
    <s v="4903724099"/>
    <s v="ROCK ISLAND 4-H"/>
    <x v="0"/>
    <s v="FRONTIER"/>
    <m/>
    <m/>
    <m/>
    <x v="0"/>
    <s v="14953"/>
    <m/>
    <m/>
    <m/>
    <x v="5"/>
    <d v="2003-02-17T00:00:00"/>
    <n v="7"/>
    <x v="1"/>
    <n v="424"/>
    <n v="141"/>
    <n v="14593"/>
    <m/>
    <x v="1"/>
    <n v="23300"/>
    <n v="488"/>
    <m/>
    <x v="0"/>
    <n v="108"/>
    <n v="39061"/>
    <x v="0"/>
    <s v="ANADARKO PETROLEUM CORP"/>
    <n v="21.157599999999999"/>
    <n v="11.60289"/>
    <n v="634.79549999999995"/>
    <n v="0"/>
    <n v="667.55598999999995"/>
    <n v="657.29300000000001"/>
    <n v="7.9983199999999988"/>
    <n v="0"/>
    <x v="1"/>
    <n v="2.2485600000000003"/>
    <n v="667.53988000000004"/>
    <n v="1.2066549198382554E-5"/>
    <n v="39054"/>
    <n v="-8.9611470268194333E-5"/>
    <n v="3.1694120518639943E-2"/>
    <n v="1.7381148808207087E-2"/>
    <n v="0.95092473067315297"/>
    <n v="0.98464978601727882"/>
    <n v="1.1981786017039159E-2"/>
    <n v="3.3684279656819908E-3"/>
    <x v="0"/>
    <n v="7"/>
    <x v="0"/>
    <m/>
    <m/>
    <x v="0"/>
    <m/>
    <x v="0"/>
    <x v="0"/>
    <m/>
    <x v="0"/>
    <x v="0"/>
    <x v="0"/>
    <m/>
    <x v="0"/>
    <x v="0"/>
    <x v="0"/>
    <x v="0"/>
    <x v="0"/>
    <x v="0"/>
    <x v="0"/>
    <x v="0"/>
    <x v="0"/>
    <x v="0"/>
    <x v="0"/>
    <x v="0"/>
    <x v="0"/>
    <m/>
    <x v="0"/>
    <x v="0"/>
    <x v="0"/>
    <x v="0"/>
    <x v="0"/>
    <s v="WELLHEAD"/>
    <n v="20030217"/>
    <x v="0"/>
    <s v="CHAMPION TECHNOLOGIES VERNAL UT"/>
    <m/>
    <m/>
    <d v="2003-02-20T00:00:00"/>
  </r>
  <r>
    <x v="1"/>
    <s v="T19N R095W S36 fMESAVERDE/ALMOND"/>
    <n v="3759"/>
    <x v="0"/>
    <x v="0"/>
    <x v="91"/>
    <s v="C SW"/>
    <n v="36"/>
    <n v="19"/>
    <n v="95"/>
    <n v="41.575870000000002"/>
    <n v="-108.058869"/>
    <s v="4903724621"/>
    <s v="TWO RIM 36-04"/>
    <x v="0"/>
    <s v="MESAVERDE/ALMOND"/>
    <m/>
    <m/>
    <m/>
    <x v="0"/>
    <s v="10015"/>
    <m/>
    <n v="10200"/>
    <n v="10197"/>
    <x v="2"/>
    <d v="2003-02-10T00:00:00"/>
    <n v="8.0299999999999994"/>
    <x v="1"/>
    <n v="32.299999999999997"/>
    <n v="5.86"/>
    <n v="2670"/>
    <n v="43.6"/>
    <x v="1"/>
    <n v="3748"/>
    <n v="2135"/>
    <m/>
    <x v="0"/>
    <n v="40"/>
    <n v="8599"/>
    <x v="0"/>
    <s v="BP AMERICA PRODUCTION COMPANY"/>
    <n v="1.6117699999999999"/>
    <n v="0.48221940000000002"/>
    <n v="116.145"/>
    <n v="1.1152880000000001"/>
    <n v="119.3542774"/>
    <n v="105.73107999999999"/>
    <n v="34.992649999999998"/>
    <n v="0"/>
    <x v="1"/>
    <n v="0.8328000000000001"/>
    <n v="141.55652999999998"/>
    <n v="-8.5095181841056938E-2"/>
    <n v="8674.76"/>
    <n v="4.3858430359111278E-3"/>
    <n v="1.3504082426793695E-2"/>
    <n v="4.0402355952766219E-3"/>
    <n v="0.98245568197792965"/>
    <n v="0.74691771548793973"/>
    <n v="0.24719912249897621"/>
    <n v="5.8831620130841032E-3"/>
    <x v="0"/>
    <n v="5.59"/>
    <x v="0"/>
    <m/>
    <m/>
    <x v="0"/>
    <n v="1200"/>
    <x v="0"/>
    <x v="0"/>
    <m/>
    <x v="0"/>
    <x v="0"/>
    <x v="0"/>
    <n v="4.97"/>
    <x v="0"/>
    <x v="0"/>
    <x v="0"/>
    <x v="0"/>
    <x v="0"/>
    <x v="0"/>
    <x v="0"/>
    <x v="0"/>
    <x v="0"/>
    <x v="0"/>
    <x v="0"/>
    <x v="0"/>
    <x v="0"/>
    <m/>
    <x v="0"/>
    <x v="0"/>
    <x v="0"/>
    <x v="0"/>
    <x v="0"/>
    <m/>
    <n v="20030210"/>
    <x v="0"/>
    <s v="BP AMERICA"/>
    <m/>
    <m/>
    <d v="2003-02-12T00:00:00"/>
  </r>
  <r>
    <x v="1"/>
    <s v="T19N R095W S36 fMESAVERDE/ALMOND"/>
    <n v="3757"/>
    <x v="0"/>
    <x v="0"/>
    <x v="91"/>
    <s v="SW SE"/>
    <n v="36"/>
    <n v="19"/>
    <n v="95"/>
    <n v="41.57555"/>
    <n v="-108.04962500000001"/>
    <s v="4903724617"/>
    <s v="TWO RIM 36-02"/>
    <x v="0"/>
    <s v="MESAVERDE/ALMOND"/>
    <m/>
    <m/>
    <m/>
    <x v="0"/>
    <s v="9913"/>
    <m/>
    <n v="10184"/>
    <n v="10181"/>
    <x v="2"/>
    <d v="2003-02-05T00:00:00"/>
    <n v="8.23"/>
    <x v="1"/>
    <n v="30.9"/>
    <n v="4.3899999999999997"/>
    <n v="3220"/>
    <n v="22.7"/>
    <x v="1"/>
    <n v="4149"/>
    <n v="2375"/>
    <m/>
    <x v="0"/>
    <n v="15"/>
    <n v="9370"/>
    <x v="0"/>
    <s v="BP AMERICA PRODUCTION COMPANY"/>
    <n v="1.5419099999999999"/>
    <n v="0.36125309999999999"/>
    <n v="140.07"/>
    <n v="0.5806659999999999"/>
    <n v="142.5538291"/>
    <n v="117.04329"/>
    <n v="38.926250000000003"/>
    <n v="0"/>
    <x v="1"/>
    <n v="0.31230000000000002"/>
    <n v="156.28183999999999"/>
    <n v="-4.5938327714842346E-2"/>
    <n v="9816.99"/>
    <n v="2.3296514982287467E-2"/>
    <n v="1.0816335202882318E-2"/>
    <n v="2.5341522025801549E-3"/>
    <n v="0.98664951259453748"/>
    <n v="0.74892444317266804"/>
    <n v="0.24907724403551942"/>
    <n v="1.998312791812536E-3"/>
    <x v="0"/>
    <n v="0.27"/>
    <x v="0"/>
    <m/>
    <m/>
    <x v="0"/>
    <n v="14610"/>
    <x v="0"/>
    <x v="0"/>
    <m/>
    <x v="0"/>
    <x v="0"/>
    <x v="0"/>
    <n v="16.399999999999999"/>
    <x v="0"/>
    <x v="0"/>
    <x v="0"/>
    <x v="0"/>
    <x v="0"/>
    <x v="0"/>
    <x v="0"/>
    <x v="0"/>
    <x v="0"/>
    <x v="0"/>
    <x v="0"/>
    <x v="0"/>
    <x v="0"/>
    <m/>
    <x v="0"/>
    <x v="0"/>
    <x v="0"/>
    <x v="0"/>
    <x v="0"/>
    <m/>
    <n v="20030205"/>
    <x v="0"/>
    <s v="BP AMERICA"/>
    <m/>
    <m/>
    <d v="2003-02-07T00:00:00"/>
  </r>
  <r>
    <x v="1"/>
    <s v="T19N R095W S35 fMESAVERDE"/>
    <n v="5921"/>
    <x v="0"/>
    <x v="0"/>
    <x v="91"/>
    <s v="NW NW"/>
    <n v="35"/>
    <n v="19"/>
    <n v="95"/>
    <n v="41.584946000000002"/>
    <n v="-108.08072199999999"/>
    <s v="4903726975"/>
    <s v="35-40 TWO RIM"/>
    <x v="0"/>
    <s v="MESAVERDE"/>
    <m/>
    <m/>
    <n v="584"/>
    <x v="0"/>
    <n v="9906"/>
    <n v="10490"/>
    <n v="10495"/>
    <n v="10490"/>
    <x v="2"/>
    <d v="1899-12-31T00:00:00"/>
    <n v="7.19"/>
    <x v="1"/>
    <n v="53"/>
    <n v="4"/>
    <n v="2670"/>
    <n v="0"/>
    <x v="1"/>
    <n v="4050"/>
    <n v="0"/>
    <n v="0"/>
    <x v="1"/>
    <n v="40"/>
    <n v="9070"/>
    <x v="0"/>
    <s v="BP AMERICA PRODUCTION COMPANY"/>
    <n v="2.6446999999999998"/>
    <n v="0.32916000000000001"/>
    <n v="116.145"/>
    <n v="0"/>
    <n v="119.11886"/>
    <n v="114.2505"/>
    <n v="0"/>
    <n v="0"/>
    <x v="1"/>
    <n v="0.8328000000000001"/>
    <n v="115.08330000000001"/>
    <n v="1.7231096416873311E-2"/>
    <n v="6817"/>
    <n v="-0.14181406181154402"/>
    <n v="2.2202193674452558E-2"/>
    <n v="2.7632903807172098E-3"/>
    <n v="0.97503451594483026"/>
    <n v="0.99276350261071755"/>
    <n v="0"/>
    <n v="7.2364973892823726E-3"/>
    <x v="1"/>
    <n v="0"/>
    <x v="1"/>
    <n v="0"/>
    <n v="0"/>
    <x v="1"/>
    <n v="15100"/>
    <x v="2"/>
    <x v="1"/>
    <n v="0"/>
    <x v="1"/>
    <x v="1"/>
    <x v="1"/>
    <n v="12"/>
    <x v="1"/>
    <x v="1"/>
    <x v="1"/>
    <x v="1"/>
    <x v="0"/>
    <x v="0"/>
    <x v="0"/>
    <x v="0"/>
    <x v="0"/>
    <x v="0"/>
    <x v="0"/>
    <x v="0"/>
    <x v="0"/>
    <m/>
    <x v="0"/>
    <x v="0"/>
    <x v="0"/>
    <x v="0"/>
    <x v="0"/>
    <m/>
    <n v="19000101"/>
    <x v="0"/>
    <s v="WYOMING ANALYTICAL LABS ROCK SPRINGS ID No D7872"/>
    <m/>
    <s v="9906-10490"/>
    <d v="2007-08-13T00:00:00"/>
  </r>
  <r>
    <x v="1"/>
    <s v="T19N R095W S35 fMESAVERDE"/>
    <n v="5990"/>
    <x v="0"/>
    <x v="0"/>
    <x v="91"/>
    <s v="NW NW"/>
    <n v="35"/>
    <n v="19"/>
    <n v="95"/>
    <n v="41.584946000000002"/>
    <n v="-108.08072199999999"/>
    <s v="4903726975"/>
    <s v="TWO RIM 35-40"/>
    <x v="0"/>
    <s v="MESAVERDE"/>
    <m/>
    <m/>
    <n v="300"/>
    <x v="0"/>
    <n v="9906"/>
    <n v="10206"/>
    <n v="10495"/>
    <n v="10490"/>
    <x v="2"/>
    <m/>
    <n v="8.1300000000000008"/>
    <x v="1"/>
    <n v="46"/>
    <n v="1.6"/>
    <n v="2620"/>
    <n v="76"/>
    <x v="1"/>
    <n v="3470"/>
    <n v="2210"/>
    <n v="0"/>
    <x v="1"/>
    <n v="61"/>
    <n v="10200"/>
    <x v="0"/>
    <s v="BP AMERICA PRODUCTION COMPANY"/>
    <n v="2.2953999999999999"/>
    <n v="0.131664"/>
    <n v="113.97"/>
    <n v="1.9440799999999998"/>
    <n v="118.341144"/>
    <n v="97.8887"/>
    <n v="36.221899999999998"/>
    <n v="0"/>
    <x v="1"/>
    <n v="1.2700200000000001"/>
    <n v="135.38061999999999"/>
    <n v="-6.715811734621234E-2"/>
    <n v="8484.6"/>
    <n v="-9.1808227096111222E-2"/>
    <n v="1.9396466202827985E-2"/>
    <n v="1.1125800845731219E-3"/>
    <n v="0.97949095371259887"/>
    <n v="0.7230628726622762"/>
    <n v="0.26755602094302716"/>
    <n v="9.3811063946966731E-3"/>
    <x v="1"/>
    <n v="6"/>
    <x v="1"/>
    <n v="0"/>
    <n v="0"/>
    <x v="1"/>
    <n v="17000"/>
    <x v="2"/>
    <x v="1"/>
    <n v="0"/>
    <x v="1"/>
    <x v="1"/>
    <x v="1"/>
    <n v="6.5"/>
    <x v="1"/>
    <x v="1"/>
    <x v="1"/>
    <x v="1"/>
    <x v="0"/>
    <x v="0"/>
    <x v="0"/>
    <x v="0"/>
    <x v="0"/>
    <x v="0"/>
    <x v="0"/>
    <x v="0"/>
    <x v="0"/>
    <m/>
    <x v="0"/>
    <x v="0"/>
    <x v="0"/>
    <x v="0"/>
    <x v="0"/>
    <m/>
    <m/>
    <x v="0"/>
    <s v="WYOMING ANALYTICAL LABS ROCK SPRINGS ID No D7161"/>
    <m/>
    <s v="9906-10206"/>
    <d v="2007-05-23T00:00:00"/>
  </r>
  <r>
    <x v="1"/>
    <s v="T19N R095W S35 fMESAVERDE"/>
    <n v="5922"/>
    <x v="0"/>
    <x v="0"/>
    <x v="91"/>
    <s v="NW NE"/>
    <n v="35"/>
    <n v="19"/>
    <n v="95"/>
    <n v="41.585290000000001"/>
    <n v="-108.07144"/>
    <s v="4903726397"/>
    <s v="35-2 TWO RIM"/>
    <x v="0"/>
    <s v="MESAVERDE"/>
    <m/>
    <m/>
    <n v="322"/>
    <x v="0"/>
    <n v="9874"/>
    <n v="10196"/>
    <n v="10397"/>
    <n v="10392"/>
    <x v="2"/>
    <d v="1899-12-31T00:00:00"/>
    <n v="7.28"/>
    <x v="1"/>
    <n v="41"/>
    <n v="1"/>
    <n v="2550"/>
    <n v="0"/>
    <x v="1"/>
    <n v="3730"/>
    <n v="0"/>
    <n v="0"/>
    <x v="1"/>
    <n v="35"/>
    <n v="8470"/>
    <x v="0"/>
    <s v="BP AMERICA PRODUCTION COMPANY"/>
    <n v="2.0459000000000001"/>
    <n v="8.2290000000000002E-2"/>
    <n v="110.925"/>
    <n v="0"/>
    <n v="113.05319"/>
    <n v="105.22329999999999"/>
    <n v="0"/>
    <n v="0"/>
    <x v="1"/>
    <n v="0.72870000000000001"/>
    <n v="105.952"/>
    <n v="3.2424756691839141E-2"/>
    <n v="6357"/>
    <n v="-0.14251028529034868"/>
    <n v="1.8096791430653129E-2"/>
    <n v="7.2788746606796328E-4"/>
    <n v="0.98117532110327887"/>
    <n v="0.99312235729386888"/>
    <n v="0"/>
    <n v="6.8776427061310787E-3"/>
    <x v="1"/>
    <n v="0"/>
    <x v="1"/>
    <n v="0"/>
    <n v="0"/>
    <x v="1"/>
    <n v="14100"/>
    <x v="2"/>
    <x v="1"/>
    <n v="0"/>
    <x v="1"/>
    <x v="1"/>
    <x v="1"/>
    <n v="7"/>
    <x v="1"/>
    <x v="1"/>
    <x v="1"/>
    <x v="1"/>
    <x v="0"/>
    <x v="0"/>
    <x v="0"/>
    <x v="0"/>
    <x v="0"/>
    <x v="0"/>
    <x v="0"/>
    <x v="0"/>
    <x v="0"/>
    <m/>
    <x v="0"/>
    <x v="0"/>
    <x v="0"/>
    <x v="0"/>
    <x v="0"/>
    <m/>
    <n v="19000101"/>
    <x v="0"/>
    <s v="WYOMING ANALYTICAL LABS ROCK SPRINGS ID No D7873"/>
    <m/>
    <s v="9874-10196"/>
    <d v="2007-08-13T00:00:00"/>
  </r>
  <r>
    <x v="1"/>
    <s v="T19N R095W S35 fMESAVERDE"/>
    <n v="5923"/>
    <x v="0"/>
    <x v="0"/>
    <x v="91"/>
    <s v="SE NW"/>
    <n v="35"/>
    <n v="19"/>
    <n v="95"/>
    <n v="41.581215"/>
    <n v="-108.07550500000001"/>
    <s v="4903726974"/>
    <s v="35-60 TWO RIM UNIT"/>
    <x v="0"/>
    <s v="MESAVERDE"/>
    <m/>
    <m/>
    <n v="313"/>
    <x v="0"/>
    <n v="9864"/>
    <n v="10177"/>
    <n v="10446"/>
    <n v="10440"/>
    <x v="2"/>
    <d v="1899-12-31T00:00:00"/>
    <n v="7.22"/>
    <x v="1"/>
    <n v="47"/>
    <n v="4"/>
    <n v="2710"/>
    <n v="0"/>
    <x v="1"/>
    <n v="4050"/>
    <n v="0"/>
    <n v="0"/>
    <x v="1"/>
    <n v="37"/>
    <n v="8520"/>
    <x v="0"/>
    <s v="BP AMERICA PRODUCTION COMPANY"/>
    <n v="2.3452999999999999"/>
    <n v="0.32916000000000001"/>
    <n v="117.88500000000001"/>
    <n v="0"/>
    <n v="120.55945999999999"/>
    <n v="114.2505"/>
    <n v="0"/>
    <n v="0"/>
    <x v="1"/>
    <n v="0.77034000000000002"/>
    <n v="115.02084000000001"/>
    <n v="2.3510539718304038E-2"/>
    <n v="6848"/>
    <n v="-0.10879750130140552"/>
    <n v="1.9453471341029566E-2"/>
    <n v="2.7302710214528172E-3"/>
    <n v="0.97781625763751767"/>
    <n v="0.9933026049888003"/>
    <n v="0"/>
    <n v="6.6973950111997096E-3"/>
    <x v="1"/>
    <n v="0"/>
    <x v="1"/>
    <n v="0"/>
    <n v="0"/>
    <x v="1"/>
    <n v="14400"/>
    <x v="2"/>
    <x v="1"/>
    <n v="0"/>
    <x v="1"/>
    <x v="1"/>
    <x v="1"/>
    <n v="9.6999999999999993"/>
    <x v="1"/>
    <x v="1"/>
    <x v="1"/>
    <x v="1"/>
    <x v="0"/>
    <x v="0"/>
    <x v="0"/>
    <x v="0"/>
    <x v="0"/>
    <x v="0"/>
    <x v="0"/>
    <x v="0"/>
    <x v="0"/>
    <m/>
    <x v="0"/>
    <x v="0"/>
    <x v="0"/>
    <x v="0"/>
    <x v="0"/>
    <m/>
    <n v="19000101"/>
    <x v="0"/>
    <s v="WYOMING ANALYTICAL LABS ROCK SPRINGS ID No D7874"/>
    <m/>
    <s v="9864-10177"/>
    <d v="2007-08-13T00:00:00"/>
  </r>
  <r>
    <x v="1"/>
    <s v="T19N R095W S33 fMESAVERDE"/>
    <n v="4065"/>
    <x v="0"/>
    <x v="0"/>
    <x v="92"/>
    <s v="C SE"/>
    <n v="33"/>
    <n v="19"/>
    <n v="95"/>
    <n v="41.575831000000001"/>
    <n v="-108.10683400000001"/>
    <s v="4903724819"/>
    <s v="CHAMPLIN 257 B2"/>
    <x v="0"/>
    <s v="MESAVERDE"/>
    <m/>
    <m/>
    <m/>
    <x v="0"/>
    <s v="10415"/>
    <m/>
    <n v="10696"/>
    <n v="10627"/>
    <x v="2"/>
    <d v="2003-06-10T00:00:00"/>
    <n v="7.74"/>
    <x v="1"/>
    <n v="35.9"/>
    <n v="2.4"/>
    <n v="3243"/>
    <n v="7.4"/>
    <x v="1"/>
    <n v="3799"/>
    <n v="2327"/>
    <m/>
    <x v="0"/>
    <n v="18"/>
    <n v="9124"/>
    <x v="0"/>
    <s v="BP AMERICA PRODUCTION CO"/>
    <n v="1.7914099999999999"/>
    <n v="0.197496"/>
    <n v="141.07049999999998"/>
    <n v="0.18929199999999999"/>
    <n v="143.24869799999996"/>
    <n v="107.16978999999999"/>
    <n v="38.139529999999993"/>
    <n v="0"/>
    <x v="1"/>
    <n v="0.37476000000000004"/>
    <n v="145.68407999999999"/>
    <n v="-8.4288879124681127E-3"/>
    <n v="9432.7000000000007"/>
    <n v="1.6635500924194534E-2"/>
    <n v="1.2505593593597621E-2"/>
    <n v="1.3786931592215941E-3"/>
    <n v="0.98611571324718084"/>
    <n v="0.73563144305129291"/>
    <n v="0.26179614134914397"/>
    <n v="2.5724155995631099E-3"/>
    <x v="0"/>
    <n v="3.1"/>
    <x v="0"/>
    <m/>
    <m/>
    <x v="0"/>
    <n v="13850"/>
    <x v="0"/>
    <x v="0"/>
    <m/>
    <x v="0"/>
    <x v="0"/>
    <x v="0"/>
    <n v="11.7"/>
    <x v="0"/>
    <x v="0"/>
    <x v="0"/>
    <x v="0"/>
    <x v="0"/>
    <x v="0"/>
    <x v="0"/>
    <x v="0"/>
    <x v="0"/>
    <x v="0"/>
    <x v="0"/>
    <x v="0"/>
    <x v="0"/>
    <m/>
    <x v="0"/>
    <x v="0"/>
    <x v="0"/>
    <x v="0"/>
    <x v="0"/>
    <m/>
    <n v="20030610"/>
    <x v="0"/>
    <s v="BP AMERICA"/>
    <m/>
    <m/>
    <d v="2003-06-12T00:00:00"/>
  </r>
  <r>
    <x v="1"/>
    <s v="T19N R095W S27 fMESAVERDE"/>
    <n v="5929"/>
    <x v="0"/>
    <x v="0"/>
    <x v="91"/>
    <s v="SE SE"/>
    <n v="27"/>
    <n v="19"/>
    <n v="95"/>
    <n v="41.589376000000001"/>
    <n v="-108.08463399999999"/>
    <s v="4903726396"/>
    <s v="27-2 TWO RIM UNIT"/>
    <x v="0"/>
    <s v="MESAVERDE"/>
    <m/>
    <m/>
    <n v="254"/>
    <x v="0"/>
    <n v="9974"/>
    <n v="10228"/>
    <n v="10475"/>
    <n v="10469"/>
    <x v="2"/>
    <d v="1899-12-31T00:00:00"/>
    <n v="7.39"/>
    <x v="1"/>
    <n v="60"/>
    <n v="12"/>
    <n v="2940"/>
    <n v="0"/>
    <x v="1"/>
    <n v="4550"/>
    <n v="0"/>
    <n v="0"/>
    <x v="1"/>
    <n v="46"/>
    <n v="9570"/>
    <x v="0"/>
    <s v="BP AMERICA PRODUCTION COMPANY"/>
    <n v="2.9939999999999998"/>
    <n v="0.98748000000000002"/>
    <n v="127.89"/>
    <n v="0"/>
    <n v="131.87147999999999"/>
    <n v="128.35550000000001"/>
    <n v="0"/>
    <n v="0"/>
    <x v="1"/>
    <n v="0.95772000000000013"/>
    <n v="129.31322"/>
    <n v="9.7948310142209321E-3"/>
    <n v="7608"/>
    <n v="-0.11421585749214111"/>
    <n v="2.2703923547381131E-2"/>
    <n v="7.4881998746051844E-3"/>
    <n v="0.96980787657801359"/>
    <n v="0.99259379667446224"/>
    <n v="0"/>
    <n v="7.4062033255377921E-3"/>
    <x v="1"/>
    <n v="1"/>
    <x v="1"/>
    <n v="0"/>
    <n v="0"/>
    <x v="1"/>
    <n v="16000"/>
    <x v="2"/>
    <x v="1"/>
    <n v="0"/>
    <x v="1"/>
    <x v="1"/>
    <x v="1"/>
    <n v="10"/>
    <x v="1"/>
    <x v="1"/>
    <x v="1"/>
    <x v="1"/>
    <x v="0"/>
    <x v="0"/>
    <x v="0"/>
    <x v="0"/>
    <x v="0"/>
    <x v="0"/>
    <x v="0"/>
    <x v="0"/>
    <x v="0"/>
    <m/>
    <x v="0"/>
    <x v="0"/>
    <x v="0"/>
    <x v="0"/>
    <x v="0"/>
    <m/>
    <n v="19000101"/>
    <x v="0"/>
    <s v="WYOMING ANALYTICAL LABS ROCK SPRINGS ID No D7880"/>
    <m/>
    <s v="9974-10228"/>
    <d v="2007-08-20T00:00:00"/>
  </r>
  <r>
    <x v="1"/>
    <s v="T19N R095W S27 fMESAVERDE"/>
    <n v="4250"/>
    <x v="0"/>
    <x v="0"/>
    <x v="91"/>
    <s v="C NE"/>
    <n v="27"/>
    <n v="19"/>
    <n v="95"/>
    <n v="41.597563000000001"/>
    <n v="-108.087828"/>
    <s v="4903724851"/>
    <s v="TWO RIM UNIT 27-01"/>
    <x v="0"/>
    <s v="MESAVERDE"/>
    <m/>
    <m/>
    <m/>
    <x v="0"/>
    <s v="9952"/>
    <m/>
    <n v="10315"/>
    <m/>
    <x v="2"/>
    <d v="2003-11-04T00:00:00"/>
    <n v="7.86"/>
    <x v="1"/>
    <n v="41"/>
    <n v="10"/>
    <n v="2740"/>
    <n v="68"/>
    <x v="1"/>
    <n v="3649"/>
    <n v="1904"/>
    <m/>
    <x v="0"/>
    <n v="14"/>
    <n v="9235"/>
    <x v="0"/>
    <s v="BP AMERICAN PRODUCTION COMPANY"/>
    <n v="2.0459000000000001"/>
    <n v="0.82289999999999996"/>
    <n v="119.19"/>
    <n v="1.7394399999999999"/>
    <n v="123.79823999999999"/>
    <n v="102.93828999999999"/>
    <n v="31.206559999999996"/>
    <n v="0"/>
    <x v="1"/>
    <n v="0.29148000000000002"/>
    <n v="134.43633"/>
    <n v="-4.1195452646018725E-2"/>
    <n v="8426"/>
    <n v="-4.5807145688239626E-2"/>
    <n v="1.6526083084864536E-2"/>
    <n v="6.6471058069969332E-3"/>
    <n v="0.97682681110813863"/>
    <n v="0.76570291676364566"/>
    <n v="0.23212891931816346"/>
    <n v="2.1681639181908643E-3"/>
    <x v="0"/>
    <n v="33"/>
    <x v="0"/>
    <m/>
    <m/>
    <x v="0"/>
    <n v="13230"/>
    <x v="0"/>
    <x v="0"/>
    <m/>
    <x v="0"/>
    <x v="0"/>
    <x v="0"/>
    <n v="12"/>
    <x v="0"/>
    <x v="0"/>
    <x v="0"/>
    <x v="0"/>
    <x v="0"/>
    <x v="0"/>
    <x v="0"/>
    <x v="0"/>
    <x v="0"/>
    <x v="0"/>
    <x v="0"/>
    <x v="0"/>
    <x v="0"/>
    <m/>
    <x v="0"/>
    <x v="0"/>
    <x v="0"/>
    <x v="0"/>
    <x v="0"/>
    <m/>
    <n v="2003114"/>
    <x v="0"/>
    <s v="BP AMERICA"/>
    <m/>
    <m/>
    <d v="2003-11-05T00:00:00"/>
  </r>
  <r>
    <x v="1"/>
    <s v="T19N R095W S25 fMESAVERDE"/>
    <n v="3540"/>
    <x v="0"/>
    <x v="0"/>
    <x v="91"/>
    <s v="NE SW"/>
    <n v="25"/>
    <n v="19"/>
    <n v="95"/>
    <n v="41.592472999999998"/>
    <n v="-108.056991"/>
    <s v="4903723984"/>
    <s v="TWO RIM 25-2,3,4 PAD"/>
    <x v="0"/>
    <s v="MESAVERDE"/>
    <m/>
    <m/>
    <m/>
    <x v="0"/>
    <s v="10167"/>
    <m/>
    <n v="10150"/>
    <n v="10485"/>
    <x v="2"/>
    <d v="2002-11-13T00:00:00"/>
    <n v="6.84"/>
    <x v="1"/>
    <n v="15.6"/>
    <n v="6.13"/>
    <n v="2650"/>
    <n v="22.4"/>
    <x v="1"/>
    <n v="3699"/>
    <n v="1671"/>
    <m/>
    <x v="0"/>
    <n v="14"/>
    <n v="7746"/>
    <x v="0"/>
    <s v="BP AMERICA PRODUCTION CO"/>
    <n v="0.77844000000000002"/>
    <n v="0.50443769999999999"/>
    <n v="115.27500000000001"/>
    <n v="0.57299199999999995"/>
    <n v="117.13086969999999"/>
    <n v="104.34878999999999"/>
    <n v="27.387689999999996"/>
    <n v="0"/>
    <x v="1"/>
    <n v="0.29148000000000002"/>
    <n v="132.02796000000001"/>
    <n v="-5.9789533920739941E-2"/>
    <n v="8078.13"/>
    <n v="2.0988831613491552E-2"/>
    <n v="6.6458995992582483E-3"/>
    <n v="4.3066161917177329E-3"/>
    <n v="0.989047484209024"/>
    <n v="0.79035372507459778"/>
    <n v="0.20743856074122477"/>
    <n v="2.2077141841773517E-3"/>
    <x v="0"/>
    <n v="9.67"/>
    <x v="0"/>
    <m/>
    <m/>
    <x v="0"/>
    <n v="12270"/>
    <x v="0"/>
    <x v="0"/>
    <m/>
    <x v="0"/>
    <x v="0"/>
    <x v="0"/>
    <m/>
    <x v="0"/>
    <x v="0"/>
    <x v="0"/>
    <x v="0"/>
    <x v="0"/>
    <x v="0"/>
    <x v="0"/>
    <x v="0"/>
    <x v="0"/>
    <x v="0"/>
    <x v="0"/>
    <x v="0"/>
    <x v="0"/>
    <m/>
    <x v="0"/>
    <x v="0"/>
    <x v="0"/>
    <x v="0"/>
    <x v="0"/>
    <m/>
    <n v="20021113"/>
    <x v="0"/>
    <s v="BP AMERICA"/>
    <m/>
    <m/>
    <d v="2002-11-15T00:00:00"/>
  </r>
  <r>
    <x v="1"/>
    <s v="T19N R095W S23 fLEWIS-MESAVERDE"/>
    <n v="4230"/>
    <x v="0"/>
    <x v="0"/>
    <x v="84"/>
    <s v="SE SW"/>
    <n v="23"/>
    <n v="19"/>
    <n v="95"/>
    <n v="41.604703999999998"/>
    <n v="-108.07757100000001"/>
    <s v="4903724637"/>
    <s v="FREWEN UNIT 23-01"/>
    <x v="0"/>
    <s v="LEWIS-MESAVERDE"/>
    <m/>
    <m/>
    <m/>
    <x v="0"/>
    <s v="9620"/>
    <m/>
    <n v="10225"/>
    <m/>
    <x v="2"/>
    <d v="2004-03-09T00:00:00"/>
    <n v="7.69"/>
    <x v="1"/>
    <n v="37.4"/>
    <n v="8.06"/>
    <n v="3110"/>
    <n v="65.5"/>
    <x v="1"/>
    <n v="4049"/>
    <n v="2297"/>
    <m/>
    <x v="0"/>
    <n v="31"/>
    <n v="9128"/>
    <x v="0"/>
    <s v="BP AMERICAN PRODUCTION COMPANY"/>
    <n v="1.86626"/>
    <n v="0.66325740000000011"/>
    <n v="135.285"/>
    <n v="1.6754899999999999"/>
    <n v="139.4900074"/>
    <n v="114.22229"/>
    <n v="37.647829999999999"/>
    <n v="0"/>
    <x v="1"/>
    <n v="0.6454200000000001"/>
    <n v="152.51553999999999"/>
    <n v="-4.4607140912145536E-2"/>
    <n v="9597.9599999999991"/>
    <n v="2.5096710662630868E-2"/>
    <n v="1.3379166255603769E-2"/>
    <n v="4.7548739322814037E-3"/>
    <n v="0.98186595981211477"/>
    <n v="0.74892230654004177"/>
    <n v="0.24684586239539918"/>
    <n v="4.2318310645590614E-3"/>
    <x v="0"/>
    <n v="0.97899999999999998"/>
    <x v="0"/>
    <m/>
    <m/>
    <x v="0"/>
    <n v="14280"/>
    <x v="0"/>
    <x v="0"/>
    <m/>
    <x v="0"/>
    <x v="0"/>
    <x v="0"/>
    <n v="12.1"/>
    <x v="0"/>
    <x v="0"/>
    <x v="0"/>
    <x v="0"/>
    <x v="0"/>
    <x v="0"/>
    <x v="0"/>
    <x v="0"/>
    <x v="0"/>
    <x v="0"/>
    <x v="0"/>
    <x v="0"/>
    <x v="0"/>
    <m/>
    <x v="0"/>
    <x v="0"/>
    <x v="0"/>
    <x v="0"/>
    <x v="0"/>
    <m/>
    <n v="200439"/>
    <x v="0"/>
    <s v="BP AMERICA"/>
    <m/>
    <m/>
    <d v="2004-03-10T00:00:00"/>
  </r>
  <r>
    <x v="1"/>
    <s v="T19N R095W S21 fMESAVERDE"/>
    <n v="4242"/>
    <x v="0"/>
    <x v="0"/>
    <x v="10"/>
    <s v="NE SW"/>
    <n v="21"/>
    <n v="19"/>
    <n v="95"/>
    <n v="41.604900000000001"/>
    <n v="-108.11653"/>
    <s v="4903725024"/>
    <s v="DESERT FLATS 21-01"/>
    <x v="0"/>
    <s v="MESAVERDE"/>
    <m/>
    <m/>
    <m/>
    <x v="0"/>
    <s v="10052"/>
    <m/>
    <n v="10314"/>
    <m/>
    <x v="2"/>
    <d v="2003-11-04T00:00:00"/>
    <n v="7.36"/>
    <x v="1"/>
    <n v="40"/>
    <n v="4.5"/>
    <n v="3087"/>
    <n v="56"/>
    <x v="1"/>
    <n v="3448"/>
    <n v="2327"/>
    <m/>
    <x v="0"/>
    <n v="137"/>
    <n v="10485"/>
    <x v="0"/>
    <s v="BP AMERICAN PRODUCTION COMPANY"/>
    <n v="1.996"/>
    <n v="0.370305"/>
    <n v="134.28449999999998"/>
    <n v="1.43248"/>
    <n v="138.08328499999999"/>
    <n v="97.268079999999998"/>
    <n v="38.139529999999993"/>
    <n v="0"/>
    <x v="1"/>
    <n v="2.8523400000000003"/>
    <n v="138.25994999999998"/>
    <n v="-6.3929554852314619E-4"/>
    <n v="9099.5"/>
    <n v="-7.0744721591054147E-2"/>
    <n v="1.4455044287221297E-2"/>
    <n v="2.6817510895688788E-3"/>
    <n v="0.98286320462320975"/>
    <n v="0.70351594948501006"/>
    <n v="0.27585378122876508"/>
    <n v="2.0630269286224977E-2"/>
    <x v="0"/>
    <n v="24"/>
    <x v="0"/>
    <m/>
    <m/>
    <x v="0"/>
    <n v="14300"/>
    <x v="0"/>
    <x v="0"/>
    <m/>
    <x v="0"/>
    <x v="0"/>
    <x v="0"/>
    <n v="5"/>
    <x v="0"/>
    <x v="0"/>
    <x v="0"/>
    <x v="0"/>
    <x v="0"/>
    <x v="0"/>
    <x v="0"/>
    <x v="0"/>
    <x v="0"/>
    <x v="0"/>
    <x v="0"/>
    <x v="0"/>
    <x v="0"/>
    <m/>
    <x v="0"/>
    <x v="0"/>
    <x v="0"/>
    <x v="0"/>
    <x v="0"/>
    <m/>
    <n v="2003114"/>
    <x v="0"/>
    <s v="BP AMERICA"/>
    <m/>
    <m/>
    <d v="2003-11-05T00:00:00"/>
  </r>
  <r>
    <x v="1"/>
    <s v="T19N R095W S19 fMESAVERDE"/>
    <n v="4229"/>
    <x v="0"/>
    <x v="0"/>
    <x v="10"/>
    <s v="SW SE"/>
    <n v="19"/>
    <n v="19"/>
    <n v="95"/>
    <n v="41.604047000000001"/>
    <n v="-108.146182"/>
    <s v="4903725061"/>
    <s v="DESERT FLATS 19-01"/>
    <x v="0"/>
    <s v="MESAVERDE"/>
    <m/>
    <m/>
    <m/>
    <x v="0"/>
    <s v="9886"/>
    <m/>
    <n v="10201"/>
    <m/>
    <x v="2"/>
    <d v="2004-03-09T00:00:00"/>
    <n v="7.52"/>
    <x v="1"/>
    <n v="75.599999999999994"/>
    <n v="18.399999999999999"/>
    <n v="4750"/>
    <n v="10.9"/>
    <x v="1"/>
    <n v="6448"/>
    <n v="2400"/>
    <m/>
    <x v="0"/>
    <n v="141"/>
    <n v="13272"/>
    <x v="0"/>
    <s v="BP AMERICAN PRODUCTION COMPANY"/>
    <n v="3.7724399999999996"/>
    <n v="1.5141359999999999"/>
    <n v="206.625"/>
    <n v="0.27882200000000001"/>
    <n v="212.19039799999996"/>
    <n v="181.89807999999999"/>
    <n v="39.335999999999999"/>
    <n v="0"/>
    <x v="1"/>
    <n v="2.9356200000000001"/>
    <n v="224.16970000000001"/>
    <n v="-2.745278969114185E-2"/>
    <n v="13843.9"/>
    <n v="2.1090946640163137E-2"/>
    <n v="1.7778561308886373E-2"/>
    <n v="7.1357423063036071E-3"/>
    <n v="0.97508569638481002"/>
    <n v="0.81143026912200888"/>
    <n v="0.1754742054791526"/>
    <n v="1.3095525398838469E-2"/>
    <x v="0"/>
    <n v="3.52"/>
    <x v="0"/>
    <m/>
    <m/>
    <x v="0"/>
    <n v="19910"/>
    <x v="0"/>
    <x v="0"/>
    <m/>
    <x v="0"/>
    <x v="0"/>
    <x v="0"/>
    <n v="21.7"/>
    <x v="0"/>
    <x v="0"/>
    <x v="0"/>
    <x v="0"/>
    <x v="0"/>
    <x v="0"/>
    <x v="0"/>
    <x v="0"/>
    <x v="0"/>
    <x v="0"/>
    <x v="0"/>
    <x v="0"/>
    <x v="0"/>
    <m/>
    <x v="0"/>
    <x v="0"/>
    <x v="0"/>
    <x v="0"/>
    <x v="0"/>
    <m/>
    <n v="200439"/>
    <x v="0"/>
    <s v="BP AMERICA"/>
    <m/>
    <m/>
    <d v="2004-03-10T00:00:00"/>
  </r>
  <r>
    <x v="1"/>
    <s v="T19N R095W S15 fMESAVERDE"/>
    <n v="4277"/>
    <x v="0"/>
    <x v="0"/>
    <x v="10"/>
    <s v="C NW"/>
    <n v="15"/>
    <n v="19"/>
    <n v="95"/>
    <n v="41.626503999999997"/>
    <n v="-108.09739"/>
    <s v="4903724927"/>
    <s v="DESERT FLATS 15-01"/>
    <x v="0"/>
    <s v="MESAVERDE"/>
    <m/>
    <m/>
    <m/>
    <x v="0"/>
    <s v="9711"/>
    <m/>
    <n v="10130"/>
    <n v="10110"/>
    <x v="2"/>
    <d v="2003-09-03T00:00:00"/>
    <n v="7.51"/>
    <x v="1"/>
    <n v="39"/>
    <n v="5.4"/>
    <n v="3280"/>
    <n v="20"/>
    <x v="1"/>
    <n v="4099"/>
    <n v="2115"/>
    <m/>
    <x v="0"/>
    <n v="18"/>
    <n v="9688"/>
    <x v="0"/>
    <s v="BP AMERICAN PRODUCTION COMPANY"/>
    <n v="1.9460999999999999"/>
    <n v="0.44436600000000004"/>
    <n v="142.68"/>
    <n v="0.51159999999999994"/>
    <n v="145.58206599999997"/>
    <n v="115.63279"/>
    <n v="34.664849999999994"/>
    <n v="0"/>
    <x v="1"/>
    <n v="0.37476000000000004"/>
    <n v="150.67240000000001"/>
    <n v="-1.7182303000286388E-2"/>
    <n v="9576.4"/>
    <n v="-5.7930690807915302E-3"/>
    <n v="1.3367717971525424E-2"/>
    <n v="3.0523402518549238E-3"/>
    <n v="0.98357994177661967"/>
    <n v="0.76744506624969133"/>
    <n v="0.23006768326515004"/>
    <n v="2.4872504851585295E-3"/>
    <x v="0"/>
    <n v="38"/>
    <x v="0"/>
    <m/>
    <m/>
    <x v="0"/>
    <n v="14560"/>
    <x v="0"/>
    <x v="0"/>
    <m/>
    <x v="0"/>
    <x v="0"/>
    <x v="0"/>
    <n v="7.4"/>
    <x v="0"/>
    <x v="0"/>
    <x v="0"/>
    <x v="0"/>
    <x v="0"/>
    <x v="0"/>
    <x v="0"/>
    <x v="0"/>
    <x v="0"/>
    <x v="0"/>
    <x v="0"/>
    <x v="0"/>
    <x v="0"/>
    <m/>
    <x v="0"/>
    <x v="0"/>
    <x v="0"/>
    <x v="0"/>
    <x v="0"/>
    <m/>
    <n v="200393"/>
    <x v="0"/>
    <s v="BP AMERICA"/>
    <m/>
    <m/>
    <d v="2003-09-04T00:00:00"/>
  </r>
  <r>
    <x v="0"/>
    <s v="T19N R095W S13 fMESAVERDE/ERICSON"/>
    <n v="49124759"/>
    <x v="0"/>
    <x v="0"/>
    <x v="5"/>
    <m/>
    <s v="13"/>
    <s v=" 19"/>
    <s v=" 95"/>
    <n v="41.627600000000001"/>
    <n v="-108.0528"/>
    <s v="4903720687"/>
    <s v="DESERT FLATS NO. 1"/>
    <x v="0"/>
    <s v="MESAVERDE/ERICSON"/>
    <m/>
    <m/>
    <n v="18"/>
    <x v="0"/>
    <n v="10118"/>
    <n v="10136"/>
    <n v="10390"/>
    <m/>
    <x v="5"/>
    <d v="1975-09-11T00:00:00"/>
    <n v="7.5"/>
    <x v="0"/>
    <n v="48"/>
    <n v="17"/>
    <n v="3799"/>
    <n v="-3"/>
    <x v="0"/>
    <n v="4430"/>
    <n v="2620"/>
    <m/>
    <x v="0"/>
    <n v="55"/>
    <n v="10969"/>
    <x v="0"/>
    <s v="AMOCO PRODUCTION CO"/>
    <n v="2.3952"/>
    <n v="1.39893"/>
    <n v="165.25649999999999"/>
    <n v="0"/>
    <n v="169.05062999999998"/>
    <n v="124.97029999999999"/>
    <n v="42.941799999999994"/>
    <m/>
    <x v="0"/>
    <n v="1.1451"/>
    <n v="169.05719999999999"/>
    <n v="-1.9431670659655009E-5"/>
    <n v="10963"/>
    <n v="-2.7357286157213203E-4"/>
    <n v="1.4168536372801452E-2"/>
    <n v="8.2752131713439946E-3"/>
    <n v="0.97755625045585459"/>
    <n v="0.73921903355787266"/>
    <n v="0.25400751934848081"/>
    <n v="6.7734470936464111E-3"/>
    <x v="0"/>
    <m/>
    <x v="0"/>
    <m/>
    <m/>
    <x v="0"/>
    <m/>
    <x v="0"/>
    <x v="0"/>
    <m/>
    <x v="0"/>
    <x v="0"/>
    <x v="0"/>
    <m/>
    <x v="0"/>
    <x v="0"/>
    <x v="0"/>
    <x v="0"/>
    <x v="0"/>
    <x v="0"/>
    <x v="0"/>
    <x v="0"/>
    <x v="0"/>
    <x v="0"/>
    <x v="0"/>
    <x v="0"/>
    <x v="0"/>
    <m/>
    <x v="0"/>
    <x v="0"/>
    <x v="0"/>
    <x v="0"/>
    <x v="0"/>
    <s v="WELLHEAD"/>
    <m/>
    <x v="0"/>
    <m/>
    <m/>
    <m/>
    <m/>
  </r>
  <r>
    <x v="1"/>
    <s v="T19N R095W S13 fMESAVERDE"/>
    <n v="5065"/>
    <x v="0"/>
    <x v="0"/>
    <x v="84"/>
    <s v="SW SW"/>
    <n v="13"/>
    <n v="19"/>
    <n v="95"/>
    <n v="41.618944999999997"/>
    <n v="-108.059363"/>
    <s v="4903725888"/>
    <s v="13-4 FREWEN"/>
    <x v="0"/>
    <s v="MESAVERDE"/>
    <m/>
    <m/>
    <n v="231"/>
    <x v="0"/>
    <n v="9842"/>
    <n v="10073"/>
    <n v="10190"/>
    <m/>
    <x v="2"/>
    <d v="2005-03-15T00:00:00"/>
    <n v="7.47"/>
    <x v="1"/>
    <n v="21"/>
    <n v="3"/>
    <n v="3060"/>
    <n v="62"/>
    <x v="1"/>
    <n v="3820"/>
    <n v="2390"/>
    <n v="0"/>
    <x v="1"/>
    <n v="63"/>
    <n v="9240"/>
    <x v="0"/>
    <s v="BP AMERICA PRODUCTION COMPANY"/>
    <n v="1.0479000000000001"/>
    <n v="0.24687000000000001"/>
    <n v="133.11000000000001"/>
    <n v="1.5859599999999998"/>
    <n v="135.99072999999999"/>
    <n v="107.76219999999999"/>
    <n v="39.172099999999993"/>
    <n v="0"/>
    <x v="1"/>
    <n v="1.31166"/>
    <n v="148.24595999999997"/>
    <n v="-4.3116284530332748E-2"/>
    <n v="9419"/>
    <n v="9.5932257891634069E-3"/>
    <n v="7.7056722910451335E-3"/>
    <n v="1.8153443253080561E-3"/>
    <n v="0.99047898338364682"/>
    <n v="0.72691491896305316"/>
    <n v="0.26423721766178315"/>
    <n v="8.8478633751638176E-3"/>
    <x v="1"/>
    <n v="16"/>
    <x v="1"/>
    <n v="0"/>
    <n v="0"/>
    <x v="1"/>
    <n v="15900"/>
    <x v="1"/>
    <x v="1"/>
    <n v="0"/>
    <x v="1"/>
    <x v="1"/>
    <x v="1"/>
    <n v="0"/>
    <x v="1"/>
    <x v="1"/>
    <x v="1"/>
    <x v="1"/>
    <x v="0"/>
    <x v="0"/>
    <x v="0"/>
    <x v="0"/>
    <x v="0"/>
    <x v="0"/>
    <x v="0"/>
    <x v="0"/>
    <x v="0"/>
    <m/>
    <x v="0"/>
    <x v="0"/>
    <x v="0"/>
    <x v="0"/>
    <x v="0"/>
    <m/>
    <n v="20050315"/>
    <x v="0"/>
    <s v="BP ID No FR13-4"/>
    <m/>
    <s v="9842-10073"/>
    <d v="2005-03-17T00:00:00"/>
  </r>
  <r>
    <x v="1"/>
    <s v="T19N R095W S11 fMESAVERDE"/>
    <n v="5258"/>
    <x v="0"/>
    <x v="0"/>
    <x v="93"/>
    <s v="SW SE"/>
    <n v="11"/>
    <n v="19"/>
    <n v="95"/>
    <n v="41.633664000000003"/>
    <n v="-108.06879600000001"/>
    <s v="4903725887"/>
    <s v="11-2 DESERT FLATS"/>
    <x v="0"/>
    <s v="MESAVERDE"/>
    <m/>
    <m/>
    <n v="214"/>
    <x v="0"/>
    <n v="9836"/>
    <n v="10050"/>
    <n v="10171"/>
    <n v="10169"/>
    <x v="2"/>
    <m/>
    <n v="7.9"/>
    <x v="1"/>
    <n v="43.6"/>
    <n v="0"/>
    <n v="3420"/>
    <n v="71"/>
    <x v="1"/>
    <n v="4720"/>
    <n v="2760"/>
    <n v="0"/>
    <x v="1"/>
    <n v="26"/>
    <n v="9070"/>
    <x v="0"/>
    <s v="BP AMERICA PRODUCTION COMPANY"/>
    <n v="2.17564"/>
    <n v="0"/>
    <n v="148.77000000000001"/>
    <n v="1.8161799999999999"/>
    <n v="152.76181999999997"/>
    <n v="133.15119999999999"/>
    <n v="45.236399999999996"/>
    <n v="0"/>
    <x v="1"/>
    <n v="0.54132000000000002"/>
    <n v="178.92892000000001"/>
    <n v="-7.8890052824507645E-2"/>
    <n v="11040.6"/>
    <n v="9.7988125665072173E-2"/>
    <n v="1.4242040321331603E-2"/>
    <n v="0"/>
    <n v="0.98575795967866853"/>
    <n v="0.74415695349862943"/>
    <n v="0.25281771107767259"/>
    <n v="3.0253354236978573E-3"/>
    <x v="1"/>
    <n v="2"/>
    <x v="1"/>
    <n v="0"/>
    <n v="0"/>
    <x v="1"/>
    <n v="0"/>
    <x v="1"/>
    <x v="1"/>
    <n v="0"/>
    <x v="1"/>
    <x v="1"/>
    <x v="1"/>
    <n v="0"/>
    <x v="1"/>
    <x v="1"/>
    <x v="1"/>
    <x v="1"/>
    <x v="0"/>
    <x v="0"/>
    <x v="0"/>
    <x v="0"/>
    <x v="0"/>
    <x v="0"/>
    <x v="0"/>
    <x v="0"/>
    <x v="0"/>
    <m/>
    <x v="0"/>
    <x v="0"/>
    <x v="0"/>
    <x v="0"/>
    <x v="0"/>
    <m/>
    <m/>
    <x v="0"/>
    <s v="WYOMING ANALYTICAL LABS ROCK SPRINGS ID No BPW00884"/>
    <m/>
    <s v="9836-10050"/>
    <d v="2005-12-17T00:00:00"/>
  </r>
  <r>
    <x v="1"/>
    <s v="T19N R095W S02 fMESAVERDE"/>
    <n v="5976"/>
    <x v="0"/>
    <x v="0"/>
    <x v="84"/>
    <s v="SW SE"/>
    <n v="2"/>
    <n v="19"/>
    <n v="95"/>
    <n v="41.645980000000002"/>
    <n v="-108.06932"/>
    <s v="4903726621"/>
    <s v="FREWEN 2-1"/>
    <x v="0"/>
    <s v="MESAVERDE"/>
    <m/>
    <m/>
    <n v="330"/>
    <x v="0"/>
    <n v="9624"/>
    <n v="9954"/>
    <n v="10082"/>
    <n v="10075"/>
    <x v="2"/>
    <m/>
    <n v="7.98"/>
    <x v="1"/>
    <n v="37"/>
    <n v="2.5"/>
    <n v="3540"/>
    <n v="70"/>
    <x v="1"/>
    <n v="4820"/>
    <n v="1900"/>
    <n v="0"/>
    <x v="1"/>
    <n v="259"/>
    <n v="13100"/>
    <x v="0"/>
    <s v="BP AMERICA PRODUCTION COMPANY"/>
    <n v="1.8463000000000001"/>
    <n v="0.20572499999999999"/>
    <n v="153.99"/>
    <n v="1.7906"/>
    <n v="157.83262499999998"/>
    <n v="135.97219999999999"/>
    <n v="31.140999999999998"/>
    <n v="0"/>
    <x v="1"/>
    <n v="5.3923800000000002"/>
    <n v="172.50557999999998"/>
    <n v="-4.4417977629926289E-2"/>
    <n v="10628.5"/>
    <n v="-0.10415744779484586"/>
    <n v="1.1697834969164331E-2"/>
    <n v="1.3034377398209022E-3"/>
    <n v="0.9869987272910149"/>
    <n v="0.78821914050548392"/>
    <n v="0.18052169674743276"/>
    <n v="3.1259162747083319E-2"/>
    <x v="1"/>
    <n v="4.2"/>
    <x v="1"/>
    <n v="0"/>
    <n v="0"/>
    <x v="1"/>
    <n v="21800"/>
    <x v="2"/>
    <x v="1"/>
    <n v="0"/>
    <x v="1"/>
    <x v="1"/>
    <x v="1"/>
    <n v="2.4"/>
    <x v="1"/>
    <x v="1"/>
    <x v="1"/>
    <x v="1"/>
    <x v="0"/>
    <x v="0"/>
    <x v="0"/>
    <x v="0"/>
    <x v="0"/>
    <x v="0"/>
    <x v="0"/>
    <x v="0"/>
    <x v="0"/>
    <m/>
    <x v="0"/>
    <x v="0"/>
    <x v="0"/>
    <x v="0"/>
    <x v="0"/>
    <m/>
    <m/>
    <x v="0"/>
    <s v="WYOMING ANALYTICAL LABS ROCK SPRINGS ID No D7070"/>
    <m/>
    <s v="9624-9954"/>
    <d v="2007-05-14T00:00:00"/>
  </r>
  <r>
    <x v="1"/>
    <s v="T19N R094W S35 fMESAVERDE/ALMOND"/>
    <n v="3752"/>
    <x v="0"/>
    <x v="0"/>
    <x v="85"/>
    <s v="SE NW"/>
    <n v="35"/>
    <n v="19"/>
    <n v="94"/>
    <n v="41.583382999999998"/>
    <n v="-107.96287700000001"/>
    <s v="4903724896"/>
    <s v="TIERNEY II 35-01"/>
    <x v="0"/>
    <s v="MESAVERDE/ALMOND"/>
    <m/>
    <m/>
    <m/>
    <x v="0"/>
    <s v="9659"/>
    <m/>
    <n v="9952"/>
    <n v="9949"/>
    <x v="2"/>
    <d v="2003-02-11T00:00:00"/>
    <n v="8.19"/>
    <x v="1"/>
    <n v="18.3"/>
    <n v="2.8"/>
    <n v="3370"/>
    <n v="24.8"/>
    <x v="1"/>
    <n v="4448"/>
    <n v="2535"/>
    <m/>
    <x v="0"/>
    <n v="18"/>
    <n v="10614"/>
    <x v="0"/>
    <s v="BP AMERICA PRODUCTION COMPNY"/>
    <n v="0.91317000000000004"/>
    <n v="0.23041199999999998"/>
    <n v="146.595"/>
    <n v="0.63438399999999995"/>
    <n v="148.37296600000002"/>
    <n v="125.47807999999999"/>
    <n v="41.548649999999995"/>
    <n v="0"/>
    <x v="1"/>
    <n v="0.37476000000000004"/>
    <n v="167.40149"/>
    <n v="-6.0259858384491924E-2"/>
    <n v="10416.9"/>
    <n v="-9.3719241687231815E-3"/>
    <n v="6.1545578323210165E-3"/>
    <n v="1.5529244053798853E-3"/>
    <n v="0.99229251776229899"/>
    <n v="0.74956369862657735"/>
    <n v="0.24819761162221432"/>
    <n v="2.2386897512083081E-3"/>
    <x v="0"/>
    <n v="0.09"/>
    <x v="0"/>
    <m/>
    <m/>
    <x v="0"/>
    <n v="14680"/>
    <x v="0"/>
    <x v="0"/>
    <m/>
    <x v="0"/>
    <x v="0"/>
    <x v="0"/>
    <n v="7.92"/>
    <x v="0"/>
    <x v="0"/>
    <x v="0"/>
    <x v="0"/>
    <x v="0"/>
    <x v="0"/>
    <x v="0"/>
    <x v="0"/>
    <x v="0"/>
    <x v="0"/>
    <x v="0"/>
    <x v="0"/>
    <x v="0"/>
    <m/>
    <x v="0"/>
    <x v="0"/>
    <x v="0"/>
    <x v="0"/>
    <x v="0"/>
    <m/>
    <n v="20030211"/>
    <x v="0"/>
    <s v="BP AMERICA"/>
    <m/>
    <m/>
    <d v="2003-02-13T00:00:00"/>
  </r>
  <r>
    <x v="1"/>
    <s v="T19N R094W S34 fMESAVERDE"/>
    <n v="3520"/>
    <x v="0"/>
    <x v="0"/>
    <x v="85"/>
    <s v="SW SW"/>
    <n v="34"/>
    <n v="19"/>
    <n v="94"/>
    <n v="41.576098000000002"/>
    <n v="-107.98283000000001"/>
    <s v="4903721612"/>
    <s v="TIERNEY 05-34"/>
    <x v="0"/>
    <s v="MESAVERDE"/>
    <m/>
    <m/>
    <m/>
    <x v="0"/>
    <s v="9682"/>
    <m/>
    <n v="10100"/>
    <n v="10053"/>
    <x v="2"/>
    <m/>
    <n v="7.16"/>
    <x v="1"/>
    <n v="35.700000000000003"/>
    <n v="3.91"/>
    <n v="2650"/>
    <n v="110"/>
    <x v="1"/>
    <n v="2749"/>
    <n v="1348"/>
    <m/>
    <x v="0"/>
    <n v="6"/>
    <n v="7616"/>
    <x v="0"/>
    <s v="BP AMERICA PRODUCTION COMPANY"/>
    <n v="1.7814300000000001"/>
    <n v="0.32175390000000004"/>
    <n v="115.27500000000001"/>
    <n v="2.8137999999999996"/>
    <n v="120.1919839"/>
    <n v="77.549289999999999"/>
    <n v="22.093719999999998"/>
    <n v="0"/>
    <x v="1"/>
    <n v="0.12492"/>
    <n v="99.767930000000007"/>
    <n v="9.2853527435391436E-2"/>
    <n v="6902.61"/>
    <n v="-4.9136246513956872E-2"/>
    <n v="1.4821537528510668E-2"/>
    <n v="2.6769996597085875E-3"/>
    <n v="0.98250146281178075"/>
    <n v="0.77729677262021968"/>
    <n v="0.2214511216179387"/>
    <n v="1.2521057618415056E-3"/>
    <x v="0"/>
    <m/>
    <x v="0"/>
    <m/>
    <m/>
    <x v="0"/>
    <n v="11370"/>
    <x v="0"/>
    <x v="0"/>
    <m/>
    <x v="0"/>
    <x v="0"/>
    <x v="0"/>
    <m/>
    <x v="0"/>
    <x v="0"/>
    <x v="0"/>
    <x v="0"/>
    <x v="0"/>
    <x v="0"/>
    <x v="0"/>
    <x v="0"/>
    <x v="0"/>
    <x v="0"/>
    <x v="0"/>
    <x v="0"/>
    <x v="0"/>
    <m/>
    <x v="0"/>
    <x v="0"/>
    <x v="0"/>
    <x v="0"/>
    <x v="0"/>
    <m/>
    <m/>
    <x v="0"/>
    <s v="BP AMERICA"/>
    <m/>
    <m/>
    <m/>
  </r>
  <r>
    <x v="1"/>
    <s v="T19N R094W S33 fMESAVERDE/ALMOND"/>
    <n v="3751"/>
    <x v="0"/>
    <x v="0"/>
    <x v="85"/>
    <s v="NW SE"/>
    <n v="33"/>
    <n v="19"/>
    <n v="94"/>
    <n v="41.578372000000002"/>
    <n v="-107.99578099999999"/>
    <s v="4903725133"/>
    <s v="TIERNEY II 33-05"/>
    <x v="0"/>
    <s v="MESAVERDE/ALMOND"/>
    <m/>
    <m/>
    <m/>
    <x v="0"/>
    <s v="9684"/>
    <m/>
    <n v="10100"/>
    <n v="10097"/>
    <x v="2"/>
    <d v="2003-02-11T00:00:00"/>
    <n v="7.31"/>
    <x v="1"/>
    <n v="43.3"/>
    <n v="9.92"/>
    <n v="2230"/>
    <n v="32.6"/>
    <x v="1"/>
    <n v="3000"/>
    <n v="1788"/>
    <m/>
    <x v="0"/>
    <n v="20"/>
    <n v="7158"/>
    <x v="0"/>
    <s v="BP AMERICA PRODUCTION COMPANY"/>
    <n v="2.1606699999999996"/>
    <n v="0.81631680000000006"/>
    <n v="97.004999999999995"/>
    <n v="0.83390799999999998"/>
    <n v="100.8158948"/>
    <n v="84.63"/>
    <n v="29.305319999999998"/>
    <n v="0"/>
    <x v="1"/>
    <n v="0.41640000000000005"/>
    <n v="114.35171999999999"/>
    <n v="-6.290828298013923E-2"/>
    <n v="7123.82"/>
    <n v="-2.3932524006044253E-3"/>
    <n v="2.1431838742158343E-2"/>
    <n v="8.0971041483034085E-3"/>
    <n v="0.97047105710953818"/>
    <n v="0.74008506387136119"/>
    <n v="0.25627353921742502"/>
    <n v="3.6413969112139293E-3"/>
    <x v="0"/>
    <n v="79.400000000000006"/>
    <x v="0"/>
    <m/>
    <m/>
    <x v="0"/>
    <n v="10790"/>
    <x v="0"/>
    <x v="0"/>
    <m/>
    <x v="0"/>
    <x v="0"/>
    <x v="0"/>
    <n v="12.5"/>
    <x v="0"/>
    <x v="0"/>
    <x v="0"/>
    <x v="0"/>
    <x v="0"/>
    <x v="0"/>
    <x v="0"/>
    <x v="0"/>
    <x v="0"/>
    <x v="0"/>
    <x v="0"/>
    <x v="0"/>
    <x v="0"/>
    <m/>
    <x v="0"/>
    <x v="0"/>
    <x v="0"/>
    <x v="0"/>
    <x v="0"/>
    <m/>
    <n v="20030211"/>
    <x v="0"/>
    <s v="BP AMERICA"/>
    <m/>
    <m/>
    <d v="2003-02-13T00:00:00"/>
  </r>
  <r>
    <x v="1"/>
    <s v="T19N R094W S33 fMESAVERDE"/>
    <n v="3530"/>
    <x v="0"/>
    <x v="0"/>
    <x v="85"/>
    <s v="SE NE"/>
    <n v="33"/>
    <n v="19"/>
    <n v="94"/>
    <n v="41.582819000000001"/>
    <n v="-107.99141400000001"/>
    <s v="4903724721"/>
    <s v="TIERNEY II 33-04"/>
    <x v="0"/>
    <s v="MESAVERDE"/>
    <m/>
    <m/>
    <m/>
    <x v="0"/>
    <s v="9730"/>
    <m/>
    <n v="10199"/>
    <n v="10133"/>
    <x v="2"/>
    <d v="2002-11-14T00:00:00"/>
    <n v="7.04"/>
    <x v="1"/>
    <n v="42.5"/>
    <n v="6.69"/>
    <n v="2450"/>
    <n v="29.7"/>
    <x v="1"/>
    <n v="2899"/>
    <n v="1779"/>
    <m/>
    <x v="0"/>
    <n v="13"/>
    <n v="6962"/>
    <x v="0"/>
    <s v="BP AMERICA PRODUCTION COMPANY"/>
    <n v="2.1207500000000001"/>
    <n v="0.55052010000000007"/>
    <n v="106.575"/>
    <n v="0.7597259999999999"/>
    <n v="110.00599609999999"/>
    <n v="81.780789999999996"/>
    <n v="29.157809999999998"/>
    <n v="0"/>
    <x v="1"/>
    <n v="0.27066000000000001"/>
    <n v="111.20926"/>
    <n v="-5.4393350676323919E-3"/>
    <n v="7219.89"/>
    <n v="1.8184459194084811E-2"/>
    <n v="1.9278494583805695E-2"/>
    <n v="5.0044553889549313E-3"/>
    <n v="0.97571705002723941"/>
    <n v="0.7353775216200521"/>
    <n v="0.26218868824412639"/>
    <n v="2.4337901358214235E-3"/>
    <x v="0"/>
    <n v="0.06"/>
    <x v="0"/>
    <m/>
    <m/>
    <x v="0"/>
    <n v="10290"/>
    <x v="0"/>
    <x v="0"/>
    <m/>
    <x v="0"/>
    <x v="0"/>
    <x v="0"/>
    <m/>
    <x v="0"/>
    <x v="0"/>
    <x v="0"/>
    <x v="0"/>
    <x v="0"/>
    <x v="0"/>
    <x v="0"/>
    <x v="0"/>
    <x v="0"/>
    <x v="0"/>
    <x v="0"/>
    <x v="0"/>
    <x v="0"/>
    <m/>
    <x v="0"/>
    <x v="0"/>
    <x v="0"/>
    <x v="0"/>
    <x v="0"/>
    <m/>
    <n v="20021114"/>
    <x v="0"/>
    <s v="BP AMERICA"/>
    <m/>
    <m/>
    <d v="2002-11-16T00:00:00"/>
  </r>
  <r>
    <x v="1"/>
    <s v="T19N R094W S33 fMESAVERDE"/>
    <n v="5928"/>
    <x v="0"/>
    <x v="0"/>
    <x v="85"/>
    <s v="SW NE"/>
    <n v="33"/>
    <n v="19"/>
    <n v="94"/>
    <n v="41.581668000000001"/>
    <n v="-107.99612"/>
    <s v="4903726998"/>
    <s v="TIERNEY II 33-70"/>
    <x v="0"/>
    <s v="MESAVERDE"/>
    <m/>
    <m/>
    <n v="392"/>
    <x v="0"/>
    <n v="9694"/>
    <n v="10086"/>
    <n v="10249"/>
    <n v="10200"/>
    <x v="2"/>
    <d v="1899-12-31T00:00:00"/>
    <n v="7.37"/>
    <x v="1"/>
    <n v="53"/>
    <n v="5"/>
    <n v="1690"/>
    <n v="0"/>
    <x v="1"/>
    <n v="2560"/>
    <n v="0"/>
    <n v="0"/>
    <x v="1"/>
    <n v="79"/>
    <n v="5740"/>
    <x v="0"/>
    <s v="BP AMERICA PRODUCTION COMPANY"/>
    <n v="2.6446999999999998"/>
    <n v="0.41144999999999998"/>
    <n v="73.515000000000001"/>
    <n v="0"/>
    <n v="76.571150000000003"/>
    <n v="72.217600000000004"/>
    <n v="0"/>
    <n v="0"/>
    <x v="1"/>
    <n v="1.6447800000000001"/>
    <n v="73.862380000000002"/>
    <n v="1.8006424498580875E-2"/>
    <n v="4387"/>
    <n v="-0.13360323886639677"/>
    <n v="3.453911819268745E-2"/>
    <n v="5.3734337279771815E-3"/>
    <n v="0.96008744807933533"/>
    <n v="0.97773183046633483"/>
    <n v="0"/>
    <n v="2.2268169533665175E-2"/>
    <x v="1"/>
    <n v="0"/>
    <x v="1"/>
    <n v="0"/>
    <n v="0"/>
    <x v="1"/>
    <n v="9560"/>
    <x v="2"/>
    <x v="1"/>
    <n v="0"/>
    <x v="1"/>
    <x v="1"/>
    <x v="1"/>
    <n v="4.8"/>
    <x v="1"/>
    <x v="1"/>
    <x v="1"/>
    <x v="1"/>
    <x v="0"/>
    <x v="0"/>
    <x v="0"/>
    <x v="0"/>
    <x v="0"/>
    <x v="0"/>
    <x v="0"/>
    <x v="0"/>
    <x v="0"/>
    <m/>
    <x v="0"/>
    <x v="0"/>
    <x v="0"/>
    <x v="0"/>
    <x v="0"/>
    <m/>
    <n v="19000101"/>
    <x v="0"/>
    <s v="WYOMING ANALYTICAL LABS ROCK SPRINGS ID No D7879"/>
    <m/>
    <s v="9694-10086"/>
    <d v="2007-08-20T00:00:00"/>
  </r>
  <r>
    <x v="1"/>
    <s v="T19N R094W S33 fMESAVERDE"/>
    <n v="3529"/>
    <x v="0"/>
    <x v="0"/>
    <x v="85"/>
    <s v="C SE"/>
    <n v="33"/>
    <n v="19"/>
    <n v="94"/>
    <n v="41.576109000000002"/>
    <n v="-107.991798"/>
    <s v="4903724720"/>
    <s v="TIERNEY II 33-03"/>
    <x v="0"/>
    <s v="MESAVERDE"/>
    <m/>
    <m/>
    <m/>
    <x v="0"/>
    <s v="9675"/>
    <m/>
    <n v="10152"/>
    <n v="10081"/>
    <x v="2"/>
    <d v="2002-11-14T00:00:00"/>
    <n v="6.99"/>
    <x v="1"/>
    <n v="42.3"/>
    <n v="8.23"/>
    <n v="2680"/>
    <n v="36.6"/>
    <x v="1"/>
    <n v="3699"/>
    <n v="1590"/>
    <m/>
    <x v="0"/>
    <n v="11"/>
    <n v="7696"/>
    <x v="0"/>
    <s v="BP AMERICA PRODUCTION COMPANY"/>
    <n v="2.11077"/>
    <n v="0.67724670000000009"/>
    <n v="116.58"/>
    <n v="0.93622799999999995"/>
    <n v="120.3042447"/>
    <n v="104.34878999999999"/>
    <n v="26.060099999999998"/>
    <n v="0"/>
    <x v="1"/>
    <n v="0.22902000000000003"/>
    <n v="130.63790999999998"/>
    <n v="-4.1179471469645346E-2"/>
    <n v="8067.13"/>
    <n v="2.35441818978845E-2"/>
    <n v="1.7545266214534491E-2"/>
    <n v="5.6294497479189949E-3"/>
    <n v="0.97682528403754654"/>
    <n v="0.79876346766417206"/>
    <n v="0.1994834424402534"/>
    <n v="1.7530898955747231E-3"/>
    <x v="0"/>
    <n v="2.04"/>
    <x v="0"/>
    <m/>
    <m/>
    <x v="0"/>
    <n v="12110"/>
    <x v="0"/>
    <x v="0"/>
    <m/>
    <x v="0"/>
    <x v="0"/>
    <x v="0"/>
    <m/>
    <x v="0"/>
    <x v="0"/>
    <x v="0"/>
    <x v="0"/>
    <x v="0"/>
    <x v="0"/>
    <x v="0"/>
    <x v="0"/>
    <x v="0"/>
    <x v="0"/>
    <x v="0"/>
    <x v="0"/>
    <x v="0"/>
    <m/>
    <x v="0"/>
    <x v="0"/>
    <x v="0"/>
    <x v="0"/>
    <x v="0"/>
    <m/>
    <n v="20021114"/>
    <x v="0"/>
    <s v="BP AMERICA"/>
    <m/>
    <m/>
    <d v="2002-11-16T00:00:00"/>
  </r>
  <r>
    <x v="1"/>
    <s v="T19N R094W S33 fMESAVERDE"/>
    <n v="3528"/>
    <x v="0"/>
    <x v="0"/>
    <x v="85"/>
    <s v="C SW"/>
    <n v="33"/>
    <n v="19"/>
    <n v="94"/>
    <n v="41.576059999999998"/>
    <n v="-108.001375"/>
    <s v="4903724510"/>
    <s v="TIERNEY II 33-02"/>
    <x v="0"/>
    <s v="MESAVERDE"/>
    <m/>
    <m/>
    <m/>
    <x v="0"/>
    <s v="9665"/>
    <m/>
    <n v="10088"/>
    <n v="10076"/>
    <x v="2"/>
    <d v="2002-11-14T00:00:00"/>
    <n v="7.14"/>
    <x v="1"/>
    <n v="26.4"/>
    <n v="7"/>
    <n v="2730"/>
    <n v="140"/>
    <x v="1"/>
    <n v="3799"/>
    <n v="2103"/>
    <m/>
    <x v="0"/>
    <n v="3"/>
    <n v="8288"/>
    <x v="0"/>
    <s v="BP AMERICA PRODUCTION COMPANY"/>
    <n v="1.3173599999999999"/>
    <n v="0.57603000000000004"/>
    <n v="118.755"/>
    <n v="3.5811999999999999"/>
    <n v="124.22958999999999"/>
    <n v="107.16978999999999"/>
    <n v="34.468169999999994"/>
    <n v="0"/>
    <x v="1"/>
    <n v="6.2460000000000002E-2"/>
    <n v="141.70041999999998"/>
    <n v="-6.5697098270330573E-2"/>
    <n v="8808.4"/>
    <n v="3.043915678154463E-2"/>
    <n v="1.060423688108445E-2"/>
    <n v="4.6368180076904394E-3"/>
    <n v="0.98475894511122519"/>
    <n v="0.75631243718261387"/>
    <n v="0.24324677372163045"/>
    <n v="4.4078909575567956E-4"/>
    <x v="0"/>
    <m/>
    <x v="0"/>
    <m/>
    <m/>
    <x v="0"/>
    <n v="12150"/>
    <x v="0"/>
    <x v="0"/>
    <m/>
    <x v="0"/>
    <x v="0"/>
    <x v="0"/>
    <m/>
    <x v="0"/>
    <x v="0"/>
    <x v="0"/>
    <x v="0"/>
    <x v="0"/>
    <x v="0"/>
    <x v="0"/>
    <x v="0"/>
    <x v="0"/>
    <x v="0"/>
    <x v="0"/>
    <x v="0"/>
    <x v="0"/>
    <m/>
    <x v="0"/>
    <x v="0"/>
    <x v="0"/>
    <x v="0"/>
    <x v="0"/>
    <m/>
    <n v="20021114"/>
    <x v="0"/>
    <s v="BP AMERICA"/>
    <m/>
    <m/>
    <d v="2002-11-16T00:00:00"/>
  </r>
  <r>
    <x v="1"/>
    <s v="T19N R094W S33 fMESAVERDE"/>
    <n v="5927"/>
    <x v="0"/>
    <x v="0"/>
    <x v="85"/>
    <s v="SE SE"/>
    <n v="33"/>
    <n v="19"/>
    <n v="94"/>
    <n v="41.573217"/>
    <n v="-107.990354"/>
    <s v="4903726999"/>
    <s v="TIERNEY II 33-160"/>
    <x v="0"/>
    <s v="MESAVERDE"/>
    <m/>
    <m/>
    <n v="290"/>
    <x v="0"/>
    <n v="9664"/>
    <n v="9954"/>
    <n v="10170"/>
    <n v="10165"/>
    <x v="2"/>
    <d v="1899-12-31T00:00:00"/>
    <n v="7.41"/>
    <x v="1"/>
    <n v="27"/>
    <n v="0"/>
    <n v="1860"/>
    <n v="0"/>
    <x v="1"/>
    <n v="2270"/>
    <n v="0"/>
    <n v="0"/>
    <x v="1"/>
    <n v="234"/>
    <n v="6940"/>
    <x v="0"/>
    <s v="BP AMERICA PRODUCTION COMPANY"/>
    <n v="1.3472999999999999"/>
    <n v="0"/>
    <n v="80.91"/>
    <n v="0"/>
    <n v="82.257300000000001"/>
    <n v="64.036699999999996"/>
    <n v="0"/>
    <n v="0"/>
    <x v="1"/>
    <n v="4.87188"/>
    <n v="68.908580000000001"/>
    <n v="8.8305112238290809E-2"/>
    <n v="4391"/>
    <n v="-0.22495807960462449"/>
    <n v="1.6379093405691651E-2"/>
    <n v="0"/>
    <n v="0.98362090659430834"/>
    <n v="0.92929937026709875"/>
    <n v="0"/>
    <n v="7.0700629732901185E-2"/>
    <x v="1"/>
    <n v="3"/>
    <x v="1"/>
    <n v="0"/>
    <n v="0"/>
    <x v="1"/>
    <n v="11600"/>
    <x v="2"/>
    <x v="1"/>
    <n v="0"/>
    <x v="1"/>
    <x v="1"/>
    <x v="1"/>
    <n v="3.8"/>
    <x v="1"/>
    <x v="1"/>
    <x v="1"/>
    <x v="1"/>
    <x v="0"/>
    <x v="0"/>
    <x v="0"/>
    <x v="0"/>
    <x v="0"/>
    <x v="0"/>
    <x v="0"/>
    <x v="0"/>
    <x v="0"/>
    <m/>
    <x v="0"/>
    <x v="0"/>
    <x v="0"/>
    <x v="0"/>
    <x v="0"/>
    <m/>
    <n v="19000101"/>
    <x v="0"/>
    <s v="WYOMING ANALYTICAL LABS ROCK SPRINGS ID No D7878"/>
    <m/>
    <s v="9664-9954"/>
    <d v="2007-08-20T00:00:00"/>
  </r>
  <r>
    <x v="1"/>
    <s v="T19N R094W S32 fMESAVERDE/ALMOND"/>
    <n v="3881"/>
    <x v="0"/>
    <x v="0"/>
    <x v="85"/>
    <s v="NW NE"/>
    <n v="32"/>
    <n v="19"/>
    <n v="94"/>
    <n v="41.58361"/>
    <n v="-108.01138899999999"/>
    <s v="4903724497"/>
    <s v="TIERNEY 2-32"/>
    <x v="0"/>
    <s v="MESAVERDE/ALMOND"/>
    <m/>
    <m/>
    <m/>
    <x v="0"/>
    <s v="9780"/>
    <m/>
    <n v="10220"/>
    <n v="10150"/>
    <x v="2"/>
    <d v="2003-02-12T00:00:00"/>
    <n v="8.35"/>
    <x v="1"/>
    <n v="21"/>
    <n v="6.3"/>
    <n v="2940"/>
    <n v="84.5"/>
    <x v="1"/>
    <n v="3330"/>
    <n v="2450"/>
    <n v="30.9"/>
    <x v="0"/>
    <n v="14"/>
    <n v="8590"/>
    <x v="0"/>
    <s v="DEVON ENERGY"/>
    <n v="1.0479000000000001"/>
    <n v="0.51842699999999997"/>
    <n v="127.89"/>
    <n v="2.1615099999999998"/>
    <n v="131.61783699999998"/>
    <n v="93.939300000000003"/>
    <n v="40.155499999999996"/>
    <n v="1.0298969999999998"/>
    <x v="1"/>
    <n v="0.29148000000000002"/>
    <n v="135.416177"/>
    <n v="-1.422418044466809E-2"/>
    <n v="8876.7000000000007"/>
    <n v="1.6414090812803733E-2"/>
    <n v="7.9616868342852355E-3"/>
    <n v="3.9388810195991903E-3"/>
    <n v="0.98809943214611562"/>
    <n v="0.69370810844852016"/>
    <n v="0.29653399534385022"/>
    <n v="2.1524754756590122E-3"/>
    <x v="0"/>
    <n v="0.79"/>
    <x v="0"/>
    <n v="7192"/>
    <n v="0.753"/>
    <x v="4"/>
    <m/>
    <x v="0"/>
    <x v="0"/>
    <m/>
    <x v="0"/>
    <x v="0"/>
    <x v="0"/>
    <m/>
    <x v="0"/>
    <x v="0"/>
    <x v="0"/>
    <x v="0"/>
    <x v="0"/>
    <x v="0"/>
    <x v="0"/>
    <x v="0"/>
    <x v="0"/>
    <x v="0"/>
    <x v="0"/>
    <x v="0"/>
    <x v="0"/>
    <m/>
    <x v="0"/>
    <x v="0"/>
    <x v="0"/>
    <x v="0"/>
    <x v="0"/>
    <m/>
    <n v="20030212"/>
    <x v="0"/>
    <s v="ENERGY LABS CASPER LAB No C03020474-005"/>
    <m/>
    <m/>
    <d v="2003-02-19T00:00:00"/>
  </r>
  <r>
    <x v="1"/>
    <s v="T19N R094W S31 fMESAVERDE"/>
    <m/>
    <x v="1"/>
    <x v="3"/>
    <x v="92"/>
    <s v="C SE"/>
    <n v="31"/>
    <n v="19"/>
    <n v="94"/>
    <n v="41.575930999999997"/>
    <n v="-108.030587"/>
    <s v="4903723706"/>
    <s v="VHAMPLIN 443 B3"/>
    <x v="0"/>
    <s v="MESAVERDE"/>
    <m/>
    <m/>
    <m/>
    <x v="0"/>
    <n v="9684"/>
    <m/>
    <n v="10117"/>
    <n v="10060"/>
    <x v="2"/>
    <d v="2002-11-19T00:00:00"/>
    <n v="6.9"/>
    <x v="0"/>
    <n v="16.899999999999999"/>
    <n v="3.35"/>
    <n v="2680"/>
    <n v="18.2"/>
    <x v="1"/>
    <n v="3799"/>
    <n v="1617"/>
    <m/>
    <x v="0"/>
    <n v="14"/>
    <n v="8842"/>
    <x v="0"/>
    <s v="BP AMERICA PRODUCTION COMPANY"/>
    <n v="0.84330999999999989"/>
    <n v="0.27567150000000001"/>
    <n v="116.58"/>
    <n v="0.46555599999999997"/>
    <n v="118.16453750000001"/>
    <n v="107.16978999999999"/>
    <n v="26.502629999999996"/>
    <n v="0"/>
    <x v="1"/>
    <n v="0.29148000000000002"/>
    <n v="133.9639"/>
    <n v="-6.2663944839621608E-2"/>
    <n v="8148.45"/>
    <n v="-4.0819990053235798E-2"/>
    <n v="7.1367435428755423E-3"/>
    <n v="2.3329461260744155E-3"/>
    <n v="0.99053031033104999"/>
    <n v="0.79999007195221994"/>
    <n v="0.19783411799746048"/>
    <n v="2.1758100503195266E-3"/>
    <x v="0"/>
    <m/>
    <x v="0"/>
    <m/>
    <m/>
    <x v="0"/>
    <n v="12770"/>
    <x v="0"/>
    <x v="0"/>
    <m/>
    <x v="0"/>
    <x v="0"/>
    <x v="0"/>
    <m/>
    <x v="0"/>
    <x v="0"/>
    <x v="0"/>
    <x v="0"/>
    <x v="0"/>
    <x v="0"/>
    <x v="0"/>
    <x v="0"/>
    <x v="0"/>
    <x v="0"/>
    <x v="0"/>
    <x v="0"/>
    <x v="0"/>
    <m/>
    <x v="0"/>
    <x v="0"/>
    <x v="0"/>
    <x v="0"/>
    <x v="0"/>
    <m/>
    <n v="20021119"/>
    <x v="0"/>
    <s v="BP AMERICA"/>
    <m/>
    <m/>
    <d v="2002-11-21T00:00:00"/>
  </r>
  <r>
    <x v="1"/>
    <s v="T19N R094W S31 fMESAVERDE"/>
    <m/>
    <x v="1"/>
    <x v="3"/>
    <x v="92"/>
    <s v="C NW"/>
    <n v="31"/>
    <n v="19"/>
    <n v="94"/>
    <n v="41.583140999999998"/>
    <n v="-108.039665"/>
    <s v="4903723709"/>
    <s v="CHAMPLIN 443 B4"/>
    <x v="0"/>
    <s v="MESAVERDE"/>
    <m/>
    <m/>
    <m/>
    <x v="0"/>
    <n v="9680"/>
    <m/>
    <n v="10104"/>
    <n v="10058"/>
    <x v="2"/>
    <d v="2002-11-18T00:00:00"/>
    <n v="7.07"/>
    <x v="0"/>
    <n v="12.9"/>
    <n v="4.04"/>
    <n v="2540"/>
    <n v="29.8"/>
    <x v="1"/>
    <n v="3449"/>
    <n v="917"/>
    <m/>
    <x v="0"/>
    <n v="2"/>
    <n v="6872"/>
    <x v="0"/>
    <s v="BP AMERICA PRODUCTION COMPANY"/>
    <n v="0.64371"/>
    <n v="0.33245160000000001"/>
    <n v="110.49"/>
    <n v="0.76228399999999996"/>
    <n v="112.22844559999999"/>
    <n v="97.296289999999999"/>
    <n v="15.029629999999999"/>
    <n v="0"/>
    <x v="1"/>
    <n v="4.1640000000000003E-2"/>
    <n v="112.36756"/>
    <n v="-6.1939837099227147E-4"/>
    <n v="6954.74"/>
    <n v="5.9840569794470553E-3"/>
    <n v="5.7357116242550904E-3"/>
    <n v="2.9622757245066937E-3"/>
    <n v="0.99130201265123818"/>
    <n v="0.86587525794811249"/>
    <n v="0.13375417246756982"/>
    <n v="3.7056958431775153E-4"/>
    <x v="0"/>
    <n v="0.1"/>
    <x v="0"/>
    <m/>
    <m/>
    <x v="0"/>
    <n v="9810"/>
    <x v="0"/>
    <x v="0"/>
    <m/>
    <x v="0"/>
    <x v="0"/>
    <x v="0"/>
    <m/>
    <x v="0"/>
    <x v="0"/>
    <x v="0"/>
    <x v="0"/>
    <x v="0"/>
    <x v="0"/>
    <x v="0"/>
    <x v="0"/>
    <x v="0"/>
    <x v="0"/>
    <x v="0"/>
    <x v="0"/>
    <x v="0"/>
    <m/>
    <x v="0"/>
    <x v="0"/>
    <x v="0"/>
    <x v="0"/>
    <x v="0"/>
    <m/>
    <n v="20021118"/>
    <x v="0"/>
    <s v="BP AMERICA"/>
    <m/>
    <m/>
    <d v="2002-11-20T00:00:00"/>
  </r>
  <r>
    <x v="1"/>
    <s v="T19N R094W S31 fMESAVERDE"/>
    <m/>
    <x v="1"/>
    <x v="3"/>
    <x v="92"/>
    <s v="C NE"/>
    <n v="31"/>
    <n v="19"/>
    <n v="94"/>
    <n v="41.583162000000002"/>
    <n v="-108.03017199999999"/>
    <s v="4903723511"/>
    <s v="CHAMPLIN 443 B2"/>
    <x v="0"/>
    <s v="MESAVERDE"/>
    <m/>
    <m/>
    <m/>
    <x v="0"/>
    <n v="9648"/>
    <m/>
    <n v="10020"/>
    <n v="9974"/>
    <x v="2"/>
    <d v="2002-11-19T00:00:00"/>
    <n v="7.81"/>
    <x v="0"/>
    <n v="7.26"/>
    <n v="2.1"/>
    <n v="2700"/>
    <n v="18.8"/>
    <x v="1"/>
    <n v="3649"/>
    <n v="1617"/>
    <m/>
    <x v="0"/>
    <n v="11"/>
    <n v="8100"/>
    <x v="0"/>
    <s v="BP AMERICA PRODUCTION COMPANY"/>
    <n v="0.36227399999999998"/>
    <n v="0.17280900000000002"/>
    <n v="117.45"/>
    <n v="0.480904"/>
    <n v="118.46598699999998"/>
    <n v="102.93828999999999"/>
    <n v="26.502629999999996"/>
    <n v="0"/>
    <x v="1"/>
    <n v="0.22902000000000003"/>
    <n v="129.66994"/>
    <n v="-4.5152482090995288E-2"/>
    <n v="8005.16"/>
    <n v="-5.8887958890194289E-3"/>
    <n v="3.0580423054256075E-3"/>
    <n v="1.4587224939087372E-3"/>
    <n v="0.99548323520066562"/>
    <n v="0.79384852032784159"/>
    <n v="0.20438530317820766"/>
    <n v="1.7661764939507186E-3"/>
    <x v="0"/>
    <m/>
    <x v="0"/>
    <m/>
    <m/>
    <x v="0"/>
    <n v="12520"/>
    <x v="0"/>
    <x v="0"/>
    <m/>
    <x v="0"/>
    <x v="0"/>
    <x v="0"/>
    <m/>
    <x v="0"/>
    <x v="0"/>
    <x v="0"/>
    <x v="0"/>
    <x v="0"/>
    <x v="0"/>
    <x v="0"/>
    <x v="0"/>
    <x v="0"/>
    <x v="0"/>
    <x v="0"/>
    <x v="0"/>
    <x v="0"/>
    <m/>
    <x v="0"/>
    <x v="0"/>
    <x v="0"/>
    <x v="0"/>
    <x v="0"/>
    <m/>
    <n v="20021119"/>
    <x v="0"/>
    <s v="BP AMERICA"/>
    <m/>
    <m/>
    <d v="2002-11-21T00:00:00"/>
  </r>
  <r>
    <x v="1"/>
    <s v="T19N R094W S30 fMESAVERDE"/>
    <n v="3543"/>
    <x v="0"/>
    <x v="0"/>
    <x v="91"/>
    <s v="SE NW"/>
    <n v="30"/>
    <n v="19"/>
    <n v="94"/>
    <n v="41.59751"/>
    <n v="-108.035417"/>
    <s v="4903724390"/>
    <s v="TWO RIM 30-01"/>
    <x v="0"/>
    <s v="MESAVERDE"/>
    <m/>
    <m/>
    <m/>
    <x v="0"/>
    <s v="9712"/>
    <m/>
    <n v="10071"/>
    <n v="10064"/>
    <x v="2"/>
    <d v="2002-11-26T00:00:00"/>
    <n v="7.26"/>
    <x v="1"/>
    <n v="22.7"/>
    <n v="5.82"/>
    <n v="2490"/>
    <n v="65.900000000000006"/>
    <x v="1"/>
    <n v="2900"/>
    <n v="1806"/>
    <m/>
    <x v="0"/>
    <n v="21"/>
    <n v="7458"/>
    <x v="0"/>
    <s v="BP AMERICA PRODUCTION CO"/>
    <n v="1.13273"/>
    <n v="0.47892780000000001"/>
    <n v="108.315"/>
    <n v="1.6857219999999999"/>
    <n v="111.6123798"/>
    <n v="81.808999999999997"/>
    <n v="29.600339999999996"/>
    <n v="0"/>
    <x v="1"/>
    <n v="0.43722000000000005"/>
    <n v="111.84655999999998"/>
    <n v="-1.0479786586725006E-3"/>
    <n v="7311.42"/>
    <n v="-9.9245603415706179E-3"/>
    <n v="1.0148784588499564E-2"/>
    <n v="4.2909917417601733E-3"/>
    <n v="0.98556022366974028"/>
    <n v="0.73143957221393319"/>
    <n v="0.26465132231156685"/>
    <n v="3.9091054745000664E-3"/>
    <x v="0"/>
    <n v="0.68"/>
    <x v="0"/>
    <m/>
    <m/>
    <x v="0"/>
    <n v="10180"/>
    <x v="0"/>
    <x v="0"/>
    <m/>
    <x v="0"/>
    <x v="0"/>
    <x v="0"/>
    <m/>
    <x v="0"/>
    <x v="0"/>
    <x v="0"/>
    <x v="0"/>
    <x v="0"/>
    <x v="0"/>
    <x v="0"/>
    <x v="0"/>
    <x v="0"/>
    <x v="0"/>
    <x v="0"/>
    <x v="0"/>
    <x v="0"/>
    <m/>
    <x v="0"/>
    <x v="0"/>
    <x v="0"/>
    <x v="0"/>
    <x v="0"/>
    <m/>
    <n v="20021126"/>
    <x v="0"/>
    <s v="BP AMERICA"/>
    <m/>
    <m/>
    <d v="2002-11-28T00:00:00"/>
  </r>
  <r>
    <x v="1"/>
    <s v="T19N R094W S30 fMESAVERDE"/>
    <n v="3545"/>
    <x v="0"/>
    <x v="0"/>
    <x v="91"/>
    <s v="NW SW"/>
    <n v="30"/>
    <n v="19"/>
    <n v="94"/>
    <n v="41.593229999999998"/>
    <n v="-108.041597"/>
    <s v="4903724521"/>
    <s v="TWO RIM 30-03"/>
    <x v="0"/>
    <s v="MESAVERDE"/>
    <m/>
    <m/>
    <m/>
    <x v="0"/>
    <s v="9681"/>
    <m/>
    <n v="10147"/>
    <n v="10042"/>
    <x v="2"/>
    <d v="2002-11-26T00:00:00"/>
    <n v="6.77"/>
    <x v="1"/>
    <n v="38.700000000000003"/>
    <n v="6.99"/>
    <n v="3000"/>
    <n v="12.4"/>
    <x v="1"/>
    <n v="4099"/>
    <n v="2022"/>
    <m/>
    <x v="0"/>
    <n v="12"/>
    <n v="9210"/>
    <x v="0"/>
    <s v="BP AMERICA PRODUCTION CO"/>
    <n v="1.9311300000000002"/>
    <n v="0.57520710000000008"/>
    <n v="130.5"/>
    <n v="0.31719199999999997"/>
    <n v="133.3235291"/>
    <n v="115.63279"/>
    <n v="33.14058"/>
    <n v="0"/>
    <x v="1"/>
    <n v="0.24984000000000001"/>
    <n v="149.02321000000001"/>
    <n v="-5.5604257906586185E-2"/>
    <n v="9191.09"/>
    <n v="-1.0276565138260753E-3"/>
    <n v="1.4484540073579556E-2"/>
    <n v="4.3143704932125148E-3"/>
    <n v="0.98120108943320794"/>
    <n v="0.77593812400095252"/>
    <n v="0.22238535862970607"/>
    <n v="1.6765173693413262E-3"/>
    <x v="0"/>
    <m/>
    <x v="0"/>
    <m/>
    <m/>
    <x v="0"/>
    <n v="14130"/>
    <x v="0"/>
    <x v="0"/>
    <m/>
    <x v="0"/>
    <x v="0"/>
    <x v="0"/>
    <m/>
    <x v="0"/>
    <x v="0"/>
    <x v="0"/>
    <x v="0"/>
    <x v="0"/>
    <x v="0"/>
    <x v="0"/>
    <x v="0"/>
    <x v="0"/>
    <x v="0"/>
    <x v="0"/>
    <x v="0"/>
    <x v="0"/>
    <m/>
    <x v="0"/>
    <x v="0"/>
    <x v="0"/>
    <x v="0"/>
    <x v="0"/>
    <m/>
    <n v="20021126"/>
    <x v="0"/>
    <s v="BP AMERICA"/>
    <m/>
    <m/>
    <d v="2002-11-28T00:00:00"/>
  </r>
  <r>
    <x v="1"/>
    <s v="T19N R094W S30 fMESAVERDE"/>
    <n v="3544"/>
    <x v="0"/>
    <x v="0"/>
    <x v="91"/>
    <s v="SE SW"/>
    <n v="30"/>
    <n v="19"/>
    <n v="94"/>
    <n v="41.590060000000001"/>
    <n v="-108.036214"/>
    <s v="4903724389"/>
    <s v="TWO RIM 30-02"/>
    <x v="0"/>
    <s v="MESAVERDE"/>
    <m/>
    <m/>
    <m/>
    <x v="0"/>
    <s v="9678"/>
    <m/>
    <n v="10043"/>
    <n v="10035"/>
    <x v="2"/>
    <d v="2002-11-26T00:00:00"/>
    <n v="6.94"/>
    <x v="1"/>
    <n v="30.6"/>
    <n v="7.3"/>
    <n v="2600"/>
    <n v="55"/>
    <x v="1"/>
    <n v="3699"/>
    <n v="1240"/>
    <m/>
    <x v="0"/>
    <n v="2"/>
    <n v="7600"/>
    <x v="0"/>
    <s v="BP AMERICA PRODUCTION CO"/>
    <n v="1.52694"/>
    <n v="0.60071699999999995"/>
    <n v="113.1"/>
    <n v="1.4068999999999998"/>
    <n v="116.63455699999999"/>
    <n v="104.34878999999999"/>
    <n v="20.323599999999999"/>
    <n v="0"/>
    <x v="1"/>
    <n v="4.1640000000000003E-2"/>
    <n v="124.71402999999999"/>
    <n v="-3.3476363381402384E-2"/>
    <n v="7633.9"/>
    <n v="2.2253001529483349E-3"/>
    <n v="1.3091660304415612E-2"/>
    <n v="5.1504203852722657E-3"/>
    <n v="0.98175791931031209"/>
    <n v="0.83670449908482625"/>
    <n v="0.16296161706906592"/>
    <n v="3.3388384610777156E-4"/>
    <x v="0"/>
    <m/>
    <x v="0"/>
    <m/>
    <m/>
    <x v="0"/>
    <n v="12090"/>
    <x v="0"/>
    <x v="0"/>
    <m/>
    <x v="0"/>
    <x v="0"/>
    <x v="0"/>
    <m/>
    <x v="0"/>
    <x v="0"/>
    <x v="0"/>
    <x v="0"/>
    <x v="0"/>
    <x v="0"/>
    <x v="0"/>
    <x v="0"/>
    <x v="0"/>
    <x v="0"/>
    <x v="0"/>
    <x v="0"/>
    <x v="0"/>
    <m/>
    <x v="0"/>
    <x v="0"/>
    <x v="0"/>
    <x v="0"/>
    <x v="0"/>
    <m/>
    <n v="20021126"/>
    <x v="0"/>
    <s v="BP AMERICA"/>
    <m/>
    <m/>
    <d v="2002-11-28T00:00:00"/>
  </r>
  <r>
    <x v="1"/>
    <s v="T19N R094W S29 fMESAVERDE"/>
    <n v="4263"/>
    <x v="0"/>
    <x v="0"/>
    <x v="91"/>
    <s v="NE NW"/>
    <n v="29"/>
    <n v="19"/>
    <n v="94"/>
    <n v="41.453519999999997"/>
    <n v="-107.99147000000001"/>
    <s v="4903726416"/>
    <s v="TWO RIM UNIT 29-06"/>
    <x v="0"/>
    <s v="MESAVERDE"/>
    <m/>
    <m/>
    <m/>
    <x v="0"/>
    <s v="9758"/>
    <m/>
    <n v="10593"/>
    <n v="10572"/>
    <x v="2"/>
    <d v="2003-10-01T00:00:00"/>
    <n v="7.45"/>
    <x v="1"/>
    <n v="15"/>
    <n v="3.4"/>
    <n v="1947"/>
    <n v="41"/>
    <x v="1"/>
    <n v="2199"/>
    <n v="952"/>
    <m/>
    <x v="0"/>
    <n v="1210"/>
    <n v="7180"/>
    <x v="0"/>
    <s v="BP AMERICAN PRODUCTION COMPANY"/>
    <n v="0.74849999999999994"/>
    <n v="0.27978599999999998"/>
    <n v="84.694499999999991"/>
    <n v="1.04878"/>
    <n v="86.771565999999979"/>
    <n v="62.033789999999996"/>
    <n v="15.603279999999998"/>
    <n v="0"/>
    <x v="1"/>
    <n v="25.192200000000003"/>
    <n v="102.82926999999999"/>
    <n v="-8.469215821390165E-2"/>
    <n v="6367.4"/>
    <n v="-5.9981989163972453E-2"/>
    <n v="8.6260976320284479E-3"/>
    <n v="3.22439726396087E-3"/>
    <n v="0.98814950510401078"/>
    <n v="0.60326976939542598"/>
    <n v="0.15173967489995796"/>
    <n v="0.24499055570461606"/>
    <x v="0"/>
    <n v="41"/>
    <x v="0"/>
    <m/>
    <m/>
    <x v="0"/>
    <n v="9430"/>
    <x v="0"/>
    <x v="0"/>
    <m/>
    <x v="0"/>
    <x v="0"/>
    <x v="0"/>
    <n v="2.2999999999999998"/>
    <x v="0"/>
    <x v="0"/>
    <x v="0"/>
    <x v="0"/>
    <x v="0"/>
    <x v="0"/>
    <x v="0"/>
    <x v="0"/>
    <x v="0"/>
    <x v="0"/>
    <x v="0"/>
    <x v="0"/>
    <x v="0"/>
    <m/>
    <x v="0"/>
    <x v="0"/>
    <x v="0"/>
    <x v="0"/>
    <x v="0"/>
    <m/>
    <n v="2003101"/>
    <x v="0"/>
    <s v="BP AMERICA"/>
    <m/>
    <m/>
    <d v="2003-10-02T00:00:00"/>
  </r>
  <r>
    <x v="1"/>
    <s v="T19N R094W S29 fMESAVERDE"/>
    <n v="3527"/>
    <x v="0"/>
    <x v="0"/>
    <x v="85"/>
    <s v="SE SE"/>
    <n v="29"/>
    <n v="19"/>
    <n v="94"/>
    <n v="41.588009999999997"/>
    <n v="-108.006953"/>
    <s v="4903724533"/>
    <s v="TIERNEY II 29-05"/>
    <x v="0"/>
    <s v="MESAVERDE"/>
    <m/>
    <m/>
    <m/>
    <x v="0"/>
    <s v="9710"/>
    <m/>
    <n v="10103"/>
    <n v="10100"/>
    <x v="2"/>
    <d v="2002-11-11T00:00:00"/>
    <n v="6.82"/>
    <x v="1"/>
    <n v="31.7"/>
    <n v="5.66"/>
    <n v="2580"/>
    <n v="173"/>
    <x v="1"/>
    <n v="3549"/>
    <n v="1213"/>
    <m/>
    <x v="0"/>
    <n v="22"/>
    <n v="7506"/>
    <x v="0"/>
    <s v="BP AMERICA PRODUCTION COMPANY"/>
    <n v="1.5818300000000001"/>
    <n v="0.46576140000000005"/>
    <n v="112.23"/>
    <n v="4.4253399999999994"/>
    <n v="118.7029314"/>
    <n v="100.11729"/>
    <n v="19.881069999999998"/>
    <n v="0"/>
    <x v="1"/>
    <n v="0.45804000000000006"/>
    <n v="120.45639999999999"/>
    <n v="-7.3318008949743657E-3"/>
    <n v="7574.36"/>
    <n v="4.5330482826670309E-3"/>
    <n v="1.3325955655379881E-2"/>
    <n v="3.9237565113745794E-3"/>
    <n v="0.98275028783324547"/>
    <n v="0.8311496109795744"/>
    <n v="0.16504785133874164"/>
    <n v="3.8025376816839961E-3"/>
    <x v="0"/>
    <n v="11.9"/>
    <x v="0"/>
    <m/>
    <m/>
    <x v="0"/>
    <n v="10480"/>
    <x v="0"/>
    <x v="0"/>
    <m/>
    <x v="0"/>
    <x v="0"/>
    <x v="0"/>
    <m/>
    <x v="0"/>
    <x v="0"/>
    <x v="0"/>
    <x v="0"/>
    <x v="0"/>
    <x v="0"/>
    <x v="0"/>
    <x v="0"/>
    <x v="0"/>
    <x v="0"/>
    <x v="0"/>
    <x v="0"/>
    <x v="0"/>
    <m/>
    <x v="0"/>
    <x v="0"/>
    <x v="0"/>
    <x v="0"/>
    <x v="0"/>
    <m/>
    <n v="20021111"/>
    <x v="0"/>
    <s v="BP AMERICA"/>
    <m/>
    <m/>
    <d v="2002-11-13T00:00:00"/>
  </r>
  <r>
    <x v="1"/>
    <s v="T19N R094W S29 fMESAVERDE"/>
    <n v="3541"/>
    <x v="0"/>
    <x v="0"/>
    <x v="91"/>
    <s v="SE NW"/>
    <n v="29"/>
    <n v="19"/>
    <n v="94"/>
    <n v="41.59722"/>
    <n v="-108.016111"/>
    <s v="4903724326"/>
    <s v="TWO RIM 29-03"/>
    <x v="0"/>
    <s v="MESAVERDE"/>
    <m/>
    <m/>
    <m/>
    <x v="0"/>
    <s v="9708"/>
    <m/>
    <n v="10076"/>
    <n v="10072"/>
    <x v="2"/>
    <d v="2002-11-11T00:00:00"/>
    <n v="6.44"/>
    <x v="1"/>
    <n v="15.9"/>
    <n v="3.03"/>
    <n v="1700"/>
    <n v="50"/>
    <x v="1"/>
    <n v="1949"/>
    <n v="970"/>
    <m/>
    <x v="0"/>
    <n v="18"/>
    <n v="4388"/>
    <x v="0"/>
    <s v="BP AMERICA PRODUCTION CO"/>
    <n v="0.79341000000000006"/>
    <n v="0.2493387"/>
    <n v="73.95"/>
    <n v="1.2789999999999999"/>
    <n v="76.271748699999989"/>
    <n v="54.981290000000001"/>
    <n v="15.898299999999999"/>
    <n v="0"/>
    <x v="1"/>
    <n v="0.37476000000000004"/>
    <n v="71.254350000000002"/>
    <n v="3.4010244588674854E-2"/>
    <n v="4705.93"/>
    <n v="3.4960682565183622E-2"/>
    <n v="1.0402409981718437E-2"/>
    <n v="3.2690833008264309E-3"/>
    <n v="0.98632850671745509"/>
    <n v="0.77162011863135371"/>
    <n v="0.22312041299934668"/>
    <n v="5.2594683692995586E-3"/>
    <x v="0"/>
    <n v="0.13"/>
    <x v="0"/>
    <m/>
    <m/>
    <x v="0"/>
    <n v="6890"/>
    <x v="0"/>
    <x v="0"/>
    <m/>
    <x v="0"/>
    <x v="0"/>
    <x v="0"/>
    <m/>
    <x v="0"/>
    <x v="0"/>
    <x v="0"/>
    <x v="0"/>
    <x v="0"/>
    <x v="0"/>
    <x v="0"/>
    <x v="0"/>
    <x v="0"/>
    <x v="0"/>
    <x v="0"/>
    <x v="0"/>
    <x v="0"/>
    <m/>
    <x v="0"/>
    <x v="0"/>
    <x v="0"/>
    <x v="0"/>
    <x v="0"/>
    <m/>
    <n v="20021111"/>
    <x v="0"/>
    <s v="BP AMERICA"/>
    <m/>
    <m/>
    <d v="2002-11-13T00:00:00"/>
  </r>
  <r>
    <x v="1"/>
    <s v="T19N R094W S29 fMESAVERDE"/>
    <n v="4264"/>
    <x v="0"/>
    <x v="0"/>
    <x v="91"/>
    <s v="SE SW"/>
    <n v="29"/>
    <n v="19"/>
    <n v="94"/>
    <n v="41.590159"/>
    <n v="-108.019882"/>
    <s v="4903725418"/>
    <s v="TWO RIM UNIT 29-07"/>
    <x v="0"/>
    <s v="MESAVERDE"/>
    <m/>
    <m/>
    <m/>
    <x v="0"/>
    <s v="9704"/>
    <m/>
    <n v="10290"/>
    <m/>
    <x v="2"/>
    <d v="2003-10-01T00:00:00"/>
    <n v="7.55"/>
    <x v="1"/>
    <n v="29"/>
    <n v="5.4"/>
    <n v="2689"/>
    <n v="15"/>
    <x v="1"/>
    <n v="3699"/>
    <n v="1190"/>
    <m/>
    <x v="0"/>
    <n v="23"/>
    <n v="8828"/>
    <x v="0"/>
    <s v="BP AMERICAN PRODUCTION COMPANY"/>
    <n v="1.4471000000000001"/>
    <n v="0.44436600000000004"/>
    <n v="116.97149999999999"/>
    <n v="0.38369999999999999"/>
    <n v="119.24666599999999"/>
    <n v="104.34878999999999"/>
    <n v="19.504099999999998"/>
    <n v="0"/>
    <x v="1"/>
    <n v="0.47886000000000006"/>
    <n v="124.33174999999999"/>
    <n v="-2.0876578818050918E-2"/>
    <n v="7650.4"/>
    <n v="-7.1463248859112552E-2"/>
    <n v="1.2135349763153967E-2"/>
    <n v="3.7264438068230778E-3"/>
    <n v="0.98413820643002303"/>
    <n v="0.83927709535175055"/>
    <n v="0.15687143468985196"/>
    <n v="3.8514699583975945E-3"/>
    <x v="0"/>
    <n v="7.3"/>
    <x v="0"/>
    <m/>
    <m/>
    <x v="0"/>
    <n v="12840"/>
    <x v="0"/>
    <x v="0"/>
    <m/>
    <x v="0"/>
    <x v="0"/>
    <x v="0"/>
    <n v="11"/>
    <x v="0"/>
    <x v="0"/>
    <x v="0"/>
    <x v="0"/>
    <x v="0"/>
    <x v="0"/>
    <x v="0"/>
    <x v="0"/>
    <x v="0"/>
    <x v="0"/>
    <x v="0"/>
    <x v="0"/>
    <x v="0"/>
    <m/>
    <x v="0"/>
    <x v="0"/>
    <x v="0"/>
    <x v="0"/>
    <x v="0"/>
    <m/>
    <n v="2003101"/>
    <x v="0"/>
    <s v="BP AMERICA"/>
    <m/>
    <m/>
    <d v="2003-10-02T00:00:00"/>
  </r>
  <r>
    <x v="1"/>
    <s v="T19N R094W S29 fMESAVERDE"/>
    <n v="4262"/>
    <x v="0"/>
    <x v="0"/>
    <x v="91"/>
    <s v="NW NW"/>
    <n v="29"/>
    <n v="19"/>
    <n v="94"/>
    <n v="41.600535000000001"/>
    <n v="-108.021782"/>
    <s v="4903725417"/>
    <s v="TWO RIM UNIT 29-05"/>
    <x v="0"/>
    <s v="MESAVERDE"/>
    <m/>
    <m/>
    <m/>
    <x v="0"/>
    <s v="9693"/>
    <m/>
    <n v="10122"/>
    <n v="10119"/>
    <x v="2"/>
    <d v="2003-10-01T00:00:00"/>
    <n v="7.36"/>
    <x v="1"/>
    <n v="18"/>
    <n v="3.4"/>
    <n v="2442"/>
    <n v="9.6999999999999993"/>
    <x v="1"/>
    <n v="2949"/>
    <n v="1534"/>
    <m/>
    <x v="0"/>
    <n v="41"/>
    <n v="7488"/>
    <x v="0"/>
    <s v="BP AMERICAN PRODUCTION COMPANY"/>
    <n v="0.8982"/>
    <n v="0.27978599999999998"/>
    <n v="106.22699999999999"/>
    <n v="0.24812599999999996"/>
    <n v="107.65311199999999"/>
    <n v="83.191289999999995"/>
    <n v="25.142259999999997"/>
    <n v="0"/>
    <x v="1"/>
    <n v="0.85362000000000005"/>
    <n v="109.18716999999999"/>
    <n v="-7.074598805400934E-3"/>
    <n v="6997.1"/>
    <n v="-3.3889997307578107E-2"/>
    <n v="8.3434652590442544E-3"/>
    <n v="2.5989587741783071E-3"/>
    <n v="0.98905757596677735"/>
    <n v="0.76191451797862331"/>
    <n v="0.23026753051663484"/>
    <n v="7.8179515047418126E-3"/>
    <x v="0"/>
    <n v="0.43"/>
    <x v="0"/>
    <m/>
    <m/>
    <x v="0"/>
    <n v="11270"/>
    <x v="0"/>
    <x v="0"/>
    <m/>
    <x v="0"/>
    <x v="0"/>
    <x v="0"/>
    <n v="3.1"/>
    <x v="0"/>
    <x v="0"/>
    <x v="0"/>
    <x v="0"/>
    <x v="0"/>
    <x v="0"/>
    <x v="0"/>
    <x v="0"/>
    <x v="0"/>
    <x v="0"/>
    <x v="0"/>
    <x v="0"/>
    <x v="0"/>
    <m/>
    <x v="0"/>
    <x v="0"/>
    <x v="0"/>
    <x v="0"/>
    <x v="0"/>
    <m/>
    <n v="2003101"/>
    <x v="0"/>
    <s v="BP AMERICA"/>
    <m/>
    <m/>
    <d v="2003-10-02T00:00:00"/>
  </r>
  <r>
    <x v="1"/>
    <s v="T19N R094W S28 fMESAVERDE/ALMOND"/>
    <n v="3748"/>
    <x v="0"/>
    <x v="0"/>
    <x v="85"/>
    <s v="SE NW"/>
    <n v="28"/>
    <n v="19"/>
    <n v="94"/>
    <n v="41.597360000000002"/>
    <n v="-108.00106700000001"/>
    <s v="4903724536"/>
    <s v="TIERNEY II 28-02"/>
    <x v="0"/>
    <s v="MESAVERDE/ALMOND"/>
    <m/>
    <m/>
    <m/>
    <x v="0"/>
    <s v="9778"/>
    <m/>
    <n v="10207"/>
    <n v="10205"/>
    <x v="2"/>
    <d v="2003-02-11T00:00:00"/>
    <n v="7.49"/>
    <x v="1"/>
    <n v="25.4"/>
    <n v="9.49"/>
    <n v="2490"/>
    <n v="34.1"/>
    <x v="1"/>
    <n v="3498"/>
    <n v="1815"/>
    <m/>
    <x v="0"/>
    <n v="44"/>
    <n v="7616"/>
    <x v="0"/>
    <s v="BP AMERICA PRODUCTION COMPANY"/>
    <n v="1.26746"/>
    <n v="0.78093210000000002"/>
    <n v="108.315"/>
    <n v="0.872278"/>
    <n v="111.23567009999999"/>
    <n v="98.678579999999997"/>
    <n v="29.747849999999996"/>
    <n v="0"/>
    <x v="1"/>
    <n v="0.91608000000000012"/>
    <n v="129.34250999999998"/>
    <n v="-7.5263849333607899E-2"/>
    <n v="7915.99"/>
    <n v="1.9314331260836492E-2"/>
    <n v="1.1394366562996954E-2"/>
    <n v="7.0205186816238727E-3"/>
    <n v="0.98158511475537913"/>
    <n v="0.76292457908849931"/>
    <n v="0.22999283066332948"/>
    <n v="7.0825902481713113E-3"/>
    <x v="0"/>
    <m/>
    <x v="0"/>
    <m/>
    <m/>
    <x v="0"/>
    <n v="11790"/>
    <x v="0"/>
    <x v="0"/>
    <m/>
    <x v="0"/>
    <x v="0"/>
    <x v="0"/>
    <n v="7.31"/>
    <x v="0"/>
    <x v="0"/>
    <x v="0"/>
    <x v="0"/>
    <x v="0"/>
    <x v="0"/>
    <x v="0"/>
    <x v="0"/>
    <x v="0"/>
    <x v="0"/>
    <x v="0"/>
    <x v="0"/>
    <x v="0"/>
    <m/>
    <x v="0"/>
    <x v="0"/>
    <x v="0"/>
    <x v="0"/>
    <x v="0"/>
    <m/>
    <n v="20030211"/>
    <x v="0"/>
    <s v="BP AMERICA"/>
    <m/>
    <m/>
    <d v="2003-02-13T00:00:00"/>
  </r>
  <r>
    <x v="1"/>
    <s v="T19N R094W S28 fMESAVERDE/ALMOND"/>
    <n v="3750"/>
    <x v="0"/>
    <x v="0"/>
    <x v="85"/>
    <s v="NW SE"/>
    <n v="28"/>
    <n v="19"/>
    <n v="94"/>
    <n v="41.590649999999997"/>
    <n v="-107.992008"/>
    <s v="4903724535"/>
    <s v="TIERNEY II 28-04"/>
    <x v="0"/>
    <s v="MESAVERDE/ALMOND"/>
    <m/>
    <m/>
    <m/>
    <x v="0"/>
    <s v="9756"/>
    <m/>
    <n v="10150"/>
    <n v="10115"/>
    <x v="2"/>
    <d v="2003-02-06T00:00:00"/>
    <n v="8.6199999999999992"/>
    <x v="1"/>
    <n v="38.200000000000003"/>
    <n v="4.93"/>
    <n v="2280"/>
    <n v="22"/>
    <x v="1"/>
    <n v="3049"/>
    <n v="1868"/>
    <n v="107"/>
    <x v="0"/>
    <n v="15"/>
    <n v="7108"/>
    <x v="0"/>
    <s v="BP AMERICA PRODUCTION COMPANY"/>
    <n v="1.9061800000000002"/>
    <n v="0.40568969999999999"/>
    <n v="99.18"/>
    <n v="0.56275999999999993"/>
    <n v="102.05462969999999"/>
    <n v="86.012289999999993"/>
    <n v="30.616519999999998"/>
    <n v="3.5663099999999996"/>
    <x v="1"/>
    <n v="0.31230000000000002"/>
    <n v="120.50741999999998"/>
    <n v="-8.2910767243890959E-2"/>
    <n v="7384.13"/>
    <n v="1.9053789884578738E-2"/>
    <n v="1.8678035534530978E-2"/>
    <n v="3.9752209301289546E-3"/>
    <n v="0.97734674353534001"/>
    <n v="0.71375098728360464"/>
    <n v="0.25406335974996397"/>
    <n v="2.5915416660650444E-3"/>
    <x v="0"/>
    <n v="0.27"/>
    <x v="0"/>
    <m/>
    <m/>
    <x v="0"/>
    <n v="8210"/>
    <x v="0"/>
    <x v="0"/>
    <m/>
    <x v="0"/>
    <x v="0"/>
    <x v="0"/>
    <n v="4.21"/>
    <x v="0"/>
    <x v="0"/>
    <x v="0"/>
    <x v="0"/>
    <x v="0"/>
    <x v="0"/>
    <x v="0"/>
    <x v="0"/>
    <x v="0"/>
    <x v="0"/>
    <x v="0"/>
    <x v="0"/>
    <x v="0"/>
    <m/>
    <x v="0"/>
    <x v="0"/>
    <x v="0"/>
    <x v="0"/>
    <x v="0"/>
    <m/>
    <n v="20030206"/>
    <x v="0"/>
    <s v="BP AMERICA"/>
    <m/>
    <m/>
    <d v="2003-02-08T00:00:00"/>
  </r>
  <r>
    <x v="1"/>
    <s v="T19N R094W S28 fMESAVERDE"/>
    <n v="3523"/>
    <x v="0"/>
    <x v="0"/>
    <x v="85"/>
    <s v="C SW"/>
    <n v="28"/>
    <n v="19"/>
    <n v="94"/>
    <n v="41.590465000000002"/>
    <n v="-108.00138099999999"/>
    <s v="4903721675"/>
    <s v="TIERNEY 12-28"/>
    <x v="0"/>
    <s v="MESAVERDE"/>
    <m/>
    <m/>
    <m/>
    <x v="0"/>
    <s v="9732"/>
    <m/>
    <n v="10254"/>
    <n v="10240"/>
    <x v="2"/>
    <m/>
    <n v="7.87"/>
    <x v="1"/>
    <n v="1.08"/>
    <n v="1.08"/>
    <n v="2360"/>
    <n v="38.700000000000003"/>
    <x v="1"/>
    <n v="2949"/>
    <n v="890"/>
    <m/>
    <x v="0"/>
    <n v="18"/>
    <n v="6320"/>
    <x v="0"/>
    <s v="BP AMERICA PRODUCTION COMPANY"/>
    <n v="5.3892000000000002E-2"/>
    <n v="8.8873200000000013E-2"/>
    <n v="102.66"/>
    <n v="0.98994599999999999"/>
    <n v="103.7927112"/>
    <n v="83.191289999999995"/>
    <n v="14.587099999999998"/>
    <n v="0"/>
    <x v="1"/>
    <n v="0.37476000000000004"/>
    <n v="98.153149999999982"/>
    <n v="2.7926104385049996E-2"/>
    <n v="6257.86"/>
    <n v="-4.9404270678796176E-3"/>
    <n v="5.1922721139979245E-4"/>
    <n v="8.5625665783745336E-4"/>
    <n v="0.99862451613076275"/>
    <n v="0.84756617591997818"/>
    <n v="0.14861570922583739"/>
    <n v="3.8181148541845075E-3"/>
    <x v="0"/>
    <n v="8.59"/>
    <x v="0"/>
    <m/>
    <m/>
    <x v="0"/>
    <n v="8630"/>
    <x v="0"/>
    <x v="0"/>
    <m/>
    <x v="0"/>
    <x v="0"/>
    <x v="0"/>
    <m/>
    <x v="0"/>
    <x v="0"/>
    <x v="0"/>
    <x v="0"/>
    <x v="0"/>
    <x v="0"/>
    <x v="0"/>
    <x v="0"/>
    <x v="0"/>
    <x v="0"/>
    <x v="0"/>
    <x v="0"/>
    <x v="0"/>
    <m/>
    <x v="0"/>
    <x v="0"/>
    <x v="0"/>
    <x v="0"/>
    <x v="0"/>
    <m/>
    <m/>
    <x v="0"/>
    <s v="BP AMERICA"/>
    <m/>
    <m/>
    <m/>
  </r>
  <r>
    <x v="1"/>
    <s v="T19N R094W S27 fMESAVERDE/ALMOND"/>
    <n v="3747"/>
    <x v="0"/>
    <x v="0"/>
    <x v="85"/>
    <s v="C SW"/>
    <n v="27"/>
    <n v="19"/>
    <n v="94"/>
    <n v="41.590615"/>
    <n v="-107.982204"/>
    <s v="4903724789"/>
    <s v="TIERNEY II 27-03"/>
    <x v="0"/>
    <s v="MESAVERDE/ALMOND"/>
    <m/>
    <m/>
    <m/>
    <x v="0"/>
    <s v="9803"/>
    <m/>
    <n v="10167"/>
    <n v="10165"/>
    <x v="2"/>
    <d v="2003-02-18T00:00:00"/>
    <n v="8.0399999999999991"/>
    <x v="1"/>
    <n v="43.8"/>
    <n v="5.73"/>
    <n v="2680"/>
    <n v="33.1"/>
    <x v="1"/>
    <n v="3999"/>
    <n v="2002"/>
    <m/>
    <x v="0"/>
    <n v="3"/>
    <n v="8734"/>
    <x v="0"/>
    <s v="BP AMERICA PRODUCTION COMPANY"/>
    <n v="2.1856199999999997"/>
    <n v="0.47152170000000004"/>
    <n v="116.58"/>
    <n v="0.84669799999999995"/>
    <n v="120.0838397"/>
    <n v="112.81179"/>
    <n v="32.812779999999997"/>
    <n v="0"/>
    <x v="1"/>
    <n v="6.2460000000000002E-2"/>
    <n v="145.68702999999999"/>
    <n v="-9.633557781897116E-2"/>
    <n v="8766.6299999999992"/>
    <n v="1.8645043064164557E-3"/>
    <n v="1.8200783764578437E-2"/>
    <n v="3.9266041224029916E-3"/>
    <n v="0.97787261211301857"/>
    <n v="0.77434339899715166"/>
    <n v="0.22522787375101269"/>
    <n v="4.2872725183566447E-4"/>
    <x v="0"/>
    <n v="1.7"/>
    <x v="0"/>
    <m/>
    <m/>
    <x v="0"/>
    <n v="13480"/>
    <x v="0"/>
    <x v="0"/>
    <m/>
    <x v="0"/>
    <x v="0"/>
    <x v="0"/>
    <n v="21.2"/>
    <x v="0"/>
    <x v="0"/>
    <x v="0"/>
    <x v="0"/>
    <x v="0"/>
    <x v="0"/>
    <x v="0"/>
    <x v="0"/>
    <x v="0"/>
    <x v="0"/>
    <x v="0"/>
    <x v="0"/>
    <x v="0"/>
    <m/>
    <x v="0"/>
    <x v="0"/>
    <x v="0"/>
    <x v="0"/>
    <x v="0"/>
    <m/>
    <n v="20030218"/>
    <x v="0"/>
    <s v="BP AMERICA"/>
    <m/>
    <m/>
    <d v="2003-02-20T00:00:00"/>
  </r>
  <r>
    <x v="1"/>
    <s v="T19N R094W S27 fMESAVERDE/ALMOND"/>
    <n v="3746"/>
    <x v="0"/>
    <x v="0"/>
    <x v="85"/>
    <s v="SW NW"/>
    <n v="27"/>
    <n v="19"/>
    <n v="94"/>
    <n v="41.597279999999998"/>
    <n v="-107.98291399999999"/>
    <s v="4903724616"/>
    <s v="TIERNEY II 27-02"/>
    <x v="0"/>
    <s v="MESAVERDE/ALMOND"/>
    <m/>
    <m/>
    <m/>
    <x v="0"/>
    <s v="9795"/>
    <m/>
    <n v="10066"/>
    <n v="10160"/>
    <x v="2"/>
    <d v="2003-02-20T00:00:00"/>
    <n v="5.67"/>
    <x v="1"/>
    <n v="92.1"/>
    <n v="9.7200000000000006"/>
    <n v="3760"/>
    <n v="113"/>
    <x v="1"/>
    <n v="5798"/>
    <n v="1041"/>
    <m/>
    <x v="0"/>
    <n v="25"/>
    <n v="12232"/>
    <x v="0"/>
    <s v="BP AMERICA PRODUCTION COMPANY"/>
    <n v="4.59579"/>
    <n v="0.79985880000000009"/>
    <n v="163.56"/>
    <n v="2.8905399999999997"/>
    <n v="171.84618879999999"/>
    <n v="163.56157999999999"/>
    <n v="17.061989999999998"/>
    <n v="0"/>
    <x v="1"/>
    <n v="0.52050000000000007"/>
    <n v="181.14407"/>
    <n v="-2.6340333672686626E-2"/>
    <n v="10838.82"/>
    <n v="-6.0387103709361019E-2"/>
    <n v="2.6743624819918033E-2"/>
    <n v="4.6545041562190302E-3"/>
    <n v="0.96860187102386297"/>
    <n v="0.90293643065434048"/>
    <n v="9.4190165871838913E-2"/>
    <n v="2.8734034738205896E-3"/>
    <x v="0"/>
    <n v="86.2"/>
    <x v="0"/>
    <m/>
    <m/>
    <x v="0"/>
    <n v="17020"/>
    <x v="0"/>
    <x v="0"/>
    <m/>
    <x v="0"/>
    <x v="0"/>
    <x v="0"/>
    <n v="45.3"/>
    <x v="0"/>
    <x v="0"/>
    <x v="0"/>
    <x v="0"/>
    <x v="0"/>
    <x v="0"/>
    <x v="0"/>
    <x v="0"/>
    <x v="0"/>
    <x v="0"/>
    <x v="0"/>
    <x v="0"/>
    <x v="0"/>
    <m/>
    <x v="0"/>
    <x v="0"/>
    <x v="0"/>
    <x v="0"/>
    <x v="0"/>
    <m/>
    <n v="20030220"/>
    <x v="0"/>
    <s v="BP AMERICA"/>
    <m/>
    <m/>
    <d v="2003-02-22T00:00:00"/>
  </r>
  <r>
    <x v="1"/>
    <s v="T19N R094W S23 fMESAVERDE/ALMOND"/>
    <n v="3743"/>
    <x v="0"/>
    <x v="0"/>
    <x v="85"/>
    <s v="SE NW"/>
    <n v="23"/>
    <n v="19"/>
    <n v="94"/>
    <n v="41.612414000000001"/>
    <n v="-107.96295000000001"/>
    <s v="4903725110"/>
    <s v="TIERNEY II 23-02"/>
    <x v="0"/>
    <s v="MESAVERDE/ALMOND"/>
    <m/>
    <m/>
    <m/>
    <x v="0"/>
    <s v="9513"/>
    <m/>
    <n v="9866"/>
    <n v="9864"/>
    <x v="2"/>
    <d v="2003-02-10T00:00:00"/>
    <n v="8.26"/>
    <x v="1"/>
    <n v="125"/>
    <n v="31.5"/>
    <n v="3500"/>
    <n v="62.7"/>
    <x v="1"/>
    <n v="5648"/>
    <n v="1388"/>
    <m/>
    <x v="0"/>
    <n v="16"/>
    <n v="10784"/>
    <x v="0"/>
    <s v="BP AMERICA PRODUCTION COMPANY"/>
    <n v="6.2374999999999998"/>
    <n v="2.5921349999999999"/>
    <n v="152.25"/>
    <n v="1.603866"/>
    <n v="162.68350100000001"/>
    <n v="159.33007999999998"/>
    <n v="22.749319999999997"/>
    <n v="0"/>
    <x v="1"/>
    <n v="0.33312000000000003"/>
    <n v="182.41251999999997"/>
    <n v="-5.716965076221487E-2"/>
    <n v="10771.2"/>
    <n v="-5.9382422802846976E-4"/>
    <n v="3.8341318951575797E-2"/>
    <n v="1.5933607182451771E-2"/>
    <n v="0.94572507386597249"/>
    <n v="0.87346022082256203"/>
    <n v="0.12471358873831687"/>
    <n v="1.8261904391211749E-3"/>
    <x v="0"/>
    <n v="15.8"/>
    <x v="0"/>
    <m/>
    <m/>
    <x v="0"/>
    <n v="17030"/>
    <x v="0"/>
    <x v="0"/>
    <m/>
    <x v="0"/>
    <x v="0"/>
    <x v="0"/>
    <n v="46"/>
    <x v="0"/>
    <x v="0"/>
    <x v="0"/>
    <x v="0"/>
    <x v="0"/>
    <x v="0"/>
    <x v="0"/>
    <x v="0"/>
    <x v="0"/>
    <x v="0"/>
    <x v="0"/>
    <x v="0"/>
    <x v="0"/>
    <m/>
    <x v="0"/>
    <x v="0"/>
    <x v="0"/>
    <x v="0"/>
    <x v="0"/>
    <m/>
    <n v="20030210"/>
    <x v="0"/>
    <s v="BP AMERICA"/>
    <m/>
    <m/>
    <d v="2003-02-12T00:00:00"/>
  </r>
  <r>
    <x v="1"/>
    <s v="T19N R094W S23 fMESAVERDE/ALMOND"/>
    <n v="3745"/>
    <x v="0"/>
    <x v="0"/>
    <x v="85"/>
    <s v="NW NE"/>
    <n v="23"/>
    <n v="19"/>
    <n v="94"/>
    <n v="41.613258000000002"/>
    <n v="-107.955906"/>
    <s v="4903725115"/>
    <s v="TIERNEY II 23-04"/>
    <x v="0"/>
    <s v="MESAVERDE/ALMOND"/>
    <m/>
    <m/>
    <m/>
    <x v="0"/>
    <s v="9446"/>
    <m/>
    <n v="9810"/>
    <n v="9807"/>
    <x v="2"/>
    <d v="2003-02-11T00:00:00"/>
    <n v="7.17"/>
    <x v="1"/>
    <n v="63.6"/>
    <n v="16.399999999999999"/>
    <n v="2410"/>
    <n v="59.9"/>
    <x v="1"/>
    <n v="3649"/>
    <n v="1414"/>
    <m/>
    <x v="0"/>
    <n v="45"/>
    <n v="8406"/>
    <x v="0"/>
    <s v="BP AMERICA PRODUCTION COMPANY"/>
    <n v="3.1736400000000002"/>
    <n v="1.349556"/>
    <n v="104.83499999999999"/>
    <n v="1.5322419999999999"/>
    <n v="110.89043799999999"/>
    <n v="102.93828999999999"/>
    <n v="23.175459999999998"/>
    <n v="0"/>
    <x v="1"/>
    <n v="0.93690000000000007"/>
    <n v="127.05064999999999"/>
    <n v="-6.7916861841028492E-2"/>
    <n v="7657.9"/>
    <n v="-4.6570260024029059E-2"/>
    <n v="2.8619600185906025E-2"/>
    <n v="1.2170174672770253E-2"/>
    <n v="0.9592102251413237"/>
    <n v="0.81021458764673771"/>
    <n v="0.18241118797896744"/>
    <n v="7.3742243742948195E-3"/>
    <x v="0"/>
    <n v="147"/>
    <x v="0"/>
    <m/>
    <m/>
    <x v="0"/>
    <n v="12130"/>
    <x v="0"/>
    <x v="0"/>
    <m/>
    <x v="0"/>
    <x v="0"/>
    <x v="0"/>
    <n v="13.2"/>
    <x v="0"/>
    <x v="0"/>
    <x v="0"/>
    <x v="0"/>
    <x v="0"/>
    <x v="0"/>
    <x v="0"/>
    <x v="0"/>
    <x v="0"/>
    <x v="0"/>
    <x v="0"/>
    <x v="0"/>
    <x v="0"/>
    <m/>
    <x v="0"/>
    <x v="0"/>
    <x v="0"/>
    <x v="0"/>
    <x v="0"/>
    <m/>
    <n v="20030211"/>
    <x v="0"/>
    <s v="BP AMERICA"/>
    <m/>
    <m/>
    <d v="2003-02-13T00:00:00"/>
  </r>
  <r>
    <x v="1"/>
    <s v="T19N R094W S22 fMESAVERDE/ALMOND"/>
    <n v="3742"/>
    <x v="0"/>
    <x v="0"/>
    <x v="85"/>
    <s v="NW NW"/>
    <n v="22"/>
    <n v="19"/>
    <n v="94"/>
    <n v="41.612270000000002"/>
    <n v="-107.98224999999999"/>
    <s v="4903724749"/>
    <s v="TIERNEY II 22-03"/>
    <x v="0"/>
    <s v="MESAVERDE/ALMOND"/>
    <m/>
    <m/>
    <m/>
    <x v="0"/>
    <s v="9484"/>
    <m/>
    <n v="9880"/>
    <n v="9857"/>
    <x v="2"/>
    <d v="2003-02-12T00:00:00"/>
    <n v="8.31"/>
    <x v="1"/>
    <n v="83.1"/>
    <n v="16"/>
    <n v="2890"/>
    <n v="45.2"/>
    <x v="1"/>
    <n v="4749"/>
    <n v="1468"/>
    <n v="53.4"/>
    <x v="0"/>
    <n v="15"/>
    <n v="10062"/>
    <x v="0"/>
    <s v="BP AMERICA PRODUCTION COMPANY"/>
    <n v="4.1466899999999995"/>
    <n v="1.31664"/>
    <n v="125.715"/>
    <n v="1.1562159999999999"/>
    <n v="132.33454599999999"/>
    <n v="133.96929"/>
    <n v="24.060519999999997"/>
    <n v="1.7798219999999998"/>
    <x v="1"/>
    <n v="0.31230000000000002"/>
    <n v="160.12193199999999"/>
    <n v="-9.5013747652394287E-2"/>
    <n v="9319.7000000000007"/>
    <n v="-3.8299014018378222E-2"/>
    <n v="3.133490177236109E-2"/>
    <n v="9.9493294819630856E-3"/>
    <n v="0.95871576874567588"/>
    <n v="0.83667045686158725"/>
    <n v="0.15026373776204499"/>
    <n v="1.9503886575637874E-3"/>
    <x v="0"/>
    <n v="33.299999999999997"/>
    <x v="0"/>
    <m/>
    <m/>
    <x v="0"/>
    <n v="15610"/>
    <x v="0"/>
    <x v="0"/>
    <m/>
    <x v="0"/>
    <x v="0"/>
    <x v="0"/>
    <n v="28.3"/>
    <x v="0"/>
    <x v="0"/>
    <x v="0"/>
    <x v="0"/>
    <x v="0"/>
    <x v="0"/>
    <x v="0"/>
    <x v="0"/>
    <x v="0"/>
    <x v="0"/>
    <x v="0"/>
    <x v="0"/>
    <x v="0"/>
    <m/>
    <x v="0"/>
    <x v="0"/>
    <x v="0"/>
    <x v="0"/>
    <x v="0"/>
    <m/>
    <n v="20030212"/>
    <x v="0"/>
    <s v="BP AMERICA"/>
    <m/>
    <m/>
    <d v="2003-02-12T00:00:00"/>
  </r>
  <r>
    <x v="1"/>
    <s v="T19N R094W S22 fMESAVERDE"/>
    <n v="3587"/>
    <x v="0"/>
    <x v="0"/>
    <x v="85"/>
    <s v="NE SW"/>
    <n v="22"/>
    <n v="19"/>
    <n v="94"/>
    <n v="41.60501"/>
    <n v="-107.98172"/>
    <s v="4903721280"/>
    <s v="TIERNEY 04-22"/>
    <x v="0"/>
    <s v="MESAVERDE"/>
    <m/>
    <m/>
    <m/>
    <x v="0"/>
    <s v="9567"/>
    <m/>
    <n v="10300"/>
    <n v="10253"/>
    <x v="2"/>
    <d v="2003-01-06T00:00:00"/>
    <n v="7.47"/>
    <x v="1"/>
    <n v="25.4"/>
    <m/>
    <n v="1580"/>
    <n v="153"/>
    <x v="1"/>
    <n v="2499"/>
    <n v="539"/>
    <m/>
    <x v="0"/>
    <n v="15"/>
    <n v="7092"/>
    <x v="0"/>
    <s v="BP AMERICA PRODUCTION CO"/>
    <n v="1.26746"/>
    <n v="0"/>
    <n v="68.73"/>
    <n v="3.9137399999999998"/>
    <n v="73.911199999999994"/>
    <n v="70.496790000000004"/>
    <n v="8.8342099999999988"/>
    <n v="0"/>
    <x v="1"/>
    <n v="0.31230000000000002"/>
    <n v="79.643299999999996"/>
    <n v="-3.7329417242737938E-2"/>
    <n v="4811.3999999999996"/>
    <n v="-0.19159231816119768"/>
    <n v="1.7148415936962196E-2"/>
    <n v="0"/>
    <n v="0.98285158406303785"/>
    <n v="0.88515656684240873"/>
    <n v="0.11092219935638024"/>
    <n v="3.9212338012111509E-3"/>
    <x v="0"/>
    <m/>
    <x v="0"/>
    <m/>
    <m/>
    <x v="0"/>
    <n v="7820"/>
    <x v="0"/>
    <x v="0"/>
    <m/>
    <x v="0"/>
    <x v="0"/>
    <x v="0"/>
    <m/>
    <x v="0"/>
    <x v="0"/>
    <x v="0"/>
    <x v="0"/>
    <x v="0"/>
    <x v="0"/>
    <x v="0"/>
    <x v="0"/>
    <x v="0"/>
    <x v="0"/>
    <x v="0"/>
    <x v="0"/>
    <x v="0"/>
    <m/>
    <x v="0"/>
    <x v="0"/>
    <x v="0"/>
    <x v="0"/>
    <x v="0"/>
    <m/>
    <n v="2003106"/>
    <x v="0"/>
    <s v="BP AMERICA"/>
    <m/>
    <m/>
    <d v="2003-01-08T00:00:00"/>
  </r>
  <r>
    <x v="1"/>
    <s v="T19N R094W S22 fMESAVERDE"/>
    <n v="3524"/>
    <x v="0"/>
    <x v="0"/>
    <x v="85"/>
    <s v="SW SE"/>
    <n v="22"/>
    <n v="19"/>
    <n v="94"/>
    <n v="41.604799"/>
    <n v="-107.973112"/>
    <s v="4903723699"/>
    <s v="TIERNEY 22-02"/>
    <x v="0"/>
    <s v="MESAVERDE"/>
    <m/>
    <m/>
    <m/>
    <x v="0"/>
    <s v="9458"/>
    <m/>
    <n v="9860"/>
    <n v="9776"/>
    <x v="2"/>
    <d v="2002-11-15T00:00:00"/>
    <n v="6.79"/>
    <x v="1"/>
    <n v="79.400000000000006"/>
    <n v="14.4"/>
    <n v="3150"/>
    <n v="36.9"/>
    <x v="1"/>
    <n v="5298"/>
    <n v="1482"/>
    <m/>
    <x v="0"/>
    <n v="6"/>
    <n v="10532"/>
    <x v="0"/>
    <s v="BP AMERICA PRODUCTION COMPANY"/>
    <n v="3.9620600000000001"/>
    <n v="1.184976"/>
    <n v="137.02500000000001"/>
    <n v="0.94390199999999991"/>
    <n v="143.115938"/>
    <n v="149.45658"/>
    <n v="24.289979999999996"/>
    <n v="0"/>
    <x v="1"/>
    <n v="0.12492"/>
    <n v="173.87147999999999"/>
    <n v="-9.7024488208550891E-2"/>
    <n v="10066.700000000001"/>
    <n v="-2.2588804147834537E-2"/>
    <n v="2.7684268121136866E-2"/>
    <n v="8.2798325368904756E-3"/>
    <n v="0.96403589934197254"/>
    <n v="0.85958076620731594"/>
    <n v="0.13970077208752119"/>
    <n v="7.1846170516291698E-4"/>
    <x v="0"/>
    <m/>
    <x v="0"/>
    <m/>
    <m/>
    <x v="0"/>
    <n v="16390"/>
    <x v="0"/>
    <x v="0"/>
    <m/>
    <x v="0"/>
    <x v="0"/>
    <x v="0"/>
    <m/>
    <x v="0"/>
    <x v="0"/>
    <x v="0"/>
    <x v="0"/>
    <x v="0"/>
    <x v="0"/>
    <x v="0"/>
    <x v="0"/>
    <x v="0"/>
    <x v="0"/>
    <x v="0"/>
    <x v="0"/>
    <x v="0"/>
    <m/>
    <x v="0"/>
    <x v="0"/>
    <x v="0"/>
    <x v="0"/>
    <x v="0"/>
    <m/>
    <n v="20021115"/>
    <x v="0"/>
    <s v="BP AMERICA"/>
    <m/>
    <m/>
    <d v="2002-11-17T00:00:00"/>
  </r>
  <r>
    <x v="1"/>
    <s v="T19N R094W S21 fMESAVERDE/ALMOND"/>
    <n v="3532"/>
    <x v="0"/>
    <x v="0"/>
    <x v="91"/>
    <s v="C NW"/>
    <n v="21"/>
    <n v="19"/>
    <n v="94"/>
    <n v="41.612150999999997"/>
    <n v="-108.001447"/>
    <s v="4903722865"/>
    <s v="TWO RIM 02-01"/>
    <x v="0"/>
    <s v="MESAVERDE/ALMOND"/>
    <m/>
    <m/>
    <m/>
    <x v="0"/>
    <s v="9978"/>
    <m/>
    <n v="12620"/>
    <m/>
    <x v="2"/>
    <d v="2002-11-20T00:00:00"/>
    <n v="7.56"/>
    <x v="1"/>
    <n v="28.4"/>
    <n v="7.26"/>
    <n v="2860"/>
    <n v="18.2"/>
    <x v="1"/>
    <n v="3549"/>
    <n v="2022"/>
    <m/>
    <x v="0"/>
    <n v="152"/>
    <n v="8542"/>
    <x v="0"/>
    <s v="BP AMERICA PRODUCTION CO"/>
    <n v="1.41716"/>
    <n v="0.5974254"/>
    <n v="124.41"/>
    <n v="0.46555599999999997"/>
    <n v="126.8901414"/>
    <n v="100.11729"/>
    <n v="33.14058"/>
    <n v="0"/>
    <x v="1"/>
    <n v="3.1646400000000003"/>
    <n v="136.42250999999999"/>
    <n v="-3.6201711347014998E-2"/>
    <n v="8636.86"/>
    <n v="5.5219030832081165E-3"/>
    <n v="1.1168401141051923E-2"/>
    <n v="4.708209742762569E-3"/>
    <n v="0.98412338911618547"/>
    <n v="0.73387661610976085"/>
    <n v="0.24292603911187385"/>
    <n v="2.3197344778365395E-2"/>
    <x v="0"/>
    <n v="0.05"/>
    <x v="0"/>
    <m/>
    <m/>
    <x v="0"/>
    <n v="12410"/>
    <x v="0"/>
    <x v="0"/>
    <m/>
    <x v="0"/>
    <x v="0"/>
    <x v="0"/>
    <m/>
    <x v="0"/>
    <x v="0"/>
    <x v="0"/>
    <x v="0"/>
    <x v="0"/>
    <x v="0"/>
    <x v="0"/>
    <x v="0"/>
    <x v="0"/>
    <x v="0"/>
    <x v="0"/>
    <x v="0"/>
    <x v="0"/>
    <m/>
    <x v="0"/>
    <x v="0"/>
    <x v="0"/>
    <x v="0"/>
    <x v="0"/>
    <m/>
    <n v="20021120"/>
    <x v="0"/>
    <s v="BP AMERICA"/>
    <m/>
    <m/>
    <d v="2002-11-22T00:00:00"/>
  </r>
  <r>
    <x v="1"/>
    <s v="T19N R094W S21 fMESAVERDE/ALMOND"/>
    <n v="3756"/>
    <x v="0"/>
    <x v="0"/>
    <x v="91"/>
    <s v="NE SW"/>
    <n v="21"/>
    <n v="19"/>
    <n v="94"/>
    <n v="41.606789999999997"/>
    <n v="-107.999021"/>
    <s v="4903725164"/>
    <s v="TWO RIM 21-05"/>
    <x v="0"/>
    <s v="MESAVERDE/ALMOND"/>
    <m/>
    <m/>
    <m/>
    <x v="0"/>
    <s v="9777"/>
    <m/>
    <n v="10175"/>
    <n v="10172"/>
    <x v="2"/>
    <d v="2003-02-18T00:00:00"/>
    <n v="7.06"/>
    <x v="1"/>
    <n v="18.8"/>
    <n v="3.04"/>
    <n v="1530"/>
    <n v="14.8"/>
    <x v="1"/>
    <n v="2049"/>
    <n v="1308"/>
    <m/>
    <x v="0"/>
    <n v="21"/>
    <n v="5062"/>
    <x v="0"/>
    <s v="BP AMERICA PRODUCTION COMPANY"/>
    <n v="0.93812000000000006"/>
    <n v="0.25016159999999998"/>
    <n v="66.555000000000007"/>
    <n v="0.37858399999999998"/>
    <n v="68.121865599999992"/>
    <n v="57.802289999999999"/>
    <n v="21.438119999999998"/>
    <n v="0"/>
    <x v="1"/>
    <n v="0.43722000000000005"/>
    <n v="79.677629999999994"/>
    <n v="-7.8185411615166581E-2"/>
    <n v="4944.6400000000003"/>
    <n v="-1.1728212466922022E-2"/>
    <n v="1.3771202414045457E-2"/>
    <n v="3.6722658400007179E-3"/>
    <n v="0.98255653174595392"/>
    <n v="0.72545192421009519"/>
    <n v="0.26906071377876073"/>
    <n v="5.4873620111441576E-3"/>
    <x v="0"/>
    <n v="156"/>
    <x v="0"/>
    <m/>
    <m/>
    <x v="0"/>
    <n v="7840"/>
    <x v="0"/>
    <x v="0"/>
    <m/>
    <x v="0"/>
    <x v="0"/>
    <x v="0"/>
    <m/>
    <x v="0"/>
    <x v="0"/>
    <x v="0"/>
    <x v="0"/>
    <x v="0"/>
    <x v="0"/>
    <x v="0"/>
    <x v="0"/>
    <x v="0"/>
    <x v="0"/>
    <x v="0"/>
    <x v="0"/>
    <x v="0"/>
    <m/>
    <x v="0"/>
    <x v="0"/>
    <x v="0"/>
    <x v="0"/>
    <x v="0"/>
    <m/>
    <n v="20030218"/>
    <x v="0"/>
    <s v="BP AMERICA"/>
    <m/>
    <m/>
    <d v="2003-02-20T00:00:00"/>
  </r>
  <r>
    <x v="1"/>
    <s v="T19N R094W S21 fMESAVERDE"/>
    <n v="5926"/>
    <x v="0"/>
    <x v="0"/>
    <x v="85"/>
    <s v="SW SW"/>
    <n v="21"/>
    <n v="19"/>
    <n v="94"/>
    <n v="41.603361999999997"/>
    <n v="-107.99695800000001"/>
    <s v="4903726949"/>
    <s v="TIERNEY II 21-140"/>
    <x v="0"/>
    <s v="MESAVERDE"/>
    <m/>
    <m/>
    <n v="348"/>
    <x v="0"/>
    <n v="10042"/>
    <n v="10390"/>
    <n v="10508"/>
    <n v="10452"/>
    <x v="2"/>
    <d v="1899-12-31T00:00:00"/>
    <n v="7.81"/>
    <x v="1"/>
    <n v="68"/>
    <n v="13"/>
    <n v="2530"/>
    <n v="0"/>
    <x v="1"/>
    <n v="4060"/>
    <n v="0"/>
    <n v="0"/>
    <x v="1"/>
    <n v="1150"/>
    <n v="8660"/>
    <x v="0"/>
    <s v="BP AMERICA PRODUCTION COMPANY"/>
    <n v="3.3932000000000002"/>
    <n v="1.0697700000000001"/>
    <n v="110.05500000000001"/>
    <n v="0"/>
    <n v="114.51796999999999"/>
    <n v="114.5326"/>
    <n v="0"/>
    <n v="0"/>
    <x v="1"/>
    <n v="23.943000000000001"/>
    <n v="138.47560000000001"/>
    <n v="-9.469659643919022E-2"/>
    <n v="7821"/>
    <n v="-5.0907105151386446E-2"/>
    <n v="2.9630284225261767E-2"/>
    <n v="9.3415033465926809E-3"/>
    <n v="0.96102821242814551"/>
    <n v="0.82709589270600736"/>
    <n v="0"/>
    <n v="0.17290410729399258"/>
    <x v="1"/>
    <n v="0"/>
    <x v="1"/>
    <n v="0"/>
    <n v="0"/>
    <x v="1"/>
    <n v="14500"/>
    <x v="2"/>
    <x v="1"/>
    <n v="0"/>
    <x v="1"/>
    <x v="1"/>
    <x v="1"/>
    <n v="12"/>
    <x v="1"/>
    <x v="1"/>
    <x v="1"/>
    <x v="1"/>
    <x v="0"/>
    <x v="0"/>
    <x v="0"/>
    <x v="0"/>
    <x v="0"/>
    <x v="0"/>
    <x v="0"/>
    <x v="0"/>
    <x v="0"/>
    <m/>
    <x v="0"/>
    <x v="0"/>
    <x v="0"/>
    <x v="0"/>
    <x v="0"/>
    <m/>
    <n v="19000101"/>
    <x v="0"/>
    <s v="WYOMING ANALYTICAL LABS ROCK SPRINGS ID No D7877"/>
    <m/>
    <s v="10042-10390"/>
    <d v="2007-08-20T00:00:00"/>
  </r>
  <r>
    <x v="1"/>
    <s v="T19N R094W S21 fMESAVERDE"/>
    <n v="5977"/>
    <x v="0"/>
    <x v="0"/>
    <x v="91"/>
    <s v="SE NW"/>
    <n v="21"/>
    <n v="19"/>
    <n v="94"/>
    <n v="41.609177000000003"/>
    <n v="-108.00084099999999"/>
    <s v="4903726906"/>
    <s v="TWO RIM 21-60"/>
    <x v="0"/>
    <s v="MESAVERDE"/>
    <m/>
    <m/>
    <n v="349"/>
    <x v="0"/>
    <n v="9800"/>
    <n v="10149"/>
    <n v="10260"/>
    <n v="10253"/>
    <x v="2"/>
    <m/>
    <n v="7.43"/>
    <x v="1"/>
    <n v="56"/>
    <n v="3.8"/>
    <n v="3070"/>
    <n v="73"/>
    <x v="1"/>
    <n v="4270"/>
    <n v="2080"/>
    <n v="0"/>
    <x v="1"/>
    <n v="39"/>
    <n v="12000"/>
    <x v="0"/>
    <s v="BP AMERICA PRODUCTION COMPANY"/>
    <n v="2.7944"/>
    <n v="0.31270199999999998"/>
    <n v="133.54499999999999"/>
    <n v="1.86734"/>
    <n v="138.519442"/>
    <n v="120.4567"/>
    <n v="34.091199999999994"/>
    <n v="0"/>
    <x v="1"/>
    <n v="0.81198000000000004"/>
    <n v="155.35988"/>
    <n v="-5.7303922866679291E-2"/>
    <n v="9591.7999999999993"/>
    <n v="-0.11153308200335316"/>
    <n v="2.0173341443289961E-2"/>
    <n v="2.2574592814198599E-3"/>
    <n v="0.97756919927529018"/>
    <n v="0.77533981102457084"/>
    <n v="0.21943374312596015"/>
    <n v="5.2264458494689879E-3"/>
    <x v="1"/>
    <n v="1.2"/>
    <x v="1"/>
    <n v="0"/>
    <n v="0"/>
    <x v="1"/>
    <n v="20300"/>
    <x v="2"/>
    <x v="1"/>
    <n v="0"/>
    <x v="1"/>
    <x v="1"/>
    <x v="1"/>
    <n v="14"/>
    <x v="1"/>
    <x v="1"/>
    <x v="1"/>
    <x v="1"/>
    <x v="0"/>
    <x v="0"/>
    <x v="0"/>
    <x v="0"/>
    <x v="0"/>
    <x v="0"/>
    <x v="0"/>
    <x v="0"/>
    <x v="0"/>
    <m/>
    <x v="0"/>
    <x v="0"/>
    <x v="0"/>
    <x v="0"/>
    <x v="0"/>
    <m/>
    <m/>
    <x v="0"/>
    <s v="WYOMING ANALYTICAL LABS ROCK SPRINGS ID No D7071"/>
    <m/>
    <s v="9800-10149"/>
    <d v="2007-05-14T00:00:00"/>
  </r>
  <r>
    <x v="1"/>
    <s v="T19N R094W S21 fMESAVERDE"/>
    <n v="5919"/>
    <x v="0"/>
    <x v="0"/>
    <x v="91"/>
    <s v="SW SW"/>
    <n v="21"/>
    <n v="19"/>
    <n v="94"/>
    <n v="41.603172999999998"/>
    <n v="-108.003623"/>
    <s v="4903726950"/>
    <s v="TWO RIM UNIT 21-130"/>
    <x v="0"/>
    <s v="MESAVERDE"/>
    <m/>
    <m/>
    <n v="366"/>
    <x v="0"/>
    <n v="9794"/>
    <n v="10160"/>
    <n v="10265"/>
    <n v="10250"/>
    <x v="2"/>
    <d v="1899-12-31T00:00:00"/>
    <n v="7.38"/>
    <x v="1"/>
    <n v="49"/>
    <n v="4"/>
    <n v="2560"/>
    <n v="0"/>
    <x v="1"/>
    <n v="3900"/>
    <n v="0"/>
    <n v="0"/>
    <x v="1"/>
    <n v="52"/>
    <n v="9180"/>
    <x v="0"/>
    <s v="BP AMERICA PRODUCTION COMPANY"/>
    <n v="2.4451000000000001"/>
    <n v="0.32916000000000001"/>
    <n v="111.36"/>
    <n v="0"/>
    <n v="114.13425999999998"/>
    <n v="110.01899999999999"/>
    <n v="0"/>
    <n v="0"/>
    <x v="1"/>
    <n v="1.08264"/>
    <n v="111.10163999999999"/>
    <n v="1.3464194651030298E-2"/>
    <n v="6565"/>
    <n v="-0.16608447126071768"/>
    <n v="2.1423015315471448E-2"/>
    <n v="2.8839719116766521E-3"/>
    <n v="0.97569301277285192"/>
    <n v="0.9902554093710948"/>
    <n v="0"/>
    <n v="9.7445906289052101E-3"/>
    <x v="1"/>
    <n v="0"/>
    <x v="1"/>
    <n v="0"/>
    <n v="0"/>
    <x v="1"/>
    <n v="15300"/>
    <x v="2"/>
    <x v="1"/>
    <n v="0"/>
    <x v="1"/>
    <x v="1"/>
    <x v="1"/>
    <n v="9"/>
    <x v="1"/>
    <x v="1"/>
    <x v="1"/>
    <x v="1"/>
    <x v="0"/>
    <x v="0"/>
    <x v="0"/>
    <x v="0"/>
    <x v="0"/>
    <x v="0"/>
    <x v="0"/>
    <x v="0"/>
    <x v="0"/>
    <m/>
    <x v="0"/>
    <x v="0"/>
    <x v="0"/>
    <x v="0"/>
    <x v="0"/>
    <m/>
    <n v="19000101"/>
    <x v="0"/>
    <s v="WYOMING ANALYTICAL LABS ROCK SPRINGS ID No D7870"/>
    <m/>
    <s v="9794-10160"/>
    <d v="2007-08-13T00:00:00"/>
  </r>
  <r>
    <x v="1"/>
    <s v="T19N R094W S21 fMESAVERDE"/>
    <n v="3539"/>
    <x v="0"/>
    <x v="0"/>
    <x v="91"/>
    <s v="SW NE"/>
    <n v="21"/>
    <n v="19"/>
    <n v="94"/>
    <n v="41.610660000000003"/>
    <n v="-107.99600599999999"/>
    <s v="4903724526"/>
    <s v="TWO RIM 21-04"/>
    <x v="0"/>
    <s v="MESAVERDE"/>
    <m/>
    <m/>
    <m/>
    <x v="0"/>
    <s v="9766"/>
    <m/>
    <n v="10172"/>
    <n v="10143"/>
    <x v="2"/>
    <d v="2002-11-14T00:00:00"/>
    <n v="6.99"/>
    <x v="1"/>
    <n v="35.299999999999997"/>
    <n v="7.55"/>
    <n v="2830"/>
    <n v="36"/>
    <x v="1"/>
    <n v="3949"/>
    <n v="1833"/>
    <m/>
    <x v="0"/>
    <n v="16"/>
    <n v="8518"/>
    <x v="0"/>
    <s v="BP AMERICA PRODUCTION CO"/>
    <n v="1.7614699999999999"/>
    <n v="0.62128950000000005"/>
    <n v="123.105"/>
    <n v="0.92087999999999992"/>
    <n v="126.40863949999999"/>
    <n v="111.40128999999999"/>
    <n v="30.042869999999997"/>
    <n v="0"/>
    <x v="1"/>
    <n v="0.33312000000000003"/>
    <n v="141.77727999999999"/>
    <n v="-5.7305918702417191E-2"/>
    <n v="8706.85"/>
    <n v="1.0963811005611102E-2"/>
    <n v="1.3934727934477928E-2"/>
    <n v="4.9149290939089658E-3"/>
    <n v="0.98115034297161308"/>
    <n v="0.78574853460300542"/>
    <n v="0.2119018646711236"/>
    <n v="2.3496007258708876E-3"/>
    <x v="0"/>
    <m/>
    <x v="0"/>
    <m/>
    <m/>
    <x v="0"/>
    <n v="12680"/>
    <x v="0"/>
    <x v="0"/>
    <m/>
    <x v="0"/>
    <x v="0"/>
    <x v="0"/>
    <m/>
    <x v="0"/>
    <x v="0"/>
    <x v="0"/>
    <x v="0"/>
    <x v="0"/>
    <x v="0"/>
    <x v="0"/>
    <x v="0"/>
    <x v="0"/>
    <x v="0"/>
    <x v="0"/>
    <x v="0"/>
    <x v="0"/>
    <m/>
    <x v="0"/>
    <x v="0"/>
    <x v="0"/>
    <x v="0"/>
    <x v="0"/>
    <m/>
    <n v="20021114"/>
    <x v="0"/>
    <s v="BP AMERICA"/>
    <m/>
    <m/>
    <d v="2002-11-16T00:00:00"/>
  </r>
  <r>
    <x v="1"/>
    <s v="T19N R094W S21 fMESAVERDE"/>
    <n v="3525"/>
    <x v="0"/>
    <x v="0"/>
    <x v="85"/>
    <s v="C SE"/>
    <n v="21"/>
    <n v="19"/>
    <n v="94"/>
    <n v="41.604992000000003"/>
    <n v="-107.991849"/>
    <s v="4903723700"/>
    <s v="TIERNEY II 21-02"/>
    <x v="0"/>
    <s v="MESAVERDE"/>
    <m/>
    <m/>
    <m/>
    <x v="0"/>
    <s v="9748"/>
    <m/>
    <n v="10130"/>
    <n v="10105"/>
    <x v="2"/>
    <d v="2002-11-14T00:00:00"/>
    <n v="6.96"/>
    <x v="1"/>
    <n v="18.8"/>
    <n v="0.39"/>
    <n v="1830"/>
    <n v="6.67"/>
    <x v="1"/>
    <n v="2349"/>
    <n v="890"/>
    <m/>
    <x v="0"/>
    <n v="8"/>
    <n v="4716"/>
    <x v="0"/>
    <s v="BP AMERICA PRODUCTION COMPANY"/>
    <n v="0.93812000000000006"/>
    <n v="3.2093099999999999E-2"/>
    <n v="79.605000000000004"/>
    <n v="0.17061859999999998"/>
    <n v="80.745831699999982"/>
    <n v="66.265289999999993"/>
    <n v="14.587099999999998"/>
    <n v="0"/>
    <x v="1"/>
    <n v="0.16656000000000001"/>
    <n v="81.01894999999999"/>
    <n v="-1.6883668814051094E-3"/>
    <n v="5102.8599999999997"/>
    <n v="3.9399685910584382E-2"/>
    <n v="1.1618184867863592E-2"/>
    <n v="3.9745828762080863E-4"/>
    <n v="0.98798435684451569"/>
    <n v="0.8178986521054642"/>
    <n v="0.1800455325575066"/>
    <n v="2.055815337029177E-3"/>
    <x v="0"/>
    <n v="2.25"/>
    <x v="0"/>
    <m/>
    <m/>
    <x v="0"/>
    <n v="5730"/>
    <x v="0"/>
    <x v="0"/>
    <m/>
    <x v="0"/>
    <x v="0"/>
    <x v="0"/>
    <m/>
    <x v="0"/>
    <x v="0"/>
    <x v="0"/>
    <x v="0"/>
    <x v="0"/>
    <x v="0"/>
    <x v="0"/>
    <x v="0"/>
    <x v="0"/>
    <x v="0"/>
    <x v="0"/>
    <x v="0"/>
    <x v="0"/>
    <m/>
    <x v="0"/>
    <x v="0"/>
    <x v="0"/>
    <x v="0"/>
    <x v="0"/>
    <m/>
    <n v="20021114"/>
    <x v="0"/>
    <s v="BP AMERICA"/>
    <m/>
    <m/>
    <d v="2002-11-16T00:00:00"/>
  </r>
  <r>
    <x v="1"/>
    <s v="T19N R094W S20 fMESAVERDE/ALMOND"/>
    <n v="3689"/>
    <x v="0"/>
    <x v="0"/>
    <x v="85"/>
    <s v="NE NW"/>
    <n v="20"/>
    <n v="19"/>
    <n v="94"/>
    <n v="41.612499999999997"/>
    <n v="-108.02056"/>
    <s v="4903724265"/>
    <s v="CROOKS GAP ROAD 20-02"/>
    <x v="0"/>
    <s v="MESAVERDE/ALMOND"/>
    <m/>
    <m/>
    <m/>
    <x v="0"/>
    <s v="9753"/>
    <m/>
    <n v="10187"/>
    <n v="10185"/>
    <x v="2"/>
    <d v="2003-02-12T00:00:00"/>
    <n v="8.06"/>
    <x v="1"/>
    <n v="31.4"/>
    <n v="0"/>
    <n v="3440"/>
    <n v="50.9"/>
    <x v="1"/>
    <n v="5148"/>
    <n v="1121"/>
    <m/>
    <x v="0"/>
    <n v="58"/>
    <n v="12462"/>
    <x v="0"/>
    <s v="BP AMERICA PRODUCTION COMPANY"/>
    <n v="1.5668599999999999"/>
    <n v="0"/>
    <n v="149.63999999999999"/>
    <n v="1.3020219999999998"/>
    <n v="152.50888199999997"/>
    <n v="145.22507999999999"/>
    <n v="18.373189999999997"/>
    <n v="0"/>
    <x v="1"/>
    <n v="1.2075600000000002"/>
    <n v="164.80582999999999"/>
    <n v="-3.8753160616139398E-2"/>
    <n v="9849.2999999999993"/>
    <n v="-0.11710209624719316"/>
    <n v="1.0273893424777714E-2"/>
    <n v="0"/>
    <n v="0.98972610657522231"/>
    <n v="0.88118897250176165"/>
    <n v="0.11148385952123174"/>
    <n v="7.3271679770066404E-3"/>
    <x v="0"/>
    <n v="13.7"/>
    <x v="0"/>
    <m/>
    <m/>
    <x v="0"/>
    <n v="14590"/>
    <x v="0"/>
    <x v="0"/>
    <m/>
    <x v="0"/>
    <x v="0"/>
    <x v="0"/>
    <m/>
    <x v="0"/>
    <x v="0"/>
    <x v="0"/>
    <x v="0"/>
    <x v="0"/>
    <x v="0"/>
    <x v="0"/>
    <x v="0"/>
    <x v="0"/>
    <x v="0"/>
    <x v="0"/>
    <x v="0"/>
    <x v="0"/>
    <m/>
    <x v="0"/>
    <x v="0"/>
    <x v="0"/>
    <x v="0"/>
    <x v="0"/>
    <m/>
    <n v="20030212"/>
    <x v="0"/>
    <s v="BP AMERICA"/>
    <m/>
    <m/>
    <d v="2003-02-14T00:00:00"/>
  </r>
  <r>
    <x v="1"/>
    <s v="T19N R094W S19 fMESAVERDE/ALMOND"/>
    <n v="3725"/>
    <x v="0"/>
    <x v="0"/>
    <x v="84"/>
    <s v="SE NE"/>
    <n v="19"/>
    <n v="19"/>
    <n v="94"/>
    <n v="41.609633000000002"/>
    <n v="-108.02945800000001"/>
    <s v="4903725136"/>
    <s v="FREWEN 19-05"/>
    <x v="0"/>
    <s v="MESAVERDE/ALMOND"/>
    <m/>
    <m/>
    <m/>
    <x v="0"/>
    <s v="9716"/>
    <m/>
    <n v="10106"/>
    <n v="10068"/>
    <x v="2"/>
    <d v="2003-02-05T00:00:00"/>
    <n v="8.17"/>
    <x v="1"/>
    <n v="42.3"/>
    <n v="5.65"/>
    <n v="2880"/>
    <n v="35.5"/>
    <x v="1"/>
    <n v="3549"/>
    <n v="2295"/>
    <m/>
    <x v="0"/>
    <n v="16"/>
    <n v="8302"/>
    <x v="0"/>
    <s v="BP AMERICA PRODUCTION COMPANY"/>
    <n v="2.11077"/>
    <n v="0.46493850000000003"/>
    <n v="125.28"/>
    <n v="0.90808999999999995"/>
    <n v="128.76379849999998"/>
    <n v="100.11729"/>
    <n v="37.615049999999997"/>
    <n v="0"/>
    <x v="1"/>
    <n v="0.33312000000000003"/>
    <n v="138.06546"/>
    <n v="-3.4859975822329185E-2"/>
    <n v="8823.4500000000007"/>
    <n v="3.0448834921126201E-2"/>
    <n v="1.6392573258857384E-2"/>
    <n v="3.6107858374494917E-3"/>
    <n v="0.97999664090369321"/>
    <n v="0.72514363838718243"/>
    <n v="0.27244359306085675"/>
    <n v="2.4127685519607874E-3"/>
    <x v="0"/>
    <n v="4.9400000000000004"/>
    <x v="0"/>
    <m/>
    <m/>
    <x v="0"/>
    <n v="12760"/>
    <x v="0"/>
    <x v="0"/>
    <m/>
    <x v="0"/>
    <x v="0"/>
    <x v="0"/>
    <n v="13.5"/>
    <x v="0"/>
    <x v="0"/>
    <x v="0"/>
    <x v="0"/>
    <x v="0"/>
    <x v="0"/>
    <x v="0"/>
    <x v="0"/>
    <x v="0"/>
    <x v="0"/>
    <x v="0"/>
    <x v="0"/>
    <x v="0"/>
    <m/>
    <x v="0"/>
    <x v="0"/>
    <x v="0"/>
    <x v="0"/>
    <x v="0"/>
    <m/>
    <n v="20030205"/>
    <x v="0"/>
    <s v="BP AMERICA"/>
    <m/>
    <m/>
    <d v="2003-02-07T00:00:00"/>
  </r>
  <r>
    <x v="1"/>
    <s v="T19N R094W S19 fMESAVERDE"/>
    <n v="3498"/>
    <x v="0"/>
    <x v="0"/>
    <x v="84"/>
    <s v="NE SE"/>
    <n v="19"/>
    <n v="19"/>
    <n v="94"/>
    <n v="41.605330000000002"/>
    <n v="-108.02947899999999"/>
    <s v="4903724657"/>
    <s v="FREWEN 19-04"/>
    <x v="0"/>
    <s v="MESAVERDE"/>
    <m/>
    <m/>
    <m/>
    <x v="0"/>
    <s v="9734"/>
    <m/>
    <n v="10202"/>
    <n v="10092"/>
    <x v="2"/>
    <d v="2002-11-12T00:00:00"/>
    <n v="7.14"/>
    <x v="1"/>
    <n v="32.5"/>
    <n v="10.4"/>
    <n v="2560"/>
    <n v="29.4"/>
    <x v="1"/>
    <n v="3299"/>
    <n v="1833"/>
    <m/>
    <x v="0"/>
    <n v="5"/>
    <n v="7704"/>
    <x v="0"/>
    <s v="BP AMERICA PRODUCTION CO"/>
    <n v="1.62175"/>
    <n v="0.85581600000000002"/>
    <n v="111.36"/>
    <n v="0.75205199999999994"/>
    <n v="114.58961799999999"/>
    <n v="93.064790000000002"/>
    <n v="30.042869999999997"/>
    <n v="0"/>
    <x v="1"/>
    <n v="0.10410000000000001"/>
    <n v="123.21176"/>
    <n v="-3.6257746159906658E-2"/>
    <n v="7769.3"/>
    <n v="4.2201728138147763E-3"/>
    <n v="1.4152678299355185E-2"/>
    <n v="7.4685300024300641E-3"/>
    <n v="0.97837879169821473"/>
    <n v="0.75532392362547218"/>
    <n v="0.24383118949035382"/>
    <n v="8.4488688417404321E-4"/>
    <x v="0"/>
    <n v="0.12"/>
    <x v="0"/>
    <m/>
    <m/>
    <x v="0"/>
    <n v="11910"/>
    <x v="0"/>
    <x v="0"/>
    <m/>
    <x v="0"/>
    <x v="0"/>
    <x v="0"/>
    <m/>
    <x v="0"/>
    <x v="0"/>
    <x v="0"/>
    <x v="0"/>
    <x v="0"/>
    <x v="0"/>
    <x v="0"/>
    <x v="0"/>
    <x v="0"/>
    <x v="0"/>
    <x v="0"/>
    <x v="0"/>
    <x v="0"/>
    <m/>
    <x v="0"/>
    <x v="0"/>
    <x v="0"/>
    <x v="0"/>
    <x v="0"/>
    <m/>
    <n v="20021112"/>
    <x v="0"/>
    <s v="BP AMERICA"/>
    <m/>
    <m/>
    <d v="2002-11-14T00:00:00"/>
  </r>
  <r>
    <x v="1"/>
    <s v="T19N R094W S19 fMESAVERDE"/>
    <n v="3491"/>
    <x v="0"/>
    <x v="0"/>
    <x v="84"/>
    <s v="NW NE"/>
    <n v="19"/>
    <n v="19"/>
    <n v="94"/>
    <n v="41.613495"/>
    <n v="-108.032172"/>
    <s v="4903723970"/>
    <s v="FREWEN 11"/>
    <x v="0"/>
    <s v="MESAVERDE"/>
    <m/>
    <m/>
    <m/>
    <x v="0"/>
    <s v="9695"/>
    <m/>
    <n v="6921"/>
    <m/>
    <x v="2"/>
    <d v="2002-11-13T00:00:00"/>
    <n v="7.16"/>
    <x v="1"/>
    <n v="16.2"/>
    <n v="3.18"/>
    <n v="2270"/>
    <n v="23.8"/>
    <x v="1"/>
    <n v="2699"/>
    <n v="1348"/>
    <m/>
    <x v="0"/>
    <n v="8"/>
    <n v="5646"/>
    <x v="0"/>
    <s v="BP AMERICA PRODUCTION COMPANY"/>
    <n v="0.80837999999999999"/>
    <n v="0.26168220000000003"/>
    <n v="98.745000000000005"/>
    <n v="0.60880400000000001"/>
    <n v="100.42386619999999"/>
    <n v="76.13879"/>
    <n v="22.093719999999998"/>
    <n v="0"/>
    <x v="1"/>
    <n v="0.16656000000000001"/>
    <n v="98.399069999999995"/>
    <n v="1.0183916597847715E-2"/>
    <n v="6368.18"/>
    <n v="6.0110635931873858E-2"/>
    <n v="8.0496801267346558E-3"/>
    <n v="2.6057769920831832E-3"/>
    <n v="0.98934454288118223"/>
    <n v="0.77377550417905372"/>
    <n v="0.22453179689604788"/>
    <n v="1.6926989248983758E-3"/>
    <x v="0"/>
    <n v="0.08"/>
    <x v="0"/>
    <m/>
    <m/>
    <x v="0"/>
    <n v="8610"/>
    <x v="0"/>
    <x v="0"/>
    <m/>
    <x v="0"/>
    <x v="0"/>
    <x v="0"/>
    <m/>
    <x v="0"/>
    <x v="0"/>
    <x v="0"/>
    <x v="0"/>
    <x v="0"/>
    <x v="0"/>
    <x v="0"/>
    <x v="0"/>
    <x v="0"/>
    <x v="0"/>
    <x v="0"/>
    <x v="0"/>
    <x v="0"/>
    <m/>
    <x v="0"/>
    <x v="0"/>
    <x v="0"/>
    <x v="0"/>
    <x v="0"/>
    <m/>
    <n v="20021113"/>
    <x v="0"/>
    <s v="BP AMERICA"/>
    <m/>
    <m/>
    <d v="2002-11-15T00:00:00"/>
  </r>
  <r>
    <x v="1"/>
    <s v="T19N R094W S18 fMESAVERDE/ALMOND"/>
    <n v="3724"/>
    <x v="0"/>
    <x v="0"/>
    <x v="84"/>
    <s v="NE SE"/>
    <n v="18"/>
    <n v="19"/>
    <n v="94"/>
    <n v="41.619430000000001"/>
    <n v="-108.02932800000001"/>
    <s v="4903724523"/>
    <s v="FREWEN 18-02"/>
    <x v="0"/>
    <s v="MESAVERDE/ALMOND"/>
    <m/>
    <m/>
    <m/>
    <x v="0"/>
    <s v="9765"/>
    <m/>
    <n v="10168"/>
    <n v="10165"/>
    <x v="2"/>
    <d v="2003-02-13T00:00:00"/>
    <n v="8.11"/>
    <x v="1"/>
    <n v="33.299999999999997"/>
    <n v="0"/>
    <n v="3020"/>
    <n v="49.6"/>
    <x v="1"/>
    <n v="2599"/>
    <n v="2242"/>
    <m/>
    <x v="0"/>
    <n v="30"/>
    <n v="10054"/>
    <x v="0"/>
    <s v="BP AMERICA PRODUCTION COMPANY"/>
    <n v="1.6616699999999998"/>
    <n v="0"/>
    <n v="131.37"/>
    <n v="1.2687679999999999"/>
    <n v="134.30043799999999"/>
    <n v="73.317790000000002"/>
    <n v="36.746379999999995"/>
    <n v="0"/>
    <x v="1"/>
    <n v="0.62460000000000004"/>
    <n v="110.68876999999999"/>
    <n v="9.6378400472236309E-2"/>
    <n v="7973.9"/>
    <n v="-0.1153822685947892"/>
    <n v="1.23727816881729E-2"/>
    <n v="0"/>
    <n v="0.9876272183118272"/>
    <n v="0.66237785459175313"/>
    <n v="0.3319792965447172"/>
    <n v="5.6428488635296981E-3"/>
    <x v="0"/>
    <n v="0"/>
    <x v="0"/>
    <m/>
    <m/>
    <x v="0"/>
    <n v="15170"/>
    <x v="0"/>
    <x v="0"/>
    <m/>
    <x v="0"/>
    <x v="0"/>
    <x v="0"/>
    <n v="11.6"/>
    <x v="0"/>
    <x v="0"/>
    <x v="0"/>
    <x v="0"/>
    <x v="0"/>
    <x v="0"/>
    <x v="0"/>
    <x v="0"/>
    <x v="0"/>
    <x v="0"/>
    <x v="0"/>
    <x v="0"/>
    <x v="0"/>
    <m/>
    <x v="0"/>
    <x v="0"/>
    <x v="0"/>
    <x v="0"/>
    <x v="0"/>
    <m/>
    <n v="20030213"/>
    <x v="0"/>
    <s v="BP AMERICA"/>
    <m/>
    <m/>
    <d v="2003-02-15T00:00:00"/>
  </r>
  <r>
    <x v="1"/>
    <s v="T19N R094W S17 fMESAVERDE"/>
    <n v="5930"/>
    <x v="0"/>
    <x v="0"/>
    <x v="84"/>
    <s v="SE SW"/>
    <n v="17"/>
    <n v="19"/>
    <n v="94"/>
    <n v="41.617083000000001"/>
    <n v="-108.017529"/>
    <s v="4903727192"/>
    <s v="FREWEN 17-160 PAD"/>
    <x v="0"/>
    <s v="MESAVERDE"/>
    <m/>
    <m/>
    <n v="206"/>
    <x v="0"/>
    <n v="10320"/>
    <n v="10526"/>
    <n v="10790"/>
    <n v="10785"/>
    <x v="2"/>
    <d v="1899-12-31T00:00:00"/>
    <n v="7.25"/>
    <x v="1"/>
    <n v="15"/>
    <n v="0"/>
    <n v="1260"/>
    <n v="0"/>
    <x v="1"/>
    <n v="1830"/>
    <n v="0"/>
    <n v="0"/>
    <x v="1"/>
    <n v="102"/>
    <n v="4550"/>
    <x v="0"/>
    <s v="BP AMERICA PRODUCTION COMPANY"/>
    <n v="0.74849999999999994"/>
    <n v="0"/>
    <n v="54.81"/>
    <n v="0"/>
    <n v="55.558499999999995"/>
    <n v="51.624299999999998"/>
    <n v="0"/>
    <n v="0"/>
    <x v="1"/>
    <n v="2.12364"/>
    <n v="53.74794"/>
    <n v="1.6564074358290284E-2"/>
    <n v="3207"/>
    <n v="-0.17313394353487174"/>
    <n v="1.3472285968843652E-2"/>
    <n v="0"/>
    <n v="0.98652771403115636"/>
    <n v="0.96048890431893763"/>
    <n v="0"/>
    <n v="3.9511095681062383E-2"/>
    <x v="1"/>
    <n v="98"/>
    <x v="1"/>
    <n v="0"/>
    <n v="0"/>
    <x v="1"/>
    <n v="7600"/>
    <x v="2"/>
    <x v="1"/>
    <n v="0"/>
    <x v="1"/>
    <x v="1"/>
    <x v="1"/>
    <n v="3"/>
    <x v="1"/>
    <x v="1"/>
    <x v="1"/>
    <x v="1"/>
    <x v="0"/>
    <x v="0"/>
    <x v="0"/>
    <x v="0"/>
    <x v="0"/>
    <x v="0"/>
    <x v="0"/>
    <x v="0"/>
    <x v="0"/>
    <m/>
    <x v="0"/>
    <x v="0"/>
    <x v="0"/>
    <x v="0"/>
    <x v="0"/>
    <m/>
    <n v="19000101"/>
    <x v="0"/>
    <s v="WYOMING ANALYTICAL LABS ROCK SPRINGS ID No D7881"/>
    <m/>
    <s v="10320-10526"/>
    <d v="2007-08-20T00:00:00"/>
  </r>
  <r>
    <x v="1"/>
    <s v="T19N R094W S17 fMESAVERDE"/>
    <n v="5931"/>
    <x v="0"/>
    <x v="0"/>
    <x v="84"/>
    <s v="SE SW"/>
    <n v="17"/>
    <n v="19"/>
    <n v="94"/>
    <n v="41.617108999999999"/>
    <n v="-108.017572"/>
    <s v="4903727193"/>
    <s v="FREWEN 17-140 PAD"/>
    <x v="0"/>
    <s v="MESAVERDE"/>
    <m/>
    <m/>
    <n v="318"/>
    <x v="0"/>
    <n v="9836"/>
    <n v="10154"/>
    <n v="10309"/>
    <n v="10305"/>
    <x v="2"/>
    <d v="1899-12-31T00:00:00"/>
    <n v="7.55"/>
    <x v="1"/>
    <n v="103"/>
    <n v="10"/>
    <n v="2920"/>
    <n v="0"/>
    <x v="1"/>
    <n v="4430"/>
    <n v="0"/>
    <n v="0"/>
    <x v="1"/>
    <n v="63"/>
    <n v="9570"/>
    <x v="0"/>
    <s v="BP AMERICA PRODUCTION COMPANY"/>
    <n v="5.1397000000000004"/>
    <n v="0.82289999999999996"/>
    <n v="127.02"/>
    <n v="0"/>
    <n v="132.98259999999999"/>
    <n v="124.97029999999999"/>
    <n v="0"/>
    <n v="0"/>
    <x v="1"/>
    <n v="1.31166"/>
    <n v="126.28196"/>
    <n v="2.5844797298944344E-2"/>
    <n v="7526"/>
    <n v="-0.11956013102480112"/>
    <n v="3.8649417292187106E-2"/>
    <n v="6.1880276066192119E-3"/>
    <n v="0.95516255510119374"/>
    <n v="0.98961324325343059"/>
    <n v="0"/>
    <n v="1.0386756746569345E-2"/>
    <x v="1"/>
    <n v="4"/>
    <x v="1"/>
    <n v="0"/>
    <n v="0"/>
    <x v="1"/>
    <n v="16000"/>
    <x v="2"/>
    <x v="1"/>
    <n v="0"/>
    <x v="1"/>
    <x v="1"/>
    <x v="1"/>
    <n v="11"/>
    <x v="1"/>
    <x v="1"/>
    <x v="1"/>
    <x v="1"/>
    <x v="0"/>
    <x v="0"/>
    <x v="0"/>
    <x v="0"/>
    <x v="0"/>
    <x v="0"/>
    <x v="0"/>
    <x v="0"/>
    <x v="0"/>
    <m/>
    <x v="0"/>
    <x v="0"/>
    <x v="0"/>
    <x v="0"/>
    <x v="0"/>
    <m/>
    <n v="19000101"/>
    <x v="0"/>
    <s v="WYOMING ANALYTICAL LABS ROCK SPRINGS ID No D7882"/>
    <m/>
    <s v="9836-10154"/>
    <d v="2007-08-20T00:00:00"/>
  </r>
  <r>
    <x v="1"/>
    <s v="T19N R094W S17 fMESAVERDE"/>
    <n v="3496"/>
    <x v="0"/>
    <x v="0"/>
    <x v="84"/>
    <s v="SW SE"/>
    <n v="17"/>
    <n v="19"/>
    <n v="94"/>
    <n v="41.619300000000003"/>
    <n v="-108.011286"/>
    <s v="4903724532"/>
    <s v="FREWEN 17-03"/>
    <x v="0"/>
    <s v="MESAVERDE"/>
    <m/>
    <m/>
    <m/>
    <x v="0"/>
    <s v="9835"/>
    <m/>
    <n v="10212"/>
    <n v="10210"/>
    <x v="2"/>
    <d v="2002-11-18T00:00:00"/>
    <n v="7.51"/>
    <x v="1"/>
    <n v="38"/>
    <n v="10.4"/>
    <n v="3000"/>
    <n v="202"/>
    <x v="1"/>
    <n v="4799"/>
    <n v="1806"/>
    <m/>
    <x v="0"/>
    <n v="4"/>
    <n v="10122"/>
    <x v="0"/>
    <s v="BP AMERICA PRODUCTION CO"/>
    <n v="1.8961999999999999"/>
    <n v="0.85581600000000002"/>
    <n v="130.5"/>
    <n v="5.16716"/>
    <n v="138.41917599999999"/>
    <n v="135.37978999999999"/>
    <n v="29.600339999999996"/>
    <n v="0"/>
    <x v="1"/>
    <n v="8.3280000000000007E-2"/>
    <n v="165.06340999999998"/>
    <n v="-8.7794935291608409E-2"/>
    <n v="9859.4"/>
    <n v="-1.3142222266708055E-2"/>
    <n v="1.3698968992562129E-2"/>
    <n v="6.1827849632626053E-3"/>
    <n v="0.9801182460441753"/>
    <n v="0.82016838256279812"/>
    <n v="0.17932708405818104"/>
    <n v="5.0453337902082616E-4"/>
    <x v="0"/>
    <m/>
    <x v="0"/>
    <m/>
    <m/>
    <x v="0"/>
    <n v="15200"/>
    <x v="0"/>
    <x v="0"/>
    <m/>
    <x v="0"/>
    <x v="0"/>
    <x v="0"/>
    <m/>
    <x v="0"/>
    <x v="0"/>
    <x v="0"/>
    <x v="0"/>
    <x v="0"/>
    <x v="0"/>
    <x v="0"/>
    <x v="0"/>
    <x v="0"/>
    <x v="0"/>
    <x v="0"/>
    <x v="0"/>
    <x v="0"/>
    <m/>
    <x v="0"/>
    <x v="0"/>
    <x v="0"/>
    <x v="0"/>
    <x v="0"/>
    <m/>
    <n v="20021118"/>
    <x v="0"/>
    <s v="BP AMERICA"/>
    <m/>
    <m/>
    <d v="2002-11-20T00:00:00"/>
  </r>
  <r>
    <x v="1"/>
    <s v="T19N R094W S17 fMESAVERDE"/>
    <n v="3492"/>
    <x v="0"/>
    <x v="0"/>
    <x v="84"/>
    <s v="NW NE"/>
    <n v="17"/>
    <n v="19"/>
    <n v="94"/>
    <n v="41.626620000000003"/>
    <n v="-108.011625"/>
    <s v="4903724385"/>
    <s v="FREWEN 15"/>
    <x v="0"/>
    <s v="MESAVERDE"/>
    <m/>
    <m/>
    <m/>
    <x v="0"/>
    <s v="9815"/>
    <m/>
    <n v="10207"/>
    <n v="10188"/>
    <x v="2"/>
    <d v="2002-11-13T00:00:00"/>
    <n v="6.6"/>
    <x v="1"/>
    <n v="51.8"/>
    <n v="6.08"/>
    <n v="3010"/>
    <n v="52.8"/>
    <x v="1"/>
    <n v="4448"/>
    <n v="2192"/>
    <m/>
    <x v="0"/>
    <n v="19"/>
    <n v="9760"/>
    <x v="0"/>
    <s v="BP AMERICA PRODUCTION COMPANY"/>
    <n v="2.5848199999999997"/>
    <n v="0.50032319999999997"/>
    <n v="130.935"/>
    <n v="1.3506239999999998"/>
    <n v="135.37076720000002"/>
    <n v="125.47807999999999"/>
    <n v="35.926879999999997"/>
    <n v="0"/>
    <x v="1"/>
    <n v="0.39558000000000004"/>
    <n v="161.80053999999998"/>
    <n v="-8.8937835381975153E-2"/>
    <n v="9779.68"/>
    <n v="1.0071812844427489E-3"/>
    <n v="1.9094373574622094E-2"/>
    <n v="3.6959471409422572E-3"/>
    <n v="0.97720967928443558"/>
    <n v="0.77551088519234856"/>
    <n v="0.22204425275712925"/>
    <n v="2.4448620505222052E-3"/>
    <x v="0"/>
    <n v="0.05"/>
    <x v="0"/>
    <m/>
    <m/>
    <x v="0"/>
    <n v="14130"/>
    <x v="0"/>
    <x v="0"/>
    <m/>
    <x v="0"/>
    <x v="0"/>
    <x v="0"/>
    <m/>
    <x v="0"/>
    <x v="0"/>
    <x v="0"/>
    <x v="0"/>
    <x v="0"/>
    <x v="0"/>
    <x v="0"/>
    <x v="0"/>
    <x v="0"/>
    <x v="0"/>
    <x v="0"/>
    <x v="0"/>
    <x v="0"/>
    <m/>
    <x v="0"/>
    <x v="0"/>
    <x v="0"/>
    <x v="0"/>
    <x v="0"/>
    <m/>
    <n v="20021113"/>
    <x v="0"/>
    <s v="BP AMERICA"/>
    <m/>
    <m/>
    <d v="2002-11-15T00:00:00"/>
  </r>
  <r>
    <x v="1"/>
    <s v="T19N R094W S17 fMESAVERDE"/>
    <n v="3495"/>
    <x v="0"/>
    <x v="0"/>
    <x v="84"/>
    <s v="SW NW"/>
    <n v="17"/>
    <n v="19"/>
    <n v="94"/>
    <n v="41.625959999999999"/>
    <n v="-108.02088000000001"/>
    <s v="4903724531"/>
    <s v="FREWEN 17-02"/>
    <x v="0"/>
    <s v="MESAVERDE"/>
    <m/>
    <m/>
    <m/>
    <x v="0"/>
    <s v="9813"/>
    <m/>
    <n v="10200"/>
    <m/>
    <x v="2"/>
    <d v="2002-11-19T00:00:00"/>
    <n v="6.95"/>
    <x v="1"/>
    <n v="29.9"/>
    <n v="8.43"/>
    <n v="2660"/>
    <n v="75.3"/>
    <x v="1"/>
    <n v="3699"/>
    <n v="1204"/>
    <m/>
    <x v="0"/>
    <n v="4"/>
    <n v="7610"/>
    <x v="0"/>
    <s v="BP AMERICA PRODUCTION COMPANY"/>
    <n v="1.4920099999999998"/>
    <n v="0.69370469999999995"/>
    <n v="115.71"/>
    <n v="1.9261739999999998"/>
    <n v="119.8218887"/>
    <n v="104.34878999999999"/>
    <n v="19.733559999999997"/>
    <n v="0"/>
    <x v="1"/>
    <n v="8.3280000000000007E-2"/>
    <n v="124.16562999999999"/>
    <n v="-1.7803129123752141E-2"/>
    <n v="7680.63"/>
    <n v="4.6191687327467937E-3"/>
    <n v="1.2451898531958291E-2"/>
    <n v="5.7894655770018748E-3"/>
    <n v="0.98175863589103973"/>
    <n v="0.84039995609090856"/>
    <n v="0.15892932689988362"/>
    <n v="6.7071700920778171E-4"/>
    <x v="0"/>
    <m/>
    <x v="0"/>
    <m/>
    <m/>
    <x v="0"/>
    <n v="12240"/>
    <x v="0"/>
    <x v="0"/>
    <m/>
    <x v="0"/>
    <x v="0"/>
    <x v="0"/>
    <m/>
    <x v="0"/>
    <x v="0"/>
    <x v="0"/>
    <x v="0"/>
    <x v="0"/>
    <x v="0"/>
    <x v="0"/>
    <x v="0"/>
    <x v="0"/>
    <x v="0"/>
    <x v="0"/>
    <x v="0"/>
    <x v="0"/>
    <m/>
    <x v="0"/>
    <x v="0"/>
    <x v="0"/>
    <x v="0"/>
    <x v="0"/>
    <m/>
    <n v="20021119"/>
    <x v="0"/>
    <s v="BP AMERICA"/>
    <m/>
    <m/>
    <d v="2002-11-21T00:00:00"/>
  </r>
  <r>
    <x v="1"/>
    <s v="T19N R094W S16 fMESAVERDE/ALMOND"/>
    <n v="3721"/>
    <x v="0"/>
    <x v="0"/>
    <x v="84"/>
    <s v="SE NW"/>
    <n v="16"/>
    <n v="19"/>
    <n v="94"/>
    <n v="41.625971"/>
    <n v="-108.00090299999999"/>
    <s v="4903724876"/>
    <s v="FREWEN 16-03"/>
    <x v="0"/>
    <s v="MESAVERDE/ALMOND"/>
    <m/>
    <m/>
    <m/>
    <x v="0"/>
    <s v="9602"/>
    <m/>
    <n v="9976"/>
    <n v="9976"/>
    <x v="2"/>
    <d v="2003-02-19T00:00:00"/>
    <n v="8.15"/>
    <x v="1"/>
    <n v="26.6"/>
    <n v="3.04"/>
    <n v="1970"/>
    <n v="17.3"/>
    <x v="1"/>
    <n v="2349"/>
    <n v="1361"/>
    <m/>
    <x v="0"/>
    <n v="12"/>
    <n v="5928"/>
    <x v="0"/>
    <s v="BP AMERICA PRODUCTION COMPANY"/>
    <n v="1.32734"/>
    <n v="0.25016159999999998"/>
    <n v="85.694999999999993"/>
    <n v="0.44253399999999998"/>
    <n v="87.715035599999993"/>
    <n v="66.265289999999993"/>
    <n v="22.306789999999999"/>
    <n v="0"/>
    <x v="1"/>
    <n v="0.24984000000000001"/>
    <n v="88.821920000000006"/>
    <n v="-6.2699869057898979E-3"/>
    <n v="5738.94"/>
    <n v="-1.6204763202690636E-2"/>
    <n v="1.5132411346818173E-2"/>
    <n v="2.8519808296127514E-3"/>
    <n v="0.982015607823569"/>
    <n v="0.74604658399638279"/>
    <n v="0.25114059682564843"/>
    <n v="2.8128191779686813E-3"/>
    <x v="0"/>
    <n v="76"/>
    <x v="0"/>
    <m/>
    <m/>
    <x v="0"/>
    <n v="9110"/>
    <x v="0"/>
    <x v="0"/>
    <m/>
    <x v="0"/>
    <x v="0"/>
    <x v="0"/>
    <n v="9.77"/>
    <x v="0"/>
    <x v="0"/>
    <x v="0"/>
    <x v="0"/>
    <x v="0"/>
    <x v="0"/>
    <x v="0"/>
    <x v="0"/>
    <x v="0"/>
    <x v="0"/>
    <x v="0"/>
    <x v="0"/>
    <x v="0"/>
    <m/>
    <x v="0"/>
    <x v="0"/>
    <x v="0"/>
    <x v="0"/>
    <x v="0"/>
    <m/>
    <n v="20030219"/>
    <x v="0"/>
    <s v="BP AMERICA"/>
    <m/>
    <m/>
    <d v="2003-02-21T00:00:00"/>
  </r>
  <r>
    <x v="1"/>
    <s v="T19N R094W S16 fMESAVERDE/ALMOND"/>
    <n v="3722"/>
    <x v="0"/>
    <x v="0"/>
    <x v="84"/>
    <s v="NE SE"/>
    <n v="16"/>
    <n v="19"/>
    <n v="94"/>
    <n v="41.621721000000001"/>
    <n v="-107.99126099999999"/>
    <s v="4903724872"/>
    <s v="FREWEN 16-04"/>
    <x v="0"/>
    <s v="MESAVERDE/ALMOND"/>
    <m/>
    <m/>
    <m/>
    <x v="0"/>
    <s v="9488"/>
    <m/>
    <n v="9864"/>
    <n v="9830"/>
    <x v="2"/>
    <d v="2003-02-19T00:00:00"/>
    <n v="7.96"/>
    <x v="1"/>
    <n v="51.8"/>
    <n v="9.3699999999999992"/>
    <n v="3980"/>
    <n v="44.6"/>
    <x v="1"/>
    <n v="6148"/>
    <n v="1815"/>
    <m/>
    <x v="0"/>
    <n v="10"/>
    <n v="11680"/>
    <x v="0"/>
    <s v="BP AMERICA PRODUCTION COMPANY"/>
    <n v="2.5848199999999997"/>
    <n v="0.77105729999999995"/>
    <n v="173.13"/>
    <n v="1.140868"/>
    <n v="177.62674530000001"/>
    <n v="173.43508"/>
    <n v="29.747849999999996"/>
    <n v="0"/>
    <x v="1"/>
    <n v="0.20820000000000002"/>
    <n v="203.39113"/>
    <n v="-6.7619884446927916E-2"/>
    <n v="12058.77"/>
    <n v="1.5955755079138489E-2"/>
    <n v="1.4551975242435518E-2"/>
    <n v="4.3408851448453571E-3"/>
    <n v="0.98110713961271911"/>
    <n v="0.85271702851545195"/>
    <n v="0.14625932802477667"/>
    <n v="1.0236434597713283E-3"/>
    <x v="0"/>
    <n v="0.06"/>
    <x v="0"/>
    <m/>
    <m/>
    <x v="0"/>
    <n v="18070"/>
    <x v="0"/>
    <x v="0"/>
    <m/>
    <x v="0"/>
    <x v="0"/>
    <x v="0"/>
    <n v="28.6"/>
    <x v="0"/>
    <x v="0"/>
    <x v="0"/>
    <x v="0"/>
    <x v="0"/>
    <x v="0"/>
    <x v="0"/>
    <x v="0"/>
    <x v="0"/>
    <x v="0"/>
    <x v="0"/>
    <x v="0"/>
    <x v="0"/>
    <m/>
    <x v="0"/>
    <x v="0"/>
    <x v="0"/>
    <x v="0"/>
    <x v="0"/>
    <m/>
    <n v="20030219"/>
    <x v="0"/>
    <s v="BP AMERICA"/>
    <m/>
    <m/>
    <d v="2003-02-21T00:00:00"/>
  </r>
  <r>
    <x v="1"/>
    <s v="T19N R094W S16 fMESAVERDE"/>
    <n v="3494"/>
    <x v="0"/>
    <x v="0"/>
    <x v="84"/>
    <s v="NW SW"/>
    <n v="16"/>
    <n v="19"/>
    <n v="94"/>
    <n v="41.622459999999997"/>
    <n v="-108.00455599999999"/>
    <s v="4903724626"/>
    <s v="FREWEN 16-02"/>
    <x v="0"/>
    <s v="MESAVERDE"/>
    <m/>
    <m/>
    <m/>
    <x v="0"/>
    <s v="9776"/>
    <m/>
    <n v="10234"/>
    <n v="10153"/>
    <x v="2"/>
    <d v="2002-11-13T00:00:00"/>
    <n v="7.27"/>
    <x v="1"/>
    <n v="29.2"/>
    <n v="5.93"/>
    <n v="2840"/>
    <n v="28.6"/>
    <x v="1"/>
    <n v="3549"/>
    <n v="2022"/>
    <m/>
    <x v="0"/>
    <n v="5"/>
    <n v="8164"/>
    <x v="0"/>
    <s v="BP AMERICA PRODUCTION COMPANY"/>
    <n v="1.4570799999999999"/>
    <n v="0.48797970000000002"/>
    <n v="123.54"/>
    <n v="0.73158800000000002"/>
    <n v="126.2166477"/>
    <n v="100.11729"/>
    <n v="33.14058"/>
    <n v="0"/>
    <x v="1"/>
    <n v="0.10410000000000001"/>
    <n v="133.36196999999999"/>
    <n v="-2.7526621273012464E-2"/>
    <n v="8479.73"/>
    <n v="1.896990638516724E-2"/>
    <n v="1.1544277451127391E-2"/>
    <n v="3.866207104152078E-3"/>
    <n v="0.98458951544472051"/>
    <n v="0.75071843944716776"/>
    <n v="0.2485009782024066"/>
    <n v="7.8058235042568753E-4"/>
    <x v="0"/>
    <n v="7.0000000000000007E-2"/>
    <x v="0"/>
    <m/>
    <m/>
    <x v="0"/>
    <n v="12060"/>
    <x v="0"/>
    <x v="0"/>
    <m/>
    <x v="0"/>
    <x v="0"/>
    <x v="0"/>
    <m/>
    <x v="0"/>
    <x v="0"/>
    <x v="0"/>
    <x v="0"/>
    <x v="0"/>
    <x v="0"/>
    <x v="0"/>
    <x v="0"/>
    <x v="0"/>
    <x v="0"/>
    <x v="0"/>
    <x v="0"/>
    <x v="0"/>
    <m/>
    <x v="0"/>
    <x v="0"/>
    <x v="0"/>
    <x v="0"/>
    <x v="0"/>
    <m/>
    <n v="20021113"/>
    <x v="0"/>
    <s v="BP AMERICA"/>
    <m/>
    <m/>
    <d v="2002-11-15T00:00:00"/>
  </r>
  <r>
    <x v="1"/>
    <s v="T19N R094W S16 fMESAVERDE"/>
    <n v="3493"/>
    <x v="0"/>
    <x v="0"/>
    <x v="84"/>
    <s v="SE SW"/>
    <n v="16"/>
    <n v="19"/>
    <n v="94"/>
    <n v="41.619219999999999"/>
    <n v="-107.99763900000001"/>
    <s v="4903724438"/>
    <s v="FREWEN 16"/>
    <x v="0"/>
    <s v="MESAVERDE"/>
    <m/>
    <m/>
    <m/>
    <x v="0"/>
    <s v="9572"/>
    <m/>
    <n v="9920"/>
    <m/>
    <x v="2"/>
    <d v="2002-11-13T00:00:00"/>
    <n v="6.3"/>
    <x v="1"/>
    <n v="46.7"/>
    <n v="13.1"/>
    <n v="2890"/>
    <n v="146"/>
    <x v="1"/>
    <n v="4749"/>
    <n v="1429"/>
    <m/>
    <x v="0"/>
    <n v="2"/>
    <n v="9452"/>
    <x v="0"/>
    <s v="BP AMERICA PRODUCTION COMPANY"/>
    <n v="2.33033"/>
    <n v="1.0779989999999999"/>
    <n v="125.715"/>
    <n v="3.73468"/>
    <n v="132.85800899999998"/>
    <n v="133.96929"/>
    <n v="23.421309999999998"/>
    <n v="0"/>
    <x v="1"/>
    <n v="4.1640000000000003E-2"/>
    <n v="157.43224000000001"/>
    <n v="-8.465400089963071E-2"/>
    <n v="9275.7999999999993"/>
    <n v="-9.4084729653243163E-3"/>
    <n v="1.7540003930060402E-2"/>
    <n v="8.1139180702309039E-3"/>
    <n v="0.97434607799970885"/>
    <n v="0.85096477062131615"/>
    <n v="0.14877073463478635"/>
    <n v="2.6449474389743805E-4"/>
    <x v="0"/>
    <n v="30.8"/>
    <x v="0"/>
    <m/>
    <m/>
    <x v="0"/>
    <n v="13820"/>
    <x v="0"/>
    <x v="0"/>
    <m/>
    <x v="0"/>
    <x v="0"/>
    <x v="0"/>
    <m/>
    <x v="0"/>
    <x v="0"/>
    <x v="0"/>
    <x v="0"/>
    <x v="0"/>
    <x v="0"/>
    <x v="0"/>
    <x v="0"/>
    <x v="0"/>
    <x v="0"/>
    <x v="0"/>
    <x v="0"/>
    <x v="0"/>
    <m/>
    <x v="0"/>
    <x v="0"/>
    <x v="0"/>
    <x v="0"/>
    <x v="0"/>
    <m/>
    <n v="20021113"/>
    <x v="0"/>
    <s v="BP AMERICA"/>
    <m/>
    <m/>
    <d v="2002-11-13T00:00:00"/>
  </r>
  <r>
    <x v="1"/>
    <s v="T19N R094W S15 fMESAVERDE/ALMOND"/>
    <n v="3686"/>
    <x v="0"/>
    <x v="0"/>
    <x v="28"/>
    <s v="C SW"/>
    <n v="15"/>
    <n v="19"/>
    <n v="94"/>
    <n v="41.619500000000002"/>
    <n v="-107.982247"/>
    <s v="4903724514"/>
    <s v="CROOKS GAP ROAD 15-02"/>
    <x v="0"/>
    <s v="MESAVERDE/ALMOND"/>
    <m/>
    <m/>
    <m/>
    <x v="0"/>
    <s v="9499"/>
    <m/>
    <n v="9878"/>
    <n v="9876"/>
    <x v="2"/>
    <d v="2003-02-11T00:00:00"/>
    <n v="8.1300000000000008"/>
    <x v="1"/>
    <n v="53.7"/>
    <n v="14"/>
    <n v="3240"/>
    <n v="36.9"/>
    <x v="1"/>
    <n v="4549"/>
    <n v="2242"/>
    <m/>
    <x v="0"/>
    <n v="21"/>
    <n v="9598"/>
    <x v="0"/>
    <s v="BP AMERICA PRODUCTION COMPANY"/>
    <n v="2.67963"/>
    <n v="1.1520600000000001"/>
    <n v="140.94"/>
    <n v="0.94390199999999991"/>
    <n v="145.71559200000002"/>
    <n v="128.32729"/>
    <n v="36.746379999999995"/>
    <n v="0"/>
    <x v="1"/>
    <n v="0.43722000000000005"/>
    <n v="165.51088999999999"/>
    <n v="-6.3604156923895608E-2"/>
    <n v="10156.6"/>
    <n v="2.8276958278071963E-2"/>
    <n v="1.8389452791023213E-2"/>
    <n v="7.9062232406810658E-3"/>
    <n v="0.97370432396829565"/>
    <n v="0.77534046249162225"/>
    <n v="0.2220178986409897"/>
    <n v="2.6416388673881222E-3"/>
    <x v="0"/>
    <n v="36.799999999999997"/>
    <x v="0"/>
    <m/>
    <m/>
    <x v="0"/>
    <n v="15070"/>
    <x v="0"/>
    <x v="0"/>
    <m/>
    <x v="0"/>
    <x v="0"/>
    <x v="0"/>
    <n v="20.399999999999999"/>
    <x v="0"/>
    <x v="0"/>
    <x v="0"/>
    <x v="0"/>
    <x v="0"/>
    <x v="0"/>
    <x v="0"/>
    <x v="0"/>
    <x v="0"/>
    <x v="0"/>
    <x v="0"/>
    <x v="0"/>
    <x v="0"/>
    <m/>
    <x v="0"/>
    <x v="0"/>
    <x v="0"/>
    <x v="0"/>
    <x v="0"/>
    <m/>
    <n v="20030211"/>
    <x v="0"/>
    <s v="BP AMERICA"/>
    <m/>
    <m/>
    <d v="2003-02-13T00:00:00"/>
  </r>
  <r>
    <x v="1"/>
    <s v="T19N R094W S15 fMESAVERDE/ALMOND"/>
    <n v="3688"/>
    <x v="0"/>
    <x v="0"/>
    <x v="85"/>
    <s v="SW SE"/>
    <n v="15"/>
    <n v="19"/>
    <n v="94"/>
    <n v="41.619529"/>
    <n v="-107.97262499999999"/>
    <s v="4903725104"/>
    <s v="CROOKS GAP ROAD 15-04"/>
    <x v="0"/>
    <s v="MESAVERDE/ALMOND"/>
    <m/>
    <m/>
    <m/>
    <x v="0"/>
    <s v="9485"/>
    <m/>
    <n v="9880"/>
    <n v="9877"/>
    <x v="2"/>
    <d v="2003-02-06T00:00:00"/>
    <n v="8.08"/>
    <x v="1"/>
    <n v="119"/>
    <n v="30.8"/>
    <n v="3330"/>
    <n v="71.599999999999994"/>
    <x v="1"/>
    <n v="5148"/>
    <n v="1548"/>
    <m/>
    <x v="0"/>
    <n v="14"/>
    <n v="9810"/>
    <x v="0"/>
    <s v="BP AMERICA PRODUCTION COMPANY"/>
    <n v="5.9381000000000004"/>
    <n v="2.534532"/>
    <n v="144.85499999999999"/>
    <n v="1.8315279999999998"/>
    <n v="155.15915999999999"/>
    <n v="145.22507999999999"/>
    <n v="25.371719999999996"/>
    <n v="0"/>
    <x v="1"/>
    <n v="0.29148000000000002"/>
    <n v="170.88827999999998"/>
    <n v="-4.824181413600425E-2"/>
    <n v="10261.4"/>
    <n v="2.2489711729126997E-2"/>
    <n v="3.8271024411320617E-2"/>
    <n v="1.6335045897386918E-2"/>
    <n v="0.94539392969129243"/>
    <n v="0.84982469248329962"/>
    <n v="0.14846963173834976"/>
    <n v="1.7056757783506279E-3"/>
    <x v="0"/>
    <n v="54.5"/>
    <x v="0"/>
    <m/>
    <m/>
    <x v="0"/>
    <n v="15700"/>
    <x v="0"/>
    <x v="0"/>
    <m/>
    <x v="0"/>
    <x v="0"/>
    <x v="0"/>
    <m/>
    <x v="0"/>
    <x v="0"/>
    <x v="0"/>
    <x v="0"/>
    <x v="0"/>
    <x v="0"/>
    <x v="0"/>
    <x v="0"/>
    <x v="0"/>
    <x v="0"/>
    <x v="0"/>
    <x v="0"/>
    <x v="0"/>
    <m/>
    <x v="0"/>
    <x v="0"/>
    <x v="0"/>
    <x v="0"/>
    <x v="0"/>
    <m/>
    <n v="20030206"/>
    <x v="0"/>
    <s v="BP AMERICA"/>
    <m/>
    <m/>
    <d v="2003-02-08T00:00:00"/>
  </r>
  <r>
    <x v="1"/>
    <s v="T19N R094W S15 fMESAVERDE/ALMOND"/>
    <n v="3685"/>
    <x v="0"/>
    <x v="0"/>
    <x v="28"/>
    <s v="SE NW"/>
    <n v="15"/>
    <n v="19"/>
    <n v="94"/>
    <n v="41.626409000000002"/>
    <n v="-107.982089"/>
    <s v="4903724739"/>
    <s v="CROOKS GAP ROAD 15-01"/>
    <x v="0"/>
    <s v="MESAVERDE/ALMOND"/>
    <m/>
    <m/>
    <m/>
    <x v="0"/>
    <s v="9461"/>
    <m/>
    <n v="9868"/>
    <n v="9861"/>
    <x v="2"/>
    <d v="2003-02-11T00:00:00"/>
    <n v="8.11"/>
    <x v="1"/>
    <n v="102"/>
    <n v="26.7"/>
    <n v="3270"/>
    <n v="68.900000000000006"/>
    <x v="1"/>
    <n v="5248"/>
    <n v="1521"/>
    <m/>
    <x v="0"/>
    <n v="12"/>
    <n v="10064"/>
    <x v="0"/>
    <s v="BP AMERICA PRODUCTION COMPANY"/>
    <n v="5.0898000000000003"/>
    <n v="2.1971430000000001"/>
    <n v="142.245"/>
    <n v="1.762462"/>
    <n v="151.29440499999998"/>
    <n v="148.04607999999999"/>
    <n v="24.929189999999998"/>
    <n v="0"/>
    <x v="1"/>
    <n v="0.24984000000000001"/>
    <n v="173.22511"/>
    <n v="-6.7579002144139227E-2"/>
    <n v="10248.6"/>
    <n v="9.0879552592972035E-3"/>
    <n v="3.3641693491573602E-2"/>
    <n v="1.4522301733497682E-2"/>
    <n v="0.95183600477492869"/>
    <n v="0.85464561113570658"/>
    <n v="0.14391210373599991"/>
    <n v="1.4422851282934674E-3"/>
    <x v="0"/>
    <n v="0.13"/>
    <x v="0"/>
    <m/>
    <m/>
    <x v="0"/>
    <n v="14920"/>
    <x v="0"/>
    <x v="0"/>
    <m/>
    <x v="0"/>
    <x v="0"/>
    <x v="0"/>
    <n v="39"/>
    <x v="0"/>
    <x v="0"/>
    <x v="0"/>
    <x v="0"/>
    <x v="0"/>
    <x v="0"/>
    <x v="0"/>
    <x v="0"/>
    <x v="0"/>
    <x v="0"/>
    <x v="0"/>
    <x v="0"/>
    <x v="0"/>
    <m/>
    <x v="0"/>
    <x v="0"/>
    <x v="0"/>
    <x v="0"/>
    <x v="0"/>
    <m/>
    <n v="20030211"/>
    <x v="0"/>
    <s v="BP AMERICA"/>
    <m/>
    <m/>
    <d v="2003-02-13T00:00:00"/>
  </r>
  <r>
    <x v="0"/>
    <s v="T19N R094W S15 fMESAVERDE"/>
    <n v="49124681"/>
    <x v="0"/>
    <x v="0"/>
    <x v="85"/>
    <s v="NW SE"/>
    <s v="15"/>
    <s v=" 19"/>
    <s v=" 94"/>
    <n v="41.628149999999998"/>
    <n v="-107.97416"/>
    <s v="4903720332"/>
    <s v="TIERNEY UNIT NO 2"/>
    <x v="9"/>
    <s v="MESAVERDE"/>
    <m/>
    <m/>
    <n v="122"/>
    <x v="0"/>
    <n v="9512"/>
    <n v="9634"/>
    <n v="12260"/>
    <n v="11350"/>
    <x v="0"/>
    <d v="1972-09-18T00:00:00"/>
    <n v="8.6999998092651367"/>
    <x v="0"/>
    <n v="25"/>
    <n v="8"/>
    <n v="590"/>
    <n v="23"/>
    <x v="0"/>
    <n v="120"/>
    <n v="1122"/>
    <m/>
    <x v="0"/>
    <n v="115"/>
    <n v="1554"/>
    <x v="0"/>
    <s v="CHEM LAB"/>
    <n v="1.2475000000000001"/>
    <n v="0.65832000000000002"/>
    <n v="25.664999999999999"/>
    <n v="0.58833999999999997"/>
    <n v="28.159159999999996"/>
    <n v="3.3851999999999998"/>
    <n v="18.389579999999999"/>
    <m/>
    <x v="0"/>
    <n v="2.3943000000000003"/>
    <n v="24.169080000000001"/>
    <n v="7.625098799424547E-2"/>
    <n v="2000"/>
    <n v="0.12549240292628025"/>
    <n v="4.4301747637358509E-2"/>
    <n v="2.3378538280261204E-2"/>
    <n v="0.93231971408238035"/>
    <n v="0.14006325437294259"/>
    <n v="0.76087215566335165"/>
    <n v="9.9064589963705707E-2"/>
    <x v="0"/>
    <m/>
    <x v="0"/>
    <m/>
    <m/>
    <x v="0"/>
    <m/>
    <x v="0"/>
    <x v="0"/>
    <m/>
    <x v="0"/>
    <x v="0"/>
    <x v="0"/>
    <m/>
    <x v="0"/>
    <x v="0"/>
    <x v="0"/>
    <x v="0"/>
    <x v="0"/>
    <x v="0"/>
    <x v="0"/>
    <x v="0"/>
    <x v="0"/>
    <x v="0"/>
    <x v="0"/>
    <x v="0"/>
    <x v="0"/>
    <m/>
    <x v="0"/>
    <x v="0"/>
    <x v="0"/>
    <x v="0"/>
    <x v="0"/>
    <s v="DST NO 1 MIDDLE"/>
    <m/>
    <x v="0"/>
    <m/>
    <m/>
    <m/>
    <m/>
  </r>
  <r>
    <x v="1"/>
    <s v="T19N R094W S15 fMESAVERDE"/>
    <n v="4275"/>
    <x v="0"/>
    <x v="0"/>
    <x v="85"/>
    <s v="SE NW"/>
    <n v="15"/>
    <n v="19"/>
    <n v="94"/>
    <n v="41.624034000000002"/>
    <n v="-107.978525"/>
    <s v="4903725294"/>
    <s v="C.G.ROAD UNIT 15-05"/>
    <x v="0"/>
    <s v="MESAVERDE"/>
    <m/>
    <m/>
    <m/>
    <x v="0"/>
    <s v="9496"/>
    <m/>
    <n v="9906"/>
    <n v="9902"/>
    <x v="2"/>
    <d v="2003-09-03T00:00:00"/>
    <n v="7.4"/>
    <x v="1"/>
    <n v="45"/>
    <n v="11"/>
    <n v="3320"/>
    <n v="14"/>
    <x v="1"/>
    <n v="4499"/>
    <n v="2136"/>
    <m/>
    <x v="0"/>
    <n v="25"/>
    <n v="9543"/>
    <x v="0"/>
    <s v="BP AMERICAN PRODUCTION COMPANY"/>
    <n v="2.2454999999999998"/>
    <n v="0.90519000000000005"/>
    <n v="144.41999999999999"/>
    <n v="0.35811999999999999"/>
    <n v="147.92881"/>
    <n v="126.91678999999999"/>
    <n v="35.009039999999999"/>
    <n v="0"/>
    <x v="1"/>
    <n v="0.52050000000000007"/>
    <n v="162.44632999999999"/>
    <n v="-4.6774106972613819E-2"/>
    <n v="10050"/>
    <n v="2.5876588577553209E-2"/>
    <n v="1.5179598889492857E-2"/>
    <n v="6.1190920145981036E-3"/>
    <n v="0.97870130909590902"/>
    <n v="0.7812844402209641"/>
    <n v="0.21551142460405232"/>
    <n v="3.2041351749836399E-3"/>
    <x v="0"/>
    <n v="21"/>
    <x v="0"/>
    <m/>
    <m/>
    <x v="0"/>
    <n v="15580"/>
    <x v="0"/>
    <x v="0"/>
    <m/>
    <x v="0"/>
    <x v="0"/>
    <x v="0"/>
    <n v="19"/>
    <x v="0"/>
    <x v="0"/>
    <x v="0"/>
    <x v="0"/>
    <x v="0"/>
    <x v="0"/>
    <x v="0"/>
    <x v="0"/>
    <x v="0"/>
    <x v="0"/>
    <x v="0"/>
    <x v="0"/>
    <x v="0"/>
    <m/>
    <x v="0"/>
    <x v="0"/>
    <x v="0"/>
    <x v="0"/>
    <x v="0"/>
    <m/>
    <n v="200393"/>
    <x v="0"/>
    <s v="BP AMERICA"/>
    <m/>
    <m/>
    <d v="2003-09-04T00:00:00"/>
  </r>
  <r>
    <x v="1"/>
    <s v="T19N R094W S15 fMESAVERDE"/>
    <m/>
    <x v="1"/>
    <x v="3"/>
    <x v="85"/>
    <s v="NW SE"/>
    <n v="15"/>
    <n v="19"/>
    <n v="94"/>
    <n v="41.628149999999998"/>
    <n v="-107.97416"/>
    <s v="4903720332"/>
    <s v="TIERNEY UNIT NO 2"/>
    <x v="0"/>
    <s v="MESAVERDE"/>
    <m/>
    <m/>
    <m/>
    <x v="0"/>
    <m/>
    <m/>
    <n v="12260"/>
    <n v="11350"/>
    <x v="2"/>
    <d v="1979-03-23T00:00:00"/>
    <n v="8.1999999999999993"/>
    <x v="0"/>
    <n v="124"/>
    <n v="26"/>
    <n v="2809"/>
    <n v="30"/>
    <x v="1"/>
    <n v="2700"/>
    <n v="3184"/>
    <n v="72"/>
    <x v="1"/>
    <n v="25"/>
    <n v="7354"/>
    <x v="0"/>
    <s v="AMOCO PRODUCTION COMPANY"/>
    <n v="6.1875999999999998"/>
    <n v="2.1395400000000002"/>
    <n v="122.19149999999999"/>
    <n v="0.76739999999999997"/>
    <n v="131.28604000000001"/>
    <n v="76.167000000000002"/>
    <n v="52.185759999999995"/>
    <n v="2.3997599999999997"/>
    <x v="1"/>
    <n v="0.52050000000000007"/>
    <n v="131.27301999999997"/>
    <n v="4.9588842982755954E-5"/>
    <n v="8970"/>
    <n v="9.8995344278363151E-2"/>
    <n v="4.7130677412465169E-2"/>
    <n v="1.6296782201672012E-2"/>
    <n v="0.93657254038586257"/>
    <n v="0.58021823524742566"/>
    <n v="0.39753606643619538"/>
    <n v="3.9650188591684732E-3"/>
    <x v="1"/>
    <n v="0"/>
    <x v="1"/>
    <n v="6672"/>
    <n v="1"/>
    <x v="0"/>
    <n v="1"/>
    <x v="0"/>
    <x v="1"/>
    <m/>
    <x v="1"/>
    <x v="1"/>
    <x v="1"/>
    <n v="0"/>
    <x v="1"/>
    <x v="1"/>
    <x v="1"/>
    <x v="1"/>
    <x v="0"/>
    <x v="0"/>
    <x v="0"/>
    <x v="0"/>
    <x v="0"/>
    <x v="0"/>
    <x v="0"/>
    <x v="0"/>
    <x v="0"/>
    <m/>
    <x v="0"/>
    <x v="0"/>
    <x v="0"/>
    <x v="0"/>
    <x v="0"/>
    <m/>
    <n v="19790323"/>
    <x v="1"/>
    <m/>
    <m/>
    <m/>
    <m/>
  </r>
  <r>
    <x v="1"/>
    <s v="T19N R094W S13 fMESAVERDE"/>
    <n v="4251"/>
    <x v="0"/>
    <x v="0"/>
    <x v="85"/>
    <s v="SW SE"/>
    <n v="13"/>
    <n v="19"/>
    <n v="94"/>
    <n v="41.619838000000001"/>
    <n v="-107.938303"/>
    <s v="4903725360"/>
    <s v="TIERNEY II 13-02"/>
    <x v="0"/>
    <s v="MESAVERDE"/>
    <m/>
    <m/>
    <m/>
    <x v="0"/>
    <s v="9459"/>
    <m/>
    <n v="9870"/>
    <m/>
    <x v="2"/>
    <d v="2003-10-30T00:00:00"/>
    <n v="7.9"/>
    <x v="1"/>
    <n v="83"/>
    <n v="21"/>
    <n v="3288"/>
    <n v="59"/>
    <x v="1"/>
    <n v="5148"/>
    <n v="1930"/>
    <m/>
    <x v="0"/>
    <n v="173"/>
    <n v="10795"/>
    <x v="0"/>
    <s v="BP AMERICAN PRODUCTION COMPANY"/>
    <n v="4.1417000000000002"/>
    <n v="1.7280900000000001"/>
    <n v="143.02799999999999"/>
    <n v="1.50922"/>
    <n v="150.40700999999999"/>
    <n v="145.22507999999999"/>
    <n v="31.632699999999996"/>
    <n v="0"/>
    <x v="1"/>
    <n v="3.6018600000000003"/>
    <n v="180.45963999999998"/>
    <n v="-9.0830036813924889E-2"/>
    <n v="10702"/>
    <n v="-4.3261850490766149E-3"/>
    <n v="2.7536615480887497E-2"/>
    <n v="1.1489424595303107E-2"/>
    <n v="0.96097395992380941"/>
    <n v="0.80475102355296735"/>
    <n v="0.17528961046359176"/>
    <n v="1.9959365983440953E-2"/>
    <x v="0"/>
    <n v="15"/>
    <x v="0"/>
    <m/>
    <m/>
    <x v="0"/>
    <n v="16360"/>
    <x v="0"/>
    <x v="0"/>
    <m/>
    <x v="0"/>
    <x v="0"/>
    <x v="0"/>
    <n v="26"/>
    <x v="0"/>
    <x v="0"/>
    <x v="0"/>
    <x v="0"/>
    <x v="0"/>
    <x v="0"/>
    <x v="0"/>
    <x v="0"/>
    <x v="0"/>
    <x v="0"/>
    <x v="0"/>
    <x v="0"/>
    <x v="0"/>
    <m/>
    <x v="0"/>
    <x v="0"/>
    <x v="0"/>
    <x v="0"/>
    <x v="0"/>
    <m/>
    <n v="20031030"/>
    <x v="0"/>
    <s v="BP AMERICA"/>
    <m/>
    <m/>
    <d v="2003-11-01T00:00:00"/>
  </r>
  <r>
    <x v="1"/>
    <s v="T19N R094W S13 fLANCE"/>
    <n v="3122"/>
    <x v="0"/>
    <x v="0"/>
    <x v="85"/>
    <s v="SW NW"/>
    <n v="13"/>
    <n v="19"/>
    <n v="94"/>
    <n v="41.626497999999998"/>
    <n v="-107.946792"/>
    <s v="4903725118"/>
    <s v="WDW3"/>
    <x v="0"/>
    <s v="LANCE"/>
    <m/>
    <m/>
    <s v=""/>
    <x v="0"/>
    <m/>
    <m/>
    <n v="6530"/>
    <m/>
    <x v="2"/>
    <d v="2002-06-17T00:00:00"/>
    <n v="7.77"/>
    <x v="1"/>
    <n v="302"/>
    <n v="39.1"/>
    <n v="13375"/>
    <n v="143"/>
    <x v="1"/>
    <n v="22199"/>
    <n v="802"/>
    <m/>
    <x v="0"/>
    <n v="28"/>
    <n v="35364"/>
    <x v="0"/>
    <s v="BP AMERICA PRODUCTION COMPANY"/>
    <n v="15.069800000000001"/>
    <n v="3.2175390000000004"/>
    <n v="581.8125"/>
    <n v="3.65794"/>
    <n v="603.75777900000003"/>
    <n v="626.23379"/>
    <n v="13.144779999999999"/>
    <n v="0"/>
    <x v="1"/>
    <n v="0.58296000000000003"/>
    <n v="639.96152999999993"/>
    <n v="-2.9109261822998597E-2"/>
    <n v="36888.1"/>
    <n v="2.1094196570065071E-2"/>
    <n v="2.4960009666393054E-2"/>
    <n v="5.3291884790771368E-3"/>
    <n v="0.96971080185452985"/>
    <n v="0.9785491168508208"/>
    <n v="2.053995339376103E-2"/>
    <n v="9.1092975541826721E-4"/>
    <x v="0"/>
    <m/>
    <x v="0"/>
    <m/>
    <m/>
    <x v="0"/>
    <n v="51200"/>
    <x v="2"/>
    <x v="0"/>
    <m/>
    <x v="0"/>
    <x v="0"/>
    <x v="0"/>
    <n v="82.6"/>
    <x v="0"/>
    <x v="0"/>
    <x v="0"/>
    <x v="0"/>
    <x v="0"/>
    <x v="0"/>
    <x v="0"/>
    <x v="0"/>
    <x v="0"/>
    <x v="0"/>
    <x v="0"/>
    <x v="0"/>
    <x v="0"/>
    <m/>
    <x v="0"/>
    <x v="0"/>
    <x v="0"/>
    <x v="0"/>
    <x v="0"/>
    <m/>
    <n v="20617"/>
    <x v="0"/>
    <s v="WYOMING ANALYTICAL LABS ROCK SPRINGS SWAB No 22"/>
    <m/>
    <m/>
    <d v="2002-07-02T00:00:00"/>
  </r>
  <r>
    <x v="1"/>
    <s v="T19N R094W S11 fMESAVERDE/ALMOND"/>
    <n v="3683"/>
    <x v="0"/>
    <x v="0"/>
    <x v="85"/>
    <s v="NW SE"/>
    <n v="11"/>
    <n v="19"/>
    <n v="94"/>
    <n v="41.634270999999998"/>
    <n v="-107.95342599999999"/>
    <s v="4903725109"/>
    <s v="CROOKS GAP ROAD 11-02"/>
    <x v="0"/>
    <s v="MESAVERDE/ALMOND"/>
    <m/>
    <m/>
    <m/>
    <x v="0"/>
    <s v="9566"/>
    <m/>
    <n v="9864"/>
    <n v="9862"/>
    <x v="2"/>
    <d v="2003-02-05T00:00:00"/>
    <n v="7.52"/>
    <x v="1"/>
    <n v="75.400000000000006"/>
    <n v="16.7"/>
    <n v="3310"/>
    <n v="39.5"/>
    <x v="1"/>
    <n v="5198"/>
    <n v="1735"/>
    <m/>
    <x v="0"/>
    <n v="7"/>
    <n v="9730"/>
    <x v="0"/>
    <s v="BP AMERICA PRODUCTION COMPANY"/>
    <n v="3.7624600000000004"/>
    <n v="1.3742429999999999"/>
    <n v="143.98500000000001"/>
    <n v="1.01041"/>
    <n v="150.132113"/>
    <n v="146.63558"/>
    <n v="28.436649999999997"/>
    <n v="0"/>
    <x v="1"/>
    <n v="0.14574000000000001"/>
    <n v="175.21796999999998"/>
    <n v="-7.7104197327037341E-2"/>
    <n v="10381.6"/>
    <n v="3.2399212394836834E-2"/>
    <n v="2.506099411256538E-2"/>
    <n v="9.153557973303153E-3"/>
    <n v="0.96578544791413135"/>
    <n v="0.8368752360274464"/>
    <n v="0.16229299997026561"/>
    <n v="8.3176400228812165E-4"/>
    <x v="0"/>
    <n v="26.7"/>
    <x v="0"/>
    <m/>
    <m/>
    <x v="0"/>
    <n v="14950"/>
    <x v="0"/>
    <x v="0"/>
    <m/>
    <x v="0"/>
    <x v="0"/>
    <x v="0"/>
    <n v="27.2"/>
    <x v="0"/>
    <x v="0"/>
    <x v="0"/>
    <x v="0"/>
    <x v="0"/>
    <x v="0"/>
    <x v="0"/>
    <x v="0"/>
    <x v="0"/>
    <x v="0"/>
    <x v="0"/>
    <x v="0"/>
    <x v="0"/>
    <m/>
    <x v="0"/>
    <x v="0"/>
    <x v="0"/>
    <x v="0"/>
    <x v="0"/>
    <m/>
    <n v="20030205"/>
    <x v="0"/>
    <s v="BP AMERICA"/>
    <m/>
    <m/>
    <d v="2003-02-07T00:00:00"/>
  </r>
  <r>
    <x v="1"/>
    <s v="T19N R094W S11 fMESAVERDE"/>
    <n v="4276"/>
    <x v="0"/>
    <x v="0"/>
    <x v="85"/>
    <s v="SE NE"/>
    <n v="11"/>
    <n v="19"/>
    <n v="94"/>
    <n v="41.640379000000003"/>
    <n v="-107.952684"/>
    <s v="4903725248"/>
    <s v="C.G. ROAD UNIT 11-04"/>
    <x v="0"/>
    <s v="MESAVERDE"/>
    <m/>
    <m/>
    <m/>
    <x v="0"/>
    <s v="9541"/>
    <m/>
    <n v="9955"/>
    <n v="9914"/>
    <x v="2"/>
    <d v="2003-09-03T00:00:00"/>
    <n v="7.82"/>
    <x v="1"/>
    <n v="60"/>
    <n v="10"/>
    <n v="4420"/>
    <n v="27"/>
    <x v="1"/>
    <n v="5678"/>
    <n v="1988"/>
    <m/>
    <x v="0"/>
    <n v="22"/>
    <n v="14716"/>
    <x v="0"/>
    <s v="BP AMERICAN PRODUCTION COMPANY"/>
    <n v="2.9939999999999998"/>
    <n v="0.82289999999999996"/>
    <n v="192.27"/>
    <n v="0.69065999999999994"/>
    <n v="196.77755999999999"/>
    <n v="160.17637999999999"/>
    <n v="32.583319999999993"/>
    <n v="0"/>
    <x v="1"/>
    <n v="0.45804000000000006"/>
    <n v="193.21773999999999"/>
    <n v="9.1278535920817569E-3"/>
    <n v="12205"/>
    <n v="-9.3272909624456737E-2"/>
    <n v="1.521514953229423E-2"/>
    <n v="4.1818792752588256E-3"/>
    <n v="0.98060297119244688"/>
    <n v="0.82899416999701991"/>
    <n v="0.16863524022173115"/>
    <n v="2.3705897812488648E-3"/>
    <x v="0"/>
    <n v="5.2"/>
    <x v="0"/>
    <m/>
    <m/>
    <x v="0"/>
    <n v="21000"/>
    <x v="0"/>
    <x v="0"/>
    <m/>
    <x v="0"/>
    <x v="0"/>
    <x v="0"/>
    <n v="3.8"/>
    <x v="0"/>
    <x v="0"/>
    <x v="0"/>
    <x v="0"/>
    <x v="0"/>
    <x v="0"/>
    <x v="0"/>
    <x v="0"/>
    <x v="0"/>
    <x v="0"/>
    <x v="0"/>
    <x v="0"/>
    <x v="0"/>
    <m/>
    <x v="0"/>
    <x v="0"/>
    <x v="0"/>
    <x v="0"/>
    <x v="0"/>
    <m/>
    <n v="200393"/>
    <x v="0"/>
    <s v="BP AMERICA"/>
    <m/>
    <m/>
    <d v="2003-09-04T00:00:00"/>
  </r>
  <r>
    <x v="1"/>
    <s v="T19N R094W S10 fMESAVERDE/ALMOND"/>
    <n v="3680"/>
    <x v="0"/>
    <x v="0"/>
    <x v="28"/>
    <s v="C SW"/>
    <n v="10"/>
    <n v="19"/>
    <n v="94"/>
    <n v="41.634010000000004"/>
    <n v="-107.98219400000001"/>
    <s v="4903724871"/>
    <s v="CROOKS GAP ROAD 10 S-3"/>
    <x v="0"/>
    <s v="MESAVERDE/ALMOND"/>
    <m/>
    <m/>
    <m/>
    <x v="0"/>
    <s v="9505"/>
    <m/>
    <n v="9877"/>
    <n v="9874"/>
    <x v="2"/>
    <d v="2003-02-17T00:00:00"/>
    <n v="8.32"/>
    <x v="1"/>
    <n v="67.099999999999994"/>
    <n v="14.7"/>
    <n v="2360"/>
    <n v="41.8"/>
    <x v="1"/>
    <n v="3699"/>
    <n v="1495"/>
    <m/>
    <x v="0"/>
    <n v="13"/>
    <n v="7556"/>
    <x v="0"/>
    <s v="BP AMERICA PRODUCTION COMPANY"/>
    <n v="3.3482899999999995"/>
    <n v="1.2096629999999999"/>
    <n v="102.66"/>
    <n v="1.0692439999999999"/>
    <n v="108.28719699999999"/>
    <n v="104.34878999999999"/>
    <n v="24.503049999999998"/>
    <n v="0"/>
    <x v="1"/>
    <n v="0.27066000000000001"/>
    <n v="129.1225"/>
    <n v="-8.7760960328423246E-2"/>
    <n v="7690.6"/>
    <n v="8.8281977621240387E-3"/>
    <n v="3.0920460523140143E-2"/>
    <n v="1.1170877384516657E-2"/>
    <n v="0.95790866209234327"/>
    <n v="0.80813793103448284"/>
    <n v="0.18976591995972819"/>
    <n v="2.096149005789077E-3"/>
    <x v="0"/>
    <n v="0.06"/>
    <x v="0"/>
    <m/>
    <m/>
    <x v="0"/>
    <n v="10480"/>
    <x v="0"/>
    <x v="0"/>
    <m/>
    <x v="0"/>
    <x v="0"/>
    <x v="0"/>
    <n v="7.24"/>
    <x v="0"/>
    <x v="0"/>
    <x v="0"/>
    <x v="0"/>
    <x v="0"/>
    <x v="0"/>
    <x v="0"/>
    <x v="0"/>
    <x v="0"/>
    <x v="0"/>
    <x v="0"/>
    <x v="0"/>
    <x v="0"/>
    <m/>
    <x v="0"/>
    <x v="0"/>
    <x v="0"/>
    <x v="0"/>
    <x v="0"/>
    <m/>
    <n v="20030217"/>
    <x v="0"/>
    <s v="BP AMERICA"/>
    <m/>
    <m/>
    <d v="2003-02-19T00:00:00"/>
  </r>
  <r>
    <x v="1"/>
    <s v="T19N R094W S10 fMESAVERDE"/>
    <n v="3679"/>
    <x v="0"/>
    <x v="0"/>
    <x v="28"/>
    <s v="C NW"/>
    <n v="10"/>
    <n v="19"/>
    <n v="94"/>
    <n v="41.641165000000001"/>
    <n v="-107.982148"/>
    <s v="4903724868"/>
    <s v="CROOSK GAP ROAD 10 S-2"/>
    <x v="0"/>
    <s v="MESAVERDE"/>
    <m/>
    <m/>
    <m/>
    <x v="0"/>
    <s v="9510"/>
    <m/>
    <n v="9872"/>
    <n v="9864"/>
    <x v="2"/>
    <d v="2003-02-16T00:00:00"/>
    <n v="7.88"/>
    <x v="1"/>
    <n v="81"/>
    <n v="16.399999999999999"/>
    <n v="3790"/>
    <n v="54.1"/>
    <x v="1"/>
    <n v="5798"/>
    <n v="2082"/>
    <m/>
    <x v="0"/>
    <n v="6"/>
    <n v="11452"/>
    <x v="0"/>
    <s v="BP AMERICA PRODUCTION COMPANY"/>
    <n v="4.0419"/>
    <n v="1.349556"/>
    <n v="164.86500000000001"/>
    <n v="1.3838779999999999"/>
    <n v="171.640334"/>
    <n v="163.56157999999999"/>
    <n v="34.123979999999996"/>
    <n v="0"/>
    <x v="1"/>
    <n v="0.12492"/>
    <n v="197.81047999999998"/>
    <n v="-7.0835264149668356E-2"/>
    <n v="11827.5"/>
    <n v="1.6130071522154687E-2"/>
    <n v="2.3548660771074939E-2"/>
    <n v="7.8626973541079219E-3"/>
    <n v="0.96858864187481708"/>
    <n v="0.82686003289613375"/>
    <n v="0.17250845354604064"/>
    <n v="6.315135578256522E-4"/>
    <x v="0"/>
    <n v="0.06"/>
    <x v="0"/>
    <m/>
    <m/>
    <x v="0"/>
    <n v="17770"/>
    <x v="0"/>
    <x v="0"/>
    <m/>
    <x v="0"/>
    <x v="0"/>
    <x v="0"/>
    <n v="26.7"/>
    <x v="0"/>
    <x v="0"/>
    <x v="0"/>
    <x v="0"/>
    <x v="0"/>
    <x v="0"/>
    <x v="0"/>
    <x v="0"/>
    <x v="0"/>
    <x v="0"/>
    <x v="0"/>
    <x v="0"/>
    <x v="0"/>
    <m/>
    <x v="0"/>
    <x v="0"/>
    <x v="0"/>
    <x v="0"/>
    <x v="0"/>
    <m/>
    <n v="20030216"/>
    <x v="0"/>
    <s v="BP AMERICA"/>
    <m/>
    <m/>
    <d v="2003-02-18T00:00:00"/>
  </r>
  <r>
    <x v="1"/>
    <s v="T19N R094W S09 fMESAVERDE/ALMOND"/>
    <n v="3718"/>
    <x v="0"/>
    <x v="0"/>
    <x v="84"/>
    <s v="NW SW"/>
    <n v="9"/>
    <n v="19"/>
    <n v="94"/>
    <n v="41.633924999999998"/>
    <n v="-108.001666"/>
    <s v="4903724690"/>
    <s v="FREWEN 09-02"/>
    <x v="0"/>
    <s v="MESAVERDE/ALMOND"/>
    <m/>
    <m/>
    <m/>
    <x v="0"/>
    <s v="9506"/>
    <m/>
    <n v="9972"/>
    <m/>
    <x v="2"/>
    <d v="2003-02-18T00:00:00"/>
    <n v="8.0299999999999994"/>
    <x v="1"/>
    <n v="65.900000000000006"/>
    <n v="15.2"/>
    <n v="3530"/>
    <n v="50.7"/>
    <x v="1"/>
    <n v="5348"/>
    <n v="1734"/>
    <m/>
    <x v="0"/>
    <n v="7"/>
    <n v="10262"/>
    <x v="0"/>
    <s v="BP AMERICA PRODUCTION COMPANY"/>
    <n v="3.2884100000000003"/>
    <n v="1.2508079999999999"/>
    <n v="153.55500000000001"/>
    <n v="1.2969059999999999"/>
    <n v="159.39112399999999"/>
    <n v="150.86707999999999"/>
    <n v="28.420259999999995"/>
    <n v="0"/>
    <x v="1"/>
    <n v="0.14574000000000001"/>
    <n v="179.43307999999996"/>
    <n v="-5.9151488481029454E-2"/>
    <n v="10750.8"/>
    <n v="2.3262011726185909E-2"/>
    <n v="2.0631073534558928E-2"/>
    <n v="7.847413134498004E-3"/>
    <n v="0.97152151333094305"/>
    <n v="0.8407985863030385"/>
    <n v="0.15838918888312012"/>
    <n v="8.122248138414613E-4"/>
    <x v="0"/>
    <n v="44.1"/>
    <x v="0"/>
    <m/>
    <m/>
    <x v="0"/>
    <n v="16160"/>
    <x v="0"/>
    <x v="0"/>
    <m/>
    <x v="0"/>
    <x v="0"/>
    <x v="0"/>
    <n v="28.5"/>
    <x v="0"/>
    <x v="0"/>
    <x v="0"/>
    <x v="0"/>
    <x v="0"/>
    <x v="0"/>
    <x v="0"/>
    <x v="0"/>
    <x v="0"/>
    <x v="0"/>
    <x v="0"/>
    <x v="0"/>
    <x v="0"/>
    <m/>
    <x v="0"/>
    <x v="0"/>
    <x v="0"/>
    <x v="0"/>
    <x v="0"/>
    <m/>
    <n v="20030218"/>
    <x v="0"/>
    <s v="BP AMERICA"/>
    <m/>
    <m/>
    <d v="2003-02-20T00:00:00"/>
  </r>
  <r>
    <x v="1"/>
    <s v="T19N R094W S09 fMESAVERDE/ALMOND"/>
    <n v="3720"/>
    <x v="0"/>
    <x v="0"/>
    <x v="84"/>
    <s v="C NE"/>
    <n v="9"/>
    <n v="19"/>
    <n v="94"/>
    <n v="41.641100000000002"/>
    <n v="-107.99178499999999"/>
    <s v="4903724761"/>
    <s v="9-4 FREWEN UNIT"/>
    <x v="0"/>
    <s v="MESAVERDE/ALMOND"/>
    <m/>
    <m/>
    <m/>
    <x v="0"/>
    <s v="9486"/>
    <m/>
    <n v="9921"/>
    <n v="9919"/>
    <x v="2"/>
    <d v="2003-02-13T00:00:00"/>
    <n v="8.15"/>
    <x v="1"/>
    <n v="37.6"/>
    <n v="0"/>
    <n v="3520"/>
    <n v="42"/>
    <x v="1"/>
    <n v="4599"/>
    <n v="3122"/>
    <m/>
    <x v="0"/>
    <n v="20"/>
    <n v="11378"/>
    <x v="0"/>
    <s v="BP AMERICA PRODUCTION COMPANY"/>
    <n v="1.8762400000000001"/>
    <n v="0"/>
    <n v="153.12"/>
    <n v="1.07436"/>
    <n v="156.07059999999998"/>
    <n v="129.73778999999999"/>
    <n v="51.169579999999996"/>
    <n v="0"/>
    <x v="1"/>
    <n v="0.41640000000000005"/>
    <n v="181.32377"/>
    <n v="-7.4847633053272383E-2"/>
    <n v="11340.6"/>
    <n v="-1.6462282006813641E-3"/>
    <n v="1.2021738879712132E-2"/>
    <n v="0"/>
    <n v="0.98797826112028786"/>
    <n v="0.71550348859391133"/>
    <n v="0.28220006676455051"/>
    <n v="2.2964446415381728E-3"/>
    <x v="0"/>
    <n v="0"/>
    <x v="0"/>
    <m/>
    <m/>
    <x v="0"/>
    <n v="16400"/>
    <x v="0"/>
    <x v="0"/>
    <m/>
    <x v="0"/>
    <x v="0"/>
    <x v="0"/>
    <n v="11"/>
    <x v="0"/>
    <x v="0"/>
    <x v="0"/>
    <x v="0"/>
    <x v="0"/>
    <x v="0"/>
    <x v="0"/>
    <x v="0"/>
    <x v="0"/>
    <x v="0"/>
    <x v="0"/>
    <x v="0"/>
    <x v="0"/>
    <m/>
    <x v="0"/>
    <x v="0"/>
    <x v="0"/>
    <x v="0"/>
    <x v="0"/>
    <m/>
    <n v="20030213"/>
    <x v="0"/>
    <s v="BP AMERICA"/>
    <m/>
    <m/>
    <d v="2003-02-15T00:00:00"/>
  </r>
  <r>
    <x v="1"/>
    <s v="T19N R094W S09 fMESAVERDE/ALMOND"/>
    <n v="3719"/>
    <x v="0"/>
    <x v="0"/>
    <x v="84"/>
    <s v="C NW"/>
    <n v="9"/>
    <n v="19"/>
    <n v="94"/>
    <n v="41.641038999999999"/>
    <n v="-108.00139"/>
    <s v="4903724689"/>
    <s v="FREWEN 09-03"/>
    <x v="0"/>
    <s v="MESAVERDE/ALMOND"/>
    <m/>
    <m/>
    <m/>
    <x v="0"/>
    <s v="9484"/>
    <m/>
    <n v="9963"/>
    <m/>
    <x v="2"/>
    <d v="2003-02-20T00:00:00"/>
    <n v="8.15"/>
    <x v="1"/>
    <n v="33.4"/>
    <n v="3.04"/>
    <n v="3170"/>
    <n v="32.299999999999997"/>
    <x v="1"/>
    <n v="4049"/>
    <n v="2135"/>
    <m/>
    <x v="0"/>
    <m/>
    <n v="9710"/>
    <x v="0"/>
    <s v="BP AMERICA PRODUCTION COMPANY"/>
    <n v="1.66666"/>
    <n v="0.25016159999999998"/>
    <n v="137.89500000000001"/>
    <n v="0.82623399999999991"/>
    <n v="140.63805559999997"/>
    <n v="114.22229"/>
    <n v="34.992649999999998"/>
    <n v="0"/>
    <x v="1"/>
    <n v="0"/>
    <n v="149.21494000000001"/>
    <n v="-2.9590463200995256E-2"/>
    <n v="9422.74"/>
    <n v="-1.5014054442803291E-2"/>
    <n v="1.1850704227170787E-2"/>
    <n v="1.7787617934046582E-3"/>
    <n v="0.98637053397942465"/>
    <n v="0.76548829493883108"/>
    <n v="0.23451170506116878"/>
    <n v="0"/>
    <x v="0"/>
    <n v="0.06"/>
    <x v="0"/>
    <m/>
    <m/>
    <x v="0"/>
    <n v="13840"/>
    <x v="0"/>
    <x v="0"/>
    <m/>
    <x v="0"/>
    <x v="0"/>
    <x v="0"/>
    <n v="5.84"/>
    <x v="0"/>
    <x v="0"/>
    <x v="0"/>
    <x v="0"/>
    <x v="0"/>
    <x v="0"/>
    <x v="0"/>
    <x v="0"/>
    <x v="0"/>
    <x v="0"/>
    <x v="0"/>
    <x v="0"/>
    <x v="0"/>
    <m/>
    <x v="0"/>
    <x v="0"/>
    <x v="0"/>
    <x v="0"/>
    <x v="0"/>
    <m/>
    <n v="20030220"/>
    <x v="0"/>
    <s v="BP AMERICA"/>
    <m/>
    <m/>
    <d v="2003-02-22T00:00:00"/>
  </r>
  <r>
    <x v="1"/>
    <s v="T19N R094W S09 fMESAVERDE"/>
    <n v="4278"/>
    <x v="0"/>
    <x v="0"/>
    <x v="84"/>
    <s v="NW SE"/>
    <n v="9"/>
    <n v="19"/>
    <n v="94"/>
    <n v="41.637374999999999"/>
    <n v="-107.996281"/>
    <s v="4903725410"/>
    <s v="FREWEN UNIT 9-06"/>
    <x v="0"/>
    <s v="MESAVERDE"/>
    <m/>
    <m/>
    <m/>
    <x v="0"/>
    <s v="9544"/>
    <m/>
    <n v="9872"/>
    <n v="9869"/>
    <x v="2"/>
    <d v="2003-09-03T00:00:00"/>
    <n v="7.21"/>
    <x v="1"/>
    <n v="57"/>
    <n v="12"/>
    <n v="2730"/>
    <n v="20"/>
    <x v="1"/>
    <n v="3899"/>
    <n v="1650"/>
    <m/>
    <x v="0"/>
    <n v="5"/>
    <n v="8104"/>
    <x v="0"/>
    <s v="BP AMERICAN PRODUCTION COMPANY"/>
    <n v="2.8443000000000001"/>
    <n v="0.98748000000000002"/>
    <n v="118.755"/>
    <n v="0.51159999999999994"/>
    <n v="123.09837999999999"/>
    <n v="109.99078999999999"/>
    <n v="27.043499999999998"/>
    <n v="0"/>
    <x v="1"/>
    <n v="0.10410000000000001"/>
    <n v="137.13838999999999"/>
    <n v="-5.3950907859792438E-2"/>
    <n v="8373"/>
    <n v="1.6325787461309704E-2"/>
    <n v="2.3105909273542027E-2"/>
    <n v="8.0218764861081041E-3"/>
    <n v="0.96887221424034986"/>
    <n v="0.80204230194039761"/>
    <n v="0.19719861083391749"/>
    <n v="7.590872256849451E-4"/>
    <x v="0"/>
    <n v="50"/>
    <x v="0"/>
    <m/>
    <m/>
    <x v="0"/>
    <n v="13260"/>
    <x v="0"/>
    <x v="0"/>
    <m/>
    <x v="0"/>
    <x v="0"/>
    <x v="0"/>
    <n v="19"/>
    <x v="0"/>
    <x v="0"/>
    <x v="0"/>
    <x v="0"/>
    <x v="0"/>
    <x v="0"/>
    <x v="0"/>
    <x v="0"/>
    <x v="0"/>
    <x v="0"/>
    <x v="0"/>
    <x v="0"/>
    <x v="0"/>
    <m/>
    <x v="0"/>
    <x v="0"/>
    <x v="0"/>
    <x v="0"/>
    <x v="0"/>
    <m/>
    <n v="200393"/>
    <x v="0"/>
    <s v="BP AMERICA"/>
    <m/>
    <m/>
    <d v="2003-09-04T00:00:00"/>
  </r>
  <r>
    <x v="1"/>
    <s v="T19N R094W S09 fMESAVERDE"/>
    <n v="4279"/>
    <x v="0"/>
    <x v="0"/>
    <x v="84"/>
    <s v="SE SW"/>
    <n v="9"/>
    <n v="19"/>
    <n v="94"/>
    <n v="41.630918000000001"/>
    <n v="-107.998221"/>
    <s v="4903725450"/>
    <s v="FREWEN UNIT 9-07"/>
    <x v="0"/>
    <s v="MESAVERDE"/>
    <m/>
    <m/>
    <m/>
    <x v="0"/>
    <s v="9532"/>
    <m/>
    <n v="10082"/>
    <m/>
    <x v="2"/>
    <d v="2003-09-03T00:00:00"/>
    <n v="7.18"/>
    <x v="1"/>
    <n v="36"/>
    <n v="8.1999999999999993"/>
    <n v="2410"/>
    <n v="27"/>
    <x v="1"/>
    <n v="3199"/>
    <n v="1608"/>
    <m/>
    <x v="0"/>
    <n v="28"/>
    <n v="7558"/>
    <x v="0"/>
    <s v="BP AMERICAN PRODUCTION COMPANY"/>
    <n v="1.7964"/>
    <n v="0.67477799999999999"/>
    <n v="104.83499999999999"/>
    <n v="0.69065999999999994"/>
    <n v="107.99683799999998"/>
    <n v="90.24378999999999"/>
    <n v="26.355119999999996"/>
    <n v="0"/>
    <x v="1"/>
    <n v="0.58296000000000003"/>
    <n v="117.18186999999999"/>
    <n v="-4.0789966696140774E-2"/>
    <n v="7316.2"/>
    <n v="-1.6256336475239015E-2"/>
    <n v="1.663382033462869E-2"/>
    <n v="6.2481273757292793E-3"/>
    <n v="0.9771180522896421"/>
    <n v="0.77011733982398467"/>
    <n v="0.22490782917186761"/>
    <n v="4.974831004147656E-3"/>
    <x v="0"/>
    <n v="51"/>
    <x v="0"/>
    <m/>
    <m/>
    <x v="0"/>
    <n v="11890"/>
    <x v="0"/>
    <x v="0"/>
    <m/>
    <x v="0"/>
    <x v="0"/>
    <x v="0"/>
    <n v="8"/>
    <x v="0"/>
    <x v="0"/>
    <x v="0"/>
    <x v="0"/>
    <x v="0"/>
    <x v="0"/>
    <x v="0"/>
    <x v="0"/>
    <x v="0"/>
    <x v="0"/>
    <x v="0"/>
    <x v="0"/>
    <x v="0"/>
    <m/>
    <x v="0"/>
    <x v="0"/>
    <x v="0"/>
    <x v="0"/>
    <x v="0"/>
    <m/>
    <n v="200393"/>
    <x v="0"/>
    <s v="BP AMERICA"/>
    <m/>
    <m/>
    <d v="2003-09-04T00:00:00"/>
  </r>
  <r>
    <x v="1"/>
    <s v="T19N R094W S09 fMESAVERDE"/>
    <n v="3497"/>
    <x v="0"/>
    <x v="0"/>
    <x v="84"/>
    <s v="C SE"/>
    <n v="9"/>
    <n v="19"/>
    <n v="94"/>
    <n v="41.633890000000001"/>
    <n v="-107.991828"/>
    <s v="4903724420"/>
    <s v="FREWEN 19"/>
    <x v="0"/>
    <s v="MESAVERDE"/>
    <m/>
    <m/>
    <m/>
    <x v="0"/>
    <s v="9521"/>
    <m/>
    <n v="9860"/>
    <m/>
    <x v="2"/>
    <d v="2002-11-13T00:00:00"/>
    <n v="7.21"/>
    <x v="1"/>
    <n v="34.799999999999997"/>
    <n v="9.2100000000000009"/>
    <n v="2630"/>
    <n v="80.7"/>
    <x v="1"/>
    <n v="4249"/>
    <n v="1348"/>
    <m/>
    <x v="0"/>
    <n v="7"/>
    <n v="8068"/>
    <x v="0"/>
    <s v="BP AMERICA PRODUCTION CO"/>
    <n v="1.7365199999999998"/>
    <n v="0.75789090000000003"/>
    <n v="114.405"/>
    <n v="2.0643059999999998"/>
    <n v="118.96371689999999"/>
    <n v="119.86429"/>
    <n v="22.093719999999998"/>
    <n v="0"/>
    <x v="1"/>
    <n v="0.14574000000000001"/>
    <n v="142.10374999999999"/>
    <n v="-8.8636218732162514E-2"/>
    <n v="8358.7099999999991"/>
    <n v="1.769739649631601E-2"/>
    <n v="1.4597055684294948E-2"/>
    <n v="6.370773541289715E-3"/>
    <n v="0.97903217077441529"/>
    <n v="0.84349842984439194"/>
    <n v="0.15547598145720995"/>
    <n v="1.0255886983981774E-3"/>
    <x v="0"/>
    <n v="4.49"/>
    <x v="0"/>
    <m/>
    <m/>
    <x v="0"/>
    <n v="11740"/>
    <x v="0"/>
    <x v="0"/>
    <m/>
    <x v="0"/>
    <x v="0"/>
    <x v="0"/>
    <m/>
    <x v="0"/>
    <x v="0"/>
    <x v="0"/>
    <x v="0"/>
    <x v="0"/>
    <x v="0"/>
    <x v="0"/>
    <x v="0"/>
    <x v="0"/>
    <x v="0"/>
    <x v="0"/>
    <x v="0"/>
    <x v="0"/>
    <m/>
    <x v="0"/>
    <x v="0"/>
    <x v="0"/>
    <x v="0"/>
    <x v="0"/>
    <m/>
    <n v="20021113"/>
    <x v="0"/>
    <s v="BP AMERICA"/>
    <m/>
    <m/>
    <d v="2002-11-15T00:00:00"/>
  </r>
  <r>
    <x v="1"/>
    <s v="T19N R094W S09 fMESAVERDE"/>
    <n v="4252"/>
    <x v="0"/>
    <x v="0"/>
    <x v="84"/>
    <s v="SW NW"/>
    <n v="9"/>
    <n v="19"/>
    <n v="94"/>
    <n v="41.637622"/>
    <n v="-108.00468499999999"/>
    <s v="4903725409"/>
    <s v="FREWEN UNIT 09-05"/>
    <x v="0"/>
    <s v="MESAVERDE"/>
    <m/>
    <m/>
    <m/>
    <x v="0"/>
    <s v="9518"/>
    <m/>
    <n v="9865"/>
    <n v="9865"/>
    <x v="2"/>
    <d v="2003-10-30T00:00:00"/>
    <n v="7.95"/>
    <x v="1"/>
    <n v="63.7"/>
    <n v="19"/>
    <n v="3196"/>
    <n v="59"/>
    <x v="1"/>
    <n v="4748"/>
    <n v="1904"/>
    <m/>
    <x v="0"/>
    <n v="32"/>
    <n v="10020"/>
    <x v="0"/>
    <s v="BP AMERICAN PRODUCTION COMPANY"/>
    <n v="3.1786300000000001"/>
    <n v="1.56351"/>
    <n v="139.02599999999998"/>
    <n v="1.50922"/>
    <n v="145.27735999999999"/>
    <n v="133.94108"/>
    <n v="31.206559999999996"/>
    <n v="0"/>
    <x v="1"/>
    <n v="0.66624000000000005"/>
    <n v="165.81387999999998"/>
    <n v="-6.6014459294964384E-2"/>
    <n v="10021.700000000001"/>
    <n v="8.4823143745327366E-5"/>
    <n v="2.1879734048030612E-2"/>
    <n v="1.0762241274208178E-2"/>
    <n v="0.96735802467776122"/>
    <n v="0.80777966235395982"/>
    <n v="0.18820233867032121"/>
    <n v="4.0179989757190421E-3"/>
    <x v="0"/>
    <n v="20"/>
    <x v="0"/>
    <m/>
    <m/>
    <x v="0"/>
    <n v="14720"/>
    <x v="0"/>
    <x v="0"/>
    <m/>
    <x v="0"/>
    <x v="0"/>
    <x v="0"/>
    <n v="10"/>
    <x v="0"/>
    <x v="0"/>
    <x v="0"/>
    <x v="0"/>
    <x v="0"/>
    <x v="0"/>
    <x v="0"/>
    <x v="0"/>
    <x v="0"/>
    <x v="0"/>
    <x v="0"/>
    <x v="0"/>
    <x v="0"/>
    <m/>
    <x v="0"/>
    <x v="0"/>
    <x v="0"/>
    <x v="0"/>
    <x v="0"/>
    <m/>
    <n v="20031030"/>
    <x v="0"/>
    <s v="BP AMERICA"/>
    <m/>
    <m/>
    <d v="2003-11-01T00:00:00"/>
  </r>
  <r>
    <x v="1"/>
    <s v="T19N R094W S09 fMESAVERDE"/>
    <n v="5925"/>
    <x v="0"/>
    <x v="0"/>
    <x v="84"/>
    <s v="NW SW"/>
    <n v="9"/>
    <n v="19"/>
    <n v="94"/>
    <n v="41.636752000000001"/>
    <n v="-108.001497"/>
    <s v="4903727181"/>
    <s v="FREWEN 9-110"/>
    <x v="0"/>
    <s v="MESAVERDE"/>
    <m/>
    <m/>
    <n v="282"/>
    <x v="0"/>
    <n v="9486"/>
    <n v="9768"/>
    <n v="9980"/>
    <n v="9975"/>
    <x v="2"/>
    <d v="1899-12-31T00:00:00"/>
    <n v="7.58"/>
    <x v="1"/>
    <n v="43"/>
    <n v="5"/>
    <n v="2750"/>
    <n v="0"/>
    <x v="1"/>
    <n v="3680"/>
    <n v="0"/>
    <n v="0"/>
    <x v="1"/>
    <n v="211"/>
    <n v="8970"/>
    <x v="0"/>
    <s v="BP AMERICA PRODUCTION COMPANY"/>
    <n v="2.1457000000000002"/>
    <n v="0.41144999999999998"/>
    <n v="119.625"/>
    <n v="0"/>
    <n v="122.18214999999998"/>
    <n v="103.8128"/>
    <n v="0"/>
    <n v="0"/>
    <x v="1"/>
    <n v="4.3930199999999999"/>
    <n v="108.20581999999999"/>
    <n v="6.066432201299396E-2"/>
    <n v="6689"/>
    <n v="-0.14566702854588415"/>
    <n v="1.7561485045074102E-2"/>
    <n v="3.3675131760244853E-3"/>
    <n v="0.9790710017789015"/>
    <n v="0.95940125956256328"/>
    <n v="0"/>
    <n v="4.0598740437436734E-2"/>
    <x v="1"/>
    <n v="4"/>
    <x v="1"/>
    <n v="0"/>
    <n v="0"/>
    <x v="1"/>
    <n v="15000"/>
    <x v="2"/>
    <x v="1"/>
    <n v="0"/>
    <x v="1"/>
    <x v="1"/>
    <x v="1"/>
    <n v="4.7"/>
    <x v="1"/>
    <x v="1"/>
    <x v="1"/>
    <x v="1"/>
    <x v="0"/>
    <x v="0"/>
    <x v="0"/>
    <x v="0"/>
    <x v="0"/>
    <x v="0"/>
    <x v="0"/>
    <x v="0"/>
    <x v="0"/>
    <m/>
    <x v="0"/>
    <x v="0"/>
    <x v="0"/>
    <x v="0"/>
    <x v="0"/>
    <m/>
    <n v="19000101"/>
    <x v="0"/>
    <s v="WYOMING ANALYTICAL LABS ROCK SPRINGS ID No D7876"/>
    <m/>
    <s v="9486-9768"/>
    <d v="2007-08-20T00:00:00"/>
  </r>
  <r>
    <x v="1"/>
    <s v="T19N R094W S09 fLANCE"/>
    <n v="4568"/>
    <x v="0"/>
    <x v="0"/>
    <x v="84"/>
    <s v="C NE"/>
    <n v="9"/>
    <n v="19"/>
    <n v="94"/>
    <n v="41.641100000000002"/>
    <n v="-107.99178499999999"/>
    <s v="4903724761"/>
    <s v="9-4 FREWEN UNIT"/>
    <x v="0"/>
    <s v="LANCE"/>
    <m/>
    <m/>
    <m/>
    <x v="0"/>
    <s v="5802"/>
    <m/>
    <n v="9921"/>
    <n v="9919"/>
    <x v="2"/>
    <d v="2005-03-03T00:00:00"/>
    <n v="6.87"/>
    <x v="1"/>
    <n v="266"/>
    <n v="47.7"/>
    <n v="11200"/>
    <n v="119"/>
    <x v="1"/>
    <n v="21300"/>
    <n v="743"/>
    <n v="0"/>
    <x v="0"/>
    <n v="30"/>
    <n v="41900"/>
    <x v="0"/>
    <s v="BP AMERICA"/>
    <n v="13.273400000000001"/>
    <n v="3.9252330000000004"/>
    <n v="487.2"/>
    <n v="3.0440199999999997"/>
    <n v="507.44265300000001"/>
    <n v="600.87299999999993"/>
    <n v="12.177769999999999"/>
    <n v="0"/>
    <x v="1"/>
    <n v="0.62460000000000004"/>
    <n v="613.67536999999993"/>
    <n v="-9.4756051388534254E-2"/>
    <n v="33705.699999999997"/>
    <n v="-0.10838203997846728"/>
    <n v="2.6157438523402958E-2"/>
    <n v="7.7353233450007212E-3"/>
    <n v="0.96610723813159627"/>
    <n v="0.9791382046178585"/>
    <n v="1.9843993412999451E-2"/>
    <n v="1.0178019691420891E-3"/>
    <x v="0"/>
    <n v="0"/>
    <x v="0"/>
    <m/>
    <m/>
    <x v="0"/>
    <n v="72200"/>
    <x v="0"/>
    <x v="0"/>
    <m/>
    <x v="0"/>
    <x v="0"/>
    <x v="0"/>
    <m/>
    <x v="0"/>
    <x v="0"/>
    <x v="0"/>
    <x v="0"/>
    <x v="0"/>
    <x v="0"/>
    <x v="0"/>
    <x v="0"/>
    <x v="0"/>
    <x v="0"/>
    <x v="0"/>
    <x v="0"/>
    <x v="0"/>
    <m/>
    <x v="0"/>
    <x v="0"/>
    <x v="0"/>
    <x v="0"/>
    <x v="0"/>
    <s v="SAMPLE 28"/>
    <n v="20050303"/>
    <x v="0"/>
    <s v="WYOMING ANALYTICAL LABS ROCK SPRINGS ID NO D0733"/>
    <m/>
    <m/>
    <d v="2005-03-08T00:00:00"/>
  </r>
  <r>
    <x v="1"/>
    <s v="T19N R094W S07 fMESAVERDE"/>
    <n v="5933"/>
    <x v="0"/>
    <x v="0"/>
    <x v="84"/>
    <s v="SW SW"/>
    <n v="7"/>
    <n v="19"/>
    <n v="94"/>
    <n v="41.633549000000002"/>
    <n v="-108.041068"/>
    <s v="4903726889"/>
    <s v="FREWEN 7-130"/>
    <x v="0"/>
    <s v="MESAVERDE"/>
    <m/>
    <m/>
    <n v="210"/>
    <x v="0"/>
    <n v="9928"/>
    <n v="10138"/>
    <n v="10284"/>
    <n v="10280"/>
    <x v="2"/>
    <d v="1899-12-31T00:00:00"/>
    <n v="7.88"/>
    <x v="1"/>
    <n v="55"/>
    <n v="11"/>
    <n v="2290"/>
    <n v="0"/>
    <x v="1"/>
    <n v="3400"/>
    <n v="0"/>
    <n v="0"/>
    <x v="1"/>
    <n v="61"/>
    <n v="7280"/>
    <x v="0"/>
    <s v="BP AMERICA PRODUCTION COMPANY"/>
    <n v="2.7444999999999999"/>
    <n v="0.90519000000000005"/>
    <n v="99.614999999999995"/>
    <n v="0"/>
    <n v="103.26469"/>
    <n v="95.914000000000001"/>
    <n v="0"/>
    <n v="0"/>
    <x v="1"/>
    <n v="1.2700200000000001"/>
    <n v="97.184020000000004"/>
    <n v="3.0335291257299675E-2"/>
    <n v="5817"/>
    <n v="-0.11170497060395511"/>
    <n v="2.6577332484124049E-2"/>
    <n v="8.7657262129000723E-3"/>
    <n v="0.96465694130297586"/>
    <n v="0.98693180216253662"/>
    <n v="0"/>
    <n v="1.3068197837463403E-2"/>
    <x v="1"/>
    <n v="7"/>
    <x v="1"/>
    <n v="0"/>
    <n v="0"/>
    <x v="1"/>
    <n v="12200"/>
    <x v="2"/>
    <x v="1"/>
    <n v="0"/>
    <x v="1"/>
    <x v="1"/>
    <x v="1"/>
    <n v="9"/>
    <x v="1"/>
    <x v="1"/>
    <x v="1"/>
    <x v="1"/>
    <x v="0"/>
    <x v="0"/>
    <x v="0"/>
    <x v="0"/>
    <x v="0"/>
    <x v="0"/>
    <x v="0"/>
    <x v="0"/>
    <x v="0"/>
    <m/>
    <x v="0"/>
    <x v="0"/>
    <x v="0"/>
    <x v="0"/>
    <x v="0"/>
    <m/>
    <n v="19000101"/>
    <x v="0"/>
    <s v="WYOMING ANALYTICLA LABS ROCK SPRINGS ID No D7884"/>
    <m/>
    <s v="9928-10138"/>
    <d v="2007-08-20T00:00:00"/>
  </r>
  <r>
    <x v="1"/>
    <s v="T19N R094W S07 fMESAVERDE"/>
    <n v="3490"/>
    <x v="0"/>
    <x v="0"/>
    <x v="84"/>
    <s v="NW NW"/>
    <n v="7"/>
    <n v="19"/>
    <n v="94"/>
    <n v="41.641620000000003"/>
    <n v="-108.04060699999999"/>
    <s v="4903723925"/>
    <s v="FREWEN 10"/>
    <x v="0"/>
    <s v="MESAVERDE"/>
    <m/>
    <m/>
    <m/>
    <x v="0"/>
    <s v="9648"/>
    <m/>
    <n v="10075"/>
    <n v="10032"/>
    <x v="2"/>
    <d v="2002-11-13T00:00:00"/>
    <n v="6.62"/>
    <x v="1"/>
    <n v="115"/>
    <n v="35.700000000000003"/>
    <n v="2860"/>
    <n v="71"/>
    <x v="1"/>
    <n v="4898"/>
    <n v="1078"/>
    <m/>
    <x v="0"/>
    <n v="4"/>
    <n v="9008"/>
    <x v="0"/>
    <s v="BP AMERICA PRODUCTION COMPANY"/>
    <n v="5.7385000000000002"/>
    <n v="2.9377530000000003"/>
    <n v="124.41"/>
    <n v="1.8161799999999999"/>
    <n v="134.902433"/>
    <n v="138.17257999999998"/>
    <n v="17.668419999999998"/>
    <n v="0"/>
    <x v="1"/>
    <n v="8.3280000000000007E-2"/>
    <n v="155.92427999999998"/>
    <n v="-7.2283067752445362E-2"/>
    <n v="9061.7000000000007"/>
    <n v="2.9718257635711013E-3"/>
    <n v="4.2538150516529233E-2"/>
    <n v="2.1776871881917802E-2"/>
    <n v="0.935684977601553"/>
    <n v="0.88615179111296838"/>
    <n v="0.11331410348664107"/>
    <n v="5.3410540039049734E-4"/>
    <x v="0"/>
    <n v="105"/>
    <x v="0"/>
    <m/>
    <m/>
    <x v="0"/>
    <n v="14020"/>
    <x v="0"/>
    <x v="0"/>
    <m/>
    <x v="0"/>
    <x v="0"/>
    <x v="0"/>
    <m/>
    <x v="0"/>
    <x v="0"/>
    <x v="0"/>
    <x v="0"/>
    <x v="0"/>
    <x v="0"/>
    <x v="0"/>
    <x v="0"/>
    <x v="0"/>
    <x v="0"/>
    <x v="0"/>
    <x v="0"/>
    <x v="0"/>
    <m/>
    <x v="0"/>
    <x v="0"/>
    <x v="0"/>
    <x v="0"/>
    <x v="0"/>
    <m/>
    <n v="20021113"/>
    <x v="0"/>
    <s v="BP AMERICA"/>
    <m/>
    <m/>
    <d v="2002-11-15T00:00:00"/>
  </r>
  <r>
    <x v="1"/>
    <s v="T19N R094W S05 fMESAVERDE"/>
    <n v="4071"/>
    <x v="0"/>
    <x v="0"/>
    <x v="84"/>
    <s v="SE SE"/>
    <n v="5"/>
    <n v="19"/>
    <n v="94"/>
    <n v="41.648242000000003"/>
    <n v="-108.01102299999999"/>
    <s v="4903725174"/>
    <s v="FREWEN UNIT 05-01"/>
    <x v="0"/>
    <s v="MESAVERDE"/>
    <m/>
    <m/>
    <m/>
    <x v="0"/>
    <s v="9602"/>
    <m/>
    <n v="9987"/>
    <m/>
    <x v="2"/>
    <d v="2003-06-16T00:00:00"/>
    <n v="7.57"/>
    <x v="1"/>
    <n v="52.5"/>
    <n v="6.7"/>
    <n v="3091"/>
    <n v="7.6"/>
    <x v="1"/>
    <n v="3549"/>
    <n v="1991"/>
    <m/>
    <x v="0"/>
    <n v="27"/>
    <n v="8340"/>
    <x v="0"/>
    <s v="BP AMERICA PRODUCTION CO"/>
    <n v="2.6197499999999998"/>
    <n v="0.55134300000000003"/>
    <n v="134.45849999999999"/>
    <n v="0.19440799999999997"/>
    <n v="137.82400100000001"/>
    <n v="100.11729"/>
    <n v="32.632489999999997"/>
    <n v="0"/>
    <x v="1"/>
    <n v="0.56214000000000008"/>
    <n v="133.31191999999999"/>
    <n v="1.6641398835530993E-2"/>
    <n v="8724.7999999999993"/>
    <n v="2.2549341334208387E-2"/>
    <n v="1.9007937521709296E-2"/>
    <n v="4.0003409856023556E-3"/>
    <n v="0.9769917214926882"/>
    <n v="0.75100028564587473"/>
    <n v="0.24478298714773594"/>
    <n v="4.2167272063893474E-3"/>
    <x v="0"/>
    <n v="0.9"/>
    <x v="0"/>
    <m/>
    <m/>
    <x v="0"/>
    <n v="13080"/>
    <x v="0"/>
    <x v="0"/>
    <m/>
    <x v="0"/>
    <x v="0"/>
    <x v="0"/>
    <m/>
    <x v="0"/>
    <x v="0"/>
    <x v="0"/>
    <x v="0"/>
    <x v="0"/>
    <x v="0"/>
    <x v="0"/>
    <x v="0"/>
    <x v="0"/>
    <x v="0"/>
    <x v="0"/>
    <x v="0"/>
    <x v="0"/>
    <m/>
    <x v="0"/>
    <x v="0"/>
    <x v="0"/>
    <x v="0"/>
    <x v="0"/>
    <m/>
    <n v="20030616"/>
    <x v="0"/>
    <s v="BP AMERICA"/>
    <m/>
    <m/>
    <d v="2003-06-18T00:00:00"/>
  </r>
  <r>
    <x v="1"/>
    <s v="T19N R094W S05 fMESAVERDE"/>
    <n v="5932"/>
    <x v="0"/>
    <x v="0"/>
    <x v="84"/>
    <s v="SW NW"/>
    <n v="5"/>
    <n v="19"/>
    <n v="94"/>
    <n v="41.653578000000003"/>
    <n v="-108.02307500000001"/>
    <s v="4903726979"/>
    <s v="FREWEN 5-50"/>
    <x v="0"/>
    <s v="MESAVERDE"/>
    <m/>
    <m/>
    <n v="322"/>
    <x v="0"/>
    <n v="9536"/>
    <n v="9858"/>
    <n v="9951"/>
    <n v="9900"/>
    <x v="2"/>
    <d v="1899-12-31T00:00:00"/>
    <n v="7.31"/>
    <x v="1"/>
    <n v="51"/>
    <n v="4"/>
    <n v="2970"/>
    <n v="0"/>
    <x v="1"/>
    <n v="4380"/>
    <n v="0"/>
    <n v="0"/>
    <x v="1"/>
    <n v="56"/>
    <n v="9610"/>
    <x v="0"/>
    <s v="BP AMERICA PRODUCTION COMPANY"/>
    <n v="2.5449000000000002"/>
    <n v="0.32916000000000001"/>
    <n v="129.19499999999999"/>
    <n v="0"/>
    <n v="132.06905999999998"/>
    <n v="123.5598"/>
    <n v="0"/>
    <n v="0"/>
    <x v="1"/>
    <n v="1.1659200000000001"/>
    <n v="124.72572"/>
    <n v="2.8596142024382213E-2"/>
    <n v="7461"/>
    <n v="-0.12588600550641438"/>
    <n v="1.9269464021323394E-2"/>
    <n v="2.4923324206290258E-3"/>
    <n v="0.97823820355804769"/>
    <n v="0.99065212852649798"/>
    <n v="0"/>
    <n v="9.3478714735020178E-3"/>
    <x v="1"/>
    <n v="1"/>
    <x v="1"/>
    <n v="0"/>
    <n v="0"/>
    <x v="1"/>
    <n v="16100"/>
    <x v="2"/>
    <x v="1"/>
    <n v="0"/>
    <x v="1"/>
    <x v="1"/>
    <x v="1"/>
    <n v="5"/>
    <x v="1"/>
    <x v="1"/>
    <x v="1"/>
    <x v="1"/>
    <x v="0"/>
    <x v="0"/>
    <x v="0"/>
    <x v="0"/>
    <x v="0"/>
    <x v="0"/>
    <x v="0"/>
    <x v="0"/>
    <x v="0"/>
    <m/>
    <x v="0"/>
    <x v="0"/>
    <x v="0"/>
    <x v="0"/>
    <x v="0"/>
    <m/>
    <n v="19000101"/>
    <x v="0"/>
    <s v="WYOMING ANALYTICAL LABS ROCK SPRINGS ID No D7883"/>
    <m/>
    <s v="9536-9858"/>
    <d v="2007-08-20T00:00:00"/>
  </r>
  <r>
    <x v="1"/>
    <s v="T19N R094W S03 fMESAVERDE"/>
    <n v="4064"/>
    <x v="0"/>
    <x v="0"/>
    <x v="85"/>
    <s v="SE SE"/>
    <n v="3"/>
    <n v="19"/>
    <n v="94"/>
    <n v="41.648139999999998"/>
    <n v="-107.97207400000001"/>
    <s v="4903725223"/>
    <s v="C.G. ROAD UNIT 03-S1"/>
    <x v="0"/>
    <s v="MESAVERDE"/>
    <m/>
    <m/>
    <m/>
    <x v="0"/>
    <s v="9707"/>
    <m/>
    <n v="9962"/>
    <n v="9960"/>
    <x v="2"/>
    <d v="2003-06-11T00:00:00"/>
    <n v="7.57"/>
    <x v="1"/>
    <n v="54.1"/>
    <n v="12"/>
    <n v="4424"/>
    <n v="9.3000000000000007"/>
    <x v="1"/>
    <n v="5798"/>
    <n v="2156"/>
    <m/>
    <x v="0"/>
    <n v="24"/>
    <n v="11072"/>
    <x v="0"/>
    <s v="BP AMERICA PRODUCTION CO"/>
    <n v="2.6995900000000002"/>
    <n v="0.98748000000000002"/>
    <n v="192.44399999999999"/>
    <n v="0.23789399999999999"/>
    <n v="196.36896400000001"/>
    <n v="163.56157999999999"/>
    <n v="35.336839999999995"/>
    <n v="0"/>
    <x v="1"/>
    <n v="0.49968000000000001"/>
    <n v="199.3981"/>
    <n v="-7.6538354894534477E-3"/>
    <n v="12477.4"/>
    <n v="5.9678802856973058E-2"/>
    <n v="1.3747539045935996E-2"/>
    <n v="5.028696897336587E-3"/>
    <n v="0.9812237640567274"/>
    <n v="0.82027652219354141"/>
    <n v="0.17721753617511898"/>
    <n v="2.5059416313395165E-3"/>
    <x v="0"/>
    <n v="0.4"/>
    <x v="0"/>
    <m/>
    <m/>
    <x v="0"/>
    <n v="18280"/>
    <x v="0"/>
    <x v="0"/>
    <m/>
    <x v="0"/>
    <x v="0"/>
    <x v="0"/>
    <n v="21.7"/>
    <x v="0"/>
    <x v="0"/>
    <x v="0"/>
    <x v="0"/>
    <x v="0"/>
    <x v="0"/>
    <x v="0"/>
    <x v="0"/>
    <x v="0"/>
    <x v="0"/>
    <x v="0"/>
    <x v="0"/>
    <x v="0"/>
    <m/>
    <x v="0"/>
    <x v="0"/>
    <x v="0"/>
    <x v="0"/>
    <x v="0"/>
    <m/>
    <n v="20030611"/>
    <x v="0"/>
    <s v="BP AMERICA"/>
    <m/>
    <m/>
    <d v="2003-06-13T00:00:00"/>
  </r>
  <r>
    <x v="1"/>
    <s v="T19N R093W S35 fMESAVERDE"/>
    <m/>
    <x v="1"/>
    <x v="3"/>
    <x v="18"/>
    <s v="C SW"/>
    <n v="35"/>
    <n v="19"/>
    <n v="93"/>
    <n v="41.575702"/>
    <n v="-107.838059"/>
    <s v="4900720420"/>
    <s v="CHAMPLIN 261 B1"/>
    <x v="0"/>
    <s v="MESAVERDE"/>
    <m/>
    <m/>
    <m/>
    <x v="0"/>
    <n v="8780"/>
    <m/>
    <n v="9400"/>
    <n v="8960"/>
    <x v="2"/>
    <d v="2002-11-11T00:00:00"/>
    <n v="7.19"/>
    <x v="0"/>
    <n v="10.199999999999999"/>
    <n v="1.04"/>
    <n v="2820"/>
    <n v="19.600000000000001"/>
    <x v="1"/>
    <n v="3398"/>
    <n v="1995"/>
    <m/>
    <x v="0"/>
    <n v="10"/>
    <n v="8444"/>
    <x v="0"/>
    <s v="BP AMERICA PRODUCTION COMPANY"/>
    <n v="0.50897999999999999"/>
    <n v="8.5581600000000008E-2"/>
    <n v="122.67"/>
    <n v="0.50136800000000004"/>
    <n v="123.76592959999999"/>
    <n v="95.857579999999999"/>
    <n v="32.698049999999995"/>
    <n v="0"/>
    <x v="1"/>
    <n v="0.20820000000000002"/>
    <n v="128.76383000000001"/>
    <n v="-1.9791332347983671E-2"/>
    <n v="8253.84"/>
    <n v="-1.1388299324942619E-2"/>
    <n v="4.1124403270348803E-3"/>
    <n v="6.9147947481663008E-4"/>
    <n v="0.99519608019814843"/>
    <n v="0.74444492680902696"/>
    <n v="0.25393815949711956"/>
    <n v="1.6169136938533127E-3"/>
    <x v="0"/>
    <n v="0.08"/>
    <x v="0"/>
    <m/>
    <m/>
    <x v="0"/>
    <n v="11870"/>
    <x v="0"/>
    <x v="0"/>
    <m/>
    <x v="0"/>
    <x v="0"/>
    <x v="0"/>
    <m/>
    <x v="0"/>
    <x v="0"/>
    <x v="0"/>
    <x v="0"/>
    <x v="0"/>
    <x v="0"/>
    <x v="0"/>
    <x v="0"/>
    <x v="0"/>
    <x v="0"/>
    <x v="0"/>
    <x v="0"/>
    <x v="0"/>
    <m/>
    <x v="0"/>
    <x v="0"/>
    <x v="0"/>
    <x v="0"/>
    <x v="0"/>
    <m/>
    <n v="20021111"/>
    <x v="0"/>
    <s v="BP AMERICA"/>
    <m/>
    <m/>
    <d v="2002-11-13T00:00:00"/>
  </r>
  <r>
    <x v="1"/>
    <s v="T19N R093W S34 fMESAVERDE/ALMOND"/>
    <n v="3638"/>
    <x v="0"/>
    <x v="2"/>
    <x v="28"/>
    <s v="C NW"/>
    <n v="34"/>
    <n v="19"/>
    <n v="93"/>
    <n v="41.58296"/>
    <n v="-107.86756"/>
    <s v="4900721868"/>
    <s v="4-34 ECHO SPRINGS FED."/>
    <x v="0"/>
    <s v="MESAVERDE/ALMOND"/>
    <m/>
    <m/>
    <m/>
    <x v="0"/>
    <s v="8862"/>
    <m/>
    <n v="9278"/>
    <m/>
    <x v="5"/>
    <d v="2000-03-30T00:00:00"/>
    <n v="7.72"/>
    <x v="1"/>
    <n v="256"/>
    <n v="165"/>
    <n v="2882"/>
    <m/>
    <x v="1"/>
    <n v="4200"/>
    <n v="1757"/>
    <m/>
    <x v="0"/>
    <n v="213"/>
    <n v="9719"/>
    <x v="0"/>
    <s v="ANADARKO PETROLEUM CORP"/>
    <n v="12.7744"/>
    <n v="13.57785"/>
    <n v="125.36699999999999"/>
    <n v="0"/>
    <n v="151.71924999999999"/>
    <n v="118.482"/>
    <n v="28.797229999999995"/>
    <n v="0"/>
    <x v="1"/>
    <n v="4.43466"/>
    <n v="151.71388999999999"/>
    <n v="1.7664517461724961E-5"/>
    <n v="9473"/>
    <n v="-1.2817840766986244E-2"/>
    <n v="8.4197621593832039E-2"/>
    <n v="8.9493258106667417E-2"/>
    <n v="0.82630912029950054"/>
    <n v="0.78095683921887449"/>
    <n v="0.18981274555678454"/>
    <n v="2.9230415224341031E-2"/>
    <x v="0"/>
    <n v="14"/>
    <x v="0"/>
    <m/>
    <m/>
    <x v="0"/>
    <m/>
    <x v="0"/>
    <x v="0"/>
    <m/>
    <x v="0"/>
    <x v="0"/>
    <x v="0"/>
    <m/>
    <x v="0"/>
    <x v="0"/>
    <x v="0"/>
    <x v="0"/>
    <x v="0"/>
    <x v="0"/>
    <x v="0"/>
    <x v="0"/>
    <x v="0"/>
    <x v="0"/>
    <x v="0"/>
    <x v="0"/>
    <x v="0"/>
    <m/>
    <x v="0"/>
    <x v="0"/>
    <x v="0"/>
    <x v="0"/>
    <x v="0"/>
    <s v="WELLHEAD"/>
    <n v="20000330"/>
    <x v="0"/>
    <s v="CHAMPION TECHNOLOGIES VERNAL UT"/>
    <m/>
    <m/>
    <d v="2000-04-18T00:00:00"/>
  </r>
  <r>
    <x v="1"/>
    <s v="T19N R093W S34 fMESAVERDE"/>
    <n v="3634"/>
    <x v="0"/>
    <x v="2"/>
    <x v="28"/>
    <s v="C SW"/>
    <n v="34"/>
    <n v="19"/>
    <n v="93"/>
    <n v="41.575839999999999"/>
    <n v="-107.86694"/>
    <s v="4900720442"/>
    <s v="1-34 ECHO SPRINGS"/>
    <x v="0"/>
    <s v="MESAVERDE"/>
    <m/>
    <m/>
    <m/>
    <x v="0"/>
    <s v="8822"/>
    <m/>
    <n v="9578"/>
    <n v="9524"/>
    <x v="5"/>
    <d v="2000-03-20T00:00:00"/>
    <n v="6.9"/>
    <x v="1"/>
    <n v="400"/>
    <n v="24"/>
    <n v="6264"/>
    <m/>
    <x v="1"/>
    <n v="8400"/>
    <n v="3367"/>
    <m/>
    <x v="0"/>
    <n v="108"/>
    <n v="18580"/>
    <x v="0"/>
    <s v="ANADARKO PETROLEUM CORP"/>
    <n v="19.96"/>
    <n v="1.97496"/>
    <n v="272.48399999999998"/>
    <n v="0"/>
    <n v="294.41895999999997"/>
    <n v="236.964"/>
    <n v="55.185129999999994"/>
    <n v="0"/>
    <x v="1"/>
    <n v="2.2485600000000003"/>
    <n v="294.39769000000001"/>
    <n v="3.6123299162750582E-5"/>
    <n v="18563"/>
    <n v="-4.5769054734404868E-4"/>
    <n v="6.7794546927276711E-2"/>
    <n v="6.7079919037822842E-3"/>
    <n v="0.92549746116894105"/>
    <n v="0.80491120701388652"/>
    <n v="0.18745096131698585"/>
    <n v="7.6378316691275679E-3"/>
    <x v="0"/>
    <n v="17"/>
    <x v="0"/>
    <m/>
    <m/>
    <x v="0"/>
    <m/>
    <x v="0"/>
    <x v="0"/>
    <m/>
    <x v="0"/>
    <x v="0"/>
    <x v="0"/>
    <m/>
    <x v="0"/>
    <x v="0"/>
    <x v="0"/>
    <x v="0"/>
    <x v="0"/>
    <x v="0"/>
    <x v="0"/>
    <x v="0"/>
    <x v="0"/>
    <x v="0"/>
    <x v="0"/>
    <x v="0"/>
    <x v="0"/>
    <m/>
    <x v="0"/>
    <x v="0"/>
    <x v="0"/>
    <x v="0"/>
    <x v="0"/>
    <s v="WELLHEAD"/>
    <n v="20000320"/>
    <x v="0"/>
    <s v="CHAMPION TECHNOLOGIES VERNAL UT"/>
    <m/>
    <m/>
    <d v="2000-03-27T00:00:00"/>
  </r>
  <r>
    <x v="1"/>
    <s v="T19N R093W S33 fMESAVERDE"/>
    <n v="3266"/>
    <x v="0"/>
    <x v="2"/>
    <x v="18"/>
    <s v="NW NW"/>
    <n v="33"/>
    <n v="19"/>
    <n v="93"/>
    <n v="41.583060000000003"/>
    <n v="-107.88694"/>
    <s v="4900721727"/>
    <s v="CHAMPLIN 222 G4"/>
    <x v="0"/>
    <s v="MESAVERDE"/>
    <m/>
    <m/>
    <m/>
    <x v="0"/>
    <s v="9123"/>
    <m/>
    <n v="9324"/>
    <m/>
    <x v="2"/>
    <d v="2002-11-12T00:00:00"/>
    <n v="5.26"/>
    <x v="1"/>
    <n v="44.9"/>
    <n v="8.2100000000000009"/>
    <n v="1520"/>
    <n v="6.56"/>
    <x v="1"/>
    <n v="1899"/>
    <n v="399"/>
    <m/>
    <x v="0"/>
    <n v="2"/>
    <n v="4848"/>
    <x v="0"/>
    <s v="BP AMERICA PRODUCTION COMPANY"/>
    <n v="2.24051"/>
    <n v="0.67560090000000006"/>
    <n v="66.12"/>
    <n v="0.16780479999999998"/>
    <n v="69.203915699999996"/>
    <n v="53.570789999999995"/>
    <n v="6.5396099999999997"/>
    <n v="0"/>
    <x v="1"/>
    <n v="4.1640000000000003E-2"/>
    <n v="60.15204"/>
    <n v="6.9976489687053486E-2"/>
    <n v="3879.67"/>
    <n v="-0.11094942865621638"/>
    <n v="3.2375480163761891E-2"/>
    <n v="9.7624663744280017E-3"/>
    <n v="0.95786205346180997"/>
    <n v="0.89058974558468829"/>
    <n v="0.108718008566293"/>
    <n v="6.9224584901858696E-4"/>
    <x v="0"/>
    <n v="8.67"/>
    <x v="0"/>
    <m/>
    <m/>
    <x v="0"/>
    <n v="5450"/>
    <x v="0"/>
    <x v="0"/>
    <m/>
    <x v="0"/>
    <x v="0"/>
    <x v="0"/>
    <m/>
    <x v="0"/>
    <x v="0"/>
    <x v="0"/>
    <x v="0"/>
    <x v="0"/>
    <x v="0"/>
    <x v="0"/>
    <x v="0"/>
    <x v="0"/>
    <x v="0"/>
    <x v="0"/>
    <x v="0"/>
    <x v="0"/>
    <m/>
    <x v="0"/>
    <x v="0"/>
    <x v="0"/>
    <x v="0"/>
    <x v="0"/>
    <m/>
    <n v="20021112"/>
    <x v="0"/>
    <s v="BP AMERICA"/>
    <m/>
    <m/>
    <d v="2002-11-14T00:00:00"/>
  </r>
  <r>
    <x v="1"/>
    <s v="T19N R093W S33 fMESAVERDE"/>
    <m/>
    <x v="1"/>
    <x v="3"/>
    <x v="18"/>
    <s v="C SW"/>
    <n v="33"/>
    <n v="19"/>
    <n v="93"/>
    <n v="41.575949999999999"/>
    <n v="-107.8862"/>
    <s v="4900720506"/>
    <s v="CHAMPLIN 222 G1"/>
    <x v="0"/>
    <s v="MESAVERDE"/>
    <m/>
    <m/>
    <m/>
    <x v="0"/>
    <n v="8924"/>
    <m/>
    <n v="9522"/>
    <n v="9080"/>
    <x v="2"/>
    <d v="2002-11-12T00:00:00"/>
    <n v="7.7"/>
    <x v="0"/>
    <n v="20.100000000000001"/>
    <n v="5.32"/>
    <n v="2330"/>
    <n v="18"/>
    <x v="1"/>
    <n v="3349"/>
    <n v="1186"/>
    <m/>
    <x v="0"/>
    <n v="14"/>
    <n v="8148"/>
    <x v="0"/>
    <s v="BP AMERICA PRODUCTION COMPANY"/>
    <n v="1.00299"/>
    <n v="0.43778280000000003"/>
    <n v="101.355"/>
    <n v="0.46043999999999996"/>
    <n v="103.2562128"/>
    <n v="94.475290000000001"/>
    <n v="19.43854"/>
    <n v="0"/>
    <x v="1"/>
    <n v="0.29148000000000002"/>
    <n v="114.20531000000001"/>
    <n v="-5.0349583958675427E-2"/>
    <n v="6922.42"/>
    <n v="-8.1323546390876952E-2"/>
    <n v="9.7136043711260351E-3"/>
    <n v="4.2397720013996098E-3"/>
    <n v="0.98604662362747431"/>
    <n v="0.82724078241195609"/>
    <n v="0.17020697198755466"/>
    <n v="2.5522456004891539E-3"/>
    <x v="0"/>
    <n v="17.100000000000001"/>
    <x v="0"/>
    <m/>
    <m/>
    <x v="0"/>
    <n v="9580"/>
    <x v="0"/>
    <x v="0"/>
    <m/>
    <x v="0"/>
    <x v="0"/>
    <x v="0"/>
    <m/>
    <x v="0"/>
    <x v="0"/>
    <x v="0"/>
    <x v="0"/>
    <x v="0"/>
    <x v="0"/>
    <x v="0"/>
    <x v="0"/>
    <x v="0"/>
    <x v="0"/>
    <x v="0"/>
    <x v="0"/>
    <x v="0"/>
    <m/>
    <x v="0"/>
    <x v="0"/>
    <x v="0"/>
    <x v="0"/>
    <x v="0"/>
    <m/>
    <n v="20021112"/>
    <x v="0"/>
    <s v="BP AMERICA"/>
    <m/>
    <m/>
    <d v="2002-11-14T00:00:00"/>
  </r>
  <r>
    <x v="1"/>
    <s v="T19N R093W S33 fMESAVERDE"/>
    <n v="5273"/>
    <x v="0"/>
    <x v="2"/>
    <x v="18"/>
    <s v="SE SE"/>
    <n v="33"/>
    <n v="19"/>
    <n v="93"/>
    <n v="41.572960000000002"/>
    <n v="-107.87264"/>
    <s v="4900722837"/>
    <s v="12 CHAMPLIN 222 G"/>
    <x v="0"/>
    <s v="MESAVERDE"/>
    <m/>
    <m/>
    <n v="299"/>
    <x v="0"/>
    <n v="8818"/>
    <n v="9117"/>
    <n v="9366"/>
    <n v="9360"/>
    <x v="2"/>
    <m/>
    <n v="7.88"/>
    <x v="1"/>
    <n v="143"/>
    <n v="10"/>
    <n v="3260"/>
    <n v="352"/>
    <x v="1"/>
    <n v="4850"/>
    <n v="1530"/>
    <n v="0"/>
    <x v="1"/>
    <n v="128"/>
    <n v="12500"/>
    <x v="0"/>
    <s v="BP AMERICA PRODUCTION COMPANY"/>
    <n v="7.1356999999999999"/>
    <n v="0.82289999999999996"/>
    <n v="141.81"/>
    <n v="9.0041599999999988"/>
    <n v="158.77276000000001"/>
    <n v="136.8185"/>
    <n v="25.076699999999999"/>
    <n v="0"/>
    <x v="1"/>
    <n v="2.6649600000000002"/>
    <n v="164.56016"/>
    <n v="-1.7899198139181099E-2"/>
    <n v="10273"/>
    <n v="-9.7791244017037718E-2"/>
    <n v="4.4942847878943468E-2"/>
    <n v="5.1828789774769927E-3"/>
    <n v="0.94987427314357964"/>
    <n v="0.83141934232441195"/>
    <n v="0.15238621547280945"/>
    <n v="1.619444220277861E-2"/>
    <x v="1"/>
    <n v="1.3"/>
    <x v="1"/>
    <n v="0"/>
    <n v="0"/>
    <x v="1"/>
    <n v="0"/>
    <x v="1"/>
    <x v="1"/>
    <n v="0"/>
    <x v="1"/>
    <x v="1"/>
    <x v="1"/>
    <n v="0"/>
    <x v="1"/>
    <x v="1"/>
    <x v="1"/>
    <x v="1"/>
    <x v="0"/>
    <x v="0"/>
    <x v="0"/>
    <x v="0"/>
    <x v="0"/>
    <x v="0"/>
    <x v="0"/>
    <x v="0"/>
    <x v="0"/>
    <m/>
    <x v="0"/>
    <x v="0"/>
    <x v="0"/>
    <x v="0"/>
    <x v="0"/>
    <m/>
    <m/>
    <x v="0"/>
    <s v="WYOMING ANALYTICAL LABS ROCK SPRINGS ID No BPW00889"/>
    <m/>
    <s v="8818-9117"/>
    <d v="2006-03-03T00:00:00"/>
  </r>
  <r>
    <x v="1"/>
    <s v="T19N R093W S29 fMESAVERDE"/>
    <m/>
    <x v="1"/>
    <x v="3"/>
    <x v="15"/>
    <s v="SW NW"/>
    <n v="29"/>
    <n v="19"/>
    <n v="93"/>
    <n v="41.5976"/>
    <n v="-107.90556100000001"/>
    <s v="4900721916"/>
    <s v="CHAMPLIN 337 G4"/>
    <x v="0"/>
    <s v="MESAVERDE"/>
    <m/>
    <m/>
    <m/>
    <x v="0"/>
    <n v="9162"/>
    <m/>
    <n v="9576"/>
    <m/>
    <x v="2"/>
    <d v="2002-11-12T00:00:00"/>
    <n v="7.19"/>
    <x v="0"/>
    <n v="15.4"/>
    <n v="1.64"/>
    <n v="2420"/>
    <n v="89.8"/>
    <x v="1"/>
    <n v="2949"/>
    <n v="1671"/>
    <m/>
    <x v="0"/>
    <n v="2"/>
    <n v="6946"/>
    <x v="0"/>
    <s v="BP AMERICA PRODUCTION COMPANY"/>
    <n v="0.76846000000000003"/>
    <n v="0.13495560000000001"/>
    <n v="105.27"/>
    <n v="2.2970839999999999"/>
    <n v="108.4704996"/>
    <n v="83.191289999999995"/>
    <n v="27.387689999999996"/>
    <n v="0"/>
    <x v="1"/>
    <n v="4.1640000000000003E-2"/>
    <n v="110.62061999999999"/>
    <n v="-9.8138181224575374E-3"/>
    <n v="7148.84"/>
    <n v="1.4391082126508718E-2"/>
    <n v="7.0845068736089794E-3"/>
    <n v="1.244168695614637E-3"/>
    <n v="0.99167132443077632"/>
    <n v="0.75204143675925883"/>
    <n v="0.24758214155733352"/>
    <n v="3.7642168340766856E-4"/>
    <x v="0"/>
    <n v="0.13"/>
    <x v="0"/>
    <m/>
    <m/>
    <x v="0"/>
    <n v="9760"/>
    <x v="0"/>
    <x v="0"/>
    <m/>
    <x v="0"/>
    <x v="0"/>
    <x v="0"/>
    <m/>
    <x v="0"/>
    <x v="0"/>
    <x v="0"/>
    <x v="0"/>
    <x v="0"/>
    <x v="0"/>
    <x v="0"/>
    <x v="0"/>
    <x v="0"/>
    <x v="0"/>
    <x v="0"/>
    <x v="0"/>
    <x v="0"/>
    <m/>
    <x v="0"/>
    <x v="0"/>
    <x v="0"/>
    <x v="0"/>
    <x v="0"/>
    <m/>
    <n v="20021112"/>
    <x v="0"/>
    <s v="BP AMERICA"/>
    <m/>
    <m/>
    <d v="2002-11-14T00:00:00"/>
  </r>
  <r>
    <x v="1"/>
    <s v="T19N R093W S29 fMESAVERDE"/>
    <m/>
    <x v="1"/>
    <x v="3"/>
    <x v="15"/>
    <s v="NE SE"/>
    <n v="29"/>
    <n v="19"/>
    <n v="93"/>
    <n v="41.592790000000001"/>
    <n v="-107.89555799999999"/>
    <s v="4900721915"/>
    <s v="CHAMPLIN 337 G3"/>
    <x v="0"/>
    <s v="MESAVERDE"/>
    <m/>
    <m/>
    <m/>
    <x v="0"/>
    <n v="9082"/>
    <m/>
    <n v="9436"/>
    <n v="9426"/>
    <x v="2"/>
    <d v="2002-11-12T00:00:00"/>
    <n v="6.49"/>
    <x v="0"/>
    <n v="17.2"/>
    <n v="0.98"/>
    <n v="1700"/>
    <n v="52.3"/>
    <x v="1"/>
    <n v="2350"/>
    <n v="593"/>
    <m/>
    <x v="0"/>
    <n v="3"/>
    <n v="5188"/>
    <x v="0"/>
    <s v="BP AMERICA PRODUCTION COMPANY"/>
    <n v="0.85827999999999993"/>
    <n v="8.0644199999999999E-2"/>
    <n v="73.95"/>
    <n v="1.3378339999999997"/>
    <n v="76.226758199999992"/>
    <n v="66.293499999999995"/>
    <n v="9.7192699999999999"/>
    <n v="0"/>
    <x v="1"/>
    <n v="6.2460000000000002E-2"/>
    <n v="76.075229999999991"/>
    <n v="9.9491938214895455E-4"/>
    <n v="4716.4799999999996"/>
    <n v="-4.7606739576434146E-2"/>
    <n v="1.1259563180531533E-2"/>
    <n v="1.0579513271233409E-3"/>
    <n v="0.98768248549234505"/>
    <n v="0.87142030329714415"/>
    <n v="0.12775866730866275"/>
    <n v="8.2102939419309031E-4"/>
    <x v="0"/>
    <n v="0.13"/>
    <x v="0"/>
    <m/>
    <m/>
    <x v="0"/>
    <n v="6620"/>
    <x v="0"/>
    <x v="0"/>
    <m/>
    <x v="0"/>
    <x v="0"/>
    <x v="0"/>
    <m/>
    <x v="0"/>
    <x v="0"/>
    <x v="0"/>
    <x v="0"/>
    <x v="0"/>
    <x v="0"/>
    <x v="0"/>
    <x v="0"/>
    <x v="0"/>
    <x v="0"/>
    <x v="0"/>
    <x v="0"/>
    <x v="0"/>
    <m/>
    <x v="0"/>
    <x v="0"/>
    <x v="0"/>
    <x v="0"/>
    <x v="0"/>
    <m/>
    <n v="20021112"/>
    <x v="0"/>
    <s v="BP AMERICA"/>
    <m/>
    <m/>
    <d v="2002-11-14T00:00:00"/>
  </r>
  <r>
    <x v="1"/>
    <s v="T19N R093W S28 fMESAVERDE/ALMOND"/>
    <n v="3635"/>
    <x v="0"/>
    <x v="2"/>
    <x v="28"/>
    <s v="C NW"/>
    <n v="28"/>
    <n v="19"/>
    <n v="93"/>
    <n v="41.597499999999997"/>
    <n v="-107.88638"/>
    <s v="4900721658"/>
    <s v="1-28 ECHO SPRINGS"/>
    <x v="0"/>
    <s v="MESAVERDE/ALMOND"/>
    <m/>
    <m/>
    <m/>
    <x v="0"/>
    <s v="9050"/>
    <m/>
    <n v="9438"/>
    <n v="9392"/>
    <x v="5"/>
    <d v="2000-03-30T00:00:00"/>
    <n v="7.26"/>
    <x v="1"/>
    <n v="240"/>
    <n v="219"/>
    <n v="3170"/>
    <m/>
    <x v="1"/>
    <n v="3800"/>
    <n v="3392"/>
    <m/>
    <x v="0"/>
    <n v="245"/>
    <n v="11076"/>
    <x v="0"/>
    <s v="ANADARKO PETROLEUM CORP"/>
    <n v="11.975999999999999"/>
    <n v="18.021509999999999"/>
    <n v="137.89500000000001"/>
    <n v="0"/>
    <n v="167.89250999999999"/>
    <n v="107.19799999999999"/>
    <n v="55.594879999999996"/>
    <n v="0"/>
    <x v="1"/>
    <n v="5.1009000000000002"/>
    <n v="167.89377999999999"/>
    <n v="-3.7821675209110274E-6"/>
    <n v="11066"/>
    <n v="-4.5163038569234938E-4"/>
    <n v="7.1331353614285706E-2"/>
    <n v="0.1073395710148118"/>
    <n v="0.82132907537090249"/>
    <n v="0.63848702435551807"/>
    <n v="0.33113126644715485"/>
    <n v="3.0381709197327026E-2"/>
    <x v="0"/>
    <n v="10"/>
    <x v="0"/>
    <m/>
    <m/>
    <x v="0"/>
    <m/>
    <x v="0"/>
    <x v="0"/>
    <m/>
    <x v="0"/>
    <x v="0"/>
    <x v="0"/>
    <m/>
    <x v="0"/>
    <x v="0"/>
    <x v="0"/>
    <x v="0"/>
    <x v="0"/>
    <x v="0"/>
    <x v="0"/>
    <x v="0"/>
    <x v="0"/>
    <x v="0"/>
    <x v="0"/>
    <x v="0"/>
    <x v="0"/>
    <m/>
    <x v="0"/>
    <x v="0"/>
    <x v="0"/>
    <x v="0"/>
    <x v="0"/>
    <s v="WELLHEAD"/>
    <n v="20000330"/>
    <x v="0"/>
    <s v="CHAMPION TECHNOLOGIES VERNAL UT"/>
    <m/>
    <m/>
    <d v="2000-04-18T00:00:00"/>
  </r>
  <r>
    <x v="1"/>
    <s v="T19N R093W S28 fMESAVERDE/ALMOND"/>
    <n v="3778"/>
    <x v="0"/>
    <x v="2"/>
    <x v="28"/>
    <s v="NW SW"/>
    <n v="28"/>
    <n v="19"/>
    <n v="93"/>
    <n v="41.590600000000002"/>
    <n v="-107.88682"/>
    <s v="4900721028"/>
    <s v="AMOCO FED. 1A"/>
    <x v="0"/>
    <s v="MESAVERDE/ALMOND"/>
    <m/>
    <m/>
    <m/>
    <x v="0"/>
    <s v="8996"/>
    <m/>
    <n v="9180"/>
    <n v="9087"/>
    <x v="5"/>
    <d v="2003-03-05T00:00:00"/>
    <n v="6.98"/>
    <x v="1"/>
    <n v="136"/>
    <n v="68"/>
    <n v="1425"/>
    <m/>
    <x v="1"/>
    <n v="1800"/>
    <n v="1200"/>
    <m/>
    <x v="0"/>
    <n v="188"/>
    <n v="4824"/>
    <x v="0"/>
    <s v="ANADARKO PETROLEUM"/>
    <n v="6.7864000000000004"/>
    <n v="5.59572"/>
    <n v="61.987499999999997"/>
    <n v="0"/>
    <n v="74.369619999999998"/>
    <n v="50.777999999999999"/>
    <n v="19.667999999999999"/>
    <n v="0"/>
    <x v="1"/>
    <n v="3.9141600000000003"/>
    <n v="74.360159999999993"/>
    <n v="6.3605284698224141E-5"/>
    <n v="4817"/>
    <n v="-7.2606576081319361E-4"/>
    <n v="9.1252315125450428E-2"/>
    <n v="7.5242014145023198E-2"/>
    <n v="0.83350567072952642"/>
    <n v="0.68286566354886813"/>
    <n v="0.26449647230452439"/>
    <n v="5.2637864146607545E-2"/>
    <x v="0"/>
    <n v="7"/>
    <x v="0"/>
    <m/>
    <m/>
    <x v="0"/>
    <m/>
    <x v="0"/>
    <x v="0"/>
    <m/>
    <x v="0"/>
    <x v="0"/>
    <x v="0"/>
    <m/>
    <x v="0"/>
    <x v="0"/>
    <x v="0"/>
    <x v="0"/>
    <x v="0"/>
    <x v="0"/>
    <x v="0"/>
    <x v="0"/>
    <x v="0"/>
    <x v="0"/>
    <x v="0"/>
    <x v="0"/>
    <x v="0"/>
    <m/>
    <x v="0"/>
    <x v="0"/>
    <x v="0"/>
    <x v="0"/>
    <x v="0"/>
    <s v="WELLHEAD"/>
    <n v="20030305"/>
    <x v="0"/>
    <s v="CHAMPION TECHNOLOGIES VERNAL UT"/>
    <m/>
    <m/>
    <d v="2003-03-18T00:00:00"/>
  </r>
  <r>
    <x v="1"/>
    <s v="T19N R093W S28 fMESAVERDE/ALMOND"/>
    <n v="3636"/>
    <x v="0"/>
    <x v="2"/>
    <x v="15"/>
    <s v="SE SE"/>
    <n v="28"/>
    <n v="19"/>
    <n v="93"/>
    <n v="41.58972"/>
    <n v="-107.87639"/>
    <s v="4900721815"/>
    <s v="3-28 ECHO SPRINGS"/>
    <x v="0"/>
    <s v="MESAVERDE/ALMOND"/>
    <m/>
    <m/>
    <m/>
    <x v="0"/>
    <s v="8944"/>
    <m/>
    <n v="9438"/>
    <m/>
    <x v="5"/>
    <d v="2000-03-20T00:00:00"/>
    <n v="6.9"/>
    <x v="1"/>
    <n v="25"/>
    <n v="185"/>
    <n v="3567"/>
    <m/>
    <x v="1"/>
    <n v="4400"/>
    <n v="2428"/>
    <m/>
    <x v="0"/>
    <n v="370"/>
    <n v="10987"/>
    <x v="0"/>
    <s v="ANADARKO PETROLEUM CORP"/>
    <n v="1.2475000000000001"/>
    <n v="15.223650000000001"/>
    <n v="155.16449999999998"/>
    <n v="0"/>
    <n v="171.63564999999997"/>
    <n v="124.124"/>
    <n v="39.794919999999998"/>
    <n v="0"/>
    <x v="1"/>
    <n v="7.7034000000000002"/>
    <n v="171.62231999999997"/>
    <n v="3.8833766918787908E-5"/>
    <n v="10975"/>
    <n v="-5.4639832437847191E-4"/>
    <n v="7.2683035255204868E-3"/>
    <n v="8.8697482137306577E-2"/>
    <n v="0.90403421433717301"/>
    <n v="0.72323926165314634"/>
    <n v="0.23187496824422374"/>
    <n v="4.4885770102630014E-2"/>
    <x v="0"/>
    <n v="12"/>
    <x v="0"/>
    <m/>
    <m/>
    <x v="0"/>
    <m/>
    <x v="0"/>
    <x v="0"/>
    <m/>
    <x v="0"/>
    <x v="0"/>
    <x v="0"/>
    <m/>
    <x v="0"/>
    <x v="0"/>
    <x v="0"/>
    <x v="0"/>
    <x v="0"/>
    <x v="0"/>
    <x v="0"/>
    <x v="0"/>
    <x v="0"/>
    <x v="0"/>
    <x v="0"/>
    <x v="0"/>
    <x v="0"/>
    <m/>
    <x v="0"/>
    <x v="0"/>
    <x v="0"/>
    <x v="0"/>
    <x v="0"/>
    <s v="WELLHEAD"/>
    <n v="20000320"/>
    <x v="0"/>
    <s v="CHAMPION TECHNOLOGIES VERNAL UT"/>
    <m/>
    <m/>
    <d v="2000-03-27T00:00:00"/>
  </r>
  <r>
    <x v="1"/>
    <s v="T19N R093W S27 fMESAVERDE"/>
    <m/>
    <x v="1"/>
    <x v="3"/>
    <x v="15"/>
    <s v="NW SE"/>
    <n v="27"/>
    <n v="19"/>
    <n v="93"/>
    <n v="41.590829999999997"/>
    <n v="-107.85778000000001"/>
    <s v="4900721861"/>
    <s v="CHAMPLIN 222 D3"/>
    <x v="0"/>
    <s v="MESAVERDE"/>
    <m/>
    <m/>
    <m/>
    <x v="0"/>
    <n v="8896"/>
    <m/>
    <n v="9279"/>
    <n v="9263"/>
    <x v="2"/>
    <d v="2002-11-11T00:00:00"/>
    <n v="7.17"/>
    <x v="0"/>
    <n v="16.7"/>
    <n v="2.21"/>
    <n v="2830"/>
    <n v="20.399999999999999"/>
    <x v="1"/>
    <n v="3949"/>
    <n v="1510"/>
    <m/>
    <x v="0"/>
    <n v="8"/>
    <n v="9057"/>
    <x v="0"/>
    <s v="BP AMERICA PRODUCTION COMPANY"/>
    <n v="0.83333000000000002"/>
    <n v="0.18186089999999999"/>
    <n v="123.105"/>
    <n v="0.52183199999999996"/>
    <n v="124.64202289999999"/>
    <n v="111.40128999999999"/>
    <n v="24.748899999999999"/>
    <n v="0"/>
    <x v="1"/>
    <n v="0.16656000000000001"/>
    <n v="136.31674999999998"/>
    <n v="-4.473782187990967E-2"/>
    <n v="8336.31"/>
    <n v="-4.1434896520558803E-2"/>
    <n v="6.6857868687559639E-3"/>
    <n v="1.459065696854957E-3"/>
    <n v="0.99185514743438918"/>
    <n v="0.81722378211041569"/>
    <n v="0.18155435777334775"/>
    <n v="1.2218601162366329E-3"/>
    <x v="0"/>
    <m/>
    <x v="0"/>
    <m/>
    <m/>
    <x v="0"/>
    <n v="13360"/>
    <x v="0"/>
    <x v="0"/>
    <m/>
    <x v="0"/>
    <x v="0"/>
    <x v="0"/>
    <m/>
    <x v="0"/>
    <x v="0"/>
    <x v="0"/>
    <x v="0"/>
    <x v="0"/>
    <x v="0"/>
    <x v="0"/>
    <x v="0"/>
    <x v="0"/>
    <x v="0"/>
    <x v="0"/>
    <x v="0"/>
    <x v="0"/>
    <m/>
    <x v="0"/>
    <x v="0"/>
    <x v="0"/>
    <x v="0"/>
    <x v="0"/>
    <m/>
    <n v="20021111"/>
    <x v="0"/>
    <s v="BP AMERICA"/>
    <m/>
    <m/>
    <d v="2002-11-13T00:00:00"/>
  </r>
  <r>
    <x v="1"/>
    <s v="T19N R093W S27 fMESAVERDE"/>
    <m/>
    <x v="1"/>
    <x v="3"/>
    <x v="15"/>
    <s v="NW SE"/>
    <n v="27"/>
    <n v="19"/>
    <n v="93"/>
    <n v="41.593290000000003"/>
    <n v="-107.86227"/>
    <s v="4900722067"/>
    <s v="CHAMPLIN 222 D5"/>
    <x v="0"/>
    <s v="MESAVERDE"/>
    <m/>
    <m/>
    <m/>
    <x v="0"/>
    <m/>
    <n v="8938"/>
    <n v="9467"/>
    <n v="9352"/>
    <x v="2"/>
    <d v="2002-11-11T00:00:00"/>
    <n v="6.37"/>
    <x v="0"/>
    <n v="37.9"/>
    <n v="6.11"/>
    <n v="2900"/>
    <n v="22.2"/>
    <x v="1"/>
    <n v="4448"/>
    <n v="1671"/>
    <m/>
    <x v="0"/>
    <n v="24"/>
    <n v="9978"/>
    <x v="0"/>
    <s v="BP AMERICA PRODUCTION COMPANY"/>
    <n v="1.8912099999999998"/>
    <n v="0.50279190000000007"/>
    <n v="126.15"/>
    <n v="0.56787599999999994"/>
    <n v="129.1118779"/>
    <n v="125.47807999999999"/>
    <n v="27.387689999999996"/>
    <n v="0"/>
    <x v="1"/>
    <n v="0.49968000000000001"/>
    <n v="153.36545000000001"/>
    <n v="-8.586024329919334E-2"/>
    <n v="9109.2099999999991"/>
    <n v="-4.5516867053906826E-2"/>
    <n v="1.4647838996384081E-2"/>
    <n v="3.8942342732356779E-3"/>
    <n v="0.98145792673038024"/>
    <n v="0.81816393457587733"/>
    <n v="0.17857796524575772"/>
    <n v="3.2581001783648141E-3"/>
    <x v="0"/>
    <n v="43.8"/>
    <x v="0"/>
    <m/>
    <m/>
    <x v="0"/>
    <n v="14780"/>
    <x v="0"/>
    <x v="0"/>
    <m/>
    <x v="0"/>
    <x v="0"/>
    <x v="0"/>
    <m/>
    <x v="0"/>
    <x v="0"/>
    <x v="0"/>
    <x v="0"/>
    <x v="0"/>
    <x v="0"/>
    <x v="0"/>
    <x v="0"/>
    <x v="0"/>
    <x v="0"/>
    <x v="0"/>
    <x v="0"/>
    <x v="0"/>
    <m/>
    <x v="0"/>
    <x v="0"/>
    <x v="0"/>
    <x v="0"/>
    <x v="0"/>
    <m/>
    <n v="20021111"/>
    <x v="0"/>
    <s v="BP AMERICA"/>
    <m/>
    <m/>
    <d v="2002-11-13T00:00:00"/>
  </r>
  <r>
    <x v="1"/>
    <s v="T19N R093W S25 fMESAVERDE"/>
    <n v="5229"/>
    <x v="0"/>
    <x v="2"/>
    <x v="15"/>
    <s v="SE NE"/>
    <n v="25"/>
    <n v="19"/>
    <n v="93"/>
    <n v="41.59543"/>
    <n v="-107.81477"/>
    <s v="4900722793"/>
    <s v="13 CHAMPLIN 242 H"/>
    <x v="0"/>
    <s v="MESAVERDE"/>
    <m/>
    <m/>
    <n v="390"/>
    <x v="0"/>
    <n v="8977"/>
    <n v="9367"/>
    <n v="9545"/>
    <n v="9532"/>
    <x v="2"/>
    <m/>
    <n v="7.72"/>
    <x v="1"/>
    <n v="33"/>
    <n v="0"/>
    <n v="5020"/>
    <n v="47"/>
    <x v="1"/>
    <n v="5670"/>
    <n v="5190"/>
    <n v="0"/>
    <x v="1"/>
    <n v="28"/>
    <n v="14000"/>
    <x v="0"/>
    <s v="BP AMERICA PRODUCTION COMPANY"/>
    <n v="1.6467000000000001"/>
    <n v="0"/>
    <n v="218.37"/>
    <n v="1.2022599999999999"/>
    <n v="221.21895999999998"/>
    <n v="159.95069999999998"/>
    <n v="85.064099999999996"/>
    <n v="0"/>
    <x v="1"/>
    <n v="0.58296000000000003"/>
    <n v="245.59775999999999"/>
    <n v="-5.222349362293624E-2"/>
    <n v="15988"/>
    <n v="6.6293183940242764E-2"/>
    <n v="7.4437561771378011E-3"/>
    <n v="0"/>
    <n v="0.99255624382286212"/>
    <n v="0.65127100507757074"/>
    <n v="0.346355357638441"/>
    <n v="2.3736372839882579E-3"/>
    <x v="1"/>
    <n v="0"/>
    <x v="1"/>
    <n v="0"/>
    <n v="0"/>
    <x v="1"/>
    <n v="0"/>
    <x v="1"/>
    <x v="1"/>
    <n v="0"/>
    <x v="1"/>
    <x v="1"/>
    <x v="1"/>
    <n v="0"/>
    <x v="1"/>
    <x v="1"/>
    <x v="1"/>
    <x v="1"/>
    <x v="0"/>
    <x v="0"/>
    <x v="0"/>
    <x v="0"/>
    <x v="0"/>
    <x v="0"/>
    <x v="0"/>
    <x v="0"/>
    <x v="0"/>
    <m/>
    <x v="0"/>
    <x v="0"/>
    <x v="0"/>
    <x v="0"/>
    <x v="0"/>
    <m/>
    <m/>
    <x v="0"/>
    <s v="WYOMING ANALYTICAL LABS ROCK SPRINGS ID No BP W00838"/>
    <m/>
    <s v="8977-9367"/>
    <d v="2005-12-30T00:00:00"/>
  </r>
  <r>
    <x v="1"/>
    <s v="T19N R093W S25 fMESAVERDE"/>
    <n v="3303"/>
    <x v="0"/>
    <x v="2"/>
    <x v="15"/>
    <s v="SW NE"/>
    <n v="25"/>
    <n v="19"/>
    <n v="93"/>
    <n v="41.5974"/>
    <n v="-107.82252"/>
    <s v="4900721354"/>
    <s v="CHAMPLIN 242 H2"/>
    <x v="0"/>
    <s v="MESAVERDE"/>
    <m/>
    <m/>
    <m/>
    <x v="0"/>
    <s v="8968"/>
    <m/>
    <n v="9491"/>
    <n v="9336"/>
    <x v="2"/>
    <d v="2002-11-11T00:00:00"/>
    <n v="6.56"/>
    <x v="1"/>
    <n v="10.6"/>
    <m/>
    <n v="2860"/>
    <n v="16.899999999999999"/>
    <x v="1"/>
    <n v="3599"/>
    <n v="1914"/>
    <m/>
    <x v="0"/>
    <n v="19"/>
    <n v="9132"/>
    <x v="0"/>
    <s v="BP AMERICA PRODUCTION CO"/>
    <n v="0.52893999999999997"/>
    <n v="0"/>
    <n v="124.41"/>
    <n v="0.43230199999999996"/>
    <n v="125.371242"/>
    <n v="101.52779"/>
    <n v="31.370459999999998"/>
    <n v="0"/>
    <x v="1"/>
    <n v="0.39558000000000004"/>
    <n v="133.29382999999999"/>
    <n v="-3.0628750680339208E-2"/>
    <n v="8419.5"/>
    <n v="-4.0594820955473891E-2"/>
    <n v="4.2189898701011511E-3"/>
    <n v="0"/>
    <n v="0.99578101012989884"/>
    <n v="0.76168409295464024"/>
    <n v="0.23534817778137218"/>
    <n v="2.9677292639876886E-3"/>
    <x v="0"/>
    <n v="0.05"/>
    <x v="0"/>
    <m/>
    <m/>
    <x v="0"/>
    <n v="13170"/>
    <x v="0"/>
    <x v="0"/>
    <m/>
    <x v="0"/>
    <x v="0"/>
    <x v="0"/>
    <m/>
    <x v="0"/>
    <x v="0"/>
    <x v="0"/>
    <x v="0"/>
    <x v="0"/>
    <x v="0"/>
    <x v="0"/>
    <x v="0"/>
    <x v="0"/>
    <x v="0"/>
    <x v="0"/>
    <x v="0"/>
    <x v="0"/>
    <m/>
    <x v="0"/>
    <x v="0"/>
    <x v="0"/>
    <x v="0"/>
    <x v="0"/>
    <m/>
    <n v="20021111"/>
    <x v="0"/>
    <s v="BP AMERICA"/>
    <m/>
    <m/>
    <d v="2002-11-13T00:00:00"/>
  </r>
  <r>
    <x v="1"/>
    <s v="T19N R093W S25 fMESAVERDE"/>
    <m/>
    <x v="1"/>
    <x v="3"/>
    <x v="15"/>
    <s v="C NW"/>
    <n v="25"/>
    <n v="19"/>
    <n v="93"/>
    <n v="41.597119999999997"/>
    <n v="-107.82875"/>
    <s v="4900721887"/>
    <s v="CHAMPLIN 242 H3"/>
    <x v="0"/>
    <s v="MESAVERDE"/>
    <m/>
    <m/>
    <m/>
    <x v="0"/>
    <n v="8944"/>
    <m/>
    <n v="9337"/>
    <m/>
    <x v="2"/>
    <d v="2002-11-11T00:00:00"/>
    <n v="6.68"/>
    <x v="0"/>
    <n v="19.8"/>
    <n v="1.49"/>
    <n v="2830"/>
    <n v="92.4"/>
    <x v="1"/>
    <n v="4498"/>
    <n v="1321"/>
    <m/>
    <x v="0"/>
    <n v="12"/>
    <n v="9562"/>
    <x v="0"/>
    <s v="BP AMERICA PRODUCTION COMPANY"/>
    <n v="0.98802000000000001"/>
    <n v="0.1226121"/>
    <n v="123.105"/>
    <n v="2.3635920000000001"/>
    <n v="126.57922409999999"/>
    <n v="126.88857999999999"/>
    <n v="21.651189999999996"/>
    <n v="0"/>
    <x v="1"/>
    <n v="0.24984000000000001"/>
    <n v="148.78960999999998"/>
    <n v="-8.0656861451264703E-2"/>
    <n v="8774.69"/>
    <n v="-4.2936320568215933E-2"/>
    <n v="7.8055463447891374E-3"/>
    <n v="9.68658963363009E-4"/>
    <n v="0.99122579469184779"/>
    <n v="0.85280538069828937"/>
    <n v="0.14551546979658056"/>
    <n v="1.6791495051300964E-3"/>
    <x v="0"/>
    <n v="0.18"/>
    <x v="0"/>
    <m/>
    <m/>
    <x v="0"/>
    <n v="12880"/>
    <x v="0"/>
    <x v="0"/>
    <m/>
    <x v="0"/>
    <x v="0"/>
    <x v="0"/>
    <m/>
    <x v="0"/>
    <x v="0"/>
    <x v="0"/>
    <x v="0"/>
    <x v="0"/>
    <x v="0"/>
    <x v="0"/>
    <x v="0"/>
    <x v="0"/>
    <x v="0"/>
    <x v="0"/>
    <x v="0"/>
    <x v="0"/>
    <m/>
    <x v="0"/>
    <x v="0"/>
    <x v="0"/>
    <x v="0"/>
    <x v="0"/>
    <m/>
    <n v="20021111"/>
    <x v="0"/>
    <s v="BP AMERICA"/>
    <m/>
    <m/>
    <d v="2002-11-13T00:00:00"/>
  </r>
  <r>
    <x v="1"/>
    <s v="T19N R093W S25 fMESAVERDE"/>
    <n v="5279"/>
    <x v="0"/>
    <x v="2"/>
    <x v="15"/>
    <s v="SW SW"/>
    <n v="25"/>
    <n v="19"/>
    <n v="93"/>
    <n v="41.587479999999999"/>
    <n v="-107.83224"/>
    <s v="4900722723"/>
    <s v="10 CHAMPLIN 242 H"/>
    <x v="0"/>
    <s v="MESAVERDE"/>
    <m/>
    <m/>
    <n v="384"/>
    <x v="0"/>
    <n v="8864"/>
    <n v="9248"/>
    <n v="9434"/>
    <n v="9395"/>
    <x v="2"/>
    <m/>
    <n v="7.73"/>
    <x v="1"/>
    <n v="8.3000000000000007"/>
    <n v="3.5"/>
    <n v="1550"/>
    <n v="727"/>
    <x v="1"/>
    <n v="1560"/>
    <n v="2640"/>
    <n v="0"/>
    <x v="1"/>
    <n v="171"/>
    <n v="6400"/>
    <x v="0"/>
    <s v="BP AMERICA PRODUCTION COMPANY"/>
    <n v="0.41417000000000004"/>
    <n v="0.28801500000000002"/>
    <n v="67.424999999999997"/>
    <n v="18.59666"/>
    <n v="86.723844999999997"/>
    <n v="44.007599999999996"/>
    <n v="43.269599999999997"/>
    <n v="0"/>
    <x v="1"/>
    <n v="3.5602200000000002"/>
    <n v="90.837419999999995"/>
    <n v="-2.316707419267371E-2"/>
    <n v="6659.8"/>
    <n v="1.9893107091992237E-2"/>
    <n v="4.7757338249935768E-3"/>
    <n v="3.3210589313700288E-3"/>
    <n v="0.99190320724363634"/>
    <n v="0.48446554294474675"/>
    <n v="0.47634113782623944"/>
    <n v="3.9193319229013777E-2"/>
    <x v="1"/>
    <n v="29"/>
    <x v="1"/>
    <n v="0"/>
    <n v="0"/>
    <x v="1"/>
    <n v="0"/>
    <x v="1"/>
    <x v="1"/>
    <n v="0"/>
    <x v="1"/>
    <x v="1"/>
    <x v="1"/>
    <n v="0"/>
    <x v="1"/>
    <x v="1"/>
    <x v="1"/>
    <x v="1"/>
    <x v="0"/>
    <x v="0"/>
    <x v="0"/>
    <x v="0"/>
    <x v="0"/>
    <x v="0"/>
    <x v="0"/>
    <x v="0"/>
    <x v="0"/>
    <m/>
    <x v="0"/>
    <x v="0"/>
    <x v="0"/>
    <x v="0"/>
    <x v="0"/>
    <m/>
    <m/>
    <x v="0"/>
    <s v="WYOMING ANALYTICAL LABS ROCK SPRINGS ID No BPW00895"/>
    <m/>
    <s v="8864-9248"/>
    <d v="2006-03-03T00:00:00"/>
  </r>
  <r>
    <x v="1"/>
    <s v="T19N R093W S23 fMESAVERDE"/>
    <m/>
    <x v="1"/>
    <x v="3"/>
    <x v="15"/>
    <s v="NE NW"/>
    <n v="23"/>
    <n v="19"/>
    <n v="93"/>
    <n v="41.611939999999997"/>
    <n v="-107.8475"/>
    <s v="4900721879"/>
    <s v="CHAMPLIN 242 J4"/>
    <x v="0"/>
    <s v="MESAVERDE"/>
    <m/>
    <m/>
    <m/>
    <x v="0"/>
    <n v="9091"/>
    <m/>
    <n v="9428"/>
    <n v="9393"/>
    <x v="2"/>
    <d v="2002-11-11T00:00:00"/>
    <n v="6.71"/>
    <x v="0"/>
    <n v="18.100000000000001"/>
    <n v="2.99"/>
    <n v="2700"/>
    <n v="15.2"/>
    <x v="1"/>
    <n v="3798"/>
    <n v="1240"/>
    <m/>
    <x v="0"/>
    <n v="6"/>
    <n v="8340"/>
    <x v="0"/>
    <s v="BP AMERICA PRODUCTION COMPANY"/>
    <n v="0.90319000000000005"/>
    <n v="0.24604710000000002"/>
    <n v="117.45"/>
    <n v="0.38881599999999994"/>
    <n v="118.98805309999999"/>
    <n v="107.14157999999999"/>
    <n v="20.323599999999999"/>
    <n v="0"/>
    <x v="1"/>
    <n v="0.12492"/>
    <n v="127.59009999999999"/>
    <n v="-3.4885681443608825E-2"/>
    <n v="7780.29"/>
    <n v="-3.4720839389365828E-2"/>
    <n v="7.5905939837585265E-3"/>
    <n v="2.067830287072745E-3"/>
    <n v="0.99034157572916881"/>
    <n v="0.8397327065344411"/>
    <n v="0.15928822063780812"/>
    <n v="9.790728277507424E-4"/>
    <x v="0"/>
    <n v="45"/>
    <x v="0"/>
    <m/>
    <m/>
    <x v="0"/>
    <n v="12730"/>
    <x v="0"/>
    <x v="0"/>
    <m/>
    <x v="0"/>
    <x v="0"/>
    <x v="0"/>
    <m/>
    <x v="0"/>
    <x v="0"/>
    <x v="0"/>
    <x v="0"/>
    <x v="0"/>
    <x v="0"/>
    <x v="0"/>
    <x v="0"/>
    <x v="0"/>
    <x v="0"/>
    <x v="0"/>
    <x v="0"/>
    <x v="0"/>
    <m/>
    <x v="0"/>
    <x v="0"/>
    <x v="0"/>
    <x v="0"/>
    <x v="0"/>
    <m/>
    <n v="20021111"/>
    <x v="0"/>
    <s v="BP AMERICA"/>
    <m/>
    <m/>
    <d v="2002-11-13T00:00:00"/>
  </r>
  <r>
    <x v="1"/>
    <s v="T19N R093W S21 fMESAVERDE/ALMOND"/>
    <n v="3261"/>
    <x v="0"/>
    <x v="2"/>
    <x v="15"/>
    <s v="C NW"/>
    <n v="21"/>
    <n v="19"/>
    <n v="93"/>
    <n v="41.611939999999997"/>
    <n v="-107.88639000000001"/>
    <s v="4900721865"/>
    <s v="CHAMPLIN 222 E4"/>
    <x v="0"/>
    <s v="MESAVERDE/ALMOND"/>
    <m/>
    <m/>
    <m/>
    <x v="0"/>
    <s v="9133"/>
    <m/>
    <n v="9515"/>
    <n v="9481"/>
    <x v="2"/>
    <d v="2002-11-12T00:00:00"/>
    <n v="4.8"/>
    <x v="1"/>
    <n v="13.4"/>
    <m/>
    <n v="2430"/>
    <n v="11.2"/>
    <x v="1"/>
    <n v="2749"/>
    <n v="1806"/>
    <m/>
    <x v="0"/>
    <n v="26"/>
    <n v="7012"/>
    <x v="0"/>
    <s v="BP AMERICA PRODUCTION COMPANY"/>
    <n v="0.66866000000000003"/>
    <n v="0"/>
    <n v="105.705"/>
    <n v="0.28649599999999997"/>
    <n v="106.660156"/>
    <n v="77.549289999999999"/>
    <n v="29.600339999999996"/>
    <n v="0"/>
    <x v="1"/>
    <n v="0.54132000000000002"/>
    <n v="107.69095"/>
    <n v="-4.8089045082883785E-3"/>
    <n v="7035.6"/>
    <n v="1.6800022779692163E-3"/>
    <n v="6.2690701483691814E-3"/>
    <n v="0"/>
    <n v="0.99373092985163081"/>
    <n v="0.72010962852495963"/>
    <n v="0.27486376524675465"/>
    <n v="5.0266062282856641E-3"/>
    <x v="0"/>
    <n v="7.0000000000000007E-2"/>
    <x v="0"/>
    <m/>
    <m/>
    <x v="0"/>
    <n v="8430"/>
    <x v="0"/>
    <x v="0"/>
    <m/>
    <x v="0"/>
    <x v="0"/>
    <x v="0"/>
    <m/>
    <x v="0"/>
    <x v="0"/>
    <x v="0"/>
    <x v="0"/>
    <x v="0"/>
    <x v="0"/>
    <x v="0"/>
    <x v="0"/>
    <x v="0"/>
    <x v="0"/>
    <x v="0"/>
    <x v="0"/>
    <x v="0"/>
    <m/>
    <x v="0"/>
    <x v="0"/>
    <x v="0"/>
    <x v="0"/>
    <x v="0"/>
    <m/>
    <n v="20021112"/>
    <x v="0"/>
    <s v="BP AMERICA"/>
    <m/>
    <m/>
    <d v="2002-11-14T00:00:00"/>
  </r>
  <r>
    <x v="1"/>
    <s v="T19N R093W S21 fMESAVERDE"/>
    <n v="5272"/>
    <x v="0"/>
    <x v="2"/>
    <x v="15"/>
    <s v="SW NW"/>
    <n v="21"/>
    <n v="19"/>
    <n v="93"/>
    <n v="41.609879999999997"/>
    <n v="-107.89042999999999"/>
    <s v="4900722720"/>
    <s v="9 CHAMPLIN 222 E"/>
    <x v="0"/>
    <s v="MESAVERDE"/>
    <m/>
    <m/>
    <n v="432"/>
    <x v="0"/>
    <n v="9144"/>
    <n v="9576"/>
    <n v="9710"/>
    <n v="9704"/>
    <x v="2"/>
    <m/>
    <n v="7.82"/>
    <x v="1"/>
    <n v="19"/>
    <n v="0"/>
    <n v="3500"/>
    <n v="42"/>
    <x v="1"/>
    <n v="4200"/>
    <n v="3990"/>
    <n v="0"/>
    <x v="1"/>
    <n v="49"/>
    <n v="10900"/>
    <x v="0"/>
    <s v="BP AMERICA PRODUCTION COMPANY"/>
    <n v="0.94809999999999994"/>
    <n v="0"/>
    <n v="152.25"/>
    <n v="1.07436"/>
    <n v="154.27246000000002"/>
    <n v="118.482"/>
    <n v="65.39609999999999"/>
    <n v="0"/>
    <x v="1"/>
    <n v="1.0201800000000001"/>
    <n v="184.89828"/>
    <n v="-9.0296173543743696E-2"/>
    <n v="11800"/>
    <n v="3.9647577092511016E-2"/>
    <n v="6.1456205469206868E-3"/>
    <n v="0"/>
    <n v="0.9938543794530792"/>
    <n v="0.64079557689774069"/>
    <n v="0.35368690287438037"/>
    <n v="5.5175202278788102E-3"/>
    <x v="1"/>
    <n v="0"/>
    <x v="1"/>
    <n v="0"/>
    <n v="0"/>
    <x v="1"/>
    <n v="0"/>
    <x v="1"/>
    <x v="1"/>
    <n v="0"/>
    <x v="1"/>
    <x v="1"/>
    <x v="1"/>
    <n v="0"/>
    <x v="1"/>
    <x v="1"/>
    <x v="1"/>
    <x v="1"/>
    <x v="0"/>
    <x v="0"/>
    <x v="0"/>
    <x v="0"/>
    <x v="0"/>
    <x v="0"/>
    <x v="0"/>
    <x v="0"/>
    <x v="0"/>
    <m/>
    <x v="0"/>
    <x v="0"/>
    <x v="0"/>
    <x v="0"/>
    <x v="0"/>
    <m/>
    <m/>
    <x v="0"/>
    <s v="WYOMING ANALYTICAL LABS ROCK SPRINGS ID No BPW00888"/>
    <m/>
    <s v="9144-9576"/>
    <d v="2005-12-16T00:00:00"/>
  </r>
  <r>
    <x v="1"/>
    <s v="T19N R093W S21 fMESAVERDE"/>
    <n v="5271"/>
    <x v="0"/>
    <x v="2"/>
    <x v="15"/>
    <s v="SW SE"/>
    <n v="21"/>
    <n v="19"/>
    <n v="93"/>
    <n v="41.601909999999997"/>
    <n v="-107.88146"/>
    <s v="4900722718"/>
    <s v="11 CHAMPLIN 222 E"/>
    <x v="0"/>
    <s v="MESAVERDE"/>
    <m/>
    <m/>
    <n v="248"/>
    <x v="0"/>
    <n v="9132"/>
    <n v="9380"/>
    <n v="9832"/>
    <n v="9584"/>
    <x v="2"/>
    <m/>
    <n v="8.51"/>
    <x v="1"/>
    <n v="36"/>
    <n v="13.5"/>
    <n v="2820"/>
    <n v="66"/>
    <x v="1"/>
    <n v="2400"/>
    <n v="3030"/>
    <n v="100"/>
    <x v="1"/>
    <n v="54"/>
    <n v="8140"/>
    <x v="0"/>
    <s v="BP AMERICA PRODUCTION COMPANY"/>
    <n v="1.7964"/>
    <n v="1.1109150000000001"/>
    <n v="122.67"/>
    <n v="1.68828"/>
    <n v="127.26559499999999"/>
    <n v="67.703999999999994"/>
    <n v="49.661699999999996"/>
    <n v="3.3329999999999997"/>
    <x v="1"/>
    <n v="1.1242800000000002"/>
    <n v="121.82297999999999"/>
    <n v="2.1850118978760883E-2"/>
    <n v="8519.5"/>
    <n v="2.2779795311984152E-2"/>
    <n v="1.4115362443400356E-2"/>
    <n v="8.7291070300657466E-3"/>
    <n v="0.97715553052653392"/>
    <n v="0.55575721427927638"/>
    <n v="0.40765461491748112"/>
    <n v="9.2288006745525376E-3"/>
    <x v="1"/>
    <n v="9.6"/>
    <x v="1"/>
    <n v="0"/>
    <n v="0"/>
    <x v="1"/>
    <n v="0"/>
    <x v="1"/>
    <x v="1"/>
    <n v="0"/>
    <x v="1"/>
    <x v="1"/>
    <x v="1"/>
    <n v="0"/>
    <x v="1"/>
    <x v="1"/>
    <x v="1"/>
    <x v="1"/>
    <x v="0"/>
    <x v="0"/>
    <x v="0"/>
    <x v="0"/>
    <x v="0"/>
    <x v="0"/>
    <x v="0"/>
    <x v="0"/>
    <x v="0"/>
    <m/>
    <x v="0"/>
    <x v="0"/>
    <x v="0"/>
    <x v="0"/>
    <x v="0"/>
    <m/>
    <m/>
    <x v="0"/>
    <s v="WYOMING ANALYTICAL LABS ROCK SPRINGS ID No BPW00886"/>
    <m/>
    <s v="9132-9380"/>
    <d v="2005-12-16T00:00:00"/>
  </r>
  <r>
    <x v="1"/>
    <s v="T19N R093W S21 fMESAVERDE"/>
    <m/>
    <x v="1"/>
    <x v="3"/>
    <x v="15"/>
    <s v="NE SE"/>
    <n v="21"/>
    <n v="19"/>
    <n v="93"/>
    <n v="41.60528"/>
    <n v="-107.87667"/>
    <s v="4900721866"/>
    <s v="CHAMPLIN 222 E3"/>
    <x v="0"/>
    <s v="MESAVERDE"/>
    <m/>
    <m/>
    <m/>
    <x v="0"/>
    <n v="9124"/>
    <m/>
    <n v="9492"/>
    <n v="9476"/>
    <x v="2"/>
    <d v="2002-11-12T00:00:00"/>
    <n v="7.46"/>
    <x v="0"/>
    <n v="10.4"/>
    <n v="1.58"/>
    <n v="2590"/>
    <n v="9.31"/>
    <x v="1"/>
    <n v="3149"/>
    <n v="1887"/>
    <m/>
    <x v="0"/>
    <n v="15"/>
    <n v="8530"/>
    <x v="0"/>
    <s v="BP AMERICA PRODUCTION COMPANY"/>
    <n v="0.51895999999999998"/>
    <n v="0.1300182"/>
    <n v="112.66500000000001"/>
    <n v="0.23814979999999999"/>
    <n v="113.552128"/>
    <n v="88.833289999999991"/>
    <n v="30.927929999999996"/>
    <n v="0"/>
    <x v="1"/>
    <n v="0.31230000000000002"/>
    <n v="120.07351999999997"/>
    <n v="-2.7913853020110097E-2"/>
    <n v="7662.29"/>
    <n v="-5.3587849525916345E-2"/>
    <n v="4.5702357951407126E-3"/>
    <n v="1.1450089248877836E-3"/>
    <n v="0.99428475527997151"/>
    <n v="0.73982415107011112"/>
    <n v="0.25757494241861156"/>
    <n v="2.600906511277425E-3"/>
    <x v="0"/>
    <n v="8.42"/>
    <x v="0"/>
    <m/>
    <m/>
    <x v="0"/>
    <n v="10200"/>
    <x v="0"/>
    <x v="0"/>
    <m/>
    <x v="0"/>
    <x v="0"/>
    <x v="0"/>
    <m/>
    <x v="0"/>
    <x v="0"/>
    <x v="0"/>
    <x v="0"/>
    <x v="0"/>
    <x v="0"/>
    <x v="0"/>
    <x v="0"/>
    <x v="0"/>
    <x v="0"/>
    <x v="0"/>
    <x v="0"/>
    <x v="0"/>
    <m/>
    <x v="0"/>
    <x v="0"/>
    <x v="0"/>
    <x v="0"/>
    <x v="0"/>
    <m/>
    <n v="20021112"/>
    <x v="0"/>
    <s v="BP AMERICA"/>
    <m/>
    <m/>
    <d v="2002-11-14T00:00:00"/>
  </r>
  <r>
    <x v="1"/>
    <s v="T19N R093W S20 fMESAVERDE"/>
    <n v="5983"/>
    <x v="0"/>
    <x v="2"/>
    <x v="15"/>
    <s v="NW SE"/>
    <n v="20"/>
    <n v="19"/>
    <n v="93"/>
    <n v="41.604979999999998"/>
    <n v="-107.89608"/>
    <s v="4900722846"/>
    <s v="USA W-4"/>
    <x v="0"/>
    <s v="MESAVERDE"/>
    <m/>
    <m/>
    <n v="272"/>
    <x v="0"/>
    <n v="9160"/>
    <n v="9432"/>
    <n v="9700"/>
    <n v="9646"/>
    <x v="2"/>
    <m/>
    <n v="7.54"/>
    <x v="1"/>
    <n v="12.1"/>
    <n v="0"/>
    <n v="2630"/>
    <n v="88"/>
    <x v="1"/>
    <n v="2440"/>
    <n v="3810"/>
    <n v="0"/>
    <x v="1"/>
    <n v="75"/>
    <n v="10100"/>
    <x v="0"/>
    <s v="BP AMERICA PRODUCTION COMPANY"/>
    <n v="0.60378999999999994"/>
    <n v="0"/>
    <n v="114.405"/>
    <n v="2.2510399999999997"/>
    <n v="117.25982999999999"/>
    <n v="68.832399999999993"/>
    <n v="62.445899999999995"/>
    <n v="0"/>
    <x v="1"/>
    <n v="1.5615000000000001"/>
    <n v="132.8398"/>
    <n v="-6.2295054175010189E-2"/>
    <n v="9055.1"/>
    <n v="-5.4549441141001596E-2"/>
    <n v="5.1491631874274416E-3"/>
    <n v="0"/>
    <n v="0.99485083681257258"/>
    <n v="0.51816097284097085"/>
    <n v="0.47008426691398209"/>
    <n v="1.1754760245047043E-2"/>
    <x v="1"/>
    <n v="3.7"/>
    <x v="1"/>
    <n v="0"/>
    <n v="0"/>
    <x v="1"/>
    <n v="16800"/>
    <x v="2"/>
    <x v="1"/>
    <n v="0"/>
    <x v="1"/>
    <x v="1"/>
    <x v="1"/>
    <n v="2"/>
    <x v="1"/>
    <x v="1"/>
    <x v="1"/>
    <x v="1"/>
    <x v="0"/>
    <x v="0"/>
    <x v="0"/>
    <x v="0"/>
    <x v="0"/>
    <x v="0"/>
    <x v="0"/>
    <x v="0"/>
    <x v="0"/>
    <m/>
    <x v="0"/>
    <x v="0"/>
    <x v="0"/>
    <x v="0"/>
    <x v="0"/>
    <m/>
    <m/>
    <x v="0"/>
    <s v="WYOMING ANALYTICAL LABS ROCK SPRINGS ID No D7078"/>
    <m/>
    <s v="9160-9432"/>
    <d v="2007-05-14T00:00:00"/>
  </r>
  <r>
    <x v="1"/>
    <s v="T19N R093W S20 fLEWIS"/>
    <m/>
    <x v="1"/>
    <x v="3"/>
    <x v="15"/>
    <s v=" C SW"/>
    <n v="20"/>
    <n v="19"/>
    <n v="93"/>
    <n v="41.604937999999997"/>
    <n v="-107.90610599999999"/>
    <s v="4900720508"/>
    <s v="1 W USA"/>
    <x v="0"/>
    <s v="LEWIS"/>
    <m/>
    <m/>
    <m/>
    <x v="0"/>
    <m/>
    <m/>
    <n v="9793"/>
    <m/>
    <x v="2"/>
    <d v="1980-10-27T00:00:00"/>
    <n v="7.9"/>
    <x v="0"/>
    <n v="59"/>
    <n v="250"/>
    <n v="1585"/>
    <n v="42"/>
    <x v="1"/>
    <n v="96"/>
    <n v="464"/>
    <n v="0"/>
    <x v="1"/>
    <n v="4000"/>
    <n v="6260"/>
    <x v="0"/>
    <s v="AMOCO PRODUCTION COMPANY"/>
    <n v="2.9441000000000002"/>
    <n v="20.572500000000002"/>
    <n v="68.947500000000005"/>
    <n v="1.07436"/>
    <n v="93.538459999999986"/>
    <n v="2.7081599999999999"/>
    <n v="7.6049599999999993"/>
    <n v="0"/>
    <x v="1"/>
    <n v="83.28"/>
    <n v="93.593119999999999"/>
    <n v="-2.9209393732480956E-4"/>
    <n v="6496"/>
    <n v="1.8501097522734399E-2"/>
    <n v="3.1474753807150563E-2"/>
    <n v="0.21993627006474134"/>
    <n v="0.74858897612810815"/>
    <n v="2.8935460213314824E-2"/>
    <n v="8.1255545279396602E-2"/>
    <n v="0.88980899450728856"/>
    <x v="1"/>
    <n v="0"/>
    <x v="1"/>
    <n v="4404"/>
    <n v="1.5"/>
    <x v="0"/>
    <n v="1.4"/>
    <x v="0"/>
    <x v="1"/>
    <m/>
    <x v="1"/>
    <x v="1"/>
    <x v="1"/>
    <n v="0"/>
    <x v="1"/>
    <x v="1"/>
    <x v="1"/>
    <x v="1"/>
    <x v="0"/>
    <x v="0"/>
    <x v="0"/>
    <x v="0"/>
    <x v="0"/>
    <x v="0"/>
    <x v="0"/>
    <x v="0"/>
    <x v="0"/>
    <m/>
    <x v="0"/>
    <x v="0"/>
    <x v="0"/>
    <x v="0"/>
    <x v="0"/>
    <m/>
    <n v="19801027"/>
    <x v="1"/>
    <m/>
    <m/>
    <m/>
    <m/>
  </r>
  <r>
    <x v="1"/>
    <s v="T19N R093W S19 fMESAVERDE"/>
    <n v="3378"/>
    <x v="0"/>
    <x v="2"/>
    <x v="15"/>
    <s v="NW SW"/>
    <n v="19"/>
    <n v="19"/>
    <n v="93"/>
    <n v="41.605170000000001"/>
    <n v="-107.9247"/>
    <s v="4900720485"/>
    <s v="CHAMPLIN 337 F1"/>
    <x v="0"/>
    <s v="MESAVERDE"/>
    <m/>
    <m/>
    <m/>
    <x v="0"/>
    <s v="9304"/>
    <m/>
    <n v="9910"/>
    <n v="9747"/>
    <x v="2"/>
    <d v="2002-11-12T00:00:00"/>
    <n v="6.88"/>
    <x v="1"/>
    <n v="3.69"/>
    <m/>
    <n v="256"/>
    <n v="3.24"/>
    <x v="1"/>
    <n v="320"/>
    <n v="216"/>
    <m/>
    <x v="0"/>
    <n v="19"/>
    <n v="964"/>
    <x v="0"/>
    <s v="BP AMERICA PRODUCTION COMPANY"/>
    <n v="0.18413099999999999"/>
    <n v="0"/>
    <n v="11.135999999999999"/>
    <n v="8.28792E-2"/>
    <n v="11.403010200000001"/>
    <n v="9.0272000000000006"/>
    <n v="3.5402399999999998"/>
    <n v="0"/>
    <x v="1"/>
    <n v="0.39558000000000004"/>
    <n v="12.963020000000002"/>
    <n v="-6.4023962344099905E-2"/>
    <n v="817.93"/>
    <n v="-8.1972917005718474E-2"/>
    <n v="1.6147578294720809E-2"/>
    <n v="0"/>
    <n v="0.98385242170527909"/>
    <n v="0.69638093592388184"/>
    <n v="0.27310302691811006"/>
    <n v="3.0516037158007932E-2"/>
    <x v="0"/>
    <n v="0.48"/>
    <x v="0"/>
    <m/>
    <m/>
    <x v="0"/>
    <n v="754"/>
    <x v="0"/>
    <x v="0"/>
    <m/>
    <x v="0"/>
    <x v="0"/>
    <x v="0"/>
    <m/>
    <x v="0"/>
    <x v="0"/>
    <x v="0"/>
    <x v="0"/>
    <x v="0"/>
    <x v="0"/>
    <x v="0"/>
    <x v="0"/>
    <x v="0"/>
    <x v="0"/>
    <x v="0"/>
    <x v="0"/>
    <x v="0"/>
    <m/>
    <x v="0"/>
    <x v="0"/>
    <x v="0"/>
    <x v="0"/>
    <x v="0"/>
    <m/>
    <n v="20021112"/>
    <x v="0"/>
    <s v="BP AMERICA"/>
    <m/>
    <m/>
    <d v="2002-11-14T00:00:00"/>
  </r>
  <r>
    <x v="1"/>
    <s v="T19N R093W S15 fMESAVERDE/ALMOND"/>
    <m/>
    <x v="1"/>
    <x v="3"/>
    <x v="15"/>
    <s v="NE NE"/>
    <n v="15"/>
    <n v="19"/>
    <n v="93"/>
    <n v="41.626441"/>
    <n v="-107.857032"/>
    <s v="4900721264"/>
    <s v="CHAMPLIN 222 C2"/>
    <x v="0"/>
    <s v="MESAVERDE/ALMOND"/>
    <m/>
    <m/>
    <m/>
    <x v="0"/>
    <n v="9158"/>
    <m/>
    <n v="9760"/>
    <n v="9620"/>
    <x v="2"/>
    <d v="2002-11-12T00:00:00"/>
    <n v="7.89"/>
    <x v="0"/>
    <n v="4.87"/>
    <n v="1.59"/>
    <n v="1360"/>
    <n v="13.2"/>
    <x v="1"/>
    <n v="800"/>
    <n v="1914"/>
    <m/>
    <x v="0"/>
    <n v="16"/>
    <n v="4400"/>
    <x v="0"/>
    <s v="BP AMERICA PRODUCTION COMPANY"/>
    <n v="0.24301300000000001"/>
    <n v="0.13084110000000002"/>
    <n v="59.16"/>
    <n v="0.33765599999999996"/>
    <n v="59.871510100000002"/>
    <n v="22.567999999999998"/>
    <n v="31.370459999999998"/>
    <n v="0"/>
    <x v="1"/>
    <n v="0.33312000000000003"/>
    <n v="54.271579999999993"/>
    <n v="4.9060614138744164E-2"/>
    <n v="4109.66"/>
    <n v="-3.4118871964332317E-2"/>
    <n v="4.0589088131251262E-3"/>
    <n v="2.1853649554097352E-3"/>
    <n v="0.99375572623146513"/>
    <n v="0.41583458598404544"/>
    <n v="0.57802739481695575"/>
    <n v="6.1380191989988146E-3"/>
    <x v="0"/>
    <n v="7.96"/>
    <x v="0"/>
    <m/>
    <m/>
    <x v="0"/>
    <n v="3960"/>
    <x v="0"/>
    <x v="0"/>
    <m/>
    <x v="0"/>
    <x v="0"/>
    <x v="0"/>
    <m/>
    <x v="0"/>
    <x v="0"/>
    <x v="0"/>
    <x v="0"/>
    <x v="0"/>
    <x v="0"/>
    <x v="0"/>
    <x v="0"/>
    <x v="0"/>
    <x v="0"/>
    <x v="0"/>
    <x v="0"/>
    <x v="0"/>
    <m/>
    <x v="0"/>
    <x v="0"/>
    <x v="0"/>
    <x v="0"/>
    <x v="0"/>
    <m/>
    <n v="20021112"/>
    <x v="0"/>
    <s v="BP AMERICA"/>
    <m/>
    <m/>
    <d v="2002-11-14T00:00:00"/>
  </r>
  <r>
    <x v="1"/>
    <s v="T19N R093W S15 fMESAVERDE"/>
    <n v="3255"/>
    <x v="0"/>
    <x v="2"/>
    <x v="15"/>
    <s v="SW NE"/>
    <n v="15"/>
    <n v="19"/>
    <n v="93"/>
    <n v="41.624699999999997"/>
    <n v="-107.860664"/>
    <s v="4900722054"/>
    <s v="CHAMPLIN 222 C5"/>
    <x v="0"/>
    <s v="MESAVERDE"/>
    <m/>
    <m/>
    <m/>
    <x v="0"/>
    <s v="9105"/>
    <m/>
    <n v="9417"/>
    <n v="9324"/>
    <x v="2"/>
    <d v="2002-11-12T00:00:00"/>
    <n v="7.22"/>
    <x v="1"/>
    <n v="6.44"/>
    <n v="0.71"/>
    <n v="1160"/>
    <n v="40.799999999999997"/>
    <x v="1"/>
    <n v="1500"/>
    <n v="665"/>
    <m/>
    <x v="0"/>
    <n v="19"/>
    <n v="3708"/>
    <x v="0"/>
    <s v="BP AMERICA PRODUCTION COMPANY"/>
    <n v="0.32135600000000003"/>
    <n v="5.8425899999999996E-2"/>
    <n v="50.46"/>
    <n v="1.0436639999999999"/>
    <n v="51.883445899999991"/>
    <n v="42.314999999999998"/>
    <n v="10.899349999999998"/>
    <n v="0"/>
    <x v="1"/>
    <n v="0.39558000000000004"/>
    <n v="53.609929999999999"/>
    <n v="-1.6365805769990603E-2"/>
    <n v="3391.95"/>
    <n v="-4.4514397988718257E-2"/>
    <n v="6.1938060286007351E-3"/>
    <n v="1.1260990666003548E-3"/>
    <n v="0.99268009490479892"/>
    <n v="0.78931272620576076"/>
    <n v="0.20330841692947554"/>
    <n v="7.3788568647636743E-3"/>
    <x v="0"/>
    <n v="0.15"/>
    <x v="0"/>
    <m/>
    <m/>
    <x v="0"/>
    <n v="5210"/>
    <x v="0"/>
    <x v="0"/>
    <m/>
    <x v="0"/>
    <x v="0"/>
    <x v="0"/>
    <m/>
    <x v="0"/>
    <x v="0"/>
    <x v="0"/>
    <x v="0"/>
    <x v="0"/>
    <x v="0"/>
    <x v="0"/>
    <x v="0"/>
    <x v="0"/>
    <x v="0"/>
    <x v="0"/>
    <x v="0"/>
    <x v="0"/>
    <m/>
    <x v="0"/>
    <x v="0"/>
    <x v="0"/>
    <x v="0"/>
    <x v="0"/>
    <m/>
    <n v="20021112"/>
    <x v="0"/>
    <s v="BP AMERICA"/>
    <m/>
    <m/>
    <d v="2002-11-14T00:00:00"/>
  </r>
  <r>
    <x v="1"/>
    <s v="T19N R093W S15 fMESAVERDE"/>
    <n v="3254"/>
    <x v="0"/>
    <x v="2"/>
    <x v="15"/>
    <s v="SW SE"/>
    <n v="15"/>
    <n v="19"/>
    <n v="93"/>
    <n v="41.61889"/>
    <n v="-107.85805999999999"/>
    <s v="4900721863"/>
    <s v="CHAMPLIN 222 C3"/>
    <x v="0"/>
    <s v="MESAVERDE"/>
    <m/>
    <m/>
    <m/>
    <x v="0"/>
    <s v="9084"/>
    <m/>
    <n v="9449"/>
    <n v="9414"/>
    <x v="2"/>
    <d v="2002-11-14T00:00:00"/>
    <n v="6.8"/>
    <x v="1"/>
    <n v="84.9"/>
    <n v="5.09"/>
    <n v="1550"/>
    <n v="7.76"/>
    <x v="1"/>
    <n v="2490"/>
    <n v="324"/>
    <m/>
    <x v="0"/>
    <n v="6"/>
    <n v="7794"/>
    <x v="0"/>
    <s v="BP AMERICA PRODUCTION COMPANY"/>
    <n v="4.23651"/>
    <n v="0.41885610000000001"/>
    <n v="67.424999999999997"/>
    <n v="0.19850079999999998"/>
    <n v="72.278866899999997"/>
    <n v="70.242899999999992"/>
    <n v="5.3103599999999993"/>
    <n v="0"/>
    <x v="1"/>
    <n v="0.12492"/>
    <n v="75.678179999999998"/>
    <n v="-2.2974999644981429E-2"/>
    <n v="4467.75"/>
    <n v="-0.27127041409260505"/>
    <n v="5.8613398102398864E-2"/>
    <n v="5.7950009174811794E-3"/>
    <n v="0.93559160098012006"/>
    <n v="0.92817903390382794"/>
    <n v="7.017029215026048E-2"/>
    <n v="1.65067394591149E-3"/>
    <x v="0"/>
    <n v="1740"/>
    <x v="0"/>
    <m/>
    <m/>
    <x v="0"/>
    <n v="9190"/>
    <x v="0"/>
    <x v="0"/>
    <m/>
    <x v="0"/>
    <x v="0"/>
    <x v="0"/>
    <m/>
    <x v="0"/>
    <x v="0"/>
    <x v="0"/>
    <x v="0"/>
    <x v="0"/>
    <x v="0"/>
    <x v="0"/>
    <x v="0"/>
    <x v="0"/>
    <x v="0"/>
    <x v="0"/>
    <x v="0"/>
    <x v="0"/>
    <m/>
    <x v="0"/>
    <x v="0"/>
    <x v="0"/>
    <x v="0"/>
    <x v="0"/>
    <m/>
    <n v="20021114"/>
    <x v="0"/>
    <s v="BP AMERICA"/>
    <m/>
    <m/>
    <d v="2002-11-16T00:00:00"/>
  </r>
  <r>
    <x v="1"/>
    <s v="T19N R093W S15 fMESAVERDE"/>
    <m/>
    <x v="1"/>
    <x v="3"/>
    <x v="15"/>
    <s v="SW NE"/>
    <n v="15"/>
    <n v="19"/>
    <n v="93"/>
    <n v="41.624699999999997"/>
    <n v="-107.860664"/>
    <s v="4900722054"/>
    <s v="CHAMPLIN 222 C5"/>
    <x v="0"/>
    <s v="MESAVERDE"/>
    <m/>
    <m/>
    <m/>
    <x v="0"/>
    <m/>
    <n v="9105"/>
    <n v="9417"/>
    <n v="9324"/>
    <x v="2"/>
    <d v="2002-11-12T00:00:00"/>
    <n v="7.22"/>
    <x v="0"/>
    <n v="6.44"/>
    <n v="0.71"/>
    <n v="1160"/>
    <n v="40.799999999999997"/>
    <x v="1"/>
    <n v="1500"/>
    <n v="665"/>
    <m/>
    <x v="0"/>
    <n v="19"/>
    <n v="3708"/>
    <x v="0"/>
    <s v="BP AMERICA PRODUCTION COMPANY"/>
    <n v="0.32135600000000003"/>
    <n v="5.8425899999999996E-2"/>
    <n v="50.46"/>
    <n v="1.0436639999999999"/>
    <n v="51.883445899999991"/>
    <n v="42.314999999999998"/>
    <n v="10.899349999999998"/>
    <n v="0"/>
    <x v="1"/>
    <n v="0.39558000000000004"/>
    <n v="53.609929999999999"/>
    <n v="-1.6365805769990603E-2"/>
    <n v="3391.95"/>
    <n v="-4.4514397988718257E-2"/>
    <n v="6.1938060286007351E-3"/>
    <n v="1.1260990666003548E-3"/>
    <n v="0.99268009490479892"/>
    <n v="0.78931272620576076"/>
    <n v="0.20330841692947554"/>
    <n v="7.3788568647636743E-3"/>
    <x v="0"/>
    <n v="0.15"/>
    <x v="0"/>
    <m/>
    <m/>
    <x v="0"/>
    <n v="5210"/>
    <x v="0"/>
    <x v="0"/>
    <m/>
    <x v="0"/>
    <x v="0"/>
    <x v="0"/>
    <m/>
    <x v="0"/>
    <x v="0"/>
    <x v="0"/>
    <x v="0"/>
    <x v="0"/>
    <x v="0"/>
    <x v="0"/>
    <x v="0"/>
    <x v="0"/>
    <x v="0"/>
    <x v="0"/>
    <x v="0"/>
    <x v="0"/>
    <m/>
    <x v="0"/>
    <x v="0"/>
    <x v="0"/>
    <x v="0"/>
    <x v="0"/>
    <m/>
    <n v="20021112"/>
    <x v="0"/>
    <s v="BP AMERICA"/>
    <m/>
    <m/>
    <d v="2002-11-14T00:00:00"/>
  </r>
  <r>
    <x v="1"/>
    <s v="T19N R093W S13 fMESAVERDE"/>
    <n v="5278"/>
    <x v="0"/>
    <x v="2"/>
    <x v="15"/>
    <s v="NE NE"/>
    <n v="13"/>
    <n v="19"/>
    <n v="93"/>
    <n v="41.628830000000001"/>
    <n v="-107.815422"/>
    <s v="4900722726"/>
    <s v="6 CHAMPLIN 242 E"/>
    <x v="0"/>
    <s v="MESAVERDE"/>
    <m/>
    <m/>
    <n v="344"/>
    <x v="0"/>
    <n v="9308"/>
    <n v="9652"/>
    <n v="9849"/>
    <n v="9742"/>
    <x v="2"/>
    <m/>
    <n v="7.52"/>
    <x v="1"/>
    <n v="25"/>
    <n v="3"/>
    <n v="5300"/>
    <n v="62"/>
    <x v="1"/>
    <n v="6520"/>
    <n v="5690"/>
    <n v="0"/>
    <x v="1"/>
    <n v="48"/>
    <n v="20900"/>
    <x v="0"/>
    <s v="BP AMERICA PRODUCTION COMPANY"/>
    <n v="1.2475000000000001"/>
    <n v="0.24687000000000001"/>
    <n v="230.55"/>
    <n v="1.5859599999999998"/>
    <n v="233.63032999999999"/>
    <n v="183.92919999999998"/>
    <n v="93.259099999999989"/>
    <n v="0"/>
    <x v="1"/>
    <n v="0.99936000000000003"/>
    <n v="278.18765999999999"/>
    <n v="-8.7056982893469623E-2"/>
    <n v="17648"/>
    <n v="-8.43623534294905E-2"/>
    <n v="5.3396320589026271E-3"/>
    <n v="1.0566693117284901E-3"/>
    <n v="0.99360369862936881"/>
    <n v="0.66116951413301361"/>
    <n v="0.33523809071904914"/>
    <n v="3.5923951479371876E-3"/>
    <x v="1"/>
    <n v="3"/>
    <x v="1"/>
    <n v="0"/>
    <n v="0"/>
    <x v="1"/>
    <n v="0"/>
    <x v="1"/>
    <x v="1"/>
    <n v="0"/>
    <x v="1"/>
    <x v="1"/>
    <x v="1"/>
    <n v="0"/>
    <x v="1"/>
    <x v="1"/>
    <x v="1"/>
    <x v="1"/>
    <x v="0"/>
    <x v="0"/>
    <x v="0"/>
    <x v="0"/>
    <x v="0"/>
    <x v="0"/>
    <x v="0"/>
    <x v="0"/>
    <x v="0"/>
    <m/>
    <x v="0"/>
    <x v="0"/>
    <x v="0"/>
    <x v="0"/>
    <x v="0"/>
    <m/>
    <m/>
    <x v="0"/>
    <s v="WYOMING ANALYTICAL LABS ROCK SPRINGS ID No BPW00894"/>
    <m/>
    <s v="9308-9652"/>
    <d v="2006-02-05T00:00:00"/>
  </r>
  <r>
    <x v="1"/>
    <s v="T19N R093W S12 fMESAVERDE/ALMOND"/>
    <n v="3637"/>
    <x v="0"/>
    <x v="2"/>
    <x v="15"/>
    <s v="NE NW"/>
    <n v="12"/>
    <n v="19"/>
    <n v="93"/>
    <n v="41.640830000000001"/>
    <n v="-107.82971999999999"/>
    <s v="4900721817"/>
    <s v="4-12 ECHO SPRINGS"/>
    <x v="0"/>
    <s v="MESAVERDE/ALMOND"/>
    <m/>
    <m/>
    <m/>
    <x v="0"/>
    <s v="9387"/>
    <m/>
    <n v="9786"/>
    <n v="9723"/>
    <x v="5"/>
    <d v="2000-03-20T00:00:00"/>
    <n v="7"/>
    <x v="1"/>
    <n v="160"/>
    <n v="97"/>
    <n v="3771"/>
    <m/>
    <x v="1"/>
    <n v="4800"/>
    <n v="2525"/>
    <m/>
    <x v="0"/>
    <n v="155"/>
    <n v="11513"/>
    <x v="0"/>
    <s v="ANADARKO PETROLEUM CORP"/>
    <n v="7.984"/>
    <n v="7.9821300000000006"/>
    <n v="164.0385"/>
    <n v="0"/>
    <n v="180.00462999999999"/>
    <n v="135.40799999999999"/>
    <n v="41.384749999999997"/>
    <n v="0"/>
    <x v="1"/>
    <n v="3.2271000000000001"/>
    <n v="180.01984999999999"/>
    <n v="-4.2274903084366222E-5"/>
    <n v="11508"/>
    <n v="-2.1719299769775422E-4"/>
    <n v="4.4354414661445102E-2"/>
    <n v="4.4344026039774651E-2"/>
    <n v="0.91130155929878032"/>
    <n v="0.7521837175178181"/>
    <n v="0.22988992602760194"/>
    <n v="1.7926356454579871E-2"/>
    <x v="0"/>
    <n v="5"/>
    <x v="0"/>
    <m/>
    <m/>
    <x v="0"/>
    <m/>
    <x v="0"/>
    <x v="0"/>
    <m/>
    <x v="0"/>
    <x v="0"/>
    <x v="0"/>
    <m/>
    <x v="0"/>
    <x v="0"/>
    <x v="0"/>
    <x v="0"/>
    <x v="0"/>
    <x v="0"/>
    <x v="0"/>
    <x v="0"/>
    <x v="0"/>
    <x v="0"/>
    <x v="0"/>
    <x v="0"/>
    <x v="0"/>
    <m/>
    <x v="0"/>
    <x v="0"/>
    <x v="0"/>
    <x v="0"/>
    <x v="0"/>
    <s v="WELLHEAD"/>
    <n v="20000320"/>
    <x v="0"/>
    <s v="CHAMPION TECHNOLOGIES VERNAL UT"/>
    <m/>
    <m/>
    <d v="2000-03-27T00:00:00"/>
  </r>
  <r>
    <x v="1"/>
    <s v="T19N R093W S11 fMESAVERDE/ALMOND"/>
    <m/>
    <x v="1"/>
    <x v="3"/>
    <x v="15"/>
    <s v="SE NE"/>
    <n v="11"/>
    <n v="19"/>
    <n v="93"/>
    <n v="41.640599000000002"/>
    <n v="-107.837968"/>
    <s v="4900721263"/>
    <s v="242 D2 CHA"/>
    <x v="0"/>
    <s v="MESAVERDE/ALMOND"/>
    <m/>
    <m/>
    <m/>
    <x v="0"/>
    <m/>
    <m/>
    <n v="9912"/>
    <n v="9774"/>
    <x v="2"/>
    <d v="1996-02-14T00:00:00"/>
    <n v="7.06"/>
    <x v="0"/>
    <n v="3.78"/>
    <n v="2.34"/>
    <n v="1460"/>
    <n v="165"/>
    <x v="1"/>
    <n v="2170"/>
    <n v="972"/>
    <n v="0"/>
    <x v="1"/>
    <n v="6.55"/>
    <n v="5440"/>
    <x v="0"/>
    <s v="AMOCO PRODUCTION COMPANY"/>
    <n v="0.18862199999999998"/>
    <n v="0.1925586"/>
    <n v="63.51"/>
    <n v="4.2206999999999999"/>
    <n v="68.111880599999992"/>
    <n v="61.215699999999998"/>
    <n v="15.931079999999998"/>
    <n v="0"/>
    <x v="1"/>
    <n v="0.13637100000000002"/>
    <n v="77.283150999999989"/>
    <n v="-6.3078292972426425E-2"/>
    <n v="4779.67"/>
    <n v="-6.4613632338421878E-2"/>
    <n v="2.769296609320166E-3"/>
    <n v="2.8270926937230979E-3"/>
    <n v="0.99440361069695682"/>
    <n v="0.79209632640366856"/>
    <n v="0.20613911045112537"/>
    <n v="1.7645631452061271E-3"/>
    <x v="5"/>
    <n v="0.36"/>
    <x v="1"/>
    <n v="0"/>
    <n v="0"/>
    <x v="0"/>
    <n v="7280"/>
    <x v="0"/>
    <x v="1"/>
    <m/>
    <x v="1"/>
    <x v="1"/>
    <x v="1"/>
    <n v="0"/>
    <x v="1"/>
    <x v="1"/>
    <x v="1"/>
    <x v="1"/>
    <x v="0"/>
    <x v="0"/>
    <x v="0"/>
    <x v="0"/>
    <x v="0"/>
    <x v="0"/>
    <x v="0"/>
    <x v="0"/>
    <x v="0"/>
    <m/>
    <x v="0"/>
    <x v="0"/>
    <x v="0"/>
    <x v="0"/>
    <x v="0"/>
    <m/>
    <n v="19960214"/>
    <x v="1"/>
    <s v="WYOMING ANALYTICAL LABS ROCK SPRINGS"/>
    <m/>
    <m/>
    <d v="1996-02-28T00:00:00"/>
  </r>
  <r>
    <x v="1"/>
    <s v="T19N R093W S11 fMESAVERDE"/>
    <m/>
    <x v="1"/>
    <x v="3"/>
    <x v="15"/>
    <s v="C NW"/>
    <n v="11"/>
    <n v="19"/>
    <n v="93"/>
    <n v="41.640560000000001"/>
    <n v="-107.84806"/>
    <s v="4900721880"/>
    <s v="CHAMPLIN 242 D4"/>
    <x v="0"/>
    <s v="MESAVERDE"/>
    <m/>
    <m/>
    <m/>
    <x v="0"/>
    <n v="9407"/>
    <m/>
    <n v="9783"/>
    <n v="9748"/>
    <x v="2"/>
    <d v="2002-11-12T00:00:00"/>
    <n v="7.67"/>
    <x v="0"/>
    <n v="15.4"/>
    <n v="3.1"/>
    <n v="2700"/>
    <n v="27.5"/>
    <x v="1"/>
    <n v="3549"/>
    <n v="2642"/>
    <m/>
    <x v="0"/>
    <n v="13"/>
    <n v="10200"/>
    <x v="0"/>
    <s v="BP AMERICA PRODUCTION COMPANY"/>
    <n v="0.76846000000000003"/>
    <n v="0.25509900000000002"/>
    <n v="117.45"/>
    <n v="0.70344999999999991"/>
    <n v="119.177009"/>
    <n v="100.11729"/>
    <n v="43.302379999999992"/>
    <n v="0"/>
    <x v="1"/>
    <n v="0.27066000000000001"/>
    <n v="143.69032999999999"/>
    <n v="-9.325358218047769E-2"/>
    <n v="8950"/>
    <n v="-6.5274151436031339E-2"/>
    <n v="6.4480557655210166E-3"/>
    <n v="2.1405051371947087E-3"/>
    <n v="0.99141143909728424"/>
    <n v="0.69675732528417189"/>
    <n v="0.30135904065360553"/>
    <n v="1.8836340622225591E-3"/>
    <x v="0"/>
    <n v="0.15"/>
    <x v="0"/>
    <m/>
    <m/>
    <x v="0"/>
    <n v="12220"/>
    <x v="0"/>
    <x v="0"/>
    <m/>
    <x v="0"/>
    <x v="0"/>
    <x v="0"/>
    <m/>
    <x v="0"/>
    <x v="0"/>
    <x v="0"/>
    <x v="0"/>
    <x v="0"/>
    <x v="0"/>
    <x v="0"/>
    <x v="0"/>
    <x v="0"/>
    <x v="0"/>
    <x v="0"/>
    <x v="0"/>
    <x v="0"/>
    <m/>
    <x v="0"/>
    <x v="0"/>
    <x v="0"/>
    <x v="0"/>
    <x v="0"/>
    <m/>
    <n v="20021112"/>
    <x v="0"/>
    <s v="BP AMERICA"/>
    <m/>
    <m/>
    <d v="2002-11-14T00:00:00"/>
  </r>
  <r>
    <x v="1"/>
    <s v="T19N R093W S11 fMESAVERDE"/>
    <m/>
    <x v="1"/>
    <x v="3"/>
    <x v="15"/>
    <s v="C SE"/>
    <n v="11"/>
    <n v="19"/>
    <n v="93"/>
    <n v="41.633609999999997"/>
    <n v="-107.83833"/>
    <s v="4900721881"/>
    <s v="CHAMPLIN 242 D3"/>
    <x v="0"/>
    <s v="MESAVERDE"/>
    <m/>
    <m/>
    <m/>
    <x v="0"/>
    <n v="9293"/>
    <m/>
    <n v="9720"/>
    <n v="9690"/>
    <x v="2"/>
    <m/>
    <m/>
    <x v="0"/>
    <n v="11"/>
    <n v="0.71"/>
    <n v="3040"/>
    <n v="12"/>
    <x v="1"/>
    <n v="3899"/>
    <n v="2453"/>
    <m/>
    <x v="0"/>
    <n v="12"/>
    <n v="9870"/>
    <x v="0"/>
    <s v="BP AMERICA PRODUCTION COMPANY"/>
    <n v="0.54889999999999994"/>
    <n v="5.8425899999999996E-2"/>
    <n v="132.24"/>
    <n v="0.30696000000000001"/>
    <n v="133.15428589999999"/>
    <n v="109.99078999999999"/>
    <n v="40.204669999999993"/>
    <n v="0"/>
    <x v="1"/>
    <n v="0.24984000000000001"/>
    <n v="150.44529999999997"/>
    <n v="-6.0969814342736621E-2"/>
    <n v="9427.7099999999991"/>
    <n v="-2.2919299751110411E-2"/>
    <n v="4.1222856349680589E-3"/>
    <n v="4.3878347290960161E-4"/>
    <n v="0.99543893089212232"/>
    <n v="0.73110153657176402"/>
    <n v="0.26723779340398141"/>
    <n v="1.6606700242546629E-3"/>
    <x v="0"/>
    <m/>
    <x v="0"/>
    <m/>
    <m/>
    <x v="0"/>
    <n v="13970"/>
    <x v="0"/>
    <x v="0"/>
    <m/>
    <x v="0"/>
    <x v="0"/>
    <x v="0"/>
    <m/>
    <x v="0"/>
    <x v="0"/>
    <x v="0"/>
    <x v="0"/>
    <x v="0"/>
    <x v="0"/>
    <x v="0"/>
    <x v="0"/>
    <x v="0"/>
    <x v="0"/>
    <x v="0"/>
    <x v="0"/>
    <x v="0"/>
    <m/>
    <x v="0"/>
    <x v="0"/>
    <x v="0"/>
    <x v="0"/>
    <x v="0"/>
    <m/>
    <m/>
    <x v="0"/>
    <s v="BP AMERICA"/>
    <m/>
    <m/>
    <m/>
  </r>
  <r>
    <x v="1"/>
    <s v="T19N R093W S11 fMESAVERDE"/>
    <m/>
    <x v="1"/>
    <x v="3"/>
    <x v="15"/>
    <s v="C SW"/>
    <n v="11"/>
    <n v="19"/>
    <n v="93"/>
    <n v="41.633423000000001"/>
    <n v="-107.847973"/>
    <s v="4900720379"/>
    <s v="CHAMPLIN 242 D1"/>
    <x v="0"/>
    <s v="MESAVERDE"/>
    <m/>
    <m/>
    <m/>
    <x v="0"/>
    <n v="9248"/>
    <m/>
    <n v="10040"/>
    <n v="9600"/>
    <x v="2"/>
    <m/>
    <m/>
    <x v="0"/>
    <n v="48"/>
    <n v="11"/>
    <n v="2470"/>
    <n v="52.7"/>
    <x v="1"/>
    <n v="2799"/>
    <n v="1752"/>
    <m/>
    <x v="0"/>
    <n v="193"/>
    <n v="6914"/>
    <x v="0"/>
    <s v="BP AMERICA PRODUCTION COMPANY"/>
    <n v="2.3952"/>
    <n v="0.90519000000000005"/>
    <n v="107.44499999999999"/>
    <n v="1.348066"/>
    <n v="112.09345599999999"/>
    <n v="78.959789999999998"/>
    <n v="28.715279999999996"/>
    <n v="0"/>
    <x v="1"/>
    <n v="4.0182600000000006"/>
    <n v="111.69332999999999"/>
    <n v="1.7879786700185248E-3"/>
    <n v="7325.7"/>
    <n v="2.8912125957709769E-2"/>
    <n v="2.136788431253293E-2"/>
    <n v="8.0753152976209431E-3"/>
    <n v="0.97055680038984615"/>
    <n v="0.70693379810593893"/>
    <n v="0.25709037415215391"/>
    <n v="3.5975827741907246E-2"/>
    <x v="0"/>
    <n v="0.34"/>
    <x v="0"/>
    <m/>
    <m/>
    <x v="0"/>
    <n v="10230"/>
    <x v="0"/>
    <x v="0"/>
    <m/>
    <x v="0"/>
    <x v="0"/>
    <x v="0"/>
    <m/>
    <x v="0"/>
    <x v="0"/>
    <x v="0"/>
    <x v="0"/>
    <x v="0"/>
    <x v="0"/>
    <x v="0"/>
    <x v="0"/>
    <x v="0"/>
    <x v="0"/>
    <x v="0"/>
    <x v="0"/>
    <x v="0"/>
    <m/>
    <x v="0"/>
    <x v="0"/>
    <x v="0"/>
    <x v="0"/>
    <x v="0"/>
    <m/>
    <m/>
    <x v="0"/>
    <s v="BP AMERICA"/>
    <m/>
    <m/>
    <m/>
  </r>
  <r>
    <x v="1"/>
    <s v="T19N R093W S09 fMESAVERDE/ALMOND"/>
    <m/>
    <x v="1"/>
    <x v="3"/>
    <x v="15"/>
    <s v="SW SW"/>
    <n v="9"/>
    <n v="19"/>
    <n v="93"/>
    <n v="41.633718999999999"/>
    <n v="-107.886646"/>
    <s v="4900720464"/>
    <s v="CHAMPLIN 222 F1"/>
    <x v="0"/>
    <s v="MESAVERDE/ALMOND"/>
    <m/>
    <m/>
    <m/>
    <x v="0"/>
    <n v="9378"/>
    <m/>
    <n v="9879"/>
    <n v="9405"/>
    <x v="2"/>
    <d v="2002-11-12T00:00:00"/>
    <n v="7.75"/>
    <x v="0"/>
    <n v="6.92"/>
    <n v="0.76"/>
    <n v="1060"/>
    <n v="9.2899999999999991"/>
    <x v="1"/>
    <n v="1450"/>
    <n v="719"/>
    <m/>
    <x v="0"/>
    <n v="7"/>
    <n v="3204"/>
    <x v="0"/>
    <s v="BP AMERICA PRODUCTION COMPANY"/>
    <n v="0.345308"/>
    <n v="6.2540399999999996E-2"/>
    <n v="46.11"/>
    <n v="0.23763819999999997"/>
    <n v="46.755486599999998"/>
    <n v="40.904499999999999"/>
    <n v="11.784409999999999"/>
    <n v="0"/>
    <x v="1"/>
    <n v="0.14574000000000001"/>
    <n v="52.834650000000003"/>
    <n v="-6.1041822087429552E-2"/>
    <n v="3252.97"/>
    <n v="7.5840525819386266E-3"/>
    <n v="7.3854006259021594E-3"/>
    <n v="1.3376055848812404E-3"/>
    <n v="0.99127699378921663"/>
    <n v="0.77419837171250294"/>
    <n v="0.22304321122596626"/>
    <n v="2.7584170615306434E-3"/>
    <x v="0"/>
    <n v="2.33"/>
    <x v="0"/>
    <m/>
    <m/>
    <x v="0"/>
    <n v="3380"/>
    <x v="0"/>
    <x v="0"/>
    <m/>
    <x v="0"/>
    <x v="0"/>
    <x v="0"/>
    <m/>
    <x v="0"/>
    <x v="0"/>
    <x v="0"/>
    <x v="0"/>
    <x v="0"/>
    <x v="0"/>
    <x v="0"/>
    <x v="0"/>
    <x v="0"/>
    <x v="0"/>
    <x v="0"/>
    <x v="0"/>
    <x v="0"/>
    <m/>
    <x v="0"/>
    <x v="0"/>
    <x v="0"/>
    <x v="0"/>
    <x v="0"/>
    <m/>
    <n v="20021112"/>
    <x v="0"/>
    <s v="BP AMERICA"/>
    <m/>
    <m/>
    <d v="2002-11-14T00:00:00"/>
  </r>
  <r>
    <x v="1"/>
    <s v="T19N R093W S09 fMESAVERDE"/>
    <m/>
    <x v="1"/>
    <x v="3"/>
    <x v="15"/>
    <s v="C SE"/>
    <n v="9"/>
    <n v="19"/>
    <n v="93"/>
    <n v="41.633609999999997"/>
    <n v="-107.87721999999999"/>
    <s v="4900721875"/>
    <s v="CHAMPLIN 222 F3"/>
    <x v="0"/>
    <s v="MESAVERDE"/>
    <m/>
    <m/>
    <m/>
    <x v="0"/>
    <n v="9322"/>
    <m/>
    <n v="9729"/>
    <n v="9692"/>
    <x v="2"/>
    <d v="2002-11-08T00:00:00"/>
    <n v="7.84"/>
    <x v="0"/>
    <n v="28.5"/>
    <n v="6.88"/>
    <n v="2690"/>
    <n v="30"/>
    <x v="1"/>
    <n v="3149"/>
    <n v="1590"/>
    <m/>
    <x v="0"/>
    <n v="22"/>
    <n v="9132"/>
    <x v="0"/>
    <s v="BP AMERICA PRODUCTION COMPANY"/>
    <n v="1.42215"/>
    <n v="0.56615519999999997"/>
    <n v="117.015"/>
    <n v="0.76739999999999997"/>
    <n v="119.77070519999998"/>
    <n v="88.833289999999991"/>
    <n v="26.060099999999998"/>
    <n v="0"/>
    <x v="1"/>
    <n v="0.45804000000000006"/>
    <n v="115.35142999999998"/>
    <n v="1.879565782371307E-2"/>
    <n v="7516.38"/>
    <n v="-9.7043676321660111E-2"/>
    <n v="1.1873938603143503E-2"/>
    <n v="4.7269922895970392E-3"/>
    <n v="0.98339906910725949"/>
    <n v="0.77011000210400515"/>
    <n v="0.22591917586110552"/>
    <n v="3.9708220348893819E-3"/>
    <x v="0"/>
    <n v="5.55"/>
    <x v="0"/>
    <m/>
    <m/>
    <x v="0"/>
    <n v="11120"/>
    <x v="0"/>
    <x v="0"/>
    <m/>
    <x v="0"/>
    <x v="0"/>
    <x v="0"/>
    <m/>
    <x v="0"/>
    <x v="0"/>
    <x v="0"/>
    <x v="0"/>
    <x v="0"/>
    <x v="0"/>
    <x v="0"/>
    <x v="0"/>
    <x v="0"/>
    <x v="0"/>
    <x v="0"/>
    <x v="0"/>
    <x v="0"/>
    <m/>
    <x v="0"/>
    <x v="0"/>
    <x v="0"/>
    <x v="0"/>
    <x v="0"/>
    <m/>
    <n v="20021108"/>
    <x v="0"/>
    <s v="BP AMERICA"/>
    <m/>
    <m/>
    <d v="2002-11-10T00:00:00"/>
  </r>
  <r>
    <x v="1"/>
    <s v="T19N R093W S05 fMESAVERDE"/>
    <n v="5029"/>
    <x v="0"/>
    <x v="2"/>
    <x v="85"/>
    <s v="NW NW"/>
    <n v="5"/>
    <n v="19"/>
    <n v="93"/>
    <n v="41.658956000000003"/>
    <n v="-107.90848099999999"/>
    <s v="4900722616"/>
    <s v="5-3 TIERNEY II UNIT"/>
    <x v="0"/>
    <s v="MESAVERDE"/>
    <m/>
    <m/>
    <n v="241"/>
    <x v="0"/>
    <n v="9796"/>
    <n v="10037"/>
    <n v="10120"/>
    <m/>
    <x v="2"/>
    <d v="2005-03-19T00:00:00"/>
    <n v="7.47"/>
    <x v="1"/>
    <n v="25.2"/>
    <n v="7.2"/>
    <n v="3050"/>
    <n v="74"/>
    <x v="1"/>
    <n v="3950"/>
    <n v="2790"/>
    <n v="0"/>
    <x v="1"/>
    <n v="11"/>
    <n v="10000"/>
    <x v="0"/>
    <s v="BP AMERICA PRODUCTION COMPANY"/>
    <n v="1.2574799999999999"/>
    <n v="0.59248800000000001"/>
    <n v="132.67500000000001"/>
    <n v="1.8929199999999999"/>
    <n v="136.41788799999998"/>
    <n v="111.42949999999999"/>
    <n v="45.728099999999998"/>
    <n v="0"/>
    <x v="1"/>
    <n v="0.22902000000000003"/>
    <n v="157.38661999999999"/>
    <n v="-7.13696741508133E-2"/>
    <n v="9907.4"/>
    <n v="-4.6515366145252696E-3"/>
    <n v="9.2178527203118713E-3"/>
    <n v="4.3431840844801832E-3"/>
    <n v="0.98643896319520807"/>
    <n v="0.70799855794603117"/>
    <n v="0.29054629929786918"/>
    <n v="1.4551427560995976E-3"/>
    <x v="1"/>
    <n v="15"/>
    <x v="1"/>
    <n v="0"/>
    <n v="0"/>
    <x v="1"/>
    <n v="17300"/>
    <x v="1"/>
    <x v="1"/>
    <n v="0"/>
    <x v="1"/>
    <x v="1"/>
    <x v="1"/>
    <n v="0"/>
    <x v="1"/>
    <x v="1"/>
    <x v="1"/>
    <x v="1"/>
    <x v="0"/>
    <x v="0"/>
    <x v="0"/>
    <x v="0"/>
    <x v="0"/>
    <x v="0"/>
    <x v="0"/>
    <x v="0"/>
    <x v="0"/>
    <m/>
    <x v="0"/>
    <x v="0"/>
    <x v="0"/>
    <x v="0"/>
    <x v="0"/>
    <m/>
    <n v="20050319"/>
    <x v="0"/>
    <s v="BP ID No W0047"/>
    <m/>
    <s v="9796-10037"/>
    <d v="2005-03-21T00:00:00"/>
  </r>
  <r>
    <x v="1"/>
    <s v="T19N R093W S03 fMESAVERDE"/>
    <n v="3295"/>
    <x v="0"/>
    <x v="2"/>
    <x v="15"/>
    <s v="NE NW"/>
    <n v="3"/>
    <n v="19"/>
    <n v="93"/>
    <n v="41.655279999999998"/>
    <n v="-107.86722"/>
    <s v="4900721876"/>
    <s v="CHAMPLIN 242 C4"/>
    <x v="0"/>
    <s v="MESAVERDE"/>
    <m/>
    <m/>
    <m/>
    <x v="0"/>
    <s v="9549"/>
    <m/>
    <n v="9958"/>
    <n v="9923"/>
    <x v="2"/>
    <m/>
    <m/>
    <x v="1"/>
    <n v="7.58"/>
    <m/>
    <n v="2280"/>
    <n v="8.3699999999999992"/>
    <x v="1"/>
    <n v="1949"/>
    <n v="2399"/>
    <n v="54"/>
    <x v="0"/>
    <n v="16"/>
    <n v="6212"/>
    <x v="0"/>
    <s v="BP AMERICA PRODUCTION COMPANY"/>
    <n v="0.37824200000000002"/>
    <n v="0"/>
    <n v="99.18"/>
    <n v="0.21410459999999998"/>
    <n v="99.772346599999992"/>
    <n v="54.981290000000001"/>
    <n v="39.319609999999997"/>
    <n v="1.79982"/>
    <x v="1"/>
    <n v="0.33312000000000003"/>
    <n v="96.433839999999989"/>
    <n v="1.7015297314789169E-2"/>
    <n v="6713.95"/>
    <n v="3.8832735698343238E-2"/>
    <n v="3.7910504552571087E-3"/>
    <n v="0"/>
    <n v="0.99620894954474293"/>
    <n v="0.57014518969689487"/>
    <n v="0.40773664099656304"/>
    <n v="3.4543890401958488E-3"/>
    <x v="0"/>
    <m/>
    <x v="0"/>
    <m/>
    <m/>
    <x v="0"/>
    <n v="8190"/>
    <x v="0"/>
    <x v="0"/>
    <m/>
    <x v="0"/>
    <x v="0"/>
    <x v="0"/>
    <m/>
    <x v="0"/>
    <x v="0"/>
    <x v="0"/>
    <x v="0"/>
    <x v="0"/>
    <x v="0"/>
    <x v="0"/>
    <x v="0"/>
    <x v="0"/>
    <x v="0"/>
    <x v="0"/>
    <x v="0"/>
    <x v="0"/>
    <m/>
    <x v="0"/>
    <x v="0"/>
    <x v="0"/>
    <x v="0"/>
    <x v="0"/>
    <m/>
    <m/>
    <x v="0"/>
    <s v="BP AMERICA"/>
    <m/>
    <m/>
    <m/>
  </r>
  <r>
    <x v="1"/>
    <s v="T19N R093W S03 fMESAVERDE"/>
    <n v="3294"/>
    <x v="0"/>
    <x v="2"/>
    <x v="18"/>
    <s v="SE SE"/>
    <n v="3"/>
    <n v="19"/>
    <n v="93"/>
    <n v="41.647500000000001"/>
    <n v="-107.85722"/>
    <s v="4900721874"/>
    <s v="CHAMPLIN 242 C3"/>
    <x v="0"/>
    <s v="MESAVERDE"/>
    <m/>
    <m/>
    <m/>
    <x v="0"/>
    <s v="9512"/>
    <m/>
    <n v="9880"/>
    <n v="9845"/>
    <x v="2"/>
    <m/>
    <m/>
    <x v="1"/>
    <n v="8.3000000000000007"/>
    <m/>
    <n v="2290"/>
    <n v="11.1"/>
    <x v="1"/>
    <n v="1899"/>
    <n v="2318"/>
    <n v="54"/>
    <x v="0"/>
    <n v="20"/>
    <n v="6200"/>
    <x v="0"/>
    <s v="BP AMERICA PRODUCTION COMPANY"/>
    <n v="0.41417000000000004"/>
    <n v="0"/>
    <n v="99.614999999999995"/>
    <n v="0.28393799999999997"/>
    <n v="100.313108"/>
    <n v="53.570789999999995"/>
    <n v="37.992019999999997"/>
    <n v="1.79982"/>
    <x v="1"/>
    <n v="0.41640000000000005"/>
    <n v="93.779029999999977"/>
    <n v="3.3664825723131675E-2"/>
    <n v="6600.4"/>
    <n v="3.1280272491484615E-2"/>
    <n v="4.1287724830537604E-3"/>
    <n v="0"/>
    <n v="0.99587122751694623"/>
    <n v="0.57124487212119823"/>
    <n v="0.40512276571851946"/>
    <n v="4.4402250695064786E-3"/>
    <x v="0"/>
    <m/>
    <x v="0"/>
    <m/>
    <m/>
    <x v="0"/>
    <n v="8460"/>
    <x v="0"/>
    <x v="0"/>
    <m/>
    <x v="0"/>
    <x v="0"/>
    <x v="0"/>
    <m/>
    <x v="0"/>
    <x v="0"/>
    <x v="0"/>
    <x v="0"/>
    <x v="0"/>
    <x v="0"/>
    <x v="0"/>
    <x v="0"/>
    <x v="0"/>
    <x v="0"/>
    <x v="0"/>
    <x v="0"/>
    <x v="0"/>
    <m/>
    <x v="0"/>
    <x v="0"/>
    <x v="0"/>
    <x v="0"/>
    <x v="0"/>
    <m/>
    <m/>
    <x v="0"/>
    <s v="BP AMERICA"/>
    <m/>
    <m/>
    <m/>
  </r>
  <r>
    <x v="1"/>
    <s v="T19N R093W S03 fMESAVERDE"/>
    <n v="3293"/>
    <x v="0"/>
    <x v="2"/>
    <x v="15"/>
    <s v="C SW"/>
    <n v="3"/>
    <n v="19"/>
    <n v="93"/>
    <n v="41.647950000000002"/>
    <n v="-107.86739"/>
    <s v="4900720343"/>
    <s v="CHAMPLIN 242 C1"/>
    <x v="0"/>
    <s v="MESAVERDE"/>
    <m/>
    <m/>
    <m/>
    <x v="0"/>
    <s v="9500"/>
    <m/>
    <n v="10085"/>
    <n v="9896"/>
    <x v="2"/>
    <m/>
    <m/>
    <x v="1"/>
    <n v="7.53"/>
    <m/>
    <n v="2240"/>
    <n v="7.32"/>
    <x v="1"/>
    <n v="1999"/>
    <n v="2345"/>
    <m/>
    <x v="0"/>
    <n v="19"/>
    <n v="6288"/>
    <x v="0"/>
    <s v="BP AMERICA PRODUCTION COMPANY"/>
    <n v="0.375747"/>
    <n v="0"/>
    <n v="97.44"/>
    <n v="0.18724559999999998"/>
    <n v="98.002992599999999"/>
    <n v="56.39179"/>
    <n v="38.434549999999994"/>
    <n v="0"/>
    <x v="1"/>
    <n v="0.39558000000000004"/>
    <n v="95.221919999999983"/>
    <n v="1.4392929786218551E-2"/>
    <n v="6617.85"/>
    <n v="2.5558177105731151E-2"/>
    <n v="3.8340359822848918E-3"/>
    <n v="0"/>
    <n v="0.99616596401771507"/>
    <n v="0.59221437668973709"/>
    <n v="0.40363132774470417"/>
    <n v="4.1542955655588555E-3"/>
    <x v="0"/>
    <m/>
    <x v="0"/>
    <m/>
    <m/>
    <x v="0"/>
    <n v="8400"/>
    <x v="0"/>
    <x v="0"/>
    <m/>
    <x v="0"/>
    <x v="0"/>
    <x v="0"/>
    <m/>
    <x v="0"/>
    <x v="0"/>
    <x v="0"/>
    <x v="0"/>
    <x v="0"/>
    <x v="0"/>
    <x v="0"/>
    <x v="0"/>
    <x v="0"/>
    <x v="0"/>
    <x v="0"/>
    <x v="0"/>
    <x v="0"/>
    <m/>
    <x v="0"/>
    <x v="0"/>
    <x v="0"/>
    <x v="0"/>
    <x v="0"/>
    <m/>
    <m/>
    <x v="0"/>
    <s v="BP AMERICA"/>
    <m/>
    <m/>
    <m/>
  </r>
  <r>
    <x v="1"/>
    <s v="T19N R093W S01 fMESAVERDE/ALMOND"/>
    <m/>
    <x v="1"/>
    <x v="3"/>
    <x v="15"/>
    <s v="NW SE"/>
    <n v="1"/>
    <n v="19"/>
    <n v="93"/>
    <n v="41.654983999999999"/>
    <n v="-107.819312"/>
    <s v="4900721265"/>
    <s v="242 A2 CHA"/>
    <x v="0"/>
    <s v="MESAVERDE/ALMOND"/>
    <m/>
    <m/>
    <m/>
    <x v="0"/>
    <m/>
    <m/>
    <n v="9975"/>
    <n v="9834"/>
    <x v="2"/>
    <d v="1996-02-14T00:00:00"/>
    <n v="6.26"/>
    <x v="0"/>
    <n v="1.37"/>
    <n v="0.53"/>
    <n v="322"/>
    <n v="13.9"/>
    <x v="1"/>
    <n v="500"/>
    <n v="189"/>
    <n v="0"/>
    <x v="1"/>
    <n v="0"/>
    <n v="1178"/>
    <x v="0"/>
    <s v="AMOCO PRODUCTION COMPANY"/>
    <n v="6.8363000000000007E-2"/>
    <n v="4.3613700000000005E-2"/>
    <n v="14.007"/>
    <n v="0.35556199999999999"/>
    <n v="14.4745387"/>
    <n v="14.105"/>
    <n v="3.0977099999999997"/>
    <n v="0"/>
    <x v="1"/>
    <n v="0"/>
    <n v="17.20271"/>
    <n v="-8.612399788369246E-2"/>
    <n v="1026.8"/>
    <n v="-6.857764876632802E-2"/>
    <n v="4.7229829852885059E-3"/>
    <n v="3.0131322941573265E-3"/>
    <n v="0.99226388472055416"/>
    <n v="0.81992895305448965"/>
    <n v="0.18007104694551032"/>
    <n v="0"/>
    <x v="6"/>
    <n v="64.3"/>
    <x v="1"/>
    <n v="0"/>
    <n v="0"/>
    <x v="0"/>
    <n v="1695"/>
    <x v="0"/>
    <x v="1"/>
    <m/>
    <x v="1"/>
    <x v="1"/>
    <x v="1"/>
    <n v="0"/>
    <x v="1"/>
    <x v="1"/>
    <x v="1"/>
    <x v="1"/>
    <x v="0"/>
    <x v="0"/>
    <x v="0"/>
    <x v="0"/>
    <x v="0"/>
    <x v="0"/>
    <x v="0"/>
    <x v="0"/>
    <x v="0"/>
    <m/>
    <x v="0"/>
    <x v="0"/>
    <x v="0"/>
    <x v="0"/>
    <x v="0"/>
    <m/>
    <n v="19960214"/>
    <x v="1"/>
    <s v="WYOMING ANALYTICAL LABS ROCK SPRINGS"/>
    <m/>
    <m/>
    <d v="1996-02-28T00:00:00"/>
  </r>
  <r>
    <x v="1"/>
    <s v="T19N R093W S01 fMESAVERDE"/>
    <n v="5275"/>
    <x v="0"/>
    <x v="2"/>
    <x v="15"/>
    <s v="NE NE"/>
    <n v="1"/>
    <n v="19"/>
    <n v="93"/>
    <n v="41.657789999999999"/>
    <n v="-107.81574000000001"/>
    <s v="4900722819"/>
    <s v="6 CHAMPLIN 242 A"/>
    <x v="0"/>
    <s v="MESAVERDE"/>
    <m/>
    <m/>
    <n v="439"/>
    <x v="0"/>
    <n v="10389"/>
    <n v="10828"/>
    <n v="11000"/>
    <n v="10939"/>
    <x v="2"/>
    <m/>
    <n v="7.43"/>
    <x v="1"/>
    <n v="36"/>
    <n v="0"/>
    <n v="5090"/>
    <n v="56.6"/>
    <x v="1"/>
    <n v="6520"/>
    <n v="4220"/>
    <n v="0"/>
    <x v="1"/>
    <n v="30"/>
    <n v="13700"/>
    <x v="0"/>
    <s v="BP AMERICA PRODUCTION COMPANY"/>
    <n v="1.7964"/>
    <n v="0"/>
    <n v="221.41499999999999"/>
    <n v="1.4478279999999999"/>
    <n v="224.65922799999998"/>
    <n v="183.92919999999998"/>
    <n v="69.16579999999999"/>
    <n v="0"/>
    <x v="1"/>
    <n v="0.62460000000000004"/>
    <n v="253.71959999999996"/>
    <n v="-6.0747613186593566E-2"/>
    <n v="15952.6"/>
    <n v="7.5966357081672445E-2"/>
    <n v="7.996110446885361E-3"/>
    <n v="0"/>
    <n v="0.99200388955311458"/>
    <n v="0.72493098680590706"/>
    <n v="0.27260724043392787"/>
    <n v="2.4617727601651592E-3"/>
    <x v="1"/>
    <n v="11"/>
    <x v="1"/>
    <n v="0"/>
    <n v="0"/>
    <x v="1"/>
    <n v="0"/>
    <x v="1"/>
    <x v="1"/>
    <n v="0"/>
    <x v="1"/>
    <x v="1"/>
    <x v="1"/>
    <n v="0"/>
    <x v="1"/>
    <x v="1"/>
    <x v="1"/>
    <x v="1"/>
    <x v="0"/>
    <x v="0"/>
    <x v="0"/>
    <x v="0"/>
    <x v="0"/>
    <x v="0"/>
    <x v="0"/>
    <x v="0"/>
    <x v="0"/>
    <m/>
    <x v="0"/>
    <x v="0"/>
    <x v="0"/>
    <x v="0"/>
    <x v="0"/>
    <m/>
    <m/>
    <x v="0"/>
    <s v="WYOMING ANALYTICAL LABS ROCK SPRINGS ID No BPW00891"/>
    <m/>
    <s v="10389-10828"/>
    <d v="2005-12-28T00:00:00"/>
  </r>
  <r>
    <x v="1"/>
    <s v="T19N R093W S01 fMESAVERDE"/>
    <n v="5276"/>
    <x v="0"/>
    <x v="2"/>
    <x v="15"/>
    <s v="NW NW"/>
    <n v="1"/>
    <n v="19"/>
    <n v="93"/>
    <n v="41.65804"/>
    <n v="-107.83287"/>
    <s v="4900722742"/>
    <s v="8 CHAMPLIN 242 A"/>
    <x v="0"/>
    <s v="MESAVERDE"/>
    <m/>
    <m/>
    <n v="376"/>
    <x v="0"/>
    <n v="9546"/>
    <n v="9922"/>
    <n v="10138"/>
    <n v="10122"/>
    <x v="2"/>
    <m/>
    <n v="7.68"/>
    <x v="1"/>
    <n v="3"/>
    <n v="0"/>
    <n v="2700"/>
    <n v="84"/>
    <x v="1"/>
    <n v="1710"/>
    <n v="2900"/>
    <n v="0"/>
    <x v="1"/>
    <n v="153"/>
    <n v="9370"/>
    <x v="0"/>
    <s v="BP AMERICA PRODUCTION COMPANY"/>
    <n v="0.1497"/>
    <n v="0"/>
    <n v="117.45"/>
    <n v="2.14872"/>
    <n v="119.74841999999998"/>
    <n v="48.239100000000001"/>
    <n v="47.530999999999992"/>
    <n v="0"/>
    <x v="1"/>
    <n v="3.1854600000000004"/>
    <n v="98.955559999999991"/>
    <n v="9.5073075487698E-2"/>
    <n v="7550"/>
    <n v="-0.10756501182033097"/>
    <n v="1.250120878421611E-3"/>
    <n v="0"/>
    <n v="0.99874987912157842"/>
    <n v="0.48748246182427751"/>
    <n v="0.48032672444074892"/>
    <n v="3.2190813734973567E-2"/>
    <x v="1"/>
    <n v="3"/>
    <x v="1"/>
    <n v="0"/>
    <n v="0"/>
    <x v="1"/>
    <n v="0"/>
    <x v="1"/>
    <x v="1"/>
    <n v="0"/>
    <x v="1"/>
    <x v="1"/>
    <x v="1"/>
    <n v="0"/>
    <x v="1"/>
    <x v="1"/>
    <x v="1"/>
    <x v="1"/>
    <x v="0"/>
    <x v="0"/>
    <x v="0"/>
    <x v="0"/>
    <x v="0"/>
    <x v="0"/>
    <x v="0"/>
    <x v="0"/>
    <x v="0"/>
    <m/>
    <x v="0"/>
    <x v="0"/>
    <x v="0"/>
    <x v="0"/>
    <x v="0"/>
    <m/>
    <m/>
    <x v="0"/>
    <s v="WYOMING ANALYTICAL LABS ROCK SPRINGS ID No BPW00892"/>
    <m/>
    <s v="9546-9922"/>
    <d v="2006-03-13T00:00:00"/>
  </r>
  <r>
    <x v="0"/>
    <s v="T19N R093W S01 fLEWIS"/>
    <n v="49124139"/>
    <x v="0"/>
    <x v="2"/>
    <x v="15"/>
    <s v=" C SW"/>
    <s v="1"/>
    <n v="19"/>
    <n v="93"/>
    <n v="41.64669"/>
    <n v="-107.82894"/>
    <s v="4900720275"/>
    <s v="CHAMPLIN 242 AMOCO A-1"/>
    <x v="10"/>
    <s v="LEWIS"/>
    <m/>
    <m/>
    <n v="35"/>
    <x v="0"/>
    <n v="8798"/>
    <n v="8833"/>
    <n v="11620"/>
    <n v="10040"/>
    <x v="0"/>
    <d v="1976-06-09T00:00:00"/>
    <n v="8.1999999999999993"/>
    <x v="0"/>
    <n v="9"/>
    <n v="61"/>
    <n v="1174"/>
    <n v="66"/>
    <x v="0"/>
    <n v="70"/>
    <n v="1769"/>
    <m/>
    <x v="0"/>
    <n v="1310"/>
    <n v="3561"/>
    <x v="0"/>
    <m/>
    <n v="0.4491"/>
    <n v="5.0196899999999998"/>
    <n v="51.068999999999996"/>
    <n v="1.68828"/>
    <n v="58.226069999999993"/>
    <n v="1.9746999999999999"/>
    <n v="28.993909999999996"/>
    <m/>
    <x v="0"/>
    <n v="27.274200000000004"/>
    <n v="58.242809999999999"/>
    <n v="-1.437293807582399E-4"/>
    <n v="4456"/>
    <n v="0.11163776973930398"/>
    <n v="7.7130398805895723E-3"/>
    <n v="8.6210352166993243E-2"/>
    <n v="0.90607660795241718"/>
    <n v="3.3904614148939582E-2"/>
    <n v="0.49781097443615779"/>
    <n v="0.46828441141490262"/>
    <x v="0"/>
    <m/>
    <x v="0"/>
    <m/>
    <m/>
    <x v="0"/>
    <m/>
    <x v="0"/>
    <x v="0"/>
    <m/>
    <x v="0"/>
    <x v="0"/>
    <x v="0"/>
    <m/>
    <x v="0"/>
    <x v="0"/>
    <x v="0"/>
    <x v="0"/>
    <x v="0"/>
    <x v="0"/>
    <x v="0"/>
    <x v="0"/>
    <x v="0"/>
    <x v="0"/>
    <x v="0"/>
    <x v="0"/>
    <x v="0"/>
    <m/>
    <x v="0"/>
    <x v="0"/>
    <x v="0"/>
    <x v="0"/>
    <x v="0"/>
    <s v="DST NO 1 SAMPLE CHAMBER"/>
    <m/>
    <x v="0"/>
    <m/>
    <m/>
    <m/>
    <m/>
  </r>
  <r>
    <x v="1"/>
    <s v="T19N R092W S36 fMESAVERDE/ALMOND"/>
    <n v="4034"/>
    <x v="0"/>
    <x v="2"/>
    <x v="94"/>
    <s v="NW NW"/>
    <n v="36"/>
    <n v="19"/>
    <n v="92"/>
    <n v="41.582689999999999"/>
    <n v="-107.71364199999999"/>
    <s v="4900722213"/>
    <s v="FILLMORE STATE 36-1"/>
    <x v="0"/>
    <s v="MESAVERDE/ALMOND"/>
    <m/>
    <m/>
    <m/>
    <x v="0"/>
    <s v="8870"/>
    <m/>
    <n v="8988"/>
    <n v="8922"/>
    <x v="5"/>
    <d v="2003-04-02T00:00:00"/>
    <n v="7"/>
    <x v="1"/>
    <n v="404"/>
    <n v="121"/>
    <n v="14322"/>
    <m/>
    <x v="1"/>
    <n v="22800"/>
    <n v="468"/>
    <m/>
    <x v="0"/>
    <n v="108"/>
    <n v="38231"/>
    <x v="0"/>
    <s v="ANADARKO PETROLEUM CORP"/>
    <n v="20.159600000000001"/>
    <n v="9.9570900000000009"/>
    <n v="623.00699999999995"/>
    <n v="0"/>
    <n v="653.1236899999999"/>
    <n v="643.18799999999999"/>
    <n v="7.6705199999999989"/>
    <n v="0"/>
    <x v="1"/>
    <n v="2.2485600000000003"/>
    <n v="653.10708"/>
    <n v="1.2715976672254122E-5"/>
    <n v="38223"/>
    <n v="-1.0463808303031889E-4"/>
    <n v="3.0866435115835415E-2"/>
    <n v="1.524533584136261E-2"/>
    <n v="0.95388822904280202"/>
    <n v="0.98481247516104098"/>
    <n v="1.1744659084081586E-2"/>
    <n v="3.4428657548774395E-3"/>
    <x v="0"/>
    <n v="7"/>
    <x v="0"/>
    <m/>
    <m/>
    <x v="0"/>
    <m/>
    <x v="0"/>
    <x v="0"/>
    <m/>
    <x v="0"/>
    <x v="0"/>
    <x v="0"/>
    <m/>
    <x v="0"/>
    <x v="0"/>
    <x v="0"/>
    <x v="0"/>
    <x v="0"/>
    <x v="0"/>
    <x v="0"/>
    <x v="0"/>
    <x v="0"/>
    <x v="0"/>
    <x v="0"/>
    <x v="0"/>
    <x v="0"/>
    <m/>
    <x v="0"/>
    <x v="0"/>
    <x v="0"/>
    <x v="0"/>
    <x v="0"/>
    <s v="WELLHEAD"/>
    <n v="20030402"/>
    <x v="0"/>
    <s v="CHAMPION TECHNOLOGIES VERNAL UT"/>
    <m/>
    <m/>
    <d v="2003-04-07T00:00:00"/>
  </r>
  <r>
    <x v="1"/>
    <s v="T19N R092W S31 fMESAVERDE"/>
    <n v="5969"/>
    <x v="0"/>
    <x v="2"/>
    <x v="15"/>
    <s v="SE SE"/>
    <n v="31"/>
    <n v="19"/>
    <n v="92"/>
    <n v="41.574427"/>
    <n v="-107.79678699999999"/>
    <s v="4900723244"/>
    <s v="HIGH POINT 31-2"/>
    <x v="0"/>
    <s v="MESAVERDE"/>
    <m/>
    <m/>
    <n v="314"/>
    <x v="0"/>
    <n v="8749"/>
    <n v="9063"/>
    <n v="9290"/>
    <n v="9287"/>
    <x v="2"/>
    <m/>
    <n v="7.31"/>
    <x v="1"/>
    <n v="23.3"/>
    <n v="0.01"/>
    <n v="3820"/>
    <n v="66"/>
    <x v="1"/>
    <n v="4000"/>
    <n v="3370"/>
    <n v="0"/>
    <x v="1"/>
    <n v="68"/>
    <n v="13000"/>
    <x v="0"/>
    <s v="BP AMERICA PRODUCTION COMPANY"/>
    <n v="1.1626700000000001"/>
    <n v="8.229E-4"/>
    <n v="166.17"/>
    <n v="1.68828"/>
    <n v="169.02177289999997"/>
    <n v="112.84"/>
    <n v="55.234299999999998"/>
    <n v="0"/>
    <x v="1"/>
    <n v="1.4157600000000001"/>
    <n v="169.49006"/>
    <n v="-1.3833699578187661E-3"/>
    <n v="11347.31"/>
    <n v="-6.7879778094582136E-2"/>
    <n v="6.8788179182564966E-3"/>
    <n v="4.8686035288889115E-6"/>
    <n v="0.99311631347821461"/>
    <n v="0.66576175617614386"/>
    <n v="0.32588518760333202"/>
    <n v="8.3530562205240827E-3"/>
    <x v="1"/>
    <n v="5.0999999999999996"/>
    <x v="1"/>
    <n v="0"/>
    <n v="0"/>
    <x v="1"/>
    <n v="21800"/>
    <x v="2"/>
    <x v="1"/>
    <n v="0"/>
    <x v="1"/>
    <x v="1"/>
    <x v="1"/>
    <n v="4.5"/>
    <x v="1"/>
    <x v="1"/>
    <x v="1"/>
    <x v="1"/>
    <x v="0"/>
    <x v="0"/>
    <x v="0"/>
    <x v="0"/>
    <x v="0"/>
    <x v="0"/>
    <x v="0"/>
    <x v="0"/>
    <x v="0"/>
    <m/>
    <x v="0"/>
    <x v="0"/>
    <x v="0"/>
    <x v="0"/>
    <x v="0"/>
    <m/>
    <m/>
    <x v="0"/>
    <s v="WYOMING ANALYTICAL LABS ROCK SPRINGS ID No D7062"/>
    <m/>
    <s v="8749-9063"/>
    <d v="2007-05-04T00:00:00"/>
  </r>
  <r>
    <x v="1"/>
    <s v="T19N R092W S29 fMESAVERDE"/>
    <n v="5023"/>
    <x v="0"/>
    <x v="2"/>
    <x v="15"/>
    <s v="NW NW"/>
    <n v="29"/>
    <n v="19"/>
    <n v="92"/>
    <n v="41.596829"/>
    <n v="-107.79127"/>
    <s v="4900722550"/>
    <s v="29-02 HIGH POINT"/>
    <x v="0"/>
    <s v="MESAVERDE"/>
    <m/>
    <m/>
    <n v="50"/>
    <x v="0"/>
    <n v="8903"/>
    <n v="8953"/>
    <n v="9303"/>
    <n v="9299"/>
    <x v="2"/>
    <d v="2005-03-16T00:00:00"/>
    <n v="7.17"/>
    <x v="1"/>
    <n v="22.8"/>
    <n v="5.7"/>
    <n v="4630"/>
    <n v="49.5"/>
    <x v="1"/>
    <n v="6800"/>
    <n v="2710"/>
    <n v="0"/>
    <x v="1"/>
    <n v="28"/>
    <n v="14200"/>
    <x v="0"/>
    <s v="BP AMERICA PRODUCTION COMPANY"/>
    <n v="1.1377200000000001"/>
    <n v="0.46905300000000005"/>
    <n v="201.405"/>
    <n v="1.2662099999999998"/>
    <n v="204.27798299999998"/>
    <n v="191.828"/>
    <n v="44.416899999999998"/>
    <n v="0"/>
    <x v="1"/>
    <n v="0.58296000000000003"/>
    <n v="236.82786000000002"/>
    <n v="-7.3791534427713398E-2"/>
    <n v="14246"/>
    <n v="1.6170990648948886E-3"/>
    <n v="5.5694695203643172E-3"/>
    <n v="2.2961505352243473E-3"/>
    <n v="0.99213437994441134"/>
    <n v="0.80998916259261045"/>
    <n v="0.18754930268761452"/>
    <n v="2.4615347197749454E-3"/>
    <x v="1"/>
    <n v="0"/>
    <x v="1"/>
    <n v="0"/>
    <n v="0"/>
    <x v="1"/>
    <n v="24300"/>
    <x v="1"/>
    <x v="1"/>
    <n v="0"/>
    <x v="1"/>
    <x v="1"/>
    <x v="1"/>
    <n v="0"/>
    <x v="1"/>
    <x v="1"/>
    <x v="1"/>
    <x v="1"/>
    <x v="0"/>
    <x v="0"/>
    <x v="0"/>
    <x v="0"/>
    <x v="0"/>
    <x v="0"/>
    <x v="0"/>
    <x v="0"/>
    <x v="0"/>
    <m/>
    <x v="0"/>
    <x v="0"/>
    <x v="0"/>
    <x v="0"/>
    <x v="0"/>
    <m/>
    <n v="20050316"/>
    <x v="0"/>
    <s v="BP ID No W0039"/>
    <m/>
    <s v="8903-8953"/>
    <d v="2005-03-18T00:00:00"/>
  </r>
  <r>
    <x v="1"/>
    <s v="T19N R092W S27 fMESAVERDE"/>
    <n v="5030"/>
    <x v="0"/>
    <x v="2"/>
    <x v="10"/>
    <s v="NE NW"/>
    <n v="27"/>
    <n v="19"/>
    <n v="92"/>
    <n v="41.597186000000001"/>
    <n v="-107.750776"/>
    <s v="4900722599"/>
    <s v="27-4 HIGH POINT"/>
    <x v="0"/>
    <s v="MESAVERDE"/>
    <m/>
    <m/>
    <n v="10"/>
    <x v="0"/>
    <n v="8170"/>
    <n v="8180"/>
    <n v="9350"/>
    <m/>
    <x v="2"/>
    <d v="2005-03-23T00:00:00"/>
    <n v="7.74"/>
    <x v="1"/>
    <n v="45"/>
    <n v="12"/>
    <n v="4240"/>
    <n v="47"/>
    <x v="1"/>
    <n v="5350"/>
    <n v="3000"/>
    <n v="0"/>
    <x v="1"/>
    <n v="135"/>
    <n v="14200"/>
    <x v="0"/>
    <s v="BP AMERICA PRODUCTION COMPANY"/>
    <n v="2.2454999999999998"/>
    <n v="0.98748000000000002"/>
    <n v="184.44"/>
    <n v="1.2022599999999999"/>
    <n v="188.87523999999999"/>
    <n v="150.92349999999999"/>
    <n v="49.17"/>
    <n v="0"/>
    <x v="1"/>
    <n v="2.8107000000000002"/>
    <n v="202.90419999999997"/>
    <n v="-3.5808310921063097E-2"/>
    <n v="12829"/>
    <n v="-5.0723297199304448E-2"/>
    <n v="1.1888800247189626E-2"/>
    <n v="5.2282130786438716E-3"/>
    <n v="0.98288298667416651"/>
    <n v="0.74381654002233566"/>
    <n v="0.24233110995238147"/>
    <n v="1.3852350025282871E-2"/>
    <x v="1"/>
    <n v="2.7"/>
    <x v="1"/>
    <n v="0"/>
    <n v="0"/>
    <x v="1"/>
    <n v="24300"/>
    <x v="1"/>
    <x v="1"/>
    <n v="0"/>
    <x v="1"/>
    <x v="1"/>
    <x v="1"/>
    <n v="0"/>
    <x v="1"/>
    <x v="1"/>
    <x v="1"/>
    <x v="1"/>
    <x v="0"/>
    <x v="0"/>
    <x v="0"/>
    <x v="0"/>
    <x v="0"/>
    <x v="0"/>
    <x v="0"/>
    <x v="0"/>
    <x v="0"/>
    <m/>
    <x v="0"/>
    <x v="0"/>
    <x v="0"/>
    <x v="0"/>
    <x v="0"/>
    <m/>
    <n v="20050323"/>
    <x v="0"/>
    <s v="BP ID No W0048"/>
    <m/>
    <s v="8170-8180"/>
    <d v="2005-03-25T00:00:00"/>
  </r>
  <r>
    <x v="1"/>
    <s v="T19N R092W S27 fLEWIS-MESAVERDE"/>
    <n v="4231"/>
    <x v="0"/>
    <x v="2"/>
    <x v="10"/>
    <s v="NE NE"/>
    <n v="27"/>
    <n v="19"/>
    <n v="92"/>
    <n v="41.597320000000003"/>
    <n v="-107.74238"/>
    <s v="4900722402"/>
    <s v="HIGH POINT 27-02"/>
    <x v="0"/>
    <s v="LEWIS-MESAVERDE"/>
    <m/>
    <m/>
    <m/>
    <x v="0"/>
    <s v="8156"/>
    <m/>
    <n v="9181"/>
    <n v="9179"/>
    <x v="2"/>
    <d v="2004-03-07T00:00:00"/>
    <n v="7.94"/>
    <x v="1"/>
    <n v="29.4"/>
    <n v="6.13"/>
    <n v="3680"/>
    <n v="32.799999999999997"/>
    <x v="1"/>
    <n v="4049"/>
    <n v="2916"/>
    <m/>
    <x v="0"/>
    <n v="45"/>
    <n v="10150"/>
    <x v="0"/>
    <s v="BP AMERICAN PRODUCTION COMPANY"/>
    <n v="1.46706"/>
    <n v="0.50443769999999999"/>
    <n v="160.08000000000001"/>
    <n v="0.83902399999999988"/>
    <n v="162.89052169999997"/>
    <n v="114.22229"/>
    <n v="47.793239999999997"/>
    <n v="0"/>
    <x v="1"/>
    <n v="0.93690000000000007"/>
    <n v="162.95243000000002"/>
    <n v="-1.899942892030209E-4"/>
    <n v="10758.33"/>
    <n v="2.909510228698322E-2"/>
    <n v="9.0064172223717574E-3"/>
    <n v="3.0967897624457059E-3"/>
    <n v="0.98789679301518263"/>
    <n v="0.70095481239524926"/>
    <n v="0.29329565689815112"/>
    <n v="5.7495307065994657E-3"/>
    <x v="0"/>
    <n v="2.5499999999999998"/>
    <x v="0"/>
    <m/>
    <m/>
    <x v="0"/>
    <n v="15490"/>
    <x v="0"/>
    <x v="0"/>
    <m/>
    <x v="0"/>
    <x v="0"/>
    <x v="0"/>
    <n v="5.22"/>
    <x v="0"/>
    <x v="0"/>
    <x v="0"/>
    <x v="0"/>
    <x v="0"/>
    <x v="0"/>
    <x v="0"/>
    <x v="0"/>
    <x v="0"/>
    <x v="0"/>
    <x v="0"/>
    <x v="0"/>
    <x v="0"/>
    <m/>
    <x v="0"/>
    <x v="0"/>
    <x v="0"/>
    <x v="0"/>
    <x v="0"/>
    <m/>
    <n v="200437"/>
    <x v="0"/>
    <s v="BP AMERICA"/>
    <m/>
    <m/>
    <d v="2004-03-08T00:00:00"/>
  </r>
  <r>
    <x v="1"/>
    <s v="T19N R092W S27 fLEWIS-MESAVERDE"/>
    <n v="4073"/>
    <x v="0"/>
    <x v="2"/>
    <x v="10"/>
    <s v="NW SE"/>
    <n v="27"/>
    <n v="19"/>
    <n v="92"/>
    <n v="41.590201999999998"/>
    <n v="-107.743246"/>
    <s v="4900722294"/>
    <s v="HIGH POINT 27-01"/>
    <x v="0"/>
    <s v="LEWIS-MESAVERDE"/>
    <m/>
    <m/>
    <m/>
    <x v="0"/>
    <s v="8101"/>
    <m/>
    <n v="9090"/>
    <n v="9083"/>
    <x v="2"/>
    <d v="2003-06-16T00:00:00"/>
    <n v="8.0500000000000007"/>
    <x v="1"/>
    <n v="31.5"/>
    <n v="8"/>
    <n v="4503"/>
    <n v="22.9"/>
    <x v="1"/>
    <n v="5048"/>
    <n v="3373"/>
    <m/>
    <x v="0"/>
    <n v="29"/>
    <n v="12244"/>
    <x v="0"/>
    <s v="BP AMERICA PRODUCTION CO"/>
    <n v="1.57185"/>
    <n v="0.65832000000000002"/>
    <n v="195.88049999999998"/>
    <n v="0.58578199999999991"/>
    <n v="198.69645199999997"/>
    <n v="142.40407999999999"/>
    <n v="55.283469999999994"/>
    <n v="0"/>
    <x v="1"/>
    <n v="0.60378000000000009"/>
    <n v="198.29132999999999"/>
    <n v="1.0204898446974809E-3"/>
    <n v="13015.4"/>
    <n v="3.0539126028330033E-2"/>
    <n v="7.9108106067238698E-3"/>
    <n v="3.3131945405849529E-3"/>
    <n v="0.9887759948526913"/>
    <n v="0.71815585683952998"/>
    <n v="0.27879922939646429"/>
    <n v="3.0449137640057187E-3"/>
    <x v="0"/>
    <n v="0.6"/>
    <x v="0"/>
    <m/>
    <m/>
    <x v="0"/>
    <n v="18010"/>
    <x v="0"/>
    <x v="0"/>
    <m/>
    <x v="0"/>
    <x v="0"/>
    <x v="0"/>
    <n v="12.6"/>
    <x v="0"/>
    <x v="0"/>
    <x v="0"/>
    <x v="0"/>
    <x v="0"/>
    <x v="0"/>
    <x v="0"/>
    <x v="0"/>
    <x v="0"/>
    <x v="0"/>
    <x v="0"/>
    <x v="0"/>
    <x v="0"/>
    <m/>
    <x v="0"/>
    <x v="0"/>
    <x v="0"/>
    <x v="0"/>
    <x v="0"/>
    <m/>
    <n v="20030603"/>
    <x v="0"/>
    <s v="BP AMERICA"/>
    <m/>
    <m/>
    <d v="2003-06-18T00:00:00"/>
  </r>
  <r>
    <x v="1"/>
    <s v="T19N R092W S27 fLEWIS"/>
    <n v="5035"/>
    <x v="0"/>
    <x v="2"/>
    <x v="10"/>
    <s v="SE SW"/>
    <n v="27"/>
    <n v="19"/>
    <n v="92"/>
    <n v="41.589446000000002"/>
    <n v="-107.75100399999999"/>
    <s v="4900722598"/>
    <s v="27-3 HIGH POINT"/>
    <x v="0"/>
    <s v="LEWIS"/>
    <m/>
    <m/>
    <n v="39"/>
    <x v="0"/>
    <n v="8108"/>
    <n v="8147"/>
    <n v="9375"/>
    <m/>
    <x v="2"/>
    <d v="2005-03-23T00:00:00"/>
    <n v="7.98"/>
    <x v="1"/>
    <n v="54"/>
    <n v="10"/>
    <n v="4100"/>
    <n v="34"/>
    <x v="1"/>
    <n v="4950"/>
    <n v="2730"/>
    <n v="0"/>
    <x v="1"/>
    <n v="69"/>
    <n v="13400"/>
    <x v="0"/>
    <s v="BP AMERICA PRODUCTION COMPANY"/>
    <n v="2.6945999999999999"/>
    <n v="0.82289999999999996"/>
    <n v="178.35"/>
    <n v="0.86971999999999994"/>
    <n v="182.73722000000001"/>
    <n v="139.6395"/>
    <n v="44.744699999999995"/>
    <n v="0"/>
    <x v="1"/>
    <n v="1.4365800000000002"/>
    <n v="185.82077999999998"/>
    <n v="-8.3665528899114321E-3"/>
    <n v="11947"/>
    <n v="-5.7324338185978617E-2"/>
    <n v="1.4745764437042437E-2"/>
    <n v="4.5031876921406595E-3"/>
    <n v="0.98075104787081679"/>
    <n v="0.75147408163930862"/>
    <n v="0.24079492078334833"/>
    <n v="7.7309975773430743E-3"/>
    <x v="1"/>
    <n v="0"/>
    <x v="1"/>
    <n v="0"/>
    <n v="0"/>
    <x v="1"/>
    <n v="23100"/>
    <x v="1"/>
    <x v="1"/>
    <n v="0"/>
    <x v="1"/>
    <x v="1"/>
    <x v="1"/>
    <n v="0"/>
    <x v="1"/>
    <x v="1"/>
    <x v="1"/>
    <x v="1"/>
    <x v="0"/>
    <x v="0"/>
    <x v="0"/>
    <x v="0"/>
    <x v="0"/>
    <x v="0"/>
    <x v="0"/>
    <x v="0"/>
    <x v="0"/>
    <m/>
    <x v="0"/>
    <x v="0"/>
    <x v="0"/>
    <x v="0"/>
    <x v="0"/>
    <m/>
    <n v="20050323"/>
    <x v="0"/>
    <s v="BP ID No W0053; MESAVERDE ALSO PERFED 8689-8996"/>
    <m/>
    <s v="8108-8147"/>
    <d v="2005-03-25T00:00:00"/>
  </r>
  <r>
    <x v="0"/>
    <s v="T19N R092W S26 fMESAVERDE"/>
    <n v="49017321"/>
    <x v="0"/>
    <x v="2"/>
    <x v="95"/>
    <m/>
    <s v="26"/>
    <n v="19"/>
    <n v="92"/>
    <n v="41.591270000000002"/>
    <n v="-107.72586"/>
    <s v="4900705209"/>
    <s v="CRESTON 1-A "/>
    <x v="0"/>
    <s v="MESAVERDE"/>
    <n v="2113"/>
    <m/>
    <n v="50"/>
    <x v="0"/>
    <n v="11219"/>
    <n v="11269"/>
    <m/>
    <m/>
    <x v="1"/>
    <d v="1959-07-29T00:00:00"/>
    <n v="7.9000000953674316"/>
    <x v="2"/>
    <n v="228"/>
    <n v="116"/>
    <n v="8267"/>
    <n v="-3"/>
    <x v="0"/>
    <n v="12362"/>
    <n v="1781"/>
    <m/>
    <x v="0"/>
    <n v="130"/>
    <n v="21980"/>
    <x v="0"/>
    <m/>
    <n v="11.3772"/>
    <n v="9.5456400000000006"/>
    <n v="359.61449999999996"/>
    <n v="0"/>
    <n v="380.53733999999997"/>
    <n v="348.73201999999998"/>
    <n v="29.190589999999997"/>
    <m/>
    <x v="0"/>
    <n v="2.7066000000000003"/>
    <n v="380.62920999999994"/>
    <n v="-1.2069631803968751E-4"/>
    <n v="22878"/>
    <n v="2.0018725756832671E-2"/>
    <n v="2.989772304604852E-2"/>
    <n v="2.5084634270056128E-2"/>
    <n v="0.94501764268389532"/>
    <n v="0.91619878568962176"/>
    <n v="7.6690357001240134E-2"/>
    <n v="7.1108573091382046E-3"/>
    <x v="0"/>
    <m/>
    <x v="0"/>
    <m/>
    <m/>
    <x v="0"/>
    <m/>
    <x v="0"/>
    <x v="0"/>
    <m/>
    <x v="0"/>
    <x v="0"/>
    <x v="0"/>
    <m/>
    <x v="0"/>
    <x v="0"/>
    <x v="0"/>
    <x v="0"/>
    <x v="0"/>
    <x v="0"/>
    <x v="0"/>
    <x v="0"/>
    <x v="0"/>
    <x v="0"/>
    <x v="0"/>
    <x v="0"/>
    <x v="0"/>
    <m/>
    <x v="0"/>
    <x v="0"/>
    <x v="0"/>
    <x v="0"/>
    <x v="0"/>
    <s v="PRODUCTION WATER"/>
    <m/>
    <x v="0"/>
    <m/>
    <m/>
    <m/>
    <m/>
  </r>
  <r>
    <x v="0"/>
    <s v="T19N R092W S26 fMESAVERDE"/>
    <n v="49017317"/>
    <x v="0"/>
    <x v="2"/>
    <x v="95"/>
    <m/>
    <s v="26"/>
    <n v="19"/>
    <n v="92"/>
    <n v="41.591270000000002"/>
    <n v="-107.72586"/>
    <s v="4900705209"/>
    <s v="CRESTON 1-A "/>
    <x v="0"/>
    <s v="MESAVERDE"/>
    <n v="-10"/>
    <n v="2113"/>
    <n v="10"/>
    <x v="0"/>
    <n v="9096"/>
    <n v="9106"/>
    <m/>
    <m/>
    <x v="5"/>
    <m/>
    <n v="8.1999998092651367"/>
    <x v="2"/>
    <n v="114"/>
    <n v="23"/>
    <n v="4847"/>
    <n v="-3"/>
    <x v="0"/>
    <n v="5260"/>
    <n v="3782"/>
    <m/>
    <x v="0"/>
    <n v="252"/>
    <n v="12450"/>
    <x v="0"/>
    <m/>
    <n v="5.6886000000000001"/>
    <n v="1.8926700000000001"/>
    <n v="210.84449999999998"/>
    <n v="0"/>
    <n v="218.42576999999997"/>
    <n v="148.38460000000001"/>
    <n v="61.986979999999996"/>
    <m/>
    <x v="0"/>
    <n v="5.2466400000000002"/>
    <n v="215.61822000000001"/>
    <n v="6.4683535878470831E-3"/>
    <n v="14272"/>
    <n v="6.8183519197664841E-2"/>
    <n v="2.6043630291425781E-2"/>
    <n v="8.6650490003995426E-3"/>
    <n v="0.96529132070817469"/>
    <n v="0.68818210260709878"/>
    <n v="0.28748488880021361"/>
    <n v="2.4333008592687576E-2"/>
    <x v="0"/>
    <m/>
    <x v="0"/>
    <m/>
    <m/>
    <x v="0"/>
    <m/>
    <x v="0"/>
    <x v="0"/>
    <m/>
    <x v="0"/>
    <x v="0"/>
    <x v="0"/>
    <m/>
    <x v="0"/>
    <x v="0"/>
    <x v="0"/>
    <x v="0"/>
    <x v="0"/>
    <x v="0"/>
    <x v="0"/>
    <x v="0"/>
    <x v="0"/>
    <x v="0"/>
    <x v="0"/>
    <x v="0"/>
    <x v="0"/>
    <m/>
    <x v="0"/>
    <x v="0"/>
    <x v="0"/>
    <x v="0"/>
    <x v="0"/>
    <s v="FLOWING"/>
    <m/>
    <x v="0"/>
    <m/>
    <m/>
    <m/>
    <m/>
  </r>
  <r>
    <x v="0"/>
    <s v="T19N R092W S26 fMESAVERDE"/>
    <n v="49017323"/>
    <x v="0"/>
    <x v="2"/>
    <x v="95"/>
    <m/>
    <s v="26"/>
    <n v="19"/>
    <n v="92"/>
    <n v="41.591270000000002"/>
    <n v="-107.72586"/>
    <s v="4900705209"/>
    <s v="CRESTON 1-A "/>
    <x v="0"/>
    <s v="MESAVERDE"/>
    <n v="29"/>
    <n v="-10"/>
    <n v="128"/>
    <x v="0"/>
    <n v="8978"/>
    <n v="9106"/>
    <m/>
    <m/>
    <x v="0"/>
    <m/>
    <n v="8.1999998092651367"/>
    <x v="2"/>
    <n v="262"/>
    <n v="58"/>
    <n v="132"/>
    <n v="-3"/>
    <x v="0"/>
    <n v="42"/>
    <n v="573"/>
    <m/>
    <x v="0"/>
    <n v="625"/>
    <n v="1401"/>
    <x v="0"/>
    <m/>
    <n v="13.0738"/>
    <n v="4.7728200000000003"/>
    <n v="5.742"/>
    <n v="0"/>
    <n v="23.588620000000002"/>
    <n v="1.18482"/>
    <n v="9.3914699999999982"/>
    <m/>
    <x v="0"/>
    <n v="13.012499999999999"/>
    <n v="23.588789999999999"/>
    <n v="-3.6034195178819037E-6"/>
    <n v="1686"/>
    <n v="9.23226433430515E-2"/>
    <n v="0.55424183356211598"/>
    <n v="0.20233570255487604"/>
    <n v="0.24342246388300798"/>
    <n v="5.0228095633561537E-2"/>
    <n v="0.39813275712743207"/>
    <n v="0.55163914723900642"/>
    <x v="0"/>
    <m/>
    <x v="0"/>
    <m/>
    <m/>
    <x v="0"/>
    <m/>
    <x v="0"/>
    <x v="0"/>
    <m/>
    <x v="0"/>
    <x v="0"/>
    <x v="0"/>
    <m/>
    <x v="0"/>
    <x v="0"/>
    <x v="0"/>
    <x v="0"/>
    <x v="0"/>
    <x v="0"/>
    <x v="0"/>
    <x v="0"/>
    <x v="0"/>
    <x v="0"/>
    <x v="0"/>
    <x v="0"/>
    <x v="0"/>
    <m/>
    <x v="0"/>
    <x v="0"/>
    <x v="0"/>
    <x v="0"/>
    <x v="0"/>
    <s v="DST NO. 4"/>
    <m/>
    <x v="0"/>
    <m/>
    <m/>
    <m/>
    <m/>
  </r>
  <r>
    <x v="0"/>
    <s v="T19N R092W S26 fMESAVERDE"/>
    <n v="49000049"/>
    <x v="0"/>
    <x v="2"/>
    <x v="95"/>
    <m/>
    <s v="26"/>
    <n v="19"/>
    <n v="92"/>
    <n v="41.591270000000002"/>
    <n v="-107.72586"/>
    <s v="4900705209"/>
    <s v="CRESTON 1-A "/>
    <x v="0"/>
    <s v="MESAVERDE"/>
    <n v="303"/>
    <n v="29"/>
    <n v="19"/>
    <x v="0"/>
    <n v="8930"/>
    <n v="8949"/>
    <m/>
    <m/>
    <x v="1"/>
    <d v="1961-03-01T00:00:00"/>
    <n v="8.4"/>
    <x v="0"/>
    <n v="53"/>
    <n v="86"/>
    <n v="2450"/>
    <n v="-3"/>
    <x v="0"/>
    <n v="3148"/>
    <n v="1415"/>
    <m/>
    <x v="0"/>
    <n v="53"/>
    <n v="6583"/>
    <x v="0"/>
    <m/>
    <n v="2.6446999999999998"/>
    <n v="7.0769400000000005"/>
    <n v="106.575"/>
    <n v="0"/>
    <n v="116.29664"/>
    <n v="88.805080000000004"/>
    <n v="23.191849999999999"/>
    <m/>
    <x v="0"/>
    <n v="1.1034600000000001"/>
    <n v="113.10039"/>
    <n v="1.3933266703583703E-2"/>
    <n v="7199"/>
    <n v="4.469598026411261E-2"/>
    <n v="2.2740983746391986E-2"/>
    <n v="6.0852488945510382E-2"/>
    <n v="0.91640652730809757"/>
    <n v="0.78518809705253889"/>
    <n v="0.20505543791670389"/>
    <n v="9.7564650307571891E-3"/>
    <x v="0"/>
    <m/>
    <x v="0"/>
    <m/>
    <m/>
    <x v="0"/>
    <m/>
    <x v="0"/>
    <x v="0"/>
    <m/>
    <x v="0"/>
    <x v="0"/>
    <x v="0"/>
    <m/>
    <x v="0"/>
    <x v="0"/>
    <x v="0"/>
    <x v="0"/>
    <x v="0"/>
    <x v="0"/>
    <x v="0"/>
    <x v="0"/>
    <x v="0"/>
    <x v="0"/>
    <x v="0"/>
    <x v="0"/>
    <x v="0"/>
    <m/>
    <x v="0"/>
    <x v="0"/>
    <x v="0"/>
    <x v="0"/>
    <x v="0"/>
    <s v="PRODUCTION WATER"/>
    <m/>
    <x v="0"/>
    <m/>
    <m/>
    <m/>
    <m/>
  </r>
  <r>
    <x v="0"/>
    <s v="T19N R092W S26 fMESAVERDE"/>
    <n v="49017314"/>
    <x v="0"/>
    <x v="2"/>
    <x v="95"/>
    <m/>
    <s v="26"/>
    <n v="19"/>
    <n v="92"/>
    <n v="41.591270000000002"/>
    <n v="-107.72586"/>
    <s v="4900705209"/>
    <s v="CRESTON 1-A "/>
    <x v="0"/>
    <s v="MESAVERDE"/>
    <m/>
    <n v="303"/>
    <n v="92"/>
    <x v="0"/>
    <n v="8535"/>
    <n v="8627"/>
    <m/>
    <m/>
    <x v="0"/>
    <m/>
    <n v="8.1999998092651367"/>
    <x v="2"/>
    <n v="132"/>
    <n v="11"/>
    <n v="2901"/>
    <n v="-3"/>
    <x v="0"/>
    <n v="1880"/>
    <n v="4465"/>
    <m/>
    <x v="0"/>
    <n v="358"/>
    <n v="7481"/>
    <x v="0"/>
    <m/>
    <n v="6.5868000000000002"/>
    <n v="0.90519000000000005"/>
    <n v="126.19349999999999"/>
    <n v="0"/>
    <n v="133.68548999999999"/>
    <n v="53.034799999999997"/>
    <n v="73.181349999999995"/>
    <m/>
    <x v="0"/>
    <n v="7.4535600000000004"/>
    <n v="133.66971000000001"/>
    <n v="5.9022603637326476E-5"/>
    <n v="9741"/>
    <n v="0.13122749970967368"/>
    <n v="4.9270867017804254E-2"/>
    <n v="6.7710414944808159E-3"/>
    <n v="0.94395809148771492"/>
    <n v="0.39676004384239327"/>
    <n v="0.54747893146472737"/>
    <n v="5.5761024692879184E-2"/>
    <x v="0"/>
    <m/>
    <x v="0"/>
    <m/>
    <m/>
    <x v="0"/>
    <m/>
    <x v="0"/>
    <x v="0"/>
    <m/>
    <x v="0"/>
    <x v="0"/>
    <x v="0"/>
    <m/>
    <x v="0"/>
    <x v="0"/>
    <x v="0"/>
    <x v="0"/>
    <x v="0"/>
    <x v="0"/>
    <x v="0"/>
    <x v="0"/>
    <x v="0"/>
    <x v="0"/>
    <x v="0"/>
    <x v="0"/>
    <x v="0"/>
    <m/>
    <x v="0"/>
    <x v="0"/>
    <x v="0"/>
    <x v="0"/>
    <x v="0"/>
    <s v="DST NO. 1"/>
    <m/>
    <x v="0"/>
    <m/>
    <m/>
    <m/>
    <m/>
  </r>
  <r>
    <x v="1"/>
    <s v="T19N R092W S25 fLEWIS-MESAVERDE"/>
    <n v="5161"/>
    <x v="0"/>
    <x v="2"/>
    <x v="10"/>
    <s v="NW SE"/>
    <n v="25"/>
    <n v="19"/>
    <n v="92"/>
    <n v="41.590088000000002"/>
    <n v="-107.704742"/>
    <s v="4900722597"/>
    <s v="25-4 HIGH POINT"/>
    <x v="0"/>
    <s v="LEWIS-MESAVERDE"/>
    <m/>
    <m/>
    <n v="998"/>
    <x v="0"/>
    <n v="7942"/>
    <n v="8940"/>
    <n v="9040"/>
    <m/>
    <x v="2"/>
    <d v="2004-10-26T00:00:00"/>
    <n v="8.1"/>
    <x v="1"/>
    <n v="12"/>
    <n v="10.7"/>
    <n v="5740"/>
    <n v="70.3"/>
    <x v="1"/>
    <n v="5830"/>
    <n v="4060"/>
    <n v="0"/>
    <x v="1"/>
    <n v="28"/>
    <n v="14400"/>
    <x v="0"/>
    <s v="BP AMERICA PRODUCTION COMPANY"/>
    <n v="0.5988"/>
    <n v="0.88050299999999992"/>
    <n v="249.69"/>
    <n v="1.7982739999999999"/>
    <n v="252.96757699999995"/>
    <n v="164.46429999999998"/>
    <n v="66.543399999999991"/>
    <n v="0"/>
    <x v="1"/>
    <n v="0.58296000000000003"/>
    <n v="231.59065999999999"/>
    <n v="4.4116300926693289E-2"/>
    <n v="15751"/>
    <n v="4.4807800736293986E-2"/>
    <n v="2.3671017728884684E-3"/>
    <n v="3.4806950773774463E-3"/>
    <n v="0.99415220314973418"/>
    <n v="0.71015083250766675"/>
    <n v="0.28733196753271484"/>
    <n v="2.5171999596184064E-3"/>
    <x v="1"/>
    <n v="0.1"/>
    <x v="1"/>
    <n v="0"/>
    <n v="0"/>
    <x v="1"/>
    <n v="27800"/>
    <x v="1"/>
    <x v="1"/>
    <n v="0"/>
    <x v="1"/>
    <x v="1"/>
    <x v="1"/>
    <n v="0"/>
    <x v="1"/>
    <x v="1"/>
    <x v="1"/>
    <x v="1"/>
    <x v="0"/>
    <x v="0"/>
    <x v="0"/>
    <x v="0"/>
    <x v="0"/>
    <x v="0"/>
    <x v="0"/>
    <x v="0"/>
    <x v="0"/>
    <m/>
    <x v="0"/>
    <x v="0"/>
    <x v="0"/>
    <x v="0"/>
    <x v="0"/>
    <m/>
    <n v="20041026"/>
    <x v="0"/>
    <s v="BP"/>
    <s v="6066"/>
    <s v="7942-8940"/>
    <d v="2004-10-28T00:00:00"/>
  </r>
  <r>
    <x v="1"/>
    <s v="T19N R092W S25 fLEWIS-MESAVERDE"/>
    <n v="4235"/>
    <x v="0"/>
    <x v="2"/>
    <x v="10"/>
    <s v="NE NE"/>
    <n v="25"/>
    <n v="19"/>
    <n v="92"/>
    <n v="41.597270000000002"/>
    <n v="-107.703621"/>
    <s v="4900722403"/>
    <s v="HIGH POINT 25-02"/>
    <x v="0"/>
    <s v="LEWIS-MESAVERDE"/>
    <m/>
    <m/>
    <m/>
    <x v="0"/>
    <s v="7930"/>
    <m/>
    <n v="8894"/>
    <m/>
    <x v="2"/>
    <d v="2004-03-04T00:00:00"/>
    <n v="8.41"/>
    <x v="1"/>
    <n v="11"/>
    <n v="4.75"/>
    <n v="3160"/>
    <n v="32.299999999999997"/>
    <x v="1"/>
    <n v="3099"/>
    <n v="3277"/>
    <n v="103"/>
    <x v="0"/>
    <n v="23"/>
    <n v="10140"/>
    <x v="0"/>
    <s v="BP AMERICAN PRODUCTION COMPANY"/>
    <n v="0.54889999999999994"/>
    <n v="0.39087749999999999"/>
    <n v="137.46"/>
    <n v="0.82623399999999991"/>
    <n v="139.22601149999997"/>
    <n v="87.422789999999992"/>
    <n v="53.710029999999996"/>
    <n v="3.4329899999999998"/>
    <x v="1"/>
    <n v="0.47886000000000006"/>
    <n v="145.04466999999997"/>
    <n v="-2.0468725333533912E-2"/>
    <n v="9710.0499999999993"/>
    <n v="-2.1659895063236654E-2"/>
    <n v="3.942510412287434E-3"/>
    <n v="2.8075033952976529E-3"/>
    <n v="0.993249986192415"/>
    <n v="0.60273011066177073"/>
    <n v="0.37029992208607188"/>
    <n v="3.3014656795041153E-3"/>
    <x v="0"/>
    <n v="1.19"/>
    <x v="0"/>
    <m/>
    <m/>
    <x v="0"/>
    <n v="12490"/>
    <x v="0"/>
    <x v="0"/>
    <m/>
    <x v="0"/>
    <x v="0"/>
    <x v="0"/>
    <n v="3.76"/>
    <x v="0"/>
    <x v="0"/>
    <x v="0"/>
    <x v="0"/>
    <x v="0"/>
    <x v="0"/>
    <x v="0"/>
    <x v="0"/>
    <x v="0"/>
    <x v="0"/>
    <x v="0"/>
    <x v="0"/>
    <x v="0"/>
    <m/>
    <x v="0"/>
    <x v="0"/>
    <x v="0"/>
    <x v="0"/>
    <x v="0"/>
    <m/>
    <n v="200434"/>
    <x v="0"/>
    <s v="BP AMERICA"/>
    <m/>
    <m/>
    <d v="2004-03-05T00:00:00"/>
  </r>
  <r>
    <x v="1"/>
    <s v="T19N R092W S25 fLEWIS-MESAVERDE"/>
    <n v="4234"/>
    <x v="0"/>
    <x v="2"/>
    <x v="10"/>
    <s v="NW NW"/>
    <n v="25"/>
    <n v="19"/>
    <n v="92"/>
    <n v="41.597512999999999"/>
    <n v="-107.714398"/>
    <s v="4900722414"/>
    <s v="HIGH POINT 25-03"/>
    <x v="0"/>
    <s v="LEWIS-MESAVERDE"/>
    <m/>
    <m/>
    <m/>
    <x v="0"/>
    <s v="7887"/>
    <m/>
    <n v="8880"/>
    <m/>
    <x v="2"/>
    <d v="2004-03-07T00:00:00"/>
    <n v="7.92"/>
    <x v="1"/>
    <n v="25.4"/>
    <n v="4.7300000000000004"/>
    <n v="3940"/>
    <n v="43.1"/>
    <x v="1"/>
    <n v="3799"/>
    <n v="4232"/>
    <m/>
    <x v="0"/>
    <n v="14"/>
    <n v="12205"/>
    <x v="0"/>
    <s v="BP AMERICAN PRODUCTION COMPANY"/>
    <n v="1.26746"/>
    <n v="0.38923170000000007"/>
    <n v="171.39"/>
    <n v="1.102498"/>
    <n v="174.14918969999999"/>
    <n v="107.16978999999999"/>
    <n v="69.362479999999991"/>
    <n v="0"/>
    <x v="1"/>
    <n v="0.29148000000000002"/>
    <n v="176.82374999999999"/>
    <n v="-7.6204174096331226E-3"/>
    <n v="12058.23"/>
    <n v="-6.0490709604615889E-3"/>
    <n v="7.2780126177067134E-3"/>
    <n v="2.2350474364567201E-3"/>
    <n v="0.99048693994583648"/>
    <n v="0.6060825539555631"/>
    <n v="0.39226902494715782"/>
    <n v="1.6484210972790704E-3"/>
    <x v="0"/>
    <n v="4.3600000000000003"/>
    <x v="0"/>
    <m/>
    <m/>
    <x v="0"/>
    <n v="16180"/>
    <x v="0"/>
    <x v="0"/>
    <m/>
    <x v="0"/>
    <x v="0"/>
    <x v="0"/>
    <n v="6.85"/>
    <x v="0"/>
    <x v="0"/>
    <x v="0"/>
    <x v="0"/>
    <x v="0"/>
    <x v="0"/>
    <x v="0"/>
    <x v="0"/>
    <x v="0"/>
    <x v="0"/>
    <x v="0"/>
    <x v="0"/>
    <x v="0"/>
    <m/>
    <x v="0"/>
    <x v="0"/>
    <x v="0"/>
    <x v="0"/>
    <x v="0"/>
    <m/>
    <n v="200437"/>
    <x v="0"/>
    <s v="BP AMERICA"/>
    <m/>
    <m/>
    <d v="2004-03-08T00:00:00"/>
  </r>
  <r>
    <x v="1"/>
    <s v="T19N R092W S25 fLEWIS-MESAVERDE"/>
    <n v="4072"/>
    <x v="0"/>
    <x v="2"/>
    <x v="10"/>
    <s v="NW SW"/>
    <n v="25"/>
    <n v="19"/>
    <n v="92"/>
    <n v="41.590083999999997"/>
    <n v="-107.714134"/>
    <s v="4900722165"/>
    <s v="HIGH POINT 25-01"/>
    <x v="0"/>
    <s v="LEWIS-MESAVERDE"/>
    <m/>
    <m/>
    <m/>
    <x v="0"/>
    <s v="7859"/>
    <m/>
    <n v="8864"/>
    <n v="8864"/>
    <x v="2"/>
    <d v="2003-06-16T00:00:00"/>
    <n v="8.11"/>
    <x v="1"/>
    <n v="45.5"/>
    <n v="13.5"/>
    <n v="4208"/>
    <n v="35.200000000000003"/>
    <x v="1"/>
    <n v="4949"/>
    <n v="2776"/>
    <m/>
    <x v="0"/>
    <n v="24"/>
    <n v="11348"/>
    <x v="0"/>
    <s v="BP AMERICA PRODUCTION CO"/>
    <n v="2.2704499999999999"/>
    <n v="1.1109150000000001"/>
    <n v="183.04799999999997"/>
    <n v="0.90041599999999999"/>
    <n v="187.32978099999997"/>
    <n v="139.61129"/>
    <n v="45.498639999999995"/>
    <n v="0"/>
    <x v="1"/>
    <n v="0.49968000000000001"/>
    <n v="185.60961"/>
    <n v="4.6124679814258749E-3"/>
    <n v="12051.2"/>
    <n v="3.0052309480666037E-2"/>
    <n v="1.2120069686090116E-2"/>
    <n v="5.9302636989683995E-3"/>
    <n v="0.98194966661494154"/>
    <n v="0.75217705591860251"/>
    <n v="0.24513084209379027"/>
    <n v="2.6921019876072149E-3"/>
    <x v="0"/>
    <n v="0.3"/>
    <x v="0"/>
    <m/>
    <m/>
    <x v="0"/>
    <n v="17730"/>
    <x v="0"/>
    <x v="0"/>
    <m/>
    <x v="0"/>
    <x v="0"/>
    <x v="0"/>
    <m/>
    <x v="0"/>
    <x v="0"/>
    <x v="0"/>
    <x v="0"/>
    <x v="0"/>
    <x v="0"/>
    <x v="0"/>
    <x v="0"/>
    <x v="0"/>
    <x v="0"/>
    <x v="0"/>
    <x v="0"/>
    <x v="0"/>
    <m/>
    <x v="0"/>
    <x v="0"/>
    <x v="0"/>
    <x v="0"/>
    <x v="0"/>
    <m/>
    <n v="20030616"/>
    <x v="0"/>
    <s v="BP AMERICA"/>
    <m/>
    <m/>
    <d v="2003-06-16T00:00:00"/>
  </r>
  <r>
    <x v="1"/>
    <s v="T19N R092W S24 fLEWIS-MESAVERDE/ALMOND"/>
    <n v="3804"/>
    <x v="0"/>
    <x v="2"/>
    <x v="10"/>
    <s v="SE SE"/>
    <n v="24"/>
    <n v="19"/>
    <n v="92"/>
    <n v="41.603879999999997"/>
    <n v="-107.70388"/>
    <s v="4900721971"/>
    <s v="EUCKER 2"/>
    <x v="0"/>
    <s v="LEWIS-MESAVERDE/ALMOND"/>
    <m/>
    <m/>
    <m/>
    <x v="0"/>
    <s v="7813"/>
    <m/>
    <n v="9106"/>
    <n v="8609"/>
    <x v="1"/>
    <d v="2002-12-11T00:00:00"/>
    <n v="7.09"/>
    <x v="1"/>
    <n v="40"/>
    <n v="24"/>
    <n v="3516"/>
    <n v="250"/>
    <x v="1"/>
    <n v="5000"/>
    <n v="1220"/>
    <m/>
    <x v="0"/>
    <n v="175"/>
    <n v="9996"/>
    <x v="0"/>
    <s v="YATES PETROLEUM"/>
    <n v="1.996"/>
    <n v="1.97496"/>
    <n v="152.946"/>
    <n v="6.3949999999999996"/>
    <n v="163.31196"/>
    <n v="141.05000000000001"/>
    <n v="19.995799999999999"/>
    <n v="0"/>
    <x v="1"/>
    <n v="3.6435000000000004"/>
    <n v="164.68929999999997"/>
    <n v="-4.1991911860337836E-3"/>
    <n v="10225"/>
    <n v="1.1324860293754018E-2"/>
    <n v="1.2222007500246768E-2"/>
    <n v="1.2093174314973625E-2"/>
    <n v="0.9756848181847797"/>
    <n v="0.85646122729284779"/>
    <n v="0.12141529534705656"/>
    <n v="2.2123477360095654E-2"/>
    <x v="0"/>
    <n v="21"/>
    <x v="0"/>
    <m/>
    <m/>
    <x v="0"/>
    <m/>
    <x v="0"/>
    <x v="0"/>
    <m/>
    <x v="0"/>
    <x v="0"/>
    <x v="0"/>
    <m/>
    <x v="0"/>
    <x v="0"/>
    <x v="0"/>
    <x v="0"/>
    <x v="0"/>
    <x v="0"/>
    <x v="0"/>
    <x v="0"/>
    <x v="0"/>
    <x v="0"/>
    <x v="0"/>
    <x v="0"/>
    <x v="0"/>
    <m/>
    <x v="0"/>
    <x v="0"/>
    <x v="0"/>
    <x v="0"/>
    <x v="0"/>
    <s v="PRODUCTION WATER"/>
    <n v="20021211"/>
    <x v="0"/>
    <s v="BJ SERVICES ROCK SPRINGS"/>
    <m/>
    <m/>
    <d v="2002-12-13T00:00:00"/>
  </r>
  <r>
    <x v="1"/>
    <s v="T19N R092W S24 fLEWIS"/>
    <n v="3807"/>
    <x v="0"/>
    <x v="2"/>
    <x v="10"/>
    <s v="NW SW"/>
    <n v="24"/>
    <n v="19"/>
    <n v="92"/>
    <n v="41.603332999999999"/>
    <n v="-107.71388899999999"/>
    <s v="4900721970"/>
    <s v="EUCKER 1"/>
    <x v="0"/>
    <s v="LEWIS"/>
    <m/>
    <m/>
    <m/>
    <x v="0"/>
    <s v="7861"/>
    <m/>
    <n v="8970"/>
    <m/>
    <x v="2"/>
    <d v="2003-03-02T00:00:00"/>
    <n v="7.43"/>
    <x v="1"/>
    <n v="8"/>
    <n v="19"/>
    <n v="2967"/>
    <n v="250"/>
    <x v="1"/>
    <n v="4000"/>
    <n v="1586"/>
    <m/>
    <x v="0"/>
    <m/>
    <n v="8605"/>
    <x v="0"/>
    <s v="YATES PETROLEUM"/>
    <n v="0.3992"/>
    <n v="1.56351"/>
    <n v="129.06449999999998"/>
    <n v="6.3949999999999996"/>
    <n v="137.42220999999998"/>
    <n v="112.84"/>
    <n v="25.994539999999997"/>
    <n v="0"/>
    <x v="1"/>
    <n v="0"/>
    <n v="138.83453999999998"/>
    <n v="-5.1123818694022768E-3"/>
    <n v="8830"/>
    <n v="1.2905075996558647E-2"/>
    <n v="2.9049161703919627E-3"/>
    <n v="1.1377418541005855E-2"/>
    <n v="0.98571766528860227"/>
    <n v="0.81276604510664285"/>
    <n v="0.18723395489335723"/>
    <n v="0"/>
    <x v="0"/>
    <n v="25"/>
    <x v="0"/>
    <m/>
    <n v="0.71"/>
    <x v="0"/>
    <m/>
    <x v="0"/>
    <x v="0"/>
    <m/>
    <x v="0"/>
    <x v="0"/>
    <x v="0"/>
    <m/>
    <x v="0"/>
    <x v="0"/>
    <x v="0"/>
    <x v="0"/>
    <x v="0"/>
    <x v="0"/>
    <x v="0"/>
    <x v="0"/>
    <x v="0"/>
    <x v="0"/>
    <x v="0"/>
    <x v="0"/>
    <x v="0"/>
    <m/>
    <x v="0"/>
    <x v="0"/>
    <x v="0"/>
    <x v="0"/>
    <x v="0"/>
    <m/>
    <n v="20030302"/>
    <x v="0"/>
    <s v="BJ SERVICES ROCK SRINGS"/>
    <m/>
    <m/>
    <d v="2003-03-04T00:00:00"/>
  </r>
  <r>
    <x v="1"/>
    <s v="T19N R092W S23 fLEWIS-MESAVERDE"/>
    <n v="4257"/>
    <x v="0"/>
    <x v="2"/>
    <x v="10"/>
    <s v="SW SW"/>
    <n v="23"/>
    <n v="19"/>
    <n v="92"/>
    <n v="41.603566000000001"/>
    <n v="-107.732375"/>
    <s v="4900722299"/>
    <s v="HIGH POINT 23-01"/>
    <x v="0"/>
    <s v="LEWIS-MESAVERDE"/>
    <m/>
    <m/>
    <m/>
    <x v="0"/>
    <s v="8026"/>
    <m/>
    <n v="9129"/>
    <m/>
    <x v="2"/>
    <d v="2003-10-08T00:00:00"/>
    <n v="8"/>
    <x v="1"/>
    <n v="38"/>
    <n v="6.2"/>
    <n v="4716"/>
    <n v="15"/>
    <x v="1"/>
    <n v="6798"/>
    <n v="2181"/>
    <m/>
    <x v="0"/>
    <n v="62"/>
    <n v="14514"/>
    <x v="0"/>
    <s v="BP AMERICAN PRODUCTION COMPANY"/>
    <n v="1.8961999999999999"/>
    <n v="0.51019800000000004"/>
    <n v="205.14599999999999"/>
    <n v="0.38369999999999999"/>
    <n v="207.93609799999999"/>
    <n v="191.77158"/>
    <n v="35.746589999999998"/>
    <n v="0"/>
    <x v="1"/>
    <n v="1.2908400000000002"/>
    <n v="228.80901"/>
    <n v="-4.7791976641899825E-2"/>
    <n v="13816.2"/>
    <n v="-2.4630959188427871E-2"/>
    <n v="9.119147748939677E-3"/>
    <n v="2.4536288066730966E-3"/>
    <n v="0.98842722344438727"/>
    <n v="0.8381294949879815"/>
    <n v="0.15622894395635906"/>
    <n v="5.6415610556594786E-3"/>
    <x v="0"/>
    <n v="0.9"/>
    <x v="0"/>
    <m/>
    <m/>
    <x v="0"/>
    <n v="20800"/>
    <x v="0"/>
    <x v="0"/>
    <m/>
    <x v="0"/>
    <x v="0"/>
    <x v="0"/>
    <n v="7"/>
    <x v="0"/>
    <x v="0"/>
    <x v="0"/>
    <x v="0"/>
    <x v="0"/>
    <x v="0"/>
    <x v="0"/>
    <x v="0"/>
    <x v="0"/>
    <x v="0"/>
    <x v="0"/>
    <x v="0"/>
    <x v="0"/>
    <m/>
    <x v="0"/>
    <x v="0"/>
    <x v="0"/>
    <x v="0"/>
    <x v="0"/>
    <m/>
    <n v="2003108"/>
    <x v="0"/>
    <s v="BP AMERICA"/>
    <m/>
    <m/>
    <d v="2003-10-09T00:00:00"/>
  </r>
  <r>
    <x v="1"/>
    <s v="T19N R092W S23 fLEWIS-MESAVERDE"/>
    <n v="4232"/>
    <x v="0"/>
    <x v="2"/>
    <x v="10"/>
    <s v="SE SE"/>
    <n v="23"/>
    <n v="19"/>
    <n v="92"/>
    <n v="41.603763999999998"/>
    <n v="-107.722961"/>
    <s v="4900722404"/>
    <s v="HIGH POINT 23-02"/>
    <x v="0"/>
    <s v="LEWIS-MESAVERDE"/>
    <m/>
    <m/>
    <m/>
    <x v="0"/>
    <s v="7981"/>
    <m/>
    <n v="8981"/>
    <m/>
    <x v="2"/>
    <d v="2004-03-07T00:00:00"/>
    <n v="7.78"/>
    <x v="1"/>
    <n v="39.799999999999997"/>
    <n v="9.8000000000000007"/>
    <n v="5750"/>
    <n v="50.5"/>
    <x v="1"/>
    <n v="6398"/>
    <n v="3664"/>
    <m/>
    <x v="0"/>
    <n v="60"/>
    <n v="15790"/>
    <x v="0"/>
    <s v="BP AMERICAN PRODUCTION COMPANY"/>
    <n v="1.9860199999999999"/>
    <n v="0.8064420000000001"/>
    <n v="250.125"/>
    <n v="1.29179"/>
    <n v="254.20925199999996"/>
    <n v="180.48757999999998"/>
    <n v="60.052959999999992"/>
    <n v="0"/>
    <x v="1"/>
    <n v="1.2492000000000001"/>
    <n v="241.78973999999997"/>
    <n v="2.5039389596178855E-2"/>
    <n v="15972.1"/>
    <n v="5.7332481164658628E-3"/>
    <n v="7.8125401981828744E-3"/>
    <n v="3.1723550329316899E-3"/>
    <n v="0.98901510476888543"/>
    <n v="0.74646500715869912"/>
    <n v="0.24836852051704097"/>
    <n v="5.1664723242599141E-3"/>
    <x v="0"/>
    <n v="27.9"/>
    <x v="0"/>
    <m/>
    <m/>
    <x v="0"/>
    <n v="22400"/>
    <x v="0"/>
    <x v="0"/>
    <m/>
    <x v="0"/>
    <x v="0"/>
    <x v="0"/>
    <n v="11.1"/>
    <x v="0"/>
    <x v="0"/>
    <x v="0"/>
    <x v="0"/>
    <x v="0"/>
    <x v="0"/>
    <x v="0"/>
    <x v="0"/>
    <x v="0"/>
    <x v="0"/>
    <x v="0"/>
    <x v="0"/>
    <x v="0"/>
    <m/>
    <x v="0"/>
    <x v="0"/>
    <x v="0"/>
    <x v="0"/>
    <x v="0"/>
    <m/>
    <n v="200437"/>
    <x v="0"/>
    <s v="BP AMERICA"/>
    <m/>
    <m/>
    <d v="2004-03-08T00:00:00"/>
  </r>
  <r>
    <x v="1"/>
    <s v="T19N R092W S23 fCLOVERLY"/>
    <n v="5021"/>
    <x v="0"/>
    <x v="2"/>
    <x v="10"/>
    <s v="NE NE"/>
    <n v="23"/>
    <n v="19"/>
    <n v="92"/>
    <n v="41.611583000000003"/>
    <n v="-107.722989"/>
    <s v="4900722600"/>
    <s v="23-3 HIGH POINT"/>
    <x v="0"/>
    <s v="CLOVERLY"/>
    <m/>
    <m/>
    <n v="41"/>
    <x v="0"/>
    <n v="8086"/>
    <n v="8127"/>
    <n v="9175"/>
    <m/>
    <x v="2"/>
    <d v="2005-03-23T00:00:00"/>
    <n v="7.57"/>
    <x v="1"/>
    <n v="105"/>
    <n v="13"/>
    <n v="5090"/>
    <n v="63"/>
    <x v="1"/>
    <n v="6850"/>
    <n v="3310"/>
    <n v="0"/>
    <x v="1"/>
    <n v="7"/>
    <n v="18200"/>
    <x v="0"/>
    <s v="BP AMERICA PRODUCTION COMPANY"/>
    <n v="5.2394999999999996"/>
    <n v="1.0697700000000001"/>
    <n v="221.41499999999999"/>
    <n v="1.61154"/>
    <n v="229.33580999999998"/>
    <n v="193.23849999999999"/>
    <n v="54.250899999999994"/>
    <n v="0"/>
    <x v="1"/>
    <n v="0.14574000000000001"/>
    <n v="247.63513999999998"/>
    <n v="-3.8365711790204413E-2"/>
    <n v="15438"/>
    <n v="-8.2109518996373143E-2"/>
    <n v="2.2846410248796297E-2"/>
    <n v="4.6646443919944307E-3"/>
    <n v="0.97248894535920927"/>
    <n v="0.78033553719395399"/>
    <n v="0.21907593566890385"/>
    <n v="5.8852713714216821E-4"/>
    <x v="1"/>
    <n v="14"/>
    <x v="1"/>
    <n v="0"/>
    <n v="0"/>
    <x v="1"/>
    <n v="31300"/>
    <x v="1"/>
    <x v="1"/>
    <n v="0"/>
    <x v="1"/>
    <x v="1"/>
    <x v="1"/>
    <n v="0"/>
    <x v="1"/>
    <x v="1"/>
    <x v="1"/>
    <x v="1"/>
    <x v="0"/>
    <x v="0"/>
    <x v="0"/>
    <x v="0"/>
    <x v="0"/>
    <x v="0"/>
    <x v="0"/>
    <x v="0"/>
    <x v="0"/>
    <m/>
    <x v="0"/>
    <x v="0"/>
    <x v="0"/>
    <x v="0"/>
    <x v="0"/>
    <m/>
    <n v="20050323"/>
    <x v="0"/>
    <s v="BP ID No W0037; MESAVERDE FM ALSO PERFED 8818-9064"/>
    <m/>
    <s v="8086-8127"/>
    <d v="2005-03-25T00:00:00"/>
  </r>
  <r>
    <x v="0"/>
    <s v="T19N R092W S20 fMESAVERDE/ERICSON"/>
    <n v="49016214"/>
    <x v="0"/>
    <x v="2"/>
    <x v="95"/>
    <m/>
    <s v="20"/>
    <n v="19"/>
    <n v="92"/>
    <n v="41.603700000000003"/>
    <n v="-107.78051000000001"/>
    <s v="4900705224"/>
    <s v="CRESTON UNIT NO. C-1"/>
    <x v="0"/>
    <s v="MESAVERDE/ERICSON"/>
    <n v="146"/>
    <n v="63"/>
    <n v="13"/>
    <x v="0"/>
    <n v="9754"/>
    <n v="9767"/>
    <m/>
    <m/>
    <x v="0"/>
    <d v="1960-08-04T00:00:00"/>
    <n v="8"/>
    <x v="0"/>
    <n v="94"/>
    <n v="30"/>
    <n v="6284"/>
    <n v="-3"/>
    <x v="0"/>
    <n v="8500"/>
    <n v="2135"/>
    <m/>
    <x v="0"/>
    <n v="3"/>
    <n v="16130"/>
    <x v="0"/>
    <m/>
    <n v="4.6905999999999999"/>
    <n v="2.4687000000000001"/>
    <n v="273.35399999999998"/>
    <n v="0"/>
    <n v="280.51329999999996"/>
    <n v="239.785"/>
    <n v="34.992649999999998"/>
    <m/>
    <x v="0"/>
    <n v="6.2460000000000002E-2"/>
    <n v="274.84010999999998"/>
    <n v="1.0215459017348929E-2"/>
    <n v="17040"/>
    <n v="2.7434428700633104E-2"/>
    <n v="1.6721488785023744E-2"/>
    <n v="8.8006522328887803E-3"/>
    <n v="0.97447785898208761"/>
    <n v="0.87245271441639294"/>
    <n v="0.12732002617812954"/>
    <n v="2.2725940547760662E-4"/>
    <x v="0"/>
    <m/>
    <x v="0"/>
    <m/>
    <m/>
    <x v="0"/>
    <m/>
    <x v="0"/>
    <x v="0"/>
    <m/>
    <x v="0"/>
    <x v="0"/>
    <x v="0"/>
    <m/>
    <x v="0"/>
    <x v="0"/>
    <x v="0"/>
    <x v="0"/>
    <x v="0"/>
    <x v="0"/>
    <x v="0"/>
    <x v="0"/>
    <x v="0"/>
    <x v="0"/>
    <x v="0"/>
    <x v="0"/>
    <x v="0"/>
    <m/>
    <x v="0"/>
    <x v="0"/>
    <x v="0"/>
    <x v="0"/>
    <x v="0"/>
    <s v="DST NO. 8"/>
    <m/>
    <x v="0"/>
    <m/>
    <m/>
    <m/>
    <m/>
  </r>
  <r>
    <x v="0"/>
    <s v="T19N R092W S20 fMESAVERDE"/>
    <n v="49006877"/>
    <x v="0"/>
    <x v="2"/>
    <x v="95"/>
    <m/>
    <s v="20"/>
    <n v="19"/>
    <n v="92"/>
    <n v="41.603700000000003"/>
    <n v="-107.78051000000001"/>
    <s v="4900705224"/>
    <s v="CRESTON UNIT NO. C-1"/>
    <x v="0"/>
    <s v="MESAVERDE"/>
    <n v="0"/>
    <m/>
    <n v="115"/>
    <x v="0"/>
    <n v="9921"/>
    <n v="10036"/>
    <m/>
    <m/>
    <x v="0"/>
    <d v="1960-08-11T00:00:00"/>
    <n v="8.1999999999999993"/>
    <x v="2"/>
    <n v="173"/>
    <n v="40"/>
    <n v="11460"/>
    <n v="-3"/>
    <x v="0"/>
    <n v="17000"/>
    <n v="1891"/>
    <m/>
    <x v="0"/>
    <n v="0"/>
    <n v="29604"/>
    <x v="0"/>
    <m/>
    <n v="8.6326999999999998"/>
    <n v="3.2915999999999999"/>
    <n v="498.51"/>
    <n v="0"/>
    <n v="510.43430000000001"/>
    <n v="479.57"/>
    <n v="30.993489999999998"/>
    <m/>
    <x v="0"/>
    <n v="0"/>
    <n v="510.56349"/>
    <n v="-1.2653308485613288E-4"/>
    <n v="30558"/>
    <n v="1.5857185598883015E-2"/>
    <n v="1.6912460624217456E-2"/>
    <n v="6.4486261992973432E-3"/>
    <n v="0.97663891317648521"/>
    <n v="0.93929552228656221"/>
    <n v="6.0704477713437753E-2"/>
    <n v="0"/>
    <x v="0"/>
    <m/>
    <x v="0"/>
    <m/>
    <m/>
    <x v="0"/>
    <m/>
    <x v="0"/>
    <x v="0"/>
    <m/>
    <x v="0"/>
    <x v="0"/>
    <x v="0"/>
    <m/>
    <x v="0"/>
    <x v="0"/>
    <x v="0"/>
    <x v="0"/>
    <x v="0"/>
    <x v="0"/>
    <x v="0"/>
    <x v="0"/>
    <x v="0"/>
    <x v="0"/>
    <x v="0"/>
    <x v="0"/>
    <x v="0"/>
    <m/>
    <x v="0"/>
    <x v="0"/>
    <x v="0"/>
    <x v="0"/>
    <x v="0"/>
    <s v="DST NO. 11"/>
    <m/>
    <x v="0"/>
    <m/>
    <m/>
    <m/>
    <m/>
  </r>
  <r>
    <x v="0"/>
    <s v="T19N R092W S20 fMESAVERDE"/>
    <n v="49006874"/>
    <x v="0"/>
    <x v="2"/>
    <x v="95"/>
    <m/>
    <s v="20"/>
    <n v="19"/>
    <n v="92"/>
    <n v="41.603700000000003"/>
    <n v="-107.78051000000001"/>
    <s v="4900705224"/>
    <s v="CRESTON UNIT NO. C-1"/>
    <x v="0"/>
    <s v="MESAVERDE"/>
    <n v="25"/>
    <n v="0"/>
    <n v="12"/>
    <x v="0"/>
    <n v="9909"/>
    <n v="9921"/>
    <m/>
    <m/>
    <x v="0"/>
    <d v="1960-08-10T00:00:00"/>
    <n v="8.3000001907348633"/>
    <x v="0"/>
    <n v="85"/>
    <n v="27"/>
    <n v="6693"/>
    <n v="-3"/>
    <x v="0"/>
    <n v="9300"/>
    <n v="2074"/>
    <m/>
    <x v="0"/>
    <n v="-3"/>
    <n v="17162"/>
    <x v="0"/>
    <m/>
    <n v="4.2415000000000003"/>
    <n v="2.2218300000000002"/>
    <n v="291.14549999999997"/>
    <n v="0"/>
    <n v="297.60882999999995"/>
    <n v="262.35300000000001"/>
    <n v="33.992859999999993"/>
    <m/>
    <x v="0"/>
    <n v="0"/>
    <n v="296.34586000000002"/>
    <n v="2.1263743198996184E-3"/>
    <n v="18170"/>
    <n v="2.8529378467111965E-2"/>
    <n v="1.4251929285834701E-2"/>
    <n v="7.4656051031819198E-3"/>
    <n v="0.97828246561098342"/>
    <n v="0.88529328535245944"/>
    <n v="0.11470671464754052"/>
    <n v="0"/>
    <x v="0"/>
    <m/>
    <x v="0"/>
    <m/>
    <m/>
    <x v="0"/>
    <m/>
    <x v="0"/>
    <x v="0"/>
    <m/>
    <x v="0"/>
    <x v="0"/>
    <x v="0"/>
    <m/>
    <x v="0"/>
    <x v="0"/>
    <x v="0"/>
    <x v="0"/>
    <x v="0"/>
    <x v="0"/>
    <x v="0"/>
    <x v="0"/>
    <x v="0"/>
    <x v="0"/>
    <x v="0"/>
    <x v="0"/>
    <x v="0"/>
    <m/>
    <x v="0"/>
    <x v="0"/>
    <x v="0"/>
    <x v="0"/>
    <x v="0"/>
    <s v="DST NO. 10"/>
    <m/>
    <x v="0"/>
    <m/>
    <m/>
    <m/>
    <m/>
  </r>
  <r>
    <x v="0"/>
    <s v="T19N R092W S20 fMESAVERDE"/>
    <n v="49006875"/>
    <x v="0"/>
    <x v="2"/>
    <x v="95"/>
    <m/>
    <s v="20"/>
    <n v="19"/>
    <n v="92"/>
    <n v="41.603700000000003"/>
    <n v="-107.78051000000001"/>
    <s v="4900705224"/>
    <s v="CRESTON UNIT NO. C-1"/>
    <x v="0"/>
    <s v="MESAVERDE"/>
    <n v="63"/>
    <n v="25"/>
    <n v="54"/>
    <x v="0"/>
    <n v="9830"/>
    <n v="9884"/>
    <m/>
    <m/>
    <x v="0"/>
    <d v="1960-08-10T00:00:00"/>
    <n v="8.3000001907348633"/>
    <x v="0"/>
    <n v="52"/>
    <n v="8"/>
    <n v="2102"/>
    <n v="-3"/>
    <x v="0"/>
    <n v="3000"/>
    <n v="598"/>
    <m/>
    <x v="0"/>
    <n v="12"/>
    <n v="5469"/>
    <x v="0"/>
    <m/>
    <n v="2.5948000000000002"/>
    <n v="0.65832000000000002"/>
    <n v="91.436999999999998"/>
    <n v="0"/>
    <n v="94.690119999999993"/>
    <n v="84.63"/>
    <n v="9.8012199999999989"/>
    <m/>
    <x v="0"/>
    <n v="0.24984000000000001"/>
    <n v="94.681060000000002"/>
    <n v="4.7842549219955038E-5"/>
    <n v="5766"/>
    <n v="2.6435246995994661E-2"/>
    <n v="2.7403070140791883E-2"/>
    <n v="6.9523620838161373E-3"/>
    <n v="0.96564456777539198"/>
    <n v="0.89384297133978008"/>
    <n v="0.10351827493270564"/>
    <n v="2.6387537275142461E-3"/>
    <x v="0"/>
    <m/>
    <x v="0"/>
    <m/>
    <m/>
    <x v="0"/>
    <m/>
    <x v="0"/>
    <x v="0"/>
    <m/>
    <x v="0"/>
    <x v="0"/>
    <x v="0"/>
    <m/>
    <x v="0"/>
    <x v="0"/>
    <x v="0"/>
    <x v="0"/>
    <x v="0"/>
    <x v="0"/>
    <x v="0"/>
    <x v="0"/>
    <x v="0"/>
    <x v="0"/>
    <x v="0"/>
    <x v="0"/>
    <x v="0"/>
    <m/>
    <x v="0"/>
    <x v="0"/>
    <x v="0"/>
    <x v="0"/>
    <x v="0"/>
    <s v="DST NO. 9"/>
    <m/>
    <x v="0"/>
    <m/>
    <m/>
    <m/>
    <m/>
  </r>
  <r>
    <x v="0"/>
    <s v="T19N R092W S20 fMESAVERDE"/>
    <n v="49006872"/>
    <x v="0"/>
    <x v="2"/>
    <x v="95"/>
    <m/>
    <s v="20"/>
    <n v="19"/>
    <n v="92"/>
    <n v="41.603700000000003"/>
    <n v="-107.78051000000001"/>
    <s v="4900705224"/>
    <s v="CRESTON UNIT NO. C-1"/>
    <x v="0"/>
    <s v="MESAVERDE"/>
    <n v="45"/>
    <n v="146"/>
    <n v="28"/>
    <x v="0"/>
    <n v="9580"/>
    <n v="9608"/>
    <m/>
    <m/>
    <x v="0"/>
    <d v="1960-07-21T00:00:00"/>
    <n v="7.5"/>
    <x v="2"/>
    <n v="61"/>
    <n v="15"/>
    <n v="4745"/>
    <n v="-3"/>
    <x v="0"/>
    <n v="5550"/>
    <n v="3294"/>
    <m/>
    <x v="0"/>
    <n v="7"/>
    <n v="12000"/>
    <x v="0"/>
    <m/>
    <n v="3.0438999999999998"/>
    <n v="1.2343500000000001"/>
    <n v="206.4075"/>
    <n v="0"/>
    <n v="210.68574999999998"/>
    <n v="156.56549999999999"/>
    <n v="53.988659999999996"/>
    <m/>
    <x v="0"/>
    <n v="0.14574000000000001"/>
    <n v="210.69989999999996"/>
    <n v="-3.357969119255094E-5"/>
    <n v="13666"/>
    <n v="6.4910776903296191E-2"/>
    <n v="1.4447583664296233E-2"/>
    <n v="5.8587256138585555E-3"/>
    <n v="0.97969369072184531"/>
    <n v="0.74307344236993"/>
    <n v="0.2562348629496265"/>
    <n v="6.9169468044360746E-4"/>
    <x v="0"/>
    <m/>
    <x v="0"/>
    <m/>
    <m/>
    <x v="0"/>
    <m/>
    <x v="0"/>
    <x v="0"/>
    <m/>
    <x v="0"/>
    <x v="0"/>
    <x v="0"/>
    <m/>
    <x v="0"/>
    <x v="0"/>
    <x v="0"/>
    <x v="0"/>
    <x v="0"/>
    <x v="0"/>
    <x v="0"/>
    <x v="0"/>
    <x v="0"/>
    <x v="0"/>
    <x v="0"/>
    <x v="0"/>
    <x v="0"/>
    <m/>
    <x v="0"/>
    <x v="0"/>
    <x v="0"/>
    <x v="0"/>
    <x v="0"/>
    <s v="DST #6"/>
    <m/>
    <x v="0"/>
    <m/>
    <m/>
    <m/>
    <m/>
  </r>
  <r>
    <x v="0"/>
    <s v="T19N R092W S20 fMESAVERDE"/>
    <n v="49006876"/>
    <x v="0"/>
    <x v="2"/>
    <x v="95"/>
    <m/>
    <s v="20"/>
    <n v="19"/>
    <n v="92"/>
    <n v="41.603700000000003"/>
    <n v="-107.78051000000001"/>
    <s v="4900705224"/>
    <s v="CRESTON UNIT NO. C-1"/>
    <x v="0"/>
    <s v="MESAVERDE"/>
    <m/>
    <n v="45"/>
    <n v="50"/>
    <x v="0"/>
    <n v="9485"/>
    <n v="9535"/>
    <m/>
    <m/>
    <x v="0"/>
    <d v="1960-07-20T00:00:00"/>
    <n v="7.8000001907348633"/>
    <x v="2"/>
    <n v="33"/>
    <n v="13"/>
    <n v="3892"/>
    <n v="-3"/>
    <x v="0"/>
    <n v="4250"/>
    <n v="3172"/>
    <m/>
    <x v="0"/>
    <n v="6"/>
    <n v="9756"/>
    <x v="0"/>
    <m/>
    <n v="1.6467000000000001"/>
    <n v="1.0697700000000001"/>
    <n v="169.30199999999999"/>
    <n v="0"/>
    <n v="172.01846999999998"/>
    <n v="119.8925"/>
    <n v="51.989079999999994"/>
    <m/>
    <x v="0"/>
    <n v="0.12492"/>
    <n v="172.00649999999999"/>
    <n v="3.4793986029534237E-5"/>
    <n v="11360"/>
    <n v="7.5961356317484366E-2"/>
    <n v="9.5728092454257976E-3"/>
    <n v="6.2189252119263716E-3"/>
    <n v="0.98420826554264795"/>
    <n v="0.69702307761625293"/>
    <n v="0.30225067075953521"/>
    <n v="7.2625162421187579E-4"/>
    <x v="0"/>
    <m/>
    <x v="0"/>
    <m/>
    <m/>
    <x v="0"/>
    <m/>
    <x v="0"/>
    <x v="0"/>
    <m/>
    <x v="0"/>
    <x v="0"/>
    <x v="0"/>
    <m/>
    <x v="0"/>
    <x v="0"/>
    <x v="0"/>
    <x v="0"/>
    <x v="0"/>
    <x v="0"/>
    <x v="0"/>
    <x v="0"/>
    <x v="0"/>
    <x v="0"/>
    <x v="0"/>
    <x v="0"/>
    <x v="0"/>
    <m/>
    <x v="0"/>
    <x v="0"/>
    <x v="0"/>
    <x v="0"/>
    <x v="0"/>
    <s v="DST NO. 4"/>
    <m/>
    <x v="0"/>
    <m/>
    <m/>
    <m/>
    <m/>
  </r>
  <r>
    <x v="1"/>
    <s v="T19N R092W S19 fMESAVERDE"/>
    <m/>
    <x v="1"/>
    <x v="3"/>
    <x v="15"/>
    <s v="C SW"/>
    <n v="19"/>
    <n v="19"/>
    <n v="92"/>
    <n v="41.604298999999997"/>
    <n v="-107.809617"/>
    <s v="4900720444"/>
    <s v="CHAMPLIN 242 I1"/>
    <x v="0"/>
    <s v="MESAVERDE"/>
    <m/>
    <m/>
    <m/>
    <x v="0"/>
    <n v="9352"/>
    <m/>
    <n v="9667"/>
    <n v="9200"/>
    <x v="2"/>
    <d v="2002-11-11T00:00:00"/>
    <m/>
    <x v="0"/>
    <n v="21.8"/>
    <n v="1.57"/>
    <n v="1820"/>
    <n v="32.299999999999997"/>
    <x v="1"/>
    <n v="2199"/>
    <n v="997"/>
    <m/>
    <x v="0"/>
    <n v="2"/>
    <m/>
    <x v="0"/>
    <s v="BP AMERICA PRODUCTION COMPANY"/>
    <n v="1.08782"/>
    <n v="0.12919530000000001"/>
    <n v="79.17"/>
    <n v="0.82623399999999991"/>
    <n v="81.213249299999987"/>
    <n v="62.033789999999996"/>
    <n v="16.340829999999997"/>
    <n v="0"/>
    <x v="1"/>
    <n v="4.1640000000000003E-2"/>
    <n v="78.416259999999994"/>
    <n v="1.7521755922606179E-2"/>
    <n v="5073.67"/>
    <n v="1"/>
    <n v="1.3394612447799206E-2"/>
    <n v="1.5908155518166176E-3"/>
    <n v="0.98501457200038423"/>
    <n v="0.79108325237648414"/>
    <n v="0.2083857353054073"/>
    <n v="5.3101231810851488E-4"/>
    <x v="0"/>
    <n v="0.55000000000000004"/>
    <x v="0"/>
    <m/>
    <m/>
    <x v="0"/>
    <m/>
    <x v="0"/>
    <x v="0"/>
    <m/>
    <x v="0"/>
    <x v="0"/>
    <x v="0"/>
    <m/>
    <x v="0"/>
    <x v="0"/>
    <x v="0"/>
    <x v="0"/>
    <x v="0"/>
    <x v="0"/>
    <x v="0"/>
    <x v="0"/>
    <x v="0"/>
    <x v="0"/>
    <x v="0"/>
    <x v="0"/>
    <x v="0"/>
    <m/>
    <x v="0"/>
    <x v="0"/>
    <x v="0"/>
    <x v="0"/>
    <x v="0"/>
    <m/>
    <n v="20021111"/>
    <x v="0"/>
    <s v="BP AMERICA"/>
    <m/>
    <m/>
    <d v="2002-11-13T00:00:00"/>
  </r>
  <r>
    <x v="1"/>
    <s v="T19N R092W S17 fMESAVERDE"/>
    <n v="4226"/>
    <x v="0"/>
    <x v="2"/>
    <x v="15"/>
    <s v="NW SW"/>
    <n v="17"/>
    <n v="19"/>
    <n v="92"/>
    <n v="41.618751000000003"/>
    <n v="-107.790966"/>
    <s v="4900722547"/>
    <s v="HIGH POINT 17-02"/>
    <x v="0"/>
    <s v="MESAVERDE"/>
    <m/>
    <m/>
    <m/>
    <x v="0"/>
    <s v="9558"/>
    <m/>
    <n v="9746"/>
    <m/>
    <x v="2"/>
    <d v="2004-03-10T00:00:00"/>
    <n v="7.76"/>
    <x v="1"/>
    <n v="34.200000000000003"/>
    <n v="4.71"/>
    <n v="4030"/>
    <n v="45.3"/>
    <x v="1"/>
    <n v="4149"/>
    <n v="4000"/>
    <m/>
    <x v="0"/>
    <n v="21"/>
    <n v="11872"/>
    <x v="0"/>
    <s v="BP AMERICAN PRODUCTION COMPANY"/>
    <n v="1.7065800000000002"/>
    <n v="0.38758589999999998"/>
    <n v="175.30500000000001"/>
    <n v="1.158774"/>
    <n v="178.55793989999998"/>
    <n v="117.04329"/>
    <n v="65.56"/>
    <n v="0"/>
    <x v="1"/>
    <n v="0.43722000000000005"/>
    <n v="183.04050999999998"/>
    <n v="-1.2396541249664257E-2"/>
    <n v="12284.21"/>
    <n v="1.7064349084562485E-2"/>
    <n v="9.5575699459556785E-3"/>
    <n v="2.1706450030565122E-3"/>
    <n v="0.98827178505098778"/>
    <n v="0.63943926948193053"/>
    <n v="0.35817207895672926"/>
    <n v="2.3886515613401652E-3"/>
    <x v="0"/>
    <n v="2.38"/>
    <x v="0"/>
    <m/>
    <m/>
    <x v="0"/>
    <n v="16700"/>
    <x v="0"/>
    <x v="0"/>
    <m/>
    <x v="0"/>
    <x v="0"/>
    <x v="0"/>
    <n v="12.1"/>
    <x v="0"/>
    <x v="0"/>
    <x v="0"/>
    <x v="0"/>
    <x v="0"/>
    <x v="0"/>
    <x v="0"/>
    <x v="0"/>
    <x v="0"/>
    <x v="0"/>
    <x v="0"/>
    <x v="0"/>
    <x v="0"/>
    <m/>
    <x v="0"/>
    <x v="0"/>
    <x v="0"/>
    <x v="0"/>
    <x v="0"/>
    <m/>
    <n v="2004310"/>
    <x v="0"/>
    <s v="BP AMERICA"/>
    <m/>
    <m/>
    <d v="2004-03-11T00:00:00"/>
  </r>
  <r>
    <x v="1"/>
    <s v="T19N R092W S13 fMESAVERDE"/>
    <n v="4233"/>
    <x v="0"/>
    <x v="2"/>
    <x v="10"/>
    <s v="NE SE"/>
    <n v="13"/>
    <n v="19"/>
    <n v="92"/>
    <n v="41.619360999999998"/>
    <n v="-107.703768"/>
    <s v="4900722407"/>
    <s v="HIGH POINT 13-01"/>
    <x v="0"/>
    <s v="MESAVERDE"/>
    <m/>
    <m/>
    <m/>
    <x v="0"/>
    <s v="8650"/>
    <m/>
    <n v="9073"/>
    <m/>
    <x v="2"/>
    <d v="2004-03-07T00:00:00"/>
    <n v="7.91"/>
    <x v="1"/>
    <n v="24.7"/>
    <n v="5"/>
    <n v="5650"/>
    <n v="53.8"/>
    <x v="1"/>
    <n v="5548"/>
    <n v="4464"/>
    <m/>
    <x v="0"/>
    <n v="8"/>
    <n v="15775"/>
    <x v="0"/>
    <s v="BP AMERICAN PRODUCTION COMPANY"/>
    <n v="1.2325299999999999"/>
    <n v="0.41144999999999998"/>
    <n v="245.77500000000001"/>
    <n v="1.3762039999999998"/>
    <n v="248.79518399999998"/>
    <n v="156.50907999999998"/>
    <n v="73.164959999999994"/>
    <n v="0"/>
    <x v="1"/>
    <n v="0.16656000000000001"/>
    <n v="229.84059999999999"/>
    <n v="3.9601268090728427E-2"/>
    <n v="15753.5"/>
    <n v="-6.8192270485433815E-4"/>
    <n v="4.9539946078699017E-3"/>
    <n v="1.6537699540036114E-3"/>
    <n v="0.99339223543812649"/>
    <n v="0.68094618618294589"/>
    <n v="0.31832913767193438"/>
    <n v="7.2467614511970483E-4"/>
    <x v="0"/>
    <n v="15.4"/>
    <x v="0"/>
    <m/>
    <m/>
    <x v="0"/>
    <n v="20700"/>
    <x v="0"/>
    <x v="0"/>
    <m/>
    <x v="0"/>
    <x v="0"/>
    <x v="0"/>
    <n v="21.3"/>
    <x v="0"/>
    <x v="0"/>
    <x v="0"/>
    <x v="0"/>
    <x v="0"/>
    <x v="0"/>
    <x v="0"/>
    <x v="0"/>
    <x v="0"/>
    <x v="0"/>
    <x v="0"/>
    <x v="0"/>
    <x v="0"/>
    <m/>
    <x v="0"/>
    <x v="0"/>
    <x v="0"/>
    <x v="0"/>
    <x v="0"/>
    <m/>
    <n v="200437"/>
    <x v="0"/>
    <s v="BP AMERICA"/>
    <m/>
    <m/>
    <d v="2004-03-08T00:00:00"/>
  </r>
  <r>
    <x v="1"/>
    <s v="T19N R092W S07 fMESAVERDE/ALMOND"/>
    <n v="559"/>
    <x v="0"/>
    <x v="0"/>
    <x v="5"/>
    <s v="C  SW"/>
    <n v="7"/>
    <n v="19"/>
    <n v="92"/>
    <n v="41.71602"/>
    <n v="-108.73132"/>
    <s v="4903720520"/>
    <s v="10-8 TIER2"/>
    <x v="0"/>
    <s v="MESAVERDE/ALMOND"/>
    <m/>
    <m/>
    <s v=""/>
    <x v="0"/>
    <m/>
    <m/>
    <n v="9542"/>
    <m/>
    <x v="2"/>
    <d v="1984-09-13T00:00:00"/>
    <n v="8.7799999999999994"/>
    <x v="1"/>
    <n v="10"/>
    <n v="8"/>
    <n v="5162"/>
    <n v="195"/>
    <x v="1"/>
    <n v="5355"/>
    <n v="2745"/>
    <n v="156"/>
    <x v="1"/>
    <n v="16"/>
    <n v="12255"/>
    <x v="0"/>
    <s v="AMOCO PRODUCTION COMPANY"/>
    <n v="0.499"/>
    <n v="0.65832000000000002"/>
    <n v="224.547"/>
    <n v="4.9880999999999993"/>
    <n v="230.69242"/>
    <n v="151.06455"/>
    <n v="44.990549999999999"/>
    <n v="5.1994799999999994"/>
    <x v="1"/>
    <n v="0.33312000000000003"/>
    <n v="201.58769999999998"/>
    <n v="6.7328379570173194E-2"/>
    <n v="13647"/>
    <n v="5.3741023859161456E-2"/>
    <n v="2.1630532984135325E-3"/>
    <n v="2.8536698344921781E-3"/>
    <n v="0.99498327686709431"/>
    <n v="0.74937384572570653"/>
    <n v="0.22318102741387497"/>
    <n v="1.6524817734415347E-3"/>
    <x v="1"/>
    <n v="0"/>
    <x v="1"/>
    <n v="0"/>
    <n v="0.7"/>
    <x v="0"/>
    <n v="0"/>
    <x v="0"/>
    <x v="1"/>
    <m/>
    <x v="1"/>
    <x v="1"/>
    <x v="1"/>
    <n v="0"/>
    <x v="1"/>
    <x v="1"/>
    <x v="1"/>
    <x v="1"/>
    <x v="0"/>
    <x v="0"/>
    <x v="0"/>
    <x v="0"/>
    <x v="0"/>
    <x v="0"/>
    <x v="0"/>
    <x v="0"/>
    <x v="0"/>
    <m/>
    <x v="0"/>
    <x v="0"/>
    <x v="0"/>
    <x v="0"/>
    <x v="0"/>
    <m/>
    <n v="19840913"/>
    <x v="1"/>
    <m/>
    <m/>
    <m/>
    <m/>
  </r>
  <r>
    <x v="1"/>
    <s v="T19N R092W S07 fMESAVERDE"/>
    <m/>
    <x v="1"/>
    <x v="3"/>
    <x v="15"/>
    <s v="SE SE"/>
    <n v="7"/>
    <n v="19"/>
    <n v="92"/>
    <n v="41.632779999999997"/>
    <n v="-107.80027800000001"/>
    <s v="4900721904"/>
    <s v="CHAMPLIN 276 B3"/>
    <x v="0"/>
    <s v="MESAVERDE"/>
    <m/>
    <m/>
    <m/>
    <x v="0"/>
    <n v="9252"/>
    <m/>
    <n v="9748"/>
    <n v="9746"/>
    <x v="2"/>
    <d v="2002-11-20T00:00:00"/>
    <n v="7.64"/>
    <x v="0"/>
    <n v="20.6"/>
    <n v="12"/>
    <n v="3060"/>
    <n v="33.1"/>
    <x v="1"/>
    <n v="3849"/>
    <n v="2561"/>
    <m/>
    <x v="0"/>
    <n v="16"/>
    <n v="10234"/>
    <x v="0"/>
    <s v="BP AMERICA PRODUCTION COMPANY"/>
    <n v="1.0279400000000001"/>
    <n v="0.98748000000000002"/>
    <n v="133.11000000000001"/>
    <n v="0.84669799999999995"/>
    <n v="135.97211799999999"/>
    <n v="108.58028999999999"/>
    <n v="41.974789999999999"/>
    <n v="0"/>
    <x v="1"/>
    <n v="0.33312000000000003"/>
    <n v="150.88819999999998"/>
    <n v="-5.1997718276251749E-2"/>
    <n v="9551.7000000000007"/>
    <n v="-3.4484501432852983E-2"/>
    <n v="7.5599322502279487E-3"/>
    <n v="7.2623712458461526E-3"/>
    <n v="0.98517769650392584"/>
    <n v="0.71960756374587276"/>
    <n v="0.27818470894344294"/>
    <n v="2.2077273106843351E-3"/>
    <x v="0"/>
    <m/>
    <x v="0"/>
    <m/>
    <m/>
    <x v="0"/>
    <n v="14660"/>
    <x v="0"/>
    <x v="0"/>
    <m/>
    <x v="0"/>
    <x v="0"/>
    <x v="0"/>
    <m/>
    <x v="0"/>
    <x v="0"/>
    <x v="0"/>
    <x v="0"/>
    <x v="0"/>
    <x v="0"/>
    <x v="0"/>
    <x v="0"/>
    <x v="0"/>
    <x v="0"/>
    <x v="0"/>
    <x v="0"/>
    <x v="0"/>
    <m/>
    <x v="0"/>
    <x v="0"/>
    <x v="0"/>
    <x v="0"/>
    <x v="0"/>
    <m/>
    <n v="20021120"/>
    <x v="0"/>
    <s v="BP AMERICA"/>
    <m/>
    <m/>
    <d v="2002-11-22T00:00:00"/>
  </r>
  <r>
    <x v="1"/>
    <s v="T19N R092W S06 fMESAVERDE"/>
    <n v="4031"/>
    <x v="0"/>
    <x v="2"/>
    <x v="15"/>
    <s v="C SW"/>
    <n v="6"/>
    <n v="19"/>
    <n v="92"/>
    <n v="41.647680000000001"/>
    <n v="-107.80951"/>
    <s v="4900720440"/>
    <s v="FAIR FED 1-6"/>
    <x v="0"/>
    <s v="MESAVERDE"/>
    <m/>
    <m/>
    <m/>
    <x v="0"/>
    <s v="9400"/>
    <m/>
    <n v="10180"/>
    <n v="9490"/>
    <x v="5"/>
    <d v="2003-04-02T00:00:00"/>
    <n v="7"/>
    <x v="1"/>
    <n v="434"/>
    <n v="131"/>
    <n v="14272"/>
    <m/>
    <x v="1"/>
    <n v="22800"/>
    <n v="478"/>
    <m/>
    <x v="0"/>
    <n v="108"/>
    <n v="38231"/>
    <x v="0"/>
    <s v="ANADARKO PETROLEUM CORP"/>
    <n v="21.656600000000001"/>
    <n v="10.77999"/>
    <n v="620.83199999999999"/>
    <n v="0"/>
    <n v="653.26859000000002"/>
    <n v="643.18799999999999"/>
    <n v="7.8344199999999988"/>
    <n v="0"/>
    <x v="1"/>
    <n v="2.2485600000000003"/>
    <n v="653.27098000000001"/>
    <n v="-1.8292595608039889E-6"/>
    <n v="38223"/>
    <n v="-1.0463808303031889E-4"/>
    <n v="3.3151142319577928E-2"/>
    <n v="1.6501619953899819E-2"/>
    <n v="0.95034723772652219"/>
    <n v="0.98456539428706902"/>
    <n v="1.1992603743089887E-2"/>
    <n v="3.4420019698410608E-3"/>
    <x v="0"/>
    <n v="8"/>
    <x v="0"/>
    <m/>
    <m/>
    <x v="0"/>
    <m/>
    <x v="0"/>
    <x v="0"/>
    <m/>
    <x v="0"/>
    <x v="0"/>
    <x v="0"/>
    <m/>
    <x v="0"/>
    <x v="0"/>
    <x v="0"/>
    <x v="0"/>
    <x v="0"/>
    <x v="0"/>
    <x v="0"/>
    <x v="0"/>
    <x v="0"/>
    <x v="0"/>
    <x v="0"/>
    <x v="0"/>
    <x v="0"/>
    <m/>
    <x v="0"/>
    <x v="0"/>
    <x v="0"/>
    <x v="0"/>
    <x v="0"/>
    <s v="WELLHEAD"/>
    <n v="20030402"/>
    <x v="0"/>
    <s v="CHAMPION TECHNOLOGIES VERNAL UT"/>
    <m/>
    <m/>
    <d v="2003-04-07T00:00:00"/>
  </r>
  <r>
    <x v="1"/>
    <s v="T19N R092W S05 fMESAVERDE/ALMOND"/>
    <n v="558"/>
    <x v="0"/>
    <x v="0"/>
    <x v="5"/>
    <s v="C  SW"/>
    <n v="5"/>
    <n v="19"/>
    <n v="92"/>
    <n v="41.379555000000003"/>
    <n v="-108.184696"/>
    <s v="4903720510"/>
    <s v="9-5 TIER 2"/>
    <x v="0"/>
    <s v="MESAVERDE/ALMOND"/>
    <m/>
    <m/>
    <s v=""/>
    <x v="0"/>
    <m/>
    <m/>
    <m/>
    <m/>
    <x v="2"/>
    <d v="1984-09-13T00:00:00"/>
    <n v="8.59"/>
    <x v="1"/>
    <n v="33"/>
    <n v="14"/>
    <n v="3309"/>
    <n v="182"/>
    <x v="1"/>
    <n v="2703"/>
    <n v="2916"/>
    <n v="132"/>
    <x v="1"/>
    <n v="6"/>
    <n v="7817"/>
    <x v="0"/>
    <s v="AMOCO PRODUCTION COMPANY"/>
    <n v="1.6467000000000001"/>
    <n v="1.1520600000000001"/>
    <n v="143.94149999999999"/>
    <n v="4.6555599999999995"/>
    <n v="151.39581999999999"/>
    <n v="76.251629999999992"/>
    <n v="47.793239999999997"/>
    <n v="4.3995600000000001"/>
    <x v="1"/>
    <n v="0.12492"/>
    <n v="128.56934999999999"/>
    <n v="8.1533249296689314E-2"/>
    <n v="9295"/>
    <n v="8.6372136512388967E-2"/>
    <n v="1.0876786426468051E-2"/>
    <n v="7.6095892211555122E-3"/>
    <n v="0.98151362435237655"/>
    <n v="0.59307782142477972"/>
    <n v="0.37173120965455608"/>
    <n v="9.7161570778727605E-4"/>
    <x v="1"/>
    <n v="0"/>
    <x v="1"/>
    <n v="0"/>
    <n v="1"/>
    <x v="0"/>
    <n v="0"/>
    <x v="0"/>
    <x v="1"/>
    <m/>
    <x v="1"/>
    <x v="1"/>
    <x v="1"/>
    <n v="0"/>
    <x v="1"/>
    <x v="1"/>
    <x v="1"/>
    <x v="1"/>
    <x v="0"/>
    <x v="0"/>
    <x v="0"/>
    <x v="0"/>
    <x v="0"/>
    <x v="0"/>
    <x v="0"/>
    <x v="0"/>
    <x v="0"/>
    <m/>
    <x v="0"/>
    <x v="0"/>
    <x v="0"/>
    <x v="0"/>
    <x v="0"/>
    <m/>
    <n v="19840913"/>
    <x v="1"/>
    <m/>
    <m/>
    <m/>
    <m/>
  </r>
  <r>
    <x v="0"/>
    <s v="T19N R092W S01 fMESAVERDE"/>
    <n v="49124970"/>
    <x v="0"/>
    <x v="2"/>
    <x v="10"/>
    <m/>
    <s v="1"/>
    <n v="19"/>
    <n v="92"/>
    <n v="41.647500000000001"/>
    <n v="-107.7141"/>
    <s v="4900720273"/>
    <s v="FILLMORE CREEK NO. 1"/>
    <x v="0"/>
    <s v="MESAVERDE"/>
    <m/>
    <m/>
    <n v="15"/>
    <x v="0"/>
    <n v="10420"/>
    <n v="10435"/>
    <n v="11655"/>
    <m/>
    <x v="5"/>
    <d v="1976-07-15T00:00:00"/>
    <n v="7.5"/>
    <x v="0"/>
    <n v="50"/>
    <n v="11"/>
    <n v="4298"/>
    <n v="79"/>
    <x v="0"/>
    <n v="5600"/>
    <n v="2074"/>
    <m/>
    <x v="0"/>
    <n v="21"/>
    <n v="11080"/>
    <x v="0"/>
    <m/>
    <n v="2.4950000000000001"/>
    <n v="0.90519000000000005"/>
    <n v="186.96299999999999"/>
    <n v="2.0208200000000001"/>
    <n v="192.38400999999999"/>
    <n v="157.976"/>
    <n v="33.992859999999993"/>
    <m/>
    <x v="0"/>
    <n v="0.43722000000000005"/>
    <n v="192.40608"/>
    <n v="-5.7355946978815333E-5"/>
    <n v="12130"/>
    <n v="4.5239121068504952E-2"/>
    <n v="1.2968853284636287E-2"/>
    <n v="4.7051207634147977E-3"/>
    <n v="0.98232602595194884"/>
    <n v="0.82105513505602312"/>
    <n v="0.17667248353066595"/>
    <n v="2.2723814133108478E-3"/>
    <x v="0"/>
    <m/>
    <x v="0"/>
    <m/>
    <m/>
    <x v="0"/>
    <m/>
    <x v="0"/>
    <x v="0"/>
    <m/>
    <x v="0"/>
    <x v="0"/>
    <x v="0"/>
    <m/>
    <x v="0"/>
    <x v="0"/>
    <x v="0"/>
    <x v="0"/>
    <x v="0"/>
    <x v="0"/>
    <x v="0"/>
    <x v="0"/>
    <x v="0"/>
    <x v="0"/>
    <x v="0"/>
    <x v="0"/>
    <x v="0"/>
    <m/>
    <x v="0"/>
    <x v="0"/>
    <x v="0"/>
    <x v="0"/>
    <x v="0"/>
    <s v="WELLHEAD"/>
    <m/>
    <x v="0"/>
    <m/>
    <m/>
    <m/>
    <m/>
  </r>
  <r>
    <x v="1"/>
    <s v="T19N R091W S31 fMESAVERDE"/>
    <n v="5020"/>
    <x v="0"/>
    <x v="2"/>
    <x v="94"/>
    <s v="SE SW"/>
    <n v="31"/>
    <n v="19"/>
    <n v="91"/>
    <n v="41.575566999999999"/>
    <n v="-107.694335"/>
    <s v="4900722576"/>
    <s v="31-2 FILLMORE CREEK"/>
    <x v="0"/>
    <s v="MESAVERDE"/>
    <m/>
    <m/>
    <n v="293"/>
    <x v="0"/>
    <n v="8430"/>
    <n v="8723"/>
    <n v="8853"/>
    <n v="8847"/>
    <x v="2"/>
    <d v="2005-03-21T00:00:00"/>
    <n v="7.85"/>
    <x v="1"/>
    <n v="40.299999999999997"/>
    <n v="13.2"/>
    <n v="3850"/>
    <n v="87"/>
    <x v="1"/>
    <n v="3850"/>
    <n v="4770"/>
    <n v="0"/>
    <x v="1"/>
    <n v="138"/>
    <n v="11800"/>
    <x v="0"/>
    <s v="BP AMERICA PRODUCTION COMPANY"/>
    <n v="2.0109699999999999"/>
    <n v="1.086228"/>
    <n v="167.47499999999999"/>
    <n v="2.22546"/>
    <n v="172.79765799999998"/>
    <n v="108.60849999999999"/>
    <n v="78.180299999999988"/>
    <n v="0"/>
    <x v="1"/>
    <n v="2.8731600000000004"/>
    <n v="189.66195999999999"/>
    <n v="-4.6527395501476276E-2"/>
    <n v="12748.5"/>
    <n v="3.8637798643501642E-2"/>
    <n v="1.1637715599131558E-2"/>
    <n v="6.2861268640573825E-3"/>
    <n v="0.9820761575368111"/>
    <n v="0.57264250564530705"/>
    <n v="0.41220864742724367"/>
    <n v="1.5148846927449239E-2"/>
    <x v="1"/>
    <n v="5.6"/>
    <x v="1"/>
    <n v="0"/>
    <n v="0"/>
    <x v="1"/>
    <n v="20300"/>
    <x v="1"/>
    <x v="1"/>
    <n v="0"/>
    <x v="1"/>
    <x v="1"/>
    <x v="1"/>
    <n v="0"/>
    <x v="1"/>
    <x v="1"/>
    <x v="1"/>
    <x v="1"/>
    <x v="0"/>
    <x v="0"/>
    <x v="0"/>
    <x v="0"/>
    <x v="0"/>
    <x v="0"/>
    <x v="0"/>
    <x v="0"/>
    <x v="0"/>
    <m/>
    <x v="0"/>
    <x v="0"/>
    <x v="0"/>
    <x v="0"/>
    <x v="0"/>
    <m/>
    <n v="20050321"/>
    <x v="0"/>
    <s v="BP ID No W0036"/>
    <m/>
    <s v="8430-8723"/>
    <d v="2005-03-23T00:00:00"/>
  </r>
  <r>
    <x v="1"/>
    <s v="T19N R091W S30 fMESAVERDE/ALMOND"/>
    <n v="4033"/>
    <x v="0"/>
    <x v="2"/>
    <x v="94"/>
    <s v="NW NE"/>
    <n v="30"/>
    <n v="19"/>
    <n v="91"/>
    <n v="41.596220000000002"/>
    <n v="-107.689583"/>
    <s v="4900722123"/>
    <s v="FEDERAL BF 2-30"/>
    <x v="0"/>
    <s v="MESAVERDE/ALMOND"/>
    <m/>
    <m/>
    <m/>
    <x v="0"/>
    <s v="8676"/>
    <m/>
    <n v="8870"/>
    <m/>
    <x v="5"/>
    <d v="2003-04-02T00:00:00"/>
    <n v="7"/>
    <x v="1"/>
    <n v="424"/>
    <n v="141"/>
    <n v="15047"/>
    <m/>
    <x v="1"/>
    <n v="24000"/>
    <n v="488"/>
    <m/>
    <x v="0"/>
    <n v="108"/>
    <n v="40215"/>
    <x v="0"/>
    <s v="ANADARKO PETROLEUM CORP"/>
    <n v="21.157599999999999"/>
    <n v="11.60289"/>
    <n v="654.54449999999997"/>
    <n v="0"/>
    <n v="687.30498999999998"/>
    <n v="677.04"/>
    <n v="7.9983199999999988"/>
    <n v="0"/>
    <x v="1"/>
    <n v="2.2485600000000003"/>
    <n v="687.28688"/>
    <n v="1.317481966482077E-5"/>
    <n v="40208"/>
    <n v="-8.703977717817043E-5"/>
    <n v="3.0783422654911904E-2"/>
    <n v="1.6881719424152588E-2"/>
    <n v="0.95233485792093553"/>
    <n v="0.98509082553707406"/>
    <n v="1.1637527548903594E-2"/>
    <n v="3.2716469140222789E-3"/>
    <x v="0"/>
    <n v="7"/>
    <x v="0"/>
    <m/>
    <m/>
    <x v="0"/>
    <m/>
    <x v="0"/>
    <x v="0"/>
    <m/>
    <x v="0"/>
    <x v="0"/>
    <x v="0"/>
    <m/>
    <x v="0"/>
    <x v="0"/>
    <x v="0"/>
    <x v="0"/>
    <x v="0"/>
    <x v="0"/>
    <x v="0"/>
    <x v="0"/>
    <x v="0"/>
    <x v="0"/>
    <x v="0"/>
    <x v="0"/>
    <x v="0"/>
    <m/>
    <x v="0"/>
    <x v="0"/>
    <x v="0"/>
    <x v="0"/>
    <x v="0"/>
    <s v="WELLHEAD"/>
    <n v="20030402"/>
    <x v="0"/>
    <s v="CHAMPION TECHNOLOGIES VERNAL UT"/>
    <m/>
    <m/>
    <d v="2003-04-07T00:00:00"/>
  </r>
  <r>
    <x v="1"/>
    <s v="T19N R091W S30 fLEWIS"/>
    <n v="4032"/>
    <x v="0"/>
    <x v="2"/>
    <x v="94"/>
    <s v="SW NW"/>
    <n v="30"/>
    <n v="19"/>
    <n v="91"/>
    <n v="41.59686"/>
    <n v="-107.69466"/>
    <s v="4900720570"/>
    <s v="FEDERAL BF #1"/>
    <x v="0"/>
    <s v="LEWIS"/>
    <m/>
    <m/>
    <m/>
    <x v="0"/>
    <s v="7825"/>
    <m/>
    <n v="8866"/>
    <n v="8540"/>
    <x v="5"/>
    <d v="2003-04-02T00:00:00"/>
    <n v="7"/>
    <x v="1"/>
    <n v="414"/>
    <n v="121"/>
    <n v="14635"/>
    <m/>
    <x v="1"/>
    <n v="23300"/>
    <n v="468"/>
    <m/>
    <x v="0"/>
    <n v="108"/>
    <n v="39053"/>
    <x v="0"/>
    <s v="ANADARKO PETROLEUM CORP"/>
    <n v="20.6586"/>
    <n v="9.9570900000000009"/>
    <n v="636.62249999999995"/>
    <n v="0"/>
    <n v="667.23818999999992"/>
    <n v="657.29300000000001"/>
    <n v="7.6705199999999989"/>
    <n v="0"/>
    <x v="1"/>
    <n v="2.2485600000000003"/>
    <n v="667.21208000000001"/>
    <n v="1.9566109421150081E-5"/>
    <n v="39046"/>
    <n v="-8.9629828807026975E-5"/>
    <n v="3.0961357292813234E-2"/>
    <n v="1.4922841871506189E-2"/>
    <n v="0.95411580083568059"/>
    <n v="0.98513354254617214"/>
    <n v="1.1496374586023681E-2"/>
    <n v="3.3700828678041926E-3"/>
    <x v="0"/>
    <n v="7"/>
    <x v="0"/>
    <m/>
    <m/>
    <x v="0"/>
    <m/>
    <x v="0"/>
    <x v="0"/>
    <m/>
    <x v="0"/>
    <x v="0"/>
    <x v="0"/>
    <m/>
    <x v="0"/>
    <x v="0"/>
    <x v="0"/>
    <x v="0"/>
    <x v="0"/>
    <x v="0"/>
    <x v="0"/>
    <x v="0"/>
    <x v="0"/>
    <x v="0"/>
    <x v="0"/>
    <x v="0"/>
    <x v="0"/>
    <m/>
    <x v="0"/>
    <x v="0"/>
    <x v="0"/>
    <x v="0"/>
    <x v="0"/>
    <s v="WELLHEAD"/>
    <n v="20030402"/>
    <x v="0"/>
    <s v="CHAMPION TECHNOLOGIES VERNAL UT"/>
    <m/>
    <m/>
    <d v="2003-04-07T00:00:00"/>
  </r>
  <r>
    <x v="1"/>
    <s v="T19N R091W S15 fLEWIS"/>
    <n v="5027"/>
    <x v="0"/>
    <x v="2"/>
    <x v="94"/>
    <s v="SW SW"/>
    <n v="15"/>
    <n v="19"/>
    <n v="91"/>
    <n v="41.617652"/>
    <n v="-107.637434"/>
    <s v="4900722569"/>
    <s v="15-01 FILLMORE CREEK"/>
    <x v="0"/>
    <s v="LEWIS"/>
    <m/>
    <m/>
    <n v="10"/>
    <x v="0"/>
    <n v="7948"/>
    <n v="7958"/>
    <n v="9020"/>
    <m/>
    <x v="2"/>
    <d v="2005-03-21T00:00:00"/>
    <n v="8.39"/>
    <x v="1"/>
    <n v="28"/>
    <n v="8"/>
    <n v="5170"/>
    <n v="59"/>
    <x v="1"/>
    <n v="4850"/>
    <n v="3720"/>
    <n v="0"/>
    <x v="1"/>
    <n v="89"/>
    <n v="14300"/>
    <x v="0"/>
    <s v="BP AMERICA PRODUCTION COMPANY"/>
    <n v="1.3972"/>
    <n v="0.65832000000000002"/>
    <n v="224.89500000000001"/>
    <n v="1.50922"/>
    <n v="228.45973999999998"/>
    <n v="136.8185"/>
    <n v="60.970799999999997"/>
    <n v="0"/>
    <x v="1"/>
    <n v="1.8529800000000001"/>
    <n v="199.64228"/>
    <n v="6.7314468639975075E-2"/>
    <n v="13924"/>
    <n v="-1.3321995464852607E-2"/>
    <n v="6.1157383791122242E-3"/>
    <n v="2.8815580373154591E-3"/>
    <n v="0.99100270358357234"/>
    <n v="0.68531826024026576"/>
    <n v="0.30540023886723794"/>
    <n v="9.2815008924963197E-3"/>
    <x v="1"/>
    <n v="4"/>
    <x v="1"/>
    <n v="0"/>
    <n v="0"/>
    <x v="1"/>
    <n v="24600"/>
    <x v="1"/>
    <x v="1"/>
    <n v="0"/>
    <x v="1"/>
    <x v="1"/>
    <x v="1"/>
    <n v="0"/>
    <x v="1"/>
    <x v="1"/>
    <x v="1"/>
    <x v="1"/>
    <x v="0"/>
    <x v="0"/>
    <x v="0"/>
    <x v="0"/>
    <x v="0"/>
    <x v="0"/>
    <x v="0"/>
    <x v="0"/>
    <x v="0"/>
    <m/>
    <x v="0"/>
    <x v="0"/>
    <x v="0"/>
    <x v="0"/>
    <x v="0"/>
    <m/>
    <n v="20050321"/>
    <x v="0"/>
    <s v="BP ID No W0045; MESAVERDE ALSO PERFED 8645-8782"/>
    <m/>
    <s v="7948-7958"/>
    <d v="2005-03-23T00:00:00"/>
  </r>
  <r>
    <x v="1"/>
    <s v="T19N R091W S09 fLEWIS"/>
    <n v="5028"/>
    <x v="0"/>
    <x v="2"/>
    <x v="94"/>
    <s v="SW SW"/>
    <n v="9"/>
    <n v="19"/>
    <n v="91"/>
    <n v="41.632452000000001"/>
    <n v="-107.65676000000001"/>
    <s v="4900722568"/>
    <s v="9-1 FILLMORE CREEK"/>
    <x v="0"/>
    <s v="LEWIS"/>
    <m/>
    <m/>
    <n v="15"/>
    <x v="0"/>
    <n v="8383"/>
    <n v="8398"/>
    <n v="9499"/>
    <n v="9495"/>
    <x v="2"/>
    <d v="2005-03-21T00:00:00"/>
    <n v="6.96"/>
    <x v="1"/>
    <n v="203"/>
    <n v="40.299999999999997"/>
    <n v="7690"/>
    <n v="73.400000000000006"/>
    <x v="1"/>
    <n v="13200"/>
    <n v="457"/>
    <n v="0"/>
    <x v="1"/>
    <n v="128"/>
    <n v="26400"/>
    <x v="0"/>
    <s v="BP AMERICA PRODUCTION COMPANY"/>
    <n v="10.1297"/>
    <n v="3.316287"/>
    <n v="334.51499999999999"/>
    <n v="1.877572"/>
    <n v="349.83855899999998"/>
    <n v="372.37200000000001"/>
    <n v="7.4902299999999995"/>
    <n v="0"/>
    <x v="1"/>
    <n v="2.6649600000000002"/>
    <n v="382.52719000000002"/>
    <n v="-4.4634297882764642E-2"/>
    <n v="21791.7"/>
    <n v="-9.562435025118432E-2"/>
    <n v="2.8955355947484336E-2"/>
    <n v="9.4794782184087385E-3"/>
    <n v="0.96156516583410689"/>
    <n v="0.97345237079748503"/>
    <n v="1.9580908745336505E-2"/>
    <n v="6.9667204571784817E-3"/>
    <x v="1"/>
    <n v="4.8"/>
    <x v="1"/>
    <n v="0"/>
    <n v="0"/>
    <x v="1"/>
    <n v="45400"/>
    <x v="1"/>
    <x v="1"/>
    <n v="0"/>
    <x v="1"/>
    <x v="1"/>
    <x v="1"/>
    <n v="0"/>
    <x v="1"/>
    <x v="1"/>
    <x v="1"/>
    <x v="1"/>
    <x v="0"/>
    <x v="0"/>
    <x v="0"/>
    <x v="0"/>
    <x v="0"/>
    <x v="0"/>
    <x v="0"/>
    <x v="0"/>
    <x v="0"/>
    <m/>
    <x v="0"/>
    <x v="0"/>
    <x v="0"/>
    <x v="0"/>
    <x v="0"/>
    <m/>
    <n v="20050321"/>
    <x v="0"/>
    <s v="BP ID No W0046"/>
    <m/>
    <s v="8383-8398"/>
    <d v="2005-03-23T00:00:00"/>
  </r>
  <r>
    <x v="0"/>
    <s v="T19N R090W S36 fTENSLEEP"/>
    <n v="49008440"/>
    <x v="0"/>
    <x v="2"/>
    <x v="96"/>
    <m/>
    <s v="36"/>
    <n v="19"/>
    <n v="90"/>
    <n v="41.578859999999999"/>
    <n v="-107.48693"/>
    <s v="4900720116"/>
    <s v="UNIT NO. 5"/>
    <x v="0"/>
    <s v="TENSLEEP"/>
    <n v="2149"/>
    <m/>
    <n v="90"/>
    <x v="0"/>
    <n v="10705"/>
    <n v="10795"/>
    <m/>
    <m/>
    <x v="0"/>
    <d v="1971-08-18T00:00:00"/>
    <n v="8.5"/>
    <x v="0"/>
    <n v="175"/>
    <n v="40"/>
    <n v="3927"/>
    <n v="340"/>
    <x v="0"/>
    <n v="3200"/>
    <n v="1488"/>
    <m/>
    <x v="0"/>
    <n v="3543"/>
    <n v="12054"/>
    <x v="0"/>
    <m/>
    <n v="8.7324999999999999"/>
    <n v="3.2915999999999999"/>
    <n v="170.8245"/>
    <n v="8.6971999999999987"/>
    <n v="191.54580000000001"/>
    <n v="90.271999999999991"/>
    <n v="24.388319999999997"/>
    <m/>
    <x v="0"/>
    <n v="73.765260000000012"/>
    <n v="188.42558"/>
    <n v="8.2117237356140287E-3"/>
    <n v="12710"/>
    <n v="2.6490066225165563E-2"/>
    <n v="4.5589618775248524E-2"/>
    <n v="1.7184401850627889E-2"/>
    <n v="0.93722597937412355"/>
    <n v="0.47908569526494221"/>
    <n v="0.12943210789108356"/>
    <n v="0.39148219684397423"/>
    <x v="0"/>
    <m/>
    <x v="0"/>
    <m/>
    <m/>
    <x v="0"/>
    <m/>
    <x v="0"/>
    <x v="0"/>
    <m/>
    <x v="0"/>
    <x v="0"/>
    <x v="0"/>
    <m/>
    <x v="0"/>
    <x v="0"/>
    <x v="0"/>
    <x v="0"/>
    <x v="0"/>
    <x v="0"/>
    <x v="0"/>
    <x v="0"/>
    <x v="0"/>
    <x v="0"/>
    <x v="0"/>
    <x v="0"/>
    <x v="0"/>
    <m/>
    <x v="0"/>
    <x v="0"/>
    <x v="0"/>
    <x v="0"/>
    <x v="0"/>
    <s v="DST NO. 4 (BOTTOM)"/>
    <m/>
    <x v="0"/>
    <m/>
    <m/>
    <m/>
    <m/>
  </r>
  <r>
    <x v="0"/>
    <s v="T19N R090W S36 fMUDDY"/>
    <n v="49008441"/>
    <x v="0"/>
    <x v="2"/>
    <x v="96"/>
    <m/>
    <s v="36"/>
    <n v="19"/>
    <n v="90"/>
    <n v="41.578859999999999"/>
    <n v="-107.48693"/>
    <s v="4900720116"/>
    <s v="UNIT NO. 5"/>
    <x v="0"/>
    <s v="MUDDY"/>
    <n v="620"/>
    <n v="2149"/>
    <n v="40"/>
    <x v="0"/>
    <n v="8516"/>
    <n v="8556"/>
    <m/>
    <m/>
    <x v="0"/>
    <d v="1971-07-20T00:00:00"/>
    <n v="7.1"/>
    <x v="0"/>
    <n v="95"/>
    <n v="24"/>
    <n v="5045"/>
    <n v="46"/>
    <x v="0"/>
    <n v="7500"/>
    <n v="915"/>
    <m/>
    <x v="0"/>
    <n v="41"/>
    <n v="13202"/>
    <x v="0"/>
    <m/>
    <n v="4.7404999999999999"/>
    <n v="1.97496"/>
    <n v="219.45750000000001"/>
    <n v="1.1766799999999999"/>
    <n v="227.34963999999999"/>
    <n v="211.57499999999999"/>
    <n v="14.996849999999998"/>
    <m/>
    <x v="0"/>
    <n v="0.85362000000000005"/>
    <n v="227.42546999999999"/>
    <n v="-1.6674175506218073E-4"/>
    <n v="13663"/>
    <n v="1.7159873441280477E-2"/>
    <n v="2.085114363937414E-2"/>
    <n v="8.686884219390012E-3"/>
    <n v="0.97046197214123586"/>
    <n v="0.9303047719325368"/>
    <n v="6.5941822611161355E-2"/>
    <n v="3.7534054563017945E-3"/>
    <x v="0"/>
    <m/>
    <x v="0"/>
    <m/>
    <m/>
    <x v="0"/>
    <m/>
    <x v="0"/>
    <x v="0"/>
    <m/>
    <x v="0"/>
    <x v="0"/>
    <x v="0"/>
    <m/>
    <x v="0"/>
    <x v="0"/>
    <x v="0"/>
    <x v="0"/>
    <x v="0"/>
    <x v="0"/>
    <x v="0"/>
    <x v="0"/>
    <x v="0"/>
    <x v="0"/>
    <x v="0"/>
    <x v="0"/>
    <x v="0"/>
    <m/>
    <x v="0"/>
    <x v="0"/>
    <x v="0"/>
    <x v="0"/>
    <x v="0"/>
    <s v="DST NO. 3 (MFE)"/>
    <m/>
    <x v="0"/>
    <m/>
    <m/>
    <m/>
    <m/>
  </r>
  <r>
    <x v="0"/>
    <s v="T19N R090W S36 fFRONTIER"/>
    <n v="49008442"/>
    <x v="0"/>
    <x v="2"/>
    <x v="96"/>
    <m/>
    <s v="36"/>
    <n v="19"/>
    <n v="90"/>
    <n v="41.578859999999999"/>
    <n v="-107.48693"/>
    <s v="4900720116"/>
    <s v="UNIT NO. 5"/>
    <x v="0"/>
    <s v="FRONTIER"/>
    <m/>
    <n v="620"/>
    <n v="56"/>
    <x v="0"/>
    <n v="7840"/>
    <n v="7896"/>
    <m/>
    <m/>
    <x v="0"/>
    <d v="1971-07-20T00:00:00"/>
    <n v="7.1"/>
    <x v="0"/>
    <n v="152"/>
    <n v="35"/>
    <n v="6366"/>
    <n v="64"/>
    <x v="0"/>
    <n v="9500"/>
    <n v="1171"/>
    <m/>
    <x v="0"/>
    <n v="92"/>
    <n v="16786"/>
    <x v="0"/>
    <m/>
    <n v="7.5847999999999995"/>
    <n v="2.88015"/>
    <n v="276.92099999999999"/>
    <n v="1.6371199999999999"/>
    <n v="289.02306999999996"/>
    <n v="267.995"/>
    <n v="19.192689999999999"/>
    <m/>
    <x v="0"/>
    <n v="1.9154400000000003"/>
    <n v="289.10312999999996"/>
    <n v="-1.3848187471870871E-4"/>
    <n v="17377"/>
    <n v="1.7299417498463251E-2"/>
    <n v="2.6242887808229289E-2"/>
    <n v="9.9651214693692106E-3"/>
    <n v="0.96379199072240151"/>
    <n v="0.92698754247316528"/>
    <n v="6.6387001759545122E-2"/>
    <n v="6.6254557672896881E-3"/>
    <x v="0"/>
    <m/>
    <x v="0"/>
    <m/>
    <m/>
    <x v="0"/>
    <m/>
    <x v="0"/>
    <x v="0"/>
    <m/>
    <x v="0"/>
    <x v="0"/>
    <x v="0"/>
    <m/>
    <x v="0"/>
    <x v="0"/>
    <x v="0"/>
    <x v="0"/>
    <x v="0"/>
    <x v="0"/>
    <x v="0"/>
    <x v="0"/>
    <x v="0"/>
    <x v="0"/>
    <x v="0"/>
    <x v="0"/>
    <x v="0"/>
    <m/>
    <x v="0"/>
    <x v="0"/>
    <x v="0"/>
    <x v="0"/>
    <x v="0"/>
    <s v="DST NO. 2 (MIDDLE)"/>
    <m/>
    <x v="0"/>
    <m/>
    <m/>
    <m/>
    <m/>
  </r>
  <r>
    <x v="0"/>
    <s v="T19N R090W S35 fFRONTIER"/>
    <n v="49008383"/>
    <x v="0"/>
    <x v="2"/>
    <x v="96"/>
    <m/>
    <s v="35"/>
    <n v="19"/>
    <n v="90"/>
    <n v="41.575789999999998"/>
    <n v="-107.5017"/>
    <s v="4900720099"/>
    <s v="UNIT NO. 2"/>
    <x v="0"/>
    <s v="FRONTIER"/>
    <n v="-27"/>
    <m/>
    <n v="3"/>
    <x v="5"/>
    <n v="7888"/>
    <n v="7891"/>
    <m/>
    <m/>
    <x v="1"/>
    <d v="1971-01-29T00:00:00"/>
    <n v="7.3"/>
    <x v="0"/>
    <n v="450"/>
    <n v="137"/>
    <n v="9194"/>
    <n v="90"/>
    <x v="0"/>
    <n v="14800"/>
    <n v="1135"/>
    <m/>
    <x v="0"/>
    <n v="-1"/>
    <n v="25230"/>
    <x v="0"/>
    <m/>
    <n v="22.454999999999998"/>
    <n v="11.27373"/>
    <n v="399.93899999999996"/>
    <n v="2.3022"/>
    <n v="435.96992999999998"/>
    <n v="417.50799999999998"/>
    <n v="18.602649999999997"/>
    <m/>
    <x v="0"/>
    <n v="0"/>
    <n v="436.11064999999996"/>
    <n v="-1.6136123567845936E-4"/>
    <n v="25802"/>
    <n v="1.1208653393948895E-2"/>
    <n v="5.150584582748631E-2"/>
    <n v="2.5858962337150182E-2"/>
    <n v="0.92263519183536358"/>
    <n v="0.95734419693717643"/>
    <n v="4.265580306282362E-2"/>
    <n v="0"/>
    <x v="0"/>
    <m/>
    <x v="0"/>
    <m/>
    <m/>
    <x v="0"/>
    <m/>
    <x v="0"/>
    <x v="0"/>
    <m/>
    <x v="0"/>
    <x v="0"/>
    <x v="0"/>
    <m/>
    <x v="0"/>
    <x v="0"/>
    <x v="0"/>
    <x v="0"/>
    <x v="0"/>
    <x v="0"/>
    <x v="0"/>
    <x v="0"/>
    <x v="0"/>
    <x v="0"/>
    <x v="0"/>
    <x v="0"/>
    <x v="0"/>
    <m/>
    <x v="0"/>
    <x v="0"/>
    <x v="0"/>
    <x v="0"/>
    <x v="0"/>
    <s v="PRODUCED (1/27/71)"/>
    <m/>
    <x v="0"/>
    <m/>
    <m/>
    <m/>
    <m/>
  </r>
  <r>
    <x v="0"/>
    <s v="T19N R090W S35 fFRONTIER"/>
    <n v="49008388"/>
    <x v="0"/>
    <x v="2"/>
    <x v="96"/>
    <m/>
    <s v="35"/>
    <n v="19"/>
    <n v="90"/>
    <n v="41.575789999999998"/>
    <n v="-107.5017"/>
    <s v="4900720099"/>
    <s v="UNIT NO. 2"/>
    <x v="0"/>
    <s v="FRONTIER"/>
    <m/>
    <n v="-27"/>
    <n v="60"/>
    <x v="5"/>
    <n v="7855"/>
    <n v="7915"/>
    <m/>
    <m/>
    <x v="0"/>
    <d v="1970-11-17T00:00:00"/>
    <n v="7.6"/>
    <x v="0"/>
    <n v="24"/>
    <n v="26"/>
    <n v="3603"/>
    <n v="50"/>
    <x v="0"/>
    <n v="4150"/>
    <n v="2196"/>
    <m/>
    <x v="0"/>
    <n v="400"/>
    <n v="9334"/>
    <x v="0"/>
    <m/>
    <n v="1.1976"/>
    <n v="2.1395400000000002"/>
    <n v="156.73049999999998"/>
    <n v="1.2789999999999999"/>
    <n v="161.34663999999998"/>
    <n v="117.0715"/>
    <n v="35.992439999999995"/>
    <m/>
    <x v="0"/>
    <n v="8.3280000000000012"/>
    <n v="161.39194000000001"/>
    <n v="-1.4036127939840934E-4"/>
    <n v="10446"/>
    <n v="5.6218402426693632E-2"/>
    <n v="7.4225282906418139E-3"/>
    <n v="1.3260517851502829E-2"/>
    <n v="0.97931695385785533"/>
    <n v="0.72538628632879687"/>
    <n v="0.22301262380265083"/>
    <n v="5.1601089868552302E-2"/>
    <x v="0"/>
    <m/>
    <x v="0"/>
    <m/>
    <m/>
    <x v="0"/>
    <m/>
    <x v="0"/>
    <x v="0"/>
    <m/>
    <x v="0"/>
    <x v="0"/>
    <x v="0"/>
    <m/>
    <x v="0"/>
    <x v="0"/>
    <x v="0"/>
    <x v="0"/>
    <x v="0"/>
    <x v="0"/>
    <x v="0"/>
    <x v="0"/>
    <x v="0"/>
    <x v="0"/>
    <x v="0"/>
    <x v="0"/>
    <x v="0"/>
    <m/>
    <x v="0"/>
    <x v="0"/>
    <x v="0"/>
    <x v="0"/>
    <x v="0"/>
    <s v="DST NO. 2 (MFE)"/>
    <m/>
    <x v="0"/>
    <m/>
    <m/>
    <m/>
    <m/>
  </r>
  <r>
    <x v="0"/>
    <s v="T19N R090W S26 fTENSLEEP"/>
    <n v="49017257"/>
    <x v="0"/>
    <x v="2"/>
    <x v="96"/>
    <m/>
    <s v="26"/>
    <n v="19"/>
    <n v="90"/>
    <n v="41.58719"/>
    <n v="-107.50512000000001"/>
    <s v="4900720034"/>
    <s v="GOV'T TROWBRIDGE NO. 1"/>
    <x v="0"/>
    <s v="TENSLEEP"/>
    <n v="1454"/>
    <m/>
    <m/>
    <x v="0"/>
    <n v="12000"/>
    <n v="0"/>
    <m/>
    <m/>
    <x v="1"/>
    <d v="1969-06-03T00:00:00"/>
    <n v="7.9"/>
    <x v="0"/>
    <n v="170"/>
    <n v="68"/>
    <n v="34823"/>
    <n v="2800"/>
    <x v="0"/>
    <n v="55000"/>
    <n v="1415"/>
    <m/>
    <x v="0"/>
    <n v="1261"/>
    <n v="94819"/>
    <x v="0"/>
    <m/>
    <n v="8.4830000000000005"/>
    <n v="5.59572"/>
    <n v="1514.8004999999998"/>
    <n v="71.623999999999995"/>
    <n v="1600.5032199999998"/>
    <n v="1551.55"/>
    <n v="23.191849999999999"/>
    <m/>
    <x v="0"/>
    <n v="26.254020000000001"/>
    <n v="1600.99587"/>
    <n v="-1.5388103702385864E-4"/>
    <n v="95534"/>
    <n v="3.7561793089680752E-3"/>
    <n v="5.3002080183256368E-3"/>
    <n v="3.4962253934109552E-3"/>
    <n v="0.99120356658826347"/>
    <n v="0.96911555430808205"/>
    <n v="1.4485889960478161E-2"/>
    <n v="1.6398555731439831E-2"/>
    <x v="0"/>
    <m/>
    <x v="0"/>
    <m/>
    <m/>
    <x v="0"/>
    <m/>
    <x v="0"/>
    <x v="0"/>
    <m/>
    <x v="0"/>
    <x v="0"/>
    <x v="0"/>
    <m/>
    <x v="0"/>
    <x v="0"/>
    <x v="0"/>
    <x v="0"/>
    <x v="0"/>
    <x v="0"/>
    <x v="0"/>
    <x v="0"/>
    <x v="0"/>
    <x v="0"/>
    <x v="0"/>
    <x v="0"/>
    <x v="0"/>
    <m/>
    <x v="0"/>
    <x v="0"/>
    <x v="0"/>
    <x v="0"/>
    <x v="0"/>
    <s v="PRODUCTION"/>
    <m/>
    <x v="0"/>
    <m/>
    <m/>
    <m/>
    <m/>
  </r>
  <r>
    <x v="0"/>
    <s v="T19N R090W S26 fTENSLEEP"/>
    <n v="49017263"/>
    <x v="0"/>
    <x v="2"/>
    <x v="96"/>
    <m/>
    <s v="26"/>
    <n v="19"/>
    <n v="90"/>
    <n v="41.58719"/>
    <n v="-107.50512000000001"/>
    <s v="4900720034"/>
    <s v="GOV'T TROWBRIDGE NO. 1"/>
    <x v="0"/>
    <s v="TENSLEEP"/>
    <n v="1510"/>
    <n v="1454"/>
    <n v="41"/>
    <x v="3"/>
    <n v="10505"/>
    <n v="10546"/>
    <m/>
    <m/>
    <x v="0"/>
    <d v="1968-05-01T00:00:00"/>
    <n v="7.5999999046325684"/>
    <x v="0"/>
    <n v="542"/>
    <n v="83"/>
    <n v="4339"/>
    <n v="320"/>
    <x v="0"/>
    <n v="1400"/>
    <n v="3001"/>
    <m/>
    <x v="0"/>
    <n v="6832"/>
    <n v="14993"/>
    <x v="0"/>
    <m/>
    <n v="27.0458"/>
    <n v="6.8300700000000001"/>
    <n v="188.7465"/>
    <n v="8.1855999999999991"/>
    <n v="230.80796999999998"/>
    <n v="39.494"/>
    <n v="49.186389999999996"/>
    <m/>
    <x v="0"/>
    <n v="142.24224000000001"/>
    <n v="230.92263"/>
    <n v="-2.4832662162744873E-4"/>
    <n v="16514"/>
    <n v="4.8274986510934079E-2"/>
    <n v="0.11717879586220528"/>
    <n v="2.9592002390558699E-2"/>
    <n v="0.85322920174723604"/>
    <n v="0.17102697990231619"/>
    <n v="0.21299943621809606"/>
    <n v="0.61597358387958778"/>
    <x v="0"/>
    <m/>
    <x v="0"/>
    <m/>
    <m/>
    <x v="0"/>
    <m/>
    <x v="0"/>
    <x v="0"/>
    <m/>
    <x v="0"/>
    <x v="0"/>
    <x v="0"/>
    <m/>
    <x v="0"/>
    <x v="0"/>
    <x v="0"/>
    <x v="0"/>
    <x v="0"/>
    <x v="0"/>
    <x v="0"/>
    <x v="0"/>
    <x v="0"/>
    <x v="0"/>
    <x v="0"/>
    <x v="0"/>
    <x v="0"/>
    <m/>
    <x v="0"/>
    <x v="0"/>
    <x v="0"/>
    <x v="0"/>
    <x v="0"/>
    <s v="DST NO. 4 (MIDDLE)"/>
    <m/>
    <x v="0"/>
    <m/>
    <m/>
    <m/>
    <m/>
  </r>
  <r>
    <x v="0"/>
    <s v="T19N R090W S26 fSUNDANCE"/>
    <n v="49017258"/>
    <x v="0"/>
    <x v="2"/>
    <x v="96"/>
    <m/>
    <s v="26"/>
    <n v="19"/>
    <n v="90"/>
    <n v="41.58719"/>
    <n v="-107.50512000000001"/>
    <s v="4900720034"/>
    <s v="GOV'T TROWBRIDGE NO. 1"/>
    <x v="0"/>
    <s v="SUNDANCE"/>
    <n v="1122"/>
    <n v="0"/>
    <m/>
    <x v="1"/>
    <n v="8900"/>
    <n v="8928"/>
    <m/>
    <m/>
    <x v="1"/>
    <d v="1969-06-03T00:00:00"/>
    <n v="7.4"/>
    <x v="0"/>
    <n v="555"/>
    <n v="68"/>
    <n v="14482"/>
    <n v="339"/>
    <x v="0"/>
    <n v="23200"/>
    <n v="1025"/>
    <m/>
    <x v="0"/>
    <n v="40"/>
    <n v="39189"/>
    <x v="0"/>
    <m/>
    <n v="27.694500000000001"/>
    <n v="5.59572"/>
    <n v="629.96699999999998"/>
    <n v="8.671619999999999"/>
    <n v="671.92883999999992"/>
    <n v="654.47199999999998"/>
    <n v="16.79975"/>
    <m/>
    <x v="0"/>
    <n v="0.8328000000000001"/>
    <n v="672.10455000000002"/>
    <n v="-1.3073335923603402E-4"/>
    <n v="39706"/>
    <n v="6.5530134989543066E-3"/>
    <n v="4.121641809570193E-2"/>
    <n v="8.3278461451364409E-3"/>
    <n v="0.95045573575916165"/>
    <n v="0.9737651679340662"/>
    <n v="2.4995739130169552E-2"/>
    <n v="1.239092935764235E-3"/>
    <x v="0"/>
    <m/>
    <x v="0"/>
    <m/>
    <m/>
    <x v="0"/>
    <m/>
    <x v="0"/>
    <x v="0"/>
    <m/>
    <x v="0"/>
    <x v="0"/>
    <x v="0"/>
    <m/>
    <x v="0"/>
    <x v="0"/>
    <x v="0"/>
    <x v="0"/>
    <x v="0"/>
    <x v="0"/>
    <x v="0"/>
    <x v="0"/>
    <x v="0"/>
    <x v="0"/>
    <x v="0"/>
    <x v="0"/>
    <x v="0"/>
    <m/>
    <x v="0"/>
    <x v="0"/>
    <x v="0"/>
    <x v="0"/>
    <x v="0"/>
    <s v="PRODUCTION"/>
    <m/>
    <x v="0"/>
    <m/>
    <m/>
    <m/>
    <m/>
  </r>
  <r>
    <x v="0"/>
    <s v="T19N R090W S26 fNUGGET"/>
    <n v="49017265"/>
    <x v="0"/>
    <x v="2"/>
    <x v="96"/>
    <m/>
    <s v="26"/>
    <n v="19"/>
    <n v="90"/>
    <n v="41.58719"/>
    <n v="-107.50512000000001"/>
    <s v="4900720034"/>
    <s v="GOV'T TROWBRIDGE NO. 1"/>
    <x v="0"/>
    <s v="NUGGET"/>
    <n v="0"/>
    <n v="1510"/>
    <n v="67"/>
    <x v="0"/>
    <n v="8928"/>
    <n v="8995"/>
    <m/>
    <m/>
    <x v="0"/>
    <d v="1968-04-12T00:00:00"/>
    <n v="8.9"/>
    <x v="0"/>
    <n v="95"/>
    <n v="8"/>
    <n v="3876"/>
    <n v="230"/>
    <x v="0"/>
    <n v="750"/>
    <n v="6954"/>
    <m/>
    <x v="0"/>
    <n v="1572"/>
    <n v="10316"/>
    <x v="0"/>
    <m/>
    <n v="4.7404999999999999"/>
    <n v="0.65832000000000002"/>
    <n v="168.60599999999999"/>
    <n v="5.8834"/>
    <n v="179.88821999999999"/>
    <n v="21.157499999999999"/>
    <n v="113.97605999999999"/>
    <m/>
    <x v="0"/>
    <n v="32.729040000000005"/>
    <n v="167.86259999999999"/>
    <n v="3.4581140599467181E-2"/>
    <n v="13482"/>
    <n v="0.1330363896125725"/>
    <n v="2.6352475998706309E-2"/>
    <n v="3.6596059486274312E-3"/>
    <n v="0.96998791805266626"/>
    <n v="0.12604058319125286"/>
    <n v="0.67898424068255825"/>
    <n v="0.19497517612618898"/>
    <x v="0"/>
    <m/>
    <x v="0"/>
    <m/>
    <m/>
    <x v="0"/>
    <m/>
    <x v="0"/>
    <x v="0"/>
    <m/>
    <x v="0"/>
    <x v="0"/>
    <x v="0"/>
    <m/>
    <x v="0"/>
    <x v="0"/>
    <x v="0"/>
    <x v="0"/>
    <x v="0"/>
    <x v="0"/>
    <x v="0"/>
    <x v="0"/>
    <x v="0"/>
    <x v="0"/>
    <x v="0"/>
    <x v="0"/>
    <x v="0"/>
    <m/>
    <x v="0"/>
    <x v="0"/>
    <x v="0"/>
    <x v="0"/>
    <x v="0"/>
    <s v="DST NO. 3 (FLOW SAMPLE 4-4-68)"/>
    <m/>
    <x v="0"/>
    <m/>
    <m/>
    <m/>
    <m/>
  </r>
  <r>
    <x v="0"/>
    <s v="T19N R090W S26 fFRONTIER"/>
    <n v="49017256"/>
    <x v="0"/>
    <x v="2"/>
    <x v="96"/>
    <m/>
    <s v="26"/>
    <n v="19"/>
    <n v="90"/>
    <n v="41.58719"/>
    <n v="-107.50512000000001"/>
    <s v="4900720034"/>
    <s v="GOV'T TROWBRIDGE NO. 1"/>
    <x v="0"/>
    <s v="FRONTIER"/>
    <n v="65"/>
    <n v="1122"/>
    <n v="24"/>
    <x v="0"/>
    <n v="7754"/>
    <n v="7778"/>
    <m/>
    <m/>
    <x v="1"/>
    <d v="1970-03-10T00:00:00"/>
    <n v="7.9000000953674316"/>
    <x v="0"/>
    <n v="375"/>
    <n v="88"/>
    <n v="11153"/>
    <n v="182"/>
    <x v="0"/>
    <n v="17600"/>
    <n v="1171"/>
    <m/>
    <x v="0"/>
    <n v="11"/>
    <n v="29986"/>
    <x v="0"/>
    <m/>
    <n v="18.712499999999999"/>
    <n v="7.2415200000000004"/>
    <n v="485.15549999999996"/>
    <n v="4.6555599999999995"/>
    <n v="515.76508000000001"/>
    <n v="496.49599999999998"/>
    <n v="19.192689999999999"/>
    <m/>
    <x v="0"/>
    <n v="0.22902000000000003"/>
    <n v="515.91770999999994"/>
    <n v="-1.479427605843178E-4"/>
    <n v="30577"/>
    <n v="9.7584333669071873E-3"/>
    <n v="3.628105260635326E-2"/>
    <n v="1.4040345655041244E-2"/>
    <n v="0.9496786017386053"/>
    <n v="0.9623550236335171"/>
    <n v="3.7201068364177692E-2"/>
    <n v="4.4390800230525144E-4"/>
    <x v="0"/>
    <m/>
    <x v="0"/>
    <m/>
    <m/>
    <x v="0"/>
    <m/>
    <x v="0"/>
    <x v="0"/>
    <m/>
    <x v="0"/>
    <x v="0"/>
    <x v="0"/>
    <m/>
    <x v="0"/>
    <x v="0"/>
    <x v="0"/>
    <x v="0"/>
    <x v="0"/>
    <x v="0"/>
    <x v="0"/>
    <x v="0"/>
    <x v="0"/>
    <x v="0"/>
    <x v="0"/>
    <x v="0"/>
    <x v="0"/>
    <m/>
    <x v="0"/>
    <x v="0"/>
    <x v="0"/>
    <x v="0"/>
    <x v="0"/>
    <s v="PRODUCTION"/>
    <m/>
    <x v="0"/>
    <m/>
    <m/>
    <m/>
    <m/>
  </r>
  <r>
    <x v="0"/>
    <s v="T19N R090W S26 fFRONTIER"/>
    <n v="49017260"/>
    <x v="0"/>
    <x v="2"/>
    <x v="96"/>
    <m/>
    <s v="26"/>
    <n v="19"/>
    <n v="90"/>
    <n v="41.58719"/>
    <n v="-107.50512000000001"/>
    <s v="4900720034"/>
    <s v="GOV'T TROWBRIDGE NO. 1"/>
    <x v="0"/>
    <s v="FRONTIER"/>
    <m/>
    <n v="65"/>
    <n v="69"/>
    <x v="0"/>
    <n v="7620"/>
    <n v="7689"/>
    <m/>
    <m/>
    <x v="0"/>
    <d v="1968-04-17T00:00:00"/>
    <n v="8.3000001907348633"/>
    <x v="0"/>
    <n v="203"/>
    <n v="25"/>
    <n v="4186"/>
    <n v="140"/>
    <x v="0"/>
    <n v="3400"/>
    <n v="5307"/>
    <m/>
    <x v="0"/>
    <n v="546"/>
    <n v="11222"/>
    <x v="0"/>
    <m/>
    <n v="10.1297"/>
    <n v="2.0572500000000002"/>
    <n v="182.09099999999998"/>
    <n v="3.5811999999999999"/>
    <n v="197.85914999999997"/>
    <n v="95.914000000000001"/>
    <n v="86.981729999999985"/>
    <m/>
    <x v="0"/>
    <n v="11.36772"/>
    <n v="194.26344999999998"/>
    <n v="9.1698361685860347E-3"/>
    <n v="13804"/>
    <n v="0.10317270039159275"/>
    <n v="5.1196520352988481E-2"/>
    <n v="1.0397547952672396E-2"/>
    <n v="0.93840593169433917"/>
    <n v="0.49373157946077872"/>
    <n v="0.44775139121641255"/>
    <n v="5.8517029322808799E-2"/>
    <x v="0"/>
    <m/>
    <x v="0"/>
    <m/>
    <m/>
    <x v="0"/>
    <m/>
    <x v="0"/>
    <x v="0"/>
    <m/>
    <x v="0"/>
    <x v="0"/>
    <x v="0"/>
    <m/>
    <x v="0"/>
    <x v="0"/>
    <x v="0"/>
    <x v="0"/>
    <x v="0"/>
    <x v="0"/>
    <x v="0"/>
    <x v="0"/>
    <x v="0"/>
    <x v="0"/>
    <x v="0"/>
    <x v="0"/>
    <x v="0"/>
    <m/>
    <x v="0"/>
    <x v="0"/>
    <x v="0"/>
    <x v="0"/>
    <x v="0"/>
    <s v="DST NO. 1 (BOTTOM)"/>
    <m/>
    <x v="0"/>
    <m/>
    <m/>
    <m/>
    <m/>
  </r>
  <r>
    <x v="0"/>
    <s v="T19N R089W S34 fFRONTIER"/>
    <n v="49010378"/>
    <x v="0"/>
    <x v="2"/>
    <x v="97"/>
    <m/>
    <s v="34"/>
    <n v="19"/>
    <n v="89"/>
    <n v="41.582819999999998"/>
    <n v="-107.40112999999999"/>
    <s v="4900705200"/>
    <s v="1 POWERS-FEDERAL (ESPY UNIT NO. 4)"/>
    <x v="0"/>
    <s v="FRONTIER"/>
    <m/>
    <m/>
    <m/>
    <x v="0"/>
    <m/>
    <n v="0"/>
    <m/>
    <m/>
    <x v="1"/>
    <d v="1966-09-09T00:00:00"/>
    <n v="8.9"/>
    <x v="0"/>
    <n v="427"/>
    <n v="48"/>
    <n v="11554"/>
    <n v="40"/>
    <x v="0"/>
    <n v="18400"/>
    <n v="573"/>
    <m/>
    <x v="0"/>
    <n v="25"/>
    <n v="30820"/>
    <x v="0"/>
    <m/>
    <n v="21.307300000000001"/>
    <n v="3.9499200000000001"/>
    <n v="502.59899999999999"/>
    <n v="1.0231999999999999"/>
    <n v="528.87941999999998"/>
    <n v="519.06399999999996"/>
    <n v="9.3914699999999982"/>
    <m/>
    <x v="0"/>
    <n v="0.52050000000000007"/>
    <n v="528.97596999999996"/>
    <n v="-9.1269563791681645E-5"/>
    <n v="31064"/>
    <n v="3.9428608364035942E-3"/>
    <n v="4.0287633048758077E-2"/>
    <n v="7.468469845168111E-3"/>
    <n v="0.95224389710607382"/>
    <n v="0.98126196545374267"/>
    <n v="1.7754057901722832E-2"/>
    <n v="9.8397664453453351E-4"/>
    <x v="0"/>
    <m/>
    <x v="0"/>
    <m/>
    <m/>
    <x v="0"/>
    <m/>
    <x v="0"/>
    <x v="0"/>
    <m/>
    <x v="0"/>
    <x v="0"/>
    <x v="0"/>
    <m/>
    <x v="0"/>
    <x v="0"/>
    <x v="0"/>
    <x v="0"/>
    <x v="0"/>
    <x v="0"/>
    <x v="0"/>
    <x v="0"/>
    <x v="0"/>
    <x v="0"/>
    <x v="0"/>
    <x v="0"/>
    <x v="0"/>
    <m/>
    <x v="0"/>
    <x v="0"/>
    <x v="0"/>
    <x v="0"/>
    <x v="0"/>
    <s v="PRODUCTION"/>
    <m/>
    <x v="0"/>
    <m/>
    <m/>
    <m/>
    <m/>
  </r>
  <r>
    <x v="0"/>
    <s v="T19N R089W S30 fMESAVERDE"/>
    <n v="49009443"/>
    <x v="0"/>
    <x v="2"/>
    <x v="10"/>
    <m/>
    <s v="30"/>
    <n v="19"/>
    <n v="89"/>
    <n v="41.5854"/>
    <n v="-107.45267"/>
    <s v="4900705206"/>
    <s v="UNIT NO. 2"/>
    <x v="0"/>
    <s v="MESAVERDE"/>
    <n v="474"/>
    <m/>
    <n v="30"/>
    <x v="0"/>
    <n v="2525"/>
    <n v="2555"/>
    <n v="3445"/>
    <m/>
    <x v="0"/>
    <d v="1954-10-18T00:00:00"/>
    <n v="8.6999999999999993"/>
    <x v="2"/>
    <n v="5"/>
    <n v="2"/>
    <n v="943"/>
    <n v="-3"/>
    <x v="0"/>
    <n v="60"/>
    <n v="670"/>
    <m/>
    <x v="0"/>
    <n v="1247"/>
    <n v="2671"/>
    <x v="0"/>
    <m/>
    <n v="0.2495"/>
    <n v="0.16458"/>
    <n v="41.020499999999998"/>
    <n v="0"/>
    <n v="41.434579999999997"/>
    <n v="1.6925999999999999"/>
    <n v="10.981299999999999"/>
    <m/>
    <x v="0"/>
    <n v="25.962540000000001"/>
    <n v="38.63644"/>
    <n v="3.4945726930917034E-2"/>
    <n v="2921"/>
    <n v="4.4706723891273246E-2"/>
    <n v="6.0215404620971181E-3"/>
    <n v="3.9720446062202156E-3"/>
    <n v="0.99000641493168273"/>
    <n v="4.3808384002252794E-2"/>
    <n v="0.28422132059786043"/>
    <n v="0.67197029539988673"/>
    <x v="0"/>
    <m/>
    <x v="0"/>
    <m/>
    <m/>
    <x v="0"/>
    <m/>
    <x v="0"/>
    <x v="0"/>
    <m/>
    <x v="0"/>
    <x v="0"/>
    <x v="0"/>
    <m/>
    <x v="0"/>
    <x v="0"/>
    <x v="0"/>
    <x v="0"/>
    <x v="0"/>
    <x v="0"/>
    <x v="0"/>
    <x v="0"/>
    <x v="0"/>
    <x v="0"/>
    <x v="0"/>
    <x v="0"/>
    <x v="0"/>
    <m/>
    <x v="0"/>
    <x v="0"/>
    <x v="0"/>
    <x v="0"/>
    <x v="0"/>
    <s v="DST #4"/>
    <m/>
    <x v="0"/>
    <m/>
    <m/>
    <m/>
    <m/>
  </r>
  <r>
    <x v="0"/>
    <s v="T19N R089W S30 fMESAVERDE"/>
    <n v="49009446"/>
    <x v="0"/>
    <x v="2"/>
    <x v="5"/>
    <m/>
    <s v="30"/>
    <n v="19"/>
    <n v="89"/>
    <n v="41.5854"/>
    <n v="-107.45267"/>
    <s v="4900705206"/>
    <s v="UNIT NO. 2"/>
    <x v="0"/>
    <s v="MESAVERDE"/>
    <m/>
    <n v="474"/>
    <n v="21"/>
    <x v="0"/>
    <n v="2030"/>
    <n v="2051"/>
    <n v="3445"/>
    <m/>
    <x v="0"/>
    <d v="1954-10-16T00:00:00"/>
    <n v="8.3999996185302734"/>
    <x v="2"/>
    <n v="74"/>
    <n v="19"/>
    <n v="662"/>
    <n v="-3"/>
    <x v="0"/>
    <n v="130"/>
    <n v="660"/>
    <m/>
    <x v="0"/>
    <n v="902"/>
    <n v="2136"/>
    <x v="0"/>
    <m/>
    <n v="3.6926000000000001"/>
    <n v="1.56351"/>
    <n v="28.796999999999997"/>
    <n v="0"/>
    <n v="34.053109999999997"/>
    <n v="3.6673"/>
    <n v="10.817399999999999"/>
    <m/>
    <x v="0"/>
    <n v="18.779640000000001"/>
    <n v="33.264340000000004"/>
    <n v="1.1717169916566839E-2"/>
    <n v="2441"/>
    <n v="6.6637535503604975E-2"/>
    <n v="0.10843649816419118"/>
    <n v="4.5913868072549033E-2"/>
    <n v="0.84564963376325974"/>
    <n v="0.11024718963310258"/>
    <n v="0.32519508879478737"/>
    <n v="0.56455772157210993"/>
    <x v="0"/>
    <m/>
    <x v="0"/>
    <m/>
    <m/>
    <x v="0"/>
    <m/>
    <x v="0"/>
    <x v="0"/>
    <m/>
    <x v="0"/>
    <x v="0"/>
    <x v="0"/>
    <m/>
    <x v="0"/>
    <x v="0"/>
    <x v="0"/>
    <x v="0"/>
    <x v="0"/>
    <x v="0"/>
    <x v="0"/>
    <x v="0"/>
    <x v="0"/>
    <x v="0"/>
    <x v="0"/>
    <x v="0"/>
    <x v="0"/>
    <m/>
    <x v="0"/>
    <x v="0"/>
    <x v="0"/>
    <x v="0"/>
    <x v="0"/>
    <s v="DST"/>
    <m/>
    <x v="0"/>
    <m/>
    <m/>
    <m/>
    <m/>
  </r>
  <r>
    <x v="1"/>
    <s v="T19N R089W S23 fTENSLEEP"/>
    <n v="3894"/>
    <x v="0"/>
    <x v="2"/>
    <x v="97"/>
    <s v="NW SW"/>
    <n v="23"/>
    <n v="19"/>
    <n v="89"/>
    <n v="41.604149999999997"/>
    <n v="-107.39376"/>
    <s v="4900720237"/>
    <s v="ESPY UNIT 9"/>
    <x v="0"/>
    <s v="TENSLEEP"/>
    <m/>
    <m/>
    <m/>
    <x v="0"/>
    <s v="8400"/>
    <m/>
    <m/>
    <m/>
    <x v="2"/>
    <d v="2000-12-21T00:00:00"/>
    <n v="7.4"/>
    <x v="1"/>
    <n v="244"/>
    <n v="50"/>
    <n v="7990"/>
    <n v="64.2"/>
    <x v="1"/>
    <n v="13400"/>
    <n v="1285"/>
    <m/>
    <x v="0"/>
    <n v="18.5"/>
    <n v="23300"/>
    <x v="0"/>
    <s v="MERIT ENERGY COMPANY"/>
    <n v="12.175599999999999"/>
    <n v="4.1145000000000005"/>
    <n v="347.565"/>
    <n v="1.642236"/>
    <n v="365.49733600000002"/>
    <n v="378.01400000000001"/>
    <n v="21.061149999999998"/>
    <n v="0"/>
    <x v="1"/>
    <n v="0.38517000000000001"/>
    <n v="399.46032000000002"/>
    <n v="-4.4398515046694301E-2"/>
    <n v="23051.7"/>
    <n v="-5.3568693273385723E-3"/>
    <n v="3.331241790501039E-2"/>
    <n v="1.1257263992753152E-2"/>
    <n v="0.95543031810223644"/>
    <n v="0.94631176383176174"/>
    <n v="5.2724010234608522E-2"/>
    <n v="9.6422593362965306E-4"/>
    <x v="0"/>
    <n v="0.05"/>
    <x v="0"/>
    <n v="22048"/>
    <n v="0.25800000000000001"/>
    <x v="4"/>
    <m/>
    <x v="0"/>
    <x v="0"/>
    <m/>
    <x v="0"/>
    <x v="0"/>
    <x v="0"/>
    <m/>
    <x v="0"/>
    <x v="0"/>
    <x v="0"/>
    <x v="0"/>
    <x v="0"/>
    <x v="0"/>
    <x v="0"/>
    <x v="0"/>
    <x v="0"/>
    <x v="0"/>
    <x v="0"/>
    <x v="0"/>
    <x v="0"/>
    <m/>
    <x v="0"/>
    <x v="0"/>
    <x v="0"/>
    <x v="0"/>
    <x v="0"/>
    <m/>
    <n v="20001221"/>
    <x v="0"/>
    <s v="ENERGY LABS CASPER LAB No 0038553-2"/>
    <m/>
    <m/>
    <d v="2001-01-10T00:00:00"/>
  </r>
  <r>
    <x v="1"/>
    <s v="T19N R089W S23 fTENSLEEP"/>
    <m/>
    <x v="1"/>
    <x v="3"/>
    <x v="97"/>
    <s v="NW SW"/>
    <n v="23"/>
    <n v="19"/>
    <n v="89"/>
    <n v="41.604149999999997"/>
    <n v="-107.39376"/>
    <s v="4900720237"/>
    <s v="ESPY UNIT 9"/>
    <x v="0"/>
    <s v="TENSLEEP"/>
    <m/>
    <m/>
    <m/>
    <x v="0"/>
    <m/>
    <m/>
    <m/>
    <m/>
    <x v="2"/>
    <d v="1996-06-15T00:00:00"/>
    <n v="6.98"/>
    <x v="0"/>
    <n v="330"/>
    <n v="89"/>
    <n v="1150"/>
    <n v="93"/>
    <x v="1"/>
    <n v="700"/>
    <n v="494"/>
    <n v="0"/>
    <x v="1"/>
    <n v="2270"/>
    <n v="4875"/>
    <x v="0"/>
    <s v="MERIT ENERGY COMPANY"/>
    <n v="16.466999999999999"/>
    <n v="7.3238099999999999"/>
    <n v="50.024999999999999"/>
    <n v="2.3789400000000001"/>
    <n v="76.194749999999999"/>
    <n v="19.747"/>
    <n v="8.09666"/>
    <n v="0"/>
    <x v="1"/>
    <n v="47.261400000000002"/>
    <n v="75.105060000000009"/>
    <n v="7.20219014154737E-3"/>
    <n v="5126"/>
    <n v="2.5097490250974904E-2"/>
    <n v="0.21611725217288591"/>
    <n v="9.6119614540371878E-2"/>
    <n v="0.68776313328674221"/>
    <n v="0.26292502795417511"/>
    <n v="0.10780445418724116"/>
    <n v="0.62927051785858368"/>
    <x v="1"/>
    <n v="0"/>
    <x v="1"/>
    <n v="4189"/>
    <n v="1.9"/>
    <x v="0"/>
    <n v="0"/>
    <x v="0"/>
    <x v="1"/>
    <m/>
    <x v="1"/>
    <x v="1"/>
    <x v="1"/>
    <n v="0"/>
    <x v="1"/>
    <x v="1"/>
    <x v="1"/>
    <x v="1"/>
    <x v="10"/>
    <x v="0"/>
    <x v="0"/>
    <x v="0"/>
    <x v="0"/>
    <x v="0"/>
    <x v="0"/>
    <x v="0"/>
    <x v="0"/>
    <m/>
    <x v="0"/>
    <x v="0"/>
    <x v="0"/>
    <x v="0"/>
    <x v="0"/>
    <s v="RAD 226 19.7 PCI/L"/>
    <n v="19960615"/>
    <x v="1"/>
    <s v="CORE LAB No  961180-1"/>
    <m/>
    <m/>
    <d v="1996-06-19T00:00:00"/>
  </r>
  <r>
    <x v="1"/>
    <s v="T19N R089W S23 fNIOBRARA"/>
    <n v="4121"/>
    <x v="0"/>
    <x v="2"/>
    <x v="97"/>
    <s v="NW NW"/>
    <n v="23"/>
    <n v="19"/>
    <n v="89"/>
    <n v="41.611190000000001"/>
    <n v="-107.39323"/>
    <s v="4900705229"/>
    <s v="ESPY #5"/>
    <x v="0"/>
    <s v="NIOBRARA"/>
    <m/>
    <m/>
    <m/>
    <x v="0"/>
    <s v="3880"/>
    <m/>
    <m/>
    <m/>
    <x v="2"/>
    <d v="2003-07-16T00:00:00"/>
    <n v="7.21"/>
    <x v="1"/>
    <n v="414"/>
    <n v="97.8"/>
    <n v="12300"/>
    <n v="57.7"/>
    <x v="1"/>
    <n v="20800"/>
    <n v="313"/>
    <m/>
    <x v="0"/>
    <n v="15"/>
    <n v="29500"/>
    <x v="0"/>
    <s v="THOROFARE RESOURCES"/>
    <n v="20.6586"/>
    <n v="8.0479620000000001"/>
    <n v="535.04999999999995"/>
    <n v="1.4759659999999999"/>
    <n v="565.23252799999989"/>
    <n v="586.76800000000003"/>
    <n v="5.1300699999999999"/>
    <n v="0"/>
    <x v="1"/>
    <n v="0.31230000000000002"/>
    <n v="592.21037000000013"/>
    <n v="-2.330814077015507E-2"/>
    <n v="33997.5"/>
    <n v="7.0829560218906254E-2"/>
    <n v="3.6548851979728958E-2"/>
    <n v="1.4238320693390812E-2"/>
    <n v="0.94921282732688028"/>
    <n v="0.99081007311641622"/>
    <n v="8.6625804948332781E-3"/>
    <n v="5.2734638875033535E-4"/>
    <x v="0"/>
    <n v="132"/>
    <x v="0"/>
    <n v="33490"/>
    <n v="0.191"/>
    <x v="4"/>
    <m/>
    <x v="0"/>
    <x v="0"/>
    <m/>
    <x v="0"/>
    <x v="0"/>
    <x v="0"/>
    <m/>
    <x v="0"/>
    <x v="0"/>
    <x v="0"/>
    <x v="0"/>
    <x v="0"/>
    <x v="0"/>
    <x v="0"/>
    <x v="0"/>
    <x v="0"/>
    <x v="0"/>
    <x v="0"/>
    <x v="0"/>
    <x v="0"/>
    <m/>
    <x v="0"/>
    <x v="0"/>
    <x v="0"/>
    <x v="0"/>
    <x v="0"/>
    <m/>
    <n v="20030716"/>
    <x v="0"/>
    <s v="ENERGY LABS CASPER ID No C03070714-002"/>
    <m/>
    <m/>
    <d v="2003-07-25T00:00:00"/>
  </r>
  <r>
    <x v="1"/>
    <s v="T19N R089W S23 fNIOBRARA"/>
    <n v="4567"/>
    <x v="0"/>
    <x v="2"/>
    <x v="82"/>
    <s v="SE SW"/>
    <n v="23"/>
    <n v="19"/>
    <n v="89"/>
    <n v="41.602200000000003"/>
    <n v="-107.38717"/>
    <s v="4900721470"/>
    <s v="14-23 ESPY"/>
    <x v="0"/>
    <s v="NIOBRARA"/>
    <m/>
    <m/>
    <s v=""/>
    <x v="0"/>
    <m/>
    <m/>
    <m/>
    <m/>
    <x v="2"/>
    <d v="2003-07-16T00:00:00"/>
    <n v="7.68"/>
    <x v="1"/>
    <n v="331"/>
    <n v="105"/>
    <n v="11400"/>
    <n v="104"/>
    <x v="1"/>
    <n v="18800"/>
    <n v="702"/>
    <m/>
    <x v="0"/>
    <n v="36"/>
    <n v="31127"/>
    <x v="0"/>
    <s v="THOROFARE RESOURCES"/>
    <n v="16.5169"/>
    <n v="8.6404499999999995"/>
    <n v="495.9"/>
    <n v="2.66032"/>
    <n v="523.71766999999988"/>
    <n v="530.34799999999996"/>
    <n v="11.50578"/>
    <n v="0"/>
    <x v="1"/>
    <n v="0.74952000000000008"/>
    <n v="542.60329999999988"/>
    <n v="-1.7711018099925386E-2"/>
    <n v="31478"/>
    <n v="5.6065809440140561E-3"/>
    <n v="3.1537794017910459E-2"/>
    <n v="1.6498297641933682E-2"/>
    <n v="0.9519639083401561"/>
    <n v="0.97741388598263235"/>
    <n v="2.1204773358363287E-2"/>
    <n v="1.3813406590044701E-3"/>
    <x v="0"/>
    <n v="0.05"/>
    <x v="0"/>
    <n v="30738"/>
    <n v="0.20899999999999999"/>
    <x v="4"/>
    <m/>
    <x v="0"/>
    <x v="0"/>
    <m/>
    <x v="0"/>
    <x v="0"/>
    <x v="0"/>
    <m/>
    <x v="0"/>
    <x v="0"/>
    <x v="0"/>
    <x v="0"/>
    <x v="0"/>
    <x v="0"/>
    <x v="0"/>
    <x v="0"/>
    <x v="0"/>
    <x v="0"/>
    <x v="0"/>
    <x v="0"/>
    <x v="0"/>
    <m/>
    <x v="0"/>
    <x v="0"/>
    <x v="0"/>
    <x v="0"/>
    <x v="0"/>
    <m/>
    <n v="20030716"/>
    <x v="0"/>
    <s v="ENERGY LABS CASPER ID NO C03070714-001"/>
    <m/>
    <m/>
    <d v="2003-07-25T00:00:00"/>
  </r>
  <r>
    <x v="1"/>
    <s v="T18N R199W S14 fMESAVERDE/ALMOND"/>
    <n v="4993"/>
    <x v="0"/>
    <x v="0"/>
    <x v="78"/>
    <s v="NE NE"/>
    <n v="14"/>
    <n v="18"/>
    <n v="199"/>
    <n v="41.540655999999998"/>
    <n v="-108.641938"/>
    <s v="4903725475"/>
    <s v="1 BLACK BEAR"/>
    <x v="0"/>
    <s v="MESAVERDE/ALMOND"/>
    <m/>
    <m/>
    <n v="15"/>
    <x v="0"/>
    <n v="2727"/>
    <n v="2742"/>
    <n v="3119"/>
    <m/>
    <x v="2"/>
    <d v="2006-09-13T00:00:00"/>
    <n v="8.08"/>
    <x v="1"/>
    <n v="74"/>
    <n v="32"/>
    <n v="14237"/>
    <n v="0"/>
    <x v="1"/>
    <n v="20800"/>
    <n v="2400"/>
    <n v="0"/>
    <x v="1"/>
    <n v="0"/>
    <n v="37543"/>
    <x v="0"/>
    <s v="INFINITY OIL &amp; GAS OF WYOMING"/>
    <n v="3.6926000000000001"/>
    <n v="2.6332800000000001"/>
    <n v="619.30949999999996"/>
    <n v="0"/>
    <n v="625.63537999999994"/>
    <n v="586.76800000000003"/>
    <n v="39.335999999999999"/>
    <n v="0"/>
    <x v="1"/>
    <n v="0"/>
    <n v="626.10400000000004"/>
    <n v="-3.7437505561269542E-4"/>
    <n v="37543"/>
    <n v="0"/>
    <n v="5.9021598171126455E-3"/>
    <n v="4.2089691283124049E-3"/>
    <n v="0.98988887105457501"/>
    <n v="0.9371733769469609"/>
    <n v="6.2826623053039099E-2"/>
    <n v="0"/>
    <x v="1"/>
    <n v="0"/>
    <x v="1"/>
    <n v="0"/>
    <n v="0.15"/>
    <x v="1"/>
    <n v="0"/>
    <x v="1"/>
    <x v="1"/>
    <n v="0"/>
    <x v="1"/>
    <x v="1"/>
    <x v="1"/>
    <n v="0"/>
    <x v="1"/>
    <x v="1"/>
    <x v="1"/>
    <x v="1"/>
    <x v="0"/>
    <x v="0"/>
    <x v="0"/>
    <x v="0"/>
    <x v="0"/>
    <x v="0"/>
    <x v="0"/>
    <x v="0"/>
    <x v="0"/>
    <m/>
    <x v="0"/>
    <x v="0"/>
    <x v="0"/>
    <x v="0"/>
    <x v="0"/>
    <m/>
    <n v="20060913"/>
    <x v="0"/>
    <s v="QUESTAR APPLIED TECHNOLOGY SERVICES ROCK SPRINGS"/>
    <s v="2720"/>
    <s v="2727-2742"/>
    <d v="2006-09-15T00:00:00"/>
  </r>
  <r>
    <x v="1"/>
    <s v="T18N R119W S05 fNUGGET"/>
    <n v="585"/>
    <x v="0"/>
    <x v="6"/>
    <x v="5"/>
    <s v="SW NW"/>
    <n v="5"/>
    <n v="18"/>
    <n v="119"/>
    <n v="41.57396"/>
    <n v="-110.071716"/>
    <s v="4904120208"/>
    <s v="WDW 1-5F"/>
    <x v="0"/>
    <s v="NUGGET"/>
    <m/>
    <m/>
    <s v=""/>
    <x v="0"/>
    <m/>
    <m/>
    <m/>
    <m/>
    <x v="2"/>
    <m/>
    <n v="0"/>
    <x v="1"/>
    <n v="1162.9000000000001"/>
    <n v="145.80000000000001"/>
    <n v="8267.2000000000007"/>
    <n v="1431"/>
    <x v="1"/>
    <n v="15000"/>
    <n v="305"/>
    <n v="0"/>
    <x v="1"/>
    <n v="1840"/>
    <n v="28152"/>
    <x v="0"/>
    <s v="CHEVRON USA"/>
    <n v="58.028710000000004"/>
    <n v="11.997882000000001"/>
    <n v="359.6232"/>
    <n v="36.604979999999998"/>
    <n v="466.254772"/>
    <n v="423.15"/>
    <n v="4.9989499999999998"/>
    <n v="0"/>
    <x v="1"/>
    <n v="38.308800000000005"/>
    <n v="466.45774999999998"/>
    <n v="-2.1762118038764062E-4"/>
    <n v="28151.9"/>
    <n v="-1.7760759023539188E-6"/>
    <n v="0.12445708544941177"/>
    <n v="2.5732459420275917E-2"/>
    <n v="0.84981045513031228"/>
    <n v="0.90715611435333643"/>
    <n v="1.0716833410957369E-2"/>
    <n v="8.2127052235706252E-2"/>
    <x v="1"/>
    <n v="0"/>
    <x v="1"/>
    <n v="0"/>
    <n v="0.3"/>
    <x v="0"/>
    <n v="0"/>
    <x v="0"/>
    <x v="1"/>
    <m/>
    <x v="1"/>
    <x v="1"/>
    <x v="1"/>
    <n v="0"/>
    <x v="1"/>
    <x v="1"/>
    <x v="1"/>
    <x v="1"/>
    <x v="0"/>
    <x v="0"/>
    <x v="0"/>
    <x v="0"/>
    <x v="0"/>
    <x v="0"/>
    <x v="0"/>
    <x v="0"/>
    <x v="0"/>
    <m/>
    <x v="0"/>
    <x v="0"/>
    <x v="0"/>
    <x v="0"/>
    <x v="0"/>
    <m/>
    <m/>
    <x v="1"/>
    <m/>
    <m/>
    <m/>
    <m/>
  </r>
  <r>
    <x v="0"/>
    <s v="T18N R118W S29 fNUGGET"/>
    <n v="49124974"/>
    <x v="0"/>
    <x v="6"/>
    <x v="0"/>
    <m/>
    <s v="29"/>
    <s v=" 18"/>
    <s v=" 118"/>
    <n v="41.512799999999999"/>
    <n v="-110.78346000000001"/>
    <s v="4904120236"/>
    <s v="BELL BUTTE NO. 2"/>
    <x v="11"/>
    <s v="NUGGET"/>
    <m/>
    <m/>
    <n v="70"/>
    <x v="0"/>
    <n v="8748"/>
    <n v="8818"/>
    <n v="11500"/>
    <m/>
    <x v="0"/>
    <m/>
    <n v="6.8000001907348633"/>
    <x v="0"/>
    <n v="444"/>
    <n v="63"/>
    <n v="3297"/>
    <n v="-3"/>
    <x v="0"/>
    <n v="3900"/>
    <n v="154"/>
    <m/>
    <x v="0"/>
    <n v="2800"/>
    <n v="10658"/>
    <x v="0"/>
    <s v="AMOCO PRODUCTION CO"/>
    <n v="22.1556"/>
    <n v="5.1842699999999997"/>
    <n v="143.4195"/>
    <n v="0"/>
    <n v="170.75936999999999"/>
    <n v="110.01899999999999"/>
    <n v="2.5240599999999995"/>
    <m/>
    <x v="0"/>
    <n v="58.296000000000006"/>
    <n v="170.83906000000002"/>
    <n v="-2.3328561551066787E-4"/>
    <n v="10652"/>
    <n v="-2.8155795401220082E-4"/>
    <n v="0.12974749204099312"/>
    <n v="3.0360090927953179E-2"/>
    <n v="0.83989241703105377"/>
    <n v="0.64399207066580666"/>
    <n v="1.4774490096117358E-2"/>
    <n v="0.34123343923807586"/>
    <x v="0"/>
    <m/>
    <x v="0"/>
    <m/>
    <m/>
    <x v="0"/>
    <m/>
    <x v="0"/>
    <x v="0"/>
    <m/>
    <x v="0"/>
    <x v="0"/>
    <x v="0"/>
    <m/>
    <x v="0"/>
    <x v="0"/>
    <x v="0"/>
    <x v="0"/>
    <x v="0"/>
    <x v="0"/>
    <x v="0"/>
    <x v="0"/>
    <x v="0"/>
    <x v="0"/>
    <x v="0"/>
    <x v="0"/>
    <x v="0"/>
    <m/>
    <x v="0"/>
    <x v="0"/>
    <x v="0"/>
    <x v="0"/>
    <x v="0"/>
    <s v="DST"/>
    <m/>
    <x v="0"/>
    <m/>
    <m/>
    <m/>
    <m/>
  </r>
  <r>
    <x v="0"/>
    <s v="T18N R118W S05 fNUGGET"/>
    <n v="49124770"/>
    <x v="0"/>
    <x v="6"/>
    <x v="5"/>
    <m/>
    <s v="5"/>
    <s v=" 18"/>
    <s v=" 118"/>
    <n v="41.568199999999997"/>
    <n v="-110.7792"/>
    <m/>
    <s v="CHAMPLIN AMOCO A-1 NO. 346"/>
    <x v="0"/>
    <s v="NUGGET"/>
    <m/>
    <m/>
    <n v="59"/>
    <x v="0"/>
    <n v="9551"/>
    <n v="9610"/>
    <m/>
    <m/>
    <x v="0"/>
    <d v="1978-02-23T00:00:00"/>
    <n v="6.9000000953674316"/>
    <x v="0"/>
    <n v="356"/>
    <n v="44"/>
    <n v="2226"/>
    <n v="-3"/>
    <x v="0"/>
    <n v="1350"/>
    <n v="195"/>
    <m/>
    <x v="0"/>
    <n v="3700"/>
    <n v="7871"/>
    <x v="0"/>
    <s v="AMOCO PRODUCTION CO"/>
    <n v="17.764399999999998"/>
    <n v="3.6207600000000002"/>
    <n v="96.830999999999989"/>
    <n v="0"/>
    <n v="118.21615999999999"/>
    <n v="38.083500000000001"/>
    <n v="3.1960499999999996"/>
    <m/>
    <x v="0"/>
    <n v="77.034000000000006"/>
    <n v="118.31355000000001"/>
    <n v="-4.1174531520804942E-4"/>
    <n v="7865"/>
    <n v="-3.8129130655821048E-4"/>
    <n v="0.15027048755432421"/>
    <n v="3.062829988725738E-2"/>
    <n v="0.81910121255841839"/>
    <n v="0.32188620829989462"/>
    <n v="2.7013389421583576E-2"/>
    <n v="0.65110040227852184"/>
    <x v="0"/>
    <m/>
    <x v="0"/>
    <m/>
    <m/>
    <x v="0"/>
    <m/>
    <x v="0"/>
    <x v="0"/>
    <m/>
    <x v="0"/>
    <x v="0"/>
    <x v="0"/>
    <m/>
    <x v="0"/>
    <x v="0"/>
    <x v="0"/>
    <x v="0"/>
    <x v="0"/>
    <x v="0"/>
    <x v="0"/>
    <x v="0"/>
    <x v="0"/>
    <x v="0"/>
    <x v="0"/>
    <x v="0"/>
    <x v="0"/>
    <m/>
    <x v="0"/>
    <x v="0"/>
    <x v="0"/>
    <x v="0"/>
    <x v="0"/>
    <s v="DST"/>
    <m/>
    <x v="0"/>
    <m/>
    <m/>
    <m/>
    <m/>
  </r>
  <r>
    <x v="0"/>
    <s v="T18N R117W S36 fTHAYNES"/>
    <n v="49008687"/>
    <x v="0"/>
    <x v="6"/>
    <x v="5"/>
    <m/>
    <s v="36"/>
    <s v=" 18"/>
    <s v=" 117"/>
    <n v="41.495060000000002"/>
    <n v="-110.58547"/>
    <s v="4904120004"/>
    <s v="MARATHON ALBERT CREEK 1"/>
    <x v="0"/>
    <s v="THAYNES"/>
    <m/>
    <m/>
    <n v="15"/>
    <x v="3"/>
    <n v="6118"/>
    <n v="6133"/>
    <n v="19817"/>
    <m/>
    <x v="0"/>
    <d v="1968-05-20T00:00:00"/>
    <n v="8.3000001907348633"/>
    <x v="0"/>
    <n v="976"/>
    <n v="165"/>
    <n v="8186"/>
    <n v="100"/>
    <x v="0"/>
    <n v="8600"/>
    <n v="647"/>
    <m/>
    <x v="0"/>
    <n v="8008"/>
    <n v="26390"/>
    <x v="0"/>
    <m/>
    <n v="48.702399999999997"/>
    <n v="13.57785"/>
    <n v="356.09099999999995"/>
    <n v="2.5579999999999998"/>
    <n v="420.92924999999991"/>
    <n v="242.60599999999999"/>
    <n v="10.604329999999999"/>
    <m/>
    <x v="0"/>
    <n v="166.72656000000001"/>
    <n v="419.93689000000001"/>
    <n v="1.1801640627364372E-3"/>
    <n v="26679"/>
    <n v="5.4457404511108181E-3"/>
    <n v="0.11570210433226014"/>
    <n v="3.2256846013908519E-2"/>
    <n v="0.85204104965383143"/>
    <n v="0.57772014266238914"/>
    <n v="2.5252199205456797E-2"/>
    <n v="0.39702765813215413"/>
    <x v="0"/>
    <m/>
    <x v="0"/>
    <m/>
    <m/>
    <x v="0"/>
    <m/>
    <x v="0"/>
    <x v="0"/>
    <m/>
    <x v="0"/>
    <x v="0"/>
    <x v="0"/>
    <m/>
    <x v="0"/>
    <x v="0"/>
    <x v="0"/>
    <x v="0"/>
    <x v="0"/>
    <x v="0"/>
    <x v="0"/>
    <x v="0"/>
    <x v="0"/>
    <x v="0"/>
    <x v="0"/>
    <x v="0"/>
    <x v="0"/>
    <m/>
    <x v="0"/>
    <x v="0"/>
    <x v="0"/>
    <x v="0"/>
    <x v="0"/>
    <s v="DST NO. 1 (TOP)"/>
    <m/>
    <x v="0"/>
    <m/>
    <m/>
    <m/>
    <m/>
  </r>
  <r>
    <x v="0"/>
    <s v="T18N R117W S36 fTHAYNES"/>
    <n v="49008688"/>
    <x v="0"/>
    <x v="6"/>
    <x v="5"/>
    <m/>
    <s v="36"/>
    <s v=" 18"/>
    <s v=" 117"/>
    <n v="41.495060000000002"/>
    <n v="-110.58547"/>
    <s v="4904120004"/>
    <s v="MARATHON ALBERT CREEK 1"/>
    <x v="0"/>
    <s v="THAYNES"/>
    <m/>
    <m/>
    <n v="15"/>
    <x v="3"/>
    <n v="6118"/>
    <n v="6133"/>
    <n v="19817"/>
    <m/>
    <x v="0"/>
    <d v="1968-05-20T00:00:00"/>
    <n v="8.3999996185302734"/>
    <x v="0"/>
    <n v="1192"/>
    <n v="380"/>
    <n v="10589"/>
    <n v="120"/>
    <x v="0"/>
    <n v="15400"/>
    <n v="683"/>
    <m/>
    <x v="0"/>
    <n v="5024"/>
    <n v="33173"/>
    <x v="0"/>
    <m/>
    <n v="59.480800000000002"/>
    <n v="31.270199999999999"/>
    <n v="460.62149999999997"/>
    <n v="3.0695999999999999"/>
    <n v="554.44209999999998"/>
    <n v="434.43399999999997"/>
    <n v="11.194369999999999"/>
    <m/>
    <x v="0"/>
    <n v="104.59968000000001"/>
    <n v="550.22804999999994"/>
    <n v="3.8147586408486217E-3"/>
    <n v="33385"/>
    <n v="3.18519186273626E-3"/>
    <n v="0.10728045363077589"/>
    <n v="5.6399396799052599E-2"/>
    <n v="0.83632014957017142"/>
    <n v="0.78955262277159444"/>
    <n v="2.0344964238010039E-2"/>
    <n v="0.19010241299039557"/>
    <x v="0"/>
    <m/>
    <x v="0"/>
    <m/>
    <m/>
    <x v="0"/>
    <m/>
    <x v="0"/>
    <x v="0"/>
    <m/>
    <x v="0"/>
    <x v="0"/>
    <x v="0"/>
    <m/>
    <x v="0"/>
    <x v="0"/>
    <x v="0"/>
    <x v="0"/>
    <x v="0"/>
    <x v="0"/>
    <x v="0"/>
    <x v="0"/>
    <x v="0"/>
    <x v="0"/>
    <x v="0"/>
    <x v="0"/>
    <x v="0"/>
    <m/>
    <x v="0"/>
    <x v="0"/>
    <x v="0"/>
    <x v="0"/>
    <x v="0"/>
    <s v="DST NO. 2 (MFE CHAMBER)"/>
    <m/>
    <x v="0"/>
    <m/>
    <m/>
    <m/>
    <m/>
  </r>
  <r>
    <x v="1"/>
    <s v="T18N R113W S36 fFRONTIER"/>
    <n v="1820"/>
    <x v="0"/>
    <x v="6"/>
    <x v="5"/>
    <s v="SE NE"/>
    <n v="36"/>
    <n v="18"/>
    <n v="113"/>
    <n v="41.501494000000001"/>
    <n v="-110.11908699999999"/>
    <s v="4904120972"/>
    <s v="2 STATE"/>
    <x v="0"/>
    <s v="FRONTIER"/>
    <m/>
    <m/>
    <s v=""/>
    <x v="0"/>
    <m/>
    <m/>
    <n v="12700"/>
    <n v="12646"/>
    <x v="2"/>
    <d v="1994-03-01T00:00:00"/>
    <n v="7.3"/>
    <x v="1"/>
    <n v="42"/>
    <n v="7"/>
    <n v="287"/>
    <n v="26"/>
    <x v="1"/>
    <n v="461"/>
    <n v="183"/>
    <n v="0"/>
    <x v="1"/>
    <n v="0"/>
    <n v="1010"/>
    <x v="0"/>
    <s v="BELCO ENERGY CORP"/>
    <n v="2.0958000000000001"/>
    <n v="0.57603000000000004"/>
    <n v="12.484499999999999"/>
    <n v="0.66508"/>
    <n v="15.821409999999998"/>
    <n v="13.004809999999999"/>
    <n v="2.9993699999999999"/>
    <n v="0"/>
    <x v="1"/>
    <n v="0"/>
    <n v="16.004179999999998"/>
    <n v="-5.7428628974356697E-3"/>
    <n v="1006"/>
    <n v="-1.984126984126984E-3"/>
    <n v="0.13246606971186514"/>
    <n v="3.6408259440846302E-2"/>
    <n v="0.83112567084728861"/>
    <n v="0.81258833629714244"/>
    <n v="0.18741166370285764"/>
    <n v="0"/>
    <x v="1"/>
    <n v="4"/>
    <x v="1"/>
    <n v="0"/>
    <n v="15"/>
    <x v="0"/>
    <n v="0"/>
    <x v="0"/>
    <x v="1"/>
    <m/>
    <x v="1"/>
    <x v="1"/>
    <x v="1"/>
    <n v="0"/>
    <x v="1"/>
    <x v="1"/>
    <x v="1"/>
    <x v="1"/>
    <x v="0"/>
    <x v="0"/>
    <x v="0"/>
    <x v="0"/>
    <x v="0"/>
    <x v="0"/>
    <x v="0"/>
    <x v="0"/>
    <x v="0"/>
    <m/>
    <x v="0"/>
    <x v="0"/>
    <x v="0"/>
    <x v="0"/>
    <x v="0"/>
    <m/>
    <n v="19940301"/>
    <x v="1"/>
    <s v="HALLIBURTON WESTERN AREA LAB  LAB No 04120972"/>
    <m/>
    <m/>
    <d v="1994-03-10T00:00:00"/>
  </r>
  <r>
    <x v="1"/>
    <s v="T18N R113W S26 fCLOVERLY"/>
    <n v="1675"/>
    <x v="0"/>
    <x v="6"/>
    <x v="5"/>
    <s v=" NW"/>
    <n v="26"/>
    <n v="18"/>
    <n v="113"/>
    <n v="41.516241000000001"/>
    <n v="-110.14738699999999"/>
    <s v="4904120842"/>
    <s v="26-1 BLACK"/>
    <x v="0"/>
    <s v="CLOVERLY"/>
    <m/>
    <m/>
    <s v=""/>
    <x v="0"/>
    <m/>
    <m/>
    <n v="12685"/>
    <n v="12551"/>
    <x v="2"/>
    <d v="1992-12-26T00:00:00"/>
    <n v="7.42"/>
    <x v="1"/>
    <n v="136"/>
    <n v="49"/>
    <n v="3510"/>
    <n v="0"/>
    <x v="1"/>
    <n v="5000"/>
    <n v="3000"/>
    <n v="0"/>
    <x v="1"/>
    <n v="80"/>
    <n v="11775"/>
    <x v="0"/>
    <s v="QUESTAR EXPLORATION AND PRODUCTION"/>
    <n v="6.7864000000000004"/>
    <n v="4.0322100000000001"/>
    <n v="152.685"/>
    <n v="0"/>
    <n v="163.50361000000001"/>
    <n v="141.05000000000001"/>
    <n v="49.17"/>
    <n v="0"/>
    <x v="1"/>
    <n v="1.6656000000000002"/>
    <n v="191.88559999999998"/>
    <n v="-7.9861709926421165E-2"/>
    <n v="11775"/>
    <n v="0"/>
    <n v="4.1506117204384664E-2"/>
    <n v="2.466129035316101E-2"/>
    <n v="0.93383259244245431"/>
    <n v="0.73507339789958182"/>
    <n v="0.25624643016463977"/>
    <n v="8.6801719357784031E-3"/>
    <x v="1"/>
    <n v="0"/>
    <x v="1"/>
    <n v="0"/>
    <n v="0"/>
    <x v="0"/>
    <n v="0"/>
    <x v="0"/>
    <x v="1"/>
    <m/>
    <x v="1"/>
    <x v="1"/>
    <x v="1"/>
    <n v="0"/>
    <x v="1"/>
    <x v="1"/>
    <x v="1"/>
    <x v="1"/>
    <x v="0"/>
    <x v="0"/>
    <x v="0"/>
    <x v="0"/>
    <x v="0"/>
    <x v="0"/>
    <x v="0"/>
    <x v="0"/>
    <x v="0"/>
    <m/>
    <x v="0"/>
    <x v="0"/>
    <x v="0"/>
    <x v="0"/>
    <x v="0"/>
    <m/>
    <n v="19921226"/>
    <x v="1"/>
    <s v="ROCK SPRINGS GAS LABORATORY"/>
    <m/>
    <m/>
    <d v="1992-12-28T00:00:00"/>
  </r>
  <r>
    <x v="1"/>
    <s v="T18N R113W S25 fFRONTIER-CLOVERLY"/>
    <n v="1761"/>
    <x v="0"/>
    <x v="6"/>
    <x v="5"/>
    <s v="NW SE"/>
    <n v="25"/>
    <n v="18"/>
    <n v="113"/>
    <n v="41.516767000000002"/>
    <n v="-110.119406"/>
    <s v="4904120941"/>
    <s v="3 CHA 358H"/>
    <x v="0"/>
    <s v="FRONTIER-CLOVERLY"/>
    <m/>
    <m/>
    <m/>
    <x v="0"/>
    <s v="11778"/>
    <m/>
    <n v="12624"/>
    <n v="12506"/>
    <x v="2"/>
    <d v="1993-11-08T00:00:00"/>
    <n v="7.7"/>
    <x v="1"/>
    <n v="137"/>
    <n v="80"/>
    <n v="3336"/>
    <n v="160"/>
    <x v="1"/>
    <n v="5534"/>
    <n v="747"/>
    <n v="0"/>
    <x v="1"/>
    <n v="0"/>
    <n v="10099"/>
    <x v="0"/>
    <s v="BELCO ENERGY CORP"/>
    <n v="6.8362999999999996"/>
    <n v="6.5831999999999997"/>
    <n v="145.11599999999999"/>
    <n v="4.0927999999999995"/>
    <n v="162.6283"/>
    <n v="156.11413999999999"/>
    <n v="12.243329999999998"/>
    <n v="0"/>
    <x v="1"/>
    <n v="0"/>
    <n v="168.35746999999998"/>
    <n v="-1.730941484281932E-2"/>
    <n v="9994"/>
    <n v="-5.2257004927089038E-3"/>
    <n v="4.2036349147104163E-2"/>
    <n v="4.0480039451928108E-2"/>
    <n v="0.91748361140096768"/>
    <n v="0.92727777389384636"/>
    <n v="7.2722226106153767E-2"/>
    <n v="0"/>
    <x v="1"/>
    <n v="105"/>
    <x v="1"/>
    <n v="0"/>
    <n v="1"/>
    <x v="0"/>
    <n v="0"/>
    <x v="0"/>
    <x v="1"/>
    <m/>
    <x v="1"/>
    <x v="1"/>
    <x v="1"/>
    <n v="0"/>
    <x v="1"/>
    <x v="1"/>
    <x v="1"/>
    <x v="1"/>
    <x v="0"/>
    <x v="0"/>
    <x v="0"/>
    <x v="0"/>
    <x v="0"/>
    <x v="0"/>
    <x v="0"/>
    <x v="0"/>
    <x v="0"/>
    <m/>
    <x v="0"/>
    <x v="0"/>
    <x v="0"/>
    <x v="0"/>
    <x v="0"/>
    <m/>
    <n v="19931108"/>
    <x v="1"/>
    <s v="HALLIBURTON WESTERN AREA LAB EVANSVILLE No W93-0430"/>
    <m/>
    <m/>
    <d v="1993-11-10T00:00:00"/>
  </r>
  <r>
    <x v="1"/>
    <s v="T18N R113W S24 fFRONTIER"/>
    <n v="1818"/>
    <x v="0"/>
    <x v="6"/>
    <x v="5"/>
    <s v="SE NE"/>
    <n v="24"/>
    <n v="18"/>
    <n v="113"/>
    <n v="41.529403000000002"/>
    <n v="-110.11901400000001"/>
    <s v="4904120915"/>
    <s v="2 BERKLEY"/>
    <x v="0"/>
    <s v="FRONTIER"/>
    <m/>
    <m/>
    <m/>
    <x v="0"/>
    <s v="11714"/>
    <m/>
    <n v="12456"/>
    <n v="12375"/>
    <x v="2"/>
    <d v="1994-03-17T00:00:00"/>
    <n v="6.55"/>
    <x v="1"/>
    <n v="70"/>
    <n v="13"/>
    <n v="1474"/>
    <n v="170"/>
    <x v="1"/>
    <n v="2499"/>
    <n v="305"/>
    <n v="0"/>
    <x v="1"/>
    <n v="0"/>
    <n v="4576"/>
    <x v="0"/>
    <s v="BELCO ENERGY CORP"/>
    <n v="3.4929999999999999"/>
    <n v="1.0697700000000001"/>
    <n v="64.119"/>
    <n v="4.3485999999999994"/>
    <n v="73.030370000000005"/>
    <n v="70.496790000000004"/>
    <n v="4.9989499999999998"/>
    <n v="0"/>
    <x v="1"/>
    <n v="0"/>
    <n v="75.495739999999998"/>
    <n v="-1.6598899681678814E-2"/>
    <n v="4531"/>
    <n v="-4.9412539804545956E-3"/>
    <n v="4.782941672074234E-2"/>
    <n v="1.4648289471900526E-2"/>
    <n v="0.93752229380735708"/>
    <n v="0.93378500561753564"/>
    <n v="6.621499438246449E-2"/>
    <n v="0"/>
    <x v="1"/>
    <n v="45"/>
    <x v="1"/>
    <n v="0"/>
    <n v="2.5"/>
    <x v="0"/>
    <n v="0"/>
    <x v="0"/>
    <x v="1"/>
    <m/>
    <x v="1"/>
    <x v="1"/>
    <x v="1"/>
    <n v="0"/>
    <x v="1"/>
    <x v="1"/>
    <x v="1"/>
    <x v="1"/>
    <x v="0"/>
    <x v="0"/>
    <x v="0"/>
    <x v="0"/>
    <x v="0"/>
    <x v="0"/>
    <x v="0"/>
    <x v="0"/>
    <x v="0"/>
    <m/>
    <x v="0"/>
    <x v="0"/>
    <x v="0"/>
    <x v="0"/>
    <x v="0"/>
    <m/>
    <n v="19940317"/>
    <x v="1"/>
    <s v="HALLIBURTON WESTERN AREA LAB EVANSVILLE"/>
    <m/>
    <m/>
    <d v="1994-03-28T00:00:00"/>
  </r>
  <r>
    <x v="1"/>
    <s v="T18N R113W S13 fFRONTIER-CLOVERLY"/>
    <n v="1760"/>
    <x v="0"/>
    <x v="6"/>
    <x v="5"/>
    <s v=" C SE"/>
    <n v="13"/>
    <n v="18"/>
    <n v="113"/>
    <n v="41.538006000000003"/>
    <n v="-110.119304"/>
    <s v="4904120938"/>
    <s v="3 CHA 186I"/>
    <x v="0"/>
    <s v="FRONTIER-CLOVERLY"/>
    <m/>
    <m/>
    <m/>
    <x v="0"/>
    <s v="11668"/>
    <m/>
    <n v="12455"/>
    <n v="12368"/>
    <x v="2"/>
    <d v="1993-11-16T00:00:00"/>
    <n v="8.1"/>
    <x v="1"/>
    <n v="64"/>
    <n v="23"/>
    <n v="2676"/>
    <n v="50"/>
    <x v="1"/>
    <n v="3632"/>
    <n v="1266"/>
    <n v="0"/>
    <x v="1"/>
    <n v="0"/>
    <n v="7717"/>
    <x v="0"/>
    <s v="BELCO ENERGY CORP"/>
    <n v="3.1936"/>
    <n v="1.8926700000000001"/>
    <n v="116.40599999999999"/>
    <n v="1.2789999999999999"/>
    <n v="122.77126999999999"/>
    <n v="102.45872"/>
    <n v="20.749739999999999"/>
    <n v="0"/>
    <x v="1"/>
    <n v="0"/>
    <n v="123.20846"/>
    <n v="-1.7773415720068288E-3"/>
    <n v="7711"/>
    <n v="-3.88903292714545E-4"/>
    <n v="2.6012600504987854E-2"/>
    <n v="1.541622889459399E-2"/>
    <n v="0.95857117060041819"/>
    <n v="0.83158835034542267"/>
    <n v="0.16841164965457728"/>
    <n v="0"/>
    <x v="1"/>
    <n v="7"/>
    <x v="1"/>
    <n v="0"/>
    <n v="1.4"/>
    <x v="0"/>
    <n v="0"/>
    <x v="0"/>
    <x v="1"/>
    <m/>
    <x v="1"/>
    <x v="1"/>
    <x v="1"/>
    <n v="0"/>
    <x v="1"/>
    <x v="1"/>
    <x v="1"/>
    <x v="1"/>
    <x v="0"/>
    <x v="0"/>
    <x v="0"/>
    <x v="0"/>
    <x v="0"/>
    <x v="0"/>
    <x v="0"/>
    <x v="0"/>
    <x v="0"/>
    <m/>
    <x v="0"/>
    <x v="0"/>
    <x v="0"/>
    <x v="0"/>
    <x v="0"/>
    <m/>
    <n v="19931116"/>
    <x v="1"/>
    <s v="HALLIBURTON WESTERN ARE LAB EVANSVILLE No W93-0452"/>
    <m/>
    <m/>
    <d v="1993-11-23T00:00:00"/>
  </r>
  <r>
    <x v="1"/>
    <s v="T18N R113W S01 fCLOVERLY"/>
    <n v="432"/>
    <x v="0"/>
    <x v="6"/>
    <x v="5"/>
    <s v="NW SW"/>
    <n v="1"/>
    <n v="18"/>
    <n v="113"/>
    <n v="41.237046999999997"/>
    <n v="-110.752729"/>
    <s v="4904120354"/>
    <s v="186H CHAMP"/>
    <x v="0"/>
    <s v="CLOVERLY"/>
    <m/>
    <m/>
    <s v=""/>
    <x v="0"/>
    <m/>
    <m/>
    <m/>
    <m/>
    <x v="2"/>
    <d v="1985-06-14T00:00:00"/>
    <n v="6.82"/>
    <x v="1"/>
    <n v="133"/>
    <n v="3"/>
    <n v="922"/>
    <n v="22"/>
    <x v="1"/>
    <n v="1584"/>
    <n v="85"/>
    <n v="0"/>
    <x v="1"/>
    <n v="0"/>
    <n v="2705"/>
    <x v="0"/>
    <s v="AMOCO PRODUCTION COMPANY"/>
    <n v="6.6367000000000003"/>
    <n v="0.24687000000000001"/>
    <n v="40.106999999999999"/>
    <n v="0.56275999999999993"/>
    <n v="47.553329999999995"/>
    <n v="44.684640000000002"/>
    <n v="1.3931499999999999"/>
    <n v="0"/>
    <x v="1"/>
    <n v="0"/>
    <n v="46.07779"/>
    <n v="1.575907668305148E-2"/>
    <n v="2749"/>
    <n v="8.0674734140080678E-3"/>
    <n v="0.13956330713327544"/>
    <n v="5.1914345430698547E-3"/>
    <n v="0.85524525832365472"/>
    <n v="0.96976526000921492"/>
    <n v="3.0234739990785145E-2"/>
    <n v="0"/>
    <x v="1"/>
    <n v="0"/>
    <x v="1"/>
    <n v="0"/>
    <n v="4.3"/>
    <x v="0"/>
    <n v="0"/>
    <x v="0"/>
    <x v="1"/>
    <m/>
    <x v="1"/>
    <x v="1"/>
    <x v="1"/>
    <n v="0"/>
    <x v="1"/>
    <x v="1"/>
    <x v="1"/>
    <x v="1"/>
    <x v="0"/>
    <x v="0"/>
    <x v="0"/>
    <x v="0"/>
    <x v="0"/>
    <x v="0"/>
    <x v="0"/>
    <x v="0"/>
    <x v="0"/>
    <m/>
    <x v="0"/>
    <x v="0"/>
    <x v="0"/>
    <x v="0"/>
    <x v="0"/>
    <m/>
    <n v="19850614"/>
    <x v="1"/>
    <m/>
    <m/>
    <m/>
    <m/>
  </r>
  <r>
    <x v="1"/>
    <s v="T18N R112W S31 fFRONTIER"/>
    <n v="1819"/>
    <x v="0"/>
    <x v="6"/>
    <x v="5"/>
    <s v=" C SE"/>
    <n v="31"/>
    <n v="18"/>
    <n v="112"/>
    <n v="41.494588"/>
    <n v="-110.101384"/>
    <s v="4904120958"/>
    <s v="358 G4 CHA"/>
    <x v="0"/>
    <s v="FRONTIER"/>
    <m/>
    <m/>
    <m/>
    <x v="0"/>
    <s v="12066"/>
    <m/>
    <n v="12803"/>
    <n v="12735"/>
    <x v="2"/>
    <d v="1994-02-01T00:00:00"/>
    <n v="7.1"/>
    <x v="1"/>
    <n v="159"/>
    <n v="26"/>
    <n v="5524"/>
    <n v="122"/>
    <x v="1"/>
    <n v="8263"/>
    <n v="1357"/>
    <n v="0"/>
    <x v="1"/>
    <n v="0"/>
    <n v="15483"/>
    <x v="0"/>
    <s v="BELCO ENERGY CORP"/>
    <n v="7.9340999999999999"/>
    <n v="2.1395400000000002"/>
    <n v="240.29399999999998"/>
    <n v="3.1207599999999998"/>
    <n v="253.48839999999998"/>
    <n v="233.09922999999998"/>
    <n v="22.241229999999998"/>
    <n v="0"/>
    <x v="1"/>
    <n v="0"/>
    <n v="255.34045999999998"/>
    <n v="-3.6398485730545918E-3"/>
    <n v="15451"/>
    <n v="-1.0344604642141333E-3"/>
    <n v="3.1299657104624908E-2"/>
    <n v="8.4403862267464717E-3"/>
    <n v="0.96025995666862862"/>
    <n v="0.91289578627687906"/>
    <n v="8.7104213723120882E-2"/>
    <n v="0"/>
    <x v="1"/>
    <n v="32"/>
    <x v="1"/>
    <n v="0"/>
    <n v="0.7"/>
    <x v="0"/>
    <n v="0"/>
    <x v="0"/>
    <x v="1"/>
    <m/>
    <x v="1"/>
    <x v="1"/>
    <x v="1"/>
    <n v="0"/>
    <x v="1"/>
    <x v="1"/>
    <x v="1"/>
    <x v="1"/>
    <x v="0"/>
    <x v="0"/>
    <x v="0"/>
    <x v="0"/>
    <x v="0"/>
    <x v="0"/>
    <x v="0"/>
    <x v="0"/>
    <x v="0"/>
    <m/>
    <x v="0"/>
    <x v="0"/>
    <x v="0"/>
    <x v="0"/>
    <x v="0"/>
    <m/>
    <n v="19940201"/>
    <x v="1"/>
    <s v="HALLIBURTON WESTERN AREA LAB EVANSVILLE  LAB No W94-0084"/>
    <m/>
    <m/>
    <d v="1994-03-10T00:00:00"/>
  </r>
  <r>
    <x v="1"/>
    <s v="T18N R112W S29 fFRONTIER-CLOVERLY"/>
    <n v="1757"/>
    <x v="0"/>
    <x v="6"/>
    <x v="5"/>
    <s v="NE NE"/>
    <n v="29"/>
    <n v="18"/>
    <n v="112"/>
    <n v="41.516734"/>
    <n v="-110.08134699999999"/>
    <s v="4904120942"/>
    <s v="4 CHA 358B"/>
    <x v="0"/>
    <s v="FRONTIER-CLOVERLY"/>
    <m/>
    <m/>
    <m/>
    <x v="0"/>
    <s v="11750"/>
    <m/>
    <n v="12561"/>
    <n v="12518"/>
    <x v="2"/>
    <d v="1993-08-22T00:00:00"/>
    <n v="6.5"/>
    <x v="1"/>
    <n v="36"/>
    <n v="17"/>
    <n v="50"/>
    <n v="0"/>
    <x v="1"/>
    <n v="127"/>
    <n v="107"/>
    <n v="0"/>
    <x v="1"/>
    <n v="0"/>
    <n v="337"/>
    <x v="0"/>
    <s v="BELCO ENERGY CORP"/>
    <n v="1.7964"/>
    <n v="1.39893"/>
    <n v="2.1749999999999998"/>
    <n v="0"/>
    <n v="5.37033"/>
    <n v="3.5826699999999998"/>
    <n v="1.7537299999999998"/>
    <n v="0"/>
    <x v="1"/>
    <n v="0"/>
    <n v="5.3363999999999994"/>
    <n v="3.1690348033433812E-3"/>
    <n v="337"/>
    <n v="0"/>
    <n v="0.33450458351721402"/>
    <n v="0.26049237197714109"/>
    <n v="0.40500304450564489"/>
    <n v="0.67136459036054275"/>
    <n v="0.32863540963945731"/>
    <n v="0"/>
    <x v="1"/>
    <n v="0"/>
    <x v="1"/>
    <n v="0"/>
    <n v="51"/>
    <x v="0"/>
    <n v="0"/>
    <x v="0"/>
    <x v="1"/>
    <m/>
    <x v="1"/>
    <x v="1"/>
    <x v="1"/>
    <n v="0"/>
    <x v="1"/>
    <x v="1"/>
    <x v="1"/>
    <x v="1"/>
    <x v="0"/>
    <x v="0"/>
    <x v="0"/>
    <x v="0"/>
    <x v="0"/>
    <x v="0"/>
    <x v="0"/>
    <x v="0"/>
    <x v="0"/>
    <m/>
    <x v="0"/>
    <x v="0"/>
    <x v="0"/>
    <x v="0"/>
    <x v="0"/>
    <m/>
    <n v="19930822"/>
    <x v="1"/>
    <s v="HALLIBURTON WESTERN AREA LAB EVANSVILLE No W93-0293"/>
    <m/>
    <m/>
    <d v="1993-08-26T00:00:00"/>
  </r>
  <r>
    <x v="1"/>
    <s v="T18N R112W S23 fFRONTIER"/>
    <n v="1661"/>
    <x v="0"/>
    <x v="0"/>
    <x v="5"/>
    <s v="SE NW"/>
    <n v="23"/>
    <n v="18"/>
    <n v="112"/>
    <n v="41.527841000000002"/>
    <n v="-110.033063"/>
    <s v="4903721479"/>
    <s v="1-23 BRUFF"/>
    <x v="0"/>
    <s v="FRONTIER"/>
    <m/>
    <m/>
    <m/>
    <x v="0"/>
    <s v="11980"/>
    <m/>
    <n v="12768"/>
    <n v="12392"/>
    <x v="2"/>
    <d v="1990-12-03T00:00:00"/>
    <n v="5.89"/>
    <x v="1"/>
    <n v="720"/>
    <n v="5.6"/>
    <n v="2400"/>
    <n v="240"/>
    <x v="1"/>
    <n v="5400"/>
    <n v="92"/>
    <n v="0"/>
    <x v="1"/>
    <n v="6.2"/>
    <n v="9580"/>
    <x v="0"/>
    <s v="UPRC"/>
    <n v="35.927999999999997"/>
    <n v="0.46082399999999996"/>
    <n v="104.4"/>
    <n v="6.1391999999999998"/>
    <n v="146.92802399999997"/>
    <n v="152.334"/>
    <n v="1.5078799999999999"/>
    <n v="0"/>
    <x v="1"/>
    <n v="0.129084"/>
    <n v="153.97096400000001"/>
    <n v="-2.3406326644076467E-2"/>
    <n v="8863.7999999999993"/>
    <n v="-3.8831477244385584E-2"/>
    <n v="0.24452789210586542"/>
    <n v="3.1363928231962069E-3"/>
    <n v="0.75233571507093855"/>
    <n v="0.98936835908879539"/>
    <n v="9.7932750489241587E-3"/>
    <n v="8.3836586228037122E-4"/>
    <x v="1"/>
    <n v="23"/>
    <x v="1"/>
    <n v="0"/>
    <n v="0.8"/>
    <x v="0"/>
    <n v="0"/>
    <x v="0"/>
    <x v="1"/>
    <m/>
    <x v="1"/>
    <x v="1"/>
    <x v="1"/>
    <n v="0"/>
    <x v="1"/>
    <x v="1"/>
    <x v="1"/>
    <x v="1"/>
    <x v="0"/>
    <x v="0"/>
    <x v="0"/>
    <x v="0"/>
    <x v="0"/>
    <x v="0"/>
    <x v="0"/>
    <x v="0"/>
    <x v="0"/>
    <m/>
    <x v="0"/>
    <x v="0"/>
    <x v="0"/>
    <x v="0"/>
    <x v="0"/>
    <m/>
    <n v="19901203"/>
    <x v="1"/>
    <s v="WESTERN WYOMING COLLEGE WATER QUALITY LABORATORY  LAB No 21346"/>
    <m/>
    <m/>
    <d v="1990-12-17T00:00:00"/>
  </r>
  <r>
    <x v="1"/>
    <s v="T18N R112W S19 fFRONTIER-CLOVERLY"/>
    <n v="1753"/>
    <x v="0"/>
    <x v="6"/>
    <x v="5"/>
    <s v=" C NE"/>
    <n v="19"/>
    <n v="18"/>
    <n v="112"/>
    <n v="41.530717000000003"/>
    <n v="-110.101112"/>
    <s v="4904120936"/>
    <s v="3 CHA 357B"/>
    <x v="0"/>
    <s v="FRONTIER-CLOVERLY"/>
    <m/>
    <m/>
    <m/>
    <x v="0"/>
    <s v="11658"/>
    <m/>
    <n v="12420"/>
    <n v="12348"/>
    <x v="2"/>
    <d v="1993-11-08T00:00:00"/>
    <n v="7.55"/>
    <x v="1"/>
    <n v="513"/>
    <n v="69"/>
    <n v="1885"/>
    <n v="70"/>
    <x v="1"/>
    <n v="4669"/>
    <n v="397"/>
    <n v="0"/>
    <x v="1"/>
    <n v="0"/>
    <n v="8033"/>
    <x v="0"/>
    <s v="BELCO ENERGY CORP"/>
    <n v="25.598700000000001"/>
    <n v="5.6780100000000004"/>
    <n v="81.997500000000002"/>
    <n v="1.7906"/>
    <n v="115.06480999999998"/>
    <n v="131.71249"/>
    <n v="6.506829999999999"/>
    <n v="0"/>
    <x v="1"/>
    <n v="0"/>
    <n v="138.21932000000001"/>
    <n v="-9.1417136952086295E-2"/>
    <n v="7603"/>
    <n v="-2.7500639549756969E-2"/>
    <n v="0.22247201381551845"/>
    <n v="4.9346190203590497E-2"/>
    <n v="0.72818179598089117"/>
    <n v="0.95292387489679442"/>
    <n v="4.7076125103205531E-2"/>
    <n v="0"/>
    <x v="1"/>
    <n v="430"/>
    <x v="1"/>
    <n v="0"/>
    <n v="1.1000000000000001"/>
    <x v="0"/>
    <n v="0"/>
    <x v="0"/>
    <x v="1"/>
    <m/>
    <x v="1"/>
    <x v="1"/>
    <x v="1"/>
    <n v="0"/>
    <x v="1"/>
    <x v="1"/>
    <x v="1"/>
    <x v="1"/>
    <x v="0"/>
    <x v="0"/>
    <x v="0"/>
    <x v="0"/>
    <x v="0"/>
    <x v="0"/>
    <x v="0"/>
    <x v="0"/>
    <x v="0"/>
    <m/>
    <x v="0"/>
    <x v="0"/>
    <x v="0"/>
    <x v="0"/>
    <x v="0"/>
    <m/>
    <n v="19931108"/>
    <x v="1"/>
    <s v="HALLIBURTON WESTERN AREA LABS EVANSVILLE No W93-0431"/>
    <m/>
    <m/>
    <d v="1993-11-29T00:00:00"/>
  </r>
  <r>
    <x v="1"/>
    <s v="T18N R112W S16 fCLOVERLY"/>
    <n v="1673"/>
    <x v="0"/>
    <x v="6"/>
    <x v="5"/>
    <s v="SE SE"/>
    <n v="16"/>
    <n v="18"/>
    <n v="112"/>
    <n v="41.537959999999998"/>
    <n v="-110.06237400000001"/>
    <s v="4904120837"/>
    <s v="13"/>
    <x v="0"/>
    <s v="CLOVERLY"/>
    <m/>
    <m/>
    <s v=""/>
    <x v="0"/>
    <m/>
    <m/>
    <n v="12500"/>
    <n v="12411"/>
    <x v="2"/>
    <d v="1992-12-26T00:00:00"/>
    <n v="7.02"/>
    <x v="1"/>
    <n v="8"/>
    <n v="5"/>
    <n v="170"/>
    <n v="0"/>
    <x v="1"/>
    <n v="193"/>
    <n v="70"/>
    <n v="0"/>
    <x v="1"/>
    <n v="18"/>
    <n v="464"/>
    <x v="0"/>
    <s v="WEXPRO COMPANY"/>
    <n v="0.3992"/>
    <n v="0.41144999999999998"/>
    <n v="7.3949999999999996"/>
    <n v="0"/>
    <n v="8.2056500000000003"/>
    <n v="5.4445299999999994"/>
    <n v="1.1473"/>
    <n v="0"/>
    <x v="1"/>
    <n v="0.37476000000000004"/>
    <n v="6.9665900000000001"/>
    <n v="8.1666253631632518E-2"/>
    <n v="464"/>
    <n v="0"/>
    <n v="4.8649406201824348E-2"/>
    <n v="5.0142280014380335E-2"/>
    <n v="0.90120831378379518"/>
    <n v="0.78152008371383985"/>
    <n v="0.16468602286053866"/>
    <n v="5.3793893425621436E-2"/>
    <x v="1"/>
    <n v="0"/>
    <x v="1"/>
    <n v="0"/>
    <n v="0"/>
    <x v="0"/>
    <n v="0"/>
    <x v="0"/>
    <x v="1"/>
    <m/>
    <x v="1"/>
    <x v="1"/>
    <x v="1"/>
    <n v="0"/>
    <x v="1"/>
    <x v="1"/>
    <x v="1"/>
    <x v="1"/>
    <x v="0"/>
    <x v="0"/>
    <x v="0"/>
    <x v="0"/>
    <x v="0"/>
    <x v="0"/>
    <x v="0"/>
    <x v="0"/>
    <x v="0"/>
    <m/>
    <x v="0"/>
    <x v="0"/>
    <x v="0"/>
    <x v="0"/>
    <x v="0"/>
    <m/>
    <n v="19921226"/>
    <x v="1"/>
    <s v="ROCK SPRINGS GAS LABORATORY"/>
    <m/>
    <m/>
    <d v="1992-12-28T00:00:00"/>
  </r>
  <r>
    <x v="1"/>
    <s v="T18N R112W S12 fMESAVERDE"/>
    <n v="4743"/>
    <x v="0"/>
    <x v="2"/>
    <x v="2"/>
    <s v="NE-NE"/>
    <n v="12"/>
    <n v="18"/>
    <n v="112"/>
    <n v="41.378279999999997"/>
    <n v="-107.6926"/>
    <s v="4900722395"/>
    <s v="36-12 CCU"/>
    <x v="0"/>
    <s v="MESAVERDE"/>
    <m/>
    <m/>
    <n v="4"/>
    <x v="0"/>
    <n v="1403"/>
    <n v="1407"/>
    <n v="1580"/>
    <m/>
    <x v="2"/>
    <d v="2005-08-05T00:00:00"/>
    <n v="8.2200000000000006"/>
    <x v="1"/>
    <n v="11.8"/>
    <n v="4.7"/>
    <n v="795"/>
    <n v="12.8"/>
    <x v="1"/>
    <n v="252"/>
    <n v="1860"/>
    <n v="0"/>
    <x v="1"/>
    <n v="5"/>
    <n v="2130"/>
    <x v="0"/>
    <s v="DOUBLE EAGLE PETROLEUM CO"/>
    <n v="0.58882000000000001"/>
    <n v="0.38676300000000002"/>
    <n v="34.582500000000003"/>
    <n v="0.32742399999999999"/>
    <n v="35.885506999999997"/>
    <n v="7.1089199999999995"/>
    <n v="30.485399999999998"/>
    <n v="0"/>
    <x v="1"/>
    <n v="0.10410000000000001"/>
    <n v="37.698419999999999"/>
    <n v="-2.4637350490957107E-2"/>
    <n v="2941.3"/>
    <n v="0.15997870368544559"/>
    <n v="1.6408295415750989E-2"/>
    <n v="1.0777693624336979E-2"/>
    <n v="0.97281401095991205"/>
    <n v="0.18857342031841121"/>
    <n v="0.80866519074274201"/>
    <n v="2.7613889388467742E-3"/>
    <x v="1"/>
    <n v="1.21"/>
    <x v="1"/>
    <n v="0"/>
    <n v="0"/>
    <x v="1"/>
    <n v="3480"/>
    <x v="1"/>
    <x v="1"/>
    <n v="0"/>
    <x v="1"/>
    <x v="1"/>
    <x v="1"/>
    <n v="0"/>
    <x v="1"/>
    <x v="1"/>
    <x v="1"/>
    <x v="1"/>
    <x v="0"/>
    <x v="0"/>
    <x v="0"/>
    <x v="0"/>
    <x v="0"/>
    <x v="0"/>
    <x v="0"/>
    <x v="0"/>
    <x v="0"/>
    <m/>
    <x v="0"/>
    <x v="0"/>
    <x v="0"/>
    <x v="0"/>
    <x v="0"/>
    <m/>
    <n v="20050805"/>
    <x v="0"/>
    <s v="ENERGY LABS CASPER ID No C05070483-002"/>
    <m/>
    <s v="1403-1407"/>
    <d v="2005-08-05T00:00:00"/>
  </r>
  <r>
    <x v="1"/>
    <s v="T18N R112W S07 fFRONTIER"/>
    <n v="1750"/>
    <x v="0"/>
    <x v="6"/>
    <x v="5"/>
    <s v=" C SW"/>
    <n v="7"/>
    <n v="18"/>
    <n v="112"/>
    <n v="41.552469000000002"/>
    <n v="-110.110164"/>
    <s v="4904120939"/>
    <s v="4 CHA 186B"/>
    <x v="0"/>
    <s v="FRONTIER"/>
    <m/>
    <m/>
    <m/>
    <x v="0"/>
    <s v="11582"/>
    <m/>
    <n v="12375"/>
    <n v="11750"/>
    <x v="2"/>
    <d v="1993-08-26T00:00:00"/>
    <n v="8.16"/>
    <x v="1"/>
    <n v="95"/>
    <n v="33"/>
    <n v="2095"/>
    <n v="100"/>
    <x v="1"/>
    <n v="2883"/>
    <n v="1266"/>
    <n v="30"/>
    <x v="1"/>
    <n v="0"/>
    <n v="6541"/>
    <x v="0"/>
    <s v="BELCO ENERGY CORP"/>
    <n v="4.7404999999999999"/>
    <n v="2.71557"/>
    <n v="91.132499999999993"/>
    <n v="2.5579999999999998"/>
    <n v="101.14657"/>
    <n v="81.329430000000002"/>
    <n v="20.749739999999999"/>
    <n v="0.99990000000000001"/>
    <x v="1"/>
    <n v="0"/>
    <n v="103.07907"/>
    <n v="-9.4625728679317862E-3"/>
    <n v="6502"/>
    <n v="-2.9901096373533696E-3"/>
    <n v="4.6867629816809406E-2"/>
    <n v="2.6847870372668101E-2"/>
    <n v="0.92628449981052241"/>
    <n v="0.78900042462548414"/>
    <n v="0.20129925502820309"/>
    <n v="0"/>
    <x v="1"/>
    <n v="15"/>
    <x v="1"/>
    <n v="0"/>
    <n v="1.5"/>
    <x v="0"/>
    <n v="0"/>
    <x v="0"/>
    <x v="1"/>
    <m/>
    <x v="1"/>
    <x v="1"/>
    <x v="1"/>
    <n v="0"/>
    <x v="1"/>
    <x v="1"/>
    <x v="1"/>
    <x v="1"/>
    <x v="0"/>
    <x v="0"/>
    <x v="0"/>
    <x v="0"/>
    <x v="0"/>
    <x v="0"/>
    <x v="0"/>
    <x v="0"/>
    <x v="0"/>
    <m/>
    <x v="0"/>
    <x v="0"/>
    <x v="0"/>
    <x v="0"/>
    <x v="0"/>
    <m/>
    <n v="19930826"/>
    <x v="1"/>
    <s v="HALLIBURTON WESTERN AREA LAB EVANSVILLE No W93-0319"/>
    <m/>
    <m/>
    <d v="1993-08-30T00:00:00"/>
  </r>
  <r>
    <x v="1"/>
    <s v="T18N R112W S05 fFRONTIER-CLOVERLY"/>
    <n v="1751"/>
    <x v="0"/>
    <x v="6"/>
    <x v="5"/>
    <s v="SW NE"/>
    <n v="5"/>
    <n v="18"/>
    <n v="112"/>
    <n v="41.573374000000001"/>
    <n v="-110.083377"/>
    <s v="4904120947"/>
    <s v="3 CHA 186F"/>
    <x v="0"/>
    <s v="FRONTIER-CLOVERLY"/>
    <m/>
    <m/>
    <m/>
    <x v="0"/>
    <s v="11458"/>
    <m/>
    <n v="12322"/>
    <n v="12276"/>
    <x v="2"/>
    <d v="1993-11-16T00:00:00"/>
    <n v="7.2"/>
    <x v="1"/>
    <n v="54"/>
    <n v="8"/>
    <n v="1290"/>
    <n v="34"/>
    <x v="1"/>
    <n v="1941"/>
    <n v="488"/>
    <n v="0"/>
    <x v="1"/>
    <n v="0"/>
    <n v="3859"/>
    <x v="0"/>
    <s v="BELCO ENERGY CORP"/>
    <n v="2.6945999999999999"/>
    <n v="0.65832000000000002"/>
    <n v="56.115000000000002"/>
    <n v="0.86971999999999994"/>
    <n v="60.337639999999993"/>
    <n v="54.755609999999997"/>
    <n v="7.9983199999999988"/>
    <n v="0"/>
    <x v="1"/>
    <n v="0"/>
    <n v="62.753929999999997"/>
    <n v="-1.9630020154913969E-2"/>
    <n v="3815"/>
    <n v="-5.7336460776648427E-3"/>
    <n v="4.4658690661417984E-2"/>
    <n v="1.0910602403408553E-2"/>
    <n v="0.9444307069351735"/>
    <n v="0.87254471552618296"/>
    <n v="0.12745528447381702"/>
    <n v="0"/>
    <x v="1"/>
    <n v="44"/>
    <x v="1"/>
    <n v="0"/>
    <n v="2.2000000000000002"/>
    <x v="0"/>
    <n v="0"/>
    <x v="0"/>
    <x v="1"/>
    <m/>
    <x v="1"/>
    <x v="1"/>
    <x v="1"/>
    <n v="0"/>
    <x v="1"/>
    <x v="1"/>
    <x v="1"/>
    <x v="1"/>
    <x v="0"/>
    <x v="0"/>
    <x v="0"/>
    <x v="0"/>
    <x v="0"/>
    <x v="0"/>
    <x v="0"/>
    <x v="0"/>
    <x v="0"/>
    <m/>
    <x v="0"/>
    <x v="0"/>
    <x v="0"/>
    <x v="0"/>
    <x v="0"/>
    <m/>
    <n v="19931116"/>
    <x v="1"/>
    <s v="HALLIBURTON WESTERN AREA LAB EVANSVILLE No W93-0450"/>
    <m/>
    <m/>
    <d v="1993-11-23T00:00:00"/>
  </r>
  <r>
    <x v="1"/>
    <s v="T18N R112W S02 fFRONTIER-CLOVERLY"/>
    <n v="5134"/>
    <x v="0"/>
    <x v="0"/>
    <x v="66"/>
    <s v="NW SW"/>
    <n v="2"/>
    <n v="18"/>
    <n v="112"/>
    <n v="41.595672"/>
    <n v="-110.033056"/>
    <s v="4903723048"/>
    <s v="1-4 DONLEY"/>
    <x v="0"/>
    <s v="FRONTIER-CLOVERLY"/>
    <m/>
    <m/>
    <n v="654"/>
    <x v="0"/>
    <n v="11320"/>
    <n v="11974"/>
    <n v="12274"/>
    <n v="12155"/>
    <x v="2"/>
    <d v="2006-03-20T00:00:00"/>
    <n v="7.4"/>
    <x v="1"/>
    <n v="27"/>
    <n v="21"/>
    <n v="13456"/>
    <n v="0"/>
    <x v="1"/>
    <n v="19000"/>
    <n v="3062"/>
    <n v="0"/>
    <x v="1"/>
    <n v="108"/>
    <n v="35861"/>
    <x v="0"/>
    <s v="CHEVRON USA INC"/>
    <n v="1.3472999999999999"/>
    <n v="1.7280900000000001"/>
    <n v="585.33600000000001"/>
    <n v="0"/>
    <n v="588.41138999999998"/>
    <n v="535.99"/>
    <n v="50.186179999999993"/>
    <n v="0"/>
    <x v="1"/>
    <n v="2.2485600000000003"/>
    <n v="588.42474000000004"/>
    <n v="-1.134397530781068E-5"/>
    <n v="35674"/>
    <n v="-2.6141049835744739E-3"/>
    <n v="2.2897245411921752E-3"/>
    <n v="2.9368738086460225E-3"/>
    <n v="0.99477340165016181"/>
    <n v="0.91088964070409406"/>
    <n v="8.5289037983005245E-2"/>
    <n v="3.8213213129006103E-3"/>
    <x v="1"/>
    <n v="7"/>
    <x v="1"/>
    <n v="0"/>
    <n v="0"/>
    <x v="1"/>
    <n v="0"/>
    <x v="1"/>
    <x v="1"/>
    <n v="0"/>
    <x v="1"/>
    <x v="1"/>
    <x v="1"/>
    <n v="0"/>
    <x v="1"/>
    <x v="1"/>
    <x v="1"/>
    <x v="1"/>
    <x v="0"/>
    <x v="0"/>
    <x v="0"/>
    <x v="0"/>
    <x v="0"/>
    <x v="0"/>
    <x v="0"/>
    <x v="0"/>
    <x v="0"/>
    <m/>
    <x v="0"/>
    <x v="0"/>
    <x v="0"/>
    <x v="9"/>
    <x v="0"/>
    <m/>
    <n v="20060320"/>
    <x v="0"/>
    <s v="CHAMPION TECHNOLOGIES VERNAL UTAH"/>
    <m/>
    <s v="11320-11974"/>
    <d v="2006-04-19T00:00:00"/>
  </r>
  <r>
    <x v="1"/>
    <s v="T18N R112W S02 fFRONTIER"/>
    <n v="5137"/>
    <x v="0"/>
    <x v="0"/>
    <x v="66"/>
    <s v="NE SW"/>
    <n v="2"/>
    <n v="18"/>
    <n v="112"/>
    <n v="41.566994999999999"/>
    <n v="-110.032417"/>
    <s v="4903723049"/>
    <s v="4 DONLEY 2"/>
    <x v="0"/>
    <s v="FRONTIER"/>
    <m/>
    <m/>
    <n v="104"/>
    <x v="0"/>
    <n v="11462"/>
    <n v="11566"/>
    <n v="6309"/>
    <m/>
    <x v="2"/>
    <d v="2006-03-20T00:00:00"/>
    <n v="6.1"/>
    <x v="1"/>
    <n v="55"/>
    <n v="19"/>
    <n v="3153"/>
    <n v="0"/>
    <x v="1"/>
    <n v="4880"/>
    <n v="171"/>
    <n v="0"/>
    <x v="1"/>
    <n v="108"/>
    <n v="8524"/>
    <x v="0"/>
    <s v="CHEVRON USA INC"/>
    <n v="2.7444999999999999"/>
    <n v="1.56351"/>
    <n v="137.15549999999999"/>
    <n v="0"/>
    <n v="141.46350999999999"/>
    <n v="137.66479999999999"/>
    <n v="2.8026899999999997"/>
    <n v="0"/>
    <x v="1"/>
    <n v="2.2485600000000003"/>
    <n v="142.71605"/>
    <n v="-4.4075654139235435E-3"/>
    <n v="8386"/>
    <n v="-8.1608515671200473E-3"/>
    <n v="1.9400762783278885E-2"/>
    <n v="1.1052390825026187E-2"/>
    <n v="0.96954684639169497"/>
    <n v="0.96460629340568205"/>
    <n v="1.9638225693606289E-2"/>
    <n v="1.5755480900711591E-2"/>
    <x v="1"/>
    <n v="83"/>
    <x v="1"/>
    <n v="0"/>
    <n v="0"/>
    <x v="1"/>
    <n v="0"/>
    <x v="1"/>
    <x v="1"/>
    <n v="0"/>
    <x v="1"/>
    <x v="1"/>
    <x v="1"/>
    <n v="0"/>
    <x v="1"/>
    <x v="1"/>
    <x v="1"/>
    <x v="1"/>
    <x v="0"/>
    <x v="0"/>
    <x v="0"/>
    <x v="0"/>
    <x v="0"/>
    <x v="0"/>
    <x v="0"/>
    <x v="0"/>
    <x v="0"/>
    <m/>
    <x v="0"/>
    <x v="0"/>
    <x v="0"/>
    <x v="10"/>
    <x v="0"/>
    <m/>
    <n v="20060320"/>
    <x v="0"/>
    <s v="CHAMPION TECHNOLOGIES VERNAL UTAH"/>
    <m/>
    <s v="11462-11566"/>
    <d v="2006-04-19T00:00:00"/>
  </r>
  <r>
    <x v="1"/>
    <s v="T18N R112W S01 fCLOVERLY"/>
    <m/>
    <x v="1"/>
    <x v="3"/>
    <x v="66"/>
    <m/>
    <n v="1"/>
    <n v="18"/>
    <n v="112"/>
    <n v="41.573796999999999"/>
    <n v="-110.0137"/>
    <s v="4903721366"/>
    <s v="206 D-1"/>
    <x v="0"/>
    <s v="CLOVERLY"/>
    <m/>
    <m/>
    <m/>
    <x v="0"/>
    <m/>
    <m/>
    <n v="12599"/>
    <n v="12246"/>
    <x v="4"/>
    <d v="1980-09-24T00:00:00"/>
    <n v="6.7"/>
    <x v="0"/>
    <n v="107"/>
    <n v="2"/>
    <n v="337"/>
    <n v="51"/>
    <x v="1"/>
    <n v="410"/>
    <n v="567"/>
    <n v="0"/>
    <x v="1"/>
    <n v="30"/>
    <n v="1216"/>
    <x v="0"/>
    <s v="AMOCO PRODUCTION COMPANY"/>
    <n v="5.3392999999999997"/>
    <n v="0.16458"/>
    <n v="14.6595"/>
    <n v="1.3045799999999999"/>
    <n v="21.467960000000001"/>
    <n v="11.566099999999999"/>
    <n v="9.2931299999999997"/>
    <n v="0"/>
    <x v="1"/>
    <n v="0.62460000000000004"/>
    <n v="21.483829999999998"/>
    <n v="-3.6948401917582602E-4"/>
    <n v="1504"/>
    <n v="0.10588235294117647"/>
    <n v="0.24871017087790359"/>
    <n v="7.6663083031643436E-3"/>
    <n v="0.7436235208189319"/>
    <n v="0.53836303862020873"/>
    <n v="0.43256393296725959"/>
    <n v="2.9073028412531662E-2"/>
    <x v="1"/>
    <n v="0"/>
    <x v="1"/>
    <n v="1072"/>
    <n v="5.4"/>
    <x v="0"/>
    <n v="5.6"/>
    <x v="0"/>
    <x v="1"/>
    <m/>
    <x v="1"/>
    <x v="1"/>
    <x v="1"/>
    <n v="0"/>
    <x v="1"/>
    <x v="1"/>
    <x v="1"/>
    <x v="1"/>
    <x v="0"/>
    <x v="0"/>
    <x v="0"/>
    <x v="0"/>
    <x v="0"/>
    <x v="0"/>
    <x v="0"/>
    <x v="0"/>
    <x v="0"/>
    <m/>
    <x v="0"/>
    <x v="0"/>
    <x v="0"/>
    <x v="0"/>
    <x v="0"/>
    <s v="FLOW TEST"/>
    <n v="19800924"/>
    <x v="1"/>
    <m/>
    <m/>
    <m/>
    <m/>
  </r>
  <r>
    <x v="1"/>
    <s v="T18N R111W S07 fFRONTIER"/>
    <m/>
    <x v="1"/>
    <x v="3"/>
    <x v="66"/>
    <s v=" C SW"/>
    <n v="7"/>
    <n v="18"/>
    <n v="111"/>
    <n v="41.551955999999997"/>
    <n v="-109.994809"/>
    <s v="4903723149"/>
    <s v="3 CHA 206E"/>
    <x v="0"/>
    <s v="FRONTIER"/>
    <m/>
    <m/>
    <m/>
    <x v="0"/>
    <n v="11804"/>
    <m/>
    <n v="12593"/>
    <n v="12542"/>
    <x v="2"/>
    <d v="1993-11-16T00:00:00"/>
    <n v="6.3"/>
    <x v="0"/>
    <n v="4298"/>
    <n v="110"/>
    <n v="4736"/>
    <n v="210"/>
    <x v="1"/>
    <n v="15834"/>
    <n v="496"/>
    <n v="0"/>
    <x v="1"/>
    <n v="0"/>
    <n v="26050"/>
    <x v="0"/>
    <s v="BELCO ENERGY CORP"/>
    <n v="214.47020000000001"/>
    <n v="9.0518999999999998"/>
    <n v="206.01599999999999"/>
    <n v="5.3717999999999995"/>
    <n v="434.90989999999999"/>
    <n v="446.67714000000001"/>
    <n v="8.1294399999999989"/>
    <n v="0"/>
    <x v="1"/>
    <n v="0"/>
    <n v="454.80658"/>
    <n v="-2.2362944204427911E-2"/>
    <n v="25684"/>
    <n v="-7.0746510998569608E-3"/>
    <n v="0.49313708425584246"/>
    <n v="2.081327649703996E-2"/>
    <n v="0.48604963924711764"/>
    <n v="0.98212550047099145"/>
    <n v="1.7874499529008572E-2"/>
    <n v="0"/>
    <x v="1"/>
    <n v="366"/>
    <x v="1"/>
    <n v="0"/>
    <n v="0.5"/>
    <x v="0"/>
    <n v="0"/>
    <x v="0"/>
    <x v="1"/>
    <m/>
    <x v="1"/>
    <x v="1"/>
    <x v="1"/>
    <n v="0"/>
    <x v="1"/>
    <x v="1"/>
    <x v="1"/>
    <x v="1"/>
    <x v="0"/>
    <x v="0"/>
    <x v="0"/>
    <x v="0"/>
    <x v="0"/>
    <x v="0"/>
    <x v="0"/>
    <x v="0"/>
    <x v="0"/>
    <m/>
    <x v="0"/>
    <x v="0"/>
    <x v="0"/>
    <x v="0"/>
    <x v="0"/>
    <m/>
    <n v="19931116"/>
    <x v="1"/>
    <s v="HALLIBURTON WESTERN AREA LAB EVANSVILLE No W93-0445"/>
    <m/>
    <m/>
    <d v="1993-11-23T00:00:00"/>
  </r>
  <r>
    <x v="1"/>
    <s v="T18N R111W S06 fFRONTIER"/>
    <m/>
    <x v="1"/>
    <x v="3"/>
    <x v="66"/>
    <s v="SW SE"/>
    <n v="6"/>
    <n v="18"/>
    <n v="111"/>
    <n v="41.565809999999999"/>
    <n v="-109.98566"/>
    <s v="4903722689"/>
    <s v="2-6 BR"/>
    <x v="0"/>
    <s v="FRONTIER"/>
    <m/>
    <m/>
    <m/>
    <x v="0"/>
    <m/>
    <m/>
    <n v="12850"/>
    <n v="12690"/>
    <x v="2"/>
    <d v="1990-12-03T00:00:00"/>
    <n v="7.18"/>
    <x v="0"/>
    <n v="160"/>
    <n v="17"/>
    <n v="5100"/>
    <n v="130"/>
    <x v="1"/>
    <n v="8200"/>
    <n v="950"/>
    <n v="0"/>
    <x v="1"/>
    <n v="19.8"/>
    <n v="14800"/>
    <x v="0"/>
    <s v="RME PETROLEUM COMPANY"/>
    <n v="7.984"/>
    <n v="1.39893"/>
    <n v="221.85"/>
    <n v="3.3253999999999997"/>
    <n v="234.55832999999998"/>
    <n v="231.322"/>
    <n v="15.570499999999999"/>
    <n v="0"/>
    <x v="1"/>
    <n v="0.41223600000000005"/>
    <n v="247.30473600000002"/>
    <n v="-2.6452340715401573E-2"/>
    <n v="14576.8"/>
    <n v="-7.5978323030418812E-3"/>
    <n v="3.4038441525397971E-2"/>
    <n v="5.9641028310527281E-3"/>
    <n v="0.95999745564354932"/>
    <n v="0.93537230115965098"/>
    <n v="6.2960783735253656E-2"/>
    <n v="1.6669151050952781E-3"/>
    <x v="1"/>
    <n v="0.6"/>
    <x v="1"/>
    <n v="0"/>
    <n v="0.6"/>
    <x v="0"/>
    <n v="0"/>
    <x v="0"/>
    <x v="1"/>
    <m/>
    <x v="1"/>
    <x v="1"/>
    <x v="1"/>
    <n v="0"/>
    <x v="1"/>
    <x v="1"/>
    <x v="1"/>
    <x v="1"/>
    <x v="0"/>
    <x v="0"/>
    <x v="0"/>
    <x v="0"/>
    <x v="0"/>
    <x v="0"/>
    <x v="0"/>
    <x v="0"/>
    <x v="0"/>
    <m/>
    <x v="0"/>
    <x v="0"/>
    <x v="0"/>
    <x v="0"/>
    <x v="0"/>
    <m/>
    <n v="19901203"/>
    <x v="1"/>
    <s v="WESTERN WYOMING COLLEGE WATER QUALITY LABORATORY  LAB No 21342"/>
    <m/>
    <m/>
    <d v="1990-12-17T00:00:00"/>
  </r>
  <r>
    <x v="1"/>
    <s v="T18N R111W S05 fFRONTIER"/>
    <m/>
    <x v="1"/>
    <x v="3"/>
    <x v="66"/>
    <s v=" C SW"/>
    <n v="5"/>
    <n v="18"/>
    <n v="111"/>
    <n v="41.56682"/>
    <n v="-109.97539"/>
    <s v="4903723248"/>
    <s v="206 I1 CHA"/>
    <x v="0"/>
    <s v="FRONTIER"/>
    <m/>
    <m/>
    <m/>
    <x v="0"/>
    <m/>
    <m/>
    <n v="12918"/>
    <n v="12824"/>
    <x v="2"/>
    <d v="1994-03-18T00:00:00"/>
    <n v="6.85"/>
    <x v="0"/>
    <n v="167"/>
    <n v="14"/>
    <n v="4838"/>
    <n v="11"/>
    <x v="1"/>
    <n v="7405"/>
    <n v="702"/>
    <n v="0"/>
    <x v="1"/>
    <n v="0"/>
    <n v="13137"/>
    <x v="0"/>
    <s v="BELCO ENERGY CORP"/>
    <n v="8.3332999999999995"/>
    <n v="1.1520600000000001"/>
    <n v="210.45299999999997"/>
    <n v="0.28137999999999996"/>
    <n v="220.21974"/>
    <n v="208.89505"/>
    <n v="11.50578"/>
    <n v="0"/>
    <x v="1"/>
    <n v="0"/>
    <n v="220.40082999999998"/>
    <n v="-4.1098852920094792E-4"/>
    <n v="13137"/>
    <n v="0"/>
    <n v="3.7840840244384992E-2"/>
    <n v="5.2314111350780816E-3"/>
    <n v="0.95692774862053687"/>
    <n v="0.94779611310901146"/>
    <n v="5.2203886890988573E-2"/>
    <n v="0"/>
    <x v="1"/>
    <n v="0"/>
    <x v="1"/>
    <n v="0"/>
    <n v="0.8"/>
    <x v="0"/>
    <n v="0"/>
    <x v="0"/>
    <x v="1"/>
    <m/>
    <x v="1"/>
    <x v="1"/>
    <x v="1"/>
    <n v="0"/>
    <x v="1"/>
    <x v="1"/>
    <x v="1"/>
    <x v="1"/>
    <x v="0"/>
    <x v="0"/>
    <x v="0"/>
    <x v="0"/>
    <x v="0"/>
    <x v="0"/>
    <x v="0"/>
    <x v="0"/>
    <x v="0"/>
    <m/>
    <x v="0"/>
    <x v="0"/>
    <x v="0"/>
    <x v="0"/>
    <x v="0"/>
    <m/>
    <n v="19940318"/>
    <x v="1"/>
    <s v="HALLIBURTON ENERGY WESTERN AREA LAB No W94-0110"/>
    <m/>
    <m/>
    <d v="1994-03-28T00:00:00"/>
  </r>
  <r>
    <x v="0"/>
    <s v="T18N R110W S27 fMESAVERDE"/>
    <n v="49007204"/>
    <x v="0"/>
    <x v="0"/>
    <x v="5"/>
    <m/>
    <s v="27"/>
    <s v=" 18"/>
    <s v=" 110"/>
    <n v="41.508789999999998"/>
    <n v="-109.82076000000001"/>
    <s v="4903705350"/>
    <s v="UNIT B-2A"/>
    <x v="0"/>
    <s v="MESAVERDE"/>
    <m/>
    <m/>
    <n v="98"/>
    <x v="4"/>
    <n v="8962"/>
    <n v="9060"/>
    <n v="9250"/>
    <m/>
    <x v="0"/>
    <d v="1962-08-31T00:00:00"/>
    <n v="7.6999998092651367"/>
    <x v="0"/>
    <n v="50"/>
    <n v="15"/>
    <n v="4367"/>
    <n v="-3"/>
    <x v="0"/>
    <n v="4260"/>
    <n v="4221"/>
    <m/>
    <x v="0"/>
    <n v="208"/>
    <n v="10979"/>
    <x v="0"/>
    <m/>
    <n v="2.4950000000000001"/>
    <n v="1.2343500000000001"/>
    <n v="189.96449999999999"/>
    <n v="0"/>
    <n v="193.69385"/>
    <n v="120.1746"/>
    <n v="69.182189999999991"/>
    <m/>
    <x v="0"/>
    <n v="4.3305600000000002"/>
    <n v="193.68734999999998"/>
    <n v="1.6779337768629004E-5"/>
    <n v="13115"/>
    <n v="8.8652776624885868E-2"/>
    <n v="1.2881152395907253E-2"/>
    <n v="6.3726855550653777E-3"/>
    <n v="0.98074616204902731"/>
    <n v="0.62045662765276111"/>
    <n v="0.35718486519641057"/>
    <n v="2.2358507150828388E-2"/>
    <x v="0"/>
    <m/>
    <x v="0"/>
    <m/>
    <m/>
    <x v="0"/>
    <m/>
    <x v="0"/>
    <x v="0"/>
    <m/>
    <x v="0"/>
    <x v="0"/>
    <x v="0"/>
    <m/>
    <x v="0"/>
    <x v="0"/>
    <x v="0"/>
    <x v="0"/>
    <x v="0"/>
    <x v="0"/>
    <x v="0"/>
    <x v="0"/>
    <x v="0"/>
    <x v="0"/>
    <x v="0"/>
    <x v="0"/>
    <x v="0"/>
    <m/>
    <x v="0"/>
    <x v="0"/>
    <x v="0"/>
    <x v="0"/>
    <x v="0"/>
    <s v="DST"/>
    <m/>
    <x v="0"/>
    <m/>
    <m/>
    <m/>
    <m/>
  </r>
  <r>
    <x v="0"/>
    <s v="T18N R110W S26 fMESAVERDE"/>
    <n v="49007206"/>
    <x v="0"/>
    <x v="0"/>
    <x v="5"/>
    <m/>
    <s v="26"/>
    <s v=" 18"/>
    <s v=" 110"/>
    <n v="41.508859999999999"/>
    <n v="-109.80083999999999"/>
    <s v="4903705351"/>
    <s v="SPIDER CREEK B-1"/>
    <x v="0"/>
    <s v="MESAVERDE"/>
    <m/>
    <m/>
    <n v="46"/>
    <x v="0"/>
    <n v="9080"/>
    <n v="9126"/>
    <n v="12000"/>
    <m/>
    <x v="0"/>
    <d v="1962-01-10T00:00:00"/>
    <n v="8"/>
    <x v="0"/>
    <n v="27"/>
    <n v="16"/>
    <n v="4708"/>
    <n v="-3"/>
    <x v="0"/>
    <n v="4240"/>
    <n v="5250"/>
    <m/>
    <x v="0"/>
    <n v="87"/>
    <n v="11664"/>
    <x v="0"/>
    <m/>
    <n v="1.3472999999999999"/>
    <n v="1.31664"/>
    <n v="204.79799999999997"/>
    <n v="0"/>
    <n v="207.46193999999997"/>
    <n v="119.6104"/>
    <n v="86.047499999999999"/>
    <m/>
    <x v="0"/>
    <n v="1.8113400000000002"/>
    <n v="207.46923999999999"/>
    <n v="-1.7593278962585947E-5"/>
    <n v="14322"/>
    <n v="0.10228584622489033"/>
    <n v="6.4942032259025445E-3"/>
    <n v="6.3464170825742799E-3"/>
    <n v="0.98715937969152323"/>
    <n v="0.57652112669810718"/>
    <n v="0.41474822966527469"/>
    <n v="8.7306436366181329E-3"/>
    <x v="0"/>
    <m/>
    <x v="0"/>
    <m/>
    <m/>
    <x v="0"/>
    <m/>
    <x v="0"/>
    <x v="0"/>
    <m/>
    <x v="0"/>
    <x v="0"/>
    <x v="0"/>
    <m/>
    <x v="0"/>
    <x v="0"/>
    <x v="0"/>
    <x v="0"/>
    <x v="0"/>
    <x v="0"/>
    <x v="0"/>
    <x v="0"/>
    <x v="0"/>
    <x v="0"/>
    <x v="0"/>
    <x v="0"/>
    <x v="0"/>
    <m/>
    <x v="0"/>
    <x v="0"/>
    <x v="0"/>
    <x v="0"/>
    <x v="0"/>
    <s v="DST NO. 1"/>
    <m/>
    <x v="0"/>
    <m/>
    <m/>
    <m/>
    <m/>
  </r>
  <r>
    <x v="0"/>
    <s v="T18N R105W S14 fMESAVERDE/BLAIR"/>
    <n v="49014232"/>
    <x v="0"/>
    <x v="0"/>
    <x v="5"/>
    <m/>
    <s v="14"/>
    <s v=" 18"/>
    <s v=" 105"/>
    <n v="41.223700000000001"/>
    <n v="-109.536"/>
    <m/>
    <s v="UNIT NO. 1"/>
    <x v="0"/>
    <s v="MESAVERDE/BLAIR"/>
    <m/>
    <m/>
    <n v="50"/>
    <x v="0"/>
    <n v="1354"/>
    <n v="1404"/>
    <m/>
    <m/>
    <x v="5"/>
    <d v="1964-05-23T00:00:00"/>
    <n v="8.3000001907348633"/>
    <x v="0"/>
    <n v="8"/>
    <n v="3"/>
    <n v="7986"/>
    <n v="13"/>
    <x v="0"/>
    <n v="8550"/>
    <n v="5392"/>
    <m/>
    <x v="0"/>
    <n v="650"/>
    <n v="20035"/>
    <x v="0"/>
    <m/>
    <n v="0.3992"/>
    <n v="0.24687000000000001"/>
    <n v="347.39099999999996"/>
    <n v="0.33254"/>
    <n v="348.36960999999997"/>
    <n v="241.19549999999998"/>
    <n v="88.37487999999999"/>
    <m/>
    <x v="0"/>
    <n v="13.533000000000001"/>
    <n v="343.10338000000002"/>
    <n v="7.6159590846779862E-3"/>
    <n v="22599"/>
    <n v="6.0139794530187175E-2"/>
    <n v="1.1459093690749892E-3"/>
    <n v="7.0864390266418484E-4"/>
    <n v="0.99814544672826078"/>
    <n v="0.70298199918636761"/>
    <n v="0.25757507839182459"/>
    <n v="3.9442922421807677E-2"/>
    <x v="0"/>
    <m/>
    <x v="0"/>
    <m/>
    <m/>
    <x v="0"/>
    <m/>
    <x v="0"/>
    <x v="0"/>
    <m/>
    <x v="0"/>
    <x v="0"/>
    <x v="0"/>
    <m/>
    <x v="0"/>
    <x v="0"/>
    <x v="0"/>
    <x v="0"/>
    <x v="0"/>
    <x v="0"/>
    <x v="0"/>
    <x v="0"/>
    <x v="0"/>
    <x v="0"/>
    <x v="0"/>
    <x v="0"/>
    <x v="0"/>
    <m/>
    <x v="0"/>
    <x v="0"/>
    <x v="0"/>
    <x v="0"/>
    <x v="0"/>
    <s v="FLOW TO SURFACE"/>
    <m/>
    <x v="0"/>
    <m/>
    <m/>
    <m/>
    <m/>
  </r>
  <r>
    <x v="0"/>
    <s v="T18N R104W S35 fFRONTIER"/>
    <n v="49008692"/>
    <x v="0"/>
    <x v="0"/>
    <x v="98"/>
    <m/>
    <s v="35"/>
    <s v=" 18"/>
    <s v=" 104"/>
    <n v="41.490549999999999"/>
    <n v="-109.10311"/>
    <s v="4903705339"/>
    <s v="UNIT NO. 10"/>
    <x v="0"/>
    <s v="FRONTIER"/>
    <n v="5"/>
    <n v="397"/>
    <n v="45"/>
    <x v="0"/>
    <n v="1801"/>
    <n v="1846"/>
    <m/>
    <m/>
    <x v="0"/>
    <d v="1965-08-10T00:00:00"/>
    <n v="8.6000003814697266"/>
    <x v="0"/>
    <n v="112"/>
    <n v="34"/>
    <n v="6733"/>
    <n v="195"/>
    <x v="0"/>
    <n v="6600"/>
    <n v="4880"/>
    <m/>
    <x v="0"/>
    <n v="40"/>
    <n v="17322"/>
    <x v="0"/>
    <m/>
    <n v="5.5888"/>
    <n v="2.79786"/>
    <n v="292.88549999999998"/>
    <n v="4.9880999999999993"/>
    <n v="306.26025999999996"/>
    <n v="186.18600000000001"/>
    <n v="79.983199999999997"/>
    <m/>
    <x v="0"/>
    <n v="0.8328000000000001"/>
    <n v="267.00200000000001"/>
    <n v="6.8482198706051142E-2"/>
    <n v="18591"/>
    <n v="3.5335393868515579E-2"/>
    <n v="1.8248531494095905E-2"/>
    <n v="9.1355633277396178E-3"/>
    <n v="0.97261590517816443"/>
    <n v="0.69732061932120359"/>
    <n v="0.29956030291907926"/>
    <n v="3.119077759717156E-3"/>
    <x v="0"/>
    <m/>
    <x v="0"/>
    <m/>
    <m/>
    <x v="0"/>
    <m/>
    <x v="0"/>
    <x v="0"/>
    <m/>
    <x v="0"/>
    <x v="0"/>
    <x v="0"/>
    <m/>
    <x v="0"/>
    <x v="0"/>
    <x v="0"/>
    <x v="0"/>
    <x v="0"/>
    <x v="0"/>
    <x v="0"/>
    <x v="0"/>
    <x v="0"/>
    <x v="0"/>
    <x v="0"/>
    <x v="0"/>
    <x v="0"/>
    <m/>
    <x v="0"/>
    <x v="0"/>
    <x v="0"/>
    <x v="0"/>
    <x v="0"/>
    <s v="DST NO. 3"/>
    <m/>
    <x v="0"/>
    <m/>
    <m/>
    <m/>
    <m/>
  </r>
  <r>
    <x v="0"/>
    <s v="T18N R104W S35 fCLOVERLY"/>
    <n v="49008690"/>
    <x v="0"/>
    <x v="0"/>
    <x v="98"/>
    <m/>
    <s v="35"/>
    <s v=" 18"/>
    <s v=" 104"/>
    <n v="41.490549999999999"/>
    <n v="-109.10311"/>
    <s v="4903705339"/>
    <s v="UNIT NO. 10"/>
    <x v="0"/>
    <s v="CLOVERLY"/>
    <n v="80"/>
    <m/>
    <n v="20"/>
    <x v="0"/>
    <n v="2350"/>
    <n v="2370"/>
    <m/>
    <m/>
    <x v="0"/>
    <d v="1965-08-12T00:00:00"/>
    <n v="8.6999998092651367"/>
    <x v="0"/>
    <n v="44"/>
    <n v="7"/>
    <n v="2857"/>
    <n v="115"/>
    <x v="0"/>
    <n v="1680"/>
    <n v="2367"/>
    <m/>
    <x v="0"/>
    <n v="1930"/>
    <n v="7936"/>
    <x v="0"/>
    <m/>
    <n v="2.1955999999999998"/>
    <n v="0.57603000000000004"/>
    <n v="124.27949999999998"/>
    <n v="2.9417"/>
    <n v="129.99283"/>
    <n v="47.392800000000001"/>
    <n v="38.795129999999993"/>
    <m/>
    <x v="0"/>
    <n v="40.182600000000001"/>
    <n v="126.37053"/>
    <n v="1.4129554238952071E-2"/>
    <n v="8997"/>
    <n v="6.2658713754207757E-2"/>
    <n v="1.6890162326645246E-2"/>
    <n v="4.4312444001719173E-3"/>
    <n v="0.97867859327318274"/>
    <n v="0.37503047585540711"/>
    <n v="0.30699507234795953"/>
    <n v="0.31797445179663331"/>
    <x v="0"/>
    <m/>
    <x v="0"/>
    <m/>
    <m/>
    <x v="0"/>
    <m/>
    <x v="0"/>
    <x v="0"/>
    <m/>
    <x v="0"/>
    <x v="0"/>
    <x v="0"/>
    <m/>
    <x v="0"/>
    <x v="0"/>
    <x v="0"/>
    <x v="0"/>
    <x v="0"/>
    <x v="0"/>
    <x v="0"/>
    <x v="0"/>
    <x v="0"/>
    <x v="0"/>
    <x v="0"/>
    <x v="0"/>
    <x v="0"/>
    <m/>
    <x v="0"/>
    <x v="0"/>
    <x v="0"/>
    <x v="0"/>
    <x v="0"/>
    <s v="DST NO. 6"/>
    <m/>
    <x v="0"/>
    <m/>
    <m/>
    <m/>
    <m/>
  </r>
  <r>
    <x v="0"/>
    <s v="T18N R104W S35 fCLOVERLY"/>
    <n v="49007585"/>
    <x v="0"/>
    <x v="0"/>
    <x v="98"/>
    <m/>
    <s v="35"/>
    <s v=" 18"/>
    <s v=" 104"/>
    <n v="41.490549999999999"/>
    <n v="-109.10311"/>
    <s v="4903705339"/>
    <s v="UNIT NO. 10"/>
    <x v="0"/>
    <s v="CLOVERLY"/>
    <n v="397"/>
    <n v="80"/>
    <n v="27"/>
    <x v="0"/>
    <n v="2243"/>
    <n v="2270"/>
    <m/>
    <m/>
    <x v="0"/>
    <d v="1965-08-12T00:00:00"/>
    <n v="8.1999998092651367"/>
    <x v="0"/>
    <n v="39"/>
    <n v="10"/>
    <n v="5092"/>
    <n v="30"/>
    <x v="0"/>
    <n v="4300"/>
    <n v="6393"/>
    <m/>
    <x v="0"/>
    <n v="5"/>
    <n v="12633"/>
    <x v="0"/>
    <m/>
    <n v="1.9460999999999999"/>
    <n v="0.82289999999999996"/>
    <n v="221.50199999999998"/>
    <n v="0.76739999999999997"/>
    <n v="225.0384"/>
    <n v="121.303"/>
    <n v="104.78126999999999"/>
    <m/>
    <x v="0"/>
    <n v="0.10410000000000001"/>
    <n v="226.18836999999999"/>
    <n v="-2.5485411692218441E-3"/>
    <n v="15866"/>
    <n v="0.11344257693252395"/>
    <n v="8.6478574323315491E-3"/>
    <n v="3.6567092549538213E-3"/>
    <n v="0.98769543331271459"/>
    <n v="0.53629194109316936"/>
    <n v="0.46324782304236067"/>
    <n v="4.602358644699549E-4"/>
    <x v="0"/>
    <m/>
    <x v="0"/>
    <m/>
    <m/>
    <x v="0"/>
    <m/>
    <x v="0"/>
    <x v="0"/>
    <m/>
    <x v="0"/>
    <x v="0"/>
    <x v="0"/>
    <m/>
    <x v="0"/>
    <x v="0"/>
    <x v="0"/>
    <x v="0"/>
    <x v="0"/>
    <x v="0"/>
    <x v="0"/>
    <x v="0"/>
    <x v="0"/>
    <x v="0"/>
    <x v="0"/>
    <x v="0"/>
    <x v="0"/>
    <m/>
    <x v="0"/>
    <x v="0"/>
    <x v="0"/>
    <x v="0"/>
    <x v="0"/>
    <s v="DST NO. 5"/>
    <m/>
    <x v="0"/>
    <m/>
    <m/>
    <m/>
    <m/>
  </r>
  <r>
    <x v="0"/>
    <s v="T18N R104W S26 fNUGGET"/>
    <n v="49005564"/>
    <x v="0"/>
    <x v="0"/>
    <x v="99"/>
    <m/>
    <s v="26"/>
    <s v=" 18"/>
    <s v=" 104"/>
    <n v="41.51061"/>
    <n v="-109.11662"/>
    <s v="4903705353"/>
    <s v="GOVERNMENT NO. 1"/>
    <x v="0"/>
    <s v="NUGGET"/>
    <m/>
    <m/>
    <n v="21"/>
    <x v="0"/>
    <n v="4533"/>
    <n v="4554"/>
    <n v="4671"/>
    <m/>
    <x v="0"/>
    <m/>
    <n v="8"/>
    <x v="0"/>
    <n v="115"/>
    <n v="30"/>
    <n v="4616"/>
    <n v="-3"/>
    <x v="0"/>
    <n v="4600"/>
    <n v="4760"/>
    <m/>
    <x v="0"/>
    <n v="59"/>
    <n v="11764"/>
    <x v="0"/>
    <m/>
    <n v="5.7385000000000002"/>
    <n v="2.4687000000000001"/>
    <n v="200.79599999999999"/>
    <n v="0"/>
    <n v="209.00319999999999"/>
    <n v="129.76599999999999"/>
    <n v="78.01639999999999"/>
    <m/>
    <x v="0"/>
    <n v="1.22838"/>
    <n v="209.01077999999998"/>
    <n v="-1.8133364821889811E-5"/>
    <n v="14174"/>
    <n v="9.2913871539825735E-2"/>
    <n v="2.7456517412173594E-2"/>
    <n v="1.1811780872254589E-2"/>
    <n v="0.96073170171557176"/>
    <n v="0.62085792895466929"/>
    <n v="0.37326495791269709"/>
    <n v="5.8771131326336382E-3"/>
    <x v="0"/>
    <m/>
    <x v="0"/>
    <m/>
    <m/>
    <x v="0"/>
    <m/>
    <x v="0"/>
    <x v="0"/>
    <m/>
    <x v="0"/>
    <x v="0"/>
    <x v="0"/>
    <m/>
    <x v="0"/>
    <x v="0"/>
    <x v="0"/>
    <x v="0"/>
    <x v="0"/>
    <x v="0"/>
    <x v="0"/>
    <x v="0"/>
    <x v="0"/>
    <x v="0"/>
    <x v="0"/>
    <x v="0"/>
    <x v="0"/>
    <m/>
    <x v="0"/>
    <x v="0"/>
    <x v="0"/>
    <x v="0"/>
    <x v="0"/>
    <s v="DST NO. 10"/>
    <m/>
    <x v="0"/>
    <m/>
    <m/>
    <m/>
    <m/>
  </r>
  <r>
    <x v="0"/>
    <s v="T18N R104W S26 fFRONTIER"/>
    <n v="49008693"/>
    <x v="0"/>
    <x v="0"/>
    <x v="57"/>
    <m/>
    <s v="26"/>
    <s v=" 18"/>
    <s v=" 104"/>
    <n v="41.507919999999999"/>
    <n v="-109.1105"/>
    <s v="4903720162"/>
    <s v="26-1 FERGUSON-GOV'T."/>
    <x v="0"/>
    <s v="FRONTIER"/>
    <m/>
    <n v="508"/>
    <n v="25"/>
    <x v="0"/>
    <n v="2849"/>
    <n v="2874"/>
    <m/>
    <m/>
    <x v="0"/>
    <d v="1969-09-18T00:00:00"/>
    <n v="7.8000001907348633"/>
    <x v="0"/>
    <n v="55"/>
    <n v="57"/>
    <n v="14137"/>
    <n v="110"/>
    <x v="0"/>
    <n v="17400"/>
    <n v="8174"/>
    <m/>
    <x v="0"/>
    <n v="21"/>
    <n v="35806"/>
    <x v="0"/>
    <m/>
    <n v="2.7444999999999999"/>
    <n v="4.6905299999999999"/>
    <n v="614.95949999999993"/>
    <n v="2.8137999999999996"/>
    <n v="625.20832999999993"/>
    <n v="490.85399999999998"/>
    <n v="133.97185999999999"/>
    <m/>
    <x v="0"/>
    <n v="0.43722000000000005"/>
    <n v="625.26307999999995"/>
    <n v="-4.3783488020739906E-5"/>
    <n v="39951"/>
    <n v="5.4714415829560305E-2"/>
    <n v="4.3897367778193237E-3"/>
    <n v="7.5023472575933212E-3"/>
    <n v="0.98810791596458736"/>
    <n v="0.78503595638495083"/>
    <n v="0.21426478595217874"/>
    <n v="6.9925766287048344E-4"/>
    <x v="0"/>
    <m/>
    <x v="0"/>
    <m/>
    <m/>
    <x v="0"/>
    <m/>
    <x v="0"/>
    <x v="0"/>
    <m/>
    <x v="0"/>
    <x v="0"/>
    <x v="0"/>
    <m/>
    <x v="0"/>
    <x v="0"/>
    <x v="0"/>
    <x v="0"/>
    <x v="0"/>
    <x v="0"/>
    <x v="0"/>
    <x v="0"/>
    <x v="0"/>
    <x v="0"/>
    <x v="0"/>
    <x v="0"/>
    <x v="0"/>
    <m/>
    <x v="0"/>
    <x v="0"/>
    <x v="0"/>
    <x v="0"/>
    <x v="0"/>
    <s v="DST #2"/>
    <m/>
    <x v="0"/>
    <m/>
    <m/>
    <m/>
    <m/>
  </r>
  <r>
    <x v="0"/>
    <s v="T18N R104W S26 fCLOVERLY"/>
    <n v="49008694"/>
    <x v="0"/>
    <x v="0"/>
    <x v="57"/>
    <m/>
    <s v="26"/>
    <s v=" 18"/>
    <s v=" 104"/>
    <n v="41.507919999999999"/>
    <n v="-109.1105"/>
    <s v="4903720162"/>
    <s v="26-1 FERGUSON-GOV'T."/>
    <x v="0"/>
    <s v="CLOVERLY"/>
    <n v="508"/>
    <m/>
    <n v="43"/>
    <x v="0"/>
    <n v="3382"/>
    <n v="3425"/>
    <m/>
    <m/>
    <x v="0"/>
    <d v="1969-09-18T00:00:00"/>
    <n v="7.8000001907348633"/>
    <x v="0"/>
    <n v="215"/>
    <n v="158"/>
    <n v="13599"/>
    <n v="238"/>
    <x v="0"/>
    <n v="20800"/>
    <n v="2245"/>
    <m/>
    <x v="0"/>
    <n v="16"/>
    <n v="36132"/>
    <x v="0"/>
    <m/>
    <n v="10.7285"/>
    <n v="13.00182"/>
    <n v="591.55649999999991"/>
    <n v="6.0880399999999995"/>
    <n v="621.3748599999999"/>
    <n v="586.76800000000003"/>
    <n v="36.795549999999999"/>
    <m/>
    <x v="0"/>
    <n v="0.33312000000000003"/>
    <n v="623.89667000000009"/>
    <n v="-2.0251085319522135E-3"/>
    <n v="37268"/>
    <n v="1.547683923705722E-2"/>
    <n v="1.7265745189626761E-2"/>
    <n v="2.0924277496517967E-2"/>
    <n v="0.96180997731385531"/>
    <n v="0.94048907169195173"/>
    <n v="5.8976993738402213E-2"/>
    <n v="5.3393456964596399E-4"/>
    <x v="0"/>
    <m/>
    <x v="0"/>
    <m/>
    <m/>
    <x v="0"/>
    <m/>
    <x v="0"/>
    <x v="0"/>
    <m/>
    <x v="0"/>
    <x v="0"/>
    <x v="0"/>
    <m/>
    <x v="0"/>
    <x v="0"/>
    <x v="0"/>
    <x v="0"/>
    <x v="0"/>
    <x v="0"/>
    <x v="0"/>
    <x v="0"/>
    <x v="0"/>
    <x v="0"/>
    <x v="0"/>
    <x v="0"/>
    <x v="0"/>
    <m/>
    <x v="0"/>
    <x v="0"/>
    <x v="0"/>
    <x v="0"/>
    <x v="0"/>
    <s v="DST #3"/>
    <m/>
    <x v="0"/>
    <m/>
    <m/>
    <m/>
    <m/>
  </r>
  <r>
    <x v="0"/>
    <s v="T18N R104W S24 fFRONTIER"/>
    <n v="49124256"/>
    <x v="0"/>
    <x v="0"/>
    <x v="57"/>
    <m/>
    <s v="24"/>
    <s v=" 18"/>
    <s v=" 104"/>
    <n v="41.522390000000001"/>
    <n v="-109.08256"/>
    <s v="4903720410"/>
    <s v="E S LAUZER NO 2"/>
    <x v="12"/>
    <s v="FRONTIER"/>
    <n v="720"/>
    <m/>
    <n v="50"/>
    <x v="0"/>
    <n v="2540"/>
    <n v="2590"/>
    <m/>
    <m/>
    <x v="0"/>
    <d v="1973-03-05T00:00:00"/>
    <n v="8.3000001907348633"/>
    <x v="0"/>
    <n v="98"/>
    <n v="105"/>
    <n v="13180"/>
    <n v="300"/>
    <x v="0"/>
    <n v="17500"/>
    <n v="2599"/>
    <m/>
    <x v="0"/>
    <n v="2750"/>
    <n v="35249"/>
    <x v="0"/>
    <s v="CHEM LAB"/>
    <n v="4.8902000000000001"/>
    <n v="8.6404499999999995"/>
    <n v="573.33000000000004"/>
    <n v="7.6739999999999995"/>
    <n v="594.53464999999994"/>
    <n v="493.67500000000001"/>
    <n v="42.597609999999996"/>
    <m/>
    <x v="0"/>
    <n v="57.255000000000003"/>
    <n v="593.52760999999998"/>
    <n v="8.4763234546307445E-4"/>
    <n v="36529"/>
    <n v="1.7832762127671431E-2"/>
    <n v="8.2252565094397788E-3"/>
    <n v="1.4533131079912668E-2"/>
    <n v="0.97724161241064744"/>
    <n v="0.83176417016219339"/>
    <n v="7.1770224808918315E-2"/>
    <n v="9.6465605028888221E-2"/>
    <x v="0"/>
    <m/>
    <x v="0"/>
    <m/>
    <m/>
    <x v="0"/>
    <m/>
    <x v="0"/>
    <x v="0"/>
    <m/>
    <x v="0"/>
    <x v="0"/>
    <x v="0"/>
    <m/>
    <x v="0"/>
    <x v="0"/>
    <x v="0"/>
    <x v="0"/>
    <x v="0"/>
    <x v="0"/>
    <x v="0"/>
    <x v="0"/>
    <x v="0"/>
    <x v="0"/>
    <x v="0"/>
    <x v="0"/>
    <x v="0"/>
    <m/>
    <x v="0"/>
    <x v="0"/>
    <x v="0"/>
    <x v="0"/>
    <x v="0"/>
    <s v="DST NO 8"/>
    <m/>
    <x v="0"/>
    <m/>
    <m/>
    <m/>
    <m/>
  </r>
  <r>
    <x v="0"/>
    <s v="T18N R104W S24 fFRONTIER"/>
    <n v="49124255"/>
    <x v="0"/>
    <x v="0"/>
    <x v="57"/>
    <m/>
    <s v="24"/>
    <s v=" 18"/>
    <s v=" 104"/>
    <n v="41.522390000000001"/>
    <n v="-109.08256"/>
    <s v="4903720410"/>
    <s v="E S LAUZER NO 2"/>
    <x v="12"/>
    <s v="FRONTIER"/>
    <m/>
    <n v="720"/>
    <n v="71"/>
    <x v="0"/>
    <n v="1749"/>
    <n v="1820"/>
    <m/>
    <m/>
    <x v="0"/>
    <d v="1973-02-26T00:00:00"/>
    <n v="8.1000003814697266"/>
    <x v="0"/>
    <n v="74"/>
    <n v="90"/>
    <n v="13157"/>
    <n v="90"/>
    <x v="0"/>
    <n v="16000"/>
    <n v="8198"/>
    <m/>
    <x v="0"/>
    <n v="4"/>
    <n v="33453"/>
    <x v="0"/>
    <s v="CHEM LAB"/>
    <n v="3.6926000000000001"/>
    <n v="7.4061000000000003"/>
    <n v="572.32949999999994"/>
    <n v="2.3022"/>
    <n v="585.73039999999992"/>
    <n v="451.36"/>
    <n v="134.36521999999999"/>
    <m/>
    <x v="0"/>
    <n v="8.3280000000000007E-2"/>
    <n v="585.80849999999987"/>
    <n v="-6.6664453053969826E-5"/>
    <n v="37610"/>
    <n v="5.8497389640178435E-2"/>
    <n v="6.3042655802055016E-3"/>
    <n v="1.2644213105551635E-2"/>
    <n v="0.98105152131424289"/>
    <n v="0.77049069789871616"/>
    <n v="0.22936713960278832"/>
    <n v="1.4216249849566886E-4"/>
    <x v="0"/>
    <m/>
    <x v="0"/>
    <m/>
    <m/>
    <x v="0"/>
    <m/>
    <x v="0"/>
    <x v="0"/>
    <m/>
    <x v="0"/>
    <x v="0"/>
    <x v="0"/>
    <m/>
    <x v="0"/>
    <x v="0"/>
    <x v="0"/>
    <x v="0"/>
    <x v="0"/>
    <x v="0"/>
    <x v="0"/>
    <x v="0"/>
    <x v="0"/>
    <x v="0"/>
    <x v="0"/>
    <x v="0"/>
    <x v="0"/>
    <m/>
    <x v="0"/>
    <x v="0"/>
    <x v="0"/>
    <x v="0"/>
    <x v="0"/>
    <s v="DST SAMPLER"/>
    <m/>
    <x v="0"/>
    <m/>
    <m/>
    <m/>
    <m/>
  </r>
  <r>
    <x v="0"/>
    <s v="T18N R104W S20 fCLOVERLY"/>
    <n v="49005563"/>
    <x v="0"/>
    <x v="0"/>
    <x v="99"/>
    <m/>
    <s v="20"/>
    <s v=" 18"/>
    <s v=" 104"/>
    <n v="41.518770000000004"/>
    <n v="-109.15852"/>
    <s v="4903705361"/>
    <s v="GOV'T 20-1"/>
    <x v="0"/>
    <s v="CLOVERLY"/>
    <m/>
    <m/>
    <n v="2"/>
    <x v="0"/>
    <n v="4656"/>
    <n v="4658"/>
    <m/>
    <m/>
    <x v="0"/>
    <m/>
    <n v="6.9000000953674316"/>
    <x v="0"/>
    <n v="513"/>
    <n v="107"/>
    <n v="7564"/>
    <n v="-3"/>
    <x v="0"/>
    <n v="11800"/>
    <n v="1183"/>
    <m/>
    <x v="0"/>
    <n v="543"/>
    <n v="21110"/>
    <x v="0"/>
    <m/>
    <n v="25.598700000000001"/>
    <n v="8.8050300000000004"/>
    <n v="329.03399999999999"/>
    <n v="0"/>
    <n v="363.43772999999999"/>
    <n v="332.87799999999999"/>
    <n v="19.38937"/>
    <m/>
    <x v="0"/>
    <n v="11.305260000000001"/>
    <n v="363.57262999999995"/>
    <n v="-1.8555443969183488E-4"/>
    <n v="21704"/>
    <n v="1.3873966459569299E-2"/>
    <n v="7.043489953560958E-2"/>
    <n v="2.4227066353292491E-2"/>
    <n v="0.90533803411109792"/>
    <n v="0.91557497053614856"/>
    <n v="5.3330114535849418E-2"/>
    <n v="3.1094914928002149E-2"/>
    <x v="0"/>
    <m/>
    <x v="0"/>
    <m/>
    <m/>
    <x v="0"/>
    <m/>
    <x v="0"/>
    <x v="0"/>
    <m/>
    <x v="0"/>
    <x v="0"/>
    <x v="0"/>
    <m/>
    <x v="0"/>
    <x v="0"/>
    <x v="0"/>
    <x v="0"/>
    <x v="0"/>
    <x v="0"/>
    <x v="0"/>
    <x v="0"/>
    <x v="0"/>
    <x v="0"/>
    <x v="0"/>
    <x v="0"/>
    <x v="0"/>
    <m/>
    <x v="0"/>
    <x v="0"/>
    <x v="0"/>
    <x v="0"/>
    <x v="0"/>
    <s v="DST NO. 1"/>
    <m/>
    <x v="0"/>
    <m/>
    <m/>
    <m/>
    <m/>
  </r>
  <r>
    <x v="0"/>
    <s v="T18N R103W S30 fFRONTIER"/>
    <n v="49018172"/>
    <x v="0"/>
    <x v="0"/>
    <x v="57"/>
    <m/>
    <s v="30"/>
    <s v=" 18"/>
    <s v=" 103"/>
    <n v="41.516019999999997"/>
    <n v="-109.07810000000001"/>
    <s v="4903705359"/>
    <s v="UNIT NO. 1"/>
    <x v="0"/>
    <s v="FRONTIER"/>
    <m/>
    <m/>
    <n v="5"/>
    <x v="3"/>
    <n v="1802"/>
    <n v="1807"/>
    <m/>
    <m/>
    <x v="0"/>
    <d v="1938-01-03T00:00:00"/>
    <m/>
    <x v="0"/>
    <n v="48"/>
    <n v="57"/>
    <n v="12856"/>
    <n v="-3"/>
    <x v="0"/>
    <n v="15652"/>
    <n v="7450"/>
    <m/>
    <x v="0"/>
    <n v="41"/>
    <n v="36104"/>
    <x v="0"/>
    <m/>
    <n v="2.3952"/>
    <n v="4.6905299999999999"/>
    <n v="559.23599999999999"/>
    <n v="0"/>
    <n v="566.32173"/>
    <n v="441.54291999999998"/>
    <n v="122.10549999999999"/>
    <m/>
    <x v="0"/>
    <n v="0.85362000000000005"/>
    <n v="564.50203999999997"/>
    <n v="1.6091720463216269E-3"/>
    <n v="36098"/>
    <n v="-8.3100191130439601E-5"/>
    <n v="4.2293980137403523E-3"/>
    <n v="8.2824475055901532E-3"/>
    <n v="0.98748815448066951"/>
    <n v="0.78218126545654287"/>
    <n v="0.21630656994614228"/>
    <n v="1.5121645973148301E-3"/>
    <x v="0"/>
    <m/>
    <x v="0"/>
    <m/>
    <m/>
    <x v="0"/>
    <m/>
    <x v="0"/>
    <x v="0"/>
    <m/>
    <x v="0"/>
    <x v="0"/>
    <x v="0"/>
    <m/>
    <x v="0"/>
    <x v="0"/>
    <x v="0"/>
    <x v="0"/>
    <x v="0"/>
    <x v="0"/>
    <x v="0"/>
    <x v="0"/>
    <x v="0"/>
    <x v="0"/>
    <x v="0"/>
    <x v="0"/>
    <x v="0"/>
    <m/>
    <x v="0"/>
    <x v="0"/>
    <x v="0"/>
    <x v="0"/>
    <x v="0"/>
    <s v="TESTER"/>
    <m/>
    <x v="0"/>
    <m/>
    <m/>
    <m/>
    <m/>
  </r>
  <r>
    <x v="0"/>
    <s v="T18N R103W S19 fMORRISON"/>
    <n v="49124683"/>
    <x v="0"/>
    <x v="0"/>
    <x v="57"/>
    <m/>
    <s v="19"/>
    <s v=" 18"/>
    <s v=" 103"/>
    <n v="41.52243"/>
    <n v="-109.07741"/>
    <s v="4903720401"/>
    <s v="CHAMPLIN 162; AMOCO 1"/>
    <x v="0"/>
    <s v="MORRISON"/>
    <n v="419"/>
    <m/>
    <n v="10"/>
    <x v="3"/>
    <n v="2751"/>
    <n v="2761"/>
    <m/>
    <m/>
    <x v="0"/>
    <d v="1973-02-01T00:00:00"/>
    <n v="8.6000003814697266"/>
    <x v="0"/>
    <n v="39"/>
    <n v="24"/>
    <n v="4667"/>
    <n v="53"/>
    <x v="0"/>
    <n v="3650"/>
    <n v="5771"/>
    <m/>
    <x v="0"/>
    <n v="132"/>
    <n v="11647"/>
    <x v="0"/>
    <s v="CHEM LAB"/>
    <n v="1.9460999999999999"/>
    <n v="1.97496"/>
    <n v="203.0145"/>
    <n v="1.3557399999999999"/>
    <n v="208.29130000000001"/>
    <n v="102.9665"/>
    <n v="94.58668999999999"/>
    <m/>
    <x v="0"/>
    <n v="2.74824"/>
    <n v="200.30142999999998"/>
    <n v="1.9554606368057566E-2"/>
    <n v="14333"/>
    <n v="0.10338722093918398"/>
    <n v="9.343165076985932E-3"/>
    <n v="9.4817210320354232E-3"/>
    <n v="0.98117511389097856"/>
    <n v="0.51405773788035369"/>
    <n v="0.47222174100304726"/>
    <n v="1.3720521116599119E-2"/>
    <x v="0"/>
    <m/>
    <x v="0"/>
    <m/>
    <m/>
    <x v="0"/>
    <m/>
    <x v="0"/>
    <x v="0"/>
    <m/>
    <x v="0"/>
    <x v="0"/>
    <x v="0"/>
    <m/>
    <x v="0"/>
    <x v="0"/>
    <x v="0"/>
    <x v="0"/>
    <x v="0"/>
    <x v="0"/>
    <x v="0"/>
    <x v="0"/>
    <x v="0"/>
    <x v="0"/>
    <x v="0"/>
    <x v="0"/>
    <x v="0"/>
    <m/>
    <x v="0"/>
    <x v="0"/>
    <x v="0"/>
    <x v="0"/>
    <x v="0"/>
    <s v="DST NO 4 TOP"/>
    <m/>
    <x v="0"/>
    <m/>
    <m/>
    <m/>
    <m/>
  </r>
  <r>
    <x v="0"/>
    <s v="T18N R103W S19 fMORRISON"/>
    <n v="49124280"/>
    <x v="0"/>
    <x v="0"/>
    <x v="57"/>
    <m/>
    <s v="19"/>
    <s v=" 18"/>
    <s v=" 103"/>
    <n v="41.52243"/>
    <n v="-109.07741"/>
    <s v="4903720401"/>
    <s v="CHAMPLIN 162 AMOCO 1"/>
    <x v="0"/>
    <s v="MORRISON"/>
    <m/>
    <n v="419"/>
    <n v="31"/>
    <x v="0"/>
    <n v="2301"/>
    <n v="2332"/>
    <m/>
    <m/>
    <x v="0"/>
    <d v="1973-02-01T00:00:00"/>
    <n v="8.6000003814697266"/>
    <x v="0"/>
    <n v="39"/>
    <n v="30"/>
    <n v="2324"/>
    <n v="24"/>
    <x v="0"/>
    <n v="2260"/>
    <n v="1379"/>
    <m/>
    <x v="0"/>
    <n v="625"/>
    <n v="6185"/>
    <x v="0"/>
    <s v="CHEM LAB"/>
    <n v="1.9460999999999999"/>
    <n v="2.4687000000000001"/>
    <n v="101.09399999999999"/>
    <n v="0.61392000000000002"/>
    <n v="106.12271999999999"/>
    <n v="63.754599999999996"/>
    <n v="22.601809999999997"/>
    <m/>
    <x v="0"/>
    <n v="13.012499999999999"/>
    <n v="99.36891"/>
    <n v="3.2866594128432326E-2"/>
    <n v="6678"/>
    <n v="3.8326984373785275E-2"/>
    <n v="1.8338203167050374E-2"/>
    <n v="2.3262690590667112E-2"/>
    <n v="0.95839910624228253"/>
    <n v="0.64159504215151397"/>
    <n v="0.22745353652364705"/>
    <n v="0.13095142132483895"/>
    <x v="0"/>
    <m/>
    <x v="0"/>
    <m/>
    <m/>
    <x v="0"/>
    <m/>
    <x v="0"/>
    <x v="0"/>
    <m/>
    <x v="0"/>
    <x v="0"/>
    <x v="0"/>
    <m/>
    <x v="0"/>
    <x v="0"/>
    <x v="0"/>
    <x v="0"/>
    <x v="0"/>
    <x v="0"/>
    <x v="0"/>
    <x v="0"/>
    <x v="0"/>
    <x v="0"/>
    <x v="0"/>
    <x v="0"/>
    <x v="0"/>
    <m/>
    <x v="0"/>
    <x v="0"/>
    <x v="0"/>
    <x v="0"/>
    <x v="0"/>
    <s v="DST NO 3"/>
    <m/>
    <x v="0"/>
    <m/>
    <m/>
    <m/>
    <m/>
  </r>
  <r>
    <x v="0"/>
    <s v="T18N R103W S18 fWEBER"/>
    <n v="49018244"/>
    <x v="0"/>
    <x v="0"/>
    <x v="57"/>
    <m/>
    <s v="18"/>
    <s v=" 18"/>
    <s v=" 103"/>
    <n v="41.544989999999999"/>
    <n v="-109.07796"/>
    <s v="4903705395"/>
    <s v="1 GH MOSEY"/>
    <x v="0"/>
    <s v="WEBER"/>
    <n v="161"/>
    <m/>
    <m/>
    <x v="0"/>
    <n v="5485"/>
    <m/>
    <m/>
    <m/>
    <x v="0"/>
    <d v="1946-12-09T00:00:00"/>
    <m/>
    <x v="2"/>
    <n v="289"/>
    <n v="186"/>
    <n v="5612"/>
    <n v="-3"/>
    <x v="0"/>
    <n v="6831"/>
    <n v="3050"/>
    <m/>
    <x v="0"/>
    <n v="1499"/>
    <n v="15918"/>
    <x v="0"/>
    <m/>
    <n v="14.421099999999999"/>
    <n v="15.30594"/>
    <n v="244.12199999999999"/>
    <n v="0"/>
    <n v="273.84904"/>
    <n v="192.70250999999999"/>
    <n v="49.989499999999992"/>
    <m/>
    <x v="0"/>
    <n v="31.209180000000003"/>
    <n v="273.90118999999999"/>
    <n v="-9.5207627753955058E-5"/>
    <n v="17461"/>
    <n v="4.6226669462835913E-2"/>
    <n v="5.2660765215755363E-2"/>
    <n v="5.5891888465265389E-2"/>
    <n v="0.89144734631897915"/>
    <n v="0.70354754574085643"/>
    <n v="0.18250924722159839"/>
    <n v="0.11394320703754519"/>
    <x v="0"/>
    <m/>
    <x v="0"/>
    <m/>
    <m/>
    <x v="0"/>
    <m/>
    <x v="0"/>
    <x v="0"/>
    <m/>
    <x v="0"/>
    <x v="0"/>
    <x v="0"/>
    <m/>
    <x v="0"/>
    <x v="0"/>
    <x v="0"/>
    <x v="0"/>
    <x v="0"/>
    <x v="0"/>
    <x v="0"/>
    <x v="0"/>
    <x v="0"/>
    <x v="0"/>
    <x v="0"/>
    <x v="0"/>
    <x v="0"/>
    <m/>
    <x v="0"/>
    <x v="0"/>
    <x v="0"/>
    <x v="0"/>
    <x v="0"/>
    <s v="HALLIBURTON DRILL STEM TEST"/>
    <m/>
    <x v="0"/>
    <m/>
    <m/>
    <m/>
    <m/>
  </r>
  <r>
    <x v="0"/>
    <s v="T18N R103W S18 fSUNDANCE"/>
    <n v="49008846"/>
    <x v="0"/>
    <x v="0"/>
    <x v="57"/>
    <m/>
    <s v="18"/>
    <s v=" 18"/>
    <s v=" 103"/>
    <n v="41.536960000000001"/>
    <n v="-109.06119"/>
    <s v="4903705377"/>
    <s v="AGNES FAY 1"/>
    <x v="0"/>
    <s v="SUNDANCE"/>
    <m/>
    <n v="98"/>
    <n v="115"/>
    <x v="0"/>
    <n v="3120"/>
    <n v="3235"/>
    <m/>
    <m/>
    <x v="0"/>
    <d v="1946-10-21T00:00:00"/>
    <n v="7.5"/>
    <x v="2"/>
    <n v="51"/>
    <n v="32"/>
    <n v="3630"/>
    <n v="-3"/>
    <x v="0"/>
    <n v="5544"/>
    <n v="405"/>
    <m/>
    <x v="0"/>
    <n v="10"/>
    <n v="9469"/>
    <x v="0"/>
    <m/>
    <n v="2.5449000000000002"/>
    <n v="2.6332800000000001"/>
    <n v="157.905"/>
    <n v="0"/>
    <n v="163.08318"/>
    <n v="156.39624000000001"/>
    <n v="6.6379499999999991"/>
    <m/>
    <x v="0"/>
    <n v="0.20820000000000002"/>
    <n v="163.24239"/>
    <n v="-4.878869896710872E-4"/>
    <n v="9666"/>
    <n v="1.029527044682519E-2"/>
    <n v="1.5604920139526347E-2"/>
    <n v="1.6146852176907516E-2"/>
    <n v="0.96824822768356611"/>
    <n v="0.9580614447019552"/>
    <n v="4.0663151280742701E-2"/>
    <n v="1.2754040173021237E-3"/>
    <x v="0"/>
    <m/>
    <x v="0"/>
    <m/>
    <m/>
    <x v="0"/>
    <m/>
    <x v="0"/>
    <x v="0"/>
    <m/>
    <x v="0"/>
    <x v="0"/>
    <x v="0"/>
    <m/>
    <x v="0"/>
    <x v="0"/>
    <x v="0"/>
    <x v="0"/>
    <x v="0"/>
    <x v="0"/>
    <x v="0"/>
    <x v="0"/>
    <x v="0"/>
    <x v="0"/>
    <x v="0"/>
    <x v="0"/>
    <x v="0"/>
    <m/>
    <x v="0"/>
    <x v="0"/>
    <x v="0"/>
    <x v="0"/>
    <x v="0"/>
    <s v="DST"/>
    <m/>
    <x v="0"/>
    <m/>
    <m/>
    <m/>
    <m/>
  </r>
  <r>
    <x v="0"/>
    <s v="T18N R103W S18 fPHOSPHORIA"/>
    <n v="49018241"/>
    <x v="0"/>
    <x v="0"/>
    <x v="57"/>
    <m/>
    <s v="18"/>
    <s v=" 18"/>
    <s v=" 103"/>
    <n v="41.544989999999999"/>
    <n v="-109.07796"/>
    <s v="4903705395"/>
    <s v="1 GH MOSEY"/>
    <x v="0"/>
    <s v="PHOSPHORIA"/>
    <m/>
    <n v="161"/>
    <n v="54"/>
    <x v="0"/>
    <n v="5270"/>
    <n v="5324"/>
    <m/>
    <m/>
    <x v="0"/>
    <d v="1946-12-01T00:00:00"/>
    <m/>
    <x v="2"/>
    <n v="194"/>
    <n v="87"/>
    <n v="3940"/>
    <n v="-3"/>
    <x v="0"/>
    <n v="1782"/>
    <n v="2750"/>
    <m/>
    <x v="0"/>
    <n v="4467"/>
    <n v="13220"/>
    <x v="0"/>
    <m/>
    <n v="9.6806000000000001"/>
    <n v="7.15923"/>
    <n v="171.39"/>
    <n v="0"/>
    <n v="188.22982999999999"/>
    <n v="50.270219999999995"/>
    <n v="45.072499999999998"/>
    <m/>
    <x v="0"/>
    <n v="93.002940000000009"/>
    <n v="188.34566000000001"/>
    <n v="-3.0758772962100311E-4"/>
    <n v="13214"/>
    <n v="-2.2698040402511916E-4"/>
    <n v="5.1429680407191571E-2"/>
    <n v="3.8034513445610617E-2"/>
    <n v="0.91053580614719776"/>
    <n v="0.26690405289933411"/>
    <n v="0.23930734586610594"/>
    <n v="0.49378860123455992"/>
    <x v="0"/>
    <m/>
    <x v="0"/>
    <m/>
    <m/>
    <x v="0"/>
    <m/>
    <x v="0"/>
    <x v="0"/>
    <m/>
    <x v="0"/>
    <x v="0"/>
    <x v="0"/>
    <m/>
    <x v="0"/>
    <x v="0"/>
    <x v="0"/>
    <x v="0"/>
    <x v="0"/>
    <x v="0"/>
    <x v="0"/>
    <x v="0"/>
    <x v="0"/>
    <x v="0"/>
    <x v="0"/>
    <x v="0"/>
    <x v="0"/>
    <m/>
    <x v="0"/>
    <x v="0"/>
    <x v="0"/>
    <x v="0"/>
    <x v="0"/>
    <s v="DST"/>
    <m/>
    <x v="0"/>
    <m/>
    <m/>
    <m/>
    <m/>
  </r>
  <r>
    <x v="0"/>
    <s v="T18N R103W S18 fPHOSPHORIA"/>
    <n v="49004885"/>
    <x v="0"/>
    <x v="0"/>
    <x v="57"/>
    <m/>
    <s v="18"/>
    <s v=" 18"/>
    <s v=" 103"/>
    <n v="41.536960000000001"/>
    <n v="-109.06119"/>
    <s v="4903705377"/>
    <s v="AGNES FAY 1"/>
    <x v="0"/>
    <s v="PHOSPHORIA"/>
    <n v="1867"/>
    <m/>
    <n v="28"/>
    <x v="0"/>
    <n v="5217"/>
    <n v="5245"/>
    <m/>
    <m/>
    <x v="0"/>
    <m/>
    <m/>
    <x v="0"/>
    <n v="29"/>
    <n v="88"/>
    <n v="5634"/>
    <n v="-3"/>
    <x v="0"/>
    <n v="3465"/>
    <n v="3700"/>
    <m/>
    <x v="0"/>
    <n v="4395"/>
    <n v="15552"/>
    <x v="0"/>
    <m/>
    <n v="1.4471000000000001"/>
    <n v="7.2415200000000004"/>
    <n v="245.07899999999998"/>
    <n v="0"/>
    <n v="253.76761999999997"/>
    <n v="97.747649999999993"/>
    <n v="60.642999999999994"/>
    <m/>
    <x v="0"/>
    <n v="91.503900000000002"/>
    <n v="249.89454999999998"/>
    <n v="7.6898171645489767E-3"/>
    <n v="17305"/>
    <n v="5.3352405880025565E-2"/>
    <n v="5.7024611729423963E-3"/>
    <n v="2.8536028355390659E-2"/>
    <n v="0.96576151047166703"/>
    <n v="0.39115558942762058"/>
    <n v="0.24267436004506701"/>
    <n v="0.36617005052731244"/>
    <x v="0"/>
    <m/>
    <x v="0"/>
    <m/>
    <m/>
    <x v="0"/>
    <m/>
    <x v="0"/>
    <x v="0"/>
    <m/>
    <x v="0"/>
    <x v="0"/>
    <x v="0"/>
    <m/>
    <x v="0"/>
    <x v="0"/>
    <x v="0"/>
    <x v="0"/>
    <x v="0"/>
    <x v="0"/>
    <x v="0"/>
    <x v="0"/>
    <x v="0"/>
    <x v="0"/>
    <x v="0"/>
    <x v="0"/>
    <x v="0"/>
    <m/>
    <x v="0"/>
    <x v="0"/>
    <x v="0"/>
    <x v="0"/>
    <x v="0"/>
    <s v="DST"/>
    <m/>
    <x v="0"/>
    <m/>
    <m/>
    <m/>
    <m/>
  </r>
  <r>
    <x v="0"/>
    <s v="T18N R103W S18 fNUGGET"/>
    <n v="49004883"/>
    <x v="0"/>
    <x v="0"/>
    <x v="57"/>
    <m/>
    <s v="18"/>
    <s v=" 18"/>
    <s v=" 103"/>
    <n v="41.536960000000001"/>
    <n v="-109.06119"/>
    <s v="4903705377"/>
    <s v="AGNES FAY 1"/>
    <x v="0"/>
    <s v="NUGGET"/>
    <n v="98"/>
    <n v="1867"/>
    <n v="17"/>
    <x v="0"/>
    <n v="3333"/>
    <n v="3350"/>
    <m/>
    <m/>
    <x v="0"/>
    <m/>
    <m/>
    <x v="0"/>
    <n v="20"/>
    <n v="38"/>
    <n v="3899"/>
    <n v="-3"/>
    <x v="0"/>
    <n v="3267"/>
    <n v="4900"/>
    <m/>
    <x v="0"/>
    <n v="60"/>
    <n v="9677"/>
    <x v="0"/>
    <m/>
    <n v="0.998"/>
    <n v="3.1270199999999999"/>
    <n v="169.60649999999998"/>
    <n v="0"/>
    <n v="173.73151999999999"/>
    <n v="92.16207"/>
    <n v="80.310999999999993"/>
    <m/>
    <x v="0"/>
    <n v="1.2492000000000001"/>
    <n v="173.72227000000001"/>
    <n v="2.6622245219947718E-5"/>
    <n v="12178"/>
    <n v="0.11443605582246626"/>
    <n v="5.7444958750145058E-3"/>
    <n v="1.7999151794677214E-2"/>
    <n v="0.97625635233030827"/>
    <n v="0.53051384833965154"/>
    <n v="0.46229536374351998"/>
    <n v="7.190787916828395E-3"/>
    <x v="0"/>
    <m/>
    <x v="0"/>
    <m/>
    <m/>
    <x v="0"/>
    <m/>
    <x v="0"/>
    <x v="0"/>
    <m/>
    <x v="0"/>
    <x v="0"/>
    <x v="0"/>
    <m/>
    <x v="0"/>
    <x v="0"/>
    <x v="0"/>
    <x v="0"/>
    <x v="0"/>
    <x v="0"/>
    <x v="0"/>
    <x v="0"/>
    <x v="0"/>
    <x v="0"/>
    <x v="0"/>
    <x v="0"/>
    <x v="0"/>
    <m/>
    <x v="0"/>
    <x v="0"/>
    <x v="0"/>
    <x v="0"/>
    <x v="0"/>
    <s v="DST"/>
    <m/>
    <x v="0"/>
    <m/>
    <m/>
    <m/>
    <m/>
  </r>
  <r>
    <x v="0"/>
    <s v="T18N R103W S18 fFRONTIER"/>
    <n v="49007584"/>
    <x v="0"/>
    <x v="0"/>
    <x v="57"/>
    <m/>
    <s v="18"/>
    <s v=" 18"/>
    <s v=" 103"/>
    <n v="41.544989999999999"/>
    <n v="-109.07796"/>
    <s v="4903705395"/>
    <s v="1 GH MOSEY"/>
    <x v="0"/>
    <s v="FRONTIER"/>
    <m/>
    <m/>
    <n v="0"/>
    <x v="1"/>
    <m/>
    <m/>
    <m/>
    <m/>
    <x v="1"/>
    <d v="1970-03-27T00:00:00"/>
    <n v="7.5999999046325684"/>
    <x v="0"/>
    <n v="210"/>
    <n v="220"/>
    <n v="19858"/>
    <n v="11"/>
    <x v="0"/>
    <n v="30300"/>
    <n v="2330"/>
    <m/>
    <x v="0"/>
    <n v="-1"/>
    <n v="51746"/>
    <x v="0"/>
    <m/>
    <n v="10.478999999999999"/>
    <n v="18.1038"/>
    <n v="863.82299999999998"/>
    <n v="0.28137999999999996"/>
    <n v="892.68718000000001"/>
    <n v="854.76299999999992"/>
    <n v="38.188699999999997"/>
    <m/>
    <x v="0"/>
    <n v="0"/>
    <n v="892.95169999999996"/>
    <n v="-1.4813745542992864E-4"/>
    <n v="52925"/>
    <n v="1.1263864871836516E-2"/>
    <n v="1.1738714562922253E-2"/>
    <n v="2.028011649052695E-2"/>
    <n v="0.96798116894655073"/>
    <n v="0.95723318517675704"/>
    <n v="4.276681482324296E-2"/>
    <n v="0"/>
    <x v="0"/>
    <m/>
    <x v="0"/>
    <m/>
    <m/>
    <x v="0"/>
    <m/>
    <x v="0"/>
    <x v="0"/>
    <m/>
    <x v="0"/>
    <x v="0"/>
    <x v="0"/>
    <m/>
    <x v="0"/>
    <x v="0"/>
    <x v="0"/>
    <x v="0"/>
    <x v="0"/>
    <x v="0"/>
    <x v="0"/>
    <x v="0"/>
    <x v="0"/>
    <x v="0"/>
    <x v="0"/>
    <x v="0"/>
    <x v="0"/>
    <m/>
    <x v="0"/>
    <x v="0"/>
    <x v="0"/>
    <x v="0"/>
    <x v="0"/>
    <s v="PRODUCTION (DRIP)"/>
    <m/>
    <x v="0"/>
    <m/>
    <m/>
    <m/>
    <m/>
  </r>
  <r>
    <x v="0"/>
    <s v="T18N R103W S08 fFRONTIER"/>
    <n v="49004881"/>
    <x v="0"/>
    <x v="0"/>
    <x v="57"/>
    <m/>
    <s v="8"/>
    <s v=" 18"/>
    <s v=" 103"/>
    <n v="41.54759"/>
    <n v="-109.05739"/>
    <s v="4903705407"/>
    <s v="C. R. HETZLER NO. 3"/>
    <x v="0"/>
    <s v="FRONTIER"/>
    <m/>
    <n v="280"/>
    <n v="18"/>
    <x v="0"/>
    <n v="2012"/>
    <n v="2030"/>
    <m/>
    <m/>
    <x v="0"/>
    <m/>
    <n v="8.1000003814697266"/>
    <x v="0"/>
    <n v="170"/>
    <n v="93"/>
    <n v="21114"/>
    <n v="-3"/>
    <x v="0"/>
    <n v="30350"/>
    <n v="4750"/>
    <m/>
    <x v="0"/>
    <n v="37"/>
    <n v="54100"/>
    <x v="0"/>
    <m/>
    <n v="8.4830000000000005"/>
    <n v="7.6529699999999998"/>
    <n v="918.45899999999995"/>
    <n v="0"/>
    <n v="934.59496999999999"/>
    <n v="856.17349999999999"/>
    <n v="77.852500000000006"/>
    <m/>
    <x v="0"/>
    <n v="0.77034000000000002"/>
    <n v="934.79633999999999"/>
    <n v="-1.0771955498177488E-4"/>
    <n v="56508"/>
    <n v="2.1770577173441344E-2"/>
    <n v="9.0766591649856631E-3"/>
    <n v="8.188541823630829E-3"/>
    <n v="0.9827347990113835"/>
    <n v="0.91589308105335543"/>
    <n v="8.3282846400532545E-2"/>
    <n v="8.240725461120227E-4"/>
    <x v="0"/>
    <m/>
    <x v="0"/>
    <m/>
    <m/>
    <x v="0"/>
    <m/>
    <x v="0"/>
    <x v="0"/>
    <m/>
    <x v="0"/>
    <x v="0"/>
    <x v="0"/>
    <m/>
    <x v="0"/>
    <x v="0"/>
    <x v="0"/>
    <x v="0"/>
    <x v="0"/>
    <x v="0"/>
    <x v="0"/>
    <x v="0"/>
    <x v="0"/>
    <x v="0"/>
    <x v="0"/>
    <x v="0"/>
    <x v="0"/>
    <m/>
    <x v="0"/>
    <x v="0"/>
    <x v="0"/>
    <x v="0"/>
    <x v="0"/>
    <s v="DST"/>
    <m/>
    <x v="0"/>
    <m/>
    <m/>
    <m/>
    <m/>
  </r>
  <r>
    <x v="0"/>
    <s v="T18N R103W S08 fCLOVERLY"/>
    <n v="49008851"/>
    <x v="0"/>
    <x v="0"/>
    <x v="57"/>
    <m/>
    <s v="8"/>
    <s v=" 18"/>
    <s v=" 103"/>
    <n v="41.54759"/>
    <n v="-109.05739"/>
    <s v="4903705407"/>
    <s v="C. R. HETZLER NO. 3"/>
    <x v="0"/>
    <s v="CLOVERLY"/>
    <n v="20"/>
    <m/>
    <n v="20"/>
    <x v="4"/>
    <n v="2370"/>
    <n v="2390"/>
    <m/>
    <m/>
    <x v="0"/>
    <d v="1947-10-28T00:00:00"/>
    <n v="7.6999998092651367"/>
    <x v="2"/>
    <n v="47"/>
    <n v="72"/>
    <n v="5357"/>
    <n v="-3"/>
    <x v="0"/>
    <n v="4627"/>
    <n v="5900"/>
    <m/>
    <x v="0"/>
    <n v="205"/>
    <n v="13506"/>
    <x v="0"/>
    <m/>
    <n v="2.3452999999999999"/>
    <n v="5.9248799999999999"/>
    <n v="233.02949999999998"/>
    <n v="0"/>
    <n v="241.29968"/>
    <n v="130.52767"/>
    <n v="96.700999999999993"/>
    <m/>
    <x v="0"/>
    <n v="4.2681000000000004"/>
    <n v="231.49677"/>
    <n v="2.0733890874180629E-2"/>
    <n v="16202"/>
    <n v="9.0749966339033261E-2"/>
    <n v="9.7194492756890512E-3"/>
    <n v="2.4554031733485929E-2"/>
    <n v="0.96572651899082496"/>
    <n v="0.56384229464627089"/>
    <n v="0.4177207310495088"/>
    <n v="1.8436974304220317E-2"/>
    <x v="0"/>
    <m/>
    <x v="0"/>
    <m/>
    <m/>
    <x v="0"/>
    <m/>
    <x v="0"/>
    <x v="0"/>
    <m/>
    <x v="0"/>
    <x v="0"/>
    <x v="0"/>
    <m/>
    <x v="0"/>
    <x v="0"/>
    <x v="0"/>
    <x v="0"/>
    <x v="0"/>
    <x v="0"/>
    <x v="0"/>
    <x v="0"/>
    <x v="0"/>
    <x v="0"/>
    <x v="0"/>
    <x v="0"/>
    <x v="0"/>
    <m/>
    <x v="0"/>
    <x v="0"/>
    <x v="0"/>
    <x v="0"/>
    <x v="0"/>
    <s v="DST #11"/>
    <m/>
    <x v="0"/>
    <m/>
    <m/>
    <m/>
    <m/>
  </r>
  <r>
    <x v="0"/>
    <s v="T18N R103W S06 fWEBER"/>
    <n v="49018168"/>
    <x v="0"/>
    <x v="0"/>
    <x v="57"/>
    <m/>
    <s v="6"/>
    <s v=" 18"/>
    <s v=" 103"/>
    <n v="41.561259999999997"/>
    <n v="-109.0611"/>
    <s v="4903705440"/>
    <s v="HETZLER 2"/>
    <x v="0"/>
    <s v="WEBER"/>
    <n v="45"/>
    <m/>
    <n v="20"/>
    <x v="0"/>
    <n v="5515"/>
    <n v="5535"/>
    <m/>
    <m/>
    <x v="0"/>
    <d v="1946-06-11T00:00:00"/>
    <m/>
    <x v="0"/>
    <n v="812"/>
    <n v="286"/>
    <n v="11159"/>
    <n v="-3"/>
    <x v="0"/>
    <n v="16434"/>
    <n v="2500"/>
    <m/>
    <x v="0"/>
    <n v="2163"/>
    <n v="33354"/>
    <x v="0"/>
    <m/>
    <n v="40.518799999999999"/>
    <n v="23.534939999999999"/>
    <n v="485.41649999999998"/>
    <n v="0"/>
    <n v="549.47023999999999"/>
    <n v="463.60314"/>
    <n v="40.975000000000001"/>
    <m/>
    <x v="0"/>
    <n v="45.033660000000005"/>
    <n v="549.61180000000002"/>
    <n v="-1.2879839252038616E-4"/>
    <n v="33348"/>
    <n v="-8.9952325267608172E-5"/>
    <n v="7.3741573337984603E-2"/>
    <n v="4.283205583618141E-2"/>
    <n v="0.88342637082583397"/>
    <n v="0.84351016481087193"/>
    <n v="7.4552620595118219E-2"/>
    <n v="8.1937214594009808E-2"/>
    <x v="0"/>
    <m/>
    <x v="0"/>
    <m/>
    <m/>
    <x v="0"/>
    <m/>
    <x v="0"/>
    <x v="0"/>
    <m/>
    <x v="0"/>
    <x v="0"/>
    <x v="0"/>
    <m/>
    <x v="0"/>
    <x v="0"/>
    <x v="0"/>
    <x v="0"/>
    <x v="0"/>
    <x v="0"/>
    <x v="0"/>
    <x v="0"/>
    <x v="0"/>
    <x v="0"/>
    <x v="0"/>
    <x v="0"/>
    <x v="0"/>
    <m/>
    <x v="0"/>
    <x v="0"/>
    <x v="0"/>
    <x v="0"/>
    <x v="0"/>
    <s v="D.S.T."/>
    <m/>
    <x v="0"/>
    <m/>
    <m/>
    <m/>
    <m/>
  </r>
  <r>
    <x v="0"/>
    <s v="T18N R103W S06 fPHOSPHORIA"/>
    <n v="49004876"/>
    <x v="0"/>
    <x v="0"/>
    <x v="57"/>
    <m/>
    <s v="6"/>
    <s v=" 18"/>
    <s v=" 103"/>
    <n v="41.561259999999997"/>
    <n v="-109.0611"/>
    <s v="4903705440"/>
    <s v="HETZLER 2"/>
    <x v="0"/>
    <s v="PHOSPHORIA"/>
    <n v="5229"/>
    <n v="45"/>
    <n v="241"/>
    <x v="0"/>
    <n v="5229"/>
    <n v="5470"/>
    <m/>
    <m/>
    <x v="0"/>
    <m/>
    <m/>
    <x v="0"/>
    <n v="386"/>
    <n v="71"/>
    <n v="1555"/>
    <n v="-3"/>
    <x v="0"/>
    <n v="188"/>
    <n v="3050"/>
    <m/>
    <x v="0"/>
    <n v="1795"/>
    <n v="5500"/>
    <x v="0"/>
    <m/>
    <n v="19.261399999999998"/>
    <n v="5.8425900000000004"/>
    <n v="67.642499999999998"/>
    <n v="0"/>
    <n v="92.746489999999994"/>
    <n v="5.3034799999999995"/>
    <n v="49.989499999999992"/>
    <m/>
    <x v="0"/>
    <n v="37.371900000000004"/>
    <n v="92.664879999999997"/>
    <n v="4.40156393860839E-4"/>
    <n v="7039"/>
    <n v="0.12273706037164048"/>
    <n v="0.20767794015708843"/>
    <n v="6.2995268068904819E-2"/>
    <n v="0.72932679177400683"/>
    <n v="5.7232902044442292E-2"/>
    <n v="0.53946543717533546"/>
    <n v="0.40330166078022228"/>
    <x v="0"/>
    <m/>
    <x v="0"/>
    <m/>
    <m/>
    <x v="0"/>
    <m/>
    <x v="0"/>
    <x v="0"/>
    <m/>
    <x v="0"/>
    <x v="0"/>
    <x v="0"/>
    <m/>
    <x v="0"/>
    <x v="0"/>
    <x v="0"/>
    <x v="0"/>
    <x v="0"/>
    <x v="0"/>
    <x v="0"/>
    <x v="0"/>
    <x v="0"/>
    <x v="0"/>
    <x v="0"/>
    <x v="0"/>
    <x v="0"/>
    <m/>
    <x v="0"/>
    <x v="0"/>
    <x v="0"/>
    <x v="0"/>
    <x v="0"/>
    <s v="DST"/>
    <m/>
    <x v="0"/>
    <m/>
    <m/>
    <m/>
    <m/>
  </r>
  <r>
    <x v="0"/>
    <s v="T18N R103W S06 fNUGGET"/>
    <n v="49004874"/>
    <x v="0"/>
    <x v="0"/>
    <x v="57"/>
    <m/>
    <s v="6"/>
    <s v=" 18"/>
    <s v=" 103"/>
    <n v="41.561259999999997"/>
    <n v="-109.0611"/>
    <s v="4903705440"/>
    <s v="HETZLER 2"/>
    <x v="0"/>
    <s v="NUGGET"/>
    <n v="1570"/>
    <n v="5229"/>
    <m/>
    <x v="0"/>
    <n v="3542"/>
    <m/>
    <m/>
    <m/>
    <x v="0"/>
    <m/>
    <m/>
    <x v="0"/>
    <n v="110"/>
    <n v="39"/>
    <n v="3459"/>
    <n v="-3"/>
    <x v="0"/>
    <n v="3429"/>
    <n v="3800"/>
    <m/>
    <x v="0"/>
    <n v="9"/>
    <n v="8916"/>
    <x v="0"/>
    <m/>
    <n v="5.4889999999999999"/>
    <n v="3.2093099999999999"/>
    <n v="150.4665"/>
    <n v="0"/>
    <n v="159.16480999999999"/>
    <n v="96.732089999999999"/>
    <n v="62.281999999999996"/>
    <m/>
    <x v="0"/>
    <n v="0.18738000000000002"/>
    <n v="159.20147"/>
    <n v="-1.1515038590145888E-4"/>
    <n v="10840"/>
    <n v="9.738813525005062E-2"/>
    <n v="3.448626615393189E-2"/>
    <n v="2.0163439393418685E-2"/>
    <n v="0.94535029445264951"/>
    <n v="0.60760802020232607"/>
    <n v="0.3912149806154428"/>
    <n v="1.1769991822311691E-3"/>
    <x v="0"/>
    <m/>
    <x v="0"/>
    <m/>
    <m/>
    <x v="0"/>
    <m/>
    <x v="0"/>
    <x v="0"/>
    <m/>
    <x v="0"/>
    <x v="0"/>
    <x v="0"/>
    <m/>
    <x v="0"/>
    <x v="0"/>
    <x v="0"/>
    <x v="0"/>
    <x v="0"/>
    <x v="0"/>
    <x v="0"/>
    <x v="0"/>
    <x v="0"/>
    <x v="0"/>
    <x v="0"/>
    <x v="0"/>
    <x v="0"/>
    <m/>
    <x v="0"/>
    <x v="0"/>
    <x v="0"/>
    <x v="0"/>
    <x v="0"/>
    <s v="DST"/>
    <m/>
    <x v="0"/>
    <m/>
    <m/>
    <m/>
    <m/>
  </r>
  <r>
    <x v="0"/>
    <s v="T18N R103W S06 fFRONTIER"/>
    <n v="49124257"/>
    <x v="0"/>
    <x v="0"/>
    <x v="57"/>
    <m/>
    <s v="6"/>
    <s v=" 18"/>
    <s v=" 103"/>
    <n v="41.57159"/>
    <n v="-109.07518"/>
    <s v="4903720423"/>
    <s v="C R HETZLER NO 6"/>
    <x v="12"/>
    <s v="FRONTIER"/>
    <n v="31"/>
    <m/>
    <n v="16"/>
    <x v="0"/>
    <n v="2349"/>
    <n v="2365"/>
    <m/>
    <m/>
    <x v="0"/>
    <d v="1973-03-20T00:00:00"/>
    <n v="7.5"/>
    <x v="0"/>
    <n v="392"/>
    <n v="344"/>
    <n v="20531"/>
    <n v="85"/>
    <x v="0"/>
    <n v="32000"/>
    <n v="2477"/>
    <m/>
    <x v="0"/>
    <n v="4"/>
    <n v="54576"/>
    <x v="0"/>
    <s v="CHEM LAB"/>
    <n v="19.5608"/>
    <n v="28.307760000000002"/>
    <n v="893.09849999999994"/>
    <n v="2.1742999999999997"/>
    <n v="943.14135999999996"/>
    <n v="902.72"/>
    <n v="40.598029999999994"/>
    <m/>
    <x v="0"/>
    <n v="8.3280000000000007E-2"/>
    <n v="943.40130999999985"/>
    <n v="-1.3779174154586696E-4"/>
    <n v="55830"/>
    <n v="1.1358078365306234E-2"/>
    <n v="2.0740051099020832E-2"/>
    <n v="3.0014334224511163E-2"/>
    <n v="0.94924561467646795"/>
    <n v="0.95687804376697339"/>
    <n v="4.3033679908712444E-2"/>
    <n v="8.8276324314198821E-5"/>
    <x v="0"/>
    <m/>
    <x v="0"/>
    <m/>
    <m/>
    <x v="0"/>
    <m/>
    <x v="0"/>
    <x v="0"/>
    <m/>
    <x v="0"/>
    <x v="0"/>
    <x v="0"/>
    <m/>
    <x v="0"/>
    <x v="0"/>
    <x v="0"/>
    <x v="0"/>
    <x v="0"/>
    <x v="0"/>
    <x v="0"/>
    <x v="0"/>
    <x v="0"/>
    <x v="0"/>
    <x v="0"/>
    <x v="0"/>
    <x v="0"/>
    <m/>
    <x v="0"/>
    <x v="0"/>
    <x v="0"/>
    <x v="0"/>
    <x v="0"/>
    <s v="DST NO 2"/>
    <m/>
    <x v="0"/>
    <m/>
    <m/>
    <m/>
    <m/>
  </r>
  <r>
    <x v="0"/>
    <s v="T18N R103W S06 fFRONTIER"/>
    <n v="49124258"/>
    <x v="0"/>
    <x v="0"/>
    <x v="57"/>
    <m/>
    <s v="6"/>
    <s v=" 18"/>
    <s v=" 103"/>
    <n v="41.57159"/>
    <n v="-109.07518"/>
    <s v="4903720423"/>
    <s v="C R HETZLER NO 6"/>
    <x v="12"/>
    <s v="FRONTIER"/>
    <m/>
    <n v="31"/>
    <n v="17"/>
    <x v="0"/>
    <n v="2301"/>
    <n v="2318"/>
    <m/>
    <m/>
    <x v="0"/>
    <d v="1973-03-20T00:00:00"/>
    <n v="8.1000003814697266"/>
    <x v="0"/>
    <n v="98"/>
    <n v="120"/>
    <n v="15237"/>
    <n v="68"/>
    <x v="0"/>
    <n v="21000"/>
    <n v="5307"/>
    <m/>
    <x v="0"/>
    <n v="4"/>
    <n v="39141"/>
    <x v="0"/>
    <s v="CHEM LAB"/>
    <n v="4.8902000000000001"/>
    <n v="9.8748000000000005"/>
    <n v="662.80949999999996"/>
    <n v="1.7394399999999999"/>
    <n v="679.31393999999989"/>
    <n v="592.41"/>
    <n v="86.981729999999985"/>
    <m/>
    <x v="0"/>
    <n v="8.3280000000000007E-2"/>
    <n v="679.47500999999988"/>
    <n v="-1.1853938023266615E-4"/>
    <n v="41831"/>
    <n v="3.3221360470286024E-2"/>
    <n v="7.1987334751293357E-3"/>
    <n v="1.453643068181407E-2"/>
    <n v="0.97826483584305657"/>
    <n v="0.87186429417028899"/>
    <n v="0.1280131406157233"/>
    <n v="1.2256521398778156E-4"/>
    <x v="0"/>
    <m/>
    <x v="0"/>
    <m/>
    <m/>
    <x v="0"/>
    <m/>
    <x v="0"/>
    <x v="0"/>
    <m/>
    <x v="0"/>
    <x v="0"/>
    <x v="0"/>
    <m/>
    <x v="0"/>
    <x v="0"/>
    <x v="0"/>
    <x v="0"/>
    <x v="0"/>
    <x v="0"/>
    <x v="0"/>
    <x v="0"/>
    <x v="0"/>
    <x v="0"/>
    <x v="0"/>
    <x v="0"/>
    <x v="0"/>
    <m/>
    <x v="0"/>
    <x v="0"/>
    <x v="0"/>
    <x v="0"/>
    <x v="0"/>
    <s v="DST NO 1 SAMPLE CHAMBER"/>
    <m/>
    <x v="0"/>
    <m/>
    <m/>
    <m/>
    <m/>
  </r>
  <r>
    <x v="0"/>
    <s v="T18N R103W S06 fFRONTIER"/>
    <n v="49018166"/>
    <x v="0"/>
    <x v="0"/>
    <x v="57"/>
    <m/>
    <s v="6"/>
    <s v=" 18"/>
    <s v=" 103"/>
    <n v="41.561259999999997"/>
    <n v="-109.0611"/>
    <s v="4903705440"/>
    <s v="HETZLER 2"/>
    <x v="0"/>
    <s v="FRONTIER"/>
    <m/>
    <n v="1570"/>
    <n v="24"/>
    <x v="0"/>
    <n v="1948"/>
    <n v="1972"/>
    <m/>
    <m/>
    <x v="0"/>
    <d v="1946-07-19T00:00:00"/>
    <m/>
    <x v="0"/>
    <n v="397"/>
    <n v="238"/>
    <n v="21889"/>
    <n v="-3"/>
    <x v="0"/>
    <n v="33660"/>
    <n v="2585"/>
    <m/>
    <x v="0"/>
    <n v="-3"/>
    <n v="58769"/>
    <x v="0"/>
    <m/>
    <n v="19.810300000000002"/>
    <n v="19.58502"/>
    <n v="952.17149999999992"/>
    <n v="0"/>
    <n v="991.56681999999989"/>
    <n v="949.54859999999996"/>
    <n v="42.368149999999993"/>
    <m/>
    <x v="0"/>
    <n v="0"/>
    <n v="991.91674999999998"/>
    <n v="-1.7642193023060222E-4"/>
    <n v="58760"/>
    <n v="-7.6576844863820837E-5"/>
    <n v="1.9978784687450516E-2"/>
    <n v="1.9751588702816823E-2"/>
    <n v="0.9602696266097327"/>
    <n v="0.95728658680277345"/>
    <n v="4.2713413197226477E-2"/>
    <n v="0"/>
    <x v="0"/>
    <m/>
    <x v="0"/>
    <m/>
    <m/>
    <x v="0"/>
    <m/>
    <x v="0"/>
    <x v="0"/>
    <m/>
    <x v="0"/>
    <x v="0"/>
    <x v="0"/>
    <m/>
    <x v="0"/>
    <x v="0"/>
    <x v="0"/>
    <x v="0"/>
    <x v="0"/>
    <x v="0"/>
    <x v="0"/>
    <x v="0"/>
    <x v="0"/>
    <x v="0"/>
    <x v="0"/>
    <x v="0"/>
    <x v="0"/>
    <m/>
    <x v="0"/>
    <x v="0"/>
    <x v="0"/>
    <x v="0"/>
    <x v="0"/>
    <s v="D.S.T."/>
    <m/>
    <x v="0"/>
    <m/>
    <m/>
    <m/>
    <m/>
  </r>
  <r>
    <x v="0"/>
    <s v="T18N R102W S12 fSUNDANCE"/>
    <n v="49009109"/>
    <x v="0"/>
    <x v="0"/>
    <x v="100"/>
    <m/>
    <s v="12"/>
    <s v=" 18"/>
    <s v=" 102"/>
    <n v="41.545740000000002"/>
    <n v="-108.85859000000001"/>
    <s v="4903705405"/>
    <s v="GOVERNMENT NO. 1"/>
    <x v="0"/>
    <s v="SUNDANCE"/>
    <m/>
    <n v="71"/>
    <n v="140"/>
    <x v="0"/>
    <n v="6490"/>
    <n v="6630"/>
    <m/>
    <m/>
    <x v="0"/>
    <d v="1956-01-06T00:00:00"/>
    <n v="7.3000001907348633"/>
    <x v="2"/>
    <n v="81"/>
    <n v="23"/>
    <n v="6348"/>
    <n v="-3"/>
    <x v="0"/>
    <n v="7200"/>
    <n v="4220"/>
    <m/>
    <x v="0"/>
    <n v="471"/>
    <n v="16201"/>
    <x v="0"/>
    <m/>
    <n v="4.0419"/>
    <n v="1.8926700000000001"/>
    <n v="276.13799999999998"/>
    <n v="0"/>
    <n v="282.07256999999998"/>
    <n v="203.11199999999999"/>
    <n v="69.16579999999999"/>
    <m/>
    <x v="0"/>
    <n v="9.8062200000000015"/>
    <n v="282.08401999999995"/>
    <n v="-2.0295783480909064E-5"/>
    <n v="18337"/>
    <n v="6.1844924431061439E-2"/>
    <n v="1.4329291217504772E-2"/>
    <n v="6.709869024130918E-3"/>
    <n v="0.97896083975836423"/>
    <n v="0.72004078784753578"/>
    <n v="0.24519573990756371"/>
    <n v="3.4763472244900659E-2"/>
    <x v="0"/>
    <m/>
    <x v="0"/>
    <m/>
    <m/>
    <x v="0"/>
    <m/>
    <x v="0"/>
    <x v="0"/>
    <m/>
    <x v="0"/>
    <x v="0"/>
    <x v="0"/>
    <m/>
    <x v="0"/>
    <x v="0"/>
    <x v="0"/>
    <x v="0"/>
    <x v="0"/>
    <x v="0"/>
    <x v="0"/>
    <x v="0"/>
    <x v="0"/>
    <x v="0"/>
    <x v="0"/>
    <x v="0"/>
    <x v="0"/>
    <m/>
    <x v="0"/>
    <x v="0"/>
    <x v="0"/>
    <x v="0"/>
    <x v="0"/>
    <s v="DST NO. 11"/>
    <m/>
    <x v="0"/>
    <m/>
    <m/>
    <m/>
    <m/>
  </r>
  <r>
    <x v="0"/>
    <s v="T18N R102W S12 fNUGGET"/>
    <n v="49009111"/>
    <x v="0"/>
    <x v="0"/>
    <x v="100"/>
    <m/>
    <s v="12"/>
    <s v=" 18"/>
    <s v=" 102"/>
    <n v="41.545740000000002"/>
    <n v="-108.85859000000001"/>
    <s v="4903705405"/>
    <s v="GOVERNMENT NO. 1"/>
    <x v="0"/>
    <s v="NUGGET"/>
    <n v="71"/>
    <m/>
    <n v="13"/>
    <x v="0"/>
    <n v="6701"/>
    <n v="6714"/>
    <m/>
    <m/>
    <x v="0"/>
    <d v="1956-01-06T00:00:00"/>
    <n v="7.3000001907348633"/>
    <x v="2"/>
    <n v="229"/>
    <n v="27"/>
    <n v="9662"/>
    <n v="-3"/>
    <x v="0"/>
    <n v="10800"/>
    <n v="5620"/>
    <m/>
    <x v="0"/>
    <n v="1790"/>
    <n v="25276"/>
    <x v="0"/>
    <m/>
    <n v="11.427099999999999"/>
    <n v="2.2218300000000002"/>
    <n v="420.29699999999997"/>
    <n v="0"/>
    <n v="433.94592999999998"/>
    <n v="304.66800000000001"/>
    <n v="92.111799999999988"/>
    <m/>
    <x v="0"/>
    <n v="37.267800000000001"/>
    <n v="434.04760000000005"/>
    <n v="-1.1713220949938377E-4"/>
    <n v="28122"/>
    <n v="5.3297876324955994E-2"/>
    <n v="2.6333004206307454E-2"/>
    <n v="5.1200618473366032E-3"/>
    <n v="0.96854693394635594"/>
    <n v="0.70192301489514053"/>
    <n v="0.21221589521517911"/>
    <n v="8.5861089889680289E-2"/>
    <x v="0"/>
    <m/>
    <x v="0"/>
    <m/>
    <m/>
    <x v="0"/>
    <m/>
    <x v="0"/>
    <x v="0"/>
    <m/>
    <x v="0"/>
    <x v="0"/>
    <x v="0"/>
    <m/>
    <x v="0"/>
    <x v="0"/>
    <x v="0"/>
    <x v="0"/>
    <x v="0"/>
    <x v="0"/>
    <x v="0"/>
    <x v="0"/>
    <x v="0"/>
    <x v="0"/>
    <x v="0"/>
    <x v="0"/>
    <x v="0"/>
    <m/>
    <x v="0"/>
    <x v="0"/>
    <x v="0"/>
    <x v="0"/>
    <x v="0"/>
    <s v="DST NO. 12"/>
    <m/>
    <x v="0"/>
    <m/>
    <m/>
    <m/>
    <m/>
  </r>
  <r>
    <x v="0"/>
    <s v="T18N R101W S28 fFRONTIER"/>
    <n v="49008592"/>
    <x v="0"/>
    <x v="0"/>
    <x v="101"/>
    <m/>
    <s v="28"/>
    <s v=" 18"/>
    <s v=" 101"/>
    <n v="41.509720000000002"/>
    <n v="-108.80537"/>
    <s v="4903705354"/>
    <s v="UNIT NO. 1"/>
    <x v="0"/>
    <s v="FRONTIER"/>
    <m/>
    <n v="520"/>
    <n v="24"/>
    <x v="0"/>
    <n v="6842"/>
    <n v="6866"/>
    <m/>
    <m/>
    <x v="0"/>
    <d v="1963-05-28T00:00:00"/>
    <n v="7"/>
    <x v="0"/>
    <n v="1058"/>
    <n v="260"/>
    <n v="22013"/>
    <n v="75"/>
    <x v="0"/>
    <n v="36300"/>
    <n v="854"/>
    <m/>
    <x v="0"/>
    <n v="12"/>
    <n v="60169"/>
    <x v="0"/>
    <m/>
    <n v="52.794199999999996"/>
    <n v="21.395400000000002"/>
    <n v="957.56549999999993"/>
    <n v="1.9184999999999999"/>
    <n v="1033.6735999999999"/>
    <n v="1024.0229999999999"/>
    <n v="13.997059999999999"/>
    <m/>
    <x v="0"/>
    <n v="0.24984000000000001"/>
    <n v="1038.2698999999998"/>
    <n v="-2.21835199656744E-3"/>
    <n v="60569"/>
    <n v="3.3129586377114084E-3"/>
    <n v="5.1074343003439389E-2"/>
    <n v="2.0698410020339113E-2"/>
    <n v="0.92822724697622161"/>
    <n v="0.9862782307374991"/>
    <n v="1.3481138189597909E-2"/>
    <n v="2.406310729031055E-4"/>
    <x v="0"/>
    <m/>
    <x v="0"/>
    <m/>
    <m/>
    <x v="0"/>
    <m/>
    <x v="0"/>
    <x v="0"/>
    <m/>
    <x v="0"/>
    <x v="0"/>
    <x v="0"/>
    <m/>
    <x v="0"/>
    <x v="0"/>
    <x v="0"/>
    <x v="0"/>
    <x v="0"/>
    <x v="0"/>
    <x v="0"/>
    <x v="0"/>
    <x v="0"/>
    <x v="0"/>
    <x v="0"/>
    <x v="0"/>
    <x v="0"/>
    <m/>
    <x v="0"/>
    <x v="0"/>
    <x v="0"/>
    <x v="0"/>
    <x v="0"/>
    <s v="DST NO. 4"/>
    <m/>
    <x v="0"/>
    <m/>
    <m/>
    <m/>
    <m/>
  </r>
  <r>
    <x v="0"/>
    <s v="T18N R101W S28 fCLOVERLY"/>
    <n v="49008591"/>
    <x v="0"/>
    <x v="0"/>
    <x v="101"/>
    <m/>
    <s v="28"/>
    <s v=" 18"/>
    <s v=" 101"/>
    <n v="41.509720000000002"/>
    <n v="-108.80537"/>
    <s v="4903705354"/>
    <s v="UNIT NO. 1"/>
    <x v="0"/>
    <s v="CLOVERLY"/>
    <n v="520"/>
    <m/>
    <n v="126"/>
    <x v="0"/>
    <n v="7386"/>
    <n v="7512"/>
    <m/>
    <m/>
    <x v="0"/>
    <d v="1963-06-04T00:00:00"/>
    <n v="7.0999999046325684"/>
    <x v="0"/>
    <n v="1258"/>
    <n v="294"/>
    <n v="36177"/>
    <n v="75"/>
    <x v="0"/>
    <n v="54000"/>
    <n v="672"/>
    <m/>
    <x v="0"/>
    <n v="6300"/>
    <n v="98451"/>
    <x v="0"/>
    <m/>
    <n v="62.7742"/>
    <n v="24.193260000000002"/>
    <n v="1573.6994999999999"/>
    <n v="1.9184999999999999"/>
    <n v="1662.58546"/>
    <n v="1523.34"/>
    <n v="11.014079999999998"/>
    <m/>
    <x v="0"/>
    <n v="131.166"/>
    <n v="1665.5200799999998"/>
    <n v="-8.8176891169135469E-4"/>
    <n v="98773"/>
    <n v="1.6326613393907435E-3"/>
    <n v="3.7756976414313165E-2"/>
    <n v="1.4551588824793404E-2"/>
    <n v="0.94769143476089335"/>
    <n v="0.91463322375554912"/>
    <n v="6.6129974248043885E-3"/>
    <n v="7.8753778819646542E-2"/>
    <x v="0"/>
    <m/>
    <x v="0"/>
    <m/>
    <m/>
    <x v="0"/>
    <m/>
    <x v="0"/>
    <x v="0"/>
    <m/>
    <x v="0"/>
    <x v="0"/>
    <x v="0"/>
    <m/>
    <x v="0"/>
    <x v="0"/>
    <x v="0"/>
    <x v="0"/>
    <x v="0"/>
    <x v="0"/>
    <x v="0"/>
    <x v="0"/>
    <x v="0"/>
    <x v="0"/>
    <x v="0"/>
    <x v="0"/>
    <x v="0"/>
    <m/>
    <x v="0"/>
    <x v="0"/>
    <x v="0"/>
    <x v="0"/>
    <x v="0"/>
    <s v="DST NO. 6"/>
    <m/>
    <x v="0"/>
    <m/>
    <m/>
    <m/>
    <m/>
  </r>
  <r>
    <x v="1"/>
    <s v="T18N R100W S14 fMESAVERDE/ALMOND"/>
    <n v="4994"/>
    <x v="0"/>
    <x v="0"/>
    <x v="78"/>
    <s v="SE SE"/>
    <n v="14"/>
    <n v="18"/>
    <n v="100"/>
    <n v="41.533410000000003"/>
    <n v="-108.641943"/>
    <s v="4903725546"/>
    <s v="1 GREY FOX"/>
    <x v="0"/>
    <s v="MESAVERDE/ALMOND"/>
    <m/>
    <m/>
    <n v="87"/>
    <x v="0"/>
    <n v="2839"/>
    <n v="2926"/>
    <n v="3301"/>
    <n v="3215"/>
    <x v="2"/>
    <d v="2006-09-12T00:00:00"/>
    <n v="7.96"/>
    <x v="1"/>
    <n v="30"/>
    <n v="16"/>
    <n v="15318"/>
    <n v="0"/>
    <x v="1"/>
    <n v="21600"/>
    <n v="3600"/>
    <n v="0"/>
    <x v="1"/>
    <n v="0"/>
    <n v="40564"/>
    <x v="0"/>
    <s v="INFINITY OIL &amp; GAS OF WYOMING"/>
    <n v="1.4969999999999999"/>
    <n v="1.31664"/>
    <n v="666.33299999999997"/>
    <n v="0"/>
    <n v="669.14663999999993"/>
    <n v="609.33600000000001"/>
    <n v="59.003999999999991"/>
    <n v="0"/>
    <x v="1"/>
    <n v="0"/>
    <n v="668.34"/>
    <n v="6.031013513524906E-4"/>
    <n v="40564"/>
    <n v="0"/>
    <n v="2.2371777881153225E-3"/>
    <n v="1.9676404562085229E-3"/>
    <n v="0.99579518175567616"/>
    <n v="0.91171559385941281"/>
    <n v="8.8284406140587107E-2"/>
    <n v="0"/>
    <x v="1"/>
    <n v="0"/>
    <x v="1"/>
    <n v="0"/>
    <n v="0.17"/>
    <x v="1"/>
    <n v="0"/>
    <x v="1"/>
    <x v="1"/>
    <n v="0"/>
    <x v="1"/>
    <x v="1"/>
    <x v="1"/>
    <n v="0"/>
    <x v="1"/>
    <x v="1"/>
    <x v="1"/>
    <x v="1"/>
    <x v="0"/>
    <x v="0"/>
    <x v="0"/>
    <x v="0"/>
    <x v="0"/>
    <x v="0"/>
    <x v="0"/>
    <x v="0"/>
    <x v="0"/>
    <m/>
    <x v="0"/>
    <x v="0"/>
    <x v="0"/>
    <x v="0"/>
    <x v="0"/>
    <m/>
    <n v="20060912"/>
    <x v="0"/>
    <s v="QUESTAR APPLIED TECHNOLOGY SERVICES ROCK SPRINGS"/>
    <s v="2820"/>
    <s v="2839-2926"/>
    <d v="2006-09-14T00:00:00"/>
  </r>
  <r>
    <x v="1"/>
    <s v="T18N R100W S13 fMESAVERDE/ALMOND"/>
    <n v="4990"/>
    <x v="0"/>
    <x v="0"/>
    <x v="78"/>
    <s v="SW NW"/>
    <n v="13"/>
    <n v="18"/>
    <n v="100"/>
    <n v="41.533017000000001"/>
    <n v="-108.633531"/>
    <s v="4903725149"/>
    <s v="13-4R"/>
    <x v="0"/>
    <s v="MESAVERDE/ALMOND"/>
    <m/>
    <m/>
    <n v="54"/>
    <x v="0"/>
    <n v="3236"/>
    <n v="3290"/>
    <n v="3400"/>
    <n v="3335"/>
    <x v="2"/>
    <d v="2006-09-16T00:00:00"/>
    <n v="6.61"/>
    <x v="1"/>
    <n v="28"/>
    <n v="11"/>
    <n v="9775"/>
    <n v="0"/>
    <x v="1"/>
    <n v="14000"/>
    <n v="2000"/>
    <n v="0"/>
    <x v="1"/>
    <n v="5"/>
    <n v="26093"/>
    <x v="0"/>
    <s v="INFINITY OIL &amp; GAS OF WYOMING"/>
    <n v="1.3972"/>
    <n v="0.90519000000000005"/>
    <n v="425.21249999999998"/>
    <n v="0"/>
    <n v="427.51488999999998"/>
    <n v="394.94"/>
    <n v="32.78"/>
    <n v="0"/>
    <x v="1"/>
    <n v="0.10410000000000001"/>
    <n v="427.82409999999999"/>
    <n v="-3.6150579315927982E-4"/>
    <n v="25819"/>
    <n v="-5.2781630451533366E-3"/>
    <n v="3.2681902611625996E-3"/>
    <n v="2.1173297613096003E-3"/>
    <n v="0.99461447997752783"/>
    <n v="0.92313640115178175"/>
    <n v="7.6620274547413283E-2"/>
    <n v="2.4332430080493365E-4"/>
    <x v="1"/>
    <n v="274"/>
    <x v="1"/>
    <n v="0"/>
    <n v="0.25"/>
    <x v="1"/>
    <n v="0"/>
    <x v="1"/>
    <x v="1"/>
    <n v="0"/>
    <x v="1"/>
    <x v="1"/>
    <x v="1"/>
    <n v="0"/>
    <x v="1"/>
    <x v="1"/>
    <x v="1"/>
    <x v="1"/>
    <x v="0"/>
    <x v="0"/>
    <x v="0"/>
    <x v="0"/>
    <x v="0"/>
    <x v="0"/>
    <x v="0"/>
    <x v="0"/>
    <x v="0"/>
    <m/>
    <x v="0"/>
    <x v="0"/>
    <x v="0"/>
    <x v="0"/>
    <x v="0"/>
    <m/>
    <n v="20060916"/>
    <x v="0"/>
    <s v="QUESTAR APPLIED TECHNOLOGY SERVICES ROCK SPRINGS"/>
    <s v="3185"/>
    <s v="3236-3290"/>
    <d v="2006-09-18T00:00:00"/>
  </r>
  <r>
    <x v="1"/>
    <s v="T18N R100W S13 fMESAVERDE/ALMOND"/>
    <n v="4989"/>
    <x v="0"/>
    <x v="0"/>
    <x v="78"/>
    <s v="NE NE"/>
    <n v="13"/>
    <n v="18"/>
    <n v="100"/>
    <n v="41.54083"/>
    <n v="-108.62305600000001"/>
    <s v="4903724938"/>
    <s v="13-2"/>
    <x v="0"/>
    <s v="MESAVERDE/ALMOND"/>
    <m/>
    <m/>
    <n v="54"/>
    <x v="0"/>
    <n v="3236"/>
    <n v="3290"/>
    <n v="3620"/>
    <n v="3508"/>
    <x v="2"/>
    <d v="2006-09-11T00:00:00"/>
    <n v="7.55"/>
    <x v="1"/>
    <n v="48"/>
    <n v="25"/>
    <n v="13225"/>
    <n v="0"/>
    <x v="1"/>
    <n v="18750"/>
    <n v="3100"/>
    <n v="0"/>
    <x v="1"/>
    <n v="0"/>
    <n v="35151"/>
    <x v="0"/>
    <s v="INFINITY OIL &amp; GAS OF WYOMING"/>
    <n v="2.3952"/>
    <n v="2.0572500000000002"/>
    <n v="575.28750000000002"/>
    <n v="0"/>
    <n v="579.73994999999991"/>
    <n v="528.9375"/>
    <n v="50.808999999999997"/>
    <n v="0"/>
    <x v="1"/>
    <n v="0"/>
    <n v="579.74649999999997"/>
    <n v="-5.6490526474553612E-6"/>
    <n v="35148"/>
    <n v="-4.2674860239832714E-5"/>
    <n v="4.1315075837019691E-3"/>
    <n v="3.5485738045135592E-3"/>
    <n v="0.99231991861178448"/>
    <n v="0.91235997112531086"/>
    <n v="8.7640028874689191E-2"/>
    <n v="0"/>
    <x v="1"/>
    <n v="3"/>
    <x v="1"/>
    <n v="0"/>
    <n v="0.15"/>
    <x v="1"/>
    <n v="0"/>
    <x v="1"/>
    <x v="1"/>
    <n v="0"/>
    <x v="1"/>
    <x v="1"/>
    <x v="1"/>
    <n v="0"/>
    <x v="1"/>
    <x v="1"/>
    <x v="1"/>
    <x v="1"/>
    <x v="0"/>
    <x v="0"/>
    <x v="0"/>
    <x v="0"/>
    <x v="0"/>
    <x v="0"/>
    <x v="0"/>
    <x v="0"/>
    <x v="0"/>
    <m/>
    <x v="0"/>
    <x v="0"/>
    <x v="0"/>
    <x v="0"/>
    <x v="0"/>
    <m/>
    <n v="20060911"/>
    <x v="0"/>
    <s v="QUESTAR APPLIED TECHNOLOGY SERVICES ROCK SPRINGS"/>
    <s v="3185"/>
    <s v="3236-3290"/>
    <d v="2006-09-13T00:00:00"/>
  </r>
  <r>
    <x v="1"/>
    <s v="T18N R100W S13 fMESAVERDE/ALMOND"/>
    <n v="4992"/>
    <x v="0"/>
    <x v="0"/>
    <x v="78"/>
    <s v="NW NE"/>
    <n v="13"/>
    <n v="18"/>
    <n v="100"/>
    <n v="41.541800000000002"/>
    <n v="-108.62587499999999"/>
    <s v="4903725721"/>
    <s v="13-12"/>
    <x v="0"/>
    <s v="MESAVERDE/ALMOND"/>
    <m/>
    <m/>
    <n v="97"/>
    <x v="0"/>
    <n v="3104"/>
    <n v="3201"/>
    <n v="3425"/>
    <m/>
    <x v="2"/>
    <d v="2006-09-16T00:00:00"/>
    <n v="8.59"/>
    <x v="1"/>
    <n v="12"/>
    <n v="14"/>
    <n v="12834"/>
    <n v="0"/>
    <x v="1"/>
    <n v="17500"/>
    <n v="4000"/>
    <n v="0"/>
    <x v="1"/>
    <n v="0"/>
    <n v="34361"/>
    <x v="0"/>
    <s v="INFINITY OIL &amp; GAS OF WYOMING"/>
    <n v="0.5988"/>
    <n v="1.1520600000000001"/>
    <n v="558.279"/>
    <n v="0"/>
    <n v="560.02985999999999"/>
    <n v="493.67500000000001"/>
    <n v="65.56"/>
    <n v="0"/>
    <x v="1"/>
    <n v="0"/>
    <n v="559.23500000000001"/>
    <n v="7.101625615228243E-4"/>
    <n v="34360"/>
    <n v="-1.4551592671817931E-5"/>
    <n v="1.0692287014838816E-3"/>
    <n v="2.0571403103398808E-3"/>
    <n v="0.99687363098817627"/>
    <n v="0.88276842472305928"/>
    <n v="0.11723157527694082"/>
    <n v="0"/>
    <x v="1"/>
    <n v="1"/>
    <x v="1"/>
    <n v="0"/>
    <n v="0.14000000000000001"/>
    <x v="1"/>
    <n v="0"/>
    <x v="1"/>
    <x v="1"/>
    <n v="0"/>
    <x v="1"/>
    <x v="1"/>
    <x v="1"/>
    <n v="0"/>
    <x v="1"/>
    <x v="1"/>
    <x v="1"/>
    <x v="1"/>
    <x v="0"/>
    <x v="0"/>
    <x v="0"/>
    <x v="0"/>
    <x v="0"/>
    <x v="0"/>
    <x v="0"/>
    <x v="0"/>
    <x v="0"/>
    <m/>
    <x v="0"/>
    <x v="0"/>
    <x v="0"/>
    <x v="0"/>
    <x v="0"/>
    <m/>
    <n v="20060916"/>
    <x v="0"/>
    <s v="QUESTAR APPLIED TECHNOLOGY SERVICES ROCK SPRINGS"/>
    <s v="3106"/>
    <s v="3104-3201"/>
    <d v="2006-09-18T00:00:00"/>
  </r>
  <r>
    <x v="1"/>
    <s v="T18N R100W S13 fMESAVERDE/ALMOND"/>
    <n v="4988"/>
    <x v="0"/>
    <x v="0"/>
    <x v="78"/>
    <s v="SW NW"/>
    <n v="13"/>
    <n v="18"/>
    <n v="100"/>
    <n v="41.540278000000001"/>
    <n v="-108.63333"/>
    <s v="4903724937"/>
    <s v="13-1"/>
    <x v="0"/>
    <s v="MESAVERDE/ALMOND"/>
    <m/>
    <m/>
    <n v="147"/>
    <x v="0"/>
    <n v="2946"/>
    <n v="3093"/>
    <n v="3350"/>
    <m/>
    <x v="2"/>
    <d v="2006-09-13T00:00:00"/>
    <n v="8.43"/>
    <x v="1"/>
    <n v="12"/>
    <n v="19"/>
    <n v="10833"/>
    <n v="0"/>
    <x v="1"/>
    <n v="15000"/>
    <n v="3000"/>
    <n v="0"/>
    <x v="1"/>
    <n v="0"/>
    <n v="28865"/>
    <x v="0"/>
    <s v="INFINITY OIL &amp; GAS OF WYOMING"/>
    <n v="0.5988"/>
    <n v="1.56351"/>
    <n v="471.23549999999994"/>
    <n v="0"/>
    <n v="473.39780999999994"/>
    <n v="423.15"/>
    <n v="49.17"/>
    <n v="0"/>
    <x v="1"/>
    <n v="0"/>
    <n v="472.32"/>
    <n v="1.1396740006407861E-3"/>
    <n v="28864"/>
    <n v="-1.7322316340141004E-5"/>
    <n v="1.2648981202511267E-3"/>
    <n v="3.3027402471507003E-3"/>
    <n v="0.99543236163259818"/>
    <n v="0.89589684959349591"/>
    <n v="0.10410315040650406"/>
    <n v="0"/>
    <x v="1"/>
    <n v="1"/>
    <x v="1"/>
    <n v="0"/>
    <n v="0.14000000000000001"/>
    <x v="1"/>
    <n v="0"/>
    <x v="1"/>
    <x v="1"/>
    <n v="0"/>
    <x v="1"/>
    <x v="1"/>
    <x v="1"/>
    <n v="0"/>
    <x v="1"/>
    <x v="1"/>
    <x v="1"/>
    <x v="1"/>
    <x v="0"/>
    <x v="0"/>
    <x v="0"/>
    <x v="0"/>
    <x v="0"/>
    <x v="0"/>
    <x v="0"/>
    <x v="0"/>
    <x v="0"/>
    <m/>
    <x v="0"/>
    <x v="0"/>
    <x v="0"/>
    <x v="0"/>
    <x v="0"/>
    <m/>
    <n v="20060913"/>
    <x v="0"/>
    <s v="QUESTAR APPLIED TECHNOLOGY SERVICES ROCK SPRINGS"/>
    <s v="2944"/>
    <s v="2946-3093"/>
    <d v="2006-09-15T00:00:00"/>
  </r>
  <r>
    <x v="1"/>
    <s v="T18N R100W S13 fFOX HILLS"/>
    <n v="4991"/>
    <x v="0"/>
    <x v="0"/>
    <x v="78"/>
    <s v="NE NE"/>
    <n v="13"/>
    <n v="18"/>
    <n v="100"/>
    <n v="41.540556000000002"/>
    <n v="-108.62333"/>
    <s v="4903725004"/>
    <s v="13-11"/>
    <x v="0"/>
    <s v="FOX HILLS"/>
    <m/>
    <m/>
    <n v="90"/>
    <x v="0"/>
    <n v="1930"/>
    <n v="2020"/>
    <n v="2020"/>
    <m/>
    <x v="2"/>
    <d v="2006-09-12T00:00:00"/>
    <n v="8.31"/>
    <x v="1"/>
    <n v="52"/>
    <n v="24"/>
    <n v="10143"/>
    <n v="0"/>
    <x v="1"/>
    <n v="14550"/>
    <n v="2200"/>
    <n v="0"/>
    <x v="1"/>
    <n v="0"/>
    <n v="26973"/>
    <x v="0"/>
    <s v="INFINITY OIL &amp; GAS OF WYOMING"/>
    <n v="2.5948000000000002"/>
    <n v="1.97496"/>
    <n v="441.22049999999996"/>
    <n v="0"/>
    <n v="445.79025999999993"/>
    <n v="410.45549999999997"/>
    <n v="36.058"/>
    <n v="0"/>
    <x v="1"/>
    <n v="0"/>
    <n v="446.51349999999996"/>
    <n v="-8.1053115813389896E-4"/>
    <n v="26969"/>
    <n v="-7.4153720662934269E-5"/>
    <n v="5.820674502848045E-3"/>
    <n v="4.4302448420474698E-3"/>
    <n v="0.98974908065510458"/>
    <n v="0.91924544274697184"/>
    <n v="8.0754557253028186E-2"/>
    <n v="0"/>
    <x v="1"/>
    <n v="4"/>
    <x v="1"/>
    <n v="0"/>
    <n v="0.17"/>
    <x v="1"/>
    <n v="0"/>
    <x v="1"/>
    <x v="1"/>
    <n v="0"/>
    <x v="1"/>
    <x v="1"/>
    <x v="1"/>
    <n v="0"/>
    <x v="1"/>
    <x v="1"/>
    <x v="1"/>
    <x v="1"/>
    <x v="0"/>
    <x v="0"/>
    <x v="0"/>
    <x v="0"/>
    <x v="0"/>
    <x v="0"/>
    <x v="0"/>
    <x v="0"/>
    <x v="0"/>
    <m/>
    <x v="0"/>
    <x v="0"/>
    <x v="0"/>
    <x v="0"/>
    <x v="0"/>
    <m/>
    <n v="20060912"/>
    <x v="0"/>
    <s v="QUESTAR APPLIED TECHNOLOGY SERVICES ROCK SPRINGS"/>
    <s v="1927"/>
    <s v="1930-2020"/>
    <d v="2006-09-14T00:00:00"/>
  </r>
  <r>
    <x v="1"/>
    <s v="T18N R100W S12 fMESAVERDE/ALMOND"/>
    <n v="4986"/>
    <x v="0"/>
    <x v="0"/>
    <x v="78"/>
    <s v="NW SE"/>
    <n v="12"/>
    <n v="18"/>
    <n v="100"/>
    <n v="41.547778000000001"/>
    <n v="-108.622778"/>
    <s v="4903725143"/>
    <s v="12-3"/>
    <x v="0"/>
    <s v="MESAVERDE/ALMOND"/>
    <m/>
    <m/>
    <n v="58"/>
    <x v="0"/>
    <n v="3142"/>
    <n v="3200"/>
    <n v="3459"/>
    <m/>
    <x v="2"/>
    <d v="2006-09-16T00:00:00"/>
    <n v="7.85"/>
    <x v="1"/>
    <n v="45"/>
    <n v="20"/>
    <n v="19412"/>
    <n v="0"/>
    <x v="1"/>
    <n v="26500"/>
    <n v="6000"/>
    <n v="0"/>
    <x v="1"/>
    <n v="96"/>
    <n v="52078"/>
    <x v="0"/>
    <s v="INFINITY OIL &amp; GAS OF WYOMING"/>
    <n v="2.2454999999999998"/>
    <n v="1.6457999999999999"/>
    <n v="844.42199999999991"/>
    <n v="0"/>
    <n v="848.31329999999991"/>
    <n v="747.56500000000005"/>
    <n v="98.34"/>
    <n v="0"/>
    <x v="1"/>
    <n v="1.9987200000000001"/>
    <n v="847.90372000000002"/>
    <n v="2.4146674344765841E-4"/>
    <n v="52073"/>
    <n v="-4.8007220285931006E-5"/>
    <n v="2.6470173224915844E-3"/>
    <n v="1.9400851077072587E-3"/>
    <n v="0.99541289756980111"/>
    <n v="0.88166260197561097"/>
    <n v="0.11598014925562537"/>
    <n v="2.35724876876351E-3"/>
    <x v="1"/>
    <n v="5"/>
    <x v="1"/>
    <n v="0"/>
    <n v="0.15"/>
    <x v="1"/>
    <n v="0"/>
    <x v="1"/>
    <x v="1"/>
    <n v="0"/>
    <x v="1"/>
    <x v="1"/>
    <x v="1"/>
    <n v="0"/>
    <x v="1"/>
    <x v="1"/>
    <x v="1"/>
    <x v="1"/>
    <x v="0"/>
    <x v="0"/>
    <x v="0"/>
    <x v="0"/>
    <x v="0"/>
    <x v="0"/>
    <x v="0"/>
    <x v="0"/>
    <x v="0"/>
    <m/>
    <x v="0"/>
    <x v="0"/>
    <x v="0"/>
    <x v="0"/>
    <x v="0"/>
    <m/>
    <n v="20060916"/>
    <x v="0"/>
    <s v="QUESTAR APPLIED TECHNOLOGY SERVICES ROCK SPRINGS"/>
    <s v="3119"/>
    <s v="3142-3200"/>
    <d v="2006-09-18T00:00:00"/>
  </r>
  <r>
    <x v="1"/>
    <s v="T18N R100W S12 fMESAVERDE/ALMOND"/>
    <n v="4985"/>
    <x v="0"/>
    <x v="0"/>
    <x v="78"/>
    <s v="SW NE"/>
    <n v="12"/>
    <n v="18"/>
    <n v="100"/>
    <n v="41.555"/>
    <n v="-108.623611"/>
    <s v="4903725142"/>
    <s v="12-1"/>
    <x v="0"/>
    <s v="MESAVERDE/ALMOND"/>
    <m/>
    <m/>
    <n v="72"/>
    <x v="0"/>
    <n v="3080"/>
    <n v="3152"/>
    <n v="3444"/>
    <m/>
    <x v="2"/>
    <d v="2006-09-13T00:00:00"/>
    <n v="7.62"/>
    <x v="1"/>
    <n v="119"/>
    <n v="66"/>
    <n v="15479"/>
    <n v="0"/>
    <x v="1"/>
    <n v="22000"/>
    <n v="4000"/>
    <n v="0"/>
    <x v="1"/>
    <n v="0"/>
    <n v="41669"/>
    <x v="0"/>
    <s v="INFINITY OIL &amp; GAS OF WYOMING"/>
    <n v="5.9381000000000004"/>
    <n v="5.4311400000000001"/>
    <n v="673.3365"/>
    <n v="0"/>
    <n v="684.70573999999999"/>
    <n v="620.62"/>
    <n v="65.56"/>
    <n v="0"/>
    <x v="1"/>
    <n v="0"/>
    <n v="686.18"/>
    <n v="-1.0754069117386532E-3"/>
    <n v="41664"/>
    <n v="-6.0000240000960005E-5"/>
    <n v="8.672484620911752E-3"/>
    <n v="7.9320789686968297E-3"/>
    <n v="0.9833954364103914"/>
    <n v="0.90445655658865032"/>
    <n v="9.5543443411349779E-2"/>
    <n v="0"/>
    <x v="1"/>
    <n v="5"/>
    <x v="1"/>
    <n v="0"/>
    <n v="0.15"/>
    <x v="1"/>
    <n v="0"/>
    <x v="1"/>
    <x v="1"/>
    <n v="0"/>
    <x v="1"/>
    <x v="1"/>
    <x v="1"/>
    <n v="0"/>
    <x v="1"/>
    <x v="1"/>
    <x v="1"/>
    <x v="1"/>
    <x v="0"/>
    <x v="0"/>
    <x v="0"/>
    <x v="0"/>
    <x v="0"/>
    <x v="0"/>
    <x v="0"/>
    <x v="0"/>
    <x v="0"/>
    <m/>
    <x v="0"/>
    <x v="0"/>
    <x v="0"/>
    <x v="0"/>
    <x v="0"/>
    <m/>
    <n v="20060913"/>
    <x v="0"/>
    <s v="QUESTAR APPLIED TECHNOLOGY SERVICES ROCK SPRINGS"/>
    <s v="3078"/>
    <s v="3080-3152"/>
    <d v="2006-09-15T00:00:00"/>
  </r>
  <r>
    <x v="1"/>
    <s v="T18N R100W S12 fMESAVERDE/ALMOND"/>
    <n v="4987"/>
    <x v="0"/>
    <x v="0"/>
    <x v="78"/>
    <s v="SE SW"/>
    <n v="12"/>
    <n v="18"/>
    <n v="100"/>
    <n v="41.546944000000003"/>
    <n v="-108.630833"/>
    <s v="4903725147"/>
    <s v="12-4"/>
    <x v="0"/>
    <s v="MESAVERDE/ALMOND"/>
    <m/>
    <m/>
    <n v="72"/>
    <x v="0"/>
    <n v="3020"/>
    <n v="3092"/>
    <n v="3269"/>
    <m/>
    <x v="2"/>
    <d v="2006-09-16T00:00:00"/>
    <n v="8.2899999999999991"/>
    <x v="1"/>
    <n v="68"/>
    <n v="62"/>
    <n v="14559"/>
    <n v="0"/>
    <x v="1"/>
    <n v="21000"/>
    <n v="3000"/>
    <n v="0"/>
    <x v="1"/>
    <n v="0"/>
    <n v="38693"/>
    <x v="0"/>
    <s v="INFINITY OIL &amp; GAS OF WYOMING"/>
    <n v="3.3932000000000002"/>
    <n v="5.1019800000000002"/>
    <n v="633.31649999999991"/>
    <n v="0"/>
    <n v="641.81167999999991"/>
    <n v="592.41"/>
    <n v="49.17"/>
    <n v="0"/>
    <x v="1"/>
    <n v="0"/>
    <n v="641.58000000000004"/>
    <n v="1.8052166272418337E-4"/>
    <n v="38689"/>
    <n v="-5.1691607867462715E-5"/>
    <n v="5.2869090821158014E-3"/>
    <n v="7.9493411525324697E-3"/>
    <n v="0.98676374976535175"/>
    <n v="0.92336107734031614"/>
    <n v="7.6638922659683903E-2"/>
    <n v="0"/>
    <x v="1"/>
    <n v="4"/>
    <x v="1"/>
    <n v="0"/>
    <n v="0.17"/>
    <x v="1"/>
    <n v="0"/>
    <x v="1"/>
    <x v="1"/>
    <n v="0"/>
    <x v="1"/>
    <x v="1"/>
    <x v="1"/>
    <n v="0"/>
    <x v="1"/>
    <x v="1"/>
    <x v="1"/>
    <x v="1"/>
    <x v="0"/>
    <x v="0"/>
    <x v="0"/>
    <x v="0"/>
    <x v="0"/>
    <x v="0"/>
    <x v="0"/>
    <x v="0"/>
    <x v="0"/>
    <m/>
    <x v="0"/>
    <x v="0"/>
    <x v="0"/>
    <x v="0"/>
    <x v="0"/>
    <m/>
    <n v="20060916"/>
    <x v="0"/>
    <s v="QUESTAR APPLIED TECHNOLOGY SERVICES ROCK SPRINGS"/>
    <s v="3018"/>
    <s v="3020-3092"/>
    <d v="2006-09-18T00:00:00"/>
  </r>
  <r>
    <x v="1"/>
    <s v="T18N R100W S11 fMESAVERDE/ALMOND"/>
    <n v="4983"/>
    <x v="0"/>
    <x v="0"/>
    <x v="78"/>
    <s v="SW NE"/>
    <n v="11"/>
    <n v="18"/>
    <n v="100"/>
    <n v="41.548538999999998"/>
    <n v="-108.641533"/>
    <s v="4903725667"/>
    <s v="11-3"/>
    <x v="0"/>
    <s v="MESAVERDE/ALMOND"/>
    <m/>
    <m/>
    <n v="23"/>
    <x v="0"/>
    <n v="2686"/>
    <n v="2709"/>
    <n v="3076"/>
    <m/>
    <x v="2"/>
    <d v="2006-09-13T00:00:00"/>
    <n v="8.02"/>
    <x v="1"/>
    <n v="74"/>
    <n v="74"/>
    <n v="14076"/>
    <n v="0"/>
    <x v="1"/>
    <n v="20800"/>
    <n v="2200"/>
    <n v="0"/>
    <x v="1"/>
    <n v="0"/>
    <n v="37225"/>
    <x v="0"/>
    <s v="INFINITY OIL &amp; GAS OF WYOMING"/>
    <n v="3.6926000000000001"/>
    <n v="6.0894599999999999"/>
    <n v="612.30599999999993"/>
    <n v="0"/>
    <n v="622.08805999999993"/>
    <n v="586.76800000000003"/>
    <n v="36.058"/>
    <n v="0"/>
    <x v="1"/>
    <n v="0"/>
    <n v="622.82600000000002"/>
    <n v="-5.9276380893319989E-4"/>
    <n v="37224"/>
    <n v="-1.3432013861838306E-5"/>
    <n v="5.9358155821219276E-3"/>
    <n v="9.7887427705974622E-3"/>
    <n v="0.98427544164728065"/>
    <n v="0.94210582088737471"/>
    <n v="5.789417911262535E-2"/>
    <n v="0"/>
    <x v="1"/>
    <n v="1"/>
    <x v="1"/>
    <n v="0"/>
    <n v="0.17"/>
    <x v="1"/>
    <n v="0"/>
    <x v="1"/>
    <x v="1"/>
    <n v="0"/>
    <x v="1"/>
    <x v="1"/>
    <x v="1"/>
    <n v="0"/>
    <x v="1"/>
    <x v="1"/>
    <x v="1"/>
    <x v="1"/>
    <x v="0"/>
    <x v="0"/>
    <x v="0"/>
    <x v="0"/>
    <x v="0"/>
    <x v="0"/>
    <x v="0"/>
    <x v="0"/>
    <x v="0"/>
    <m/>
    <x v="0"/>
    <x v="0"/>
    <x v="0"/>
    <x v="0"/>
    <x v="0"/>
    <m/>
    <n v="20060913"/>
    <x v="0"/>
    <s v="QUESTAR APPLIED TECHNOLOGY SERVICES ROCK SPRINGS"/>
    <m/>
    <s v="2686-2709"/>
    <d v="2006-09-14T00:00:00"/>
  </r>
  <r>
    <x v="1"/>
    <s v="T18N R100W S11 fMESAVERDE/ALMOND"/>
    <n v="4982"/>
    <x v="0"/>
    <x v="0"/>
    <x v="78"/>
    <s v="NW SE"/>
    <n v="11"/>
    <n v="18"/>
    <n v="100"/>
    <n v="41.554721999999998"/>
    <n v="-108.642222"/>
    <s v="4903725045"/>
    <s v="11-2"/>
    <x v="0"/>
    <s v="MESAVERDE/ALMOND"/>
    <m/>
    <m/>
    <n v="21"/>
    <x v="0"/>
    <n v="2442"/>
    <n v="2463"/>
    <n v="2890"/>
    <n v="2870"/>
    <x v="2"/>
    <d v="2006-09-13T00:00:00"/>
    <n v="7.67"/>
    <x v="1"/>
    <n v="156"/>
    <n v="97"/>
    <n v="13386"/>
    <n v="0"/>
    <x v="1"/>
    <n v="19500"/>
    <n v="3000"/>
    <n v="0"/>
    <x v="1"/>
    <n v="0"/>
    <n v="36139"/>
    <x v="0"/>
    <s v="INFINITY OIL &amp; GAS OF WYOMING"/>
    <n v="7.7843999999999998"/>
    <n v="7.9821300000000006"/>
    <n v="582.29099999999994"/>
    <n v="0"/>
    <n v="598.05752999999993"/>
    <n v="550.09500000000003"/>
    <n v="49.17"/>
    <n v="0"/>
    <x v="1"/>
    <n v="0"/>
    <n v="599.26499999999999"/>
    <n v="-1.0084751349329888E-3"/>
    <n v="36139"/>
    <n v="0"/>
    <n v="1.3016139099527767E-2"/>
    <n v="1.3346759466434611E-2"/>
    <n v="0.97363710143403759"/>
    <n v="0.91794948812295063"/>
    <n v="8.2050511877049384E-2"/>
    <n v="0"/>
    <x v="1"/>
    <n v="0"/>
    <x v="1"/>
    <n v="0"/>
    <n v="0.17"/>
    <x v="1"/>
    <n v="0"/>
    <x v="1"/>
    <x v="1"/>
    <n v="0"/>
    <x v="1"/>
    <x v="1"/>
    <x v="1"/>
    <n v="0"/>
    <x v="1"/>
    <x v="1"/>
    <x v="1"/>
    <x v="1"/>
    <x v="0"/>
    <x v="0"/>
    <x v="0"/>
    <x v="0"/>
    <x v="0"/>
    <x v="0"/>
    <x v="0"/>
    <x v="0"/>
    <x v="0"/>
    <m/>
    <x v="0"/>
    <x v="0"/>
    <x v="0"/>
    <x v="0"/>
    <x v="0"/>
    <m/>
    <n v="20060913"/>
    <x v="0"/>
    <s v="QUESTAR APPLIED TECHNOLOGY SERVICES ROCK SPRINGS"/>
    <m/>
    <s v="2442-2463"/>
    <d v="2006-09-15T00:00:00"/>
  </r>
  <r>
    <x v="1"/>
    <s v="T18N R100W S11 fMESAVERDE/ALMOND"/>
    <n v="4984"/>
    <x v="0"/>
    <x v="0"/>
    <x v="78"/>
    <s v="NE SW"/>
    <n v="11"/>
    <n v="18"/>
    <n v="100"/>
    <n v="41.547499999999999"/>
    <n v="-108.652778"/>
    <s v="4903725044"/>
    <s v="11-4"/>
    <x v="0"/>
    <s v="MESAVERDE/ALMOND"/>
    <m/>
    <m/>
    <n v="18"/>
    <x v="0"/>
    <n v="2258"/>
    <n v="2276"/>
    <n v="2649"/>
    <n v="2619"/>
    <x v="2"/>
    <d v="2006-09-13T00:00:00"/>
    <n v="7.95"/>
    <x v="1"/>
    <n v="124"/>
    <n v="90"/>
    <n v="14513"/>
    <n v="0"/>
    <x v="1"/>
    <n v="21850"/>
    <n v="1800"/>
    <n v="0"/>
    <x v="1"/>
    <n v="0"/>
    <n v="38381"/>
    <x v="0"/>
    <s v="INFINITY OIL &amp; GAS OF WYOMING"/>
    <n v="6.1875999999999998"/>
    <n v="7.4061000000000003"/>
    <n v="631.31549999999993"/>
    <n v="0"/>
    <n v="644.90919999999994"/>
    <n v="616.38850000000002"/>
    <n v="29.501999999999995"/>
    <n v="0"/>
    <x v="1"/>
    <n v="0"/>
    <n v="645.89049999999997"/>
    <n v="-7.6022639298725658E-4"/>
    <n v="38377"/>
    <n v="-5.211183199145366E-5"/>
    <n v="9.5945289662482721E-3"/>
    <n v="1.1483942235589135E-2"/>
    <n v="0.97892152879816252"/>
    <n v="0.95432352697554779"/>
    <n v="4.5676473024452283E-2"/>
    <n v="0"/>
    <x v="1"/>
    <n v="4"/>
    <x v="1"/>
    <n v="0"/>
    <n v="0.18"/>
    <x v="1"/>
    <n v="0"/>
    <x v="1"/>
    <x v="1"/>
    <n v="0"/>
    <x v="1"/>
    <x v="1"/>
    <x v="1"/>
    <n v="0"/>
    <x v="1"/>
    <x v="1"/>
    <x v="1"/>
    <x v="1"/>
    <x v="0"/>
    <x v="0"/>
    <x v="0"/>
    <x v="0"/>
    <x v="0"/>
    <x v="0"/>
    <x v="0"/>
    <x v="0"/>
    <x v="0"/>
    <m/>
    <x v="0"/>
    <x v="0"/>
    <x v="0"/>
    <x v="0"/>
    <x v="0"/>
    <m/>
    <n v="20060913"/>
    <x v="0"/>
    <s v="QUESTAR APPLIED TECHNOLOGY SERVICES ROCK SPRINGS"/>
    <m/>
    <s v="2258-2276"/>
    <d v="2006-09-15T00:00:00"/>
  </r>
  <r>
    <x v="1"/>
    <s v="T18N R100W S02 fMESAVERDE/ALMOND"/>
    <n v="4995"/>
    <x v="0"/>
    <x v="0"/>
    <x v="78"/>
    <s v="SE NE"/>
    <n v="2"/>
    <n v="18"/>
    <n v="100"/>
    <n v="41.567489000000002"/>
    <n v="-108.640327"/>
    <s v="4903722537"/>
    <s v="2 VERBRUGGE"/>
    <x v="0"/>
    <s v="MESAVERDE/ALMOND"/>
    <m/>
    <m/>
    <n v="10"/>
    <x v="0"/>
    <n v="2365"/>
    <n v="2375"/>
    <n v="2553"/>
    <m/>
    <x v="2"/>
    <d v="2006-09-13T00:00:00"/>
    <n v="7.76"/>
    <x v="1"/>
    <n v="55"/>
    <n v="40"/>
    <n v="20263"/>
    <n v="0"/>
    <x v="1"/>
    <n v="28000"/>
    <n v="6000"/>
    <n v="0"/>
    <x v="1"/>
    <n v="0"/>
    <n v="54358"/>
    <x v="0"/>
    <s v="INFINITY OIL &amp; GAS OF WYOMING"/>
    <n v="2.7444999999999999"/>
    <n v="3.2915999999999999"/>
    <n v="881.44049999999993"/>
    <n v="0"/>
    <n v="887.47659999999996"/>
    <n v="789.88"/>
    <n v="98.34"/>
    <n v="0"/>
    <x v="1"/>
    <n v="0"/>
    <n v="888.22"/>
    <n v="-4.1865260090043823E-4"/>
    <n v="54358"/>
    <n v="0"/>
    <n v="3.0924759030266265E-3"/>
    <n v="3.7089428611413529E-3"/>
    <n v="0.99319858123583193"/>
    <n v="0.88928418635022854"/>
    <n v="0.11071581364977144"/>
    <n v="0"/>
    <x v="1"/>
    <n v="0"/>
    <x v="1"/>
    <n v="0"/>
    <n v="0.15"/>
    <x v="1"/>
    <n v="0"/>
    <x v="1"/>
    <x v="1"/>
    <n v="0"/>
    <x v="1"/>
    <x v="1"/>
    <x v="1"/>
    <n v="0"/>
    <x v="1"/>
    <x v="1"/>
    <x v="1"/>
    <x v="1"/>
    <x v="0"/>
    <x v="0"/>
    <x v="0"/>
    <x v="0"/>
    <x v="0"/>
    <x v="0"/>
    <x v="0"/>
    <x v="0"/>
    <x v="0"/>
    <m/>
    <x v="0"/>
    <x v="0"/>
    <x v="0"/>
    <x v="0"/>
    <x v="0"/>
    <m/>
    <n v="20060913"/>
    <x v="0"/>
    <s v="QUESTAR APPLIED TECHNOLOGY SERVICES ROCK SPRINGS"/>
    <s v="2367"/>
    <s v="2365-2375"/>
    <d v="2006-09-15T00:00:00"/>
  </r>
  <r>
    <x v="1"/>
    <s v="T18N R100W S01 fMESAVERDE/ALMOND"/>
    <n v="4979"/>
    <x v="0"/>
    <x v="0"/>
    <x v="78"/>
    <s v="NE SE"/>
    <n v="1"/>
    <n v="18"/>
    <n v="100"/>
    <n v="41.562221999999998"/>
    <n v="-108.622778"/>
    <s v="4903724488"/>
    <s v="1-3"/>
    <x v="0"/>
    <s v="MESAVERDE/ALMOND"/>
    <m/>
    <m/>
    <n v="77"/>
    <x v="0"/>
    <n v="2981"/>
    <n v="3058"/>
    <n v="3414"/>
    <n v="3312"/>
    <x v="2"/>
    <d v="2006-09-13T00:00:00"/>
    <n v="7.67"/>
    <x v="1"/>
    <n v="176"/>
    <n v="169"/>
    <n v="14858"/>
    <n v="0"/>
    <x v="1"/>
    <n v="22000"/>
    <n v="3000"/>
    <n v="0"/>
    <x v="1"/>
    <n v="0"/>
    <n v="40203"/>
    <x v="0"/>
    <s v="INFINITY OIL &amp; GAS OF WYOMING"/>
    <n v="8.7823999999999991"/>
    <n v="13.90701"/>
    <n v="646.32299999999998"/>
    <n v="0"/>
    <n v="669.01240999999993"/>
    <n v="620.62"/>
    <n v="49.17"/>
    <n v="0"/>
    <x v="1"/>
    <n v="0"/>
    <n v="669.79"/>
    <n v="-5.8081012865821783E-4"/>
    <n v="40203"/>
    <n v="0"/>
    <n v="1.3127409699320825E-2"/>
    <n v="2.0787372240224963E-2"/>
    <n v="0.96608521806045433"/>
    <n v="0.92658893085892602"/>
    <n v="7.3411069141074065E-2"/>
    <n v="0"/>
    <x v="1"/>
    <n v="0"/>
    <x v="1"/>
    <n v="0"/>
    <n v="0.18"/>
    <x v="1"/>
    <n v="0"/>
    <x v="1"/>
    <x v="1"/>
    <n v="0"/>
    <x v="1"/>
    <x v="1"/>
    <x v="1"/>
    <n v="0"/>
    <x v="1"/>
    <x v="1"/>
    <x v="1"/>
    <x v="1"/>
    <x v="0"/>
    <x v="0"/>
    <x v="0"/>
    <x v="0"/>
    <x v="0"/>
    <x v="0"/>
    <x v="0"/>
    <x v="0"/>
    <x v="0"/>
    <m/>
    <x v="0"/>
    <x v="0"/>
    <x v="0"/>
    <x v="0"/>
    <x v="0"/>
    <m/>
    <n v="20060913"/>
    <x v="0"/>
    <s v="QUESTAR APPLIED TECHNOLOGY SERVICES ROCK SPRINGS"/>
    <s v="2980"/>
    <s v="2981-3058"/>
    <d v="2006-09-15T00:00:00"/>
  </r>
  <r>
    <x v="1"/>
    <s v="T18N R100W S01 fMESAVERDE/ALMOND"/>
    <n v="4971"/>
    <x v="0"/>
    <x v="0"/>
    <x v="78"/>
    <s v="NW NE"/>
    <n v="1"/>
    <n v="18"/>
    <n v="100"/>
    <n v="41.569721999999999"/>
    <n v="-108.62388900000001"/>
    <s v="4903724486"/>
    <s v="1-2"/>
    <x v="0"/>
    <s v="MESAVERDE/ALMOND"/>
    <m/>
    <m/>
    <n v="34"/>
    <x v="0"/>
    <n v="2858"/>
    <n v="2892"/>
    <n v="3100"/>
    <n v="3094"/>
    <x v="5"/>
    <d v="2002-08-28T00:00:00"/>
    <n v="6.9"/>
    <x v="1"/>
    <n v="248"/>
    <n v="126"/>
    <n v="20583"/>
    <n v="0"/>
    <x v="1"/>
    <n v="28760"/>
    <n v="5368"/>
    <n v="0"/>
    <x v="1"/>
    <n v="903"/>
    <n v="56035"/>
    <x v="0"/>
    <s v="INFINITY OIL &amp; GAS OF WYOMING"/>
    <n v="12.3752"/>
    <n v="10.368539999999999"/>
    <n v="895.36049999999989"/>
    <n v="0"/>
    <n v="918.10423999999989"/>
    <n v="811.31959999999992"/>
    <n v="87.981519999999989"/>
    <n v="0"/>
    <x v="1"/>
    <n v="18.800460000000001"/>
    <n v="918.1015799999999"/>
    <n v="1.4486393469723724E-6"/>
    <n v="55988"/>
    <n v="-4.1955669817805272E-4"/>
    <n v="1.3479079456162843E-2"/>
    <n v="1.1293423500582026E-2"/>
    <n v="0.97522749704325518"/>
    <n v="0.88369263017715316"/>
    <n v="9.5829831814470898E-2"/>
    <n v="2.0477538008375939E-2"/>
    <x v="1"/>
    <n v="47"/>
    <x v="1"/>
    <n v="0"/>
    <n v="0"/>
    <x v="1"/>
    <n v="0"/>
    <x v="1"/>
    <x v="1"/>
    <n v="0"/>
    <x v="1"/>
    <x v="1"/>
    <x v="1"/>
    <n v="0"/>
    <x v="1"/>
    <x v="1"/>
    <x v="1"/>
    <x v="1"/>
    <x v="0"/>
    <x v="0"/>
    <x v="0"/>
    <x v="0"/>
    <x v="0"/>
    <x v="0"/>
    <x v="0"/>
    <x v="0"/>
    <x v="0"/>
    <m/>
    <x v="0"/>
    <x v="0"/>
    <x v="0"/>
    <x v="0"/>
    <x v="0"/>
    <s v="WELLHEAD"/>
    <n v="20020828"/>
    <x v="0"/>
    <s v="CHAMPION TECHNOLOGIES VERNAL UT"/>
    <s v="2647"/>
    <s v="2858-2892"/>
    <d v="2002-08-30T00:00:00"/>
  </r>
  <r>
    <x v="1"/>
    <s v="T18N R100W S01 fMESAVERDE/ALMOND"/>
    <n v="4980"/>
    <x v="0"/>
    <x v="0"/>
    <x v="78"/>
    <s v="SW SW"/>
    <n v="1"/>
    <n v="18"/>
    <n v="100"/>
    <n v="41.562221999999998"/>
    <n v="-108.633611"/>
    <s v="4903724487"/>
    <s v="1-4"/>
    <x v="0"/>
    <s v="MESAVERDE/ALMOND"/>
    <m/>
    <m/>
    <n v="104"/>
    <x v="0"/>
    <n v="2656"/>
    <n v="2760"/>
    <n v="3000"/>
    <n v="2926"/>
    <x v="2"/>
    <d v="2006-09-13T00:00:00"/>
    <n v="7.72"/>
    <x v="1"/>
    <n v="24"/>
    <n v="19"/>
    <n v="12213"/>
    <n v="0"/>
    <x v="1"/>
    <n v="16000"/>
    <n v="5000"/>
    <n v="0"/>
    <x v="1"/>
    <n v="2"/>
    <n v="33258"/>
    <x v="0"/>
    <s v="INFINITY OIL &amp; GAS OF WYOMING"/>
    <n v="1.1976"/>
    <n v="1.56351"/>
    <n v="531.26549999999997"/>
    <n v="0"/>
    <n v="534.02661000000001"/>
    <n v="451.36"/>
    <n v="81.95"/>
    <n v="0"/>
    <x v="1"/>
    <n v="4.1640000000000003E-2"/>
    <n v="533.35163999999997"/>
    <n v="6.3236252003451472E-4"/>
    <n v="33258"/>
    <n v="0"/>
    <n v="2.2425848779333299E-3"/>
    <n v="2.9277754529872585E-3"/>
    <n v="0.99482963966907934"/>
    <n v="0.84627095174958111"/>
    <n v="0.15365097593025118"/>
    <n v="7.8072320167610259E-5"/>
    <x v="1"/>
    <n v="0"/>
    <x v="1"/>
    <n v="0"/>
    <n v="0.15"/>
    <x v="1"/>
    <n v="0"/>
    <x v="1"/>
    <x v="1"/>
    <n v="0"/>
    <x v="1"/>
    <x v="1"/>
    <x v="1"/>
    <n v="0"/>
    <x v="1"/>
    <x v="1"/>
    <x v="1"/>
    <x v="1"/>
    <x v="0"/>
    <x v="0"/>
    <x v="0"/>
    <x v="0"/>
    <x v="0"/>
    <x v="0"/>
    <x v="0"/>
    <x v="0"/>
    <x v="0"/>
    <m/>
    <x v="0"/>
    <x v="0"/>
    <x v="0"/>
    <x v="0"/>
    <x v="0"/>
    <m/>
    <n v="20060913"/>
    <x v="0"/>
    <s v="QUESTAR APPLIED TECHNOLOGY SERVICES ROCK SPRINGS"/>
    <s v="2628"/>
    <s v="2656-2760"/>
    <d v="2006-09-15T00:00:00"/>
  </r>
  <r>
    <x v="1"/>
    <s v="T18N R100W S01 fMESAVERDE/ALMOND"/>
    <m/>
    <x v="1"/>
    <x v="3"/>
    <x v="78"/>
    <s v="NE SW"/>
    <n v="1"/>
    <n v="18"/>
    <n v="100"/>
    <n v="41.565829999999998"/>
    <n v="-108.62860999999999"/>
    <s v="4903724472"/>
    <s v="1-5"/>
    <x v="0"/>
    <s v="MESAVERDE/ALMOND"/>
    <m/>
    <m/>
    <m/>
    <x v="0"/>
    <m/>
    <n v="2748"/>
    <n v="3154"/>
    <n v="3104"/>
    <x v="2"/>
    <d v="2003-03-06T00:00:00"/>
    <n v="8.42"/>
    <x v="0"/>
    <n v="42.5"/>
    <n v="43.1"/>
    <n v="12500"/>
    <n v="76"/>
    <x v="1"/>
    <n v="17600"/>
    <n v="4480"/>
    <m/>
    <x v="0"/>
    <n v="129"/>
    <n v="23700"/>
    <x v="0"/>
    <s v="WYO ANALYTICAL LABS, ROCK SPRINGS"/>
    <n v="2.1207500000000001"/>
    <n v="3.5466990000000003"/>
    <n v="543.75"/>
    <n v="1.9440799999999998"/>
    <n v="551.36152900000002"/>
    <n v="496.49599999999998"/>
    <n v="73.427199999999999"/>
    <n v="0"/>
    <x v="1"/>
    <n v="2.6857800000000003"/>
    <n v="572.60897999999997"/>
    <n v="-1.89039221490819E-2"/>
    <n v="34870.6"/>
    <n v="0.19072025896951711"/>
    <n v="3.846387331097234E-3"/>
    <n v="6.4326196396629629E-3"/>
    <n v="0.98972099302923977"/>
    <n v="0.86707686631110814"/>
    <n v="0.12823270777206464"/>
    <n v="4.6904259168272216E-3"/>
    <x v="0"/>
    <n v="2.14"/>
    <x v="0"/>
    <m/>
    <m/>
    <x v="1"/>
    <n v="44300"/>
    <x v="1"/>
    <x v="0"/>
    <n v="0"/>
    <x v="0"/>
    <x v="0"/>
    <x v="0"/>
    <m/>
    <x v="0"/>
    <x v="0"/>
    <x v="0"/>
    <x v="0"/>
    <x v="0"/>
    <x v="0"/>
    <x v="0"/>
    <x v="0"/>
    <x v="0"/>
    <x v="0"/>
    <x v="0"/>
    <x v="0"/>
    <x v="0"/>
    <m/>
    <x v="0"/>
    <x v="0"/>
    <x v="0"/>
    <x v="0"/>
    <x v="0"/>
    <m/>
    <m/>
    <x v="0"/>
    <m/>
    <m/>
    <m/>
    <m/>
  </r>
  <r>
    <x v="1"/>
    <s v="T18N R100W S01 fMESAVERDE/ALMOND"/>
    <m/>
    <x v="1"/>
    <x v="3"/>
    <x v="78"/>
    <s v="NE NW"/>
    <n v="1"/>
    <n v="18"/>
    <n v="100"/>
    <n v="41.572221999999996"/>
    <n v="-108.631389"/>
    <s v="4903724505"/>
    <s v="1-1 PIPELINE"/>
    <x v="0"/>
    <s v="MESAVERDE/ALMOND"/>
    <m/>
    <m/>
    <m/>
    <x v="0"/>
    <m/>
    <n v="2586"/>
    <n v="2898"/>
    <n v="2650"/>
    <x v="2"/>
    <d v="2002-08-06T00:00:00"/>
    <n v="7.68"/>
    <x v="0"/>
    <n v="43.1"/>
    <n v="27.4"/>
    <n v="20800"/>
    <n v="64.2"/>
    <x v="1"/>
    <n v="27200"/>
    <n v="4280"/>
    <n v="0"/>
    <x v="0"/>
    <n v="263"/>
    <n v="46900"/>
    <x v="0"/>
    <s v="WYO. ANALYTICAL LABS, ROCK SPRINGS"/>
    <n v="2.15069"/>
    <n v="2.2547459999999999"/>
    <n v="904.8"/>
    <n v="1.642236"/>
    <n v="910.84767199999999"/>
    <n v="767.31200000000001"/>
    <n v="70.149199999999993"/>
    <n v="0"/>
    <x v="1"/>
    <n v="5.4756600000000004"/>
    <n v="842.93685999999991"/>
    <n v="3.8722437540577012E-2"/>
    <n v="52677.7"/>
    <n v="5.8022027020105879E-2"/>
    <n v="2.3611961320355659E-3"/>
    <n v="2.4754369685648162E-3"/>
    <n v="0.99516336689939966"/>
    <n v="0.91028407513227039"/>
    <n v="8.3219993488005739E-2"/>
    <n v="6.4959313797239822E-3"/>
    <x v="0"/>
    <m/>
    <x v="0"/>
    <m/>
    <m/>
    <x v="1"/>
    <n v="53000"/>
    <x v="1"/>
    <x v="0"/>
    <n v="0"/>
    <x v="0"/>
    <x v="0"/>
    <x v="0"/>
    <m/>
    <x v="0"/>
    <x v="0"/>
    <x v="0"/>
    <x v="0"/>
    <x v="0"/>
    <x v="0"/>
    <x v="0"/>
    <x v="0"/>
    <x v="0"/>
    <x v="0"/>
    <x v="0"/>
    <x v="0"/>
    <x v="0"/>
    <m/>
    <x v="0"/>
    <x v="0"/>
    <x v="0"/>
    <x v="0"/>
    <x v="0"/>
    <m/>
    <m/>
    <x v="0"/>
    <m/>
    <m/>
    <m/>
    <m/>
  </r>
  <r>
    <x v="1"/>
    <s v="T18N R100W S01 fLANCE"/>
    <n v="4973"/>
    <x v="0"/>
    <x v="0"/>
    <x v="78"/>
    <s v="NE SE"/>
    <n v="1"/>
    <n v="18"/>
    <n v="100"/>
    <n v="41.562221999999998"/>
    <n v="-108.62278000000001"/>
    <s v="4903724862"/>
    <s v="1-8"/>
    <x v="0"/>
    <s v="LANCE"/>
    <m/>
    <m/>
    <n v="227"/>
    <x v="0"/>
    <n v="1467"/>
    <n v="1694"/>
    <n v="1905"/>
    <n v="1782"/>
    <x v="5"/>
    <d v="2002-04-10T00:00:00"/>
    <n v="7"/>
    <x v="1"/>
    <n v="296"/>
    <n v="219"/>
    <n v="8181"/>
    <n v="0"/>
    <x v="1"/>
    <n v="12280"/>
    <n v="2440"/>
    <n v="0"/>
    <x v="1"/>
    <n v="108"/>
    <n v="23540"/>
    <x v="0"/>
    <s v="INFINITY OIL &amp; GAS OF WYOMING"/>
    <n v="14.7704"/>
    <n v="18.021509999999999"/>
    <n v="355.87349999999998"/>
    <n v="0"/>
    <n v="388.66540999999995"/>
    <n v="346.41879999999998"/>
    <n v="39.991599999999998"/>
    <n v="0"/>
    <x v="1"/>
    <n v="2.2485600000000003"/>
    <n v="388.65895999999998"/>
    <n v="8.2976943074260415E-6"/>
    <n v="23524"/>
    <n v="-3.3996260411354751E-4"/>
    <n v="3.8002867299150707E-2"/>
    <n v="4.6367671360309635E-2"/>
    <n v="0.91562946134053969"/>
    <n v="0.89131818805875462"/>
    <n v="0.1028963799007747"/>
    <n v="5.7854320404706495E-3"/>
    <x v="1"/>
    <n v="16"/>
    <x v="1"/>
    <n v="0"/>
    <n v="0"/>
    <x v="1"/>
    <n v="0"/>
    <x v="1"/>
    <x v="1"/>
    <n v="0"/>
    <x v="1"/>
    <x v="1"/>
    <x v="1"/>
    <n v="0"/>
    <x v="1"/>
    <x v="1"/>
    <x v="1"/>
    <x v="1"/>
    <x v="0"/>
    <x v="0"/>
    <x v="0"/>
    <x v="0"/>
    <x v="0"/>
    <x v="0"/>
    <x v="0"/>
    <x v="0"/>
    <x v="0"/>
    <m/>
    <x v="0"/>
    <x v="0"/>
    <x v="0"/>
    <x v="0"/>
    <x v="0"/>
    <s v="WELLHEAD"/>
    <n v="20020410"/>
    <x v="0"/>
    <s v="CHAMPION TECHNOLOGIES VERNAL UT"/>
    <s v="1466"/>
    <s v="1467-1694"/>
    <d v="2002-04-24T00:00:00"/>
  </r>
  <r>
    <x v="1"/>
    <s v="T18N R100W S01 fLANCE"/>
    <n v="4970"/>
    <x v="0"/>
    <x v="0"/>
    <x v="78"/>
    <s v="NW NE"/>
    <n v="1"/>
    <n v="18"/>
    <n v="100"/>
    <n v="41.569721999999999"/>
    <n v="-108.62388900000001"/>
    <s v="4903724863"/>
    <s v="1-7"/>
    <x v="0"/>
    <s v="LANCE"/>
    <m/>
    <m/>
    <n v="228"/>
    <x v="0"/>
    <n v="1325"/>
    <n v="1553"/>
    <n v="1670"/>
    <n v="1628"/>
    <x v="5"/>
    <d v="2002-08-28T00:00:00"/>
    <n v="7"/>
    <x v="1"/>
    <n v="256"/>
    <n v="199"/>
    <n v="12450"/>
    <n v="0"/>
    <x v="1"/>
    <n v="18734"/>
    <n v="2440"/>
    <n v="0"/>
    <x v="1"/>
    <n v="108"/>
    <n v="34203"/>
    <x v="0"/>
    <s v="INFINITY OIL &amp; GAS OF WYOMING"/>
    <n v="12.7744"/>
    <n v="16.375710000000002"/>
    <n v="541.57500000000005"/>
    <n v="0"/>
    <n v="570.72510999999997"/>
    <n v="528.48613999999998"/>
    <n v="39.991599999999998"/>
    <n v="0"/>
    <x v="1"/>
    <n v="2.2485600000000003"/>
    <n v="570.72629999999992"/>
    <n v="-1.0425323316665724E-6"/>
    <n v="34187"/>
    <n v="-2.3395233221231175E-4"/>
    <n v="2.2382754457745867E-2"/>
    <n v="2.8692815005108153E-2"/>
    <n v="0.94892443053714592"/>
    <n v="0.92598876203882674"/>
    <n v="7.0071416018501351E-2"/>
    <n v="3.9398219426719965E-3"/>
    <x v="1"/>
    <n v="16"/>
    <x v="1"/>
    <n v="0"/>
    <n v="0"/>
    <x v="1"/>
    <n v="0"/>
    <x v="1"/>
    <x v="1"/>
    <n v="0"/>
    <x v="1"/>
    <x v="1"/>
    <x v="1"/>
    <n v="0"/>
    <x v="1"/>
    <x v="1"/>
    <x v="1"/>
    <x v="1"/>
    <x v="0"/>
    <x v="0"/>
    <x v="0"/>
    <x v="0"/>
    <x v="0"/>
    <x v="0"/>
    <x v="0"/>
    <x v="0"/>
    <x v="0"/>
    <m/>
    <x v="0"/>
    <x v="0"/>
    <x v="0"/>
    <x v="0"/>
    <x v="0"/>
    <s v="WELLHEAD"/>
    <n v="20020828"/>
    <x v="0"/>
    <s v="CHAMPION TECHNOLOGIES VERNAL UT"/>
    <s v="1324"/>
    <s v="1325-1553"/>
    <d v="2002-08-30T00:00:00"/>
  </r>
  <r>
    <x v="1"/>
    <s v="T18N R100W S01 fLANCE"/>
    <n v="4972"/>
    <x v="0"/>
    <x v="0"/>
    <x v="78"/>
    <s v="SW SW"/>
    <n v="1"/>
    <n v="18"/>
    <n v="100"/>
    <n v="41.562221999999998"/>
    <n v="-108.63611"/>
    <s v="4903724861"/>
    <s v="1-9"/>
    <x v="0"/>
    <s v="LANCE"/>
    <m/>
    <m/>
    <n v="145"/>
    <x v="0"/>
    <n v="1181"/>
    <n v="1326"/>
    <n v="1495"/>
    <n v="1448"/>
    <x v="5"/>
    <d v="2002-04-10T00:00:00"/>
    <n v="7"/>
    <x v="1"/>
    <n v="528"/>
    <n v="190"/>
    <n v="8129"/>
    <n v="0"/>
    <x v="1"/>
    <n v="12100"/>
    <n v="3172"/>
    <n v="0"/>
    <x v="1"/>
    <n v="108"/>
    <n v="24242"/>
    <x v="0"/>
    <s v="INFINITY OIL &amp; GAS OF WYOMING"/>
    <n v="26.347200000000001"/>
    <n v="15.6351"/>
    <n v="353.61149999999998"/>
    <n v="0"/>
    <n v="395.59379999999999"/>
    <n v="341.34100000000001"/>
    <n v="51.989079999999994"/>
    <n v="0"/>
    <x v="1"/>
    <n v="2.2485600000000003"/>
    <n v="395.57864000000001"/>
    <n v="1.9161435906412893E-5"/>
    <n v="24227"/>
    <n v="-3.0947616001980648E-4"/>
    <n v="6.6601650480872049E-2"/>
    <n v="3.9523116894147482E-2"/>
    <n v="0.89387523262498048"/>
    <n v="0.86289037244275879"/>
    <n v="0.13142539748860049"/>
    <n v="5.684230068640714E-3"/>
    <x v="1"/>
    <n v="15"/>
    <x v="1"/>
    <n v="0"/>
    <n v="0"/>
    <x v="1"/>
    <n v="0"/>
    <x v="1"/>
    <x v="1"/>
    <n v="0"/>
    <x v="1"/>
    <x v="1"/>
    <x v="1"/>
    <n v="0"/>
    <x v="1"/>
    <x v="1"/>
    <x v="1"/>
    <x v="1"/>
    <x v="0"/>
    <x v="0"/>
    <x v="0"/>
    <x v="0"/>
    <x v="0"/>
    <x v="0"/>
    <x v="0"/>
    <x v="0"/>
    <x v="0"/>
    <m/>
    <x v="0"/>
    <x v="0"/>
    <x v="0"/>
    <x v="0"/>
    <x v="0"/>
    <s v="WELLHEAD"/>
    <n v="20020410"/>
    <x v="0"/>
    <s v="CHAMPION TECHNOLOGIES VERNAL UT"/>
    <s v="1180"/>
    <s v="1181-1326"/>
    <d v="2002-04-24T00:00:00"/>
  </r>
  <r>
    <x v="1"/>
    <s v="T18N R100W S01 fFOX HILLS"/>
    <n v="4981"/>
    <x v="0"/>
    <x v="0"/>
    <x v="78"/>
    <s v="NE SW"/>
    <n v="1"/>
    <n v="18"/>
    <n v="100"/>
    <n v="41.565832999999998"/>
    <n v="-108.62861100000001"/>
    <s v="4903724509"/>
    <s v="1-11"/>
    <x v="0"/>
    <s v="FOX HILLS"/>
    <m/>
    <m/>
    <n v="52"/>
    <x v="0"/>
    <n v="1534"/>
    <n v="1586"/>
    <n v="1859"/>
    <n v="1768"/>
    <x v="2"/>
    <d v="2006-09-13T00:00:00"/>
    <n v="7.75"/>
    <x v="1"/>
    <n v="162"/>
    <n v="123"/>
    <n v="13409"/>
    <n v="0"/>
    <x v="1"/>
    <n v="19000"/>
    <n v="4000"/>
    <n v="0"/>
    <x v="1"/>
    <n v="0"/>
    <n v="36701"/>
    <x v="0"/>
    <s v="INFINITY OIL &amp; GAS OF WYOMING"/>
    <n v="8.0838000000000001"/>
    <n v="10.12167"/>
    <n v="583.29149999999993"/>
    <n v="0"/>
    <n v="601.49696999999992"/>
    <n v="535.99"/>
    <n v="65.56"/>
    <n v="0"/>
    <x v="1"/>
    <n v="0"/>
    <n v="601.54999999999995"/>
    <n v="-4.4079741957236484E-5"/>
    <n v="36694"/>
    <n v="-9.5374344301382921E-5"/>
    <n v="1.3439469196328623E-2"/>
    <n v="1.6827466312922576E-2"/>
    <n v="0.96973306449074881"/>
    <n v="0.89101487823123604"/>
    <n v="0.10898512176876402"/>
    <n v="0"/>
    <x v="1"/>
    <n v="7"/>
    <x v="1"/>
    <n v="0"/>
    <n v="0.18"/>
    <x v="1"/>
    <n v="0"/>
    <x v="1"/>
    <x v="1"/>
    <n v="0"/>
    <x v="1"/>
    <x v="1"/>
    <x v="1"/>
    <n v="0"/>
    <x v="1"/>
    <x v="1"/>
    <x v="1"/>
    <x v="1"/>
    <x v="0"/>
    <x v="0"/>
    <x v="0"/>
    <x v="0"/>
    <x v="0"/>
    <x v="0"/>
    <x v="0"/>
    <x v="0"/>
    <x v="0"/>
    <m/>
    <x v="0"/>
    <x v="0"/>
    <x v="0"/>
    <x v="0"/>
    <x v="0"/>
    <m/>
    <n v="20060913"/>
    <x v="0"/>
    <s v="QUESTAR APPLIED TECHNOLOGY SERVICES ROCK SPRINGS"/>
    <s v="1518"/>
    <s v="1534-1586"/>
    <d v="2006-09-15T00:00:00"/>
  </r>
  <r>
    <x v="0"/>
    <s v="T18N R099W S26 fLEWIS"/>
    <n v="49008593"/>
    <x v="0"/>
    <x v="0"/>
    <x v="102"/>
    <m/>
    <s v="26"/>
    <s v=" 18"/>
    <s v=" 99"/>
    <n v="41.506659999999997"/>
    <n v="-108.54037"/>
    <s v="4903706356"/>
    <s v="UNIT NO. 2"/>
    <x v="0"/>
    <s v="LEWIS"/>
    <m/>
    <m/>
    <n v="49"/>
    <x v="0"/>
    <n v="4900"/>
    <n v="4949"/>
    <m/>
    <m/>
    <x v="0"/>
    <d v="1966-04-12T00:00:00"/>
    <n v="8.8999996185302734"/>
    <x v="0"/>
    <n v="28"/>
    <n v="8"/>
    <n v="847"/>
    <n v="15"/>
    <x v="0"/>
    <n v="380"/>
    <n v="1281"/>
    <m/>
    <x v="0"/>
    <n v="210"/>
    <n v="2215"/>
    <x v="0"/>
    <m/>
    <n v="1.3972"/>
    <n v="0.65832000000000002"/>
    <n v="36.844499999999996"/>
    <n v="0.38369999999999999"/>
    <n v="39.283719999999995"/>
    <n v="10.719799999999999"/>
    <n v="20.995589999999996"/>
    <m/>
    <x v="0"/>
    <n v="4.3722000000000003"/>
    <n v="36.087589999999999"/>
    <n v="4.2405127362122229E-2"/>
    <n v="2766"/>
    <n v="0.11062035735796025"/>
    <n v="3.5566896414087064E-2"/>
    <n v="1.6758087065074288E-2"/>
    <n v="0.94767501652083863"/>
    <n v="0.29704948432411254"/>
    <n v="0.58179529306334943"/>
    <n v="0.12115522261253801"/>
    <x v="0"/>
    <m/>
    <x v="0"/>
    <m/>
    <m/>
    <x v="0"/>
    <m/>
    <x v="0"/>
    <x v="0"/>
    <m/>
    <x v="0"/>
    <x v="0"/>
    <x v="0"/>
    <m/>
    <x v="0"/>
    <x v="0"/>
    <x v="0"/>
    <x v="0"/>
    <x v="0"/>
    <x v="0"/>
    <x v="0"/>
    <x v="0"/>
    <x v="0"/>
    <x v="0"/>
    <x v="0"/>
    <x v="0"/>
    <x v="0"/>
    <m/>
    <x v="0"/>
    <x v="0"/>
    <x v="0"/>
    <x v="0"/>
    <x v="0"/>
    <s v="DST NO. 1"/>
    <m/>
    <x v="0"/>
    <m/>
    <m/>
    <m/>
    <m/>
  </r>
  <r>
    <x v="0"/>
    <s v="T18N R099W S15 fMESAVERDE/ALMOND"/>
    <n v="49009107"/>
    <x v="0"/>
    <x v="0"/>
    <x v="78"/>
    <m/>
    <s v="15"/>
    <s v=" 18"/>
    <s v=" 99"/>
    <n v="41.539029999999997"/>
    <n v="-108.54503"/>
    <s v="4903705381"/>
    <s v="UNIT NO. 6"/>
    <x v="0"/>
    <s v="MESAVERDE/ALMOND"/>
    <m/>
    <m/>
    <n v="219"/>
    <x v="0"/>
    <n v="4948"/>
    <n v="5167"/>
    <n v="5293"/>
    <m/>
    <x v="0"/>
    <d v="1960-01-30T00:00:00"/>
    <n v="8.3000001907348633"/>
    <x v="2"/>
    <n v="25"/>
    <n v="10"/>
    <n v="1426"/>
    <n v="-3"/>
    <x v="0"/>
    <n v="840"/>
    <n v="1318"/>
    <m/>
    <x v="0"/>
    <n v="712"/>
    <n v="3782"/>
    <x v="0"/>
    <m/>
    <n v="1.2475000000000001"/>
    <n v="0.82289999999999996"/>
    <n v="62.030999999999999"/>
    <n v="0"/>
    <n v="64.101399999999998"/>
    <n v="23.696400000000001"/>
    <n v="21.60202"/>
    <m/>
    <x v="0"/>
    <n v="14.823840000000001"/>
    <n v="60.122259999999997"/>
    <n v="3.2032062169155225E-2"/>
    <n v="4325"/>
    <n v="6.6979153817688417E-2"/>
    <n v="1.9461353418178076E-2"/>
    <n v="1.2837473128512014E-2"/>
    <n v="0.96770117345330997"/>
    <n v="0.394136880416671"/>
    <n v="0.35930152991587477"/>
    <n v="0.24656158966745431"/>
    <x v="0"/>
    <m/>
    <x v="0"/>
    <m/>
    <m/>
    <x v="0"/>
    <m/>
    <x v="0"/>
    <x v="0"/>
    <m/>
    <x v="0"/>
    <x v="0"/>
    <x v="0"/>
    <m/>
    <x v="0"/>
    <x v="0"/>
    <x v="0"/>
    <x v="0"/>
    <x v="0"/>
    <x v="0"/>
    <x v="0"/>
    <x v="0"/>
    <x v="0"/>
    <x v="0"/>
    <x v="0"/>
    <x v="0"/>
    <x v="0"/>
    <m/>
    <x v="0"/>
    <x v="0"/>
    <x v="0"/>
    <x v="0"/>
    <x v="0"/>
    <s v="DST NO. 2"/>
    <m/>
    <x v="0"/>
    <m/>
    <m/>
    <m/>
    <m/>
  </r>
  <r>
    <x v="0"/>
    <s v="T18N R099W S13 fMESAVERDE/ALMOND"/>
    <n v="49007209"/>
    <x v="0"/>
    <x v="0"/>
    <x v="78"/>
    <m/>
    <s v="13"/>
    <s v=" 18"/>
    <s v=" 99"/>
    <n v="41.542740000000002"/>
    <n v="-108.52114"/>
    <s v="4903705387"/>
    <s v="UNIT NO. 4"/>
    <x v="0"/>
    <s v="MESAVERDE/ALMOND"/>
    <m/>
    <m/>
    <n v="53"/>
    <x v="0"/>
    <n v="5449"/>
    <n v="5502"/>
    <n v="5801"/>
    <n v="4314"/>
    <x v="0"/>
    <d v="1959-12-31T00:00:00"/>
    <n v="8.1999998092651367"/>
    <x v="0"/>
    <n v="171"/>
    <n v="66"/>
    <n v="10300"/>
    <n v="-3"/>
    <x v="0"/>
    <n v="13200"/>
    <n v="5441"/>
    <m/>
    <x v="0"/>
    <n v="16"/>
    <n v="26433"/>
    <x v="0"/>
    <m/>
    <n v="8.5328999999999997"/>
    <n v="5.4311400000000001"/>
    <n v="448.05"/>
    <n v="0"/>
    <n v="462.01403999999997"/>
    <n v="372.37200000000001"/>
    <n v="89.177989999999994"/>
    <m/>
    <x v="0"/>
    <n v="0.33312000000000003"/>
    <n v="461.88310999999999"/>
    <n v="1.4171490841808311E-4"/>
    <n v="29188"/>
    <n v="4.9531651714280575E-2"/>
    <n v="1.8468919256220007E-2"/>
    <n v="1.1755357044993699E-2"/>
    <n v="0.96977572369878628"/>
    <n v="0.80620397658619736"/>
    <n v="0.19307480197749599"/>
    <n v="7.2122143630668812E-4"/>
    <x v="0"/>
    <m/>
    <x v="0"/>
    <m/>
    <m/>
    <x v="0"/>
    <m/>
    <x v="0"/>
    <x v="0"/>
    <m/>
    <x v="0"/>
    <x v="0"/>
    <x v="0"/>
    <m/>
    <x v="0"/>
    <x v="0"/>
    <x v="0"/>
    <x v="0"/>
    <x v="0"/>
    <x v="0"/>
    <x v="0"/>
    <x v="0"/>
    <x v="0"/>
    <x v="0"/>
    <x v="0"/>
    <x v="0"/>
    <x v="0"/>
    <m/>
    <x v="0"/>
    <x v="0"/>
    <x v="0"/>
    <x v="0"/>
    <x v="0"/>
    <s v="DST NO. 1"/>
    <m/>
    <x v="0"/>
    <m/>
    <m/>
    <m/>
    <m/>
  </r>
  <r>
    <x v="0"/>
    <s v="T18N R099W S03 fMESAVERDE/ALMOND"/>
    <n v="49008594"/>
    <x v="0"/>
    <x v="0"/>
    <x v="78"/>
    <m/>
    <s v="3"/>
    <s v=" 18"/>
    <s v=" 99"/>
    <n v="41.560780000000001"/>
    <n v="-108.54516"/>
    <s v="4903705437"/>
    <s v="37 UNIT"/>
    <x v="0"/>
    <s v="MESAVERDE/ALMOND"/>
    <m/>
    <m/>
    <n v="28"/>
    <x v="0"/>
    <n v="4554"/>
    <n v="4582"/>
    <n v="4655"/>
    <m/>
    <x v="1"/>
    <d v="1964-04-13T00:00:00"/>
    <n v="6.5999999046325684"/>
    <x v="0"/>
    <n v="3794"/>
    <n v="1615"/>
    <n v="21223"/>
    <n v="150"/>
    <x v="0"/>
    <n v="42000"/>
    <n v="3977"/>
    <m/>
    <x v="0"/>
    <n v="-1"/>
    <n v="70745"/>
    <x v="0"/>
    <m/>
    <n v="189.32060000000001"/>
    <n v="132.89834999999999"/>
    <n v="923.20049999999992"/>
    <n v="3.8369999999999997"/>
    <n v="1249.2564499999999"/>
    <n v="1184.82"/>
    <n v="65.183029999999988"/>
    <m/>
    <x v="0"/>
    <n v="0"/>
    <n v="1250.0030299999999"/>
    <n v="-2.9872048339694388E-4"/>
    <n v="72755"/>
    <n v="1.4006968641114982E-2"/>
    <n v="0.1515466259950069"/>
    <n v="0.10638196024523228"/>
    <n v="0.74207141375976082"/>
    <n v="0.94785370240262545"/>
    <n v="5.2146297597374623E-2"/>
    <n v="0"/>
    <x v="0"/>
    <m/>
    <x v="0"/>
    <m/>
    <m/>
    <x v="0"/>
    <m/>
    <x v="0"/>
    <x v="0"/>
    <m/>
    <x v="0"/>
    <x v="0"/>
    <x v="0"/>
    <m/>
    <x v="0"/>
    <x v="0"/>
    <x v="0"/>
    <x v="0"/>
    <x v="0"/>
    <x v="0"/>
    <x v="0"/>
    <x v="0"/>
    <x v="0"/>
    <x v="0"/>
    <x v="0"/>
    <x v="0"/>
    <x v="0"/>
    <m/>
    <x v="0"/>
    <x v="0"/>
    <x v="0"/>
    <x v="0"/>
    <x v="0"/>
    <s v="PRODUCTION"/>
    <m/>
    <x v="0"/>
    <m/>
    <m/>
    <m/>
    <m/>
  </r>
  <r>
    <x v="1"/>
    <s v="T18N R099W S03 fMESAVERDE/ALMOND"/>
    <n v="4565"/>
    <x v="0"/>
    <x v="0"/>
    <x v="78"/>
    <s v="NW NW"/>
    <n v="3"/>
    <n v="18"/>
    <n v="99"/>
    <n v="41.572735999999999"/>
    <n v="-108.560401"/>
    <s v="4903725623"/>
    <s v="11-3 MONELL UNIT"/>
    <x v="0"/>
    <s v="MESAVERDE/ALMOND"/>
    <m/>
    <m/>
    <m/>
    <x v="0"/>
    <s v="4442"/>
    <m/>
    <n v="4565"/>
    <n v="4502"/>
    <x v="2"/>
    <d v="2003-03-29T00:00:00"/>
    <n v="7"/>
    <x v="1"/>
    <n v="768"/>
    <n v="49"/>
    <n v="17643"/>
    <m/>
    <x v="1"/>
    <n v="27300"/>
    <n v="1952"/>
    <m/>
    <x v="0"/>
    <n v="370"/>
    <n v="48088"/>
    <x v="0"/>
    <s v="ANADARKO PETROLEUM CORPORATION"/>
    <n v="38.3232"/>
    <n v="4.0322100000000001"/>
    <n v="767.4704999999999"/>
    <n v="0"/>
    <n v="809.82590999999991"/>
    <n v="770.13299999999992"/>
    <n v="31.993279999999995"/>
    <n v="0"/>
    <x v="1"/>
    <n v="7.7034000000000002"/>
    <n v="809.82967999999994"/>
    <n v="-2.3276553505003862E-6"/>
    <n v="48082"/>
    <n v="-6.2389518560881777E-5"/>
    <n v="4.7322763481351199E-2"/>
    <n v="4.979107176257179E-3"/>
    <n v="0.94769812934239162"/>
    <n v="0.95098144587637246"/>
    <n v="3.9506183571834511E-2"/>
    <n v="9.5123705517930653E-3"/>
    <x v="0"/>
    <n v="6"/>
    <x v="3"/>
    <m/>
    <m/>
    <x v="0"/>
    <m/>
    <x v="0"/>
    <x v="0"/>
    <m/>
    <x v="0"/>
    <x v="0"/>
    <x v="0"/>
    <m/>
    <x v="0"/>
    <x v="0"/>
    <x v="0"/>
    <x v="0"/>
    <x v="0"/>
    <x v="0"/>
    <x v="0"/>
    <x v="0"/>
    <x v="0"/>
    <x v="0"/>
    <x v="0"/>
    <x v="0"/>
    <x v="0"/>
    <m/>
    <x v="0"/>
    <x v="0"/>
    <x v="0"/>
    <x v="0"/>
    <x v="0"/>
    <m/>
    <n v="20030329"/>
    <x v="0"/>
    <m/>
    <m/>
    <m/>
    <d v="2003-04-01T00:00:00"/>
  </r>
  <r>
    <x v="1"/>
    <s v="T18N R099W S03 fMESAVERDE/ALMOND"/>
    <n v="4564"/>
    <x v="0"/>
    <x v="0"/>
    <x v="78"/>
    <s v="SW NW"/>
    <n v="3"/>
    <n v="18"/>
    <n v="99"/>
    <n v="41.565973"/>
    <n v="-108.560408"/>
    <s v="4903725649"/>
    <s v="13-3 MONELL UNIT"/>
    <x v="0"/>
    <s v="MESAVERDE/ALMOND"/>
    <m/>
    <m/>
    <m/>
    <x v="0"/>
    <s v="4250"/>
    <m/>
    <n v="4586"/>
    <n v="4555"/>
    <x v="2"/>
    <d v="2003-03-29T00:00:00"/>
    <n v="7"/>
    <x v="1"/>
    <n v="768"/>
    <n v="49"/>
    <n v="17643"/>
    <m/>
    <x v="1"/>
    <n v="27300"/>
    <n v="1952"/>
    <m/>
    <x v="0"/>
    <n v="370"/>
    <n v="48088"/>
    <x v="0"/>
    <s v="ANADARKO PETROLEUM CORPORATION"/>
    <n v="38.3232"/>
    <n v="4.0322100000000001"/>
    <n v="767.4704999999999"/>
    <n v="0"/>
    <n v="809.82590999999991"/>
    <n v="770.13299999999992"/>
    <n v="31.993279999999995"/>
    <n v="0"/>
    <x v="1"/>
    <n v="7.7034000000000002"/>
    <n v="809.82967999999994"/>
    <n v="-2.3276553505003862E-6"/>
    <n v="48082"/>
    <n v="-6.2389518560881777E-5"/>
    <n v="4.7322763481351199E-2"/>
    <n v="4.979107176257179E-3"/>
    <n v="0.94769812934239162"/>
    <n v="0.95098144587637246"/>
    <n v="3.9506183571834511E-2"/>
    <n v="9.5123705517930653E-3"/>
    <x v="0"/>
    <n v="6"/>
    <x v="3"/>
    <m/>
    <m/>
    <x v="0"/>
    <m/>
    <x v="0"/>
    <x v="0"/>
    <m/>
    <x v="0"/>
    <x v="0"/>
    <x v="0"/>
    <m/>
    <x v="0"/>
    <x v="0"/>
    <x v="0"/>
    <x v="0"/>
    <x v="0"/>
    <x v="0"/>
    <x v="0"/>
    <x v="0"/>
    <x v="0"/>
    <x v="0"/>
    <x v="0"/>
    <x v="0"/>
    <x v="0"/>
    <m/>
    <x v="0"/>
    <x v="0"/>
    <x v="0"/>
    <x v="0"/>
    <x v="0"/>
    <s v="1 MG L H2S"/>
    <n v="20030329"/>
    <x v="0"/>
    <m/>
    <m/>
    <m/>
    <d v="2003-04-01T00:00:00"/>
  </r>
  <r>
    <x v="1"/>
    <s v="T18N R099W S03 fFOX HILLS"/>
    <n v="258"/>
    <x v="0"/>
    <x v="0"/>
    <x v="5"/>
    <s v="NE SE"/>
    <n v="3"/>
    <n v="18"/>
    <n v="99"/>
    <n v="41.564529999999998"/>
    <n v="-108.54519999999999"/>
    <s v="4903705447"/>
    <s v="1 PDU WSW"/>
    <x v="0"/>
    <s v="FOX HILLS"/>
    <m/>
    <m/>
    <s v=""/>
    <x v="0"/>
    <m/>
    <m/>
    <n v="4614"/>
    <m/>
    <x v="5"/>
    <d v="1963-10-03T00:00:00"/>
    <n v="7.8"/>
    <x v="1"/>
    <n v="319"/>
    <n v="169"/>
    <n v="24818"/>
    <n v="93"/>
    <x v="1"/>
    <n v="39000"/>
    <n v="769"/>
    <n v="0"/>
    <x v="1"/>
    <n v="0"/>
    <n v="64783"/>
    <x v="0"/>
    <s v="RME PETROLEUM COMPANY"/>
    <n v="15.918100000000001"/>
    <n v="13.90701"/>
    <n v="1079.5829999999999"/>
    <n v="2.3789400000000001"/>
    <n v="1111.7870499999999"/>
    <n v="1100.19"/>
    <n v="12.603909999999999"/>
    <n v="0"/>
    <x v="1"/>
    <n v="0"/>
    <n v="1112.7939100000001"/>
    <n v="-4.5260658888323301E-4"/>
    <n v="65168"/>
    <n v="2.9626551546352085E-3"/>
    <n v="1.431757997181205E-2"/>
    <n v="1.2508699395266387E-2"/>
    <n v="0.97317372063292151"/>
    <n v="0.98867363499500094"/>
    <n v="1.1326365004998992E-2"/>
    <n v="0"/>
    <x v="7"/>
    <n v="0"/>
    <x v="1"/>
    <n v="64765"/>
    <n v="0.1"/>
    <x v="0"/>
    <n v="0.1"/>
    <x v="0"/>
    <x v="1"/>
    <m/>
    <x v="1"/>
    <x v="1"/>
    <x v="1"/>
    <n v="0"/>
    <x v="1"/>
    <x v="1"/>
    <x v="1"/>
    <x v="1"/>
    <x v="0"/>
    <x v="0"/>
    <x v="0"/>
    <x v="0"/>
    <x v="0"/>
    <x v="0"/>
    <x v="0"/>
    <x v="0"/>
    <x v="0"/>
    <m/>
    <x v="0"/>
    <x v="0"/>
    <x v="0"/>
    <x v="0"/>
    <x v="0"/>
    <s v="WELLHEAD"/>
    <n v="19631003"/>
    <x v="1"/>
    <m/>
    <m/>
    <m/>
    <m/>
  </r>
  <r>
    <x v="0"/>
    <s v="T18N R099W S02 fMESAVERDE/ALMOND"/>
    <n v="49008595"/>
    <x v="0"/>
    <x v="0"/>
    <x v="78"/>
    <m/>
    <s v="2"/>
    <s v=" 18"/>
    <s v=" 99"/>
    <n v="41.560220000000001"/>
    <n v="-108.53545"/>
    <s v="4903705438"/>
    <s v="28 UNIT"/>
    <x v="0"/>
    <s v="MESAVERDE/ALMOND"/>
    <m/>
    <m/>
    <n v="34"/>
    <x v="0"/>
    <n v="4740"/>
    <n v="4774"/>
    <n v="4855"/>
    <n v="4816"/>
    <x v="1"/>
    <d v="1964-03-13T00:00:00"/>
    <n v="8.5"/>
    <x v="0"/>
    <n v="22"/>
    <n v="129"/>
    <n v="18510"/>
    <n v="80"/>
    <x v="0"/>
    <n v="24000"/>
    <n v="8479"/>
    <m/>
    <x v="0"/>
    <n v="-1"/>
    <n v="47029"/>
    <x v="0"/>
    <m/>
    <n v="1.0977999999999999"/>
    <n v="10.615410000000001"/>
    <n v="805.18499999999995"/>
    <n v="2.0463999999999998"/>
    <n v="818.9446099999999"/>
    <n v="677.04"/>
    <n v="138.97080999999997"/>
    <m/>
    <x v="0"/>
    <n v="0"/>
    <n v="816.01080999999999"/>
    <n v="1.7944220154944078E-3"/>
    <n v="51216"/>
    <n v="4.2617944933584409E-2"/>
    <n v="1.3405058005082908E-3"/>
    <n v="1.2962305228432973E-2"/>
    <n v="0.98569718897105874"/>
    <n v="0.82969489092920223"/>
    <n v="0.17030510907079768"/>
    <n v="0"/>
    <x v="0"/>
    <m/>
    <x v="0"/>
    <m/>
    <m/>
    <x v="0"/>
    <m/>
    <x v="0"/>
    <x v="0"/>
    <m/>
    <x v="0"/>
    <x v="0"/>
    <x v="0"/>
    <m/>
    <x v="0"/>
    <x v="0"/>
    <x v="0"/>
    <x v="0"/>
    <x v="0"/>
    <x v="0"/>
    <x v="0"/>
    <x v="0"/>
    <x v="0"/>
    <x v="0"/>
    <x v="0"/>
    <x v="0"/>
    <x v="0"/>
    <m/>
    <x v="0"/>
    <x v="0"/>
    <x v="0"/>
    <x v="0"/>
    <x v="0"/>
    <s v="PRODUCTION"/>
    <m/>
    <x v="0"/>
    <m/>
    <m/>
    <m/>
    <m/>
  </r>
  <r>
    <x v="0"/>
    <s v="T18N R099W S01 fMESAVERDE/ALMOND"/>
    <n v="49009101"/>
    <x v="0"/>
    <x v="0"/>
    <x v="78"/>
    <m/>
    <s v="1"/>
    <s v=" 18"/>
    <s v=" 99"/>
    <n v="41.560789999999997"/>
    <n v="-108.51599"/>
    <s v="4903705435"/>
    <s v="NO. 1 PATRICK DRAW UNIT"/>
    <x v="0"/>
    <s v="MESAVERDE/ALMOND"/>
    <m/>
    <m/>
    <n v="24"/>
    <x v="0"/>
    <n v="5176"/>
    <n v="5200"/>
    <n v="5634"/>
    <m/>
    <x v="0"/>
    <d v="1959-09-24T00:00:00"/>
    <n v="8.5"/>
    <x v="2"/>
    <n v="53"/>
    <n v="14"/>
    <n v="1445"/>
    <n v="-3"/>
    <x v="0"/>
    <n v="560"/>
    <n v="1586"/>
    <m/>
    <x v="0"/>
    <n v="1000"/>
    <n v="3973"/>
    <x v="0"/>
    <m/>
    <n v="2.6446999999999998"/>
    <n v="1.1520600000000001"/>
    <n v="62.857500000000002"/>
    <n v="0"/>
    <n v="66.654259999999994"/>
    <n v="15.797599999999999"/>
    <n v="25.994539999999997"/>
    <m/>
    <x v="0"/>
    <n v="20.82"/>
    <n v="62.612139999999997"/>
    <n v="3.1269688024111432E-2"/>
    <n v="4652"/>
    <n v="7.8724637681159421E-2"/>
    <n v="3.9677884054222491E-2"/>
    <n v="1.7284116574094441E-2"/>
    <n v="0.94303799937168309"/>
    <n v="0.25230889728413691"/>
    <n v="0.41516772945310604"/>
    <n v="0.33252337326275705"/>
    <x v="0"/>
    <m/>
    <x v="0"/>
    <m/>
    <m/>
    <x v="0"/>
    <m/>
    <x v="0"/>
    <x v="0"/>
    <m/>
    <x v="0"/>
    <x v="0"/>
    <x v="0"/>
    <m/>
    <x v="0"/>
    <x v="0"/>
    <x v="0"/>
    <x v="0"/>
    <x v="0"/>
    <x v="0"/>
    <x v="0"/>
    <x v="0"/>
    <x v="0"/>
    <x v="0"/>
    <x v="0"/>
    <x v="0"/>
    <x v="0"/>
    <m/>
    <x v="0"/>
    <x v="0"/>
    <x v="0"/>
    <x v="0"/>
    <x v="0"/>
    <s v="DST"/>
    <m/>
    <x v="0"/>
    <m/>
    <m/>
    <m/>
    <m/>
  </r>
  <r>
    <x v="1"/>
    <s v="T18N R099W S01 fMESAVERDE/ALMOND"/>
    <m/>
    <x v="1"/>
    <x v="3"/>
    <x v="78"/>
    <s v="NW SE"/>
    <n v="1"/>
    <n v="18"/>
    <n v="99"/>
    <n v="41.564070000000001"/>
    <n v="-108.51034"/>
    <s v="4903705446"/>
    <s v="10 PAT DRA"/>
    <x v="0"/>
    <s v="MESAVERDE/ALMOND"/>
    <m/>
    <m/>
    <m/>
    <x v="0"/>
    <m/>
    <m/>
    <n v="5326"/>
    <n v="5293"/>
    <x v="2"/>
    <d v="1960-05-03T00:00:00"/>
    <n v="7.2"/>
    <x v="0"/>
    <n v="130"/>
    <n v="70"/>
    <n v="15117"/>
    <n v="0"/>
    <x v="1"/>
    <n v="23297"/>
    <n v="744"/>
    <n v="0"/>
    <x v="1"/>
    <n v="16"/>
    <n v="39374"/>
    <x v="0"/>
    <s v="RME PETROLEUM COMPANY"/>
    <n v="6.4870000000000001"/>
    <n v="5.7603"/>
    <n v="657.58949999999993"/>
    <n v="0"/>
    <n v="669.83679999999993"/>
    <n v="657.20836999999995"/>
    <n v="12.194159999999998"/>
    <n v="0"/>
    <x v="1"/>
    <n v="0.33312000000000003"/>
    <n v="669.73564999999996"/>
    <n v="7.5509167122660259E-5"/>
    <n v="39374"/>
    <n v="0"/>
    <n v="9.6844485104431426E-3"/>
    <n v="8.5995573847241612E-3"/>
    <n v="0.98171599410483268"/>
    <n v="0.98129518713838804"/>
    <n v="1.8207422585314069E-2"/>
    <n v="4.9739027629781992E-4"/>
    <x v="1"/>
    <n v="0"/>
    <x v="4"/>
    <n v="0"/>
    <n v="0.2"/>
    <x v="0"/>
    <n v="0"/>
    <x v="0"/>
    <x v="1"/>
    <m/>
    <x v="1"/>
    <x v="1"/>
    <x v="1"/>
    <n v="0"/>
    <x v="1"/>
    <x v="1"/>
    <x v="1"/>
    <x v="1"/>
    <x v="0"/>
    <x v="0"/>
    <x v="0"/>
    <x v="0"/>
    <x v="0"/>
    <x v="0"/>
    <x v="0"/>
    <x v="0"/>
    <x v="0"/>
    <m/>
    <x v="0"/>
    <x v="0"/>
    <x v="0"/>
    <x v="0"/>
    <x v="0"/>
    <m/>
    <n v="19600503"/>
    <x v="1"/>
    <m/>
    <m/>
    <m/>
    <m/>
  </r>
  <r>
    <x v="1"/>
    <s v="T18N R098W S15 fLANCE"/>
    <n v="4357"/>
    <x v="0"/>
    <x v="0"/>
    <x v="89"/>
    <s v="NE SE"/>
    <n v="15"/>
    <n v="18"/>
    <n v="98"/>
    <n v="41.536659999999998"/>
    <n v="-108.43103600000001"/>
    <s v="4903725459"/>
    <s v="HIGGINS 19"/>
    <x v="0"/>
    <s v="LANCE"/>
    <m/>
    <m/>
    <s v=""/>
    <x v="0"/>
    <m/>
    <m/>
    <n v="18278"/>
    <m/>
    <x v="5"/>
    <d v="2004-01-28T00:00:00"/>
    <n v="6.98"/>
    <x v="1"/>
    <n v="802"/>
    <n v="97"/>
    <n v="21879"/>
    <n v="200"/>
    <x v="1"/>
    <n v="35000"/>
    <n v="1098"/>
    <m/>
    <x v="0"/>
    <n v="160"/>
    <n v="59039"/>
    <x v="0"/>
    <s v="ANADARKO"/>
    <n v="40.019799999999996"/>
    <n v="7.9821300000000006"/>
    <n v="951.73649999999998"/>
    <n v="5.1159999999999997"/>
    <n v="1004.85443"/>
    <n v="987.35"/>
    <n v="17.996219999999997"/>
    <n v="0"/>
    <x v="1"/>
    <n v="3.3312000000000004"/>
    <n v="1008.6774199999999"/>
    <n v="-1.8986488840491353E-3"/>
    <n v="59236"/>
    <n v="1.6656098076516593E-3"/>
    <n v="3.9826465212478582E-2"/>
    <n v="7.9435685027531809E-3"/>
    <n v="0.95222996628476819"/>
    <n v="0.97885605489215777"/>
    <n v="1.7841402655766794E-2"/>
    <n v="3.3025424520755119E-3"/>
    <x v="0"/>
    <n v="2"/>
    <x v="0"/>
    <m/>
    <n v="0.16"/>
    <x v="0"/>
    <m/>
    <x v="0"/>
    <x v="0"/>
    <m/>
    <x v="0"/>
    <x v="0"/>
    <x v="0"/>
    <m/>
    <x v="0"/>
    <x v="0"/>
    <x v="0"/>
    <x v="0"/>
    <x v="0"/>
    <x v="0"/>
    <x v="0"/>
    <x v="0"/>
    <x v="0"/>
    <x v="0"/>
    <x v="0"/>
    <x v="0"/>
    <x v="0"/>
    <m/>
    <x v="0"/>
    <x v="0"/>
    <x v="0"/>
    <x v="0"/>
    <x v="0"/>
    <s v="WELL"/>
    <n v="2004128"/>
    <x v="0"/>
    <s v="BJ SERVICES ROCK SPRINGS PROJECT No 1"/>
    <m/>
    <m/>
    <d v="2004-01-30T00:00:00"/>
  </r>
  <r>
    <x v="1"/>
    <s v="T18N R098W S14 fNUGGET"/>
    <m/>
    <x v="1"/>
    <x v="3"/>
    <x v="89"/>
    <s v="   NW"/>
    <n v="14"/>
    <n v="18"/>
    <n v="98"/>
    <n v="41.536951999999999"/>
    <n v="-108.422141"/>
    <s v="4903721243"/>
    <s v="12X-14B"/>
    <x v="0"/>
    <s v="NUGGET"/>
    <m/>
    <m/>
    <n v="350"/>
    <x v="0"/>
    <n v="15700"/>
    <n v="16050"/>
    <n v="16209"/>
    <n v="16136"/>
    <x v="2"/>
    <d v="1989-05-22T00:00:00"/>
    <n v="6.55"/>
    <x v="0"/>
    <n v="20"/>
    <n v="8.5"/>
    <n v="255.3"/>
    <n v="0"/>
    <x v="1"/>
    <n v="400"/>
    <n v="183"/>
    <n v="0"/>
    <x v="1"/>
    <n v="0"/>
    <n v="894.3"/>
    <x v="0"/>
    <s v="DEVON SFS OPERATING"/>
    <n v="0.998"/>
    <n v="0.699465"/>
    <n v="11.105549999999999"/>
    <n v="0"/>
    <n v="12.803014999999998"/>
    <n v="11.283999999999999"/>
    <n v="2.9993699999999999"/>
    <n v="0"/>
    <x v="1"/>
    <n v="0"/>
    <n v="14.283369999999998"/>
    <n v="-5.4653103394934378E-2"/>
    <n v="866.8"/>
    <n v="-1.5615240474703312E-2"/>
    <n v="7.7950389029459083E-2"/>
    <n v="5.4632834531553709E-2"/>
    <n v="0.86741677643898729"/>
    <n v="0.7900096405820195"/>
    <n v="0.2099903594179805"/>
    <n v="0"/>
    <x v="1"/>
    <n v="0"/>
    <x v="1"/>
    <n v="0"/>
    <n v="0"/>
    <x v="0"/>
    <n v="0"/>
    <x v="0"/>
    <x v="1"/>
    <m/>
    <x v="1"/>
    <x v="1"/>
    <x v="1"/>
    <n v="0"/>
    <x v="1"/>
    <x v="1"/>
    <x v="1"/>
    <x v="1"/>
    <x v="0"/>
    <x v="0"/>
    <x v="0"/>
    <x v="0"/>
    <x v="0"/>
    <x v="0"/>
    <x v="0"/>
    <x v="0"/>
    <x v="0"/>
    <m/>
    <x v="0"/>
    <x v="0"/>
    <x v="0"/>
    <x v="0"/>
    <x v="0"/>
    <s v="15700-16050"/>
    <n v="19890522"/>
    <x v="1"/>
    <m/>
    <m/>
    <m/>
    <m/>
  </r>
  <r>
    <x v="1"/>
    <s v="T18N R098W S14 fMESAVERDE/ERICSON"/>
    <m/>
    <x v="1"/>
    <x v="3"/>
    <x v="89"/>
    <s v="SW NW"/>
    <n v="14"/>
    <n v="18"/>
    <n v="98"/>
    <n v="41.538620000000002"/>
    <n v="-108.42404000000001"/>
    <s v="4903705379"/>
    <s v="#1 BOWEN G"/>
    <x v="0"/>
    <s v="MESAVERDE/ERICSON"/>
    <m/>
    <m/>
    <m/>
    <x v="0"/>
    <m/>
    <m/>
    <n v="6843"/>
    <m/>
    <x v="2"/>
    <d v="1989-05-22T00:00:00"/>
    <n v="8.75"/>
    <x v="0"/>
    <n v="12"/>
    <n v="3.7"/>
    <n v="4652.8999999999996"/>
    <n v="0"/>
    <x v="1"/>
    <n v="2500"/>
    <n v="5673"/>
    <n v="1140"/>
    <x v="1"/>
    <n v="90"/>
    <n v="14074.1"/>
    <x v="0"/>
    <s v="HOUSTON OIL AND MINERALS"/>
    <n v="0.5988"/>
    <n v="0.30447300000000005"/>
    <n v="202.40114999999997"/>
    <n v="0"/>
    <n v="203.30442299999999"/>
    <n v="70.525000000000006"/>
    <n v="92.980469999999997"/>
    <n v="37.996200000000002"/>
    <x v="1"/>
    <n v="1.8738000000000001"/>
    <n v="203.37546999999998"/>
    <n v="-1.7470005580038102E-4"/>
    <n v="14071.6"/>
    <n v="-8.8823514782073969E-5"/>
    <n v="2.9453368065681484E-3"/>
    <n v="1.4976211314399199E-3"/>
    <n v="0.99555704206199191"/>
    <n v="0.34677240082100363"/>
    <n v="0.45718625751670056"/>
    <n v="9.2135005268826186E-3"/>
    <x v="1"/>
    <n v="0"/>
    <x v="1"/>
    <n v="0"/>
    <n v="0"/>
    <x v="0"/>
    <n v="0"/>
    <x v="0"/>
    <x v="1"/>
    <m/>
    <x v="1"/>
    <x v="1"/>
    <x v="1"/>
    <n v="0"/>
    <x v="1"/>
    <x v="1"/>
    <x v="1"/>
    <x v="1"/>
    <x v="0"/>
    <x v="0"/>
    <x v="0"/>
    <x v="0"/>
    <x v="0"/>
    <x v="0"/>
    <x v="0"/>
    <x v="0"/>
    <x v="0"/>
    <m/>
    <x v="0"/>
    <x v="0"/>
    <x v="0"/>
    <x v="0"/>
    <x v="0"/>
    <m/>
    <n v="19890522"/>
    <x v="1"/>
    <m/>
    <m/>
    <m/>
    <m/>
  </r>
  <r>
    <x v="1"/>
    <s v="T18N R098W S14 fLEWIS"/>
    <m/>
    <x v="1"/>
    <x v="3"/>
    <x v="89"/>
    <s v="SE NW"/>
    <n v="14"/>
    <n v="18"/>
    <n v="98"/>
    <n v="41.538652999999996"/>
    <n v="-108.41918200000001"/>
    <s v="4903721914"/>
    <s v="22-14"/>
    <x v="0"/>
    <s v="LEWIS"/>
    <m/>
    <m/>
    <m/>
    <x v="0"/>
    <m/>
    <m/>
    <n v="8588"/>
    <m/>
    <x v="2"/>
    <d v="1989-05-22T00:00:00"/>
    <n v="7.85"/>
    <x v="0"/>
    <n v="71.2"/>
    <n v="41.5"/>
    <n v="5087.6000000000004"/>
    <n v="0"/>
    <x v="1"/>
    <n v="7000"/>
    <n v="1891"/>
    <n v="0"/>
    <x v="1"/>
    <n v="0"/>
    <n v="14092"/>
    <x v="0"/>
    <s v="HOUSTON OIL AND MINERALS"/>
    <n v="3.55288"/>
    <n v="3.415035"/>
    <n v="221.31059999999999"/>
    <n v="0"/>
    <n v="228.278515"/>
    <n v="197.47"/>
    <n v="30.993489999999998"/>
    <n v="0"/>
    <x v="1"/>
    <n v="0"/>
    <n v="228.46349000000001"/>
    <n v="-4.0498793186321576E-4"/>
    <n v="14091.3"/>
    <n v="-2.483740371073393E-5"/>
    <n v="1.5563794954597457E-2"/>
    <n v="1.4959949253218158E-2"/>
    <n v="0.96947625579218433"/>
    <n v="0.86433941808382597"/>
    <n v="0.135660581916174"/>
    <n v="0"/>
    <x v="1"/>
    <n v="0"/>
    <x v="1"/>
    <n v="0"/>
    <n v="0"/>
    <x v="0"/>
    <n v="0"/>
    <x v="0"/>
    <x v="1"/>
    <m/>
    <x v="1"/>
    <x v="1"/>
    <x v="1"/>
    <n v="0"/>
    <x v="1"/>
    <x v="1"/>
    <x v="1"/>
    <x v="1"/>
    <x v="0"/>
    <x v="0"/>
    <x v="0"/>
    <x v="0"/>
    <x v="0"/>
    <x v="0"/>
    <x v="0"/>
    <x v="0"/>
    <x v="0"/>
    <m/>
    <x v="0"/>
    <x v="0"/>
    <x v="0"/>
    <x v="0"/>
    <x v="0"/>
    <m/>
    <n v="19890522"/>
    <x v="1"/>
    <m/>
    <m/>
    <m/>
    <m/>
  </r>
  <r>
    <x v="0"/>
    <s v="T18N R098W S11 fMESAVERDE"/>
    <n v="49005561"/>
    <x v="0"/>
    <x v="0"/>
    <x v="89"/>
    <m/>
    <s v="11"/>
    <s v=" 18"/>
    <s v=" 98"/>
    <n v="41.554160000000003"/>
    <n v="-108.41312000000001"/>
    <s v="4903705418"/>
    <s v="UNIT NO. 8"/>
    <x v="0"/>
    <s v="MESAVERDE"/>
    <m/>
    <m/>
    <n v="0"/>
    <x v="0"/>
    <m/>
    <m/>
    <n v="6833"/>
    <m/>
    <x v="0"/>
    <m/>
    <n v="7.3000001907348633"/>
    <x v="0"/>
    <n v="244"/>
    <n v="220"/>
    <n v="15317"/>
    <m/>
    <x v="1"/>
    <n v="21800"/>
    <n v="2120"/>
    <m/>
    <x v="0"/>
    <n v="2260"/>
    <n v="40885"/>
    <x v="0"/>
    <s v="TEXACO EXPLORATION AND PROD"/>
    <n v="12.175599999999999"/>
    <n v="18.1038"/>
    <n v="666.28949999999998"/>
    <n v="0"/>
    <n v="696.56889999999999"/>
    <n v="614.97799999999995"/>
    <n v="34.746799999999993"/>
    <m/>
    <x v="0"/>
    <n v="47.053200000000004"/>
    <n v="696.77800000000002"/>
    <n v="-1.5007030912404866E-4"/>
    <n v="41961"/>
    <n v="1.2987953552374285E-2"/>
    <n v="1.7479390768092001E-2"/>
    <n v="2.5989963089078482E-2"/>
    <n v="0.95653064614282945"/>
    <n v="0.88260249319008344"/>
    <n v="4.9867820166537971E-2"/>
    <n v="6.7529686643378523E-2"/>
    <x v="1"/>
    <n v="0"/>
    <x v="1"/>
    <n v="0"/>
    <n v="0.2"/>
    <x v="0"/>
    <n v="0"/>
    <x v="0"/>
    <x v="1"/>
    <m/>
    <x v="1"/>
    <x v="1"/>
    <x v="1"/>
    <n v="0"/>
    <x v="1"/>
    <x v="1"/>
    <x v="1"/>
    <x v="1"/>
    <x v="0"/>
    <x v="0"/>
    <x v="0"/>
    <x v="0"/>
    <x v="0"/>
    <x v="0"/>
    <x v="0"/>
    <x v="0"/>
    <x v="0"/>
    <m/>
    <x v="0"/>
    <x v="0"/>
    <x v="0"/>
    <x v="0"/>
    <x v="0"/>
    <s v="DST NO. 1"/>
    <n v="19050811"/>
    <x v="1"/>
    <m/>
    <m/>
    <m/>
    <m/>
  </r>
  <r>
    <x v="1"/>
    <s v="T18N R098W S03 fWASATCH"/>
    <m/>
    <x v="1"/>
    <x v="3"/>
    <x v="89"/>
    <s v="SW SW"/>
    <n v="3"/>
    <n v="18"/>
    <n v="98"/>
    <n v="41.561660000000003"/>
    <n v="-108.42395"/>
    <s v="4903705443"/>
    <s v="3 TRU"/>
    <x v="0"/>
    <s v="WASATCH"/>
    <m/>
    <m/>
    <m/>
    <x v="0"/>
    <m/>
    <m/>
    <n v="682"/>
    <m/>
    <x v="2"/>
    <d v="1977-01-21T00:00:00"/>
    <n v="8.1999999999999993"/>
    <x v="0"/>
    <n v="5"/>
    <n v="1"/>
    <n v="453"/>
    <n v="14"/>
    <x v="1"/>
    <n v="56"/>
    <n v="1086"/>
    <n v="24"/>
    <x v="1"/>
    <n v="9"/>
    <n v="1097"/>
    <x v="0"/>
    <m/>
    <n v="0.2495"/>
    <n v="8.2290000000000002E-2"/>
    <n v="19.705499999999997"/>
    <n v="0.35811999999999999"/>
    <n v="20.395409999999998"/>
    <n v="1.5797599999999998"/>
    <n v="17.799539999999997"/>
    <n v="0.79991999999999996"/>
    <x v="1"/>
    <n v="0.18738000000000002"/>
    <n v="20.366599999999998"/>
    <n v="7.0678555841578977E-4"/>
    <n v="1648"/>
    <n v="0.20072859744990892"/>
    <n v="1.2233144614400986E-2"/>
    <n v="4.0347313439641572E-3"/>
    <n v="0.98373212404163479"/>
    <n v="7.7566211346027314E-2"/>
    <n v="0.87395736156255821"/>
    <n v="9.2003574479785546E-3"/>
    <x v="1"/>
    <n v="0"/>
    <x v="1"/>
    <n v="858"/>
    <n v="6.4"/>
    <x v="0"/>
    <n v="6.8"/>
    <x v="0"/>
    <x v="1"/>
    <m/>
    <x v="1"/>
    <x v="1"/>
    <x v="1"/>
    <n v="0"/>
    <x v="1"/>
    <x v="1"/>
    <x v="1"/>
    <x v="1"/>
    <x v="0"/>
    <x v="0"/>
    <x v="0"/>
    <x v="0"/>
    <x v="0"/>
    <x v="0"/>
    <x v="0"/>
    <x v="0"/>
    <x v="0"/>
    <m/>
    <x v="0"/>
    <x v="0"/>
    <x v="0"/>
    <x v="0"/>
    <x v="0"/>
    <m/>
    <m/>
    <x v="0"/>
    <m/>
    <m/>
    <m/>
    <m/>
  </r>
  <r>
    <x v="0"/>
    <s v="T18N R098W S03 fMESAVERDE"/>
    <n v="49017421"/>
    <x v="0"/>
    <x v="0"/>
    <x v="89"/>
    <m/>
    <s v="3"/>
    <s v=" 18"/>
    <s v=" 98"/>
    <n v="41.568660000000001"/>
    <n v="-108.43274"/>
    <s v="4903705465"/>
    <s v="UNIT NO. 9"/>
    <x v="0"/>
    <s v="MESAVERDE"/>
    <m/>
    <m/>
    <n v="136"/>
    <x v="0"/>
    <n v="6415"/>
    <n v="6551"/>
    <n v="6884"/>
    <m/>
    <x v="0"/>
    <d v="1957-06-25T00:00:00"/>
    <n v="8.3999996185302734"/>
    <x v="2"/>
    <n v="18"/>
    <n v="5"/>
    <n v="2215"/>
    <n v="-3"/>
    <x v="0"/>
    <n v="500"/>
    <n v="4120"/>
    <m/>
    <x v="0"/>
    <n v="502"/>
    <n v="5436"/>
    <x v="0"/>
    <m/>
    <n v="0.8982"/>
    <n v="0.41144999999999998"/>
    <n v="96.352500000000006"/>
    <n v="0"/>
    <n v="97.662149999999997"/>
    <n v="14.105"/>
    <n v="67.526799999999994"/>
    <m/>
    <x v="0"/>
    <n v="10.451640000000001"/>
    <n v="92.083439999999996"/>
    <n v="2.9400999517301039E-2"/>
    <n v="7354"/>
    <n v="0.14996090695856137"/>
    <n v="9.1970123533016632E-3"/>
    <n v="4.2129934677866505E-3"/>
    <n v="0.98658999417891169"/>
    <n v="0.15317629315325318"/>
    <n v="0.73332186547331413"/>
    <n v="0.11350184137343264"/>
    <x v="0"/>
    <m/>
    <x v="0"/>
    <m/>
    <m/>
    <x v="0"/>
    <m/>
    <x v="0"/>
    <x v="0"/>
    <m/>
    <x v="0"/>
    <x v="0"/>
    <x v="0"/>
    <m/>
    <x v="0"/>
    <x v="0"/>
    <x v="0"/>
    <x v="0"/>
    <x v="0"/>
    <x v="0"/>
    <x v="0"/>
    <x v="0"/>
    <x v="0"/>
    <x v="0"/>
    <x v="0"/>
    <x v="0"/>
    <x v="0"/>
    <m/>
    <x v="0"/>
    <x v="0"/>
    <x v="0"/>
    <x v="0"/>
    <x v="0"/>
    <s v="DST NO. 1"/>
    <m/>
    <x v="0"/>
    <m/>
    <m/>
    <m/>
    <m/>
  </r>
  <r>
    <x v="0"/>
    <s v="T18N R098W S02 fNUGGET"/>
    <n v="49008600"/>
    <x v="0"/>
    <x v="0"/>
    <x v="89"/>
    <m/>
    <s v="2"/>
    <s v=" 18"/>
    <s v=" 98"/>
    <n v="41.560679999999998"/>
    <n v="-108.42234000000001"/>
    <s v="4903706394"/>
    <s v="UNIT NO. 15"/>
    <x v="0"/>
    <s v="NUGGET"/>
    <m/>
    <m/>
    <n v="355"/>
    <x v="3"/>
    <n v="15213"/>
    <n v="15568"/>
    <n v="17339"/>
    <n v="9607"/>
    <x v="0"/>
    <d v="1963-08-05T00:00:00"/>
    <n v="8.6000003814697266"/>
    <x v="0"/>
    <n v="112"/>
    <n v="51"/>
    <n v="5866"/>
    <n v="285"/>
    <x v="0"/>
    <n v="4800"/>
    <n v="4002"/>
    <m/>
    <x v="0"/>
    <n v="3350"/>
    <n v="16498"/>
    <x v="0"/>
    <m/>
    <n v="5.5888"/>
    <n v="4.19679"/>
    <n v="255.17099999999999"/>
    <n v="7.2902999999999993"/>
    <n v="272.24689000000001"/>
    <n v="135.40799999999999"/>
    <n v="65.592779999999991"/>
    <m/>
    <x v="0"/>
    <n v="69.747"/>
    <n v="270.74777999999998"/>
    <n v="2.7608189966211454E-3"/>
    <n v="18463"/>
    <n v="5.6205486113097454E-2"/>
    <n v="2.0528425503777103E-2"/>
    <n v="1.5415382706483809E-2"/>
    <n v="0.964056191789739"/>
    <n v="0.50012598441250378"/>
    <n v="0.2422652551389341"/>
    <n v="0.25760876044856212"/>
    <x v="0"/>
    <m/>
    <x v="0"/>
    <m/>
    <m/>
    <x v="0"/>
    <m/>
    <x v="0"/>
    <x v="0"/>
    <m/>
    <x v="0"/>
    <x v="0"/>
    <x v="0"/>
    <m/>
    <x v="0"/>
    <x v="0"/>
    <x v="0"/>
    <x v="0"/>
    <x v="0"/>
    <x v="0"/>
    <x v="0"/>
    <x v="0"/>
    <x v="0"/>
    <x v="0"/>
    <x v="0"/>
    <x v="0"/>
    <x v="0"/>
    <m/>
    <x v="0"/>
    <x v="0"/>
    <x v="0"/>
    <x v="0"/>
    <x v="0"/>
    <s v="DST NO. 8"/>
    <m/>
    <x v="0"/>
    <m/>
    <m/>
    <m/>
    <m/>
  </r>
  <r>
    <x v="0"/>
    <s v="T18N R098W S02 fMESAVERDE"/>
    <n v="49009096"/>
    <x v="0"/>
    <x v="0"/>
    <x v="89"/>
    <m/>
    <s v="2"/>
    <s v=" 18"/>
    <s v=" 98"/>
    <n v="41.567360000000001"/>
    <n v="-108.40982"/>
    <s v="4903705456"/>
    <s v="UNIT NO. 5"/>
    <x v="0"/>
    <s v="MESAVERDE"/>
    <n v="170"/>
    <n v="26"/>
    <n v="14"/>
    <x v="0"/>
    <n v="6876"/>
    <n v="6890"/>
    <n v="10077"/>
    <n v="6602"/>
    <x v="0"/>
    <d v="1953-10-22T00:00:00"/>
    <n v="7.0999999046325684"/>
    <x v="2"/>
    <n v="577"/>
    <n v="535"/>
    <n v="21173"/>
    <n v="-3"/>
    <x v="0"/>
    <n v="31100"/>
    <n v="1170"/>
    <m/>
    <x v="0"/>
    <n v="4691"/>
    <n v="58652"/>
    <x v="0"/>
    <m/>
    <n v="28.792300000000001"/>
    <n v="44.025150000000004"/>
    <n v="921.02549999999997"/>
    <n v="0"/>
    <n v="993.84294999999997"/>
    <n v="877.33100000000002"/>
    <n v="19.176299999999998"/>
    <m/>
    <x v="0"/>
    <n v="97.666620000000009"/>
    <n v="994.17391999999995"/>
    <n v="-1.6648249066416592E-4"/>
    <n v="59240"/>
    <n v="4.9876157839378417E-3"/>
    <n v="2.8970673887660017E-2"/>
    <n v="4.4297894350410198E-2"/>
    <n v="0.92673143176192974"/>
    <n v="0.88247235453531114"/>
    <n v="1.9288677377495476E-2"/>
    <n v="9.8238968087193443E-2"/>
    <x v="0"/>
    <m/>
    <x v="0"/>
    <m/>
    <m/>
    <x v="0"/>
    <m/>
    <x v="0"/>
    <x v="0"/>
    <m/>
    <x v="0"/>
    <x v="0"/>
    <x v="0"/>
    <m/>
    <x v="0"/>
    <x v="0"/>
    <x v="0"/>
    <x v="0"/>
    <x v="0"/>
    <x v="0"/>
    <x v="0"/>
    <x v="0"/>
    <x v="0"/>
    <x v="0"/>
    <x v="0"/>
    <x v="0"/>
    <x v="0"/>
    <m/>
    <x v="0"/>
    <x v="0"/>
    <x v="0"/>
    <x v="0"/>
    <x v="0"/>
    <s v="DST #11"/>
    <m/>
    <x v="0"/>
    <m/>
    <m/>
    <m/>
    <m/>
  </r>
  <r>
    <x v="0"/>
    <s v="T18N R098W S02 fMESAVERDE"/>
    <n v="49009094"/>
    <x v="0"/>
    <x v="0"/>
    <x v="89"/>
    <m/>
    <s v="2"/>
    <s v=" 18"/>
    <s v=" 98"/>
    <n v="41.567360000000001"/>
    <n v="-108.40982"/>
    <s v="4903705456"/>
    <s v="UNIT NO. 5"/>
    <x v="0"/>
    <s v="MESAVERDE"/>
    <n v="257"/>
    <n v="55"/>
    <n v="8"/>
    <x v="5"/>
    <n v="6611"/>
    <n v="6619"/>
    <n v="10077"/>
    <n v="6602"/>
    <x v="0"/>
    <d v="1954-01-12T00:00:00"/>
    <n v="8.1000003814697266"/>
    <x v="2"/>
    <n v="111"/>
    <n v="28"/>
    <n v="4297"/>
    <n v="-3"/>
    <x v="0"/>
    <n v="5200"/>
    <n v="1830"/>
    <m/>
    <x v="0"/>
    <n v="870"/>
    <n v="11419"/>
    <x v="0"/>
    <m/>
    <n v="5.5388999999999999"/>
    <n v="2.3041200000000002"/>
    <n v="186.9195"/>
    <n v="0"/>
    <n v="194.76251999999999"/>
    <n v="146.69200000000001"/>
    <n v="29.993699999999997"/>
    <m/>
    <x v="0"/>
    <n v="18.113400000000002"/>
    <n v="194.79910000000001"/>
    <n v="-9.3900420683164145E-5"/>
    <n v="12330"/>
    <n v="3.8359509874099959E-2"/>
    <n v="2.8439250015865475E-2"/>
    <n v="1.1830407616414084E-2"/>
    <n v="0.95973034236772048"/>
    <n v="0.75304249352281405"/>
    <n v="0.15397247728557265"/>
    <n v="9.2985029191613319E-2"/>
    <x v="0"/>
    <m/>
    <x v="0"/>
    <m/>
    <m/>
    <x v="0"/>
    <m/>
    <x v="0"/>
    <x v="0"/>
    <m/>
    <x v="0"/>
    <x v="0"/>
    <x v="0"/>
    <m/>
    <x v="0"/>
    <x v="0"/>
    <x v="0"/>
    <x v="0"/>
    <x v="0"/>
    <x v="0"/>
    <x v="0"/>
    <x v="0"/>
    <x v="0"/>
    <x v="0"/>
    <x v="0"/>
    <x v="0"/>
    <x v="0"/>
    <m/>
    <x v="0"/>
    <x v="0"/>
    <x v="0"/>
    <x v="0"/>
    <x v="0"/>
    <s v="DST #26"/>
    <m/>
    <x v="0"/>
    <m/>
    <m/>
    <m/>
    <m/>
  </r>
  <r>
    <x v="1"/>
    <s v="T18N R098W S02 fMADISON"/>
    <m/>
    <x v="1"/>
    <x v="3"/>
    <x v="89"/>
    <s v="NW NE"/>
    <n v="2"/>
    <n v="18"/>
    <n v="98"/>
    <n v="41.571603000000003"/>
    <n v="-108.412907"/>
    <s v="4903720948"/>
    <s v="23 TRU"/>
    <x v="0"/>
    <s v="MADISON"/>
    <m/>
    <m/>
    <m/>
    <x v="0"/>
    <m/>
    <m/>
    <n v="19446"/>
    <n v="17572"/>
    <x v="1"/>
    <d v="1978-10-22T00:00:00"/>
    <n v="4.4000000000000004"/>
    <x v="0"/>
    <n v="6335"/>
    <n v="845"/>
    <n v="11939"/>
    <n v="1755"/>
    <x v="1"/>
    <n v="33400"/>
    <n v="378"/>
    <n v="0"/>
    <x v="1"/>
    <n v="85"/>
    <n v="54545"/>
    <x v="0"/>
    <s v="TEXACO EXPLORATION AND PROD"/>
    <n v="316.11649999999997"/>
    <n v="69.535049999999998"/>
    <n v="519.34649999999999"/>
    <n v="44.892899999999997"/>
    <n v="949.89094999999998"/>
    <n v="942.21399999999994"/>
    <n v="6.1954199999999995"/>
    <n v="0"/>
    <x v="1"/>
    <n v="1.7697000000000001"/>
    <n v="950.1791199999999"/>
    <n v="-1.5166282788714355E-4"/>
    <n v="54737"/>
    <n v="1.7569224574952875E-3"/>
    <n v="0.3327924115920885"/>
    <n v="7.3203192429615205E-2"/>
    <n v="0.59400439597829624"/>
    <n v="0.99161724370453441"/>
    <n v="6.5202653579674533E-3"/>
    <n v="1.8624909374981848E-3"/>
    <x v="1"/>
    <n v="0"/>
    <x v="1"/>
    <n v="54947"/>
    <n v="0.1"/>
    <x v="0"/>
    <n v="0.1"/>
    <x v="0"/>
    <x v="1"/>
    <m/>
    <x v="1"/>
    <x v="1"/>
    <x v="1"/>
    <n v="0"/>
    <x v="1"/>
    <x v="1"/>
    <x v="1"/>
    <x v="1"/>
    <x v="0"/>
    <x v="0"/>
    <x v="0"/>
    <x v="0"/>
    <x v="0"/>
    <x v="0"/>
    <x v="0"/>
    <x v="0"/>
    <x v="0"/>
    <m/>
    <x v="0"/>
    <x v="0"/>
    <x v="0"/>
    <x v="0"/>
    <x v="0"/>
    <s v="PRODUCTION"/>
    <n v="19781022"/>
    <x v="1"/>
    <m/>
    <m/>
    <m/>
    <m/>
  </r>
  <r>
    <x v="0"/>
    <s v="T18N R098W S02 fLEWIS"/>
    <n v="49009092"/>
    <x v="0"/>
    <x v="0"/>
    <x v="89"/>
    <m/>
    <s v="2"/>
    <s v=" 18"/>
    <s v=" 98"/>
    <n v="41.567360000000001"/>
    <n v="-108.40982"/>
    <s v="4903705456"/>
    <s v="UNIT NO. 5"/>
    <x v="0"/>
    <s v="LEWIS"/>
    <n v="1204"/>
    <n v="257"/>
    <n v="22"/>
    <x v="0"/>
    <n v="5778"/>
    <n v="5800"/>
    <n v="10077"/>
    <n v="6602"/>
    <x v="0"/>
    <d v="1954-01-12T00:00:00"/>
    <n v="8.6000003814697266"/>
    <x v="2"/>
    <n v="22"/>
    <n v="9"/>
    <n v="1461"/>
    <n v="-3"/>
    <x v="0"/>
    <n v="550"/>
    <n v="1880"/>
    <m/>
    <x v="0"/>
    <n v="548"/>
    <n v="3755"/>
    <x v="0"/>
    <m/>
    <n v="1.0977999999999999"/>
    <n v="0.74060999999999999"/>
    <n v="63.553499999999993"/>
    <n v="0"/>
    <n v="65.391909999999996"/>
    <n v="15.515499999999999"/>
    <n v="30.813199999999998"/>
    <m/>
    <x v="0"/>
    <n v="11.409360000000001"/>
    <n v="57.738059999999997"/>
    <n v="6.2160739582735214E-2"/>
    <n v="4464"/>
    <n v="8.6263535709940387E-2"/>
    <n v="1.6788009403609711E-2"/>
    <n v="1.1325712920757324E-2"/>
    <n v="0.97188627767563296"/>
    <n v="0.26872222585933786"/>
    <n v="0.53367224323089479"/>
    <n v="0.19760553090976735"/>
    <x v="0"/>
    <m/>
    <x v="0"/>
    <m/>
    <m/>
    <x v="0"/>
    <m/>
    <x v="0"/>
    <x v="0"/>
    <m/>
    <x v="0"/>
    <x v="0"/>
    <x v="0"/>
    <m/>
    <x v="0"/>
    <x v="0"/>
    <x v="0"/>
    <x v="0"/>
    <x v="0"/>
    <x v="0"/>
    <x v="0"/>
    <x v="0"/>
    <x v="0"/>
    <x v="0"/>
    <x v="0"/>
    <x v="0"/>
    <x v="0"/>
    <m/>
    <x v="0"/>
    <x v="0"/>
    <x v="0"/>
    <x v="0"/>
    <x v="0"/>
    <s v="DST #28"/>
    <m/>
    <x v="0"/>
    <m/>
    <m/>
    <m/>
    <m/>
  </r>
  <r>
    <x v="0"/>
    <s v="T18N R098W S02 fLANCE"/>
    <n v="49004867"/>
    <x v="0"/>
    <x v="0"/>
    <x v="89"/>
    <m/>
    <s v="2"/>
    <s v=" 18"/>
    <s v=" 98"/>
    <n v="41.567360000000001"/>
    <n v="-108.40982"/>
    <s v="4903705456"/>
    <s v="UNIT NO. 5"/>
    <x v="0"/>
    <s v="LANCE"/>
    <n v="463"/>
    <n v="1204"/>
    <n v="39"/>
    <x v="0"/>
    <n v="4535"/>
    <n v="4574"/>
    <n v="10077"/>
    <n v="6602"/>
    <x v="0"/>
    <m/>
    <n v="7"/>
    <x v="0"/>
    <n v="176"/>
    <n v="41"/>
    <n v="11194"/>
    <n v="-3"/>
    <x v="0"/>
    <n v="16800"/>
    <n v="1490"/>
    <m/>
    <x v="0"/>
    <n v="43"/>
    <n v="28988"/>
    <x v="0"/>
    <m/>
    <n v="8.7823999999999991"/>
    <n v="3.3738900000000003"/>
    <n v="486.93899999999996"/>
    <n v="0"/>
    <n v="499.09528999999998"/>
    <n v="473.928"/>
    <n v="24.421099999999999"/>
    <m/>
    <x v="0"/>
    <n v="0.89526000000000006"/>
    <n v="499.24436000000003"/>
    <n v="-1.4931792000853772E-4"/>
    <n v="29738"/>
    <n v="1.2771174607499233E-2"/>
    <n v="1.7596639711827372E-2"/>
    <n v="6.7600117003708861E-3"/>
    <n v="0.97564334858780166"/>
    <n v="0.94929064396441043"/>
    <n v="4.8916125962845121E-2"/>
    <n v="1.7932300727443371E-3"/>
    <x v="0"/>
    <m/>
    <x v="0"/>
    <m/>
    <m/>
    <x v="0"/>
    <m/>
    <x v="0"/>
    <x v="0"/>
    <m/>
    <x v="0"/>
    <x v="0"/>
    <x v="0"/>
    <m/>
    <x v="0"/>
    <x v="0"/>
    <x v="0"/>
    <x v="0"/>
    <x v="0"/>
    <x v="0"/>
    <x v="0"/>
    <x v="0"/>
    <x v="0"/>
    <x v="0"/>
    <x v="0"/>
    <x v="0"/>
    <x v="0"/>
    <m/>
    <x v="0"/>
    <x v="0"/>
    <x v="0"/>
    <x v="0"/>
    <x v="0"/>
    <s v="DST"/>
    <m/>
    <x v="0"/>
    <m/>
    <m/>
    <m/>
    <m/>
  </r>
  <r>
    <x v="0"/>
    <s v="T18N R098W S02 fFORT UNION"/>
    <n v="49009099"/>
    <x v="0"/>
    <x v="0"/>
    <x v="89"/>
    <m/>
    <s v="2"/>
    <s v=" 18"/>
    <s v=" 98"/>
    <n v="41.567360000000001"/>
    <n v="-108.40982"/>
    <s v="4903705456"/>
    <s v="UNIT NO. 5"/>
    <x v="0"/>
    <s v="FORT UNION"/>
    <m/>
    <n v="463"/>
    <n v="29"/>
    <x v="0"/>
    <n v="4043"/>
    <n v="4072"/>
    <n v="10077"/>
    <n v="6602"/>
    <x v="0"/>
    <d v="1953-10-01T00:00:00"/>
    <n v="7.8000001907348633"/>
    <x v="2"/>
    <n v="100"/>
    <n v="26"/>
    <n v="5513"/>
    <n v="-3"/>
    <x v="0"/>
    <n v="7760"/>
    <n v="1680"/>
    <m/>
    <x v="0"/>
    <n v="26"/>
    <n v="14252"/>
    <x v="0"/>
    <m/>
    <n v="4.99"/>
    <n v="2.1395400000000002"/>
    <n v="239.81549999999999"/>
    <n v="0"/>
    <n v="246.94503999999998"/>
    <n v="218.90959999999998"/>
    <n v="27.535199999999996"/>
    <m/>
    <x v="0"/>
    <n v="0.54132000000000002"/>
    <n v="246.98612"/>
    <n v="-8.3169484589759856E-5"/>
    <n v="15099"/>
    <n v="2.8857619842594801E-2"/>
    <n v="2.0206925395221547E-2"/>
    <n v="8.6640330982148926E-3"/>
    <n v="0.97112904150656365"/>
    <n v="0.88632349056700022"/>
    <n v="0.11148480732439538"/>
    <n v="2.1917021086043215E-3"/>
    <x v="0"/>
    <m/>
    <x v="0"/>
    <m/>
    <m/>
    <x v="0"/>
    <m/>
    <x v="0"/>
    <x v="0"/>
    <m/>
    <x v="0"/>
    <x v="0"/>
    <x v="0"/>
    <m/>
    <x v="0"/>
    <x v="0"/>
    <x v="0"/>
    <x v="0"/>
    <x v="0"/>
    <x v="0"/>
    <x v="0"/>
    <x v="0"/>
    <x v="0"/>
    <x v="0"/>
    <x v="0"/>
    <x v="0"/>
    <x v="0"/>
    <m/>
    <x v="0"/>
    <x v="0"/>
    <x v="0"/>
    <x v="0"/>
    <x v="0"/>
    <s v="DST #2"/>
    <m/>
    <x v="0"/>
    <m/>
    <m/>
    <m/>
    <m/>
  </r>
  <r>
    <x v="0"/>
    <s v="T18N R098W S02 fFORT UNION"/>
    <n v="49009100"/>
    <x v="0"/>
    <x v="0"/>
    <x v="89"/>
    <m/>
    <s v="2"/>
    <s v=" 18"/>
    <s v=" 98"/>
    <n v="41.567360000000001"/>
    <n v="-108.40982"/>
    <s v="4903705456"/>
    <s v="UNIT NO. 5"/>
    <x v="0"/>
    <s v="FORT UNION"/>
    <m/>
    <m/>
    <n v="0"/>
    <x v="1"/>
    <m/>
    <m/>
    <n v="10077"/>
    <n v="6602"/>
    <x v="0"/>
    <d v="1953-09-22T00:00:00"/>
    <n v="8"/>
    <x v="2"/>
    <n v="20"/>
    <n v="12"/>
    <n v="1702"/>
    <n v="-3"/>
    <x v="0"/>
    <n v="1850"/>
    <n v="1440"/>
    <m/>
    <x v="0"/>
    <n v="12"/>
    <n v="4305"/>
    <x v="0"/>
    <m/>
    <n v="0.998"/>
    <n v="0.98748000000000002"/>
    <n v="74.036999999999992"/>
    <n v="0"/>
    <n v="76.022479999999987"/>
    <n v="52.188499999999998"/>
    <n v="23.601599999999998"/>
    <m/>
    <x v="0"/>
    <n v="0.24984000000000001"/>
    <n v="76.039940000000001"/>
    <n v="-1.1482126879221061E-4"/>
    <n v="5030"/>
    <n v="7.7664702731655058E-2"/>
    <n v="1.31276959131036E-2"/>
    <n v="1.2989315791855255E-2"/>
    <n v="0.97388298829504116"/>
    <n v="0.68633010494221847"/>
    <n v="0.31038425332792213"/>
    <n v="3.2856417298593346E-3"/>
    <x v="0"/>
    <m/>
    <x v="0"/>
    <m/>
    <m/>
    <x v="0"/>
    <m/>
    <x v="0"/>
    <x v="0"/>
    <m/>
    <x v="0"/>
    <x v="0"/>
    <x v="0"/>
    <m/>
    <x v="0"/>
    <x v="0"/>
    <x v="0"/>
    <x v="0"/>
    <x v="0"/>
    <x v="0"/>
    <x v="0"/>
    <x v="0"/>
    <x v="0"/>
    <x v="0"/>
    <x v="0"/>
    <x v="0"/>
    <x v="0"/>
    <m/>
    <x v="0"/>
    <x v="0"/>
    <x v="0"/>
    <x v="0"/>
    <x v="0"/>
    <s v="DST #1"/>
    <m/>
    <x v="0"/>
    <m/>
    <m/>
    <m/>
    <m/>
  </r>
  <r>
    <x v="1"/>
    <s v="T18N R098W S01 fWASATCH"/>
    <m/>
    <x v="1"/>
    <x v="3"/>
    <x v="89"/>
    <s v="NW NW"/>
    <n v="1"/>
    <n v="18"/>
    <n v="98"/>
    <n v="41.570326000000001"/>
    <n v="-108.40353899999999"/>
    <s v="4903705466"/>
    <s v="B-1 FED"/>
    <x v="0"/>
    <s v="WASATCH"/>
    <m/>
    <m/>
    <m/>
    <x v="0"/>
    <n v="3304"/>
    <n v="3330"/>
    <n v="3831"/>
    <m/>
    <x v="1"/>
    <d v="1972-05-04T00:00:00"/>
    <n v="8.1"/>
    <x v="0"/>
    <n v="392"/>
    <n v="135"/>
    <n v="28053"/>
    <n v="260"/>
    <x v="1"/>
    <n v="42400"/>
    <n v="2891"/>
    <n v="0"/>
    <x v="1"/>
    <n v="698"/>
    <n v="73362"/>
    <x v="0"/>
    <s v="TEXACO EXPLORATION AND PROD"/>
    <n v="19.5608"/>
    <n v="11.10915"/>
    <n v="1220.3054999999999"/>
    <n v="6.6507999999999994"/>
    <n v="1257.6262499999998"/>
    <n v="1196.104"/>
    <n v="47.383489999999995"/>
    <n v="0"/>
    <x v="1"/>
    <n v="14.532360000000001"/>
    <n v="1258.0198499999999"/>
    <n v="-1.5646079947418117E-4"/>
    <n v="74829"/>
    <n v="9.8993866024252482E-3"/>
    <n v="1.5553746592041956E-2"/>
    <n v="8.8334272602850015E-3"/>
    <n v="0.97561282614767308"/>
    <n v="0.95078308978987902"/>
    <n v="3.7665137000819186E-2"/>
    <n v="1.1551773209301905E-2"/>
    <x v="1"/>
    <n v="0"/>
    <x v="1"/>
    <n v="72485"/>
    <n v="0.1"/>
    <x v="0"/>
    <n v="0.1"/>
    <x v="0"/>
    <x v="1"/>
    <m/>
    <x v="1"/>
    <x v="1"/>
    <x v="1"/>
    <n v="0"/>
    <x v="1"/>
    <x v="1"/>
    <x v="1"/>
    <x v="1"/>
    <x v="0"/>
    <x v="0"/>
    <x v="0"/>
    <x v="0"/>
    <x v="0"/>
    <x v="0"/>
    <x v="0"/>
    <x v="0"/>
    <x v="0"/>
    <m/>
    <x v="0"/>
    <x v="0"/>
    <x v="0"/>
    <x v="0"/>
    <x v="0"/>
    <s v="PRODUCED WATER"/>
    <n v="19000101"/>
    <x v="1"/>
    <s v="CHEMICAL AND GEOLOGICAL LABS CASPER ID No 7631-3"/>
    <m/>
    <s v="3304-3330"/>
    <d v="1972-05-04T00:00:00"/>
  </r>
  <r>
    <x v="1"/>
    <s v="T18N R098W S01 fWASATCH"/>
    <m/>
    <x v="1"/>
    <x v="3"/>
    <x v="89"/>
    <s v="NW NW"/>
    <n v="1"/>
    <n v="18"/>
    <n v="98"/>
    <n v="41.570326000000001"/>
    <n v="-108.40353899999999"/>
    <s v="4903705466"/>
    <s v="WSW #1"/>
    <x v="0"/>
    <s v="WASATCH"/>
    <m/>
    <m/>
    <m/>
    <x v="0"/>
    <m/>
    <n v="2330"/>
    <n v="3831"/>
    <m/>
    <x v="2"/>
    <d v="1988-06-29T00:00:00"/>
    <n v="8.1999999999999993"/>
    <x v="0"/>
    <n v="4"/>
    <n v="5"/>
    <n v="375"/>
    <n v="2"/>
    <x v="1"/>
    <n v="270"/>
    <n v="536"/>
    <n v="0"/>
    <x v="1"/>
    <n v="27"/>
    <n v="947"/>
    <x v="0"/>
    <s v="PRECISION SERVICE, CASPER, W.O. #7380-1"/>
    <n v="0.1996"/>
    <n v="0.41144999999999998"/>
    <n v="16.3125"/>
    <n v="5.1159999999999997E-2"/>
    <n v="16.974709999999998"/>
    <n v="7.6166999999999998"/>
    <n v="8.7850399999999986"/>
    <n v="0"/>
    <x v="1"/>
    <n v="0.56214000000000008"/>
    <n v="16.963879999999996"/>
    <n v="3.191057731037771E-4"/>
    <n v="1219"/>
    <n v="0.12557710064635272"/>
    <n v="1.175866922026945E-2"/>
    <n v="2.4239000253907138E-2"/>
    <n v="0.96400233052582351"/>
    <n v="0.44899515912633203"/>
    <n v="0.51786737468079236"/>
    <n v="3.3137466192875699E-2"/>
    <x v="1"/>
    <n v="0"/>
    <x v="1"/>
    <n v="819"/>
    <n v="7.2"/>
    <x v="0"/>
    <n v="0"/>
    <x v="0"/>
    <x v="1"/>
    <m/>
    <x v="1"/>
    <x v="1"/>
    <x v="1"/>
    <n v="0"/>
    <x v="1"/>
    <x v="1"/>
    <x v="1"/>
    <x v="1"/>
    <x v="0"/>
    <x v="0"/>
    <x v="0"/>
    <x v="0"/>
    <x v="0"/>
    <x v="0"/>
    <x v="0"/>
    <x v="0"/>
    <x v="0"/>
    <m/>
    <x v="0"/>
    <x v="0"/>
    <x v="0"/>
    <x v="0"/>
    <x v="0"/>
    <s v="CARBONATE = TRACE"/>
    <m/>
    <x v="0"/>
    <m/>
    <m/>
    <m/>
    <m/>
  </r>
  <r>
    <x v="0"/>
    <s v="T18N R098W S01 fMESAVERDE/ALMOND"/>
    <n v="49009088"/>
    <x v="0"/>
    <x v="0"/>
    <x v="89"/>
    <m/>
    <s v="1"/>
    <s v=" 18"/>
    <s v=" 98"/>
    <n v="41.564590000000003"/>
    <n v="-108.39416"/>
    <s v="4903705455"/>
    <s v="UNIT NO. 12"/>
    <x v="0"/>
    <s v="MESAVERDE/ALMOND"/>
    <m/>
    <n v="-20"/>
    <n v="61"/>
    <x v="7"/>
    <n v="6799"/>
    <n v="6860"/>
    <n v="6941"/>
    <n v="6578"/>
    <x v="1"/>
    <d v="1958-03-25T00:00:00"/>
    <n v="8.8000001907348633"/>
    <x v="2"/>
    <n v="15"/>
    <n v="3"/>
    <n v="4473"/>
    <n v="-3"/>
    <x v="0"/>
    <n v="1610"/>
    <n v="7950"/>
    <m/>
    <x v="0"/>
    <n v="7"/>
    <n v="10613"/>
    <x v="0"/>
    <m/>
    <n v="0.74849999999999994"/>
    <n v="0.24687000000000001"/>
    <n v="194.57549999999998"/>
    <n v="0"/>
    <n v="195.57086999999999"/>
    <n v="45.418099999999995"/>
    <n v="130.3005"/>
    <m/>
    <x v="0"/>
    <n v="0.14574000000000001"/>
    <n v="175.86433999999997"/>
    <n v="5.3055094049915236E-2"/>
    <n v="14052"/>
    <n v="0.13942833975268598"/>
    <n v="3.8272570961104791E-3"/>
    <n v="1.2623045548654562E-3"/>
    <n v="0.99491043834902404"/>
    <n v="0.25825644926083369"/>
    <n v="0.74091484379380168"/>
    <n v="8.2870694536481943E-4"/>
    <x v="0"/>
    <m/>
    <x v="0"/>
    <m/>
    <m/>
    <x v="0"/>
    <m/>
    <x v="0"/>
    <x v="0"/>
    <m/>
    <x v="0"/>
    <x v="0"/>
    <x v="0"/>
    <m/>
    <x v="0"/>
    <x v="0"/>
    <x v="0"/>
    <x v="0"/>
    <x v="0"/>
    <x v="0"/>
    <x v="0"/>
    <x v="0"/>
    <x v="0"/>
    <x v="0"/>
    <x v="0"/>
    <x v="0"/>
    <x v="0"/>
    <m/>
    <x v="0"/>
    <x v="0"/>
    <x v="0"/>
    <x v="0"/>
    <x v="0"/>
    <s v="PRODUCTION WATER"/>
    <m/>
    <x v="0"/>
    <m/>
    <m/>
    <m/>
    <m/>
  </r>
  <r>
    <x v="0"/>
    <s v="T18N R096W S31 fLEWIS"/>
    <n v="49124233"/>
    <x v="0"/>
    <x v="0"/>
    <x v="5"/>
    <m/>
    <s v="31"/>
    <s v=" 18"/>
    <s v=" 96"/>
    <n v="41.489060000000002"/>
    <n v="-108.27164"/>
    <s v="4903721055"/>
    <s v="CHAMPLIN 534 AMOCO A-1"/>
    <x v="13"/>
    <s v="LEWIS"/>
    <m/>
    <m/>
    <n v="58"/>
    <x v="0"/>
    <n v="10368"/>
    <n v="10426"/>
    <n v="11802"/>
    <m/>
    <x v="0"/>
    <d v="1978-11-13T00:00:00"/>
    <n v="7.5"/>
    <x v="0"/>
    <n v="66"/>
    <n v="12"/>
    <n v="1109"/>
    <n v="55"/>
    <x v="0"/>
    <n v="100"/>
    <n v="1684"/>
    <m/>
    <x v="0"/>
    <n v="1130"/>
    <n v="3301"/>
    <x v="0"/>
    <s v="CHEM LAB"/>
    <n v="3.2934000000000001"/>
    <n v="0.98748000000000002"/>
    <n v="48.241499999999995"/>
    <n v="1.4068999999999998"/>
    <n v="53.929279999999999"/>
    <n v="2.8209999999999997"/>
    <n v="27.600759999999998"/>
    <m/>
    <x v="0"/>
    <n v="23.526600000000002"/>
    <n v="53.948360000000001"/>
    <n v="-1.7686705048425633E-4"/>
    <n v="4153"/>
    <n v="0.11430104641803059"/>
    <n v="6.1068866485886705E-2"/>
    <n v="1.8310646832295926E-2"/>
    <n v="0.92062048668181728"/>
    <n v="5.2290746187650554E-2"/>
    <n v="0.51161444017946045"/>
    <n v="0.43609481363288899"/>
    <x v="0"/>
    <m/>
    <x v="0"/>
    <m/>
    <m/>
    <x v="0"/>
    <m/>
    <x v="0"/>
    <x v="0"/>
    <m/>
    <x v="0"/>
    <x v="0"/>
    <x v="0"/>
    <m/>
    <x v="0"/>
    <x v="0"/>
    <x v="0"/>
    <x v="0"/>
    <x v="0"/>
    <x v="0"/>
    <x v="0"/>
    <x v="0"/>
    <x v="0"/>
    <x v="0"/>
    <x v="0"/>
    <x v="0"/>
    <x v="0"/>
    <m/>
    <x v="0"/>
    <x v="0"/>
    <x v="0"/>
    <x v="0"/>
    <x v="0"/>
    <s v="DST NO 1 SAMPLER"/>
    <m/>
    <x v="0"/>
    <m/>
    <m/>
    <m/>
    <m/>
  </r>
  <r>
    <x v="1"/>
    <s v="T18N R096W S25 fMESAVERDE"/>
    <n v="5158"/>
    <x v="0"/>
    <x v="0"/>
    <x v="92"/>
    <s v="NW NW"/>
    <n v="25"/>
    <n v="18"/>
    <n v="96"/>
    <n v="41.511226000000001"/>
    <n v="-108.17503000000001"/>
    <s v="4903725737"/>
    <s v="25-1 NORTH BARREL SPRINGS"/>
    <x v="0"/>
    <s v="MESAVERDE"/>
    <m/>
    <m/>
    <n v="401"/>
    <x v="0"/>
    <n v="10989"/>
    <n v="11390"/>
    <n v="11505"/>
    <n v="11495"/>
    <x v="2"/>
    <d v="2004-10-26T00:00:00"/>
    <n v="7.85"/>
    <x v="1"/>
    <n v="17.600000000000001"/>
    <n v="11.2"/>
    <n v="1330"/>
    <n v="30.5"/>
    <x v="1"/>
    <n v="919"/>
    <n v="1880"/>
    <n v="0"/>
    <x v="1"/>
    <n v="146"/>
    <n v="9370"/>
    <x v="0"/>
    <s v="BP AMERICA PRODUCTION COMPANY"/>
    <n v="0.87824000000000002"/>
    <n v="0.92164799999999991"/>
    <n v="57.854999999999997"/>
    <n v="0.78018999999999994"/>
    <n v="60.435077999999997"/>
    <n v="25.924989999999998"/>
    <n v="30.813199999999998"/>
    <n v="0"/>
    <x v="1"/>
    <n v="3.0397200000000004"/>
    <n v="59.777909999999999"/>
    <n v="5.4666971592121031E-3"/>
    <n v="4334.3"/>
    <n v="-0.36745401078493611"/>
    <n v="1.4531957748114431E-2"/>
    <n v="1.525021610793652E-2"/>
    <n v="0.97021782614394902"/>
    <n v="0.4336884645180803"/>
    <n v="0.51546131338482726"/>
    <n v="5.0850222097092397E-2"/>
    <x v="1"/>
    <n v="0"/>
    <x v="1"/>
    <n v="0"/>
    <n v="0"/>
    <x v="1"/>
    <n v="7140"/>
    <x v="1"/>
    <x v="1"/>
    <n v="0"/>
    <x v="1"/>
    <x v="1"/>
    <x v="1"/>
    <n v="0"/>
    <x v="1"/>
    <x v="1"/>
    <x v="1"/>
    <x v="1"/>
    <x v="0"/>
    <x v="0"/>
    <x v="0"/>
    <x v="0"/>
    <x v="0"/>
    <x v="0"/>
    <x v="0"/>
    <x v="0"/>
    <x v="0"/>
    <m/>
    <x v="0"/>
    <x v="0"/>
    <x v="0"/>
    <x v="0"/>
    <x v="0"/>
    <s v="3"/>
    <n v="20041026"/>
    <x v="0"/>
    <s v="BP"/>
    <s v="10965"/>
    <s v="10989-11390"/>
    <d v="2004-10-28T00:00:00"/>
  </r>
  <r>
    <x v="1"/>
    <s v="T18N R095W S36 fMESAVERDE/ALMOND"/>
    <n v="3698"/>
    <x v="0"/>
    <x v="0"/>
    <x v="92"/>
    <s v="SW NW"/>
    <n v="36"/>
    <n v="18"/>
    <n v="95"/>
    <n v="41.496259999999999"/>
    <n v="-108.05946"/>
    <s v="4903724698"/>
    <s v="DELANEY RIM 36-04"/>
    <x v="0"/>
    <s v="MESAVERDE/ALMOND"/>
    <m/>
    <m/>
    <m/>
    <x v="0"/>
    <s v="10884"/>
    <m/>
    <n v="11267"/>
    <n v="11265"/>
    <x v="2"/>
    <d v="2003-02-05T00:00:00"/>
    <n v="8.34"/>
    <x v="1"/>
    <n v="9.44"/>
    <n v="2.78"/>
    <n v="1740"/>
    <n v="7.52"/>
    <x v="1"/>
    <n v="1849"/>
    <n v="1868"/>
    <n v="37"/>
    <x v="0"/>
    <n v="43"/>
    <n v="5456"/>
    <x v="0"/>
    <s v="BP AMERICA PRODUCTION COMPANY"/>
    <n v="0.47105599999999997"/>
    <n v="0.2287662"/>
    <n v="75.69"/>
    <n v="0.19236159999999997"/>
    <n v="76.582183799999996"/>
    <n v="52.160289999999996"/>
    <n v="30.616519999999998"/>
    <n v="1.2332099999999999"/>
    <x v="1"/>
    <n v="0.89526000000000006"/>
    <n v="84.905279999999991"/>
    <n v="-5.1540200113044284E-2"/>
    <n v="5556.74"/>
    <n v="9.1475872489498334E-3"/>
    <n v="6.150986778206761E-3"/>
    <n v="2.9871987014295615E-3"/>
    <n v="0.9908618145203637"/>
    <n v="0.61433505666549837"/>
    <n v="0.36059618435979485"/>
    <n v="1.0544220571441495E-2"/>
    <x v="0"/>
    <n v="4.8899999999999997"/>
    <x v="0"/>
    <m/>
    <m/>
    <x v="0"/>
    <n v="7300"/>
    <x v="0"/>
    <x v="0"/>
    <m/>
    <x v="0"/>
    <x v="0"/>
    <x v="0"/>
    <n v="4.53"/>
    <x v="0"/>
    <x v="0"/>
    <x v="0"/>
    <x v="0"/>
    <x v="0"/>
    <x v="0"/>
    <x v="0"/>
    <x v="0"/>
    <x v="0"/>
    <x v="0"/>
    <x v="0"/>
    <x v="0"/>
    <x v="0"/>
    <m/>
    <x v="0"/>
    <x v="0"/>
    <x v="0"/>
    <x v="0"/>
    <x v="0"/>
    <m/>
    <n v="20030205"/>
    <x v="0"/>
    <s v="BP AMERICA"/>
    <m/>
    <m/>
    <d v="2003-02-07T00:00:00"/>
  </r>
  <r>
    <x v="1"/>
    <s v="T18N R095W S36 fMESAVERDE/ALMOND"/>
    <n v="3697"/>
    <x v="0"/>
    <x v="0"/>
    <x v="92"/>
    <s v="NW SW"/>
    <n v="36"/>
    <n v="18"/>
    <n v="95"/>
    <n v="41.489539999999998"/>
    <n v="-108.04859999999999"/>
    <s v="4903724693"/>
    <s v="DELANEY RIM 36-03"/>
    <x v="0"/>
    <s v="MESAVERDE/ALMOND"/>
    <m/>
    <m/>
    <m/>
    <x v="0"/>
    <s v="10743"/>
    <m/>
    <n v="11130"/>
    <n v="11127"/>
    <x v="2"/>
    <d v="2003-02-06T00:00:00"/>
    <n v="8.64"/>
    <x v="1"/>
    <n v="8.57"/>
    <n v="2.78"/>
    <n v="1810"/>
    <n v="6.41"/>
    <x v="1"/>
    <n v="1849"/>
    <n v="1548"/>
    <n v="160"/>
    <x v="0"/>
    <n v="40"/>
    <n v="5456"/>
    <x v="0"/>
    <s v="BP AMERICA PRODUCTION COMPANY"/>
    <n v="0.427643"/>
    <n v="0.2287662"/>
    <n v="78.734999999999999"/>
    <n v="0.1639678"/>
    <n v="79.555376999999993"/>
    <n v="52.160289999999996"/>
    <n v="25.371719999999996"/>
    <n v="5.3327999999999998"/>
    <x v="1"/>
    <n v="0.8328000000000001"/>
    <n v="83.697609999999997"/>
    <n v="-2.5373091642114976E-2"/>
    <n v="5424.76"/>
    <n v="-2.8711229730275993E-3"/>
    <n v="5.3754129026376187E-3"/>
    <n v="2.8755592472398191E-3"/>
    <n v="0.99174902785012253"/>
    <n v="0.62319927653848173"/>
    <n v="0.30313553756194467"/>
    <n v="9.9501049074161158E-3"/>
    <x v="0"/>
    <n v="4.0999999999999996"/>
    <x v="0"/>
    <m/>
    <m/>
    <x v="0"/>
    <n v="7970"/>
    <x v="0"/>
    <x v="0"/>
    <m/>
    <x v="0"/>
    <x v="0"/>
    <x v="0"/>
    <n v="2.21"/>
    <x v="0"/>
    <x v="0"/>
    <x v="0"/>
    <x v="0"/>
    <x v="0"/>
    <x v="0"/>
    <x v="0"/>
    <x v="0"/>
    <x v="0"/>
    <x v="0"/>
    <x v="0"/>
    <x v="0"/>
    <x v="0"/>
    <m/>
    <x v="0"/>
    <x v="0"/>
    <x v="0"/>
    <x v="0"/>
    <x v="0"/>
    <m/>
    <n v="20030206"/>
    <x v="0"/>
    <s v="BP AMERICA"/>
    <m/>
    <m/>
    <d v="2003-02-08T00:00:00"/>
  </r>
  <r>
    <x v="1"/>
    <s v="T18N R095W S36 fMESAVERDE/ALMOND"/>
    <n v="3696"/>
    <x v="0"/>
    <x v="0"/>
    <x v="28"/>
    <s v="NW NE"/>
    <n v="36"/>
    <n v="18"/>
    <n v="95"/>
    <n v="41.496389999999998"/>
    <n v="-108.051389"/>
    <s v="4903724348"/>
    <s v="DELANEY RIM 36-02"/>
    <x v="0"/>
    <s v="MESAVERDE/ALMOND"/>
    <m/>
    <m/>
    <m/>
    <x v="0"/>
    <s v="10705"/>
    <m/>
    <n v="11105"/>
    <n v="11103"/>
    <x v="2"/>
    <d v="2003-02-12T00:00:00"/>
    <n v="8.39"/>
    <x v="1"/>
    <n v="10.199999999999999"/>
    <n v="0"/>
    <n v="1650"/>
    <n v="25.8"/>
    <x v="1"/>
    <n v="1370"/>
    <n v="2375"/>
    <n v="53.4"/>
    <x v="0"/>
    <n v="26"/>
    <n v="5326"/>
    <x v="0"/>
    <s v="BP AMERICA PRODUCTION COMPANY"/>
    <n v="0.50897999999999999"/>
    <n v="0"/>
    <n v="71.775000000000006"/>
    <n v="0.659964"/>
    <n v="72.943943999999988"/>
    <n v="38.6477"/>
    <n v="38.926250000000003"/>
    <n v="1.7798219999999998"/>
    <x v="1"/>
    <n v="0.54132000000000002"/>
    <n v="79.895091999999991"/>
    <n v="-4.5480187404479608E-2"/>
    <n v="5510.4"/>
    <n v="1.7016721420397885E-2"/>
    <n v="6.9776868659583323E-3"/>
    <n v="0"/>
    <n v="0.99302231313404177"/>
    <n v="0.48373059010933994"/>
    <n v="0.48721703706155067"/>
    <n v="6.7753849009899144E-3"/>
    <x v="0"/>
    <n v="3.16"/>
    <x v="0"/>
    <m/>
    <m/>
    <x v="0"/>
    <n v="7300"/>
    <x v="0"/>
    <x v="0"/>
    <m/>
    <x v="0"/>
    <x v="0"/>
    <x v="0"/>
    <n v="2.81"/>
    <x v="0"/>
    <x v="0"/>
    <x v="0"/>
    <x v="0"/>
    <x v="0"/>
    <x v="0"/>
    <x v="0"/>
    <x v="0"/>
    <x v="0"/>
    <x v="0"/>
    <x v="0"/>
    <x v="0"/>
    <x v="0"/>
    <m/>
    <x v="0"/>
    <x v="0"/>
    <x v="0"/>
    <x v="0"/>
    <x v="0"/>
    <m/>
    <n v="20030212"/>
    <x v="0"/>
    <s v="BP AMERICA"/>
    <m/>
    <m/>
    <d v="2003-02-14T00:00:00"/>
  </r>
  <r>
    <x v="1"/>
    <s v="T18N R095W S36 fLEWIS-MESAVERDE"/>
    <n v="3473"/>
    <x v="0"/>
    <x v="0"/>
    <x v="92"/>
    <s v="NW SE"/>
    <n v="36"/>
    <n v="18"/>
    <n v="95"/>
    <n v="41.490279999999998"/>
    <n v="-108.05194400000001"/>
    <s v="4903724349"/>
    <s v="DELANEY RIM 36-01"/>
    <x v="0"/>
    <s v="LEWIS-MESAVERDE"/>
    <m/>
    <m/>
    <m/>
    <x v="0"/>
    <s v="10234"/>
    <m/>
    <n v="11110"/>
    <n v="11084"/>
    <x v="2"/>
    <d v="2002-11-22T00:00:00"/>
    <n v="6.66"/>
    <x v="1"/>
    <n v="16.5"/>
    <n v="1.47"/>
    <n v="2290"/>
    <n v="89.9"/>
    <x v="1"/>
    <n v="2649"/>
    <n v="1779"/>
    <m/>
    <x v="0"/>
    <n v="12"/>
    <n v="6588"/>
    <x v="0"/>
    <s v="BP AMERICA PRODUCTION CO"/>
    <n v="0.82335000000000003"/>
    <n v="0.1209663"/>
    <n v="99.614999999999995"/>
    <n v="2.299642"/>
    <n v="102.8589583"/>
    <n v="74.728290000000001"/>
    <n v="29.157809999999998"/>
    <n v="0"/>
    <x v="1"/>
    <n v="0.24984000000000001"/>
    <n v="104.13594000000001"/>
    <n v="-6.1691457639176392E-3"/>
    <n v="6837.87"/>
    <n v="1.8611084421344754E-2"/>
    <n v="8.0046503834756422E-3"/>
    <n v="1.1760404927219645E-3"/>
    <n v="0.99081930912380245"/>
    <n v="0.71760325973914474"/>
    <n v="0.27999756856278435"/>
    <n v="2.3991716980708102E-3"/>
    <x v="0"/>
    <m/>
    <x v="0"/>
    <m/>
    <m/>
    <x v="0"/>
    <n v="9580"/>
    <x v="0"/>
    <x v="0"/>
    <m/>
    <x v="0"/>
    <x v="0"/>
    <x v="0"/>
    <m/>
    <x v="0"/>
    <x v="0"/>
    <x v="0"/>
    <x v="0"/>
    <x v="0"/>
    <x v="0"/>
    <x v="0"/>
    <x v="0"/>
    <x v="0"/>
    <x v="0"/>
    <x v="0"/>
    <x v="0"/>
    <x v="0"/>
    <m/>
    <x v="0"/>
    <x v="0"/>
    <x v="0"/>
    <x v="0"/>
    <x v="0"/>
    <m/>
    <n v="20021122"/>
    <x v="0"/>
    <s v="BP AMERICA"/>
    <m/>
    <m/>
    <d v="2002-11-24T00:00:00"/>
  </r>
  <r>
    <x v="1"/>
    <s v="T18N R095W S35 fMESAVERDE"/>
    <n v="5069"/>
    <x v="0"/>
    <x v="0"/>
    <x v="92"/>
    <s v="NW SE"/>
    <n v="35"/>
    <n v="18"/>
    <n v="95"/>
    <n v="41.488860000000003"/>
    <n v="-108.06909"/>
    <s v="4903725052"/>
    <s v="35-1 WILD ROSE"/>
    <x v="0"/>
    <s v="MESAVERDE"/>
    <m/>
    <m/>
    <n v="356"/>
    <x v="0"/>
    <n v="10996"/>
    <n v="11352"/>
    <n v="11456"/>
    <m/>
    <x v="2"/>
    <d v="2005-03-15T00:00:00"/>
    <n v="7.38"/>
    <x v="1"/>
    <n v="5.7"/>
    <n v="2.2000000000000002"/>
    <n v="1420"/>
    <n v="26.5"/>
    <x v="1"/>
    <n v="1470"/>
    <n v="2070"/>
    <n v="0"/>
    <x v="1"/>
    <n v="40"/>
    <n v="4240"/>
    <x v="0"/>
    <s v="BP AMERICA PRODUCTION COMPANY"/>
    <n v="0.28443000000000002"/>
    <n v="0.18103800000000003"/>
    <n v="61.77"/>
    <n v="0.67786999999999997"/>
    <n v="62.913337999999996"/>
    <n v="41.468699999999998"/>
    <n v="33.927299999999995"/>
    <n v="0"/>
    <x v="1"/>
    <n v="0.8328000000000001"/>
    <n v="76.228799999999993"/>
    <n v="-9.5696833406426443E-2"/>
    <n v="5034.3999999999996"/>
    <n v="8.5655136720434705E-2"/>
    <n v="4.5209809086906184E-3"/>
    <n v="2.8775774065588453E-3"/>
    <n v="0.99260144168475051"/>
    <n v="0.54400305396385618"/>
    <n v="0.44507194131351929"/>
    <n v="1.0925004722624523E-2"/>
    <x v="1"/>
    <n v="6.7"/>
    <x v="1"/>
    <n v="0"/>
    <n v="0"/>
    <x v="1"/>
    <n v="7320"/>
    <x v="1"/>
    <x v="1"/>
    <n v="0"/>
    <x v="1"/>
    <x v="1"/>
    <x v="1"/>
    <n v="0"/>
    <x v="1"/>
    <x v="1"/>
    <x v="1"/>
    <x v="1"/>
    <x v="0"/>
    <x v="0"/>
    <x v="0"/>
    <x v="0"/>
    <x v="0"/>
    <x v="0"/>
    <x v="0"/>
    <x v="0"/>
    <x v="0"/>
    <m/>
    <x v="0"/>
    <x v="0"/>
    <x v="0"/>
    <x v="0"/>
    <x v="0"/>
    <m/>
    <n v="20050315"/>
    <x v="0"/>
    <s v="BP ID No WR35-01"/>
    <m/>
    <s v="10996-11352"/>
    <d v="2005-03-17T00:00:00"/>
  </r>
  <r>
    <x v="1"/>
    <s v="T18N R095W S23 fMESAVERDE"/>
    <n v="5946"/>
    <x v="0"/>
    <x v="0"/>
    <x v="103"/>
    <s v="NW NW"/>
    <n v="23"/>
    <n v="18"/>
    <n v="95"/>
    <n v="41.527354000000003"/>
    <n v="-108.080203"/>
    <s v="4903726976"/>
    <s v="DELANEY RIM 23-40"/>
    <x v="0"/>
    <s v="MESAVERDE"/>
    <m/>
    <m/>
    <n v="183"/>
    <x v="0"/>
    <n v="10766"/>
    <n v="10949"/>
    <n v="11205"/>
    <n v="11200"/>
    <x v="2"/>
    <d v="1899-12-31T00:00:00"/>
    <n v="7.46"/>
    <x v="1"/>
    <n v="14"/>
    <n v="0"/>
    <n v="1870"/>
    <n v="0"/>
    <x v="1"/>
    <n v="2430"/>
    <n v="0"/>
    <n v="0"/>
    <x v="1"/>
    <n v="538"/>
    <n v="6790"/>
    <x v="0"/>
    <s v="BP AMERICA PRODUCTION COMPANY"/>
    <n v="0.6986"/>
    <n v="0"/>
    <n v="81.344999999999999"/>
    <n v="0"/>
    <n v="82.043599999999998"/>
    <n v="68.550299999999993"/>
    <n v="0"/>
    <n v="0"/>
    <x v="1"/>
    <n v="11.201160000000002"/>
    <n v="79.751459999999994"/>
    <n v="1.4166934392187275E-2"/>
    <n v="4852"/>
    <n v="-0.16646624291358872"/>
    <n v="8.5149847154439833E-3"/>
    <n v="0"/>
    <n v="0.99148501528455601"/>
    <n v="0.85954915433523094"/>
    <n v="0"/>
    <n v="0.14045084566476906"/>
    <x v="1"/>
    <n v="29"/>
    <x v="1"/>
    <n v="0"/>
    <n v="0"/>
    <x v="1"/>
    <n v="11300"/>
    <x v="2"/>
    <x v="1"/>
    <n v="0"/>
    <x v="1"/>
    <x v="1"/>
    <x v="1"/>
    <n v="0"/>
    <x v="1"/>
    <x v="1"/>
    <x v="1"/>
    <x v="1"/>
    <x v="0"/>
    <x v="0"/>
    <x v="0"/>
    <x v="0"/>
    <x v="0"/>
    <x v="0"/>
    <x v="0"/>
    <x v="0"/>
    <x v="0"/>
    <m/>
    <x v="0"/>
    <x v="0"/>
    <x v="0"/>
    <x v="0"/>
    <x v="0"/>
    <m/>
    <n v="19000101"/>
    <x v="0"/>
    <s v="WYOMING ANALYTICAL LABS ROCK SPRINGS ID No D7970"/>
    <m/>
    <s v="10766-10949"/>
    <d v="2007-08-23T00:00:00"/>
  </r>
  <r>
    <x v="1"/>
    <s v="T18N R095W S23 fMESAVERDE"/>
    <n v="4241"/>
    <x v="0"/>
    <x v="0"/>
    <x v="92"/>
    <s v="SE NE"/>
    <n v="23"/>
    <n v="18"/>
    <n v="95"/>
    <n v="41.525385999999997"/>
    <n v="-108.06902599999999"/>
    <s v="4903725050"/>
    <s v="DELANEY RIM 23-01"/>
    <x v="0"/>
    <s v="MESAVERDE"/>
    <m/>
    <m/>
    <m/>
    <x v="0"/>
    <s v="10654"/>
    <m/>
    <n v="11053"/>
    <n v="11035"/>
    <x v="2"/>
    <d v="2003-11-04T00:00:00"/>
    <n v="7.76"/>
    <x v="1"/>
    <n v="15"/>
    <n v="2.7"/>
    <n v="1721"/>
    <n v="37"/>
    <x v="1"/>
    <n v="1799"/>
    <n v="1507"/>
    <m/>
    <x v="0"/>
    <n v="113"/>
    <n v="5610"/>
    <x v="0"/>
    <s v="BP AMERICAN PRODUCTION COMPANY"/>
    <n v="0.74849999999999994"/>
    <n v="0.22218300000000002"/>
    <n v="74.863500000000002"/>
    <n v="0.94645999999999997"/>
    <n v="76.780642999999998"/>
    <n v="50.749789999999997"/>
    <n v="24.699729999999999"/>
    <n v="0"/>
    <x v="1"/>
    <n v="2.3526600000000002"/>
    <n v="77.802179999999993"/>
    <n v="-6.608347422921595E-3"/>
    <n v="5194.7"/>
    <n v="-3.8436976500967189E-2"/>
    <n v="9.7485508163821961E-3"/>
    <n v="2.8937371623730741E-3"/>
    <n v="0.98735771202124478"/>
    <n v="0.65229264784097307"/>
    <n v="0.31746835371451032"/>
    <n v="3.02389984445166E-2"/>
    <x v="0"/>
    <n v="33"/>
    <x v="0"/>
    <m/>
    <m/>
    <x v="0"/>
    <n v="7900"/>
    <x v="0"/>
    <x v="0"/>
    <m/>
    <x v="0"/>
    <x v="0"/>
    <x v="0"/>
    <m/>
    <x v="0"/>
    <x v="0"/>
    <x v="0"/>
    <x v="0"/>
    <x v="0"/>
    <x v="0"/>
    <x v="0"/>
    <x v="0"/>
    <x v="0"/>
    <x v="0"/>
    <x v="0"/>
    <x v="0"/>
    <x v="0"/>
    <m/>
    <x v="0"/>
    <x v="0"/>
    <x v="0"/>
    <x v="0"/>
    <x v="0"/>
    <m/>
    <n v="2003114"/>
    <x v="0"/>
    <s v="BP AMERICA"/>
    <m/>
    <m/>
    <d v="2003-11-05T00:00:00"/>
  </r>
  <r>
    <x v="1"/>
    <s v="T18N R095W S21 fMESAVERDE"/>
    <n v="4240"/>
    <x v="0"/>
    <x v="0"/>
    <x v="91"/>
    <s v="C SW"/>
    <n v="21"/>
    <n v="18"/>
    <n v="95"/>
    <n v="41.518034999999998"/>
    <n v="-108.116879"/>
    <s v="4903724963"/>
    <s v="TWO RIM UNIT 21-01"/>
    <x v="0"/>
    <s v="MESAVERDE"/>
    <m/>
    <m/>
    <m/>
    <x v="0"/>
    <s v="10770"/>
    <m/>
    <n v="11167"/>
    <m/>
    <x v="2"/>
    <d v="2003-11-04T00:00:00"/>
    <n v="8.2100000000000009"/>
    <x v="1"/>
    <n v="13"/>
    <n v="2.1"/>
    <n v="1410"/>
    <n v="32"/>
    <x v="1"/>
    <n v="300"/>
    <n v="3120"/>
    <m/>
    <x v="0"/>
    <n v="51"/>
    <n v="4775"/>
    <x v="0"/>
    <s v="BP AMERICAN PRODUCTION COMPANY"/>
    <n v="0.64870000000000005"/>
    <n v="0.17280900000000002"/>
    <n v="61.335000000000001"/>
    <n v="0.81855999999999995"/>
    <n v="62.975068999999991"/>
    <n v="8.4629999999999992"/>
    <n v="51.136799999999994"/>
    <n v="0"/>
    <x v="1"/>
    <n v="1.06182"/>
    <n v="60.661619999999992"/>
    <n v="1.871167061097858E-2"/>
    <n v="4928.1000000000004"/>
    <n v="1.5778462553204683E-2"/>
    <n v="1.0300901774319615E-2"/>
    <n v="2.7440859175557244E-3"/>
    <n v="0.98695501230812466"/>
    <n v="0.13951160552586628"/>
    <n v="0.84298441090099474"/>
    <n v="1.7503983573138999E-2"/>
    <x v="0"/>
    <n v="3.7"/>
    <x v="0"/>
    <m/>
    <m/>
    <x v="0"/>
    <n v="6060"/>
    <x v="0"/>
    <x v="0"/>
    <m/>
    <x v="0"/>
    <x v="0"/>
    <x v="0"/>
    <n v="0.7"/>
    <x v="0"/>
    <x v="0"/>
    <x v="0"/>
    <x v="0"/>
    <x v="0"/>
    <x v="0"/>
    <x v="0"/>
    <x v="0"/>
    <x v="0"/>
    <x v="0"/>
    <x v="0"/>
    <x v="0"/>
    <x v="0"/>
    <m/>
    <x v="0"/>
    <x v="0"/>
    <x v="0"/>
    <x v="0"/>
    <x v="0"/>
    <m/>
    <m/>
    <x v="0"/>
    <s v="BP AMERICA"/>
    <m/>
    <m/>
    <d v="2003-11-05T00:00:00"/>
  </r>
  <r>
    <x v="1"/>
    <s v="T18N R095W S19 fMESAVERDE"/>
    <n v="5064"/>
    <x v="0"/>
    <x v="0"/>
    <x v="104"/>
    <s v="NE NE"/>
    <n v="19"/>
    <n v="18"/>
    <n v="95"/>
    <n v="41.525401000000002"/>
    <n v="-108.145408"/>
    <s v="4903725950"/>
    <s v="2 CHAMPLIN 221 C"/>
    <x v="0"/>
    <s v="MESAVERDE"/>
    <m/>
    <m/>
    <n v="74"/>
    <x v="0"/>
    <n v="11072"/>
    <n v="11146"/>
    <n v="11252"/>
    <m/>
    <x v="2"/>
    <d v="2005-03-18T00:00:00"/>
    <n v="7.98"/>
    <x v="1"/>
    <n v="16.5"/>
    <n v="3.3"/>
    <n v="2160"/>
    <n v="49"/>
    <x v="1"/>
    <n v="1720"/>
    <n v="2850"/>
    <n v="0"/>
    <x v="1"/>
    <n v="143"/>
    <n v="6500"/>
    <x v="0"/>
    <s v="BP AMERICA PRODUCTION COMPANY"/>
    <n v="0.82335000000000003"/>
    <n v="0.27155699999999999"/>
    <n v="93.96"/>
    <n v="1.25342"/>
    <n v="96.308327000000006"/>
    <n v="48.5212"/>
    <n v="46.711499999999994"/>
    <n v="0"/>
    <x v="1"/>
    <n v="2.9772600000000002"/>
    <n v="98.209959999999995"/>
    <n v="-9.7761142632311476E-3"/>
    <n v="6941.8"/>
    <n v="3.2867621895877053E-2"/>
    <n v="8.5491050010660027E-3"/>
    <n v="2.8196627276060975E-3"/>
    <n v="0.98863123227132788"/>
    <n v="0.49405579637747538"/>
    <n v="0.47562894842844855"/>
    <n v="3.0315255194076043E-2"/>
    <x v="1"/>
    <n v="22"/>
    <x v="1"/>
    <n v="0"/>
    <n v="0"/>
    <x v="1"/>
    <n v="11200"/>
    <x v="1"/>
    <x v="1"/>
    <n v="0"/>
    <x v="1"/>
    <x v="1"/>
    <x v="1"/>
    <n v="0"/>
    <x v="1"/>
    <x v="1"/>
    <x v="1"/>
    <x v="1"/>
    <x v="0"/>
    <x v="0"/>
    <x v="0"/>
    <x v="0"/>
    <x v="0"/>
    <x v="0"/>
    <x v="0"/>
    <x v="0"/>
    <x v="0"/>
    <m/>
    <x v="0"/>
    <x v="0"/>
    <x v="0"/>
    <x v="0"/>
    <x v="0"/>
    <m/>
    <n v="20050318"/>
    <x v="0"/>
    <s v="BP ID No CH221 C2"/>
    <m/>
    <s v="11072-11146"/>
    <d v="2005-03-20T00:00:00"/>
  </r>
  <r>
    <x v="1"/>
    <s v="T18N R095W S15 fMESAVERDE"/>
    <n v="4236"/>
    <x v="0"/>
    <x v="0"/>
    <x v="91"/>
    <s v="NE SW"/>
    <n v="15"/>
    <n v="18"/>
    <n v="95"/>
    <n v="41.533062999999999"/>
    <n v="-108.097797"/>
    <s v="4903724976"/>
    <s v="TWO RIM UNIT 15-01"/>
    <x v="0"/>
    <s v="MESAVERDE"/>
    <m/>
    <m/>
    <m/>
    <x v="0"/>
    <s v="10598"/>
    <m/>
    <n v="10990"/>
    <m/>
    <x v="2"/>
    <d v="2003-11-04T00:00:00"/>
    <n v="7.92"/>
    <x v="1"/>
    <n v="28"/>
    <n v="4.5999999999999996"/>
    <n v="2112"/>
    <n v="42"/>
    <x v="1"/>
    <n v="2549"/>
    <n v="1692"/>
    <m/>
    <x v="0"/>
    <n v="86"/>
    <n v="7760"/>
    <x v="0"/>
    <s v="BP AMERICAN PRODUCTION COMPANY"/>
    <n v="1.3972"/>
    <n v="0.37853399999999998"/>
    <n v="91.872"/>
    <n v="1.07436"/>
    <n v="94.722093999999998"/>
    <n v="71.907290000000003"/>
    <n v="27.731879999999997"/>
    <n v="0"/>
    <x v="1"/>
    <n v="1.7905200000000001"/>
    <n v="101.42969000000001"/>
    <n v="-3.4195946950959205E-2"/>
    <n v="6513.6"/>
    <n v="-8.732204909763476E-2"/>
    <n v="1.4750518500995133E-2"/>
    <n v="3.9962587820324153E-3"/>
    <n v="0.98125322271697246"/>
    <n v="0.70893729439575337"/>
    <n v="0.27340988619801554"/>
    <n v="1.7652819406231056E-2"/>
    <x v="0"/>
    <n v="16"/>
    <x v="0"/>
    <m/>
    <m/>
    <x v="0"/>
    <n v="9920"/>
    <x v="0"/>
    <x v="0"/>
    <m/>
    <x v="0"/>
    <x v="0"/>
    <x v="0"/>
    <n v="1.2"/>
    <x v="0"/>
    <x v="0"/>
    <x v="0"/>
    <x v="0"/>
    <x v="0"/>
    <x v="0"/>
    <x v="0"/>
    <x v="0"/>
    <x v="0"/>
    <x v="0"/>
    <x v="0"/>
    <x v="0"/>
    <x v="0"/>
    <m/>
    <x v="0"/>
    <x v="0"/>
    <x v="0"/>
    <x v="0"/>
    <x v="0"/>
    <m/>
    <n v="2003114"/>
    <x v="0"/>
    <s v="BP AMERICA"/>
    <m/>
    <m/>
    <d v="2003-11-05T00:00:00"/>
  </r>
  <r>
    <x v="1"/>
    <s v="T18N R095W S13 fMESAVERDE"/>
    <n v="3560"/>
    <x v="0"/>
    <x v="0"/>
    <x v="92"/>
    <s v="SW NW"/>
    <n v="13"/>
    <n v="18"/>
    <n v="95"/>
    <n v="41.539560000000002"/>
    <n v="-108.059347"/>
    <s v="4903724610"/>
    <s v="WILD ROSE 13-04"/>
    <x v="0"/>
    <s v="MESAVERDE"/>
    <m/>
    <m/>
    <m/>
    <x v="0"/>
    <s v="10110"/>
    <m/>
    <n v="10571"/>
    <n v="10524"/>
    <x v="2"/>
    <d v="2002-11-13T00:00:00"/>
    <n v="6.62"/>
    <x v="1"/>
    <n v="17.5"/>
    <n v="4.05"/>
    <n v="2340"/>
    <n v="13.7"/>
    <x v="1"/>
    <n v="3349"/>
    <n v="1914"/>
    <m/>
    <x v="0"/>
    <n v="13"/>
    <n v="7710"/>
    <x v="0"/>
    <s v="BP AMERICA PRODUCTION CO"/>
    <n v="0.87324999999999997"/>
    <n v="0.33327449999999997"/>
    <n v="101.79"/>
    <n v="0.35044599999999998"/>
    <n v="103.3469705"/>
    <n v="94.475290000000001"/>
    <n v="31.370459999999998"/>
    <n v="0"/>
    <x v="1"/>
    <n v="0.27066000000000001"/>
    <n v="126.11641"/>
    <n v="-9.9229077207811836E-2"/>
    <n v="7651.25"/>
    <n v="-3.8245585482952235E-3"/>
    <n v="8.4496913240432146E-3"/>
    <n v="3.2248115100771144E-3"/>
    <n v="0.9883254971658797"/>
    <n v="0.74911179282696039"/>
    <n v="0.24874209470440839"/>
    <n v="2.1461124686311638E-3"/>
    <x v="0"/>
    <n v="0.19"/>
    <x v="0"/>
    <m/>
    <m/>
    <x v="0"/>
    <n v="12050"/>
    <x v="0"/>
    <x v="0"/>
    <m/>
    <x v="0"/>
    <x v="0"/>
    <x v="0"/>
    <m/>
    <x v="0"/>
    <x v="0"/>
    <x v="0"/>
    <x v="0"/>
    <x v="0"/>
    <x v="0"/>
    <x v="0"/>
    <x v="0"/>
    <x v="0"/>
    <x v="0"/>
    <x v="0"/>
    <x v="0"/>
    <x v="0"/>
    <m/>
    <x v="0"/>
    <x v="0"/>
    <x v="0"/>
    <x v="0"/>
    <x v="0"/>
    <m/>
    <n v="20021113"/>
    <x v="0"/>
    <s v="BP AMERICA"/>
    <m/>
    <m/>
    <d v="2002-11-15T00:00:00"/>
  </r>
  <r>
    <x v="1"/>
    <s v="T18N R095W S13 fMESAVERDE"/>
    <n v="3558"/>
    <x v="0"/>
    <x v="0"/>
    <x v="92"/>
    <s v="NE NE"/>
    <n v="13"/>
    <n v="18"/>
    <n v="95"/>
    <n v="41.532409999999999"/>
    <n v="-108.048728"/>
    <s v="4903724623"/>
    <s v="WILD ROSE 13-02"/>
    <x v="0"/>
    <s v="MESAVERDE"/>
    <m/>
    <m/>
    <m/>
    <x v="0"/>
    <s v="10090"/>
    <m/>
    <n v="10585"/>
    <m/>
    <x v="2"/>
    <d v="2002-11-19T00:00:00"/>
    <n v="7.3"/>
    <x v="1"/>
    <n v="17.5"/>
    <n v="9.58"/>
    <n v="3000"/>
    <n v="29.4"/>
    <x v="1"/>
    <n v="4749"/>
    <n v="1402"/>
    <m/>
    <x v="0"/>
    <n v="34"/>
    <n v="9676"/>
    <x v="0"/>
    <s v="BP AMERICA PRODUCTION CO"/>
    <n v="0.87324999999999997"/>
    <n v="0.78833819999999999"/>
    <n v="130.5"/>
    <n v="0.75205199999999994"/>
    <n v="132.9136402"/>
    <n v="133.96929"/>
    <n v="22.978779999999997"/>
    <n v="0"/>
    <x v="1"/>
    <n v="0.70788000000000006"/>
    <n v="157.65594999999999"/>
    <n v="-8.5151064097828591E-2"/>
    <n v="9241.48"/>
    <n v="-2.2969232688497647E-2"/>
    <n v="6.5700555540122805E-3"/>
    <n v="5.9312061486974455E-3"/>
    <n v="0.98749873829729018"/>
    <n v="0.84975727208519569"/>
    <n v="0.14575269756707565"/>
    <n v="4.4900303477287103E-3"/>
    <x v="0"/>
    <n v="6.24"/>
    <x v="0"/>
    <m/>
    <m/>
    <x v="0"/>
    <n v="13850"/>
    <x v="0"/>
    <x v="0"/>
    <m/>
    <x v="0"/>
    <x v="0"/>
    <x v="0"/>
    <m/>
    <x v="0"/>
    <x v="0"/>
    <x v="0"/>
    <x v="0"/>
    <x v="0"/>
    <x v="0"/>
    <x v="0"/>
    <x v="0"/>
    <x v="0"/>
    <x v="0"/>
    <x v="0"/>
    <x v="0"/>
    <x v="0"/>
    <m/>
    <x v="0"/>
    <x v="0"/>
    <x v="0"/>
    <x v="0"/>
    <x v="0"/>
    <m/>
    <n v="20021119"/>
    <x v="0"/>
    <s v="BP AMERICA"/>
    <m/>
    <m/>
    <d v="2002-11-21T00:00:00"/>
  </r>
  <r>
    <x v="1"/>
    <s v="T18N R095W S11 fMESAVERDE/ALMOND"/>
    <n v="3755"/>
    <x v="0"/>
    <x v="0"/>
    <x v="91"/>
    <s v="NW NE"/>
    <n v="11"/>
    <n v="18"/>
    <n v="95"/>
    <n v="41.554850000000002"/>
    <n v="-108.06936"/>
    <s v="4903724935"/>
    <s v="TWO RIM 11-01"/>
    <x v="0"/>
    <s v="MESAVERDE/ALMOND"/>
    <m/>
    <m/>
    <m/>
    <x v="0"/>
    <s v="10121"/>
    <m/>
    <n v="10411"/>
    <n v="10391"/>
    <x v="2"/>
    <d v="2003-01-08T00:00:00"/>
    <n v="7.43"/>
    <x v="1"/>
    <n v="35.1"/>
    <n v="7.48"/>
    <n v="3560"/>
    <n v="19.2"/>
    <x v="1"/>
    <n v="5348"/>
    <n v="2022"/>
    <m/>
    <x v="0"/>
    <n v="20"/>
    <n v="11220"/>
    <x v="0"/>
    <s v="BP AMERICA PRODUCTION COMPANY"/>
    <n v="1.75149"/>
    <n v="0.6155292"/>
    <n v="154.86000000000001"/>
    <n v="0.49113599999999996"/>
    <n v="157.71815519999998"/>
    <n v="150.86707999999999"/>
    <n v="33.14058"/>
    <n v="0"/>
    <x v="1"/>
    <n v="0.41640000000000005"/>
    <n v="184.42406"/>
    <n v="-7.8054983026251273E-2"/>
    <n v="11011.78"/>
    <n v="-9.3658717385652953E-3"/>
    <n v="1.1105189493111699E-2"/>
    <n v="3.9027162042280855E-3"/>
    <n v="0.98499209430266033"/>
    <n v="0.81804445688919325"/>
    <n v="0.17969770321724834"/>
    <n v="2.2578398935583568E-3"/>
    <x v="0"/>
    <n v="41.8"/>
    <x v="0"/>
    <m/>
    <m/>
    <x v="0"/>
    <n v="16800"/>
    <x v="0"/>
    <x v="0"/>
    <m/>
    <x v="0"/>
    <x v="0"/>
    <x v="0"/>
    <n v="16"/>
    <x v="0"/>
    <x v="0"/>
    <x v="0"/>
    <x v="0"/>
    <x v="0"/>
    <x v="0"/>
    <x v="0"/>
    <x v="0"/>
    <x v="0"/>
    <x v="0"/>
    <x v="0"/>
    <x v="0"/>
    <x v="0"/>
    <m/>
    <x v="0"/>
    <x v="0"/>
    <x v="0"/>
    <x v="0"/>
    <x v="0"/>
    <m/>
    <n v="20030108"/>
    <x v="0"/>
    <s v="BP AMERICA"/>
    <m/>
    <m/>
    <d v="2003-01-10T00:00:00"/>
  </r>
  <r>
    <x v="1"/>
    <s v="T18N R095W S11 fMESAVERDE"/>
    <n v="4280"/>
    <x v="0"/>
    <x v="0"/>
    <x v="91"/>
    <s v="NW SE"/>
    <n v="11"/>
    <n v="18"/>
    <n v="95"/>
    <n v="41.547066000000001"/>
    <n v="-108.068988"/>
    <s v="4903725244"/>
    <s v="TWO RIM UNIT 11-02"/>
    <x v="0"/>
    <s v="MESAVERDE"/>
    <m/>
    <m/>
    <m/>
    <x v="0"/>
    <s v="10290"/>
    <m/>
    <n v="10510"/>
    <n v="10498"/>
    <x v="2"/>
    <d v="2003-09-03T00:00:00"/>
    <n v="7.44"/>
    <x v="1"/>
    <n v="18"/>
    <n v="3.4"/>
    <n v="3200"/>
    <n v="9.4"/>
    <x v="1"/>
    <n v="4349"/>
    <n v="1819"/>
    <m/>
    <x v="0"/>
    <n v="13"/>
    <n v="9536"/>
    <x v="0"/>
    <s v="BP AMERICAN PRODUCTION COMPANY"/>
    <n v="0.8982"/>
    <n v="0.27978599999999998"/>
    <n v="139.19999999999999"/>
    <n v="0.240452"/>
    <n v="140.618438"/>
    <n v="122.68528999999999"/>
    <n v="29.813409999999998"/>
    <n v="0"/>
    <x v="1"/>
    <n v="0.27066000000000001"/>
    <n v="152.76935999999998"/>
    <n v="-4.141590782858659E-2"/>
    <n v="9411.7999999999993"/>
    <n v="-6.5548506950675401E-3"/>
    <n v="6.3874980605317204E-3"/>
    <n v="1.9896821780938856E-3"/>
    <n v="0.99162281976137434"/>
    <n v="0.80307523707633532"/>
    <n v="0.19515307257947537"/>
    <n v="1.7716903441894372E-3"/>
    <x v="0"/>
    <n v="2.1"/>
    <x v="0"/>
    <m/>
    <m/>
    <x v="0"/>
    <n v="14980"/>
    <x v="0"/>
    <x v="0"/>
    <m/>
    <x v="0"/>
    <x v="0"/>
    <x v="0"/>
    <n v="12"/>
    <x v="0"/>
    <x v="0"/>
    <x v="0"/>
    <x v="0"/>
    <x v="0"/>
    <x v="0"/>
    <x v="0"/>
    <x v="0"/>
    <x v="0"/>
    <x v="0"/>
    <x v="0"/>
    <x v="0"/>
    <x v="0"/>
    <m/>
    <x v="0"/>
    <x v="0"/>
    <x v="0"/>
    <x v="0"/>
    <x v="0"/>
    <m/>
    <n v="200393"/>
    <x v="0"/>
    <s v="BP AMERICA"/>
    <m/>
    <m/>
    <d v="2003-09-04T00:00:00"/>
  </r>
  <r>
    <x v="1"/>
    <s v="T18N R095W S10 fMESAVERDE"/>
    <n v="4091"/>
    <x v="0"/>
    <x v="0"/>
    <x v="91"/>
    <s v="SW NW"/>
    <n v="10"/>
    <n v="18"/>
    <n v="95"/>
    <n v="41.550832"/>
    <n v="-108.098956"/>
    <s v="4903724960"/>
    <s v="TWO RIM UNIT 10-01"/>
    <x v="0"/>
    <s v="MESAVERDE"/>
    <m/>
    <m/>
    <m/>
    <x v="0"/>
    <s v="10657"/>
    <m/>
    <n v="11063"/>
    <m/>
    <x v="2"/>
    <d v="2003-06-12T00:00:00"/>
    <n v="7.88"/>
    <x v="1"/>
    <n v="26.9"/>
    <m/>
    <n v="3117"/>
    <n v="7.5"/>
    <x v="1"/>
    <n v="3749"/>
    <n v="1092"/>
    <m/>
    <x v="0"/>
    <n v="54"/>
    <n v="8412"/>
    <x v="0"/>
    <s v="BP AMERICA PRODUCTION COMPANY"/>
    <n v="1.3423099999999999"/>
    <n v="0"/>
    <n v="135.58949999999999"/>
    <n v="0.19184999999999999"/>
    <n v="137.12365999999997"/>
    <n v="105.75928999999999"/>
    <n v="17.897879999999997"/>
    <n v="0"/>
    <x v="1"/>
    <n v="1.1242800000000002"/>
    <n v="124.78144999999999"/>
    <n v="4.7124739185119301E-2"/>
    <n v="8046.4"/>
    <n v="-2.2213580907014068E-2"/>
    <n v="9.789047346023292E-3"/>
    <n v="0"/>
    <n v="0.99021095265397674"/>
    <n v="0.84755618723776649"/>
    <n v="0.14343381969034658"/>
    <n v="9.0099930718868897E-3"/>
    <x v="0"/>
    <n v="0.5"/>
    <x v="0"/>
    <m/>
    <m/>
    <x v="0"/>
    <n v="12270"/>
    <x v="0"/>
    <x v="0"/>
    <m/>
    <x v="0"/>
    <x v="0"/>
    <x v="0"/>
    <n v="1.1000000000000001"/>
    <x v="0"/>
    <x v="0"/>
    <x v="0"/>
    <x v="0"/>
    <x v="0"/>
    <x v="0"/>
    <x v="0"/>
    <x v="0"/>
    <x v="0"/>
    <x v="0"/>
    <x v="0"/>
    <x v="0"/>
    <x v="0"/>
    <m/>
    <x v="0"/>
    <x v="0"/>
    <x v="0"/>
    <x v="0"/>
    <x v="0"/>
    <m/>
    <n v="20030612"/>
    <x v="0"/>
    <s v="BP AMERICA"/>
    <m/>
    <m/>
    <d v="2003-06-14T00:00:00"/>
  </r>
  <r>
    <x v="1"/>
    <s v="T18N R095W S05 fMESAVERDE"/>
    <n v="4238"/>
    <x v="0"/>
    <x v="0"/>
    <x v="10"/>
    <s v="NW NE"/>
    <n v="5"/>
    <n v="18"/>
    <n v="95"/>
    <n v="41.568603000000003"/>
    <n v="-108.126385"/>
    <s v="4903724786"/>
    <s v="DELANEY RIM 05-01"/>
    <x v="0"/>
    <s v="MESAVERDE"/>
    <m/>
    <m/>
    <m/>
    <x v="0"/>
    <s v="10731"/>
    <m/>
    <n v="10938"/>
    <m/>
    <x v="2"/>
    <d v="2003-11-04T00:00:00"/>
    <n v="7.76"/>
    <x v="1"/>
    <n v="31"/>
    <n v="6.1"/>
    <n v="2819"/>
    <n v="46"/>
    <x v="1"/>
    <n v="3049"/>
    <n v="2559"/>
    <m/>
    <x v="0"/>
    <n v="95"/>
    <n v="9260"/>
    <x v="0"/>
    <s v="BP AMERICAN PRODUCTION COMPANY"/>
    <n v="1.5468999999999999"/>
    <n v="0.501969"/>
    <n v="122.62649999999999"/>
    <n v="1.1766799999999999"/>
    <n v="125.85204899999999"/>
    <n v="86.012289999999993"/>
    <n v="41.942009999999996"/>
    <n v="0"/>
    <x v="1"/>
    <n v="1.9779000000000002"/>
    <n v="129.93219999999999"/>
    <n v="-1.5951533434726863E-2"/>
    <n v="8605.1"/>
    <n v="-3.6658065166161942E-2"/>
    <n v="1.2291416884281319E-2"/>
    <n v="3.9885643816573862E-3"/>
    <n v="0.98372001873406134"/>
    <n v="0.66197824711657305"/>
    <n v="0.32279919835114002"/>
    <n v="1.5222554532286841E-2"/>
    <x v="0"/>
    <n v="8"/>
    <x v="0"/>
    <m/>
    <m/>
    <x v="0"/>
    <n v="13240"/>
    <x v="0"/>
    <x v="0"/>
    <m/>
    <x v="0"/>
    <x v="0"/>
    <x v="0"/>
    <m/>
    <x v="0"/>
    <x v="0"/>
    <x v="0"/>
    <x v="0"/>
    <x v="0"/>
    <x v="0"/>
    <x v="0"/>
    <x v="0"/>
    <x v="0"/>
    <x v="0"/>
    <x v="0"/>
    <x v="0"/>
    <x v="0"/>
    <m/>
    <x v="0"/>
    <x v="0"/>
    <x v="0"/>
    <x v="0"/>
    <x v="0"/>
    <m/>
    <n v="2003114"/>
    <x v="0"/>
    <m/>
    <m/>
    <m/>
    <m/>
  </r>
  <r>
    <x v="1"/>
    <s v="T18N R095W S03 fMESAVERDE/ERICSON"/>
    <m/>
    <x v="1"/>
    <x v="3"/>
    <x v="91"/>
    <s v="NE NW"/>
    <n v="3"/>
    <n v="18"/>
    <n v="95"/>
    <n v="41.570449000000004"/>
    <n v="-108.09389899999999"/>
    <s v="4903723006"/>
    <s v="1-1 TWO RI"/>
    <x v="0"/>
    <s v="MESAVERDE/ERICSON"/>
    <m/>
    <m/>
    <m/>
    <x v="0"/>
    <m/>
    <m/>
    <n v="10500"/>
    <n v="10434"/>
    <x v="2"/>
    <d v="1993-02-11T00:00:00"/>
    <n v="9.11"/>
    <x v="0"/>
    <n v="127"/>
    <n v="31"/>
    <n v="3349"/>
    <n v="756"/>
    <x v="1"/>
    <n v="4542"/>
    <n v="1683"/>
    <n v="548"/>
    <x v="1"/>
    <n v="166"/>
    <n v="11202"/>
    <x v="0"/>
    <s v="AMOCO PRODUCTION COMPANY"/>
    <n v="6.3372999999999999"/>
    <n v="2.5509900000000001"/>
    <n v="145.6815"/>
    <n v="19.338480000000001"/>
    <n v="173.90827000000002"/>
    <n v="128.12982"/>
    <n v="27.584369999999996"/>
    <n v="18.26484"/>
    <x v="1"/>
    <n v="3.4561200000000003"/>
    <n v="177.43514999999999"/>
    <n v="-1.0038269679278402E-2"/>
    <n v="11202"/>
    <n v="0"/>
    <n v="3.6440475199943048E-2"/>
    <n v="1.4668595116264452E-2"/>
    <n v="0.94889092968379241"/>
    <n v="0.72212196963228537"/>
    <n v="0.15546169966886492"/>
    <n v="1.9478214998550177E-2"/>
    <x v="1"/>
    <n v="0"/>
    <x v="1"/>
    <n v="0"/>
    <n v="0"/>
    <x v="0"/>
    <n v="14003"/>
    <x v="0"/>
    <x v="1"/>
    <m/>
    <x v="1"/>
    <x v="1"/>
    <x v="1"/>
    <n v="0"/>
    <x v="1"/>
    <x v="1"/>
    <x v="1"/>
    <x v="1"/>
    <x v="0"/>
    <x v="0"/>
    <x v="0"/>
    <x v="0"/>
    <x v="0"/>
    <x v="0"/>
    <x v="0"/>
    <x v="0"/>
    <x v="0"/>
    <m/>
    <x v="0"/>
    <x v="0"/>
    <x v="0"/>
    <x v="0"/>
    <x v="0"/>
    <m/>
    <n v="19930211"/>
    <x v="1"/>
    <s v="BEUERMAN AND ASSOCIATES  BUTTE MT  LAB No A-183"/>
    <m/>
    <m/>
    <d v="1993-02-12T00:00:00"/>
  </r>
  <r>
    <x v="1"/>
    <s v="T18N R095W S03 fMESAVERDE/ALMOND"/>
    <n v="3754"/>
    <x v="0"/>
    <x v="0"/>
    <x v="91"/>
    <s v="SW SE"/>
    <n v="3"/>
    <n v="18"/>
    <n v="95"/>
    <n v="41.558467999999998"/>
    <n v="-108.08831600000001"/>
    <s v="4903725047"/>
    <s v="TWO RIM 03-02"/>
    <x v="0"/>
    <s v="MESAVERDE/ALMOND"/>
    <m/>
    <m/>
    <m/>
    <x v="0"/>
    <s v="10162"/>
    <m/>
    <n v="10577"/>
    <n v="10576"/>
    <x v="2"/>
    <d v="2003-02-10T00:00:00"/>
    <n v="8.0299999999999994"/>
    <x v="1"/>
    <n v="31.6"/>
    <n v="5.48"/>
    <n v="2800"/>
    <n v="22.2"/>
    <x v="1"/>
    <n v="3749"/>
    <n v="2510"/>
    <m/>
    <x v="0"/>
    <n v="22"/>
    <n v="8492"/>
    <x v="0"/>
    <s v="BP AMERICA PRODUCTION COMPANY"/>
    <n v="1.57684"/>
    <n v="0.45094920000000005"/>
    <n v="121.8"/>
    <n v="0.56787599999999994"/>
    <n v="124.3956652"/>
    <n v="105.75928999999999"/>
    <n v="41.138899999999992"/>
    <n v="0"/>
    <x v="1"/>
    <n v="0.45804000000000006"/>
    <n v="147.35623000000001"/>
    <n v="-8.4490909559625446E-2"/>
    <n v="9140.2800000000007"/>
    <n v="3.676665751678166E-2"/>
    <n v="1.2676004404693677E-2"/>
    <n v="3.6251198888239077E-3"/>
    <n v="0.9836988757064824"/>
    <n v="0.71771169770019216"/>
    <n v="0.27917991658717101"/>
    <n v="3.1083857126366493E-3"/>
    <x v="0"/>
    <n v="7.0000000000000007E-2"/>
    <x v="0"/>
    <m/>
    <m/>
    <x v="0"/>
    <n v="12780"/>
    <x v="0"/>
    <x v="0"/>
    <m/>
    <x v="0"/>
    <x v="0"/>
    <x v="0"/>
    <n v="9.07"/>
    <x v="0"/>
    <x v="0"/>
    <x v="0"/>
    <x v="0"/>
    <x v="0"/>
    <x v="0"/>
    <x v="0"/>
    <x v="0"/>
    <x v="0"/>
    <x v="0"/>
    <x v="0"/>
    <x v="0"/>
    <x v="0"/>
    <m/>
    <x v="0"/>
    <x v="0"/>
    <x v="0"/>
    <x v="0"/>
    <x v="0"/>
    <m/>
    <n v="20030210"/>
    <x v="0"/>
    <s v="BP AMERICA"/>
    <m/>
    <m/>
    <d v="2003-02-12T00:00:00"/>
  </r>
  <r>
    <x v="1"/>
    <s v="T18N R095W S03 fMESAVERDE"/>
    <n v="5157"/>
    <x v="0"/>
    <x v="0"/>
    <x v="91"/>
    <s v="SW SW"/>
    <n v="3"/>
    <n v="18"/>
    <n v="95"/>
    <n v="41.558450000000001"/>
    <n v="-108.102014"/>
    <s v="4903724489"/>
    <s v="3-1 SOUTH TWO RIM"/>
    <x v="0"/>
    <s v="MESAVERDE"/>
    <m/>
    <m/>
    <n v="369"/>
    <x v="0"/>
    <n v="10541"/>
    <n v="10910"/>
    <n v="11094"/>
    <n v="10967"/>
    <x v="2"/>
    <d v="2004-10-26T00:00:00"/>
    <n v="7.33"/>
    <x v="1"/>
    <n v="21"/>
    <n v="10"/>
    <n v="2150"/>
    <n v="44"/>
    <x v="1"/>
    <n v="2270"/>
    <n v="1830"/>
    <n v="0"/>
    <x v="1"/>
    <n v="87.4"/>
    <n v="5980"/>
    <x v="0"/>
    <s v="BP AMERICA PRODUCTION COMPANY"/>
    <n v="1.0479000000000001"/>
    <n v="0.82289999999999996"/>
    <n v="93.525000000000006"/>
    <n v="1.1255199999999999"/>
    <n v="96.521319999999989"/>
    <n v="64.036699999999996"/>
    <n v="29.993699999999997"/>
    <n v="0"/>
    <x v="1"/>
    <n v="1.8196680000000003"/>
    <n v="95.850067999999993"/>
    <n v="3.4893546643225116E-3"/>
    <n v="6412.4"/>
    <n v="3.4892353377876738E-2"/>
    <n v="1.0856668764994099E-2"/>
    <n v="8.5255775615169799E-3"/>
    <n v="0.98061775367348891"/>
    <n v="0.66809237944411271"/>
    <n v="0.31292309568314547"/>
    <n v="1.8984524872741878E-2"/>
    <x v="1"/>
    <n v="17.3"/>
    <x v="1"/>
    <n v="0"/>
    <n v="0"/>
    <x v="1"/>
    <n v="10600"/>
    <x v="1"/>
    <x v="1"/>
    <n v="0"/>
    <x v="1"/>
    <x v="1"/>
    <x v="1"/>
    <n v="0"/>
    <x v="1"/>
    <x v="1"/>
    <x v="1"/>
    <x v="1"/>
    <x v="0"/>
    <x v="0"/>
    <x v="0"/>
    <x v="0"/>
    <x v="0"/>
    <x v="0"/>
    <x v="0"/>
    <x v="0"/>
    <x v="0"/>
    <m/>
    <x v="0"/>
    <x v="0"/>
    <x v="0"/>
    <x v="0"/>
    <x v="0"/>
    <m/>
    <n v="20041026"/>
    <x v="0"/>
    <s v="BP"/>
    <m/>
    <s v="10541-10910"/>
    <d v="2004-10-28T00:00:00"/>
  </r>
  <r>
    <x v="1"/>
    <s v="T18N R095W S03 fMESAVERDE"/>
    <n v="4258"/>
    <x v="0"/>
    <x v="0"/>
    <x v="91"/>
    <s v="NW SE"/>
    <n v="3"/>
    <n v="18"/>
    <n v="95"/>
    <n v="41.564863000000003"/>
    <n v="-108.091758"/>
    <s v="4903725431"/>
    <s v="TWO RIM UNIT 03-03"/>
    <x v="0"/>
    <s v="MESAVERDE"/>
    <m/>
    <m/>
    <m/>
    <x v="0"/>
    <s v="10344"/>
    <m/>
    <n v="10619"/>
    <n v="10598"/>
    <x v="2"/>
    <d v="2003-10-07T00:00:00"/>
    <n v="8.7200000000000006"/>
    <x v="1"/>
    <n v="27"/>
    <n v="3.4"/>
    <n v="3841"/>
    <n v="17"/>
    <x v="1"/>
    <n v="3949"/>
    <n v="2221"/>
    <n v="264"/>
    <x v="0"/>
    <n v="21"/>
    <n v="9370"/>
    <x v="0"/>
    <s v="BP AMERICAN PRODUCTION COMPANY"/>
    <n v="1.3472999999999999"/>
    <n v="0.27978599999999998"/>
    <n v="167.08349999999999"/>
    <n v="0.43485999999999997"/>
    <n v="169.14544599999996"/>
    <n v="111.40128999999999"/>
    <n v="36.402189999999997"/>
    <n v="8.7991200000000003"/>
    <x v="1"/>
    <n v="0.43722000000000005"/>
    <n v="157.03981999999996"/>
    <n v="3.7112730898151612E-2"/>
    <n v="10343.4"/>
    <n v="4.937758073188793E-2"/>
    <n v="7.9653341657214948E-3"/>
    <n v="1.6541148852449745E-3"/>
    <n v="0.99038055094903354"/>
    <n v="0.70938243561410108"/>
    <n v="0.23180229065468877"/>
    <n v="2.7841346226708625E-3"/>
    <x v="0"/>
    <n v="0.4"/>
    <x v="0"/>
    <m/>
    <m/>
    <x v="0"/>
    <n v="13860"/>
    <x v="0"/>
    <x v="0"/>
    <m/>
    <x v="0"/>
    <x v="0"/>
    <x v="0"/>
    <n v="5"/>
    <x v="0"/>
    <x v="0"/>
    <x v="0"/>
    <x v="0"/>
    <x v="0"/>
    <x v="0"/>
    <x v="0"/>
    <x v="0"/>
    <x v="0"/>
    <x v="0"/>
    <x v="0"/>
    <x v="0"/>
    <x v="0"/>
    <m/>
    <x v="0"/>
    <x v="0"/>
    <x v="0"/>
    <x v="0"/>
    <x v="0"/>
    <m/>
    <n v="2003107"/>
    <x v="0"/>
    <s v="BP AMERICA"/>
    <m/>
    <m/>
    <d v="2003-10-08T00:00:00"/>
  </r>
  <r>
    <x v="1"/>
    <s v="T18N R095W S02 fMESAVERDE/ALMOND"/>
    <n v="3753"/>
    <x v="0"/>
    <x v="0"/>
    <x v="91"/>
    <s v="NE SE"/>
    <n v="2"/>
    <n v="18"/>
    <n v="95"/>
    <n v="41.561787000000002"/>
    <n v="-108.06867800000001"/>
    <s v="4903724928"/>
    <s v="TWO RIM 02-S1"/>
    <x v="0"/>
    <s v="MESAVERDE/ALMOND"/>
    <m/>
    <m/>
    <m/>
    <x v="0"/>
    <s v="9940"/>
    <m/>
    <n v="10340"/>
    <n v="10325"/>
    <x v="2"/>
    <d v="2003-01-08T00:00:00"/>
    <n v="7.42"/>
    <x v="1"/>
    <n v="36.4"/>
    <n v="9.14"/>
    <n v="3870"/>
    <n v="30.4"/>
    <x v="1"/>
    <n v="5798"/>
    <n v="1617"/>
    <m/>
    <x v="0"/>
    <n v="68"/>
    <n v="11814"/>
    <x v="0"/>
    <s v="BP AMERICA PRODUCTION COMPANY"/>
    <n v="1.81636"/>
    <n v="0.75213060000000009"/>
    <n v="168.345"/>
    <n v="0.77763199999999988"/>
    <n v="171.6911226"/>
    <n v="163.56157999999999"/>
    <n v="26.502629999999996"/>
    <n v="0"/>
    <x v="1"/>
    <n v="1.4157600000000001"/>
    <n v="191.47997000000001"/>
    <n v="-5.4489048834609831E-2"/>
    <n v="11428.94"/>
    <n v="-1.6566751022030753E-2"/>
    <n v="1.0579230728380129E-2"/>
    <n v="4.3807192160557288E-3"/>
    <n v="0.98504005005556416"/>
    <n v="0.85419681233499245"/>
    <n v="0.13840941169982424"/>
    <n v="7.393775965183199E-3"/>
    <x v="0"/>
    <n v="9.0299999999999994"/>
    <x v="0"/>
    <m/>
    <m/>
    <x v="0"/>
    <n v="18300"/>
    <x v="0"/>
    <x v="0"/>
    <m/>
    <x v="0"/>
    <x v="0"/>
    <x v="0"/>
    <n v="0.71"/>
    <x v="0"/>
    <x v="0"/>
    <x v="0"/>
    <x v="0"/>
    <x v="0"/>
    <x v="0"/>
    <x v="0"/>
    <x v="0"/>
    <x v="0"/>
    <x v="0"/>
    <x v="0"/>
    <x v="0"/>
    <x v="0"/>
    <m/>
    <x v="0"/>
    <x v="0"/>
    <x v="0"/>
    <x v="0"/>
    <x v="0"/>
    <m/>
    <n v="20030108"/>
    <x v="0"/>
    <s v="BP AMERICA"/>
    <m/>
    <m/>
    <d v="2003-01-10T00:00:00"/>
  </r>
  <r>
    <x v="1"/>
    <s v="T18N R095W S01 fMESAVERDE/ALMOND"/>
    <n v="5016"/>
    <x v="0"/>
    <x v="0"/>
    <x v="92"/>
    <s v="SW SW"/>
    <n v="1"/>
    <n v="18"/>
    <n v="95"/>
    <n v="41.501795000000001"/>
    <n v="-108.023087"/>
    <s v="4903720702"/>
    <s v="222 A-1 CHAMPLIN"/>
    <x v="0"/>
    <s v="MESAVERDE/ALMOND"/>
    <m/>
    <m/>
    <m/>
    <x v="0"/>
    <s v="10097"/>
    <m/>
    <n v="12050"/>
    <n v="10410"/>
    <x v="1"/>
    <d v="1979-09-10T00:00:00"/>
    <n v="6.6"/>
    <x v="1"/>
    <n v="223"/>
    <n v="46"/>
    <n v="3570"/>
    <n v="1876"/>
    <x v="1"/>
    <n v="7300"/>
    <n v="683"/>
    <n v="0"/>
    <x v="1"/>
    <n v="57"/>
    <n v="13408"/>
    <x v="0"/>
    <s v="BP AMERICA PRODUCTION COMPANY"/>
    <n v="11.127700000000001"/>
    <n v="3.7853400000000001"/>
    <n v="155.29499999999999"/>
    <n v="47.988079999999997"/>
    <n v="218.19611999999998"/>
    <n v="205.93299999999999"/>
    <n v="11.194369999999999"/>
    <n v="0"/>
    <x v="1"/>
    <n v="1.1867400000000001"/>
    <n v="218.31410999999997"/>
    <n v="-2.7030294341553421E-4"/>
    <n v="13755"/>
    <n v="1.2774730331701211E-2"/>
    <n v="5.0998615374095571E-2"/>
    <n v="1.7348337816456134E-2"/>
    <n v="0.93165304680944827"/>
    <n v="0.94328763266836035"/>
    <n v="5.1276438339235154E-2"/>
    <n v="5.4359289924045696E-3"/>
    <x v="1"/>
    <n v="0"/>
    <x v="1"/>
    <n v="13263"/>
    <n v="0.64"/>
    <x v="1"/>
    <n v="0"/>
    <x v="1"/>
    <x v="1"/>
    <n v="0"/>
    <x v="1"/>
    <x v="1"/>
    <x v="1"/>
    <n v="0"/>
    <x v="1"/>
    <x v="1"/>
    <x v="1"/>
    <x v="1"/>
    <x v="0"/>
    <x v="0"/>
    <x v="0"/>
    <x v="0"/>
    <x v="0"/>
    <x v="0"/>
    <x v="0"/>
    <x v="0"/>
    <x v="0"/>
    <m/>
    <x v="0"/>
    <x v="0"/>
    <x v="0"/>
    <x v="0"/>
    <x v="0"/>
    <s v="PRODUCTION"/>
    <n v="19790910"/>
    <x v="0"/>
    <s v="CHEMICAL AND GEOLOGICAL LABS ID No 32159-4"/>
    <s v="10097"/>
    <m/>
    <d v="1979-10-17T00:00:00"/>
  </r>
  <r>
    <x v="1"/>
    <s v="T18N R095W S01 fMESAVERDE/ALMOND"/>
    <n v="5015"/>
    <x v="0"/>
    <x v="0"/>
    <x v="92"/>
    <s v="SE SW"/>
    <n v="1"/>
    <n v="18"/>
    <n v="95"/>
    <n v="41.570442"/>
    <n v="-108.056505"/>
    <s v="4903720714"/>
    <s v="221 A-1 CHAMPLIN"/>
    <x v="0"/>
    <s v="MESAVERDE/ALMOND"/>
    <m/>
    <m/>
    <m/>
    <x v="0"/>
    <s v="9800"/>
    <m/>
    <n v="11870"/>
    <n v="10050"/>
    <x v="2"/>
    <d v="1979-10-08T00:00:00"/>
    <n v="6.7"/>
    <x v="1"/>
    <n v="293"/>
    <n v="29"/>
    <n v="2981"/>
    <n v="1680"/>
    <x v="1"/>
    <n v="6300"/>
    <n v="671"/>
    <n v="0"/>
    <x v="1"/>
    <n v="50"/>
    <n v="11663"/>
    <x v="0"/>
    <s v="BP AMERICA PRODUCTION COMPANY"/>
    <n v="14.620699999999999"/>
    <n v="2.3864100000000001"/>
    <n v="129.67349999999999"/>
    <n v="42.974399999999996"/>
    <n v="189.65501"/>
    <n v="177.72299999999998"/>
    <n v="10.997689999999999"/>
    <n v="0"/>
    <x v="1"/>
    <n v="1.0410000000000001"/>
    <n v="189.76168999999999"/>
    <n v="-2.8116843565394726E-4"/>
    <n v="12004"/>
    <n v="1.4408247771158152E-2"/>
    <n v="7.7091029654318119E-2"/>
    <n v="1.2582899866446976E-2"/>
    <n v="0.91032607047923486"/>
    <n v="0.93655890185210722"/>
    <n v="5.7955270107470057E-2"/>
    <n v="5.4858280404227015E-3"/>
    <x v="1"/>
    <n v="0"/>
    <x v="1"/>
    <n v="11504"/>
    <n v="0.64"/>
    <x v="4"/>
    <n v="0"/>
    <x v="1"/>
    <x v="1"/>
    <n v="0"/>
    <x v="1"/>
    <x v="1"/>
    <x v="1"/>
    <n v="0"/>
    <x v="1"/>
    <x v="1"/>
    <x v="1"/>
    <x v="1"/>
    <x v="0"/>
    <x v="0"/>
    <x v="0"/>
    <x v="0"/>
    <x v="0"/>
    <x v="0"/>
    <x v="0"/>
    <x v="0"/>
    <x v="0"/>
    <m/>
    <x v="0"/>
    <x v="0"/>
    <x v="0"/>
    <x v="0"/>
    <x v="0"/>
    <m/>
    <n v="19791008"/>
    <x v="0"/>
    <s v="CHEMICAL AND GEOLOGICAL LABS ID No 32484-4; IRON PRESENT - TOO SMALL TO MEASURE"/>
    <s v="9800"/>
    <m/>
    <d v="1979-11-26T00:00:00"/>
  </r>
  <r>
    <x v="1"/>
    <s v="T18N R095W S01 fMESAVERDE"/>
    <m/>
    <x v="1"/>
    <x v="3"/>
    <x v="92"/>
    <s v="C NE"/>
    <n v="1"/>
    <n v="18"/>
    <n v="95"/>
    <n v="41.568510000000003"/>
    <n v="-108.04911"/>
    <s v="4903724373"/>
    <s v="CHAMPLIN 221 A2"/>
    <x v="0"/>
    <s v="MESAVERDE"/>
    <m/>
    <m/>
    <m/>
    <x v="0"/>
    <n v="9811"/>
    <m/>
    <n v="10151"/>
    <m/>
    <x v="2"/>
    <d v="2002-11-27T00:00:00"/>
    <n v="6.73"/>
    <x v="0"/>
    <n v="8.19"/>
    <n v="12.7"/>
    <n v="2440"/>
    <n v="54.3"/>
    <x v="1"/>
    <n v="3349"/>
    <n v="890"/>
    <m/>
    <x v="0"/>
    <n v="17"/>
    <n v="442"/>
    <x v="0"/>
    <s v="BP AMERICA PRODUCTION COMPANY"/>
    <n v="0.40868099999999996"/>
    <n v="1.045083"/>
    <n v="106.14"/>
    <n v="1.3889939999999998"/>
    <n v="108.98275799999999"/>
    <n v="94.475290000000001"/>
    <n v="14.587099999999998"/>
    <n v="0"/>
    <x v="1"/>
    <n v="0.35394000000000003"/>
    <n v="109.41632999999999"/>
    <n v="-1.9852280701831418E-3"/>
    <n v="6771.19"/>
    <n v="0.87744673299885345"/>
    <n v="3.7499601542475185E-3"/>
    <n v="9.589434321344667E-3"/>
    <n v="0.98666060552440771"/>
    <n v="0.86344780527732934"/>
    <n v="0.13331739421345973"/>
    <n v="3.2348005092110114E-3"/>
    <x v="0"/>
    <n v="3.52"/>
    <x v="0"/>
    <m/>
    <m/>
    <x v="0"/>
    <n v="10860"/>
    <x v="0"/>
    <x v="0"/>
    <m/>
    <x v="0"/>
    <x v="0"/>
    <x v="0"/>
    <m/>
    <x v="0"/>
    <x v="0"/>
    <x v="0"/>
    <x v="0"/>
    <x v="0"/>
    <x v="0"/>
    <x v="0"/>
    <x v="0"/>
    <x v="0"/>
    <x v="0"/>
    <x v="0"/>
    <x v="0"/>
    <x v="0"/>
    <m/>
    <x v="0"/>
    <x v="0"/>
    <x v="0"/>
    <x v="0"/>
    <x v="0"/>
    <m/>
    <n v="20021127"/>
    <x v="0"/>
    <s v="BP AMERICA"/>
    <m/>
    <m/>
    <d v="2002-11-29T00:00:00"/>
  </r>
  <r>
    <x v="1"/>
    <s v="T18N R094W S36 fMESAVERDE"/>
    <n v="3829"/>
    <x v="0"/>
    <x v="0"/>
    <x v="18"/>
    <s v="NE SE"/>
    <n v="36"/>
    <n v="18"/>
    <n v="94"/>
    <n v="41.489476000000003"/>
    <n v="-107.93373099999999"/>
    <s v="4903723837"/>
    <s v="RED LAKES 9-36"/>
    <x v="0"/>
    <s v="MESAVERDE"/>
    <m/>
    <m/>
    <m/>
    <x v="0"/>
    <s v="9302"/>
    <m/>
    <n v="9798"/>
    <n v="9650"/>
    <x v="2"/>
    <d v="1999-01-12T00:00:00"/>
    <n v="8.75"/>
    <x v="1"/>
    <n v="8"/>
    <n v="3"/>
    <n v="2326"/>
    <n v="33"/>
    <x v="1"/>
    <n v="1975"/>
    <n v="2341"/>
    <n v="46"/>
    <x v="0"/>
    <n v="51"/>
    <n v="5786"/>
    <x v="0"/>
    <s v="SNYDER OIL"/>
    <n v="0.3992"/>
    <n v="0.24687000000000001"/>
    <n v="101.181"/>
    <n v="0.84414"/>
    <n v="102.67120999999999"/>
    <n v="55.714749999999995"/>
    <n v="38.368989999999997"/>
    <n v="1.53318"/>
    <x v="1"/>
    <n v="1.06182"/>
    <n v="96.678739999999991"/>
    <n v="3.0060052686243451E-2"/>
    <n v="6783"/>
    <n v="7.9322141777388819E-2"/>
    <n v="3.8881396255094299E-3"/>
    <n v="2.4044715164065959E-3"/>
    <n v="0.99370738885808407"/>
    <n v="0.57628750643626514"/>
    <n v="0.39687101838522099"/>
    <n v="1.0982973092119323E-2"/>
    <x v="0"/>
    <n v="1.87"/>
    <x v="0"/>
    <m/>
    <m/>
    <x v="0"/>
    <n v="7100"/>
    <x v="2"/>
    <x v="0"/>
    <n v="178.01"/>
    <x v="0"/>
    <x v="0"/>
    <x v="13"/>
    <m/>
    <x v="0"/>
    <x v="0"/>
    <x v="6"/>
    <x v="5"/>
    <x v="0"/>
    <x v="0"/>
    <x v="0"/>
    <x v="0"/>
    <x v="0"/>
    <x v="0"/>
    <x v="0"/>
    <x v="7"/>
    <x v="0"/>
    <n v="0.04"/>
    <x v="0"/>
    <x v="0"/>
    <x v="0"/>
    <x v="0"/>
    <x v="0"/>
    <m/>
    <n v="19990112"/>
    <x v="0"/>
    <s v="BEUERMAN AND ASSOCIATES BUTTE MT LAB No 99-0029"/>
    <m/>
    <m/>
    <d v="1999-01-20T00:00:00"/>
  </r>
  <r>
    <x v="1"/>
    <s v="T18N R094W S35 fMESAVERDE/ALMOND"/>
    <n v="3667"/>
    <x v="0"/>
    <x v="0"/>
    <x v="92"/>
    <s v="SE NE"/>
    <n v="35"/>
    <n v="18"/>
    <n v="94"/>
    <n v="41.495829999999998"/>
    <n v="-107.95305999999999"/>
    <s v="4903724278"/>
    <s v="CHAMPOIN 261 I3"/>
    <x v="0"/>
    <s v="MESAVERDE/ALMOND"/>
    <m/>
    <m/>
    <m/>
    <x v="0"/>
    <s v="9487"/>
    <m/>
    <n v="9873"/>
    <n v="9867"/>
    <x v="2"/>
    <d v="2003-01-08T00:00:00"/>
    <n v="7.52"/>
    <x v="1"/>
    <n v="20"/>
    <n v="2.95"/>
    <n v="2730"/>
    <n v="12.1"/>
    <x v="1"/>
    <n v="3099"/>
    <n v="2399"/>
    <m/>
    <x v="0"/>
    <n v="24"/>
    <n v="7986"/>
    <x v="0"/>
    <s v="BP AMERICA PRODUCTION COMPANY"/>
    <n v="0.998"/>
    <n v="0.24275550000000001"/>
    <n v="118.755"/>
    <n v="0.30951799999999996"/>
    <n v="120.3052735"/>
    <n v="87.422789999999992"/>
    <n v="39.319609999999997"/>
    <n v="0"/>
    <x v="1"/>
    <n v="0.49968000000000001"/>
    <n v="127.24207999999999"/>
    <n v="-2.8022139610553297E-2"/>
    <n v="8287.0499999999993"/>
    <n v="1.8499912431904238E-2"/>
    <n v="8.2955632032206805E-3"/>
    <n v="2.0178292516828036E-3"/>
    <n v="0.98968660754509652"/>
    <n v="0.68705879375753687"/>
    <n v="0.30901420347734021"/>
    <n v="3.9270027651229847E-3"/>
    <x v="0"/>
    <n v="2.1999999999999999E-2"/>
    <x v="0"/>
    <m/>
    <m/>
    <x v="0"/>
    <n v="11990"/>
    <x v="0"/>
    <x v="0"/>
    <m/>
    <x v="0"/>
    <x v="0"/>
    <x v="0"/>
    <n v="8.51"/>
    <x v="0"/>
    <x v="0"/>
    <x v="0"/>
    <x v="0"/>
    <x v="0"/>
    <x v="0"/>
    <x v="0"/>
    <x v="0"/>
    <x v="0"/>
    <x v="0"/>
    <x v="0"/>
    <x v="0"/>
    <x v="0"/>
    <m/>
    <x v="0"/>
    <x v="0"/>
    <x v="0"/>
    <x v="0"/>
    <x v="0"/>
    <m/>
    <n v="20030108"/>
    <x v="0"/>
    <s v="BP AMERICA"/>
    <m/>
    <m/>
    <d v="2003-01-10T00:00:00"/>
  </r>
  <r>
    <x v="1"/>
    <s v="T18N R094W S35 fMESAVERDE"/>
    <n v="5304"/>
    <x v="0"/>
    <x v="0"/>
    <x v="92"/>
    <s v="SW NE"/>
    <n v="35"/>
    <n v="18"/>
    <n v="94"/>
    <n v="41.493310000000001"/>
    <n v="-107.95787"/>
    <s v="4903726173"/>
    <s v="5 CHAMPLIN 261 I"/>
    <x v="0"/>
    <s v="MESAVERDE"/>
    <m/>
    <m/>
    <n v="179"/>
    <x v="0"/>
    <n v="9661"/>
    <n v="9840"/>
    <n v="10218"/>
    <m/>
    <x v="2"/>
    <m/>
    <n v="7.66"/>
    <x v="1"/>
    <n v="8"/>
    <n v="0"/>
    <n v="2040"/>
    <n v="47"/>
    <x v="1"/>
    <n v="1800"/>
    <n v="2760"/>
    <n v="0"/>
    <x v="1"/>
    <n v="212"/>
    <n v="7580"/>
    <x v="0"/>
    <s v="BP AMERICA PRODUCTION COMPANY"/>
    <n v="0.3992"/>
    <n v="0"/>
    <n v="88.74"/>
    <n v="1.2022599999999999"/>
    <n v="90.341459999999984"/>
    <n v="50.777999999999999"/>
    <n v="45.236399999999996"/>
    <n v="0"/>
    <x v="1"/>
    <n v="4.4138400000000004"/>
    <n v="100.42823999999999"/>
    <n v="-5.2874119946721129E-2"/>
    <n v="6867"/>
    <n v="-4.9352806811102649E-2"/>
    <n v="4.4187906637771857E-3"/>
    <n v="0"/>
    <n v="0.99558120933622285"/>
    <n v="0.50561475537159672"/>
    <n v="0.45043505691227886"/>
    <n v="4.3950187716124481E-2"/>
    <x v="1"/>
    <n v="12"/>
    <x v="1"/>
    <n v="0"/>
    <n v="0"/>
    <x v="1"/>
    <n v="0"/>
    <x v="1"/>
    <x v="1"/>
    <n v="0"/>
    <x v="1"/>
    <x v="1"/>
    <x v="1"/>
    <n v="0"/>
    <x v="1"/>
    <x v="1"/>
    <x v="1"/>
    <x v="1"/>
    <x v="0"/>
    <x v="0"/>
    <x v="0"/>
    <x v="0"/>
    <x v="0"/>
    <x v="0"/>
    <x v="0"/>
    <x v="0"/>
    <x v="0"/>
    <m/>
    <x v="0"/>
    <x v="0"/>
    <x v="0"/>
    <x v="0"/>
    <x v="0"/>
    <m/>
    <m/>
    <x v="0"/>
    <s v="WYOMING ANALYTICAL LABS ROCK SPRINGS ID No BPW00920"/>
    <m/>
    <s v="9661-9840"/>
    <d v="2006-01-07T00:00:00"/>
  </r>
  <r>
    <x v="1"/>
    <s v="T18N R094W S35 fMESAVERDE"/>
    <n v="3666"/>
    <x v="0"/>
    <x v="0"/>
    <x v="92"/>
    <s v="C NW"/>
    <n v="35"/>
    <n v="18"/>
    <n v="94"/>
    <n v="41.495829999999998"/>
    <n v="-107.96222"/>
    <s v="4903724273"/>
    <s v="CHAMPLIN 261 I2"/>
    <x v="0"/>
    <s v="MESAVERDE"/>
    <m/>
    <m/>
    <m/>
    <x v="0"/>
    <s v="9657"/>
    <m/>
    <n v="9918"/>
    <n v="9909"/>
    <x v="2"/>
    <d v="2003-01-08T00:00:00"/>
    <n v="6.76"/>
    <x v="1"/>
    <n v="9.42"/>
    <n v="3.0000000000000001E-3"/>
    <n v="1280"/>
    <n v="5.55"/>
    <x v="1"/>
    <n v="1200"/>
    <n v="970"/>
    <m/>
    <x v="0"/>
    <n v="99"/>
    <n v="3472"/>
    <x v="0"/>
    <s v="BP AMERICA PRODUCTION COMPANY"/>
    <n v="0.47005799999999998"/>
    <n v="2.4687E-4"/>
    <n v="55.68"/>
    <n v="0.14196899999999998"/>
    <n v="56.292273869999995"/>
    <n v="33.851999999999997"/>
    <n v="15.898299999999999"/>
    <n v="0"/>
    <x v="1"/>
    <n v="2.0611800000000002"/>
    <n v="51.811479999999996"/>
    <n v="4.1449012727054521E-2"/>
    <n v="3563.973"/>
    <n v="1.3071823896993346E-2"/>
    <n v="8.3503111117085166E-3"/>
    <n v="4.3855041381010038E-6"/>
    <n v="0.99164530338415335"/>
    <n v="0.65336871287984821"/>
    <n v="0.30684898404755084"/>
    <n v="3.9782303072600909E-2"/>
    <x v="0"/>
    <n v="51.6"/>
    <x v="0"/>
    <m/>
    <m/>
    <x v="0"/>
    <n v="5320"/>
    <x v="0"/>
    <x v="0"/>
    <m/>
    <x v="0"/>
    <x v="0"/>
    <x v="0"/>
    <m/>
    <x v="0"/>
    <x v="0"/>
    <x v="0"/>
    <x v="0"/>
    <x v="0"/>
    <x v="0"/>
    <x v="0"/>
    <x v="0"/>
    <x v="0"/>
    <x v="0"/>
    <x v="0"/>
    <x v="0"/>
    <x v="0"/>
    <m/>
    <x v="0"/>
    <x v="0"/>
    <x v="0"/>
    <x v="0"/>
    <x v="0"/>
    <m/>
    <n v="20030108"/>
    <x v="0"/>
    <s v="BP AMERICA"/>
    <m/>
    <m/>
    <d v="2003-01-10T00:00:00"/>
  </r>
  <r>
    <x v="1"/>
    <s v="T18N R094W S35 fMESAVERDE"/>
    <n v="5301"/>
    <x v="0"/>
    <x v="0"/>
    <x v="92"/>
    <s v="SW SW"/>
    <n v="35"/>
    <n v="18"/>
    <n v="94"/>
    <n v="41.885300000000001"/>
    <n v="-107.96392"/>
    <s v="4903726176"/>
    <s v="1A CHAMPLIN 261 I"/>
    <x v="0"/>
    <s v="MESAVERDE"/>
    <m/>
    <m/>
    <n v="378"/>
    <x v="0"/>
    <n v="9620"/>
    <n v="9998"/>
    <n v="10110"/>
    <n v="10087"/>
    <x v="2"/>
    <m/>
    <n v="7.45"/>
    <x v="1"/>
    <n v="11"/>
    <n v="0"/>
    <n v="2300"/>
    <n v="33"/>
    <x v="1"/>
    <n v="1550"/>
    <n v="2900"/>
    <n v="0"/>
    <x v="1"/>
    <n v="38"/>
    <n v="8160"/>
    <x v="0"/>
    <s v="BP AMERICA PRODUCTION COMPANY"/>
    <n v="0.54889999999999994"/>
    <n v="0"/>
    <n v="100.05"/>
    <n v="0.84414"/>
    <n v="101.44304"/>
    <n v="43.725499999999997"/>
    <n v="47.530999999999992"/>
    <n v="0"/>
    <x v="1"/>
    <n v="0.79116000000000009"/>
    <n v="92.047659999999993"/>
    <n v="4.8557269160740039E-2"/>
    <n v="6832"/>
    <n v="-8.8580576307363934E-2"/>
    <n v="5.4109182847832636E-3"/>
    <n v="0"/>
    <n v="0.99458908171521665"/>
    <n v="0.47503108715637093"/>
    <n v="0.5163738002682523"/>
    <n v="8.5951125753767135E-3"/>
    <x v="1"/>
    <n v="0"/>
    <x v="1"/>
    <n v="0"/>
    <n v="0"/>
    <x v="1"/>
    <n v="0"/>
    <x v="1"/>
    <x v="1"/>
    <n v="0"/>
    <x v="1"/>
    <x v="1"/>
    <x v="1"/>
    <n v="0"/>
    <x v="1"/>
    <x v="1"/>
    <x v="1"/>
    <x v="1"/>
    <x v="0"/>
    <x v="0"/>
    <x v="0"/>
    <x v="0"/>
    <x v="0"/>
    <x v="0"/>
    <x v="0"/>
    <x v="0"/>
    <x v="0"/>
    <m/>
    <x v="0"/>
    <x v="0"/>
    <x v="0"/>
    <x v="0"/>
    <x v="0"/>
    <m/>
    <m/>
    <x v="0"/>
    <s v="WYOMING ANALYTICAL LABS ROCK SPRINGS ID No BPW00917"/>
    <m/>
    <s v="9620-9998"/>
    <d v="2006-03-16T00:00:00"/>
  </r>
  <r>
    <x v="1"/>
    <s v="T18N R094W S35 fMESAVERDE"/>
    <n v="5243"/>
    <x v="0"/>
    <x v="0"/>
    <x v="92"/>
    <s v="NE NW"/>
    <n v="35"/>
    <n v="18"/>
    <n v="94"/>
    <n v="41.498747999999999"/>
    <n v="-107.958359"/>
    <s v="4903726175"/>
    <s v="1-7 261 CHAMPLIN"/>
    <x v="0"/>
    <s v="MESAVERDE"/>
    <m/>
    <m/>
    <n v="386"/>
    <x v="0"/>
    <n v="9456"/>
    <n v="9842"/>
    <n v="9921"/>
    <n v="9919"/>
    <x v="2"/>
    <m/>
    <n v="7.4"/>
    <x v="1"/>
    <n v="12"/>
    <n v="0"/>
    <n v="1900"/>
    <n v="28"/>
    <x v="1"/>
    <n v="1600"/>
    <n v="2700"/>
    <n v="0"/>
    <x v="1"/>
    <n v="33"/>
    <n v="8500"/>
    <x v="0"/>
    <s v="BP AMERICA PRODUCTION COMPANY"/>
    <n v="0.5988"/>
    <n v="0"/>
    <n v="82.65"/>
    <n v="0.71623999999999999"/>
    <n v="83.965039999999988"/>
    <n v="45.135999999999996"/>
    <n v="44.252999999999993"/>
    <n v="0"/>
    <x v="1"/>
    <n v="0.68706"/>
    <n v="90.076059999999984"/>
    <n v="-3.5112510780499533E-2"/>
    <n v="6273"/>
    <n v="-0.15074798619102417"/>
    <n v="7.1315395073949838E-3"/>
    <n v="0"/>
    <n v="0.99286846049260502"/>
    <n v="0.5010876363819643"/>
    <n v="0.49128480974856137"/>
    <n v="7.6275538694743098E-3"/>
    <x v="1"/>
    <n v="0"/>
    <x v="1"/>
    <n v="0"/>
    <n v="0"/>
    <x v="1"/>
    <n v="0"/>
    <x v="1"/>
    <x v="1"/>
    <n v="0"/>
    <x v="1"/>
    <x v="1"/>
    <x v="1"/>
    <n v="0"/>
    <x v="1"/>
    <x v="1"/>
    <x v="1"/>
    <x v="1"/>
    <x v="0"/>
    <x v="0"/>
    <x v="0"/>
    <x v="0"/>
    <x v="0"/>
    <x v="0"/>
    <x v="0"/>
    <x v="0"/>
    <x v="0"/>
    <m/>
    <x v="0"/>
    <x v="0"/>
    <x v="0"/>
    <x v="0"/>
    <x v="0"/>
    <m/>
    <m/>
    <x v="0"/>
    <s v="WYOMING ANALYTICAL LABS ROCK SPRINGS ID No BPW00855"/>
    <m/>
    <s v="9456-9842"/>
    <d v="2006-03-16T00:00:00"/>
  </r>
  <r>
    <x v="1"/>
    <s v="T18N R094W S35 fMESAVERDE"/>
    <n v="4066"/>
    <x v="0"/>
    <x v="0"/>
    <x v="92"/>
    <s v="SE SE"/>
    <n v="35"/>
    <n v="18"/>
    <n v="94"/>
    <n v="41.488852000000001"/>
    <n v="-107.952783"/>
    <s v="4903725258"/>
    <s v="CHAMPLIN 261 I4"/>
    <x v="0"/>
    <s v="MESAVERDE"/>
    <m/>
    <m/>
    <s v=""/>
    <x v="0"/>
    <m/>
    <m/>
    <n v="10089"/>
    <m/>
    <x v="2"/>
    <d v="2003-06-16T00:00:00"/>
    <n v="7.71"/>
    <x v="1"/>
    <n v="20.8"/>
    <m/>
    <n v="1869"/>
    <n v="6.1"/>
    <x v="1"/>
    <n v="1500"/>
    <n v="2327"/>
    <m/>
    <x v="0"/>
    <n v="126"/>
    <n v="5992"/>
    <x v="0"/>
    <s v="BP AMERICA PRODUCTION CO"/>
    <n v="1.03792"/>
    <n v="0"/>
    <n v="81.30149999999999"/>
    <n v="0.15603799999999998"/>
    <n v="82.495457999999985"/>
    <n v="42.314999999999998"/>
    <n v="38.139529999999993"/>
    <n v="0"/>
    <x v="1"/>
    <n v="2.6233200000000001"/>
    <n v="83.077849999999998"/>
    <n v="-3.5174268548165558E-3"/>
    <n v="5848.9"/>
    <n v="-1.2085230007854164E-2"/>
    <n v="1.2581541155877941E-2"/>
    <n v="0"/>
    <n v="0.98741845884412205"/>
    <n v="0.50934153929115877"/>
    <n v="0.45908181302236389"/>
    <n v="3.1576647686477201E-2"/>
    <x v="0"/>
    <n v="27.6"/>
    <x v="0"/>
    <m/>
    <m/>
    <x v="0"/>
    <n v="8430"/>
    <x v="0"/>
    <x v="0"/>
    <m/>
    <x v="0"/>
    <x v="0"/>
    <x v="0"/>
    <m/>
    <x v="0"/>
    <x v="0"/>
    <x v="0"/>
    <x v="0"/>
    <x v="0"/>
    <x v="0"/>
    <x v="0"/>
    <x v="0"/>
    <x v="0"/>
    <x v="0"/>
    <x v="0"/>
    <x v="0"/>
    <x v="0"/>
    <m/>
    <x v="0"/>
    <x v="0"/>
    <x v="0"/>
    <x v="0"/>
    <x v="0"/>
    <m/>
    <n v="20030616"/>
    <x v="0"/>
    <s v="BP AMERICA"/>
    <m/>
    <m/>
    <d v="2003-06-18T00:00:00"/>
  </r>
  <r>
    <x v="1"/>
    <s v="T18N R094W S34 fMESAVERDE"/>
    <n v="5978"/>
    <x v="0"/>
    <x v="0"/>
    <x v="92"/>
    <s v="SE NW"/>
    <n v="34"/>
    <n v="18"/>
    <n v="94"/>
    <n v="41.492891"/>
    <n v="-107.97221999999999"/>
    <s v="4903726350"/>
    <s v="WAMSUTTER RIM 34-5"/>
    <x v="0"/>
    <s v="MESAVERDE"/>
    <m/>
    <m/>
    <n v="416"/>
    <x v="0"/>
    <n v="9673"/>
    <n v="10089"/>
    <n v="10200"/>
    <n v="10195"/>
    <x v="2"/>
    <m/>
    <n v="7.35"/>
    <x v="1"/>
    <n v="27"/>
    <n v="0"/>
    <n v="1890"/>
    <n v="57"/>
    <x v="1"/>
    <n v="2220"/>
    <n v="2080"/>
    <n v="0"/>
    <x v="1"/>
    <n v="114"/>
    <n v="6930"/>
    <x v="0"/>
    <s v="BP AMERICA PRODUCTION COMPANY"/>
    <n v="1.3472999999999999"/>
    <n v="0"/>
    <n v="82.215000000000003"/>
    <n v="1.4580599999999999"/>
    <n v="85.020359999999997"/>
    <n v="62.626199999999997"/>
    <n v="34.091199999999994"/>
    <n v="0"/>
    <x v="1"/>
    <n v="2.3734800000000003"/>
    <n v="99.090879999999999"/>
    <n v="-7.6424014090611753E-2"/>
    <n v="6388"/>
    <n v="-4.0696801321519746E-2"/>
    <n v="1.5846792462417238E-2"/>
    <n v="0"/>
    <n v="0.98415320753758273"/>
    <n v="0.63200770847932719"/>
    <n v="0.34403973403001359"/>
    <n v="2.3952557490659082E-2"/>
    <x v="1"/>
    <n v="19"/>
    <x v="1"/>
    <n v="0"/>
    <n v="0"/>
    <x v="1"/>
    <n v="11600"/>
    <x v="2"/>
    <x v="1"/>
    <n v="0"/>
    <x v="1"/>
    <x v="1"/>
    <x v="1"/>
    <n v="4.3"/>
    <x v="1"/>
    <x v="1"/>
    <x v="1"/>
    <x v="1"/>
    <x v="0"/>
    <x v="0"/>
    <x v="0"/>
    <x v="0"/>
    <x v="0"/>
    <x v="0"/>
    <x v="0"/>
    <x v="0"/>
    <x v="0"/>
    <m/>
    <x v="0"/>
    <x v="0"/>
    <x v="0"/>
    <x v="0"/>
    <x v="0"/>
    <m/>
    <m/>
    <x v="0"/>
    <s v="WYOMING ANALYTICAL LABS ROCK SPRINGS ID No D7072"/>
    <m/>
    <s v="9673-10089"/>
    <d v="2007-05-14T00:00:00"/>
  </r>
  <r>
    <x v="1"/>
    <s v="T18N R094W S33 fMESAVERDE/ALMOND"/>
    <m/>
    <x v="1"/>
    <x v="3"/>
    <x v="92"/>
    <s v="SE NW"/>
    <n v="33"/>
    <n v="18"/>
    <n v="94"/>
    <n v="41.493727999999997"/>
    <n v="-107.997079"/>
    <s v="4903723495"/>
    <s v="CHAMPLIN 261 A2,3,4 PAD"/>
    <x v="0"/>
    <s v="MESAVERDE/ALMOND"/>
    <m/>
    <m/>
    <m/>
    <x v="0"/>
    <n v="10328"/>
    <m/>
    <n v="10663"/>
    <n v="10540"/>
    <x v="2"/>
    <d v="2002-11-18T00:00:00"/>
    <n v="7.37"/>
    <x v="0"/>
    <n v="10.8"/>
    <m/>
    <n v="630"/>
    <n v="2.99"/>
    <x v="1"/>
    <n v="440"/>
    <n v="593"/>
    <m/>
    <x v="0"/>
    <n v="39"/>
    <n v="1922"/>
    <x v="0"/>
    <s v="BP AMERICA PRODUCTION COMPANY"/>
    <n v="0.53892000000000007"/>
    <n v="0"/>
    <n v="27.405000000000001"/>
    <n v="7.6484200000000002E-2"/>
    <n v="28.020404199999998"/>
    <n v="12.4124"/>
    <n v="9.7192699999999999"/>
    <n v="0"/>
    <x v="1"/>
    <n v="0.81198000000000004"/>
    <n v="22.943649999999998"/>
    <n v="9.9614410189525313E-2"/>
    <n v="1715.79"/>
    <n v="-5.6685515106699405E-2"/>
    <n v="1.9233127265166294E-2"/>
    <n v="0"/>
    <n v="0.98076687273483365"/>
    <n v="0.54099500297467928"/>
    <n v="0.42361481281313135"/>
    <n v="3.5390184212189431E-2"/>
    <x v="0"/>
    <n v="23.5"/>
    <x v="0"/>
    <m/>
    <m/>
    <x v="0"/>
    <n v="2310"/>
    <x v="0"/>
    <x v="0"/>
    <m/>
    <x v="0"/>
    <x v="0"/>
    <x v="0"/>
    <m/>
    <x v="0"/>
    <x v="0"/>
    <x v="0"/>
    <x v="0"/>
    <x v="0"/>
    <x v="0"/>
    <x v="0"/>
    <x v="0"/>
    <x v="0"/>
    <x v="0"/>
    <x v="0"/>
    <x v="0"/>
    <x v="0"/>
    <m/>
    <x v="0"/>
    <x v="0"/>
    <x v="0"/>
    <x v="0"/>
    <x v="0"/>
    <m/>
    <n v="20021118"/>
    <x v="0"/>
    <s v="BP AMERICA"/>
    <m/>
    <m/>
    <d v="2002-11-20T00:00:00"/>
  </r>
  <r>
    <x v="1"/>
    <s v="T18N R094W S33 fMESAVERDE"/>
    <m/>
    <x v="1"/>
    <x v="3"/>
    <x v="92"/>
    <s v="SW NE"/>
    <n v="33"/>
    <n v="18"/>
    <n v="94"/>
    <n v="41.49306"/>
    <n v="-107.99555599999999"/>
    <s v="4903724383"/>
    <s v="CHAMPLIN 261 A5"/>
    <x v="0"/>
    <s v="MESAVERDE"/>
    <m/>
    <m/>
    <m/>
    <x v="0"/>
    <n v="9810"/>
    <m/>
    <n v="10200"/>
    <n v="10293"/>
    <x v="2"/>
    <d v="2002-11-18T00:00:00"/>
    <n v="7.86"/>
    <x v="0"/>
    <n v="8.1999999999999993"/>
    <n v="1.04"/>
    <n v="2090"/>
    <n v="6.14"/>
    <x v="1"/>
    <n v="1350"/>
    <n v="2696"/>
    <m/>
    <x v="0"/>
    <n v="33"/>
    <n v="5468"/>
    <x v="0"/>
    <s v="BP AMERICA PRODUCTION COMPANY"/>
    <n v="0.40917999999999999"/>
    <n v="8.5581600000000008E-2"/>
    <n v="90.915000000000006"/>
    <n v="0.15706119999999998"/>
    <n v="91.566822799999997"/>
    <n v="38.083500000000001"/>
    <n v="44.187439999999995"/>
    <n v="0"/>
    <x v="1"/>
    <n v="0.68706"/>
    <n v="82.957999999999998"/>
    <n v="4.9327211234962504E-2"/>
    <n v="6184.38"/>
    <n v="6.1479285776811193E-2"/>
    <n v="4.468649096777441E-3"/>
    <n v="9.3463546493173738E-4"/>
    <n v="0.99459671543829076"/>
    <n v="0.459069649702259"/>
    <n v="0.53264832806962559"/>
    <n v="8.2820222281154328E-3"/>
    <x v="0"/>
    <n v="0.03"/>
    <x v="0"/>
    <m/>
    <m/>
    <x v="0"/>
    <n v="7480"/>
    <x v="0"/>
    <x v="0"/>
    <m/>
    <x v="0"/>
    <x v="0"/>
    <x v="0"/>
    <m/>
    <x v="0"/>
    <x v="0"/>
    <x v="0"/>
    <x v="0"/>
    <x v="0"/>
    <x v="0"/>
    <x v="0"/>
    <x v="0"/>
    <x v="0"/>
    <x v="0"/>
    <x v="0"/>
    <x v="0"/>
    <x v="0"/>
    <m/>
    <x v="0"/>
    <x v="0"/>
    <x v="0"/>
    <x v="0"/>
    <x v="0"/>
    <m/>
    <n v="20021118"/>
    <x v="0"/>
    <s v="BP AMERICA"/>
    <m/>
    <m/>
    <d v="2002-11-20T00:00:00"/>
  </r>
  <r>
    <x v="1"/>
    <s v="T18N R094W S31 fMESAVERDE"/>
    <m/>
    <x v="1"/>
    <x v="3"/>
    <x v="92"/>
    <s v="SW NE"/>
    <n v="31"/>
    <n v="18"/>
    <n v="94"/>
    <n v="41.495766000000003"/>
    <n v="-108.03093200000001"/>
    <s v="4903723595"/>
    <s v="CHAMPLIN 293 A2"/>
    <x v="0"/>
    <s v="MESAVERDE"/>
    <m/>
    <m/>
    <m/>
    <x v="0"/>
    <n v="10249"/>
    <m/>
    <n v="11918"/>
    <n v="11833"/>
    <x v="2"/>
    <d v="2002-11-20T00:00:00"/>
    <n v="6.42"/>
    <x v="0"/>
    <n v="11.8"/>
    <n v="1.08"/>
    <n v="1790"/>
    <n v="2.97"/>
    <x v="1"/>
    <n v="1400"/>
    <n v="1941"/>
    <m/>
    <x v="0"/>
    <n v="25"/>
    <n v="4774"/>
    <x v="0"/>
    <s v="BP AMERICA PRODUCTION COMPANY"/>
    <n v="0.58882000000000001"/>
    <n v="8.8873200000000013E-2"/>
    <n v="77.864999999999995"/>
    <n v="7.5972600000000001E-2"/>
    <n v="78.618665799999988"/>
    <n v="39.494"/>
    <n v="31.812989999999996"/>
    <n v="0"/>
    <x v="1"/>
    <n v="0.52050000000000007"/>
    <n v="71.827489999999997"/>
    <n v="4.514024146305233E-2"/>
    <n v="5171.8500000000004"/>
    <n v="4.0001608711171026E-2"/>
    <n v="7.4895699896245262E-3"/>
    <n v="1.1304338364897567E-3"/>
    <n v="0.99137999617388584"/>
    <n v="0.54984519158333389"/>
    <n v="0.44290827926745036"/>
    <n v="7.2465291492157125E-3"/>
    <x v="0"/>
    <m/>
    <x v="0"/>
    <m/>
    <m/>
    <x v="0"/>
    <n v="7170"/>
    <x v="0"/>
    <x v="0"/>
    <m/>
    <x v="0"/>
    <x v="0"/>
    <x v="0"/>
    <m/>
    <x v="0"/>
    <x v="0"/>
    <x v="0"/>
    <x v="0"/>
    <x v="0"/>
    <x v="0"/>
    <x v="0"/>
    <x v="0"/>
    <x v="0"/>
    <x v="0"/>
    <x v="0"/>
    <x v="0"/>
    <x v="0"/>
    <m/>
    <x v="0"/>
    <x v="0"/>
    <x v="0"/>
    <x v="0"/>
    <x v="0"/>
    <m/>
    <n v="20021120"/>
    <x v="0"/>
    <s v="BP AMERICA"/>
    <m/>
    <m/>
    <d v="2002-11-22T00:00:00"/>
  </r>
  <r>
    <x v="1"/>
    <s v="T18N R094W S31 fMESAVERDE"/>
    <m/>
    <x v="1"/>
    <x v="3"/>
    <x v="92"/>
    <s v="C SE"/>
    <n v="31"/>
    <n v="18"/>
    <n v="94"/>
    <n v="41.489248000000003"/>
    <n v="-108.029943"/>
    <s v="4903723725"/>
    <s v="CHAMPLIN 293 A4"/>
    <x v="0"/>
    <s v="MESAVERDE"/>
    <m/>
    <m/>
    <m/>
    <x v="0"/>
    <n v="10240"/>
    <m/>
    <n v="11900"/>
    <n v="11832"/>
    <x v="2"/>
    <d v="2002-11-19T00:00:00"/>
    <n v="7.29"/>
    <x v="0"/>
    <n v="4.8600000000000003"/>
    <m/>
    <n v="1920"/>
    <n v="4.16"/>
    <x v="1"/>
    <n v="1500"/>
    <n v="2183"/>
    <m/>
    <x v="0"/>
    <n v="18"/>
    <n v="5136"/>
    <x v="0"/>
    <s v="BP AMERICA PRODUCTION COMPANY"/>
    <n v="0.24251400000000001"/>
    <n v="0"/>
    <n v="83.52"/>
    <n v="0.1064128"/>
    <n v="83.868926799999997"/>
    <n v="42.314999999999998"/>
    <n v="35.779369999999993"/>
    <n v="0"/>
    <x v="1"/>
    <n v="0.37476000000000004"/>
    <n v="78.469129999999993"/>
    <n v="3.3262667463443508E-2"/>
    <n v="5630.02"/>
    <n v="4.5886966585609208E-2"/>
    <n v="2.8915834416042632E-3"/>
    <n v="0"/>
    <n v="0.99710841655839577"/>
    <n v="0.53925664780532168"/>
    <n v="0.45596746134435284"/>
    <n v="4.7758908503254729E-3"/>
    <x v="0"/>
    <n v="0.01"/>
    <x v="0"/>
    <m/>
    <m/>
    <x v="0"/>
    <n v="7160"/>
    <x v="0"/>
    <x v="0"/>
    <m/>
    <x v="0"/>
    <x v="0"/>
    <x v="0"/>
    <m/>
    <x v="0"/>
    <x v="0"/>
    <x v="0"/>
    <x v="0"/>
    <x v="0"/>
    <x v="0"/>
    <x v="0"/>
    <x v="0"/>
    <x v="0"/>
    <x v="0"/>
    <x v="0"/>
    <x v="0"/>
    <x v="0"/>
    <m/>
    <x v="0"/>
    <x v="0"/>
    <x v="0"/>
    <x v="0"/>
    <x v="0"/>
    <m/>
    <n v="20021119"/>
    <x v="0"/>
    <s v="BP AMERICA"/>
    <m/>
    <m/>
    <d v="2002-11-21T00:00:00"/>
  </r>
  <r>
    <x v="1"/>
    <s v="T18N R094W S31 fMESAVERDE"/>
    <m/>
    <x v="1"/>
    <x v="3"/>
    <x v="92"/>
    <s v=" C SW"/>
    <n v="31"/>
    <n v="18"/>
    <n v="94"/>
    <n v="41.489199999999997"/>
    <n v="-108.03945400000001"/>
    <s v="4903720785"/>
    <s v="293 A-1"/>
    <x v="0"/>
    <s v="MESAVERDE"/>
    <m/>
    <m/>
    <m/>
    <x v="0"/>
    <m/>
    <m/>
    <n v="12130"/>
    <n v="11960"/>
    <x v="2"/>
    <d v="1979-11-15T00:00:00"/>
    <n v="7.2"/>
    <x v="0"/>
    <n v="19.82"/>
    <n v="0.56999999999999995"/>
    <n v="2093.96"/>
    <n v="290"/>
    <x v="1"/>
    <n v="2250"/>
    <n v="2196"/>
    <n v="0"/>
    <x v="1"/>
    <n v="4"/>
    <n v="6854"/>
    <x v="0"/>
    <s v="INDUSTRIAL GAS SERVICES INC"/>
    <n v="0.98901800000000006"/>
    <n v="4.6905299999999997E-2"/>
    <n v="91.087260000000001"/>
    <n v="7.4181999999999997"/>
    <n v="99.541383299999993"/>
    <n v="63.472499999999997"/>
    <n v="35.992439999999995"/>
    <n v="0"/>
    <x v="1"/>
    <n v="8.3280000000000007E-2"/>
    <n v="99.548219999999986"/>
    <n v="-3.4339814267909655E-5"/>
    <n v="6854.35"/>
    <n v="2.5531883851839485E-5"/>
    <n v="9.9357469949887672E-3"/>
    <n v="4.7121406640126531E-4"/>
    <n v="0.98959303893861006"/>
    <n v="0.63760557446431498"/>
    <n v="0.36155784603682517"/>
    <n v="8.3657949885994972E-4"/>
    <x v="1"/>
    <n v="0"/>
    <x v="1"/>
    <n v="0"/>
    <n v="1"/>
    <x v="0"/>
    <n v="0"/>
    <x v="0"/>
    <x v="1"/>
    <m/>
    <x v="1"/>
    <x v="1"/>
    <x v="1"/>
    <n v="0"/>
    <x v="1"/>
    <x v="1"/>
    <x v="1"/>
    <x v="1"/>
    <x v="0"/>
    <x v="0"/>
    <x v="0"/>
    <x v="0"/>
    <x v="0"/>
    <x v="0"/>
    <x v="0"/>
    <x v="0"/>
    <x v="0"/>
    <m/>
    <x v="0"/>
    <x v="0"/>
    <x v="0"/>
    <x v="0"/>
    <x v="0"/>
    <m/>
    <n v="19791115"/>
    <x v="1"/>
    <m/>
    <m/>
    <m/>
    <m/>
  </r>
  <r>
    <x v="1"/>
    <s v="T18N R094W S31 fLEWIS-MESAVERDE"/>
    <m/>
    <x v="1"/>
    <x v="3"/>
    <x v="92"/>
    <s v="SW NW"/>
    <n v="31"/>
    <n v="18"/>
    <n v="94"/>
    <n v="41.495977000000003"/>
    <n v="-108.04019"/>
    <s v="4903723804"/>
    <s v="CHAMPLIN 293 A3"/>
    <x v="0"/>
    <s v="LEWIS-MESAVERDE"/>
    <m/>
    <m/>
    <m/>
    <x v="0"/>
    <n v="9616"/>
    <m/>
    <n v="10705"/>
    <n v="10745"/>
    <x v="2"/>
    <d v="2002-11-20T00:00:00"/>
    <n v="6.44"/>
    <x v="0"/>
    <n v="14.6"/>
    <n v="1.73"/>
    <n v="2540"/>
    <n v="12.8"/>
    <x v="1"/>
    <n v="3199"/>
    <n v="1294"/>
    <m/>
    <x v="0"/>
    <n v="21"/>
    <n v="7170"/>
    <x v="0"/>
    <s v="BP AMERICA PRODUCTION COMPANY"/>
    <n v="0.72853999999999997"/>
    <n v="0.14236170000000001"/>
    <n v="110.49"/>
    <n v="0.32742399999999999"/>
    <n v="111.68832569999999"/>
    <n v="90.24378999999999"/>
    <n v="21.208659999999998"/>
    <n v="0"/>
    <x v="1"/>
    <n v="0.43722000000000005"/>
    <n v="111.88966999999998"/>
    <n v="-9.0055508087725545E-4"/>
    <n v="7083.13"/>
    <n v="-6.0948016330448036E-3"/>
    <n v="6.522973600274859E-3"/>
    <n v="1.2746336656741558E-3"/>
    <n v="0.99220239273405098"/>
    <n v="0.80654264151462784"/>
    <n v="0.18954975915113523"/>
    <n v="3.9075993342370221E-3"/>
    <x v="0"/>
    <m/>
    <x v="0"/>
    <m/>
    <m/>
    <x v="0"/>
    <n v="10990"/>
    <x v="0"/>
    <x v="0"/>
    <m/>
    <x v="0"/>
    <x v="0"/>
    <x v="0"/>
    <m/>
    <x v="0"/>
    <x v="0"/>
    <x v="0"/>
    <x v="0"/>
    <x v="0"/>
    <x v="0"/>
    <x v="0"/>
    <x v="0"/>
    <x v="0"/>
    <x v="0"/>
    <x v="0"/>
    <x v="0"/>
    <x v="0"/>
    <m/>
    <x v="0"/>
    <x v="0"/>
    <x v="0"/>
    <x v="0"/>
    <x v="0"/>
    <m/>
    <n v="20021120"/>
    <x v="0"/>
    <s v="BP AMERICA"/>
    <m/>
    <m/>
    <d v="2002-11-22T00:00:00"/>
  </r>
  <r>
    <x v="1"/>
    <s v="T18N R094W S29 fMESAVERDE/ALMOND"/>
    <m/>
    <x v="1"/>
    <x v="3"/>
    <x v="92"/>
    <s v="C NW"/>
    <n v="29"/>
    <n v="18"/>
    <n v="94"/>
    <n v="41.510468000000003"/>
    <n v="-108.01163699999999"/>
    <s v="4903723461"/>
    <s v="CHAMPLIN 222 A2"/>
    <x v="0"/>
    <s v="MESAVERDE/ALMOND"/>
    <m/>
    <m/>
    <m/>
    <x v="0"/>
    <n v="10046"/>
    <m/>
    <n v="10605"/>
    <n v="10502"/>
    <x v="2"/>
    <d v="2002-11-18T00:00:00"/>
    <n v="7.58"/>
    <x v="0"/>
    <n v="6.46"/>
    <m/>
    <n v="1370"/>
    <n v="3.25"/>
    <x v="1"/>
    <n v="1699"/>
    <n v="755"/>
    <m/>
    <x v="0"/>
    <n v="9"/>
    <n v="4088"/>
    <x v="0"/>
    <s v="BP AMERICA PRODUCTION COMPANY"/>
    <n v="0.32235399999999997"/>
    <n v="0"/>
    <n v="59.594999999999999"/>
    <n v="8.3135000000000001E-2"/>
    <n v="60.000488999999995"/>
    <n v="47.928789999999999"/>
    <n v="12.37445"/>
    <n v="0"/>
    <x v="1"/>
    <n v="0.18738000000000002"/>
    <n v="60.49062"/>
    <n v="-4.0677773162499913E-3"/>
    <n v="3842.71"/>
    <n v="-3.0929134970261171E-2"/>
    <n v="5.3725228806051897E-3"/>
    <n v="0"/>
    <n v="0.99462747711939481"/>
    <n v="0.79233424950843623"/>
    <n v="0.20456808014201208"/>
    <n v="3.097670349551716E-3"/>
    <x v="0"/>
    <n v="33.299999999999997"/>
    <x v="0"/>
    <m/>
    <m/>
    <x v="0"/>
    <n v="3970"/>
    <x v="0"/>
    <x v="0"/>
    <m/>
    <x v="0"/>
    <x v="0"/>
    <x v="0"/>
    <m/>
    <x v="0"/>
    <x v="0"/>
    <x v="0"/>
    <x v="0"/>
    <x v="0"/>
    <x v="0"/>
    <x v="0"/>
    <x v="0"/>
    <x v="0"/>
    <x v="0"/>
    <x v="0"/>
    <x v="0"/>
    <x v="0"/>
    <m/>
    <x v="0"/>
    <x v="0"/>
    <x v="0"/>
    <x v="0"/>
    <x v="0"/>
    <m/>
    <n v="20021118"/>
    <x v="0"/>
    <s v="BP AMERICA"/>
    <m/>
    <m/>
    <d v="2002-11-20T00:00:00"/>
  </r>
  <r>
    <x v="1"/>
    <s v="T18N R094W S29 fMESAVERDE/ALMOND"/>
    <m/>
    <x v="1"/>
    <x v="3"/>
    <x v="92"/>
    <s v="SW SW"/>
    <n v="29"/>
    <n v="18"/>
    <n v="94"/>
    <n v="41.501795000000001"/>
    <n v="-108.023087"/>
    <s v="4903720702"/>
    <s v="222 A-1 CHAMPLIN"/>
    <x v="0"/>
    <s v="MESAVERDE/ALMOND"/>
    <m/>
    <m/>
    <m/>
    <x v="0"/>
    <m/>
    <m/>
    <n v="12050"/>
    <n v="10410"/>
    <x v="2"/>
    <d v="1980-09-11T00:00:00"/>
    <n v="5.6"/>
    <x v="0"/>
    <n v="395.92"/>
    <n v="14.7"/>
    <n v="1820.86"/>
    <n v="54"/>
    <x v="1"/>
    <n v="3360"/>
    <n v="414.8"/>
    <n v="0"/>
    <x v="1"/>
    <n v="0"/>
    <n v="6060"/>
    <x v="0"/>
    <m/>
    <n v="19.756408"/>
    <n v="1.2096629999999999"/>
    <n v="79.207409999999996"/>
    <n v="1.3813199999999999"/>
    <n v="101.554801"/>
    <n v="94.785600000000002"/>
    <n v="6.7985719999999992"/>
    <n v="0"/>
    <x v="1"/>
    <n v="0"/>
    <n v="101.584172"/>
    <n v="-1.4458574623195321E-4"/>
    <n v="6060.28"/>
    <n v="2.3101776526593889E-5"/>
    <n v="0.19453937977782065"/>
    <n v="1.1911430952437196E-2"/>
    <n v="0.79354918926974216"/>
    <n v="0.9330744951093366"/>
    <n v="6.692550489066347E-2"/>
    <n v="0"/>
    <x v="1"/>
    <n v="0"/>
    <x v="1"/>
    <n v="0"/>
    <n v="1.3"/>
    <x v="0"/>
    <n v="0"/>
    <x v="0"/>
    <x v="1"/>
    <m/>
    <x v="1"/>
    <x v="1"/>
    <x v="1"/>
    <n v="0"/>
    <x v="1"/>
    <x v="1"/>
    <x v="1"/>
    <x v="1"/>
    <x v="0"/>
    <x v="0"/>
    <x v="0"/>
    <x v="0"/>
    <x v="0"/>
    <x v="0"/>
    <x v="0"/>
    <x v="0"/>
    <x v="0"/>
    <m/>
    <x v="0"/>
    <x v="0"/>
    <x v="0"/>
    <x v="0"/>
    <x v="0"/>
    <m/>
    <m/>
    <x v="0"/>
    <m/>
    <m/>
    <m/>
    <m/>
  </r>
  <r>
    <x v="1"/>
    <s v="T18N R094W S29 fMESAVERDE"/>
    <n v="5259"/>
    <x v="0"/>
    <x v="0"/>
    <x v="92"/>
    <s v="SW NW"/>
    <n v="29"/>
    <n v="18"/>
    <n v="94"/>
    <n v="41.507260000000002"/>
    <n v="-108.02396"/>
    <s v="4903726461"/>
    <s v="9 CHAMPLIN 222 A"/>
    <x v="0"/>
    <s v="MESAVERDE"/>
    <m/>
    <m/>
    <n v="42"/>
    <x v="0"/>
    <n v="10252"/>
    <n v="10294"/>
    <n v="10677"/>
    <n v="10670"/>
    <x v="2"/>
    <m/>
    <n v="7.14"/>
    <x v="1"/>
    <n v="5"/>
    <n v="0"/>
    <n v="1490"/>
    <n v="166"/>
    <x v="1"/>
    <n v="580"/>
    <n v="3080"/>
    <n v="0"/>
    <x v="1"/>
    <n v="117"/>
    <n v="5270"/>
    <x v="0"/>
    <s v="BP AMERICA PRODUCTION COMPANY"/>
    <n v="0.2495"/>
    <n v="0"/>
    <n v="64.814999999999998"/>
    <n v="4.2462799999999996"/>
    <n v="69.310779999999994"/>
    <n v="16.361799999999999"/>
    <n v="50.481199999999994"/>
    <n v="0"/>
    <x v="1"/>
    <n v="2.43594"/>
    <n v="69.278939999999992"/>
    <n v="2.2974286981749102E-4"/>
    <n v="5438"/>
    <n v="1.5689204333208816E-2"/>
    <n v="3.5997286424997673E-3"/>
    <n v="0"/>
    <n v="0.99640027135750031"/>
    <n v="0.23617278208933337"/>
    <n v="0.72866588316738101"/>
    <n v="3.5161334743285623E-2"/>
    <x v="1"/>
    <n v="11"/>
    <x v="1"/>
    <n v="0"/>
    <n v="0"/>
    <x v="1"/>
    <n v="0"/>
    <x v="1"/>
    <x v="1"/>
    <n v="0"/>
    <x v="1"/>
    <x v="1"/>
    <x v="1"/>
    <n v="0"/>
    <x v="1"/>
    <x v="1"/>
    <x v="1"/>
    <x v="1"/>
    <x v="0"/>
    <x v="0"/>
    <x v="0"/>
    <x v="0"/>
    <x v="0"/>
    <x v="0"/>
    <x v="0"/>
    <x v="0"/>
    <x v="0"/>
    <m/>
    <x v="0"/>
    <x v="0"/>
    <x v="0"/>
    <x v="0"/>
    <x v="0"/>
    <m/>
    <m/>
    <x v="0"/>
    <s v="WYOMING ANALYTICAL LABS ROCK SPRINGS ID No BPW00872"/>
    <m/>
    <s v="10252-10294"/>
    <d v="2006-03-16T00:00:00"/>
  </r>
  <r>
    <x v="1"/>
    <s v="T18N R094W S29 fMESAVERDE"/>
    <m/>
    <x v="1"/>
    <x v="3"/>
    <x v="92"/>
    <s v="C SE"/>
    <n v="29"/>
    <n v="18"/>
    <n v="94"/>
    <n v="41.504218999999999"/>
    <n v="-108.010937"/>
    <s v="4903723588"/>
    <s v="CHAMPLIN 222 A4"/>
    <x v="0"/>
    <s v="MESAVERDE"/>
    <m/>
    <m/>
    <m/>
    <x v="0"/>
    <m/>
    <m/>
    <n v="10398"/>
    <n v="10349"/>
    <x v="2"/>
    <d v="2002-11-18T00:00:00"/>
    <n v="8.0500000000000007"/>
    <x v="0"/>
    <n v="10.98"/>
    <n v="0.92"/>
    <n v="2290"/>
    <n v="18.100000000000001"/>
    <x v="1"/>
    <n v="2549"/>
    <n v="1590"/>
    <m/>
    <x v="0"/>
    <n v="13"/>
    <n v="6560"/>
    <x v="0"/>
    <s v="BP AMERICA PRODUCTION COMPANY"/>
    <n v="0.547902"/>
    <n v="7.5706800000000005E-2"/>
    <n v="99.614999999999995"/>
    <n v="0.46299800000000002"/>
    <n v="100.70160679999999"/>
    <n v="71.907290000000003"/>
    <n v="26.060099999999998"/>
    <n v="0"/>
    <x v="1"/>
    <n v="0.27066000000000001"/>
    <n v="98.238050000000001"/>
    <n v="1.2383437468562035E-2"/>
    <n v="6472"/>
    <n v="-6.752608962553714E-3"/>
    <n v="5.4408466499265432E-3"/>
    <n v="7.5179336661786026E-4"/>
    <n v="0.9938073599834556"/>
    <n v="0.73196984264243847"/>
    <n v="0.26527501309319557"/>
    <n v="2.7551442643659967E-3"/>
    <x v="0"/>
    <n v="5.9"/>
    <x v="0"/>
    <m/>
    <m/>
    <x v="0"/>
    <n v="7790"/>
    <x v="0"/>
    <x v="0"/>
    <m/>
    <x v="0"/>
    <x v="0"/>
    <x v="0"/>
    <m/>
    <x v="0"/>
    <x v="0"/>
    <x v="0"/>
    <x v="0"/>
    <x v="0"/>
    <x v="0"/>
    <x v="0"/>
    <x v="0"/>
    <x v="0"/>
    <x v="0"/>
    <x v="0"/>
    <x v="0"/>
    <x v="0"/>
    <m/>
    <x v="0"/>
    <x v="0"/>
    <x v="0"/>
    <x v="0"/>
    <x v="0"/>
    <m/>
    <n v="20021118"/>
    <x v="0"/>
    <s v="BP AMERICA"/>
    <m/>
    <m/>
    <d v="2002-11-20T00:00:00"/>
  </r>
  <r>
    <x v="1"/>
    <s v="T18N R094W S27 fMESAVERDE/ALMOND"/>
    <n v="3549"/>
    <x v="0"/>
    <x v="0"/>
    <x v="92"/>
    <s v="C SW"/>
    <n v="27"/>
    <n v="18"/>
    <n v="94"/>
    <n v="41.504302000000003"/>
    <n v="-107.981989"/>
    <s v="4903723459"/>
    <s v="WAMSUTTER RIM 27-01"/>
    <x v="0"/>
    <s v="MESAVERDE/ALMOND"/>
    <m/>
    <m/>
    <m/>
    <x v="0"/>
    <s v="9672"/>
    <m/>
    <n v="10393"/>
    <n v="10133"/>
    <x v="2"/>
    <d v="2002-11-19T00:00:00"/>
    <n v="7.34"/>
    <x v="1"/>
    <n v="6.56"/>
    <n v="2.41"/>
    <n v="2030"/>
    <n v="5"/>
    <x v="1"/>
    <n v="2299"/>
    <n v="1186"/>
    <m/>
    <x v="0"/>
    <n v="33"/>
    <n v="5542"/>
    <x v="0"/>
    <s v="BP AMERICA PRODUCTION CO"/>
    <n v="0.32734399999999997"/>
    <n v="0.19831890000000002"/>
    <n v="88.305000000000007"/>
    <n v="0.12789999999999999"/>
    <n v="88.95856289999999"/>
    <n v="64.854789999999994"/>
    <n v="19.43854"/>
    <n v="0"/>
    <x v="1"/>
    <n v="0.68706"/>
    <n v="84.98039"/>
    <n v="2.2871086859348282E-2"/>
    <n v="5561.97"/>
    <n v="1.7984558675861204E-3"/>
    <n v="3.6797357031045294E-3"/>
    <n v="2.2293401954226045E-3"/>
    <n v="0.99409092410147282"/>
    <n v="0.76317359805009122"/>
    <n v="0.22874147788683954"/>
    <n v="8.0849240630691387E-3"/>
    <x v="0"/>
    <n v="19.600000000000001"/>
    <x v="0"/>
    <m/>
    <m/>
    <x v="0"/>
    <n v="7890"/>
    <x v="0"/>
    <x v="0"/>
    <m/>
    <x v="0"/>
    <x v="0"/>
    <x v="0"/>
    <m/>
    <x v="0"/>
    <x v="0"/>
    <x v="0"/>
    <x v="0"/>
    <x v="0"/>
    <x v="0"/>
    <x v="0"/>
    <x v="0"/>
    <x v="0"/>
    <x v="0"/>
    <x v="0"/>
    <x v="0"/>
    <x v="0"/>
    <m/>
    <x v="0"/>
    <x v="0"/>
    <x v="0"/>
    <x v="0"/>
    <x v="0"/>
    <m/>
    <n v="20021119"/>
    <x v="0"/>
    <s v="BP AMERICA"/>
    <m/>
    <m/>
    <d v="2002-11-19T00:00:00"/>
  </r>
  <r>
    <x v="1"/>
    <s v="T18N R094W S27 fMESAVERDE"/>
    <n v="5288"/>
    <x v="0"/>
    <x v="0"/>
    <x v="92"/>
    <s v="SE SW"/>
    <n v="27"/>
    <n v="18"/>
    <n v="94"/>
    <n v="41.501869999999997"/>
    <n v="-107.97748"/>
    <s v="4903726256"/>
    <s v="27-11 WAMSUTTER RIM"/>
    <x v="0"/>
    <s v="MESAVERDE"/>
    <m/>
    <m/>
    <n v="134"/>
    <x v="0"/>
    <n v="9762"/>
    <n v="9896"/>
    <n v="10194"/>
    <n v="10175"/>
    <x v="2"/>
    <m/>
    <n v="6.68"/>
    <x v="1"/>
    <n v="12"/>
    <n v="0"/>
    <n v="1680"/>
    <n v="373"/>
    <x v="1"/>
    <n v="1400"/>
    <n v="1590"/>
    <n v="0"/>
    <x v="1"/>
    <n v="135"/>
    <n v="7040"/>
    <x v="0"/>
    <s v="BP AMERICA PRODUCTION COMPANY"/>
    <n v="0.5988"/>
    <n v="0"/>
    <n v="73.08"/>
    <n v="9.5413399999999999"/>
    <n v="83.220140000000001"/>
    <n v="39.494"/>
    <n v="26.060099999999998"/>
    <n v="0"/>
    <x v="1"/>
    <n v="2.8107000000000002"/>
    <n v="68.364800000000002"/>
    <n v="9.8000104759747214E-2"/>
    <n v="5190"/>
    <n v="-0.15126737530662307"/>
    <n v="7.195373619895376E-3"/>
    <n v="0"/>
    <n v="0.99280462638010469"/>
    <n v="0.5776949541284403"/>
    <n v="0.38119178290582284"/>
    <n v="4.1113262965736752E-2"/>
    <x v="1"/>
    <n v="13"/>
    <x v="1"/>
    <n v="0"/>
    <n v="0"/>
    <x v="1"/>
    <n v="0"/>
    <x v="1"/>
    <x v="1"/>
    <n v="0"/>
    <x v="1"/>
    <x v="1"/>
    <x v="1"/>
    <n v="0"/>
    <x v="1"/>
    <x v="1"/>
    <x v="1"/>
    <x v="1"/>
    <x v="0"/>
    <x v="0"/>
    <x v="0"/>
    <x v="0"/>
    <x v="0"/>
    <x v="0"/>
    <x v="0"/>
    <x v="0"/>
    <x v="0"/>
    <m/>
    <x v="0"/>
    <x v="0"/>
    <x v="0"/>
    <x v="0"/>
    <x v="0"/>
    <m/>
    <m/>
    <x v="0"/>
    <s v="WYOMING ANALYTICAL LAB ROCK SPRINGS ID No BPW00904"/>
    <m/>
    <s v="9762-9896"/>
    <d v="2006-03-16T00:00:00"/>
  </r>
  <r>
    <x v="1"/>
    <s v="T18N R094W S27 fMESAVERDE"/>
    <n v="3551"/>
    <x v="0"/>
    <x v="0"/>
    <x v="92"/>
    <s v="NW NW"/>
    <n v="27"/>
    <n v="18"/>
    <n v="94"/>
    <n v="41.511130000000001"/>
    <n v="-107.98228"/>
    <s v="4903724093"/>
    <s v="WAMSUTTER RIM 27-03"/>
    <x v="0"/>
    <s v="MESAVERDE"/>
    <m/>
    <m/>
    <m/>
    <x v="0"/>
    <s v="9626"/>
    <m/>
    <n v="10050"/>
    <m/>
    <x v="2"/>
    <d v="2002-11-18T00:00:00"/>
    <n v="7.3"/>
    <x v="1"/>
    <n v="13.4"/>
    <n v="4.1900000000000004"/>
    <n v="2490"/>
    <n v="7.41"/>
    <x v="1"/>
    <n v="3449"/>
    <n v="1402"/>
    <m/>
    <x v="0"/>
    <n v="12"/>
    <n v="7092"/>
    <x v="0"/>
    <s v="BP AMERICA PRODUCTION CO"/>
    <n v="0.66866000000000003"/>
    <n v="0.34479510000000002"/>
    <n v="108.315"/>
    <n v="0.18954779999999999"/>
    <n v="109.5180029"/>
    <n v="97.296289999999999"/>
    <n v="22.978779999999997"/>
    <n v="0"/>
    <x v="1"/>
    <n v="0.24984000000000001"/>
    <n v="120.52491000000001"/>
    <n v="-4.7847190601280232E-2"/>
    <n v="7378"/>
    <n v="1.9765031098825155E-2"/>
    <n v="6.1054802159837412E-3"/>
    <n v="3.1482960871266948E-3"/>
    <n v="0.99074622369688958"/>
    <n v="0.80727121057381412"/>
    <n v="0.1906558569510651"/>
    <n v="2.0729324751207032E-3"/>
    <x v="0"/>
    <m/>
    <x v="0"/>
    <m/>
    <m/>
    <x v="0"/>
    <n v="11210"/>
    <x v="0"/>
    <x v="0"/>
    <m/>
    <x v="0"/>
    <x v="0"/>
    <x v="0"/>
    <m/>
    <x v="0"/>
    <x v="0"/>
    <x v="0"/>
    <x v="0"/>
    <x v="0"/>
    <x v="0"/>
    <x v="0"/>
    <x v="0"/>
    <x v="0"/>
    <x v="0"/>
    <x v="0"/>
    <x v="0"/>
    <x v="0"/>
    <m/>
    <x v="0"/>
    <x v="0"/>
    <x v="0"/>
    <x v="0"/>
    <x v="0"/>
    <m/>
    <n v="20021118"/>
    <x v="0"/>
    <s v="BP AMERICA"/>
    <m/>
    <m/>
    <d v="2002-11-20T00:00:00"/>
  </r>
  <r>
    <x v="1"/>
    <s v="T18N R094W S27 fMESAVERDE"/>
    <n v="3550"/>
    <x v="0"/>
    <x v="0"/>
    <x v="92"/>
    <s v="SW NE"/>
    <n v="27"/>
    <n v="18"/>
    <n v="94"/>
    <n v="41.506700000000002"/>
    <n v="-107.97598000000001"/>
    <s v="4903724092"/>
    <s v="WAMSUTTER RIM 27-02"/>
    <x v="0"/>
    <s v="MESAVERDE"/>
    <m/>
    <m/>
    <m/>
    <x v="0"/>
    <s v="9611"/>
    <m/>
    <n v="10100"/>
    <m/>
    <x v="2"/>
    <d v="2002-11-18T00:00:00"/>
    <n v="7.69"/>
    <x v="1"/>
    <n v="17.600000000000001"/>
    <n v="5.31"/>
    <n v="2640"/>
    <n v="12.8"/>
    <x v="1"/>
    <n v="2749"/>
    <n v="1510"/>
    <m/>
    <x v="0"/>
    <n v="8"/>
    <n v="7514"/>
    <x v="0"/>
    <s v="BP AMERICA PRODUCTION CO"/>
    <n v="0.87824000000000002"/>
    <n v="0.43695989999999996"/>
    <n v="114.84"/>
    <n v="0.32742399999999999"/>
    <n v="116.48262389999998"/>
    <n v="77.549289999999999"/>
    <n v="24.748899999999999"/>
    <n v="0"/>
    <x v="1"/>
    <n v="0.16656000000000001"/>
    <n v="102.46475000000001"/>
    <n v="6.4023941691131514E-2"/>
    <n v="6942.71"/>
    <n v="-3.9517289895142117E-2"/>
    <n v="7.5396653217046925E-3"/>
    <n v="3.7512882640343753E-3"/>
    <n v="0.98870904641426094"/>
    <n v="0.75683871770535716"/>
    <n v="0.24153574765956093"/>
    <n v="1.6255346350818208E-3"/>
    <x v="0"/>
    <m/>
    <x v="0"/>
    <m/>
    <m/>
    <x v="0"/>
    <n v="12020"/>
    <x v="0"/>
    <x v="0"/>
    <m/>
    <x v="0"/>
    <x v="0"/>
    <x v="0"/>
    <m/>
    <x v="0"/>
    <x v="0"/>
    <x v="0"/>
    <x v="0"/>
    <x v="0"/>
    <x v="0"/>
    <x v="0"/>
    <x v="0"/>
    <x v="0"/>
    <x v="0"/>
    <x v="0"/>
    <x v="0"/>
    <x v="0"/>
    <m/>
    <x v="0"/>
    <x v="0"/>
    <x v="0"/>
    <x v="0"/>
    <x v="0"/>
    <m/>
    <n v="20021118"/>
    <x v="0"/>
    <s v="BP AMERICA"/>
    <m/>
    <m/>
    <d v="2002-11-20T00:00:00"/>
  </r>
  <r>
    <x v="1"/>
    <s v="T18N R094W S23 fMESAVERDE"/>
    <n v="5298"/>
    <x v="0"/>
    <x v="0"/>
    <x v="92"/>
    <s v="SW SW"/>
    <n v="23"/>
    <n v="18"/>
    <n v="94"/>
    <n v="41.516370000000002"/>
    <n v="-107.96531"/>
    <s v="4903726122"/>
    <s v="23-10 WAMSUTTER RIM"/>
    <x v="0"/>
    <s v="MESAVERDE"/>
    <m/>
    <m/>
    <n v="160"/>
    <x v="0"/>
    <n v="9503"/>
    <n v="9663"/>
    <n v="9994"/>
    <n v="9960"/>
    <x v="2"/>
    <m/>
    <n v="6.94"/>
    <x v="1"/>
    <n v="5"/>
    <n v="0"/>
    <n v="1200"/>
    <n v="30"/>
    <x v="1"/>
    <n v="720"/>
    <n v="1410"/>
    <n v="0"/>
    <x v="1"/>
    <n v="74"/>
    <n v="4870"/>
    <x v="0"/>
    <s v="BP AMERICA PRODUCTION COMPANY"/>
    <n v="0.2495"/>
    <n v="0"/>
    <n v="52.2"/>
    <n v="0.76739999999999997"/>
    <n v="53.216899999999995"/>
    <n v="20.311199999999999"/>
    <n v="23.109899999999996"/>
    <n v="0"/>
    <x v="1"/>
    <n v="1.54068"/>
    <n v="44.961779999999997"/>
    <n v="8.4082613455385619E-2"/>
    <n v="3439"/>
    <n v="-0.17222289084125647"/>
    <n v="4.6883602765286974E-3"/>
    <n v="0"/>
    <n v="0.99531163972347136"/>
    <n v="0.45174368096636747"/>
    <n v="0.51398988207317409"/>
    <n v="3.4266436960458418E-2"/>
    <x v="1"/>
    <n v="16"/>
    <x v="1"/>
    <n v="0"/>
    <n v="0"/>
    <x v="1"/>
    <n v="0"/>
    <x v="1"/>
    <x v="1"/>
    <n v="0"/>
    <x v="1"/>
    <x v="1"/>
    <x v="1"/>
    <n v="0"/>
    <x v="1"/>
    <x v="1"/>
    <x v="1"/>
    <x v="1"/>
    <x v="0"/>
    <x v="0"/>
    <x v="0"/>
    <x v="0"/>
    <x v="0"/>
    <x v="0"/>
    <x v="0"/>
    <x v="0"/>
    <x v="0"/>
    <m/>
    <x v="0"/>
    <x v="0"/>
    <x v="0"/>
    <x v="0"/>
    <x v="0"/>
    <m/>
    <m/>
    <x v="0"/>
    <s v="WYOMING ANALYTICAL LABS ROCK SPRINGS ID No BPW00914"/>
    <m/>
    <s v="9503-9663"/>
    <d v="2006-03-16T00:00:00"/>
  </r>
  <r>
    <x v="1"/>
    <s v="T18N R094W S23 fMESAVERDE"/>
    <n v="4281"/>
    <x v="0"/>
    <x v="0"/>
    <x v="92"/>
    <s v="SW SW"/>
    <n v="23"/>
    <n v="18"/>
    <n v="94"/>
    <n v="41.517916"/>
    <n v="-107.9636"/>
    <s v="4903725373"/>
    <s v="WAMSUTTER RIM 23-02"/>
    <x v="0"/>
    <s v="MESAVERDE"/>
    <m/>
    <m/>
    <m/>
    <x v="0"/>
    <s v="9463"/>
    <m/>
    <n v="9885"/>
    <n v="9861"/>
    <x v="2"/>
    <d v="2003-09-03T00:00:00"/>
    <n v="7.38"/>
    <x v="1"/>
    <n v="24"/>
    <n v="5"/>
    <n v="3100"/>
    <n v="5.4"/>
    <x v="1"/>
    <n v="3849"/>
    <n v="2115"/>
    <m/>
    <x v="0"/>
    <n v="3"/>
    <n v="8864"/>
    <x v="0"/>
    <s v="BP AMERICAN PRODUCTION COMPANY"/>
    <n v="1.1976"/>
    <n v="0.41144999999999998"/>
    <n v="134.85"/>
    <n v="0.138132"/>
    <n v="136.597182"/>
    <n v="108.58028999999999"/>
    <n v="34.664849999999994"/>
    <n v="0"/>
    <x v="1"/>
    <n v="6.2460000000000002E-2"/>
    <n v="143.30759999999998"/>
    <n v="-2.3973931249234522E-2"/>
    <n v="9101.4"/>
    <n v="1.3214289690182218E-2"/>
    <n v="8.7673843813264023E-3"/>
    <n v="3.0121412021515931E-3"/>
    <n v="0.98822047441652205"/>
    <n v="0.7576729356991535"/>
    <n v="0.24189121860948057"/>
    <n v="4.3584569136598483E-4"/>
    <x v="0"/>
    <n v="0.27"/>
    <x v="0"/>
    <m/>
    <m/>
    <x v="0"/>
    <n v="13670"/>
    <x v="0"/>
    <x v="0"/>
    <m/>
    <x v="0"/>
    <x v="0"/>
    <x v="0"/>
    <n v="14"/>
    <x v="0"/>
    <x v="0"/>
    <x v="0"/>
    <x v="0"/>
    <x v="0"/>
    <x v="0"/>
    <x v="0"/>
    <x v="0"/>
    <x v="0"/>
    <x v="0"/>
    <x v="0"/>
    <x v="0"/>
    <x v="0"/>
    <m/>
    <x v="0"/>
    <x v="0"/>
    <x v="0"/>
    <x v="0"/>
    <x v="0"/>
    <m/>
    <n v="200393"/>
    <x v="0"/>
    <s v="BP AMERICA"/>
    <m/>
    <m/>
    <d v="2003-09-04T00:00:00"/>
  </r>
  <r>
    <x v="1"/>
    <s v="T18N R094W S21 fMESAVERDE/ALMOND"/>
    <n v="3763"/>
    <x v="0"/>
    <x v="0"/>
    <x v="92"/>
    <s v="C NW"/>
    <n v="21"/>
    <n v="18"/>
    <n v="94"/>
    <n v="41.525514000000001"/>
    <n v="-108.00156699999999"/>
    <s v="4903724598"/>
    <s v="WAMSUTTER RIM 21-02"/>
    <x v="0"/>
    <s v="MESAVERDE/ALMOND"/>
    <m/>
    <m/>
    <m/>
    <x v="0"/>
    <s v="9815"/>
    <m/>
    <n v="10196"/>
    <n v="10194"/>
    <x v="2"/>
    <d v="2003-02-11T00:00:00"/>
    <n v="8.1300000000000008"/>
    <x v="1"/>
    <n v="15.6"/>
    <n v="2.52"/>
    <n v="2100"/>
    <n v="18.7"/>
    <x v="1"/>
    <n v="2100"/>
    <n v="2562"/>
    <m/>
    <x v="0"/>
    <n v="31"/>
    <n v="6516"/>
    <x v="0"/>
    <s v="BP AMERICA PRODUCTION COMPANY"/>
    <n v="0.77844000000000002"/>
    <n v="0.20737079999999999"/>
    <n v="91.35"/>
    <n v="0.47834599999999994"/>
    <n v="92.814156799999992"/>
    <n v="59.241"/>
    <n v="41.991179999999993"/>
    <n v="0"/>
    <x v="1"/>
    <n v="0.6454200000000001"/>
    <n v="101.8776"/>
    <n v="-4.6552783481791503E-2"/>
    <n v="6829.82"/>
    <n v="2.3514478690706133E-2"/>
    <n v="8.3870826050536293E-3"/>
    <n v="2.2342582979755091E-3"/>
    <n v="0.98937865909697087"/>
    <n v="0.58149190793658267"/>
    <n v="0.41217284270536403"/>
    <n v="6.3352493580531941E-3"/>
    <x v="0"/>
    <n v="19.399999999999999"/>
    <x v="0"/>
    <m/>
    <m/>
    <x v="0"/>
    <n v="9500"/>
    <x v="0"/>
    <x v="0"/>
    <m/>
    <x v="0"/>
    <x v="0"/>
    <x v="0"/>
    <n v="4.9000000000000004"/>
    <x v="0"/>
    <x v="0"/>
    <x v="0"/>
    <x v="0"/>
    <x v="0"/>
    <x v="0"/>
    <x v="0"/>
    <x v="0"/>
    <x v="0"/>
    <x v="0"/>
    <x v="0"/>
    <x v="0"/>
    <x v="0"/>
    <m/>
    <x v="0"/>
    <x v="0"/>
    <x v="0"/>
    <x v="0"/>
    <x v="0"/>
    <m/>
    <n v="20030211"/>
    <x v="0"/>
    <s v="BP AMERICA"/>
    <m/>
    <m/>
    <d v="2003-02-13T00:00:00"/>
  </r>
  <r>
    <x v="1"/>
    <s v="T18N R094W S21 fMESAVERDE/ALMOND"/>
    <n v="3762"/>
    <x v="0"/>
    <x v="0"/>
    <x v="28"/>
    <s v="SW SE"/>
    <n v="21"/>
    <n v="18"/>
    <n v="94"/>
    <n v="41.518059999999998"/>
    <n v="-107.992222"/>
    <s v="4903724382"/>
    <s v="WAMSUTTER RIM 21-01"/>
    <x v="0"/>
    <s v="MESAVERDE/ALMOND"/>
    <m/>
    <m/>
    <m/>
    <x v="0"/>
    <s v="9762"/>
    <m/>
    <n v="10097"/>
    <n v="10076"/>
    <x v="2"/>
    <d v="2003-02-11T00:00:00"/>
    <n v="8.1199999999999992"/>
    <x v="1"/>
    <n v="26.7"/>
    <n v="5.48"/>
    <n v="2470"/>
    <n v="15.6"/>
    <x v="1"/>
    <n v="3149"/>
    <n v="2002"/>
    <m/>
    <x v="0"/>
    <n v="35"/>
    <n v="7964"/>
    <x v="0"/>
    <s v="BP AMERICA PRODUCTION COMPANY"/>
    <n v="1.33233"/>
    <n v="0.45094920000000005"/>
    <n v="107.44499999999999"/>
    <n v="0.39904799999999996"/>
    <n v="109.62732719999998"/>
    <n v="88.833289999999991"/>
    <n v="32.812779999999997"/>
    <n v="0"/>
    <x v="1"/>
    <n v="0.72870000000000001"/>
    <n v="122.37476999999998"/>
    <n v="-5.4945377450665578E-2"/>
    <n v="7703.78"/>
    <n v="-1.660860696282436E-2"/>
    <n v="1.2153265376700712E-2"/>
    <n v="4.1134743637168611E-3"/>
    <n v="0.98373326025958252"/>
    <n v="0.72591180355231721"/>
    <n v="0.26813353765649572"/>
    <n v="5.9546587911871061E-3"/>
    <x v="0"/>
    <n v="6.26"/>
    <x v="0"/>
    <m/>
    <m/>
    <x v="0"/>
    <n v="10970"/>
    <x v="0"/>
    <x v="0"/>
    <m/>
    <x v="0"/>
    <x v="0"/>
    <x v="0"/>
    <n v="8.2899999999999991"/>
    <x v="0"/>
    <x v="0"/>
    <x v="0"/>
    <x v="0"/>
    <x v="0"/>
    <x v="0"/>
    <x v="0"/>
    <x v="0"/>
    <x v="0"/>
    <x v="0"/>
    <x v="0"/>
    <x v="0"/>
    <x v="0"/>
    <m/>
    <x v="0"/>
    <x v="0"/>
    <x v="0"/>
    <x v="0"/>
    <x v="0"/>
    <m/>
    <n v="20030211"/>
    <x v="0"/>
    <s v="BP AMERICA"/>
    <m/>
    <m/>
    <d v="2003-02-13T00:00:00"/>
  </r>
  <r>
    <x v="1"/>
    <s v="T18N R094W S19 fMESAVERDE/ALMOND"/>
    <n v="4436"/>
    <x v="0"/>
    <x v="0"/>
    <x v="92"/>
    <s v="SW SW"/>
    <n v="19"/>
    <n v="18"/>
    <n v="94"/>
    <n v="41.517969999999998"/>
    <n v="-108.03986"/>
    <s v="4903721167"/>
    <s v="CHAMPLIN 292: AMOCO B-1"/>
    <x v="0"/>
    <s v="MESAVERDE/ALMOND"/>
    <m/>
    <m/>
    <m/>
    <x v="0"/>
    <s v="10311"/>
    <m/>
    <n v="10800"/>
    <n v="10697"/>
    <x v="2"/>
    <d v="1979-04-10T00:00:00"/>
    <m/>
    <x v="1"/>
    <n v="151"/>
    <n v="20"/>
    <n v="4966"/>
    <n v="1399"/>
    <x v="1"/>
    <n v="8400"/>
    <n v="1452"/>
    <m/>
    <x v="0"/>
    <n v="14"/>
    <n v="15665"/>
    <x v="0"/>
    <s v="AMOCO PRODUCTION COMPANY"/>
    <n v="7.5349000000000004"/>
    <n v="1.6457999999999999"/>
    <n v="216.02099999999999"/>
    <n v="35.78642"/>
    <n v="260.98811999999998"/>
    <n v="236.964"/>
    <n v="23.798279999999998"/>
    <n v="0"/>
    <x v="1"/>
    <n v="0.29148000000000002"/>
    <n v="261.05375999999995"/>
    <n v="-1.2573703856857903E-4"/>
    <n v="16402"/>
    <n v="2.2983129073502355E-2"/>
    <n v="2.8870662771930004E-2"/>
    <n v="6.3060341597157756E-3"/>
    <n v="0.96482330306835418"/>
    <n v="0.90772107630244447"/>
    <n v="9.1162372072327177E-2"/>
    <n v="1.116551625228459E-3"/>
    <x v="0"/>
    <m/>
    <x v="0"/>
    <n v="15347"/>
    <n v="0.45"/>
    <x v="4"/>
    <m/>
    <x v="0"/>
    <x v="0"/>
    <m/>
    <x v="0"/>
    <x v="0"/>
    <x v="0"/>
    <m/>
    <x v="0"/>
    <x v="0"/>
    <x v="0"/>
    <x v="0"/>
    <x v="0"/>
    <x v="0"/>
    <x v="0"/>
    <x v="0"/>
    <x v="0"/>
    <x v="0"/>
    <x v="0"/>
    <x v="0"/>
    <x v="0"/>
    <m/>
    <x v="0"/>
    <x v="0"/>
    <x v="0"/>
    <x v="0"/>
    <x v="0"/>
    <m/>
    <n v="19790410"/>
    <x v="0"/>
    <s v="CHEMICAL AND GEOLOGICAL LABS CASPER ID No 30627-2"/>
    <m/>
    <m/>
    <d v="1979-04-25T00:00:00"/>
  </r>
  <r>
    <x v="1"/>
    <s v="T18N R094W S19 fMESAVERDE/ALMOND"/>
    <n v="3671"/>
    <x v="0"/>
    <x v="0"/>
    <x v="92"/>
    <s v="L1"/>
    <n v="19"/>
    <n v="18"/>
    <n v="94"/>
    <n v="41.525177999999997"/>
    <n v="-108.039891"/>
    <s v="4903724762"/>
    <s v="CHAMPLIN 292 B3"/>
    <x v="0"/>
    <s v="MESAVERDE/ALMOND"/>
    <m/>
    <m/>
    <m/>
    <x v="0"/>
    <s v="10141"/>
    <m/>
    <n v="10504"/>
    <n v="10487"/>
    <x v="2"/>
    <d v="2003-02-05T00:00:00"/>
    <n v="7.82"/>
    <x v="1"/>
    <n v="21.4"/>
    <n v="4.9000000000000004"/>
    <n v="3280"/>
    <n v="21.5"/>
    <x v="1"/>
    <n v="4449"/>
    <n v="2055"/>
    <m/>
    <x v="0"/>
    <n v="14"/>
    <n v="9240"/>
    <x v="0"/>
    <s v="BP AMERICA PRODUCTION COMPANY"/>
    <n v="1.06786"/>
    <n v="0.40322100000000005"/>
    <n v="142.68"/>
    <n v="0.54996999999999996"/>
    <n v="144.70105099999998"/>
    <n v="125.50628999999999"/>
    <n v="33.681449999999998"/>
    <n v="0"/>
    <x v="1"/>
    <n v="0.29148000000000002"/>
    <n v="159.47922"/>
    <n v="-4.8583588118376098E-2"/>
    <n v="9845.7999999999993"/>
    <n v="3.1740875415230137E-2"/>
    <n v="7.3797667164145217E-3"/>
    <n v="2.7865796220097952E-3"/>
    <n v="0.98983365366157572"/>
    <n v="0.78697582042350089"/>
    <n v="0.21119648064493918"/>
    <n v="1.8276989315598609E-3"/>
    <x v="0"/>
    <n v="0.26"/>
    <x v="0"/>
    <m/>
    <m/>
    <x v="0"/>
    <n v="14240"/>
    <x v="0"/>
    <x v="0"/>
    <m/>
    <x v="0"/>
    <x v="0"/>
    <x v="0"/>
    <n v="21.4"/>
    <x v="0"/>
    <x v="0"/>
    <x v="0"/>
    <x v="0"/>
    <x v="0"/>
    <x v="0"/>
    <x v="0"/>
    <x v="0"/>
    <x v="0"/>
    <x v="0"/>
    <x v="0"/>
    <x v="0"/>
    <x v="0"/>
    <m/>
    <x v="0"/>
    <x v="0"/>
    <x v="0"/>
    <x v="0"/>
    <x v="0"/>
    <m/>
    <n v="20030205"/>
    <x v="0"/>
    <s v="BP AMERICA"/>
    <m/>
    <m/>
    <d v="2003-02-07T00:00:00"/>
  </r>
  <r>
    <x v="1"/>
    <s v="T18N R094W S17 fMESAVERDE"/>
    <n v="4221"/>
    <x v="0"/>
    <x v="0"/>
    <x v="92"/>
    <s v="NW NW"/>
    <n v="17"/>
    <n v="18"/>
    <n v="94"/>
    <n v="41.540056"/>
    <n v="-108.020954"/>
    <s v="4903725092"/>
    <s v="WAMSUTTER RIM 17-01"/>
    <x v="0"/>
    <s v="MESAVERDE"/>
    <m/>
    <m/>
    <m/>
    <x v="0"/>
    <s v="9911"/>
    <m/>
    <n v="10275"/>
    <m/>
    <x v="2"/>
    <d v="2004-03-16T00:00:00"/>
    <n v="7.41"/>
    <x v="1"/>
    <n v="45.2"/>
    <n v="9.36"/>
    <n v="4040"/>
    <n v="60.5"/>
    <x v="1"/>
    <n v="5098"/>
    <n v="2013"/>
    <m/>
    <x v="0"/>
    <n v="35"/>
    <n v="11352"/>
    <x v="0"/>
    <s v="BP AMERICAN PRODUCTION COMPANY"/>
    <n v="2.2554799999999999"/>
    <n v="0.77023439999999999"/>
    <n v="175.74"/>
    <n v="1.54759"/>
    <n v="180.31330439999999"/>
    <n v="143.81458000000001"/>
    <n v="32.993069999999996"/>
    <n v="0"/>
    <x v="1"/>
    <n v="0.72870000000000001"/>
    <n v="177.53635"/>
    <n v="7.7601148019999155E-3"/>
    <n v="11301.06"/>
    <n v="-2.2487028242542295E-3"/>
    <n v="1.2508672099960694E-2"/>
    <n v="4.271644860388904E-3"/>
    <n v="0.98321968303965046"/>
    <n v="0.81005709534976922"/>
    <n v="0.18583839309527314"/>
    <n v="4.1045115549576188E-3"/>
    <x v="0"/>
    <n v="14.9"/>
    <x v="0"/>
    <m/>
    <m/>
    <x v="0"/>
    <n v="16570"/>
    <x v="0"/>
    <x v="0"/>
    <m/>
    <x v="0"/>
    <x v="0"/>
    <x v="0"/>
    <n v="14.4"/>
    <x v="0"/>
    <x v="0"/>
    <x v="0"/>
    <x v="0"/>
    <x v="0"/>
    <x v="0"/>
    <x v="0"/>
    <x v="0"/>
    <x v="0"/>
    <x v="0"/>
    <x v="0"/>
    <x v="0"/>
    <x v="0"/>
    <m/>
    <x v="0"/>
    <x v="0"/>
    <x v="0"/>
    <x v="0"/>
    <x v="0"/>
    <m/>
    <n v="2004316"/>
    <x v="0"/>
    <s v="BP AMERICA"/>
    <m/>
    <m/>
    <d v="2004-03-17T00:00:00"/>
  </r>
  <r>
    <x v="1"/>
    <s v="T18N R094W S15 fMESAVERDE"/>
    <n v="5255"/>
    <x v="0"/>
    <x v="0"/>
    <x v="92"/>
    <s v="SE NE"/>
    <n v="15"/>
    <n v="18"/>
    <n v="94"/>
    <n v="41.536990000000003"/>
    <n v="-107.97149"/>
    <s v="4903726127"/>
    <s v="15-13 WAMSUTTER RIM"/>
    <x v="0"/>
    <s v="MESAVERDE"/>
    <m/>
    <m/>
    <n v="272"/>
    <x v="0"/>
    <n v="9590"/>
    <n v="9862"/>
    <n v="10089"/>
    <n v="10049"/>
    <x v="2"/>
    <m/>
    <n v="7.81"/>
    <x v="1"/>
    <n v="21"/>
    <n v="0"/>
    <n v="3200"/>
    <n v="48"/>
    <x v="1"/>
    <n v="4450"/>
    <n v="2710"/>
    <n v="0"/>
    <x v="1"/>
    <n v="34"/>
    <n v="8990"/>
    <x v="0"/>
    <s v="BP AMERICA PRODUCTION COMPANY"/>
    <n v="1.0479000000000001"/>
    <n v="0"/>
    <n v="139.19999999999999"/>
    <n v="1.22784"/>
    <n v="141.47573999999997"/>
    <n v="125.53449999999999"/>
    <n v="44.416899999999998"/>
    <n v="0"/>
    <x v="1"/>
    <n v="0.70788000000000006"/>
    <n v="170.65927999999997"/>
    <n v="-9.349652595854191E-2"/>
    <n v="10463"/>
    <n v="7.5720968488150922E-2"/>
    <n v="7.4069236181411756E-3"/>
    <n v="0"/>
    <n v="0.99259307638185879"/>
    <n v="0.73558554799949949"/>
    <n v="0.26026653809860212"/>
    <n v="4.1479139018985676E-3"/>
    <x v="1"/>
    <n v="33"/>
    <x v="1"/>
    <n v="0"/>
    <n v="0"/>
    <x v="1"/>
    <n v="0"/>
    <x v="1"/>
    <x v="1"/>
    <n v="0"/>
    <x v="1"/>
    <x v="1"/>
    <x v="1"/>
    <n v="0"/>
    <x v="1"/>
    <x v="1"/>
    <x v="1"/>
    <x v="1"/>
    <x v="0"/>
    <x v="0"/>
    <x v="0"/>
    <x v="0"/>
    <x v="0"/>
    <x v="0"/>
    <x v="0"/>
    <x v="0"/>
    <x v="0"/>
    <m/>
    <x v="0"/>
    <x v="0"/>
    <x v="0"/>
    <x v="0"/>
    <x v="0"/>
    <m/>
    <m/>
    <x v="0"/>
    <s v="WYOMING ANALYTICAL LABS ROCK SPRINGS ID No BPW00868"/>
    <m/>
    <s v="9590-9862"/>
    <d v="2006-01-06T00:00:00"/>
  </r>
  <r>
    <x v="1"/>
    <s v="T18N R094W S15 fMESAVERDE"/>
    <n v="4222"/>
    <x v="0"/>
    <x v="0"/>
    <x v="92"/>
    <s v="NE SE"/>
    <n v="15"/>
    <n v="18"/>
    <n v="94"/>
    <n v="41.533318999999999"/>
    <n v="-107.971946"/>
    <s v="4903725528"/>
    <s v="WAMSUTTER RIM 15-02"/>
    <x v="0"/>
    <s v="MESAVERDE"/>
    <m/>
    <m/>
    <m/>
    <x v="0"/>
    <s v="9542"/>
    <m/>
    <n v="10009"/>
    <m/>
    <x v="2"/>
    <d v="2004-03-16T00:00:00"/>
    <n v="7.85"/>
    <x v="1"/>
    <n v="21.2"/>
    <n v="7.07"/>
    <n v="2500"/>
    <n v="32"/>
    <x v="1"/>
    <n v="2449"/>
    <n v="2322"/>
    <m/>
    <x v="0"/>
    <n v="21"/>
    <n v="6856"/>
    <x v="0"/>
    <s v="BP AMERICAN PRODUCTION COMPANY"/>
    <n v="1.0578799999999999"/>
    <n v="0.58179029999999998"/>
    <n v="108.75"/>
    <n v="0.81855999999999995"/>
    <n v="111.2082303"/>
    <n v="69.086289999999991"/>
    <n v="38.057579999999994"/>
    <n v="0"/>
    <x v="1"/>
    <n v="0.43722000000000005"/>
    <n v="107.58108999999999"/>
    <n v="1.6578232863590135E-2"/>
    <n v="7352.27"/>
    <n v="3.4928249533546341E-2"/>
    <n v="9.5126052914089043E-3"/>
    <n v="5.2315399537474702E-3"/>
    <n v="0.98525585475484356"/>
    <n v="0.64217875093104182"/>
    <n v="0.35375715193069712"/>
    <n v="4.0640971382610094E-3"/>
    <x v="0"/>
    <n v="3.3"/>
    <x v="0"/>
    <m/>
    <m/>
    <x v="0"/>
    <n v="10590"/>
    <x v="0"/>
    <x v="0"/>
    <m/>
    <x v="0"/>
    <x v="0"/>
    <x v="0"/>
    <n v="5.8"/>
    <x v="0"/>
    <x v="0"/>
    <x v="0"/>
    <x v="0"/>
    <x v="0"/>
    <x v="0"/>
    <x v="0"/>
    <x v="0"/>
    <x v="0"/>
    <x v="0"/>
    <x v="0"/>
    <x v="0"/>
    <x v="0"/>
    <m/>
    <x v="0"/>
    <x v="0"/>
    <x v="0"/>
    <x v="0"/>
    <x v="0"/>
    <m/>
    <n v="2004316"/>
    <x v="0"/>
    <s v="BP AMERICA"/>
    <m/>
    <m/>
    <d v="2004-03-17T00:00:00"/>
  </r>
  <r>
    <x v="1"/>
    <s v="T18N R094W S13 fMESAVERDE/ALMOND"/>
    <n v="3708"/>
    <x v="0"/>
    <x v="0"/>
    <x v="18"/>
    <s v="NE SW"/>
    <n v="13"/>
    <n v="18"/>
    <n v="94"/>
    <n v="41.53313"/>
    <n v="-107.943264"/>
    <s v="4903724590"/>
    <s v="EIGHT MILE LAKE 13-02"/>
    <x v="0"/>
    <s v="MESAVERDE/ALMOND"/>
    <m/>
    <m/>
    <m/>
    <x v="0"/>
    <s v="9478"/>
    <m/>
    <n v="9816"/>
    <n v="9800"/>
    <x v="2"/>
    <d v="2003-02-13T00:00:00"/>
    <n v="8.23"/>
    <x v="1"/>
    <n v="46.2"/>
    <n v="0"/>
    <n v="2670"/>
    <n v="44.3"/>
    <x v="1"/>
    <n v="3799"/>
    <n v="1601"/>
    <m/>
    <x v="0"/>
    <n v="37"/>
    <n v="9278"/>
    <x v="0"/>
    <s v="BP AMERICA PRODUCTION COMPANY"/>
    <n v="2.30538"/>
    <n v="0"/>
    <n v="116.145"/>
    <n v="1.1331939999999998"/>
    <n v="119.583574"/>
    <n v="107.16978999999999"/>
    <n v="26.240389999999998"/>
    <n v="0"/>
    <x v="1"/>
    <n v="0.77034000000000002"/>
    <n v="134.18052"/>
    <n v="-5.7521715424405165E-2"/>
    <n v="8197.5"/>
    <n v="-6.1829418328517065E-2"/>
    <n v="1.9278400225770136E-2"/>
    <n v="0"/>
    <n v="0.9807215997742299"/>
    <n v="0.79869857412983636"/>
    <n v="0.19556035406629813"/>
    <n v="5.7410718038654199E-3"/>
    <x v="0"/>
    <n v="11"/>
    <x v="0"/>
    <m/>
    <m/>
    <x v="0"/>
    <n v="12450"/>
    <x v="0"/>
    <x v="0"/>
    <m/>
    <x v="0"/>
    <x v="0"/>
    <x v="0"/>
    <n v="17.8"/>
    <x v="0"/>
    <x v="0"/>
    <x v="0"/>
    <x v="0"/>
    <x v="0"/>
    <x v="0"/>
    <x v="0"/>
    <x v="0"/>
    <x v="0"/>
    <x v="0"/>
    <x v="0"/>
    <x v="0"/>
    <x v="0"/>
    <m/>
    <x v="0"/>
    <x v="0"/>
    <x v="0"/>
    <x v="0"/>
    <x v="0"/>
    <m/>
    <n v="20030213"/>
    <x v="0"/>
    <s v="BP AMERICA"/>
    <m/>
    <m/>
    <d v="2003-02-15T00:00:00"/>
  </r>
  <r>
    <x v="1"/>
    <s v="T18N R094W S13 fMESAVERDE/ALMOND"/>
    <n v="3709"/>
    <x v="0"/>
    <x v="0"/>
    <x v="18"/>
    <s v="SW NW"/>
    <n v="13"/>
    <n v="18"/>
    <n v="94"/>
    <n v="41.539990000000003"/>
    <n v="-107.94372199999999"/>
    <s v="4903724588"/>
    <s v="EIGHT MILE LAKE 13-03"/>
    <x v="0"/>
    <s v="MESAVERDE/ALMOND"/>
    <m/>
    <m/>
    <m/>
    <x v="0"/>
    <s v="9383"/>
    <m/>
    <n v="9790"/>
    <n v="9780"/>
    <x v="2"/>
    <d v="2003-02-11T00:00:00"/>
    <n v="8.0500000000000007"/>
    <x v="1"/>
    <n v="51.7"/>
    <n v="13.5"/>
    <n v="4350"/>
    <n v="33.9"/>
    <x v="1"/>
    <n v="6898"/>
    <n v="1895"/>
    <m/>
    <x v="0"/>
    <n v="6"/>
    <n v="13304"/>
    <x v="0"/>
    <s v="BP AMERICA PRODUCTION COMPANY"/>
    <n v="2.5798300000000003"/>
    <n v="1.1109150000000001"/>
    <n v="189.22499999999999"/>
    <n v="0.86716199999999988"/>
    <n v="193.78290699999999"/>
    <n v="194.59258"/>
    <n v="31.059049999999996"/>
    <n v="0"/>
    <x v="1"/>
    <n v="0.12492"/>
    <n v="225.77654999999999"/>
    <n v="-7.6255325595008569E-2"/>
    <n v="13248.1"/>
    <n v="-2.1052948730986044E-3"/>
    <n v="1.3312990500240563E-2"/>
    <n v="5.7327811683617691E-3"/>
    <n v="0.98095422833139767"/>
    <n v="0.86188127154923755"/>
    <n v="0.13756543804039878"/>
    <n v="5.5329041036369811E-4"/>
    <x v="0"/>
    <n v="7.0000000000000007E-2"/>
    <x v="0"/>
    <m/>
    <m/>
    <x v="0"/>
    <n v="20700"/>
    <x v="0"/>
    <x v="0"/>
    <m/>
    <x v="0"/>
    <x v="0"/>
    <x v="0"/>
    <n v="29"/>
    <x v="0"/>
    <x v="0"/>
    <x v="0"/>
    <x v="0"/>
    <x v="0"/>
    <x v="0"/>
    <x v="0"/>
    <x v="0"/>
    <x v="0"/>
    <x v="0"/>
    <x v="0"/>
    <x v="0"/>
    <x v="0"/>
    <m/>
    <x v="0"/>
    <x v="0"/>
    <x v="0"/>
    <x v="0"/>
    <x v="0"/>
    <m/>
    <n v="20030211"/>
    <x v="0"/>
    <s v="BP AMERICA"/>
    <m/>
    <m/>
    <d v="2003-02-13T00:00:00"/>
  </r>
  <r>
    <x v="1"/>
    <s v="T18N R094W S13 fMESAVERDE/ALMOND"/>
    <n v="3710"/>
    <x v="0"/>
    <x v="0"/>
    <x v="18"/>
    <s v="NE SE"/>
    <n v="13"/>
    <n v="18"/>
    <n v="94"/>
    <n v="41.532910000000001"/>
    <n v="-107.933322"/>
    <s v="4903724585"/>
    <s v="EIGHT MILE LAKE 13-04"/>
    <x v="0"/>
    <s v="MESAVERDE/ALMOND"/>
    <m/>
    <m/>
    <m/>
    <x v="0"/>
    <s v="9201"/>
    <m/>
    <n v="9636"/>
    <n v="9527"/>
    <x v="2"/>
    <d v="2003-02-11T00:00:00"/>
    <n v="8.18"/>
    <x v="1"/>
    <n v="45.8"/>
    <n v="10.9"/>
    <n v="2400"/>
    <n v="28.1"/>
    <x v="1"/>
    <n v="3149"/>
    <n v="1948"/>
    <m/>
    <x v="0"/>
    <n v="4"/>
    <n v="7480"/>
    <x v="0"/>
    <s v="BP AMERICA PRODUCTION COMPANY"/>
    <n v="2.2854199999999998"/>
    <n v="0.89696100000000001"/>
    <n v="104.4"/>
    <n v="0.71879800000000005"/>
    <n v="108.301179"/>
    <n v="88.833289999999991"/>
    <n v="31.927719999999997"/>
    <n v="0"/>
    <x v="1"/>
    <n v="8.3280000000000007E-2"/>
    <n v="120.84428999999999"/>
    <n v="-5.4738638537077E-2"/>
    <n v="7585.8"/>
    <n v="7.0225278445219825E-3"/>
    <n v="2.1102448016747811E-2"/>
    <n v="8.2820982031968464E-3"/>
    <n v="0.97061545378005532"/>
    <n v="0.73510539885666093"/>
    <n v="0.26420544983962418"/>
    <n v="6.8915130371488813E-4"/>
    <x v="0"/>
    <n v="7.0000000000000007E-2"/>
    <x v="0"/>
    <m/>
    <m/>
    <x v="0"/>
    <n v="11350"/>
    <x v="0"/>
    <x v="0"/>
    <m/>
    <x v="0"/>
    <x v="0"/>
    <x v="0"/>
    <n v="15.3"/>
    <x v="0"/>
    <x v="0"/>
    <x v="0"/>
    <x v="0"/>
    <x v="0"/>
    <x v="0"/>
    <x v="0"/>
    <x v="0"/>
    <x v="0"/>
    <x v="0"/>
    <x v="0"/>
    <x v="0"/>
    <x v="0"/>
    <m/>
    <x v="0"/>
    <x v="0"/>
    <x v="0"/>
    <x v="0"/>
    <x v="0"/>
    <m/>
    <n v="20030211"/>
    <x v="0"/>
    <s v="BP AMERICA"/>
    <m/>
    <m/>
    <d v="2003-02-13T00:00:00"/>
  </r>
  <r>
    <x v="1"/>
    <s v="T18N R094W S13 fMESAVERDE"/>
    <n v="4294"/>
    <x v="0"/>
    <x v="0"/>
    <x v="18"/>
    <s v="NE NE"/>
    <n v="13"/>
    <n v="18"/>
    <n v="94"/>
    <n v="41.540190000000003"/>
    <n v="-107.93379400000001"/>
    <s v="4903724587"/>
    <s v="EIGHT MILE LAKE 13-01"/>
    <x v="0"/>
    <s v="MESAVERDE"/>
    <m/>
    <m/>
    <m/>
    <x v="0"/>
    <s v="9243"/>
    <m/>
    <n v="9625"/>
    <n v="9620"/>
    <x v="2"/>
    <d v="2003-02-11T00:00:00"/>
    <n v="8.2200000000000006"/>
    <x v="1"/>
    <n v="65.400000000000006"/>
    <n v="21.2"/>
    <n v="4170"/>
    <n v="63.2"/>
    <x v="1"/>
    <n v="6997"/>
    <n v="1735"/>
    <m/>
    <x v="0"/>
    <n v="115"/>
    <n v="12966"/>
    <x v="0"/>
    <s v="BP AMERICAN PRODUCTION COMPANY"/>
    <n v="3.2634600000000002"/>
    <n v="1.744548"/>
    <n v="181.39500000000001"/>
    <n v="1.6166560000000001"/>
    <n v="188.01966399999998"/>
    <n v="197.38536999999999"/>
    <n v="28.436649999999997"/>
    <n v="0"/>
    <x v="1"/>
    <n v="2.3943000000000003"/>
    <n v="228.21631999999997"/>
    <n v="-9.657179471537472E-2"/>
    <n v="13166.8"/>
    <n v="7.6838302822506309E-3"/>
    <n v="1.7357014317396082E-2"/>
    <n v="9.2785401424821199E-3"/>
    <n v="0.9733644455401218"/>
    <n v="0.86490470970700084"/>
    <n v="0.12460392841318273"/>
    <n v="1.0491361879816486E-2"/>
    <x v="0"/>
    <n v="13.3"/>
    <x v="0"/>
    <m/>
    <m/>
    <x v="0"/>
    <n v="13220"/>
    <x v="0"/>
    <x v="0"/>
    <m/>
    <x v="0"/>
    <x v="0"/>
    <x v="0"/>
    <n v="36"/>
    <x v="0"/>
    <x v="0"/>
    <x v="0"/>
    <x v="0"/>
    <x v="0"/>
    <x v="0"/>
    <x v="0"/>
    <x v="0"/>
    <x v="0"/>
    <x v="0"/>
    <x v="0"/>
    <x v="0"/>
    <x v="0"/>
    <m/>
    <x v="0"/>
    <x v="0"/>
    <x v="0"/>
    <x v="0"/>
    <x v="0"/>
    <m/>
    <n v="2003211"/>
    <x v="0"/>
    <s v="BP AMERICA"/>
    <m/>
    <m/>
    <d v="2003-02-13T00:00:00"/>
  </r>
  <r>
    <x v="1"/>
    <s v="T18N R094W S11 fMESAVERDE/ALMOND"/>
    <n v="3705"/>
    <x v="0"/>
    <x v="0"/>
    <x v="92"/>
    <s v="C SE"/>
    <n v="11"/>
    <n v="18"/>
    <n v="94"/>
    <n v="41.554589999999997"/>
    <n v="-107.95341000000001"/>
    <s v="4903724686"/>
    <s v="EIGHT MILE LAKE 11-01"/>
    <x v="0"/>
    <s v="MESAVERDE/ALMOND"/>
    <m/>
    <m/>
    <m/>
    <x v="0"/>
    <s v="9481"/>
    <m/>
    <n v="9973"/>
    <n v="9820"/>
    <x v="2"/>
    <d v="2003-02-13T00:00:00"/>
    <n v="8.26"/>
    <x v="1"/>
    <n v="19.8"/>
    <n v="0"/>
    <n v="2960"/>
    <n v="44.9"/>
    <x v="1"/>
    <n v="4499"/>
    <n v="1601"/>
    <m/>
    <x v="0"/>
    <n v="2"/>
    <n v="9490"/>
    <x v="0"/>
    <s v="BP AMERICA PRODUCTION COMPANY"/>
    <n v="0.98802000000000001"/>
    <n v="0"/>
    <n v="128.76"/>
    <n v="1.148542"/>
    <n v="130.89656199999999"/>
    <n v="126.91678999999999"/>
    <n v="26.240389999999998"/>
    <n v="0"/>
    <x v="1"/>
    <n v="4.1640000000000003E-2"/>
    <n v="153.19881999999998"/>
    <n v="-7.8502712163057958E-2"/>
    <n v="9126.7000000000007"/>
    <n v="-1.9514736768600195E-2"/>
    <n v="7.548097405339035E-3"/>
    <n v="0"/>
    <n v="0.99245190259466087"/>
    <n v="0.82844495799641282"/>
    <n v="0.17128323834348072"/>
    <n v="2.7180366010652043E-4"/>
    <x v="0"/>
    <n v="0"/>
    <x v="0"/>
    <m/>
    <m/>
    <x v="0"/>
    <n v="14450"/>
    <x v="0"/>
    <x v="0"/>
    <m/>
    <x v="0"/>
    <x v="0"/>
    <x v="0"/>
    <n v="7.75"/>
    <x v="0"/>
    <x v="0"/>
    <x v="0"/>
    <x v="0"/>
    <x v="0"/>
    <x v="0"/>
    <x v="0"/>
    <x v="0"/>
    <x v="0"/>
    <x v="0"/>
    <x v="0"/>
    <x v="0"/>
    <x v="0"/>
    <m/>
    <x v="0"/>
    <x v="0"/>
    <x v="0"/>
    <x v="0"/>
    <x v="0"/>
    <m/>
    <n v="20030213"/>
    <x v="0"/>
    <s v="BP AMERICA"/>
    <m/>
    <m/>
    <d v="2003-02-15T00:00:00"/>
  </r>
  <r>
    <x v="1"/>
    <s v="T18N R094W S11 fMESAVERDE"/>
    <n v="5300"/>
    <x v="0"/>
    <x v="0"/>
    <x v="92"/>
    <s v="SW NW"/>
    <n v="11"/>
    <n v="18"/>
    <n v="94"/>
    <n v="41.551499999999997"/>
    <n v="-107.96625"/>
    <s v="4903726207"/>
    <s v="11-9 EIGHT MILE"/>
    <x v="0"/>
    <s v="MESAVERDE"/>
    <m/>
    <m/>
    <n v="241"/>
    <x v="0"/>
    <n v="9618"/>
    <n v="9859"/>
    <n v="10176"/>
    <n v="10163"/>
    <x v="2"/>
    <m/>
    <n v="7.78"/>
    <x v="1"/>
    <n v="25"/>
    <n v="0"/>
    <n v="3780"/>
    <n v="56"/>
    <x v="1"/>
    <n v="4170"/>
    <n v="3210"/>
    <n v="0"/>
    <x v="1"/>
    <n v="25"/>
    <n v="10000"/>
    <x v="0"/>
    <s v="BP AMERICA PRODUCTION COMPANY"/>
    <n v="1.2475000000000001"/>
    <n v="0"/>
    <n v="164.43"/>
    <n v="1.43248"/>
    <n v="167.10997999999998"/>
    <n v="117.6357"/>
    <n v="52.611899999999991"/>
    <n v="0"/>
    <x v="1"/>
    <n v="0.52050000000000007"/>
    <n v="170.76809999999998"/>
    <n v="-1.0826745552715338E-2"/>
    <n v="11266"/>
    <n v="5.9531646760086522E-2"/>
    <n v="7.4651436138045146E-3"/>
    <n v="0"/>
    <n v="0.99253485638619543"/>
    <n v="0.68886226408796503"/>
    <n v="0.30808974275640472"/>
    <n v="3.0479931556303555E-3"/>
    <x v="1"/>
    <n v="0"/>
    <x v="1"/>
    <n v="0"/>
    <n v="0"/>
    <x v="1"/>
    <n v="0"/>
    <x v="1"/>
    <x v="1"/>
    <n v="0"/>
    <x v="1"/>
    <x v="1"/>
    <x v="1"/>
    <n v="0"/>
    <x v="1"/>
    <x v="1"/>
    <x v="1"/>
    <x v="1"/>
    <x v="0"/>
    <x v="0"/>
    <x v="0"/>
    <x v="0"/>
    <x v="0"/>
    <x v="0"/>
    <x v="0"/>
    <x v="0"/>
    <x v="0"/>
    <m/>
    <x v="0"/>
    <x v="0"/>
    <x v="0"/>
    <x v="0"/>
    <x v="0"/>
    <m/>
    <m/>
    <x v="0"/>
    <s v="WYOMING ANALYTICAL LABS ROCK SPRINGS ID No BPW00916"/>
    <m/>
    <s v="9618-9859"/>
    <d v="2005-12-14T00:00:00"/>
  </r>
  <r>
    <x v="1"/>
    <s v="T18N R094W S11 fMESAVERDE"/>
    <n v="5302"/>
    <x v="0"/>
    <x v="0"/>
    <x v="92"/>
    <s v="SE SW"/>
    <n v="11"/>
    <n v="18"/>
    <n v="94"/>
    <n v="41.545439999999999"/>
    <n v="-107.95828"/>
    <s v="4903726375"/>
    <s v="11-11 EIGHT MILE"/>
    <x v="0"/>
    <s v="MESAVERDE"/>
    <m/>
    <m/>
    <n v="202"/>
    <x v="0"/>
    <n v="9590"/>
    <n v="9792"/>
    <n v="10273"/>
    <m/>
    <x v="2"/>
    <m/>
    <n v="7.85"/>
    <x v="1"/>
    <n v="6"/>
    <n v="0"/>
    <n v="2620"/>
    <n v="33"/>
    <x v="1"/>
    <n v="2950"/>
    <n v="3400"/>
    <n v="0"/>
    <x v="1"/>
    <n v="15"/>
    <n v="7580"/>
    <x v="0"/>
    <s v="BP AMERICA PRODUCTION COMPANY"/>
    <n v="0.2994"/>
    <n v="0"/>
    <n v="113.97"/>
    <n v="0.84414"/>
    <n v="115.11354"/>
    <n v="83.219499999999996"/>
    <n v="55.725999999999992"/>
    <n v="0"/>
    <x v="1"/>
    <n v="0.31230000000000002"/>
    <n v="139.25779999999997"/>
    <n v="-9.491737551879853E-2"/>
    <n v="9024"/>
    <n v="8.6966995904601302E-2"/>
    <n v="2.6009103707522155E-3"/>
    <n v="0"/>
    <n v="0.99739908962924773"/>
    <n v="0.59759309711915609"/>
    <n v="0.40016429959399047"/>
    <n v="2.2426032868535914E-3"/>
    <x v="1"/>
    <n v="0"/>
    <x v="1"/>
    <n v="0"/>
    <n v="0"/>
    <x v="1"/>
    <n v="0"/>
    <x v="1"/>
    <x v="1"/>
    <n v="0"/>
    <x v="1"/>
    <x v="1"/>
    <x v="1"/>
    <n v="0"/>
    <x v="1"/>
    <x v="1"/>
    <x v="1"/>
    <x v="1"/>
    <x v="0"/>
    <x v="0"/>
    <x v="0"/>
    <x v="0"/>
    <x v="0"/>
    <x v="0"/>
    <x v="0"/>
    <x v="0"/>
    <x v="0"/>
    <m/>
    <x v="0"/>
    <x v="0"/>
    <x v="0"/>
    <x v="0"/>
    <x v="0"/>
    <m/>
    <m/>
    <x v="0"/>
    <s v="WYOMING ANALYTICAL LABS ROCK SPRINGS ID No BPW00918"/>
    <m/>
    <s v="9590-9792"/>
    <d v="2005-12-14T00:00:00"/>
  </r>
  <r>
    <x v="1"/>
    <s v="T18N R094W S11 fMESAVERDE"/>
    <n v="3706"/>
    <x v="0"/>
    <x v="0"/>
    <x v="92"/>
    <s v="C SW"/>
    <n v="11"/>
    <n v="18"/>
    <n v="94"/>
    <n v="41.547288000000002"/>
    <n v="-107.963103"/>
    <s v="4903724738"/>
    <s v="EIGHT MILE LAKE 11-02"/>
    <x v="0"/>
    <s v="MESAVERDE"/>
    <m/>
    <m/>
    <m/>
    <x v="0"/>
    <s v="9540"/>
    <m/>
    <n v="9988"/>
    <n v="9961"/>
    <x v="2"/>
    <d v="2003-02-13T00:00:00"/>
    <n v="8.15"/>
    <x v="1"/>
    <n v="20"/>
    <n v="0"/>
    <n v="2760"/>
    <n v="31.1"/>
    <x v="1"/>
    <n v="3798"/>
    <n v="2375"/>
    <m/>
    <x v="0"/>
    <n v="13"/>
    <n v="8678"/>
    <x v="0"/>
    <s v="BP AMERICA PRODUCTION COMPANY"/>
    <n v="0.998"/>
    <n v="0"/>
    <n v="120.06"/>
    <n v="0.79553799999999997"/>
    <n v="121.85353799999999"/>
    <n v="107.14157999999999"/>
    <n v="38.926250000000003"/>
    <n v="0"/>
    <x v="1"/>
    <n v="0.27066000000000001"/>
    <n v="146.33848999999998"/>
    <n v="-9.1296345318661001E-2"/>
    <n v="8997.1"/>
    <n v="1.8053646089696826E-2"/>
    <n v="8.1901602233330328E-3"/>
    <n v="0"/>
    <n v="0.99180983977666692"/>
    <n v="0.73214900604755462"/>
    <n v="0.26600144637272122"/>
    <n v="1.849547579724241E-3"/>
    <x v="0"/>
    <n v="0"/>
    <x v="0"/>
    <m/>
    <m/>
    <x v="0"/>
    <n v="13220"/>
    <x v="0"/>
    <x v="0"/>
    <m/>
    <x v="0"/>
    <x v="0"/>
    <x v="0"/>
    <n v="12.5"/>
    <x v="0"/>
    <x v="0"/>
    <x v="0"/>
    <x v="0"/>
    <x v="0"/>
    <x v="0"/>
    <x v="0"/>
    <x v="0"/>
    <x v="0"/>
    <x v="0"/>
    <x v="0"/>
    <x v="0"/>
    <x v="0"/>
    <m/>
    <x v="0"/>
    <x v="0"/>
    <x v="0"/>
    <x v="0"/>
    <x v="0"/>
    <m/>
    <n v="20030213"/>
    <x v="0"/>
    <s v="BP AMERICA"/>
    <m/>
    <m/>
    <d v="2003-02-15T00:00:00"/>
  </r>
  <r>
    <x v="1"/>
    <s v="T18N R094W S11 fMESAVERDE"/>
    <n v="4261"/>
    <x v="0"/>
    <x v="0"/>
    <x v="92"/>
    <s v="SE NE"/>
    <n v="11"/>
    <n v="18"/>
    <n v="94"/>
    <n v="41.554566000000001"/>
    <n v="-107.953368"/>
    <s v="4903725181"/>
    <s v="EIGHT MILE LAKE 11-04"/>
    <x v="0"/>
    <s v="MESAVERDE"/>
    <m/>
    <m/>
    <m/>
    <x v="0"/>
    <s v="9480"/>
    <m/>
    <n v="9868"/>
    <n v="9851"/>
    <x v="2"/>
    <d v="2003-10-01T00:00:00"/>
    <n v="7.25"/>
    <x v="1"/>
    <n v="23"/>
    <n v="5.7"/>
    <n v="2749"/>
    <n v="13"/>
    <x v="1"/>
    <n v="3199"/>
    <n v="1520"/>
    <m/>
    <x v="0"/>
    <n v="12"/>
    <n v="8372"/>
    <x v="0"/>
    <s v="BP AMERICAN PRODUCTION COMPANY"/>
    <n v="1.1476999999999999"/>
    <n v="0.46905300000000005"/>
    <n v="119.58149999999999"/>
    <n v="0.33254"/>
    <n v="121.53079299999999"/>
    <n v="90.24378999999999"/>
    <n v="24.912799999999997"/>
    <n v="0"/>
    <x v="1"/>
    <n v="0.24984000000000001"/>
    <n v="115.40643"/>
    <n v="2.5848040769853999E-2"/>
    <n v="7521.7"/>
    <n v="-5.349918521175058E-2"/>
    <n v="9.4436971212719725E-3"/>
    <n v="3.8595403553402315E-3"/>
    <n v="0.98669676252338778"/>
    <n v="0.78196500836218563"/>
    <n v="0.2158701209282706"/>
    <n v="2.1648707095436536E-3"/>
    <x v="0"/>
    <n v="0.52"/>
    <x v="0"/>
    <m/>
    <m/>
    <x v="0"/>
    <n v="12420"/>
    <x v="0"/>
    <x v="0"/>
    <m/>
    <x v="0"/>
    <x v="0"/>
    <x v="0"/>
    <n v="13"/>
    <x v="0"/>
    <x v="0"/>
    <x v="0"/>
    <x v="0"/>
    <x v="0"/>
    <x v="0"/>
    <x v="0"/>
    <x v="0"/>
    <x v="0"/>
    <x v="0"/>
    <x v="0"/>
    <x v="0"/>
    <x v="0"/>
    <m/>
    <x v="0"/>
    <x v="0"/>
    <x v="0"/>
    <x v="0"/>
    <x v="0"/>
    <m/>
    <n v="2003101"/>
    <x v="0"/>
    <s v="BP AMERICA"/>
    <m/>
    <m/>
    <d v="2003-10-02T00:00:00"/>
  </r>
  <r>
    <x v="1"/>
    <s v="T18N R094W S09 fMESAVERDE"/>
    <n v="5249"/>
    <x v="0"/>
    <x v="0"/>
    <x v="92"/>
    <s v="NW NW"/>
    <n v="9"/>
    <n v="18"/>
    <n v="94"/>
    <n v="41.555410000000002"/>
    <n v="-108.00484"/>
    <s v="4903726120"/>
    <s v="9-8 WAMSUTTER RIM"/>
    <x v="0"/>
    <s v="MESAVERDE"/>
    <m/>
    <m/>
    <n v="371"/>
    <x v="0"/>
    <n v="9707"/>
    <n v="10078"/>
    <n v="10237"/>
    <m/>
    <x v="2"/>
    <m/>
    <n v="7.4"/>
    <x v="1"/>
    <n v="29"/>
    <n v="0"/>
    <n v="2780"/>
    <n v="40"/>
    <x v="1"/>
    <n v="1950"/>
    <n v="2970"/>
    <n v="0"/>
    <x v="1"/>
    <n v="38"/>
    <n v="9460"/>
    <x v="0"/>
    <s v="BP AMERICA PRODUCTION COMPANY"/>
    <n v="1.4471000000000001"/>
    <n v="0"/>
    <n v="120.93"/>
    <n v="1.0231999999999999"/>
    <n v="123.4003"/>
    <n v="55.009499999999996"/>
    <n v="48.678299999999993"/>
    <n v="0"/>
    <x v="1"/>
    <n v="0.79116000000000009"/>
    <n v="104.47895999999999"/>
    <n v="8.3032304036795693E-2"/>
    <n v="7807"/>
    <n v="-9.5731742630451144E-2"/>
    <n v="1.1726875866590276E-2"/>
    <n v="0"/>
    <n v="0.98827312413340973"/>
    <n v="0.5265127064817644"/>
    <n v="0.46591485979569475"/>
    <n v="7.5724337225408847E-3"/>
    <x v="1"/>
    <n v="0"/>
    <x v="1"/>
    <n v="0"/>
    <n v="0"/>
    <x v="1"/>
    <n v="0"/>
    <x v="1"/>
    <x v="1"/>
    <n v="0"/>
    <x v="1"/>
    <x v="1"/>
    <x v="1"/>
    <n v="0"/>
    <x v="1"/>
    <x v="1"/>
    <x v="1"/>
    <x v="1"/>
    <x v="0"/>
    <x v="0"/>
    <x v="0"/>
    <x v="0"/>
    <x v="0"/>
    <x v="0"/>
    <x v="0"/>
    <x v="0"/>
    <x v="0"/>
    <m/>
    <x v="0"/>
    <x v="0"/>
    <x v="0"/>
    <x v="0"/>
    <x v="0"/>
    <m/>
    <m/>
    <x v="0"/>
    <s v="WYOMING ANALYTICAL LABS ROCK SPRINGS ID No BPW00862"/>
    <m/>
    <s v="9707-10078"/>
    <d v="2006-03-16T00:00:00"/>
  </r>
  <r>
    <x v="1"/>
    <s v="T18N R094W S07 fMESAVERDE"/>
    <m/>
    <x v="1"/>
    <x v="3"/>
    <x v="92"/>
    <s v="SE NW"/>
    <n v="7"/>
    <n v="18"/>
    <n v="94"/>
    <n v="41.554169999999999"/>
    <n v="-108.039444"/>
    <s v="4903724468"/>
    <s v="CHAMPLIN 292 A2"/>
    <x v="0"/>
    <s v="MESAVERDE"/>
    <m/>
    <m/>
    <m/>
    <x v="0"/>
    <n v="9913"/>
    <m/>
    <n v="10149"/>
    <n v="10256"/>
    <x v="2"/>
    <d v="2002-11-18T00:00:00"/>
    <n v="7.66"/>
    <x v="0"/>
    <n v="27.5"/>
    <n v="9.8000000000000007"/>
    <n v="3220"/>
    <n v="109"/>
    <x v="1"/>
    <n v="5048"/>
    <n v="2049"/>
    <m/>
    <x v="0"/>
    <n v="11"/>
    <n v="10980"/>
    <x v="0"/>
    <s v="BP AMERICA PRODUCTION COMPANY"/>
    <n v="1.37225"/>
    <n v="0.8064420000000001"/>
    <n v="140.07"/>
    <n v="2.7882199999999999"/>
    <n v="145.036912"/>
    <n v="142.40407999999999"/>
    <n v="33.583109999999998"/>
    <n v="0"/>
    <x v="1"/>
    <n v="0.22902000000000003"/>
    <n v="176.21620999999999"/>
    <n v="-9.7055237334004785E-2"/>
    <n v="10474.299999999999"/>
    <n v="-2.3571032380455235E-2"/>
    <n v="9.4613845611936365E-3"/>
    <n v="5.5602535167047686E-3"/>
    <n v="0.98497836192210153"/>
    <n v="0.80812134139078351"/>
    <n v="0.19057900518913667"/>
    <n v="1.2996534200797989E-3"/>
    <x v="0"/>
    <n v="0.12"/>
    <x v="0"/>
    <m/>
    <m/>
    <x v="0"/>
    <n v="17020"/>
    <x v="0"/>
    <x v="0"/>
    <m/>
    <x v="0"/>
    <x v="0"/>
    <x v="0"/>
    <m/>
    <x v="0"/>
    <x v="0"/>
    <x v="0"/>
    <x v="0"/>
    <x v="0"/>
    <x v="0"/>
    <x v="0"/>
    <x v="0"/>
    <x v="0"/>
    <x v="0"/>
    <x v="0"/>
    <x v="0"/>
    <x v="0"/>
    <m/>
    <x v="0"/>
    <x v="0"/>
    <x v="0"/>
    <x v="0"/>
    <x v="0"/>
    <m/>
    <n v="20021118"/>
    <x v="0"/>
    <s v="BP AMERICA"/>
    <m/>
    <m/>
    <d v="2002-11-20T00:00:00"/>
  </r>
  <r>
    <x v="1"/>
    <s v="T18N R094W S07 fMESAVERDE"/>
    <m/>
    <x v="1"/>
    <x v="3"/>
    <x v="92"/>
    <s v="C SE"/>
    <n v="7"/>
    <n v="18"/>
    <n v="94"/>
    <n v="41.546939999999999"/>
    <n v="-108.030556"/>
    <s v="4903724465"/>
    <s v="CHAMPLIN 292 A3"/>
    <x v="0"/>
    <s v="MESAVERDE"/>
    <m/>
    <m/>
    <m/>
    <x v="0"/>
    <n v="9839"/>
    <m/>
    <n v="10220"/>
    <n v="10174"/>
    <x v="2"/>
    <d v="2002-11-18T00:00:00"/>
    <n v="7.61"/>
    <x v="0"/>
    <n v="36.799999999999997"/>
    <n v="26.2"/>
    <n v="3110"/>
    <n v="118"/>
    <x v="1"/>
    <n v="4749"/>
    <n v="1941"/>
    <m/>
    <x v="0"/>
    <n v="18"/>
    <n v="9910"/>
    <x v="0"/>
    <s v="BP AMERICA PRODUCTION COMPANY"/>
    <n v="1.83632"/>
    <n v="2.1559979999999999"/>
    <n v="135.285"/>
    <n v="3.01844"/>
    <n v="142.29575800000001"/>
    <n v="133.96929"/>
    <n v="31.812989999999996"/>
    <n v="0"/>
    <x v="1"/>
    <n v="0.37476000000000004"/>
    <n v="166.15703999999999"/>
    <n v="-7.7357969046531347E-2"/>
    <n v="9999"/>
    <n v="4.4703400472148273E-3"/>
    <n v="1.2904952514466382E-2"/>
    <n v="1.5151526864209119E-2"/>
    <n v="0.97194352062132439"/>
    <n v="0.80628115426225699"/>
    <n v="0.19146338909263186"/>
    <n v="2.2554566451111553E-3"/>
    <x v="0"/>
    <n v="0.91"/>
    <x v="0"/>
    <m/>
    <m/>
    <x v="0"/>
    <n v="14980"/>
    <x v="0"/>
    <x v="0"/>
    <m/>
    <x v="0"/>
    <x v="0"/>
    <x v="0"/>
    <m/>
    <x v="0"/>
    <x v="0"/>
    <x v="0"/>
    <x v="0"/>
    <x v="0"/>
    <x v="0"/>
    <x v="0"/>
    <x v="0"/>
    <x v="0"/>
    <x v="0"/>
    <x v="0"/>
    <x v="0"/>
    <x v="0"/>
    <m/>
    <x v="0"/>
    <x v="0"/>
    <x v="0"/>
    <x v="0"/>
    <x v="0"/>
    <m/>
    <n v="20021118"/>
    <x v="0"/>
    <s v="BP AMERICA"/>
    <m/>
    <m/>
    <d v="2002-11-20T00:00:00"/>
  </r>
  <r>
    <x v="1"/>
    <s v="T18N R094W S06 fMESAVERDE/ALMOND"/>
    <n v="3827"/>
    <x v="0"/>
    <x v="0"/>
    <x v="18"/>
    <s v="SW SW"/>
    <n v="6"/>
    <n v="18"/>
    <n v="94"/>
    <n v="41.5608"/>
    <n v="-108.04028"/>
    <s v="4903724766"/>
    <s v="RED LAKES 13-6"/>
    <x v="0"/>
    <s v="MESAVERDE/ALMOND"/>
    <m/>
    <m/>
    <m/>
    <x v="0"/>
    <s v="9820"/>
    <m/>
    <n v="10300"/>
    <n v="10173"/>
    <x v="2"/>
    <d v="2003-02-12T00:00:00"/>
    <n v="8.27"/>
    <x v="1"/>
    <n v="4"/>
    <n v="1.9"/>
    <n v="2380"/>
    <n v="49.7"/>
    <x v="1"/>
    <n v="3060"/>
    <n v="1320"/>
    <m/>
    <x v="0"/>
    <n v="8"/>
    <n v="6890"/>
    <x v="0"/>
    <s v="DEVON ENERGY"/>
    <n v="0.1996"/>
    <n v="0.15635099999999999"/>
    <n v="103.53"/>
    <n v="1.271326"/>
    <n v="105.15727699999999"/>
    <n v="86.322599999999994"/>
    <n v="21.634799999999998"/>
    <n v="0"/>
    <x v="1"/>
    <n v="0.16656000000000001"/>
    <n v="108.12396"/>
    <n v="-1.3909723338673264E-2"/>
    <n v="6823.6"/>
    <n v="-4.8419087621047454E-3"/>
    <n v="1.8981092483024262E-3"/>
    <n v="1.4868300555176985E-3"/>
    <n v="0.99661506069617978"/>
    <n v="0.79836698544892359"/>
    <n v="0.20009256042786444"/>
    <n v="1.5404541232119137E-3"/>
    <x v="0"/>
    <n v="2.35"/>
    <x v="0"/>
    <n v="5912"/>
    <n v="0.89300000000000002"/>
    <x v="4"/>
    <m/>
    <x v="0"/>
    <x v="0"/>
    <m/>
    <x v="0"/>
    <x v="0"/>
    <x v="0"/>
    <m/>
    <x v="0"/>
    <x v="0"/>
    <x v="0"/>
    <x v="0"/>
    <x v="0"/>
    <x v="0"/>
    <x v="0"/>
    <x v="0"/>
    <x v="0"/>
    <x v="0"/>
    <x v="0"/>
    <x v="0"/>
    <x v="0"/>
    <m/>
    <x v="0"/>
    <x v="0"/>
    <x v="0"/>
    <x v="0"/>
    <x v="0"/>
    <m/>
    <n v="20030212"/>
    <x v="0"/>
    <s v="ENERGY LABS CASPER ID No C03020474-007"/>
    <m/>
    <m/>
    <d v="2003-02-19T00:00:00"/>
  </r>
  <r>
    <x v="1"/>
    <s v="T18N R094W S06 fMESAVERDE/ALMOND"/>
    <n v="3826"/>
    <x v="0"/>
    <x v="0"/>
    <x v="18"/>
    <s v="NE NE"/>
    <n v="6"/>
    <n v="18"/>
    <n v="94"/>
    <n v="41.569159999999997"/>
    <n v="-108.02943999999999"/>
    <s v="4903723958"/>
    <s v="RED LAKES 1-6"/>
    <x v="0"/>
    <s v="MESAVERDE/ALMOND"/>
    <m/>
    <m/>
    <m/>
    <x v="0"/>
    <s v="9817"/>
    <m/>
    <n v="10183"/>
    <n v="10088"/>
    <x v="2"/>
    <d v="2000-02-03T00:00:00"/>
    <n v="7.43"/>
    <x v="1"/>
    <n v="26"/>
    <n v="5"/>
    <n v="3114"/>
    <n v="1109"/>
    <x v="1"/>
    <n v="3669"/>
    <n v="2037"/>
    <m/>
    <x v="0"/>
    <n v="58"/>
    <n v="7949"/>
    <x v="0"/>
    <s v="DEVON ENERGY"/>
    <n v="1.2974000000000001"/>
    <n v="0.41144999999999998"/>
    <n v="135.459"/>
    <n v="28.368219999999997"/>
    <n v="165.53607000000002"/>
    <n v="103.50248999999999"/>
    <n v="33.386429999999997"/>
    <n v="0"/>
    <x v="1"/>
    <n v="1.2075600000000002"/>
    <n v="138.09647999999999"/>
    <n v="9.0371042235096455E-2"/>
    <n v="10018"/>
    <n v="0.11515556297656815"/>
    <n v="7.8375667611294622E-3"/>
    <n v="2.4855610019012772E-3"/>
    <n v="0.98967687223696921"/>
    <n v="0.74949404937765252"/>
    <n v="0.24176162926093411"/>
    <n v="8.7443213614134142E-3"/>
    <x v="0"/>
    <n v="5.43"/>
    <x v="0"/>
    <m/>
    <n v="6.9999999999999994E-5"/>
    <x v="3"/>
    <n v="145250"/>
    <x v="2"/>
    <x v="0"/>
    <n v="146.54"/>
    <x v="0"/>
    <x v="0"/>
    <x v="0"/>
    <n v="2.99"/>
    <x v="0"/>
    <x v="18"/>
    <x v="5"/>
    <x v="0"/>
    <x v="0"/>
    <x v="0"/>
    <x v="0"/>
    <x v="0"/>
    <x v="0"/>
    <x v="0"/>
    <x v="0"/>
    <x v="1"/>
    <x v="0"/>
    <n v="0.56999999999999995"/>
    <x v="0"/>
    <x v="0"/>
    <x v="0"/>
    <x v="0"/>
    <x v="0"/>
    <m/>
    <n v="20000203"/>
    <x v="0"/>
    <s v="CR ANALYTICAL BUTTE  MT ID No 2000-0013"/>
    <m/>
    <m/>
    <d v="2000-02-15T00:00:00"/>
  </r>
  <r>
    <x v="1"/>
    <s v="T18N R094W S05 fMESAVERDE"/>
    <m/>
    <x v="1"/>
    <x v="3"/>
    <x v="92"/>
    <s v="NE SW"/>
    <n v="5"/>
    <n v="18"/>
    <n v="94"/>
    <n v="41.565260000000002"/>
    <n v="-108.01629"/>
    <s v="4903724374"/>
    <s v="CHAMPLIN 337 A6"/>
    <x v="0"/>
    <s v="MESAVERDE"/>
    <m/>
    <m/>
    <m/>
    <x v="0"/>
    <n v="9743"/>
    <m/>
    <n v="10076"/>
    <n v="10062"/>
    <x v="2"/>
    <d v="2002-11-15T00:00:00"/>
    <n v="7.55"/>
    <x v="0"/>
    <n v="26.5"/>
    <n v="5.69"/>
    <n v="2830"/>
    <n v="32.799999999999997"/>
    <x v="1"/>
    <n v="3949"/>
    <n v="1752"/>
    <m/>
    <x v="0"/>
    <n v="21"/>
    <n v="8336"/>
    <x v="0"/>
    <s v="BP AMERICA PRODUCTION COMPANY"/>
    <n v="1.3223499999999999"/>
    <n v="0.46823010000000004"/>
    <n v="123.105"/>
    <n v="0.83902399999999988"/>
    <n v="125.73460409999998"/>
    <n v="111.40128999999999"/>
    <n v="28.715279999999996"/>
    <n v="0"/>
    <x v="1"/>
    <n v="0.43722000000000005"/>
    <n v="140.55378999999999"/>
    <n v="-5.5650889142524619E-2"/>
    <n v="8616.99"/>
    <n v="1.6574657331833487E-2"/>
    <n v="1.0516993388298266E-2"/>
    <n v="3.7239557347920269E-3"/>
    <n v="0.98575905087690974"/>
    <n v="0.79258830373766509"/>
    <n v="0.20430100106158644"/>
    <n v="3.1106952007484115E-3"/>
    <x v="0"/>
    <m/>
    <x v="0"/>
    <m/>
    <m/>
    <x v="0"/>
    <n v="12320"/>
    <x v="0"/>
    <x v="0"/>
    <m/>
    <x v="0"/>
    <x v="0"/>
    <x v="0"/>
    <m/>
    <x v="0"/>
    <x v="0"/>
    <x v="0"/>
    <x v="0"/>
    <x v="0"/>
    <x v="0"/>
    <x v="0"/>
    <x v="0"/>
    <x v="0"/>
    <x v="0"/>
    <x v="0"/>
    <x v="0"/>
    <x v="0"/>
    <m/>
    <x v="0"/>
    <x v="0"/>
    <x v="0"/>
    <x v="0"/>
    <x v="0"/>
    <m/>
    <n v="20021115"/>
    <x v="0"/>
    <s v="BP AMERICA"/>
    <m/>
    <m/>
    <d v="2002-11-17T00:00:00"/>
  </r>
  <r>
    <x v="1"/>
    <s v="T18N R094W S05 fMESAVERDE"/>
    <m/>
    <x v="1"/>
    <x v="3"/>
    <x v="92"/>
    <s v="NE NE"/>
    <n v="5"/>
    <n v="18"/>
    <n v="94"/>
    <n v="41.568980000000003"/>
    <n v="-108.01089"/>
    <s v="4903723810"/>
    <s v="CHAMPLIN 337 A2"/>
    <x v="0"/>
    <s v="MESAVERDE"/>
    <m/>
    <m/>
    <m/>
    <x v="0"/>
    <n v="9646"/>
    <m/>
    <n v="10000"/>
    <n v="9978"/>
    <x v="2"/>
    <d v="2002-11-14T00:00:00"/>
    <n v="7.4"/>
    <x v="0"/>
    <n v="36.200000000000003"/>
    <n v="152"/>
    <n v="2800"/>
    <n v="30.8"/>
    <x v="1"/>
    <n v="4299"/>
    <n v="1833"/>
    <m/>
    <x v="0"/>
    <n v="7"/>
    <n v="8470"/>
    <x v="0"/>
    <s v="BP AMERICA PRODUCTION COMPANY"/>
    <n v="1.8063800000000001"/>
    <n v="12.50808"/>
    <n v="121.8"/>
    <n v="0.78786400000000001"/>
    <n v="136.90232400000002"/>
    <n v="121.27479"/>
    <n v="30.042869999999997"/>
    <n v="0"/>
    <x v="1"/>
    <n v="0.14574000000000001"/>
    <n v="151.46339999999998"/>
    <n v="-5.0495169113788145E-2"/>
    <n v="9158"/>
    <n v="3.9028817789879738E-2"/>
    <n v="1.3194662787462978E-2"/>
    <n v="9.1364993920775212E-2"/>
    <n v="0.89544034329176159"/>
    <n v="0.80068709668474369"/>
    <n v="0.1983506906619025"/>
    <n v="9.6221265335387973E-4"/>
    <x v="0"/>
    <m/>
    <x v="0"/>
    <m/>
    <m/>
    <x v="0"/>
    <n v="12480"/>
    <x v="0"/>
    <x v="0"/>
    <m/>
    <x v="0"/>
    <x v="0"/>
    <x v="0"/>
    <m/>
    <x v="0"/>
    <x v="0"/>
    <x v="0"/>
    <x v="0"/>
    <x v="0"/>
    <x v="0"/>
    <x v="0"/>
    <x v="0"/>
    <x v="0"/>
    <x v="0"/>
    <x v="0"/>
    <x v="0"/>
    <x v="0"/>
    <m/>
    <x v="0"/>
    <x v="0"/>
    <x v="0"/>
    <x v="0"/>
    <x v="0"/>
    <m/>
    <n v="20021114"/>
    <x v="0"/>
    <s v="BP AMERICA"/>
    <m/>
    <m/>
    <d v="2002-11-16T00:00:00"/>
  </r>
  <r>
    <x v="1"/>
    <s v="T18N R094W S05 fMESAVERDE"/>
    <m/>
    <x v="1"/>
    <x v="3"/>
    <x v="92"/>
    <s v="NW NW"/>
    <n v="5"/>
    <n v="18"/>
    <n v="94"/>
    <n v="41.569301000000003"/>
    <n v="-108.02142499999999"/>
    <s v="4903723739"/>
    <s v="CHAMPLIN 337 A3"/>
    <x v="0"/>
    <s v="MESAVERDE"/>
    <m/>
    <m/>
    <m/>
    <x v="0"/>
    <m/>
    <m/>
    <n v="10103"/>
    <n v="10044"/>
    <x v="2"/>
    <d v="2002-11-14T00:00:00"/>
    <n v="7.42"/>
    <x v="0"/>
    <n v="27.7"/>
    <n v="35.6"/>
    <n v="2620"/>
    <n v="31.1"/>
    <x v="1"/>
    <n v="2599"/>
    <n v="1483"/>
    <m/>
    <x v="0"/>
    <n v="17"/>
    <n v="7132"/>
    <x v="0"/>
    <s v="BP AMERICA PRODUCTION COMPANY"/>
    <n v="1.3822300000000001"/>
    <n v="2.9295240000000002"/>
    <n v="113.97"/>
    <n v="0.79553799999999997"/>
    <n v="119.077292"/>
    <n v="73.317790000000002"/>
    <n v="24.306369999999998"/>
    <n v="0"/>
    <x v="1"/>
    <n v="0.35394000000000003"/>
    <n v="97.978099999999998"/>
    <n v="9.7206486351649829E-2"/>
    <n v="6813.4"/>
    <n v="-2.2846243205644899E-2"/>
    <n v="1.1607838713698663E-2"/>
    <n v="2.4601869515138118E-2"/>
    <n v="0.96379029177116315"/>
    <n v="0.74830793820251673"/>
    <n v="0.24807962187468421"/>
    <n v="3.6124399227990748E-3"/>
    <x v="0"/>
    <n v="2.9"/>
    <x v="0"/>
    <m/>
    <m/>
    <x v="0"/>
    <n v="11120"/>
    <x v="0"/>
    <x v="0"/>
    <m/>
    <x v="0"/>
    <x v="0"/>
    <x v="0"/>
    <m/>
    <x v="0"/>
    <x v="0"/>
    <x v="0"/>
    <x v="0"/>
    <x v="0"/>
    <x v="0"/>
    <x v="0"/>
    <x v="0"/>
    <x v="0"/>
    <x v="0"/>
    <x v="0"/>
    <x v="0"/>
    <x v="0"/>
    <m/>
    <x v="0"/>
    <x v="0"/>
    <x v="0"/>
    <x v="0"/>
    <x v="0"/>
    <m/>
    <n v="20021114"/>
    <x v="0"/>
    <s v="BP AMERICA"/>
    <m/>
    <m/>
    <d v="2002-11-16T00:00:00"/>
  </r>
  <r>
    <x v="1"/>
    <s v="T18N R094W S05 fMESAVERDE"/>
    <m/>
    <x v="1"/>
    <x v="3"/>
    <x v="92"/>
    <s v="NE SW"/>
    <n v="5"/>
    <n v="18"/>
    <n v="94"/>
    <n v="41.561815000000003"/>
    <n v="-108.02092399999999"/>
    <s v="4903720867"/>
    <s v="337 AM A-1"/>
    <x v="0"/>
    <s v="MESAVERDE"/>
    <m/>
    <m/>
    <m/>
    <x v="0"/>
    <m/>
    <m/>
    <n v="10437"/>
    <m/>
    <x v="1"/>
    <d v="1978-09-26T00:00:00"/>
    <n v="7"/>
    <x v="0"/>
    <n v="206"/>
    <n v="6"/>
    <n v="6044"/>
    <n v="439"/>
    <x v="1"/>
    <n v="9600"/>
    <n v="866"/>
    <n v="0"/>
    <x v="1"/>
    <n v="0"/>
    <n v="16722"/>
    <x v="0"/>
    <s v="AMOCO PRODUCTION COMPANY"/>
    <n v="10.279400000000001"/>
    <n v="0.49374000000000001"/>
    <n v="262.91399999999999"/>
    <n v="11.229619999999999"/>
    <n v="284.91676000000001"/>
    <n v="270.81599999999997"/>
    <n v="14.193739999999998"/>
    <n v="0"/>
    <x v="1"/>
    <n v="0"/>
    <n v="285.00973999999997"/>
    <n v="-1.631438439868203E-4"/>
    <n v="17161"/>
    <n v="1.2956349791931056E-2"/>
    <n v="3.607860766070764E-2"/>
    <n v="1.7329271889796865E-3"/>
    <n v="0.96218846515031264"/>
    <n v="0.9501991054761848"/>
    <n v="4.9800894523815219E-2"/>
    <n v="0"/>
    <x v="1"/>
    <n v="0"/>
    <x v="1"/>
    <n v="16525"/>
    <n v="0.5"/>
    <x v="0"/>
    <n v="0.4"/>
    <x v="0"/>
    <x v="1"/>
    <m/>
    <x v="1"/>
    <x v="1"/>
    <x v="1"/>
    <n v="0"/>
    <x v="1"/>
    <x v="1"/>
    <x v="1"/>
    <x v="1"/>
    <x v="0"/>
    <x v="0"/>
    <x v="0"/>
    <x v="0"/>
    <x v="0"/>
    <x v="0"/>
    <x v="0"/>
    <x v="0"/>
    <x v="0"/>
    <m/>
    <x v="0"/>
    <x v="0"/>
    <x v="0"/>
    <x v="0"/>
    <x v="0"/>
    <s v="PRODUCTION"/>
    <n v="19780926"/>
    <x v="1"/>
    <m/>
    <m/>
    <m/>
    <m/>
  </r>
  <r>
    <x v="1"/>
    <s v="T18N R094W S01 fMESAVERDE"/>
    <n v="3548"/>
    <x v="0"/>
    <x v="0"/>
    <x v="92"/>
    <s v="C NE"/>
    <n v="1"/>
    <n v="18"/>
    <n v="94"/>
    <n v="41.565280000000001"/>
    <n v="-107.93889"/>
    <s v="4903724044"/>
    <s v="WAMSUTTER RIM 01-01 PAD"/>
    <x v="0"/>
    <s v="MESAVERDE"/>
    <m/>
    <m/>
    <m/>
    <x v="0"/>
    <s v="9890"/>
    <m/>
    <n v="10192"/>
    <n v="10250"/>
    <x v="2"/>
    <d v="2002-11-13T00:00:00"/>
    <n v="6.81"/>
    <x v="1"/>
    <n v="35.6"/>
    <n v="16.600000000000001"/>
    <n v="2950"/>
    <n v="31.5"/>
    <x v="1"/>
    <n v="3699"/>
    <n v="1563"/>
    <m/>
    <x v="0"/>
    <n v="9"/>
    <n v="10052"/>
    <x v="0"/>
    <s v="BP AMERICA PRODUCTION CO"/>
    <n v="1.77644"/>
    <n v="1.3660140000000001"/>
    <n v="128.32499999999999"/>
    <n v="0.80576999999999999"/>
    <n v="132.27322399999997"/>
    <n v="104.34878999999999"/>
    <n v="25.617569999999997"/>
    <n v="0"/>
    <x v="1"/>
    <n v="0.18738000000000002"/>
    <n v="130.15373999999997"/>
    <n v="8.0764718979106139E-3"/>
    <n v="8304.7000000000007"/>
    <n v="-9.5185953902389819E-2"/>
    <n v="1.3430080149857089E-2"/>
    <n v="1.0327214826184325E-2"/>
    <n v="0.97624270502395871"/>
    <n v="0.8017348560248827"/>
    <n v="0.19682546194984488"/>
    <n v="1.4396820252725743E-3"/>
    <x v="0"/>
    <m/>
    <x v="0"/>
    <m/>
    <m/>
    <x v="0"/>
    <n v="15880"/>
    <x v="0"/>
    <x v="0"/>
    <m/>
    <x v="0"/>
    <x v="0"/>
    <x v="0"/>
    <m/>
    <x v="0"/>
    <x v="0"/>
    <x v="0"/>
    <x v="0"/>
    <x v="0"/>
    <x v="0"/>
    <x v="0"/>
    <x v="0"/>
    <x v="0"/>
    <x v="0"/>
    <x v="0"/>
    <x v="0"/>
    <x v="0"/>
    <m/>
    <x v="0"/>
    <x v="0"/>
    <x v="0"/>
    <x v="0"/>
    <x v="0"/>
    <m/>
    <n v="20021113"/>
    <x v="0"/>
    <s v="BP AMERICA"/>
    <m/>
    <m/>
    <d v="2002-11-15T00:00:00"/>
  </r>
  <r>
    <x v="1"/>
    <s v="T18N R094W S01 fMESAVERDE"/>
    <n v="5293"/>
    <x v="0"/>
    <x v="0"/>
    <x v="92"/>
    <s v="NE NW"/>
    <n v="1"/>
    <n v="18"/>
    <n v="94"/>
    <n v="41.571379999999998"/>
    <n v="-107.93965"/>
    <s v="4903726348"/>
    <s v="1-7 WAMSUTTER RIM"/>
    <x v="0"/>
    <s v="MESAVERDE"/>
    <m/>
    <m/>
    <n v="383"/>
    <x v="0"/>
    <n v="9263"/>
    <n v="9646"/>
    <n v="9798"/>
    <n v="9784"/>
    <x v="2"/>
    <m/>
    <n v="7.24"/>
    <x v="1"/>
    <n v="38"/>
    <n v="3"/>
    <n v="4320"/>
    <n v="90"/>
    <x v="1"/>
    <n v="5600"/>
    <n v="2820"/>
    <n v="0"/>
    <x v="1"/>
    <n v="99"/>
    <n v="13100"/>
    <x v="0"/>
    <s v="BP AMERICA PRODUCTION COMPANY"/>
    <n v="1.8961999999999999"/>
    <n v="0.24687000000000001"/>
    <n v="187.92"/>
    <n v="2.3022"/>
    <n v="192.36526999999998"/>
    <n v="157.976"/>
    <n v="46.219799999999992"/>
    <n v="0"/>
    <x v="1"/>
    <n v="2.0611800000000002"/>
    <n v="206.25698"/>
    <n v="-3.4849309088993446E-2"/>
    <n v="12970"/>
    <n v="-4.9865746068277718E-3"/>
    <n v="9.8572886883375576E-3"/>
    <n v="1.2833397629416164E-3"/>
    <n v="0.98885937154872083"/>
    <n v="0.76591832189145792"/>
    <n v="0.22408841630474757"/>
    <n v="9.9932618037944718E-3"/>
    <x v="1"/>
    <n v="0"/>
    <x v="1"/>
    <n v="0"/>
    <n v="0"/>
    <x v="1"/>
    <n v="0"/>
    <x v="1"/>
    <x v="1"/>
    <n v="0"/>
    <x v="1"/>
    <x v="1"/>
    <x v="1"/>
    <n v="0"/>
    <x v="1"/>
    <x v="1"/>
    <x v="1"/>
    <x v="1"/>
    <x v="0"/>
    <x v="0"/>
    <x v="0"/>
    <x v="0"/>
    <x v="0"/>
    <x v="0"/>
    <x v="0"/>
    <x v="0"/>
    <x v="0"/>
    <m/>
    <x v="0"/>
    <x v="0"/>
    <x v="0"/>
    <x v="0"/>
    <x v="0"/>
    <m/>
    <m/>
    <x v="0"/>
    <s v="WYOMING ANALYTICAL LABS ROCK SPRINGS ID No BPW00909"/>
    <m/>
    <s v="9263-9646"/>
    <d v="2005-12-14T00:00:00"/>
  </r>
  <r>
    <x v="1"/>
    <s v="T18N R094W S01 fMESAVERDE"/>
    <n v="5257"/>
    <x v="0"/>
    <x v="0"/>
    <x v="92"/>
    <s v="SE NE"/>
    <n v="1"/>
    <n v="18"/>
    <n v="94"/>
    <n v="41.565435000000001"/>
    <n v="-107.931968"/>
    <s v="4903726347"/>
    <s v="1-13 WAMSUTTER RIM"/>
    <x v="0"/>
    <s v="MESAVERDE"/>
    <m/>
    <m/>
    <n v="316"/>
    <x v="0"/>
    <n v="9244"/>
    <n v="9560"/>
    <n v="9678"/>
    <n v="9677"/>
    <x v="2"/>
    <m/>
    <n v="7.31"/>
    <x v="1"/>
    <n v="66"/>
    <n v="0"/>
    <n v="3590"/>
    <n v="65"/>
    <x v="1"/>
    <n v="5370"/>
    <n v="2310"/>
    <n v="0"/>
    <x v="1"/>
    <n v="33"/>
    <n v="9840"/>
    <x v="0"/>
    <s v="BP AMERICA PRODUCTION COMPANY"/>
    <n v="3.2934000000000001"/>
    <n v="0"/>
    <n v="156.16499999999999"/>
    <n v="1.6626999999999998"/>
    <n v="161.12109999999998"/>
    <n v="151.48769999999999"/>
    <n v="37.860899999999994"/>
    <n v="0"/>
    <x v="1"/>
    <n v="0.68706"/>
    <n v="190.03565999999998"/>
    <n v="-8.2340889578773876E-2"/>
    <n v="11434"/>
    <n v="7.4927141111215567E-2"/>
    <n v="2.0440525790849245E-2"/>
    <n v="0"/>
    <n v="0.97955947420915079"/>
    <n v="0.79715407097804702"/>
    <n v="0.19923050231730191"/>
    <n v="3.6154267046511171E-3"/>
    <x v="1"/>
    <n v="0"/>
    <x v="1"/>
    <n v="0"/>
    <n v="0"/>
    <x v="1"/>
    <n v="0"/>
    <x v="1"/>
    <x v="1"/>
    <n v="0"/>
    <x v="1"/>
    <x v="1"/>
    <x v="1"/>
    <n v="0"/>
    <x v="1"/>
    <x v="1"/>
    <x v="1"/>
    <x v="1"/>
    <x v="0"/>
    <x v="0"/>
    <x v="0"/>
    <x v="0"/>
    <x v="0"/>
    <x v="0"/>
    <x v="0"/>
    <x v="0"/>
    <x v="0"/>
    <m/>
    <x v="0"/>
    <x v="0"/>
    <x v="0"/>
    <x v="0"/>
    <x v="0"/>
    <m/>
    <m/>
    <x v="0"/>
    <s v="WYOMING ANALYTICAL LABS ROCK SPRINGS ID No BPW00883"/>
    <m/>
    <s v="9244-9560"/>
    <d v="2005-12-23T00:00:00"/>
  </r>
  <r>
    <x v="1"/>
    <s v="T18N R093W S36 fMESAVERDE/ALMOND"/>
    <n v="3485"/>
    <x v="0"/>
    <x v="2"/>
    <x v="18"/>
    <s v="NE SW"/>
    <n v="36"/>
    <n v="18"/>
    <n v="93"/>
    <n v="41.489460000000001"/>
    <n v="-107.82761000000001"/>
    <s v="4900721444"/>
    <s v="EIGHT MILELAKE 36-01"/>
    <x v="0"/>
    <s v="MESAVERDE/ALMOND"/>
    <m/>
    <m/>
    <m/>
    <x v="0"/>
    <s v="8608"/>
    <m/>
    <n v="9340"/>
    <n v="8939"/>
    <x v="2"/>
    <d v="2002-11-18T00:00:00"/>
    <n v="8.34"/>
    <x v="1"/>
    <n v="8.93"/>
    <n v="0.79"/>
    <n v="1720"/>
    <n v="35.299999999999997"/>
    <x v="1"/>
    <n v="930"/>
    <n v="2102"/>
    <n v="54"/>
    <x v="0"/>
    <n v="2"/>
    <n v="6580"/>
    <x v="0"/>
    <s v="BP AMERICA PRODUCTION CO"/>
    <n v="0.44560699999999998"/>
    <n v="6.50091E-2"/>
    <n v="74.819999999999993"/>
    <n v="0.90297399999999983"/>
    <n v="76.233590099999986"/>
    <n v="26.235299999999999"/>
    <n v="34.451779999999999"/>
    <n v="1.79982"/>
    <x v="1"/>
    <n v="4.1640000000000003E-2"/>
    <n v="62.528539999999992"/>
    <n v="9.8766501279011404E-2"/>
    <n v="4853.0200000000004"/>
    <n v="-0.15105195302728408"/>
    <n v="5.845284203662344E-3"/>
    <n v="8.5276188507879297E-4"/>
    <n v="0.99330195391125897"/>
    <n v="0.41957320609117055"/>
    <n v="0.55097688191664163"/>
    <n v="6.6593590702741518E-4"/>
    <x v="0"/>
    <n v="2.33"/>
    <x v="0"/>
    <m/>
    <m/>
    <x v="0"/>
    <n v="3670"/>
    <x v="0"/>
    <x v="0"/>
    <m/>
    <x v="0"/>
    <x v="0"/>
    <x v="0"/>
    <m/>
    <x v="0"/>
    <x v="0"/>
    <x v="0"/>
    <x v="0"/>
    <x v="0"/>
    <x v="0"/>
    <x v="0"/>
    <x v="0"/>
    <x v="0"/>
    <x v="0"/>
    <x v="0"/>
    <x v="0"/>
    <x v="0"/>
    <m/>
    <x v="0"/>
    <x v="0"/>
    <x v="0"/>
    <x v="0"/>
    <x v="0"/>
    <m/>
    <n v="20021118"/>
    <x v="0"/>
    <s v="BP AMERICA"/>
    <m/>
    <m/>
    <d v="2002-11-20T00:00:00"/>
  </r>
  <r>
    <x v="1"/>
    <s v="T18N R093W S35 fMESAVERDE/ALMOND"/>
    <n v="3676"/>
    <x v="0"/>
    <x v="2"/>
    <x v="18"/>
    <s v="NE NW"/>
    <n v="35"/>
    <n v="18"/>
    <n v="93"/>
    <n v="41.497138"/>
    <n v="-107.845373"/>
    <s v="4900722301"/>
    <s v="COAL GULCH D4"/>
    <x v="0"/>
    <s v="MESAVERDE/ALMOND"/>
    <m/>
    <m/>
    <m/>
    <x v="0"/>
    <s v="8748"/>
    <m/>
    <n v="9066"/>
    <n v="9066"/>
    <x v="2"/>
    <d v="2003-03-13T00:00:00"/>
    <n v="8.1"/>
    <x v="1"/>
    <n v="44.4"/>
    <n v="0"/>
    <n v="3090"/>
    <n v="28.8"/>
    <x v="1"/>
    <n v="4149"/>
    <n v="2295"/>
    <m/>
    <x v="0"/>
    <n v="13"/>
    <n v="10050"/>
    <x v="0"/>
    <s v="BP AMERICA PRODUCTION COMPANY"/>
    <n v="2.21556"/>
    <n v="0"/>
    <n v="134.41499999999999"/>
    <n v="0.73670400000000003"/>
    <n v="137.36726400000001"/>
    <n v="117.04329"/>
    <n v="37.615049999999997"/>
    <n v="0"/>
    <x v="1"/>
    <n v="0.27066000000000001"/>
    <n v="154.929"/>
    <n v="-6.0081972173274156E-2"/>
    <n v="9620.2000000000007"/>
    <n v="-2.185031163892585E-2"/>
    <n v="1.6128733553286756E-2"/>
    <n v="0"/>
    <n v="0.98387126644671319"/>
    <n v="0.75546405127510019"/>
    <n v="0.2427889549406502"/>
    <n v="1.7469937842495595E-3"/>
    <x v="0"/>
    <n v="0"/>
    <x v="0"/>
    <m/>
    <m/>
    <x v="0"/>
    <n v="14600"/>
    <x v="0"/>
    <x v="0"/>
    <m/>
    <x v="0"/>
    <x v="0"/>
    <x v="0"/>
    <n v="10.8"/>
    <x v="0"/>
    <x v="0"/>
    <x v="0"/>
    <x v="0"/>
    <x v="0"/>
    <x v="0"/>
    <x v="0"/>
    <x v="0"/>
    <x v="0"/>
    <x v="0"/>
    <x v="0"/>
    <x v="0"/>
    <x v="0"/>
    <m/>
    <x v="0"/>
    <x v="0"/>
    <x v="0"/>
    <x v="0"/>
    <x v="0"/>
    <m/>
    <n v="20030313"/>
    <x v="0"/>
    <s v="BP AMERICA"/>
    <m/>
    <m/>
    <d v="2003-03-15T00:00:00"/>
  </r>
  <r>
    <x v="1"/>
    <s v="T18N R093W S35 fMESAVERDE"/>
    <m/>
    <x v="1"/>
    <x v="3"/>
    <x v="105"/>
    <s v="C NE"/>
    <n v="35"/>
    <n v="18"/>
    <n v="93"/>
    <n v="41.496110000000002"/>
    <n v="-107.83778"/>
    <s v="4900721672"/>
    <s v="COAL GULCH D2"/>
    <x v="0"/>
    <s v="MESAVERDE"/>
    <m/>
    <m/>
    <m/>
    <x v="0"/>
    <n v="8641"/>
    <m/>
    <n v="9050"/>
    <n v="9026"/>
    <x v="2"/>
    <d v="2002-11-22T00:00:00"/>
    <m/>
    <x v="0"/>
    <n v="19.2"/>
    <n v="7.11"/>
    <n v="2850"/>
    <n v="10.199999999999999"/>
    <x v="1"/>
    <n v="3149"/>
    <n v="2399"/>
    <m/>
    <x v="0"/>
    <n v="10"/>
    <n v="8420"/>
    <x v="0"/>
    <s v="BP AMERICA PRODUCTION CO"/>
    <n v="0.95807999999999993"/>
    <n v="0.58508190000000004"/>
    <n v="123.97499999999999"/>
    <n v="0.26091599999999998"/>
    <n v="125.77907789999999"/>
    <n v="88.833289999999991"/>
    <n v="39.319609999999997"/>
    <n v="0"/>
    <x v="1"/>
    <n v="0.20820000000000002"/>
    <n v="128.36109999999999"/>
    <n v="-1.0159834314021716E-2"/>
    <n v="8444.51"/>
    <n v="1.4533478885541422E-3"/>
    <n v="7.6171650802028977E-3"/>
    <n v="4.6516631364173812E-3"/>
    <n v="0.98773117178337966"/>
    <n v="0.69205771842092345"/>
    <n v="0.30632029485568446"/>
    <n v="1.6219867233920561E-3"/>
    <x v="0"/>
    <m/>
    <x v="0"/>
    <m/>
    <m/>
    <x v="0"/>
    <m/>
    <x v="0"/>
    <x v="0"/>
    <m/>
    <x v="0"/>
    <x v="0"/>
    <x v="0"/>
    <m/>
    <x v="0"/>
    <x v="0"/>
    <x v="0"/>
    <x v="0"/>
    <x v="0"/>
    <x v="0"/>
    <x v="0"/>
    <x v="0"/>
    <x v="0"/>
    <x v="0"/>
    <x v="0"/>
    <x v="0"/>
    <x v="0"/>
    <m/>
    <x v="0"/>
    <x v="0"/>
    <x v="0"/>
    <x v="0"/>
    <x v="0"/>
    <m/>
    <n v="20021122"/>
    <x v="0"/>
    <s v="BP AMERICA"/>
    <m/>
    <m/>
    <d v="2002-11-24T00:00:00"/>
  </r>
  <r>
    <x v="1"/>
    <s v="T18N R093W S35 fMESAVERDE"/>
    <n v="3441"/>
    <x v="0"/>
    <x v="2"/>
    <x v="105"/>
    <s v="NW SE"/>
    <n v="35"/>
    <n v="18"/>
    <n v="93"/>
    <n v="41.490920000000003"/>
    <n v="-107.839781"/>
    <s v="4900721922"/>
    <s v="COAL GULCH D3"/>
    <x v="0"/>
    <s v="MESAVERDE"/>
    <m/>
    <m/>
    <m/>
    <x v="0"/>
    <s v="8620"/>
    <m/>
    <n v="9010"/>
    <n v="9008"/>
    <x v="2"/>
    <d v="2002-10-24T00:00:00"/>
    <n v="8.5500000000000007"/>
    <x v="1"/>
    <n v="17"/>
    <n v="3.63"/>
    <n v="2670"/>
    <n v="37.5"/>
    <x v="1"/>
    <n v="3049"/>
    <n v="2129"/>
    <n v="53.9"/>
    <x v="0"/>
    <n v="7"/>
    <n v="7520"/>
    <x v="0"/>
    <s v="BP AMERICA PRODUCTION COMPANY"/>
    <n v="0.84830000000000005"/>
    <n v="0.2987127"/>
    <n v="116.145"/>
    <n v="0.95924999999999994"/>
    <n v="118.2512627"/>
    <n v="86.012289999999993"/>
    <n v="34.894309999999997"/>
    <n v="1.7964869999999999"/>
    <x v="1"/>
    <n v="0.14574000000000001"/>
    <n v="122.848827"/>
    <n v="-1.9069110698883333E-2"/>
    <n v="7967.03"/>
    <n v="2.8864798479760145E-2"/>
    <n v="7.1737077527206823E-3"/>
    <n v="2.5260846538089441E-3"/>
    <n v="0.99030020759347037"/>
    <n v="0.70014742590908086"/>
    <n v="0.28404267954467322"/>
    <n v="1.1863361137343217E-3"/>
    <x v="0"/>
    <m/>
    <x v="0"/>
    <m/>
    <m/>
    <x v="0"/>
    <n v="11470"/>
    <x v="0"/>
    <x v="0"/>
    <m/>
    <x v="0"/>
    <x v="0"/>
    <x v="0"/>
    <m/>
    <x v="0"/>
    <x v="0"/>
    <x v="0"/>
    <x v="0"/>
    <x v="0"/>
    <x v="0"/>
    <x v="0"/>
    <x v="0"/>
    <x v="0"/>
    <x v="0"/>
    <x v="0"/>
    <x v="0"/>
    <x v="0"/>
    <m/>
    <x v="0"/>
    <x v="0"/>
    <x v="0"/>
    <x v="0"/>
    <x v="0"/>
    <m/>
    <n v="20021024"/>
    <x v="0"/>
    <s v="BP AMERICA"/>
    <m/>
    <m/>
    <d v="2002-10-26T00:00:00"/>
  </r>
  <r>
    <x v="1"/>
    <s v="T18N R093W S34 fMESAVERDE/ALMOND"/>
    <n v="3674"/>
    <x v="0"/>
    <x v="2"/>
    <x v="105"/>
    <s v="SE NW"/>
    <n v="34"/>
    <n v="18"/>
    <n v="93"/>
    <n v="41.496180000000003"/>
    <n v="-107.86627"/>
    <s v="4900721911"/>
    <s v="COAL GULCH 34-04"/>
    <x v="0"/>
    <s v="MESAVERDE/ALMOND"/>
    <m/>
    <m/>
    <m/>
    <x v="0"/>
    <s v="8752"/>
    <m/>
    <n v="9141"/>
    <m/>
    <x v="2"/>
    <d v="2003-03-13T00:00:00"/>
    <n v="8.14"/>
    <x v="1"/>
    <n v="15.4"/>
    <n v="0"/>
    <n v="2430"/>
    <n v="33.9"/>
    <x v="1"/>
    <n v="1600"/>
    <n v="3389"/>
    <m/>
    <x v="0"/>
    <n v="41"/>
    <n v="7534"/>
    <x v="0"/>
    <s v="BP AMERICA PRODUCTION COMPANY"/>
    <n v="0.76846000000000003"/>
    <n v="0"/>
    <n v="105.705"/>
    <n v="0.86716199999999988"/>
    <n v="107.340622"/>
    <n v="45.135999999999996"/>
    <n v="55.545709999999993"/>
    <n v="0"/>
    <x v="1"/>
    <n v="0.85362000000000005"/>
    <n v="101.53532999999999"/>
    <n v="2.7793012763862875E-2"/>
    <n v="7509.3"/>
    <n v="-1.6419269708109138E-3"/>
    <n v="7.1590790670096925E-3"/>
    <n v="0"/>
    <n v="0.99284092093299026"/>
    <n v="0.44453492198232875"/>
    <n v="0.54705795509799393"/>
    <n v="8.4071229196773199E-3"/>
    <x v="0"/>
    <n v="0"/>
    <x v="0"/>
    <m/>
    <m/>
    <x v="0"/>
    <n v="9960"/>
    <x v="0"/>
    <x v="0"/>
    <m/>
    <x v="0"/>
    <x v="0"/>
    <x v="0"/>
    <n v="2.69"/>
    <x v="0"/>
    <x v="0"/>
    <x v="0"/>
    <x v="0"/>
    <x v="0"/>
    <x v="0"/>
    <x v="0"/>
    <x v="0"/>
    <x v="0"/>
    <x v="0"/>
    <x v="0"/>
    <x v="0"/>
    <x v="0"/>
    <m/>
    <x v="0"/>
    <x v="0"/>
    <x v="0"/>
    <x v="0"/>
    <x v="0"/>
    <m/>
    <n v="20030313"/>
    <x v="0"/>
    <s v="BP AMERICA"/>
    <m/>
    <m/>
    <d v="2003-03-15T00:00:00"/>
  </r>
  <r>
    <x v="1"/>
    <s v="T18N R093W S34 fMESAVERDE/ALMOND"/>
    <n v="3443"/>
    <x v="0"/>
    <x v="2"/>
    <x v="105"/>
    <s v="SW NE"/>
    <n v="34"/>
    <n v="18"/>
    <n v="93"/>
    <n v="41.49624"/>
    <n v="-107.86041"/>
    <s v="4900721355"/>
    <s v="COAL GULCH E2"/>
    <x v="0"/>
    <s v="MESAVERDE/ALMOND"/>
    <m/>
    <m/>
    <m/>
    <x v="0"/>
    <s v="8713"/>
    <m/>
    <n v="9560"/>
    <n v="9220"/>
    <x v="2"/>
    <d v="2002-10-30T00:00:00"/>
    <n v="7.34"/>
    <x v="1"/>
    <n v="51.3"/>
    <n v="10.8"/>
    <n v="2300"/>
    <n v="24.5"/>
    <x v="1"/>
    <n v="3449"/>
    <n v="1321"/>
    <m/>
    <x v="0"/>
    <n v="44"/>
    <n v="8284"/>
    <x v="0"/>
    <s v="BP AMERICA PRODUCTION CO"/>
    <n v="2.5598699999999996"/>
    <n v="0.88873200000000008"/>
    <n v="100.05"/>
    <n v="0.62670999999999999"/>
    <n v="104.12531199999999"/>
    <n v="97.296289999999999"/>
    <n v="21.651189999999996"/>
    <n v="0"/>
    <x v="1"/>
    <n v="0.91608000000000012"/>
    <n v="119.86355999999999"/>
    <n v="-7.0263526305896121E-2"/>
    <n v="7200.6"/>
    <n v="-6.9966289087222119E-2"/>
    <n v="2.4584512169336884E-2"/>
    <n v="8.5352157216105166E-3"/>
    <n v="0.9668802721090527"/>
    <n v="0.81172534838778365"/>
    <n v="0.18063196187398403"/>
    <n v="7.6426897382323713E-3"/>
    <x v="0"/>
    <n v="45.7"/>
    <x v="0"/>
    <m/>
    <m/>
    <x v="0"/>
    <n v="8020"/>
    <x v="0"/>
    <x v="0"/>
    <m/>
    <x v="0"/>
    <x v="0"/>
    <x v="0"/>
    <m/>
    <x v="0"/>
    <x v="0"/>
    <x v="0"/>
    <x v="0"/>
    <x v="0"/>
    <x v="0"/>
    <x v="0"/>
    <x v="0"/>
    <x v="0"/>
    <x v="0"/>
    <x v="0"/>
    <x v="0"/>
    <x v="0"/>
    <m/>
    <x v="0"/>
    <x v="0"/>
    <x v="0"/>
    <x v="0"/>
    <x v="0"/>
    <m/>
    <n v="20021030"/>
    <x v="0"/>
    <s v="BP AMERICA"/>
    <m/>
    <m/>
    <d v="2002-11-02T00:00:00"/>
  </r>
  <r>
    <x v="1"/>
    <s v="T18N R093W S34 fMESAVERDE"/>
    <n v="3442"/>
    <x v="0"/>
    <x v="2"/>
    <x v="18"/>
    <s v="C SW"/>
    <n v="34"/>
    <n v="18"/>
    <n v="93"/>
    <n v="41.48912"/>
    <n v="-107.86646"/>
    <s v="4900720521"/>
    <s v="COAL GULCH E1"/>
    <x v="0"/>
    <s v="MESAVERDE"/>
    <m/>
    <m/>
    <m/>
    <x v="0"/>
    <s v="8801"/>
    <m/>
    <n v="9398"/>
    <n v="9158"/>
    <x v="2"/>
    <d v="2002-11-22T00:00:00"/>
    <n v="6.46"/>
    <x v="1"/>
    <n v="40.6"/>
    <n v="20.5"/>
    <n v="2430"/>
    <n v="64.900000000000006"/>
    <x v="1"/>
    <n v="2849"/>
    <n v="1375"/>
    <m/>
    <x v="0"/>
    <n v="12"/>
    <n v="6680"/>
    <x v="0"/>
    <s v="BP AMERICA PRODUCTION CO"/>
    <n v="2.0259399999999999"/>
    <n v="1.6869450000000001"/>
    <n v="105.705"/>
    <n v="1.660142"/>
    <n v="111.07802699999999"/>
    <n v="80.370289999999997"/>
    <n v="22.536249999999999"/>
    <n v="0"/>
    <x v="1"/>
    <n v="0.24984000000000001"/>
    <n v="103.15638"/>
    <n v="3.697653944074443E-2"/>
    <n v="6792"/>
    <n v="8.3135391923990498E-3"/>
    <n v="1.8238890757395251E-2"/>
    <n v="1.5187027043611427E-2"/>
    <n v="0.96657408219899332"/>
    <n v="0.77911119021431341"/>
    <n v="0.21846685585515893"/>
    <n v="2.4219539305276126E-3"/>
    <x v="0"/>
    <n v="0.3"/>
    <x v="0"/>
    <m/>
    <m/>
    <x v="0"/>
    <n v="10330"/>
    <x v="0"/>
    <x v="0"/>
    <m/>
    <x v="0"/>
    <x v="0"/>
    <x v="0"/>
    <m/>
    <x v="0"/>
    <x v="0"/>
    <x v="0"/>
    <x v="0"/>
    <x v="0"/>
    <x v="0"/>
    <x v="0"/>
    <x v="0"/>
    <x v="0"/>
    <x v="0"/>
    <x v="0"/>
    <x v="0"/>
    <x v="0"/>
    <m/>
    <x v="0"/>
    <x v="0"/>
    <x v="0"/>
    <x v="0"/>
    <x v="0"/>
    <m/>
    <n v="20021122"/>
    <x v="0"/>
    <s v="BP AMERICA"/>
    <m/>
    <m/>
    <d v="2002-11-24T00:00:00"/>
  </r>
  <r>
    <x v="1"/>
    <s v="T18N R093W S33 fMESAVERDE"/>
    <n v="3561"/>
    <x v="0"/>
    <x v="2"/>
    <x v="18"/>
    <s v="C SW"/>
    <n v="33"/>
    <n v="18"/>
    <n v="93"/>
    <n v="41.489249999999998"/>
    <n v="-107.88576"/>
    <s v="4900720451"/>
    <s v="CHAMPLIN 226 G1"/>
    <x v="0"/>
    <s v="MESAVERDE"/>
    <m/>
    <m/>
    <m/>
    <x v="0"/>
    <s v="9194"/>
    <m/>
    <n v="9307"/>
    <n v="9216"/>
    <x v="2"/>
    <m/>
    <n v="6.85"/>
    <x v="1"/>
    <n v="241"/>
    <n v="16.399999999999999"/>
    <n v="1990"/>
    <n v="207"/>
    <x v="1"/>
    <n v="3599"/>
    <n v="694"/>
    <m/>
    <x v="0"/>
    <n v="138"/>
    <n v="6144"/>
    <x v="0"/>
    <s v="BP AMERICA PRODUCTION CO"/>
    <n v="12.0259"/>
    <n v="1.349556"/>
    <n v="86.564999999999998"/>
    <n v="5.2950599999999994"/>
    <n v="105.23551599999999"/>
    <n v="101.52779"/>
    <n v="11.374659999999999"/>
    <n v="0"/>
    <x v="1"/>
    <n v="2.8731600000000004"/>
    <n v="115.77560999999999"/>
    <n v="-4.7690332114773248E-2"/>
    <n v="6885.4"/>
    <n v="5.6902082981564746E-2"/>
    <n v="0.11427605866445317"/>
    <n v="1.282414959603562E-2"/>
    <n v="0.87289979173951138"/>
    <n v="0.87693591076738886"/>
    <n v="9.8247463347418337E-2"/>
    <n v="2.4816625885192924E-2"/>
    <x v="0"/>
    <n v="162"/>
    <x v="0"/>
    <m/>
    <m/>
    <x v="0"/>
    <n v="9940"/>
    <x v="0"/>
    <x v="0"/>
    <m/>
    <x v="0"/>
    <x v="0"/>
    <x v="0"/>
    <m/>
    <x v="0"/>
    <x v="0"/>
    <x v="0"/>
    <x v="0"/>
    <x v="0"/>
    <x v="0"/>
    <x v="0"/>
    <x v="0"/>
    <x v="0"/>
    <x v="0"/>
    <x v="0"/>
    <x v="0"/>
    <x v="0"/>
    <m/>
    <x v="0"/>
    <x v="0"/>
    <x v="0"/>
    <x v="0"/>
    <x v="0"/>
    <m/>
    <m/>
    <x v="0"/>
    <s v="BP AMERICA"/>
    <m/>
    <m/>
    <m/>
  </r>
  <r>
    <x v="1"/>
    <s v="T18N R093W S33 fMESAVERDE"/>
    <n v="3279"/>
    <x v="0"/>
    <x v="2"/>
    <x v="18"/>
    <s v="C NE"/>
    <n v="33"/>
    <n v="18"/>
    <n v="93"/>
    <n v="41.496110000000002"/>
    <n v="-107.87585"/>
    <s v="4900721341"/>
    <s v="CHAMPLIN 226 G2"/>
    <x v="0"/>
    <s v="MESAVERDE"/>
    <m/>
    <m/>
    <m/>
    <x v="0"/>
    <s v="8836"/>
    <m/>
    <n v="9370"/>
    <n v="9255"/>
    <x v="2"/>
    <d v="2002-11-14T00:00:00"/>
    <n v="6.43"/>
    <x v="1"/>
    <n v="5.67"/>
    <m/>
    <n v="147"/>
    <n v="2.71"/>
    <x v="1"/>
    <n v="105"/>
    <n v="151"/>
    <m/>
    <x v="0"/>
    <n v="21"/>
    <n v="705"/>
    <x v="0"/>
    <s v="BP AMERICA PRODUCTION COMPANY"/>
    <n v="0.28293299999999999"/>
    <n v="0"/>
    <n v="6.3944999999999999"/>
    <n v="6.9321799999999989E-2"/>
    <n v="6.7467547999999997"/>
    <n v="2.9620500000000001"/>
    <n v="2.4748899999999998"/>
    <n v="0"/>
    <x v="1"/>
    <n v="0.43722000000000005"/>
    <n v="5.8741599999999998"/>
    <n v="6.9138791745904177E-2"/>
    <n v="432.38"/>
    <n v="-0.23969122017267755"/>
    <n v="4.1936161663975104E-2"/>
    <n v="0"/>
    <n v="0.95806383833602493"/>
    <n v="0.50425082054285209"/>
    <n v="0.42131811186620721"/>
    <n v="7.4431067590940675E-2"/>
    <x v="0"/>
    <n v="82.5"/>
    <x v="0"/>
    <m/>
    <m/>
    <x v="0"/>
    <n v="688"/>
    <x v="0"/>
    <x v="0"/>
    <m/>
    <x v="0"/>
    <x v="0"/>
    <x v="0"/>
    <m/>
    <x v="0"/>
    <x v="0"/>
    <x v="0"/>
    <x v="0"/>
    <x v="0"/>
    <x v="0"/>
    <x v="0"/>
    <x v="0"/>
    <x v="0"/>
    <x v="0"/>
    <x v="0"/>
    <x v="0"/>
    <x v="0"/>
    <m/>
    <x v="0"/>
    <x v="0"/>
    <x v="0"/>
    <x v="0"/>
    <x v="0"/>
    <m/>
    <n v="20021114"/>
    <x v="0"/>
    <s v="BP AMERICA"/>
    <m/>
    <m/>
    <d v="2002-11-16T00:00:00"/>
  </r>
  <r>
    <x v="1"/>
    <s v="T18N R093W S32 fMESAVERDE/ALMOND"/>
    <n v="3878"/>
    <x v="0"/>
    <x v="2"/>
    <x v="18"/>
    <s v="SE SW"/>
    <n v="32"/>
    <n v="18"/>
    <n v="93"/>
    <n v="41.489269999999998"/>
    <n v="-107.90495"/>
    <s v="4900720734"/>
    <s v="CIGE 1C-32-18-93"/>
    <x v="0"/>
    <s v="MESAVERDE/ALMOND"/>
    <m/>
    <m/>
    <m/>
    <x v="0"/>
    <s v="9122"/>
    <m/>
    <n v="10010"/>
    <n v="9945"/>
    <x v="2"/>
    <d v="1993-05-02T00:00:00"/>
    <n v="4.67"/>
    <x v="1"/>
    <m/>
    <m/>
    <n v="47"/>
    <n v="2"/>
    <x v="1"/>
    <n v="49"/>
    <n v="33"/>
    <m/>
    <x v="0"/>
    <m/>
    <n v="131"/>
    <x v="0"/>
    <s v="SNYDER OIL"/>
    <n v="0"/>
    <n v="0"/>
    <n v="2.0444999999999998"/>
    <n v="5.1159999999999997E-2"/>
    <n v="2.0956599999999996"/>
    <n v="1.38229"/>
    <n v="0.54086999999999996"/>
    <n v="0"/>
    <x v="1"/>
    <n v="0"/>
    <n v="1.92316"/>
    <n v="4.2923047063565839E-2"/>
    <n v="131"/>
    <n v="0"/>
    <n v="0"/>
    <n v="0"/>
    <n v="1"/>
    <n v="0.71875974957881816"/>
    <n v="0.28124025042118178"/>
    <n v="0"/>
    <x v="0"/>
    <m/>
    <x v="0"/>
    <m/>
    <m/>
    <x v="0"/>
    <n v="164"/>
    <x v="0"/>
    <x v="0"/>
    <m/>
    <x v="0"/>
    <x v="0"/>
    <x v="0"/>
    <m/>
    <x v="0"/>
    <x v="0"/>
    <x v="0"/>
    <x v="0"/>
    <x v="0"/>
    <x v="0"/>
    <x v="0"/>
    <x v="0"/>
    <x v="0"/>
    <x v="0"/>
    <x v="0"/>
    <x v="0"/>
    <x v="0"/>
    <m/>
    <x v="0"/>
    <x v="0"/>
    <x v="0"/>
    <x v="0"/>
    <x v="0"/>
    <m/>
    <n v="19930502"/>
    <x v="0"/>
    <s v="BEUERMAN AND ASSOCIATES BUTTE MT LAB No A-364"/>
    <m/>
    <m/>
    <d v="1993-05-11T00:00:00"/>
  </r>
  <r>
    <x v="1"/>
    <s v="T18N R093W S32 fMESAVERDE/ALMOND"/>
    <n v="3833"/>
    <x v="0"/>
    <x v="2"/>
    <x v="18"/>
    <s v="NE NW"/>
    <n v="32"/>
    <n v="18"/>
    <n v="93"/>
    <n v="41.496670000000002"/>
    <n v="-107.905"/>
    <s v="4900721853"/>
    <s v="STANDARD DRAW 3-32"/>
    <x v="0"/>
    <s v="MESAVERDE/ALMOND"/>
    <m/>
    <m/>
    <m/>
    <x v="0"/>
    <s v="9052"/>
    <m/>
    <n v="9455"/>
    <n v="9364"/>
    <x v="2"/>
    <d v="2000-05-03T00:00:00"/>
    <n v="8.0399999999999991"/>
    <x v="1"/>
    <n v="1"/>
    <n v="3"/>
    <n v="2248"/>
    <n v="206"/>
    <x v="1"/>
    <n v="1774"/>
    <n v="2765"/>
    <m/>
    <x v="0"/>
    <m/>
    <n v="5365"/>
    <x v="0"/>
    <s v="SANTE FE SNYDER"/>
    <n v="4.99E-2"/>
    <n v="0.24687000000000001"/>
    <n v="97.787999999999997"/>
    <n v="5.2694799999999997"/>
    <n v="103.35424999999999"/>
    <n v="50.044539999999998"/>
    <n v="45.318349999999995"/>
    <n v="0"/>
    <x v="1"/>
    <n v="0"/>
    <n v="95.362889999999993"/>
    <n v="4.0214749467509456E-2"/>
    <n v="6997"/>
    <n v="0.13201747290082511"/>
    <n v="4.8280549662931135E-4"/>
    <n v="2.3885810210997616E-3"/>
    <n v="0.997128613482271"/>
    <n v="0.52478002711536953"/>
    <n v="0.47521997288463047"/>
    <n v="0"/>
    <x v="0"/>
    <n v="1.1200000000000001"/>
    <x v="0"/>
    <m/>
    <n v="1E-4"/>
    <x v="3"/>
    <n v="9260"/>
    <x v="2"/>
    <x v="0"/>
    <n v="253.84"/>
    <x v="0"/>
    <x v="0"/>
    <x v="14"/>
    <n v="0.54"/>
    <x v="0"/>
    <x v="0"/>
    <x v="0"/>
    <x v="0"/>
    <x v="0"/>
    <x v="0"/>
    <x v="0"/>
    <x v="0"/>
    <x v="0"/>
    <x v="0"/>
    <x v="0"/>
    <x v="0"/>
    <x v="4"/>
    <n v="0.33"/>
    <x v="0"/>
    <x v="0"/>
    <x v="0"/>
    <x v="0"/>
    <x v="0"/>
    <m/>
    <n v="20000503"/>
    <x v="0"/>
    <s v="CR ANALYTICAL BUTTE, MT LAB No 2000-0055"/>
    <m/>
    <m/>
    <d v="2000-05-16T00:00:00"/>
  </r>
  <r>
    <x v="1"/>
    <s v="T18N R093W S32 fMESAVERDE/ALMOND"/>
    <n v="3837"/>
    <x v="0"/>
    <x v="2"/>
    <x v="18"/>
    <s v="NE SE"/>
    <n v="32"/>
    <n v="18"/>
    <n v="93"/>
    <n v="41.489170000000001"/>
    <n v="-107.89472000000001"/>
    <s v="4900721852"/>
    <s v="STANDARD DRAW 9-32"/>
    <x v="0"/>
    <s v="MESAVERDE/ALMOND"/>
    <m/>
    <m/>
    <m/>
    <x v="0"/>
    <s v="9022"/>
    <m/>
    <n v="9427"/>
    <n v="9353"/>
    <x v="2"/>
    <d v="2000-05-03T00:00:00"/>
    <n v="8.0500000000000007"/>
    <x v="1"/>
    <n v="2"/>
    <n v="11"/>
    <n v="1861"/>
    <n v="229"/>
    <x v="1"/>
    <n v="1302"/>
    <n v="2942"/>
    <m/>
    <x v="0"/>
    <n v="98"/>
    <n v="4802"/>
    <x v="0"/>
    <s v="SANTE FE SNYDER"/>
    <n v="9.98E-2"/>
    <n v="0.90519000000000005"/>
    <n v="80.953499999999991"/>
    <n v="5.8578199999999994"/>
    <n v="87.816310000000001"/>
    <n v="36.729419999999998"/>
    <n v="48.219379999999994"/>
    <n v="0"/>
    <x v="1"/>
    <n v="2.0403600000000002"/>
    <n v="86.989159999999998"/>
    <n v="4.7318313322804095E-3"/>
    <n v="6445"/>
    <n v="0.14608340001778253"/>
    <n v="1.1364631467662442E-3"/>
    <n v="1.0307766290794957E-2"/>
    <n v="0.98855577056243871"/>
    <n v="0.42222985024800791"/>
    <n v="0.55431481347790912"/>
    <n v="2.3455336274082889E-2"/>
    <x v="0"/>
    <n v="0.42"/>
    <x v="0"/>
    <m/>
    <n v="1.2E-4"/>
    <x v="3"/>
    <n v="8220"/>
    <x v="2"/>
    <x v="0"/>
    <n v="114.19"/>
    <x v="0"/>
    <x v="0"/>
    <x v="13"/>
    <m/>
    <x v="0"/>
    <x v="0"/>
    <x v="0"/>
    <x v="0"/>
    <x v="0"/>
    <x v="0"/>
    <x v="0"/>
    <x v="0"/>
    <x v="0"/>
    <x v="0"/>
    <x v="0"/>
    <x v="1"/>
    <x v="0"/>
    <m/>
    <x v="0"/>
    <x v="0"/>
    <x v="0"/>
    <x v="0"/>
    <x v="0"/>
    <m/>
    <n v="20000503"/>
    <x v="0"/>
    <s v="CR ANALYTICAL BUTTE MT ID No 2000-0056"/>
    <m/>
    <m/>
    <d v="2000-05-16T00:00:00"/>
  </r>
  <r>
    <x v="1"/>
    <s v="T18N R093W S31 fMESAVERDE"/>
    <m/>
    <x v="1"/>
    <x v="3"/>
    <x v="18"/>
    <s v="C SW"/>
    <n v="31"/>
    <n v="18"/>
    <n v="93"/>
    <n v="41.489356999999998"/>
    <n v="-107.924206"/>
    <s v="4900720663"/>
    <s v="CHAMPLIN 261 L1"/>
    <x v="0"/>
    <s v="MESAVERDE"/>
    <m/>
    <m/>
    <m/>
    <x v="0"/>
    <n v="9220"/>
    <m/>
    <n v="9804"/>
    <n v="9790"/>
    <x v="2"/>
    <d v="2002-11-14T00:00:00"/>
    <n v="6.74"/>
    <x v="0"/>
    <n v="80.3"/>
    <n v="3.3"/>
    <n v="1260"/>
    <n v="82.3"/>
    <x v="1"/>
    <n v="1949"/>
    <n v="503"/>
    <m/>
    <x v="0"/>
    <n v="7"/>
    <n v="3566"/>
    <x v="0"/>
    <s v="BP AMERICA PRODUCTION COMPANY"/>
    <n v="4.0069699999999999"/>
    <n v="0.27155699999999999"/>
    <n v="54.81"/>
    <n v="2.1052339999999998"/>
    <n v="61.193760999999995"/>
    <n v="54.981290000000001"/>
    <n v="8.2441699999999987"/>
    <n v="0"/>
    <x v="1"/>
    <n v="0.14574000000000001"/>
    <n v="63.371200000000002"/>
    <n v="-1.748034906862779E-2"/>
    <n v="3884.9"/>
    <n v="4.2800198633722052E-2"/>
    <n v="6.5480041339508452E-2"/>
    <n v="4.4376582769606208E-3"/>
    <n v="0.93008230038353101"/>
    <n v="0.86760689398338675"/>
    <n v="0.1300933231499482"/>
    <n v="2.2997828666649835E-3"/>
    <x v="0"/>
    <n v="1.62"/>
    <x v="0"/>
    <m/>
    <m/>
    <x v="0"/>
    <n v="5630"/>
    <x v="0"/>
    <x v="0"/>
    <m/>
    <x v="0"/>
    <x v="0"/>
    <x v="0"/>
    <m/>
    <x v="0"/>
    <x v="0"/>
    <x v="0"/>
    <x v="0"/>
    <x v="0"/>
    <x v="0"/>
    <x v="0"/>
    <x v="0"/>
    <x v="0"/>
    <x v="0"/>
    <x v="0"/>
    <x v="0"/>
    <x v="0"/>
    <m/>
    <x v="0"/>
    <x v="0"/>
    <x v="0"/>
    <x v="0"/>
    <x v="0"/>
    <m/>
    <n v="20021114"/>
    <x v="0"/>
    <s v="BP AMERICA"/>
    <m/>
    <m/>
    <d v="2002-11-16T00:00:00"/>
  </r>
  <r>
    <x v="1"/>
    <s v="T18N R093W S31 fMESAVERDE"/>
    <n v="3337"/>
    <x v="0"/>
    <x v="2"/>
    <x v="18"/>
    <s v="C SE"/>
    <n v="31"/>
    <n v="18"/>
    <n v="93"/>
    <n v="41.489330000000002"/>
    <n v="-107.91482999999999"/>
    <s v="4900721771"/>
    <s v="CHAMPLIN 261 L3"/>
    <x v="0"/>
    <s v="MESAVERDE"/>
    <m/>
    <m/>
    <m/>
    <x v="0"/>
    <s v="9137"/>
    <m/>
    <n v="9457"/>
    <n v="9439"/>
    <x v="2"/>
    <d v="2002-11-14T00:00:00"/>
    <n v="6.58"/>
    <x v="1"/>
    <n v="3.18"/>
    <m/>
    <n v="112"/>
    <n v="5.96"/>
    <x v="1"/>
    <n v="112"/>
    <n v="173"/>
    <m/>
    <x v="0"/>
    <n v="14"/>
    <n v="392"/>
    <x v="0"/>
    <s v="BP AMERICA PRODUCTION COMPANY"/>
    <n v="0.15868200000000002"/>
    <n v="0"/>
    <n v="4.8719999999999999"/>
    <n v="0.1524568"/>
    <n v="5.1831388"/>
    <n v="3.1595199999999997"/>
    <n v="2.8354699999999995"/>
    <n v="0"/>
    <x v="1"/>
    <n v="0.29148000000000002"/>
    <n v="6.2864699999999996"/>
    <n v="-9.6196062066214463E-2"/>
    <n v="420.14"/>
    <n v="3.4649198414066523E-2"/>
    <n v="3.0615039674415052E-2"/>
    <n v="0"/>
    <n v="0.96938496032558497"/>
    <n v="0.50259048400771811"/>
    <n v="0.45104327229748964"/>
    <n v="4.6366243694792156E-2"/>
    <x v="0"/>
    <n v="48.4"/>
    <x v="0"/>
    <m/>
    <m/>
    <x v="0"/>
    <n v="628"/>
    <x v="0"/>
    <x v="0"/>
    <m/>
    <x v="0"/>
    <x v="0"/>
    <x v="0"/>
    <m/>
    <x v="0"/>
    <x v="0"/>
    <x v="0"/>
    <x v="0"/>
    <x v="0"/>
    <x v="0"/>
    <x v="0"/>
    <x v="0"/>
    <x v="0"/>
    <x v="0"/>
    <x v="0"/>
    <x v="0"/>
    <x v="0"/>
    <m/>
    <x v="0"/>
    <x v="0"/>
    <x v="0"/>
    <x v="0"/>
    <x v="0"/>
    <m/>
    <n v="20021114"/>
    <x v="0"/>
    <s v="BP AMERICA"/>
    <m/>
    <m/>
    <d v="2002-11-16T00:00:00"/>
  </r>
  <r>
    <x v="1"/>
    <s v="T18N R093W S30 fMESAVERDE/ALMOND"/>
    <n v="3832"/>
    <x v="0"/>
    <x v="2"/>
    <x v="18"/>
    <s v="SE SE"/>
    <n v="30"/>
    <n v="18"/>
    <n v="93"/>
    <n v="41.503329999999998"/>
    <n v="-107.91416700000001"/>
    <s v="4900721991"/>
    <s v="STANDARD DRAW 16-30"/>
    <x v="0"/>
    <s v="MESAVERDE/ALMOND"/>
    <m/>
    <m/>
    <m/>
    <x v="0"/>
    <s v="9162"/>
    <m/>
    <n v="9800"/>
    <n v="9732"/>
    <x v="2"/>
    <d v="2003-02-12T00:00:00"/>
    <n v="8.1999999999999993"/>
    <x v="1"/>
    <n v="10"/>
    <n v="4.0999999999999996"/>
    <n v="2880"/>
    <n v="56"/>
    <x v="1"/>
    <n v="2830"/>
    <n v="3110"/>
    <m/>
    <x v="0"/>
    <n v="12"/>
    <n v="7780"/>
    <x v="0"/>
    <s v="DEVON ENERGY"/>
    <n v="0.499"/>
    <n v="0.33738899999999999"/>
    <n v="125.28"/>
    <n v="1.43248"/>
    <n v="127.54886899999998"/>
    <n v="79.834299999999999"/>
    <n v="50.972899999999996"/>
    <n v="0"/>
    <x v="1"/>
    <n v="0.24984000000000001"/>
    <n v="131.05704"/>
    <n v="-1.356570317192566E-2"/>
    <n v="8902.1"/>
    <n v="6.7263713801020281E-2"/>
    <n v="3.9122259876722236E-3"/>
    <n v="2.6451743762620117E-3"/>
    <n v="0.99344259963606574"/>
    <n v="0.6091568984008795"/>
    <n v="0.38893675608727313"/>
    <n v="1.9063455118473605E-3"/>
    <x v="0"/>
    <n v="0.09"/>
    <x v="0"/>
    <n v="6819"/>
    <n v="0.85899999999999999"/>
    <x v="4"/>
    <m/>
    <x v="0"/>
    <x v="0"/>
    <m/>
    <x v="0"/>
    <x v="0"/>
    <x v="0"/>
    <m/>
    <x v="0"/>
    <x v="0"/>
    <x v="0"/>
    <x v="0"/>
    <x v="0"/>
    <x v="0"/>
    <x v="0"/>
    <x v="0"/>
    <x v="0"/>
    <x v="0"/>
    <x v="0"/>
    <x v="0"/>
    <x v="0"/>
    <m/>
    <x v="0"/>
    <x v="0"/>
    <x v="0"/>
    <x v="0"/>
    <x v="0"/>
    <m/>
    <n v="20030212"/>
    <x v="0"/>
    <s v="ENERGY LABS CASPER ID No C03020526-001"/>
    <m/>
    <m/>
    <d v="2003-02-20T00:00:00"/>
  </r>
  <r>
    <x v="1"/>
    <s v="T18N R093W S29 fMESAVERDE"/>
    <m/>
    <x v="1"/>
    <x v="3"/>
    <x v="92"/>
    <s v="NW SE"/>
    <n v="29"/>
    <n v="18"/>
    <n v="93"/>
    <n v="41.504440000000002"/>
    <n v="-107.89583"/>
    <s v="4900721766"/>
    <s v="CHAMPLIN 261 F3"/>
    <x v="0"/>
    <s v="MESAVERDE"/>
    <m/>
    <m/>
    <m/>
    <x v="0"/>
    <n v="9159"/>
    <m/>
    <n v="9397"/>
    <n v="9372"/>
    <x v="2"/>
    <d v="2002-11-14T00:00:00"/>
    <m/>
    <x v="0"/>
    <n v="95.3"/>
    <n v="2.5"/>
    <n v="919"/>
    <n v="4.58"/>
    <x v="1"/>
    <n v="1290"/>
    <n v="836"/>
    <m/>
    <x v="0"/>
    <n v="12"/>
    <n v="2770"/>
    <x v="0"/>
    <s v="BP AMERICA PRODUCTION COMPANY"/>
    <n v="4.7554699999999999"/>
    <n v="0.20572499999999999"/>
    <n v="39.976499999999994"/>
    <n v="0.11715639999999999"/>
    <n v="45.05485139999999"/>
    <n v="36.390900000000002"/>
    <n v="13.702039999999998"/>
    <n v="0"/>
    <x v="1"/>
    <n v="0.24984000000000001"/>
    <n v="50.342779999999998"/>
    <n v="-5.5430397195375312E-2"/>
    <n v="3159.38"/>
    <n v="6.5669597833163007E-2"/>
    <n v="0.10554845598713929"/>
    <n v="4.5661009548907325E-3"/>
    <n v="0.88988544305797002"/>
    <n v="0.72286234490824708"/>
    <n v="0.27217487790702061"/>
    <n v="4.962777184732349E-3"/>
    <x v="0"/>
    <n v="25.2"/>
    <x v="0"/>
    <m/>
    <m/>
    <x v="0"/>
    <m/>
    <x v="0"/>
    <x v="0"/>
    <m/>
    <x v="0"/>
    <x v="0"/>
    <x v="0"/>
    <m/>
    <x v="0"/>
    <x v="0"/>
    <x v="0"/>
    <x v="0"/>
    <x v="0"/>
    <x v="0"/>
    <x v="0"/>
    <x v="0"/>
    <x v="0"/>
    <x v="0"/>
    <x v="0"/>
    <x v="0"/>
    <x v="0"/>
    <m/>
    <x v="0"/>
    <x v="0"/>
    <x v="0"/>
    <x v="0"/>
    <x v="0"/>
    <m/>
    <n v="20021114"/>
    <x v="0"/>
    <s v="BP AMERICA"/>
    <m/>
    <m/>
    <d v="2002-11-16T00:00:00"/>
  </r>
  <r>
    <x v="1"/>
    <s v="T18N R093W S29 fMESAVERDE"/>
    <m/>
    <x v="1"/>
    <x v="3"/>
    <x v="18"/>
    <s v="NE SW"/>
    <n v="29"/>
    <n v="18"/>
    <n v="93"/>
    <n v="41.503799999999998"/>
    <n v="-107.905053"/>
    <s v="4900720416"/>
    <s v="CHAMPLIN 261 F1"/>
    <x v="0"/>
    <s v="MESAVERDE"/>
    <m/>
    <m/>
    <m/>
    <x v="0"/>
    <n v="9004"/>
    <m/>
    <n v="9610"/>
    <n v="9550"/>
    <x v="2"/>
    <d v="2002-11-14T00:00:00"/>
    <n v="6.86"/>
    <x v="0"/>
    <n v="24.9"/>
    <n v="3.4"/>
    <n v="2270"/>
    <n v="56"/>
    <x v="1"/>
    <n v="2699"/>
    <n v="1617"/>
    <m/>
    <x v="0"/>
    <n v="91"/>
    <n v="6570"/>
    <x v="0"/>
    <s v="BP AMERICA PRODUCTION COMPANY"/>
    <n v="1.24251"/>
    <n v="0.27978599999999998"/>
    <n v="98.745000000000005"/>
    <n v="1.43248"/>
    <n v="101.69977599999999"/>
    <n v="76.13879"/>
    <n v="26.502629999999996"/>
    <n v="0"/>
    <x v="1"/>
    <n v="1.8946200000000002"/>
    <n v="104.53604"/>
    <n v="-1.3752528804211264E-2"/>
    <n v="6761.3"/>
    <n v="1.4349688327469953E-2"/>
    <n v="1.2217431039376135E-2"/>
    <n v="2.7510975048755273E-3"/>
    <n v="0.98503147145574832"/>
    <n v="0.72834966773181764"/>
    <n v="0.25352624798107903"/>
    <n v="1.8124084287103281E-2"/>
    <x v="0"/>
    <n v="0.16"/>
    <x v="0"/>
    <m/>
    <m/>
    <x v="0"/>
    <n v="9720"/>
    <x v="0"/>
    <x v="0"/>
    <m/>
    <x v="0"/>
    <x v="0"/>
    <x v="0"/>
    <m/>
    <x v="0"/>
    <x v="0"/>
    <x v="0"/>
    <x v="0"/>
    <x v="0"/>
    <x v="0"/>
    <x v="0"/>
    <x v="0"/>
    <x v="0"/>
    <x v="0"/>
    <x v="0"/>
    <x v="0"/>
    <x v="0"/>
    <m/>
    <x v="0"/>
    <x v="0"/>
    <x v="0"/>
    <x v="0"/>
    <x v="0"/>
    <m/>
    <n v="20021114"/>
    <x v="0"/>
    <s v="BP AMERICA"/>
    <m/>
    <m/>
    <d v="2002-11-16T00:00:00"/>
  </r>
  <r>
    <x v="1"/>
    <s v="T18N R093W S28 fMESAVERDE/ALMOND"/>
    <n v="3834"/>
    <x v="0"/>
    <x v="2"/>
    <x v="18"/>
    <s v="NW NW"/>
    <n v="28"/>
    <n v="18"/>
    <n v="93"/>
    <n v="41.510829999999999"/>
    <n v="-107.88611"/>
    <s v="4900721870"/>
    <s v="STANDARD DRAW 4-28"/>
    <x v="0"/>
    <s v="MESAVERDE/ALMOND"/>
    <m/>
    <m/>
    <m/>
    <x v="0"/>
    <s v="8917"/>
    <m/>
    <n v="9310"/>
    <n v="9244"/>
    <x v="2"/>
    <d v="2003-02-12T00:00:00"/>
    <n v="8.42"/>
    <x v="1"/>
    <n v="2"/>
    <m/>
    <n v="1180"/>
    <n v="20.6"/>
    <x v="1"/>
    <n v="1060"/>
    <n v="1300"/>
    <n v="19.2"/>
    <x v="0"/>
    <n v="13"/>
    <n v="3320"/>
    <x v="0"/>
    <s v="DEVON ENERGY"/>
    <n v="9.98E-2"/>
    <n v="0"/>
    <n v="51.33"/>
    <n v="0.52694799999999997"/>
    <n v="51.956747999999997"/>
    <n v="29.9026"/>
    <n v="21.306999999999999"/>
    <n v="0.63993599999999995"/>
    <x v="1"/>
    <n v="0.27066000000000001"/>
    <n v="52.120195999999993"/>
    <n v="-1.5704534906404955E-3"/>
    <n v="3594.8"/>
    <n v="3.9740845722218976E-2"/>
    <n v="1.9208284552374218E-3"/>
    <n v="0"/>
    <n v="0.99807917154476256"/>
    <n v="0.57372385936537929"/>
    <n v="0.40880506282056195"/>
    <n v="5.192996588117206E-3"/>
    <x v="0"/>
    <n v="1.39"/>
    <x v="0"/>
    <n v="2722"/>
    <n v="2.0310000000000001"/>
    <x v="4"/>
    <m/>
    <x v="0"/>
    <x v="0"/>
    <m/>
    <x v="0"/>
    <x v="0"/>
    <x v="0"/>
    <m/>
    <x v="0"/>
    <x v="0"/>
    <x v="0"/>
    <x v="0"/>
    <x v="0"/>
    <x v="0"/>
    <x v="0"/>
    <x v="0"/>
    <x v="0"/>
    <x v="0"/>
    <x v="0"/>
    <x v="0"/>
    <x v="0"/>
    <m/>
    <x v="0"/>
    <x v="0"/>
    <x v="0"/>
    <x v="0"/>
    <x v="0"/>
    <m/>
    <n v="20030212"/>
    <x v="0"/>
    <s v="ENERGY LABS CASPER ID No C03020474-004"/>
    <m/>
    <m/>
    <d v="2003-02-19T00:00:00"/>
  </r>
  <r>
    <x v="1"/>
    <s v="T18N R093W S27 fMESAVERDE"/>
    <n v="3278"/>
    <x v="0"/>
    <x v="2"/>
    <x v="18"/>
    <s v="NE NW"/>
    <n v="27"/>
    <n v="18"/>
    <n v="93"/>
    <n v="41.511110000000002"/>
    <n v="-107.86556"/>
    <s v="4900721760"/>
    <s v="CHAMPLIN 226 F4"/>
    <x v="0"/>
    <s v="MESAVERDE"/>
    <m/>
    <m/>
    <m/>
    <x v="0"/>
    <s v="8920"/>
    <m/>
    <n v="9147"/>
    <n v="9113"/>
    <x v="2"/>
    <d v="2002-11-12T00:00:00"/>
    <n v="6.75"/>
    <x v="1"/>
    <n v="3.19"/>
    <m/>
    <n v="419"/>
    <n v="2.91"/>
    <x v="1"/>
    <n v="380"/>
    <n v="421"/>
    <m/>
    <x v="0"/>
    <n v="8"/>
    <n v="1498"/>
    <x v="0"/>
    <s v="BP AMERICA PRODUCTION COMPANY"/>
    <n v="0.15918099999999999"/>
    <n v="0"/>
    <n v="18.226499999999998"/>
    <n v="7.4437799999999998E-2"/>
    <n v="18.460118799999996"/>
    <n v="10.719799999999999"/>
    <n v="6.9001899999999994"/>
    <n v="0"/>
    <x v="1"/>
    <n v="0.16656000000000001"/>
    <n v="17.786549999999998"/>
    <n v="1.8582915956127762E-2"/>
    <n v="1234.0999999999999"/>
    <n v="-9.6592364847553194E-2"/>
    <n v="8.6229672584772332E-3"/>
    <n v="0"/>
    <n v="0.99137703274152278"/>
    <n v="0.60269135948230546"/>
    <n v="0.38794426125358766"/>
    <n v="9.3643792641068691E-3"/>
    <x v="0"/>
    <n v="34.5"/>
    <x v="0"/>
    <m/>
    <m/>
    <x v="0"/>
    <n v="1621"/>
    <x v="0"/>
    <x v="0"/>
    <m/>
    <x v="0"/>
    <x v="0"/>
    <x v="0"/>
    <m/>
    <x v="0"/>
    <x v="0"/>
    <x v="0"/>
    <x v="0"/>
    <x v="0"/>
    <x v="0"/>
    <x v="0"/>
    <x v="0"/>
    <x v="0"/>
    <x v="0"/>
    <x v="0"/>
    <x v="0"/>
    <x v="0"/>
    <m/>
    <x v="0"/>
    <x v="0"/>
    <x v="0"/>
    <x v="0"/>
    <x v="0"/>
    <m/>
    <n v="20021112"/>
    <x v="0"/>
    <s v="BP AMERICA"/>
    <m/>
    <m/>
    <d v="2002-11-14T00:00:00"/>
  </r>
  <r>
    <x v="1"/>
    <s v="T18N R093W S23 fMESAVERDE"/>
    <m/>
    <x v="1"/>
    <x v="3"/>
    <x v="18"/>
    <s v="SW NW"/>
    <n v="23"/>
    <n v="18"/>
    <n v="93"/>
    <n v="41.525829999999999"/>
    <n v="-107.84693"/>
    <s v="4900721877"/>
    <s v="CHAMPLIN 226 E2"/>
    <x v="0"/>
    <s v="MESAVERDE"/>
    <m/>
    <m/>
    <m/>
    <x v="0"/>
    <n v="8668"/>
    <m/>
    <n v="8976"/>
    <n v="9050"/>
    <x v="2"/>
    <d v="2002-11-15T00:00:00"/>
    <n v="7.65"/>
    <x v="0"/>
    <n v="59.9"/>
    <n v="14.3"/>
    <n v="2940"/>
    <n v="108"/>
    <x v="1"/>
    <n v="4549"/>
    <n v="1797"/>
    <m/>
    <x v="0"/>
    <n v="3"/>
    <n v="9960"/>
    <x v="0"/>
    <s v="BP AMERICA PRODUCTION COMPANY"/>
    <n v="2.9890099999999999"/>
    <n v="1.176747"/>
    <n v="127.89"/>
    <n v="2.7626399999999998"/>
    <n v="134.818397"/>
    <n v="128.32729"/>
    <n v="29.452829999999999"/>
    <n v="0"/>
    <x v="1"/>
    <n v="6.2460000000000002E-2"/>
    <n v="157.84258"/>
    <n v="-7.8671858599036915E-2"/>
    <n v="9471.2000000000007"/>
    <n v="-2.515542014903862E-2"/>
    <n v="2.2170638922520344E-2"/>
    <n v="8.7283859338573803E-3"/>
    <n v="0.96910097514362215"/>
    <n v="0.81300806157628702"/>
    <n v="0.18659622770991199"/>
    <n v="3.957107138010542E-4"/>
    <x v="0"/>
    <m/>
    <x v="0"/>
    <m/>
    <m/>
    <x v="0"/>
    <n v="15170"/>
    <x v="0"/>
    <x v="0"/>
    <m/>
    <x v="0"/>
    <x v="0"/>
    <x v="0"/>
    <m/>
    <x v="0"/>
    <x v="0"/>
    <x v="0"/>
    <x v="0"/>
    <x v="0"/>
    <x v="0"/>
    <x v="0"/>
    <x v="0"/>
    <x v="0"/>
    <x v="0"/>
    <x v="0"/>
    <x v="0"/>
    <x v="0"/>
    <m/>
    <x v="0"/>
    <x v="0"/>
    <x v="0"/>
    <x v="0"/>
    <x v="0"/>
    <m/>
    <n v="20021115"/>
    <x v="0"/>
    <s v="BP AMERICA"/>
    <m/>
    <m/>
    <d v="2002-11-17T00:00:00"/>
  </r>
  <r>
    <x v="1"/>
    <s v="T18N R093W S21 fMESAVERDE"/>
    <m/>
    <x v="1"/>
    <x v="3"/>
    <x v="18"/>
    <s v="C SW"/>
    <n v="21"/>
    <n v="18"/>
    <n v="93"/>
    <n v="41.518186999999998"/>
    <n v="-107.885784"/>
    <s v="4900720957"/>
    <s v="CHAMPLIN 261 D1-A"/>
    <x v="0"/>
    <s v="MESAVERDE"/>
    <m/>
    <m/>
    <m/>
    <x v="0"/>
    <m/>
    <m/>
    <n v="9500"/>
    <m/>
    <x v="2"/>
    <d v="2002-11-20T00:00:00"/>
    <n v="7.17"/>
    <x v="0"/>
    <n v="9.0500000000000007"/>
    <n v="3.09"/>
    <n v="1140"/>
    <n v="3.25"/>
    <x v="1"/>
    <n v="1300"/>
    <n v="557"/>
    <m/>
    <x v="0"/>
    <n v="9"/>
    <n v="3114"/>
    <x v="0"/>
    <s v="BP AMERICA PRODUCTION COMPANY"/>
    <n v="0.45159500000000002"/>
    <n v="0.2542761"/>
    <n v="49.59"/>
    <n v="8.3135000000000001E-2"/>
    <n v="50.379006099999998"/>
    <n v="36.673000000000002"/>
    <n v="9.1292299999999997"/>
    <n v="0"/>
    <x v="1"/>
    <n v="0.18738000000000002"/>
    <n v="45.989609999999999"/>
    <n v="4.5547983126012735E-2"/>
    <n v="3021.39"/>
    <n v="-1.509439497733635E-2"/>
    <n v="8.9639521491076037E-3"/>
    <n v="5.0472631297106916E-3"/>
    <n v="0.98598878472118168"/>
    <n v="0.79741924317253399"/>
    <n v="0.19850635828396893"/>
    <n v="4.0743985434971075E-3"/>
    <x v="0"/>
    <n v="46.8"/>
    <x v="0"/>
    <m/>
    <m/>
    <x v="0"/>
    <n v="4090"/>
    <x v="0"/>
    <x v="0"/>
    <m/>
    <x v="0"/>
    <x v="0"/>
    <x v="0"/>
    <m/>
    <x v="0"/>
    <x v="0"/>
    <x v="0"/>
    <x v="0"/>
    <x v="0"/>
    <x v="0"/>
    <x v="0"/>
    <x v="0"/>
    <x v="0"/>
    <x v="0"/>
    <x v="0"/>
    <x v="0"/>
    <x v="0"/>
    <m/>
    <x v="0"/>
    <x v="0"/>
    <x v="0"/>
    <x v="0"/>
    <x v="0"/>
    <m/>
    <n v="20021120"/>
    <x v="0"/>
    <s v="BP AMERICA"/>
    <m/>
    <m/>
    <d v="2002-11-22T00:00:00"/>
  </r>
  <r>
    <x v="1"/>
    <s v="T18N R093W S20 fMESAVERDE/ALMOND"/>
    <n v="3831"/>
    <x v="0"/>
    <x v="2"/>
    <x v="18"/>
    <s v="SE SE"/>
    <n v="20"/>
    <n v="18"/>
    <n v="93"/>
    <n v="41.517780000000002"/>
    <n v="-107.895"/>
    <s v="4900721847"/>
    <s v="STANDARD DRAW 16-20"/>
    <x v="0"/>
    <s v="MESAVERDE/ALMOND"/>
    <m/>
    <m/>
    <m/>
    <x v="0"/>
    <s v="8964"/>
    <m/>
    <n v="9362"/>
    <n v="9269"/>
    <x v="2"/>
    <d v="2000-04-04T00:00:00"/>
    <n v="7.95"/>
    <x v="1"/>
    <n v="6"/>
    <n v="4"/>
    <n v="2448"/>
    <n v="505"/>
    <x v="1"/>
    <n v="2148"/>
    <n v="3053"/>
    <m/>
    <x v="0"/>
    <n v="71"/>
    <n v="6182"/>
    <x v="0"/>
    <s v="SANTA FE SNYDER"/>
    <n v="0.2994"/>
    <n v="0.32916000000000001"/>
    <n v="106.488"/>
    <n v="12.917899999999999"/>
    <n v="120.03446"/>
    <n v="60.595079999999996"/>
    <n v="50.038669999999996"/>
    <n v="0"/>
    <x v="1"/>
    <n v="1.4782200000000001"/>
    <n v="112.11196999999999"/>
    <n v="3.4127123988079468E-2"/>
    <n v="8235"/>
    <n v="0.14240133176111536"/>
    <n v="2.494283724857012E-3"/>
    <n v="2.7422125279690517E-3"/>
    <n v="0.99476350374717404"/>
    <n v="0.54048715761573007"/>
    <n v="0.44632763120655183"/>
    <n v="1.3185211177718136E-2"/>
    <x v="0"/>
    <n v="4.99"/>
    <x v="0"/>
    <m/>
    <n v="9.0000000000000006E-5"/>
    <x v="3"/>
    <n v="11060"/>
    <x v="2"/>
    <x v="0"/>
    <n v="189.94"/>
    <x v="0"/>
    <x v="0"/>
    <x v="0"/>
    <n v="0.87"/>
    <x v="0"/>
    <x v="0"/>
    <x v="0"/>
    <x v="0"/>
    <x v="0"/>
    <x v="0"/>
    <x v="0"/>
    <x v="0"/>
    <x v="0"/>
    <x v="0"/>
    <x v="0"/>
    <x v="6"/>
    <x v="0"/>
    <n v="0.53"/>
    <x v="0"/>
    <x v="0"/>
    <x v="0"/>
    <x v="0"/>
    <x v="0"/>
    <m/>
    <n v="20000404"/>
    <x v="0"/>
    <s v="CR ANALYTICAL BUTTE MT ID No 2000-0041"/>
    <m/>
    <m/>
    <d v="2000-04-07T00:00:00"/>
  </r>
  <r>
    <x v="1"/>
    <s v="T18N R093W S20 fMESAVERDE/ALMOND"/>
    <n v="3835"/>
    <x v="0"/>
    <x v="2"/>
    <x v="18"/>
    <s v="SE NW"/>
    <n v="20"/>
    <n v="18"/>
    <n v="93"/>
    <n v="41.524999999999999"/>
    <n v="-107.90528"/>
    <s v="4900721851"/>
    <s v="STANDARD DRAW 6-20"/>
    <x v="0"/>
    <s v="MESAVERDE/ALMOND"/>
    <m/>
    <m/>
    <m/>
    <x v="0"/>
    <s v="8956"/>
    <m/>
    <n v="9462"/>
    <n v="9372"/>
    <x v="2"/>
    <d v="2000-04-04T00:00:00"/>
    <n v="7.59"/>
    <x v="1"/>
    <n v="2"/>
    <n v="1"/>
    <n v="1120"/>
    <n v="20"/>
    <x v="1"/>
    <n v="888"/>
    <n v="1572"/>
    <m/>
    <x v="0"/>
    <n v="22"/>
    <n v="2561"/>
    <x v="0"/>
    <s v="SANTE FE SNYDER"/>
    <n v="9.98E-2"/>
    <n v="8.2290000000000002E-2"/>
    <n v="48.72"/>
    <n v="0.51159999999999994"/>
    <n v="49.413690000000003"/>
    <n v="25.05048"/>
    <n v="25.765079999999998"/>
    <n v="0"/>
    <x v="1"/>
    <n v="0.45804000000000006"/>
    <n v="51.273599999999995"/>
    <n v="-1.8472142809683251E-2"/>
    <n v="3625"/>
    <n v="0.17200129324280633"/>
    <n v="2.0196832092482871E-3"/>
    <n v="1.6653279688280717E-3"/>
    <n v="0.9963149888219236"/>
    <n v="0.48856487549148103"/>
    <n v="0.50250187230855647"/>
    <n v="8.9332521999625561E-3"/>
    <x v="0"/>
    <n v="8.64"/>
    <x v="0"/>
    <m/>
    <n v="2.0000000000000001E-4"/>
    <x v="3"/>
    <n v="4700"/>
    <x v="2"/>
    <x v="0"/>
    <n v="616.45000000000005"/>
    <x v="0"/>
    <x v="0"/>
    <x v="0"/>
    <n v="1.07"/>
    <x v="0"/>
    <x v="14"/>
    <x v="0"/>
    <x v="0"/>
    <x v="0"/>
    <x v="0"/>
    <x v="0"/>
    <x v="0"/>
    <x v="0"/>
    <x v="0"/>
    <x v="0"/>
    <x v="0"/>
    <x v="5"/>
    <n v="0.53"/>
    <x v="0"/>
    <x v="0"/>
    <x v="0"/>
    <x v="0"/>
    <x v="0"/>
    <m/>
    <n v="20000404"/>
    <x v="0"/>
    <s v="CR ANALYTICAL BUTTE MT ID No 2000-0040"/>
    <m/>
    <m/>
    <d v="2000-04-07T00:00:00"/>
  </r>
  <r>
    <x v="1"/>
    <s v="T18N R093W S17 fMESAVERDE/ALMOND"/>
    <m/>
    <x v="1"/>
    <x v="3"/>
    <x v="18"/>
    <s v="C NE"/>
    <n v="17"/>
    <n v="18"/>
    <n v="93"/>
    <n v="41.540039999999998"/>
    <n v="-107.89566600000001"/>
    <s v="4900721399"/>
    <s v="CHAMPLIN 261 G2"/>
    <x v="0"/>
    <s v="MESAVERDE/ALMOND"/>
    <m/>
    <m/>
    <m/>
    <x v="0"/>
    <n v="8902"/>
    <m/>
    <n v="9495"/>
    <n v="9440"/>
    <x v="2"/>
    <d v="2002-11-21T00:00:00"/>
    <n v="7.04"/>
    <x v="0"/>
    <n v="46.4"/>
    <n v="16.399999999999999"/>
    <n v="2760"/>
    <n v="33.1"/>
    <x v="1"/>
    <n v="3649"/>
    <n v="1725"/>
    <m/>
    <x v="0"/>
    <n v="26"/>
    <n v="8688"/>
    <x v="0"/>
    <s v="BP AMERICA PRODUCTION COMPANY"/>
    <n v="2.3153600000000001"/>
    <n v="1.349556"/>
    <n v="120.06"/>
    <n v="0.84669799999999995"/>
    <n v="124.571614"/>
    <n v="102.93828999999999"/>
    <n v="28.272749999999998"/>
    <n v="0"/>
    <x v="1"/>
    <n v="0.54132000000000002"/>
    <n v="131.75236000000001"/>
    <n v="-2.8014336263372745E-2"/>
    <n v="8255.9"/>
    <n v="-2.5501803008752433E-2"/>
    <n v="1.8586577837869229E-2"/>
    <n v="1.0833575616994093E-2"/>
    <n v="0.97057984654513663"/>
    <n v="0.78130129889134425"/>
    <n v="0.21459008400304933"/>
    <n v="4.1086171056063051E-3"/>
    <x v="0"/>
    <n v="0.82"/>
    <x v="0"/>
    <m/>
    <m/>
    <x v="0"/>
    <n v="12530"/>
    <x v="0"/>
    <x v="0"/>
    <m/>
    <x v="0"/>
    <x v="0"/>
    <x v="0"/>
    <m/>
    <x v="0"/>
    <x v="0"/>
    <x v="0"/>
    <x v="0"/>
    <x v="0"/>
    <x v="0"/>
    <x v="0"/>
    <x v="0"/>
    <x v="0"/>
    <x v="0"/>
    <x v="0"/>
    <x v="0"/>
    <x v="0"/>
    <m/>
    <x v="0"/>
    <x v="0"/>
    <x v="0"/>
    <x v="0"/>
    <x v="0"/>
    <m/>
    <n v="20021121"/>
    <x v="0"/>
    <s v="BP AMERICA"/>
    <m/>
    <m/>
    <d v="2002-11-23T00:00:00"/>
  </r>
  <r>
    <x v="1"/>
    <s v="T18N R093W S17 fMESAVERDE"/>
    <m/>
    <x v="0"/>
    <x v="2"/>
    <x v="18"/>
    <s v="SE NW"/>
    <n v="17"/>
    <n v="18"/>
    <n v="93"/>
    <n v="41.539639999999999"/>
    <n v="-107.90492"/>
    <s v="4900721721"/>
    <s v="CHAMPLIN 261 G4"/>
    <x v="0"/>
    <s v="MESAVERDE"/>
    <m/>
    <m/>
    <m/>
    <x v="0"/>
    <n v="9102"/>
    <m/>
    <n v="9370"/>
    <n v="9376"/>
    <x v="2"/>
    <d v="2002-11-21T00:00:00"/>
    <m/>
    <x v="0"/>
    <n v="45"/>
    <n v="15.7"/>
    <n v="2730"/>
    <n v="31.7"/>
    <x v="1"/>
    <n v="3749"/>
    <n v="1590"/>
    <m/>
    <x v="0"/>
    <n v="15"/>
    <n v="8418"/>
    <x v="0"/>
    <s v="BP AMERICA PRODUCTION COMPANY"/>
    <n v="2.2454999999999998"/>
    <n v="1.2919529999999999"/>
    <n v="118.755"/>
    <n v="0.81088599999999988"/>
    <n v="123.10333899999999"/>
    <n v="105.75928999999999"/>
    <n v="26.060099999999998"/>
    <n v="0"/>
    <x v="1"/>
    <n v="0.31230000000000002"/>
    <n v="132.13168999999999"/>
    <n v="-3.5372695649859252E-2"/>
    <n v="8176.4"/>
    <n v="-1.4559128380658556E-2"/>
    <n v="1.8240772494400009E-2"/>
    <n v="1.0494865618551581E-2"/>
    <n v="0.97126436188704846"/>
    <n v="0.80040821395684869"/>
    <n v="0.19722823495256891"/>
    <n v="2.3635510905824337E-3"/>
    <x v="0"/>
    <n v="0.55000000000000004"/>
    <x v="0"/>
    <m/>
    <m/>
    <x v="0"/>
    <m/>
    <x v="0"/>
    <x v="0"/>
    <m/>
    <x v="0"/>
    <x v="0"/>
    <x v="0"/>
    <m/>
    <x v="0"/>
    <x v="0"/>
    <x v="0"/>
    <x v="0"/>
    <x v="0"/>
    <x v="0"/>
    <x v="0"/>
    <x v="0"/>
    <x v="0"/>
    <x v="0"/>
    <x v="0"/>
    <x v="0"/>
    <x v="0"/>
    <m/>
    <x v="0"/>
    <x v="0"/>
    <x v="0"/>
    <x v="0"/>
    <x v="0"/>
    <m/>
    <n v="20021121"/>
    <x v="0"/>
    <s v="BP AMERICA"/>
    <m/>
    <m/>
    <d v="2002-11-23T00:00:00"/>
  </r>
  <r>
    <x v="1"/>
    <s v="T18N R093W S17 fMESAVERDE"/>
    <n v="5939"/>
    <x v="0"/>
    <x v="2"/>
    <x v="18"/>
    <s v="NW NW"/>
    <n v="17"/>
    <n v="18"/>
    <n v="93"/>
    <n v="41.541941000000001"/>
    <n v="-107.907859"/>
    <s v="4900723405"/>
    <s v="CHAMPLIN 261 G40"/>
    <x v="0"/>
    <s v="MESAVERDE"/>
    <m/>
    <m/>
    <n v="352"/>
    <x v="0"/>
    <n v="9035"/>
    <n v="9387"/>
    <n v="9539"/>
    <n v="9535"/>
    <x v="2"/>
    <d v="1899-12-31T00:00:00"/>
    <n v="7.22"/>
    <x v="1"/>
    <n v="83"/>
    <n v="12"/>
    <n v="2860"/>
    <n v="0"/>
    <x v="1"/>
    <n v="4700"/>
    <n v="0"/>
    <n v="0"/>
    <x v="1"/>
    <n v="40"/>
    <n v="10300"/>
    <x v="0"/>
    <s v="BP AMERICA PRODUCTION COMPANY"/>
    <n v="4.1417000000000002"/>
    <n v="0.98748000000000002"/>
    <n v="124.41"/>
    <n v="0"/>
    <n v="129.53917999999999"/>
    <n v="132.58699999999999"/>
    <n v="0"/>
    <n v="0"/>
    <x v="1"/>
    <n v="0.8328000000000001"/>
    <n v="133.41979999999998"/>
    <n v="-1.4757510848269921E-2"/>
    <n v="7695"/>
    <n v="-0.14476243400944708"/>
    <n v="3.1972566137905153E-2"/>
    <n v="7.6230218533110995E-3"/>
    <n v="0.96040441200878379"/>
    <n v="0.99375804790593303"/>
    <n v="0"/>
    <n v="6.2419520940669992E-3"/>
    <x v="1"/>
    <n v="8"/>
    <x v="1"/>
    <n v="0"/>
    <n v="0"/>
    <x v="1"/>
    <n v="17200"/>
    <x v="2"/>
    <x v="1"/>
    <n v="0"/>
    <x v="1"/>
    <x v="1"/>
    <x v="1"/>
    <n v="21"/>
    <x v="1"/>
    <x v="1"/>
    <x v="1"/>
    <x v="1"/>
    <x v="0"/>
    <x v="0"/>
    <x v="0"/>
    <x v="0"/>
    <x v="0"/>
    <x v="0"/>
    <x v="0"/>
    <x v="0"/>
    <x v="0"/>
    <m/>
    <x v="0"/>
    <x v="0"/>
    <x v="0"/>
    <x v="0"/>
    <x v="0"/>
    <m/>
    <n v="19000101"/>
    <x v="0"/>
    <s v="WYOMING ANALYTICAL LABS ROCK SPRINGS ID No D7890"/>
    <m/>
    <s v="9035-9387"/>
    <d v="2007-08-20T00:00:00"/>
  </r>
  <r>
    <x v="1"/>
    <s v="T18N R093W S17 fMESAVERDE"/>
    <n v="5935"/>
    <x v="0"/>
    <x v="2"/>
    <x v="18"/>
    <s v="NE SW"/>
    <n v="17"/>
    <n v="18"/>
    <n v="93"/>
    <n v="41.533391000000002"/>
    <n v="-107.901157"/>
    <s v="4900723403"/>
    <s v="CHAMPLIN 261 G140"/>
    <x v="0"/>
    <s v="MESAVERDE"/>
    <m/>
    <m/>
    <n v="381"/>
    <x v="0"/>
    <n v="8968"/>
    <n v="9349"/>
    <n v="9456"/>
    <n v="9454"/>
    <x v="2"/>
    <d v="1899-12-31T00:00:00"/>
    <n v="7.28"/>
    <x v="1"/>
    <n v="77"/>
    <n v="12"/>
    <n v="3560"/>
    <n v="0"/>
    <x v="1"/>
    <n v="5580"/>
    <n v="0"/>
    <n v="0"/>
    <x v="1"/>
    <n v="35"/>
    <n v="11400"/>
    <x v="0"/>
    <s v="BP AMERICA PRODUCTION COMPANY"/>
    <n v="3.8422999999999998"/>
    <n v="0.98748000000000002"/>
    <n v="154.86000000000001"/>
    <n v="0"/>
    <n v="159.68977999999998"/>
    <n v="157.4118"/>
    <n v="0"/>
    <n v="0"/>
    <x v="1"/>
    <n v="0.72870000000000001"/>
    <n v="158.1405"/>
    <n v="4.8745512856735417E-3"/>
    <n v="9264"/>
    <n v="-0.10336817653890824"/>
    <n v="2.4061026322410865E-2"/>
    <n v="6.1837394979190287E-3"/>
    <n v="0.96975523417967013"/>
    <n v="0.99539207223955906"/>
    <n v="0"/>
    <n v="4.6079277604408738E-3"/>
    <x v="1"/>
    <n v="10"/>
    <x v="1"/>
    <n v="0"/>
    <n v="0"/>
    <x v="1"/>
    <n v="19200"/>
    <x v="2"/>
    <x v="1"/>
    <n v="0"/>
    <x v="1"/>
    <x v="1"/>
    <x v="1"/>
    <n v="25"/>
    <x v="1"/>
    <x v="1"/>
    <x v="1"/>
    <x v="1"/>
    <x v="0"/>
    <x v="0"/>
    <x v="0"/>
    <x v="0"/>
    <x v="0"/>
    <x v="0"/>
    <x v="0"/>
    <x v="0"/>
    <x v="0"/>
    <m/>
    <x v="0"/>
    <x v="0"/>
    <x v="0"/>
    <x v="0"/>
    <x v="0"/>
    <m/>
    <n v="19000101"/>
    <x v="0"/>
    <s v="WYOMING ANALYTICAL LABS ROCK SPRINGS ID No D7886"/>
    <m/>
    <s v="8968-9349"/>
    <d v="2007-08-20T00:00:00"/>
  </r>
  <r>
    <x v="1"/>
    <s v="T18N R093W S17 fMESAVERDE"/>
    <n v="3892"/>
    <x v="0"/>
    <x v="2"/>
    <x v="18"/>
    <s v="C SW"/>
    <n v="17"/>
    <n v="18"/>
    <n v="93"/>
    <n v="41.532870000000003"/>
    <n v="-107.9053"/>
    <s v="4900720415"/>
    <s v="CHAMPLIN 261 G1"/>
    <x v="0"/>
    <s v="MESAVERDE"/>
    <m/>
    <m/>
    <m/>
    <x v="0"/>
    <s v="8922"/>
    <m/>
    <n v="9555"/>
    <n v="9392"/>
    <x v="5"/>
    <d v="1979-05-21T00:00:00"/>
    <n v="11.7"/>
    <x v="1"/>
    <n v="359"/>
    <m/>
    <n v="363"/>
    <n v="24"/>
    <x v="1"/>
    <n v="110"/>
    <m/>
    <n v="60"/>
    <x v="2"/>
    <n v="492"/>
    <n v="1731"/>
    <x v="0"/>
    <s v="AMOCO PRODUCTION COMPANY"/>
    <n v="17.914100000000001"/>
    <n v="0"/>
    <n v="15.7905"/>
    <n v="0.61392000000000002"/>
    <n v="34.318519999999999"/>
    <n v="3.1031"/>
    <n v="0"/>
    <n v="1.9998"/>
    <x v="2"/>
    <n v="10.243440000000001"/>
    <n v="34.338740000000001"/>
    <n v="-2.9450636393007676E-4"/>
    <n v="1731"/>
    <n v="0"/>
    <n v="0.52199512100172152"/>
    <n v="0"/>
    <n v="0.47800487899827843"/>
    <n v="9.0367322738108616E-2"/>
    <n v="0"/>
    <n v="0.2983056454604916"/>
    <x v="0"/>
    <m/>
    <x v="0"/>
    <n v="1483"/>
    <n v="2.15"/>
    <x v="4"/>
    <m/>
    <x v="0"/>
    <x v="0"/>
    <m/>
    <x v="0"/>
    <x v="0"/>
    <x v="0"/>
    <m/>
    <x v="0"/>
    <x v="0"/>
    <x v="0"/>
    <x v="0"/>
    <x v="0"/>
    <x v="0"/>
    <x v="0"/>
    <x v="0"/>
    <x v="0"/>
    <x v="0"/>
    <x v="0"/>
    <x v="0"/>
    <x v="0"/>
    <m/>
    <x v="0"/>
    <x v="0"/>
    <x v="0"/>
    <x v="0"/>
    <x v="0"/>
    <s v="H2O FLOW.     HYDROXYLIONS PRESENT.   FRESH CEMENT?"/>
    <n v="19790523"/>
    <x v="0"/>
    <s v="CHEMICAL AND GEOLOGICAL LABS CASPER LAB No 30921-1"/>
    <m/>
    <m/>
    <d v="1979-05-23T00:00:00"/>
  </r>
  <r>
    <x v="1"/>
    <s v="T18N R093W S17 fMESAVERDE"/>
    <m/>
    <x v="0"/>
    <x v="2"/>
    <x v="18"/>
    <s v="C SW"/>
    <n v="17"/>
    <n v="18"/>
    <n v="93"/>
    <n v="41.532870000000003"/>
    <n v="-107.9053"/>
    <s v="4900720415"/>
    <s v="CHAMPLIN 261 G1"/>
    <x v="0"/>
    <s v="MESAVERDE"/>
    <m/>
    <m/>
    <m/>
    <x v="0"/>
    <n v="8922"/>
    <m/>
    <n v="9555"/>
    <n v="9392"/>
    <x v="2"/>
    <d v="2002-11-21T00:00:00"/>
    <n v="7.02"/>
    <x v="0"/>
    <n v="6.14"/>
    <n v="0.71"/>
    <n v="1340"/>
    <n v="22.8"/>
    <x v="1"/>
    <n v="1200"/>
    <n v="997"/>
    <m/>
    <x v="0"/>
    <n v="4"/>
    <n v="3448"/>
    <x v="0"/>
    <s v="BP AMERICA PRODUCTION COMPANY"/>
    <n v="0.30638599999999999"/>
    <n v="5.8425899999999996E-2"/>
    <n v="58.29"/>
    <n v="0.58322399999999996"/>
    <n v="59.2380359"/>
    <n v="33.851999999999997"/>
    <n v="16.340829999999997"/>
    <n v="0"/>
    <x v="1"/>
    <n v="8.3280000000000007E-2"/>
    <n v="50.276109999999996"/>
    <n v="8.183350037887667E-2"/>
    <n v="3570.65"/>
    <n v="1.7474870523533678E-2"/>
    <n v="5.1721161133230619E-3"/>
    <n v="9.8629029663692804E-4"/>
    <n v="0.99384159359003998"/>
    <n v="0.67332178245293839"/>
    <n v="0.32502176481036416"/>
    <n v="1.6564527366974098E-3"/>
    <x v="0"/>
    <m/>
    <x v="0"/>
    <m/>
    <m/>
    <x v="0"/>
    <n v="5250"/>
    <x v="0"/>
    <x v="0"/>
    <m/>
    <x v="0"/>
    <x v="0"/>
    <x v="0"/>
    <m/>
    <x v="0"/>
    <x v="0"/>
    <x v="0"/>
    <x v="0"/>
    <x v="0"/>
    <x v="0"/>
    <x v="0"/>
    <x v="0"/>
    <x v="0"/>
    <x v="0"/>
    <x v="0"/>
    <x v="0"/>
    <x v="0"/>
    <m/>
    <x v="0"/>
    <x v="0"/>
    <x v="0"/>
    <x v="0"/>
    <x v="0"/>
    <m/>
    <n v="20021121"/>
    <x v="0"/>
    <s v="BP AMERICA"/>
    <m/>
    <m/>
    <d v="2002-11-23T00:00:00"/>
  </r>
  <r>
    <x v="1"/>
    <s v="T18N R093W S17 fMESAVERDE"/>
    <n v="5936"/>
    <x v="0"/>
    <x v="2"/>
    <x v="18"/>
    <s v="NE NE"/>
    <n v="17"/>
    <n v="18"/>
    <n v="93"/>
    <n v="41.542780999999998"/>
    <n v="-107.891944"/>
    <s v="4900723404"/>
    <s v="CHAMPLIN 261 G6"/>
    <x v="0"/>
    <s v="MESAVERDE"/>
    <m/>
    <m/>
    <n v="386"/>
    <x v="0"/>
    <n v="8888"/>
    <n v="9274"/>
    <n v="9456"/>
    <n v="9450"/>
    <x v="2"/>
    <d v="1899-12-31T00:00:00"/>
    <n v="7.1"/>
    <x v="1"/>
    <n v="113"/>
    <n v="27"/>
    <n v="3070"/>
    <n v="0"/>
    <x v="1"/>
    <n v="5300"/>
    <n v="0"/>
    <n v="0"/>
    <x v="1"/>
    <n v="33"/>
    <n v="11200"/>
    <x v="0"/>
    <s v="BP AMERICA PRODUCTION COMPANY"/>
    <n v="5.6387"/>
    <n v="2.2218300000000002"/>
    <n v="133.54499999999999"/>
    <n v="0"/>
    <n v="141.40553"/>
    <n v="149.51300000000001"/>
    <n v="0"/>
    <n v="0"/>
    <x v="1"/>
    <n v="0.68706"/>
    <n v="150.20006000000001"/>
    <n v="-3.0158989750505155E-2"/>
    <n v="8543"/>
    <n v="-0.13457934457782506"/>
    <n v="3.9876092540369529E-2"/>
    <n v="1.5712468953654076E-2"/>
    <n v="0.94441143850597631"/>
    <n v="0.99542570089519267"/>
    <n v="0"/>
    <n v="4.5742991048072813E-3"/>
    <x v="1"/>
    <n v="27"/>
    <x v="1"/>
    <n v="0"/>
    <n v="0"/>
    <x v="1"/>
    <n v="18600"/>
    <x v="2"/>
    <x v="1"/>
    <n v="0"/>
    <x v="1"/>
    <x v="1"/>
    <x v="1"/>
    <n v="23"/>
    <x v="1"/>
    <x v="1"/>
    <x v="1"/>
    <x v="1"/>
    <x v="0"/>
    <x v="0"/>
    <x v="0"/>
    <x v="0"/>
    <x v="0"/>
    <x v="0"/>
    <x v="0"/>
    <x v="0"/>
    <x v="0"/>
    <m/>
    <x v="0"/>
    <x v="0"/>
    <x v="0"/>
    <x v="0"/>
    <x v="0"/>
    <m/>
    <n v="19000101"/>
    <x v="0"/>
    <s v="WYOMING ANALYTICAL LABS ROCK SPRINGS ID No D 7887"/>
    <m/>
    <s v="8888-9274"/>
    <d v="2007-08-20T00:00:00"/>
  </r>
  <r>
    <x v="1"/>
    <s v="T18N R093W S17 fMESAVERDE"/>
    <m/>
    <x v="0"/>
    <x v="2"/>
    <x v="18"/>
    <s v="SE NW"/>
    <n v="17"/>
    <n v="18"/>
    <n v="93"/>
    <n v="41.537011999999997"/>
    <n v="-107.90325900000001"/>
    <s v="4900722093"/>
    <s v="CHAMPLIN 261 G5"/>
    <x v="0"/>
    <s v="MESAVERDE"/>
    <m/>
    <m/>
    <m/>
    <x v="0"/>
    <m/>
    <n v="8957"/>
    <n v="9474"/>
    <n v="9408"/>
    <x v="2"/>
    <d v="2002-11-21T00:00:00"/>
    <n v="6.78"/>
    <x v="0"/>
    <n v="57.9"/>
    <n v="20.6"/>
    <n v="2870"/>
    <n v="42"/>
    <x v="1"/>
    <n v="4199"/>
    <n v="1563"/>
    <m/>
    <x v="0"/>
    <n v="10"/>
    <n v="9164"/>
    <x v="0"/>
    <s v="BP AMERICA PRODUCTION COMPANY"/>
    <n v="2.8892099999999998"/>
    <n v="1.6951740000000002"/>
    <n v="124.845"/>
    <n v="1.07436"/>
    <n v="130.50374399999998"/>
    <n v="118.45379"/>
    <n v="25.617569999999997"/>
    <n v="0"/>
    <x v="1"/>
    <n v="0.20820000000000002"/>
    <n v="144.27956"/>
    <n v="-5.0133380738445525E-2"/>
    <n v="8762.5"/>
    <n v="-2.2397010013109085E-2"/>
    <n v="2.213890507233264E-2"/>
    <n v="1.2989466417147391E-2"/>
    <n v="0.96487162851052"/>
    <n v="0.82100187996137497"/>
    <n v="0.1775550881912864"/>
    <n v="1.4430318473385975E-3"/>
    <x v="0"/>
    <n v="0.67"/>
    <x v="0"/>
    <m/>
    <m/>
    <x v="0"/>
    <n v="14660"/>
    <x v="0"/>
    <x v="0"/>
    <m/>
    <x v="0"/>
    <x v="0"/>
    <x v="0"/>
    <m/>
    <x v="0"/>
    <x v="0"/>
    <x v="0"/>
    <x v="0"/>
    <x v="0"/>
    <x v="0"/>
    <x v="0"/>
    <x v="0"/>
    <x v="0"/>
    <x v="0"/>
    <x v="0"/>
    <x v="0"/>
    <x v="0"/>
    <m/>
    <x v="0"/>
    <x v="0"/>
    <x v="0"/>
    <x v="0"/>
    <x v="0"/>
    <m/>
    <n v="20021121"/>
    <x v="0"/>
    <s v="BP AMERICA"/>
    <m/>
    <m/>
    <d v="2002-11-23T00:00:00"/>
  </r>
  <r>
    <x v="1"/>
    <s v="T18N R093W S15 fMESAVERDE/ALMOND"/>
    <n v="3345"/>
    <x v="0"/>
    <x v="2"/>
    <x v="18"/>
    <s v="SW NE"/>
    <n v="15"/>
    <n v="18"/>
    <n v="93"/>
    <n v="41.539140000000003"/>
    <n v="-107.85760999999999"/>
    <s v="4900721351"/>
    <s v="CHAMPLIN 278 A3"/>
    <x v="0"/>
    <s v="MESAVERDE/ALMOND"/>
    <m/>
    <m/>
    <m/>
    <x v="0"/>
    <s v="8668"/>
    <m/>
    <n v="9196"/>
    <n v="9133"/>
    <x v="2"/>
    <d v="2002-11-19T00:00:00"/>
    <n v="8.15"/>
    <x v="1"/>
    <n v="37.6"/>
    <n v="16.3"/>
    <n v="1830"/>
    <n v="26.9"/>
    <x v="1"/>
    <n v="1999"/>
    <n v="755"/>
    <m/>
    <x v="0"/>
    <n v="8"/>
    <n v="5810"/>
    <x v="0"/>
    <s v="BP AMERICA PRODUCTION COMPANY"/>
    <n v="1.8762400000000001"/>
    <n v="1.3413270000000002"/>
    <n v="79.605000000000004"/>
    <n v="0.68810199999999988"/>
    <n v="83.510668999999993"/>
    <n v="56.39179"/>
    <n v="12.37445"/>
    <n v="0"/>
    <x v="1"/>
    <n v="0.16656000000000001"/>
    <n v="68.9328"/>
    <n v="9.5628032447883968E-2"/>
    <n v="4672.8"/>
    <n v="-0.10848246651657953"/>
    <n v="2.2467069447138548E-2"/>
    <n v="1.6061744158701451E-2"/>
    <n v="0.96147118639415996"/>
    <n v="0.8180690469558759"/>
    <n v="0.17951468676740245"/>
    <n v="2.4162662767216771E-3"/>
    <x v="0"/>
    <n v="13.3"/>
    <x v="0"/>
    <m/>
    <m/>
    <x v="0"/>
    <n v="6350"/>
    <x v="0"/>
    <x v="0"/>
    <m/>
    <x v="0"/>
    <x v="0"/>
    <x v="0"/>
    <m/>
    <x v="0"/>
    <x v="0"/>
    <x v="0"/>
    <x v="0"/>
    <x v="0"/>
    <x v="0"/>
    <x v="0"/>
    <x v="0"/>
    <x v="0"/>
    <x v="0"/>
    <x v="0"/>
    <x v="0"/>
    <x v="0"/>
    <m/>
    <x v="0"/>
    <x v="0"/>
    <x v="0"/>
    <x v="0"/>
    <x v="0"/>
    <m/>
    <n v="20021119"/>
    <x v="0"/>
    <s v="BP AMERICA"/>
    <m/>
    <m/>
    <d v="2002-11-21T00:00:00"/>
  </r>
  <r>
    <x v="1"/>
    <s v="T18N R093W S15 fMESAVERDE"/>
    <m/>
    <x v="0"/>
    <x v="2"/>
    <x v="18"/>
    <s v="SW NW"/>
    <n v="15"/>
    <n v="18"/>
    <n v="93"/>
    <n v="41.539169999999999"/>
    <n v="-107.86722"/>
    <s v="4900721719"/>
    <s v="CHAMPLIN 278 A5"/>
    <x v="0"/>
    <s v="MESAVERDE"/>
    <m/>
    <m/>
    <m/>
    <x v="0"/>
    <n v="8886"/>
    <m/>
    <n v="9100"/>
    <n v="9113"/>
    <x v="2"/>
    <d v="2002-11-19T00:00:00"/>
    <m/>
    <x v="0"/>
    <n v="34.1"/>
    <n v="8.0399999999999991"/>
    <n v="2710"/>
    <n v="27.4"/>
    <x v="1"/>
    <n v="3799"/>
    <n v="970"/>
    <m/>
    <x v="0"/>
    <n v="25"/>
    <n v="7923"/>
    <x v="0"/>
    <s v="BP AMERICA PRODUCTION COMPANY"/>
    <n v="1.7015900000000002"/>
    <n v="0.66161159999999997"/>
    <n v="117.88500000000001"/>
    <n v="0.70089199999999996"/>
    <n v="120.94909359999998"/>
    <n v="107.16978999999999"/>
    <n v="15.898299999999999"/>
    <n v="0"/>
    <x v="1"/>
    <n v="0.52050000000000007"/>
    <n v="123.58858999999998"/>
    <n v="-1.0793822698989528E-2"/>
    <n v="7573.54"/>
    <n v="-2.2550840381143147E-2"/>
    <n v="1.406864614982117E-2"/>
    <n v="5.4701658384317155E-3"/>
    <n v="0.9804611880117472"/>
    <n v="0.86714954835231961"/>
    <n v="0.12863889781411053"/>
    <n v="4.2115538335699126E-3"/>
    <x v="0"/>
    <n v="15.6"/>
    <x v="0"/>
    <m/>
    <m/>
    <x v="0"/>
    <m/>
    <x v="0"/>
    <x v="0"/>
    <m/>
    <x v="0"/>
    <x v="0"/>
    <x v="0"/>
    <m/>
    <x v="0"/>
    <x v="0"/>
    <x v="0"/>
    <x v="0"/>
    <x v="0"/>
    <x v="0"/>
    <x v="0"/>
    <x v="0"/>
    <x v="0"/>
    <x v="0"/>
    <x v="0"/>
    <x v="0"/>
    <x v="0"/>
    <m/>
    <x v="0"/>
    <x v="0"/>
    <x v="0"/>
    <x v="0"/>
    <x v="0"/>
    <m/>
    <n v="20021119"/>
    <x v="0"/>
    <s v="BP AMERICA"/>
    <m/>
    <m/>
    <d v="2002-11-21T00:00:00"/>
  </r>
  <r>
    <x v="1"/>
    <s v="T18N R093W S13 fMESAVERDE/ALMOND"/>
    <n v="3670"/>
    <x v="0"/>
    <x v="2"/>
    <x v="18"/>
    <s v="SW NE"/>
    <n v="13"/>
    <n v="18"/>
    <n v="93"/>
    <n v="41.539707"/>
    <n v="-107.81867099999999"/>
    <s v="4900722291"/>
    <s v="CHAMPLIN 278 E4"/>
    <x v="0"/>
    <s v="MESAVERDE/ALMOND"/>
    <m/>
    <m/>
    <m/>
    <x v="0"/>
    <s v="8646"/>
    <m/>
    <n v="9071"/>
    <n v="9068"/>
    <x v="2"/>
    <d v="2003-02-26T00:00:00"/>
    <n v="8.31"/>
    <x v="1"/>
    <n v="17.14"/>
    <n v="8.01"/>
    <n v="3685"/>
    <n v="15.3"/>
    <x v="1"/>
    <n v="3998"/>
    <n v="4003"/>
    <n v="53"/>
    <x v="0"/>
    <n v="21"/>
    <n v="11274"/>
    <x v="0"/>
    <s v="BP AMERICA PRODUCTION COMPANY"/>
    <n v="0.85528599999999999"/>
    <n v="0.65914289999999998"/>
    <n v="160.29750000000001"/>
    <n v="0.391374"/>
    <n v="162.20330290000001"/>
    <n v="112.78358"/>
    <n v="65.609169999999992"/>
    <n v="1.7664899999999999"/>
    <x v="1"/>
    <n v="0.43722000000000005"/>
    <n v="180.59645999999998"/>
    <n v="-5.365568792813178E-2"/>
    <n v="11800.45"/>
    <n v="2.281527837066542E-2"/>
    <n v="5.272925918945637E-3"/>
    <n v="4.0636835885294416E-3"/>
    <n v="0.99066339049252483"/>
    <n v="0.62450603959789697"/>
    <n v="0.3632915617504352"/>
    <n v="2.4209776869380502E-3"/>
    <x v="0"/>
    <n v="2.5000000000000001E-2"/>
    <x v="0"/>
    <m/>
    <m/>
    <x v="0"/>
    <n v="15650"/>
    <x v="0"/>
    <x v="0"/>
    <m/>
    <x v="0"/>
    <x v="0"/>
    <x v="0"/>
    <n v="11.97"/>
    <x v="0"/>
    <x v="0"/>
    <x v="0"/>
    <x v="0"/>
    <x v="0"/>
    <x v="0"/>
    <x v="0"/>
    <x v="0"/>
    <x v="0"/>
    <x v="0"/>
    <x v="0"/>
    <x v="0"/>
    <x v="0"/>
    <m/>
    <x v="0"/>
    <x v="0"/>
    <x v="0"/>
    <x v="0"/>
    <x v="0"/>
    <m/>
    <n v="20030226"/>
    <x v="0"/>
    <s v="BP AMERICA"/>
    <m/>
    <m/>
    <d v="2003-02-28T00:00:00"/>
  </r>
  <r>
    <x v="1"/>
    <s v="T18N R093W S13 fMESAVERDE"/>
    <m/>
    <x v="0"/>
    <x v="2"/>
    <x v="18"/>
    <s v="NE SW"/>
    <n v="13"/>
    <n v="18"/>
    <n v="93"/>
    <n v="41.533282"/>
    <n v="-107.827635"/>
    <s v="4900721625"/>
    <s v="CHAMPLIN 278 E3"/>
    <x v="0"/>
    <s v="MESAVERDE"/>
    <m/>
    <m/>
    <m/>
    <x v="0"/>
    <n v="8632"/>
    <m/>
    <n v="9062"/>
    <n v="9054"/>
    <x v="2"/>
    <d v="2002-11-20T00:00:00"/>
    <m/>
    <x v="0"/>
    <n v="60.9"/>
    <n v="17.600000000000001"/>
    <n v="3010"/>
    <n v="55.1"/>
    <x v="1"/>
    <n v="4549"/>
    <n v="1671"/>
    <m/>
    <x v="0"/>
    <n v="5"/>
    <n v="9664"/>
    <x v="0"/>
    <s v="BP AMERICA PRODUCTION COMPANY"/>
    <n v="3.03891"/>
    <n v="1.4483040000000003"/>
    <n v="130.935"/>
    <n v="1.4094579999999999"/>
    <n v="136.831672"/>
    <n v="128.32729"/>
    <n v="27.387689999999996"/>
    <n v="0"/>
    <x v="1"/>
    <n v="0.10410000000000001"/>
    <n v="155.81907999999999"/>
    <n v="-6.4880776387002029E-2"/>
    <n v="9368.6"/>
    <n v="-1.5520738101993404E-2"/>
    <n v="2.2209112521843627E-2"/>
    <n v="1.0584566999955978E-2"/>
    <n v="0.96720632047820043"/>
    <n v="0.82356595867463733"/>
    <n v="0.17576595882866206"/>
    <n v="6.6808249670066093E-4"/>
    <x v="0"/>
    <m/>
    <x v="0"/>
    <m/>
    <m/>
    <x v="0"/>
    <m/>
    <x v="0"/>
    <x v="0"/>
    <m/>
    <x v="0"/>
    <x v="0"/>
    <x v="0"/>
    <m/>
    <x v="0"/>
    <x v="0"/>
    <x v="0"/>
    <x v="0"/>
    <x v="0"/>
    <x v="0"/>
    <x v="0"/>
    <x v="0"/>
    <x v="0"/>
    <x v="0"/>
    <x v="0"/>
    <x v="0"/>
    <x v="0"/>
    <m/>
    <x v="0"/>
    <x v="0"/>
    <x v="0"/>
    <x v="0"/>
    <x v="0"/>
    <m/>
    <n v="20021120"/>
    <x v="0"/>
    <s v="BP AMERICA"/>
    <m/>
    <m/>
    <d v="2002-11-22T00:00:00"/>
  </r>
  <r>
    <x v="1"/>
    <s v="T18N R093W S11 fMESAVERDE"/>
    <m/>
    <x v="0"/>
    <x v="2"/>
    <x v="18"/>
    <s v="C SW"/>
    <n v="11"/>
    <n v="18"/>
    <n v="93"/>
    <n v="41.546993999999998"/>
    <n v="-107.847275"/>
    <s v="4900720424"/>
    <s v="CHAMPLIN 278 B1"/>
    <x v="0"/>
    <s v="MESAVERDE"/>
    <m/>
    <m/>
    <m/>
    <x v="0"/>
    <n v="8640"/>
    <m/>
    <n v="9288"/>
    <m/>
    <x v="2"/>
    <d v="2002-11-19T00:00:00"/>
    <n v="8.23"/>
    <x v="0"/>
    <n v="5.96"/>
    <n v="0.06"/>
    <n v="506"/>
    <n v="6.23"/>
    <x v="1"/>
    <n v="590"/>
    <n v="248"/>
    <m/>
    <x v="0"/>
    <n v="7"/>
    <n v="1350"/>
    <x v="0"/>
    <s v="BP AMERICA PRODUCTION COMPANY"/>
    <n v="0.297404"/>
    <n v="4.9373999999999998E-3"/>
    <n v="22.010999999999999"/>
    <n v="0.15936339999999999"/>
    <n v="22.472704799999999"/>
    <n v="16.643899999999999"/>
    <n v="4.0647199999999994"/>
    <n v="0"/>
    <x v="1"/>
    <n v="0.14574000000000001"/>
    <n v="20.854359999999996"/>
    <n v="3.7351821718604003E-2"/>
    <n v="1363.25"/>
    <n v="4.8834423661660367E-3"/>
    <n v="1.3234009997764043E-2"/>
    <n v="2.1970653038614203E-4"/>
    <n v="0.98654628347184981"/>
    <n v="0.79810169192437463"/>
    <n v="0.19490984139527659"/>
    <n v="6.9884666803488593E-3"/>
    <x v="0"/>
    <m/>
    <x v="0"/>
    <m/>
    <m/>
    <x v="0"/>
    <n v="1217"/>
    <x v="0"/>
    <x v="0"/>
    <m/>
    <x v="0"/>
    <x v="0"/>
    <x v="0"/>
    <m/>
    <x v="0"/>
    <x v="0"/>
    <x v="0"/>
    <x v="0"/>
    <x v="0"/>
    <x v="0"/>
    <x v="0"/>
    <x v="0"/>
    <x v="0"/>
    <x v="0"/>
    <x v="0"/>
    <x v="0"/>
    <x v="0"/>
    <m/>
    <x v="0"/>
    <x v="0"/>
    <x v="0"/>
    <x v="0"/>
    <x v="0"/>
    <m/>
    <n v="20021119"/>
    <x v="0"/>
    <s v="BP AMERICA"/>
    <m/>
    <m/>
    <d v="2002-11-21T00:00:00"/>
  </r>
  <r>
    <x v="1"/>
    <s v="T18N R093W S11 fMESAVERDE"/>
    <m/>
    <x v="0"/>
    <x v="2"/>
    <x v="18"/>
    <s v="NW NE"/>
    <n v="11"/>
    <n v="18"/>
    <n v="93"/>
    <n v="41.554279999999999"/>
    <n v="-107.84126000000001"/>
    <s v="4900721359"/>
    <s v="CHAMPLIN 278 B2"/>
    <x v="0"/>
    <s v="MESAVERDE"/>
    <m/>
    <m/>
    <m/>
    <x v="0"/>
    <m/>
    <m/>
    <n v="9163"/>
    <m/>
    <x v="2"/>
    <d v="2002-11-19T00:00:00"/>
    <n v="7"/>
    <x v="0"/>
    <n v="11.8"/>
    <n v="1.07"/>
    <n v="2890"/>
    <n v="21.1"/>
    <x v="1"/>
    <n v="2849"/>
    <n v="2615"/>
    <m/>
    <x v="0"/>
    <n v="3"/>
    <n v="10126"/>
    <x v="0"/>
    <s v="BP AMERICA PRODUCTION COMPANY"/>
    <n v="0.58882000000000001"/>
    <n v="8.8050300000000012E-2"/>
    <n v="125.715"/>
    <n v="0.53973800000000005"/>
    <n v="126.93160829999999"/>
    <n v="80.370289999999997"/>
    <n v="42.859849999999994"/>
    <n v="0"/>
    <x v="1"/>
    <n v="6.2460000000000002E-2"/>
    <n v="123.29259999999999"/>
    <n v="1.4542990563235606E-2"/>
    <n v="8390.9699999999993"/>
    <n v="-9.3699455148439539E-2"/>
    <n v="4.6388760678769403E-3"/>
    <n v="6.9368300913587354E-4"/>
    <n v="0.9946674409229872"/>
    <n v="0.65186629205645763"/>
    <n v="0.34762710819627451"/>
    <n v="5.0659974726788152E-4"/>
    <x v="0"/>
    <m/>
    <x v="0"/>
    <m/>
    <m/>
    <x v="0"/>
    <n v="9850"/>
    <x v="0"/>
    <x v="0"/>
    <m/>
    <x v="0"/>
    <x v="0"/>
    <x v="0"/>
    <m/>
    <x v="0"/>
    <x v="0"/>
    <x v="0"/>
    <x v="0"/>
    <x v="0"/>
    <x v="0"/>
    <x v="0"/>
    <x v="0"/>
    <x v="0"/>
    <x v="0"/>
    <x v="0"/>
    <x v="0"/>
    <x v="0"/>
    <m/>
    <x v="0"/>
    <x v="0"/>
    <x v="0"/>
    <x v="0"/>
    <x v="0"/>
    <m/>
    <n v="20021119"/>
    <x v="0"/>
    <s v="BP AMERICA"/>
    <m/>
    <m/>
    <d v="2002-11-21T00:00:00"/>
  </r>
  <r>
    <x v="1"/>
    <s v="T18N R093W S09 fMESAVERDE/ALMOND"/>
    <n v="3665"/>
    <x v="0"/>
    <x v="2"/>
    <x v="15"/>
    <s v="SE SE"/>
    <n v="9"/>
    <n v="18"/>
    <n v="93"/>
    <n v="41.546551000000001"/>
    <n v="-107.875694"/>
    <s v="4900722311"/>
    <s v="CHAMPLIN 261 H6"/>
    <x v="0"/>
    <s v="MESAVERDE/ALMOND"/>
    <m/>
    <m/>
    <m/>
    <x v="0"/>
    <s v="8808"/>
    <m/>
    <n v="9166"/>
    <n v="9164"/>
    <x v="2"/>
    <d v="2003-03-14T00:00:00"/>
    <n v="7.83"/>
    <x v="1"/>
    <n v="20.100000000000001"/>
    <n v="0"/>
    <n v="4760"/>
    <n v="17.8"/>
    <x v="1"/>
    <n v="7198"/>
    <n v="2375"/>
    <m/>
    <x v="0"/>
    <n v="73"/>
    <n v="15338"/>
    <x v="0"/>
    <s v="BP AMERICA PRODUCTION COMPANY"/>
    <n v="1.00299"/>
    <n v="0"/>
    <n v="207.06"/>
    <n v="0.45532400000000001"/>
    <n v="208.51831399999998"/>
    <n v="203.05557999999999"/>
    <n v="38.926250000000003"/>
    <n v="0"/>
    <x v="1"/>
    <n v="1.5198600000000002"/>
    <n v="243.50169"/>
    <n v="-7.739342438481997E-2"/>
    <n v="14443.9"/>
    <n v="-3.0021590294776308E-2"/>
    <n v="4.8100810943637311E-3"/>
    <n v="0"/>
    <n v="0.99518991890563624"/>
    <n v="0.83389803167279863"/>
    <n v="0.15986028680129488"/>
    <n v="6.2416815259064536E-3"/>
    <x v="0"/>
    <n v="5.35"/>
    <x v="0"/>
    <m/>
    <m/>
    <x v="0"/>
    <n v="22700"/>
    <x v="0"/>
    <x v="0"/>
    <m/>
    <x v="0"/>
    <x v="0"/>
    <x v="0"/>
    <m/>
    <x v="0"/>
    <x v="0"/>
    <x v="0"/>
    <x v="0"/>
    <x v="0"/>
    <x v="0"/>
    <x v="0"/>
    <x v="0"/>
    <x v="0"/>
    <x v="0"/>
    <x v="0"/>
    <x v="0"/>
    <x v="0"/>
    <m/>
    <x v="0"/>
    <x v="0"/>
    <x v="0"/>
    <x v="0"/>
    <x v="0"/>
    <m/>
    <n v="20030314"/>
    <x v="0"/>
    <s v="BP AMERICA"/>
    <m/>
    <m/>
    <d v="2003-03-16T00:00:00"/>
  </r>
  <r>
    <x v="1"/>
    <s v="T18N R093W S09 fMESAVERDE"/>
    <m/>
    <x v="0"/>
    <x v="2"/>
    <x v="18"/>
    <s v="SE NW"/>
    <n v="9"/>
    <n v="18"/>
    <n v="93"/>
    <n v="41.554169999999999"/>
    <n v="-107.88527999999999"/>
    <s v="4900721724"/>
    <s v="CHAMPLIN 261 H4"/>
    <x v="0"/>
    <s v="MESAVERDE"/>
    <m/>
    <m/>
    <m/>
    <x v="0"/>
    <n v="9004"/>
    <m/>
    <n v="9250"/>
    <n v="9251"/>
    <x v="2"/>
    <d v="2002-11-13T00:00:00"/>
    <m/>
    <x v="0"/>
    <n v="11.8"/>
    <n v="3.28"/>
    <n v="1410"/>
    <n v="4.47"/>
    <x v="1"/>
    <n v="1899"/>
    <n v="485"/>
    <m/>
    <x v="0"/>
    <n v="10"/>
    <n v="4072"/>
    <x v="0"/>
    <s v="BP AMERICA PRODUCTION COMPANY"/>
    <n v="0.58882000000000001"/>
    <n v="0.26991120000000002"/>
    <n v="61.335000000000001"/>
    <n v="0.11434259999999999"/>
    <n v="62.308073799999995"/>
    <n v="53.570789999999995"/>
    <n v="7.9491499999999995"/>
    <n v="0"/>
    <x v="1"/>
    <n v="0.20820000000000002"/>
    <n v="61.728139999999989"/>
    <n v="4.6755200133334479E-3"/>
    <n v="3823.55"/>
    <n v="-3.1467092222834357E-2"/>
    <n v="9.4501396703423699E-3"/>
    <n v="4.331881625266998E-3"/>
    <n v="0.98621797870439065"/>
    <n v="0.86785038395778658"/>
    <n v="0.12877676210558103"/>
    <n v="3.3728539366324672E-3"/>
    <x v="0"/>
    <n v="0.06"/>
    <x v="0"/>
    <m/>
    <m/>
    <x v="0"/>
    <m/>
    <x v="0"/>
    <x v="0"/>
    <m/>
    <x v="0"/>
    <x v="0"/>
    <x v="0"/>
    <m/>
    <x v="0"/>
    <x v="0"/>
    <x v="0"/>
    <x v="0"/>
    <x v="0"/>
    <x v="0"/>
    <x v="0"/>
    <x v="0"/>
    <x v="0"/>
    <x v="0"/>
    <x v="0"/>
    <x v="0"/>
    <x v="0"/>
    <m/>
    <x v="0"/>
    <x v="0"/>
    <x v="0"/>
    <x v="0"/>
    <x v="0"/>
    <m/>
    <n v="20021113"/>
    <x v="0"/>
    <s v="BP AMERICA"/>
    <m/>
    <m/>
    <d v="2002-11-15T00:00:00"/>
  </r>
  <r>
    <x v="1"/>
    <s v="T18N R093W S09 fMESAVERDE"/>
    <n v="5942"/>
    <x v="0"/>
    <x v="2"/>
    <x v="18"/>
    <s v="SE SE"/>
    <n v="9"/>
    <n v="18"/>
    <n v="93"/>
    <n v="41.544241999999997"/>
    <n v="-107.87267199999999"/>
    <s v="4900723398"/>
    <s v="CHAMPLIN 261 H12"/>
    <x v="0"/>
    <s v="MESAVERDE"/>
    <m/>
    <m/>
    <n v="426"/>
    <x v="0"/>
    <n v="8746"/>
    <n v="9172"/>
    <n v="9317"/>
    <n v="9315"/>
    <x v="2"/>
    <d v="1899-12-31T00:00:00"/>
    <n v="7.53"/>
    <x v="1"/>
    <n v="114"/>
    <n v="28"/>
    <n v="2970"/>
    <n v="0"/>
    <x v="1"/>
    <n v="5120"/>
    <n v="0"/>
    <n v="0"/>
    <x v="1"/>
    <n v="181"/>
    <n v="11000"/>
    <x v="0"/>
    <s v="BP AMERICA PRODUCTION COMPANY"/>
    <n v="5.6886000000000001"/>
    <n v="2.3041200000000002"/>
    <n v="129.19499999999999"/>
    <n v="0"/>
    <n v="137.18771999999998"/>
    <n v="144.43520000000001"/>
    <n v="0"/>
    <n v="0"/>
    <x v="1"/>
    <n v="3.7684200000000003"/>
    <n v="148.20362"/>
    <n v="-3.8599279151217469E-2"/>
    <n v="8413"/>
    <n v="-0.13326121671045177"/>
    <n v="4.1465810496741258E-2"/>
    <n v="1.6795380811052189E-2"/>
    <n v="0.94173880869220661"/>
    <n v="0.97457268587636392"/>
    <n v="0"/>
    <n v="2.5427314123636118E-2"/>
    <x v="1"/>
    <n v="22"/>
    <x v="1"/>
    <n v="0"/>
    <n v="0"/>
    <x v="1"/>
    <n v="18300"/>
    <x v="2"/>
    <x v="1"/>
    <n v="0"/>
    <x v="1"/>
    <x v="1"/>
    <x v="1"/>
    <n v="17"/>
    <x v="1"/>
    <x v="1"/>
    <x v="1"/>
    <x v="1"/>
    <x v="0"/>
    <x v="0"/>
    <x v="0"/>
    <x v="0"/>
    <x v="0"/>
    <x v="0"/>
    <x v="0"/>
    <x v="0"/>
    <x v="0"/>
    <m/>
    <x v="0"/>
    <x v="0"/>
    <x v="0"/>
    <x v="0"/>
    <x v="0"/>
    <m/>
    <n v="19000101"/>
    <x v="0"/>
    <s v="WYOMING ANALYTICAL LABS ROCK SPRINGS ID No D7893"/>
    <m/>
    <s v="8746-9172"/>
    <d v="2007-08-20T00:00:00"/>
  </r>
  <r>
    <x v="1"/>
    <s v="T18N R093W S09 fMESAVERDE"/>
    <m/>
    <x v="0"/>
    <x v="2"/>
    <x v="18"/>
    <s v="SE NW"/>
    <n v="9"/>
    <n v="18"/>
    <n v="93"/>
    <n v="41.551397999999999"/>
    <n v="-107.881354"/>
    <s v="4900722122"/>
    <s v="CHAMPLIN 261 H5"/>
    <x v="0"/>
    <s v="MESAVERDE"/>
    <m/>
    <m/>
    <m/>
    <x v="0"/>
    <m/>
    <n v="8811"/>
    <n v="9241"/>
    <n v="9233"/>
    <x v="2"/>
    <d v="2002-11-13T00:00:00"/>
    <n v="6.28"/>
    <x v="0"/>
    <n v="16.3"/>
    <n v="2.35"/>
    <n v="2100"/>
    <n v="5.4"/>
    <x v="1"/>
    <n v="2849"/>
    <n v="970"/>
    <m/>
    <x v="0"/>
    <n v="26"/>
    <n v="6162"/>
    <x v="0"/>
    <s v="BP AMERICA PRODUCTION COMPANY"/>
    <n v="0.81337000000000004"/>
    <n v="0.19338150000000001"/>
    <n v="91.35"/>
    <n v="0.138132"/>
    <n v="92.4948835"/>
    <n v="80.370289999999997"/>
    <n v="15.898299999999999"/>
    <n v="0"/>
    <x v="1"/>
    <n v="0.54132000000000002"/>
    <n v="96.809909999999988"/>
    <n v="-2.2794068867569316E-2"/>
    <n v="5969.05"/>
    <n v="-1.5905465726379815E-2"/>
    <n v="8.7936755982832293E-3"/>
    <n v="2.0907264562369009E-3"/>
    <n v="0.98911559794547976"/>
    <n v="0.8301865996983161"/>
    <n v="0.16422182398475529"/>
    <n v="5.5915763169287125E-3"/>
    <x v="0"/>
    <n v="46.8"/>
    <x v="0"/>
    <m/>
    <m/>
    <x v="0"/>
    <n v="9660"/>
    <x v="0"/>
    <x v="0"/>
    <m/>
    <x v="0"/>
    <x v="0"/>
    <x v="0"/>
    <m/>
    <x v="0"/>
    <x v="0"/>
    <x v="0"/>
    <x v="0"/>
    <x v="0"/>
    <x v="0"/>
    <x v="0"/>
    <x v="0"/>
    <x v="0"/>
    <x v="0"/>
    <x v="0"/>
    <x v="0"/>
    <x v="0"/>
    <m/>
    <x v="0"/>
    <x v="0"/>
    <x v="0"/>
    <x v="0"/>
    <x v="0"/>
    <m/>
    <n v="20021113"/>
    <x v="0"/>
    <s v="BP AMERICA"/>
    <m/>
    <m/>
    <d v="2002-11-15T00:00:00"/>
  </r>
  <r>
    <x v="1"/>
    <s v="T18N R093W S07 fMESAVERDE/ALMOND"/>
    <n v="3703"/>
    <x v="0"/>
    <x v="2"/>
    <x v="18"/>
    <s v="LOT 2"/>
    <n v="7"/>
    <n v="18"/>
    <n v="93"/>
    <n v="41.554631999999998"/>
    <n v="-107.925375"/>
    <s v="4900722305"/>
    <s v="EIGHT MILE 07-04"/>
    <x v="0"/>
    <s v="MESAVERDE/ALMOND"/>
    <m/>
    <m/>
    <m/>
    <x v="0"/>
    <s v="9135"/>
    <m/>
    <n v="9520"/>
    <n v="9515"/>
    <x v="2"/>
    <d v="2003-02-05T00:00:00"/>
    <n v="8.3000000000000007"/>
    <x v="1"/>
    <n v="56.6"/>
    <n v="9.44"/>
    <n v="3410"/>
    <n v="32.200000000000003"/>
    <x v="1"/>
    <n v="4149"/>
    <n v="2108"/>
    <n v="53"/>
    <x v="0"/>
    <n v="6"/>
    <n v="9760"/>
    <x v="0"/>
    <s v="BP AMERICA PRODUCTION COMPANY"/>
    <n v="2.8243399999999999"/>
    <n v="0.7768176"/>
    <n v="148.33500000000001"/>
    <n v="0.82367600000000007"/>
    <n v="152.75983359999998"/>
    <n v="117.04329"/>
    <n v="34.55012"/>
    <n v="1.7664899999999999"/>
    <x v="1"/>
    <n v="0.12492"/>
    <n v="153.48482000000001"/>
    <n v="-2.3673438588318082E-3"/>
    <n v="9824.24"/>
    <n v="3.2801885597807108E-3"/>
    <n v="1.8488760647615683E-2"/>
    <n v="5.0852215644204531E-3"/>
    <n v="0.9764260177879639"/>
    <n v="0.76257241595618375"/>
    <n v="0.2251044761299521"/>
    <n v="8.1389156269655847E-4"/>
    <x v="0"/>
    <n v="0.25"/>
    <x v="0"/>
    <m/>
    <m/>
    <x v="0"/>
    <n v="15290"/>
    <x v="0"/>
    <x v="0"/>
    <m/>
    <x v="0"/>
    <x v="0"/>
    <x v="0"/>
    <n v="17.2"/>
    <x v="0"/>
    <x v="0"/>
    <x v="0"/>
    <x v="0"/>
    <x v="0"/>
    <x v="0"/>
    <x v="0"/>
    <x v="0"/>
    <x v="0"/>
    <x v="0"/>
    <x v="0"/>
    <x v="0"/>
    <x v="0"/>
    <m/>
    <x v="0"/>
    <x v="0"/>
    <x v="0"/>
    <x v="0"/>
    <x v="0"/>
    <m/>
    <n v="20030205"/>
    <x v="0"/>
    <s v="BP AMERICA"/>
    <m/>
    <m/>
    <d v="2003-02-07T00:00:00"/>
  </r>
  <r>
    <x v="1"/>
    <s v="T18N R093W S07 fMESAVERDE/ALMOND"/>
    <n v="3704"/>
    <x v="0"/>
    <x v="2"/>
    <x v="18"/>
    <s v="SW NE"/>
    <n v="7"/>
    <n v="18"/>
    <n v="93"/>
    <n v="41.551074"/>
    <n v="-107.916918"/>
    <s v="4900722310"/>
    <s v="EIGHT MILE 07-05"/>
    <x v="0"/>
    <s v="MESAVERDE/ALMOND"/>
    <m/>
    <m/>
    <m/>
    <x v="0"/>
    <s v="9092"/>
    <m/>
    <n v="9496"/>
    <n v="9490"/>
    <x v="2"/>
    <d v="2003-02-05T00:00:00"/>
    <n v="8.1"/>
    <x v="1"/>
    <n v="24.4"/>
    <n v="3.4"/>
    <n v="2510"/>
    <n v="20.8"/>
    <x v="1"/>
    <n v="2999"/>
    <n v="2242"/>
    <m/>
    <x v="0"/>
    <n v="20"/>
    <n v="7440"/>
    <x v="0"/>
    <s v="BP AMERICA PRODUCTION COMPANY"/>
    <n v="1.21756"/>
    <n v="0.27978599999999998"/>
    <n v="109.185"/>
    <n v="0.53206399999999998"/>
    <n v="111.21440999999999"/>
    <n v="84.601789999999994"/>
    <n v="36.746379999999995"/>
    <n v="0"/>
    <x v="1"/>
    <n v="0.41640000000000005"/>
    <n v="121.76456999999998"/>
    <n v="-4.5283741906673267E-2"/>
    <n v="7819.6"/>
    <n v="2.4876143542425774E-2"/>
    <n v="1.0947861882286658E-2"/>
    <n v="2.5157351461919369E-3"/>
    <n v="0.98653640297152145"/>
    <n v="0.69479808453312819"/>
    <n v="0.30178220150574181"/>
    <n v="3.4197139611300735E-3"/>
    <x v="0"/>
    <n v="0.25"/>
    <x v="0"/>
    <m/>
    <m/>
    <x v="0"/>
    <n v="11220"/>
    <x v="0"/>
    <x v="0"/>
    <m/>
    <x v="0"/>
    <x v="0"/>
    <x v="0"/>
    <n v="4.3"/>
    <x v="0"/>
    <x v="0"/>
    <x v="0"/>
    <x v="0"/>
    <x v="0"/>
    <x v="0"/>
    <x v="0"/>
    <x v="0"/>
    <x v="0"/>
    <x v="0"/>
    <x v="0"/>
    <x v="0"/>
    <x v="0"/>
    <m/>
    <x v="0"/>
    <x v="0"/>
    <x v="0"/>
    <x v="0"/>
    <x v="0"/>
    <m/>
    <n v="20030205"/>
    <x v="0"/>
    <s v="BP AMERICA"/>
    <m/>
    <m/>
    <d v="2003-02-07T00:00:00"/>
  </r>
  <r>
    <x v="1"/>
    <s v="T18N R093W S07 fMESAVERDE"/>
    <n v="5934"/>
    <x v="0"/>
    <x v="2"/>
    <x v="18"/>
    <s v="SW SW"/>
    <n v="7"/>
    <n v="18"/>
    <n v="93"/>
    <n v="41.545166999999999"/>
    <n v="-107.92712899999999"/>
    <s v="4900723399"/>
    <s v="7-130 EIGHT MILE LAKE"/>
    <x v="0"/>
    <s v="MESAVERDE"/>
    <m/>
    <m/>
    <n v="355"/>
    <x v="0"/>
    <n v="9139"/>
    <n v="9494"/>
    <n v="9653"/>
    <n v="9650"/>
    <x v="2"/>
    <d v="1899-12-31T00:00:00"/>
    <n v="7.27"/>
    <x v="1"/>
    <n v="64"/>
    <n v="8"/>
    <n v="1970"/>
    <n v="0"/>
    <x v="1"/>
    <n v="3430"/>
    <n v="0"/>
    <n v="0"/>
    <x v="1"/>
    <n v="49"/>
    <n v="8520"/>
    <x v="0"/>
    <s v="BP AMERICA PRODUCTION COMPANY"/>
    <n v="3.1936"/>
    <n v="0.65832000000000002"/>
    <n v="85.694999999999993"/>
    <n v="0"/>
    <n v="89.54692"/>
    <n v="96.760300000000001"/>
    <n v="0"/>
    <n v="0"/>
    <x v="1"/>
    <n v="1.0201800000000001"/>
    <n v="97.780479999999997"/>
    <n v="-4.3952779999081801E-2"/>
    <n v="5521"/>
    <n v="-0.21358877572822449"/>
    <n v="3.566398486960802E-2"/>
    <n v="7.3516766405812735E-3"/>
    <n v="0.95698433848981068"/>
    <n v="0.98956662924951899"/>
    <n v="0"/>
    <n v="1.0433370750481079E-2"/>
    <x v="1"/>
    <n v="22"/>
    <x v="1"/>
    <n v="0"/>
    <n v="0"/>
    <x v="1"/>
    <n v="14300"/>
    <x v="2"/>
    <x v="1"/>
    <n v="0"/>
    <x v="1"/>
    <x v="1"/>
    <x v="1"/>
    <n v="13"/>
    <x v="1"/>
    <x v="1"/>
    <x v="1"/>
    <x v="1"/>
    <x v="0"/>
    <x v="0"/>
    <x v="0"/>
    <x v="0"/>
    <x v="0"/>
    <x v="0"/>
    <x v="0"/>
    <x v="0"/>
    <x v="0"/>
    <m/>
    <x v="0"/>
    <x v="0"/>
    <x v="0"/>
    <x v="0"/>
    <x v="0"/>
    <m/>
    <n v="19000101"/>
    <x v="0"/>
    <s v="WYOMING ANALYTICAL LABS ROCK SPRINGS ID No D7885"/>
    <m/>
    <s v="9139-9494"/>
    <d v="2007-08-20T00:00:00"/>
  </r>
  <r>
    <x v="1"/>
    <s v="T18N R093W S07 fMESAVERDE"/>
    <n v="3482"/>
    <x v="0"/>
    <x v="2"/>
    <x v="18"/>
    <s v="NE SW"/>
    <n v="7"/>
    <n v="18"/>
    <n v="93"/>
    <n v="41.547780000000003"/>
    <n v="-107.92444"/>
    <s v="4900721782"/>
    <s v="EIGHT MILE LAKE 07-02"/>
    <x v="0"/>
    <s v="MESAVERDE"/>
    <m/>
    <m/>
    <m/>
    <x v="0"/>
    <s v="9105"/>
    <m/>
    <n v="9485"/>
    <n v="9450"/>
    <x v="2"/>
    <d v="2002-11-19T00:00:00"/>
    <n v="7.02"/>
    <x v="1"/>
    <n v="7.61"/>
    <m/>
    <n v="1620"/>
    <n v="4.82"/>
    <x v="1"/>
    <n v="1550"/>
    <n v="1267"/>
    <m/>
    <x v="0"/>
    <n v="39"/>
    <n v="4306"/>
    <x v="0"/>
    <s v="BP AMERICA PRODUCTION CO"/>
    <n v="0.37973899999999999"/>
    <n v="0"/>
    <n v="70.47"/>
    <n v="0.12329560000000001"/>
    <n v="70.973034600000005"/>
    <n v="43.725499999999997"/>
    <n v="20.766129999999997"/>
    <n v="0"/>
    <x v="1"/>
    <n v="0.81198000000000004"/>
    <n v="65.303609999999992"/>
    <n v="4.1602320167486821E-2"/>
    <n v="4488.43"/>
    <n v="2.074381170809254E-2"/>
    <n v="5.3504686975861674E-3"/>
    <n v="0"/>
    <n v="0.99464953130241385"/>
    <n v="0.66957247845869472"/>
    <n v="0.31799359943500827"/>
    <n v="1.2433922106297035E-2"/>
    <x v="0"/>
    <n v="0.28000000000000003"/>
    <x v="0"/>
    <m/>
    <m/>
    <x v="0"/>
    <n v="6280"/>
    <x v="0"/>
    <x v="0"/>
    <m/>
    <x v="0"/>
    <x v="0"/>
    <x v="0"/>
    <m/>
    <x v="0"/>
    <x v="0"/>
    <x v="0"/>
    <x v="0"/>
    <x v="0"/>
    <x v="0"/>
    <x v="0"/>
    <x v="0"/>
    <x v="0"/>
    <x v="0"/>
    <x v="0"/>
    <x v="0"/>
    <x v="0"/>
    <m/>
    <x v="0"/>
    <x v="0"/>
    <x v="0"/>
    <x v="0"/>
    <x v="0"/>
    <m/>
    <n v="20021119"/>
    <x v="0"/>
    <s v="BP AMERICA"/>
    <m/>
    <m/>
    <d v="2002-11-21T00:00:00"/>
  </r>
  <r>
    <x v="1"/>
    <s v="T18N R093W S07 fMESAVERDE"/>
    <n v="3481"/>
    <x v="0"/>
    <x v="2"/>
    <x v="18"/>
    <s v="C NE"/>
    <n v="7"/>
    <n v="18"/>
    <n v="93"/>
    <n v="41.554639999999999"/>
    <n v="-107.91504999999999"/>
    <s v="4900721445"/>
    <s v="EIGHT MILE LAKE 07-01"/>
    <x v="0"/>
    <s v="MESAVERDE"/>
    <m/>
    <m/>
    <m/>
    <x v="0"/>
    <s v="9064"/>
    <m/>
    <n v="9810"/>
    <m/>
    <x v="2"/>
    <d v="2002-11-19T00:00:00"/>
    <n v="6.85"/>
    <x v="1"/>
    <n v="22.9"/>
    <n v="5.13"/>
    <n v="2560"/>
    <n v="15.4"/>
    <x v="1"/>
    <n v="3049"/>
    <n v="1483"/>
    <m/>
    <x v="0"/>
    <n v="11"/>
    <n v="7336"/>
    <x v="0"/>
    <s v="BP AMERICA PRODUCTION CO"/>
    <n v="1.1427099999999999"/>
    <n v="0.42214770000000001"/>
    <n v="111.36"/>
    <n v="0.393932"/>
    <n v="113.3187897"/>
    <n v="86.012289999999993"/>
    <n v="24.306369999999998"/>
    <n v="0"/>
    <x v="1"/>
    <n v="0.22902000000000003"/>
    <n v="110.54768"/>
    <n v="1.2378404428825443E-2"/>
    <n v="7146.43"/>
    <n v="-1.308965415334303E-2"/>
    <n v="1.0084029339046143E-2"/>
    <n v="3.7253107019373684E-3"/>
    <n v="0.98619065995901645"/>
    <n v="0.77805603880606078"/>
    <n v="0.2198722759265504"/>
    <n v="2.0716852673886964E-3"/>
    <x v="0"/>
    <m/>
    <x v="0"/>
    <m/>
    <m/>
    <x v="0"/>
    <n v="11720"/>
    <x v="0"/>
    <x v="0"/>
    <m/>
    <x v="0"/>
    <x v="0"/>
    <x v="0"/>
    <m/>
    <x v="0"/>
    <x v="0"/>
    <x v="0"/>
    <x v="0"/>
    <x v="0"/>
    <x v="0"/>
    <x v="0"/>
    <x v="0"/>
    <x v="0"/>
    <x v="0"/>
    <x v="0"/>
    <x v="0"/>
    <x v="0"/>
    <m/>
    <x v="0"/>
    <x v="0"/>
    <x v="0"/>
    <x v="0"/>
    <x v="0"/>
    <m/>
    <n v="20021119"/>
    <x v="0"/>
    <s v="BP AMERICA"/>
    <m/>
    <m/>
    <d v="2002-11-21T00:00:00"/>
  </r>
  <r>
    <x v="1"/>
    <s v="T18N R093W S07 fMESAVERDE"/>
    <n v="3483"/>
    <x v="0"/>
    <x v="2"/>
    <x v="18"/>
    <s v="C SE"/>
    <n v="7"/>
    <n v="18"/>
    <n v="93"/>
    <n v="41.547939999999997"/>
    <n v="-107.91516"/>
    <s v="4900721780"/>
    <s v="EIGHT MILE LAKE 07-03"/>
    <x v="0"/>
    <s v="MESAVERDE"/>
    <m/>
    <m/>
    <m/>
    <x v="0"/>
    <s v="9048"/>
    <m/>
    <n v="9434"/>
    <n v="9400"/>
    <x v="2"/>
    <d v="2002-11-13T00:00:00"/>
    <n v="6.92"/>
    <x v="1"/>
    <n v="4.3600000000000003"/>
    <m/>
    <n v="2270"/>
    <n v="28.5"/>
    <x v="1"/>
    <n v="2149"/>
    <n v="1671"/>
    <m/>
    <x v="0"/>
    <n v="22"/>
    <n v="6292"/>
    <x v="0"/>
    <s v="BP AMERICA PRODUCTION CO"/>
    <n v="0.21756400000000001"/>
    <n v="0"/>
    <n v="98.745000000000005"/>
    <n v="0.72902999999999996"/>
    <n v="99.691593999999981"/>
    <n v="60.623289999999997"/>
    <n v="27.387689999999996"/>
    <n v="0"/>
    <x v="1"/>
    <n v="0.45804000000000006"/>
    <n v="88.469019999999986"/>
    <n v="5.964358725997778E-2"/>
    <n v="6144.86"/>
    <n v="-1.1830960547919604E-2"/>
    <n v="2.1823705617546856E-3"/>
    <n v="0"/>
    <n v="0.99781762943824537"/>
    <n v="0.68524880234911623"/>
    <n v="0.30957379204607444"/>
    <n v="5.177405604809459E-3"/>
    <x v="0"/>
    <n v="0.78"/>
    <x v="0"/>
    <m/>
    <m/>
    <x v="0"/>
    <n v="9130"/>
    <x v="0"/>
    <x v="0"/>
    <m/>
    <x v="0"/>
    <x v="0"/>
    <x v="0"/>
    <m/>
    <x v="0"/>
    <x v="0"/>
    <x v="0"/>
    <x v="0"/>
    <x v="0"/>
    <x v="0"/>
    <x v="0"/>
    <x v="0"/>
    <x v="0"/>
    <x v="0"/>
    <x v="0"/>
    <x v="0"/>
    <x v="0"/>
    <m/>
    <x v="0"/>
    <x v="0"/>
    <x v="0"/>
    <x v="0"/>
    <x v="0"/>
    <m/>
    <n v="20021113"/>
    <x v="0"/>
    <s v="BP AMERICA"/>
    <m/>
    <m/>
    <d v="2002-11-15T00:00:00"/>
  </r>
  <r>
    <x v="1"/>
    <s v="T18N R093W S05 fMESAVERDE/ALMOND"/>
    <n v="3659"/>
    <x v="0"/>
    <x v="2"/>
    <x v="18"/>
    <s v="SE NW"/>
    <n v="5"/>
    <n v="18"/>
    <n v="93"/>
    <n v="41.565727000000003"/>
    <n v="-107.90222300000001"/>
    <s v="4900722112"/>
    <s v="CHAMPLIN 222 H5"/>
    <x v="0"/>
    <s v="MESAVERDE/ALMOND"/>
    <m/>
    <m/>
    <m/>
    <x v="0"/>
    <s v="9010"/>
    <m/>
    <n v="9470"/>
    <n v="9470"/>
    <x v="2"/>
    <d v="2003-03-14T00:00:00"/>
    <n v="7.78"/>
    <x v="1"/>
    <n v="25"/>
    <n v="0"/>
    <n v="3110"/>
    <n v="19.399999999999999"/>
    <x v="1"/>
    <n v="4599"/>
    <n v="1548"/>
    <m/>
    <x v="0"/>
    <n v="13"/>
    <n v="10010"/>
    <x v="0"/>
    <s v="BP AMERICA PRODUCTION COMPANY"/>
    <n v="1.2475000000000001"/>
    <n v="0"/>
    <n v="135.285"/>
    <n v="0.49625199999999992"/>
    <n v="137.028752"/>
    <n v="129.73778999999999"/>
    <n v="25.371719999999996"/>
    <n v="0"/>
    <x v="1"/>
    <n v="0.27066000000000001"/>
    <n v="155.38016999999999"/>
    <n v="-6.2759432490914202E-2"/>
    <n v="9314.4"/>
    <n v="-3.5995942952950687E-2"/>
    <n v="9.1039287871497229E-3"/>
    <n v="0"/>
    <n v="0.99089607121285028"/>
    <n v="0.83497006085139436"/>
    <n v="0.16328801802701076"/>
    <n v="1.7419211215948601E-3"/>
    <x v="0"/>
    <n v="0"/>
    <x v="0"/>
    <m/>
    <m/>
    <x v="0"/>
    <n v="14020"/>
    <x v="0"/>
    <x v="0"/>
    <m/>
    <x v="0"/>
    <x v="0"/>
    <x v="0"/>
    <n v="9.35"/>
    <x v="0"/>
    <x v="0"/>
    <x v="0"/>
    <x v="0"/>
    <x v="0"/>
    <x v="0"/>
    <x v="0"/>
    <x v="0"/>
    <x v="0"/>
    <x v="0"/>
    <x v="0"/>
    <x v="0"/>
    <x v="0"/>
    <m/>
    <x v="0"/>
    <x v="0"/>
    <x v="0"/>
    <x v="0"/>
    <x v="0"/>
    <m/>
    <n v="20030314"/>
    <x v="0"/>
    <s v="BP AMERICA"/>
    <m/>
    <m/>
    <d v="2003-03-16T00:00:00"/>
  </r>
  <r>
    <x v="1"/>
    <s v="T18N R093W S05 fMESAVERDE/ALMOND"/>
    <m/>
    <x v="0"/>
    <x v="2"/>
    <x v="18"/>
    <s v=" C NE"/>
    <n v="5"/>
    <n v="18"/>
    <n v="93"/>
    <n v="41.568876000000003"/>
    <n v="-107.89573799999999"/>
    <s v="4900721395"/>
    <s v="222 H2 CHA"/>
    <x v="0"/>
    <s v="MESAVERDE/ALMOND"/>
    <m/>
    <m/>
    <m/>
    <x v="0"/>
    <m/>
    <m/>
    <n v="9515"/>
    <n v="9475"/>
    <x v="2"/>
    <d v="1996-02-14T00:00:00"/>
    <n v="7.46"/>
    <x v="0"/>
    <n v="19"/>
    <n v="3.7"/>
    <n v="2260"/>
    <n v="33.799999999999997"/>
    <x v="1"/>
    <n v="2870"/>
    <n v="1876"/>
    <n v="0"/>
    <x v="1"/>
    <n v="17.899999999999999"/>
    <n v="7533"/>
    <x v="0"/>
    <s v="AMOCO PRODUCTION COMPANY"/>
    <n v="0.94809999999999994"/>
    <n v="0.30447300000000005"/>
    <n v="98.31"/>
    <n v="0.86460399999999993"/>
    <n v="100.42717699999999"/>
    <n v="80.962699999999998"/>
    <n v="30.747639999999997"/>
    <n v="0"/>
    <x v="1"/>
    <n v="0.37267800000000001"/>
    <n v="112.083018"/>
    <n v="-5.4848385038656668E-2"/>
    <n v="7080.4"/>
    <n v="-3.0971574034790013E-2"/>
    <n v="9.4406716221845013E-3"/>
    <n v="3.0317789376873563E-3"/>
    <n v="0.98752754944012811"/>
    <n v="0.72234582405695036"/>
    <n v="0.2743291584100635"/>
    <n v="3.32501753298613E-3"/>
    <x v="8"/>
    <n v="0.3"/>
    <x v="1"/>
    <n v="0"/>
    <n v="0"/>
    <x v="0"/>
    <n v="9568"/>
    <x v="0"/>
    <x v="1"/>
    <m/>
    <x v="1"/>
    <x v="1"/>
    <x v="1"/>
    <n v="0"/>
    <x v="1"/>
    <x v="1"/>
    <x v="1"/>
    <x v="1"/>
    <x v="0"/>
    <x v="0"/>
    <x v="0"/>
    <x v="0"/>
    <x v="0"/>
    <x v="0"/>
    <x v="0"/>
    <x v="0"/>
    <x v="0"/>
    <m/>
    <x v="0"/>
    <x v="0"/>
    <x v="0"/>
    <x v="0"/>
    <x v="0"/>
    <m/>
    <n v="19960214"/>
    <x v="1"/>
    <s v="WYOMING ANALYTICAL LABS ROCK SPRINGS"/>
    <m/>
    <m/>
    <d v="1996-02-28T00:00:00"/>
  </r>
  <r>
    <x v="1"/>
    <s v="T18N R093W S03 fMESAVERDE/ALMOND"/>
    <n v="3564"/>
    <x v="0"/>
    <x v="2"/>
    <x v="15"/>
    <s v="NE NW"/>
    <n v="3"/>
    <n v="18"/>
    <n v="93"/>
    <n v="41.56917"/>
    <n v="-107.86639"/>
    <s v="4900721731"/>
    <s v="CHAMPLIN 261 C4"/>
    <x v="0"/>
    <s v="MESAVERDE/ALMOND"/>
    <m/>
    <m/>
    <m/>
    <x v="0"/>
    <s v="8840"/>
    <m/>
    <n v="9260"/>
    <n v="9211"/>
    <x v="2"/>
    <d v="2003-01-06T00:00:00"/>
    <n v="7.8"/>
    <x v="1"/>
    <n v="131"/>
    <n v="302"/>
    <n v="2380"/>
    <n v="12.5"/>
    <x v="1"/>
    <n v="3949"/>
    <n v="1186"/>
    <m/>
    <x v="0"/>
    <n v="27"/>
    <n v="7912"/>
    <x v="0"/>
    <s v="BP AMERICA PRODUCTION CO"/>
    <n v="6.5369000000000002"/>
    <n v="24.851580000000002"/>
    <n v="103.53"/>
    <n v="0.31974999999999998"/>
    <n v="135.23822999999999"/>
    <n v="111.40128999999999"/>
    <n v="19.43854"/>
    <n v="0"/>
    <x v="1"/>
    <n v="0.56214000000000008"/>
    <n v="131.40196999999998"/>
    <n v="1.4387402949742802E-2"/>
    <n v="7987.5"/>
    <n v="4.7485769992767065E-3"/>
    <n v="4.8336184228379805E-2"/>
    <n v="0.18376149998413913"/>
    <n v="0.76790231578748103"/>
    <n v="0.84779010542992628"/>
    <n v="0.14793187651600659"/>
    <n v="4.278018054067227E-3"/>
    <x v="0"/>
    <n v="0.2"/>
    <x v="0"/>
    <m/>
    <m/>
    <x v="0"/>
    <n v="12180"/>
    <x v="0"/>
    <x v="0"/>
    <m/>
    <x v="0"/>
    <x v="0"/>
    <x v="0"/>
    <m/>
    <x v="0"/>
    <x v="0"/>
    <x v="0"/>
    <x v="0"/>
    <x v="0"/>
    <x v="0"/>
    <x v="0"/>
    <x v="0"/>
    <x v="0"/>
    <x v="0"/>
    <x v="0"/>
    <x v="0"/>
    <x v="0"/>
    <m/>
    <x v="0"/>
    <x v="0"/>
    <x v="0"/>
    <x v="0"/>
    <x v="0"/>
    <m/>
    <n v="200316"/>
    <x v="0"/>
    <s v="BP AMERICA"/>
    <m/>
    <m/>
    <d v="2003-01-08T00:00:00"/>
  </r>
  <r>
    <x v="1"/>
    <s v="T18N R093W S03 fMESAVERDE/ALMOND"/>
    <n v="3664"/>
    <x v="0"/>
    <x v="2"/>
    <x v="18"/>
    <s v="SE NW"/>
    <n v="3"/>
    <n v="18"/>
    <n v="93"/>
    <n v="41.565866999999997"/>
    <n v="-107.86332"/>
    <s v="4900722110"/>
    <s v="CHAMPLIN 261 C5"/>
    <x v="0"/>
    <s v="MESAVERDE/ALMOND"/>
    <m/>
    <m/>
    <m/>
    <x v="0"/>
    <s v="8734"/>
    <m/>
    <n v="9164"/>
    <n v="9161"/>
    <x v="2"/>
    <d v="2003-02-06T00:00:00"/>
    <n v="8.26"/>
    <x v="1"/>
    <n v="43.8"/>
    <n v="5.63"/>
    <n v="5120"/>
    <n v="37.200000000000003"/>
    <x v="1"/>
    <n v="6898"/>
    <n v="2509"/>
    <m/>
    <x v="0"/>
    <n v="41"/>
    <n v="14714"/>
    <x v="0"/>
    <s v="BP AMERICA PRODUCTION COMPANY"/>
    <n v="2.1856199999999997"/>
    <n v="0.4632927"/>
    <n v="222.72"/>
    <n v="0.95157599999999998"/>
    <n v="226.32048869999997"/>
    <n v="194.59258"/>
    <n v="41.122509999999998"/>
    <n v="0"/>
    <x v="1"/>
    <n v="0.85362000000000005"/>
    <n v="236.56871000000001"/>
    <n v="-2.2139685541986358E-2"/>
    <n v="14654.63"/>
    <n v="-2.0215447571098476E-3"/>
    <n v="9.6571901755530282E-3"/>
    <n v="2.0470647737691988E-3"/>
    <n v="0.98829574505067774"/>
    <n v="0.82256262884470221"/>
    <n v="0.17382903258846022"/>
    <n v="3.6083385668375162E-3"/>
    <x v="0"/>
    <n v="15.6"/>
    <x v="0"/>
    <m/>
    <m/>
    <x v="0"/>
    <n v="20600"/>
    <x v="0"/>
    <x v="0"/>
    <m/>
    <x v="0"/>
    <x v="0"/>
    <x v="0"/>
    <n v="25.8"/>
    <x v="0"/>
    <x v="0"/>
    <x v="0"/>
    <x v="0"/>
    <x v="0"/>
    <x v="0"/>
    <x v="0"/>
    <x v="0"/>
    <x v="0"/>
    <x v="0"/>
    <x v="0"/>
    <x v="0"/>
    <x v="0"/>
    <m/>
    <x v="0"/>
    <x v="0"/>
    <x v="0"/>
    <x v="0"/>
    <x v="0"/>
    <m/>
    <n v="20030206"/>
    <x v="0"/>
    <s v="BP AMERICA"/>
    <m/>
    <m/>
    <d v="2003-02-08T00:00:00"/>
  </r>
  <r>
    <x v="1"/>
    <s v="T18N R093W S03 fMESAVERDE/ALMOND"/>
    <n v="3321"/>
    <x v="0"/>
    <x v="2"/>
    <x v="18"/>
    <s v="C NE"/>
    <n v="3"/>
    <n v="18"/>
    <n v="93"/>
    <n v="41.568689999999997"/>
    <n v="-107.85724"/>
    <s v="4900721343"/>
    <s v="CHAMPLIN 261 C2"/>
    <x v="0"/>
    <s v="MESAVERDE/ALMOND"/>
    <m/>
    <m/>
    <m/>
    <x v="0"/>
    <s v="8708"/>
    <m/>
    <n v="9236"/>
    <n v="9156"/>
    <x v="2"/>
    <d v="2002-11-11T00:00:00"/>
    <n v="7.2"/>
    <x v="1"/>
    <n v="9.51"/>
    <m/>
    <n v="2470"/>
    <n v="11.1"/>
    <x v="1"/>
    <n v="2849"/>
    <n v="1240"/>
    <m/>
    <x v="0"/>
    <n v="24"/>
    <n v="6824"/>
    <x v="0"/>
    <s v="BP AMERICA PRODUCTION COMPANY"/>
    <n v="0.474549"/>
    <n v="0"/>
    <n v="107.44499999999999"/>
    <n v="0.28393799999999997"/>
    <n v="108.203487"/>
    <n v="80.370289999999997"/>
    <n v="20.323599999999999"/>
    <n v="0"/>
    <x v="1"/>
    <n v="0.49968000000000001"/>
    <n v="101.19356999999999"/>
    <n v="3.3476673934342838E-2"/>
    <n v="6603.61"/>
    <n v="-1.6413196391613951E-2"/>
    <n v="4.3857089374578105E-3"/>
    <n v="0"/>
    <n v="0.99561429106254218"/>
    <n v="0.79422328908842732"/>
    <n v="0.20083884776473446"/>
    <n v="4.9378631468382827E-3"/>
    <x v="0"/>
    <n v="0.06"/>
    <x v="0"/>
    <m/>
    <m/>
    <x v="0"/>
    <n v="10340"/>
    <x v="0"/>
    <x v="0"/>
    <m/>
    <x v="0"/>
    <x v="0"/>
    <x v="0"/>
    <m/>
    <x v="0"/>
    <x v="0"/>
    <x v="0"/>
    <x v="0"/>
    <x v="0"/>
    <x v="0"/>
    <x v="0"/>
    <x v="0"/>
    <x v="0"/>
    <x v="0"/>
    <x v="0"/>
    <x v="0"/>
    <x v="0"/>
    <m/>
    <x v="0"/>
    <x v="0"/>
    <x v="0"/>
    <x v="0"/>
    <x v="0"/>
    <m/>
    <n v="20021111"/>
    <x v="0"/>
    <s v="BP AMERICA"/>
    <m/>
    <m/>
    <d v="2002-11-13T00:00:00"/>
  </r>
  <r>
    <x v="1"/>
    <s v="T18N R093W S03 fMESAVERDE/ALMOND"/>
    <m/>
    <x v="0"/>
    <x v="2"/>
    <x v="18"/>
    <s v=" C SW"/>
    <n v="3"/>
    <n v="18"/>
    <n v="93"/>
    <n v="41.561478999999999"/>
    <n v="-107.86668299999999"/>
    <s v="4900720421"/>
    <s v="261-C"/>
    <x v="0"/>
    <s v="MESAVERDE/ALMOND"/>
    <m/>
    <m/>
    <m/>
    <x v="0"/>
    <m/>
    <m/>
    <n v="9342"/>
    <n v="9300"/>
    <x v="2"/>
    <d v="1981-06-09T00:00:00"/>
    <n v="7"/>
    <x v="0"/>
    <n v="260.64999999999998"/>
    <n v="87.48"/>
    <n v="68.680000000000007"/>
    <n v="0"/>
    <x v="1"/>
    <n v="0"/>
    <n v="329.4"/>
    <n v="0"/>
    <x v="1"/>
    <n v="850"/>
    <n v="1613"/>
    <x v="0"/>
    <s v="AMOCO PRODUCTION COMPANY"/>
    <n v="13.006434999999998"/>
    <n v="7.1987292000000007"/>
    <n v="2.9875799999999999"/>
    <n v="0"/>
    <n v="23.1927442"/>
    <n v="0"/>
    <n v="5.3988659999999991"/>
    <n v="0"/>
    <x v="1"/>
    <n v="17.697000000000003"/>
    <n v="23.095866000000001"/>
    <n v="2.092916585341744E-3"/>
    <n v="1596.21"/>
    <n v="-5.2318171761897674E-3"/>
    <n v="0.56079758772142185"/>
    <n v="0.31038712529757478"/>
    <n v="0.12881528698100331"/>
    <n v="0"/>
    <n v="0.23375897660646278"/>
    <n v="0.76624102339353728"/>
    <x v="1"/>
    <n v="0"/>
    <x v="1"/>
    <n v="0"/>
    <n v="5.6"/>
    <x v="0"/>
    <n v="0"/>
    <x v="0"/>
    <x v="1"/>
    <m/>
    <x v="1"/>
    <x v="1"/>
    <x v="1"/>
    <n v="0"/>
    <x v="1"/>
    <x v="1"/>
    <x v="1"/>
    <x v="1"/>
    <x v="0"/>
    <x v="0"/>
    <x v="0"/>
    <x v="0"/>
    <x v="0"/>
    <x v="0"/>
    <x v="0"/>
    <x v="0"/>
    <x v="0"/>
    <m/>
    <x v="0"/>
    <x v="0"/>
    <x v="0"/>
    <x v="0"/>
    <x v="0"/>
    <m/>
    <n v="19810609"/>
    <x v="1"/>
    <m/>
    <m/>
    <m/>
    <m/>
  </r>
  <r>
    <x v="1"/>
    <s v="T18N R093W S03 fMESAVERDE"/>
    <m/>
    <x v="0"/>
    <x v="2"/>
    <x v="18"/>
    <s v="C SE"/>
    <n v="3"/>
    <n v="18"/>
    <n v="93"/>
    <n v="41.561669999999999"/>
    <n v="-107.85693999999999"/>
    <s v="4900721730"/>
    <s v="CHAMPLIN 261 C3"/>
    <x v="0"/>
    <s v="MESAVERDE"/>
    <m/>
    <m/>
    <m/>
    <x v="0"/>
    <n v="8825"/>
    <m/>
    <n v="9092"/>
    <n v="9078"/>
    <x v="2"/>
    <d v="2002-11-11T00:00:00"/>
    <m/>
    <x v="0"/>
    <n v="27.2"/>
    <n v="3.46"/>
    <n v="2920"/>
    <n v="18.899999999999999"/>
    <x v="1"/>
    <n v="4498"/>
    <n v="1294"/>
    <m/>
    <x v="0"/>
    <n v="12"/>
    <n v="9652"/>
    <x v="0"/>
    <s v="BP AMERICA PRODUCTION COMPANY"/>
    <n v="1.35728"/>
    <n v="0.28472340000000002"/>
    <n v="127.02"/>
    <n v="0.48346199999999995"/>
    <n v="129.14546540000001"/>
    <n v="126.88857999999999"/>
    <n v="21.208659999999998"/>
    <n v="0"/>
    <x v="1"/>
    <n v="0.24984000000000001"/>
    <n v="148.34708000000001"/>
    <n v="-6.9196866432290102E-2"/>
    <n v="8773.56"/>
    <n v="-4.7675077446764205E-2"/>
    <n v="1.0509699243377383E-2"/>
    <n v="2.2046720658610132E-3"/>
    <n v="0.98728562869076153"/>
    <n v="0.85534936043230503"/>
    <n v="0.14296648103892573"/>
    <n v="1.6841585287691539E-3"/>
    <x v="0"/>
    <n v="9.3800000000000008"/>
    <x v="0"/>
    <m/>
    <m/>
    <x v="0"/>
    <m/>
    <x v="0"/>
    <x v="0"/>
    <m/>
    <x v="0"/>
    <x v="0"/>
    <x v="0"/>
    <m/>
    <x v="0"/>
    <x v="0"/>
    <x v="0"/>
    <x v="0"/>
    <x v="0"/>
    <x v="0"/>
    <x v="0"/>
    <x v="0"/>
    <x v="0"/>
    <x v="0"/>
    <x v="0"/>
    <x v="0"/>
    <x v="0"/>
    <m/>
    <x v="0"/>
    <x v="0"/>
    <x v="0"/>
    <x v="0"/>
    <x v="0"/>
    <m/>
    <n v="20021111"/>
    <x v="0"/>
    <s v="BP AMERICA"/>
    <m/>
    <m/>
    <d v="2002-11-13T00:00:00"/>
  </r>
  <r>
    <x v="1"/>
    <s v="T18N R093W S02 fMESAVERDE"/>
    <m/>
    <x v="0"/>
    <x v="2"/>
    <x v="18"/>
    <s v="NE NW"/>
    <n v="2"/>
    <n v="18"/>
    <n v="93"/>
    <n v="41.525829999999999"/>
    <n v="-107.88500000000001"/>
    <s v="4900721759"/>
    <s v="CHAMPLIN 261 D4"/>
    <x v="0"/>
    <s v="MESAVERDE"/>
    <m/>
    <m/>
    <m/>
    <x v="0"/>
    <n v="8999"/>
    <m/>
    <n v="9245"/>
    <m/>
    <x v="2"/>
    <d v="2002-11-20T00:00:00"/>
    <m/>
    <x v="0"/>
    <n v="11.2"/>
    <n v="2.59"/>
    <n v="1510"/>
    <n v="3.7"/>
    <x v="1"/>
    <n v="1500"/>
    <n v="890"/>
    <m/>
    <x v="0"/>
    <n v="7"/>
    <n v="3926"/>
    <x v="0"/>
    <s v="BP AMERICA PRODUCTION COMPANY"/>
    <n v="0.55887999999999993"/>
    <n v="0.21313109999999999"/>
    <n v="65.685000000000002"/>
    <n v="9.4645999999999994E-2"/>
    <n v="66.5516571"/>
    <n v="42.314999999999998"/>
    <n v="14.587099999999998"/>
    <n v="0"/>
    <x v="1"/>
    <n v="0.14574000000000001"/>
    <n v="57.047840000000001"/>
    <n v="7.6892036966063018E-2"/>
    <n v="3924.49"/>
    <n v="-1.9234468166957964E-4"/>
    <n v="8.3976872155148777E-3"/>
    <n v="3.2024912569757783E-3"/>
    <n v="0.98839982152750938"/>
    <n v="0.74174587504101819"/>
    <n v="0.25569942700722759"/>
    <n v="2.5546979517541771E-3"/>
    <x v="0"/>
    <n v="8.36"/>
    <x v="0"/>
    <m/>
    <m/>
    <x v="0"/>
    <m/>
    <x v="0"/>
    <x v="0"/>
    <m/>
    <x v="0"/>
    <x v="0"/>
    <x v="0"/>
    <m/>
    <x v="0"/>
    <x v="0"/>
    <x v="0"/>
    <x v="0"/>
    <x v="0"/>
    <x v="0"/>
    <x v="0"/>
    <x v="0"/>
    <x v="0"/>
    <x v="0"/>
    <x v="0"/>
    <x v="0"/>
    <x v="0"/>
    <m/>
    <x v="0"/>
    <x v="0"/>
    <x v="0"/>
    <x v="0"/>
    <x v="0"/>
    <m/>
    <n v="20021120"/>
    <x v="0"/>
    <s v="BP AMERICA"/>
    <m/>
    <m/>
    <d v="2002-11-20T00:00:00"/>
  </r>
  <r>
    <x v="1"/>
    <s v="T18N R093W S01 fMESAVERDE"/>
    <n v="5074"/>
    <x v="0"/>
    <x v="2"/>
    <x v="18"/>
    <s v="SW SW"/>
    <n v="1"/>
    <n v="18"/>
    <n v="93"/>
    <n v="41.561261000000002"/>
    <n v="-107.828506"/>
    <s v="4900722606"/>
    <s v="1A CHAMPLIN 278 D"/>
    <x v="0"/>
    <s v="MESAVERDE"/>
    <m/>
    <m/>
    <n v="402"/>
    <x v="0"/>
    <n v="8666"/>
    <n v="9068"/>
    <n v="9198"/>
    <m/>
    <x v="2"/>
    <d v="2005-03-23T00:00:00"/>
    <n v="7.98"/>
    <x v="1"/>
    <n v="42"/>
    <n v="10"/>
    <n v="4660"/>
    <n v="53"/>
    <x v="1"/>
    <n v="6020"/>
    <n v="2770"/>
    <n v="0"/>
    <x v="1"/>
    <n v="211"/>
    <n v="15600"/>
    <x v="0"/>
    <s v="BP AMERICA PRODUCTION COMPANY"/>
    <n v="2.0958000000000001"/>
    <n v="0.82289999999999996"/>
    <n v="202.71"/>
    <n v="1.3557399999999999"/>
    <n v="206.98443999999998"/>
    <n v="169.82419999999999"/>
    <n v="45.400299999999994"/>
    <n v="0"/>
    <x v="1"/>
    <n v="4.3930199999999999"/>
    <n v="219.61751999999998"/>
    <n v="-2.9613272287825419E-2"/>
    <n v="13766"/>
    <n v="-6.2453177143635498E-2"/>
    <n v="1.0125398798093229E-2"/>
    <n v="3.9756611656412439E-3"/>
    <n v="0.98589894003626555"/>
    <n v="0.77327255129736461"/>
    <n v="0.20672439976555604"/>
    <n v="2.0003048937079337E-2"/>
    <x v="1"/>
    <n v="0"/>
    <x v="1"/>
    <n v="0"/>
    <n v="0"/>
    <x v="1"/>
    <n v="27000"/>
    <x v="1"/>
    <x v="1"/>
    <n v="0"/>
    <x v="1"/>
    <x v="1"/>
    <x v="1"/>
    <n v="0"/>
    <x v="1"/>
    <x v="1"/>
    <x v="1"/>
    <x v="1"/>
    <x v="0"/>
    <x v="0"/>
    <x v="0"/>
    <x v="0"/>
    <x v="0"/>
    <x v="0"/>
    <x v="0"/>
    <x v="0"/>
    <x v="0"/>
    <m/>
    <x v="0"/>
    <x v="0"/>
    <x v="0"/>
    <x v="0"/>
    <x v="0"/>
    <m/>
    <n v="20050323"/>
    <x v="0"/>
    <s v="BP ID No CHAMP 278 D1A"/>
    <m/>
    <s v="8666-9068"/>
    <d v="2005-03-25T00:00:00"/>
  </r>
  <r>
    <x v="1"/>
    <s v="T18N R092W S33 fMESAVERDE"/>
    <n v="3435"/>
    <x v="0"/>
    <x v="2"/>
    <x v="18"/>
    <s v="C SW"/>
    <n v="33"/>
    <n v="18"/>
    <n v="92"/>
    <n v="41.488810000000001"/>
    <n v="-107.77075000000001"/>
    <s v="4900721418"/>
    <s v="COAL BANK 33-01"/>
    <x v="0"/>
    <s v="MESAVERDE"/>
    <m/>
    <m/>
    <m/>
    <x v="0"/>
    <s v="8004"/>
    <m/>
    <n v="8900"/>
    <n v="8775"/>
    <x v="2"/>
    <d v="2002-10-31T00:00:00"/>
    <n v="7.03"/>
    <x v="1"/>
    <n v="100"/>
    <n v="54.9"/>
    <n v="2790"/>
    <n v="80.400000000000006"/>
    <x v="1"/>
    <n v="3449"/>
    <n v="2291"/>
    <m/>
    <x v="0"/>
    <n v="20"/>
    <n v="18240"/>
    <x v="0"/>
    <s v="BP AMERICA PRODUCTION CO"/>
    <n v="4.99"/>
    <n v="4.5177209999999999"/>
    <n v="121.36499999999999"/>
    <n v="2.056632"/>
    <n v="132.92935299999999"/>
    <n v="97.296289999999999"/>
    <n v="37.549489999999999"/>
    <n v="0"/>
    <x v="1"/>
    <n v="0.41640000000000005"/>
    <n v="135.26218"/>
    <n v="-8.6983618532058913E-3"/>
    <n v="8785.2999999999993"/>
    <n v="-0.34984625517570578"/>
    <n v="3.7538736835648338E-2"/>
    <n v="3.3985879702581566E-2"/>
    <n v="0.92847538346177005"/>
    <n v="0.71931629373413908"/>
    <n v="0.27760524043010393"/>
    <n v="3.0784658357568984E-3"/>
    <x v="0"/>
    <n v="4.57"/>
    <x v="0"/>
    <m/>
    <m/>
    <x v="0"/>
    <n v="23900"/>
    <x v="0"/>
    <x v="0"/>
    <m/>
    <x v="0"/>
    <x v="0"/>
    <x v="0"/>
    <m/>
    <x v="0"/>
    <x v="0"/>
    <x v="0"/>
    <x v="0"/>
    <x v="0"/>
    <x v="0"/>
    <x v="0"/>
    <x v="0"/>
    <x v="0"/>
    <x v="0"/>
    <x v="0"/>
    <x v="0"/>
    <x v="0"/>
    <m/>
    <x v="0"/>
    <x v="0"/>
    <x v="0"/>
    <x v="0"/>
    <x v="0"/>
    <m/>
    <n v="20021031"/>
    <x v="0"/>
    <s v="BP AMERICA"/>
    <m/>
    <m/>
    <d v="2002-11-02T00:00:00"/>
  </r>
  <r>
    <x v="1"/>
    <s v="T18N R092W S31 fMESAVERDE/ALMOND"/>
    <n v="3429"/>
    <x v="0"/>
    <x v="2"/>
    <x v="18"/>
    <s v="C NW"/>
    <n v="31"/>
    <n v="18"/>
    <n v="92"/>
    <n v="41.496589999999998"/>
    <n v="-107.80898999999999"/>
    <s v="4900721506"/>
    <s v="CHAMPLIN 559 C3"/>
    <x v="0"/>
    <s v="MESAVERDE/ALMOND"/>
    <m/>
    <m/>
    <m/>
    <x v="0"/>
    <s v="8455"/>
    <m/>
    <n v="8805"/>
    <n v="8755"/>
    <x v="2"/>
    <d v="2001-01-01T00:00:00"/>
    <n v="8.2200000000000006"/>
    <x v="1"/>
    <n v="1.57"/>
    <m/>
    <n v="912"/>
    <n v="3.52"/>
    <x v="1"/>
    <n v="330"/>
    <n v="1423"/>
    <m/>
    <x v="0"/>
    <n v="25"/>
    <n v="10340"/>
    <x v="0"/>
    <s v="BP AMERICA PRODUCTION CO"/>
    <n v="7.834300000000001E-2"/>
    <n v="0"/>
    <n v="39.671999999999997"/>
    <n v="9.0041599999999999E-2"/>
    <n v="39.840384599999993"/>
    <n v="9.3093000000000004"/>
    <n v="23.322969999999998"/>
    <n v="0"/>
    <x v="1"/>
    <n v="0.52050000000000007"/>
    <n v="33.152769999999997"/>
    <n v="9.1619750326560029E-2"/>
    <n v="2695.09"/>
    <n v="-0.58648693641547545"/>
    <n v="1.9664217799744842E-3"/>
    <n v="0"/>
    <n v="0.99803357822002559"/>
    <n v="0.28080006587684836"/>
    <n v="0.70349988854626633"/>
    <n v="1.5700045576885435E-2"/>
    <x v="0"/>
    <n v="2.2799999999999998"/>
    <x v="0"/>
    <m/>
    <m/>
    <x v="0"/>
    <n v="2140"/>
    <x v="0"/>
    <x v="0"/>
    <m/>
    <x v="0"/>
    <x v="0"/>
    <x v="0"/>
    <m/>
    <x v="0"/>
    <x v="0"/>
    <x v="0"/>
    <x v="0"/>
    <x v="0"/>
    <x v="0"/>
    <x v="0"/>
    <x v="0"/>
    <x v="0"/>
    <x v="0"/>
    <x v="0"/>
    <x v="0"/>
    <x v="0"/>
    <m/>
    <x v="0"/>
    <x v="0"/>
    <x v="0"/>
    <x v="0"/>
    <x v="0"/>
    <m/>
    <n v="20010101"/>
    <x v="0"/>
    <s v="BP AMERICA"/>
    <m/>
    <m/>
    <d v="2001-01-03T00:00:00"/>
  </r>
  <r>
    <x v="1"/>
    <s v="T18N R092W S31 fMESAVERDE"/>
    <m/>
    <x v="0"/>
    <x v="2"/>
    <x v="18"/>
    <s v=" C SW"/>
    <n v="31"/>
    <n v="18"/>
    <n v="92"/>
    <n v="41.488995000000003"/>
    <n v="-107.808903"/>
    <s v="4900720567"/>
    <s v="1 CH 559 C"/>
    <x v="0"/>
    <s v="MESAVERDE"/>
    <m/>
    <m/>
    <m/>
    <x v="0"/>
    <n v="8550"/>
    <m/>
    <n v="9299"/>
    <n v="8912"/>
    <x v="2"/>
    <d v="1983-07-14T00:00:00"/>
    <n v="8.75"/>
    <x v="0"/>
    <n v="5"/>
    <n v="5"/>
    <n v="1195"/>
    <n v="12"/>
    <x v="1"/>
    <n v="990"/>
    <n v="1049"/>
    <n v="120"/>
    <x v="1"/>
    <n v="184"/>
    <n v="3027"/>
    <x v="0"/>
    <s v="AMOCO PRODUCTION COMPANY"/>
    <n v="0.2495"/>
    <n v="0.41144999999999998"/>
    <n v="51.982500000000002"/>
    <n v="0.30696000000000001"/>
    <n v="52.950409999999991"/>
    <n v="27.927899999999998"/>
    <n v="17.193109999999997"/>
    <n v="3.9996"/>
    <x v="1"/>
    <n v="3.8308800000000005"/>
    <n v="52.95149"/>
    <n v="-1.0198117314314963E-5"/>
    <n v="3560"/>
    <n v="8.0916957643843934E-2"/>
    <n v="4.7119559603032357E-3"/>
    <n v="7.7704780756183015E-3"/>
    <n v="0.98751756596407847"/>
    <n v="0.52742425189546127"/>
    <n v="0.32469549015523447"/>
    <n v="7.2346972672534815E-2"/>
    <x v="1"/>
    <n v="0"/>
    <x v="1"/>
    <n v="2776"/>
    <n v="2.2000000000000002"/>
    <x v="0"/>
    <n v="0"/>
    <x v="0"/>
    <x v="1"/>
    <m/>
    <x v="1"/>
    <x v="1"/>
    <x v="1"/>
    <n v="0"/>
    <x v="1"/>
    <x v="1"/>
    <x v="1"/>
    <x v="1"/>
    <x v="0"/>
    <x v="0"/>
    <x v="0"/>
    <x v="0"/>
    <x v="0"/>
    <x v="0"/>
    <x v="0"/>
    <x v="0"/>
    <x v="0"/>
    <m/>
    <x v="0"/>
    <x v="0"/>
    <x v="0"/>
    <x v="0"/>
    <x v="0"/>
    <s v="20 1/2 HR. RUN"/>
    <n v="19830714"/>
    <x v="1"/>
    <s v="CHEMICAL AND GEOLOGICAL LABS CASPER No W30676-2"/>
    <m/>
    <m/>
    <d v="1983-08-10T00:00:00"/>
  </r>
  <r>
    <x v="1"/>
    <s v="T18N R092W S29 fMESAVERDE"/>
    <n v="5971"/>
    <x v="0"/>
    <x v="2"/>
    <x v="18"/>
    <s v="NW NW"/>
    <n v="29"/>
    <n v="18"/>
    <n v="92"/>
    <n v="41.510751999999997"/>
    <n v="-107.79178400000001"/>
    <s v="4900723187"/>
    <s v="COAL BANK 29-6"/>
    <x v="0"/>
    <s v="MESAVERDE"/>
    <m/>
    <m/>
    <n v="279"/>
    <x v="0"/>
    <n v="8690"/>
    <n v="8969"/>
    <n v="9629"/>
    <m/>
    <x v="2"/>
    <m/>
    <n v="7.3"/>
    <x v="1"/>
    <n v="28"/>
    <n v="2.5"/>
    <n v="1510"/>
    <n v="48"/>
    <x v="1"/>
    <n v="895"/>
    <n v="2280"/>
    <n v="0"/>
    <x v="1"/>
    <n v="366"/>
    <n v="5820"/>
    <x v="0"/>
    <s v="BP AMERICA PRODUCTION COMPANY"/>
    <n v="1.3972"/>
    <n v="0.20572499999999999"/>
    <n v="65.685000000000002"/>
    <n v="1.22784"/>
    <n v="68.515765000000002"/>
    <n v="25.247949999999999"/>
    <n v="37.369199999999999"/>
    <n v="0"/>
    <x v="1"/>
    <n v="7.6201200000000009"/>
    <n v="70.237269999999995"/>
    <n v="-1.2406971854705687E-2"/>
    <n v="5129.5"/>
    <n v="-6.3062240284944518E-2"/>
    <n v="2.0392387065954819E-2"/>
    <n v="3.0025936366615768E-3"/>
    <n v="0.97660501929738364"/>
    <n v="0.35946656241052649"/>
    <n v="0.53204231884297326"/>
    <n v="0.10849111874650028"/>
    <x v="1"/>
    <n v="78"/>
    <x v="1"/>
    <n v="0"/>
    <n v="0"/>
    <x v="1"/>
    <n v="9700"/>
    <x v="2"/>
    <x v="1"/>
    <n v="0"/>
    <x v="1"/>
    <x v="1"/>
    <x v="1"/>
    <n v="3"/>
    <x v="1"/>
    <x v="1"/>
    <x v="1"/>
    <x v="1"/>
    <x v="0"/>
    <x v="0"/>
    <x v="0"/>
    <x v="0"/>
    <x v="0"/>
    <x v="0"/>
    <x v="0"/>
    <x v="0"/>
    <x v="0"/>
    <m/>
    <x v="0"/>
    <x v="0"/>
    <x v="0"/>
    <x v="0"/>
    <x v="0"/>
    <m/>
    <m/>
    <x v="0"/>
    <s v="WYOMING ANALYTICAL LABS ROCK SPRINGS ID No D7064"/>
    <m/>
    <s v="8690-8969"/>
    <d v="2007-05-08T00:00:00"/>
  </r>
  <r>
    <x v="1"/>
    <s v="T18N R092W S29 fMESAVERDE"/>
    <n v="5974"/>
    <x v="0"/>
    <x v="2"/>
    <x v="18"/>
    <s v="NW NW"/>
    <n v="29"/>
    <n v="18"/>
    <n v="92"/>
    <n v="41.510786000000003"/>
    <n v="-107.791741"/>
    <s v="4900723188"/>
    <s v="COAL BANK 29-5"/>
    <x v="0"/>
    <s v="MESAVERDE"/>
    <m/>
    <m/>
    <n v="401"/>
    <x v="0"/>
    <n v="8648"/>
    <n v="9049"/>
    <n v="9260"/>
    <n v="9176"/>
    <x v="2"/>
    <m/>
    <n v="7.26"/>
    <x v="1"/>
    <n v="94.4"/>
    <n v="13"/>
    <n v="3160"/>
    <n v="97"/>
    <x v="1"/>
    <n v="4320"/>
    <n v="2160"/>
    <n v="0"/>
    <x v="1"/>
    <n v="37"/>
    <n v="12000"/>
    <x v="0"/>
    <s v="BP AMERICA PRODUCTION COMPANY"/>
    <n v="4.7105600000000001"/>
    <n v="1.0697700000000001"/>
    <n v="137.46"/>
    <n v="2.4812599999999998"/>
    <n v="145.72158999999996"/>
    <n v="121.8672"/>
    <n v="35.402399999999993"/>
    <n v="0"/>
    <x v="1"/>
    <n v="0.77034000000000002"/>
    <n v="158.03994"/>
    <n v="-4.0552699349387787E-2"/>
    <n v="9881.4"/>
    <n v="-9.6821958375606684E-2"/>
    <n v="3.2325752141463743E-2"/>
    <n v="7.341190828346029E-3"/>
    <n v="0.96033305703019034"/>
    <n v="0.77111646587565141"/>
    <n v="0.22400919666256514"/>
    <n v="4.8743374617833948E-3"/>
    <x v="1"/>
    <n v="0.1"/>
    <x v="1"/>
    <n v="0"/>
    <n v="0"/>
    <x v="1"/>
    <n v="20300"/>
    <x v="2"/>
    <x v="1"/>
    <n v="0"/>
    <x v="1"/>
    <x v="1"/>
    <x v="1"/>
    <n v="26"/>
    <x v="1"/>
    <x v="1"/>
    <x v="1"/>
    <x v="1"/>
    <x v="0"/>
    <x v="0"/>
    <x v="0"/>
    <x v="0"/>
    <x v="0"/>
    <x v="0"/>
    <x v="0"/>
    <x v="0"/>
    <x v="0"/>
    <m/>
    <x v="0"/>
    <x v="0"/>
    <x v="0"/>
    <x v="0"/>
    <x v="0"/>
    <m/>
    <m/>
    <x v="0"/>
    <s v="WYOMING ANALYTICAL LABS ROCK SPRINGS ID No D7067"/>
    <m/>
    <s v="8648-9049"/>
    <d v="2007-05-08T00:00:00"/>
  </r>
  <r>
    <x v="1"/>
    <s v="T18N R092W S29 fMESAVERDE"/>
    <n v="5967"/>
    <x v="0"/>
    <x v="2"/>
    <x v="18"/>
    <s v="NW SE"/>
    <n v="29"/>
    <n v="18"/>
    <n v="92"/>
    <n v="41.504218000000002"/>
    <n v="-107.782099"/>
    <s v="4900723204"/>
    <s v="COAL BANK 29-8"/>
    <x v="0"/>
    <s v="MESAVERDE"/>
    <m/>
    <m/>
    <n v="392"/>
    <x v="0"/>
    <n v="8480"/>
    <n v="8872"/>
    <n v="9226"/>
    <m/>
    <x v="2"/>
    <m/>
    <n v="0"/>
    <x v="1"/>
    <n v="94"/>
    <n v="16"/>
    <n v="3220"/>
    <n v="102"/>
    <x v="1"/>
    <n v="4370"/>
    <n v="2260"/>
    <n v="0"/>
    <x v="1"/>
    <n v="27"/>
    <n v="0"/>
    <x v="0"/>
    <s v="BP AMERICA PRODUCTION COMPANY"/>
    <n v="4.6905999999999999"/>
    <n v="1.31664"/>
    <n v="140.07"/>
    <n v="2.6091599999999997"/>
    <n v="148.68639999999999"/>
    <n v="123.2777"/>
    <n v="37.041399999999996"/>
    <n v="0"/>
    <x v="1"/>
    <n v="0.56214000000000008"/>
    <n v="160.88123999999999"/>
    <n v="-3.9393135535742689E-2"/>
    <n v="10089"/>
    <n v="1"/>
    <n v="3.1546933680551822E-2"/>
    <n v="8.8551474781822688E-3"/>
    <n v="0.95959791884126588"/>
    <n v="0.76626522769217842"/>
    <n v="0.23024064210345468"/>
    <n v="3.4941302043668991E-3"/>
    <x v="1"/>
    <n v="1"/>
    <x v="1"/>
    <n v="0"/>
    <n v="0"/>
    <x v="1"/>
    <n v="0"/>
    <x v="1"/>
    <x v="1"/>
    <n v="0"/>
    <x v="1"/>
    <x v="1"/>
    <x v="1"/>
    <n v="21"/>
    <x v="1"/>
    <x v="1"/>
    <x v="1"/>
    <x v="1"/>
    <x v="0"/>
    <x v="0"/>
    <x v="0"/>
    <x v="0"/>
    <x v="0"/>
    <x v="0"/>
    <x v="0"/>
    <x v="0"/>
    <x v="0"/>
    <m/>
    <x v="0"/>
    <x v="0"/>
    <x v="0"/>
    <x v="0"/>
    <x v="0"/>
    <m/>
    <m/>
    <x v="0"/>
    <s v="WYOMING ANALYTICAL LABS ROCK SPRINGS ID No D7061"/>
    <m/>
    <s v="8480-8872"/>
    <m/>
  </r>
  <r>
    <x v="1"/>
    <s v="T18N R092W S29 fMESAVERDE"/>
    <n v="5968"/>
    <x v="0"/>
    <x v="2"/>
    <x v="18"/>
    <s v="NW SE"/>
    <n v="29"/>
    <n v="18"/>
    <n v="92"/>
    <n v="41.504218000000002"/>
    <n v="-107.782099"/>
    <s v="4900723204"/>
    <s v="COAL BANK 29-8"/>
    <x v="0"/>
    <s v="MESAVERDE"/>
    <m/>
    <m/>
    <n v="392"/>
    <x v="0"/>
    <n v="8480"/>
    <n v="8872"/>
    <n v="9226"/>
    <m/>
    <x v="2"/>
    <m/>
    <n v="7.12"/>
    <x v="1"/>
    <n v="94"/>
    <n v="16"/>
    <n v="3220"/>
    <n v="102"/>
    <x v="1"/>
    <n v="4370"/>
    <n v="2260"/>
    <n v="0"/>
    <x v="1"/>
    <n v="27"/>
    <n v="12900"/>
    <x v="0"/>
    <s v="BP AMERICA PRODUCTION COMPANY"/>
    <n v="4.6905999999999999"/>
    <n v="1.31664"/>
    <n v="140.07"/>
    <n v="2.6091599999999997"/>
    <n v="148.68639999999999"/>
    <n v="123.2777"/>
    <n v="37.041399999999996"/>
    <n v="0"/>
    <x v="1"/>
    <n v="0.56214000000000008"/>
    <n v="160.88123999999999"/>
    <n v="-3.9393135535742689E-2"/>
    <n v="10089"/>
    <n v="-0.12227587106877202"/>
    <n v="3.1546933680551822E-2"/>
    <n v="8.8551474781822688E-3"/>
    <n v="0.95959791884126588"/>
    <n v="0.76626522769217842"/>
    <n v="0.23024064210345468"/>
    <n v="3.4941302043668991E-3"/>
    <x v="1"/>
    <n v="1"/>
    <x v="1"/>
    <n v="0"/>
    <n v="0"/>
    <x v="1"/>
    <n v="21400"/>
    <x v="2"/>
    <x v="1"/>
    <n v="0"/>
    <x v="1"/>
    <x v="1"/>
    <x v="1"/>
    <n v="21"/>
    <x v="1"/>
    <x v="1"/>
    <x v="1"/>
    <x v="1"/>
    <x v="0"/>
    <x v="0"/>
    <x v="0"/>
    <x v="0"/>
    <x v="0"/>
    <x v="0"/>
    <x v="0"/>
    <x v="0"/>
    <x v="0"/>
    <m/>
    <x v="0"/>
    <x v="0"/>
    <x v="0"/>
    <x v="0"/>
    <x v="0"/>
    <m/>
    <m/>
    <x v="0"/>
    <s v="WYOMING ANALYTICAL LABS ROCK SPRINGS ID No D7061"/>
    <m/>
    <s v="8480-8872"/>
    <d v="2007-05-04T00:00:00"/>
  </r>
  <r>
    <x v="1"/>
    <s v="T18N R092W S29 fMESAVERDE"/>
    <n v="5973"/>
    <x v="0"/>
    <x v="2"/>
    <x v="18"/>
    <s v="NW SE"/>
    <n v="29"/>
    <n v="18"/>
    <n v="92"/>
    <n v="41.504170999999999"/>
    <n v="-107.782101"/>
    <s v="4900723203"/>
    <s v="COAL BANK 29-7 PAD"/>
    <x v="0"/>
    <s v="MESAVERDE"/>
    <m/>
    <m/>
    <n v="371"/>
    <x v="0"/>
    <n v="8356"/>
    <n v="8727"/>
    <n v="8814"/>
    <n v="8800"/>
    <x v="2"/>
    <m/>
    <n v="7.16"/>
    <x v="1"/>
    <n v="51"/>
    <n v="9.1"/>
    <n v="2780"/>
    <n v="86"/>
    <x v="1"/>
    <n v="3270"/>
    <n v="2460"/>
    <n v="0"/>
    <x v="1"/>
    <n v="43"/>
    <n v="11400"/>
    <x v="0"/>
    <s v="BP AMERICA PRODUCTION COMPANY"/>
    <n v="2.5449000000000002"/>
    <n v="0.74883900000000003"/>
    <n v="120.93"/>
    <n v="2.1998799999999998"/>
    <n v="126.42361899999999"/>
    <n v="92.24669999999999"/>
    <n v="40.319399999999995"/>
    <n v="0"/>
    <x v="1"/>
    <n v="0.89526000000000006"/>
    <n v="133.46135999999998"/>
    <n v="-2.7080214589855142E-2"/>
    <n v="8699.1"/>
    <n v="-0.13437915130528233"/>
    <n v="2.0129941067420325E-2"/>
    <n v="5.9232523631521745E-3"/>
    <n v="0.97394680656942745"/>
    <n v="0.6911865726529387"/>
    <n v="0.30210541837727412"/>
    <n v="6.7080089697872112E-3"/>
    <x v="1"/>
    <n v="5.8"/>
    <x v="1"/>
    <n v="0"/>
    <n v="0"/>
    <x v="1"/>
    <n v="19000"/>
    <x v="2"/>
    <x v="1"/>
    <n v="0"/>
    <x v="1"/>
    <x v="1"/>
    <x v="1"/>
    <n v="4.5"/>
    <x v="1"/>
    <x v="1"/>
    <x v="1"/>
    <x v="1"/>
    <x v="0"/>
    <x v="0"/>
    <x v="0"/>
    <x v="0"/>
    <x v="0"/>
    <x v="0"/>
    <x v="0"/>
    <x v="0"/>
    <x v="0"/>
    <m/>
    <x v="0"/>
    <x v="0"/>
    <x v="0"/>
    <x v="0"/>
    <x v="0"/>
    <m/>
    <m/>
    <x v="0"/>
    <s v="WYOMING ANALYTICAL LABS ROCK SPRINGS ID No D7066"/>
    <m/>
    <s v="8356-8727"/>
    <d v="2007-05-08T00:00:00"/>
  </r>
  <r>
    <x v="1"/>
    <s v="T18N R092W S23 fMESAVERDE"/>
    <n v="5034"/>
    <x v="0"/>
    <x v="2"/>
    <x v="18"/>
    <s v="NW SW"/>
    <n v="23"/>
    <n v="18"/>
    <n v="92"/>
    <n v="41.518819000000001"/>
    <n v="-107.73292600000001"/>
    <s v="4900722625"/>
    <s v="23-1 COAL BANK"/>
    <x v="0"/>
    <s v="MESAVERDE"/>
    <m/>
    <m/>
    <n v="481"/>
    <x v="0"/>
    <n v="8044"/>
    <n v="8525"/>
    <n v="8627"/>
    <m/>
    <x v="2"/>
    <d v="2005-03-23T00:00:00"/>
    <n v="7.44"/>
    <x v="1"/>
    <n v="53"/>
    <n v="12"/>
    <n v="3830"/>
    <n v="64"/>
    <x v="1"/>
    <n v="4100"/>
    <n v="3620"/>
    <n v="0"/>
    <x v="1"/>
    <n v="64"/>
    <n v="12400"/>
    <x v="0"/>
    <s v="BP AMERICA PRODUCTION COMPANY"/>
    <n v="2.6446999999999998"/>
    <n v="0.98748000000000002"/>
    <n v="166.60499999999999"/>
    <n v="1.6371199999999999"/>
    <n v="171.87430000000001"/>
    <n v="115.661"/>
    <n v="59.331799999999994"/>
    <n v="0"/>
    <x v="1"/>
    <n v="1.3324800000000001"/>
    <n v="176.32527999999999"/>
    <n v="-1.2782841380796574E-2"/>
    <n v="11743"/>
    <n v="-2.7212856728658412E-2"/>
    <n v="1.5387408123262173E-2"/>
    <n v="5.7453615811089848E-3"/>
    <n v="0.97886723029562883"/>
    <n v="0.65595245332943752"/>
    <n v="0.3364906041833593"/>
    <n v="7.5569424872031976E-3"/>
    <x v="1"/>
    <n v="2"/>
    <x v="1"/>
    <n v="0"/>
    <n v="0"/>
    <x v="1"/>
    <n v="21300"/>
    <x v="1"/>
    <x v="1"/>
    <n v="0"/>
    <x v="1"/>
    <x v="1"/>
    <x v="1"/>
    <n v="0"/>
    <x v="1"/>
    <x v="1"/>
    <x v="1"/>
    <x v="1"/>
    <x v="0"/>
    <x v="0"/>
    <x v="0"/>
    <x v="0"/>
    <x v="0"/>
    <x v="0"/>
    <x v="0"/>
    <x v="0"/>
    <x v="0"/>
    <m/>
    <x v="0"/>
    <x v="0"/>
    <x v="0"/>
    <x v="0"/>
    <x v="0"/>
    <m/>
    <n v="20050323"/>
    <x v="0"/>
    <s v="BP ID No W0052"/>
    <m/>
    <s v="8044-8525"/>
    <d v="2005-03-25T00:00:00"/>
  </r>
  <r>
    <x v="1"/>
    <s v="T18N R092W S20 fMESAVERDE/ALMOND"/>
    <m/>
    <x v="0"/>
    <x v="2"/>
    <x v="18"/>
    <s v="NE SE"/>
    <n v="20"/>
    <n v="18"/>
    <n v="92"/>
    <n v="41.518158"/>
    <n v="-107.77851200000001"/>
    <s v="4900721567"/>
    <s v="COAL BANK 20-01"/>
    <x v="0"/>
    <s v="MESAVERDE/ALMOND"/>
    <m/>
    <m/>
    <m/>
    <x v="0"/>
    <n v="8272"/>
    <m/>
    <n v="8652"/>
    <m/>
    <x v="2"/>
    <d v="2002-09-14T00:00:00"/>
    <m/>
    <x v="0"/>
    <n v="13.3"/>
    <n v="15.4"/>
    <n v="2500"/>
    <n v="18.100000000000001"/>
    <x v="1"/>
    <n v="1849"/>
    <n v="3504"/>
    <n v="53.9"/>
    <x v="0"/>
    <n v="25"/>
    <n v="8910"/>
    <x v="0"/>
    <s v="BP AMERICA PRODUCTION CO"/>
    <n v="0.66366999999999998"/>
    <n v="1.267266"/>
    <n v="108.75"/>
    <n v="0.46299800000000002"/>
    <n v="111.14393399999999"/>
    <n v="52.160289999999996"/>
    <n v="57.430559999999993"/>
    <n v="1.7964869999999999"/>
    <x v="1"/>
    <n v="0.52050000000000007"/>
    <n v="111.90783699999999"/>
    <n v="-3.4247789048041191E-3"/>
    <n v="7978.7"/>
    <n v="-5.514337989306467E-2"/>
    <n v="5.97126605218059E-3"/>
    <n v="1.1402025773174451E-2"/>
    <n v="0.98262670817464493"/>
    <n v="0.46610042154599057"/>
    <n v="0.51319515718992947"/>
    <n v="4.6511487841553057E-3"/>
    <x v="0"/>
    <n v="5.57"/>
    <x v="0"/>
    <m/>
    <m/>
    <x v="0"/>
    <m/>
    <x v="0"/>
    <x v="0"/>
    <m/>
    <x v="0"/>
    <x v="0"/>
    <x v="0"/>
    <m/>
    <x v="0"/>
    <x v="0"/>
    <x v="0"/>
    <x v="0"/>
    <x v="0"/>
    <x v="0"/>
    <x v="0"/>
    <x v="0"/>
    <x v="0"/>
    <x v="0"/>
    <x v="0"/>
    <x v="0"/>
    <x v="0"/>
    <m/>
    <x v="0"/>
    <x v="0"/>
    <x v="0"/>
    <x v="0"/>
    <x v="0"/>
    <m/>
    <n v="20020914"/>
    <x v="0"/>
    <s v="BP AMERICA"/>
    <m/>
    <m/>
    <d v="2002-09-16T00:00:00"/>
  </r>
  <r>
    <x v="1"/>
    <s v="T18N R092W S20 fMESAVERDE"/>
    <n v="3569"/>
    <x v="0"/>
    <x v="2"/>
    <x v="18"/>
    <s v="NE SW"/>
    <n v="20"/>
    <n v="18"/>
    <n v="92"/>
    <n v="41.523159999999997"/>
    <n v="-107.78677"/>
    <s v="4900721595"/>
    <s v="COAL BANK 20-02"/>
    <x v="0"/>
    <s v="MESAVERDE"/>
    <m/>
    <m/>
    <s v=""/>
    <x v="0"/>
    <m/>
    <m/>
    <n v="9145"/>
    <m/>
    <x v="2"/>
    <d v="2003-01-22T00:00:00"/>
    <n v="7.82"/>
    <x v="1"/>
    <n v="6.48"/>
    <n v="0"/>
    <n v="2650"/>
    <n v="12.2"/>
    <x v="1"/>
    <n v="2899"/>
    <n v="3287"/>
    <m/>
    <x v="0"/>
    <n v="7"/>
    <n v="9164"/>
    <x v="0"/>
    <s v="BP AMERICA PRODUCTION CO"/>
    <n v="0.32335200000000003"/>
    <n v="0"/>
    <n v="115.27500000000001"/>
    <n v="0.31207599999999996"/>
    <n v="115.910428"/>
    <n v="81.780789999999996"/>
    <n v="53.873929999999994"/>
    <n v="0"/>
    <x v="1"/>
    <n v="0.14574000000000001"/>
    <n v="135.80045999999999"/>
    <n v="-7.9019354935492475E-2"/>
    <n v="8861.68"/>
    <n v="-1.6771628032895274E-2"/>
    <n v="2.789671348638278E-3"/>
    <n v="0"/>
    <n v="0.99721032865136172"/>
    <n v="0.60221290855715803"/>
    <n v="0.39671389920181421"/>
    <n v="1.0731922410277552E-3"/>
    <x v="0"/>
    <n v="0.12"/>
    <x v="0"/>
    <m/>
    <m/>
    <x v="0"/>
    <n v="12680"/>
    <x v="0"/>
    <x v="0"/>
    <m/>
    <x v="0"/>
    <x v="0"/>
    <x v="0"/>
    <m/>
    <x v="0"/>
    <x v="0"/>
    <x v="0"/>
    <x v="0"/>
    <x v="0"/>
    <x v="0"/>
    <x v="0"/>
    <x v="0"/>
    <x v="0"/>
    <x v="0"/>
    <x v="0"/>
    <x v="0"/>
    <x v="0"/>
    <m/>
    <x v="0"/>
    <x v="0"/>
    <x v="0"/>
    <x v="0"/>
    <x v="0"/>
    <m/>
    <n v="2003122"/>
    <x v="0"/>
    <s v="BP AMERICA"/>
    <m/>
    <m/>
    <d v="2003-01-24T00:00:00"/>
  </r>
  <r>
    <x v="1"/>
    <s v="T18N R092W S16 fMESAVERDE/ALMOND"/>
    <n v="4035"/>
    <x v="0"/>
    <x v="2"/>
    <x v="95"/>
    <s v="NW SE"/>
    <n v="16"/>
    <n v="18"/>
    <n v="92"/>
    <n v="41.535690000000002"/>
    <n v="-107.76596000000001"/>
    <s v="4900721545"/>
    <s v="NARCO STATE 1-16"/>
    <x v="0"/>
    <s v="MESAVERDE/ALMOND"/>
    <m/>
    <m/>
    <m/>
    <x v="0"/>
    <s v="8829"/>
    <m/>
    <m/>
    <m/>
    <x v="5"/>
    <d v="2003-04-02T00:00:00"/>
    <n v="7"/>
    <x v="1"/>
    <n v="434"/>
    <n v="141"/>
    <n v="14581"/>
    <m/>
    <x v="1"/>
    <n v="23300"/>
    <n v="488"/>
    <m/>
    <x v="0"/>
    <n v="108"/>
    <n v="39059"/>
    <x v="0"/>
    <s v="ANADARKO PETROLEUM CORP"/>
    <n v="21.656600000000001"/>
    <n v="11.60289"/>
    <n v="634.27350000000001"/>
    <n v="0"/>
    <n v="667.53299000000004"/>
    <n v="657.29300000000001"/>
    <n v="7.9983199999999988"/>
    <n v="0"/>
    <x v="1"/>
    <n v="2.2485600000000003"/>
    <n v="667.53988000000004"/>
    <n v="-5.160766992440277E-6"/>
    <n v="39052"/>
    <n v="-8.9616059197808253E-5"/>
    <n v="3.2442741144523807E-2"/>
    <n v="1.7381747679616553E-2"/>
    <n v="0.95017551117585963"/>
    <n v="0.98464978601727882"/>
    <n v="1.1981786017039159E-2"/>
    <n v="3.3684279656819908E-3"/>
    <x v="0"/>
    <n v="7"/>
    <x v="0"/>
    <m/>
    <m/>
    <x v="0"/>
    <m/>
    <x v="0"/>
    <x v="0"/>
    <m/>
    <x v="0"/>
    <x v="0"/>
    <x v="0"/>
    <m/>
    <x v="0"/>
    <x v="0"/>
    <x v="0"/>
    <x v="0"/>
    <x v="0"/>
    <x v="0"/>
    <x v="0"/>
    <x v="0"/>
    <x v="0"/>
    <x v="0"/>
    <x v="0"/>
    <x v="0"/>
    <x v="0"/>
    <m/>
    <x v="0"/>
    <x v="0"/>
    <x v="0"/>
    <x v="0"/>
    <x v="0"/>
    <s v="WELLHEAD"/>
    <n v="20030402"/>
    <x v="0"/>
    <s v="CHAMPION TECHNOLOGIES VERNAL UT"/>
    <m/>
    <m/>
    <d v="2003-04-07T00:00:00"/>
  </r>
  <r>
    <x v="1"/>
    <s v="T18N R092W S16 fMESAVERDE/ALMOND"/>
    <n v="4036"/>
    <x v="0"/>
    <x v="2"/>
    <x v="95"/>
    <s v="SE SE"/>
    <n v="16"/>
    <n v="18"/>
    <n v="92"/>
    <n v="41.529620000000001"/>
    <n v="-107.76011"/>
    <s v="4900721521"/>
    <s v="NARCO STATE 3-16"/>
    <x v="0"/>
    <s v="MESAVERDE/ALMOND"/>
    <m/>
    <m/>
    <m/>
    <x v="0"/>
    <s v="8285"/>
    <m/>
    <m/>
    <m/>
    <x v="5"/>
    <d v="2003-04-02T00:00:00"/>
    <n v="7"/>
    <x v="1"/>
    <n v="438"/>
    <n v="131"/>
    <n v="14787"/>
    <m/>
    <x v="1"/>
    <n v="23600"/>
    <n v="478"/>
    <m/>
    <x v="0"/>
    <n v="108"/>
    <n v="39550"/>
    <x v="0"/>
    <s v="ANADARKO PETROLEUM CORP"/>
    <n v="21.856200000000001"/>
    <n v="10.77999"/>
    <n v="643.23449999999991"/>
    <n v="0"/>
    <n v="675.87068999999997"/>
    <n v="665.75599999999997"/>
    <n v="7.8344199999999988"/>
    <n v="0"/>
    <x v="1"/>
    <n v="2.2485600000000003"/>
    <n v="675.83897999999999"/>
    <n v="2.3459179662431122E-5"/>
    <n v="39542"/>
    <n v="-1.0114803014211298E-4"/>
    <n v="3.2337842613059609E-2"/>
    <n v="1.5949781754850179E-2"/>
    <n v="0.9517123756320901"/>
    <n v="0.98508079542852056"/>
    <n v="1.159213989107287E-2"/>
    <n v="3.3270646804065673E-3"/>
    <x v="0"/>
    <n v="8"/>
    <x v="0"/>
    <m/>
    <m/>
    <x v="0"/>
    <m/>
    <x v="0"/>
    <x v="0"/>
    <m/>
    <x v="0"/>
    <x v="0"/>
    <x v="0"/>
    <m/>
    <x v="0"/>
    <x v="0"/>
    <x v="0"/>
    <x v="0"/>
    <x v="0"/>
    <x v="0"/>
    <x v="0"/>
    <x v="0"/>
    <x v="0"/>
    <x v="0"/>
    <x v="0"/>
    <x v="0"/>
    <x v="0"/>
    <m/>
    <x v="0"/>
    <x v="0"/>
    <x v="0"/>
    <x v="0"/>
    <x v="0"/>
    <s v="WELLHEAD"/>
    <n v="20030402"/>
    <x v="0"/>
    <s v="CHAMPION TECHNOLOGIES VERNAL UT"/>
    <m/>
    <m/>
    <d v="2003-04-07T00:00:00"/>
  </r>
  <r>
    <x v="0"/>
    <s v="T18N R092W S12 fMESAVERDE/ALMOND"/>
    <n v="49124971"/>
    <x v="0"/>
    <x v="2"/>
    <x v="95"/>
    <m/>
    <s v="12"/>
    <n v="18"/>
    <n v="92"/>
    <n v="41.554830000000003"/>
    <n v="-107.70232"/>
    <s v="4900720133"/>
    <s v="CRESTON UNIT NO 1"/>
    <x v="14"/>
    <s v="MESAVERDE/ALMOND"/>
    <m/>
    <m/>
    <n v="209"/>
    <x v="0"/>
    <n v="8078"/>
    <n v="8287"/>
    <m/>
    <m/>
    <x v="0"/>
    <d v="1972-07-25T00:00:00"/>
    <n v="8.6999999999999993"/>
    <x v="0"/>
    <n v="55"/>
    <n v="23"/>
    <n v="2145"/>
    <n v="39"/>
    <x v="0"/>
    <n v="2240"/>
    <n v="1598"/>
    <m/>
    <x v="0"/>
    <n v="247"/>
    <n v="5668"/>
    <x v="0"/>
    <m/>
    <n v="2.7444999999999999"/>
    <n v="1.8926700000000001"/>
    <n v="93.307500000000005"/>
    <n v="0.99761999999999995"/>
    <n v="98.942289999999986"/>
    <n v="63.190399999999997"/>
    <n v="26.191219999999998"/>
    <m/>
    <x v="0"/>
    <n v="5.1425400000000003"/>
    <n v="94.524159999999995"/>
    <n v="2.2836672715088283E-2"/>
    <n v="6344"/>
    <n v="5.627705627705628E-2"/>
    <n v="2.7738391743308149E-2"/>
    <n v="1.9129029659612693E-2"/>
    <n v="0.95313257859707923"/>
    <n v="0.66851056914972851"/>
    <n v="0.27708492728208323"/>
    <n v="5.4404503568188288E-2"/>
    <x v="0"/>
    <m/>
    <x v="0"/>
    <m/>
    <m/>
    <x v="0"/>
    <m/>
    <x v="0"/>
    <x v="0"/>
    <m/>
    <x v="0"/>
    <x v="0"/>
    <x v="0"/>
    <m/>
    <x v="0"/>
    <x v="0"/>
    <x v="0"/>
    <x v="0"/>
    <x v="0"/>
    <x v="0"/>
    <x v="0"/>
    <x v="0"/>
    <x v="0"/>
    <x v="0"/>
    <x v="0"/>
    <x v="0"/>
    <x v="0"/>
    <m/>
    <x v="0"/>
    <x v="0"/>
    <x v="0"/>
    <x v="0"/>
    <x v="0"/>
    <s v="DST #2"/>
    <m/>
    <x v="0"/>
    <m/>
    <m/>
    <m/>
    <m/>
  </r>
  <r>
    <x v="1"/>
    <s v="T18N R092W S11 fMESAVERDE"/>
    <n v="5025"/>
    <x v="0"/>
    <x v="2"/>
    <x v="18"/>
    <s v="NW NW"/>
    <n v="11"/>
    <n v="18"/>
    <n v="92"/>
    <n v="41.554098000000003"/>
    <n v="-107.73254799999999"/>
    <s v="4900722622"/>
    <s v="11-1 COAL BANK"/>
    <x v="0"/>
    <s v="MESAVERDE"/>
    <m/>
    <m/>
    <n v="371"/>
    <x v="0"/>
    <n v="8354"/>
    <n v="8725"/>
    <n v="8870"/>
    <m/>
    <x v="2"/>
    <d v="2005-03-23T00:00:00"/>
    <n v="7.87"/>
    <x v="1"/>
    <n v="60"/>
    <n v="11"/>
    <n v="5390"/>
    <n v="40"/>
    <x v="1"/>
    <n v="6800"/>
    <n v="3420"/>
    <n v="0"/>
    <x v="1"/>
    <n v="56"/>
    <n v="18200"/>
    <x v="0"/>
    <s v="BP AMERICA PRODUCTION COMPANY"/>
    <n v="2.9939999999999998"/>
    <n v="0.90519000000000005"/>
    <n v="234.465"/>
    <n v="1.0231999999999999"/>
    <n v="239.38738999999998"/>
    <n v="191.828"/>
    <n v="56.053799999999995"/>
    <n v="0"/>
    <x v="1"/>
    <n v="1.1659200000000001"/>
    <n v="249.04772"/>
    <n v="-1.9778123648809799E-2"/>
    <n v="15777"/>
    <n v="-7.1312946993554463E-2"/>
    <n v="1.2506924445769679E-2"/>
    <n v="3.7812768667555971E-3"/>
    <n v="0.98371179868747471"/>
    <n v="0.77024595928844486"/>
    <n v="0.22507252826887955"/>
    <n v="4.6815124426756449E-3"/>
    <x v="1"/>
    <n v="3"/>
    <x v="1"/>
    <n v="0"/>
    <n v="0"/>
    <x v="1"/>
    <n v="31400"/>
    <x v="1"/>
    <x v="1"/>
    <n v="0"/>
    <x v="1"/>
    <x v="1"/>
    <x v="1"/>
    <n v="0"/>
    <x v="1"/>
    <x v="1"/>
    <x v="1"/>
    <x v="1"/>
    <x v="0"/>
    <x v="0"/>
    <x v="0"/>
    <x v="0"/>
    <x v="0"/>
    <x v="0"/>
    <x v="0"/>
    <x v="0"/>
    <x v="0"/>
    <m/>
    <x v="0"/>
    <x v="0"/>
    <x v="0"/>
    <x v="0"/>
    <x v="0"/>
    <m/>
    <n v="20050323"/>
    <x v="0"/>
    <s v="BP ID No W0042"/>
    <m/>
    <s v="8354-8725"/>
    <d v="2005-03-25T00:00:00"/>
  </r>
  <r>
    <x v="1"/>
    <s v="T18N R092W S05 fMESAVERDE"/>
    <n v="5952"/>
    <x v="0"/>
    <x v="2"/>
    <x v="18"/>
    <s v="SE NW"/>
    <n v="5"/>
    <n v="18"/>
    <n v="92"/>
    <n v="41.565626999999999"/>
    <n v="-107.78612699999999"/>
    <s v="4900723374"/>
    <s v="COAL BANK 5-5"/>
    <x v="0"/>
    <s v="MESAVERDE"/>
    <m/>
    <m/>
    <n v="455"/>
    <x v="0"/>
    <n v="8924"/>
    <n v="9379"/>
    <n v="9510"/>
    <n v="9505"/>
    <x v="2"/>
    <d v="1899-12-31T00:00:00"/>
    <n v="7.08"/>
    <x v="1"/>
    <n v="51"/>
    <n v="13"/>
    <n v="2650"/>
    <n v="0"/>
    <x v="1"/>
    <n v="3900"/>
    <n v="0"/>
    <n v="0"/>
    <x v="1"/>
    <n v="28"/>
    <n v="9980"/>
    <x v="0"/>
    <s v="BP AMERICA PRODUCTION COMPANY"/>
    <n v="2.5449000000000002"/>
    <n v="1.0697700000000001"/>
    <n v="115.27500000000001"/>
    <n v="0"/>
    <n v="118.88967"/>
    <n v="110.01899999999999"/>
    <n v="0"/>
    <n v="0"/>
    <x v="1"/>
    <n v="0.58296000000000003"/>
    <n v="110.60195999999999"/>
    <n v="3.6113343218661199E-2"/>
    <n v="6642"/>
    <n v="-0.20081819275658766"/>
    <n v="2.1405560298047764E-2"/>
    <n v="8.9980063028184034E-3"/>
    <n v="0.96959643339913382"/>
    <n v="0.99472920733050296"/>
    <n v="0"/>
    <n v="5.2707926694969967E-3"/>
    <x v="1"/>
    <n v="9"/>
    <x v="1"/>
    <n v="0"/>
    <n v="0"/>
    <x v="1"/>
    <n v="16700"/>
    <x v="2"/>
    <x v="1"/>
    <n v="0"/>
    <x v="1"/>
    <x v="1"/>
    <x v="1"/>
    <n v="5"/>
    <x v="1"/>
    <x v="1"/>
    <x v="1"/>
    <x v="1"/>
    <x v="0"/>
    <x v="0"/>
    <x v="0"/>
    <x v="0"/>
    <x v="0"/>
    <x v="0"/>
    <x v="0"/>
    <x v="0"/>
    <x v="0"/>
    <m/>
    <x v="0"/>
    <x v="0"/>
    <x v="0"/>
    <x v="0"/>
    <x v="0"/>
    <m/>
    <n v="19000101"/>
    <x v="0"/>
    <s v="WYOMING ANALYTICAL LABS ROCK SPRINGS ID No D8069"/>
    <m/>
    <s v="8924-9379"/>
    <d v="2007-09-06T00:00:00"/>
  </r>
  <r>
    <x v="1"/>
    <s v="T18N R092W S05 fMESAVERDE"/>
    <n v="5954"/>
    <x v="0"/>
    <x v="2"/>
    <x v="18"/>
    <s v="SE NW"/>
    <n v="5"/>
    <n v="18"/>
    <n v="92"/>
    <n v="41.565627999999997"/>
    <n v="-107.786098"/>
    <s v="4900723372"/>
    <s v="COAL BANK 5-6"/>
    <x v="0"/>
    <s v="MESAVERDE"/>
    <m/>
    <m/>
    <n v="382"/>
    <x v="0"/>
    <n v="8918"/>
    <n v="9300"/>
    <n v="9430"/>
    <n v="9425"/>
    <x v="2"/>
    <m/>
    <n v="6.9"/>
    <x v="1"/>
    <n v="72"/>
    <n v="16"/>
    <n v="4200"/>
    <n v="90"/>
    <x v="1"/>
    <n v="6370"/>
    <n v="2920"/>
    <n v="0"/>
    <x v="1"/>
    <n v="30"/>
    <n v="15800"/>
    <x v="0"/>
    <s v="BP AMERICA PRODUCTION COMPANY"/>
    <n v="3.5928"/>
    <n v="1.31664"/>
    <n v="182.7"/>
    <n v="2.3022"/>
    <n v="189.91163999999998"/>
    <n v="179.6977"/>
    <n v="47.858799999999995"/>
    <n v="0"/>
    <x v="1"/>
    <n v="0.62460000000000004"/>
    <n v="228.18109999999999"/>
    <n v="-9.1533423900161517E-2"/>
    <n v="13698"/>
    <n v="-7.1259068411417728E-2"/>
    <n v="1.8918271676238489E-2"/>
    <n v="6.9329083778119143E-3"/>
    <n v="0.97414881994594971"/>
    <n v="0.78752227945259279"/>
    <n v="0.20974042109534927"/>
    <n v="2.7372994520580367E-3"/>
    <x v="1"/>
    <n v="2.8"/>
    <x v="1"/>
    <n v="0"/>
    <n v="0"/>
    <x v="1"/>
    <n v="26400"/>
    <x v="2"/>
    <x v="1"/>
    <n v="0"/>
    <x v="1"/>
    <x v="1"/>
    <x v="1"/>
    <n v="14"/>
    <x v="1"/>
    <x v="1"/>
    <x v="1"/>
    <x v="1"/>
    <x v="0"/>
    <x v="0"/>
    <x v="0"/>
    <x v="0"/>
    <x v="0"/>
    <x v="0"/>
    <x v="0"/>
    <x v="0"/>
    <x v="0"/>
    <m/>
    <x v="0"/>
    <x v="0"/>
    <x v="0"/>
    <x v="0"/>
    <x v="0"/>
    <m/>
    <m/>
    <x v="0"/>
    <s v="WYOMING ANALYTICAL LABS ROCK SPRINGS ID No D8070"/>
    <m/>
    <s v="8918-9300"/>
    <d v="2007-09-06T00:00:00"/>
  </r>
  <r>
    <x v="1"/>
    <s v="T18N R092W S05 fMESAVERDE"/>
    <n v="5951"/>
    <x v="0"/>
    <x v="2"/>
    <x v="18"/>
    <s v="SE NW"/>
    <n v="5"/>
    <n v="18"/>
    <n v="92"/>
    <n v="41.565629999999999"/>
    <n v="-107.786069"/>
    <s v="4900723373"/>
    <s v="COAL BANK 5-4"/>
    <x v="0"/>
    <s v="MESAVERDE"/>
    <m/>
    <m/>
    <n v="426"/>
    <x v="0"/>
    <n v="8753"/>
    <n v="9179"/>
    <n v="9279"/>
    <n v="9275"/>
    <x v="2"/>
    <d v="1899-12-31T00:00:00"/>
    <n v="6.99"/>
    <x v="1"/>
    <n v="41"/>
    <n v="12"/>
    <n v="2440"/>
    <n v="0"/>
    <x v="1"/>
    <n v="3820"/>
    <n v="0"/>
    <n v="0"/>
    <x v="1"/>
    <n v="165"/>
    <n v="9920"/>
    <x v="0"/>
    <s v="BP AMERICA PRODUCTION COMPANY"/>
    <n v="2.0459000000000001"/>
    <n v="0.98748000000000002"/>
    <n v="106.14"/>
    <n v="0"/>
    <n v="109.17337999999998"/>
    <n v="107.76219999999999"/>
    <n v="0"/>
    <n v="0"/>
    <x v="1"/>
    <n v="3.4353000000000002"/>
    <n v="111.19750000000001"/>
    <n v="-9.1850611115225876E-3"/>
    <n v="6478"/>
    <n v="-0.20990364678619344"/>
    <n v="1.8739916268965935E-2"/>
    <n v="9.0450620838156727E-3"/>
    <n v="0.9722150216472184"/>
    <n v="0.96910631983632722"/>
    <n v="0"/>
    <n v="3.0893680163672749E-2"/>
    <x v="1"/>
    <n v="99"/>
    <x v="1"/>
    <n v="0"/>
    <n v="0"/>
    <x v="1"/>
    <n v="16600"/>
    <x v="2"/>
    <x v="1"/>
    <n v="0"/>
    <x v="1"/>
    <x v="1"/>
    <x v="1"/>
    <n v="3"/>
    <x v="1"/>
    <x v="1"/>
    <x v="1"/>
    <x v="1"/>
    <x v="0"/>
    <x v="0"/>
    <x v="0"/>
    <x v="0"/>
    <x v="0"/>
    <x v="0"/>
    <x v="0"/>
    <x v="0"/>
    <x v="0"/>
    <m/>
    <x v="0"/>
    <x v="0"/>
    <x v="0"/>
    <x v="0"/>
    <x v="0"/>
    <m/>
    <n v="19000101"/>
    <x v="0"/>
    <s v="WYOMING ANALYTICAL LABS ROCK SPRINGS ID No D8068"/>
    <m/>
    <s v="8753-9179"/>
    <d v="2007-09-06T00:00:00"/>
  </r>
  <r>
    <x v="1"/>
    <s v="T18N R092W S05 fMESAVERDE"/>
    <n v="5226"/>
    <x v="0"/>
    <x v="2"/>
    <x v="18"/>
    <s v="SW NE"/>
    <n v="5"/>
    <n v="18"/>
    <n v="92"/>
    <n v="41.568379999999998"/>
    <n v="-107.78113"/>
    <s v="4900722820"/>
    <s v="5-3 COAL BANK"/>
    <x v="0"/>
    <s v="MESAVERDE"/>
    <m/>
    <m/>
    <n v="372"/>
    <x v="0"/>
    <n v="8668"/>
    <n v="9040"/>
    <n v="9170"/>
    <m/>
    <x v="2"/>
    <m/>
    <n v="7.32"/>
    <x v="1"/>
    <n v="28"/>
    <n v="0"/>
    <n v="3550"/>
    <n v="50"/>
    <x v="1"/>
    <n v="4560"/>
    <n v="3180"/>
    <n v="0"/>
    <x v="1"/>
    <n v="16"/>
    <n v="9500"/>
    <x v="0"/>
    <s v="BP AMERICA PRODUCTION COMPANY"/>
    <n v="1.3972"/>
    <n v="0"/>
    <n v="154.42500000000001"/>
    <n v="1.2789999999999999"/>
    <n v="157.10119999999998"/>
    <n v="128.63759999999999"/>
    <n v="52.120199999999997"/>
    <n v="0"/>
    <x v="1"/>
    <n v="0.33312000000000003"/>
    <n v="181.09091999999998"/>
    <n v="-7.0935183232536614E-2"/>
    <n v="11384"/>
    <n v="9.0212602949626505E-2"/>
    <n v="8.8936303478267531E-3"/>
    <n v="0"/>
    <n v="0.99110636965217325"/>
    <n v="0.71034814997902718"/>
    <n v="0.28781233205949808"/>
    <n v="1.839517961474822E-3"/>
    <x v="1"/>
    <n v="0"/>
    <x v="1"/>
    <n v="0"/>
    <n v="0"/>
    <x v="1"/>
    <n v="0"/>
    <x v="1"/>
    <x v="1"/>
    <n v="0"/>
    <x v="1"/>
    <x v="1"/>
    <x v="1"/>
    <n v="0"/>
    <x v="1"/>
    <x v="1"/>
    <x v="1"/>
    <x v="1"/>
    <x v="0"/>
    <x v="0"/>
    <x v="0"/>
    <x v="0"/>
    <x v="0"/>
    <x v="0"/>
    <x v="0"/>
    <x v="0"/>
    <x v="0"/>
    <m/>
    <x v="0"/>
    <x v="0"/>
    <x v="0"/>
    <x v="0"/>
    <x v="0"/>
    <m/>
    <m/>
    <x v="0"/>
    <s v="WYOMING ANALYTICAL LABS ROCK SPRINGS ID No BP W00835"/>
    <m/>
    <s v="8668-9040"/>
    <d v="2005-12-21T00:00:00"/>
  </r>
  <r>
    <x v="1"/>
    <s v="T18N R092W S04 fMESAVERDE"/>
    <n v="4223"/>
    <x v="0"/>
    <x v="2"/>
    <x v="10"/>
    <s v="NW NE"/>
    <n v="4"/>
    <n v="18"/>
    <n v="92"/>
    <n v="41.488416000000001"/>
    <n v="-107.784746"/>
    <s v="4900722427"/>
    <s v="CRESTON FED. 04-01"/>
    <x v="0"/>
    <s v="MESAVERDE"/>
    <m/>
    <m/>
    <m/>
    <x v="0"/>
    <s v="8478"/>
    <m/>
    <m/>
    <m/>
    <x v="2"/>
    <d v="2004-03-11T00:00:00"/>
    <n v="7.66"/>
    <x v="1"/>
    <n v="50.7"/>
    <n v="9.82"/>
    <n v="5200"/>
    <n v="54.2"/>
    <x v="1"/>
    <n v="7298"/>
    <n v="2297"/>
    <m/>
    <x v="0"/>
    <n v="25"/>
    <n v="15880"/>
    <x v="0"/>
    <s v="BP AMERICAN PRODUCTION COMPANY"/>
    <n v="2.5299300000000002"/>
    <n v="0.80808780000000002"/>
    <n v="226.2"/>
    <n v="1.386436"/>
    <n v="230.92445379999998"/>
    <n v="205.87657999999999"/>
    <n v="37.647829999999999"/>
    <n v="0"/>
    <x v="1"/>
    <n v="0.52050000000000007"/>
    <n v="244.04490999999999"/>
    <n v="-2.7623794711788538E-2"/>
    <n v="14934.72"/>
    <n v="-3.0676248234609915E-2"/>
    <n v="1.0955660859508333E-2"/>
    <n v="3.49936001450878E-3"/>
    <n v="0.98554497912598293"/>
    <n v="0.84360120438488151"/>
    <n v="0.15426599145214706"/>
    <n v="2.1328041629714799E-3"/>
    <x v="0"/>
    <n v="4.42"/>
    <x v="0"/>
    <m/>
    <m/>
    <x v="0"/>
    <n v="22500"/>
    <x v="0"/>
    <x v="0"/>
    <m/>
    <x v="0"/>
    <x v="0"/>
    <x v="0"/>
    <n v="22.1"/>
    <x v="0"/>
    <x v="0"/>
    <x v="0"/>
    <x v="0"/>
    <x v="0"/>
    <x v="0"/>
    <x v="0"/>
    <x v="0"/>
    <x v="0"/>
    <x v="0"/>
    <x v="0"/>
    <x v="0"/>
    <x v="0"/>
    <m/>
    <x v="0"/>
    <x v="0"/>
    <x v="0"/>
    <x v="0"/>
    <x v="0"/>
    <m/>
    <n v="2004311"/>
    <x v="0"/>
    <s v="BP AMERICA"/>
    <m/>
    <m/>
    <d v="2004-03-12T00:00:00"/>
  </r>
  <r>
    <x v="1"/>
    <s v="T18N R092W S03 fMESAVERDE"/>
    <m/>
    <x v="0"/>
    <x v="2"/>
    <x v="95"/>
    <s v="NW SE"/>
    <n v="3"/>
    <n v="18"/>
    <n v="92"/>
    <n v="41.56297"/>
    <n v="-107.744359"/>
    <s v="4900720261"/>
    <s v="1-3 CRESTO"/>
    <x v="0"/>
    <s v="MESAVERDE"/>
    <m/>
    <m/>
    <m/>
    <x v="0"/>
    <m/>
    <m/>
    <m/>
    <m/>
    <x v="2"/>
    <d v="1986-12-06T00:00:00"/>
    <n v="6.87"/>
    <x v="0"/>
    <n v="113.37"/>
    <n v="83.84"/>
    <n v="3689"/>
    <n v="198.5"/>
    <x v="1"/>
    <n v="5285.95"/>
    <n v="1265.75"/>
    <n v="0"/>
    <x v="1"/>
    <n v="276"/>
    <n v="11100"/>
    <x v="0"/>
    <s v="AMOCO PRODUCTION COMPANY"/>
    <n v="5.6571630000000006"/>
    <n v="6.8991936000000003"/>
    <n v="160.47149999999999"/>
    <n v="5.0776300000000001"/>
    <n v="178.10548660000001"/>
    <n v="149.11664949999999"/>
    <n v="20.745642499999999"/>
    <n v="0"/>
    <x v="1"/>
    <n v="5.7463200000000008"/>
    <n v="175.60861199999999"/>
    <n v="7.0590191623196227E-3"/>
    <n v="10912.41"/>
    <n v="-8.5220109928899265E-3"/>
    <n v="3.1762991180081933E-2"/>
    <n v="3.8736558495217073E-2"/>
    <n v="0.92950045032470097"/>
    <n v="0.84914200847962973"/>
    <n v="0.11813567833449991"/>
    <n v="3.2722313185870412E-2"/>
    <x v="1"/>
    <n v="0"/>
    <x v="1"/>
    <n v="0"/>
    <n v="0"/>
    <x v="0"/>
    <n v="0"/>
    <x v="0"/>
    <x v="1"/>
    <m/>
    <x v="1"/>
    <x v="1"/>
    <x v="1"/>
    <n v="0"/>
    <x v="1"/>
    <x v="1"/>
    <x v="1"/>
    <x v="1"/>
    <x v="0"/>
    <x v="0"/>
    <x v="0"/>
    <x v="0"/>
    <x v="0"/>
    <x v="0"/>
    <x v="0"/>
    <x v="0"/>
    <x v="0"/>
    <m/>
    <x v="0"/>
    <x v="0"/>
    <x v="0"/>
    <x v="0"/>
    <x v="0"/>
    <m/>
    <n v="19861206"/>
    <x v="1"/>
    <m/>
    <m/>
    <m/>
    <m/>
  </r>
  <r>
    <x v="1"/>
    <s v="T18N R092W S01 fMESAVERDE"/>
    <n v="5966"/>
    <x v="0"/>
    <x v="2"/>
    <x v="18"/>
    <s v="NW NE"/>
    <n v="1"/>
    <n v="18"/>
    <n v="92"/>
    <n v="41.568820000000002"/>
    <n v="-107.70547999999999"/>
    <s v="4900723008"/>
    <s v="COAL BANK 1-3"/>
    <x v="0"/>
    <s v="MESAVERDE"/>
    <m/>
    <m/>
    <n v="391"/>
    <x v="0"/>
    <n v="8402"/>
    <n v="8793"/>
    <n v="8960"/>
    <n v="8955"/>
    <x v="2"/>
    <m/>
    <n v="7.73"/>
    <x v="1"/>
    <n v="41"/>
    <n v="2.5"/>
    <n v="2680"/>
    <n v="85"/>
    <x v="1"/>
    <n v="1910"/>
    <n v="3810"/>
    <n v="0"/>
    <x v="1"/>
    <n v="40"/>
    <n v="10100"/>
    <x v="0"/>
    <s v="BP AMERICA PRODUCTION COMPANY"/>
    <n v="2.0459000000000001"/>
    <n v="0.20572499999999999"/>
    <n v="116.58"/>
    <n v="2.1742999999999997"/>
    <n v="121.005925"/>
    <n v="53.881099999999996"/>
    <n v="62.445899999999995"/>
    <n v="0"/>
    <x v="1"/>
    <n v="0.8328000000000001"/>
    <n v="117.1598"/>
    <n v="1.6148944185818512E-2"/>
    <n v="8568.5"/>
    <n v="-8.2036585692476627E-2"/>
    <n v="1.6907436557342129E-2"/>
    <n v="1.7001233617279484E-3"/>
    <n v="0.98139244008092985"/>
    <n v="0.45989409336649595"/>
    <n v="0.53299766643507407"/>
    <n v="7.1082401984298377E-3"/>
    <x v="1"/>
    <n v="11"/>
    <x v="1"/>
    <n v="0"/>
    <n v="0"/>
    <x v="1"/>
    <n v="16900"/>
    <x v="2"/>
    <x v="1"/>
    <n v="0"/>
    <x v="1"/>
    <x v="1"/>
    <x v="1"/>
    <n v="7.5"/>
    <x v="1"/>
    <x v="1"/>
    <x v="1"/>
    <x v="1"/>
    <x v="0"/>
    <x v="0"/>
    <x v="0"/>
    <x v="0"/>
    <x v="0"/>
    <x v="0"/>
    <x v="0"/>
    <x v="0"/>
    <x v="0"/>
    <m/>
    <x v="0"/>
    <x v="0"/>
    <x v="0"/>
    <x v="0"/>
    <x v="0"/>
    <m/>
    <m/>
    <x v="0"/>
    <s v="WYOMING ANALYTICAL LABS ROCK SPRINGS ID No D7060"/>
    <m/>
    <s v="8402-8793"/>
    <d v="2007-05-04T00:00:00"/>
  </r>
  <r>
    <x v="1"/>
    <s v="T18N R092W S01 fMESAVERDE"/>
    <n v="5026"/>
    <x v="0"/>
    <x v="2"/>
    <x v="18"/>
    <s v="SW NW"/>
    <n v="1"/>
    <n v="18"/>
    <n v="92"/>
    <n v="41.568207000000001"/>
    <n v="-107.713482"/>
    <s v="4900722624"/>
    <s v="1-2 COAL BANK"/>
    <x v="0"/>
    <s v="MESAVERDE"/>
    <m/>
    <m/>
    <n v="377"/>
    <x v="0"/>
    <n v="8353"/>
    <n v="8730"/>
    <n v="8858"/>
    <m/>
    <x v="2"/>
    <d v="2005-03-23T00:00:00"/>
    <n v="7.74"/>
    <x v="1"/>
    <n v="65"/>
    <n v="16"/>
    <n v="4060"/>
    <n v="58"/>
    <x v="1"/>
    <n v="5120"/>
    <n v="2780"/>
    <n v="0"/>
    <x v="1"/>
    <n v="81"/>
    <n v="14000"/>
    <x v="0"/>
    <s v="BP AMERICA PRODUCTION COMPANY"/>
    <n v="3.2435"/>
    <n v="1.31664"/>
    <n v="176.61"/>
    <n v="1.4836399999999998"/>
    <n v="182.65377999999998"/>
    <n v="144.43520000000001"/>
    <n v="45.564199999999992"/>
    <n v="0"/>
    <x v="1"/>
    <n v="1.68642"/>
    <n v="191.68582000000001"/>
    <n v="-2.4127930894834591E-2"/>
    <n v="12180"/>
    <n v="-6.9518716577540107E-2"/>
    <n v="1.7757639617422646E-2"/>
    <n v="7.2083917453008642E-3"/>
    <n v="0.97503396863727654"/>
    <n v="0.75349965897320936"/>
    <n v="0.23770250715467628"/>
    <n v="8.7978338721142746E-3"/>
    <x v="1"/>
    <n v="2"/>
    <x v="1"/>
    <n v="0"/>
    <n v="0"/>
    <x v="1"/>
    <n v="24300"/>
    <x v="1"/>
    <x v="1"/>
    <n v="0"/>
    <x v="1"/>
    <x v="1"/>
    <x v="1"/>
    <n v="0"/>
    <x v="1"/>
    <x v="1"/>
    <x v="1"/>
    <x v="1"/>
    <x v="0"/>
    <x v="0"/>
    <x v="0"/>
    <x v="0"/>
    <x v="0"/>
    <x v="0"/>
    <x v="0"/>
    <x v="0"/>
    <x v="0"/>
    <m/>
    <x v="0"/>
    <x v="0"/>
    <x v="0"/>
    <x v="0"/>
    <x v="0"/>
    <m/>
    <n v="20050323"/>
    <x v="0"/>
    <s v="BP ID No W0043"/>
    <m/>
    <s v="8353-8730"/>
    <d v="2005-03-25T00:00:00"/>
  </r>
  <r>
    <x v="0"/>
    <s v="T18N R091W S28 fMESAVERDE"/>
    <n v="49009085"/>
    <x v="0"/>
    <x v="2"/>
    <x v="10"/>
    <m/>
    <s v="28"/>
    <n v="18"/>
    <n v="91"/>
    <n v="41.506599999999999"/>
    <n v="-107.64897000000001"/>
    <s v="4900705122"/>
    <s v="UNIT NO. 1"/>
    <x v="0"/>
    <s v="MESAVERDE"/>
    <m/>
    <m/>
    <n v="15"/>
    <x v="0"/>
    <n v="7366"/>
    <n v="7381"/>
    <n v="10007"/>
    <m/>
    <x v="0"/>
    <d v="1960-10-24T00:00:00"/>
    <n v="8.6999999999999993"/>
    <x v="2"/>
    <n v="50"/>
    <n v="30"/>
    <n v="3751"/>
    <n v="-3"/>
    <x v="0"/>
    <n v="3250"/>
    <n v="3587"/>
    <m/>
    <x v="0"/>
    <n v="81"/>
    <n v="9409"/>
    <x v="0"/>
    <m/>
    <n v="2.4950000000000001"/>
    <n v="2.4687000000000001"/>
    <n v="163.16849999999999"/>
    <n v="0"/>
    <n v="168.13219999999998"/>
    <n v="91.682500000000005"/>
    <n v="58.790929999999996"/>
    <m/>
    <x v="0"/>
    <n v="1.68642"/>
    <n v="152.15984999999998"/>
    <n v="4.9868081333895135E-2"/>
    <n v="10743"/>
    <n v="6.6196903533148069E-2"/>
    <n v="1.4839513192594876E-2"/>
    <n v="1.4683088664753095E-2"/>
    <n v="0.9704773981426521"/>
    <n v="0.60254068336686717"/>
    <n v="0.38637610381450826"/>
    <n v="1.1083212818624627E-2"/>
    <x v="0"/>
    <m/>
    <x v="0"/>
    <m/>
    <m/>
    <x v="0"/>
    <m/>
    <x v="0"/>
    <x v="0"/>
    <m/>
    <x v="0"/>
    <x v="0"/>
    <x v="0"/>
    <m/>
    <x v="0"/>
    <x v="0"/>
    <x v="0"/>
    <x v="0"/>
    <x v="0"/>
    <x v="0"/>
    <x v="0"/>
    <x v="0"/>
    <x v="0"/>
    <x v="0"/>
    <x v="0"/>
    <x v="0"/>
    <x v="0"/>
    <m/>
    <x v="0"/>
    <x v="0"/>
    <x v="0"/>
    <x v="0"/>
    <x v="0"/>
    <s v="DST NO. 8"/>
    <m/>
    <x v="0"/>
    <m/>
    <m/>
    <m/>
    <m/>
  </r>
  <r>
    <x v="1"/>
    <s v="T18N R091W S08 fMESAVERDE"/>
    <n v="3632"/>
    <x v="0"/>
    <x v="2"/>
    <x v="28"/>
    <s v="SE SW"/>
    <n v="8"/>
    <n v="18"/>
    <n v="91"/>
    <n v="41.546300000000002"/>
    <n v="-107.67505"/>
    <s v="4900720500"/>
    <s v="CRESTON UNIT III 1-8"/>
    <x v="0"/>
    <s v="MESAVERDE"/>
    <m/>
    <m/>
    <m/>
    <x v="0"/>
    <s v="7802"/>
    <m/>
    <m/>
    <m/>
    <x v="2"/>
    <d v="2002-12-09T00:00:00"/>
    <n v="7"/>
    <x v="1"/>
    <n v="208"/>
    <n v="277"/>
    <n v="8339"/>
    <m/>
    <x v="1"/>
    <n v="12620"/>
    <n v="2196"/>
    <m/>
    <x v="0"/>
    <n v="188"/>
    <n v="23832"/>
    <x v="0"/>
    <s v="ANADARKO PETROLEUM CORP"/>
    <n v="10.379200000000001"/>
    <n v="22.794330000000002"/>
    <n v="362.74649999999997"/>
    <n v="0"/>
    <n v="395.92003"/>
    <n v="356.0102"/>
    <n v="35.992439999999995"/>
    <n v="0"/>
    <x v="1"/>
    <n v="3.9141600000000003"/>
    <n v="395.91679999999997"/>
    <n v="4.0791232204120718E-6"/>
    <n v="23828"/>
    <n v="-8.3927822073017201E-5"/>
    <n v="2.6215395063493001E-2"/>
    <n v="5.7573065954758598E-2"/>
    <n v="0.91621153898174834"/>
    <n v="0.89920458035627693"/>
    <n v="9.0909100093757064E-2"/>
    <n v="9.8863195499660547E-3"/>
    <x v="0"/>
    <n v="4"/>
    <x v="0"/>
    <m/>
    <m/>
    <x v="0"/>
    <m/>
    <x v="0"/>
    <x v="0"/>
    <m/>
    <x v="0"/>
    <x v="0"/>
    <x v="0"/>
    <m/>
    <x v="0"/>
    <x v="0"/>
    <x v="0"/>
    <x v="0"/>
    <x v="0"/>
    <x v="0"/>
    <x v="0"/>
    <x v="0"/>
    <x v="0"/>
    <x v="0"/>
    <x v="0"/>
    <x v="0"/>
    <x v="0"/>
    <m/>
    <x v="0"/>
    <x v="0"/>
    <x v="0"/>
    <x v="0"/>
    <x v="0"/>
    <s v="T-PAK"/>
    <n v="20021209"/>
    <x v="0"/>
    <s v="CHAMPION TECHNOLOGIES VERNAL UT"/>
    <m/>
    <m/>
    <d v="2002-12-26T00:00:00"/>
  </r>
  <r>
    <x v="0"/>
    <s v="T17N R119W S24 fNUGGET"/>
    <n v="49124796"/>
    <x v="0"/>
    <x v="6"/>
    <x v="106"/>
    <m/>
    <s v="24"/>
    <s v=" 17"/>
    <s v=" 119"/>
    <n v="41.434800000000003"/>
    <n v="-110.8176"/>
    <s v="4904120085"/>
    <s v="RYCKMAN CREEK UNIT 7"/>
    <x v="0"/>
    <s v="NUGGET"/>
    <m/>
    <m/>
    <n v="14"/>
    <x v="0"/>
    <n v="7492"/>
    <n v="7506"/>
    <m/>
    <m/>
    <x v="5"/>
    <d v="1978-02-18T00:00:00"/>
    <n v="7.0999999046325684"/>
    <x v="0"/>
    <n v="478"/>
    <n v="68"/>
    <n v="5316"/>
    <n v="157"/>
    <x v="0"/>
    <n v="6700"/>
    <n v="244"/>
    <m/>
    <x v="0"/>
    <n v="3450"/>
    <n v="16289"/>
    <x v="0"/>
    <s v="CHEM LAB"/>
    <n v="23.8522"/>
    <n v="5.59572"/>
    <n v="231.24599999999998"/>
    <n v="4.0160599999999995"/>
    <n v="264.70997999999997"/>
    <n v="189.00700000000001"/>
    <n v="3.9991599999999994"/>
    <m/>
    <x v="0"/>
    <n v="71.829000000000008"/>
    <n v="264.83515999999997"/>
    <n v="-2.3639155672356904E-4"/>
    <n v="16410"/>
    <n v="3.7004189730572802E-3"/>
    <n v="9.010691625604747E-2"/>
    <n v="2.1139059434026629E-2"/>
    <n v="0.88875402430992601"/>
    <n v="0.71367789684723137"/>
    <n v="1.5100562931296585E-2"/>
    <n v="0.27122154022147216"/>
    <x v="0"/>
    <m/>
    <x v="0"/>
    <m/>
    <m/>
    <x v="0"/>
    <m/>
    <x v="0"/>
    <x v="0"/>
    <m/>
    <x v="0"/>
    <x v="0"/>
    <x v="0"/>
    <m/>
    <x v="0"/>
    <x v="0"/>
    <x v="0"/>
    <x v="0"/>
    <x v="0"/>
    <x v="0"/>
    <x v="0"/>
    <x v="0"/>
    <x v="0"/>
    <x v="0"/>
    <x v="0"/>
    <x v="0"/>
    <x v="0"/>
    <m/>
    <x v="0"/>
    <x v="0"/>
    <x v="0"/>
    <x v="0"/>
    <x v="0"/>
    <s v="FLOWING"/>
    <m/>
    <x v="0"/>
    <m/>
    <m/>
    <m/>
    <m/>
  </r>
  <r>
    <x v="0"/>
    <s v="T17N R119W S24 fNUGGET"/>
    <n v="49124803"/>
    <x v="0"/>
    <x v="6"/>
    <x v="106"/>
    <m/>
    <s v="24"/>
    <s v=" 17"/>
    <s v=" 119"/>
    <n v="41.434800000000003"/>
    <n v="-110.8176"/>
    <s v="4904120078"/>
    <s v="RYCKMAN CREEK 8 UNIT W-34529"/>
    <x v="0"/>
    <s v="NUGGET"/>
    <m/>
    <m/>
    <n v="0"/>
    <x v="1"/>
    <m/>
    <m/>
    <m/>
    <m/>
    <x v="1"/>
    <d v="1978-01-31T00:00:00"/>
    <n v="7.0999999046325684"/>
    <x v="0"/>
    <n v="458"/>
    <n v="78"/>
    <n v="5160"/>
    <n v="113"/>
    <x v="0"/>
    <n v="6200"/>
    <n v="244"/>
    <m/>
    <x v="0"/>
    <n v="3740"/>
    <n v="15869"/>
    <x v="0"/>
    <s v="CHEM LAB"/>
    <n v="22.854199999999999"/>
    <n v="6.4186199999999998"/>
    <n v="224.46"/>
    <n v="2.8905399999999997"/>
    <n v="256.62335999999999"/>
    <n v="174.90199999999999"/>
    <n v="3.9991599999999994"/>
    <m/>
    <x v="0"/>
    <n v="77.866800000000012"/>
    <n v="256.76796000000002"/>
    <n v="-2.8165649547800181E-4"/>
    <n v="15990"/>
    <n v="3.7979848708371263E-3"/>
    <n v="8.9057364068493211E-2"/>
    <n v="2.5011830567567971E-2"/>
    <n v="0.88593080536393876"/>
    <n v="0.68116754130850277"/>
    <n v="1.5574996195008128E-2"/>
    <n v="0.30325746249648905"/>
    <x v="0"/>
    <m/>
    <x v="0"/>
    <m/>
    <m/>
    <x v="0"/>
    <m/>
    <x v="0"/>
    <x v="0"/>
    <m/>
    <x v="0"/>
    <x v="0"/>
    <x v="0"/>
    <m/>
    <x v="0"/>
    <x v="0"/>
    <x v="0"/>
    <x v="0"/>
    <x v="0"/>
    <x v="0"/>
    <x v="0"/>
    <x v="0"/>
    <x v="0"/>
    <x v="0"/>
    <x v="0"/>
    <x v="0"/>
    <x v="0"/>
    <m/>
    <x v="0"/>
    <x v="0"/>
    <x v="0"/>
    <x v="0"/>
    <x v="0"/>
    <s v="PRODUCTION"/>
    <m/>
    <x v="0"/>
    <m/>
    <m/>
    <m/>
    <m/>
  </r>
  <r>
    <x v="0"/>
    <s v="T17N R119W S13 fNUGGET"/>
    <n v="49124117"/>
    <x v="0"/>
    <x v="6"/>
    <x v="106"/>
    <m/>
    <s v="13"/>
    <s v=" 17"/>
    <s v=" 119"/>
    <n v="41.448300000000003"/>
    <n v="-110.81246"/>
    <s v="4904120113"/>
    <s v="UNIT NO 11"/>
    <x v="0"/>
    <s v="NUGGET"/>
    <m/>
    <m/>
    <n v="12"/>
    <x v="3"/>
    <n v="7471"/>
    <n v="7483"/>
    <m/>
    <m/>
    <x v="5"/>
    <d v="1978-06-04T00:00:00"/>
    <n v="7.4000000953674316"/>
    <x v="0"/>
    <n v="457"/>
    <n v="49"/>
    <n v="4801"/>
    <n v="126"/>
    <x v="0"/>
    <n v="5800"/>
    <n v="256"/>
    <m/>
    <x v="0"/>
    <n v="3420"/>
    <n v="14779"/>
    <x v="0"/>
    <s v="CHEM LAB"/>
    <n v="22.804300000000001"/>
    <n v="4.0322100000000001"/>
    <n v="208.84349999999998"/>
    <n v="3.2230799999999999"/>
    <n v="238.90308999999999"/>
    <n v="163.61799999999999"/>
    <n v="4.1958399999999996"/>
    <m/>
    <x v="0"/>
    <n v="71.204400000000007"/>
    <n v="239.01823999999999"/>
    <n v="-2.409392357524613E-4"/>
    <n v="14906"/>
    <n v="4.2782550109482908E-3"/>
    <n v="9.5454186046735529E-2"/>
    <n v="1.6878015265520425E-2"/>
    <n v="0.88766779868774404"/>
    <n v="0.68454189939646448"/>
    <n v="1.7554476177215596E-2"/>
    <n v="0.29790362442631996"/>
    <x v="0"/>
    <m/>
    <x v="0"/>
    <m/>
    <m/>
    <x v="0"/>
    <m/>
    <x v="0"/>
    <x v="0"/>
    <m/>
    <x v="0"/>
    <x v="0"/>
    <x v="0"/>
    <m/>
    <x v="0"/>
    <x v="0"/>
    <x v="0"/>
    <x v="0"/>
    <x v="0"/>
    <x v="0"/>
    <x v="0"/>
    <x v="0"/>
    <x v="0"/>
    <x v="0"/>
    <x v="0"/>
    <x v="0"/>
    <x v="0"/>
    <m/>
    <x v="0"/>
    <x v="0"/>
    <x v="0"/>
    <x v="0"/>
    <x v="0"/>
    <s v="FLOWING"/>
    <m/>
    <x v="0"/>
    <m/>
    <m/>
    <m/>
    <m/>
  </r>
  <r>
    <x v="1"/>
    <s v="T17N R118W S18 fNUGGET"/>
    <n v="1516"/>
    <x v="0"/>
    <x v="6"/>
    <x v="5"/>
    <s v="SW NW"/>
    <n v="18"/>
    <n v="17"/>
    <n v="118"/>
    <n v="41.057111999999996"/>
    <n v="-110.465605"/>
    <s v="4904120738"/>
    <s v="36 UNIT W"/>
    <x v="0"/>
    <s v="NUGGET"/>
    <m/>
    <m/>
    <m/>
    <x v="0"/>
    <s v="7500"/>
    <m/>
    <m/>
    <m/>
    <x v="5"/>
    <d v="1981-05-04T00:00:00"/>
    <n v="7.15"/>
    <x v="1"/>
    <n v="573"/>
    <n v="9.8000000000000007"/>
    <n v="6400"/>
    <n v="0"/>
    <x v="1"/>
    <n v="6177"/>
    <n v="161"/>
    <n v="0"/>
    <x v="1"/>
    <n v="6765"/>
    <n v="15540"/>
    <x v="0"/>
    <s v="AMOCO PRODUCTION COMPANY"/>
    <n v="28.592700000000001"/>
    <n v="0.8064420000000001"/>
    <n v="278.39999999999998"/>
    <n v="0"/>
    <n v="307.79914199999996"/>
    <n v="174.25316999999998"/>
    <n v="2.6387899999999997"/>
    <n v="0"/>
    <x v="1"/>
    <n v="140.84730000000002"/>
    <n v="317.73926"/>
    <n v="-1.5890500036798767E-2"/>
    <n v="20085.8"/>
    <n v="0.12759853813809091"/>
    <n v="9.2894021127583271E-2"/>
    <n v="2.6200267965659249E-3"/>
    <n v="0.90448595207585081"/>
    <n v="0.54841560970463643"/>
    <n v="8.304891249510683E-3"/>
    <n v="0.44327949904585295"/>
    <x v="1"/>
    <n v="0"/>
    <x v="1"/>
    <n v="0"/>
    <n v="19"/>
    <x v="0"/>
    <n v="0"/>
    <x v="0"/>
    <x v="1"/>
    <m/>
    <x v="1"/>
    <x v="1"/>
    <x v="1"/>
    <n v="0"/>
    <x v="1"/>
    <x v="1"/>
    <x v="1"/>
    <x v="1"/>
    <x v="0"/>
    <x v="0"/>
    <x v="0"/>
    <x v="0"/>
    <x v="0"/>
    <x v="0"/>
    <x v="0"/>
    <x v="0"/>
    <x v="0"/>
    <m/>
    <x v="0"/>
    <x v="0"/>
    <x v="0"/>
    <x v="0"/>
    <x v="0"/>
    <s v="WELL"/>
    <n v="19810504"/>
    <x v="4"/>
    <s v="AMERICAN CHEMICAL AND RESEARCH LABS LAB No 5856"/>
    <m/>
    <m/>
    <d v="1981-05-20T00:00:00"/>
  </r>
  <r>
    <x v="0"/>
    <s v="T17N R118W S18 fNUGGET"/>
    <n v="49124797"/>
    <x v="0"/>
    <x v="6"/>
    <x v="106"/>
    <m/>
    <s v="18"/>
    <s v=" 17"/>
    <s v=" 118"/>
    <n v="41.449599999999997"/>
    <n v="-110.7984"/>
    <s v="4904120086"/>
    <s v="RYCKMAN CREEK WI UT 9"/>
    <x v="0"/>
    <s v="NUGGET"/>
    <m/>
    <m/>
    <n v="11"/>
    <x v="0"/>
    <n v="7459"/>
    <n v="7470"/>
    <m/>
    <m/>
    <x v="5"/>
    <d v="1978-03-06T00:00:00"/>
    <n v="6.9000000953674316"/>
    <x v="0"/>
    <n v="467"/>
    <n v="62"/>
    <n v="4657"/>
    <n v="130"/>
    <x v="0"/>
    <n v="5600"/>
    <n v="281"/>
    <m/>
    <x v="0"/>
    <n v="3450"/>
    <n v="14504"/>
    <x v="0"/>
    <s v="CHEM LAB"/>
    <n v="23.3033"/>
    <n v="5.1019800000000002"/>
    <n v="202.5795"/>
    <n v="3.3253999999999997"/>
    <n v="234.31018"/>
    <n v="157.976"/>
    <n v="4.6055899999999994"/>
    <m/>
    <x v="0"/>
    <n v="71.829000000000008"/>
    <n v="234.41059000000001"/>
    <n v="-2.1422135827266789E-4"/>
    <n v="14644"/>
    <n v="4.8030739673390974E-3"/>
    <n v="9.9454919116190338E-2"/>
    <n v="2.1774470063571288E-2"/>
    <n v="0.87877061082023833"/>
    <n v="0.67392859682661943"/>
    <n v="1.9647533842221034E-2"/>
    <n v="0.3064238693311595"/>
    <x v="0"/>
    <m/>
    <x v="0"/>
    <m/>
    <m/>
    <x v="0"/>
    <m/>
    <x v="0"/>
    <x v="0"/>
    <m/>
    <x v="0"/>
    <x v="0"/>
    <x v="0"/>
    <m/>
    <x v="0"/>
    <x v="0"/>
    <x v="0"/>
    <x v="0"/>
    <x v="0"/>
    <x v="0"/>
    <x v="0"/>
    <x v="0"/>
    <x v="0"/>
    <x v="0"/>
    <x v="0"/>
    <x v="0"/>
    <x v="0"/>
    <m/>
    <x v="0"/>
    <x v="0"/>
    <x v="0"/>
    <x v="0"/>
    <x v="0"/>
    <s v="FLOWING"/>
    <m/>
    <x v="0"/>
    <m/>
    <m/>
    <m/>
    <m/>
  </r>
  <r>
    <x v="0"/>
    <s v="T17N R118W S18 fNUGGET"/>
    <n v="49124125"/>
    <x v="0"/>
    <x v="6"/>
    <x v="106"/>
    <m/>
    <s v="18"/>
    <s v=" 17"/>
    <s v=" 118"/>
    <n v="41.45364"/>
    <n v="-110.80741"/>
    <s v="4904120080"/>
    <s v="UNIT NO 2"/>
    <x v="0"/>
    <s v="NUGGET"/>
    <m/>
    <m/>
    <n v="0"/>
    <x v="1"/>
    <m/>
    <m/>
    <m/>
    <m/>
    <x v="1"/>
    <d v="1978-01-31T00:00:00"/>
    <n v="5.8000001907348633"/>
    <x v="0"/>
    <n v="467"/>
    <n v="36"/>
    <n v="4705"/>
    <n v="119"/>
    <x v="0"/>
    <n v="5500"/>
    <n v="268"/>
    <m/>
    <x v="0"/>
    <n v="3580"/>
    <n v="14539"/>
    <x v="0"/>
    <s v="CHEM LAB"/>
    <n v="23.3033"/>
    <n v="2.96244"/>
    <n v="204.66749999999999"/>
    <n v="3.0440199999999997"/>
    <n v="233.97725999999997"/>
    <n v="155.155"/>
    <n v="4.3925199999999993"/>
    <m/>
    <x v="0"/>
    <n v="74.535600000000002"/>
    <n v="234.08312000000001"/>
    <n v="-2.2616740173572343E-4"/>
    <n v="14672"/>
    <n v="4.5530793194344596E-3"/>
    <n v="9.9596430866828692E-2"/>
    <n v="1.2661230411878489E-2"/>
    <n v="0.88774233872129282"/>
    <n v="0.66282011278728681"/>
    <n v="1.8764787482326788E-2"/>
    <n v="0.31841509973038634"/>
    <x v="0"/>
    <m/>
    <x v="0"/>
    <m/>
    <m/>
    <x v="0"/>
    <m/>
    <x v="0"/>
    <x v="0"/>
    <m/>
    <x v="0"/>
    <x v="0"/>
    <x v="0"/>
    <m/>
    <x v="0"/>
    <x v="0"/>
    <x v="0"/>
    <x v="0"/>
    <x v="0"/>
    <x v="0"/>
    <x v="0"/>
    <x v="0"/>
    <x v="0"/>
    <x v="0"/>
    <x v="0"/>
    <x v="0"/>
    <x v="0"/>
    <m/>
    <x v="0"/>
    <x v="0"/>
    <x v="0"/>
    <x v="0"/>
    <x v="0"/>
    <s v="PRODUCTION"/>
    <m/>
    <x v="0"/>
    <m/>
    <m/>
    <m/>
    <m/>
  </r>
  <r>
    <x v="1"/>
    <s v="T17N R117W S31 fADAVILLE"/>
    <n v="4151"/>
    <x v="0"/>
    <x v="6"/>
    <x v="10"/>
    <s v="NW NW"/>
    <n v="31"/>
    <n v="17"/>
    <n v="117"/>
    <n v="41.418089999999999"/>
    <n v="-110.691063"/>
    <s v="4904121063"/>
    <s v="MEADOW DRAW 1-31"/>
    <x v="0"/>
    <s v="ADAVILLE"/>
    <m/>
    <m/>
    <m/>
    <x v="0"/>
    <s v="1368"/>
    <m/>
    <n v="1396"/>
    <n v="1382"/>
    <x v="2"/>
    <d v="2003-10-21T00:00:00"/>
    <m/>
    <x v="1"/>
    <n v="63.9"/>
    <n v="49"/>
    <n v="63.6"/>
    <n v="26.7"/>
    <x v="1"/>
    <n v="118"/>
    <n v="368"/>
    <m/>
    <x v="0"/>
    <n v="82.1"/>
    <n v="563"/>
    <x v="0"/>
    <s v="ROCKY MOUNTAIN GAS"/>
    <n v="3.1886099999999997"/>
    <n v="4.0322100000000001"/>
    <n v="2.7665999999999999"/>
    <n v="0.68298599999999998"/>
    <n v="10.670406"/>
    <n v="3.3287800000000001"/>
    <n v="6.0315199999999995"/>
    <n v="0"/>
    <x v="1"/>
    <n v="1.709322"/>
    <n v="11.069621999999999"/>
    <n v="-1.8363177821114084E-2"/>
    <n v="771.3"/>
    <n v="0.15611181893127485"/>
    <n v="0.29882742980913751"/>
    <n v="0.37788721441339723"/>
    <n v="0.32328535577746526"/>
    <n v="0.30071306861246033"/>
    <n v="0.54487136055774987"/>
    <n v="0.15441557082978988"/>
    <x v="0"/>
    <n v="2.93"/>
    <x v="0"/>
    <m/>
    <m/>
    <x v="0"/>
    <n v="1110"/>
    <x v="0"/>
    <x v="0"/>
    <n v="1.46"/>
    <x v="0"/>
    <x v="0"/>
    <x v="0"/>
    <n v="0.14000000000000001"/>
    <x v="0"/>
    <x v="19"/>
    <x v="0"/>
    <x v="0"/>
    <x v="0"/>
    <x v="0"/>
    <x v="0"/>
    <x v="0"/>
    <x v="0"/>
    <x v="8"/>
    <x v="0"/>
    <x v="10"/>
    <x v="0"/>
    <n v="0.18"/>
    <x v="1"/>
    <x v="0"/>
    <x v="0"/>
    <x v="0"/>
    <x v="0"/>
    <m/>
    <n v="20031021"/>
    <x v="0"/>
    <s v="ENERGY LABS CASPER ID No C03101140-003"/>
    <m/>
    <m/>
    <d v="2003-11-10T00:00:00"/>
  </r>
  <r>
    <x v="1"/>
    <s v="T17N R117W S19 fADAVILLE"/>
    <n v="4152"/>
    <x v="0"/>
    <x v="6"/>
    <x v="10"/>
    <s v="C SW"/>
    <n v="19"/>
    <n v="17"/>
    <n v="117"/>
    <n v="41.437779999999997"/>
    <n v="-110.688889"/>
    <s v="4904121098"/>
    <s v="ADAVILLE 14-19-17-117"/>
    <x v="0"/>
    <s v="ADAVILLE"/>
    <m/>
    <m/>
    <s v=""/>
    <x v="0"/>
    <m/>
    <m/>
    <n v="1800"/>
    <m/>
    <x v="2"/>
    <d v="2003-10-26T00:00:00"/>
    <m/>
    <x v="1"/>
    <n v="40.700000000000003"/>
    <n v="19.100000000000001"/>
    <n v="35.299999999999997"/>
    <n v="8.6"/>
    <x v="1"/>
    <n v="5.0999999999999996"/>
    <n v="235"/>
    <m/>
    <x v="0"/>
    <n v="70.599999999999994"/>
    <n v="279"/>
    <x v="0"/>
    <s v="ROCKY MOUNTAIN GAS"/>
    <n v="2.0309300000000001"/>
    <n v="1.5717390000000002"/>
    <n v="1.5355499999999997"/>
    <n v="0.21998799999999999"/>
    <n v="5.3582070000000002"/>
    <n v="0.14387099999999997"/>
    <n v="3.8516499999999998"/>
    <n v="0"/>
    <x v="1"/>
    <n v="1.469892"/>
    <n v="5.4654129999999999"/>
    <n v="-9.9048192748821279E-3"/>
    <n v="414.4"/>
    <n v="0.19526968560715313"/>
    <n v="0.37903164248786958"/>
    <n v="0.29333301233043074"/>
    <n v="0.32763534518169973"/>
    <n v="2.6323902695002184E-2"/>
    <n v="0.7047317375649379"/>
    <n v="0.26894435974005992"/>
    <x v="0"/>
    <n v="0.36299999999999999"/>
    <x v="0"/>
    <m/>
    <m/>
    <x v="0"/>
    <n v="540"/>
    <x v="0"/>
    <x v="0"/>
    <n v="1.1399999999999999"/>
    <x v="0"/>
    <x v="0"/>
    <x v="0"/>
    <n v="0.09"/>
    <x v="0"/>
    <x v="16"/>
    <x v="0"/>
    <x v="0"/>
    <x v="0"/>
    <x v="0"/>
    <x v="0"/>
    <x v="0"/>
    <x v="0"/>
    <x v="9"/>
    <x v="0"/>
    <x v="0"/>
    <x v="0"/>
    <n v="0.13"/>
    <x v="0"/>
    <x v="0"/>
    <x v="0"/>
    <x v="0"/>
    <x v="0"/>
    <m/>
    <n v="20031026"/>
    <x v="0"/>
    <s v="ENERGY LABS CASPER ID No C03101140-001"/>
    <m/>
    <m/>
    <d v="2003-11-10T00:00:00"/>
  </r>
  <r>
    <x v="1"/>
    <s v="T17N R117W S15 fFRONTIER"/>
    <n v="4182"/>
    <x v="0"/>
    <x v="6"/>
    <x v="10"/>
    <s v="NW NE"/>
    <n v="15"/>
    <n v="17"/>
    <n v="117"/>
    <n v="41.461390000000002"/>
    <n v="-110.62388900000001"/>
    <s v="4904121099"/>
    <s v="FRONTIER 31-15-17-117"/>
    <x v="0"/>
    <s v="FRONTIER"/>
    <m/>
    <m/>
    <s v=""/>
    <x v="0"/>
    <m/>
    <m/>
    <n v="1583"/>
    <m/>
    <x v="2"/>
    <d v="2003-11-03T00:00:00"/>
    <n v="7.82"/>
    <x v="1"/>
    <n v="129"/>
    <n v="69.599999999999994"/>
    <n v="424"/>
    <n v="6.3"/>
    <x v="1"/>
    <n v="90"/>
    <n v="755"/>
    <m/>
    <x v="0"/>
    <n v="846"/>
    <n v="1910"/>
    <x v="0"/>
    <s v="ROCKY MOUNTAIN GAS"/>
    <n v="6.4371"/>
    <n v="5.7273839999999998"/>
    <n v="18.443999999999999"/>
    <n v="0.16115399999999999"/>
    <n v="30.769637999999997"/>
    <n v="2.5388999999999999"/>
    <n v="12.37445"/>
    <n v="0"/>
    <x v="1"/>
    <n v="17.613720000000001"/>
    <n v="32.527070000000002"/>
    <n v="-2.7764982659129842E-2"/>
    <n v="2319.9"/>
    <n v="9.6905364193006951E-2"/>
    <n v="0.20920298119854386"/>
    <n v="0.18613751646996954"/>
    <n v="0.60465950233148669"/>
    <n v="7.8054986200724499E-2"/>
    <n v="0.38043543423985005"/>
    <n v="0.54150957955942547"/>
    <x v="0"/>
    <n v="0.72599999999999998"/>
    <x v="0"/>
    <m/>
    <m/>
    <x v="0"/>
    <n v="2880"/>
    <x v="0"/>
    <x v="0"/>
    <n v="7.48"/>
    <x v="0"/>
    <x v="1"/>
    <x v="0"/>
    <m/>
    <x v="0"/>
    <x v="16"/>
    <x v="0"/>
    <x v="0"/>
    <x v="11"/>
    <x v="0"/>
    <x v="0"/>
    <x v="6"/>
    <x v="0"/>
    <x v="10"/>
    <x v="0"/>
    <x v="0"/>
    <x v="6"/>
    <n v="0.12"/>
    <x v="0"/>
    <x v="0"/>
    <x v="0"/>
    <x v="0"/>
    <x v="0"/>
    <s v="RA 226 = 1.1pCi/L"/>
    <n v="20031103"/>
    <x v="0"/>
    <s v="ENERGY LABS CASPER ID No C03110071-001"/>
    <m/>
    <m/>
    <d v="2003-12-04T00:00:00"/>
  </r>
  <r>
    <x v="1"/>
    <s v="T17N R117W S15 fFRONTIER"/>
    <n v="4149"/>
    <x v="0"/>
    <x v="6"/>
    <x v="10"/>
    <s v="NW NE"/>
    <n v="15"/>
    <n v="17"/>
    <n v="117"/>
    <n v="41.461390000000002"/>
    <n v="-110.62388900000001"/>
    <s v="4904121099"/>
    <s v="FRONTIER 17-117-15-2"/>
    <x v="0"/>
    <s v="FRONTIER"/>
    <m/>
    <m/>
    <s v=""/>
    <x v="0"/>
    <m/>
    <m/>
    <n v="1583"/>
    <m/>
    <x v="2"/>
    <d v="2003-10-21T00:00:00"/>
    <m/>
    <x v="1"/>
    <n v="40"/>
    <n v="8.8000000000000007"/>
    <n v="5.4"/>
    <n v="1.3"/>
    <x v="1"/>
    <n v="22.4"/>
    <n v="126"/>
    <m/>
    <x v="0"/>
    <n v="12.6"/>
    <n v="148"/>
    <x v="0"/>
    <s v="ROCKY MOUNTAIN GAS INC"/>
    <n v="1.996"/>
    <n v="0.72415200000000013"/>
    <n v="0.2349"/>
    <n v="3.3253999999999999E-2"/>
    <n v="2.9883060000000001"/>
    <n v="0.63190399999999991"/>
    <n v="2.06514"/>
    <n v="0"/>
    <x v="1"/>
    <n v="0.26233200000000001"/>
    <n v="2.9593759999999998"/>
    <n v="4.8640798213489458E-3"/>
    <n v="216.5"/>
    <n v="0.18792866941015082"/>
    <n v="0.66793695157055533"/>
    <n v="0.24232859687060163"/>
    <n v="8.9734451558843034E-2"/>
    <n v="0.21352609469023198"/>
    <n v="0.6978295424440828"/>
    <n v="8.8644362865685208E-2"/>
    <x v="0"/>
    <n v="9.8000000000000004E-2"/>
    <x v="0"/>
    <m/>
    <m/>
    <x v="0"/>
    <n v="299"/>
    <x v="0"/>
    <x v="0"/>
    <n v="0.2"/>
    <x v="0"/>
    <x v="0"/>
    <x v="0"/>
    <n v="0"/>
    <x v="0"/>
    <x v="1"/>
    <x v="0"/>
    <x v="0"/>
    <x v="0"/>
    <x v="0"/>
    <x v="0"/>
    <x v="7"/>
    <x v="0"/>
    <x v="0"/>
    <x v="0"/>
    <x v="0"/>
    <x v="0"/>
    <n v="0.01"/>
    <x v="0"/>
    <x v="0"/>
    <x v="0"/>
    <x v="0"/>
    <x v="0"/>
    <m/>
    <n v="20031021"/>
    <x v="0"/>
    <s v="ENERGY LABS CASPER ID No C03101140-004"/>
    <m/>
    <m/>
    <d v="2003-11-10T00:00:00"/>
  </r>
  <r>
    <x v="0"/>
    <s v="T17N R116W S08 fWOODSIDE"/>
    <n v="49009082"/>
    <x v="0"/>
    <x v="6"/>
    <x v="0"/>
    <m/>
    <s v="8"/>
    <s v=" 17"/>
    <s v=" 116"/>
    <n v="41.475079999999998"/>
    <n v="-110.55462"/>
    <s v="4904105244"/>
    <s v="1 SCULLY GAP-GOV'T."/>
    <x v="0"/>
    <s v="WOODSIDE"/>
    <m/>
    <n v="630"/>
    <n v="42"/>
    <x v="0"/>
    <n v="3908"/>
    <n v="3950"/>
    <n v="4820"/>
    <m/>
    <x v="0"/>
    <d v="1961-11-24T00:00:00"/>
    <n v="7.5999999046325684"/>
    <x v="2"/>
    <n v="1140"/>
    <n v="403"/>
    <n v="4508"/>
    <n v="-3"/>
    <x v="0"/>
    <n v="5400"/>
    <n v="2880"/>
    <m/>
    <x v="0"/>
    <n v="4164"/>
    <n v="17033"/>
    <x v="0"/>
    <m/>
    <n v="56.886000000000003"/>
    <n v="33.162869999999998"/>
    <n v="196.09799999999998"/>
    <n v="0"/>
    <n v="286.14686999999998"/>
    <n v="152.334"/>
    <n v="47.203199999999995"/>
    <m/>
    <x v="0"/>
    <n v="86.694480000000013"/>
    <n v="286.23167999999998"/>
    <n v="-1.481711709846648E-4"/>
    <n v="18489"/>
    <n v="4.0988683069646981E-2"/>
    <n v="0.1988000078421267"/>
    <n v="0.11589457539759215"/>
    <n v="0.68530541676028123"/>
    <n v="0.53220524017467252"/>
    <n v="0.16491256313766525"/>
    <n v="0.30288219668766231"/>
    <x v="0"/>
    <m/>
    <x v="0"/>
    <m/>
    <m/>
    <x v="0"/>
    <m/>
    <x v="0"/>
    <x v="0"/>
    <m/>
    <x v="0"/>
    <x v="0"/>
    <x v="0"/>
    <m/>
    <x v="0"/>
    <x v="0"/>
    <x v="0"/>
    <x v="0"/>
    <x v="0"/>
    <x v="0"/>
    <x v="0"/>
    <x v="0"/>
    <x v="0"/>
    <x v="0"/>
    <x v="0"/>
    <x v="0"/>
    <x v="0"/>
    <m/>
    <x v="0"/>
    <x v="0"/>
    <x v="0"/>
    <x v="0"/>
    <x v="0"/>
    <s v="DST"/>
    <m/>
    <x v="0"/>
    <m/>
    <m/>
    <m/>
    <m/>
  </r>
  <r>
    <x v="0"/>
    <s v="T17N R116W S08 fWEBER"/>
    <n v="49009083"/>
    <x v="0"/>
    <x v="6"/>
    <x v="0"/>
    <m/>
    <s v="8"/>
    <s v=" 17"/>
    <s v=" 116"/>
    <n v="41.475079999999998"/>
    <n v="-110.55462"/>
    <s v="4904105244"/>
    <s v="1 SCULLY GAP-GOV'T."/>
    <x v="0"/>
    <s v="WEBER"/>
    <n v="630"/>
    <m/>
    <n v="240"/>
    <x v="0"/>
    <n v="4580"/>
    <n v="4820"/>
    <n v="4820"/>
    <m/>
    <x v="0"/>
    <d v="1961-12-14T00:00:00"/>
    <n v="7.5"/>
    <x v="2"/>
    <n v="962"/>
    <n v="370"/>
    <n v="4693"/>
    <n v="-3"/>
    <x v="0"/>
    <n v="6800"/>
    <n v="1440"/>
    <m/>
    <x v="0"/>
    <n v="3230"/>
    <n v="16764"/>
    <x v="0"/>
    <m/>
    <n v="48.003799999999998"/>
    <n v="30.447300000000002"/>
    <n v="204.1455"/>
    <n v="0"/>
    <n v="282.59659999999997"/>
    <n v="191.828"/>
    <n v="23.601599999999998"/>
    <m/>
    <x v="0"/>
    <n v="67.24860000000001"/>
    <n v="282.6782"/>
    <n v="-1.443545687867869E-4"/>
    <n v="17489"/>
    <n v="2.1166029252912152E-2"/>
    <n v="0.16986687030204894"/>
    <n v="0.10774121132384468"/>
    <n v="0.72239191837410655"/>
    <n v="0.67860910392099572"/>
    <n v="8.3492819750514882E-2"/>
    <n v="0.23789807632848947"/>
    <x v="0"/>
    <m/>
    <x v="0"/>
    <m/>
    <m/>
    <x v="0"/>
    <m/>
    <x v="0"/>
    <x v="0"/>
    <m/>
    <x v="0"/>
    <x v="0"/>
    <x v="0"/>
    <m/>
    <x v="0"/>
    <x v="0"/>
    <x v="0"/>
    <x v="0"/>
    <x v="0"/>
    <x v="0"/>
    <x v="0"/>
    <x v="0"/>
    <x v="0"/>
    <x v="0"/>
    <x v="0"/>
    <x v="0"/>
    <x v="0"/>
    <m/>
    <x v="0"/>
    <x v="0"/>
    <x v="0"/>
    <x v="0"/>
    <x v="0"/>
    <s v="DST"/>
    <m/>
    <x v="0"/>
    <m/>
    <m/>
    <m/>
    <m/>
  </r>
  <r>
    <x v="0"/>
    <s v="T17N R112W S34 fCLOVERLY"/>
    <n v="49007587"/>
    <x v="0"/>
    <x v="6"/>
    <x v="107"/>
    <m/>
    <s v="34"/>
    <s v=" 17"/>
    <s v=" 112"/>
    <n v="41.416069999999998"/>
    <n v="-110.05195000000001"/>
    <s v="4904105240"/>
    <s v="CHURCH BUTT E-021365 11 "/>
    <x v="0"/>
    <s v="CLOVERLY"/>
    <m/>
    <m/>
    <n v="169"/>
    <x v="0"/>
    <n v="12477"/>
    <n v="12646"/>
    <m/>
    <m/>
    <x v="1"/>
    <d v="1965-03-02T00:00:00"/>
    <n v="8.1000003814697266"/>
    <x v="0"/>
    <n v="90"/>
    <n v="5"/>
    <n v="3205"/>
    <n v="15"/>
    <x v="0"/>
    <n v="4680"/>
    <n v="708"/>
    <m/>
    <x v="0"/>
    <n v="68"/>
    <n v="8414"/>
    <x v="0"/>
    <m/>
    <n v="4.4909999999999997"/>
    <n v="0.41144999999999998"/>
    <n v="139.41749999999999"/>
    <n v="0.38369999999999999"/>
    <n v="144.70364999999998"/>
    <n v="132.02279999999999"/>
    <n v="11.604119999999998"/>
    <m/>
    <x v="0"/>
    <n v="1.4157600000000001"/>
    <n v="145.04267999999999"/>
    <n v="-1.1700924736475808E-3"/>
    <n v="8768"/>
    <n v="2.0602956582470026E-2"/>
    <n v="3.1035844638334972E-2"/>
    <n v="2.8433975231447169E-3"/>
    <n v="0.96612075783852036"/>
    <n v="0.9102341462526754"/>
    <n v="8.000486477497519E-2"/>
    <n v="9.7609889723493815E-3"/>
    <x v="0"/>
    <m/>
    <x v="0"/>
    <m/>
    <m/>
    <x v="0"/>
    <m/>
    <x v="0"/>
    <x v="0"/>
    <m/>
    <x v="0"/>
    <x v="0"/>
    <x v="0"/>
    <m/>
    <x v="0"/>
    <x v="0"/>
    <x v="0"/>
    <x v="0"/>
    <x v="0"/>
    <x v="0"/>
    <x v="0"/>
    <x v="0"/>
    <x v="0"/>
    <x v="0"/>
    <x v="0"/>
    <x v="0"/>
    <x v="0"/>
    <m/>
    <x v="0"/>
    <x v="0"/>
    <x v="0"/>
    <x v="0"/>
    <x v="0"/>
    <s v="PRODUCTION"/>
    <m/>
    <x v="0"/>
    <m/>
    <m/>
    <m/>
    <m/>
  </r>
  <r>
    <x v="0"/>
    <s v="T17N R112W S23 fMORGAN/DURST"/>
    <n v="49124226"/>
    <x v="0"/>
    <x v="0"/>
    <x v="107"/>
    <m/>
    <s v="23"/>
    <s v=" 17"/>
    <s v=" 112"/>
    <n v="41.445999999999998"/>
    <n v="-110.023"/>
    <s v="4903720380"/>
    <s v="UNIT NO 22"/>
    <x v="15"/>
    <s v="MORGAN/DURST"/>
    <m/>
    <m/>
    <n v="153"/>
    <x v="0"/>
    <n v="17627"/>
    <n v="17780"/>
    <m/>
    <m/>
    <x v="0"/>
    <d v="1973-12-11T00:00:00"/>
    <n v="8.3999996185302734"/>
    <x v="0"/>
    <n v="69"/>
    <n v="12"/>
    <n v="3206"/>
    <n v="41"/>
    <x v="0"/>
    <n v="4200"/>
    <n v="964"/>
    <m/>
    <x v="0"/>
    <n v="360"/>
    <n v="8459"/>
    <x v="0"/>
    <s v="CHEM LAB"/>
    <n v="3.4430999999999998"/>
    <n v="0.98748000000000002"/>
    <n v="139.46099999999998"/>
    <n v="1.04878"/>
    <n v="144.94035999999997"/>
    <n v="118.482"/>
    <n v="15.799959999999999"/>
    <m/>
    <x v="0"/>
    <n v="7.4952000000000005"/>
    <n v="141.77716000000001"/>
    <n v="1.1032461497295181E-2"/>
    <n v="8849"/>
    <n v="2.253293274786226E-2"/>
    <n v="2.3755288037093331E-2"/>
    <n v="6.8130091576976918E-3"/>
    <n v="0.96943170280520907"/>
    <n v="0.83569172918966628"/>
    <n v="0.11144220973251261"/>
    <n v="5.2866061077820999E-2"/>
    <x v="0"/>
    <m/>
    <x v="0"/>
    <m/>
    <m/>
    <x v="0"/>
    <m/>
    <x v="0"/>
    <x v="0"/>
    <m/>
    <x v="0"/>
    <x v="0"/>
    <x v="0"/>
    <m/>
    <x v="0"/>
    <x v="0"/>
    <x v="0"/>
    <x v="0"/>
    <x v="0"/>
    <x v="0"/>
    <x v="0"/>
    <x v="0"/>
    <x v="0"/>
    <x v="0"/>
    <x v="0"/>
    <x v="0"/>
    <x v="0"/>
    <m/>
    <x v="0"/>
    <x v="0"/>
    <x v="0"/>
    <x v="0"/>
    <x v="0"/>
    <s v="PRODUCTION DST NO 4"/>
    <m/>
    <x v="0"/>
    <m/>
    <m/>
    <m/>
    <m/>
  </r>
  <r>
    <x v="0"/>
    <s v="T17N R112W S22 fCLOVERLY"/>
    <n v="49008856"/>
    <x v="0"/>
    <x v="0"/>
    <x v="107"/>
    <m/>
    <s v="22"/>
    <s v=" 17"/>
    <s v=" 112"/>
    <n v="41.445790000000002"/>
    <n v="-110.04084"/>
    <s v="4903705317"/>
    <s v="UNIT NO. 2"/>
    <x v="0"/>
    <s v="CLOVERLY"/>
    <m/>
    <m/>
    <n v="143"/>
    <x v="3"/>
    <n v="12445"/>
    <n v="12588"/>
    <m/>
    <m/>
    <x v="0"/>
    <d v="1947-06-27T00:00:00"/>
    <n v="8.6999998092651367"/>
    <x v="2"/>
    <n v="31"/>
    <n v="8"/>
    <n v="3090"/>
    <n v="-3"/>
    <x v="0"/>
    <n v="1400"/>
    <n v="5000"/>
    <m/>
    <x v="0"/>
    <n v="728"/>
    <n v="7715"/>
    <x v="0"/>
    <m/>
    <n v="1.5468999999999999"/>
    <n v="0.65832000000000002"/>
    <n v="134.41499999999999"/>
    <n v="0"/>
    <n v="136.62021999999999"/>
    <n v="39.494"/>
    <n v="81.95"/>
    <m/>
    <x v="0"/>
    <n v="15.156960000000002"/>
    <n v="136.60095999999999"/>
    <n v="7.049233884431185E-5"/>
    <n v="10251"/>
    <n v="0.14115551597461873"/>
    <n v="1.1322628524533192E-2"/>
    <n v="4.8186132330924371E-3"/>
    <n v="0.98385875824237434"/>
    <n v="0.28911949081470589"/>
    <n v="0.59992257741087618"/>
    <n v="0.11095793177441801"/>
    <x v="0"/>
    <m/>
    <x v="0"/>
    <m/>
    <m/>
    <x v="0"/>
    <m/>
    <x v="0"/>
    <x v="0"/>
    <m/>
    <x v="0"/>
    <x v="0"/>
    <x v="0"/>
    <m/>
    <x v="0"/>
    <x v="0"/>
    <x v="0"/>
    <x v="0"/>
    <x v="0"/>
    <x v="0"/>
    <x v="0"/>
    <x v="0"/>
    <x v="0"/>
    <x v="0"/>
    <x v="0"/>
    <x v="0"/>
    <x v="0"/>
    <m/>
    <x v="0"/>
    <x v="0"/>
    <x v="0"/>
    <x v="0"/>
    <x v="0"/>
    <s v="DST #8"/>
    <m/>
    <x v="0"/>
    <m/>
    <m/>
    <m/>
    <m/>
  </r>
  <r>
    <x v="0"/>
    <s v="T17N R112W S22 fCLOVERLY"/>
    <n v="49008862"/>
    <x v="0"/>
    <x v="0"/>
    <x v="107"/>
    <m/>
    <s v="22"/>
    <s v=" 17"/>
    <s v=" 112"/>
    <n v="41.445790000000002"/>
    <n v="-110.04084"/>
    <s v="4903705317"/>
    <s v="UNIT NO. 2"/>
    <x v="0"/>
    <s v="CLOVERLY"/>
    <m/>
    <m/>
    <n v="143"/>
    <x v="3"/>
    <n v="12445"/>
    <n v="12588"/>
    <m/>
    <m/>
    <x v="0"/>
    <d v="1947-07-15T00:00:00"/>
    <n v="6.9000000953674316"/>
    <x v="2"/>
    <n v="56"/>
    <n v="17"/>
    <n v="3157"/>
    <n v="-3"/>
    <x v="0"/>
    <n v="4552"/>
    <n v="770"/>
    <m/>
    <x v="0"/>
    <n v="30"/>
    <n v="8193"/>
    <x v="0"/>
    <m/>
    <n v="2.7944"/>
    <n v="1.39893"/>
    <n v="137.3295"/>
    <n v="0"/>
    <n v="141.52283"/>
    <n v="128.41192000000001"/>
    <n v="12.620299999999999"/>
    <m/>
    <x v="0"/>
    <n v="0.62460000000000004"/>
    <n v="141.65681999999998"/>
    <n v="-4.7316253127646342E-4"/>
    <n v="8576"/>
    <n v="2.2839763849961239E-2"/>
    <n v="1.9745224145107897E-2"/>
    <n v="9.8848362486815729E-3"/>
    <n v="0.97036993960621054"/>
    <n v="0.90650008944151106"/>
    <n v="8.9090662913370491E-2"/>
    <n v="4.4092476451186753E-3"/>
    <x v="0"/>
    <m/>
    <x v="0"/>
    <m/>
    <m/>
    <x v="0"/>
    <m/>
    <x v="0"/>
    <x v="0"/>
    <m/>
    <x v="0"/>
    <x v="0"/>
    <x v="0"/>
    <m/>
    <x v="0"/>
    <x v="0"/>
    <x v="0"/>
    <x v="0"/>
    <x v="0"/>
    <x v="0"/>
    <x v="0"/>
    <x v="0"/>
    <x v="0"/>
    <x v="0"/>
    <x v="0"/>
    <x v="0"/>
    <x v="0"/>
    <m/>
    <x v="0"/>
    <x v="0"/>
    <x v="0"/>
    <x v="0"/>
    <x v="0"/>
    <s v="DST #10"/>
    <m/>
    <x v="0"/>
    <m/>
    <m/>
    <m/>
    <m/>
  </r>
  <r>
    <x v="0"/>
    <s v="T17N R112W S14 fMESAVERDE"/>
    <n v="49009077"/>
    <x v="0"/>
    <x v="0"/>
    <x v="107"/>
    <m/>
    <s v="14"/>
    <s v=" 17"/>
    <s v=" 112"/>
    <n v="41.451270000000001"/>
    <n v="-110.03377"/>
    <s v="4903705321"/>
    <s v="UNIT NO. 18"/>
    <x v="0"/>
    <s v="MESAVERDE"/>
    <n v="633"/>
    <m/>
    <n v="38"/>
    <x v="0"/>
    <n v="8722"/>
    <n v="8760"/>
    <m/>
    <m/>
    <x v="0"/>
    <d v="1957-08-23T00:00:00"/>
    <n v="8.1999998092651367"/>
    <x v="2"/>
    <n v="616"/>
    <n v="208"/>
    <n v="2365"/>
    <n v="-3"/>
    <x v="0"/>
    <n v="2740"/>
    <n v="1810"/>
    <m/>
    <x v="0"/>
    <n v="1876"/>
    <n v="8839"/>
    <x v="0"/>
    <m/>
    <n v="30.738399999999999"/>
    <n v="17.116320000000002"/>
    <n v="102.8775"/>
    <n v="0"/>
    <n v="150.73221999999998"/>
    <n v="77.295400000000001"/>
    <n v="29.665899999999997"/>
    <m/>
    <x v="0"/>
    <n v="39.058320000000002"/>
    <n v="146.01962"/>
    <n v="1.5880609198581482E-2"/>
    <n v="9609"/>
    <n v="4.1738941890719861E-2"/>
    <n v="0.20392720282365642"/>
    <n v="0.11355448755415401"/>
    <n v="0.68251830962218962"/>
    <n v="0.52934941208585529"/>
    <n v="0.20316379401617396"/>
    <n v="0.2674867938979707"/>
    <x v="0"/>
    <m/>
    <x v="0"/>
    <m/>
    <m/>
    <x v="0"/>
    <m/>
    <x v="0"/>
    <x v="0"/>
    <m/>
    <x v="0"/>
    <x v="0"/>
    <x v="0"/>
    <m/>
    <x v="0"/>
    <x v="0"/>
    <x v="0"/>
    <x v="0"/>
    <x v="0"/>
    <x v="0"/>
    <x v="0"/>
    <x v="0"/>
    <x v="0"/>
    <x v="0"/>
    <x v="0"/>
    <x v="0"/>
    <x v="0"/>
    <m/>
    <x v="0"/>
    <x v="0"/>
    <x v="0"/>
    <x v="0"/>
    <x v="0"/>
    <s v="DST NO. 25"/>
    <m/>
    <x v="0"/>
    <m/>
    <m/>
    <m/>
    <m/>
  </r>
  <r>
    <x v="0"/>
    <s v="T17N R112W S14 fMESAVERDE"/>
    <n v="49005548"/>
    <x v="0"/>
    <x v="0"/>
    <x v="107"/>
    <m/>
    <s v="14"/>
    <s v=" 17"/>
    <s v=" 112"/>
    <n v="41.451270000000001"/>
    <n v="-110.03377"/>
    <s v="4903705321"/>
    <s v="UNIT NO. 18"/>
    <x v="0"/>
    <s v="MESAVERDE"/>
    <n v="1490"/>
    <n v="633"/>
    <n v="16"/>
    <x v="0"/>
    <n v="8073"/>
    <n v="8089"/>
    <m/>
    <m/>
    <x v="0"/>
    <m/>
    <n v="6.8000001907348633"/>
    <x v="0"/>
    <n v="268"/>
    <n v="35"/>
    <n v="5451"/>
    <n v="-3"/>
    <x v="0"/>
    <n v="7500"/>
    <n v="1500"/>
    <m/>
    <x v="0"/>
    <n v="831"/>
    <n v="14824"/>
    <x v="0"/>
    <m/>
    <n v="13.373200000000001"/>
    <n v="2.88015"/>
    <n v="237.11849999999998"/>
    <n v="0"/>
    <n v="253.37184999999999"/>
    <n v="211.57499999999999"/>
    <n v="24.585000000000001"/>
    <m/>
    <x v="0"/>
    <n v="17.30142"/>
    <n v="253.46142"/>
    <n v="-1.7672478367493325E-4"/>
    <n v="15579"/>
    <n v="2.4833075683320726E-2"/>
    <n v="5.2780922584730709E-2"/>
    <n v="1.1367284881884076E-2"/>
    <n v="0.93585179253338513"/>
    <n v="0.83474242352149686"/>
    <n v="9.6997010432593636E-2"/>
    <n v="6.8260566045909465E-2"/>
    <x v="0"/>
    <m/>
    <x v="0"/>
    <m/>
    <m/>
    <x v="0"/>
    <m/>
    <x v="0"/>
    <x v="0"/>
    <m/>
    <x v="0"/>
    <x v="0"/>
    <x v="0"/>
    <m/>
    <x v="0"/>
    <x v="0"/>
    <x v="0"/>
    <x v="0"/>
    <x v="0"/>
    <x v="0"/>
    <x v="0"/>
    <x v="0"/>
    <x v="0"/>
    <x v="0"/>
    <x v="0"/>
    <x v="0"/>
    <x v="0"/>
    <m/>
    <x v="0"/>
    <x v="0"/>
    <x v="0"/>
    <x v="0"/>
    <x v="0"/>
    <s v="DST"/>
    <m/>
    <x v="0"/>
    <m/>
    <m/>
    <m/>
    <m/>
  </r>
  <r>
    <x v="0"/>
    <s v="T17N R112W S14 fMESAVERDE"/>
    <n v="49009079"/>
    <x v="0"/>
    <x v="0"/>
    <x v="107"/>
    <m/>
    <s v="14"/>
    <s v=" 17"/>
    <s v=" 112"/>
    <n v="41.451270000000001"/>
    <n v="-110.03377"/>
    <s v="4903705321"/>
    <s v="UNIT NO. 18"/>
    <x v="0"/>
    <s v="MESAVERDE"/>
    <m/>
    <n v="1490"/>
    <n v="149"/>
    <x v="0"/>
    <n v="6434"/>
    <n v="6583"/>
    <m/>
    <m/>
    <x v="0"/>
    <d v="1957-08-09T00:00:00"/>
    <n v="7"/>
    <x v="2"/>
    <n v="224"/>
    <n v="24"/>
    <n v="4925"/>
    <n v="-3"/>
    <x v="0"/>
    <n v="6500"/>
    <n v="1270"/>
    <m/>
    <x v="0"/>
    <n v="1066"/>
    <n v="13365"/>
    <x v="0"/>
    <m/>
    <n v="11.1776"/>
    <n v="1.97496"/>
    <n v="214.23750000000001"/>
    <n v="0"/>
    <n v="227.39005999999998"/>
    <n v="183.36500000000001"/>
    <n v="20.815299999999997"/>
    <m/>
    <x v="0"/>
    <n v="22.194120000000002"/>
    <n v="226.37441999999999"/>
    <n v="2.2382536420655725E-3"/>
    <n v="14003"/>
    <n v="2.3311897106109324E-2"/>
    <n v="4.9156062494552316E-2"/>
    <n v="8.6853400715932796E-3"/>
    <n v="0.94215859743385444"/>
    <n v="0.81000759714812298"/>
    <n v="9.1950760160975781E-2"/>
    <n v="9.8041642690901223E-2"/>
    <x v="0"/>
    <m/>
    <x v="0"/>
    <m/>
    <m/>
    <x v="0"/>
    <m/>
    <x v="0"/>
    <x v="0"/>
    <m/>
    <x v="0"/>
    <x v="0"/>
    <x v="0"/>
    <m/>
    <x v="0"/>
    <x v="0"/>
    <x v="0"/>
    <x v="0"/>
    <x v="0"/>
    <x v="0"/>
    <x v="0"/>
    <x v="0"/>
    <x v="0"/>
    <x v="0"/>
    <x v="0"/>
    <x v="0"/>
    <x v="0"/>
    <m/>
    <x v="0"/>
    <x v="0"/>
    <x v="0"/>
    <x v="0"/>
    <x v="0"/>
    <s v="DST NO. 2"/>
    <m/>
    <x v="0"/>
    <m/>
    <m/>
    <m/>
    <m/>
  </r>
  <r>
    <x v="0"/>
    <s v="T17N R108W S22 fMESAVERDE/ROCK SPRINGS"/>
    <n v="49008333"/>
    <x v="0"/>
    <x v="0"/>
    <x v="108"/>
    <m/>
    <s v="22"/>
    <s v=" 17"/>
    <s v=" 108"/>
    <n v="41.440640000000002"/>
    <n v="-109.59132"/>
    <s v="4903705315"/>
    <s v="UNIT NO. 3"/>
    <x v="0"/>
    <s v="MESAVERDE/ROCK SPRINGS"/>
    <n v="-2"/>
    <m/>
    <n v="560"/>
    <x v="7"/>
    <n v="9492"/>
    <n v="10052"/>
    <m/>
    <m/>
    <x v="0"/>
    <d v="1964-10-30T00:00:00"/>
    <n v="7.9000000953674316"/>
    <x v="0"/>
    <n v="155"/>
    <n v="78"/>
    <n v="274"/>
    <n v="7"/>
    <x v="0"/>
    <n v="88"/>
    <n v="195"/>
    <m/>
    <x v="0"/>
    <n v="988"/>
    <n v="1686"/>
    <x v="0"/>
    <m/>
    <n v="7.7344999999999997"/>
    <n v="6.4186199999999998"/>
    <n v="11.918999999999999"/>
    <n v="0.17906"/>
    <n v="26.251179999999998"/>
    <n v="2.4824799999999998"/>
    <n v="3.1960499999999996"/>
    <m/>
    <x v="0"/>
    <n v="20.570160000000001"/>
    <n v="26.24869"/>
    <n v="4.7428688871003007E-5"/>
    <n v="1782"/>
    <n v="2.768166089965398E-2"/>
    <n v="0.29463437453097346"/>
    <n v="0.24450786593212193"/>
    <n v="0.46085775953690461"/>
    <n v="9.4575386428808444E-2"/>
    <n v="0.12176036213616755"/>
    <n v="0.78366425143502405"/>
    <x v="0"/>
    <m/>
    <x v="0"/>
    <m/>
    <m/>
    <x v="0"/>
    <m/>
    <x v="0"/>
    <x v="0"/>
    <m/>
    <x v="0"/>
    <x v="0"/>
    <x v="0"/>
    <m/>
    <x v="0"/>
    <x v="0"/>
    <x v="0"/>
    <x v="0"/>
    <x v="0"/>
    <x v="0"/>
    <x v="0"/>
    <x v="0"/>
    <x v="0"/>
    <x v="0"/>
    <x v="0"/>
    <x v="0"/>
    <x v="0"/>
    <m/>
    <x v="0"/>
    <x v="0"/>
    <x v="0"/>
    <x v="0"/>
    <x v="0"/>
    <s v="DST NO. 12"/>
    <m/>
    <x v="0"/>
    <m/>
    <m/>
    <m/>
    <m/>
  </r>
  <r>
    <x v="0"/>
    <s v="T17N R108W S22 fMESAVERDE/ROCK SPRINGS"/>
    <n v="49008332"/>
    <x v="0"/>
    <x v="0"/>
    <x v="108"/>
    <m/>
    <s v="22"/>
    <s v=" 17"/>
    <s v=" 108"/>
    <n v="41.440640000000002"/>
    <n v="-109.59132"/>
    <s v="4903705315"/>
    <s v="UNIT NO. 3"/>
    <x v="0"/>
    <s v="MESAVERDE/ROCK SPRINGS"/>
    <m/>
    <n v="-2"/>
    <n v="3"/>
    <x v="7"/>
    <n v="9491"/>
    <n v="9494"/>
    <m/>
    <m/>
    <x v="0"/>
    <d v="1964-10-30T00:00:00"/>
    <n v="8.6000003814697266"/>
    <x v="0"/>
    <n v="153"/>
    <n v="25"/>
    <n v="3606"/>
    <n v="90"/>
    <x v="0"/>
    <n v="680"/>
    <n v="7076"/>
    <m/>
    <x v="0"/>
    <n v="1040"/>
    <n v="9319"/>
    <x v="0"/>
    <m/>
    <n v="7.6346999999999996"/>
    <n v="2.0572500000000002"/>
    <n v="156.86099999999999"/>
    <n v="2.3022"/>
    <n v="168.85514999999998"/>
    <n v="19.1828"/>
    <n v="115.97563999999998"/>
    <m/>
    <x v="0"/>
    <n v="21.652800000000003"/>
    <n v="156.81124"/>
    <n v="3.6982354857067024E-2"/>
    <n v="12667"/>
    <n v="0.15227872282361501"/>
    <n v="4.5214493013686588E-2"/>
    <n v="1.2183519424785093E-2"/>
    <n v="0.94260198756152835"/>
    <n v="0.12233051661347745"/>
    <n v="0.73958754487242107"/>
    <n v="0.13808193851410144"/>
    <x v="0"/>
    <m/>
    <x v="0"/>
    <m/>
    <m/>
    <x v="0"/>
    <m/>
    <x v="0"/>
    <x v="0"/>
    <m/>
    <x v="0"/>
    <x v="0"/>
    <x v="0"/>
    <m/>
    <x v="0"/>
    <x v="0"/>
    <x v="0"/>
    <x v="0"/>
    <x v="0"/>
    <x v="0"/>
    <x v="0"/>
    <x v="0"/>
    <x v="0"/>
    <x v="0"/>
    <x v="0"/>
    <x v="0"/>
    <x v="0"/>
    <m/>
    <x v="0"/>
    <x v="0"/>
    <x v="0"/>
    <x v="0"/>
    <x v="0"/>
    <s v="DST NO. 11"/>
    <m/>
    <x v="0"/>
    <m/>
    <m/>
    <m/>
    <m/>
  </r>
  <r>
    <x v="0"/>
    <s v="T17N R104W S16 fFRONTIER"/>
    <n v="49009076"/>
    <x v="0"/>
    <x v="0"/>
    <x v="0"/>
    <m/>
    <s v="16"/>
    <s v=" 17"/>
    <s v=" 104"/>
    <n v="41.454189999999997"/>
    <n v="-109.14819"/>
    <s v="4903705325"/>
    <s v="NO. 1 HUSKY-STATE"/>
    <x v="0"/>
    <s v="FRONTIER"/>
    <m/>
    <n v="413"/>
    <n v="45"/>
    <x v="0"/>
    <n v="4190"/>
    <n v="4235"/>
    <n v="4927"/>
    <m/>
    <x v="0"/>
    <m/>
    <n v="8.1999998092651367"/>
    <x v="2"/>
    <n v="84"/>
    <n v="-1"/>
    <n v="12629"/>
    <n v="-3"/>
    <x v="0"/>
    <n v="15700"/>
    <n v="6100"/>
    <m/>
    <x v="0"/>
    <n v="132"/>
    <n v="31789"/>
    <x v="0"/>
    <m/>
    <n v="4.1916000000000002"/>
    <n v="0"/>
    <n v="549.36149999999998"/>
    <n v="0"/>
    <n v="553.55309999999997"/>
    <n v="442.89699999999999"/>
    <n v="99.978999999999985"/>
    <m/>
    <x v="0"/>
    <n v="2.74824"/>
    <n v="545.62423999999999"/>
    <n v="7.2134492874461791E-3"/>
    <n v="34638"/>
    <n v="4.2889186625920186E-2"/>
    <n v="7.5721732928602523E-3"/>
    <n v="0"/>
    <n v="0.9924278267071398"/>
    <n v="0.81172530018094502"/>
    <n v="0.18323782682382292"/>
    <n v="5.03687299523203E-3"/>
    <x v="0"/>
    <m/>
    <x v="0"/>
    <m/>
    <m/>
    <x v="0"/>
    <m/>
    <x v="0"/>
    <x v="0"/>
    <m/>
    <x v="0"/>
    <x v="0"/>
    <x v="0"/>
    <m/>
    <x v="0"/>
    <x v="0"/>
    <x v="0"/>
    <x v="0"/>
    <x v="0"/>
    <x v="0"/>
    <x v="0"/>
    <x v="0"/>
    <x v="0"/>
    <x v="0"/>
    <x v="0"/>
    <x v="0"/>
    <x v="0"/>
    <m/>
    <x v="0"/>
    <x v="0"/>
    <x v="0"/>
    <x v="0"/>
    <x v="0"/>
    <s v="DST NO. 1"/>
    <m/>
    <x v="0"/>
    <m/>
    <m/>
    <m/>
    <m/>
  </r>
  <r>
    <x v="0"/>
    <s v="T17N R104W S16 fCLOVERLY"/>
    <n v="49009074"/>
    <x v="0"/>
    <x v="0"/>
    <x v="0"/>
    <m/>
    <s v="16"/>
    <s v=" 17"/>
    <s v=" 104"/>
    <n v="41.454189999999997"/>
    <n v="-109.14819"/>
    <s v="4903705325"/>
    <s v="NO. 1 HUSKY-STATE"/>
    <x v="0"/>
    <s v="CLOVERLY"/>
    <n v="413"/>
    <m/>
    <n v="35"/>
    <x v="3"/>
    <n v="4648"/>
    <n v="4683"/>
    <n v="4927"/>
    <m/>
    <x v="0"/>
    <m/>
    <n v="8.3999996185302734"/>
    <x v="2"/>
    <n v="81"/>
    <n v="34"/>
    <n v="12267"/>
    <n v="-3"/>
    <x v="0"/>
    <n v="13900"/>
    <n v="7735"/>
    <m/>
    <x v="0"/>
    <n v="41"/>
    <n v="30756"/>
    <x v="0"/>
    <m/>
    <n v="4.0419"/>
    <n v="2.79786"/>
    <n v="533.61449999999991"/>
    <n v="0"/>
    <n v="540.45425999999986"/>
    <n v="392.11899999999997"/>
    <n v="126.77664999999999"/>
    <m/>
    <x v="0"/>
    <n v="0.85362000000000005"/>
    <n v="519.74926999999991"/>
    <n v="1.9529259631874605E-2"/>
    <n v="34052"/>
    <n v="5.0857918775459816E-2"/>
    <n v="7.4787087440110122E-3"/>
    <n v="5.1768673263857716E-3"/>
    <n v="0.98734442392960331"/>
    <n v="0.75443877006311144"/>
    <n v="0.24391886110777994"/>
    <n v="1.6423688291086972E-3"/>
    <x v="0"/>
    <m/>
    <x v="0"/>
    <m/>
    <m/>
    <x v="0"/>
    <m/>
    <x v="0"/>
    <x v="0"/>
    <m/>
    <x v="0"/>
    <x v="0"/>
    <x v="0"/>
    <m/>
    <x v="0"/>
    <x v="0"/>
    <x v="0"/>
    <x v="0"/>
    <x v="0"/>
    <x v="0"/>
    <x v="0"/>
    <x v="0"/>
    <x v="0"/>
    <x v="0"/>
    <x v="0"/>
    <x v="0"/>
    <x v="0"/>
    <m/>
    <x v="0"/>
    <x v="0"/>
    <x v="0"/>
    <x v="0"/>
    <x v="0"/>
    <s v="DST NO. 2"/>
    <m/>
    <x v="0"/>
    <m/>
    <m/>
    <m/>
    <m/>
  </r>
  <r>
    <x v="0"/>
    <s v="T17N R104W S12 fFRONTIER"/>
    <n v="49124688"/>
    <x v="0"/>
    <x v="0"/>
    <x v="98"/>
    <m/>
    <s v="12"/>
    <s v=" 17"/>
    <s v=" 104"/>
    <n v="41.472850000000001"/>
    <n v="-109.08517999999999"/>
    <s v="4903720345"/>
    <s v="13 UNIT"/>
    <x v="0"/>
    <s v="FRONTIER"/>
    <m/>
    <m/>
    <n v="47"/>
    <x v="0"/>
    <n v="2489"/>
    <n v="2536"/>
    <m/>
    <m/>
    <x v="0"/>
    <d v="1972-09-15T00:00:00"/>
    <n v="8.8000001907348633"/>
    <x v="0"/>
    <n v="29"/>
    <n v="9"/>
    <n v="4826"/>
    <n v="60"/>
    <x v="0"/>
    <n v="3550"/>
    <n v="5307"/>
    <m/>
    <x v="0"/>
    <n v="123"/>
    <n v="11931"/>
    <x v="0"/>
    <s v="CHEM LAB"/>
    <n v="1.4471000000000001"/>
    <n v="0.74060999999999999"/>
    <n v="209.93099999999998"/>
    <n v="1.5347999999999999"/>
    <n v="213.65350999999998"/>
    <n v="100.1455"/>
    <n v="86.981729999999985"/>
    <m/>
    <x v="0"/>
    <n v="2.5608600000000004"/>
    <n v="189.68808999999999"/>
    <n v="5.9417178887573203E-2"/>
    <n v="13901"/>
    <n v="7.6262000619386802E-2"/>
    <n v="6.7731159670627464E-3"/>
    <n v="3.4664068940407299E-3"/>
    <n v="0.98976047713889648"/>
    <n v="0.52794827550849399"/>
    <n v="0.45855135132627456"/>
    <n v="1.350037316523141E-2"/>
    <x v="0"/>
    <m/>
    <x v="0"/>
    <m/>
    <m/>
    <x v="0"/>
    <m/>
    <x v="0"/>
    <x v="0"/>
    <m/>
    <x v="0"/>
    <x v="0"/>
    <x v="0"/>
    <m/>
    <x v="0"/>
    <x v="0"/>
    <x v="0"/>
    <x v="0"/>
    <x v="0"/>
    <x v="0"/>
    <x v="0"/>
    <x v="0"/>
    <x v="0"/>
    <x v="0"/>
    <x v="0"/>
    <x v="0"/>
    <x v="0"/>
    <m/>
    <x v="0"/>
    <x v="0"/>
    <x v="0"/>
    <x v="0"/>
    <x v="0"/>
    <s v="DST NO 3 BOTTOM"/>
    <m/>
    <x v="0"/>
    <m/>
    <m/>
    <m/>
    <m/>
  </r>
  <r>
    <x v="0"/>
    <s v="T17N R102W S17 fFRONTIER"/>
    <n v="49124680"/>
    <x v="0"/>
    <x v="0"/>
    <x v="5"/>
    <m/>
    <s v="17"/>
    <s v=" 17"/>
    <s v=" 102"/>
    <n v="41.445709999999998"/>
    <n v="-108.93641"/>
    <s v="4903720589"/>
    <s v="CHAMPLIN NO. 198-AMOCO A NO. 1"/>
    <x v="0"/>
    <s v="FRONTIER"/>
    <m/>
    <m/>
    <n v="142"/>
    <x v="0"/>
    <n v="4369"/>
    <n v="4511"/>
    <n v="8720"/>
    <m/>
    <x v="0"/>
    <d v="1974-06-04T00:00:00"/>
    <n v="7.1999998092651367"/>
    <x v="0"/>
    <n v="720"/>
    <n v="244"/>
    <n v="24243"/>
    <n v="-3"/>
    <x v="0"/>
    <n v="37600"/>
    <n v="781"/>
    <m/>
    <x v="0"/>
    <n v="1800"/>
    <n v="65388"/>
    <x v="0"/>
    <s v="AMOCO PRODUCTION CO"/>
    <n v="35.927999999999997"/>
    <n v="20.078759999999999"/>
    <n v="1054.5705"/>
    <n v="0"/>
    <n v="1110.57726"/>
    <n v="1060.6959999999999"/>
    <n v="12.800589999999998"/>
    <m/>
    <x v="0"/>
    <n v="37.476000000000006"/>
    <n v="1110.9725900000001"/>
    <n v="-1.7795234259544438E-4"/>
    <n v="65382"/>
    <n v="-4.5882083046570311E-5"/>
    <n v="3.2350743432293938E-2"/>
    <n v="1.8079570618977015E-2"/>
    <n v="0.94956968594872904"/>
    <n v="0.9547454271576582"/>
    <n v="1.1521967432157797E-2"/>
    <n v="3.3732605410183886E-2"/>
    <x v="0"/>
    <m/>
    <x v="0"/>
    <m/>
    <m/>
    <x v="0"/>
    <m/>
    <x v="0"/>
    <x v="0"/>
    <m/>
    <x v="0"/>
    <x v="0"/>
    <x v="0"/>
    <m/>
    <x v="0"/>
    <x v="0"/>
    <x v="0"/>
    <x v="0"/>
    <x v="0"/>
    <x v="0"/>
    <x v="0"/>
    <x v="0"/>
    <x v="0"/>
    <x v="0"/>
    <x v="0"/>
    <x v="0"/>
    <x v="0"/>
    <m/>
    <x v="0"/>
    <x v="0"/>
    <x v="0"/>
    <x v="0"/>
    <x v="0"/>
    <s v="DST #1"/>
    <m/>
    <x v="0"/>
    <m/>
    <m/>
    <m/>
    <m/>
  </r>
  <r>
    <x v="1"/>
    <s v="T17N R101W S31 fCLOVERLY"/>
    <m/>
    <x v="0"/>
    <x v="0"/>
    <x v="109"/>
    <s v="SE NW"/>
    <n v="31"/>
    <n v="17"/>
    <n v="101"/>
    <n v="41.407319999999999"/>
    <n v="-108.72708"/>
    <s v="4903720623"/>
    <s v="19D BRADY DEEP UPRR 22-31"/>
    <x v="0"/>
    <s v="CLOVERLY"/>
    <m/>
    <m/>
    <m/>
    <x v="0"/>
    <m/>
    <m/>
    <m/>
    <m/>
    <x v="1"/>
    <d v="1987-08-17T00:00:00"/>
    <n v="7.25"/>
    <x v="0"/>
    <n v="232"/>
    <n v="41.5"/>
    <n v="3302.8"/>
    <n v="0"/>
    <x v="1"/>
    <n v="5300"/>
    <n v="622.20000000000005"/>
    <n v="0"/>
    <x v="1"/>
    <n v="0"/>
    <n v="9509.7999999999993"/>
    <x v="0"/>
    <s v="RME PETROLEUM COMPANY"/>
    <n v="11.5768"/>
    <n v="3.415035"/>
    <n v="143.67179999999999"/>
    <n v="0"/>
    <n v="158.663635"/>
    <n v="149.51300000000001"/>
    <n v="10.197858"/>
    <n v="0"/>
    <x v="1"/>
    <n v="0"/>
    <n v="159.710858"/>
    <n v="-3.2892804638090223E-3"/>
    <n v="9498.5"/>
    <n v="-5.9447714945572584E-4"/>
    <n v="7.2964419351668072E-2"/>
    <n v="2.1523741089128582E-2"/>
    <n v="0.90551183955920334"/>
    <n v="0.93614799815301231"/>
    <n v="6.3852001846987763E-2"/>
    <n v="0"/>
    <x v="1"/>
    <n v="11.3"/>
    <x v="1"/>
    <n v="0"/>
    <n v="0"/>
    <x v="0"/>
    <n v="0"/>
    <x v="0"/>
    <x v="1"/>
    <m/>
    <x v="1"/>
    <x v="1"/>
    <x v="1"/>
    <n v="0"/>
    <x v="1"/>
    <x v="1"/>
    <x v="1"/>
    <x v="1"/>
    <x v="0"/>
    <x v="0"/>
    <x v="0"/>
    <x v="0"/>
    <x v="0"/>
    <x v="0"/>
    <x v="0"/>
    <x v="0"/>
    <x v="0"/>
    <m/>
    <x v="0"/>
    <x v="0"/>
    <x v="0"/>
    <x v="0"/>
    <x v="0"/>
    <s v="PRODUCED WATER"/>
    <n v="19870817"/>
    <x v="1"/>
    <s v="BAROID ROCK SPRINGS"/>
    <m/>
    <m/>
    <d v="1987-08-17T00:00:00"/>
  </r>
  <r>
    <x v="1"/>
    <s v="T17N R100W S13 fMESAVERDE/ALMOND"/>
    <m/>
    <x v="0"/>
    <x v="0"/>
    <x v="110"/>
    <m/>
    <n v="13"/>
    <n v="17"/>
    <n v="100"/>
    <n v="41.445881999999997"/>
    <n v="-108.622574"/>
    <s v="4903720521"/>
    <s v="135 B-1"/>
    <x v="0"/>
    <s v="MESAVERDE/ALMOND"/>
    <m/>
    <m/>
    <m/>
    <x v="0"/>
    <m/>
    <m/>
    <m/>
    <m/>
    <x v="1"/>
    <d v="1979-07-11T00:00:00"/>
    <n v="7.7"/>
    <x v="0"/>
    <n v="472"/>
    <n v="257"/>
    <n v="18481"/>
    <n v="156"/>
    <x v="1"/>
    <n v="29000"/>
    <n v="2111"/>
    <n v="0"/>
    <x v="1"/>
    <n v="9"/>
    <n v="49415"/>
    <x v="0"/>
    <s v="AMOCO PRODUCTION COMPANY"/>
    <n v="23.552800000000001"/>
    <n v="21.148530000000001"/>
    <n v="803.92349999999999"/>
    <n v="3.9904799999999998"/>
    <n v="852.61531000000002"/>
    <n v="818.09"/>
    <n v="34.599289999999996"/>
    <n v="0"/>
    <x v="1"/>
    <n v="0.18738000000000002"/>
    <n v="852.87666999999988"/>
    <n v="-1.5324610321524595E-4"/>
    <n v="50486"/>
    <n v="1.07206134072732E-2"/>
    <n v="2.7624181414241788E-2"/>
    <n v="2.4804304769052293E-2"/>
    <n v="0.9475715138167059"/>
    <n v="0.95921254359085706"/>
    <n v="4.0567752896793388E-2"/>
    <n v="2.1970351234956403E-4"/>
    <x v="1"/>
    <n v="0"/>
    <x v="1"/>
    <n v="49174"/>
    <n v="0.2"/>
    <x v="0"/>
    <n v="0.1"/>
    <x v="0"/>
    <x v="1"/>
    <m/>
    <x v="1"/>
    <x v="1"/>
    <x v="1"/>
    <n v="0"/>
    <x v="1"/>
    <x v="1"/>
    <x v="1"/>
    <x v="1"/>
    <x v="0"/>
    <x v="0"/>
    <x v="0"/>
    <x v="0"/>
    <x v="0"/>
    <x v="0"/>
    <x v="0"/>
    <x v="0"/>
    <x v="0"/>
    <m/>
    <x v="0"/>
    <x v="0"/>
    <x v="0"/>
    <x v="0"/>
    <x v="0"/>
    <s v="PRODUCTION"/>
    <n v="19790711"/>
    <x v="1"/>
    <m/>
    <m/>
    <m/>
    <m/>
  </r>
  <r>
    <x v="1"/>
    <s v="T17N R100W S09 fNUGGET"/>
    <m/>
    <x v="0"/>
    <x v="0"/>
    <x v="109"/>
    <s v="NE NE"/>
    <n v="9"/>
    <n v="17"/>
    <n v="100"/>
    <n v="41.471248000000003"/>
    <n v="-108.680886"/>
    <s v="4903722402"/>
    <s v="39N"/>
    <x v="0"/>
    <s v="NUGGET"/>
    <m/>
    <m/>
    <m/>
    <x v="0"/>
    <m/>
    <m/>
    <m/>
    <m/>
    <x v="2"/>
    <d v="1986-06-24T00:00:00"/>
    <n v="6.4"/>
    <x v="0"/>
    <n v="500"/>
    <n v="231.8"/>
    <n v="35001.4"/>
    <n v="0"/>
    <x v="1"/>
    <n v="49800"/>
    <n v="3843"/>
    <n v="0"/>
    <x v="1"/>
    <n v="5000"/>
    <n v="94455.2"/>
    <x v="0"/>
    <s v="RME PETROLEUM COMPANY"/>
    <n v="24.95"/>
    <n v="19.074822000000001"/>
    <n v="1522.5608999999999"/>
    <n v="0"/>
    <n v="1566.585722"/>
    <n v="1404.8579999999999"/>
    <n v="62.986769999999993"/>
    <n v="0"/>
    <x v="1"/>
    <n v="104.1"/>
    <n v="1571.9447699999998"/>
    <n v="-1.7075022892591998E-3"/>
    <n v="94376.2"/>
    <n v="-4.1836262401266655E-4"/>
    <n v="1.5926354778816244E-2"/>
    <n v="1.2176047395381534E-2"/>
    <n v="0.97189759782580221"/>
    <n v="0.89370697165142776"/>
    <n v="4.0069327626567945E-2"/>
    <n v="6.6223700722004383E-2"/>
    <x v="1"/>
    <n v="79"/>
    <x v="1"/>
    <n v="0"/>
    <n v="0"/>
    <x v="0"/>
    <n v="0"/>
    <x v="0"/>
    <x v="1"/>
    <m/>
    <x v="1"/>
    <x v="1"/>
    <x v="1"/>
    <n v="0"/>
    <x v="1"/>
    <x v="1"/>
    <x v="1"/>
    <x v="1"/>
    <x v="0"/>
    <x v="0"/>
    <x v="0"/>
    <x v="0"/>
    <x v="0"/>
    <x v="0"/>
    <x v="0"/>
    <x v="0"/>
    <x v="0"/>
    <m/>
    <x v="0"/>
    <x v="0"/>
    <x v="0"/>
    <x v="0"/>
    <x v="0"/>
    <s v="IRON SULFIDE SUSPENDED SOLIDS"/>
    <n v="19860624"/>
    <x v="1"/>
    <s v="BAROID ROCK SPRINGS"/>
    <m/>
    <m/>
    <d v="1986-06-25T00:00:00"/>
  </r>
  <r>
    <x v="1"/>
    <s v="T17N R100W S09 fNUGGET"/>
    <m/>
    <x v="0"/>
    <x v="0"/>
    <x v="109"/>
    <s v="NW NE"/>
    <n v="9"/>
    <n v="17"/>
    <n v="100"/>
    <n v="41.468290000000003"/>
    <n v="-108.68351"/>
    <s v="4903720595"/>
    <s v="17N"/>
    <x v="0"/>
    <s v="NUGGET"/>
    <m/>
    <m/>
    <m/>
    <x v="0"/>
    <m/>
    <m/>
    <m/>
    <m/>
    <x v="1"/>
    <d v="1986-06-24T00:00:00"/>
    <n v="6.35"/>
    <x v="0"/>
    <n v="520"/>
    <n v="83"/>
    <n v="35293.5"/>
    <n v="0"/>
    <x v="1"/>
    <n v="50000"/>
    <n v="4148"/>
    <n v="0"/>
    <x v="1"/>
    <n v="4375"/>
    <n v="94430"/>
    <x v="0"/>
    <s v="RME PETROLEUM COMPANY"/>
    <n v="25.948"/>
    <n v="6.8300700000000001"/>
    <n v="1535.2672499999999"/>
    <n v="0"/>
    <n v="1568.0453199999999"/>
    <n v="1410.5"/>
    <n v="67.985719999999986"/>
    <n v="0"/>
    <x v="1"/>
    <n v="91.087500000000006"/>
    <n v="1569.57322"/>
    <n v="-4.8696168145412767E-4"/>
    <n v="94419.5"/>
    <n v="-5.5599829493856219E-5"/>
    <n v="1.6547991100155191E-2"/>
    <n v="4.3557860942437555E-3"/>
    <n v="0.97909622280560105"/>
    <n v="0.89865192781512926"/>
    <n v="4.3314780816660459E-2"/>
    <n v="5.8033291368210276E-2"/>
    <x v="1"/>
    <n v="10.5"/>
    <x v="1"/>
    <n v="0"/>
    <n v="0"/>
    <x v="0"/>
    <n v="0"/>
    <x v="0"/>
    <x v="1"/>
    <m/>
    <x v="1"/>
    <x v="1"/>
    <x v="1"/>
    <n v="0"/>
    <x v="1"/>
    <x v="1"/>
    <x v="1"/>
    <x v="1"/>
    <x v="0"/>
    <x v="0"/>
    <x v="0"/>
    <x v="0"/>
    <x v="0"/>
    <x v="0"/>
    <x v="0"/>
    <x v="0"/>
    <x v="0"/>
    <m/>
    <x v="0"/>
    <x v="0"/>
    <x v="0"/>
    <x v="0"/>
    <x v="0"/>
    <s v="IRON SULFIDE SUSPENDED SOLIDS"/>
    <n v="19860624"/>
    <x v="1"/>
    <s v="BAROID ROCK SPRINGS"/>
    <m/>
    <m/>
    <d v="1986-06-25T00:00:00"/>
  </r>
  <r>
    <x v="1"/>
    <s v="T17N R100W S04 fWEBER"/>
    <m/>
    <x v="0"/>
    <x v="0"/>
    <x v="109"/>
    <s v="SW SE"/>
    <n v="4"/>
    <n v="17"/>
    <n v="100"/>
    <n v="41.473722000000002"/>
    <n v="-108.683513"/>
    <s v="4903720551"/>
    <s v="146"/>
    <x v="0"/>
    <s v="WEBER"/>
    <m/>
    <m/>
    <m/>
    <x v="0"/>
    <m/>
    <m/>
    <m/>
    <m/>
    <x v="1"/>
    <d v="1986-06-24T00:00:00"/>
    <n v="0"/>
    <x v="0"/>
    <n v="480"/>
    <n v="78.099999999999994"/>
    <n v="32692.2"/>
    <n v="0"/>
    <x v="1"/>
    <n v="47500"/>
    <n v="2623"/>
    <n v="0"/>
    <x v="1"/>
    <n v="3500"/>
    <n v="86912.1"/>
    <x v="0"/>
    <s v="RME PETROLEUM COMPANY"/>
    <n v="23.951999999999998"/>
    <n v="6.4268489999999998"/>
    <n v="1422.1107"/>
    <n v="0"/>
    <n v="1452.4895489999999"/>
    <n v="1339.9749999999999"/>
    <n v="42.990969999999997"/>
    <n v="0"/>
    <x v="1"/>
    <n v="72.87"/>
    <n v="1455.8359700000001"/>
    <n v="-1.1506349540786019E-3"/>
    <n v="86873.3"/>
    <n v="-2.232638645133763E-4"/>
    <n v="1.6490307979489634E-2"/>
    <n v="4.4247127316163568E-3"/>
    <n v="0.97908497928889404"/>
    <n v="0.9204161922170393"/>
    <n v="2.9530091910010985E-2"/>
    <n v="5.0053715872949614E-2"/>
    <x v="1"/>
    <n v="38.799999999999997"/>
    <x v="1"/>
    <n v="0"/>
    <n v="0"/>
    <x v="0"/>
    <n v="0"/>
    <x v="0"/>
    <x v="1"/>
    <m/>
    <x v="1"/>
    <x v="1"/>
    <x v="1"/>
    <n v="0"/>
    <x v="1"/>
    <x v="1"/>
    <x v="1"/>
    <x v="1"/>
    <x v="0"/>
    <x v="0"/>
    <x v="0"/>
    <x v="0"/>
    <x v="0"/>
    <x v="0"/>
    <x v="0"/>
    <x v="0"/>
    <x v="0"/>
    <m/>
    <x v="0"/>
    <x v="0"/>
    <x v="0"/>
    <x v="0"/>
    <x v="0"/>
    <s v="PRODUCED WATER"/>
    <n v="19860624"/>
    <x v="1"/>
    <s v="BAROID ROCK SPRINGS"/>
    <m/>
    <m/>
    <d v="1986-06-25T00:00:00"/>
  </r>
  <r>
    <x v="1"/>
    <s v="T17N R100W S04 fNUGGET"/>
    <m/>
    <x v="0"/>
    <x v="0"/>
    <x v="109"/>
    <s v="SW SE"/>
    <n v="4"/>
    <n v="17"/>
    <n v="100"/>
    <n v="41.474649999999997"/>
    <n v="-108.6811"/>
    <s v="4903720662"/>
    <s v="25N"/>
    <x v="0"/>
    <s v="NUGGET"/>
    <m/>
    <m/>
    <m/>
    <x v="0"/>
    <m/>
    <m/>
    <m/>
    <m/>
    <x v="1"/>
    <d v="1986-06-24T00:00:00"/>
    <n v="6.3"/>
    <x v="0"/>
    <n v="660"/>
    <n v="246.4"/>
    <n v="35120.199999999997"/>
    <n v="0"/>
    <x v="1"/>
    <n v="50000"/>
    <n v="3721"/>
    <n v="0"/>
    <x v="1"/>
    <n v="5500"/>
    <n v="95322.6"/>
    <x v="0"/>
    <s v="RME PETROLEUM COMPANY"/>
    <n v="32.933999999999997"/>
    <n v="20.276256"/>
    <n v="1527.7286999999997"/>
    <n v="0"/>
    <n v="1580.9389559999997"/>
    <n v="1410.5"/>
    <n v="60.987189999999991"/>
    <n v="0"/>
    <x v="1"/>
    <n v="114.51"/>
    <n v="1585.99719"/>
    <n v="-1.5972011328327905E-3"/>
    <n v="95247.6"/>
    <n v="-3.9355576055437834E-4"/>
    <n v="2.0831923886123788E-2"/>
    <n v="1.282545156031945E-2"/>
    <n v="0.96634262455355668"/>
    <n v="0.88934583799609379"/>
    <n v="3.8453529668611826E-2"/>
    <n v="7.2200632335294362E-2"/>
    <x v="1"/>
    <n v="65"/>
    <x v="1"/>
    <n v="0"/>
    <n v="0"/>
    <x v="0"/>
    <n v="0"/>
    <x v="0"/>
    <x v="1"/>
    <m/>
    <x v="1"/>
    <x v="1"/>
    <x v="1"/>
    <n v="0"/>
    <x v="1"/>
    <x v="1"/>
    <x v="1"/>
    <x v="1"/>
    <x v="0"/>
    <x v="0"/>
    <x v="0"/>
    <x v="0"/>
    <x v="0"/>
    <x v="0"/>
    <x v="0"/>
    <x v="0"/>
    <x v="0"/>
    <m/>
    <x v="0"/>
    <x v="0"/>
    <x v="0"/>
    <x v="0"/>
    <x v="0"/>
    <s v="IRON SULFIDE SUSPENDED SOLIDS"/>
    <n v="19860624"/>
    <x v="1"/>
    <s v="BAROID ROCK SPRINGS"/>
    <m/>
    <m/>
    <d v="1986-06-25T00:00:00"/>
  </r>
  <r>
    <x v="1"/>
    <s v="T17N R100W S04 fNUGGET"/>
    <m/>
    <x v="0"/>
    <x v="0"/>
    <x v="109"/>
    <s v="NE SE"/>
    <n v="4"/>
    <n v="17"/>
    <n v="100"/>
    <n v="41.477938999999999"/>
    <n v="-108.680853"/>
    <s v="4903722327"/>
    <s v="35N"/>
    <x v="0"/>
    <s v="NUGGET"/>
    <m/>
    <m/>
    <m/>
    <x v="0"/>
    <m/>
    <m/>
    <m/>
    <m/>
    <x v="2"/>
    <d v="1986-06-24T00:00:00"/>
    <n v="6.4"/>
    <x v="0"/>
    <n v="460"/>
    <n v="134.69999999999999"/>
    <n v="34601.199999999997"/>
    <n v="0"/>
    <x v="1"/>
    <n v="48500"/>
    <n v="4331"/>
    <n v="0"/>
    <x v="1"/>
    <n v="4900"/>
    <n v="92943.9"/>
    <x v="0"/>
    <s v="RME PETROLEUM COMPANY"/>
    <n v="22.954000000000001"/>
    <n v="11.084463"/>
    <n v="1505.1521999999998"/>
    <n v="0"/>
    <n v="1539.1906629999999"/>
    <n v="1368.1849999999999"/>
    <n v="70.98509"/>
    <n v="0"/>
    <x v="1"/>
    <n v="102.01800000000001"/>
    <n v="1541.1880899999999"/>
    <n v="-6.4843552048744312E-4"/>
    <n v="92926.9"/>
    <n v="-9.1461380701003068E-5"/>
    <n v="1.4913032252457215E-2"/>
    <n v="7.2014879419782449E-3"/>
    <n v="0.97788547980556451"/>
    <n v="0.88774693295222651"/>
    <n v="4.605868061178698E-2"/>
    <n v="6.6194386435986546E-2"/>
    <x v="1"/>
    <n v="17"/>
    <x v="1"/>
    <n v="0"/>
    <n v="0"/>
    <x v="0"/>
    <n v="0"/>
    <x v="0"/>
    <x v="1"/>
    <m/>
    <x v="1"/>
    <x v="1"/>
    <x v="1"/>
    <n v="0"/>
    <x v="1"/>
    <x v="1"/>
    <x v="1"/>
    <x v="1"/>
    <x v="0"/>
    <x v="0"/>
    <x v="0"/>
    <x v="0"/>
    <x v="0"/>
    <x v="0"/>
    <x v="0"/>
    <x v="0"/>
    <x v="0"/>
    <m/>
    <x v="0"/>
    <x v="0"/>
    <x v="0"/>
    <x v="0"/>
    <x v="0"/>
    <s v="IRON SULFICE SUSPENDED SOLIDS"/>
    <n v="19860624"/>
    <x v="1"/>
    <s v="BAROID ROCK SPRINGS"/>
    <m/>
    <m/>
    <d v="1986-06-25T00:00:00"/>
  </r>
  <r>
    <x v="0"/>
    <s v="T17N R099W S17 fMESAVERDE/ALMOND"/>
    <n v="49124283"/>
    <x v="0"/>
    <x v="0"/>
    <x v="110"/>
    <m/>
    <s v="17"/>
    <s v=" 17"/>
    <s v=" 99"/>
    <n v="41.450209999999998"/>
    <n v="-108.58729"/>
    <s v="4903720319"/>
    <s v="CHAMPLIN 135 A-1"/>
    <x v="0"/>
    <s v="MESAVERDE/ALMOND"/>
    <m/>
    <m/>
    <n v="28"/>
    <x v="0"/>
    <n v="6312"/>
    <n v="6340"/>
    <m/>
    <m/>
    <x v="1"/>
    <d v="1978-09-07T00:00:00"/>
    <n v="8.1999998092651367"/>
    <x v="0"/>
    <n v="62"/>
    <n v="6"/>
    <n v="8256"/>
    <n v="93"/>
    <x v="0"/>
    <n v="7000"/>
    <n v="10150"/>
    <m/>
    <x v="0"/>
    <n v="2"/>
    <n v="20454"/>
    <x v="0"/>
    <s v="CHEM LAB"/>
    <n v="3.0937999999999999"/>
    <n v="0.49374000000000001"/>
    <n v="359.13599999999997"/>
    <n v="2.3789400000000001"/>
    <n v="365.10247999999996"/>
    <n v="197.47"/>
    <n v="166.35849999999999"/>
    <m/>
    <x v="0"/>
    <n v="4.1640000000000003E-2"/>
    <n v="363.87013999999994"/>
    <n v="1.6905161678089119E-3"/>
    <n v="25566"/>
    <n v="0.11108213820078226"/>
    <n v="8.4737852232611519E-3"/>
    <n v="1.3523326382225617E-3"/>
    <n v="0.99017388213851631"/>
    <n v="0.54269361041826636"/>
    <n v="0.45719195315119843"/>
    <n v="1.1443643053535531E-4"/>
    <x v="0"/>
    <m/>
    <x v="0"/>
    <m/>
    <m/>
    <x v="0"/>
    <m/>
    <x v="0"/>
    <x v="0"/>
    <m/>
    <x v="0"/>
    <x v="0"/>
    <x v="0"/>
    <m/>
    <x v="0"/>
    <x v="0"/>
    <x v="0"/>
    <x v="0"/>
    <x v="0"/>
    <x v="0"/>
    <x v="0"/>
    <x v="0"/>
    <x v="0"/>
    <x v="0"/>
    <x v="0"/>
    <x v="0"/>
    <x v="0"/>
    <m/>
    <x v="0"/>
    <x v="0"/>
    <x v="0"/>
    <x v="0"/>
    <x v="0"/>
    <s v="PRODUCTION"/>
    <m/>
    <x v="0"/>
    <m/>
    <m/>
    <m/>
    <m/>
  </r>
  <r>
    <x v="1"/>
    <s v="T17N R099W S14 fNUGGET"/>
    <m/>
    <x v="0"/>
    <x v="0"/>
    <x v="111"/>
    <m/>
    <n v="14"/>
    <n v="17"/>
    <n v="99"/>
    <n v="41.452173000000002"/>
    <n v="-108.528324"/>
    <s v="4903720832"/>
    <s v="6 HIGGINS"/>
    <x v="0"/>
    <s v="NUGGET"/>
    <m/>
    <m/>
    <m/>
    <x v="0"/>
    <m/>
    <m/>
    <m/>
    <m/>
    <x v="1"/>
    <d v="1980-07-28T00:00:00"/>
    <n v="7"/>
    <x v="0"/>
    <n v="360"/>
    <n v="175"/>
    <n v="23978"/>
    <n v="2300"/>
    <x v="1"/>
    <n v="38000"/>
    <n v="854"/>
    <n v="0"/>
    <x v="1"/>
    <n v="2340"/>
    <n v="67574"/>
    <x v="0"/>
    <s v="RME PETROLEUM COMPANY"/>
    <n v="17.963999999999999"/>
    <n v="14.40075"/>
    <n v="1043.0429999999999"/>
    <n v="58.833999999999996"/>
    <n v="1134.2417499999999"/>
    <n v="1071.98"/>
    <n v="13.997059999999999"/>
    <n v="0"/>
    <x v="1"/>
    <n v="48.718800000000002"/>
    <n v="1134.69586"/>
    <n v="-2.0014212731046753E-4"/>
    <n v="68007"/>
    <n v="3.1936628288624512E-3"/>
    <n v="1.5837893464951364E-2"/>
    <n v="1.2696367419026853E-2"/>
    <n v="0.97146573911602185"/>
    <n v="0.94472892498259398"/>
    <n v="1.2335516937551881E-2"/>
    <n v="4.2935558079854101E-2"/>
    <x v="1"/>
    <n v="0"/>
    <x v="1"/>
    <n v="66371"/>
    <n v="0.1"/>
    <x v="0"/>
    <n v="0.1"/>
    <x v="0"/>
    <x v="1"/>
    <m/>
    <x v="1"/>
    <x v="1"/>
    <x v="1"/>
    <n v="0"/>
    <x v="1"/>
    <x v="1"/>
    <x v="1"/>
    <x v="1"/>
    <x v="0"/>
    <x v="0"/>
    <x v="0"/>
    <x v="0"/>
    <x v="0"/>
    <x v="0"/>
    <x v="0"/>
    <x v="0"/>
    <x v="0"/>
    <m/>
    <x v="0"/>
    <x v="0"/>
    <x v="0"/>
    <x v="0"/>
    <x v="0"/>
    <s v="PRODUCTION"/>
    <n v="19800728"/>
    <x v="1"/>
    <m/>
    <m/>
    <m/>
    <m/>
  </r>
  <r>
    <x v="0"/>
    <s v="T17N R099W S14 fMESAVERDE/ALMOND"/>
    <n v="49016284"/>
    <x v="0"/>
    <x v="0"/>
    <x v="5"/>
    <m/>
    <s v="14"/>
    <s v=" 17"/>
    <s v=" 99"/>
    <n v="41.454059999999998"/>
    <n v="-108.53386"/>
    <s v="4903706458"/>
    <s v="UNIT NO. 1"/>
    <x v="0"/>
    <s v="MESAVERDE/ALMOND"/>
    <n v="1725"/>
    <m/>
    <n v="37"/>
    <x v="0"/>
    <n v="6818"/>
    <n v="6855"/>
    <m/>
    <m/>
    <x v="0"/>
    <d v="1967-09-12T00:00:00"/>
    <n v="8.8999996185302734"/>
    <x v="0"/>
    <n v="-1"/>
    <n v="0"/>
    <n v="1484"/>
    <n v="14"/>
    <x v="0"/>
    <n v="500"/>
    <n v="1830"/>
    <m/>
    <x v="0"/>
    <n v="742"/>
    <n v="3803"/>
    <x v="0"/>
    <m/>
    <n v="0"/>
    <n v="0"/>
    <n v="64.554000000000002"/>
    <n v="0.35811999999999999"/>
    <n v="64.912120000000002"/>
    <n v="14.105"/>
    <n v="29.993699999999997"/>
    <m/>
    <x v="0"/>
    <n v="15.448440000000002"/>
    <n v="59.547139999999999"/>
    <n v="4.3106314467882927E-2"/>
    <n v="4566"/>
    <n v="9.1169793284741313E-2"/>
    <n v="0"/>
    <n v="0"/>
    <n v="1"/>
    <n v="0.23687115787592819"/>
    <n v="0.50369673505730073"/>
    <n v="0.259432107066771"/>
    <x v="0"/>
    <m/>
    <x v="0"/>
    <m/>
    <m/>
    <x v="0"/>
    <m/>
    <x v="0"/>
    <x v="0"/>
    <m/>
    <x v="0"/>
    <x v="0"/>
    <x v="0"/>
    <m/>
    <x v="0"/>
    <x v="0"/>
    <x v="0"/>
    <x v="0"/>
    <x v="0"/>
    <x v="0"/>
    <x v="0"/>
    <x v="0"/>
    <x v="0"/>
    <x v="0"/>
    <x v="0"/>
    <x v="0"/>
    <x v="0"/>
    <m/>
    <x v="0"/>
    <x v="0"/>
    <x v="0"/>
    <x v="0"/>
    <x v="0"/>
    <s v="DST NO. 1 (MFE)"/>
    <m/>
    <x v="0"/>
    <m/>
    <m/>
    <m/>
    <m/>
  </r>
  <r>
    <x v="0"/>
    <s v="T17N R099W S14 fLANCE"/>
    <n v="49016279"/>
    <x v="0"/>
    <x v="0"/>
    <x v="5"/>
    <m/>
    <s v="14"/>
    <s v=" 17"/>
    <s v=" 99"/>
    <n v="41.454059999999998"/>
    <n v="-108.53386"/>
    <s v="4903706458"/>
    <s v="UNIT NO. 1"/>
    <x v="0"/>
    <s v="LANCE"/>
    <n v="135"/>
    <n v="1725"/>
    <n v="2"/>
    <x v="0"/>
    <n v="5091"/>
    <n v="5093"/>
    <m/>
    <m/>
    <x v="3"/>
    <d v="1967-09-18T00:00:00"/>
    <n v="8.1000003814697266"/>
    <x v="0"/>
    <n v="24"/>
    <n v="12"/>
    <n v="1016"/>
    <n v="29"/>
    <x v="0"/>
    <n v="260"/>
    <n v="1513"/>
    <m/>
    <x v="0"/>
    <n v="720"/>
    <n v="2806"/>
    <x v="0"/>
    <m/>
    <n v="1.1976"/>
    <n v="0.98748000000000002"/>
    <n v="44.195999999999998"/>
    <n v="0.74181999999999992"/>
    <n v="47.122899999999994"/>
    <n v="7.3346"/>
    <n v="24.798069999999999"/>
    <m/>
    <x v="0"/>
    <n v="14.990400000000001"/>
    <n v="47.123069999999998"/>
    <n v="-1.8037906554967E-6"/>
    <n v="3571"/>
    <n v="0.11996236474831426"/>
    <n v="2.5414395124238962E-2"/>
    <n v="2.0955416580898039E-2"/>
    <n v="0.95363018829486301"/>
    <n v="0.15564775384965368"/>
    <n v="0.52624054417507182"/>
    <n v="0.31811170197527455"/>
    <x v="0"/>
    <m/>
    <x v="0"/>
    <m/>
    <m/>
    <x v="0"/>
    <m/>
    <x v="0"/>
    <x v="0"/>
    <m/>
    <x v="0"/>
    <x v="0"/>
    <x v="0"/>
    <m/>
    <x v="0"/>
    <x v="0"/>
    <x v="0"/>
    <x v="0"/>
    <x v="0"/>
    <x v="0"/>
    <x v="0"/>
    <x v="0"/>
    <x v="0"/>
    <x v="0"/>
    <x v="0"/>
    <x v="0"/>
    <x v="0"/>
    <m/>
    <x v="0"/>
    <x v="0"/>
    <x v="0"/>
    <x v="0"/>
    <x v="0"/>
    <s v="FIT NO. 1"/>
    <m/>
    <x v="0"/>
    <m/>
    <m/>
    <m/>
    <m/>
  </r>
  <r>
    <x v="0"/>
    <s v="T17N R099W S14 fLANCE"/>
    <n v="49016280"/>
    <x v="0"/>
    <x v="0"/>
    <x v="5"/>
    <m/>
    <s v="14"/>
    <s v=" 17"/>
    <s v=" 99"/>
    <n v="41.454059999999998"/>
    <n v="-108.53386"/>
    <s v="4903706458"/>
    <s v="UNIT NO. 1"/>
    <x v="0"/>
    <s v="LANCE"/>
    <m/>
    <n v="135"/>
    <n v="5"/>
    <x v="0"/>
    <n v="4951"/>
    <n v="4956"/>
    <m/>
    <m/>
    <x v="3"/>
    <d v="1967-09-18T00:00:00"/>
    <n v="8.3000001907348633"/>
    <x v="0"/>
    <n v="24"/>
    <n v="12"/>
    <n v="1057"/>
    <n v="45"/>
    <x v="0"/>
    <n v="260"/>
    <n v="1427"/>
    <m/>
    <x v="0"/>
    <n v="856"/>
    <n v="2981"/>
    <x v="0"/>
    <m/>
    <n v="1.1976"/>
    <n v="0.98748000000000002"/>
    <n v="45.979499999999994"/>
    <n v="1.1511"/>
    <n v="49.315679999999993"/>
    <n v="7.3346"/>
    <n v="23.388529999999999"/>
    <m/>
    <x v="0"/>
    <n v="17.821920000000002"/>
    <n v="48.545050000000003"/>
    <n v="7.8747624302413239E-3"/>
    <n v="3678"/>
    <n v="0.10467037092656555"/>
    <n v="2.4284365540533967E-2"/>
    <n v="2.002365170671884E-2"/>
    <n v="0.95569198275274725"/>
    <n v="0.15108852498864456"/>
    <n v="0.4817902134203178"/>
    <n v="0.36712126159103764"/>
    <x v="0"/>
    <m/>
    <x v="0"/>
    <m/>
    <m/>
    <x v="0"/>
    <m/>
    <x v="0"/>
    <x v="0"/>
    <m/>
    <x v="0"/>
    <x v="0"/>
    <x v="0"/>
    <m/>
    <x v="0"/>
    <x v="0"/>
    <x v="0"/>
    <x v="0"/>
    <x v="0"/>
    <x v="0"/>
    <x v="0"/>
    <x v="0"/>
    <x v="0"/>
    <x v="0"/>
    <x v="0"/>
    <x v="0"/>
    <x v="0"/>
    <m/>
    <x v="0"/>
    <x v="0"/>
    <x v="0"/>
    <x v="0"/>
    <x v="0"/>
    <s v="FIT NO. 2"/>
    <m/>
    <x v="0"/>
    <m/>
    <m/>
    <m/>
    <m/>
  </r>
  <r>
    <x v="0"/>
    <s v="T17N R099W S08 fLANCE"/>
    <n v="49010394"/>
    <x v="0"/>
    <x v="0"/>
    <x v="110"/>
    <m/>
    <s v="8"/>
    <s v=" 17"/>
    <s v=" 99"/>
    <n v="41.464449999999999"/>
    <n v="-108.58796"/>
    <s v="4903720277"/>
    <s v="FEDERAL C-1"/>
    <x v="0"/>
    <s v="LANCE"/>
    <m/>
    <m/>
    <n v="293"/>
    <x v="0"/>
    <n v="3365"/>
    <n v="3658"/>
    <m/>
    <m/>
    <x v="0"/>
    <d v="1971-08-20T00:00:00"/>
    <n v="7.0999999046325684"/>
    <x v="0"/>
    <n v="830"/>
    <n v="15"/>
    <n v="1771"/>
    <n v="39"/>
    <x v="0"/>
    <n v="3620"/>
    <n v="1110"/>
    <m/>
    <x v="0"/>
    <n v="19"/>
    <n v="6841"/>
    <x v="0"/>
    <m/>
    <n v="41.417000000000002"/>
    <n v="1.2343500000000001"/>
    <n v="77.038499999999999"/>
    <n v="0.99761999999999995"/>
    <n v="120.68747"/>
    <n v="102.1202"/>
    <n v="18.192899999999998"/>
    <m/>
    <x v="0"/>
    <n v="0.39558000000000004"/>
    <n v="120.70867999999999"/>
    <n v="-8.7863870239778848E-5"/>
    <n v="7401"/>
    <n v="3.9320320179750033E-2"/>
    <n v="0.34317564201155265"/>
    <n v="1.0227656607599778E-2"/>
    <n v="0.64659670138084757"/>
    <n v="0.84600544053667071"/>
    <n v="0.15071741319679743"/>
    <n v="3.2771462665319518E-3"/>
    <x v="0"/>
    <m/>
    <x v="0"/>
    <m/>
    <m/>
    <x v="0"/>
    <m/>
    <x v="0"/>
    <x v="0"/>
    <m/>
    <x v="0"/>
    <x v="0"/>
    <x v="0"/>
    <m/>
    <x v="0"/>
    <x v="0"/>
    <x v="0"/>
    <x v="0"/>
    <x v="0"/>
    <x v="0"/>
    <x v="0"/>
    <x v="0"/>
    <x v="0"/>
    <x v="0"/>
    <x v="0"/>
    <x v="0"/>
    <x v="0"/>
    <m/>
    <x v="0"/>
    <x v="0"/>
    <x v="0"/>
    <x v="0"/>
    <x v="0"/>
    <s v="DST NO. 2 (BOTTOM)"/>
    <m/>
    <x v="0"/>
    <m/>
    <m/>
    <m/>
    <m/>
  </r>
  <r>
    <x v="1"/>
    <s v="T17N R098W S35 fLANCE-MESAVERDE"/>
    <n v="4273"/>
    <x v="0"/>
    <x v="0"/>
    <x v="10"/>
    <s v="SE SE"/>
    <n v="35"/>
    <n v="17"/>
    <n v="98"/>
    <n v="41.401474"/>
    <n v="-108.410971"/>
    <s v="4903725330"/>
    <s v="ANTELOPE CREEK 35-02"/>
    <x v="0"/>
    <s v="LANCE-MESAVERDE"/>
    <m/>
    <m/>
    <m/>
    <x v="0"/>
    <s v="9480"/>
    <m/>
    <n v="12018"/>
    <n v="12005"/>
    <x v="2"/>
    <d v="2003-09-11T00:00:00"/>
    <n v="7.8"/>
    <x v="1"/>
    <n v="25"/>
    <n v="1.2"/>
    <n v="3500"/>
    <n v="38"/>
    <x v="1"/>
    <n v="4199"/>
    <n v="1375"/>
    <m/>
    <x v="0"/>
    <n v="420"/>
    <n v="10000"/>
    <x v="0"/>
    <s v="BP AMERICAN PRODUCTION COMPANY"/>
    <n v="1.2475000000000001"/>
    <n v="9.8748000000000002E-2"/>
    <n v="152.25"/>
    <n v="0.9720399999999999"/>
    <n v="154.568288"/>
    <n v="118.45379"/>
    <n v="22.536249999999999"/>
    <n v="0"/>
    <x v="1"/>
    <n v="8.7444000000000006"/>
    <n v="149.73444000000001"/>
    <n v="1.5884997258388E-2"/>
    <n v="9558.2000000000007"/>
    <n v="-2.2588990806924933E-2"/>
    <n v="8.0708663862538218E-3"/>
    <n v="6.388632576431202E-4"/>
    <n v="0.99129027035610306"/>
    <n v="0.79109248346606165"/>
    <n v="0.15050812625338564"/>
    <n v="5.8399390280552695E-2"/>
    <x v="0"/>
    <n v="2.2000000000000002"/>
    <x v="0"/>
    <m/>
    <m/>
    <x v="0"/>
    <n v="14260"/>
    <x v="0"/>
    <x v="0"/>
    <m/>
    <x v="0"/>
    <x v="0"/>
    <x v="0"/>
    <n v="0.34"/>
    <x v="0"/>
    <x v="0"/>
    <x v="0"/>
    <x v="0"/>
    <x v="0"/>
    <x v="0"/>
    <x v="0"/>
    <x v="0"/>
    <x v="0"/>
    <x v="0"/>
    <x v="0"/>
    <x v="0"/>
    <x v="0"/>
    <m/>
    <x v="0"/>
    <x v="0"/>
    <x v="0"/>
    <x v="0"/>
    <x v="0"/>
    <m/>
    <n v="2003911"/>
    <x v="0"/>
    <s v="BP AMERICA"/>
    <m/>
    <m/>
    <d v="2003-09-12T00:00:00"/>
  </r>
  <r>
    <x v="1"/>
    <s v="T17N R098W S25 fLEWIS-MESAVERDE"/>
    <n v="4271"/>
    <x v="0"/>
    <x v="0"/>
    <x v="10"/>
    <s v="SE NE"/>
    <n v="25"/>
    <n v="17"/>
    <n v="98"/>
    <n v="41.422964"/>
    <n v="-108.391589"/>
    <s v="4903725279"/>
    <s v="NW IRON PIPE 25-01"/>
    <x v="0"/>
    <s v="LEWIS-MESAVERDE"/>
    <m/>
    <m/>
    <m/>
    <x v="0"/>
    <s v="10570"/>
    <m/>
    <n v="10504"/>
    <n v="11491"/>
    <x v="2"/>
    <d v="2003-09-11T00:00:00"/>
    <n v="7.58"/>
    <x v="1"/>
    <n v="14"/>
    <n v="0.16"/>
    <n v="2620"/>
    <n v="34"/>
    <x v="1"/>
    <n v="2999"/>
    <n v="2306"/>
    <m/>
    <x v="0"/>
    <n v="41"/>
    <n v="8076"/>
    <x v="0"/>
    <s v="BP AMERICAN PRODUCTION COMPANY"/>
    <n v="0.6986"/>
    <n v="1.31664E-2"/>
    <n v="113.97"/>
    <n v="0.86971999999999994"/>
    <n v="115.5514864"/>
    <n v="84.601789999999994"/>
    <n v="37.795339999999996"/>
    <n v="0"/>
    <x v="1"/>
    <n v="0.85362000000000005"/>
    <n v="123.25075"/>
    <n v="-3.2241170418117554E-2"/>
    <n v="8014.16"/>
    <n v="-3.8433427635275316E-3"/>
    <n v="6.0457898185894733E-3"/>
    <n v="1.1394401240692304E-4"/>
    <n v="0.99384026616900356"/>
    <n v="0.68642008263641396"/>
    <n v="0.3066540365880126"/>
    <n v="6.9258807755733743E-3"/>
    <x v="0"/>
    <n v="34"/>
    <x v="0"/>
    <m/>
    <m/>
    <x v="0"/>
    <n v="12050"/>
    <x v="0"/>
    <x v="0"/>
    <m/>
    <x v="0"/>
    <x v="0"/>
    <x v="0"/>
    <n v="4.8"/>
    <x v="0"/>
    <x v="0"/>
    <x v="0"/>
    <x v="0"/>
    <x v="0"/>
    <x v="0"/>
    <x v="0"/>
    <x v="0"/>
    <x v="0"/>
    <x v="0"/>
    <x v="0"/>
    <x v="0"/>
    <x v="0"/>
    <m/>
    <x v="0"/>
    <x v="0"/>
    <x v="0"/>
    <x v="0"/>
    <x v="0"/>
    <m/>
    <n v="2003911"/>
    <x v="0"/>
    <s v="BP AMERICA"/>
    <m/>
    <m/>
    <d v="2003-09-12T00:00:00"/>
  </r>
  <r>
    <x v="1"/>
    <s v="T17N R097W S31 fMESAVERDE"/>
    <n v="4270"/>
    <x v="0"/>
    <x v="0"/>
    <x v="10"/>
    <s v="SE SE"/>
    <n v="31"/>
    <n v="17"/>
    <n v="97"/>
    <n v="41.401423999999999"/>
    <n v="-108.372512"/>
    <s v="4903725387"/>
    <s v="NW IRON PIPE 31-02"/>
    <x v="0"/>
    <s v="MESAVERDE"/>
    <m/>
    <m/>
    <m/>
    <x v="0"/>
    <s v="12325"/>
    <m/>
    <n v="12810"/>
    <n v="12805"/>
    <x v="2"/>
    <d v="2003-09-12T00:00:00"/>
    <n v="7.71"/>
    <x v="1"/>
    <n v="3"/>
    <n v="0.02"/>
    <n v="2280"/>
    <n v="29"/>
    <x v="1"/>
    <n v="2199"/>
    <n v="2517"/>
    <m/>
    <x v="0"/>
    <n v="20"/>
    <n v="6986"/>
    <x v="0"/>
    <s v="BP AMERICAN PRODUCTION COMPANY"/>
    <n v="0.1497"/>
    <n v="1.6458E-3"/>
    <n v="99.18"/>
    <n v="0.74181999999999992"/>
    <n v="100.0731658"/>
    <n v="62.033789999999996"/>
    <n v="41.253629999999994"/>
    <n v="0"/>
    <x v="1"/>
    <n v="0.41640000000000005"/>
    <n v="103.70381999999999"/>
    <n v="-1.7816801959978718E-2"/>
    <n v="7048.02"/>
    <n v="4.4192611952954628E-3"/>
    <n v="1.4959055087672664E-3"/>
    <n v="1.6445967176547543E-5"/>
    <n v="0.99848764852405614"/>
    <n v="0.59818230418127316"/>
    <n v="0.39780241460729215"/>
    <n v="4.0152812114346422E-3"/>
    <x v="0"/>
    <n v="2.1"/>
    <x v="0"/>
    <m/>
    <m/>
    <x v="0"/>
    <n v="10310"/>
    <x v="0"/>
    <x v="0"/>
    <m/>
    <x v="0"/>
    <x v="0"/>
    <x v="0"/>
    <n v="6.3"/>
    <x v="0"/>
    <x v="0"/>
    <x v="0"/>
    <x v="0"/>
    <x v="0"/>
    <x v="0"/>
    <x v="0"/>
    <x v="0"/>
    <x v="0"/>
    <x v="0"/>
    <x v="0"/>
    <x v="0"/>
    <x v="0"/>
    <m/>
    <x v="0"/>
    <x v="0"/>
    <x v="0"/>
    <x v="0"/>
    <x v="0"/>
    <m/>
    <n v="2003912"/>
    <x v="0"/>
    <s v="BP AMERICA"/>
    <m/>
    <m/>
    <d v="2003-09-13T00:00:00"/>
  </r>
  <r>
    <x v="1"/>
    <s v="T17N R097W S29 fLEWIS-MESAVERDE"/>
    <n v="4272"/>
    <x v="0"/>
    <x v="0"/>
    <x v="10"/>
    <s v="SE SE"/>
    <n v="29"/>
    <n v="17"/>
    <n v="97"/>
    <n v="41.416460000000001"/>
    <n v="-108.353889"/>
    <s v="4903725332"/>
    <s v="NW IRON PIPE 29-03"/>
    <x v="0"/>
    <s v="LEWIS-MESAVERDE"/>
    <m/>
    <m/>
    <m/>
    <x v="0"/>
    <s v="11231"/>
    <m/>
    <n v="12447"/>
    <n v="12445"/>
    <x v="2"/>
    <d v="2003-09-11T00:00:00"/>
    <n v="7.71"/>
    <x v="1"/>
    <n v="4.0999999999999996"/>
    <m/>
    <n v="1810"/>
    <n v="25"/>
    <x v="1"/>
    <n v="2099"/>
    <n v="1713"/>
    <m/>
    <x v="0"/>
    <n v="10"/>
    <n v="55960"/>
    <x v="0"/>
    <s v="BP AMERICAN PRODUCTION COMPANY"/>
    <n v="0.20458999999999999"/>
    <n v="0"/>
    <n v="78.734999999999999"/>
    <n v="0.63949999999999996"/>
    <n v="79.579089999999994"/>
    <n v="59.212789999999998"/>
    <n v="28.076069999999998"/>
    <n v="0"/>
    <x v="1"/>
    <n v="0.20820000000000002"/>
    <n v="87.497060000000005"/>
    <n v="-4.7391384108384178E-2"/>
    <n v="5661.1"/>
    <n v="-0.81626098852503448"/>
    <n v="2.5709014767572739E-3"/>
    <n v="0"/>
    <n v="0.9974290985232428"/>
    <n v="0.67674033847537274"/>
    <n v="0.32088015300171224"/>
    <n v="2.3795085229149416E-3"/>
    <x v="0"/>
    <n v="3.1"/>
    <x v="0"/>
    <m/>
    <m/>
    <x v="0"/>
    <n v="9220"/>
    <x v="0"/>
    <x v="0"/>
    <m/>
    <x v="0"/>
    <x v="0"/>
    <x v="0"/>
    <n v="3.7"/>
    <x v="0"/>
    <x v="0"/>
    <x v="0"/>
    <x v="0"/>
    <x v="0"/>
    <x v="0"/>
    <x v="0"/>
    <x v="0"/>
    <x v="0"/>
    <x v="0"/>
    <x v="0"/>
    <x v="0"/>
    <x v="0"/>
    <m/>
    <x v="0"/>
    <x v="0"/>
    <x v="0"/>
    <x v="0"/>
    <x v="0"/>
    <m/>
    <n v="2003911"/>
    <x v="0"/>
    <s v="BP AMERICA"/>
    <m/>
    <m/>
    <d v="2003-09-12T00:00:00"/>
  </r>
  <r>
    <x v="1"/>
    <s v="T17N R097W S29 fLEWIS-MESAVERDE"/>
    <n v="3729"/>
    <x v="0"/>
    <x v="0"/>
    <x v="10"/>
    <s v="NW NW"/>
    <n v="29"/>
    <n v="17"/>
    <n v="97"/>
    <n v="41.424791999999997"/>
    <n v="-108.364119"/>
    <s v="4903724727"/>
    <s v="WN IRON PIPE 29-02"/>
    <x v="0"/>
    <s v="LEWIS-MESAVERDE"/>
    <m/>
    <m/>
    <m/>
    <x v="0"/>
    <s v="10914"/>
    <m/>
    <n v="12118"/>
    <n v="12095"/>
    <x v="2"/>
    <d v="2003-01-21T00:00:00"/>
    <n v="7.91"/>
    <x v="1"/>
    <n v="13.1"/>
    <n v="0.51"/>
    <n v="2470"/>
    <n v="34.6"/>
    <x v="1"/>
    <n v="3199"/>
    <n v="107"/>
    <m/>
    <x v="0"/>
    <n v="72"/>
    <n v="8620"/>
    <x v="0"/>
    <s v="BP AMERICA PRODUCTION COMPANY"/>
    <n v="0.65368999999999999"/>
    <n v="4.1967900000000002E-2"/>
    <n v="107.44499999999999"/>
    <n v="0.88506799999999997"/>
    <n v="109.0257259"/>
    <n v="90.24378999999999"/>
    <n v="1.7537299999999998"/>
    <n v="0"/>
    <x v="1"/>
    <n v="1.4990400000000002"/>
    <n v="93.496559999999988"/>
    <n v="7.6678800216919779E-2"/>
    <n v="5896.21"/>
    <n v="-0.18763782006460364"/>
    <n v="5.9957408639459472E-3"/>
    <n v="3.8493575395676409E-4"/>
    <n v="0.99361932338209724"/>
    <n v="0.96520973605873839"/>
    <n v="1.8757160691259656E-2"/>
    <n v="1.6033103250001929E-2"/>
    <x v="0"/>
    <n v="20.5"/>
    <x v="0"/>
    <m/>
    <m/>
    <x v="0"/>
    <n v="12120"/>
    <x v="0"/>
    <x v="0"/>
    <m/>
    <x v="0"/>
    <x v="0"/>
    <x v="0"/>
    <n v="7.08"/>
    <x v="0"/>
    <x v="0"/>
    <x v="0"/>
    <x v="0"/>
    <x v="0"/>
    <x v="0"/>
    <x v="0"/>
    <x v="0"/>
    <x v="0"/>
    <x v="0"/>
    <x v="0"/>
    <x v="0"/>
    <x v="0"/>
    <m/>
    <x v="0"/>
    <x v="0"/>
    <x v="0"/>
    <x v="0"/>
    <x v="0"/>
    <m/>
    <n v="20030121"/>
    <x v="0"/>
    <s v="BP AMERICA"/>
    <m/>
    <m/>
    <d v="2003-01-23T00:00:00"/>
  </r>
  <r>
    <x v="1"/>
    <s v="T17N R097W S21 fLEWIS-MESAVERDE"/>
    <n v="5061"/>
    <x v="0"/>
    <x v="0"/>
    <x v="112"/>
    <s v="NE SW"/>
    <n v="21"/>
    <n v="17"/>
    <n v="97"/>
    <n v="41.432212"/>
    <n v="-108.344531"/>
    <s v="4903725970"/>
    <s v="21-2 LANEY WASH"/>
    <x v="0"/>
    <s v="LEWIS-MESAVERDE"/>
    <m/>
    <m/>
    <n v="1396"/>
    <x v="0"/>
    <n v="10629"/>
    <n v="12025"/>
    <n v="12157"/>
    <n v="12137"/>
    <x v="2"/>
    <d v="2005-03-18T00:00:00"/>
    <n v="7.82"/>
    <x v="1"/>
    <n v="32"/>
    <n v="3"/>
    <n v="2580"/>
    <n v="99"/>
    <x v="1"/>
    <n v="3620"/>
    <n v="1020"/>
    <n v="0"/>
    <x v="1"/>
    <n v="366"/>
    <n v="9020"/>
    <x v="0"/>
    <s v="BP AMERICA PRODUCTION COMPANY"/>
    <n v="1.5968"/>
    <n v="0.24687000000000001"/>
    <n v="112.23"/>
    <n v="2.5324199999999997"/>
    <n v="116.60608999999999"/>
    <n v="102.1202"/>
    <n v="16.717799999999997"/>
    <n v="0"/>
    <x v="1"/>
    <n v="7.6201200000000009"/>
    <n v="126.45811999999999"/>
    <n v="-4.0532623046395842E-2"/>
    <n v="7720"/>
    <n v="-7.765830346475508E-2"/>
    <n v="1.3693967442009247E-2"/>
    <n v="2.1171278446949042E-3"/>
    <n v="0.98418890471329579"/>
    <n v="0.80754165885116747"/>
    <n v="0.13220028891778557"/>
    <n v="6.0258052231046938E-2"/>
    <x v="1"/>
    <n v="37"/>
    <x v="1"/>
    <n v="0"/>
    <n v="0"/>
    <x v="1"/>
    <n v="15600"/>
    <x v="1"/>
    <x v="1"/>
    <n v="0"/>
    <x v="1"/>
    <x v="1"/>
    <x v="1"/>
    <n v="0"/>
    <x v="1"/>
    <x v="1"/>
    <x v="1"/>
    <x v="1"/>
    <x v="0"/>
    <x v="0"/>
    <x v="0"/>
    <x v="0"/>
    <x v="0"/>
    <x v="0"/>
    <x v="0"/>
    <x v="0"/>
    <x v="0"/>
    <m/>
    <x v="0"/>
    <x v="0"/>
    <x v="0"/>
    <x v="0"/>
    <x v="0"/>
    <m/>
    <n v="20050318"/>
    <x v="0"/>
    <s v="BP ID No LW21-2"/>
    <m/>
    <s v="10629-12025"/>
    <d v="2005-03-20T00:00:00"/>
  </r>
  <r>
    <x v="1"/>
    <s v="T17N R097W S19 fLEWIS-MESAVERDE"/>
    <n v="4085"/>
    <x v="0"/>
    <x v="0"/>
    <x v="10"/>
    <s v="SE SE"/>
    <n v="19"/>
    <n v="17"/>
    <n v="97"/>
    <n v="41.429780999999998"/>
    <n v="-108.373024"/>
    <s v="4903724513"/>
    <s v="NW IRON PIPE 19-01"/>
    <x v="0"/>
    <s v="LEWIS-MESAVERDE"/>
    <m/>
    <m/>
    <m/>
    <x v="0"/>
    <s v="10206"/>
    <m/>
    <n v="11943"/>
    <m/>
    <x v="2"/>
    <d v="2003-06-12T00:00:00"/>
    <n v="8.08"/>
    <x v="1"/>
    <n v="37.799999999999997"/>
    <n v="3.5"/>
    <n v="2240"/>
    <n v="7.6"/>
    <x v="1"/>
    <n v="2050"/>
    <n v="2477"/>
    <m/>
    <x v="0"/>
    <n v="198"/>
    <n v="6876"/>
    <x v="0"/>
    <s v="BP AMERICA PRODUCTION CO"/>
    <n v="1.8862199999999998"/>
    <n v="0.28801500000000002"/>
    <n v="97.44"/>
    <n v="0.19440799999999997"/>
    <n v="99.808642999999989"/>
    <n v="57.830500000000001"/>
    <n v="40.598029999999994"/>
    <n v="0"/>
    <x v="1"/>
    <n v="4.1223600000000005"/>
    <n v="102.55089"/>
    <n v="-1.3551360587494567E-2"/>
    <n v="7013.9"/>
    <n v="9.9280772359771948E-3"/>
    <n v="1.8898363341138702E-2"/>
    <n v="2.8856719352451277E-3"/>
    <n v="0.97821596472361616"/>
    <n v="0.56392002058685209"/>
    <n v="0.39588179098201876"/>
    <n v="4.0198188431129177E-2"/>
    <x v="0"/>
    <n v="0.3"/>
    <x v="0"/>
    <m/>
    <m/>
    <x v="0"/>
    <n v="9640"/>
    <x v="0"/>
    <x v="0"/>
    <m/>
    <x v="0"/>
    <x v="0"/>
    <x v="0"/>
    <n v="3.7"/>
    <x v="0"/>
    <x v="0"/>
    <x v="0"/>
    <x v="0"/>
    <x v="0"/>
    <x v="0"/>
    <x v="0"/>
    <x v="0"/>
    <x v="0"/>
    <x v="0"/>
    <x v="0"/>
    <x v="0"/>
    <x v="0"/>
    <m/>
    <x v="0"/>
    <x v="0"/>
    <x v="0"/>
    <x v="0"/>
    <x v="0"/>
    <m/>
    <n v="20030612"/>
    <x v="0"/>
    <s v="BP AMERICA"/>
    <m/>
    <m/>
    <d v="2003-06-14T00:00:00"/>
  </r>
  <r>
    <x v="1"/>
    <s v="T17N R097W S15 fMESAVERDE"/>
    <n v="4078"/>
    <x v="0"/>
    <x v="0"/>
    <x v="112"/>
    <s v="SE SE"/>
    <n v="15"/>
    <n v="17"/>
    <n v="97"/>
    <n v="41.445889999999999"/>
    <n v="-108.32491"/>
    <s v="4903724512"/>
    <s v="LANEY WASH 15-01"/>
    <x v="0"/>
    <s v="MESAVERDE"/>
    <m/>
    <m/>
    <m/>
    <x v="0"/>
    <s v="11507"/>
    <m/>
    <n v="12068"/>
    <n v="11962"/>
    <x v="2"/>
    <d v="2003-06-12T00:00:00"/>
    <n v="7.6"/>
    <x v="1"/>
    <n v="3.3"/>
    <m/>
    <n v="2244"/>
    <n v="32.5"/>
    <x v="1"/>
    <n v="2300"/>
    <n v="2214"/>
    <m/>
    <x v="0"/>
    <n v="21"/>
    <n v="6376"/>
    <x v="0"/>
    <s v="BP AMERICA PRODUCTION CO"/>
    <n v="0.16466999999999998"/>
    <n v="0"/>
    <n v="97.61399999999999"/>
    <n v="0.83134999999999992"/>
    <n v="98.610019999999992"/>
    <n v="64.882999999999996"/>
    <n v="36.287459999999996"/>
    <n v="0"/>
    <x v="1"/>
    <n v="0.43722000000000005"/>
    <n v="101.60767999999999"/>
    <n v="-1.4972002974761955E-2"/>
    <n v="6814.8"/>
    <n v="3.3265609364102271E-2"/>
    <n v="1.6699114349637085E-3"/>
    <n v="0"/>
    <n v="0.99833008856503624"/>
    <n v="0.63856393532457389"/>
    <n v="0.35713304348647662"/>
    <n v="4.3030211889494982E-3"/>
    <x v="0"/>
    <n v="9.5"/>
    <x v="0"/>
    <m/>
    <m/>
    <x v="0"/>
    <n v="9690"/>
    <x v="0"/>
    <x v="0"/>
    <m/>
    <x v="0"/>
    <x v="0"/>
    <x v="0"/>
    <n v="5"/>
    <x v="0"/>
    <x v="0"/>
    <x v="0"/>
    <x v="0"/>
    <x v="0"/>
    <x v="0"/>
    <x v="0"/>
    <x v="0"/>
    <x v="0"/>
    <x v="0"/>
    <x v="0"/>
    <x v="0"/>
    <x v="0"/>
    <m/>
    <x v="0"/>
    <x v="0"/>
    <x v="0"/>
    <x v="0"/>
    <x v="0"/>
    <m/>
    <n v="20030612"/>
    <x v="0"/>
    <s v="BP AMERICA"/>
    <m/>
    <m/>
    <d v="2003-06-12T00:00:00"/>
  </r>
  <r>
    <x v="1"/>
    <s v="T17N R097W S13 fMESAVERDE"/>
    <n v="3668"/>
    <x v="0"/>
    <x v="0"/>
    <x v="112"/>
    <s v="NW NW"/>
    <n v="13"/>
    <n v="17"/>
    <n v="97"/>
    <n v="41.453850000000003"/>
    <n v="-108.286894"/>
    <s v="4903724518"/>
    <s v="CHAMPLIN 271 C2"/>
    <x v="0"/>
    <s v="MESAVERDE"/>
    <m/>
    <m/>
    <m/>
    <x v="0"/>
    <s v="11854"/>
    <m/>
    <n v="12200"/>
    <n v="12175"/>
    <x v="2"/>
    <d v="2003-01-21T00:00:00"/>
    <n v="7.54"/>
    <x v="1"/>
    <n v="27.7"/>
    <n v="1.19"/>
    <n v="2510"/>
    <n v="79"/>
    <x v="1"/>
    <n v="3249"/>
    <n v="1708"/>
    <m/>
    <x v="0"/>
    <n v="266"/>
    <n v="8330"/>
    <x v="0"/>
    <s v="BP AMERICA PRODUCTION COMPANY"/>
    <n v="1.3822300000000001"/>
    <n v="9.7925100000000001E-2"/>
    <n v="109.185"/>
    <n v="2.0208200000000001"/>
    <n v="112.68597509999999"/>
    <n v="91.654290000000003"/>
    <n v="27.994119999999999"/>
    <n v="0"/>
    <x v="1"/>
    <n v="5.5381200000000002"/>
    <n v="125.18653"/>
    <n v="-5.255149137452797E-2"/>
    <n v="7840.89"/>
    <n v="-3.0246325341400541E-2"/>
    <n v="1.2266211467517399E-2"/>
    <n v="8.6900876451660584E-4"/>
    <n v="0.98686477976796594"/>
    <n v="0.73214178873717484"/>
    <n v="0.22361926638592824"/>
    <n v="4.4238944876896898E-2"/>
    <x v="0"/>
    <n v="3.42"/>
    <x v="0"/>
    <m/>
    <m/>
    <x v="0"/>
    <n v="12050"/>
    <x v="0"/>
    <x v="0"/>
    <m/>
    <x v="0"/>
    <x v="0"/>
    <x v="0"/>
    <n v="2.25"/>
    <x v="0"/>
    <x v="0"/>
    <x v="0"/>
    <x v="0"/>
    <x v="0"/>
    <x v="0"/>
    <x v="0"/>
    <x v="0"/>
    <x v="0"/>
    <x v="0"/>
    <x v="0"/>
    <x v="0"/>
    <x v="0"/>
    <m/>
    <x v="0"/>
    <x v="0"/>
    <x v="0"/>
    <x v="0"/>
    <x v="0"/>
    <m/>
    <n v="20030121"/>
    <x v="0"/>
    <s v="BP AMERICA"/>
    <m/>
    <m/>
    <d v="2003-01-23T00:00:00"/>
  </r>
  <r>
    <x v="1"/>
    <s v="T17N R097W S11 fMESAVERDE"/>
    <n v="4077"/>
    <x v="0"/>
    <x v="0"/>
    <x v="112"/>
    <s v="SE SE"/>
    <n v="11"/>
    <n v="17"/>
    <n v="97"/>
    <n v="41.461170000000003"/>
    <n v="-108.295936"/>
    <s v="4903724592"/>
    <s v="LANEY WASH 11-01"/>
    <x v="0"/>
    <s v="MESAVERDE"/>
    <m/>
    <m/>
    <m/>
    <x v="0"/>
    <s v="11460"/>
    <m/>
    <n v="11828"/>
    <m/>
    <x v="2"/>
    <d v="2003-06-12T00:00:00"/>
    <n v="7.48"/>
    <x v="1"/>
    <n v="19.899999999999999"/>
    <m/>
    <n v="2633"/>
    <n v="44.5"/>
    <x v="1"/>
    <n v="3299"/>
    <n v="1792"/>
    <m/>
    <x v="0"/>
    <n v="92"/>
    <n v="7616"/>
    <x v="0"/>
    <s v="BP AMERICA PRODUCTION CO"/>
    <n v="0.99300999999999995"/>
    <n v="0"/>
    <n v="114.5355"/>
    <n v="1.1383099999999999"/>
    <n v="116.66682"/>
    <n v="93.064790000000002"/>
    <n v="29.370879999999996"/>
    <n v="0"/>
    <x v="1"/>
    <n v="1.9154400000000003"/>
    <n v="124.35111000000001"/>
    <n v="-3.1882648730739677E-2"/>
    <n v="7880.4"/>
    <n v="1.7062027309568652E-2"/>
    <n v="8.511503099167355E-3"/>
    <n v="0"/>
    <n v="0.99148849690083263"/>
    <n v="0.74840337171095617"/>
    <n v="0.23619314696909416"/>
    <n v="1.5403481319949619E-2"/>
    <x v="0"/>
    <n v="21"/>
    <x v="0"/>
    <m/>
    <m/>
    <x v="0"/>
    <n v="11580"/>
    <x v="0"/>
    <x v="0"/>
    <m/>
    <x v="0"/>
    <x v="0"/>
    <x v="0"/>
    <n v="2.9"/>
    <x v="0"/>
    <x v="0"/>
    <x v="0"/>
    <x v="0"/>
    <x v="0"/>
    <x v="0"/>
    <x v="0"/>
    <x v="0"/>
    <x v="0"/>
    <x v="0"/>
    <x v="0"/>
    <x v="0"/>
    <x v="0"/>
    <m/>
    <x v="0"/>
    <x v="0"/>
    <x v="0"/>
    <x v="0"/>
    <x v="0"/>
    <m/>
    <n v="20030612"/>
    <x v="0"/>
    <s v="BP AMERICA"/>
    <m/>
    <m/>
    <d v="2003-06-14T00:00:00"/>
  </r>
  <r>
    <x v="1"/>
    <s v="T17N R095W S33 fLEWIS-MESAVERDE"/>
    <n v="5239"/>
    <x v="0"/>
    <x v="0"/>
    <x v="113"/>
    <s v="NW NW"/>
    <n v="33"/>
    <n v="17"/>
    <n v="95"/>
    <n v="41.410139999999998"/>
    <n v="-108.07854399999999"/>
    <s v="4903725841"/>
    <s v="35-1 SOUTH TWO RIM"/>
    <x v="0"/>
    <s v="LEWIS-MESAVERDE"/>
    <m/>
    <m/>
    <n v="1099"/>
    <x v="0"/>
    <n v="11220"/>
    <n v="12319"/>
    <n v="12468"/>
    <m/>
    <x v="2"/>
    <d v="1899-12-31T00:00:00"/>
    <n v="7.11"/>
    <x v="1"/>
    <n v="18"/>
    <n v="0"/>
    <n v="2020"/>
    <n v="0"/>
    <x v="1"/>
    <n v="3350"/>
    <n v="0"/>
    <n v="0"/>
    <x v="1"/>
    <n v="25"/>
    <n v="6500"/>
    <x v="0"/>
    <s v="BP AMERICA PRODUCTION COMPANY"/>
    <n v="0.8982"/>
    <n v="0"/>
    <n v="87.87"/>
    <n v="0"/>
    <n v="88.768199999999993"/>
    <n v="94.503500000000003"/>
    <n v="0"/>
    <n v="0"/>
    <x v="1"/>
    <n v="0.52050000000000007"/>
    <n v="95.024000000000001"/>
    <n v="-3.403735305415577E-2"/>
    <n v="5413"/>
    <n v="-9.124485855787795E-2"/>
    <n v="1.011848837759468E-2"/>
    <n v="0"/>
    <n v="0.98988151162240534"/>
    <n v="0.99452243643711069"/>
    <n v="0"/>
    <n v="5.4775635628893761E-3"/>
    <x v="1"/>
    <n v="4"/>
    <x v="1"/>
    <n v="0"/>
    <n v="0"/>
    <x v="1"/>
    <n v="0"/>
    <x v="1"/>
    <x v="1"/>
    <n v="0"/>
    <x v="1"/>
    <x v="1"/>
    <x v="1"/>
    <n v="0"/>
    <x v="1"/>
    <x v="1"/>
    <x v="1"/>
    <x v="1"/>
    <x v="0"/>
    <x v="0"/>
    <x v="0"/>
    <x v="0"/>
    <x v="0"/>
    <x v="0"/>
    <x v="0"/>
    <x v="0"/>
    <x v="0"/>
    <m/>
    <x v="0"/>
    <x v="0"/>
    <x v="0"/>
    <x v="0"/>
    <x v="0"/>
    <m/>
    <n v="19000101"/>
    <x v="0"/>
    <s v="WYOMING ANALYTICAL LABS ROCK SPRINGS ID No BPW00851"/>
    <m/>
    <s v="11220-12319"/>
    <d v="2005-12-31T00:00:00"/>
  </r>
  <r>
    <x v="1"/>
    <s v="T17N R095W S13 fMESAVERDE"/>
    <n v="5066"/>
    <x v="0"/>
    <x v="0"/>
    <x v="92"/>
    <s v="SW NE"/>
    <n v="13"/>
    <n v="17"/>
    <n v="95"/>
    <n v="41.452576000000001"/>
    <n v="-108.04993899999999"/>
    <s v="4903725805"/>
    <s v="13-1 SOUTH TWO RIM"/>
    <x v="0"/>
    <s v="MESAVERDE"/>
    <m/>
    <m/>
    <n v="351"/>
    <x v="0"/>
    <n v="11034"/>
    <n v="11385"/>
    <n v="11414"/>
    <m/>
    <x v="2"/>
    <d v="2005-03-18T00:00:00"/>
    <n v="8.19"/>
    <x v="1"/>
    <n v="6.8"/>
    <n v="1.2"/>
    <n v="1360"/>
    <n v="25.6"/>
    <x v="1"/>
    <n v="680"/>
    <n v="1800"/>
    <n v="0"/>
    <x v="1"/>
    <n v="31"/>
    <n v="3420"/>
    <x v="0"/>
    <s v="BP AMERICA PRODUCTION COMPANY"/>
    <n v="0.33932000000000001"/>
    <n v="9.8748000000000002E-2"/>
    <n v="59.16"/>
    <n v="0.65484799999999999"/>
    <n v="60.252915999999999"/>
    <n v="19.1828"/>
    <n v="29.501999999999995"/>
    <n v="0"/>
    <x v="1"/>
    <n v="0.6454200000000001"/>
    <n v="49.330219999999997"/>
    <n v="9.967497188618514E-2"/>
    <n v="3904.6"/>
    <n v="6.6160609453075919E-2"/>
    <n v="5.6315946600825097E-3"/>
    <n v="1.6388916347218781E-3"/>
    <n v="0.99272951370519558"/>
    <n v="0.38886508108011686"/>
    <n v="0.59805125539679327"/>
    <n v="1.3083663523089905E-2"/>
    <x v="1"/>
    <n v="11.7"/>
    <x v="1"/>
    <n v="0"/>
    <n v="0"/>
    <x v="1"/>
    <n v="5900"/>
    <x v="1"/>
    <x v="1"/>
    <n v="0"/>
    <x v="1"/>
    <x v="1"/>
    <x v="1"/>
    <n v="0"/>
    <x v="1"/>
    <x v="1"/>
    <x v="1"/>
    <x v="1"/>
    <x v="0"/>
    <x v="0"/>
    <x v="0"/>
    <x v="0"/>
    <x v="0"/>
    <x v="0"/>
    <x v="0"/>
    <x v="0"/>
    <x v="0"/>
    <m/>
    <x v="0"/>
    <x v="0"/>
    <x v="0"/>
    <x v="0"/>
    <x v="0"/>
    <m/>
    <n v="20050318"/>
    <x v="0"/>
    <s v="BP ID No STR13-1"/>
    <m/>
    <s v="11034-11385"/>
    <d v="2005-03-20T00:00:00"/>
  </r>
  <r>
    <x v="1"/>
    <s v="T17N R095W S13 fLEWIS-MESAVERDE"/>
    <n v="5251"/>
    <x v="0"/>
    <x v="0"/>
    <x v="92"/>
    <s v="NE NW"/>
    <n v="13"/>
    <n v="17"/>
    <n v="95"/>
    <n v="41.45355"/>
    <n v="-108.0583"/>
    <s v="4903726203"/>
    <s v="13-2 SOUTH TWO RIM"/>
    <x v="0"/>
    <s v="LEWIS-MESAVERDE"/>
    <m/>
    <m/>
    <n v="1162"/>
    <x v="0"/>
    <n v="10342"/>
    <n v="11504"/>
    <n v="10510"/>
    <n v="10501"/>
    <x v="2"/>
    <m/>
    <n v="8.1199999999999992"/>
    <x v="1"/>
    <n v="22"/>
    <n v="0"/>
    <n v="2300"/>
    <n v="67"/>
    <x v="1"/>
    <n v="3300"/>
    <n v="1890"/>
    <n v="0"/>
    <x v="1"/>
    <n v="71"/>
    <n v="9000"/>
    <x v="0"/>
    <s v="BP AMERICA PRODUCTION COMPANY"/>
    <n v="1.0977999999999999"/>
    <n v="0"/>
    <n v="100.05"/>
    <n v="1.7138599999999999"/>
    <n v="102.86166"/>
    <n v="93.093000000000004"/>
    <n v="30.977099999999997"/>
    <n v="0"/>
    <x v="1"/>
    <n v="1.4782200000000001"/>
    <n v="125.54831999999999"/>
    <n v="-9.932429397349446E-2"/>
    <n v="7650"/>
    <n v="-8.1081081081081086E-2"/>
    <n v="1.0672586851116344E-2"/>
    <n v="0"/>
    <n v="0.98932741314888362"/>
    <n v="0.74149140346919828"/>
    <n v="0.24673448438019718"/>
    <n v="1.1774112150604645E-2"/>
    <x v="1"/>
    <n v="3"/>
    <x v="1"/>
    <n v="0"/>
    <n v="0"/>
    <x v="1"/>
    <n v="0"/>
    <x v="1"/>
    <x v="1"/>
    <n v="0"/>
    <x v="1"/>
    <x v="1"/>
    <x v="1"/>
    <n v="0"/>
    <x v="1"/>
    <x v="1"/>
    <x v="1"/>
    <x v="1"/>
    <x v="0"/>
    <x v="0"/>
    <x v="0"/>
    <x v="0"/>
    <x v="0"/>
    <x v="0"/>
    <x v="0"/>
    <x v="0"/>
    <x v="0"/>
    <m/>
    <x v="0"/>
    <x v="0"/>
    <x v="0"/>
    <x v="0"/>
    <x v="0"/>
    <m/>
    <m/>
    <x v="0"/>
    <s v="WYOMING ANALYTICAL LABS ROCK SPRINGS ID No BPW00877"/>
    <m/>
    <s v="10342-11504"/>
    <d v="2006-02-05T00:00:00"/>
  </r>
  <r>
    <x v="1"/>
    <s v="T17N R095W S01 fMESAVERDE/ALMOND"/>
    <n v="3672"/>
    <x v="0"/>
    <x v="0"/>
    <x v="92"/>
    <s v="NE SW"/>
    <n v="1"/>
    <n v="17"/>
    <n v="95"/>
    <n v="41.476005999999998"/>
    <n v="-108.058594"/>
    <s v="4903725010"/>
    <s v="CHAMPLIN 293 B4"/>
    <x v="0"/>
    <s v="MESAVERDE/ALMOND"/>
    <m/>
    <m/>
    <m/>
    <x v="0"/>
    <s v="10854"/>
    <m/>
    <n v="11177"/>
    <n v="11147"/>
    <x v="2"/>
    <d v="2003-02-05T00:00:00"/>
    <n v="8.43"/>
    <x v="1"/>
    <n v="7.86"/>
    <n v="2.78"/>
    <n v="1530"/>
    <n v="11.5"/>
    <x v="1"/>
    <n v="1200"/>
    <n v="2082"/>
    <n v="53"/>
    <x v="0"/>
    <n v="50"/>
    <n v="4652"/>
    <x v="0"/>
    <s v="BP AMERICA PRODUCTION COMPANY"/>
    <n v="0.39221400000000001"/>
    <n v="0.2287662"/>
    <n v="66.555000000000007"/>
    <n v="0.29416999999999999"/>
    <n v="67.470150199999992"/>
    <n v="33.851999999999997"/>
    <n v="34.123979999999996"/>
    <n v="1.7664899999999999"/>
    <x v="1"/>
    <n v="1.0410000000000001"/>
    <n v="70.783469999999994"/>
    <n v="-2.3965519276868831E-2"/>
    <n v="4937.1400000000003"/>
    <n v="2.9735721868697332E-2"/>
    <n v="5.8131484639854861E-3"/>
    <n v="3.3906282900197254E-3"/>
    <n v="0.9907962232459947"/>
    <n v="0.47824725179480465"/>
    <n v="0.4820896743265059"/>
    <n v="1.470682349989341E-2"/>
    <x v="0"/>
    <n v="8.91"/>
    <x v="0"/>
    <m/>
    <m/>
    <x v="0"/>
    <n v="6030"/>
    <x v="0"/>
    <x v="0"/>
    <m/>
    <x v="0"/>
    <x v="0"/>
    <x v="0"/>
    <n v="0.9"/>
    <x v="0"/>
    <x v="0"/>
    <x v="0"/>
    <x v="0"/>
    <x v="0"/>
    <x v="0"/>
    <x v="0"/>
    <x v="0"/>
    <x v="0"/>
    <x v="0"/>
    <x v="0"/>
    <x v="0"/>
    <x v="0"/>
    <m/>
    <x v="0"/>
    <x v="0"/>
    <x v="0"/>
    <x v="0"/>
    <x v="0"/>
    <m/>
    <m/>
    <x v="0"/>
    <s v="BP AMERICA"/>
    <m/>
    <m/>
    <d v="2003-02-07T00:00:00"/>
  </r>
  <r>
    <x v="1"/>
    <s v="T17N R095W S01 fMESAVERDE/ALMOND"/>
    <m/>
    <x v="0"/>
    <x v="0"/>
    <x v="92"/>
    <s v="   NW"/>
    <n v="1"/>
    <n v="17"/>
    <n v="95"/>
    <n v="41.481934000000003"/>
    <n v="-108.05939600000001"/>
    <s v="4903721192"/>
    <s v="293 B-1"/>
    <x v="0"/>
    <s v="MESAVERDE/ALMOND"/>
    <m/>
    <m/>
    <m/>
    <x v="0"/>
    <m/>
    <m/>
    <n v="11235"/>
    <n v="11090"/>
    <x v="2"/>
    <d v="1979-11-15T00:00:00"/>
    <n v="6.6"/>
    <x v="0"/>
    <n v="420.08"/>
    <n v="37.31"/>
    <n v="10208.1"/>
    <n v="840"/>
    <x v="1"/>
    <n v="16550"/>
    <n v="1390.8"/>
    <n v="0"/>
    <x v="1"/>
    <n v="3"/>
    <n v="29449"/>
    <x v="0"/>
    <s v="INDUSTRIAL GAS SERVICES"/>
    <n v="20.961991999999999"/>
    <n v="3.0702399000000002"/>
    <n v="444.05234999999999"/>
    <n v="21.487199999999998"/>
    <n v="489.57178189999996"/>
    <n v="466.87549999999999"/>
    <n v="22.795211999999996"/>
    <n v="0"/>
    <x v="1"/>
    <n v="6.2460000000000002E-2"/>
    <n v="489.73317199999997"/>
    <n v="-1.6480065719802906E-4"/>
    <n v="29449.29"/>
    <n v="4.9237422681920846E-6"/>
    <n v="4.281699390158418E-2"/>
    <n v="6.2712762734906322E-3"/>
    <n v="0.95091172982492522"/>
    <n v="0.95332627376117385"/>
    <n v="4.654618740018697E-2"/>
    <n v="1.2753883863925804E-4"/>
    <x v="1"/>
    <n v="0"/>
    <x v="1"/>
    <n v="0"/>
    <n v="0.2"/>
    <x v="0"/>
    <n v="0"/>
    <x v="0"/>
    <x v="1"/>
    <m/>
    <x v="1"/>
    <x v="1"/>
    <x v="1"/>
    <n v="0"/>
    <x v="1"/>
    <x v="1"/>
    <x v="1"/>
    <x v="1"/>
    <x v="0"/>
    <x v="0"/>
    <x v="0"/>
    <x v="0"/>
    <x v="0"/>
    <x v="0"/>
    <x v="0"/>
    <x v="0"/>
    <x v="0"/>
    <m/>
    <x v="0"/>
    <x v="0"/>
    <x v="0"/>
    <x v="0"/>
    <x v="0"/>
    <m/>
    <n v="19791115"/>
    <x v="1"/>
    <m/>
    <m/>
    <m/>
    <m/>
  </r>
  <r>
    <x v="1"/>
    <s v="T17N R095W S01 fMESAVERDE"/>
    <m/>
    <x v="0"/>
    <x v="0"/>
    <x v="92"/>
    <s v="C SE"/>
    <n v="1"/>
    <n v="17"/>
    <n v="95"/>
    <n v="41.475352999999998"/>
    <n v="-108.04844300000001"/>
    <s v="4903723639"/>
    <s v="CHAMPLIN 293 B2"/>
    <x v="0"/>
    <s v="MESAVERDE"/>
    <m/>
    <m/>
    <m/>
    <x v="0"/>
    <n v="10674"/>
    <m/>
    <n v="12030"/>
    <n v="11960"/>
    <x v="2"/>
    <d v="2002-11-22T00:00:00"/>
    <n v="6.99"/>
    <x v="0"/>
    <n v="11.6"/>
    <m/>
    <n v="1710"/>
    <n v="3.01"/>
    <x v="1"/>
    <n v="1849"/>
    <n v="1348"/>
    <m/>
    <x v="0"/>
    <n v="49"/>
    <n v="11944"/>
    <x v="0"/>
    <s v="BP AMERICA PRODUCTION COMPANY"/>
    <n v="0.57884000000000002"/>
    <n v="0"/>
    <n v="74.385000000000005"/>
    <n v="7.6995799999999989E-2"/>
    <n v="75.040835799999996"/>
    <n v="52.160289999999996"/>
    <n v="22.093719999999998"/>
    <n v="0"/>
    <x v="1"/>
    <n v="1.0201800000000001"/>
    <n v="75.27418999999999"/>
    <n v="-1.5524342876438754E-3"/>
    <n v="4970.6099999999997"/>
    <n v="-0.41227022083275938"/>
    <n v="7.7136667499644249E-3"/>
    <n v="0"/>
    <n v="0.99228633325003557"/>
    <n v="0.6929372471493882"/>
    <n v="0.29350990027259011"/>
    <n v="1.3552852578021767E-2"/>
    <x v="0"/>
    <n v="6.89"/>
    <x v="0"/>
    <m/>
    <m/>
    <x v="0"/>
    <n v="5600"/>
    <x v="0"/>
    <x v="0"/>
    <m/>
    <x v="0"/>
    <x v="0"/>
    <x v="0"/>
    <m/>
    <x v="0"/>
    <x v="0"/>
    <x v="0"/>
    <x v="0"/>
    <x v="0"/>
    <x v="0"/>
    <x v="0"/>
    <x v="0"/>
    <x v="0"/>
    <x v="0"/>
    <x v="0"/>
    <x v="0"/>
    <x v="0"/>
    <m/>
    <x v="0"/>
    <x v="0"/>
    <x v="0"/>
    <x v="0"/>
    <x v="0"/>
    <m/>
    <n v="20021122"/>
    <x v="0"/>
    <s v="BP AMERICA"/>
    <m/>
    <m/>
    <d v="2002-11-24T00:00:00"/>
  </r>
  <r>
    <x v="1"/>
    <s v="T17N R095W S01 fMESAVERDE"/>
    <m/>
    <x v="0"/>
    <x v="0"/>
    <x v="92"/>
    <s v="SW NE"/>
    <n v="1"/>
    <n v="17"/>
    <n v="95"/>
    <n v="41.481830000000002"/>
    <n v="-108.04946700000001"/>
    <s v="4903724556"/>
    <s v="CHAMPLIN 293 B3"/>
    <x v="0"/>
    <s v="MESAVERDE"/>
    <m/>
    <m/>
    <m/>
    <x v="0"/>
    <m/>
    <m/>
    <n v="11058"/>
    <m/>
    <x v="2"/>
    <d v="2002-11-21T00:00:00"/>
    <m/>
    <x v="0"/>
    <n v="9.09"/>
    <m/>
    <n v="1450"/>
    <n v="3.8"/>
    <x v="1"/>
    <n v="950"/>
    <n v="1833"/>
    <m/>
    <x v="0"/>
    <n v="27"/>
    <n v="4154"/>
    <x v="0"/>
    <s v="BP AMERICA PRODUCTION COMPANY"/>
    <n v="0.45359099999999997"/>
    <n v="0"/>
    <n v="63.075000000000003"/>
    <n v="9.7203999999999985E-2"/>
    <n v="63.625794999999997"/>
    <n v="26.799499999999998"/>
    <n v="30.042869999999997"/>
    <n v="0"/>
    <x v="1"/>
    <n v="0.56214000000000008"/>
    <n v="57.404509999999995"/>
    <n v="5.1402704471413187E-2"/>
    <n v="4272.8900000000003"/>
    <n v="1.4108407728117897E-2"/>
    <n v="7.1290425526313655E-3"/>
    <n v="0"/>
    <n v="0.99287095744736864"/>
    <n v="0.46685356255109572"/>
    <n v="0.52335382707734979"/>
    <n v="9.7926103715544333E-3"/>
    <x v="0"/>
    <n v="0.24"/>
    <x v="0"/>
    <m/>
    <m/>
    <x v="0"/>
    <n v="4210"/>
    <x v="0"/>
    <x v="0"/>
    <m/>
    <x v="0"/>
    <x v="0"/>
    <x v="0"/>
    <m/>
    <x v="0"/>
    <x v="0"/>
    <x v="0"/>
    <x v="0"/>
    <x v="0"/>
    <x v="0"/>
    <x v="0"/>
    <x v="0"/>
    <x v="0"/>
    <x v="0"/>
    <x v="0"/>
    <x v="0"/>
    <x v="0"/>
    <m/>
    <x v="0"/>
    <x v="0"/>
    <x v="0"/>
    <x v="0"/>
    <x v="0"/>
    <m/>
    <n v="20021121"/>
    <x v="0"/>
    <s v="BP AMERICA"/>
    <m/>
    <m/>
    <d v="2002-11-23T00:00:00"/>
  </r>
  <r>
    <x v="1"/>
    <s v="T17N R094W S33 fLEWIS-MESAVERDE"/>
    <n v="5062"/>
    <x v="0"/>
    <x v="0"/>
    <x v="92"/>
    <s v="NE NW"/>
    <n v="33"/>
    <n v="17"/>
    <n v="94"/>
    <n v="41.410091999999999"/>
    <n v="-108.00059"/>
    <s v="4903725845"/>
    <s v="33-1 MEXICAN FLATS"/>
    <x v="0"/>
    <s v="LEWIS-MESAVERDE"/>
    <m/>
    <m/>
    <n v="1620"/>
    <x v="0"/>
    <n v="9630"/>
    <n v="11250"/>
    <n v="11356"/>
    <m/>
    <x v="2"/>
    <d v="2005-03-15T00:00:00"/>
    <n v="7.03"/>
    <x v="1"/>
    <n v="5.8"/>
    <n v="1.5"/>
    <n v="1790"/>
    <n v="61"/>
    <x v="1"/>
    <n v="2200"/>
    <n v="1850"/>
    <n v="0"/>
    <x v="1"/>
    <n v="66"/>
    <n v="5780"/>
    <x v="0"/>
    <s v="BP AMERICA PRODUCTION COMPANY"/>
    <n v="0.28942000000000001"/>
    <n v="0.123435"/>
    <n v="77.864999999999995"/>
    <n v="1.5603799999999999"/>
    <n v="79.838234999999983"/>
    <n v="62.061999999999998"/>
    <n v="30.321499999999997"/>
    <n v="0"/>
    <x v="1"/>
    <n v="1.37412"/>
    <n v="93.757620000000003"/>
    <n v="-8.0182703671121763E-2"/>
    <n v="5974.3"/>
    <n v="1.6530120891928929E-2"/>
    <n v="3.6250801386077743E-3"/>
    <n v="1.5460637375062215E-3"/>
    <n v="0.99482885612388605"/>
    <n v="0.6619408641132315"/>
    <n v="0.32340304713366225"/>
    <n v="1.4656088753106148E-2"/>
    <x v="1"/>
    <n v="2"/>
    <x v="1"/>
    <n v="0"/>
    <n v="0"/>
    <x v="1"/>
    <n v="10000"/>
    <x v="1"/>
    <x v="1"/>
    <n v="0"/>
    <x v="1"/>
    <x v="1"/>
    <x v="1"/>
    <n v="0"/>
    <x v="1"/>
    <x v="1"/>
    <x v="1"/>
    <x v="1"/>
    <x v="0"/>
    <x v="0"/>
    <x v="0"/>
    <x v="0"/>
    <x v="0"/>
    <x v="0"/>
    <x v="0"/>
    <x v="0"/>
    <x v="0"/>
    <m/>
    <x v="0"/>
    <x v="0"/>
    <x v="0"/>
    <x v="0"/>
    <x v="0"/>
    <m/>
    <n v="20050315"/>
    <x v="0"/>
    <s v="BP ID No MF33-1"/>
    <m/>
    <s v="9630-11250"/>
    <d v="2005-03-17T00:00:00"/>
  </r>
  <r>
    <x v="1"/>
    <s v="T17N R094W S25 fMESAVERDE"/>
    <m/>
    <x v="0"/>
    <x v="0"/>
    <x v="92"/>
    <s v="NE NW"/>
    <n v="25"/>
    <n v="17"/>
    <n v="94"/>
    <n v="41.416350000000001"/>
    <n v="-107.94244"/>
    <s v="4903724624"/>
    <s v="CHAMPLIN 336 F3"/>
    <x v="0"/>
    <s v="MESAVERDE"/>
    <m/>
    <m/>
    <m/>
    <x v="0"/>
    <n v="9746"/>
    <m/>
    <n v="10229"/>
    <n v="10140"/>
    <x v="2"/>
    <d v="2002-11-22T00:00:00"/>
    <n v="6.93"/>
    <x v="0"/>
    <n v="14.3"/>
    <n v="3.99"/>
    <n v="2540"/>
    <n v="4.24"/>
    <x v="1"/>
    <n v="2749"/>
    <n v="1429"/>
    <m/>
    <x v="0"/>
    <n v="10"/>
    <n v="7376"/>
    <x v="0"/>
    <s v="BP AMERICA PRODUCTION COMPANY"/>
    <n v="0.71357000000000004"/>
    <n v="0.32833710000000005"/>
    <n v="110.49"/>
    <n v="0.10845920000000001"/>
    <n v="111.6403663"/>
    <n v="77.549289999999999"/>
    <n v="23.421309999999998"/>
    <n v="0"/>
    <x v="1"/>
    <n v="0.20820000000000002"/>
    <n v="101.1788"/>
    <n v="4.9157068331208857E-2"/>
    <n v="6750.53"/>
    <n v="-4.4276266004461134E-2"/>
    <n v="6.3916845102648147E-3"/>
    <n v="2.9410249256769058E-3"/>
    <n v="0.99066729056405822"/>
    <n v="0.76645789434150235"/>
    <n v="0.23148436233677411"/>
    <n v="2.0577433217235236E-3"/>
    <x v="0"/>
    <m/>
    <x v="0"/>
    <m/>
    <m/>
    <x v="0"/>
    <n v="11580"/>
    <x v="0"/>
    <x v="0"/>
    <m/>
    <x v="0"/>
    <x v="0"/>
    <x v="0"/>
    <m/>
    <x v="0"/>
    <x v="0"/>
    <x v="0"/>
    <x v="0"/>
    <x v="0"/>
    <x v="0"/>
    <x v="0"/>
    <x v="0"/>
    <x v="0"/>
    <x v="0"/>
    <x v="0"/>
    <x v="0"/>
    <x v="0"/>
    <m/>
    <x v="0"/>
    <x v="0"/>
    <x v="0"/>
    <x v="0"/>
    <x v="0"/>
    <m/>
    <n v="20021122"/>
    <x v="0"/>
    <s v="BP AMERICA"/>
    <m/>
    <m/>
    <d v="2002-11-24T00:00:00"/>
  </r>
  <r>
    <x v="1"/>
    <s v="T17N R094W S25 fMESAVERDE"/>
    <m/>
    <x v="0"/>
    <x v="0"/>
    <x v="92"/>
    <s v="C NE"/>
    <n v="25"/>
    <n v="17"/>
    <n v="94"/>
    <n v="41.423696999999997"/>
    <n v="-107.933606"/>
    <s v="4903723737"/>
    <s v="CHAMPLIN 336 F2"/>
    <x v="0"/>
    <s v="MESAVERDE"/>
    <m/>
    <m/>
    <m/>
    <x v="0"/>
    <n v="9592"/>
    <m/>
    <n v="9990"/>
    <n v="9916"/>
    <x v="2"/>
    <d v="2002-11-22T00:00:00"/>
    <n v="5.79"/>
    <x v="0"/>
    <n v="68.599999999999994"/>
    <n v="9.7799999999999994"/>
    <n v="5020"/>
    <n v="18.3"/>
    <x v="1"/>
    <n v="8347"/>
    <n v="313"/>
    <m/>
    <x v="0"/>
    <n v="2"/>
    <n v="14510"/>
    <x v="0"/>
    <s v="BP AMERICA PRODUCTION COMPANY"/>
    <n v="3.4231399999999996"/>
    <n v="0.80479619999999996"/>
    <n v="218.37"/>
    <n v="0.46811399999999997"/>
    <n v="223.06605019999998"/>
    <n v="235.46886999999998"/>
    <n v="5.1300699999999999"/>
    <n v="0"/>
    <x v="1"/>
    <n v="4.1640000000000003E-2"/>
    <n v="240.64057999999997"/>
    <n v="-3.7900104625245436E-2"/>
    <n v="13778.68"/>
    <n v="-2.5852036927845334E-2"/>
    <n v="1.5345858309369929E-2"/>
    <n v="3.6078829534051614E-3"/>
    <n v="0.98104625873722495"/>
    <n v="0.97850857074895681"/>
    <n v="2.1318391104276763E-2"/>
    <n v="1.7303814676643487E-4"/>
    <x v="0"/>
    <n v="82.3"/>
    <x v="0"/>
    <m/>
    <m/>
    <x v="0"/>
    <n v="21700"/>
    <x v="0"/>
    <x v="0"/>
    <m/>
    <x v="0"/>
    <x v="0"/>
    <x v="0"/>
    <m/>
    <x v="0"/>
    <x v="0"/>
    <x v="0"/>
    <x v="0"/>
    <x v="0"/>
    <x v="0"/>
    <x v="0"/>
    <x v="0"/>
    <x v="0"/>
    <x v="0"/>
    <x v="0"/>
    <x v="0"/>
    <x v="0"/>
    <m/>
    <x v="0"/>
    <x v="0"/>
    <x v="0"/>
    <x v="0"/>
    <x v="0"/>
    <m/>
    <n v="20021122"/>
    <x v="0"/>
    <s v="BP AMERICA"/>
    <m/>
    <m/>
    <d v="2002-11-24T00:00:00"/>
  </r>
  <r>
    <x v="1"/>
    <s v="T17N R094W S25 fMESAVERDE"/>
    <m/>
    <x v="0"/>
    <x v="0"/>
    <x v="92"/>
    <s v="C SW"/>
    <n v="25"/>
    <n v="17"/>
    <n v="94"/>
    <n v="41.416454000000002"/>
    <n v="-107.94352000000001"/>
    <s v="4903721882"/>
    <s v="CHAMPLIN 336 F1"/>
    <x v="0"/>
    <s v="MESAVERDE"/>
    <m/>
    <m/>
    <m/>
    <x v="0"/>
    <m/>
    <m/>
    <n v="10420"/>
    <n v="10328"/>
    <x v="2"/>
    <d v="2002-11-22T00:00:00"/>
    <n v="5.92"/>
    <x v="0"/>
    <n v="15.3"/>
    <n v="1.17"/>
    <n v="1350"/>
    <n v="96.1"/>
    <x v="1"/>
    <n v="1850"/>
    <n v="431"/>
    <m/>
    <x v="0"/>
    <n v="26"/>
    <n v="4354"/>
    <x v="0"/>
    <s v="BP AMERICA PRODUCTION COMPANY"/>
    <n v="0.76346999999999998"/>
    <n v="9.6279299999999998E-2"/>
    <n v="58.725000000000001"/>
    <n v="2.4582379999999997"/>
    <n v="62.042987299999993"/>
    <n v="52.188499999999998"/>
    <n v="7.0640899999999993"/>
    <n v="0"/>
    <x v="1"/>
    <n v="0.54132000000000002"/>
    <n v="59.793909999999997"/>
    <n v="1.845973879704171E-2"/>
    <n v="3769.57"/>
    <n v="-7.1942508035260394E-2"/>
    <n v="1.2305500318808796E-2"/>
    <n v="1.5518159938762331E-3"/>
    <n v="0.98614268368731506"/>
    <n v="0.87280627742858763"/>
    <n v="0.1181406266959294"/>
    <n v="9.0530958754829732E-3"/>
    <x v="0"/>
    <n v="26.1"/>
    <x v="0"/>
    <m/>
    <m/>
    <x v="0"/>
    <n v="5090"/>
    <x v="0"/>
    <x v="0"/>
    <m/>
    <x v="0"/>
    <x v="0"/>
    <x v="0"/>
    <m/>
    <x v="0"/>
    <x v="0"/>
    <x v="0"/>
    <x v="0"/>
    <x v="0"/>
    <x v="0"/>
    <x v="0"/>
    <x v="0"/>
    <x v="0"/>
    <x v="0"/>
    <x v="0"/>
    <x v="0"/>
    <x v="0"/>
    <m/>
    <x v="0"/>
    <x v="0"/>
    <x v="0"/>
    <x v="0"/>
    <x v="0"/>
    <m/>
    <n v="20021122"/>
    <x v="0"/>
    <s v="BP AMERICA"/>
    <m/>
    <m/>
    <d v="2002-11-24T00:00:00"/>
  </r>
  <r>
    <x v="1"/>
    <s v="T17N R094W S21 fMESAVERDE"/>
    <n v="4259"/>
    <x v="0"/>
    <x v="0"/>
    <x v="92"/>
    <s v="NW SW"/>
    <n v="21"/>
    <n v="17"/>
    <n v="94"/>
    <n v="41.439006999999997"/>
    <n v="-108.00106"/>
    <s v="4903725222"/>
    <s v="MEXICAN FLATS"/>
    <x v="0"/>
    <s v="MESAVERDE"/>
    <m/>
    <m/>
    <m/>
    <x v="0"/>
    <s v="10740"/>
    <m/>
    <n v="11042"/>
    <n v="11038"/>
    <x v="2"/>
    <d v="2003-10-07T00:00:00"/>
    <n v="8.26"/>
    <x v="1"/>
    <n v="6.7"/>
    <m/>
    <n v="2724"/>
    <n v="26"/>
    <x v="1"/>
    <n v="2899"/>
    <n v="1084"/>
    <m/>
    <x v="0"/>
    <n v="37"/>
    <n v="6860"/>
    <x v="0"/>
    <s v="BP AMERICAN PRODUCTION COMPANY"/>
    <n v="0.33433000000000002"/>
    <n v="0"/>
    <n v="118.49399999999999"/>
    <n v="0.66508"/>
    <n v="119.49340999999998"/>
    <n v="81.780789999999996"/>
    <n v="17.766759999999998"/>
    <n v="0"/>
    <x v="1"/>
    <n v="0.77034000000000002"/>
    <n v="100.31789000000001"/>
    <n v="8.7236279481537018E-2"/>
    <n v="6776.7"/>
    <n v="-6.1085159899389278E-3"/>
    <n v="2.7978948797260038E-3"/>
    <n v="0"/>
    <n v="0.99720210512027407"/>
    <n v="0.81521640855883226"/>
    <n v="0.17710460218012955"/>
    <n v="7.6789892610380859E-3"/>
    <x v="0"/>
    <n v="0.4"/>
    <x v="0"/>
    <m/>
    <m/>
    <x v="0"/>
    <n v="19320"/>
    <x v="0"/>
    <x v="0"/>
    <m/>
    <x v="0"/>
    <x v="0"/>
    <x v="0"/>
    <n v="3"/>
    <x v="0"/>
    <x v="0"/>
    <x v="0"/>
    <x v="0"/>
    <x v="0"/>
    <x v="0"/>
    <x v="0"/>
    <x v="0"/>
    <x v="0"/>
    <x v="0"/>
    <x v="0"/>
    <x v="0"/>
    <x v="0"/>
    <m/>
    <x v="0"/>
    <x v="0"/>
    <x v="0"/>
    <x v="0"/>
    <x v="0"/>
    <m/>
    <n v="2003107"/>
    <x v="0"/>
    <s v="BP AMERICA"/>
    <m/>
    <m/>
    <d v="2003-10-08T00:00:00"/>
  </r>
  <r>
    <x v="1"/>
    <s v="T17N R094W S19 fLEWIS-MESAVERDE"/>
    <n v="5068"/>
    <x v="0"/>
    <x v="0"/>
    <x v="92"/>
    <s v="NE NE"/>
    <n v="19"/>
    <n v="17"/>
    <n v="94"/>
    <n v="41.438830000000003"/>
    <n v="-108.02954099999999"/>
    <s v="4903725837"/>
    <s v="19-1 MEXICAN FLATS"/>
    <x v="0"/>
    <s v="LEWIS-MESAVERDE"/>
    <m/>
    <m/>
    <n v="1808"/>
    <x v="0"/>
    <n v="9375"/>
    <n v="11183"/>
    <n v="11280"/>
    <m/>
    <x v="2"/>
    <d v="2005-03-15T00:00:00"/>
    <n v="7.74"/>
    <x v="1"/>
    <n v="8.6999999999999993"/>
    <n v="1.3"/>
    <n v="1420"/>
    <n v="38"/>
    <x v="1"/>
    <n v="1720"/>
    <n v="1180"/>
    <n v="0"/>
    <x v="1"/>
    <n v="63"/>
    <n v="4740"/>
    <x v="0"/>
    <s v="BP AMERICA PRODUCTION COMPANY"/>
    <n v="0.43412999999999996"/>
    <n v="0.106977"/>
    <n v="61.77"/>
    <n v="0.9720399999999999"/>
    <n v="63.283146999999992"/>
    <n v="48.5212"/>
    <n v="19.340199999999999"/>
    <n v="0"/>
    <x v="1"/>
    <n v="1.31166"/>
    <n v="69.173060000000007"/>
    <n v="-4.4466870472895346E-2"/>
    <n v="4431"/>
    <n v="-3.3693163231926726E-2"/>
    <n v="6.8601202781524125E-3"/>
    <n v="1.6904500656391189E-3"/>
    <n v="0.99144942965620853"/>
    <n v="0.70144648798246012"/>
    <n v="0.2795915057104601"/>
    <n v="1.8962006307079664E-2"/>
    <x v="1"/>
    <n v="6.8"/>
    <x v="1"/>
    <n v="0"/>
    <n v="0"/>
    <x v="1"/>
    <n v="8180"/>
    <x v="1"/>
    <x v="1"/>
    <n v="0"/>
    <x v="1"/>
    <x v="1"/>
    <x v="1"/>
    <n v="0"/>
    <x v="1"/>
    <x v="1"/>
    <x v="1"/>
    <x v="1"/>
    <x v="0"/>
    <x v="0"/>
    <x v="0"/>
    <x v="0"/>
    <x v="0"/>
    <x v="0"/>
    <x v="0"/>
    <x v="0"/>
    <x v="0"/>
    <m/>
    <x v="0"/>
    <x v="0"/>
    <x v="0"/>
    <x v="0"/>
    <x v="0"/>
    <m/>
    <n v="20050315"/>
    <x v="0"/>
    <s v="BP ID No MF19-1"/>
    <m/>
    <s v="9375-11183"/>
    <d v="2005-03-17T00:00:00"/>
  </r>
  <r>
    <x v="1"/>
    <s v="T17N R094W S15 fMESAVERDE"/>
    <n v="4243"/>
    <x v="0"/>
    <x v="0"/>
    <x v="92"/>
    <s v="SW NW"/>
    <n v="15"/>
    <n v="17"/>
    <n v="94"/>
    <n v="41.452691999999999"/>
    <n v="-107.98234100000001"/>
    <s v="4903725224"/>
    <s v="MEXICAN FLATS 15-01"/>
    <x v="0"/>
    <s v="MESAVERDE"/>
    <m/>
    <m/>
    <m/>
    <x v="0"/>
    <s v="10152"/>
    <m/>
    <n v="10548"/>
    <m/>
    <x v="2"/>
    <d v="2003-11-04T00:00:00"/>
    <n v="7.89"/>
    <x v="1"/>
    <n v="35"/>
    <n v="5.6"/>
    <n v="2885"/>
    <n v="55"/>
    <x v="1"/>
    <n v="3548"/>
    <n v="1745"/>
    <m/>
    <x v="0"/>
    <n v="62"/>
    <n v="9390"/>
    <x v="0"/>
    <s v="BP AMERICAN PRODUCTION COMPANY"/>
    <n v="1.7464999999999999"/>
    <n v="0.46082399999999996"/>
    <n v="125.4975"/>
    <n v="1.4068999999999998"/>
    <n v="129.11172399999998"/>
    <n v="100.08908"/>
    <n v="28.600549999999998"/>
    <n v="0"/>
    <x v="1"/>
    <n v="1.2908400000000002"/>
    <n v="129.98047"/>
    <n v="-3.3530381081261595E-3"/>
    <n v="8335.6"/>
    <n v="-5.9484587263618709E-2"/>
    <n v="1.3527044221019E-2"/>
    <n v="3.5691878763852618E-3"/>
    <n v="0.9829037679025957"/>
    <n v="0.77003168245198683"/>
    <n v="0.22003728714013729"/>
    <n v="9.9310304078758932E-3"/>
    <x v="0"/>
    <n v="6.2"/>
    <x v="0"/>
    <m/>
    <m/>
    <x v="0"/>
    <n v="13480"/>
    <x v="0"/>
    <x v="0"/>
    <m/>
    <x v="0"/>
    <x v="0"/>
    <x v="0"/>
    <n v="5.0999999999999996"/>
    <x v="0"/>
    <x v="0"/>
    <x v="0"/>
    <x v="0"/>
    <x v="0"/>
    <x v="0"/>
    <x v="0"/>
    <x v="0"/>
    <x v="0"/>
    <x v="0"/>
    <x v="0"/>
    <x v="0"/>
    <x v="0"/>
    <m/>
    <x v="0"/>
    <x v="0"/>
    <x v="0"/>
    <x v="0"/>
    <x v="0"/>
    <m/>
    <n v="2003114"/>
    <x v="0"/>
    <s v="BP AMERICA"/>
    <m/>
    <m/>
    <d v="2003-11-05T00:00:00"/>
  </r>
  <r>
    <x v="1"/>
    <s v="T17N R094W S13 fMESAVERDE"/>
    <m/>
    <x v="0"/>
    <x v="0"/>
    <x v="92"/>
    <s v="SW NE"/>
    <n v="13"/>
    <n v="17"/>
    <n v="94"/>
    <n v="41.451566"/>
    <n v="-107.937819"/>
    <s v="4903723989"/>
    <s v="CHAMPLIN 336 D2,3,4 PAD"/>
    <x v="0"/>
    <s v="MESAVERDE"/>
    <m/>
    <m/>
    <m/>
    <x v="0"/>
    <n v="10026"/>
    <m/>
    <n v="10398"/>
    <m/>
    <x v="2"/>
    <d v="2002-11-26T00:00:00"/>
    <n v="7.41"/>
    <x v="0"/>
    <n v="3.36"/>
    <m/>
    <n v="1260"/>
    <n v="2.84"/>
    <x v="1"/>
    <n v="730"/>
    <n v="1536"/>
    <m/>
    <x v="0"/>
    <n v="21"/>
    <n v="3346"/>
    <x v="0"/>
    <s v="BP AMERICA PRODUCTION COMPANY"/>
    <n v="0.16766399999999998"/>
    <n v="0"/>
    <n v="54.81"/>
    <n v="7.2647199999999995E-2"/>
    <n v="55.050311199999996"/>
    <n v="20.593299999999999"/>
    <n v="25.175039999999996"/>
    <n v="0"/>
    <x v="1"/>
    <n v="0.43722000000000005"/>
    <n v="46.205559999999998"/>
    <n v="8.7350502199817104E-2"/>
    <n v="3553.2"/>
    <n v="3.0032467532467508E-2"/>
    <n v="3.0456503577403937E-3"/>
    <n v="0"/>
    <n v="0.9969543496422596"/>
    <n v="0.44568878723686067"/>
    <n v="0.54484871517626876"/>
    <n v="9.4624975868704986E-3"/>
    <x v="0"/>
    <n v="2.12"/>
    <x v="0"/>
    <m/>
    <m/>
    <x v="0"/>
    <n v="4830"/>
    <x v="0"/>
    <x v="0"/>
    <m/>
    <x v="0"/>
    <x v="0"/>
    <x v="0"/>
    <m/>
    <x v="0"/>
    <x v="0"/>
    <x v="0"/>
    <x v="0"/>
    <x v="0"/>
    <x v="0"/>
    <x v="0"/>
    <x v="0"/>
    <x v="0"/>
    <x v="0"/>
    <x v="0"/>
    <x v="0"/>
    <x v="0"/>
    <m/>
    <x v="0"/>
    <x v="0"/>
    <x v="0"/>
    <x v="0"/>
    <x v="0"/>
    <m/>
    <n v="20021126"/>
    <x v="0"/>
    <s v="BP AMERICA"/>
    <m/>
    <m/>
    <d v="2002-11-28T00:00:00"/>
  </r>
  <r>
    <x v="1"/>
    <s v="T17N R094W S13 fMESAVERDE"/>
    <m/>
    <x v="0"/>
    <x v="0"/>
    <x v="92"/>
    <s v="C SW"/>
    <n v="13"/>
    <n v="17"/>
    <n v="94"/>
    <n v="41.446480999999999"/>
    <n v="-107.94299599999999"/>
    <s v="4903721655"/>
    <s v="CHAMPLIN 336 D1"/>
    <x v="0"/>
    <s v="MESAVERDE"/>
    <m/>
    <m/>
    <m/>
    <x v="0"/>
    <m/>
    <n v="9656"/>
    <n v="10165"/>
    <n v="9810"/>
    <x v="2"/>
    <d v="2002-11-26T00:00:00"/>
    <n v="6.27"/>
    <x v="0"/>
    <n v="103"/>
    <n v="3.89"/>
    <n v="1130"/>
    <n v="7.37"/>
    <x v="1"/>
    <n v="1999"/>
    <n v="334"/>
    <m/>
    <x v="0"/>
    <n v="142"/>
    <n v="6300"/>
    <x v="0"/>
    <s v="BP AMERICA PRODUCTION COMPANY"/>
    <n v="5.1397000000000004"/>
    <n v="0.32010810000000001"/>
    <n v="49.155000000000001"/>
    <n v="0.18852459999999999"/>
    <n v="54.803332699999991"/>
    <n v="56.39179"/>
    <n v="5.4742599999999992"/>
    <n v="0"/>
    <x v="1"/>
    <n v="2.9564400000000002"/>
    <n v="64.822490000000002"/>
    <n v="-8.3754134967382848E-2"/>
    <n v="3719.26"/>
    <n v="-0.25757790495505656"/>
    <n v="9.3784442419502734E-2"/>
    <n v="5.8410334596311888E-3"/>
    <n v="0.90037452412086616"/>
    <n v="0.86994174398422519"/>
    <n v="8.4450011099542754E-2"/>
    <n v="4.5608244916232006E-2"/>
    <x v="0"/>
    <n v="60.7"/>
    <x v="0"/>
    <m/>
    <m/>
    <x v="0"/>
    <n v="3700"/>
    <x v="0"/>
    <x v="0"/>
    <m/>
    <x v="0"/>
    <x v="0"/>
    <x v="0"/>
    <m/>
    <x v="0"/>
    <x v="0"/>
    <x v="0"/>
    <x v="0"/>
    <x v="0"/>
    <x v="0"/>
    <x v="0"/>
    <x v="0"/>
    <x v="0"/>
    <x v="0"/>
    <x v="0"/>
    <x v="0"/>
    <x v="0"/>
    <m/>
    <x v="0"/>
    <x v="0"/>
    <x v="0"/>
    <x v="0"/>
    <x v="0"/>
    <m/>
    <n v="20021126"/>
    <x v="0"/>
    <s v="BP AMERICA"/>
    <m/>
    <m/>
    <d v="2002-11-28T00:00:00"/>
  </r>
  <r>
    <x v="1"/>
    <s v="T17N R094W S11 fMESAVERDE"/>
    <n v="4082"/>
    <x v="0"/>
    <x v="0"/>
    <x v="92"/>
    <s v="SE SE"/>
    <n v="11"/>
    <n v="17"/>
    <n v="94"/>
    <n v="41.459960000000002"/>
    <n v="-107.95237"/>
    <s v="4903724483"/>
    <s v="MEXICAN FLATS 11-01"/>
    <x v="0"/>
    <s v="MESAVERDE"/>
    <m/>
    <m/>
    <m/>
    <x v="0"/>
    <s v="9690"/>
    <m/>
    <n v="10186"/>
    <m/>
    <x v="2"/>
    <d v="2003-06-09T00:00:00"/>
    <n v="7.8"/>
    <x v="1"/>
    <n v="11.4"/>
    <n v="0.37"/>
    <n v="1933"/>
    <n v="15.5"/>
    <x v="1"/>
    <n v="1650"/>
    <n v="2108"/>
    <m/>
    <x v="0"/>
    <n v="43"/>
    <n v="5760"/>
    <x v="0"/>
    <s v="BP AMERICA PRODUCTION CO"/>
    <n v="0.56886000000000003"/>
    <n v="3.04473E-2"/>
    <n v="84.085499999999996"/>
    <n v="0.39648999999999995"/>
    <n v="85.081297300000003"/>
    <n v="46.546500000000002"/>
    <n v="34.55012"/>
    <n v="0"/>
    <x v="1"/>
    <n v="0.89526000000000006"/>
    <n v="81.991879999999995"/>
    <n v="1.8491402090549745E-2"/>
    <n v="5761.27"/>
    <n v="1.1023090336398996E-4"/>
    <n v="6.6860757657958283E-3"/>
    <n v="3.5786125701212128E-4"/>
    <n v="0.99295606297719197"/>
    <n v="0.56769645969820437"/>
    <n v="0.42138465418770737"/>
    <n v="1.0918886114088372E-2"/>
    <x v="0"/>
    <n v="8.42"/>
    <x v="0"/>
    <m/>
    <m/>
    <x v="0"/>
    <n v="8040"/>
    <x v="0"/>
    <x v="0"/>
    <m/>
    <x v="0"/>
    <x v="0"/>
    <x v="0"/>
    <n v="1.33"/>
    <x v="0"/>
    <x v="0"/>
    <x v="0"/>
    <x v="0"/>
    <x v="0"/>
    <x v="0"/>
    <x v="0"/>
    <x v="0"/>
    <x v="0"/>
    <x v="0"/>
    <x v="0"/>
    <x v="0"/>
    <x v="0"/>
    <m/>
    <x v="0"/>
    <x v="0"/>
    <x v="0"/>
    <x v="0"/>
    <x v="0"/>
    <m/>
    <n v="20030609"/>
    <x v="0"/>
    <s v="BP AMERICA"/>
    <m/>
    <m/>
    <d v="2003-06-11T00:00:00"/>
  </r>
  <r>
    <x v="1"/>
    <s v="T17N R094W S09 fLEWIS"/>
    <m/>
    <x v="0"/>
    <x v="0"/>
    <x v="0"/>
    <s v=" C SW"/>
    <n v="9"/>
    <n v="17"/>
    <n v="94"/>
    <n v="41.460414999999998"/>
    <n v="-108.000816"/>
    <s v="4903721040"/>
    <s v="237 E-1"/>
    <x v="0"/>
    <s v="LEWIS"/>
    <m/>
    <m/>
    <m/>
    <x v="0"/>
    <n v="9600"/>
    <m/>
    <n v="10870"/>
    <m/>
    <x v="2"/>
    <d v="1979-03-08T00:00:00"/>
    <n v="4.5"/>
    <x v="0"/>
    <n v="269"/>
    <n v="327"/>
    <n v="6849"/>
    <n v="817"/>
    <x v="1"/>
    <n v="12500"/>
    <n v="342"/>
    <n v="0"/>
    <x v="1"/>
    <n v="51"/>
    <n v="20981"/>
    <x v="0"/>
    <s v="AMOCO PRODUCTION COMPANY"/>
    <n v="13.4231"/>
    <n v="26.908830000000002"/>
    <n v="297.93149999999997"/>
    <n v="20.898859999999999"/>
    <n v="359.16228999999998"/>
    <n v="352.625"/>
    <n v="5.6053799999999994"/>
    <n v="0"/>
    <x v="1"/>
    <n v="1.06182"/>
    <n v="359.29220000000004"/>
    <n v="-1.8081869040870234E-4"/>
    <n v="21155"/>
    <n v="4.1294854756028102E-3"/>
    <n v="3.737335564933613E-2"/>
    <n v="7.4921089293644952E-2"/>
    <n v="0.88770555505701898"/>
    <n v="0.9814435158904089"/>
    <n v="1.5601173640841629E-2"/>
    <n v="2.9553104687493909E-3"/>
    <x v="1"/>
    <n v="0"/>
    <x v="1"/>
    <n v="21193"/>
    <n v="0.3"/>
    <x v="0"/>
    <n v="0.3"/>
    <x v="0"/>
    <x v="1"/>
    <m/>
    <x v="1"/>
    <x v="1"/>
    <x v="1"/>
    <n v="0"/>
    <x v="1"/>
    <x v="1"/>
    <x v="1"/>
    <x v="1"/>
    <x v="0"/>
    <x v="0"/>
    <x v="0"/>
    <x v="0"/>
    <x v="0"/>
    <x v="0"/>
    <x v="0"/>
    <x v="0"/>
    <x v="0"/>
    <m/>
    <x v="0"/>
    <x v="0"/>
    <x v="0"/>
    <x v="0"/>
    <x v="0"/>
    <s v="9600' (top Kle 8720, Kal 10168)"/>
    <n v="19790308"/>
    <x v="1"/>
    <m/>
    <m/>
    <m/>
    <m/>
  </r>
  <r>
    <x v="1"/>
    <s v="T17N R094W S09 fLEWIS"/>
    <n v="410"/>
    <x v="0"/>
    <x v="0"/>
    <x v="0"/>
    <s v=" C SW"/>
    <n v="9"/>
    <n v="17"/>
    <n v="94"/>
    <n v="41.460414999999998"/>
    <n v="-108.000816"/>
    <s v="4903721040"/>
    <s v="237 E-1"/>
    <x v="0"/>
    <s v="LEWIS"/>
    <n v="-200"/>
    <m/>
    <n v="200"/>
    <x v="0"/>
    <n v="9400"/>
    <n v="9600"/>
    <n v="10870"/>
    <m/>
    <x v="2"/>
    <d v="1979-03-08T00:00:00"/>
    <n v="5.3"/>
    <x v="1"/>
    <n v="161"/>
    <n v="33"/>
    <n v="3666"/>
    <n v="1152"/>
    <x v="1"/>
    <n v="6800"/>
    <n v="354"/>
    <n v="0"/>
    <x v="1"/>
    <n v="103"/>
    <n v="12089"/>
    <x v="0"/>
    <s v="AMOCO PRODUCTION COMPANY"/>
    <n v="8.0338999999999992"/>
    <n v="2.71557"/>
    <n v="159.47099999999998"/>
    <n v="29.468159999999997"/>
    <n v="199.68862999999999"/>
    <n v="191.828"/>
    <n v="5.8020599999999991"/>
    <n v="0"/>
    <x v="1"/>
    <n v="2.14446"/>
    <n v="199.77452000000002"/>
    <n v="-2.1501357509456042E-4"/>
    <n v="12269"/>
    <n v="7.3897692749815254E-3"/>
    <n v="4.0232135399997482E-2"/>
    <n v="1.3599021636835308E-2"/>
    <n v="0.94616884296316706"/>
    <n v="0.96022255490840358"/>
    <n v="2.9043043126821169E-2"/>
    <n v="1.0734401964775086E-2"/>
    <x v="1"/>
    <n v="0"/>
    <x v="1"/>
    <n v="11984"/>
    <n v="0.5"/>
    <x v="0"/>
    <n v="0.6"/>
    <x v="0"/>
    <x v="1"/>
    <m/>
    <x v="1"/>
    <x v="1"/>
    <x v="1"/>
    <n v="0"/>
    <x v="1"/>
    <x v="1"/>
    <x v="1"/>
    <x v="1"/>
    <x v="0"/>
    <x v="0"/>
    <x v="0"/>
    <x v="0"/>
    <x v="0"/>
    <x v="0"/>
    <x v="0"/>
    <x v="0"/>
    <x v="0"/>
    <m/>
    <x v="0"/>
    <x v="0"/>
    <x v="0"/>
    <x v="0"/>
    <x v="0"/>
    <s v="9400'-9600' (top Kle 8720, Kal 10168)"/>
    <n v="19790308"/>
    <x v="1"/>
    <m/>
    <m/>
    <m/>
    <m/>
  </r>
  <r>
    <x v="1"/>
    <s v="T17N R094W S09 fLEWIS"/>
    <m/>
    <x v="0"/>
    <x v="0"/>
    <x v="0"/>
    <s v=" C SW"/>
    <n v="9"/>
    <n v="17"/>
    <n v="94"/>
    <n v="41.460414999999998"/>
    <n v="-108.000816"/>
    <s v="4903721040"/>
    <s v="237 E-1"/>
    <x v="0"/>
    <s v="LEWIS"/>
    <n v="-100"/>
    <n v="-200"/>
    <n v="700"/>
    <x v="0"/>
    <n v="8900"/>
    <n v="9600"/>
    <n v="10870"/>
    <m/>
    <x v="2"/>
    <d v="1979-03-05T00:00:00"/>
    <n v="8.1999999999999993"/>
    <x v="0"/>
    <n v="27"/>
    <n v="7"/>
    <n v="529"/>
    <n v="6507"/>
    <x v="1"/>
    <n v="6100"/>
    <n v="415"/>
    <n v="12"/>
    <x v="1"/>
    <n v="590"/>
    <n v="13976"/>
    <x v="0"/>
    <s v="AMOCO PRODUCTION COMPANY"/>
    <n v="1.3472999999999999"/>
    <n v="0.57603000000000004"/>
    <n v="23.011499999999998"/>
    <n v="166.44906"/>
    <n v="191.38389000000001"/>
    <n v="172.08099999999999"/>
    <n v="6.8018499999999991"/>
    <n v="0.39995999999999998"/>
    <x v="1"/>
    <n v="12.283800000000001"/>
    <n v="191.56661"/>
    <n v="-4.7713738459667529E-4"/>
    <n v="14187"/>
    <n v="7.4920995632567549E-3"/>
    <n v="7.0397774859733489E-3"/>
    <n v="3.0098144624398637E-3"/>
    <n v="0.98995040805158663"/>
    <n v="0.89828284793472091"/>
    <n v="3.5506448644677689E-2"/>
    <n v="6.4122865670588419E-2"/>
    <x v="1"/>
    <n v="0"/>
    <x v="1"/>
    <n v="13598"/>
    <n v="0.5"/>
    <x v="0"/>
    <n v="0.5"/>
    <x v="0"/>
    <x v="1"/>
    <m/>
    <x v="1"/>
    <x v="1"/>
    <x v="1"/>
    <n v="0"/>
    <x v="1"/>
    <x v="1"/>
    <x v="1"/>
    <x v="1"/>
    <x v="0"/>
    <x v="0"/>
    <x v="0"/>
    <x v="0"/>
    <x v="0"/>
    <x v="0"/>
    <x v="0"/>
    <x v="0"/>
    <x v="0"/>
    <m/>
    <x v="0"/>
    <x v="0"/>
    <x v="0"/>
    <x v="0"/>
    <x v="0"/>
    <s v="8900'-9600' (top Kle 8720, Kal 10168)"/>
    <n v="19790305"/>
    <x v="1"/>
    <m/>
    <m/>
    <m/>
    <m/>
  </r>
  <r>
    <x v="1"/>
    <s v="T17N R094W S09 fLEWIS"/>
    <m/>
    <x v="0"/>
    <x v="0"/>
    <x v="0"/>
    <s v=" C SW"/>
    <n v="9"/>
    <n v="17"/>
    <n v="94"/>
    <n v="41.460414999999998"/>
    <n v="-108.000816"/>
    <s v="4903721040"/>
    <s v="237 E-1"/>
    <x v="0"/>
    <s v="LEWIS"/>
    <m/>
    <n v="-100"/>
    <n v="2200"/>
    <x v="0"/>
    <n v="6800"/>
    <n v="9000"/>
    <n v="10870"/>
    <m/>
    <x v="2"/>
    <d v="1979-03-07T00:00:00"/>
    <n v="4.2"/>
    <x v="0"/>
    <n v="1345"/>
    <n v="360"/>
    <n v="7712"/>
    <n v="1085"/>
    <x v="1"/>
    <n v="16000"/>
    <n v="427"/>
    <n v="0"/>
    <x v="1"/>
    <n v="85"/>
    <n v="26797"/>
    <x v="0"/>
    <s v="AMOCO PRODUCTION COMPANY"/>
    <n v="67.115499999999997"/>
    <n v="29.624400000000001"/>
    <n v="335.47199999999998"/>
    <n v="27.754299999999997"/>
    <n v="459.96620000000001"/>
    <n v="451.36"/>
    <n v="6.9985299999999997"/>
    <n v="0"/>
    <x v="1"/>
    <n v="1.7697000000000001"/>
    <n v="460.12822999999997"/>
    <n v="-1.7610148993072247E-4"/>
    <n v="27014"/>
    <n v="4.0326327330843133E-3"/>
    <n v="0.14591398237522668"/>
    <n v="6.4405601976840907E-2"/>
    <n v="0.78968041564793234"/>
    <n v="0.98094394251793671"/>
    <n v="1.5209955711693673E-2"/>
    <n v="3.846101770369534E-3"/>
    <x v="1"/>
    <n v="0"/>
    <x v="1"/>
    <n v="26953"/>
    <n v="0.2"/>
    <x v="0"/>
    <n v="0.2"/>
    <x v="0"/>
    <x v="1"/>
    <m/>
    <x v="1"/>
    <x v="1"/>
    <x v="1"/>
    <n v="0"/>
    <x v="1"/>
    <x v="1"/>
    <x v="1"/>
    <x v="1"/>
    <x v="0"/>
    <x v="0"/>
    <x v="0"/>
    <x v="0"/>
    <x v="0"/>
    <x v="0"/>
    <x v="0"/>
    <x v="0"/>
    <x v="0"/>
    <m/>
    <x v="0"/>
    <x v="0"/>
    <x v="0"/>
    <x v="0"/>
    <x v="0"/>
    <s v="6800'-9000' (top Kle 8720, Kal 10168)"/>
    <n v="19790307"/>
    <x v="1"/>
    <m/>
    <m/>
    <m/>
    <m/>
  </r>
  <r>
    <x v="0"/>
    <s v="T17N R094W S07 fMESAVERDE/ROCK SPRINGS"/>
    <n v="49124265"/>
    <x v="0"/>
    <x v="0"/>
    <x v="92"/>
    <s v="NW SE"/>
    <s v="7"/>
    <s v=" 17"/>
    <s v=" 94"/>
    <n v="41.462420000000002"/>
    <n v="-108.03315000000001"/>
    <s v="4903720744"/>
    <s v="CHAMPLIN 237 AMOCO A-1"/>
    <x v="0"/>
    <s v="MESAVERDE/ROCK SPRINGS"/>
    <n v="549"/>
    <m/>
    <n v="110"/>
    <x v="1"/>
    <n v="11884"/>
    <n v="11994"/>
    <n v="12700"/>
    <n v="12356"/>
    <x v="5"/>
    <d v="1976-03-31T00:00:00"/>
    <n v="8.3999996185302734"/>
    <x v="0"/>
    <n v="65"/>
    <n v="64"/>
    <n v="2803"/>
    <n v="53"/>
    <x v="0"/>
    <n v="3500"/>
    <n v="1818"/>
    <m/>
    <x v="0"/>
    <n v="4"/>
    <n v="7480"/>
    <x v="0"/>
    <s v="CHEM LAB"/>
    <n v="3.2435"/>
    <n v="5.2665600000000001"/>
    <n v="121.93049999999999"/>
    <n v="1.3557399999999999"/>
    <n v="131.7963"/>
    <n v="98.734999999999999"/>
    <n v="29.797019999999996"/>
    <m/>
    <x v="0"/>
    <n v="8.3280000000000007E-2"/>
    <n v="128.61529999999999"/>
    <n v="1.2215277660442204E-2"/>
    <n v="8304"/>
    <n v="5.2204764318297008E-2"/>
    <n v="2.4609947320220673E-2"/>
    <n v="3.9959847127726648E-2"/>
    <n v="0.93543020555205258"/>
    <n v="0.76767694045731738"/>
    <n v="0.23167554715496522"/>
    <n v="6.4751238771748002E-4"/>
    <x v="0"/>
    <m/>
    <x v="0"/>
    <m/>
    <m/>
    <x v="0"/>
    <m/>
    <x v="0"/>
    <x v="0"/>
    <m/>
    <x v="0"/>
    <x v="0"/>
    <x v="0"/>
    <m/>
    <x v="0"/>
    <x v="0"/>
    <x v="0"/>
    <x v="0"/>
    <x v="0"/>
    <x v="0"/>
    <x v="0"/>
    <x v="0"/>
    <x v="0"/>
    <x v="0"/>
    <x v="0"/>
    <x v="0"/>
    <x v="0"/>
    <m/>
    <x v="0"/>
    <x v="0"/>
    <x v="0"/>
    <x v="0"/>
    <x v="0"/>
    <s v="WELLHEAD SAMPLE"/>
    <m/>
    <x v="0"/>
    <m/>
    <m/>
    <m/>
    <m/>
  </r>
  <r>
    <x v="0"/>
    <s v="T17N R094W S07 fMESAVERDE/ROCK SPRINGS"/>
    <n v="49124244"/>
    <x v="0"/>
    <x v="0"/>
    <x v="92"/>
    <s v="NW SE"/>
    <s v="7"/>
    <s v="17"/>
    <s v=" 94"/>
    <n v="41.462420000000002"/>
    <n v="-108.03315000000001"/>
    <s v="4903720744"/>
    <s v="CHAMPLIN 237 AMOCO A-1"/>
    <x v="0"/>
    <s v="MESAVERDE/ROCK SPRINGS"/>
    <m/>
    <m/>
    <n v="0"/>
    <x v="1"/>
    <m/>
    <m/>
    <n v="12700"/>
    <n v="12356"/>
    <x v="4"/>
    <d v="1976-03-26T00:00:00"/>
    <n v="5.5999999046325684"/>
    <x v="0"/>
    <n v="643"/>
    <n v="115"/>
    <n v="5662"/>
    <n v="100"/>
    <x v="0"/>
    <n v="10200"/>
    <n v="110"/>
    <m/>
    <x v="0"/>
    <n v="46"/>
    <n v="16820"/>
    <x v="0"/>
    <s v="CHEM LAB"/>
    <n v="32.085700000000003"/>
    <n v="9.4633500000000002"/>
    <n v="246.297"/>
    <n v="2.5579999999999998"/>
    <n v="290.40404999999998"/>
    <n v="287.74199999999996"/>
    <n v="1.8028999999999997"/>
    <m/>
    <x v="0"/>
    <n v="0.95772000000000013"/>
    <n v="290.50261999999998"/>
    <n v="-1.6968302326429677E-4"/>
    <n v="16873"/>
    <n v="1.5730270382572048E-3"/>
    <n v="0.11048640678392745"/>
    <n v="3.2586838923217495E-2"/>
    <n v="0.85692675429285514"/>
    <n v="0.99049709086961069"/>
    <n v="6.2061402406628895E-3"/>
    <n v="3.2967688897263653E-3"/>
    <x v="0"/>
    <m/>
    <x v="0"/>
    <m/>
    <m/>
    <x v="0"/>
    <m/>
    <x v="0"/>
    <x v="0"/>
    <m/>
    <x v="0"/>
    <x v="0"/>
    <x v="0"/>
    <m/>
    <x v="0"/>
    <x v="0"/>
    <x v="0"/>
    <x v="0"/>
    <x v="0"/>
    <x v="0"/>
    <x v="0"/>
    <x v="0"/>
    <x v="0"/>
    <x v="0"/>
    <x v="0"/>
    <x v="0"/>
    <x v="0"/>
    <m/>
    <x v="0"/>
    <x v="0"/>
    <x v="0"/>
    <x v="0"/>
    <x v="0"/>
    <s v="FLOW TEST"/>
    <m/>
    <x v="0"/>
    <m/>
    <m/>
    <m/>
    <m/>
  </r>
  <r>
    <x v="0"/>
    <s v="T17N R094W S07 fMESAVERDE/ERICSON"/>
    <n v="49124245"/>
    <x v="0"/>
    <x v="0"/>
    <x v="92"/>
    <s v="NW SE"/>
    <s v="7"/>
    <s v=" 17"/>
    <s v=" 94"/>
    <n v="41.462420000000002"/>
    <n v="-108.03315000000001"/>
    <s v="4903720744"/>
    <s v="CHAMPLIN 237 AMOCO A-1"/>
    <x v="0"/>
    <s v="MESAVERDE/ERICSON"/>
    <m/>
    <n v="549"/>
    <n v="20"/>
    <x v="0"/>
    <n v="11315"/>
    <n v="11335"/>
    <n v="12700"/>
    <n v="12356"/>
    <x v="1"/>
    <d v="1976-07-26T00:00:00"/>
    <n v="7.4000000953674316"/>
    <x v="0"/>
    <n v="64"/>
    <n v="14"/>
    <n v="3717"/>
    <n v="469"/>
    <x v="0"/>
    <n v="5100"/>
    <n v="2062"/>
    <m/>
    <x v="0"/>
    <n v="20"/>
    <n v="10400"/>
    <x v="0"/>
    <s v="CHEM LAB"/>
    <n v="3.1936"/>
    <n v="1.1520600000000001"/>
    <n v="161.68949999999998"/>
    <n v="11.997019999999999"/>
    <n v="178.03217999999998"/>
    <n v="143.87099999999998"/>
    <n v="33.79618"/>
    <m/>
    <x v="0"/>
    <n v="0.41640000000000005"/>
    <n v="178.08357999999998"/>
    <n v="-1.4433508924177073E-4"/>
    <n v="11443"/>
    <n v="4.7749851210914254E-2"/>
    <n v="1.7938330025504379E-2"/>
    <n v="6.4710773074845244E-3"/>
    <n v="0.97559059266701109"/>
    <n v="0.80788470222802122"/>
    <n v="0.18977706984551862"/>
    <n v="2.3382279264601491E-3"/>
    <x v="0"/>
    <m/>
    <x v="0"/>
    <m/>
    <m/>
    <x v="0"/>
    <m/>
    <x v="0"/>
    <x v="0"/>
    <m/>
    <x v="0"/>
    <x v="0"/>
    <x v="0"/>
    <m/>
    <x v="0"/>
    <x v="0"/>
    <x v="0"/>
    <x v="0"/>
    <x v="0"/>
    <x v="0"/>
    <x v="0"/>
    <x v="0"/>
    <x v="0"/>
    <x v="0"/>
    <x v="0"/>
    <x v="0"/>
    <x v="0"/>
    <m/>
    <x v="0"/>
    <x v="0"/>
    <x v="0"/>
    <x v="0"/>
    <x v="0"/>
    <s v="PRODUCTION UNIT"/>
    <m/>
    <x v="0"/>
    <m/>
    <m/>
    <m/>
    <m/>
  </r>
  <r>
    <x v="1"/>
    <s v="T17N R094W S07 fMESAVERDE"/>
    <m/>
    <x v="0"/>
    <x v="0"/>
    <x v="92"/>
    <s v="SW SW"/>
    <n v="7"/>
    <n v="17"/>
    <n v="94"/>
    <n v="41.459823999999998"/>
    <n v="-108.04021400000001"/>
    <s v="4900723592"/>
    <s v="CHAMPLIN 237 A3"/>
    <x v="0"/>
    <s v="MESAVERDE"/>
    <m/>
    <m/>
    <m/>
    <x v="0"/>
    <n v="10716"/>
    <m/>
    <n v="1850"/>
    <m/>
    <x v="2"/>
    <d v="2002-11-22T00:00:00"/>
    <n v="6.64"/>
    <x v="0"/>
    <n v="15.2"/>
    <n v="0.19"/>
    <n v="1670"/>
    <n v="3.26"/>
    <x v="1"/>
    <n v="1550"/>
    <n v="1078"/>
    <m/>
    <x v="0"/>
    <n v="24"/>
    <n v="4344"/>
    <x v="0"/>
    <s v="BP AMERICA PRODUCTION COMPANY"/>
    <n v="0.75847999999999993"/>
    <n v="1.5635099999999999E-2"/>
    <n v="72.644999999999996"/>
    <n v="8.3390799999999987E-2"/>
    <n v="73.502505900000003"/>
    <n v="43.725499999999997"/>
    <n v="17.668419999999998"/>
    <n v="0"/>
    <x v="1"/>
    <n v="0.49968000000000001"/>
    <n v="61.893599999999992"/>
    <n v="8.5740323348546241E-2"/>
    <n v="4340.6499999999996"/>
    <n v="-3.8573805507422453E-4"/>
    <n v="1.0319103964045938E-2"/>
    <n v="2.1271519669372249E-4"/>
    <n v="0.98946818083926025"/>
    <n v="0.70646238060154853"/>
    <n v="0.2854644098905218"/>
    <n v="8.0732095079297395E-3"/>
    <x v="0"/>
    <m/>
    <x v="0"/>
    <m/>
    <m/>
    <x v="0"/>
    <n v="6130"/>
    <x v="0"/>
    <x v="0"/>
    <m/>
    <x v="0"/>
    <x v="0"/>
    <x v="0"/>
    <m/>
    <x v="0"/>
    <x v="0"/>
    <x v="0"/>
    <x v="0"/>
    <x v="0"/>
    <x v="0"/>
    <x v="0"/>
    <x v="0"/>
    <x v="0"/>
    <x v="0"/>
    <x v="0"/>
    <x v="0"/>
    <x v="0"/>
    <m/>
    <x v="0"/>
    <x v="0"/>
    <x v="0"/>
    <x v="0"/>
    <x v="0"/>
    <m/>
    <n v="20021122"/>
    <x v="0"/>
    <s v="BP AMERICA"/>
    <m/>
    <m/>
    <d v="2002-11-24T00:00:00"/>
  </r>
  <r>
    <x v="1"/>
    <s v="T17N R094W S07 fMESAVERDE"/>
    <m/>
    <x v="0"/>
    <x v="0"/>
    <x v="92"/>
    <s v="C NE"/>
    <n v="7"/>
    <n v="17"/>
    <n v="94"/>
    <n v="41.467537"/>
    <n v="-108.029132"/>
    <s v="4903723593"/>
    <s v="CHAMPLIN 237 A4"/>
    <x v="0"/>
    <s v="MESAVERDE"/>
    <m/>
    <m/>
    <m/>
    <x v="0"/>
    <n v="10476"/>
    <m/>
    <n v="11990"/>
    <n v="11932"/>
    <x v="2"/>
    <d v="2002-11-22T00:00:00"/>
    <n v="6.99"/>
    <x v="0"/>
    <n v="6.77"/>
    <n v="0.2"/>
    <n v="1950"/>
    <n v="3.27"/>
    <x v="1"/>
    <n v="1400"/>
    <n v="2076"/>
    <m/>
    <x v="0"/>
    <n v="25"/>
    <n v="5128"/>
    <x v="0"/>
    <s v="BP AMERICA PRODUCTION COMPANY"/>
    <n v="0.33782299999999998"/>
    <n v="1.6458E-2"/>
    <n v="84.825000000000003"/>
    <n v="8.3646600000000002E-2"/>
    <n v="85.262927599999983"/>
    <n v="39.494"/>
    <n v="34.025639999999996"/>
    <n v="0"/>
    <x v="1"/>
    <n v="0.52050000000000007"/>
    <n v="74.040139999999994"/>
    <n v="7.0449287443602196E-2"/>
    <n v="5461.24"/>
    <n v="3.146968054364617E-2"/>
    <n v="3.9621323066087169E-3"/>
    <n v="1.9302644728797706E-4"/>
    <n v="0.99584484124610329"/>
    <n v="0.53341336199526368"/>
    <n v="0.45955666750495067"/>
    <n v="7.0299704997856581E-3"/>
    <x v="0"/>
    <n v="0.04"/>
    <x v="0"/>
    <m/>
    <m/>
    <x v="0"/>
    <n v="7290"/>
    <x v="0"/>
    <x v="0"/>
    <m/>
    <x v="0"/>
    <x v="0"/>
    <x v="0"/>
    <m/>
    <x v="0"/>
    <x v="0"/>
    <x v="0"/>
    <x v="0"/>
    <x v="0"/>
    <x v="0"/>
    <x v="0"/>
    <x v="0"/>
    <x v="0"/>
    <x v="0"/>
    <x v="0"/>
    <x v="0"/>
    <x v="0"/>
    <m/>
    <x v="0"/>
    <x v="0"/>
    <x v="0"/>
    <x v="0"/>
    <x v="0"/>
    <m/>
    <n v="20021122"/>
    <x v="0"/>
    <s v="BP AMERICA"/>
    <m/>
    <m/>
    <d v="2002-11-24T00:00:00"/>
  </r>
  <r>
    <x v="1"/>
    <s v="T17N R094W S06 fMESAVERDE/ALMOND"/>
    <n v="4039"/>
    <x v="0"/>
    <x v="0"/>
    <x v="92"/>
    <s v="NE NE"/>
    <n v="6"/>
    <n v="17"/>
    <n v="94"/>
    <n v="41.482149999999997"/>
    <n v="-108.029842"/>
    <s v="4903724527"/>
    <s v="WILD ROSE FED 1-6"/>
    <x v="0"/>
    <s v="MESAVERDE/ALMOND"/>
    <m/>
    <m/>
    <m/>
    <x v="0"/>
    <s v="10235"/>
    <m/>
    <n v="10621"/>
    <n v="10620"/>
    <x v="5"/>
    <d v="2003-03-05T00:00:00"/>
    <n v="7.2"/>
    <x v="1"/>
    <n v="200"/>
    <n v="220"/>
    <n v="2223"/>
    <m/>
    <x v="1"/>
    <n v="2600"/>
    <n v="2900"/>
    <m/>
    <x v="0"/>
    <n v="188"/>
    <n v="8338"/>
    <x v="0"/>
    <s v="ANADARKO PETROLEUM CORP"/>
    <n v="9.98"/>
    <n v="18.1038"/>
    <n v="96.700499999999991"/>
    <n v="0"/>
    <n v="124.78429999999999"/>
    <n v="73.346000000000004"/>
    <n v="47.530999999999992"/>
    <n v="0"/>
    <x v="1"/>
    <n v="3.9141600000000003"/>
    <n v="124.79115999999999"/>
    <n v="-2.7486676775045101E-5"/>
    <n v="8331"/>
    <n v="-4.1994120823084767E-4"/>
    <n v="7.9978010054149451E-2"/>
    <n v="0.14508075134452011"/>
    <n v="0.77494123860133046"/>
    <n v="0.58774996562256498"/>
    <n v="0.38088435110307489"/>
    <n v="3.1365683274360144E-2"/>
    <x v="0"/>
    <n v="7"/>
    <x v="0"/>
    <m/>
    <m/>
    <x v="0"/>
    <m/>
    <x v="0"/>
    <x v="0"/>
    <m/>
    <x v="0"/>
    <x v="0"/>
    <x v="0"/>
    <m/>
    <x v="0"/>
    <x v="0"/>
    <x v="0"/>
    <x v="0"/>
    <x v="0"/>
    <x v="0"/>
    <x v="0"/>
    <x v="0"/>
    <x v="0"/>
    <x v="0"/>
    <x v="0"/>
    <x v="0"/>
    <x v="0"/>
    <m/>
    <x v="0"/>
    <x v="0"/>
    <x v="0"/>
    <x v="0"/>
    <x v="0"/>
    <s v="WELLHEAD"/>
    <n v="20030305"/>
    <x v="0"/>
    <s v="CHAMPION TECHNOLOGIES VERNAL UT"/>
    <m/>
    <m/>
    <d v="2003-03-18T00:00:00"/>
  </r>
  <r>
    <x v="1"/>
    <s v="T17N R094W S06 fMESAVERDE"/>
    <n v="3505"/>
    <x v="0"/>
    <x v="0"/>
    <x v="92"/>
    <s v="SW SE"/>
    <n v="6"/>
    <n v="17"/>
    <n v="94"/>
    <n v="41.474220000000003"/>
    <n v="-108.03045400000001"/>
    <s v="4903723727"/>
    <s v="MEXICAN FLATS 06-02"/>
    <x v="0"/>
    <s v="MESAVERDE"/>
    <m/>
    <m/>
    <m/>
    <x v="0"/>
    <s v="10340"/>
    <m/>
    <n v="11994"/>
    <n v="11960"/>
    <x v="2"/>
    <d v="2002-11-20T00:00:00"/>
    <n v="7.54"/>
    <x v="1"/>
    <n v="5.44"/>
    <m/>
    <n v="1440"/>
    <n v="3.03"/>
    <x v="1"/>
    <n v="570"/>
    <n v="2480"/>
    <m/>
    <x v="0"/>
    <n v="54"/>
    <n v="8112"/>
    <x v="0"/>
    <s v="BP AMERICA PRODUCTION CO"/>
    <n v="0.27145600000000003"/>
    <n v="0"/>
    <n v="62.64"/>
    <n v="7.750739999999999E-2"/>
    <n v="62.988963399999996"/>
    <n v="16.079699999999999"/>
    <n v="40.647199999999998"/>
    <n v="0"/>
    <x v="1"/>
    <n v="1.1242800000000002"/>
    <n v="57.851179999999999"/>
    <n v="4.2517190524949316E-2"/>
    <n v="4552.47"/>
    <n v="-0.28106426877713786"/>
    <n v="4.3095803668996412E-3"/>
    <n v="0"/>
    <n v="0.99569041963310034"/>
    <n v="0.27794938668493885"/>
    <n v="0.70261661041313239"/>
    <n v="1.9434002901928711E-2"/>
    <x v="0"/>
    <n v="0.13"/>
    <x v="0"/>
    <m/>
    <m/>
    <x v="0"/>
    <n v="5170"/>
    <x v="0"/>
    <x v="0"/>
    <m/>
    <x v="0"/>
    <x v="0"/>
    <x v="0"/>
    <m/>
    <x v="0"/>
    <x v="0"/>
    <x v="0"/>
    <x v="0"/>
    <x v="0"/>
    <x v="0"/>
    <x v="0"/>
    <x v="0"/>
    <x v="0"/>
    <x v="0"/>
    <x v="0"/>
    <x v="0"/>
    <x v="0"/>
    <m/>
    <x v="0"/>
    <x v="0"/>
    <x v="0"/>
    <x v="0"/>
    <x v="0"/>
    <m/>
    <n v="20021120"/>
    <x v="0"/>
    <s v="BP AMERICA"/>
    <m/>
    <m/>
    <d v="2002-11-22T00:00:00"/>
  </r>
  <r>
    <x v="1"/>
    <s v="T17N R094W S05 fMESAVERDE"/>
    <m/>
    <x v="0"/>
    <x v="0"/>
    <x v="92"/>
    <s v="SE NW"/>
    <n v="5"/>
    <n v="17"/>
    <n v="94"/>
    <n v="41.481062000000001"/>
    <n v="-108.019441"/>
    <s v="4903723811"/>
    <s v="CHAMPLIN 237 C3"/>
    <x v="0"/>
    <s v="MESAVERDE"/>
    <m/>
    <m/>
    <m/>
    <x v="0"/>
    <n v="10178"/>
    <m/>
    <n v="10575"/>
    <n v="10541"/>
    <x v="2"/>
    <d v="2002-11-19T00:00:00"/>
    <n v="7.98"/>
    <x v="0"/>
    <n v="18.2"/>
    <m/>
    <n v="2190"/>
    <n v="17.3"/>
    <x v="1"/>
    <n v="1799"/>
    <n v="1815"/>
    <m/>
    <x v="0"/>
    <n v="18"/>
    <n v="6254"/>
    <x v="0"/>
    <s v="BP AMERICA PRODUCTION COMPANY"/>
    <n v="0.90817999999999999"/>
    <n v="0"/>
    <n v="95.265000000000001"/>
    <n v="0.44253399999999998"/>
    <n v="96.615713999999983"/>
    <n v="50.749789999999997"/>
    <n v="29.747849999999996"/>
    <n v="0"/>
    <x v="1"/>
    <n v="0.37476000000000004"/>
    <n v="80.872399999999985"/>
    <n v="8.8700666457022584E-2"/>
    <n v="5857.5"/>
    <n v="-3.2737480906576397E-2"/>
    <n v="9.399920182756193E-3"/>
    <n v="0"/>
    <n v="0.99060007981724374"/>
    <n v="0.62752916940761005"/>
    <n v="0.36783686399810073"/>
    <n v="4.6339665942892764E-3"/>
    <x v="0"/>
    <n v="1.98"/>
    <x v="0"/>
    <m/>
    <m/>
    <x v="0"/>
    <n v="8200"/>
    <x v="0"/>
    <x v="0"/>
    <m/>
    <x v="0"/>
    <x v="0"/>
    <x v="0"/>
    <m/>
    <x v="0"/>
    <x v="0"/>
    <x v="0"/>
    <x v="0"/>
    <x v="0"/>
    <x v="0"/>
    <x v="0"/>
    <x v="0"/>
    <x v="0"/>
    <x v="0"/>
    <x v="0"/>
    <x v="0"/>
    <x v="0"/>
    <m/>
    <x v="0"/>
    <x v="0"/>
    <x v="0"/>
    <x v="0"/>
    <x v="0"/>
    <m/>
    <n v="20021119"/>
    <x v="0"/>
    <s v="BP AMERICA"/>
    <m/>
    <m/>
    <d v="2002-11-21T00:00:00"/>
  </r>
  <r>
    <x v="1"/>
    <s v="T17N R094W S03 fMESAVERDE"/>
    <m/>
    <x v="0"/>
    <x v="0"/>
    <x v="92"/>
    <s v="SE NE"/>
    <n v="3"/>
    <n v="17"/>
    <n v="94"/>
    <n v="41.481107999999999"/>
    <n v="-107.971384"/>
    <s v="4903723806"/>
    <s v="CHAMPLIN 237 B3"/>
    <x v="0"/>
    <s v="MESAVERDE"/>
    <m/>
    <m/>
    <m/>
    <x v="0"/>
    <n v="9714"/>
    <m/>
    <n v="10147"/>
    <n v="10072"/>
    <x v="2"/>
    <d v="2002-11-19T00:00:00"/>
    <n v="7.91"/>
    <x v="0"/>
    <n v="1.3"/>
    <n v="0.28000000000000003"/>
    <n v="1660"/>
    <n v="3.91"/>
    <x v="1"/>
    <n v="1300"/>
    <n v="1617"/>
    <m/>
    <x v="0"/>
    <n v="17"/>
    <n v="4008"/>
    <x v="0"/>
    <s v="BP AMERICA PRODUCTION COMPANY"/>
    <n v="6.4869999999999997E-2"/>
    <n v="2.3041200000000001E-2"/>
    <n v="72.209999999999994"/>
    <n v="0.1000178"/>
    <n v="72.397928999999991"/>
    <n v="36.673000000000002"/>
    <n v="26.502629999999996"/>
    <n v="0"/>
    <x v="1"/>
    <n v="0.35394000000000003"/>
    <n v="63.52957"/>
    <n v="6.5243302975801776E-2"/>
    <n v="4599.49"/>
    <n v="6.871805834221123E-2"/>
    <n v="8.9602010576849518E-4"/>
    <n v="3.18257722537892E-4"/>
    <n v="0.9987857221716937"/>
    <n v="0.57725874738330518"/>
    <n v="0.41716998871549099"/>
    <n v="5.5712639012038025E-3"/>
    <x v="0"/>
    <n v="0.2"/>
    <x v="0"/>
    <m/>
    <m/>
    <x v="0"/>
    <n v="5990"/>
    <x v="0"/>
    <x v="0"/>
    <m/>
    <x v="0"/>
    <x v="0"/>
    <x v="0"/>
    <m/>
    <x v="0"/>
    <x v="0"/>
    <x v="0"/>
    <x v="0"/>
    <x v="0"/>
    <x v="0"/>
    <x v="0"/>
    <x v="0"/>
    <x v="0"/>
    <x v="0"/>
    <x v="0"/>
    <x v="0"/>
    <x v="0"/>
    <m/>
    <x v="0"/>
    <x v="0"/>
    <x v="0"/>
    <x v="0"/>
    <x v="0"/>
    <m/>
    <n v="20021119"/>
    <x v="0"/>
    <s v="BP AMERICA"/>
    <m/>
    <m/>
    <d v="2002-11-21T00:00:00"/>
  </r>
  <r>
    <x v="1"/>
    <s v="T17N R094W S03 fMESAVERDE"/>
    <m/>
    <x v="0"/>
    <x v="0"/>
    <x v="92"/>
    <s v="C SW"/>
    <n v="3"/>
    <n v="17"/>
    <n v="94"/>
    <n v="41.474401999999998"/>
    <n v="-107.981634"/>
    <s v="4903721054"/>
    <s v="CHAMPLIN 237 B1"/>
    <x v="0"/>
    <s v="MESAVERDE"/>
    <m/>
    <m/>
    <m/>
    <x v="0"/>
    <m/>
    <n v="10047"/>
    <n v="10380"/>
    <n v="10192"/>
    <x v="2"/>
    <d v="2002-11-19T00:00:00"/>
    <n v="7.25"/>
    <x v="0"/>
    <n v="28.2"/>
    <n v="0.11"/>
    <n v="1840"/>
    <n v="57"/>
    <x v="1"/>
    <n v="1949"/>
    <n v="1240"/>
    <m/>
    <x v="0"/>
    <n v="43"/>
    <n v="5304"/>
    <x v="0"/>
    <s v="BP AMERICA PRODUCTION COMPANY"/>
    <n v="1.4071799999999999"/>
    <n v="9.0518999999999999E-3"/>
    <n v="80.040000000000006"/>
    <n v="1.4580599999999999"/>
    <n v="82.914291899999995"/>
    <n v="54.981290000000001"/>
    <n v="20.323599999999999"/>
    <n v="0"/>
    <x v="1"/>
    <n v="0.89526000000000006"/>
    <n v="76.200149999999994"/>
    <n v="4.2196935864688485E-2"/>
    <n v="5157.3100000000004"/>
    <n v="-1.4022144454184086E-2"/>
    <n v="1.6971501145992419E-2"/>
    <n v="1.0917176993945962E-4"/>
    <n v="0.98291932708406815"/>
    <n v="0.72153781849510801"/>
    <n v="0.26671338573480502"/>
    <n v="1.1748795770087068E-2"/>
    <x v="0"/>
    <m/>
    <x v="0"/>
    <m/>
    <m/>
    <x v="0"/>
    <n v="7080"/>
    <x v="0"/>
    <x v="0"/>
    <m/>
    <x v="0"/>
    <x v="0"/>
    <x v="0"/>
    <m/>
    <x v="0"/>
    <x v="0"/>
    <x v="0"/>
    <x v="0"/>
    <x v="0"/>
    <x v="0"/>
    <x v="0"/>
    <x v="0"/>
    <x v="0"/>
    <x v="0"/>
    <x v="0"/>
    <x v="0"/>
    <x v="0"/>
    <m/>
    <x v="0"/>
    <x v="0"/>
    <x v="0"/>
    <x v="0"/>
    <x v="0"/>
    <m/>
    <n v="20021119"/>
    <x v="0"/>
    <s v="BP AMERICA"/>
    <m/>
    <m/>
    <d v="2002-11-21T00:00:00"/>
  </r>
  <r>
    <x v="1"/>
    <s v="T17N R094W S01 fMESAVERDE"/>
    <n v="5031"/>
    <x v="0"/>
    <x v="0"/>
    <x v="92"/>
    <s v="SE SE"/>
    <n v="1"/>
    <n v="17"/>
    <n v="94"/>
    <n v="41.474387"/>
    <n v="-107.93317"/>
    <s v="4903725577"/>
    <s v="1-2 MEXICAN FLATS"/>
    <x v="0"/>
    <s v="MESAVERDE"/>
    <m/>
    <m/>
    <n v="251"/>
    <x v="0"/>
    <n v="9493"/>
    <n v="9744"/>
    <n v="9820"/>
    <m/>
    <x v="2"/>
    <d v="2005-03-15T00:00:00"/>
    <n v="7.65"/>
    <x v="1"/>
    <n v="11.2"/>
    <n v="0"/>
    <n v="1380"/>
    <n v="30"/>
    <x v="1"/>
    <n v="1150"/>
    <n v="2320"/>
    <n v="0"/>
    <x v="1"/>
    <n v="63"/>
    <n v="4560"/>
    <x v="0"/>
    <s v="BP AMERICA PRODUCTION COMPANY"/>
    <n v="0.55887999999999993"/>
    <n v="0"/>
    <n v="60.03"/>
    <n v="0.76739999999999997"/>
    <n v="61.356279999999998"/>
    <n v="32.441499999999998"/>
    <n v="38.024799999999999"/>
    <n v="0"/>
    <x v="1"/>
    <n v="1.31166"/>
    <n v="71.777959999999993"/>
    <n v="-7.8279486929883679E-2"/>
    <n v="4954.2"/>
    <n v="4.1432805700952237E-2"/>
    <n v="9.1087660464421894E-3"/>
    <n v="0"/>
    <n v="0.99089123395355783"/>
    <n v="0.45197021481245775"/>
    <n v="0.52975593065057858"/>
    <n v="1.8273854536963716E-2"/>
    <x v="1"/>
    <n v="0"/>
    <x v="1"/>
    <n v="0"/>
    <n v="0"/>
    <x v="1"/>
    <n v="7820"/>
    <x v="1"/>
    <x v="1"/>
    <n v="0"/>
    <x v="1"/>
    <x v="1"/>
    <x v="1"/>
    <n v="0"/>
    <x v="1"/>
    <x v="1"/>
    <x v="1"/>
    <x v="1"/>
    <x v="0"/>
    <x v="0"/>
    <x v="0"/>
    <x v="0"/>
    <x v="0"/>
    <x v="0"/>
    <x v="0"/>
    <x v="0"/>
    <x v="0"/>
    <m/>
    <x v="0"/>
    <x v="0"/>
    <x v="0"/>
    <x v="0"/>
    <x v="0"/>
    <m/>
    <n v="20050315"/>
    <x v="0"/>
    <s v="BP ID No W0049"/>
    <m/>
    <s v="9493-9744"/>
    <d v="2005-03-17T00:00:00"/>
  </r>
  <r>
    <x v="1"/>
    <s v="T17N R093W S31 fMESAVERDE"/>
    <m/>
    <x v="0"/>
    <x v="2"/>
    <x v="92"/>
    <s v="C SW"/>
    <n v="31"/>
    <n v="17"/>
    <n v="93"/>
    <n v="41.402394000000001"/>
    <n v="-107.924257"/>
    <s v="4900720603"/>
    <s v="CHAMPLIN 444 I1"/>
    <x v="0"/>
    <s v="MESAVERDE"/>
    <m/>
    <m/>
    <m/>
    <x v="0"/>
    <n v="9468"/>
    <m/>
    <n v="10056"/>
    <n v="9896"/>
    <x v="2"/>
    <d v="2002-11-27T00:00:00"/>
    <n v="4.62"/>
    <x v="0"/>
    <n v="48.4"/>
    <n v="0.46"/>
    <n v="1940"/>
    <n v="3.19"/>
    <x v="1"/>
    <n v="2999"/>
    <n v="54"/>
    <m/>
    <x v="0"/>
    <n v="7"/>
    <n v="5360"/>
    <x v="0"/>
    <s v="BP AMERICA PRODUCTION COMPANY"/>
    <n v="2.4151599999999998"/>
    <n v="3.7853400000000002E-2"/>
    <n v="84.39"/>
    <n v="8.1600199999999998E-2"/>
    <n v="86.924613600000001"/>
    <n v="84.601789999999994"/>
    <n v="0.88505999999999996"/>
    <n v="0"/>
    <x v="1"/>
    <n v="0.14574000000000001"/>
    <n v="85.632589999999993"/>
    <n v="7.4875089132471753E-3"/>
    <n v="5052.05"/>
    <n v="-2.9576308219803001E-2"/>
    <n v="2.7784535357428378E-2"/>
    <n v="4.3547389435850194E-4"/>
    <n v="0.97177999074821309"/>
    <n v="0.9879625268837483"/>
    <n v="1.0335550985903849E-2"/>
    <n v="1.7019221303478035E-3"/>
    <x v="0"/>
    <n v="192"/>
    <x v="0"/>
    <m/>
    <m/>
    <x v="0"/>
    <n v="8350"/>
    <x v="0"/>
    <x v="0"/>
    <m/>
    <x v="0"/>
    <x v="0"/>
    <x v="0"/>
    <m/>
    <x v="0"/>
    <x v="0"/>
    <x v="0"/>
    <x v="0"/>
    <x v="0"/>
    <x v="0"/>
    <x v="0"/>
    <x v="0"/>
    <x v="0"/>
    <x v="0"/>
    <x v="0"/>
    <x v="0"/>
    <x v="0"/>
    <m/>
    <x v="0"/>
    <x v="0"/>
    <x v="0"/>
    <x v="0"/>
    <x v="0"/>
    <m/>
    <n v="20021127"/>
    <x v="0"/>
    <s v="BP AMERICA"/>
    <m/>
    <m/>
    <d v="2002-11-29T00:00:00"/>
  </r>
  <r>
    <x v="1"/>
    <s v="T17N R093W S31 fMESAVERDE"/>
    <m/>
    <x v="0"/>
    <x v="2"/>
    <x v="92"/>
    <s v="SW SE"/>
    <n v="31"/>
    <n v="17"/>
    <n v="93"/>
    <n v="41.401670000000003"/>
    <n v="-107.91528"/>
    <s v="4900721840"/>
    <s v="CHAMPLIN 444 I3"/>
    <x v="0"/>
    <s v="MESAVERDE"/>
    <m/>
    <m/>
    <m/>
    <x v="0"/>
    <n v="9372"/>
    <m/>
    <n v="9734"/>
    <n v="9702"/>
    <x v="2"/>
    <d v="2002-11-27T00:00:00"/>
    <n v="6.07"/>
    <x v="0"/>
    <n v="80.900000000000006"/>
    <n v="9.42"/>
    <n v="3090"/>
    <n v="10.6"/>
    <x v="1"/>
    <n v="5748"/>
    <n v="377"/>
    <m/>
    <x v="0"/>
    <n v="2"/>
    <n v="10478"/>
    <x v="0"/>
    <s v="BP AMERICA PRODUCTION COMPANY"/>
    <n v="4.0369100000000007"/>
    <n v="0.77517179999999997"/>
    <n v="134.41499999999999"/>
    <n v="0.271148"/>
    <n v="139.49822979999999"/>
    <n v="162.15108000000001"/>
    <n v="6.1790299999999991"/>
    <n v="0"/>
    <x v="1"/>
    <n v="4.1640000000000003E-2"/>
    <n v="168.37175000000002"/>
    <n v="-9.3784786093002587E-2"/>
    <n v="9317.92"/>
    <n v="-5.8601974548290761E-2"/>
    <n v="2.8938790160905691E-2"/>
    <n v="5.5568576111064026E-3"/>
    <n v="0.96550435222798803"/>
    <n v="0.9630539564980467"/>
    <n v="3.6698733605845392E-2"/>
    <n v="2.4730989610786844E-4"/>
    <x v="0"/>
    <n v="47.3"/>
    <x v="0"/>
    <m/>
    <m/>
    <x v="0"/>
    <n v="15710"/>
    <x v="0"/>
    <x v="0"/>
    <m/>
    <x v="0"/>
    <x v="0"/>
    <x v="0"/>
    <m/>
    <x v="0"/>
    <x v="0"/>
    <x v="0"/>
    <x v="0"/>
    <x v="0"/>
    <x v="0"/>
    <x v="0"/>
    <x v="0"/>
    <x v="0"/>
    <x v="0"/>
    <x v="0"/>
    <x v="0"/>
    <x v="0"/>
    <m/>
    <x v="0"/>
    <x v="0"/>
    <x v="0"/>
    <x v="0"/>
    <x v="0"/>
    <m/>
    <n v="20021127"/>
    <x v="0"/>
    <s v="BP AMERICA"/>
    <m/>
    <m/>
    <d v="2002-11-29T00:00:00"/>
  </r>
  <r>
    <x v="1"/>
    <s v="T17N R093W S29 fMESAVERDE"/>
    <m/>
    <x v="0"/>
    <x v="2"/>
    <x v="92"/>
    <s v=" C SW"/>
    <n v="29"/>
    <n v="17"/>
    <n v="93"/>
    <n v="41.416379999999997"/>
    <n v="-107.904954"/>
    <s v="4900720447"/>
    <s v="444 C1"/>
    <x v="0"/>
    <s v="MESAVERDE"/>
    <m/>
    <m/>
    <m/>
    <x v="0"/>
    <m/>
    <m/>
    <n v="9969"/>
    <n v="9548"/>
    <x v="2"/>
    <d v="1996-02-14T00:00:00"/>
    <n v="6.27"/>
    <x v="0"/>
    <n v="1.1599999999999999"/>
    <n v="0.39"/>
    <n v="258"/>
    <n v="4.38"/>
    <x v="1"/>
    <n v="250"/>
    <n v="290"/>
    <n v="0"/>
    <x v="1"/>
    <n v="6.86"/>
    <n v="960"/>
    <x v="0"/>
    <s v="AMOCO PRODUCTION COMPANY"/>
    <n v="5.7883999999999998E-2"/>
    <n v="3.2093099999999999E-2"/>
    <n v="11.222999999999999"/>
    <n v="0.11204039999999998"/>
    <n v="11.425017499999999"/>
    <n v="7.0525000000000002"/>
    <n v="4.7530999999999999"/>
    <n v="0"/>
    <x v="1"/>
    <n v="0.14282520000000001"/>
    <n v="11.948425199999999"/>
    <n v="-2.2393265156441845E-2"/>
    <n v="810.79"/>
    <n v="-8.4261826642346035E-2"/>
    <n v="5.0664255000047046E-3"/>
    <n v="2.8090197673657832E-3"/>
    <n v="0.9921245547326295"/>
    <n v="0.59024514795472793"/>
    <n v="0.39780137720575931"/>
    <n v="1.1953474839512744E-2"/>
    <x v="6"/>
    <n v="47.4"/>
    <x v="1"/>
    <n v="0"/>
    <n v="0"/>
    <x v="0"/>
    <n v="1300"/>
    <x v="0"/>
    <x v="1"/>
    <m/>
    <x v="1"/>
    <x v="1"/>
    <x v="1"/>
    <n v="0"/>
    <x v="1"/>
    <x v="1"/>
    <x v="1"/>
    <x v="1"/>
    <x v="0"/>
    <x v="0"/>
    <x v="0"/>
    <x v="0"/>
    <x v="0"/>
    <x v="0"/>
    <x v="0"/>
    <x v="0"/>
    <x v="0"/>
    <m/>
    <x v="0"/>
    <x v="0"/>
    <x v="0"/>
    <x v="0"/>
    <x v="0"/>
    <m/>
    <n v="19960214"/>
    <x v="1"/>
    <s v="WYOMING ANALYTICAL LABS ROCK SPRINGS"/>
    <m/>
    <m/>
    <d v="1996-02-28T00:00:00"/>
  </r>
  <r>
    <x v="1"/>
    <s v="T17N R093W S27 fMESAVERDE"/>
    <n v="3401"/>
    <x v="0"/>
    <x v="2"/>
    <x v="92"/>
    <s v="C SW"/>
    <n v="27"/>
    <n v="17"/>
    <n v="93"/>
    <n v="41.416229999999999"/>
    <n v="-107.86637"/>
    <s v="4900720497"/>
    <s v="CHAMPLIN 444 E1"/>
    <x v="0"/>
    <s v="MESAVERDE"/>
    <m/>
    <m/>
    <m/>
    <x v="0"/>
    <s v="8841"/>
    <m/>
    <n v="9440"/>
    <n v="9185"/>
    <x v="2"/>
    <d v="2002-11-19T00:00:00"/>
    <n v="7.13"/>
    <x v="1"/>
    <n v="8.91"/>
    <m/>
    <n v="565"/>
    <n v="8.49"/>
    <x v="1"/>
    <n v="480"/>
    <n v="539"/>
    <m/>
    <x v="0"/>
    <n v="14"/>
    <n v="7124"/>
    <x v="0"/>
    <s v="BP AMERICA PRODUCTION COMPANY"/>
    <n v="0.44460900000000003"/>
    <n v="0"/>
    <n v="24.577500000000001"/>
    <n v="0.21717419999999998"/>
    <n v="25.239283199999996"/>
    <n v="13.540799999999999"/>
    <n v="8.8342099999999988"/>
    <n v="0"/>
    <x v="1"/>
    <n v="0.29148000000000002"/>
    <n v="22.666489999999996"/>
    <n v="5.3705284940479783E-2"/>
    <n v="1615.4"/>
    <n v="-0.63031787079204527"/>
    <n v="1.7615753842010858E-2"/>
    <n v="0"/>
    <n v="0.98238424615798914"/>
    <n v="0.59739289144459518"/>
    <n v="0.38974759656214969"/>
    <n v="1.2859511993255244E-2"/>
    <x v="0"/>
    <n v="8.98"/>
    <x v="0"/>
    <m/>
    <m/>
    <x v="0"/>
    <n v="2230"/>
    <x v="0"/>
    <x v="0"/>
    <m/>
    <x v="0"/>
    <x v="0"/>
    <x v="0"/>
    <m/>
    <x v="0"/>
    <x v="0"/>
    <x v="0"/>
    <x v="0"/>
    <x v="0"/>
    <x v="0"/>
    <x v="0"/>
    <x v="0"/>
    <x v="0"/>
    <x v="0"/>
    <x v="0"/>
    <x v="0"/>
    <x v="0"/>
    <m/>
    <x v="0"/>
    <x v="0"/>
    <x v="0"/>
    <x v="0"/>
    <x v="0"/>
    <m/>
    <n v="20021119"/>
    <x v="0"/>
    <s v="BP AMERICA"/>
    <m/>
    <m/>
    <d v="2002-11-21T00:00:00"/>
  </r>
  <r>
    <x v="1"/>
    <s v="T17N R093W S25 fMESAVERDE/ALMOND"/>
    <n v="3701"/>
    <x v="0"/>
    <x v="2"/>
    <x v="92"/>
    <s v="SE SW"/>
    <n v="25"/>
    <n v="17"/>
    <n v="93"/>
    <n v="41.415851000000004"/>
    <n v="-107.827652"/>
    <s v="4900722326"/>
    <s v="DUCK LAKE 25-02"/>
    <x v="0"/>
    <s v="MESAVERDE/ALMOND"/>
    <m/>
    <m/>
    <m/>
    <x v="0"/>
    <s v="8669"/>
    <m/>
    <n v="8990"/>
    <n v="8986"/>
    <x v="2"/>
    <d v="2003-01-23T00:00:00"/>
    <n v="8.0500000000000007"/>
    <x v="1"/>
    <n v="14.4"/>
    <n v="2.87"/>
    <n v="2110"/>
    <n v="7.16"/>
    <x v="1"/>
    <n v="2199"/>
    <n v="2856"/>
    <m/>
    <x v="0"/>
    <n v="24"/>
    <n v="6882"/>
    <x v="0"/>
    <s v="BP AMERICA PRODUCTION COMPANY"/>
    <n v="0.71855999999999998"/>
    <n v="0.2361723"/>
    <n v="91.784999999999997"/>
    <n v="0.1831528"/>
    <n v="92.922885100000002"/>
    <n v="62.033789999999996"/>
    <n v="46.809839999999994"/>
    <n v="0"/>
    <x v="1"/>
    <n v="0.49968000000000001"/>
    <n v="109.34330999999999"/>
    <n v="-8.1182250409574178E-2"/>
    <n v="7213.43"/>
    <n v="2.3513294734534548E-2"/>
    <n v="7.7328636452335033E-3"/>
    <n v="2.5415945678595809E-3"/>
    <n v="0.98972554178690686"/>
    <n v="0.56733045670558169"/>
    <n v="0.42809971638868438"/>
    <n v="4.5698269057338767E-3"/>
    <x v="0"/>
    <n v="0.2"/>
    <x v="0"/>
    <m/>
    <m/>
    <x v="0"/>
    <n v="10230"/>
    <x v="0"/>
    <x v="0"/>
    <m/>
    <x v="0"/>
    <x v="0"/>
    <x v="0"/>
    <n v="3.62"/>
    <x v="0"/>
    <x v="0"/>
    <x v="0"/>
    <x v="0"/>
    <x v="0"/>
    <x v="0"/>
    <x v="0"/>
    <x v="0"/>
    <x v="0"/>
    <x v="0"/>
    <x v="0"/>
    <x v="0"/>
    <x v="0"/>
    <m/>
    <x v="0"/>
    <x v="0"/>
    <x v="0"/>
    <x v="0"/>
    <x v="0"/>
    <m/>
    <n v="20030123"/>
    <x v="0"/>
    <s v="BP AMERICA"/>
    <m/>
    <m/>
    <d v="2003-01-25T00:00:00"/>
  </r>
  <r>
    <x v="1"/>
    <s v="T17N R093W S25 fMESAVERDE"/>
    <n v="3479"/>
    <x v="0"/>
    <x v="2"/>
    <x v="92"/>
    <s v="SE NW"/>
    <n v="25"/>
    <n v="17"/>
    <n v="93"/>
    <n v="41.422789999999999"/>
    <n v="-107.82605"/>
    <s v="4900722060"/>
    <s v="DUCK LAKE 25-01"/>
    <x v="0"/>
    <s v="MESAVERDE"/>
    <m/>
    <m/>
    <m/>
    <x v="0"/>
    <s v="8362"/>
    <m/>
    <n v="8902"/>
    <n v="8804"/>
    <x v="2"/>
    <d v="2001-01-01T00:00:00"/>
    <n v="7.48"/>
    <x v="1"/>
    <n v="17.3"/>
    <n v="2.36"/>
    <n v="2340"/>
    <n v="31.5"/>
    <x v="1"/>
    <n v="1649"/>
    <n v="2776"/>
    <m/>
    <x v="0"/>
    <n v="30"/>
    <n v="7034"/>
    <x v="0"/>
    <s v="BP AMERICA PRODUCTION CO"/>
    <n v="0.86326999999999998"/>
    <n v="0.1942044"/>
    <n v="101.79"/>
    <n v="0.80576999999999999"/>
    <n v="103.65324439999999"/>
    <n v="46.51829"/>
    <n v="45.498639999999995"/>
    <n v="0"/>
    <x v="1"/>
    <n v="0.62460000000000004"/>
    <n v="92.641530000000003"/>
    <n v="5.6097847910922219E-2"/>
    <n v="6846.16"/>
    <n v="-1.3532985210545134E-2"/>
    <n v="8.3284416710452721E-3"/>
    <n v="1.8735969252497418E-3"/>
    <n v="0.98979796140370491"/>
    <n v="0.50213214311119425"/>
    <n v="0.49112574025925515"/>
    <n v="6.742116629550484E-3"/>
    <x v="0"/>
    <n v="0.76"/>
    <x v="0"/>
    <m/>
    <m/>
    <x v="0"/>
    <n v="9390"/>
    <x v="0"/>
    <x v="0"/>
    <m/>
    <x v="0"/>
    <x v="0"/>
    <x v="0"/>
    <m/>
    <x v="0"/>
    <x v="0"/>
    <x v="0"/>
    <x v="0"/>
    <x v="0"/>
    <x v="0"/>
    <x v="0"/>
    <x v="0"/>
    <x v="0"/>
    <x v="0"/>
    <x v="0"/>
    <x v="0"/>
    <x v="0"/>
    <m/>
    <x v="0"/>
    <x v="0"/>
    <x v="0"/>
    <x v="0"/>
    <x v="0"/>
    <m/>
    <n v="20010101"/>
    <x v="0"/>
    <s v="BP AMERICA"/>
    <m/>
    <m/>
    <d v="2001-01-03T00:00:00"/>
  </r>
  <r>
    <x v="1"/>
    <s v="T17N R093W S25 fMESAVERDE"/>
    <n v="4237"/>
    <x v="0"/>
    <x v="2"/>
    <x v="92"/>
    <s v="NW NE"/>
    <n v="25"/>
    <n v="17"/>
    <n v="93"/>
    <n v="41.424025999999998"/>
    <n v="-107.819332"/>
    <s v="4900722418"/>
    <s v="DUCK LAKE 25-04"/>
    <x v="0"/>
    <s v="MESAVERDE"/>
    <m/>
    <m/>
    <m/>
    <x v="0"/>
    <s v="8312"/>
    <m/>
    <n v="8851"/>
    <m/>
    <x v="2"/>
    <d v="2003-11-04T00:00:00"/>
    <n v="8.09"/>
    <x v="1"/>
    <n v="14"/>
    <n v="3.6"/>
    <n v="1831"/>
    <n v="25"/>
    <x v="1"/>
    <n v="650"/>
    <n v="3525"/>
    <m/>
    <x v="0"/>
    <n v="51"/>
    <n v="6905"/>
    <x v="0"/>
    <s v="BP AMERICAN PRODUCTION COMPANY"/>
    <n v="0.6986"/>
    <n v="0.29624400000000001"/>
    <n v="79.648499999999999"/>
    <n v="0.63949999999999996"/>
    <n v="81.282843999999997"/>
    <n v="18.336500000000001"/>
    <n v="57.774749999999997"/>
    <n v="0"/>
    <x v="1"/>
    <n v="1.06182"/>
    <n v="77.173069999999996"/>
    <n v="2.5936387580964643E-2"/>
    <n v="6099.6"/>
    <n v="-6.193193177798622E-2"/>
    <n v="8.5946795857684312E-3"/>
    <n v="3.6446067266051865E-3"/>
    <n v="0.98776071368762641"/>
    <n v="0.23760231386414979"/>
    <n v="0.7486387414677167"/>
    <n v="1.3758944668133587E-2"/>
    <x v="0"/>
    <n v="3.6"/>
    <x v="0"/>
    <m/>
    <m/>
    <x v="0"/>
    <n v="7900"/>
    <x v="0"/>
    <x v="0"/>
    <m/>
    <x v="0"/>
    <x v="0"/>
    <x v="0"/>
    <n v="0.9"/>
    <x v="0"/>
    <x v="0"/>
    <x v="0"/>
    <x v="0"/>
    <x v="0"/>
    <x v="0"/>
    <x v="0"/>
    <x v="0"/>
    <x v="0"/>
    <x v="0"/>
    <x v="0"/>
    <x v="0"/>
    <x v="0"/>
    <m/>
    <x v="0"/>
    <x v="0"/>
    <x v="0"/>
    <x v="0"/>
    <x v="0"/>
    <m/>
    <n v="2003114"/>
    <x v="0"/>
    <s v="BP AMERICA"/>
    <m/>
    <m/>
    <d v="2003-11-05T00:00:00"/>
  </r>
  <r>
    <x v="1"/>
    <s v="T17N R093W S23 fMESAVERDE"/>
    <n v="3478"/>
    <x v="0"/>
    <x v="2"/>
    <x v="92"/>
    <s v="SE NW"/>
    <n v="23"/>
    <n v="17"/>
    <n v="93"/>
    <n v="41.438029999999998"/>
    <n v="-107.846839"/>
    <s v="4900722046"/>
    <s v="DUCK LAKE 23-01"/>
    <x v="0"/>
    <s v="MESAVERDE"/>
    <m/>
    <m/>
    <m/>
    <x v="0"/>
    <s v="8656"/>
    <m/>
    <n v="9137"/>
    <n v="9130"/>
    <x v="2"/>
    <d v="2001-01-01T00:00:00"/>
    <n v="7.14"/>
    <x v="1"/>
    <n v="15.7"/>
    <n v="5.39"/>
    <n v="2490"/>
    <n v="23.5"/>
    <x v="1"/>
    <n v="2449"/>
    <n v="2453"/>
    <m/>
    <x v="0"/>
    <n v="8"/>
    <n v="7266"/>
    <x v="0"/>
    <s v="BP AMERICA PRODUCTION CO"/>
    <n v="0.78342999999999996"/>
    <n v="0.44354309999999997"/>
    <n v="108.315"/>
    <n v="0.60112999999999994"/>
    <n v="110.14310309999999"/>
    <n v="69.086289999999991"/>
    <n v="40.204669999999993"/>
    <n v="0"/>
    <x v="1"/>
    <n v="0.16656000000000001"/>
    <n v="109.45751999999999"/>
    <n v="3.1219542564221549E-3"/>
    <n v="7444.59"/>
    <n v="1.2140233668398082E-2"/>
    <n v="7.1128375536025738E-3"/>
    <n v="4.0269711631177024E-3"/>
    <n v="0.98886019128327973"/>
    <n v="0.63116988216067749"/>
    <n v="0.36730843161803772"/>
    <n v="1.5216862212847507E-3"/>
    <x v="0"/>
    <m/>
    <x v="0"/>
    <m/>
    <m/>
    <x v="0"/>
    <n v="10770"/>
    <x v="0"/>
    <x v="0"/>
    <m/>
    <x v="0"/>
    <x v="0"/>
    <x v="0"/>
    <m/>
    <x v="0"/>
    <x v="0"/>
    <x v="0"/>
    <x v="0"/>
    <x v="0"/>
    <x v="0"/>
    <x v="0"/>
    <x v="0"/>
    <x v="0"/>
    <x v="0"/>
    <x v="0"/>
    <x v="0"/>
    <x v="0"/>
    <m/>
    <x v="0"/>
    <x v="0"/>
    <x v="0"/>
    <x v="0"/>
    <x v="0"/>
    <m/>
    <n v="20010101"/>
    <x v="0"/>
    <s v="BP AMERICA"/>
    <m/>
    <m/>
    <d v="2001-01-03T00:00:00"/>
  </r>
  <r>
    <x v="1"/>
    <s v="T17N R093W S21 fMESAVERDE/ALMOND"/>
    <m/>
    <x v="0"/>
    <x v="2"/>
    <x v="92"/>
    <s v=" C SW"/>
    <n v="21"/>
    <n v="17"/>
    <n v="93"/>
    <n v="41.430743999999997"/>
    <n v="-107.88585399999999"/>
    <s v="4900720368"/>
    <s v="444B CHAMP"/>
    <x v="0"/>
    <s v="MESAVERDE/ALMOND"/>
    <m/>
    <m/>
    <m/>
    <x v="0"/>
    <m/>
    <m/>
    <n v="9600"/>
    <n v="9100"/>
    <x v="2"/>
    <d v="1984-01-25T00:00:00"/>
    <n v="6.9"/>
    <x v="0"/>
    <n v="245"/>
    <n v="44"/>
    <n v="3631"/>
    <n v="36"/>
    <x v="1"/>
    <n v="5400"/>
    <n v="695"/>
    <n v="0"/>
    <x v="1"/>
    <n v="530"/>
    <n v="10228"/>
    <x v="0"/>
    <s v="AMOCO PRODUCTION COMPANY"/>
    <n v="12.2255"/>
    <n v="3.6207600000000002"/>
    <n v="157.9485"/>
    <n v="0.92087999999999992"/>
    <n v="174.71564000000001"/>
    <n v="152.334"/>
    <n v="11.391049999999998"/>
    <n v="0"/>
    <x v="1"/>
    <n v="11.034600000000001"/>
    <n v="174.75965000000002"/>
    <n v="-1.2593165027494308E-4"/>
    <n v="10581"/>
    <n v="1.6963813734441828E-2"/>
    <n v="6.9973701266812752E-2"/>
    <n v="2.0723731430111237E-2"/>
    <n v="0.90930256730307601"/>
    <n v="0.87167718635279934"/>
    <n v="6.5181236057636857E-2"/>
    <n v="6.3141577589563722E-2"/>
    <x v="1"/>
    <n v="0"/>
    <x v="1"/>
    <n v="9952"/>
    <n v="0.7"/>
    <x v="0"/>
    <n v="0.7"/>
    <x v="0"/>
    <x v="1"/>
    <m/>
    <x v="1"/>
    <x v="1"/>
    <x v="1"/>
    <n v="0"/>
    <x v="1"/>
    <x v="1"/>
    <x v="1"/>
    <x v="1"/>
    <x v="0"/>
    <x v="0"/>
    <x v="0"/>
    <x v="0"/>
    <x v="0"/>
    <x v="0"/>
    <x v="0"/>
    <x v="0"/>
    <x v="0"/>
    <m/>
    <x v="0"/>
    <x v="0"/>
    <x v="0"/>
    <x v="0"/>
    <x v="0"/>
    <m/>
    <n v="19840125"/>
    <x v="1"/>
    <m/>
    <m/>
    <m/>
    <m/>
  </r>
  <r>
    <x v="1"/>
    <s v="T17N R093W S21 fMESAVERDE"/>
    <n v="3394"/>
    <x v="0"/>
    <x v="2"/>
    <x v="92"/>
    <s v="SE NW"/>
    <n v="21"/>
    <n v="17"/>
    <n v="93"/>
    <n v="41.4375"/>
    <n v="-107.88611"/>
    <s v="4900721813"/>
    <s v="CHAMPLIN 444 B4"/>
    <x v="0"/>
    <s v="MESAVERDE"/>
    <m/>
    <m/>
    <m/>
    <x v="0"/>
    <s v="8935"/>
    <m/>
    <n v="9318"/>
    <n v="9310"/>
    <x v="2"/>
    <d v="2002-11-19T00:00:00"/>
    <n v="6.89"/>
    <x v="1"/>
    <n v="8.6"/>
    <m/>
    <n v="485"/>
    <n v="3.64"/>
    <x v="1"/>
    <n v="390"/>
    <n v="539"/>
    <m/>
    <x v="0"/>
    <n v="21"/>
    <n v="1412"/>
    <x v="0"/>
    <s v="BP AMERICA PRODUCTION COMPANY"/>
    <n v="0.42913999999999997"/>
    <n v="0"/>
    <n v="21.0975"/>
    <n v="9.3111199999999991E-2"/>
    <n v="21.6197512"/>
    <n v="11.001899999999999"/>
    <n v="8.8342099999999988"/>
    <n v="0"/>
    <x v="1"/>
    <n v="0.43722000000000005"/>
    <n v="20.273329999999998"/>
    <n v="3.213946459493177E-2"/>
    <n v="1447.24"/>
    <n v="1.2324953484142644E-2"/>
    <n v="1.9849442115689099E-2"/>
    <n v="0"/>
    <n v="0.98015055788431094"/>
    <n v="0.54267848449169431"/>
    <n v="0.43575525086406625"/>
    <n v="2.1566264644239507E-2"/>
    <x v="0"/>
    <n v="0.31"/>
    <x v="0"/>
    <m/>
    <m/>
    <x v="0"/>
    <n v="2110"/>
    <x v="0"/>
    <x v="0"/>
    <m/>
    <x v="0"/>
    <x v="0"/>
    <x v="0"/>
    <m/>
    <x v="0"/>
    <x v="0"/>
    <x v="0"/>
    <x v="0"/>
    <x v="0"/>
    <x v="0"/>
    <x v="0"/>
    <x v="0"/>
    <x v="0"/>
    <x v="0"/>
    <x v="0"/>
    <x v="0"/>
    <x v="0"/>
    <m/>
    <x v="0"/>
    <x v="0"/>
    <x v="0"/>
    <x v="0"/>
    <x v="0"/>
    <m/>
    <n v="20021119"/>
    <x v="0"/>
    <s v="BP AMERICA"/>
    <m/>
    <m/>
    <d v="2002-11-21T00:00:00"/>
  </r>
  <r>
    <x v="1"/>
    <s v="T17N R093W S20 fMESAVERDE"/>
    <n v="3877"/>
    <x v="0"/>
    <x v="2"/>
    <x v="92"/>
    <s v="SW NW"/>
    <n v="20"/>
    <n v="17"/>
    <n v="93"/>
    <n v="41.438209999999998"/>
    <n v="-107.90541"/>
    <s v="4900720334"/>
    <s v="CIGE HIGH POINT 1-20"/>
    <x v="0"/>
    <s v="MESAVERDE"/>
    <m/>
    <m/>
    <m/>
    <x v="0"/>
    <s v="9828"/>
    <m/>
    <n v="10100"/>
    <n v="10067"/>
    <x v="2"/>
    <d v="1992-07-01T00:00:00"/>
    <n v="7.72"/>
    <x v="1"/>
    <n v="8"/>
    <n v="3"/>
    <n v="460"/>
    <n v="80"/>
    <x v="1"/>
    <n v="644"/>
    <n v="275"/>
    <m/>
    <x v="0"/>
    <n v="8"/>
    <n v="1470"/>
    <x v="0"/>
    <s v="COASTAL OIL AND GAS"/>
    <n v="0.3992"/>
    <n v="0.24687000000000001"/>
    <n v="20.010000000000002"/>
    <n v="2.0463999999999998"/>
    <n v="22.702469999999998"/>
    <n v="18.16724"/>
    <n v="4.50725"/>
    <n v="0"/>
    <x v="1"/>
    <n v="0.16656000000000001"/>
    <n v="22.841049999999999"/>
    <n v="-3.0428038939458572E-3"/>
    <n v="1478"/>
    <n v="2.7137042062415195E-3"/>
    <n v="1.7583989759704561E-2"/>
    <n v="1.0874147174294252E-2"/>
    <n v="0.9715418630660011"/>
    <n v="0.79537674493948396"/>
    <n v="0.19733112094233848"/>
    <n v="7.2921341181775802E-3"/>
    <x v="0"/>
    <n v="0.36"/>
    <x v="0"/>
    <m/>
    <m/>
    <x v="0"/>
    <n v="1845"/>
    <x v="2"/>
    <x v="0"/>
    <n v="35.21"/>
    <x v="0"/>
    <x v="0"/>
    <x v="0"/>
    <m/>
    <x v="0"/>
    <x v="16"/>
    <x v="0"/>
    <x v="0"/>
    <x v="0"/>
    <x v="0"/>
    <x v="0"/>
    <x v="0"/>
    <x v="0"/>
    <x v="0"/>
    <x v="0"/>
    <x v="0"/>
    <x v="0"/>
    <m/>
    <x v="0"/>
    <x v="0"/>
    <x v="0"/>
    <x v="0"/>
    <x v="0"/>
    <m/>
    <n v="19920701"/>
    <x v="0"/>
    <s v="BEUERMAN AND ASSOCIATES BUTTE MT LAB No A-1155"/>
    <m/>
    <m/>
    <d v="1992-07-08T00:00:00"/>
  </r>
  <r>
    <x v="1"/>
    <s v="T17N R093W S19 fMESAVERDE"/>
    <m/>
    <x v="0"/>
    <x v="2"/>
    <x v="92"/>
    <s v="L 2"/>
    <n v="19"/>
    <n v="17"/>
    <n v="93"/>
    <n v="41.438609999999997"/>
    <n v="-107.92528"/>
    <s v="4900721883"/>
    <s v="CHAMPLIN 336 C4"/>
    <x v="0"/>
    <s v="MESAVERDE"/>
    <m/>
    <m/>
    <m/>
    <x v="0"/>
    <n v="9491"/>
    <m/>
    <n v="9845"/>
    <m/>
    <x v="2"/>
    <d v="2002-11-19T00:00:00"/>
    <n v="7.3"/>
    <x v="0"/>
    <n v="9.8800000000000008"/>
    <n v="1"/>
    <n v="2270"/>
    <n v="7.45"/>
    <x v="1"/>
    <n v="2799"/>
    <n v="1725"/>
    <m/>
    <x v="0"/>
    <n v="8"/>
    <n v="6786"/>
    <x v="0"/>
    <s v="BP AMERICA PRODUCTION COMPANY"/>
    <n v="0.49301200000000006"/>
    <n v="8.2290000000000002E-2"/>
    <n v="98.745000000000005"/>
    <n v="0.19057099999999999"/>
    <n v="99.510872999999989"/>
    <n v="78.959789999999998"/>
    <n v="28.272749999999998"/>
    <n v="0"/>
    <x v="1"/>
    <n v="0.16656000000000001"/>
    <n v="107.3991"/>
    <n v="-3.8123957417944353E-2"/>
    <n v="6820.33"/>
    <n v="2.5230903557388307E-3"/>
    <n v="4.9543530785826802E-3"/>
    <n v="8.2694481034248401E-4"/>
    <n v="0.99421870211107488"/>
    <n v="0.7351997363106394"/>
    <n v="0.26324941270457569"/>
    <n v="1.5508509847847888E-3"/>
    <x v="0"/>
    <n v="9.85"/>
    <x v="0"/>
    <m/>
    <m/>
    <x v="0"/>
    <n v="8580"/>
    <x v="0"/>
    <x v="0"/>
    <m/>
    <x v="0"/>
    <x v="0"/>
    <x v="0"/>
    <m/>
    <x v="0"/>
    <x v="0"/>
    <x v="0"/>
    <x v="0"/>
    <x v="0"/>
    <x v="0"/>
    <x v="0"/>
    <x v="0"/>
    <x v="0"/>
    <x v="0"/>
    <x v="0"/>
    <x v="0"/>
    <x v="0"/>
    <m/>
    <x v="0"/>
    <x v="0"/>
    <x v="0"/>
    <x v="0"/>
    <x v="0"/>
    <m/>
    <n v="20021119"/>
    <x v="0"/>
    <s v="BP AMERICA"/>
    <m/>
    <m/>
    <d v="2002-11-21T00:00:00"/>
  </r>
  <r>
    <x v="1"/>
    <s v="T17N R093W S18 fMESAVERDE/ALMOND"/>
    <n v="3641"/>
    <x v="0"/>
    <x v="2"/>
    <x v="28"/>
    <s v="NW SE"/>
    <n v="18"/>
    <n v="17"/>
    <n v="93"/>
    <n v="41.445839999999997"/>
    <n v="-107.91516"/>
    <s v="4900721867"/>
    <s v="WAMSUTTER FED. 3-18"/>
    <x v="0"/>
    <s v="MESAVERDE/ALMOND"/>
    <m/>
    <m/>
    <m/>
    <x v="0"/>
    <s v="9292"/>
    <m/>
    <n v="9692"/>
    <m/>
    <x v="5"/>
    <d v="2000-05-04T00:00:00"/>
    <n v="7.2"/>
    <x v="1"/>
    <n v="0"/>
    <n v="272"/>
    <n v="2374"/>
    <m/>
    <x v="1"/>
    <n v="2600"/>
    <n v="2952"/>
    <m/>
    <x v="0"/>
    <n v="188"/>
    <n v="8393"/>
    <x v="0"/>
    <s v="ANADARKO PETROLEUM CORP"/>
    <n v="0"/>
    <n v="22.38288"/>
    <n v="103.26899999999999"/>
    <n v="0"/>
    <n v="125.65187999999999"/>
    <n v="73.346000000000004"/>
    <n v="48.383279999999992"/>
    <n v="0"/>
    <x v="1"/>
    <n v="3.9141600000000003"/>
    <n v="125.64343999999998"/>
    <n v="3.3585981625154545E-5"/>
    <n v="8386"/>
    <n v="-4.1718815185648727E-4"/>
    <n v="0"/>
    <n v="0.17813406373227367"/>
    <n v="0.8218659362677263"/>
    <n v="0.58376306793255595"/>
    <n v="0.38508401234477502"/>
    <n v="3.1152919722669172E-2"/>
    <x v="0"/>
    <n v="7"/>
    <x v="0"/>
    <m/>
    <m/>
    <x v="0"/>
    <m/>
    <x v="0"/>
    <x v="0"/>
    <m/>
    <x v="0"/>
    <x v="0"/>
    <x v="0"/>
    <m/>
    <x v="0"/>
    <x v="0"/>
    <x v="0"/>
    <x v="0"/>
    <x v="0"/>
    <x v="0"/>
    <x v="0"/>
    <x v="0"/>
    <x v="0"/>
    <x v="0"/>
    <x v="0"/>
    <x v="0"/>
    <x v="0"/>
    <m/>
    <x v="0"/>
    <x v="0"/>
    <x v="0"/>
    <x v="0"/>
    <x v="0"/>
    <s v="WELLHEAD"/>
    <n v="20000504"/>
    <x v="0"/>
    <s v="CHAMPION TECHNOLOGIES VERNAL UT"/>
    <m/>
    <m/>
    <d v="2000-05-19T00:00:00"/>
  </r>
  <r>
    <x v="1"/>
    <s v="T17N R093W S18 fMESAVERDE"/>
    <n v="3775"/>
    <x v="0"/>
    <x v="2"/>
    <x v="28"/>
    <s v="SW SW"/>
    <n v="18"/>
    <n v="17"/>
    <n v="93"/>
    <n v="41.445459999999997"/>
    <n v="-107.92469"/>
    <s v="4900720363"/>
    <s v="1-18 FED."/>
    <x v="0"/>
    <s v="MESAVERDE"/>
    <m/>
    <m/>
    <m/>
    <x v="0"/>
    <s v="9429"/>
    <m/>
    <n v="10384"/>
    <n v="10310"/>
    <x v="5"/>
    <d v="2003-03-05T00:00:00"/>
    <n v="7"/>
    <x v="1"/>
    <n v="216"/>
    <n v="243"/>
    <n v="1401"/>
    <m/>
    <x v="1"/>
    <n v="2180"/>
    <n v="1708"/>
    <m/>
    <x v="0"/>
    <n v="108"/>
    <n v="5872"/>
    <x v="0"/>
    <s v="ANADARKO PETROLEUM"/>
    <n v="10.7784"/>
    <n v="19.996470000000002"/>
    <n v="60.943499999999993"/>
    <n v="0"/>
    <n v="91.718369999999993"/>
    <n v="61.497799999999998"/>
    <n v="27.994119999999999"/>
    <n v="0"/>
    <x v="1"/>
    <n v="2.2485600000000003"/>
    <n v="91.740479999999991"/>
    <n v="-1.2051748934432901E-4"/>
    <n v="5856"/>
    <n v="-1.364256480218281E-3"/>
    <n v="0.1175162620094535"/>
    <n v="0.21802033769243831"/>
    <n v="0.66446340029810824"/>
    <n v="0.67034530449371976"/>
    <n v="0.30514468640233844"/>
    <n v="2.451000910394191E-2"/>
    <x v="0"/>
    <n v="16"/>
    <x v="0"/>
    <m/>
    <m/>
    <x v="0"/>
    <m/>
    <x v="0"/>
    <x v="0"/>
    <m/>
    <x v="0"/>
    <x v="0"/>
    <x v="0"/>
    <m/>
    <x v="0"/>
    <x v="0"/>
    <x v="0"/>
    <x v="0"/>
    <x v="0"/>
    <x v="0"/>
    <x v="0"/>
    <x v="0"/>
    <x v="0"/>
    <x v="0"/>
    <x v="0"/>
    <x v="0"/>
    <x v="0"/>
    <m/>
    <x v="0"/>
    <x v="0"/>
    <x v="0"/>
    <x v="0"/>
    <x v="0"/>
    <s v="WELLHEAD"/>
    <n v="20030305"/>
    <x v="0"/>
    <s v="CHAMPION TECHNOLOGIES VERNAL UT"/>
    <m/>
    <m/>
    <d v="2003-03-18T00:00:00"/>
  </r>
  <r>
    <x v="0"/>
    <s v="T17N R093W S17 fWASATCH"/>
    <n v="49000033"/>
    <x v="0"/>
    <x v="2"/>
    <x v="0"/>
    <m/>
    <s v="17"/>
    <n v="17"/>
    <n v="93"/>
    <n v="41.450830000000003"/>
    <n v="-107.89524"/>
    <s v="4900705106"/>
    <s v="17-1 UPRR"/>
    <x v="0"/>
    <s v="WASATCH"/>
    <n v="318"/>
    <m/>
    <n v="16"/>
    <x v="0"/>
    <n v="2570"/>
    <n v="2586"/>
    <n v="3600"/>
    <m/>
    <x v="0"/>
    <d v="1965-06-23T00:00:00"/>
    <n v="8.6"/>
    <x v="0"/>
    <n v="22"/>
    <n v="8"/>
    <n v="980"/>
    <n v="10"/>
    <x v="0"/>
    <n v="940"/>
    <n v="1013"/>
    <m/>
    <x v="0"/>
    <n v="22"/>
    <n v="2518"/>
    <x v="0"/>
    <m/>
    <n v="1.0977999999999999"/>
    <n v="0.65832000000000002"/>
    <n v="42.63"/>
    <n v="0.25579999999999997"/>
    <n v="44.641919999999999"/>
    <n v="26.517399999999999"/>
    <n v="16.603069999999999"/>
    <m/>
    <x v="0"/>
    <n v="0.45804000000000006"/>
    <n v="43.578509999999994"/>
    <n v="1.2054010618628867E-2"/>
    <n v="2992"/>
    <n v="8.6025408348457344E-2"/>
    <n v="2.4591236219230712E-2"/>
    <n v="1.4746677562255388E-2"/>
    <n v="0.96066208621851379"/>
    <n v="0.60849716982062951"/>
    <n v="0.38099214498155171"/>
    <n v="1.0510685197818836E-2"/>
    <x v="0"/>
    <m/>
    <x v="0"/>
    <m/>
    <m/>
    <x v="0"/>
    <m/>
    <x v="0"/>
    <x v="0"/>
    <m/>
    <x v="0"/>
    <x v="0"/>
    <x v="0"/>
    <m/>
    <x v="0"/>
    <x v="0"/>
    <x v="0"/>
    <x v="0"/>
    <x v="0"/>
    <x v="0"/>
    <x v="0"/>
    <x v="0"/>
    <x v="0"/>
    <x v="0"/>
    <x v="0"/>
    <x v="0"/>
    <x v="0"/>
    <m/>
    <x v="0"/>
    <x v="0"/>
    <x v="0"/>
    <x v="0"/>
    <x v="0"/>
    <s v="DST (BOTTOM)"/>
    <m/>
    <x v="0"/>
    <m/>
    <m/>
    <m/>
    <m/>
  </r>
  <r>
    <x v="0"/>
    <s v="T17N R093W S17 fWASATCH"/>
    <n v="49008721"/>
    <x v="0"/>
    <x v="2"/>
    <x v="0"/>
    <m/>
    <s v="17"/>
    <n v="17"/>
    <n v="93"/>
    <n v="41.450830000000003"/>
    <n v="-107.89524"/>
    <s v="4900705106"/>
    <s v="17-1 UPRR"/>
    <x v="0"/>
    <s v="WASATCH"/>
    <m/>
    <n v="318"/>
    <n v="2"/>
    <x v="0"/>
    <n v="2250"/>
    <n v="2252"/>
    <n v="3600"/>
    <m/>
    <x v="3"/>
    <d v="1965-06-23T00:00:00"/>
    <n v="8.3000001907348633"/>
    <x v="0"/>
    <n v="20"/>
    <n v="8"/>
    <n v="435"/>
    <n v="10"/>
    <x v="0"/>
    <n v="140"/>
    <n v="939"/>
    <m/>
    <x v="0"/>
    <n v="79"/>
    <n v="1155"/>
    <x v="0"/>
    <m/>
    <n v="0.998"/>
    <n v="0.65832000000000002"/>
    <n v="18.922499999999999"/>
    <n v="0.25579999999999997"/>
    <n v="20.834620000000001"/>
    <n v="3.9493999999999998"/>
    <n v="15.390209999999998"/>
    <m/>
    <x v="0"/>
    <n v="1.6447800000000001"/>
    <n v="20.984389999999998"/>
    <n v="-3.5813855947330327E-3"/>
    <n v="1628"/>
    <n v="0.16996047430830039"/>
    <n v="4.7901041631668827E-2"/>
    <n v="3.1597408544048321E-2"/>
    <n v="0.92050154982428278"/>
    <n v="0.18820656688138185"/>
    <n v="0.73341231267623219"/>
    <n v="7.8381120442386001E-2"/>
    <x v="0"/>
    <m/>
    <x v="0"/>
    <m/>
    <m/>
    <x v="0"/>
    <m/>
    <x v="0"/>
    <x v="0"/>
    <m/>
    <x v="0"/>
    <x v="0"/>
    <x v="0"/>
    <m/>
    <x v="0"/>
    <x v="0"/>
    <x v="0"/>
    <x v="0"/>
    <x v="0"/>
    <x v="0"/>
    <x v="0"/>
    <x v="0"/>
    <x v="0"/>
    <x v="0"/>
    <x v="0"/>
    <x v="0"/>
    <x v="0"/>
    <m/>
    <x v="0"/>
    <x v="0"/>
    <x v="0"/>
    <x v="0"/>
    <x v="0"/>
    <s v="SCH. WLT"/>
    <m/>
    <x v="0"/>
    <m/>
    <m/>
    <m/>
    <m/>
  </r>
  <r>
    <x v="1"/>
    <s v="T17N R093W S15 fMESAVERDE/ALMOND"/>
    <n v="3675"/>
    <x v="0"/>
    <x v="2"/>
    <x v="105"/>
    <s v="SE SW"/>
    <n v="15"/>
    <n v="17"/>
    <n v="93"/>
    <n v="41.444946999999999"/>
    <n v="-107.866561"/>
    <s v="4900722320"/>
    <s v="COAL GULCH B4"/>
    <x v="0"/>
    <s v="MESAVERDE/ALMOND"/>
    <m/>
    <m/>
    <m/>
    <x v="0"/>
    <s v="8840"/>
    <m/>
    <n v="9218"/>
    <n v="9215"/>
    <x v="2"/>
    <d v="2003-01-23T00:00:00"/>
    <n v="8.52"/>
    <x v="1"/>
    <n v="10.9"/>
    <n v="8.9999999999999993E-3"/>
    <n v="1950"/>
    <n v="17.7"/>
    <x v="1"/>
    <n v="1250"/>
    <n v="2455"/>
    <n v="53.4"/>
    <x v="0"/>
    <n v="25"/>
    <n v="5462"/>
    <x v="0"/>
    <s v="BP AMERICA PRODUCTION COMPANY"/>
    <n v="0.54391"/>
    <n v="7.4060999999999994E-4"/>
    <n v="84.825000000000003"/>
    <n v="0.45276599999999995"/>
    <n v="85.822416609999991"/>
    <n v="35.262500000000003"/>
    <n v="40.237449999999995"/>
    <n v="1.7798219999999998"/>
    <x v="1"/>
    <n v="0.52050000000000007"/>
    <n v="77.800271999999978"/>
    <n v="4.9028314338001477E-2"/>
    <n v="5762.009"/>
    <n v="2.6729219479421303E-2"/>
    <n v="6.3376215851817883E-3"/>
    <n v="8.6295635715494911E-6"/>
    <n v="0.99365374885124658"/>
    <n v="0.45324391667936592"/>
    <n v="0.51718906586856161"/>
    <n v="6.6902079725376824E-3"/>
    <x v="0"/>
    <n v="7.8"/>
    <x v="0"/>
    <m/>
    <m/>
    <x v="0"/>
    <n v="7430"/>
    <x v="0"/>
    <x v="0"/>
    <m/>
    <x v="0"/>
    <x v="0"/>
    <x v="0"/>
    <n v="3.07"/>
    <x v="0"/>
    <x v="0"/>
    <x v="0"/>
    <x v="0"/>
    <x v="0"/>
    <x v="0"/>
    <x v="0"/>
    <x v="0"/>
    <x v="0"/>
    <x v="0"/>
    <x v="0"/>
    <x v="0"/>
    <x v="0"/>
    <m/>
    <x v="0"/>
    <x v="0"/>
    <x v="0"/>
    <x v="0"/>
    <x v="0"/>
    <m/>
    <n v="20030123"/>
    <x v="0"/>
    <s v="BP AMERICA"/>
    <m/>
    <m/>
    <d v="2003-02-02T00:00:00"/>
  </r>
  <r>
    <x v="1"/>
    <s v="T17N R093W S14 fMESAVERDE"/>
    <n v="3446"/>
    <x v="0"/>
    <x v="2"/>
    <x v="105"/>
    <s v="C NW"/>
    <n v="14"/>
    <n v="17"/>
    <n v="93"/>
    <n v="41.452599999999997"/>
    <n v="-107.84744999999999"/>
    <s v="4900720675"/>
    <s v="COAL GULCH J1"/>
    <x v="0"/>
    <s v="MESAVERDE"/>
    <m/>
    <m/>
    <m/>
    <x v="0"/>
    <s v="8683"/>
    <m/>
    <n v="9237"/>
    <n v="9216"/>
    <x v="2"/>
    <d v="2002-10-28T00:00:00"/>
    <n v="7.02"/>
    <x v="1"/>
    <n v="24"/>
    <n v="8.5299999999999994"/>
    <n v="2470"/>
    <n v="138"/>
    <x v="1"/>
    <n v="3249"/>
    <n v="1761"/>
    <m/>
    <x v="0"/>
    <n v="19"/>
    <n v="7630"/>
    <x v="0"/>
    <s v="BP AMERICA PRODUCTION CO"/>
    <n v="1.1976"/>
    <n v="0.70193369999999999"/>
    <n v="107.44499999999999"/>
    <n v="3.5300399999999996"/>
    <n v="112.8745737"/>
    <n v="91.654290000000003"/>
    <n v="28.862789999999997"/>
    <n v="0"/>
    <x v="1"/>
    <n v="0.39558000000000004"/>
    <n v="120.91265999999999"/>
    <n v="-3.4382058304837149E-2"/>
    <n v="7669.53"/>
    <n v="2.5837395004945024E-3"/>
    <n v="1.0610006848690318E-2"/>
    <n v="6.2187052140335129E-3"/>
    <n v="0.98317128793727615"/>
    <n v="0.75802062414307991"/>
    <n v="0.23870775814542497"/>
    <n v="3.2716177114952239E-3"/>
    <x v="0"/>
    <n v="0.93"/>
    <x v="0"/>
    <m/>
    <m/>
    <x v="0"/>
    <n v="9700"/>
    <x v="0"/>
    <x v="0"/>
    <m/>
    <x v="0"/>
    <x v="0"/>
    <x v="0"/>
    <m/>
    <x v="0"/>
    <x v="0"/>
    <x v="0"/>
    <x v="0"/>
    <x v="0"/>
    <x v="0"/>
    <x v="0"/>
    <x v="0"/>
    <x v="0"/>
    <x v="0"/>
    <x v="0"/>
    <x v="0"/>
    <x v="0"/>
    <m/>
    <x v="0"/>
    <x v="0"/>
    <x v="0"/>
    <x v="0"/>
    <x v="0"/>
    <m/>
    <n v="20021028"/>
    <x v="0"/>
    <s v="BP AMERICA"/>
    <m/>
    <m/>
    <d v="2002-10-30T00:00:00"/>
  </r>
  <r>
    <x v="1"/>
    <s v="T17N R093W S13 fMESAVERDE"/>
    <n v="4256"/>
    <x v="0"/>
    <x v="2"/>
    <x v="105"/>
    <s v="NE NE"/>
    <n v="13"/>
    <n v="17"/>
    <n v="93"/>
    <n v="41.453141000000002"/>
    <n v="-107.818517"/>
    <s v="4900722346"/>
    <s v="COAL GULCH13-02"/>
    <x v="0"/>
    <s v="MESAVERDE"/>
    <m/>
    <m/>
    <m/>
    <x v="0"/>
    <s v="8576"/>
    <m/>
    <n v="8902"/>
    <n v="8895"/>
    <x v="2"/>
    <d v="2003-10-09T00:00:00"/>
    <n v="8.34"/>
    <x v="1"/>
    <n v="24"/>
    <n v="4.9000000000000004"/>
    <n v="2694"/>
    <n v="30"/>
    <x v="1"/>
    <n v="2449"/>
    <n v="2644"/>
    <n v="52.9"/>
    <x v="0"/>
    <n v="99"/>
    <n v="7530"/>
    <x v="0"/>
    <s v="BP AMERICAN PRODUCTION COMPANY"/>
    <n v="1.1976"/>
    <n v="0.40322100000000005"/>
    <n v="117.18899999999999"/>
    <n v="0.76739999999999997"/>
    <n v="119.55722099999998"/>
    <n v="69.086289999999991"/>
    <n v="43.335159999999995"/>
    <n v="1.7631569999999999"/>
    <x v="1"/>
    <n v="2.0611800000000002"/>
    <n v="116.24578700000001"/>
    <n v="1.4043222044054575E-2"/>
    <n v="7997.8"/>
    <n v="3.0126611625600489E-2"/>
    <n v="1.0016960832503795E-2"/>
    <n v="3.3726193752864173E-3"/>
    <n v="0.98661041979220987"/>
    <n v="0.59431220505221394"/>
    <n v="0.37278908008941425"/>
    <n v="1.7731223239944173E-2"/>
    <x v="0"/>
    <n v="0.4"/>
    <x v="0"/>
    <m/>
    <m/>
    <x v="0"/>
    <n v="10750"/>
    <x v="0"/>
    <x v="0"/>
    <m/>
    <x v="0"/>
    <x v="0"/>
    <x v="0"/>
    <m/>
    <x v="0"/>
    <x v="0"/>
    <x v="0"/>
    <x v="0"/>
    <x v="0"/>
    <x v="0"/>
    <x v="0"/>
    <x v="0"/>
    <x v="0"/>
    <x v="0"/>
    <x v="0"/>
    <x v="0"/>
    <x v="0"/>
    <m/>
    <x v="0"/>
    <x v="0"/>
    <x v="0"/>
    <x v="0"/>
    <x v="0"/>
    <m/>
    <n v="2003109"/>
    <x v="0"/>
    <s v="BP AMERICA"/>
    <m/>
    <m/>
    <d v="2003-10-10T00:00:00"/>
  </r>
  <r>
    <x v="1"/>
    <s v="T17N R093W S13 fMESAVERDE"/>
    <n v="5985"/>
    <x v="0"/>
    <x v="2"/>
    <x v="105"/>
    <s v="NW NE"/>
    <n v="13"/>
    <n v="17"/>
    <n v="93"/>
    <n v="41.453763000000002"/>
    <n v="-107.821821"/>
    <s v="4900723130"/>
    <s v="COAL GULCH 13-20"/>
    <x v="0"/>
    <s v="MESAVERDE"/>
    <m/>
    <m/>
    <n v="295"/>
    <x v="0"/>
    <n v="8562"/>
    <n v="8857"/>
    <n v="8989"/>
    <n v="8982"/>
    <x v="2"/>
    <m/>
    <n v="7.56"/>
    <x v="1"/>
    <n v="21"/>
    <n v="0"/>
    <n v="1600"/>
    <n v="57"/>
    <x v="1"/>
    <n v="1190"/>
    <n v="3220"/>
    <n v="0"/>
    <x v="1"/>
    <n v="48"/>
    <n v="6340"/>
    <x v="0"/>
    <s v="BP AMERICA PRODUCTION COMPANY"/>
    <n v="1.0479000000000001"/>
    <n v="0"/>
    <n v="69.599999999999994"/>
    <n v="1.4580599999999999"/>
    <n v="72.105959999999996"/>
    <n v="33.569899999999997"/>
    <n v="52.775799999999997"/>
    <n v="0"/>
    <x v="1"/>
    <n v="0.99936000000000003"/>
    <n v="87.345059999999989"/>
    <n v="-9.5572295492371243E-2"/>
    <n v="6136"/>
    <n v="-1.635139467778134E-2"/>
    <n v="1.4532779259855914E-2"/>
    <n v="0"/>
    <n v="0.98546722074014415"/>
    <n v="0.38433656122052012"/>
    <n v="0.60422192165189426"/>
    <n v="1.1441517127585694E-2"/>
    <x v="1"/>
    <n v="0"/>
    <x v="1"/>
    <n v="0"/>
    <n v="0"/>
    <x v="1"/>
    <n v="10600"/>
    <x v="2"/>
    <x v="1"/>
    <n v="0"/>
    <x v="1"/>
    <x v="1"/>
    <x v="1"/>
    <n v="1.8"/>
    <x v="1"/>
    <x v="1"/>
    <x v="1"/>
    <x v="1"/>
    <x v="0"/>
    <x v="0"/>
    <x v="0"/>
    <x v="0"/>
    <x v="0"/>
    <x v="0"/>
    <x v="0"/>
    <x v="0"/>
    <x v="0"/>
    <m/>
    <x v="0"/>
    <x v="0"/>
    <x v="0"/>
    <x v="0"/>
    <x v="0"/>
    <m/>
    <m/>
    <x v="0"/>
    <s v="WYOMING ANALYTICAL LABS ROCK SPRINGS ID No D7080"/>
    <m/>
    <s v="8562-8857"/>
    <d v="2007-05-14T00:00:00"/>
  </r>
  <r>
    <x v="1"/>
    <s v="T17N R093W S13 fMESAVERDE"/>
    <m/>
    <x v="0"/>
    <x v="2"/>
    <x v="92"/>
    <s v="NW NW"/>
    <n v="13"/>
    <n v="17"/>
    <n v="93"/>
    <n v="41.452730000000003"/>
    <n v="-107.81854"/>
    <s v="4900721930"/>
    <s v="COAL GULCH 13-01"/>
    <x v="0"/>
    <s v="MESAVERDE"/>
    <m/>
    <m/>
    <m/>
    <x v="0"/>
    <m/>
    <m/>
    <n v="8902"/>
    <m/>
    <x v="2"/>
    <d v="2002-10-27T00:00:00"/>
    <n v="7.51"/>
    <x v="0"/>
    <n v="20.3"/>
    <n v="4.38"/>
    <n v="2230"/>
    <n v="173"/>
    <x v="1"/>
    <n v="1899"/>
    <n v="2588"/>
    <m/>
    <x v="0"/>
    <n v="19"/>
    <n v="6694"/>
    <x v="0"/>
    <s v="BP AMERICA PRODUCTION CO"/>
    <n v="1.0129699999999999"/>
    <n v="0.36043019999999998"/>
    <n v="97.004999999999995"/>
    <n v="4.4253399999999994"/>
    <n v="102.80374020000001"/>
    <n v="53.570789999999995"/>
    <n v="42.417319999999997"/>
    <n v="0"/>
    <x v="1"/>
    <n v="0.39558000000000004"/>
    <n v="96.383689999999987"/>
    <n v="3.2231201504802687E-2"/>
    <n v="6933.68"/>
    <n v="1.7587733201836285E-2"/>
    <n v="9.8534352741380116E-3"/>
    <n v="3.5060027903537302E-3"/>
    <n v="0.9866405619355082"/>
    <n v="0.55580762678830831"/>
    <n v="0.44008815184394789"/>
    <n v="4.1042213677438587E-3"/>
    <x v="0"/>
    <m/>
    <x v="0"/>
    <m/>
    <m/>
    <x v="0"/>
    <n v="8940"/>
    <x v="0"/>
    <x v="0"/>
    <m/>
    <x v="0"/>
    <x v="0"/>
    <x v="0"/>
    <m/>
    <x v="0"/>
    <x v="0"/>
    <x v="0"/>
    <x v="0"/>
    <x v="0"/>
    <x v="0"/>
    <x v="0"/>
    <x v="0"/>
    <x v="0"/>
    <x v="0"/>
    <x v="0"/>
    <x v="0"/>
    <x v="0"/>
    <m/>
    <x v="0"/>
    <x v="0"/>
    <x v="0"/>
    <x v="0"/>
    <x v="0"/>
    <m/>
    <n v="20021027"/>
    <x v="0"/>
    <s v="BP AMERICA"/>
    <m/>
    <m/>
    <d v="2002-10-29T00:00:00"/>
  </r>
  <r>
    <x v="0"/>
    <s v="T17N R093W S11 fMESAVERDE/ERICSON"/>
    <n v="49124728"/>
    <x v="0"/>
    <x v="2"/>
    <x v="105"/>
    <m/>
    <s v="11"/>
    <n v="17"/>
    <n v="93"/>
    <n v="41.461300000000001"/>
    <n v="-107.845"/>
    <s v="4900720258"/>
    <s v="CHAMPLIN 226 AMOCO A-1"/>
    <x v="0"/>
    <s v="MESAVERDE/ERICSON"/>
    <n v="10"/>
    <m/>
    <n v="10"/>
    <x v="0"/>
    <n v="9151"/>
    <n v="9161"/>
    <n v="9544"/>
    <n v="9090"/>
    <x v="4"/>
    <d v="1976-04-30T00:00:00"/>
    <n v="8.1"/>
    <x v="0"/>
    <n v="8"/>
    <n v="17"/>
    <n v="2730"/>
    <n v="36"/>
    <x v="0"/>
    <n v="2250"/>
    <n v="3453"/>
    <m/>
    <x v="0"/>
    <n v="11"/>
    <n v="6726"/>
    <x v="0"/>
    <m/>
    <n v="0.3992"/>
    <n v="1.39893"/>
    <n v="118.755"/>
    <n v="0.92087999999999992"/>
    <n v="121.47400999999999"/>
    <n v="63.472499999999997"/>
    <n v="56.594669999999994"/>
    <m/>
    <x v="0"/>
    <n v="0.22902000000000003"/>
    <n v="120.29619"/>
    <n v="4.8716508486157393E-3"/>
    <n v="8502"/>
    <n v="0.11662726556343578"/>
    <n v="3.2862996784250396E-3"/>
    <n v="1.1516290604055963E-2"/>
    <n v="0.98519740971751901"/>
    <n v="0.52763516450520997"/>
    <n v="0.47046103455146832"/>
    <n v="1.9038009433216467E-3"/>
    <x v="0"/>
    <m/>
    <x v="0"/>
    <m/>
    <m/>
    <x v="0"/>
    <m/>
    <x v="0"/>
    <x v="0"/>
    <m/>
    <x v="0"/>
    <x v="0"/>
    <x v="0"/>
    <m/>
    <x v="0"/>
    <x v="0"/>
    <x v="0"/>
    <x v="0"/>
    <x v="0"/>
    <x v="0"/>
    <x v="0"/>
    <x v="0"/>
    <x v="0"/>
    <x v="0"/>
    <x v="0"/>
    <x v="0"/>
    <x v="0"/>
    <m/>
    <x v="0"/>
    <x v="0"/>
    <x v="0"/>
    <x v="0"/>
    <x v="0"/>
    <s v="FLOW TEST"/>
    <m/>
    <x v="0"/>
    <m/>
    <m/>
    <m/>
    <m/>
  </r>
  <r>
    <x v="1"/>
    <s v="T17N R093W S11 fMESAVERDE"/>
    <m/>
    <x v="0"/>
    <x v="2"/>
    <x v="105"/>
    <s v="C NE"/>
    <n v="11"/>
    <n v="17"/>
    <n v="93"/>
    <n v="41.467289999999998"/>
    <n v="-107.83799"/>
    <s v="4900721899"/>
    <s v="COAL GULCH A2"/>
    <x v="0"/>
    <s v="MESAVERDE"/>
    <m/>
    <m/>
    <m/>
    <x v="0"/>
    <n v="8570"/>
    <m/>
    <n v="9016"/>
    <n v="9008"/>
    <x v="2"/>
    <d v="2002-11-22T00:00:00"/>
    <n v="6.77"/>
    <x v="0"/>
    <n v="11.6"/>
    <n v="1.82"/>
    <n v="2150"/>
    <n v="6.35"/>
    <x v="1"/>
    <n v="1699"/>
    <n v="2237"/>
    <m/>
    <x v="0"/>
    <n v="16"/>
    <n v="6502"/>
    <x v="0"/>
    <s v="BP AMERICA PRODUCTION CO"/>
    <n v="0.57884000000000002"/>
    <n v="0.14976780000000001"/>
    <n v="93.525000000000006"/>
    <n v="0.16243299999999999"/>
    <n v="94.41604079999999"/>
    <n v="47.928789999999999"/>
    <n v="36.664429999999996"/>
    <n v="0"/>
    <x v="1"/>
    <n v="0.33312000000000003"/>
    <n v="84.926339999999996"/>
    <n v="5.2913877677261183E-2"/>
    <n v="6121.77"/>
    <n v="-3.0120162201941223E-2"/>
    <n v="6.1307379031720647E-3"/>
    <n v="1.5862537629305043E-3"/>
    <n v="0.99228300833389738"/>
    <n v="0.56435718294230042"/>
    <n v="0.43172035907823175"/>
    <n v="3.9224579794678548E-3"/>
    <x v="0"/>
    <m/>
    <x v="0"/>
    <m/>
    <m/>
    <x v="0"/>
    <n v="7760"/>
    <x v="0"/>
    <x v="0"/>
    <m/>
    <x v="0"/>
    <x v="0"/>
    <x v="0"/>
    <m/>
    <x v="0"/>
    <x v="0"/>
    <x v="0"/>
    <x v="0"/>
    <x v="0"/>
    <x v="0"/>
    <x v="0"/>
    <x v="0"/>
    <x v="0"/>
    <x v="0"/>
    <x v="0"/>
    <x v="0"/>
    <x v="0"/>
    <m/>
    <x v="0"/>
    <x v="0"/>
    <x v="0"/>
    <x v="0"/>
    <x v="0"/>
    <m/>
    <n v="20021122"/>
    <x v="0"/>
    <s v="BP AMERICA"/>
    <m/>
    <m/>
    <d v="2002-11-24T00:00:00"/>
  </r>
  <r>
    <x v="1"/>
    <s v="T17N R093W S10 fMESAVERDE/ALMOND"/>
    <n v="3677"/>
    <x v="0"/>
    <x v="2"/>
    <x v="105"/>
    <s v="SW SW"/>
    <n v="10"/>
    <n v="17"/>
    <n v="93"/>
    <n v="41.459657999999997"/>
    <n v="-107.867003"/>
    <s v="4900721912"/>
    <s v="COAL GULCH F3"/>
    <x v="0"/>
    <s v="MESAVERDE/ALMOND"/>
    <m/>
    <m/>
    <m/>
    <x v="0"/>
    <s v="8886"/>
    <m/>
    <n v="9175"/>
    <n v="9160"/>
    <x v="2"/>
    <d v="2003-03-13T00:00:00"/>
    <n v="8.0399999999999991"/>
    <x v="1"/>
    <n v="0"/>
    <n v="0"/>
    <n v="1430"/>
    <n v="2.63"/>
    <x v="1"/>
    <n v="1100"/>
    <n v="1681"/>
    <m/>
    <x v="0"/>
    <n v="11"/>
    <n v="4788"/>
    <x v="0"/>
    <s v="BP AMERICA PRODUCTION COMPANY"/>
    <n v="0"/>
    <n v="0"/>
    <n v="62.204999999999998"/>
    <n v="6.7275399999999999E-2"/>
    <n v="62.272275399999998"/>
    <n v="31.030999999999999"/>
    <n v="27.551589999999997"/>
    <n v="0"/>
    <x v="1"/>
    <n v="0.22902000000000003"/>
    <n v="58.811609999999995"/>
    <n v="2.8580726399452028E-2"/>
    <n v="4224.63"/>
    <n v="-6.2508945779422856E-2"/>
    <n v="0"/>
    <n v="0"/>
    <n v="1"/>
    <n v="0.52763391446008712"/>
    <n v="0.46847195647254003"/>
    <n v="3.8941290673729224E-3"/>
    <x v="0"/>
    <n v="0"/>
    <x v="0"/>
    <m/>
    <m/>
    <x v="0"/>
    <n v="6450"/>
    <x v="0"/>
    <x v="0"/>
    <m/>
    <x v="0"/>
    <x v="0"/>
    <x v="0"/>
    <m/>
    <x v="0"/>
    <x v="0"/>
    <x v="0"/>
    <x v="0"/>
    <x v="0"/>
    <x v="0"/>
    <x v="0"/>
    <x v="0"/>
    <x v="0"/>
    <x v="0"/>
    <x v="0"/>
    <x v="0"/>
    <x v="0"/>
    <m/>
    <x v="0"/>
    <x v="0"/>
    <x v="0"/>
    <x v="0"/>
    <x v="0"/>
    <m/>
    <n v="20030313"/>
    <x v="0"/>
    <s v="BP AMERICA"/>
    <m/>
    <m/>
    <d v="2003-03-15T00:00:00"/>
  </r>
  <r>
    <x v="1"/>
    <s v="T17N R093W S10 fMESAVERDE"/>
    <n v="3444"/>
    <x v="0"/>
    <x v="2"/>
    <x v="105"/>
    <s v="SE NW"/>
    <n v="10"/>
    <n v="17"/>
    <n v="93"/>
    <n v="41.466889999999999"/>
    <n v="-107.86636"/>
    <s v="4900720628"/>
    <s v="COAL GULCH F1"/>
    <x v="0"/>
    <s v="MESAVERDE"/>
    <m/>
    <m/>
    <m/>
    <x v="0"/>
    <s v="9110"/>
    <m/>
    <n v="9385"/>
    <n v="9302"/>
    <x v="2"/>
    <d v="2002-10-25T00:00:00"/>
    <n v="7.77"/>
    <x v="1"/>
    <n v="7.58"/>
    <n v="1.84"/>
    <n v="2120"/>
    <n v="61.6"/>
    <x v="1"/>
    <n v="1375"/>
    <n v="2399"/>
    <m/>
    <x v="0"/>
    <n v="13"/>
    <n v="5806"/>
    <x v="0"/>
    <s v="BP AMERICA PRODUCTION CO"/>
    <n v="0.37824200000000002"/>
    <n v="0.15141360000000001"/>
    <n v="92.22"/>
    <n v="1.575728"/>
    <n v="94.325383599999995"/>
    <n v="38.78875"/>
    <n v="39.319609999999997"/>
    <n v="0"/>
    <x v="1"/>
    <n v="0.27066000000000001"/>
    <n v="78.379020000000011"/>
    <n v="9.2333277366414432E-2"/>
    <n v="5978.02"/>
    <n v="1.4597734898616977E-2"/>
    <n v="4.0099704402368321E-3"/>
    <n v="1.6052264429911103E-3"/>
    <n v="0.99438480311677213"/>
    <n v="0.49488689702933253"/>
    <n v="0.50165988296357866"/>
    <n v="3.4532200070886312E-3"/>
    <x v="0"/>
    <m/>
    <x v="0"/>
    <m/>
    <m/>
    <x v="0"/>
    <n v="7630"/>
    <x v="0"/>
    <x v="0"/>
    <m/>
    <x v="0"/>
    <x v="0"/>
    <x v="0"/>
    <m/>
    <x v="0"/>
    <x v="0"/>
    <x v="0"/>
    <x v="0"/>
    <x v="0"/>
    <x v="0"/>
    <x v="0"/>
    <x v="0"/>
    <x v="0"/>
    <x v="0"/>
    <x v="0"/>
    <x v="0"/>
    <x v="0"/>
    <m/>
    <x v="0"/>
    <x v="0"/>
    <x v="0"/>
    <x v="0"/>
    <x v="0"/>
    <m/>
    <n v="20021025"/>
    <x v="0"/>
    <s v="BP AMERICA"/>
    <m/>
    <m/>
    <d v="2002-10-27T00:00:00"/>
  </r>
  <r>
    <x v="1"/>
    <s v="T17N R093W S09 fMESAVERDE/ALMOND"/>
    <n v="3660"/>
    <x v="0"/>
    <x v="2"/>
    <x v="92"/>
    <s v="SW NE"/>
    <n v="9"/>
    <n v="17"/>
    <n v="93"/>
    <n v="41.464129"/>
    <n v="-107.881353"/>
    <s v="4900722306"/>
    <s v="CHAMPLIN 226 B5"/>
    <x v="0"/>
    <s v="MESAVERDE/ALMOND"/>
    <m/>
    <m/>
    <m/>
    <x v="0"/>
    <s v="8944"/>
    <m/>
    <n v="9378"/>
    <n v="9330"/>
    <x v="2"/>
    <d v="2003-02-10T00:00:00"/>
    <n v="8.16"/>
    <x v="1"/>
    <n v="6.31"/>
    <n v="1.17"/>
    <n v="1240"/>
    <n v="10.9"/>
    <x v="1"/>
    <n v="950"/>
    <n v="1735"/>
    <m/>
    <x v="0"/>
    <n v="40"/>
    <n v="4200"/>
    <x v="0"/>
    <s v="BP AMERICA PRODUCTION COMPANY"/>
    <n v="0.31486899999999995"/>
    <n v="9.6279299999999998E-2"/>
    <n v="53.94"/>
    <n v="0.27882200000000001"/>
    <n v="54.629970299999997"/>
    <n v="26.799499999999998"/>
    <n v="28.436649999999997"/>
    <n v="0"/>
    <x v="1"/>
    <n v="0.8328000000000001"/>
    <n v="56.068949999999994"/>
    <n v="-1.2999040063808079E-2"/>
    <n v="3983.38"/>
    <n v="-2.6470724810530599E-2"/>
    <n v="5.7636677865812421E-3"/>
    <n v="1.7623897555001967E-3"/>
    <n v="0.99247394245791853"/>
    <n v="0.47797399451924821"/>
    <n v="0.50717286483873869"/>
    <n v="1.4853140642013096E-2"/>
    <x v="0"/>
    <n v="0.09"/>
    <x v="0"/>
    <m/>
    <m/>
    <x v="0"/>
    <n v="5710"/>
    <x v="0"/>
    <x v="0"/>
    <m/>
    <x v="0"/>
    <x v="0"/>
    <x v="0"/>
    <n v="1.07"/>
    <x v="0"/>
    <x v="0"/>
    <x v="0"/>
    <x v="0"/>
    <x v="0"/>
    <x v="0"/>
    <x v="0"/>
    <x v="0"/>
    <x v="0"/>
    <x v="0"/>
    <x v="0"/>
    <x v="0"/>
    <x v="0"/>
    <m/>
    <x v="0"/>
    <x v="0"/>
    <x v="0"/>
    <x v="0"/>
    <x v="0"/>
    <m/>
    <n v="20030210"/>
    <x v="0"/>
    <s v="BP AMERICA"/>
    <m/>
    <m/>
    <d v="2003-02-12T00:00:00"/>
  </r>
  <r>
    <x v="1"/>
    <s v="T17N R093W S09 fMESAVERDE"/>
    <n v="3271"/>
    <x v="0"/>
    <x v="2"/>
    <x v="92"/>
    <s v="C NW"/>
    <n v="9"/>
    <n v="17"/>
    <n v="93"/>
    <n v="41.466940000000001"/>
    <n v="-107.88611"/>
    <s v="4900721769"/>
    <s v="CHAMPLIN 226 B4"/>
    <x v="0"/>
    <s v="MESAVERDE"/>
    <m/>
    <m/>
    <m/>
    <x v="0"/>
    <s v="9116"/>
    <m/>
    <n v="9321"/>
    <n v="9286"/>
    <x v="2"/>
    <d v="2002-11-14T00:00:00"/>
    <n v="6.82"/>
    <x v="1"/>
    <n v="4.1399999999999997"/>
    <m/>
    <n v="490"/>
    <n v="3.2"/>
    <x v="1"/>
    <n v="390"/>
    <n v="620"/>
    <m/>
    <x v="0"/>
    <n v="11"/>
    <n v="1468"/>
    <x v="0"/>
    <s v="BP AMERICA PRODUCTION COMPANY"/>
    <n v="0.20658599999999999"/>
    <n v="0"/>
    <n v="21.315000000000001"/>
    <n v="8.1855999999999998E-2"/>
    <n v="21.603441999999998"/>
    <n v="11.001899999999999"/>
    <n v="10.161799999999999"/>
    <n v="0"/>
    <x v="1"/>
    <n v="0.22902000000000003"/>
    <n v="21.392719999999997"/>
    <n v="4.9009490661050285E-3"/>
    <n v="1518.34"/>
    <n v="1.6856754421800572E-2"/>
    <n v="9.5626428418212252E-3"/>
    <n v="0"/>
    <n v="0.99043735715817871"/>
    <n v="0.51428242878885899"/>
    <n v="0.47501206017748099"/>
    <n v="1.0705511033660051E-2"/>
    <x v="0"/>
    <m/>
    <x v="0"/>
    <m/>
    <m/>
    <x v="0"/>
    <n v="2260"/>
    <x v="0"/>
    <x v="0"/>
    <m/>
    <x v="0"/>
    <x v="0"/>
    <x v="0"/>
    <m/>
    <x v="0"/>
    <x v="0"/>
    <x v="0"/>
    <x v="0"/>
    <x v="0"/>
    <x v="0"/>
    <x v="0"/>
    <x v="0"/>
    <x v="0"/>
    <x v="0"/>
    <x v="0"/>
    <x v="0"/>
    <x v="0"/>
    <m/>
    <x v="0"/>
    <x v="0"/>
    <x v="0"/>
    <x v="0"/>
    <x v="0"/>
    <m/>
    <n v="20021114"/>
    <x v="0"/>
    <s v="BP AMERICA"/>
    <m/>
    <m/>
    <d v="2002-11-16T00:00:00"/>
  </r>
  <r>
    <x v="1"/>
    <s v="T17N R093W S08 fMESAVERDE/ALMOND"/>
    <n v="3777"/>
    <x v="0"/>
    <x v="2"/>
    <x v="92"/>
    <s v="C SW"/>
    <n v="8"/>
    <n v="17"/>
    <n v="93"/>
    <n v="41.459850000000003"/>
    <n v="-107.90536"/>
    <s v="4900720320"/>
    <s v="WILD ROSE FED. 1-8"/>
    <x v="0"/>
    <s v="MESAVERDE/ALMOND"/>
    <m/>
    <m/>
    <m/>
    <x v="0"/>
    <s v="9115"/>
    <m/>
    <n v="9960"/>
    <n v="9165"/>
    <x v="5"/>
    <d v="2003-03-05T00:00:00"/>
    <n v="7"/>
    <x v="1"/>
    <n v="216"/>
    <n v="200"/>
    <n v="1325"/>
    <m/>
    <x v="1"/>
    <n v="2000"/>
    <n v="1600"/>
    <m/>
    <x v="0"/>
    <n v="108"/>
    <n v="5456"/>
    <x v="0"/>
    <s v="ANADARKO PETROLEUM"/>
    <n v="10.7784"/>
    <n v="16.458000000000002"/>
    <n v="57.637500000000003"/>
    <n v="0"/>
    <n v="84.873899999999992"/>
    <n v="56.42"/>
    <n v="26.223999999999997"/>
    <n v="0"/>
    <x v="1"/>
    <n v="2.2485600000000003"/>
    <n v="84.892559999999989"/>
    <n v="-1.0991570419738394E-4"/>
    <n v="5449"/>
    <n v="-6.4190738193489229E-4"/>
    <n v="0.1269931038870607"/>
    <n v="0.19391120238377174"/>
    <n v="0.67909569372916767"/>
    <n v="0.66460476630696497"/>
    <n v="0.30890810690595266"/>
    <n v="2.6487126787082409E-2"/>
    <x v="0"/>
    <n v="7"/>
    <x v="0"/>
    <m/>
    <m/>
    <x v="0"/>
    <m/>
    <x v="0"/>
    <x v="0"/>
    <m/>
    <x v="0"/>
    <x v="0"/>
    <x v="0"/>
    <m/>
    <x v="0"/>
    <x v="0"/>
    <x v="0"/>
    <x v="0"/>
    <x v="0"/>
    <x v="0"/>
    <x v="0"/>
    <x v="0"/>
    <x v="0"/>
    <x v="0"/>
    <x v="0"/>
    <x v="0"/>
    <x v="0"/>
    <m/>
    <x v="0"/>
    <x v="0"/>
    <x v="0"/>
    <x v="0"/>
    <x v="0"/>
    <s v="WELLHEAD"/>
    <n v="20030305"/>
    <x v="0"/>
    <s v="CHAMPION TECHNOLOGIES VERNAL UT"/>
    <m/>
    <m/>
    <d v="2003-03-18T00:00:00"/>
  </r>
  <r>
    <x v="1"/>
    <s v="T17N R093W S08 fMESAVERDE/ALMOND"/>
    <n v="3642"/>
    <x v="0"/>
    <x v="2"/>
    <x v="28"/>
    <s v="SE SE"/>
    <n v="8"/>
    <n v="17"/>
    <n v="93"/>
    <n v="41.45984"/>
    <n v="-107.89601999999999"/>
    <s v="4900721816"/>
    <s v="WAMSUTTER FED. 3-8"/>
    <x v="0"/>
    <s v="MESAVERDE/ALMOND"/>
    <m/>
    <m/>
    <m/>
    <x v="0"/>
    <s v="8778"/>
    <m/>
    <n v="9445"/>
    <m/>
    <x v="5"/>
    <d v="2000-05-04T00:00:00"/>
    <n v="7.3"/>
    <x v="1"/>
    <n v="0"/>
    <n v="117"/>
    <n v="2955"/>
    <m/>
    <x v="1"/>
    <n v="3200"/>
    <n v="2684"/>
    <m/>
    <x v="0"/>
    <n v="188"/>
    <n v="9156"/>
    <x v="0"/>
    <s v="ANADARKO PETROLEUM CORP"/>
    <n v="0"/>
    <n v="9.627930000000001"/>
    <n v="128.54249999999999"/>
    <n v="0"/>
    <n v="138.17042999999998"/>
    <n v="90.271999999999991"/>
    <n v="43.990759999999995"/>
    <n v="0"/>
    <x v="1"/>
    <n v="3.9141600000000003"/>
    <n v="138.17692"/>
    <n v="-2.3484936620574258E-5"/>
    <n v="9144"/>
    <n v="-6.5573770491803279E-4"/>
    <n v="0"/>
    <n v="6.9681551978958173E-2"/>
    <n v="0.93031844802104191"/>
    <n v="0.65330736855330107"/>
    <n v="0.31836546942861366"/>
    <n v="2.8327162018085224E-2"/>
    <x v="0"/>
    <n v="12"/>
    <x v="0"/>
    <m/>
    <m/>
    <x v="0"/>
    <m/>
    <x v="0"/>
    <x v="0"/>
    <m/>
    <x v="0"/>
    <x v="0"/>
    <x v="0"/>
    <m/>
    <x v="0"/>
    <x v="0"/>
    <x v="0"/>
    <x v="0"/>
    <x v="0"/>
    <x v="0"/>
    <x v="0"/>
    <x v="0"/>
    <x v="0"/>
    <x v="0"/>
    <x v="0"/>
    <x v="0"/>
    <x v="0"/>
    <m/>
    <x v="0"/>
    <x v="0"/>
    <x v="0"/>
    <x v="0"/>
    <x v="0"/>
    <s v="WELLHEAD"/>
    <n v="20000504"/>
    <x v="0"/>
    <s v="CHAMPION TECHNOLOGIES VERNAL UT"/>
    <m/>
    <m/>
    <d v="2000-05-19T00:00:00"/>
  </r>
  <r>
    <x v="1"/>
    <s v="T17N R093W S08 fMESAVERDE/ALMOND"/>
    <n v="3640"/>
    <x v="0"/>
    <x v="2"/>
    <x v="28"/>
    <s v="C NW"/>
    <n v="8"/>
    <n v="17"/>
    <n v="93"/>
    <n v="41.466940000000001"/>
    <n v="-107.90528"/>
    <s v="4900721673"/>
    <s v="1-8 FED."/>
    <x v="0"/>
    <s v="MESAVERDE/ALMOND"/>
    <m/>
    <m/>
    <m/>
    <x v="0"/>
    <s v="6728"/>
    <m/>
    <n v="9505"/>
    <n v="9420"/>
    <x v="5"/>
    <d v="2000-03-20T00:00:00"/>
    <n v="6.8"/>
    <x v="1"/>
    <n v="0"/>
    <n v="292"/>
    <n v="2539"/>
    <m/>
    <x v="1"/>
    <n v="4000"/>
    <n v="1122"/>
    <m/>
    <x v="0"/>
    <n v="155"/>
    <n v="8110"/>
    <x v="0"/>
    <s v="ANADARKO PETROLEUM CORP"/>
    <n v="0"/>
    <n v="24.028680000000001"/>
    <n v="110.44649999999999"/>
    <n v="0"/>
    <n v="134.47517999999999"/>
    <n v="112.84"/>
    <n v="18.389579999999999"/>
    <n v="0"/>
    <x v="1"/>
    <n v="3.2271000000000001"/>
    <n v="134.45668000000001"/>
    <n v="6.8790659462916956E-5"/>
    <n v="8108"/>
    <n v="-1.2331976815883587E-4"/>
    <n v="0"/>
    <n v="0.17868486957965032"/>
    <n v="0.82131513042034965"/>
    <n v="0.83922940831203019"/>
    <n v="0.13676955284036463"/>
    <n v="2.4001038847605044E-2"/>
    <x v="0"/>
    <n v="2"/>
    <x v="0"/>
    <m/>
    <m/>
    <x v="0"/>
    <m/>
    <x v="0"/>
    <x v="0"/>
    <m/>
    <x v="0"/>
    <x v="0"/>
    <x v="0"/>
    <m/>
    <x v="0"/>
    <x v="0"/>
    <x v="0"/>
    <x v="0"/>
    <x v="0"/>
    <x v="0"/>
    <x v="0"/>
    <x v="0"/>
    <x v="0"/>
    <x v="0"/>
    <x v="0"/>
    <x v="0"/>
    <x v="0"/>
    <m/>
    <x v="0"/>
    <x v="0"/>
    <x v="0"/>
    <x v="0"/>
    <x v="0"/>
    <s v="WELLHEAD"/>
    <n v="20000320"/>
    <x v="0"/>
    <s v="CHAMPION TECHNOLOGIES VERNAL UT"/>
    <m/>
    <m/>
    <d v="2000-03-27T00:00:00"/>
  </r>
  <r>
    <x v="1"/>
    <s v="T17N R093W S06 fMESAVERDE"/>
    <n v="3776"/>
    <x v="0"/>
    <x v="2"/>
    <x v="28"/>
    <s v="SE SW"/>
    <n v="6"/>
    <n v="17"/>
    <n v="93"/>
    <n v="41.474739999999997"/>
    <n v="-107.92413000000001"/>
    <s v="4900720426"/>
    <s v="1-6 FED."/>
    <x v="0"/>
    <s v="MESAVERDE"/>
    <m/>
    <m/>
    <m/>
    <x v="0"/>
    <s v="9292"/>
    <m/>
    <n v="10120"/>
    <n v="10075"/>
    <x v="5"/>
    <d v="2003-03-05T00:00:00"/>
    <n v="7.2"/>
    <x v="1"/>
    <n v="200"/>
    <n v="220"/>
    <n v="2223"/>
    <m/>
    <x v="1"/>
    <n v="2600"/>
    <n v="2900"/>
    <m/>
    <x v="0"/>
    <n v="188"/>
    <n v="8338"/>
    <x v="0"/>
    <s v="ANADARKO PETROLEUM"/>
    <n v="9.98"/>
    <n v="18.1038"/>
    <n v="96.700499999999991"/>
    <n v="0"/>
    <n v="124.78429999999999"/>
    <n v="73.346000000000004"/>
    <n v="47.530999999999992"/>
    <n v="0"/>
    <x v="1"/>
    <n v="3.9141600000000003"/>
    <n v="124.79115999999999"/>
    <n v="-2.7486676775045101E-5"/>
    <n v="8331"/>
    <n v="-4.1994120823084767E-4"/>
    <n v="7.9978010054149451E-2"/>
    <n v="0.14508075134452011"/>
    <n v="0.77494123860133046"/>
    <n v="0.58774996562256498"/>
    <n v="0.38088435110307489"/>
    <n v="3.1365683274360144E-2"/>
    <x v="0"/>
    <n v="7"/>
    <x v="0"/>
    <m/>
    <m/>
    <x v="0"/>
    <m/>
    <x v="0"/>
    <x v="0"/>
    <m/>
    <x v="0"/>
    <x v="0"/>
    <x v="0"/>
    <m/>
    <x v="0"/>
    <x v="0"/>
    <x v="0"/>
    <x v="0"/>
    <x v="0"/>
    <x v="0"/>
    <x v="0"/>
    <x v="0"/>
    <x v="0"/>
    <x v="0"/>
    <x v="0"/>
    <x v="0"/>
    <x v="0"/>
    <m/>
    <x v="0"/>
    <x v="0"/>
    <x v="0"/>
    <x v="0"/>
    <x v="0"/>
    <s v="WELLHEAD"/>
    <n v="20030305"/>
    <x v="0"/>
    <s v="CHAMPION TECHNOLOGIES VERNAL UT"/>
    <m/>
    <m/>
    <d v="2003-03-18T00:00:00"/>
  </r>
  <r>
    <x v="1"/>
    <s v="T17N R093W S05 fMESAVERDE/ALMOND"/>
    <n v="3663"/>
    <x v="0"/>
    <x v="2"/>
    <x v="92"/>
    <s v="SE NW"/>
    <n v="5"/>
    <n v="17"/>
    <n v="93"/>
    <n v="41.479011999999997"/>
    <n v="-107.900807"/>
    <s v="4900722307"/>
    <s v="CHAMPLIN 226 D5"/>
    <x v="0"/>
    <s v="MESAVERDE/ALMOND"/>
    <m/>
    <m/>
    <m/>
    <x v="0"/>
    <s v="9065"/>
    <m/>
    <n v="9511"/>
    <n v="9500"/>
    <x v="2"/>
    <d v="2003-02-10T00:00:00"/>
    <n v="8.1"/>
    <x v="1"/>
    <n v="0.47"/>
    <n v="0"/>
    <n v="1090"/>
    <n v="5.0199999999999996"/>
    <x v="1"/>
    <n v="900"/>
    <n v="1388"/>
    <m/>
    <x v="0"/>
    <n v="68"/>
    <n v="3726"/>
    <x v="0"/>
    <s v="BP AMERICA PRODUCTION COMPANY"/>
    <n v="2.3452999999999998E-2"/>
    <n v="0"/>
    <n v="47.414999999999999"/>
    <n v="0.12841159999999999"/>
    <n v="47.566864600000002"/>
    <n v="25.388999999999999"/>
    <n v="22.749319999999997"/>
    <n v="0"/>
    <x v="1"/>
    <n v="1.4157600000000001"/>
    <n v="49.554079999999992"/>
    <n v="-2.0461244566601852E-2"/>
    <n v="3451.49"/>
    <n v="-3.8245960635263893E-2"/>
    <n v="4.9305330921475105E-4"/>
    <n v="0"/>
    <n v="0.99950694669078521"/>
    <n v="0.51234933632104573"/>
    <n v="0.45908066500276062"/>
    <n v="2.8569998676193774E-2"/>
    <x v="0"/>
    <n v="0.09"/>
    <x v="0"/>
    <m/>
    <m/>
    <x v="0"/>
    <n v="5040"/>
    <x v="0"/>
    <x v="0"/>
    <m/>
    <x v="0"/>
    <x v="0"/>
    <x v="0"/>
    <n v="0.79"/>
    <x v="0"/>
    <x v="0"/>
    <x v="0"/>
    <x v="0"/>
    <x v="0"/>
    <x v="0"/>
    <x v="0"/>
    <x v="0"/>
    <x v="0"/>
    <x v="0"/>
    <x v="0"/>
    <x v="0"/>
    <x v="0"/>
    <m/>
    <x v="0"/>
    <x v="0"/>
    <x v="0"/>
    <x v="0"/>
    <x v="0"/>
    <m/>
    <n v="20030210"/>
    <x v="0"/>
    <s v="BP AMERICA"/>
    <m/>
    <m/>
    <d v="2003-02-12T00:00:00"/>
  </r>
  <r>
    <x v="1"/>
    <s v="T17N R093W S05 fMESAVERDE"/>
    <m/>
    <x v="0"/>
    <x v="2"/>
    <x v="92"/>
    <s v="C SW"/>
    <n v="5"/>
    <n v="17"/>
    <n v="93"/>
    <n v="41.474477999999998"/>
    <n v="-107.90541899999999"/>
    <s v="4900720430"/>
    <s v="CHAMPLIN 226 D1"/>
    <x v="0"/>
    <s v="MESAVERDE"/>
    <m/>
    <m/>
    <m/>
    <x v="0"/>
    <n v="9095"/>
    <m/>
    <n v="9250"/>
    <n v="9240"/>
    <x v="2"/>
    <d v="2002-11-14T00:00:00"/>
    <n v="7.41"/>
    <x v="0"/>
    <n v="20.2"/>
    <n v="4.1100000000000003"/>
    <n v="2270"/>
    <n v="15.4"/>
    <x v="1"/>
    <n v="2349"/>
    <n v="1806"/>
    <m/>
    <x v="0"/>
    <n v="10"/>
    <n v="6192"/>
    <x v="0"/>
    <s v="BP AMERICA PRODUCTION COMPANY"/>
    <n v="1.0079799999999999"/>
    <n v="0.33821190000000001"/>
    <n v="98.745000000000005"/>
    <n v="0.393932"/>
    <n v="100.48512389999999"/>
    <n v="66.265289999999993"/>
    <n v="29.600339999999996"/>
    <n v="0"/>
    <x v="1"/>
    <n v="0.20820000000000002"/>
    <n v="96.073829999999987"/>
    <n v="2.2442599599122127E-2"/>
    <n v="6474.71"/>
    <n v="2.2319134171383103E-2"/>
    <n v="1.0031136559110119E-2"/>
    <n v="3.365790744673601E-3"/>
    <n v="0.98660307269621639"/>
    <n v="0.68973298972259145"/>
    <n v="0.30809992689996851"/>
    <n v="2.1670833774400382E-3"/>
    <x v="0"/>
    <m/>
    <x v="0"/>
    <m/>
    <m/>
    <x v="0"/>
    <n v="9440"/>
    <x v="0"/>
    <x v="0"/>
    <m/>
    <x v="0"/>
    <x v="0"/>
    <x v="0"/>
    <m/>
    <x v="0"/>
    <x v="0"/>
    <x v="0"/>
    <x v="0"/>
    <x v="0"/>
    <x v="0"/>
    <x v="0"/>
    <x v="0"/>
    <x v="0"/>
    <x v="0"/>
    <x v="0"/>
    <x v="0"/>
    <x v="0"/>
    <m/>
    <x v="0"/>
    <x v="0"/>
    <x v="0"/>
    <x v="0"/>
    <x v="0"/>
    <m/>
    <n v="20021114"/>
    <x v="0"/>
    <s v="BP AMERICA"/>
    <m/>
    <m/>
    <d v="2002-11-16T00:00:00"/>
  </r>
  <r>
    <x v="1"/>
    <s v="T17N R093W S05 fMESAVERDE"/>
    <n v="3275"/>
    <x v="0"/>
    <x v="2"/>
    <x v="92"/>
    <s v="C NW"/>
    <n v="5"/>
    <n v="17"/>
    <n v="93"/>
    <n v="41.481929999999998"/>
    <n v="-107.90515000000001"/>
    <s v="4900721762"/>
    <s v="CHAMPLIN 226 D4"/>
    <x v="0"/>
    <s v="MESAVERDE"/>
    <m/>
    <m/>
    <m/>
    <x v="0"/>
    <s v="9074"/>
    <m/>
    <n v="9429"/>
    <n v="9396"/>
    <x v="2"/>
    <d v="2002-11-14T00:00:00"/>
    <n v="6.71"/>
    <x v="1"/>
    <n v="4.84"/>
    <m/>
    <n v="445"/>
    <n v="2.96"/>
    <x v="1"/>
    <n v="300"/>
    <n v="467"/>
    <m/>
    <x v="0"/>
    <n v="3"/>
    <n v="1226"/>
    <x v="0"/>
    <s v="BP AMERICA PRODUCTION COMPANY"/>
    <n v="0.24151599999999998"/>
    <n v="0"/>
    <n v="19.357500000000002"/>
    <n v="7.5716800000000001E-2"/>
    <n v="19.674732799999997"/>
    <n v="8.4629999999999992"/>
    <n v="7.6541299999999994"/>
    <n v="0"/>
    <x v="1"/>
    <n v="6.2460000000000002E-2"/>
    <n v="16.179590000000001"/>
    <n v="9.7481768641855274E-2"/>
    <n v="1222.8"/>
    <n v="-1.3067624959163856E-3"/>
    <n v="1.2275439898223167E-2"/>
    <n v="0"/>
    <n v="0.98772456010177678"/>
    <n v="0.52306640650350222"/>
    <n v="0.47307317428933604"/>
    <n v="3.860419207161615E-3"/>
    <x v="0"/>
    <n v="0.26"/>
    <x v="0"/>
    <m/>
    <m/>
    <x v="0"/>
    <n v="1808"/>
    <x v="0"/>
    <x v="0"/>
    <m/>
    <x v="0"/>
    <x v="0"/>
    <x v="0"/>
    <m/>
    <x v="0"/>
    <x v="0"/>
    <x v="0"/>
    <x v="0"/>
    <x v="0"/>
    <x v="0"/>
    <x v="0"/>
    <x v="0"/>
    <x v="0"/>
    <x v="0"/>
    <x v="0"/>
    <x v="0"/>
    <x v="0"/>
    <m/>
    <x v="0"/>
    <x v="0"/>
    <x v="0"/>
    <x v="0"/>
    <x v="0"/>
    <m/>
    <n v="20021114"/>
    <x v="0"/>
    <s v="BP AMERICA"/>
    <m/>
    <m/>
    <d v="2002-11-16T00:00:00"/>
  </r>
  <r>
    <x v="1"/>
    <s v="T17N R093W S04 fMESAVERDE/ALMOND"/>
    <n v="3891"/>
    <x v="0"/>
    <x v="2"/>
    <x v="105"/>
    <s v="C SE"/>
    <n v="4"/>
    <n v="17"/>
    <n v="93"/>
    <n v="41.474719999999998"/>
    <n v="-107.87639"/>
    <s v="4900721836"/>
    <s v="COAL GULCH 30-4"/>
    <x v="0"/>
    <s v="MESAVERDE/ALMOND"/>
    <m/>
    <m/>
    <m/>
    <x v="0"/>
    <s v="8858"/>
    <m/>
    <n v="9350"/>
    <n v="9284"/>
    <x v="2"/>
    <d v="2003-02-05T00:00:00"/>
    <n v="6.3"/>
    <x v="1"/>
    <n v="1"/>
    <m/>
    <n v="253"/>
    <m/>
    <x v="1"/>
    <n v="115"/>
    <n v="500"/>
    <m/>
    <x v="0"/>
    <m/>
    <n v="884"/>
    <x v="0"/>
    <s v="CABOT OIL AND GAS"/>
    <n v="4.99E-2"/>
    <n v="0"/>
    <n v="11.0055"/>
    <n v="0"/>
    <n v="11.055399999999999"/>
    <n v="3.2441499999999999"/>
    <n v="8.1950000000000003"/>
    <n v="0"/>
    <x v="1"/>
    <n v="0"/>
    <n v="11.439149999999998"/>
    <n v="-1.7059687791042683E-2"/>
    <n v="869"/>
    <n v="-8.5567598402738164E-3"/>
    <n v="4.5136313475767501E-3"/>
    <n v="0"/>
    <n v="0.99548636865242335"/>
    <n v="0.28360061717872398"/>
    <n v="0.71639938282127602"/>
    <n v="0"/>
    <x v="0"/>
    <n v="15"/>
    <x v="0"/>
    <m/>
    <n v="12.59"/>
    <x v="6"/>
    <m/>
    <x v="0"/>
    <x v="0"/>
    <m/>
    <x v="0"/>
    <x v="0"/>
    <x v="0"/>
    <m/>
    <x v="0"/>
    <x v="0"/>
    <x v="0"/>
    <x v="0"/>
    <x v="0"/>
    <x v="0"/>
    <x v="0"/>
    <x v="0"/>
    <x v="0"/>
    <x v="0"/>
    <x v="0"/>
    <x v="0"/>
    <x v="0"/>
    <m/>
    <x v="0"/>
    <x v="0"/>
    <x v="0"/>
    <x v="0"/>
    <x v="0"/>
    <m/>
    <n v="20030205"/>
    <x v="0"/>
    <s v="QUESTAR APPLIED TECHNOLOGY ROCK SPRINGS"/>
    <m/>
    <m/>
    <d v="2003-02-07T00:00:00"/>
  </r>
  <r>
    <x v="1"/>
    <s v="T17N R093W S03 fMESAVERDE/ALMOND"/>
    <n v="3438"/>
    <x v="0"/>
    <x v="2"/>
    <x v="92"/>
    <s v="L 2"/>
    <n v="3"/>
    <n v="17"/>
    <n v="93"/>
    <n v="41.482500000000002"/>
    <n v="-107.85805999999999"/>
    <s v="4900721772"/>
    <s v="COAL GULCH C3"/>
    <x v="0"/>
    <s v="MESAVERDE/ALMOND"/>
    <m/>
    <m/>
    <m/>
    <x v="0"/>
    <s v="8702"/>
    <m/>
    <n v="9096"/>
    <m/>
    <x v="2"/>
    <d v="2002-11-22T00:00:00"/>
    <n v="6.62"/>
    <x v="1"/>
    <n v="6.72"/>
    <m/>
    <n v="1650"/>
    <n v="3.15"/>
    <x v="1"/>
    <n v="1050"/>
    <n v="1806"/>
    <m/>
    <x v="0"/>
    <n v="17"/>
    <n v="4440"/>
    <x v="0"/>
    <s v="BP AMERICA PRODUCTION CO"/>
    <n v="0.33532799999999996"/>
    <n v="0"/>
    <n v="71.775000000000006"/>
    <n v="8.0576999999999996E-2"/>
    <n v="72.190905000000001"/>
    <n v="29.6205"/>
    <n v="29.600339999999996"/>
    <n v="0"/>
    <x v="1"/>
    <n v="0.35394000000000003"/>
    <n v="59.574779999999997"/>
    <n v="9.5746665757477034E-2"/>
    <n v="4532.87"/>
    <n v="1.035008865613788E-2"/>
    <n v="4.6450172636012801E-3"/>
    <n v="0"/>
    <n v="0.99535498273639866"/>
    <n v="0.49719864680994208"/>
    <n v="0.49686024858169847"/>
    <n v="5.9411046083594444E-3"/>
    <x v="0"/>
    <n v="0.9"/>
    <x v="0"/>
    <m/>
    <m/>
    <x v="0"/>
    <n v="6280"/>
    <x v="0"/>
    <x v="0"/>
    <m/>
    <x v="0"/>
    <x v="0"/>
    <x v="0"/>
    <m/>
    <x v="0"/>
    <x v="0"/>
    <x v="0"/>
    <x v="0"/>
    <x v="0"/>
    <x v="0"/>
    <x v="0"/>
    <x v="0"/>
    <x v="0"/>
    <x v="0"/>
    <x v="0"/>
    <x v="0"/>
    <x v="0"/>
    <m/>
    <x v="0"/>
    <x v="0"/>
    <x v="0"/>
    <x v="0"/>
    <x v="0"/>
    <m/>
    <n v="20021122"/>
    <x v="0"/>
    <s v="BP AMERICA"/>
    <m/>
    <m/>
    <d v="2002-11-24T00:00:00"/>
  </r>
  <r>
    <x v="1"/>
    <s v="T17N R093W S02 fMESAVERDE/ALMOND"/>
    <n v="3678"/>
    <x v="0"/>
    <x v="2"/>
    <x v="105"/>
    <s v="SW NE"/>
    <n v="2"/>
    <n v="17"/>
    <n v="93"/>
    <n v="41.481459999999998"/>
    <n v="-107.83839"/>
    <s v="4900722237"/>
    <s v="COAL GULCH H2"/>
    <x v="0"/>
    <s v="MESAVERDE/ALMOND"/>
    <m/>
    <m/>
    <m/>
    <x v="0"/>
    <s v="8731"/>
    <m/>
    <n v="9015"/>
    <n v="9009"/>
    <x v="2"/>
    <d v="2003-03-13T00:00:00"/>
    <n v="7.99"/>
    <x v="1"/>
    <n v="31.1"/>
    <n v="0"/>
    <n v="3010"/>
    <n v="25.4"/>
    <x v="1"/>
    <n v="3449"/>
    <n v="2802"/>
    <m/>
    <x v="0"/>
    <n v="2"/>
    <n v="9750"/>
    <x v="0"/>
    <s v="BP AMERICA PRODUCTION COMPANY"/>
    <n v="1.55189"/>
    <n v="0"/>
    <n v="130.935"/>
    <n v="0.64973199999999998"/>
    <n v="133.13662199999999"/>
    <n v="97.296289999999999"/>
    <n v="45.924779999999998"/>
    <n v="0"/>
    <x v="1"/>
    <n v="4.1640000000000003E-2"/>
    <n v="143.26271"/>
    <n v="-3.6635718063168156E-2"/>
    <n v="9319.5"/>
    <n v="-2.2575316605049949E-2"/>
    <n v="1.1656372053663794E-2"/>
    <n v="0"/>
    <n v="0.98834362794633634"/>
    <n v="0.67914595500811059"/>
    <n v="0.32056339015225943"/>
    <n v="2.9065483962993584E-4"/>
    <x v="0"/>
    <n v="0"/>
    <x v="0"/>
    <m/>
    <m/>
    <x v="0"/>
    <n v="14210"/>
    <x v="0"/>
    <x v="0"/>
    <m/>
    <x v="0"/>
    <x v="0"/>
    <x v="0"/>
    <n v="11.8"/>
    <x v="0"/>
    <x v="0"/>
    <x v="0"/>
    <x v="0"/>
    <x v="0"/>
    <x v="0"/>
    <x v="0"/>
    <x v="0"/>
    <x v="0"/>
    <x v="0"/>
    <x v="0"/>
    <x v="0"/>
    <x v="0"/>
    <m/>
    <x v="0"/>
    <x v="0"/>
    <x v="0"/>
    <x v="0"/>
    <x v="0"/>
    <m/>
    <n v="20030313"/>
    <x v="0"/>
    <s v="BP AMERICA"/>
    <m/>
    <m/>
    <d v="2003-03-15T00:00:00"/>
  </r>
  <r>
    <x v="1"/>
    <s v="T17N R093W S02 fMESAVERDE"/>
    <n v="5984"/>
    <x v="0"/>
    <x v="2"/>
    <x v="105"/>
    <s v="SW NW"/>
    <n v="2"/>
    <n v="17"/>
    <n v="93"/>
    <n v="41.478681999999999"/>
    <n v="-107.84915100000001"/>
    <s v="4900723192"/>
    <s v="COAL GULCH H-50"/>
    <x v="0"/>
    <s v="MESAVERDE"/>
    <m/>
    <m/>
    <n v="331"/>
    <x v="0"/>
    <n v="8664"/>
    <n v="8995"/>
    <n v="9213"/>
    <n v="9200"/>
    <x v="2"/>
    <m/>
    <n v="7.82"/>
    <x v="1"/>
    <n v="12"/>
    <n v="0"/>
    <n v="1870"/>
    <n v="84"/>
    <x v="1"/>
    <n v="2060"/>
    <n v="2400"/>
    <n v="0"/>
    <x v="1"/>
    <n v="225"/>
    <n v="7330"/>
    <x v="0"/>
    <s v="BP AMERICA PRODUCTION COMPANY"/>
    <n v="0.5988"/>
    <n v="0"/>
    <n v="81.344999999999999"/>
    <n v="2.14872"/>
    <n v="84.092519999999993"/>
    <n v="58.1126"/>
    <n v="39.335999999999999"/>
    <n v="0"/>
    <x v="1"/>
    <n v="4.6845000000000008"/>
    <n v="102.1331"/>
    <n v="-9.6874855350192982E-2"/>
    <n v="6651"/>
    <n v="-4.8565910879050142E-2"/>
    <n v="7.1207284548019259E-3"/>
    <n v="0"/>
    <n v="0.99287927154519806"/>
    <n v="0.56898889782058903"/>
    <n v="0.38514448303243509"/>
    <n v="4.5866619146975866E-2"/>
    <x v="1"/>
    <n v="5.4"/>
    <x v="1"/>
    <n v="0"/>
    <n v="0"/>
    <x v="1"/>
    <n v="12200"/>
    <x v="2"/>
    <x v="1"/>
    <n v="0"/>
    <x v="1"/>
    <x v="1"/>
    <x v="1"/>
    <n v="1.1000000000000001"/>
    <x v="1"/>
    <x v="1"/>
    <x v="1"/>
    <x v="1"/>
    <x v="0"/>
    <x v="0"/>
    <x v="0"/>
    <x v="0"/>
    <x v="0"/>
    <x v="0"/>
    <x v="0"/>
    <x v="0"/>
    <x v="0"/>
    <m/>
    <x v="0"/>
    <x v="0"/>
    <x v="0"/>
    <x v="0"/>
    <x v="0"/>
    <m/>
    <m/>
    <x v="0"/>
    <s v="WYOMING ANALYTICAL LABS ROCK SPRINGS ID No D7079"/>
    <m/>
    <s v="8664-8995"/>
    <d v="2007-05-14T00:00:00"/>
  </r>
  <r>
    <x v="1"/>
    <s v="T17N R093W S02 fMESAVERDE"/>
    <n v="4067"/>
    <x v="0"/>
    <x v="2"/>
    <x v="105"/>
    <s v="NE SW"/>
    <n v="2"/>
    <n v="17"/>
    <n v="93"/>
    <n v="41.474690000000002"/>
    <n v="-107.84719"/>
    <s v="4900722203"/>
    <s v="COAL GULCH H3"/>
    <x v="0"/>
    <s v="MESAVERDE"/>
    <m/>
    <m/>
    <m/>
    <x v="0"/>
    <s v="8635"/>
    <m/>
    <n v="10034"/>
    <n v="9151"/>
    <x v="2"/>
    <d v="2003-06-16T00:00:00"/>
    <n v="8.16"/>
    <x v="1"/>
    <n v="10"/>
    <m/>
    <n v="2102"/>
    <n v="5.4"/>
    <x v="1"/>
    <n v="1799"/>
    <n v="2605"/>
    <m/>
    <x v="0"/>
    <n v="58"/>
    <n v="6692"/>
    <x v="0"/>
    <s v="BP AMERICA PRODUCTION CO"/>
    <n v="0.499"/>
    <n v="0"/>
    <n v="91.436999999999998"/>
    <n v="0.138132"/>
    <n v="92.074131999999992"/>
    <n v="50.749789999999997"/>
    <n v="42.695949999999996"/>
    <n v="0"/>
    <x v="1"/>
    <n v="1.2075600000000002"/>
    <n v="94.653300000000002"/>
    <n v="-1.381247507329298E-2"/>
    <n v="6579.4"/>
    <n v="-8.4844100848441278E-3"/>
    <n v="5.4195460675100365E-3"/>
    <n v="0"/>
    <n v="0.99458045393249006"/>
    <n v="0.5361650359786716"/>
    <n v="0.45107724717468906"/>
    <n v="1.2757716846639263E-2"/>
    <x v="0"/>
    <n v="0.4"/>
    <x v="0"/>
    <m/>
    <m/>
    <x v="0"/>
    <n v="9150"/>
    <x v="0"/>
    <x v="0"/>
    <m/>
    <x v="0"/>
    <x v="0"/>
    <x v="0"/>
    <n v="1.1000000000000001"/>
    <x v="0"/>
    <x v="0"/>
    <x v="0"/>
    <x v="0"/>
    <x v="0"/>
    <x v="0"/>
    <x v="0"/>
    <x v="0"/>
    <x v="0"/>
    <x v="0"/>
    <x v="0"/>
    <x v="0"/>
    <x v="0"/>
    <m/>
    <x v="0"/>
    <x v="0"/>
    <x v="0"/>
    <x v="0"/>
    <x v="0"/>
    <m/>
    <n v="20030616"/>
    <x v="0"/>
    <s v="BP AMERICA"/>
    <m/>
    <m/>
    <d v="2003-06-18T00:00:00"/>
  </r>
  <r>
    <x v="1"/>
    <s v="T17N R093W S02 fMESAVERDE"/>
    <n v="5982"/>
    <x v="0"/>
    <x v="2"/>
    <x v="105"/>
    <s v="NW NE"/>
    <n v="2"/>
    <n v="17"/>
    <n v="93"/>
    <n v="41.482702000000003"/>
    <n v="-107.84187900000001"/>
    <s v="4900723189"/>
    <s v="COAL GULCH H-20"/>
    <x v="0"/>
    <s v="MESAVERDE"/>
    <m/>
    <m/>
    <n v="356"/>
    <x v="0"/>
    <n v="8634"/>
    <n v="8990"/>
    <n v="9163"/>
    <n v="9157"/>
    <x v="2"/>
    <m/>
    <n v="7.76"/>
    <x v="1"/>
    <n v="21"/>
    <n v="0"/>
    <n v="2520"/>
    <n v="111"/>
    <x v="1"/>
    <n v="2850"/>
    <n v="3180"/>
    <n v="0"/>
    <x v="1"/>
    <n v="86"/>
    <n v="10300"/>
    <x v="0"/>
    <s v="BP AMERICA PRODUCTION COMPANY"/>
    <n v="1.0479000000000001"/>
    <n v="0"/>
    <n v="109.62"/>
    <n v="2.8393799999999998"/>
    <n v="113.50727999999999"/>
    <n v="80.398499999999999"/>
    <n v="52.120199999999997"/>
    <n v="0"/>
    <x v="1"/>
    <n v="1.7905200000000001"/>
    <n v="134.30921999999998"/>
    <n v="-8.3940899819019282E-2"/>
    <n v="8768"/>
    <n v="-8.03440318858821E-2"/>
    <n v="9.2320069690684167E-3"/>
    <n v="0"/>
    <n v="0.99076799303093155"/>
    <n v="0.59860745226574918"/>
    <n v="0.38806122170912766"/>
    <n v="1.3331326025123222E-2"/>
    <x v="1"/>
    <n v="8.4"/>
    <x v="1"/>
    <n v="0"/>
    <n v="0"/>
    <x v="1"/>
    <n v="17000"/>
    <x v="2"/>
    <x v="1"/>
    <n v="0"/>
    <x v="1"/>
    <x v="1"/>
    <x v="1"/>
    <n v="1.8"/>
    <x v="1"/>
    <x v="1"/>
    <x v="1"/>
    <x v="1"/>
    <x v="0"/>
    <x v="0"/>
    <x v="0"/>
    <x v="0"/>
    <x v="0"/>
    <x v="0"/>
    <x v="0"/>
    <x v="0"/>
    <x v="0"/>
    <m/>
    <x v="0"/>
    <x v="0"/>
    <x v="0"/>
    <x v="0"/>
    <x v="0"/>
    <m/>
    <m/>
    <x v="0"/>
    <s v="WYOMING ANALYTICAL LABS ROCK SPRINGS ID No D7077"/>
    <m/>
    <s v="8634-8990"/>
    <d v="2007-05-14T00:00:00"/>
  </r>
  <r>
    <x v="1"/>
    <s v="T17N R093W S01 fMESAVERDE/ALMOND"/>
    <n v="3699"/>
    <x v="0"/>
    <x v="2"/>
    <x v="105"/>
    <s v="SW NW"/>
    <n v="1"/>
    <n v="17"/>
    <n v="93"/>
    <n v="41.481740000000002"/>
    <n v="-107.828953"/>
    <s v="4900722057"/>
    <s v="DUCK LAKE 01-02"/>
    <x v="0"/>
    <s v="MESAVERDE/ALMOND"/>
    <m/>
    <m/>
    <m/>
    <x v="0"/>
    <s v="8579"/>
    <m/>
    <n v="8996"/>
    <n v="8985"/>
    <x v="2"/>
    <d v="2003-03-13T00:00:00"/>
    <n v="7.81"/>
    <x v="1"/>
    <n v="26.8"/>
    <n v="0"/>
    <n v="2600"/>
    <n v="28.2"/>
    <x v="1"/>
    <n v="3099"/>
    <n v="2642"/>
    <m/>
    <x v="0"/>
    <n v="18"/>
    <n v="9452"/>
    <x v="0"/>
    <s v="BP AMERICA PRODUCTION COMPANY"/>
    <n v="1.3373200000000001"/>
    <n v="0"/>
    <n v="113.1"/>
    <n v="0.72135599999999989"/>
    <n v="115.158676"/>
    <n v="87.422789999999992"/>
    <n v="43.302379999999992"/>
    <n v="0"/>
    <x v="1"/>
    <n v="0.37476000000000004"/>
    <n v="131.09993"/>
    <n v="-6.4733794521682625E-2"/>
    <n v="8414"/>
    <n v="-5.809918280532856E-2"/>
    <n v="1.1612846260927836E-2"/>
    <n v="0"/>
    <n v="0.98838715373907216"/>
    <n v="0.66684085948787308"/>
    <n v="0.33030055775010703"/>
    <n v="2.8585827620197816E-3"/>
    <x v="0"/>
    <n v="0"/>
    <x v="0"/>
    <m/>
    <m/>
    <x v="0"/>
    <n v="11850"/>
    <x v="0"/>
    <x v="0"/>
    <m/>
    <x v="0"/>
    <x v="0"/>
    <x v="0"/>
    <n v="5.58"/>
    <x v="0"/>
    <x v="0"/>
    <x v="0"/>
    <x v="0"/>
    <x v="0"/>
    <x v="0"/>
    <x v="0"/>
    <x v="0"/>
    <x v="0"/>
    <x v="0"/>
    <x v="0"/>
    <x v="0"/>
    <x v="0"/>
    <m/>
    <x v="0"/>
    <x v="0"/>
    <x v="0"/>
    <x v="0"/>
    <x v="0"/>
    <m/>
    <n v="20030313"/>
    <x v="0"/>
    <s v="BP AMERICA"/>
    <m/>
    <m/>
    <d v="2003-03-15T00:00:00"/>
  </r>
  <r>
    <x v="1"/>
    <s v="T17N R093W S01 fMESAVERDE/ALMOND"/>
    <n v="3700"/>
    <x v="0"/>
    <x v="2"/>
    <x v="105"/>
    <s v="NE SW"/>
    <n v="1"/>
    <n v="17"/>
    <n v="93"/>
    <n v="41.474879999999999"/>
    <n v="-107.82835799999999"/>
    <s v="4900722092"/>
    <s v="DUCK LAKE 01-05"/>
    <x v="0"/>
    <s v="MESAVERDE/ALMOND"/>
    <m/>
    <m/>
    <m/>
    <x v="0"/>
    <s v="8517"/>
    <m/>
    <n v="9110"/>
    <m/>
    <x v="2"/>
    <d v="2003-03-13T00:00:00"/>
    <n v="7.92"/>
    <x v="1"/>
    <n v="30.2"/>
    <n v="0"/>
    <n v="2980"/>
    <n v="20.5"/>
    <x v="1"/>
    <n v="3847"/>
    <n v="2535"/>
    <m/>
    <x v="0"/>
    <n v="19"/>
    <n v="9546"/>
    <x v="0"/>
    <s v="BP AMERICA PRODUCTION COMPANY"/>
    <n v="1.50698"/>
    <n v="0"/>
    <n v="129.63"/>
    <n v="0.52439000000000002"/>
    <n v="131.66137000000001"/>
    <n v="108.52387"/>
    <n v="41.548649999999995"/>
    <n v="0"/>
    <x v="1"/>
    <n v="0.39558000000000004"/>
    <n v="150.46809999999999"/>
    <n v="-6.6659927443949718E-2"/>
    <n v="9431.7000000000007"/>
    <n v="-6.0228584074992894E-3"/>
    <n v="1.1445878164567177E-2"/>
    <n v="0"/>
    <n v="0.98855412183543279"/>
    <n v="0.72124171169836004"/>
    <n v="0.27612929252113899"/>
    <n v="2.6289957805009836E-3"/>
    <x v="0"/>
    <n v="0"/>
    <x v="0"/>
    <m/>
    <m/>
    <x v="0"/>
    <n v="14070"/>
    <x v="0"/>
    <x v="0"/>
    <m/>
    <x v="0"/>
    <x v="0"/>
    <x v="0"/>
    <n v="8.8699999999999992"/>
    <x v="0"/>
    <x v="0"/>
    <x v="0"/>
    <x v="0"/>
    <x v="0"/>
    <x v="0"/>
    <x v="0"/>
    <x v="0"/>
    <x v="0"/>
    <x v="0"/>
    <x v="0"/>
    <x v="0"/>
    <x v="0"/>
    <m/>
    <x v="0"/>
    <x v="0"/>
    <x v="0"/>
    <x v="0"/>
    <x v="0"/>
    <m/>
    <n v="20030313"/>
    <x v="0"/>
    <s v="BP AMERICA"/>
    <m/>
    <m/>
    <d v="2003-03-15T00:00:00"/>
  </r>
  <r>
    <x v="1"/>
    <s v="T17N R093W S01 fMESAVERDE"/>
    <n v="5917"/>
    <x v="0"/>
    <x v="2"/>
    <x v="105"/>
    <s v="NE NW"/>
    <n v="1"/>
    <n v="17"/>
    <n v="93"/>
    <n v="41.481991000000001"/>
    <n v="-107.825495"/>
    <s v="4900723257"/>
    <s v="DUCK LAKE 1-80"/>
    <x v="0"/>
    <s v="MESAVERDE"/>
    <m/>
    <m/>
    <n v="414"/>
    <x v="0"/>
    <n v="9096"/>
    <n v="9510"/>
    <n v="9607"/>
    <n v="9566"/>
    <x v="2"/>
    <d v="1899-12-31T00:00:00"/>
    <n v="7.1"/>
    <x v="1"/>
    <n v="54"/>
    <n v="12"/>
    <n v="2850"/>
    <n v="0"/>
    <x v="1"/>
    <n v="4200"/>
    <n v="0"/>
    <n v="0"/>
    <x v="1"/>
    <n v="27"/>
    <n v="9360"/>
    <x v="0"/>
    <s v="BP AMERICA PRODUCTION COMPANY"/>
    <n v="2.6945999999999999"/>
    <n v="0.98748000000000002"/>
    <n v="123.97499999999999"/>
    <n v="0"/>
    <n v="127.65707999999999"/>
    <n v="118.482"/>
    <n v="0"/>
    <n v="0"/>
    <x v="1"/>
    <n v="0.56214000000000008"/>
    <n v="119.04414"/>
    <n v="3.4912433752861037E-2"/>
    <n v="7143"/>
    <n v="-0.13433921105253591"/>
    <n v="2.1108112452517324E-2"/>
    <n v="7.7354111499338702E-3"/>
    <n v="0.97115647639754876"/>
    <n v="0.99527788600094047"/>
    <n v="0"/>
    <n v="4.7221139990595096E-3"/>
    <x v="1"/>
    <n v="0"/>
    <x v="1"/>
    <n v="0"/>
    <n v="0"/>
    <x v="1"/>
    <n v="15600"/>
    <x v="2"/>
    <x v="1"/>
    <n v="0"/>
    <x v="1"/>
    <x v="1"/>
    <x v="1"/>
    <n v="8"/>
    <x v="1"/>
    <x v="1"/>
    <x v="1"/>
    <x v="1"/>
    <x v="0"/>
    <x v="0"/>
    <x v="0"/>
    <x v="0"/>
    <x v="0"/>
    <x v="0"/>
    <x v="0"/>
    <x v="0"/>
    <x v="0"/>
    <m/>
    <x v="0"/>
    <x v="0"/>
    <x v="0"/>
    <x v="0"/>
    <x v="0"/>
    <m/>
    <n v="19000101"/>
    <x v="0"/>
    <s v="WYOMING ANALYTICAL LABS ROCK SPRINGS ID No D7868"/>
    <m/>
    <s v="9096-9510"/>
    <d v="2007-08-13T00:00:00"/>
  </r>
  <r>
    <x v="1"/>
    <s v="T17N R093W S01 fMESAVERDE"/>
    <n v="5937"/>
    <x v="0"/>
    <x v="2"/>
    <x v="105"/>
    <s v="NE NW"/>
    <n v="1"/>
    <n v="17"/>
    <n v="93"/>
    <n v="41.482013000000002"/>
    <n v="-107.82549400000001"/>
    <s v="4900723258"/>
    <s v="DUCK LAKE 1-40"/>
    <x v="0"/>
    <s v="MESAVERDE"/>
    <m/>
    <m/>
    <n v="378"/>
    <x v="0"/>
    <n v="8932"/>
    <n v="9310"/>
    <n v="9420"/>
    <n v="9392"/>
    <x v="2"/>
    <d v="1899-12-31T00:00:00"/>
    <n v="7.29"/>
    <x v="1"/>
    <n v="49"/>
    <n v="13"/>
    <n v="2790"/>
    <n v="0"/>
    <x v="1"/>
    <n v="4260"/>
    <n v="0"/>
    <n v="0"/>
    <x v="1"/>
    <n v="38"/>
    <n v="10200"/>
    <x v="0"/>
    <s v="BP AMERICA PRODUCTION COMPANY"/>
    <n v="2.4451000000000001"/>
    <n v="1.0697700000000001"/>
    <n v="121.36499999999999"/>
    <n v="0"/>
    <n v="124.87987"/>
    <n v="120.1746"/>
    <n v="0"/>
    <n v="0"/>
    <x v="1"/>
    <n v="0.79116000000000009"/>
    <n v="120.96576"/>
    <n v="1.5921007015662608E-2"/>
    <n v="7150"/>
    <n v="-0.17579250720461095"/>
    <n v="1.9579616794924596E-2"/>
    <n v="8.5663926459885013E-3"/>
    <n v="0.97185399055908683"/>
    <n v="0.99345963684269001"/>
    <n v="0"/>
    <n v="6.5403631573099702E-3"/>
    <x v="1"/>
    <n v="5"/>
    <x v="1"/>
    <n v="0"/>
    <n v="0"/>
    <x v="1"/>
    <n v="16900"/>
    <x v="2"/>
    <x v="1"/>
    <n v="0"/>
    <x v="1"/>
    <x v="1"/>
    <x v="1"/>
    <n v="7.4"/>
    <x v="1"/>
    <x v="1"/>
    <x v="1"/>
    <x v="1"/>
    <x v="0"/>
    <x v="0"/>
    <x v="0"/>
    <x v="0"/>
    <x v="0"/>
    <x v="0"/>
    <x v="0"/>
    <x v="0"/>
    <x v="0"/>
    <m/>
    <x v="0"/>
    <x v="0"/>
    <x v="0"/>
    <x v="0"/>
    <x v="0"/>
    <m/>
    <n v="19000101"/>
    <x v="0"/>
    <s v="WYOMING ANALYTICAL LABS ROCK SPRINGS ID No D7888"/>
    <m/>
    <s v="8932-9310"/>
    <d v="2007-08-20T00:00:00"/>
  </r>
  <r>
    <x v="1"/>
    <s v="T17N R093W S01 fMESAVERDE"/>
    <n v="3476"/>
    <x v="0"/>
    <x v="2"/>
    <x v="105"/>
    <s v="SW NW"/>
    <n v="1"/>
    <n v="17"/>
    <n v="93"/>
    <n v="41.481740000000002"/>
    <n v="-107.828953"/>
    <s v="4900722057"/>
    <s v="DUCKLAKE 01-02"/>
    <x v="0"/>
    <s v="MESAVERDE"/>
    <m/>
    <m/>
    <m/>
    <x v="0"/>
    <s v="8579"/>
    <m/>
    <n v="8996"/>
    <n v="8985"/>
    <x v="2"/>
    <d v="2001-01-01T00:00:00"/>
    <n v="7.65"/>
    <x v="1"/>
    <n v="39.799999999999997"/>
    <n v="10.5"/>
    <n v="2720"/>
    <n v="34.200000000000003"/>
    <x v="1"/>
    <n v="2799"/>
    <n v="2534"/>
    <m/>
    <x v="0"/>
    <n v="20"/>
    <n v="8390"/>
    <x v="0"/>
    <s v="BP AMERICA PRODUCTION CO"/>
    <n v="1.9860199999999999"/>
    <n v="0.86404500000000006"/>
    <n v="118.32"/>
    <n v="0.87483600000000006"/>
    <n v="122.044901"/>
    <n v="78.959789999999998"/>
    <n v="41.532259999999994"/>
    <n v="0"/>
    <x v="1"/>
    <n v="0.41640000000000005"/>
    <n v="120.90844999999999"/>
    <n v="4.6776510606762866E-3"/>
    <n v="8157.5"/>
    <n v="-1.4050460794681975E-2"/>
    <n v="1.6272863378372523E-2"/>
    <n v="7.0797304346209445E-3"/>
    <n v="0.97664740618700652"/>
    <n v="0.65305435641594944"/>
    <n v="0.3435017155542065"/>
    <n v="3.4439280298440688E-3"/>
    <x v="0"/>
    <m/>
    <x v="0"/>
    <m/>
    <m/>
    <x v="0"/>
    <n v="11790"/>
    <x v="0"/>
    <x v="0"/>
    <m/>
    <x v="0"/>
    <x v="0"/>
    <x v="0"/>
    <m/>
    <x v="0"/>
    <x v="0"/>
    <x v="0"/>
    <x v="0"/>
    <x v="0"/>
    <x v="0"/>
    <x v="0"/>
    <x v="0"/>
    <x v="0"/>
    <x v="0"/>
    <x v="0"/>
    <x v="0"/>
    <x v="0"/>
    <m/>
    <x v="0"/>
    <x v="0"/>
    <x v="0"/>
    <x v="0"/>
    <x v="0"/>
    <m/>
    <n v="20010101"/>
    <x v="0"/>
    <s v="BP AMERICA"/>
    <m/>
    <m/>
    <d v="2001-01-03T00:00:00"/>
  </r>
  <r>
    <x v="1"/>
    <s v="T17N R092W S31 fMESAVERDE"/>
    <n v="5154"/>
    <x v="0"/>
    <x v="2"/>
    <x v="114"/>
    <s v="NE SW"/>
    <n v="31"/>
    <n v="17"/>
    <n v="92"/>
    <n v="41.402168000000003"/>
    <n v="-107.808931"/>
    <s v="4900722275"/>
    <s v="31-1 BALDY BUTTE"/>
    <x v="0"/>
    <s v="MESAVERDE"/>
    <m/>
    <m/>
    <n v="379"/>
    <x v="0"/>
    <n v="8217"/>
    <n v="8596"/>
    <n v="8894"/>
    <m/>
    <x v="2"/>
    <d v="2004-10-26T00:00:00"/>
    <n v="8.11"/>
    <x v="1"/>
    <n v="65.5"/>
    <n v="41"/>
    <n v="1420"/>
    <n v="110"/>
    <x v="1"/>
    <n v="1170"/>
    <n v="2720"/>
    <n v="0"/>
    <x v="1"/>
    <n v="46.5"/>
    <n v="4720"/>
    <x v="0"/>
    <s v="BP AMERICA PRODUCTION COMPANY"/>
    <n v="3.2684500000000001"/>
    <n v="3.3738900000000003"/>
    <n v="61.77"/>
    <n v="2.8137999999999996"/>
    <n v="71.226140000000001"/>
    <n v="33.005699999999997"/>
    <n v="44.580799999999996"/>
    <n v="0"/>
    <x v="1"/>
    <n v="0.96813000000000005"/>
    <n v="78.554630000000003"/>
    <n v="-4.8928110063795251E-2"/>
    <n v="5573"/>
    <n v="8.2871854658505786E-2"/>
    <n v="4.5888349417783976E-2"/>
    <n v="4.7368704804163192E-2"/>
    <n v="0.90674294577805281"/>
    <n v="0.42016237617057067"/>
    <n v="0.56751333435088414"/>
    <n v="1.2324289478545058E-2"/>
    <x v="1"/>
    <n v="13.7"/>
    <x v="1"/>
    <n v="0"/>
    <n v="0"/>
    <x v="1"/>
    <n v="9300"/>
    <x v="1"/>
    <x v="1"/>
    <n v="0"/>
    <x v="1"/>
    <x v="1"/>
    <x v="1"/>
    <n v="0"/>
    <x v="1"/>
    <x v="1"/>
    <x v="1"/>
    <x v="1"/>
    <x v="0"/>
    <x v="0"/>
    <x v="0"/>
    <x v="0"/>
    <x v="0"/>
    <x v="0"/>
    <x v="0"/>
    <x v="0"/>
    <x v="0"/>
    <m/>
    <x v="0"/>
    <x v="0"/>
    <x v="0"/>
    <x v="0"/>
    <x v="0"/>
    <m/>
    <n v="20041026"/>
    <x v="0"/>
    <s v="BP AMERICA"/>
    <s v="8190"/>
    <s v="8217-8596"/>
    <d v="2004-10-28T00:00:00"/>
  </r>
  <r>
    <x v="1"/>
    <s v="T17N R092W S19 fMESAVERDE/ALMOND"/>
    <n v="3653"/>
    <x v="0"/>
    <x v="2"/>
    <x v="114"/>
    <s v="LOT 4"/>
    <n v="19"/>
    <n v="17"/>
    <n v="92"/>
    <n v="41.43056"/>
    <n v="-107.81"/>
    <s v="4900722027"/>
    <s v="BALDY BUTTE 19-01"/>
    <x v="0"/>
    <s v="MESAVERDE/ALMOND"/>
    <m/>
    <m/>
    <m/>
    <x v="0"/>
    <s v="8322"/>
    <m/>
    <n v="8862"/>
    <n v="8858"/>
    <x v="2"/>
    <d v="2003-01-23T00:00:00"/>
    <n v="7.82"/>
    <x v="1"/>
    <n v="17.600000000000001"/>
    <n v="4.78"/>
    <n v="2240"/>
    <n v="15.4"/>
    <x v="1"/>
    <n v="1949"/>
    <n v="2829"/>
    <m/>
    <x v="0"/>
    <n v="20"/>
    <n v="6426"/>
    <x v="0"/>
    <s v="BP AMERICA PRODUCTION COMPANY"/>
    <n v="0.87824000000000002"/>
    <n v="0.39334620000000003"/>
    <n v="97.44"/>
    <n v="0.393932"/>
    <n v="99.105518200000006"/>
    <n v="54.981290000000001"/>
    <n v="46.367309999999996"/>
    <n v="0"/>
    <x v="1"/>
    <n v="0.41640000000000005"/>
    <n v="101.765"/>
    <n v="-1.3239781645567512E-2"/>
    <n v="7075.78"/>
    <n v="4.8125506414709814E-2"/>
    <n v="8.8616659894524413E-3"/>
    <n v="3.9689636575655383E-3"/>
    <n v="0.98716937035298202"/>
    <n v="0.5402770107600845"/>
    <n v="0.45563120915835498"/>
    <n v="4.0917800815604586E-3"/>
    <x v="0"/>
    <n v="0.18"/>
    <x v="0"/>
    <m/>
    <m/>
    <x v="0"/>
    <n v="9640"/>
    <x v="0"/>
    <x v="0"/>
    <m/>
    <x v="0"/>
    <x v="0"/>
    <x v="0"/>
    <n v="2.62"/>
    <x v="0"/>
    <x v="0"/>
    <x v="0"/>
    <x v="0"/>
    <x v="0"/>
    <x v="0"/>
    <x v="0"/>
    <x v="0"/>
    <x v="0"/>
    <x v="0"/>
    <x v="0"/>
    <x v="0"/>
    <x v="0"/>
    <m/>
    <x v="0"/>
    <x v="0"/>
    <x v="0"/>
    <x v="0"/>
    <x v="0"/>
    <m/>
    <n v="20030123"/>
    <x v="0"/>
    <s v="BP AMERICA"/>
    <m/>
    <m/>
    <d v="2003-01-25T00:00:00"/>
  </r>
  <r>
    <x v="1"/>
    <s v="T17N R092W S15 fMESAVERDE"/>
    <n v="5231"/>
    <x v="0"/>
    <x v="2"/>
    <x v="10"/>
    <s v="NW NW"/>
    <n v="15"/>
    <n v="17"/>
    <n v="92"/>
    <n v="41.452012000000003"/>
    <n v="-107.753507"/>
    <s v="4900722687"/>
    <s v="15-1 MUDDY CREEK"/>
    <x v="0"/>
    <s v="MESAVERDE"/>
    <m/>
    <m/>
    <n v="417"/>
    <x v="0"/>
    <n v="7510"/>
    <n v="7927"/>
    <n v="8052"/>
    <m/>
    <x v="2"/>
    <m/>
    <n v="7.23"/>
    <x v="1"/>
    <n v="56"/>
    <n v="0"/>
    <n v="6320"/>
    <n v="80"/>
    <x v="1"/>
    <n v="9450"/>
    <n v="2730"/>
    <n v="0"/>
    <x v="1"/>
    <n v="15"/>
    <n v="17400"/>
    <x v="0"/>
    <s v="BP AMERICA PRODUCTION COMPANY"/>
    <n v="2.7944"/>
    <n v="0"/>
    <n v="274.92"/>
    <n v="2.0463999999999998"/>
    <n v="279.76079999999996"/>
    <n v="266.58449999999999"/>
    <n v="44.744699999999995"/>
    <n v="0"/>
    <x v="1"/>
    <n v="0.31230000000000002"/>
    <n v="311.64150000000001"/>
    <n v="-5.390695978017003E-2"/>
    <n v="18651"/>
    <n v="3.4700840475992346E-2"/>
    <n v="9.9885330611007711E-3"/>
    <n v="0"/>
    <n v="0.9900114669388993"/>
    <n v="0.85542041095296995"/>
    <n v="0.14357747604218307"/>
    <n v="1.0021130048469154E-3"/>
    <x v="1"/>
    <n v="0"/>
    <x v="1"/>
    <n v="0"/>
    <n v="0"/>
    <x v="1"/>
    <n v="0"/>
    <x v="1"/>
    <x v="1"/>
    <n v="0"/>
    <x v="1"/>
    <x v="1"/>
    <x v="1"/>
    <n v="0"/>
    <x v="1"/>
    <x v="1"/>
    <x v="1"/>
    <x v="1"/>
    <x v="0"/>
    <x v="0"/>
    <x v="0"/>
    <x v="0"/>
    <x v="0"/>
    <x v="0"/>
    <x v="0"/>
    <x v="0"/>
    <x v="0"/>
    <m/>
    <x v="0"/>
    <x v="0"/>
    <x v="0"/>
    <x v="0"/>
    <x v="0"/>
    <m/>
    <m/>
    <x v="0"/>
    <s v="WYOMING ANALYTICAL LABS ROCK SPRINGS ID No BP W00840"/>
    <m/>
    <s v="7510-7927"/>
    <d v="2005-12-21T00:00:00"/>
  </r>
  <r>
    <x v="1"/>
    <s v="T17N R092W S09 fMESAVERDE"/>
    <n v="3515"/>
    <x v="0"/>
    <x v="2"/>
    <x v="114"/>
    <s v="NW SE"/>
    <n v="9"/>
    <n v="17"/>
    <n v="92"/>
    <n v="41.461930000000002"/>
    <n v="-107.7653"/>
    <s v="4900721525"/>
    <s v="MUDDY CREEK 09-02 PAD"/>
    <x v="0"/>
    <s v="MESAVERDE"/>
    <m/>
    <m/>
    <m/>
    <x v="0"/>
    <s v="8098"/>
    <m/>
    <n v="7996"/>
    <n v="8347"/>
    <x v="2"/>
    <d v="2001-01-01T00:00:00"/>
    <n v="8.59"/>
    <x v="1"/>
    <n v="7.75"/>
    <n v="1.32"/>
    <n v="2290"/>
    <n v="10.8"/>
    <x v="1"/>
    <n v="1849"/>
    <n v="3639"/>
    <m/>
    <x v="0"/>
    <n v="18"/>
    <n v="6892"/>
    <x v="0"/>
    <s v="BP AMERICA PRODUCTION CO"/>
    <n v="0.38672499999999999"/>
    <n v="0.10862280000000001"/>
    <n v="99.614999999999995"/>
    <n v="0.27626400000000001"/>
    <n v="100.3866118"/>
    <n v="52.160289999999996"/>
    <n v="59.643209999999996"/>
    <n v="0"/>
    <x v="1"/>
    <n v="0.37476000000000004"/>
    <n v="112.17825999999998"/>
    <n v="-5.5473174378006439E-2"/>
    <n v="7815.87"/>
    <n v="6.281466996920701E-2"/>
    <n v="3.8523563358276425E-3"/>
    <n v="1.082044687556633E-3"/>
    <n v="0.99506559897661573"/>
    <n v="0.46497681458065054"/>
    <n v="0.53168243115912128"/>
    <n v="3.3407542602283198E-3"/>
    <x v="0"/>
    <n v="8.1199999999999992"/>
    <x v="0"/>
    <m/>
    <m/>
    <x v="0"/>
    <n v="6640"/>
    <x v="0"/>
    <x v="0"/>
    <m/>
    <x v="0"/>
    <x v="0"/>
    <x v="0"/>
    <m/>
    <x v="0"/>
    <x v="0"/>
    <x v="0"/>
    <x v="0"/>
    <x v="0"/>
    <x v="0"/>
    <x v="0"/>
    <x v="0"/>
    <x v="0"/>
    <x v="0"/>
    <x v="0"/>
    <x v="0"/>
    <x v="0"/>
    <m/>
    <x v="0"/>
    <x v="0"/>
    <x v="0"/>
    <x v="0"/>
    <x v="0"/>
    <m/>
    <n v="20010101"/>
    <x v="0"/>
    <s v="BP AMERICA"/>
    <m/>
    <m/>
    <d v="2001-01-03T00:00:00"/>
  </r>
  <r>
    <x v="1"/>
    <s v="T17N R092W S08 fMESAVERDE"/>
    <m/>
    <x v="0"/>
    <x v="2"/>
    <x v="114"/>
    <s v="   SW"/>
    <n v="8"/>
    <n v="17"/>
    <n v="92"/>
    <n v="41.459378000000001"/>
    <n v="-107.791471"/>
    <s v="4900720769"/>
    <s v="1-C-8-1792"/>
    <x v="0"/>
    <s v="MESAVERDE"/>
    <m/>
    <m/>
    <m/>
    <x v="0"/>
    <m/>
    <m/>
    <n v="8997"/>
    <n v="8863"/>
    <x v="2"/>
    <d v="1982-05-12T00:00:00"/>
    <n v="7.3"/>
    <x v="0"/>
    <n v="144.36000000000001"/>
    <n v="53.46"/>
    <n v="3134.35"/>
    <n v="1000"/>
    <x v="1"/>
    <n v="4500"/>
    <n v="2806"/>
    <n v="0"/>
    <x v="1"/>
    <n v="30"/>
    <n v="11668"/>
    <x v="0"/>
    <s v="DEVON SFS OPERATING"/>
    <n v="7.203564000000001"/>
    <n v="4.3992234000000003"/>
    <n v="136.34422499999999"/>
    <n v="25.58"/>
    <n v="173.52701239999999"/>
    <n v="126.94499999999999"/>
    <n v="45.990339999999996"/>
    <n v="0"/>
    <x v="1"/>
    <n v="0.62460000000000004"/>
    <n v="173.55993999999998"/>
    <n v="-9.4868446573140677E-5"/>
    <n v="11668.17"/>
    <n v="7.2848286586904696E-6"/>
    <n v="4.1512637717722851E-2"/>
    <n v="2.5351807416929866E-2"/>
    <n v="0.93313555486534727"/>
    <n v="0.73141878246788983"/>
    <n v="0.26498246081440224"/>
    <n v="3.5987567177080157E-3"/>
    <x v="1"/>
    <n v="0"/>
    <x v="1"/>
    <n v="0"/>
    <n v="0.8"/>
    <x v="0"/>
    <n v="0"/>
    <x v="0"/>
    <x v="1"/>
    <m/>
    <x v="1"/>
    <x v="1"/>
    <x v="1"/>
    <n v="0"/>
    <x v="1"/>
    <x v="1"/>
    <x v="1"/>
    <x v="1"/>
    <x v="0"/>
    <x v="0"/>
    <x v="0"/>
    <x v="0"/>
    <x v="0"/>
    <x v="0"/>
    <x v="0"/>
    <x v="0"/>
    <x v="0"/>
    <m/>
    <x v="0"/>
    <x v="0"/>
    <x v="0"/>
    <x v="0"/>
    <x v="0"/>
    <m/>
    <n v="19820512"/>
    <x v="1"/>
    <m/>
    <m/>
    <m/>
    <m/>
  </r>
  <r>
    <x v="1"/>
    <s v="T17N R092W S05 fMESAVERDE"/>
    <n v="3513"/>
    <x v="0"/>
    <x v="2"/>
    <x v="105"/>
    <s v="NW SE"/>
    <n v="5"/>
    <n v="17"/>
    <n v="92"/>
    <n v="41.476739999999999"/>
    <n v="-107.78503000000001"/>
    <s v="4900721462"/>
    <s v="MUDDY CREEK 05-01 PAD"/>
    <x v="0"/>
    <s v="MESAVERDE"/>
    <m/>
    <m/>
    <m/>
    <x v="0"/>
    <s v="8623"/>
    <m/>
    <n v="8790"/>
    <m/>
    <x v="2"/>
    <d v="2001-01-01T00:00:00"/>
    <n v="7.84"/>
    <x v="1"/>
    <n v="7.54"/>
    <m/>
    <n v="2250"/>
    <n v="9.1999999999999993"/>
    <x v="1"/>
    <n v="950"/>
    <n v="3585"/>
    <m/>
    <x v="0"/>
    <n v="15"/>
    <n v="6568"/>
    <x v="0"/>
    <s v="BP AMERICA PRODUCTION CO"/>
    <n v="0.37624600000000002"/>
    <n v="0"/>
    <n v="97.875"/>
    <n v="0.23533599999999996"/>
    <n v="98.486581999999999"/>
    <n v="26.799499999999998"/>
    <n v="58.758149999999993"/>
    <n v="0"/>
    <x v="1"/>
    <n v="0.31230000000000002"/>
    <n v="85.869949999999989"/>
    <n v="6.8436045433963852E-2"/>
    <n v="6816.74"/>
    <n v="1.8583849966454319E-2"/>
    <n v="3.8202767560762746E-3"/>
    <n v="0"/>
    <n v="0.99617972324392379"/>
    <n v="0.31209404454061057"/>
    <n v="0.6842690603639574"/>
    <n v="3.6368950954321047E-3"/>
    <x v="0"/>
    <m/>
    <x v="0"/>
    <m/>
    <m/>
    <x v="0"/>
    <n v="8130"/>
    <x v="0"/>
    <x v="0"/>
    <m/>
    <x v="0"/>
    <x v="0"/>
    <x v="0"/>
    <m/>
    <x v="0"/>
    <x v="0"/>
    <x v="0"/>
    <x v="0"/>
    <x v="0"/>
    <x v="0"/>
    <x v="0"/>
    <x v="0"/>
    <x v="0"/>
    <x v="0"/>
    <x v="0"/>
    <x v="0"/>
    <x v="0"/>
    <m/>
    <x v="0"/>
    <x v="0"/>
    <x v="0"/>
    <x v="0"/>
    <x v="0"/>
    <m/>
    <n v="20010101"/>
    <x v="0"/>
    <s v="BP AMERICA"/>
    <m/>
    <m/>
    <d v="2001-01-03T00:00:00"/>
  </r>
  <r>
    <x v="1"/>
    <s v="T17N R092W S03 fMESAVERDE"/>
    <n v="3511"/>
    <x v="0"/>
    <x v="2"/>
    <x v="114"/>
    <s v="SE NW"/>
    <n v="3"/>
    <n v="17"/>
    <n v="92"/>
    <n v="41.480640000000001"/>
    <n v="-107.75139"/>
    <s v="4900721494"/>
    <s v="MUDDY CREEK 03-01"/>
    <x v="0"/>
    <s v="MESAVERDE"/>
    <m/>
    <m/>
    <m/>
    <x v="0"/>
    <s v="7740"/>
    <m/>
    <n v="8080"/>
    <n v="8023"/>
    <x v="2"/>
    <d v="2001-01-01T00:00:00"/>
    <n v="7.55"/>
    <x v="1"/>
    <n v="25.4"/>
    <n v="6.02"/>
    <n v="2720"/>
    <n v="30.8"/>
    <x v="1"/>
    <n v="2899"/>
    <n v="2965"/>
    <m/>
    <x v="0"/>
    <n v="18"/>
    <n v="9502"/>
    <x v="0"/>
    <s v="BP AMERICA PRODUCTION CO"/>
    <n v="1.26746"/>
    <n v="0.49538579999999999"/>
    <n v="118.32"/>
    <n v="0.78786400000000001"/>
    <n v="120.87070979999999"/>
    <n v="81.780789999999996"/>
    <n v="48.596349999999994"/>
    <n v="0"/>
    <x v="1"/>
    <n v="0.37476000000000004"/>
    <n v="130.75190000000001"/>
    <n v="-3.9269882018368688E-2"/>
    <n v="8664.2199999999993"/>
    <n v="-4.6117464172513535E-2"/>
    <n v="1.0486080557458597E-2"/>
    <n v="4.0984768007046157E-3"/>
    <n v="0.98541544264183689"/>
    <n v="0.62546540432682041"/>
    <n v="0.37166840405378426"/>
    <n v="2.8661916193952058E-3"/>
    <x v="0"/>
    <m/>
    <x v="0"/>
    <m/>
    <m/>
    <x v="0"/>
    <n v="12050"/>
    <x v="0"/>
    <x v="0"/>
    <m/>
    <x v="0"/>
    <x v="0"/>
    <x v="0"/>
    <m/>
    <x v="0"/>
    <x v="0"/>
    <x v="0"/>
    <x v="0"/>
    <x v="0"/>
    <x v="0"/>
    <x v="0"/>
    <x v="0"/>
    <x v="0"/>
    <x v="0"/>
    <x v="0"/>
    <x v="0"/>
    <x v="0"/>
    <m/>
    <x v="0"/>
    <x v="0"/>
    <x v="0"/>
    <x v="0"/>
    <x v="0"/>
    <m/>
    <n v="200111"/>
    <x v="0"/>
    <s v="BP AMERICA"/>
    <m/>
    <m/>
    <d v="2001-01-03T00:00:00"/>
  </r>
  <r>
    <x v="1"/>
    <s v="T17N R091W S25 fROBERTSON"/>
    <n v="2248"/>
    <x v="0"/>
    <x v="2"/>
    <x v="5"/>
    <s v="NE SW"/>
    <n v="25"/>
    <n v="17"/>
    <n v="91"/>
    <n v="41.416420000000002"/>
    <n v="-107.59614000000001"/>
    <s v="4900721786"/>
    <s v="P-1 DAD SU"/>
    <x v="0"/>
    <s v="MESAVERDE/ALMOND"/>
    <m/>
    <m/>
    <s v=""/>
    <x v="0"/>
    <m/>
    <m/>
    <n v="1403"/>
    <m/>
    <x v="2"/>
    <d v="1999-09-16T00:00:00"/>
    <n v="7.34"/>
    <x v="1"/>
    <n v="17"/>
    <n v="5"/>
    <n v="129"/>
    <n v="11"/>
    <x v="1"/>
    <n v="22"/>
    <n v="386"/>
    <n v="0"/>
    <x v="1"/>
    <n v="10"/>
    <n v="384"/>
    <x v="0"/>
    <s v="PETROLEUM DEVELOPMENT CORPORATION"/>
    <n v="0.84830000000000005"/>
    <n v="0.41144999999999998"/>
    <n v="5.6114999999999995"/>
    <n v="0.28137999999999996"/>
    <n v="7.1526300000000003"/>
    <n v="0.62061999999999995"/>
    <n v="6.3265399999999996"/>
    <n v="0"/>
    <x v="1"/>
    <n v="0.20820000000000002"/>
    <n v="7.1553599999999991"/>
    <n v="-1.9080248169021566E-4"/>
    <n v="580"/>
    <n v="0.2033195020746888"/>
    <n v="0.11859973184688709"/>
    <n v="5.7524295259226324E-2"/>
    <n v="0.82387597289388659"/>
    <n v="8.6734979092596323E-2"/>
    <n v="0.88416795241609092"/>
    <n v="2.9097068491312814E-2"/>
    <x v="0"/>
    <n v="3.19"/>
    <x v="0"/>
    <n v="297"/>
    <n v="18"/>
    <x v="0"/>
    <n v="659"/>
    <x v="0"/>
    <x v="0"/>
    <m/>
    <x v="0"/>
    <x v="0"/>
    <x v="0"/>
    <m/>
    <x v="0"/>
    <x v="0"/>
    <x v="0"/>
    <x v="0"/>
    <x v="12"/>
    <x v="0"/>
    <x v="0"/>
    <x v="0"/>
    <x v="0"/>
    <x v="0"/>
    <x v="0"/>
    <x v="0"/>
    <x v="0"/>
    <m/>
    <x v="0"/>
    <x v="0"/>
    <x v="0"/>
    <x v="0"/>
    <x v="0"/>
    <s v="RADIUM226 2.0+/-0.6 pCi per liter"/>
    <n v="19990916"/>
    <x v="0"/>
    <s v="WAMCO LABS WO No 5473"/>
    <m/>
    <m/>
    <d v="1999-09-22T00:00:00"/>
  </r>
  <r>
    <x v="1"/>
    <s v="T16N R119W S09 fNUGGET"/>
    <n v="839"/>
    <x v="0"/>
    <x v="6"/>
    <x v="5"/>
    <s v="SW-NE"/>
    <n v="9"/>
    <n v="16"/>
    <n v="119"/>
    <n v="41.57396"/>
    <n v="-110.071716"/>
    <s v="4904120210"/>
    <s v="32-9B PRU"/>
    <x v="0"/>
    <s v="NUGGET"/>
    <m/>
    <m/>
    <s v=""/>
    <x v="0"/>
    <m/>
    <m/>
    <m/>
    <m/>
    <x v="2"/>
    <d v="1988-01-25T00:00:00"/>
    <n v="7.3"/>
    <x v="1"/>
    <n v="570"/>
    <n v="63"/>
    <n v="6000"/>
    <n v="159"/>
    <x v="1"/>
    <n v="7700"/>
    <n v="262"/>
    <n v="0"/>
    <x v="1"/>
    <n v="3860"/>
    <n v="18614"/>
    <x v="0"/>
    <s v="CLEAR CREEK STORAGE COMPANY"/>
    <n v="28.443000000000001"/>
    <n v="5.1842699999999997"/>
    <n v="261"/>
    <n v="4.0672199999999998"/>
    <n v="298.69449000000003"/>
    <n v="217.21699999999998"/>
    <n v="4.2941799999999999"/>
    <n v="0"/>
    <x v="1"/>
    <n v="80.365200000000002"/>
    <n v="301.87637999999998"/>
    <n v="-5.2981091140833266E-3"/>
    <n v="18614"/>
    <n v="0"/>
    <n v="9.5224387969125232E-2"/>
    <n v="1.7356429976327983E-2"/>
    <n v="0.88741918205454673"/>
    <n v="0.7195561308903996"/>
    <n v="1.4224961886716675E-2"/>
    <n v="0.26621890722288377"/>
    <x v="1"/>
    <n v="0"/>
    <x v="1"/>
    <n v="17354"/>
    <n v="0.5"/>
    <x v="0"/>
    <n v="0.4"/>
    <x v="0"/>
    <x v="1"/>
    <m/>
    <x v="1"/>
    <x v="1"/>
    <x v="1"/>
    <n v="0"/>
    <x v="1"/>
    <x v="1"/>
    <x v="1"/>
    <x v="1"/>
    <x v="0"/>
    <x v="0"/>
    <x v="0"/>
    <x v="0"/>
    <x v="0"/>
    <x v="0"/>
    <x v="0"/>
    <x v="0"/>
    <x v="0"/>
    <m/>
    <x v="0"/>
    <x v="0"/>
    <x v="0"/>
    <x v="0"/>
    <x v="0"/>
    <m/>
    <n v="19880125"/>
    <x v="1"/>
    <m/>
    <m/>
    <m/>
    <m/>
  </r>
  <r>
    <x v="0"/>
    <s v="T16N R117W S33 fWEBER"/>
    <n v="49017396"/>
    <x v="0"/>
    <x v="6"/>
    <x v="115"/>
    <s v="SW SE"/>
    <s v="33"/>
    <s v=" 16"/>
    <s v=" 117"/>
    <n v="41.317779999999999"/>
    <n v="-110.6104"/>
    <s v="4904105216"/>
    <s v="UNIT NO. 2"/>
    <x v="0"/>
    <s v="WEBER"/>
    <m/>
    <m/>
    <n v="101"/>
    <x v="3"/>
    <n v="4650"/>
    <n v="4751"/>
    <n v="3626"/>
    <m/>
    <x v="0"/>
    <d v="1950-11-22T00:00:00"/>
    <n v="6.5"/>
    <x v="2"/>
    <n v="526"/>
    <n v="446"/>
    <n v="3918"/>
    <n v="-3"/>
    <x v="0"/>
    <n v="4700"/>
    <n v="1405"/>
    <m/>
    <x v="0"/>
    <n v="3733"/>
    <n v="14013"/>
    <x v="0"/>
    <m/>
    <n v="26.247399999999999"/>
    <n v="36.701340000000002"/>
    <n v="170.43299999999999"/>
    <n v="0"/>
    <n v="233.38173999999998"/>
    <n v="132.58699999999999"/>
    <n v="23.027949999999997"/>
    <m/>
    <x v="0"/>
    <n v="77.721060000000008"/>
    <n v="233.33600999999999"/>
    <n v="9.7982131598791419E-5"/>
    <n v="14722"/>
    <n v="2.4673742822342092E-2"/>
    <n v="0.11246552536629473"/>
    <n v="0.15725883267474142"/>
    <n v="0.73027564195896388"/>
    <n v="0.56822348166491743"/>
    <n v="9.8690082169485965E-2"/>
    <n v="0.33308643616559663"/>
    <x v="0"/>
    <m/>
    <x v="0"/>
    <m/>
    <m/>
    <x v="0"/>
    <m/>
    <x v="0"/>
    <x v="0"/>
    <m/>
    <x v="0"/>
    <x v="0"/>
    <x v="0"/>
    <m/>
    <x v="0"/>
    <x v="0"/>
    <x v="0"/>
    <x v="0"/>
    <x v="0"/>
    <x v="0"/>
    <x v="0"/>
    <x v="0"/>
    <x v="0"/>
    <x v="0"/>
    <x v="0"/>
    <x v="0"/>
    <x v="0"/>
    <m/>
    <x v="0"/>
    <x v="0"/>
    <x v="0"/>
    <x v="0"/>
    <x v="0"/>
    <s v="DST NO. 1"/>
    <m/>
    <x v="0"/>
    <m/>
    <m/>
    <m/>
    <m/>
  </r>
  <r>
    <x v="0"/>
    <s v="T16N R117W S33 fWEBER"/>
    <n v="49017395"/>
    <x v="0"/>
    <x v="6"/>
    <x v="115"/>
    <s v="SW SE"/>
    <s v="33"/>
    <s v=" 16"/>
    <s v=" 117"/>
    <n v="41.317779999999999"/>
    <n v="-110.6104"/>
    <s v="4904105216"/>
    <s v="UNIT NO. 2"/>
    <x v="0"/>
    <s v="WEBER"/>
    <m/>
    <m/>
    <n v="101"/>
    <x v="3"/>
    <n v="4650"/>
    <n v="4751"/>
    <n v="3626"/>
    <m/>
    <x v="0"/>
    <d v="1950-11-22T00:00:00"/>
    <n v="6.9000000953674316"/>
    <x v="2"/>
    <n v="1172"/>
    <n v="513"/>
    <n v="3842"/>
    <n v="-3"/>
    <x v="0"/>
    <n v="4860"/>
    <n v="3100"/>
    <m/>
    <x v="0"/>
    <n v="3839"/>
    <n v="15752"/>
    <x v="0"/>
    <m/>
    <n v="58.482799999999997"/>
    <n v="42.214770000000001"/>
    <n v="167.12699999999998"/>
    <n v="0"/>
    <n v="267.82456999999999"/>
    <n v="137.10059999999999"/>
    <n v="50.808999999999997"/>
    <m/>
    <x v="0"/>
    <n v="79.927980000000005"/>
    <n v="267.83758"/>
    <n v="-2.428769701202223E-5"/>
    <n v="17320"/>
    <n v="4.7411707789066282E-2"/>
    <n v="0.21836234069189395"/>
    <n v="0.15762097555127225"/>
    <n v="0.62401668375683372"/>
    <n v="0.51187962495778216"/>
    <n v="0.18970078806715621"/>
    <n v="0.29841958697506155"/>
    <x v="0"/>
    <m/>
    <x v="0"/>
    <m/>
    <m/>
    <x v="0"/>
    <m/>
    <x v="0"/>
    <x v="0"/>
    <m/>
    <x v="0"/>
    <x v="0"/>
    <x v="0"/>
    <m/>
    <x v="0"/>
    <x v="0"/>
    <x v="0"/>
    <x v="0"/>
    <x v="0"/>
    <x v="0"/>
    <x v="0"/>
    <x v="0"/>
    <x v="0"/>
    <x v="0"/>
    <x v="0"/>
    <x v="0"/>
    <x v="0"/>
    <m/>
    <x v="0"/>
    <x v="0"/>
    <x v="0"/>
    <x v="0"/>
    <x v="0"/>
    <s v="DST NO. 1"/>
    <m/>
    <x v="0"/>
    <m/>
    <m/>
    <m/>
    <m/>
  </r>
  <r>
    <x v="0"/>
    <s v="T16N R117W S33 fWEBER"/>
    <n v="49017387"/>
    <x v="0"/>
    <x v="6"/>
    <x v="115"/>
    <s v="NW NW"/>
    <s v="33"/>
    <s v=" 16"/>
    <s v=" 117"/>
    <n v="41.329300000000003"/>
    <n v="-110.61901"/>
    <s v="4904105218"/>
    <s v="LE ROY UNIT NO. 3"/>
    <x v="0"/>
    <s v="WEBER"/>
    <n v="86"/>
    <m/>
    <n v="42"/>
    <x v="0"/>
    <n v="4385"/>
    <n v="4427"/>
    <n v="4450"/>
    <m/>
    <x v="0"/>
    <d v="1951-10-12T00:00:00"/>
    <n v="7"/>
    <x v="0"/>
    <n v="872"/>
    <n v="580"/>
    <n v="4750"/>
    <n v="-3"/>
    <x v="0"/>
    <n v="5500"/>
    <n v="3349"/>
    <m/>
    <x v="0"/>
    <n v="4226"/>
    <n v="17573"/>
    <x v="0"/>
    <m/>
    <n v="43.512799999999999"/>
    <n v="47.728200000000001"/>
    <n v="206.625"/>
    <n v="0"/>
    <n v="297.86599999999999"/>
    <n v="155.155"/>
    <n v="54.890109999999993"/>
    <m/>
    <x v="0"/>
    <n v="87.985320000000002"/>
    <n v="298.03043000000002"/>
    <n v="-2.7593721278048016E-4"/>
    <n v="19271"/>
    <n v="4.6086201281076974E-2"/>
    <n v="0.14608179516964004"/>
    <n v="0.16023379640509491"/>
    <n v="0.69368440842526502"/>
    <n v="0.52060120169608182"/>
    <n v="0.1841761930149213"/>
    <n v="0.2952226052889968"/>
    <x v="0"/>
    <m/>
    <x v="0"/>
    <m/>
    <m/>
    <x v="0"/>
    <m/>
    <x v="0"/>
    <x v="0"/>
    <m/>
    <x v="0"/>
    <x v="0"/>
    <x v="0"/>
    <m/>
    <x v="0"/>
    <x v="0"/>
    <x v="0"/>
    <x v="0"/>
    <x v="0"/>
    <x v="0"/>
    <x v="0"/>
    <x v="0"/>
    <x v="0"/>
    <x v="0"/>
    <x v="0"/>
    <x v="0"/>
    <x v="0"/>
    <m/>
    <x v="0"/>
    <x v="0"/>
    <x v="0"/>
    <x v="0"/>
    <x v="0"/>
    <s v="DST NO. 6"/>
    <m/>
    <x v="0"/>
    <m/>
    <m/>
    <m/>
    <m/>
  </r>
  <r>
    <x v="0"/>
    <s v="T16N R117W S33 fWEBER"/>
    <n v="49017389"/>
    <x v="0"/>
    <x v="6"/>
    <x v="115"/>
    <s v="NW NW"/>
    <s v="33"/>
    <s v=" 16"/>
    <s v=" 117"/>
    <n v="41.329300000000003"/>
    <n v="-110.61901"/>
    <s v="4904105218"/>
    <s v="LE ROY UNIT NO. 3"/>
    <x v="0"/>
    <s v="WEBER"/>
    <n v="3"/>
    <n v="86"/>
    <n v="89"/>
    <x v="0"/>
    <n v="4210"/>
    <n v="4299"/>
    <n v="4450"/>
    <m/>
    <x v="0"/>
    <d v="1951-10-11T00:00:00"/>
    <n v="6.9000000953674316"/>
    <x v="0"/>
    <n v="820"/>
    <n v="568"/>
    <n v="4744"/>
    <n v="-3"/>
    <x v="0"/>
    <n v="5400"/>
    <n v="3540"/>
    <m/>
    <x v="0"/>
    <n v="4021"/>
    <n v="17297"/>
    <x v="0"/>
    <m/>
    <n v="40.917999999999999"/>
    <n v="46.740720000000003"/>
    <n v="206.36399999999998"/>
    <n v="0"/>
    <n v="294.02271999999999"/>
    <n v="152.334"/>
    <n v="58.020599999999995"/>
    <m/>
    <x v="0"/>
    <n v="83.717220000000012"/>
    <n v="294.07182"/>
    <n v="-8.3489977648848622E-5"/>
    <n v="19087"/>
    <n v="4.9197449428320141E-2"/>
    <n v="0.13916611614231716"/>
    <n v="0.15896975580662612"/>
    <n v="0.70186412805105669"/>
    <n v="0.51801631315778573"/>
    <n v="0.19730078182941838"/>
    <n v="0.28468290501279592"/>
    <x v="0"/>
    <m/>
    <x v="0"/>
    <m/>
    <m/>
    <x v="0"/>
    <m/>
    <x v="0"/>
    <x v="0"/>
    <m/>
    <x v="0"/>
    <x v="0"/>
    <x v="0"/>
    <m/>
    <x v="0"/>
    <x v="0"/>
    <x v="0"/>
    <x v="0"/>
    <x v="0"/>
    <x v="0"/>
    <x v="0"/>
    <x v="0"/>
    <x v="0"/>
    <x v="0"/>
    <x v="0"/>
    <x v="0"/>
    <x v="0"/>
    <m/>
    <x v="0"/>
    <x v="0"/>
    <x v="0"/>
    <x v="0"/>
    <x v="0"/>
    <s v="DST NO. 4"/>
    <m/>
    <x v="0"/>
    <m/>
    <m/>
    <m/>
    <m/>
  </r>
  <r>
    <x v="0"/>
    <s v="T16N R117W S33 fTHAYNES"/>
    <n v="49017385"/>
    <x v="0"/>
    <x v="6"/>
    <x v="115"/>
    <s v="NW NW"/>
    <s v="33"/>
    <s v=" 16"/>
    <s v=" 117"/>
    <n v="41.329300000000003"/>
    <n v="-110.61901"/>
    <s v="4904105218"/>
    <s v="LE ROY UNIT NO. 3"/>
    <x v="0"/>
    <s v="THAYNES"/>
    <n v="-219"/>
    <s v="[1101]"/>
    <m/>
    <x v="2"/>
    <n v="2861"/>
    <m/>
    <n v="4450"/>
    <m/>
    <x v="5"/>
    <d v="1951-09-04T00:00:00"/>
    <n v="6.8000001907348633"/>
    <x v="2"/>
    <n v="486"/>
    <n v="160"/>
    <n v="5907"/>
    <n v="-3"/>
    <x v="0"/>
    <n v="4250"/>
    <n v="2560"/>
    <m/>
    <x v="0"/>
    <n v="6362"/>
    <n v="18422"/>
    <x v="0"/>
    <m/>
    <n v="24.2514"/>
    <n v="13.166399999999999"/>
    <n v="256.9545"/>
    <n v="0"/>
    <n v="294.3723"/>
    <n v="119.8925"/>
    <n v="41.958399999999997"/>
    <m/>
    <x v="0"/>
    <n v="132.45684"/>
    <n v="294.30773999999997"/>
    <n v="1.0966908271601768E-4"/>
    <n v="19719"/>
    <n v="3.4005401012034295E-2"/>
    <n v="8.2383430777963826E-2"/>
    <n v="4.4727034439041989E-2"/>
    <n v="0.87288953478299414"/>
    <n v="0.4073712094693806"/>
    <n v="0.14256641704360207"/>
    <n v="0.45006237348701744"/>
    <x v="0"/>
    <m/>
    <x v="0"/>
    <m/>
    <m/>
    <x v="0"/>
    <m/>
    <x v="0"/>
    <x v="0"/>
    <m/>
    <x v="0"/>
    <x v="0"/>
    <x v="0"/>
    <m/>
    <x v="0"/>
    <x v="0"/>
    <x v="0"/>
    <x v="0"/>
    <x v="0"/>
    <x v="0"/>
    <x v="0"/>
    <x v="0"/>
    <x v="0"/>
    <x v="0"/>
    <x v="0"/>
    <x v="0"/>
    <x v="0"/>
    <m/>
    <x v="0"/>
    <x v="0"/>
    <x v="0"/>
    <x v="0"/>
    <x v="0"/>
    <s v="WATER FLOW"/>
    <m/>
    <x v="0"/>
    <m/>
    <m/>
    <m/>
    <m/>
  </r>
  <r>
    <x v="0"/>
    <s v="T16N R117W S33 fTHAYNES"/>
    <n v="49017392"/>
    <x v="0"/>
    <x v="6"/>
    <x v="115"/>
    <s v="NW NW"/>
    <s v="33"/>
    <s v=" 16"/>
    <s v=" 117"/>
    <n v="41.329300000000003"/>
    <n v="-110.61901"/>
    <s v="4904105218"/>
    <s v="LE ROY UNIT NO. 3"/>
    <x v="0"/>
    <s v="THAYNES"/>
    <m/>
    <n v="-219"/>
    <n v="326"/>
    <x v="7"/>
    <n v="2754"/>
    <n v="3080"/>
    <n v="4450"/>
    <m/>
    <x v="5"/>
    <d v="1970-08-14T00:00:00"/>
    <n v="8"/>
    <x v="0"/>
    <n v="1000"/>
    <n v="763"/>
    <n v="5560"/>
    <n v="580"/>
    <x v="1"/>
    <n v="7200"/>
    <n v="2477"/>
    <m/>
    <x v="0"/>
    <n v="6041"/>
    <n v="22364"/>
    <x v="0"/>
    <s v="WEXPRO COMPANY"/>
    <n v="49.9"/>
    <n v="62.787269999999999"/>
    <n v="241.86"/>
    <n v="14.836399999999999"/>
    <n v="369.38367"/>
    <n v="203.11199999999999"/>
    <n v="40.598029999999994"/>
    <m/>
    <x v="0"/>
    <n v="125.77362000000001"/>
    <n v="369.48365000000001"/>
    <n v="-1.3531522817928444E-4"/>
    <n v="23621"/>
    <n v="2.7335000543655539E-2"/>
    <n v="0.13508989176484168"/>
    <n v="0.16997846710440664"/>
    <n v="0.69493164113075168"/>
    <n v="0.54971850581209747"/>
    <n v="0.10987774425201222"/>
    <n v="0.34040374993589029"/>
    <x v="1"/>
    <n v="0"/>
    <x v="1"/>
    <n v="19505"/>
    <n v="0.4"/>
    <x v="0"/>
    <n v="0.3"/>
    <x v="0"/>
    <x v="1"/>
    <m/>
    <x v="1"/>
    <x v="1"/>
    <x v="1"/>
    <n v="0"/>
    <x v="1"/>
    <x v="1"/>
    <x v="1"/>
    <x v="1"/>
    <x v="0"/>
    <x v="0"/>
    <x v="0"/>
    <x v="0"/>
    <x v="0"/>
    <x v="0"/>
    <x v="0"/>
    <x v="0"/>
    <x v="0"/>
    <m/>
    <x v="0"/>
    <x v="0"/>
    <x v="0"/>
    <x v="0"/>
    <x v="0"/>
    <s v="FLOWLINE SAMPLE"/>
    <n v="19700807"/>
    <x v="1"/>
    <m/>
    <m/>
    <m/>
    <m/>
  </r>
  <r>
    <x v="1"/>
    <s v="T16N R117W S33 fTHAYNES"/>
    <n v="577"/>
    <x v="0"/>
    <x v="6"/>
    <x v="115"/>
    <s v="SW SE"/>
    <n v="33"/>
    <n v="16"/>
    <n v="117"/>
    <n v="41.317779999999999"/>
    <n v="-110.6104"/>
    <s v="4904105216"/>
    <s v="UNIT NO. 2"/>
    <x v="0"/>
    <s v="THAYNES"/>
    <m/>
    <m/>
    <s v=""/>
    <x v="0"/>
    <m/>
    <m/>
    <n v="3626"/>
    <m/>
    <x v="2"/>
    <d v="1950-09-21T00:00:00"/>
    <n v="7.8"/>
    <x v="1"/>
    <n v="929"/>
    <n v="460"/>
    <n v="7698"/>
    <n v="0"/>
    <x v="1"/>
    <n v="11400"/>
    <n v="465"/>
    <n v="0"/>
    <x v="1"/>
    <n v="4324"/>
    <n v="25758"/>
    <x v="0"/>
    <s v="WEXPRO COMPANY"/>
    <n v="46.357100000000003"/>
    <n v="37.853400000000001"/>
    <n v="334.863"/>
    <n v="0"/>
    <n v="419.07349999999997"/>
    <n v="321.59399999999999"/>
    <n v="7.6213499999999996"/>
    <n v="0"/>
    <x v="1"/>
    <n v="90.025680000000008"/>
    <n v="419.24103000000002"/>
    <n v="-1.9984146046002105E-4"/>
    <n v="25276"/>
    <n v="-9.4446839361993964E-3"/>
    <n v="0.11061806580468583"/>
    <n v="9.0326398591177928E-2"/>
    <n v="0.79905553560413634"/>
    <n v="0.76708617951825941"/>
    <n v="1.8178922039190675E-2"/>
    <n v="0.21473489844254987"/>
    <x v="1"/>
    <n v="0"/>
    <x v="1"/>
    <n v="0"/>
    <n v="0"/>
    <x v="0"/>
    <n v="0"/>
    <x v="0"/>
    <x v="1"/>
    <m/>
    <x v="1"/>
    <x v="1"/>
    <x v="1"/>
    <n v="0"/>
    <x v="1"/>
    <x v="1"/>
    <x v="1"/>
    <x v="1"/>
    <x v="0"/>
    <x v="0"/>
    <x v="0"/>
    <x v="0"/>
    <x v="0"/>
    <x v="0"/>
    <x v="0"/>
    <x v="0"/>
    <x v="0"/>
    <m/>
    <x v="0"/>
    <x v="0"/>
    <x v="0"/>
    <x v="0"/>
    <x v="0"/>
    <m/>
    <n v="19500921"/>
    <x v="1"/>
    <m/>
    <m/>
    <m/>
    <m/>
  </r>
  <r>
    <x v="0"/>
    <s v="T16N R117W S33 fPHOSPHORIA"/>
    <n v="49017390"/>
    <x v="0"/>
    <x v="6"/>
    <x v="115"/>
    <s v="NW NW"/>
    <s v="33"/>
    <s v=" 16"/>
    <s v=" 117"/>
    <n v="41.329300000000003"/>
    <n v="-110.61901"/>
    <s v="4904105218"/>
    <s v="LE ROY UNIT NO. 3"/>
    <x v="0"/>
    <s v="PHOSPHORIA"/>
    <n v="117"/>
    <n v="3"/>
    <n v="117"/>
    <x v="0"/>
    <n v="4090"/>
    <n v="4207"/>
    <n v="4450"/>
    <m/>
    <x v="0"/>
    <d v="1951-10-05T00:00:00"/>
    <n v="6.8000001907348633"/>
    <x v="0"/>
    <n v="612"/>
    <n v="530"/>
    <n v="4666"/>
    <n v="-3"/>
    <x v="0"/>
    <n v="5500"/>
    <n v="3250"/>
    <m/>
    <x v="0"/>
    <n v="3302"/>
    <n v="16211"/>
    <x v="0"/>
    <m/>
    <n v="30.538799999999998"/>
    <n v="43.613700000000001"/>
    <n v="202.97099999999998"/>
    <n v="0"/>
    <n v="277.12349999999998"/>
    <n v="155.155"/>
    <n v="53.267499999999998"/>
    <m/>
    <x v="0"/>
    <n v="68.747640000000004"/>
    <n v="277.17014"/>
    <n v="-8.414312673698527E-5"/>
    <n v="17854"/>
    <n v="4.8231322471745192E-2"/>
    <n v="0.11019924329766331"/>
    <n v="0.1573800128823431"/>
    <n v="0.73242074381999356"/>
    <n v="0.55978252202780576"/>
    <n v="0.19218340041968443"/>
    <n v="0.24803407755250981"/>
    <x v="0"/>
    <m/>
    <x v="0"/>
    <m/>
    <m/>
    <x v="0"/>
    <m/>
    <x v="0"/>
    <x v="0"/>
    <m/>
    <x v="0"/>
    <x v="0"/>
    <x v="0"/>
    <m/>
    <x v="0"/>
    <x v="0"/>
    <x v="0"/>
    <x v="0"/>
    <x v="0"/>
    <x v="0"/>
    <x v="0"/>
    <x v="0"/>
    <x v="0"/>
    <x v="0"/>
    <x v="0"/>
    <x v="0"/>
    <x v="0"/>
    <m/>
    <x v="0"/>
    <x v="0"/>
    <x v="0"/>
    <x v="0"/>
    <x v="0"/>
    <s v="DST NO. 3"/>
    <m/>
    <x v="0"/>
    <m/>
    <m/>
    <m/>
    <m/>
  </r>
  <r>
    <x v="1"/>
    <s v="T16N R117W S33 fNUGGET"/>
    <n v="580"/>
    <x v="0"/>
    <x v="6"/>
    <x v="5"/>
    <s v="NW NW"/>
    <n v="33"/>
    <n v="16"/>
    <n v="117"/>
    <n v="41.329300000000003"/>
    <n v="-110.61901"/>
    <s v="4904105218"/>
    <s v="LE ROY UNIT NO. 3"/>
    <x v="0"/>
    <s v="NUGGET"/>
    <m/>
    <m/>
    <s v=""/>
    <x v="0"/>
    <m/>
    <m/>
    <n v="4450"/>
    <m/>
    <x v="2"/>
    <d v="1951-03-08T00:00:00"/>
    <n v="7.9"/>
    <x v="1"/>
    <n v="1044"/>
    <n v="89"/>
    <n v="6624"/>
    <n v="0"/>
    <x v="1"/>
    <n v="9400"/>
    <n v="74"/>
    <n v="12"/>
    <x v="1"/>
    <n v="3884"/>
    <n v="21454"/>
    <x v="0"/>
    <s v="WEXPRO COMPANY"/>
    <n v="52.095599999999997"/>
    <n v="7.3238099999999999"/>
    <n v="288.14400000000001"/>
    <n v="0"/>
    <n v="347.56340999999998"/>
    <n v="265.17399999999998"/>
    <n v="1.2128599999999998"/>
    <n v="0.39995999999999998"/>
    <x v="1"/>
    <n v="80.864880000000014"/>
    <n v="347.65170000000001"/>
    <n v="-1.2699666438496866E-4"/>
    <n v="21127"/>
    <n v="-7.6794814588666306E-3"/>
    <n v="0.14988804488942031"/>
    <n v="2.107186714504844E-2"/>
    <n v="0.8290400879655313"/>
    <n v="0.76275766809136836"/>
    <n v="3.4887216141902939E-3"/>
    <n v="0.23260314849603789"/>
    <x v="1"/>
    <n v="0"/>
    <x v="1"/>
    <n v="0"/>
    <n v="0"/>
    <x v="0"/>
    <n v="0"/>
    <x v="0"/>
    <x v="1"/>
    <m/>
    <x v="1"/>
    <x v="1"/>
    <x v="1"/>
    <n v="0"/>
    <x v="1"/>
    <x v="1"/>
    <x v="1"/>
    <x v="1"/>
    <x v="0"/>
    <x v="0"/>
    <x v="0"/>
    <x v="0"/>
    <x v="0"/>
    <x v="0"/>
    <x v="0"/>
    <x v="0"/>
    <x v="0"/>
    <m/>
    <x v="0"/>
    <x v="0"/>
    <x v="0"/>
    <x v="0"/>
    <x v="0"/>
    <s v="ABOVE TESTER"/>
    <n v="19510308"/>
    <x v="1"/>
    <m/>
    <m/>
    <m/>
    <m/>
  </r>
  <r>
    <x v="0"/>
    <s v="T16N R117W S33 fDINWOODY"/>
    <n v="49017391"/>
    <x v="0"/>
    <x v="6"/>
    <x v="115"/>
    <s v="NW NW"/>
    <s v="33"/>
    <s v=" 16"/>
    <s v=" 117"/>
    <n v="41.329300000000003"/>
    <n v="-110.61901"/>
    <s v="4904105218"/>
    <s v="LE ROY UNIT NO. 3"/>
    <x v="0"/>
    <s v="DINWOODY"/>
    <s v="[1101]"/>
    <n v="117"/>
    <n v="11"/>
    <x v="0"/>
    <n v="3962"/>
    <n v="3973"/>
    <n v="4450"/>
    <m/>
    <x v="0"/>
    <d v="1951-10-05T00:00:00"/>
    <n v="6.8000001907348633"/>
    <x v="0"/>
    <n v="172"/>
    <n v="874"/>
    <n v="4834"/>
    <n v="-3"/>
    <x v="0"/>
    <n v="5400"/>
    <n v="3800"/>
    <m/>
    <x v="0"/>
    <n v="3658"/>
    <n v="16809"/>
    <x v="0"/>
    <m/>
    <n v="8.5828000000000007"/>
    <n v="71.921459999999996"/>
    <n v="210.279"/>
    <n v="0"/>
    <n v="290.78325999999998"/>
    <n v="152.334"/>
    <n v="62.281999999999996"/>
    <m/>
    <x v="0"/>
    <n v="76.159560000000013"/>
    <n v="290.77555999999998"/>
    <n v="1.3240277225955955E-5"/>
    <n v="18732"/>
    <n v="5.4106524858613995E-2"/>
    <n v="2.951614202275606E-2"/>
    <n v="0.24733700282471557"/>
    <n v="0.72314685515252841"/>
    <n v="0.5238885964143617"/>
    <n v="0.21419269212309314"/>
    <n v="0.26191871146254525"/>
    <x v="0"/>
    <m/>
    <x v="0"/>
    <m/>
    <m/>
    <x v="0"/>
    <m/>
    <x v="0"/>
    <x v="0"/>
    <m/>
    <x v="0"/>
    <x v="0"/>
    <x v="0"/>
    <m/>
    <x v="0"/>
    <x v="0"/>
    <x v="0"/>
    <x v="0"/>
    <x v="0"/>
    <x v="0"/>
    <x v="0"/>
    <x v="0"/>
    <x v="0"/>
    <x v="0"/>
    <x v="0"/>
    <x v="0"/>
    <x v="0"/>
    <m/>
    <x v="0"/>
    <x v="0"/>
    <x v="0"/>
    <x v="0"/>
    <x v="0"/>
    <s v="DST NO. 2"/>
    <m/>
    <x v="0"/>
    <m/>
    <m/>
    <m/>
    <m/>
  </r>
  <r>
    <x v="0"/>
    <s v="T16N R117W S32 fWEBER"/>
    <n v="49017404"/>
    <x v="0"/>
    <x v="6"/>
    <x v="115"/>
    <s v="NE NE"/>
    <s v="32"/>
    <s v=" 16"/>
    <s v=" 117"/>
    <n v="41.316929999999999"/>
    <n v="-110.63675000000001"/>
    <s v="4904105215"/>
    <s v="UNIT NO. 1"/>
    <x v="0"/>
    <s v="WEBER"/>
    <n v="87"/>
    <n v="393"/>
    <n v="99"/>
    <x v="0"/>
    <n v="4967"/>
    <n v="5066"/>
    <n v="6201"/>
    <m/>
    <x v="0"/>
    <d v="1949-10-24T00:00:00"/>
    <n v="7.1999998092651367"/>
    <x v="0"/>
    <n v="958"/>
    <n v="504"/>
    <n v="5249"/>
    <n v="-3"/>
    <x v="0"/>
    <n v="5858"/>
    <n v="2830"/>
    <m/>
    <x v="0"/>
    <n v="5091"/>
    <n v="19051"/>
    <x v="0"/>
    <m/>
    <n v="47.804200000000002"/>
    <n v="41.474159999999998"/>
    <n v="228.33149999999998"/>
    <n v="0"/>
    <n v="317.60985999999997"/>
    <n v="165.25417999999999"/>
    <n v="46.383699999999997"/>
    <m/>
    <x v="0"/>
    <n v="105.99462000000001"/>
    <n v="317.63249999999999"/>
    <n v="-3.563994063623839E-5"/>
    <n v="20484"/>
    <n v="3.6246363981282406E-2"/>
    <n v="0.1505123298124309"/>
    <n v="0.13058209213026323"/>
    <n v="0.71890557805730593"/>
    <n v="0.5202684863796998"/>
    <n v="0.1460294522758219"/>
    <n v="0.33370206134447833"/>
    <x v="0"/>
    <m/>
    <x v="0"/>
    <m/>
    <m/>
    <x v="0"/>
    <m/>
    <x v="0"/>
    <x v="0"/>
    <m/>
    <x v="0"/>
    <x v="0"/>
    <x v="0"/>
    <m/>
    <x v="0"/>
    <x v="0"/>
    <x v="0"/>
    <x v="0"/>
    <x v="0"/>
    <x v="0"/>
    <x v="0"/>
    <x v="0"/>
    <x v="0"/>
    <x v="0"/>
    <x v="0"/>
    <x v="0"/>
    <x v="0"/>
    <m/>
    <x v="0"/>
    <x v="0"/>
    <x v="0"/>
    <x v="0"/>
    <x v="0"/>
    <s v="DST NO. 3"/>
    <m/>
    <x v="0"/>
    <m/>
    <m/>
    <m/>
    <m/>
  </r>
  <r>
    <x v="0"/>
    <s v="T16N R117W S32 fWEBER"/>
    <n v="49017402"/>
    <x v="0"/>
    <x v="6"/>
    <x v="115"/>
    <s v="NE NE"/>
    <s v="32"/>
    <s v=" 16"/>
    <s v=" 117"/>
    <n v="41.316929999999999"/>
    <n v="-110.63675000000001"/>
    <s v="4904105215"/>
    <s v="UNIT NO. 1"/>
    <x v="0"/>
    <s v="WEBER"/>
    <n v="1033"/>
    <n v="87"/>
    <n v="112"/>
    <x v="3"/>
    <n v="4768"/>
    <n v="4880"/>
    <n v="6201"/>
    <m/>
    <x v="0"/>
    <d v="1949-10-17T00:00:00"/>
    <n v="7"/>
    <x v="2"/>
    <n v="1049"/>
    <n v="565"/>
    <n v="4637"/>
    <n v="-3"/>
    <x v="0"/>
    <n v="5252"/>
    <n v="3290"/>
    <m/>
    <x v="0"/>
    <n v="4727"/>
    <n v="18846"/>
    <x v="0"/>
    <m/>
    <n v="52.345100000000002"/>
    <n v="46.493850000000002"/>
    <n v="201.70949999999999"/>
    <n v="0"/>
    <n v="300.54845"/>
    <n v="148.15891999999999"/>
    <n v="53.923099999999991"/>
    <m/>
    <x v="0"/>
    <n v="98.416140000000013"/>
    <n v="300.49815999999998"/>
    <n v="8.3670715653846138E-5"/>
    <n v="19514"/>
    <n v="1.7413972888425444E-2"/>
    <n v="0.17416526353737644"/>
    <n v="0.15469668867032921"/>
    <n v="0.67113804779229436"/>
    <n v="0.49304435008853298"/>
    <n v="0.17944569111504707"/>
    <n v="0.32750995879641998"/>
    <x v="0"/>
    <m/>
    <x v="0"/>
    <m/>
    <m/>
    <x v="0"/>
    <m/>
    <x v="0"/>
    <x v="0"/>
    <m/>
    <x v="0"/>
    <x v="0"/>
    <x v="0"/>
    <m/>
    <x v="0"/>
    <x v="0"/>
    <x v="0"/>
    <x v="0"/>
    <x v="0"/>
    <x v="0"/>
    <x v="0"/>
    <x v="0"/>
    <x v="0"/>
    <x v="0"/>
    <x v="0"/>
    <x v="0"/>
    <x v="0"/>
    <m/>
    <x v="0"/>
    <x v="0"/>
    <x v="0"/>
    <x v="0"/>
    <x v="0"/>
    <s v="DST #2"/>
    <m/>
    <x v="0"/>
    <m/>
    <m/>
    <m/>
    <m/>
  </r>
  <r>
    <x v="1"/>
    <s v="T16N R117W S32 fNUGGET"/>
    <n v="575"/>
    <x v="0"/>
    <x v="6"/>
    <x v="5"/>
    <s v="NE NE"/>
    <n v="32"/>
    <n v="16"/>
    <n v="117"/>
    <n v="41.316929999999999"/>
    <n v="-110.63675000000001"/>
    <s v="4904105215"/>
    <s v="1 UNIT"/>
    <x v="0"/>
    <s v="NUGGET"/>
    <m/>
    <m/>
    <s v=""/>
    <x v="0"/>
    <m/>
    <m/>
    <n v="6201"/>
    <m/>
    <x v="2"/>
    <d v="1949-08-29T00:00:00"/>
    <n v="7.6"/>
    <x v="1"/>
    <n v="1065"/>
    <n v="381"/>
    <n v="8245"/>
    <n v="0"/>
    <x v="1"/>
    <n v="12120"/>
    <n v="559"/>
    <n v="14"/>
    <x v="1"/>
    <n v="4398"/>
    <n v="27544"/>
    <x v="0"/>
    <s v="WEXPRO COMPANY"/>
    <n v="53.143500000000003"/>
    <n v="31.35249"/>
    <n v="358.65750000000003"/>
    <n v="0"/>
    <n v="443.15348999999998"/>
    <n v="341.90519999999998"/>
    <n v="9.1620099999999987"/>
    <n v="0.46661999999999998"/>
    <x v="1"/>
    <n v="91.566360000000003"/>
    <n v="443.10019"/>
    <n v="6.0140793999274346E-5"/>
    <n v="26782"/>
    <n v="-1.4026433015499024E-2"/>
    <n v="0.11992120382488697"/>
    <n v="7.0748602250655865E-2"/>
    <n v="0.80933019392445715"/>
    <n v="0.77162052221191779"/>
    <n v="2.0677061772417654E-2"/>
    <n v="0.20664933589850187"/>
    <x v="1"/>
    <n v="0"/>
    <x v="1"/>
    <n v="0"/>
    <n v="0"/>
    <x v="0"/>
    <n v="0"/>
    <x v="0"/>
    <x v="1"/>
    <m/>
    <x v="1"/>
    <x v="1"/>
    <x v="1"/>
    <n v="0"/>
    <x v="1"/>
    <x v="1"/>
    <x v="1"/>
    <x v="1"/>
    <x v="0"/>
    <x v="0"/>
    <x v="0"/>
    <x v="0"/>
    <x v="0"/>
    <x v="0"/>
    <x v="0"/>
    <x v="0"/>
    <x v="0"/>
    <m/>
    <x v="0"/>
    <x v="0"/>
    <x v="0"/>
    <x v="0"/>
    <x v="0"/>
    <m/>
    <n v="19490829"/>
    <x v="1"/>
    <m/>
    <m/>
    <m/>
    <m/>
  </r>
  <r>
    <x v="0"/>
    <s v="T16N R117W S32 fMADISON"/>
    <n v="49017406"/>
    <x v="0"/>
    <x v="6"/>
    <x v="115"/>
    <s v="NE NE"/>
    <s v="32"/>
    <s v=" 16"/>
    <s v=" 117"/>
    <n v="41.316929999999999"/>
    <n v="-110.63675000000001"/>
    <s v="4904105215"/>
    <s v="UNIT NO. 1"/>
    <x v="0"/>
    <s v="MADISON"/>
    <n v="209"/>
    <m/>
    <n v="102"/>
    <x v="0"/>
    <n v="5778"/>
    <n v="5880"/>
    <n v="6201"/>
    <m/>
    <x v="0"/>
    <d v="1949-11-17T00:00:00"/>
    <n v="7.1999998092651367"/>
    <x v="0"/>
    <n v="816"/>
    <n v="337"/>
    <n v="6438"/>
    <n v="-3"/>
    <x v="0"/>
    <n v="8181"/>
    <n v="2270"/>
    <m/>
    <x v="0"/>
    <n v="3863"/>
    <n v="20751"/>
    <x v="0"/>
    <m/>
    <n v="40.718400000000003"/>
    <n v="27.731730000000002"/>
    <n v="280.053"/>
    <n v="0"/>
    <n v="348.50313"/>
    <n v="230.78601"/>
    <n v="37.205299999999994"/>
    <m/>
    <x v="0"/>
    <n v="80.427660000000003"/>
    <n v="348.41897"/>
    <n v="1.2075955117508417E-4"/>
    <n v="21899"/>
    <n v="2.6916764361078545E-2"/>
    <n v="0.11683797502765614"/>
    <n v="7.9573833382787701E-2"/>
    <n v="0.80358819158955619"/>
    <n v="0.66238072513675128"/>
    <n v="0.10678322136133975"/>
    <n v="0.23083605350190894"/>
    <x v="0"/>
    <m/>
    <x v="0"/>
    <m/>
    <m/>
    <x v="0"/>
    <m/>
    <x v="0"/>
    <x v="0"/>
    <m/>
    <x v="0"/>
    <x v="0"/>
    <x v="0"/>
    <m/>
    <x v="0"/>
    <x v="0"/>
    <x v="0"/>
    <x v="0"/>
    <x v="0"/>
    <x v="0"/>
    <x v="0"/>
    <x v="0"/>
    <x v="0"/>
    <x v="0"/>
    <x v="0"/>
    <x v="0"/>
    <x v="0"/>
    <m/>
    <x v="0"/>
    <x v="0"/>
    <x v="0"/>
    <x v="0"/>
    <x v="0"/>
    <s v="DST NO. 5"/>
    <m/>
    <x v="0"/>
    <m/>
    <m/>
    <m/>
    <m/>
  </r>
  <r>
    <x v="0"/>
    <s v="T16N R117W S32 fANKAREH"/>
    <n v="49004846"/>
    <x v="0"/>
    <x v="6"/>
    <x v="115"/>
    <s v="NE NE"/>
    <s v="32"/>
    <s v=" 16"/>
    <s v=" 117"/>
    <n v="41.316929999999999"/>
    <n v="-110.63675000000001"/>
    <s v="4904105215"/>
    <s v="UNIT NO. 1"/>
    <x v="0"/>
    <s v="ANKAREH"/>
    <m/>
    <n v="1033"/>
    <n v="109"/>
    <x v="0"/>
    <n v="3626"/>
    <n v="3735"/>
    <n v="6201"/>
    <m/>
    <x v="0"/>
    <d v="1949-09-30T00:00:00"/>
    <n v="7"/>
    <x v="0"/>
    <n v="1001"/>
    <n v="893"/>
    <n v="6342"/>
    <n v="0"/>
    <x v="1"/>
    <n v="8888"/>
    <n v="1560"/>
    <n v="0"/>
    <x v="1"/>
    <n v="5904"/>
    <n v="23795"/>
    <x v="0"/>
    <s v="WEXPRO COMPANY"/>
    <n v="49.9499"/>
    <n v="73.484970000000004"/>
    <n v="275.87699999999995"/>
    <n v="0"/>
    <n v="399.31186999999994"/>
    <n v="250.73048"/>
    <n v="25.568399999999997"/>
    <m/>
    <x v="0"/>
    <n v="122.92128000000001"/>
    <n v="399.22016000000002"/>
    <n v="1.1484824221756128E-4"/>
    <n v="24588"/>
    <n v="1.6390054357935637E-2"/>
    <n v="0.12508994536025189"/>
    <n v="0.18402901471473918"/>
    <n v="0.69088103992500893"/>
    <n v="0.62805064754244877"/>
    <n v="6.4045863816095852E-2"/>
    <n v="0.30790348864145539"/>
    <x v="1"/>
    <n v="0"/>
    <x v="1"/>
    <n v="0"/>
    <n v="0"/>
    <x v="0"/>
    <n v="0"/>
    <x v="0"/>
    <x v="1"/>
    <m/>
    <x v="1"/>
    <x v="1"/>
    <x v="1"/>
    <n v="0"/>
    <x v="1"/>
    <x v="1"/>
    <x v="1"/>
    <x v="1"/>
    <x v="0"/>
    <x v="0"/>
    <x v="0"/>
    <x v="0"/>
    <x v="0"/>
    <x v="0"/>
    <x v="0"/>
    <x v="0"/>
    <x v="0"/>
    <m/>
    <x v="0"/>
    <x v="0"/>
    <x v="0"/>
    <x v="0"/>
    <x v="0"/>
    <s v="DST NO. 1; WOGCC lists this sample as Thaynes"/>
    <n v="19490930"/>
    <x v="1"/>
    <m/>
    <m/>
    <m/>
    <m/>
  </r>
  <r>
    <x v="0"/>
    <s v="T16N R117W S32 fAMSDEN"/>
    <n v="49017405"/>
    <x v="0"/>
    <x v="6"/>
    <x v="115"/>
    <s v="NE NE"/>
    <s v="32"/>
    <s v=" 16"/>
    <s v=" 117"/>
    <n v="41.316929999999999"/>
    <n v="-110.63675000000001"/>
    <s v="4904105215"/>
    <s v="UNIT NO. 1"/>
    <x v="0"/>
    <s v="AMSDEN"/>
    <n v="393"/>
    <n v="209"/>
    <n v="110"/>
    <x v="0"/>
    <n v="5459"/>
    <n v="5569"/>
    <n v="6201"/>
    <m/>
    <x v="0"/>
    <d v="1949-10-28T00:00:00"/>
    <n v="7"/>
    <x v="0"/>
    <n v="1143"/>
    <n v="231"/>
    <n v="7683"/>
    <n v="-3"/>
    <x v="0"/>
    <n v="10200"/>
    <n v="2000"/>
    <m/>
    <x v="0"/>
    <n v="4314"/>
    <n v="24554"/>
    <x v="0"/>
    <m/>
    <n v="57.035699999999999"/>
    <n v="19.008990000000001"/>
    <n v="334.21049999999997"/>
    <n v="0"/>
    <n v="410.25518999999997"/>
    <n v="287.74199999999996"/>
    <n v="32.78"/>
    <m/>
    <x v="0"/>
    <n v="89.817480000000003"/>
    <n v="410.33947999999992"/>
    <n v="-1.0271819094310366E-4"/>
    <n v="25565"/>
    <n v="2.0171990662223908E-2"/>
    <n v="0.13902493226228291"/>
    <n v="4.6334550941329961E-2"/>
    <n v="0.81464051679638716"/>
    <n v="0.70122913837098988"/>
    <n v="7.9885074670368053E-2"/>
    <n v="0.21888578695864219"/>
    <x v="0"/>
    <m/>
    <x v="0"/>
    <m/>
    <m/>
    <x v="0"/>
    <m/>
    <x v="0"/>
    <x v="0"/>
    <m/>
    <x v="0"/>
    <x v="0"/>
    <x v="0"/>
    <m/>
    <x v="0"/>
    <x v="0"/>
    <x v="0"/>
    <x v="0"/>
    <x v="0"/>
    <x v="0"/>
    <x v="0"/>
    <x v="0"/>
    <x v="0"/>
    <x v="0"/>
    <x v="0"/>
    <x v="0"/>
    <x v="0"/>
    <m/>
    <x v="0"/>
    <x v="0"/>
    <x v="0"/>
    <x v="0"/>
    <x v="0"/>
    <s v="DST NO. 4"/>
    <m/>
    <x v="0"/>
    <m/>
    <m/>
    <m/>
    <m/>
  </r>
  <r>
    <x v="0"/>
    <s v="T16N R116W S22 fMESAVERDE"/>
    <n v="49007456"/>
    <x v="0"/>
    <x v="6"/>
    <x v="5"/>
    <m/>
    <s v="22"/>
    <s v=" 16"/>
    <s v=" 116"/>
    <n v="41.354489999999998"/>
    <n v="-110.48600999999999"/>
    <s v="4904105222"/>
    <s v="ALLEN-GOV'T 1"/>
    <x v="0"/>
    <s v="MESAVERDE"/>
    <m/>
    <m/>
    <n v="35"/>
    <x v="3"/>
    <n v="7572"/>
    <n v="7607"/>
    <n v="10800"/>
    <m/>
    <x v="0"/>
    <d v="1956-02-29T00:00:00"/>
    <n v="7"/>
    <x v="0"/>
    <n v="801"/>
    <n v="21"/>
    <n v="7231"/>
    <n v="-3"/>
    <x v="0"/>
    <n v="11977"/>
    <n v="1116"/>
    <m/>
    <x v="0"/>
    <n v="10"/>
    <n v="20590"/>
    <x v="0"/>
    <m/>
    <n v="39.969900000000003"/>
    <n v="1.7280900000000001"/>
    <n v="314.54849999999999"/>
    <n v="0"/>
    <n v="356.24648999999999"/>
    <n v="337.87117000000001"/>
    <n v="18.291239999999998"/>
    <m/>
    <x v="0"/>
    <n v="0.20820000000000002"/>
    <n v="356.37061"/>
    <n v="-1.7417488297713442E-4"/>
    <n v="21150"/>
    <n v="1.3416387158600862E-2"/>
    <n v="0.11219731596513415"/>
    <n v="4.8508267407771513E-3"/>
    <n v="0.88295185729408865"/>
    <n v="0.94808932195615125"/>
    <n v="5.1326454782564694E-2"/>
    <n v="5.8422326128408858E-4"/>
    <x v="0"/>
    <m/>
    <x v="0"/>
    <m/>
    <m/>
    <x v="0"/>
    <m/>
    <x v="0"/>
    <x v="0"/>
    <m/>
    <x v="0"/>
    <x v="0"/>
    <x v="0"/>
    <m/>
    <x v="0"/>
    <x v="0"/>
    <x v="0"/>
    <x v="0"/>
    <x v="0"/>
    <x v="0"/>
    <x v="0"/>
    <x v="0"/>
    <x v="0"/>
    <x v="0"/>
    <x v="0"/>
    <x v="0"/>
    <x v="0"/>
    <m/>
    <x v="0"/>
    <x v="0"/>
    <x v="0"/>
    <x v="0"/>
    <x v="0"/>
    <s v="DST NO. 1"/>
    <m/>
    <x v="0"/>
    <m/>
    <m/>
    <m/>
    <m/>
  </r>
  <r>
    <x v="0"/>
    <s v="T16N R115W S06 fMESAVERDE"/>
    <n v="49008676"/>
    <x v="0"/>
    <x v="6"/>
    <x v="0"/>
    <m/>
    <s v="6"/>
    <s v=" 16"/>
    <s v=" 115"/>
    <n v="41.394309999999997"/>
    <n v="-110.414"/>
    <s v="4904105236"/>
    <s v="F-43-6 G BLANTON"/>
    <x v="0"/>
    <s v="MESAVERDE"/>
    <m/>
    <m/>
    <n v="0"/>
    <x v="0"/>
    <m/>
    <m/>
    <n v="9357"/>
    <m/>
    <x v="0"/>
    <d v="1965-11-24T00:00:00"/>
    <n v="8.8999996185302734"/>
    <x v="0"/>
    <n v="34"/>
    <n v="10"/>
    <n v="1007"/>
    <n v="38"/>
    <x v="0"/>
    <n v="380"/>
    <n v="1074"/>
    <m/>
    <x v="0"/>
    <n v="700"/>
    <n v="2830"/>
    <x v="0"/>
    <m/>
    <n v="1.6966000000000001"/>
    <n v="0.82289999999999996"/>
    <n v="43.804499999999997"/>
    <n v="0.9720399999999999"/>
    <n v="47.296039999999998"/>
    <n v="10.719799999999999"/>
    <n v="17.60286"/>
    <m/>
    <x v="0"/>
    <n v="14.574000000000002"/>
    <n v="42.896659999999997"/>
    <n v="4.8777561820413408E-2"/>
    <n v="3240"/>
    <n v="6.7545304777594725E-2"/>
    <n v="3.5871925006829328E-2"/>
    <n v="1.7398919655852794E-2"/>
    <n v="0.94672915533731783"/>
    <n v="0.2498982438259762"/>
    <n v="0.41035502530966284"/>
    <n v="0.33974673086436108"/>
    <x v="0"/>
    <m/>
    <x v="0"/>
    <m/>
    <m/>
    <x v="0"/>
    <m/>
    <x v="0"/>
    <x v="0"/>
    <m/>
    <x v="0"/>
    <x v="0"/>
    <x v="0"/>
    <m/>
    <x v="0"/>
    <x v="0"/>
    <x v="0"/>
    <x v="0"/>
    <x v="0"/>
    <x v="0"/>
    <x v="0"/>
    <x v="0"/>
    <x v="0"/>
    <x v="0"/>
    <x v="0"/>
    <x v="0"/>
    <x v="0"/>
    <m/>
    <x v="0"/>
    <x v="0"/>
    <x v="0"/>
    <x v="0"/>
    <x v="0"/>
    <s v="DST NO. 2 (MFE CHAMBER)"/>
    <m/>
    <x v="0"/>
    <m/>
    <m/>
    <m/>
    <m/>
  </r>
  <r>
    <x v="0"/>
    <s v="T16N R113W S13 fCLOVERLY"/>
    <n v="49008822"/>
    <x v="0"/>
    <x v="6"/>
    <x v="107"/>
    <m/>
    <s v="13"/>
    <s v=" 16"/>
    <s v=" 113"/>
    <n v="41.371169999999999"/>
    <n v="-110.10278"/>
    <s v="4904105229"/>
    <s v="UNIT NO. 6"/>
    <x v="0"/>
    <s v="CLOVERLY"/>
    <m/>
    <n v="7"/>
    <n v="13"/>
    <x v="0"/>
    <n v="12985"/>
    <n v="12998"/>
    <m/>
    <m/>
    <x v="0"/>
    <d v="1949-06-15T00:00:00"/>
    <n v="8.3999996185302734"/>
    <x v="2"/>
    <n v="25"/>
    <n v="2"/>
    <n v="4823"/>
    <n v="-3"/>
    <x v="0"/>
    <n v="6600"/>
    <n v="795"/>
    <m/>
    <x v="0"/>
    <n v="370"/>
    <n v="12346"/>
    <x v="0"/>
    <m/>
    <n v="1.2475000000000001"/>
    <n v="0.16458"/>
    <n v="209.8005"/>
    <n v="0"/>
    <n v="211.21258"/>
    <n v="186.18600000000001"/>
    <n v="13.030049999999999"/>
    <m/>
    <x v="0"/>
    <n v="7.7034000000000002"/>
    <n v="206.91944999999998"/>
    <n v="1.0267402858374708E-2"/>
    <n v="12609"/>
    <n v="1.0538970146263274E-2"/>
    <n v="5.9063716753992588E-3"/>
    <n v="7.7921495017010825E-4"/>
    <n v="0.9933144133744306"/>
    <n v="0.8997994146997782"/>
    <n v="6.2971605617548276E-2"/>
    <n v="3.7228979682673621E-2"/>
    <x v="0"/>
    <m/>
    <x v="0"/>
    <m/>
    <m/>
    <x v="0"/>
    <m/>
    <x v="0"/>
    <x v="0"/>
    <m/>
    <x v="0"/>
    <x v="0"/>
    <x v="0"/>
    <m/>
    <x v="0"/>
    <x v="0"/>
    <x v="0"/>
    <x v="0"/>
    <x v="0"/>
    <x v="0"/>
    <x v="0"/>
    <x v="0"/>
    <x v="0"/>
    <x v="0"/>
    <x v="0"/>
    <x v="0"/>
    <x v="0"/>
    <m/>
    <x v="0"/>
    <x v="0"/>
    <x v="0"/>
    <x v="0"/>
    <x v="0"/>
    <s v="DST #18"/>
    <m/>
    <x v="0"/>
    <m/>
    <m/>
    <m/>
    <m/>
  </r>
  <r>
    <x v="0"/>
    <s v="T16N R112W S30 fCLOVERLY"/>
    <n v="49008673"/>
    <x v="0"/>
    <x v="6"/>
    <x v="107"/>
    <m/>
    <s v="30"/>
    <s v=" 16"/>
    <s v=" 112"/>
    <n v="41.33569"/>
    <n v="-110.08087"/>
    <s v="4904120015"/>
    <s v="UNIT NO. 20"/>
    <x v="0"/>
    <s v="CLOVERLY"/>
    <m/>
    <m/>
    <n v="8"/>
    <x v="0"/>
    <n v="12910"/>
    <n v="12918"/>
    <m/>
    <m/>
    <x v="0"/>
    <d v="1971-01-07T00:00:00"/>
    <n v="7.3000001907348633"/>
    <x v="0"/>
    <n v="120"/>
    <n v="18"/>
    <n v="8508"/>
    <n v="420"/>
    <x v="0"/>
    <n v="12300"/>
    <n v="488"/>
    <m/>
    <x v="0"/>
    <n v="1608"/>
    <n v="23214"/>
    <x v="0"/>
    <m/>
    <n v="5.9879999999999995"/>
    <n v="1.48122"/>
    <n v="370.09799999999996"/>
    <n v="10.743599999999999"/>
    <n v="388.31081999999998"/>
    <n v="346.983"/>
    <n v="7.9983199999999988"/>
    <m/>
    <x v="0"/>
    <n v="33.478560000000002"/>
    <n v="388.45988"/>
    <n v="-1.9189704246056134E-4"/>
    <n v="23459"/>
    <n v="5.249287596683307E-3"/>
    <n v="1.5420636489088818E-2"/>
    <n v="3.814521573207772E-3"/>
    <n v="0.98076484193770341"/>
    <n v="0.89322737781827044"/>
    <n v="2.0589822557737492E-2"/>
    <n v="8.6182799623992057E-2"/>
    <x v="0"/>
    <m/>
    <x v="0"/>
    <m/>
    <m/>
    <x v="0"/>
    <m/>
    <x v="0"/>
    <x v="0"/>
    <m/>
    <x v="0"/>
    <x v="0"/>
    <x v="0"/>
    <m/>
    <x v="0"/>
    <x v="0"/>
    <x v="0"/>
    <x v="0"/>
    <x v="0"/>
    <x v="0"/>
    <x v="0"/>
    <x v="0"/>
    <x v="0"/>
    <x v="0"/>
    <x v="0"/>
    <x v="0"/>
    <x v="0"/>
    <m/>
    <x v="0"/>
    <x v="0"/>
    <x v="0"/>
    <x v="0"/>
    <x v="0"/>
    <s v="DST NO. 3"/>
    <m/>
    <x v="0"/>
    <m/>
    <m/>
    <m/>
    <m/>
  </r>
  <r>
    <x v="0"/>
    <s v="T16N R112W S17 fNUGGET"/>
    <n v="49008832"/>
    <x v="0"/>
    <x v="6"/>
    <x v="107"/>
    <m/>
    <s v="17"/>
    <s v=" 16"/>
    <s v=" 112"/>
    <n v="41.371549999999999"/>
    <n v="-110.07275"/>
    <s v="4904105230"/>
    <s v="UNIT NO. 7"/>
    <x v="0"/>
    <s v="NUGGET"/>
    <m/>
    <m/>
    <n v="120"/>
    <x v="0"/>
    <n v="14526"/>
    <n v="14646"/>
    <m/>
    <m/>
    <x v="0"/>
    <d v="1950-01-19T00:00:00"/>
    <n v="6.9000000953674316"/>
    <x v="2"/>
    <n v="1475"/>
    <n v="139"/>
    <n v="28645"/>
    <n v="-3"/>
    <x v="0"/>
    <n v="46500"/>
    <n v="990"/>
    <m/>
    <x v="0"/>
    <n v="216"/>
    <n v="77487"/>
    <x v="0"/>
    <m/>
    <n v="73.602500000000006"/>
    <n v="11.43831"/>
    <n v="1246.0574999999999"/>
    <n v="0"/>
    <n v="1331.0983099999999"/>
    <n v="1311.7650000000001"/>
    <n v="16.226099999999999"/>
    <m/>
    <x v="0"/>
    <n v="4.4971200000000007"/>
    <n v="1332.48822"/>
    <n v="-5.2181897766246028E-4"/>
    <n v="77959"/>
    <n v="3.0364242244895335E-3"/>
    <n v="5.5294563479687697E-2"/>
    <n v="8.5931368961019872E-3"/>
    <n v="0.93611229962421039"/>
    <n v="0.98444772742531261"/>
    <n v="1.2177293394758867E-2"/>
    <n v="3.3749791799285106E-3"/>
    <x v="0"/>
    <m/>
    <x v="0"/>
    <m/>
    <m/>
    <x v="0"/>
    <m/>
    <x v="0"/>
    <x v="0"/>
    <m/>
    <x v="0"/>
    <x v="0"/>
    <x v="0"/>
    <m/>
    <x v="0"/>
    <x v="0"/>
    <x v="0"/>
    <x v="0"/>
    <x v="0"/>
    <x v="0"/>
    <x v="0"/>
    <x v="0"/>
    <x v="0"/>
    <x v="0"/>
    <x v="0"/>
    <x v="0"/>
    <x v="0"/>
    <m/>
    <x v="0"/>
    <x v="0"/>
    <x v="0"/>
    <x v="0"/>
    <x v="0"/>
    <s v="DST"/>
    <m/>
    <x v="0"/>
    <m/>
    <m/>
    <m/>
    <m/>
  </r>
  <r>
    <x v="0"/>
    <s v="T16N R112W S08 fMORGAN/DURST"/>
    <n v="49005513"/>
    <x v="0"/>
    <x v="6"/>
    <x v="107"/>
    <m/>
    <s v="8"/>
    <s v=" 16"/>
    <s v=" 112"/>
    <n v="41.384590000000003"/>
    <n v="-110.05909"/>
    <s v="4904105315"/>
    <s v="UNIT NO. 19"/>
    <x v="0"/>
    <s v="MORGAN/DURST"/>
    <m/>
    <m/>
    <n v="150"/>
    <x v="3"/>
    <n v="18050"/>
    <n v="18200"/>
    <m/>
    <m/>
    <x v="5"/>
    <m/>
    <n v="5.0999999046325684"/>
    <x v="0"/>
    <n v="996"/>
    <n v="176"/>
    <n v="15110"/>
    <n v="900"/>
    <x v="0"/>
    <n v="24000"/>
    <n v="3416"/>
    <m/>
    <x v="0"/>
    <n v="560"/>
    <n v="43424"/>
    <x v="0"/>
    <m/>
    <n v="49.700400000000002"/>
    <n v="14.483040000000001"/>
    <n v="657.28499999999997"/>
    <n v="23.021999999999998"/>
    <n v="744.49044000000004"/>
    <n v="677.04"/>
    <n v="55.988239999999998"/>
    <m/>
    <x v="0"/>
    <n v="11.6592"/>
    <n v="744.68744000000004"/>
    <n v="-1.3228775597983144E-4"/>
    <n v="45155"/>
    <n v="1.9541877871730319E-2"/>
    <n v="6.6757606719570498E-2"/>
    <n v="1.945362790689428E-2"/>
    <n v="0.91378876537353515"/>
    <n v="0.90915995575271136"/>
    <n v="7.5183542776013509E-2"/>
    <n v="1.5656501471274981E-2"/>
    <x v="0"/>
    <m/>
    <x v="0"/>
    <m/>
    <m/>
    <x v="0"/>
    <m/>
    <x v="0"/>
    <x v="0"/>
    <m/>
    <x v="0"/>
    <x v="0"/>
    <x v="0"/>
    <m/>
    <x v="0"/>
    <x v="0"/>
    <x v="0"/>
    <x v="0"/>
    <x v="0"/>
    <x v="0"/>
    <x v="0"/>
    <x v="0"/>
    <x v="0"/>
    <x v="0"/>
    <x v="0"/>
    <x v="0"/>
    <x v="0"/>
    <m/>
    <x v="0"/>
    <x v="0"/>
    <x v="0"/>
    <x v="0"/>
    <x v="0"/>
    <s v="FLOWING 12/16/67"/>
    <m/>
    <x v="0"/>
    <m/>
    <m/>
    <m/>
    <m/>
  </r>
  <r>
    <x v="0"/>
    <s v="T16N R112W S08 fMORGAN/DURST"/>
    <n v="49008576"/>
    <x v="0"/>
    <x v="6"/>
    <x v="107"/>
    <m/>
    <s v="8"/>
    <s v=" 16"/>
    <s v=" 112"/>
    <n v="41.384590000000003"/>
    <n v="-110.05909"/>
    <s v="4904105315"/>
    <s v="UNIT NO. 19"/>
    <x v="0"/>
    <s v="MORGAN/DURST"/>
    <m/>
    <m/>
    <n v="150"/>
    <x v="3"/>
    <n v="18050"/>
    <n v="18200"/>
    <m/>
    <m/>
    <x v="5"/>
    <d v="1968-01-19T00:00:00"/>
    <n v="5.5"/>
    <x v="0"/>
    <n v="17253"/>
    <n v="6542"/>
    <n v="9205"/>
    <n v="600"/>
    <x v="0"/>
    <n v="63500"/>
    <n v="1110"/>
    <m/>
    <x v="0"/>
    <n v="267"/>
    <n v="97914"/>
    <x v="0"/>
    <m/>
    <n v="860.92470000000003"/>
    <n v="538.34118000000001"/>
    <n v="400.41750000000002"/>
    <n v="15.347999999999999"/>
    <n v="1815.0313799999999"/>
    <n v="1791.335"/>
    <n v="18.192899999999998"/>
    <m/>
    <x v="0"/>
    <n v="5.5589400000000007"/>
    <n v="1815.0868399999999"/>
    <n v="-1.5277739356940048E-5"/>
    <n v="98474"/>
    <n v="2.8514980548709698E-3"/>
    <n v="0.47433047686481328"/>
    <n v="0.29660158272304915"/>
    <n v="0.22906794041213766"/>
    <n v="0.98691421287589753"/>
    <n v="1.0023156798382164E-2"/>
    <n v="3.062630325720394E-3"/>
    <x v="0"/>
    <m/>
    <x v="0"/>
    <m/>
    <m/>
    <x v="0"/>
    <m/>
    <x v="0"/>
    <x v="0"/>
    <m/>
    <x v="0"/>
    <x v="0"/>
    <x v="0"/>
    <m/>
    <x v="0"/>
    <x v="0"/>
    <x v="0"/>
    <x v="0"/>
    <x v="0"/>
    <x v="0"/>
    <x v="0"/>
    <x v="0"/>
    <x v="0"/>
    <x v="0"/>
    <x v="0"/>
    <x v="0"/>
    <x v="0"/>
    <m/>
    <x v="0"/>
    <x v="0"/>
    <x v="0"/>
    <x v="0"/>
    <x v="0"/>
    <s v="FLOWING (1-18-68)"/>
    <m/>
    <x v="0"/>
    <m/>
    <m/>
    <m/>
    <m/>
  </r>
  <r>
    <x v="0"/>
    <s v="T16N R112W S08 fCLOVERLY"/>
    <n v="49008843"/>
    <x v="0"/>
    <x v="6"/>
    <x v="107"/>
    <m/>
    <s v="8"/>
    <s v=" 16"/>
    <s v=" 112"/>
    <n v="41.385910000000003"/>
    <n v="-110.07183999999999"/>
    <s v="4904105233"/>
    <s v="UNIT NO. 1"/>
    <x v="0"/>
    <s v="CLOVERLY"/>
    <m/>
    <n v="-24"/>
    <n v="114"/>
    <x v="7"/>
    <n v="12550"/>
    <n v="12664"/>
    <m/>
    <m/>
    <x v="0"/>
    <d v="1946-04-19T00:00:00"/>
    <m/>
    <x v="2"/>
    <n v="177"/>
    <n v="-1"/>
    <n v="751"/>
    <n v="-3"/>
    <x v="0"/>
    <n v="272"/>
    <n v="1450"/>
    <m/>
    <x v="0"/>
    <n v="484"/>
    <n v="2398"/>
    <x v="0"/>
    <m/>
    <n v="8.8323"/>
    <n v="0"/>
    <n v="32.668499999999995"/>
    <n v="0"/>
    <n v="41.500799999999998"/>
    <n v="7.6731199999999999"/>
    <n v="23.765499999999996"/>
    <m/>
    <x v="0"/>
    <n v="10.076880000000001"/>
    <n v="41.515499999999996"/>
    <n v="-1.7707365902838016E-4"/>
    <n v="3127"/>
    <n v="0.13194570135746606"/>
    <n v="0.21282240342354847"/>
    <n v="0"/>
    <n v="0.78717759657645148"/>
    <n v="0.18482542664787852"/>
    <n v="0.57244884440751043"/>
    <n v="0.24272572894461109"/>
    <x v="0"/>
    <m/>
    <x v="0"/>
    <m/>
    <m/>
    <x v="0"/>
    <m/>
    <x v="0"/>
    <x v="0"/>
    <m/>
    <x v="0"/>
    <x v="0"/>
    <x v="0"/>
    <m/>
    <x v="0"/>
    <x v="0"/>
    <x v="0"/>
    <x v="0"/>
    <x v="0"/>
    <x v="0"/>
    <x v="0"/>
    <x v="0"/>
    <x v="0"/>
    <x v="0"/>
    <x v="0"/>
    <x v="0"/>
    <x v="0"/>
    <m/>
    <x v="0"/>
    <x v="0"/>
    <x v="0"/>
    <x v="0"/>
    <x v="0"/>
    <s v="DRILL STEM TEST"/>
    <m/>
    <x v="0"/>
    <m/>
    <m/>
    <m/>
    <m/>
  </r>
  <r>
    <x v="0"/>
    <s v="T16N R106W S12 fMESAVERDE/ROCK SPRINGS"/>
    <n v="49009369"/>
    <x v="0"/>
    <x v="0"/>
    <x v="0"/>
    <m/>
    <s v="12"/>
    <s v=" 16"/>
    <s v=" 106"/>
    <n v="41.376950000000001"/>
    <n v="-109.29935999999999"/>
    <s v="4903705280"/>
    <s v="1 FIREHOLE UNIT"/>
    <x v="0"/>
    <s v="MESAVERDE/ROCK SPRINGS"/>
    <n v="1164"/>
    <n v="874"/>
    <n v="60"/>
    <x v="0"/>
    <n v="4295"/>
    <n v="4355"/>
    <n v="11175"/>
    <m/>
    <x v="0"/>
    <m/>
    <n v="7.5999999046325684"/>
    <x v="2"/>
    <n v="76"/>
    <n v="50"/>
    <n v="41786"/>
    <n v="-3"/>
    <x v="0"/>
    <n v="61000"/>
    <n v="4185"/>
    <m/>
    <x v="0"/>
    <n v="1761"/>
    <n v="106734"/>
    <x v="0"/>
    <m/>
    <n v="3.7923999999999998"/>
    <n v="4.1145000000000005"/>
    <n v="1817.6909999999998"/>
    <n v="0"/>
    <n v="1825.5978999999998"/>
    <n v="1720.81"/>
    <n v="68.59214999999999"/>
    <m/>
    <x v="0"/>
    <n v="36.664020000000001"/>
    <n v="1826.0661699999998"/>
    <n v="-1.2823468726138191E-4"/>
    <n v="108852"/>
    <n v="9.8243856280092398E-3"/>
    <n v="2.0773468242924688E-3"/>
    <n v="2.2537821718572318E-3"/>
    <n v="0.99566887100385038"/>
    <n v="0.94235906029626526"/>
    <n v="3.7562795438020734E-2"/>
    <n v="2.0078144265714096E-2"/>
    <x v="0"/>
    <m/>
    <x v="0"/>
    <m/>
    <m/>
    <x v="0"/>
    <m/>
    <x v="0"/>
    <x v="0"/>
    <m/>
    <x v="0"/>
    <x v="0"/>
    <x v="0"/>
    <m/>
    <x v="0"/>
    <x v="0"/>
    <x v="0"/>
    <x v="0"/>
    <x v="0"/>
    <x v="0"/>
    <x v="0"/>
    <x v="0"/>
    <x v="0"/>
    <x v="0"/>
    <x v="0"/>
    <x v="0"/>
    <x v="0"/>
    <m/>
    <x v="0"/>
    <x v="0"/>
    <x v="0"/>
    <x v="0"/>
    <x v="0"/>
    <s v="DST NO. 2"/>
    <m/>
    <x v="0"/>
    <m/>
    <m/>
    <m/>
    <m/>
  </r>
  <r>
    <x v="0"/>
    <s v="T16N R106W S12 fMESAVERDE/BLAIR"/>
    <n v="49009370"/>
    <x v="0"/>
    <x v="0"/>
    <x v="0"/>
    <m/>
    <s v="12"/>
    <s v=" 16"/>
    <s v=" 106"/>
    <n v="41.376950000000001"/>
    <n v="-109.29935999999999"/>
    <s v="4903705280"/>
    <s v="1 FIREHOLE UNIT"/>
    <x v="0"/>
    <s v="MESAVERDE/BLAIR"/>
    <n v="874"/>
    <m/>
    <n v="71"/>
    <x v="0"/>
    <n v="5229"/>
    <n v="5300"/>
    <n v="11175"/>
    <m/>
    <x v="0"/>
    <m/>
    <n v="7.4000000953674316"/>
    <x v="2"/>
    <n v="479"/>
    <n v="214"/>
    <n v="24813"/>
    <n v="-3"/>
    <x v="0"/>
    <n v="34000"/>
    <n v="1025"/>
    <m/>
    <x v="0"/>
    <n v="6979"/>
    <n v="66990"/>
    <x v="0"/>
    <m/>
    <n v="23.902100000000001"/>
    <n v="17.610060000000001"/>
    <n v="1079.3654999999999"/>
    <n v="0"/>
    <n v="1120.8776599999999"/>
    <n v="959.14"/>
    <n v="16.79975"/>
    <m/>
    <x v="0"/>
    <n v="145.30278000000001"/>
    <n v="1121.24253"/>
    <n v="-1.6273436260350968E-4"/>
    <n v="67504"/>
    <n v="3.8217318244680061E-3"/>
    <n v="2.1324450341886556E-2"/>
    <n v="1.5710956358966063E-2"/>
    <n v="0.96296459329914741"/>
    <n v="0.85542598888038968"/>
    <n v="1.4983154447414691E-2"/>
    <n v="0.12959085667219564"/>
    <x v="0"/>
    <m/>
    <x v="0"/>
    <m/>
    <m/>
    <x v="0"/>
    <m/>
    <x v="0"/>
    <x v="0"/>
    <m/>
    <x v="0"/>
    <x v="0"/>
    <x v="0"/>
    <m/>
    <x v="0"/>
    <x v="0"/>
    <x v="0"/>
    <x v="0"/>
    <x v="0"/>
    <x v="0"/>
    <x v="0"/>
    <x v="0"/>
    <x v="0"/>
    <x v="0"/>
    <x v="0"/>
    <x v="0"/>
    <x v="0"/>
    <m/>
    <x v="0"/>
    <x v="0"/>
    <x v="0"/>
    <x v="0"/>
    <x v="0"/>
    <s v="DST NO. 4"/>
    <m/>
    <x v="0"/>
    <m/>
    <m/>
    <m/>
    <m/>
  </r>
  <r>
    <x v="0"/>
    <s v="T16N R106W S12 fMESAVERDE/ALMOND"/>
    <n v="49015678"/>
    <x v="0"/>
    <x v="0"/>
    <x v="5"/>
    <m/>
    <s v="12"/>
    <s v=" 16"/>
    <s v=" 106"/>
    <n v="41.372999999999998"/>
    <n v="-109.29940000000001"/>
    <s v="4903705280"/>
    <s v="1 FIREHOLE UNIT"/>
    <x v="0"/>
    <s v="MESAVERDE/ALMOND"/>
    <m/>
    <n v="1164"/>
    <n v="107"/>
    <x v="0"/>
    <n v="3024"/>
    <n v="3131"/>
    <n v="11175"/>
    <m/>
    <x v="0"/>
    <m/>
    <n v="8.8999996185302734"/>
    <x v="2"/>
    <n v="20"/>
    <n v="8"/>
    <n v="1274"/>
    <n v="-3"/>
    <x v="0"/>
    <n v="1128"/>
    <n v="854"/>
    <m/>
    <x v="0"/>
    <n v="292"/>
    <n v="3299"/>
    <x v="0"/>
    <m/>
    <n v="0.998"/>
    <n v="0.65832000000000002"/>
    <n v="55.418999999999997"/>
    <n v="0"/>
    <n v="57.075319999999998"/>
    <n v="31.820879999999999"/>
    <n v="13.997059999999999"/>
    <m/>
    <x v="0"/>
    <n v="6.0794400000000008"/>
    <n v="51.897379999999998"/>
    <n v="4.7515937477918775E-2"/>
    <n v="3570"/>
    <n v="3.9452613189692821E-2"/>
    <n v="1.748566630901062E-2"/>
    <n v="1.1534232309166205E-2"/>
    <n v="0.97098010138182311"/>
    <n v="0.6131500279975598"/>
    <n v="0.26970648614631415"/>
    <n v="0.11714348585612609"/>
    <x v="0"/>
    <m/>
    <x v="0"/>
    <m/>
    <m/>
    <x v="0"/>
    <m/>
    <x v="0"/>
    <x v="0"/>
    <m/>
    <x v="0"/>
    <x v="0"/>
    <x v="0"/>
    <m/>
    <x v="0"/>
    <x v="0"/>
    <x v="0"/>
    <x v="0"/>
    <x v="0"/>
    <x v="0"/>
    <x v="0"/>
    <x v="0"/>
    <x v="0"/>
    <x v="0"/>
    <x v="0"/>
    <x v="0"/>
    <x v="0"/>
    <m/>
    <x v="0"/>
    <x v="0"/>
    <x v="0"/>
    <x v="0"/>
    <x v="0"/>
    <s v="DST NO. 1"/>
    <m/>
    <x v="0"/>
    <m/>
    <m/>
    <m/>
    <m/>
  </r>
  <r>
    <x v="0"/>
    <s v="T16N R104W S24 fCLOVERLY"/>
    <n v="49005510"/>
    <x v="0"/>
    <x v="0"/>
    <x v="5"/>
    <m/>
    <s v="24"/>
    <s v=" 16"/>
    <s v=" 104"/>
    <n v="41.351599999999998"/>
    <n v="-109.06929"/>
    <s v="4903705252"/>
    <s v="GOVERNMENT NO. 1"/>
    <x v="0"/>
    <s v="CLOVERLY"/>
    <m/>
    <m/>
    <n v="106"/>
    <x v="0"/>
    <n v="3683"/>
    <n v="3789"/>
    <m/>
    <m/>
    <x v="0"/>
    <m/>
    <n v="8.6999998092651367"/>
    <x v="0"/>
    <n v="51"/>
    <n v="7"/>
    <n v="9787"/>
    <n v="-3"/>
    <x v="0"/>
    <n v="8600"/>
    <n v="8223"/>
    <m/>
    <x v="0"/>
    <n v="44"/>
    <n v="24051"/>
    <x v="0"/>
    <m/>
    <n v="2.5449000000000002"/>
    <n v="0.57603000000000004"/>
    <n v="425.73449999999997"/>
    <n v="0"/>
    <n v="428.85542999999996"/>
    <n v="242.60599999999999"/>
    <n v="134.77497"/>
    <m/>
    <x v="0"/>
    <n v="0.91608000000000012"/>
    <n v="378.29705000000001"/>
    <n v="6.2637954107506361E-2"/>
    <n v="26706"/>
    <n v="5.2308056031680358E-2"/>
    <n v="5.934167605153094E-3"/>
    <n v="1.34317991496575E-3"/>
    <n v="0.99272265247988123"/>
    <n v="0.64131084289449258"/>
    <n v="0.3562675680394547"/>
    <n v="2.4215890660527224E-3"/>
    <x v="0"/>
    <m/>
    <x v="0"/>
    <m/>
    <m/>
    <x v="0"/>
    <m/>
    <x v="0"/>
    <x v="0"/>
    <m/>
    <x v="0"/>
    <x v="0"/>
    <x v="0"/>
    <m/>
    <x v="0"/>
    <x v="0"/>
    <x v="0"/>
    <x v="0"/>
    <x v="0"/>
    <x v="0"/>
    <x v="0"/>
    <x v="0"/>
    <x v="0"/>
    <x v="0"/>
    <x v="0"/>
    <x v="0"/>
    <x v="0"/>
    <m/>
    <x v="0"/>
    <x v="0"/>
    <x v="0"/>
    <x v="0"/>
    <x v="0"/>
    <s v="DST NO. 4"/>
    <m/>
    <x v="0"/>
    <m/>
    <m/>
    <m/>
    <m/>
  </r>
  <r>
    <x v="0"/>
    <s v="T16N R104W S22 fCLOVERLY"/>
    <n v="49009367"/>
    <x v="0"/>
    <x v="0"/>
    <x v="98"/>
    <m/>
    <s v="22"/>
    <s v=" 16"/>
    <s v=" 104"/>
    <n v="41.359009999999998"/>
    <n v="-109.11754999999999"/>
    <s v="4903705259"/>
    <s v="A. J. POSTON NO. 2"/>
    <x v="0"/>
    <s v="CLOVERLY"/>
    <m/>
    <m/>
    <n v="55"/>
    <x v="0"/>
    <n v="2813"/>
    <n v="2868"/>
    <m/>
    <m/>
    <x v="0"/>
    <d v="1954-05-01T00:00:00"/>
    <n v="8.8999996185302734"/>
    <x v="2"/>
    <n v="24"/>
    <n v="24"/>
    <n v="2128"/>
    <n v="-3"/>
    <x v="0"/>
    <n v="1530"/>
    <n v="1645"/>
    <m/>
    <x v="0"/>
    <n v="884"/>
    <n v="5617"/>
    <x v="0"/>
    <m/>
    <n v="1.1976"/>
    <n v="1.97496"/>
    <n v="92.567999999999998"/>
    <n v="0"/>
    <n v="95.740560000000002"/>
    <n v="43.161299999999997"/>
    <n v="26.961549999999995"/>
    <m/>
    <x v="0"/>
    <n v="18.404880000000002"/>
    <n v="88.527730000000005"/>
    <n v="3.9143088591097233E-2"/>
    <n v="6229"/>
    <n v="5.1663008610501437E-2"/>
    <n v="1.250880504563583E-2"/>
    <n v="2.0628247839787024E-2"/>
    <n v="0.9668629471145771"/>
    <n v="0.48754554081529022"/>
    <n v="0.30455485529788229"/>
    <n v="0.20789960388682735"/>
    <x v="0"/>
    <m/>
    <x v="0"/>
    <m/>
    <m/>
    <x v="0"/>
    <m/>
    <x v="0"/>
    <x v="0"/>
    <m/>
    <x v="0"/>
    <x v="0"/>
    <x v="0"/>
    <m/>
    <x v="0"/>
    <x v="0"/>
    <x v="0"/>
    <x v="0"/>
    <x v="0"/>
    <x v="0"/>
    <x v="0"/>
    <x v="0"/>
    <x v="0"/>
    <x v="0"/>
    <x v="0"/>
    <x v="0"/>
    <x v="0"/>
    <m/>
    <x v="0"/>
    <x v="0"/>
    <x v="0"/>
    <x v="0"/>
    <x v="0"/>
    <s v="DST NO. 1"/>
    <m/>
    <x v="0"/>
    <m/>
    <m/>
    <m/>
    <m/>
  </r>
  <r>
    <x v="0"/>
    <s v="T16N R104W S21 fCHUGWATER"/>
    <n v="49004843"/>
    <x v="0"/>
    <x v="0"/>
    <x v="98"/>
    <m/>
    <s v="21"/>
    <s v=" 16"/>
    <s v=" 104"/>
    <n v="41.356319999999997"/>
    <n v="-109.12623000000001"/>
    <s v="4903705257"/>
    <s v="UNIT NO. 1"/>
    <x v="0"/>
    <s v="CHUGWATER"/>
    <m/>
    <m/>
    <n v="20"/>
    <x v="0"/>
    <n v="3448"/>
    <n v="3468"/>
    <m/>
    <m/>
    <x v="0"/>
    <m/>
    <m/>
    <x v="0"/>
    <n v="47"/>
    <n v="26"/>
    <n v="2161"/>
    <n v="-3"/>
    <x v="0"/>
    <n v="2107"/>
    <n v="2090"/>
    <m/>
    <x v="0"/>
    <n v="231"/>
    <n v="5600"/>
    <x v="0"/>
    <m/>
    <n v="2.3452999999999999"/>
    <n v="2.1395400000000002"/>
    <n v="94.003499999999988"/>
    <n v="0"/>
    <n v="98.488339999999994"/>
    <n v="59.438469999999995"/>
    <n v="34.255099999999999"/>
    <m/>
    <x v="0"/>
    <n v="4.8094200000000003"/>
    <n v="98.502989999999997"/>
    <n v="-7.4368755213760726E-5"/>
    <n v="6656"/>
    <n v="8.6161879895561358E-2"/>
    <n v="2.3812971159834759E-2"/>
    <n v="2.17237898415183E-2"/>
    <n v="0.95446323899864693"/>
    <n v="0.60341792670455985"/>
    <n v="0.34775695641320126"/>
    <n v="4.8825116882238805E-2"/>
    <x v="0"/>
    <m/>
    <x v="0"/>
    <m/>
    <m/>
    <x v="0"/>
    <m/>
    <x v="0"/>
    <x v="0"/>
    <m/>
    <x v="0"/>
    <x v="0"/>
    <x v="0"/>
    <m/>
    <x v="0"/>
    <x v="0"/>
    <x v="0"/>
    <x v="0"/>
    <x v="0"/>
    <x v="0"/>
    <x v="0"/>
    <x v="0"/>
    <x v="0"/>
    <x v="0"/>
    <x v="0"/>
    <x v="0"/>
    <x v="0"/>
    <m/>
    <x v="0"/>
    <x v="0"/>
    <x v="0"/>
    <x v="0"/>
    <x v="0"/>
    <s v="DST"/>
    <m/>
    <x v="0"/>
    <m/>
    <m/>
    <m/>
    <m/>
  </r>
  <r>
    <x v="0"/>
    <s v="T16N R104W S16 fNUGGET"/>
    <n v="49124254"/>
    <x v="0"/>
    <x v="0"/>
    <x v="98"/>
    <m/>
    <s v="16"/>
    <s v=" 16"/>
    <s v=" 104"/>
    <n v="41.364019999999996"/>
    <n v="-109.12415"/>
    <s v="4903720396"/>
    <s v="UNIT NO 15"/>
    <x v="16"/>
    <s v="NUGGET"/>
    <m/>
    <m/>
    <n v="11"/>
    <x v="0"/>
    <n v="3619"/>
    <n v="3630"/>
    <m/>
    <m/>
    <x v="0"/>
    <d v="1973-04-04T00:00:00"/>
    <n v="8"/>
    <x v="0"/>
    <n v="123"/>
    <n v="24"/>
    <n v="2596"/>
    <n v="140"/>
    <x v="0"/>
    <n v="2650"/>
    <n v="2513"/>
    <m/>
    <x v="0"/>
    <n v="418"/>
    <n v="7189"/>
    <x v="0"/>
    <s v="CHEM LAB"/>
    <n v="6.1376999999999997"/>
    <n v="1.97496"/>
    <n v="112.92599999999999"/>
    <n v="3.5811999999999999"/>
    <n v="124.61985999999999"/>
    <n v="74.756500000000003"/>
    <n v="41.188069999999996"/>
    <m/>
    <x v="0"/>
    <n v="8.7027600000000014"/>
    <n v="124.64733"/>
    <n v="-1.1020303153418668E-4"/>
    <n v="8461"/>
    <n v="8.1277955271565491E-2"/>
    <n v="4.9251379354783423E-2"/>
    <n v="1.5847875290503459E-2"/>
    <n v="0.93490074535471313"/>
    <n v="0.59974409399703954"/>
    <n v="0.33043684128653217"/>
    <n v="6.9819064716428361E-2"/>
    <x v="0"/>
    <m/>
    <x v="0"/>
    <m/>
    <m/>
    <x v="0"/>
    <m/>
    <x v="0"/>
    <x v="0"/>
    <m/>
    <x v="0"/>
    <x v="0"/>
    <x v="0"/>
    <m/>
    <x v="0"/>
    <x v="0"/>
    <x v="0"/>
    <x v="0"/>
    <x v="0"/>
    <x v="0"/>
    <x v="0"/>
    <x v="0"/>
    <x v="0"/>
    <x v="0"/>
    <x v="0"/>
    <x v="0"/>
    <x v="0"/>
    <m/>
    <x v="0"/>
    <x v="0"/>
    <x v="0"/>
    <x v="0"/>
    <x v="0"/>
    <s v="DST NO 9"/>
    <m/>
    <x v="0"/>
    <m/>
    <m/>
    <m/>
    <m/>
  </r>
  <r>
    <x v="0"/>
    <s v="T16N R104W S10 fMORRISON"/>
    <n v="49007591"/>
    <x v="0"/>
    <x v="0"/>
    <x v="98"/>
    <m/>
    <s v="10"/>
    <s v=" 16"/>
    <s v=" 104"/>
    <n v="41.388910000000003"/>
    <n v="-109.10933"/>
    <s v="4903706381"/>
    <s v="UNIT NO. 11"/>
    <x v="0"/>
    <s v="MORRISON"/>
    <n v="182"/>
    <m/>
    <n v="113"/>
    <x v="0"/>
    <n v="3282"/>
    <n v="3395"/>
    <m/>
    <m/>
    <x v="0"/>
    <d v="1966-09-07T00:00:00"/>
    <n v="8.1999998092651367"/>
    <x v="0"/>
    <n v="56"/>
    <n v="34"/>
    <n v="3042"/>
    <n v="200"/>
    <x v="0"/>
    <n v="3060"/>
    <n v="3367"/>
    <m/>
    <x v="0"/>
    <n v="80"/>
    <n v="8131"/>
    <x v="0"/>
    <m/>
    <n v="2.7944"/>
    <n v="2.79786"/>
    <n v="132.327"/>
    <n v="5.1159999999999997"/>
    <n v="143.03525999999999"/>
    <n v="86.322599999999994"/>
    <n v="55.185129999999994"/>
    <m/>
    <x v="0"/>
    <n v="1.6656000000000002"/>
    <n v="143.17332999999999"/>
    <n v="-4.8241039865364992E-4"/>
    <n v="9836"/>
    <n v="9.4896198586297095E-2"/>
    <n v="1.9536441573916812E-2"/>
    <n v="1.9560631413540971E-2"/>
    <n v="0.9609029270125421"/>
    <n v="0.60292374285071104"/>
    <n v="0.38544280558397293"/>
    <n v="1.1633451565315972E-2"/>
    <x v="0"/>
    <m/>
    <x v="0"/>
    <m/>
    <m/>
    <x v="0"/>
    <m/>
    <x v="0"/>
    <x v="0"/>
    <m/>
    <x v="0"/>
    <x v="0"/>
    <x v="0"/>
    <m/>
    <x v="0"/>
    <x v="0"/>
    <x v="0"/>
    <x v="0"/>
    <x v="0"/>
    <x v="0"/>
    <x v="0"/>
    <x v="0"/>
    <x v="0"/>
    <x v="0"/>
    <x v="0"/>
    <x v="0"/>
    <x v="0"/>
    <m/>
    <x v="0"/>
    <x v="0"/>
    <x v="0"/>
    <x v="0"/>
    <x v="0"/>
    <s v="DST NO. 6"/>
    <m/>
    <x v="0"/>
    <m/>
    <m/>
    <m/>
    <m/>
  </r>
  <r>
    <x v="0"/>
    <s v="T16N R104W S10 fCLOVERLY"/>
    <n v="49007592"/>
    <x v="0"/>
    <x v="0"/>
    <x v="98"/>
    <m/>
    <s v="10"/>
    <s v=" 16"/>
    <s v=" 104"/>
    <n v="41.388910000000003"/>
    <n v="-109.10933"/>
    <s v="4903706381"/>
    <s v="UNIT NO. 11"/>
    <x v="0"/>
    <s v="CLOVERLY"/>
    <n v="30"/>
    <n v="182"/>
    <n v="20"/>
    <x v="0"/>
    <n v="3080"/>
    <n v="3100"/>
    <m/>
    <m/>
    <x v="0"/>
    <d v="1966-09-07T00:00:00"/>
    <n v="8.1999998092651367"/>
    <x v="0"/>
    <n v="31"/>
    <n v="15"/>
    <n v="4060"/>
    <n v="195"/>
    <x v="0"/>
    <n v="3500"/>
    <n v="5209"/>
    <m/>
    <x v="0"/>
    <n v="25"/>
    <n v="10393"/>
    <x v="0"/>
    <m/>
    <n v="1.5468999999999999"/>
    <n v="1.2343500000000001"/>
    <n v="176.61"/>
    <n v="4.9880999999999993"/>
    <n v="184.37934999999999"/>
    <n v="98.734999999999999"/>
    <n v="85.375509999999991"/>
    <m/>
    <x v="0"/>
    <n v="0.52050000000000007"/>
    <n v="184.63100999999997"/>
    <n v="-6.8198627268889391E-4"/>
    <n v="13032"/>
    <n v="0.11265741728922092"/>
    <n v="8.3897681600461228E-3"/>
    <n v="6.6946217133317812E-3"/>
    <n v="0.9849156101266221"/>
    <n v="0.53476932179486003"/>
    <n v="0.46241154180979677"/>
    <n v="2.81913639534334E-3"/>
    <x v="0"/>
    <m/>
    <x v="0"/>
    <m/>
    <m/>
    <x v="0"/>
    <m/>
    <x v="0"/>
    <x v="0"/>
    <m/>
    <x v="0"/>
    <x v="0"/>
    <x v="0"/>
    <m/>
    <x v="0"/>
    <x v="0"/>
    <x v="0"/>
    <x v="0"/>
    <x v="0"/>
    <x v="0"/>
    <x v="0"/>
    <x v="0"/>
    <x v="0"/>
    <x v="0"/>
    <x v="0"/>
    <x v="0"/>
    <x v="0"/>
    <m/>
    <x v="0"/>
    <x v="0"/>
    <x v="0"/>
    <x v="0"/>
    <x v="0"/>
    <s v="DST NO. 7"/>
    <m/>
    <x v="0"/>
    <m/>
    <m/>
    <m/>
    <m/>
  </r>
  <r>
    <x v="0"/>
    <s v="T16N R104W S10 fCLOVERLY"/>
    <n v="49007595"/>
    <x v="0"/>
    <x v="0"/>
    <x v="98"/>
    <m/>
    <s v="10"/>
    <s v=" 16"/>
    <s v=" 104"/>
    <n v="41.388759999999998"/>
    <n v="-109.11855"/>
    <s v="4903705290"/>
    <s v="UNIT NO. 8"/>
    <x v="0"/>
    <s v="CLOVERLY"/>
    <m/>
    <n v="110"/>
    <n v="85"/>
    <x v="0"/>
    <n v="2815"/>
    <n v="2900"/>
    <m/>
    <m/>
    <x v="0"/>
    <d v="1965-06-11T00:00:00"/>
    <n v="7.9000000953674316"/>
    <x v="0"/>
    <n v="151"/>
    <n v="88"/>
    <n v="2710"/>
    <n v="220"/>
    <x v="0"/>
    <n v="3400"/>
    <n v="2208"/>
    <m/>
    <x v="0"/>
    <n v="346"/>
    <n v="8009"/>
    <x v="0"/>
    <m/>
    <n v="7.5349000000000004"/>
    <n v="7.2415200000000004"/>
    <n v="117.88500000000001"/>
    <n v="5.6275999999999993"/>
    <n v="138.28901999999999"/>
    <n v="95.914000000000001"/>
    <n v="36.189119999999996"/>
    <m/>
    <x v="0"/>
    <n v="7.2037200000000006"/>
    <n v="139.30683999999999"/>
    <n v="-3.6665532403833412E-3"/>
    <n v="9120"/>
    <n v="6.4860762449646794E-2"/>
    <n v="5.4486610722962681E-2"/>
    <n v="5.2365111850528702E-2"/>
    <n v="0.8931482774265086"/>
    <n v="0.68850890595178249"/>
    <n v="0.25977992178991355"/>
    <n v="5.1711172258304051E-2"/>
    <x v="0"/>
    <m/>
    <x v="0"/>
    <m/>
    <m/>
    <x v="0"/>
    <m/>
    <x v="0"/>
    <x v="0"/>
    <m/>
    <x v="0"/>
    <x v="0"/>
    <x v="0"/>
    <m/>
    <x v="0"/>
    <x v="0"/>
    <x v="0"/>
    <x v="0"/>
    <x v="0"/>
    <x v="0"/>
    <x v="0"/>
    <x v="0"/>
    <x v="0"/>
    <x v="0"/>
    <x v="0"/>
    <x v="0"/>
    <x v="0"/>
    <m/>
    <x v="0"/>
    <x v="0"/>
    <x v="0"/>
    <x v="0"/>
    <x v="0"/>
    <s v="DST NO. 3"/>
    <m/>
    <x v="0"/>
    <m/>
    <m/>
    <m/>
    <m/>
  </r>
  <r>
    <x v="0"/>
    <s v="T16N R103W S16 fFRONTIER"/>
    <n v="49009365"/>
    <x v="0"/>
    <x v="0"/>
    <x v="5"/>
    <m/>
    <s v="16"/>
    <s v=" 16"/>
    <s v=" 103"/>
    <n v="41.373440000000002"/>
    <n v="-109.02152"/>
    <s v="4903705273"/>
    <s v="2-X BURNT CANYON"/>
    <x v="0"/>
    <s v="FRONTIER"/>
    <m/>
    <n v="367"/>
    <n v="39"/>
    <x v="0"/>
    <n v="3810"/>
    <n v="3849"/>
    <n v="4822"/>
    <m/>
    <x v="0"/>
    <d v="1960-02-19T00:00:00"/>
    <n v="8.3000001907348633"/>
    <x v="2"/>
    <n v="456"/>
    <n v="121"/>
    <n v="9482"/>
    <n v="-3"/>
    <x v="0"/>
    <n v="14600"/>
    <n v="439"/>
    <m/>
    <x v="0"/>
    <n v="1251"/>
    <n v="26126"/>
    <x v="0"/>
    <m/>
    <n v="22.7544"/>
    <n v="9.9570900000000009"/>
    <n v="412.46699999999998"/>
    <n v="0"/>
    <n v="445.17849000000001"/>
    <n v="411.86599999999999"/>
    <n v="7.1952099999999994"/>
    <m/>
    <x v="0"/>
    <n v="26.045820000000003"/>
    <n v="445.10702999999995"/>
    <n v="8.0266384653834087E-5"/>
    <n v="26343"/>
    <n v="4.1357754102422381E-3"/>
    <n v="5.1112981671688582E-2"/>
    <n v="2.2366511913008199E-2"/>
    <n v="0.92652050641530315"/>
    <n v="0.92531901821456297"/>
    <n v="1.6165123251367205E-2"/>
    <n v="5.8515858534069896E-2"/>
    <x v="0"/>
    <m/>
    <x v="0"/>
    <m/>
    <m/>
    <x v="0"/>
    <m/>
    <x v="0"/>
    <x v="0"/>
    <m/>
    <x v="0"/>
    <x v="0"/>
    <x v="0"/>
    <m/>
    <x v="0"/>
    <x v="0"/>
    <x v="0"/>
    <x v="0"/>
    <x v="0"/>
    <x v="0"/>
    <x v="0"/>
    <x v="0"/>
    <x v="0"/>
    <x v="0"/>
    <x v="0"/>
    <x v="0"/>
    <x v="0"/>
    <m/>
    <x v="0"/>
    <x v="0"/>
    <x v="0"/>
    <x v="0"/>
    <x v="0"/>
    <s v="DST NO. 1"/>
    <m/>
    <x v="0"/>
    <m/>
    <m/>
    <m/>
    <m/>
  </r>
  <r>
    <x v="0"/>
    <s v="T16N R103W S16 fCLOVERLY"/>
    <n v="49009366"/>
    <x v="0"/>
    <x v="0"/>
    <x v="0"/>
    <m/>
    <s v="16"/>
    <s v=" 16"/>
    <s v=" 103"/>
    <n v="41.373440000000002"/>
    <n v="-109.02152"/>
    <s v="4903705273"/>
    <s v="2-X BURNT CANYON"/>
    <x v="0"/>
    <s v="CLOVERLY"/>
    <n v="367"/>
    <m/>
    <n v="36"/>
    <x v="0"/>
    <n v="4216"/>
    <n v="4252"/>
    <n v="4822"/>
    <m/>
    <x v="0"/>
    <d v="1960-03-03T00:00:00"/>
    <n v="7.9000000953674316"/>
    <x v="2"/>
    <n v="26"/>
    <n v="7"/>
    <n v="11110"/>
    <n v="-3"/>
    <x v="0"/>
    <n v="9000"/>
    <n v="13908"/>
    <m/>
    <x v="0"/>
    <n v="145"/>
    <n v="27138"/>
    <x v="0"/>
    <m/>
    <n v="1.2974000000000001"/>
    <n v="0.57603000000000004"/>
    <n v="483.28500000000003"/>
    <n v="0"/>
    <n v="485.15842999999995"/>
    <n v="253.89"/>
    <n v="227.95211999999998"/>
    <m/>
    <x v="0"/>
    <n v="3.0189000000000004"/>
    <n v="484.86101999999994"/>
    <n v="3.0660209957647088E-4"/>
    <n v="34190"/>
    <n v="0.11498825984868249"/>
    <n v="2.6741779999576638E-3"/>
    <n v="1.1873028775363135E-3"/>
    <n v="0.99613851912250606"/>
    <n v="0.52363458708229427"/>
    <n v="0.47013909264143366"/>
    <n v="6.2263202762721593E-3"/>
    <x v="0"/>
    <m/>
    <x v="0"/>
    <m/>
    <m/>
    <x v="0"/>
    <m/>
    <x v="0"/>
    <x v="0"/>
    <m/>
    <x v="0"/>
    <x v="0"/>
    <x v="0"/>
    <m/>
    <x v="0"/>
    <x v="0"/>
    <x v="0"/>
    <x v="0"/>
    <x v="0"/>
    <x v="0"/>
    <x v="0"/>
    <x v="0"/>
    <x v="0"/>
    <x v="0"/>
    <x v="0"/>
    <x v="0"/>
    <x v="0"/>
    <m/>
    <x v="0"/>
    <x v="0"/>
    <x v="0"/>
    <x v="0"/>
    <x v="0"/>
    <s v="DST NO. 4 (BOTTOM)"/>
    <m/>
    <x v="0"/>
    <m/>
    <m/>
    <m/>
    <m/>
  </r>
  <r>
    <x v="0"/>
    <s v="T16N R101W S20 fMESAVERDE/ERICSON"/>
    <n v="49009362"/>
    <x v="0"/>
    <x v="0"/>
    <x v="0"/>
    <m/>
    <s v="20"/>
    <s v=" 16"/>
    <s v=" 101"/>
    <n v="41.354120000000002"/>
    <n v="-108.80191000000001"/>
    <s v="4903705256"/>
    <s v="1 WALLWAY-GOVERNMENT"/>
    <x v="0"/>
    <s v="MESAVERDE/ERICSON"/>
    <n v="291"/>
    <m/>
    <n v="67"/>
    <x v="0"/>
    <n v="3177"/>
    <n v="3244"/>
    <n v="6750"/>
    <m/>
    <x v="0"/>
    <m/>
    <n v="7.9000000953674316"/>
    <x v="2"/>
    <n v="37"/>
    <n v="21"/>
    <n v="2285"/>
    <n v="-3"/>
    <x v="0"/>
    <n v="2420"/>
    <n v="1403"/>
    <m/>
    <x v="0"/>
    <n v="564"/>
    <n v="6018"/>
    <x v="0"/>
    <m/>
    <n v="1.8463000000000001"/>
    <n v="1.7280900000000001"/>
    <n v="99.397499999999994"/>
    <n v="0"/>
    <n v="102.97188999999999"/>
    <n v="68.268199999999993"/>
    <n v="22.995169999999998"/>
    <m/>
    <x v="0"/>
    <n v="11.74248"/>
    <n v="103.00585"/>
    <n v="-1.6487218473223145E-4"/>
    <n v="6724"/>
    <n v="5.5407314393344842E-2"/>
    <n v="1.7930136078885221E-2"/>
    <n v="1.678215287686766E-2"/>
    <n v="0.96528771104424715"/>
    <n v="0.66276041603462321"/>
    <n v="0.22324139842542923"/>
    <n v="0.11399818553994749"/>
    <x v="0"/>
    <m/>
    <x v="0"/>
    <m/>
    <m/>
    <x v="0"/>
    <m/>
    <x v="0"/>
    <x v="0"/>
    <m/>
    <x v="0"/>
    <x v="0"/>
    <x v="0"/>
    <m/>
    <x v="0"/>
    <x v="0"/>
    <x v="0"/>
    <x v="0"/>
    <x v="0"/>
    <x v="0"/>
    <x v="0"/>
    <x v="0"/>
    <x v="0"/>
    <x v="0"/>
    <x v="0"/>
    <x v="0"/>
    <x v="0"/>
    <m/>
    <x v="0"/>
    <x v="0"/>
    <x v="0"/>
    <x v="0"/>
    <x v="0"/>
    <s v="DST NO. 6"/>
    <m/>
    <x v="0"/>
    <m/>
    <m/>
    <m/>
    <m/>
  </r>
  <r>
    <x v="0"/>
    <s v="T16N R101W S20 fMESAVERDE/ALMOND"/>
    <n v="49009363"/>
    <x v="0"/>
    <x v="0"/>
    <x v="0"/>
    <m/>
    <s v="20"/>
    <s v=" 16"/>
    <s v=" 101"/>
    <n v="41.354120000000002"/>
    <n v="-108.80191000000001"/>
    <s v="4903705256"/>
    <s v="1 WALLWAY-GOVERNMENT"/>
    <x v="0"/>
    <s v="MESAVERDE/ALMOND"/>
    <m/>
    <n v="291"/>
    <n v="74"/>
    <x v="0"/>
    <n v="2812"/>
    <n v="2886"/>
    <n v="6750"/>
    <m/>
    <x v="0"/>
    <m/>
    <n v="8.5"/>
    <x v="2"/>
    <n v="68"/>
    <n v="27"/>
    <n v="2173"/>
    <n v="-3"/>
    <x v="0"/>
    <n v="1980"/>
    <n v="891"/>
    <m/>
    <x v="0"/>
    <n v="1272"/>
    <n v="6055"/>
    <x v="0"/>
    <m/>
    <n v="3.3932000000000002"/>
    <n v="2.2218300000000002"/>
    <n v="94.525499999999994"/>
    <n v="0"/>
    <n v="100.14053"/>
    <n v="55.855799999999995"/>
    <n v="14.603489999999999"/>
    <m/>
    <x v="0"/>
    <n v="26.483040000000003"/>
    <n v="96.942329999999998"/>
    <n v="1.6227692250863419E-2"/>
    <n v="6405"/>
    <n v="2.8089887640449437E-2"/>
    <n v="3.3884382277585313E-2"/>
    <n v="2.2187120439646168E-2"/>
    <n v="0.94392849728276851"/>
    <n v="0.57617554684315919"/>
    <n v="0.15064100481182988"/>
    <n v="0.2731834483450109"/>
    <x v="0"/>
    <m/>
    <x v="0"/>
    <m/>
    <m/>
    <x v="0"/>
    <m/>
    <x v="0"/>
    <x v="0"/>
    <m/>
    <x v="0"/>
    <x v="0"/>
    <x v="0"/>
    <m/>
    <x v="0"/>
    <x v="0"/>
    <x v="0"/>
    <x v="0"/>
    <x v="0"/>
    <x v="0"/>
    <x v="0"/>
    <x v="0"/>
    <x v="0"/>
    <x v="0"/>
    <x v="0"/>
    <x v="0"/>
    <x v="0"/>
    <m/>
    <x v="0"/>
    <x v="0"/>
    <x v="0"/>
    <x v="0"/>
    <x v="0"/>
    <s v="DST NO. 7"/>
    <m/>
    <x v="0"/>
    <m/>
    <m/>
    <m/>
    <m/>
  </r>
  <r>
    <x v="0"/>
    <s v="T16N R101W S12 fMESAVERDE"/>
    <n v="49004836"/>
    <x v="0"/>
    <x v="0"/>
    <x v="116"/>
    <m/>
    <s v="12"/>
    <s v=" 16"/>
    <s v=" 101"/>
    <n v="41.38409"/>
    <n v="-108.73483"/>
    <s v="4903705876"/>
    <s v="UNIT NO. 4"/>
    <x v="0"/>
    <s v="MESAVERDE"/>
    <n v="1061"/>
    <m/>
    <n v="218"/>
    <x v="0"/>
    <n v="3025"/>
    <n v="3243"/>
    <n v="7655"/>
    <m/>
    <x v="0"/>
    <m/>
    <n v="8.3000001907348633"/>
    <x v="0"/>
    <n v="874"/>
    <n v="428"/>
    <n v="25667"/>
    <n v="500"/>
    <x v="0"/>
    <n v="42000"/>
    <n v="756"/>
    <m/>
    <x v="0"/>
    <n v="530"/>
    <n v="70399"/>
    <x v="0"/>
    <m/>
    <n v="43.6126"/>
    <n v="35.220120000000001"/>
    <n v="1116.5145"/>
    <n v="12.79"/>
    <n v="1208.1372200000001"/>
    <n v="1184.82"/>
    <n v="12.390839999999999"/>
    <m/>
    <x v="0"/>
    <n v="11.034600000000001"/>
    <n v="1208.2454399999999"/>
    <n v="-4.4785952900293759E-5"/>
    <n v="70752"/>
    <n v="2.5008678649106274E-3"/>
    <n v="3.6099045106813277E-2"/>
    <n v="2.9152416974621474E-2"/>
    <n v="0.93474853791856516"/>
    <n v="0.98061201869712833"/>
    <n v="1.0255234234527713E-2"/>
    <n v="9.1327470683439955E-3"/>
    <x v="0"/>
    <m/>
    <x v="0"/>
    <m/>
    <m/>
    <x v="0"/>
    <m/>
    <x v="0"/>
    <x v="0"/>
    <m/>
    <x v="0"/>
    <x v="0"/>
    <x v="0"/>
    <m/>
    <x v="0"/>
    <x v="0"/>
    <x v="0"/>
    <x v="0"/>
    <x v="0"/>
    <x v="0"/>
    <x v="0"/>
    <x v="0"/>
    <x v="0"/>
    <x v="0"/>
    <x v="0"/>
    <x v="0"/>
    <x v="0"/>
    <m/>
    <x v="0"/>
    <x v="0"/>
    <x v="0"/>
    <x v="0"/>
    <x v="0"/>
    <s v="DST NO. 2"/>
    <m/>
    <x v="0"/>
    <m/>
    <m/>
    <m/>
    <m/>
  </r>
  <r>
    <x v="0"/>
    <s v="T16N R101W S11 fMESAVERDE/ERICSON"/>
    <n v="49009359"/>
    <x v="0"/>
    <x v="0"/>
    <x v="116"/>
    <m/>
    <s v="11"/>
    <s v=" 16"/>
    <s v=" 101"/>
    <n v="41.383920000000003"/>
    <n v="-108.7542"/>
    <s v="4903705286"/>
    <s v="UNIT NO. 1"/>
    <x v="0"/>
    <s v="MESAVERDE/ERICSON"/>
    <n v="321"/>
    <n v="625"/>
    <n v="119"/>
    <x v="0"/>
    <n v="3501"/>
    <n v="3620"/>
    <m/>
    <m/>
    <x v="0"/>
    <d v="1960-09-16T00:00:00"/>
    <n v="8.6000003814697266"/>
    <x v="2"/>
    <n v="108"/>
    <n v="129"/>
    <n v="10104"/>
    <n v="-3"/>
    <x v="0"/>
    <n v="14900"/>
    <n v="1610"/>
    <m/>
    <x v="0"/>
    <n v="256"/>
    <n v="26398"/>
    <x v="0"/>
    <m/>
    <n v="5.3891999999999998"/>
    <n v="10.615410000000001"/>
    <n v="439.52399999999994"/>
    <n v="0"/>
    <n v="455.52860999999996"/>
    <n v="420.32900000000001"/>
    <n v="26.387899999999998"/>
    <m/>
    <x v="0"/>
    <n v="5.3299200000000004"/>
    <n v="452.04682000000003"/>
    <n v="3.8363643229080507E-3"/>
    <n v="27101"/>
    <n v="1.3140432531449186E-2"/>
    <n v="1.1830650988090517E-2"/>
    <n v="2.3303497885676164E-2"/>
    <n v="0.96486585112623324"/>
    <n v="0.92983509982439427"/>
    <n v="5.8374263090712586E-2"/>
    <n v="1.179063708489311E-2"/>
    <x v="0"/>
    <m/>
    <x v="0"/>
    <m/>
    <m/>
    <x v="0"/>
    <m/>
    <x v="0"/>
    <x v="0"/>
    <m/>
    <x v="0"/>
    <x v="0"/>
    <x v="0"/>
    <m/>
    <x v="0"/>
    <x v="0"/>
    <x v="0"/>
    <x v="0"/>
    <x v="0"/>
    <x v="0"/>
    <x v="0"/>
    <x v="0"/>
    <x v="0"/>
    <x v="0"/>
    <x v="0"/>
    <x v="0"/>
    <x v="0"/>
    <m/>
    <x v="0"/>
    <x v="0"/>
    <x v="0"/>
    <x v="0"/>
    <x v="0"/>
    <s v="DST NO. 6"/>
    <m/>
    <x v="0"/>
    <m/>
    <m/>
    <m/>
    <m/>
  </r>
  <r>
    <x v="0"/>
    <s v="T16N R101W S11 fMESAVERDE/ERICSON"/>
    <n v="49009358"/>
    <x v="0"/>
    <x v="0"/>
    <x v="116"/>
    <m/>
    <s v="11"/>
    <s v=" 16"/>
    <s v=" 101"/>
    <n v="41.383920000000003"/>
    <n v="-108.7542"/>
    <s v="4903705286"/>
    <s v="UNIT NO. 1"/>
    <x v="0"/>
    <s v="MESAVERDE/ERICSON"/>
    <n v="30"/>
    <n v="321"/>
    <n v="140"/>
    <x v="0"/>
    <n v="3040"/>
    <n v="3180"/>
    <m/>
    <m/>
    <x v="0"/>
    <d v="1960-09-13T00:00:00"/>
    <n v="8.3000001907348633"/>
    <x v="2"/>
    <n v="7"/>
    <n v="2"/>
    <n v="411"/>
    <n v="-3"/>
    <x v="0"/>
    <n v="156"/>
    <n v="769"/>
    <m/>
    <x v="0"/>
    <n v="66"/>
    <n v="1021"/>
    <x v="0"/>
    <m/>
    <n v="0.3493"/>
    <n v="0.16458"/>
    <n v="17.878499999999999"/>
    <n v="0"/>
    <n v="18.392379999999999"/>
    <n v="4.40076"/>
    <n v="12.603909999999999"/>
    <m/>
    <x v="0"/>
    <n v="1.37412"/>
    <n v="18.378789999999999"/>
    <n v="3.695830184353845E-4"/>
    <n v="1405"/>
    <n v="0.15828524319868095"/>
    <n v="1.8991560635437069E-2"/>
    <n v="8.9482709687381413E-3"/>
    <n v="0.97206016839582476"/>
    <n v="0.23944775472161117"/>
    <n v="0.68578562571311819"/>
    <n v="7.4766619565270628E-2"/>
    <x v="0"/>
    <m/>
    <x v="0"/>
    <m/>
    <m/>
    <x v="0"/>
    <m/>
    <x v="0"/>
    <x v="0"/>
    <m/>
    <x v="0"/>
    <x v="0"/>
    <x v="0"/>
    <m/>
    <x v="0"/>
    <x v="0"/>
    <x v="0"/>
    <x v="0"/>
    <x v="0"/>
    <x v="0"/>
    <x v="0"/>
    <x v="0"/>
    <x v="0"/>
    <x v="0"/>
    <x v="0"/>
    <x v="0"/>
    <x v="0"/>
    <m/>
    <x v="0"/>
    <x v="0"/>
    <x v="0"/>
    <x v="0"/>
    <x v="0"/>
    <s v="DST NO. 5"/>
    <m/>
    <x v="0"/>
    <m/>
    <m/>
    <m/>
    <m/>
  </r>
  <r>
    <x v="0"/>
    <s v="T16N R101W S11 fMESAVERDE/ALMOND"/>
    <n v="49009357"/>
    <x v="0"/>
    <x v="0"/>
    <x v="116"/>
    <m/>
    <s v="11"/>
    <s v=" 16"/>
    <s v=" 101"/>
    <n v="41.383920000000003"/>
    <n v="-108.7542"/>
    <s v="4903705286"/>
    <s v="UNIT NO. 1"/>
    <x v="0"/>
    <s v="MESAVERDE/ALMOND"/>
    <n v="262"/>
    <n v="30"/>
    <n v="148"/>
    <x v="0"/>
    <n v="2862"/>
    <n v="3010"/>
    <m/>
    <m/>
    <x v="0"/>
    <d v="1960-09-13T00:00:00"/>
    <n v="7.8000001907348633"/>
    <x v="2"/>
    <n v="99"/>
    <n v="79"/>
    <n v="9233"/>
    <n v="-3"/>
    <x v="0"/>
    <n v="12900"/>
    <n v="2989"/>
    <m/>
    <x v="0"/>
    <n v="13"/>
    <n v="23796"/>
    <x v="0"/>
    <m/>
    <n v="4.9401000000000002"/>
    <n v="6.5009100000000002"/>
    <n v="401.63549999999998"/>
    <n v="0"/>
    <n v="413.07650999999998"/>
    <n v="363.90899999999999"/>
    <n v="48.989709999999995"/>
    <m/>
    <x v="0"/>
    <n v="0.27066000000000001"/>
    <n v="413.16937000000001"/>
    <n v="-1.1238785239090106E-4"/>
    <n v="25307"/>
    <n v="3.0772050587540477E-2"/>
    <n v="1.1959285702302463E-2"/>
    <n v="1.573778668750736E-2"/>
    <n v="0.97230292761019022"/>
    <n v="0.88077439041524297"/>
    <n v="0.11857052714241618"/>
    <n v="6.5508244234077661E-4"/>
    <x v="0"/>
    <m/>
    <x v="0"/>
    <m/>
    <m/>
    <x v="0"/>
    <m/>
    <x v="0"/>
    <x v="0"/>
    <m/>
    <x v="0"/>
    <x v="0"/>
    <x v="0"/>
    <m/>
    <x v="0"/>
    <x v="0"/>
    <x v="0"/>
    <x v="0"/>
    <x v="0"/>
    <x v="0"/>
    <x v="0"/>
    <x v="0"/>
    <x v="0"/>
    <x v="0"/>
    <x v="0"/>
    <x v="0"/>
    <x v="0"/>
    <m/>
    <x v="0"/>
    <x v="0"/>
    <x v="0"/>
    <x v="0"/>
    <x v="0"/>
    <s v="DST NO. 4"/>
    <m/>
    <x v="0"/>
    <m/>
    <m/>
    <m/>
    <m/>
  </r>
  <r>
    <x v="0"/>
    <s v="T16N R101W S11 fMESAVERDE/ALMOND"/>
    <n v="49009356"/>
    <x v="0"/>
    <x v="0"/>
    <x v="116"/>
    <m/>
    <s v="11"/>
    <s v=" 16"/>
    <s v=" 101"/>
    <n v="41.383920000000003"/>
    <n v="-108.7542"/>
    <s v="4903705286"/>
    <s v="UNIT NO. 1"/>
    <x v="0"/>
    <s v="MESAVERDE/ALMOND"/>
    <n v="743"/>
    <n v="262"/>
    <n v="52"/>
    <x v="0"/>
    <n v="2548"/>
    <n v="2600"/>
    <m/>
    <m/>
    <x v="0"/>
    <d v="1960-09-13T00:00:00"/>
    <n v="7.5"/>
    <x v="2"/>
    <n v="966"/>
    <n v="554"/>
    <n v="35618"/>
    <n v="-3"/>
    <x v="0"/>
    <n v="57500"/>
    <n v="1281"/>
    <m/>
    <x v="0"/>
    <n v="30"/>
    <n v="95299"/>
    <x v="0"/>
    <m/>
    <n v="48.203400000000002"/>
    <n v="45.588660000000004"/>
    <n v="1549.3829999999998"/>
    <n v="0"/>
    <n v="1643.1750599999998"/>
    <n v="1622.075"/>
    <n v="20.995589999999996"/>
    <m/>
    <x v="0"/>
    <n v="0.62460000000000004"/>
    <n v="1643.6951900000001"/>
    <n v="-1.5824476186741346E-4"/>
    <n v="95943"/>
    <n v="3.3674611225567607E-3"/>
    <n v="2.9335523142616348E-2"/>
    <n v="2.7744250207887167E-2"/>
    <n v="0.94292022664949648"/>
    <n v="0.98684659410605191"/>
    <n v="1.2773408432253181E-2"/>
    <n v="3.7999746169482921E-4"/>
    <x v="0"/>
    <m/>
    <x v="0"/>
    <m/>
    <m/>
    <x v="0"/>
    <m/>
    <x v="0"/>
    <x v="0"/>
    <m/>
    <x v="0"/>
    <x v="0"/>
    <x v="0"/>
    <m/>
    <x v="0"/>
    <x v="0"/>
    <x v="0"/>
    <x v="0"/>
    <x v="0"/>
    <x v="0"/>
    <x v="0"/>
    <x v="0"/>
    <x v="0"/>
    <x v="0"/>
    <x v="0"/>
    <x v="0"/>
    <x v="0"/>
    <m/>
    <x v="0"/>
    <x v="0"/>
    <x v="0"/>
    <x v="0"/>
    <x v="0"/>
    <s v="DST NO. 2"/>
    <m/>
    <x v="0"/>
    <m/>
    <m/>
    <m/>
    <m/>
  </r>
  <r>
    <x v="0"/>
    <s v="T16N R101W S11 fMESAVERDE"/>
    <n v="49004832"/>
    <x v="0"/>
    <x v="0"/>
    <x v="116"/>
    <m/>
    <s v="11"/>
    <s v=" 16"/>
    <s v=" 101"/>
    <n v="41.383920000000003"/>
    <n v="-108.7542"/>
    <s v="4903705286"/>
    <s v="UNIT NO. 1"/>
    <x v="0"/>
    <s v="MESAVERDE"/>
    <n v="625"/>
    <m/>
    <n v="120"/>
    <x v="0"/>
    <n v="4245"/>
    <n v="4365"/>
    <m/>
    <m/>
    <x v="0"/>
    <m/>
    <n v="8.1000003814697266"/>
    <x v="0"/>
    <n v="552"/>
    <n v="1966"/>
    <n v="37055"/>
    <n v="-3"/>
    <x v="0"/>
    <n v="52500"/>
    <n v="1013"/>
    <m/>
    <x v="0"/>
    <n v="14612"/>
    <n v="107184"/>
    <x v="0"/>
    <m/>
    <n v="27.544799999999999"/>
    <n v="161.78214"/>
    <n v="1611.8924999999999"/>
    <n v="0"/>
    <n v="1801.2194399999998"/>
    <n v="1481.0250000000001"/>
    <n v="16.603069999999999"/>
    <m/>
    <x v="0"/>
    <n v="304.22184000000004"/>
    <n v="1801.8499099999999"/>
    <n v="-1.7498136692818843E-4"/>
    <n v="107692"/>
    <n v="2.3641542098698782E-3"/>
    <n v="1.5292306638662528E-2"/>
    <n v="8.9818117885736348E-2"/>
    <n v="0.89488957547560122"/>
    <n v="0.82194692897589894"/>
    <n v="9.2144578235153884E-3"/>
    <n v="0.16883861320058566"/>
    <x v="0"/>
    <m/>
    <x v="0"/>
    <m/>
    <m/>
    <x v="0"/>
    <m/>
    <x v="0"/>
    <x v="0"/>
    <m/>
    <x v="0"/>
    <x v="0"/>
    <x v="0"/>
    <m/>
    <x v="0"/>
    <x v="0"/>
    <x v="0"/>
    <x v="0"/>
    <x v="0"/>
    <x v="0"/>
    <x v="0"/>
    <x v="0"/>
    <x v="0"/>
    <x v="0"/>
    <x v="0"/>
    <x v="0"/>
    <x v="0"/>
    <m/>
    <x v="0"/>
    <x v="0"/>
    <x v="0"/>
    <x v="0"/>
    <x v="0"/>
    <s v="DST #7"/>
    <m/>
    <x v="0"/>
    <m/>
    <m/>
    <m/>
    <m/>
  </r>
  <r>
    <x v="0"/>
    <s v="T16N R101W S11 fLANCE"/>
    <n v="49007596"/>
    <x v="0"/>
    <x v="0"/>
    <x v="116"/>
    <m/>
    <s v="11"/>
    <s v=" 16"/>
    <s v=" 101"/>
    <n v="41.38409"/>
    <n v="-108.73483"/>
    <s v="4903705876"/>
    <s v="UNIT NO. 4"/>
    <x v="0"/>
    <s v="LANCE"/>
    <m/>
    <n v="1061"/>
    <n v="84"/>
    <x v="0"/>
    <n v="1880"/>
    <n v="1964"/>
    <n v="7655"/>
    <m/>
    <x v="0"/>
    <d v="1963-11-01T00:00:00"/>
    <n v="8.6999998092651367"/>
    <x v="0"/>
    <n v="34"/>
    <n v="17"/>
    <n v="1692"/>
    <n v="32"/>
    <x v="0"/>
    <n v="980"/>
    <n v="756"/>
    <m/>
    <x v="0"/>
    <n v="1750"/>
    <n v="4914"/>
    <x v="0"/>
    <m/>
    <n v="1.6966000000000001"/>
    <n v="1.39893"/>
    <n v="73.60199999999999"/>
    <n v="0.81855999999999995"/>
    <n v="77.516089999999991"/>
    <n v="27.645799999999998"/>
    <n v="12.390839999999999"/>
    <m/>
    <x v="0"/>
    <n v="36.435000000000002"/>
    <n v="76.471640000000008"/>
    <n v="6.7826832696344279E-3"/>
    <n v="5258"/>
    <n v="3.3818324813212744E-2"/>
    <n v="2.1887068865315579E-2"/>
    <n v="1.8046962895058305E-2"/>
    <n v="0.9600659682396262"/>
    <n v="0.36151702775041827"/>
    <n v="0.16203183297755872"/>
    <n v="0.47645113927202293"/>
    <x v="0"/>
    <m/>
    <x v="0"/>
    <m/>
    <m/>
    <x v="0"/>
    <m/>
    <x v="0"/>
    <x v="0"/>
    <m/>
    <x v="0"/>
    <x v="0"/>
    <x v="0"/>
    <m/>
    <x v="0"/>
    <x v="0"/>
    <x v="0"/>
    <x v="0"/>
    <x v="0"/>
    <x v="0"/>
    <x v="0"/>
    <x v="0"/>
    <x v="0"/>
    <x v="0"/>
    <x v="0"/>
    <x v="0"/>
    <x v="0"/>
    <m/>
    <x v="0"/>
    <x v="0"/>
    <x v="0"/>
    <x v="0"/>
    <x v="0"/>
    <s v="DST NO. 1 (BOTTOM)"/>
    <m/>
    <x v="0"/>
    <m/>
    <m/>
    <m/>
    <m/>
  </r>
  <r>
    <x v="0"/>
    <s v="T16N R101W S11 fLANCE"/>
    <n v="49009355"/>
    <x v="0"/>
    <x v="0"/>
    <x v="116"/>
    <m/>
    <s v="11"/>
    <s v=" 16"/>
    <s v=" 101"/>
    <n v="41.383920000000003"/>
    <n v="-108.7542"/>
    <s v="4903705286"/>
    <s v="UNIT NO. 1"/>
    <x v="0"/>
    <s v="LANCE"/>
    <m/>
    <n v="743"/>
    <n v="105"/>
    <x v="0"/>
    <n v="1700"/>
    <n v="1805"/>
    <m/>
    <m/>
    <x v="0"/>
    <d v="1960-09-12T00:00:00"/>
    <n v="8.1999998092651367"/>
    <x v="2"/>
    <n v="4"/>
    <n v="6"/>
    <n v="1267"/>
    <n v="-3"/>
    <x v="0"/>
    <n v="890"/>
    <n v="1647"/>
    <m/>
    <x v="0"/>
    <n v="179"/>
    <n v="3158"/>
    <x v="0"/>
    <m/>
    <n v="0.1996"/>
    <n v="0.49374000000000001"/>
    <n v="55.1145"/>
    <n v="0"/>
    <n v="55.807839999999999"/>
    <n v="25.1069"/>
    <n v="26.994329999999998"/>
    <m/>
    <x v="0"/>
    <n v="3.7267800000000002"/>
    <n v="55.828009999999999"/>
    <n v="-1.8067672705497599E-4"/>
    <n v="3987"/>
    <n v="0.11602519244226732"/>
    <n v="3.5765584190321645E-3"/>
    <n v="8.8471440571790631E-3"/>
    <n v="0.98757629752378884"/>
    <n v="0.44971869855293067"/>
    <n v="0.4835266383308307"/>
    <n v="6.6754663116238608E-2"/>
    <x v="0"/>
    <m/>
    <x v="0"/>
    <m/>
    <m/>
    <x v="0"/>
    <m/>
    <x v="0"/>
    <x v="0"/>
    <m/>
    <x v="0"/>
    <x v="0"/>
    <x v="0"/>
    <m/>
    <x v="0"/>
    <x v="0"/>
    <x v="0"/>
    <x v="0"/>
    <x v="0"/>
    <x v="0"/>
    <x v="0"/>
    <x v="0"/>
    <x v="0"/>
    <x v="0"/>
    <x v="0"/>
    <x v="0"/>
    <x v="0"/>
    <m/>
    <x v="0"/>
    <x v="0"/>
    <x v="0"/>
    <x v="0"/>
    <x v="0"/>
    <s v="DST NO. 1"/>
    <m/>
    <x v="0"/>
    <m/>
    <m/>
    <m/>
    <m/>
  </r>
  <r>
    <x v="1"/>
    <s v="T16N R101W S10 fCLOVERLY"/>
    <m/>
    <x v="0"/>
    <x v="0"/>
    <x v="109"/>
    <s v="NE NE"/>
    <n v="10"/>
    <n v="16"/>
    <n v="101"/>
    <n v="41.386949000000001"/>
    <n v="-108.759726"/>
    <s v="4903720624"/>
    <s v="20D"/>
    <x v="0"/>
    <s v="CLOVERLY"/>
    <m/>
    <m/>
    <m/>
    <x v="0"/>
    <m/>
    <m/>
    <m/>
    <m/>
    <x v="1"/>
    <d v="1987-06-10T00:00:00"/>
    <n v="6"/>
    <x v="0"/>
    <n v="16"/>
    <n v="0"/>
    <n v="133.44999999999999"/>
    <n v="0"/>
    <x v="1"/>
    <n v="200"/>
    <n v="73.2"/>
    <n v="0"/>
    <x v="1"/>
    <n v="0"/>
    <n v="426.4"/>
    <x v="0"/>
    <s v="RME PETROLEUM COMPANY"/>
    <n v="0.7984"/>
    <n v="0"/>
    <n v="5.8050749999999995"/>
    <n v="0"/>
    <n v="6.6034749999999995"/>
    <n v="5.6419999999999995"/>
    <n v="1.1997479999999998"/>
    <n v="0"/>
    <x v="1"/>
    <n v="0"/>
    <n v="6.8417479999999991"/>
    <n v="-1.772175887302126E-2"/>
    <n v="422.65"/>
    <n v="-4.4167010187857016E-3"/>
    <n v="0.12090603810872307"/>
    <n v="0"/>
    <n v="0.87909396189127698"/>
    <n v="0.82464305905449897"/>
    <n v="0.17535694094550106"/>
    <n v="0"/>
    <x v="1"/>
    <n v="3.8"/>
    <x v="1"/>
    <n v="0"/>
    <n v="0"/>
    <x v="0"/>
    <n v="0"/>
    <x v="0"/>
    <x v="1"/>
    <m/>
    <x v="1"/>
    <x v="1"/>
    <x v="1"/>
    <n v="0"/>
    <x v="1"/>
    <x v="1"/>
    <x v="1"/>
    <x v="1"/>
    <x v="0"/>
    <x v="0"/>
    <x v="0"/>
    <x v="0"/>
    <x v="0"/>
    <x v="0"/>
    <x v="0"/>
    <x v="0"/>
    <x v="0"/>
    <m/>
    <x v="0"/>
    <x v="0"/>
    <x v="0"/>
    <x v="0"/>
    <x v="0"/>
    <s v="IRON OXIDE SUSPENDED SOLIDS"/>
    <n v="19870610"/>
    <x v="1"/>
    <s v="BAROID ROCK SPRINGS"/>
    <m/>
    <m/>
    <d v="1987-06-10T00:00:00"/>
  </r>
  <r>
    <x v="0"/>
    <s v="T16N R101W S02 fMESAVERDE"/>
    <n v="49009354"/>
    <x v="0"/>
    <x v="0"/>
    <x v="116"/>
    <m/>
    <s v="2"/>
    <s v=" 16"/>
    <s v=" 101"/>
    <n v="41.399059999999999"/>
    <n v="-108.74771"/>
    <s v="4903705294"/>
    <s v="UNIT NO. 2"/>
    <x v="0"/>
    <s v="MESAVERDE"/>
    <n v="3584"/>
    <m/>
    <n v="592"/>
    <x v="0"/>
    <n v="6245"/>
    <n v="6837"/>
    <m/>
    <m/>
    <x v="4"/>
    <d v="1961-10-15T00:00:00"/>
    <n v="8.1000003814697266"/>
    <x v="2"/>
    <n v="322"/>
    <n v="23"/>
    <n v="6926"/>
    <n v="-3"/>
    <x v="0"/>
    <n v="10300"/>
    <n v="990"/>
    <m/>
    <x v="0"/>
    <n v="663"/>
    <n v="18722"/>
    <x v="0"/>
    <m/>
    <n v="16.067799999999998"/>
    <n v="1.8926700000000001"/>
    <n v="301.28100000000001"/>
    <n v="0"/>
    <n v="319.24146999999999"/>
    <n v="290.56299999999999"/>
    <n v="16.226099999999999"/>
    <m/>
    <x v="0"/>
    <n v="13.803660000000001"/>
    <n v="320.59275999999994"/>
    <n v="-2.1119376498502577E-3"/>
    <n v="19218"/>
    <n v="1.3073273589878757E-2"/>
    <n v="5.0331180344458375E-2"/>
    <n v="5.9286470520261677E-3"/>
    <n v="0.9437401726035155"/>
    <n v="0.90633051101965012"/>
    <n v="5.0612808598672038E-2"/>
    <n v="4.3056680381678002E-2"/>
    <x v="0"/>
    <m/>
    <x v="0"/>
    <m/>
    <m/>
    <x v="0"/>
    <m/>
    <x v="0"/>
    <x v="0"/>
    <m/>
    <x v="0"/>
    <x v="0"/>
    <x v="0"/>
    <m/>
    <x v="0"/>
    <x v="0"/>
    <x v="0"/>
    <x v="0"/>
    <x v="0"/>
    <x v="0"/>
    <x v="0"/>
    <x v="0"/>
    <x v="0"/>
    <x v="0"/>
    <x v="0"/>
    <x v="0"/>
    <x v="0"/>
    <m/>
    <x v="0"/>
    <x v="0"/>
    <x v="0"/>
    <x v="0"/>
    <x v="0"/>
    <s v="PRODUCTION TEST"/>
    <m/>
    <x v="0"/>
    <m/>
    <m/>
    <m/>
    <m/>
  </r>
  <r>
    <x v="0"/>
    <s v="T16N R101W S02 fMESAVERDE"/>
    <n v="49004835"/>
    <x v="0"/>
    <x v="0"/>
    <x v="116"/>
    <m/>
    <s v="2"/>
    <s v=" 16"/>
    <s v=" 101"/>
    <n v="41.399059999999999"/>
    <n v="-108.74771"/>
    <s v="4903705294"/>
    <s v="UNIT NO. 2"/>
    <x v="0"/>
    <s v="MESAVERDE"/>
    <m/>
    <n v="3584"/>
    <n v="27"/>
    <x v="0"/>
    <n v="2634"/>
    <n v="2661"/>
    <m/>
    <m/>
    <x v="0"/>
    <m/>
    <n v="7.5999999046325684"/>
    <x v="0"/>
    <n v="1099"/>
    <n v="599"/>
    <n v="27676"/>
    <n v="-3"/>
    <x v="0"/>
    <n v="46000"/>
    <n v="549"/>
    <m/>
    <x v="0"/>
    <n v="85"/>
    <n v="75729"/>
    <x v="0"/>
    <m/>
    <n v="54.8401"/>
    <n v="49.291710000000002"/>
    <n v="1203.9059999999999"/>
    <n v="0"/>
    <n v="1308.03781"/>
    <n v="1297.6600000000001"/>
    <n v="8.9981099999999987"/>
    <m/>
    <x v="0"/>
    <n v="1.7697000000000001"/>
    <n v="1308.4278099999999"/>
    <n v="-1.4905603842785164E-4"/>
    <n v="76002"/>
    <n v="1.7992368072443996E-3"/>
    <n v="4.1925470029035322E-2"/>
    <n v="3.7683704265398875E-2"/>
    <n v="0.92039082570556574"/>
    <n v="0.99177042102154644"/>
    <n v="6.8770397046207686E-3"/>
    <n v="1.352539273832769E-3"/>
    <x v="0"/>
    <m/>
    <x v="0"/>
    <m/>
    <m/>
    <x v="0"/>
    <m/>
    <x v="0"/>
    <x v="0"/>
    <m/>
    <x v="0"/>
    <x v="0"/>
    <x v="0"/>
    <m/>
    <x v="0"/>
    <x v="0"/>
    <x v="0"/>
    <x v="0"/>
    <x v="0"/>
    <x v="0"/>
    <x v="0"/>
    <x v="0"/>
    <x v="0"/>
    <x v="0"/>
    <x v="0"/>
    <x v="0"/>
    <x v="0"/>
    <m/>
    <x v="0"/>
    <x v="0"/>
    <x v="0"/>
    <x v="0"/>
    <x v="0"/>
    <s v="DST NO. 2"/>
    <m/>
    <x v="0"/>
    <m/>
    <m/>
    <m/>
    <m/>
  </r>
  <r>
    <x v="1"/>
    <s v="T16N R101W S02 fCLOVERLY"/>
    <m/>
    <x v="0"/>
    <x v="0"/>
    <x v="109"/>
    <s v="NE NE"/>
    <n v="2"/>
    <n v="16"/>
    <n v="101"/>
    <n v="41.397348000000001"/>
    <n v="-108.741736"/>
    <s v="4903720435"/>
    <s v="64"/>
    <x v="0"/>
    <s v="CLOVERLY"/>
    <m/>
    <m/>
    <m/>
    <x v="0"/>
    <m/>
    <m/>
    <m/>
    <m/>
    <x v="1"/>
    <d v="1987-06-10T00:00:00"/>
    <n v="6.15"/>
    <x v="0"/>
    <n v="59.2"/>
    <n v="0"/>
    <n v="174.8"/>
    <n v="0"/>
    <x v="1"/>
    <n v="350"/>
    <n v="183"/>
    <n v="0"/>
    <x v="1"/>
    <n v="0"/>
    <n v="809.8"/>
    <x v="0"/>
    <s v="RME PETROLEUM COMPANY"/>
    <n v="2.9540800000000003"/>
    <n v="0"/>
    <n v="7.6037999999999997"/>
    <n v="0"/>
    <n v="10.557880000000001"/>
    <n v="9.8734999999999999"/>
    <n v="2.9993699999999999"/>
    <n v="0"/>
    <x v="1"/>
    <n v="0"/>
    <n v="12.872869999999999"/>
    <n v="-9.8801361458766709E-2"/>
    <n v="767"/>
    <n v="-2.7143581938102457E-2"/>
    <n v="0.27979859593024359"/>
    <n v="0"/>
    <n v="0.7202014040697563"/>
    <n v="0.76700067661679183"/>
    <n v="0.23299932338320825"/>
    <n v="0"/>
    <x v="1"/>
    <n v="42.5"/>
    <x v="1"/>
    <n v="0"/>
    <n v="0"/>
    <x v="0"/>
    <n v="0"/>
    <x v="0"/>
    <x v="1"/>
    <m/>
    <x v="1"/>
    <x v="1"/>
    <x v="1"/>
    <n v="0"/>
    <x v="1"/>
    <x v="1"/>
    <x v="1"/>
    <x v="1"/>
    <x v="0"/>
    <x v="0"/>
    <x v="0"/>
    <x v="0"/>
    <x v="0"/>
    <x v="0"/>
    <x v="0"/>
    <x v="0"/>
    <x v="0"/>
    <m/>
    <x v="0"/>
    <x v="0"/>
    <x v="0"/>
    <x v="0"/>
    <x v="0"/>
    <s v="IRON OXIDE SUSPENDED SOLIDS"/>
    <n v="19870610"/>
    <x v="1"/>
    <s v="BAROID ROCK SPRINGS"/>
    <m/>
    <m/>
    <d v="1987-06-10T00:00:00"/>
  </r>
  <r>
    <x v="1"/>
    <s v="T16N R099W S23 fMESAVERDE"/>
    <m/>
    <x v="0"/>
    <x v="0"/>
    <x v="117"/>
    <s v=" C SW"/>
    <n v="23"/>
    <n v="16"/>
    <n v="99"/>
    <n v="41.342129"/>
    <n v="-108.52115999999999"/>
    <s v="4903721265"/>
    <s v="2 BITTERCK"/>
    <x v="0"/>
    <s v="MESAVERDE"/>
    <m/>
    <m/>
    <m/>
    <x v="0"/>
    <m/>
    <m/>
    <n v="2492"/>
    <m/>
    <x v="1"/>
    <d v="1978-08-04T00:00:00"/>
    <n v="8.4"/>
    <x v="0"/>
    <n v="14"/>
    <n v="13"/>
    <n v="3923"/>
    <n v="336"/>
    <x v="1"/>
    <n v="5300"/>
    <n v="1708"/>
    <n v="120"/>
    <x v="1"/>
    <n v="44"/>
    <n v="10618"/>
    <x v="0"/>
    <s v="AMOCO PRODUCTION COMPANY"/>
    <n v="0.6986"/>
    <n v="1.0697700000000001"/>
    <n v="170.65049999999999"/>
    <n v="8.5948799999999999"/>
    <n v="181.01374999999999"/>
    <n v="149.51300000000001"/>
    <n v="27.994119999999999"/>
    <n v="3.9996"/>
    <x v="1"/>
    <n v="0.91608000000000012"/>
    <n v="182.4228"/>
    <n v="-3.8770178728584335E-3"/>
    <n v="11458"/>
    <n v="3.8050371444102192E-2"/>
    <n v="3.8593753236977855E-3"/>
    <n v="5.9098825365476388E-3"/>
    <n v="0.99023074213975459"/>
    <n v="0.81959601541035443"/>
    <n v="0.15345735291860446"/>
    <n v="5.0217407034646991E-3"/>
    <x v="1"/>
    <n v="0"/>
    <x v="1"/>
    <n v="10258"/>
    <n v="0.7"/>
    <x v="0"/>
    <n v="0.7"/>
    <x v="0"/>
    <x v="1"/>
    <m/>
    <x v="1"/>
    <x v="1"/>
    <x v="1"/>
    <n v="0"/>
    <x v="1"/>
    <x v="1"/>
    <x v="1"/>
    <x v="1"/>
    <x v="0"/>
    <x v="0"/>
    <x v="0"/>
    <x v="0"/>
    <x v="0"/>
    <x v="0"/>
    <x v="0"/>
    <x v="0"/>
    <x v="0"/>
    <m/>
    <x v="0"/>
    <x v="0"/>
    <x v="0"/>
    <x v="0"/>
    <x v="0"/>
    <s v="PRODUCTION"/>
    <n v="19780804"/>
    <x v="1"/>
    <m/>
    <m/>
    <m/>
    <m/>
  </r>
  <r>
    <x v="0"/>
    <s v="T16N R099W S22 fMESAVERDE/ALMOND"/>
    <n v="49009119"/>
    <x v="0"/>
    <x v="0"/>
    <x v="117"/>
    <m/>
    <s v="22"/>
    <s v=" 16"/>
    <s v=" 99"/>
    <n v="41.343589999999999"/>
    <n v="-108.54109"/>
    <s v="4903705249"/>
    <s v="UNIT NO. 1"/>
    <x v="0"/>
    <s v="MESAVERDE/ALMOND"/>
    <m/>
    <m/>
    <n v="248"/>
    <x v="0"/>
    <n v="11102"/>
    <n v="11350"/>
    <n v="12090"/>
    <m/>
    <x v="4"/>
    <d v="1957-02-13T00:00:00"/>
    <n v="8.1999998092651367"/>
    <x v="2"/>
    <n v="114"/>
    <n v="36"/>
    <n v="10007"/>
    <n v="-3"/>
    <x v="0"/>
    <n v="15100"/>
    <n v="900"/>
    <m/>
    <x v="0"/>
    <n v="164"/>
    <n v="25864"/>
    <x v="0"/>
    <m/>
    <n v="5.6886000000000001"/>
    <n v="2.96244"/>
    <n v="435.30449999999996"/>
    <n v="0"/>
    <n v="443.95553999999998"/>
    <n v="425.971"/>
    <n v="14.750999999999998"/>
    <m/>
    <x v="0"/>
    <n v="3.4144800000000002"/>
    <n v="444.13648000000001"/>
    <n v="-2.0374014845896371E-4"/>
    <n v="26315"/>
    <n v="8.6433239425822653E-3"/>
    <n v="1.281344523823264E-2"/>
    <n v="6.6728303469306858E-3"/>
    <n v="0.98051372441483664"/>
    <n v="0.95909932910712492"/>
    <n v="3.3212763788284173E-2"/>
    <n v="7.6879071045909131E-3"/>
    <x v="0"/>
    <m/>
    <x v="0"/>
    <m/>
    <m/>
    <x v="0"/>
    <m/>
    <x v="0"/>
    <x v="0"/>
    <m/>
    <x v="0"/>
    <x v="0"/>
    <x v="0"/>
    <m/>
    <x v="0"/>
    <x v="0"/>
    <x v="0"/>
    <x v="0"/>
    <x v="0"/>
    <x v="0"/>
    <x v="0"/>
    <x v="0"/>
    <x v="0"/>
    <x v="0"/>
    <x v="0"/>
    <x v="0"/>
    <x v="0"/>
    <m/>
    <x v="0"/>
    <x v="0"/>
    <x v="0"/>
    <x v="0"/>
    <x v="0"/>
    <s v="PRODUCTION TEST"/>
    <m/>
    <x v="0"/>
    <m/>
    <m/>
    <m/>
    <m/>
  </r>
  <r>
    <x v="0"/>
    <s v="T16N R099W S22 fMESAVERDE"/>
    <n v="49124269"/>
    <x v="0"/>
    <x v="0"/>
    <x v="117"/>
    <s v="NE NE"/>
    <s v="22"/>
    <s v=" 16"/>
    <s v=" 99"/>
    <n v="41.349269999999997"/>
    <n v="-108.52861"/>
    <s v="4903720522"/>
    <s v="BITTER CREEK II UNIT NO 1"/>
    <x v="0"/>
    <s v="MESAVERDE"/>
    <m/>
    <m/>
    <n v="247"/>
    <x v="0"/>
    <n v="10925"/>
    <n v="11172"/>
    <n v="21322"/>
    <n v="11370"/>
    <x v="1"/>
    <d v="1978-06-24T00:00:00"/>
    <n v="7.3000001907348633"/>
    <x v="0"/>
    <n v="36"/>
    <n v="22"/>
    <n v="3495"/>
    <n v="352"/>
    <x v="0"/>
    <n v="5300"/>
    <n v="927"/>
    <m/>
    <x v="0"/>
    <n v="0"/>
    <n v="9662"/>
    <x v="0"/>
    <s v="CHEM LAB"/>
    <n v="1.7964"/>
    <n v="1.8103800000000001"/>
    <n v="152.0325"/>
    <n v="9.0041599999999988"/>
    <n v="164.64344"/>
    <n v="149.51300000000001"/>
    <n v="15.193529999999999"/>
    <m/>
    <x v="0"/>
    <n v="0"/>
    <n v="164.70653000000001"/>
    <n v="-1.9155914907178145E-4"/>
    <n v="10129"/>
    <n v="2.3596584305997675E-2"/>
    <n v="1.091085074510105E-2"/>
    <n v="1.0995761507412626E-2"/>
    <n v="0.97809338774748622"/>
    <n v="0.90775393058186582"/>
    <n v="9.2246069418134166E-2"/>
    <n v="0"/>
    <x v="0"/>
    <m/>
    <x v="0"/>
    <m/>
    <m/>
    <x v="0"/>
    <m/>
    <x v="0"/>
    <x v="0"/>
    <m/>
    <x v="0"/>
    <x v="0"/>
    <x v="0"/>
    <m/>
    <x v="0"/>
    <x v="0"/>
    <x v="0"/>
    <x v="0"/>
    <x v="0"/>
    <x v="0"/>
    <x v="0"/>
    <x v="0"/>
    <x v="0"/>
    <x v="0"/>
    <x v="0"/>
    <x v="0"/>
    <x v="0"/>
    <m/>
    <x v="0"/>
    <x v="0"/>
    <x v="0"/>
    <x v="0"/>
    <x v="0"/>
    <s v="PRODUCTION"/>
    <m/>
    <x v="0"/>
    <m/>
    <m/>
    <m/>
    <m/>
  </r>
  <r>
    <x v="1"/>
    <s v="T16N R099W S22 fMESAVERDE"/>
    <m/>
    <x v="0"/>
    <x v="0"/>
    <x v="117"/>
    <s v="NE NE"/>
    <n v="22"/>
    <n v="16"/>
    <n v="99"/>
    <n v="41.349269999999997"/>
    <n v="-108.52861"/>
    <s v="4903720522"/>
    <s v="BITTER CREEK II UNIT NO 1"/>
    <x v="0"/>
    <s v="MESAVERDE"/>
    <m/>
    <m/>
    <m/>
    <x v="0"/>
    <m/>
    <m/>
    <n v="21322"/>
    <n v="11370"/>
    <x v="2"/>
    <d v="2002-10-25T00:00:00"/>
    <n v="7.6"/>
    <x v="0"/>
    <n v="13.1"/>
    <n v="1.73"/>
    <n v="2720"/>
    <n v="56.1"/>
    <x v="1"/>
    <n v="3999"/>
    <n v="1806"/>
    <m/>
    <x v="0"/>
    <n v="33"/>
    <n v="8552"/>
    <x v="0"/>
    <s v="BP AMERICA PRODUCTION COMPANY"/>
    <n v="0.65368999999999999"/>
    <n v="0.14236170000000001"/>
    <n v="118.32"/>
    <n v="1.435038"/>
    <n v="120.55108970000001"/>
    <n v="112.81179"/>
    <n v="29.600339999999996"/>
    <n v="0"/>
    <x v="1"/>
    <n v="0.68706"/>
    <n v="143.09918999999999"/>
    <n v="-8.5522762675074027E-2"/>
    <n v="8628.93"/>
    <n v="4.4776388705384572E-3"/>
    <n v="5.4225142354727297E-3"/>
    <n v="1.1809242069422787E-3"/>
    <n v="0.99339656155758493"/>
    <n v="0.7883468103488217"/>
    <n v="0.20685190461245795"/>
    <n v="4.8012850387203453E-3"/>
    <x v="0"/>
    <n v="4.08"/>
    <x v="0"/>
    <m/>
    <m/>
    <x v="0"/>
    <n v="12940"/>
    <x v="0"/>
    <x v="0"/>
    <m/>
    <x v="0"/>
    <x v="0"/>
    <x v="0"/>
    <m/>
    <x v="0"/>
    <x v="0"/>
    <x v="0"/>
    <x v="0"/>
    <x v="0"/>
    <x v="0"/>
    <x v="0"/>
    <x v="0"/>
    <x v="0"/>
    <x v="0"/>
    <x v="0"/>
    <x v="0"/>
    <x v="0"/>
    <m/>
    <x v="0"/>
    <x v="0"/>
    <x v="0"/>
    <x v="0"/>
    <x v="0"/>
    <m/>
    <n v="20021025"/>
    <x v="0"/>
    <s v="BP AMERICA"/>
    <m/>
    <m/>
    <d v="2002-10-27T00:00:00"/>
  </r>
  <r>
    <x v="1"/>
    <s v="T16N R099W S21 fMESAVERDE/ALMOND"/>
    <n v="3657"/>
    <x v="0"/>
    <x v="0"/>
    <x v="117"/>
    <s v="NW NW"/>
    <n v="21"/>
    <n v="16"/>
    <n v="99"/>
    <n v="41.349961999999998"/>
    <n v="-108.55900800000001"/>
    <s v="4903724925"/>
    <s v="BITTER CREEK 21-03"/>
    <x v="0"/>
    <s v="MESAVERDE/ALMOND"/>
    <m/>
    <m/>
    <m/>
    <x v="0"/>
    <s v="11236"/>
    <m/>
    <n v="11725"/>
    <n v="11704"/>
    <x v="2"/>
    <d v="2003-01-31T00:00:00"/>
    <n v="7.87"/>
    <x v="1"/>
    <n v="11"/>
    <n v="2.78"/>
    <n v="2640"/>
    <n v="24.9"/>
    <x v="1"/>
    <n v="3399"/>
    <n v="1975"/>
    <m/>
    <x v="0"/>
    <n v="23"/>
    <n v="7748"/>
    <x v="0"/>
    <s v="BP AMERICA PRODUCTION COMPANY"/>
    <n v="0.54889999999999994"/>
    <n v="0.2287662"/>
    <n v="114.84"/>
    <n v="0.6369419999999999"/>
    <n v="116.25460819999999"/>
    <n v="95.88579"/>
    <n v="32.370249999999999"/>
    <n v="0"/>
    <x v="1"/>
    <n v="0.47886000000000006"/>
    <n v="128.73489999999998"/>
    <n v="-5.0942148060526576E-2"/>
    <n v="8075.68"/>
    <n v="2.0708204412627169E-2"/>
    <n v="4.7215332664980753E-3"/>
    <n v="1.9678032857539667E-3"/>
    <n v="0.99331066344774799"/>
    <n v="0.74483135497833153"/>
    <n v="0.25144890779423451"/>
    <n v="3.7197372274340537E-3"/>
    <x v="0"/>
    <n v="5.16"/>
    <x v="0"/>
    <m/>
    <m/>
    <x v="0"/>
    <n v="11650"/>
    <x v="0"/>
    <x v="0"/>
    <m/>
    <x v="0"/>
    <x v="0"/>
    <x v="0"/>
    <n v="3.05"/>
    <x v="0"/>
    <x v="0"/>
    <x v="0"/>
    <x v="0"/>
    <x v="0"/>
    <x v="0"/>
    <x v="0"/>
    <x v="0"/>
    <x v="0"/>
    <x v="0"/>
    <x v="0"/>
    <x v="0"/>
    <x v="0"/>
    <m/>
    <x v="0"/>
    <x v="0"/>
    <x v="0"/>
    <x v="0"/>
    <x v="0"/>
    <m/>
    <n v="20030131"/>
    <x v="0"/>
    <s v="BP AMERICA"/>
    <m/>
    <m/>
    <d v="2003-01-31T00:00:00"/>
  </r>
  <r>
    <x v="1"/>
    <s v="T16N R099W S21 fMESAVERDE"/>
    <m/>
    <x v="0"/>
    <x v="0"/>
    <x v="0"/>
    <s v="C SE"/>
    <n v="21"/>
    <n v="16"/>
    <n v="99"/>
    <n v="41.342460000000003"/>
    <n v="-108.549378"/>
    <s v="4903724541"/>
    <s v="BITTER CREEK 21-01"/>
    <x v="0"/>
    <s v="MESAVERDE"/>
    <m/>
    <m/>
    <m/>
    <x v="0"/>
    <n v="11237"/>
    <m/>
    <n v="11666"/>
    <n v="11660"/>
    <x v="2"/>
    <d v="2002-09-14T00:00:00"/>
    <n v="8.18"/>
    <x v="0"/>
    <n v="11.7"/>
    <n v="0.78"/>
    <n v="2436"/>
    <n v="114"/>
    <x v="1"/>
    <n v="3548"/>
    <n v="1923"/>
    <m/>
    <x v="0"/>
    <n v="9"/>
    <n v="7906"/>
    <x v="0"/>
    <s v="BP AMERICA PRODUCTION COMPANY"/>
    <n v="0.58382999999999996"/>
    <n v="6.4186199999999999E-2"/>
    <n v="105.96599999999999"/>
    <n v="2.9161199999999998"/>
    <n v="109.5301362"/>
    <n v="100.08908"/>
    <n v="31.517969999999998"/>
    <n v="0"/>
    <x v="1"/>
    <n v="0.18738000000000002"/>
    <n v="131.79442999999998"/>
    <n v="-9.2258712615060634E-2"/>
    <n v="8042.48"/>
    <n v="8.557555328156637E-3"/>
    <n v="5.3303138319296638E-3"/>
    <n v="5.8601406176284846E-4"/>
    <n v="0.99408367210630744"/>
    <n v="0.75943330837274392"/>
    <n v="0.23914493199750553"/>
    <n v="1.421759629750666E-3"/>
    <x v="0"/>
    <m/>
    <x v="0"/>
    <m/>
    <m/>
    <x v="0"/>
    <n v="12430"/>
    <x v="0"/>
    <x v="0"/>
    <m/>
    <x v="0"/>
    <x v="0"/>
    <x v="0"/>
    <m/>
    <x v="0"/>
    <x v="0"/>
    <x v="0"/>
    <x v="0"/>
    <x v="0"/>
    <x v="0"/>
    <x v="0"/>
    <x v="0"/>
    <x v="0"/>
    <x v="0"/>
    <x v="0"/>
    <x v="0"/>
    <x v="0"/>
    <m/>
    <x v="0"/>
    <x v="0"/>
    <x v="0"/>
    <x v="0"/>
    <x v="0"/>
    <m/>
    <n v="20020914"/>
    <x v="0"/>
    <s v="BP AMERICA"/>
    <m/>
    <m/>
    <d v="2002-09-16T00:00:00"/>
  </r>
  <r>
    <x v="1"/>
    <s v="T16N R099W S21 fLEWIS-MESAVERDE/ALMOND"/>
    <n v="3658"/>
    <x v="0"/>
    <x v="0"/>
    <x v="10"/>
    <s v="SW SW"/>
    <n v="21"/>
    <n v="16"/>
    <n v="99"/>
    <n v="41.342623000000003"/>
    <n v="-108.559162"/>
    <s v="4903724978"/>
    <s v="BITTER CREEK 21-04"/>
    <x v="0"/>
    <s v="LEWIS-MESAVERDE/ALMOND"/>
    <m/>
    <m/>
    <m/>
    <x v="0"/>
    <s v="10776"/>
    <m/>
    <n v="11782"/>
    <n v="11760"/>
    <x v="2"/>
    <d v="2003-01-31T00:00:00"/>
    <n v="7.94"/>
    <x v="1"/>
    <n v="30.8"/>
    <n v="2.78"/>
    <n v="3180"/>
    <n v="24.3"/>
    <x v="1"/>
    <n v="4649"/>
    <n v="1576"/>
    <m/>
    <x v="0"/>
    <n v="26"/>
    <n v="9166"/>
    <x v="0"/>
    <s v="BP AMERICA PRODUCTION COMPANY"/>
    <n v="1.5369200000000001"/>
    <n v="0.2287662"/>
    <n v="138.33000000000001"/>
    <n v="0.62159399999999998"/>
    <n v="140.71728019999998"/>
    <n v="131.14829"/>
    <n v="25.830639999999999"/>
    <n v="0"/>
    <x v="1"/>
    <n v="0.54132000000000002"/>
    <n v="157.52025"/>
    <n v="-5.634089642819886E-2"/>
    <n v="9488.8799999999992"/>
    <n v="1.7308071668110488E-2"/>
    <n v="1.0922041683975073E-2"/>
    <n v="1.6257150484635364E-3"/>
    <n v="0.98745224326756131"/>
    <n v="0.83258050949004969"/>
    <n v="0.16398297996606784"/>
    <n v="3.4365105438824532E-3"/>
    <x v="0"/>
    <n v="0.46"/>
    <x v="0"/>
    <m/>
    <m/>
    <x v="0"/>
    <n v="14110"/>
    <x v="0"/>
    <x v="0"/>
    <m/>
    <x v="0"/>
    <x v="0"/>
    <x v="0"/>
    <m/>
    <x v="0"/>
    <x v="0"/>
    <x v="0"/>
    <x v="0"/>
    <x v="0"/>
    <x v="0"/>
    <x v="0"/>
    <x v="0"/>
    <x v="0"/>
    <x v="0"/>
    <x v="0"/>
    <x v="0"/>
    <x v="0"/>
    <m/>
    <x v="0"/>
    <x v="0"/>
    <x v="0"/>
    <x v="0"/>
    <x v="0"/>
    <m/>
    <n v="20030131"/>
    <x v="0"/>
    <s v="BP AMERICA"/>
    <m/>
    <m/>
    <d v="2003-02-02T00:00:00"/>
  </r>
  <r>
    <x v="1"/>
    <s v="T16N R099W S15 fMESAVERDE/ALMOND"/>
    <n v="3655"/>
    <x v="0"/>
    <x v="0"/>
    <x v="10"/>
    <s v="SW SW"/>
    <n v="15"/>
    <n v="16"/>
    <n v="99"/>
    <n v="41.356929999999998"/>
    <n v="-108.54024"/>
    <s v="4903724661"/>
    <s v="BITTER CREEK 15-02"/>
    <x v="0"/>
    <s v="MESAVERDE/ALMOND"/>
    <m/>
    <m/>
    <m/>
    <x v="0"/>
    <s v="10906"/>
    <m/>
    <n v="11405"/>
    <n v="11400"/>
    <x v="2"/>
    <d v="2003-01-31T00:00:00"/>
    <n v="8.01"/>
    <x v="1"/>
    <n v="5.75"/>
    <n v="2.78"/>
    <n v="1920"/>
    <n v="12.4"/>
    <x v="1"/>
    <n v="2149"/>
    <n v="1868"/>
    <m/>
    <x v="0"/>
    <n v="34"/>
    <n v="5722"/>
    <x v="0"/>
    <s v="BP AMERICA PRODUCTION COMPANY"/>
    <n v="0.28692499999999999"/>
    <n v="0.2287662"/>
    <n v="83.52"/>
    <n v="0.31719199999999997"/>
    <n v="84.352883200000008"/>
    <n v="60.623289999999997"/>
    <n v="30.616519999999998"/>
    <n v="0"/>
    <x v="1"/>
    <n v="0.70788000000000006"/>
    <n v="91.947689999999994"/>
    <n v="-4.3078741391182195E-2"/>
    <n v="5991.93"/>
    <n v="2.3043504613737685E-2"/>
    <n v="3.4014842067662714E-3"/>
    <n v="2.7120139978807504E-3"/>
    <n v="0.99388650179535287"/>
    <n v="0.65932368719649181"/>
    <n v="0.33297758758267881"/>
    <n v="7.6987252208293661E-3"/>
    <x v="0"/>
    <n v="2.76"/>
    <x v="0"/>
    <m/>
    <m/>
    <x v="0"/>
    <n v="8390"/>
    <x v="0"/>
    <x v="0"/>
    <m/>
    <x v="0"/>
    <x v="0"/>
    <x v="0"/>
    <n v="2.67"/>
    <x v="0"/>
    <x v="0"/>
    <x v="0"/>
    <x v="0"/>
    <x v="0"/>
    <x v="0"/>
    <x v="0"/>
    <x v="0"/>
    <x v="0"/>
    <x v="0"/>
    <x v="0"/>
    <x v="0"/>
    <x v="0"/>
    <m/>
    <x v="0"/>
    <x v="0"/>
    <x v="0"/>
    <x v="0"/>
    <x v="0"/>
    <m/>
    <n v="20030131"/>
    <x v="0"/>
    <s v="BP AMERICA"/>
    <m/>
    <m/>
    <d v="2003-02-02T00:00:00"/>
  </r>
  <r>
    <x v="1"/>
    <s v="T16N R099W S15 fMESAVERDE/ALMOND"/>
    <n v="3656"/>
    <x v="0"/>
    <x v="0"/>
    <x v="117"/>
    <s v="SW NW"/>
    <n v="15"/>
    <n v="16"/>
    <n v="99"/>
    <n v="41.363962999999998"/>
    <n v="-108.539619"/>
    <s v="4903724736"/>
    <s v="BITTER CREEK 15-03"/>
    <x v="0"/>
    <s v="MESAVERDE/ALMOND"/>
    <m/>
    <m/>
    <m/>
    <x v="0"/>
    <s v="10862"/>
    <m/>
    <n v="11320"/>
    <n v="11220"/>
    <x v="2"/>
    <d v="2003-01-31T00:00:00"/>
    <n v="7.87"/>
    <x v="1"/>
    <n v="10.5"/>
    <n v="2.78"/>
    <n v="2350"/>
    <n v="30.8"/>
    <x v="1"/>
    <n v="2799"/>
    <n v="2135"/>
    <m/>
    <x v="0"/>
    <n v="18"/>
    <n v="7748"/>
    <x v="0"/>
    <s v="BP AMERICA PRODUCTION COMPANY"/>
    <n v="0.52395000000000003"/>
    <n v="0.2287662"/>
    <n v="102.22499999999999"/>
    <n v="0.78786400000000001"/>
    <n v="103.76558019999999"/>
    <n v="78.959789999999998"/>
    <n v="34.992649999999998"/>
    <n v="0"/>
    <x v="1"/>
    <n v="0.37476000000000004"/>
    <n v="114.32719999999999"/>
    <n v="-4.8427186770302832E-2"/>
    <n v="7346.08"/>
    <n v="-2.6627657995717532E-2"/>
    <n v="5.049362216161926E-3"/>
    <n v="2.2046443489167713E-3"/>
    <n v="0.99274599343492131"/>
    <n v="0.69064745747293732"/>
    <n v="0.30607458242657914"/>
    <n v="3.277960100483525E-3"/>
    <x v="0"/>
    <n v="4.63"/>
    <x v="0"/>
    <m/>
    <m/>
    <x v="0"/>
    <n v="11650"/>
    <x v="0"/>
    <x v="0"/>
    <m/>
    <x v="0"/>
    <x v="0"/>
    <x v="0"/>
    <n v="6.48"/>
    <x v="0"/>
    <x v="0"/>
    <x v="0"/>
    <x v="0"/>
    <x v="0"/>
    <x v="0"/>
    <x v="0"/>
    <x v="0"/>
    <x v="0"/>
    <x v="0"/>
    <x v="0"/>
    <x v="0"/>
    <x v="0"/>
    <m/>
    <x v="0"/>
    <x v="0"/>
    <x v="0"/>
    <x v="0"/>
    <x v="0"/>
    <m/>
    <n v="20030131"/>
    <x v="0"/>
    <s v="BP AMERICA"/>
    <m/>
    <m/>
    <d v="2003-01-31T00:00:00"/>
  </r>
  <r>
    <x v="1"/>
    <s v="T16N R099W S15 fMESAVERDE"/>
    <m/>
    <x v="0"/>
    <x v="0"/>
    <x v="117"/>
    <s v="NW SE"/>
    <n v="15"/>
    <n v="16"/>
    <n v="99"/>
    <n v="41.35772"/>
    <n v="-108.530264"/>
    <s v="4903724437"/>
    <s v="BITTER CREEK 15-01"/>
    <x v="0"/>
    <s v="MESAVERDE"/>
    <m/>
    <m/>
    <m/>
    <x v="0"/>
    <n v="10906"/>
    <m/>
    <n v="11210"/>
    <n v="11388"/>
    <x v="2"/>
    <d v="2002-09-29T00:00:00"/>
    <n v="8.09"/>
    <x v="0"/>
    <n v="12"/>
    <n v="0.61"/>
    <n v="2800"/>
    <n v="150"/>
    <x v="1"/>
    <n v="4199"/>
    <n v="1995"/>
    <m/>
    <x v="0"/>
    <n v="7"/>
    <n v="9256"/>
    <x v="0"/>
    <s v="BP AMERICA PRODUCTION COMPANY"/>
    <n v="0.5988"/>
    <n v="5.0196900000000003E-2"/>
    <n v="121.8"/>
    <n v="3.8369999999999997"/>
    <n v="126.2859969"/>
    <n v="118.45379"/>
    <n v="32.698049999999995"/>
    <n v="0"/>
    <x v="1"/>
    <n v="0.14574000000000001"/>
    <n v="151.29757999999998"/>
    <n v="-9.0104693438007158E-2"/>
    <n v="9163.61"/>
    <n v="-5.015849955563631E-3"/>
    <n v="4.7416183480276271E-3"/>
    <n v="3.9748587517386105E-4"/>
    <n v="0.99486089577679848"/>
    <n v="0.78291926414156798"/>
    <n v="0.21611746863366882"/>
    <n v="9.6326722476327794E-4"/>
    <x v="0"/>
    <m/>
    <x v="0"/>
    <m/>
    <m/>
    <x v="0"/>
    <n v="14300"/>
    <x v="0"/>
    <x v="0"/>
    <m/>
    <x v="0"/>
    <x v="0"/>
    <x v="0"/>
    <m/>
    <x v="0"/>
    <x v="0"/>
    <x v="0"/>
    <x v="0"/>
    <x v="0"/>
    <x v="0"/>
    <x v="0"/>
    <x v="0"/>
    <x v="0"/>
    <x v="0"/>
    <x v="0"/>
    <x v="0"/>
    <x v="0"/>
    <m/>
    <x v="0"/>
    <x v="0"/>
    <x v="0"/>
    <x v="0"/>
    <x v="0"/>
    <m/>
    <n v="20020929"/>
    <x v="0"/>
    <s v="BP AMERICA"/>
    <m/>
    <m/>
    <d v="2002-10-01T00:00:00"/>
  </r>
  <r>
    <x v="0"/>
    <s v="T16N R098W S29 fLEWIS"/>
    <n v="49124753"/>
    <x v="0"/>
    <x v="0"/>
    <x v="118"/>
    <m/>
    <s v="29"/>
    <s v=" 16"/>
    <s v=" 98"/>
    <n v="41.330500000000001"/>
    <n v="-108.45699999999999"/>
    <s v="4903720782"/>
    <s v="CHAMPLIN 273   AMOCO A-1"/>
    <x v="0"/>
    <s v="LEWIS"/>
    <m/>
    <m/>
    <n v="0"/>
    <x v="0"/>
    <m/>
    <m/>
    <m/>
    <m/>
    <x v="1"/>
    <d v="1977-03-01T00:00:00"/>
    <n v="6.5999999046325684"/>
    <x v="0"/>
    <n v="366"/>
    <n v="6"/>
    <n v="20839"/>
    <n v="224"/>
    <x v="0"/>
    <n v="32000"/>
    <n v="854"/>
    <m/>
    <x v="0"/>
    <n v="700"/>
    <n v="54556"/>
    <x v="0"/>
    <s v="CHEM LAB"/>
    <n v="18.263400000000001"/>
    <n v="0.49374000000000001"/>
    <n v="906.49649999999997"/>
    <n v="5.7299199999999999"/>
    <n v="930.98356000000001"/>
    <n v="902.72"/>
    <n v="13.997059999999999"/>
    <m/>
    <x v="0"/>
    <n v="14.574000000000002"/>
    <n v="931.2910599999999"/>
    <n v="-1.6512065229127746E-4"/>
    <n v="54986"/>
    <n v="3.9254349929707328E-3"/>
    <n v="1.9617317409987348E-2"/>
    <n v="5.3034234030942501E-4"/>
    <n v="0.97985234024970314"/>
    <n v="0.96932101978945229"/>
    <n v="1.5029737319716139E-2"/>
    <n v="1.5649242890831576E-2"/>
    <x v="0"/>
    <m/>
    <x v="0"/>
    <m/>
    <m/>
    <x v="0"/>
    <m/>
    <x v="0"/>
    <x v="0"/>
    <m/>
    <x v="0"/>
    <x v="0"/>
    <x v="0"/>
    <m/>
    <x v="0"/>
    <x v="0"/>
    <x v="0"/>
    <x v="0"/>
    <x v="0"/>
    <x v="0"/>
    <x v="0"/>
    <x v="0"/>
    <x v="0"/>
    <x v="0"/>
    <x v="0"/>
    <x v="0"/>
    <x v="0"/>
    <m/>
    <x v="0"/>
    <x v="0"/>
    <x v="0"/>
    <x v="0"/>
    <x v="0"/>
    <s v="PRODUCTION UNIT"/>
    <m/>
    <x v="0"/>
    <m/>
    <m/>
    <m/>
    <m/>
  </r>
  <r>
    <x v="1"/>
    <s v="T16N R098W S09 fLANCE-MESAVERDE"/>
    <n v="4076"/>
    <x v="0"/>
    <x v="0"/>
    <x v="10"/>
    <s v="SE SW"/>
    <n v="9"/>
    <n v="16"/>
    <n v="98"/>
    <n v="41.370137"/>
    <n v="-108.442059"/>
    <s v="4903725300"/>
    <s v="KINNEY SPRINGS 09-01"/>
    <x v="0"/>
    <s v="LANCE-MESAVERDE"/>
    <m/>
    <m/>
    <m/>
    <x v="0"/>
    <s v="9270"/>
    <m/>
    <n v="12227"/>
    <n v="12220"/>
    <x v="2"/>
    <d v="2003-06-06T00:00:00"/>
    <n v="8.0299999999999994"/>
    <x v="1"/>
    <n v="8.89"/>
    <m/>
    <n v="2173"/>
    <n v="8.91"/>
    <x v="1"/>
    <n v="1899"/>
    <n v="2687"/>
    <m/>
    <x v="0"/>
    <n v="54"/>
    <n v="6272"/>
    <x v="0"/>
    <s v="BP AMERICA PRODUCTION CO"/>
    <n v="0.44361100000000003"/>
    <n v="0"/>
    <n v="94.525499999999994"/>
    <n v="0.2279178"/>
    <n v="95.197028799999998"/>
    <n v="53.570789999999995"/>
    <n v="44.039929999999998"/>
    <n v="0"/>
    <x v="1"/>
    <n v="1.1242800000000002"/>
    <n v="98.734999999999999"/>
    <n v="-1.8243356818840165E-2"/>
    <n v="6830.8"/>
    <n v="4.2647373080562878E-2"/>
    <n v="4.6599248484108157E-3"/>
    <n v="0"/>
    <n v="0.99534007515158918"/>
    <n v="0.54257142857142859"/>
    <n v="0.4460417278573961"/>
    <n v="1.1386843571175372E-2"/>
    <x v="0"/>
    <n v="3.32"/>
    <x v="0"/>
    <m/>
    <m/>
    <x v="0"/>
    <n v="8940"/>
    <x v="0"/>
    <x v="0"/>
    <m/>
    <x v="0"/>
    <x v="0"/>
    <x v="0"/>
    <n v="1.66"/>
    <x v="0"/>
    <x v="0"/>
    <x v="0"/>
    <x v="0"/>
    <x v="0"/>
    <x v="0"/>
    <x v="0"/>
    <x v="0"/>
    <x v="0"/>
    <x v="0"/>
    <x v="0"/>
    <x v="0"/>
    <x v="0"/>
    <m/>
    <x v="0"/>
    <x v="0"/>
    <x v="0"/>
    <x v="0"/>
    <x v="0"/>
    <m/>
    <n v="20030606"/>
    <x v="0"/>
    <s v="BP AMERICA"/>
    <m/>
    <m/>
    <d v="2003-06-08T00:00:00"/>
  </r>
  <r>
    <x v="1"/>
    <s v="T16N R098W S07 fLANCE-MESAVERDE"/>
    <n v="4075"/>
    <x v="0"/>
    <x v="0"/>
    <x v="10"/>
    <s v="SW SW"/>
    <n v="7"/>
    <n v="16"/>
    <n v="98"/>
    <n v="41.370795000000001"/>
    <n v="-108.482373"/>
    <s v="4903724900"/>
    <s v="KINNEY SPRINGS 07-01"/>
    <x v="0"/>
    <s v="LANCE-MESAVERDE"/>
    <m/>
    <m/>
    <m/>
    <x v="0"/>
    <s v="8788"/>
    <m/>
    <n v="11635"/>
    <n v="11477"/>
    <x v="2"/>
    <d v="2003-06-06T00:00:00"/>
    <n v="7.97"/>
    <x v="1"/>
    <n v="19.8"/>
    <n v="1.2"/>
    <n v="3238"/>
    <n v="40.1"/>
    <x v="1"/>
    <n v="3549"/>
    <n v="3496"/>
    <m/>
    <x v="0"/>
    <n v="20"/>
    <n v="8260"/>
    <x v="0"/>
    <s v="BP AMERICA PRODUCTION CO"/>
    <n v="0.98802000000000001"/>
    <n v="9.8748000000000002E-2"/>
    <n v="140.85299999999998"/>
    <n v="1.0257579999999999"/>
    <n v="142.96552599999998"/>
    <n v="100.11729"/>
    <n v="57.299439999999997"/>
    <n v="0"/>
    <x v="1"/>
    <n v="0.41640000000000005"/>
    <n v="157.83313000000001"/>
    <n v="-4.9427095844470893E-2"/>
    <n v="10364.1"/>
    <n v="0.11297727138492601"/>
    <n v="6.9108968269735189E-3"/>
    <n v="6.9071196926173662E-4"/>
    <n v="0.99239839120376472"/>
    <n v="0.63432366829448283"/>
    <n v="0.36303810232997341"/>
    <n v="2.6382293755436519E-3"/>
    <x v="0"/>
    <n v="2.5000000000000001E-2"/>
    <x v="0"/>
    <m/>
    <m/>
    <x v="0"/>
    <n v="12320"/>
    <x v="0"/>
    <x v="0"/>
    <m/>
    <x v="0"/>
    <x v="0"/>
    <x v="0"/>
    <n v="4.1900000000000004"/>
    <x v="0"/>
    <x v="0"/>
    <x v="0"/>
    <x v="0"/>
    <x v="0"/>
    <x v="0"/>
    <x v="0"/>
    <x v="0"/>
    <x v="0"/>
    <x v="0"/>
    <x v="0"/>
    <x v="0"/>
    <x v="0"/>
    <m/>
    <x v="0"/>
    <x v="0"/>
    <x v="0"/>
    <x v="0"/>
    <x v="0"/>
    <m/>
    <n v="20030606"/>
    <x v="0"/>
    <s v="BP AMERICA"/>
    <m/>
    <m/>
    <d v="2003-06-08T00:00:00"/>
  </r>
  <r>
    <x v="1"/>
    <s v="T16N R098W S03 fLANCE-MESAVERDE"/>
    <n v="4074"/>
    <x v="0"/>
    <x v="0"/>
    <x v="10"/>
    <s v="SE NW"/>
    <n v="3"/>
    <n v="16"/>
    <n v="98"/>
    <n v="41.396025000000002"/>
    <n v="-108.424381"/>
    <s v="4903725266"/>
    <s v="KINNEY SPRINGS 03-01"/>
    <x v="0"/>
    <s v="LANCE-MESAVERDE"/>
    <m/>
    <m/>
    <m/>
    <x v="0"/>
    <s v="8885"/>
    <m/>
    <n v="11958"/>
    <n v="11930"/>
    <x v="2"/>
    <d v="2003-06-06T00:00:00"/>
    <n v="8.2100000000000009"/>
    <x v="1"/>
    <n v="10.7"/>
    <m/>
    <n v="1960"/>
    <n v="14"/>
    <x v="1"/>
    <n v="1899"/>
    <n v="2438"/>
    <m/>
    <x v="0"/>
    <n v="60"/>
    <n v="6036"/>
    <x v="0"/>
    <s v="BP AMERICA PRODUCTION CO"/>
    <n v="0.53393000000000002"/>
    <n v="0"/>
    <n v="85.26"/>
    <n v="0.35811999999999999"/>
    <n v="86.152049999999988"/>
    <n v="53.570789999999995"/>
    <n v="39.958819999999996"/>
    <n v="0"/>
    <x v="1"/>
    <n v="1.2492000000000001"/>
    <n v="94.778809999999993"/>
    <n v="-4.7679870642299518E-2"/>
    <n v="6381.7"/>
    <n v="2.7839293911110737E-2"/>
    <n v="6.1975309931684743E-3"/>
    <n v="0"/>
    <n v="0.99380246900683156"/>
    <n v="0.56521906109604036"/>
    <n v="0.42160077764217552"/>
    <n v="1.3180161261784149E-2"/>
    <x v="0"/>
    <n v="2.71"/>
    <x v="0"/>
    <m/>
    <m/>
    <x v="0"/>
    <n v="8630"/>
    <x v="0"/>
    <x v="0"/>
    <m/>
    <x v="0"/>
    <x v="0"/>
    <x v="0"/>
    <n v="1.07"/>
    <x v="0"/>
    <x v="0"/>
    <x v="0"/>
    <x v="0"/>
    <x v="0"/>
    <x v="0"/>
    <x v="0"/>
    <x v="0"/>
    <x v="0"/>
    <x v="0"/>
    <x v="0"/>
    <x v="0"/>
    <x v="0"/>
    <m/>
    <x v="0"/>
    <x v="0"/>
    <x v="0"/>
    <x v="0"/>
    <x v="0"/>
    <m/>
    <n v="20030606"/>
    <x v="0"/>
    <s v="BP AMERICA"/>
    <m/>
    <m/>
    <d v="2003-06-08T00:00:00"/>
  </r>
  <r>
    <x v="1"/>
    <s v="T16N R095W S01 fLEWIS-MESAVERDE"/>
    <n v="5241"/>
    <x v="0"/>
    <x v="0"/>
    <x v="10"/>
    <s v="NW NW"/>
    <n v="1"/>
    <n v="16"/>
    <n v="95"/>
    <n v="41.394345999999999"/>
    <n v="-108.04529599999999"/>
    <s v="4903725894"/>
    <s v="1-1 WILLOW CREEK"/>
    <x v="0"/>
    <s v="LEWIS-MESAVERDE"/>
    <m/>
    <m/>
    <n v="986"/>
    <x v="0"/>
    <n v="11008"/>
    <n v="11994"/>
    <n v="12170"/>
    <m/>
    <x v="2"/>
    <d v="1899-12-31T00:00:00"/>
    <n v="7.03"/>
    <x v="1"/>
    <n v="12"/>
    <n v="0"/>
    <n v="2070"/>
    <n v="0"/>
    <x v="1"/>
    <n v="3450"/>
    <n v="0"/>
    <n v="0"/>
    <x v="1"/>
    <n v="35"/>
    <n v="6680"/>
    <x v="0"/>
    <s v="BP AMERICA PRODUCTION COMPANY"/>
    <n v="0.5988"/>
    <n v="0"/>
    <n v="90.045000000000002"/>
    <n v="0"/>
    <n v="90.643799999999985"/>
    <n v="97.3245"/>
    <n v="0"/>
    <n v="0"/>
    <x v="1"/>
    <n v="0.72870000000000001"/>
    <n v="98.053200000000004"/>
    <n v="-3.9266125057632176E-2"/>
    <n v="5567"/>
    <n v="-9.0879399036498734E-2"/>
    <n v="6.6060778564005496E-3"/>
    <n v="0"/>
    <n v="0.99339392214359945"/>
    <n v="0.99256832005482731"/>
    <n v="0"/>
    <n v="7.4316799451726208E-3"/>
    <x v="1"/>
    <n v="5"/>
    <x v="1"/>
    <n v="0"/>
    <n v="0"/>
    <x v="1"/>
    <n v="0"/>
    <x v="1"/>
    <x v="1"/>
    <n v="0"/>
    <x v="1"/>
    <x v="1"/>
    <x v="1"/>
    <n v="0"/>
    <x v="1"/>
    <x v="1"/>
    <x v="1"/>
    <x v="1"/>
    <x v="0"/>
    <x v="0"/>
    <x v="0"/>
    <x v="0"/>
    <x v="0"/>
    <x v="0"/>
    <x v="0"/>
    <x v="0"/>
    <x v="0"/>
    <m/>
    <x v="0"/>
    <x v="0"/>
    <x v="0"/>
    <x v="0"/>
    <x v="0"/>
    <m/>
    <n v="19000101"/>
    <x v="0"/>
    <s v="WYOMING ANALYTICAL LABS ROCK SPRINGS ID No BPW00853"/>
    <m/>
    <s v="11008-11994"/>
    <d v="2005-12-31T00:00:00"/>
  </r>
  <r>
    <x v="1"/>
    <s v="T16N R094W S36 fMESAVERDE/ALMOND"/>
    <n v="5209"/>
    <x v="0"/>
    <x v="0"/>
    <x v="119"/>
    <s v="NE NE"/>
    <n v="36"/>
    <n v="16"/>
    <n v="94"/>
    <n v="41.319870000000002"/>
    <n v="-107.92036"/>
    <s v="4903722333"/>
    <s v="1-36 STATE"/>
    <x v="0"/>
    <s v="MESAVERDE/ALMOND"/>
    <m/>
    <m/>
    <n v="14"/>
    <x v="0"/>
    <n v="8613"/>
    <n v="8627"/>
    <n v="11072"/>
    <n v="9696"/>
    <x v="2"/>
    <m/>
    <n v="7.56"/>
    <x v="1"/>
    <n v="28"/>
    <n v="5"/>
    <n v="3350"/>
    <n v="76"/>
    <x v="1"/>
    <n v="2571"/>
    <n v="3465"/>
    <n v="0"/>
    <x v="1"/>
    <n v="173"/>
    <n v="10053"/>
    <x v="0"/>
    <s v="DOUBLE EAGLE PETROLEUM CO"/>
    <n v="1.3972"/>
    <n v="0.41144999999999998"/>
    <n v="145.72499999999999"/>
    <n v="1.9440799999999998"/>
    <n v="149.47773000000001"/>
    <n v="72.527909999999991"/>
    <n v="56.791349999999994"/>
    <n v="0"/>
    <x v="1"/>
    <n v="3.6018600000000003"/>
    <n v="132.92111999999997"/>
    <n v="5.8628461128648487E-2"/>
    <n v="9668"/>
    <n v="-1.9522336595507329E-2"/>
    <n v="9.3472117886724652E-3"/>
    <n v="2.752583946785919E-3"/>
    <n v="0.98790020426454161"/>
    <n v="0.54564624493082814"/>
    <n v="0.42725602974154903"/>
    <n v="2.7097725327622887E-2"/>
    <x v="1"/>
    <n v="3.65"/>
    <x v="1"/>
    <n v="6976"/>
    <n v="0.88300000000000001"/>
    <x v="4"/>
    <n v="0"/>
    <x v="1"/>
    <x v="1"/>
    <n v="0"/>
    <x v="1"/>
    <x v="1"/>
    <x v="1"/>
    <n v="0"/>
    <x v="1"/>
    <x v="1"/>
    <x v="1"/>
    <x v="1"/>
    <x v="0"/>
    <x v="0"/>
    <x v="0"/>
    <x v="0"/>
    <x v="0"/>
    <x v="0"/>
    <x v="0"/>
    <x v="0"/>
    <x v="0"/>
    <m/>
    <x v="0"/>
    <x v="0"/>
    <x v="0"/>
    <x v="0"/>
    <x v="0"/>
    <m/>
    <m/>
    <x v="0"/>
    <s v="ENERGY LABS CASPER ID No C06120374-001"/>
    <m/>
    <s v="8613-8627"/>
    <d v="2006-12-19T00:00:00"/>
  </r>
  <r>
    <x v="1"/>
    <s v="T16N R094W S01 fMESAVERDE/ALMOND"/>
    <m/>
    <x v="0"/>
    <x v="0"/>
    <x v="92"/>
    <s v="C NE"/>
    <n v="1"/>
    <n v="16"/>
    <n v="94"/>
    <n v="41.395359999999997"/>
    <n v="-107.921436"/>
    <s v="4903723393"/>
    <s v="CHAMPLIN 444 J2"/>
    <x v="0"/>
    <s v="MESAVERDE/ALMOND"/>
    <m/>
    <m/>
    <m/>
    <x v="0"/>
    <n v="9512"/>
    <m/>
    <n v="10065"/>
    <n v="10004"/>
    <x v="2"/>
    <d v="2002-11-27T00:00:00"/>
    <n v="7.32"/>
    <x v="0"/>
    <n v="42.3"/>
    <n v="4.24"/>
    <n v="2710"/>
    <n v="7.11"/>
    <x v="1"/>
    <n v="4099"/>
    <n v="1051"/>
    <m/>
    <x v="0"/>
    <n v="20"/>
    <n v="8616"/>
    <x v="0"/>
    <s v="BP AMERICA PRODUCTION COMPANY"/>
    <n v="2.11077"/>
    <n v="0.34890960000000004"/>
    <n v="117.88500000000001"/>
    <n v="0.1818738"/>
    <n v="120.5265534"/>
    <n v="115.63279"/>
    <n v="17.22589"/>
    <n v="0"/>
    <x v="1"/>
    <n v="0.41640000000000005"/>
    <n v="133.27508"/>
    <n v="-5.0230277990007628E-2"/>
    <n v="7933.65"/>
    <n v="-4.1230479194424068E-2"/>
    <n v="1.7512904338970337E-2"/>
    <n v="2.8948774370245955E-3"/>
    <n v="0.97959221822400511"/>
    <n v="0.86762499035828755"/>
    <n v="0.12925064460662863"/>
    <n v="3.1243650350838282E-3"/>
    <x v="0"/>
    <n v="9.19"/>
    <x v="0"/>
    <m/>
    <m/>
    <x v="0"/>
    <n v="10280"/>
    <x v="0"/>
    <x v="0"/>
    <m/>
    <x v="0"/>
    <x v="0"/>
    <x v="0"/>
    <m/>
    <x v="0"/>
    <x v="0"/>
    <x v="0"/>
    <x v="0"/>
    <x v="0"/>
    <x v="0"/>
    <x v="0"/>
    <x v="0"/>
    <x v="0"/>
    <x v="0"/>
    <x v="0"/>
    <x v="0"/>
    <x v="0"/>
    <m/>
    <x v="0"/>
    <x v="0"/>
    <x v="0"/>
    <x v="0"/>
    <x v="0"/>
    <m/>
    <n v="20021127"/>
    <x v="0"/>
    <s v="BP AMERICA"/>
    <m/>
    <m/>
    <d v="2002-11-29T00:00:00"/>
  </r>
  <r>
    <x v="1"/>
    <s v="T16N R094W S01 fMESAVERDE"/>
    <m/>
    <x v="0"/>
    <x v="0"/>
    <x v="92"/>
    <s v="L 7"/>
    <n v="1"/>
    <n v="16"/>
    <n v="94"/>
    <n v="41.389009999999999"/>
    <n v="-107.92077999999999"/>
    <s v="4903724340"/>
    <s v="CHAMPLIN 444 J3"/>
    <x v="0"/>
    <s v="MESAVERDE"/>
    <m/>
    <m/>
    <m/>
    <x v="0"/>
    <n v="9549"/>
    <m/>
    <n v="9944"/>
    <n v="9948"/>
    <x v="2"/>
    <d v="2002-11-27T00:00:00"/>
    <n v="7.32"/>
    <x v="0"/>
    <n v="14.7"/>
    <n v="0.82"/>
    <n v="2610"/>
    <n v="63.7"/>
    <x v="1"/>
    <n v="3499"/>
    <n v="1213"/>
    <m/>
    <x v="0"/>
    <n v="13"/>
    <n v="7690"/>
    <x v="0"/>
    <s v="BP AMERICA PRODUCTION COMPANY"/>
    <n v="0.73353000000000002"/>
    <n v="6.7477800000000004E-2"/>
    <n v="113.535"/>
    <n v="1.6294459999999999"/>
    <n v="115.96545379999999"/>
    <n v="98.706789999999998"/>
    <n v="19.881069999999998"/>
    <n v="0"/>
    <x v="1"/>
    <n v="0.27066000000000001"/>
    <n v="118.85852"/>
    <n v="-1.2320148378308414E-2"/>
    <n v="7414.22"/>
    <n v="-1.825847345973514E-2"/>
    <n v="6.3254182686602834E-3"/>
    <n v="5.8187846284269882E-4"/>
    <n v="0.99309270326849708"/>
    <n v="0.83045615913777149"/>
    <n v="0.1672666797466433"/>
    <n v="2.2771611155851515E-3"/>
    <x v="0"/>
    <n v="1"/>
    <x v="0"/>
    <m/>
    <m/>
    <x v="0"/>
    <n v="11360"/>
    <x v="0"/>
    <x v="0"/>
    <m/>
    <x v="0"/>
    <x v="0"/>
    <x v="0"/>
    <m/>
    <x v="0"/>
    <x v="0"/>
    <x v="0"/>
    <x v="0"/>
    <x v="0"/>
    <x v="0"/>
    <x v="0"/>
    <x v="0"/>
    <x v="0"/>
    <x v="0"/>
    <x v="0"/>
    <x v="0"/>
    <x v="0"/>
    <m/>
    <x v="0"/>
    <x v="0"/>
    <x v="0"/>
    <x v="0"/>
    <x v="0"/>
    <m/>
    <n v="20021127"/>
    <x v="0"/>
    <s v="BP AMERICA"/>
    <m/>
    <m/>
    <d v="2002-11-29T00:00:00"/>
  </r>
  <r>
    <x v="0"/>
    <s v="T16N R093W S15 fWASATCH"/>
    <n v="49008473"/>
    <x v="0"/>
    <x v="2"/>
    <x v="119"/>
    <m/>
    <s v="15"/>
    <n v="16"/>
    <n v="93"/>
    <n v="41.363909999999997"/>
    <n v="-107.85778000000001"/>
    <s v="4900705091"/>
    <s v="UNIT NO. 2"/>
    <x v="0"/>
    <s v="WASATCH"/>
    <m/>
    <m/>
    <n v="30"/>
    <x v="0"/>
    <n v="2115"/>
    <n v="2145"/>
    <m/>
    <m/>
    <x v="0"/>
    <d v="1967-04-07T00:00:00"/>
    <n v="8.8000000000000007"/>
    <x v="0"/>
    <n v="3"/>
    <n v="2"/>
    <n v="502"/>
    <n v="11"/>
    <x v="0"/>
    <n v="48"/>
    <n v="1013"/>
    <m/>
    <x v="0"/>
    <n v="60"/>
    <n v="1221"/>
    <x v="0"/>
    <m/>
    <n v="0.1497"/>
    <n v="0.16458"/>
    <n v="21.837"/>
    <n v="0.28137999999999996"/>
    <n v="22.432659999999998"/>
    <n v="1.35408"/>
    <n v="16.603069999999999"/>
    <m/>
    <x v="0"/>
    <n v="1.2492000000000001"/>
    <n v="19.20635"/>
    <n v="7.7482870029810941E-2"/>
    <n v="1636"/>
    <n v="0.14525726286314317"/>
    <n v="6.6733057961026474E-3"/>
    <n v="7.336624368220265E-3"/>
    <n v="0.98599006983567705"/>
    <n v="7.0501683037120524E-2"/>
    <n v="0.86445732791498642"/>
    <n v="6.5040989047893016E-2"/>
    <x v="0"/>
    <m/>
    <x v="0"/>
    <m/>
    <m/>
    <x v="0"/>
    <m/>
    <x v="0"/>
    <x v="0"/>
    <m/>
    <x v="0"/>
    <x v="0"/>
    <x v="0"/>
    <m/>
    <x v="0"/>
    <x v="0"/>
    <x v="0"/>
    <x v="0"/>
    <x v="0"/>
    <x v="0"/>
    <x v="0"/>
    <x v="0"/>
    <x v="0"/>
    <x v="0"/>
    <x v="0"/>
    <x v="0"/>
    <x v="0"/>
    <m/>
    <x v="0"/>
    <x v="0"/>
    <x v="0"/>
    <x v="0"/>
    <x v="0"/>
    <s v="DST NO. 1"/>
    <m/>
    <x v="0"/>
    <m/>
    <m/>
    <m/>
    <m/>
  </r>
  <r>
    <x v="0"/>
    <s v="T16N R093W S15 fMESAVERDE/ALMOND"/>
    <n v="49008555"/>
    <x v="0"/>
    <x v="2"/>
    <x v="119"/>
    <m/>
    <s v="15"/>
    <n v="16"/>
    <n v="93"/>
    <n v="41.364019999999996"/>
    <n v="-107.84887999999999"/>
    <s v="4900706952"/>
    <s v="UNIT NO. 1"/>
    <x v="0"/>
    <s v="MESAVERDE/ALMOND"/>
    <m/>
    <m/>
    <n v="10"/>
    <x v="0"/>
    <n v="8742"/>
    <n v="8752"/>
    <n v="11024"/>
    <n v="8737"/>
    <x v="4"/>
    <d v="1966-10-07T00:00:00"/>
    <n v="6.9"/>
    <x v="0"/>
    <n v="3091"/>
    <n v="1020"/>
    <n v="6028"/>
    <n v="670"/>
    <x v="0"/>
    <n v="17000"/>
    <n v="488"/>
    <m/>
    <x v="0"/>
    <n v="1500"/>
    <n v="29557"/>
    <x v="0"/>
    <m/>
    <n v="154.24090000000001"/>
    <n v="83.9358"/>
    <n v="262.21799999999996"/>
    <n v="17.1386"/>
    <n v="517.53329999999994"/>
    <n v="479.57"/>
    <n v="7.9983199999999988"/>
    <m/>
    <x v="0"/>
    <n v="31.23"/>
    <n v="518.79831999999999"/>
    <n v="-1.2206710435025128E-3"/>
    <n v="29794"/>
    <n v="3.9931930380280025E-3"/>
    <n v="0.29803087067054435"/>
    <n v="0.16218434639857959"/>
    <n v="0.53978478293087617"/>
    <n v="0.9243861853677553"/>
    <n v="1.5417012144526603E-2"/>
    <n v="6.0196802487718165E-2"/>
    <x v="0"/>
    <m/>
    <x v="0"/>
    <m/>
    <m/>
    <x v="0"/>
    <m/>
    <x v="0"/>
    <x v="0"/>
    <m/>
    <x v="0"/>
    <x v="0"/>
    <x v="0"/>
    <m/>
    <x v="0"/>
    <x v="0"/>
    <x v="0"/>
    <x v="0"/>
    <x v="0"/>
    <x v="0"/>
    <x v="0"/>
    <x v="0"/>
    <x v="0"/>
    <x v="0"/>
    <x v="0"/>
    <x v="0"/>
    <x v="0"/>
    <m/>
    <x v="0"/>
    <x v="0"/>
    <x v="0"/>
    <x v="0"/>
    <x v="0"/>
    <s v="PRODUCTION TEST"/>
    <m/>
    <x v="0"/>
    <m/>
    <m/>
    <m/>
    <m/>
  </r>
  <r>
    <x v="0"/>
    <s v="T16N R093W S11 fMESAVERDE"/>
    <n v="49008668"/>
    <x v="0"/>
    <x v="2"/>
    <x v="119"/>
    <m/>
    <s v="11"/>
    <n v="16"/>
    <n v="93"/>
    <n v="41.378149999999998"/>
    <n v="-107.82351"/>
    <s v="4900720032"/>
    <s v="UNIT NO. 3"/>
    <x v="0"/>
    <s v="MESAVERDE"/>
    <m/>
    <m/>
    <n v="226"/>
    <x v="0"/>
    <n v="10350"/>
    <n v="10576"/>
    <n v="11000"/>
    <n v="9500"/>
    <x v="0"/>
    <d v="1968-02-14T00:00:00"/>
    <n v="7.9"/>
    <x v="0"/>
    <n v="199"/>
    <n v="15"/>
    <n v="4665"/>
    <n v="50"/>
    <x v="0"/>
    <n v="5900"/>
    <n v="2928"/>
    <m/>
    <x v="0"/>
    <n v="45"/>
    <n v="12316"/>
    <x v="0"/>
    <m/>
    <n v="9.9300999999999995"/>
    <n v="1.2343500000000001"/>
    <n v="202.92750000000001"/>
    <n v="1.2789999999999999"/>
    <n v="215.37094999999997"/>
    <n v="166.43899999999999"/>
    <n v="47.989919999999998"/>
    <m/>
    <x v="0"/>
    <n v="0.93690000000000007"/>
    <n v="215.36582000000001"/>
    <n v="1.1909826040510662E-5"/>
    <n v="13799"/>
    <n v="5.6787286999808541E-2"/>
    <n v="4.6106961036295753E-2"/>
    <n v="5.7312743431739525E-3"/>
    <n v="0.94816176462053037"/>
    <n v="0.77281993958001316"/>
    <n v="0.22282978793942324"/>
    <n v="4.3502724805635357E-3"/>
    <x v="0"/>
    <m/>
    <x v="0"/>
    <m/>
    <m/>
    <x v="0"/>
    <m/>
    <x v="0"/>
    <x v="0"/>
    <m/>
    <x v="0"/>
    <x v="0"/>
    <x v="0"/>
    <m/>
    <x v="0"/>
    <x v="0"/>
    <x v="0"/>
    <x v="0"/>
    <x v="0"/>
    <x v="0"/>
    <x v="0"/>
    <x v="0"/>
    <x v="0"/>
    <x v="0"/>
    <x v="0"/>
    <x v="0"/>
    <x v="0"/>
    <m/>
    <x v="0"/>
    <x v="0"/>
    <x v="0"/>
    <x v="0"/>
    <x v="0"/>
    <s v="DST NO. 4 (BOTTOM)"/>
    <m/>
    <x v="0"/>
    <m/>
    <m/>
    <m/>
    <m/>
  </r>
  <r>
    <x v="1"/>
    <s v="T16N R093W S07 fMESAVERDE"/>
    <m/>
    <x v="0"/>
    <x v="2"/>
    <x v="119"/>
    <s v="NW NE"/>
    <n v="7"/>
    <n v="16"/>
    <n v="93"/>
    <n v="41.377929999999999"/>
    <n v="-107.90279"/>
    <s v="4900721891"/>
    <s v="CHAMPLIN 444 L2"/>
    <x v="0"/>
    <s v="MESAVERDE"/>
    <m/>
    <m/>
    <m/>
    <x v="0"/>
    <n v="9426"/>
    <m/>
    <n v="9770"/>
    <n v="9770"/>
    <x v="2"/>
    <d v="2002-11-27T00:00:00"/>
    <n v="7.06"/>
    <x v="0"/>
    <n v="16.8"/>
    <n v="0.56999999999999995"/>
    <n v="2590"/>
    <n v="14.4"/>
    <x v="1"/>
    <n v="3199"/>
    <n v="1294"/>
    <m/>
    <x v="0"/>
    <n v="19"/>
    <n v="7246"/>
    <x v="0"/>
    <s v="BP AMERICA PRODUCTION COMPANY"/>
    <n v="0.83832000000000007"/>
    <n v="4.6905299999999997E-2"/>
    <n v="112.66500000000001"/>
    <n v="0.36835200000000001"/>
    <n v="113.9185773"/>
    <n v="90.24378999999999"/>
    <n v="21.208659999999998"/>
    <n v="0"/>
    <x v="1"/>
    <n v="0.39558000000000004"/>
    <n v="111.84802999999998"/>
    <n v="9.1711849009125605E-3"/>
    <n v="7133.77"/>
    <n v="-7.8047145399404551E-3"/>
    <n v="7.3589402173827893E-3"/>
    <n v="4.1174408170913839E-4"/>
    <n v="0.99222931570090811"/>
    <n v="0.8068429099734703"/>
    <n v="0.18962032679520599"/>
    <n v="3.5367632313237892E-3"/>
    <x v="0"/>
    <n v="4.45"/>
    <x v="0"/>
    <m/>
    <m/>
    <x v="0"/>
    <n v="10110"/>
    <x v="0"/>
    <x v="0"/>
    <m/>
    <x v="0"/>
    <x v="0"/>
    <x v="0"/>
    <m/>
    <x v="0"/>
    <x v="0"/>
    <x v="0"/>
    <x v="0"/>
    <x v="0"/>
    <x v="0"/>
    <x v="0"/>
    <x v="0"/>
    <x v="0"/>
    <x v="0"/>
    <x v="0"/>
    <x v="0"/>
    <x v="0"/>
    <m/>
    <x v="0"/>
    <x v="0"/>
    <x v="0"/>
    <x v="0"/>
    <x v="0"/>
    <m/>
    <n v="20021127"/>
    <x v="0"/>
    <s v="BP AMERICA"/>
    <m/>
    <m/>
    <d v="2002-11-29T00:00:00"/>
  </r>
  <r>
    <x v="1"/>
    <s v="T16N R093W S05 fMESAVERDE/ALMOND"/>
    <n v="3673"/>
    <x v="0"/>
    <x v="2"/>
    <x v="92"/>
    <s v="NE SE"/>
    <n v="5"/>
    <n v="16"/>
    <n v="93"/>
    <n v="41.384706000000001"/>
    <n v="-107.88318700000001"/>
    <s v="4900722300"/>
    <s v="CHAMPLIN 444 D4"/>
    <x v="0"/>
    <s v="MESAVERDE/ALMOND"/>
    <m/>
    <m/>
    <m/>
    <x v="0"/>
    <s v="9162"/>
    <m/>
    <n v="9586"/>
    <n v="9558"/>
    <x v="2"/>
    <d v="2003-01-31T00:00:00"/>
    <n v="7.31"/>
    <x v="1"/>
    <n v="16.600000000000001"/>
    <n v="2.78"/>
    <n v="1520"/>
    <n v="20.7"/>
    <x v="1"/>
    <n v="1200"/>
    <n v="1521"/>
    <m/>
    <x v="0"/>
    <n v="26"/>
    <n v="5590"/>
    <x v="0"/>
    <s v="BP AMERICA PRODUCTION COMPANY"/>
    <n v="0.82834000000000008"/>
    <n v="0.2287662"/>
    <n v="66.12"/>
    <n v="0.52950599999999992"/>
    <n v="67.706612199999995"/>
    <n v="33.851999999999997"/>
    <n v="24.929189999999998"/>
    <n v="0"/>
    <x v="1"/>
    <n v="0.54132000000000002"/>
    <n v="59.322509999999994"/>
    <n v="6.6001418059078748E-2"/>
    <n v="4307.08"/>
    <n v="-0.12962611194412899"/>
    <n v="1.2234255607903538E-2"/>
    <n v="3.3787866881338367E-3"/>
    <n v="0.98438695770396256"/>
    <n v="0.57064342017895064"/>
    <n v="0.4202315444845473"/>
    <n v="9.1250353365021145E-3"/>
    <x v="0"/>
    <n v="0.84"/>
    <x v="0"/>
    <m/>
    <m/>
    <x v="0"/>
    <n v="6080"/>
    <x v="0"/>
    <x v="0"/>
    <m/>
    <x v="0"/>
    <x v="0"/>
    <x v="0"/>
    <n v="1.2"/>
    <x v="0"/>
    <x v="0"/>
    <x v="0"/>
    <x v="0"/>
    <x v="0"/>
    <x v="0"/>
    <x v="0"/>
    <x v="0"/>
    <x v="0"/>
    <x v="0"/>
    <x v="0"/>
    <x v="0"/>
    <x v="0"/>
    <m/>
    <x v="0"/>
    <x v="0"/>
    <x v="0"/>
    <x v="0"/>
    <x v="0"/>
    <m/>
    <m/>
    <x v="0"/>
    <s v="BP AMERICA"/>
    <m/>
    <m/>
    <d v="2003-02-02T00:00:00"/>
  </r>
  <r>
    <x v="0"/>
    <s v="T16N R092W S13 fNUGGET"/>
    <n v="49008477"/>
    <x v="0"/>
    <x v="2"/>
    <x v="2"/>
    <m/>
    <s v="13"/>
    <n v="16"/>
    <n v="92"/>
    <n v="41.360930000000003"/>
    <n v="-107.69676"/>
    <s v="4900705087"/>
    <s v="COW CREEK UNIT 22-13"/>
    <x v="0"/>
    <s v="NUGGET"/>
    <n v="6192"/>
    <m/>
    <n v="20"/>
    <x v="0"/>
    <n v="9632"/>
    <n v="9652"/>
    <n v="9827"/>
    <n v="3586"/>
    <x v="1"/>
    <d v="1965-03-19T00:00:00"/>
    <n v="7.1"/>
    <x v="0"/>
    <n v="1034"/>
    <n v="99"/>
    <n v="18532"/>
    <n v="600"/>
    <x v="0"/>
    <n v="30000"/>
    <n v="476"/>
    <m/>
    <x v="0"/>
    <n v="1385"/>
    <n v="51895"/>
    <x v="0"/>
    <m/>
    <n v="51.596600000000002"/>
    <n v="8.1467100000000006"/>
    <n v="806.14199999999994"/>
    <n v="15.347999999999999"/>
    <n v="881.23330999999985"/>
    <n v="846.3"/>
    <n v="7.801639999999999"/>
    <m/>
    <x v="0"/>
    <n v="28.835700000000003"/>
    <n v="882.93733999999995"/>
    <n v="-9.6590995888073679E-4"/>
    <n v="52123"/>
    <n v="2.1919283200984444E-3"/>
    <n v="5.855044222057381E-2"/>
    <n v="9.2446687018673881E-3"/>
    <n v="0.93220488907755883"/>
    <n v="0.95850516413769526"/>
    <n v="8.836006414679437E-3"/>
    <n v="3.2658829447625361E-2"/>
    <x v="0"/>
    <m/>
    <x v="0"/>
    <m/>
    <m/>
    <x v="0"/>
    <m/>
    <x v="0"/>
    <x v="0"/>
    <m/>
    <x v="0"/>
    <x v="0"/>
    <x v="0"/>
    <m/>
    <x v="0"/>
    <x v="0"/>
    <x v="0"/>
    <x v="0"/>
    <x v="0"/>
    <x v="0"/>
    <x v="0"/>
    <x v="0"/>
    <x v="0"/>
    <x v="0"/>
    <x v="0"/>
    <x v="0"/>
    <x v="0"/>
    <m/>
    <x v="0"/>
    <x v="0"/>
    <x v="0"/>
    <x v="0"/>
    <x v="0"/>
    <s v="PRODUCTION (3-16-65)"/>
    <m/>
    <x v="0"/>
    <m/>
    <m/>
    <m/>
    <m/>
  </r>
  <r>
    <x v="1"/>
    <s v="T16N R092W S13 fMESAVERDE/HAYSTACK MTNS"/>
    <n v="4746"/>
    <x v="0"/>
    <x v="2"/>
    <x v="2"/>
    <s v="SE NW"/>
    <n v="13"/>
    <n v="16"/>
    <n v="92"/>
    <n v="41.360930000000003"/>
    <n v="-107.69676"/>
    <s v="4900705087"/>
    <s v="COW CREEK UNIT 22-13I "/>
    <x v="0"/>
    <s v="MESAVERDE/HAYSTACK MTNS"/>
    <m/>
    <n v="6192"/>
    <n v="100"/>
    <x v="0"/>
    <n v="3340"/>
    <n v="3440"/>
    <n v="9827"/>
    <n v="3586"/>
    <x v="2"/>
    <d v="2005-05-26T00:00:00"/>
    <n v="7.91"/>
    <x v="1"/>
    <n v="21"/>
    <n v="6"/>
    <n v="1278"/>
    <n v="13"/>
    <x v="1"/>
    <n v="217"/>
    <n v="3203"/>
    <n v="0"/>
    <x v="1"/>
    <n v="22"/>
    <n v="3188"/>
    <x v="0"/>
    <s v="DOUBLE EAGLE PETROLEUM CO"/>
    <n v="1.0479000000000001"/>
    <n v="0.49374000000000001"/>
    <n v="55.592999999999996"/>
    <n v="0.33254"/>
    <n v="57.467179999999999"/>
    <n v="6.1215700000000002"/>
    <n v="52.497169999999997"/>
    <n v="0"/>
    <x v="1"/>
    <n v="0.45804000000000006"/>
    <n v="59.076779999999992"/>
    <n v="-1.3811097546367853E-2"/>
    <n v="4760"/>
    <n v="0.19778560644187218"/>
    <n v="1.8234755907632846E-2"/>
    <n v="8.5916865939828623E-3"/>
    <n v="0.9731735574983843"/>
    <n v="0.10362057647691701"/>
    <n v="0.88862612349555958"/>
    <n v="7.7533000275235063E-3"/>
    <x v="1"/>
    <n v="0.21"/>
    <x v="1"/>
    <n v="2398"/>
    <n v="2.2240000000000002"/>
    <x v="4"/>
    <n v="4940"/>
    <x v="1"/>
    <x v="1"/>
    <n v="0"/>
    <x v="1"/>
    <x v="1"/>
    <x v="1"/>
    <n v="0"/>
    <x v="1"/>
    <x v="1"/>
    <x v="1"/>
    <x v="1"/>
    <x v="0"/>
    <x v="0"/>
    <x v="0"/>
    <x v="0"/>
    <x v="0"/>
    <x v="0"/>
    <x v="0"/>
    <x v="0"/>
    <x v="0"/>
    <m/>
    <x v="0"/>
    <x v="0"/>
    <x v="0"/>
    <x v="0"/>
    <x v="0"/>
    <m/>
    <n v="20050526"/>
    <x v="0"/>
    <s v="ENERGY LABS CASPER ID No C05051056-001"/>
    <s v="3339"/>
    <s v="3340-3440"/>
    <d v="2005-06-13T00:00:00"/>
  </r>
  <r>
    <x v="0"/>
    <s v="T16N R092W S13 fMESAVERDE"/>
    <n v="49009332"/>
    <x v="0"/>
    <x v="2"/>
    <x v="2"/>
    <m/>
    <s v="13"/>
    <n v="16"/>
    <n v="92"/>
    <n v="41.359450000000002"/>
    <n v="-107.69531000000001"/>
    <s v="4900705086"/>
    <s v="UNIT NO. 2"/>
    <x v="0"/>
    <s v="MESAVERDE"/>
    <m/>
    <n v="579"/>
    <n v="30"/>
    <x v="0"/>
    <n v="3330"/>
    <n v="3360"/>
    <n v="4297"/>
    <m/>
    <x v="0"/>
    <d v="1960-05-19T00:00:00"/>
    <n v="8.3000001907348633"/>
    <x v="2"/>
    <n v="18"/>
    <n v="7"/>
    <n v="1275"/>
    <n v="-3"/>
    <x v="0"/>
    <n v="180"/>
    <n v="2879"/>
    <m/>
    <x v="0"/>
    <n v="49"/>
    <n v="3055"/>
    <x v="0"/>
    <m/>
    <n v="0.8982"/>
    <n v="0.57603000000000004"/>
    <n v="55.462499999999999"/>
    <n v="0"/>
    <n v="56.936729999999997"/>
    <n v="5.0777999999999999"/>
    <n v="47.186809999999994"/>
    <m/>
    <x v="0"/>
    <n v="1.0201800000000001"/>
    <n v="53.284789999999994"/>
    <n v="3.313273124885234E-2"/>
    <n v="4402"/>
    <n v="0.18063564436100307"/>
    <n v="1.5775405436877041E-2"/>
    <n v="1.0117019365179562E-2"/>
    <n v="0.97410757519794344"/>
    <n v="9.5295486760856155E-2"/>
    <n v="0.88555871197015135"/>
    <n v="1.9145801268992527E-2"/>
    <x v="0"/>
    <m/>
    <x v="0"/>
    <m/>
    <m/>
    <x v="0"/>
    <m/>
    <x v="0"/>
    <x v="0"/>
    <m/>
    <x v="0"/>
    <x v="0"/>
    <x v="0"/>
    <m/>
    <x v="0"/>
    <x v="0"/>
    <x v="0"/>
    <x v="0"/>
    <x v="0"/>
    <x v="0"/>
    <x v="0"/>
    <x v="0"/>
    <x v="0"/>
    <x v="0"/>
    <x v="0"/>
    <x v="0"/>
    <x v="0"/>
    <m/>
    <x v="0"/>
    <x v="0"/>
    <x v="0"/>
    <x v="0"/>
    <x v="0"/>
    <s v="DST NO. 2"/>
    <m/>
    <x v="0"/>
    <m/>
    <m/>
    <m/>
    <m/>
  </r>
  <r>
    <x v="0"/>
    <s v="T16N R092W S13 fCODY/STEELE/BAXTER"/>
    <n v="49009333"/>
    <x v="0"/>
    <x v="2"/>
    <x v="2"/>
    <m/>
    <s v="13"/>
    <n v="16"/>
    <n v="92"/>
    <n v="41.359450000000002"/>
    <n v="-107.69531000000001"/>
    <s v="4900705086"/>
    <s v="UNIT NO. 2"/>
    <x v="0"/>
    <s v="CODY/STEELE/BAXTER"/>
    <n v="579"/>
    <m/>
    <n v="44"/>
    <x v="0"/>
    <n v="3939"/>
    <n v="3983"/>
    <n v="4297"/>
    <m/>
    <x v="0"/>
    <d v="1960-05-25T00:00:00"/>
    <n v="7.9"/>
    <x v="2"/>
    <n v="275"/>
    <n v="110"/>
    <n v="16847"/>
    <n v="-3"/>
    <x v="0"/>
    <n v="26200"/>
    <n v="1342"/>
    <m/>
    <x v="0"/>
    <n v="16"/>
    <n v="44109"/>
    <x v="0"/>
    <m/>
    <n v="13.7225"/>
    <n v="9.0518999999999998"/>
    <n v="732.84449999999993"/>
    <n v="0"/>
    <n v="755.61889999999994"/>
    <n v="739.10199999999998"/>
    <n v="21.995379999999997"/>
    <m/>
    <x v="0"/>
    <n v="0.33312000000000003"/>
    <n v="761.43049999999994"/>
    <n v="-3.8308574526314033E-3"/>
    <n v="44784"/>
    <n v="7.5933988053052542E-3"/>
    <n v="1.8160609799463726E-2"/>
    <n v="1.1979451546275511E-2"/>
    <n v="0.96985993865426079"/>
    <n v="0.97067559022130057"/>
    <n v="2.888691745339857E-2"/>
    <n v="4.3749232530086469E-4"/>
    <x v="0"/>
    <m/>
    <x v="0"/>
    <m/>
    <m/>
    <x v="0"/>
    <m/>
    <x v="0"/>
    <x v="0"/>
    <m/>
    <x v="0"/>
    <x v="0"/>
    <x v="0"/>
    <m/>
    <x v="0"/>
    <x v="0"/>
    <x v="0"/>
    <x v="0"/>
    <x v="0"/>
    <x v="0"/>
    <x v="0"/>
    <x v="0"/>
    <x v="0"/>
    <x v="0"/>
    <x v="0"/>
    <x v="0"/>
    <x v="0"/>
    <m/>
    <x v="0"/>
    <x v="0"/>
    <x v="0"/>
    <x v="0"/>
    <x v="0"/>
    <s v="DST NO. 3"/>
    <m/>
    <x v="0"/>
    <m/>
    <m/>
    <m/>
    <m/>
  </r>
  <r>
    <x v="0"/>
    <s v="T16N R092W S12 fNUGGET"/>
    <n v="49005501"/>
    <x v="0"/>
    <x v="2"/>
    <x v="2"/>
    <m/>
    <s v="12"/>
    <n v="16"/>
    <n v="92"/>
    <n v="41.370130000000003"/>
    <n v="-107.69373"/>
    <s v="4900705095"/>
    <s v="NO. 1 COW CREEK UNIT"/>
    <x v="0"/>
    <s v="NUGGET"/>
    <n v="160"/>
    <m/>
    <n v="19"/>
    <x v="0"/>
    <n v="9835"/>
    <n v="9854"/>
    <m/>
    <m/>
    <x v="0"/>
    <m/>
    <n v="8"/>
    <x v="0"/>
    <n v="428"/>
    <n v="52"/>
    <n v="9661"/>
    <n v="-3"/>
    <x v="0"/>
    <n v="12500"/>
    <n v="854"/>
    <m/>
    <x v="0"/>
    <n v="3806"/>
    <n v="26868"/>
    <x v="0"/>
    <m/>
    <n v="21.357199999999999"/>
    <n v="4.2790800000000004"/>
    <n v="420.25349999999997"/>
    <n v="0"/>
    <n v="445.88977999999997"/>
    <n v="352.625"/>
    <n v="13.997059999999999"/>
    <m/>
    <x v="0"/>
    <n v="79.240920000000003"/>
    <n v="445.86297999999999"/>
    <n v="3.0053173034171686E-5"/>
    <n v="27295"/>
    <n v="7.8836105828702253E-3"/>
    <n v="4.7897935673699453E-2"/>
    <n v="9.5967214139781373E-3"/>
    <n v="0.94250534291232246"/>
    <n v="0.79088198800447618"/>
    <n v="3.1393187207424129E-2"/>
    <n v="0.1777248247880997"/>
    <x v="0"/>
    <m/>
    <x v="0"/>
    <m/>
    <m/>
    <x v="0"/>
    <m/>
    <x v="0"/>
    <x v="0"/>
    <m/>
    <x v="0"/>
    <x v="0"/>
    <x v="0"/>
    <m/>
    <x v="0"/>
    <x v="0"/>
    <x v="0"/>
    <x v="0"/>
    <x v="0"/>
    <x v="0"/>
    <x v="0"/>
    <x v="0"/>
    <x v="0"/>
    <x v="0"/>
    <x v="0"/>
    <x v="0"/>
    <x v="0"/>
    <m/>
    <x v="0"/>
    <x v="0"/>
    <x v="0"/>
    <x v="0"/>
    <x v="0"/>
    <s v="DST NO. 14"/>
    <m/>
    <x v="0"/>
    <m/>
    <m/>
    <m/>
    <m/>
  </r>
  <r>
    <x v="1"/>
    <s v="T16N R092W S12 fNUGGET"/>
    <n v="4173"/>
    <x v="0"/>
    <x v="2"/>
    <x v="2"/>
    <s v="SE SW"/>
    <n v="12"/>
    <n v="16"/>
    <n v="92"/>
    <n v="41.368470000000002"/>
    <n v="-107.70041000000001"/>
    <s v="4900720403"/>
    <s v="CCU 3-12 I"/>
    <x v="0"/>
    <s v="NUGGET"/>
    <m/>
    <m/>
    <m/>
    <x v="0"/>
    <s v="9686"/>
    <m/>
    <n v="12533"/>
    <n v="10894"/>
    <x v="2"/>
    <d v="1899-12-31T00:00:00"/>
    <n v="6.8"/>
    <x v="1"/>
    <n v="874"/>
    <n v="80"/>
    <n v="17900"/>
    <n v="0"/>
    <x v="1"/>
    <n v="32400"/>
    <n v="0"/>
    <n v="0"/>
    <x v="1"/>
    <n v="1430"/>
    <n v="57900"/>
    <x v="0"/>
    <s v="DOUBLE EAGLE PETROLEUM"/>
    <n v="43.6126"/>
    <n v="6.5831999999999997"/>
    <n v="778.65"/>
    <n v="0"/>
    <n v="828.84579999999994"/>
    <n v="914.00400000000002"/>
    <n v="0"/>
    <n v="0"/>
    <x v="1"/>
    <n v="29.772600000000004"/>
    <n v="943.77660000000003"/>
    <n v="-6.4836594640798911E-2"/>
    <n v="52684"/>
    <n v="-4.7167763871807857E-2"/>
    <n v="5.2618472579579946E-2"/>
    <n v="7.9426112794442581E-3"/>
    <n v="0.93943891614097585"/>
    <n v="0.96845376331644584"/>
    <n v="0"/>
    <n v="3.1546236683554142E-2"/>
    <x v="1"/>
    <n v="206"/>
    <x v="1"/>
    <n v="51231"/>
    <n v="0.13100000000000001"/>
    <x v="4"/>
    <n v="84100"/>
    <x v="1"/>
    <x v="1"/>
    <n v="0"/>
    <x v="1"/>
    <x v="1"/>
    <x v="1"/>
    <n v="0"/>
    <x v="1"/>
    <x v="1"/>
    <x v="1"/>
    <x v="1"/>
    <x v="0"/>
    <x v="0"/>
    <x v="0"/>
    <x v="0"/>
    <x v="0"/>
    <x v="0"/>
    <x v="0"/>
    <x v="0"/>
    <x v="0"/>
    <m/>
    <x v="0"/>
    <x v="0"/>
    <x v="0"/>
    <x v="0"/>
    <x v="0"/>
    <m/>
    <n v="19000101"/>
    <x v="0"/>
    <s v="ENERGY LBS CASPER ID No C03070159-001"/>
    <s v="9662"/>
    <m/>
    <d v="2003-07-14T00:00:00"/>
  </r>
  <r>
    <x v="0"/>
    <s v="T16N R092W S12 fNUGGET"/>
    <n v="49009328"/>
    <x v="0"/>
    <x v="2"/>
    <x v="2"/>
    <m/>
    <s v="12"/>
    <n v="16"/>
    <n v="92"/>
    <n v="41.370130000000003"/>
    <n v="-107.69373"/>
    <s v="4900705095"/>
    <s v="NO. 1 COW CREEK UNIT"/>
    <x v="0"/>
    <s v="NUGGET"/>
    <n v="8602"/>
    <n v="160"/>
    <n v="10"/>
    <x v="0"/>
    <n v="9665"/>
    <n v="9675"/>
    <m/>
    <m/>
    <x v="0"/>
    <m/>
    <n v="7.1999998092651367"/>
    <x v="2"/>
    <n v="798"/>
    <n v="87"/>
    <n v="18941"/>
    <n v="-3"/>
    <x v="0"/>
    <n v="28800"/>
    <n v="476"/>
    <m/>
    <x v="0"/>
    <n v="2428"/>
    <n v="51289"/>
    <x v="0"/>
    <m/>
    <n v="39.8202"/>
    <n v="7.15923"/>
    <n v="823.93349999999998"/>
    <n v="0"/>
    <n v="870.91292999999996"/>
    <n v="812.44799999999998"/>
    <n v="7.801639999999999"/>
    <m/>
    <x v="0"/>
    <n v="50.550960000000003"/>
    <n v="870.80060000000003"/>
    <n v="6.4493958429506475E-5"/>
    <n v="51524"/>
    <n v="2.2857031698326085E-3"/>
    <n v="4.5722366299005349E-2"/>
    <n v="8.220373993069548E-3"/>
    <n v="0.94605725970792509"/>
    <n v="0.93298971084769577"/>
    <n v="8.9591578140851055E-3"/>
    <n v="5.8051131338219104E-2"/>
    <x v="0"/>
    <m/>
    <x v="0"/>
    <m/>
    <m/>
    <x v="0"/>
    <m/>
    <x v="0"/>
    <x v="0"/>
    <m/>
    <x v="0"/>
    <x v="0"/>
    <x v="0"/>
    <m/>
    <x v="0"/>
    <x v="0"/>
    <x v="0"/>
    <x v="0"/>
    <x v="0"/>
    <x v="0"/>
    <x v="0"/>
    <x v="0"/>
    <x v="0"/>
    <x v="0"/>
    <x v="0"/>
    <x v="0"/>
    <x v="0"/>
    <m/>
    <x v="0"/>
    <x v="0"/>
    <x v="0"/>
    <x v="0"/>
    <x v="0"/>
    <s v="DST NO. 15"/>
    <m/>
    <x v="0"/>
    <m/>
    <m/>
    <m/>
    <m/>
  </r>
  <r>
    <x v="0"/>
    <s v="T16N R092W S12 fNUGGET"/>
    <n v="49023598"/>
    <x v="0"/>
    <x v="2"/>
    <x v="2"/>
    <m/>
    <s v="12"/>
    <n v="16"/>
    <n v="92"/>
    <n v="41.374000000000002"/>
    <n v="-107.6966"/>
    <s v="4900720027"/>
    <s v="COW CREEK UNIT NO. 1-12"/>
    <x v="0"/>
    <s v="NUGGET"/>
    <m/>
    <m/>
    <n v="20"/>
    <x v="0"/>
    <n v="9630"/>
    <n v="9650"/>
    <n v="9662"/>
    <n v="8627"/>
    <x v="1"/>
    <d v="1965-07-01T00:00:00"/>
    <n v="7.3"/>
    <x v="0"/>
    <n v="837"/>
    <n v="101"/>
    <n v="16256"/>
    <n v="835"/>
    <x v="0"/>
    <n v="26600"/>
    <n v="427"/>
    <m/>
    <x v="0"/>
    <n v="1098"/>
    <n v="45947"/>
    <x v="0"/>
    <m/>
    <n v="41.766300000000001"/>
    <n v="8.3112899999999996"/>
    <n v="707.13599999999997"/>
    <n v="21.359299999999998"/>
    <n v="778.57288999999992"/>
    <n v="750.38599999999997"/>
    <n v="6.9985299999999997"/>
    <m/>
    <x v="0"/>
    <n v="22.860360000000004"/>
    <n v="780.24488999999994"/>
    <n v="-1.0726077296860353E-3"/>
    <n v="46151"/>
    <n v="2.2150318139373278E-3"/>
    <n v="5.3644688296300688E-2"/>
    <n v="1.0675031338427414E-2"/>
    <n v="0.93568028036527195"/>
    <n v="0.96173138666758851"/>
    <n v="8.9696582312765935E-3"/>
    <n v="2.9298955101134984E-2"/>
    <x v="0"/>
    <m/>
    <x v="0"/>
    <m/>
    <m/>
    <x v="0"/>
    <m/>
    <x v="0"/>
    <x v="0"/>
    <m/>
    <x v="0"/>
    <x v="0"/>
    <x v="0"/>
    <m/>
    <x v="0"/>
    <x v="0"/>
    <x v="0"/>
    <x v="0"/>
    <x v="0"/>
    <x v="0"/>
    <x v="0"/>
    <x v="0"/>
    <x v="0"/>
    <x v="0"/>
    <x v="0"/>
    <x v="0"/>
    <x v="0"/>
    <m/>
    <x v="0"/>
    <x v="0"/>
    <x v="0"/>
    <x v="0"/>
    <x v="0"/>
    <s v="PRODUCTION"/>
    <m/>
    <x v="0"/>
    <m/>
    <m/>
    <m/>
    <m/>
  </r>
  <r>
    <x v="1"/>
    <s v="T16N R092W S12 fMESAVERDE"/>
    <n v="4737"/>
    <x v="0"/>
    <x v="2"/>
    <x v="2"/>
    <s v="SE SE"/>
    <n v="12"/>
    <n v="16"/>
    <n v="92"/>
    <n v="41.36703"/>
    <n v="-107.69025000000001"/>
    <s v="4900721920"/>
    <s v="44-12 CCU"/>
    <x v="0"/>
    <s v="MESAVERDE"/>
    <m/>
    <m/>
    <n v="101"/>
    <x v="0"/>
    <n v="1258"/>
    <n v="1359"/>
    <n v="1447"/>
    <n v="1399"/>
    <x v="2"/>
    <d v="2005-07-13T00:00:00"/>
    <n v="8.43"/>
    <x v="1"/>
    <n v="9.6"/>
    <n v="3.6"/>
    <n v="762"/>
    <n v="12.3"/>
    <x v="1"/>
    <n v="198"/>
    <n v="1720"/>
    <n v="26"/>
    <x v="1"/>
    <n v="5"/>
    <n v="1990"/>
    <x v="0"/>
    <s v="DOUBLE EAGLE PETROLEUM CO"/>
    <n v="0.47903999999999997"/>
    <n v="0.29624400000000001"/>
    <n v="33.146999999999998"/>
    <n v="0.31463400000000002"/>
    <n v="34.236917999999996"/>
    <n v="5.5855800000000002"/>
    <n v="28.190799999999996"/>
    <n v="0.86657999999999991"/>
    <x v="1"/>
    <n v="0.10410000000000001"/>
    <n v="34.747059999999998"/>
    <n v="-7.3950794777303498E-3"/>
    <n v="2736.5"/>
    <n v="0.15793927853591452"/>
    <n v="1.3991913641292129E-2"/>
    <n v="8.6527648312269244E-3"/>
    <n v="0.97735532152748095"/>
    <n v="0.16074971522770562"/>
    <n v="0.81131468388980243"/>
    <n v="2.9959369224331501E-3"/>
    <x v="1"/>
    <n v="0.16"/>
    <x v="1"/>
    <n v="0"/>
    <n v="0"/>
    <x v="1"/>
    <n v="3260"/>
    <x v="1"/>
    <x v="1"/>
    <n v="0"/>
    <x v="1"/>
    <x v="1"/>
    <x v="1"/>
    <n v="0"/>
    <x v="1"/>
    <x v="1"/>
    <x v="1"/>
    <x v="1"/>
    <x v="0"/>
    <x v="0"/>
    <x v="0"/>
    <x v="0"/>
    <x v="0"/>
    <x v="0"/>
    <x v="0"/>
    <x v="0"/>
    <x v="0"/>
    <m/>
    <x v="0"/>
    <x v="0"/>
    <x v="0"/>
    <x v="0"/>
    <x v="0"/>
    <m/>
    <n v="20050713"/>
    <x v="0"/>
    <s v="ENERGY LABS CASPER ID No C05070483-009"/>
    <m/>
    <s v="1258-1359"/>
    <d v="2005-08-05T00:00:00"/>
  </r>
  <r>
    <x v="1"/>
    <s v="T16N R092W S12 fMESAVERDE"/>
    <n v="4171"/>
    <x v="0"/>
    <x v="2"/>
    <x v="2"/>
    <s v="SE SE"/>
    <n v="12"/>
    <n v="16"/>
    <n v="92"/>
    <n v="41.36703"/>
    <n v="-107.69025000000001"/>
    <s v="4900721920"/>
    <s v="CCU 44-12"/>
    <x v="0"/>
    <s v="MESAVERDE"/>
    <m/>
    <m/>
    <m/>
    <x v="0"/>
    <s v="1258"/>
    <m/>
    <n v="1447"/>
    <n v="1399"/>
    <x v="2"/>
    <d v="2003-07-17T00:00:00"/>
    <n v="8.3699999999999992"/>
    <x v="1"/>
    <n v="8.6999999999999993"/>
    <n v="3.5"/>
    <n v="796"/>
    <n v="13.5"/>
    <x v="1"/>
    <n v="206"/>
    <n v="1840"/>
    <n v="24.3"/>
    <x v="0"/>
    <m/>
    <n v="2020"/>
    <x v="0"/>
    <s v="DOUBLE EAGLE PETROLEUM"/>
    <n v="0.43412999999999996"/>
    <n v="0.28801500000000002"/>
    <n v="34.625999999999998"/>
    <n v="0.34532999999999997"/>
    <n v="35.693474999999992"/>
    <n v="5.8112599999999999"/>
    <n v="30.157599999999999"/>
    <n v="0.80991899999999994"/>
    <x v="1"/>
    <n v="0"/>
    <n v="36.778779"/>
    <n v="-1.4975441497928406E-2"/>
    <n v="2892"/>
    <n v="0.17752442996742671"/>
    <n v="1.2162727221151767E-2"/>
    <n v="8.0691218773179148E-3"/>
    <n v="0.97976815090153035"/>
    <n v="0.15800578915357685"/>
    <n v="0.81997284357917366"/>
    <n v="0"/>
    <x v="0"/>
    <n v="0.17"/>
    <x v="0"/>
    <n v="1683"/>
    <n v="3.3610000000000002"/>
    <x v="4"/>
    <n v="3270"/>
    <x v="0"/>
    <x v="0"/>
    <m/>
    <x v="0"/>
    <x v="0"/>
    <x v="0"/>
    <m/>
    <x v="0"/>
    <x v="0"/>
    <x v="0"/>
    <x v="0"/>
    <x v="0"/>
    <x v="0"/>
    <x v="0"/>
    <x v="0"/>
    <x v="0"/>
    <x v="0"/>
    <x v="0"/>
    <x v="0"/>
    <x v="0"/>
    <m/>
    <x v="0"/>
    <x v="0"/>
    <x v="0"/>
    <x v="0"/>
    <x v="0"/>
    <m/>
    <n v="20030717"/>
    <x v="0"/>
    <s v="ENERGY LABS CASPER ID No C03070745-002"/>
    <m/>
    <m/>
    <d v="2003-07-25T00:00:00"/>
  </r>
  <r>
    <x v="1"/>
    <s v="T16N R092W S12 fMESAVERDE"/>
    <n v="4107"/>
    <x v="0"/>
    <x v="2"/>
    <x v="2"/>
    <s v="SE NW"/>
    <n v="12"/>
    <n v="16"/>
    <n v="92"/>
    <n v="41.374459999999999"/>
    <n v="-107.69020999999999"/>
    <s v="4900721919"/>
    <s v="42-12 CCU"/>
    <x v="0"/>
    <s v="MESAVERDE"/>
    <m/>
    <m/>
    <n v="120"/>
    <x v="0"/>
    <n v="1206"/>
    <n v="1326"/>
    <n v="1500"/>
    <n v="1372"/>
    <x v="2"/>
    <d v="2005-07-13T00:00:00"/>
    <n v="7.99"/>
    <x v="1"/>
    <n v="7"/>
    <n v="2.9"/>
    <n v="639"/>
    <n v="10.4"/>
    <x v="1"/>
    <n v="119"/>
    <n v="1580"/>
    <n v="0"/>
    <x v="1"/>
    <n v="3"/>
    <n v="1670"/>
    <x v="0"/>
    <s v="DOUBLE EAGLE PETROLEUM"/>
    <n v="0.3493"/>
    <n v="0.23864099999999999"/>
    <n v="27.796499999999998"/>
    <n v="0.26603199999999999"/>
    <n v="28.650472999999998"/>
    <n v="3.3569899999999997"/>
    <n v="25.896199999999997"/>
    <n v="0"/>
    <x v="1"/>
    <n v="6.2460000000000002E-2"/>
    <n v="29.315649999999998"/>
    <n v="-1.1475271513328569E-2"/>
    <n v="2361.3000000000002"/>
    <n v="0.17148314439510831"/>
    <n v="1.2191770795546727E-2"/>
    <n v="8.3293912809048569E-3"/>
    <n v="0.9794788379235484"/>
    <n v="0.11451187335092348"/>
    <n v="0.88335752405285228"/>
    <n v="2.1306025962242012E-3"/>
    <x v="1"/>
    <n v="0.23"/>
    <x v="1"/>
    <n v="0"/>
    <n v="0"/>
    <x v="1"/>
    <n v="2720"/>
    <x v="1"/>
    <x v="1"/>
    <n v="0"/>
    <x v="1"/>
    <x v="1"/>
    <x v="1"/>
    <n v="0.7"/>
    <x v="1"/>
    <x v="1"/>
    <x v="1"/>
    <x v="1"/>
    <x v="0"/>
    <x v="0"/>
    <x v="0"/>
    <x v="0"/>
    <x v="0"/>
    <x v="11"/>
    <x v="0"/>
    <x v="0"/>
    <x v="0"/>
    <n v="0.01"/>
    <x v="0"/>
    <x v="0"/>
    <x v="0"/>
    <x v="0"/>
    <x v="0"/>
    <m/>
    <n v="20050713"/>
    <x v="0"/>
    <s v="ENERGY LABS CASPER ID NO C03030111-001"/>
    <m/>
    <s v="1206-1326"/>
    <d v="2005-08-05T00:00:00"/>
  </r>
  <r>
    <x v="1"/>
    <s v="T16N R092W S12 fMESAVERDE"/>
    <n v="4735"/>
    <x v="0"/>
    <x v="2"/>
    <x v="2"/>
    <s v="SW NE"/>
    <n v="12"/>
    <n v="16"/>
    <n v="92"/>
    <n v="41.374670000000002"/>
    <n v="-107.69493"/>
    <s v="4900721921"/>
    <s v="32-12 CCU"/>
    <x v="0"/>
    <s v="MESAVERDE"/>
    <m/>
    <m/>
    <n v="104"/>
    <x v="0"/>
    <n v="1186"/>
    <n v="1290"/>
    <n v="1500"/>
    <n v="1454"/>
    <x v="2"/>
    <d v="2005-07-13T00:00:00"/>
    <n v="8.3000000000000007"/>
    <x v="1"/>
    <n v="7.2"/>
    <n v="2.4"/>
    <n v="644"/>
    <n v="11.6"/>
    <x v="1"/>
    <n v="123"/>
    <n v="1530"/>
    <n v="17"/>
    <x v="1"/>
    <n v="6"/>
    <n v="1670"/>
    <x v="0"/>
    <s v="DOUBLE EAGLE PETROLEUM CO"/>
    <n v="0.35927999999999999"/>
    <n v="0.197496"/>
    <n v="28.013999999999999"/>
    <n v="0.29672799999999999"/>
    <n v="28.867504"/>
    <n v="3.46983"/>
    <n v="25.076699999999999"/>
    <n v="0.56660999999999995"/>
    <x v="1"/>
    <n v="0.12492"/>
    <n v="29.238059999999997"/>
    <n v="-6.3772894451209006E-3"/>
    <n v="2341.1999999999998"/>
    <n v="0.16733147187873948"/>
    <n v="1.2445828361191185E-2"/>
    <n v="6.8414643676848541E-3"/>
    <n v="0.98071270727112403"/>
    <n v="0.11867511045534486"/>
    <n v="0.85767318351491173"/>
    <n v="4.2725132926055972E-3"/>
    <x v="1"/>
    <n v="0.13"/>
    <x v="1"/>
    <n v="0"/>
    <n v="0"/>
    <x v="1"/>
    <n v="2730"/>
    <x v="1"/>
    <x v="1"/>
    <n v="0"/>
    <x v="1"/>
    <x v="1"/>
    <x v="1"/>
    <n v="0"/>
    <x v="1"/>
    <x v="1"/>
    <x v="1"/>
    <x v="1"/>
    <x v="0"/>
    <x v="0"/>
    <x v="0"/>
    <x v="0"/>
    <x v="0"/>
    <x v="0"/>
    <x v="0"/>
    <x v="0"/>
    <x v="0"/>
    <m/>
    <x v="0"/>
    <x v="0"/>
    <x v="0"/>
    <x v="0"/>
    <x v="0"/>
    <m/>
    <n v="20050713"/>
    <x v="0"/>
    <s v="ENERGY LABS CASPER ID No C05070483-012"/>
    <m/>
    <s v="1186-1290"/>
    <d v="2005-08-05T00:00:00"/>
  </r>
  <r>
    <x v="1"/>
    <s v="T16N R092W S12 fMESAVERDE"/>
    <n v="4175"/>
    <x v="0"/>
    <x v="2"/>
    <x v="2"/>
    <s v="SW NE"/>
    <n v="12"/>
    <n v="16"/>
    <n v="92"/>
    <n v="41.374670000000002"/>
    <n v="-107.69493"/>
    <s v="4900721921"/>
    <s v="CCU 32-12"/>
    <x v="0"/>
    <s v="MESAVERDE"/>
    <m/>
    <m/>
    <m/>
    <x v="0"/>
    <s v="1186"/>
    <m/>
    <n v="1500"/>
    <n v="1454"/>
    <x v="2"/>
    <d v="2003-06-11T00:00:00"/>
    <n v="8.4600000000000009"/>
    <x v="1"/>
    <n v="7.3"/>
    <n v="2.4"/>
    <n v="670"/>
    <n v="11.5"/>
    <x v="1"/>
    <n v="122"/>
    <n v="1720"/>
    <n v="28"/>
    <x v="0"/>
    <n v="1.6"/>
    <n v="1720"/>
    <x v="0"/>
    <s v="DOUBLE EAGLE PETROLEUM"/>
    <n v="0.36426999999999998"/>
    <n v="0.197496"/>
    <n v="29.145"/>
    <n v="0.29416999999999999"/>
    <n v="30.000935999999999"/>
    <n v="3.4416199999999999"/>
    <n v="28.190799999999996"/>
    <n v="0.93323999999999996"/>
    <x v="1"/>
    <n v="3.3312000000000001E-2"/>
    <n v="32.598971999999996"/>
    <n v="-4.1502233517659436E-2"/>
    <n v="2562.8000000000002"/>
    <n v="0.19678714859437749"/>
    <n v="1.2141954504352797E-2"/>
    <n v="6.5829946105681507E-3"/>
    <n v="0.98127505088507905"/>
    <n v="0.10557449480308767"/>
    <n v="0.86477573587289802"/>
    <n v="1.0218727142684134E-3"/>
    <x v="0"/>
    <n v="0.14699999999999999"/>
    <x v="0"/>
    <n v="1431"/>
    <n v="3.8159999999999998"/>
    <x v="4"/>
    <n v="2880"/>
    <x v="0"/>
    <x v="0"/>
    <m/>
    <x v="0"/>
    <x v="0"/>
    <x v="0"/>
    <m/>
    <x v="0"/>
    <x v="0"/>
    <x v="0"/>
    <x v="0"/>
    <x v="0"/>
    <x v="0"/>
    <x v="0"/>
    <x v="0"/>
    <x v="0"/>
    <x v="0"/>
    <x v="0"/>
    <x v="0"/>
    <x v="0"/>
    <m/>
    <x v="0"/>
    <x v="0"/>
    <x v="0"/>
    <x v="0"/>
    <x v="0"/>
    <m/>
    <n v="20030611"/>
    <x v="0"/>
    <s v="ENERGY LABS CASPER ID No C03060467-002"/>
    <m/>
    <m/>
    <d v="2003-06-23T00:00:00"/>
  </r>
  <r>
    <x v="1"/>
    <s v="T16N R092W S12 fMESAVERDE"/>
    <n v="4738"/>
    <x v="0"/>
    <x v="2"/>
    <x v="2"/>
    <s v="NW SE"/>
    <n v="12"/>
    <n v="16"/>
    <n v="92"/>
    <n v="41.371099999999998"/>
    <n v="-107.69318"/>
    <s v="4900705094"/>
    <s v="COW CREEK UNIT 1X-12 "/>
    <x v="0"/>
    <s v="MESAVERDE"/>
    <m/>
    <m/>
    <n v="96"/>
    <x v="0"/>
    <n v="1184"/>
    <n v="1280"/>
    <n v="4109"/>
    <n v="1420"/>
    <x v="2"/>
    <d v="2005-07-13T00:00:00"/>
    <n v="8.42"/>
    <x v="1"/>
    <n v="4.9000000000000004"/>
    <n v="2.2999999999999998"/>
    <n v="669"/>
    <n v="9.6"/>
    <x v="1"/>
    <n v="118"/>
    <n v="1580"/>
    <n v="24"/>
    <x v="1"/>
    <n v="3"/>
    <n v="1710"/>
    <x v="0"/>
    <s v="DOUBLE EAGLE PETROLEUM CO"/>
    <n v="0.24451000000000001"/>
    <n v="0.18926699999999999"/>
    <n v="29.101499999999998"/>
    <n v="0.24556799999999998"/>
    <n v="29.780844999999996"/>
    <n v="3.3287800000000001"/>
    <n v="25.896199999999997"/>
    <n v="0.79991999999999996"/>
    <x v="1"/>
    <n v="6.2460000000000002E-2"/>
    <n v="30.087359999999997"/>
    <n v="-5.119829465406572E-3"/>
    <n v="2410.8000000000002"/>
    <n v="0.17006406523005246"/>
    <n v="8.2103110237469763E-3"/>
    <n v="6.3553267209174227E-3"/>
    <n v="0.98543436225533565"/>
    <n v="0.11063715792944281"/>
    <n v="0.86070030737160053"/>
    <n v="2.0759548195654256E-3"/>
    <x v="1"/>
    <n v="0.11"/>
    <x v="1"/>
    <n v="0"/>
    <n v="0"/>
    <x v="1"/>
    <n v="2810"/>
    <x v="1"/>
    <x v="1"/>
    <n v="0"/>
    <x v="1"/>
    <x v="1"/>
    <x v="1"/>
    <n v="0"/>
    <x v="1"/>
    <x v="1"/>
    <x v="1"/>
    <x v="1"/>
    <x v="0"/>
    <x v="0"/>
    <x v="0"/>
    <x v="0"/>
    <x v="0"/>
    <x v="0"/>
    <x v="0"/>
    <x v="0"/>
    <x v="0"/>
    <m/>
    <x v="0"/>
    <x v="0"/>
    <x v="0"/>
    <x v="0"/>
    <x v="0"/>
    <m/>
    <n v="20050713"/>
    <x v="0"/>
    <s v="ENERGY LABS CASPER ID No C05070482-008"/>
    <m/>
    <s v="1184-1280"/>
    <d v="2005-08-05T00:00:00"/>
  </r>
  <r>
    <x v="0"/>
    <s v="T16N R092W S12 fMESAVERDE"/>
    <n v="49009327"/>
    <x v="0"/>
    <x v="2"/>
    <x v="2"/>
    <m/>
    <s v="12"/>
    <n v="16"/>
    <n v="92"/>
    <n v="41.370130000000003"/>
    <n v="-107.69373"/>
    <s v="4900705095"/>
    <s v="NO. 1 COW CREEK UNIT"/>
    <x v="0"/>
    <s v="MESAVERDE"/>
    <m/>
    <n v="8602"/>
    <n v="129"/>
    <x v="0"/>
    <n v="934"/>
    <n v="1063"/>
    <m/>
    <m/>
    <x v="0"/>
    <m/>
    <n v="7.5"/>
    <x v="2"/>
    <n v="103"/>
    <n v="120"/>
    <n v="3078"/>
    <n v="-3"/>
    <x v="0"/>
    <n v="860"/>
    <n v="1342"/>
    <m/>
    <x v="0"/>
    <n v="4934"/>
    <n v="9756"/>
    <x v="0"/>
    <m/>
    <n v="5.1397000000000004"/>
    <n v="9.8748000000000005"/>
    <n v="133.893"/>
    <n v="0"/>
    <n v="148.9075"/>
    <n v="24.2606"/>
    <n v="21.995379999999997"/>
    <m/>
    <x v="0"/>
    <n v="102.72588"/>
    <n v="148.98185999999998"/>
    <n v="-2.4962288011892882E-4"/>
    <n v="10431"/>
    <n v="3.3437360677663841E-2"/>
    <n v="3.4516058626999989E-2"/>
    <n v="6.6314994207813574E-2"/>
    <n v="0.89916894716518647"/>
    <n v="0.16284264406418342"/>
    <n v="0.14763797418021227"/>
    <n v="0.68951938175560445"/>
    <x v="0"/>
    <m/>
    <x v="0"/>
    <m/>
    <m/>
    <x v="0"/>
    <m/>
    <x v="0"/>
    <x v="0"/>
    <m/>
    <x v="0"/>
    <x v="0"/>
    <x v="0"/>
    <m/>
    <x v="0"/>
    <x v="0"/>
    <x v="0"/>
    <x v="0"/>
    <x v="0"/>
    <x v="0"/>
    <x v="0"/>
    <x v="0"/>
    <x v="0"/>
    <x v="0"/>
    <x v="0"/>
    <x v="0"/>
    <x v="0"/>
    <m/>
    <x v="0"/>
    <x v="0"/>
    <x v="0"/>
    <x v="0"/>
    <x v="0"/>
    <s v="DST NO. 1"/>
    <m/>
    <x v="0"/>
    <m/>
    <m/>
    <m/>
    <m/>
  </r>
  <r>
    <x v="1"/>
    <s v="T16N R092W S12 fDEEP CREEK"/>
    <n v="5110"/>
    <x v="0"/>
    <x v="2"/>
    <x v="2"/>
    <s v="SW NE"/>
    <n v="12"/>
    <n v="16"/>
    <n v="92"/>
    <n v="41.372979999999998"/>
    <n v="-107.69473000000001"/>
    <s v="4900722871"/>
    <s v="1-CCU MAD"/>
    <x v="0"/>
    <s v="MESAVERDE/HAYSTACK MTNS"/>
    <m/>
    <m/>
    <n v="9"/>
    <x v="0"/>
    <n v="3297"/>
    <n v="3306"/>
    <n v="4398"/>
    <n v="3513"/>
    <x v="2"/>
    <d v="2006-06-01T00:00:00"/>
    <n v="8.41"/>
    <x v="1"/>
    <n v="13"/>
    <n v="5"/>
    <n v="1685"/>
    <n v="14"/>
    <x v="1"/>
    <n v="180"/>
    <n v="4241"/>
    <n v="61"/>
    <x v="1"/>
    <n v="44"/>
    <n v="4173"/>
    <x v="0"/>
    <s v="DOUBLE EAGLE PETROLEUM CO"/>
    <n v="0.64870000000000005"/>
    <n v="0.41144999999999998"/>
    <n v="73.297499999999999"/>
    <n v="0.35811999999999999"/>
    <n v="74.715770000000006"/>
    <n v="5.0777999999999999"/>
    <n v="69.509989999999988"/>
    <n v="2.0331299999999999"/>
    <x v="1"/>
    <n v="0.91608000000000012"/>
    <n v="77.536999999999978"/>
    <n v="-1.8529909176693282E-2"/>
    <n v="6243"/>
    <n v="0.19873271889400923"/>
    <n v="8.6822366951448127E-3"/>
    <n v="5.5068695671609885E-3"/>
    <n v="0.98581089373769415"/>
    <n v="6.5488734410668478E-2"/>
    <n v="0.89647510220926796"/>
    <n v="1.181474650811871E-2"/>
    <x v="1"/>
    <n v="0.68"/>
    <x v="1"/>
    <n v="3110"/>
    <n v="1.742"/>
    <x v="4"/>
    <n v="6310"/>
    <x v="1"/>
    <x v="1"/>
    <n v="0"/>
    <x v="1"/>
    <x v="1"/>
    <x v="1"/>
    <n v="0"/>
    <x v="1"/>
    <x v="1"/>
    <x v="1"/>
    <x v="1"/>
    <x v="0"/>
    <x v="0"/>
    <x v="0"/>
    <x v="0"/>
    <x v="0"/>
    <x v="0"/>
    <x v="0"/>
    <x v="0"/>
    <x v="0"/>
    <m/>
    <x v="0"/>
    <x v="0"/>
    <x v="0"/>
    <x v="0"/>
    <x v="0"/>
    <m/>
    <n v="20060601"/>
    <x v="0"/>
    <s v="ENERGY LABS CASPER ID No C06060091-001"/>
    <m/>
    <s v="3297-3306"/>
    <d v="2006-06-18T00:00:00"/>
  </r>
  <r>
    <x v="1"/>
    <s v="T16N R092W S01 fMESAVERDE"/>
    <n v="4742"/>
    <x v="0"/>
    <x v="2"/>
    <x v="2"/>
    <s v="SE SE"/>
    <n v="1"/>
    <n v="16"/>
    <n v="92"/>
    <n v="41.382159999999999"/>
    <n v="-107.69062"/>
    <s v="4900722396"/>
    <s v="44-1 CCU"/>
    <x v="0"/>
    <s v="MESAVERDE"/>
    <m/>
    <m/>
    <n v="75"/>
    <x v="0"/>
    <n v="1450"/>
    <n v="1525"/>
    <n v="1803"/>
    <n v="1755"/>
    <x v="2"/>
    <d v="2005-07-13T00:00:00"/>
    <n v="7.68"/>
    <x v="1"/>
    <n v="19"/>
    <n v="8.3000000000000007"/>
    <n v="1120"/>
    <n v="21.6"/>
    <x v="1"/>
    <n v="452"/>
    <n v="2500"/>
    <n v="0"/>
    <x v="1"/>
    <n v="4"/>
    <n v="3080"/>
    <x v="0"/>
    <s v="DOUBLE EAGLE PETROLEUM CO"/>
    <n v="0.94809999999999994"/>
    <n v="0.68300700000000003"/>
    <n v="48.72"/>
    <n v="0.55252800000000002"/>
    <n v="50.903635000000001"/>
    <n v="12.750919999999999"/>
    <n v="40.975000000000001"/>
    <n v="0"/>
    <x v="1"/>
    <n v="8.3280000000000007E-2"/>
    <n v="53.809199999999997"/>
    <n v="-2.774793558019889E-2"/>
    <n v="4124.8999999999996"/>
    <n v="0.14502630154478199"/>
    <n v="1.8625388933422925E-2"/>
    <n v="1.3417646892996935E-2"/>
    <n v="0.96795696417358013"/>
    <n v="0.23696542598663425"/>
    <n v="0.76148688328389935"/>
    <n v="1.5476907294663367E-3"/>
    <x v="1"/>
    <n v="0.37"/>
    <x v="1"/>
    <n v="0"/>
    <n v="0"/>
    <x v="1"/>
    <n v="5000"/>
    <x v="1"/>
    <x v="1"/>
    <n v="0"/>
    <x v="1"/>
    <x v="1"/>
    <x v="1"/>
    <n v="0"/>
    <x v="1"/>
    <x v="1"/>
    <x v="1"/>
    <x v="1"/>
    <x v="0"/>
    <x v="0"/>
    <x v="0"/>
    <x v="0"/>
    <x v="0"/>
    <x v="0"/>
    <x v="0"/>
    <x v="0"/>
    <x v="0"/>
    <m/>
    <x v="0"/>
    <x v="0"/>
    <x v="0"/>
    <x v="0"/>
    <x v="0"/>
    <m/>
    <n v="20050713"/>
    <x v="0"/>
    <s v="ENERGY LABS CASPER ID No C05070483-003"/>
    <m/>
    <s v="1450-1525"/>
    <d v="2005-08-05T00:00:00"/>
  </r>
  <r>
    <x v="0"/>
    <s v="T16N R092W S01 fFRONTIER"/>
    <n v="49009371"/>
    <x v="0"/>
    <x v="2"/>
    <x v="2"/>
    <m/>
    <s v="1"/>
    <n v="16"/>
    <n v="92"/>
    <n v="41.381340000000002"/>
    <n v="-107.6995"/>
    <s v="4900705098"/>
    <s v="UNIT NO. 3"/>
    <x v="0"/>
    <s v="FRONTIER"/>
    <m/>
    <m/>
    <n v="19"/>
    <x v="0"/>
    <n v="8921"/>
    <n v="8940"/>
    <n v="10150"/>
    <m/>
    <x v="0"/>
    <d v="1961-08-29T00:00:00"/>
    <n v="7"/>
    <x v="2"/>
    <n v="2251"/>
    <n v="389"/>
    <n v="18912"/>
    <n v="-3"/>
    <x v="0"/>
    <n v="34000"/>
    <n v="476"/>
    <m/>
    <x v="0"/>
    <n v="17"/>
    <n v="55804"/>
    <x v="0"/>
    <m/>
    <n v="112.3249"/>
    <n v="32.010809999999999"/>
    <n v="822.67199999999991"/>
    <n v="0"/>
    <n v="967.00770999999986"/>
    <n v="959.14"/>
    <n v="7.801639999999999"/>
    <m/>
    <x v="0"/>
    <n v="0.35394000000000003"/>
    <n v="967.29557999999997"/>
    <n v="-1.48823610799996E-4"/>
    <n v="56039"/>
    <n v="2.1011596613109448E-3"/>
    <n v="0.11615719175599956"/>
    <n v="3.3102952198798913E-2"/>
    <n v="0.85073985604520153"/>
    <n v="0.99156867852120234"/>
    <n v="8.0654147101550892E-3"/>
    <n v="3.6590676864252809E-4"/>
    <x v="0"/>
    <m/>
    <x v="0"/>
    <m/>
    <m/>
    <x v="0"/>
    <m/>
    <x v="0"/>
    <x v="0"/>
    <m/>
    <x v="0"/>
    <x v="0"/>
    <x v="0"/>
    <m/>
    <x v="0"/>
    <x v="0"/>
    <x v="0"/>
    <x v="0"/>
    <x v="0"/>
    <x v="0"/>
    <x v="0"/>
    <x v="0"/>
    <x v="0"/>
    <x v="0"/>
    <x v="0"/>
    <x v="0"/>
    <x v="0"/>
    <m/>
    <x v="0"/>
    <x v="0"/>
    <x v="0"/>
    <x v="0"/>
    <x v="0"/>
    <s v="DST NO. 2"/>
    <m/>
    <x v="0"/>
    <m/>
    <m/>
    <m/>
    <m/>
  </r>
  <r>
    <x v="0"/>
    <s v="T16N R091W S22 fFRONTIER"/>
    <n v="49124973"/>
    <x v="0"/>
    <x v="2"/>
    <x v="2"/>
    <m/>
    <s v="22"/>
    <n v="16"/>
    <n v="91"/>
    <n v="41.337820000000001"/>
    <n v="-107.61915999999999"/>
    <s v="4900720252"/>
    <s v="DEEP GULCH NO 1"/>
    <x v="0"/>
    <s v="FRONTIER"/>
    <m/>
    <m/>
    <m/>
    <x v="0"/>
    <n v="8046"/>
    <m/>
    <m/>
    <m/>
    <x v="0"/>
    <d v="1976-01-20T00:00:00"/>
    <n v="8.1"/>
    <x v="0"/>
    <n v="1883"/>
    <n v="76"/>
    <n v="19473"/>
    <n v="68"/>
    <x v="0"/>
    <n v="33000"/>
    <n v="1061"/>
    <m/>
    <x v="0"/>
    <n v="50"/>
    <n v="55073"/>
    <x v="0"/>
    <m/>
    <n v="93.961699999999993"/>
    <n v="6.2540399999999998"/>
    <n v="847.07549999999992"/>
    <n v="1.7394399999999999"/>
    <n v="949.03067999999985"/>
    <n v="930.93"/>
    <n v="17.389789999999998"/>
    <m/>
    <x v="0"/>
    <n v="1.0410000000000001"/>
    <n v="949.36078999999995"/>
    <n v="-1.7388931904550978E-4"/>
    <n v="55608"/>
    <n v="4.8337112964284747E-3"/>
    <n v="9.9008074217368833E-2"/>
    <n v="6.5899239421848841E-3"/>
    <n v="0.89440200184044627"/>
    <n v="0.98058610573120464"/>
    <n v="1.8317366993848564E-2"/>
    <n v="1.0965272749467567E-3"/>
    <x v="0"/>
    <m/>
    <x v="0"/>
    <m/>
    <m/>
    <x v="0"/>
    <m/>
    <x v="0"/>
    <x v="0"/>
    <m/>
    <x v="0"/>
    <x v="0"/>
    <x v="0"/>
    <m/>
    <x v="0"/>
    <x v="0"/>
    <x v="0"/>
    <x v="0"/>
    <x v="0"/>
    <x v="0"/>
    <x v="0"/>
    <x v="0"/>
    <x v="0"/>
    <x v="0"/>
    <x v="0"/>
    <x v="0"/>
    <x v="0"/>
    <m/>
    <x v="0"/>
    <x v="0"/>
    <x v="0"/>
    <x v="0"/>
    <x v="0"/>
    <s v="DST NO 3"/>
    <m/>
    <x v="0"/>
    <m/>
    <m/>
    <m/>
    <m/>
  </r>
  <r>
    <x v="0"/>
    <s v="T16N R091W S08 fTENSLEEP"/>
    <n v="49124147"/>
    <x v="0"/>
    <x v="2"/>
    <x v="10"/>
    <m/>
    <s v="8"/>
    <n v="16"/>
    <n v="91"/>
    <n v="41.366779999999999"/>
    <n v="-107.65288"/>
    <s v="4900720209"/>
    <s v="DOTY MOUNTAIN NO 1"/>
    <x v="17"/>
    <s v="TENSLEEP"/>
    <m/>
    <m/>
    <n v="48"/>
    <x v="0"/>
    <n v="10865"/>
    <n v="10913"/>
    <n v="10913"/>
    <m/>
    <x v="0"/>
    <d v="1975-04-18T00:00:00"/>
    <n v="6.7"/>
    <x v="0"/>
    <n v="369"/>
    <n v="60"/>
    <n v="266"/>
    <n v="5"/>
    <x v="0"/>
    <n v="330"/>
    <n v="744"/>
    <m/>
    <x v="0"/>
    <n v="650"/>
    <n v="2046"/>
    <x v="0"/>
    <m/>
    <n v="18.4131"/>
    <n v="4.9374000000000002"/>
    <n v="11.571"/>
    <n v="0.12789999999999999"/>
    <n v="35.049399999999999"/>
    <n v="9.3093000000000004"/>
    <n v="12.194159999999998"/>
    <m/>
    <x v="0"/>
    <n v="13.533000000000001"/>
    <n v="35.036459999999998"/>
    <n v="1.8463068014005102E-4"/>
    <n v="2421"/>
    <n v="8.3948959032907985E-2"/>
    <n v="0.52534708154775833"/>
    <n v="0.14086974384725559"/>
    <n v="0.33378317460498613"/>
    <n v="0.26570321316708367"/>
    <n v="0.34804201109358646"/>
    <n v="0.38625477573932987"/>
    <x v="0"/>
    <m/>
    <x v="0"/>
    <m/>
    <m/>
    <x v="0"/>
    <m/>
    <x v="0"/>
    <x v="0"/>
    <m/>
    <x v="0"/>
    <x v="0"/>
    <x v="0"/>
    <m/>
    <x v="0"/>
    <x v="0"/>
    <x v="0"/>
    <x v="0"/>
    <x v="0"/>
    <x v="0"/>
    <x v="0"/>
    <x v="0"/>
    <x v="0"/>
    <x v="0"/>
    <x v="0"/>
    <x v="0"/>
    <x v="0"/>
    <m/>
    <x v="0"/>
    <x v="0"/>
    <x v="0"/>
    <x v="0"/>
    <x v="0"/>
    <s v="DST NO 9 MFE"/>
    <m/>
    <x v="0"/>
    <m/>
    <m/>
    <m/>
    <m/>
  </r>
  <r>
    <x v="1"/>
    <s v="T16N R091W S07 fMESAVERDE"/>
    <n v="4744"/>
    <x v="0"/>
    <x v="2"/>
    <x v="2"/>
    <s v="NW NW"/>
    <n v="7"/>
    <n v="16"/>
    <n v="91"/>
    <n v="41.378570000000003"/>
    <n v="-107.68559"/>
    <s v="4900722322"/>
    <s v="11-7"/>
    <x v="0"/>
    <s v="MESAVERDE"/>
    <m/>
    <m/>
    <n v="126"/>
    <x v="0"/>
    <n v="1349"/>
    <n v="1475"/>
    <n v="1600"/>
    <n v="1577"/>
    <x v="2"/>
    <d v="2005-07-13T00:00:00"/>
    <n v="8.19"/>
    <x v="1"/>
    <n v="19.3"/>
    <n v="8.5"/>
    <n v="1230"/>
    <n v="20.5"/>
    <x v="1"/>
    <n v="487"/>
    <n v="2550"/>
    <n v="0"/>
    <x v="1"/>
    <n v="3"/>
    <n v="3070"/>
    <x v="0"/>
    <s v="DOUBLE EAGLE PETROLEUM CO"/>
    <n v="0.96306999999999998"/>
    <n v="0.699465"/>
    <n v="53.505000000000003"/>
    <n v="0.52439000000000002"/>
    <n v="55.691924999999991"/>
    <n v="13.73827"/>
    <n v="41.794499999999992"/>
    <n v="0"/>
    <x v="1"/>
    <n v="6.2460000000000002E-2"/>
    <n v="55.595229999999994"/>
    <n v="8.6887835348110822E-4"/>
    <n v="4318.3"/>
    <n v="0.16895632283475226"/>
    <n v="1.7292812198536865E-2"/>
    <n v="1.2559540723363398E-2"/>
    <n v="0.97014764707809975"/>
    <n v="0.24711238715983369"/>
    <n v="0.75176413516051643"/>
    <n v="1.123477679649855E-3"/>
    <x v="1"/>
    <n v="0.3"/>
    <x v="1"/>
    <n v="0"/>
    <n v="0"/>
    <x v="1"/>
    <n v="5020"/>
    <x v="1"/>
    <x v="1"/>
    <n v="0"/>
    <x v="1"/>
    <x v="1"/>
    <x v="1"/>
    <n v="0"/>
    <x v="1"/>
    <x v="1"/>
    <x v="1"/>
    <x v="1"/>
    <x v="0"/>
    <x v="0"/>
    <x v="0"/>
    <x v="0"/>
    <x v="0"/>
    <x v="0"/>
    <x v="0"/>
    <x v="0"/>
    <x v="0"/>
    <m/>
    <x v="0"/>
    <x v="0"/>
    <x v="0"/>
    <x v="0"/>
    <x v="0"/>
    <m/>
    <n v="20050713"/>
    <x v="0"/>
    <s v="ENERGY LABS CASPER ID No C05070483"/>
    <m/>
    <s v="1349-1475"/>
    <d v="2005-08-05T00:00:00"/>
  </r>
  <r>
    <x v="1"/>
    <s v="T16N R091W S07 fMESAVERDE"/>
    <n v="4111"/>
    <x v="0"/>
    <x v="2"/>
    <x v="2"/>
    <s v="NW NW"/>
    <n v="7"/>
    <n v="16"/>
    <n v="91"/>
    <n v="41.378570000000003"/>
    <n v="-107.68559"/>
    <s v="4900722322"/>
    <s v="CCU 11-7"/>
    <x v="0"/>
    <s v="MESAVERDE"/>
    <m/>
    <m/>
    <m/>
    <x v="0"/>
    <s v="1349"/>
    <m/>
    <n v="1600"/>
    <n v="1577"/>
    <x v="2"/>
    <d v="2003-03-24T00:00:00"/>
    <n v="8.0399999999999991"/>
    <x v="1"/>
    <n v="14"/>
    <n v="5.4"/>
    <n v="898"/>
    <n v="17.5"/>
    <x v="1"/>
    <n v="302"/>
    <n v="2050"/>
    <m/>
    <x v="0"/>
    <m/>
    <n v="2260"/>
    <x v="0"/>
    <s v="DOUBLE EAGLE PETROLEUM"/>
    <n v="0.6986"/>
    <n v="0.44436600000000004"/>
    <n v="39.062999999999995"/>
    <n v="0.44764999999999999"/>
    <n v="40.653616"/>
    <n v="8.5194200000000002"/>
    <n v="33.599499999999999"/>
    <n v="0"/>
    <x v="1"/>
    <n v="0"/>
    <n v="42.118920000000003"/>
    <n v="-1.7702780062217777E-2"/>
    <n v="3286.9"/>
    <n v="0.18513043321494893"/>
    <n v="1.7184203245290654E-2"/>
    <n v="1.0930540594470121E-2"/>
    <n v="0.97188525616023924"/>
    <n v="0.20227061852488146"/>
    <n v="0.79772938147511852"/>
    <n v="0"/>
    <x v="0"/>
    <n v="0.03"/>
    <x v="0"/>
    <n v="1937"/>
    <n v="2.7749999999999999"/>
    <x v="4"/>
    <n v="3960"/>
    <x v="0"/>
    <x v="0"/>
    <m/>
    <x v="0"/>
    <x v="0"/>
    <x v="0"/>
    <m/>
    <x v="0"/>
    <x v="0"/>
    <x v="0"/>
    <x v="0"/>
    <x v="0"/>
    <x v="0"/>
    <x v="0"/>
    <x v="0"/>
    <x v="0"/>
    <x v="0"/>
    <x v="0"/>
    <x v="0"/>
    <x v="0"/>
    <m/>
    <x v="0"/>
    <x v="0"/>
    <x v="0"/>
    <x v="0"/>
    <x v="0"/>
    <m/>
    <n v="20030324"/>
    <x v="0"/>
    <s v="ENERGY LABS CASPER ID No C03030791-002"/>
    <m/>
    <m/>
    <d v="2003-04-10T00:00:00"/>
  </r>
  <r>
    <x v="1"/>
    <s v="T16N R091W S07 fMESAVERDE"/>
    <n v="4177"/>
    <x v="0"/>
    <x v="2"/>
    <x v="2"/>
    <s v="NW NW"/>
    <n v="7"/>
    <n v="16"/>
    <n v="91"/>
    <n v="41.378570000000003"/>
    <n v="-107.68559"/>
    <s v="4900722322"/>
    <s v="1349"/>
    <x v="0"/>
    <s v="MESAVERDE"/>
    <m/>
    <m/>
    <m/>
    <x v="0"/>
    <s v="1349"/>
    <m/>
    <n v="1600"/>
    <n v="1577"/>
    <x v="2"/>
    <d v="2003-03-24T00:00:00"/>
    <n v="8.0399999999999991"/>
    <x v="1"/>
    <n v="14.3"/>
    <n v="5.4"/>
    <n v="898"/>
    <n v="17.5"/>
    <x v="1"/>
    <n v="302"/>
    <n v="2050"/>
    <m/>
    <x v="0"/>
    <m/>
    <n v="2220"/>
    <x v="0"/>
    <s v="DOUBLE EAGLE PETROLEUM"/>
    <n v="0.71357000000000004"/>
    <n v="0.44436600000000004"/>
    <n v="39.062999999999995"/>
    <n v="0.44764999999999999"/>
    <n v="40.668585999999998"/>
    <n v="8.5194200000000002"/>
    <n v="33.599499999999999"/>
    <n v="0"/>
    <x v="1"/>
    <n v="0"/>
    <n v="42.118920000000003"/>
    <n v="-1.7518754581156305E-2"/>
    <n v="3287.2"/>
    <n v="0.19378268448576405"/>
    <n v="1.7545975166188471E-2"/>
    <n v="1.0926517091103193E-2"/>
    <n v="0.97152750774270835"/>
    <n v="0.20227061852488146"/>
    <n v="0.79772938147511852"/>
    <n v="0"/>
    <x v="0"/>
    <n v="3.3000000000000002E-2"/>
    <x v="0"/>
    <n v="1937"/>
    <n v="2.7749999999999999"/>
    <x v="4"/>
    <n v="3960"/>
    <x v="0"/>
    <x v="0"/>
    <m/>
    <x v="0"/>
    <x v="0"/>
    <x v="0"/>
    <m/>
    <x v="0"/>
    <x v="0"/>
    <x v="0"/>
    <x v="0"/>
    <x v="0"/>
    <x v="0"/>
    <x v="0"/>
    <x v="0"/>
    <x v="0"/>
    <x v="0"/>
    <x v="0"/>
    <x v="0"/>
    <x v="0"/>
    <m/>
    <x v="0"/>
    <x v="0"/>
    <x v="0"/>
    <x v="0"/>
    <x v="0"/>
    <m/>
    <n v="20030324"/>
    <x v="0"/>
    <s v="ENERGY LABS CASPER ID No C03030791-002"/>
    <m/>
    <m/>
    <d v="2003-04-09T00:00:00"/>
  </r>
  <r>
    <x v="1"/>
    <s v="T16N R091W S07 fMESAVERDE"/>
    <n v="4734"/>
    <x v="0"/>
    <x v="2"/>
    <x v="2"/>
    <s v="SE NW"/>
    <n v="7"/>
    <n v="16"/>
    <n v="91"/>
    <n v="41.374659999999999"/>
    <n v="-107.68194"/>
    <s v="4900722323"/>
    <s v="22-7 CCU"/>
    <x v="0"/>
    <s v="MESAVERDE"/>
    <m/>
    <m/>
    <n v="95"/>
    <x v="0"/>
    <n v="1280"/>
    <n v="1375"/>
    <n v="1500"/>
    <n v="1505"/>
    <x v="2"/>
    <d v="2005-07-13T00:00:00"/>
    <n v="8.09"/>
    <x v="1"/>
    <n v="19.5"/>
    <n v="8.4"/>
    <n v="1380"/>
    <n v="24"/>
    <x v="1"/>
    <n v="600"/>
    <n v="2770"/>
    <n v="0"/>
    <x v="1"/>
    <n v="3"/>
    <n v="3370"/>
    <x v="0"/>
    <s v="DOUBLE EAGLE PETROLEUM CO"/>
    <n v="0.97304999999999997"/>
    <n v="0.69123600000000007"/>
    <n v="60.03"/>
    <n v="0.61392000000000002"/>
    <n v="62.308205999999991"/>
    <n v="16.925999999999998"/>
    <n v="45.400299999999994"/>
    <n v="0"/>
    <x v="1"/>
    <n v="6.2460000000000002E-2"/>
    <n v="62.388759999999991"/>
    <n v="-6.4599807504538132E-4"/>
    <n v="4804.8999999999996"/>
    <n v="0.17552508287563148"/>
    <n v="1.5616723100645847E-2"/>
    <n v="1.1093819648731343E-2"/>
    <n v="0.97328945725062288"/>
    <n v="0.27129886857825031"/>
    <n v="0.72769998954939963"/>
    <n v="1.0011418723500838E-3"/>
    <x v="1"/>
    <n v="0.19"/>
    <x v="1"/>
    <n v="0"/>
    <n v="0"/>
    <x v="1"/>
    <n v="5540"/>
    <x v="1"/>
    <x v="1"/>
    <n v="0"/>
    <x v="1"/>
    <x v="1"/>
    <x v="1"/>
    <n v="0"/>
    <x v="1"/>
    <x v="1"/>
    <x v="1"/>
    <x v="1"/>
    <x v="0"/>
    <x v="0"/>
    <x v="0"/>
    <x v="0"/>
    <x v="0"/>
    <x v="0"/>
    <x v="0"/>
    <x v="0"/>
    <x v="0"/>
    <m/>
    <x v="0"/>
    <x v="0"/>
    <x v="0"/>
    <x v="0"/>
    <x v="0"/>
    <m/>
    <n v="20050713"/>
    <x v="0"/>
    <s v="ENERGY LABS CASPER ID No C05070483-013"/>
    <m/>
    <s v="1280-1375"/>
    <d v="2005-08-05T00:00:00"/>
  </r>
  <r>
    <x v="1"/>
    <s v="T16N R091W S07 fMESAVERDE"/>
    <n v="4172"/>
    <x v="0"/>
    <x v="2"/>
    <x v="2"/>
    <s v="SE NW"/>
    <n v="7"/>
    <n v="16"/>
    <n v="91"/>
    <n v="41.374659999999999"/>
    <n v="-107.68194"/>
    <s v="4900722323"/>
    <s v="CCU 22-7"/>
    <x v="0"/>
    <s v="MESAVERDE"/>
    <m/>
    <m/>
    <m/>
    <x v="0"/>
    <s v="1280"/>
    <m/>
    <n v="1500"/>
    <n v="1505"/>
    <x v="2"/>
    <d v="2003-07-17T00:00:00"/>
    <n v="8.51"/>
    <x v="1"/>
    <n v="18.8"/>
    <n v="8"/>
    <n v="1250"/>
    <n v="24.4"/>
    <x v="1"/>
    <n v="614"/>
    <n v="2490"/>
    <n v="45.5"/>
    <x v="0"/>
    <m/>
    <n v="3280"/>
    <x v="0"/>
    <s v="DOUBLE EAGLE PETROLEUM"/>
    <n v="0.93812000000000006"/>
    <n v="0.65832000000000002"/>
    <n v="54.375"/>
    <n v="0.62415199999999993"/>
    <n v="56.595591999999996"/>
    <n v="17.32094"/>
    <n v="40.811099999999996"/>
    <n v="1.5165149999999998"/>
    <x v="1"/>
    <n v="0"/>
    <n v="59.648554999999995"/>
    <n v="-2.6263369630128545E-2"/>
    <n v="4450.7"/>
    <n v="0.15143518698177394"/>
    <n v="1.6575849228681983E-2"/>
    <n v="1.1632001304977957E-2"/>
    <n v="0.97179214946634007"/>
    <n v="0.290383228898001"/>
    <n v="0.68419260114515768"/>
    <n v="0"/>
    <x v="0"/>
    <n v="0.11700000000000001"/>
    <x v="0"/>
    <n v="2807"/>
    <n v="2.0539999999999998"/>
    <x v="4"/>
    <n v="5350"/>
    <x v="0"/>
    <x v="0"/>
    <m/>
    <x v="0"/>
    <x v="0"/>
    <x v="0"/>
    <m/>
    <x v="0"/>
    <x v="0"/>
    <x v="0"/>
    <x v="0"/>
    <x v="0"/>
    <x v="0"/>
    <x v="0"/>
    <x v="0"/>
    <x v="0"/>
    <x v="0"/>
    <x v="0"/>
    <x v="0"/>
    <x v="0"/>
    <m/>
    <x v="0"/>
    <x v="0"/>
    <x v="0"/>
    <x v="0"/>
    <x v="0"/>
    <m/>
    <n v="20030717"/>
    <x v="0"/>
    <s v="ENERGY LABS CASPER ID No C03070745-001"/>
    <m/>
    <m/>
    <d v="2003-07-25T00:00:00"/>
  </r>
  <r>
    <x v="1"/>
    <s v="T16N R091W S07 fMESAVERDE"/>
    <n v="4113"/>
    <x v="0"/>
    <x v="2"/>
    <x v="2"/>
    <s v="SE NW"/>
    <n v="7"/>
    <n v="16"/>
    <n v="91"/>
    <n v="41.374659999999999"/>
    <n v="-107.68194"/>
    <s v="4900722323"/>
    <s v="22-7"/>
    <x v="0"/>
    <s v="MESAVERDE"/>
    <m/>
    <m/>
    <m/>
    <x v="0"/>
    <s v="1280"/>
    <m/>
    <n v="1500"/>
    <n v="1505"/>
    <x v="2"/>
    <d v="2003-07-17T00:00:00"/>
    <n v="8.51"/>
    <x v="1"/>
    <n v="19"/>
    <n v="8"/>
    <n v="1250"/>
    <n v="24.4"/>
    <x v="1"/>
    <n v="614"/>
    <n v="2490"/>
    <n v="45.5"/>
    <x v="0"/>
    <m/>
    <n v="3280"/>
    <x v="0"/>
    <s v="DOUBLE EAGLE PETROLEUM"/>
    <n v="0.94809999999999994"/>
    <n v="0.65832000000000002"/>
    <n v="54.375"/>
    <n v="0.62415199999999993"/>
    <n v="56.605571999999995"/>
    <n v="17.32094"/>
    <n v="40.811099999999996"/>
    <n v="1.5165149999999998"/>
    <x v="1"/>
    <n v="0"/>
    <n v="59.648554999999995"/>
    <n v="-2.617526859928164E-2"/>
    <n v="4450.8999999999996"/>
    <n v="0.15145713953097306"/>
    <n v="1.6749234509987814E-2"/>
    <n v="1.1629950493212931E-2"/>
    <n v="0.9716208149967992"/>
    <n v="0.290383228898001"/>
    <n v="0.68419260114515768"/>
    <n v="0"/>
    <x v="0"/>
    <n v="0.12"/>
    <x v="0"/>
    <n v="2807"/>
    <n v="2.0539999999999998"/>
    <x v="4"/>
    <n v="5350"/>
    <x v="0"/>
    <x v="0"/>
    <m/>
    <x v="0"/>
    <x v="0"/>
    <x v="0"/>
    <m/>
    <x v="0"/>
    <x v="0"/>
    <x v="0"/>
    <x v="0"/>
    <x v="0"/>
    <x v="0"/>
    <x v="0"/>
    <x v="0"/>
    <x v="0"/>
    <x v="0"/>
    <x v="0"/>
    <x v="0"/>
    <x v="0"/>
    <m/>
    <x v="0"/>
    <x v="0"/>
    <x v="0"/>
    <x v="0"/>
    <x v="0"/>
    <m/>
    <n v="20030717"/>
    <x v="0"/>
    <s v="ENERGY LABS CASPER ID No C0370745-001"/>
    <m/>
    <m/>
    <d v="2003-07-25T00:00:00"/>
  </r>
  <r>
    <x v="1"/>
    <s v="T16N R091W S07 fMESAVERDE"/>
    <n v="4733"/>
    <x v="0"/>
    <x v="2"/>
    <x v="2"/>
    <s v="NW SW"/>
    <n v="7"/>
    <n v="16"/>
    <n v="91"/>
    <n v="41.372030000000002"/>
    <n v="-107.68595999999999"/>
    <s v="4900722156"/>
    <s v="13-7 CCU"/>
    <x v="0"/>
    <s v="MESAVERDE"/>
    <m/>
    <m/>
    <n v="113"/>
    <x v="0"/>
    <n v="1273"/>
    <n v="1386"/>
    <n v="1500"/>
    <n v="1464"/>
    <x v="2"/>
    <d v="2005-07-13T00:00:00"/>
    <n v="8.31"/>
    <x v="1"/>
    <n v="0"/>
    <n v="0"/>
    <n v="953"/>
    <n v="0"/>
    <x v="1"/>
    <n v="297"/>
    <n v="1940"/>
    <n v="22"/>
    <x v="1"/>
    <n v="70"/>
    <n v="2330"/>
    <x v="0"/>
    <s v="DOUBLE EAGLE PETROLEUM CO"/>
    <n v="0"/>
    <n v="0"/>
    <n v="41.455500000000001"/>
    <n v="0"/>
    <n v="41.455500000000001"/>
    <n v="8.3783700000000003"/>
    <n v="31.796599999999998"/>
    <n v="0.73326000000000002"/>
    <x v="1"/>
    <n v="1.4574"/>
    <n v="42.365630000000003"/>
    <n v="-1.0858002033616133E-2"/>
    <n v="3282"/>
    <n v="0.16963649322879543"/>
    <n v="0"/>
    <n v="0"/>
    <n v="1"/>
    <n v="0.19776337564200036"/>
    <n v="0.75052819939181825"/>
    <n v="3.4400527030991869E-2"/>
    <x v="1"/>
    <n v="0"/>
    <x v="1"/>
    <n v="0"/>
    <n v="0"/>
    <x v="1"/>
    <n v="3840"/>
    <x v="1"/>
    <x v="1"/>
    <n v="0"/>
    <x v="1"/>
    <x v="1"/>
    <x v="1"/>
    <n v="0"/>
    <x v="1"/>
    <x v="1"/>
    <x v="1"/>
    <x v="1"/>
    <x v="0"/>
    <x v="0"/>
    <x v="0"/>
    <x v="0"/>
    <x v="0"/>
    <x v="0"/>
    <x v="0"/>
    <x v="0"/>
    <x v="0"/>
    <m/>
    <x v="0"/>
    <x v="0"/>
    <x v="0"/>
    <x v="0"/>
    <x v="0"/>
    <m/>
    <n v="20050713"/>
    <x v="0"/>
    <s v="ENERGY LABS CASPER ID No C05070483-014"/>
    <m/>
    <s v="1273-1386"/>
    <d v="2005-08-05T00:00:00"/>
  </r>
  <r>
    <x v="1"/>
    <s v="T16N R091W S07 fMESAVERDE"/>
    <n v="4745"/>
    <x v="0"/>
    <x v="2"/>
    <x v="2"/>
    <s v="SW SW"/>
    <n v="7"/>
    <n v="16"/>
    <n v="91"/>
    <n v="41.36741"/>
    <n v="-107.68597"/>
    <s v="4900722157"/>
    <s v="14-7"/>
    <x v="0"/>
    <s v="MESAVERDE"/>
    <m/>
    <m/>
    <n v="61"/>
    <x v="0"/>
    <n v="1273"/>
    <n v="1334"/>
    <n v="1485"/>
    <n v="1461"/>
    <x v="2"/>
    <d v="2005-07-13T00:00:00"/>
    <n v="8.06"/>
    <x v="1"/>
    <n v="7.6"/>
    <n v="3.3"/>
    <n v="721"/>
    <n v="12.8"/>
    <x v="1"/>
    <n v="187"/>
    <n v="1680"/>
    <n v="0"/>
    <x v="1"/>
    <n v="4"/>
    <n v="1880"/>
    <x v="0"/>
    <s v="DOUBLE EAGLE PETROLEUM CO"/>
    <n v="0.37923999999999997"/>
    <n v="0.27155699999999999"/>
    <n v="31.363499999999998"/>
    <n v="0.32742399999999999"/>
    <n v="32.341721"/>
    <n v="5.2752699999999999"/>
    <n v="27.535199999999996"/>
    <n v="0"/>
    <x v="1"/>
    <n v="8.3280000000000007E-2"/>
    <n v="32.893749999999997"/>
    <n v="-8.462098786716778E-3"/>
    <n v="2615.6999999999998"/>
    <n v="0.16364526102720373"/>
    <n v="1.172603028762755E-2"/>
    <n v="8.3964919492070314E-3"/>
    <n v="0.97987747776316536"/>
    <n v="0.16037301919057573"/>
    <n v="0.8370951928557856"/>
    <n v="2.5317879536386097E-3"/>
    <x v="1"/>
    <n v="0.57999999999999996"/>
    <x v="1"/>
    <n v="0"/>
    <n v="0"/>
    <x v="1"/>
    <n v="3100"/>
    <x v="1"/>
    <x v="1"/>
    <n v="0"/>
    <x v="1"/>
    <x v="1"/>
    <x v="1"/>
    <n v="0"/>
    <x v="1"/>
    <x v="1"/>
    <x v="1"/>
    <x v="1"/>
    <x v="0"/>
    <x v="0"/>
    <x v="0"/>
    <x v="0"/>
    <x v="0"/>
    <x v="0"/>
    <x v="0"/>
    <x v="0"/>
    <x v="0"/>
    <m/>
    <x v="0"/>
    <x v="0"/>
    <x v="0"/>
    <x v="0"/>
    <x v="0"/>
    <m/>
    <n v="20050713"/>
    <x v="0"/>
    <s v="ENERGY LABS CASPER ID No C05070483-006"/>
    <m/>
    <s v="1273-1334"/>
    <d v="2005-08-05T00:00:00"/>
  </r>
  <r>
    <x v="1"/>
    <s v="T16N R091W S07 fMESAVERDE"/>
    <n v="4112"/>
    <x v="0"/>
    <x v="2"/>
    <x v="2"/>
    <s v="NW SW"/>
    <n v="7"/>
    <n v="16"/>
    <n v="91"/>
    <n v="41.372030000000002"/>
    <n v="-107.68595999999999"/>
    <s v="4900722156"/>
    <s v="CCU 13-7"/>
    <x v="0"/>
    <s v="MESAVERDE"/>
    <m/>
    <m/>
    <m/>
    <x v="0"/>
    <s v="1273"/>
    <m/>
    <n v="1500"/>
    <n v="1464"/>
    <x v="2"/>
    <d v="2003-03-24T00:00:00"/>
    <n v="8.35"/>
    <x v="1"/>
    <n v="20"/>
    <n v="7.9"/>
    <n v="1150"/>
    <n v="21.8"/>
    <x v="1"/>
    <n v="497"/>
    <n v="2460"/>
    <n v="31.1"/>
    <x v="0"/>
    <n v="1"/>
    <n v="2880"/>
    <x v="0"/>
    <s v="DOUBLE EAGLE PETROLEUM"/>
    <n v="0.998"/>
    <n v="0.65009100000000009"/>
    <n v="50.024999999999999"/>
    <n v="0.55764400000000003"/>
    <n v="52.230735000000003"/>
    <n v="14.02037"/>
    <n v="40.319399999999995"/>
    <n v="1.0365629999999999"/>
    <x v="1"/>
    <n v="2.0820000000000002E-2"/>
    <n v="55.397152999999996"/>
    <n v="-2.9420051427563022E-2"/>
    <n v="4188.8"/>
    <n v="0.18515165233137168"/>
    <n v="1.9107523568259187E-2"/>
    <n v="1.2446522148309803E-2"/>
    <n v="0.96844595428343094"/>
    <n v="0.25308827693726427"/>
    <n v="0.72782440642752877"/>
    <n v="3.7583158831285072E-4"/>
    <x v="0"/>
    <n v="0.06"/>
    <x v="0"/>
    <n v="2567"/>
    <n v="2.101"/>
    <x v="4"/>
    <n v="5230"/>
    <x v="0"/>
    <x v="0"/>
    <m/>
    <x v="0"/>
    <x v="0"/>
    <x v="0"/>
    <m/>
    <x v="0"/>
    <x v="0"/>
    <x v="0"/>
    <x v="0"/>
    <x v="0"/>
    <x v="0"/>
    <x v="0"/>
    <x v="0"/>
    <x v="0"/>
    <x v="0"/>
    <x v="0"/>
    <x v="0"/>
    <x v="0"/>
    <m/>
    <x v="0"/>
    <x v="0"/>
    <x v="0"/>
    <x v="0"/>
    <x v="0"/>
    <m/>
    <n v="20030324"/>
    <x v="0"/>
    <s v="ENERGY LABS CASPER ID No C03030791-001"/>
    <m/>
    <m/>
    <d v="2003-04-10T00:00:00"/>
  </r>
  <r>
    <x v="1"/>
    <s v="T16N R091W S07 fMESAVERDE"/>
    <n v="4165"/>
    <x v="0"/>
    <x v="2"/>
    <x v="2"/>
    <s v="SW SW"/>
    <n v="7"/>
    <n v="16"/>
    <n v="91"/>
    <n v="41.36741"/>
    <n v="-107.68597"/>
    <s v="4900722157"/>
    <s v="CCU 14-7"/>
    <x v="0"/>
    <s v="MESAVERDE"/>
    <m/>
    <m/>
    <s v=""/>
    <x v="0"/>
    <m/>
    <m/>
    <n v="1485"/>
    <n v="1461"/>
    <x v="2"/>
    <d v="2004-03-24T00:00:00"/>
    <n v="8.23"/>
    <x v="1"/>
    <n v="13.3"/>
    <n v="5.3"/>
    <n v="907"/>
    <n v="15.7"/>
    <x v="1"/>
    <n v="292"/>
    <n v="2020"/>
    <m/>
    <x v="0"/>
    <m/>
    <n v="2200"/>
    <x v="0"/>
    <s v="DOUBLE EAGLE PETROLEUM"/>
    <n v="0.66366999999999998"/>
    <n v="0.436137"/>
    <n v="39.454499999999996"/>
    <n v="0.40160599999999996"/>
    <n v="40.955912999999995"/>
    <n v="8.2373200000000004"/>
    <n v="33.107799999999997"/>
    <n v="0"/>
    <x v="1"/>
    <n v="0"/>
    <n v="41.345119999999994"/>
    <n v="-4.7290657943503461E-3"/>
    <n v="3253.3"/>
    <n v="0.19314910237837643"/>
    <n v="1.6204497748591274E-2"/>
    <n v="1.0648938530560899E-2"/>
    <n v="0.97314656372084785"/>
    <n v="0.19923318640748899"/>
    <n v="0.80076681359251112"/>
    <n v="0"/>
    <x v="0"/>
    <n v="1.76"/>
    <x v="0"/>
    <m/>
    <m/>
    <x v="0"/>
    <n v="3710"/>
    <x v="0"/>
    <x v="0"/>
    <m/>
    <x v="0"/>
    <x v="0"/>
    <x v="0"/>
    <m/>
    <x v="0"/>
    <x v="0"/>
    <x v="0"/>
    <x v="0"/>
    <x v="0"/>
    <x v="0"/>
    <x v="0"/>
    <x v="0"/>
    <x v="0"/>
    <x v="0"/>
    <x v="0"/>
    <x v="0"/>
    <x v="0"/>
    <m/>
    <x v="0"/>
    <x v="0"/>
    <x v="0"/>
    <x v="0"/>
    <x v="0"/>
    <m/>
    <n v="20040324"/>
    <x v="0"/>
    <s v="ENERGY LABS CASPER ID No C04031018-002"/>
    <m/>
    <m/>
    <d v="2004-03-31T00:00:00"/>
  </r>
  <r>
    <x v="1"/>
    <s v="T16N R091W S07 fDEEP CREEK"/>
    <n v="4732"/>
    <x v="0"/>
    <x v="2"/>
    <x v="2"/>
    <s v="NW SW"/>
    <n v="7"/>
    <n v="16"/>
    <n v="91"/>
    <n v="41.369840000000003"/>
    <n v="-107.68656"/>
    <s v="4900722204"/>
    <s v="CCU 13-7A DEEP CREEK"/>
    <x v="0"/>
    <s v="MESAVERDE/HAYSTACK MTNS"/>
    <m/>
    <m/>
    <n v="720"/>
    <x v="0"/>
    <n v="3380"/>
    <n v="4100"/>
    <n v="4126"/>
    <n v="4121"/>
    <x v="2"/>
    <d v="2005-07-22T00:00:00"/>
    <n v="7.84"/>
    <x v="1"/>
    <n v="16.399999999999999"/>
    <n v="7.2"/>
    <n v="1610"/>
    <n v="12.6"/>
    <x v="1"/>
    <n v="114"/>
    <n v="4300"/>
    <n v="0"/>
    <x v="1"/>
    <n v="30"/>
    <n v="3960"/>
    <x v="0"/>
    <s v="DOUBLE EAGLE PETROLEUM CO"/>
    <n v="0.81835999999999998"/>
    <n v="0.59248800000000001"/>
    <n v="70.034999999999997"/>
    <n v="0.32230799999999998"/>
    <n v="71.768156000000005"/>
    <n v="3.2159399999999998"/>
    <n v="70.47699999999999"/>
    <n v="0"/>
    <x v="1"/>
    <n v="0.62460000000000004"/>
    <n v="74.317539999999994"/>
    <n v="-1.7451291055901801E-2"/>
    <n v="6090.2"/>
    <n v="0.21195598097550294"/>
    <n v="1.1402828853509904E-2"/>
    <n v="8.2555834373116681E-3"/>
    <n v="0.98034158770917845"/>
    <n v="4.3272960864958666E-2"/>
    <n v="0.94832256288354"/>
    <n v="8.4044762515013294E-3"/>
    <x v="1"/>
    <n v="15.4"/>
    <x v="1"/>
    <n v="0"/>
    <n v="0"/>
    <x v="1"/>
    <n v="5940"/>
    <x v="1"/>
    <x v="1"/>
    <n v="0"/>
    <x v="1"/>
    <x v="1"/>
    <x v="1"/>
    <n v="0"/>
    <x v="1"/>
    <x v="1"/>
    <x v="1"/>
    <x v="1"/>
    <x v="0"/>
    <x v="0"/>
    <x v="0"/>
    <x v="0"/>
    <x v="0"/>
    <x v="0"/>
    <x v="0"/>
    <x v="0"/>
    <x v="0"/>
    <m/>
    <x v="0"/>
    <x v="0"/>
    <x v="0"/>
    <x v="0"/>
    <x v="0"/>
    <m/>
    <n v="20050722"/>
    <x v="0"/>
    <s v="ENERGY LABS CASPER ID No C05070914-001"/>
    <m/>
    <s v="3380-4100"/>
    <d v="2005-08-08T00:00:00"/>
  </r>
  <r>
    <x v="1"/>
    <s v="T16N R091W S07 fCODY/STEELE/BAXTER"/>
    <n v="4700"/>
    <x v="0"/>
    <x v="2"/>
    <x v="2"/>
    <s v="NW SW"/>
    <n v="7"/>
    <n v="16"/>
    <n v="91"/>
    <n v="41.369840000000003"/>
    <n v="-107.68656"/>
    <s v="4900722204"/>
    <s v="13-7A"/>
    <x v="0"/>
    <s v="CODY/STEELE/BAXTER"/>
    <m/>
    <m/>
    <s v=""/>
    <x v="0"/>
    <m/>
    <m/>
    <n v="4126"/>
    <n v="4121"/>
    <x v="2"/>
    <d v="2005-12-16T00:00:00"/>
    <n v="7.85"/>
    <x v="1"/>
    <n v="280"/>
    <n v="89.6"/>
    <n v="17900"/>
    <n v="400"/>
    <x v="1"/>
    <n v="28800"/>
    <n v="817"/>
    <n v="0"/>
    <x v="1"/>
    <n v="91"/>
    <n v="45600"/>
    <x v="0"/>
    <s v="DOUBLE EAGLE PETROLEUM CO"/>
    <n v="13.972"/>
    <n v="7.3731839999999993"/>
    <n v="778.65"/>
    <n v="10.231999999999999"/>
    <n v="810.22718399999997"/>
    <n v="812.44799999999998"/>
    <n v="13.390629999999998"/>
    <n v="0"/>
    <x v="1"/>
    <n v="1.8946200000000002"/>
    <n v="827.73325"/>
    <n v="-1.0687722143110102E-2"/>
    <n v="48377.599999999999"/>
    <n v="2.9555979297194206E-2"/>
    <n v="1.7244546067958146E-2"/>
    <n v="9.1001439418502642E-3"/>
    <n v="0.97365530999019156"/>
    <n v="0.98153360397205258"/>
    <n v="1.6177470217609353E-2"/>
    <n v="2.288925810338053E-3"/>
    <x v="1"/>
    <n v="3.82"/>
    <x v="1"/>
    <n v="0"/>
    <n v="0"/>
    <x v="1"/>
    <n v="72200"/>
    <x v="1"/>
    <x v="1"/>
    <n v="0"/>
    <x v="1"/>
    <x v="1"/>
    <x v="1"/>
    <n v="0"/>
    <x v="1"/>
    <x v="1"/>
    <x v="1"/>
    <x v="1"/>
    <x v="0"/>
    <x v="0"/>
    <x v="0"/>
    <x v="0"/>
    <x v="0"/>
    <x v="0"/>
    <x v="0"/>
    <x v="0"/>
    <x v="0"/>
    <m/>
    <x v="0"/>
    <x v="0"/>
    <x v="0"/>
    <x v="0"/>
    <x v="0"/>
    <m/>
    <n v="20051216"/>
    <x v="0"/>
    <s v="ENERGY LABS CASPER ID No C05120736-001"/>
    <m/>
    <m/>
    <d v="2006-01-16T00:00:00"/>
  </r>
  <r>
    <x v="1"/>
    <s v="T16N R091W S06 fMESAVERDE"/>
    <n v="4739"/>
    <x v="0"/>
    <x v="2"/>
    <x v="2"/>
    <s v="SE SW"/>
    <n v="6"/>
    <n v="16"/>
    <n v="91"/>
    <n v="41.382170000000002"/>
    <n v="-107.68210999999999"/>
    <s v="4900722321"/>
    <s v="24-6 CCU"/>
    <x v="0"/>
    <s v="MESAVERDE"/>
    <m/>
    <m/>
    <n v="392"/>
    <x v="0"/>
    <n v="1035"/>
    <n v="1427"/>
    <n v="1538"/>
    <n v="1509"/>
    <x v="2"/>
    <d v="2005-07-13T00:00:00"/>
    <n v="8.1199999999999992"/>
    <x v="1"/>
    <n v="13.1"/>
    <n v="6.4"/>
    <n v="1270"/>
    <n v="20.7"/>
    <x v="1"/>
    <n v="584"/>
    <n v="2620"/>
    <n v="0"/>
    <x v="1"/>
    <n v="3"/>
    <n v="3470"/>
    <x v="0"/>
    <s v="DOUBLE EAGLE PETROLEUM CO"/>
    <n v="0.65368999999999999"/>
    <n v="0.52665600000000001"/>
    <n v="55.244999999999997"/>
    <n v="0.52950599999999992"/>
    <n v="56.954851999999995"/>
    <n v="16.474640000000001"/>
    <n v="42.941799999999994"/>
    <n v="0"/>
    <x v="1"/>
    <n v="6.2460000000000002E-2"/>
    <n v="59.478899999999996"/>
    <n v="-2.1677975300495346E-2"/>
    <n v="4517.2"/>
    <n v="0.13110977564102563"/>
    <n v="1.1477336469946408E-2"/>
    <n v="9.2469031435636079E-3"/>
    <n v="0.97927576038649"/>
    <n v="0.2769829300810876"/>
    <n v="0.72196694962415242"/>
    <n v="1.0501202947599906E-3"/>
    <x v="1"/>
    <n v="0.44"/>
    <x v="1"/>
    <n v="0"/>
    <n v="0"/>
    <x v="1"/>
    <n v="5660"/>
    <x v="1"/>
    <x v="1"/>
    <n v="0"/>
    <x v="1"/>
    <x v="1"/>
    <x v="1"/>
    <n v="0"/>
    <x v="1"/>
    <x v="1"/>
    <x v="1"/>
    <x v="1"/>
    <x v="0"/>
    <x v="0"/>
    <x v="0"/>
    <x v="0"/>
    <x v="0"/>
    <x v="0"/>
    <x v="0"/>
    <x v="0"/>
    <x v="0"/>
    <m/>
    <x v="0"/>
    <x v="0"/>
    <x v="0"/>
    <x v="0"/>
    <x v="0"/>
    <m/>
    <n v="20050713"/>
    <x v="0"/>
    <s v="ENERGY LABS CASPER ID No C05070483-007"/>
    <m/>
    <s v="1035-1427"/>
    <d v="2005-08-05T00:00:00"/>
  </r>
  <r>
    <x v="1"/>
    <s v="T16N R091W S06 fMESAVERDE"/>
    <n v="4174"/>
    <x v="0"/>
    <x v="2"/>
    <x v="2"/>
    <s v="SE SW"/>
    <n v="6"/>
    <n v="16"/>
    <n v="91"/>
    <n v="41.382170000000002"/>
    <n v="-107.68210999999999"/>
    <s v="4900722321"/>
    <s v="CCU 24-6"/>
    <x v="0"/>
    <s v="MESAVERDE"/>
    <m/>
    <m/>
    <m/>
    <x v="0"/>
    <s v="1035"/>
    <m/>
    <n v="1538"/>
    <n v="1509"/>
    <x v="2"/>
    <d v="2003-06-11T00:00:00"/>
    <n v="8.6199999999999992"/>
    <x v="1"/>
    <n v="17.2"/>
    <n v="7.2"/>
    <n v="1280"/>
    <n v="45"/>
    <x v="1"/>
    <n v="651"/>
    <n v="2480"/>
    <n v="58.2"/>
    <x v="1"/>
    <n v="2.7"/>
    <n v="3290"/>
    <x v="0"/>
    <s v="DOUBLE EAGLE PETROLEUM"/>
    <n v="0.85827999999999993"/>
    <n v="0.59248800000000001"/>
    <n v="55.68"/>
    <n v="1.1511"/>
    <n v="58.281867999999989"/>
    <n v="18.364709999999999"/>
    <n v="40.647199999999998"/>
    <n v="1.9398059999999999"/>
    <x v="1"/>
    <n v="5.6214000000000007E-2"/>
    <n v="61.007929999999995"/>
    <n v="-2.2852432024405022E-2"/>
    <n v="4541.3"/>
    <n v="0.1597819008338334"/>
    <n v="1.4726363952507496E-2"/>
    <n v="1.0165906144257424E-2"/>
    <n v="0.97510772990323513"/>
    <n v="0.30102168685284031"/>
    <n v="0.66626092706308837"/>
    <n v="9.2142119885070702E-4"/>
    <x v="1"/>
    <n v="6.3E-2"/>
    <x v="1"/>
    <n v="2880"/>
    <n v="1.962"/>
    <x v="4"/>
    <n v="5600"/>
    <x v="1"/>
    <x v="1"/>
    <n v="0"/>
    <x v="1"/>
    <x v="1"/>
    <x v="1"/>
    <n v="0"/>
    <x v="1"/>
    <x v="1"/>
    <x v="1"/>
    <x v="1"/>
    <x v="0"/>
    <x v="0"/>
    <x v="0"/>
    <x v="0"/>
    <x v="0"/>
    <x v="0"/>
    <x v="0"/>
    <x v="0"/>
    <x v="0"/>
    <m/>
    <x v="0"/>
    <x v="0"/>
    <x v="0"/>
    <x v="0"/>
    <x v="0"/>
    <m/>
    <n v="20030611"/>
    <x v="0"/>
    <s v="ENERGY LABS CASPER ID NO C03060467-003"/>
    <m/>
    <m/>
    <m/>
  </r>
  <r>
    <x v="0"/>
    <s v="T16N R090W S31 fTENSLEEP"/>
    <n v="49124360"/>
    <x v="0"/>
    <x v="2"/>
    <x v="120"/>
    <m/>
    <s v="31"/>
    <n v="16"/>
    <n v="90"/>
    <n v="41.319629999999997"/>
    <n v="-107.56219"/>
    <s v="4900720097"/>
    <s v="DEEP CREEK UNIT NO. 31-31"/>
    <x v="18"/>
    <s v="TENSLEEP"/>
    <n v="16"/>
    <m/>
    <n v="109"/>
    <x v="0"/>
    <n v="10082"/>
    <n v="10191"/>
    <m/>
    <m/>
    <x v="0"/>
    <d v="1970-09-04T00:00:00"/>
    <n v="7.1999998092651367"/>
    <x v="0"/>
    <n v="177"/>
    <n v="121"/>
    <n v="3550"/>
    <n v="268"/>
    <x v="0"/>
    <n v="4255"/>
    <n v="1703"/>
    <m/>
    <x v="0"/>
    <n v="180"/>
    <n v="10254"/>
    <x v="0"/>
    <s v="PAN AMERICAN PETROLEUM CORP"/>
    <n v="8.8323"/>
    <n v="9.9570900000000009"/>
    <n v="154.42500000000001"/>
    <n v="6.8554399999999998"/>
    <n v="180.06982999999997"/>
    <n v="120.03354999999999"/>
    <n v="27.912169999999996"/>
    <m/>
    <x v="0"/>
    <n v="3.7476000000000003"/>
    <n v="151.69332"/>
    <n v="8.5532434810797905E-2"/>
    <n v="10251"/>
    <n v="-1.463057790782736E-4"/>
    <n v="4.9049304927982672E-2"/>
    <n v="5.5295715001230372E-2"/>
    <n v="0.89565498007078703"/>
    <n v="0.79129094148641477"/>
    <n v="0.18400394954767946"/>
    <n v="2.4705108965905685E-2"/>
    <x v="0"/>
    <m/>
    <x v="0"/>
    <m/>
    <m/>
    <x v="0"/>
    <m/>
    <x v="0"/>
    <x v="0"/>
    <m/>
    <x v="0"/>
    <x v="0"/>
    <x v="0"/>
    <m/>
    <x v="0"/>
    <x v="0"/>
    <x v="0"/>
    <x v="0"/>
    <x v="0"/>
    <x v="0"/>
    <x v="0"/>
    <x v="0"/>
    <x v="0"/>
    <x v="0"/>
    <x v="0"/>
    <x v="0"/>
    <x v="0"/>
    <m/>
    <x v="0"/>
    <x v="0"/>
    <x v="0"/>
    <x v="0"/>
    <x v="0"/>
    <s v="DST NO 8"/>
    <m/>
    <x v="0"/>
    <m/>
    <m/>
    <m/>
    <m/>
  </r>
  <r>
    <x v="1"/>
    <s v="T16N R090W S31 fFRONTIER"/>
    <m/>
    <x v="0"/>
    <x v="2"/>
    <x v="120"/>
    <s v="NE SE"/>
    <n v="31"/>
    <n v="16"/>
    <n v="90"/>
    <n v="41.313650000000003"/>
    <n v="-107.56007"/>
    <s v="4900720236"/>
    <s v="BROWNS HILL J-31X"/>
    <x v="0"/>
    <s v="FRONTIER"/>
    <m/>
    <m/>
    <m/>
    <x v="0"/>
    <m/>
    <m/>
    <m/>
    <m/>
    <x v="2"/>
    <d v="1982-08-04T00:00:00"/>
    <n v="6.9"/>
    <x v="0"/>
    <n v="194"/>
    <n v="52"/>
    <n v="5329"/>
    <n v="88"/>
    <x v="1"/>
    <n v="8350"/>
    <n v="671"/>
    <n v="0"/>
    <x v="1"/>
    <n v="73"/>
    <n v="14416"/>
    <x v="0"/>
    <s v="BENSON-MONTIN-GREER DRILLING"/>
    <n v="9.6806000000000001"/>
    <n v="4.2790800000000004"/>
    <n v="231.8115"/>
    <n v="2.2510399999999997"/>
    <n v="248.02221999999998"/>
    <n v="235.55349999999999"/>
    <n v="10.997689999999999"/>
    <n v="0"/>
    <x v="1"/>
    <n v="1.5198600000000002"/>
    <n v="248.07104999999999"/>
    <n v="-9.8429071613911391E-5"/>
    <n v="14757"/>
    <n v="1.1688890412367601E-2"/>
    <n v="3.9031180351502381E-2"/>
    <n v="1.7252809042673681E-2"/>
    <n v="0.943716010605824"/>
    <n v="0.9495404643145583"/>
    <n v="4.4332823197225146E-2"/>
    <n v="6.1267124882165829E-3"/>
    <x v="1"/>
    <n v="0"/>
    <x v="1"/>
    <n v="14277"/>
    <n v="0.6"/>
    <x v="0"/>
    <n v="0.5"/>
    <x v="0"/>
    <x v="1"/>
    <m/>
    <x v="1"/>
    <x v="1"/>
    <x v="1"/>
    <n v="0"/>
    <x v="1"/>
    <x v="1"/>
    <x v="1"/>
    <x v="1"/>
    <x v="0"/>
    <x v="0"/>
    <x v="0"/>
    <x v="0"/>
    <x v="0"/>
    <x v="0"/>
    <x v="0"/>
    <x v="0"/>
    <x v="0"/>
    <m/>
    <x v="0"/>
    <x v="0"/>
    <x v="0"/>
    <x v="0"/>
    <x v="0"/>
    <m/>
    <n v="19820804"/>
    <x v="1"/>
    <m/>
    <m/>
    <m/>
    <m/>
  </r>
  <r>
    <x v="0"/>
    <s v="T15N R117W S34 fADAVILLE"/>
    <n v="49008527"/>
    <x v="0"/>
    <x v="6"/>
    <x v="0"/>
    <m/>
    <s v="34"/>
    <s v=" 15"/>
    <s v=" 117"/>
    <n v="41.232320000000001"/>
    <n v="-110.58387"/>
    <s v="4904105096"/>
    <s v="1 GOVERNMENT PATTERSON"/>
    <x v="0"/>
    <s v="ADAVILLE"/>
    <m/>
    <m/>
    <n v="182"/>
    <x v="0"/>
    <n v="9083"/>
    <n v="9265"/>
    <n v="9800"/>
    <m/>
    <x v="0"/>
    <d v="1965-09-22T00:00:00"/>
    <n v="8.1000003814697266"/>
    <x v="0"/>
    <n v="56"/>
    <n v="30"/>
    <n v="3652"/>
    <n v="28"/>
    <x v="0"/>
    <n v="3140"/>
    <n v="1976"/>
    <m/>
    <x v="0"/>
    <n v="2115"/>
    <n v="9995"/>
    <x v="0"/>
    <m/>
    <n v="2.7944"/>
    <n v="2.4687000000000001"/>
    <n v="158.86199999999999"/>
    <n v="0.71623999999999999"/>
    <n v="164.84134"/>
    <n v="88.579399999999993"/>
    <n v="32.38664"/>
    <m/>
    <x v="0"/>
    <n v="44.034300000000002"/>
    <n v="165.00033999999999"/>
    <n v="-4.8204944869305728E-4"/>
    <n v="10994"/>
    <n v="4.7596359998094237E-2"/>
    <n v="1.6952058264025273E-2"/>
    <n v="1.4976218950901515E-2"/>
    <n v="0.96807172278507314"/>
    <n v="0.53684374226137954"/>
    <n v="0.19628226220624759"/>
    <n v="0.26687399553237284"/>
    <x v="0"/>
    <m/>
    <x v="0"/>
    <m/>
    <m/>
    <x v="0"/>
    <m/>
    <x v="0"/>
    <x v="0"/>
    <m/>
    <x v="0"/>
    <x v="0"/>
    <x v="0"/>
    <m/>
    <x v="0"/>
    <x v="0"/>
    <x v="0"/>
    <x v="0"/>
    <x v="0"/>
    <x v="0"/>
    <x v="0"/>
    <x v="0"/>
    <x v="0"/>
    <x v="0"/>
    <x v="0"/>
    <x v="0"/>
    <x v="0"/>
    <m/>
    <x v="0"/>
    <x v="0"/>
    <x v="0"/>
    <x v="0"/>
    <x v="0"/>
    <s v="DST NO. 1 (RUN NO. 2)"/>
    <m/>
    <x v="0"/>
    <m/>
    <m/>
    <m/>
    <m/>
  </r>
  <r>
    <x v="0"/>
    <s v="T15N R117W S31 fWEBER"/>
    <n v="49005486"/>
    <x v="0"/>
    <x v="6"/>
    <x v="5"/>
    <m/>
    <s v="31"/>
    <s v=" 15"/>
    <s v=" 117"/>
    <n v="41.228180000000002"/>
    <n v="-110.65982"/>
    <s v="4904105094"/>
    <s v="UNIT NO. 1-31"/>
    <x v="0"/>
    <s v="WEBER"/>
    <m/>
    <m/>
    <n v="35"/>
    <x v="0"/>
    <n v="4746"/>
    <n v="4781"/>
    <n v="5056"/>
    <m/>
    <x v="0"/>
    <m/>
    <n v="7.8000001907348633"/>
    <x v="0"/>
    <n v="890"/>
    <n v="226"/>
    <n v="4549"/>
    <n v="-3"/>
    <x v="0"/>
    <n v="2432"/>
    <n v="5200"/>
    <m/>
    <x v="0"/>
    <n v="5144"/>
    <n v="15802"/>
    <x v="0"/>
    <m/>
    <n v="44.411000000000001"/>
    <n v="18.597540000000002"/>
    <n v="197.88149999999999"/>
    <n v="0"/>
    <n v="260.89004"/>
    <n v="68.606719999999996"/>
    <n v="85.227999999999994"/>
    <m/>
    <x v="0"/>
    <n v="107.09808000000001"/>
    <n v="260.93280000000004"/>
    <n v="-8.1943519375357105E-5"/>
    <n v="18435"/>
    <n v="7.690510266670561E-2"/>
    <n v="0.17022880597511503"/>
    <n v="7.1284975079922569E-2"/>
    <n v="0.75848621894496238"/>
    <n v="0.26292869275154362"/>
    <n v="0.3266281586676722"/>
    <n v="0.41044314858078401"/>
    <x v="0"/>
    <m/>
    <x v="0"/>
    <m/>
    <m/>
    <x v="0"/>
    <m/>
    <x v="0"/>
    <x v="0"/>
    <m/>
    <x v="0"/>
    <x v="0"/>
    <x v="0"/>
    <m/>
    <x v="0"/>
    <x v="0"/>
    <x v="0"/>
    <x v="0"/>
    <x v="0"/>
    <x v="0"/>
    <x v="0"/>
    <x v="0"/>
    <x v="0"/>
    <x v="0"/>
    <x v="0"/>
    <x v="0"/>
    <x v="0"/>
    <m/>
    <x v="0"/>
    <x v="0"/>
    <x v="0"/>
    <x v="0"/>
    <x v="0"/>
    <s v="DST NO. 3"/>
    <m/>
    <x v="0"/>
    <m/>
    <m/>
    <m/>
    <m/>
  </r>
  <r>
    <x v="0"/>
    <s v="T15N R117W S15 fWEBER"/>
    <n v="49003909"/>
    <x v="0"/>
    <x v="6"/>
    <x v="0"/>
    <m/>
    <s v="15"/>
    <s v=" 15"/>
    <s v=" 117"/>
    <n v="41.277239999999999"/>
    <n v="-110.60089000000001"/>
    <s v="4904105164"/>
    <s v="13-15 RAGAN"/>
    <x v="0"/>
    <s v="WEBER"/>
    <n v="341"/>
    <m/>
    <n v="91"/>
    <x v="0"/>
    <n v="3994"/>
    <n v="4085"/>
    <n v="4326"/>
    <m/>
    <x v="0"/>
    <d v="1964-08-13T00:00:00"/>
    <n v="7.5"/>
    <x v="0"/>
    <n v="945"/>
    <n v="462"/>
    <n v="3761"/>
    <n v="418"/>
    <x v="0"/>
    <n v="3650"/>
    <n v="4014"/>
    <m/>
    <x v="0"/>
    <n v="4400"/>
    <n v="15619"/>
    <x v="0"/>
    <m/>
    <n v="47.155499999999996"/>
    <n v="38.017980000000001"/>
    <n v="163.6035"/>
    <n v="10.69244"/>
    <n v="259.46941999999996"/>
    <n v="102.9665"/>
    <n v="65.789459999999991"/>
    <m/>
    <x v="0"/>
    <n v="91.608000000000004"/>
    <n v="260.36396000000002"/>
    <n v="-1.7208206214076962E-3"/>
    <n v="17647"/>
    <n v="6.0963145554019119E-2"/>
    <n v="0.1817381793970172"/>
    <n v="0.14652200633122781"/>
    <n v="0.67173981427175511"/>
    <n v="0.39547140088052118"/>
    <n v="0.25268266775478443"/>
    <n v="0.35184593136469422"/>
    <x v="0"/>
    <m/>
    <x v="0"/>
    <m/>
    <m/>
    <x v="0"/>
    <m/>
    <x v="0"/>
    <x v="0"/>
    <m/>
    <x v="0"/>
    <x v="0"/>
    <x v="0"/>
    <m/>
    <x v="0"/>
    <x v="0"/>
    <x v="0"/>
    <x v="0"/>
    <x v="0"/>
    <x v="0"/>
    <x v="0"/>
    <x v="0"/>
    <x v="0"/>
    <x v="0"/>
    <x v="0"/>
    <x v="0"/>
    <x v="0"/>
    <m/>
    <x v="0"/>
    <x v="0"/>
    <x v="0"/>
    <x v="0"/>
    <x v="0"/>
    <s v="DST NO. 4"/>
    <m/>
    <x v="0"/>
    <m/>
    <m/>
    <m/>
    <m/>
  </r>
  <r>
    <x v="0"/>
    <s v="T15N R117W S15 fDINWOODY"/>
    <n v="49003910"/>
    <x v="0"/>
    <x v="6"/>
    <x v="0"/>
    <m/>
    <s v="15"/>
    <s v=" 15"/>
    <s v=" 117"/>
    <n v="41.277239999999999"/>
    <n v="-110.60089000000001"/>
    <s v="4904105164"/>
    <s v="13-15 RAGAN"/>
    <x v="0"/>
    <s v="DINWOODY"/>
    <n v="39"/>
    <n v="341"/>
    <n v="24"/>
    <x v="0"/>
    <n v="3629"/>
    <n v="3653"/>
    <n v="4326"/>
    <m/>
    <x v="0"/>
    <d v="1964-08-13T00:00:00"/>
    <n v="7.8000001907348633"/>
    <x v="0"/>
    <n v="792"/>
    <n v="462"/>
    <n v="3908"/>
    <n v="295"/>
    <x v="0"/>
    <n v="3700"/>
    <n v="3526"/>
    <m/>
    <x v="0"/>
    <n v="4500"/>
    <n v="15399"/>
    <x v="0"/>
    <m/>
    <n v="39.520800000000001"/>
    <n v="38.017980000000001"/>
    <n v="169.99799999999999"/>
    <n v="7.5460999999999991"/>
    <n v="255.08287999999999"/>
    <n v="104.377"/>
    <n v="57.791139999999992"/>
    <m/>
    <x v="0"/>
    <n v="93.69"/>
    <n v="255.85813999999999"/>
    <n v="-1.5173179871132737E-3"/>
    <n v="17180"/>
    <n v="5.4667116854415422E-2"/>
    <n v="0.15493317309260426"/>
    <n v="0.14904167617991457"/>
    <n v="0.69602515072748117"/>
    <n v="0.40794871720712111"/>
    <n v="0.22587180536839668"/>
    <n v="0.36617947742448226"/>
    <x v="0"/>
    <m/>
    <x v="0"/>
    <m/>
    <m/>
    <x v="0"/>
    <m/>
    <x v="0"/>
    <x v="0"/>
    <m/>
    <x v="0"/>
    <x v="0"/>
    <x v="0"/>
    <m/>
    <x v="0"/>
    <x v="0"/>
    <x v="0"/>
    <x v="0"/>
    <x v="0"/>
    <x v="0"/>
    <x v="0"/>
    <x v="0"/>
    <x v="0"/>
    <x v="0"/>
    <x v="0"/>
    <x v="0"/>
    <x v="0"/>
    <m/>
    <x v="0"/>
    <x v="0"/>
    <x v="0"/>
    <x v="0"/>
    <x v="0"/>
    <s v="DST NO. 5"/>
    <m/>
    <x v="0"/>
    <m/>
    <m/>
    <m/>
    <m/>
  </r>
  <r>
    <x v="0"/>
    <s v="T15N R117W S15 fDINWOODY"/>
    <n v="49003911"/>
    <x v="0"/>
    <x v="6"/>
    <x v="0"/>
    <m/>
    <s v="15"/>
    <s v=" 15"/>
    <s v=" 117"/>
    <n v="41.277239999999999"/>
    <n v="-110.60089000000001"/>
    <s v="4904105164"/>
    <s v="13-15 RAGAN"/>
    <x v="0"/>
    <s v="DINWOODY"/>
    <m/>
    <n v="39"/>
    <n v="100"/>
    <x v="3"/>
    <n v="3490"/>
    <n v="3590"/>
    <n v="4326"/>
    <m/>
    <x v="0"/>
    <d v="1964-07-30T00:00:00"/>
    <n v="7.0999999046325684"/>
    <x v="0"/>
    <n v="528"/>
    <n v="596"/>
    <n v="3494"/>
    <n v="362"/>
    <x v="0"/>
    <n v="4700"/>
    <n v="2574"/>
    <m/>
    <x v="0"/>
    <n v="3000"/>
    <n v="13952"/>
    <x v="0"/>
    <m/>
    <n v="26.347200000000001"/>
    <n v="49.044840000000001"/>
    <n v="151.98899999999998"/>
    <n v="9.2599599999999995"/>
    <n v="236.64099999999999"/>
    <n v="132.58699999999999"/>
    <n v="42.187859999999993"/>
    <m/>
    <x v="0"/>
    <n v="62.46"/>
    <n v="237.23486"/>
    <n v="-1.2531974091273747E-3"/>
    <n v="15251"/>
    <n v="4.4481731328973054E-2"/>
    <n v="0.11133827189709307"/>
    <n v="0.20725419517327937"/>
    <n v="0.68140753292962752"/>
    <n v="0.55888498005731535"/>
    <n v="0.17783162221606047"/>
    <n v="0.26328339772662418"/>
    <x v="0"/>
    <m/>
    <x v="0"/>
    <m/>
    <m/>
    <x v="0"/>
    <m/>
    <x v="0"/>
    <x v="0"/>
    <m/>
    <x v="0"/>
    <x v="0"/>
    <x v="0"/>
    <m/>
    <x v="0"/>
    <x v="0"/>
    <x v="0"/>
    <x v="0"/>
    <x v="0"/>
    <x v="0"/>
    <x v="0"/>
    <x v="0"/>
    <x v="0"/>
    <x v="0"/>
    <x v="0"/>
    <x v="0"/>
    <x v="0"/>
    <m/>
    <x v="0"/>
    <x v="0"/>
    <x v="0"/>
    <x v="0"/>
    <x v="0"/>
    <s v="DST NO. 1 (TOP OF TOOL)"/>
    <m/>
    <x v="0"/>
    <m/>
    <m/>
    <m/>
    <m/>
  </r>
  <r>
    <x v="0"/>
    <s v="T15N R113W S35 fCLOVERLY"/>
    <n v="49004695"/>
    <x v="0"/>
    <x v="6"/>
    <x v="5"/>
    <m/>
    <s v="35"/>
    <s v=" 15"/>
    <s v=" 113"/>
    <n v="41.231639999999999"/>
    <n v="-110.11673999999999"/>
    <s v="4904105097"/>
    <s v="UNIT NO. 1"/>
    <x v="0"/>
    <s v="CLOVERLY"/>
    <m/>
    <m/>
    <n v="12"/>
    <x v="0"/>
    <n v="13006"/>
    <n v="13018"/>
    <n v="13370"/>
    <m/>
    <x v="0"/>
    <d v="1952-02-28T00:00:00"/>
    <n v="7.1999998092651367"/>
    <x v="2"/>
    <n v="126"/>
    <n v="102"/>
    <n v="3487"/>
    <n v="-3"/>
    <x v="0"/>
    <n v="4900"/>
    <n v="1320"/>
    <m/>
    <x v="0"/>
    <n v="316"/>
    <n v="9582"/>
    <x v="0"/>
    <m/>
    <n v="6.2873999999999999"/>
    <n v="8.39358"/>
    <n v="151.68449999999999"/>
    <n v="0"/>
    <n v="166.36547999999999"/>
    <n v="138.22899999999998"/>
    <n v="21.634799999999998"/>
    <m/>
    <x v="0"/>
    <n v="6.5791200000000005"/>
    <n v="166.44291999999996"/>
    <n v="-2.326864345971055E-4"/>
    <n v="10245"/>
    <n v="3.3439249508246331E-2"/>
    <n v="3.7792695936681095E-2"/>
    <n v="5.0452654000096658E-2"/>
    <n v="0.91175465006322221"/>
    <n v="0.83048891475828479"/>
    <n v="0.12998329998055791"/>
    <n v="3.9527785261157411E-2"/>
    <x v="0"/>
    <m/>
    <x v="0"/>
    <m/>
    <m/>
    <x v="0"/>
    <m/>
    <x v="0"/>
    <x v="0"/>
    <m/>
    <x v="0"/>
    <x v="0"/>
    <x v="0"/>
    <m/>
    <x v="0"/>
    <x v="0"/>
    <x v="0"/>
    <x v="0"/>
    <x v="0"/>
    <x v="0"/>
    <x v="0"/>
    <x v="0"/>
    <x v="0"/>
    <x v="0"/>
    <x v="0"/>
    <x v="0"/>
    <x v="0"/>
    <m/>
    <x v="0"/>
    <x v="0"/>
    <x v="0"/>
    <x v="0"/>
    <x v="0"/>
    <s v="DST #7"/>
    <m/>
    <x v="0"/>
    <m/>
    <m/>
    <m/>
    <m/>
  </r>
  <r>
    <x v="0"/>
    <s v="T15N R112W S29 fNUGGET"/>
    <n v="49003917"/>
    <x v="0"/>
    <x v="6"/>
    <x v="121"/>
    <m/>
    <s v="29"/>
    <s v=" 15"/>
    <s v=" 112"/>
    <n v="41.254890000000003"/>
    <n v="-110.06478"/>
    <s v="4904120019"/>
    <s v="UNIT NO. 1"/>
    <x v="0"/>
    <s v="NUGGET"/>
    <n v="1619"/>
    <m/>
    <n v="46"/>
    <x v="0"/>
    <n v="14597"/>
    <n v="14643"/>
    <m/>
    <m/>
    <x v="0"/>
    <d v="1972-01-04T00:00:00"/>
    <n v="7.6999998092651367"/>
    <x v="0"/>
    <n v="1078"/>
    <n v="239"/>
    <n v="27816"/>
    <n v="1000"/>
    <x v="0"/>
    <n v="46000"/>
    <n v="488"/>
    <m/>
    <x v="0"/>
    <n v="184"/>
    <n v="76557"/>
    <x v="0"/>
    <m/>
    <n v="53.792200000000001"/>
    <n v="19.667310000000001"/>
    <n v="1209.9959999999999"/>
    <n v="25.58"/>
    <n v="1309.0355099999997"/>
    <n v="1297.6600000000001"/>
    <n v="7.9983199999999988"/>
    <m/>
    <x v="0"/>
    <n v="3.8308800000000005"/>
    <n v="1309.4891999999998"/>
    <n v="-1.7326168367532858E-4"/>
    <n v="76802"/>
    <n v="1.5975586695270575E-3"/>
    <n v="4.1093002893405096E-2"/>
    <n v="1.5024275391887578E-2"/>
    <n v="0.94388272171470744"/>
    <n v="0.99096655398150679"/>
    <n v="6.1079694280792851E-3"/>
    <n v="2.9254765904140343E-3"/>
    <x v="0"/>
    <m/>
    <x v="0"/>
    <m/>
    <m/>
    <x v="0"/>
    <m/>
    <x v="0"/>
    <x v="0"/>
    <m/>
    <x v="0"/>
    <x v="0"/>
    <x v="0"/>
    <m/>
    <x v="0"/>
    <x v="0"/>
    <x v="0"/>
    <x v="0"/>
    <x v="0"/>
    <x v="0"/>
    <x v="0"/>
    <x v="0"/>
    <x v="0"/>
    <x v="0"/>
    <x v="0"/>
    <x v="0"/>
    <x v="0"/>
    <m/>
    <x v="0"/>
    <x v="0"/>
    <x v="0"/>
    <x v="0"/>
    <x v="0"/>
    <s v="DST NO. 8 (MFE)"/>
    <m/>
    <x v="0"/>
    <m/>
    <m/>
    <m/>
    <m/>
  </r>
  <r>
    <x v="0"/>
    <s v="T15N R112W S29 fCLOVERLY"/>
    <n v="49003919"/>
    <x v="0"/>
    <x v="6"/>
    <x v="121"/>
    <m/>
    <s v="29"/>
    <s v=" 15"/>
    <s v=" 112"/>
    <n v="41.254890000000003"/>
    <n v="-110.06478"/>
    <s v="4904120019"/>
    <s v="UNIT NO. 1"/>
    <x v="0"/>
    <s v="CLOVERLY"/>
    <n v="49"/>
    <n v="1619"/>
    <n v="46"/>
    <x v="0"/>
    <n v="12932"/>
    <n v="12978"/>
    <m/>
    <m/>
    <x v="0"/>
    <d v="1971-11-29T00:00:00"/>
    <n v="8.1000003814697266"/>
    <x v="0"/>
    <n v="20"/>
    <n v="6"/>
    <n v="2965"/>
    <n v="20"/>
    <x v="0"/>
    <n v="3860"/>
    <n v="1281"/>
    <m/>
    <x v="0"/>
    <n v="53"/>
    <n v="7555"/>
    <x v="0"/>
    <m/>
    <n v="0.998"/>
    <n v="0.49374000000000001"/>
    <n v="128.97749999999999"/>
    <n v="0.51159999999999994"/>
    <n v="130.98083999999997"/>
    <n v="108.89059999999999"/>
    <n v="20.995589999999996"/>
    <m/>
    <x v="0"/>
    <n v="1.1034600000000001"/>
    <n v="130.98965000000001"/>
    <n v="-3.3629742037126046E-5"/>
    <n v="8202"/>
    <n v="4.1061115694611919E-2"/>
    <n v="7.6194350257640748E-3"/>
    <n v="3.7695589675558663E-3"/>
    <n v="0.98861100600668006"/>
    <n v="0.83129163258318484"/>
    <n v="0.16028434307596054"/>
    <n v="8.4240243408544111E-3"/>
    <x v="0"/>
    <m/>
    <x v="0"/>
    <m/>
    <m/>
    <x v="0"/>
    <m/>
    <x v="0"/>
    <x v="0"/>
    <m/>
    <x v="0"/>
    <x v="0"/>
    <x v="0"/>
    <m/>
    <x v="0"/>
    <x v="0"/>
    <x v="0"/>
    <x v="0"/>
    <x v="0"/>
    <x v="0"/>
    <x v="0"/>
    <x v="0"/>
    <x v="0"/>
    <x v="0"/>
    <x v="0"/>
    <x v="0"/>
    <x v="0"/>
    <m/>
    <x v="0"/>
    <x v="0"/>
    <x v="0"/>
    <x v="0"/>
    <x v="0"/>
    <s v="DST NO. 6 (MFE)"/>
    <m/>
    <x v="0"/>
    <m/>
    <m/>
    <m/>
    <m/>
  </r>
  <r>
    <x v="0"/>
    <s v="T15N R112W S29 fCLOVERLY"/>
    <n v="49003918"/>
    <x v="0"/>
    <x v="6"/>
    <x v="121"/>
    <m/>
    <s v="29"/>
    <s v=" 15"/>
    <s v=" 112"/>
    <n v="41.254890000000003"/>
    <n v="-110.06478"/>
    <s v="4904120019"/>
    <s v="UNIT NO. 1"/>
    <x v="0"/>
    <s v="CLOVERLY"/>
    <m/>
    <n v="49"/>
    <n v="19"/>
    <x v="0"/>
    <n v="12864"/>
    <n v="12883"/>
    <m/>
    <m/>
    <x v="0"/>
    <d v="1971-11-29T00:00:00"/>
    <n v="8.3000001907348633"/>
    <x v="0"/>
    <n v="39"/>
    <n v="9"/>
    <n v="4016"/>
    <n v="47"/>
    <x v="0"/>
    <n v="5700"/>
    <n v="939"/>
    <m/>
    <x v="0"/>
    <n v="58"/>
    <n v="10367"/>
    <x v="0"/>
    <m/>
    <n v="1.9460999999999999"/>
    <n v="0.74060999999999999"/>
    <n v="174.696"/>
    <n v="1.2022599999999999"/>
    <n v="178.58497"/>
    <n v="160.797"/>
    <n v="15.390209999999998"/>
    <m/>
    <x v="0"/>
    <n v="1.2075600000000002"/>
    <n v="177.39476999999999"/>
    <n v="3.3434487030076609E-3"/>
    <n v="10805"/>
    <n v="2.0687700736822218E-2"/>
    <n v="1.0897333633395912E-2"/>
    <n v="4.1471015169977634E-3"/>
    <n v="0.98495556484960634"/>
    <n v="0.9064359676443674"/>
    <n v="8.6756841816700681E-2"/>
    <n v="6.8071905389318985E-3"/>
    <x v="0"/>
    <m/>
    <x v="0"/>
    <m/>
    <m/>
    <x v="0"/>
    <m/>
    <x v="0"/>
    <x v="0"/>
    <m/>
    <x v="0"/>
    <x v="0"/>
    <x v="0"/>
    <m/>
    <x v="0"/>
    <x v="0"/>
    <x v="0"/>
    <x v="0"/>
    <x v="0"/>
    <x v="0"/>
    <x v="0"/>
    <x v="0"/>
    <x v="0"/>
    <x v="0"/>
    <x v="0"/>
    <x v="0"/>
    <x v="0"/>
    <m/>
    <x v="0"/>
    <x v="0"/>
    <x v="0"/>
    <x v="0"/>
    <x v="0"/>
    <s v="DST NO. 4 (BOTTOM)"/>
    <m/>
    <x v="0"/>
    <m/>
    <m/>
    <m/>
    <m/>
  </r>
  <r>
    <x v="0"/>
    <s v="T15N R112W S19 fCLOVERLY"/>
    <n v="49009305"/>
    <x v="0"/>
    <x v="6"/>
    <x v="5"/>
    <m/>
    <s v="19"/>
    <s v=" 15"/>
    <s v=" 112"/>
    <n v="41.273580000000003"/>
    <n v="-110.08314"/>
    <s v="4904105156"/>
    <s v="1 GOVERNMENT-ACKRIDGE"/>
    <x v="0"/>
    <s v="CLOVERLY"/>
    <m/>
    <m/>
    <n v="20"/>
    <x v="0"/>
    <n v="12898"/>
    <n v="12918"/>
    <n v="13090"/>
    <m/>
    <x v="1"/>
    <d v="1960-09-06T00:00:00"/>
    <n v="7.5"/>
    <x v="2"/>
    <n v="132"/>
    <n v="10"/>
    <n v="5011"/>
    <n v="-3"/>
    <x v="0"/>
    <n v="7400"/>
    <n v="952"/>
    <m/>
    <x v="0"/>
    <n v="54"/>
    <n v="13076"/>
    <x v="0"/>
    <m/>
    <n v="6.5868000000000002"/>
    <n v="0.82289999999999996"/>
    <n v="217.9785"/>
    <n v="0"/>
    <n v="225.38819999999998"/>
    <n v="208.75399999999999"/>
    <n v="15.603279999999998"/>
    <m/>
    <x v="0"/>
    <n v="1.1242800000000002"/>
    <n v="225.48156"/>
    <n v="-2.0706644863478606E-4"/>
    <n v="13553"/>
    <n v="1.7912801832588532E-2"/>
    <n v="2.9224245102449909E-2"/>
    <n v="3.6510340825296091E-3"/>
    <n v="0.96712472081502054"/>
    <n v="0.92581406656934606"/>
    <n v="6.9199805074969312E-2"/>
    <n v="4.9861283556846079E-3"/>
    <x v="0"/>
    <m/>
    <x v="0"/>
    <m/>
    <m/>
    <x v="0"/>
    <m/>
    <x v="0"/>
    <x v="0"/>
    <m/>
    <x v="0"/>
    <x v="0"/>
    <x v="0"/>
    <m/>
    <x v="0"/>
    <x v="0"/>
    <x v="0"/>
    <x v="0"/>
    <x v="0"/>
    <x v="0"/>
    <x v="0"/>
    <x v="0"/>
    <x v="0"/>
    <x v="0"/>
    <x v="0"/>
    <x v="0"/>
    <x v="0"/>
    <m/>
    <x v="0"/>
    <x v="0"/>
    <x v="0"/>
    <x v="0"/>
    <x v="0"/>
    <s v="PRODUCTION SAMPLE"/>
    <m/>
    <x v="0"/>
    <m/>
    <m/>
    <m/>
    <m/>
  </r>
  <r>
    <x v="1"/>
    <s v="T15N R104W S11 fPHOSPHORIA"/>
    <n v="3939"/>
    <x v="0"/>
    <x v="0"/>
    <x v="122"/>
    <s v="NE NW"/>
    <n v="11"/>
    <n v="15"/>
    <n v="104"/>
    <n v="41.298409999999997"/>
    <n v="-109.09528"/>
    <s v="4903721418"/>
    <s v="FED. 3-11"/>
    <x v="0"/>
    <s v="PHOSPHORIA"/>
    <m/>
    <m/>
    <m/>
    <x v="0"/>
    <s v="6978"/>
    <m/>
    <n v="7179"/>
    <n v="7147"/>
    <x v="2"/>
    <d v="2003-04-25T00:00:00"/>
    <n v="7.25"/>
    <x v="1"/>
    <n v="894"/>
    <n v="256"/>
    <n v="4650"/>
    <n v="581"/>
    <x v="1"/>
    <n v="8997"/>
    <n v="1459"/>
    <m/>
    <x v="0"/>
    <n v="1524"/>
    <n v="17554"/>
    <x v="0"/>
    <s v="IBEX RESOURCES OPERATING"/>
    <n v="44.610599999999998"/>
    <n v="21.066240000000001"/>
    <n v="202.27500000000001"/>
    <n v="14.861979999999999"/>
    <n v="282.81381999999996"/>
    <n v="253.80536999999998"/>
    <n v="23.913009999999996"/>
    <n v="0"/>
    <x v="1"/>
    <n v="31.729680000000002"/>
    <n v="309.44805999999994"/>
    <n v="-4.4970376955545378E-2"/>
    <n v="18361"/>
    <n v="2.2469720172629819E-2"/>
    <n v="0.15773840189280708"/>
    <n v="7.4488014765332206E-2"/>
    <n v="0.76777358334186074"/>
    <n v="0.82018730380794769"/>
    <n v="7.7276328699556238E-2"/>
    <n v="0.10253636749249619"/>
    <x v="0"/>
    <n v="120"/>
    <x v="0"/>
    <m/>
    <m/>
    <x v="0"/>
    <n v="24000"/>
    <x v="2"/>
    <x v="0"/>
    <m/>
    <x v="0"/>
    <x v="0"/>
    <x v="0"/>
    <m/>
    <x v="0"/>
    <x v="0"/>
    <x v="0"/>
    <x v="0"/>
    <x v="0"/>
    <x v="0"/>
    <x v="0"/>
    <x v="0"/>
    <x v="0"/>
    <x v="0"/>
    <x v="0"/>
    <x v="0"/>
    <x v="0"/>
    <m/>
    <x v="0"/>
    <x v="0"/>
    <x v="0"/>
    <x v="0"/>
    <x v="0"/>
    <m/>
    <n v="20030425"/>
    <x v="0"/>
    <s v="WYOMING ANALYTICAL LABS LAB No 6957"/>
    <m/>
    <m/>
    <d v="2003-05-01T00:00:00"/>
  </r>
  <r>
    <x v="1"/>
    <s v="T15N R104W S11 fPHOSPHORIA"/>
    <n v="3938"/>
    <x v="0"/>
    <x v="0"/>
    <x v="122"/>
    <s v="NE NW"/>
    <n v="11"/>
    <n v="15"/>
    <n v="104"/>
    <n v="41.298409999999997"/>
    <n v="-109.09528"/>
    <s v="4903721418"/>
    <s v="FED. 3-11"/>
    <x v="0"/>
    <s v="PHOSPHORIA"/>
    <m/>
    <m/>
    <m/>
    <x v="0"/>
    <s v="6978"/>
    <m/>
    <n v="7179"/>
    <n v="7147"/>
    <x v="2"/>
    <d v="2003-04-25T00:00:00"/>
    <n v="7.24"/>
    <x v="1"/>
    <n v="861"/>
    <n v="228"/>
    <n v="4730"/>
    <n v="570"/>
    <x v="1"/>
    <n v="9297"/>
    <n v="979"/>
    <m/>
    <x v="0"/>
    <n v="1518"/>
    <n v="18196"/>
    <x v="0"/>
    <s v="IBEX RESOURCES OPERATING"/>
    <n v="42.963900000000002"/>
    <n v="18.762119999999999"/>
    <n v="205.755"/>
    <n v="14.580599999999999"/>
    <n v="282.06162"/>
    <n v="262.26837"/>
    <n v="16.045809999999999"/>
    <n v="0"/>
    <x v="1"/>
    <n v="31.604760000000002"/>
    <n v="309.91894000000002"/>
    <n v="-4.7057829061143523E-2"/>
    <n v="18183"/>
    <n v="-3.573490200390335E-4"/>
    <n v="0.15232097156642582"/>
    <n v="6.651780557737702E-2"/>
    <n v="0.78116122285619716"/>
    <n v="0.84624828027612631"/>
    <n v="5.1774215541650979E-2"/>
    <n v="0.10197750418222262"/>
    <x v="0"/>
    <n v="48.2"/>
    <x v="0"/>
    <m/>
    <m/>
    <x v="0"/>
    <n v="24500"/>
    <x v="2"/>
    <x v="0"/>
    <m/>
    <x v="0"/>
    <x v="0"/>
    <x v="0"/>
    <m/>
    <x v="0"/>
    <x v="0"/>
    <x v="0"/>
    <x v="0"/>
    <x v="0"/>
    <x v="0"/>
    <x v="0"/>
    <x v="0"/>
    <x v="0"/>
    <x v="0"/>
    <x v="0"/>
    <x v="0"/>
    <x v="0"/>
    <m/>
    <x v="0"/>
    <x v="0"/>
    <x v="0"/>
    <x v="0"/>
    <x v="0"/>
    <m/>
    <n v="20030425"/>
    <x v="0"/>
    <s v="WYOMING ANALYTICAL LABS ROCK SPRINGS LAB No C6956"/>
    <m/>
    <m/>
    <d v="2003-05-01T00:00:00"/>
  </r>
  <r>
    <x v="1"/>
    <s v="T15N R104W S11 fPHOSPHORIA"/>
    <n v="3940"/>
    <x v="0"/>
    <x v="0"/>
    <x v="122"/>
    <s v="NE NW"/>
    <n v="11"/>
    <n v="15"/>
    <n v="104"/>
    <n v="41.298409999999997"/>
    <n v="-109.09528"/>
    <s v="4903721418"/>
    <s v="FED. 3-11"/>
    <x v="0"/>
    <s v="PHOSPHORIA"/>
    <m/>
    <m/>
    <m/>
    <x v="0"/>
    <s v="6978"/>
    <m/>
    <n v="7179"/>
    <n v="7147"/>
    <x v="2"/>
    <d v="2003-04-25T00:00:00"/>
    <n v="7.19"/>
    <x v="1"/>
    <n v="916"/>
    <n v="270"/>
    <n v="4650"/>
    <n v="549"/>
    <x v="1"/>
    <n v="9597"/>
    <n v="1441"/>
    <m/>
    <x v="0"/>
    <n v="1553"/>
    <n v="17758"/>
    <x v="0"/>
    <s v="IBEX RESOURCES OPERATING"/>
    <n v="45.708399999999997"/>
    <n v="22.218299999999999"/>
    <n v="202.27500000000001"/>
    <n v="14.043419999999999"/>
    <n v="284.24511999999999"/>
    <n v="270.73136999999997"/>
    <n v="23.617989999999999"/>
    <n v="0"/>
    <x v="1"/>
    <n v="32.333460000000002"/>
    <n v="326.68281999999999"/>
    <n v="-6.9464329950272047E-2"/>
    <n v="18976"/>
    <n v="3.3157292971089457E-2"/>
    <n v="0.16080627874983394"/>
    <n v="7.8165985752015721E-2"/>
    <n v="0.76102773549815028"/>
    <n v="0.8287285202203164"/>
    <n v="7.2296394404823619E-2"/>
    <n v="9.8975085374859939E-2"/>
    <x v="0"/>
    <n v="266"/>
    <x v="0"/>
    <m/>
    <m/>
    <x v="0"/>
    <n v="23600"/>
    <x v="2"/>
    <x v="0"/>
    <m/>
    <x v="0"/>
    <x v="0"/>
    <x v="0"/>
    <m/>
    <x v="0"/>
    <x v="0"/>
    <x v="0"/>
    <x v="0"/>
    <x v="0"/>
    <x v="0"/>
    <x v="0"/>
    <x v="0"/>
    <x v="0"/>
    <x v="0"/>
    <x v="0"/>
    <x v="0"/>
    <x v="0"/>
    <m/>
    <x v="0"/>
    <x v="0"/>
    <x v="0"/>
    <x v="0"/>
    <x v="0"/>
    <m/>
    <n v="20030425"/>
    <x v="0"/>
    <s v="WYOMING ANALYTICAL LABS LAB No C6958"/>
    <m/>
    <m/>
    <d v="2003-05-01T00:00:00"/>
  </r>
  <r>
    <x v="0"/>
    <s v="T15N R103W S08 fCLOVERLY"/>
    <n v="49017484"/>
    <x v="0"/>
    <x v="0"/>
    <x v="123"/>
    <m/>
    <s v="8"/>
    <s v=" 15"/>
    <s v=" 103"/>
    <n v="41.292400000000001"/>
    <n v="-109.03636"/>
    <s v="4903705233"/>
    <s v="UNIT NO. 23-8A"/>
    <x v="0"/>
    <s v="CLOVERLY"/>
    <m/>
    <m/>
    <n v="28"/>
    <x v="0"/>
    <n v="3952"/>
    <n v="3980"/>
    <m/>
    <m/>
    <x v="0"/>
    <d v="1964-10-19T00:00:00"/>
    <n v="8.8999996185302734"/>
    <x v="0"/>
    <n v="70"/>
    <n v="42"/>
    <n v="4121"/>
    <n v="130"/>
    <x v="0"/>
    <n v="3400"/>
    <n v="2342"/>
    <m/>
    <x v="0"/>
    <n v="2325"/>
    <n v="11459"/>
    <x v="0"/>
    <m/>
    <n v="3.4929999999999999"/>
    <n v="3.4561800000000003"/>
    <n v="179.26349999999999"/>
    <n v="3.3253999999999997"/>
    <n v="189.53808000000001"/>
    <n v="95.914000000000001"/>
    <n v="38.385379999999998"/>
    <m/>
    <x v="0"/>
    <n v="48.406500000000001"/>
    <n v="182.70587999999998"/>
    <n v="1.8354092300114228E-2"/>
    <n v="12427"/>
    <n v="4.0525831030729299E-2"/>
    <n v="1.8429014370093859E-2"/>
    <n v="1.8234752615411111E-2"/>
    <n v="0.963336233014495"/>
    <n v="0.52496394752046305"/>
    <n v="0.21009384043907073"/>
    <n v="0.26494221204046636"/>
    <x v="0"/>
    <m/>
    <x v="0"/>
    <m/>
    <m/>
    <x v="0"/>
    <m/>
    <x v="0"/>
    <x v="0"/>
    <m/>
    <x v="0"/>
    <x v="0"/>
    <x v="0"/>
    <m/>
    <x v="0"/>
    <x v="0"/>
    <x v="0"/>
    <x v="0"/>
    <x v="0"/>
    <x v="0"/>
    <x v="0"/>
    <x v="0"/>
    <x v="0"/>
    <x v="0"/>
    <x v="0"/>
    <x v="0"/>
    <x v="0"/>
    <m/>
    <x v="0"/>
    <x v="0"/>
    <x v="0"/>
    <x v="0"/>
    <x v="0"/>
    <s v="DST NO. 1"/>
    <m/>
    <x v="0"/>
    <m/>
    <m/>
    <m/>
    <m/>
  </r>
  <r>
    <x v="0"/>
    <s v="T15N R103W S07 fCLOVERLY"/>
    <n v="49009308"/>
    <x v="0"/>
    <x v="0"/>
    <x v="123"/>
    <m/>
    <s v="7"/>
    <s v=" 15"/>
    <s v=" 103"/>
    <n v="41.28792"/>
    <n v="-109.0531"/>
    <s v="4903705228"/>
    <s v="UNIT NO. 24-7A"/>
    <x v="0"/>
    <s v="CLOVERLY"/>
    <m/>
    <m/>
    <n v="-3882"/>
    <x v="0"/>
    <n v="3882"/>
    <m/>
    <m/>
    <m/>
    <x v="1"/>
    <d v="1962-09-27T00:00:00"/>
    <n v="6.1999998092651367"/>
    <x v="2"/>
    <n v="588"/>
    <n v="221"/>
    <n v="19404"/>
    <n v="-3"/>
    <x v="0"/>
    <n v="31100"/>
    <n v="281"/>
    <m/>
    <x v="0"/>
    <n v="476"/>
    <n v="51927"/>
    <x v="0"/>
    <m/>
    <n v="29.341200000000001"/>
    <n v="18.18609"/>
    <n v="844.07399999999996"/>
    <n v="0"/>
    <n v="891.60128999999995"/>
    <n v="877.33100000000002"/>
    <n v="4.6055899999999994"/>
    <m/>
    <x v="0"/>
    <n v="9.9103200000000005"/>
    <n v="891.84690999999998"/>
    <n v="-1.3772197028208099E-4"/>
    <n v="52064"/>
    <n v="1.3174216999548038E-3"/>
    <n v="3.2908431525486018E-2"/>
    <n v="2.0397110461784999E-2"/>
    <n v="0.946694458012729"/>
    <n v="0.98372376487798785"/>
    <n v="5.1641037809953272E-3"/>
    <n v="1.1112131341016813E-2"/>
    <x v="0"/>
    <m/>
    <x v="0"/>
    <m/>
    <m/>
    <x v="0"/>
    <m/>
    <x v="0"/>
    <x v="0"/>
    <m/>
    <x v="0"/>
    <x v="0"/>
    <x v="0"/>
    <m/>
    <x v="0"/>
    <x v="0"/>
    <x v="0"/>
    <x v="0"/>
    <x v="0"/>
    <x v="0"/>
    <x v="0"/>
    <x v="0"/>
    <x v="0"/>
    <x v="0"/>
    <x v="0"/>
    <x v="0"/>
    <x v="0"/>
    <m/>
    <x v="0"/>
    <x v="0"/>
    <x v="0"/>
    <x v="0"/>
    <x v="0"/>
    <s v="PRODUCED WATER"/>
    <m/>
    <x v="0"/>
    <m/>
    <m/>
    <m/>
    <m/>
  </r>
  <r>
    <x v="0"/>
    <s v="T15N R101W S36 fMESAVERDE/ROCK SPRINGS"/>
    <n v="49009307"/>
    <x v="0"/>
    <x v="0"/>
    <x v="0"/>
    <m/>
    <s v="36"/>
    <s v=" 15"/>
    <s v=" 101"/>
    <n v="41.233370000000001"/>
    <n v="-108.73021"/>
    <s v="4903705209"/>
    <s v="23-36C STATE"/>
    <x v="0"/>
    <s v="MESAVERDE/ROCK SPRINGS"/>
    <m/>
    <m/>
    <n v="131"/>
    <x v="0"/>
    <n v="6359"/>
    <n v="6490"/>
    <n v="6905"/>
    <m/>
    <x v="0"/>
    <m/>
    <n v="8.3999996185302734"/>
    <x v="2"/>
    <n v="261"/>
    <n v="42"/>
    <n v="59676"/>
    <n v="-3"/>
    <x v="0"/>
    <n v="88000"/>
    <n v="1891"/>
    <m/>
    <x v="0"/>
    <n v="4662"/>
    <n v="153656"/>
    <x v="0"/>
    <m/>
    <n v="13.023899999999999"/>
    <n v="3.4561800000000003"/>
    <n v="2595.9059999999999"/>
    <n v="0"/>
    <n v="2612.3860799999998"/>
    <n v="2482.48"/>
    <n v="30.993489999999998"/>
    <m/>
    <x v="0"/>
    <n v="97.062840000000008"/>
    <n v="2610.5363299999999"/>
    <n v="3.5415996156830875E-4"/>
    <n v="154526"/>
    <n v="2.8230071840665582E-3"/>
    <n v="4.9854422742904832E-3"/>
    <n v="1.3229974032015973E-3"/>
    <n v="0.99369156032250794"/>
    <n v="0.95094635208543532"/>
    <n v="1.1872460706187528E-2"/>
    <n v="3.7181187208377223E-2"/>
    <x v="0"/>
    <m/>
    <x v="0"/>
    <m/>
    <m/>
    <x v="0"/>
    <m/>
    <x v="0"/>
    <x v="0"/>
    <m/>
    <x v="0"/>
    <x v="0"/>
    <x v="0"/>
    <m/>
    <x v="0"/>
    <x v="0"/>
    <x v="0"/>
    <x v="0"/>
    <x v="0"/>
    <x v="0"/>
    <x v="0"/>
    <x v="0"/>
    <x v="0"/>
    <x v="0"/>
    <x v="0"/>
    <x v="0"/>
    <x v="0"/>
    <m/>
    <x v="0"/>
    <x v="0"/>
    <x v="0"/>
    <x v="0"/>
    <x v="0"/>
    <s v="DST 5A"/>
    <m/>
    <x v="0"/>
    <m/>
    <m/>
    <m/>
    <m/>
  </r>
  <r>
    <x v="1"/>
    <s v="T15N R101W S31 fMESAVERDE/ERICSON"/>
    <n v="4163"/>
    <x v="0"/>
    <x v="0"/>
    <x v="10"/>
    <s v="SW NE"/>
    <n v="31"/>
    <n v="15"/>
    <n v="101"/>
    <n v="41.23733"/>
    <n v="-108.821336"/>
    <s v="4903725662"/>
    <s v="PR FED 15101-31I"/>
    <x v="0"/>
    <s v="MESAVERDE/ERICSON"/>
    <m/>
    <m/>
    <m/>
    <x v="0"/>
    <s v="3416"/>
    <m/>
    <n v="4200"/>
    <n v="4128"/>
    <x v="2"/>
    <d v="2003-12-04T00:00:00"/>
    <n v="8.08"/>
    <x v="1"/>
    <n v="49"/>
    <n v="89"/>
    <n v="4744"/>
    <n v="7027"/>
    <x v="1"/>
    <n v="11696"/>
    <n v="1111"/>
    <m/>
    <x v="0"/>
    <n v="199"/>
    <n v="25475"/>
    <x v="0"/>
    <s v="WARREN E AND P"/>
    <n v="2.4451000000000001"/>
    <n v="7.3238099999999999"/>
    <n v="206.36399999999998"/>
    <n v="179.75065999999998"/>
    <n v="395.88356999999996"/>
    <n v="329.94416000000001"/>
    <n v="18.209289999999999"/>
    <n v="0"/>
    <x v="1"/>
    <n v="4.1431800000000001"/>
    <n v="352.29662999999999"/>
    <n v="5.8257275453159507E-2"/>
    <n v="24915"/>
    <n v="-1.1113316134153601E-2"/>
    <n v="6.1763108784736896E-3"/>
    <n v="1.8499908950502797E-2"/>
    <n v="0.9753237801710235"/>
    <n v="0.93655213221880673"/>
    <n v="5.1687380603101428E-2"/>
    <n v="1.1760487178091939E-2"/>
    <x v="0"/>
    <m/>
    <x v="0"/>
    <m/>
    <m/>
    <x v="0"/>
    <n v="36600"/>
    <x v="2"/>
    <x v="0"/>
    <m/>
    <x v="0"/>
    <x v="0"/>
    <x v="0"/>
    <n v="0.9"/>
    <x v="0"/>
    <x v="0"/>
    <x v="0"/>
    <x v="0"/>
    <x v="13"/>
    <x v="19"/>
    <x v="0"/>
    <x v="8"/>
    <x v="0"/>
    <x v="0"/>
    <x v="0"/>
    <x v="0"/>
    <x v="0"/>
    <n v="0.4"/>
    <x v="0"/>
    <x v="0"/>
    <x v="0"/>
    <x v="0"/>
    <x v="0"/>
    <s v="4.2 MG/L TPH;  RA 226=7.2pCi/L"/>
    <n v="20031204"/>
    <x v="0"/>
    <s v="WYOMING ANALYTICAL LABS ROCK SPRINGS"/>
    <m/>
    <m/>
    <d v="2003-12-05T00:00:00"/>
  </r>
  <r>
    <x v="1"/>
    <s v="T15N R101W S31 fMESAVERDE"/>
    <n v="4164"/>
    <x v="0"/>
    <x v="0"/>
    <x v="10"/>
    <s v="NW SW"/>
    <n v="31"/>
    <n v="15"/>
    <n v="101"/>
    <n v="41.23386"/>
    <n v="-108.829747"/>
    <s v="4903725533"/>
    <s v="PR FED 15101-SW-31"/>
    <x v="0"/>
    <s v="MESAVERDE"/>
    <m/>
    <m/>
    <m/>
    <x v="0"/>
    <s v="1372"/>
    <m/>
    <n v="2262"/>
    <m/>
    <x v="2"/>
    <d v="2003-11-21T00:00:00"/>
    <n v="8.06"/>
    <x v="1"/>
    <n v="17"/>
    <n v="1.8"/>
    <n v="5441"/>
    <n v="68"/>
    <x v="1"/>
    <n v="6598"/>
    <n v="3596"/>
    <m/>
    <x v="0"/>
    <n v="16"/>
    <n v="13605"/>
    <x v="0"/>
    <s v="WARREN E AND P"/>
    <n v="0.84830000000000005"/>
    <n v="0.148122"/>
    <n v="236.68349999999998"/>
    <n v="1.7394399999999999"/>
    <n v="239.41936199999998"/>
    <n v="186.12958"/>
    <n v="58.938439999999993"/>
    <n v="0"/>
    <x v="1"/>
    <n v="0.33312000000000003"/>
    <n v="245.40114"/>
    <n v="-1.2338129215500915E-2"/>
    <n v="15737.8"/>
    <n v="7.2685633272898273E-2"/>
    <n v="3.5431553777175305E-3"/>
    <n v="6.1867176807529889E-4"/>
    <n v="0.99583817285420717"/>
    <n v="0.75847072267064453"/>
    <n v="0.24017182642264823"/>
    <n v="1.3574509067072794E-3"/>
    <x v="0"/>
    <m/>
    <x v="0"/>
    <m/>
    <m/>
    <x v="0"/>
    <n v="21500"/>
    <x v="2"/>
    <x v="0"/>
    <m/>
    <x v="0"/>
    <x v="0"/>
    <x v="0"/>
    <n v="6.1"/>
    <x v="0"/>
    <x v="0"/>
    <x v="0"/>
    <x v="0"/>
    <x v="14"/>
    <x v="20"/>
    <x v="0"/>
    <x v="9"/>
    <x v="0"/>
    <x v="0"/>
    <x v="0"/>
    <x v="0"/>
    <x v="0"/>
    <n v="0.04"/>
    <x v="0"/>
    <x v="0"/>
    <x v="0"/>
    <x v="0"/>
    <x v="0"/>
    <s v="RA 226=13.4 pCi/L;  TPH=0.5 MG/L"/>
    <n v="20031121"/>
    <x v="0"/>
    <s v="WYOMING ANALYTICAL LABS ROCK SPRINGS"/>
    <m/>
    <m/>
    <d v="2003-12-03T00:00:00"/>
  </r>
  <r>
    <x v="0"/>
    <s v="T15N R100W S06 fMESAVERDE"/>
    <n v="49005484"/>
    <x v="0"/>
    <x v="0"/>
    <x v="0"/>
    <m/>
    <s v="6"/>
    <s v=" 15"/>
    <s v=" 100"/>
    <n v="41.307580000000002"/>
    <n v="-108.70466999999999"/>
    <s v="4903705243"/>
    <s v="NO. 1 ADKISSON"/>
    <x v="0"/>
    <s v="MESAVERDE"/>
    <m/>
    <m/>
    <n v="88"/>
    <x v="0"/>
    <n v="6142"/>
    <n v="6230"/>
    <n v="6230"/>
    <m/>
    <x v="0"/>
    <m/>
    <n v="7.5999999046325684"/>
    <x v="0"/>
    <n v="773"/>
    <n v="319"/>
    <n v="29862"/>
    <n v="-3"/>
    <x v="0"/>
    <n v="43000"/>
    <n v="817"/>
    <m/>
    <x v="0"/>
    <n v="6625"/>
    <n v="80981"/>
    <x v="0"/>
    <m/>
    <n v="38.572699999999998"/>
    <n v="26.250510000000002"/>
    <n v="1298.9969999999998"/>
    <n v="0"/>
    <n v="1363.8202099999999"/>
    <n v="1213.03"/>
    <n v="13.390629999999998"/>
    <m/>
    <x v="0"/>
    <n v="137.9325"/>
    <n v="1364.35313"/>
    <n v="-1.9533949408071842E-4"/>
    <n v="81390"/>
    <n v="2.5189227140314466E-3"/>
    <n v="2.8282833556191399E-2"/>
    <n v="1.9247779001603155E-2"/>
    <n v="0.95246938744220544"/>
    <n v="0.88908800319166637"/>
    <n v="9.8146364790470328E-3"/>
    <n v="0.10109736032928661"/>
    <x v="0"/>
    <m/>
    <x v="0"/>
    <m/>
    <m/>
    <x v="0"/>
    <m/>
    <x v="0"/>
    <x v="0"/>
    <m/>
    <x v="0"/>
    <x v="0"/>
    <x v="0"/>
    <m/>
    <x v="0"/>
    <x v="0"/>
    <x v="0"/>
    <x v="0"/>
    <x v="0"/>
    <x v="0"/>
    <x v="0"/>
    <x v="0"/>
    <x v="0"/>
    <x v="0"/>
    <x v="0"/>
    <x v="0"/>
    <x v="0"/>
    <m/>
    <x v="0"/>
    <x v="0"/>
    <x v="0"/>
    <x v="0"/>
    <x v="0"/>
    <s v="DST"/>
    <m/>
    <x v="0"/>
    <m/>
    <m/>
    <m/>
    <m/>
  </r>
  <r>
    <x v="1"/>
    <s v="T15N R095W S24 fMESAVERDE/ALMOND"/>
    <m/>
    <x v="0"/>
    <x v="0"/>
    <x v="124"/>
    <s v="  C"/>
    <n v="24"/>
    <n v="15"/>
    <n v="95"/>
    <n v="41.26202"/>
    <n v="-108.04485"/>
    <s v="4903722685"/>
    <s v="1 MULLIGAN"/>
    <x v="0"/>
    <s v="MESAVERDE/ALMOND"/>
    <m/>
    <m/>
    <m/>
    <x v="0"/>
    <n v="1237"/>
    <m/>
    <m/>
    <m/>
    <x v="2"/>
    <d v="1990-02-02T00:00:00"/>
    <n v="8.5"/>
    <x v="0"/>
    <n v="5"/>
    <n v="2"/>
    <n v="860"/>
    <n v="2"/>
    <x v="1"/>
    <n v="700"/>
    <n v="561"/>
    <n v="36"/>
    <x v="1"/>
    <n v="360"/>
    <n v="2241"/>
    <x v="0"/>
    <s v="CELCIUS BLM"/>
    <n v="0.2495"/>
    <n v="0.16458"/>
    <n v="37.409999999999997"/>
    <n v="5.1159999999999997E-2"/>
    <n v="37.875239999999998"/>
    <n v="19.747"/>
    <n v="9.1947899999999994"/>
    <n v="1.1998799999999998"/>
    <x v="1"/>
    <n v="7.4952000000000005"/>
    <n v="37.636870000000002"/>
    <n v="3.1567122147692097E-3"/>
    <n v="2526"/>
    <n v="5.9786028949024544E-2"/>
    <n v="6.5874170038262465E-3"/>
    <n v="4.3453189999588127E-3"/>
    <n v="0.98906726399621503"/>
    <n v="0.52467168497274075"/>
    <n v="0.24430272761789168"/>
    <n v="0.19914514676698675"/>
    <x v="1"/>
    <n v="0"/>
    <x v="1"/>
    <n v="2026"/>
    <n v="3"/>
    <x v="1"/>
    <n v="0"/>
    <x v="1"/>
    <x v="1"/>
    <m/>
    <x v="1"/>
    <x v="1"/>
    <x v="1"/>
    <n v="0"/>
    <x v="1"/>
    <x v="1"/>
    <x v="1"/>
    <x v="1"/>
    <x v="0"/>
    <x v="0"/>
    <x v="0"/>
    <x v="0"/>
    <x v="0"/>
    <x v="0"/>
    <x v="0"/>
    <x v="0"/>
    <x v="0"/>
    <m/>
    <x v="0"/>
    <x v="0"/>
    <x v="0"/>
    <x v="0"/>
    <x v="0"/>
    <s v="FIELD: MULLIGAN DRAW - NO CODE"/>
    <n v="19900202"/>
    <x v="1"/>
    <s v="WESTERN ATLAS INTERNATIONAL - CORE LABORATORIES LAB No 900368-1"/>
    <m/>
    <m/>
    <d v="1990-02-14T00:00:00"/>
  </r>
  <r>
    <x v="1"/>
    <s v="T15N R093W S13 fMESAVERDE"/>
    <n v="191"/>
    <x v="0"/>
    <x v="2"/>
    <x v="125"/>
    <s v="NW SE"/>
    <n v="13"/>
    <n v="15"/>
    <n v="93"/>
    <n v="41.27008"/>
    <n v="-107.80885000000001"/>
    <s v="4900720297"/>
    <s v="BLUE UNIT II 7-13-15-93"/>
    <x v="0"/>
    <s v="MESAVERDE"/>
    <m/>
    <m/>
    <s v=""/>
    <x v="0"/>
    <m/>
    <m/>
    <m/>
    <m/>
    <x v="2"/>
    <d v="1978-05-12T00:00:00"/>
    <n v="7.3"/>
    <x v="1"/>
    <n v="60"/>
    <n v="10"/>
    <n v="2000"/>
    <n v="52"/>
    <x v="1"/>
    <n v="1581"/>
    <n v="3126"/>
    <n v="0"/>
    <x v="1"/>
    <n v="0"/>
    <n v="5244"/>
    <x v="0"/>
    <s v="CIG EXPLORATION"/>
    <n v="2.9939999999999998"/>
    <n v="0.82289999999999996"/>
    <n v="87"/>
    <n v="1.33016"/>
    <n v="92.14706000000001"/>
    <n v="44.600009999999997"/>
    <n v="51.235139999999994"/>
    <n v="0"/>
    <x v="1"/>
    <n v="0"/>
    <n v="95.835149999999999"/>
    <n v="-1.9619356533791085E-2"/>
    <n v="6829"/>
    <n v="0.13128468483392694"/>
    <n v="3.2491541238537612E-2"/>
    <n v="8.9302903424156987E-3"/>
    <n v="0.95857816841904664"/>
    <n v="0.46538258666053112"/>
    <n v="0.53461741333946877"/>
    <n v="0"/>
    <x v="1"/>
    <n v="0"/>
    <x v="1"/>
    <n v="0"/>
    <n v="2"/>
    <x v="0"/>
    <n v="0"/>
    <x v="0"/>
    <x v="1"/>
    <m/>
    <x v="1"/>
    <x v="1"/>
    <x v="1"/>
    <n v="0"/>
    <x v="1"/>
    <x v="1"/>
    <x v="1"/>
    <x v="1"/>
    <x v="0"/>
    <x v="0"/>
    <x v="0"/>
    <x v="0"/>
    <x v="0"/>
    <x v="0"/>
    <x v="0"/>
    <x v="0"/>
    <x v="0"/>
    <m/>
    <x v="0"/>
    <x v="0"/>
    <x v="0"/>
    <x v="0"/>
    <x v="0"/>
    <m/>
    <n v="19780512"/>
    <x v="1"/>
    <m/>
    <m/>
    <m/>
    <m/>
  </r>
  <r>
    <x v="1"/>
    <s v="T15N R092W S28 fMESAVERDE"/>
    <n v="190"/>
    <x v="0"/>
    <x v="2"/>
    <x v="125"/>
    <s v="   SW"/>
    <n v="28"/>
    <n v="15"/>
    <n v="92"/>
    <n v="41.241050000000001"/>
    <n v="-107.75708"/>
    <s v="4900720295"/>
    <s v="HART CABIN DRAW 6-28-15-92"/>
    <x v="0"/>
    <s v="MESAVERDE"/>
    <m/>
    <m/>
    <s v=""/>
    <x v="0"/>
    <m/>
    <m/>
    <m/>
    <m/>
    <x v="2"/>
    <d v="1978-05-12T00:00:00"/>
    <n v="7.4"/>
    <x v="1"/>
    <n v="27"/>
    <n v="13"/>
    <n v="3200"/>
    <n v="45"/>
    <x v="1"/>
    <n v="2714"/>
    <n v="2928"/>
    <n v="0"/>
    <x v="1"/>
    <n v="0"/>
    <n v="7143"/>
    <x v="0"/>
    <s v="CIG EXPLORATION"/>
    <n v="1.3472999999999999"/>
    <n v="1.0697700000000001"/>
    <n v="139.19999999999999"/>
    <n v="1.1511"/>
    <n v="142.76817"/>
    <n v="76.561939999999993"/>
    <n v="47.989919999999998"/>
    <n v="0"/>
    <x v="1"/>
    <n v="0"/>
    <n v="124.55185999999999"/>
    <n v="6.8144201540004348E-2"/>
    <n v="8927"/>
    <n v="0.11101431238332296"/>
    <n v="9.4369774439218481E-3"/>
    <n v="7.4930567506748891E-3"/>
    <n v="0.98306996580540329"/>
    <n v="0.61469929072115015"/>
    <n v="0.3853007092788498"/>
    <n v="0"/>
    <x v="1"/>
    <n v="0"/>
    <x v="1"/>
    <n v="0"/>
    <n v="1.4"/>
    <x v="0"/>
    <n v="0"/>
    <x v="0"/>
    <x v="1"/>
    <m/>
    <x v="1"/>
    <x v="1"/>
    <x v="1"/>
    <n v="0"/>
    <x v="1"/>
    <x v="1"/>
    <x v="1"/>
    <x v="1"/>
    <x v="0"/>
    <x v="0"/>
    <x v="0"/>
    <x v="0"/>
    <x v="0"/>
    <x v="0"/>
    <x v="0"/>
    <x v="0"/>
    <x v="0"/>
    <m/>
    <x v="0"/>
    <x v="0"/>
    <x v="0"/>
    <x v="0"/>
    <x v="0"/>
    <m/>
    <n v="19780512"/>
    <x v="1"/>
    <m/>
    <m/>
    <m/>
    <m/>
  </r>
  <r>
    <x v="1"/>
    <s v="T15N R092W S21 fMESAVERDE"/>
    <m/>
    <x v="0"/>
    <x v="2"/>
    <x v="125"/>
    <s v="NW SW"/>
    <n v="21"/>
    <n v="15"/>
    <n v="92"/>
    <n v="41.255609999999997"/>
    <n v="-107.75686"/>
    <s v="4900720314"/>
    <s v="BLUE GAP II 10-21-15-92"/>
    <x v="0"/>
    <s v="MESAVERDE"/>
    <m/>
    <m/>
    <m/>
    <x v="0"/>
    <m/>
    <m/>
    <m/>
    <m/>
    <x v="2"/>
    <d v="1978-05-12T00:00:00"/>
    <n v="6.7"/>
    <x v="0"/>
    <n v="2406"/>
    <n v="129"/>
    <n v="8000"/>
    <n v="4200"/>
    <x v="1"/>
    <n v="19947"/>
    <n v="1693"/>
    <n v="0"/>
    <x v="1"/>
    <n v="88"/>
    <n v="35611"/>
    <x v="0"/>
    <s v="DEVON SFS OPERATING"/>
    <n v="120.0594"/>
    <n v="10.615410000000001"/>
    <n v="348"/>
    <n v="107.43599999999999"/>
    <n v="586.11081000000001"/>
    <n v="562.70487000000003"/>
    <n v="27.748269999999998"/>
    <n v="0"/>
    <x v="1"/>
    <n v="1.8321600000000002"/>
    <n v="592.28530000000012"/>
    <n v="-5.239740650535671E-3"/>
    <n v="36463"/>
    <n v="1.1821183783333796E-2"/>
    <n v="0.20484078770019615"/>
    <n v="1.8111609304731983E-2"/>
    <n v="0.77704760299507181"/>
    <n v="0.95005712618564042"/>
    <n v="4.6849499725892224E-2"/>
    <n v="3.0933740884671623E-3"/>
    <x v="1"/>
    <n v="0"/>
    <x v="1"/>
    <n v="0"/>
    <n v="0.3"/>
    <x v="0"/>
    <n v="0"/>
    <x v="0"/>
    <x v="1"/>
    <m/>
    <x v="1"/>
    <x v="1"/>
    <x v="1"/>
    <n v="0"/>
    <x v="1"/>
    <x v="1"/>
    <x v="1"/>
    <x v="1"/>
    <x v="0"/>
    <x v="0"/>
    <x v="0"/>
    <x v="0"/>
    <x v="0"/>
    <x v="0"/>
    <x v="0"/>
    <x v="0"/>
    <x v="0"/>
    <m/>
    <x v="0"/>
    <x v="0"/>
    <x v="0"/>
    <x v="0"/>
    <x v="0"/>
    <m/>
    <n v="19780512"/>
    <x v="1"/>
    <m/>
    <m/>
    <m/>
    <m/>
  </r>
  <r>
    <x v="1"/>
    <s v="T15N R092W S18 fMESAVERDE"/>
    <m/>
    <x v="0"/>
    <x v="2"/>
    <x v="125"/>
    <s v="NE SW"/>
    <n v="18"/>
    <n v="15"/>
    <n v="92"/>
    <n v="41.269852999999998"/>
    <n v="-107.79523"/>
    <s v="4900720215"/>
    <s v="MEXICAN FLATS 1"/>
    <x v="0"/>
    <s v="MESAVERDE"/>
    <m/>
    <m/>
    <m/>
    <x v="0"/>
    <m/>
    <m/>
    <m/>
    <m/>
    <x v="2"/>
    <d v="1978-05-12T00:00:00"/>
    <n v="6.7"/>
    <x v="0"/>
    <n v="2027"/>
    <n v="240"/>
    <n v="6150"/>
    <n v="250"/>
    <x v="1"/>
    <n v="13363"/>
    <n v="671"/>
    <n v="0"/>
    <x v="1"/>
    <n v="0"/>
    <n v="22386"/>
    <x v="0"/>
    <s v="DEVON SFS OPERATING"/>
    <n v="101.1473"/>
    <n v="19.749600000000001"/>
    <n v="267.52499999999998"/>
    <n v="6.3949999999999996"/>
    <n v="394.81689999999998"/>
    <n v="376.97022999999996"/>
    <n v="10.997689999999999"/>
    <n v="0"/>
    <x v="1"/>
    <n v="0"/>
    <n v="387.96791999999994"/>
    <n v="8.74950538770034E-3"/>
    <n v="22701"/>
    <n v="6.9864927806241265E-3"/>
    <n v="0.25618786835112684"/>
    <n v="5.002217483598094E-2"/>
    <n v="0.69378995681289224"/>
    <n v="0.97165309441048642"/>
    <n v="2.834690558951369E-2"/>
    <n v="0"/>
    <x v="1"/>
    <n v="0"/>
    <x v="1"/>
    <n v="0"/>
    <n v="0.6"/>
    <x v="0"/>
    <n v="0"/>
    <x v="0"/>
    <x v="1"/>
    <m/>
    <x v="1"/>
    <x v="1"/>
    <x v="1"/>
    <n v="0"/>
    <x v="1"/>
    <x v="1"/>
    <x v="1"/>
    <x v="1"/>
    <x v="0"/>
    <x v="0"/>
    <x v="0"/>
    <x v="0"/>
    <x v="0"/>
    <x v="0"/>
    <x v="0"/>
    <x v="0"/>
    <x v="0"/>
    <m/>
    <x v="0"/>
    <x v="0"/>
    <x v="0"/>
    <x v="0"/>
    <x v="0"/>
    <m/>
    <n v="19780512"/>
    <x v="1"/>
    <m/>
    <m/>
    <m/>
    <m/>
  </r>
  <r>
    <x v="1"/>
    <s v="T15N R091W S36 fMESAVERDE/ALMOND"/>
    <n v="2349"/>
    <x v="0"/>
    <x v="2"/>
    <x v="10"/>
    <s v="SW NW"/>
    <n v="36"/>
    <n v="15"/>
    <n v="91"/>
    <n v="41.229730000000004"/>
    <n v="-107.58893"/>
    <s v="4900721802"/>
    <s v="5-36"/>
    <x v="0"/>
    <s v="MESAVERDE/ALMOND"/>
    <m/>
    <m/>
    <n v="400"/>
    <x v="0"/>
    <n v="600"/>
    <n v="1000"/>
    <n v="1000"/>
    <n v="927"/>
    <x v="2"/>
    <d v="1899-12-31T00:00:00"/>
    <n v="8.1"/>
    <x v="1"/>
    <n v="80"/>
    <n v="0"/>
    <n v="151"/>
    <n v="0"/>
    <x v="1"/>
    <n v="394"/>
    <n v="0"/>
    <n v="0"/>
    <x v="1"/>
    <n v="1"/>
    <n v="641"/>
    <x v="0"/>
    <s v="PETROLEUM DEVELOPMENT CORPORATION"/>
    <n v="3.992"/>
    <n v="0"/>
    <n v="6.5684999999999993"/>
    <n v="0"/>
    <n v="10.560499999999999"/>
    <n v="11.114739999999999"/>
    <n v="0"/>
    <n v="0"/>
    <x v="1"/>
    <n v="2.0820000000000002E-2"/>
    <n v="11.13556"/>
    <n v="-2.6505273307688152E-2"/>
    <n v="626"/>
    <n v="-1.1838989739542225E-2"/>
    <n v="0.37801240471568581"/>
    <n v="0"/>
    <n v="0.62198759528431413"/>
    <n v="0.99813031405694908"/>
    <n v="0"/>
    <n v="1.8696859430509109E-3"/>
    <x v="1"/>
    <n v="15"/>
    <x v="1"/>
    <n v="0"/>
    <n v="0"/>
    <x v="1"/>
    <n v="0"/>
    <x v="1"/>
    <x v="1"/>
    <n v="0"/>
    <x v="1"/>
    <x v="1"/>
    <x v="1"/>
    <n v="0"/>
    <x v="1"/>
    <x v="1"/>
    <x v="1"/>
    <x v="1"/>
    <x v="0"/>
    <x v="0"/>
    <x v="0"/>
    <x v="0"/>
    <x v="0"/>
    <x v="0"/>
    <x v="0"/>
    <x v="0"/>
    <x v="0"/>
    <m/>
    <x v="0"/>
    <x v="0"/>
    <x v="0"/>
    <x v="0"/>
    <x v="0"/>
    <m/>
    <n v="19000101"/>
    <x v="0"/>
    <s v="BJ SERVICES BRIGHTON CO"/>
    <s v="438"/>
    <s v="600-1000"/>
    <d v="1999-10-08T00:00:00"/>
  </r>
  <r>
    <x v="0"/>
    <s v="T15N R091W S23 fNUGGET"/>
    <n v="49008535"/>
    <x v="0"/>
    <x v="2"/>
    <x v="126"/>
    <m/>
    <s v="23"/>
    <n v="15"/>
    <n v="91"/>
    <n v="41.259399999999999"/>
    <n v="-107.60135"/>
    <s v="4900705062"/>
    <s v="UNIT NO. 32-23"/>
    <x v="0"/>
    <s v="NUGGET"/>
    <n v="428"/>
    <m/>
    <n v="26"/>
    <x v="0"/>
    <n v="8774"/>
    <n v="8800"/>
    <m/>
    <m/>
    <x v="0"/>
    <d v="1964-09-21T00:00:00"/>
    <n v="8.1"/>
    <x v="0"/>
    <n v="42"/>
    <n v="7"/>
    <n v="1725"/>
    <n v="63"/>
    <x v="0"/>
    <n v="510"/>
    <n v="1183"/>
    <m/>
    <x v="0"/>
    <n v="2210"/>
    <n v="5143"/>
    <x v="0"/>
    <m/>
    <n v="2.0958000000000001"/>
    <n v="0.57603000000000004"/>
    <n v="75.037499999999994"/>
    <n v="1.61154"/>
    <n v="79.320869999999999"/>
    <n v="14.3871"/>
    <n v="19.38937"/>
    <m/>
    <x v="0"/>
    <n v="46.012200000000007"/>
    <n v="79.78867000000001"/>
    <n v="-2.9401128304438005E-3"/>
    <n v="5737"/>
    <n v="5.4595588235294118E-2"/>
    <n v="2.6421797945483959E-2"/>
    <n v="7.2620232228920341E-3"/>
    <n v="0.96631617883162402"/>
    <n v="0.1803150748094936"/>
    <n v="0.24300906381820875"/>
    <n v="0.57667586137229765"/>
    <x v="0"/>
    <m/>
    <x v="0"/>
    <m/>
    <m/>
    <x v="0"/>
    <m/>
    <x v="0"/>
    <x v="0"/>
    <m/>
    <x v="0"/>
    <x v="0"/>
    <x v="0"/>
    <m/>
    <x v="0"/>
    <x v="0"/>
    <x v="0"/>
    <x v="0"/>
    <x v="0"/>
    <x v="0"/>
    <x v="0"/>
    <x v="0"/>
    <x v="0"/>
    <x v="0"/>
    <x v="0"/>
    <x v="0"/>
    <x v="0"/>
    <m/>
    <x v="0"/>
    <x v="0"/>
    <x v="0"/>
    <x v="0"/>
    <x v="0"/>
    <s v="DST NO. 7"/>
    <m/>
    <x v="0"/>
    <m/>
    <m/>
    <m/>
    <m/>
  </r>
  <r>
    <x v="0"/>
    <s v="T15N R091W S23 fMUDDY"/>
    <n v="49008530"/>
    <x v="0"/>
    <x v="2"/>
    <x v="126"/>
    <m/>
    <s v="23"/>
    <n v="15"/>
    <n v="91"/>
    <n v="41.259399999999999"/>
    <n v="-107.60135"/>
    <s v="4900705062"/>
    <s v="UNIT NO. 32-23"/>
    <x v="0"/>
    <s v="MUDDY"/>
    <n v="505"/>
    <n v="28"/>
    <n v="35"/>
    <x v="0"/>
    <n v="8226"/>
    <n v="8261"/>
    <m/>
    <m/>
    <x v="1"/>
    <d v="1969-01-21T00:00:00"/>
    <n v="7.7"/>
    <x v="0"/>
    <n v="311"/>
    <n v="50"/>
    <n v="9619"/>
    <n v="101"/>
    <x v="0"/>
    <n v="15200"/>
    <n v="610"/>
    <m/>
    <x v="0"/>
    <n v="96"/>
    <n v="25677"/>
    <x v="0"/>
    <m/>
    <n v="15.5189"/>
    <n v="4.1145000000000005"/>
    <n v="418.42649999999998"/>
    <n v="2.58358"/>
    <n v="440.64347999999995"/>
    <n v="428.79199999999997"/>
    <n v="9.9978999999999996"/>
    <m/>
    <x v="0"/>
    <n v="1.9987200000000001"/>
    <n v="440.78861999999998"/>
    <n v="-1.6466384648349685E-4"/>
    <n v="25984"/>
    <n v="5.9425872515050035E-3"/>
    <n v="3.5218721493394167E-2"/>
    <n v="9.3374807225106351E-3"/>
    <n v="0.95544379778409516"/>
    <n v="0.9727837347524988"/>
    <n v="2.2681846913379933E-2"/>
    <n v="4.5344183341212395E-3"/>
    <x v="0"/>
    <m/>
    <x v="0"/>
    <m/>
    <m/>
    <x v="0"/>
    <m/>
    <x v="0"/>
    <x v="0"/>
    <m/>
    <x v="0"/>
    <x v="0"/>
    <x v="0"/>
    <m/>
    <x v="0"/>
    <x v="0"/>
    <x v="0"/>
    <x v="0"/>
    <x v="0"/>
    <x v="0"/>
    <x v="0"/>
    <x v="0"/>
    <x v="0"/>
    <x v="0"/>
    <x v="0"/>
    <x v="0"/>
    <x v="0"/>
    <m/>
    <x v="0"/>
    <x v="0"/>
    <x v="0"/>
    <x v="0"/>
    <x v="0"/>
    <s v="PRODUCTION"/>
    <m/>
    <x v="0"/>
    <m/>
    <m/>
    <m/>
    <m/>
  </r>
  <r>
    <x v="0"/>
    <s v="T15N R091W S23 fFRONTIER"/>
    <n v="49008528"/>
    <x v="0"/>
    <x v="2"/>
    <x v="126"/>
    <m/>
    <s v="23"/>
    <n v="15"/>
    <n v="91"/>
    <n v="41.259399999999999"/>
    <n v="-107.60135"/>
    <s v="4900705062"/>
    <s v="UNIT NO. 32-23"/>
    <x v="0"/>
    <s v="FRONTIER"/>
    <m/>
    <n v="505"/>
    <n v="18"/>
    <x v="0"/>
    <n v="7703"/>
    <n v="7721"/>
    <m/>
    <m/>
    <x v="1"/>
    <d v="1971-10-01T00:00:00"/>
    <n v="6.9"/>
    <x v="0"/>
    <n v="1887"/>
    <n v="299"/>
    <n v="16174"/>
    <n v="90"/>
    <x v="0"/>
    <n v="29000"/>
    <n v="415"/>
    <m/>
    <x v="0"/>
    <n v="-1"/>
    <n v="47654"/>
    <x v="0"/>
    <m/>
    <n v="94.161299999999997"/>
    <n v="24.604710000000001"/>
    <n v="703.56899999999996"/>
    <n v="2.3022"/>
    <n v="824.63720999999998"/>
    <n v="818.09"/>
    <n v="6.8018499999999991"/>
    <m/>
    <x v="0"/>
    <n v="0"/>
    <n v="824.89184999999986"/>
    <n v="-1.5437133311242254E-4"/>
    <n v="47861"/>
    <n v="2.1671988692875464E-3"/>
    <n v="0.11418512147905623"/>
    <n v="2.9837011599318931E-2"/>
    <n v="0.85597786692162481"/>
    <n v="0.99175425239078319"/>
    <n v="8.2457476092168934E-3"/>
    <n v="0"/>
    <x v="0"/>
    <m/>
    <x v="0"/>
    <m/>
    <m/>
    <x v="0"/>
    <m/>
    <x v="0"/>
    <x v="0"/>
    <m/>
    <x v="0"/>
    <x v="0"/>
    <x v="0"/>
    <m/>
    <x v="0"/>
    <x v="0"/>
    <x v="0"/>
    <x v="0"/>
    <x v="0"/>
    <x v="0"/>
    <x v="0"/>
    <x v="0"/>
    <x v="0"/>
    <x v="0"/>
    <x v="0"/>
    <x v="0"/>
    <x v="0"/>
    <m/>
    <x v="0"/>
    <x v="0"/>
    <x v="0"/>
    <x v="0"/>
    <x v="0"/>
    <s v="PRODUCTION"/>
    <m/>
    <x v="0"/>
    <m/>
    <m/>
    <m/>
    <m/>
  </r>
  <r>
    <x v="0"/>
    <s v="T15N R091W S23 fCLOVERLY"/>
    <n v="49008529"/>
    <x v="0"/>
    <x v="2"/>
    <x v="126"/>
    <m/>
    <s v="23"/>
    <n v="15"/>
    <n v="91"/>
    <n v="41.259399999999999"/>
    <n v="-107.60135"/>
    <s v="4900705062"/>
    <s v="UNIT NO. 32-23"/>
    <x v="0"/>
    <s v="CLOVERLY"/>
    <n v="28"/>
    <n v="428"/>
    <n v="57"/>
    <x v="0"/>
    <n v="8289"/>
    <n v="8346"/>
    <m/>
    <m/>
    <x v="1"/>
    <d v="1969-01-21T00:00:00"/>
    <n v="7.6"/>
    <x v="0"/>
    <n v="281"/>
    <n v="54"/>
    <n v="9835"/>
    <n v="103"/>
    <x v="0"/>
    <n v="15400"/>
    <n v="756"/>
    <m/>
    <x v="0"/>
    <n v="107"/>
    <n v="26152"/>
    <x v="0"/>
    <m/>
    <n v="14.0219"/>
    <n v="4.4436600000000004"/>
    <n v="427.82249999999999"/>
    <n v="2.6347399999999999"/>
    <n v="448.9228"/>
    <n v="434.43399999999997"/>
    <n v="12.390839999999999"/>
    <m/>
    <x v="0"/>
    <n v="2.2277400000000003"/>
    <n v="449.05257999999998"/>
    <n v="-1.4452512049938659E-4"/>
    <n v="26533"/>
    <n v="7.2316598652367847E-3"/>
    <n v="3.1234546340707135E-2"/>
    <n v="9.8984947968782169E-3"/>
    <n v="0.95886695886241469"/>
    <n v="0.96744572762503667"/>
    <n v="2.7593294308653118E-2"/>
    <n v="4.9609780663101869E-3"/>
    <x v="0"/>
    <m/>
    <x v="0"/>
    <m/>
    <m/>
    <x v="0"/>
    <m/>
    <x v="0"/>
    <x v="0"/>
    <m/>
    <x v="0"/>
    <x v="0"/>
    <x v="0"/>
    <m/>
    <x v="0"/>
    <x v="0"/>
    <x v="0"/>
    <x v="0"/>
    <x v="0"/>
    <x v="0"/>
    <x v="0"/>
    <x v="0"/>
    <x v="0"/>
    <x v="0"/>
    <x v="0"/>
    <x v="0"/>
    <x v="0"/>
    <m/>
    <x v="0"/>
    <x v="0"/>
    <x v="0"/>
    <x v="0"/>
    <x v="0"/>
    <s v="PRODUCTION"/>
    <m/>
    <x v="0"/>
    <m/>
    <m/>
    <m/>
    <m/>
  </r>
  <r>
    <x v="1"/>
    <s v="T15N R091W S14 fSTEELE/NIOBRARA"/>
    <m/>
    <x v="0"/>
    <x v="2"/>
    <x v="126"/>
    <s v="SW NW"/>
    <n v="14"/>
    <n v="15"/>
    <n v="91"/>
    <n v="41.273921999999999"/>
    <n v="-107.606577"/>
    <s v="4900721481"/>
    <s v="1-5 WILD C"/>
    <x v="0"/>
    <s v="STEELE/NIOBRARA"/>
    <m/>
    <m/>
    <m/>
    <x v="0"/>
    <s v="4360"/>
    <m/>
    <m/>
    <m/>
    <x v="2"/>
    <d v="1996-04-23T00:00:00"/>
    <n v="8.1300000000000008"/>
    <x v="0"/>
    <n v="0"/>
    <n v="0"/>
    <n v="10762"/>
    <n v="59"/>
    <x v="1"/>
    <n v="14259"/>
    <n v="562"/>
    <n v="0"/>
    <x v="1"/>
    <n v="0"/>
    <n v="25642"/>
    <x v="0"/>
    <s v="MERIT ENERGY COMPANY"/>
    <n v="0"/>
    <n v="0"/>
    <n v="468.14699999999999"/>
    <n v="1.50922"/>
    <n v="469.65622000000002"/>
    <n v="402.24638999999996"/>
    <n v="9.2111799999999988"/>
    <n v="0"/>
    <x v="1"/>
    <n v="0"/>
    <n v="411.45756999999998"/>
    <n v="6.6051230454581861E-2"/>
    <n v="25642"/>
    <n v="0"/>
    <n v="0"/>
    <n v="0"/>
    <n v="1"/>
    <n v="0.97761329315195244"/>
    <n v="2.2386706848047538E-2"/>
    <n v="0"/>
    <x v="1"/>
    <n v="0"/>
    <x v="1"/>
    <n v="0"/>
    <n v="0"/>
    <x v="0"/>
    <n v="32053"/>
    <x v="0"/>
    <x v="1"/>
    <m/>
    <x v="1"/>
    <x v="1"/>
    <x v="1"/>
    <n v="0"/>
    <x v="1"/>
    <x v="1"/>
    <x v="1"/>
    <x v="1"/>
    <x v="0"/>
    <x v="0"/>
    <x v="0"/>
    <x v="0"/>
    <x v="0"/>
    <x v="0"/>
    <x v="0"/>
    <x v="0"/>
    <x v="0"/>
    <m/>
    <x v="0"/>
    <x v="0"/>
    <x v="0"/>
    <x v="0"/>
    <x v="0"/>
    <m/>
    <n v="19000101"/>
    <x v="1"/>
    <s v="BEUERMAN AND ASSOCIATES BUTTE MT ID No 96-974"/>
    <s v="4360"/>
    <s v="4360-6266"/>
    <d v="1996-05-21T00:00:00"/>
  </r>
  <r>
    <x v="1"/>
    <s v="T15N R091W S14 fMUDDY-CLOVERLY"/>
    <m/>
    <x v="0"/>
    <x v="2"/>
    <x v="126"/>
    <s v="SE SW"/>
    <n v="14"/>
    <n v="15"/>
    <n v="91"/>
    <n v="41.267060000000001"/>
    <n v="-107.60401400000001"/>
    <s v="4900721533"/>
    <s v="14-14 WILD"/>
    <x v="0"/>
    <s v="MUDDY-CLOVERLY"/>
    <m/>
    <m/>
    <m/>
    <x v="0"/>
    <s v="8198"/>
    <m/>
    <m/>
    <m/>
    <x v="2"/>
    <d v="1996-10-14T00:00:00"/>
    <n v="7.05"/>
    <x v="0"/>
    <n v="240"/>
    <n v="42"/>
    <n v="12291"/>
    <n v="82"/>
    <x v="1"/>
    <n v="18727"/>
    <n v="504"/>
    <n v="0"/>
    <x v="1"/>
    <n v="12"/>
    <n v="31898"/>
    <x v="0"/>
    <s v="MERIT ENERGY COMPANY"/>
    <n v="11.975999999999999"/>
    <n v="3.4561800000000003"/>
    <n v="534.6585"/>
    <n v="2.0975600000000001"/>
    <n v="552.18824000000006"/>
    <n v="528.28867000000002"/>
    <n v="8.2605599999999999"/>
    <n v="0"/>
    <x v="1"/>
    <n v="0.24984000000000001"/>
    <n v="536.79907000000003"/>
    <n v="1.4131633912244613E-2"/>
    <n v="31898"/>
    <n v="0"/>
    <n v="2.168825616423848E-2"/>
    <n v="6.2590612215863194E-3"/>
    <n v="0.97205268261417521"/>
    <n v="0.98414602320380329"/>
    <n v="1.5388551250656971E-2"/>
    <n v="4.6542554553978641E-4"/>
    <x v="1"/>
    <n v="18.73"/>
    <x v="1"/>
    <n v="0"/>
    <n v="0"/>
    <x v="0"/>
    <n v="39873"/>
    <x v="0"/>
    <x v="1"/>
    <m/>
    <x v="1"/>
    <x v="1"/>
    <x v="1"/>
    <n v="0.06"/>
    <x v="1"/>
    <x v="1"/>
    <x v="1"/>
    <x v="1"/>
    <x v="0"/>
    <x v="0"/>
    <x v="0"/>
    <x v="0"/>
    <x v="0"/>
    <x v="0"/>
    <x v="0"/>
    <x v="0"/>
    <x v="0"/>
    <n v="2.16"/>
    <x v="0"/>
    <x v="0"/>
    <x v="0"/>
    <x v="0"/>
    <x v="0"/>
    <m/>
    <n v="19000101"/>
    <x v="1"/>
    <s v="BEUERMAN AND ASSOCIATES BUTTE MT ID No 96-1254"/>
    <s v="8198"/>
    <s v="8198-8264"/>
    <d v="1996-10-17T00:00:00"/>
  </r>
  <r>
    <x v="1"/>
    <s v="T15N R091W S14 fCOW CREEK"/>
    <n v="2111"/>
    <x v="0"/>
    <x v="2"/>
    <x v="126"/>
    <s v="NW SE"/>
    <n v="14"/>
    <n v="15"/>
    <n v="91"/>
    <n v="41.270290000000003"/>
    <n v="-107.59784999999999"/>
    <s v="4900721532"/>
    <s v="10-14 WILD"/>
    <x v="0"/>
    <s v="MESAVERDE/HAYSTACK MTNS"/>
    <m/>
    <m/>
    <m/>
    <x v="0"/>
    <s v="3183"/>
    <m/>
    <m/>
    <m/>
    <x v="2"/>
    <d v="1899-12-31T00:00:00"/>
    <n v="9.6199999999999992"/>
    <x v="1"/>
    <n v="222"/>
    <n v="11"/>
    <n v="8283"/>
    <n v="0"/>
    <x v="1"/>
    <n v="11341"/>
    <n v="0"/>
    <n v="0"/>
    <x v="1"/>
    <n v="831"/>
    <n v="32282"/>
    <x v="0"/>
    <s v="MERIT ENERGY COMPANY"/>
    <n v="11.0778"/>
    <n v="0.90519000000000005"/>
    <n v="360.31049999999999"/>
    <n v="0"/>
    <n v="372.29348999999996"/>
    <n v="319.92960999999997"/>
    <n v="0"/>
    <n v="0"/>
    <x v="1"/>
    <n v="17.30142"/>
    <n v="337.23102999999998"/>
    <n v="4.9416840449714117E-2"/>
    <n v="20688"/>
    <n v="-0.21887861053426469"/>
    <n v="2.9755556563720739E-2"/>
    <n v="2.4313882039677893E-3"/>
    <n v="0.96781305523231154"/>
    <n v="0.94869564642375881"/>
    <n v="0"/>
    <n v="5.1304353576241198E-2"/>
    <x v="1"/>
    <n v="6"/>
    <x v="1"/>
    <n v="0"/>
    <n v="0"/>
    <x v="1"/>
    <n v="47474"/>
    <x v="1"/>
    <x v="1"/>
    <n v="0"/>
    <x v="1"/>
    <x v="2"/>
    <x v="1"/>
    <n v="0.02"/>
    <x v="2"/>
    <x v="20"/>
    <x v="6"/>
    <x v="5"/>
    <x v="0"/>
    <x v="0"/>
    <x v="0"/>
    <x v="10"/>
    <x v="0"/>
    <x v="0"/>
    <x v="0"/>
    <x v="9"/>
    <x v="0"/>
    <n v="0.23"/>
    <x v="0"/>
    <x v="0"/>
    <x v="0"/>
    <x v="0"/>
    <x v="0"/>
    <m/>
    <n v="19000101"/>
    <x v="4"/>
    <s v="BEUERMAN AND ASSOCIATES BUTTE MT ID No 96-1356"/>
    <s v="3183"/>
    <m/>
    <d v="1996-12-05T00:00:00"/>
  </r>
  <r>
    <x v="0"/>
    <s v="T15N R091W S14 fCODY/STEELE/BAXTER"/>
    <n v="49018351"/>
    <x v="0"/>
    <x v="2"/>
    <x v="126"/>
    <m/>
    <s v="14"/>
    <n v="15"/>
    <n v="91"/>
    <n v="41.269559999999998"/>
    <n v="-107.59832"/>
    <s v="4900705063"/>
    <s v="14-1"/>
    <x v="0"/>
    <s v="CODY/STEELE/BAXTER"/>
    <m/>
    <m/>
    <n v="368"/>
    <x v="0"/>
    <n v="2242"/>
    <n v="2610"/>
    <m/>
    <m/>
    <x v="5"/>
    <d v="1969-01-09T00:00:00"/>
    <n v="8.1999999999999993"/>
    <x v="2"/>
    <n v="13"/>
    <n v="18"/>
    <n v="1706"/>
    <n v="-3"/>
    <x v="0"/>
    <n v="1263"/>
    <n v="2480"/>
    <m/>
    <x v="0"/>
    <n v="2"/>
    <n v="4222"/>
    <x v="0"/>
    <m/>
    <n v="0.64870000000000005"/>
    <n v="1.48122"/>
    <n v="74.210999999999999"/>
    <n v="0"/>
    <n v="76.340919999999997"/>
    <n v="35.62923"/>
    <n v="40.647199999999998"/>
    <m/>
    <x v="0"/>
    <n v="4.1640000000000003E-2"/>
    <n v="76.318070000000006"/>
    <n v="1.4968001556928389E-4"/>
    <n v="5476"/>
    <n v="0.12930501134254485"/>
    <n v="8.4974087291586221E-3"/>
    <n v="1.9402700412832333E-2"/>
    <n v="0.97209989085800907"/>
    <n v="0.46685182159349675"/>
    <n v="0.53260256712466647"/>
    <n v="5.4561128183666066E-4"/>
    <x v="0"/>
    <m/>
    <x v="0"/>
    <m/>
    <m/>
    <x v="0"/>
    <m/>
    <x v="0"/>
    <x v="0"/>
    <m/>
    <x v="0"/>
    <x v="0"/>
    <x v="0"/>
    <m/>
    <x v="0"/>
    <x v="0"/>
    <x v="0"/>
    <x v="0"/>
    <x v="0"/>
    <x v="0"/>
    <x v="0"/>
    <x v="0"/>
    <x v="0"/>
    <x v="0"/>
    <x v="0"/>
    <x v="0"/>
    <x v="0"/>
    <m/>
    <x v="0"/>
    <x v="0"/>
    <x v="0"/>
    <x v="0"/>
    <x v="0"/>
    <s v="FLOWING"/>
    <m/>
    <x v="0"/>
    <m/>
    <m/>
    <m/>
    <m/>
  </r>
  <r>
    <x v="0"/>
    <s v="T15N R091W S11 fNUGGET"/>
    <n v="49004822"/>
    <x v="0"/>
    <x v="2"/>
    <x v="37"/>
    <m/>
    <s v="11"/>
    <n v="15"/>
    <n v="91"/>
    <n v="41.28998"/>
    <n v="-107.60411999999999"/>
    <s v="4900705066"/>
    <s v="UNIT NO. 1"/>
    <x v="0"/>
    <s v="NUGGET"/>
    <n v="432"/>
    <m/>
    <n v="32"/>
    <x v="0"/>
    <n v="8773"/>
    <n v="8805"/>
    <m/>
    <m/>
    <x v="0"/>
    <m/>
    <m/>
    <x v="0"/>
    <n v="46"/>
    <n v="7"/>
    <n v="1130"/>
    <n v="-3"/>
    <x v="0"/>
    <n v="123"/>
    <n v="1175"/>
    <m/>
    <x v="0"/>
    <n v="1408"/>
    <n v="3292"/>
    <x v="0"/>
    <m/>
    <n v="2.2953999999999999"/>
    <n v="0.57603000000000004"/>
    <n v="49.155000000000001"/>
    <n v="0"/>
    <n v="52.026429999999991"/>
    <n v="3.46983"/>
    <n v="19.258249999999997"/>
    <m/>
    <x v="0"/>
    <n v="29.314560000000004"/>
    <n v="52.042640000000006"/>
    <n v="-1.557619377209305E-4"/>
    <n v="3883"/>
    <n v="8.2369337979094071E-2"/>
    <n v="4.4119882913357694E-2"/>
    <n v="1.1071872507877249E-2"/>
    <n v="0.94480824457876511"/>
    <n v="6.6672828280809726E-2"/>
    <n v="0.37004752256995405"/>
    <n v="0.56327964914923612"/>
    <x v="0"/>
    <m/>
    <x v="0"/>
    <m/>
    <m/>
    <x v="0"/>
    <m/>
    <x v="0"/>
    <x v="0"/>
    <m/>
    <x v="0"/>
    <x v="0"/>
    <x v="0"/>
    <m/>
    <x v="0"/>
    <x v="0"/>
    <x v="0"/>
    <x v="0"/>
    <x v="0"/>
    <x v="0"/>
    <x v="0"/>
    <x v="0"/>
    <x v="0"/>
    <x v="0"/>
    <x v="0"/>
    <x v="0"/>
    <x v="0"/>
    <m/>
    <x v="0"/>
    <x v="0"/>
    <x v="0"/>
    <x v="0"/>
    <x v="0"/>
    <s v="DST"/>
    <m/>
    <x v="0"/>
    <m/>
    <m/>
    <m/>
    <m/>
  </r>
  <r>
    <x v="0"/>
    <s v="T15N R091W S11 fCLOVERLY"/>
    <n v="49004821"/>
    <x v="0"/>
    <x v="2"/>
    <x v="37"/>
    <m/>
    <s v="11"/>
    <n v="15"/>
    <n v="91"/>
    <n v="41.28998"/>
    <n v="-107.60411999999999"/>
    <s v="4900705066"/>
    <s v="UNIT NO. 1"/>
    <x v="0"/>
    <s v="CLOVERLY"/>
    <m/>
    <n v="432"/>
    <n v="50"/>
    <x v="0"/>
    <n v="8291"/>
    <n v="8341"/>
    <m/>
    <m/>
    <x v="0"/>
    <d v="1951-04-05T00:00:00"/>
    <m/>
    <x v="0"/>
    <n v="86"/>
    <n v="30"/>
    <n v="2766"/>
    <n v="-3"/>
    <x v="0"/>
    <n v="3558"/>
    <n v="1616"/>
    <m/>
    <x v="0"/>
    <n v="210"/>
    <n v="7445"/>
    <x v="0"/>
    <m/>
    <n v="4.2914000000000003"/>
    <n v="2.4687000000000001"/>
    <n v="120.321"/>
    <n v="0"/>
    <n v="127.08109999999999"/>
    <n v="100.37118"/>
    <n v="26.486239999999999"/>
    <m/>
    <x v="0"/>
    <n v="4.3722000000000003"/>
    <n v="131.22961999999998"/>
    <n v="-1.6060192933533658E-2"/>
    <n v="8260"/>
    <n v="5.1894301177968803E-2"/>
    <n v="3.3768986891048319E-2"/>
    <n v="1.9426177456757929E-2"/>
    <n v="0.94680483565219375"/>
    <n v="0.76485156323701931"/>
    <n v="0.20183126339922344"/>
    <n v="3.3317173363757363E-2"/>
    <x v="0"/>
    <m/>
    <x v="0"/>
    <m/>
    <m/>
    <x v="0"/>
    <m/>
    <x v="0"/>
    <x v="0"/>
    <m/>
    <x v="0"/>
    <x v="0"/>
    <x v="0"/>
    <m/>
    <x v="0"/>
    <x v="0"/>
    <x v="0"/>
    <x v="0"/>
    <x v="0"/>
    <x v="0"/>
    <x v="0"/>
    <x v="0"/>
    <x v="0"/>
    <x v="0"/>
    <x v="0"/>
    <x v="0"/>
    <x v="0"/>
    <m/>
    <x v="0"/>
    <x v="0"/>
    <x v="0"/>
    <x v="0"/>
    <x v="0"/>
    <s v="DST"/>
    <m/>
    <x v="0"/>
    <m/>
    <m/>
    <m/>
    <m/>
  </r>
  <r>
    <x v="0"/>
    <s v="T15N R091W S02 fFRONTIER"/>
    <n v="49008539"/>
    <x v="0"/>
    <x v="2"/>
    <x v="126"/>
    <m/>
    <s v="2"/>
    <n v="15"/>
    <n v="91"/>
    <n v="41.298459999999999"/>
    <n v="-107.60821"/>
    <s v="4900705069"/>
    <s v="UNIT NO. 13-2"/>
    <x v="0"/>
    <s v="FRONTIER"/>
    <m/>
    <m/>
    <n v="44"/>
    <x v="0"/>
    <n v="7862"/>
    <n v="7906"/>
    <m/>
    <m/>
    <x v="1"/>
    <d v="1965-10-20T00:00:00"/>
    <n v="7.1"/>
    <x v="0"/>
    <n v="4300"/>
    <n v="700"/>
    <n v="18462"/>
    <n v="225"/>
    <x v="0"/>
    <n v="38000"/>
    <n v="488"/>
    <m/>
    <x v="0"/>
    <n v="127"/>
    <n v="62063"/>
    <x v="0"/>
    <m/>
    <n v="214.57"/>
    <n v="57.603000000000002"/>
    <n v="803.09699999999998"/>
    <n v="5.7554999999999996"/>
    <n v="1081.0255"/>
    <n v="1071.98"/>
    <n v="7.9983199999999988"/>
    <m/>
    <x v="0"/>
    <n v="2.6441400000000002"/>
    <n v="1082.62246"/>
    <n v="-7.380868004054046E-4"/>
    <n v="62299"/>
    <n v="1.8976857882632959E-3"/>
    <n v="0.19848745473626664"/>
    <n v="5.3285514541516366E-2"/>
    <n v="0.74822703072221697"/>
    <n v="0.99016974024351945"/>
    <n v="7.3879124953679593E-3"/>
    <n v="2.4423472611126134E-3"/>
    <x v="0"/>
    <m/>
    <x v="0"/>
    <m/>
    <m/>
    <x v="0"/>
    <m/>
    <x v="0"/>
    <x v="0"/>
    <m/>
    <x v="0"/>
    <x v="0"/>
    <x v="0"/>
    <m/>
    <x v="0"/>
    <x v="0"/>
    <x v="0"/>
    <x v="0"/>
    <x v="0"/>
    <x v="0"/>
    <x v="0"/>
    <x v="0"/>
    <x v="0"/>
    <x v="0"/>
    <x v="0"/>
    <x v="0"/>
    <x v="0"/>
    <m/>
    <x v="0"/>
    <x v="0"/>
    <x v="0"/>
    <x v="0"/>
    <x v="0"/>
    <s v="PRODUCTION 10-19-65 (10:00 A.M.)"/>
    <m/>
    <x v="0"/>
    <m/>
    <m/>
    <m/>
    <m/>
  </r>
  <r>
    <x v="0"/>
    <s v="T14N R105W S07 fMESAVERDE/ERICSON"/>
    <n v="49009296"/>
    <x v="0"/>
    <x v="0"/>
    <x v="5"/>
    <m/>
    <s v="7"/>
    <s v=" 14"/>
    <s v=" 105"/>
    <n v="41.213549999999998"/>
    <n v="-109.28037"/>
    <s v="4903705201"/>
    <s v="NO. 1 UNIT"/>
    <x v="0"/>
    <s v="MESAVERDE/ERICSON"/>
    <n v="591"/>
    <n v="304"/>
    <n v="257"/>
    <x v="0"/>
    <n v="4895"/>
    <n v="5152"/>
    <n v="6750"/>
    <m/>
    <x v="0"/>
    <d v="1958-08-25T00:00:00"/>
    <n v="8.1999998092651367"/>
    <x v="2"/>
    <n v="14"/>
    <n v="3"/>
    <n v="706"/>
    <n v="-3"/>
    <x v="0"/>
    <n v="130"/>
    <n v="1220"/>
    <m/>
    <x v="0"/>
    <n v="383"/>
    <n v="1837"/>
    <x v="0"/>
    <m/>
    <n v="0.6986"/>
    <n v="0.24687000000000001"/>
    <n v="30.710999999999999"/>
    <n v="0"/>
    <n v="31.656469999999999"/>
    <n v="3.6673"/>
    <n v="19.995799999999999"/>
    <m/>
    <x v="0"/>
    <n v="7.9740600000000006"/>
    <n v="31.637160000000002"/>
    <n v="3.0508599364576297E-4"/>
    <n v="2450"/>
    <n v="0.14299043620247259"/>
    <n v="2.2068158578641271E-2"/>
    <n v="7.7984058235172782E-3"/>
    <n v="0.97013343559784149"/>
    <n v="0.11591748437596801"/>
    <n v="0.63203523957270491"/>
    <n v="0.25204727605132698"/>
    <x v="0"/>
    <m/>
    <x v="0"/>
    <m/>
    <m/>
    <x v="0"/>
    <m/>
    <x v="0"/>
    <x v="0"/>
    <m/>
    <x v="0"/>
    <x v="0"/>
    <x v="0"/>
    <m/>
    <x v="0"/>
    <x v="0"/>
    <x v="0"/>
    <x v="0"/>
    <x v="0"/>
    <x v="0"/>
    <x v="0"/>
    <x v="0"/>
    <x v="0"/>
    <x v="0"/>
    <x v="0"/>
    <x v="0"/>
    <x v="0"/>
    <m/>
    <x v="0"/>
    <x v="0"/>
    <x v="0"/>
    <x v="0"/>
    <x v="0"/>
    <s v="DST NO. 2"/>
    <m/>
    <x v="0"/>
    <m/>
    <m/>
    <m/>
    <m/>
  </r>
  <r>
    <x v="0"/>
    <s v="T14N R105W S07 fMESAVERDE/BLAIR"/>
    <n v="49009298"/>
    <x v="0"/>
    <x v="0"/>
    <x v="5"/>
    <m/>
    <s v="7"/>
    <s v=" 14"/>
    <s v=" 105"/>
    <n v="41.213549999999998"/>
    <n v="-109.28037"/>
    <s v="4903705201"/>
    <s v="NO. 1 UNIT"/>
    <x v="0"/>
    <s v="MESAVERDE/BLAIR"/>
    <n v="304"/>
    <m/>
    <n v="26"/>
    <x v="0"/>
    <n v="5456"/>
    <n v="5482"/>
    <n v="6750"/>
    <m/>
    <x v="0"/>
    <m/>
    <n v="6.9000000953674316"/>
    <x v="2"/>
    <n v="1112"/>
    <n v="490"/>
    <n v="35705"/>
    <n v="-3"/>
    <x v="0"/>
    <n v="52700"/>
    <n v="805"/>
    <m/>
    <x v="0"/>
    <n v="7193"/>
    <n v="97596"/>
    <x v="0"/>
    <m/>
    <n v="55.488799999999998"/>
    <n v="40.322099999999999"/>
    <n v="1553.1674999999998"/>
    <n v="0"/>
    <n v="1648.9783999999997"/>
    <n v="1486.6669999999999"/>
    <n v="13.193949999999999"/>
    <m/>
    <x v="0"/>
    <n v="149.75826000000001"/>
    <n v="1649.6192100000001"/>
    <n v="-1.9426740565677204E-4"/>
    <n v="97999"/>
    <n v="2.0603798665610063E-3"/>
    <n v="3.3650410460197663E-2"/>
    <n v="2.4452776337155178E-2"/>
    <n v="0.94189681320264718"/>
    <n v="0.90121828782534597"/>
    <n v="7.9981791676637902E-3"/>
    <n v="9.0783533006990144E-2"/>
    <x v="0"/>
    <m/>
    <x v="0"/>
    <m/>
    <m/>
    <x v="0"/>
    <m/>
    <x v="0"/>
    <x v="0"/>
    <m/>
    <x v="0"/>
    <x v="0"/>
    <x v="0"/>
    <m/>
    <x v="0"/>
    <x v="0"/>
    <x v="0"/>
    <x v="0"/>
    <x v="0"/>
    <x v="0"/>
    <x v="0"/>
    <x v="0"/>
    <x v="0"/>
    <x v="0"/>
    <x v="0"/>
    <x v="0"/>
    <x v="0"/>
    <m/>
    <x v="0"/>
    <x v="0"/>
    <x v="0"/>
    <x v="0"/>
    <x v="0"/>
    <s v="DST NO. 4"/>
    <m/>
    <x v="0"/>
    <m/>
    <m/>
    <m/>
    <m/>
  </r>
  <r>
    <x v="0"/>
    <s v="T14N R105W S07 fMESAVERDE/ALMOND"/>
    <n v="49009295"/>
    <x v="0"/>
    <x v="0"/>
    <x v="5"/>
    <m/>
    <s v="7"/>
    <s v=" 14"/>
    <s v=" 105"/>
    <n v="41.213549999999998"/>
    <n v="-109.28037"/>
    <s v="4903705201"/>
    <s v="NO. 1 UNIT"/>
    <x v="0"/>
    <s v="MESAVERDE/ALMOND"/>
    <m/>
    <n v="591"/>
    <n v="59"/>
    <x v="0"/>
    <n v="4245"/>
    <n v="4304"/>
    <n v="6750"/>
    <m/>
    <x v="0"/>
    <d v="1958-08-25T00:00:00"/>
    <n v="8.5"/>
    <x v="2"/>
    <n v="20"/>
    <n v="3"/>
    <n v="744"/>
    <n v="-3"/>
    <x v="0"/>
    <n v="160"/>
    <n v="1049"/>
    <m/>
    <x v="0"/>
    <n v="514"/>
    <n v="1994"/>
    <x v="0"/>
    <m/>
    <n v="0.998"/>
    <n v="0.24687000000000001"/>
    <n v="32.363999999999997"/>
    <n v="0"/>
    <n v="33.608869999999996"/>
    <n v="4.5136000000000003"/>
    <n v="17.193109999999997"/>
    <m/>
    <x v="0"/>
    <n v="10.70148"/>
    <n v="32.408189999999998"/>
    <n v="1.8187420039607924E-2"/>
    <n v="2484"/>
    <n v="0.1094238499330058"/>
    <n v="2.9694541946813448E-2"/>
    <n v="7.345382335079996E-3"/>
    <n v="0.9629600757181066"/>
    <n v="0.13927343674546466"/>
    <n v="0.5305174401902728"/>
    <n v="0.33020912306426248"/>
    <x v="0"/>
    <m/>
    <x v="0"/>
    <m/>
    <m/>
    <x v="0"/>
    <m/>
    <x v="0"/>
    <x v="0"/>
    <m/>
    <x v="0"/>
    <x v="0"/>
    <x v="0"/>
    <m/>
    <x v="0"/>
    <x v="0"/>
    <x v="0"/>
    <x v="0"/>
    <x v="0"/>
    <x v="0"/>
    <x v="0"/>
    <x v="0"/>
    <x v="0"/>
    <x v="0"/>
    <x v="0"/>
    <x v="0"/>
    <x v="0"/>
    <m/>
    <x v="0"/>
    <x v="0"/>
    <x v="0"/>
    <x v="0"/>
    <x v="0"/>
    <s v="DST NO. 1"/>
    <m/>
    <x v="0"/>
    <m/>
    <m/>
    <m/>
    <m/>
  </r>
  <r>
    <x v="0"/>
    <s v="T14N R103W S11 fSUNDANCE"/>
    <n v="49017491"/>
    <x v="0"/>
    <x v="0"/>
    <x v="127"/>
    <m/>
    <s v="11"/>
    <s v=" 14"/>
    <s v=" 103"/>
    <n v="41.210160000000002"/>
    <n v="-108.98377000000001"/>
    <s v="4903705196"/>
    <s v="UNIT NO. 1"/>
    <x v="0"/>
    <s v="SUNDANCE"/>
    <n v="709"/>
    <n v="157"/>
    <n v="28"/>
    <x v="0"/>
    <n v="6995"/>
    <n v="7023"/>
    <m/>
    <m/>
    <x v="0"/>
    <d v="1949-11-19T00:00:00"/>
    <n v="8.1000003814697266"/>
    <x v="2"/>
    <n v="23"/>
    <n v="28"/>
    <n v="4995"/>
    <n v="-3"/>
    <x v="0"/>
    <n v="4800"/>
    <n v="4340"/>
    <m/>
    <x v="0"/>
    <n v="417"/>
    <n v="12566"/>
    <x v="0"/>
    <m/>
    <n v="1.1476999999999999"/>
    <n v="2.3041200000000002"/>
    <n v="217.2825"/>
    <n v="0"/>
    <n v="220.73432"/>
    <n v="135.40799999999999"/>
    <n v="71.132599999999996"/>
    <m/>
    <x v="0"/>
    <n v="8.6819400000000009"/>
    <n v="215.22253999999998"/>
    <n v="1.2642948203636515E-2"/>
    <n v="14597"/>
    <n v="7.4770827964510553E-2"/>
    <n v="5.1994633186176033E-3"/>
    <n v="1.0438431142017247E-2"/>
    <n v="0.98436210553936521"/>
    <n v="0.62915343346472907"/>
    <n v="0.33050720431047792"/>
    <n v="4.0339362224793007E-2"/>
    <x v="0"/>
    <m/>
    <x v="0"/>
    <m/>
    <m/>
    <x v="0"/>
    <m/>
    <x v="0"/>
    <x v="0"/>
    <m/>
    <x v="0"/>
    <x v="0"/>
    <x v="0"/>
    <m/>
    <x v="0"/>
    <x v="0"/>
    <x v="0"/>
    <x v="0"/>
    <x v="0"/>
    <x v="0"/>
    <x v="0"/>
    <x v="0"/>
    <x v="0"/>
    <x v="0"/>
    <x v="0"/>
    <x v="0"/>
    <x v="0"/>
    <m/>
    <x v="0"/>
    <x v="0"/>
    <x v="0"/>
    <x v="0"/>
    <x v="0"/>
    <s v="DST NO. 8"/>
    <m/>
    <x v="0"/>
    <m/>
    <m/>
    <m/>
    <m/>
  </r>
  <r>
    <x v="0"/>
    <s v="T14N R103W S11 fNUGGET"/>
    <n v="49017490"/>
    <x v="0"/>
    <x v="0"/>
    <x v="127"/>
    <m/>
    <s v="11"/>
    <s v=" 14"/>
    <s v=" 103"/>
    <n v="41.210160000000002"/>
    <n v="-108.98377000000001"/>
    <s v="4903705196"/>
    <s v="UNIT NO. 1"/>
    <x v="0"/>
    <s v="NUGGET"/>
    <n v="157"/>
    <m/>
    <n v="27"/>
    <x v="0"/>
    <n v="7180"/>
    <n v="7207"/>
    <m/>
    <m/>
    <x v="0"/>
    <d v="1949-11-19T00:00:00"/>
    <n v="7.5"/>
    <x v="2"/>
    <n v="69"/>
    <n v="20"/>
    <n v="3392"/>
    <n v="-3"/>
    <x v="0"/>
    <n v="3500"/>
    <n v="3250"/>
    <m/>
    <x v="0"/>
    <n v="34"/>
    <n v="8617"/>
    <x v="0"/>
    <m/>
    <n v="3.4430999999999998"/>
    <n v="1.6457999999999999"/>
    <n v="147.55199999999999"/>
    <n v="0"/>
    <n v="152.64089999999999"/>
    <n v="98.734999999999999"/>
    <n v="53.267499999999998"/>
    <m/>
    <x v="0"/>
    <n v="0.70788000000000006"/>
    <n v="152.71037999999999"/>
    <n v="-2.2754121089650799E-4"/>
    <n v="10259"/>
    <n v="8.6988768806950625E-2"/>
    <n v="2.2556863854969408E-2"/>
    <n v="1.0782169130292079E-2"/>
    <n v="0.96666096701473858"/>
    <n v="0.64655067979007064"/>
    <n v="0.34881387892558446"/>
    <n v="4.6354412843449154E-3"/>
    <x v="0"/>
    <m/>
    <x v="0"/>
    <m/>
    <m/>
    <x v="0"/>
    <m/>
    <x v="0"/>
    <x v="0"/>
    <m/>
    <x v="0"/>
    <x v="0"/>
    <x v="0"/>
    <m/>
    <x v="0"/>
    <x v="0"/>
    <x v="0"/>
    <x v="0"/>
    <x v="0"/>
    <x v="0"/>
    <x v="0"/>
    <x v="0"/>
    <x v="0"/>
    <x v="0"/>
    <x v="0"/>
    <x v="0"/>
    <x v="0"/>
    <m/>
    <x v="0"/>
    <x v="0"/>
    <x v="0"/>
    <x v="0"/>
    <x v="0"/>
    <s v="DST NO. 9"/>
    <m/>
    <x v="0"/>
    <m/>
    <m/>
    <m/>
    <m/>
  </r>
  <r>
    <x v="0"/>
    <s v="T14N R103W S11 fFRONTIER"/>
    <n v="49004818"/>
    <x v="0"/>
    <x v="0"/>
    <x v="127"/>
    <m/>
    <s v="11"/>
    <s v=" 14"/>
    <s v=" 103"/>
    <n v="41.210160000000002"/>
    <n v="-108.98377000000001"/>
    <s v="4903705196"/>
    <s v="UNIT NO. 1"/>
    <x v="0"/>
    <s v="FRONTIER"/>
    <m/>
    <n v="426"/>
    <n v="26"/>
    <x v="0"/>
    <n v="5810"/>
    <n v="5836"/>
    <m/>
    <m/>
    <x v="1"/>
    <m/>
    <n v="7.3000001907348633"/>
    <x v="0"/>
    <n v="68"/>
    <n v="16"/>
    <n v="1455"/>
    <n v="-3"/>
    <x v="0"/>
    <n v="2220"/>
    <n v="330"/>
    <m/>
    <x v="0"/>
    <n v="-3"/>
    <n v="3921"/>
    <x v="0"/>
    <m/>
    <n v="3.3932000000000002"/>
    <n v="1.31664"/>
    <n v="63.292499999999997"/>
    <n v="0"/>
    <n v="68.002340000000004"/>
    <n v="62.626199999999997"/>
    <n v="5.4086999999999996"/>
    <m/>
    <x v="0"/>
    <n v="0"/>
    <n v="68.034899999999993"/>
    <n v="-2.3934622607742914E-4"/>
    <n v="4080"/>
    <n v="1.987251593550806E-2"/>
    <n v="4.9898282912029204E-2"/>
    <n v="1.9361686671370427E-2"/>
    <n v="0.93074003041660025"/>
    <n v="0.92050109576114614"/>
    <n v="7.949890423885389E-2"/>
    <n v="0"/>
    <x v="0"/>
    <m/>
    <x v="0"/>
    <m/>
    <m/>
    <x v="0"/>
    <m/>
    <x v="0"/>
    <x v="0"/>
    <m/>
    <x v="0"/>
    <x v="0"/>
    <x v="0"/>
    <m/>
    <x v="0"/>
    <x v="0"/>
    <x v="0"/>
    <x v="0"/>
    <x v="0"/>
    <x v="0"/>
    <x v="0"/>
    <x v="0"/>
    <x v="0"/>
    <x v="0"/>
    <x v="0"/>
    <x v="0"/>
    <x v="0"/>
    <m/>
    <x v="0"/>
    <x v="0"/>
    <x v="0"/>
    <x v="0"/>
    <x v="0"/>
    <s v="PRODUCTION"/>
    <m/>
    <x v="0"/>
    <m/>
    <m/>
    <m/>
    <m/>
  </r>
  <r>
    <x v="0"/>
    <s v="T14N R103W S11 fCLOVERLY"/>
    <n v="49017488"/>
    <x v="0"/>
    <x v="0"/>
    <x v="127"/>
    <m/>
    <s v="11"/>
    <s v=" 14"/>
    <s v=" 103"/>
    <n v="41.210160000000002"/>
    <n v="-108.98377000000001"/>
    <s v="4903705196"/>
    <s v="UNIT NO. 1"/>
    <x v="0"/>
    <s v="CLOVERLY"/>
    <n v="426"/>
    <n v="709"/>
    <n v="24"/>
    <x v="3"/>
    <n v="6262"/>
    <n v="6286"/>
    <m/>
    <m/>
    <x v="1"/>
    <d v="1964-05-25T00:00:00"/>
    <n v="7.5999999046325684"/>
    <x v="0"/>
    <n v="416"/>
    <n v="87"/>
    <n v="8122"/>
    <n v="20"/>
    <x v="0"/>
    <n v="13100"/>
    <n v="732"/>
    <m/>
    <x v="0"/>
    <n v="28"/>
    <n v="22135"/>
    <x v="0"/>
    <m/>
    <n v="20.758400000000002"/>
    <n v="7.15923"/>
    <n v="353.30699999999996"/>
    <n v="0.51159999999999994"/>
    <n v="381.73622999999992"/>
    <n v="369.55099999999999"/>
    <n v="11.997479999999999"/>
    <m/>
    <x v="0"/>
    <n v="0.58296000000000003"/>
    <n v="382.13144"/>
    <n v="-5.173801896866207E-4"/>
    <n v="22502"/>
    <n v="8.2218787104868154E-3"/>
    <n v="5.4378909751374674E-2"/>
    <n v="1.8754389647532281E-2"/>
    <n v="0.92686670060109311"/>
    <n v="0.96707823883844779"/>
    <n v="3.1396212779560874E-2"/>
    <n v="1.5255483819912857E-3"/>
    <x v="0"/>
    <m/>
    <x v="0"/>
    <m/>
    <m/>
    <x v="0"/>
    <m/>
    <x v="0"/>
    <x v="0"/>
    <m/>
    <x v="0"/>
    <x v="0"/>
    <x v="0"/>
    <m/>
    <x v="0"/>
    <x v="0"/>
    <x v="0"/>
    <x v="0"/>
    <x v="0"/>
    <x v="0"/>
    <x v="0"/>
    <x v="0"/>
    <x v="0"/>
    <x v="0"/>
    <x v="0"/>
    <x v="0"/>
    <x v="0"/>
    <m/>
    <x v="0"/>
    <x v="0"/>
    <x v="0"/>
    <x v="0"/>
    <x v="0"/>
    <s v="PRODUCTION"/>
    <m/>
    <x v="0"/>
    <m/>
    <m/>
    <m/>
    <m/>
  </r>
  <r>
    <x v="0"/>
    <s v="T14N R101W S18 fWEBER"/>
    <n v="49124227"/>
    <x v="0"/>
    <x v="0"/>
    <x v="128"/>
    <m/>
    <s v="18"/>
    <s v=" 14"/>
    <s v=" 101"/>
    <n v="41.198329999999999"/>
    <n v="-108.82764"/>
    <s v="4903720724"/>
    <s v="KENT RANCH II UNIT NO 2"/>
    <x v="19"/>
    <s v="WEBER"/>
    <m/>
    <m/>
    <m/>
    <x v="1"/>
    <n v="12800"/>
    <m/>
    <m/>
    <m/>
    <x v="0"/>
    <d v="1975-11-18T00:00:00"/>
    <n v="8.1000003814697266"/>
    <x v="0"/>
    <n v="283"/>
    <n v="40"/>
    <n v="37646"/>
    <n v="1600"/>
    <x v="0"/>
    <n v="50000"/>
    <n v="5514"/>
    <m/>
    <x v="0"/>
    <n v="9400"/>
    <n v="101685"/>
    <x v="0"/>
    <s v="CHEM LAB"/>
    <n v="14.121700000000001"/>
    <n v="3.2915999999999999"/>
    <n v="1637.6009999999999"/>
    <n v="40.927999999999997"/>
    <n v="1695.9422999999997"/>
    <n v="1410.5"/>
    <n v="90.374459999999985"/>
    <m/>
    <x v="0"/>
    <n v="195.70800000000003"/>
    <n v="1696.5824600000001"/>
    <n v="-1.8869722265501705E-4"/>
    <n v="104480"/>
    <n v="1.3557102320956516E-2"/>
    <n v="8.3267573431006492E-3"/>
    <n v="1.9408679174993161E-3"/>
    <n v="0.98973237473940023"/>
    <n v="0.83137721463889236"/>
    <n v="5.3268533732218341E-2"/>
    <n v="0.11535425162888931"/>
    <x v="0"/>
    <m/>
    <x v="0"/>
    <m/>
    <m/>
    <x v="0"/>
    <m/>
    <x v="0"/>
    <x v="0"/>
    <m/>
    <x v="0"/>
    <x v="0"/>
    <x v="0"/>
    <m/>
    <x v="0"/>
    <x v="0"/>
    <x v="0"/>
    <x v="0"/>
    <x v="0"/>
    <x v="0"/>
    <x v="0"/>
    <x v="0"/>
    <x v="0"/>
    <x v="0"/>
    <x v="0"/>
    <x v="0"/>
    <x v="0"/>
    <m/>
    <x v="0"/>
    <x v="0"/>
    <x v="0"/>
    <x v="0"/>
    <x v="0"/>
    <s v="DST NO 4 SAMPLE CHAMBER"/>
    <m/>
    <x v="0"/>
    <m/>
    <m/>
    <m/>
    <m/>
  </r>
  <r>
    <x v="0"/>
    <s v="T14N R101W S11 fFOX HILLS"/>
    <n v="49016170"/>
    <x v="0"/>
    <x v="0"/>
    <x v="5"/>
    <m/>
    <s v="11"/>
    <s v=" 14"/>
    <s v=" 101"/>
    <n v="41.202629999999999"/>
    <n v="-108.74248"/>
    <s v="4903705184"/>
    <s v="UNIT NO. 2"/>
    <x v="0"/>
    <s v="FOX HILLS"/>
    <n v="211"/>
    <m/>
    <n v="60"/>
    <x v="3"/>
    <n v="3180"/>
    <n v="3240"/>
    <n v="3550"/>
    <m/>
    <x v="0"/>
    <m/>
    <n v="7.8000001907348633"/>
    <x v="0"/>
    <n v="32"/>
    <n v="15"/>
    <n v="1153"/>
    <n v="-3"/>
    <x v="0"/>
    <n v="784"/>
    <n v="685"/>
    <m/>
    <x v="0"/>
    <n v="943"/>
    <n v="3612"/>
    <x v="0"/>
    <m/>
    <n v="1.5968"/>
    <n v="1.2343500000000001"/>
    <n v="50.155499999999996"/>
    <n v="0"/>
    <n v="52.986649999999997"/>
    <n v="22.11664"/>
    <n v="11.227149999999998"/>
    <m/>
    <x v="0"/>
    <n v="19.63326"/>
    <n v="52.977049999999998"/>
    <n v="9.0597062956455316E-5"/>
    <n v="3606"/>
    <n v="-8.3125519534497092E-4"/>
    <n v="3.0135892720147436E-2"/>
    <n v="2.3295490467882006E-2"/>
    <n v="0.94656861681197058"/>
    <n v="0.41747586926791885"/>
    <n v="0.21192478629897282"/>
    <n v="0.37059934443310832"/>
    <x v="0"/>
    <m/>
    <x v="0"/>
    <m/>
    <m/>
    <x v="0"/>
    <m/>
    <x v="0"/>
    <x v="0"/>
    <m/>
    <x v="0"/>
    <x v="0"/>
    <x v="0"/>
    <m/>
    <x v="0"/>
    <x v="0"/>
    <x v="0"/>
    <x v="0"/>
    <x v="0"/>
    <x v="0"/>
    <x v="0"/>
    <x v="0"/>
    <x v="0"/>
    <x v="0"/>
    <x v="0"/>
    <x v="0"/>
    <x v="0"/>
    <m/>
    <x v="0"/>
    <x v="0"/>
    <x v="0"/>
    <x v="0"/>
    <x v="0"/>
    <s v="DST TOP SPL."/>
    <m/>
    <x v="0"/>
    <m/>
    <m/>
    <m/>
    <m/>
  </r>
  <r>
    <x v="0"/>
    <s v="T14N R101W S11 fFOX HILLS"/>
    <n v="49008728"/>
    <x v="0"/>
    <x v="0"/>
    <x v="5"/>
    <m/>
    <s v="11"/>
    <s v=" 14"/>
    <s v=" 101"/>
    <n v="41.202629999999999"/>
    <n v="-108.74248"/>
    <s v="4903705184"/>
    <s v="UNIT NO. 2"/>
    <x v="0"/>
    <s v="FOX HILLS"/>
    <n v="211"/>
    <m/>
    <n v="60"/>
    <x v="3"/>
    <n v="3180"/>
    <n v="3240"/>
    <n v="3550"/>
    <m/>
    <x v="0"/>
    <d v="1964-01-16T00:00:00"/>
    <n v="8.3999996185302734"/>
    <x v="0"/>
    <n v="8"/>
    <n v="2"/>
    <n v="1422"/>
    <n v="7"/>
    <x v="0"/>
    <n v="1380"/>
    <n v="1379"/>
    <m/>
    <x v="0"/>
    <n v="-1"/>
    <n v="3535"/>
    <x v="0"/>
    <m/>
    <n v="0.3992"/>
    <n v="0.16458"/>
    <n v="61.856999999999992"/>
    <n v="0.17906"/>
    <n v="62.599839999999993"/>
    <n v="38.9298"/>
    <n v="22.601809999999997"/>
    <m/>
    <x v="0"/>
    <n v="0"/>
    <n v="61.531610000000001"/>
    <n v="8.6056353969924029E-3"/>
    <n v="4194"/>
    <n v="8.5263294087204039E-2"/>
    <n v="6.3770131041868483E-3"/>
    <n v="2.6290802021219227E-3"/>
    <n v="0.99099390669369125"/>
    <n v="0.63267969097509391"/>
    <n v="0.36732030902490603"/>
    <n v="0"/>
    <x v="0"/>
    <m/>
    <x v="0"/>
    <m/>
    <m/>
    <x v="0"/>
    <m/>
    <x v="0"/>
    <x v="0"/>
    <m/>
    <x v="0"/>
    <x v="0"/>
    <x v="0"/>
    <m/>
    <x v="0"/>
    <x v="0"/>
    <x v="0"/>
    <x v="0"/>
    <x v="0"/>
    <x v="0"/>
    <x v="0"/>
    <x v="0"/>
    <x v="0"/>
    <x v="0"/>
    <x v="0"/>
    <x v="0"/>
    <x v="0"/>
    <m/>
    <x v="0"/>
    <x v="0"/>
    <x v="0"/>
    <x v="0"/>
    <x v="0"/>
    <s v="DST NO. 3"/>
    <m/>
    <x v="0"/>
    <m/>
    <m/>
    <m/>
    <m/>
  </r>
  <r>
    <x v="0"/>
    <s v="T14N R101W S11 fFORT UNION"/>
    <n v="49016167"/>
    <x v="0"/>
    <x v="0"/>
    <x v="5"/>
    <m/>
    <s v="11"/>
    <s v=" 14"/>
    <s v=" 101"/>
    <n v="41.202629999999999"/>
    <n v="-108.74248"/>
    <s v="4903705184"/>
    <s v="UNIT NO. 2"/>
    <x v="0"/>
    <s v="FORT UNION"/>
    <n v="-30"/>
    <n v="211"/>
    <n v="30"/>
    <x v="5"/>
    <n v="2939"/>
    <n v="2969"/>
    <n v="3550"/>
    <m/>
    <x v="0"/>
    <m/>
    <n v="8.1999998092651367"/>
    <x v="0"/>
    <n v="40"/>
    <n v="12"/>
    <n v="1727"/>
    <n v="-3"/>
    <x v="0"/>
    <n v="1775"/>
    <n v="343"/>
    <m/>
    <x v="0"/>
    <n v="1053"/>
    <n v="4962"/>
    <x v="0"/>
    <m/>
    <n v="1.996"/>
    <n v="0.98748000000000002"/>
    <n v="75.124499999999998"/>
    <n v="0"/>
    <n v="78.107979999999998"/>
    <n v="50.072749999999999"/>
    <n v="5.6217699999999997"/>
    <m/>
    <x v="0"/>
    <n v="21.923460000000002"/>
    <n v="77.617980000000003"/>
    <n v="3.1465530859465878E-3"/>
    <n v="4944"/>
    <n v="-1.8170805572380376E-3"/>
    <n v="2.5554367172214671E-2"/>
    <n v="1.2642498244097466E-2"/>
    <n v="0.96180313458368782"/>
    <n v="0.64511792241952182"/>
    <n v="7.2428707884436047E-2"/>
    <n v="0.28245336969604207"/>
    <x v="0"/>
    <m/>
    <x v="0"/>
    <m/>
    <m/>
    <x v="0"/>
    <m/>
    <x v="0"/>
    <x v="0"/>
    <m/>
    <x v="0"/>
    <x v="0"/>
    <x v="0"/>
    <m/>
    <x v="0"/>
    <x v="0"/>
    <x v="0"/>
    <x v="0"/>
    <x v="0"/>
    <x v="0"/>
    <x v="0"/>
    <x v="0"/>
    <x v="0"/>
    <x v="0"/>
    <x v="0"/>
    <x v="0"/>
    <x v="0"/>
    <m/>
    <x v="0"/>
    <x v="0"/>
    <x v="0"/>
    <x v="0"/>
    <x v="0"/>
    <s v="DST TOP SPL."/>
    <m/>
    <x v="0"/>
    <m/>
    <m/>
    <m/>
    <m/>
  </r>
  <r>
    <x v="0"/>
    <s v="T14N R101W S11 fFORT UNION"/>
    <n v="49008727"/>
    <x v="0"/>
    <x v="0"/>
    <x v="5"/>
    <m/>
    <s v="11"/>
    <s v=" 14"/>
    <s v=" 101"/>
    <n v="41.202629999999999"/>
    <n v="-108.74248"/>
    <s v="4903705184"/>
    <s v="UNIT NO. 2"/>
    <x v="0"/>
    <s v="FORT UNION"/>
    <m/>
    <n v="211"/>
    <n v="39"/>
    <x v="8"/>
    <n v="2930"/>
    <n v="2969"/>
    <n v="3550"/>
    <m/>
    <x v="0"/>
    <d v="1964-01-16T00:00:00"/>
    <n v="7.8000001907348633"/>
    <x v="0"/>
    <n v="367"/>
    <n v="120"/>
    <n v="7402"/>
    <n v="86"/>
    <x v="0"/>
    <n v="11700"/>
    <n v="415"/>
    <m/>
    <x v="0"/>
    <n v="763"/>
    <n v="20645"/>
    <x v="0"/>
    <m/>
    <n v="18.313300000000002"/>
    <n v="9.8748000000000005"/>
    <n v="321.98699999999997"/>
    <n v="2.1998799999999998"/>
    <n v="352.37497999999999"/>
    <n v="330.05699999999996"/>
    <n v="6.8018499999999991"/>
    <m/>
    <x v="0"/>
    <n v="15.885660000000001"/>
    <n v="352.74450999999999"/>
    <n v="-5.2406720455280202E-4"/>
    <n v="20850"/>
    <n v="4.9403542595493431E-3"/>
    <n v="5.1971056514852454E-2"/>
    <n v="2.8023556042486332E-2"/>
    <n v="0.92000538744266114"/>
    <n v="0.93568288277541145"/>
    <n v="1.9282653045401044E-2"/>
    <n v="4.503446417918737E-2"/>
    <x v="0"/>
    <m/>
    <x v="0"/>
    <m/>
    <m/>
    <x v="0"/>
    <m/>
    <x v="0"/>
    <x v="0"/>
    <m/>
    <x v="0"/>
    <x v="0"/>
    <x v="0"/>
    <m/>
    <x v="0"/>
    <x v="0"/>
    <x v="0"/>
    <x v="0"/>
    <x v="0"/>
    <x v="0"/>
    <x v="0"/>
    <x v="0"/>
    <x v="0"/>
    <x v="0"/>
    <x v="0"/>
    <x v="0"/>
    <x v="0"/>
    <m/>
    <x v="0"/>
    <x v="0"/>
    <x v="0"/>
    <x v="0"/>
    <x v="0"/>
    <s v="DST NO. 2"/>
    <m/>
    <x v="0"/>
    <m/>
    <m/>
    <m/>
    <m/>
  </r>
  <r>
    <x v="0"/>
    <s v="T14N R101W S01 fFOX HILLS"/>
    <n v="49008730"/>
    <x v="0"/>
    <x v="0"/>
    <x v="5"/>
    <m/>
    <s v="1"/>
    <s v=" 14"/>
    <s v=" 101"/>
    <n v="41.227339999999998"/>
    <n v="-108.72855"/>
    <s v="4903705205"/>
    <s v="1 KENT RANCH UNIT"/>
    <x v="0"/>
    <s v="FOX HILLS"/>
    <n v="360"/>
    <m/>
    <n v="69"/>
    <x v="3"/>
    <n v="3500"/>
    <n v="3569"/>
    <n v="3698"/>
    <m/>
    <x v="0"/>
    <d v="1963-11-15T00:00:00"/>
    <n v="8.3999996185302734"/>
    <x v="0"/>
    <n v="68"/>
    <n v="58"/>
    <n v="9766"/>
    <n v="46"/>
    <x v="0"/>
    <n v="13200"/>
    <n v="1879"/>
    <m/>
    <x v="0"/>
    <n v="1150"/>
    <n v="25445"/>
    <x v="0"/>
    <m/>
    <n v="3.3932000000000002"/>
    <n v="4.7728200000000003"/>
    <n v="424.82099999999997"/>
    <n v="1.1766799999999999"/>
    <n v="434.16369999999995"/>
    <n v="372.37200000000001"/>
    <n v="30.796809999999997"/>
    <m/>
    <x v="0"/>
    <n v="23.943000000000001"/>
    <n v="427.11180999999999"/>
    <n v="8.1877284540459744E-3"/>
    <n v="26164"/>
    <n v="1.3931678583192855E-2"/>
    <n v="7.8154852651200479E-3"/>
    <n v="1.0993134617196235E-2"/>
    <n v="0.9811913801176837"/>
    <n v="0.87183728307582975"/>
    <n v="7.2104796165669116E-2"/>
    <n v="5.6057920758501155E-2"/>
    <x v="0"/>
    <m/>
    <x v="0"/>
    <m/>
    <m/>
    <x v="0"/>
    <m/>
    <x v="0"/>
    <x v="0"/>
    <m/>
    <x v="0"/>
    <x v="0"/>
    <x v="0"/>
    <m/>
    <x v="0"/>
    <x v="0"/>
    <x v="0"/>
    <x v="0"/>
    <x v="0"/>
    <x v="0"/>
    <x v="0"/>
    <x v="0"/>
    <x v="0"/>
    <x v="0"/>
    <x v="0"/>
    <x v="0"/>
    <x v="0"/>
    <m/>
    <x v="0"/>
    <x v="0"/>
    <x v="0"/>
    <x v="0"/>
    <x v="0"/>
    <s v="DST NO. 2"/>
    <m/>
    <x v="0"/>
    <m/>
    <m/>
    <m/>
    <m/>
  </r>
  <r>
    <x v="0"/>
    <s v="T14N R101W S01 fFORT UNION"/>
    <n v="49008731"/>
    <x v="0"/>
    <x v="0"/>
    <x v="5"/>
    <m/>
    <s v="1"/>
    <s v=" 14"/>
    <s v=" 101"/>
    <n v="41.227339999999998"/>
    <n v="-108.72855"/>
    <s v="4903705205"/>
    <s v="1 KENT RANCH UNIT"/>
    <x v="0"/>
    <s v="FORT UNION"/>
    <m/>
    <n v="360"/>
    <n v="62"/>
    <x v="3"/>
    <n v="3078"/>
    <n v="3140"/>
    <n v="3698"/>
    <m/>
    <x v="0"/>
    <d v="1963-11-15T00:00:00"/>
    <n v="8.3999996185302734"/>
    <x v="0"/>
    <n v="282"/>
    <n v="86"/>
    <n v="18011"/>
    <n v="92"/>
    <x v="0"/>
    <n v="27900"/>
    <n v="1037"/>
    <m/>
    <x v="0"/>
    <n v="120"/>
    <n v="47042"/>
    <x v="0"/>
    <m/>
    <n v="14.0718"/>
    <n v="7.0769400000000005"/>
    <n v="783.47849999999994"/>
    <n v="2.3533599999999999"/>
    <n v="806.98059999999987"/>
    <n v="787.05899999999997"/>
    <n v="16.996429999999997"/>
    <m/>
    <x v="0"/>
    <n v="2.4984000000000002"/>
    <n v="806.55382999999995"/>
    <n v="2.6449389121490242E-4"/>
    <n v="47525"/>
    <n v="5.1074899277760745E-3"/>
    <n v="1.743759391489709E-2"/>
    <n v="8.7696531986022983E-3"/>
    <n v="0.97379275288650069"/>
    <n v="0.97582947439478407"/>
    <n v="2.1072902226501111E-2"/>
    <n v="3.0976233787148471E-3"/>
    <x v="0"/>
    <m/>
    <x v="0"/>
    <m/>
    <m/>
    <x v="0"/>
    <m/>
    <x v="0"/>
    <x v="0"/>
    <m/>
    <x v="0"/>
    <x v="0"/>
    <x v="0"/>
    <m/>
    <x v="0"/>
    <x v="0"/>
    <x v="0"/>
    <x v="0"/>
    <x v="0"/>
    <x v="0"/>
    <x v="0"/>
    <x v="0"/>
    <x v="0"/>
    <x v="0"/>
    <x v="0"/>
    <x v="0"/>
    <x v="0"/>
    <m/>
    <x v="0"/>
    <x v="0"/>
    <x v="0"/>
    <x v="0"/>
    <x v="0"/>
    <s v="DST NO. 1"/>
    <m/>
    <x v="0"/>
    <m/>
    <m/>
    <m/>
    <m/>
  </r>
  <r>
    <x v="0"/>
    <s v="T14N R100W S35 fMESAVERDE/ERICSON"/>
    <n v="49007304"/>
    <x v="0"/>
    <x v="0"/>
    <x v="129"/>
    <m/>
    <s v="35"/>
    <s v=" 14"/>
    <s v=" 100"/>
    <n v="41.14311"/>
    <n v="-108.63796000000001"/>
    <s v="4903705163"/>
    <s v="UNIT NO. 9"/>
    <x v="0"/>
    <s v="MESAVERDE/ERICSON"/>
    <m/>
    <m/>
    <n v="78"/>
    <x v="0"/>
    <n v="7334"/>
    <n v="7412"/>
    <n v="7453"/>
    <m/>
    <x v="0"/>
    <d v="1962-11-15T00:00:00"/>
    <n v="7.9000000953674316"/>
    <x v="2"/>
    <n v="836"/>
    <n v="234"/>
    <n v="16066"/>
    <n v="-3"/>
    <x v="0"/>
    <n v="26000"/>
    <n v="1025"/>
    <m/>
    <x v="0"/>
    <n v="470"/>
    <n v="44111"/>
    <x v="0"/>
    <m/>
    <n v="41.7164"/>
    <n v="19.255860000000002"/>
    <n v="698.87099999999998"/>
    <n v="0"/>
    <n v="759.84325999999999"/>
    <n v="733.46"/>
    <n v="16.79975"/>
    <m/>
    <x v="0"/>
    <n v="9.785400000000001"/>
    <n v="760.04514999999992"/>
    <n v="-1.3283212022120416E-4"/>
    <n v="44625"/>
    <n v="5.7924630364226473E-3"/>
    <n v="5.4901322675415982E-2"/>
    <n v="2.5341884324933017E-2"/>
    <n v="0.91975679299965096"/>
    <n v="0.96502161746575188"/>
    <n v="2.2103621080931838E-2"/>
    <n v="1.2874761453316296E-2"/>
    <x v="0"/>
    <m/>
    <x v="0"/>
    <m/>
    <m/>
    <x v="0"/>
    <m/>
    <x v="0"/>
    <x v="0"/>
    <m/>
    <x v="0"/>
    <x v="0"/>
    <x v="0"/>
    <m/>
    <x v="0"/>
    <x v="0"/>
    <x v="0"/>
    <x v="0"/>
    <x v="0"/>
    <x v="0"/>
    <x v="0"/>
    <x v="0"/>
    <x v="0"/>
    <x v="0"/>
    <x v="0"/>
    <x v="0"/>
    <x v="0"/>
    <m/>
    <x v="0"/>
    <x v="0"/>
    <x v="0"/>
    <x v="0"/>
    <x v="0"/>
    <s v="DST 16"/>
    <m/>
    <x v="0"/>
    <m/>
    <m/>
    <m/>
    <m/>
  </r>
  <r>
    <x v="0"/>
    <s v="T14N R097W S36 fWASATCH"/>
    <n v="49009348"/>
    <x v="0"/>
    <x v="0"/>
    <x v="130"/>
    <m/>
    <s v="36"/>
    <s v=" 14"/>
    <s v=" 97"/>
    <n v="41.148859999999999"/>
    <n v="-108.26322"/>
    <s v="4903705165"/>
    <s v="UNIT NO. 1"/>
    <x v="0"/>
    <s v="WASATCH"/>
    <m/>
    <m/>
    <n v="127"/>
    <x v="3"/>
    <n v="5040"/>
    <n v="5167"/>
    <n v="6497"/>
    <m/>
    <x v="0"/>
    <d v="1952-11-17T00:00:00"/>
    <n v="7.0999999046325684"/>
    <x v="2"/>
    <n v="2258"/>
    <n v="542"/>
    <n v="50000"/>
    <n v="-3"/>
    <x v="0"/>
    <n v="80500"/>
    <n v="285"/>
    <m/>
    <x v="0"/>
    <n v="2846"/>
    <n v="136323"/>
    <x v="0"/>
    <m/>
    <n v="112.6742"/>
    <n v="44.601179999999999"/>
    <n v="2175"/>
    <n v="0"/>
    <n v="2332.27538"/>
    <n v="2270.9050000000002"/>
    <n v="4.6711499999999999"/>
    <m/>
    <x v="0"/>
    <n v="59.253720000000008"/>
    <n v="2334.82987"/>
    <n v="-5.4733927416785529E-4"/>
    <n v="136425"/>
    <n v="3.7397157816005983E-4"/>
    <n v="4.8310847409451275E-2"/>
    <n v="1.9123462170234803E-2"/>
    <n v="0.9325656904203139"/>
    <n v="0.9726211871702668"/>
    <n v="2.0006382734858537E-3"/>
    <n v="2.5378174556247222E-2"/>
    <x v="0"/>
    <m/>
    <x v="0"/>
    <m/>
    <m/>
    <x v="0"/>
    <m/>
    <x v="0"/>
    <x v="0"/>
    <m/>
    <x v="0"/>
    <x v="0"/>
    <x v="0"/>
    <m/>
    <x v="0"/>
    <x v="0"/>
    <x v="0"/>
    <x v="0"/>
    <x v="0"/>
    <x v="0"/>
    <x v="0"/>
    <x v="0"/>
    <x v="0"/>
    <x v="0"/>
    <x v="0"/>
    <x v="0"/>
    <x v="0"/>
    <m/>
    <x v="0"/>
    <x v="0"/>
    <x v="0"/>
    <x v="0"/>
    <x v="0"/>
    <s v="DST #3"/>
    <m/>
    <x v="0"/>
    <m/>
    <m/>
    <m/>
    <m/>
  </r>
  <r>
    <x v="0"/>
    <s v="T14N R096W S28 fGREEN RIVER/TIPTON"/>
    <n v="49009346"/>
    <x v="0"/>
    <x v="0"/>
    <x v="130"/>
    <m/>
    <s v="28"/>
    <s v=" 14"/>
    <s v=" 96"/>
    <n v="41.159300000000002"/>
    <n v="-108.20425"/>
    <s v="4903705169"/>
    <s v="42-28 UNIT"/>
    <x v="0"/>
    <s v="GREEN RIVER/TIPTON"/>
    <m/>
    <m/>
    <n v="58"/>
    <x v="0"/>
    <n v="4496"/>
    <n v="4554"/>
    <n v="5360"/>
    <m/>
    <x v="0"/>
    <d v="1953-06-21T00:00:00"/>
    <n v="8.1000003814697266"/>
    <x v="2"/>
    <n v="2015"/>
    <n v="717"/>
    <n v="37449"/>
    <n v="-3"/>
    <x v="0"/>
    <n v="60200"/>
    <n v="176"/>
    <m/>
    <x v="0"/>
    <n v="4230"/>
    <n v="104698"/>
    <x v="0"/>
    <m/>
    <n v="100.5485"/>
    <n v="59.001930000000002"/>
    <n v="1629.0314999999998"/>
    <n v="0"/>
    <n v="1788.5819299999998"/>
    <n v="1698.242"/>
    <n v="2.8846399999999996"/>
    <m/>
    <x v="0"/>
    <n v="88.068600000000004"/>
    <n v="1789.19524"/>
    <n v="-1.7142207880995093E-4"/>
    <n v="104781"/>
    <n v="3.9622110092181077E-4"/>
    <n v="5.6216882387937359E-2"/>
    <n v="3.2988105834212474E-2"/>
    <n v="0.91079501177785016"/>
    <n v="0.94916527946944462"/>
    <n v="1.6122555747465545E-3"/>
    <n v="4.9222464955808849E-2"/>
    <x v="0"/>
    <m/>
    <x v="0"/>
    <m/>
    <m/>
    <x v="0"/>
    <m/>
    <x v="0"/>
    <x v="0"/>
    <m/>
    <x v="0"/>
    <x v="0"/>
    <x v="0"/>
    <m/>
    <x v="0"/>
    <x v="0"/>
    <x v="0"/>
    <x v="0"/>
    <x v="0"/>
    <x v="0"/>
    <x v="0"/>
    <x v="0"/>
    <x v="0"/>
    <x v="0"/>
    <x v="0"/>
    <x v="0"/>
    <x v="0"/>
    <m/>
    <x v="0"/>
    <x v="0"/>
    <x v="0"/>
    <x v="0"/>
    <x v="0"/>
    <s v="DST #3"/>
    <m/>
    <x v="0"/>
    <m/>
    <m/>
    <m/>
    <m/>
  </r>
  <r>
    <x v="1"/>
    <s v="T14N R094W S17 fMESAVERDE/ALMOND"/>
    <m/>
    <x v="0"/>
    <x v="0"/>
    <x v="131"/>
    <s v="SW NW"/>
    <n v="17"/>
    <n v="14"/>
    <n v="94"/>
    <n v="41.186563999999997"/>
    <n v="-108.01061199999999"/>
    <s v="4903722254"/>
    <s v="1 DRIPPING"/>
    <x v="0"/>
    <s v="MESAVERDE/ALMOND"/>
    <m/>
    <m/>
    <m/>
    <x v="0"/>
    <m/>
    <m/>
    <m/>
    <m/>
    <x v="2"/>
    <d v="1985-01-19T00:00:00"/>
    <n v="8"/>
    <x v="0"/>
    <n v="49"/>
    <n v="3"/>
    <n v="139"/>
    <n v="418"/>
    <x v="1"/>
    <n v="620"/>
    <n v="98"/>
    <n v="0"/>
    <x v="1"/>
    <n v="16"/>
    <n v="1293"/>
    <x v="0"/>
    <s v="QUESTAR EXPLORATION AND PRODUCTION"/>
    <n v="2.4451000000000001"/>
    <n v="0.24687000000000001"/>
    <n v="6.0465"/>
    <n v="10.69244"/>
    <n v="19.430909999999997"/>
    <n v="17.490199999999998"/>
    <n v="1.6062199999999998"/>
    <n v="0"/>
    <x v="1"/>
    <n v="0.33312000000000003"/>
    <n v="19.429539999999999"/>
    <n v="3.5254352432817242E-5"/>
    <n v="1343"/>
    <n v="1.8968133535660091E-2"/>
    <n v="0.12583558876038231"/>
    <n v="1.2705014844904333E-2"/>
    <n v="0.86145939639471347"/>
    <n v="0.90018600543296434"/>
    <n v="8.2668966944147923E-2"/>
    <n v="1.7145027622887627E-2"/>
    <x v="1"/>
    <n v="0"/>
    <x v="1"/>
    <n v="1208"/>
    <n v="5.0999999999999996"/>
    <x v="0"/>
    <n v="5"/>
    <x v="0"/>
    <x v="1"/>
    <m/>
    <x v="1"/>
    <x v="1"/>
    <x v="1"/>
    <n v="0"/>
    <x v="1"/>
    <x v="1"/>
    <x v="1"/>
    <x v="1"/>
    <x v="0"/>
    <x v="0"/>
    <x v="0"/>
    <x v="0"/>
    <x v="0"/>
    <x v="0"/>
    <x v="0"/>
    <x v="0"/>
    <x v="0"/>
    <m/>
    <x v="0"/>
    <x v="0"/>
    <x v="0"/>
    <x v="0"/>
    <x v="0"/>
    <m/>
    <n v="19850119"/>
    <x v="1"/>
    <m/>
    <m/>
    <m/>
    <m/>
  </r>
  <r>
    <x v="1"/>
    <s v="T14N R093W S17 fMESAVERDE/ALMOND"/>
    <n v="4162"/>
    <x v="0"/>
    <x v="2"/>
    <x v="132"/>
    <s v="SE NE"/>
    <n v="17"/>
    <n v="14"/>
    <n v="93"/>
    <n v="41.188003000000002"/>
    <n v="-107.882113"/>
    <s v="4900722378"/>
    <s v="LOOKOUT WASH 20-17V"/>
    <x v="0"/>
    <s v="MESAVERDE/ALMOND"/>
    <m/>
    <m/>
    <m/>
    <x v="0"/>
    <s v="10742"/>
    <m/>
    <n v="11103"/>
    <m/>
    <x v="2"/>
    <d v="2003-11-26T00:00:00"/>
    <n v="6.8"/>
    <x v="1"/>
    <n v="15"/>
    <n v="2"/>
    <n v="1196"/>
    <m/>
    <x v="1"/>
    <n v="1450"/>
    <n v="700"/>
    <m/>
    <x v="0"/>
    <n v="23"/>
    <n v="3581"/>
    <x v="0"/>
    <s v="CABOT OIL AND GAS"/>
    <n v="0.74849999999999994"/>
    <n v="0.16458"/>
    <n v="52.025999999999996"/>
    <n v="0"/>
    <n v="52.939079999999997"/>
    <n v="40.904499999999999"/>
    <n v="11.472999999999999"/>
    <n v="0"/>
    <x v="1"/>
    <n v="0.47886000000000006"/>
    <n v="52.856359999999995"/>
    <n v="7.8188625143013645E-4"/>
    <n v="3386"/>
    <n v="-2.7989091431032009E-2"/>
    <n v="1.413889323350538E-2"/>
    <n v="3.1088564440485177E-3"/>
    <n v="0.98275225032244606"/>
    <n v="0.7738803807148279"/>
    <n v="0.2170599715909306"/>
    <n v="9.0596476942415276E-3"/>
    <x v="0"/>
    <n v="195"/>
    <x v="0"/>
    <m/>
    <n v="1.837"/>
    <x v="0"/>
    <m/>
    <x v="0"/>
    <x v="0"/>
    <m/>
    <x v="0"/>
    <x v="0"/>
    <x v="0"/>
    <m/>
    <x v="0"/>
    <x v="0"/>
    <x v="0"/>
    <x v="0"/>
    <x v="0"/>
    <x v="0"/>
    <x v="0"/>
    <x v="0"/>
    <x v="0"/>
    <x v="0"/>
    <x v="0"/>
    <x v="0"/>
    <x v="0"/>
    <m/>
    <x v="0"/>
    <x v="0"/>
    <x v="0"/>
    <x v="0"/>
    <x v="0"/>
    <m/>
    <n v="20031126"/>
    <x v="0"/>
    <s v="QUESTAR APPLIED TECHNOLOGY ROCK SPRINGS"/>
    <m/>
    <m/>
    <d v="2003-12-03T00:00:00"/>
  </r>
  <r>
    <x v="1"/>
    <s v="T14N R093W S16 fMESAVERDE/ALMOND"/>
    <n v="4750"/>
    <x v="0"/>
    <x v="2"/>
    <x v="132"/>
    <s v="C SW"/>
    <n v="16"/>
    <n v="14"/>
    <n v="93"/>
    <n v="41.181479000000003"/>
    <n v="-107.873571"/>
    <s v="4900722915"/>
    <s v="40-16"/>
    <x v="0"/>
    <s v="MESAVERDE/ALMOND"/>
    <m/>
    <m/>
    <n v="527"/>
    <x v="0"/>
    <n v="10700"/>
    <n v="11227"/>
    <n v="11350"/>
    <n v="11302"/>
    <x v="2"/>
    <d v="2006-05-25T00:00:00"/>
    <n v="7.66"/>
    <x v="1"/>
    <n v="23"/>
    <n v="4"/>
    <n v="2599"/>
    <n v="0"/>
    <x v="1"/>
    <n v="2750"/>
    <n v="2200"/>
    <n v="0"/>
    <x v="1"/>
    <n v="0"/>
    <n v="7579"/>
    <x v="0"/>
    <s v="CABOT OIL &amp; GAS CORPORATION"/>
    <n v="1.1476999999999999"/>
    <n v="0.32916000000000001"/>
    <n v="113.05649999999999"/>
    <n v="0"/>
    <n v="114.53335999999999"/>
    <n v="77.577500000000001"/>
    <n v="36.058"/>
    <n v="0"/>
    <x v="1"/>
    <n v="0"/>
    <n v="113.63550000000001"/>
    <n v="3.9350680894841656E-3"/>
    <n v="7576"/>
    <n v="-1.9795447047179148E-4"/>
    <n v="1.0020661229182486E-2"/>
    <n v="2.8739224973405131E-3"/>
    <n v="0.98710541627347703"/>
    <n v="0.68268718842263199"/>
    <n v="0.31731281157736796"/>
    <n v="0"/>
    <x v="1"/>
    <n v="3"/>
    <x v="1"/>
    <n v="0"/>
    <n v="1.585"/>
    <x v="9"/>
    <n v="0"/>
    <x v="1"/>
    <x v="1"/>
    <n v="0"/>
    <x v="1"/>
    <x v="1"/>
    <x v="1"/>
    <n v="0"/>
    <x v="1"/>
    <x v="1"/>
    <x v="1"/>
    <x v="1"/>
    <x v="0"/>
    <x v="0"/>
    <x v="0"/>
    <x v="0"/>
    <x v="0"/>
    <x v="0"/>
    <x v="0"/>
    <x v="0"/>
    <x v="0"/>
    <m/>
    <x v="0"/>
    <x v="0"/>
    <x v="0"/>
    <x v="0"/>
    <x v="0"/>
    <m/>
    <n v="20060525"/>
    <x v="0"/>
    <s v="QUESTAR APPLIED TECHNOLOGY ROCK SPRINGS"/>
    <m/>
    <s v="10700-11227"/>
    <d v="2006-05-30T00:00:00"/>
  </r>
  <r>
    <x v="1"/>
    <s v="T14N R093W S13 fLEWIS"/>
    <m/>
    <x v="0"/>
    <x v="2"/>
    <x v="125"/>
    <m/>
    <n v="13"/>
    <n v="14"/>
    <n v="93"/>
    <n v="41.190249000000001"/>
    <n v="-107.80923199999999"/>
    <s v="4900720779"/>
    <s v="14-13 MARA"/>
    <x v="0"/>
    <s v="LEWIS"/>
    <m/>
    <m/>
    <m/>
    <x v="0"/>
    <m/>
    <m/>
    <m/>
    <m/>
    <x v="2"/>
    <d v="1982-06-25T00:00:00"/>
    <n v="7.6"/>
    <x v="0"/>
    <n v="199"/>
    <n v="25"/>
    <n v="4836"/>
    <n v="704"/>
    <x v="1"/>
    <n v="7700"/>
    <n v="1348"/>
    <n v="0"/>
    <x v="1"/>
    <n v="54"/>
    <n v="14181"/>
    <x v="0"/>
    <s v="DEVON SFS OPERATING"/>
    <n v="9.9300999999999995"/>
    <n v="2.0572500000000002"/>
    <n v="210.36599999999999"/>
    <n v="18.008319999999998"/>
    <n v="240.36166999999998"/>
    <n v="217.21699999999998"/>
    <n v="22.093719999999998"/>
    <n v="0"/>
    <x v="1"/>
    <n v="1.1242800000000002"/>
    <n v="240.435"/>
    <n v="-1.5251769526606449E-4"/>
    <n v="14866"/>
    <n v="2.3582469790339795E-2"/>
    <n v="4.1313159456746996E-2"/>
    <n v="8.5589769783177179E-3"/>
    <n v="0.95012786356493528"/>
    <n v="0.90343336036766697"/>
    <n v="9.1890614927111272E-2"/>
    <n v="4.6760247052217863E-3"/>
    <x v="1"/>
    <n v="0"/>
    <x v="1"/>
    <n v="13783"/>
    <n v="0.5"/>
    <x v="0"/>
    <n v="0.5"/>
    <x v="0"/>
    <x v="1"/>
    <m/>
    <x v="1"/>
    <x v="1"/>
    <x v="1"/>
    <n v="0"/>
    <x v="1"/>
    <x v="1"/>
    <x v="1"/>
    <x v="1"/>
    <x v="0"/>
    <x v="0"/>
    <x v="0"/>
    <x v="0"/>
    <x v="0"/>
    <x v="0"/>
    <x v="0"/>
    <x v="0"/>
    <x v="0"/>
    <m/>
    <x v="0"/>
    <x v="0"/>
    <x v="0"/>
    <x v="0"/>
    <x v="0"/>
    <m/>
    <n v="19820625"/>
    <x v="1"/>
    <m/>
    <m/>
    <m/>
    <m/>
  </r>
  <r>
    <x v="1"/>
    <s v="T14N R093W S12 fMESAVERDE"/>
    <m/>
    <x v="0"/>
    <x v="2"/>
    <x v="125"/>
    <s v="SW NE"/>
    <n v="12"/>
    <n v="14"/>
    <n v="93"/>
    <n v="41.201402000000002"/>
    <n v="-107.80900099999999"/>
    <s v="4900720319"/>
    <s v="9 BLUE GAP"/>
    <x v="0"/>
    <s v="MESAVERDE"/>
    <m/>
    <m/>
    <m/>
    <x v="0"/>
    <m/>
    <m/>
    <m/>
    <m/>
    <x v="2"/>
    <d v="1978-06-12T00:00:00"/>
    <n v="7.1"/>
    <x v="0"/>
    <n v="95"/>
    <n v="31"/>
    <n v="3560"/>
    <n v="170"/>
    <x v="1"/>
    <n v="4741"/>
    <n v="1845"/>
    <n v="0"/>
    <x v="1"/>
    <n v="0"/>
    <n v="9507"/>
    <x v="0"/>
    <s v="DEVON SFS OPERATING"/>
    <n v="4.7404999999999999"/>
    <n v="2.5509900000000001"/>
    <n v="154.86000000000001"/>
    <n v="4.3485999999999994"/>
    <n v="166.50009"/>
    <n v="133.74360999999999"/>
    <n v="30.239549999999998"/>
    <n v="0"/>
    <x v="1"/>
    <n v="0"/>
    <n v="163.98316"/>
    <n v="7.6159079166644664E-3"/>
    <n v="10442"/>
    <n v="4.6869517269036043E-2"/>
    <n v="2.8471456081495213E-2"/>
    <n v="1.5321252979502894E-2"/>
    <n v="0.95620729093900181"/>
    <n v="0.81559356460748766"/>
    <n v="0.18440643539251225"/>
    <n v="0"/>
    <x v="1"/>
    <n v="0"/>
    <x v="1"/>
    <n v="0"/>
    <n v="1"/>
    <x v="0"/>
    <n v="0"/>
    <x v="0"/>
    <x v="1"/>
    <m/>
    <x v="1"/>
    <x v="1"/>
    <x v="1"/>
    <n v="0"/>
    <x v="1"/>
    <x v="1"/>
    <x v="1"/>
    <x v="1"/>
    <x v="0"/>
    <x v="0"/>
    <x v="0"/>
    <x v="0"/>
    <x v="0"/>
    <x v="0"/>
    <x v="0"/>
    <x v="0"/>
    <x v="0"/>
    <m/>
    <x v="0"/>
    <x v="0"/>
    <x v="0"/>
    <x v="0"/>
    <x v="0"/>
    <s v="MESA VERDE"/>
    <n v="19780612"/>
    <x v="1"/>
    <m/>
    <m/>
    <m/>
    <m/>
  </r>
  <r>
    <x v="1"/>
    <s v="T14N R093W S08 fLEWIS"/>
    <n v="4161"/>
    <x v="0"/>
    <x v="2"/>
    <x v="132"/>
    <s v="SW SE"/>
    <n v="8"/>
    <n v="14"/>
    <n v="93"/>
    <n v="41.195743999999998"/>
    <n v="-107.884266"/>
    <s v="4900722556"/>
    <s v="LOOKOUT WASH 40-8L"/>
    <x v="0"/>
    <s v="LEWIS"/>
    <m/>
    <m/>
    <s v=""/>
    <x v="0"/>
    <m/>
    <m/>
    <n v="9852"/>
    <m/>
    <x v="2"/>
    <d v="2004-03-03T00:00:00"/>
    <n v="7.14"/>
    <x v="1"/>
    <n v="40"/>
    <n v="7"/>
    <n v="4094"/>
    <m/>
    <x v="1"/>
    <n v="5250"/>
    <n v="1900"/>
    <m/>
    <x v="0"/>
    <n v="63"/>
    <n v="11426"/>
    <x v="0"/>
    <s v="CABOT OIL AND GAS"/>
    <n v="1.996"/>
    <n v="0.57603000000000004"/>
    <n v="178.089"/>
    <n v="0"/>
    <n v="180.66103000000001"/>
    <n v="148.10249999999999"/>
    <n v="31.140999999999998"/>
    <n v="0"/>
    <x v="1"/>
    <n v="1.31166"/>
    <n v="180.55515999999997"/>
    <n v="2.9309317503193461E-4"/>
    <n v="11354"/>
    <n v="-3.1606672519754169E-3"/>
    <n v="1.1048315178984643E-2"/>
    <n v="3.1884574110974569E-3"/>
    <n v="0.98576322740991784"/>
    <n v="0.82026179700430613"/>
    <n v="0.17247360861910566"/>
    <n v="7.2645943765882971E-3"/>
    <x v="0"/>
    <n v="72"/>
    <x v="0"/>
    <m/>
    <n v="617"/>
    <x v="0"/>
    <m/>
    <x v="0"/>
    <x v="0"/>
    <m/>
    <x v="0"/>
    <x v="0"/>
    <x v="0"/>
    <m/>
    <x v="0"/>
    <x v="0"/>
    <x v="0"/>
    <x v="0"/>
    <x v="0"/>
    <x v="0"/>
    <x v="0"/>
    <x v="0"/>
    <x v="0"/>
    <x v="0"/>
    <x v="0"/>
    <x v="0"/>
    <x v="0"/>
    <m/>
    <x v="0"/>
    <x v="0"/>
    <x v="0"/>
    <x v="0"/>
    <x v="0"/>
    <m/>
    <n v="40303"/>
    <x v="0"/>
    <s v="QUESTAR APPLIED TECHNOLOGY ROCK SPRINGS"/>
    <m/>
    <m/>
    <d v="2004-03-05T00:00:00"/>
  </r>
  <r>
    <x v="1"/>
    <s v="T14N R092W S29 fMESAVERDE"/>
    <m/>
    <x v="0"/>
    <x v="2"/>
    <x v="125"/>
    <s v=" E NE"/>
    <n v="29"/>
    <n v="14"/>
    <n v="92"/>
    <n v="41.159305000000003"/>
    <n v="-107.768097"/>
    <s v="4900720691"/>
    <s v="1A-29-1492"/>
    <x v="0"/>
    <s v="MESAVERDE"/>
    <m/>
    <m/>
    <m/>
    <x v="0"/>
    <m/>
    <m/>
    <m/>
    <m/>
    <x v="2"/>
    <d v="1982-03-08T00:00:00"/>
    <n v="7.39"/>
    <x v="0"/>
    <n v="276.69"/>
    <n v="75.33"/>
    <n v="3274.78"/>
    <n v="76"/>
    <x v="1"/>
    <n v="4750"/>
    <n v="1159"/>
    <n v="0"/>
    <x v="1"/>
    <n v="550"/>
    <n v="10161.799999999999"/>
    <x v="0"/>
    <s v="DEVON SFS OPERATING"/>
    <n v="13.806831000000001"/>
    <n v="6.1989057000000001"/>
    <n v="142.45293000000001"/>
    <n v="1.9440799999999998"/>
    <n v="164.40274670000002"/>
    <n v="133.9975"/>
    <n v="18.996009999999998"/>
    <n v="0"/>
    <x v="1"/>
    <n v="11.451000000000001"/>
    <n v="164.44451000000001"/>
    <n v="-1.2699908285409545E-4"/>
    <n v="10161.799999999999"/>
    <n v="0"/>
    <n v="8.3981753815795576E-2"/>
    <n v="3.770560908761264E-2"/>
    <n v="0.8783126370965918"/>
    <n v="0.81484933732357501"/>
    <n v="0.11551623097663763"/>
    <n v="6.9634431699787364E-2"/>
    <x v="1"/>
    <n v="0"/>
    <x v="1"/>
    <n v="0"/>
    <n v="0.8"/>
    <x v="0"/>
    <n v="0"/>
    <x v="0"/>
    <x v="1"/>
    <m/>
    <x v="1"/>
    <x v="1"/>
    <x v="1"/>
    <n v="0"/>
    <x v="1"/>
    <x v="1"/>
    <x v="1"/>
    <x v="1"/>
    <x v="0"/>
    <x v="0"/>
    <x v="0"/>
    <x v="0"/>
    <x v="0"/>
    <x v="0"/>
    <x v="0"/>
    <x v="0"/>
    <x v="0"/>
    <m/>
    <x v="0"/>
    <x v="0"/>
    <x v="0"/>
    <x v="0"/>
    <x v="0"/>
    <m/>
    <n v="19820308"/>
    <x v="1"/>
    <m/>
    <m/>
    <m/>
    <m/>
  </r>
  <r>
    <x v="1"/>
    <s v="T14N R092W S08 fMESAVERDE"/>
    <m/>
    <x v="0"/>
    <x v="2"/>
    <x v="125"/>
    <s v="SW SW"/>
    <n v="8"/>
    <n v="14"/>
    <n v="92"/>
    <n v="41.193750000000001"/>
    <n v="-107.78077999999999"/>
    <s v="4900720206"/>
    <s v="2 BLUE GAP"/>
    <x v="0"/>
    <s v="MESAVERDE"/>
    <m/>
    <m/>
    <m/>
    <x v="0"/>
    <m/>
    <m/>
    <m/>
    <m/>
    <x v="2"/>
    <d v="1978-05-12T00:00:00"/>
    <n v="7.8"/>
    <x v="0"/>
    <n v="188"/>
    <n v="149"/>
    <n v="3400"/>
    <n v="11"/>
    <x v="1"/>
    <n v="5036"/>
    <n v="1815"/>
    <n v="0"/>
    <x v="1"/>
    <n v="0"/>
    <n v="9679"/>
    <x v="0"/>
    <s v="DEVON SFS OPERATING"/>
    <n v="9.3811999999999998"/>
    <n v="12.26121"/>
    <n v="147.9"/>
    <n v="0.28137999999999996"/>
    <n v="169.82378999999997"/>
    <n v="142.06556"/>
    <n v="29.747849999999996"/>
    <n v="0"/>
    <x v="1"/>
    <n v="0"/>
    <n v="171.81341"/>
    <n v="-5.8237803143218322E-3"/>
    <n v="10599"/>
    <n v="4.5369365815169149E-2"/>
    <n v="5.5240788113373289E-2"/>
    <n v="7.2199601716579298E-2"/>
    <n v="0.87255961017004746"/>
    <n v="0.82685955653868926"/>
    <n v="0.17314044346131072"/>
    <n v="0"/>
    <x v="1"/>
    <n v="0"/>
    <x v="1"/>
    <n v="0"/>
    <n v="1.5"/>
    <x v="0"/>
    <n v="0"/>
    <x v="0"/>
    <x v="1"/>
    <m/>
    <x v="1"/>
    <x v="1"/>
    <x v="1"/>
    <n v="0"/>
    <x v="1"/>
    <x v="1"/>
    <x v="1"/>
    <x v="1"/>
    <x v="0"/>
    <x v="0"/>
    <x v="0"/>
    <x v="0"/>
    <x v="0"/>
    <x v="0"/>
    <x v="0"/>
    <x v="0"/>
    <x v="0"/>
    <m/>
    <x v="0"/>
    <x v="0"/>
    <x v="0"/>
    <x v="0"/>
    <x v="0"/>
    <s v="MESA VERDE"/>
    <n v="19780512"/>
    <x v="1"/>
    <m/>
    <m/>
    <m/>
    <m/>
  </r>
  <r>
    <x v="1"/>
    <s v="T14N R091W S13 fMORRISON"/>
    <m/>
    <x v="0"/>
    <x v="2"/>
    <x v="133"/>
    <s v="NE NW"/>
    <n v="13"/>
    <n v="14"/>
    <n v="91"/>
    <n v="41.191079999999999"/>
    <n v="-107.5843"/>
    <s v="4900720184"/>
    <s v="BROWNING 1-13 "/>
    <x v="0"/>
    <s v="MORRISON"/>
    <m/>
    <m/>
    <m/>
    <x v="0"/>
    <m/>
    <m/>
    <m/>
    <m/>
    <x v="1"/>
    <d v="1975-02-05T00:00:00"/>
    <n v="6.7"/>
    <x v="0"/>
    <n v="488"/>
    <n v="30"/>
    <n v="9334"/>
    <n v="332"/>
    <x v="1"/>
    <n v="14200"/>
    <n v="720"/>
    <n v="0"/>
    <x v="1"/>
    <n v="1400"/>
    <n v="26139"/>
    <x v="0"/>
    <s v="SOUTHERN MINERAL CORP"/>
    <n v="24.351199999999999"/>
    <n v="2.4687000000000001"/>
    <n v="406.029"/>
    <n v="8.4925599999999992"/>
    <n v="441.34146000000004"/>
    <n v="400.58199999999999"/>
    <n v="11.800799999999999"/>
    <n v="0"/>
    <x v="1"/>
    <n v="29.148000000000003"/>
    <n v="441.5308"/>
    <n v="-2.1445911099297508E-4"/>
    <n v="26504"/>
    <n v="6.9334954314913665E-3"/>
    <n v="5.5175419050818374E-2"/>
    <n v="5.5936281173311923E-3"/>
    <n v="0.93923095283185043"/>
    <n v="0.90725720606580562"/>
    <n v="2.6727014287564986E-2"/>
    <n v="6.6015779646629413E-2"/>
    <x v="1"/>
    <n v="0"/>
    <x v="1"/>
    <n v="25284"/>
    <n v="0.3"/>
    <x v="0"/>
    <n v="0.3"/>
    <x v="0"/>
    <x v="1"/>
    <m/>
    <x v="1"/>
    <x v="1"/>
    <x v="1"/>
    <n v="0"/>
    <x v="1"/>
    <x v="1"/>
    <x v="1"/>
    <x v="1"/>
    <x v="0"/>
    <x v="0"/>
    <x v="0"/>
    <x v="0"/>
    <x v="0"/>
    <x v="0"/>
    <x v="0"/>
    <x v="0"/>
    <x v="0"/>
    <m/>
    <x v="0"/>
    <x v="0"/>
    <x v="0"/>
    <x v="0"/>
    <x v="0"/>
    <s v="PRODUCTION"/>
    <n v="19750205"/>
    <x v="1"/>
    <m/>
    <m/>
    <m/>
    <m/>
  </r>
  <r>
    <x v="1"/>
    <s v="T14N R091W S12 fMESAVERDE/ALMOND"/>
    <n v="4563"/>
    <x v="0"/>
    <x v="2"/>
    <x v="10"/>
    <s v="NE NW"/>
    <n v="12"/>
    <n v="14"/>
    <n v="91"/>
    <n v="41.204380999999998"/>
    <n v="-107.58491100000001"/>
    <s v="4900722532"/>
    <s v="21-12 BROWN COW FED"/>
    <x v="0"/>
    <s v="MESAVERDE/ALMOND"/>
    <m/>
    <m/>
    <n v="499"/>
    <x v="0"/>
    <n v="1069"/>
    <n v="1568"/>
    <n v="1695"/>
    <m/>
    <x v="2"/>
    <d v="2005-05-25T00:00:00"/>
    <n v="8.39"/>
    <x v="1"/>
    <n v="2.8"/>
    <n v="1.2"/>
    <n v="602"/>
    <n v="5.4"/>
    <x v="1"/>
    <n v="9"/>
    <n v="1520"/>
    <m/>
    <x v="0"/>
    <n v="0"/>
    <n v="1420"/>
    <x v="0"/>
    <s v="ANADARKO PETROLEUM"/>
    <n v="0.13971999999999998"/>
    <n v="9.8748000000000002E-2"/>
    <n v="26.186999999999998"/>
    <n v="0.138132"/>
    <n v="26.563599999999997"/>
    <n v="0.25389"/>
    <n v="24.912799999999997"/>
    <n v="0"/>
    <x v="1"/>
    <n v="0"/>
    <n v="25.166689999999996"/>
    <n v="2.700371484482306E-2"/>
    <n v="2140.4"/>
    <n v="0.20233681608808002"/>
    <n v="5.2598292400126484E-3"/>
    <n v="3.7174178198738127E-3"/>
    <n v="0.99102275294011355"/>
    <n v="1.0088335017437734E-2"/>
    <n v="0.98991166498256233"/>
    <n v="0"/>
    <x v="0"/>
    <n v="0.434"/>
    <x v="0"/>
    <m/>
    <m/>
    <x v="0"/>
    <n v="2340"/>
    <x v="0"/>
    <x v="0"/>
    <n v="75.900000000000006"/>
    <x v="1"/>
    <x v="3"/>
    <x v="1"/>
    <n v="1.48"/>
    <x v="0"/>
    <x v="0"/>
    <x v="0"/>
    <x v="0"/>
    <x v="15"/>
    <x v="0"/>
    <x v="0"/>
    <x v="1"/>
    <x v="1"/>
    <x v="12"/>
    <x v="0"/>
    <x v="0"/>
    <x v="0"/>
    <n v="0.01"/>
    <x v="0"/>
    <x v="0"/>
    <x v="0"/>
    <x v="0"/>
    <x v="0"/>
    <s v="RADIUM 226 0.9 PCI L"/>
    <n v="20050525"/>
    <x v="0"/>
    <s v="ENERGY LABS - ID NO CO5051017-002"/>
    <m/>
    <m/>
    <d v="2005-06-15T00:00:00"/>
  </r>
  <r>
    <x v="0"/>
    <s v="T14N R091W S12 fCODY/STEELE/BAXTER"/>
    <n v="49008544"/>
    <x v="0"/>
    <x v="2"/>
    <x v="133"/>
    <m/>
    <s v="12"/>
    <n v="14"/>
    <n v="91"/>
    <n v="41.197020000000002"/>
    <n v="-107.58025000000001"/>
    <s v="4900720078"/>
    <s v="1-12 FEDERAL"/>
    <x v="0"/>
    <s v="CODY/STEELE/BAXTER"/>
    <n v="2205"/>
    <m/>
    <n v="94"/>
    <x v="0"/>
    <n v="5660"/>
    <n v="5754"/>
    <m/>
    <m/>
    <x v="0"/>
    <d v="1969-01-09T00:00:00"/>
    <n v="8.6"/>
    <x v="0"/>
    <n v="30"/>
    <n v="18"/>
    <n v="2656"/>
    <n v="30"/>
    <x v="0"/>
    <n v="2980"/>
    <n v="1452"/>
    <m/>
    <x v="0"/>
    <n v="453"/>
    <n v="6942"/>
    <x v="0"/>
    <m/>
    <n v="1.4969999999999999"/>
    <n v="1.48122"/>
    <n v="115.53599999999999"/>
    <n v="0.76739999999999997"/>
    <n v="119.28161999999998"/>
    <n v="84.065799999999996"/>
    <n v="23.798279999999998"/>
    <m/>
    <x v="0"/>
    <n v="9.4314600000000013"/>
    <n v="117.29554"/>
    <n v="8.3950623128622084E-3"/>
    <n v="7616"/>
    <n v="4.6297568347300457E-2"/>
    <n v="1.2550131361394993E-2"/>
    <n v="1.241783939554141E-2"/>
    <n v="0.97503202924306365"/>
    <n v="0.71670073729998596"/>
    <n v="0.20289160184607188"/>
    <n v="8.0407660853942117E-2"/>
    <x v="0"/>
    <m/>
    <x v="0"/>
    <m/>
    <m/>
    <x v="0"/>
    <m/>
    <x v="0"/>
    <x v="0"/>
    <m/>
    <x v="0"/>
    <x v="0"/>
    <x v="0"/>
    <m/>
    <x v="0"/>
    <x v="0"/>
    <x v="0"/>
    <x v="0"/>
    <x v="0"/>
    <x v="0"/>
    <x v="0"/>
    <x v="0"/>
    <x v="0"/>
    <x v="0"/>
    <x v="0"/>
    <x v="0"/>
    <x v="0"/>
    <m/>
    <x v="0"/>
    <x v="0"/>
    <x v="0"/>
    <x v="0"/>
    <x v="0"/>
    <s v="DST NO. 5 (MFE TOOL)"/>
    <m/>
    <x v="0"/>
    <m/>
    <m/>
    <m/>
    <m/>
  </r>
  <r>
    <x v="0"/>
    <s v="T14N R091W S12 fCODY/STEELE/BAXTER"/>
    <n v="49008545"/>
    <x v="0"/>
    <x v="2"/>
    <x v="133"/>
    <m/>
    <s v="12"/>
    <n v="14"/>
    <n v="91"/>
    <n v="41.197020000000002"/>
    <n v="-107.58025000000001"/>
    <s v="4900720078"/>
    <s v="1-12 FEDERAL"/>
    <x v="0"/>
    <s v="CODY/STEELE/BAXTER"/>
    <n v="122"/>
    <n v="2205"/>
    <n v="13"/>
    <x v="0"/>
    <n v="3442"/>
    <n v="3455"/>
    <m/>
    <m/>
    <x v="0"/>
    <d v="1968-12-31T00:00:00"/>
    <n v="8.6"/>
    <x v="0"/>
    <n v="26"/>
    <n v="9"/>
    <n v="1619"/>
    <n v="31"/>
    <x v="0"/>
    <n v="1680"/>
    <n v="939"/>
    <m/>
    <x v="0"/>
    <n v="407"/>
    <n v="4294"/>
    <x v="0"/>
    <m/>
    <n v="1.2974000000000001"/>
    <n v="0.74060999999999999"/>
    <n v="70.42649999999999"/>
    <n v="0.79297999999999991"/>
    <n v="73.25748999999999"/>
    <n v="47.392800000000001"/>
    <n v="15.390209999999998"/>
    <m/>
    <x v="0"/>
    <n v="8.4737400000000012"/>
    <n v="71.256749999999997"/>
    <n v="1.3844587218532885E-2"/>
    <n v="4708"/>
    <n v="4.5989780048878028E-2"/>
    <n v="1.7710134485907178E-2"/>
    <n v="1.0109682982586491E-2"/>
    <n v="0.97218018253150629"/>
    <n v="0.66509909587512772"/>
    <n v="0.21598248586975968"/>
    <n v="0.11891841825511269"/>
    <x v="0"/>
    <m/>
    <x v="0"/>
    <m/>
    <m/>
    <x v="0"/>
    <m/>
    <x v="0"/>
    <x v="0"/>
    <m/>
    <x v="0"/>
    <x v="0"/>
    <x v="0"/>
    <m/>
    <x v="0"/>
    <x v="0"/>
    <x v="0"/>
    <x v="0"/>
    <x v="0"/>
    <x v="0"/>
    <x v="0"/>
    <x v="0"/>
    <x v="0"/>
    <x v="0"/>
    <x v="0"/>
    <x v="0"/>
    <x v="0"/>
    <m/>
    <x v="0"/>
    <x v="0"/>
    <x v="0"/>
    <x v="0"/>
    <x v="0"/>
    <s v="DST NO. 2 (MFE)"/>
    <m/>
    <x v="0"/>
    <m/>
    <m/>
    <m/>
    <m/>
  </r>
  <r>
    <x v="0"/>
    <s v="T14N R091W S12 fCODY/STEELE/BAXTER"/>
    <n v="49008546"/>
    <x v="0"/>
    <x v="2"/>
    <x v="133"/>
    <m/>
    <s v="12"/>
    <n v="14"/>
    <n v="91"/>
    <n v="41.197020000000002"/>
    <n v="-107.58025000000001"/>
    <s v="4900720078"/>
    <s v="1-12 FEDERAL"/>
    <x v="0"/>
    <s v="CODY/STEELE/BAXTER"/>
    <m/>
    <n v="122"/>
    <n v="25"/>
    <x v="0"/>
    <n v="3295"/>
    <n v="3320"/>
    <m/>
    <m/>
    <x v="0"/>
    <d v="1968-12-31T00:00:00"/>
    <n v="8.6000003814697266"/>
    <x v="0"/>
    <n v="4"/>
    <n v="1"/>
    <n v="941"/>
    <n v="7"/>
    <x v="0"/>
    <n v="180"/>
    <n v="1915"/>
    <m/>
    <x v="0"/>
    <n v="5"/>
    <n v="2267"/>
    <x v="0"/>
    <m/>
    <n v="0.1996"/>
    <n v="8.2290000000000002E-2"/>
    <n v="40.933499999999995"/>
    <n v="0.17906"/>
    <n v="41.394449999999992"/>
    <n v="5.0777999999999999"/>
    <n v="31.386849999999995"/>
    <m/>
    <x v="0"/>
    <n v="0.10410000000000001"/>
    <n v="36.568750000000001"/>
    <n v="6.1897151476594067E-2"/>
    <n v="3050"/>
    <n v="0.14726349445175851"/>
    <n v="4.8219024531066376E-3"/>
    <n v="1.9879476596500259E-3"/>
    <n v="0.99319014988724341"/>
    <n v="0.13885626388651515"/>
    <n v="0.85829704324047174"/>
    <n v="2.846692873013161E-3"/>
    <x v="0"/>
    <m/>
    <x v="0"/>
    <m/>
    <m/>
    <x v="0"/>
    <m/>
    <x v="0"/>
    <x v="0"/>
    <m/>
    <x v="0"/>
    <x v="0"/>
    <x v="0"/>
    <m/>
    <x v="0"/>
    <x v="0"/>
    <x v="0"/>
    <x v="0"/>
    <x v="0"/>
    <x v="0"/>
    <x v="0"/>
    <x v="0"/>
    <x v="0"/>
    <x v="0"/>
    <x v="0"/>
    <x v="0"/>
    <x v="0"/>
    <m/>
    <x v="0"/>
    <x v="0"/>
    <x v="0"/>
    <x v="0"/>
    <x v="0"/>
    <s v="DST NO. 1 (MFE)"/>
    <m/>
    <x v="0"/>
    <m/>
    <m/>
    <m/>
    <m/>
  </r>
  <r>
    <x v="1"/>
    <s v="T14N R091W S12 fCHEROKEE CREEK"/>
    <n v="5193"/>
    <x v="0"/>
    <x v="2"/>
    <x v="120"/>
    <s v="SW NE"/>
    <n v="12"/>
    <n v="14"/>
    <n v="91"/>
    <n v="41.202550000000002"/>
    <n v="-107.58011"/>
    <s v="4900720980"/>
    <s v="4-12I BROWNING FEDERAL"/>
    <x v="0"/>
    <s v="MESAVERDE/HAYSTACK MTNS"/>
    <m/>
    <m/>
    <n v="-3309"/>
    <x v="0"/>
    <s v="3309"/>
    <m/>
    <m/>
    <m/>
    <x v="2"/>
    <d v="2006-03-03T00:00:00"/>
    <n v="7.97"/>
    <x v="1"/>
    <n v="114"/>
    <n v="41"/>
    <n v="8990"/>
    <n v="0"/>
    <x v="1"/>
    <n v="15400"/>
    <n v="0"/>
    <n v="0"/>
    <x v="1"/>
    <n v="0"/>
    <n v="25000"/>
    <x v="0"/>
    <s v="ANADARKO PETROLEUM CORPORATION"/>
    <n v="5.6886000000000001"/>
    <n v="3.3738900000000003"/>
    <n v="391.065"/>
    <n v="0"/>
    <n v="400.12749000000002"/>
    <n v="434.43399999999997"/>
    <n v="0"/>
    <n v="0"/>
    <x v="1"/>
    <n v="0"/>
    <n v="434.43399999999997"/>
    <n v="-4.1107228659688029E-2"/>
    <n v="24545"/>
    <n v="-9.1835704914723995E-3"/>
    <n v="1.421696869665216E-2"/>
    <n v="8.4320374988481796E-3"/>
    <n v="0.97735099380449963"/>
    <n v="1"/>
    <n v="0"/>
    <n v="0"/>
    <x v="1"/>
    <n v="0"/>
    <x v="1"/>
    <n v="0"/>
    <n v="0"/>
    <x v="1"/>
    <n v="41900"/>
    <x v="1"/>
    <x v="1"/>
    <n v="183"/>
    <x v="1"/>
    <x v="1"/>
    <x v="1"/>
    <n v="47"/>
    <x v="5"/>
    <x v="1"/>
    <x v="1"/>
    <x v="4"/>
    <x v="16"/>
    <x v="0"/>
    <x v="0"/>
    <x v="11"/>
    <x v="0"/>
    <x v="0"/>
    <x v="0"/>
    <x v="7"/>
    <x v="0"/>
    <n v="0.37"/>
    <x v="0"/>
    <x v="0"/>
    <x v="0"/>
    <x v="0"/>
    <x v="0"/>
    <m/>
    <n v="20060303"/>
    <x v="0"/>
    <s v="ENERGY LABS CASPER ID No C06030198-001"/>
    <s v="3309"/>
    <m/>
    <d v="2006-02-10T00:00:00"/>
  </r>
  <r>
    <x v="1"/>
    <s v="T14N R091W S02 fDEEP CREEK"/>
    <n v="5010"/>
    <x v="0"/>
    <x v="2"/>
    <x v="133"/>
    <s v="SE SE"/>
    <n v="2"/>
    <n v="14"/>
    <n v="91"/>
    <n v="41.208129999999997"/>
    <n v="-107.59381"/>
    <s v="4900720981"/>
    <s v="1-2 BROWN COW DISPOSAL"/>
    <x v="0"/>
    <s v="MESAVERDE/HAYSTACK MTNS"/>
    <m/>
    <m/>
    <m/>
    <x v="0"/>
    <s v="3438"/>
    <m/>
    <m/>
    <m/>
    <x v="2"/>
    <d v="2004-01-08T00:00:00"/>
    <n v="8.58"/>
    <x v="1"/>
    <n v="12.9"/>
    <n v="8.1"/>
    <n v="4500"/>
    <n v="37.200000000000003"/>
    <x v="1"/>
    <n v="5550"/>
    <n v="2830"/>
    <n v="60.6"/>
    <x v="1"/>
    <n v="47.7"/>
    <n v="11100"/>
    <x v="0"/>
    <s v="MERIT ENERGY COMPANY"/>
    <n v="0.64371"/>
    <n v="0.66654899999999995"/>
    <n v="195.75"/>
    <n v="0.95157599999999998"/>
    <n v="198.01183499999999"/>
    <n v="156.56549999999999"/>
    <n v="46.383699999999997"/>
    <n v="2.0197979999999998"/>
    <x v="1"/>
    <n v="0.99311400000000016"/>
    <n v="205.96211199999999"/>
    <n v="-1.9680172592912288E-2"/>
    <n v="13046.5"/>
    <n v="8.0612096991282453E-2"/>
    <n v="3.2508662929162796E-3"/>
    <n v="3.3662078834833281E-3"/>
    <n v="0.99338292582360033"/>
    <n v="0.76016651062502205"/>
    <n v="0.22520501246365157"/>
    <n v="4.8218285895223305E-3"/>
    <x v="1"/>
    <n v="10.7"/>
    <x v="1"/>
    <n v="11145"/>
    <n v="0.54"/>
    <x v="4"/>
    <n v="0"/>
    <x v="1"/>
    <x v="1"/>
    <n v="0"/>
    <x v="1"/>
    <x v="1"/>
    <x v="1"/>
    <n v="0"/>
    <x v="1"/>
    <x v="1"/>
    <x v="1"/>
    <x v="1"/>
    <x v="0"/>
    <x v="0"/>
    <x v="0"/>
    <x v="0"/>
    <x v="0"/>
    <x v="0"/>
    <x v="0"/>
    <x v="0"/>
    <x v="0"/>
    <m/>
    <x v="0"/>
    <x v="0"/>
    <x v="0"/>
    <x v="0"/>
    <x v="0"/>
    <m/>
    <n v="20040108"/>
    <x v="0"/>
    <s v="ENERGY LABS CASPER ID No C04010339-001"/>
    <s v="3438"/>
    <m/>
    <d v="2004-01-22T00:00:00"/>
  </r>
  <r>
    <x v="1"/>
    <s v="T14N R091W S01 fMESAVERDE"/>
    <n v="5009"/>
    <x v="0"/>
    <x v="2"/>
    <x v="10"/>
    <s v="NE SW"/>
    <n v="1"/>
    <n v="14"/>
    <n v="91"/>
    <n v="41.211739000000001"/>
    <n v="-107.58497800000001"/>
    <s v="4900722531"/>
    <s v="23-1-1491 BROWN COW"/>
    <x v="0"/>
    <s v="MESAVERDE"/>
    <m/>
    <m/>
    <n v="525"/>
    <x v="0"/>
    <n v="921"/>
    <n v="1446"/>
    <n v="1555"/>
    <m/>
    <x v="2"/>
    <d v="2005-05-25T00:00:00"/>
    <n v="8.42"/>
    <x v="1"/>
    <n v="2.7"/>
    <n v="0.8"/>
    <n v="336"/>
    <n v="3.7"/>
    <x v="1"/>
    <n v="9"/>
    <n v="929"/>
    <n v="0"/>
    <x v="1"/>
    <n v="0"/>
    <n v="883"/>
    <x v="0"/>
    <s v="ANADARKO PETROLEUM CORPORATION"/>
    <n v="0.13473000000000002"/>
    <n v="6.5832000000000002E-2"/>
    <n v="14.616"/>
    <n v="9.4645999999999994E-2"/>
    <n v="14.911207999999998"/>
    <n v="0.25389"/>
    <n v="15.226309999999998"/>
    <n v="0"/>
    <x v="1"/>
    <n v="0"/>
    <n v="15.480199999999998"/>
    <n v="-1.872213357143571E-2"/>
    <n v="1281.2"/>
    <n v="0.18399408557434621"/>
    <n v="9.0354852537768929E-3"/>
    <n v="4.4149340549739504E-3"/>
    <n v="0.98654958069124921"/>
    <n v="1.640095089210734E-2"/>
    <n v="0.98359904910789264"/>
    <n v="0"/>
    <x v="1"/>
    <n v="0.22"/>
    <x v="1"/>
    <n v="0"/>
    <n v="0"/>
    <x v="1"/>
    <n v="1490"/>
    <x v="1"/>
    <x v="1"/>
    <n v="45.8"/>
    <x v="1"/>
    <x v="1"/>
    <x v="1"/>
    <n v="0"/>
    <x v="1"/>
    <x v="1"/>
    <x v="1"/>
    <x v="1"/>
    <x v="0"/>
    <x v="0"/>
    <x v="0"/>
    <x v="0"/>
    <x v="0"/>
    <x v="0"/>
    <x v="0"/>
    <x v="0"/>
    <x v="0"/>
    <m/>
    <x v="0"/>
    <x v="0"/>
    <x v="0"/>
    <x v="0"/>
    <x v="0"/>
    <m/>
    <n v="20050525"/>
    <x v="0"/>
    <s v="ENERGY LABS CASPER ID No C05051017-004"/>
    <m/>
    <s v="921-1446"/>
    <d v="2005-06-15T00:00:00"/>
  </r>
  <r>
    <x v="1"/>
    <s v="T13N R114W S33 fCLOVERLY"/>
    <n v="1596"/>
    <x v="0"/>
    <x v="6"/>
    <x v="5"/>
    <s v="SW SE"/>
    <n v="33"/>
    <n v="13"/>
    <n v="114"/>
    <n v="41.522976"/>
    <n v="-110.72423499999999"/>
    <s v="4904120771"/>
    <s v="B-1 WHISKE"/>
    <x v="0"/>
    <s v="CLOVERLY"/>
    <m/>
    <m/>
    <s v=""/>
    <x v="0"/>
    <m/>
    <m/>
    <m/>
    <m/>
    <x v="2"/>
    <d v="1992-03-31T00:00:00"/>
    <n v="8.6999999999999993"/>
    <x v="1"/>
    <n v="12"/>
    <n v="2.4"/>
    <n v="2316.8000000000002"/>
    <n v="0"/>
    <x v="1"/>
    <n v="2986.4"/>
    <n v="890.6"/>
    <n v="18"/>
    <x v="1"/>
    <n v="101.4"/>
    <n v="6327.7"/>
    <x v="0"/>
    <s v="MERIT ENERGY COMPANY"/>
    <n v="0.5988"/>
    <n v="0.197496"/>
    <n v="100.7808"/>
    <n v="0"/>
    <n v="101.577096"/>
    <n v="84.246343999999993"/>
    <n v="14.596933999999999"/>
    <n v="0.59993999999999992"/>
    <x v="1"/>
    <n v="2.1111480000000005"/>
    <n v="101.554366"/>
    <n v="1.1189797865972972E-4"/>
    <n v="6327.6"/>
    <n v="-7.9018276927022127E-6"/>
    <n v="5.8950297220546647E-3"/>
    <n v="1.9442965764644425E-3"/>
    <n v="0.99216067370148087"/>
    <n v="0.82956890302480935"/>
    <n v="0.14373516939685291"/>
    <n v="2.0788352910400727E-2"/>
    <x v="1"/>
    <n v="14.1"/>
    <x v="1"/>
    <n v="4920"/>
    <n v="0"/>
    <x v="0"/>
    <n v="0"/>
    <x v="0"/>
    <x v="1"/>
    <m/>
    <x v="1"/>
    <x v="1"/>
    <x v="1"/>
    <n v="0"/>
    <x v="1"/>
    <x v="1"/>
    <x v="1"/>
    <x v="1"/>
    <x v="0"/>
    <x v="0"/>
    <x v="0"/>
    <x v="0"/>
    <x v="0"/>
    <x v="0"/>
    <x v="0"/>
    <x v="0"/>
    <x v="0"/>
    <m/>
    <x v="0"/>
    <x v="0"/>
    <x v="0"/>
    <x v="0"/>
    <x v="0"/>
    <m/>
    <n v="19920331"/>
    <x v="1"/>
    <s v="NALCO"/>
    <m/>
    <m/>
    <d v="1992-04-15T00:00:00"/>
  </r>
  <r>
    <x v="1"/>
    <s v="T13N R114W S28 fCLOVERLY"/>
    <n v="1026"/>
    <x v="0"/>
    <x v="6"/>
    <x v="5"/>
    <m/>
    <n v="28"/>
    <n v="13"/>
    <n v="114"/>
    <n v="41.224440000000001"/>
    <n v="-110.93276"/>
    <s v="4904120377"/>
    <s v="13-28 TAYL"/>
    <x v="0"/>
    <s v="CLOVERLY"/>
    <m/>
    <m/>
    <s v=""/>
    <x v="0"/>
    <m/>
    <m/>
    <m/>
    <m/>
    <x v="2"/>
    <d v="1988-10-05T00:00:00"/>
    <n v="7.5"/>
    <x v="1"/>
    <n v="100"/>
    <n v="8"/>
    <n v="329"/>
    <n v="5410"/>
    <x v="1"/>
    <n v="5400"/>
    <n v="268"/>
    <n v="0"/>
    <x v="1"/>
    <n v="64"/>
    <n v="11443"/>
    <x v="0"/>
    <s v="MERIT ENERGY COMPANY"/>
    <n v="4.99"/>
    <n v="0.65832000000000002"/>
    <n v="14.311499999999999"/>
    <n v="138.3878"/>
    <n v="158.34762000000001"/>
    <n v="152.334"/>
    <n v="4.3925199999999993"/>
    <n v="0"/>
    <x v="1"/>
    <n v="1.3324800000000001"/>
    <n v="158.059"/>
    <n v="9.121806617067898E-4"/>
    <n v="11579"/>
    <n v="5.9073929285031711E-3"/>
    <n v="3.1512946010808375E-2"/>
    <n v="4.1574353943557851E-3"/>
    <n v="0.96432961859483579"/>
    <n v="0.96377934821807054"/>
    <n v="2.779038207251722E-2"/>
    <n v="8.4302697094123091E-3"/>
    <x v="1"/>
    <n v="0"/>
    <x v="1"/>
    <n v="10611"/>
    <n v="0.6"/>
    <x v="0"/>
    <n v="0.6"/>
    <x v="0"/>
    <x v="1"/>
    <m/>
    <x v="1"/>
    <x v="1"/>
    <x v="1"/>
    <n v="0"/>
    <x v="1"/>
    <x v="1"/>
    <x v="1"/>
    <x v="1"/>
    <x v="0"/>
    <x v="0"/>
    <x v="0"/>
    <x v="0"/>
    <x v="0"/>
    <x v="0"/>
    <x v="0"/>
    <x v="0"/>
    <x v="0"/>
    <m/>
    <x v="0"/>
    <x v="0"/>
    <x v="0"/>
    <x v="0"/>
    <x v="0"/>
    <m/>
    <n v="19881005"/>
    <x v="1"/>
    <m/>
    <m/>
    <m/>
    <m/>
  </r>
  <r>
    <x v="1"/>
    <s v="T13N R114W S27 fCLOVERLY"/>
    <n v="1599"/>
    <x v="0"/>
    <x v="6"/>
    <x v="5"/>
    <s v="NW SW"/>
    <n v="27"/>
    <n v="13"/>
    <n v="114"/>
    <n v="41.048479999999998"/>
    <n v="-110.17169"/>
    <s v="4904120808"/>
    <s v="1-27 FED"/>
    <x v="0"/>
    <s v="CLOVERLY"/>
    <m/>
    <m/>
    <s v=""/>
    <x v="0"/>
    <m/>
    <m/>
    <m/>
    <m/>
    <x v="2"/>
    <d v="1992-03-31T00:00:00"/>
    <n v="7.3"/>
    <x v="1"/>
    <n v="14"/>
    <n v="1.2"/>
    <n v="2441.8000000000002"/>
    <n v="0"/>
    <x v="1"/>
    <n v="3035"/>
    <n v="1183.4000000000001"/>
    <n v="0"/>
    <x v="1"/>
    <n v="94.6"/>
    <n v="6770"/>
    <x v="0"/>
    <s v="MERIT ENERGY COMPANY"/>
    <n v="0.6986"/>
    <n v="9.8748000000000002E-2"/>
    <n v="106.2183"/>
    <n v="0"/>
    <n v="107.015648"/>
    <n v="85.617350000000002"/>
    <n v="19.395925999999999"/>
    <n v="0"/>
    <x v="1"/>
    <n v="1.9695720000000001"/>
    <n v="106.982848"/>
    <n v="1.5327210523944341E-4"/>
    <n v="6770"/>
    <n v="0"/>
    <n v="6.5280172858458978E-3"/>
    <n v="9.2274355989509129E-4"/>
    <n v="0.99254923915425897"/>
    <n v="0.80029043534156052"/>
    <n v="0.18129939857275065"/>
    <n v="1.8410166085688802E-2"/>
    <x v="1"/>
    <n v="37.200000000000003"/>
    <x v="1"/>
    <n v="5000"/>
    <n v="0"/>
    <x v="0"/>
    <n v="0"/>
    <x v="0"/>
    <x v="1"/>
    <m/>
    <x v="1"/>
    <x v="1"/>
    <x v="1"/>
    <n v="0"/>
    <x v="1"/>
    <x v="1"/>
    <x v="1"/>
    <x v="1"/>
    <x v="0"/>
    <x v="0"/>
    <x v="0"/>
    <x v="0"/>
    <x v="0"/>
    <x v="0"/>
    <x v="0"/>
    <x v="0"/>
    <x v="0"/>
    <m/>
    <x v="0"/>
    <x v="0"/>
    <x v="0"/>
    <x v="0"/>
    <x v="0"/>
    <m/>
    <n v="19920331"/>
    <x v="1"/>
    <s v="NALCO"/>
    <m/>
    <m/>
    <d v="1992-04-15T00:00:00"/>
  </r>
  <r>
    <x v="1"/>
    <s v="T13N R113W S16 fCLOVERLY"/>
    <n v="1532"/>
    <x v="0"/>
    <x v="6"/>
    <x v="5"/>
    <s v="NW"/>
    <n v="16"/>
    <n v="13"/>
    <n v="113"/>
    <n v="41.379167000000002"/>
    <n v="-111.019784"/>
    <s v="4904120505"/>
    <s v="16-1 MARAT"/>
    <x v="0"/>
    <s v="CLOVERLY"/>
    <m/>
    <m/>
    <m/>
    <x v="0"/>
    <s v="13502"/>
    <m/>
    <m/>
    <m/>
    <x v="5"/>
    <d v="1982-08-30T00:00:00"/>
    <n v="8.01"/>
    <x v="1"/>
    <n v="40"/>
    <n v="0"/>
    <n v="3816"/>
    <n v="0"/>
    <x v="1"/>
    <n v="5096"/>
    <n v="1318"/>
    <n v="0"/>
    <x v="1"/>
    <n v="128"/>
    <n v="10398"/>
    <x v="0"/>
    <s v="FIRST ENERGY"/>
    <n v="1.996"/>
    <n v="0"/>
    <n v="165.99599999999998"/>
    <n v="0"/>
    <n v="167.99199999999999"/>
    <n v="143.75816"/>
    <n v="21.60202"/>
    <n v="0"/>
    <x v="1"/>
    <n v="2.6649600000000002"/>
    <n v="168.02514000000002"/>
    <n v="-9.8625921284942417E-5"/>
    <n v="10398"/>
    <n v="0"/>
    <n v="1.1881518167531788E-2"/>
    <n v="0"/>
    <n v="0.9881184818324682"/>
    <n v="0.85557530260055126"/>
    <n v="0.12856421366469326"/>
    <n v="1.5860483734755404E-2"/>
    <x v="1"/>
    <n v="0"/>
    <x v="1"/>
    <n v="9370"/>
    <n v="0.7"/>
    <x v="0"/>
    <n v="0"/>
    <x v="0"/>
    <x v="1"/>
    <m/>
    <x v="1"/>
    <x v="1"/>
    <x v="1"/>
    <n v="0"/>
    <x v="1"/>
    <x v="1"/>
    <x v="1"/>
    <x v="1"/>
    <x v="0"/>
    <x v="0"/>
    <x v="0"/>
    <x v="0"/>
    <x v="0"/>
    <x v="0"/>
    <x v="0"/>
    <x v="0"/>
    <x v="0"/>
    <m/>
    <x v="0"/>
    <x v="0"/>
    <x v="0"/>
    <x v="0"/>
    <x v="0"/>
    <s v="LT BRN CLOUDY WATER"/>
    <n v="19820830"/>
    <x v="1"/>
    <s v="PRECISION SERVICE CASPER LAB No 1249-2"/>
    <m/>
    <m/>
    <d v="1982-09-01T00:00:00"/>
  </r>
  <r>
    <x v="0"/>
    <s v="T13N R111W S26 fWASATCH"/>
    <n v="49007361"/>
    <x v="0"/>
    <x v="0"/>
    <x v="5"/>
    <m/>
    <s v="26"/>
    <s v=" 13"/>
    <s v=" 111"/>
    <n v="41.080640000000002"/>
    <n v="-109.89623"/>
    <s v="4903705126"/>
    <s v="UNIT NO. 1"/>
    <x v="0"/>
    <s v="WASATCH"/>
    <m/>
    <m/>
    <n v="41"/>
    <x v="3"/>
    <n v="4014"/>
    <n v="4055"/>
    <n v="7576"/>
    <m/>
    <x v="0"/>
    <d v="1952-01-03T00:00:00"/>
    <n v="8"/>
    <x v="0"/>
    <n v="177"/>
    <n v="80"/>
    <n v="7431"/>
    <n v="-3"/>
    <x v="0"/>
    <n v="9338"/>
    <n v="310"/>
    <m/>
    <x v="0"/>
    <n v="3375"/>
    <n v="20552"/>
    <x v="0"/>
    <m/>
    <n v="8.8323"/>
    <n v="6.5831999999999997"/>
    <n v="323.24849999999998"/>
    <n v="0"/>
    <n v="338.66399999999999"/>
    <n v="263.42498000000001"/>
    <n v="5.0808999999999997"/>
    <m/>
    <x v="0"/>
    <n v="70.267499999999998"/>
    <n v="338.77337999999997"/>
    <n v="-1.6146141802802111E-4"/>
    <n v="20705"/>
    <n v="3.7084615943961024E-3"/>
    <n v="2.6079831337254625E-2"/>
    <n v="1.9438735738076678E-2"/>
    <n v="0.95448143292466869"/>
    <n v="0.77758464965576701"/>
    <n v="1.4997931655669049E-2"/>
    <n v="0.20741741868856406"/>
    <x v="0"/>
    <m/>
    <x v="0"/>
    <m/>
    <m/>
    <x v="0"/>
    <m/>
    <x v="0"/>
    <x v="0"/>
    <m/>
    <x v="0"/>
    <x v="0"/>
    <x v="0"/>
    <m/>
    <x v="0"/>
    <x v="0"/>
    <x v="0"/>
    <x v="0"/>
    <x v="0"/>
    <x v="0"/>
    <x v="0"/>
    <x v="0"/>
    <x v="0"/>
    <x v="0"/>
    <x v="0"/>
    <x v="0"/>
    <x v="0"/>
    <m/>
    <x v="0"/>
    <x v="0"/>
    <x v="0"/>
    <x v="0"/>
    <x v="0"/>
    <s v="DST"/>
    <m/>
    <x v="0"/>
    <m/>
    <m/>
    <m/>
    <m/>
  </r>
  <r>
    <x v="0"/>
    <s v="T13N R109W S33 fWASATCH"/>
    <n v="49010068"/>
    <x v="0"/>
    <x v="0"/>
    <x v="5"/>
    <m/>
    <s v="33"/>
    <s v=" 13"/>
    <s v=" 109"/>
    <n v="41.062069999999999"/>
    <n v="-109.70542"/>
    <s v="4903705118"/>
    <s v="UNIT NO. 1"/>
    <x v="0"/>
    <s v="WASATCH"/>
    <m/>
    <m/>
    <n v="66"/>
    <x v="3"/>
    <n v="3069"/>
    <n v="3135"/>
    <n v="6355"/>
    <m/>
    <x v="0"/>
    <d v="1960-08-17T00:00:00"/>
    <n v="8.8000001907348633"/>
    <x v="0"/>
    <n v="94"/>
    <n v="13"/>
    <n v="1361"/>
    <n v="-3"/>
    <x v="0"/>
    <n v="340"/>
    <n v="891"/>
    <m/>
    <x v="0"/>
    <n v="1844"/>
    <n v="4163"/>
    <x v="0"/>
    <m/>
    <n v="4.6905999999999999"/>
    <n v="1.0697700000000001"/>
    <n v="59.203499999999998"/>
    <n v="0"/>
    <n v="64.96387"/>
    <n v="9.5914000000000001"/>
    <n v="14.603489999999999"/>
    <m/>
    <x v="0"/>
    <n v="38.39208"/>
    <n v="62.586970000000001"/>
    <n v="1.8634922357234174E-2"/>
    <n v="4537"/>
    <n v="4.2988505747126433E-2"/>
    <n v="7.2203210800095494E-2"/>
    <n v="1.6467153203773115E-2"/>
    <n v="0.91132963599613137"/>
    <n v="0.15324915074175982"/>
    <n v="0.23333115503115104"/>
    <n v="0.61341969422708909"/>
    <x v="0"/>
    <m/>
    <x v="0"/>
    <m/>
    <m/>
    <x v="0"/>
    <m/>
    <x v="0"/>
    <x v="0"/>
    <m/>
    <x v="0"/>
    <x v="0"/>
    <x v="0"/>
    <m/>
    <x v="0"/>
    <x v="0"/>
    <x v="0"/>
    <x v="0"/>
    <x v="0"/>
    <x v="0"/>
    <x v="0"/>
    <x v="0"/>
    <x v="0"/>
    <x v="0"/>
    <x v="0"/>
    <x v="0"/>
    <x v="0"/>
    <m/>
    <x v="0"/>
    <x v="0"/>
    <x v="0"/>
    <x v="0"/>
    <x v="0"/>
    <s v="DST NO. 1 (TOP)"/>
    <m/>
    <x v="0"/>
    <m/>
    <m/>
    <m/>
    <m/>
  </r>
  <r>
    <x v="0"/>
    <s v="T13N R109W S33 fWASATCH"/>
    <n v="49007192"/>
    <x v="0"/>
    <x v="0"/>
    <x v="5"/>
    <m/>
    <s v="33"/>
    <s v=" 13"/>
    <s v=" 109"/>
    <n v="41.062069999999999"/>
    <n v="-109.70542"/>
    <s v="4903705118"/>
    <s v="UNIT NO. 1"/>
    <x v="0"/>
    <s v="WASATCH"/>
    <m/>
    <m/>
    <n v="66"/>
    <x v="3"/>
    <n v="3069"/>
    <n v="3135"/>
    <n v="6355"/>
    <m/>
    <x v="0"/>
    <d v="1960-08-17T00:00:00"/>
    <n v="8.8999996185302734"/>
    <x v="0"/>
    <n v="72"/>
    <n v="22"/>
    <n v="1709"/>
    <n v="-3"/>
    <x v="0"/>
    <n v="1200"/>
    <n v="671"/>
    <m/>
    <x v="0"/>
    <n v="1448"/>
    <n v="4925"/>
    <x v="0"/>
    <m/>
    <n v="3.5928"/>
    <n v="1.8103800000000001"/>
    <n v="74.341499999999996"/>
    <n v="0"/>
    <n v="79.744680000000002"/>
    <n v="33.851999999999997"/>
    <n v="10.997689999999999"/>
    <m/>
    <x v="0"/>
    <n v="30.147360000000003"/>
    <n v="74.997050000000002"/>
    <n v="3.0680993420456139E-2"/>
    <n v="5116"/>
    <n v="1.9022009759984065E-2"/>
    <n v="4.5053789168130083E-2"/>
    <n v="2.2702204084335157E-2"/>
    <n v="0.93224400674753471"/>
    <n v="0.45137775419166482"/>
    <n v="0.14664163457095977"/>
    <n v="0.40198061123737538"/>
    <x v="0"/>
    <m/>
    <x v="0"/>
    <m/>
    <m/>
    <x v="0"/>
    <m/>
    <x v="0"/>
    <x v="0"/>
    <m/>
    <x v="0"/>
    <x v="0"/>
    <x v="0"/>
    <m/>
    <x v="0"/>
    <x v="0"/>
    <x v="0"/>
    <x v="0"/>
    <x v="0"/>
    <x v="0"/>
    <x v="0"/>
    <x v="0"/>
    <x v="0"/>
    <x v="0"/>
    <x v="0"/>
    <x v="0"/>
    <x v="0"/>
    <m/>
    <x v="0"/>
    <x v="0"/>
    <x v="0"/>
    <x v="0"/>
    <x v="0"/>
    <s v="DST NO. 1 (BOTTOM)"/>
    <m/>
    <x v="0"/>
    <m/>
    <m/>
    <m/>
    <m/>
  </r>
  <r>
    <x v="0"/>
    <s v="T13N R104W S15 fMESAVERDE"/>
    <n v="49009342"/>
    <x v="0"/>
    <x v="0"/>
    <x v="5"/>
    <m/>
    <s v="15"/>
    <s v=" 13"/>
    <s v=" 104"/>
    <n v="41.101419999999997"/>
    <n v="-109.11761"/>
    <s v="4903705142"/>
    <s v="4-15 GOVERNMENT"/>
    <x v="0"/>
    <s v="MESAVERDE"/>
    <m/>
    <m/>
    <n v="15"/>
    <x v="0"/>
    <n v="3259"/>
    <n v="3274"/>
    <n v="6516"/>
    <m/>
    <x v="0"/>
    <d v="1959-07-09T00:00:00"/>
    <n v="8.1999998092651367"/>
    <x v="2"/>
    <n v="30"/>
    <n v="12"/>
    <n v="2677"/>
    <n v="-3"/>
    <x v="0"/>
    <n v="3145"/>
    <n v="1415"/>
    <m/>
    <x v="0"/>
    <n v="87"/>
    <n v="6804"/>
    <x v="0"/>
    <m/>
    <n v="1.4969999999999999"/>
    <n v="0.98748000000000002"/>
    <n v="116.44949999999999"/>
    <n v="0"/>
    <n v="118.93397999999999"/>
    <n v="88.72045"/>
    <n v="23.191849999999999"/>
    <m/>
    <x v="0"/>
    <n v="1.8113400000000002"/>
    <n v="113.72364"/>
    <n v="2.2394882230807604E-2"/>
    <n v="7360"/>
    <n v="3.9254447896074553E-2"/>
    <n v="1.258681497079304E-2"/>
    <n v="8.3027575466658073E-3"/>
    <n v="0.97911042748254107"/>
    <n v="0.78014078691114708"/>
    <n v="0.20393165396394275"/>
    <n v="1.5927559124910177E-2"/>
    <x v="0"/>
    <m/>
    <x v="0"/>
    <m/>
    <m/>
    <x v="0"/>
    <m/>
    <x v="0"/>
    <x v="0"/>
    <m/>
    <x v="0"/>
    <x v="0"/>
    <x v="0"/>
    <m/>
    <x v="0"/>
    <x v="0"/>
    <x v="0"/>
    <x v="0"/>
    <x v="0"/>
    <x v="0"/>
    <x v="0"/>
    <x v="0"/>
    <x v="0"/>
    <x v="0"/>
    <x v="0"/>
    <x v="0"/>
    <x v="0"/>
    <m/>
    <x v="0"/>
    <x v="0"/>
    <x v="0"/>
    <x v="0"/>
    <x v="0"/>
    <s v="DST NO. 3"/>
    <m/>
    <x v="0"/>
    <m/>
    <m/>
    <m/>
    <m/>
  </r>
  <r>
    <x v="0"/>
    <s v="T13N R102W S35 fFORT UNION"/>
    <n v="49005673"/>
    <x v="0"/>
    <x v="0"/>
    <x v="0"/>
    <m/>
    <s v="35"/>
    <s v=" 13"/>
    <s v=" 102"/>
    <n v="41.056730000000002"/>
    <n v="-108.8516"/>
    <s v="4903705115"/>
    <s v="UNIT NO. 1"/>
    <x v="0"/>
    <s v="FORT UNION"/>
    <m/>
    <m/>
    <n v="21"/>
    <x v="0"/>
    <n v="3708"/>
    <n v="3729"/>
    <n v="7275"/>
    <m/>
    <x v="0"/>
    <m/>
    <n v="8.3999996185302734"/>
    <x v="0"/>
    <n v="252"/>
    <n v="102"/>
    <n v="17922"/>
    <n v="-3"/>
    <x v="0"/>
    <n v="21400"/>
    <n v="1074"/>
    <m/>
    <x v="0"/>
    <n v="8050"/>
    <n v="48615"/>
    <x v="0"/>
    <m/>
    <n v="12.5748"/>
    <n v="8.39358"/>
    <n v="779.60699999999997"/>
    <n v="0"/>
    <n v="800.57538"/>
    <n v="603.69399999999996"/>
    <n v="17.60286"/>
    <m/>
    <x v="0"/>
    <n v="167.60100000000003"/>
    <n v="788.89785999999992"/>
    <n v="7.346786159168099E-3"/>
    <n v="48794"/>
    <n v="1.8376125409356426E-3"/>
    <n v="1.5707202986931724E-2"/>
    <n v="1.0484434332717051E-2"/>
    <n v="0.9738083626803512"/>
    <n v="0.76523721334470352"/>
    <n v="2.231323076475325E-2"/>
    <n v="0.21244955589054335"/>
    <x v="0"/>
    <m/>
    <x v="0"/>
    <m/>
    <m/>
    <x v="0"/>
    <m/>
    <x v="0"/>
    <x v="0"/>
    <m/>
    <x v="0"/>
    <x v="0"/>
    <x v="0"/>
    <m/>
    <x v="0"/>
    <x v="0"/>
    <x v="0"/>
    <x v="0"/>
    <x v="0"/>
    <x v="0"/>
    <x v="0"/>
    <x v="0"/>
    <x v="0"/>
    <x v="0"/>
    <x v="0"/>
    <x v="0"/>
    <x v="0"/>
    <m/>
    <x v="0"/>
    <x v="0"/>
    <x v="0"/>
    <x v="0"/>
    <x v="0"/>
    <s v="DST NO. 1"/>
    <m/>
    <x v="0"/>
    <m/>
    <m/>
    <m/>
    <m/>
  </r>
  <r>
    <x v="0"/>
    <s v="T13N R101W S25 fMESAVERDE"/>
    <n v="49005672"/>
    <x v="0"/>
    <x v="0"/>
    <x v="134"/>
    <m/>
    <s v="25"/>
    <s v=" 13"/>
    <s v=" 101"/>
    <n v="41.072330000000001"/>
    <n v="-108.73218"/>
    <s v="4903705122"/>
    <s v="UNIT NO. 13"/>
    <x v="0"/>
    <s v="MESAVERDE"/>
    <m/>
    <m/>
    <n v="343"/>
    <x v="0"/>
    <n v="6451"/>
    <n v="6794"/>
    <n v="7068"/>
    <m/>
    <x v="1"/>
    <m/>
    <n v="8.1000003814697266"/>
    <x v="0"/>
    <n v="259"/>
    <n v="27"/>
    <n v="3751"/>
    <n v="154"/>
    <x v="0"/>
    <n v="4350"/>
    <n v="1671"/>
    <m/>
    <x v="0"/>
    <n v="1575"/>
    <n v="10943"/>
    <x v="0"/>
    <m/>
    <n v="12.924099999999999"/>
    <n v="2.2218300000000002"/>
    <n v="163.16849999999999"/>
    <n v="3.9393199999999999"/>
    <n v="182.25375"/>
    <n v="122.7135"/>
    <n v="27.387689999999996"/>
    <m/>
    <x v="0"/>
    <n v="32.791499999999999"/>
    <n v="182.89269000000002"/>
    <n v="-1.7498185111705304E-3"/>
    <n v="11784"/>
    <n v="3.7004444053328638E-2"/>
    <n v="7.0912669835325751E-2"/>
    <n v="1.2190860270364808E-2"/>
    <n v="0.91689646989430951"/>
    <n v="0.67095901973993599"/>
    <n v="0.14974731904265826"/>
    <n v="0.17929366121740567"/>
    <x v="0"/>
    <m/>
    <x v="0"/>
    <m/>
    <m/>
    <x v="0"/>
    <m/>
    <x v="0"/>
    <x v="0"/>
    <m/>
    <x v="0"/>
    <x v="0"/>
    <x v="0"/>
    <m/>
    <x v="0"/>
    <x v="0"/>
    <x v="0"/>
    <x v="0"/>
    <x v="0"/>
    <x v="0"/>
    <x v="0"/>
    <x v="0"/>
    <x v="0"/>
    <x v="0"/>
    <x v="0"/>
    <x v="0"/>
    <x v="0"/>
    <m/>
    <x v="0"/>
    <x v="0"/>
    <x v="0"/>
    <x v="0"/>
    <x v="0"/>
    <s v="PRODUCTION"/>
    <m/>
    <x v="0"/>
    <m/>
    <m/>
    <m/>
    <m/>
  </r>
  <r>
    <x v="0"/>
    <s v="T13N R101W S24 fMESAVERDE/ROCK SPRINGS"/>
    <n v="49007195"/>
    <x v="0"/>
    <x v="0"/>
    <x v="5"/>
    <m/>
    <s v="24"/>
    <s v=" 13"/>
    <s v=" 101"/>
    <n v="41.084580000000003"/>
    <n v="-108.72342999999999"/>
    <s v="4903705128"/>
    <s v="1 GOVERNMENT-VERMILLION"/>
    <x v="0"/>
    <s v="MESAVERDE/ROCK SPRINGS"/>
    <n v="1970"/>
    <m/>
    <n v="20"/>
    <x v="0"/>
    <n v="6920"/>
    <n v="6940"/>
    <n v="7228"/>
    <m/>
    <x v="5"/>
    <d v="1961-03-07T00:00:00"/>
    <n v="8.6999998092651367"/>
    <x v="0"/>
    <n v="11"/>
    <n v="3"/>
    <n v="4977"/>
    <n v="-3"/>
    <x v="0"/>
    <n v="6347"/>
    <n v="2044"/>
    <m/>
    <x v="0"/>
    <n v="66"/>
    <n v="12513"/>
    <x v="0"/>
    <m/>
    <n v="0.54889999999999994"/>
    <n v="0.24687000000000001"/>
    <n v="216.49949999999998"/>
    <n v="0"/>
    <n v="217.29526999999999"/>
    <n v="179.04886999999999"/>
    <n v="33.501159999999999"/>
    <m/>
    <x v="0"/>
    <n v="1.37412"/>
    <n v="213.92415"/>
    <n v="7.8176442053560346E-3"/>
    <n v="13442"/>
    <n v="3.5792718166056635E-2"/>
    <n v="2.5260559054046598E-3"/>
    <n v="1.1361038829791371E-3"/>
    <n v="0.9963378402116162"/>
    <n v="0.8369736189205379"/>
    <n v="0.15660298287967955"/>
    <n v="6.4233981997824929E-3"/>
    <x v="0"/>
    <m/>
    <x v="0"/>
    <m/>
    <m/>
    <x v="0"/>
    <m/>
    <x v="0"/>
    <x v="0"/>
    <m/>
    <x v="0"/>
    <x v="0"/>
    <x v="0"/>
    <m/>
    <x v="0"/>
    <x v="0"/>
    <x v="0"/>
    <x v="0"/>
    <x v="0"/>
    <x v="0"/>
    <x v="0"/>
    <x v="0"/>
    <x v="0"/>
    <x v="0"/>
    <x v="0"/>
    <x v="0"/>
    <x v="0"/>
    <m/>
    <x v="0"/>
    <x v="0"/>
    <x v="0"/>
    <x v="0"/>
    <x v="0"/>
    <s v="FLOW LINE"/>
    <m/>
    <x v="0"/>
    <m/>
    <m/>
    <m/>
    <m/>
  </r>
  <r>
    <x v="0"/>
    <s v="T13N R101W S24 fMESAVERDE/ALMOND"/>
    <n v="49016351"/>
    <x v="0"/>
    <x v="0"/>
    <x v="134"/>
    <m/>
    <s v="24"/>
    <s v=" 13"/>
    <s v=" 101"/>
    <n v="41.084580000000003"/>
    <n v="-108.72342999999999"/>
    <s v="4903705128"/>
    <s v="1 GOVERNMENT-VERMILLION"/>
    <x v="0"/>
    <s v="MESAVERDE/ALMOND"/>
    <n v="1007"/>
    <n v="1970"/>
    <n v="45"/>
    <x v="0"/>
    <n v="4905"/>
    <n v="4950"/>
    <n v="7228"/>
    <m/>
    <x v="0"/>
    <d v="1961-01-25T00:00:00"/>
    <n v="8.1000003814697266"/>
    <x v="2"/>
    <n v="84"/>
    <n v="24"/>
    <n v="1091"/>
    <n v="-3"/>
    <x v="0"/>
    <n v="660"/>
    <n v="1513"/>
    <m/>
    <x v="0"/>
    <n v="490"/>
    <n v="3094"/>
    <x v="0"/>
    <m/>
    <n v="4.1916000000000002"/>
    <n v="1.97496"/>
    <n v="47.458499999999994"/>
    <n v="0"/>
    <n v="53.625059999999991"/>
    <n v="18.618600000000001"/>
    <n v="24.798069999999999"/>
    <m/>
    <x v="0"/>
    <n v="10.2018"/>
    <n v="53.618469999999995"/>
    <n v="6.1448928434150346E-5"/>
    <n v="3856"/>
    <n v="0.10964028776978417"/>
    <n v="7.8164947507751062E-2"/>
    <n v="3.6829049701762581E-2"/>
    <n v="0.88500600279048647"/>
    <n v="0.34724228423526449"/>
    <n v="0.46249119006939216"/>
    <n v="0.19026652569534344"/>
    <x v="0"/>
    <m/>
    <x v="0"/>
    <m/>
    <m/>
    <x v="0"/>
    <m/>
    <x v="0"/>
    <x v="0"/>
    <m/>
    <x v="0"/>
    <x v="0"/>
    <x v="0"/>
    <m/>
    <x v="0"/>
    <x v="0"/>
    <x v="0"/>
    <x v="0"/>
    <x v="0"/>
    <x v="0"/>
    <x v="0"/>
    <x v="0"/>
    <x v="0"/>
    <x v="0"/>
    <x v="0"/>
    <x v="0"/>
    <x v="0"/>
    <m/>
    <x v="0"/>
    <x v="0"/>
    <x v="0"/>
    <x v="0"/>
    <x v="0"/>
    <s v="DST NO. 5 (BOTTOM)"/>
    <m/>
    <x v="0"/>
    <m/>
    <m/>
    <m/>
    <m/>
  </r>
  <r>
    <x v="0"/>
    <s v="T13N R101W S24 fFORT UNION"/>
    <n v="49016350"/>
    <x v="0"/>
    <x v="0"/>
    <x v="134"/>
    <m/>
    <s v="24"/>
    <s v=" 13"/>
    <s v=" 101"/>
    <n v="41.084580000000003"/>
    <n v="-108.72342999999999"/>
    <s v="4903705128"/>
    <s v="1 GOVERNMENT-VERMILLION"/>
    <x v="0"/>
    <s v="FORT UNION"/>
    <s v="[83]"/>
    <n v="1007"/>
    <n v="28"/>
    <x v="0"/>
    <n v="3870"/>
    <n v="3898"/>
    <n v="7228"/>
    <m/>
    <x v="0"/>
    <d v="1961-01-25T00:00:00"/>
    <n v="7.6999998092651367"/>
    <x v="2"/>
    <n v="4325"/>
    <n v="1183"/>
    <n v="23109"/>
    <n v="-3"/>
    <x v="0"/>
    <n v="46440"/>
    <n v="390"/>
    <m/>
    <x v="0"/>
    <n v="112"/>
    <n v="75361"/>
    <x v="0"/>
    <m/>
    <n v="215.8175"/>
    <n v="97.349069999999998"/>
    <n v="1005.2415"/>
    <n v="0"/>
    <n v="1318.40807"/>
    <n v="1310.0724"/>
    <n v="6.3920999999999992"/>
    <m/>
    <x v="0"/>
    <n v="2.3318400000000001"/>
    <n v="1318.7963400000001"/>
    <n v="-1.47227874535576E-4"/>
    <n v="75553"/>
    <n v="1.2722477702532568E-3"/>
    <n v="0.16369552410279165"/>
    <n v="7.3838345058066884E-2"/>
    <n v="0.7624661308391415"/>
    <n v="0.99338492249682764"/>
    <n v="4.8469197298500223E-3"/>
    <n v="1.7681577733223007E-3"/>
    <x v="0"/>
    <m/>
    <x v="0"/>
    <m/>
    <m/>
    <x v="0"/>
    <m/>
    <x v="0"/>
    <x v="0"/>
    <m/>
    <x v="0"/>
    <x v="0"/>
    <x v="0"/>
    <m/>
    <x v="0"/>
    <x v="0"/>
    <x v="0"/>
    <x v="0"/>
    <x v="0"/>
    <x v="0"/>
    <x v="0"/>
    <x v="0"/>
    <x v="0"/>
    <x v="0"/>
    <x v="0"/>
    <x v="0"/>
    <x v="0"/>
    <m/>
    <x v="0"/>
    <x v="0"/>
    <x v="0"/>
    <x v="0"/>
    <x v="0"/>
    <s v="DST NO. 4 (BOTTOM)"/>
    <m/>
    <x v="0"/>
    <m/>
    <m/>
    <m/>
    <m/>
  </r>
  <r>
    <x v="0"/>
    <s v="T13N R101W S24 fFORT UNION"/>
    <n v="49016349"/>
    <x v="0"/>
    <x v="0"/>
    <x v="134"/>
    <m/>
    <s v="24"/>
    <s v=" 13"/>
    <s v=" 101"/>
    <n v="41.084580000000003"/>
    <n v="-108.72342999999999"/>
    <s v="4903705128"/>
    <s v="1 GOVERNMENT-VERMILLION"/>
    <x v="0"/>
    <s v="FORT UNION"/>
    <n v="13"/>
    <s v="[83]"/>
    <m/>
    <x v="1"/>
    <n v="3787"/>
    <m/>
    <n v="7228"/>
    <m/>
    <x v="3"/>
    <d v="1961-01-25T00:00:00"/>
    <n v="7.9000000953674316"/>
    <x v="2"/>
    <n v="126"/>
    <n v="7"/>
    <n v="1117"/>
    <n v="-3"/>
    <x v="0"/>
    <n v="588"/>
    <n v="1354"/>
    <m/>
    <x v="0"/>
    <n v="802"/>
    <n v="3307"/>
    <x v="0"/>
    <m/>
    <n v="6.2873999999999999"/>
    <n v="0.57603000000000004"/>
    <n v="48.589499999999994"/>
    <n v="0"/>
    <n v="55.452929999999995"/>
    <n v="16.587479999999999"/>
    <n v="22.192059999999998"/>
    <m/>
    <x v="0"/>
    <n v="16.69764"/>
    <n v="55.477179999999997"/>
    <n v="-2.1860611154178163E-4"/>
    <n v="3988"/>
    <n v="9.3351610692254963E-2"/>
    <n v="0.11338264722892011"/>
    <n v="1.0387728835969536E-2"/>
    <n v="0.87622962393511039"/>
    <n v="0.29899645223495497"/>
    <n v="0.40002141421031134"/>
    <n v="0.30098213355473369"/>
    <x v="0"/>
    <m/>
    <x v="0"/>
    <m/>
    <m/>
    <x v="0"/>
    <m/>
    <x v="0"/>
    <x v="0"/>
    <m/>
    <x v="0"/>
    <x v="0"/>
    <x v="0"/>
    <m/>
    <x v="0"/>
    <x v="0"/>
    <x v="0"/>
    <x v="0"/>
    <x v="0"/>
    <x v="0"/>
    <x v="0"/>
    <x v="0"/>
    <x v="0"/>
    <x v="0"/>
    <x v="0"/>
    <x v="0"/>
    <x v="0"/>
    <m/>
    <x v="0"/>
    <x v="0"/>
    <x v="0"/>
    <x v="0"/>
    <x v="0"/>
    <s v="SCHLUMBERGER FORM. TESTER"/>
    <m/>
    <x v="0"/>
    <m/>
    <m/>
    <m/>
    <m/>
  </r>
  <r>
    <x v="0"/>
    <s v="T13N R101W S24 fFORT UNION"/>
    <n v="49016348"/>
    <x v="0"/>
    <x v="0"/>
    <x v="134"/>
    <m/>
    <s v="24"/>
    <s v=" 13"/>
    <s v=" 101"/>
    <n v="41.084580000000003"/>
    <n v="-108.72342999999999"/>
    <s v="4903705128"/>
    <s v="1 GOVERNMENT-VERMILLION"/>
    <x v="0"/>
    <s v="FORT UNION"/>
    <n v="819"/>
    <n v="13"/>
    <n v="21"/>
    <x v="0"/>
    <n v="3753"/>
    <n v="3774"/>
    <n v="7228"/>
    <m/>
    <x v="0"/>
    <d v="1961-01-25T00:00:00"/>
    <n v="8.3000001907348633"/>
    <x v="2"/>
    <n v="56"/>
    <n v="27"/>
    <n v="1521"/>
    <n v="-3"/>
    <x v="0"/>
    <n v="1362"/>
    <n v="952"/>
    <m/>
    <x v="0"/>
    <n v="691"/>
    <n v="4210"/>
    <x v="0"/>
    <m/>
    <n v="2.7944"/>
    <n v="2.2218300000000002"/>
    <n v="66.163499999999999"/>
    <n v="0"/>
    <n v="71.179730000000006"/>
    <n v="38.422019999999996"/>
    <n v="15.603279999999998"/>
    <m/>
    <x v="0"/>
    <n v="14.386620000000001"/>
    <n v="68.411919999999995"/>
    <n v="1.9827905179142243E-2"/>
    <n v="4603"/>
    <n v="4.4593214569386135E-2"/>
    <n v="3.9258367515583432E-2"/>
    <n v="3.1214363976935569E-2"/>
    <n v="0.92952726850748091"/>
    <n v="0.56162756431920047"/>
    <n v="0.22807838166214309"/>
    <n v="0.21029405401865642"/>
    <x v="0"/>
    <m/>
    <x v="0"/>
    <m/>
    <m/>
    <x v="0"/>
    <m/>
    <x v="0"/>
    <x v="0"/>
    <m/>
    <x v="0"/>
    <x v="0"/>
    <x v="0"/>
    <m/>
    <x v="0"/>
    <x v="0"/>
    <x v="0"/>
    <x v="0"/>
    <x v="0"/>
    <x v="0"/>
    <x v="0"/>
    <x v="0"/>
    <x v="0"/>
    <x v="0"/>
    <x v="0"/>
    <x v="0"/>
    <x v="0"/>
    <m/>
    <x v="0"/>
    <x v="0"/>
    <x v="0"/>
    <x v="0"/>
    <x v="0"/>
    <s v="DST NO. 3"/>
    <m/>
    <x v="0"/>
    <m/>
    <m/>
    <m/>
    <m/>
  </r>
  <r>
    <x v="0"/>
    <s v="T13N R101W S24 fFORT UNION"/>
    <n v="49016347"/>
    <x v="0"/>
    <x v="0"/>
    <x v="134"/>
    <m/>
    <s v="24"/>
    <s v=" 13"/>
    <s v=" 101"/>
    <n v="41.084580000000003"/>
    <n v="-108.72342999999999"/>
    <s v="4903705128"/>
    <s v="1 GOVERNMENT-VERMILLION"/>
    <x v="0"/>
    <s v="FORT UNION"/>
    <m/>
    <n v="819"/>
    <n v="66"/>
    <x v="0"/>
    <n v="2868"/>
    <n v="2934"/>
    <n v="7228"/>
    <m/>
    <x v="0"/>
    <d v="1961-01-25T00:00:00"/>
    <n v="8.1000003814697266"/>
    <x v="2"/>
    <n v="335"/>
    <n v="127"/>
    <n v="10477"/>
    <n v="-3"/>
    <x v="0"/>
    <n v="14035"/>
    <n v="744"/>
    <m/>
    <x v="0"/>
    <n v="3601"/>
    <n v="28941"/>
    <x v="0"/>
    <m/>
    <n v="16.7165"/>
    <n v="10.45083"/>
    <n v="455.74949999999995"/>
    <n v="0"/>
    <n v="482.91682999999995"/>
    <n v="395.92734999999999"/>
    <n v="12.194159999999998"/>
    <m/>
    <x v="0"/>
    <n v="74.972820000000013"/>
    <n v="483.09433000000001"/>
    <n v="-1.8374528923668535E-4"/>
    <n v="29313"/>
    <n v="6.385827582655268E-3"/>
    <n v="3.461569148459788E-2"/>
    <n v="2.1641055665837947E-2"/>
    <n v="0.94374325284956417"/>
    <n v="0.819565301045864"/>
    <n v="2.5241778349996361E-2"/>
    <n v="0.15519292060413958"/>
    <x v="0"/>
    <m/>
    <x v="0"/>
    <m/>
    <m/>
    <x v="0"/>
    <m/>
    <x v="0"/>
    <x v="0"/>
    <m/>
    <x v="0"/>
    <x v="0"/>
    <x v="0"/>
    <m/>
    <x v="0"/>
    <x v="0"/>
    <x v="0"/>
    <x v="0"/>
    <x v="0"/>
    <x v="0"/>
    <x v="0"/>
    <x v="0"/>
    <x v="0"/>
    <x v="0"/>
    <x v="0"/>
    <x v="0"/>
    <x v="0"/>
    <m/>
    <x v="0"/>
    <x v="0"/>
    <x v="0"/>
    <x v="0"/>
    <x v="0"/>
    <s v="DST NO. 2 (BOTTOM)"/>
    <m/>
    <x v="0"/>
    <m/>
    <m/>
    <m/>
    <m/>
  </r>
  <r>
    <x v="0"/>
    <s v="T13N R100W S29 fFOX HILLS"/>
    <n v="49007536"/>
    <x v="0"/>
    <x v="0"/>
    <x v="129"/>
    <m/>
    <s v="29"/>
    <s v=" 13"/>
    <s v=" 100"/>
    <n v="41.074080000000002"/>
    <n v="-108.69105999999999"/>
    <s v="4903705123"/>
    <s v="1-29 F LAGLORIA-FEDERAL"/>
    <x v="0"/>
    <s v="FOX HILLS"/>
    <m/>
    <m/>
    <n v="24"/>
    <x v="0"/>
    <n v="4410"/>
    <n v="4434"/>
    <n v="6857"/>
    <m/>
    <x v="0"/>
    <d v="1963-10-02T00:00:00"/>
    <n v="8.3000001907348633"/>
    <x v="0"/>
    <n v="649"/>
    <n v="51"/>
    <n v="5151"/>
    <n v="32"/>
    <x v="0"/>
    <n v="4200"/>
    <n v="622"/>
    <m/>
    <x v="0"/>
    <n v="6400"/>
    <n v="16791"/>
    <x v="0"/>
    <m/>
    <n v="32.385100000000001"/>
    <n v="4.19679"/>
    <n v="224.06849999999997"/>
    <n v="0.81855999999999995"/>
    <n v="261.46894999999995"/>
    <n v="118.482"/>
    <n v="10.194579999999998"/>
    <m/>
    <x v="0"/>
    <n v="133.24800000000002"/>
    <n v="261.92457999999999"/>
    <n v="-8.7053044006876051E-4"/>
    <n v="17102"/>
    <n v="9.1759360339893192E-3"/>
    <n v="0.12385830133941338"/>
    <n v="1.6050815976428563E-2"/>
    <n v="0.86009088268415812"/>
    <n v="0.45235158914829604"/>
    <n v="3.8921814821655909E-2"/>
    <n v="0.50872659603004811"/>
    <x v="0"/>
    <m/>
    <x v="0"/>
    <m/>
    <m/>
    <x v="0"/>
    <m/>
    <x v="0"/>
    <x v="0"/>
    <m/>
    <x v="0"/>
    <x v="0"/>
    <x v="0"/>
    <m/>
    <x v="0"/>
    <x v="0"/>
    <x v="0"/>
    <x v="0"/>
    <x v="0"/>
    <x v="0"/>
    <x v="0"/>
    <x v="0"/>
    <x v="0"/>
    <x v="0"/>
    <x v="0"/>
    <x v="0"/>
    <x v="0"/>
    <m/>
    <x v="0"/>
    <x v="0"/>
    <x v="0"/>
    <x v="0"/>
    <x v="0"/>
    <s v="DST NO. 1 (MIDDLE)"/>
    <m/>
    <x v="0"/>
    <m/>
    <m/>
    <m/>
    <m/>
  </r>
  <r>
    <x v="0"/>
    <s v="T13N R100W S21 fMESAVERDE"/>
    <n v="49007535"/>
    <x v="0"/>
    <x v="0"/>
    <x v="129"/>
    <m/>
    <s v="21"/>
    <s v=" 13"/>
    <s v=" 100"/>
    <n v="41.08766"/>
    <n v="-108.6708"/>
    <s v="4903705130"/>
    <s v="UNIT NO. 10"/>
    <x v="0"/>
    <s v="MESAVERDE"/>
    <n v="1242"/>
    <m/>
    <n v="1466"/>
    <x v="0"/>
    <n v="5692"/>
    <n v="7158"/>
    <n v="7400"/>
    <n v="7045"/>
    <x v="1"/>
    <d v="1963-12-24T00:00:00"/>
    <n v="8.3000001907348633"/>
    <x v="0"/>
    <n v="71"/>
    <n v="43"/>
    <n v="3987"/>
    <n v="34"/>
    <x v="0"/>
    <n v="5250"/>
    <n v="2025"/>
    <m/>
    <x v="0"/>
    <n v="-1"/>
    <n v="10397"/>
    <x v="0"/>
    <m/>
    <n v="3.5428999999999999"/>
    <n v="3.5384700000000002"/>
    <n v="173.43449999999999"/>
    <n v="0.86971999999999994"/>
    <n v="181.38558999999998"/>
    <n v="148.10249999999999"/>
    <n v="33.189749999999997"/>
    <m/>
    <x v="0"/>
    <n v="0"/>
    <n v="181.29225"/>
    <n v="2.573633944659634E-4"/>
    <n v="11406"/>
    <n v="4.6278035132779893E-2"/>
    <n v="1.9532422614166871E-2"/>
    <n v="1.9507999505363135E-2"/>
    <n v="0.96095957788047004"/>
    <n v="0.81692681292222913"/>
    <n v="0.18307318707777082"/>
    <n v="0"/>
    <x v="0"/>
    <m/>
    <x v="0"/>
    <m/>
    <m/>
    <x v="0"/>
    <m/>
    <x v="0"/>
    <x v="0"/>
    <m/>
    <x v="0"/>
    <x v="0"/>
    <x v="0"/>
    <m/>
    <x v="0"/>
    <x v="0"/>
    <x v="0"/>
    <x v="0"/>
    <x v="0"/>
    <x v="0"/>
    <x v="0"/>
    <x v="0"/>
    <x v="0"/>
    <x v="0"/>
    <x v="0"/>
    <x v="0"/>
    <x v="0"/>
    <m/>
    <x v="0"/>
    <x v="0"/>
    <x v="0"/>
    <x v="0"/>
    <x v="0"/>
    <s v="PRODUCTION"/>
    <m/>
    <x v="0"/>
    <m/>
    <m/>
    <m/>
    <m/>
  </r>
  <r>
    <x v="0"/>
    <s v="T13N R100W S21 fFOX HILLS"/>
    <n v="49017509"/>
    <x v="0"/>
    <x v="0"/>
    <x v="129"/>
    <m/>
    <s v="21"/>
    <s v=" 13"/>
    <s v=" 100"/>
    <n v="41.08766"/>
    <n v="-108.6708"/>
    <s v="4903705130"/>
    <s v="UNIT NO. 10"/>
    <x v="0"/>
    <s v="FOX HILLS"/>
    <m/>
    <n v="1242"/>
    <n v="170"/>
    <x v="0"/>
    <n v="4280"/>
    <n v="4450"/>
    <n v="7400"/>
    <n v="7045"/>
    <x v="0"/>
    <d v="1963-07-03T00:00:00"/>
    <n v="8.6999998092651367"/>
    <x v="0"/>
    <n v="17"/>
    <n v="10"/>
    <n v="1585"/>
    <n v="18"/>
    <x v="0"/>
    <n v="1300"/>
    <n v="1000"/>
    <m/>
    <x v="0"/>
    <n v="650"/>
    <n v="4156"/>
    <x v="0"/>
    <m/>
    <n v="0.84830000000000005"/>
    <n v="0.82289999999999996"/>
    <n v="68.947500000000005"/>
    <n v="0.46043999999999996"/>
    <n v="71.079139999999995"/>
    <n v="36.673000000000002"/>
    <n v="16.39"/>
    <m/>
    <x v="0"/>
    <n v="13.533000000000001"/>
    <n v="66.596000000000004"/>
    <n v="3.2563177346324045E-2"/>
    <n v="4577"/>
    <n v="4.8207946868201075E-2"/>
    <n v="1.1934584464584126E-2"/>
    <n v="1.1577236303084141E-2"/>
    <n v="0.97648817923233178"/>
    <n v="0.55067871944260915"/>
    <n v="0.24611087753018193"/>
    <n v="0.20321040302720886"/>
    <x v="0"/>
    <m/>
    <x v="0"/>
    <m/>
    <m/>
    <x v="0"/>
    <m/>
    <x v="0"/>
    <x v="0"/>
    <m/>
    <x v="0"/>
    <x v="0"/>
    <x v="0"/>
    <m/>
    <x v="0"/>
    <x v="0"/>
    <x v="0"/>
    <x v="0"/>
    <x v="0"/>
    <x v="0"/>
    <x v="0"/>
    <x v="0"/>
    <x v="0"/>
    <x v="0"/>
    <x v="0"/>
    <x v="0"/>
    <x v="0"/>
    <m/>
    <x v="0"/>
    <x v="0"/>
    <x v="0"/>
    <x v="0"/>
    <x v="0"/>
    <s v="DST NO. 1"/>
    <m/>
    <x v="0"/>
    <m/>
    <m/>
    <m/>
    <m/>
  </r>
  <r>
    <x v="0"/>
    <s v="T13N R100W S20 fFORT UNION"/>
    <n v="49124671"/>
    <x v="0"/>
    <x v="0"/>
    <x v="129"/>
    <m/>
    <s v="20"/>
    <s v=" 13"/>
    <s v=" 100"/>
    <n v="41.091459999999998"/>
    <n v="-108.68025"/>
    <s v="4903720506"/>
    <s v="UNIT UNIT NO 11"/>
    <x v="20"/>
    <s v="FORT UNION"/>
    <n v="38"/>
    <m/>
    <n v="46"/>
    <x v="0"/>
    <n v="3902"/>
    <n v="3948"/>
    <n v="4050"/>
    <m/>
    <x v="0"/>
    <d v="1973-10-03T00:00:00"/>
    <n v="6.4000000953674316"/>
    <x v="0"/>
    <n v="4729"/>
    <n v="1091"/>
    <n v="49880"/>
    <n v="685"/>
    <x v="0"/>
    <n v="89000"/>
    <n v="195"/>
    <m/>
    <x v="0"/>
    <n v="0"/>
    <n v="145481"/>
    <x v="0"/>
    <s v="CHEM LAB"/>
    <n v="235.97710000000001"/>
    <n v="89.778390000000002"/>
    <n v="2169.7800000000002"/>
    <n v="17.522299999999998"/>
    <n v="2513.0577899999998"/>
    <n v="2510.69"/>
    <n v="3.1960499999999996"/>
    <m/>
    <x v="0"/>
    <n v="0"/>
    <n v="2513.8860500000001"/>
    <n v="-1.647641243591509E-4"/>
    <n v="145577"/>
    <n v="3.2983116767104837E-4"/>
    <n v="9.390038738424715E-2"/>
    <n v="3.5724761426994482E-2"/>
    <n v="0.87037485118875835"/>
    <n v="0.99872864165820086"/>
    <n v="1.2713583417991439E-3"/>
    <n v="0"/>
    <x v="0"/>
    <m/>
    <x v="0"/>
    <m/>
    <m/>
    <x v="0"/>
    <m/>
    <x v="0"/>
    <x v="0"/>
    <m/>
    <x v="0"/>
    <x v="0"/>
    <x v="0"/>
    <m/>
    <x v="0"/>
    <x v="0"/>
    <x v="0"/>
    <x v="0"/>
    <x v="0"/>
    <x v="0"/>
    <x v="0"/>
    <x v="0"/>
    <x v="0"/>
    <x v="0"/>
    <x v="0"/>
    <x v="0"/>
    <x v="0"/>
    <m/>
    <x v="0"/>
    <x v="0"/>
    <x v="0"/>
    <x v="0"/>
    <x v="0"/>
    <s v="DST NO 2 SAMPLE CHAMBER"/>
    <m/>
    <x v="0"/>
    <m/>
    <m/>
    <m/>
    <m/>
  </r>
  <r>
    <x v="0"/>
    <s v="T13N R100W S19 fMESAVERDE"/>
    <n v="49010931"/>
    <x v="0"/>
    <x v="0"/>
    <x v="134"/>
    <m/>
    <s v="19"/>
    <s v=" 13"/>
    <s v=" 100"/>
    <n v="41.081270000000004"/>
    <n v="-108.71404"/>
    <s v="4903705125"/>
    <s v="UNIT NO. 12"/>
    <x v="0"/>
    <s v="MESAVERDE"/>
    <n v="1082"/>
    <m/>
    <n v="49"/>
    <x v="0"/>
    <n v="6966"/>
    <n v="7015"/>
    <n v="7285"/>
    <n v="6940"/>
    <x v="1"/>
    <d v="1962-07-12T00:00:00"/>
    <n v="7.5999999046325684"/>
    <x v="2"/>
    <n v="319"/>
    <n v="17"/>
    <n v="4225"/>
    <n v="-3"/>
    <x v="0"/>
    <n v="5600"/>
    <n v="1391"/>
    <m/>
    <x v="0"/>
    <n v="980"/>
    <n v="11826"/>
    <x v="0"/>
    <m/>
    <n v="15.918100000000001"/>
    <n v="1.39893"/>
    <n v="183.78749999999999"/>
    <n v="0"/>
    <n v="201.10453000000001"/>
    <n v="157.976"/>
    <n v="22.798489999999997"/>
    <m/>
    <x v="0"/>
    <n v="20.403600000000001"/>
    <n v="201.17809"/>
    <n v="-1.8285652012504618E-4"/>
    <n v="12526"/>
    <n v="2.8745072273324571E-2"/>
    <n v="7.9153363676094213E-2"/>
    <n v="6.9562331589447532E-3"/>
    <n v="0.91389040316496095"/>
    <n v="0.78525449764435085"/>
    <n v="0.11332491525294826"/>
    <n v="0.1014205871027009"/>
    <x v="0"/>
    <m/>
    <x v="0"/>
    <m/>
    <m/>
    <x v="0"/>
    <m/>
    <x v="0"/>
    <x v="0"/>
    <m/>
    <x v="0"/>
    <x v="0"/>
    <x v="0"/>
    <m/>
    <x v="0"/>
    <x v="0"/>
    <x v="0"/>
    <x v="0"/>
    <x v="0"/>
    <x v="0"/>
    <x v="0"/>
    <x v="0"/>
    <x v="0"/>
    <x v="0"/>
    <x v="0"/>
    <x v="0"/>
    <x v="0"/>
    <m/>
    <x v="0"/>
    <x v="0"/>
    <x v="0"/>
    <x v="0"/>
    <x v="0"/>
    <s v="PRODUCED WATER"/>
    <m/>
    <x v="0"/>
    <m/>
    <m/>
    <m/>
    <m/>
  </r>
  <r>
    <x v="0"/>
    <s v="T13N R100W S19 fMESAVERDE"/>
    <n v="49010930"/>
    <x v="0"/>
    <x v="0"/>
    <x v="134"/>
    <m/>
    <s v="19"/>
    <s v=" 13"/>
    <s v=" 100"/>
    <n v="41.081270000000004"/>
    <n v="-108.71404"/>
    <s v="4903705125"/>
    <s v="UNIT NO. 12"/>
    <x v="0"/>
    <s v="MESAVERDE"/>
    <m/>
    <n v="1082"/>
    <n v="104"/>
    <x v="0"/>
    <n v="5780"/>
    <n v="5884"/>
    <n v="7285"/>
    <n v="6940"/>
    <x v="1"/>
    <d v="1962-07-12T00:00:00"/>
    <n v="7"/>
    <x v="2"/>
    <n v="48"/>
    <n v="12"/>
    <n v="2211"/>
    <n v="-3"/>
    <x v="0"/>
    <n v="2180"/>
    <n v="1562"/>
    <m/>
    <x v="0"/>
    <n v="600"/>
    <n v="5820"/>
    <x v="0"/>
    <m/>
    <n v="2.3952"/>
    <n v="0.98748000000000002"/>
    <n v="96.1785"/>
    <n v="0"/>
    <n v="99.561179999999993"/>
    <n v="61.497799999999998"/>
    <n v="25.601179999999996"/>
    <m/>
    <x v="0"/>
    <n v="12.492000000000001"/>
    <n v="99.590980000000002"/>
    <n v="-1.4963432985114854E-4"/>
    <n v="6607"/>
    <n v="6.3329846302406054E-2"/>
    <n v="2.4057569426155858E-2"/>
    <n v="9.9183235875669618E-3"/>
    <n v="0.96602410698627728"/>
    <n v="0.61750371368973367"/>
    <n v="0.25706324006451181"/>
    <n v="0.12543304624575438"/>
    <x v="0"/>
    <m/>
    <x v="0"/>
    <m/>
    <m/>
    <x v="0"/>
    <m/>
    <x v="0"/>
    <x v="0"/>
    <m/>
    <x v="0"/>
    <x v="0"/>
    <x v="0"/>
    <m/>
    <x v="0"/>
    <x v="0"/>
    <x v="0"/>
    <x v="0"/>
    <x v="0"/>
    <x v="0"/>
    <x v="0"/>
    <x v="0"/>
    <x v="0"/>
    <x v="0"/>
    <x v="0"/>
    <x v="0"/>
    <x v="0"/>
    <m/>
    <x v="0"/>
    <x v="0"/>
    <x v="0"/>
    <x v="0"/>
    <x v="0"/>
    <s v="PRODUCED WATER"/>
    <m/>
    <x v="0"/>
    <m/>
    <m/>
    <m/>
    <m/>
  </r>
  <r>
    <x v="0"/>
    <s v="T13N R100W S19 fLANCE"/>
    <n v="49007537"/>
    <x v="0"/>
    <x v="0"/>
    <x v="134"/>
    <m/>
    <s v="19"/>
    <s v=" 13"/>
    <s v=" 100"/>
    <n v="41.029519999999998"/>
    <n v="-108.71306"/>
    <s v="4903720152"/>
    <s v="1 GOVERNMENT-SUNDERHAUF"/>
    <x v="0"/>
    <s v="LANCE"/>
    <m/>
    <m/>
    <n v="6"/>
    <x v="0"/>
    <n v="4244"/>
    <n v="4250"/>
    <n v="4310"/>
    <n v="4279"/>
    <x v="1"/>
    <d v="1968-11-08T00:00:00"/>
    <n v="8"/>
    <x v="0"/>
    <n v="2439"/>
    <n v="474"/>
    <n v="27836"/>
    <n v="180"/>
    <x v="0"/>
    <n v="46500"/>
    <n v="415"/>
    <m/>
    <x v="0"/>
    <n v="2786"/>
    <n v="80420"/>
    <x v="0"/>
    <m/>
    <n v="121.70610000000001"/>
    <n v="39.005459999999999"/>
    <n v="1210.866"/>
    <n v="4.6044"/>
    <n v="1376.1819599999999"/>
    <n v="1311.7650000000001"/>
    <n v="6.8018499999999991"/>
    <m/>
    <x v="0"/>
    <n v="58.004520000000007"/>
    <n v="1376.5713699999999"/>
    <n v="-1.4146200306294719E-4"/>
    <n v="80627"/>
    <n v="1.2853390625097022E-3"/>
    <n v="8.843750574960306E-2"/>
    <n v="2.8343243214727216E-2"/>
    <n v="0.88321925103566978"/>
    <n v="0.95292189608737832"/>
    <n v="4.9411531782765465E-3"/>
    <n v="4.2136950734345154E-2"/>
    <x v="0"/>
    <m/>
    <x v="0"/>
    <m/>
    <m/>
    <x v="0"/>
    <m/>
    <x v="0"/>
    <x v="0"/>
    <m/>
    <x v="0"/>
    <x v="0"/>
    <x v="0"/>
    <m/>
    <x v="0"/>
    <x v="0"/>
    <x v="0"/>
    <x v="0"/>
    <x v="0"/>
    <x v="0"/>
    <x v="0"/>
    <x v="0"/>
    <x v="0"/>
    <x v="0"/>
    <x v="0"/>
    <x v="0"/>
    <x v="0"/>
    <m/>
    <x v="0"/>
    <x v="0"/>
    <x v="0"/>
    <x v="0"/>
    <x v="0"/>
    <s v="PRODUCTION (10/25/68)"/>
    <m/>
    <x v="0"/>
    <m/>
    <m/>
    <m/>
    <m/>
  </r>
  <r>
    <x v="1"/>
    <s v="T13N R100W S16 fBAXTER-FRONTIER-CLOVERLY"/>
    <n v="5713"/>
    <x v="0"/>
    <x v="0"/>
    <x v="135"/>
    <s v="NW SW"/>
    <n v="16"/>
    <n v="13"/>
    <n v="100"/>
    <n v="41.099907000000002"/>
    <n v="-108.67877"/>
    <s v="4903726757"/>
    <s v="31Q TRAIL UNIT"/>
    <x v="0"/>
    <s v="BAXTER-FRONTIER-CLOVERLY"/>
    <m/>
    <m/>
    <n v="4137"/>
    <x v="0"/>
    <n v="9652"/>
    <n v="13789"/>
    <n v="13950"/>
    <n v="13775"/>
    <x v="2"/>
    <m/>
    <n v="6.45"/>
    <x v="1"/>
    <n v="360"/>
    <n v="25"/>
    <n v="7050"/>
    <n v="87"/>
    <x v="1"/>
    <n v="11100"/>
    <n v="363"/>
    <n v="0"/>
    <x v="1"/>
    <n v="29"/>
    <n v="24700"/>
    <x v="0"/>
    <s v="WEXPRO COMPANY"/>
    <n v="17.963999999999999"/>
    <n v="2.0572500000000002"/>
    <n v="306.67500000000001"/>
    <n v="2.22546"/>
    <n v="328.92170999999996"/>
    <n v="313.13099999999997"/>
    <n v="5.9495699999999996"/>
    <n v="0"/>
    <x v="1"/>
    <n v="0.60378000000000009"/>
    <n v="319.68434999999994"/>
    <n v="1.4241865085256876E-2"/>
    <n v="19014"/>
    <n v="-0.13007274557350049"/>
    <n v="5.4614820043347098E-2"/>
    <n v="6.2545278631805741E-3"/>
    <n v="0.93913065209347235"/>
    <n v="0.97950056047473089"/>
    <n v="1.8610764023950503E-2"/>
    <n v="1.8886755013187233E-3"/>
    <x v="1"/>
    <n v="8.5"/>
    <x v="1"/>
    <n v="0"/>
    <n v="0"/>
    <x v="1"/>
    <n v="41000"/>
    <x v="2"/>
    <x v="1"/>
    <n v="0"/>
    <x v="1"/>
    <x v="1"/>
    <x v="1"/>
    <n v="0"/>
    <x v="1"/>
    <x v="1"/>
    <x v="1"/>
    <x v="1"/>
    <x v="0"/>
    <x v="0"/>
    <x v="0"/>
    <x v="0"/>
    <x v="0"/>
    <x v="0"/>
    <x v="0"/>
    <x v="0"/>
    <x v="0"/>
    <m/>
    <x v="0"/>
    <x v="0"/>
    <x v="0"/>
    <x v="0"/>
    <x v="0"/>
    <m/>
    <m/>
    <x v="0"/>
    <s v="WYOMING ANALYTICAL LABS ROCK SPRINGS ID No D7261"/>
    <m/>
    <s v="9652-13789"/>
    <d v="2007-05-30T00:00:00"/>
  </r>
  <r>
    <x v="1"/>
    <s v="T13N R100W S15 fCODY/STEELE/BAXTER"/>
    <n v="5712"/>
    <x v="0"/>
    <x v="0"/>
    <x v="135"/>
    <s v="SW SW"/>
    <n v="15"/>
    <n v="13"/>
    <n v="100"/>
    <n v="41.094957999999998"/>
    <n v="-108.660616"/>
    <s v="4903726826"/>
    <s v="13C-15J"/>
    <x v="0"/>
    <s v="CODY/STEELE/BAXTER"/>
    <m/>
    <m/>
    <n v="3777"/>
    <x v="0"/>
    <n v="9686"/>
    <n v="13463"/>
    <n v="13700"/>
    <n v="13655"/>
    <x v="2"/>
    <m/>
    <n v="6.82"/>
    <x v="1"/>
    <n v="357"/>
    <n v="24"/>
    <n v="5340"/>
    <n v="73"/>
    <x v="1"/>
    <n v="9700"/>
    <n v="426"/>
    <n v="0"/>
    <x v="1"/>
    <n v="54"/>
    <n v="21800"/>
    <x v="0"/>
    <s v="WEXPRO COMPANY"/>
    <n v="17.814299999999999"/>
    <n v="1.97496"/>
    <n v="232.29"/>
    <n v="1.86734"/>
    <n v="253.94659999999999"/>
    <n v="273.637"/>
    <n v="6.9821399999999993"/>
    <n v="0"/>
    <x v="1"/>
    <n v="1.1242800000000002"/>
    <n v="281.74342000000001"/>
    <n v="-5.1889747731346622E-2"/>
    <n v="15974"/>
    <n v="-0.15423307036586012"/>
    <n v="7.0149787396247873E-2"/>
    <n v="7.7770680922682172E-3"/>
    <n v="0.92207314451148392"/>
    <n v="0.97122765103085629"/>
    <n v="2.4781909724812735E-2"/>
    <n v="3.9904392443308881E-3"/>
    <x v="1"/>
    <n v="3.6"/>
    <x v="1"/>
    <n v="0"/>
    <n v="0"/>
    <x v="1"/>
    <n v="36200"/>
    <x v="2"/>
    <x v="1"/>
    <n v="0"/>
    <x v="1"/>
    <x v="1"/>
    <x v="1"/>
    <n v="37.799999999999997"/>
    <x v="1"/>
    <x v="1"/>
    <x v="1"/>
    <x v="1"/>
    <x v="0"/>
    <x v="0"/>
    <x v="0"/>
    <x v="0"/>
    <x v="0"/>
    <x v="0"/>
    <x v="0"/>
    <x v="0"/>
    <x v="0"/>
    <m/>
    <x v="0"/>
    <x v="0"/>
    <x v="0"/>
    <x v="0"/>
    <x v="0"/>
    <m/>
    <m/>
    <x v="0"/>
    <s v="WYOMING ANALYTICAL LABS ROCK SPRINGS ID No D7151"/>
    <m/>
    <s v="9686-13463"/>
    <d v="2007-05-23T00:00:00"/>
  </r>
  <r>
    <x v="1"/>
    <s v="T13N R100W S12 fSUNDANCE"/>
    <n v="5711"/>
    <x v="0"/>
    <x v="0"/>
    <x v="136"/>
    <s v="SW NE"/>
    <n v="12"/>
    <n v="13"/>
    <n v="100"/>
    <n v="41.114561000000002"/>
    <n v="-108.609914"/>
    <s v="4903723781"/>
    <s v="1 VERMILLION CREEK DEEP"/>
    <x v="0"/>
    <s v="SUNDANCE"/>
    <m/>
    <m/>
    <n v="482"/>
    <x v="0"/>
    <n v="14368"/>
    <n v="14850"/>
    <n v="15200"/>
    <n v="14850"/>
    <x v="2"/>
    <m/>
    <n v="5.94"/>
    <x v="1"/>
    <n v="139"/>
    <n v="5"/>
    <n v="4048"/>
    <n v="0"/>
    <x v="1"/>
    <n v="6250"/>
    <n v="300"/>
    <n v="0"/>
    <x v="1"/>
    <n v="96"/>
    <n v="10849"/>
    <x v="0"/>
    <s v="WEXPRO COMPANY"/>
    <n v="6.9360999999999997"/>
    <n v="0.41144999999999998"/>
    <n v="176.08799999999999"/>
    <n v="0"/>
    <n v="183.43555000000001"/>
    <n v="176.3125"/>
    <n v="4.9169999999999998"/>
    <n v="0"/>
    <x v="1"/>
    <n v="1.9987200000000001"/>
    <n v="183.22821999999999"/>
    <n v="5.6544992159987095E-4"/>
    <n v="10838"/>
    <n v="-5.0721630469866745E-4"/>
    <n v="3.781219071221472E-2"/>
    <n v="2.2430221404738612E-3"/>
    <n v="0.95994478714731135"/>
    <n v="0.96225625070199339"/>
    <n v="2.6835385946553429E-2"/>
    <n v="1.0908363351453178E-2"/>
    <x v="1"/>
    <n v="11"/>
    <x v="1"/>
    <n v="0"/>
    <n v="0.35"/>
    <x v="1"/>
    <n v="0"/>
    <x v="1"/>
    <x v="1"/>
    <n v="0"/>
    <x v="1"/>
    <x v="1"/>
    <x v="1"/>
    <n v="0"/>
    <x v="1"/>
    <x v="1"/>
    <x v="1"/>
    <x v="1"/>
    <x v="0"/>
    <x v="0"/>
    <x v="0"/>
    <x v="0"/>
    <x v="0"/>
    <x v="0"/>
    <x v="0"/>
    <x v="0"/>
    <x v="0"/>
    <m/>
    <x v="0"/>
    <x v="0"/>
    <x v="0"/>
    <x v="0"/>
    <x v="0"/>
    <m/>
    <m/>
    <x v="0"/>
    <s v="QUESTAR APPLIED TECHNOLOGY"/>
    <m/>
    <s v="14368-14850"/>
    <d v="1999-06-07T00:00:00"/>
  </r>
  <r>
    <x v="0"/>
    <s v="T13N R100W S12 fMESAVERDE"/>
    <n v="49010934"/>
    <x v="0"/>
    <x v="0"/>
    <x v="129"/>
    <m/>
    <s v="12"/>
    <s v=" 13"/>
    <s v=" 100"/>
    <n v="41.120449999999998"/>
    <n v="-108.60196000000001"/>
    <s v="4903705151"/>
    <s v="TRAIL UNIT NO. 4"/>
    <x v="0"/>
    <s v="MESAVERDE"/>
    <n v="1981"/>
    <m/>
    <n v="1322"/>
    <x v="0"/>
    <n v="5661"/>
    <n v="6983"/>
    <n v="4840"/>
    <m/>
    <x v="1"/>
    <m/>
    <n v="7.8000001907348633"/>
    <x v="2"/>
    <n v="122"/>
    <n v="25"/>
    <n v="4115"/>
    <n v="-3"/>
    <x v="0"/>
    <n v="4391"/>
    <n v="3453"/>
    <m/>
    <x v="0"/>
    <n v="322"/>
    <n v="10676"/>
    <x v="0"/>
    <m/>
    <n v="6.0877999999999997"/>
    <n v="2.0572500000000002"/>
    <n v="179.0025"/>
    <n v="0"/>
    <n v="187.14755"/>
    <n v="123.87011"/>
    <n v="56.594669999999994"/>
    <m/>
    <x v="0"/>
    <n v="6.7040400000000009"/>
    <n v="187.16881999999998"/>
    <n v="-5.6823590162479461E-5"/>
    <n v="12422"/>
    <n v="7.5590960256299244E-2"/>
    <n v="3.2529413289140038E-2"/>
    <n v="1.0992663275581221E-2"/>
    <n v="0.95647792343527871"/>
    <n v="0.66180953643881502"/>
    <n v="0.30237231820983856"/>
    <n v="3.5818145351346455E-2"/>
    <x v="0"/>
    <m/>
    <x v="0"/>
    <m/>
    <m/>
    <x v="0"/>
    <m/>
    <x v="0"/>
    <x v="0"/>
    <m/>
    <x v="0"/>
    <x v="0"/>
    <x v="0"/>
    <m/>
    <x v="0"/>
    <x v="0"/>
    <x v="0"/>
    <x v="0"/>
    <x v="0"/>
    <x v="0"/>
    <x v="0"/>
    <x v="0"/>
    <x v="0"/>
    <x v="0"/>
    <x v="0"/>
    <x v="0"/>
    <x v="0"/>
    <m/>
    <x v="0"/>
    <x v="0"/>
    <x v="0"/>
    <x v="0"/>
    <x v="0"/>
    <s v="PRODUCTION WATER"/>
    <m/>
    <x v="0"/>
    <m/>
    <m/>
    <m/>
    <m/>
  </r>
  <r>
    <x v="0"/>
    <s v="T13N R100W S12 fLANCE"/>
    <n v="49007306"/>
    <x v="0"/>
    <x v="0"/>
    <x v="137"/>
    <m/>
    <s v="12"/>
    <s v=" 13"/>
    <s v=" 100"/>
    <n v="41.120449999999998"/>
    <n v="-108.60196000000001"/>
    <s v="4903705151"/>
    <s v="TRAIL UNIT NO. 4"/>
    <x v="0"/>
    <s v="LANCE"/>
    <n v="1014"/>
    <n v="1981"/>
    <n v="100"/>
    <x v="0"/>
    <n v="3580"/>
    <n v="3680"/>
    <n v="4840"/>
    <m/>
    <x v="0"/>
    <m/>
    <n v="7.6999998092651367"/>
    <x v="2"/>
    <n v="53"/>
    <n v="19"/>
    <n v="4630"/>
    <n v="-3"/>
    <x v="0"/>
    <n v="5600"/>
    <n v="2891"/>
    <m/>
    <x v="0"/>
    <n v="12"/>
    <n v="11738"/>
    <x v="0"/>
    <m/>
    <n v="2.6446999999999998"/>
    <n v="1.56351"/>
    <n v="201.405"/>
    <n v="0"/>
    <n v="205.61320999999998"/>
    <n v="157.976"/>
    <n v="47.383489999999995"/>
    <m/>
    <x v="0"/>
    <n v="0.24984000000000001"/>
    <n v="205.60933"/>
    <n v="9.4352804687724796E-6"/>
    <n v="13199"/>
    <n v="5.8587640854954486E-2"/>
    <n v="1.2862500420084877E-2"/>
    <n v="7.6041320496868861E-3"/>
    <n v="0.97953336753022824"/>
    <n v="0.76833089237730601"/>
    <n v="0.23045398766680478"/>
    <n v="1.2151199558891612E-3"/>
    <x v="0"/>
    <m/>
    <x v="0"/>
    <m/>
    <m/>
    <x v="0"/>
    <m/>
    <x v="0"/>
    <x v="0"/>
    <m/>
    <x v="0"/>
    <x v="0"/>
    <x v="0"/>
    <m/>
    <x v="0"/>
    <x v="0"/>
    <x v="0"/>
    <x v="0"/>
    <x v="0"/>
    <x v="0"/>
    <x v="0"/>
    <x v="0"/>
    <x v="0"/>
    <x v="0"/>
    <x v="0"/>
    <x v="0"/>
    <x v="0"/>
    <m/>
    <x v="0"/>
    <x v="0"/>
    <x v="0"/>
    <x v="0"/>
    <x v="0"/>
    <s v="DST NO. 3"/>
    <m/>
    <x v="0"/>
    <m/>
    <m/>
    <m/>
    <m/>
  </r>
  <r>
    <x v="0"/>
    <s v="T13N R100W S12 fFORT UNION"/>
    <n v="49010932"/>
    <x v="0"/>
    <x v="0"/>
    <x v="137"/>
    <m/>
    <s v="12"/>
    <s v=" 13"/>
    <s v=" 100"/>
    <n v="41.120449999999998"/>
    <n v="-108.60196000000001"/>
    <s v="4903705151"/>
    <s v="TRAIL UNIT NO. 4"/>
    <x v="0"/>
    <s v="FORT UNION"/>
    <m/>
    <n v="1014"/>
    <n v="37"/>
    <x v="0"/>
    <n v="2529"/>
    <n v="2566"/>
    <n v="4840"/>
    <m/>
    <x v="0"/>
    <d v="1962-09-14T00:00:00"/>
    <n v="8.5"/>
    <x v="2"/>
    <n v="22"/>
    <n v="9"/>
    <n v="2259"/>
    <n v="-3"/>
    <x v="0"/>
    <n v="1740"/>
    <n v="2586"/>
    <m/>
    <x v="0"/>
    <n v="87"/>
    <n v="5595"/>
    <x v="0"/>
    <m/>
    <n v="1.0977999999999999"/>
    <n v="0.74060999999999999"/>
    <n v="98.266499999999994"/>
    <n v="0"/>
    <n v="100.10490999999999"/>
    <n v="49.0854"/>
    <n v="42.384539999999994"/>
    <m/>
    <x v="0"/>
    <n v="1.8113400000000002"/>
    <n v="93.281279999999995"/>
    <n v="3.528499113613022E-2"/>
    <n v="6697"/>
    <n v="8.965180605271722E-2"/>
    <n v="1.0966495050043001E-2"/>
    <n v="7.3983384031812236E-3"/>
    <n v="0.98163516654677585"/>
    <n v="0.52620847398320436"/>
    <n v="0.4543734820105384"/>
    <n v="1.9418044006257205E-2"/>
    <x v="0"/>
    <m/>
    <x v="0"/>
    <m/>
    <m/>
    <x v="0"/>
    <m/>
    <x v="0"/>
    <x v="0"/>
    <m/>
    <x v="0"/>
    <x v="0"/>
    <x v="0"/>
    <m/>
    <x v="0"/>
    <x v="0"/>
    <x v="0"/>
    <x v="0"/>
    <x v="0"/>
    <x v="0"/>
    <x v="0"/>
    <x v="0"/>
    <x v="0"/>
    <x v="0"/>
    <x v="0"/>
    <x v="0"/>
    <x v="0"/>
    <m/>
    <x v="0"/>
    <x v="0"/>
    <x v="0"/>
    <x v="0"/>
    <x v="0"/>
    <s v="DST NO. 1"/>
    <m/>
    <x v="0"/>
    <m/>
    <m/>
    <m/>
    <m/>
  </r>
  <r>
    <x v="0"/>
    <s v="T13N R100W S11 fMESAVERDE"/>
    <n v="49009579"/>
    <x v="0"/>
    <x v="0"/>
    <x v="129"/>
    <m/>
    <s v="11"/>
    <s v=" 13"/>
    <s v=" 100"/>
    <n v="41.113979999999998"/>
    <n v="-108.63822"/>
    <s v="4903705146"/>
    <s v="UNIT NO. 8"/>
    <x v="0"/>
    <s v="MESAVERDE"/>
    <n v="1349"/>
    <m/>
    <n v="50"/>
    <x v="0"/>
    <n v="7085"/>
    <n v="7135"/>
    <n v="7173"/>
    <n v="7152"/>
    <x v="0"/>
    <d v="1963-12-14T00:00:00"/>
    <n v="7.6999998092651367"/>
    <x v="0"/>
    <n v="3102"/>
    <n v="34"/>
    <n v="2938"/>
    <n v="100"/>
    <x v="0"/>
    <n v="9000"/>
    <n v="2098"/>
    <m/>
    <x v="0"/>
    <n v="-1"/>
    <n v="16209"/>
    <x v="0"/>
    <m/>
    <n v="154.78980000000001"/>
    <n v="2.79786"/>
    <n v="127.803"/>
    <n v="2.5579999999999998"/>
    <n v="287.94866000000002"/>
    <n v="253.89"/>
    <n v="34.386219999999994"/>
    <m/>
    <x v="0"/>
    <n v="0"/>
    <n v="288.27621999999997"/>
    <n v="-5.6845861983597192E-4"/>
    <n v="17268"/>
    <n v="3.1633658930011653E-2"/>
    <n v="0.53756041094270068"/>
    <n v="9.716523771980741E-3"/>
    <n v="0.45272306528531853"/>
    <n v="0.88071780599870508"/>
    <n v="0.119282194001295"/>
    <n v="0"/>
    <x v="0"/>
    <m/>
    <x v="0"/>
    <m/>
    <m/>
    <x v="0"/>
    <m/>
    <x v="0"/>
    <x v="0"/>
    <m/>
    <x v="0"/>
    <x v="0"/>
    <x v="0"/>
    <m/>
    <x v="0"/>
    <x v="0"/>
    <x v="0"/>
    <x v="0"/>
    <x v="0"/>
    <x v="0"/>
    <x v="0"/>
    <x v="0"/>
    <x v="0"/>
    <x v="0"/>
    <x v="0"/>
    <x v="0"/>
    <x v="0"/>
    <m/>
    <x v="0"/>
    <x v="0"/>
    <x v="0"/>
    <x v="0"/>
    <x v="0"/>
    <s v="DST NO. 7"/>
    <m/>
    <x v="0"/>
    <m/>
    <m/>
    <m/>
    <m/>
  </r>
  <r>
    <x v="0"/>
    <s v="T13N R100W S11 fMESAVERDE"/>
    <n v="49009578"/>
    <x v="0"/>
    <x v="0"/>
    <x v="129"/>
    <m/>
    <s v="11"/>
    <s v=" 13"/>
    <s v=" 100"/>
    <n v="41.113979999999998"/>
    <n v="-108.63822"/>
    <s v="4903705146"/>
    <s v="UNIT NO. 8"/>
    <x v="0"/>
    <s v="MESAVERDE"/>
    <m/>
    <n v="1349"/>
    <n v="85"/>
    <x v="0"/>
    <n v="5651"/>
    <n v="5736"/>
    <n v="7173"/>
    <n v="7152"/>
    <x v="0"/>
    <d v="1963-12-14T00:00:00"/>
    <n v="8.8000001907348633"/>
    <x v="0"/>
    <n v="592"/>
    <n v="17"/>
    <n v="4468"/>
    <n v="62"/>
    <x v="0"/>
    <n v="6700"/>
    <n v="2086"/>
    <m/>
    <x v="0"/>
    <n v="-1"/>
    <n v="12988"/>
    <x v="0"/>
    <m/>
    <n v="29.540800000000001"/>
    <n v="1.39893"/>
    <n v="194.35799999999998"/>
    <n v="1.5859599999999998"/>
    <n v="226.88368999999997"/>
    <n v="189.00700000000001"/>
    <n v="34.189539999999994"/>
    <m/>
    <x v="0"/>
    <n v="0"/>
    <n v="223.19654"/>
    <n v="8.1922060873457474E-3"/>
    <n v="13921"/>
    <n v="3.4672414433832545E-2"/>
    <n v="0.13020239577379936"/>
    <n v="6.1658464740237612E-3"/>
    <n v="0.86363175775217693"/>
    <n v="0.84681868276273464"/>
    <n v="0.15318131723726539"/>
    <n v="0"/>
    <x v="0"/>
    <m/>
    <x v="0"/>
    <m/>
    <m/>
    <x v="0"/>
    <m/>
    <x v="0"/>
    <x v="0"/>
    <m/>
    <x v="0"/>
    <x v="0"/>
    <x v="0"/>
    <m/>
    <x v="0"/>
    <x v="0"/>
    <x v="0"/>
    <x v="0"/>
    <x v="0"/>
    <x v="0"/>
    <x v="0"/>
    <x v="0"/>
    <x v="0"/>
    <x v="0"/>
    <x v="0"/>
    <x v="0"/>
    <x v="0"/>
    <m/>
    <x v="0"/>
    <x v="0"/>
    <x v="0"/>
    <x v="0"/>
    <x v="0"/>
    <s v="DST NO. 2"/>
    <m/>
    <x v="0"/>
    <m/>
    <m/>
    <m/>
    <m/>
  </r>
  <r>
    <x v="0"/>
    <s v="T13N R100W S10 fWASATCH"/>
    <n v="49016424"/>
    <x v="0"/>
    <x v="0"/>
    <x v="129"/>
    <m/>
    <s v="10"/>
    <s v=" 13"/>
    <s v=" 100"/>
    <n v="41.114049999999999"/>
    <n v="-108.65718"/>
    <s v="4903705145"/>
    <s v="TRAIL NO. 2"/>
    <x v="0"/>
    <s v="WASATCH"/>
    <m/>
    <n v="3134"/>
    <n v="60"/>
    <x v="0"/>
    <n v="2440"/>
    <n v="2500"/>
    <n v="7130"/>
    <n v="7091"/>
    <x v="0"/>
    <d v="1958-06-10T00:00:00"/>
    <n v="7.9000000953674316"/>
    <x v="2"/>
    <n v="435"/>
    <n v="200"/>
    <n v="20900"/>
    <n v="-3"/>
    <x v="0"/>
    <n v="32000"/>
    <n v="700"/>
    <m/>
    <x v="0"/>
    <n v="1584"/>
    <n v="55364"/>
    <x v="0"/>
    <m/>
    <n v="21.706499999999998"/>
    <n v="16.458000000000002"/>
    <n v="909.15"/>
    <n v="0"/>
    <n v="947.31449999999995"/>
    <n v="902.72"/>
    <n v="11.472999999999999"/>
    <m/>
    <x v="0"/>
    <n v="32.978880000000004"/>
    <n v="947.17187999999987"/>
    <n v="7.5281618018324857E-5"/>
    <n v="55813"/>
    <n v="4.0386051071714477E-3"/>
    <n v="2.2913720839277767E-2"/>
    <n v="1.737332216491989E-2"/>
    <n v="0.95971295699580239"/>
    <n v="0.95306883477157289"/>
    <n v="1.2112901831502853E-2"/>
    <n v="3.4818263396924336E-2"/>
    <x v="0"/>
    <m/>
    <x v="0"/>
    <m/>
    <m/>
    <x v="0"/>
    <m/>
    <x v="0"/>
    <x v="0"/>
    <m/>
    <x v="0"/>
    <x v="0"/>
    <x v="0"/>
    <m/>
    <x v="0"/>
    <x v="0"/>
    <x v="0"/>
    <x v="0"/>
    <x v="0"/>
    <x v="0"/>
    <x v="0"/>
    <x v="0"/>
    <x v="0"/>
    <x v="0"/>
    <x v="0"/>
    <x v="0"/>
    <x v="0"/>
    <m/>
    <x v="0"/>
    <x v="0"/>
    <x v="0"/>
    <x v="0"/>
    <x v="0"/>
    <s v="DST NO. 1"/>
    <m/>
    <x v="0"/>
    <m/>
    <m/>
    <m/>
    <m/>
  </r>
  <r>
    <x v="0"/>
    <s v="T13N R100W S10 fMESAVERDE"/>
    <n v="49004954"/>
    <x v="0"/>
    <x v="0"/>
    <x v="129"/>
    <m/>
    <s v="10"/>
    <s v=" 13"/>
    <s v=" 100"/>
    <n v="41.114049999999999"/>
    <n v="-108.65718"/>
    <s v="4903705145"/>
    <s v="TRAIL NO. 2"/>
    <x v="0"/>
    <s v="MESAVERDE"/>
    <n v="1175"/>
    <m/>
    <n v="68"/>
    <x v="0"/>
    <n v="7000"/>
    <n v="7068"/>
    <n v="7130"/>
    <n v="7091"/>
    <x v="1"/>
    <m/>
    <n v="8.5"/>
    <x v="0"/>
    <n v="36"/>
    <n v="22"/>
    <n v="6517"/>
    <n v="-3"/>
    <x v="0"/>
    <n v="7300"/>
    <n v="4551"/>
    <m/>
    <x v="0"/>
    <n v="10"/>
    <n v="16319"/>
    <x v="0"/>
    <m/>
    <n v="1.7964"/>
    <n v="1.8103800000000001"/>
    <n v="283.48949999999996"/>
    <n v="0"/>
    <n v="287.09627999999998"/>
    <n v="205.93299999999999"/>
    <n v="74.590889999999987"/>
    <m/>
    <x v="0"/>
    <n v="0.20820000000000002"/>
    <n v="280.73208999999997"/>
    <n v="1.1207946513838342E-2"/>
    <n v="18430"/>
    <n v="6.0749949638838528E-2"/>
    <n v="6.2571343662133141E-3"/>
    <n v="6.3058288320559227E-3"/>
    <n v="0.98743703680173067"/>
    <n v="0.73355703653258886"/>
    <n v="0.26570133111608296"/>
    <n v="7.4163235132827191E-4"/>
    <x v="0"/>
    <m/>
    <x v="0"/>
    <m/>
    <m/>
    <x v="0"/>
    <m/>
    <x v="0"/>
    <x v="0"/>
    <m/>
    <x v="0"/>
    <x v="0"/>
    <x v="0"/>
    <m/>
    <x v="0"/>
    <x v="0"/>
    <x v="0"/>
    <x v="0"/>
    <x v="0"/>
    <x v="0"/>
    <x v="0"/>
    <x v="0"/>
    <x v="0"/>
    <x v="0"/>
    <x v="0"/>
    <x v="0"/>
    <x v="0"/>
    <m/>
    <x v="0"/>
    <x v="0"/>
    <x v="0"/>
    <x v="0"/>
    <x v="0"/>
    <s v="PRODUCTION"/>
    <m/>
    <x v="0"/>
    <m/>
    <m/>
    <m/>
    <m/>
  </r>
  <r>
    <x v="0"/>
    <s v="T13N R100W S10 fMESAVERDE"/>
    <n v="49007539"/>
    <x v="0"/>
    <x v="0"/>
    <x v="129"/>
    <m/>
    <s v="10"/>
    <s v=" 13"/>
    <s v=" 100"/>
    <n v="41.114049999999999"/>
    <n v="-108.65718"/>
    <s v="4903705145"/>
    <s v="TRAIL NO. 2"/>
    <x v="0"/>
    <s v="MESAVERDE"/>
    <n v="3134"/>
    <n v="1175"/>
    <n v="191"/>
    <x v="0"/>
    <n v="5634"/>
    <n v="5825"/>
    <n v="7130"/>
    <n v="7091"/>
    <x v="1"/>
    <d v="1963-12-18T00:00:00"/>
    <n v="7.8000001907348633"/>
    <x v="0"/>
    <n v="90"/>
    <n v="55"/>
    <n v="4049"/>
    <n v="45"/>
    <x v="0"/>
    <n v="4600"/>
    <n v="3465"/>
    <m/>
    <x v="0"/>
    <n v="-1"/>
    <n v="10548"/>
    <x v="0"/>
    <m/>
    <n v="4.4909999999999997"/>
    <n v="4.5259499999999999"/>
    <n v="176.13149999999999"/>
    <n v="1.1511"/>
    <n v="186.29955000000001"/>
    <n v="129.76599999999999"/>
    <n v="56.791349999999994"/>
    <m/>
    <x v="0"/>
    <n v="0"/>
    <n v="186.55734999999999"/>
    <n v="-6.9141807486994267E-4"/>
    <n v="12300"/>
    <n v="7.6680672268907568E-2"/>
    <n v="2.4106338421107293E-2"/>
    <n v="2.4293939518372425E-2"/>
    <n v="0.95159972206052024"/>
    <n v="0.69558235041396121"/>
    <n v="0.30441764958603884"/>
    <n v="0"/>
    <x v="0"/>
    <m/>
    <x v="0"/>
    <m/>
    <m/>
    <x v="0"/>
    <m/>
    <x v="0"/>
    <x v="0"/>
    <m/>
    <x v="0"/>
    <x v="0"/>
    <x v="0"/>
    <m/>
    <x v="0"/>
    <x v="0"/>
    <x v="0"/>
    <x v="0"/>
    <x v="0"/>
    <x v="0"/>
    <x v="0"/>
    <x v="0"/>
    <x v="0"/>
    <x v="0"/>
    <x v="0"/>
    <x v="0"/>
    <x v="0"/>
    <m/>
    <x v="0"/>
    <x v="0"/>
    <x v="0"/>
    <x v="0"/>
    <x v="0"/>
    <s v="PRODUCTION"/>
    <m/>
    <x v="0"/>
    <m/>
    <m/>
    <m/>
    <m/>
  </r>
  <r>
    <x v="1"/>
    <s v="T13N R100W S04 fCODY/STEELE/BAXTER"/>
    <n v="5710"/>
    <x v="0"/>
    <x v="0"/>
    <x v="135"/>
    <s v="NE SE"/>
    <n v="4"/>
    <n v="13"/>
    <n v="100"/>
    <n v="41.128480000000003"/>
    <n v="-108.665116"/>
    <s v="4903726734"/>
    <s v="30Q TRAIL UNIT"/>
    <x v="0"/>
    <s v="CODY/STEELE/BAXTER"/>
    <m/>
    <m/>
    <n v="3890"/>
    <x v="0"/>
    <n v="9630"/>
    <n v="13520"/>
    <n v="13676"/>
    <n v="13662"/>
    <x v="2"/>
    <m/>
    <n v="6.37"/>
    <x v="1"/>
    <n v="369"/>
    <n v="25"/>
    <n v="7000"/>
    <n v="88"/>
    <x v="1"/>
    <n v="10500"/>
    <n v="474"/>
    <n v="0"/>
    <x v="1"/>
    <n v="30"/>
    <n v="22200"/>
    <x v="0"/>
    <s v="WEXPRO COMPANY"/>
    <n v="18.4131"/>
    <n v="2.0572500000000002"/>
    <n v="304.5"/>
    <n v="2.2510399999999997"/>
    <n v="327.22138999999999"/>
    <n v="296.20499999999998"/>
    <n v="7.7688599999999992"/>
    <n v="0"/>
    <x v="1"/>
    <n v="0.62460000000000004"/>
    <n v="304.59845999999999"/>
    <n v="3.5805981720897176E-2"/>
    <n v="18486"/>
    <n v="-9.1284471316914903E-2"/>
    <n v="5.6271076899954496E-2"/>
    <n v="6.2870278743085845E-3"/>
    <n v="0.93744189522573695"/>
    <n v="0.97244418110321373"/>
    <n v="2.5505250420504423E-2"/>
    <n v="2.0505684762818568E-3"/>
    <x v="1"/>
    <n v="85"/>
    <x v="1"/>
    <n v="0"/>
    <n v="0"/>
    <x v="1"/>
    <n v="38900"/>
    <x v="2"/>
    <x v="1"/>
    <n v="0"/>
    <x v="1"/>
    <x v="1"/>
    <x v="1"/>
    <n v="0"/>
    <x v="1"/>
    <x v="1"/>
    <x v="1"/>
    <x v="1"/>
    <x v="0"/>
    <x v="0"/>
    <x v="0"/>
    <x v="0"/>
    <x v="0"/>
    <x v="0"/>
    <x v="0"/>
    <x v="0"/>
    <x v="0"/>
    <m/>
    <x v="0"/>
    <x v="0"/>
    <x v="0"/>
    <x v="0"/>
    <x v="0"/>
    <m/>
    <m/>
    <x v="0"/>
    <s v="WYOMING ANALYTICAL LABS ROCK SPRINGS ID No D7256"/>
    <m/>
    <s v="9630-13520"/>
    <d v="2007-06-05T00:00:00"/>
  </r>
  <r>
    <x v="0"/>
    <s v="T13N R100W S03 fFORT UNION"/>
    <n v="49005665"/>
    <x v="0"/>
    <x v="0"/>
    <x v="129"/>
    <m/>
    <s v="3"/>
    <s v=" 13"/>
    <s v=" 100"/>
    <n v="41.128540000000001"/>
    <n v="-108.65723"/>
    <s v="4903705159"/>
    <s v="UNIT NO. 3"/>
    <x v="0"/>
    <s v="FORT UNION"/>
    <m/>
    <m/>
    <n v="42"/>
    <x v="0"/>
    <n v="3510"/>
    <n v="3552"/>
    <n v="7750"/>
    <m/>
    <x v="0"/>
    <m/>
    <n v="8.1999998092651367"/>
    <x v="0"/>
    <n v="1390"/>
    <n v="676"/>
    <n v="39307"/>
    <n v="-3"/>
    <x v="0"/>
    <n v="63000"/>
    <n v="268"/>
    <m/>
    <x v="0"/>
    <n v="2586"/>
    <n v="107091"/>
    <x v="0"/>
    <m/>
    <n v="69.361000000000004"/>
    <n v="55.628039999999999"/>
    <n v="1709.8544999999999"/>
    <n v="0"/>
    <n v="1834.8435399999998"/>
    <n v="1777.23"/>
    <n v="4.3925199999999993"/>
    <m/>
    <x v="0"/>
    <n v="53.840520000000005"/>
    <n v="1835.4630400000001"/>
    <n v="-1.6878698999587215E-4"/>
    <n v="107221"/>
    <n v="6.0659225801635002E-4"/>
    <n v="3.780213325437002E-2"/>
    <n v="3.0317593182904307E-2"/>
    <n v="0.93188027356272574"/>
    <n v="0.96827337912508438"/>
    <n v="2.3931399893511334E-3"/>
    <n v="2.9333480885564443E-2"/>
    <x v="0"/>
    <m/>
    <x v="0"/>
    <m/>
    <m/>
    <x v="0"/>
    <m/>
    <x v="0"/>
    <x v="0"/>
    <m/>
    <x v="0"/>
    <x v="0"/>
    <x v="0"/>
    <m/>
    <x v="0"/>
    <x v="0"/>
    <x v="0"/>
    <x v="0"/>
    <x v="0"/>
    <x v="0"/>
    <x v="0"/>
    <x v="0"/>
    <x v="0"/>
    <x v="0"/>
    <x v="0"/>
    <x v="0"/>
    <x v="0"/>
    <m/>
    <x v="0"/>
    <x v="0"/>
    <x v="0"/>
    <x v="0"/>
    <x v="0"/>
    <s v="DST NO. 1"/>
    <m/>
    <x v="0"/>
    <m/>
    <m/>
    <m/>
    <m/>
  </r>
  <r>
    <x v="1"/>
    <s v="T13N R100W S03 fCODY/STEELE/BAXTER"/>
    <n v="5709"/>
    <x v="0"/>
    <x v="0"/>
    <x v="135"/>
    <s v="SW NE"/>
    <n v="3"/>
    <n v="13"/>
    <n v="100"/>
    <n v="41.132469999999998"/>
    <n v="-108.648371"/>
    <s v="4903726841"/>
    <s v="7A-3J TRAIL UNIT"/>
    <x v="0"/>
    <s v="CODY/STEELE/BAXTER"/>
    <m/>
    <m/>
    <n v="3317"/>
    <x v="0"/>
    <n v="9880"/>
    <n v="13197"/>
    <n v="13791"/>
    <n v="13756"/>
    <x v="2"/>
    <m/>
    <n v="6.67"/>
    <x v="1"/>
    <n v="491"/>
    <n v="44"/>
    <n v="6080"/>
    <n v="96"/>
    <x v="1"/>
    <n v="12000"/>
    <n v="272"/>
    <n v="0"/>
    <x v="1"/>
    <n v="14"/>
    <n v="20800"/>
    <x v="0"/>
    <s v="WEXPRO COMPANY"/>
    <n v="24.500900000000001"/>
    <n v="3.6207600000000002"/>
    <n v="264.48"/>
    <n v="2.4556800000000001"/>
    <n v="295.05733999999995"/>
    <n v="338.52"/>
    <n v="4.4580799999999998"/>
    <n v="0"/>
    <x v="1"/>
    <n v="0.29148000000000002"/>
    <n v="343.26955999999996"/>
    <n v="-7.5529043190879164E-2"/>
    <n v="18997"/>
    <n v="-4.5304922481594088E-2"/>
    <n v="8.3037758016797705E-2"/>
    <n v="1.2271377488863693E-2"/>
    <n v="0.90469086449433855"/>
    <n v="0.98616376004909967"/>
    <n v="1.2987111353538019E-2"/>
    <n v="8.4912859736237625E-4"/>
    <x v="1"/>
    <n v="31"/>
    <x v="1"/>
    <n v="0"/>
    <n v="0"/>
    <x v="1"/>
    <n v="34800"/>
    <x v="2"/>
    <x v="1"/>
    <n v="0"/>
    <x v="1"/>
    <x v="1"/>
    <x v="1"/>
    <n v="0"/>
    <x v="1"/>
    <x v="1"/>
    <x v="1"/>
    <x v="1"/>
    <x v="0"/>
    <x v="0"/>
    <x v="0"/>
    <x v="0"/>
    <x v="0"/>
    <x v="0"/>
    <x v="0"/>
    <x v="0"/>
    <x v="0"/>
    <m/>
    <x v="0"/>
    <x v="0"/>
    <x v="0"/>
    <x v="0"/>
    <x v="0"/>
    <m/>
    <m/>
    <x v="0"/>
    <s v="WYOMING ANALYTICAL LABS ROCK SPRINGS ID No D7916"/>
    <m/>
    <s v="9880-13197"/>
    <d v="2007-08-16T00:00:00"/>
  </r>
  <r>
    <x v="0"/>
    <s v="T13N R100W S02 fMESAVERDE"/>
    <n v="49010848"/>
    <x v="0"/>
    <x v="0"/>
    <x v="129"/>
    <m/>
    <s v="2"/>
    <s v=" 13"/>
    <s v=" 100"/>
    <n v="41.128790000000002"/>
    <n v="-108.63829"/>
    <s v="4903705161"/>
    <s v="UNIT NO. 6"/>
    <x v="0"/>
    <s v="MESAVERDE"/>
    <m/>
    <m/>
    <n v="120"/>
    <x v="0"/>
    <n v="5786"/>
    <n v="5906"/>
    <n v="7200"/>
    <n v="5914"/>
    <x v="1"/>
    <d v="1961-05-24T00:00:00"/>
    <n v="8"/>
    <x v="2"/>
    <n v="56"/>
    <n v="38"/>
    <n v="5869"/>
    <n v="-3"/>
    <x v="0"/>
    <n v="8450"/>
    <n v="1013"/>
    <m/>
    <x v="0"/>
    <n v="303"/>
    <n v="15215"/>
    <x v="0"/>
    <m/>
    <n v="2.7944"/>
    <n v="3.1270199999999999"/>
    <n v="255.30149999999998"/>
    <n v="0"/>
    <n v="261.22291999999999"/>
    <n v="238.37449999999998"/>
    <n v="16.603069999999999"/>
    <m/>
    <x v="0"/>
    <n v="6.3084600000000002"/>
    <n v="261.28602999999998"/>
    <n v="-1.2078262008716728E-4"/>
    <n v="15723"/>
    <n v="1.6419936647488524E-2"/>
    <n v="1.0697376784548615E-2"/>
    <n v="1.1970695373897514E-2"/>
    <n v="0.97733192784155387"/>
    <n v="0.91231245696526519"/>
    <n v="6.3543657500556003E-2"/>
    <n v="2.4143885534178771E-2"/>
    <x v="0"/>
    <m/>
    <x v="0"/>
    <m/>
    <m/>
    <x v="0"/>
    <m/>
    <x v="0"/>
    <x v="0"/>
    <m/>
    <x v="0"/>
    <x v="0"/>
    <x v="0"/>
    <m/>
    <x v="0"/>
    <x v="0"/>
    <x v="0"/>
    <x v="0"/>
    <x v="0"/>
    <x v="0"/>
    <x v="0"/>
    <x v="0"/>
    <x v="0"/>
    <x v="0"/>
    <x v="0"/>
    <x v="0"/>
    <x v="0"/>
    <m/>
    <x v="0"/>
    <x v="0"/>
    <x v="0"/>
    <x v="0"/>
    <x v="0"/>
    <s v="PRODUCTION WATER"/>
    <m/>
    <x v="0"/>
    <m/>
    <m/>
    <m/>
    <m/>
  </r>
  <r>
    <x v="0"/>
    <s v="T13N R100W S01 fLANCE"/>
    <n v="49007541"/>
    <x v="0"/>
    <x v="0"/>
    <x v="137"/>
    <m/>
    <s v="1"/>
    <s v=" 13"/>
    <s v=" 100"/>
    <n v="41.130949999999999"/>
    <n v="-108.60897"/>
    <s v="4903705160"/>
    <s v="UNIT NO. 5"/>
    <x v="0"/>
    <s v="LANCE"/>
    <m/>
    <m/>
    <n v="144"/>
    <x v="0"/>
    <n v="3753"/>
    <n v="3897"/>
    <m/>
    <m/>
    <x v="0"/>
    <d v="1963-12-18T00:00:00"/>
    <n v="8.1999998092651367"/>
    <x v="0"/>
    <n v="59"/>
    <n v="43"/>
    <n v="7123"/>
    <n v="49"/>
    <x v="0"/>
    <n v="9400"/>
    <n v="3160"/>
    <m/>
    <x v="0"/>
    <n v="52"/>
    <n v="18285"/>
    <x v="0"/>
    <m/>
    <n v="2.9441000000000002"/>
    <n v="3.5384700000000002"/>
    <n v="309.85049999999995"/>
    <n v="1.25342"/>
    <n v="317.58648999999997"/>
    <n v="265.17399999999998"/>
    <n v="51.792399999999994"/>
    <m/>
    <x v="0"/>
    <n v="1.08264"/>
    <n v="318.04903999999999"/>
    <n v="-7.2769689258877894E-4"/>
    <n v="19883"/>
    <n v="4.1867533011947178E-2"/>
    <n v="9.2702306071017083E-3"/>
    <n v="1.1141752282976522E-2"/>
    <n v="0.97958801710992172"/>
    <n v="0.83375192706131096"/>
    <n v="0.16284406958121928"/>
    <n v="3.4040033574696533E-3"/>
    <x v="0"/>
    <m/>
    <x v="0"/>
    <m/>
    <m/>
    <x v="0"/>
    <m/>
    <x v="0"/>
    <x v="0"/>
    <m/>
    <x v="0"/>
    <x v="0"/>
    <x v="0"/>
    <m/>
    <x v="0"/>
    <x v="0"/>
    <x v="0"/>
    <x v="0"/>
    <x v="0"/>
    <x v="0"/>
    <x v="0"/>
    <x v="0"/>
    <x v="0"/>
    <x v="0"/>
    <x v="0"/>
    <x v="0"/>
    <x v="0"/>
    <m/>
    <x v="0"/>
    <x v="0"/>
    <x v="0"/>
    <x v="0"/>
    <x v="0"/>
    <s v="DST NO. 2"/>
    <m/>
    <x v="0"/>
    <m/>
    <m/>
    <m/>
    <m/>
  </r>
  <r>
    <x v="0"/>
    <s v="T13N R099W S28 fFORT UNION"/>
    <n v="49007543"/>
    <x v="0"/>
    <x v="0"/>
    <x v="0"/>
    <m/>
    <s v="28"/>
    <s v=" 13"/>
    <s v=" 99"/>
    <n v="41.07741"/>
    <n v="-108.54606"/>
    <s v="4903720128"/>
    <s v="CROOKED WASH NO. 1"/>
    <x v="0"/>
    <s v="FORT UNION"/>
    <m/>
    <m/>
    <n v="40"/>
    <x v="0"/>
    <n v="4692"/>
    <n v="4732"/>
    <n v="8800"/>
    <m/>
    <x v="0"/>
    <d v="1968-09-16T00:00:00"/>
    <n v="8.1999998092651367"/>
    <x v="0"/>
    <n v="152"/>
    <n v="36"/>
    <n v="5697"/>
    <n v="162"/>
    <x v="0"/>
    <n v="8200"/>
    <n v="1086"/>
    <m/>
    <x v="0"/>
    <n v="646"/>
    <n v="15428"/>
    <x v="0"/>
    <m/>
    <n v="7.5847999999999995"/>
    <n v="2.96244"/>
    <n v="247.81949999999998"/>
    <n v="4.1439599999999999"/>
    <n v="262.51069999999999"/>
    <n v="231.322"/>
    <n v="17.799539999999997"/>
    <m/>
    <x v="0"/>
    <n v="13.449720000000001"/>
    <n v="262.57126"/>
    <n v="-1.1533437560873258E-4"/>
    <n v="15976"/>
    <n v="1.7450006368615462E-2"/>
    <n v="2.8893298444596736E-2"/>
    <n v="1.1285025715142279E-2"/>
    <n v="0.9598216758402609"/>
    <n v="0.88098750792451541"/>
    <n v="6.7789368874567602E-2"/>
    <n v="5.1223123200916966E-2"/>
    <x v="0"/>
    <m/>
    <x v="0"/>
    <m/>
    <m/>
    <x v="0"/>
    <m/>
    <x v="0"/>
    <x v="0"/>
    <m/>
    <x v="0"/>
    <x v="0"/>
    <x v="0"/>
    <m/>
    <x v="0"/>
    <x v="0"/>
    <x v="0"/>
    <x v="0"/>
    <x v="0"/>
    <x v="0"/>
    <x v="0"/>
    <x v="0"/>
    <x v="0"/>
    <x v="0"/>
    <x v="0"/>
    <x v="0"/>
    <x v="0"/>
    <m/>
    <x v="0"/>
    <x v="0"/>
    <x v="0"/>
    <x v="0"/>
    <x v="0"/>
    <s v="DST NO. 3"/>
    <m/>
    <x v="0"/>
    <m/>
    <m/>
    <m/>
    <m/>
  </r>
  <r>
    <x v="0"/>
    <s v="T13N R099W S20 fWASATCH"/>
    <n v="49009955"/>
    <x v="0"/>
    <x v="0"/>
    <x v="0"/>
    <m/>
    <s v="20"/>
    <s v=" 13"/>
    <s v=" 99"/>
    <n v="41.082900000000002"/>
    <n v="-108.58121"/>
    <s v="4903720158"/>
    <s v="2 UNIT (CROOKED WASH)"/>
    <x v="0"/>
    <s v="WASATCH"/>
    <m/>
    <n v="451"/>
    <n v="98"/>
    <x v="0"/>
    <n v="1399"/>
    <n v="1497"/>
    <n v="5760"/>
    <m/>
    <x v="0"/>
    <d v="1969-09-05T00:00:00"/>
    <n v="8.6999998092651367"/>
    <x v="0"/>
    <n v="8"/>
    <n v="3"/>
    <n v="820"/>
    <n v="25"/>
    <x v="0"/>
    <n v="60"/>
    <n v="1440"/>
    <m/>
    <x v="0"/>
    <n v="329"/>
    <n v="2098"/>
    <x v="0"/>
    <m/>
    <n v="0.3992"/>
    <n v="0.24687000000000001"/>
    <n v="35.67"/>
    <n v="0.63949999999999996"/>
    <n v="36.955569999999994"/>
    <n v="1.6925999999999999"/>
    <n v="23.601599999999998"/>
    <m/>
    <x v="0"/>
    <n v="6.8497800000000009"/>
    <n v="32.143979999999999"/>
    <n v="6.963272553873355E-2"/>
    <n v="2682"/>
    <n v="0.12217573221757322"/>
    <n v="1.0802160540346153E-2"/>
    <n v="6.6801837990863094E-3"/>
    <n v="0.98251765566056748"/>
    <n v="5.2656827188170226E-2"/>
    <n v="0.73424635032749519"/>
    <n v="0.21309682248433459"/>
    <x v="0"/>
    <m/>
    <x v="0"/>
    <m/>
    <m/>
    <x v="0"/>
    <m/>
    <x v="0"/>
    <x v="0"/>
    <m/>
    <x v="0"/>
    <x v="0"/>
    <x v="0"/>
    <m/>
    <x v="0"/>
    <x v="0"/>
    <x v="0"/>
    <x v="0"/>
    <x v="0"/>
    <x v="0"/>
    <x v="0"/>
    <x v="0"/>
    <x v="0"/>
    <x v="0"/>
    <x v="0"/>
    <x v="0"/>
    <x v="0"/>
    <m/>
    <x v="0"/>
    <x v="0"/>
    <x v="0"/>
    <x v="0"/>
    <x v="0"/>
    <s v="DST NO. 1"/>
    <m/>
    <x v="0"/>
    <m/>
    <m/>
    <m/>
    <m/>
  </r>
  <r>
    <x v="0"/>
    <s v="T13N R099W S20 fFORT UNION"/>
    <n v="49009956"/>
    <x v="0"/>
    <x v="0"/>
    <x v="0"/>
    <m/>
    <s v="20"/>
    <s v=" 13"/>
    <s v=" 99"/>
    <n v="41.082900000000002"/>
    <n v="-108.58121"/>
    <s v="4903720158"/>
    <s v="2 UNIT (CROOKED WASH)"/>
    <x v="0"/>
    <s v="FORT UNION"/>
    <n v="451"/>
    <m/>
    <n v="98"/>
    <x v="0"/>
    <n v="1948"/>
    <n v="2046"/>
    <n v="5760"/>
    <m/>
    <x v="0"/>
    <d v="1969-09-05T00:00:00"/>
    <n v="8.3999996185302734"/>
    <x v="0"/>
    <n v="17"/>
    <n v="6"/>
    <n v="1122"/>
    <n v="32"/>
    <x v="0"/>
    <n v="350"/>
    <n v="2159"/>
    <m/>
    <x v="0"/>
    <n v="119"/>
    <n v="2805"/>
    <x v="0"/>
    <m/>
    <n v="0.84830000000000005"/>
    <n v="0.49374000000000001"/>
    <n v="48.806999999999995"/>
    <n v="0.81855999999999995"/>
    <n v="50.96759999999999"/>
    <n v="9.8734999999999999"/>
    <n v="35.386009999999999"/>
    <m/>
    <x v="0"/>
    <n v="2.4775800000000001"/>
    <n v="47.737090000000002"/>
    <n v="3.2729042561199351E-2"/>
    <n v="3802"/>
    <n v="0.15090056001210836"/>
    <n v="1.664390710961474E-2"/>
    <n v="9.6873307748451976E-3"/>
    <n v="0.9736687621155401"/>
    <n v="0.20683078922489828"/>
    <n v="0.74126868646580668"/>
    <n v="5.1900524309294933E-2"/>
    <x v="0"/>
    <m/>
    <x v="0"/>
    <m/>
    <m/>
    <x v="0"/>
    <m/>
    <x v="0"/>
    <x v="0"/>
    <m/>
    <x v="0"/>
    <x v="0"/>
    <x v="0"/>
    <m/>
    <x v="0"/>
    <x v="0"/>
    <x v="0"/>
    <x v="0"/>
    <x v="0"/>
    <x v="0"/>
    <x v="0"/>
    <x v="0"/>
    <x v="0"/>
    <x v="0"/>
    <x v="0"/>
    <x v="0"/>
    <x v="0"/>
    <m/>
    <x v="0"/>
    <x v="0"/>
    <x v="0"/>
    <x v="0"/>
    <x v="0"/>
    <s v="DST NO. 2"/>
    <m/>
    <x v="0"/>
    <m/>
    <m/>
    <m/>
    <m/>
  </r>
  <r>
    <x v="0"/>
    <s v="T13N R099W S18 fWASATCH"/>
    <n v="49018177"/>
    <x v="0"/>
    <x v="0"/>
    <x v="118"/>
    <m/>
    <s v="18"/>
    <s v=" 13"/>
    <s v=" 99"/>
    <n v="41.095109999999998"/>
    <n v="-108.59389"/>
    <s v="4903705131"/>
    <s v="UNIT NO. 1"/>
    <x v="0"/>
    <s v="WASATCH"/>
    <n v="23"/>
    <m/>
    <n v="15"/>
    <x v="0"/>
    <n v="2943"/>
    <n v="2958"/>
    <n v="3574"/>
    <m/>
    <x v="0"/>
    <d v="1944-11-11T00:00:00"/>
    <m/>
    <x v="0"/>
    <n v="41"/>
    <n v="20"/>
    <n v="4345"/>
    <n v="-3"/>
    <x v="0"/>
    <n v="5183"/>
    <n v="2765"/>
    <m/>
    <x v="0"/>
    <n v="58"/>
    <n v="12412"/>
    <x v="0"/>
    <m/>
    <n v="2.0459000000000001"/>
    <n v="1.6457999999999999"/>
    <n v="189.00749999999999"/>
    <n v="0"/>
    <n v="192.69919999999999"/>
    <n v="146.21242999999998"/>
    <n v="45.318349999999995"/>
    <m/>
    <x v="0"/>
    <n v="1.2075600000000002"/>
    <n v="192.73833999999999"/>
    <n v="-1.0154693287011764E-4"/>
    <n v="12406"/>
    <n v="-2.4176001289386736E-4"/>
    <n v="1.0617065353670385E-2"/>
    <n v="8.5407723540108105E-3"/>
    <n v="0.9808421622923188"/>
    <n v="0.75860583836096118"/>
    <n v="0.23512887991045267"/>
    <n v="6.2652817285860207E-3"/>
    <x v="0"/>
    <m/>
    <x v="0"/>
    <m/>
    <m/>
    <x v="0"/>
    <m/>
    <x v="0"/>
    <x v="0"/>
    <m/>
    <x v="0"/>
    <x v="0"/>
    <x v="0"/>
    <m/>
    <x v="0"/>
    <x v="0"/>
    <x v="0"/>
    <x v="0"/>
    <x v="0"/>
    <x v="0"/>
    <x v="0"/>
    <x v="0"/>
    <x v="0"/>
    <x v="0"/>
    <x v="0"/>
    <x v="0"/>
    <x v="0"/>
    <m/>
    <x v="0"/>
    <x v="0"/>
    <x v="0"/>
    <x v="0"/>
    <x v="0"/>
    <s v="TESTER"/>
    <m/>
    <x v="0"/>
    <m/>
    <m/>
    <m/>
    <m/>
  </r>
  <r>
    <x v="0"/>
    <s v="T13N R099W S18 fWASATCH"/>
    <n v="49018176"/>
    <x v="0"/>
    <x v="0"/>
    <x v="118"/>
    <m/>
    <s v="18"/>
    <s v=" 13"/>
    <s v=" 99"/>
    <n v="41.095109999999998"/>
    <n v="-108.59389"/>
    <s v="4903705131"/>
    <s v="UNIT NO. 1"/>
    <x v="0"/>
    <s v="WASATCH"/>
    <n v="77"/>
    <n v="23"/>
    <n v="15"/>
    <x v="0"/>
    <n v="2905"/>
    <n v="2920"/>
    <n v="3574"/>
    <m/>
    <x v="0"/>
    <d v="1944-11-10T00:00:00"/>
    <m/>
    <x v="0"/>
    <n v="80"/>
    <n v="59"/>
    <n v="6936"/>
    <n v="-3"/>
    <x v="0"/>
    <n v="9415"/>
    <n v="2725"/>
    <m/>
    <x v="0"/>
    <n v="18"/>
    <n v="19233"/>
    <x v="0"/>
    <m/>
    <n v="3.992"/>
    <n v="4.8551099999999998"/>
    <n v="301.71599999999995"/>
    <n v="0"/>
    <n v="310.56310999999994"/>
    <n v="265.59715"/>
    <n v="44.662749999999996"/>
    <m/>
    <x v="0"/>
    <n v="0.37476000000000004"/>
    <n v="310.63466"/>
    <n v="-1.1518070967971898E-4"/>
    <n v="19227"/>
    <n v="-1.5600624024960998E-4"/>
    <n v="1.2854070143746309E-2"/>
    <n v="1.5633247619139312E-2"/>
    <n v="0.9715126822371144"/>
    <n v="0.85501453701270813"/>
    <n v="0.14377902968071882"/>
    <n v="1.2064333065730658E-3"/>
    <x v="0"/>
    <m/>
    <x v="0"/>
    <m/>
    <m/>
    <x v="0"/>
    <m/>
    <x v="0"/>
    <x v="0"/>
    <m/>
    <x v="0"/>
    <x v="0"/>
    <x v="0"/>
    <m/>
    <x v="0"/>
    <x v="0"/>
    <x v="0"/>
    <x v="0"/>
    <x v="0"/>
    <x v="0"/>
    <x v="0"/>
    <x v="0"/>
    <x v="0"/>
    <x v="0"/>
    <x v="0"/>
    <x v="0"/>
    <x v="0"/>
    <m/>
    <x v="0"/>
    <x v="0"/>
    <x v="0"/>
    <x v="0"/>
    <x v="0"/>
    <s v="TESTER"/>
    <m/>
    <x v="0"/>
    <m/>
    <m/>
    <m/>
    <m/>
  </r>
  <r>
    <x v="0"/>
    <s v="T13N R099W S18 fWASATCH"/>
    <n v="49018175"/>
    <x v="0"/>
    <x v="0"/>
    <x v="118"/>
    <m/>
    <s v="18"/>
    <s v=" 13"/>
    <s v=" 99"/>
    <n v="41.095109999999998"/>
    <n v="-108.59389"/>
    <s v="4903705131"/>
    <s v="UNIT NO. 1"/>
    <x v="0"/>
    <s v="WASATCH"/>
    <m/>
    <n v="77"/>
    <n v="12"/>
    <x v="0"/>
    <n v="2816"/>
    <n v="2828"/>
    <n v="3574"/>
    <m/>
    <x v="0"/>
    <d v="1944-11-05T00:00:00"/>
    <m/>
    <x v="0"/>
    <n v="73"/>
    <n v="21"/>
    <n v="4821"/>
    <n v="-3"/>
    <x v="0"/>
    <n v="6086"/>
    <n v="2595"/>
    <m/>
    <x v="0"/>
    <n v="44"/>
    <n v="13640"/>
    <x v="0"/>
    <m/>
    <n v="3.6427"/>
    <n v="1.7280900000000001"/>
    <n v="209.71349999999998"/>
    <n v="0"/>
    <n v="215.08428999999998"/>
    <n v="171.68606"/>
    <n v="42.532049999999998"/>
    <m/>
    <x v="0"/>
    <n v="0.91608000000000012"/>
    <n v="215.13418999999999"/>
    <n v="-1.1598757914817618E-4"/>
    <n v="13634"/>
    <n v="-2.1998973381242209E-4"/>
    <n v="1.6936150938778469E-2"/>
    <n v="8.0344780178970773E-3"/>
    <n v="0.97502937104332443"/>
    <n v="0.79804172456270206"/>
    <n v="0.19770009592617518"/>
    <n v="4.2581795111228029E-3"/>
    <x v="0"/>
    <m/>
    <x v="0"/>
    <m/>
    <m/>
    <x v="0"/>
    <m/>
    <x v="0"/>
    <x v="0"/>
    <m/>
    <x v="0"/>
    <x v="0"/>
    <x v="0"/>
    <m/>
    <x v="0"/>
    <x v="0"/>
    <x v="0"/>
    <x v="0"/>
    <x v="0"/>
    <x v="0"/>
    <x v="0"/>
    <x v="0"/>
    <x v="0"/>
    <x v="0"/>
    <x v="0"/>
    <x v="0"/>
    <x v="0"/>
    <m/>
    <x v="0"/>
    <x v="0"/>
    <x v="0"/>
    <x v="0"/>
    <x v="0"/>
    <s v="TESTER"/>
    <m/>
    <x v="0"/>
    <m/>
    <m/>
    <m/>
    <m/>
  </r>
  <r>
    <x v="0"/>
    <s v="T13N R099W S18 fMESAVERDE"/>
    <n v="49010818"/>
    <x v="0"/>
    <x v="0"/>
    <x v="137"/>
    <m/>
    <s v="18"/>
    <s v=" 13"/>
    <s v=" 99"/>
    <n v="41.101730000000003"/>
    <n v="-108.58349"/>
    <s v="4903705137"/>
    <s v="UNIT NO. 2"/>
    <x v="0"/>
    <s v="MESAVERDE"/>
    <n v="2195"/>
    <m/>
    <n v="143"/>
    <x v="0"/>
    <n v="7343"/>
    <n v="7486"/>
    <n v="11188"/>
    <m/>
    <x v="0"/>
    <d v="1958-12-03T00:00:00"/>
    <n v="6.5999999046325684"/>
    <x v="2"/>
    <n v="241"/>
    <n v="128"/>
    <n v="7535"/>
    <n v="-3"/>
    <x v="0"/>
    <n v="11400"/>
    <n v="1635"/>
    <m/>
    <x v="0"/>
    <n v="97"/>
    <n v="20206"/>
    <x v="0"/>
    <m/>
    <n v="12.0259"/>
    <n v="10.53312"/>
    <n v="327.77249999999998"/>
    <n v="0"/>
    <n v="350.33151999999995"/>
    <n v="321.59399999999999"/>
    <n v="26.797649999999997"/>
    <m/>
    <x v="0"/>
    <n v="2.0195400000000001"/>
    <n v="350.41118999999998"/>
    <n v="-1.136936551220368E-4"/>
    <n v="21030"/>
    <n v="1.998253952856727E-2"/>
    <n v="3.4327199562288892E-2"/>
    <n v="3.0066149914229817E-2"/>
    <n v="0.93560665052348135"/>
    <n v="0.9177617872305962"/>
    <n v="7.6474869424118561E-2"/>
    <n v="5.7633433452852923E-3"/>
    <x v="0"/>
    <m/>
    <x v="0"/>
    <m/>
    <m/>
    <x v="0"/>
    <m/>
    <x v="0"/>
    <x v="0"/>
    <m/>
    <x v="0"/>
    <x v="0"/>
    <x v="0"/>
    <m/>
    <x v="0"/>
    <x v="0"/>
    <x v="0"/>
    <x v="0"/>
    <x v="0"/>
    <x v="0"/>
    <x v="0"/>
    <x v="0"/>
    <x v="0"/>
    <x v="0"/>
    <x v="0"/>
    <x v="0"/>
    <x v="0"/>
    <m/>
    <x v="0"/>
    <x v="0"/>
    <x v="0"/>
    <x v="0"/>
    <x v="0"/>
    <s v="DST NO. 8"/>
    <m/>
    <x v="0"/>
    <m/>
    <m/>
    <m/>
    <m/>
  </r>
  <r>
    <x v="0"/>
    <s v="T13N R099W S18 fMESAVERDE"/>
    <n v="49010864"/>
    <x v="0"/>
    <x v="0"/>
    <x v="137"/>
    <m/>
    <s v="18"/>
    <s v=" 13"/>
    <s v=" 99"/>
    <n v="41.101700000000001"/>
    <n v="-108.59723"/>
    <s v="4903705136"/>
    <s v="UNIT NO. 3"/>
    <x v="0"/>
    <s v="MESAVERDE"/>
    <n v="582"/>
    <m/>
    <n v="102"/>
    <x v="0"/>
    <n v="6950"/>
    <n v="7052"/>
    <n v="7172"/>
    <m/>
    <x v="0"/>
    <d v="1959-11-27T00:00:00"/>
    <n v="8.6999998092651367"/>
    <x v="2"/>
    <n v="160"/>
    <n v="66"/>
    <n v="7824"/>
    <n v="-3"/>
    <x v="0"/>
    <n v="11600"/>
    <n v="1403"/>
    <m/>
    <x v="0"/>
    <n v="31"/>
    <n v="20456"/>
    <x v="0"/>
    <m/>
    <n v="7.984"/>
    <n v="5.4311400000000001"/>
    <n v="340.34399999999999"/>
    <n v="0"/>
    <n v="353.75914"/>
    <n v="327.23599999999999"/>
    <n v="22.995169999999998"/>
    <m/>
    <x v="0"/>
    <n v="0.6454200000000001"/>
    <n v="350.87658999999996"/>
    <n v="4.0908371194858907E-3"/>
    <n v="21078"/>
    <n v="1.497568257331343E-2"/>
    <n v="2.256902818115173E-2"/>
    <n v="1.5352649262998548E-2"/>
    <n v="0.96207832255584969"/>
    <n v="0.93262420271469249"/>
    <n v="6.5536347124212538E-2"/>
    <n v="1.8394501610951024E-3"/>
    <x v="0"/>
    <m/>
    <x v="0"/>
    <m/>
    <m/>
    <x v="0"/>
    <m/>
    <x v="0"/>
    <x v="0"/>
    <m/>
    <x v="0"/>
    <x v="0"/>
    <x v="0"/>
    <m/>
    <x v="0"/>
    <x v="0"/>
    <x v="0"/>
    <x v="0"/>
    <x v="0"/>
    <x v="0"/>
    <x v="0"/>
    <x v="0"/>
    <x v="0"/>
    <x v="0"/>
    <x v="0"/>
    <x v="0"/>
    <x v="0"/>
    <m/>
    <x v="0"/>
    <x v="0"/>
    <x v="0"/>
    <x v="0"/>
    <x v="0"/>
    <s v="DST NO. 18"/>
    <m/>
    <x v="0"/>
    <m/>
    <m/>
    <m/>
    <m/>
  </r>
  <r>
    <x v="0"/>
    <s v="T13N R099W S18 fMESAVERDE"/>
    <n v="49010861"/>
    <x v="0"/>
    <x v="0"/>
    <x v="137"/>
    <m/>
    <s v="18"/>
    <s v=" 13"/>
    <s v=" 99"/>
    <n v="41.101700000000001"/>
    <n v="-108.59723"/>
    <s v="4903705136"/>
    <s v="UNIT NO. 3"/>
    <x v="0"/>
    <s v="MESAVERDE"/>
    <n v="625"/>
    <n v="582"/>
    <n v="39"/>
    <x v="0"/>
    <n v="6329"/>
    <n v="6368"/>
    <n v="7172"/>
    <m/>
    <x v="0"/>
    <d v="1959-10-31T00:00:00"/>
    <n v="8.3000001907348633"/>
    <x v="2"/>
    <n v="27"/>
    <n v="5"/>
    <n v="518"/>
    <n v="-3"/>
    <x v="0"/>
    <n v="120"/>
    <n v="878"/>
    <m/>
    <x v="0"/>
    <n v="168"/>
    <n v="1330"/>
    <x v="0"/>
    <m/>
    <n v="1.3472999999999999"/>
    <n v="0.41144999999999998"/>
    <n v="22.532999999999998"/>
    <n v="0"/>
    <n v="24.291749999999997"/>
    <n v="3.3851999999999998"/>
    <n v="14.390419999999999"/>
    <m/>
    <x v="0"/>
    <n v="3.4977600000000004"/>
    <n v="21.27338"/>
    <n v="6.6242980103425525E-2"/>
    <n v="1710"/>
    <n v="0.125"/>
    <n v="5.5463274568526358E-2"/>
    <n v="1.6937849269813829E-2"/>
    <n v="0.92759887616165981"/>
    <n v="0.15912845067403486"/>
    <n v="0.67645197895209874"/>
    <n v="0.16441957037386634"/>
    <x v="0"/>
    <m/>
    <x v="0"/>
    <m/>
    <m/>
    <x v="0"/>
    <m/>
    <x v="0"/>
    <x v="0"/>
    <m/>
    <x v="0"/>
    <x v="0"/>
    <x v="0"/>
    <m/>
    <x v="0"/>
    <x v="0"/>
    <x v="0"/>
    <x v="0"/>
    <x v="0"/>
    <x v="0"/>
    <x v="0"/>
    <x v="0"/>
    <x v="0"/>
    <x v="0"/>
    <x v="0"/>
    <x v="0"/>
    <x v="0"/>
    <m/>
    <x v="0"/>
    <x v="0"/>
    <x v="0"/>
    <x v="0"/>
    <x v="0"/>
    <s v="DST NO. 12"/>
    <m/>
    <x v="0"/>
    <m/>
    <m/>
    <m/>
    <m/>
  </r>
  <r>
    <x v="0"/>
    <s v="T13N R099W S18 fMESAVERDE"/>
    <n v="49010851"/>
    <x v="0"/>
    <x v="0"/>
    <x v="118"/>
    <m/>
    <s v="18"/>
    <s v=" 13"/>
    <s v=" 99"/>
    <n v="41.101349999999996"/>
    <n v="-108.59690000000001"/>
    <s v="4903705138"/>
    <s v="BUTTERWICK GOVERNMENT 1-18"/>
    <x v="0"/>
    <s v="MESAVERDE"/>
    <m/>
    <m/>
    <n v="145"/>
    <x v="0"/>
    <n v="5858"/>
    <n v="6003"/>
    <n v="14339"/>
    <n v="14294"/>
    <x v="0"/>
    <m/>
    <n v="7.9000000953674316"/>
    <x v="2"/>
    <n v="70"/>
    <n v="47"/>
    <n v="7310"/>
    <n v="-3"/>
    <x v="0"/>
    <n v="9632"/>
    <n v="2930"/>
    <m/>
    <x v="0"/>
    <n v="272"/>
    <n v="18774"/>
    <x v="0"/>
    <m/>
    <n v="3.4929999999999999"/>
    <n v="3.8676300000000001"/>
    <n v="317.98500000000001"/>
    <n v="0"/>
    <n v="325.34562999999997"/>
    <n v="271.71871999999996"/>
    <n v="48.022699999999993"/>
    <m/>
    <x v="0"/>
    <n v="5.6630400000000005"/>
    <n v="325.40445999999997"/>
    <n v="-9.0403368211597763E-5"/>
    <n v="20255"/>
    <n v="3.7946142611903967E-2"/>
    <n v="1.0736274527492502E-2"/>
    <n v="1.1887757644078394E-2"/>
    <n v="0.97737596782842906"/>
    <n v="0.83501842599207143"/>
    <n v="0.14757849354615482"/>
    <n v="1.7403080461773638E-2"/>
    <x v="0"/>
    <m/>
    <x v="0"/>
    <m/>
    <m/>
    <x v="0"/>
    <m/>
    <x v="0"/>
    <x v="0"/>
    <m/>
    <x v="0"/>
    <x v="0"/>
    <x v="0"/>
    <m/>
    <x v="0"/>
    <x v="0"/>
    <x v="0"/>
    <x v="0"/>
    <x v="0"/>
    <x v="0"/>
    <x v="0"/>
    <x v="0"/>
    <x v="0"/>
    <x v="0"/>
    <x v="0"/>
    <x v="0"/>
    <x v="0"/>
    <m/>
    <x v="0"/>
    <x v="0"/>
    <x v="0"/>
    <x v="0"/>
    <x v="0"/>
    <s v="DST NO. 4"/>
    <m/>
    <x v="0"/>
    <m/>
    <m/>
    <m/>
    <m/>
  </r>
  <r>
    <x v="0"/>
    <s v="T13N R099W S18 fMESAVERDE"/>
    <n v="49005663"/>
    <x v="0"/>
    <x v="0"/>
    <x v="137"/>
    <m/>
    <s v="18"/>
    <s v=" 13"/>
    <s v=" 99"/>
    <n v="41.101700000000001"/>
    <n v="-108.59723"/>
    <s v="4903705136"/>
    <s v="UNIT NO. 3"/>
    <x v="0"/>
    <s v="MESAVERDE"/>
    <n v="414"/>
    <n v="625"/>
    <n v="85"/>
    <x v="0"/>
    <n v="5619"/>
    <n v="5704"/>
    <n v="7172"/>
    <m/>
    <x v="0"/>
    <m/>
    <n v="7.5999999046325684"/>
    <x v="0"/>
    <n v="258"/>
    <n v="74"/>
    <n v="7812"/>
    <n v="-3"/>
    <x v="0"/>
    <n v="11600"/>
    <n v="1903"/>
    <m/>
    <x v="0"/>
    <n v="14"/>
    <n v="20695"/>
    <x v="0"/>
    <m/>
    <n v="12.8742"/>
    <n v="6.0894599999999999"/>
    <n v="339.822"/>
    <n v="0"/>
    <n v="358.78566000000001"/>
    <n v="327.23599999999999"/>
    <n v="31.190169999999998"/>
    <m/>
    <x v="0"/>
    <n v="0.29148000000000002"/>
    <n v="358.71764999999999"/>
    <n v="9.4787019170706295E-5"/>
    <n v="21655"/>
    <n v="2.2668240850059033E-2"/>
    <n v="3.5882705011120009E-2"/>
    <n v="1.6972417459493783E-2"/>
    <n v="0.94714487752938614"/>
    <n v="0.9122383579397334"/>
    <n v="8.6949080983330485E-2"/>
    <n v="8.1256107693613634E-4"/>
    <x v="0"/>
    <m/>
    <x v="0"/>
    <m/>
    <m/>
    <x v="0"/>
    <m/>
    <x v="0"/>
    <x v="0"/>
    <m/>
    <x v="0"/>
    <x v="0"/>
    <x v="0"/>
    <m/>
    <x v="0"/>
    <x v="0"/>
    <x v="0"/>
    <x v="0"/>
    <x v="0"/>
    <x v="0"/>
    <x v="0"/>
    <x v="0"/>
    <x v="0"/>
    <x v="0"/>
    <x v="0"/>
    <x v="0"/>
    <x v="0"/>
    <m/>
    <x v="0"/>
    <x v="0"/>
    <x v="0"/>
    <x v="0"/>
    <x v="0"/>
    <s v="DST NO. 11"/>
    <m/>
    <x v="0"/>
    <m/>
    <m/>
    <m/>
    <m/>
  </r>
  <r>
    <x v="0"/>
    <s v="T13N R099W S18 fMESAVERDE"/>
    <n v="49010857"/>
    <x v="0"/>
    <x v="0"/>
    <x v="137"/>
    <m/>
    <s v="18"/>
    <s v=" 13"/>
    <s v=" 99"/>
    <n v="41.101700000000001"/>
    <n v="-108.59723"/>
    <s v="4903705136"/>
    <s v="UNIT NO. 3"/>
    <x v="0"/>
    <s v="MESAVERDE"/>
    <m/>
    <n v="414"/>
    <n v="107"/>
    <x v="0"/>
    <n v="5098"/>
    <n v="5205"/>
    <n v="7172"/>
    <m/>
    <x v="0"/>
    <d v="1959-10-26T00:00:00"/>
    <n v="8.1000003814697266"/>
    <x v="2"/>
    <n v="137"/>
    <n v="28"/>
    <n v="7558"/>
    <n v="-3"/>
    <x v="0"/>
    <n v="9800"/>
    <n v="3611"/>
    <m/>
    <x v="0"/>
    <n v="104"/>
    <n v="19405"/>
    <x v="0"/>
    <m/>
    <n v="6.8362999999999996"/>
    <n v="2.3041200000000002"/>
    <n v="328.77299999999997"/>
    <n v="0"/>
    <n v="337.91341999999997"/>
    <n v="276.45799999999997"/>
    <n v="59.184289999999997"/>
    <m/>
    <x v="0"/>
    <n v="2.1652800000000001"/>
    <n v="337.80756999999994"/>
    <n v="1.5664749440450593E-4"/>
    <n v="21232"/>
    <n v="4.4959027487265303E-2"/>
    <n v="2.023092187341953E-2"/>
    <n v="6.8186697053937671E-3"/>
    <n v="0.97295040842118663"/>
    <n v="0.81838900176215712"/>
    <n v="0.17520119516563826"/>
    <n v="6.4098030722046888E-3"/>
    <x v="0"/>
    <m/>
    <x v="0"/>
    <m/>
    <m/>
    <x v="0"/>
    <m/>
    <x v="0"/>
    <x v="0"/>
    <m/>
    <x v="0"/>
    <x v="0"/>
    <x v="0"/>
    <m/>
    <x v="0"/>
    <x v="0"/>
    <x v="0"/>
    <x v="0"/>
    <x v="0"/>
    <x v="0"/>
    <x v="0"/>
    <x v="0"/>
    <x v="0"/>
    <x v="0"/>
    <x v="0"/>
    <x v="0"/>
    <x v="0"/>
    <m/>
    <x v="0"/>
    <x v="0"/>
    <x v="0"/>
    <x v="0"/>
    <x v="0"/>
    <s v="DST NO. 6"/>
    <m/>
    <x v="0"/>
    <m/>
    <m/>
    <m/>
    <m/>
  </r>
  <r>
    <x v="0"/>
    <s v="T13N R099W S18 fMESAVERDE"/>
    <n v="49010815"/>
    <x v="0"/>
    <x v="0"/>
    <x v="137"/>
    <m/>
    <s v="18"/>
    <s v=" 13"/>
    <s v=" 99"/>
    <n v="41.101730000000003"/>
    <n v="-108.58349"/>
    <s v="4903705137"/>
    <s v="UNIT NO. 2"/>
    <x v="0"/>
    <s v="MESAVERDE"/>
    <m/>
    <n v="2195"/>
    <n v="82"/>
    <x v="0"/>
    <n v="5066"/>
    <n v="5148"/>
    <n v="11188"/>
    <m/>
    <x v="0"/>
    <d v="1958-10-23T00:00:00"/>
    <n v="8.5"/>
    <x v="2"/>
    <n v="334"/>
    <n v="152"/>
    <n v="12054"/>
    <n v="-3"/>
    <x v="0"/>
    <n v="18500"/>
    <n v="1659"/>
    <m/>
    <x v="0"/>
    <n v="144"/>
    <n v="32049"/>
    <x v="0"/>
    <m/>
    <n v="16.666599999999999"/>
    <n v="12.50808"/>
    <n v="524.34899999999993"/>
    <n v="0"/>
    <n v="553.5236799999999"/>
    <n v="521.88499999999999"/>
    <n v="27.191009999999999"/>
    <m/>
    <x v="0"/>
    <n v="2.9980800000000003"/>
    <n v="552.07408999999996"/>
    <n v="1.3111368703284775E-3"/>
    <n v="32837"/>
    <n v="1.2144376290725272E-2"/>
    <n v="3.0110003604543172E-2"/>
    <n v="2.259719042191655E-2"/>
    <n v="0.94729280597354037"/>
    <n v="0.94531695917843206"/>
    <n v="4.9252465371088149E-2"/>
    <n v="5.4305754504798453E-3"/>
    <x v="0"/>
    <m/>
    <x v="0"/>
    <m/>
    <m/>
    <x v="0"/>
    <m/>
    <x v="0"/>
    <x v="0"/>
    <m/>
    <x v="0"/>
    <x v="0"/>
    <x v="0"/>
    <m/>
    <x v="0"/>
    <x v="0"/>
    <x v="0"/>
    <x v="0"/>
    <x v="0"/>
    <x v="0"/>
    <x v="0"/>
    <x v="0"/>
    <x v="0"/>
    <x v="0"/>
    <x v="0"/>
    <x v="0"/>
    <x v="0"/>
    <m/>
    <x v="0"/>
    <x v="0"/>
    <x v="0"/>
    <x v="0"/>
    <x v="0"/>
    <s v="DST NO. 3"/>
    <m/>
    <x v="0"/>
    <m/>
    <m/>
    <m/>
    <m/>
  </r>
  <r>
    <x v="0"/>
    <s v="T13N R099W S08 fWASATCH"/>
    <n v="49009958"/>
    <x v="0"/>
    <x v="0"/>
    <x v="137"/>
    <m/>
    <s v="8"/>
    <s v=" 13"/>
    <s v=" 99"/>
    <n v="41.109879999999997"/>
    <n v="-108.57033"/>
    <s v="4903706345"/>
    <s v="UNIT NO. 8"/>
    <x v="0"/>
    <s v="WASATCH"/>
    <m/>
    <n v="1468"/>
    <n v="34"/>
    <x v="0"/>
    <n v="3043"/>
    <n v="3077"/>
    <n v="9014"/>
    <n v="6854"/>
    <x v="0"/>
    <d v="1965-10-28T00:00:00"/>
    <n v="8.6999998092651367"/>
    <x v="0"/>
    <n v="474"/>
    <n v="-1"/>
    <n v="2223"/>
    <n v="240"/>
    <x v="0"/>
    <n v="2900"/>
    <n v="2733"/>
    <m/>
    <x v="0"/>
    <n v="105"/>
    <n v="7695"/>
    <x v="0"/>
    <m/>
    <n v="23.6526"/>
    <n v="0"/>
    <n v="96.700499999999991"/>
    <n v="6.1391999999999998"/>
    <n v="126.49229999999999"/>
    <n v="81.808999999999997"/>
    <n v="44.793869999999998"/>
    <m/>
    <x v="0"/>
    <n v="2.1861000000000002"/>
    <n v="128.78897000000001"/>
    <n v="-8.9966255652050783E-3"/>
    <n v="8671"/>
    <n v="5.9635830380056216E-2"/>
    <n v="0.18698845700489281"/>
    <n v="0"/>
    <n v="0.81301154299510725"/>
    <n v="0.63521744136939673"/>
    <n v="0.34780827892326488"/>
    <n v="1.697427970733829E-2"/>
    <x v="0"/>
    <m/>
    <x v="0"/>
    <m/>
    <m/>
    <x v="0"/>
    <m/>
    <x v="0"/>
    <x v="0"/>
    <m/>
    <x v="0"/>
    <x v="0"/>
    <x v="0"/>
    <m/>
    <x v="0"/>
    <x v="0"/>
    <x v="0"/>
    <x v="0"/>
    <x v="0"/>
    <x v="0"/>
    <x v="0"/>
    <x v="0"/>
    <x v="0"/>
    <x v="0"/>
    <x v="0"/>
    <x v="0"/>
    <x v="0"/>
    <m/>
    <x v="0"/>
    <x v="0"/>
    <x v="0"/>
    <x v="0"/>
    <x v="0"/>
    <s v="DST NO. 1 (10-17-65)"/>
    <m/>
    <x v="0"/>
    <m/>
    <m/>
    <m/>
    <m/>
  </r>
  <r>
    <x v="0"/>
    <s v="T13N R099W S08 fFORT UNION"/>
    <n v="49007542"/>
    <x v="0"/>
    <x v="0"/>
    <x v="137"/>
    <m/>
    <s v="8"/>
    <s v=" 13"/>
    <s v=" 99"/>
    <n v="41.109879999999997"/>
    <n v="-108.57033"/>
    <s v="4903706345"/>
    <s v="UNIT NO. 8"/>
    <x v="0"/>
    <s v="FORT UNION"/>
    <n v="1468"/>
    <m/>
    <n v="46"/>
    <x v="0"/>
    <n v="4545"/>
    <n v="4591"/>
    <n v="9014"/>
    <n v="6854"/>
    <x v="0"/>
    <d v="1965-12-06T00:00:00"/>
    <n v="7.6999998092651367"/>
    <x v="0"/>
    <n v="458"/>
    <n v="128"/>
    <n v="22182"/>
    <n v="250"/>
    <x v="0"/>
    <n v="34600"/>
    <n v="1183"/>
    <m/>
    <x v="0"/>
    <n v="458"/>
    <n v="58658"/>
    <x v="0"/>
    <m/>
    <n v="22.854199999999999"/>
    <n v="10.53312"/>
    <n v="964.91699999999992"/>
    <n v="6.3949999999999996"/>
    <n v="1004.6993199999999"/>
    <n v="976.06599999999992"/>
    <n v="19.38937"/>
    <m/>
    <x v="0"/>
    <n v="9.5355600000000003"/>
    <n v="1004.9909299999999"/>
    <n v="-1.4510196285223134E-4"/>
    <n v="59256"/>
    <n v="5.0714927828756553E-3"/>
    <n v="2.2747303143392194E-2"/>
    <n v="1.0483853019826869E-2"/>
    <n v="0.96676884383678086"/>
    <n v="0.97121871537686411"/>
    <n v="1.9293079590280482E-2"/>
    <n v="9.4882050328553725E-3"/>
    <x v="0"/>
    <m/>
    <x v="0"/>
    <m/>
    <m/>
    <x v="0"/>
    <m/>
    <x v="0"/>
    <x v="0"/>
    <m/>
    <x v="0"/>
    <x v="0"/>
    <x v="0"/>
    <m/>
    <x v="0"/>
    <x v="0"/>
    <x v="0"/>
    <x v="0"/>
    <x v="0"/>
    <x v="0"/>
    <x v="0"/>
    <x v="0"/>
    <x v="0"/>
    <x v="0"/>
    <x v="0"/>
    <x v="0"/>
    <x v="0"/>
    <m/>
    <x v="0"/>
    <x v="0"/>
    <x v="0"/>
    <x v="0"/>
    <x v="0"/>
    <s v="DST NO. 6"/>
    <m/>
    <x v="0"/>
    <m/>
    <m/>
    <m/>
    <m/>
  </r>
  <r>
    <x v="0"/>
    <s v="T13N R099W S05 fWASATCH"/>
    <n v="49007544"/>
    <x v="0"/>
    <x v="0"/>
    <x v="137"/>
    <m/>
    <s v="5"/>
    <s v=" 13"/>
    <s v=" 99"/>
    <n v="41.135350000000003"/>
    <n v="-108.57508"/>
    <s v="4903706363"/>
    <s v="UNIT NO. 9"/>
    <x v="0"/>
    <s v="WASATCH"/>
    <n v="259"/>
    <n v="426"/>
    <n v="55"/>
    <x v="0"/>
    <n v="3159"/>
    <n v="3214"/>
    <n v="7401"/>
    <m/>
    <x v="0"/>
    <d v="1966-04-13T00:00:00"/>
    <n v="8.1000003814697266"/>
    <x v="0"/>
    <n v="36"/>
    <n v="46"/>
    <n v="7318"/>
    <n v="75"/>
    <x v="0"/>
    <n v="8500"/>
    <n v="5283"/>
    <m/>
    <x v="0"/>
    <n v="10"/>
    <n v="18592"/>
    <x v="0"/>
    <m/>
    <n v="1.7964"/>
    <n v="3.7853400000000001"/>
    <n v="318.33299999999997"/>
    <n v="1.9184999999999999"/>
    <n v="325.83323999999999"/>
    <n v="239.785"/>
    <n v="86.588369999999998"/>
    <m/>
    <x v="0"/>
    <n v="0.20820000000000002"/>
    <n v="326.58157"/>
    <n v="-1.1470156540437976E-3"/>
    <n v="21265"/>
    <n v="6.7064756504503595E-2"/>
    <n v="5.5132496610843023E-3"/>
    <n v="1.1617415092456498E-2"/>
    <n v="0.98286933524645914"/>
    <n v="0.73422698041411216"/>
    <n v="0.26513550657497298"/>
    <n v="6.3751301091485358E-4"/>
    <x v="0"/>
    <m/>
    <x v="0"/>
    <m/>
    <m/>
    <x v="0"/>
    <m/>
    <x v="0"/>
    <x v="0"/>
    <m/>
    <x v="0"/>
    <x v="0"/>
    <x v="0"/>
    <m/>
    <x v="0"/>
    <x v="0"/>
    <x v="0"/>
    <x v="0"/>
    <x v="0"/>
    <x v="0"/>
    <x v="0"/>
    <x v="0"/>
    <x v="0"/>
    <x v="0"/>
    <x v="0"/>
    <x v="0"/>
    <x v="0"/>
    <m/>
    <x v="0"/>
    <x v="0"/>
    <x v="0"/>
    <x v="0"/>
    <x v="0"/>
    <s v="DST NO. 5"/>
    <m/>
    <x v="0"/>
    <m/>
    <m/>
    <m/>
    <m/>
  </r>
  <r>
    <x v="0"/>
    <s v="T13N R099W S05 fWASATCH"/>
    <n v="49007547"/>
    <x v="0"/>
    <x v="0"/>
    <x v="137"/>
    <m/>
    <s v="5"/>
    <s v=" 13"/>
    <s v=" 99"/>
    <n v="41.135350000000003"/>
    <n v="-108.57508"/>
    <s v="4903706363"/>
    <s v="UNIT NO. 9"/>
    <x v="0"/>
    <s v="WASATCH"/>
    <n v="177"/>
    <n v="259"/>
    <n v="80"/>
    <x v="0"/>
    <n v="2820"/>
    <n v="2900"/>
    <n v="7401"/>
    <m/>
    <x v="0"/>
    <d v="1966-04-13T00:00:00"/>
    <n v="8.3999996185302734"/>
    <x v="0"/>
    <n v="9"/>
    <n v="6"/>
    <n v="1384"/>
    <n v="22"/>
    <x v="0"/>
    <n v="680"/>
    <n v="2294"/>
    <m/>
    <x v="0"/>
    <n v="5"/>
    <n v="3380"/>
    <x v="0"/>
    <m/>
    <n v="0.4491"/>
    <n v="0.49374000000000001"/>
    <n v="60.203999999999994"/>
    <n v="0.56275999999999993"/>
    <n v="61.709599999999988"/>
    <n v="19.1828"/>
    <n v="37.598659999999995"/>
    <m/>
    <x v="0"/>
    <n v="0.10410000000000001"/>
    <n v="56.885559999999998"/>
    <n v="4.0676533511148263E-2"/>
    <n v="4397"/>
    <n v="0.13077021987913076"/>
    <n v="7.2776358945771825E-3"/>
    <n v="8.0010241518337528E-3"/>
    <n v="0.98472133995358913"/>
    <n v="0.33721738873626278"/>
    <n v="0.66095262136823474"/>
    <n v="1.8299898955024792E-3"/>
    <x v="0"/>
    <m/>
    <x v="0"/>
    <m/>
    <m/>
    <x v="0"/>
    <m/>
    <x v="0"/>
    <x v="0"/>
    <m/>
    <x v="0"/>
    <x v="0"/>
    <x v="0"/>
    <m/>
    <x v="0"/>
    <x v="0"/>
    <x v="0"/>
    <x v="0"/>
    <x v="0"/>
    <x v="0"/>
    <x v="0"/>
    <x v="0"/>
    <x v="0"/>
    <x v="0"/>
    <x v="0"/>
    <x v="0"/>
    <x v="0"/>
    <m/>
    <x v="0"/>
    <x v="0"/>
    <x v="0"/>
    <x v="0"/>
    <x v="0"/>
    <s v="DST NO. 3"/>
    <m/>
    <x v="0"/>
    <m/>
    <m/>
    <m/>
    <m/>
  </r>
  <r>
    <x v="0"/>
    <s v="T13N R099W S05 fWASATCH"/>
    <n v="49007550"/>
    <x v="0"/>
    <x v="0"/>
    <x v="137"/>
    <m/>
    <s v="5"/>
    <s v=" 13"/>
    <s v=" 99"/>
    <n v="41.123069999999998"/>
    <n v="-108.57550999999999"/>
    <s v="4903705156"/>
    <s v="UNIT NO. 7"/>
    <x v="0"/>
    <s v="WASATCH"/>
    <n v="38"/>
    <m/>
    <n v="62"/>
    <x v="7"/>
    <n v="2608"/>
    <n v="2670"/>
    <n v="6371"/>
    <n v="2580"/>
    <x v="0"/>
    <d v="1965-05-13T00:00:00"/>
    <n v="8.6000003814697266"/>
    <x v="0"/>
    <n v="56"/>
    <n v="22"/>
    <n v="3489"/>
    <n v="80"/>
    <x v="0"/>
    <n v="4100"/>
    <n v="2159"/>
    <m/>
    <x v="0"/>
    <n v="120"/>
    <n v="9103"/>
    <x v="0"/>
    <m/>
    <n v="2.7944"/>
    <n v="1.8103800000000001"/>
    <n v="151.7715"/>
    <n v="2.0463999999999998"/>
    <n v="158.42268000000001"/>
    <n v="115.661"/>
    <n v="35.386009999999999"/>
    <m/>
    <x v="0"/>
    <n v="2.4984000000000002"/>
    <n v="153.54541"/>
    <n v="1.5633874605572671E-2"/>
    <n v="10023"/>
    <n v="4.8102060023005336E-2"/>
    <n v="1.7638888573277511E-2"/>
    <n v="1.1427530452079209E-2"/>
    <n v="0.97093358097464322"/>
    <n v="0.75326901663813983"/>
    <n v="0.23045957544416337"/>
    <n v="1.6271407917696792E-2"/>
    <x v="0"/>
    <m/>
    <x v="0"/>
    <m/>
    <m/>
    <x v="0"/>
    <m/>
    <x v="0"/>
    <x v="0"/>
    <m/>
    <x v="0"/>
    <x v="0"/>
    <x v="0"/>
    <m/>
    <x v="0"/>
    <x v="0"/>
    <x v="0"/>
    <x v="0"/>
    <x v="0"/>
    <x v="0"/>
    <x v="0"/>
    <x v="0"/>
    <x v="0"/>
    <x v="0"/>
    <x v="0"/>
    <x v="0"/>
    <x v="0"/>
    <m/>
    <x v="0"/>
    <x v="0"/>
    <x v="0"/>
    <x v="0"/>
    <x v="0"/>
    <s v="DST NO. 5"/>
    <m/>
    <x v="0"/>
    <m/>
    <m/>
    <m/>
    <m/>
  </r>
  <r>
    <x v="0"/>
    <s v="T13N R099W S05 fWASATCH"/>
    <n v="49009964"/>
    <x v="0"/>
    <x v="0"/>
    <x v="137"/>
    <m/>
    <s v="5"/>
    <s v=" 13"/>
    <s v=" 99"/>
    <n v="41.135350000000003"/>
    <n v="-108.57508"/>
    <s v="4903706363"/>
    <s v="UNIT NO. 9"/>
    <x v="0"/>
    <s v="WASATCH"/>
    <n v="1247"/>
    <n v="177"/>
    <n v="40"/>
    <x v="0"/>
    <n v="2603"/>
    <n v="2643"/>
    <n v="7401"/>
    <m/>
    <x v="0"/>
    <d v="1966-05-31T00:00:00"/>
    <n v="8.5"/>
    <x v="0"/>
    <n v="61"/>
    <n v="24"/>
    <n v="956"/>
    <n v="10"/>
    <x v="0"/>
    <n v="420"/>
    <n v="1293"/>
    <m/>
    <x v="0"/>
    <n v="375"/>
    <n v="2663"/>
    <x v="0"/>
    <m/>
    <n v="3.0438999999999998"/>
    <n v="1.97496"/>
    <n v="41.585999999999999"/>
    <n v="0.25579999999999997"/>
    <n v="46.860660000000003"/>
    <n v="11.8482"/>
    <n v="21.192269999999997"/>
    <m/>
    <x v="0"/>
    <n v="7.8075000000000001"/>
    <n v="40.847970000000004"/>
    <n v="6.8553003279152799E-2"/>
    <n v="3136"/>
    <n v="8.156578720469046E-2"/>
    <n v="6.4956404796688724E-2"/>
    <n v="4.2145373112542586E-2"/>
    <n v="0.89289822209076863"/>
    <n v="0.29005602971212519"/>
    <n v="0.5188084010049947"/>
    <n v="0.19113556928287992"/>
    <x v="0"/>
    <m/>
    <x v="0"/>
    <m/>
    <m/>
    <x v="0"/>
    <m/>
    <x v="0"/>
    <x v="0"/>
    <m/>
    <x v="0"/>
    <x v="0"/>
    <x v="0"/>
    <m/>
    <x v="0"/>
    <x v="0"/>
    <x v="0"/>
    <x v="0"/>
    <x v="0"/>
    <x v="0"/>
    <x v="0"/>
    <x v="0"/>
    <x v="0"/>
    <x v="0"/>
    <x v="0"/>
    <x v="0"/>
    <x v="0"/>
    <m/>
    <x v="0"/>
    <x v="0"/>
    <x v="0"/>
    <x v="0"/>
    <x v="0"/>
    <s v="DST NO. 20"/>
    <m/>
    <x v="0"/>
    <m/>
    <m/>
    <m/>
    <m/>
  </r>
  <r>
    <x v="0"/>
    <s v="T13N R099W S05 fWASATCH"/>
    <n v="49007553"/>
    <x v="0"/>
    <x v="0"/>
    <x v="137"/>
    <m/>
    <s v="5"/>
    <s v=" 13"/>
    <s v=" 99"/>
    <n v="41.123069999999998"/>
    <n v="-108.57550999999999"/>
    <s v="4903705156"/>
    <s v="UNIT NO. 7"/>
    <x v="0"/>
    <s v="WASATCH"/>
    <n v="28"/>
    <n v="38"/>
    <n v="64"/>
    <x v="0"/>
    <n v="2506"/>
    <n v="2570"/>
    <n v="6371"/>
    <n v="2580"/>
    <x v="0"/>
    <d v="1965-07-14T00:00:00"/>
    <n v="8.5"/>
    <x v="0"/>
    <n v="84"/>
    <n v="41"/>
    <n v="3172"/>
    <n v="110"/>
    <x v="0"/>
    <n v="3500"/>
    <n v="2660"/>
    <m/>
    <x v="0"/>
    <n v="185"/>
    <n v="8505"/>
    <x v="0"/>
    <m/>
    <n v="4.1916000000000002"/>
    <n v="3.3738900000000003"/>
    <n v="137.982"/>
    <n v="2.8137999999999996"/>
    <n v="148.36129"/>
    <n v="98.734999999999999"/>
    <n v="43.597399999999993"/>
    <m/>
    <x v="0"/>
    <n v="3.8517000000000001"/>
    <n v="146.1841"/>
    <n v="7.3916960642296794E-3"/>
    <n v="9749"/>
    <n v="6.8149446696614435E-2"/>
    <n v="2.8252652696670408E-2"/>
    <n v="2.2741039795488433E-2"/>
    <n v="0.9490063075078411"/>
    <n v="0.67541545215929777"/>
    <n v="0.29823626509312567"/>
    <n v="2.6348282747576515E-2"/>
    <x v="0"/>
    <m/>
    <x v="0"/>
    <m/>
    <m/>
    <x v="0"/>
    <m/>
    <x v="0"/>
    <x v="0"/>
    <m/>
    <x v="0"/>
    <x v="0"/>
    <x v="0"/>
    <m/>
    <x v="0"/>
    <x v="0"/>
    <x v="0"/>
    <x v="0"/>
    <x v="0"/>
    <x v="0"/>
    <x v="0"/>
    <x v="0"/>
    <x v="0"/>
    <x v="0"/>
    <x v="0"/>
    <x v="0"/>
    <x v="0"/>
    <m/>
    <x v="0"/>
    <x v="0"/>
    <x v="0"/>
    <x v="0"/>
    <x v="0"/>
    <s v="DST NO. 3 (6-26-65)"/>
    <m/>
    <x v="0"/>
    <m/>
    <m/>
    <m/>
    <m/>
  </r>
  <r>
    <x v="0"/>
    <s v="T13N R099W S05 fWASATCH"/>
    <n v="49124670"/>
    <x v="0"/>
    <x v="0"/>
    <x v="137"/>
    <m/>
    <s v="5"/>
    <s v=" 13"/>
    <s v=" 99"/>
    <n v="41.123069999999998"/>
    <n v="-108.57550999999999"/>
    <s v="4903705156"/>
    <s v="UNIT NO. 7"/>
    <x v="0"/>
    <s v="WASATCH"/>
    <m/>
    <n v="28"/>
    <n v="154"/>
    <x v="4"/>
    <n v="2324"/>
    <n v="2478"/>
    <n v="6371"/>
    <n v="2580"/>
    <x v="5"/>
    <d v="1977-10-07T00:00:00"/>
    <n v="7.6999998092651367"/>
    <x v="0"/>
    <n v="19"/>
    <n v="8"/>
    <n v="1278"/>
    <n v="20"/>
    <x v="0"/>
    <n v="400"/>
    <n v="2623"/>
    <m/>
    <x v="0"/>
    <n v="165"/>
    <n v="3182"/>
    <x v="0"/>
    <s v="CHEM LAB"/>
    <n v="0.94809999999999994"/>
    <n v="0.65832000000000002"/>
    <n v="55.592999999999996"/>
    <n v="0.51159999999999994"/>
    <n v="57.711019999999998"/>
    <n v="11.283999999999999"/>
    <n v="42.990969999999997"/>
    <m/>
    <x v="0"/>
    <n v="3.4353000000000002"/>
    <n v="57.710269999999994"/>
    <n v="6.4979346531613118E-6"/>
    <n v="4510"/>
    <n v="0.17264690587623505"/>
    <n v="1.6428404834986456E-2"/>
    <n v="1.1407180119152288E-2"/>
    <n v="0.97216441504586126"/>
    <n v="0.19552845620025691"/>
    <n v="0.74494487722895775"/>
    <n v="5.9526666570785418E-2"/>
    <x v="0"/>
    <m/>
    <x v="0"/>
    <m/>
    <m/>
    <x v="0"/>
    <m/>
    <x v="0"/>
    <x v="0"/>
    <m/>
    <x v="0"/>
    <x v="0"/>
    <x v="0"/>
    <m/>
    <x v="0"/>
    <x v="0"/>
    <x v="0"/>
    <x v="0"/>
    <x v="0"/>
    <x v="0"/>
    <x v="0"/>
    <x v="0"/>
    <x v="0"/>
    <x v="0"/>
    <x v="0"/>
    <x v="0"/>
    <x v="0"/>
    <m/>
    <x v="0"/>
    <x v="0"/>
    <x v="0"/>
    <x v="0"/>
    <x v="0"/>
    <s v="FLOW LINE"/>
    <m/>
    <x v="0"/>
    <m/>
    <m/>
    <m/>
    <m/>
  </r>
  <r>
    <x v="0"/>
    <s v="T13N R099W S05 fWASATCH"/>
    <n v="49007546"/>
    <x v="0"/>
    <x v="0"/>
    <x v="137"/>
    <m/>
    <s v="5"/>
    <s v=" 13"/>
    <s v=" 99"/>
    <n v="41.135350000000003"/>
    <n v="-108.57508"/>
    <s v="4903706363"/>
    <s v="UNIT NO. 9"/>
    <x v="0"/>
    <s v="WASATCH"/>
    <m/>
    <n v="1247"/>
    <n v="30"/>
    <x v="0"/>
    <n v="1326"/>
    <n v="1356"/>
    <n v="7401"/>
    <m/>
    <x v="0"/>
    <d v="1966-04-13T00:00:00"/>
    <n v="8.3999996185302734"/>
    <x v="0"/>
    <n v="31"/>
    <n v="12"/>
    <n v="2214"/>
    <n v="20"/>
    <x v="0"/>
    <n v="1880"/>
    <n v="2721"/>
    <m/>
    <x v="0"/>
    <n v="5"/>
    <n v="5550"/>
    <x v="0"/>
    <m/>
    <n v="1.5468999999999999"/>
    <n v="0.98748000000000002"/>
    <n v="96.308999999999997"/>
    <n v="0.51159999999999994"/>
    <n v="99.354979999999998"/>
    <n v="53.034799999999997"/>
    <n v="44.597189999999998"/>
    <m/>
    <x v="0"/>
    <n v="0.10410000000000001"/>
    <n v="97.736090000000004"/>
    <n v="8.2139185707398778E-3"/>
    <n v="6880"/>
    <n v="0.10699919549477072"/>
    <n v="1.5569425911011204E-2"/>
    <n v="9.9389079440205218E-3"/>
    <n v="0.97449166614496829"/>
    <n v="0.54263271632822629"/>
    <n v="0.45630217046742916"/>
    <n v="1.0651132043444751E-3"/>
    <x v="0"/>
    <m/>
    <x v="0"/>
    <m/>
    <m/>
    <x v="0"/>
    <m/>
    <x v="0"/>
    <x v="0"/>
    <m/>
    <x v="0"/>
    <x v="0"/>
    <x v="0"/>
    <m/>
    <x v="0"/>
    <x v="0"/>
    <x v="0"/>
    <x v="0"/>
    <x v="0"/>
    <x v="0"/>
    <x v="0"/>
    <x v="0"/>
    <x v="0"/>
    <x v="0"/>
    <x v="0"/>
    <x v="0"/>
    <x v="0"/>
    <m/>
    <x v="0"/>
    <x v="0"/>
    <x v="0"/>
    <x v="0"/>
    <x v="0"/>
    <s v="DST NO. 1"/>
    <m/>
    <x v="0"/>
    <m/>
    <m/>
    <m/>
    <m/>
  </r>
  <r>
    <x v="0"/>
    <s v="T13N R099W S05 fFORT UNION"/>
    <n v="49007549"/>
    <x v="0"/>
    <x v="0"/>
    <x v="137"/>
    <m/>
    <s v="5"/>
    <s v=" 13"/>
    <s v=" 99"/>
    <n v="41.135350000000003"/>
    <n v="-108.57508"/>
    <s v="4903706363"/>
    <s v="UNIT NO. 9"/>
    <x v="0"/>
    <s v="FORT UNION"/>
    <n v="426"/>
    <m/>
    <n v="67"/>
    <x v="0"/>
    <n v="3640"/>
    <n v="3707"/>
    <n v="7401"/>
    <m/>
    <x v="0"/>
    <d v="1966-05-06T00:00:00"/>
    <n v="7.6999998092651367"/>
    <x v="0"/>
    <n v="128"/>
    <n v="56"/>
    <n v="29142"/>
    <n v="250"/>
    <x v="0"/>
    <n v="45000"/>
    <n v="756"/>
    <m/>
    <x v="0"/>
    <n v="228"/>
    <n v="75184"/>
    <x v="0"/>
    <m/>
    <n v="6.3872"/>
    <n v="4.6082400000000003"/>
    <n v="1267.6769999999999"/>
    <n v="6.3949999999999996"/>
    <n v="1285.0674399999998"/>
    <n v="1269.45"/>
    <n v="12.390839999999999"/>
    <m/>
    <x v="0"/>
    <n v="4.7469600000000005"/>
    <n v="1286.5878"/>
    <n v="-5.9119899757644411E-4"/>
    <n v="75557"/>
    <n v="2.474442918648543E-3"/>
    <n v="4.9703228026694076E-3"/>
    <n v="3.5859907866002743E-3"/>
    <n v="0.99144368641073033"/>
    <n v="0.98667964984589474"/>
    <n v="9.6307768502079671E-3"/>
    <n v="3.6895733038973325E-3"/>
    <x v="0"/>
    <m/>
    <x v="0"/>
    <m/>
    <m/>
    <x v="0"/>
    <m/>
    <x v="0"/>
    <x v="0"/>
    <m/>
    <x v="0"/>
    <x v="0"/>
    <x v="0"/>
    <m/>
    <x v="0"/>
    <x v="0"/>
    <x v="0"/>
    <x v="0"/>
    <x v="0"/>
    <x v="0"/>
    <x v="0"/>
    <x v="0"/>
    <x v="0"/>
    <x v="0"/>
    <x v="0"/>
    <x v="0"/>
    <x v="0"/>
    <m/>
    <x v="0"/>
    <x v="0"/>
    <x v="0"/>
    <x v="0"/>
    <x v="0"/>
    <s v="DST NO. 7"/>
    <m/>
    <x v="0"/>
    <m/>
    <m/>
    <m/>
    <m/>
  </r>
  <r>
    <x v="0"/>
    <s v="T13N R097W S34 fWASATCH/NILAND"/>
    <n v="49018178"/>
    <x v="0"/>
    <x v="0"/>
    <x v="0"/>
    <m/>
    <s v="34"/>
    <s v=" 13"/>
    <s v=" 97"/>
    <n v="41.050269999999998"/>
    <n v="-108.3048"/>
    <s v="4903705100"/>
    <s v="UNIT NO. 1"/>
    <x v="0"/>
    <s v="WASATCH/NILAND"/>
    <m/>
    <n v="765"/>
    <n v="40"/>
    <x v="0"/>
    <n v="4005"/>
    <n v="4045"/>
    <n v="7154"/>
    <m/>
    <x v="5"/>
    <d v="1945-12-20T00:00:00"/>
    <m/>
    <x v="0"/>
    <n v="686"/>
    <n v="-1"/>
    <n v="3568"/>
    <n v="-3"/>
    <x v="0"/>
    <n v="6000"/>
    <n v="-3"/>
    <m/>
    <x v="0"/>
    <n v="53"/>
    <n v="10366"/>
    <x v="0"/>
    <m/>
    <n v="34.231400000000001"/>
    <n v="0"/>
    <n v="155.208"/>
    <n v="0"/>
    <n v="189.43940000000001"/>
    <n v="169.26"/>
    <n v="0"/>
    <m/>
    <x v="0"/>
    <n v="1.1034600000000001"/>
    <n v="170.36346"/>
    <n v="5.301775533412937E-2"/>
    <n v="10297"/>
    <n v="-3.339302134249625E-3"/>
    <n v="0.18069841859718727"/>
    <n v="0"/>
    <n v="0.81930158140281273"/>
    <n v="0.99352290684868683"/>
    <n v="0"/>
    <n v="6.4770931513130816E-3"/>
    <x v="0"/>
    <m/>
    <x v="0"/>
    <m/>
    <m/>
    <x v="0"/>
    <m/>
    <x v="0"/>
    <x v="0"/>
    <m/>
    <x v="0"/>
    <x v="0"/>
    <x v="0"/>
    <m/>
    <x v="0"/>
    <x v="0"/>
    <x v="0"/>
    <x v="0"/>
    <x v="0"/>
    <x v="0"/>
    <x v="0"/>
    <x v="0"/>
    <x v="0"/>
    <x v="0"/>
    <x v="0"/>
    <x v="0"/>
    <x v="0"/>
    <m/>
    <x v="0"/>
    <x v="0"/>
    <x v="0"/>
    <x v="0"/>
    <x v="0"/>
    <s v="LEAD LINE"/>
    <m/>
    <x v="0"/>
    <m/>
    <m/>
    <m/>
    <m/>
  </r>
  <r>
    <x v="0"/>
    <s v="T13N R097W S34 fWASATCH"/>
    <n v="49018181"/>
    <x v="0"/>
    <x v="0"/>
    <x v="0"/>
    <m/>
    <s v="34"/>
    <s v=" 13"/>
    <s v=" 97"/>
    <n v="41.050269999999998"/>
    <n v="-108.3048"/>
    <s v="4903705100"/>
    <s v="UNIT NO. 1"/>
    <x v="0"/>
    <s v="WASATCH"/>
    <n v="481"/>
    <m/>
    <n v="6"/>
    <x v="0"/>
    <n v="5735"/>
    <n v="5741"/>
    <n v="7154"/>
    <m/>
    <x v="5"/>
    <m/>
    <m/>
    <x v="0"/>
    <n v="1565"/>
    <n v="142"/>
    <n v="6960"/>
    <n v="-3"/>
    <x v="0"/>
    <n v="13905"/>
    <n v="-3"/>
    <m/>
    <x v="0"/>
    <n v="-3"/>
    <n v="22584"/>
    <x v="0"/>
    <m/>
    <n v="78.093500000000006"/>
    <n v="11.685180000000001"/>
    <n v="302.76"/>
    <n v="0"/>
    <n v="392.53868"/>
    <n v="392.26004999999998"/>
    <n v="0"/>
    <m/>
    <x v="0"/>
    <n v="0"/>
    <n v="392.26004999999998"/>
    <n v="3.5503370399187704E-4"/>
    <n v="22560"/>
    <n v="-5.3163211057947904E-4"/>
    <n v="0.19894472565098553"/>
    <n v="2.976822564339392E-2"/>
    <n v="0.77128704870562048"/>
    <n v="1"/>
    <n v="0"/>
    <n v="0"/>
    <x v="0"/>
    <m/>
    <x v="0"/>
    <m/>
    <m/>
    <x v="0"/>
    <m/>
    <x v="0"/>
    <x v="0"/>
    <m/>
    <x v="0"/>
    <x v="0"/>
    <x v="0"/>
    <m/>
    <x v="0"/>
    <x v="0"/>
    <x v="0"/>
    <x v="0"/>
    <x v="0"/>
    <x v="0"/>
    <x v="0"/>
    <x v="0"/>
    <x v="0"/>
    <x v="0"/>
    <x v="0"/>
    <x v="0"/>
    <x v="0"/>
    <m/>
    <x v="0"/>
    <x v="0"/>
    <x v="0"/>
    <x v="0"/>
    <x v="0"/>
    <s v="LEAD LINE"/>
    <m/>
    <x v="0"/>
    <m/>
    <m/>
    <m/>
    <m/>
  </r>
  <r>
    <x v="0"/>
    <s v="T13N R097W S34 fWASATCH"/>
    <n v="49018180"/>
    <x v="0"/>
    <x v="0"/>
    <x v="0"/>
    <m/>
    <s v="34"/>
    <s v=" 13"/>
    <s v=" 97"/>
    <n v="41.050269999999998"/>
    <n v="-108.3048"/>
    <s v="4903705100"/>
    <s v="UNIT NO. 1"/>
    <x v="0"/>
    <s v="WASATCH"/>
    <n v="400"/>
    <n v="481"/>
    <n v="14"/>
    <x v="0"/>
    <n v="5240"/>
    <n v="5254"/>
    <n v="7154"/>
    <m/>
    <x v="0"/>
    <d v="1945-12-13T00:00:00"/>
    <m/>
    <x v="0"/>
    <n v="2358"/>
    <n v="212"/>
    <n v="9268"/>
    <n v="-3"/>
    <x v="0"/>
    <n v="18858"/>
    <n v="49"/>
    <m/>
    <x v="0"/>
    <n v="271"/>
    <n v="31016"/>
    <x v="0"/>
    <m/>
    <n v="117.66419999999999"/>
    <n v="17.44548"/>
    <n v="403.15799999999996"/>
    <n v="0"/>
    <n v="538.26767999999993"/>
    <n v="531.98417999999992"/>
    <n v="0.80310999999999988"/>
    <m/>
    <x v="0"/>
    <n v="5.6422200000000009"/>
    <n v="538.42950999999982"/>
    <n v="-1.5030224050263877E-4"/>
    <n v="31010"/>
    <n v="-9.6733627833489187E-5"/>
    <n v="0.2185979288223287"/>
    <n v="3.2410417062380563E-2"/>
    <n v="0.74899165411529078"/>
    <n v="0.9880293893995522"/>
    <n v="1.491578721233166E-3"/>
    <n v="1.0479031879214798E-2"/>
    <x v="0"/>
    <m/>
    <x v="0"/>
    <m/>
    <m/>
    <x v="0"/>
    <m/>
    <x v="0"/>
    <x v="0"/>
    <m/>
    <x v="0"/>
    <x v="0"/>
    <x v="0"/>
    <m/>
    <x v="0"/>
    <x v="0"/>
    <x v="0"/>
    <x v="0"/>
    <x v="0"/>
    <x v="0"/>
    <x v="0"/>
    <x v="0"/>
    <x v="0"/>
    <x v="0"/>
    <x v="0"/>
    <x v="0"/>
    <x v="0"/>
    <m/>
    <x v="0"/>
    <x v="0"/>
    <x v="0"/>
    <x v="0"/>
    <x v="0"/>
    <s v="DST"/>
    <m/>
    <x v="0"/>
    <m/>
    <m/>
    <m/>
    <m/>
  </r>
  <r>
    <x v="0"/>
    <s v="T13N R097W S34 fWASATCH"/>
    <n v="49018179"/>
    <x v="0"/>
    <x v="0"/>
    <x v="0"/>
    <m/>
    <s v="34"/>
    <s v=" 13"/>
    <s v=" 97"/>
    <n v="41.050269999999998"/>
    <n v="-108.3048"/>
    <s v="4903705100"/>
    <s v="UNIT NO. 1"/>
    <x v="0"/>
    <s v="WASATCH"/>
    <n v="765"/>
    <n v="400"/>
    <n v="30"/>
    <x v="0"/>
    <n v="4810"/>
    <n v="4840"/>
    <n v="7154"/>
    <m/>
    <x v="5"/>
    <d v="1945-12-17T00:00:00"/>
    <m/>
    <x v="0"/>
    <n v="2372"/>
    <n v="-1"/>
    <n v="7111"/>
    <n v="-3"/>
    <x v="0"/>
    <n v="14380"/>
    <n v="-3"/>
    <m/>
    <x v="0"/>
    <n v="1026"/>
    <n v="24913"/>
    <x v="0"/>
    <m/>
    <n v="118.36279999999999"/>
    <n v="0"/>
    <n v="309.32849999999996"/>
    <n v="0"/>
    <n v="427.69129999999996"/>
    <n v="405.65979999999996"/>
    <n v="0"/>
    <m/>
    <x v="0"/>
    <n v="21.361320000000003"/>
    <n v="427.02111999999994"/>
    <n v="7.8409999002941404E-4"/>
    <n v="24879"/>
    <n v="-6.82840616966581E-4"/>
    <n v="0.2767482060074638"/>
    <n v="0"/>
    <n v="0.72325179399253614"/>
    <n v="0.94997596371814119"/>
    <n v="0"/>
    <n v="5.0024036281858857E-2"/>
    <x v="0"/>
    <m/>
    <x v="0"/>
    <m/>
    <m/>
    <x v="0"/>
    <m/>
    <x v="0"/>
    <x v="0"/>
    <m/>
    <x v="0"/>
    <x v="0"/>
    <x v="0"/>
    <m/>
    <x v="0"/>
    <x v="0"/>
    <x v="0"/>
    <x v="0"/>
    <x v="0"/>
    <x v="0"/>
    <x v="0"/>
    <x v="0"/>
    <x v="0"/>
    <x v="0"/>
    <x v="0"/>
    <x v="0"/>
    <x v="0"/>
    <m/>
    <x v="0"/>
    <x v="0"/>
    <x v="0"/>
    <x v="0"/>
    <x v="0"/>
    <s v="LEAD LINE"/>
    <m/>
    <x v="0"/>
    <m/>
    <m/>
    <m/>
    <m/>
  </r>
  <r>
    <x v="0"/>
    <s v="T13N R096W S15 fFORT UNION"/>
    <n v="49007196"/>
    <x v="0"/>
    <x v="0"/>
    <x v="130"/>
    <m/>
    <s v="15"/>
    <s v=" 13"/>
    <s v=" 96"/>
    <n v="41.101199999999999"/>
    <n v="-108.18964"/>
    <s v="4903705141"/>
    <s v="1 UNIT C"/>
    <x v="0"/>
    <s v="FORT UNION"/>
    <m/>
    <m/>
    <n v="64"/>
    <x v="0"/>
    <n v="7420"/>
    <n v="7484"/>
    <n v="11205"/>
    <m/>
    <x v="0"/>
    <d v="1962-09-27T00:00:00"/>
    <n v="7"/>
    <x v="0"/>
    <n v="3724"/>
    <n v="221"/>
    <n v="55879"/>
    <n v="-3"/>
    <x v="0"/>
    <n v="93000"/>
    <n v="122"/>
    <m/>
    <x v="0"/>
    <n v="480"/>
    <n v="153364"/>
    <x v="0"/>
    <m/>
    <n v="185.82759999999999"/>
    <n v="18.18609"/>
    <n v="2430.7365"/>
    <n v="0"/>
    <n v="2634.7501899999997"/>
    <n v="2623.53"/>
    <n v="1.9995799999999997"/>
    <m/>
    <x v="0"/>
    <n v="9.9936000000000007"/>
    <n v="2635.5231799999997"/>
    <n v="-1.4666981117147178E-4"/>
    <n v="153420"/>
    <n v="1.8253885469907166E-4"/>
    <n v="7.0529494866456391E-2"/>
    <n v="6.9023963140885103E-3"/>
    <n v="0.92256810881945517"/>
    <n v="0.99544941205943027"/>
    <n v="7.5870324919699627E-4"/>
    <n v="3.79188469137274E-3"/>
    <x v="0"/>
    <m/>
    <x v="0"/>
    <m/>
    <m/>
    <x v="0"/>
    <m/>
    <x v="0"/>
    <x v="0"/>
    <m/>
    <x v="0"/>
    <x v="0"/>
    <x v="0"/>
    <m/>
    <x v="0"/>
    <x v="0"/>
    <x v="0"/>
    <x v="0"/>
    <x v="0"/>
    <x v="0"/>
    <x v="0"/>
    <x v="0"/>
    <x v="0"/>
    <x v="0"/>
    <x v="0"/>
    <x v="0"/>
    <x v="0"/>
    <m/>
    <x v="0"/>
    <x v="0"/>
    <x v="0"/>
    <x v="0"/>
    <x v="0"/>
    <s v="DST"/>
    <m/>
    <x v="0"/>
    <m/>
    <m/>
    <m/>
    <m/>
  </r>
  <r>
    <x v="0"/>
    <s v="T13N R095W S35 fWASATCH"/>
    <n v="49009639"/>
    <x v="0"/>
    <x v="0"/>
    <x v="138"/>
    <m/>
    <s v="35"/>
    <s v=" 13"/>
    <s v=" 95"/>
    <n v="41.050910000000002"/>
    <n v="-108.05295"/>
    <s v="4903705107"/>
    <s v="NO. 1 MCPHEARSON SPRINGS UNIT"/>
    <x v="0"/>
    <s v="WASATCH"/>
    <m/>
    <m/>
    <n v="34"/>
    <x v="3"/>
    <n v="4459"/>
    <n v="4493"/>
    <n v="9280"/>
    <m/>
    <x v="0"/>
    <d v="1959-09-04T00:00:00"/>
    <n v="7"/>
    <x v="2"/>
    <n v="8360"/>
    <n v="924"/>
    <n v="21576"/>
    <n v="-3"/>
    <x v="0"/>
    <n v="50439"/>
    <n v="110"/>
    <m/>
    <x v="0"/>
    <n v="337"/>
    <n v="81690"/>
    <x v="0"/>
    <m/>
    <n v="417.16399999999999"/>
    <n v="76.035960000000003"/>
    <n v="938.55599999999993"/>
    <n v="0"/>
    <n v="1431.75596"/>
    <n v="1422.88419"/>
    <n v="1.8028999999999997"/>
    <m/>
    <x v="0"/>
    <n v="7.0163400000000005"/>
    <n v="1431.7034299999998"/>
    <n v="1.8344943247182119E-5"/>
    <n v="81740"/>
    <n v="3.0594138163127942E-4"/>
    <n v="0.29136529663896071"/>
    <n v="5.3106787835547065E-2"/>
    <n v="0.65552791552549217"/>
    <n v="0.99384003710880275"/>
    <n v="1.2592691769970825E-3"/>
    <n v="4.9006937142002946E-3"/>
    <x v="0"/>
    <m/>
    <x v="0"/>
    <m/>
    <m/>
    <x v="0"/>
    <m/>
    <x v="0"/>
    <x v="0"/>
    <m/>
    <x v="0"/>
    <x v="0"/>
    <x v="0"/>
    <m/>
    <x v="0"/>
    <x v="0"/>
    <x v="0"/>
    <x v="0"/>
    <x v="0"/>
    <x v="0"/>
    <x v="0"/>
    <x v="0"/>
    <x v="0"/>
    <x v="0"/>
    <x v="0"/>
    <x v="0"/>
    <x v="0"/>
    <m/>
    <x v="0"/>
    <x v="0"/>
    <x v="0"/>
    <x v="0"/>
    <x v="0"/>
    <s v="DST NO. 2 (MIDDLE)"/>
    <m/>
    <x v="0"/>
    <m/>
    <m/>
    <m/>
    <m/>
  </r>
  <r>
    <x v="1"/>
    <s v="T13N R094W S26 fLEWIS"/>
    <m/>
    <x v="0"/>
    <x v="0"/>
    <x v="139"/>
    <m/>
    <n v="26"/>
    <n v="13"/>
    <n v="94"/>
    <n v="41.075420000000001"/>
    <n v="-107.943"/>
    <s v="4903721883"/>
    <s v="MCPHERSON SPRINGS B 26-2"/>
    <x v="0"/>
    <s v="LEWIS"/>
    <m/>
    <m/>
    <m/>
    <x v="0"/>
    <m/>
    <m/>
    <m/>
    <m/>
    <x v="2"/>
    <d v="1982-06-11T00:00:00"/>
    <n v="7.7"/>
    <x v="0"/>
    <n v="3503"/>
    <n v="165"/>
    <n v="14665"/>
    <n v="572"/>
    <x v="1"/>
    <n v="29400"/>
    <n v="646"/>
    <n v="0"/>
    <x v="1"/>
    <n v="61"/>
    <n v="48684"/>
    <x v="0"/>
    <s v="TINDALL OPERATING COMPANY"/>
    <n v="174.7997"/>
    <n v="13.57785"/>
    <n v="637.92750000000001"/>
    <n v="14.63176"/>
    <n v="840.93681000000004"/>
    <n v="829.37400000000002"/>
    <n v="10.58794"/>
    <n v="0"/>
    <x v="1"/>
    <n v="1.2700200000000001"/>
    <n v="841.23196000000007"/>
    <n v="-1.7545801899534436E-4"/>
    <n v="49012"/>
    <n v="3.3573534228627578E-3"/>
    <n v="0.20786306167285029"/>
    <n v="1.6146100204603959E-2"/>
    <n v="0.77599083812254566"/>
    <n v="0.98590405433478767"/>
    <n v="1.2586231269672635E-2"/>
    <n v="1.5097143955396083E-3"/>
    <x v="1"/>
    <n v="0"/>
    <x v="1"/>
    <n v="48433"/>
    <n v="0.2"/>
    <x v="0"/>
    <n v="0.1"/>
    <x v="0"/>
    <x v="1"/>
    <m/>
    <x v="1"/>
    <x v="1"/>
    <x v="1"/>
    <n v="0"/>
    <x v="1"/>
    <x v="1"/>
    <x v="1"/>
    <x v="1"/>
    <x v="0"/>
    <x v="0"/>
    <x v="0"/>
    <x v="0"/>
    <x v="0"/>
    <x v="0"/>
    <x v="0"/>
    <x v="0"/>
    <x v="0"/>
    <m/>
    <x v="0"/>
    <x v="0"/>
    <x v="0"/>
    <x v="0"/>
    <x v="0"/>
    <m/>
    <n v="19820611"/>
    <x v="1"/>
    <m/>
    <m/>
    <m/>
    <m/>
  </r>
  <r>
    <x v="1"/>
    <s v="T13N R092W S33 fFORT UNION"/>
    <n v="4562"/>
    <x v="0"/>
    <x v="2"/>
    <x v="140"/>
    <s v="SW SW"/>
    <n v="33"/>
    <n v="13"/>
    <n v="92"/>
    <n v="41.04871"/>
    <n v="-107.761656"/>
    <s v="4900722453"/>
    <s v="14-33 GAMBLER FED"/>
    <x v="0"/>
    <s v="FORT UNION"/>
    <m/>
    <m/>
    <n v="10"/>
    <x v="0"/>
    <n v="2996"/>
    <n v="3006"/>
    <n v="6415"/>
    <m/>
    <x v="5"/>
    <d v="2004-07-23T00:00:00"/>
    <n v="6.98"/>
    <x v="1"/>
    <n v="31"/>
    <n v="10"/>
    <n v="3971"/>
    <m/>
    <x v="1"/>
    <n v="5000"/>
    <n v="2074"/>
    <m/>
    <x v="0"/>
    <n v="4"/>
    <n v="11092"/>
    <x v="0"/>
    <s v="SAMSON RESOURCES COMPANY"/>
    <n v="1.5468999999999999"/>
    <n v="0.82289999999999996"/>
    <n v="172.73849999999999"/>
    <n v="0"/>
    <n v="175.10829999999999"/>
    <n v="141.05000000000001"/>
    <n v="33.992859999999993"/>
    <n v="0"/>
    <x v="1"/>
    <n v="8.3280000000000007E-2"/>
    <n v="175.12613999999996"/>
    <n v="-5.0937309306241613E-5"/>
    <n v="11090"/>
    <n v="-9.0163195383644401E-5"/>
    <n v="8.833961611185763E-3"/>
    <n v="4.6993774709708225E-3"/>
    <n v="0.98646666091784341"/>
    <n v="0.80541945365780354"/>
    <n v="0.19410500339926409"/>
    <n v="4.7554294293244872E-4"/>
    <x v="0"/>
    <n v="2"/>
    <x v="0"/>
    <m/>
    <m/>
    <x v="0"/>
    <m/>
    <x v="0"/>
    <x v="0"/>
    <m/>
    <x v="0"/>
    <x v="0"/>
    <x v="0"/>
    <m/>
    <x v="0"/>
    <x v="0"/>
    <x v="0"/>
    <x v="0"/>
    <x v="0"/>
    <x v="0"/>
    <x v="0"/>
    <x v="0"/>
    <x v="0"/>
    <x v="0"/>
    <x v="0"/>
    <x v="0"/>
    <x v="0"/>
    <m/>
    <x v="0"/>
    <x v="0"/>
    <x v="0"/>
    <x v="0"/>
    <x v="0"/>
    <s v="WELLHEAD"/>
    <n v="20040723"/>
    <x v="0"/>
    <m/>
    <m/>
    <m/>
    <d v="2004-08-04T00:00:00"/>
  </r>
  <r>
    <x v="0"/>
    <s v="T13N R091W S31 fLEWIS"/>
    <n v="49010639"/>
    <x v="0"/>
    <x v="2"/>
    <x v="0"/>
    <m/>
    <s v="31"/>
    <n v="13"/>
    <n v="91"/>
    <n v="41.048560000000002"/>
    <n v="-107.67538999999999"/>
    <s v="4900720050"/>
    <s v="1 JIM BAKER GOVERNMENT"/>
    <x v="0"/>
    <s v="LEWIS"/>
    <m/>
    <m/>
    <n v="20"/>
    <x v="0"/>
    <n v="5089"/>
    <n v="5109"/>
    <n v="6911"/>
    <m/>
    <x v="0"/>
    <d v="1968-06-06T00:00:00"/>
    <n v="8.1999999999999993"/>
    <x v="0"/>
    <n v="244"/>
    <n v="116"/>
    <n v="12690"/>
    <n v="80"/>
    <x v="0"/>
    <n v="19600"/>
    <n v="1391"/>
    <m/>
    <x v="0"/>
    <n v="10"/>
    <n v="33425"/>
    <x v="0"/>
    <m/>
    <n v="12.175599999999999"/>
    <n v="9.5456400000000006"/>
    <n v="552.01499999999999"/>
    <n v="2.0463999999999998"/>
    <n v="575.7826399999999"/>
    <n v="552.91599999999994"/>
    <n v="22.798489999999997"/>
    <m/>
    <x v="0"/>
    <n v="0.20820000000000002"/>
    <n v="575.92268999999999"/>
    <n v="-1.2160228519571713E-4"/>
    <n v="34128"/>
    <n v="1.0406643672375765E-2"/>
    <n v="2.1146174188231868E-2"/>
    <n v="1.6578547765872208E-2"/>
    <n v="0.96227527804589597"/>
    <n v="0.96005246815332101"/>
    <n v="3.9586024992347493E-2"/>
    <n v="3.6150685433143816E-4"/>
    <x v="0"/>
    <m/>
    <x v="0"/>
    <m/>
    <m/>
    <x v="0"/>
    <m/>
    <x v="0"/>
    <x v="0"/>
    <m/>
    <x v="0"/>
    <x v="0"/>
    <x v="0"/>
    <m/>
    <x v="0"/>
    <x v="0"/>
    <x v="0"/>
    <x v="0"/>
    <x v="0"/>
    <x v="0"/>
    <x v="0"/>
    <x v="0"/>
    <x v="0"/>
    <x v="0"/>
    <x v="0"/>
    <x v="0"/>
    <x v="0"/>
    <m/>
    <x v="0"/>
    <x v="0"/>
    <x v="0"/>
    <x v="0"/>
    <x v="0"/>
    <s v="DST NO. 2 (MIDDLE)"/>
    <m/>
    <x v="0"/>
    <m/>
    <m/>
    <m/>
    <m/>
  </r>
  <r>
    <x v="1"/>
    <s v="T13N R090W S13 fCODY/STEELE/BAXTER"/>
    <m/>
    <x v="0"/>
    <x v="2"/>
    <x v="141"/>
    <s v="SW NE"/>
    <n v="13"/>
    <n v="13"/>
    <n v="90"/>
    <n v="41.099966000000002"/>
    <n v="-107.466159"/>
    <s v="4900721266"/>
    <s v="2-13 SIERR"/>
    <x v="0"/>
    <s v="CODY/STEELE/BAXTER"/>
    <m/>
    <m/>
    <m/>
    <x v="0"/>
    <n v="3924"/>
    <m/>
    <m/>
    <m/>
    <x v="2"/>
    <d v="1994-06-07T00:00:00"/>
    <n v="7.03"/>
    <x v="0"/>
    <n v="98"/>
    <n v="85"/>
    <n v="9100"/>
    <n v="760"/>
    <x v="1"/>
    <n v="14080"/>
    <n v="1701"/>
    <n v="0"/>
    <x v="1"/>
    <n v="412"/>
    <n v="26236"/>
    <x v="0"/>
    <s v="VESSELS OIL AND GAS COMPANY"/>
    <n v="4.8902000000000001"/>
    <n v="6.99465"/>
    <n v="395.85"/>
    <n v="19.440799999999999"/>
    <n v="427.17564999999996"/>
    <n v="397.1968"/>
    <n v="27.879389999999997"/>
    <n v="0"/>
    <x v="1"/>
    <n v="8.5778400000000001"/>
    <n v="433.65402999999998"/>
    <n v="-7.5257395864882538E-3"/>
    <n v="26236"/>
    <n v="0"/>
    <n v="1.1447749889301978E-2"/>
    <n v="1.6374177694819452E-2"/>
    <n v="0.97217807241587861"/>
    <n v="0.9159301482797243"/>
    <n v="6.4289475183708075E-2"/>
    <n v="1.9780376536567643E-2"/>
    <x v="1"/>
    <n v="9.1199999999999992"/>
    <x v="1"/>
    <n v="0"/>
    <n v="0"/>
    <x v="0"/>
    <n v="32795"/>
    <x v="0"/>
    <x v="1"/>
    <m/>
    <x v="1"/>
    <x v="1"/>
    <x v="1"/>
    <n v="0"/>
    <x v="1"/>
    <x v="21"/>
    <x v="1"/>
    <x v="1"/>
    <x v="0"/>
    <x v="0"/>
    <x v="0"/>
    <x v="0"/>
    <x v="0"/>
    <x v="0"/>
    <x v="0"/>
    <x v="0"/>
    <x v="0"/>
    <n v="0.19"/>
    <x v="0"/>
    <x v="0"/>
    <x v="0"/>
    <x v="0"/>
    <x v="0"/>
    <m/>
    <n v="19940607"/>
    <x v="1"/>
    <s v="BEUERMAN AND ASSOCIATES BUTTE MT  LAB No 94-407"/>
    <m/>
    <m/>
    <d v="1994-06-14T00:00:00"/>
  </r>
  <r>
    <x v="1"/>
    <s v="T13N R090W S13 fCODY/STEELE/BAXTER"/>
    <m/>
    <x v="0"/>
    <x v="2"/>
    <x v="141"/>
    <s v="NE SE"/>
    <n v="13"/>
    <n v="13"/>
    <n v="90"/>
    <n v="41.096286999999997"/>
    <n v="-107.461932"/>
    <s v="4900721198"/>
    <s v="1-13 SIERR"/>
    <x v="0"/>
    <s v="CODY/STEELE/BAXTER"/>
    <m/>
    <m/>
    <m/>
    <x v="0"/>
    <n v="3576"/>
    <m/>
    <m/>
    <m/>
    <x v="2"/>
    <d v="1994-06-07T00:00:00"/>
    <n v="9.3000000000000007"/>
    <x v="0"/>
    <n v="22"/>
    <n v="31"/>
    <n v="7918"/>
    <n v="343"/>
    <x v="1"/>
    <n v="12240"/>
    <n v="1505"/>
    <n v="0"/>
    <x v="1"/>
    <n v="66"/>
    <n v="22125"/>
    <x v="0"/>
    <s v="MERIT ENERGY COMPANY"/>
    <n v="1.0977999999999999"/>
    <n v="2.5509900000000001"/>
    <n v="344.43299999999999"/>
    <n v="8.7739399999999996"/>
    <n v="356.85572999999999"/>
    <n v="345.29039999999998"/>
    <n v="24.666949999999996"/>
    <n v="0"/>
    <x v="1"/>
    <n v="1.37412"/>
    <n v="371.33146999999997"/>
    <n v="-1.9879146461239602E-2"/>
    <n v="22125"/>
    <n v="0"/>
    <n v="3.0763132204714772E-3"/>
    <n v="7.1485190948173934E-3"/>
    <n v="0.98977516768471108"/>
    <n v="0.9298710933387897"/>
    <n v="6.6428385399169093E-2"/>
    <n v="3.7005212620411627E-3"/>
    <x v="1"/>
    <n v="10.01"/>
    <x v="1"/>
    <n v="0"/>
    <n v="0"/>
    <x v="0"/>
    <n v="27656"/>
    <x v="0"/>
    <x v="1"/>
    <m/>
    <x v="1"/>
    <x v="1"/>
    <x v="1"/>
    <n v="0.24"/>
    <x v="1"/>
    <x v="22"/>
    <x v="1"/>
    <x v="1"/>
    <x v="0"/>
    <x v="0"/>
    <x v="0"/>
    <x v="3"/>
    <x v="0"/>
    <x v="0"/>
    <x v="0"/>
    <x v="0"/>
    <x v="0"/>
    <n v="0.11"/>
    <x v="0"/>
    <x v="0"/>
    <x v="0"/>
    <x v="0"/>
    <x v="0"/>
    <m/>
    <n v="19940607"/>
    <x v="1"/>
    <s v="BEUERMAN AND ASSOCIATES BUTTE MT  LAB No 94-411"/>
    <m/>
    <m/>
    <d v="1994-06-14T00:00:00"/>
  </r>
  <r>
    <x v="1"/>
    <s v="T13N R089W S34 fCHEROKEE CREEK"/>
    <n v="4749"/>
    <x v="0"/>
    <x v="2"/>
    <x v="10"/>
    <s v="SW SW"/>
    <n v="34"/>
    <n v="13"/>
    <n v="89"/>
    <n v="41.047780000000003"/>
    <n v="-107.39888999999999"/>
    <s v="4900721858"/>
    <s v="1-1 CR-34-13-89"/>
    <x v="0"/>
    <s v="MESAVERDE/HAYSTACK MTNS"/>
    <m/>
    <m/>
    <n v="11"/>
    <x v="0"/>
    <n v="1494"/>
    <n v="1505"/>
    <n v="2130"/>
    <m/>
    <x v="2"/>
    <d v="2005-12-13T00:00:00"/>
    <n v="8.16"/>
    <x v="1"/>
    <n v="30.8"/>
    <n v="8.8000000000000007"/>
    <n v="883"/>
    <n v="35.6"/>
    <x v="1"/>
    <n v="451"/>
    <n v="2010"/>
    <n v="0"/>
    <x v="1"/>
    <n v="12"/>
    <n v="2480"/>
    <x v="0"/>
    <m/>
    <n v="1.5369200000000001"/>
    <n v="0.72415200000000013"/>
    <n v="38.410499999999999"/>
    <n v="0.91064800000000001"/>
    <n v="41.58222"/>
    <n v="12.722709999999999"/>
    <n v="32.943899999999999"/>
    <n v="0"/>
    <x v="1"/>
    <n v="0.24984000000000001"/>
    <n v="45.916449999999998"/>
    <n v="-4.9534810071970213E-2"/>
    <n v="3431.2"/>
    <n v="0.16091487346054945"/>
    <n v="3.6960989576795084E-2"/>
    <n v="1.7414943213710093E-2"/>
    <n v="0.94562406720949488"/>
    <n v="0.27708392090416395"/>
    <n v="0.71747489189604163"/>
    <n v="5.4411871997944094E-3"/>
    <x v="9"/>
    <n v="5.92"/>
    <x v="1"/>
    <n v="0"/>
    <n v="0"/>
    <x v="1"/>
    <n v="4120"/>
    <x v="1"/>
    <x v="1"/>
    <n v="36.1"/>
    <x v="1"/>
    <x v="1"/>
    <x v="1"/>
    <n v="0.4"/>
    <x v="1"/>
    <x v="14"/>
    <x v="1"/>
    <x v="1"/>
    <x v="0"/>
    <x v="0"/>
    <x v="0"/>
    <x v="0"/>
    <x v="0"/>
    <x v="1"/>
    <x v="0"/>
    <x v="0"/>
    <x v="7"/>
    <n v="0.1"/>
    <x v="0"/>
    <x v="0"/>
    <x v="0"/>
    <x v="0"/>
    <x v="0"/>
    <m/>
    <n v="20051213"/>
    <x v="0"/>
    <s v="ENERGY LABS CASPER ID No C05120546-001"/>
    <m/>
    <s v="1494-1505"/>
    <d v="2006-01-10T00:00:00"/>
  </r>
  <r>
    <x v="0"/>
    <s v="T13N R089W S31 fMESAVERDE"/>
    <n v="49009971"/>
    <x v="0"/>
    <x v="2"/>
    <x v="0"/>
    <m/>
    <s v="31"/>
    <n v="13"/>
    <n v="89"/>
    <n v="41.060079999999999"/>
    <n v="-107.45256999999999"/>
    <s v="4900720062"/>
    <s v="1 DIXON"/>
    <x v="0"/>
    <s v="MESAVERDE"/>
    <n v="0"/>
    <m/>
    <n v="94"/>
    <x v="0"/>
    <n v="2620"/>
    <n v="2714"/>
    <n v="4100"/>
    <m/>
    <x v="0"/>
    <d v="1968-08-27T00:00:00"/>
    <n v="8.3000000000000007"/>
    <x v="0"/>
    <n v="98"/>
    <n v="23"/>
    <n v="7312"/>
    <n v="550"/>
    <x v="0"/>
    <n v="11500"/>
    <n v="817"/>
    <m/>
    <x v="0"/>
    <n v="20"/>
    <n v="19929"/>
    <x v="0"/>
    <m/>
    <n v="4.8902000000000001"/>
    <n v="1.8926700000000001"/>
    <n v="318.072"/>
    <n v="14.068999999999999"/>
    <n v="338.92387000000002"/>
    <n v="324.41500000000002"/>
    <n v="13.390629999999998"/>
    <m/>
    <x v="0"/>
    <n v="0.41640000000000005"/>
    <n v="338.22202999999996"/>
    <n v="1.0364679162940529E-3"/>
    <n v="20317"/>
    <n v="9.6407096357401974E-3"/>
    <n v="1.4428608997058837E-2"/>
    <n v="5.58435143561886E-3"/>
    <n v="0.97998703956732225"/>
    <n v="0.95917761477571406"/>
    <n v="3.9591241291999812E-2"/>
    <n v="1.2311439322861379E-3"/>
    <x v="0"/>
    <m/>
    <x v="0"/>
    <m/>
    <m/>
    <x v="0"/>
    <m/>
    <x v="0"/>
    <x v="0"/>
    <m/>
    <x v="0"/>
    <x v="0"/>
    <x v="0"/>
    <m/>
    <x v="0"/>
    <x v="0"/>
    <x v="0"/>
    <x v="0"/>
    <x v="0"/>
    <x v="0"/>
    <x v="0"/>
    <x v="0"/>
    <x v="0"/>
    <x v="0"/>
    <x v="0"/>
    <x v="0"/>
    <x v="0"/>
    <m/>
    <x v="0"/>
    <x v="0"/>
    <x v="0"/>
    <x v="0"/>
    <x v="0"/>
    <s v="DST NO. 4 (BOTTOM)"/>
    <m/>
    <x v="0"/>
    <m/>
    <m/>
    <m/>
    <m/>
  </r>
  <r>
    <x v="1"/>
    <s v="T13N R089W S30 fCODY/STEELE/BAXTER"/>
    <m/>
    <x v="0"/>
    <x v="2"/>
    <x v="141"/>
    <s v="NE NW"/>
    <n v="30"/>
    <n v="13"/>
    <n v="89"/>
    <n v="41.074548999999998"/>
    <n v="-107.45138799999999"/>
    <s v="4900720723"/>
    <s v="1-30 SIERR"/>
    <x v="0"/>
    <s v="CODY/STEELE/BAXTER"/>
    <m/>
    <m/>
    <m/>
    <x v="0"/>
    <n v="3511"/>
    <m/>
    <m/>
    <m/>
    <x v="2"/>
    <d v="1981-12-26T00:00:00"/>
    <n v="7.8"/>
    <x v="0"/>
    <n v="325"/>
    <n v="79"/>
    <n v="12220"/>
    <n v="163"/>
    <x v="1"/>
    <n v="19200"/>
    <n v="1037"/>
    <n v="0"/>
    <x v="1"/>
    <n v="0"/>
    <n v="32497"/>
    <x v="0"/>
    <s v="MERIT ENERGY COMPANY"/>
    <n v="16.217500000000001"/>
    <n v="6.5009100000000002"/>
    <n v="531.57000000000005"/>
    <n v="4.1695399999999996"/>
    <n v="558.45794999999987"/>
    <n v="541.63199999999995"/>
    <n v="16.996429999999997"/>
    <n v="0"/>
    <x v="1"/>
    <n v="0"/>
    <n v="558.62842999999998"/>
    <n v="-1.5261129582486851E-4"/>
    <n v="33024"/>
    <n v="8.0432227835350503E-3"/>
    <n v="2.9039787149596499E-2"/>
    <n v="1.1640822733385748E-2"/>
    <n v="0.95931939011701783"/>
    <n v="0.96957471355333624"/>
    <n v="3.0425286446663657E-2"/>
    <n v="0"/>
    <x v="1"/>
    <n v="0"/>
    <x v="1"/>
    <n v="32307"/>
    <n v="0.2"/>
    <x v="0"/>
    <n v="0"/>
    <x v="0"/>
    <x v="1"/>
    <m/>
    <x v="1"/>
    <x v="1"/>
    <x v="1"/>
    <n v="0"/>
    <x v="1"/>
    <x v="1"/>
    <x v="1"/>
    <x v="1"/>
    <x v="0"/>
    <x v="0"/>
    <x v="0"/>
    <x v="0"/>
    <x v="0"/>
    <x v="0"/>
    <x v="0"/>
    <x v="0"/>
    <x v="0"/>
    <m/>
    <x v="0"/>
    <x v="0"/>
    <x v="0"/>
    <x v="0"/>
    <x v="0"/>
    <m/>
    <n v="19811226"/>
    <x v="1"/>
    <s v="CHEMICAL AND GEOLOGICAL LABS CASPER  LAB No 39476-1"/>
    <m/>
    <m/>
    <d v="1981-12-28T00:00:00"/>
  </r>
  <r>
    <x v="1"/>
    <s v="T13N R089W S20 fCODY/STEELE/BAXTER"/>
    <m/>
    <x v="0"/>
    <x v="2"/>
    <x v="141"/>
    <s v="SW NW"/>
    <n v="20"/>
    <n v="13"/>
    <n v="89"/>
    <n v="41.085284999999999"/>
    <n v="-107.437777"/>
    <s v="4900721311"/>
    <s v="2-20"/>
    <x v="0"/>
    <s v="CODY/STEELE/BAXTER"/>
    <m/>
    <m/>
    <m/>
    <x v="0"/>
    <n v="3408"/>
    <m/>
    <m/>
    <m/>
    <x v="2"/>
    <d v="1994-04-10T00:00:00"/>
    <n v="7.2"/>
    <x v="0"/>
    <n v="274"/>
    <n v="127"/>
    <n v="11511"/>
    <n v="380"/>
    <x v="1"/>
    <n v="17571"/>
    <n v="2382"/>
    <n v="0"/>
    <x v="1"/>
    <n v="0"/>
    <n v="0"/>
    <x v="0"/>
    <s v="MERIT ENERGY COMPANY"/>
    <n v="13.672599999999999"/>
    <n v="10.45083"/>
    <n v="500.72849999999994"/>
    <n v="9.7203999999999997"/>
    <n v="534.57232999999997"/>
    <n v="495.67791"/>
    <n v="39.040979999999998"/>
    <n v="0"/>
    <x v="1"/>
    <n v="0"/>
    <n v="534.71888999999999"/>
    <n v="-1.3706275452259135E-4"/>
    <n v="32245"/>
    <n v="1"/>
    <n v="2.5576707271773681E-2"/>
    <n v="1.9549889535060674E-2"/>
    <n v="0.9548734031931656"/>
    <n v="0.92698784215384655"/>
    <n v="7.3012157846153516E-2"/>
    <n v="0"/>
    <x v="1"/>
    <n v="1"/>
    <x v="1"/>
    <n v="0"/>
    <n v="0"/>
    <x v="0"/>
    <n v="0"/>
    <x v="0"/>
    <x v="1"/>
    <m/>
    <x v="1"/>
    <x v="1"/>
    <x v="1"/>
    <n v="0"/>
    <x v="1"/>
    <x v="1"/>
    <x v="1"/>
    <x v="1"/>
    <x v="0"/>
    <x v="0"/>
    <x v="0"/>
    <x v="0"/>
    <x v="0"/>
    <x v="0"/>
    <x v="0"/>
    <x v="0"/>
    <x v="0"/>
    <m/>
    <x v="0"/>
    <x v="0"/>
    <x v="0"/>
    <x v="0"/>
    <x v="0"/>
    <m/>
    <n v="19940410"/>
    <x v="1"/>
    <s v="BJ SERVICES CASPER  LAB No 1480"/>
    <m/>
    <m/>
    <d v="1994-04-11T00:00:00"/>
  </r>
  <r>
    <x v="1"/>
    <s v="T13N R089W S20 fCODY/STEELE/BAXTER"/>
    <m/>
    <x v="0"/>
    <x v="2"/>
    <x v="141"/>
    <s v="SW NE"/>
    <n v="20"/>
    <n v="13"/>
    <n v="89"/>
    <n v="41.085279999999997"/>
    <n v="-107.428206"/>
    <s v="4900721318"/>
    <s v="4-20"/>
    <x v="0"/>
    <s v="CODY/STEELE/BAXTER"/>
    <m/>
    <m/>
    <m/>
    <x v="0"/>
    <n v="3320"/>
    <m/>
    <m/>
    <m/>
    <x v="2"/>
    <d v="1994-04-09T00:00:00"/>
    <n v="7.8"/>
    <x v="0"/>
    <n v="313"/>
    <n v="134"/>
    <n v="6221"/>
    <n v="663"/>
    <x v="1"/>
    <n v="10734"/>
    <n v="595"/>
    <n v="0"/>
    <x v="1"/>
    <n v="98"/>
    <n v="0"/>
    <x v="0"/>
    <s v="MERIT ENERGY COMPANY"/>
    <n v="15.6187"/>
    <n v="11.026860000000001"/>
    <n v="270.61349999999999"/>
    <n v="16.959540000000001"/>
    <n v="314.21859999999998"/>
    <n v="302.80613999999997"/>
    <n v="9.7520499999999988"/>
    <n v="0"/>
    <x v="1"/>
    <n v="2.0403600000000002"/>
    <n v="314.59854999999999"/>
    <n v="-6.0422970334064209E-4"/>
    <n v="18758"/>
    <n v="1"/>
    <n v="4.9706478228850874E-2"/>
    <n v="3.5092957577940967E-2"/>
    <n v="0.91520056419320817"/>
    <n v="0.9625160065105195"/>
    <n v="3.0998394620699934E-2"/>
    <n v="6.485598868780547E-3"/>
    <x v="1"/>
    <n v="6"/>
    <x v="1"/>
    <n v="0"/>
    <n v="0"/>
    <x v="0"/>
    <n v="0"/>
    <x v="0"/>
    <x v="1"/>
    <m/>
    <x v="1"/>
    <x v="1"/>
    <x v="1"/>
    <n v="0"/>
    <x v="1"/>
    <x v="1"/>
    <x v="1"/>
    <x v="1"/>
    <x v="0"/>
    <x v="0"/>
    <x v="0"/>
    <x v="0"/>
    <x v="0"/>
    <x v="0"/>
    <x v="0"/>
    <x v="0"/>
    <x v="0"/>
    <m/>
    <x v="0"/>
    <x v="0"/>
    <x v="0"/>
    <x v="0"/>
    <x v="0"/>
    <m/>
    <n v="19940409"/>
    <x v="1"/>
    <s v="BJ SERVICES CASPER  LAB No 1477"/>
    <m/>
    <m/>
    <d v="1994-04-11T00:00:00"/>
  </r>
  <r>
    <x v="1"/>
    <s v="T13N R089W S20 fCODY/STEELE/BAXTER"/>
    <m/>
    <x v="0"/>
    <x v="2"/>
    <x v="141"/>
    <s v="NE NW"/>
    <n v="20"/>
    <n v="13"/>
    <n v="89"/>
    <n v="41.088890999999997"/>
    <n v="-107.432979"/>
    <s v="4900721299"/>
    <s v="1-20"/>
    <x v="0"/>
    <s v="CODY/STEELE/BAXTER"/>
    <m/>
    <m/>
    <m/>
    <x v="0"/>
    <n v="3296"/>
    <m/>
    <m/>
    <m/>
    <x v="2"/>
    <d v="1994-04-09T00:00:00"/>
    <n v="7.9"/>
    <x v="0"/>
    <n v="156"/>
    <n v="67"/>
    <n v="12219"/>
    <n v="340"/>
    <x v="1"/>
    <n v="18457"/>
    <n v="2015"/>
    <n v="0"/>
    <x v="1"/>
    <n v="0"/>
    <n v="0"/>
    <x v="0"/>
    <s v="MERIT ENERGY COMPANY"/>
    <n v="7.7843999999999998"/>
    <n v="5.5134300000000005"/>
    <n v="531.52649999999994"/>
    <n v="8.6971999999999987"/>
    <n v="553.52152999999987"/>
    <n v="520.67196999999999"/>
    <n v="33.025849999999998"/>
    <n v="0"/>
    <x v="1"/>
    <n v="0"/>
    <n v="553.69781999999998"/>
    <n v="-1.5921867694970127E-4"/>
    <n v="33254"/>
    <n v="1"/>
    <n v="1.4063409602152244E-2"/>
    <n v="9.9606423620053255E-3"/>
    <n v="0.97597594803584242"/>
    <n v="0.94035401837052568"/>
    <n v="5.9645981629474355E-2"/>
    <n v="0"/>
    <x v="1"/>
    <n v="1"/>
    <x v="1"/>
    <n v="0"/>
    <n v="0"/>
    <x v="0"/>
    <n v="0"/>
    <x v="0"/>
    <x v="1"/>
    <m/>
    <x v="1"/>
    <x v="1"/>
    <x v="1"/>
    <n v="0"/>
    <x v="1"/>
    <x v="1"/>
    <x v="1"/>
    <x v="1"/>
    <x v="0"/>
    <x v="0"/>
    <x v="0"/>
    <x v="0"/>
    <x v="0"/>
    <x v="0"/>
    <x v="0"/>
    <x v="0"/>
    <x v="0"/>
    <m/>
    <x v="0"/>
    <x v="0"/>
    <x v="0"/>
    <x v="0"/>
    <x v="0"/>
    <m/>
    <n v="19940409"/>
    <x v="1"/>
    <s v="BJ SERVICES CASPER  LAB No 1479"/>
    <m/>
    <m/>
    <d v="1994-04-11T00:00:00"/>
  </r>
  <r>
    <x v="1"/>
    <s v="T13N R089W S19 fCODY/STEELE/BAXTER"/>
    <m/>
    <x v="0"/>
    <x v="2"/>
    <x v="141"/>
    <s v="NE NE"/>
    <n v="19"/>
    <n v="13"/>
    <n v="89"/>
    <n v="41.088945000000002"/>
    <n v="-107.44251199999999"/>
    <s v="4900721185"/>
    <s v="4-19 SIERR"/>
    <x v="0"/>
    <s v="CODY/STEELE/BAXTER"/>
    <m/>
    <m/>
    <m/>
    <x v="0"/>
    <n v="3482"/>
    <m/>
    <m/>
    <m/>
    <x v="2"/>
    <d v="1994-06-07T00:00:00"/>
    <n v="7.65"/>
    <x v="0"/>
    <n v="101"/>
    <n v="87"/>
    <n v="9213"/>
    <n v="501"/>
    <x v="1"/>
    <n v="15090"/>
    <n v="670"/>
    <n v="0"/>
    <x v="1"/>
    <n v="97"/>
    <n v="25759"/>
    <x v="0"/>
    <s v="MERIT ENERGY COMPANY"/>
    <n v="5.0399000000000003"/>
    <n v="7.15923"/>
    <n v="400.76549999999997"/>
    <n v="12.815579999999999"/>
    <n v="425.78021000000001"/>
    <n v="425.68889999999999"/>
    <n v="10.981299999999999"/>
    <n v="0"/>
    <x v="1"/>
    <n v="2.0195400000000001"/>
    <n v="438.68973999999997"/>
    <n v="-1.493346298503489E-2"/>
    <n v="25759"/>
    <n v="0"/>
    <n v="1.1836858270138953E-2"/>
    <n v="1.6814379418902535E-2"/>
    <n v="0.97134876231095846"/>
    <n v="0.97036438554500959"/>
    <n v="2.5032042007638474E-2"/>
    <n v="4.6035724473519717E-3"/>
    <x v="1"/>
    <n v="4.54"/>
    <x v="1"/>
    <n v="0"/>
    <n v="0"/>
    <x v="0"/>
    <n v="32199"/>
    <x v="0"/>
    <x v="1"/>
    <m/>
    <x v="1"/>
    <x v="1"/>
    <x v="1"/>
    <n v="0"/>
    <x v="1"/>
    <x v="23"/>
    <x v="1"/>
    <x v="1"/>
    <x v="0"/>
    <x v="0"/>
    <x v="0"/>
    <x v="0"/>
    <x v="0"/>
    <x v="0"/>
    <x v="0"/>
    <x v="0"/>
    <x v="0"/>
    <m/>
    <x v="0"/>
    <x v="0"/>
    <x v="0"/>
    <x v="0"/>
    <x v="0"/>
    <m/>
    <n v="19940607"/>
    <x v="1"/>
    <s v="BEUERMAN AND ASSOCIATES BUTTE MT  LAB No 94-413"/>
    <m/>
    <m/>
    <d v="1994-06-14T00:00:00"/>
  </r>
  <r>
    <x v="1"/>
    <s v="T13N R089W S19 fCODY/STEELE/BAXTER"/>
    <m/>
    <x v="0"/>
    <x v="2"/>
    <x v="141"/>
    <s v="SW NW"/>
    <n v="19"/>
    <n v="13"/>
    <n v="89"/>
    <n v="41.085470000000001"/>
    <n v="-107.45668999999999"/>
    <s v="4900721100"/>
    <s v="2-19 SIERR"/>
    <x v="0"/>
    <s v="CODY/STEELE/BAXTER"/>
    <m/>
    <m/>
    <m/>
    <x v="0"/>
    <n v="3400"/>
    <m/>
    <m/>
    <m/>
    <x v="2"/>
    <d v="1989-03-30T00:00:00"/>
    <n v="7.1"/>
    <x v="0"/>
    <n v="211"/>
    <n v="58"/>
    <n v="7422"/>
    <n v="50"/>
    <x v="1"/>
    <n v="11394"/>
    <n v="1113"/>
    <n v="0"/>
    <x v="1"/>
    <n v="0"/>
    <n v="20218"/>
    <x v="0"/>
    <s v="MERIT ENERGY COMPANY"/>
    <n v="10.5289"/>
    <n v="4.7728200000000003"/>
    <n v="322.85699999999997"/>
    <n v="1.2789999999999999"/>
    <n v="339.43771999999996"/>
    <n v="321.42473999999999"/>
    <n v="18.242069999999998"/>
    <n v="0"/>
    <x v="1"/>
    <n v="0"/>
    <n v="339.66681"/>
    <n v="-3.3734129265790936E-4"/>
    <n v="20248"/>
    <n v="7.4136311965600752E-4"/>
    <n v="3.10186504905819E-2"/>
    <n v="1.4060959400740734E-2"/>
    <n v="0.95492039010867735"/>
    <n v="0.94629422285916009"/>
    <n v="5.3705777140839864E-2"/>
    <n v="0"/>
    <x v="1"/>
    <n v="0"/>
    <x v="1"/>
    <n v="0"/>
    <n v="1"/>
    <x v="0"/>
    <n v="0"/>
    <x v="0"/>
    <x v="1"/>
    <m/>
    <x v="1"/>
    <x v="1"/>
    <x v="1"/>
    <n v="0"/>
    <x v="1"/>
    <x v="1"/>
    <x v="1"/>
    <x v="1"/>
    <x v="0"/>
    <x v="0"/>
    <x v="0"/>
    <x v="0"/>
    <x v="0"/>
    <x v="0"/>
    <x v="0"/>
    <x v="0"/>
    <x v="0"/>
    <m/>
    <x v="0"/>
    <x v="0"/>
    <x v="0"/>
    <x v="0"/>
    <x v="0"/>
    <m/>
    <n v="19890330"/>
    <x v="1"/>
    <s v="HALLIBURTON SERVICES EVANSVILLE  LAB No W89-0139"/>
    <m/>
    <m/>
    <d v="1989-04-03T00:00:00"/>
  </r>
  <r>
    <x v="1"/>
    <s v="T13N R089W S18 fCODY/STEELE/BAXTER"/>
    <m/>
    <x v="0"/>
    <x v="2"/>
    <x v="141"/>
    <s v="SW NE"/>
    <n v="18"/>
    <n v="13"/>
    <n v="89"/>
    <n v="41.099848999999999"/>
    <n v="-107.447365"/>
    <s v="4900721296"/>
    <s v="4-18 SIERR"/>
    <x v="0"/>
    <s v="CODY/STEELE/BAXTER"/>
    <m/>
    <m/>
    <m/>
    <x v="0"/>
    <n v="3640"/>
    <m/>
    <m/>
    <m/>
    <x v="2"/>
    <d v="1994-06-07T00:00:00"/>
    <n v="8.41"/>
    <x v="0"/>
    <n v="6"/>
    <n v="11"/>
    <n v="11207"/>
    <n v="347"/>
    <x v="1"/>
    <n v="13720"/>
    <n v="3739"/>
    <n v="0"/>
    <x v="1"/>
    <n v="149"/>
    <n v="29179"/>
    <x v="0"/>
    <s v="MERIT ENERGY COMPANY"/>
    <n v="0.2994"/>
    <n v="0.90519000000000005"/>
    <n v="487.50449999999995"/>
    <n v="8.8762600000000003"/>
    <n v="497.58534999999995"/>
    <n v="387.0412"/>
    <n v="61.282209999999992"/>
    <n v="0"/>
    <x v="1"/>
    <n v="3.1021800000000002"/>
    <n v="451.42558999999994"/>
    <n v="4.8639860779687127E-2"/>
    <n v="29179"/>
    <n v="0"/>
    <n v="6.0170581790641546E-4"/>
    <n v="1.8191652949589455E-3"/>
    <n v="0.99757912888713463"/>
    <n v="0.85737540931164324"/>
    <n v="0.13575262758143597"/>
    <n v="6.8719631069209001E-3"/>
    <x v="1"/>
    <n v="1.1399999999999999"/>
    <x v="1"/>
    <n v="0"/>
    <n v="0"/>
    <x v="0"/>
    <n v="36474"/>
    <x v="0"/>
    <x v="1"/>
    <m/>
    <x v="1"/>
    <x v="1"/>
    <x v="1"/>
    <n v="0"/>
    <x v="1"/>
    <x v="1"/>
    <x v="1"/>
    <x v="1"/>
    <x v="0"/>
    <x v="0"/>
    <x v="0"/>
    <x v="0"/>
    <x v="0"/>
    <x v="0"/>
    <x v="0"/>
    <x v="0"/>
    <x v="0"/>
    <m/>
    <x v="0"/>
    <x v="0"/>
    <x v="0"/>
    <x v="0"/>
    <x v="0"/>
    <m/>
    <n v="19940607"/>
    <x v="1"/>
    <s v="BEUERMAN AND ASSOCIATES BUTTE MT  LAB No 94-408"/>
    <m/>
    <m/>
    <d v="1994-06-14T00:00:00"/>
  </r>
  <r>
    <x v="1"/>
    <s v="T13N R089W S18 fCODY/STEELE/BAXTER"/>
    <m/>
    <x v="0"/>
    <x v="2"/>
    <x v="141"/>
    <s v="NE SW"/>
    <n v="18"/>
    <n v="13"/>
    <n v="89"/>
    <n v="41.096598"/>
    <n v="-107.452055"/>
    <s v="4900721298"/>
    <s v="6-18 SIERR"/>
    <x v="0"/>
    <s v="CODY/STEELE/BAXTER"/>
    <m/>
    <m/>
    <m/>
    <x v="0"/>
    <n v="3427"/>
    <m/>
    <m/>
    <m/>
    <x v="2"/>
    <d v="1994-06-07T00:00:00"/>
    <n v="7.83"/>
    <x v="0"/>
    <n v="42"/>
    <n v="54"/>
    <n v="9876"/>
    <n v="271"/>
    <x v="1"/>
    <n v="14000"/>
    <n v="2374"/>
    <n v="0"/>
    <x v="1"/>
    <n v="361"/>
    <n v="26978"/>
    <x v="0"/>
    <s v="MERIT ENERGY COMPANY"/>
    <n v="2.0958000000000001"/>
    <n v="4.4436600000000004"/>
    <n v="429.60599999999999"/>
    <n v="6.9321799999999998"/>
    <n v="443.07764000000003"/>
    <n v="394.94"/>
    <n v="38.909859999999995"/>
    <n v="0"/>
    <x v="1"/>
    <n v="7.516020000000001"/>
    <n v="441.36588"/>
    <n v="1.9354090581160303E-3"/>
    <n v="26978"/>
    <n v="0"/>
    <n v="4.7300965131077252E-3"/>
    <n v="1.0029077522395399E-2"/>
    <n v="0.9852408259644968"/>
    <n v="0.89481316498683583"/>
    <n v="8.8157834040093891E-2"/>
    <n v="1.7029000973070234E-2"/>
    <x v="1"/>
    <n v="0.09"/>
    <x v="1"/>
    <n v="0"/>
    <n v="0"/>
    <x v="0"/>
    <n v="33723"/>
    <x v="0"/>
    <x v="1"/>
    <m/>
    <x v="1"/>
    <x v="1"/>
    <x v="1"/>
    <n v="0"/>
    <x v="1"/>
    <x v="24"/>
    <x v="1"/>
    <x v="1"/>
    <x v="0"/>
    <x v="0"/>
    <x v="0"/>
    <x v="0"/>
    <x v="0"/>
    <x v="0"/>
    <x v="0"/>
    <x v="0"/>
    <x v="0"/>
    <n v="0.02"/>
    <x v="0"/>
    <x v="0"/>
    <x v="0"/>
    <x v="0"/>
    <x v="0"/>
    <m/>
    <n v="19940607"/>
    <x v="1"/>
    <s v="BEUERMAN AND ASSOCIATES BUTTE MT  LAB No 94-409"/>
    <m/>
    <m/>
    <d v="1994-06-14T00:00:00"/>
  </r>
  <r>
    <x v="1"/>
    <s v="T13N R089W S18 fCODY/STEELE/BAXTER"/>
    <m/>
    <x v="0"/>
    <x v="2"/>
    <x v="141"/>
    <s v="SW SE"/>
    <n v="18"/>
    <n v="13"/>
    <n v="89"/>
    <n v="41.092621999999999"/>
    <n v="-107.44760100000001"/>
    <s v="4900721180"/>
    <s v="3-18 SWM"/>
    <x v="0"/>
    <s v="CODY/STEELE/BAXTER"/>
    <m/>
    <m/>
    <m/>
    <x v="0"/>
    <n v="3401"/>
    <m/>
    <m/>
    <m/>
    <x v="2"/>
    <d v="1994-06-07T00:00:00"/>
    <n v="8.18"/>
    <x v="0"/>
    <n v="18"/>
    <n v="41"/>
    <n v="8571"/>
    <n v="432"/>
    <x v="1"/>
    <n v="14243"/>
    <n v="1286"/>
    <n v="0"/>
    <x v="1"/>
    <n v="66"/>
    <n v="24657"/>
    <x v="0"/>
    <s v="MERIT ENERGY COMPANY"/>
    <n v="0.8982"/>
    <n v="3.3738900000000003"/>
    <n v="372.83849999999995"/>
    <n v="11.050559999999999"/>
    <n v="388.16114999999996"/>
    <n v="401.79503"/>
    <n v="21.077539999999999"/>
    <n v="0"/>
    <x v="1"/>
    <n v="1.37412"/>
    <n v="424.24669"/>
    <n v="-4.4418010540124821E-2"/>
    <n v="24657"/>
    <n v="0"/>
    <n v="2.3139873735431794E-3"/>
    <n v="8.6919826984230668E-3"/>
    <n v="0.98899402992803376"/>
    <n v="0.94707876212304687"/>
    <n v="4.9682273301884801E-2"/>
    <n v="3.2389645750683406E-3"/>
    <x v="1"/>
    <n v="5.47"/>
    <x v="1"/>
    <n v="0"/>
    <n v="0"/>
    <x v="0"/>
    <n v="30821"/>
    <x v="0"/>
    <x v="1"/>
    <m/>
    <x v="1"/>
    <x v="1"/>
    <x v="1"/>
    <n v="0"/>
    <x v="1"/>
    <x v="25"/>
    <x v="1"/>
    <x v="1"/>
    <x v="0"/>
    <x v="0"/>
    <x v="0"/>
    <x v="0"/>
    <x v="0"/>
    <x v="0"/>
    <x v="0"/>
    <x v="0"/>
    <x v="0"/>
    <m/>
    <x v="0"/>
    <x v="0"/>
    <x v="0"/>
    <x v="0"/>
    <x v="0"/>
    <m/>
    <n v="19940607"/>
    <x v="1"/>
    <s v="BEUERMAN AND ASSOCIATES BUTTE MT  LAB No 94-412"/>
    <m/>
    <m/>
    <d v="1994-06-14T00:00:00"/>
  </r>
  <r>
    <x v="1"/>
    <s v="T13N R089W S18 fCODY/STEELE/BAXTER"/>
    <m/>
    <x v="0"/>
    <x v="2"/>
    <x v="141"/>
    <s v="NE SE"/>
    <n v="18"/>
    <n v="13"/>
    <n v="89"/>
    <n v="41.096203000000003"/>
    <n v="-107.44243"/>
    <s v="4900721297"/>
    <s v="5-18 SIERR"/>
    <x v="0"/>
    <s v="CODY/STEELE/BAXTER"/>
    <m/>
    <m/>
    <m/>
    <x v="0"/>
    <n v="3340"/>
    <m/>
    <m/>
    <m/>
    <x v="2"/>
    <d v="1994-06-07T00:00:00"/>
    <n v="7.64"/>
    <x v="0"/>
    <n v="26"/>
    <n v="24"/>
    <n v="8911"/>
    <n v="758"/>
    <x v="1"/>
    <n v="12720"/>
    <n v="3422"/>
    <n v="0"/>
    <x v="1"/>
    <n v="311"/>
    <n v="26172"/>
    <x v="0"/>
    <s v="MERIT ENERGY COMPANY"/>
    <n v="1.2974000000000001"/>
    <n v="1.97496"/>
    <n v="387.62849999999997"/>
    <n v="19.38964"/>
    <n v="410.29049999999995"/>
    <n v="358.83119999999997"/>
    <n v="56.086579999999991"/>
    <n v="0"/>
    <x v="1"/>
    <n v="6.4750200000000007"/>
    <n v="421.39279999999997"/>
    <n v="-1.334919193399701E-2"/>
    <n v="26172"/>
    <n v="0"/>
    <n v="3.162149745119617E-3"/>
    <n v="4.8135650228313849E-3"/>
    <n v="0.992024285232049"/>
    <n v="0.85153614394930333"/>
    <n v="0.13309809754699178"/>
    <n v="1.5365758503704859E-2"/>
    <x v="1"/>
    <n v="2"/>
    <x v="1"/>
    <n v="0"/>
    <n v="0"/>
    <x v="0"/>
    <n v="32715"/>
    <x v="0"/>
    <x v="1"/>
    <m/>
    <x v="1"/>
    <x v="1"/>
    <x v="1"/>
    <n v="0.19"/>
    <x v="1"/>
    <x v="26"/>
    <x v="1"/>
    <x v="1"/>
    <x v="0"/>
    <x v="0"/>
    <x v="0"/>
    <x v="0"/>
    <x v="0"/>
    <x v="0"/>
    <x v="0"/>
    <x v="0"/>
    <x v="0"/>
    <n v="0.03"/>
    <x v="0"/>
    <x v="0"/>
    <x v="0"/>
    <x v="0"/>
    <x v="0"/>
    <m/>
    <n v="19940607"/>
    <x v="1"/>
    <s v="MEUERMAN AND ASSOCIATES BUTTE MT  LAB No 94-410"/>
    <m/>
    <m/>
    <d v="1994-06-14T00:00:00"/>
  </r>
  <r>
    <x v="0"/>
    <s v="T13N R089W S17 fNUGGET"/>
    <n v="49010822"/>
    <x v="0"/>
    <x v="2"/>
    <x v="142"/>
    <m/>
    <s v="17"/>
    <n v="13"/>
    <n v="89"/>
    <n v="41.098860000000002"/>
    <n v="-107.42382000000001"/>
    <s v="4900705219"/>
    <s v="NO. 1 UNIT"/>
    <x v="0"/>
    <s v="NUGGET"/>
    <m/>
    <m/>
    <n v="45"/>
    <x v="0"/>
    <n v="6655"/>
    <n v="6700"/>
    <m/>
    <m/>
    <x v="0"/>
    <d v="1954-03-31T00:00:00"/>
    <n v="8.5"/>
    <x v="2"/>
    <n v="25"/>
    <n v="13"/>
    <n v="1997"/>
    <n v="-3"/>
    <x v="0"/>
    <n v="630"/>
    <n v="2500"/>
    <m/>
    <x v="0"/>
    <n v="1076"/>
    <n v="5213"/>
    <x v="0"/>
    <m/>
    <n v="1.2475000000000001"/>
    <n v="1.0697700000000001"/>
    <n v="86.869499999999988"/>
    <n v="0"/>
    <n v="89.186769999999981"/>
    <n v="17.772299999999998"/>
    <n v="40.975000000000001"/>
    <m/>
    <x v="0"/>
    <n v="22.402320000000003"/>
    <n v="81.149619999999999"/>
    <n v="4.7183986933150242E-2"/>
    <n v="6235"/>
    <n v="8.9273235499650591E-2"/>
    <n v="1.3987500612478738E-2"/>
    <n v="1.1994716256682469E-2"/>
    <n v="0.97401778313083887"/>
    <n v="0.21900657082559349"/>
    <n v="0.5049315079972031"/>
    <n v="0.27606192117720335"/>
    <x v="0"/>
    <m/>
    <x v="0"/>
    <m/>
    <m/>
    <x v="0"/>
    <m/>
    <x v="0"/>
    <x v="0"/>
    <m/>
    <x v="0"/>
    <x v="0"/>
    <x v="0"/>
    <m/>
    <x v="0"/>
    <x v="0"/>
    <x v="0"/>
    <x v="0"/>
    <x v="0"/>
    <x v="0"/>
    <x v="0"/>
    <x v="0"/>
    <x v="0"/>
    <x v="0"/>
    <x v="0"/>
    <x v="0"/>
    <x v="0"/>
    <m/>
    <x v="0"/>
    <x v="0"/>
    <x v="0"/>
    <x v="0"/>
    <x v="0"/>
    <s v="DST NO. 6"/>
    <m/>
    <x v="0"/>
    <m/>
    <m/>
    <m/>
    <m/>
  </r>
  <r>
    <x v="1"/>
    <s v="T13N R089W S17 fCODY/STEELE/BAXTER"/>
    <m/>
    <x v="0"/>
    <x v="2"/>
    <x v="141"/>
    <s v="SW SW"/>
    <n v="17"/>
    <n v="13"/>
    <n v="89"/>
    <n v="41.092542000000002"/>
    <n v="-107.43771599999999"/>
    <s v="4900721245"/>
    <s v="2-17"/>
    <x v="0"/>
    <s v="CODY/STEELE/BAXTER"/>
    <m/>
    <m/>
    <m/>
    <x v="0"/>
    <n v="3370"/>
    <m/>
    <m/>
    <m/>
    <x v="2"/>
    <d v="1994-04-09T00:00:00"/>
    <n v="7.7"/>
    <x v="0"/>
    <n v="195"/>
    <n v="74"/>
    <n v="12885"/>
    <n v="250"/>
    <x v="1"/>
    <n v="19425"/>
    <n v="2133"/>
    <n v="0"/>
    <x v="1"/>
    <n v="0"/>
    <n v="0"/>
    <x v="0"/>
    <s v="MERIT ENERGY COMPANY"/>
    <n v="9.7304999999999993"/>
    <n v="6.0894599999999999"/>
    <n v="560.49749999999995"/>
    <n v="6.3949999999999996"/>
    <n v="582.71245999999996"/>
    <n v="547.97924999999998"/>
    <n v="34.959869999999995"/>
    <n v="0"/>
    <x v="1"/>
    <n v="0"/>
    <n v="582.93912"/>
    <n v="-1.9444918523598456E-4"/>
    <n v="34962"/>
    <n v="1"/>
    <n v="1.6698630401690742E-2"/>
    <n v="1.0450196997675321E-2"/>
    <n v="0.97285117260063392"/>
    <n v="0.94002826573039044"/>
    <n v="5.9971734269609486E-2"/>
    <n v="0"/>
    <x v="1"/>
    <n v="1"/>
    <x v="1"/>
    <n v="0"/>
    <n v="0"/>
    <x v="0"/>
    <n v="0"/>
    <x v="0"/>
    <x v="1"/>
    <m/>
    <x v="1"/>
    <x v="1"/>
    <x v="1"/>
    <n v="0"/>
    <x v="1"/>
    <x v="1"/>
    <x v="1"/>
    <x v="1"/>
    <x v="0"/>
    <x v="0"/>
    <x v="0"/>
    <x v="0"/>
    <x v="0"/>
    <x v="0"/>
    <x v="0"/>
    <x v="0"/>
    <x v="0"/>
    <m/>
    <x v="0"/>
    <x v="0"/>
    <x v="0"/>
    <x v="0"/>
    <x v="0"/>
    <m/>
    <n v="19940409"/>
    <x v="1"/>
    <s v="BJ SERVICES CASPER  LAB No 1478"/>
    <m/>
    <m/>
    <d v="1994-04-11T00:00:00"/>
  </r>
  <r>
    <x v="1"/>
    <s v="T13N R089W S15 fUNKNOWN RESERVOIR"/>
    <n v="1139"/>
    <x v="0"/>
    <x v="2"/>
    <x v="142"/>
    <s v="SE SW"/>
    <n v="15"/>
    <n v="13"/>
    <n v="89"/>
    <n v="41.09854"/>
    <n v="-107.38772"/>
    <s v="4900720956"/>
    <s v="G-15 SAVRY"/>
    <x v="0"/>
    <s v="MESAVERDE"/>
    <m/>
    <m/>
    <s v=""/>
    <x v="0"/>
    <m/>
    <m/>
    <m/>
    <m/>
    <x v="2"/>
    <d v="1990-06-17T00:00:00"/>
    <n v="8.15"/>
    <x v="1"/>
    <n v="7"/>
    <n v="0"/>
    <n v="365"/>
    <n v="26"/>
    <x v="1"/>
    <n v="31"/>
    <n v="976"/>
    <n v="0"/>
    <x v="1"/>
    <n v="9.99"/>
    <n v="1405"/>
    <x v="0"/>
    <s v="BENSON-MONTIN-GREER DRILLING"/>
    <n v="0.3493"/>
    <n v="0"/>
    <n v="15.8775"/>
    <n v="0.66508"/>
    <n v="16.89188"/>
    <n v="0.87451000000000001"/>
    <n v="15.996639999999998"/>
    <n v="0"/>
    <x v="1"/>
    <n v="0.20799180000000003"/>
    <n v="17.079141799999995"/>
    <n v="-5.5123982170001912E-3"/>
    <n v="1414.99"/>
    <n v="3.5425657537792722E-3"/>
    <n v="2.0678574557716489E-2"/>
    <n v="0"/>
    <n v="0.97932142544228351"/>
    <n v="5.120339243275094E-2"/>
    <n v="0.9366184898119414"/>
    <n v="1.2178117755307827E-2"/>
    <x v="1"/>
    <n v="0.99"/>
    <x v="1"/>
    <n v="51.15"/>
    <n v="7.9"/>
    <x v="0"/>
    <n v="0"/>
    <x v="0"/>
    <x v="1"/>
    <m/>
    <x v="1"/>
    <x v="1"/>
    <x v="1"/>
    <n v="0"/>
    <x v="1"/>
    <x v="1"/>
    <x v="1"/>
    <x v="1"/>
    <x v="0"/>
    <x v="0"/>
    <x v="0"/>
    <x v="0"/>
    <x v="0"/>
    <x v="0"/>
    <x v="0"/>
    <x v="0"/>
    <x v="0"/>
    <m/>
    <x v="0"/>
    <x v="0"/>
    <x v="0"/>
    <x v="0"/>
    <x v="0"/>
    <m/>
    <n v="19900617"/>
    <x v="1"/>
    <s v="HALLIBURTON SERVICES EVANSVILLE REPT No W90-0275"/>
    <m/>
    <m/>
    <d v="1990-06-19T00:00:00"/>
  </r>
  <r>
    <x v="0"/>
    <s v="T13N R089W S15 fNUGGET"/>
    <n v="49010644"/>
    <x v="0"/>
    <x v="2"/>
    <x v="142"/>
    <m/>
    <s v="15"/>
    <n v="13"/>
    <n v="89"/>
    <n v="41.095799999999997"/>
    <n v="-107.38993000000001"/>
    <s v="4900706984"/>
    <s v="LUFF-MARTINETS-ALPINE GOV'T NO. 1"/>
    <x v="0"/>
    <s v="NUGGET"/>
    <n v="581"/>
    <m/>
    <n v="27"/>
    <x v="0"/>
    <n v="6647"/>
    <n v="6674"/>
    <m/>
    <m/>
    <x v="0"/>
    <d v="1967-01-25T00:00:00"/>
    <n v="8.1999999999999993"/>
    <x v="0"/>
    <n v="22"/>
    <n v="7"/>
    <n v="1716"/>
    <n v="30"/>
    <x v="0"/>
    <n v="780"/>
    <n v="2611"/>
    <m/>
    <x v="0"/>
    <n v="590"/>
    <n v="4432"/>
    <x v="0"/>
    <m/>
    <n v="1.0977999999999999"/>
    <n v="0.57603000000000004"/>
    <n v="74.646000000000001"/>
    <n v="0.76739999999999997"/>
    <n v="77.087229999999991"/>
    <n v="22.003799999999998"/>
    <n v="42.794289999999997"/>
    <m/>
    <x v="0"/>
    <n v="12.283800000000001"/>
    <n v="77.081890000000001"/>
    <n v="3.4637286636841975E-5"/>
    <n v="5753"/>
    <n v="0.12970054000981837"/>
    <n v="1.4241009827438344E-2"/>
    <n v="7.4724438794856176E-3"/>
    <n v="0.9782865462930761"/>
    <n v="0.28546004774921835"/>
    <n v="0.555179562929762"/>
    <n v="0.15936038932101951"/>
    <x v="0"/>
    <m/>
    <x v="0"/>
    <m/>
    <m/>
    <x v="0"/>
    <m/>
    <x v="0"/>
    <x v="0"/>
    <m/>
    <x v="0"/>
    <x v="0"/>
    <x v="0"/>
    <m/>
    <x v="0"/>
    <x v="0"/>
    <x v="0"/>
    <x v="0"/>
    <x v="0"/>
    <x v="0"/>
    <x v="0"/>
    <x v="0"/>
    <x v="0"/>
    <x v="0"/>
    <x v="0"/>
    <x v="0"/>
    <x v="0"/>
    <m/>
    <x v="0"/>
    <x v="0"/>
    <x v="0"/>
    <x v="0"/>
    <x v="0"/>
    <s v="DST NO. 3 (BOTTOM)"/>
    <m/>
    <x v="0"/>
    <m/>
    <m/>
    <m/>
    <m/>
  </r>
  <r>
    <x v="0"/>
    <s v="T13N R089W S15 fCODY/STEELE/BAXTER"/>
    <n v="49004945"/>
    <x v="0"/>
    <x v="2"/>
    <x v="142"/>
    <m/>
    <s v="15"/>
    <n v="13"/>
    <n v="89"/>
    <n v="41.095799999999997"/>
    <n v="-107.38993000000001"/>
    <s v="4900706984"/>
    <s v="LUFF-MARTINETS-ALPINE GOV'T NO. 1"/>
    <x v="0"/>
    <s v="CODY/STEELE/BAXTER"/>
    <m/>
    <n v="3922"/>
    <n v="171"/>
    <x v="0"/>
    <n v="1960"/>
    <n v="2131"/>
    <m/>
    <m/>
    <x v="0"/>
    <m/>
    <n v="8.1999999999999993"/>
    <x v="0"/>
    <n v="90"/>
    <n v="37"/>
    <n v="9827"/>
    <n v="50"/>
    <x v="0"/>
    <n v="12700"/>
    <n v="4636"/>
    <m/>
    <x v="0"/>
    <n v="101"/>
    <n v="25088"/>
    <x v="0"/>
    <m/>
    <n v="4.4909999999999997"/>
    <n v="3.0447299999999999"/>
    <n v="427.47449999999998"/>
    <n v="1.2789999999999999"/>
    <n v="436.28922999999998"/>
    <n v="358.267"/>
    <n v="75.984039999999993"/>
    <m/>
    <x v="0"/>
    <n v="2.1028200000000004"/>
    <n v="436.35386"/>
    <n v="-7.4062352341576891E-5"/>
    <n v="27438"/>
    <n v="4.4739747934356318E-2"/>
    <n v="1.0293630214066939E-2"/>
    <n v="6.9786962194780741E-3"/>
    <n v="0.98272767356645496"/>
    <n v="0.82104693653907401"/>
    <n v="0.17413399299366802"/>
    <n v="4.8190704672579276E-3"/>
    <x v="0"/>
    <m/>
    <x v="0"/>
    <m/>
    <m/>
    <x v="0"/>
    <m/>
    <x v="0"/>
    <x v="0"/>
    <m/>
    <x v="0"/>
    <x v="0"/>
    <x v="0"/>
    <m/>
    <x v="0"/>
    <x v="0"/>
    <x v="0"/>
    <x v="0"/>
    <x v="0"/>
    <x v="0"/>
    <x v="0"/>
    <x v="0"/>
    <x v="0"/>
    <x v="0"/>
    <x v="0"/>
    <x v="0"/>
    <x v="0"/>
    <m/>
    <x v="0"/>
    <x v="0"/>
    <x v="0"/>
    <x v="0"/>
    <x v="0"/>
    <s v="DST NO. 1"/>
    <m/>
    <x v="0"/>
    <m/>
    <m/>
    <m/>
    <m/>
  </r>
  <r>
    <x v="0"/>
    <s v="T13N R089W S15 fCLOVERLY"/>
    <n v="49010643"/>
    <x v="0"/>
    <x v="2"/>
    <x v="142"/>
    <m/>
    <s v="15"/>
    <n v="13"/>
    <n v="89"/>
    <n v="41.095799999999997"/>
    <n v="-107.38993000000001"/>
    <s v="4900706984"/>
    <s v="LUFF-MARTINETS-ALPINE GOV'T NO. 1"/>
    <x v="0"/>
    <s v="CLOVERLY"/>
    <n v="3922"/>
    <n v="581"/>
    <n v="13"/>
    <x v="0"/>
    <n v="6053"/>
    <n v="6066"/>
    <m/>
    <m/>
    <x v="0"/>
    <d v="1967-01-25T00:00:00"/>
    <n v="8.4"/>
    <x v="0"/>
    <n v="11"/>
    <n v="5"/>
    <n v="1893"/>
    <n v="20"/>
    <x v="0"/>
    <n v="910"/>
    <n v="3318"/>
    <m/>
    <x v="0"/>
    <n v="82"/>
    <n v="4615"/>
    <x v="0"/>
    <m/>
    <n v="0.54889999999999994"/>
    <n v="0.41144999999999998"/>
    <n v="82.345500000000001"/>
    <n v="0.51159999999999994"/>
    <n v="83.817450000000008"/>
    <n v="25.671099999999999"/>
    <n v="54.382019999999997"/>
    <m/>
    <x v="0"/>
    <n v="1.7072400000000001"/>
    <n v="81.760359999999991"/>
    <n v="1.2423705809371537E-2"/>
    <n v="6236"/>
    <n v="0.14938715325776425"/>
    <n v="6.5487556588753283E-3"/>
    <n v="4.9088823389401605E-3"/>
    <n v="0.98854236200218448"/>
    <n v="0.31397978188941439"/>
    <n v="0.66513919459258741"/>
    <n v="2.0881023517998212E-2"/>
    <x v="0"/>
    <m/>
    <x v="0"/>
    <m/>
    <m/>
    <x v="0"/>
    <m/>
    <x v="0"/>
    <x v="0"/>
    <m/>
    <x v="0"/>
    <x v="0"/>
    <x v="0"/>
    <m/>
    <x v="0"/>
    <x v="0"/>
    <x v="0"/>
    <x v="0"/>
    <x v="0"/>
    <x v="0"/>
    <x v="0"/>
    <x v="0"/>
    <x v="0"/>
    <x v="0"/>
    <x v="0"/>
    <x v="0"/>
    <x v="0"/>
    <m/>
    <x v="0"/>
    <x v="0"/>
    <x v="0"/>
    <x v="0"/>
    <x v="0"/>
    <s v="DST NO. 2-A (BOTTOM)"/>
    <m/>
    <x v="0"/>
    <m/>
    <m/>
    <m/>
    <m/>
  </r>
  <r>
    <x v="0"/>
    <s v="T13N R088W S36 fTENSLEEP"/>
    <n v="49010647"/>
    <x v="0"/>
    <x v="2"/>
    <x v="0"/>
    <m/>
    <s v="36"/>
    <n v="13"/>
    <n v="88"/>
    <n v="41.051450000000003"/>
    <n v="-107.24339000000001"/>
    <s v="4900705036"/>
    <s v="BATTLE MOUNTAIN STATE NO. 1"/>
    <x v="0"/>
    <s v="TENSLEEP"/>
    <n v="1"/>
    <m/>
    <n v="28"/>
    <x v="0"/>
    <n v="7642"/>
    <n v="7670"/>
    <n v="7842"/>
    <m/>
    <x v="0"/>
    <d v="1964-07-30T00:00:00"/>
    <n v="7.7"/>
    <x v="0"/>
    <n v="131"/>
    <n v="12"/>
    <n v="463"/>
    <n v="23"/>
    <x v="0"/>
    <n v="90"/>
    <n v="110"/>
    <m/>
    <x v="0"/>
    <n v="1150"/>
    <n v="1979"/>
    <x v="0"/>
    <m/>
    <n v="6.5369000000000002"/>
    <n v="0.98748000000000002"/>
    <n v="20.140499999999999"/>
    <n v="0.58833999999999997"/>
    <n v="28.253219999999999"/>
    <n v="2.5388999999999999"/>
    <n v="1.8028999999999997"/>
    <m/>
    <x v="0"/>
    <n v="23.943000000000001"/>
    <n v="28.284800000000001"/>
    <n v="-5.585621852339667E-4"/>
    <n v="1976"/>
    <n v="-7.5853350189633378E-4"/>
    <n v="0.23136831837220678"/>
    <n v="3.4951060445499664E-2"/>
    <n v="0.73368062118229349"/>
    <n v="8.9761992306822039E-2"/>
    <n v="6.374094920239845E-2"/>
    <n v="0.8464970584907795"/>
    <x v="0"/>
    <m/>
    <x v="0"/>
    <m/>
    <m/>
    <x v="0"/>
    <m/>
    <x v="0"/>
    <x v="0"/>
    <m/>
    <x v="0"/>
    <x v="0"/>
    <x v="0"/>
    <m/>
    <x v="0"/>
    <x v="0"/>
    <x v="0"/>
    <x v="0"/>
    <x v="0"/>
    <x v="0"/>
    <x v="0"/>
    <x v="0"/>
    <x v="0"/>
    <x v="0"/>
    <x v="0"/>
    <x v="0"/>
    <x v="0"/>
    <m/>
    <x v="0"/>
    <x v="0"/>
    <x v="0"/>
    <x v="0"/>
    <x v="0"/>
    <s v="DST NO. 5 (MIDDLE)"/>
    <m/>
    <x v="0"/>
    <m/>
    <m/>
    <m/>
    <m/>
  </r>
  <r>
    <x v="0"/>
    <s v="T13N R088W S36 fPHOSPHORIA"/>
    <n v="49010651"/>
    <x v="0"/>
    <x v="2"/>
    <x v="0"/>
    <m/>
    <s v="36"/>
    <n v="13"/>
    <n v="88"/>
    <n v="41.051450000000003"/>
    <n v="-107.24339000000001"/>
    <s v="4900705036"/>
    <s v="BATTLE MOUNTAIN STATE NO. 1"/>
    <x v="0"/>
    <s v="PHOSPHORIA"/>
    <n v="1515"/>
    <n v="1"/>
    <n v="95"/>
    <x v="0"/>
    <n v="7546"/>
    <n v="7641"/>
    <n v="7842"/>
    <m/>
    <x v="0"/>
    <d v="1964-07-29T00:00:00"/>
    <n v="8.8000000000000007"/>
    <x v="0"/>
    <n v="271"/>
    <n v="3"/>
    <n v="1409"/>
    <n v="23"/>
    <x v="0"/>
    <n v="40"/>
    <n v="195"/>
    <m/>
    <x v="0"/>
    <n v="3400"/>
    <n v="5259"/>
    <x v="0"/>
    <m/>
    <n v="13.5229"/>
    <n v="0.24687000000000001"/>
    <n v="61.291499999999999"/>
    <n v="0.58833999999999997"/>
    <n v="75.649609999999996"/>
    <n v="1.1284000000000001"/>
    <n v="3.1960499999999996"/>
    <m/>
    <x v="0"/>
    <n v="70.788000000000011"/>
    <n v="75.11245000000001"/>
    <n v="3.5629653773634148E-3"/>
    <n v="5338"/>
    <n v="7.4549400773803905E-3"/>
    <n v="0.17875703523124575"/>
    <n v="3.2633347349708746E-3"/>
    <n v="0.81797963003378349"/>
    <n v="1.5022809134837167E-2"/>
    <n v="4.2550203062208719E-2"/>
    <n v="0.94242698780295409"/>
    <x v="0"/>
    <m/>
    <x v="0"/>
    <m/>
    <m/>
    <x v="0"/>
    <m/>
    <x v="0"/>
    <x v="0"/>
    <m/>
    <x v="0"/>
    <x v="0"/>
    <x v="0"/>
    <m/>
    <x v="0"/>
    <x v="0"/>
    <x v="0"/>
    <x v="0"/>
    <x v="0"/>
    <x v="0"/>
    <x v="0"/>
    <x v="0"/>
    <x v="0"/>
    <x v="0"/>
    <x v="0"/>
    <x v="0"/>
    <x v="0"/>
    <m/>
    <x v="0"/>
    <x v="0"/>
    <x v="0"/>
    <x v="0"/>
    <x v="0"/>
    <s v="DST NO. 4 (TOP)"/>
    <m/>
    <x v="0"/>
    <m/>
    <m/>
    <m/>
    <m/>
  </r>
  <r>
    <x v="0"/>
    <s v="T13N R088W S36 fCODY/STEELE/BAXTER"/>
    <n v="49010655"/>
    <x v="0"/>
    <x v="2"/>
    <x v="0"/>
    <m/>
    <s v="36"/>
    <n v="13"/>
    <n v="88"/>
    <n v="41.051450000000003"/>
    <n v="-107.24339000000001"/>
    <s v="4900705036"/>
    <s v="BATTLE MOUNTAIN STATE NO. 1"/>
    <x v="0"/>
    <s v="CODY/STEELE/BAXTER"/>
    <n v="604"/>
    <n v="3907"/>
    <n v="40"/>
    <x v="0"/>
    <n v="2043"/>
    <n v="2083"/>
    <n v="7842"/>
    <m/>
    <x v="0"/>
    <d v="1964-07-08T00:00:00"/>
    <n v="8.6999999999999993"/>
    <x v="0"/>
    <n v="28"/>
    <n v="12"/>
    <n v="3440"/>
    <n v="24"/>
    <x v="0"/>
    <n v="4840"/>
    <n v="720"/>
    <m/>
    <x v="0"/>
    <n v="50"/>
    <n v="8859"/>
    <x v="0"/>
    <m/>
    <n v="1.3972"/>
    <n v="0.98748000000000002"/>
    <n v="149.63999999999999"/>
    <n v="0.61392000000000002"/>
    <n v="152.6386"/>
    <n v="136.53639999999999"/>
    <n v="11.800799999999999"/>
    <m/>
    <x v="0"/>
    <n v="1.0410000000000001"/>
    <n v="149.37819999999999"/>
    <n v="1.0795425949814726E-2"/>
    <n v="9111"/>
    <n v="1.4023372287145243E-2"/>
    <n v="9.1536478977139474E-3"/>
    <n v="6.4693989593720075E-3"/>
    <n v="0.98437695314291407"/>
    <n v="0.91403163246042596"/>
    <n v="7.8999479174337348E-2"/>
    <n v="6.9688883652366963E-3"/>
    <x v="0"/>
    <m/>
    <x v="0"/>
    <m/>
    <m/>
    <x v="0"/>
    <m/>
    <x v="0"/>
    <x v="0"/>
    <m/>
    <x v="0"/>
    <x v="0"/>
    <x v="0"/>
    <m/>
    <x v="0"/>
    <x v="0"/>
    <x v="0"/>
    <x v="0"/>
    <x v="0"/>
    <x v="0"/>
    <x v="0"/>
    <x v="0"/>
    <x v="0"/>
    <x v="0"/>
    <x v="0"/>
    <x v="0"/>
    <x v="0"/>
    <m/>
    <x v="0"/>
    <x v="0"/>
    <x v="0"/>
    <x v="0"/>
    <x v="0"/>
    <s v="DST NO. 2 (MIDDLE)"/>
    <m/>
    <x v="0"/>
    <m/>
    <m/>
    <m/>
    <m/>
  </r>
  <r>
    <x v="0"/>
    <s v="T13N R088W S36 fCLOVERLY"/>
    <n v="49010652"/>
    <x v="0"/>
    <x v="2"/>
    <x v="0"/>
    <m/>
    <s v="36"/>
    <n v="13"/>
    <n v="88"/>
    <n v="41.051450000000003"/>
    <n v="-107.24339000000001"/>
    <s v="4900705036"/>
    <s v="BATTLE MOUNTAIN STATE NO. 1"/>
    <x v="0"/>
    <s v="CLOVERLY"/>
    <n v="3907"/>
    <n v="1515"/>
    <n v="41"/>
    <x v="0"/>
    <n v="5990"/>
    <n v="6031"/>
    <n v="7842"/>
    <m/>
    <x v="0"/>
    <d v="1964-07-16T00:00:00"/>
    <n v="8.6999998092651367"/>
    <x v="0"/>
    <n v="17"/>
    <n v="5"/>
    <n v="1095"/>
    <n v="18"/>
    <x v="0"/>
    <n v="490"/>
    <n v="1598"/>
    <m/>
    <x v="0"/>
    <n v="160"/>
    <n v="2752"/>
    <x v="0"/>
    <m/>
    <n v="0.84830000000000005"/>
    <n v="0.41144999999999998"/>
    <n v="47.6325"/>
    <n v="0.46043999999999996"/>
    <n v="49.352689999999988"/>
    <n v="13.822899999999999"/>
    <n v="26.191219999999998"/>
    <m/>
    <x v="0"/>
    <n v="3.3312000000000004"/>
    <n v="43.345320000000001"/>
    <n v="6.4805814062243505E-2"/>
    <n v="3380"/>
    <n v="0.10241356816699282"/>
    <n v="1.7188526096551176E-2"/>
    <n v="8.3369315836684908E-3"/>
    <n v="0.97447454231978037"/>
    <n v="0.31890178685957327"/>
    <n v="0.60424562559464312"/>
    <n v="7.6852587545783502E-2"/>
    <x v="0"/>
    <m/>
    <x v="0"/>
    <m/>
    <m/>
    <x v="0"/>
    <m/>
    <x v="0"/>
    <x v="0"/>
    <m/>
    <x v="0"/>
    <x v="0"/>
    <x v="0"/>
    <m/>
    <x v="0"/>
    <x v="0"/>
    <x v="0"/>
    <x v="0"/>
    <x v="0"/>
    <x v="0"/>
    <x v="0"/>
    <x v="0"/>
    <x v="0"/>
    <x v="0"/>
    <x v="0"/>
    <x v="0"/>
    <x v="0"/>
    <m/>
    <x v="0"/>
    <x v="0"/>
    <x v="0"/>
    <x v="0"/>
    <x v="0"/>
    <s v="DST NO. 3 (1ST WATER)"/>
    <m/>
    <x v="0"/>
    <m/>
    <m/>
    <m/>
    <m/>
  </r>
  <r>
    <x v="0"/>
    <s v="T13N R088W S08 fPHOSPHORIA-TENSLEEP"/>
    <n v="49007893"/>
    <x v="0"/>
    <x v="2"/>
    <x v="10"/>
    <m/>
    <s v="8"/>
    <n v="13"/>
    <n v="88"/>
    <n v="41.108350000000002"/>
    <n v="-107.31201"/>
    <s v="4900705046"/>
    <s v="GOVERNMENT NO. 1"/>
    <x v="0"/>
    <s v="PHOSPHORIA-TENSLEEP"/>
    <m/>
    <m/>
    <n v="79"/>
    <x v="0"/>
    <n v="8010"/>
    <n v="8089"/>
    <n v="8163"/>
    <m/>
    <x v="0"/>
    <d v="1960-08-10T00:00:00"/>
    <n v="7.5"/>
    <x v="0"/>
    <n v="116"/>
    <n v="13"/>
    <n v="340"/>
    <n v="-3"/>
    <x v="0"/>
    <n v="48"/>
    <n v="439"/>
    <m/>
    <x v="0"/>
    <n v="630"/>
    <n v="1363"/>
    <x v="0"/>
    <m/>
    <n v="5.7884000000000002"/>
    <n v="1.0697700000000001"/>
    <n v="14.79"/>
    <n v="0"/>
    <n v="21.64817"/>
    <n v="1.35408"/>
    <n v="7.1952099999999994"/>
    <m/>
    <x v="0"/>
    <n v="13.116600000000002"/>
    <n v="21.665890000000001"/>
    <n v="-4.0910503425448054E-4"/>
    <n v="1580"/>
    <n v="7.3734284743459055E-2"/>
    <n v="0.26738518775490028"/>
    <n v="4.9416186218049843E-2"/>
    <n v="0.68319862602704984"/>
    <n v="6.2498240321537675E-2"/>
    <n v="0.3320985198392496"/>
    <n v="0.60540323983921274"/>
    <x v="0"/>
    <m/>
    <x v="0"/>
    <m/>
    <m/>
    <x v="0"/>
    <m/>
    <x v="0"/>
    <x v="0"/>
    <m/>
    <x v="0"/>
    <x v="0"/>
    <x v="0"/>
    <m/>
    <x v="0"/>
    <x v="0"/>
    <x v="0"/>
    <x v="0"/>
    <x v="0"/>
    <x v="0"/>
    <x v="0"/>
    <x v="0"/>
    <x v="0"/>
    <x v="0"/>
    <x v="0"/>
    <x v="0"/>
    <x v="0"/>
    <m/>
    <x v="0"/>
    <x v="0"/>
    <x v="0"/>
    <x v="0"/>
    <x v="0"/>
    <s v="DST NO. 1"/>
    <m/>
    <x v="0"/>
    <m/>
    <m/>
    <m/>
    <m/>
  </r>
  <r>
    <x v="0"/>
    <s v="T12N R12W S18 fLEWIS"/>
    <n v="49008353"/>
    <x v="0"/>
    <x v="2"/>
    <x v="143"/>
    <m/>
    <s v="18"/>
    <n v="12"/>
    <n v="12"/>
    <n v="41.009900000000002"/>
    <n v="-107.67941999999999"/>
    <s v="4900705009"/>
    <s v="UNIT NO. 4"/>
    <x v="0"/>
    <s v="LEWIS"/>
    <n v="1636"/>
    <m/>
    <n v="54"/>
    <x v="0"/>
    <n v="3406"/>
    <n v="3460"/>
    <n v="3902"/>
    <m/>
    <x v="0"/>
    <d v="1965-11-17T00:00:00"/>
    <n v="8.6"/>
    <x v="0"/>
    <n v="234"/>
    <n v="60"/>
    <n v="934"/>
    <n v="10"/>
    <x v="0"/>
    <n v="64"/>
    <n v="3050"/>
    <m/>
    <x v="0"/>
    <n v="5"/>
    <n v="2992"/>
    <x v="0"/>
    <m/>
    <n v="11.676600000000001"/>
    <n v="4.9374000000000002"/>
    <n v="40.628999999999998"/>
    <n v="0.25579999999999997"/>
    <n v="57.498799999999996"/>
    <n v="1.8054399999999999"/>
    <n v="49.989499999999992"/>
    <m/>
    <x v="0"/>
    <n v="0.10410000000000001"/>
    <n v="51.899039999999992"/>
    <n v="5.1187116674332914E-2"/>
    <n v="4354"/>
    <n v="0.18540702423087393"/>
    <n v="0.20307554244610324"/>
    <n v="8.5869618148552679E-2"/>
    <n v="0.71105483940534409"/>
    <n v="3.4787541349512445E-2"/>
    <n v="0.96320664120184107"/>
    <n v="2.0058174486464494E-3"/>
    <x v="0"/>
    <m/>
    <x v="0"/>
    <m/>
    <m/>
    <x v="0"/>
    <m/>
    <x v="0"/>
    <x v="0"/>
    <m/>
    <x v="0"/>
    <x v="0"/>
    <x v="0"/>
    <m/>
    <x v="0"/>
    <x v="0"/>
    <x v="0"/>
    <x v="0"/>
    <x v="0"/>
    <x v="0"/>
    <x v="0"/>
    <x v="0"/>
    <x v="0"/>
    <x v="0"/>
    <x v="0"/>
    <x v="0"/>
    <x v="0"/>
    <m/>
    <x v="0"/>
    <x v="0"/>
    <x v="0"/>
    <x v="0"/>
    <x v="0"/>
    <s v="DST NO. 6 (MFE CHAMBER)"/>
    <m/>
    <x v="0"/>
    <m/>
    <m/>
    <m/>
    <m/>
  </r>
  <r>
    <x v="0"/>
    <s v="T12N R12W S18 fFORT UNION"/>
    <n v="49008352"/>
    <x v="0"/>
    <x v="2"/>
    <x v="143"/>
    <m/>
    <s v="18"/>
    <n v="12"/>
    <n v="12"/>
    <n v="41.009900000000002"/>
    <n v="-107.67941999999999"/>
    <s v="4900705009"/>
    <s v="UNIT NO. 4"/>
    <x v="0"/>
    <s v="FORT UNION"/>
    <m/>
    <n v="1636"/>
    <n v="60"/>
    <x v="0"/>
    <n v="1710"/>
    <n v="1770"/>
    <n v="3902"/>
    <m/>
    <x v="0"/>
    <d v="1965-11-12T00:00:00"/>
    <n v="8.9"/>
    <x v="0"/>
    <n v="39"/>
    <n v="10"/>
    <n v="1287"/>
    <n v="15"/>
    <x v="0"/>
    <n v="200"/>
    <n v="1989"/>
    <m/>
    <x v="0"/>
    <n v="775"/>
    <n v="3585"/>
    <x v="0"/>
    <m/>
    <n v="1.9460999999999999"/>
    <n v="0.82289999999999996"/>
    <n v="55.984499999999997"/>
    <n v="0.38369999999999999"/>
    <n v="59.137199999999993"/>
    <n v="5.6419999999999995"/>
    <n v="32.599709999999995"/>
    <m/>
    <x v="0"/>
    <n v="16.1355"/>
    <n v="54.377209999999998"/>
    <n v="4.1932914067914329E-2"/>
    <n v="4312"/>
    <n v="9.2060276054197795E-2"/>
    <n v="3.2908220206570485E-2"/>
    <n v="1.3915099125423592E-2"/>
    <n v="0.95317668066800598"/>
    <n v="0.103756702486207"/>
    <n v="0.59951053023867895"/>
    <n v="0.296732767275114"/>
    <x v="0"/>
    <m/>
    <x v="0"/>
    <m/>
    <m/>
    <x v="0"/>
    <m/>
    <x v="0"/>
    <x v="0"/>
    <m/>
    <x v="0"/>
    <x v="0"/>
    <x v="0"/>
    <m/>
    <x v="0"/>
    <x v="0"/>
    <x v="0"/>
    <x v="0"/>
    <x v="0"/>
    <x v="0"/>
    <x v="0"/>
    <x v="0"/>
    <x v="0"/>
    <x v="0"/>
    <x v="0"/>
    <x v="0"/>
    <x v="0"/>
    <m/>
    <x v="0"/>
    <x v="0"/>
    <x v="0"/>
    <x v="0"/>
    <x v="0"/>
    <s v="DST NO. 2 (SAMPLE FROM TOOL)"/>
    <m/>
    <x v="0"/>
    <m/>
    <m/>
    <m/>
    <m/>
  </r>
  <r>
    <x v="1"/>
    <s v="T12N R115W S23 fMUDDY-CLOVERLY"/>
    <n v="1600"/>
    <x v="0"/>
    <x v="6"/>
    <x v="5"/>
    <s v="SW SE"/>
    <n v="23"/>
    <n v="12"/>
    <n v="115"/>
    <n v="41.43591"/>
    <n v="-110.77699"/>
    <s v="4904120367"/>
    <s v="15-23 BIG"/>
    <x v="0"/>
    <s v="MUDDY-CLOVERLY"/>
    <m/>
    <m/>
    <s v=""/>
    <x v="0"/>
    <m/>
    <m/>
    <m/>
    <m/>
    <x v="2"/>
    <d v="1992-03-31T00:00:00"/>
    <n v="8.6999999999999993"/>
    <x v="1"/>
    <n v="10"/>
    <n v="1.2"/>
    <n v="2493.6"/>
    <n v="0"/>
    <x v="1"/>
    <n v="2944"/>
    <n v="1390.8"/>
    <n v="24"/>
    <x v="1"/>
    <n v="114.9"/>
    <n v="6978.5"/>
    <x v="0"/>
    <s v="MERIT ENERGY COMPANY"/>
    <n v="0.499"/>
    <n v="9.8748000000000002E-2"/>
    <n v="108.4716"/>
    <n v="0"/>
    <n v="109.06934799999999"/>
    <n v="83.050240000000002"/>
    <n v="22.795211999999996"/>
    <n v="0.79991999999999996"/>
    <x v="1"/>
    <n v="2.3922180000000002"/>
    <n v="109.03758999999999"/>
    <n v="1.4560747260592143E-4"/>
    <n v="6978.5"/>
    <n v="-6.5164054006801482E-17"/>
    <n v="4.5750708989293681E-3"/>
    <n v="9.0536894013522491E-4"/>
    <n v="0.99451956016093546"/>
    <n v="0.76166613733850874"/>
    <n v="0.20905828898089179"/>
    <n v="2.1939388058741946E-2"/>
    <x v="1"/>
    <n v="0.7"/>
    <x v="5"/>
    <n v="4850"/>
    <n v="0"/>
    <x v="0"/>
    <n v="0"/>
    <x v="0"/>
    <x v="1"/>
    <m/>
    <x v="1"/>
    <x v="1"/>
    <x v="1"/>
    <n v="0"/>
    <x v="1"/>
    <x v="1"/>
    <x v="1"/>
    <x v="1"/>
    <x v="0"/>
    <x v="0"/>
    <x v="0"/>
    <x v="0"/>
    <x v="0"/>
    <x v="0"/>
    <x v="0"/>
    <x v="0"/>
    <x v="0"/>
    <m/>
    <x v="0"/>
    <x v="0"/>
    <x v="0"/>
    <x v="0"/>
    <x v="0"/>
    <m/>
    <n v="19920331"/>
    <x v="1"/>
    <s v="NALCO"/>
    <m/>
    <m/>
    <d v="1992-04-15T00:00:00"/>
  </r>
  <r>
    <x v="1"/>
    <s v="T12N R114W S05 fCLOVERLY"/>
    <n v="1597"/>
    <x v="0"/>
    <x v="6"/>
    <x v="5"/>
    <s v="SE SE"/>
    <n v="5"/>
    <n v="12"/>
    <n v="114"/>
    <n v="41.522976"/>
    <n v="-110.72423499999999"/>
    <s v="4904120773"/>
    <s v="C-1 WHISKE"/>
    <x v="0"/>
    <s v="CLOVERLY"/>
    <m/>
    <m/>
    <s v=""/>
    <x v="0"/>
    <m/>
    <m/>
    <m/>
    <m/>
    <x v="2"/>
    <d v="1992-03-31T00:00:00"/>
    <n v="7.4"/>
    <x v="1"/>
    <n v="10"/>
    <n v="3.6"/>
    <n v="1640.1"/>
    <n v="0"/>
    <x v="1"/>
    <n v="1991"/>
    <n v="866.2"/>
    <n v="0"/>
    <x v="1"/>
    <n v="84.5"/>
    <n v="4595.3999999999996"/>
    <x v="0"/>
    <s v="MERIT ENERGY COMPANY"/>
    <n v="0.499"/>
    <n v="0.29624400000000001"/>
    <n v="71.344349999999991"/>
    <n v="0"/>
    <n v="72.139593999999988"/>
    <n v="56.166109999999996"/>
    <n v="14.197018"/>
    <n v="0"/>
    <x v="1"/>
    <n v="1.7592900000000002"/>
    <n v="72.122417999999996"/>
    <n v="1.190611427212875E-4"/>
    <n v="4595.3999999999996"/>
    <n v="0"/>
    <n v="6.9171445572593611E-3"/>
    <n v="4.1065382208832508E-3"/>
    <n v="0.98897631722185741"/>
    <n v="0.77876077310663649"/>
    <n v="0.19684611794352208"/>
    <n v="2.4393108949841369E-2"/>
    <x v="1"/>
    <n v="2.1"/>
    <x v="1"/>
    <n v="3280"/>
    <n v="0"/>
    <x v="0"/>
    <n v="0"/>
    <x v="0"/>
    <x v="1"/>
    <m/>
    <x v="1"/>
    <x v="1"/>
    <x v="1"/>
    <n v="0"/>
    <x v="1"/>
    <x v="1"/>
    <x v="1"/>
    <x v="1"/>
    <x v="0"/>
    <x v="0"/>
    <x v="0"/>
    <x v="0"/>
    <x v="0"/>
    <x v="0"/>
    <x v="0"/>
    <x v="0"/>
    <x v="0"/>
    <m/>
    <x v="0"/>
    <x v="0"/>
    <x v="0"/>
    <x v="0"/>
    <x v="0"/>
    <m/>
    <n v="19920331"/>
    <x v="1"/>
    <s v="NALCO"/>
    <m/>
    <m/>
    <d v="1992-04-15T00:00:00"/>
  </r>
  <r>
    <x v="1"/>
    <s v="T12N R114W S04 fCLOVERLY"/>
    <n v="1595"/>
    <x v="0"/>
    <x v="6"/>
    <x v="5"/>
    <s v="D NW"/>
    <n v="4"/>
    <n v="12"/>
    <n v="114"/>
    <n v="41.048479999999998"/>
    <n v="-110.17169"/>
    <s v="4904120806"/>
    <s v="a-2 WHISKE"/>
    <x v="0"/>
    <s v="CLOVERLY"/>
    <m/>
    <m/>
    <s v=""/>
    <x v="0"/>
    <m/>
    <m/>
    <m/>
    <m/>
    <x v="5"/>
    <d v="1992-04-06T00:00:00"/>
    <n v="6.8"/>
    <x v="1"/>
    <n v="30"/>
    <n v="6.1"/>
    <n v="4308.2"/>
    <n v="0"/>
    <x v="1"/>
    <n v="5963.8"/>
    <n v="1220"/>
    <n v="0"/>
    <x v="1"/>
    <n v="54.1"/>
    <n v="11582.1"/>
    <x v="0"/>
    <s v="MERIT ENERGY COMPANY"/>
    <n v="1.4969999999999999"/>
    <n v="0.501969"/>
    <n v="187.40669999999997"/>
    <n v="0"/>
    <n v="189.40566899999996"/>
    <n v="168.238798"/>
    <n v="19.995799999999999"/>
    <n v="0"/>
    <x v="1"/>
    <n v="1.1263620000000001"/>
    <n v="189.36096000000001"/>
    <n v="1.1803838188700308E-4"/>
    <n v="11582.2"/>
    <n v="4.3169877786233034E-6"/>
    <n v="7.9036705073489647E-3"/>
    <n v="2.6502321849722465E-3"/>
    <n v="0.98944609730767885"/>
    <n v="0.88845556127303116"/>
    <n v="0.10559621159504048"/>
    <n v="5.9482271319283558E-3"/>
    <x v="1"/>
    <n v="2.7"/>
    <x v="1"/>
    <n v="9825"/>
    <n v="0"/>
    <x v="0"/>
    <n v="0"/>
    <x v="0"/>
    <x v="1"/>
    <m/>
    <x v="1"/>
    <x v="1"/>
    <x v="1"/>
    <n v="0"/>
    <x v="1"/>
    <x v="1"/>
    <x v="1"/>
    <x v="1"/>
    <x v="0"/>
    <x v="0"/>
    <x v="0"/>
    <x v="0"/>
    <x v="0"/>
    <x v="0"/>
    <x v="0"/>
    <x v="0"/>
    <x v="0"/>
    <m/>
    <x v="0"/>
    <x v="0"/>
    <x v="0"/>
    <x v="0"/>
    <x v="0"/>
    <s v="WELLHEAD"/>
    <n v="19920406"/>
    <x v="1"/>
    <s v="NALCO"/>
    <m/>
    <m/>
    <d v="1992-04-16T00:00:00"/>
  </r>
  <r>
    <x v="0"/>
    <s v="T12N R110W S22 fCLOVERLY"/>
    <n v="49003903"/>
    <x v="0"/>
    <x v="0"/>
    <x v="5"/>
    <m/>
    <s v="22"/>
    <s v=" 12"/>
    <s v=" 110"/>
    <n v="41.011679999999998"/>
    <n v="-109.79646"/>
    <s v="4903720132"/>
    <s v="UNIT NO. 1-22-1"/>
    <x v="0"/>
    <s v="CLOVERLY"/>
    <m/>
    <m/>
    <n v="37"/>
    <x v="3"/>
    <n v="18370"/>
    <n v="18407"/>
    <n v="18489"/>
    <m/>
    <x v="0"/>
    <d v="1969-04-22T00:00:00"/>
    <n v="8.1000003814697266"/>
    <x v="0"/>
    <n v="15"/>
    <n v="2"/>
    <n v="1581"/>
    <n v="32"/>
    <x v="0"/>
    <n v="860"/>
    <n v="2623"/>
    <m/>
    <x v="0"/>
    <n v="156"/>
    <n v="3938"/>
    <x v="0"/>
    <m/>
    <n v="0.74849999999999994"/>
    <n v="0.16458"/>
    <n v="68.773499999999999"/>
    <n v="0.81855999999999995"/>
    <n v="70.505139999999997"/>
    <n v="24.2606"/>
    <n v="42.990969999999997"/>
    <m/>
    <x v="0"/>
    <n v="3.2479200000000001"/>
    <n v="70.499489999999994"/>
    <n v="4.0069606225007075E-5"/>
    <n v="5266"/>
    <n v="0.14428509343763582"/>
    <n v="1.0616247269348022E-2"/>
    <n v="2.3342978965788879E-3"/>
    <n v="0.98704945483407314"/>
    <n v="0.34412447522670025"/>
    <n v="0.60980540426604501"/>
    <n v="4.6070120507254737E-2"/>
    <x v="0"/>
    <m/>
    <x v="0"/>
    <m/>
    <m/>
    <x v="0"/>
    <m/>
    <x v="0"/>
    <x v="0"/>
    <m/>
    <x v="0"/>
    <x v="0"/>
    <x v="0"/>
    <m/>
    <x v="0"/>
    <x v="0"/>
    <x v="0"/>
    <x v="0"/>
    <x v="0"/>
    <x v="0"/>
    <x v="0"/>
    <x v="0"/>
    <x v="0"/>
    <x v="0"/>
    <x v="0"/>
    <x v="0"/>
    <x v="0"/>
    <m/>
    <x v="0"/>
    <x v="0"/>
    <x v="0"/>
    <x v="0"/>
    <x v="0"/>
    <s v="HOOKWALL PACKER TEST NO. 1"/>
    <m/>
    <x v="0"/>
    <m/>
    <m/>
    <m/>
    <m/>
  </r>
  <r>
    <x v="0"/>
    <s v="T12N R107W S01 fMESAVERDE/ROCK SPRINGS"/>
    <n v="49002834"/>
    <x v="0"/>
    <x v="0"/>
    <x v="5"/>
    <m/>
    <s v="1"/>
    <s v=" 12"/>
    <s v=" 107"/>
    <n v="41.046729999999997"/>
    <n v="-109.42515"/>
    <s v="4903705098"/>
    <s v="UNIT NO. 1"/>
    <x v="0"/>
    <s v="MESAVERDE/ROCK SPRINGS"/>
    <m/>
    <m/>
    <n v="82"/>
    <x v="0"/>
    <n v="8780"/>
    <n v="8862"/>
    <n v="10060"/>
    <m/>
    <x v="0"/>
    <d v="1965-07-01T00:00:00"/>
    <n v="7.1999998092651367"/>
    <x v="0"/>
    <n v="1172"/>
    <n v="389"/>
    <n v="54829"/>
    <n v="705"/>
    <x v="0"/>
    <n v="85000"/>
    <n v="988"/>
    <m/>
    <x v="0"/>
    <n v="4500"/>
    <n v="147174"/>
    <x v="0"/>
    <m/>
    <n v="58.482799999999997"/>
    <n v="32.010809999999999"/>
    <n v="2385.0614999999998"/>
    <n v="18.033899999999999"/>
    <n v="2493.5890099999997"/>
    <n v="2397.85"/>
    <n v="16.19332"/>
    <m/>
    <x v="0"/>
    <n v="93.69"/>
    <n v="2507.7333199999998"/>
    <n v="-2.8281140599870384E-3"/>
    <n v="147580"/>
    <n v="1.3774198144893709E-3"/>
    <n v="2.3453263454990925E-2"/>
    <n v="1.2837243776591718E-2"/>
    <n v="0.96370949276841733"/>
    <n v="0.95618221478191312"/>
    <n v="6.4573532882675104E-3"/>
    <n v="3.7360431929819402E-2"/>
    <x v="0"/>
    <m/>
    <x v="0"/>
    <m/>
    <m/>
    <x v="0"/>
    <m/>
    <x v="0"/>
    <x v="0"/>
    <m/>
    <x v="0"/>
    <x v="0"/>
    <x v="0"/>
    <m/>
    <x v="0"/>
    <x v="0"/>
    <x v="0"/>
    <x v="0"/>
    <x v="0"/>
    <x v="0"/>
    <x v="0"/>
    <x v="0"/>
    <x v="0"/>
    <x v="0"/>
    <x v="0"/>
    <x v="0"/>
    <x v="0"/>
    <m/>
    <x v="0"/>
    <x v="0"/>
    <x v="0"/>
    <x v="0"/>
    <x v="0"/>
    <s v="DST NO. 3"/>
    <m/>
    <x v="0"/>
    <m/>
    <m/>
    <m/>
    <m/>
  </r>
  <r>
    <x v="0"/>
    <s v="T12N R104W S17 fMADISON"/>
    <n v="49124271"/>
    <x v="0"/>
    <x v="0"/>
    <x v="5"/>
    <m/>
    <s v="17"/>
    <s v=" 12"/>
    <s v=" 104"/>
    <n v="41.016730000000003"/>
    <n v="-109.15309000000001"/>
    <s v="4903720754"/>
    <s v="TEEPEE MOUNTAIN UNIT NO. 1"/>
    <x v="21"/>
    <s v="MADISON"/>
    <m/>
    <m/>
    <n v="257"/>
    <x v="0"/>
    <n v="15840"/>
    <n v="16097"/>
    <n v="16097"/>
    <m/>
    <x v="0"/>
    <d v="1976-06-07T00:00:00"/>
    <n v="6.9000000953674316"/>
    <x v="0"/>
    <n v="848"/>
    <n v="391"/>
    <n v="27188"/>
    <n v="1852"/>
    <x v="0"/>
    <n v="43400"/>
    <n v="2635"/>
    <m/>
    <x v="0"/>
    <n v="1800"/>
    <n v="76777"/>
    <x v="0"/>
    <s v="CHEM LAB"/>
    <n v="42.315199999999997"/>
    <n v="32.17539"/>
    <n v="1182.6779999999999"/>
    <n v="47.374159999999996"/>
    <n v="1304.5427499999998"/>
    <n v="1224.3139999999999"/>
    <n v="43.187649999999998"/>
    <m/>
    <x v="0"/>
    <n v="37.476000000000006"/>
    <n v="1304.97765"/>
    <n v="-1.6665897687567337E-4"/>
    <n v="78111"/>
    <n v="8.6126749651360985E-3"/>
    <n v="3.243680592299486E-2"/>
    <n v="2.4664113153823441E-2"/>
    <n v="0.94289908092318175"/>
    <n v="0.93818771532217415"/>
    <n v="3.3094551466072999E-2"/>
    <n v="2.8717733211752711E-2"/>
    <x v="0"/>
    <m/>
    <x v="0"/>
    <m/>
    <m/>
    <x v="0"/>
    <m/>
    <x v="0"/>
    <x v="0"/>
    <m/>
    <x v="0"/>
    <x v="0"/>
    <x v="0"/>
    <m/>
    <x v="0"/>
    <x v="0"/>
    <x v="0"/>
    <x v="0"/>
    <x v="0"/>
    <x v="0"/>
    <x v="0"/>
    <x v="0"/>
    <x v="0"/>
    <x v="0"/>
    <x v="0"/>
    <x v="0"/>
    <x v="0"/>
    <m/>
    <x v="0"/>
    <x v="0"/>
    <x v="0"/>
    <x v="0"/>
    <x v="0"/>
    <s v="DST NO 1 SPL NO 10"/>
    <m/>
    <x v="0"/>
    <m/>
    <m/>
    <m/>
    <m/>
  </r>
  <r>
    <x v="0"/>
    <s v="T12N R103W S11 fMESAVERDE/ERICSON"/>
    <n v="49004087"/>
    <x v="0"/>
    <x v="0"/>
    <x v="144"/>
    <m/>
    <s v="11"/>
    <s v=" 12"/>
    <s v=" 103"/>
    <n v="41.039259999999999"/>
    <n v="-108.9692"/>
    <s v="4903705083"/>
    <s v="UNIT NO. 6"/>
    <x v="0"/>
    <s v="MESAVERDE/ERICSON"/>
    <n v="176"/>
    <m/>
    <n v="72"/>
    <x v="3"/>
    <n v="6993"/>
    <n v="7065"/>
    <m/>
    <m/>
    <x v="0"/>
    <d v="1959-02-04T00:00:00"/>
    <n v="7.8000001907348633"/>
    <x v="0"/>
    <n v="127"/>
    <n v="37"/>
    <n v="3705"/>
    <n v="-3"/>
    <x v="0"/>
    <n v="2949"/>
    <n v="912"/>
    <m/>
    <x v="0"/>
    <n v="3482"/>
    <n v="10750"/>
    <x v="0"/>
    <m/>
    <n v="6.3372999999999999"/>
    <n v="3.0447299999999999"/>
    <n v="161.16749999999999"/>
    <n v="0"/>
    <n v="170.54953"/>
    <n v="83.191289999999995"/>
    <n v="14.947679999999998"/>
    <m/>
    <x v="0"/>
    <n v="72.49524000000001"/>
    <n v="170.63421"/>
    <n v="-2.4819471174092778E-4"/>
    <n v="11206"/>
    <n v="2.0768810347968663E-2"/>
    <n v="3.7158120576468313E-2"/>
    <n v="1.7852467843212465E-2"/>
    <n v="0.94498941158031913"/>
    <n v="0.48754168346429477"/>
    <n v="8.76007220357512E-2"/>
    <n v="0.42485759449995408"/>
    <x v="0"/>
    <m/>
    <x v="0"/>
    <m/>
    <m/>
    <x v="0"/>
    <m/>
    <x v="0"/>
    <x v="0"/>
    <m/>
    <x v="0"/>
    <x v="0"/>
    <x v="0"/>
    <m/>
    <x v="0"/>
    <x v="0"/>
    <x v="0"/>
    <x v="0"/>
    <x v="0"/>
    <x v="0"/>
    <x v="0"/>
    <x v="0"/>
    <x v="0"/>
    <x v="0"/>
    <x v="0"/>
    <x v="0"/>
    <x v="0"/>
    <m/>
    <x v="0"/>
    <x v="0"/>
    <x v="0"/>
    <x v="0"/>
    <x v="0"/>
    <s v="DST (BOTTOM)"/>
    <m/>
    <x v="0"/>
    <m/>
    <m/>
    <m/>
    <m/>
  </r>
  <r>
    <x v="0"/>
    <s v="T12N R103W S11 fMESAVERDE/ERICSON"/>
    <n v="49004088"/>
    <x v="0"/>
    <x v="0"/>
    <x v="144"/>
    <m/>
    <s v="11"/>
    <s v=" 12"/>
    <s v=" 103"/>
    <n v="41.039259999999999"/>
    <n v="-108.9692"/>
    <s v="4903705083"/>
    <s v="UNIT NO. 6"/>
    <x v="0"/>
    <s v="MESAVERDE/ERICSON"/>
    <m/>
    <n v="176"/>
    <n v="27"/>
    <x v="0"/>
    <n v="6790"/>
    <n v="6817"/>
    <m/>
    <m/>
    <x v="0"/>
    <d v="1959-01-29T00:00:00"/>
    <n v="7.3000001907348633"/>
    <x v="0"/>
    <n v="1235"/>
    <n v="308"/>
    <n v="27019"/>
    <n v="-3"/>
    <x v="0"/>
    <n v="41028"/>
    <n v="488"/>
    <m/>
    <x v="0"/>
    <n v="4675"/>
    <n v="74505"/>
    <x v="0"/>
    <m/>
    <n v="61.6265"/>
    <n v="25.345320000000001"/>
    <n v="1175.3264999999999"/>
    <n v="0"/>
    <n v="1262.2983199999999"/>
    <n v="1157.3998799999999"/>
    <n v="7.9983199999999988"/>
    <m/>
    <x v="0"/>
    <n v="97.333500000000015"/>
    <n v="1262.7316999999998"/>
    <n v="-1.7163360299373505E-4"/>
    <n v="74747"/>
    <n v="1.6214188084581781E-3"/>
    <n v="4.8820868271455833E-2"/>
    <n v="2.0078708494201278E-2"/>
    <n v="0.93110042323434294"/>
    <n v="0.91658416431614098"/>
    <n v="6.3341404987298571E-3"/>
    <n v="7.7081695185129209E-2"/>
    <x v="0"/>
    <m/>
    <x v="0"/>
    <m/>
    <m/>
    <x v="0"/>
    <m/>
    <x v="0"/>
    <x v="0"/>
    <m/>
    <x v="0"/>
    <x v="0"/>
    <x v="0"/>
    <m/>
    <x v="0"/>
    <x v="0"/>
    <x v="0"/>
    <x v="0"/>
    <x v="0"/>
    <x v="0"/>
    <x v="0"/>
    <x v="0"/>
    <x v="0"/>
    <x v="0"/>
    <x v="0"/>
    <x v="0"/>
    <x v="0"/>
    <m/>
    <x v="0"/>
    <x v="0"/>
    <x v="0"/>
    <x v="0"/>
    <x v="0"/>
    <s v="DST NO. 2 (BOTTOM)"/>
    <m/>
    <x v="0"/>
    <m/>
    <m/>
    <m/>
    <m/>
  </r>
  <r>
    <x v="0"/>
    <s v="T12N R103W S10 fMESAVERDE"/>
    <n v="49003265"/>
    <x v="0"/>
    <x v="0"/>
    <x v="144"/>
    <m/>
    <s v="10"/>
    <s v=" 12"/>
    <s v=" 103"/>
    <n v="41.03181"/>
    <n v="-108.9975"/>
    <s v="4903705071"/>
    <s v="UNIT NO. 3"/>
    <x v="0"/>
    <s v="MESAVERDE"/>
    <m/>
    <m/>
    <n v="27"/>
    <x v="3"/>
    <n v="7403"/>
    <n v="7430"/>
    <m/>
    <m/>
    <x v="0"/>
    <d v="1964-09-25T00:00:00"/>
    <n v="8.3999996185302734"/>
    <x v="0"/>
    <n v="36"/>
    <n v="5"/>
    <n v="1550"/>
    <n v="111"/>
    <x v="0"/>
    <n v="880"/>
    <n v="1049"/>
    <m/>
    <x v="0"/>
    <n v="1425"/>
    <n v="4548"/>
    <x v="0"/>
    <m/>
    <n v="1.7964"/>
    <n v="0.41144999999999998"/>
    <n v="67.424999999999997"/>
    <n v="2.8393799999999998"/>
    <n v="72.472229999999996"/>
    <n v="24.8248"/>
    <n v="17.193109999999997"/>
    <m/>
    <x v="0"/>
    <n v="29.668500000000002"/>
    <n v="71.686409999999995"/>
    <n v="5.4510780623346694E-3"/>
    <n v="5053"/>
    <n v="5.2598687636704507E-2"/>
    <n v="2.4787425473177797E-2"/>
    <n v="5.6773470334775126E-3"/>
    <n v="0.96953522749334475"/>
    <n v="0.34629715729941007"/>
    <n v="0.23983778794334934"/>
    <n v="0.41386505475724067"/>
    <x v="0"/>
    <m/>
    <x v="0"/>
    <m/>
    <m/>
    <x v="0"/>
    <m/>
    <x v="0"/>
    <x v="0"/>
    <m/>
    <x v="0"/>
    <x v="0"/>
    <x v="0"/>
    <m/>
    <x v="0"/>
    <x v="0"/>
    <x v="0"/>
    <x v="0"/>
    <x v="0"/>
    <x v="0"/>
    <x v="0"/>
    <x v="0"/>
    <x v="0"/>
    <x v="0"/>
    <x v="0"/>
    <x v="0"/>
    <x v="0"/>
    <m/>
    <x v="0"/>
    <x v="0"/>
    <x v="0"/>
    <x v="0"/>
    <x v="0"/>
    <s v="DST NO. 1 (BOTTOM)"/>
    <m/>
    <x v="0"/>
    <m/>
    <m/>
    <m/>
    <m/>
  </r>
  <r>
    <x v="0"/>
    <s v="T12N R102W S05 fLANCE"/>
    <n v="49003711"/>
    <x v="0"/>
    <x v="0"/>
    <x v="5"/>
    <m/>
    <s v="5"/>
    <s v=" 12"/>
    <s v=" 102"/>
    <n v="41.049939999999999"/>
    <n v="-108.90976999999999"/>
    <s v="4903705105"/>
    <s v="FISHER CREEK UNIT NO. 1"/>
    <x v="0"/>
    <s v="LANCE"/>
    <m/>
    <m/>
    <n v="100"/>
    <x v="1"/>
    <n v="6988"/>
    <n v="7088"/>
    <n v="7300"/>
    <m/>
    <x v="0"/>
    <d v="1959-11-23T00:00:00"/>
    <n v="8.6000003814697266"/>
    <x v="2"/>
    <n v="836"/>
    <n v="69"/>
    <n v="27150"/>
    <n v="-3"/>
    <x v="0"/>
    <n v="42000"/>
    <n v="230"/>
    <m/>
    <x v="0"/>
    <n v="1819"/>
    <n v="72059"/>
    <x v="0"/>
    <m/>
    <n v="41.7164"/>
    <n v="5.6780100000000004"/>
    <n v="1181.0250000000001"/>
    <n v="0"/>
    <n v="1228.41941"/>
    <n v="1184.82"/>
    <n v="3.7696999999999998"/>
    <m/>
    <x v="0"/>
    <n v="37.871580000000002"/>
    <n v="1226.46128"/>
    <n v="7.9764772600821705E-4"/>
    <n v="72098"/>
    <n v="2.7053837135900444E-4"/>
    <n v="3.3959411305622404E-2"/>
    <n v="4.6222079802532593E-3"/>
    <n v="0.96141838071412422"/>
    <n v="0.96604761953838436"/>
    <n v="3.073639634183967E-3"/>
    <n v="3.0878740827431587E-2"/>
    <x v="0"/>
    <m/>
    <x v="0"/>
    <m/>
    <m/>
    <x v="0"/>
    <m/>
    <x v="0"/>
    <x v="0"/>
    <m/>
    <x v="0"/>
    <x v="0"/>
    <x v="0"/>
    <m/>
    <x v="0"/>
    <x v="0"/>
    <x v="0"/>
    <x v="0"/>
    <x v="0"/>
    <x v="0"/>
    <x v="0"/>
    <x v="0"/>
    <x v="0"/>
    <x v="0"/>
    <x v="0"/>
    <x v="0"/>
    <x v="0"/>
    <m/>
    <x v="0"/>
    <x v="0"/>
    <x v="0"/>
    <x v="0"/>
    <x v="0"/>
    <s v="DST NO. 2"/>
    <m/>
    <x v="0"/>
    <m/>
    <m/>
    <m/>
    <m/>
  </r>
  <r>
    <x v="0"/>
    <s v="T12N R101W S21 fMESAVERDE"/>
    <n v="49007565"/>
    <x v="0"/>
    <x v="0"/>
    <x v="134"/>
    <m/>
    <s v="21"/>
    <s v=" 12"/>
    <s v=" 101"/>
    <n v="41.005710000000001"/>
    <n v="-108.78017"/>
    <s v="4903706354"/>
    <s v="UNIT NO. 18"/>
    <x v="0"/>
    <s v="MESAVERDE"/>
    <m/>
    <m/>
    <n v="1275"/>
    <x v="0"/>
    <n v="5775"/>
    <n v="7050"/>
    <n v="7150"/>
    <n v="6946"/>
    <x v="4"/>
    <d v="1965-06-28T00:00:00"/>
    <n v="7.9000000953674316"/>
    <x v="0"/>
    <n v="47"/>
    <n v="96"/>
    <n v="2926"/>
    <n v="70"/>
    <x v="0"/>
    <n v="3400"/>
    <n v="2599"/>
    <m/>
    <x v="0"/>
    <n v="74"/>
    <n v="7898"/>
    <x v="0"/>
    <m/>
    <n v="2.3452999999999999"/>
    <n v="7.8998400000000002"/>
    <n v="127.28099999999999"/>
    <n v="1.7906"/>
    <n v="139.31674000000001"/>
    <n v="95.914000000000001"/>
    <n v="42.597609999999996"/>
    <m/>
    <x v="0"/>
    <n v="1.54068"/>
    <n v="140.05229"/>
    <n v="-2.6328974260317588E-3"/>
    <n v="9209"/>
    <n v="7.6635295493073005E-2"/>
    <n v="1.6834301462982839E-2"/>
    <n v="5.6704169219004119E-2"/>
    <n v="0.92646152931801284"/>
    <n v="0.68484421068730827"/>
    <n v="0.30415504094934825"/>
    <n v="1.1000748363343435E-2"/>
    <x v="0"/>
    <m/>
    <x v="0"/>
    <m/>
    <m/>
    <x v="0"/>
    <m/>
    <x v="0"/>
    <x v="0"/>
    <m/>
    <x v="0"/>
    <x v="0"/>
    <x v="0"/>
    <m/>
    <x v="0"/>
    <x v="0"/>
    <x v="0"/>
    <x v="0"/>
    <x v="0"/>
    <x v="0"/>
    <x v="0"/>
    <x v="0"/>
    <x v="0"/>
    <x v="0"/>
    <x v="0"/>
    <x v="0"/>
    <x v="0"/>
    <m/>
    <x v="0"/>
    <x v="0"/>
    <x v="0"/>
    <x v="0"/>
    <x v="0"/>
    <s v="PRODUCTION TEST"/>
    <m/>
    <x v="0"/>
    <m/>
    <m/>
    <m/>
    <m/>
  </r>
  <r>
    <x v="0"/>
    <s v="T12N R101W S10 fWASATCH"/>
    <n v="49018189"/>
    <x v="0"/>
    <x v="0"/>
    <x v="134"/>
    <m/>
    <s v="10"/>
    <s v=" 12"/>
    <s v=" 101"/>
    <n v="41.02901"/>
    <n v="-108.75876"/>
    <s v="4903705064"/>
    <s v="UNIT NO. 1"/>
    <x v="0"/>
    <s v="WASATCH"/>
    <m/>
    <m/>
    <n v="22"/>
    <x v="0"/>
    <n v="2688"/>
    <n v="2710"/>
    <n v="4432"/>
    <n v="4373"/>
    <x v="5"/>
    <d v="1946-05-30T00:00:00"/>
    <m/>
    <x v="0"/>
    <n v="99"/>
    <n v="48"/>
    <n v="9421"/>
    <n v="-3"/>
    <x v="0"/>
    <n v="13860"/>
    <n v="1625"/>
    <m/>
    <x v="0"/>
    <n v="58"/>
    <n v="25111"/>
    <x v="0"/>
    <m/>
    <n v="4.9401000000000002"/>
    <n v="3.9499200000000001"/>
    <n v="409.81349999999998"/>
    <n v="0"/>
    <n v="418.70351999999997"/>
    <n v="390.99059999999997"/>
    <n v="26.633749999999999"/>
    <m/>
    <x v="0"/>
    <n v="1.2075600000000002"/>
    <n v="418.83190999999999"/>
    <n v="-1.53295007472131E-4"/>
    <n v="25105"/>
    <n v="-1.1948382985502628E-4"/>
    <n v="1.1798563336654062E-2"/>
    <n v="9.4336918877586714E-3"/>
    <n v="0.97876774477558726"/>
    <n v="0.9335262922063412"/>
    <n v="6.3590546384109076E-2"/>
    <n v="2.883161409549717E-3"/>
    <x v="0"/>
    <m/>
    <x v="0"/>
    <m/>
    <m/>
    <x v="0"/>
    <m/>
    <x v="0"/>
    <x v="0"/>
    <m/>
    <x v="0"/>
    <x v="0"/>
    <x v="0"/>
    <m/>
    <x v="0"/>
    <x v="0"/>
    <x v="0"/>
    <x v="0"/>
    <x v="0"/>
    <x v="0"/>
    <x v="0"/>
    <x v="0"/>
    <x v="0"/>
    <x v="0"/>
    <x v="0"/>
    <x v="0"/>
    <x v="0"/>
    <m/>
    <x v="0"/>
    <x v="0"/>
    <x v="0"/>
    <x v="0"/>
    <x v="0"/>
    <s v="FLOWING"/>
    <m/>
    <x v="0"/>
    <m/>
    <m/>
    <m/>
    <m/>
  </r>
  <r>
    <x v="1"/>
    <s v="T12N R101W S04 fCODY/STEELE/BAXTER"/>
    <n v="5708"/>
    <x v="0"/>
    <x v="0"/>
    <x v="134"/>
    <s v="SE SE"/>
    <n v="4"/>
    <n v="12"/>
    <n v="101"/>
    <n v="41.043647"/>
    <n v="-108.779831"/>
    <s v="4903727059"/>
    <s v="79H CCU"/>
    <x v="0"/>
    <s v="CODY/STEELE/BAXTER"/>
    <m/>
    <m/>
    <n v="1090"/>
    <x v="0"/>
    <n v="10968"/>
    <n v="12058"/>
    <n v="15000"/>
    <n v="12058"/>
    <x v="2"/>
    <m/>
    <n v="6.69"/>
    <x v="1"/>
    <n v="404"/>
    <n v="36"/>
    <n v="4630"/>
    <n v="50"/>
    <x v="1"/>
    <n v="8900"/>
    <n v="432"/>
    <n v="0"/>
    <x v="1"/>
    <n v="35"/>
    <n v="17600"/>
    <x v="0"/>
    <s v="WEXPRO COMPANY"/>
    <n v="20.159600000000001"/>
    <n v="2.96244"/>
    <n v="201.405"/>
    <n v="1.2789999999999999"/>
    <n v="225.80603999999997"/>
    <n v="251.06899999999999"/>
    <n v="7.0804799999999997"/>
    <n v="0"/>
    <x v="1"/>
    <n v="0.72870000000000001"/>
    <n v="258.87817999999999"/>
    <n v="-6.823440631097917E-2"/>
    <n v="14487"/>
    <n v="-9.7017483716146727E-2"/>
    <n v="8.9278391313181896E-2"/>
    <n v="1.3119401057651072E-2"/>
    <n v="0.89760220762916709"/>
    <n v="0.96983453761919991"/>
    <n v="2.7350624915549081E-2"/>
    <n v="2.8148374652510306E-3"/>
    <x v="1"/>
    <n v="67"/>
    <x v="1"/>
    <n v="0"/>
    <n v="0"/>
    <x v="1"/>
    <n v="29300"/>
    <x v="2"/>
    <x v="1"/>
    <n v="0"/>
    <x v="1"/>
    <x v="1"/>
    <x v="1"/>
    <n v="15.5"/>
    <x v="1"/>
    <x v="1"/>
    <x v="1"/>
    <x v="1"/>
    <x v="0"/>
    <x v="0"/>
    <x v="0"/>
    <x v="0"/>
    <x v="0"/>
    <x v="0"/>
    <x v="0"/>
    <x v="0"/>
    <x v="0"/>
    <m/>
    <x v="0"/>
    <x v="0"/>
    <x v="0"/>
    <x v="0"/>
    <x v="0"/>
    <m/>
    <m/>
    <x v="0"/>
    <s v="WYOMING ANALYTICAL LABS ROCK SPRINGS ID No D7153"/>
    <m/>
    <s v="10968-12058"/>
    <d v="2007-05-23T00:00:00"/>
  </r>
  <r>
    <x v="1"/>
    <s v="T12N R101W S04 fBAXTER-FRONTIER-CLOVERLY"/>
    <n v="5707"/>
    <x v="0"/>
    <x v="0"/>
    <x v="134"/>
    <s v="NW SE"/>
    <n v="4"/>
    <n v="12"/>
    <n v="101"/>
    <n v="41.047181000000002"/>
    <n v="-108.78554800000001"/>
    <s v="4903726756"/>
    <s v="74 CCU"/>
    <x v="0"/>
    <s v="BAXTER-FRONTIER-CLOVERLY"/>
    <m/>
    <m/>
    <n v="2844"/>
    <x v="0"/>
    <n v="10752"/>
    <n v="13596"/>
    <n v="13600"/>
    <n v="13486"/>
    <x v="2"/>
    <d v="1899-12-31T00:00:00"/>
    <n v="8.3000000000000007"/>
    <x v="1"/>
    <n v="298"/>
    <n v="20"/>
    <n v="5300"/>
    <n v="0"/>
    <x v="1"/>
    <n v="8400"/>
    <n v="0"/>
    <n v="0"/>
    <x v="1"/>
    <n v="42"/>
    <n v="18600"/>
    <x v="0"/>
    <s v="WEXPRO COMPANY"/>
    <n v="14.870200000000001"/>
    <n v="1.6457999999999999"/>
    <n v="230.55"/>
    <n v="0"/>
    <n v="247.06599999999997"/>
    <n v="236.964"/>
    <n v="0"/>
    <n v="0"/>
    <x v="1"/>
    <n v="0.87444000000000011"/>
    <n v="237.83843999999999"/>
    <n v="1.9029646336090434E-2"/>
    <n v="14060"/>
    <n v="-0.13900796080832822"/>
    <n v="6.0187156468312117E-2"/>
    <n v="6.6613779314029457E-3"/>
    <n v="0.93315146560028495"/>
    <n v="0.99632338658124397"/>
    <n v="0"/>
    <n v="3.6766134187560268E-3"/>
    <x v="1"/>
    <n v="50"/>
    <x v="1"/>
    <n v="0"/>
    <n v="0"/>
    <x v="1"/>
    <n v="31000"/>
    <x v="2"/>
    <x v="1"/>
    <n v="0"/>
    <x v="1"/>
    <x v="1"/>
    <x v="1"/>
    <n v="23"/>
    <x v="1"/>
    <x v="1"/>
    <x v="1"/>
    <x v="1"/>
    <x v="0"/>
    <x v="0"/>
    <x v="0"/>
    <x v="0"/>
    <x v="0"/>
    <x v="0"/>
    <x v="0"/>
    <x v="0"/>
    <x v="0"/>
    <m/>
    <x v="0"/>
    <x v="0"/>
    <x v="0"/>
    <x v="0"/>
    <x v="0"/>
    <m/>
    <n v="19000101"/>
    <x v="0"/>
    <s v="WYOMING ANALYTICAL LABS ROCK SPRINGS ID No D7259"/>
    <m/>
    <s v="10752-13596"/>
    <d v="2007-06-05T00:00:00"/>
  </r>
  <r>
    <x v="0"/>
    <s v="T12N R101W S03 fNUGGET"/>
    <n v="49007566"/>
    <x v="0"/>
    <x v="0"/>
    <x v="134"/>
    <m/>
    <s v="3"/>
    <s v=" 12"/>
    <s v=" 101"/>
    <n v="41.049860000000002"/>
    <n v="-108.76042"/>
    <s v="4903705104"/>
    <s v="UNIT NO. 17"/>
    <x v="0"/>
    <s v="NUGGET"/>
    <n v="445"/>
    <m/>
    <n v="463"/>
    <x v="0"/>
    <n v="13790"/>
    <n v="14253"/>
    <n v="14871"/>
    <n v="6786"/>
    <x v="0"/>
    <d v="1964-12-11T00:00:00"/>
    <n v="8.6000003814697266"/>
    <x v="0"/>
    <n v="279"/>
    <n v="17"/>
    <n v="6766"/>
    <n v="650"/>
    <x v="0"/>
    <n v="7300"/>
    <n v="964"/>
    <m/>
    <x v="0"/>
    <n v="4850"/>
    <n v="20518"/>
    <x v="0"/>
    <m/>
    <n v="13.9221"/>
    <n v="1.39893"/>
    <n v="294.32099999999997"/>
    <n v="16.626999999999999"/>
    <n v="326.26902999999999"/>
    <n v="205.93299999999999"/>
    <n v="15.799959999999999"/>
    <m/>
    <x v="0"/>
    <n v="100.977"/>
    <n v="322.70996000000002"/>
    <n v="5.4841066580598591E-3"/>
    <n v="20823"/>
    <n v="7.3776638204204057E-3"/>
    <n v="4.2670614492586079E-2"/>
    <n v="4.28765794902446E-3"/>
    <n v="0.95304172755838945"/>
    <n v="0.63813648639787868"/>
    <n v="4.8960249011217372E-2"/>
    <n v="0.31290326459090384"/>
    <x v="0"/>
    <m/>
    <x v="0"/>
    <m/>
    <m/>
    <x v="0"/>
    <m/>
    <x v="0"/>
    <x v="0"/>
    <m/>
    <x v="0"/>
    <x v="0"/>
    <x v="0"/>
    <m/>
    <x v="0"/>
    <x v="0"/>
    <x v="0"/>
    <x v="0"/>
    <x v="0"/>
    <x v="0"/>
    <x v="0"/>
    <x v="0"/>
    <x v="0"/>
    <x v="0"/>
    <x v="0"/>
    <x v="0"/>
    <x v="0"/>
    <m/>
    <x v="0"/>
    <x v="0"/>
    <x v="0"/>
    <x v="0"/>
    <x v="0"/>
    <s v="DST NO. 2"/>
    <m/>
    <x v="0"/>
    <m/>
    <m/>
    <m/>
    <m/>
  </r>
  <r>
    <x v="0"/>
    <s v="T12N R101W S03 fMORRISON"/>
    <n v="49007567"/>
    <x v="0"/>
    <x v="0"/>
    <x v="134"/>
    <m/>
    <s v="3"/>
    <s v=" 12"/>
    <s v=" 101"/>
    <n v="41.049860000000002"/>
    <n v="-108.76042"/>
    <s v="4903705104"/>
    <s v="UNIT NO. 17"/>
    <x v="0"/>
    <s v="MORRISON"/>
    <m/>
    <n v="445"/>
    <n v="190"/>
    <x v="0"/>
    <n v="13155"/>
    <n v="13345"/>
    <n v="14871"/>
    <n v="6786"/>
    <x v="0"/>
    <d v="1964-11-18T00:00:00"/>
    <n v="8.5"/>
    <x v="0"/>
    <n v="84"/>
    <n v="51"/>
    <n v="9363"/>
    <n v="500"/>
    <x v="0"/>
    <n v="6300"/>
    <n v="3953"/>
    <m/>
    <x v="0"/>
    <n v="8500"/>
    <n v="27036"/>
    <x v="0"/>
    <m/>
    <n v="4.1916000000000002"/>
    <n v="4.19679"/>
    <n v="407.29049999999995"/>
    <n v="12.79"/>
    <n v="428.46888999999999"/>
    <n v="177.72299999999998"/>
    <n v="64.789669999999987"/>
    <m/>
    <x v="0"/>
    <n v="176.97"/>
    <n v="419.48266999999998"/>
    <n v="1.059756290795668E-2"/>
    <n v="28748"/>
    <n v="3.0689803527893304E-2"/>
    <n v="9.7827405859034489E-3"/>
    <n v="9.7948534839950689E-3"/>
    <n v="0.98042240593010144"/>
    <n v="0.42367185276092573"/>
    <n v="0.15445136267488713"/>
    <n v="0.4218767845641872"/>
    <x v="0"/>
    <m/>
    <x v="0"/>
    <m/>
    <m/>
    <x v="0"/>
    <m/>
    <x v="0"/>
    <x v="0"/>
    <m/>
    <x v="0"/>
    <x v="0"/>
    <x v="0"/>
    <m/>
    <x v="0"/>
    <x v="0"/>
    <x v="0"/>
    <x v="0"/>
    <x v="0"/>
    <x v="0"/>
    <x v="0"/>
    <x v="0"/>
    <x v="0"/>
    <x v="0"/>
    <x v="0"/>
    <x v="0"/>
    <x v="0"/>
    <m/>
    <x v="0"/>
    <x v="0"/>
    <x v="0"/>
    <x v="0"/>
    <x v="0"/>
    <s v="DST NO. 2"/>
    <m/>
    <x v="0"/>
    <m/>
    <m/>
    <m/>
    <m/>
  </r>
  <r>
    <x v="0"/>
    <s v="T12N R101W S03 fMESAVERDE"/>
    <n v="49117527"/>
    <x v="0"/>
    <x v="0"/>
    <x v="134"/>
    <m/>
    <s v="3"/>
    <s v=" 12"/>
    <s v=" 101"/>
    <n v="41.0518"/>
    <n v="-108.7731"/>
    <s v="4903705108"/>
    <s v="CANYON CRK UNIT 1"/>
    <x v="0"/>
    <s v="MESAVERDE"/>
    <m/>
    <m/>
    <n v="160"/>
    <x v="0"/>
    <n v="5520"/>
    <n v="5680"/>
    <n v="13321"/>
    <m/>
    <x v="0"/>
    <m/>
    <n v="8.3999996185302734"/>
    <x v="0"/>
    <n v="37"/>
    <n v="20"/>
    <n v="1708"/>
    <n v="-3"/>
    <x v="0"/>
    <n v="780"/>
    <n v="2340"/>
    <m/>
    <x v="0"/>
    <n v="589"/>
    <n v="4441"/>
    <x v="0"/>
    <m/>
    <n v="1.8463000000000001"/>
    <n v="1.6457999999999999"/>
    <n v="74.298000000000002"/>
    <n v="0"/>
    <n v="77.790099999999995"/>
    <n v="22.003799999999998"/>
    <n v="38.352599999999995"/>
    <m/>
    <x v="0"/>
    <n v="12.262980000000001"/>
    <n v="72.619379999999992"/>
    <n v="3.4377620346802633E-2"/>
    <n v="5468"/>
    <n v="0.10364315268947422"/>
    <n v="2.3734382652805436E-2"/>
    <n v="2.1156933851479817E-2"/>
    <n v="0.95510868349571487"/>
    <n v="0.30300176068702322"/>
    <n v="0.52813174664944806"/>
    <n v="0.16886649266352868"/>
    <x v="0"/>
    <m/>
    <x v="0"/>
    <m/>
    <m/>
    <x v="0"/>
    <m/>
    <x v="0"/>
    <x v="0"/>
    <m/>
    <x v="0"/>
    <x v="0"/>
    <x v="0"/>
    <m/>
    <x v="0"/>
    <x v="0"/>
    <x v="0"/>
    <x v="0"/>
    <x v="0"/>
    <x v="0"/>
    <x v="0"/>
    <x v="0"/>
    <x v="0"/>
    <x v="0"/>
    <x v="0"/>
    <x v="0"/>
    <x v="0"/>
    <m/>
    <x v="0"/>
    <x v="0"/>
    <x v="0"/>
    <x v="0"/>
    <x v="0"/>
    <s v="DST"/>
    <m/>
    <x v="0"/>
    <m/>
    <m/>
    <m/>
    <m/>
  </r>
  <r>
    <x v="0"/>
    <s v="T12N R100W S23 fFORT UNION"/>
    <n v="49002855"/>
    <x v="0"/>
    <x v="0"/>
    <x v="145"/>
    <m/>
    <s v="23"/>
    <s v=" 12"/>
    <s v=" 100"/>
    <n v="41.001910000000002"/>
    <n v="-108.63251"/>
    <s v="4903720173"/>
    <s v="4 WILSON"/>
    <x v="0"/>
    <s v="FORT UNION"/>
    <m/>
    <m/>
    <n v="35"/>
    <x v="0"/>
    <n v="2717"/>
    <n v="2752"/>
    <m/>
    <m/>
    <x v="0"/>
    <d v="1969-12-04T00:00:00"/>
    <n v="7.8000001907348633"/>
    <x v="0"/>
    <n v="72"/>
    <n v="50"/>
    <n v="9142"/>
    <n v="80"/>
    <x v="0"/>
    <n v="13200"/>
    <n v="2025"/>
    <m/>
    <x v="0"/>
    <n v="94"/>
    <n v="23635"/>
    <x v="0"/>
    <m/>
    <n v="3.5928"/>
    <n v="4.1145000000000005"/>
    <n v="397.67699999999996"/>
    <n v="2.0463999999999998"/>
    <n v="407.43069999999994"/>
    <n v="372.37200000000001"/>
    <n v="33.189749999999997"/>
    <m/>
    <x v="0"/>
    <n v="1.9570800000000002"/>
    <n v="407.51883000000004"/>
    <n v="-1.0814166614721769E-4"/>
    <n v="24660"/>
    <n v="2.1223729164509784E-2"/>
    <n v="8.818186749304853E-3"/>
    <n v="1.0098649905370414E-2"/>
    <n v="0.98108316334532475"/>
    <n v="0.91375409573098743"/>
    <n v="8.1443475875703691E-2"/>
    <n v="4.8024283933088439E-3"/>
    <x v="0"/>
    <m/>
    <x v="0"/>
    <m/>
    <m/>
    <x v="0"/>
    <m/>
    <x v="0"/>
    <x v="0"/>
    <m/>
    <x v="0"/>
    <x v="0"/>
    <x v="0"/>
    <m/>
    <x v="0"/>
    <x v="0"/>
    <x v="0"/>
    <x v="0"/>
    <x v="0"/>
    <x v="0"/>
    <x v="0"/>
    <x v="0"/>
    <x v="0"/>
    <x v="0"/>
    <x v="0"/>
    <x v="0"/>
    <x v="0"/>
    <m/>
    <x v="0"/>
    <x v="0"/>
    <x v="0"/>
    <x v="0"/>
    <x v="0"/>
    <s v="DST NO. 1"/>
    <m/>
    <x v="0"/>
    <m/>
    <m/>
    <m/>
    <m/>
  </r>
  <r>
    <x v="0"/>
    <s v="T12N R100W S21 fLEWIS"/>
    <n v="49003259"/>
    <x v="0"/>
    <x v="0"/>
    <x v="0"/>
    <m/>
    <s v="21"/>
    <s v=" 12"/>
    <s v=" 100"/>
    <n v="41.003860000000003"/>
    <n v="-108.66083"/>
    <s v="4903720129"/>
    <s v="RADOSEVICH NO. 1"/>
    <x v="0"/>
    <s v="LEWIS"/>
    <n v="1495"/>
    <m/>
    <n v="69"/>
    <x v="0"/>
    <n v="4450"/>
    <n v="4519"/>
    <m/>
    <m/>
    <x v="0"/>
    <d v="1968-11-23T00:00:00"/>
    <n v="8"/>
    <x v="0"/>
    <n v="379"/>
    <n v="132"/>
    <n v="10211"/>
    <n v="139"/>
    <x v="0"/>
    <n v="16200"/>
    <n v="1135"/>
    <m/>
    <x v="0"/>
    <n v="97"/>
    <n v="27717"/>
    <x v="0"/>
    <m/>
    <n v="18.912099999999999"/>
    <n v="10.86228"/>
    <n v="444.17849999999999"/>
    <n v="3.5556199999999998"/>
    <n v="477.50849999999997"/>
    <n v="457.00200000000001"/>
    <n v="18.602649999999997"/>
    <m/>
    <x v="0"/>
    <n v="2.0195400000000001"/>
    <n v="477.62419"/>
    <n v="-1.2112453192239621E-4"/>
    <n v="28290"/>
    <n v="1.0230863999142964E-2"/>
    <n v="3.9605787122114058E-2"/>
    <n v="2.2747825431379758E-2"/>
    <n v="0.93764638744650619"/>
    <n v="0.9568233970729163"/>
    <n v="3.8948299498817257E-2"/>
    <n v="4.2283034282664788E-3"/>
    <x v="0"/>
    <m/>
    <x v="0"/>
    <m/>
    <m/>
    <x v="0"/>
    <m/>
    <x v="0"/>
    <x v="0"/>
    <m/>
    <x v="0"/>
    <x v="0"/>
    <x v="0"/>
    <m/>
    <x v="0"/>
    <x v="0"/>
    <x v="0"/>
    <x v="0"/>
    <x v="0"/>
    <x v="0"/>
    <x v="0"/>
    <x v="0"/>
    <x v="0"/>
    <x v="0"/>
    <x v="0"/>
    <x v="0"/>
    <x v="0"/>
    <m/>
    <x v="0"/>
    <x v="0"/>
    <x v="0"/>
    <x v="0"/>
    <x v="0"/>
    <s v="DST NO. 9 (BOTTOM)"/>
    <m/>
    <x v="0"/>
    <m/>
    <m/>
    <m/>
    <m/>
  </r>
  <r>
    <x v="0"/>
    <s v="T12N R100W S21 fFORT UNION"/>
    <n v="49003261"/>
    <x v="0"/>
    <x v="0"/>
    <x v="0"/>
    <m/>
    <s v="21"/>
    <s v=" 12"/>
    <s v=" 100"/>
    <n v="41.003860000000003"/>
    <n v="-108.66083"/>
    <s v="4903720129"/>
    <s v="RADOSEVICH NO. 1"/>
    <x v="0"/>
    <s v="FORT UNION"/>
    <n v="116"/>
    <n v="1495"/>
    <n v="47"/>
    <x v="0"/>
    <n v="2908"/>
    <n v="2955"/>
    <m/>
    <m/>
    <x v="0"/>
    <d v="1968-09-16T00:00:00"/>
    <n v="8"/>
    <x v="0"/>
    <n v="168"/>
    <n v="43"/>
    <n v="9696"/>
    <n v="108"/>
    <x v="0"/>
    <n v="14400"/>
    <n v="1964"/>
    <m/>
    <x v="0"/>
    <n v="49"/>
    <n v="25431"/>
    <x v="0"/>
    <m/>
    <n v="8.3832000000000004"/>
    <n v="3.5384700000000002"/>
    <n v="421.77599999999995"/>
    <n v="2.7626399999999998"/>
    <n v="436.46030999999994"/>
    <n v="406.22399999999999"/>
    <n v="32.189959999999999"/>
    <m/>
    <x v="0"/>
    <n v="1.0201800000000001"/>
    <n v="439.43413999999996"/>
    <n v="-3.3951921946759923E-3"/>
    <n v="26425"/>
    <n v="1.9168466522678184E-2"/>
    <n v="1.9207244754969821E-2"/>
    <n v="8.1071976510304015E-3"/>
    <n v="0.97268555759399977"/>
    <n v="0.92442521648409026"/>
    <n v="7.325320695383386E-2"/>
    <n v="2.3215765620759467E-3"/>
    <x v="0"/>
    <m/>
    <x v="0"/>
    <m/>
    <m/>
    <x v="0"/>
    <m/>
    <x v="0"/>
    <x v="0"/>
    <m/>
    <x v="0"/>
    <x v="0"/>
    <x v="0"/>
    <m/>
    <x v="0"/>
    <x v="0"/>
    <x v="0"/>
    <x v="0"/>
    <x v="0"/>
    <x v="0"/>
    <x v="0"/>
    <x v="0"/>
    <x v="0"/>
    <x v="0"/>
    <x v="0"/>
    <x v="0"/>
    <x v="0"/>
    <m/>
    <x v="0"/>
    <x v="0"/>
    <x v="0"/>
    <x v="0"/>
    <x v="0"/>
    <s v="DST NO. 3"/>
    <m/>
    <x v="0"/>
    <m/>
    <m/>
    <m/>
    <m/>
  </r>
  <r>
    <x v="0"/>
    <s v="T12N R100W S21 fEOCENE"/>
    <n v="49017525"/>
    <x v="0"/>
    <x v="0"/>
    <x v="5"/>
    <m/>
    <s v="21"/>
    <s v=" 12"/>
    <s v=" 100"/>
    <n v="41.001869999999997"/>
    <n v="-108.66112"/>
    <s v="4903705022"/>
    <s v="R. C. DAY NO. 1"/>
    <x v="0"/>
    <s v="WASATCH"/>
    <m/>
    <m/>
    <n v="55"/>
    <x v="0"/>
    <n v="1175"/>
    <n v="1230"/>
    <m/>
    <m/>
    <x v="0"/>
    <d v="1956-05-21T00:00:00"/>
    <n v="8.3000001907348633"/>
    <x v="2"/>
    <n v="10"/>
    <n v="6"/>
    <n v="647"/>
    <n v="-3"/>
    <x v="0"/>
    <n v="166"/>
    <n v="930"/>
    <m/>
    <x v="0"/>
    <n v="289"/>
    <n v="1672"/>
    <x v="0"/>
    <m/>
    <n v="0.499"/>
    <n v="0.49374000000000001"/>
    <n v="28.144499999999997"/>
    <n v="0"/>
    <n v="29.137239999999998"/>
    <n v="4.6828599999999998"/>
    <n v="15.242699999999999"/>
    <m/>
    <x v="0"/>
    <n v="6.0169800000000002"/>
    <n v="25.942539999999997"/>
    <n v="5.8001320992930636E-2"/>
    <n v="2042"/>
    <n v="9.9623047926763603E-2"/>
    <n v="1.7125849943234156E-2"/>
    <n v="1.6945324951848563E-2"/>
    <n v="0.96592882510491729"/>
    <n v="0.18050892472363925"/>
    <n v="0.58755619149088723"/>
    <n v="0.23193488378547361"/>
    <x v="0"/>
    <m/>
    <x v="0"/>
    <m/>
    <m/>
    <x v="0"/>
    <m/>
    <x v="0"/>
    <x v="0"/>
    <m/>
    <x v="0"/>
    <x v="0"/>
    <x v="0"/>
    <m/>
    <x v="0"/>
    <x v="0"/>
    <x v="0"/>
    <x v="0"/>
    <x v="0"/>
    <x v="0"/>
    <x v="0"/>
    <x v="0"/>
    <x v="0"/>
    <x v="0"/>
    <x v="0"/>
    <x v="0"/>
    <x v="0"/>
    <m/>
    <x v="0"/>
    <x v="0"/>
    <x v="0"/>
    <x v="0"/>
    <x v="0"/>
    <s v="DST NO. 1"/>
    <m/>
    <x v="0"/>
    <m/>
    <m/>
    <m/>
    <m/>
  </r>
  <r>
    <x v="0"/>
    <s v="T12N R100W S13 fFORT UNION"/>
    <n v="49002856"/>
    <x v="0"/>
    <x v="0"/>
    <x v="145"/>
    <m/>
    <s v="13"/>
    <s v=" 12"/>
    <s v=" 100"/>
    <n v="41.01193"/>
    <n v="-108.60859000000001"/>
    <s v="4903720185"/>
    <s v="M.W. NEWBERGER NO. 6"/>
    <x v="0"/>
    <s v="FORT UNION"/>
    <m/>
    <m/>
    <n v="61"/>
    <x v="0"/>
    <n v="2554"/>
    <n v="2615"/>
    <m/>
    <m/>
    <x v="0"/>
    <d v="1970-05-20T00:00:00"/>
    <n v="6.8000001907348633"/>
    <x v="0"/>
    <n v="54"/>
    <n v="27"/>
    <n v="5085"/>
    <n v="55"/>
    <x v="0"/>
    <n v="7500"/>
    <n v="927"/>
    <m/>
    <x v="0"/>
    <n v="40"/>
    <n v="13217"/>
    <x v="0"/>
    <m/>
    <n v="2.6945999999999999"/>
    <n v="2.2218300000000002"/>
    <n v="221.19749999999999"/>
    <n v="1.4068999999999998"/>
    <n v="227.52082999999999"/>
    <n v="211.57499999999999"/>
    <n v="15.193529999999999"/>
    <m/>
    <x v="0"/>
    <n v="0.8328000000000001"/>
    <n v="227.60132999999999"/>
    <n v="-1.768755887430326E-4"/>
    <n v="13685"/>
    <n v="1.7396476098431344E-2"/>
    <n v="1.1843311225613936E-2"/>
    <n v="9.7653915907391885E-3"/>
    <n v="0.97839129718364692"/>
    <n v="0.9295859562859321"/>
    <n v="6.6755014129311105E-2"/>
    <n v="3.6590295847568209E-3"/>
    <x v="0"/>
    <m/>
    <x v="0"/>
    <m/>
    <m/>
    <x v="0"/>
    <m/>
    <x v="0"/>
    <x v="0"/>
    <m/>
    <x v="0"/>
    <x v="0"/>
    <x v="0"/>
    <m/>
    <x v="0"/>
    <x v="0"/>
    <x v="0"/>
    <x v="0"/>
    <x v="0"/>
    <x v="0"/>
    <x v="0"/>
    <x v="0"/>
    <x v="0"/>
    <x v="0"/>
    <x v="0"/>
    <x v="0"/>
    <x v="0"/>
    <m/>
    <x v="0"/>
    <x v="0"/>
    <x v="0"/>
    <x v="0"/>
    <x v="0"/>
    <s v="DST NO. 1"/>
    <m/>
    <x v="0"/>
    <m/>
    <m/>
    <m/>
    <m/>
  </r>
  <r>
    <x v="1"/>
    <s v="T12N R100W S03 fCODY/STEELE/BAXTER"/>
    <n v="5706"/>
    <x v="0"/>
    <x v="0"/>
    <x v="134"/>
    <s v="NW SW"/>
    <n v="3"/>
    <n v="12"/>
    <n v="100"/>
    <n v="41.045127999999998"/>
    <n v="-108.774278"/>
    <s v="4903725849"/>
    <s v="41 CCU"/>
    <x v="0"/>
    <s v="CODY/STEELE/BAXTER"/>
    <m/>
    <m/>
    <n v="3546"/>
    <x v="0"/>
    <n v="9198"/>
    <n v="12744"/>
    <n v="13400"/>
    <n v="12855"/>
    <x v="2"/>
    <m/>
    <n v="6.49"/>
    <x v="1"/>
    <n v="369"/>
    <n v="28"/>
    <n v="6400"/>
    <n v="80"/>
    <x v="1"/>
    <n v="10400"/>
    <n v="353"/>
    <n v="0"/>
    <x v="1"/>
    <n v="29"/>
    <n v="22400"/>
    <x v="0"/>
    <s v="WEXPRO COMPANY"/>
    <n v="18.4131"/>
    <n v="2.3041200000000002"/>
    <n v="278.39999999999998"/>
    <n v="2.0463999999999998"/>
    <n v="301.16361999999998"/>
    <n v="293.38400000000001"/>
    <n v="5.7856699999999996"/>
    <n v="0"/>
    <x v="1"/>
    <n v="0.60378000000000009"/>
    <n v="299.77344999999997"/>
    <n v="2.3133370687217084E-3"/>
    <n v="17659"/>
    <n v="-0.11835043311116104"/>
    <n v="6.1139854807164294E-2"/>
    <n v="7.6507248783900268E-3"/>
    <n v="0.93120942031444565"/>
    <n v="0.97868573751277854"/>
    <n v="1.9300141490182002E-2"/>
    <n v="2.0141209970395983E-3"/>
    <x v="1"/>
    <n v="14"/>
    <x v="1"/>
    <n v="0"/>
    <n v="0"/>
    <x v="1"/>
    <n v="37400"/>
    <x v="2"/>
    <x v="1"/>
    <n v="0"/>
    <x v="1"/>
    <x v="1"/>
    <x v="1"/>
    <n v="42"/>
    <x v="1"/>
    <x v="1"/>
    <x v="1"/>
    <x v="1"/>
    <x v="0"/>
    <x v="0"/>
    <x v="0"/>
    <x v="0"/>
    <x v="0"/>
    <x v="0"/>
    <x v="0"/>
    <x v="0"/>
    <x v="0"/>
    <m/>
    <x v="0"/>
    <x v="0"/>
    <x v="0"/>
    <x v="0"/>
    <x v="0"/>
    <m/>
    <m/>
    <x v="0"/>
    <s v="WYOMING ANALYTICAL LABS ROCK SPRINGS ID No D7264"/>
    <m/>
    <s v="9198-12744"/>
    <d v="2007-05-30T00:00:00"/>
  </r>
  <r>
    <x v="0"/>
    <s v="T12N R099W S18 fWASATCH"/>
    <n v="49003640"/>
    <x v="0"/>
    <x v="0"/>
    <x v="145"/>
    <m/>
    <s v="18"/>
    <s v=" 12"/>
    <s v=" 99"/>
    <n v="41.01482"/>
    <n v="-108.59524"/>
    <s v="4903705045"/>
    <s v="NEWBERGER NO. 5"/>
    <x v="0"/>
    <s v="WASATCH"/>
    <m/>
    <n v="1850"/>
    <n v="45"/>
    <x v="0"/>
    <n v="2974"/>
    <n v="3019"/>
    <m/>
    <m/>
    <x v="0"/>
    <d v="1953-05-12T00:00:00"/>
    <n v="8.1999998092651367"/>
    <x v="2"/>
    <n v="132"/>
    <n v="42"/>
    <n v="10165"/>
    <n v="-3"/>
    <x v="0"/>
    <n v="14900"/>
    <n v="1645"/>
    <m/>
    <x v="0"/>
    <n v="50"/>
    <n v="26220"/>
    <x v="0"/>
    <m/>
    <n v="6.5868000000000002"/>
    <n v="3.4561800000000003"/>
    <n v="442.17750000000001"/>
    <n v="0"/>
    <n v="452.22047999999995"/>
    <n v="420.32900000000001"/>
    <n v="26.961549999999995"/>
    <m/>
    <x v="0"/>
    <n v="1.0410000000000001"/>
    <n v="448.33154999999999"/>
    <n v="4.3183845801779601E-3"/>
    <n v="26928"/>
    <n v="1.3321291487920524E-2"/>
    <n v="1.4565461520009003E-2"/>
    <n v="7.642687920723981E-3"/>
    <n v="0.97779185055926698"/>
    <n v="0.93754053222442191"/>
    <n v="6.0137525454097521E-2"/>
    <n v="2.3219423214806099E-3"/>
    <x v="0"/>
    <m/>
    <x v="0"/>
    <m/>
    <m/>
    <x v="0"/>
    <m/>
    <x v="0"/>
    <x v="0"/>
    <m/>
    <x v="0"/>
    <x v="0"/>
    <x v="0"/>
    <m/>
    <x v="0"/>
    <x v="0"/>
    <x v="0"/>
    <x v="0"/>
    <x v="0"/>
    <x v="0"/>
    <x v="0"/>
    <x v="0"/>
    <x v="0"/>
    <x v="0"/>
    <x v="0"/>
    <x v="0"/>
    <x v="0"/>
    <m/>
    <x v="0"/>
    <x v="0"/>
    <x v="0"/>
    <x v="0"/>
    <x v="0"/>
    <s v="DST #8"/>
    <m/>
    <x v="0"/>
    <m/>
    <m/>
    <m/>
    <m/>
  </r>
  <r>
    <x v="0"/>
    <s v="T12N R099W S18 fLANCE"/>
    <n v="49003642"/>
    <x v="0"/>
    <x v="0"/>
    <x v="145"/>
    <m/>
    <s v="18"/>
    <s v=" 12"/>
    <s v=" 99"/>
    <n v="41.01482"/>
    <n v="-108.59524"/>
    <s v="4903705045"/>
    <s v="NEWBERGER NO. 5"/>
    <x v="0"/>
    <s v="LANCE"/>
    <n v="43"/>
    <m/>
    <n v="112"/>
    <x v="0"/>
    <n v="4930"/>
    <n v="5042"/>
    <m/>
    <m/>
    <x v="0"/>
    <d v="1953-05-12T00:00:00"/>
    <n v="7.5999999046325684"/>
    <x v="2"/>
    <n v="256"/>
    <n v="116"/>
    <n v="7689"/>
    <n v="-3"/>
    <x v="0"/>
    <n v="11800"/>
    <n v="1210"/>
    <m/>
    <x v="0"/>
    <n v="200"/>
    <n v="20657"/>
    <x v="0"/>
    <m/>
    <n v="12.7744"/>
    <n v="9.5456400000000006"/>
    <n v="334.47149999999999"/>
    <n v="0"/>
    <n v="356.79154"/>
    <n v="332.87799999999999"/>
    <n v="19.831899999999997"/>
    <m/>
    <x v="0"/>
    <n v="4.1640000000000006"/>
    <n v="356.87389999999999"/>
    <n v="-1.1540421517398155E-4"/>
    <n v="21265"/>
    <n v="1.4503124850913601E-2"/>
    <n v="3.5803539512175651E-2"/>
    <n v="2.6754109696659287E-2"/>
    <n v="0.937442350791165"/>
    <n v="0.93276084353605015"/>
    <n v="5.557116953635443E-2"/>
    <n v="1.1667986927595436E-2"/>
    <x v="0"/>
    <m/>
    <x v="0"/>
    <m/>
    <m/>
    <x v="0"/>
    <m/>
    <x v="0"/>
    <x v="0"/>
    <m/>
    <x v="0"/>
    <x v="0"/>
    <x v="0"/>
    <m/>
    <x v="0"/>
    <x v="0"/>
    <x v="0"/>
    <x v="0"/>
    <x v="0"/>
    <x v="0"/>
    <x v="0"/>
    <x v="0"/>
    <x v="0"/>
    <x v="0"/>
    <x v="0"/>
    <x v="0"/>
    <x v="0"/>
    <m/>
    <x v="0"/>
    <x v="0"/>
    <x v="0"/>
    <x v="0"/>
    <x v="0"/>
    <s v="DST #20"/>
    <m/>
    <x v="0"/>
    <m/>
    <m/>
    <m/>
    <m/>
  </r>
  <r>
    <x v="0"/>
    <s v="T12N R099W S08 fFORT UNION"/>
    <n v="49007569"/>
    <x v="0"/>
    <x v="0"/>
    <x v="5"/>
    <m/>
    <s v="8"/>
    <s v=" 12"/>
    <s v=" 99"/>
    <n v="41.023859999999999"/>
    <n v="-108.58156"/>
    <s v="4903705055"/>
    <s v="1 MCALLISTER"/>
    <x v="0"/>
    <s v="FORT UNION"/>
    <m/>
    <m/>
    <n v="35"/>
    <x v="0"/>
    <n v="4708"/>
    <n v="4743"/>
    <m/>
    <m/>
    <x v="4"/>
    <d v="1966-03-31T00:00:00"/>
    <n v="7.5"/>
    <x v="0"/>
    <n v="224"/>
    <n v="118"/>
    <n v="7187"/>
    <n v="80"/>
    <x v="0"/>
    <n v="11800"/>
    <n v="207"/>
    <m/>
    <x v="0"/>
    <n v="5"/>
    <n v="19521"/>
    <x v="0"/>
    <m/>
    <n v="11.1776"/>
    <n v="9.7102199999999996"/>
    <n v="312.6345"/>
    <n v="2.0463999999999998"/>
    <n v="335.56871999999998"/>
    <n v="332.87799999999999"/>
    <n v="3.3927299999999998"/>
    <m/>
    <x v="0"/>
    <n v="0.10410000000000001"/>
    <n v="336.37482999999997"/>
    <n v="-1.1996692281665473E-3"/>
    <n v="19618"/>
    <n v="2.4783464063977108E-3"/>
    <n v="3.3309421688648456E-2"/>
    <n v="2.8936606487040866E-2"/>
    <n v="0.93775397182431075"/>
    <n v="0.98960436486879833"/>
    <n v="1.0086158943580887E-2"/>
    <n v="3.0947618762081579E-4"/>
    <x v="0"/>
    <m/>
    <x v="0"/>
    <m/>
    <m/>
    <x v="0"/>
    <m/>
    <x v="0"/>
    <x v="0"/>
    <m/>
    <x v="0"/>
    <x v="0"/>
    <x v="0"/>
    <m/>
    <x v="0"/>
    <x v="0"/>
    <x v="0"/>
    <x v="0"/>
    <x v="0"/>
    <x v="0"/>
    <x v="0"/>
    <x v="0"/>
    <x v="0"/>
    <x v="0"/>
    <x v="0"/>
    <x v="0"/>
    <x v="0"/>
    <m/>
    <x v="0"/>
    <x v="0"/>
    <x v="0"/>
    <x v="0"/>
    <x v="0"/>
    <s v="PRODUCTION TEST"/>
    <m/>
    <x v="0"/>
    <m/>
    <m/>
    <m/>
    <m/>
  </r>
  <r>
    <x v="0"/>
    <s v="T12N R099W S07 fFORT UNION"/>
    <n v="49003142"/>
    <x v="0"/>
    <x v="0"/>
    <x v="145"/>
    <m/>
    <s v="7"/>
    <s v=" 12"/>
    <s v=" 99"/>
    <n v="41.021540000000002"/>
    <n v="-108.59541"/>
    <s v="4903706353"/>
    <s v="2 HORROCKS"/>
    <x v="0"/>
    <s v="FORT UNION"/>
    <n v="-39"/>
    <m/>
    <n v="656"/>
    <x v="7"/>
    <n v="3958"/>
    <n v="4614"/>
    <m/>
    <m/>
    <x v="4"/>
    <d v="1966-04-04T00:00:00"/>
    <n v="7.6999998092651367"/>
    <x v="0"/>
    <n v="307"/>
    <n v="314"/>
    <n v="8634"/>
    <n v="135"/>
    <x v="0"/>
    <n v="13800"/>
    <n v="1915"/>
    <m/>
    <x v="0"/>
    <n v="20"/>
    <n v="24159"/>
    <x v="0"/>
    <m/>
    <n v="15.3193"/>
    <n v="25.83906"/>
    <n v="375.57899999999995"/>
    <n v="3.4532999999999996"/>
    <n v="420.19065999999998"/>
    <n v="389.298"/>
    <n v="31.386849999999995"/>
    <m/>
    <x v="0"/>
    <n v="0.41640000000000005"/>
    <n v="421.10124999999999"/>
    <n v="-1.0823710405107941E-3"/>
    <n v="25122"/>
    <n v="1.9540999573872283E-2"/>
    <n v="3.6457973625591777E-2"/>
    <n v="6.1493656236909222E-2"/>
    <n v="0.90204837013749894"/>
    <n v="0.92447600191165424"/>
    <n v="7.4535162267981861E-2"/>
    <n v="9.8883582036386752E-4"/>
    <x v="0"/>
    <m/>
    <x v="0"/>
    <m/>
    <m/>
    <x v="0"/>
    <m/>
    <x v="0"/>
    <x v="0"/>
    <m/>
    <x v="0"/>
    <x v="0"/>
    <x v="0"/>
    <m/>
    <x v="0"/>
    <x v="0"/>
    <x v="0"/>
    <x v="0"/>
    <x v="0"/>
    <x v="0"/>
    <x v="0"/>
    <x v="0"/>
    <x v="0"/>
    <x v="0"/>
    <x v="0"/>
    <x v="0"/>
    <x v="0"/>
    <m/>
    <x v="0"/>
    <x v="0"/>
    <x v="0"/>
    <x v="0"/>
    <x v="0"/>
    <s v="PRODUCTION TEST"/>
    <m/>
    <x v="0"/>
    <m/>
    <m/>
    <m/>
    <m/>
  </r>
  <r>
    <x v="0"/>
    <s v="T12N R099W S07 fFORT UNION"/>
    <n v="49003143"/>
    <x v="0"/>
    <x v="0"/>
    <x v="145"/>
    <m/>
    <s v="7"/>
    <s v=" 12"/>
    <s v=" 99"/>
    <n v="41.021540000000002"/>
    <n v="-108.59541"/>
    <s v="4903706353"/>
    <s v="2 HORROCKS"/>
    <x v="0"/>
    <s v="FORT UNION"/>
    <m/>
    <n v="-39"/>
    <n v="63"/>
    <x v="7"/>
    <n v="3934"/>
    <n v="3997"/>
    <m/>
    <m/>
    <x v="0"/>
    <d v="1966-02-11T00:00:00"/>
    <n v="8.6000003814697266"/>
    <x v="0"/>
    <n v="196"/>
    <n v="50"/>
    <n v="2831"/>
    <n v="225"/>
    <x v="0"/>
    <n v="2800"/>
    <n v="1964"/>
    <m/>
    <x v="0"/>
    <n v="1400"/>
    <n v="8555"/>
    <x v="0"/>
    <m/>
    <n v="9.7804000000000002"/>
    <n v="4.1145000000000005"/>
    <n v="123.1485"/>
    <n v="5.7554999999999996"/>
    <n v="142.7989"/>
    <n v="78.988"/>
    <n v="32.189959999999999"/>
    <m/>
    <x v="0"/>
    <n v="29.148000000000003"/>
    <n v="140.32596000000001"/>
    <n v="8.7344502351365191E-3"/>
    <n v="9463"/>
    <n v="5.0394050394050392E-2"/>
    <n v="6.849072366803946E-2"/>
    <n v="2.881324716086749E-2"/>
    <n v="0.90269602917109304"/>
    <n v="0.56288943257541224"/>
    <n v="0.22939419049760998"/>
    <n v="0.20771637692697775"/>
    <x v="0"/>
    <m/>
    <x v="0"/>
    <m/>
    <m/>
    <x v="0"/>
    <m/>
    <x v="0"/>
    <x v="0"/>
    <m/>
    <x v="0"/>
    <x v="0"/>
    <x v="0"/>
    <m/>
    <x v="0"/>
    <x v="0"/>
    <x v="0"/>
    <x v="0"/>
    <x v="0"/>
    <x v="0"/>
    <x v="0"/>
    <x v="0"/>
    <x v="0"/>
    <x v="0"/>
    <x v="0"/>
    <x v="0"/>
    <x v="0"/>
    <m/>
    <x v="0"/>
    <x v="0"/>
    <x v="0"/>
    <x v="0"/>
    <x v="0"/>
    <s v="DST NO. 6"/>
    <m/>
    <x v="0"/>
    <m/>
    <m/>
    <m/>
    <m/>
  </r>
  <r>
    <x v="0"/>
    <s v="T12N R097W S23 fWASATCH"/>
    <n v="49004321"/>
    <x v="0"/>
    <x v="0"/>
    <x v="5"/>
    <m/>
    <s v="23"/>
    <s v=" 12"/>
    <s v=" 97"/>
    <n v="41.003039999999999"/>
    <n v="-108.27941"/>
    <s v="4903720175"/>
    <s v="GOVERNMENT POLLY NO. 1"/>
    <x v="0"/>
    <s v="WASATCH"/>
    <m/>
    <m/>
    <n v="40"/>
    <x v="0"/>
    <n v="4821"/>
    <n v="4861"/>
    <m/>
    <m/>
    <x v="0"/>
    <d v="1969-11-24T00:00:00"/>
    <n v="7.4000000953674316"/>
    <x v="0"/>
    <n v="182"/>
    <n v="24"/>
    <n v="2990"/>
    <n v="34"/>
    <x v="0"/>
    <n v="3500"/>
    <n v="512"/>
    <m/>
    <x v="0"/>
    <n v="1676"/>
    <n v="8658"/>
    <x v="0"/>
    <m/>
    <n v="9.0817999999999994"/>
    <n v="1.97496"/>
    <n v="130.065"/>
    <n v="0.86971999999999994"/>
    <n v="141.99148"/>
    <n v="98.734999999999999"/>
    <n v="8.3916799999999991"/>
    <m/>
    <x v="0"/>
    <n v="34.89432"/>
    <n v="142.02099999999999"/>
    <n v="-1.0393909450736421E-4"/>
    <n v="8915"/>
    <n v="1.4624708359415012E-2"/>
    <n v="6.3960175638707331E-2"/>
    <n v="1.3909003554297765E-2"/>
    <n v="0.92213082080699493"/>
    <n v="0.69521408805740004"/>
    <n v="5.9087599721167998E-2"/>
    <n v="0.24569831222143207"/>
    <x v="0"/>
    <m/>
    <x v="0"/>
    <m/>
    <m/>
    <x v="0"/>
    <m/>
    <x v="0"/>
    <x v="0"/>
    <m/>
    <x v="0"/>
    <x v="0"/>
    <x v="0"/>
    <m/>
    <x v="0"/>
    <x v="0"/>
    <x v="0"/>
    <x v="0"/>
    <x v="0"/>
    <x v="0"/>
    <x v="0"/>
    <x v="0"/>
    <x v="0"/>
    <x v="0"/>
    <x v="0"/>
    <x v="0"/>
    <x v="0"/>
    <m/>
    <x v="0"/>
    <x v="0"/>
    <x v="0"/>
    <x v="0"/>
    <x v="0"/>
    <s v="DST NO. 1"/>
    <m/>
    <x v="0"/>
    <m/>
    <m/>
    <m/>
    <m/>
  </r>
  <r>
    <x v="0"/>
    <s v="T12N R097W S08 fWASATCH/CATHEDRAL BLUFFS"/>
    <n v="49016891"/>
    <x v="0"/>
    <x v="0"/>
    <x v="5"/>
    <m/>
    <s v="8"/>
    <s v=" 12"/>
    <s v=" 97"/>
    <n v="41.026110000000003"/>
    <n v="-108.33731"/>
    <s v="4903705061"/>
    <s v="UNIT NO. 1"/>
    <x v="0"/>
    <s v="WASATCH/CATHEDRAL BLUFFS"/>
    <m/>
    <n v="1821"/>
    <n v="2"/>
    <x v="0"/>
    <n v="2340"/>
    <n v="2342"/>
    <m/>
    <m/>
    <x v="3"/>
    <d v="1963-05-06T00:00:00"/>
    <n v="8.3999996185302734"/>
    <x v="0"/>
    <n v="14"/>
    <n v="5"/>
    <n v="1281"/>
    <n v="28"/>
    <x v="0"/>
    <n v="340"/>
    <n v="1562"/>
    <m/>
    <x v="0"/>
    <n v="1075"/>
    <n v="3512"/>
    <x v="0"/>
    <m/>
    <n v="0.6986"/>
    <n v="0.41144999999999998"/>
    <n v="55.723499999999994"/>
    <n v="0.71623999999999999"/>
    <n v="57.549789999999994"/>
    <n v="9.5914000000000001"/>
    <n v="25.601179999999996"/>
    <m/>
    <x v="0"/>
    <n v="22.381500000000003"/>
    <n v="57.574079999999995"/>
    <n v="-2.1099012741667382E-4"/>
    <n v="4302"/>
    <n v="0.1011005886869721"/>
    <n v="1.2139053852325093E-2"/>
    <n v="7.1494613620657873E-3"/>
    <n v="0.9807114847856091"/>
    <n v="0.16659232765855747"/>
    <n v="0.44466502981897404"/>
    <n v="0.38874264252246854"/>
    <x v="0"/>
    <m/>
    <x v="0"/>
    <m/>
    <m/>
    <x v="0"/>
    <m/>
    <x v="0"/>
    <x v="0"/>
    <m/>
    <x v="0"/>
    <x v="0"/>
    <x v="0"/>
    <m/>
    <x v="0"/>
    <x v="0"/>
    <x v="0"/>
    <x v="0"/>
    <x v="0"/>
    <x v="0"/>
    <x v="0"/>
    <x v="0"/>
    <x v="0"/>
    <x v="0"/>
    <x v="0"/>
    <x v="0"/>
    <x v="0"/>
    <m/>
    <x v="0"/>
    <x v="0"/>
    <x v="0"/>
    <x v="0"/>
    <x v="0"/>
    <s v="WIRELINE TEST NO. 5"/>
    <m/>
    <x v="0"/>
    <m/>
    <m/>
    <m/>
    <m/>
  </r>
  <r>
    <x v="0"/>
    <s v="T12N R097W S08 fWASATCH"/>
    <n v="49016886"/>
    <x v="0"/>
    <x v="0"/>
    <x v="5"/>
    <m/>
    <s v="8"/>
    <s v=" 12"/>
    <s v=" 97"/>
    <n v="41.026110000000003"/>
    <n v="-108.33731"/>
    <s v="4903705061"/>
    <s v="UNIT NO. 1"/>
    <x v="0"/>
    <s v="WASATCH"/>
    <n v="532"/>
    <n v="852"/>
    <n v="64"/>
    <x v="0"/>
    <n v="5992"/>
    <n v="6056"/>
    <m/>
    <m/>
    <x v="0"/>
    <d v="1963-03-11T00:00:00"/>
    <n v="7.0999999046325684"/>
    <x v="2"/>
    <n v="2574"/>
    <n v="623"/>
    <n v="22136"/>
    <n v="-3"/>
    <x v="0"/>
    <n v="40000"/>
    <n v="842"/>
    <m/>
    <x v="0"/>
    <n v="33"/>
    <n v="65781"/>
    <x v="0"/>
    <m/>
    <n v="128.4426"/>
    <n v="51.266669999999998"/>
    <n v="962.91599999999994"/>
    <n v="0"/>
    <n v="1142.62527"/>
    <n v="1128.4000000000001"/>
    <n v="13.800379999999999"/>
    <m/>
    <x v="0"/>
    <n v="0.68706"/>
    <n v="1142.8874399999997"/>
    <n v="-1.1470949115821883E-4"/>
    <n v="66202"/>
    <n v="3.1898047475811277E-3"/>
    <n v="0.11241008174097182"/>
    <n v="4.4867439348685152E-2"/>
    <n v="0.84272247891034302"/>
    <n v="0.98732382604537161"/>
    <n v="1.2075012391421506E-2"/>
    <n v="6.0116156320695949E-4"/>
    <x v="0"/>
    <m/>
    <x v="0"/>
    <m/>
    <m/>
    <x v="0"/>
    <m/>
    <x v="0"/>
    <x v="0"/>
    <m/>
    <x v="0"/>
    <x v="0"/>
    <x v="0"/>
    <m/>
    <x v="0"/>
    <x v="0"/>
    <x v="0"/>
    <x v="0"/>
    <x v="0"/>
    <x v="0"/>
    <x v="0"/>
    <x v="0"/>
    <x v="0"/>
    <x v="0"/>
    <x v="0"/>
    <x v="0"/>
    <x v="0"/>
    <m/>
    <x v="0"/>
    <x v="0"/>
    <x v="0"/>
    <x v="0"/>
    <x v="0"/>
    <s v="DST NO. 4"/>
    <m/>
    <x v="0"/>
    <m/>
    <m/>
    <m/>
    <m/>
  </r>
  <r>
    <x v="0"/>
    <s v="T12N R097W S08 fWASATCH"/>
    <n v="49016887"/>
    <x v="0"/>
    <x v="0"/>
    <x v="5"/>
    <m/>
    <s v="8"/>
    <s v=" 12"/>
    <s v=" 97"/>
    <n v="41.026110000000003"/>
    <n v="-108.33731"/>
    <s v="4903705061"/>
    <s v="UNIT NO. 1"/>
    <x v="0"/>
    <s v="WASATCH"/>
    <n v="530"/>
    <n v="532"/>
    <n v="60"/>
    <x v="0"/>
    <n v="5400"/>
    <n v="5460"/>
    <m/>
    <m/>
    <x v="0"/>
    <m/>
    <n v="8.1999998092651367"/>
    <x v="2"/>
    <n v="249"/>
    <n v="24"/>
    <n v="3662"/>
    <n v="-3"/>
    <x v="0"/>
    <n v="5300"/>
    <n v="464"/>
    <m/>
    <x v="0"/>
    <n v="800"/>
    <n v="10264"/>
    <x v="0"/>
    <m/>
    <n v="12.4251"/>
    <n v="1.97496"/>
    <n v="159.297"/>
    <n v="0"/>
    <n v="173.69705999999999"/>
    <n v="149.51300000000001"/>
    <n v="7.6049599999999993"/>
    <m/>
    <x v="0"/>
    <n v="16.656000000000002"/>
    <n v="173.77396000000002"/>
    <n v="-2.2131342061281335E-4"/>
    <n v="10493"/>
    <n v="1.1032422797128679E-2"/>
    <n v="7.1533162392040495E-2"/>
    <n v="1.1370140634504696E-2"/>
    <n v="0.91709669697345486"/>
    <n v="0.86038782795765256"/>
    <n v="4.3763518999049102E-2"/>
    <n v="9.5848653043298315E-2"/>
    <x v="0"/>
    <m/>
    <x v="0"/>
    <m/>
    <m/>
    <x v="0"/>
    <m/>
    <x v="0"/>
    <x v="0"/>
    <m/>
    <x v="0"/>
    <x v="0"/>
    <x v="0"/>
    <m/>
    <x v="0"/>
    <x v="0"/>
    <x v="0"/>
    <x v="0"/>
    <x v="0"/>
    <x v="0"/>
    <x v="0"/>
    <x v="0"/>
    <x v="0"/>
    <x v="0"/>
    <x v="0"/>
    <x v="0"/>
    <x v="0"/>
    <m/>
    <x v="0"/>
    <x v="0"/>
    <x v="0"/>
    <x v="0"/>
    <x v="0"/>
    <s v="DST NO. 3"/>
    <m/>
    <x v="0"/>
    <m/>
    <m/>
    <m/>
    <m/>
  </r>
  <r>
    <x v="0"/>
    <s v="T12N R097W S08 fWASATCH"/>
    <n v="49016888"/>
    <x v="0"/>
    <x v="0"/>
    <x v="5"/>
    <m/>
    <s v="8"/>
    <s v=" 12"/>
    <s v=" 97"/>
    <n v="41.026110000000003"/>
    <n v="-108.33731"/>
    <s v="4903705061"/>
    <s v="UNIT NO. 1"/>
    <x v="0"/>
    <s v="WASATCH"/>
    <n v="523"/>
    <n v="530"/>
    <n v="116"/>
    <x v="0"/>
    <n v="4754"/>
    <n v="4870"/>
    <m/>
    <m/>
    <x v="0"/>
    <m/>
    <n v="6.8000001907348633"/>
    <x v="2"/>
    <n v="8008"/>
    <n v="865"/>
    <n v="22137"/>
    <n v="-3"/>
    <x v="0"/>
    <n v="50000"/>
    <n v="144"/>
    <m/>
    <x v="0"/>
    <n v="1025"/>
    <n v="82106"/>
    <x v="0"/>
    <m/>
    <n v="399.5992"/>
    <n v="71.180850000000007"/>
    <n v="962.95949999999993"/>
    <n v="0"/>
    <n v="1433.73955"/>
    <n v="1410.5"/>
    <n v="2.3601599999999996"/>
    <m/>
    <x v="0"/>
    <n v="21.340500000000002"/>
    <n v="1434.20066"/>
    <n v="-1.6078089717217725E-4"/>
    <n v="82173"/>
    <n v="4.0784275531260841E-4"/>
    <n v="0.27871115085023634"/>
    <n v="4.9646987836807606E-2"/>
    <n v="0.671641861312956"/>
    <n v="0.98347465549207047"/>
    <n v="1.6456274674981669E-3"/>
    <n v="1.487971704043143E-2"/>
    <x v="0"/>
    <m/>
    <x v="0"/>
    <m/>
    <m/>
    <x v="0"/>
    <m/>
    <x v="0"/>
    <x v="0"/>
    <m/>
    <x v="0"/>
    <x v="0"/>
    <x v="0"/>
    <m/>
    <x v="0"/>
    <x v="0"/>
    <x v="0"/>
    <x v="0"/>
    <x v="0"/>
    <x v="0"/>
    <x v="0"/>
    <x v="0"/>
    <x v="0"/>
    <x v="0"/>
    <x v="0"/>
    <x v="0"/>
    <x v="0"/>
    <m/>
    <x v="0"/>
    <x v="0"/>
    <x v="0"/>
    <x v="0"/>
    <x v="0"/>
    <s v="DST NO. 2"/>
    <m/>
    <x v="0"/>
    <m/>
    <m/>
    <m/>
    <m/>
  </r>
  <r>
    <x v="0"/>
    <s v="T12N R097W S08 fWASATCH"/>
    <n v="49016889"/>
    <x v="0"/>
    <x v="0"/>
    <x v="5"/>
    <m/>
    <s v="8"/>
    <s v=" 12"/>
    <s v=" 97"/>
    <n v="41.026110000000003"/>
    <n v="-108.33731"/>
    <s v="4903705061"/>
    <s v="UNIT NO. 1"/>
    <x v="0"/>
    <s v="WASATCH"/>
    <n v="1821"/>
    <n v="523"/>
    <n v="68"/>
    <x v="0"/>
    <n v="4163"/>
    <n v="4231"/>
    <m/>
    <m/>
    <x v="0"/>
    <m/>
    <n v="6.8000001907348633"/>
    <x v="2"/>
    <n v="7436"/>
    <n v="606"/>
    <n v="26634"/>
    <n v="-3"/>
    <x v="0"/>
    <n v="55000"/>
    <n v="85"/>
    <m/>
    <x v="0"/>
    <n v="1300"/>
    <n v="91018"/>
    <x v="0"/>
    <m/>
    <n v="371.0564"/>
    <n v="49.867739999999998"/>
    <n v="1158.579"/>
    <n v="0"/>
    <n v="1579.5031399999998"/>
    <n v="1551.55"/>
    <n v="1.3931499999999999"/>
    <m/>
    <x v="0"/>
    <n v="27.066000000000003"/>
    <n v="1580.0091500000001"/>
    <n v="-1.6015446485263953E-4"/>
    <n v="91055"/>
    <n v="2.032151939057411E-4"/>
    <n v="0.2349196975955363"/>
    <n v="3.1571789088054615E-2"/>
    <n v="0.73350851331640921"/>
    <n v="0.98198798405692767"/>
    <n v="8.8173540007663873E-4"/>
    <n v="1.7130280542995591E-2"/>
    <x v="0"/>
    <m/>
    <x v="0"/>
    <m/>
    <m/>
    <x v="0"/>
    <m/>
    <x v="0"/>
    <x v="0"/>
    <m/>
    <x v="0"/>
    <x v="0"/>
    <x v="0"/>
    <m/>
    <x v="0"/>
    <x v="0"/>
    <x v="0"/>
    <x v="0"/>
    <x v="0"/>
    <x v="0"/>
    <x v="0"/>
    <x v="0"/>
    <x v="0"/>
    <x v="0"/>
    <x v="0"/>
    <x v="0"/>
    <x v="0"/>
    <m/>
    <x v="0"/>
    <x v="0"/>
    <x v="0"/>
    <x v="0"/>
    <x v="0"/>
    <s v="DST NO. 1"/>
    <m/>
    <x v="0"/>
    <m/>
    <m/>
    <m/>
    <m/>
  </r>
  <r>
    <x v="0"/>
    <s v="T12N R097W S08 fLANCE"/>
    <n v="49016883"/>
    <x v="0"/>
    <x v="0"/>
    <x v="5"/>
    <m/>
    <s v="8"/>
    <s v=" 12"/>
    <s v=" 97"/>
    <n v="41.026110000000003"/>
    <n v="-108.33731"/>
    <s v="4903705061"/>
    <s v="UNIT NO. 1"/>
    <x v="0"/>
    <s v="LANCE"/>
    <n v="1093"/>
    <m/>
    <n v="23"/>
    <x v="0"/>
    <n v="8794"/>
    <n v="8817"/>
    <m/>
    <m/>
    <x v="0"/>
    <m/>
    <n v="7.4000000953674316"/>
    <x v="2"/>
    <n v="629"/>
    <n v="100"/>
    <n v="11298"/>
    <n v="-3"/>
    <x v="0"/>
    <n v="18200"/>
    <n v="622"/>
    <m/>
    <x v="0"/>
    <n v="365"/>
    <n v="31214"/>
    <x v="0"/>
    <m/>
    <n v="31.3871"/>
    <n v="8.229000000000001"/>
    <n v="491.46299999999997"/>
    <n v="0"/>
    <n v="531.07909999999993"/>
    <n v="513.42200000000003"/>
    <n v="10.194579999999998"/>
    <m/>
    <x v="0"/>
    <n v="7.5993000000000004"/>
    <n v="531.21587999999997"/>
    <n v="-1.287589629765965E-4"/>
    <n v="31208"/>
    <n v="-9.6119957707218603E-5"/>
    <n v="5.9100612319332474E-2"/>
    <n v="1.5494866960496095E-2"/>
    <n v="0.92540452072017154"/>
    <n v="0.96650348630391103"/>
    <n v="1.9191030207907186E-2"/>
    <n v="1.4305483488181869E-2"/>
    <x v="0"/>
    <m/>
    <x v="0"/>
    <m/>
    <m/>
    <x v="0"/>
    <m/>
    <x v="0"/>
    <x v="0"/>
    <m/>
    <x v="0"/>
    <x v="0"/>
    <x v="0"/>
    <m/>
    <x v="0"/>
    <x v="0"/>
    <x v="0"/>
    <x v="0"/>
    <x v="0"/>
    <x v="0"/>
    <x v="0"/>
    <x v="0"/>
    <x v="0"/>
    <x v="0"/>
    <x v="0"/>
    <x v="0"/>
    <x v="0"/>
    <m/>
    <x v="0"/>
    <x v="0"/>
    <x v="0"/>
    <x v="0"/>
    <x v="0"/>
    <s v="DST NO. 18"/>
    <m/>
    <x v="0"/>
    <m/>
    <m/>
    <m/>
    <m/>
  </r>
  <r>
    <x v="0"/>
    <s v="T12N R097W S08 fFORT UNION"/>
    <n v="49016884"/>
    <x v="0"/>
    <x v="0"/>
    <x v="5"/>
    <m/>
    <s v="8"/>
    <s v=" 12"/>
    <s v=" 97"/>
    <n v="41.026110000000003"/>
    <n v="-108.33731"/>
    <s v="4903705061"/>
    <s v="UNIT NO. 1"/>
    <x v="0"/>
    <s v="FORT UNION"/>
    <n v="521"/>
    <n v="1093"/>
    <n v="124"/>
    <x v="0"/>
    <n v="7577"/>
    <n v="7701"/>
    <m/>
    <m/>
    <x v="0"/>
    <d v="1963-03-18T00:00:00"/>
    <n v="7.8000001907348633"/>
    <x v="2"/>
    <n v="506"/>
    <n v="107"/>
    <n v="8208"/>
    <n v="-3"/>
    <x v="0"/>
    <n v="13300"/>
    <n v="708"/>
    <m/>
    <x v="0"/>
    <n v="212"/>
    <n v="22682"/>
    <x v="0"/>
    <m/>
    <n v="25.249400000000001"/>
    <n v="8.8050300000000004"/>
    <n v="357.048"/>
    <n v="0"/>
    <n v="391.10243000000003"/>
    <n v="375.19299999999998"/>
    <n v="11.604119999999998"/>
    <m/>
    <x v="0"/>
    <n v="4.4138400000000004"/>
    <n v="391.21096"/>
    <n v="-1.3872956974438769E-4"/>
    <n v="23035"/>
    <n v="7.7214165408928843E-3"/>
    <n v="6.4559557965415862E-2"/>
    <n v="2.2513360502515924E-2"/>
    <n v="0.91292708153206814"/>
    <n v="0.95905544159601253"/>
    <n v="2.9662052412846508E-2"/>
    <n v="1.1282505991140945E-2"/>
    <x v="0"/>
    <m/>
    <x v="0"/>
    <m/>
    <m/>
    <x v="0"/>
    <m/>
    <x v="0"/>
    <x v="0"/>
    <m/>
    <x v="0"/>
    <x v="0"/>
    <x v="0"/>
    <m/>
    <x v="0"/>
    <x v="0"/>
    <x v="0"/>
    <x v="0"/>
    <x v="0"/>
    <x v="0"/>
    <x v="0"/>
    <x v="0"/>
    <x v="0"/>
    <x v="0"/>
    <x v="0"/>
    <x v="0"/>
    <x v="0"/>
    <m/>
    <x v="0"/>
    <x v="0"/>
    <x v="0"/>
    <x v="0"/>
    <x v="0"/>
    <s v="DST 11"/>
    <m/>
    <x v="0"/>
    <m/>
    <m/>
    <m/>
    <m/>
  </r>
  <r>
    <x v="0"/>
    <s v="T12N R097W S08 fFORT UNION"/>
    <n v="49005112"/>
    <x v="0"/>
    <x v="0"/>
    <x v="5"/>
    <m/>
    <s v="8"/>
    <s v=" 12"/>
    <s v=" 97"/>
    <n v="41.026110000000003"/>
    <n v="-108.33731"/>
    <s v="4903705061"/>
    <s v="UNIT NO. 1"/>
    <x v="0"/>
    <s v="FORT UNION"/>
    <n v="852"/>
    <n v="521"/>
    <n v="148"/>
    <x v="0"/>
    <n v="6908"/>
    <n v="7056"/>
    <m/>
    <m/>
    <x v="0"/>
    <m/>
    <n v="8.3000001907348633"/>
    <x v="0"/>
    <n v="363"/>
    <n v="78"/>
    <n v="7919"/>
    <n v="-3"/>
    <x v="0"/>
    <n v="12400"/>
    <n v="805"/>
    <m/>
    <x v="0"/>
    <n v="160"/>
    <n v="21400"/>
    <x v="0"/>
    <m/>
    <n v="18.113700000000001"/>
    <n v="6.4186199999999998"/>
    <n v="344.47649999999999"/>
    <n v="0"/>
    <n v="369.00882000000001"/>
    <n v="349.80399999999997"/>
    <n v="13.193949999999999"/>
    <m/>
    <x v="0"/>
    <n v="3.3312000000000004"/>
    <n v="366.32914999999997"/>
    <n v="3.6441338667715529E-3"/>
    <n v="21719"/>
    <n v="7.398130754423804E-3"/>
    <n v="4.9087444576528014E-2"/>
    <n v="1.7394218382097208E-2"/>
    <n v="0.93351833704137466"/>
    <n v="0.95488988523026352"/>
    <n v="3.6016653329389706E-2"/>
    <n v="9.0934614403467492E-3"/>
    <x v="0"/>
    <m/>
    <x v="0"/>
    <m/>
    <m/>
    <x v="0"/>
    <m/>
    <x v="0"/>
    <x v="0"/>
    <m/>
    <x v="0"/>
    <x v="0"/>
    <x v="0"/>
    <m/>
    <x v="0"/>
    <x v="0"/>
    <x v="0"/>
    <x v="0"/>
    <x v="0"/>
    <x v="0"/>
    <x v="0"/>
    <x v="0"/>
    <x v="0"/>
    <x v="0"/>
    <x v="0"/>
    <x v="0"/>
    <x v="0"/>
    <m/>
    <x v="0"/>
    <x v="0"/>
    <x v="0"/>
    <x v="0"/>
    <x v="0"/>
    <s v="DST NO. 8"/>
    <m/>
    <x v="0"/>
    <m/>
    <m/>
    <m/>
    <m/>
  </r>
  <r>
    <x v="0"/>
    <s v="T12N R096W S15 fWASATCH"/>
    <n v="49124230"/>
    <x v="0"/>
    <x v="0"/>
    <x v="5"/>
    <m/>
    <s v="15"/>
    <s v=" 12"/>
    <s v=" 96"/>
    <n v="41.018239999999999"/>
    <n v="-108.19933"/>
    <s v="4903720315"/>
    <s v="USA-AMOCOK-UNIT NO  1"/>
    <x v="0"/>
    <s v="WASATCH"/>
    <m/>
    <m/>
    <n v="6"/>
    <x v="0"/>
    <n v="4706"/>
    <n v="4712"/>
    <n v="11444"/>
    <n v="4600"/>
    <x v="5"/>
    <d v="1972-07-25T00:00:00"/>
    <n v="8.3000001907348633"/>
    <x v="0"/>
    <n v="637"/>
    <n v="54"/>
    <n v="6973"/>
    <n v="59"/>
    <x v="0"/>
    <n v="11400"/>
    <n v="244"/>
    <m/>
    <x v="0"/>
    <n v="691"/>
    <n v="19970"/>
    <x v="0"/>
    <s v="CHEM LAB"/>
    <n v="31.786300000000001"/>
    <n v="4.4436600000000004"/>
    <n v="303.32549999999998"/>
    <n v="1.50922"/>
    <n v="341.06468000000001"/>
    <n v="321.59399999999999"/>
    <n v="3.9991599999999994"/>
    <m/>
    <x v="0"/>
    <n v="14.386620000000001"/>
    <n v="339.97978000000001"/>
    <n v="1.5929943839496242E-3"/>
    <n v="20055"/>
    <n v="2.1236727045596503E-3"/>
    <n v="9.31972785924359E-2"/>
    <n v="1.3028789729854174E-2"/>
    <n v="0.89377393167770991"/>
    <n v="0.94592096035828954"/>
    <n v="1.1762934842772119E-2"/>
    <n v="4.2316104798938339E-2"/>
    <x v="0"/>
    <m/>
    <x v="0"/>
    <m/>
    <m/>
    <x v="0"/>
    <m/>
    <x v="0"/>
    <x v="0"/>
    <m/>
    <x v="0"/>
    <x v="0"/>
    <x v="0"/>
    <m/>
    <x v="0"/>
    <x v="0"/>
    <x v="0"/>
    <x v="0"/>
    <x v="0"/>
    <x v="0"/>
    <x v="0"/>
    <x v="0"/>
    <x v="0"/>
    <x v="0"/>
    <x v="0"/>
    <x v="0"/>
    <x v="0"/>
    <m/>
    <x v="0"/>
    <x v="0"/>
    <x v="0"/>
    <x v="0"/>
    <x v="0"/>
    <s v="PUMPING"/>
    <m/>
    <x v="0"/>
    <m/>
    <m/>
    <m/>
    <m/>
  </r>
  <r>
    <x v="0"/>
    <s v="T12N R096W S12 fWASATCH"/>
    <n v="49003359"/>
    <x v="0"/>
    <x v="0"/>
    <x v="138"/>
    <m/>
    <s v="12"/>
    <s v=" 12"/>
    <s v=" 96"/>
    <n v="41.032359999999997"/>
    <n v="-108.15048"/>
    <s v="4903705070"/>
    <s v="UNIT NO. 2"/>
    <x v="0"/>
    <s v="WASATCH"/>
    <n v="667"/>
    <m/>
    <n v="45"/>
    <x v="0"/>
    <n v="3875"/>
    <n v="3920"/>
    <m/>
    <m/>
    <x v="0"/>
    <d v="1961-08-29T00:00:00"/>
    <n v="7.3000001907348633"/>
    <x v="0"/>
    <n v="2653"/>
    <n v="421"/>
    <n v="24100"/>
    <n v="-3"/>
    <x v="0"/>
    <n v="43000"/>
    <n v="110"/>
    <m/>
    <x v="0"/>
    <n v="46"/>
    <n v="70274"/>
    <x v="0"/>
    <m/>
    <n v="132.38470000000001"/>
    <n v="34.644089999999998"/>
    <n v="1048.3499999999999"/>
    <n v="0"/>
    <n v="1215.37879"/>
    <n v="1213.03"/>
    <n v="1.8028999999999997"/>
    <m/>
    <x v="0"/>
    <n v="0.95772000000000013"/>
    <n v="1215.79062"/>
    <n v="-1.6939584642108879E-4"/>
    <n v="70324"/>
    <n v="3.5562383533193931E-4"/>
    <n v="0.10892464233311165"/>
    <n v="2.850476763709197E-2"/>
    <n v="0.8625705900297963"/>
    <n v="0.99772936231404707"/>
    <n v="1.482903363738733E-3"/>
    <n v="7.8773432221413266E-4"/>
    <x v="0"/>
    <m/>
    <x v="0"/>
    <m/>
    <m/>
    <x v="0"/>
    <m/>
    <x v="0"/>
    <x v="0"/>
    <m/>
    <x v="0"/>
    <x v="0"/>
    <x v="0"/>
    <m/>
    <x v="0"/>
    <x v="0"/>
    <x v="0"/>
    <x v="0"/>
    <x v="0"/>
    <x v="0"/>
    <x v="0"/>
    <x v="0"/>
    <x v="0"/>
    <x v="0"/>
    <x v="0"/>
    <x v="0"/>
    <x v="0"/>
    <m/>
    <x v="0"/>
    <x v="0"/>
    <x v="0"/>
    <x v="0"/>
    <x v="0"/>
    <s v="DST NO. 3"/>
    <m/>
    <x v="0"/>
    <m/>
    <m/>
    <m/>
    <m/>
  </r>
  <r>
    <x v="0"/>
    <s v="T12N R096W S12 fWASATCH"/>
    <n v="49003358"/>
    <x v="0"/>
    <x v="0"/>
    <x v="138"/>
    <m/>
    <s v="12"/>
    <s v=" 12"/>
    <s v=" 96"/>
    <n v="41.032359999999997"/>
    <n v="-108.15048"/>
    <s v="4903705070"/>
    <s v="UNIT NO. 2"/>
    <x v="0"/>
    <s v="WASATCH"/>
    <m/>
    <n v="667"/>
    <n v="43"/>
    <x v="0"/>
    <n v="3165"/>
    <n v="3208"/>
    <m/>
    <m/>
    <x v="0"/>
    <d v="1961-09-01T00:00:00"/>
    <n v="8.3000001907348633"/>
    <x v="0"/>
    <n v="96"/>
    <n v="87"/>
    <n v="13019"/>
    <n v="-3"/>
    <x v="0"/>
    <n v="20100"/>
    <n v="549"/>
    <m/>
    <x v="0"/>
    <n v="41"/>
    <n v="33661"/>
    <x v="0"/>
    <m/>
    <n v="4.7904"/>
    <n v="7.15923"/>
    <n v="566.32650000000001"/>
    <n v="0"/>
    <n v="578.27612999999997"/>
    <n v="567.02099999999996"/>
    <n v="8.9981099999999987"/>
    <m/>
    <x v="0"/>
    <n v="0.85362000000000005"/>
    <n v="576.87272999999993"/>
    <n v="1.2149083538895876E-3"/>
    <n v="33886"/>
    <n v="3.3310139606496218E-3"/>
    <n v="8.2839317611121191E-3"/>
    <n v="1.2380296589451134E-2"/>
    <n v="0.97933577164943686"/>
    <n v="0.98292217765259948"/>
    <n v="1.5598085213700428E-2"/>
    <n v="1.479737133700184E-3"/>
    <x v="0"/>
    <m/>
    <x v="0"/>
    <m/>
    <m/>
    <x v="0"/>
    <m/>
    <x v="0"/>
    <x v="0"/>
    <m/>
    <x v="0"/>
    <x v="0"/>
    <x v="0"/>
    <m/>
    <x v="0"/>
    <x v="0"/>
    <x v="0"/>
    <x v="0"/>
    <x v="0"/>
    <x v="0"/>
    <x v="0"/>
    <x v="0"/>
    <x v="0"/>
    <x v="0"/>
    <x v="0"/>
    <x v="0"/>
    <x v="0"/>
    <m/>
    <x v="0"/>
    <x v="0"/>
    <x v="0"/>
    <x v="0"/>
    <x v="0"/>
    <s v="DST NO. 2"/>
    <m/>
    <x v="0"/>
    <m/>
    <m/>
    <m/>
    <m/>
  </r>
  <r>
    <x v="0"/>
    <s v="T12N R096W S03 fMESAVERDE"/>
    <n v="49009041"/>
    <x v="0"/>
    <x v="0"/>
    <x v="5"/>
    <m/>
    <s v="3"/>
    <s v=" 12"/>
    <s v=" 96"/>
    <n v="41.04354"/>
    <n v="-108.20874999999999"/>
    <s v="4903705090"/>
    <s v="UNIT NO. 1"/>
    <x v="0"/>
    <s v="MESAVERDE"/>
    <m/>
    <m/>
    <m/>
    <x v="0"/>
    <n v="12516"/>
    <m/>
    <m/>
    <m/>
    <x v="0"/>
    <d v="1966-09-22T00:00:00"/>
    <n v="7.5999999046325684"/>
    <x v="0"/>
    <n v="48"/>
    <n v="10"/>
    <n v="3853"/>
    <n v="75"/>
    <x v="0"/>
    <n v="4860"/>
    <n v="1840"/>
    <m/>
    <x v="0"/>
    <n v="330"/>
    <n v="11016"/>
    <x v="0"/>
    <m/>
    <n v="2.3952"/>
    <n v="0.82289999999999996"/>
    <n v="167.60549999999998"/>
    <n v="1.9184999999999999"/>
    <n v="172.74209999999997"/>
    <n v="137.10059999999999"/>
    <n v="30.157599999999999"/>
    <m/>
    <x v="0"/>
    <n v="6.8706000000000005"/>
    <n v="174.12879999999998"/>
    <n v="-3.9977409462714202E-3"/>
    <n v="11013"/>
    <n v="-1.3618412093149938E-4"/>
    <n v="1.3865757102640297E-2"/>
    <n v="4.7637489644967853E-3"/>
    <n v="0.98137049393286291"/>
    <n v="0.7873516615287075"/>
    <n v="0.17319133882505364"/>
    <n v="3.9456999646238881E-2"/>
    <x v="0"/>
    <m/>
    <x v="0"/>
    <m/>
    <m/>
    <x v="0"/>
    <m/>
    <x v="0"/>
    <x v="0"/>
    <m/>
    <x v="0"/>
    <x v="0"/>
    <x v="0"/>
    <m/>
    <x v="0"/>
    <x v="0"/>
    <x v="0"/>
    <x v="0"/>
    <x v="0"/>
    <x v="0"/>
    <x v="0"/>
    <x v="0"/>
    <x v="0"/>
    <x v="0"/>
    <x v="0"/>
    <x v="0"/>
    <x v="0"/>
    <m/>
    <x v="0"/>
    <x v="0"/>
    <x v="0"/>
    <x v="0"/>
    <x v="0"/>
    <s v="DST"/>
    <m/>
    <x v="0"/>
    <m/>
    <m/>
    <m/>
    <m/>
  </r>
  <r>
    <x v="0"/>
    <s v="T12N R095W S21 fWASATCH"/>
    <n v="49017624"/>
    <x v="0"/>
    <x v="0"/>
    <x v="146"/>
    <m/>
    <s v="21"/>
    <s v=" 12"/>
    <s v=" 95"/>
    <n v="41.002960000000002"/>
    <n v="-108.10446"/>
    <s v="4903705027"/>
    <s v="UNIT NO. 4-21"/>
    <x v="0"/>
    <s v="WASATCH"/>
    <n v="850"/>
    <n v="955"/>
    <n v="30"/>
    <x v="0"/>
    <n v="4026"/>
    <n v="4056"/>
    <m/>
    <m/>
    <x v="0"/>
    <d v="1962-08-07T00:00:00"/>
    <n v="7.0999999046325684"/>
    <x v="2"/>
    <n v="3892"/>
    <n v="119"/>
    <n v="12059"/>
    <n v="-3"/>
    <x v="0"/>
    <n v="25800"/>
    <n v="61"/>
    <m/>
    <x v="0"/>
    <n v="-1"/>
    <n v="41900"/>
    <x v="0"/>
    <m/>
    <n v="194.21080000000001"/>
    <n v="9.79251"/>
    <n v="524.56650000000002"/>
    <n v="0"/>
    <n v="728.56980999999996"/>
    <n v="727.81799999999998"/>
    <n v="0.99978999999999985"/>
    <m/>
    <x v="0"/>
    <n v="0"/>
    <n v="728.81778999999995"/>
    <n v="-1.7015377377986755E-4"/>
    <n v="41924"/>
    <n v="2.8631418209581984E-4"/>
    <n v="0.26656443532844165"/>
    <n v="1.3440729859503786E-2"/>
    <n v="0.71999483481205462"/>
    <n v="0.9986282030794007"/>
    <n v="1.3717969205993173E-3"/>
    <n v="0"/>
    <x v="0"/>
    <m/>
    <x v="0"/>
    <m/>
    <m/>
    <x v="0"/>
    <m/>
    <x v="0"/>
    <x v="0"/>
    <m/>
    <x v="0"/>
    <x v="0"/>
    <x v="0"/>
    <m/>
    <x v="0"/>
    <x v="0"/>
    <x v="0"/>
    <x v="0"/>
    <x v="0"/>
    <x v="0"/>
    <x v="0"/>
    <x v="0"/>
    <x v="0"/>
    <x v="0"/>
    <x v="0"/>
    <x v="0"/>
    <x v="0"/>
    <m/>
    <x v="0"/>
    <x v="0"/>
    <x v="0"/>
    <x v="0"/>
    <x v="0"/>
    <s v="DST NO. 5"/>
    <m/>
    <x v="0"/>
    <m/>
    <m/>
    <m/>
    <m/>
  </r>
  <r>
    <x v="0"/>
    <s v="T12N R095W S21 fWASATCH"/>
    <n v="49017623"/>
    <x v="0"/>
    <x v="0"/>
    <x v="146"/>
    <m/>
    <s v="21"/>
    <s v=" 12"/>
    <s v=" 95"/>
    <n v="41.002960000000002"/>
    <n v="-108.10446"/>
    <s v="4903705027"/>
    <s v="UNIT NO. 4-21"/>
    <x v="0"/>
    <s v="WASATCH"/>
    <m/>
    <n v="850"/>
    <n v="36"/>
    <x v="0"/>
    <n v="3140"/>
    <n v="3176"/>
    <m/>
    <m/>
    <x v="0"/>
    <d v="1962-08-07T00:00:00"/>
    <n v="7.6999998092651367"/>
    <x v="2"/>
    <n v="106"/>
    <n v="14"/>
    <n v="2743"/>
    <n v="-3"/>
    <x v="0"/>
    <n v="3800"/>
    <n v="537"/>
    <m/>
    <x v="0"/>
    <n v="470"/>
    <n v="7398"/>
    <x v="0"/>
    <m/>
    <n v="5.2893999999999997"/>
    <n v="1.1520600000000001"/>
    <n v="119.3205"/>
    <n v="0"/>
    <n v="125.76195999999999"/>
    <n v="107.19799999999999"/>
    <n v="8.8014299999999999"/>
    <m/>
    <x v="0"/>
    <n v="9.785400000000001"/>
    <n v="125.78482999999999"/>
    <n v="-9.0917479010555068E-5"/>
    <n v="7664"/>
    <n v="1.766033727260656E-2"/>
    <n v="4.2058822874579883E-2"/>
    <n v="9.1606396719644025E-3"/>
    <n v="0.94878053745345581"/>
    <n v="0.8522331349495802"/>
    <n v="6.9972110309327457E-2"/>
    <n v="7.7794754741092403E-2"/>
    <x v="0"/>
    <m/>
    <x v="0"/>
    <m/>
    <m/>
    <x v="0"/>
    <m/>
    <x v="0"/>
    <x v="0"/>
    <m/>
    <x v="0"/>
    <x v="0"/>
    <x v="0"/>
    <m/>
    <x v="0"/>
    <x v="0"/>
    <x v="0"/>
    <x v="0"/>
    <x v="0"/>
    <x v="0"/>
    <x v="0"/>
    <x v="0"/>
    <x v="0"/>
    <x v="0"/>
    <x v="0"/>
    <x v="0"/>
    <x v="0"/>
    <m/>
    <x v="0"/>
    <x v="0"/>
    <x v="0"/>
    <x v="0"/>
    <x v="0"/>
    <s v="DST NO. 1"/>
    <m/>
    <x v="0"/>
    <m/>
    <m/>
    <m/>
    <m/>
  </r>
  <r>
    <x v="0"/>
    <s v="T12N R095W S21 fFORT UNION"/>
    <n v="49005109"/>
    <x v="0"/>
    <x v="0"/>
    <x v="146"/>
    <m/>
    <s v="21"/>
    <s v=" 12"/>
    <s v=" 95"/>
    <n v="41.002960000000002"/>
    <n v="-108.10446"/>
    <s v="4903705027"/>
    <s v="UNIT NO. 4-21"/>
    <x v="0"/>
    <s v="FORT UNION"/>
    <n v="955"/>
    <m/>
    <n v="49"/>
    <x v="0"/>
    <n v="5011"/>
    <n v="5060"/>
    <m/>
    <m/>
    <x v="0"/>
    <m/>
    <n v="7.1999998092651367"/>
    <x v="0"/>
    <n v="756"/>
    <n v="150"/>
    <n v="8505"/>
    <n v="-3"/>
    <x v="0"/>
    <n v="14600"/>
    <n v="476"/>
    <m/>
    <x v="0"/>
    <n v="24"/>
    <n v="24270"/>
    <x v="0"/>
    <m/>
    <n v="37.724400000000003"/>
    <n v="12.343500000000001"/>
    <n v="369.96749999999997"/>
    <n v="0"/>
    <n v="420.03539999999998"/>
    <n v="411.86599999999999"/>
    <n v="7.801639999999999"/>
    <m/>
    <x v="0"/>
    <n v="0.49968000000000001"/>
    <n v="420.16732000000002"/>
    <n v="-1.5700972736679126E-4"/>
    <n v="24505"/>
    <n v="4.8180420297283446E-3"/>
    <n v="8.9812430095177698E-2"/>
    <n v="2.938680882611323E-2"/>
    <n v="0.88080076107870908"/>
    <n v="0.98024282326383683"/>
    <n v="1.8567936221217773E-2"/>
    <n v="1.1892405149453319E-3"/>
    <x v="0"/>
    <m/>
    <x v="0"/>
    <m/>
    <m/>
    <x v="0"/>
    <m/>
    <x v="0"/>
    <x v="0"/>
    <m/>
    <x v="0"/>
    <x v="0"/>
    <x v="0"/>
    <m/>
    <x v="0"/>
    <x v="0"/>
    <x v="0"/>
    <x v="0"/>
    <x v="0"/>
    <x v="0"/>
    <x v="0"/>
    <x v="0"/>
    <x v="0"/>
    <x v="0"/>
    <x v="0"/>
    <x v="0"/>
    <x v="0"/>
    <m/>
    <x v="0"/>
    <x v="0"/>
    <x v="0"/>
    <x v="0"/>
    <x v="0"/>
    <s v="DST NO. 10"/>
    <m/>
    <x v="0"/>
    <m/>
    <m/>
    <m/>
    <m/>
  </r>
  <r>
    <x v="0"/>
    <s v="T12N R095W S01 fWASATCH"/>
    <n v="49011662"/>
    <x v="0"/>
    <x v="0"/>
    <x v="147"/>
    <m/>
    <s v="1"/>
    <s v=" 12"/>
    <s v=" 95"/>
    <n v="41.045409999999997"/>
    <n v="-108.04356"/>
    <s v="4903705094"/>
    <s v="UNIT NO. 1"/>
    <x v="0"/>
    <s v="WASATCH"/>
    <m/>
    <m/>
    <n v="18"/>
    <x v="0"/>
    <n v="3262"/>
    <n v="3280"/>
    <m/>
    <m/>
    <x v="0"/>
    <d v="1946-07-08T00:00:00"/>
    <m/>
    <x v="0"/>
    <n v="2360"/>
    <n v="148"/>
    <n v="13516"/>
    <n v="-3"/>
    <x v="0"/>
    <n v="23364"/>
    <n v="77"/>
    <m/>
    <x v="0"/>
    <n v="2902"/>
    <n v="42367"/>
    <x v="0"/>
    <m/>
    <n v="117.764"/>
    <n v="12.17892"/>
    <n v="587.94599999999991"/>
    <n v="0"/>
    <n v="717.88891999999987"/>
    <n v="659.09843999999998"/>
    <n v="1.2620299999999998"/>
    <m/>
    <x v="0"/>
    <n v="60.419640000000008"/>
    <n v="720.78010999999992"/>
    <n v="-2.0096283020703183E-3"/>
    <n v="42361"/>
    <n v="-7.0814842791049002E-5"/>
    <n v="0.16404209163724107"/>
    <n v="1.6964908721533133E-2"/>
    <n v="0.81899299964122585"/>
    <n v="0.91442373458390802"/>
    <n v="1.7509223444026499E-3"/>
    <n v="8.3825343071689387E-2"/>
    <x v="0"/>
    <m/>
    <x v="0"/>
    <m/>
    <m/>
    <x v="0"/>
    <m/>
    <x v="0"/>
    <x v="0"/>
    <m/>
    <x v="0"/>
    <x v="0"/>
    <x v="0"/>
    <m/>
    <x v="0"/>
    <x v="0"/>
    <x v="0"/>
    <x v="0"/>
    <x v="0"/>
    <x v="0"/>
    <x v="0"/>
    <x v="0"/>
    <x v="0"/>
    <x v="0"/>
    <x v="0"/>
    <x v="0"/>
    <x v="0"/>
    <m/>
    <x v="0"/>
    <x v="0"/>
    <x v="0"/>
    <x v="0"/>
    <x v="0"/>
    <s v="DST"/>
    <m/>
    <x v="0"/>
    <m/>
    <m/>
    <m/>
    <m/>
  </r>
  <r>
    <x v="0"/>
    <s v="T12N R094W S18 fWASATCH"/>
    <n v="49004130"/>
    <x v="0"/>
    <x v="0"/>
    <x v="148"/>
    <m/>
    <s v="18"/>
    <s v=" 12"/>
    <s v=" 94"/>
    <n v="41.013039999999997"/>
    <n v="-108.02746999999999"/>
    <s v="4903705041"/>
    <s v="UNIT NO. 5"/>
    <x v="0"/>
    <s v="WASATCH"/>
    <m/>
    <m/>
    <n v="16"/>
    <x v="0"/>
    <n v="2630"/>
    <n v="2646"/>
    <m/>
    <m/>
    <x v="0"/>
    <d v="1960-01-20T00:00:00"/>
    <n v="7.8000001907348633"/>
    <x v="2"/>
    <n v="296"/>
    <n v="76"/>
    <n v="5104"/>
    <n v="-3"/>
    <x v="0"/>
    <n v="8100"/>
    <n v="854"/>
    <m/>
    <x v="0"/>
    <n v="24"/>
    <n v="14021"/>
    <x v="0"/>
    <m/>
    <n v="14.7704"/>
    <n v="6.2540399999999998"/>
    <n v="222.02399999999997"/>
    <n v="0"/>
    <n v="243.04843999999997"/>
    <n v="228.501"/>
    <n v="13.997059999999999"/>
    <m/>
    <x v="0"/>
    <n v="0.49968000000000001"/>
    <n v="242.99774000000002"/>
    <n v="1.0431107595568252E-4"/>
    <n v="14448"/>
    <n v="1.499877059257438E-2"/>
    <n v="6.0771424823792337E-2"/>
    <n v="2.5731660733967272E-2"/>
    <n v="0.91349691444224035"/>
    <n v="0.94034207890163912"/>
    <n v="5.7601605677484895E-2"/>
    <n v="2.0563154208759309E-3"/>
    <x v="0"/>
    <m/>
    <x v="0"/>
    <m/>
    <m/>
    <x v="0"/>
    <m/>
    <x v="0"/>
    <x v="0"/>
    <m/>
    <x v="0"/>
    <x v="0"/>
    <x v="0"/>
    <m/>
    <x v="0"/>
    <x v="0"/>
    <x v="0"/>
    <x v="0"/>
    <x v="0"/>
    <x v="0"/>
    <x v="0"/>
    <x v="0"/>
    <x v="0"/>
    <x v="0"/>
    <x v="0"/>
    <x v="0"/>
    <x v="0"/>
    <m/>
    <x v="0"/>
    <x v="0"/>
    <x v="0"/>
    <x v="0"/>
    <x v="0"/>
    <s v="DST"/>
    <m/>
    <x v="0"/>
    <m/>
    <m/>
    <m/>
    <m/>
  </r>
  <r>
    <x v="0"/>
    <s v="T12N R094W S18 fWASATCH"/>
    <n v="49004132"/>
    <x v="0"/>
    <x v="0"/>
    <x v="148"/>
    <m/>
    <s v="18"/>
    <s v=" 12"/>
    <s v=" 94"/>
    <n v="41.010779999999997"/>
    <n v="-108.01446"/>
    <s v="4903705038"/>
    <s v="STATE LINE UNIT NO. 3"/>
    <x v="0"/>
    <s v="WASATCH"/>
    <m/>
    <n v="780"/>
    <n v="57"/>
    <x v="3"/>
    <n v="2405"/>
    <n v="2462"/>
    <m/>
    <m/>
    <x v="0"/>
    <d v="1959-10-28T00:00:00"/>
    <n v="7.1999998092651367"/>
    <x v="2"/>
    <n v="464"/>
    <n v="42"/>
    <n v="4832"/>
    <n v="-3"/>
    <x v="0"/>
    <n v="8300"/>
    <n v="159"/>
    <m/>
    <x v="0"/>
    <n v="-3"/>
    <n v="13716"/>
    <x v="0"/>
    <m/>
    <n v="23.153600000000001"/>
    <n v="3.4561800000000003"/>
    <n v="210.19199999999998"/>
    <n v="0"/>
    <n v="236.80177999999998"/>
    <n v="234.143"/>
    <n v="2.6060099999999999"/>
    <m/>
    <x v="0"/>
    <n v="0"/>
    <n v="236.74901"/>
    <n v="1.1143472065579515E-4"/>
    <n v="13788"/>
    <n v="2.617801047120419E-3"/>
    <n v="9.777629205321009E-2"/>
    <n v="1.459524501885079E-2"/>
    <n v="0.88762846292793918"/>
    <n v="0.98899251996872128"/>
    <n v="1.1007480031278695E-2"/>
    <n v="0"/>
    <x v="0"/>
    <m/>
    <x v="0"/>
    <m/>
    <m/>
    <x v="0"/>
    <m/>
    <x v="0"/>
    <x v="0"/>
    <m/>
    <x v="0"/>
    <x v="0"/>
    <x v="0"/>
    <m/>
    <x v="0"/>
    <x v="0"/>
    <x v="0"/>
    <x v="0"/>
    <x v="0"/>
    <x v="0"/>
    <x v="0"/>
    <x v="0"/>
    <x v="0"/>
    <x v="0"/>
    <x v="0"/>
    <x v="0"/>
    <x v="0"/>
    <m/>
    <x v="0"/>
    <x v="0"/>
    <x v="0"/>
    <x v="0"/>
    <x v="0"/>
    <s v="DST NO. 1"/>
    <m/>
    <x v="0"/>
    <m/>
    <m/>
    <m/>
    <m/>
  </r>
  <r>
    <x v="0"/>
    <s v="T12N R094W S18 fFORT UNION"/>
    <n v="49004136"/>
    <x v="0"/>
    <x v="0"/>
    <x v="148"/>
    <m/>
    <s v="18"/>
    <s v=" 12"/>
    <s v=" 94"/>
    <n v="41.005899999999997"/>
    <n v="-108.01904"/>
    <s v="4903705031"/>
    <s v="UNIT NO. 2"/>
    <x v="0"/>
    <s v="FORT UNION"/>
    <n v="494"/>
    <m/>
    <n v="61"/>
    <x v="3"/>
    <n v="3814"/>
    <n v="3875"/>
    <m/>
    <m/>
    <x v="0"/>
    <d v="1959-08-10T00:00:00"/>
    <n v="7.3000001907348633"/>
    <x v="2"/>
    <n v="4408"/>
    <n v="231"/>
    <n v="10356"/>
    <n v="-3"/>
    <x v="0"/>
    <n v="23340"/>
    <n v="1830"/>
    <m/>
    <x v="0"/>
    <n v="58"/>
    <n v="39294"/>
    <x v="0"/>
    <m/>
    <n v="219.95920000000001"/>
    <n v="19.008990000000001"/>
    <n v="450.48599999999999"/>
    <n v="0"/>
    <n v="689.45419000000004"/>
    <n v="658.42139999999995"/>
    <n v="29.993699999999997"/>
    <m/>
    <x v="0"/>
    <n v="1.2075600000000002"/>
    <n v="689.62265999999988"/>
    <n v="-1.2216142994485253E-4"/>
    <n v="40217"/>
    <n v="1.1608456691526959E-2"/>
    <n v="0.31903381426980665"/>
    <n v="2.757107038540153E-2"/>
    <n v="0.65339511534479178"/>
    <n v="0.95475604006399684"/>
    <n v="4.3492915386510067E-2"/>
    <n v="1.7510445494931972E-3"/>
    <x v="0"/>
    <m/>
    <x v="0"/>
    <m/>
    <m/>
    <x v="0"/>
    <m/>
    <x v="0"/>
    <x v="0"/>
    <m/>
    <x v="0"/>
    <x v="0"/>
    <x v="0"/>
    <m/>
    <x v="0"/>
    <x v="0"/>
    <x v="0"/>
    <x v="0"/>
    <x v="0"/>
    <x v="0"/>
    <x v="0"/>
    <x v="0"/>
    <x v="0"/>
    <x v="0"/>
    <x v="0"/>
    <x v="0"/>
    <x v="0"/>
    <m/>
    <x v="0"/>
    <x v="0"/>
    <x v="0"/>
    <x v="0"/>
    <x v="0"/>
    <s v="DST NO. 3"/>
    <m/>
    <x v="0"/>
    <m/>
    <m/>
    <m/>
    <m/>
  </r>
  <r>
    <x v="0"/>
    <s v="T12N R094W S18 fFORT UNION"/>
    <n v="49004134"/>
    <x v="0"/>
    <x v="0"/>
    <x v="148"/>
    <m/>
    <s v="18"/>
    <s v=" 12"/>
    <s v=" 94"/>
    <n v="41.010779999999997"/>
    <n v="-108.01446"/>
    <s v="4903705038"/>
    <s v="STATE LINE UNIT NO. 3"/>
    <x v="0"/>
    <s v="FORT UNION"/>
    <n v="780"/>
    <m/>
    <n v="48"/>
    <x v="0"/>
    <n v="3242"/>
    <n v="3290"/>
    <m/>
    <m/>
    <x v="0"/>
    <d v="1959-10-28T00:00:00"/>
    <n v="7.5"/>
    <x v="2"/>
    <n v="3496"/>
    <n v="139"/>
    <n v="8399"/>
    <n v="-3"/>
    <x v="0"/>
    <n v="19400"/>
    <n v="207"/>
    <m/>
    <x v="0"/>
    <n v="29"/>
    <n v="31565"/>
    <x v="0"/>
    <m/>
    <n v="174.4504"/>
    <n v="11.43831"/>
    <n v="365.35649999999998"/>
    <n v="0"/>
    <n v="551.24521000000004"/>
    <n v="547.274"/>
    <n v="3.3927299999999998"/>
    <m/>
    <x v="0"/>
    <n v="0.60378000000000009"/>
    <n v="551.27051000000006"/>
    <n v="-2.2947518607730726E-5"/>
    <n v="31664"/>
    <n v="1.5657372408230401E-3"/>
    <n v="0.3164660605395555"/>
    <n v="2.0749949010894803E-2"/>
    <n v="0.66278399044954961"/>
    <n v="0.99275036497054769"/>
    <n v="6.1543832627651337E-3"/>
    <n v="1.0952517666871025E-3"/>
    <x v="0"/>
    <m/>
    <x v="0"/>
    <m/>
    <m/>
    <x v="0"/>
    <m/>
    <x v="0"/>
    <x v="0"/>
    <m/>
    <x v="0"/>
    <x v="0"/>
    <x v="0"/>
    <m/>
    <x v="0"/>
    <x v="0"/>
    <x v="0"/>
    <x v="0"/>
    <x v="0"/>
    <x v="0"/>
    <x v="0"/>
    <x v="0"/>
    <x v="0"/>
    <x v="0"/>
    <x v="0"/>
    <x v="0"/>
    <x v="0"/>
    <m/>
    <x v="0"/>
    <x v="0"/>
    <x v="0"/>
    <x v="0"/>
    <x v="0"/>
    <s v="DST NO. 2"/>
    <m/>
    <x v="0"/>
    <m/>
    <m/>
    <m/>
    <m/>
  </r>
  <r>
    <x v="0"/>
    <s v="T12N R094W S18 fFORT UNION"/>
    <n v="49004135"/>
    <x v="0"/>
    <x v="0"/>
    <x v="148"/>
    <m/>
    <s v="18"/>
    <s v=" 12"/>
    <s v=" 94"/>
    <n v="41.005899999999997"/>
    <n v="-108.01904"/>
    <s v="4903705031"/>
    <s v="UNIT NO. 2"/>
    <x v="0"/>
    <s v="FORT UNION"/>
    <m/>
    <n v="494"/>
    <n v="99"/>
    <x v="3"/>
    <n v="3221"/>
    <n v="3320"/>
    <m/>
    <m/>
    <x v="0"/>
    <d v="1959-08-10T00:00:00"/>
    <n v="6.8000001907348633"/>
    <x v="2"/>
    <n v="2690"/>
    <n v="208"/>
    <n v="8311"/>
    <n v="-3"/>
    <x v="0"/>
    <n v="18098"/>
    <n v="85"/>
    <m/>
    <x v="0"/>
    <n v="52"/>
    <n v="29401"/>
    <x v="0"/>
    <m/>
    <n v="134.23099999999999"/>
    <n v="17.116320000000002"/>
    <n v="361.52849999999995"/>
    <n v="0"/>
    <n v="512.87581999999998"/>
    <n v="510.54458"/>
    <n v="1.3931499999999999"/>
    <m/>
    <x v="0"/>
    <n v="1.08264"/>
    <n v="513.02036999999996"/>
    <n v="-1.4090119586074404E-4"/>
    <n v="29438"/>
    <n v="6.2883461649586162E-4"/>
    <n v="0.26172222351991559"/>
    <n v="3.3373224731085983E-2"/>
    <n v="0.70490455174899835"/>
    <n v="0.99517409026078252"/>
    <n v="2.715584178460594E-3"/>
    <n v="2.1103255607569735E-3"/>
    <x v="0"/>
    <m/>
    <x v="0"/>
    <m/>
    <m/>
    <x v="0"/>
    <m/>
    <x v="0"/>
    <x v="0"/>
    <m/>
    <x v="0"/>
    <x v="0"/>
    <x v="0"/>
    <m/>
    <x v="0"/>
    <x v="0"/>
    <x v="0"/>
    <x v="0"/>
    <x v="0"/>
    <x v="0"/>
    <x v="0"/>
    <x v="0"/>
    <x v="0"/>
    <x v="0"/>
    <x v="0"/>
    <x v="0"/>
    <x v="0"/>
    <m/>
    <x v="0"/>
    <x v="0"/>
    <x v="0"/>
    <x v="0"/>
    <x v="0"/>
    <s v="DST NO. 2"/>
    <m/>
    <x v="0"/>
    <m/>
    <m/>
    <m/>
    <m/>
  </r>
  <r>
    <x v="0"/>
    <s v="T12N R094W S11 fWASATCH"/>
    <n v="49004143"/>
    <x v="0"/>
    <x v="0"/>
    <x v="148"/>
    <m/>
    <s v="11"/>
    <s v=" 12"/>
    <s v=" 94"/>
    <n v="41.026629999999997"/>
    <n v="-107.94222000000001"/>
    <s v="4903705063"/>
    <s v="STATE LINE UNIT-FEDERAL NO. 1"/>
    <x v="0"/>
    <s v="WASATCH"/>
    <n v="-12"/>
    <n v="1212"/>
    <n v="682"/>
    <x v="10"/>
    <n v="3062"/>
    <n v="3744"/>
    <m/>
    <m/>
    <x v="5"/>
    <d v="1958-11-18T00:00:00"/>
    <n v="5.5"/>
    <x v="0"/>
    <n v="2022"/>
    <n v="112"/>
    <n v="7037"/>
    <n v="-3"/>
    <x v="0"/>
    <n v="14761"/>
    <n v="-1"/>
    <m/>
    <x v="0"/>
    <n v="-3"/>
    <n v="23933"/>
    <x v="0"/>
    <m/>
    <n v="100.8978"/>
    <n v="9.2164800000000007"/>
    <n v="306.10949999999997"/>
    <n v="0"/>
    <n v="416.22377999999998"/>
    <n v="416.40780999999998"/>
    <n v="0"/>
    <m/>
    <x v="0"/>
    <n v="0"/>
    <n v="416.40780999999998"/>
    <n v="-2.2102212095989179E-4"/>
    <n v="23922"/>
    <n v="-2.298610385539651E-4"/>
    <n v="0.24241238691359732"/>
    <n v="2.2143088508782466E-2"/>
    <n v="0.73544452457762022"/>
    <n v="1"/>
    <n v="0"/>
    <n v="0"/>
    <x v="0"/>
    <m/>
    <x v="0"/>
    <m/>
    <m/>
    <x v="0"/>
    <m/>
    <x v="0"/>
    <x v="0"/>
    <m/>
    <x v="0"/>
    <x v="0"/>
    <x v="0"/>
    <m/>
    <x v="0"/>
    <x v="0"/>
    <x v="0"/>
    <x v="0"/>
    <x v="0"/>
    <x v="0"/>
    <x v="0"/>
    <x v="0"/>
    <x v="0"/>
    <x v="0"/>
    <x v="0"/>
    <x v="0"/>
    <x v="0"/>
    <m/>
    <x v="0"/>
    <x v="0"/>
    <x v="0"/>
    <x v="0"/>
    <x v="0"/>
    <s v="FLOWING"/>
    <m/>
    <x v="0"/>
    <m/>
    <m/>
    <m/>
    <m/>
  </r>
  <r>
    <x v="0"/>
    <s v="T12N R094W S11 fWASATCH"/>
    <n v="49004142"/>
    <x v="0"/>
    <x v="0"/>
    <x v="148"/>
    <m/>
    <s v="11"/>
    <s v=" 12"/>
    <s v=" 94"/>
    <n v="41.026629999999997"/>
    <n v="-107.94222000000001"/>
    <s v="4903705063"/>
    <s v="STATE LINE UNIT-FEDERAL NO. 1"/>
    <x v="0"/>
    <s v="WASATCH"/>
    <m/>
    <n v="-12"/>
    <n v="12"/>
    <x v="5"/>
    <n v="3062"/>
    <n v="3074"/>
    <m/>
    <m/>
    <x v="4"/>
    <d v="1958-11-03T00:00:00"/>
    <n v="8.1000003814697266"/>
    <x v="0"/>
    <n v="1037"/>
    <n v="18"/>
    <n v="6051"/>
    <n v="-3"/>
    <x v="0"/>
    <n v="10951"/>
    <n v="148"/>
    <m/>
    <x v="0"/>
    <n v="250"/>
    <n v="18380"/>
    <x v="0"/>
    <m/>
    <n v="51.746299999999998"/>
    <n v="1.48122"/>
    <n v="263.21850000000001"/>
    <n v="0"/>
    <n v="316.44601999999998"/>
    <n v="308.92770999999999"/>
    <n v="2.4257199999999997"/>
    <m/>
    <x v="0"/>
    <n v="5.2050000000000001"/>
    <n v="316.55842999999999"/>
    <n v="-1.7758168998655734E-4"/>
    <n v="18449"/>
    <n v="1.8735235819598685E-3"/>
    <n v="0.16352330801948467"/>
    <n v="4.6807983238341885E-3"/>
    <n v="0.83179589365668127"/>
    <n v="0.97589475029933659"/>
    <n v="7.6627875618412679E-3"/>
    <n v="1.6442462138822209E-2"/>
    <x v="0"/>
    <m/>
    <x v="0"/>
    <m/>
    <m/>
    <x v="0"/>
    <m/>
    <x v="0"/>
    <x v="0"/>
    <m/>
    <x v="0"/>
    <x v="0"/>
    <x v="0"/>
    <m/>
    <x v="0"/>
    <x v="0"/>
    <x v="0"/>
    <x v="0"/>
    <x v="0"/>
    <x v="0"/>
    <x v="0"/>
    <x v="0"/>
    <x v="0"/>
    <x v="0"/>
    <x v="0"/>
    <x v="0"/>
    <x v="0"/>
    <m/>
    <x v="0"/>
    <x v="0"/>
    <x v="0"/>
    <x v="0"/>
    <x v="0"/>
    <s v="PRODUCTION TEST"/>
    <m/>
    <x v="0"/>
    <m/>
    <m/>
    <m/>
    <m/>
  </r>
  <r>
    <x v="0"/>
    <s v="T12N R094W S11 fLANCE"/>
    <n v="49004141"/>
    <x v="0"/>
    <x v="0"/>
    <x v="148"/>
    <m/>
    <s v="11"/>
    <s v=" 12"/>
    <s v=" 94"/>
    <n v="41.026629999999997"/>
    <n v="-107.94222000000001"/>
    <s v="4903705063"/>
    <s v="STATE LINE UNIT-FEDERAL NO. 1"/>
    <x v="0"/>
    <s v="LANCE"/>
    <n v="1511"/>
    <m/>
    <n v="16"/>
    <x v="3"/>
    <n v="6516"/>
    <n v="6532"/>
    <m/>
    <m/>
    <x v="0"/>
    <d v="1958-09-29T00:00:00"/>
    <n v="8.1999998092651367"/>
    <x v="0"/>
    <n v="1738"/>
    <n v="528"/>
    <n v="21480"/>
    <n v="-3"/>
    <x v="0"/>
    <n v="37512"/>
    <n v="354"/>
    <m/>
    <x v="0"/>
    <n v="43"/>
    <n v="61475"/>
    <x v="0"/>
    <m/>
    <n v="86.726200000000006"/>
    <n v="43.449120000000001"/>
    <n v="934.38"/>
    <n v="0"/>
    <n v="1064.5553199999999"/>
    <n v="1058.21352"/>
    <n v="5.8020599999999991"/>
    <m/>
    <x v="0"/>
    <n v="0.89526000000000006"/>
    <n v="1064.91084"/>
    <n v="-1.6695264131366593E-4"/>
    <n v="61649"/>
    <n v="1.4132094473863748E-3"/>
    <n v="8.1467067394863063E-2"/>
    <n v="4.0814337389249063E-2"/>
    <n v="0.8777185952158878"/>
    <n v="0.99371091010774204"/>
    <n v="5.4483997927939195E-3"/>
    <n v="8.4069009946410162E-4"/>
    <x v="0"/>
    <m/>
    <x v="0"/>
    <m/>
    <m/>
    <x v="0"/>
    <m/>
    <x v="0"/>
    <x v="0"/>
    <m/>
    <x v="0"/>
    <x v="0"/>
    <x v="0"/>
    <m/>
    <x v="0"/>
    <x v="0"/>
    <x v="0"/>
    <x v="0"/>
    <x v="0"/>
    <x v="0"/>
    <x v="0"/>
    <x v="0"/>
    <x v="0"/>
    <x v="0"/>
    <x v="0"/>
    <x v="0"/>
    <x v="0"/>
    <m/>
    <x v="0"/>
    <x v="0"/>
    <x v="0"/>
    <x v="0"/>
    <x v="0"/>
    <s v="DST NO. 14"/>
    <m/>
    <x v="0"/>
    <m/>
    <m/>
    <m/>
    <m/>
  </r>
  <r>
    <x v="0"/>
    <s v="T12N R094W S11 fFORT UNION"/>
    <n v="49007473"/>
    <x v="0"/>
    <x v="0"/>
    <x v="148"/>
    <m/>
    <s v="11"/>
    <s v=" 12"/>
    <s v=" 94"/>
    <n v="41.026629999999997"/>
    <n v="-107.94222000000001"/>
    <s v="4903705063"/>
    <s v="STATE LINE UNIT-FEDERAL NO. 1"/>
    <x v="0"/>
    <s v="FORT UNION"/>
    <n v="1212"/>
    <n v="1511"/>
    <n v="49"/>
    <x v="3"/>
    <n v="4956"/>
    <n v="5005"/>
    <m/>
    <m/>
    <x v="0"/>
    <d v="1958-09-20T00:00:00"/>
    <n v="8.5"/>
    <x v="0"/>
    <n v="46"/>
    <n v="10"/>
    <n v="4590"/>
    <n v="-3"/>
    <x v="0"/>
    <n v="6572"/>
    <n v="318"/>
    <m/>
    <x v="0"/>
    <n v="440"/>
    <n v="11907"/>
    <x v="0"/>
    <m/>
    <n v="2.2953999999999999"/>
    <n v="0.82289999999999996"/>
    <n v="199.66499999999999"/>
    <n v="0"/>
    <n v="202.7833"/>
    <n v="185.39612"/>
    <n v="5.2120199999999999"/>
    <m/>
    <x v="0"/>
    <n v="9.1608000000000001"/>
    <n v="199.76893999999999"/>
    <n v="7.4881212932761494E-3"/>
    <n v="11970"/>
    <n v="2.6385224274406332E-3"/>
    <n v="1.131947256011713E-2"/>
    <n v="4.0580264745666925E-3"/>
    <n v="0.98462250096531612"/>
    <n v="0.92805277937601316"/>
    <n v="2.6090242056648047E-2"/>
    <n v="4.5856978567338849E-2"/>
    <x v="0"/>
    <m/>
    <x v="0"/>
    <m/>
    <m/>
    <x v="0"/>
    <m/>
    <x v="0"/>
    <x v="0"/>
    <m/>
    <x v="0"/>
    <x v="0"/>
    <x v="0"/>
    <m/>
    <x v="0"/>
    <x v="0"/>
    <x v="0"/>
    <x v="0"/>
    <x v="0"/>
    <x v="0"/>
    <x v="0"/>
    <x v="0"/>
    <x v="0"/>
    <x v="0"/>
    <x v="0"/>
    <x v="0"/>
    <x v="0"/>
    <m/>
    <x v="0"/>
    <x v="0"/>
    <x v="0"/>
    <x v="0"/>
    <x v="0"/>
    <s v="DST NO. 11"/>
    <m/>
    <x v="0"/>
    <m/>
    <m/>
    <m/>
    <m/>
  </r>
  <r>
    <x v="0"/>
    <s v="T12N R094W S03 fFORT UNION"/>
    <n v="49003360"/>
    <x v="0"/>
    <x v="0"/>
    <x v="146"/>
    <m/>
    <s v="3"/>
    <s v=" 12"/>
    <s v=" 94"/>
    <n v="41.037840000000003"/>
    <n v="-107.9661"/>
    <s v="4903705079"/>
    <s v="9 STATE LINE UNIT"/>
    <x v="0"/>
    <s v="FORT UNION"/>
    <m/>
    <m/>
    <n v="20"/>
    <x v="0"/>
    <n v="4080"/>
    <n v="4100"/>
    <m/>
    <m/>
    <x v="0"/>
    <d v="1960-10-12T00:00:00"/>
    <n v="6.5"/>
    <x v="0"/>
    <n v="3008"/>
    <n v="67"/>
    <n v="9584"/>
    <n v="-3"/>
    <x v="0"/>
    <n v="20200"/>
    <n v="34"/>
    <m/>
    <x v="0"/>
    <n v="111"/>
    <n v="32987"/>
    <x v="0"/>
    <m/>
    <n v="150.0992"/>
    <n v="5.5134300000000005"/>
    <n v="416.904"/>
    <n v="0"/>
    <n v="572.51662999999996"/>
    <n v="569.84199999999998"/>
    <n v="0.55725999999999998"/>
    <m/>
    <x v="0"/>
    <n v="2.3110200000000001"/>
    <n v="572.71028000000001"/>
    <n v="-1.6909312757944873E-4"/>
    <n v="32998"/>
    <n v="1.6670455406531787E-4"/>
    <n v="0.26217439308269525"/>
    <n v="9.6301656774581395E-3"/>
    <n v="0.7281954412398467"/>
    <n v="0.99499174346931574"/>
    <n v="9.7302252021737757E-4"/>
    <n v="4.035234010466863E-3"/>
    <x v="0"/>
    <m/>
    <x v="0"/>
    <m/>
    <m/>
    <x v="0"/>
    <m/>
    <x v="0"/>
    <x v="0"/>
    <m/>
    <x v="0"/>
    <x v="0"/>
    <x v="0"/>
    <m/>
    <x v="0"/>
    <x v="0"/>
    <x v="0"/>
    <x v="0"/>
    <x v="0"/>
    <x v="0"/>
    <x v="0"/>
    <x v="0"/>
    <x v="0"/>
    <x v="0"/>
    <x v="0"/>
    <x v="0"/>
    <x v="0"/>
    <m/>
    <x v="0"/>
    <x v="0"/>
    <x v="0"/>
    <x v="0"/>
    <x v="0"/>
    <s v="DST NO. 5"/>
    <m/>
    <x v="0"/>
    <m/>
    <m/>
    <m/>
    <m/>
  </r>
  <r>
    <x v="0"/>
    <s v="T12N R094W S03 fFORT UNION"/>
    <n v="49023089"/>
    <x v="0"/>
    <x v="0"/>
    <x v="146"/>
    <m/>
    <s v="3"/>
    <s v=" 12"/>
    <s v=" 94"/>
    <n v="41.040500000000002"/>
    <n v="-107.9627"/>
    <m/>
    <s v="5 STATE LINE UNIT"/>
    <x v="0"/>
    <s v="FORT UNION"/>
    <m/>
    <m/>
    <n v="10"/>
    <x v="0"/>
    <n v="3410"/>
    <n v="3420"/>
    <m/>
    <m/>
    <x v="0"/>
    <d v="1960-10-12T00:00:00"/>
    <n v="7"/>
    <x v="0"/>
    <n v="3118"/>
    <n v="168"/>
    <n v="9878"/>
    <n v="-3"/>
    <x v="0"/>
    <n v="21200"/>
    <n v="24"/>
    <m/>
    <x v="0"/>
    <n v="41"/>
    <n v="34417"/>
    <x v="0"/>
    <s v="CHEM LAB"/>
    <n v="155.5882"/>
    <n v="13.824720000000001"/>
    <n v="429.69299999999998"/>
    <n v="0"/>
    <n v="599.10591999999997"/>
    <n v="598.05200000000002"/>
    <n v="0.39335999999999993"/>
    <m/>
    <x v="0"/>
    <n v="0.85362000000000005"/>
    <n v="599.29898000000003"/>
    <n v="-1.6109747214823597E-4"/>
    <n v="34423"/>
    <n v="8.7158628704241725E-5"/>
    <n v="0.25970065526977265"/>
    <n v="2.3075585699436924E-2"/>
    <n v="0.71722375903079039"/>
    <n v="0.99791926894319094"/>
    <n v="6.5636687718040158E-4"/>
    <n v="1.4243641796286722E-3"/>
    <x v="0"/>
    <m/>
    <x v="0"/>
    <m/>
    <m/>
    <x v="0"/>
    <m/>
    <x v="0"/>
    <x v="0"/>
    <m/>
    <x v="0"/>
    <x v="0"/>
    <x v="0"/>
    <m/>
    <x v="0"/>
    <x v="0"/>
    <x v="0"/>
    <x v="0"/>
    <x v="0"/>
    <x v="0"/>
    <x v="0"/>
    <x v="0"/>
    <x v="0"/>
    <x v="0"/>
    <x v="0"/>
    <x v="0"/>
    <x v="0"/>
    <m/>
    <x v="0"/>
    <x v="0"/>
    <x v="0"/>
    <x v="0"/>
    <x v="0"/>
    <s v="DST NO. 3"/>
    <m/>
    <x v="0"/>
    <m/>
    <m/>
    <m/>
    <m/>
  </r>
  <r>
    <x v="1"/>
    <s v="T12N R093W S17 fWASATCH"/>
    <n v="4138"/>
    <x v="0"/>
    <x v="2"/>
    <x v="149"/>
    <s v="NE NE"/>
    <n v="17"/>
    <n v="12"/>
    <n v="93"/>
    <n v="41.016150000000003"/>
    <n v="-107.88173999999999"/>
    <s v="4900720019"/>
    <s v="BALTA A-1"/>
    <x v="0"/>
    <s v="WASATCH"/>
    <m/>
    <m/>
    <s v=""/>
    <x v="0"/>
    <m/>
    <m/>
    <n v="7704"/>
    <n v="7200"/>
    <x v="2"/>
    <d v="2003-04-17T00:00:00"/>
    <n v="7.19"/>
    <x v="1"/>
    <n v="134"/>
    <n v="5.6"/>
    <n v="1630"/>
    <n v="12.7"/>
    <x v="1"/>
    <n v="2800"/>
    <n v="104"/>
    <m/>
    <x v="0"/>
    <n v="21"/>
    <n v="5410"/>
    <x v="0"/>
    <s v="THOROFARE RESOURCES"/>
    <n v="6.6866000000000003"/>
    <n v="0.46082399999999996"/>
    <n v="70.905000000000001"/>
    <n v="0.32486599999999999"/>
    <n v="78.377290000000002"/>
    <n v="78.988"/>
    <n v="1.7045599999999999"/>
    <n v="0"/>
    <x v="1"/>
    <n v="0.43722000000000005"/>
    <n v="81.129779999999997"/>
    <n v="-1.725622569582649E-2"/>
    <n v="4707.3"/>
    <n v="-6.9455289454696395E-2"/>
    <n v="8.5312977777108653E-2"/>
    <n v="5.8795602654799616E-3"/>
    <n v="0.90880746195741136"/>
    <n v="0.97360056935936479"/>
    <n v="2.101028746780775E-2"/>
    <n v="5.3891431728275369E-3"/>
    <x v="0"/>
    <n v="3.63"/>
    <x v="0"/>
    <n v="4588"/>
    <n v="7.6310000000000002"/>
    <x v="4"/>
    <m/>
    <x v="0"/>
    <x v="0"/>
    <m/>
    <x v="0"/>
    <x v="0"/>
    <x v="0"/>
    <m/>
    <x v="0"/>
    <x v="0"/>
    <x v="0"/>
    <x v="0"/>
    <x v="0"/>
    <x v="0"/>
    <x v="0"/>
    <x v="0"/>
    <x v="0"/>
    <x v="0"/>
    <x v="0"/>
    <x v="0"/>
    <x v="0"/>
    <m/>
    <x v="0"/>
    <x v="0"/>
    <x v="0"/>
    <x v="0"/>
    <x v="0"/>
    <m/>
    <n v="20030417"/>
    <x v="0"/>
    <s v="ENERGY LABS CASPER ID No C03040817-001"/>
    <m/>
    <m/>
    <d v="2003-04-30T00:00:00"/>
  </r>
  <r>
    <x v="0"/>
    <s v="T12N R093W S13 fLANCE"/>
    <n v="49004320"/>
    <x v="0"/>
    <x v="2"/>
    <x v="140"/>
    <m/>
    <s v="13"/>
    <n v="12"/>
    <n v="93"/>
    <n v="41.011989999999997"/>
    <n v="-107.80434"/>
    <s v="4900720052"/>
    <s v="13-1 CHRISTENSEN RANCH"/>
    <x v="0"/>
    <s v="LANCE"/>
    <m/>
    <m/>
    <n v="49"/>
    <x v="0"/>
    <n v="3801"/>
    <n v="3850"/>
    <n v="6760"/>
    <n v="5055"/>
    <x v="0"/>
    <d v="1968-08-22T00:00:00"/>
    <n v="8.6999999999999993"/>
    <x v="0"/>
    <n v="22"/>
    <n v="5"/>
    <n v="2347"/>
    <n v="33"/>
    <x v="0"/>
    <n v="2440"/>
    <n v="1708"/>
    <m/>
    <x v="0"/>
    <n v="40"/>
    <n v="5932"/>
    <x v="0"/>
    <m/>
    <n v="1.0977999999999999"/>
    <n v="0.41144999999999998"/>
    <n v="102.0945"/>
    <n v="0.84414"/>
    <n v="104.44788999999999"/>
    <n v="68.832399999999993"/>
    <n v="27.994119999999999"/>
    <m/>
    <x v="0"/>
    <n v="0.8328000000000001"/>
    <n v="97.659319999999994"/>
    <n v="3.3588955089726848E-2"/>
    <n v="6592"/>
    <n v="5.2698818268923669E-2"/>
    <n v="1.0510504329000806E-2"/>
    <n v="3.9392849391213175E-3"/>
    <n v="0.98555021073187787"/>
    <n v="0.70482161866373838"/>
    <n v="0.28665077741684053"/>
    <n v="8.5276039194211069E-3"/>
    <x v="0"/>
    <m/>
    <x v="0"/>
    <m/>
    <m/>
    <x v="0"/>
    <m/>
    <x v="0"/>
    <x v="0"/>
    <m/>
    <x v="0"/>
    <x v="0"/>
    <x v="0"/>
    <m/>
    <x v="0"/>
    <x v="0"/>
    <x v="0"/>
    <x v="0"/>
    <x v="0"/>
    <x v="0"/>
    <x v="0"/>
    <x v="0"/>
    <x v="0"/>
    <x v="0"/>
    <x v="0"/>
    <x v="0"/>
    <x v="0"/>
    <m/>
    <x v="0"/>
    <x v="0"/>
    <x v="0"/>
    <x v="0"/>
    <x v="0"/>
    <s v="DST NO. 2"/>
    <m/>
    <x v="0"/>
    <m/>
    <m/>
    <m/>
    <m/>
  </r>
  <r>
    <x v="1"/>
    <s v="T12N R093W S10 fWASATCH"/>
    <n v="4731"/>
    <x v="0"/>
    <x v="2"/>
    <x v="149"/>
    <s v="SW SW"/>
    <n v="10"/>
    <n v="12"/>
    <n v="93"/>
    <n v="41.020060000000001"/>
    <n v="-107.85759"/>
    <s v="4900721890"/>
    <s v="1 HUCKE"/>
    <x v="0"/>
    <s v="WASATCH"/>
    <m/>
    <m/>
    <s v=""/>
    <x v="0"/>
    <m/>
    <m/>
    <n v="3240"/>
    <n v="2940"/>
    <x v="2"/>
    <d v="2006-02-20T00:00:00"/>
    <n v="8.34"/>
    <x v="1"/>
    <n v="1160"/>
    <n v="13"/>
    <n v="1851"/>
    <n v="31"/>
    <x v="1"/>
    <n v="5268"/>
    <n v="30"/>
    <n v="0"/>
    <x v="1"/>
    <n v="5"/>
    <n v="10080"/>
    <x v="0"/>
    <s v="THOROFARE RESOURCES INC"/>
    <n v="57.884"/>
    <n v="1.0697700000000001"/>
    <n v="80.518499999999989"/>
    <n v="0.79297999999999991"/>
    <n v="140.26524999999998"/>
    <n v="148.61027999999999"/>
    <n v="0.49169999999999997"/>
    <n v="0"/>
    <x v="1"/>
    <n v="0.10410000000000001"/>
    <n v="149.20607999999999"/>
    <n v="-3.088675482991703E-2"/>
    <n v="8358"/>
    <n v="-9.3394077448747156E-2"/>
    <n v="0.41267527060337472"/>
    <n v="7.6267642912268025E-3"/>
    <n v="0.5796979651053985"/>
    <n v="0.99600686513579073"/>
    <n v="3.2954421160317328E-3"/>
    <n v="6.9769274817755428E-4"/>
    <x v="1"/>
    <n v="2.23"/>
    <x v="1"/>
    <n v="7469"/>
    <n v="0.72"/>
    <x v="4"/>
    <n v="0"/>
    <x v="1"/>
    <x v="1"/>
    <n v="0"/>
    <x v="1"/>
    <x v="1"/>
    <x v="1"/>
    <n v="0"/>
    <x v="1"/>
    <x v="1"/>
    <x v="1"/>
    <x v="1"/>
    <x v="0"/>
    <x v="0"/>
    <x v="0"/>
    <x v="0"/>
    <x v="0"/>
    <x v="0"/>
    <x v="0"/>
    <x v="0"/>
    <x v="0"/>
    <m/>
    <x v="0"/>
    <x v="0"/>
    <x v="0"/>
    <x v="0"/>
    <x v="0"/>
    <s v="WASATCH  AT 0; TFU COAL AT 1377"/>
    <n v="20060220"/>
    <x v="0"/>
    <s v="ENERGY LABS CASPER ID No C06021052-001"/>
    <m/>
    <m/>
    <d v="2006-03-13T00:00:00"/>
  </r>
  <r>
    <x v="1"/>
    <s v="T12N R093W S09 fFORT UNION"/>
    <n v="4747"/>
    <x v="0"/>
    <x v="2"/>
    <x v="149"/>
    <s v="NW SW"/>
    <n v="9"/>
    <n v="12"/>
    <n v="93"/>
    <n v="41.021970000000003"/>
    <n v="-107.87506"/>
    <s v="4900720280"/>
    <s v="1-9H STATE"/>
    <x v="0"/>
    <s v="FORT UNION"/>
    <m/>
    <m/>
    <n v="1225"/>
    <x v="0"/>
    <n v="3097"/>
    <n v="4322"/>
    <n v="4322"/>
    <n v="5639"/>
    <x v="2"/>
    <d v="2006-02-23T00:00:00"/>
    <n v="7.61"/>
    <x v="1"/>
    <n v="659"/>
    <n v="13"/>
    <n v="2428"/>
    <n v="53"/>
    <x v="1"/>
    <n v="4921"/>
    <n v="647"/>
    <n v="0"/>
    <x v="1"/>
    <n v="3"/>
    <n v="9380"/>
    <x v="0"/>
    <s v="THOROFARE RESOURCES INC"/>
    <n v="32.884099999999997"/>
    <n v="1.0697700000000001"/>
    <n v="105.61799999999999"/>
    <n v="1.3557399999999999"/>
    <n v="140.92760999999999"/>
    <n v="138.82140999999999"/>
    <n v="10.604329999999999"/>
    <n v="0"/>
    <x v="1"/>
    <n v="6.2460000000000002E-2"/>
    <n v="149.48819999999998"/>
    <n v="-2.9477010910666301E-2"/>
    <n v="8724"/>
    <n v="-3.6235086168802472E-2"/>
    <n v="0.23334036531237562"/>
    <n v="7.5909184864484695E-3"/>
    <n v="0.75906871620117589"/>
    <n v="0.92864460204885746"/>
    <n v="7.0937572330123724E-2"/>
    <n v="4.1782562101891661E-4"/>
    <x v="1"/>
    <n v="2.38"/>
    <x v="1"/>
    <n v="7684"/>
    <n v="0.72"/>
    <x v="4"/>
    <n v="0"/>
    <x v="1"/>
    <x v="1"/>
    <n v="0"/>
    <x v="1"/>
    <x v="1"/>
    <x v="1"/>
    <n v="0"/>
    <x v="1"/>
    <x v="1"/>
    <x v="1"/>
    <x v="1"/>
    <x v="0"/>
    <x v="0"/>
    <x v="0"/>
    <x v="0"/>
    <x v="0"/>
    <x v="0"/>
    <x v="0"/>
    <x v="0"/>
    <x v="0"/>
    <m/>
    <x v="0"/>
    <x v="0"/>
    <x v="0"/>
    <x v="0"/>
    <x v="0"/>
    <m/>
    <n v="20060223"/>
    <x v="0"/>
    <s v="ENERGY LABS CASPER ID No C06021048-001"/>
    <s v="3097"/>
    <s v="3097-4322"/>
    <d v="2006-03-13T00:00:00"/>
  </r>
  <r>
    <x v="1"/>
    <s v="T12N R093W S09 fFORT UNION"/>
    <n v="4140"/>
    <x v="0"/>
    <x v="2"/>
    <x v="149"/>
    <s v="NW SE"/>
    <n v="9"/>
    <n v="12"/>
    <n v="93"/>
    <n v="41.021639999999998"/>
    <n v="-107.86615"/>
    <s v="4900721799"/>
    <s v="BLACKSTOCK #1 FT UNION COAL"/>
    <x v="0"/>
    <s v="FORT UNION"/>
    <m/>
    <m/>
    <m/>
    <x v="0"/>
    <s v="2885"/>
    <m/>
    <n v="5622"/>
    <n v="5563"/>
    <x v="2"/>
    <d v="2001-07-23T00:00:00"/>
    <n v="7.02"/>
    <x v="1"/>
    <n v="930"/>
    <n v="23.3"/>
    <n v="2820"/>
    <n v="90.9"/>
    <x v="1"/>
    <n v="5170"/>
    <n v="645"/>
    <m/>
    <x v="0"/>
    <n v="30.2"/>
    <n v="11200"/>
    <x v="0"/>
    <s v="THOROFARE RESOURCES"/>
    <n v="46.406999999999996"/>
    <n v="1.9173570000000002"/>
    <n v="122.67"/>
    <n v="2.3252220000000001"/>
    <n v="173.31957899999998"/>
    <n v="145.84569999999999"/>
    <n v="10.571549999999998"/>
    <n v="0"/>
    <x v="1"/>
    <n v="0.62876399999999999"/>
    <n v="157.04601399999999"/>
    <n v="4.9259261087761012E-2"/>
    <n v="9709.4"/>
    <n v="-7.1288511387222891E-2"/>
    <n v="0.26775393909767115"/>
    <n v="1.1062552834841588E-2"/>
    <n v="0.72118350806748732"/>
    <n v="0.92868132265999448"/>
    <n v="6.7314984511482087E-2"/>
    <n v="4.0036928285234925E-3"/>
    <x v="0"/>
    <n v="4.6399999999999997"/>
    <x v="0"/>
    <n v="8259"/>
    <n v="0.51300000000000001"/>
    <x v="4"/>
    <m/>
    <x v="0"/>
    <x v="0"/>
    <m/>
    <x v="0"/>
    <x v="0"/>
    <x v="0"/>
    <m/>
    <x v="0"/>
    <x v="0"/>
    <x v="0"/>
    <x v="0"/>
    <x v="0"/>
    <x v="0"/>
    <x v="0"/>
    <x v="0"/>
    <x v="0"/>
    <x v="0"/>
    <x v="0"/>
    <x v="0"/>
    <x v="0"/>
    <m/>
    <x v="0"/>
    <x v="0"/>
    <x v="0"/>
    <x v="0"/>
    <x v="0"/>
    <m/>
    <n v="20010723"/>
    <x v="0"/>
    <s v="ENERGY LABS CASPER ID No 01-34712-1"/>
    <m/>
    <m/>
    <d v="2001-08-02T00:00:00"/>
  </r>
  <r>
    <x v="1"/>
    <s v="T12N R093W S08 fFORT UNION"/>
    <n v="4139"/>
    <x v="0"/>
    <x v="2"/>
    <x v="149"/>
    <s v="SE SE"/>
    <n v="8"/>
    <n v="12"/>
    <n v="93"/>
    <n v="41.020670000000003"/>
    <n v="-107.88029"/>
    <s v="4900721405"/>
    <s v="STATE #1-8"/>
    <x v="0"/>
    <s v="FORT UNION"/>
    <m/>
    <m/>
    <m/>
    <x v="0"/>
    <s v="3099"/>
    <m/>
    <n v="3310"/>
    <n v="3099"/>
    <x v="2"/>
    <d v="2003-09-03T00:00:00"/>
    <n v="7.73"/>
    <x v="1"/>
    <n v="472"/>
    <n v="34.200000000000003"/>
    <n v="2480"/>
    <n v="48.9"/>
    <x v="1"/>
    <n v="4060"/>
    <n v="1480"/>
    <m/>
    <x v="0"/>
    <n v="19"/>
    <n v="7700"/>
    <x v="0"/>
    <s v="THOROFARE RESOURCES"/>
    <n v="23.552800000000001"/>
    <n v="2.8143180000000001"/>
    <n v="107.88"/>
    <n v="1.2508619999999999"/>
    <n v="135.49798000000001"/>
    <n v="114.5326"/>
    <n v="24.257199999999997"/>
    <n v="0"/>
    <x v="1"/>
    <n v="0.39558000000000004"/>
    <n v="139.18538000000001"/>
    <n v="-1.3424184122401869E-2"/>
    <n v="8594.1"/>
    <n v="5.4872622605728477E-2"/>
    <n v="0.17382399353850145"/>
    <n v="2.0770184175439368E-2"/>
    <n v="0.80540582228605906"/>
    <n v="0.82287809251230259"/>
    <n v="0.17427979863977089"/>
    <n v="2.842108847926413E-3"/>
    <x v="0"/>
    <n v="1.24"/>
    <x v="0"/>
    <n v="7273"/>
    <n v="0.65400000000000003"/>
    <x v="4"/>
    <m/>
    <x v="0"/>
    <x v="0"/>
    <m/>
    <x v="0"/>
    <x v="0"/>
    <x v="0"/>
    <m/>
    <x v="0"/>
    <x v="0"/>
    <x v="0"/>
    <x v="0"/>
    <x v="0"/>
    <x v="0"/>
    <x v="0"/>
    <x v="0"/>
    <x v="0"/>
    <x v="0"/>
    <x v="0"/>
    <x v="0"/>
    <x v="0"/>
    <m/>
    <x v="0"/>
    <x v="0"/>
    <x v="0"/>
    <x v="0"/>
    <x v="0"/>
    <m/>
    <n v="20030903"/>
    <x v="0"/>
    <s v="ENERGY LABS CASPER ID No C03090111-001"/>
    <m/>
    <m/>
    <d v="2003-09-12T00:00:00"/>
  </r>
  <r>
    <x v="0"/>
    <s v="T12N R093W S03 fLANCE"/>
    <n v="49000026"/>
    <x v="0"/>
    <x v="2"/>
    <x v="140"/>
    <m/>
    <s v="3"/>
    <n v="12"/>
    <n v="93"/>
    <n v="41.036799999999999"/>
    <n v="-107.84766999999999"/>
    <s v="4900706961"/>
    <s v="9-A UNIT"/>
    <x v="0"/>
    <s v="LANCE"/>
    <m/>
    <m/>
    <n v="31"/>
    <x v="0"/>
    <n v="4725"/>
    <n v="4756"/>
    <n v="6510"/>
    <m/>
    <x v="0"/>
    <d v="1961-01-25T00:00:00"/>
    <n v="7.6"/>
    <x v="0"/>
    <n v="223"/>
    <n v="118"/>
    <n v="7392"/>
    <n v="-3"/>
    <x v="0"/>
    <n v="11352"/>
    <n v="1342"/>
    <m/>
    <x v="0"/>
    <n v="11"/>
    <n v="19757"/>
    <x v="0"/>
    <m/>
    <n v="11.127700000000001"/>
    <n v="9.7102199999999996"/>
    <n v="321.55199999999996"/>
    <n v="0"/>
    <n v="342.38991999999996"/>
    <n v="320.23991999999998"/>
    <n v="21.995379999999997"/>
    <m/>
    <x v="0"/>
    <n v="0.22902000000000003"/>
    <n v="342.46431999999999"/>
    <n v="-1.0863625521253335E-4"/>
    <n v="20432"/>
    <n v="1.6795640598173629E-2"/>
    <n v="3.2500080609849734E-2"/>
    <n v="2.8360122283973783E-2"/>
    <n v="0.93913979710617645"/>
    <n v="0.93510448037331306"/>
    <n v="6.4226778427603784E-2"/>
    <n v="6.6874119908316297E-4"/>
    <x v="0"/>
    <m/>
    <x v="0"/>
    <m/>
    <m/>
    <x v="0"/>
    <m/>
    <x v="0"/>
    <x v="0"/>
    <m/>
    <x v="0"/>
    <x v="0"/>
    <x v="0"/>
    <m/>
    <x v="0"/>
    <x v="0"/>
    <x v="0"/>
    <x v="0"/>
    <x v="0"/>
    <x v="0"/>
    <x v="0"/>
    <x v="0"/>
    <x v="0"/>
    <x v="0"/>
    <x v="0"/>
    <x v="0"/>
    <x v="0"/>
    <m/>
    <x v="0"/>
    <x v="0"/>
    <x v="0"/>
    <x v="0"/>
    <x v="0"/>
    <s v="DST NO. 1"/>
    <m/>
    <x v="0"/>
    <m/>
    <m/>
    <m/>
    <m/>
  </r>
  <r>
    <x v="1"/>
    <s v="T12N R092W S13 fLEWIS"/>
    <n v="421"/>
    <x v="0"/>
    <x v="2"/>
    <x v="143"/>
    <s v="NE NW"/>
    <n v="13"/>
    <n v="12"/>
    <n v="92"/>
    <n v="41.014699999999998"/>
    <n v="-107.70140000000001"/>
    <s v="4900720557"/>
    <s v="1 4 MI SHE"/>
    <x v="0"/>
    <s v="LEWIS"/>
    <m/>
    <m/>
    <s v=""/>
    <x v="0"/>
    <m/>
    <m/>
    <n v="4495"/>
    <n v="4495"/>
    <x v="2"/>
    <d v="1982-10-01T00:00:00"/>
    <n v="7.9"/>
    <x v="1"/>
    <n v="23"/>
    <n v="11"/>
    <n v="2201"/>
    <n v="30"/>
    <x v="1"/>
    <n v="730"/>
    <n v="4146"/>
    <n v="300"/>
    <x v="1"/>
    <n v="0"/>
    <n v="5334"/>
    <x v="0"/>
    <s v="WILLIAMS PRODUCTION"/>
    <n v="1.1476999999999999"/>
    <n v="0.90519000000000005"/>
    <n v="95.743499999999997"/>
    <n v="0.76739999999999997"/>
    <n v="98.563789999999997"/>
    <n v="20.593299999999999"/>
    <n v="67.952939999999998"/>
    <n v="9.9989999999999988"/>
    <x v="1"/>
    <n v="0"/>
    <n v="98.545239999999993"/>
    <n v="9.4110351007281257E-5"/>
    <n v="7441"/>
    <n v="0.16493150684931507"/>
    <n v="1.1644235677219799E-2"/>
    <n v="9.1837986343666373E-3"/>
    <n v="0.97917196568841347"/>
    <n v="0.20897305643580552"/>
    <n v="0.6895608555014936"/>
    <n v="0"/>
    <x v="1"/>
    <n v="0"/>
    <x v="1"/>
    <n v="4498"/>
    <n v="1.4"/>
    <x v="0"/>
    <n v="1.4"/>
    <x v="0"/>
    <x v="1"/>
    <m/>
    <x v="1"/>
    <x v="1"/>
    <x v="1"/>
    <n v="0"/>
    <x v="1"/>
    <x v="1"/>
    <x v="1"/>
    <x v="1"/>
    <x v="0"/>
    <x v="0"/>
    <x v="0"/>
    <x v="0"/>
    <x v="0"/>
    <x v="0"/>
    <x v="0"/>
    <x v="0"/>
    <x v="0"/>
    <m/>
    <x v="0"/>
    <x v="0"/>
    <x v="0"/>
    <x v="0"/>
    <x v="0"/>
    <m/>
    <n v="19821001"/>
    <x v="1"/>
    <m/>
    <m/>
    <m/>
    <m/>
  </r>
  <r>
    <x v="0"/>
    <s v="T12N R092W S13 fLANCE"/>
    <n v="49008334"/>
    <x v="0"/>
    <x v="2"/>
    <x v="143"/>
    <m/>
    <s v="13"/>
    <n v="12"/>
    <n v="92"/>
    <n v="41.011980000000001"/>
    <n v="-107.69383000000001"/>
    <s v="4900720039"/>
    <s v="LARAMORE NO. 2"/>
    <x v="0"/>
    <s v="LANCE"/>
    <n v="105"/>
    <n v="28"/>
    <n v="268"/>
    <x v="0"/>
    <n v="3070"/>
    <n v="3338"/>
    <n v="4501"/>
    <n v="4465"/>
    <x v="5"/>
    <d v="1968-10-03T00:00:00"/>
    <n v="8.1999999999999993"/>
    <x v="0"/>
    <n v="27"/>
    <n v="3"/>
    <n v="2088"/>
    <n v="40"/>
    <x v="0"/>
    <n v="560"/>
    <n v="4734"/>
    <m/>
    <x v="0"/>
    <n v="-1"/>
    <n v="5050"/>
    <x v="0"/>
    <m/>
    <n v="1.3472999999999999"/>
    <n v="0.24687000000000001"/>
    <n v="90.827999999999989"/>
    <n v="1.0231999999999999"/>
    <n v="93.445369999999997"/>
    <n v="15.797599999999999"/>
    <n v="77.590259999999986"/>
    <m/>
    <x v="0"/>
    <n v="0"/>
    <n v="93.387859999999989"/>
    <n v="3.0781462162811043E-4"/>
    <n v="7448"/>
    <n v="0.19187069931188991"/>
    <n v="1.4418049818840676E-2"/>
    <n v="2.641864439083499E-3"/>
    <n v="0.98294008574207581"/>
    <n v="0.16916117362577965"/>
    <n v="0.83083882637422035"/>
    <n v="0"/>
    <x v="0"/>
    <m/>
    <x v="0"/>
    <m/>
    <m/>
    <x v="0"/>
    <m/>
    <x v="0"/>
    <x v="0"/>
    <m/>
    <x v="0"/>
    <x v="0"/>
    <x v="0"/>
    <m/>
    <x v="0"/>
    <x v="0"/>
    <x v="0"/>
    <x v="0"/>
    <x v="0"/>
    <x v="0"/>
    <x v="0"/>
    <x v="0"/>
    <x v="0"/>
    <x v="0"/>
    <x v="0"/>
    <x v="0"/>
    <x v="0"/>
    <m/>
    <x v="0"/>
    <x v="0"/>
    <x v="0"/>
    <x v="0"/>
    <x v="0"/>
    <s v="WELLHEAD"/>
    <m/>
    <x v="0"/>
    <m/>
    <m/>
    <m/>
    <m/>
  </r>
  <r>
    <x v="0"/>
    <s v="T12N R092W S13 fLANCE"/>
    <n v="49008336"/>
    <x v="0"/>
    <x v="2"/>
    <x v="143"/>
    <m/>
    <s v="13"/>
    <n v="12"/>
    <n v="92"/>
    <n v="41.011980000000001"/>
    <n v="-107.69383000000001"/>
    <s v="4900720039"/>
    <s v="LARAMORE NO. 2"/>
    <x v="0"/>
    <s v="LANCE"/>
    <n v="340"/>
    <n v="105"/>
    <n v="27"/>
    <x v="0"/>
    <n v="2938"/>
    <n v="2965"/>
    <n v="4501"/>
    <n v="4465"/>
    <x v="4"/>
    <d v="1968-03-28T00:00:00"/>
    <n v="8.3999996185302734"/>
    <x v="0"/>
    <n v="38"/>
    <n v="13"/>
    <n v="1686"/>
    <n v="40"/>
    <x v="0"/>
    <n v="920"/>
    <n v="2721"/>
    <m/>
    <x v="0"/>
    <n v="-1"/>
    <n v="4241"/>
    <x v="0"/>
    <m/>
    <n v="1.8961999999999999"/>
    <n v="1.0697700000000001"/>
    <n v="73.340999999999994"/>
    <n v="1.0231999999999999"/>
    <n v="77.330169999999995"/>
    <n v="25.953199999999999"/>
    <n v="44.597189999999998"/>
    <m/>
    <x v="0"/>
    <n v="0"/>
    <n v="70.550389999999993"/>
    <n v="4.5846323546516202E-2"/>
    <n v="5414"/>
    <n v="0.12149145520455723"/>
    <n v="2.4520830615010931E-2"/>
    <n v="1.3833798632538894E-2"/>
    <n v="0.96164537075245016"/>
    <n v="0.36786756246138402"/>
    <n v="0.63213243753861603"/>
    <n v="0"/>
    <x v="0"/>
    <m/>
    <x v="0"/>
    <m/>
    <m/>
    <x v="0"/>
    <m/>
    <x v="0"/>
    <x v="0"/>
    <m/>
    <x v="0"/>
    <x v="0"/>
    <x v="0"/>
    <m/>
    <x v="0"/>
    <x v="0"/>
    <x v="0"/>
    <x v="0"/>
    <x v="0"/>
    <x v="0"/>
    <x v="0"/>
    <x v="0"/>
    <x v="0"/>
    <x v="0"/>
    <x v="0"/>
    <x v="0"/>
    <x v="0"/>
    <m/>
    <x v="0"/>
    <x v="0"/>
    <x v="0"/>
    <x v="0"/>
    <x v="0"/>
    <s v="FLOW TEST (3-21-68)"/>
    <m/>
    <x v="0"/>
    <m/>
    <m/>
    <m/>
    <m/>
  </r>
  <r>
    <x v="0"/>
    <s v="T12N R092W S13 fLANCE"/>
    <n v="49008335"/>
    <x v="0"/>
    <x v="2"/>
    <x v="143"/>
    <m/>
    <s v="13"/>
    <n v="12"/>
    <n v="92"/>
    <n v="41.011980000000001"/>
    <n v="-107.69383000000001"/>
    <s v="4900720039"/>
    <s v="LARAMORE NO. 2"/>
    <x v="0"/>
    <s v="LANCE"/>
    <m/>
    <n v="340"/>
    <n v="10"/>
    <x v="0"/>
    <n v="2588"/>
    <n v="2598"/>
    <n v="4501"/>
    <n v="4465"/>
    <x v="4"/>
    <d v="1968-03-28T00:00:00"/>
    <n v="8.6999998092651367"/>
    <x v="0"/>
    <n v="9"/>
    <n v="3"/>
    <n v="637"/>
    <n v="22"/>
    <x v="0"/>
    <n v="112"/>
    <n v="1244"/>
    <m/>
    <x v="0"/>
    <n v="86"/>
    <n v="1590"/>
    <x v="0"/>
    <m/>
    <n v="0.4491"/>
    <n v="0.24687000000000001"/>
    <n v="27.709499999999998"/>
    <n v="0.56275999999999993"/>
    <n v="28.968229999999998"/>
    <n v="3.1595199999999997"/>
    <n v="20.389159999999997"/>
    <m/>
    <x v="0"/>
    <n v="1.7905200000000001"/>
    <n v="25.339199999999998"/>
    <n v="6.6823821344519529E-2"/>
    <n v="2110"/>
    <n v="0.14054054054054055"/>
    <n v="1.5503190909489466E-2"/>
    <n v="8.522094722390702E-3"/>
    <n v="0.97597471436811989"/>
    <n v="0.12468901938498453"/>
    <n v="0.80464892340721095"/>
    <n v="7.0662057207804524E-2"/>
    <x v="0"/>
    <m/>
    <x v="0"/>
    <m/>
    <m/>
    <x v="0"/>
    <m/>
    <x v="0"/>
    <x v="0"/>
    <m/>
    <x v="0"/>
    <x v="0"/>
    <x v="0"/>
    <m/>
    <x v="0"/>
    <x v="0"/>
    <x v="0"/>
    <x v="0"/>
    <x v="0"/>
    <x v="0"/>
    <x v="0"/>
    <x v="0"/>
    <x v="0"/>
    <x v="0"/>
    <x v="0"/>
    <x v="0"/>
    <x v="0"/>
    <m/>
    <x v="0"/>
    <x v="0"/>
    <x v="0"/>
    <x v="0"/>
    <x v="0"/>
    <s v="FLOW TEST (3-21-68)"/>
    <m/>
    <x v="0"/>
    <m/>
    <m/>
    <m/>
    <m/>
  </r>
  <r>
    <x v="0"/>
    <s v="T12N R092W S13 fFOX HILLS"/>
    <n v="49008339"/>
    <x v="0"/>
    <x v="2"/>
    <x v="143"/>
    <m/>
    <s v="13"/>
    <n v="12"/>
    <n v="92"/>
    <n v="41.011980000000001"/>
    <n v="-107.69383000000001"/>
    <s v="4900720039"/>
    <s v="LARAMORE NO. 2"/>
    <x v="0"/>
    <s v="FOX HILLS"/>
    <n v="28"/>
    <m/>
    <n v="10"/>
    <x v="0"/>
    <n v="3366"/>
    <n v="3376"/>
    <n v="4501"/>
    <n v="4465"/>
    <x v="4"/>
    <d v="1968-03-21T00:00:00"/>
    <n v="8.4"/>
    <x v="0"/>
    <n v="14"/>
    <n v="5"/>
    <n v="1371"/>
    <n v="10"/>
    <x v="0"/>
    <n v="540"/>
    <n v="2318"/>
    <m/>
    <x v="0"/>
    <n v="28"/>
    <n v="3326"/>
    <x v="0"/>
    <m/>
    <n v="0.6986"/>
    <n v="0.41144999999999998"/>
    <n v="59.638499999999993"/>
    <n v="0.25579999999999997"/>
    <n v="61.004349999999995"/>
    <n v="15.2334"/>
    <n v="37.992019999999997"/>
    <m/>
    <x v="0"/>
    <n v="0.58296000000000003"/>
    <n v="53.80838"/>
    <n v="6.2675715489040246E-2"/>
    <n v="4283"/>
    <n v="0.12577211197266394"/>
    <n v="1.1451642382879254E-2"/>
    <n v="6.7446009997647709E-3"/>
    <n v="0.98180375661735597"/>
    <n v="0.28310460192260017"/>
    <n v="0.70606139787148392"/>
    <n v="1.0834000205915881E-2"/>
    <x v="0"/>
    <m/>
    <x v="0"/>
    <m/>
    <m/>
    <x v="0"/>
    <m/>
    <x v="0"/>
    <x v="0"/>
    <m/>
    <x v="0"/>
    <x v="0"/>
    <x v="0"/>
    <m/>
    <x v="0"/>
    <x v="0"/>
    <x v="0"/>
    <x v="0"/>
    <x v="0"/>
    <x v="0"/>
    <x v="0"/>
    <x v="0"/>
    <x v="0"/>
    <x v="0"/>
    <x v="0"/>
    <x v="0"/>
    <x v="0"/>
    <m/>
    <x v="0"/>
    <x v="0"/>
    <x v="0"/>
    <x v="0"/>
    <x v="0"/>
    <s v="FLOW TEST (3/16/68)"/>
    <m/>
    <x v="0"/>
    <m/>
    <m/>
    <m/>
    <m/>
  </r>
  <r>
    <x v="0"/>
    <s v="T12N R092W S12 fLEWIS"/>
    <n v="49124359"/>
    <x v="0"/>
    <x v="2"/>
    <x v="143"/>
    <m/>
    <s v="12"/>
    <n v="12"/>
    <n v="92"/>
    <n v="41.030619999999999"/>
    <n v="-107.68971000000001"/>
    <s v="4900720049"/>
    <s v="44 RANCH UNIT UNIT NO. 1"/>
    <x v="0"/>
    <s v="LEWIS"/>
    <m/>
    <m/>
    <m/>
    <x v="1"/>
    <m/>
    <n v="0"/>
    <n v="4531"/>
    <n v="4497"/>
    <x v="1"/>
    <d v="1972-02-17T00:00:00"/>
    <n v="6"/>
    <x v="0"/>
    <n v="804"/>
    <n v="431"/>
    <n v="1579"/>
    <n v="47"/>
    <x v="0"/>
    <n v="4900"/>
    <n v="439"/>
    <m/>
    <x v="0"/>
    <n v="2"/>
    <n v="7979"/>
    <x v="0"/>
    <m/>
    <n v="40.119599999999998"/>
    <n v="35.466990000000003"/>
    <n v="68.686499999999995"/>
    <n v="1.2022599999999999"/>
    <n v="145.47534999999999"/>
    <n v="138.22899999999998"/>
    <n v="7.1952099999999994"/>
    <m/>
    <x v="0"/>
    <n v="4.1640000000000003E-2"/>
    <n v="145.46584999999999"/>
    <n v="3.2652645964211081E-5"/>
    <n v="8199"/>
    <n v="1.3598714303374953E-2"/>
    <n v="0.27578280444075232"/>
    <n v="0.24380068513325456"/>
    <n v="0.48041651042599309"/>
    <n v="0.95025052271718757"/>
    <n v="4.9463224530018557E-2"/>
    <n v="2.8625275279386882E-4"/>
    <x v="0"/>
    <m/>
    <x v="0"/>
    <m/>
    <m/>
    <x v="0"/>
    <m/>
    <x v="0"/>
    <x v="0"/>
    <m/>
    <x v="0"/>
    <x v="0"/>
    <x v="0"/>
    <m/>
    <x v="0"/>
    <x v="0"/>
    <x v="0"/>
    <x v="0"/>
    <x v="0"/>
    <x v="0"/>
    <x v="0"/>
    <x v="0"/>
    <x v="0"/>
    <x v="0"/>
    <x v="0"/>
    <x v="0"/>
    <x v="0"/>
    <m/>
    <x v="0"/>
    <x v="0"/>
    <x v="0"/>
    <x v="0"/>
    <x v="0"/>
    <s v="PRODUCTION"/>
    <m/>
    <x v="0"/>
    <m/>
    <m/>
    <m/>
    <m/>
  </r>
  <r>
    <x v="0"/>
    <s v="T12N R092W S12 fLEWIS"/>
    <n v="49124725"/>
    <x v="0"/>
    <x v="2"/>
    <x v="143"/>
    <m/>
    <s v="12"/>
    <n v="12"/>
    <n v="92"/>
    <n v="41.026000000000003"/>
    <n v="-107.6966"/>
    <s v="4900720075"/>
    <s v="C F JEBINS UNIT WELL #1"/>
    <x v="0"/>
    <s v="LEWIS"/>
    <m/>
    <m/>
    <m/>
    <x v="0"/>
    <m/>
    <m/>
    <n v="4500"/>
    <n v="4464"/>
    <x v="1"/>
    <d v="1972-02-17T00:00:00"/>
    <n v="7.5999999046325684"/>
    <x v="0"/>
    <n v="167"/>
    <n v="42"/>
    <n v="1239"/>
    <n v="31"/>
    <x v="0"/>
    <n v="2140"/>
    <n v="366"/>
    <m/>
    <x v="0"/>
    <n v="5"/>
    <n v="3804"/>
    <x v="0"/>
    <s v="CHEM LAB"/>
    <n v="8.3332999999999995"/>
    <n v="3.4561800000000003"/>
    <n v="53.896499999999996"/>
    <n v="0.79297999999999991"/>
    <n v="66.478960000000001"/>
    <n v="60.369399999999999"/>
    <n v="5.9987399999999997"/>
    <m/>
    <x v="0"/>
    <n v="0.10410000000000001"/>
    <n v="66.472239999999999"/>
    <n v="5.0544861573279452E-5"/>
    <n v="3987"/>
    <n v="2.3488640739314594E-2"/>
    <n v="0.12535244233664306"/>
    <n v="5.19890804549289E-2"/>
    <n v="0.822658477208428"/>
    <n v="0.90818964427857407"/>
    <n v="9.0244288442814624E-2"/>
    <n v="1.5660672786113423E-3"/>
    <x v="0"/>
    <m/>
    <x v="0"/>
    <m/>
    <m/>
    <x v="0"/>
    <m/>
    <x v="0"/>
    <x v="0"/>
    <m/>
    <x v="0"/>
    <x v="0"/>
    <x v="0"/>
    <m/>
    <x v="0"/>
    <x v="0"/>
    <x v="0"/>
    <x v="0"/>
    <x v="0"/>
    <x v="0"/>
    <x v="0"/>
    <x v="0"/>
    <x v="0"/>
    <x v="0"/>
    <x v="0"/>
    <x v="0"/>
    <x v="0"/>
    <m/>
    <x v="0"/>
    <x v="0"/>
    <x v="0"/>
    <x v="0"/>
    <x v="0"/>
    <s v="PRODUCTION"/>
    <m/>
    <x v="0"/>
    <m/>
    <m/>
    <m/>
    <m/>
  </r>
  <r>
    <x v="0"/>
    <s v="T12N R092W S12 fLANCE"/>
    <n v="49124356"/>
    <x v="0"/>
    <x v="2"/>
    <x v="143"/>
    <m/>
    <s v="12"/>
    <n v="12"/>
    <n v="92"/>
    <n v="41.026600000000002"/>
    <n v="-107.69871999999999"/>
    <s v="4900720038"/>
    <s v="4 MILE SHEEP CO UNIT NO. 1"/>
    <x v="0"/>
    <s v="LANCE"/>
    <m/>
    <m/>
    <m/>
    <x v="1"/>
    <m/>
    <n v="0"/>
    <n v="4466"/>
    <n v="4424"/>
    <x v="1"/>
    <d v="1972-02-17T00:00:00"/>
    <n v="8.1"/>
    <x v="0"/>
    <n v="18"/>
    <n v="18"/>
    <n v="2296"/>
    <n v="48"/>
    <x v="0"/>
    <n v="760"/>
    <n v="5002"/>
    <m/>
    <x v="0"/>
    <n v="2"/>
    <n v="5605"/>
    <x v="0"/>
    <m/>
    <n v="0.8982"/>
    <n v="1.48122"/>
    <n v="99.875999999999991"/>
    <n v="1.22784"/>
    <n v="103.48325999999999"/>
    <n v="21.439599999999999"/>
    <n v="81.982779999999991"/>
    <m/>
    <x v="0"/>
    <n v="4.1640000000000003E-2"/>
    <n v="103.46401999999999"/>
    <n v="9.2970538196957079E-5"/>
    <n v="8141"/>
    <n v="0.18449003346428053"/>
    <n v="8.6796647109880394E-3"/>
    <n v="1.4313619420184484E-2"/>
    <n v="0.97700671586882748"/>
    <n v="0.2072179294792528"/>
    <n v="0.79237961177228566"/>
    <n v="4.0245874846154254E-4"/>
    <x v="0"/>
    <m/>
    <x v="0"/>
    <m/>
    <m/>
    <x v="0"/>
    <m/>
    <x v="0"/>
    <x v="0"/>
    <m/>
    <x v="0"/>
    <x v="0"/>
    <x v="0"/>
    <m/>
    <x v="0"/>
    <x v="0"/>
    <x v="0"/>
    <x v="0"/>
    <x v="0"/>
    <x v="0"/>
    <x v="0"/>
    <x v="0"/>
    <x v="0"/>
    <x v="0"/>
    <x v="0"/>
    <x v="0"/>
    <x v="0"/>
    <m/>
    <x v="0"/>
    <x v="0"/>
    <x v="0"/>
    <x v="0"/>
    <x v="0"/>
    <s v="PRODUCTION"/>
    <m/>
    <x v="0"/>
    <m/>
    <m/>
    <m/>
    <m/>
  </r>
  <r>
    <x v="0"/>
    <s v="T12N R092W S12 fFORT UNION"/>
    <n v="49008347"/>
    <x v="0"/>
    <x v="2"/>
    <x v="143"/>
    <m/>
    <s v="12"/>
    <n v="12"/>
    <n v="92"/>
    <n v="41.027270000000001"/>
    <n v="-107.69879"/>
    <s v="4900720044"/>
    <s v="FOUR MILE SHEEP CO. NO. 2"/>
    <x v="0"/>
    <s v="FORT UNION"/>
    <n v="220"/>
    <m/>
    <n v="10"/>
    <x v="0"/>
    <n v="1800"/>
    <n v="1810"/>
    <n v="1950"/>
    <n v="1904"/>
    <x v="1"/>
    <d v="1971-12-21T00:00:00"/>
    <n v="6.8000001907348633"/>
    <x v="0"/>
    <n v="8183"/>
    <n v="-1"/>
    <n v="1162"/>
    <n v="78"/>
    <x v="0"/>
    <n v="16300"/>
    <n v="73"/>
    <m/>
    <x v="0"/>
    <n v="1"/>
    <n v="25760"/>
    <x v="0"/>
    <m/>
    <n v="408.33170000000001"/>
    <n v="0"/>
    <n v="50.546999999999997"/>
    <n v="1.9952399999999999"/>
    <n v="460.87394"/>
    <n v="459.82299999999998"/>
    <n v="1.1964699999999999"/>
    <m/>
    <x v="0"/>
    <n v="2.0820000000000002E-2"/>
    <n v="461.04028999999997"/>
    <n v="-1.8043977908873996E-4"/>
    <n v="25793"/>
    <n v="6.4011793688049197E-4"/>
    <n v="0.88599433502358582"/>
    <n v="0"/>
    <n v="0.11400566497641415"/>
    <n v="0.99735968845586143"/>
    <n v="2.5951528010708133E-3"/>
    <n v="4.5158743067769638E-5"/>
    <x v="0"/>
    <m/>
    <x v="0"/>
    <m/>
    <m/>
    <x v="0"/>
    <m/>
    <x v="0"/>
    <x v="0"/>
    <m/>
    <x v="0"/>
    <x v="0"/>
    <x v="0"/>
    <m/>
    <x v="0"/>
    <x v="0"/>
    <x v="0"/>
    <x v="0"/>
    <x v="0"/>
    <x v="0"/>
    <x v="0"/>
    <x v="0"/>
    <x v="0"/>
    <x v="0"/>
    <x v="0"/>
    <x v="0"/>
    <x v="0"/>
    <m/>
    <x v="0"/>
    <x v="0"/>
    <x v="0"/>
    <x v="0"/>
    <x v="0"/>
    <s v="PRODUCTION (12/13/71)"/>
    <m/>
    <x v="0"/>
    <m/>
    <m/>
    <m/>
    <m/>
  </r>
  <r>
    <x v="0"/>
    <s v="T12N R092W S12 fFORT UNION"/>
    <n v="49008346"/>
    <x v="0"/>
    <x v="2"/>
    <x v="143"/>
    <m/>
    <s v="12"/>
    <n v="12"/>
    <n v="92"/>
    <n v="41.027270000000001"/>
    <n v="-107.69879"/>
    <s v="4900720044"/>
    <s v="FOUR MILE SHEEP CO. NO. 2"/>
    <x v="0"/>
    <s v="FORT UNION"/>
    <n v="470"/>
    <n v="220"/>
    <n v="10"/>
    <x v="0"/>
    <n v="1570"/>
    <n v="1580"/>
    <n v="1950"/>
    <n v="1904"/>
    <x v="1"/>
    <d v="1971-12-21T00:00:00"/>
    <n v="7.8"/>
    <x v="0"/>
    <n v="11760"/>
    <n v="-1"/>
    <n v="4078"/>
    <n v="120"/>
    <x v="0"/>
    <n v="27000"/>
    <n v="305"/>
    <m/>
    <x v="0"/>
    <n v="42"/>
    <n v="43150"/>
    <x v="0"/>
    <m/>
    <n v="586.82399999999996"/>
    <n v="0"/>
    <n v="177.393"/>
    <n v="3.0695999999999999"/>
    <n v="767.28660000000002"/>
    <n v="761.67"/>
    <n v="4.9989499999999998"/>
    <m/>
    <x v="0"/>
    <n v="0.87444000000000011"/>
    <n v="767.54339000000004"/>
    <n v="-1.673084326427734E-4"/>
    <n v="43301"/>
    <n v="1.7466541740407862E-3"/>
    <n v="0.76480418138411377"/>
    <n v="0"/>
    <n v="0.23519581861588618"/>
    <n v="0.99234780720344673"/>
    <n v="6.5129216994494598E-3"/>
    <n v="1.139271097103709E-3"/>
    <x v="0"/>
    <m/>
    <x v="0"/>
    <m/>
    <m/>
    <x v="0"/>
    <m/>
    <x v="0"/>
    <x v="0"/>
    <m/>
    <x v="0"/>
    <x v="0"/>
    <x v="0"/>
    <m/>
    <x v="0"/>
    <x v="0"/>
    <x v="0"/>
    <x v="0"/>
    <x v="0"/>
    <x v="0"/>
    <x v="0"/>
    <x v="0"/>
    <x v="0"/>
    <x v="0"/>
    <x v="0"/>
    <x v="0"/>
    <x v="0"/>
    <m/>
    <x v="0"/>
    <x v="0"/>
    <x v="0"/>
    <x v="0"/>
    <x v="0"/>
    <s v="PRODUCTION (12/13/71)"/>
    <m/>
    <x v="0"/>
    <m/>
    <m/>
    <m/>
    <m/>
  </r>
  <r>
    <x v="0"/>
    <s v="T12N R092W S12 fFORT UNION"/>
    <n v="49008344"/>
    <x v="0"/>
    <x v="2"/>
    <x v="143"/>
    <m/>
    <s v="12"/>
    <n v="12"/>
    <n v="92"/>
    <n v="41.027270000000001"/>
    <n v="-107.69879"/>
    <s v="4900720044"/>
    <s v="FOUR MILE SHEEP CO. NO. 2"/>
    <x v="0"/>
    <s v="FORT UNION"/>
    <m/>
    <n v="470"/>
    <n v="72"/>
    <x v="0"/>
    <n v="1028"/>
    <n v="1100"/>
    <n v="1950"/>
    <n v="1904"/>
    <x v="1"/>
    <d v="1972-01-04T00:00:00"/>
    <n v="7.5"/>
    <x v="0"/>
    <n v="7448"/>
    <n v="179"/>
    <n v="1064"/>
    <n v="63"/>
    <x v="0"/>
    <n v="15200"/>
    <n v="305"/>
    <m/>
    <x v="0"/>
    <n v="30"/>
    <n v="24134"/>
    <x v="0"/>
    <m/>
    <n v="371.65519999999998"/>
    <n v="14.72991"/>
    <n v="46.283999999999999"/>
    <n v="1.61154"/>
    <n v="434.28064999999998"/>
    <n v="428.79199999999997"/>
    <n v="4.9989499999999998"/>
    <m/>
    <x v="0"/>
    <n v="0.62460000000000004"/>
    <n v="434.41554999999994"/>
    <n v="-1.5529019235949136E-4"/>
    <n v="24286"/>
    <n v="3.1391986782321355E-3"/>
    <n v="0.8557949795829034"/>
    <n v="3.3917951444532475E-2"/>
    <n v="0.11028706897256417"/>
    <n v="0.98705490629881931"/>
    <n v="1.1507299865301784E-2"/>
    <n v="1.4377938358790337E-3"/>
    <x v="0"/>
    <m/>
    <x v="0"/>
    <m/>
    <m/>
    <x v="0"/>
    <m/>
    <x v="0"/>
    <x v="0"/>
    <m/>
    <x v="0"/>
    <x v="0"/>
    <x v="0"/>
    <m/>
    <x v="0"/>
    <x v="0"/>
    <x v="0"/>
    <x v="0"/>
    <x v="0"/>
    <x v="0"/>
    <x v="0"/>
    <x v="0"/>
    <x v="0"/>
    <x v="0"/>
    <x v="0"/>
    <x v="0"/>
    <x v="0"/>
    <m/>
    <x v="0"/>
    <x v="0"/>
    <x v="0"/>
    <x v="0"/>
    <x v="0"/>
    <s v="PRODUCTION (12/16/71)"/>
    <m/>
    <x v="0"/>
    <m/>
    <m/>
    <m/>
    <m/>
  </r>
  <r>
    <x v="0"/>
    <s v="T12N R092W S10 fWASATCH"/>
    <n v="49018388"/>
    <x v="0"/>
    <x v="2"/>
    <x v="140"/>
    <m/>
    <s v="10"/>
    <n v="12"/>
    <n v="92"/>
    <n v="41.020449999999997"/>
    <n v="-107.72892"/>
    <s v="4900705017"/>
    <s v="1 PATENTED LAND GEORGE TEAGLE"/>
    <x v="0"/>
    <s v="WASATCH"/>
    <m/>
    <m/>
    <n v="15"/>
    <x v="0"/>
    <n v="3770"/>
    <n v="3785"/>
    <n v="9512"/>
    <m/>
    <x v="5"/>
    <d v="1947-03-25T00:00:00"/>
    <m/>
    <x v="2"/>
    <n v="36"/>
    <n v="21"/>
    <n v="1865"/>
    <n v="-3"/>
    <x v="0"/>
    <n v="614"/>
    <n v="3700"/>
    <m/>
    <x v="0"/>
    <n v="32"/>
    <n v="4569"/>
    <x v="0"/>
    <m/>
    <n v="1.7964"/>
    <n v="1.7280900000000001"/>
    <n v="81.127499999999998"/>
    <n v="0"/>
    <n v="84.651989999999998"/>
    <n v="17.32094"/>
    <n v="60.642999999999994"/>
    <m/>
    <x v="0"/>
    <n v="0.66624000000000005"/>
    <n v="78.630179999999996"/>
    <n v="3.6879776891745139E-2"/>
    <n v="6262"/>
    <n v="0.156310589973225"/>
    <n v="2.1221001420049311E-2"/>
    <n v="2.0414050514347037E-2"/>
    <n v="0.95836494806560368"/>
    <n v="0.22028361120373882"/>
    <n v="0.77124330632334803"/>
    <n v="8.4730824729130731E-3"/>
    <x v="0"/>
    <m/>
    <x v="0"/>
    <m/>
    <m/>
    <x v="0"/>
    <m/>
    <x v="0"/>
    <x v="0"/>
    <m/>
    <x v="0"/>
    <x v="0"/>
    <x v="0"/>
    <m/>
    <x v="0"/>
    <x v="0"/>
    <x v="0"/>
    <x v="0"/>
    <x v="0"/>
    <x v="0"/>
    <x v="0"/>
    <x v="0"/>
    <x v="0"/>
    <x v="0"/>
    <x v="0"/>
    <x v="0"/>
    <x v="0"/>
    <m/>
    <x v="0"/>
    <x v="0"/>
    <x v="0"/>
    <x v="0"/>
    <x v="0"/>
    <s v="FLOW LINE"/>
    <m/>
    <x v="0"/>
    <m/>
    <m/>
    <m/>
    <m/>
  </r>
  <r>
    <x v="0"/>
    <s v="T12N R092W S10 fSUNDANCE"/>
    <n v="49001478"/>
    <x v="0"/>
    <x v="2"/>
    <x v="140"/>
    <m/>
    <s v="10"/>
    <n v="12"/>
    <n v="92"/>
    <n v="41.020780000000002"/>
    <n v="-107.73981000000001"/>
    <s v="4900705018"/>
    <s v="UNIT NO. 8"/>
    <x v="0"/>
    <s v="SUNDANCE"/>
    <n v="5598"/>
    <m/>
    <n v="133"/>
    <x v="0"/>
    <n v="14140"/>
    <n v="14273"/>
    <n v="16248"/>
    <n v="5035"/>
    <x v="0"/>
    <d v="1959-09-16T00:00:00"/>
    <n v="7"/>
    <x v="2"/>
    <n v="380"/>
    <n v="55"/>
    <n v="13646"/>
    <n v="-3"/>
    <x v="0"/>
    <n v="20275"/>
    <n v="744"/>
    <m/>
    <x v="0"/>
    <n v="1593"/>
    <n v="36315"/>
    <x v="0"/>
    <m/>
    <n v="18.962"/>
    <n v="4.5259499999999999"/>
    <n v="593.601"/>
    <n v="0"/>
    <n v="617.08894999999995"/>
    <n v="571.95775000000003"/>
    <n v="12.194159999999998"/>
    <m/>
    <x v="0"/>
    <n v="33.166260000000001"/>
    <n v="617.31817000000001"/>
    <n v="-1.8569238323905233E-4"/>
    <n v="36687"/>
    <n v="5.0957508013479086E-3"/>
    <n v="3.0728147052381995E-2"/>
    <n v="7.3343559303727613E-3"/>
    <n v="0.96193749701724529"/>
    <n v="0.926520192982494"/>
    <n v="1.9753444159921613E-2"/>
    <n v="5.3726362857584448E-2"/>
    <x v="0"/>
    <m/>
    <x v="0"/>
    <m/>
    <m/>
    <x v="0"/>
    <m/>
    <x v="0"/>
    <x v="0"/>
    <m/>
    <x v="0"/>
    <x v="0"/>
    <x v="0"/>
    <m/>
    <x v="0"/>
    <x v="0"/>
    <x v="0"/>
    <x v="0"/>
    <x v="0"/>
    <x v="0"/>
    <x v="0"/>
    <x v="0"/>
    <x v="0"/>
    <x v="0"/>
    <x v="0"/>
    <x v="0"/>
    <x v="0"/>
    <m/>
    <x v="0"/>
    <x v="0"/>
    <x v="0"/>
    <x v="0"/>
    <x v="0"/>
    <s v="DST"/>
    <m/>
    <x v="0"/>
    <m/>
    <m/>
    <m/>
    <m/>
  </r>
  <r>
    <x v="0"/>
    <s v="T12N R092W S10 fMESAVERDE"/>
    <n v="49001479"/>
    <x v="0"/>
    <x v="2"/>
    <x v="140"/>
    <m/>
    <s v="10"/>
    <n v="12"/>
    <n v="92"/>
    <n v="41.020780000000002"/>
    <n v="-107.73981000000001"/>
    <s v="4900705018"/>
    <s v="UNIT NO. 8"/>
    <x v="0"/>
    <s v="MESAVERDE"/>
    <n v="298"/>
    <n v="5598"/>
    <n v="4"/>
    <x v="0"/>
    <n v="8538"/>
    <n v="8542"/>
    <n v="16248"/>
    <n v="5035"/>
    <x v="1"/>
    <d v="1959-12-14T00:00:00"/>
    <n v="7.4000000953674316"/>
    <x v="2"/>
    <n v="211"/>
    <n v="9"/>
    <n v="5185"/>
    <n v="-3"/>
    <x v="0"/>
    <n v="7600"/>
    <n v="817"/>
    <m/>
    <x v="0"/>
    <n v="436"/>
    <n v="13843"/>
    <x v="0"/>
    <m/>
    <n v="10.5289"/>
    <n v="0.74060999999999999"/>
    <n v="225.54750000000001"/>
    <n v="0"/>
    <n v="236.81700999999998"/>
    <n v="214.39599999999999"/>
    <n v="13.390629999999998"/>
    <m/>
    <x v="0"/>
    <n v="9.0775200000000016"/>
    <n v="236.86414999999997"/>
    <n v="-9.9518418676361624E-5"/>
    <n v="14252"/>
    <n v="1.4557750489410928E-2"/>
    <n v="4.4460066445395963E-2"/>
    <n v="3.1273513672011991E-3"/>
    <n v="0.95241258218740288"/>
    <n v="0.90514330682798561"/>
    <n v="5.6532953593863823E-2"/>
    <n v="3.8323739578150613E-2"/>
    <x v="0"/>
    <m/>
    <x v="0"/>
    <m/>
    <m/>
    <x v="0"/>
    <m/>
    <x v="0"/>
    <x v="0"/>
    <m/>
    <x v="0"/>
    <x v="0"/>
    <x v="0"/>
    <m/>
    <x v="0"/>
    <x v="0"/>
    <x v="0"/>
    <x v="0"/>
    <x v="0"/>
    <x v="0"/>
    <x v="0"/>
    <x v="0"/>
    <x v="0"/>
    <x v="0"/>
    <x v="0"/>
    <x v="0"/>
    <x v="0"/>
    <m/>
    <x v="0"/>
    <x v="0"/>
    <x v="0"/>
    <x v="0"/>
    <x v="0"/>
    <s v="PRODUCTION WATER"/>
    <m/>
    <x v="0"/>
    <m/>
    <m/>
    <m/>
    <m/>
  </r>
  <r>
    <x v="0"/>
    <s v="T12N R092W S10 fMESAVERDE"/>
    <n v="49001480"/>
    <x v="0"/>
    <x v="2"/>
    <x v="140"/>
    <m/>
    <s v="10"/>
    <n v="12"/>
    <n v="92"/>
    <n v="41.020780000000002"/>
    <n v="-107.73981000000001"/>
    <s v="4900705018"/>
    <s v="UNIT NO. 8"/>
    <x v="0"/>
    <s v="MESAVERDE"/>
    <n v="3283"/>
    <n v="298"/>
    <n v="15"/>
    <x v="0"/>
    <n v="8225"/>
    <n v="8240"/>
    <n v="16248"/>
    <n v="5035"/>
    <x v="1"/>
    <d v="1959-12-20T00:00:00"/>
    <n v="8.3000000000000007"/>
    <x v="2"/>
    <n v="40"/>
    <n v="10"/>
    <n v="4478"/>
    <n v="-3"/>
    <x v="0"/>
    <n v="5860"/>
    <n v="695"/>
    <m/>
    <x v="0"/>
    <n v="930"/>
    <n v="11708"/>
    <x v="0"/>
    <m/>
    <n v="1.996"/>
    <n v="0.82289999999999996"/>
    <n v="194.79299999999998"/>
    <n v="0"/>
    <n v="197.61189999999999"/>
    <n v="165.31059999999999"/>
    <n v="11.391049999999998"/>
    <m/>
    <x v="0"/>
    <n v="19.3626"/>
    <n v="196.06425000000002"/>
    <n v="3.9312770153842845E-3"/>
    <n v="12007"/>
    <n v="1.2608053974277883E-2"/>
    <n v="1.0100606289398564E-2"/>
    <n v="4.1642229035801998E-3"/>
    <n v="0.98573517080702122"/>
    <n v="0.84314504046505157"/>
    <n v="5.8098556978133431E-2"/>
    <n v="9.8756402556814921E-2"/>
    <x v="0"/>
    <m/>
    <x v="0"/>
    <m/>
    <m/>
    <x v="0"/>
    <m/>
    <x v="0"/>
    <x v="0"/>
    <m/>
    <x v="0"/>
    <x v="0"/>
    <x v="0"/>
    <m/>
    <x v="0"/>
    <x v="0"/>
    <x v="0"/>
    <x v="0"/>
    <x v="0"/>
    <x v="0"/>
    <x v="0"/>
    <x v="0"/>
    <x v="0"/>
    <x v="0"/>
    <x v="0"/>
    <x v="0"/>
    <x v="0"/>
    <m/>
    <x v="0"/>
    <x v="0"/>
    <x v="0"/>
    <x v="0"/>
    <x v="0"/>
    <s v="PRODUCTION WATER"/>
    <m/>
    <x v="0"/>
    <m/>
    <m/>
    <m/>
    <m/>
  </r>
  <r>
    <x v="0"/>
    <s v="T12N R092W S10 fLEWIS"/>
    <n v="49001477"/>
    <x v="0"/>
    <x v="2"/>
    <x v="140"/>
    <m/>
    <s v="10"/>
    <n v="12"/>
    <n v="92"/>
    <n v="41.020780000000002"/>
    <n v="-107.73981000000001"/>
    <s v="4900705018"/>
    <s v="UNIT NO. 8"/>
    <x v="0"/>
    <s v="LEWIS"/>
    <m/>
    <n v="3283"/>
    <n v="543"/>
    <x v="0"/>
    <n v="4399"/>
    <n v="4942"/>
    <n v="16248"/>
    <n v="5035"/>
    <x v="1"/>
    <d v="1960-05-18T00:00:00"/>
    <n v="8.1999999999999993"/>
    <x v="2"/>
    <n v="9"/>
    <n v="4"/>
    <n v="3545"/>
    <n v="-3"/>
    <x v="0"/>
    <n v="3220"/>
    <n v="3172"/>
    <m/>
    <x v="0"/>
    <n v="44"/>
    <n v="8720"/>
    <x v="0"/>
    <m/>
    <n v="0.4491"/>
    <n v="0.32916000000000001"/>
    <n v="154.20750000000001"/>
    <n v="0"/>
    <n v="154.98575999999997"/>
    <n v="90.836199999999991"/>
    <n v="51.989079999999994"/>
    <m/>
    <x v="0"/>
    <n v="0.91608000000000012"/>
    <n v="143.74135999999999"/>
    <n v="3.7641041764135734E-2"/>
    <n v="9988"/>
    <n v="6.7778490485353865E-2"/>
    <n v="2.8976855680160557E-3"/>
    <n v="2.1238080195238587E-3"/>
    <n v="0.99497850641246011"/>
    <n v="0.63194198246071975"/>
    <n v="0.3616849040526679"/>
    <n v="6.3731134866123447E-3"/>
    <x v="0"/>
    <m/>
    <x v="0"/>
    <m/>
    <m/>
    <x v="0"/>
    <m/>
    <x v="0"/>
    <x v="0"/>
    <m/>
    <x v="0"/>
    <x v="0"/>
    <x v="0"/>
    <m/>
    <x v="0"/>
    <x v="0"/>
    <x v="0"/>
    <x v="0"/>
    <x v="0"/>
    <x v="0"/>
    <x v="0"/>
    <x v="0"/>
    <x v="0"/>
    <x v="0"/>
    <x v="0"/>
    <x v="0"/>
    <x v="0"/>
    <m/>
    <x v="0"/>
    <x v="0"/>
    <x v="0"/>
    <x v="0"/>
    <x v="0"/>
    <s v="PRODUCTION WATER"/>
    <m/>
    <x v="0"/>
    <m/>
    <m/>
    <m/>
    <m/>
  </r>
  <r>
    <x v="1"/>
    <s v="T12N R092W S09 fFORT UNION"/>
    <n v="5214"/>
    <x v="0"/>
    <x v="2"/>
    <x v="140"/>
    <s v="SW NE"/>
    <n v="9"/>
    <n v="12"/>
    <n v="92"/>
    <n v="41.025785999999997"/>
    <n v="-107.76283599999999"/>
    <s v="4900722737"/>
    <s v="51 BAGGS SOUTH UNIT"/>
    <x v="0"/>
    <s v="FORT UNION"/>
    <m/>
    <m/>
    <n v="34"/>
    <x v="0"/>
    <n v="2128"/>
    <n v="2162"/>
    <n v="2810"/>
    <n v="2751"/>
    <x v="2"/>
    <m/>
    <n v="7.6"/>
    <x v="1"/>
    <n v="270"/>
    <n v="173"/>
    <n v="4425"/>
    <n v="0"/>
    <x v="1"/>
    <n v="5800"/>
    <n v="1928"/>
    <n v="0"/>
    <x v="1"/>
    <n v="1200"/>
    <n v="13824"/>
    <x v="0"/>
    <s v="MERIT ENERGY COMPANY"/>
    <n v="13.473000000000001"/>
    <n v="14.23617"/>
    <n v="192.48750000000001"/>
    <n v="0"/>
    <n v="220.19666999999998"/>
    <n v="163.61799999999999"/>
    <n v="31.599919999999997"/>
    <n v="0"/>
    <x v="1"/>
    <n v="24.984000000000002"/>
    <n v="220.20192"/>
    <n v="-1.1921019093221807E-5"/>
    <n v="13796"/>
    <n v="-1.0137581462708182E-3"/>
    <n v="6.1186211399109722E-2"/>
    <n v="6.4652067626635779E-2"/>
    <n v="0.87416172097425449"/>
    <n v="0.74303620967519268"/>
    <n v="0.14350428915424532"/>
    <n v="0.11345950117056201"/>
    <x v="1"/>
    <n v="28"/>
    <x v="1"/>
    <n v="0"/>
    <n v="0"/>
    <x v="1"/>
    <n v="0"/>
    <x v="1"/>
    <x v="1"/>
    <n v="0"/>
    <x v="1"/>
    <x v="1"/>
    <x v="1"/>
    <n v="0"/>
    <x v="1"/>
    <x v="1"/>
    <x v="1"/>
    <x v="1"/>
    <x v="0"/>
    <x v="0"/>
    <x v="0"/>
    <x v="0"/>
    <x v="0"/>
    <x v="0"/>
    <x v="0"/>
    <x v="0"/>
    <x v="0"/>
    <m/>
    <x v="0"/>
    <x v="0"/>
    <x v="0"/>
    <x v="0"/>
    <x v="0"/>
    <m/>
    <m/>
    <x v="0"/>
    <s v="CHAMPION TECHNOLOGIES VERNAL UTAH; ACID GASES RAN IN LAB"/>
    <m/>
    <s v="2128-2162"/>
    <d v="2007-01-18T00:00:00"/>
  </r>
  <r>
    <x v="1"/>
    <s v="T12N R092W S09 fFORT UNION"/>
    <n v="5212"/>
    <x v="0"/>
    <x v="2"/>
    <x v="140"/>
    <s v="SW SW"/>
    <n v="9"/>
    <n v="12"/>
    <n v="92"/>
    <n v="41.019616999999997"/>
    <n v="-107.762264"/>
    <s v="4900722739"/>
    <s v="53 SOUTH BAGGS UNIT"/>
    <x v="0"/>
    <s v="FORT UNION"/>
    <m/>
    <m/>
    <n v="37"/>
    <x v="0"/>
    <n v="1899"/>
    <n v="1936"/>
    <n v="2582"/>
    <n v="1980"/>
    <x v="5"/>
    <m/>
    <n v="7.72"/>
    <x v="1"/>
    <n v="181"/>
    <n v="313"/>
    <n v="3169"/>
    <n v="0"/>
    <x v="1"/>
    <n v="5000"/>
    <n v="1615"/>
    <n v="0"/>
    <x v="1"/>
    <n v="245"/>
    <n v="10525"/>
    <x v="0"/>
    <s v="MERIT ENERGY COMPANY"/>
    <n v="9.0319000000000003"/>
    <n v="25.756769999999999"/>
    <n v="137.85149999999999"/>
    <n v="0"/>
    <n v="172.64016999999998"/>
    <n v="141.05000000000001"/>
    <n v="26.469849999999997"/>
    <n v="0"/>
    <x v="1"/>
    <n v="5.1009000000000002"/>
    <n v="172.62074999999999"/>
    <n v="5.6247315798140912E-5"/>
    <n v="10523"/>
    <n v="-9.5020904599011781E-5"/>
    <n v="5.2316329391937005E-2"/>
    <n v="0.1491933771844641"/>
    <n v="0.7984902934235989"/>
    <n v="0.81710918299219526"/>
    <n v="0.15334106705016634"/>
    <n v="2.9549749957638351E-2"/>
    <x v="1"/>
    <n v="2"/>
    <x v="1"/>
    <n v="0"/>
    <n v="0"/>
    <x v="1"/>
    <n v="0"/>
    <x v="1"/>
    <x v="1"/>
    <n v="0"/>
    <x v="1"/>
    <x v="1"/>
    <x v="1"/>
    <n v="0"/>
    <x v="1"/>
    <x v="1"/>
    <x v="1"/>
    <x v="1"/>
    <x v="0"/>
    <x v="0"/>
    <x v="0"/>
    <x v="0"/>
    <x v="0"/>
    <x v="0"/>
    <x v="0"/>
    <x v="0"/>
    <x v="0"/>
    <m/>
    <x v="0"/>
    <x v="0"/>
    <x v="0"/>
    <x v="0"/>
    <x v="0"/>
    <s v="WELLHEAD"/>
    <m/>
    <x v="0"/>
    <s v="CHAMPION TECHNOLOGIES VERNAL UTAH; ACID GASES RAN IN LAB"/>
    <m/>
    <s v="1899-1936"/>
    <d v="2007-01-18T00:00:00"/>
  </r>
  <r>
    <x v="1"/>
    <s v="T12N R092W S09 fFORT UNION"/>
    <n v="5215"/>
    <x v="0"/>
    <x v="2"/>
    <x v="140"/>
    <s v="SE SW"/>
    <n v="9"/>
    <n v="12"/>
    <n v="92"/>
    <n v="41.020055999999997"/>
    <n v="-107.757756"/>
    <s v="4900722933"/>
    <s v="56 SOUTH BAGGS UNIT"/>
    <x v="0"/>
    <s v="FORT UNION"/>
    <m/>
    <m/>
    <n v="37"/>
    <x v="0"/>
    <n v="1863"/>
    <n v="1900"/>
    <n v="2609"/>
    <n v="2590"/>
    <x v="2"/>
    <m/>
    <n v="7.73"/>
    <x v="1"/>
    <n v="250"/>
    <n v="222"/>
    <n v="3376"/>
    <n v="0"/>
    <x v="1"/>
    <n v="4600"/>
    <n v="1615"/>
    <n v="0"/>
    <x v="1"/>
    <n v="1025"/>
    <n v="11114"/>
    <x v="0"/>
    <s v="MERIT ENERGY COMPANY"/>
    <n v="12.475"/>
    <n v="18.268380000000001"/>
    <n v="146.85599999999999"/>
    <n v="0"/>
    <n v="177.59938"/>
    <n v="129.76599999999999"/>
    <n v="26.469849999999997"/>
    <n v="0"/>
    <x v="1"/>
    <n v="21.340500000000002"/>
    <n v="177.57634999999999"/>
    <n v="6.4841142158011923E-5"/>
    <n v="11088"/>
    <n v="-1.1710656697594812E-3"/>
    <n v="7.0242362332571209E-2"/>
    <n v="0.10286285909331441"/>
    <n v="0.82689477857411442"/>
    <n v="0.73076172587171662"/>
    <n v="0.14906179792523047"/>
    <n v="0.12017647620305295"/>
    <x v="1"/>
    <n v="26"/>
    <x v="1"/>
    <n v="0"/>
    <n v="0"/>
    <x v="1"/>
    <n v="0"/>
    <x v="1"/>
    <x v="1"/>
    <n v="0"/>
    <x v="1"/>
    <x v="1"/>
    <x v="1"/>
    <n v="0"/>
    <x v="1"/>
    <x v="1"/>
    <x v="1"/>
    <x v="1"/>
    <x v="0"/>
    <x v="0"/>
    <x v="0"/>
    <x v="0"/>
    <x v="0"/>
    <x v="0"/>
    <x v="0"/>
    <x v="0"/>
    <x v="0"/>
    <m/>
    <x v="0"/>
    <x v="0"/>
    <x v="0"/>
    <x v="0"/>
    <x v="0"/>
    <m/>
    <m/>
    <x v="0"/>
    <s v="CHAMPION TECHNOLOGIES VERNAL UTAH; ACID GASES RAN IN LAB"/>
    <m/>
    <s v="1863-1900"/>
    <d v="2007-01-18T00:00:00"/>
  </r>
  <r>
    <x v="1"/>
    <s v="T12N R092W S09 fFORT UNION"/>
    <n v="5210"/>
    <x v="0"/>
    <x v="2"/>
    <x v="140"/>
    <s v="NW SW"/>
    <n v="9"/>
    <n v="12"/>
    <n v="92"/>
    <n v="41.021714000000003"/>
    <n v="-107.76023600000001"/>
    <s v="4900722934"/>
    <s v="55 SOUTH BAGGS UNIT"/>
    <x v="0"/>
    <s v="FORT UNION"/>
    <m/>
    <m/>
    <n v="35"/>
    <x v="0"/>
    <n v="1845"/>
    <n v="1880"/>
    <n v="2410"/>
    <n v="2390"/>
    <x v="5"/>
    <m/>
    <n v="7.73"/>
    <x v="1"/>
    <n v="279"/>
    <n v="144"/>
    <n v="3783"/>
    <n v="0"/>
    <x v="1"/>
    <n v="5000"/>
    <n v="1545"/>
    <n v="0"/>
    <x v="1"/>
    <n v="1150"/>
    <n v="11927"/>
    <x v="0"/>
    <s v="MERIT ENERGY COMPANY"/>
    <n v="13.9221"/>
    <n v="11.84976"/>
    <n v="164.56049999999999"/>
    <n v="0"/>
    <n v="190.33235999999999"/>
    <n v="141.05000000000001"/>
    <n v="25.322549999999996"/>
    <n v="0"/>
    <x v="1"/>
    <n v="23.943000000000001"/>
    <n v="190.31555"/>
    <n v="4.4161545508006178E-5"/>
    <n v="11901"/>
    <n v="-1.0911532650663086E-3"/>
    <n v="7.3146258471234224E-2"/>
    <n v="6.2258251828538246E-2"/>
    <n v="0.86459548970022748"/>
    <n v="0.74113754761500039"/>
    <n v="0.13305560160480842"/>
    <n v="0.1258068507801911"/>
    <x v="1"/>
    <n v="26"/>
    <x v="1"/>
    <n v="0"/>
    <n v="0"/>
    <x v="1"/>
    <n v="0"/>
    <x v="1"/>
    <x v="1"/>
    <n v="0"/>
    <x v="1"/>
    <x v="1"/>
    <x v="1"/>
    <n v="0"/>
    <x v="1"/>
    <x v="1"/>
    <x v="1"/>
    <x v="1"/>
    <x v="0"/>
    <x v="0"/>
    <x v="0"/>
    <x v="0"/>
    <x v="0"/>
    <x v="0"/>
    <x v="0"/>
    <x v="0"/>
    <x v="0"/>
    <m/>
    <x v="0"/>
    <x v="0"/>
    <x v="0"/>
    <x v="0"/>
    <x v="0"/>
    <s v="WELLHEAD"/>
    <m/>
    <x v="0"/>
    <s v="CHAMPION TECHNOLOGIES VERNAL UTAH; ACID GASES RAN IN LAB"/>
    <m/>
    <s v="1845-1880"/>
    <d v="2007-01-18T00:00:00"/>
  </r>
  <r>
    <x v="1"/>
    <s v="T12N R092W S09 fFORT UNION"/>
    <n v="5213"/>
    <x v="0"/>
    <x v="2"/>
    <x v="140"/>
    <s v="NW SW"/>
    <n v="9"/>
    <n v="12"/>
    <n v="92"/>
    <n v="41.023010999999997"/>
    <n v="-107.762778"/>
    <s v="4900722935"/>
    <s v="52 SOUTH BAGGS UNIT"/>
    <x v="0"/>
    <s v="FORT UNION"/>
    <m/>
    <m/>
    <n v="36"/>
    <x v="0"/>
    <n v="1813"/>
    <n v="1849"/>
    <n v="2748"/>
    <n v="2718"/>
    <x v="2"/>
    <m/>
    <n v="7.86"/>
    <x v="1"/>
    <n v="264"/>
    <n v="80"/>
    <n v="4126"/>
    <n v="0"/>
    <x v="1"/>
    <n v="5400"/>
    <n v="1457"/>
    <n v="0"/>
    <x v="1"/>
    <n v="1105"/>
    <n v="12458"/>
    <x v="0"/>
    <s v="MERIT ENERGY COMPANY"/>
    <n v="13.1736"/>
    <n v="6.5831999999999997"/>
    <n v="179.48099999999999"/>
    <n v="0"/>
    <n v="199.23779999999999"/>
    <n v="152.334"/>
    <n v="23.880229999999997"/>
    <n v="0"/>
    <x v="1"/>
    <n v="23.006100000000004"/>
    <n v="199.22032999999999"/>
    <n v="4.3844004387620308E-5"/>
    <n v="12432"/>
    <n v="-1.0445962233828847E-3"/>
    <n v="6.6119983256189341E-2"/>
    <n v="3.3041922767667584E-2"/>
    <n v="0.90083809397614312"/>
    <n v="0.76465087674536036"/>
    <n v="0.11986843912968119"/>
    <n v="0.11548068412495856"/>
    <x v="1"/>
    <n v="26"/>
    <x v="1"/>
    <n v="0"/>
    <n v="0"/>
    <x v="1"/>
    <n v="0"/>
    <x v="1"/>
    <x v="1"/>
    <n v="0"/>
    <x v="1"/>
    <x v="1"/>
    <x v="1"/>
    <n v="0"/>
    <x v="1"/>
    <x v="1"/>
    <x v="1"/>
    <x v="1"/>
    <x v="0"/>
    <x v="0"/>
    <x v="0"/>
    <x v="0"/>
    <x v="0"/>
    <x v="0"/>
    <x v="0"/>
    <x v="0"/>
    <x v="0"/>
    <m/>
    <x v="0"/>
    <x v="0"/>
    <x v="0"/>
    <x v="0"/>
    <x v="0"/>
    <m/>
    <m/>
    <x v="0"/>
    <s v="CHAMPION TECHNOLOGIES VERNAL UTAH; ACID GASES RAN IN LAB"/>
    <m/>
    <s v="1813-1849"/>
    <d v="2007-01-18T00:00:00"/>
  </r>
  <r>
    <x v="1"/>
    <s v="T12N R092W S09 fFORT UNION"/>
    <n v="5211"/>
    <x v="0"/>
    <x v="2"/>
    <x v="140"/>
    <s v="NE SW"/>
    <n v="9"/>
    <n v="12"/>
    <n v="92"/>
    <n v="41.022936000000001"/>
    <n v="-107.757797"/>
    <s v="4900722740"/>
    <s v="54 SOUTH BAGGS UNIT"/>
    <x v="0"/>
    <s v="FORT UNION"/>
    <m/>
    <m/>
    <n v="426"/>
    <x v="0"/>
    <n v="1786"/>
    <n v="2212"/>
    <n v="2651"/>
    <n v="2650"/>
    <x v="5"/>
    <m/>
    <n v="7.51"/>
    <x v="1"/>
    <n v="204"/>
    <n v="89"/>
    <n v="2165"/>
    <n v="0"/>
    <x v="1"/>
    <n v="2940"/>
    <n v="1515"/>
    <n v="0"/>
    <x v="1"/>
    <n v="188"/>
    <n v="7111"/>
    <x v="0"/>
    <s v="MERIT ENERGY COMPANY"/>
    <n v="10.179600000000001"/>
    <n v="7.3238099999999999"/>
    <n v="94.177499999999995"/>
    <n v="0"/>
    <n v="111.68091"/>
    <n v="82.937399999999997"/>
    <n v="24.830849999999998"/>
    <n v="0"/>
    <x v="1"/>
    <n v="3.9141600000000003"/>
    <n v="111.68240999999999"/>
    <n v="-6.7155162270732345E-6"/>
    <n v="7101"/>
    <n v="-7.0363073459048687E-4"/>
    <n v="9.1148970759640124E-2"/>
    <n v="6.5577993589056541E-2"/>
    <n v="0.84327303565130329"/>
    <n v="0.74261828698001775"/>
    <n v="0.22233447505296491"/>
    <n v="3.5047237967017371E-2"/>
    <x v="1"/>
    <n v="10"/>
    <x v="1"/>
    <n v="0"/>
    <n v="0"/>
    <x v="1"/>
    <n v="0"/>
    <x v="1"/>
    <x v="1"/>
    <n v="0"/>
    <x v="1"/>
    <x v="1"/>
    <x v="1"/>
    <n v="0"/>
    <x v="1"/>
    <x v="1"/>
    <x v="1"/>
    <x v="1"/>
    <x v="0"/>
    <x v="0"/>
    <x v="0"/>
    <x v="0"/>
    <x v="0"/>
    <x v="0"/>
    <x v="0"/>
    <x v="0"/>
    <x v="0"/>
    <m/>
    <x v="0"/>
    <x v="0"/>
    <x v="0"/>
    <x v="0"/>
    <x v="0"/>
    <s v="WELLHEAD"/>
    <m/>
    <x v="0"/>
    <s v="CHAMPION TECHNOLOGIES VERNAL UTAH"/>
    <m/>
    <s v="1786-2212"/>
    <d v="2007-02-05T00:00:00"/>
  </r>
  <r>
    <x v="1"/>
    <s v="T12N R092W S08 fFORT UNION"/>
    <n v="5217"/>
    <x v="0"/>
    <x v="2"/>
    <x v="140"/>
    <s v="NE SE"/>
    <n v="8"/>
    <n v="12"/>
    <n v="92"/>
    <n v="41.023144000000002"/>
    <n v="-107.767453"/>
    <s v="4900722736"/>
    <s v="43-8 SOUTH BAGGS UNIT"/>
    <x v="0"/>
    <s v="FORT UNION"/>
    <m/>
    <m/>
    <n v="35"/>
    <x v="0"/>
    <n v="2171"/>
    <n v="2206"/>
    <n v="2605"/>
    <n v="2548"/>
    <x v="2"/>
    <m/>
    <n v="7.53"/>
    <x v="1"/>
    <n v="331"/>
    <n v="112"/>
    <n v="4795"/>
    <n v="0"/>
    <x v="1"/>
    <n v="6400"/>
    <n v="1755"/>
    <n v="0"/>
    <x v="1"/>
    <n v="1200"/>
    <n v="14622"/>
    <x v="0"/>
    <s v="MERIT ENERGY COMPANY"/>
    <n v="16.5169"/>
    <n v="9.2164800000000007"/>
    <n v="208.58250000000001"/>
    <n v="0"/>
    <n v="234.31587999999999"/>
    <n v="180.54399999999998"/>
    <n v="28.764449999999997"/>
    <n v="0"/>
    <x v="1"/>
    <n v="24.984000000000002"/>
    <n v="234.29245"/>
    <n v="4.9999111198024401E-5"/>
    <n v="14593"/>
    <n v="-9.926407667294199E-4"/>
    <n v="7.0489887411813487E-2"/>
    <n v="3.9333569709402542E-2"/>
    <n v="0.89017654287878389"/>
    <n v="0.77059247961255251"/>
    <n v="0.12277156178101341"/>
    <n v="0.10663595860643398"/>
    <x v="1"/>
    <n v="29"/>
    <x v="1"/>
    <n v="0"/>
    <n v="0"/>
    <x v="1"/>
    <n v="0"/>
    <x v="1"/>
    <x v="1"/>
    <n v="0"/>
    <x v="1"/>
    <x v="1"/>
    <x v="1"/>
    <n v="0"/>
    <x v="1"/>
    <x v="1"/>
    <x v="1"/>
    <x v="1"/>
    <x v="0"/>
    <x v="0"/>
    <x v="0"/>
    <x v="0"/>
    <x v="0"/>
    <x v="0"/>
    <x v="0"/>
    <x v="0"/>
    <x v="0"/>
    <m/>
    <x v="0"/>
    <x v="0"/>
    <x v="0"/>
    <x v="0"/>
    <x v="0"/>
    <m/>
    <m/>
    <x v="0"/>
    <s v="CHAMPION TECHNOLOGIES VERNAL UTAH; ACID GASES RAN IN LAB"/>
    <m/>
    <s v="2171-2206"/>
    <d v="2007-01-18T00:00:00"/>
  </r>
  <r>
    <x v="1"/>
    <s v="T12N R092W S08 fFORT UNION"/>
    <n v="5218"/>
    <x v="0"/>
    <x v="2"/>
    <x v="140"/>
    <s v="NE NE"/>
    <n v="8"/>
    <n v="12"/>
    <n v="92"/>
    <n v="41.030332999999999"/>
    <n v="-107.76660800000001"/>
    <s v="4900722734"/>
    <s v="41-8 SOUTH BAGGS UNIT"/>
    <x v="0"/>
    <s v="FORT UNION"/>
    <m/>
    <m/>
    <n v="37"/>
    <x v="0"/>
    <n v="1934"/>
    <n v="1971"/>
    <n v="2555"/>
    <m/>
    <x v="2"/>
    <m/>
    <n v="7.37"/>
    <x v="1"/>
    <n v="503"/>
    <n v="7"/>
    <n v="4829"/>
    <n v="0"/>
    <x v="1"/>
    <n v="6600"/>
    <n v="1498"/>
    <n v="0"/>
    <x v="1"/>
    <n v="1200"/>
    <n v="14667"/>
    <x v="0"/>
    <s v="MERIT ENERGY COMPANY"/>
    <n v="25.099699999999999"/>
    <n v="0.57603000000000004"/>
    <n v="210.0615"/>
    <n v="0"/>
    <n v="235.73722999999998"/>
    <n v="186.18600000000001"/>
    <n v="24.552219999999998"/>
    <n v="0"/>
    <x v="1"/>
    <n v="24.984000000000002"/>
    <n v="235.72222000000002"/>
    <n v="3.1837308595598436E-5"/>
    <n v="14637"/>
    <n v="-1.0237510237510238E-3"/>
    <n v="0.10647321171967619"/>
    <n v="2.4435257850446454E-3"/>
    <n v="0.89108326249527925"/>
    <n v="0.78985341305541745"/>
    <n v="0.10415742733120363"/>
    <n v="0.10598915961337883"/>
    <x v="1"/>
    <n v="30"/>
    <x v="1"/>
    <n v="0"/>
    <n v="0"/>
    <x v="1"/>
    <n v="0"/>
    <x v="1"/>
    <x v="1"/>
    <n v="0"/>
    <x v="1"/>
    <x v="1"/>
    <x v="1"/>
    <n v="0"/>
    <x v="1"/>
    <x v="1"/>
    <x v="1"/>
    <x v="1"/>
    <x v="0"/>
    <x v="0"/>
    <x v="0"/>
    <x v="0"/>
    <x v="0"/>
    <x v="0"/>
    <x v="0"/>
    <x v="0"/>
    <x v="0"/>
    <m/>
    <x v="0"/>
    <x v="0"/>
    <x v="0"/>
    <x v="0"/>
    <x v="0"/>
    <m/>
    <m/>
    <x v="0"/>
    <s v="CHAMPION TECHNOLOGIES VERNAL UTAH"/>
    <m/>
    <s v="1934-1971"/>
    <d v="2007-01-18T00:00:00"/>
  </r>
  <r>
    <x v="1"/>
    <s v="T12N R092W S08 fFORT UNION"/>
    <n v="5216"/>
    <x v="0"/>
    <x v="2"/>
    <x v="140"/>
    <s v="SW NE"/>
    <n v="8"/>
    <n v="12"/>
    <n v="92"/>
    <n v="41.026206000000002"/>
    <n v="-107.76989399999999"/>
    <s v="4900722733"/>
    <s v="32-08 SOUTH BAGGS UNIT"/>
    <x v="0"/>
    <s v="FORT UNION"/>
    <m/>
    <m/>
    <n v="109"/>
    <x v="0"/>
    <n v="882"/>
    <n v="991"/>
    <n v="2760"/>
    <n v="2660"/>
    <x v="2"/>
    <m/>
    <n v="7.75"/>
    <x v="1"/>
    <n v="259"/>
    <n v="95"/>
    <n v="1890"/>
    <n v="0"/>
    <x v="1"/>
    <n v="2000"/>
    <n v="1518"/>
    <n v="0"/>
    <x v="1"/>
    <n v="1040"/>
    <n v="6835"/>
    <x v="0"/>
    <s v="MERIT ENERGY COMPANY"/>
    <n v="12.924099999999999"/>
    <n v="7.8175499999999998"/>
    <n v="82.215000000000003"/>
    <n v="0"/>
    <n v="102.95665"/>
    <n v="56.42"/>
    <n v="24.880019999999998"/>
    <n v="0"/>
    <x v="1"/>
    <n v="21.652800000000003"/>
    <n v="102.95281999999999"/>
    <n v="1.8600407256683104E-5"/>
    <n v="6802"/>
    <n v="-2.4198870719366427E-3"/>
    <n v="0.12552953111819393"/>
    <n v="7.5930500846715585E-2"/>
    <n v="0.79853996803509042"/>
    <n v="0.54801801446526677"/>
    <n v="0.24166428855469915"/>
    <n v="0.21031769698003422"/>
    <x v="1"/>
    <n v="33"/>
    <x v="1"/>
    <n v="0"/>
    <n v="0"/>
    <x v="1"/>
    <n v="0"/>
    <x v="1"/>
    <x v="1"/>
    <n v="0"/>
    <x v="1"/>
    <x v="1"/>
    <x v="1"/>
    <n v="0"/>
    <x v="1"/>
    <x v="1"/>
    <x v="1"/>
    <x v="1"/>
    <x v="0"/>
    <x v="0"/>
    <x v="0"/>
    <x v="0"/>
    <x v="0"/>
    <x v="0"/>
    <x v="0"/>
    <x v="0"/>
    <x v="0"/>
    <m/>
    <x v="0"/>
    <x v="0"/>
    <x v="0"/>
    <x v="0"/>
    <x v="0"/>
    <m/>
    <m/>
    <x v="0"/>
    <s v="CHAMPION TECHNOLOGIES VERNAL UTAH; ACID GASES RAN IN LAB"/>
    <m/>
    <s v="882-991"/>
    <d v="2007-01-16T00:00:00"/>
  </r>
  <r>
    <x v="1"/>
    <s v="T12N R092W S04 fLANCE"/>
    <n v="5208"/>
    <x v="0"/>
    <x v="2"/>
    <x v="140"/>
    <s v="SE SW"/>
    <n v="4"/>
    <n v="12"/>
    <n v="92"/>
    <n v="41.034840000000003"/>
    <n v="-107.75570999999999"/>
    <s v="4900706921"/>
    <s v="16 BAGGS SOUTH"/>
    <x v="0"/>
    <s v="LANCE"/>
    <m/>
    <m/>
    <n v="55"/>
    <x v="0"/>
    <n v="4030"/>
    <n v="4085"/>
    <n v="6300"/>
    <n v="4893"/>
    <x v="2"/>
    <m/>
    <n v="7.81"/>
    <x v="1"/>
    <n v="15.8"/>
    <n v="6.7"/>
    <n v="3160"/>
    <n v="32.299999999999997"/>
    <x v="1"/>
    <n v="3270"/>
    <n v="3460"/>
    <n v="0"/>
    <x v="1"/>
    <n v="4"/>
    <n v="8140"/>
    <x v="0"/>
    <s v="MERIT ENERGY COMPANY"/>
    <n v="0.78842000000000001"/>
    <n v="0.55134300000000003"/>
    <n v="137.46"/>
    <n v="0.82623399999999991"/>
    <n v="139.62599699999998"/>
    <n v="92.24669999999999"/>
    <n v="56.709399999999995"/>
    <n v="0"/>
    <x v="1"/>
    <n v="8.3280000000000007E-2"/>
    <n v="149.03937999999999"/>
    <n v="-3.2610017515193761E-2"/>
    <n v="9948.7999999999993"/>
    <n v="9.9995577373844555E-2"/>
    <n v="5.646656188245518E-3"/>
    <n v="3.9487130752591873E-3"/>
    <n v="0.99040463073649521"/>
    <n v="0.61894178572133074"/>
    <n v="0.38049943578670281"/>
    <n v="5.5877849196635156E-4"/>
    <x v="1"/>
    <n v="0.22"/>
    <x v="1"/>
    <n v="0"/>
    <n v="0"/>
    <x v="1"/>
    <n v="13600"/>
    <x v="1"/>
    <x v="1"/>
    <n v="0"/>
    <x v="1"/>
    <x v="1"/>
    <x v="1"/>
    <n v="0"/>
    <x v="1"/>
    <x v="1"/>
    <x v="1"/>
    <x v="1"/>
    <x v="0"/>
    <x v="0"/>
    <x v="0"/>
    <x v="0"/>
    <x v="0"/>
    <x v="0"/>
    <x v="0"/>
    <x v="0"/>
    <x v="0"/>
    <m/>
    <x v="0"/>
    <x v="0"/>
    <x v="0"/>
    <x v="0"/>
    <x v="0"/>
    <m/>
    <m/>
    <x v="0"/>
    <s v="ENERGY LABS CASPER ID No C04120257-001"/>
    <m/>
    <s v="4030-4085"/>
    <d v="2004-12-20T00:00:00"/>
  </r>
  <r>
    <x v="0"/>
    <s v="T12N R091W S18 fMESAVERDE"/>
    <n v="49008504"/>
    <x v="0"/>
    <x v="2"/>
    <x v="143"/>
    <m/>
    <s v="18"/>
    <n v="12"/>
    <n v="91"/>
    <n v="41.015940000000001"/>
    <n v="-107.67113000000001"/>
    <s v="4900720017"/>
    <s v="UNIT NO. 9"/>
    <x v="0"/>
    <s v="MESAVERDE"/>
    <n v="1747"/>
    <m/>
    <n v="38"/>
    <x v="0"/>
    <n v="7948"/>
    <n v="7986"/>
    <n v="8620"/>
    <n v="2645"/>
    <x v="0"/>
    <d v="1967-07-31T00:00:00"/>
    <n v="8.6"/>
    <x v="0"/>
    <n v="22"/>
    <n v="3"/>
    <n v="1964"/>
    <n v="55"/>
    <x v="0"/>
    <n v="1350"/>
    <n v="2562"/>
    <m/>
    <x v="0"/>
    <n v="140"/>
    <n v="4952"/>
    <x v="0"/>
    <m/>
    <n v="1.0977999999999999"/>
    <n v="0.24687000000000001"/>
    <n v="85.433999999999997"/>
    <n v="1.4068999999999998"/>
    <n v="88.185569999999984"/>
    <n v="38.083500000000001"/>
    <n v="41.991179999999993"/>
    <m/>
    <x v="0"/>
    <n v="2.9148000000000001"/>
    <n v="82.98948"/>
    <n v="3.0355416867119268E-2"/>
    <n v="6093"/>
    <n v="0.10330466274332277"/>
    <n v="1.2448748701176396E-2"/>
    <n v="2.799437595062322E-3"/>
    <n v="0.9847518137037613"/>
    <n v="0.45889551302165044"/>
    <n v="0.50598196301507126"/>
    <n v="3.5122523963278238E-2"/>
    <x v="0"/>
    <m/>
    <x v="0"/>
    <m/>
    <m/>
    <x v="0"/>
    <m/>
    <x v="0"/>
    <x v="0"/>
    <m/>
    <x v="0"/>
    <x v="0"/>
    <x v="0"/>
    <m/>
    <x v="0"/>
    <x v="0"/>
    <x v="0"/>
    <x v="0"/>
    <x v="0"/>
    <x v="0"/>
    <x v="0"/>
    <x v="0"/>
    <x v="0"/>
    <x v="0"/>
    <x v="0"/>
    <x v="0"/>
    <x v="0"/>
    <m/>
    <x v="0"/>
    <x v="0"/>
    <x v="0"/>
    <x v="0"/>
    <x v="0"/>
    <s v="DST NO. 10 (MFE CHAMBER)"/>
    <m/>
    <x v="0"/>
    <m/>
    <m/>
    <m/>
    <m/>
  </r>
  <r>
    <x v="0"/>
    <s v="T12N R091W S18 fMESAVERDE"/>
    <n v="49008505"/>
    <x v="0"/>
    <x v="2"/>
    <x v="143"/>
    <m/>
    <s v="18"/>
    <n v="12"/>
    <n v="91"/>
    <n v="41.015940000000001"/>
    <n v="-107.67113000000001"/>
    <s v="4900720017"/>
    <s v="UNIT NO. 9"/>
    <x v="0"/>
    <s v="MESAVERDE"/>
    <n v="6172"/>
    <n v="1747"/>
    <n v="29"/>
    <x v="0"/>
    <n v="6172"/>
    <n v="6201"/>
    <n v="8620"/>
    <n v="2645"/>
    <x v="0"/>
    <d v="1967-07-21T00:00:00"/>
    <n v="8.6"/>
    <x v="0"/>
    <n v="38"/>
    <n v="11"/>
    <n v="3987"/>
    <n v="43"/>
    <x v="0"/>
    <n v="4260"/>
    <n v="1854"/>
    <m/>
    <x v="0"/>
    <n v="-1"/>
    <n v="10056"/>
    <x v="0"/>
    <m/>
    <n v="1.8961999999999999"/>
    <n v="0.90519000000000005"/>
    <n v="173.43449999999999"/>
    <n v="1.0999399999999999"/>
    <n v="177.33582999999999"/>
    <n v="120.1746"/>
    <n v="30.387059999999998"/>
    <m/>
    <x v="0"/>
    <n v="0"/>
    <n v="150.56165999999999"/>
    <n v="8.1654086464644796E-2"/>
    <n v="10189"/>
    <n v="6.5695233390960731E-3"/>
    <n v="1.0692706600803684E-2"/>
    <n v="5.1043830228781183E-3"/>
    <n v="0.98420291037631824"/>
    <n v="0.79817531236039774"/>
    <n v="0.20182468763960226"/>
    <n v="0"/>
    <x v="0"/>
    <m/>
    <x v="0"/>
    <m/>
    <m/>
    <x v="0"/>
    <m/>
    <x v="0"/>
    <x v="0"/>
    <m/>
    <x v="0"/>
    <x v="0"/>
    <x v="0"/>
    <m/>
    <x v="0"/>
    <x v="0"/>
    <x v="0"/>
    <x v="0"/>
    <x v="0"/>
    <x v="0"/>
    <x v="0"/>
    <x v="0"/>
    <x v="0"/>
    <x v="0"/>
    <x v="0"/>
    <x v="0"/>
    <x v="0"/>
    <m/>
    <x v="0"/>
    <x v="0"/>
    <x v="0"/>
    <x v="0"/>
    <x v="0"/>
    <s v="DST NO. 6 (MFE CHAMBER)"/>
    <m/>
    <x v="0"/>
    <m/>
    <m/>
    <m/>
    <m/>
  </r>
  <r>
    <x v="1"/>
    <s v="T12N R091W S18 fLEWIS"/>
    <n v="4097"/>
    <x v="0"/>
    <x v="2"/>
    <x v="143"/>
    <s v="SW NE"/>
    <n v="18"/>
    <n v="12"/>
    <n v="91"/>
    <n v="41.012839999999997"/>
    <n v="-107.67464"/>
    <s v="4900720730"/>
    <s v="W.S. CANAL NO. 14"/>
    <x v="0"/>
    <s v="LEWIS"/>
    <m/>
    <m/>
    <m/>
    <x v="0"/>
    <s v="3612"/>
    <m/>
    <n v="4500"/>
    <n v="2545"/>
    <x v="2"/>
    <d v="2002-11-25T00:00:00"/>
    <n v="7.63"/>
    <x v="1"/>
    <n v="58"/>
    <n v="23.8"/>
    <n v="14700"/>
    <n v="625"/>
    <x v="1"/>
    <n v="21200"/>
    <n v="1640"/>
    <m/>
    <x v="0"/>
    <n v="214"/>
    <n v="36000"/>
    <x v="0"/>
    <s v="MERIT ENERGY COMPANY"/>
    <n v="2.8942000000000001"/>
    <n v="1.9585020000000002"/>
    <n v="639.45000000000005"/>
    <n v="15.987500000000001"/>
    <n v="660.29020199999991"/>
    <n v="598.05200000000002"/>
    <n v="26.879599999999996"/>
    <n v="0"/>
    <x v="1"/>
    <n v="4.4554800000000006"/>
    <n v="629.38707999999997"/>
    <n v="2.396190305227067E-2"/>
    <n v="38460.800000000003"/>
    <n v="3.3048261635652623E-2"/>
    <n v="4.3832242114657345E-3"/>
    <n v="2.9661230684140919E-3"/>
    <n v="0.9926506527201201"/>
    <n v="0.95021334089031517"/>
    <n v="4.2707581477522544E-2"/>
    <n v="7.0790776321623897E-3"/>
    <x v="10"/>
    <n v="14.5"/>
    <x v="0"/>
    <n v="36661"/>
    <n v="0.16200000000000001"/>
    <x v="4"/>
    <n v="68000"/>
    <x v="0"/>
    <x v="0"/>
    <m/>
    <x v="0"/>
    <x v="0"/>
    <x v="0"/>
    <m/>
    <x v="0"/>
    <x v="0"/>
    <x v="0"/>
    <x v="0"/>
    <x v="0"/>
    <x v="0"/>
    <x v="0"/>
    <x v="0"/>
    <x v="0"/>
    <x v="0"/>
    <x v="0"/>
    <x v="0"/>
    <x v="0"/>
    <m/>
    <x v="0"/>
    <x v="0"/>
    <x v="0"/>
    <x v="0"/>
    <x v="1"/>
    <s v="PROPOSED INJECTION ZONE"/>
    <n v="20021125"/>
    <x v="0"/>
    <s v="ENERGY LABS CASPER ID No C02120027-003"/>
    <m/>
    <m/>
    <d v="2002-12-23T00:00:00"/>
  </r>
  <r>
    <x v="0"/>
    <s v="T12N R091W S18 fLANCE"/>
    <n v="49008492"/>
    <x v="0"/>
    <x v="2"/>
    <x v="143"/>
    <s v="SW SW"/>
    <s v="18"/>
    <n v="12"/>
    <n v="91"/>
    <n v="41.004089999999998"/>
    <n v="-107.68516"/>
    <s v="4900706919"/>
    <s v="W.S. CANAL NO.7"/>
    <x v="0"/>
    <s v="LANCE"/>
    <m/>
    <m/>
    <n v="28"/>
    <x v="0"/>
    <n v="3188"/>
    <n v="3216"/>
    <n v="4650"/>
    <m/>
    <x v="0"/>
    <d v="1966-04-07T00:00:00"/>
    <n v="8.1999999999999993"/>
    <x v="0"/>
    <n v="13"/>
    <n v="4"/>
    <n v="1439"/>
    <n v="10"/>
    <x v="0"/>
    <n v="1090"/>
    <n v="2013"/>
    <m/>
    <x v="0"/>
    <n v="5"/>
    <n v="3552"/>
    <x v="0"/>
    <m/>
    <n v="0.64870000000000005"/>
    <n v="0.32916000000000001"/>
    <n v="62.596499999999999"/>
    <n v="0.25579999999999997"/>
    <n v="63.830159999999999"/>
    <n v="30.748899999999999"/>
    <n v="32.993069999999996"/>
    <m/>
    <x v="0"/>
    <n v="0.10410000000000001"/>
    <n v="63.846069999999997"/>
    <n v="-1.2461207540352727E-4"/>
    <n v="4571"/>
    <n v="0.12544626369567893"/>
    <n v="1.0162907315287946E-2"/>
    <n v="5.1568098842302759E-3"/>
    <n v="0.98468028280048181"/>
    <n v="0.48160990958409811"/>
    <n v="0.51675960634695284"/>
    <n v="1.6304840689489583E-3"/>
    <x v="0"/>
    <m/>
    <x v="0"/>
    <m/>
    <m/>
    <x v="0"/>
    <m/>
    <x v="0"/>
    <x v="0"/>
    <m/>
    <x v="0"/>
    <x v="0"/>
    <x v="0"/>
    <m/>
    <x v="0"/>
    <x v="0"/>
    <x v="0"/>
    <x v="0"/>
    <x v="0"/>
    <x v="0"/>
    <x v="0"/>
    <x v="0"/>
    <x v="0"/>
    <x v="0"/>
    <x v="0"/>
    <x v="0"/>
    <x v="0"/>
    <m/>
    <x v="0"/>
    <x v="0"/>
    <x v="0"/>
    <x v="0"/>
    <x v="0"/>
    <s v="DST NO. 2 (BOTTOM)"/>
    <m/>
    <x v="0"/>
    <m/>
    <m/>
    <m/>
    <m/>
  </r>
  <r>
    <x v="0"/>
    <s v="T12N R091W S18 fFORT UNION"/>
    <n v="49008496"/>
    <x v="0"/>
    <x v="2"/>
    <x v="143"/>
    <m/>
    <s v="18"/>
    <n v="12"/>
    <n v="91"/>
    <n v="41.016930000000002"/>
    <n v="-107.68425000000001"/>
    <s v="4900720018"/>
    <s v="UNIT NO. 8"/>
    <x v="0"/>
    <s v="FORT UNION"/>
    <s v="[62]"/>
    <m/>
    <m/>
    <x v="11"/>
    <n v="1424"/>
    <m/>
    <n v="3600"/>
    <n v="1045"/>
    <x v="3"/>
    <d v="1967-06-21T00:00:00"/>
    <n v="8.6000003814697266"/>
    <x v="0"/>
    <n v="14"/>
    <n v="3"/>
    <n v="1077"/>
    <n v="13"/>
    <x v="0"/>
    <n v="544"/>
    <n v="1732"/>
    <m/>
    <x v="0"/>
    <n v="58"/>
    <n v="2658"/>
    <x v="0"/>
    <m/>
    <n v="0.6986"/>
    <n v="0.24687000000000001"/>
    <n v="46.849499999999999"/>
    <n v="0.33254"/>
    <n v="48.127510000000001"/>
    <n v="15.34624"/>
    <n v="28.387479999999996"/>
    <m/>
    <x v="0"/>
    <n v="1.2075600000000002"/>
    <n v="44.941279999999999"/>
    <n v="3.4235214619208025E-2"/>
    <n v="3438"/>
    <n v="0.12795275590551181"/>
    <n v="1.4515606562649927E-2"/>
    <n v="5.1294987004314166E-3"/>
    <n v="0.98035489473691861"/>
    <n v="0.34147314006187629"/>
    <n v="0.63165713126105882"/>
    <n v="2.6869728677064834E-2"/>
    <x v="0"/>
    <m/>
    <x v="0"/>
    <m/>
    <m/>
    <x v="0"/>
    <m/>
    <x v="0"/>
    <x v="0"/>
    <m/>
    <x v="0"/>
    <x v="0"/>
    <x v="0"/>
    <m/>
    <x v="0"/>
    <x v="0"/>
    <x v="0"/>
    <x v="0"/>
    <x v="0"/>
    <x v="0"/>
    <x v="0"/>
    <x v="0"/>
    <x v="0"/>
    <x v="0"/>
    <x v="0"/>
    <x v="0"/>
    <x v="0"/>
    <m/>
    <x v="0"/>
    <x v="0"/>
    <x v="0"/>
    <x v="0"/>
    <x v="0"/>
    <s v="SS-FT"/>
    <m/>
    <x v="0"/>
    <m/>
    <m/>
    <m/>
    <m/>
  </r>
  <r>
    <x v="0"/>
    <s v="T12N R091W S18 fFORT UNION"/>
    <n v="49008495"/>
    <x v="0"/>
    <x v="2"/>
    <x v="143"/>
    <m/>
    <s v="18"/>
    <n v="12"/>
    <n v="91"/>
    <n v="41.016930000000002"/>
    <n v="-107.68425000000001"/>
    <s v="4900720018"/>
    <s v="UNIT NO. 8"/>
    <x v="0"/>
    <s v="FORT UNION"/>
    <m/>
    <s v="[62]"/>
    <m/>
    <x v="1"/>
    <n v="1362"/>
    <m/>
    <n v="3600"/>
    <n v="1045"/>
    <x v="3"/>
    <d v="1967-06-21T00:00:00"/>
    <n v="8.5"/>
    <x v="0"/>
    <n v="14"/>
    <n v="4"/>
    <n v="960"/>
    <n v="6"/>
    <x v="0"/>
    <n v="510"/>
    <n v="1110"/>
    <m/>
    <x v="0"/>
    <n v="230"/>
    <n v="2439"/>
    <x v="0"/>
    <m/>
    <n v="0.6986"/>
    <n v="0.32916000000000001"/>
    <n v="41.76"/>
    <n v="0.15348000000000001"/>
    <n v="42.941240000000001"/>
    <n v="14.3871"/>
    <n v="18.192899999999998"/>
    <m/>
    <x v="0"/>
    <n v="4.7886000000000006"/>
    <n v="37.368600000000001"/>
    <n v="6.9389255413782408E-2"/>
    <n v="2831"/>
    <n v="7.4383301707779889E-2"/>
    <n v="1.6268743054462329E-2"/>
    <n v="7.6653585224832821E-3"/>
    <n v="0.97606589842305436"/>
    <n v="0.38500505772225879"/>
    <n v="0.48684992212713341"/>
    <n v="0.12814502015060775"/>
    <x v="0"/>
    <m/>
    <x v="0"/>
    <m/>
    <m/>
    <x v="0"/>
    <m/>
    <x v="0"/>
    <x v="0"/>
    <m/>
    <x v="0"/>
    <x v="0"/>
    <x v="0"/>
    <m/>
    <x v="0"/>
    <x v="0"/>
    <x v="0"/>
    <x v="0"/>
    <x v="0"/>
    <x v="0"/>
    <x v="0"/>
    <x v="0"/>
    <x v="0"/>
    <x v="0"/>
    <x v="0"/>
    <x v="0"/>
    <x v="0"/>
    <m/>
    <x v="0"/>
    <x v="0"/>
    <x v="0"/>
    <x v="0"/>
    <x v="0"/>
    <s v="SS-FT"/>
    <m/>
    <x v="0"/>
    <m/>
    <m/>
    <m/>
    <m/>
  </r>
  <r>
    <x v="0"/>
    <s v="T12N R091W S18 fFORT UNION"/>
    <n v="49008490"/>
    <x v="0"/>
    <x v="2"/>
    <x v="143"/>
    <m/>
    <s v="18"/>
    <n v="12"/>
    <n v="91"/>
    <n v="41.009779999999999"/>
    <n v="-107.66871999999999"/>
    <s v="4900706920"/>
    <s v="UNIT NO. 6"/>
    <x v="0"/>
    <s v="FORT UNION"/>
    <m/>
    <m/>
    <n v="36"/>
    <x v="0"/>
    <n v="1225"/>
    <n v="1261"/>
    <n v="2004"/>
    <m/>
    <x v="0"/>
    <d v="1966-05-02T00:00:00"/>
    <n v="8.5"/>
    <x v="0"/>
    <n v="8"/>
    <n v="2"/>
    <n v="1054"/>
    <n v="15"/>
    <x v="0"/>
    <n v="840"/>
    <n v="927"/>
    <m/>
    <x v="0"/>
    <n v="55"/>
    <n v="2634"/>
    <x v="0"/>
    <m/>
    <n v="0.3992"/>
    <n v="0.16458"/>
    <n v="45.848999999999997"/>
    <n v="0.38369999999999999"/>
    <n v="46.796479999999995"/>
    <n v="23.696400000000001"/>
    <n v="15.193529999999999"/>
    <m/>
    <x v="0"/>
    <n v="1.1451"/>
    <n v="40.035029999999999"/>
    <n v="7.7868621655894241E-2"/>
    <n v="2898"/>
    <n v="4.7722342733188719E-2"/>
    <n v="8.5305561443937677E-3"/>
    <n v="3.5169311879867894E-3"/>
    <n v="0.98795251266761941"/>
    <n v="0.59189165088673601"/>
    <n v="0.37950589771008036"/>
    <n v="2.8602451403183664E-2"/>
    <x v="0"/>
    <m/>
    <x v="0"/>
    <m/>
    <m/>
    <x v="0"/>
    <m/>
    <x v="0"/>
    <x v="0"/>
    <m/>
    <x v="0"/>
    <x v="0"/>
    <x v="0"/>
    <m/>
    <x v="0"/>
    <x v="0"/>
    <x v="0"/>
    <x v="0"/>
    <x v="0"/>
    <x v="0"/>
    <x v="0"/>
    <x v="0"/>
    <x v="0"/>
    <x v="0"/>
    <x v="0"/>
    <x v="0"/>
    <x v="0"/>
    <m/>
    <x v="0"/>
    <x v="0"/>
    <x v="0"/>
    <x v="0"/>
    <x v="0"/>
    <s v="DST NO. 1 (BOTTOM)"/>
    <m/>
    <x v="0"/>
    <m/>
    <m/>
    <m/>
    <m/>
  </r>
  <r>
    <x v="0"/>
    <s v="T12N R091W S18 fFORT UNION"/>
    <n v="49008508"/>
    <x v="0"/>
    <x v="2"/>
    <x v="143"/>
    <m/>
    <s v="18"/>
    <n v="12"/>
    <n v="91"/>
    <n v="41.015940000000001"/>
    <n v="-107.67113000000001"/>
    <s v="4900720017"/>
    <s v="UNIT NO. 9"/>
    <x v="0"/>
    <s v="FORT UNION"/>
    <m/>
    <n v="6172"/>
    <m/>
    <x v="0"/>
    <n v="1032"/>
    <m/>
    <n v="8620"/>
    <n v="2645"/>
    <x v="3"/>
    <d v="1967-07-05T00:00:00"/>
    <n v="8.5"/>
    <x v="0"/>
    <n v="7"/>
    <n v="4"/>
    <n v="869"/>
    <n v="10"/>
    <x v="0"/>
    <n v="890"/>
    <n v="695"/>
    <m/>
    <x v="0"/>
    <n v="50"/>
    <n v="2208"/>
    <x v="0"/>
    <m/>
    <n v="0.3493"/>
    <n v="0.32916000000000001"/>
    <n v="37.801499999999997"/>
    <n v="0.25579999999999997"/>
    <n v="38.735759999999999"/>
    <n v="25.1069"/>
    <n v="11.391049999999998"/>
    <m/>
    <x v="0"/>
    <n v="1.0410000000000001"/>
    <n v="37.538949999999993"/>
    <n v="1.5690784009536142E-2"/>
    <n v="2522"/>
    <n v="6.6384778012684983E-2"/>
    <n v="9.0175073368897376E-3"/>
    <n v="8.4975743344134734E-3"/>
    <n v="0.98248491832869678"/>
    <n v="0.66882264954134318"/>
    <n v="0.30344615392812002"/>
    <n v="2.7731196530536958E-2"/>
    <x v="0"/>
    <m/>
    <x v="0"/>
    <m/>
    <m/>
    <x v="0"/>
    <m/>
    <x v="0"/>
    <x v="0"/>
    <m/>
    <x v="0"/>
    <x v="0"/>
    <x v="0"/>
    <m/>
    <x v="0"/>
    <x v="0"/>
    <x v="0"/>
    <x v="0"/>
    <x v="0"/>
    <x v="0"/>
    <x v="0"/>
    <x v="0"/>
    <x v="0"/>
    <x v="0"/>
    <x v="0"/>
    <x v="0"/>
    <x v="0"/>
    <m/>
    <x v="0"/>
    <x v="0"/>
    <x v="0"/>
    <x v="0"/>
    <x v="0"/>
    <s v="F.I.T. (SCHLUMBERGER)"/>
    <m/>
    <x v="0"/>
    <m/>
    <m/>
    <m/>
    <m/>
  </r>
  <r>
    <x v="0"/>
    <s v="T12N R091W S17 fMESAVERDE"/>
    <n v="49017440"/>
    <x v="0"/>
    <x v="2"/>
    <x v="0"/>
    <m/>
    <s v="17"/>
    <n v="12"/>
    <n v="91"/>
    <n v="41.005130000000001"/>
    <n v="-107.65855999999999"/>
    <s v="4900705006"/>
    <s v="GOVERNMENT BAGGS NO. 2"/>
    <x v="0"/>
    <s v="MESAVERDE"/>
    <n v="2700"/>
    <m/>
    <n v="33"/>
    <x v="0"/>
    <n v="6370"/>
    <n v="6403"/>
    <n v="6550"/>
    <n v="3220"/>
    <x v="0"/>
    <d v="1964-06-15T00:00:00"/>
    <n v="8.3000000000000007"/>
    <x v="0"/>
    <n v="17"/>
    <n v="9"/>
    <n v="2136"/>
    <n v="27"/>
    <x v="0"/>
    <n v="850"/>
    <n v="4246"/>
    <m/>
    <x v="0"/>
    <n v="32"/>
    <n v="5200"/>
    <x v="0"/>
    <m/>
    <n v="0.84830000000000005"/>
    <n v="0.74060999999999999"/>
    <n v="92.915999999999997"/>
    <n v="0.69065999999999994"/>
    <n v="95.195569999999989"/>
    <n v="23.9785"/>
    <n v="69.591939999999994"/>
    <m/>
    <x v="0"/>
    <n v="0.66624000000000005"/>
    <n v="94.236679999999993"/>
    <n v="5.0619152757779987E-3"/>
    <n v="7314"/>
    <n v="0.16893079750679238"/>
    <n v="8.9111289527443356E-3"/>
    <n v="7.7798788325969381E-3"/>
    <n v="0.98330899221465873"/>
    <n v="0.2544497535354599"/>
    <n v="0.73848038789142401"/>
    <n v="7.0698585731161171E-3"/>
    <x v="0"/>
    <m/>
    <x v="0"/>
    <m/>
    <m/>
    <x v="0"/>
    <m/>
    <x v="0"/>
    <x v="0"/>
    <m/>
    <x v="0"/>
    <x v="0"/>
    <x v="0"/>
    <m/>
    <x v="0"/>
    <x v="0"/>
    <x v="0"/>
    <x v="0"/>
    <x v="0"/>
    <x v="0"/>
    <x v="0"/>
    <x v="0"/>
    <x v="0"/>
    <x v="0"/>
    <x v="0"/>
    <x v="0"/>
    <x v="0"/>
    <m/>
    <x v="0"/>
    <x v="0"/>
    <x v="0"/>
    <x v="0"/>
    <x v="0"/>
    <s v="DST NO. 10 MIDDLE"/>
    <m/>
    <x v="0"/>
    <m/>
    <m/>
    <m/>
    <m/>
  </r>
  <r>
    <x v="0"/>
    <s v="T12N R091W S17 fLEWIS"/>
    <n v="49017442"/>
    <x v="0"/>
    <x v="2"/>
    <x v="0"/>
    <m/>
    <s v="17"/>
    <n v="12"/>
    <n v="91"/>
    <n v="41.005130000000001"/>
    <n v="-107.65855999999999"/>
    <s v="4900705006"/>
    <s v="GOVERNMENT BAGGS NO. 2"/>
    <x v="0"/>
    <s v="LEWIS"/>
    <n v="925"/>
    <n v="2700"/>
    <n v="44"/>
    <x v="0"/>
    <n v="3626"/>
    <n v="3670"/>
    <n v="6550"/>
    <n v="3220"/>
    <x v="0"/>
    <d v="1964-06-04T00:00:00"/>
    <n v="8.8999996185302734"/>
    <x v="0"/>
    <n v="17"/>
    <n v="7"/>
    <n v="1286"/>
    <n v="52"/>
    <x v="0"/>
    <n v="560"/>
    <n v="2159"/>
    <m/>
    <x v="0"/>
    <n v="54"/>
    <n v="3231"/>
    <x v="0"/>
    <s v="CHEMICAL &amp; GEOLOGICAL LABORATORIES"/>
    <n v="0.84830000000000005"/>
    <n v="0.57603000000000004"/>
    <n v="55.940999999999995"/>
    <n v="1.33016"/>
    <n v="58.695489999999992"/>
    <n v="15.797599999999999"/>
    <n v="35.386009999999999"/>
    <m/>
    <x v="0"/>
    <n v="1.1242800000000002"/>
    <n v="52.30789"/>
    <n v="5.7544193699326923E-2"/>
    <n v="4132"/>
    <n v="0.12236859975553444"/>
    <n v="1.4452558450402241E-2"/>
    <n v="9.8138715598080888E-3"/>
    <n v="0.97573356998978966"/>
    <n v="0.30201179974952153"/>
    <n v="0.6764946932479976"/>
    <n v="2.1493507002480889E-2"/>
    <x v="0"/>
    <m/>
    <x v="0"/>
    <m/>
    <m/>
    <x v="0"/>
    <m/>
    <x v="0"/>
    <x v="0"/>
    <m/>
    <x v="0"/>
    <x v="0"/>
    <x v="0"/>
    <m/>
    <x v="0"/>
    <x v="0"/>
    <x v="0"/>
    <x v="0"/>
    <x v="0"/>
    <x v="0"/>
    <x v="0"/>
    <x v="0"/>
    <x v="0"/>
    <x v="0"/>
    <x v="0"/>
    <x v="0"/>
    <x v="0"/>
    <m/>
    <x v="0"/>
    <x v="0"/>
    <x v="0"/>
    <x v="0"/>
    <x v="0"/>
    <s v="DST"/>
    <m/>
    <x v="0"/>
    <m/>
    <m/>
    <m/>
    <m/>
  </r>
  <r>
    <x v="0"/>
    <s v="T12N R091W S17 fLEWIS"/>
    <n v="49008452"/>
    <x v="0"/>
    <x v="2"/>
    <x v="143"/>
    <m/>
    <s v="17"/>
    <n v="12"/>
    <n v="91"/>
    <n v="41.012369999999997"/>
    <n v="-107.65797000000001"/>
    <s v="4900705011"/>
    <s v="UNIT NO. 3"/>
    <x v="0"/>
    <s v="LEWIS"/>
    <m/>
    <n v="211"/>
    <n v="3"/>
    <x v="0"/>
    <n v="3556"/>
    <n v="3559"/>
    <n v="4001"/>
    <n v="3100"/>
    <x v="1"/>
    <d v="1966-08-29T00:00:00"/>
    <n v="8.4"/>
    <x v="0"/>
    <n v="8"/>
    <n v="2"/>
    <n v="1349"/>
    <n v="8"/>
    <x v="0"/>
    <n v="560"/>
    <n v="2513"/>
    <m/>
    <x v="0"/>
    <n v="20"/>
    <n v="3245"/>
    <x v="0"/>
    <m/>
    <n v="0.3992"/>
    <n v="0.16458"/>
    <n v="58.681499999999993"/>
    <n v="0.20463999999999999"/>
    <n v="59.449919999999992"/>
    <n v="15.797599999999999"/>
    <n v="41.188069999999996"/>
    <m/>
    <x v="0"/>
    <n v="0.41640000000000005"/>
    <n v="57.402070000000002"/>
    <n v="1.7525161531266945E-2"/>
    <n v="4457"/>
    <n v="0.15736172422747338"/>
    <n v="6.7148954952336365E-3"/>
    <n v="2.7683805125389574E-3"/>
    <n v="0.99051672399222734"/>
    <n v="0.27520958738944429"/>
    <n v="0.71753631881219604"/>
    <n v="7.254093798359537E-3"/>
    <x v="0"/>
    <m/>
    <x v="0"/>
    <m/>
    <m/>
    <x v="0"/>
    <m/>
    <x v="0"/>
    <x v="0"/>
    <m/>
    <x v="0"/>
    <x v="0"/>
    <x v="0"/>
    <m/>
    <x v="0"/>
    <x v="0"/>
    <x v="0"/>
    <x v="0"/>
    <x v="0"/>
    <x v="0"/>
    <x v="0"/>
    <x v="0"/>
    <x v="0"/>
    <x v="0"/>
    <x v="0"/>
    <x v="0"/>
    <x v="0"/>
    <m/>
    <x v="0"/>
    <x v="0"/>
    <x v="0"/>
    <x v="0"/>
    <x v="0"/>
    <s v="PRODUCTION"/>
    <m/>
    <x v="0"/>
    <m/>
    <m/>
    <m/>
    <m/>
  </r>
  <r>
    <x v="0"/>
    <s v="T12N R091W S17 fLANCE"/>
    <n v="49017445"/>
    <x v="0"/>
    <x v="2"/>
    <x v="0"/>
    <m/>
    <s v="17"/>
    <n v="12"/>
    <n v="91"/>
    <n v="41.005130000000001"/>
    <n v="-107.65855999999999"/>
    <s v="4900705006"/>
    <s v="GOVERNMENT BAGGS NO. 2"/>
    <x v="0"/>
    <s v="LANCE"/>
    <m/>
    <n v="925"/>
    <n v="57"/>
    <x v="0"/>
    <n v="2644"/>
    <n v="2701"/>
    <n v="6550"/>
    <n v="3220"/>
    <x v="0"/>
    <d v="1964-05-27T00:00:00"/>
    <n v="8.6999999999999993"/>
    <x v="0"/>
    <n v="56"/>
    <n v="17"/>
    <n v="771"/>
    <n v="10"/>
    <x v="0"/>
    <n v="250"/>
    <n v="1122"/>
    <m/>
    <x v="0"/>
    <n v="448"/>
    <n v="2201"/>
    <x v="0"/>
    <m/>
    <n v="2.7944"/>
    <n v="1.39893"/>
    <n v="33.538499999999999"/>
    <n v="0.25579999999999997"/>
    <n v="37.987630000000003"/>
    <n v="7.0525000000000002"/>
    <n v="18.389579999999999"/>
    <m/>
    <x v="0"/>
    <n v="9.3273600000000005"/>
    <n v="34.769439999999996"/>
    <n v="4.4231990100755944E-2"/>
    <n v="2671"/>
    <n v="9.646962233169129E-2"/>
    <n v="7.3560788077592615E-2"/>
    <n v="3.6825935179425513E-2"/>
    <n v="0.88961327674298174"/>
    <n v="0.20283616877349764"/>
    <n v="0.52890066679244763"/>
    <n v="0.26826316443405479"/>
    <x v="0"/>
    <m/>
    <x v="0"/>
    <m/>
    <m/>
    <x v="0"/>
    <m/>
    <x v="0"/>
    <x v="0"/>
    <m/>
    <x v="0"/>
    <x v="0"/>
    <x v="0"/>
    <m/>
    <x v="0"/>
    <x v="0"/>
    <x v="0"/>
    <x v="0"/>
    <x v="0"/>
    <x v="0"/>
    <x v="0"/>
    <x v="0"/>
    <x v="0"/>
    <x v="0"/>
    <x v="0"/>
    <x v="0"/>
    <x v="0"/>
    <m/>
    <x v="0"/>
    <x v="0"/>
    <x v="0"/>
    <x v="0"/>
    <x v="0"/>
    <s v="DST NO. 1"/>
    <m/>
    <x v="0"/>
    <m/>
    <m/>
    <m/>
    <m/>
  </r>
  <r>
    <x v="0"/>
    <s v="T12N R091W S17 fFORT UNION"/>
    <n v="49008453"/>
    <x v="0"/>
    <x v="2"/>
    <x v="143"/>
    <m/>
    <s v="17"/>
    <n v="12"/>
    <n v="91"/>
    <n v="41.00855"/>
    <n v="-107.651"/>
    <s v="4900706938"/>
    <s v="UNIT NO. 5"/>
    <x v="0"/>
    <s v="FORT UNION"/>
    <n v="766"/>
    <m/>
    <m/>
    <x v="1"/>
    <n v="2092"/>
    <n v="0"/>
    <n v="2250"/>
    <m/>
    <x v="3"/>
    <d v="1966-04-20T00:00:00"/>
    <n v="8.9"/>
    <x v="0"/>
    <n v="7"/>
    <n v="2"/>
    <n v="597"/>
    <n v="6"/>
    <x v="0"/>
    <n v="130"/>
    <n v="939"/>
    <m/>
    <x v="0"/>
    <n v="190"/>
    <n v="1502"/>
    <x v="0"/>
    <m/>
    <n v="0.3493"/>
    <n v="0.16458"/>
    <n v="25.969499999999996"/>
    <n v="0.15348000000000001"/>
    <n v="26.636859999999995"/>
    <n v="3.6673"/>
    <n v="15.390209999999998"/>
    <m/>
    <x v="0"/>
    <n v="3.9558000000000004"/>
    <n v="23.013309999999997"/>
    <n v="7.2981623225056413E-2"/>
    <n v="1868"/>
    <n v="0.1086053412462908"/>
    <n v="1.3113407511245697E-2"/>
    <n v="6.1786561929596823E-3"/>
    <n v="0.98070793629579456"/>
    <n v="0.15935560768963702"/>
    <n v="0.66875256101795"/>
    <n v="0.17189183129241301"/>
    <x v="0"/>
    <m/>
    <x v="0"/>
    <m/>
    <m/>
    <x v="0"/>
    <m/>
    <x v="0"/>
    <x v="0"/>
    <m/>
    <x v="0"/>
    <x v="0"/>
    <x v="0"/>
    <m/>
    <x v="0"/>
    <x v="0"/>
    <x v="0"/>
    <x v="0"/>
    <x v="0"/>
    <x v="0"/>
    <x v="0"/>
    <x v="0"/>
    <x v="0"/>
    <x v="0"/>
    <x v="0"/>
    <x v="0"/>
    <x v="0"/>
    <m/>
    <x v="0"/>
    <x v="0"/>
    <x v="0"/>
    <x v="0"/>
    <x v="0"/>
    <s v="FIT NO. 1"/>
    <m/>
    <x v="0"/>
    <m/>
    <m/>
    <m/>
    <m/>
  </r>
  <r>
    <x v="0"/>
    <s v="T12N R091W S17 fFORT UNION"/>
    <n v="49008455"/>
    <x v="0"/>
    <x v="2"/>
    <x v="143"/>
    <m/>
    <s v="17"/>
    <n v="12"/>
    <n v="91"/>
    <n v="41.00855"/>
    <n v="-107.651"/>
    <s v="4900706938"/>
    <s v="UNIT NO. 5"/>
    <x v="0"/>
    <s v="FORT UNION"/>
    <m/>
    <n v="766"/>
    <n v="23"/>
    <x v="3"/>
    <n v="1303"/>
    <n v="1326"/>
    <n v="2250"/>
    <m/>
    <x v="0"/>
    <d v="1966-04-20T00:00:00"/>
    <n v="8.3000001907348633"/>
    <x v="0"/>
    <n v="9"/>
    <n v="3"/>
    <n v="624"/>
    <n v="6"/>
    <x v="0"/>
    <n v="290"/>
    <n v="1013"/>
    <m/>
    <x v="0"/>
    <n v="20"/>
    <n v="1535"/>
    <x v="0"/>
    <m/>
    <n v="0.4491"/>
    <n v="0.24687000000000001"/>
    <n v="27.143999999999998"/>
    <n v="0.15348000000000001"/>
    <n v="27.993449999999996"/>
    <n v="8.1808999999999994"/>
    <n v="16.603069999999999"/>
    <m/>
    <x v="0"/>
    <n v="0.41640000000000005"/>
    <n v="25.200369999999996"/>
    <n v="5.2507603326852635E-2"/>
    <n v="1962"/>
    <n v="0.12210466113811838"/>
    <n v="1.6043038639396004E-2"/>
    <n v="8.8188486949625725E-3"/>
    <n v="0.97513811266564143"/>
    <n v="0.32463412243550394"/>
    <n v="0.65884231064861354"/>
    <n v="1.6523566915882588E-2"/>
    <x v="0"/>
    <m/>
    <x v="0"/>
    <m/>
    <m/>
    <x v="0"/>
    <m/>
    <x v="0"/>
    <x v="0"/>
    <m/>
    <x v="0"/>
    <x v="0"/>
    <x v="0"/>
    <m/>
    <x v="0"/>
    <x v="0"/>
    <x v="0"/>
    <x v="0"/>
    <x v="0"/>
    <x v="0"/>
    <x v="0"/>
    <x v="0"/>
    <x v="0"/>
    <x v="0"/>
    <x v="0"/>
    <x v="0"/>
    <x v="0"/>
    <m/>
    <x v="0"/>
    <x v="0"/>
    <x v="0"/>
    <x v="0"/>
    <x v="0"/>
    <s v="DST NO. 1 MFE TOOL"/>
    <m/>
    <x v="0"/>
    <m/>
    <m/>
    <m/>
    <m/>
  </r>
  <r>
    <x v="0"/>
    <s v="T12N R091W S14 fLEWIS"/>
    <n v="49008459"/>
    <x v="0"/>
    <x v="2"/>
    <x v="0"/>
    <m/>
    <s v="14"/>
    <n v="12"/>
    <n v="91"/>
    <n v="41.005679999999998"/>
    <n v="-107.59359000000001"/>
    <s v="4900720081"/>
    <s v="NO. 1 MARY BLAIR"/>
    <x v="0"/>
    <s v="LEWIS"/>
    <n v="50"/>
    <m/>
    <n v="60"/>
    <x v="0"/>
    <n v="3625"/>
    <n v="3685"/>
    <n v="4690"/>
    <m/>
    <x v="0"/>
    <d v="1969-05-27T00:00:00"/>
    <n v="8.4"/>
    <x v="0"/>
    <n v="10"/>
    <n v="2"/>
    <n v="1056"/>
    <n v="12"/>
    <x v="0"/>
    <n v="140"/>
    <n v="2342"/>
    <m/>
    <x v="0"/>
    <n v="7"/>
    <n v="2512"/>
    <x v="0"/>
    <m/>
    <n v="0.499"/>
    <n v="0.16458"/>
    <n v="45.936"/>
    <n v="0.30696000000000001"/>
    <n v="46.90654"/>
    <n v="3.9493999999999998"/>
    <n v="38.385379999999998"/>
    <m/>
    <x v="0"/>
    <n v="0.14574000000000001"/>
    <n v="42.480519999999999"/>
    <n v="4.9515220659455648E-2"/>
    <n v="3566"/>
    <n v="0.1734123066798289"/>
    <n v="1.0638175401553812E-2"/>
    <n v="3.5086791735224982E-3"/>
    <n v="0.98585314542492364"/>
    <n v="9.2969671746014407E-2"/>
    <n v="0.90359957928951906"/>
    <n v="3.430748964466537E-3"/>
    <x v="0"/>
    <m/>
    <x v="0"/>
    <m/>
    <m/>
    <x v="0"/>
    <m/>
    <x v="0"/>
    <x v="0"/>
    <m/>
    <x v="0"/>
    <x v="0"/>
    <x v="0"/>
    <m/>
    <x v="0"/>
    <x v="0"/>
    <x v="0"/>
    <x v="0"/>
    <x v="0"/>
    <x v="0"/>
    <x v="0"/>
    <x v="0"/>
    <x v="0"/>
    <x v="0"/>
    <x v="0"/>
    <x v="0"/>
    <x v="0"/>
    <m/>
    <x v="0"/>
    <x v="0"/>
    <x v="0"/>
    <x v="0"/>
    <x v="0"/>
    <s v="DST NO. 2 (FLOW)"/>
    <m/>
    <x v="0"/>
    <m/>
    <m/>
    <m/>
    <m/>
  </r>
  <r>
    <x v="0"/>
    <s v="T12N R091W S14 fLANCE"/>
    <n v="49008457"/>
    <x v="0"/>
    <x v="2"/>
    <x v="0"/>
    <m/>
    <s v="14"/>
    <n v="12"/>
    <n v="91"/>
    <n v="41.005679999999998"/>
    <n v="-107.59359000000001"/>
    <s v="4900720081"/>
    <s v="NO. 1 MARY BLAIR"/>
    <x v="0"/>
    <s v="LANCE"/>
    <n v="24"/>
    <n v="50"/>
    <n v="35"/>
    <x v="3"/>
    <n v="3540"/>
    <n v="3575"/>
    <n v="4690"/>
    <m/>
    <x v="0"/>
    <d v="1969-05-27T00:00:00"/>
    <n v="8.1999999999999993"/>
    <x v="0"/>
    <n v="19"/>
    <n v="5"/>
    <n v="989"/>
    <n v="52"/>
    <x v="0"/>
    <n v="500"/>
    <n v="1830"/>
    <m/>
    <x v="0"/>
    <n v="77"/>
    <n v="2543"/>
    <x v="0"/>
    <m/>
    <n v="0.94809999999999994"/>
    <n v="0.41144999999999998"/>
    <n v="43.021499999999996"/>
    <n v="1.33016"/>
    <n v="45.711209999999994"/>
    <n v="14.105"/>
    <n v="29.993699999999997"/>
    <m/>
    <x v="0"/>
    <n v="1.6031400000000002"/>
    <n v="45.701839999999997"/>
    <n v="1.0250177627808055E-4"/>
    <n v="3469"/>
    <n v="0.15402528276779773"/>
    <n v="2.0741082985989652E-2"/>
    <n v="9.0010743535338493E-3"/>
    <n v="0.97025784266047654"/>
    <n v="0.30863089976246033"/>
    <n v="0.65629086268736658"/>
    <n v="3.5078237550173044E-2"/>
    <x v="0"/>
    <m/>
    <x v="0"/>
    <m/>
    <m/>
    <x v="0"/>
    <m/>
    <x v="0"/>
    <x v="0"/>
    <m/>
    <x v="0"/>
    <x v="0"/>
    <x v="0"/>
    <m/>
    <x v="0"/>
    <x v="0"/>
    <x v="0"/>
    <x v="0"/>
    <x v="0"/>
    <x v="0"/>
    <x v="0"/>
    <x v="0"/>
    <x v="0"/>
    <x v="0"/>
    <x v="0"/>
    <x v="0"/>
    <x v="0"/>
    <m/>
    <x v="0"/>
    <x v="0"/>
    <x v="0"/>
    <x v="0"/>
    <x v="0"/>
    <s v="DST NO. 1 (MIDDLE)"/>
    <m/>
    <x v="0"/>
    <m/>
    <m/>
    <m/>
    <m/>
  </r>
  <r>
    <x v="0"/>
    <s v="T12N R091W S14 fLANCE"/>
    <n v="49008461"/>
    <x v="0"/>
    <x v="2"/>
    <x v="0"/>
    <m/>
    <s v="14"/>
    <n v="12"/>
    <n v="91"/>
    <n v="41.005679999999998"/>
    <n v="-107.59359000000001"/>
    <s v="4900720081"/>
    <s v="NO. 1 MARY BLAIR"/>
    <x v="0"/>
    <s v="LANCE"/>
    <n v="639"/>
    <n v="24"/>
    <n v="10"/>
    <x v="0"/>
    <n v="3506"/>
    <n v="3516"/>
    <n v="4690"/>
    <m/>
    <x v="0"/>
    <d v="1969-05-27T00:00:00"/>
    <n v="8.5"/>
    <x v="0"/>
    <n v="4"/>
    <n v="3"/>
    <n v="969"/>
    <n v="28"/>
    <x v="0"/>
    <n v="212"/>
    <n v="1586"/>
    <m/>
    <x v="0"/>
    <n v="353"/>
    <n v="2470"/>
    <x v="0"/>
    <m/>
    <n v="0.1996"/>
    <n v="0.24687000000000001"/>
    <n v="42.151499999999999"/>
    <n v="0.71623999999999999"/>
    <n v="43.314209999999996"/>
    <n v="5.9805199999999994"/>
    <n v="25.994539999999997"/>
    <m/>
    <x v="0"/>
    <n v="7.3494600000000005"/>
    <n v="39.324519999999993"/>
    <n v="4.827869450559083E-2"/>
    <n v="3152"/>
    <n v="0.12130914265385984"/>
    <n v="4.6081874747340426E-3"/>
    <n v="5.6995152399178014E-3"/>
    <n v="0.98969229728534824"/>
    <n v="0.1520811951423692"/>
    <n v="0.66102625028862405"/>
    <n v="0.18689255456900686"/>
    <x v="0"/>
    <m/>
    <x v="0"/>
    <m/>
    <m/>
    <x v="0"/>
    <m/>
    <x v="0"/>
    <x v="0"/>
    <m/>
    <x v="0"/>
    <x v="0"/>
    <x v="0"/>
    <m/>
    <x v="0"/>
    <x v="0"/>
    <x v="0"/>
    <x v="0"/>
    <x v="0"/>
    <x v="0"/>
    <x v="0"/>
    <x v="0"/>
    <x v="0"/>
    <x v="0"/>
    <x v="0"/>
    <x v="0"/>
    <x v="0"/>
    <m/>
    <x v="0"/>
    <x v="0"/>
    <x v="0"/>
    <x v="0"/>
    <x v="0"/>
    <s v="DST NO. 3 (HOOKWALL)"/>
    <m/>
    <x v="0"/>
    <m/>
    <m/>
    <m/>
    <m/>
  </r>
  <r>
    <x v="0"/>
    <s v="T12N R091W S14 fLANCE"/>
    <n v="49008464"/>
    <x v="0"/>
    <x v="2"/>
    <x v="0"/>
    <m/>
    <s v="14"/>
    <n v="12"/>
    <n v="91"/>
    <n v="41.005679999999998"/>
    <n v="-107.59359000000001"/>
    <s v="4900720081"/>
    <s v="NO. 1 MARY BLAIR"/>
    <x v="0"/>
    <s v="LANCE"/>
    <m/>
    <n v="639"/>
    <n v="14"/>
    <x v="3"/>
    <n v="2853"/>
    <n v="2867"/>
    <n v="4690"/>
    <m/>
    <x v="0"/>
    <d v="1969-05-27T00:00:00"/>
    <n v="8.6000003814697266"/>
    <x v="0"/>
    <n v="4"/>
    <n v="1"/>
    <n v="497"/>
    <n v="7"/>
    <x v="0"/>
    <n v="58"/>
    <n v="1037"/>
    <m/>
    <x v="0"/>
    <n v="50"/>
    <n v="1200"/>
    <x v="0"/>
    <m/>
    <n v="0.1996"/>
    <n v="8.2290000000000002E-2"/>
    <n v="21.619499999999999"/>
    <n v="0.17906"/>
    <n v="22.080449999999999"/>
    <n v="1.63618"/>
    <n v="16.996429999999997"/>
    <m/>
    <x v="0"/>
    <n v="1.0410000000000001"/>
    <n v="19.673609999999996"/>
    <n v="5.764325672760931E-2"/>
    <n v="1651"/>
    <n v="0.15819010873377762"/>
    <n v="9.0396708400417563E-3"/>
    <n v="3.7268262195743296E-3"/>
    <n v="0.98723350294038392"/>
    <n v="8.3166231311894476E-2"/>
    <n v="0.86392024646213883"/>
    <n v="5.291352222596668E-2"/>
    <x v="0"/>
    <m/>
    <x v="0"/>
    <m/>
    <m/>
    <x v="0"/>
    <m/>
    <x v="0"/>
    <x v="0"/>
    <m/>
    <x v="0"/>
    <x v="0"/>
    <x v="0"/>
    <m/>
    <x v="0"/>
    <x v="0"/>
    <x v="0"/>
    <x v="0"/>
    <x v="0"/>
    <x v="0"/>
    <x v="0"/>
    <x v="0"/>
    <x v="0"/>
    <x v="0"/>
    <x v="0"/>
    <x v="0"/>
    <x v="0"/>
    <m/>
    <x v="0"/>
    <x v="0"/>
    <x v="0"/>
    <x v="0"/>
    <x v="0"/>
    <s v="DST NO. 6 (MFE)"/>
    <m/>
    <x v="0"/>
    <m/>
    <m/>
    <m/>
    <m/>
  </r>
  <r>
    <x v="0"/>
    <s v="T12N R091W S08 fFORT UNION"/>
    <n v="49008469"/>
    <x v="0"/>
    <x v="2"/>
    <x v="143"/>
    <m/>
    <s v="8"/>
    <n v="12"/>
    <n v="91"/>
    <n v="41.019039999999997"/>
    <n v="-107.66639000000001"/>
    <s v="4900720016"/>
    <s v="UNIT NO. 10"/>
    <x v="0"/>
    <s v="FORT UNION"/>
    <n v="55"/>
    <n v="348"/>
    <n v="20"/>
    <x v="0"/>
    <n v="1640"/>
    <n v="1660"/>
    <n v="4656"/>
    <n v="2980"/>
    <x v="0"/>
    <d v="1967-08-29T00:00:00"/>
    <n v="8.6999999999999993"/>
    <x v="0"/>
    <n v="17"/>
    <n v="4"/>
    <n v="1061"/>
    <n v="41"/>
    <x v="0"/>
    <n v="710"/>
    <n v="1391"/>
    <m/>
    <x v="0"/>
    <n v="94"/>
    <n v="2720"/>
    <x v="0"/>
    <m/>
    <n v="0.84830000000000005"/>
    <n v="0.32916000000000001"/>
    <n v="46.153499999999994"/>
    <n v="1.04878"/>
    <n v="48.379739999999991"/>
    <n v="20.0291"/>
    <n v="22.798489999999997"/>
    <m/>
    <x v="0"/>
    <n v="1.9570800000000002"/>
    <n v="44.784669999999998"/>
    <n v="3.8588448099440474E-2"/>
    <n v="3315"/>
    <n v="9.8591549295774641E-2"/>
    <n v="1.7534199232984722E-2"/>
    <n v="6.8036744306604387E-3"/>
    <n v="0.97566212633635496"/>
    <n v="0.44723116191321721"/>
    <n v="0.50906906314147227"/>
    <n v="4.3699774945310535E-2"/>
    <x v="0"/>
    <m/>
    <x v="0"/>
    <m/>
    <m/>
    <x v="0"/>
    <m/>
    <x v="0"/>
    <x v="0"/>
    <m/>
    <x v="0"/>
    <x v="0"/>
    <x v="0"/>
    <m/>
    <x v="0"/>
    <x v="0"/>
    <x v="0"/>
    <x v="0"/>
    <x v="0"/>
    <x v="0"/>
    <x v="0"/>
    <x v="0"/>
    <x v="0"/>
    <x v="0"/>
    <x v="0"/>
    <x v="0"/>
    <x v="0"/>
    <m/>
    <x v="0"/>
    <x v="0"/>
    <x v="0"/>
    <x v="0"/>
    <x v="0"/>
    <s v="DST NO. 10 (BOTTOM)"/>
    <m/>
    <x v="0"/>
    <m/>
    <m/>
    <m/>
    <m/>
  </r>
  <r>
    <x v="1"/>
    <s v="T12N R091W S07 fFORT UNION"/>
    <n v="4095"/>
    <x v="0"/>
    <x v="2"/>
    <x v="143"/>
    <s v="SE SE"/>
    <n v="7"/>
    <n v="12"/>
    <n v="91"/>
    <n v="41.021597"/>
    <n v="-107.676619"/>
    <s v="4900722315"/>
    <s v="RUTH SWEZEY NO. 4"/>
    <x v="0"/>
    <s v="FORT UNION"/>
    <m/>
    <m/>
    <n v="26"/>
    <x v="0"/>
    <n v="1792"/>
    <n v="1818"/>
    <n v="1989"/>
    <m/>
    <x v="2"/>
    <d v="2003-03-17T00:00:00"/>
    <n v="6.89"/>
    <x v="1"/>
    <n v="1090"/>
    <n v="173"/>
    <n v="1360"/>
    <n v="27"/>
    <x v="1"/>
    <n v="3620"/>
    <n v="1360"/>
    <m/>
    <x v="0"/>
    <n v="94"/>
    <n v="7830"/>
    <x v="0"/>
    <s v="MERIT ENERGY COMPANY"/>
    <n v="54.390999999999998"/>
    <n v="14.23617"/>
    <n v="59.16"/>
    <n v="0.69065999999999994"/>
    <n v="128.47782999999998"/>
    <n v="102.1202"/>
    <n v="22.290399999999998"/>
    <n v="0"/>
    <x v="1"/>
    <n v="1.9570800000000002"/>
    <n v="126.36767999999999"/>
    <n v="8.2801144897549517E-3"/>
    <n v="7724"/>
    <n v="-6.8149672110068152E-3"/>
    <n v="0.42334930470105236"/>
    <n v="0.11080643251835746"/>
    <n v="0.46584426278059027"/>
    <n v="0.80811960779844971"/>
    <n v="0.17639320433832448"/>
    <n v="1.5487187863225789E-2"/>
    <x v="1"/>
    <n v="193"/>
    <x v="0"/>
    <m/>
    <m/>
    <x v="0"/>
    <m/>
    <x v="0"/>
    <x v="0"/>
    <m/>
    <x v="0"/>
    <x v="0"/>
    <x v="0"/>
    <m/>
    <x v="0"/>
    <x v="0"/>
    <x v="0"/>
    <x v="0"/>
    <x v="0"/>
    <x v="0"/>
    <x v="0"/>
    <x v="0"/>
    <x v="0"/>
    <x v="0"/>
    <x v="0"/>
    <x v="0"/>
    <x v="0"/>
    <m/>
    <x v="0"/>
    <x v="0"/>
    <x v="0"/>
    <x v="0"/>
    <x v="0"/>
    <s v="COAL ZONE (U. FORT UNION):  1792'-1818'"/>
    <n v="20030317"/>
    <x v="0"/>
    <s v="ENERGY LABS CASPER ID No C03030651-001"/>
    <m/>
    <m/>
    <d v="2003-04-08T00:00:00"/>
  </r>
  <r>
    <x v="1"/>
    <s v="T12N R091W S07 fFORT UNION"/>
    <n v="4092"/>
    <x v="0"/>
    <x v="2"/>
    <x v="143"/>
    <s v="SE SE"/>
    <n v="7"/>
    <n v="12"/>
    <n v="91"/>
    <n v="41.021597"/>
    <n v="-107.676619"/>
    <s v="4900722315"/>
    <s v="RUTH SWEZEY No. 4"/>
    <x v="0"/>
    <s v="FORT UNION"/>
    <m/>
    <m/>
    <n v="3"/>
    <x v="0"/>
    <n v="1651"/>
    <n v="1654"/>
    <n v="1989"/>
    <m/>
    <x v="2"/>
    <d v="2003-03-24T00:00:00"/>
    <n v="7.23"/>
    <x v="1"/>
    <n v="841"/>
    <n v="263"/>
    <n v="1320"/>
    <n v="34"/>
    <x v="1"/>
    <n v="3850"/>
    <n v="969"/>
    <m/>
    <x v="0"/>
    <n v="116"/>
    <n v="7430"/>
    <x v="0"/>
    <s v="MERIT ENERGY COMPANY"/>
    <n v="41.965899999999998"/>
    <n v="21.64227"/>
    <n v="57.42"/>
    <n v="0.86971999999999994"/>
    <n v="121.89788999999999"/>
    <n v="108.60849999999999"/>
    <n v="15.881909999999998"/>
    <n v="0"/>
    <x v="1"/>
    <n v="2.4151200000000004"/>
    <n v="126.90553"/>
    <n v="-2.0126893754113227E-2"/>
    <n v="7393"/>
    <n v="-2.4961208932065032E-3"/>
    <n v="0.34427093036639111"/>
    <n v="0.17754425445756281"/>
    <n v="0.47818481517604611"/>
    <n v="0.85582164937966054"/>
    <n v="0.12514750145245837"/>
    <n v="1.9030849167881024E-2"/>
    <x v="11"/>
    <n v="110"/>
    <x v="0"/>
    <n v="5820"/>
    <n v="0.69599999999999995"/>
    <x v="4"/>
    <n v="15800"/>
    <x v="0"/>
    <x v="0"/>
    <m/>
    <x v="0"/>
    <x v="0"/>
    <x v="0"/>
    <m/>
    <x v="0"/>
    <x v="0"/>
    <x v="0"/>
    <x v="0"/>
    <x v="0"/>
    <x v="0"/>
    <x v="0"/>
    <x v="0"/>
    <x v="0"/>
    <x v="0"/>
    <x v="0"/>
    <x v="0"/>
    <x v="0"/>
    <m/>
    <x v="0"/>
    <x v="0"/>
    <x v="0"/>
    <x v="0"/>
    <x v="0"/>
    <s v="(U. FORT UNION)  1651'-1654'"/>
    <n v="20030324"/>
    <x v="0"/>
    <s v="ENERGY LABS CASPER ID No C03030848-001"/>
    <m/>
    <m/>
    <d v="2003-04-10T00:00:00"/>
  </r>
  <r>
    <x v="0"/>
    <s v="T12N R091W S07 fFORT UNION"/>
    <n v="49008302"/>
    <x v="0"/>
    <x v="2"/>
    <x v="143"/>
    <m/>
    <s v="7"/>
    <n v="12"/>
    <n v="91"/>
    <n v="41.019570000000002"/>
    <n v="-107.68066"/>
    <s v="4900713583"/>
    <s v="1 JONS"/>
    <x v="0"/>
    <s v="FORT UNION"/>
    <m/>
    <m/>
    <n v="83"/>
    <x v="0"/>
    <n v="1647"/>
    <n v="1730"/>
    <n v="3739"/>
    <n v="3671"/>
    <x v="0"/>
    <d v="1966-08-24T00:00:00"/>
    <n v="8.5"/>
    <x v="0"/>
    <n v="22"/>
    <n v="5"/>
    <n v="3337"/>
    <n v="10"/>
    <x v="0"/>
    <n v="3740"/>
    <n v="1842"/>
    <m/>
    <x v="0"/>
    <n v="15"/>
    <n v="8374"/>
    <x v="0"/>
    <m/>
    <n v="1.0977999999999999"/>
    <n v="0.41144999999999998"/>
    <n v="145.15949999999998"/>
    <n v="0.25579999999999997"/>
    <n v="146.92454999999998"/>
    <n v="105.50539999999999"/>
    <n v="30.190379999999998"/>
    <m/>
    <x v="0"/>
    <n v="0.31230000000000002"/>
    <n v="136.00807999999998"/>
    <n v="3.8583283942894835E-2"/>
    <n v="8968"/>
    <n v="3.4252104716872331E-2"/>
    <n v="7.4718622585537957E-3"/>
    <n v="2.8004169486991796E-3"/>
    <n v="0.98972772079274696"/>
    <n v="0.77572891257637056"/>
    <n v="0.22197490031474601"/>
    <n v="2.2961871088835314E-3"/>
    <x v="0"/>
    <m/>
    <x v="0"/>
    <m/>
    <m/>
    <x v="0"/>
    <m/>
    <x v="0"/>
    <x v="0"/>
    <m/>
    <x v="0"/>
    <x v="0"/>
    <x v="0"/>
    <m/>
    <x v="0"/>
    <x v="0"/>
    <x v="0"/>
    <x v="0"/>
    <x v="0"/>
    <x v="0"/>
    <x v="0"/>
    <x v="0"/>
    <x v="0"/>
    <x v="0"/>
    <x v="0"/>
    <x v="0"/>
    <x v="0"/>
    <m/>
    <x v="0"/>
    <x v="0"/>
    <x v="0"/>
    <x v="0"/>
    <x v="0"/>
    <s v="DST NO. 2 (BOTTOM)"/>
    <m/>
    <x v="0"/>
    <m/>
    <m/>
    <m/>
    <m/>
  </r>
  <r>
    <x v="0"/>
    <s v="T12N R091W S07 fFORT UNION"/>
    <n v="49008305"/>
    <x v="0"/>
    <x v="2"/>
    <x v="143"/>
    <m/>
    <s v="7"/>
    <n v="12"/>
    <n v="91"/>
    <n v="41.019089999999998"/>
    <n v="-107.67519"/>
    <s v="4900706963"/>
    <s v="1-A SWEZEY"/>
    <x v="0"/>
    <s v="FORT UNION"/>
    <m/>
    <m/>
    <m/>
    <x v="1"/>
    <n v="1580"/>
    <n v="0"/>
    <n v="3036"/>
    <n v="3002"/>
    <x v="3"/>
    <d v="1967-03-21T00:00:00"/>
    <n v="8.8000000000000007"/>
    <x v="0"/>
    <n v="9"/>
    <n v="9"/>
    <n v="1320"/>
    <n v="15"/>
    <x v="0"/>
    <n v="800"/>
    <n v="1684"/>
    <m/>
    <x v="0"/>
    <n v="250"/>
    <n v="3340"/>
    <x v="0"/>
    <m/>
    <n v="0.4491"/>
    <n v="0.74060999999999999"/>
    <n v="57.42"/>
    <n v="0.38369999999999999"/>
    <n v="58.99340999999999"/>
    <n v="22.567999999999998"/>
    <n v="27.600759999999998"/>
    <m/>
    <x v="0"/>
    <n v="5.2050000000000001"/>
    <n v="55.37375999999999"/>
    <n v="3.1649379800164683E-2"/>
    <n v="4084"/>
    <n v="0.10021551724137931"/>
    <n v="7.6127147083038613E-3"/>
    <n v="1.2554114095116727E-2"/>
    <n v="0.97983317119657942"/>
    <n v="0.4075576590789573"/>
    <n v="0.49844475072669803"/>
    <n v="9.3997590194344782E-2"/>
    <x v="0"/>
    <m/>
    <x v="0"/>
    <m/>
    <m/>
    <x v="0"/>
    <m/>
    <x v="0"/>
    <x v="0"/>
    <m/>
    <x v="0"/>
    <x v="0"/>
    <x v="0"/>
    <m/>
    <x v="0"/>
    <x v="0"/>
    <x v="0"/>
    <x v="0"/>
    <x v="0"/>
    <x v="0"/>
    <x v="0"/>
    <x v="0"/>
    <x v="0"/>
    <x v="0"/>
    <x v="0"/>
    <x v="0"/>
    <x v="0"/>
    <m/>
    <x v="0"/>
    <x v="0"/>
    <x v="0"/>
    <x v="0"/>
    <x v="0"/>
    <s v="SCHLUMBERGER WLT"/>
    <m/>
    <x v="0"/>
    <m/>
    <m/>
    <m/>
    <m/>
  </r>
  <r>
    <x v="1"/>
    <s v="T12N R091W S07 fFORT UNION"/>
    <n v="4094"/>
    <x v="0"/>
    <x v="2"/>
    <x v="143"/>
    <s v="SE SE"/>
    <n v="7"/>
    <n v="12"/>
    <n v="91"/>
    <n v="41.021597"/>
    <n v="-107.676619"/>
    <s v="4900722315"/>
    <s v="RUTH SWEZEY NO. 4"/>
    <x v="0"/>
    <s v="FORT UNION"/>
    <m/>
    <m/>
    <n v="21"/>
    <x v="0"/>
    <n v="1523"/>
    <n v="1544"/>
    <n v="1989"/>
    <m/>
    <x v="2"/>
    <d v="2003-03-27T00:00:00"/>
    <n v="6.73"/>
    <x v="1"/>
    <n v="790"/>
    <n v="91.1"/>
    <n v="1320"/>
    <n v="30.4"/>
    <x v="1"/>
    <n v="3610"/>
    <n v="895"/>
    <m/>
    <x v="0"/>
    <n v="69"/>
    <n v="6540"/>
    <x v="0"/>
    <s v="MERIT ENERGY COMPANY"/>
    <n v="39.420999999999999"/>
    <n v="7.4966189999999999"/>
    <n v="57.42"/>
    <n v="0.77763199999999988"/>
    <n v="105.11525099999999"/>
    <n v="101.8381"/>
    <n v="14.669049999999999"/>
    <n v="0"/>
    <x v="1"/>
    <n v="1.4365800000000002"/>
    <n v="117.94373"/>
    <n v="-5.7511600485613337E-2"/>
    <n v="6805.5"/>
    <n v="1.9894346408901878E-2"/>
    <n v="0.37502645548551278"/>
    <n v="7.1318090654609201E-2"/>
    <n v="0.55365545385987802"/>
    <n v="0.86344649266222118"/>
    <n v="0.12437329224707408"/>
    <n v="1.2180215090704697E-2"/>
    <x v="0"/>
    <n v="359"/>
    <x v="0"/>
    <n v="5379"/>
    <n v="0.69599999999999995"/>
    <x v="4"/>
    <n v="15800"/>
    <x v="0"/>
    <x v="0"/>
    <m/>
    <x v="0"/>
    <x v="0"/>
    <x v="0"/>
    <m/>
    <x v="0"/>
    <x v="0"/>
    <x v="0"/>
    <x v="0"/>
    <x v="0"/>
    <x v="0"/>
    <x v="0"/>
    <x v="0"/>
    <x v="0"/>
    <x v="0"/>
    <x v="0"/>
    <x v="0"/>
    <x v="0"/>
    <m/>
    <x v="0"/>
    <x v="0"/>
    <x v="0"/>
    <x v="0"/>
    <x v="0"/>
    <s v="FIVE POINT COAL ZONE (U. FORT UNION): 1523'-1544'"/>
    <n v="20030327"/>
    <x v="0"/>
    <s v="ENERGY LABS CASPER ID No C03040175-001"/>
    <m/>
    <m/>
    <d v="2003-04-22T00:00:00"/>
  </r>
  <r>
    <x v="1"/>
    <s v="T12N R091W S07 fFORT UNION"/>
    <n v="4093"/>
    <x v="0"/>
    <x v="2"/>
    <x v="143"/>
    <s v="SE SE"/>
    <n v="7"/>
    <n v="12"/>
    <n v="91"/>
    <n v="41.021597"/>
    <n v="-107.676619"/>
    <s v="4900722315"/>
    <s v="R. SWEZEY NO. 4"/>
    <x v="0"/>
    <s v="FORT UNION"/>
    <m/>
    <m/>
    <m/>
    <x v="0"/>
    <s v="1256"/>
    <m/>
    <n v="1989"/>
    <m/>
    <x v="2"/>
    <d v="2003-04-02T00:00:00"/>
    <n v="7.73"/>
    <x v="1"/>
    <n v="189"/>
    <n v="52.4"/>
    <n v="1060"/>
    <n v="14.1"/>
    <x v="1"/>
    <n v="982"/>
    <n v="1950"/>
    <m/>
    <x v="0"/>
    <n v="16"/>
    <n v="3310"/>
    <x v="0"/>
    <s v="MERIT ENERGY COMPANY"/>
    <n v="9.4311000000000007"/>
    <n v="4.3119959999999997"/>
    <n v="46.11"/>
    <n v="0.36067799999999994"/>
    <n v="60.213774000000001"/>
    <n v="27.702220000000001"/>
    <n v="31.960499999999996"/>
    <n v="0"/>
    <x v="1"/>
    <n v="0.33312000000000003"/>
    <n v="59.995839999999994"/>
    <n v="1.8129498361088387E-3"/>
    <n v="4263.5"/>
    <n v="0.1258995180563808"/>
    <n v="0.15662695382621258"/>
    <n v="7.1611455545038574E-2"/>
    <n v="0.77176159062874883"/>
    <n v="0.46173568034050366"/>
    <n v="0.5327119346941388"/>
    <n v="5.552384965357599E-3"/>
    <x v="0"/>
    <n v="36.799999999999997"/>
    <x v="0"/>
    <n v="2915"/>
    <n v="1.7390000000000001"/>
    <x v="4"/>
    <n v="6320"/>
    <x v="0"/>
    <x v="0"/>
    <m/>
    <x v="0"/>
    <x v="0"/>
    <x v="0"/>
    <m/>
    <x v="0"/>
    <x v="0"/>
    <x v="0"/>
    <x v="0"/>
    <x v="0"/>
    <x v="0"/>
    <x v="0"/>
    <x v="0"/>
    <x v="0"/>
    <x v="0"/>
    <x v="0"/>
    <x v="0"/>
    <x v="0"/>
    <m/>
    <x v="0"/>
    <x v="0"/>
    <x v="0"/>
    <x v="0"/>
    <x v="0"/>
    <s v="BAGGS COAL ZONE (U. FORT UNION):  1256'-1266'"/>
    <n v="20030402"/>
    <x v="0"/>
    <s v="ENERGY LABS CASPER ID No C0304022-001"/>
    <m/>
    <m/>
    <d v="2003-04-22T00:00:00"/>
  </r>
  <r>
    <x v="1"/>
    <s v="T12N R091W S07 fFORT UNION"/>
    <n v="4431"/>
    <x v="0"/>
    <x v="2"/>
    <x v="150"/>
    <s v="SE SE"/>
    <n v="7"/>
    <n v="12"/>
    <n v="91"/>
    <n v="41.021597"/>
    <n v="-107.676619"/>
    <s v="4900722315"/>
    <s v="R. SWEZEY #4"/>
    <x v="0"/>
    <s v="FORT UNION"/>
    <m/>
    <m/>
    <m/>
    <x v="0"/>
    <s v="1256"/>
    <m/>
    <n v="1989"/>
    <m/>
    <x v="2"/>
    <d v="2003-04-02T00:00:00"/>
    <n v="7.73"/>
    <x v="1"/>
    <n v="189"/>
    <n v="52.4"/>
    <n v="1060"/>
    <n v="14.1"/>
    <x v="1"/>
    <n v="982"/>
    <n v="1950"/>
    <m/>
    <x v="0"/>
    <n v="15.5"/>
    <n v="3310"/>
    <x v="0"/>
    <s v="MERIT ENERGY COMPANY"/>
    <n v="9.4311000000000007"/>
    <n v="4.3119959999999997"/>
    <n v="46.11"/>
    <n v="0.36067799999999994"/>
    <n v="60.213774000000001"/>
    <n v="27.702220000000001"/>
    <n v="31.960499999999996"/>
    <n v="0"/>
    <x v="1"/>
    <n v="0.32271000000000005"/>
    <n v="59.985429999999994"/>
    <n v="1.8997130796307685E-3"/>
    <n v="4263"/>
    <n v="0.12584180641753598"/>
    <n v="0.15662695382621258"/>
    <n v="7.1611455545038574E-2"/>
    <n v="0.77176159062874883"/>
    <n v="0.4618158109394232"/>
    <n v="0.532804382664257"/>
    <n v="5.3798063963199074E-3"/>
    <x v="0"/>
    <n v="36.799999999999997"/>
    <x v="0"/>
    <m/>
    <m/>
    <x v="0"/>
    <n v="6320"/>
    <x v="0"/>
    <x v="0"/>
    <m/>
    <x v="0"/>
    <x v="0"/>
    <x v="0"/>
    <m/>
    <x v="0"/>
    <x v="0"/>
    <x v="0"/>
    <x v="0"/>
    <x v="0"/>
    <x v="0"/>
    <x v="0"/>
    <x v="0"/>
    <x v="0"/>
    <x v="0"/>
    <x v="0"/>
    <x v="0"/>
    <x v="0"/>
    <m/>
    <x v="0"/>
    <x v="0"/>
    <x v="0"/>
    <x v="0"/>
    <x v="0"/>
    <m/>
    <n v="20030402"/>
    <x v="0"/>
    <s v="ENERGY LABS CASPER ID No C03040225-001"/>
    <m/>
    <m/>
    <d v="2003-04-22T00:00:00"/>
  </r>
  <r>
    <x v="1"/>
    <s v="T12N R091W S07 fFIVEMILE POINT"/>
    <n v="4434"/>
    <x v="0"/>
    <x v="2"/>
    <x v="150"/>
    <s v="SE SE"/>
    <n v="7"/>
    <n v="12"/>
    <n v="91"/>
    <n v="41.021597"/>
    <n v="-107.676619"/>
    <s v="4900722315"/>
    <s v="R. SWEZEY #4"/>
    <x v="0"/>
    <s v="FORT UNION"/>
    <m/>
    <m/>
    <m/>
    <x v="0"/>
    <s v="1523"/>
    <m/>
    <n v="1989"/>
    <m/>
    <x v="2"/>
    <d v="2003-03-27T00:00:00"/>
    <m/>
    <x v="1"/>
    <n v="790"/>
    <n v="91.1"/>
    <n v="1320"/>
    <n v="30.4"/>
    <x v="1"/>
    <n v="3610"/>
    <n v="895"/>
    <m/>
    <x v="0"/>
    <n v="68.8"/>
    <n v="6540"/>
    <x v="0"/>
    <s v="MERIT ENERGY COMPANY"/>
    <n v="39.420999999999999"/>
    <n v="7.4966189999999999"/>
    <n v="57.42"/>
    <n v="0.77763199999999988"/>
    <n v="105.11525099999999"/>
    <n v="101.8381"/>
    <n v="14.669049999999999"/>
    <n v="0"/>
    <x v="1"/>
    <n v="1.4324160000000001"/>
    <n v="117.939566"/>
    <n v="-5.7494006058609409E-2"/>
    <n v="6805.3"/>
    <n v="1.9879658006938788E-2"/>
    <n v="0.37502645548551278"/>
    <n v="7.1318090654609201E-2"/>
    <n v="0.55365545385987802"/>
    <n v="0.86347697769211729"/>
    <n v="0.12437768339761399"/>
    <n v="1.2145338910268672E-2"/>
    <x v="0"/>
    <n v="359"/>
    <x v="0"/>
    <m/>
    <m/>
    <x v="0"/>
    <n v="15800"/>
    <x v="0"/>
    <x v="0"/>
    <m/>
    <x v="0"/>
    <x v="0"/>
    <x v="0"/>
    <m/>
    <x v="0"/>
    <x v="0"/>
    <x v="0"/>
    <x v="0"/>
    <x v="0"/>
    <x v="0"/>
    <x v="0"/>
    <x v="0"/>
    <x v="0"/>
    <x v="0"/>
    <x v="0"/>
    <x v="0"/>
    <x v="0"/>
    <m/>
    <x v="0"/>
    <x v="0"/>
    <x v="0"/>
    <x v="0"/>
    <x v="0"/>
    <m/>
    <n v="20030327"/>
    <x v="0"/>
    <s v="ENERGY LABS CASPER ID No C03040175-001"/>
    <m/>
    <m/>
    <d v="2003-04-22T00:00:00"/>
  </r>
  <r>
    <x v="1"/>
    <s v="T12N R091W S07 fFIVEMILE POINT"/>
    <n v="4432"/>
    <x v="0"/>
    <x v="2"/>
    <x v="150"/>
    <s v="SE SE"/>
    <n v="7"/>
    <n v="12"/>
    <n v="91"/>
    <n v="41.018416999999999"/>
    <n v="-107.67596899999999"/>
    <n v="4900722314"/>
    <s v="R. SWEZEY #6"/>
    <x v="0"/>
    <s v="FORT UNION"/>
    <m/>
    <m/>
    <m/>
    <x v="0"/>
    <s v="1510"/>
    <m/>
    <n v="2006"/>
    <n v="1971"/>
    <x v="2"/>
    <d v="2003-08-18T00:00:00"/>
    <n v="8.5"/>
    <x v="1"/>
    <n v="31.6"/>
    <n v="9.6999999999999993"/>
    <n v="1190"/>
    <n v="85.4"/>
    <x v="1"/>
    <n v="821"/>
    <n v="2360"/>
    <n v="42"/>
    <x v="0"/>
    <n v="13.2"/>
    <n v="3290"/>
    <x v="0"/>
    <s v="MERIT ENERGY COMPANY"/>
    <n v="1.57684"/>
    <n v="0.79821299999999995"/>
    <n v="51.765000000000001"/>
    <n v="2.1845319999999999"/>
    <n v="56.324584999999992"/>
    <n v="23.160409999999999"/>
    <n v="38.680399999999999"/>
    <n v="1.3998599999999999"/>
    <x v="1"/>
    <n v="0.27482400000000001"/>
    <n v="63.515493999999997"/>
    <n v="-6.0004207774262276E-2"/>
    <n v="4552.8999999999996"/>
    <n v="0.16102462099478507"/>
    <n v="2.7995590202750723E-2"/>
    <n v="1.4171662338923582E-2"/>
    <n v="0.9578327474583257"/>
    <n v="0.36464189351971349"/>
    <n v="0.60899156353881145"/>
    <n v="4.3268812488492965E-3"/>
    <x v="0"/>
    <n v="12.8"/>
    <x v="0"/>
    <m/>
    <m/>
    <x v="0"/>
    <n v="5930"/>
    <x v="0"/>
    <x v="0"/>
    <m/>
    <x v="0"/>
    <x v="0"/>
    <x v="0"/>
    <m/>
    <x v="0"/>
    <x v="0"/>
    <x v="0"/>
    <x v="0"/>
    <x v="0"/>
    <x v="0"/>
    <x v="0"/>
    <x v="0"/>
    <x v="0"/>
    <x v="0"/>
    <x v="0"/>
    <x v="0"/>
    <x v="0"/>
    <m/>
    <x v="0"/>
    <x v="0"/>
    <x v="0"/>
    <x v="0"/>
    <x v="0"/>
    <m/>
    <n v="20030818"/>
    <x v="0"/>
    <s v="ENERGY LABS CASPER ID No C03080616-001"/>
    <m/>
    <m/>
    <d v="2003-08-26T00:00:00"/>
  </r>
  <r>
    <x v="1"/>
    <s v="T12N R091W S07 fFIVEMILE POINT"/>
    <n v="4435"/>
    <x v="0"/>
    <x v="2"/>
    <x v="150"/>
    <s v="SE SE"/>
    <n v="7"/>
    <n v="12"/>
    <n v="91"/>
    <n v="41.018416999999999"/>
    <n v="-107.67596899999999"/>
    <s v="4900722314"/>
    <s v="R. SWEZEY #6"/>
    <x v="0"/>
    <s v="FORT UNION"/>
    <m/>
    <m/>
    <m/>
    <x v="0"/>
    <s v="1510"/>
    <m/>
    <n v="2006"/>
    <n v="1971"/>
    <x v="2"/>
    <d v="2003-08-18T00:00:00"/>
    <n v="8.5"/>
    <x v="1"/>
    <n v="32"/>
    <n v="9.6999999999999993"/>
    <n v="1190"/>
    <n v="85.4"/>
    <x v="1"/>
    <n v="821"/>
    <n v="2360"/>
    <n v="42"/>
    <x v="0"/>
    <n v="13"/>
    <n v="3290"/>
    <x v="0"/>
    <s v="MERIT ENERGY COMPANY"/>
    <n v="1.5968"/>
    <n v="0.79821299999999995"/>
    <n v="51.765000000000001"/>
    <n v="2.1845319999999999"/>
    <n v="56.344544999999989"/>
    <n v="23.160409999999999"/>
    <n v="38.680399999999999"/>
    <n v="1.3998599999999999"/>
    <x v="1"/>
    <n v="0.27066000000000001"/>
    <n v="63.511329999999994"/>
    <n v="-5.9795024649396664E-2"/>
    <n v="4553.1000000000004"/>
    <n v="0.16104601496857113"/>
    <n v="2.8339921814968961E-2"/>
    <n v="1.4166642041390166E-2"/>
    <n v="0.95749343614364091"/>
    <n v="0.36466580057448017"/>
    <n v="0.60903149091666009"/>
    <n v="4.2616018275794263E-3"/>
    <x v="0"/>
    <n v="12.8"/>
    <x v="0"/>
    <n v="2927"/>
    <n v="1.853"/>
    <x v="4"/>
    <m/>
    <x v="0"/>
    <x v="0"/>
    <m/>
    <x v="0"/>
    <x v="0"/>
    <x v="0"/>
    <m/>
    <x v="0"/>
    <x v="0"/>
    <x v="0"/>
    <x v="0"/>
    <x v="0"/>
    <x v="0"/>
    <x v="0"/>
    <x v="0"/>
    <x v="0"/>
    <x v="0"/>
    <x v="0"/>
    <x v="0"/>
    <x v="0"/>
    <m/>
    <x v="0"/>
    <x v="0"/>
    <x v="0"/>
    <x v="0"/>
    <x v="0"/>
    <m/>
    <n v="20030818"/>
    <x v="0"/>
    <s v="ENERGY LABS CASPER ID No C03080616-001"/>
    <m/>
    <m/>
    <d v="2003-08-26T00:00:00"/>
  </r>
  <r>
    <x v="0"/>
    <s v="T12N R090W S18 fMESAVERDE"/>
    <n v="49008309"/>
    <x v="0"/>
    <x v="2"/>
    <x v="151"/>
    <m/>
    <s v="18"/>
    <n v="12"/>
    <n v="90"/>
    <n v="41.012869999999999"/>
    <n v="-107.57044"/>
    <s v="4900706986"/>
    <s v="1 MONTGOMERY"/>
    <x v="0"/>
    <s v="MESAVERDE"/>
    <m/>
    <m/>
    <n v="77"/>
    <x v="0"/>
    <n v="5980"/>
    <n v="6057"/>
    <m/>
    <m/>
    <x v="0"/>
    <d v="1967-07-10T00:00:00"/>
    <n v="8.4"/>
    <x v="0"/>
    <n v="14"/>
    <n v="4"/>
    <n v="2556"/>
    <n v="40"/>
    <x v="0"/>
    <n v="1410"/>
    <n v="4368"/>
    <m/>
    <x v="0"/>
    <n v="51"/>
    <n v="6250"/>
    <x v="0"/>
    <m/>
    <n v="0.6986"/>
    <n v="0.32916000000000001"/>
    <n v="111.18599999999999"/>
    <n v="1.0231999999999999"/>
    <n v="113.23696"/>
    <n v="39.7761"/>
    <n v="71.591519999999988"/>
    <m/>
    <x v="0"/>
    <n v="1.06182"/>
    <n v="112.42943999999999"/>
    <n v="3.578379413151497E-3"/>
    <n v="8440"/>
    <n v="0.14908100748808714"/>
    <n v="6.1693637836974782E-3"/>
    <n v="2.9068247681675666E-3"/>
    <n v="0.99092381144813491"/>
    <n v="0.35378722868316348"/>
    <n v="0.63676844783715014"/>
    <n v="9.44432347968646E-3"/>
    <x v="0"/>
    <m/>
    <x v="0"/>
    <m/>
    <m/>
    <x v="0"/>
    <m/>
    <x v="0"/>
    <x v="0"/>
    <m/>
    <x v="0"/>
    <x v="0"/>
    <x v="0"/>
    <m/>
    <x v="0"/>
    <x v="0"/>
    <x v="0"/>
    <x v="0"/>
    <x v="0"/>
    <x v="0"/>
    <x v="0"/>
    <x v="0"/>
    <x v="0"/>
    <x v="0"/>
    <x v="0"/>
    <x v="0"/>
    <x v="0"/>
    <m/>
    <x v="0"/>
    <x v="0"/>
    <x v="0"/>
    <x v="0"/>
    <x v="0"/>
    <s v="DST NO. 3 (MIDDLE)"/>
    <m/>
    <x v="0"/>
    <m/>
    <m/>
    <m/>
    <m/>
  </r>
  <r>
    <x v="1"/>
    <s v="T0N R0W S0 fFRONTIER"/>
    <n v="5893"/>
    <x v="0"/>
    <x v="5"/>
    <x v="19"/>
    <m/>
    <n v="0"/>
    <n v="0"/>
    <n v="0"/>
    <n v="42.251745"/>
    <n v="-110.208448"/>
    <s v="4902322227"/>
    <s v="274-12H GRB"/>
    <x v="0"/>
    <s v="FRONTIER"/>
    <m/>
    <m/>
    <s v=""/>
    <x v="0"/>
    <m/>
    <m/>
    <n v="11544"/>
    <n v="11544"/>
    <x v="2"/>
    <m/>
    <n v="6.36"/>
    <x v="1"/>
    <n v="537"/>
    <n v="17"/>
    <n v="7470"/>
    <n v="0"/>
    <x v="1"/>
    <n v="11860"/>
    <n v="612"/>
    <n v="0"/>
    <x v="1"/>
    <n v="410"/>
    <n v="20916"/>
    <x v="0"/>
    <s v="EOG RESOURCES INC"/>
    <n v="26.796299999999999"/>
    <n v="1.39893"/>
    <n v="324.94499999999999"/>
    <n v="0"/>
    <n v="353.14022999999997"/>
    <n v="334.57060000000001"/>
    <n v="10.030679999999998"/>
    <n v="0"/>
    <x v="1"/>
    <n v="8.5362000000000009"/>
    <n v="353.13748000000004"/>
    <n v="3.8936525406344352E-6"/>
    <n v="20906"/>
    <n v="-2.3910860312754053E-4"/>
    <n v="7.5880054787300782E-2"/>
    <n v="3.9614008293532574E-3"/>
    <n v="0.92015854438334599"/>
    <n v="0.94742308293076105"/>
    <n v="2.8404461627805685E-2"/>
    <n v="2.4172455441433177E-2"/>
    <x v="1"/>
    <n v="10"/>
    <x v="1"/>
    <n v="0"/>
    <n v="0"/>
    <x v="1"/>
    <n v="0"/>
    <x v="1"/>
    <x v="1"/>
    <n v="0"/>
    <x v="1"/>
    <x v="1"/>
    <x v="1"/>
    <n v="0"/>
    <x v="1"/>
    <x v="1"/>
    <x v="1"/>
    <x v="1"/>
    <x v="0"/>
    <x v="0"/>
    <x v="0"/>
    <x v="0"/>
    <x v="0"/>
    <x v="0"/>
    <x v="0"/>
    <x v="0"/>
    <x v="0"/>
    <m/>
    <x v="0"/>
    <x v="0"/>
    <x v="0"/>
    <x v="0"/>
    <x v="0"/>
    <m/>
    <m/>
    <x v="0"/>
    <s v="FRONTIER 2 - BENCH 2"/>
    <m/>
    <m/>
    <d v="2007-12-26T00:00:00"/>
  </r>
  <r>
    <x v="3"/>
    <m/>
    <m/>
    <x v="1"/>
    <x v="3"/>
    <x v="5"/>
    <m/>
    <m/>
    <m/>
    <m/>
    <m/>
    <m/>
    <m/>
    <m/>
    <x v="0"/>
    <m/>
    <m/>
    <m/>
    <m/>
    <x v="0"/>
    <m/>
    <m/>
    <m/>
    <m/>
    <x v="2"/>
    <m/>
    <m/>
    <x v="1"/>
    <m/>
    <m/>
    <m/>
    <m/>
    <x v="1"/>
    <m/>
    <m/>
    <m/>
    <x v="0"/>
    <m/>
    <m/>
    <x v="0"/>
    <m/>
    <m/>
    <m/>
    <m/>
    <m/>
    <m/>
    <m/>
    <m/>
    <m/>
    <x v="0"/>
    <m/>
    <m/>
    <m/>
    <m/>
    <m/>
    <m/>
    <m/>
    <m/>
    <m/>
    <m/>
    <m/>
    <x v="0"/>
    <m/>
    <x v="0"/>
    <m/>
    <m/>
    <x v="0"/>
    <m/>
    <x v="0"/>
    <x v="0"/>
    <m/>
    <x v="0"/>
    <x v="0"/>
    <x v="0"/>
    <m/>
    <x v="0"/>
    <x v="0"/>
    <x v="0"/>
    <x v="0"/>
    <x v="0"/>
    <x v="0"/>
    <x v="0"/>
    <x v="0"/>
    <x v="0"/>
    <x v="0"/>
    <x v="0"/>
    <x v="0"/>
    <x v="0"/>
    <m/>
    <x v="0"/>
    <x v="0"/>
    <x v="0"/>
    <x v="0"/>
    <x v="0"/>
    <m/>
    <m/>
    <x v="0"/>
    <m/>
    <m/>
    <m/>
    <m/>
  </r>
</pivotCacheRecords>
</file>

<file path=xl/pivotCache/pivotCacheRecords3.xml><?xml version="1.0" encoding="utf-8"?>
<pivotCacheRecords xmlns="http://schemas.openxmlformats.org/spreadsheetml/2006/main" xmlns:r="http://schemas.openxmlformats.org/officeDocument/2006/relationships" count="2417">
  <r>
    <x v="0"/>
    <s v="T15N R117W S34 fADAVILLE"/>
    <n v="49008527"/>
    <x v="0"/>
    <x v="0"/>
    <s v="WILDCAT"/>
    <m/>
    <s v="34"/>
    <s v=" 15"/>
    <s v=" 117"/>
    <n v="41.232320000000001"/>
    <n v="-110.58387"/>
    <s v="4904105096"/>
    <s v="1 GOVERNMENT PATTERSON"/>
    <x v="0"/>
    <x v="0"/>
    <m/>
    <m/>
    <n v="182"/>
    <x v="0"/>
    <n v="9083"/>
    <n v="9265"/>
    <n v="9800"/>
    <m/>
    <x v="0"/>
    <d v="1965-09-22T00:00:00"/>
    <n v="8.1000003814697266"/>
    <x v="0"/>
    <n v="56"/>
    <n v="30"/>
    <n v="3652"/>
    <n v="28"/>
    <x v="0"/>
    <n v="3140"/>
    <n v="1976"/>
    <m/>
    <x v="0"/>
    <n v="2115"/>
    <n v="9995"/>
    <x v="0"/>
    <m/>
    <n v="2.7944"/>
    <n v="2.4687000000000001"/>
    <n v="158.86199999999999"/>
    <n v="0.71623999999999999"/>
    <n v="164.84134"/>
    <n v="88.579399999999993"/>
    <n v="32.38664"/>
    <m/>
    <x v="0"/>
    <n v="44.034300000000002"/>
    <n v="165.00033999999999"/>
    <n v="-4.8204944869305728E-4"/>
    <n v="10994"/>
    <n v="4.7596359998094237E-2"/>
    <n v="1.6952058264025273E-2"/>
    <n v="1.4976218950901515E-2"/>
    <n v="0.96807172278507314"/>
    <n v="0.53684374226137954"/>
    <n v="0.19628226220624759"/>
    <n v="0.26687399553237284"/>
    <x v="0"/>
    <m/>
    <x v="0"/>
    <m/>
    <m/>
    <x v="0"/>
    <m/>
    <x v="0"/>
    <x v="0"/>
    <m/>
    <x v="0"/>
    <x v="0"/>
    <x v="0"/>
    <m/>
    <x v="0"/>
    <x v="0"/>
    <x v="0"/>
    <x v="0"/>
    <x v="0"/>
    <x v="0"/>
    <x v="0"/>
    <x v="0"/>
    <x v="0"/>
    <x v="0"/>
    <x v="0"/>
    <x v="0"/>
    <x v="0"/>
    <m/>
    <x v="0"/>
    <x v="0"/>
    <x v="0"/>
    <x v="0"/>
    <x v="0"/>
    <s v="DST NO. 1 (RUN NO. 2)"/>
    <m/>
    <x v="0"/>
    <m/>
    <m/>
    <m/>
    <m/>
    <x v="0"/>
    <x v="0"/>
  </r>
  <r>
    <x v="1"/>
    <s v="T17N R117W S19 fADAVILLE"/>
    <n v="4152"/>
    <x v="0"/>
    <x v="0"/>
    <s v="WC"/>
    <s v="C SW"/>
    <n v="19"/>
    <n v="17"/>
    <n v="117"/>
    <n v="41.437779999999997"/>
    <n v="-110.688889"/>
    <s v="4904121098"/>
    <s v="ADAVILLE 14-19-17-117"/>
    <x v="0"/>
    <x v="0"/>
    <m/>
    <m/>
    <s v=""/>
    <x v="0"/>
    <m/>
    <m/>
    <n v="1800"/>
    <m/>
    <x v="1"/>
    <d v="2003-10-26T00:00:00"/>
    <m/>
    <x v="1"/>
    <n v="40.700000000000003"/>
    <n v="19.100000000000001"/>
    <n v="35.299999999999997"/>
    <n v="8.6"/>
    <x v="1"/>
    <n v="5.0999999999999996"/>
    <n v="235"/>
    <m/>
    <x v="0"/>
    <n v="70.599999999999994"/>
    <n v="279"/>
    <x v="0"/>
    <s v="ROCKY MOUNTAIN GAS"/>
    <n v="2.0309300000000001"/>
    <n v="1.5717390000000002"/>
    <n v="1.5355499999999997"/>
    <n v="0.21998799999999999"/>
    <n v="5.3582070000000002"/>
    <n v="0.14387099999999997"/>
    <n v="3.8516499999999998"/>
    <n v="0"/>
    <x v="1"/>
    <n v="1.469892"/>
    <n v="5.4654129999999999"/>
    <n v="-9.9048192748821279E-3"/>
    <n v="414.4"/>
    <n v="0.19526968560715313"/>
    <n v="0.37903164248786958"/>
    <n v="0.29333301233043074"/>
    <n v="0.32763534518169973"/>
    <n v="2.6323902695002184E-2"/>
    <n v="0.7047317375649379"/>
    <n v="0.26894435974005992"/>
    <x v="0"/>
    <n v="0.36299999999999999"/>
    <x v="0"/>
    <m/>
    <m/>
    <x v="0"/>
    <n v="540"/>
    <x v="0"/>
    <x v="0"/>
    <n v="1.1399999999999999"/>
    <x v="0"/>
    <x v="0"/>
    <x v="0"/>
    <n v="0.09"/>
    <x v="0"/>
    <x v="1"/>
    <x v="0"/>
    <x v="0"/>
    <x v="0"/>
    <x v="0"/>
    <x v="0"/>
    <x v="0"/>
    <x v="0"/>
    <x v="1"/>
    <x v="0"/>
    <x v="0"/>
    <x v="0"/>
    <n v="0.13"/>
    <x v="0"/>
    <x v="0"/>
    <x v="0"/>
    <x v="0"/>
    <x v="0"/>
    <m/>
    <n v="20031026"/>
    <x v="0"/>
    <s v="ENERGY LABS CASPER ID No C03101140-001"/>
    <m/>
    <m/>
    <d v="2003-11-10T00:00:00"/>
    <x v="1"/>
    <x v="1"/>
  </r>
  <r>
    <x v="1"/>
    <s v="T17N R117W S31 fADAVILLE"/>
    <n v="4151"/>
    <x v="0"/>
    <x v="0"/>
    <s v="WC"/>
    <s v="NW NW"/>
    <n v="31"/>
    <n v="17"/>
    <n v="117"/>
    <n v="41.418089999999999"/>
    <n v="-110.691063"/>
    <s v="4904121063"/>
    <s v="MEADOW DRAW 1-31"/>
    <x v="0"/>
    <x v="0"/>
    <m/>
    <m/>
    <m/>
    <x v="0"/>
    <s v="1368"/>
    <m/>
    <n v="1396"/>
    <n v="1382"/>
    <x v="1"/>
    <d v="2003-10-21T00:00:00"/>
    <m/>
    <x v="1"/>
    <n v="63.9"/>
    <n v="49"/>
    <n v="63.6"/>
    <n v="26.7"/>
    <x v="1"/>
    <n v="118"/>
    <n v="368"/>
    <m/>
    <x v="0"/>
    <n v="82.1"/>
    <n v="563"/>
    <x v="0"/>
    <s v="ROCKY MOUNTAIN GAS"/>
    <n v="3.1886099999999997"/>
    <n v="4.0322100000000001"/>
    <n v="2.7665999999999999"/>
    <n v="0.68298599999999998"/>
    <n v="10.670406"/>
    <n v="3.3287800000000001"/>
    <n v="6.0315199999999995"/>
    <n v="0"/>
    <x v="1"/>
    <n v="1.709322"/>
    <n v="11.069621999999999"/>
    <n v="-1.8363177821114084E-2"/>
    <n v="771.30000000000007"/>
    <n v="0.15611181893127485"/>
    <n v="0.29882742980913751"/>
    <n v="0.37788721441339723"/>
    <n v="0.32328535577746526"/>
    <n v="0.30071306861246033"/>
    <n v="0.54487136055774987"/>
    <n v="0.15441557082978988"/>
    <x v="0"/>
    <n v="2.93"/>
    <x v="0"/>
    <m/>
    <m/>
    <x v="0"/>
    <n v="1110"/>
    <x v="0"/>
    <x v="0"/>
    <n v="1.46"/>
    <x v="0"/>
    <x v="0"/>
    <x v="0"/>
    <n v="0.14000000000000001"/>
    <x v="0"/>
    <x v="2"/>
    <x v="0"/>
    <x v="0"/>
    <x v="0"/>
    <x v="0"/>
    <x v="0"/>
    <x v="0"/>
    <x v="0"/>
    <x v="2"/>
    <x v="0"/>
    <x v="1"/>
    <x v="0"/>
    <n v="0.18"/>
    <x v="1"/>
    <x v="0"/>
    <x v="0"/>
    <x v="0"/>
    <x v="0"/>
    <m/>
    <n v="20031021"/>
    <x v="0"/>
    <s v="ENERGY LABS CASPER ID No C03101140-003"/>
    <m/>
    <m/>
    <d v="2003-11-10T00:00:00"/>
    <x v="1"/>
    <x v="1"/>
  </r>
  <r>
    <x v="0"/>
    <s v="T26N R090W S01 fAMSDEN"/>
    <n v="49013146"/>
    <x v="0"/>
    <x v="1"/>
    <s v="WERTZ"/>
    <m/>
    <s v="1"/>
    <s v=" 26"/>
    <s v=" 90"/>
    <n v="42.249070000000003"/>
    <n v="-107.5228"/>
    <s v="4903706210"/>
    <s v="WERTZ ABC 22"/>
    <x v="0"/>
    <x v="1"/>
    <m/>
    <m/>
    <n v="76"/>
    <x v="0"/>
    <n v="6494"/>
    <n v="6570"/>
    <m/>
    <m/>
    <x v="2"/>
    <m/>
    <n v="8.1999998092651367"/>
    <x v="0"/>
    <n v="299"/>
    <n v="29"/>
    <n v="5420"/>
    <n v="-3"/>
    <x v="0"/>
    <n v="4120"/>
    <n v="2185"/>
    <m/>
    <x v="0"/>
    <n v="4683"/>
    <n v="15736"/>
    <x v="0"/>
    <m/>
    <n v="14.9201"/>
    <n v="2.3864100000000001"/>
    <n v="235.76999999999998"/>
    <n v="0"/>
    <n v="253.07650999999998"/>
    <n v="116.2252"/>
    <n v="35.812149999999995"/>
    <m/>
    <x v="0"/>
    <n v="97.500060000000005"/>
    <n v="249.53741000000002"/>
    <n v="7.0413887462566936E-3"/>
    <n v="16730"/>
    <n v="3.0616645105648987E-2"/>
    <n v="5.8954898658907538E-2"/>
    <n v="9.4295989777952935E-3"/>
    <n v="0.93161550236329715"/>
    <n v="0.4657626285373403"/>
    <n v="0.14351415284786354"/>
    <n v="0.39072321861479603"/>
    <x v="0"/>
    <m/>
    <x v="0"/>
    <m/>
    <m/>
    <x v="0"/>
    <m/>
    <x v="0"/>
    <x v="0"/>
    <m/>
    <x v="0"/>
    <x v="0"/>
    <x v="0"/>
    <m/>
    <x v="0"/>
    <x v="0"/>
    <x v="0"/>
    <x v="0"/>
    <x v="0"/>
    <x v="0"/>
    <x v="0"/>
    <x v="0"/>
    <x v="0"/>
    <x v="0"/>
    <x v="0"/>
    <x v="0"/>
    <x v="0"/>
    <m/>
    <x v="0"/>
    <x v="0"/>
    <x v="0"/>
    <x v="0"/>
    <x v="0"/>
    <s v="PRODUCTION"/>
    <m/>
    <x v="0"/>
    <m/>
    <m/>
    <m/>
    <m/>
    <x v="2"/>
    <x v="2"/>
  </r>
  <r>
    <x v="0"/>
    <s v="T26N R090W S01 fAMSDEN"/>
    <n v="49003469"/>
    <x v="0"/>
    <x v="1"/>
    <s v="WERTZ"/>
    <m/>
    <s v="1"/>
    <s v=" 26"/>
    <s v=" 90"/>
    <n v="42.251690000000004"/>
    <n v="-107.52964"/>
    <s v="4903706238"/>
    <s v="SINCLAIR WERTZ 35 B"/>
    <x v="0"/>
    <x v="1"/>
    <m/>
    <n v="210"/>
    <n v="75"/>
    <x v="0"/>
    <n v="6761"/>
    <n v="6836"/>
    <m/>
    <m/>
    <x v="0"/>
    <d v="1952-10-28T00:00:00"/>
    <n v="6.6999998092651367"/>
    <x v="2"/>
    <n v="400"/>
    <n v="47"/>
    <n v="5825"/>
    <n v="-3"/>
    <x v="0"/>
    <n v="4040"/>
    <n v="2560"/>
    <m/>
    <x v="0"/>
    <n v="5831"/>
    <n v="17404"/>
    <x v="0"/>
    <m/>
    <n v="19.96"/>
    <n v="3.8676300000000001"/>
    <n v="253.38749999999999"/>
    <n v="0"/>
    <n v="277.21512999999999"/>
    <n v="113.9684"/>
    <n v="41.958399999999997"/>
    <m/>
    <x v="0"/>
    <n v="121.40142000000002"/>
    <n v="277.32822000000004"/>
    <n v="-2.0393356082992704E-4"/>
    <n v="18697"/>
    <n v="3.5816182377219466E-2"/>
    <n v="7.2001842035101044E-2"/>
    <n v="1.3951727670852598E-2"/>
    <n v="0.91404643029404631"/>
    <n v="0.41095132691508995"/>
    <n v="0.1512950971956622"/>
    <n v="0.43775357588924774"/>
    <x v="0"/>
    <m/>
    <x v="0"/>
    <m/>
    <m/>
    <x v="0"/>
    <m/>
    <x v="0"/>
    <x v="0"/>
    <m/>
    <x v="0"/>
    <x v="0"/>
    <x v="0"/>
    <m/>
    <x v="0"/>
    <x v="0"/>
    <x v="0"/>
    <x v="0"/>
    <x v="0"/>
    <x v="0"/>
    <x v="0"/>
    <x v="0"/>
    <x v="0"/>
    <x v="0"/>
    <x v="0"/>
    <x v="0"/>
    <x v="0"/>
    <m/>
    <x v="0"/>
    <x v="0"/>
    <x v="0"/>
    <x v="0"/>
    <x v="0"/>
    <s v="PERFORATIONS"/>
    <m/>
    <x v="0"/>
    <m/>
    <m/>
    <m/>
    <m/>
    <x v="2"/>
    <x v="2"/>
  </r>
  <r>
    <x v="0"/>
    <s v="T26N R090W S01 fAMSDEN"/>
    <n v="49018062"/>
    <x v="0"/>
    <x v="1"/>
    <s v="WERTZ"/>
    <m/>
    <s v="1"/>
    <s v=" 26"/>
    <s v=" 90"/>
    <n v="42.255279999999999"/>
    <n v="-107.52826"/>
    <s v="4903706262"/>
    <s v="UNIT D-2"/>
    <x v="0"/>
    <x v="1"/>
    <m/>
    <m/>
    <n v="0"/>
    <x v="1"/>
    <m/>
    <m/>
    <m/>
    <m/>
    <x v="2"/>
    <d v="1957-06-25T00:00:00"/>
    <n v="7.1999998092651367"/>
    <x v="0"/>
    <n v="389"/>
    <n v="72"/>
    <n v="1618"/>
    <n v="-3"/>
    <x v="0"/>
    <n v="1539"/>
    <n v="639"/>
    <m/>
    <x v="0"/>
    <n v="2012"/>
    <n v="5945"/>
    <x v="0"/>
    <m/>
    <n v="19.411100000000001"/>
    <n v="5.9248799999999999"/>
    <n v="70.382999999999996"/>
    <n v="0"/>
    <n v="95.718979999999988"/>
    <n v="43.415189999999996"/>
    <n v="10.473209999999998"/>
    <m/>
    <x v="0"/>
    <n v="41.889840000000007"/>
    <n v="95.778239999999997"/>
    <n v="-3.0945618949459937E-4"/>
    <n v="6263"/>
    <n v="2.6048492791612057E-2"/>
    <n v="0.20279259139618919"/>
    <n v="6.1898695535618962E-2"/>
    <n v="0.73530871306819201"/>
    <n v="0.45328865930298989"/>
    <n v="0.10934853261032984"/>
    <n v="0.43736280808668032"/>
    <x v="0"/>
    <m/>
    <x v="0"/>
    <m/>
    <m/>
    <x v="0"/>
    <m/>
    <x v="0"/>
    <x v="0"/>
    <m/>
    <x v="0"/>
    <x v="0"/>
    <x v="0"/>
    <m/>
    <x v="0"/>
    <x v="0"/>
    <x v="0"/>
    <x v="0"/>
    <x v="0"/>
    <x v="0"/>
    <x v="0"/>
    <x v="0"/>
    <x v="0"/>
    <x v="0"/>
    <x v="0"/>
    <x v="0"/>
    <x v="0"/>
    <m/>
    <x v="0"/>
    <x v="0"/>
    <x v="0"/>
    <x v="0"/>
    <x v="0"/>
    <s v="PRODUCTION WATER"/>
    <m/>
    <x v="0"/>
    <m/>
    <m/>
    <m/>
    <m/>
    <x v="2"/>
    <x v="2"/>
  </r>
  <r>
    <x v="0"/>
    <s v="T26N R090W S01 fAMSDEN"/>
    <n v="49007449"/>
    <x v="0"/>
    <x v="1"/>
    <s v="WERTZ"/>
    <m/>
    <s v="1"/>
    <s v=" 26"/>
    <s v=" 90"/>
    <n v="42.250450000000001"/>
    <n v="-107.52493"/>
    <s v="4903706230"/>
    <s v="SINCLAIR WERTZ 26"/>
    <x v="0"/>
    <x v="1"/>
    <m/>
    <m/>
    <n v="0"/>
    <x v="1"/>
    <m/>
    <m/>
    <m/>
    <m/>
    <x v="2"/>
    <d v="1957-06-25T00:00:00"/>
    <n v="7.5999999046325684"/>
    <x v="0"/>
    <n v="421"/>
    <n v="45"/>
    <n v="2199"/>
    <n v="-3"/>
    <x v="0"/>
    <n v="1933"/>
    <n v="1032"/>
    <m/>
    <x v="0"/>
    <n v="2353"/>
    <n v="7460"/>
    <x v="0"/>
    <m/>
    <n v="21.007899999999999"/>
    <n v="3.7030500000000002"/>
    <n v="95.656499999999994"/>
    <n v="0"/>
    <n v="120.36744999999999"/>
    <n v="54.52993"/>
    <n v="16.914479999999998"/>
    <m/>
    <x v="0"/>
    <n v="48.989460000000001"/>
    <n v="120.43387000000001"/>
    <n v="-2.758290527644206E-4"/>
    <n v="7977"/>
    <n v="3.3490963270065427E-2"/>
    <n v="0.17453140363113118"/>
    <n v="3.0764546395225623E-2"/>
    <n v="0.79470404997364319"/>
    <n v="0.45277902304393269"/>
    <n v="0.14044620504182084"/>
    <n v="0.40677477191424632"/>
    <x v="0"/>
    <m/>
    <x v="0"/>
    <m/>
    <m/>
    <x v="0"/>
    <m/>
    <x v="0"/>
    <x v="0"/>
    <m/>
    <x v="0"/>
    <x v="0"/>
    <x v="0"/>
    <m/>
    <x v="0"/>
    <x v="0"/>
    <x v="0"/>
    <x v="0"/>
    <x v="0"/>
    <x v="0"/>
    <x v="0"/>
    <x v="0"/>
    <x v="0"/>
    <x v="0"/>
    <x v="0"/>
    <x v="0"/>
    <x v="0"/>
    <m/>
    <x v="0"/>
    <x v="0"/>
    <x v="0"/>
    <x v="0"/>
    <x v="0"/>
    <s v="PRODUCTION WATER"/>
    <m/>
    <x v="0"/>
    <m/>
    <m/>
    <m/>
    <m/>
    <x v="2"/>
    <x v="2"/>
  </r>
  <r>
    <x v="0"/>
    <s v="T16N R117W S32 fAMSDEN"/>
    <n v="49017405"/>
    <x v="0"/>
    <x v="0"/>
    <s v="LEROY"/>
    <s v="NE NE"/>
    <s v="32"/>
    <s v=" 16"/>
    <s v=" 117"/>
    <n v="41.316929999999999"/>
    <n v="-110.63675000000001"/>
    <s v="4904105215"/>
    <s v="UNIT NO. 1"/>
    <x v="0"/>
    <x v="1"/>
    <n v="393"/>
    <n v="209"/>
    <n v="110"/>
    <x v="0"/>
    <n v="5459"/>
    <n v="5569"/>
    <n v="6201"/>
    <m/>
    <x v="0"/>
    <d v="1949-10-28T00:00:00"/>
    <n v="7"/>
    <x v="0"/>
    <n v="1143"/>
    <n v="231"/>
    <n v="7683"/>
    <n v="-3"/>
    <x v="0"/>
    <n v="10200"/>
    <n v="2000"/>
    <m/>
    <x v="0"/>
    <n v="4314"/>
    <n v="24554"/>
    <x v="0"/>
    <m/>
    <n v="57.035699999999999"/>
    <n v="19.008990000000001"/>
    <n v="334.21049999999997"/>
    <n v="0"/>
    <n v="410.25518999999997"/>
    <n v="287.74199999999996"/>
    <n v="32.779999999999994"/>
    <m/>
    <x v="0"/>
    <n v="89.817480000000003"/>
    <n v="410.33947999999992"/>
    <n v="-1.0271819094310366E-4"/>
    <n v="25565"/>
    <n v="2.0171990662223908E-2"/>
    <n v="0.13902493226228291"/>
    <n v="4.6334550941329961E-2"/>
    <n v="0.81464051679638716"/>
    <n v="0.70122913837098988"/>
    <n v="7.9885074670368053E-2"/>
    <n v="0.21888578695864219"/>
    <x v="0"/>
    <m/>
    <x v="0"/>
    <m/>
    <m/>
    <x v="0"/>
    <m/>
    <x v="0"/>
    <x v="0"/>
    <m/>
    <x v="0"/>
    <x v="0"/>
    <x v="0"/>
    <m/>
    <x v="0"/>
    <x v="0"/>
    <x v="0"/>
    <x v="0"/>
    <x v="0"/>
    <x v="0"/>
    <x v="0"/>
    <x v="0"/>
    <x v="0"/>
    <x v="0"/>
    <x v="0"/>
    <x v="0"/>
    <x v="0"/>
    <m/>
    <x v="0"/>
    <x v="0"/>
    <x v="0"/>
    <x v="0"/>
    <x v="0"/>
    <s v="DST NO. 4"/>
    <m/>
    <x v="0"/>
    <m/>
    <m/>
    <m/>
    <m/>
    <x v="0"/>
    <x v="0"/>
  </r>
  <r>
    <x v="1"/>
    <s v="T23N R115W S26 fAMSDEN"/>
    <n v="1982"/>
    <x v="0"/>
    <x v="2"/>
    <m/>
    <s v="NE SW"/>
    <n v="26"/>
    <n v="23"/>
    <n v="115"/>
    <n v="41.943809999999999"/>
    <n v="-110.42133"/>
    <s v="4902320461"/>
    <s v="1 HORSETRA"/>
    <x v="0"/>
    <x v="1"/>
    <m/>
    <m/>
    <m/>
    <x v="0"/>
    <s v="5486"/>
    <m/>
    <m/>
    <m/>
    <x v="0"/>
    <d v="1982-02-26T00:00:00"/>
    <n v="9.4"/>
    <x v="1"/>
    <n v="174"/>
    <n v="7"/>
    <n v="6676"/>
    <n v="82"/>
    <x v="1"/>
    <n v="950"/>
    <n v="1098"/>
    <n v="96"/>
    <x v="1"/>
    <n v="12200"/>
    <n v="20725"/>
    <x v="0"/>
    <s v="DALEN RESOURCES OIL AND GAS CO"/>
    <n v="8.6826000000000008"/>
    <n v="0.57603000000000004"/>
    <n v="290.40600000000001"/>
    <n v="2.0975600000000001"/>
    <n v="301.76218999999998"/>
    <n v="26.799499999999998"/>
    <n v="17.996219999999997"/>
    <n v="3.1996799999999999"/>
    <x v="1"/>
    <n v="254.00400000000002"/>
    <n v="301.99940000000004"/>
    <n v="-3.9288686781161652E-4"/>
    <n v="21283"/>
    <n v="1.3283184155398971E-2"/>
    <n v="2.8772988425090636E-2"/>
    <n v="1.9088872598651279E-3"/>
    <n v="0.96931812431504427"/>
    <n v="8.8740242530283162E-2"/>
    <n v="5.9590250841557946E-2"/>
    <n v="0.84107451869109673"/>
    <x v="1"/>
    <n v="0"/>
    <x v="1"/>
    <n v="17077"/>
    <n v="0.5"/>
    <x v="0"/>
    <n v="0"/>
    <x v="0"/>
    <x v="1"/>
    <m/>
    <x v="1"/>
    <x v="1"/>
    <x v="1"/>
    <n v="0"/>
    <x v="1"/>
    <x v="3"/>
    <x v="1"/>
    <x v="1"/>
    <x v="0"/>
    <x v="0"/>
    <x v="0"/>
    <x v="0"/>
    <x v="0"/>
    <x v="0"/>
    <x v="0"/>
    <x v="0"/>
    <x v="0"/>
    <m/>
    <x v="0"/>
    <x v="0"/>
    <x v="0"/>
    <x v="0"/>
    <x v="0"/>
    <s v="DST #2 TOP; WAS WELL #2 OSTREA"/>
    <n v="19820226"/>
    <x v="1"/>
    <s v="CHEMICAL AND GEOLOGICAL LABS CASPER No 40025-1"/>
    <m/>
    <m/>
    <d v="1982-03-10T00:00:00"/>
    <x v="0"/>
    <x v="0"/>
  </r>
  <r>
    <x v="1"/>
    <s v="T23N R115W S26 fAMSDEN"/>
    <n v="1984"/>
    <x v="0"/>
    <x v="2"/>
    <m/>
    <s v="NE SW"/>
    <n v="26"/>
    <n v="23"/>
    <n v="115"/>
    <n v="41.943809999999999"/>
    <n v="-110.42133"/>
    <s v="4902320461"/>
    <s v="1 HORSETRA"/>
    <x v="0"/>
    <x v="1"/>
    <m/>
    <m/>
    <m/>
    <x v="0"/>
    <s v="5486"/>
    <m/>
    <m/>
    <m/>
    <x v="0"/>
    <d v="1982-02-26T00:00:00"/>
    <n v="8.9"/>
    <x v="1"/>
    <n v="122"/>
    <n v="2"/>
    <n v="6969"/>
    <n v="89"/>
    <x v="1"/>
    <n v="600"/>
    <n v="1748"/>
    <n v="120"/>
    <x v="1"/>
    <n v="12600"/>
    <n v="21362"/>
    <x v="0"/>
    <s v="DALEN RESOURCES OIL AND GAS CO"/>
    <n v="6.0877999999999997"/>
    <n v="0.16458"/>
    <n v="303.1515"/>
    <n v="2.2766199999999999"/>
    <n v="311.68049999999999"/>
    <n v="16.925999999999998"/>
    <n v="28.649719999999999"/>
    <n v="3.9996"/>
    <x v="1"/>
    <n v="262.33199999999999"/>
    <n v="311.90731999999997"/>
    <n v="-3.6373385227436798E-4"/>
    <n v="22250"/>
    <n v="2.0361368430707145E-2"/>
    <n v="1.9532181191957789E-2"/>
    <n v="5.2804073402089638E-4"/>
    <n v="0.97993977807402122"/>
    <n v="5.4266119820464614E-2"/>
    <n v="9.1853310784754907E-2"/>
    <n v="0.8410575295251167"/>
    <x v="1"/>
    <n v="0"/>
    <x v="1"/>
    <n v="17460"/>
    <n v="0.5"/>
    <x v="0"/>
    <n v="0"/>
    <x v="0"/>
    <x v="1"/>
    <m/>
    <x v="1"/>
    <x v="1"/>
    <x v="1"/>
    <n v="0"/>
    <x v="1"/>
    <x v="3"/>
    <x v="1"/>
    <x v="1"/>
    <x v="0"/>
    <x v="0"/>
    <x v="0"/>
    <x v="0"/>
    <x v="0"/>
    <x v="0"/>
    <x v="0"/>
    <x v="0"/>
    <x v="0"/>
    <m/>
    <x v="0"/>
    <x v="0"/>
    <x v="0"/>
    <x v="0"/>
    <x v="0"/>
    <s v="DST #2 TOP; WAS WELL #2 OSTREA"/>
    <n v="19820226"/>
    <x v="1"/>
    <s v="CHEMICAL AND GEOLOGICAL LABS CASPER No 40025-3"/>
    <m/>
    <m/>
    <d v="1982-03-10T00:00:00"/>
    <x v="0"/>
    <x v="0"/>
  </r>
  <r>
    <x v="1"/>
    <s v="T23N R115W S26 fAMSDEN"/>
    <n v="1983"/>
    <x v="0"/>
    <x v="2"/>
    <m/>
    <s v="NE SW"/>
    <n v="26"/>
    <n v="23"/>
    <n v="115"/>
    <n v="41.943809999999999"/>
    <n v="-110.42133"/>
    <s v="4902320461"/>
    <s v="1 HORSETRA"/>
    <x v="0"/>
    <x v="1"/>
    <m/>
    <m/>
    <m/>
    <x v="0"/>
    <s v="5486"/>
    <m/>
    <m/>
    <m/>
    <x v="0"/>
    <d v="1982-02-26T00:00:00"/>
    <n v="10.9"/>
    <x v="1"/>
    <n v="476"/>
    <n v="92"/>
    <n v="7395"/>
    <n v="106"/>
    <x v="1"/>
    <n v="1000"/>
    <n v="3561"/>
    <n v="336"/>
    <x v="1"/>
    <n v="12400"/>
    <n v="23556"/>
    <x v="0"/>
    <s v="DALEN RESOURCES OIL AND GAS CO"/>
    <n v="23.752400000000002"/>
    <n v="7.5706800000000003"/>
    <n v="321.6825"/>
    <n v="2.7114799999999999"/>
    <n v="355.71706"/>
    <n v="28.209999999999997"/>
    <n v="58.364789999999992"/>
    <n v="11.198879999999999"/>
    <x v="1"/>
    <n v="258.16800000000001"/>
    <n v="355.94166999999999"/>
    <n v="-3.1561476102454924E-4"/>
    <n v="25366"/>
    <n v="3.6997669760026164E-2"/>
    <n v="6.6773294482980375E-2"/>
    <n v="2.1282870155285776E-2"/>
    <n v="0.91194383536173385"/>
    <n v="7.9254558759585522E-2"/>
    <n v="0.16397290601013362"/>
    <n v="0.72530985203277831"/>
    <x v="1"/>
    <n v="0"/>
    <x v="1"/>
    <n v="19436"/>
    <n v="0.5"/>
    <x v="0"/>
    <n v="0"/>
    <x v="0"/>
    <x v="1"/>
    <m/>
    <x v="1"/>
    <x v="1"/>
    <x v="1"/>
    <n v="0"/>
    <x v="1"/>
    <x v="3"/>
    <x v="1"/>
    <x v="1"/>
    <x v="0"/>
    <x v="0"/>
    <x v="0"/>
    <x v="0"/>
    <x v="0"/>
    <x v="0"/>
    <x v="0"/>
    <x v="0"/>
    <x v="0"/>
    <m/>
    <x v="0"/>
    <x v="0"/>
    <x v="0"/>
    <x v="0"/>
    <x v="0"/>
    <s v="DST #2 MIDDLE; WAS WELL #2 OSTREA"/>
    <n v="19820226"/>
    <x v="1"/>
    <s v="CHEMICAL AND GEOLOGICAL LABS CASPER No 40025-1"/>
    <m/>
    <m/>
    <d v="1982-03-10T00:00:00"/>
    <x v="0"/>
    <x v="0"/>
  </r>
  <r>
    <x v="1"/>
    <s v="T23N R115W S26 fAMSDEN"/>
    <n v="1979"/>
    <x v="0"/>
    <x v="2"/>
    <m/>
    <s v="NE SW"/>
    <n v="26"/>
    <n v="23"/>
    <n v="115"/>
    <n v="41.943809999999999"/>
    <n v="-110.42133"/>
    <s v="4902320461"/>
    <s v="1 HORSETRA"/>
    <x v="0"/>
    <x v="1"/>
    <m/>
    <m/>
    <m/>
    <x v="0"/>
    <s v="7288"/>
    <m/>
    <m/>
    <m/>
    <x v="0"/>
    <d v="1982-03-15T00:00:00"/>
    <n v="8.9"/>
    <x v="1"/>
    <n v="332"/>
    <n v="1"/>
    <n v="4009"/>
    <n v="48"/>
    <x v="1"/>
    <n v="690"/>
    <n v="634"/>
    <n v="36"/>
    <x v="1"/>
    <n v="7750"/>
    <n v="13178"/>
    <x v="0"/>
    <s v="DALEN RESOURCES OIL AND GAS CO"/>
    <n v="16.566800000000001"/>
    <n v="8.2290000000000002E-2"/>
    <n v="174.39149999999998"/>
    <n v="1.22784"/>
    <n v="192.26842999999997"/>
    <n v="19.4649"/>
    <n v="10.391259999999999"/>
    <n v="1.1998799999999998"/>
    <x v="1"/>
    <n v="161.35500000000002"/>
    <n v="192.41104000000001"/>
    <n v="-3.707242291876076E-4"/>
    <n v="13500"/>
    <n v="1.2069870305120323E-2"/>
    <n v="8.6164951781215485E-2"/>
    <n v="4.2799538124901741E-4"/>
    <n v="0.91340705283753554"/>
    <n v="0.10116311413315993"/>
    <n v="5.400552899667295E-2"/>
    <n v="0.8385953321597347"/>
    <x v="1"/>
    <n v="0"/>
    <x v="1"/>
    <n v="10854"/>
    <n v="0.7"/>
    <x v="0"/>
    <n v="0"/>
    <x v="0"/>
    <x v="1"/>
    <m/>
    <x v="1"/>
    <x v="1"/>
    <x v="1"/>
    <n v="0"/>
    <x v="1"/>
    <x v="3"/>
    <x v="1"/>
    <x v="1"/>
    <x v="0"/>
    <x v="0"/>
    <x v="0"/>
    <x v="0"/>
    <x v="0"/>
    <x v="0"/>
    <x v="0"/>
    <x v="0"/>
    <x v="0"/>
    <m/>
    <x v="0"/>
    <x v="0"/>
    <x v="0"/>
    <x v="0"/>
    <x v="0"/>
    <s v="DST 5   TOP; WAS WELL #2 OSTREA"/>
    <n v="19820315"/>
    <x v="1"/>
    <s v="CHEMICAL AND GEOLOGICAL LABS CASPER No 40160-1"/>
    <m/>
    <m/>
    <d v="1982-03-23T00:00:00"/>
    <x v="0"/>
    <x v="0"/>
  </r>
  <r>
    <x v="1"/>
    <s v="T23N R115W S26 fAMSDEN"/>
    <n v="1980"/>
    <x v="0"/>
    <x v="2"/>
    <m/>
    <s v="NE SW"/>
    <n v="26"/>
    <n v="23"/>
    <n v="115"/>
    <n v="41.943809999999999"/>
    <n v="-110.42133"/>
    <s v="4902320461"/>
    <s v="1 HORSETRA"/>
    <x v="0"/>
    <x v="1"/>
    <m/>
    <m/>
    <m/>
    <x v="0"/>
    <s v="7288"/>
    <m/>
    <m/>
    <m/>
    <x v="0"/>
    <d v="1982-03-15T00:00:00"/>
    <n v="8.6999999999999993"/>
    <x v="1"/>
    <n v="329"/>
    <n v="0"/>
    <n v="3719"/>
    <n v="46"/>
    <x v="1"/>
    <n v="610"/>
    <n v="707"/>
    <n v="24"/>
    <x v="1"/>
    <n v="7200"/>
    <n v="12276"/>
    <x v="0"/>
    <s v="DALEN RESOURCES OIL AND GAS CO"/>
    <n v="16.417100000000001"/>
    <n v="0"/>
    <n v="161.7765"/>
    <n v="1.1766799999999999"/>
    <n v="179.37028000000001"/>
    <n v="17.208099999999998"/>
    <n v="11.587729999999999"/>
    <n v="0.79991999999999996"/>
    <x v="1"/>
    <n v="149.90400000000002"/>
    <n v="179.49975000000001"/>
    <n v="-3.607712797861603E-4"/>
    <n v="12635"/>
    <n v="1.4411304243105456E-2"/>
    <n v="9.1526310824736404E-2"/>
    <n v="0"/>
    <n v="0.90847368917526361"/>
    <n v="9.5866985887166967E-2"/>
    <n v="6.4555688796223948E-2"/>
    <n v="0.83512094027986128"/>
    <x v="1"/>
    <n v="0"/>
    <x v="1"/>
    <n v="10086"/>
    <n v="0.8"/>
    <x v="0"/>
    <n v="0"/>
    <x v="0"/>
    <x v="1"/>
    <m/>
    <x v="1"/>
    <x v="1"/>
    <x v="1"/>
    <n v="0"/>
    <x v="1"/>
    <x v="3"/>
    <x v="1"/>
    <x v="1"/>
    <x v="0"/>
    <x v="0"/>
    <x v="0"/>
    <x v="0"/>
    <x v="0"/>
    <x v="0"/>
    <x v="0"/>
    <x v="0"/>
    <x v="0"/>
    <m/>
    <x v="0"/>
    <x v="0"/>
    <x v="0"/>
    <x v="0"/>
    <x v="0"/>
    <s v="DST #5 BOTTOM; WAS WELL #2 OSTREA"/>
    <n v="19820315"/>
    <x v="1"/>
    <s v="CHEMICAL AND GEOLOGICAL LABS CASPER No 40160-2"/>
    <m/>
    <m/>
    <d v="1982-03-23T00:00:00"/>
    <x v="0"/>
    <x v="0"/>
  </r>
  <r>
    <x v="1"/>
    <s v="T26N R090W S03 fAMSDEN-MADISON"/>
    <n v="4438"/>
    <x v="0"/>
    <x v="1"/>
    <s v="LOST SOLDIER"/>
    <s v="NW NE"/>
    <n v="3"/>
    <n v="26"/>
    <n v="90"/>
    <n v="42.258960000000002"/>
    <n v="-107.568496"/>
    <s v="4903706469"/>
    <s v="LSU 1"/>
    <x v="0"/>
    <x v="2"/>
    <m/>
    <m/>
    <s v=""/>
    <x v="0"/>
    <m/>
    <m/>
    <n v="6372"/>
    <m/>
    <x v="1"/>
    <d v="2002-06-14T00:00:00"/>
    <n v="7.38"/>
    <x v="1"/>
    <n v="414"/>
    <n v="98"/>
    <n v="2448.9"/>
    <n v="211"/>
    <x v="1"/>
    <n v="2076"/>
    <n v="3050"/>
    <n v="0"/>
    <x v="0"/>
    <n v="1555"/>
    <n v="9864.9"/>
    <x v="0"/>
    <s v="MERIT ENERGY COMPANY"/>
    <n v="20.6586"/>
    <n v="8.0644200000000001"/>
    <n v="106.52714999999999"/>
    <n v="5.3973800000000001"/>
    <n v="140.64755"/>
    <n v="58.563959999999994"/>
    <n v="49.989499999999992"/>
    <n v="0"/>
    <x v="1"/>
    <n v="32.375100000000003"/>
    <n v="140.92856"/>
    <n v="-9.9798949562876298E-4"/>
    <n v="9852.9"/>
    <n v="-6.0858716489669239E-4"/>
    <n v="0.14688204664780866"/>
    <n v="5.7337792233138798E-2"/>
    <n v="0.79578016111905248"/>
    <n v="0.41555778331943499"/>
    <n v="0.35471518335247298"/>
    <n v="0.22972703332809191"/>
    <x v="0"/>
    <n v="1"/>
    <x v="0"/>
    <m/>
    <m/>
    <x v="0"/>
    <m/>
    <x v="0"/>
    <x v="0"/>
    <m/>
    <x v="0"/>
    <x v="0"/>
    <x v="0"/>
    <m/>
    <x v="0"/>
    <x v="0"/>
    <x v="0"/>
    <x v="0"/>
    <x v="0"/>
    <x v="0"/>
    <x v="0"/>
    <x v="0"/>
    <x v="0"/>
    <x v="0"/>
    <x v="0"/>
    <x v="0"/>
    <x v="0"/>
    <m/>
    <x v="0"/>
    <x v="0"/>
    <x v="0"/>
    <x v="0"/>
    <x v="0"/>
    <m/>
    <n v="2002614"/>
    <x v="0"/>
    <s v="BAKER HUGHES, DENVER, ID No 26748"/>
    <m/>
    <m/>
    <d v="2002-06-24T00:00:00"/>
    <x v="2"/>
    <x v="2"/>
  </r>
  <r>
    <x v="1"/>
    <s v="T26N R090W S10 fAMSDEN-MADISON"/>
    <m/>
    <x v="1"/>
    <x v="3"/>
    <s v="LOST SOLDIER"/>
    <s v="SW NE"/>
    <n v="10"/>
    <n v="26"/>
    <n v="90"/>
    <n v="42.243222000000003"/>
    <n v="-107.566552"/>
    <s v="4903721725"/>
    <s v="158 LSU"/>
    <x v="0"/>
    <x v="2"/>
    <m/>
    <m/>
    <m/>
    <x v="0"/>
    <m/>
    <n v="5297"/>
    <n v="5936"/>
    <m/>
    <x v="3"/>
    <d v="1990-08-24T00:00:00"/>
    <n v="6.5"/>
    <x v="0"/>
    <n v="320"/>
    <n v="46"/>
    <n v="5217"/>
    <n v="0"/>
    <x v="1"/>
    <n v="3005"/>
    <n v="754"/>
    <n v="0"/>
    <x v="1"/>
    <n v="7200"/>
    <n v="16557"/>
    <x v="0"/>
    <s v="MERIT ENERGY COMPANY"/>
    <n v="15.968"/>
    <n v="3.7853400000000001"/>
    <n v="226.93949999999998"/>
    <n v="0"/>
    <n v="246.69283999999999"/>
    <n v="84.771050000000002"/>
    <n v="12.358059999999998"/>
    <n v="0"/>
    <x v="1"/>
    <n v="149.90400000000002"/>
    <n v="247.03311000000002"/>
    <n v="-6.8918799994213849E-4"/>
    <n v="16542"/>
    <n v="-4.5318589685488988E-4"/>
    <n v="6.4728266941188897E-2"/>
    <n v="1.5344344813574648E-2"/>
    <n v="0.91992738824523645"/>
    <n v="0.343156631918693"/>
    <n v="5.002592567449763E-2"/>
    <n v="0.60681744240680935"/>
    <x v="1"/>
    <n v="5"/>
    <x v="1"/>
    <n v="0"/>
    <n v="80"/>
    <x v="0"/>
    <n v="0"/>
    <x v="0"/>
    <x v="1"/>
    <m/>
    <x v="1"/>
    <x v="1"/>
    <x v="1"/>
    <n v="0"/>
    <x v="1"/>
    <x v="3"/>
    <x v="1"/>
    <x v="1"/>
    <x v="0"/>
    <x v="0"/>
    <x v="0"/>
    <x v="0"/>
    <x v="0"/>
    <x v="0"/>
    <x v="0"/>
    <x v="0"/>
    <x v="0"/>
    <m/>
    <x v="0"/>
    <x v="0"/>
    <x v="0"/>
    <x v="1"/>
    <x v="0"/>
    <s v="WELL"/>
    <n v="19900824"/>
    <x v="1"/>
    <s v="WELCHEM HOUSTON LATS No 39541"/>
    <m/>
    <m/>
    <d v="1990-08-28T00:00:00"/>
    <x v="2"/>
    <x v="2"/>
  </r>
  <r>
    <x v="0"/>
    <s v="T16N R117W S32 fANKAREH"/>
    <n v="49004846"/>
    <x v="0"/>
    <x v="0"/>
    <s v="LEROY"/>
    <s v="NE NE"/>
    <s v="32"/>
    <s v=" 16"/>
    <s v=" 117"/>
    <n v="41.316929999999999"/>
    <n v="-110.63675000000001"/>
    <s v="4904105215"/>
    <s v="UNIT NO. 1"/>
    <x v="0"/>
    <x v="3"/>
    <m/>
    <n v="1033"/>
    <n v="109"/>
    <x v="0"/>
    <n v="3626"/>
    <n v="3735"/>
    <n v="6201"/>
    <m/>
    <x v="0"/>
    <d v="1949-09-30T00:00:00"/>
    <n v="7"/>
    <x v="0"/>
    <n v="1001"/>
    <n v="893"/>
    <n v="6342"/>
    <n v="0"/>
    <x v="1"/>
    <n v="8888"/>
    <n v="1560"/>
    <n v="0"/>
    <x v="1"/>
    <n v="5904"/>
    <n v="23795"/>
    <x v="0"/>
    <s v="WEXPRO COMPANY"/>
    <n v="49.9499"/>
    <n v="73.484970000000004"/>
    <n v="275.87699999999995"/>
    <n v="0"/>
    <n v="399.31186999999994"/>
    <n v="250.73048"/>
    <n v="25.568399999999997"/>
    <m/>
    <x v="0"/>
    <n v="122.92128000000001"/>
    <n v="399.22016000000002"/>
    <n v="1.1484824221756128E-4"/>
    <n v="24588"/>
    <n v="1.6390054357935637E-2"/>
    <n v="0.12508994536025189"/>
    <n v="0.18402901471473918"/>
    <n v="0.69088103992500893"/>
    <n v="0.62805064754244877"/>
    <n v="6.4045863816095852E-2"/>
    <n v="0.30790348864145539"/>
    <x v="1"/>
    <n v="0"/>
    <x v="1"/>
    <n v="0"/>
    <n v="0"/>
    <x v="0"/>
    <n v="0"/>
    <x v="0"/>
    <x v="1"/>
    <m/>
    <x v="1"/>
    <x v="1"/>
    <x v="1"/>
    <n v="0"/>
    <x v="1"/>
    <x v="3"/>
    <x v="1"/>
    <x v="1"/>
    <x v="0"/>
    <x v="0"/>
    <x v="0"/>
    <x v="0"/>
    <x v="0"/>
    <x v="0"/>
    <x v="0"/>
    <x v="0"/>
    <x v="0"/>
    <m/>
    <x v="0"/>
    <x v="0"/>
    <x v="0"/>
    <x v="0"/>
    <x v="0"/>
    <s v="DST NO. 1; WOGCC lists this sample as Thaynes"/>
    <n v="19490930"/>
    <x v="1"/>
    <m/>
    <m/>
    <m/>
    <m/>
    <x v="0"/>
    <x v="0"/>
  </r>
  <r>
    <x v="1"/>
    <s v="T12N R101W S04 fBAXTER-FRONTIER-CLOVERLY"/>
    <n v="5707"/>
    <x v="0"/>
    <x v="1"/>
    <s v="CANYON CREEK"/>
    <s v="NW SE"/>
    <n v="4"/>
    <n v="12"/>
    <n v="101"/>
    <n v="41.047181000000002"/>
    <n v="-108.78554800000001"/>
    <s v="4903726756"/>
    <s v="74 CCU"/>
    <x v="0"/>
    <x v="4"/>
    <m/>
    <m/>
    <n v="2844"/>
    <x v="0"/>
    <n v="10752"/>
    <n v="13596"/>
    <n v="13600"/>
    <n v="13486"/>
    <x v="1"/>
    <d v="1899-12-31T00:00:00"/>
    <n v="8.3000000000000007"/>
    <x v="1"/>
    <n v="298"/>
    <n v="20"/>
    <n v="5300"/>
    <n v="0"/>
    <x v="1"/>
    <n v="8400"/>
    <n v="0"/>
    <n v="0"/>
    <x v="1"/>
    <n v="42"/>
    <n v="18600"/>
    <x v="0"/>
    <s v="WEXPRO COMPANY"/>
    <n v="14.870200000000001"/>
    <n v="1.6457999999999999"/>
    <n v="230.54999999999998"/>
    <n v="0"/>
    <n v="247.06599999999997"/>
    <n v="236.964"/>
    <n v="0"/>
    <n v="0"/>
    <x v="1"/>
    <n v="0.87444000000000011"/>
    <n v="237.83843999999999"/>
    <n v="1.9029646336090434E-2"/>
    <n v="14060"/>
    <n v="-0.13900796080832822"/>
    <n v="6.0187156468312117E-2"/>
    <n v="6.6613779314029457E-3"/>
    <n v="0.93315146560028495"/>
    <n v="0.99632338658124397"/>
    <n v="0"/>
    <n v="3.6766134187560268E-3"/>
    <x v="1"/>
    <n v="50"/>
    <x v="1"/>
    <n v="0"/>
    <n v="0"/>
    <x v="1"/>
    <n v="31000"/>
    <x v="1"/>
    <x v="1"/>
    <n v="0"/>
    <x v="1"/>
    <x v="1"/>
    <x v="1"/>
    <n v="23"/>
    <x v="1"/>
    <x v="3"/>
    <x v="1"/>
    <x v="1"/>
    <x v="0"/>
    <x v="0"/>
    <x v="0"/>
    <x v="0"/>
    <x v="0"/>
    <x v="0"/>
    <x v="0"/>
    <x v="0"/>
    <x v="0"/>
    <m/>
    <x v="0"/>
    <x v="0"/>
    <x v="0"/>
    <x v="0"/>
    <x v="0"/>
    <m/>
    <n v="19000101"/>
    <x v="0"/>
    <s v="WYOMING ANALYTICAL LABS ROCK SPRINGS ID No D7259"/>
    <m/>
    <s v="10752-13596"/>
    <d v="2007-06-05T00:00:00"/>
    <x v="0"/>
    <x v="2"/>
  </r>
  <r>
    <x v="1"/>
    <s v="T13N R100W S16 fBAXTER-FRONTIER-CLOVERLY"/>
    <n v="5713"/>
    <x v="0"/>
    <x v="1"/>
    <s v="TRAIL UNIT"/>
    <s v="NW SW"/>
    <n v="16"/>
    <n v="13"/>
    <n v="100"/>
    <n v="41.099907000000002"/>
    <n v="-108.67877"/>
    <s v="4903726757"/>
    <s v="31Q TRAIL UNIT"/>
    <x v="0"/>
    <x v="4"/>
    <m/>
    <m/>
    <n v="4137"/>
    <x v="0"/>
    <n v="9652"/>
    <n v="13789"/>
    <n v="13950"/>
    <n v="13775"/>
    <x v="1"/>
    <m/>
    <n v="6.45"/>
    <x v="1"/>
    <n v="360"/>
    <n v="25"/>
    <n v="7050"/>
    <n v="87"/>
    <x v="1"/>
    <n v="11100"/>
    <n v="363"/>
    <n v="0"/>
    <x v="1"/>
    <n v="29"/>
    <n v="24700"/>
    <x v="0"/>
    <s v="WEXPRO COMPANY"/>
    <n v="17.963999999999999"/>
    <n v="2.0572500000000002"/>
    <n v="306.67499999999995"/>
    <n v="2.22546"/>
    <n v="328.92170999999996"/>
    <n v="313.13099999999997"/>
    <n v="5.9495699999999996"/>
    <n v="0"/>
    <x v="1"/>
    <n v="0.60378000000000009"/>
    <n v="319.68434999999994"/>
    <n v="1.4241865085256876E-2"/>
    <n v="19014"/>
    <n v="-0.13007274557350049"/>
    <n v="5.4614820043347098E-2"/>
    <n v="6.2545278631805741E-3"/>
    <n v="0.93913065209347235"/>
    <n v="0.97950056047473089"/>
    <n v="1.8610764023950503E-2"/>
    <n v="1.8886755013187233E-3"/>
    <x v="1"/>
    <n v="8.5"/>
    <x v="1"/>
    <n v="0"/>
    <n v="0"/>
    <x v="1"/>
    <n v="41000"/>
    <x v="1"/>
    <x v="1"/>
    <n v="0"/>
    <x v="1"/>
    <x v="1"/>
    <x v="1"/>
    <n v="0"/>
    <x v="1"/>
    <x v="3"/>
    <x v="1"/>
    <x v="1"/>
    <x v="0"/>
    <x v="0"/>
    <x v="0"/>
    <x v="0"/>
    <x v="0"/>
    <x v="0"/>
    <x v="0"/>
    <x v="0"/>
    <x v="0"/>
    <m/>
    <x v="0"/>
    <x v="0"/>
    <x v="0"/>
    <x v="0"/>
    <x v="0"/>
    <m/>
    <m/>
    <x v="0"/>
    <s v="WYOMING ANALYTICAL LABS ROCK SPRINGS ID No D7261"/>
    <m/>
    <s v="9652-13789"/>
    <d v="2007-05-30T00:00:00"/>
    <x v="0"/>
    <x v="2"/>
  </r>
  <r>
    <x v="1"/>
    <s v="T19N R119W S04 fBIGHORN"/>
    <n v="745"/>
    <x v="0"/>
    <x v="2"/>
    <m/>
    <s v="NE NW"/>
    <n v="4"/>
    <n v="19"/>
    <n v="119"/>
    <n v="42.258609999999997"/>
    <n v="-110.18086"/>
    <s v="4902320423"/>
    <s v="4 ROAD HOL"/>
    <x v="0"/>
    <x v="5"/>
    <m/>
    <m/>
    <s v=""/>
    <x v="0"/>
    <m/>
    <m/>
    <m/>
    <m/>
    <x v="0"/>
    <d v="1981-06-30T00:00:00"/>
    <n v="8.4"/>
    <x v="1"/>
    <n v="49"/>
    <n v="31"/>
    <n v="310"/>
    <n v="4"/>
    <x v="1"/>
    <n v="218"/>
    <n v="376"/>
    <n v="41"/>
    <x v="1"/>
    <n v="217"/>
    <n v="1046"/>
    <x v="0"/>
    <s v="EXXON MOBIL OIL"/>
    <n v="2.4451000000000001"/>
    <n v="2.5509900000000001"/>
    <n v="13.484999999999999"/>
    <n v="0.10231999999999999"/>
    <n v="18.583410000000001"/>
    <n v="6.1497799999999998"/>
    <n v="6.1626399999999997"/>
    <n v="1.36653"/>
    <x v="1"/>
    <n v="4.5179400000000003"/>
    <n v="18.19689"/>
    <n v="1.0508886550680687E-2"/>
    <n v="1246"/>
    <n v="8.7260034904013961E-2"/>
    <n v="0.13157434507445082"/>
    <n v="0.13727243815855109"/>
    <n v="0.73115321676699807"/>
    <n v="0.33795774992320116"/>
    <n v="0.33866446409249051"/>
    <n v="0.24828088755825861"/>
    <x v="1"/>
    <n v="0"/>
    <x v="1"/>
    <n v="940"/>
    <n v="6.5"/>
    <x v="0"/>
    <n v="6.4"/>
    <x v="0"/>
    <x v="1"/>
    <m/>
    <x v="1"/>
    <x v="1"/>
    <x v="1"/>
    <n v="0"/>
    <x v="1"/>
    <x v="3"/>
    <x v="1"/>
    <x v="1"/>
    <x v="0"/>
    <x v="0"/>
    <x v="0"/>
    <x v="0"/>
    <x v="0"/>
    <x v="0"/>
    <x v="0"/>
    <x v="0"/>
    <x v="0"/>
    <m/>
    <x v="0"/>
    <x v="0"/>
    <x v="0"/>
    <x v="0"/>
    <x v="0"/>
    <s v="DST #1 MIDDLE"/>
    <n v="19810630"/>
    <x v="1"/>
    <m/>
    <m/>
    <m/>
    <m/>
    <x v="0"/>
    <x v="0"/>
  </r>
  <r>
    <x v="1"/>
    <s v="T19N R119W S04 fBIGHORN"/>
    <n v="744"/>
    <x v="0"/>
    <x v="2"/>
    <m/>
    <s v="NE NW"/>
    <n v="4"/>
    <n v="19"/>
    <n v="119"/>
    <n v="42.258609999999997"/>
    <n v="-110.18086"/>
    <s v="4902320423"/>
    <s v="4 ROAD HOL"/>
    <x v="0"/>
    <x v="5"/>
    <m/>
    <m/>
    <s v=""/>
    <x v="0"/>
    <m/>
    <m/>
    <m/>
    <m/>
    <x v="0"/>
    <d v="1981-06-30T00:00:00"/>
    <n v="8.6999999999999993"/>
    <x v="1"/>
    <n v="45"/>
    <n v="29"/>
    <n v="616"/>
    <n v="6"/>
    <x v="1"/>
    <n v="636"/>
    <n v="323"/>
    <n v="78"/>
    <x v="1"/>
    <n v="276"/>
    <n v="1845"/>
    <x v="0"/>
    <s v="EXXON MOBIL OIL"/>
    <n v="2.2454999999999998"/>
    <n v="2.3864100000000001"/>
    <n v="26.795999999999999"/>
    <n v="0.15348000000000001"/>
    <n v="31.581389999999995"/>
    <n v="17.941559999999999"/>
    <n v="5.2939699999999998"/>
    <n v="2.5997399999999997"/>
    <x v="1"/>
    <n v="5.7463200000000008"/>
    <n v="31.581589999999998"/>
    <n v="-3.166411717798727E-6"/>
    <n v="2009"/>
    <n v="4.2553191489361701E-2"/>
    <n v="7.1102000260279866E-2"/>
    <n v="7.5563805139672466E-2"/>
    <n v="0.85333419460004778"/>
    <n v="0.56810185934273738"/>
    <n v="0.16762835563377271"/>
    <n v="0.18195157368580875"/>
    <x v="1"/>
    <n v="0"/>
    <x v="1"/>
    <n v="1742"/>
    <n v="3.6"/>
    <x v="0"/>
    <n v="3.6"/>
    <x v="0"/>
    <x v="1"/>
    <m/>
    <x v="1"/>
    <x v="1"/>
    <x v="1"/>
    <n v="0"/>
    <x v="1"/>
    <x v="3"/>
    <x v="1"/>
    <x v="1"/>
    <x v="0"/>
    <x v="0"/>
    <x v="0"/>
    <x v="0"/>
    <x v="0"/>
    <x v="0"/>
    <x v="0"/>
    <x v="0"/>
    <x v="0"/>
    <m/>
    <x v="0"/>
    <x v="0"/>
    <x v="0"/>
    <x v="0"/>
    <x v="0"/>
    <s v="DST #1 TOP"/>
    <n v="19810630"/>
    <x v="1"/>
    <m/>
    <m/>
    <m/>
    <m/>
    <x v="0"/>
    <x v="0"/>
  </r>
  <r>
    <x v="1"/>
    <s v="T19N R119W S04 fBIGHORN"/>
    <n v="746"/>
    <x v="0"/>
    <x v="2"/>
    <m/>
    <s v="NE NW"/>
    <n v="4"/>
    <n v="19"/>
    <n v="119"/>
    <n v="42.258609999999997"/>
    <n v="-110.18086"/>
    <s v="4902320423"/>
    <s v="4 ROAD HOL"/>
    <x v="0"/>
    <x v="5"/>
    <m/>
    <m/>
    <s v=""/>
    <x v="0"/>
    <m/>
    <m/>
    <m/>
    <m/>
    <x v="0"/>
    <d v="1981-06-30T00:00:00"/>
    <n v="9.6"/>
    <x v="1"/>
    <n v="172"/>
    <n v="1"/>
    <n v="25157"/>
    <n v="92"/>
    <x v="1"/>
    <n v="32600"/>
    <n v="1067"/>
    <n v="751"/>
    <x v="1"/>
    <n v="6900"/>
    <n v="66198"/>
    <x v="0"/>
    <s v="EXXON MOBIL OIL"/>
    <n v="8.5828000000000007"/>
    <n v="8.2290000000000002E-2"/>
    <n v="1094.3294999999998"/>
    <n v="2.3533599999999999"/>
    <n v="1105.3479499999999"/>
    <n v="919.64599999999996"/>
    <n v="17.488129999999998"/>
    <n v="25.030829999999998"/>
    <x v="1"/>
    <n v="143.65800000000002"/>
    <n v="1105.82296"/>
    <n v="-2.1482283339197477E-4"/>
    <n v="66740"/>
    <n v="4.0770885676029425E-3"/>
    <n v="7.7647947870170672E-3"/>
    <n v="7.4447145805988066E-5"/>
    <n v="0.99216075806717696"/>
    <n v="0.83163945158092933"/>
    <n v="1.5814583918568662E-2"/>
    <n v="0.12991048766070115"/>
    <x v="1"/>
    <n v="0"/>
    <x v="1"/>
    <n v="64204"/>
    <n v="0.1"/>
    <x v="0"/>
    <n v="0.1"/>
    <x v="0"/>
    <x v="1"/>
    <m/>
    <x v="1"/>
    <x v="1"/>
    <x v="1"/>
    <n v="0"/>
    <x v="1"/>
    <x v="3"/>
    <x v="1"/>
    <x v="1"/>
    <x v="0"/>
    <x v="0"/>
    <x v="0"/>
    <x v="0"/>
    <x v="0"/>
    <x v="0"/>
    <x v="0"/>
    <x v="0"/>
    <x v="0"/>
    <m/>
    <x v="0"/>
    <x v="0"/>
    <x v="0"/>
    <x v="0"/>
    <x v="0"/>
    <s v="DST #1 BOTTOM"/>
    <n v="19810630"/>
    <x v="1"/>
    <m/>
    <m/>
    <m/>
    <m/>
    <x v="0"/>
    <x v="0"/>
  </r>
  <r>
    <x v="0"/>
    <s v="T28N R113W S19 fBIGHORN"/>
    <n v="49003316"/>
    <x v="0"/>
    <x v="4"/>
    <s v="TIP TOP"/>
    <m/>
    <s v="19"/>
    <s v=" 28"/>
    <s v=" 113"/>
    <n v="42.403689999999997"/>
    <n v="-110.32238"/>
    <s v="4903505746"/>
    <s v="22-19 UNIT"/>
    <x v="0"/>
    <x v="5"/>
    <n v="-25"/>
    <n v="70"/>
    <n v="25"/>
    <x v="2"/>
    <n v="15000"/>
    <n v="15025"/>
    <m/>
    <m/>
    <x v="4"/>
    <d v="1961-12-29T00:00:00"/>
    <n v="6.5999999046325684"/>
    <x v="0"/>
    <n v="386"/>
    <n v="35"/>
    <n v="145"/>
    <n v="-3"/>
    <x v="0"/>
    <n v="100"/>
    <n v="1330"/>
    <m/>
    <x v="0"/>
    <n v="183"/>
    <n v="1504"/>
    <x v="0"/>
    <m/>
    <n v="19.261399999999998"/>
    <n v="2.88015"/>
    <n v="6.3074999999999992"/>
    <n v="0"/>
    <n v="28.44905"/>
    <n v="2.8209999999999997"/>
    <n v="21.798699999999997"/>
    <m/>
    <x v="0"/>
    <n v="3.8100600000000004"/>
    <n v="28.429759999999995"/>
    <n v="3.3914211636996516E-4"/>
    <n v="2173"/>
    <n v="0.18194180038074517"/>
    <n v="0.6770489700007557"/>
    <n v="0.10123888143892328"/>
    <n v="0.22171214856032098"/>
    <n v="9.9227007192463121E-2"/>
    <n v="0.76675638485868336"/>
    <n v="0.13401660794885364"/>
    <x v="0"/>
    <m/>
    <x v="0"/>
    <m/>
    <m/>
    <x v="0"/>
    <m/>
    <x v="0"/>
    <x v="0"/>
    <m/>
    <x v="0"/>
    <x v="0"/>
    <x v="0"/>
    <m/>
    <x v="0"/>
    <x v="0"/>
    <x v="0"/>
    <x v="0"/>
    <x v="0"/>
    <x v="0"/>
    <x v="0"/>
    <x v="0"/>
    <x v="0"/>
    <x v="0"/>
    <x v="0"/>
    <x v="0"/>
    <x v="0"/>
    <m/>
    <x v="0"/>
    <x v="0"/>
    <x v="0"/>
    <x v="0"/>
    <x v="0"/>
    <s v="PRODUCTION (TOP)"/>
    <m/>
    <x v="0"/>
    <m/>
    <m/>
    <m/>
    <m/>
    <x v="3"/>
    <x v="1"/>
  </r>
  <r>
    <x v="0"/>
    <s v="T28N R113W S19 fBIGHORN"/>
    <n v="49003319"/>
    <x v="0"/>
    <x v="4"/>
    <s v="TIP TOP"/>
    <m/>
    <s v="19"/>
    <s v=" 28"/>
    <s v=" 113"/>
    <n v="42.403689999999997"/>
    <n v="-110.32238"/>
    <s v="4903505746"/>
    <s v="22-19 UNIT"/>
    <x v="0"/>
    <x v="5"/>
    <n v="70"/>
    <n v="141"/>
    <n v="30"/>
    <x v="0"/>
    <n v="15095"/>
    <n v="15125"/>
    <m/>
    <m/>
    <x v="4"/>
    <d v="1961-12-27T00:00:00"/>
    <n v="7.3000001907348633"/>
    <x v="0"/>
    <n v="1251"/>
    <n v="202"/>
    <n v="610"/>
    <n v="-3"/>
    <x v="0"/>
    <n v="230"/>
    <n v="4270"/>
    <m/>
    <x v="0"/>
    <n v="1395"/>
    <n v="5791"/>
    <x v="0"/>
    <m/>
    <n v="62.424900000000001"/>
    <n v="16.622579999999999"/>
    <n v="26.534999999999997"/>
    <n v="0"/>
    <n v="105.58248"/>
    <n v="6.4882999999999997"/>
    <n v="69.985299999999995"/>
    <m/>
    <x v="0"/>
    <n v="29.043900000000001"/>
    <n v="105.51749999999998"/>
    <n v="3.0781623001584273E-4"/>
    <n v="7952"/>
    <n v="0.15724368769555411"/>
    <n v="0.59124297894878008"/>
    <n v="0.15743691567009979"/>
    <n v="0.25132010538111998"/>
    <n v="6.1490274125145128E-2"/>
    <n v="0.66325775345321869"/>
    <n v="0.27525197242163629"/>
    <x v="0"/>
    <m/>
    <x v="0"/>
    <m/>
    <m/>
    <x v="0"/>
    <m/>
    <x v="0"/>
    <x v="0"/>
    <m/>
    <x v="0"/>
    <x v="0"/>
    <x v="0"/>
    <m/>
    <x v="0"/>
    <x v="0"/>
    <x v="0"/>
    <x v="0"/>
    <x v="0"/>
    <x v="0"/>
    <x v="0"/>
    <x v="0"/>
    <x v="0"/>
    <x v="0"/>
    <x v="0"/>
    <x v="0"/>
    <x v="0"/>
    <m/>
    <x v="0"/>
    <x v="0"/>
    <x v="0"/>
    <x v="0"/>
    <x v="0"/>
    <s v="PROD. TEST NO. 3"/>
    <m/>
    <x v="0"/>
    <m/>
    <m/>
    <m/>
    <m/>
    <x v="3"/>
    <x v="1"/>
  </r>
  <r>
    <x v="0"/>
    <s v="T28N R113W S19 fBIGHORN"/>
    <n v="49003322"/>
    <x v="0"/>
    <x v="4"/>
    <s v="TIP TOP"/>
    <m/>
    <s v="19"/>
    <s v=" 28"/>
    <s v=" 113"/>
    <n v="42.403689999999997"/>
    <n v="-110.32238"/>
    <s v="4903505746"/>
    <s v="22-19 UNIT"/>
    <x v="0"/>
    <x v="5"/>
    <n v="141"/>
    <m/>
    <n v="14"/>
    <x v="0"/>
    <n v="15266"/>
    <n v="15280"/>
    <m/>
    <m/>
    <x v="0"/>
    <d v="1961-12-20T00:00:00"/>
    <n v="7.1999998092651367"/>
    <x v="2"/>
    <n v="938"/>
    <n v="81"/>
    <n v="10708"/>
    <n v="-3"/>
    <x v="0"/>
    <n v="12700"/>
    <n v="5750"/>
    <m/>
    <x v="0"/>
    <n v="3214"/>
    <n v="30473"/>
    <x v="0"/>
    <m/>
    <n v="46.806199999999997"/>
    <n v="6.6654900000000001"/>
    <n v="465.79799999999994"/>
    <n v="0"/>
    <n v="519.26968999999997"/>
    <n v="358.267"/>
    <n v="94.242499999999993"/>
    <m/>
    <x v="0"/>
    <n v="66.915480000000002"/>
    <n v="519.42498000000001"/>
    <n v="-1.4950495509911144E-4"/>
    <n v="33385"/>
    <n v="4.5601177612828461E-2"/>
    <n v="9.013851742434649E-2"/>
    <n v="1.2836277811631949E-2"/>
    <n v="0.89702520476402148"/>
    <n v="0.68973771727343569"/>
    <n v="0.18143621048028916"/>
    <n v="0.1288260722462751"/>
    <x v="0"/>
    <m/>
    <x v="0"/>
    <m/>
    <m/>
    <x v="0"/>
    <m/>
    <x v="0"/>
    <x v="0"/>
    <m/>
    <x v="0"/>
    <x v="0"/>
    <x v="0"/>
    <m/>
    <x v="0"/>
    <x v="0"/>
    <x v="0"/>
    <x v="0"/>
    <x v="0"/>
    <x v="0"/>
    <x v="0"/>
    <x v="0"/>
    <x v="0"/>
    <x v="0"/>
    <x v="0"/>
    <x v="0"/>
    <x v="0"/>
    <m/>
    <x v="0"/>
    <x v="0"/>
    <x v="0"/>
    <x v="0"/>
    <x v="0"/>
    <s v="DST (BOTTOM)"/>
    <m/>
    <x v="0"/>
    <m/>
    <m/>
    <m/>
    <m/>
    <x v="3"/>
    <x v="1"/>
  </r>
  <r>
    <x v="0"/>
    <s v="T26N R089W S07 fCAMBRIAN"/>
    <n v="49013399"/>
    <x v="0"/>
    <x v="5"/>
    <s v="WERTZ"/>
    <m/>
    <s v="7"/>
    <n v="26"/>
    <n v="89"/>
    <n v="42.246519999999997"/>
    <n v="-107.51924"/>
    <s v="4900706000"/>
    <s v="UNIT A-13"/>
    <x v="0"/>
    <x v="6"/>
    <s v="[494]"/>
    <m/>
    <n v="50"/>
    <x v="0"/>
    <n v="7500"/>
    <n v="7550"/>
    <m/>
    <m/>
    <x v="0"/>
    <m/>
    <n v="8"/>
    <x v="0"/>
    <n v="229"/>
    <n v="17"/>
    <n v="1168"/>
    <n v="-3"/>
    <x v="0"/>
    <n v="1131"/>
    <n v="138"/>
    <m/>
    <x v="0"/>
    <n v="1264"/>
    <n v="3903"/>
    <x v="0"/>
    <m/>
    <n v="11.427099999999999"/>
    <n v="1.39893"/>
    <n v="50.808"/>
    <n v="0"/>
    <n v="63.634029999999996"/>
    <n v="31.90551"/>
    <n v="2.2618199999999997"/>
    <m/>
    <x v="0"/>
    <n v="26.316480000000002"/>
    <n v="60.483810000000005"/>
    <n v="2.5380879976641475E-2"/>
    <n v="3941"/>
    <n v="4.8444671086180519E-3"/>
    <n v="0.17957529956848561"/>
    <n v="2.1983991898674345E-2"/>
    <n v="0.7984407085328401"/>
    <n v="0.52750496372500333"/>
    <n v="3.7395461694625383E-2"/>
    <n v="0.43509957458037118"/>
    <x v="0"/>
    <m/>
    <x v="0"/>
    <m/>
    <m/>
    <x v="0"/>
    <m/>
    <x v="0"/>
    <x v="0"/>
    <m/>
    <x v="0"/>
    <x v="0"/>
    <x v="0"/>
    <m/>
    <x v="0"/>
    <x v="0"/>
    <x v="0"/>
    <x v="0"/>
    <x v="0"/>
    <x v="0"/>
    <x v="0"/>
    <x v="0"/>
    <x v="0"/>
    <x v="0"/>
    <x v="0"/>
    <x v="0"/>
    <x v="0"/>
    <m/>
    <x v="0"/>
    <x v="0"/>
    <x v="0"/>
    <x v="0"/>
    <x v="0"/>
    <s v="DST"/>
    <m/>
    <x v="0"/>
    <m/>
    <m/>
    <m/>
    <m/>
    <x v="2"/>
    <x v="2"/>
  </r>
  <r>
    <x v="0"/>
    <s v="T26N R090W S01 fCAMBRIAN"/>
    <n v="49017999"/>
    <x v="0"/>
    <x v="1"/>
    <s v="WERTZ"/>
    <m/>
    <s v="1"/>
    <s v=" 26"/>
    <s v=" 90"/>
    <n v="42.250450000000001"/>
    <n v="-107.52493"/>
    <s v="4903706230"/>
    <s v="SINCLAIR WERTZ 26"/>
    <x v="0"/>
    <x v="6"/>
    <m/>
    <m/>
    <n v="112"/>
    <x v="0"/>
    <n v="7515"/>
    <n v="7627"/>
    <m/>
    <m/>
    <x v="0"/>
    <d v="1948-08-23T00:00:00"/>
    <m/>
    <x v="0"/>
    <n v="430"/>
    <n v="229"/>
    <n v="2886"/>
    <n v="-3"/>
    <x v="0"/>
    <n v="3291"/>
    <n v="-3"/>
    <m/>
    <x v="0"/>
    <n v="2496"/>
    <n v="9332"/>
    <x v="0"/>
    <m/>
    <n v="21.457000000000001"/>
    <n v="18.84441"/>
    <n v="125.541"/>
    <n v="0"/>
    <n v="165.84241"/>
    <n v="92.839109999999991"/>
    <n v="0"/>
    <m/>
    <x v="0"/>
    <n v="51.966720000000002"/>
    <n v="144.80582999999999"/>
    <n v="6.7718329902657803E-2"/>
    <n v="9323"/>
    <n v="-4.8244438488340927E-4"/>
    <n v="0.12938186317962938"/>
    <n v="0.11362841386591041"/>
    <n v="0.75698972295446021"/>
    <n v="0.64112826120329547"/>
    <n v="0"/>
    <n v="0.35887173879670459"/>
    <x v="0"/>
    <m/>
    <x v="0"/>
    <m/>
    <m/>
    <x v="0"/>
    <m/>
    <x v="0"/>
    <x v="0"/>
    <m/>
    <x v="0"/>
    <x v="0"/>
    <x v="0"/>
    <m/>
    <x v="0"/>
    <x v="0"/>
    <x v="0"/>
    <x v="0"/>
    <x v="0"/>
    <x v="0"/>
    <x v="0"/>
    <x v="0"/>
    <x v="0"/>
    <x v="0"/>
    <x v="0"/>
    <x v="0"/>
    <x v="0"/>
    <m/>
    <x v="0"/>
    <x v="0"/>
    <x v="0"/>
    <x v="0"/>
    <x v="0"/>
    <s v="DST"/>
    <m/>
    <x v="0"/>
    <m/>
    <m/>
    <m/>
    <m/>
    <x v="2"/>
    <x v="2"/>
  </r>
  <r>
    <x v="0"/>
    <s v="T26N R090W S02 fCAMBRIAN"/>
    <n v="49003229"/>
    <x v="0"/>
    <x v="1"/>
    <s v="LOST SOLDIER"/>
    <m/>
    <s v="2"/>
    <s v=" 26"/>
    <s v=" 90"/>
    <n v="42.254019999999997"/>
    <n v="-107.55970000000001"/>
    <s v="4903706253"/>
    <s v="TRACT 4; C-14"/>
    <x v="0"/>
    <x v="6"/>
    <n v="1771"/>
    <m/>
    <n v="75"/>
    <x v="0"/>
    <n v="7371"/>
    <n v="7446"/>
    <n v="7732"/>
    <m/>
    <x v="0"/>
    <d v="1964-02-02T00:00:00"/>
    <n v="8.6000003814697266"/>
    <x v="0"/>
    <n v="169"/>
    <n v="51"/>
    <n v="2727"/>
    <n v="154"/>
    <x v="0"/>
    <n v="1600"/>
    <n v="1562"/>
    <m/>
    <x v="0"/>
    <n v="3010"/>
    <n v="8556"/>
    <x v="0"/>
    <m/>
    <n v="8.4330999999999996"/>
    <n v="4.19679"/>
    <n v="118.6245"/>
    <n v="3.9393199999999999"/>
    <n v="135.19371000000001"/>
    <n v="45.135999999999996"/>
    <n v="25.601179999999996"/>
    <m/>
    <x v="0"/>
    <n v="62.668200000000006"/>
    <n v="133.40538000000001"/>
    <n v="6.6579897943809183E-3"/>
    <n v="9270"/>
    <n v="4.0053853921238641E-2"/>
    <n v="6.2377902048845316E-2"/>
    <n v="3.1042790378339347E-2"/>
    <n v="0.90657930757281524"/>
    <n v="0.33833717950505438"/>
    <n v="0.19190515405000905"/>
    <n v="0.46975766644493649"/>
    <x v="0"/>
    <m/>
    <x v="0"/>
    <m/>
    <m/>
    <x v="0"/>
    <m/>
    <x v="0"/>
    <x v="0"/>
    <m/>
    <x v="0"/>
    <x v="0"/>
    <x v="0"/>
    <m/>
    <x v="0"/>
    <x v="0"/>
    <x v="0"/>
    <x v="0"/>
    <x v="0"/>
    <x v="0"/>
    <x v="0"/>
    <x v="0"/>
    <x v="0"/>
    <x v="0"/>
    <x v="0"/>
    <x v="0"/>
    <x v="0"/>
    <m/>
    <x v="0"/>
    <x v="0"/>
    <x v="0"/>
    <x v="0"/>
    <x v="0"/>
    <s v="DST NO. 8 BOTTOM"/>
    <m/>
    <x v="0"/>
    <m/>
    <m/>
    <m/>
    <m/>
    <x v="2"/>
    <x v="2"/>
  </r>
  <r>
    <x v="0"/>
    <s v="T26N R090W S03 fCAMBRIAN"/>
    <n v="49007612"/>
    <x v="0"/>
    <x v="1"/>
    <s v="LOST SOLDIER"/>
    <m/>
    <s v="3"/>
    <s v=" 26"/>
    <s v=" 90"/>
    <n v="42.250030000000002"/>
    <n v="-107.57177"/>
    <s v="4903706221"/>
    <s v="LOST SOLDIER UNIT 28"/>
    <x v="0"/>
    <x v="6"/>
    <s v="[1190]"/>
    <n v="16"/>
    <n v="204"/>
    <x v="3"/>
    <n v="7098"/>
    <n v="7302"/>
    <n v="7323"/>
    <n v="7317"/>
    <x v="2"/>
    <d v="1965-04-20T00:00:00"/>
    <n v="7.4000000953674316"/>
    <x v="0"/>
    <n v="910"/>
    <n v="70"/>
    <n v="3978"/>
    <n v="305"/>
    <x v="0"/>
    <n v="7620"/>
    <n v="256"/>
    <m/>
    <x v="0"/>
    <n v="690"/>
    <n v="13709"/>
    <x v="0"/>
    <m/>
    <n v="45.408999999999999"/>
    <n v="5.7603"/>
    <n v="173.04299999999998"/>
    <n v="7.8018999999999998"/>
    <n v="232.01419999999996"/>
    <n v="214.96019999999999"/>
    <n v="4.1958399999999996"/>
    <m/>
    <x v="0"/>
    <n v="14.365800000000002"/>
    <n v="233.52184"/>
    <n v="-3.2385032961143841E-3"/>
    <n v="13826"/>
    <n v="4.2491374614127475E-3"/>
    <n v="0.19571646907818577"/>
    <n v="2.4827359704707733E-2"/>
    <n v="0.77945617121710653"/>
    <n v="0.92051432962330204"/>
    <n v="1.7967655616279828E-2"/>
    <n v="6.1518014760418134E-2"/>
    <x v="0"/>
    <m/>
    <x v="0"/>
    <m/>
    <m/>
    <x v="0"/>
    <m/>
    <x v="0"/>
    <x v="0"/>
    <m/>
    <x v="0"/>
    <x v="0"/>
    <x v="0"/>
    <m/>
    <x v="0"/>
    <x v="0"/>
    <x v="0"/>
    <x v="0"/>
    <x v="0"/>
    <x v="0"/>
    <x v="0"/>
    <x v="0"/>
    <x v="0"/>
    <x v="0"/>
    <x v="0"/>
    <x v="0"/>
    <x v="0"/>
    <m/>
    <x v="0"/>
    <x v="0"/>
    <x v="0"/>
    <x v="0"/>
    <x v="0"/>
    <s v="PRODUCTION"/>
    <m/>
    <x v="0"/>
    <m/>
    <m/>
    <m/>
    <m/>
    <x v="2"/>
    <x v="2"/>
  </r>
  <r>
    <x v="0"/>
    <s v="T26N R090W S03 fCAMBRIAN"/>
    <n v="49013156"/>
    <x v="0"/>
    <x v="1"/>
    <s v="LOST SOLDIER"/>
    <m/>
    <s v="3"/>
    <s v=" 26"/>
    <s v=" 90"/>
    <n v="42.250030000000002"/>
    <n v="-107.57177"/>
    <s v="4903706221"/>
    <s v="LOST SOLDIER UNIT 28"/>
    <x v="0"/>
    <x v="6"/>
    <n v="16"/>
    <m/>
    <m/>
    <x v="1"/>
    <n v="7316"/>
    <m/>
    <n v="7323"/>
    <n v="7317"/>
    <x v="2"/>
    <m/>
    <n v="8.5"/>
    <x v="0"/>
    <n v="165"/>
    <n v="14"/>
    <n v="7524"/>
    <n v="-3"/>
    <x v="0"/>
    <n v="9500"/>
    <n v="732"/>
    <m/>
    <x v="0"/>
    <n v="2383"/>
    <n v="20162"/>
    <x v="0"/>
    <m/>
    <n v="8.2334999999999994"/>
    <n v="1.1520600000000001"/>
    <n v="327.29399999999998"/>
    <n v="0"/>
    <n v="336.67955999999998"/>
    <n v="267.995"/>
    <n v="11.997479999999999"/>
    <m/>
    <x v="0"/>
    <n v="49.614060000000002"/>
    <n v="329.60654"/>
    <n v="1.0615589909499816E-2"/>
    <n v="20312"/>
    <n v="3.7060829174284725E-3"/>
    <n v="2.4455004040043297E-2"/>
    <n v="3.4218293501393437E-3"/>
    <n v="0.97212316660981735"/>
    <n v="0.81307549298020609"/>
    <n v="3.6399399113864667E-2"/>
    <n v="0.1505251079059293"/>
    <x v="0"/>
    <m/>
    <x v="0"/>
    <m/>
    <m/>
    <x v="0"/>
    <m/>
    <x v="0"/>
    <x v="0"/>
    <m/>
    <x v="0"/>
    <x v="0"/>
    <x v="0"/>
    <m/>
    <x v="0"/>
    <x v="0"/>
    <x v="0"/>
    <x v="0"/>
    <x v="0"/>
    <x v="0"/>
    <x v="0"/>
    <x v="0"/>
    <x v="0"/>
    <x v="0"/>
    <x v="0"/>
    <x v="0"/>
    <x v="0"/>
    <m/>
    <x v="0"/>
    <x v="0"/>
    <x v="0"/>
    <x v="0"/>
    <x v="0"/>
    <s v="PRODUCTION"/>
    <m/>
    <x v="0"/>
    <m/>
    <m/>
    <m/>
    <m/>
    <x v="2"/>
    <x v="2"/>
  </r>
  <r>
    <x v="1"/>
    <s v="T26N R090W S03 fCAMBRIAN"/>
    <m/>
    <x v="1"/>
    <x v="3"/>
    <s v="LOST SOLDIER"/>
    <s v="NW SE"/>
    <n v="3"/>
    <n v="26"/>
    <n v="90"/>
    <n v="42.260798000000001"/>
    <n v="-107.562404"/>
    <s v="4903720017"/>
    <s v="17 CAMBRIA"/>
    <x v="0"/>
    <x v="6"/>
    <m/>
    <m/>
    <m/>
    <x v="0"/>
    <m/>
    <m/>
    <n v="6690"/>
    <m/>
    <x v="2"/>
    <d v="1971-07-30T00:00:00"/>
    <n v="8"/>
    <x v="0"/>
    <n v="427"/>
    <n v="26"/>
    <n v="3379"/>
    <n v="290"/>
    <x v="1"/>
    <n v="4600"/>
    <n v="220"/>
    <n v="0"/>
    <x v="1"/>
    <n v="2140"/>
    <n v="10970"/>
    <x v="0"/>
    <s v="ARCO OIL AND GAS"/>
    <n v="21.307300000000001"/>
    <n v="2.1395400000000002"/>
    <n v="146.98649999999998"/>
    <n v="7.4181999999999997"/>
    <n v="177.85154"/>
    <n v="129.76599999999999"/>
    <n v="3.6057999999999995"/>
    <n v="0"/>
    <x v="1"/>
    <n v="44.5548"/>
    <n v="177.92659999999998"/>
    <n v="-2.1097417620986848E-4"/>
    <n v="11082"/>
    <n v="5.0789044077634684E-3"/>
    <n v="0.11980385438326821"/>
    <n v="1.2029921135346932E-2"/>
    <n v="0.86816622448138481"/>
    <n v="0.72932321530338917"/>
    <n v="2.0265660109281016E-2"/>
    <n v="0.25041112458732984"/>
    <x v="1"/>
    <n v="0"/>
    <x v="1"/>
    <n v="9856"/>
    <n v="0.7"/>
    <x v="0"/>
    <n v="0.7"/>
    <x v="0"/>
    <x v="1"/>
    <m/>
    <x v="1"/>
    <x v="1"/>
    <x v="1"/>
    <n v="0"/>
    <x v="1"/>
    <x v="3"/>
    <x v="1"/>
    <x v="1"/>
    <x v="0"/>
    <x v="0"/>
    <x v="0"/>
    <x v="0"/>
    <x v="0"/>
    <x v="0"/>
    <x v="0"/>
    <x v="0"/>
    <x v="0"/>
    <m/>
    <x v="0"/>
    <x v="0"/>
    <x v="0"/>
    <x v="0"/>
    <x v="0"/>
    <s v="PRODUCTION"/>
    <n v="19710730"/>
    <x v="1"/>
    <m/>
    <m/>
    <m/>
    <m/>
    <x v="2"/>
    <x v="2"/>
  </r>
  <r>
    <x v="0"/>
    <s v="T26N R090W S10 fCAMBRIAN"/>
    <n v="49004030"/>
    <x v="0"/>
    <x v="1"/>
    <s v="LOST SOLDIER"/>
    <m/>
    <s v="10"/>
    <s v=" 26"/>
    <s v=" 90"/>
    <n v="42.240929999999999"/>
    <n v="-107.5624"/>
    <s v="4903706045"/>
    <s v="SINCLAIR 112 A"/>
    <x v="0"/>
    <x v="6"/>
    <n v="669"/>
    <m/>
    <n v="200"/>
    <x v="4"/>
    <n v="6510"/>
    <n v="6710"/>
    <n v="6712"/>
    <n v="5010"/>
    <x v="2"/>
    <d v="1957-08-08T00:00:00"/>
    <n v="7"/>
    <x v="0"/>
    <n v="786"/>
    <n v="169"/>
    <n v="7263"/>
    <n v="-3"/>
    <x v="0"/>
    <n v="11532"/>
    <n v="376"/>
    <m/>
    <x v="0"/>
    <n v="1813"/>
    <n v="21747"/>
    <x v="0"/>
    <m/>
    <n v="39.221400000000003"/>
    <n v="13.90701"/>
    <n v="315.94049999999999"/>
    <n v="0"/>
    <n v="369.06890999999996"/>
    <n v="325.31772000000001"/>
    <n v="6.1626399999999997"/>
    <m/>
    <x v="0"/>
    <n v="37.746660000000006"/>
    <n v="369.22702000000004"/>
    <n v="-2.1415531845079899E-4"/>
    <n v="21933"/>
    <n v="4.2582417582417579E-3"/>
    <n v="0.10627121097791739"/>
    <n v="3.7681337070629983E-2"/>
    <n v="0.85604745195145271"/>
    <n v="0.88107777161053913"/>
    <n v="1.6690652813003769E-2"/>
    <n v="0.102231575576457"/>
    <x v="0"/>
    <m/>
    <x v="0"/>
    <m/>
    <m/>
    <x v="0"/>
    <m/>
    <x v="0"/>
    <x v="0"/>
    <m/>
    <x v="0"/>
    <x v="0"/>
    <x v="0"/>
    <m/>
    <x v="0"/>
    <x v="0"/>
    <x v="0"/>
    <x v="0"/>
    <x v="0"/>
    <x v="0"/>
    <x v="0"/>
    <x v="0"/>
    <x v="0"/>
    <x v="0"/>
    <x v="0"/>
    <x v="0"/>
    <x v="0"/>
    <m/>
    <x v="0"/>
    <x v="0"/>
    <x v="0"/>
    <x v="0"/>
    <x v="0"/>
    <s v="PRODUCTION WATER"/>
    <m/>
    <x v="0"/>
    <m/>
    <m/>
    <m/>
    <m/>
    <x v="2"/>
    <x v="2"/>
  </r>
  <r>
    <x v="0"/>
    <s v="T26N R090W S10 fCAMBRIAN"/>
    <n v="49023073"/>
    <x v="0"/>
    <x v="1"/>
    <s v="LOST SOLDIER"/>
    <m/>
    <s v="10"/>
    <s v=" 26"/>
    <s v=" 90"/>
    <n v="42.238500000000002"/>
    <n v="-107.5716"/>
    <m/>
    <s v="TRACT 13; C-13"/>
    <x v="0"/>
    <x v="6"/>
    <m/>
    <m/>
    <n v="823"/>
    <x v="0"/>
    <n v="6245"/>
    <n v="7068"/>
    <m/>
    <m/>
    <x v="2"/>
    <d v="1965-02-08T00:00:00"/>
    <n v="7.9000000953674316"/>
    <x v="0"/>
    <n v="1170"/>
    <n v="33"/>
    <n v="5193"/>
    <n v="30"/>
    <x v="0"/>
    <n v="8900"/>
    <n v="268"/>
    <m/>
    <x v="0"/>
    <n v="1625"/>
    <n v="17093"/>
    <x v="0"/>
    <s v="CHEM LAB"/>
    <n v="58.383000000000003"/>
    <n v="2.71557"/>
    <n v="225.8955"/>
    <n v="0.76739999999999997"/>
    <n v="287.76147000000003"/>
    <n v="251.06899999999999"/>
    <n v="4.3925199999999993"/>
    <m/>
    <x v="0"/>
    <n v="33.832500000000003"/>
    <n v="289.29401999999999"/>
    <n v="-2.6558104490089123E-3"/>
    <n v="17216"/>
    <n v="3.5850651432568713E-3"/>
    <n v="0.2028867867543212"/>
    <n v="9.4368783979314527E-3"/>
    <n v="0.78767633484774724"/>
    <n v="0.86786792205383301"/>
    <n v="1.5183583815524426E-2"/>
    <n v="0.11694849413064261"/>
    <x v="0"/>
    <m/>
    <x v="0"/>
    <m/>
    <m/>
    <x v="0"/>
    <m/>
    <x v="0"/>
    <x v="0"/>
    <m/>
    <x v="0"/>
    <x v="0"/>
    <x v="0"/>
    <m/>
    <x v="0"/>
    <x v="0"/>
    <x v="0"/>
    <x v="0"/>
    <x v="0"/>
    <x v="0"/>
    <x v="0"/>
    <x v="0"/>
    <x v="0"/>
    <x v="0"/>
    <x v="0"/>
    <x v="0"/>
    <x v="0"/>
    <m/>
    <x v="0"/>
    <x v="0"/>
    <x v="0"/>
    <x v="0"/>
    <x v="0"/>
    <s v="PRODUCTION"/>
    <m/>
    <x v="0"/>
    <m/>
    <m/>
    <m/>
    <m/>
    <x v="2"/>
    <x v="2"/>
  </r>
  <r>
    <x v="0"/>
    <s v="T26N R090W S14 fCAMBRIAN"/>
    <n v="49118568"/>
    <x v="0"/>
    <x v="1"/>
    <s v="LOST SOLDIER"/>
    <m/>
    <s v="14"/>
    <s v=" 26"/>
    <s v=" 90"/>
    <n v="42.227499999999999"/>
    <n v="-107.55200000000001"/>
    <m/>
    <s v="TE 11 T-1"/>
    <x v="0"/>
    <x v="6"/>
    <m/>
    <m/>
    <n v="975"/>
    <x v="0"/>
    <n v="6348"/>
    <n v="7323"/>
    <m/>
    <m/>
    <x v="2"/>
    <d v="1964-02-12T00:00:00"/>
    <n v="6.9000000953674316"/>
    <x v="0"/>
    <n v="2030"/>
    <n v="120"/>
    <n v="10514"/>
    <n v="180"/>
    <x v="0"/>
    <n v="19100"/>
    <n v="268"/>
    <m/>
    <x v="0"/>
    <n v="1460"/>
    <n v="33538"/>
    <x v="0"/>
    <s v="CHEM LAB"/>
    <n v="101.297"/>
    <n v="9.8748000000000005"/>
    <n v="457.35899999999998"/>
    <n v="4.6044"/>
    <n v="573.13520000000005"/>
    <n v="538.81100000000004"/>
    <n v="4.3925199999999993"/>
    <m/>
    <x v="0"/>
    <n v="30.397200000000002"/>
    <n v="573.60072000000002"/>
    <n v="-4.0595222655968557E-4"/>
    <n v="33669"/>
    <n v="1.9492017200589224E-3"/>
    <n v="0.17674189266337156"/>
    <n v="1.7229442546889458E-2"/>
    <n v="0.80602866478973889"/>
    <n v="0.93934854196138384"/>
    <n v="7.657800708478886E-3"/>
    <n v="5.2993657330137243E-2"/>
    <x v="0"/>
    <m/>
    <x v="0"/>
    <m/>
    <m/>
    <x v="0"/>
    <m/>
    <x v="0"/>
    <x v="0"/>
    <m/>
    <x v="0"/>
    <x v="0"/>
    <x v="0"/>
    <m/>
    <x v="0"/>
    <x v="0"/>
    <x v="0"/>
    <x v="0"/>
    <x v="0"/>
    <x v="0"/>
    <x v="0"/>
    <x v="0"/>
    <x v="0"/>
    <x v="0"/>
    <x v="0"/>
    <x v="0"/>
    <x v="0"/>
    <m/>
    <x v="0"/>
    <x v="0"/>
    <x v="0"/>
    <x v="0"/>
    <x v="0"/>
    <s v="PRODUCTION"/>
    <m/>
    <x v="0"/>
    <m/>
    <m/>
    <m/>
    <m/>
    <x v="2"/>
    <x v="2"/>
  </r>
  <r>
    <x v="0"/>
    <s v="T26N R089W S06 fCAMBRIAN/FLATHEAD"/>
    <n v="49124722"/>
    <x v="0"/>
    <x v="5"/>
    <s v="WERTZ"/>
    <m/>
    <s v="6"/>
    <n v="26"/>
    <n v="89"/>
    <n v="42.247489999999999"/>
    <n v="-107.51528"/>
    <s v="4900720380"/>
    <s v="WERTZ NO 52"/>
    <x v="0"/>
    <x v="7"/>
    <m/>
    <m/>
    <n v="85"/>
    <x v="0"/>
    <n v="7700"/>
    <n v="7785"/>
    <m/>
    <m/>
    <x v="0"/>
    <d v="1978-08-11T00:00:00"/>
    <n v="7.2"/>
    <x v="0"/>
    <n v="247"/>
    <n v="6"/>
    <n v="1061"/>
    <n v="34"/>
    <x v="0"/>
    <n v="730"/>
    <n v="110"/>
    <m/>
    <x v="0"/>
    <n v="1800"/>
    <n v="3932"/>
    <x v="0"/>
    <m/>
    <n v="12.3253"/>
    <n v="0.49374000000000001"/>
    <n v="46.153499999999994"/>
    <n v="0.86971999999999994"/>
    <n v="59.842259999999996"/>
    <n v="20.593299999999999"/>
    <n v="1.8028999999999997"/>
    <m/>
    <x v="0"/>
    <n v="37.476000000000006"/>
    <n v="59.872200000000007"/>
    <n v="-2.5009510129361579E-4"/>
    <n v="3985"/>
    <n v="6.6944549703170392E-3"/>
    <n v="0.20596314377164232"/>
    <n v="8.2506910668146572E-3"/>
    <n v="0.78578616516154298"/>
    <n v="0.34395428930288174"/>
    <n v="3.0112472900611628E-2"/>
    <n v="0.62593323779650656"/>
    <x v="0"/>
    <m/>
    <x v="0"/>
    <m/>
    <m/>
    <x v="0"/>
    <m/>
    <x v="0"/>
    <x v="0"/>
    <m/>
    <x v="0"/>
    <x v="0"/>
    <x v="0"/>
    <m/>
    <x v="0"/>
    <x v="0"/>
    <x v="0"/>
    <x v="0"/>
    <x v="0"/>
    <x v="0"/>
    <x v="0"/>
    <x v="0"/>
    <x v="0"/>
    <x v="0"/>
    <x v="0"/>
    <x v="0"/>
    <x v="0"/>
    <m/>
    <x v="0"/>
    <x v="0"/>
    <x v="0"/>
    <x v="0"/>
    <x v="0"/>
    <s v="DST NO 13"/>
    <m/>
    <x v="0"/>
    <m/>
    <m/>
    <m/>
    <m/>
    <x v="2"/>
    <x v="2"/>
  </r>
  <r>
    <x v="0"/>
    <s v="T26N R090W S03 fCAMBRIAN/FLATHEAD"/>
    <n v="49014274"/>
    <x v="0"/>
    <x v="1"/>
    <s v="LOST SOLDIER"/>
    <m/>
    <s v="3"/>
    <s v=" 26"/>
    <s v=" 90"/>
    <n v="42.25"/>
    <n v="-107.5714"/>
    <m/>
    <s v="TR-13-C-111"/>
    <x v="0"/>
    <x v="7"/>
    <m/>
    <m/>
    <n v="884"/>
    <x v="0"/>
    <n v="5215"/>
    <n v="6099"/>
    <m/>
    <m/>
    <x v="2"/>
    <d v="1971-08-09T00:00:00"/>
    <n v="8"/>
    <x v="0"/>
    <n v="1161"/>
    <n v="15"/>
    <n v="5193"/>
    <n v="440"/>
    <x v="0"/>
    <n v="9400"/>
    <n v="183"/>
    <m/>
    <x v="0"/>
    <n v="1358"/>
    <n v="17657"/>
    <x v="0"/>
    <m/>
    <n v="57.933900000000001"/>
    <n v="1.2343500000000001"/>
    <n v="225.8955"/>
    <n v="11.255199999999999"/>
    <n v="296.31895000000003"/>
    <n v="265.17399999999998"/>
    <n v="2.9993699999999999"/>
    <m/>
    <x v="0"/>
    <n v="28.273560000000003"/>
    <n v="296.44692999999995"/>
    <n v="-2.1590311507120268E-4"/>
    <n v="17747"/>
    <n v="2.5420856400406732E-3"/>
    <n v="0.19551196438837271"/>
    <n v="4.1656127628691983E-3"/>
    <n v="0.80032242284875799"/>
    <n v="0.89450749245404571"/>
    <n v="1.0117730009887436E-2"/>
    <n v="9.5374777536066935E-2"/>
    <x v="0"/>
    <m/>
    <x v="0"/>
    <m/>
    <m/>
    <x v="0"/>
    <m/>
    <x v="0"/>
    <x v="0"/>
    <m/>
    <x v="0"/>
    <x v="0"/>
    <x v="0"/>
    <m/>
    <x v="0"/>
    <x v="0"/>
    <x v="0"/>
    <x v="0"/>
    <x v="0"/>
    <x v="0"/>
    <x v="0"/>
    <x v="0"/>
    <x v="0"/>
    <x v="0"/>
    <x v="0"/>
    <x v="0"/>
    <x v="0"/>
    <m/>
    <x v="0"/>
    <x v="0"/>
    <x v="0"/>
    <x v="0"/>
    <x v="0"/>
    <s v="PRODUCTION 7/30/71"/>
    <m/>
    <x v="0"/>
    <m/>
    <m/>
    <m/>
    <m/>
    <x v="2"/>
    <x v="2"/>
  </r>
  <r>
    <x v="0"/>
    <s v="T26N R090W S03 fCAMBRIAN/FLATHEAD"/>
    <n v="49014276"/>
    <x v="0"/>
    <x v="1"/>
    <s v="LOST SOLDIER"/>
    <m/>
    <s v="3"/>
    <s v=" 26"/>
    <s v=" 90"/>
    <n v="42.25"/>
    <n v="-107.5714"/>
    <m/>
    <s v="TR-9-C-6"/>
    <x v="0"/>
    <x v="7"/>
    <m/>
    <m/>
    <n v="73"/>
    <x v="0"/>
    <n v="6409"/>
    <n v="6482"/>
    <m/>
    <m/>
    <x v="2"/>
    <d v="1971-08-09T00:00:00"/>
    <n v="8.3999996185302734"/>
    <x v="0"/>
    <n v="427"/>
    <n v="32"/>
    <n v="3638"/>
    <n v="340"/>
    <x v="0"/>
    <n v="5000"/>
    <n v="281"/>
    <m/>
    <x v="0"/>
    <n v="2119"/>
    <n v="11730"/>
    <x v="0"/>
    <m/>
    <n v="21.307300000000001"/>
    <n v="2.6332800000000001"/>
    <n v="158.25299999999999"/>
    <n v="8.6971999999999987"/>
    <n v="190.89078000000001"/>
    <n v="141.05000000000001"/>
    <n v="4.6055899999999994"/>
    <m/>
    <x v="0"/>
    <n v="44.117580000000004"/>
    <n v="189.77316999999999"/>
    <n v="2.9359491488490396E-3"/>
    <n v="11834"/>
    <n v="4.4135121371583772E-3"/>
    <n v="0.11162037265498104"/>
    <n v="1.3794694536844577E-2"/>
    <n v="0.87458493280817429"/>
    <n v="0.74325575106322983"/>
    <n v="2.4268920627715709E-2"/>
    <n v="0.23247532830905446"/>
    <x v="0"/>
    <m/>
    <x v="0"/>
    <m/>
    <m/>
    <x v="0"/>
    <m/>
    <x v="0"/>
    <x v="0"/>
    <m/>
    <x v="0"/>
    <x v="0"/>
    <x v="0"/>
    <m/>
    <x v="0"/>
    <x v="0"/>
    <x v="0"/>
    <x v="0"/>
    <x v="0"/>
    <x v="0"/>
    <x v="0"/>
    <x v="0"/>
    <x v="0"/>
    <x v="0"/>
    <x v="0"/>
    <x v="0"/>
    <x v="0"/>
    <m/>
    <x v="0"/>
    <x v="0"/>
    <x v="0"/>
    <x v="0"/>
    <x v="0"/>
    <s v="PRODUCTION 7/30/71"/>
    <m/>
    <x v="0"/>
    <m/>
    <m/>
    <m/>
    <m/>
    <x v="2"/>
    <x v="2"/>
  </r>
  <r>
    <x v="0"/>
    <s v="T26N R090W S03 fCAMBRIAN/FLATHEAD"/>
    <n v="49014275"/>
    <x v="0"/>
    <x v="1"/>
    <s v="LOST SOLDIER"/>
    <m/>
    <s v="3"/>
    <s v=" 26"/>
    <s v=" 90"/>
    <n v="42.25"/>
    <n v="-107.5714"/>
    <m/>
    <s v="TR-9-C-9"/>
    <x v="0"/>
    <x v="7"/>
    <m/>
    <m/>
    <n v="700"/>
    <x v="0"/>
    <n v="6052"/>
    <n v="6752"/>
    <m/>
    <m/>
    <x v="2"/>
    <d v="1971-08-09T00:00:00"/>
    <n v="8.3999996185302734"/>
    <x v="0"/>
    <n v="450"/>
    <n v="35"/>
    <n v="4206"/>
    <n v="320"/>
    <x v="0"/>
    <n v="5900"/>
    <n v="293"/>
    <m/>
    <x v="0"/>
    <n v="2177"/>
    <n v="13232"/>
    <x v="0"/>
    <m/>
    <n v="22.454999999999998"/>
    <n v="2.88015"/>
    <n v="182.96099999999998"/>
    <n v="8.1855999999999991"/>
    <n v="216.48174999999998"/>
    <n v="166.43899999999999"/>
    <n v="4.8022699999999992"/>
    <m/>
    <x v="0"/>
    <n v="45.325140000000005"/>
    <n v="216.56640999999999"/>
    <n v="-1.9549788642448854E-4"/>
    <n v="13378"/>
    <n v="5.4866591506952276E-3"/>
    <n v="0.10372698853367547"/>
    <n v="1.3304354755077508E-2"/>
    <n v="0.88296865671124702"/>
    <n v="0.76853561916642565"/>
    <n v="2.2174583768553947E-2"/>
    <n v="0.20928979706502041"/>
    <x v="0"/>
    <m/>
    <x v="0"/>
    <m/>
    <m/>
    <x v="0"/>
    <m/>
    <x v="0"/>
    <x v="0"/>
    <m/>
    <x v="0"/>
    <x v="0"/>
    <x v="0"/>
    <m/>
    <x v="0"/>
    <x v="0"/>
    <x v="0"/>
    <x v="0"/>
    <x v="0"/>
    <x v="0"/>
    <x v="0"/>
    <x v="0"/>
    <x v="0"/>
    <x v="0"/>
    <x v="0"/>
    <x v="0"/>
    <x v="0"/>
    <m/>
    <x v="0"/>
    <x v="0"/>
    <x v="0"/>
    <x v="0"/>
    <x v="0"/>
    <s v="PRODUCTION 7/30/71"/>
    <m/>
    <x v="0"/>
    <m/>
    <m/>
    <m/>
    <m/>
    <x v="2"/>
    <x v="2"/>
  </r>
  <r>
    <x v="1"/>
    <s v="T26N R090W S03 fCAMBRIAN/FLATHEAD"/>
    <m/>
    <x v="1"/>
    <x v="3"/>
    <s v="LOST SOLDIER"/>
    <s v="NW SE"/>
    <n v="3"/>
    <n v="26"/>
    <n v="90"/>
    <n v="42.252758"/>
    <n v="-107.568096"/>
    <s v="4903720170"/>
    <s v="19 LSU"/>
    <x v="0"/>
    <x v="7"/>
    <m/>
    <m/>
    <m/>
    <x v="0"/>
    <m/>
    <m/>
    <n v="6325"/>
    <m/>
    <x v="2"/>
    <d v="1971-07-30T00:00:00"/>
    <n v="8"/>
    <x v="0"/>
    <n v="427"/>
    <n v="26"/>
    <n v="3379"/>
    <n v="290"/>
    <x v="1"/>
    <n v="4600"/>
    <n v="220"/>
    <n v="0"/>
    <x v="1"/>
    <n v="2140"/>
    <n v="10970"/>
    <x v="0"/>
    <s v="MERIT ENERGY COMPANY"/>
    <n v="21.307300000000001"/>
    <n v="2.1395400000000002"/>
    <n v="146.98649999999998"/>
    <n v="7.4181999999999997"/>
    <n v="177.85154"/>
    <n v="129.76599999999999"/>
    <n v="3.6057999999999995"/>
    <n v="0"/>
    <x v="1"/>
    <n v="44.5548"/>
    <n v="177.92659999999998"/>
    <n v="-2.1097417620986848E-4"/>
    <n v="11082"/>
    <n v="5.0789044077634684E-3"/>
    <n v="0.11980385438326821"/>
    <n v="1.2029921135346932E-2"/>
    <n v="0.86816622448138481"/>
    <n v="0.72932321530338917"/>
    <n v="2.0265660109281016E-2"/>
    <n v="0.25041112458732984"/>
    <x v="1"/>
    <n v="0"/>
    <x v="1"/>
    <n v="9856"/>
    <n v="0.7"/>
    <x v="0"/>
    <n v="0.7"/>
    <x v="0"/>
    <x v="1"/>
    <m/>
    <x v="1"/>
    <x v="1"/>
    <x v="1"/>
    <n v="0"/>
    <x v="1"/>
    <x v="3"/>
    <x v="1"/>
    <x v="1"/>
    <x v="0"/>
    <x v="0"/>
    <x v="0"/>
    <x v="0"/>
    <x v="0"/>
    <x v="0"/>
    <x v="0"/>
    <x v="0"/>
    <x v="0"/>
    <m/>
    <x v="0"/>
    <x v="0"/>
    <x v="0"/>
    <x v="0"/>
    <x v="0"/>
    <s v="PRODUCTION"/>
    <n v="19710730"/>
    <x v="1"/>
    <m/>
    <m/>
    <m/>
    <m/>
    <x v="2"/>
    <x v="2"/>
  </r>
  <r>
    <x v="0"/>
    <s v="T26N R090W S11 fCAMBRIAN/FLATHEAD"/>
    <n v="49003140"/>
    <x v="0"/>
    <x v="1"/>
    <s v="LOST SOLDIER"/>
    <m/>
    <s v="11"/>
    <s v=" 26"/>
    <s v=" 90"/>
    <n v="42.243299999999998"/>
    <n v="-107.56058"/>
    <s v="4903720213"/>
    <s v="C-127; TRACT 13"/>
    <x v="0"/>
    <x v="7"/>
    <m/>
    <m/>
    <n v="167"/>
    <x v="4"/>
    <n v="5831"/>
    <n v="5998"/>
    <n v="6007"/>
    <m/>
    <x v="2"/>
    <d v="1971-08-09T00:00:00"/>
    <n v="8"/>
    <x v="0"/>
    <n v="616"/>
    <n v="46"/>
    <n v="4696"/>
    <n v="410"/>
    <x v="0"/>
    <n v="7100"/>
    <n v="293"/>
    <m/>
    <x v="0"/>
    <n v="2128"/>
    <n v="15140"/>
    <x v="0"/>
    <m/>
    <n v="30.738399999999999"/>
    <n v="3.7853400000000001"/>
    <n v="204.27599999999998"/>
    <n v="10.4878"/>
    <n v="249.28753999999998"/>
    <n v="200.291"/>
    <n v="4.8022699999999992"/>
    <m/>
    <x v="0"/>
    <n v="44.304960000000001"/>
    <n v="249.39822999999998"/>
    <n v="-2.2196342197613799E-4"/>
    <n v="15286"/>
    <n v="4.7985275751002429E-3"/>
    <n v="0.12330499951983161"/>
    <n v="1.5184633776722255E-2"/>
    <n v="0.86151036670344616"/>
    <n v="0.80309711901323444"/>
    <n v="1.9255429358901222E-2"/>
    <n v="0.17764745162786441"/>
    <x v="0"/>
    <m/>
    <x v="0"/>
    <m/>
    <m/>
    <x v="0"/>
    <m/>
    <x v="0"/>
    <x v="0"/>
    <m/>
    <x v="0"/>
    <x v="0"/>
    <x v="0"/>
    <m/>
    <x v="0"/>
    <x v="0"/>
    <x v="0"/>
    <x v="0"/>
    <x v="0"/>
    <x v="0"/>
    <x v="0"/>
    <x v="0"/>
    <x v="0"/>
    <x v="0"/>
    <x v="0"/>
    <x v="0"/>
    <x v="0"/>
    <m/>
    <x v="0"/>
    <x v="0"/>
    <x v="0"/>
    <x v="0"/>
    <x v="0"/>
    <s v="PRODUCTION 7/30/71"/>
    <m/>
    <x v="0"/>
    <m/>
    <m/>
    <m/>
    <m/>
    <x v="2"/>
    <x v="2"/>
  </r>
  <r>
    <x v="0"/>
    <s v="T26N R089W S06 fCHUGWATER"/>
    <n v="49014282"/>
    <x v="0"/>
    <x v="5"/>
    <s v="WERTZ"/>
    <m/>
    <s v="6"/>
    <n v="26"/>
    <n v="89"/>
    <n v="42.25"/>
    <n v="-107.5106"/>
    <s v=""/>
    <s v="UNIT NO. 21"/>
    <x v="0"/>
    <x v="8"/>
    <m/>
    <m/>
    <n v="34"/>
    <x v="0"/>
    <n v="4670"/>
    <n v="4704"/>
    <m/>
    <m/>
    <x v="2"/>
    <d v="1970-12-18T00:00:00"/>
    <n v="6.5"/>
    <x v="0"/>
    <n v="420"/>
    <n v="140"/>
    <n v="2478"/>
    <n v="140"/>
    <x v="0"/>
    <n v="4200"/>
    <n v="1549"/>
    <m/>
    <x v="0"/>
    <n v="-1"/>
    <n v="8141"/>
    <x v="0"/>
    <m/>
    <n v="20.957999999999998"/>
    <n v="11.5206"/>
    <n v="107.79299999999999"/>
    <n v="3.5811999999999999"/>
    <n v="143.85279999999997"/>
    <n v="118.482"/>
    <n v="25.388109999999998"/>
    <m/>
    <x v="0"/>
    <n v="0"/>
    <n v="143.87011000000001"/>
    <n v="-6.0162049661034864E-5"/>
    <n v="8923"/>
    <n v="4.5827473042662915E-2"/>
    <n v="0.14569059483027097"/>
    <n v="8.0086032388663977E-2"/>
    <n v="0.77422337278106512"/>
    <n v="0.82353450622926461"/>
    <n v="0.17646549377073525"/>
    <n v="0"/>
    <x v="0"/>
    <m/>
    <x v="0"/>
    <m/>
    <m/>
    <x v="0"/>
    <m/>
    <x v="0"/>
    <x v="0"/>
    <m/>
    <x v="0"/>
    <x v="0"/>
    <x v="0"/>
    <m/>
    <x v="0"/>
    <x v="0"/>
    <x v="0"/>
    <x v="0"/>
    <x v="0"/>
    <x v="0"/>
    <x v="0"/>
    <x v="0"/>
    <x v="0"/>
    <x v="0"/>
    <x v="0"/>
    <x v="0"/>
    <x v="0"/>
    <m/>
    <x v="0"/>
    <x v="0"/>
    <x v="0"/>
    <x v="0"/>
    <x v="0"/>
    <s v="PRODUCTION (12/12/70)"/>
    <m/>
    <x v="0"/>
    <m/>
    <m/>
    <m/>
    <m/>
    <x v="2"/>
    <x v="2"/>
  </r>
  <r>
    <x v="0"/>
    <s v="T16N R104W S21 fCHUGWATER"/>
    <n v="49004843"/>
    <x v="0"/>
    <x v="1"/>
    <s v="BAXTER BASIN SOUTH"/>
    <m/>
    <s v="21"/>
    <s v=" 16"/>
    <s v=" 104"/>
    <n v="41.356319999999997"/>
    <n v="-109.12623000000001"/>
    <s v="4903705257"/>
    <s v="UNIT NO. 1"/>
    <x v="0"/>
    <x v="8"/>
    <m/>
    <m/>
    <n v="20"/>
    <x v="0"/>
    <n v="3448"/>
    <n v="3468"/>
    <m/>
    <m/>
    <x v="0"/>
    <m/>
    <m/>
    <x v="0"/>
    <n v="47"/>
    <n v="26"/>
    <n v="2161"/>
    <n v="-3"/>
    <x v="0"/>
    <n v="2107"/>
    <n v="2090"/>
    <m/>
    <x v="0"/>
    <n v="231"/>
    <n v="5600"/>
    <x v="0"/>
    <m/>
    <n v="2.3452999999999999"/>
    <n v="2.1395400000000002"/>
    <n v="94.003499999999988"/>
    <n v="0"/>
    <n v="98.488339999999994"/>
    <n v="59.438469999999995"/>
    <n v="34.255099999999999"/>
    <m/>
    <x v="0"/>
    <n v="4.8094200000000003"/>
    <n v="98.502989999999997"/>
    <n v="-7.4368755213760726E-5"/>
    <n v="6656"/>
    <n v="8.6161879895561358E-2"/>
    <n v="2.3812971159834759E-2"/>
    <n v="2.17237898415183E-2"/>
    <n v="0.95446323899864693"/>
    <n v="0.60341792670455985"/>
    <n v="0.34775695641320126"/>
    <n v="4.8825116882238805E-2"/>
    <x v="0"/>
    <m/>
    <x v="0"/>
    <m/>
    <m/>
    <x v="0"/>
    <m/>
    <x v="0"/>
    <x v="0"/>
    <m/>
    <x v="0"/>
    <x v="0"/>
    <x v="0"/>
    <m/>
    <x v="0"/>
    <x v="0"/>
    <x v="0"/>
    <x v="0"/>
    <x v="0"/>
    <x v="0"/>
    <x v="0"/>
    <x v="0"/>
    <x v="0"/>
    <x v="0"/>
    <x v="0"/>
    <x v="0"/>
    <x v="0"/>
    <m/>
    <x v="0"/>
    <x v="0"/>
    <x v="0"/>
    <x v="0"/>
    <x v="0"/>
    <s v="DST"/>
    <m/>
    <x v="0"/>
    <m/>
    <m/>
    <m/>
    <m/>
    <x v="4"/>
    <x v="3"/>
  </r>
  <r>
    <x v="0"/>
    <s v="T13N R088W S36 fCLOVERLY"/>
    <n v="49010652"/>
    <x v="0"/>
    <x v="5"/>
    <s v="WILDCAT"/>
    <m/>
    <s v="36"/>
    <n v="13"/>
    <n v="88"/>
    <n v="41.051450000000003"/>
    <n v="-107.24339000000001"/>
    <s v="4900705036"/>
    <s v="BATTLE MOUNTAIN STATE NO. 1"/>
    <x v="0"/>
    <x v="9"/>
    <n v="3907"/>
    <n v="1515"/>
    <n v="41"/>
    <x v="0"/>
    <n v="5990"/>
    <n v="6031"/>
    <n v="7842"/>
    <m/>
    <x v="0"/>
    <d v="1964-07-16T00:00:00"/>
    <n v="8.6999998092651367"/>
    <x v="0"/>
    <n v="17"/>
    <n v="5"/>
    <n v="1095"/>
    <n v="18"/>
    <x v="0"/>
    <n v="490"/>
    <n v="1598"/>
    <m/>
    <x v="0"/>
    <n v="160"/>
    <n v="2752"/>
    <x v="0"/>
    <m/>
    <n v="0.84830000000000005"/>
    <n v="0.41144999999999998"/>
    <n v="47.6325"/>
    <n v="0.46043999999999996"/>
    <n v="49.352689999999988"/>
    <n v="13.822899999999999"/>
    <n v="26.191219999999998"/>
    <m/>
    <x v="0"/>
    <n v="3.3312000000000004"/>
    <n v="43.345320000000001"/>
    <n v="6.4805814062243505E-2"/>
    <n v="3380"/>
    <n v="0.10241356816699282"/>
    <n v="1.7188526096551176E-2"/>
    <n v="8.3369315836684908E-3"/>
    <n v="0.97447454231978037"/>
    <n v="0.31890178685957327"/>
    <n v="0.60424562559464312"/>
    <n v="7.6852587545783502E-2"/>
    <x v="0"/>
    <m/>
    <x v="0"/>
    <m/>
    <m/>
    <x v="0"/>
    <m/>
    <x v="0"/>
    <x v="0"/>
    <m/>
    <x v="0"/>
    <x v="0"/>
    <x v="0"/>
    <m/>
    <x v="0"/>
    <x v="0"/>
    <x v="0"/>
    <x v="0"/>
    <x v="0"/>
    <x v="0"/>
    <x v="0"/>
    <x v="0"/>
    <x v="0"/>
    <x v="0"/>
    <x v="0"/>
    <x v="0"/>
    <x v="0"/>
    <m/>
    <x v="0"/>
    <x v="0"/>
    <x v="0"/>
    <x v="0"/>
    <x v="0"/>
    <s v="DST NO. 3 (1ST WATER)"/>
    <m/>
    <x v="0"/>
    <m/>
    <m/>
    <m/>
    <m/>
    <x v="0"/>
    <x v="2"/>
  </r>
  <r>
    <x v="0"/>
    <s v="T13N R089W S15 fCLOVERLY"/>
    <n v="49010643"/>
    <x v="0"/>
    <x v="5"/>
    <s v="SAVERY"/>
    <m/>
    <s v="15"/>
    <n v="13"/>
    <n v="89"/>
    <n v="41.095799999999997"/>
    <n v="-107.38993000000001"/>
    <s v="4900706984"/>
    <s v="LUFF-MARTINETS-ALPINE GOV'T NO. 1"/>
    <x v="0"/>
    <x v="9"/>
    <n v="3922"/>
    <n v="581"/>
    <n v="13"/>
    <x v="0"/>
    <n v="6053"/>
    <n v="6066"/>
    <m/>
    <m/>
    <x v="0"/>
    <d v="1967-01-25T00:00:00"/>
    <n v="8.4"/>
    <x v="0"/>
    <n v="11"/>
    <n v="5"/>
    <n v="1893"/>
    <n v="20"/>
    <x v="0"/>
    <n v="910"/>
    <n v="3318"/>
    <m/>
    <x v="0"/>
    <n v="82"/>
    <n v="4615"/>
    <x v="0"/>
    <m/>
    <n v="0.54889999999999994"/>
    <n v="0.41144999999999998"/>
    <n v="82.345500000000001"/>
    <n v="0.51159999999999994"/>
    <n v="83.817450000000008"/>
    <n v="25.671099999999999"/>
    <n v="54.382019999999997"/>
    <m/>
    <x v="0"/>
    <n v="1.7072400000000001"/>
    <n v="81.760359999999991"/>
    <n v="1.2423705809371537E-2"/>
    <n v="6236"/>
    <n v="0.14938715325776425"/>
    <n v="6.5487556588753283E-3"/>
    <n v="4.9088823389401605E-3"/>
    <n v="0.98854236200218448"/>
    <n v="0.31397978188941439"/>
    <n v="0.66513919459258741"/>
    <n v="2.0881023517998212E-2"/>
    <x v="0"/>
    <m/>
    <x v="0"/>
    <m/>
    <m/>
    <x v="0"/>
    <m/>
    <x v="0"/>
    <x v="0"/>
    <m/>
    <x v="0"/>
    <x v="0"/>
    <x v="0"/>
    <m/>
    <x v="0"/>
    <x v="0"/>
    <x v="0"/>
    <x v="0"/>
    <x v="0"/>
    <x v="0"/>
    <x v="0"/>
    <x v="0"/>
    <x v="0"/>
    <x v="0"/>
    <x v="0"/>
    <x v="0"/>
    <x v="0"/>
    <m/>
    <x v="0"/>
    <x v="0"/>
    <x v="0"/>
    <x v="0"/>
    <x v="0"/>
    <s v="DST NO. 2-A (BOTTOM)"/>
    <m/>
    <x v="0"/>
    <m/>
    <m/>
    <m/>
    <m/>
    <x v="0"/>
    <x v="2"/>
  </r>
  <r>
    <x v="0"/>
    <s v="T15N R091W S11 fCLOVERLY"/>
    <n v="49004821"/>
    <x v="0"/>
    <x v="5"/>
    <s v=""/>
    <m/>
    <s v="11"/>
    <n v="15"/>
    <n v="91"/>
    <n v="41.28998"/>
    <n v="-107.60411999999999"/>
    <s v="4900705066"/>
    <s v="UNIT NO. 1"/>
    <x v="0"/>
    <x v="9"/>
    <m/>
    <n v="432"/>
    <n v="50"/>
    <x v="0"/>
    <n v="8291"/>
    <n v="8341"/>
    <m/>
    <m/>
    <x v="0"/>
    <d v="1951-04-05T00:00:00"/>
    <m/>
    <x v="0"/>
    <n v="86"/>
    <n v="30"/>
    <n v="2766"/>
    <n v="-3"/>
    <x v="0"/>
    <n v="3558"/>
    <n v="1616"/>
    <m/>
    <x v="0"/>
    <n v="210"/>
    <n v="7445"/>
    <x v="0"/>
    <m/>
    <n v="4.2914000000000003"/>
    <n v="2.4687000000000001"/>
    <n v="120.321"/>
    <n v="0"/>
    <n v="127.08109999999999"/>
    <n v="100.37118"/>
    <n v="26.486239999999999"/>
    <m/>
    <x v="0"/>
    <n v="4.3722000000000003"/>
    <n v="131.22961999999998"/>
    <n v="-1.6060192933533658E-2"/>
    <n v="8260"/>
    <n v="5.1894301177968803E-2"/>
    <n v="3.3768986891048319E-2"/>
    <n v="1.9426177456757929E-2"/>
    <n v="0.94680483565219375"/>
    <n v="0.76485156323701931"/>
    <n v="0.20183126339922344"/>
    <n v="3.3317173363757363E-2"/>
    <x v="0"/>
    <m/>
    <x v="0"/>
    <m/>
    <m/>
    <x v="0"/>
    <m/>
    <x v="0"/>
    <x v="0"/>
    <m/>
    <x v="0"/>
    <x v="0"/>
    <x v="0"/>
    <m/>
    <x v="0"/>
    <x v="0"/>
    <x v="0"/>
    <x v="0"/>
    <x v="0"/>
    <x v="0"/>
    <x v="0"/>
    <x v="0"/>
    <x v="0"/>
    <x v="0"/>
    <x v="0"/>
    <x v="0"/>
    <x v="0"/>
    <m/>
    <x v="0"/>
    <x v="0"/>
    <x v="0"/>
    <x v="0"/>
    <x v="0"/>
    <s v="DST"/>
    <m/>
    <x v="0"/>
    <m/>
    <m/>
    <m/>
    <m/>
    <x v="0"/>
    <x v="2"/>
  </r>
  <r>
    <x v="0"/>
    <s v="T15N R091W S23 fCLOVERLY"/>
    <n v="49008529"/>
    <x v="0"/>
    <x v="5"/>
    <s v="CHEROKEE CREEK"/>
    <m/>
    <s v="23"/>
    <n v="15"/>
    <n v="91"/>
    <n v="41.259399999999999"/>
    <n v="-107.60135"/>
    <s v="4900705062"/>
    <s v="UNIT NO. 32-23"/>
    <x v="0"/>
    <x v="9"/>
    <n v="28"/>
    <n v="428"/>
    <n v="57"/>
    <x v="0"/>
    <n v="8289"/>
    <n v="8346"/>
    <m/>
    <m/>
    <x v="2"/>
    <d v="1969-01-21T00:00:00"/>
    <n v="7.6"/>
    <x v="0"/>
    <n v="281"/>
    <n v="54"/>
    <n v="9835"/>
    <n v="103"/>
    <x v="0"/>
    <n v="15400"/>
    <n v="756"/>
    <m/>
    <x v="0"/>
    <n v="107"/>
    <n v="26152"/>
    <x v="0"/>
    <m/>
    <n v="14.0219"/>
    <n v="4.4436600000000004"/>
    <n v="427.82249999999999"/>
    <n v="2.6347399999999999"/>
    <n v="448.9228"/>
    <n v="434.43399999999997"/>
    <n v="12.390839999999999"/>
    <m/>
    <x v="0"/>
    <n v="2.2277400000000003"/>
    <n v="449.05257999999998"/>
    <n v="-1.4452512049938659E-4"/>
    <n v="26533"/>
    <n v="7.2316598652367847E-3"/>
    <n v="3.1234546340707135E-2"/>
    <n v="9.8984947968782169E-3"/>
    <n v="0.95886695886241469"/>
    <n v="0.96744572762503667"/>
    <n v="2.7593294308653118E-2"/>
    <n v="4.9609780663101869E-3"/>
    <x v="0"/>
    <m/>
    <x v="0"/>
    <m/>
    <m/>
    <x v="0"/>
    <m/>
    <x v="0"/>
    <x v="0"/>
    <m/>
    <x v="0"/>
    <x v="0"/>
    <x v="0"/>
    <m/>
    <x v="0"/>
    <x v="0"/>
    <x v="0"/>
    <x v="0"/>
    <x v="0"/>
    <x v="0"/>
    <x v="0"/>
    <x v="0"/>
    <x v="0"/>
    <x v="0"/>
    <x v="0"/>
    <x v="0"/>
    <x v="0"/>
    <m/>
    <x v="0"/>
    <x v="0"/>
    <x v="0"/>
    <x v="0"/>
    <x v="0"/>
    <s v="PRODUCTION"/>
    <m/>
    <x v="0"/>
    <m/>
    <m/>
    <m/>
    <m/>
    <x v="0"/>
    <x v="2"/>
  </r>
  <r>
    <x v="1"/>
    <s v="T16N R101W S02 fCLOVERLY"/>
    <m/>
    <x v="0"/>
    <x v="1"/>
    <s v="BRADY"/>
    <s v="NE NE"/>
    <n v="2"/>
    <n v="16"/>
    <n v="101"/>
    <n v="41.397348000000001"/>
    <n v="-108.741736"/>
    <s v="4903720435"/>
    <s v="64"/>
    <x v="0"/>
    <x v="9"/>
    <m/>
    <m/>
    <m/>
    <x v="0"/>
    <m/>
    <m/>
    <m/>
    <m/>
    <x v="2"/>
    <d v="1987-06-10T00:00:00"/>
    <n v="6.15"/>
    <x v="0"/>
    <n v="59.2"/>
    <n v="0"/>
    <n v="174.8"/>
    <n v="0"/>
    <x v="1"/>
    <n v="350"/>
    <n v="183"/>
    <n v="0"/>
    <x v="1"/>
    <n v="0"/>
    <n v="809.8"/>
    <x v="0"/>
    <s v="RME PETROLEUM COMPANY"/>
    <n v="2.9540800000000003"/>
    <n v="0"/>
    <n v="7.6037999999999997"/>
    <n v="0"/>
    <n v="10.557880000000001"/>
    <n v="9.8734999999999999"/>
    <n v="2.9993699999999999"/>
    <n v="0"/>
    <x v="1"/>
    <n v="0"/>
    <n v="12.872869999999999"/>
    <n v="-9.8801361458766709E-2"/>
    <n v="767"/>
    <n v="-2.7143581938102457E-2"/>
    <n v="0.27979859593024359"/>
    <n v="0"/>
    <n v="0.7202014040697563"/>
    <n v="0.76700067661679183"/>
    <n v="0.23299932338320825"/>
    <n v="0"/>
    <x v="1"/>
    <n v="42.5"/>
    <x v="1"/>
    <n v="0"/>
    <n v="0"/>
    <x v="0"/>
    <n v="0"/>
    <x v="0"/>
    <x v="1"/>
    <m/>
    <x v="1"/>
    <x v="1"/>
    <x v="1"/>
    <n v="0"/>
    <x v="1"/>
    <x v="3"/>
    <x v="1"/>
    <x v="1"/>
    <x v="0"/>
    <x v="0"/>
    <x v="0"/>
    <x v="0"/>
    <x v="0"/>
    <x v="0"/>
    <x v="0"/>
    <x v="0"/>
    <x v="0"/>
    <m/>
    <x v="0"/>
    <x v="0"/>
    <x v="0"/>
    <x v="0"/>
    <x v="0"/>
    <s v="IRON OXIDE SUSPENDED SOLIDS"/>
    <n v="19870610"/>
    <x v="1"/>
    <s v="BAROID ROCK SPRINGS"/>
    <m/>
    <m/>
    <d v="1987-06-10T00:00:00"/>
    <x v="0"/>
    <x v="2"/>
  </r>
  <r>
    <x v="1"/>
    <s v="T16N R101W S10 fCLOVERLY"/>
    <m/>
    <x v="0"/>
    <x v="1"/>
    <s v="BRADY"/>
    <s v="NE NE"/>
    <n v="10"/>
    <n v="16"/>
    <n v="101"/>
    <n v="41.386949000000001"/>
    <n v="-108.759726"/>
    <s v="4903720624"/>
    <s v="20D"/>
    <x v="0"/>
    <x v="9"/>
    <m/>
    <m/>
    <m/>
    <x v="0"/>
    <m/>
    <m/>
    <m/>
    <m/>
    <x v="2"/>
    <d v="1987-06-10T00:00:00"/>
    <n v="6"/>
    <x v="0"/>
    <n v="16"/>
    <n v="0"/>
    <n v="133.44999999999999"/>
    <n v="0"/>
    <x v="1"/>
    <n v="200"/>
    <n v="73.2"/>
    <n v="0"/>
    <x v="1"/>
    <n v="0"/>
    <n v="426.4"/>
    <x v="0"/>
    <s v="RME PETROLEUM COMPANY"/>
    <n v="0.7984"/>
    <n v="0"/>
    <n v="5.8050749999999995"/>
    <n v="0"/>
    <n v="6.6034749999999995"/>
    <n v="5.6419999999999995"/>
    <n v="1.1997479999999998"/>
    <n v="0"/>
    <x v="1"/>
    <n v="0"/>
    <n v="6.8417479999999991"/>
    <n v="-1.772175887302126E-2"/>
    <n v="422.65"/>
    <n v="-4.4167010187857016E-3"/>
    <n v="0.12090603810872307"/>
    <n v="0"/>
    <n v="0.87909396189127698"/>
    <n v="0.82464305905449897"/>
    <n v="0.17535694094550106"/>
    <n v="0"/>
    <x v="1"/>
    <n v="3.8"/>
    <x v="1"/>
    <n v="0"/>
    <n v="0"/>
    <x v="0"/>
    <n v="0"/>
    <x v="0"/>
    <x v="1"/>
    <m/>
    <x v="1"/>
    <x v="1"/>
    <x v="1"/>
    <n v="0"/>
    <x v="1"/>
    <x v="3"/>
    <x v="1"/>
    <x v="1"/>
    <x v="0"/>
    <x v="0"/>
    <x v="0"/>
    <x v="0"/>
    <x v="0"/>
    <x v="0"/>
    <x v="0"/>
    <x v="0"/>
    <x v="0"/>
    <m/>
    <x v="0"/>
    <x v="0"/>
    <x v="0"/>
    <x v="0"/>
    <x v="0"/>
    <s v="IRON OXIDE SUSPENDED SOLIDS"/>
    <n v="19870610"/>
    <x v="1"/>
    <s v="BAROID ROCK SPRINGS"/>
    <m/>
    <m/>
    <d v="1987-06-10T00:00:00"/>
    <x v="0"/>
    <x v="2"/>
  </r>
  <r>
    <x v="1"/>
    <s v="T17N R101W S31 fCLOVERLY"/>
    <m/>
    <x v="0"/>
    <x v="1"/>
    <s v="BRADY"/>
    <s v="SE NW"/>
    <n v="31"/>
    <n v="17"/>
    <n v="101"/>
    <n v="41.407319999999999"/>
    <n v="-108.72708"/>
    <s v="4903720623"/>
    <s v="19D BRADY DEEP UPRR 22-31"/>
    <x v="0"/>
    <x v="9"/>
    <m/>
    <m/>
    <m/>
    <x v="0"/>
    <m/>
    <m/>
    <m/>
    <m/>
    <x v="2"/>
    <d v="1987-08-17T00:00:00"/>
    <n v="7.25"/>
    <x v="0"/>
    <n v="232"/>
    <n v="41.5"/>
    <n v="3302.8"/>
    <n v="0"/>
    <x v="1"/>
    <n v="5300"/>
    <n v="622.20000000000005"/>
    <n v="0"/>
    <x v="1"/>
    <n v="0"/>
    <n v="9509.7999999999993"/>
    <x v="0"/>
    <s v="RME PETROLEUM COMPANY"/>
    <n v="11.5768"/>
    <n v="3.415035"/>
    <n v="143.67179999999999"/>
    <n v="0"/>
    <n v="158.663635"/>
    <n v="149.51300000000001"/>
    <n v="10.197858"/>
    <n v="0"/>
    <x v="1"/>
    <n v="0"/>
    <n v="159.710858"/>
    <n v="-3.2892804638090223E-3"/>
    <n v="9498.5"/>
    <n v="-5.9447714945572584E-4"/>
    <n v="7.2964419351668072E-2"/>
    <n v="2.1523741089128582E-2"/>
    <n v="0.90551183955920334"/>
    <n v="0.93614799815301231"/>
    <n v="6.3852001846987763E-2"/>
    <n v="0"/>
    <x v="1"/>
    <n v="11.3"/>
    <x v="1"/>
    <n v="0"/>
    <n v="0"/>
    <x v="0"/>
    <n v="0"/>
    <x v="0"/>
    <x v="1"/>
    <m/>
    <x v="1"/>
    <x v="1"/>
    <x v="1"/>
    <n v="0"/>
    <x v="1"/>
    <x v="3"/>
    <x v="1"/>
    <x v="1"/>
    <x v="0"/>
    <x v="0"/>
    <x v="0"/>
    <x v="0"/>
    <x v="0"/>
    <x v="0"/>
    <x v="0"/>
    <x v="0"/>
    <x v="0"/>
    <m/>
    <x v="0"/>
    <x v="0"/>
    <x v="0"/>
    <x v="0"/>
    <x v="0"/>
    <s v="PRODUCED WATER"/>
    <n v="19870817"/>
    <x v="1"/>
    <s v="BAROID ROCK SPRINGS"/>
    <m/>
    <m/>
    <d v="1987-08-17T00:00:00"/>
    <x v="0"/>
    <x v="2"/>
  </r>
  <r>
    <x v="1"/>
    <s v="T19N R092W S23 fCLOVERLY"/>
    <n v="5021"/>
    <x v="0"/>
    <x v="5"/>
    <s v="WC"/>
    <s v="NE NE"/>
    <n v="23"/>
    <n v="19"/>
    <n v="92"/>
    <n v="41.611583000000003"/>
    <n v="-107.722989"/>
    <s v="4900722600"/>
    <s v="23-3 HIGH POINT"/>
    <x v="0"/>
    <x v="9"/>
    <m/>
    <m/>
    <n v="41"/>
    <x v="0"/>
    <n v="8086"/>
    <n v="8127"/>
    <n v="9175"/>
    <m/>
    <x v="1"/>
    <d v="2005-03-23T00:00:00"/>
    <n v="7.57"/>
    <x v="1"/>
    <n v="105"/>
    <n v="13"/>
    <n v="5090"/>
    <n v="63"/>
    <x v="1"/>
    <n v="6850"/>
    <n v="3310"/>
    <n v="0"/>
    <x v="1"/>
    <n v="7"/>
    <n v="18200"/>
    <x v="0"/>
    <s v="BP AMERICA PRODUCTION COMPANY"/>
    <n v="5.2394999999999996"/>
    <n v="1.0697700000000001"/>
    <n v="221.41499999999999"/>
    <n v="1.61154"/>
    <n v="229.33580999999998"/>
    <n v="193.23849999999999"/>
    <n v="54.250899999999994"/>
    <n v="0"/>
    <x v="1"/>
    <n v="0.14574000000000001"/>
    <n v="247.63513999999998"/>
    <n v="-3.8365711790204413E-2"/>
    <n v="15438"/>
    <n v="-8.2109518996373143E-2"/>
    <n v="2.2846410248796297E-2"/>
    <n v="4.6646443919944307E-3"/>
    <n v="0.97248894535920927"/>
    <n v="0.78033553719395399"/>
    <n v="0.21907593566890385"/>
    <n v="5.8852713714216821E-4"/>
    <x v="1"/>
    <n v="14"/>
    <x v="1"/>
    <n v="0"/>
    <n v="0"/>
    <x v="1"/>
    <n v="31300"/>
    <x v="2"/>
    <x v="1"/>
    <n v="0"/>
    <x v="1"/>
    <x v="1"/>
    <x v="1"/>
    <n v="0"/>
    <x v="1"/>
    <x v="3"/>
    <x v="1"/>
    <x v="1"/>
    <x v="0"/>
    <x v="0"/>
    <x v="0"/>
    <x v="0"/>
    <x v="0"/>
    <x v="0"/>
    <x v="0"/>
    <x v="0"/>
    <x v="0"/>
    <m/>
    <x v="0"/>
    <x v="0"/>
    <x v="0"/>
    <x v="0"/>
    <x v="0"/>
    <m/>
    <n v="20050323"/>
    <x v="0"/>
    <s v="BP ID No W0037; MESAVERDE FM ALSO PERFED 8818-9064"/>
    <m/>
    <s v="8086-8127"/>
    <d v="2005-03-25T00:00:00"/>
    <x v="5"/>
    <x v="2"/>
  </r>
  <r>
    <x v="0"/>
    <s v="T24N R087W S06 fCLOVERLY"/>
    <n v="49008026"/>
    <x v="0"/>
    <x v="5"/>
    <s v="WC"/>
    <m/>
    <s v="6"/>
    <n v="24"/>
    <n v="87"/>
    <n v="42.085160000000002"/>
    <n v="-107.26248"/>
    <s v="4900705728"/>
    <s v="GOVERNMENT NO. 1"/>
    <x v="0"/>
    <x v="9"/>
    <m/>
    <m/>
    <n v="50"/>
    <x v="0"/>
    <n v="3795"/>
    <n v="3845"/>
    <n v="3920"/>
    <m/>
    <x v="0"/>
    <m/>
    <n v="8.1"/>
    <x v="0"/>
    <n v="11"/>
    <n v="5"/>
    <n v="1242"/>
    <n v="-3"/>
    <x v="0"/>
    <n v="1090"/>
    <n v="1950"/>
    <m/>
    <x v="0"/>
    <n v="10"/>
    <n v="3318"/>
    <x v="0"/>
    <m/>
    <n v="0.54889999999999994"/>
    <n v="0.41144999999999998"/>
    <n v="54.026999999999994"/>
    <n v="0"/>
    <n v="54.987349999999992"/>
    <n v="30.748899999999999"/>
    <n v="31.960499999999996"/>
    <m/>
    <x v="0"/>
    <n v="0.20820000000000002"/>
    <n v="62.917599999999993"/>
    <n v="-6.7259686722228387E-2"/>
    <n v="4302"/>
    <n v="0.12913385826771653"/>
    <n v="9.9822959280634546E-3"/>
    <n v="7.4826300958311326E-3"/>
    <n v="0.9825350739761054"/>
    <n v="0.48871698856917622"/>
    <n v="0.50797392144646325"/>
    <n v="3.3090899843604975E-3"/>
    <x v="0"/>
    <m/>
    <x v="0"/>
    <m/>
    <m/>
    <x v="0"/>
    <m/>
    <x v="0"/>
    <x v="0"/>
    <m/>
    <x v="0"/>
    <x v="0"/>
    <x v="0"/>
    <m/>
    <x v="0"/>
    <x v="0"/>
    <x v="0"/>
    <x v="0"/>
    <x v="0"/>
    <x v="0"/>
    <x v="0"/>
    <x v="0"/>
    <x v="0"/>
    <x v="0"/>
    <x v="0"/>
    <x v="0"/>
    <x v="0"/>
    <m/>
    <x v="0"/>
    <x v="0"/>
    <x v="0"/>
    <x v="0"/>
    <x v="0"/>
    <s v="DST"/>
    <m/>
    <x v="0"/>
    <m/>
    <m/>
    <m/>
    <m/>
    <x v="2"/>
    <x v="2"/>
  </r>
  <r>
    <x v="0"/>
    <s v="T24N R088W S32 fCLOVERLY"/>
    <n v="49008024"/>
    <x v="0"/>
    <x v="5"/>
    <s v="BELL SPRINGS"/>
    <m/>
    <s v="32"/>
    <n v="24"/>
    <n v="88"/>
    <n v="42.013039999999997"/>
    <n v="-107.36344"/>
    <s v="4900705682"/>
    <s v="FEDERAL MOHAWK 1"/>
    <x v="0"/>
    <x v="9"/>
    <m/>
    <m/>
    <n v="29"/>
    <x v="0"/>
    <n v="1956"/>
    <n v="1985"/>
    <m/>
    <m/>
    <x v="0"/>
    <m/>
    <n v="7.9"/>
    <x v="0"/>
    <n v="72"/>
    <n v="37"/>
    <n v="3632"/>
    <n v="-3"/>
    <x v="0"/>
    <n v="3800"/>
    <n v="3465"/>
    <m/>
    <x v="0"/>
    <n v="26"/>
    <n v="9274"/>
    <x v="0"/>
    <m/>
    <n v="3.5928"/>
    <n v="3.0447299999999999"/>
    <n v="157.99199999999999"/>
    <n v="0"/>
    <n v="164.62952999999999"/>
    <n v="107.19799999999999"/>
    <n v="56.791349999999994"/>
    <m/>
    <x v="0"/>
    <n v="0.54132000000000002"/>
    <n v="164.53067000000001"/>
    <n v="3.0034007756701299E-4"/>
    <n v="11026"/>
    <n v="8.6305418719211824E-2"/>
    <n v="2.1823545265542581E-2"/>
    <n v="1.8494434139488827E-2"/>
    <n v="0.95968202059496865"/>
    <n v="0.65153809924921591"/>
    <n v="0.34517181507861111"/>
    <n v="3.2900856721728537E-3"/>
    <x v="0"/>
    <m/>
    <x v="0"/>
    <m/>
    <m/>
    <x v="0"/>
    <m/>
    <x v="0"/>
    <x v="0"/>
    <m/>
    <x v="0"/>
    <x v="0"/>
    <x v="0"/>
    <m/>
    <x v="0"/>
    <x v="0"/>
    <x v="0"/>
    <x v="0"/>
    <x v="0"/>
    <x v="0"/>
    <x v="0"/>
    <x v="0"/>
    <x v="0"/>
    <x v="0"/>
    <x v="0"/>
    <x v="0"/>
    <x v="0"/>
    <m/>
    <x v="0"/>
    <x v="0"/>
    <x v="0"/>
    <x v="0"/>
    <x v="0"/>
    <s v="DST NO. 1"/>
    <m/>
    <x v="0"/>
    <m/>
    <m/>
    <m/>
    <m/>
    <x v="2"/>
    <x v="2"/>
  </r>
  <r>
    <x v="0"/>
    <s v="T25N R086W S34 fCLOVERLY"/>
    <n v="49001690"/>
    <x v="0"/>
    <x v="5"/>
    <s v="OBRIEN SPRINGS"/>
    <m/>
    <s v="34"/>
    <n v="25"/>
    <n v="86"/>
    <n v="42.092590000000001"/>
    <n v="-107.10686"/>
    <s v="4900705750"/>
    <s v="UNIT NO. 7"/>
    <x v="0"/>
    <x v="9"/>
    <m/>
    <n v="1981"/>
    <n v="13"/>
    <x v="0"/>
    <n v="4997"/>
    <n v="5010"/>
    <m/>
    <m/>
    <x v="3"/>
    <d v="1964-03-27T00:00:00"/>
    <n v="8.4"/>
    <x v="0"/>
    <n v="19"/>
    <n v="15"/>
    <n v="2347"/>
    <n v="16"/>
    <x v="0"/>
    <n v="2040"/>
    <n v="2818"/>
    <m/>
    <x v="0"/>
    <n v="-1"/>
    <n v="5863"/>
    <x v="0"/>
    <m/>
    <n v="0.94809999999999994"/>
    <n v="1.2343500000000001"/>
    <n v="102.0945"/>
    <n v="0.40927999999999998"/>
    <n v="104.68622999999999"/>
    <n v="57.548400000000001"/>
    <n v="46.187019999999997"/>
    <m/>
    <x v="0"/>
    <n v="0"/>
    <n v="103.73542"/>
    <n v="4.5619540964193976E-3"/>
    <n v="7251"/>
    <n v="0.1058410858624371"/>
    <n v="9.0565874805120031E-3"/>
    <n v="1.1790949010199336E-2"/>
    <n v="0.97915246350928864"/>
    <n v="0.55476133417110562"/>
    <n v="0.44523866582889426"/>
    <n v="0"/>
    <x v="0"/>
    <m/>
    <x v="0"/>
    <m/>
    <m/>
    <x v="0"/>
    <m/>
    <x v="0"/>
    <x v="0"/>
    <m/>
    <x v="0"/>
    <x v="0"/>
    <x v="0"/>
    <m/>
    <x v="0"/>
    <x v="0"/>
    <x v="0"/>
    <x v="0"/>
    <x v="0"/>
    <x v="0"/>
    <x v="0"/>
    <x v="0"/>
    <x v="0"/>
    <x v="0"/>
    <x v="0"/>
    <x v="0"/>
    <x v="0"/>
    <m/>
    <x v="0"/>
    <x v="0"/>
    <x v="0"/>
    <x v="0"/>
    <x v="0"/>
    <s v="WELLHEAD"/>
    <m/>
    <x v="0"/>
    <m/>
    <m/>
    <m/>
    <m/>
    <x v="2"/>
    <x v="2"/>
  </r>
  <r>
    <x v="0"/>
    <s v="T25N R087W S09 fCLOVERLY"/>
    <n v="49009386"/>
    <x v="0"/>
    <x v="5"/>
    <s v="WC"/>
    <m/>
    <s v="9"/>
    <n v="25"/>
    <n v="87"/>
    <n v="42.15401"/>
    <n v="-107.23649"/>
    <s v="4900705804"/>
    <s v="UNIT NO. 1"/>
    <x v="0"/>
    <x v="9"/>
    <m/>
    <m/>
    <n v="134"/>
    <x v="0"/>
    <n v="3836"/>
    <n v="3970"/>
    <n v="6028"/>
    <m/>
    <x v="0"/>
    <m/>
    <n v="8.8000000000000007"/>
    <x v="2"/>
    <n v="1"/>
    <n v="0"/>
    <n v="538"/>
    <n v="-3"/>
    <x v="0"/>
    <n v="42"/>
    <n v="980"/>
    <m/>
    <x v="0"/>
    <n v="145"/>
    <n v="1304"/>
    <x v="0"/>
    <m/>
    <n v="4.99E-2"/>
    <n v="0"/>
    <n v="23.402999999999999"/>
    <n v="0"/>
    <n v="23.4529"/>
    <n v="1.18482"/>
    <n v="16.062199999999997"/>
    <m/>
    <x v="0"/>
    <n v="3.0189000000000004"/>
    <n v="20.265919999999994"/>
    <n v="7.2897209942994937E-2"/>
    <n v="1700"/>
    <n v="0.13182423435419441"/>
    <n v="2.1276686465213257E-3"/>
    <n v="0"/>
    <n v="0.99787233135347864"/>
    <n v="5.8463667082471478E-2"/>
    <n v="0.79257196317759082"/>
    <n v="0.14896436973993785"/>
    <x v="0"/>
    <m/>
    <x v="0"/>
    <m/>
    <m/>
    <x v="0"/>
    <m/>
    <x v="0"/>
    <x v="0"/>
    <m/>
    <x v="0"/>
    <x v="0"/>
    <x v="0"/>
    <m/>
    <x v="0"/>
    <x v="0"/>
    <x v="0"/>
    <x v="0"/>
    <x v="0"/>
    <x v="0"/>
    <x v="0"/>
    <x v="0"/>
    <x v="0"/>
    <x v="0"/>
    <x v="0"/>
    <x v="0"/>
    <x v="0"/>
    <m/>
    <x v="0"/>
    <x v="0"/>
    <x v="0"/>
    <x v="0"/>
    <x v="0"/>
    <s v="DST #5"/>
    <m/>
    <x v="0"/>
    <m/>
    <m/>
    <m/>
    <m/>
    <x v="2"/>
    <x v="2"/>
  </r>
  <r>
    <x v="0"/>
    <s v="T25N R088W S06 fCLOVERLY"/>
    <n v="49007004"/>
    <x v="0"/>
    <x v="5"/>
    <s v=""/>
    <m/>
    <s v="6"/>
    <n v="25"/>
    <n v="88"/>
    <n v="42.173009999999998"/>
    <n v="-107.40131"/>
    <s v="4900705830"/>
    <s v="W. MAHONEY GOVERNMENT 21-6"/>
    <x v="0"/>
    <x v="9"/>
    <m/>
    <n v="529"/>
    <n v="30"/>
    <x v="0"/>
    <n v="3312"/>
    <n v="3342"/>
    <m/>
    <m/>
    <x v="0"/>
    <d v="1954-01-11T00:00:00"/>
    <n v="8.1999999999999993"/>
    <x v="2"/>
    <n v="-1"/>
    <n v="-1"/>
    <n v="1224"/>
    <n v="-3"/>
    <x v="0"/>
    <n v="770"/>
    <n v="1280"/>
    <m/>
    <x v="0"/>
    <n v="122"/>
    <n v="2991"/>
    <x v="0"/>
    <m/>
    <n v="0"/>
    <n v="0"/>
    <n v="53.244"/>
    <n v="0"/>
    <n v="53.244"/>
    <n v="21.721699999999998"/>
    <n v="20.979199999999999"/>
    <m/>
    <x v="0"/>
    <n v="2.5400400000000003"/>
    <n v="45.240939999999995"/>
    <n v="8.1261764489068133E-2"/>
    <n v="3388"/>
    <n v="6.2235460103464493E-2"/>
    <n v="0"/>
    <n v="0"/>
    <n v="1"/>
    <n v="0.48013370190805055"/>
    <n v="0.46372157607688969"/>
    <n v="5.6144722015059823E-2"/>
    <x v="0"/>
    <m/>
    <x v="0"/>
    <m/>
    <m/>
    <x v="0"/>
    <m/>
    <x v="0"/>
    <x v="0"/>
    <m/>
    <x v="0"/>
    <x v="0"/>
    <x v="0"/>
    <m/>
    <x v="0"/>
    <x v="0"/>
    <x v="0"/>
    <x v="0"/>
    <x v="0"/>
    <x v="0"/>
    <x v="0"/>
    <x v="0"/>
    <x v="0"/>
    <x v="0"/>
    <x v="0"/>
    <x v="0"/>
    <x v="0"/>
    <m/>
    <x v="0"/>
    <x v="0"/>
    <x v="0"/>
    <x v="0"/>
    <x v="0"/>
    <s v="DST #4"/>
    <m/>
    <x v="0"/>
    <m/>
    <m/>
    <m/>
    <m/>
    <x v="2"/>
    <x v="2"/>
  </r>
  <r>
    <x v="0"/>
    <s v="T26N R089W S07 fCLOVERLY"/>
    <n v="49001406"/>
    <x v="0"/>
    <x v="5"/>
    <s v="WERTZ"/>
    <m/>
    <s v="7"/>
    <n v="26"/>
    <n v="89"/>
    <n v="42.245249999999999"/>
    <n v="-107.51631"/>
    <s v="4900705996"/>
    <s v="UNIT NO. 7-B"/>
    <x v="0"/>
    <x v="9"/>
    <m/>
    <m/>
    <m/>
    <x v="0"/>
    <m/>
    <n v="0"/>
    <m/>
    <m/>
    <x v="2"/>
    <d v="1955-06-06T00:00:00"/>
    <n v="8.1999999999999993"/>
    <x v="0"/>
    <n v="13"/>
    <n v="4"/>
    <n v="2972"/>
    <n v="-3"/>
    <x v="0"/>
    <n v="1288"/>
    <n v="5714"/>
    <m/>
    <x v="0"/>
    <n v="10"/>
    <n v="7100"/>
    <x v="0"/>
    <m/>
    <n v="0.64870000000000005"/>
    <n v="0.32916000000000001"/>
    <n v="129.28199999999998"/>
    <n v="0"/>
    <n v="130.25985999999997"/>
    <n v="36.334479999999999"/>
    <n v="93.652459999999991"/>
    <m/>
    <x v="0"/>
    <n v="0.20820000000000002"/>
    <n v="130.19514000000001"/>
    <n v="2.4848822253351136E-4"/>
    <n v="9995"/>
    <n v="0.16934776250365605"/>
    <n v="4.9800452725805187E-3"/>
    <n v="2.5269488236821388E-3"/>
    <n v="0.99249300590373735"/>
    <n v="0.27907708382970359"/>
    <n v="0.71932377813795501"/>
    <n v="1.5991380323412995E-3"/>
    <x v="0"/>
    <m/>
    <x v="0"/>
    <m/>
    <m/>
    <x v="0"/>
    <m/>
    <x v="0"/>
    <x v="0"/>
    <m/>
    <x v="0"/>
    <x v="0"/>
    <x v="0"/>
    <m/>
    <x v="0"/>
    <x v="0"/>
    <x v="0"/>
    <x v="0"/>
    <x v="0"/>
    <x v="0"/>
    <x v="0"/>
    <x v="0"/>
    <x v="0"/>
    <x v="0"/>
    <x v="0"/>
    <x v="0"/>
    <x v="0"/>
    <m/>
    <x v="0"/>
    <x v="0"/>
    <x v="0"/>
    <x v="0"/>
    <x v="0"/>
    <s v="PRODUCTION WATER"/>
    <m/>
    <x v="0"/>
    <m/>
    <m/>
    <m/>
    <m/>
    <x v="2"/>
    <x v="2"/>
  </r>
  <r>
    <x v="0"/>
    <s v="T26N R089W S21 fCLOVERLY"/>
    <n v="49013142"/>
    <x v="0"/>
    <x v="5"/>
    <s v="BAILEY DOME"/>
    <s v="NE NE"/>
    <s v="21"/>
    <n v="26"/>
    <n v="89"/>
    <n v="42.215479999999999"/>
    <n v="-107.46491"/>
    <s v="4900705945"/>
    <s v="GOV'T-HINTZE NO. 1"/>
    <x v="0"/>
    <x v="9"/>
    <m/>
    <s v="[1952]"/>
    <m/>
    <x v="1"/>
    <n v="4652"/>
    <n v="0"/>
    <m/>
    <m/>
    <x v="0"/>
    <m/>
    <n v="7.6"/>
    <x v="0"/>
    <n v="44"/>
    <n v="12"/>
    <n v="1437"/>
    <n v="-3"/>
    <x v="0"/>
    <n v="1060"/>
    <n v="2035"/>
    <m/>
    <x v="0"/>
    <n v="119"/>
    <n v="3673"/>
    <x v="0"/>
    <m/>
    <n v="2.1955999999999998"/>
    <n v="0.98748000000000002"/>
    <n v="62.509499999999996"/>
    <n v="0"/>
    <n v="65.692579999999992"/>
    <n v="29.9026"/>
    <n v="33.353649999999995"/>
    <m/>
    <x v="0"/>
    <n v="2.4775800000000001"/>
    <n v="65.733829999999998"/>
    <n v="-3.1386385734804081E-4"/>
    <n v="4701"/>
    <n v="0.12276092667781227"/>
    <n v="3.3422343893328592E-2"/>
    <n v="1.5031834645556623E-2"/>
    <n v="0.95154582146111488"/>
    <n v="0.45490427075373518"/>
    <n v="0.50740463472157327"/>
    <n v="3.7691094524691472E-2"/>
    <x v="0"/>
    <m/>
    <x v="0"/>
    <m/>
    <m/>
    <x v="0"/>
    <m/>
    <x v="0"/>
    <x v="0"/>
    <m/>
    <x v="0"/>
    <x v="0"/>
    <x v="0"/>
    <m/>
    <x v="0"/>
    <x v="0"/>
    <x v="0"/>
    <x v="0"/>
    <x v="0"/>
    <x v="0"/>
    <x v="0"/>
    <x v="0"/>
    <x v="0"/>
    <x v="0"/>
    <x v="0"/>
    <x v="0"/>
    <x v="0"/>
    <m/>
    <x v="0"/>
    <x v="0"/>
    <x v="0"/>
    <x v="0"/>
    <x v="0"/>
    <s v="DST"/>
    <m/>
    <x v="0"/>
    <m/>
    <m/>
    <m/>
    <m/>
    <x v="2"/>
    <x v="2"/>
  </r>
  <r>
    <x v="0"/>
    <s v="T26N R090W S03 fCLOVERLY"/>
    <n v="49007448"/>
    <x v="0"/>
    <x v="1"/>
    <s v="LOST SOLDIER"/>
    <m/>
    <s v="3"/>
    <s v=" 26"/>
    <s v=" 90"/>
    <n v="42.248240000000003"/>
    <n v="-107.56480000000001"/>
    <s v="4903706200"/>
    <s v="HUGHES 42 A"/>
    <x v="0"/>
    <x v="9"/>
    <m/>
    <m/>
    <n v="0"/>
    <x v="1"/>
    <m/>
    <m/>
    <n v="1950"/>
    <m/>
    <x v="2"/>
    <d v="1955-03-25T00:00:00"/>
    <n v="7.8000001907348633"/>
    <x v="0"/>
    <n v="18"/>
    <n v="-1"/>
    <n v="5357"/>
    <n v="-3"/>
    <x v="0"/>
    <n v="5010"/>
    <n v="5474"/>
    <m/>
    <x v="0"/>
    <n v="139"/>
    <n v="13219"/>
    <x v="0"/>
    <m/>
    <n v="0.8982"/>
    <n v="0"/>
    <n v="233.02949999999998"/>
    <n v="0"/>
    <n v="233.92769999999999"/>
    <n v="141.3321"/>
    <n v="89.718859999999992"/>
    <m/>
    <x v="0"/>
    <n v="2.8939800000000004"/>
    <n v="233.94493999999997"/>
    <n v="-3.6847634433137239E-5"/>
    <n v="15991"/>
    <n v="9.4899007189318721E-2"/>
    <n v="3.8396478912074115E-3"/>
    <n v="0"/>
    <n v="0.99616035210879261"/>
    <n v="0.60412548354326456"/>
    <n v="0.38350416982731067"/>
    <n v="1.2370346629424859E-2"/>
    <x v="0"/>
    <m/>
    <x v="0"/>
    <m/>
    <m/>
    <x v="0"/>
    <m/>
    <x v="0"/>
    <x v="0"/>
    <m/>
    <x v="0"/>
    <x v="0"/>
    <x v="0"/>
    <m/>
    <x v="0"/>
    <x v="0"/>
    <x v="0"/>
    <x v="0"/>
    <x v="0"/>
    <x v="0"/>
    <x v="0"/>
    <x v="0"/>
    <x v="0"/>
    <x v="0"/>
    <x v="0"/>
    <x v="0"/>
    <x v="0"/>
    <m/>
    <x v="0"/>
    <x v="0"/>
    <x v="0"/>
    <x v="0"/>
    <x v="0"/>
    <s v="PRODUCTION WATER"/>
    <m/>
    <x v="0"/>
    <m/>
    <m/>
    <m/>
    <m/>
    <x v="2"/>
    <x v="2"/>
  </r>
  <r>
    <x v="1"/>
    <s v="T26N R090W S10 fCLOVERLY"/>
    <m/>
    <x v="1"/>
    <x v="3"/>
    <s v="LOST SOLDIER"/>
    <s v="SW NE"/>
    <n v="10"/>
    <n v="26"/>
    <n v="90"/>
    <n v="42.240423"/>
    <n v="-107.570465"/>
    <s v="4903721724"/>
    <s v="142 UNIT PATENTED"/>
    <x v="0"/>
    <x v="9"/>
    <m/>
    <m/>
    <m/>
    <x v="0"/>
    <m/>
    <n v="3118"/>
    <n v="6313"/>
    <m/>
    <x v="1"/>
    <d v="2002-09-27T00:00:00"/>
    <n v="8.4600000000000009"/>
    <x v="0"/>
    <n v="74.3"/>
    <n v="52.1"/>
    <n v="2360"/>
    <n v="75.3"/>
    <x v="1"/>
    <n v="1900"/>
    <n v="2930"/>
    <n v="47.6"/>
    <x v="0"/>
    <n v="54.2"/>
    <n v="5650"/>
    <x v="0"/>
    <s v="MERIT ENERGY COMPANY"/>
    <n v="3.70757"/>
    <n v="4.2873090000000005"/>
    <n v="102.66"/>
    <n v="1.9261739999999998"/>
    <n v="112.581053"/>
    <n v="53.598999999999997"/>
    <n v="48.022699999999993"/>
    <n v="1.586508"/>
    <x v="1"/>
    <n v="1.1284440000000002"/>
    <n v="104.33665199999999"/>
    <n v="3.8007045114182868E-2"/>
    <n v="7493.5"/>
    <n v="0.14025944383155178"/>
    <n v="3.2932450898287474E-2"/>
    <n v="3.8081976369505097E-2"/>
    <n v="0.9289855727322075"/>
    <n v="0.51371209419294006"/>
    <n v="0.46026682934008656"/>
    <n v="1.0815413168519155E-2"/>
    <x v="0"/>
    <n v="0.06"/>
    <x v="2"/>
    <m/>
    <m/>
    <x v="0"/>
    <n v="123"/>
    <x v="0"/>
    <x v="2"/>
    <m/>
    <x v="0"/>
    <x v="0"/>
    <x v="0"/>
    <m/>
    <x v="0"/>
    <x v="0"/>
    <x v="0"/>
    <x v="0"/>
    <x v="0"/>
    <x v="0"/>
    <x v="0"/>
    <x v="0"/>
    <x v="0"/>
    <x v="0"/>
    <x v="0"/>
    <x v="0"/>
    <x v="0"/>
    <m/>
    <x v="0"/>
    <x v="0"/>
    <x v="0"/>
    <x v="0"/>
    <x v="0"/>
    <s v="H2S: 0.03 PPM/VOLUME"/>
    <n v="20020927"/>
    <x v="0"/>
    <s v="AMERICAN MOBILE RESEARCH CASPER LAB No CR-1502 STUDY No CR-1"/>
    <m/>
    <m/>
    <d v="2002-10-11T00:00:00"/>
    <x v="2"/>
    <x v="2"/>
  </r>
  <r>
    <x v="1"/>
    <s v="T26N R090W S10 fCLOVERLY"/>
    <m/>
    <x v="1"/>
    <x v="3"/>
    <s v="LOST SOLDIER"/>
    <s v="NE SE"/>
    <n v="10"/>
    <n v="26"/>
    <n v="90"/>
    <n v="42.247069000000003"/>
    <n v="-107.56847399999999"/>
    <s v="4903722295"/>
    <s v="146 WM4"/>
    <x v="0"/>
    <x v="9"/>
    <m/>
    <m/>
    <m/>
    <x v="0"/>
    <m/>
    <m/>
    <n v="2164"/>
    <n v="1975"/>
    <x v="1"/>
    <d v="1986-10-14T00:00:00"/>
    <n v="7.6"/>
    <x v="0"/>
    <n v="560"/>
    <n v="50"/>
    <n v="2500"/>
    <n v="160"/>
    <x v="1"/>
    <n v="2800"/>
    <n v="714"/>
    <n v="0"/>
    <x v="1"/>
    <n v="2450"/>
    <n v="9234"/>
    <x v="0"/>
    <s v="WESTPORT OIL AND GAS"/>
    <n v="27.943999999999999"/>
    <n v="4.1145000000000005"/>
    <n v="108.75"/>
    <n v="4.0927999999999995"/>
    <n v="144.90129999999999"/>
    <n v="78.988"/>
    <n v="11.702459999999999"/>
    <n v="0"/>
    <x v="1"/>
    <n v="51.009000000000007"/>
    <n v="141.69946000000002"/>
    <n v="1.1171777771977909E-2"/>
    <n v="9234"/>
    <n v="0"/>
    <n v="0.19284851136601258"/>
    <n v="2.8395190381314734E-2"/>
    <n v="0.77875629825267256"/>
    <n v="0.55743331696535747"/>
    <n v="8.2586482686666532E-2"/>
    <n v="0.35998020034797595"/>
    <x v="1"/>
    <n v="0"/>
    <x v="1"/>
    <n v="8026"/>
    <n v="1.2"/>
    <x v="0"/>
    <n v="0.8"/>
    <x v="0"/>
    <x v="1"/>
    <m/>
    <x v="1"/>
    <x v="1"/>
    <x v="1"/>
    <n v="0"/>
    <x v="1"/>
    <x v="3"/>
    <x v="1"/>
    <x v="1"/>
    <x v="0"/>
    <x v="0"/>
    <x v="0"/>
    <x v="0"/>
    <x v="0"/>
    <x v="0"/>
    <x v="0"/>
    <x v="0"/>
    <x v="0"/>
    <m/>
    <x v="0"/>
    <x v="0"/>
    <x v="0"/>
    <x v="0"/>
    <x v="0"/>
    <m/>
    <n v="19861014"/>
    <x v="1"/>
    <m/>
    <m/>
    <m/>
    <m/>
    <x v="2"/>
    <x v="2"/>
  </r>
  <r>
    <x v="1"/>
    <s v="T26N R090W S10 fCLOVERLY"/>
    <m/>
    <x v="1"/>
    <x v="3"/>
    <s v="LOST SOLDIER"/>
    <s v="NE SE"/>
    <n v="10"/>
    <n v="26"/>
    <n v="90"/>
    <n v="42.239097999999998"/>
    <n v="-107.56326900000001"/>
    <s v="4903722041"/>
    <s v="127 LSU"/>
    <x v="0"/>
    <x v="9"/>
    <m/>
    <m/>
    <m/>
    <x v="0"/>
    <m/>
    <m/>
    <n v="2205"/>
    <n v="2149"/>
    <x v="1"/>
    <d v="1982-03-10T00:00:00"/>
    <n v="8.77"/>
    <x v="0"/>
    <n v="44"/>
    <n v="18"/>
    <n v="4733"/>
    <n v="33"/>
    <x v="1"/>
    <n v="3865"/>
    <n v="5014"/>
    <n v="312"/>
    <x v="1"/>
    <n v="36"/>
    <n v="11512"/>
    <x v="0"/>
    <s v="MERIT ENERGY COMPANY"/>
    <n v="2.1955999999999998"/>
    <n v="1.48122"/>
    <n v="205.88549999999998"/>
    <n v="0.84414"/>
    <n v="210.40645999999998"/>
    <n v="109.03165"/>
    <n v="82.179459999999992"/>
    <n v="10.398959999999999"/>
    <x v="1"/>
    <n v="0.74952000000000008"/>
    <n v="202.35958999999997"/>
    <n v="1.9494989958597646E-2"/>
    <n v="14055"/>
    <n v="9.9464153009739112E-2"/>
    <n v="1.0435040825267437E-2"/>
    <n v="7.0398028653682974E-3"/>
    <n v="0.98252515630936432"/>
    <n v="0.53880149687988599"/>
    <n v="0.40610608076444515"/>
    <n v="3.7039015546532794E-3"/>
    <x v="1"/>
    <n v="0"/>
    <x v="1"/>
    <n v="0"/>
    <n v="0.6"/>
    <x v="0"/>
    <n v="0"/>
    <x v="0"/>
    <x v="1"/>
    <m/>
    <x v="1"/>
    <x v="1"/>
    <x v="1"/>
    <n v="0"/>
    <x v="1"/>
    <x v="3"/>
    <x v="1"/>
    <x v="1"/>
    <x v="0"/>
    <x v="0"/>
    <x v="0"/>
    <x v="0"/>
    <x v="0"/>
    <x v="0"/>
    <x v="0"/>
    <x v="0"/>
    <x v="0"/>
    <m/>
    <x v="0"/>
    <x v="0"/>
    <x v="0"/>
    <x v="0"/>
    <x v="0"/>
    <m/>
    <n v="19820310"/>
    <x v="1"/>
    <m/>
    <m/>
    <m/>
    <m/>
    <x v="2"/>
    <x v="2"/>
  </r>
  <r>
    <x v="0"/>
    <s v="T26N R090W S11 fCLOVERLY"/>
    <n v="49013092"/>
    <x v="0"/>
    <x v="1"/>
    <s v="LOST SOLDIER"/>
    <m/>
    <s v="11"/>
    <s v=" 26"/>
    <s v=" 90"/>
    <n v="42.246259999999999"/>
    <n v="-107.55708"/>
    <s v="4903706157"/>
    <s v="67A"/>
    <x v="0"/>
    <x v="9"/>
    <m/>
    <m/>
    <n v="3"/>
    <x v="0"/>
    <n v="2335"/>
    <n v="2338"/>
    <n v="2590"/>
    <m/>
    <x v="2"/>
    <m/>
    <m/>
    <x v="0"/>
    <n v="32"/>
    <n v="20"/>
    <n v="2219"/>
    <n v="-3"/>
    <x v="0"/>
    <n v="1300"/>
    <n v="3510"/>
    <m/>
    <x v="0"/>
    <n v="265"/>
    <n v="5562"/>
    <x v="0"/>
    <m/>
    <n v="1.5968"/>
    <n v="1.6457999999999999"/>
    <n v="96.526499999999999"/>
    <n v="0"/>
    <n v="99.769099999999995"/>
    <n v="36.673000000000002"/>
    <n v="57.528899999999993"/>
    <m/>
    <x v="0"/>
    <n v="5.5173000000000005"/>
    <n v="99.719200000000001"/>
    <n v="2.5013998314685041E-4"/>
    <n v="7340"/>
    <n v="0.13780809176871803"/>
    <n v="1.6004955442115845E-2"/>
    <n v="1.6496089470587588E-2"/>
    <n v="0.96749895508729655"/>
    <n v="0.36776267759869713"/>
    <n v="0.57690896036069272"/>
    <n v="5.5328362040610035E-2"/>
    <x v="0"/>
    <m/>
    <x v="0"/>
    <m/>
    <m/>
    <x v="0"/>
    <m/>
    <x v="0"/>
    <x v="0"/>
    <m/>
    <x v="0"/>
    <x v="0"/>
    <x v="0"/>
    <m/>
    <x v="0"/>
    <x v="0"/>
    <x v="0"/>
    <x v="0"/>
    <x v="0"/>
    <x v="0"/>
    <x v="0"/>
    <x v="0"/>
    <x v="0"/>
    <x v="0"/>
    <x v="0"/>
    <x v="0"/>
    <x v="0"/>
    <m/>
    <x v="0"/>
    <x v="0"/>
    <x v="0"/>
    <x v="0"/>
    <x v="0"/>
    <s v="PRODUCTION"/>
    <m/>
    <x v="0"/>
    <m/>
    <m/>
    <m/>
    <m/>
    <x v="2"/>
    <x v="2"/>
  </r>
  <r>
    <x v="1"/>
    <s v="T26N R090W S11 fCLOVERLY"/>
    <m/>
    <x v="1"/>
    <x v="3"/>
    <s v="LOST SOLDIER"/>
    <s v="SE SW"/>
    <n v="11"/>
    <n v="26"/>
    <n v="90"/>
    <n v="42.236167999999999"/>
    <n v="-107.554303"/>
    <s v="4903722285"/>
    <s v="142 LSU"/>
    <x v="0"/>
    <x v="9"/>
    <m/>
    <m/>
    <m/>
    <x v="0"/>
    <m/>
    <m/>
    <n v="2290"/>
    <n v="2080"/>
    <x v="1"/>
    <d v="1986-10-14T00:00:00"/>
    <n v="7.3"/>
    <x v="0"/>
    <n v="420"/>
    <n v="50"/>
    <n v="2560"/>
    <n v="140"/>
    <x v="1"/>
    <n v="2600"/>
    <n v="756"/>
    <n v="0"/>
    <x v="1"/>
    <n v="2330"/>
    <n v="8856"/>
    <x v="0"/>
    <s v="MERIT ENERGY COMPANY"/>
    <n v="20.957999999999998"/>
    <n v="4.1145000000000005"/>
    <n v="111.36"/>
    <n v="3.5811999999999999"/>
    <n v="140.01369999999997"/>
    <n v="73.346000000000004"/>
    <n v="12.390839999999999"/>
    <n v="0"/>
    <x v="1"/>
    <n v="48.510600000000004"/>
    <n v="134.24744000000001"/>
    <n v="2.1024706598973375E-2"/>
    <n v="8856"/>
    <n v="0"/>
    <n v="0.14968535221910428"/>
    <n v="2.9386410044159973E-2"/>
    <n v="0.82092823773673584"/>
    <n v="0.54634933820711962"/>
    <n v="9.2298519807900978E-2"/>
    <n v="0.36135214198497939"/>
    <x v="1"/>
    <n v="0"/>
    <x v="1"/>
    <n v="7661"/>
    <n v="1.2"/>
    <x v="0"/>
    <n v="0.8"/>
    <x v="0"/>
    <x v="1"/>
    <m/>
    <x v="1"/>
    <x v="1"/>
    <x v="1"/>
    <n v="0"/>
    <x v="1"/>
    <x v="3"/>
    <x v="1"/>
    <x v="1"/>
    <x v="0"/>
    <x v="0"/>
    <x v="0"/>
    <x v="0"/>
    <x v="0"/>
    <x v="0"/>
    <x v="0"/>
    <x v="0"/>
    <x v="0"/>
    <m/>
    <x v="0"/>
    <x v="0"/>
    <x v="0"/>
    <x v="0"/>
    <x v="0"/>
    <m/>
    <n v="19861014"/>
    <x v="1"/>
    <m/>
    <m/>
    <m/>
    <m/>
    <x v="2"/>
    <x v="2"/>
  </r>
  <r>
    <x v="0"/>
    <s v="T26N R094W S17 fCLOVERLY"/>
    <n v="49004038"/>
    <x v="0"/>
    <x v="1"/>
    <m/>
    <m/>
    <s v="17"/>
    <s v=" 26"/>
    <s v=" 94"/>
    <n v="42.231409999999997"/>
    <n v="-108.08329000000001"/>
    <s v="4903705970"/>
    <s v="1 R. E. MURPHY"/>
    <x v="0"/>
    <x v="9"/>
    <n v="3723"/>
    <m/>
    <n v="215"/>
    <x v="4"/>
    <n v="9513"/>
    <n v="9728"/>
    <n v="9728"/>
    <m/>
    <x v="0"/>
    <d v="1956-06-21T00:00:00"/>
    <n v="8.3000001907348633"/>
    <x v="0"/>
    <n v="69"/>
    <n v="14"/>
    <n v="6463"/>
    <n v="-3"/>
    <x v="0"/>
    <n v="9218"/>
    <n v="1048"/>
    <m/>
    <x v="0"/>
    <n v="175"/>
    <n v="17059"/>
    <x v="0"/>
    <m/>
    <n v="3.4430999999999998"/>
    <n v="1.1520600000000001"/>
    <n v="281.14049999999997"/>
    <n v="0"/>
    <n v="285.73566"/>
    <n v="260.03978000000001"/>
    <n v="17.17672"/>
    <m/>
    <x v="0"/>
    <n v="3.6435000000000004"/>
    <n v="280.86"/>
    <n v="8.6051841625472084E-3"/>
    <n v="16981"/>
    <n v="-2.2914218566392479E-3"/>
    <n v="1.2049948543349471E-2"/>
    <n v="4.0319083729346214E-3"/>
    <n v="0.98391814308371583"/>
    <n v="0.9258697571743929"/>
    <n v="6.1157587410097553E-2"/>
    <n v="1.2972655415509507E-2"/>
    <x v="0"/>
    <m/>
    <x v="0"/>
    <m/>
    <m/>
    <x v="0"/>
    <m/>
    <x v="0"/>
    <x v="0"/>
    <m/>
    <x v="0"/>
    <x v="0"/>
    <x v="0"/>
    <m/>
    <x v="0"/>
    <x v="0"/>
    <x v="0"/>
    <x v="0"/>
    <x v="0"/>
    <x v="0"/>
    <x v="0"/>
    <x v="0"/>
    <x v="0"/>
    <x v="0"/>
    <x v="0"/>
    <x v="0"/>
    <x v="0"/>
    <m/>
    <x v="0"/>
    <x v="0"/>
    <x v="0"/>
    <x v="0"/>
    <x v="0"/>
    <s v="DST NO. 10B"/>
    <m/>
    <x v="0"/>
    <m/>
    <m/>
    <m/>
    <m/>
    <x v="5"/>
    <x v="2"/>
  </r>
  <r>
    <x v="0"/>
    <s v="T12N R110W S22 fCLOVERLY"/>
    <n v="49003903"/>
    <x v="0"/>
    <x v="1"/>
    <m/>
    <m/>
    <s v="22"/>
    <s v=" 12"/>
    <s v=" 110"/>
    <n v="41.011679999999998"/>
    <n v="-109.79646"/>
    <s v="4903720132"/>
    <s v="UNIT NO. 1-22-1"/>
    <x v="0"/>
    <x v="9"/>
    <m/>
    <m/>
    <n v="37"/>
    <x v="4"/>
    <n v="18370"/>
    <n v="18407"/>
    <n v="18489"/>
    <m/>
    <x v="0"/>
    <d v="1969-04-22T00:00:00"/>
    <n v="8.1000003814697266"/>
    <x v="0"/>
    <n v="15"/>
    <n v="2"/>
    <n v="1581"/>
    <n v="32"/>
    <x v="0"/>
    <n v="860"/>
    <n v="2623"/>
    <m/>
    <x v="0"/>
    <n v="156"/>
    <n v="3938"/>
    <x v="0"/>
    <m/>
    <n v="0.74849999999999994"/>
    <n v="0.16458"/>
    <n v="68.773499999999999"/>
    <n v="0.81855999999999995"/>
    <n v="70.505139999999997"/>
    <n v="24.2606"/>
    <n v="42.990969999999997"/>
    <m/>
    <x v="0"/>
    <n v="3.2479200000000001"/>
    <n v="70.499489999999994"/>
    <n v="4.0069606225007075E-5"/>
    <n v="5266"/>
    <n v="0.14428509343763582"/>
    <n v="1.0616247269348022E-2"/>
    <n v="2.3342978965788879E-3"/>
    <n v="0.98704945483407314"/>
    <n v="0.34412447522670025"/>
    <n v="0.60980540426604501"/>
    <n v="4.6070120507254737E-2"/>
    <x v="0"/>
    <m/>
    <x v="0"/>
    <m/>
    <m/>
    <x v="0"/>
    <m/>
    <x v="0"/>
    <x v="0"/>
    <m/>
    <x v="0"/>
    <x v="0"/>
    <x v="0"/>
    <m/>
    <x v="0"/>
    <x v="0"/>
    <x v="0"/>
    <x v="0"/>
    <x v="0"/>
    <x v="0"/>
    <x v="0"/>
    <x v="0"/>
    <x v="0"/>
    <x v="0"/>
    <x v="0"/>
    <x v="0"/>
    <x v="0"/>
    <m/>
    <x v="0"/>
    <x v="0"/>
    <x v="0"/>
    <x v="0"/>
    <x v="0"/>
    <s v="HOOKWALL PACKER TEST NO. 1"/>
    <m/>
    <x v="0"/>
    <m/>
    <m/>
    <m/>
    <m/>
    <x v="0"/>
    <x v="0"/>
  </r>
  <r>
    <x v="1"/>
    <s v="T12N R114W S04 fCLOVERLY"/>
    <n v="1595"/>
    <x v="0"/>
    <x v="0"/>
    <m/>
    <s v="D NW"/>
    <n v="4"/>
    <n v="12"/>
    <n v="114"/>
    <n v="41.048479999999998"/>
    <n v="-110.17169"/>
    <s v="4904120806"/>
    <s v="a-2 WHISKE"/>
    <x v="0"/>
    <x v="9"/>
    <m/>
    <m/>
    <s v=""/>
    <x v="0"/>
    <m/>
    <m/>
    <m/>
    <m/>
    <x v="3"/>
    <d v="1992-04-06T00:00:00"/>
    <n v="6.8"/>
    <x v="1"/>
    <n v="30"/>
    <n v="6.1"/>
    <n v="4308.2"/>
    <n v="0"/>
    <x v="1"/>
    <n v="5963.8"/>
    <n v="1220"/>
    <n v="0"/>
    <x v="1"/>
    <n v="54.1"/>
    <n v="11582.1"/>
    <x v="0"/>
    <s v="MERIT ENERGY COMPANY"/>
    <n v="1.4969999999999999"/>
    <n v="0.501969"/>
    <n v="187.40669999999997"/>
    <n v="0"/>
    <n v="189.40566899999996"/>
    <n v="168.238798"/>
    <n v="19.995799999999999"/>
    <n v="0"/>
    <x v="1"/>
    <n v="1.1263620000000001"/>
    <n v="189.36096000000001"/>
    <n v="1.1803838188700308E-4"/>
    <n v="11582.2"/>
    <n v="4.3169877786233034E-6"/>
    <n v="7.9036705073489647E-3"/>
    <n v="2.6502321849722465E-3"/>
    <n v="0.98944609730767885"/>
    <n v="0.88845556127303116"/>
    <n v="0.10559621159504048"/>
    <n v="5.9482271319283558E-3"/>
    <x v="1"/>
    <n v="2.7"/>
    <x v="1"/>
    <n v="9825"/>
    <n v="0"/>
    <x v="0"/>
    <n v="0"/>
    <x v="0"/>
    <x v="1"/>
    <m/>
    <x v="1"/>
    <x v="1"/>
    <x v="1"/>
    <n v="0"/>
    <x v="1"/>
    <x v="3"/>
    <x v="1"/>
    <x v="1"/>
    <x v="0"/>
    <x v="0"/>
    <x v="0"/>
    <x v="0"/>
    <x v="0"/>
    <x v="0"/>
    <x v="0"/>
    <x v="0"/>
    <x v="0"/>
    <m/>
    <x v="0"/>
    <x v="0"/>
    <x v="0"/>
    <x v="0"/>
    <x v="0"/>
    <s v="WELLHEAD"/>
    <n v="19920406"/>
    <x v="1"/>
    <s v="NALCO"/>
    <m/>
    <m/>
    <d v="1992-04-16T00:00:00"/>
    <x v="0"/>
    <x v="0"/>
  </r>
  <r>
    <x v="1"/>
    <s v="T13N R113W S16 fCLOVERLY"/>
    <n v="1532"/>
    <x v="0"/>
    <x v="0"/>
    <m/>
    <s v="NW"/>
    <n v="16"/>
    <n v="13"/>
    <n v="113"/>
    <n v="41.111150000000002"/>
    <n v="-110.16112"/>
    <s v="4904120505"/>
    <s v="16-1 MARAT"/>
    <x v="0"/>
    <x v="9"/>
    <m/>
    <m/>
    <m/>
    <x v="0"/>
    <s v="13502"/>
    <m/>
    <m/>
    <m/>
    <x v="3"/>
    <d v="1982-08-30T00:00:00"/>
    <n v="8.01"/>
    <x v="1"/>
    <n v="40"/>
    <n v="0"/>
    <n v="3816"/>
    <n v="0"/>
    <x v="1"/>
    <n v="5096"/>
    <n v="1318"/>
    <n v="0"/>
    <x v="1"/>
    <n v="128"/>
    <n v="10398"/>
    <x v="0"/>
    <s v="FIRST ENERGY"/>
    <n v="1.996"/>
    <n v="0"/>
    <n v="165.99599999999998"/>
    <n v="0"/>
    <n v="167.99199999999999"/>
    <n v="143.75816"/>
    <n v="21.60202"/>
    <n v="0"/>
    <x v="1"/>
    <n v="2.6649600000000002"/>
    <n v="168.02514000000002"/>
    <n v="-9.8625921284942417E-5"/>
    <n v="10398"/>
    <n v="0"/>
    <n v="1.1881518167531788E-2"/>
    <n v="0"/>
    <n v="0.9881184818324682"/>
    <n v="0.85557530260055126"/>
    <n v="0.12856421366469326"/>
    <n v="1.5860483734755404E-2"/>
    <x v="1"/>
    <n v="0"/>
    <x v="1"/>
    <n v="9370"/>
    <n v="0.7"/>
    <x v="0"/>
    <n v="0"/>
    <x v="0"/>
    <x v="1"/>
    <m/>
    <x v="1"/>
    <x v="1"/>
    <x v="1"/>
    <n v="0"/>
    <x v="1"/>
    <x v="3"/>
    <x v="1"/>
    <x v="1"/>
    <x v="0"/>
    <x v="0"/>
    <x v="0"/>
    <x v="0"/>
    <x v="0"/>
    <x v="0"/>
    <x v="0"/>
    <x v="0"/>
    <x v="0"/>
    <m/>
    <x v="0"/>
    <x v="0"/>
    <x v="0"/>
    <x v="0"/>
    <x v="0"/>
    <s v="LT BRN CLOUDY WATER"/>
    <n v="19820830"/>
    <x v="1"/>
    <s v="PRECISION SERVICE CASPER LAB No 1249-2"/>
    <m/>
    <m/>
    <d v="1982-09-01T00:00:00"/>
    <x v="0"/>
    <x v="0"/>
  </r>
  <r>
    <x v="1"/>
    <s v="T13N R114W S27 fCLOVERLY"/>
    <n v="1599"/>
    <x v="0"/>
    <x v="0"/>
    <m/>
    <s v="NW SW"/>
    <n v="27"/>
    <n v="13"/>
    <n v="114"/>
    <n v="41.048479999999998"/>
    <n v="-110.17169"/>
    <s v="4904120808"/>
    <s v="1-27 FED"/>
    <x v="0"/>
    <x v="9"/>
    <m/>
    <m/>
    <s v=""/>
    <x v="0"/>
    <m/>
    <m/>
    <m/>
    <m/>
    <x v="1"/>
    <d v="1992-03-31T00:00:00"/>
    <n v="7.3"/>
    <x v="1"/>
    <n v="14"/>
    <n v="1.2"/>
    <n v="2441.8000000000002"/>
    <n v="0"/>
    <x v="1"/>
    <n v="3035"/>
    <n v="1183.4000000000001"/>
    <n v="0"/>
    <x v="1"/>
    <n v="94.6"/>
    <n v="6770"/>
    <x v="0"/>
    <s v="MERIT ENERGY COMPANY"/>
    <n v="0.6986"/>
    <n v="9.8748000000000002E-2"/>
    <n v="106.2183"/>
    <n v="0"/>
    <n v="107.015648"/>
    <n v="85.617350000000002"/>
    <n v="19.395925999999999"/>
    <n v="0"/>
    <x v="1"/>
    <n v="1.9695720000000001"/>
    <n v="106.982848"/>
    <n v="1.5327210523944341E-4"/>
    <n v="6770"/>
    <n v="0"/>
    <n v="6.5280172858458978E-3"/>
    <n v="9.2274355989509129E-4"/>
    <n v="0.99254923915425897"/>
    <n v="0.80029043534156052"/>
    <n v="0.18129939857275065"/>
    <n v="1.8410166085688802E-2"/>
    <x v="1"/>
    <n v="37.200000000000003"/>
    <x v="1"/>
    <n v="5000"/>
    <n v="0"/>
    <x v="0"/>
    <n v="0"/>
    <x v="0"/>
    <x v="1"/>
    <m/>
    <x v="1"/>
    <x v="1"/>
    <x v="1"/>
    <n v="0"/>
    <x v="1"/>
    <x v="3"/>
    <x v="1"/>
    <x v="1"/>
    <x v="0"/>
    <x v="0"/>
    <x v="0"/>
    <x v="0"/>
    <x v="0"/>
    <x v="0"/>
    <x v="0"/>
    <x v="0"/>
    <x v="0"/>
    <m/>
    <x v="0"/>
    <x v="0"/>
    <x v="0"/>
    <x v="0"/>
    <x v="0"/>
    <m/>
    <n v="19920331"/>
    <x v="1"/>
    <s v="NALCO"/>
    <m/>
    <m/>
    <d v="1992-04-15T00:00:00"/>
    <x v="0"/>
    <x v="0"/>
  </r>
  <r>
    <x v="1"/>
    <s v="T13N R114W S28 fCLOVERLY"/>
    <n v="1026"/>
    <x v="0"/>
    <x v="0"/>
    <m/>
    <m/>
    <n v="28"/>
    <n v="13"/>
    <n v="114"/>
    <n v="41.073720000000002"/>
    <n v="-110.27382"/>
    <s v="4904120377"/>
    <s v="13-28 TAYL"/>
    <x v="0"/>
    <x v="9"/>
    <m/>
    <m/>
    <s v=""/>
    <x v="0"/>
    <m/>
    <m/>
    <m/>
    <m/>
    <x v="1"/>
    <d v="1988-10-05T00:00:00"/>
    <n v="7.5"/>
    <x v="1"/>
    <n v="100"/>
    <n v="8"/>
    <n v="329"/>
    <n v="5410"/>
    <x v="1"/>
    <n v="5400"/>
    <n v="268"/>
    <n v="0"/>
    <x v="1"/>
    <n v="64"/>
    <n v="11443"/>
    <x v="0"/>
    <s v="MERIT ENERGY COMPANY"/>
    <n v="4.99"/>
    <n v="0.65832000000000002"/>
    <n v="14.311499999999999"/>
    <n v="138.3878"/>
    <n v="158.34762000000001"/>
    <n v="152.334"/>
    <n v="4.3925199999999993"/>
    <n v="0"/>
    <x v="1"/>
    <n v="1.3324800000000001"/>
    <n v="158.059"/>
    <n v="9.121806617067898E-4"/>
    <n v="11579"/>
    <n v="5.9073929285031711E-3"/>
    <n v="3.1512946010808375E-2"/>
    <n v="4.1574353943557851E-3"/>
    <n v="0.96432961859483579"/>
    <n v="0.96377934821807054"/>
    <n v="2.779038207251722E-2"/>
    <n v="8.4302697094123091E-3"/>
    <x v="1"/>
    <n v="0"/>
    <x v="1"/>
    <n v="10611"/>
    <n v="0.6"/>
    <x v="0"/>
    <n v="0.6"/>
    <x v="0"/>
    <x v="1"/>
    <m/>
    <x v="1"/>
    <x v="1"/>
    <x v="1"/>
    <n v="0"/>
    <x v="1"/>
    <x v="3"/>
    <x v="1"/>
    <x v="1"/>
    <x v="0"/>
    <x v="0"/>
    <x v="0"/>
    <x v="0"/>
    <x v="0"/>
    <x v="0"/>
    <x v="0"/>
    <x v="0"/>
    <x v="0"/>
    <m/>
    <x v="0"/>
    <x v="0"/>
    <x v="0"/>
    <x v="0"/>
    <x v="0"/>
    <m/>
    <n v="19881005"/>
    <x v="1"/>
    <m/>
    <m/>
    <m/>
    <m/>
    <x v="0"/>
    <x v="0"/>
  </r>
  <r>
    <x v="0"/>
    <s v="T15N R112W S19 fCLOVERLY"/>
    <n v="49009305"/>
    <x v="0"/>
    <x v="0"/>
    <m/>
    <m/>
    <s v="19"/>
    <s v=" 15"/>
    <s v=" 112"/>
    <n v="41.273580000000003"/>
    <n v="-110.08314"/>
    <s v="4904105156"/>
    <s v="1 GOVERNMENT-ACKRIDGE"/>
    <x v="0"/>
    <x v="9"/>
    <m/>
    <m/>
    <n v="20"/>
    <x v="0"/>
    <n v="12898"/>
    <n v="12918"/>
    <n v="13090"/>
    <m/>
    <x v="2"/>
    <d v="1960-09-06T00:00:00"/>
    <n v="7.5"/>
    <x v="2"/>
    <n v="132"/>
    <n v="10"/>
    <n v="5011"/>
    <n v="-3"/>
    <x v="0"/>
    <n v="7400"/>
    <n v="952"/>
    <m/>
    <x v="0"/>
    <n v="54"/>
    <n v="13076"/>
    <x v="0"/>
    <m/>
    <n v="6.5868000000000002"/>
    <n v="0.82289999999999996"/>
    <n v="217.9785"/>
    <n v="0"/>
    <n v="225.38819999999998"/>
    <n v="208.75399999999999"/>
    <n v="15.603279999999998"/>
    <m/>
    <x v="0"/>
    <n v="1.1242800000000002"/>
    <n v="225.48156"/>
    <n v="-2.0706644863478606E-4"/>
    <n v="13553"/>
    <n v="1.7912801832588532E-2"/>
    <n v="2.9224245102449909E-2"/>
    <n v="3.6510340825296091E-3"/>
    <n v="0.96712472081502054"/>
    <n v="0.92581406656934606"/>
    <n v="6.9199805074969312E-2"/>
    <n v="4.9861283556846079E-3"/>
    <x v="0"/>
    <m/>
    <x v="0"/>
    <m/>
    <m/>
    <x v="0"/>
    <m/>
    <x v="0"/>
    <x v="0"/>
    <m/>
    <x v="0"/>
    <x v="0"/>
    <x v="0"/>
    <m/>
    <x v="0"/>
    <x v="0"/>
    <x v="0"/>
    <x v="0"/>
    <x v="0"/>
    <x v="0"/>
    <x v="0"/>
    <x v="0"/>
    <x v="0"/>
    <x v="0"/>
    <x v="0"/>
    <x v="0"/>
    <x v="0"/>
    <m/>
    <x v="0"/>
    <x v="0"/>
    <x v="0"/>
    <x v="0"/>
    <x v="0"/>
    <s v="PRODUCTION SAMPLE"/>
    <m/>
    <x v="0"/>
    <m/>
    <m/>
    <m/>
    <m/>
    <x v="0"/>
    <x v="0"/>
  </r>
  <r>
    <x v="0"/>
    <s v="T15N R112W S29 fCLOVERLY"/>
    <n v="49003918"/>
    <x v="0"/>
    <x v="0"/>
    <s v="BUTCHER KNIFE SPRINGS"/>
    <m/>
    <s v="29"/>
    <s v=" 15"/>
    <s v=" 112"/>
    <n v="41.254890000000003"/>
    <n v="-110.06478"/>
    <s v="4904120019"/>
    <s v="UNIT NO. 1"/>
    <x v="0"/>
    <x v="9"/>
    <m/>
    <n v="49"/>
    <n v="19"/>
    <x v="0"/>
    <n v="12864"/>
    <n v="12883"/>
    <m/>
    <m/>
    <x v="0"/>
    <d v="1971-11-29T00:00:00"/>
    <n v="8.3000001907348633"/>
    <x v="0"/>
    <n v="39"/>
    <n v="9"/>
    <n v="4016"/>
    <n v="47"/>
    <x v="0"/>
    <n v="5700"/>
    <n v="939"/>
    <m/>
    <x v="0"/>
    <n v="58"/>
    <n v="10367"/>
    <x v="0"/>
    <m/>
    <n v="1.9460999999999999"/>
    <n v="0.74060999999999999"/>
    <n v="174.696"/>
    <n v="1.2022599999999999"/>
    <n v="178.58497"/>
    <n v="160.797"/>
    <n v="15.390209999999998"/>
    <m/>
    <x v="0"/>
    <n v="1.2075600000000002"/>
    <n v="177.39476999999999"/>
    <n v="3.3434487030076609E-3"/>
    <n v="10805"/>
    <n v="2.0687700736822218E-2"/>
    <n v="1.0897333633395912E-2"/>
    <n v="4.1471015169977634E-3"/>
    <n v="0.98495556484960634"/>
    <n v="0.9064359676443674"/>
    <n v="8.6756841816700681E-2"/>
    <n v="6.8071905389318985E-3"/>
    <x v="0"/>
    <m/>
    <x v="0"/>
    <m/>
    <m/>
    <x v="0"/>
    <m/>
    <x v="0"/>
    <x v="0"/>
    <m/>
    <x v="0"/>
    <x v="0"/>
    <x v="0"/>
    <m/>
    <x v="0"/>
    <x v="0"/>
    <x v="0"/>
    <x v="0"/>
    <x v="0"/>
    <x v="0"/>
    <x v="0"/>
    <x v="0"/>
    <x v="0"/>
    <x v="0"/>
    <x v="0"/>
    <x v="0"/>
    <x v="0"/>
    <m/>
    <x v="0"/>
    <x v="0"/>
    <x v="0"/>
    <x v="0"/>
    <x v="0"/>
    <s v="DST NO. 4 (BOTTOM)"/>
    <m/>
    <x v="0"/>
    <m/>
    <m/>
    <m/>
    <m/>
    <x v="0"/>
    <x v="0"/>
  </r>
  <r>
    <x v="0"/>
    <s v="T15N R112W S29 fCLOVERLY"/>
    <n v="49003919"/>
    <x v="0"/>
    <x v="0"/>
    <s v="BUTCHER KNIFE SPRINGS"/>
    <m/>
    <s v="29"/>
    <s v=" 15"/>
    <s v=" 112"/>
    <n v="41.254890000000003"/>
    <n v="-110.06478"/>
    <s v="4904120019"/>
    <s v="UNIT NO. 1"/>
    <x v="0"/>
    <x v="9"/>
    <n v="49"/>
    <n v="1619"/>
    <n v="46"/>
    <x v="0"/>
    <n v="12932"/>
    <n v="12978"/>
    <m/>
    <m/>
    <x v="0"/>
    <d v="1971-11-29T00:00:00"/>
    <n v="8.1000003814697266"/>
    <x v="0"/>
    <n v="20"/>
    <n v="6"/>
    <n v="2965"/>
    <n v="20"/>
    <x v="0"/>
    <n v="3860"/>
    <n v="1281"/>
    <m/>
    <x v="0"/>
    <n v="53"/>
    <n v="7555"/>
    <x v="0"/>
    <m/>
    <n v="0.998"/>
    <n v="0.49374000000000001"/>
    <n v="128.97749999999999"/>
    <n v="0.51159999999999994"/>
    <n v="130.98083999999997"/>
    <n v="108.89059999999999"/>
    <n v="20.995589999999996"/>
    <m/>
    <x v="0"/>
    <n v="1.1034600000000001"/>
    <n v="130.98965000000001"/>
    <n v="-3.3629742037126046E-5"/>
    <n v="8202"/>
    <n v="4.1061115694611919E-2"/>
    <n v="7.6194350257640748E-3"/>
    <n v="3.7695589675558663E-3"/>
    <n v="0.98861100600668006"/>
    <n v="0.83129163258318484"/>
    <n v="0.16028434307596054"/>
    <n v="8.4240243408544111E-3"/>
    <x v="0"/>
    <m/>
    <x v="0"/>
    <m/>
    <m/>
    <x v="0"/>
    <m/>
    <x v="0"/>
    <x v="0"/>
    <m/>
    <x v="0"/>
    <x v="0"/>
    <x v="0"/>
    <m/>
    <x v="0"/>
    <x v="0"/>
    <x v="0"/>
    <x v="0"/>
    <x v="0"/>
    <x v="0"/>
    <x v="0"/>
    <x v="0"/>
    <x v="0"/>
    <x v="0"/>
    <x v="0"/>
    <x v="0"/>
    <x v="0"/>
    <m/>
    <x v="0"/>
    <x v="0"/>
    <x v="0"/>
    <x v="0"/>
    <x v="0"/>
    <s v="DST NO. 6 (MFE)"/>
    <m/>
    <x v="0"/>
    <m/>
    <m/>
    <m/>
    <m/>
    <x v="0"/>
    <x v="0"/>
  </r>
  <r>
    <x v="0"/>
    <s v="T15N R113W S35 fCLOVERLY"/>
    <n v="49004695"/>
    <x v="0"/>
    <x v="0"/>
    <m/>
    <m/>
    <s v="35"/>
    <s v=" 15"/>
    <s v=" 113"/>
    <n v="41.231639999999999"/>
    <n v="-110.11673999999999"/>
    <s v="4904105097"/>
    <s v="UNIT NO. 1"/>
    <x v="0"/>
    <x v="9"/>
    <m/>
    <m/>
    <n v="12"/>
    <x v="0"/>
    <n v="13006"/>
    <n v="13018"/>
    <n v="13370"/>
    <m/>
    <x v="0"/>
    <d v="1952-02-28T00:00:00"/>
    <n v="7.1999998092651367"/>
    <x v="2"/>
    <n v="126"/>
    <n v="102"/>
    <n v="3487"/>
    <n v="-3"/>
    <x v="0"/>
    <n v="4900"/>
    <n v="1320"/>
    <m/>
    <x v="0"/>
    <n v="316"/>
    <n v="9582"/>
    <x v="0"/>
    <m/>
    <n v="6.2873999999999999"/>
    <n v="8.39358"/>
    <n v="151.68449999999999"/>
    <n v="0"/>
    <n v="166.36547999999999"/>
    <n v="138.22899999999998"/>
    <n v="21.634799999999998"/>
    <m/>
    <x v="0"/>
    <n v="6.5791200000000005"/>
    <n v="166.44291999999996"/>
    <n v="-2.326864345971055E-4"/>
    <n v="10245"/>
    <n v="3.3439249508246331E-2"/>
    <n v="3.7792695936681095E-2"/>
    <n v="5.0452654000096658E-2"/>
    <n v="0.91175465006322221"/>
    <n v="0.83048891475828479"/>
    <n v="0.12998329998055791"/>
    <n v="3.9527785261157411E-2"/>
    <x v="0"/>
    <m/>
    <x v="0"/>
    <m/>
    <m/>
    <x v="0"/>
    <m/>
    <x v="0"/>
    <x v="0"/>
    <m/>
    <x v="0"/>
    <x v="0"/>
    <x v="0"/>
    <m/>
    <x v="0"/>
    <x v="0"/>
    <x v="0"/>
    <x v="0"/>
    <x v="0"/>
    <x v="0"/>
    <x v="0"/>
    <x v="0"/>
    <x v="0"/>
    <x v="0"/>
    <x v="0"/>
    <x v="0"/>
    <x v="0"/>
    <m/>
    <x v="0"/>
    <x v="0"/>
    <x v="0"/>
    <x v="0"/>
    <x v="0"/>
    <s v="DST #7"/>
    <m/>
    <x v="0"/>
    <m/>
    <m/>
    <m/>
    <m/>
    <x v="0"/>
    <x v="0"/>
  </r>
  <r>
    <x v="0"/>
    <s v="T16N R112W S08 fCLOVERLY"/>
    <n v="49008843"/>
    <x v="0"/>
    <x v="0"/>
    <s v="CHURCH BUTTES"/>
    <m/>
    <s v="8"/>
    <s v=" 16"/>
    <s v=" 112"/>
    <n v="41.385910000000003"/>
    <n v="-110.07183999999999"/>
    <s v="4904105233"/>
    <s v="UNIT NO. 1"/>
    <x v="0"/>
    <x v="9"/>
    <m/>
    <n v="-24"/>
    <n v="114"/>
    <x v="5"/>
    <n v="12550"/>
    <n v="12664"/>
    <m/>
    <m/>
    <x v="0"/>
    <d v="1946-04-19T00:00:00"/>
    <m/>
    <x v="2"/>
    <n v="177"/>
    <n v="-1"/>
    <n v="751"/>
    <n v="-3"/>
    <x v="0"/>
    <n v="272"/>
    <n v="1450"/>
    <m/>
    <x v="0"/>
    <n v="484"/>
    <n v="2398"/>
    <x v="0"/>
    <m/>
    <n v="8.8323"/>
    <n v="0"/>
    <n v="32.668499999999995"/>
    <n v="0"/>
    <n v="41.500799999999998"/>
    <n v="7.6731199999999999"/>
    <n v="23.765499999999996"/>
    <m/>
    <x v="0"/>
    <n v="10.076880000000001"/>
    <n v="41.515499999999996"/>
    <n v="-1.7707365902838016E-4"/>
    <n v="3127"/>
    <n v="0.13194570135746606"/>
    <n v="0.21282240342354847"/>
    <n v="0"/>
    <n v="0.78717759657645148"/>
    <n v="0.18482542664787852"/>
    <n v="0.57244884440751043"/>
    <n v="0.24272572894461109"/>
    <x v="0"/>
    <m/>
    <x v="0"/>
    <m/>
    <m/>
    <x v="0"/>
    <m/>
    <x v="0"/>
    <x v="0"/>
    <m/>
    <x v="0"/>
    <x v="0"/>
    <x v="0"/>
    <m/>
    <x v="0"/>
    <x v="0"/>
    <x v="0"/>
    <x v="0"/>
    <x v="0"/>
    <x v="0"/>
    <x v="0"/>
    <x v="0"/>
    <x v="0"/>
    <x v="0"/>
    <x v="0"/>
    <x v="0"/>
    <x v="0"/>
    <m/>
    <x v="0"/>
    <x v="0"/>
    <x v="0"/>
    <x v="0"/>
    <x v="0"/>
    <s v="DRILL STEM TEST"/>
    <m/>
    <x v="0"/>
    <m/>
    <m/>
    <m/>
    <m/>
    <x v="0"/>
    <x v="0"/>
  </r>
  <r>
    <x v="0"/>
    <s v="T16N R112W S30 fCLOVERLY"/>
    <n v="49008673"/>
    <x v="0"/>
    <x v="0"/>
    <s v="CHURCH BUTTES"/>
    <m/>
    <s v="30"/>
    <s v=" 16"/>
    <s v=" 112"/>
    <n v="41.33569"/>
    <n v="-110.08087"/>
    <s v="4904120015"/>
    <s v="UNIT NO. 20"/>
    <x v="0"/>
    <x v="9"/>
    <m/>
    <m/>
    <n v="8"/>
    <x v="0"/>
    <n v="12910"/>
    <n v="12918"/>
    <m/>
    <m/>
    <x v="0"/>
    <d v="1971-01-07T00:00:00"/>
    <n v="7.3000001907348633"/>
    <x v="0"/>
    <n v="120"/>
    <n v="18"/>
    <n v="8508"/>
    <n v="420"/>
    <x v="0"/>
    <n v="12300"/>
    <n v="488"/>
    <m/>
    <x v="0"/>
    <n v="1608"/>
    <n v="23214"/>
    <x v="0"/>
    <m/>
    <n v="5.9879999999999995"/>
    <n v="1.48122"/>
    <n v="370.09799999999996"/>
    <n v="10.743599999999999"/>
    <n v="388.31081999999998"/>
    <n v="346.983"/>
    <n v="7.9983199999999988"/>
    <m/>
    <x v="0"/>
    <n v="33.478560000000002"/>
    <n v="388.45988"/>
    <n v="-1.9189704246056134E-4"/>
    <n v="23459"/>
    <n v="5.249287596683307E-3"/>
    <n v="1.5420636489088818E-2"/>
    <n v="3.814521573207772E-3"/>
    <n v="0.98076484193770341"/>
    <n v="0.89322737781827044"/>
    <n v="2.0589822557737492E-2"/>
    <n v="8.6182799623992057E-2"/>
    <x v="0"/>
    <m/>
    <x v="0"/>
    <m/>
    <m/>
    <x v="0"/>
    <m/>
    <x v="0"/>
    <x v="0"/>
    <m/>
    <x v="0"/>
    <x v="0"/>
    <x v="0"/>
    <m/>
    <x v="0"/>
    <x v="0"/>
    <x v="0"/>
    <x v="0"/>
    <x v="0"/>
    <x v="0"/>
    <x v="0"/>
    <x v="0"/>
    <x v="0"/>
    <x v="0"/>
    <x v="0"/>
    <x v="0"/>
    <x v="0"/>
    <m/>
    <x v="0"/>
    <x v="0"/>
    <x v="0"/>
    <x v="0"/>
    <x v="0"/>
    <s v="DST NO. 3"/>
    <m/>
    <x v="0"/>
    <m/>
    <m/>
    <m/>
    <m/>
    <x v="0"/>
    <x v="0"/>
  </r>
  <r>
    <x v="0"/>
    <s v="T16N R113W S13 fCLOVERLY"/>
    <n v="49008822"/>
    <x v="0"/>
    <x v="0"/>
    <s v="CHURCH BUTTES"/>
    <m/>
    <s v="13"/>
    <s v=" 16"/>
    <s v=" 113"/>
    <n v="41.371169999999999"/>
    <n v="-110.10278"/>
    <s v="4904105229"/>
    <s v="UNIT NO. 6"/>
    <x v="0"/>
    <x v="9"/>
    <m/>
    <n v="7"/>
    <n v="13"/>
    <x v="0"/>
    <n v="12985"/>
    <n v="12998"/>
    <m/>
    <m/>
    <x v="0"/>
    <d v="1949-06-15T00:00:00"/>
    <n v="8.3999996185302734"/>
    <x v="2"/>
    <n v="25"/>
    <n v="2"/>
    <n v="4823"/>
    <n v="-3"/>
    <x v="0"/>
    <n v="6600"/>
    <n v="795"/>
    <m/>
    <x v="0"/>
    <n v="370"/>
    <n v="12346"/>
    <x v="0"/>
    <m/>
    <n v="1.2475000000000001"/>
    <n v="0.16458"/>
    <n v="209.8005"/>
    <n v="0"/>
    <n v="211.21258"/>
    <n v="186.18600000000001"/>
    <n v="13.030049999999999"/>
    <m/>
    <x v="0"/>
    <n v="7.7034000000000002"/>
    <n v="206.91944999999998"/>
    <n v="1.0267402858374708E-2"/>
    <n v="12609"/>
    <n v="1.0538970146263274E-2"/>
    <n v="5.9063716753992588E-3"/>
    <n v="7.7921495017010825E-4"/>
    <n v="0.9933144133744306"/>
    <n v="0.8997994146997782"/>
    <n v="6.2971605617548276E-2"/>
    <n v="3.7228979682673621E-2"/>
    <x v="0"/>
    <m/>
    <x v="0"/>
    <m/>
    <m/>
    <x v="0"/>
    <m/>
    <x v="0"/>
    <x v="0"/>
    <m/>
    <x v="0"/>
    <x v="0"/>
    <x v="0"/>
    <m/>
    <x v="0"/>
    <x v="0"/>
    <x v="0"/>
    <x v="0"/>
    <x v="0"/>
    <x v="0"/>
    <x v="0"/>
    <x v="0"/>
    <x v="0"/>
    <x v="0"/>
    <x v="0"/>
    <x v="0"/>
    <x v="0"/>
    <m/>
    <x v="0"/>
    <x v="0"/>
    <x v="0"/>
    <x v="0"/>
    <x v="0"/>
    <s v="DST #18"/>
    <m/>
    <x v="0"/>
    <m/>
    <m/>
    <m/>
    <m/>
    <x v="0"/>
    <x v="0"/>
  </r>
  <r>
    <x v="0"/>
    <s v="T17N R112W S22 fCLOVERLY"/>
    <n v="49008856"/>
    <x v="0"/>
    <x v="1"/>
    <s v="CHURCH BUTTES"/>
    <m/>
    <s v="22"/>
    <s v=" 17"/>
    <s v=" 112"/>
    <n v="41.445790000000002"/>
    <n v="-110.04084"/>
    <s v="4903705317"/>
    <s v="UNIT NO. 2"/>
    <x v="0"/>
    <x v="9"/>
    <m/>
    <m/>
    <n v="143"/>
    <x v="4"/>
    <n v="12445"/>
    <n v="12588"/>
    <m/>
    <m/>
    <x v="0"/>
    <d v="1947-06-27T00:00:00"/>
    <n v="8.6999998092651367"/>
    <x v="2"/>
    <n v="31"/>
    <n v="8"/>
    <n v="3090"/>
    <n v="-3"/>
    <x v="0"/>
    <n v="1400"/>
    <n v="5000"/>
    <m/>
    <x v="0"/>
    <n v="728"/>
    <n v="7715"/>
    <x v="0"/>
    <m/>
    <n v="1.5468999999999999"/>
    <n v="0.65832000000000002"/>
    <n v="134.41499999999999"/>
    <n v="0"/>
    <n v="136.62021999999999"/>
    <n v="39.494"/>
    <n v="81.95"/>
    <m/>
    <x v="0"/>
    <n v="15.156960000000002"/>
    <n v="136.60095999999999"/>
    <n v="7.049233884431185E-5"/>
    <n v="10251"/>
    <n v="0.14115551597461873"/>
    <n v="1.1322628524533192E-2"/>
    <n v="4.8186132330924371E-3"/>
    <n v="0.98385875824237434"/>
    <n v="0.28911949081470589"/>
    <n v="0.59992257741087618"/>
    <n v="0.11095793177441801"/>
    <x v="0"/>
    <m/>
    <x v="0"/>
    <m/>
    <m/>
    <x v="0"/>
    <m/>
    <x v="0"/>
    <x v="0"/>
    <m/>
    <x v="0"/>
    <x v="0"/>
    <x v="0"/>
    <m/>
    <x v="0"/>
    <x v="0"/>
    <x v="0"/>
    <x v="0"/>
    <x v="0"/>
    <x v="0"/>
    <x v="0"/>
    <x v="0"/>
    <x v="0"/>
    <x v="0"/>
    <x v="0"/>
    <x v="0"/>
    <x v="0"/>
    <m/>
    <x v="0"/>
    <x v="0"/>
    <x v="0"/>
    <x v="0"/>
    <x v="0"/>
    <s v="DST #8"/>
    <m/>
    <x v="0"/>
    <m/>
    <m/>
    <m/>
    <m/>
    <x v="0"/>
    <x v="0"/>
  </r>
  <r>
    <x v="0"/>
    <s v="T17N R112W S22 fCLOVERLY"/>
    <n v="49008862"/>
    <x v="0"/>
    <x v="1"/>
    <s v="CHURCH BUTTES"/>
    <m/>
    <s v="22"/>
    <s v=" 17"/>
    <s v=" 112"/>
    <n v="41.445790000000002"/>
    <n v="-110.04084"/>
    <s v="4903705317"/>
    <s v="UNIT NO. 2"/>
    <x v="0"/>
    <x v="9"/>
    <m/>
    <m/>
    <n v="143"/>
    <x v="4"/>
    <n v="12445"/>
    <n v="12588"/>
    <m/>
    <m/>
    <x v="0"/>
    <d v="1947-07-15T00:00:00"/>
    <n v="6.9000000953674316"/>
    <x v="2"/>
    <n v="56"/>
    <n v="17"/>
    <n v="3157"/>
    <n v="-3"/>
    <x v="0"/>
    <n v="4552"/>
    <n v="770"/>
    <m/>
    <x v="0"/>
    <n v="30"/>
    <n v="8193"/>
    <x v="0"/>
    <m/>
    <n v="2.7944"/>
    <n v="1.39893"/>
    <n v="137.3295"/>
    <n v="0"/>
    <n v="141.52283"/>
    <n v="128.41192000000001"/>
    <n v="12.620299999999999"/>
    <m/>
    <x v="0"/>
    <n v="0.62460000000000004"/>
    <n v="141.65681999999998"/>
    <n v="-4.7316253127646342E-4"/>
    <n v="8576"/>
    <n v="2.2839763849961239E-2"/>
    <n v="1.9745224145107897E-2"/>
    <n v="9.8848362486815729E-3"/>
    <n v="0.97036993960621054"/>
    <n v="0.90650008944151106"/>
    <n v="8.9090662913370491E-2"/>
    <n v="4.4092476451186753E-3"/>
    <x v="0"/>
    <m/>
    <x v="0"/>
    <m/>
    <m/>
    <x v="0"/>
    <m/>
    <x v="0"/>
    <x v="0"/>
    <m/>
    <x v="0"/>
    <x v="0"/>
    <x v="0"/>
    <m/>
    <x v="0"/>
    <x v="0"/>
    <x v="0"/>
    <x v="0"/>
    <x v="0"/>
    <x v="0"/>
    <x v="0"/>
    <x v="0"/>
    <x v="0"/>
    <x v="0"/>
    <x v="0"/>
    <x v="0"/>
    <x v="0"/>
    <m/>
    <x v="0"/>
    <x v="0"/>
    <x v="0"/>
    <x v="0"/>
    <x v="0"/>
    <s v="DST #10"/>
    <m/>
    <x v="0"/>
    <m/>
    <m/>
    <m/>
    <m/>
    <x v="0"/>
    <x v="0"/>
  </r>
  <r>
    <x v="0"/>
    <s v="T17N R112W S34 fCLOVERLY"/>
    <n v="49007587"/>
    <x v="0"/>
    <x v="0"/>
    <s v="CHURCH BUTTES"/>
    <m/>
    <s v="34"/>
    <s v=" 17"/>
    <s v=" 112"/>
    <n v="41.416069999999998"/>
    <n v="-110.05195000000001"/>
    <s v="4904105240"/>
    <s v="CHURCH BUTT E-021365 11 "/>
    <x v="0"/>
    <x v="9"/>
    <m/>
    <m/>
    <n v="169"/>
    <x v="0"/>
    <n v="12477"/>
    <n v="12646"/>
    <m/>
    <m/>
    <x v="2"/>
    <d v="1965-03-02T00:00:00"/>
    <n v="8.1000003814697266"/>
    <x v="0"/>
    <n v="90"/>
    <n v="5"/>
    <n v="3205"/>
    <n v="15"/>
    <x v="0"/>
    <n v="4680"/>
    <n v="708"/>
    <m/>
    <x v="0"/>
    <n v="68"/>
    <n v="8414"/>
    <x v="0"/>
    <m/>
    <n v="4.4909999999999997"/>
    <n v="0.41144999999999998"/>
    <n v="139.41749999999999"/>
    <n v="0.38369999999999999"/>
    <n v="144.70364999999998"/>
    <n v="132.02279999999999"/>
    <n v="11.604119999999998"/>
    <m/>
    <x v="0"/>
    <n v="1.4157600000000001"/>
    <n v="145.04267999999999"/>
    <n v="-1.1700924736475808E-3"/>
    <n v="8768"/>
    <n v="2.0602956582470026E-2"/>
    <n v="3.1035844638334972E-2"/>
    <n v="2.8433975231447169E-3"/>
    <n v="0.96612075783852036"/>
    <n v="0.9102341462526754"/>
    <n v="8.000486477497519E-2"/>
    <n v="9.7609889723493815E-3"/>
    <x v="0"/>
    <m/>
    <x v="0"/>
    <m/>
    <m/>
    <x v="0"/>
    <m/>
    <x v="0"/>
    <x v="0"/>
    <m/>
    <x v="0"/>
    <x v="0"/>
    <x v="0"/>
    <m/>
    <x v="0"/>
    <x v="0"/>
    <x v="0"/>
    <x v="0"/>
    <x v="0"/>
    <x v="0"/>
    <x v="0"/>
    <x v="0"/>
    <x v="0"/>
    <x v="0"/>
    <x v="0"/>
    <x v="0"/>
    <x v="0"/>
    <m/>
    <x v="0"/>
    <x v="0"/>
    <x v="0"/>
    <x v="0"/>
    <x v="0"/>
    <s v="PRODUCTION"/>
    <m/>
    <x v="0"/>
    <m/>
    <m/>
    <m/>
    <m/>
    <x v="0"/>
    <x v="0"/>
  </r>
  <r>
    <x v="1"/>
    <s v="T18N R112W S01 fCLOVERLY"/>
    <m/>
    <x v="1"/>
    <x v="3"/>
    <s v="BRUFF"/>
    <m/>
    <n v="1"/>
    <n v="18"/>
    <n v="112"/>
    <n v="41.573796999999999"/>
    <n v="-110.0137"/>
    <s v="4903721366"/>
    <s v="206 D-1"/>
    <x v="0"/>
    <x v="9"/>
    <m/>
    <m/>
    <m/>
    <x v="0"/>
    <m/>
    <m/>
    <n v="12599"/>
    <n v="12246"/>
    <x v="4"/>
    <d v="1980-09-24T00:00:00"/>
    <n v="6.7"/>
    <x v="0"/>
    <n v="107"/>
    <n v="2"/>
    <n v="337"/>
    <n v="51"/>
    <x v="1"/>
    <n v="410"/>
    <n v="567"/>
    <n v="0"/>
    <x v="1"/>
    <n v="30"/>
    <n v="1216"/>
    <x v="0"/>
    <s v="AMOCO PRODUCTION COMPANY"/>
    <n v="5.3392999999999997"/>
    <n v="0.16458"/>
    <n v="14.6595"/>
    <n v="1.3045799999999999"/>
    <n v="21.467960000000001"/>
    <n v="11.566099999999999"/>
    <n v="9.2931299999999997"/>
    <n v="0"/>
    <x v="1"/>
    <n v="0.62460000000000004"/>
    <n v="21.483829999999998"/>
    <n v="-3.6948401917582602E-4"/>
    <n v="1504"/>
    <n v="0.10588235294117647"/>
    <n v="0.24871017087790359"/>
    <n v="7.6663083031643436E-3"/>
    <n v="0.7436235208189319"/>
    <n v="0.53836303862020873"/>
    <n v="0.43256393296725959"/>
    <n v="2.9073028412531662E-2"/>
    <x v="1"/>
    <n v="0"/>
    <x v="1"/>
    <n v="1072"/>
    <n v="5.4"/>
    <x v="0"/>
    <n v="5.6"/>
    <x v="0"/>
    <x v="1"/>
    <m/>
    <x v="1"/>
    <x v="1"/>
    <x v="1"/>
    <n v="0"/>
    <x v="1"/>
    <x v="3"/>
    <x v="1"/>
    <x v="1"/>
    <x v="0"/>
    <x v="0"/>
    <x v="0"/>
    <x v="0"/>
    <x v="0"/>
    <x v="0"/>
    <x v="0"/>
    <x v="0"/>
    <x v="0"/>
    <m/>
    <x v="0"/>
    <x v="0"/>
    <x v="0"/>
    <x v="0"/>
    <x v="0"/>
    <s v="FLOW TEST"/>
    <n v="19800924"/>
    <x v="1"/>
    <m/>
    <m/>
    <m/>
    <m/>
    <x v="0"/>
    <x v="0"/>
  </r>
  <r>
    <x v="1"/>
    <s v="T18N R112W S16 fCLOVERLY"/>
    <n v="1673"/>
    <x v="0"/>
    <x v="0"/>
    <m/>
    <s v="SE SE"/>
    <n v="16"/>
    <n v="18"/>
    <n v="112"/>
    <n v="41.537959999999998"/>
    <n v="-110.06237400000001"/>
    <s v="4904120837"/>
    <s v="13"/>
    <x v="0"/>
    <x v="9"/>
    <m/>
    <m/>
    <s v=""/>
    <x v="0"/>
    <m/>
    <m/>
    <n v="12500"/>
    <n v="12411"/>
    <x v="1"/>
    <d v="1992-12-26T00:00:00"/>
    <n v="7.02"/>
    <x v="1"/>
    <n v="8"/>
    <n v="5"/>
    <n v="170"/>
    <n v="0"/>
    <x v="1"/>
    <n v="193"/>
    <n v="70"/>
    <n v="0"/>
    <x v="1"/>
    <n v="18"/>
    <n v="464"/>
    <x v="0"/>
    <s v="WEXPRO COMPANY"/>
    <n v="0.3992"/>
    <n v="0.41144999999999998"/>
    <n v="7.3949999999999996"/>
    <n v="0"/>
    <n v="8.2056500000000003"/>
    <n v="5.4445299999999994"/>
    <n v="1.1473"/>
    <n v="0"/>
    <x v="1"/>
    <n v="0.37476000000000004"/>
    <n v="6.9665900000000001"/>
    <n v="8.1666253631632518E-2"/>
    <n v="464"/>
    <n v="0"/>
    <n v="4.8649406201824348E-2"/>
    <n v="5.0142280014380335E-2"/>
    <n v="0.90120831378379518"/>
    <n v="0.78152008371383985"/>
    <n v="0.16468602286053866"/>
    <n v="5.3793893425621436E-2"/>
    <x v="1"/>
    <n v="0"/>
    <x v="1"/>
    <n v="0"/>
    <n v="0"/>
    <x v="0"/>
    <n v="0"/>
    <x v="0"/>
    <x v="1"/>
    <m/>
    <x v="1"/>
    <x v="1"/>
    <x v="1"/>
    <n v="0"/>
    <x v="1"/>
    <x v="3"/>
    <x v="1"/>
    <x v="1"/>
    <x v="0"/>
    <x v="0"/>
    <x v="0"/>
    <x v="0"/>
    <x v="0"/>
    <x v="0"/>
    <x v="0"/>
    <x v="0"/>
    <x v="0"/>
    <m/>
    <x v="0"/>
    <x v="0"/>
    <x v="0"/>
    <x v="0"/>
    <x v="0"/>
    <m/>
    <n v="19921226"/>
    <x v="1"/>
    <s v="ROCK SPRINGS GAS LABORATORY"/>
    <m/>
    <m/>
    <d v="1992-12-28T00:00:00"/>
    <x v="0"/>
    <x v="0"/>
  </r>
  <r>
    <x v="1"/>
    <s v="T18N R113W S26 fCLOVERLY"/>
    <n v="1675"/>
    <x v="0"/>
    <x v="0"/>
    <m/>
    <s v=" NW"/>
    <n v="26"/>
    <n v="18"/>
    <n v="113"/>
    <n v="41.516241000000001"/>
    <n v="-110.14738699999999"/>
    <s v="4904120842"/>
    <s v="26-1 BLACK"/>
    <x v="0"/>
    <x v="9"/>
    <m/>
    <m/>
    <s v=""/>
    <x v="0"/>
    <m/>
    <m/>
    <n v="12685"/>
    <n v="12551"/>
    <x v="1"/>
    <d v="1992-12-26T00:00:00"/>
    <n v="7.42"/>
    <x v="1"/>
    <n v="136"/>
    <n v="49"/>
    <n v="3510"/>
    <n v="0"/>
    <x v="1"/>
    <n v="5000"/>
    <n v="3000"/>
    <n v="0"/>
    <x v="1"/>
    <n v="80"/>
    <n v="11775"/>
    <x v="0"/>
    <s v="QUESTAR EXPLORATION AND PRODUCTION"/>
    <n v="6.7864000000000004"/>
    <n v="4.0322100000000001"/>
    <n v="152.685"/>
    <n v="0"/>
    <n v="163.50361000000001"/>
    <n v="141.05000000000001"/>
    <n v="49.17"/>
    <n v="0"/>
    <x v="1"/>
    <n v="1.6656000000000002"/>
    <n v="191.88559999999998"/>
    <n v="-7.9861709926421165E-2"/>
    <n v="11775"/>
    <n v="0"/>
    <n v="4.1506117204384664E-2"/>
    <n v="2.466129035316101E-2"/>
    <n v="0.93383259244245431"/>
    <n v="0.73507339789958182"/>
    <n v="0.25624643016463977"/>
    <n v="8.6801719357784031E-3"/>
    <x v="1"/>
    <n v="0"/>
    <x v="1"/>
    <n v="0"/>
    <n v="0"/>
    <x v="0"/>
    <n v="0"/>
    <x v="0"/>
    <x v="1"/>
    <m/>
    <x v="1"/>
    <x v="1"/>
    <x v="1"/>
    <n v="0"/>
    <x v="1"/>
    <x v="3"/>
    <x v="1"/>
    <x v="1"/>
    <x v="0"/>
    <x v="0"/>
    <x v="0"/>
    <x v="0"/>
    <x v="0"/>
    <x v="0"/>
    <x v="0"/>
    <x v="0"/>
    <x v="0"/>
    <m/>
    <x v="0"/>
    <x v="0"/>
    <x v="0"/>
    <x v="0"/>
    <x v="0"/>
    <m/>
    <n v="19921226"/>
    <x v="1"/>
    <s v="ROCK SPRINGS GAS LABORATORY"/>
    <m/>
    <m/>
    <d v="1992-12-28T00:00:00"/>
    <x v="0"/>
    <x v="0"/>
  </r>
  <r>
    <x v="1"/>
    <s v="T19N R112W S07 fCLOVERLY"/>
    <n v="5108"/>
    <x v="0"/>
    <x v="2"/>
    <s v="WILSON RANCH"/>
    <s v="NE NW"/>
    <n v="7"/>
    <n v="19"/>
    <n v="112"/>
    <n v="41.649590000000003"/>
    <n v="-110.10597300000001"/>
    <s v="4902322085"/>
    <s v="7-07 WILSON RANCH UNIT"/>
    <x v="0"/>
    <x v="9"/>
    <m/>
    <m/>
    <n v="7"/>
    <x v="0"/>
    <n v="11968"/>
    <n v="11975"/>
    <n v="12235"/>
    <m/>
    <x v="1"/>
    <d v="2006-09-18T00:00:00"/>
    <n v="7.89"/>
    <x v="1"/>
    <n v="18"/>
    <n v="11"/>
    <n v="2520"/>
    <n v="84"/>
    <x v="1"/>
    <n v="3700"/>
    <n v="1450"/>
    <n v="0"/>
    <x v="1"/>
    <n v="320"/>
    <n v="8150"/>
    <x v="0"/>
    <s v="BP AMERICA PRODUCTION COMPANY"/>
    <n v="0.8982"/>
    <n v="0.90519000000000005"/>
    <n v="109.62"/>
    <n v="2.14872"/>
    <n v="113.57210999999998"/>
    <n v="104.377"/>
    <n v="23.765499999999996"/>
    <n v="0"/>
    <x v="1"/>
    <n v="6.6624000000000008"/>
    <n v="134.80489999999998"/>
    <n v="-8.5486132553089345E-2"/>
    <n v="8103"/>
    <n v="-2.8917738263705161E-3"/>
    <n v="7.908631793492259E-3"/>
    <n v="7.9701785940227768E-3"/>
    <n v="0.98412118961248507"/>
    <n v="0.77428194375723747"/>
    <n v="0.17629552041505911"/>
    <n v="4.9422535827703611E-2"/>
    <x v="1"/>
    <n v="9"/>
    <x v="1"/>
    <n v="0"/>
    <n v="0"/>
    <x v="1"/>
    <n v="13800"/>
    <x v="1"/>
    <x v="1"/>
    <n v="0"/>
    <x v="1"/>
    <x v="1"/>
    <x v="1"/>
    <n v="2"/>
    <x v="1"/>
    <x v="3"/>
    <x v="1"/>
    <x v="1"/>
    <x v="0"/>
    <x v="0"/>
    <x v="0"/>
    <x v="0"/>
    <x v="0"/>
    <x v="0"/>
    <x v="0"/>
    <x v="0"/>
    <x v="0"/>
    <m/>
    <x v="0"/>
    <x v="0"/>
    <x v="0"/>
    <x v="0"/>
    <x v="0"/>
    <m/>
    <n v="20060918"/>
    <x v="0"/>
    <s v="WYOMING ANALYTICAL LABS ROCK SPRINGS ID No D5602"/>
    <m/>
    <s v="11968-11975"/>
    <d v="2006-09-19T00:00:00"/>
    <x v="0"/>
    <x v="0"/>
  </r>
  <r>
    <x v="1"/>
    <s v="T19N R112W S24 fCLOVERLY"/>
    <n v="5142"/>
    <x v="0"/>
    <x v="1"/>
    <s v="BRUFF"/>
    <s v="NW NW"/>
    <n v="24"/>
    <n v="19"/>
    <n v="112"/>
    <n v="41.617019999999997"/>
    <n v="-110.013649"/>
    <s v="4903722834"/>
    <s v="2 STATE"/>
    <x v="0"/>
    <x v="9"/>
    <m/>
    <m/>
    <n v="40"/>
    <x v="0"/>
    <n v="12113"/>
    <n v="12153"/>
    <n v="12350"/>
    <n v="12170"/>
    <x v="1"/>
    <d v="2006-03-20T00:00:00"/>
    <n v="5.5"/>
    <x v="1"/>
    <n v="76"/>
    <n v="42"/>
    <n v="4171"/>
    <n v="0"/>
    <x v="1"/>
    <n v="6480"/>
    <n v="268"/>
    <n v="0"/>
    <x v="1"/>
    <n v="155"/>
    <n v="11268"/>
    <x v="0"/>
    <s v="CHEVRON USA INC"/>
    <n v="3.7923999999999998"/>
    <n v="3.4561800000000003"/>
    <n v="181.43849999999998"/>
    <n v="0"/>
    <n v="188.68707999999998"/>
    <n v="182.80079999999998"/>
    <n v="4.3925199999999993"/>
    <n v="0"/>
    <x v="1"/>
    <n v="3.2271000000000001"/>
    <n v="190.42041999999998"/>
    <n v="-4.5721596117196273E-3"/>
    <n v="11192"/>
    <n v="-3.3837934105075689E-3"/>
    <n v="2.0098885413882075E-2"/>
    <n v="1.8316993405165845E-2"/>
    <n v="0.96158412118095205"/>
    <n v="0.95998527888973251"/>
    <n v="2.3067484043990658E-2"/>
    <n v="1.6947237066276821E-2"/>
    <x v="1"/>
    <n v="0"/>
    <x v="1"/>
    <n v="0"/>
    <n v="0"/>
    <x v="1"/>
    <n v="0"/>
    <x v="2"/>
    <x v="1"/>
    <n v="0"/>
    <x v="1"/>
    <x v="1"/>
    <x v="1"/>
    <n v="0"/>
    <x v="1"/>
    <x v="3"/>
    <x v="1"/>
    <x v="1"/>
    <x v="0"/>
    <x v="0"/>
    <x v="0"/>
    <x v="0"/>
    <x v="0"/>
    <x v="0"/>
    <x v="0"/>
    <x v="0"/>
    <x v="0"/>
    <m/>
    <x v="0"/>
    <x v="0"/>
    <x v="0"/>
    <x v="2"/>
    <x v="0"/>
    <m/>
    <n v="20060320"/>
    <x v="0"/>
    <s v="CHAMPION TECHNOLOGIES VERNAL UTAH"/>
    <s v="12060"/>
    <s v="12113-12153"/>
    <d v="2006-04-19T00:00:00"/>
    <x v="0"/>
    <x v="0"/>
  </r>
  <r>
    <x v="1"/>
    <s v="T20N R112W S20 fCLOVERLY"/>
    <n v="438"/>
    <x v="0"/>
    <x v="2"/>
    <m/>
    <s v="SE NE"/>
    <n v="20"/>
    <n v="20"/>
    <n v="112"/>
    <n v="41.701030000000003"/>
    <n v="-110.07795"/>
    <s v="4902320584"/>
    <s v="MILLER FED"/>
    <x v="0"/>
    <x v="9"/>
    <m/>
    <m/>
    <s v=""/>
    <x v="0"/>
    <m/>
    <m/>
    <n v="12207"/>
    <n v="12351"/>
    <x v="1"/>
    <d v="1985-06-14T00:00:00"/>
    <n v="7.38"/>
    <x v="1"/>
    <n v="47"/>
    <n v="6"/>
    <n v="19"/>
    <n v="7"/>
    <x v="1"/>
    <n v="26"/>
    <n v="98"/>
    <n v="0"/>
    <x v="1"/>
    <n v="110"/>
    <n v="263"/>
    <x v="0"/>
    <s v="AMOCO PRODUCTION COMPANY"/>
    <n v="2.3452999999999999"/>
    <n v="0.49374000000000001"/>
    <n v="0.8264999999999999"/>
    <n v="0.17906"/>
    <n v="3.8445999999999998"/>
    <n v="0.73346"/>
    <n v="1.6062199999999998"/>
    <n v="0"/>
    <x v="1"/>
    <n v="2.2902"/>
    <n v="4.62988"/>
    <n v="-9.2664092664092687E-2"/>
    <n v="313"/>
    <n v="8.6805555555555552E-2"/>
    <n v="0.61002444987775062"/>
    <n v="0.12842428341049786"/>
    <n v="0.26155126671175155"/>
    <n v="0.15841879271169015"/>
    <n v="0.3469247583090706"/>
    <n v="0.49465644897923922"/>
    <x v="1"/>
    <n v="0"/>
    <x v="1"/>
    <n v="0"/>
    <n v="19.100000000000001"/>
    <x v="0"/>
    <n v="0"/>
    <x v="0"/>
    <x v="1"/>
    <m/>
    <x v="1"/>
    <x v="1"/>
    <x v="1"/>
    <n v="0"/>
    <x v="1"/>
    <x v="3"/>
    <x v="1"/>
    <x v="1"/>
    <x v="0"/>
    <x v="0"/>
    <x v="0"/>
    <x v="0"/>
    <x v="0"/>
    <x v="0"/>
    <x v="0"/>
    <x v="0"/>
    <x v="0"/>
    <m/>
    <x v="0"/>
    <x v="0"/>
    <x v="0"/>
    <x v="0"/>
    <x v="0"/>
    <m/>
    <n v="19850614"/>
    <x v="1"/>
    <m/>
    <m/>
    <m/>
    <m/>
    <x v="0"/>
    <x v="0"/>
  </r>
  <r>
    <x v="1"/>
    <s v="T20N R112W S29 fCLOVERLY"/>
    <n v="439"/>
    <x v="0"/>
    <x v="2"/>
    <m/>
    <s v="NE SW"/>
    <n v="29"/>
    <n v="20"/>
    <n v="112"/>
    <n v="41.684539999999998"/>
    <n v="-110.08784"/>
    <s v="4902320349"/>
    <s v="14 WIL RAN"/>
    <x v="0"/>
    <x v="9"/>
    <m/>
    <m/>
    <s v=""/>
    <x v="0"/>
    <m/>
    <m/>
    <n v="12265"/>
    <n v="12180"/>
    <x v="1"/>
    <d v="1984-09-27T00:00:00"/>
    <n v="6.32"/>
    <x v="1"/>
    <n v="145"/>
    <n v="8"/>
    <n v="663"/>
    <n v="14"/>
    <x v="1"/>
    <n v="1142"/>
    <n v="116"/>
    <n v="0"/>
    <x v="1"/>
    <n v="16"/>
    <n v="2046"/>
    <x v="0"/>
    <s v="AMOCO PRODUCTION COMPANY"/>
    <n v="7.2355"/>
    <n v="0.65832000000000002"/>
    <n v="28.840499999999999"/>
    <n v="0.35811999999999999"/>
    <n v="37.092439999999996"/>
    <n v="32.215820000000001"/>
    <n v="1.9012399999999998"/>
    <n v="0"/>
    <x v="1"/>
    <n v="0.33312000000000003"/>
    <n v="34.450180000000003"/>
    <n v="3.6932670343915182E-2"/>
    <n v="2104"/>
    <n v="1.3975903614457831E-2"/>
    <n v="0.19506670361938985"/>
    <n v="1.7748090985656377E-2"/>
    <n v="0.78718520539495385"/>
    <n v="0.9351422837268194"/>
    <n v="5.5188100613697798E-2"/>
    <n v="9.6696156594827665E-3"/>
    <x v="1"/>
    <n v="0"/>
    <x v="1"/>
    <n v="0"/>
    <n v="3"/>
    <x v="0"/>
    <n v="0"/>
    <x v="0"/>
    <x v="1"/>
    <m/>
    <x v="1"/>
    <x v="1"/>
    <x v="1"/>
    <n v="0"/>
    <x v="1"/>
    <x v="3"/>
    <x v="1"/>
    <x v="1"/>
    <x v="0"/>
    <x v="0"/>
    <x v="0"/>
    <x v="0"/>
    <x v="0"/>
    <x v="0"/>
    <x v="0"/>
    <x v="0"/>
    <x v="0"/>
    <m/>
    <x v="0"/>
    <x v="0"/>
    <x v="0"/>
    <x v="0"/>
    <x v="0"/>
    <m/>
    <n v="19840927"/>
    <x v="1"/>
    <m/>
    <m/>
    <m/>
    <m/>
    <x v="0"/>
    <x v="0"/>
  </r>
  <r>
    <x v="1"/>
    <s v="T21N R113W S03 fCLOVERLY"/>
    <n v="4872"/>
    <x v="0"/>
    <x v="2"/>
    <s v="COW HOLLOW"/>
    <s v="C SE"/>
    <n v="3"/>
    <n v="21"/>
    <n v="113"/>
    <n v="41.825000000000003"/>
    <n v="-110.21472"/>
    <s v="4902321589"/>
    <s v="40-3 BALLERINA"/>
    <x v="0"/>
    <x v="9"/>
    <m/>
    <m/>
    <n v="31"/>
    <x v="0"/>
    <n v="12331"/>
    <n v="12362"/>
    <n v="12510"/>
    <n v="12414"/>
    <x v="1"/>
    <d v="2005-12-21T00:00:00"/>
    <n v="6.99"/>
    <x v="1"/>
    <n v="60"/>
    <n v="0"/>
    <n v="491"/>
    <n v="26"/>
    <x v="1"/>
    <n v="788"/>
    <n v="216"/>
    <n v="0"/>
    <x v="1"/>
    <n v="15"/>
    <n v="1710"/>
    <x v="0"/>
    <s v="CHEVRON USA INC"/>
    <n v="2.9939999999999998"/>
    <n v="0"/>
    <n v="21.358499999999999"/>
    <n v="0.66508"/>
    <n v="25.017579999999999"/>
    <n v="22.229479999999999"/>
    <n v="3.5402399999999998"/>
    <n v="0"/>
    <x v="1"/>
    <n v="0.31230000000000002"/>
    <n v="26.08202"/>
    <n v="-2.0830691433983851E-2"/>
    <n v="1596"/>
    <n v="-3.4482758620689655E-2"/>
    <n v="0.1196758439465368"/>
    <n v="0"/>
    <n v="0.88032415605346326"/>
    <n v="0.85229134859953326"/>
    <n v="0.13573488556484506"/>
    <n v="1.1973765835621628E-2"/>
    <x v="1"/>
    <n v="5"/>
    <x v="1"/>
    <n v="1424"/>
    <n v="340.14"/>
    <x v="1"/>
    <n v="0"/>
    <x v="2"/>
    <x v="1"/>
    <n v="0"/>
    <x v="1"/>
    <x v="1"/>
    <x v="1"/>
    <n v="0"/>
    <x v="1"/>
    <x v="3"/>
    <x v="1"/>
    <x v="1"/>
    <x v="0"/>
    <x v="0"/>
    <x v="0"/>
    <x v="0"/>
    <x v="0"/>
    <x v="0"/>
    <x v="0"/>
    <x v="0"/>
    <x v="0"/>
    <m/>
    <x v="0"/>
    <x v="0"/>
    <x v="0"/>
    <x v="0"/>
    <x v="0"/>
    <m/>
    <n v="20051221"/>
    <x v="0"/>
    <s v="WYOMING ANALYTICAL LABS ROCK SPRINGS ID No D3255"/>
    <m/>
    <s v="12331-12362"/>
    <d v="2006-01-04T00:00:00"/>
    <x v="0"/>
    <x v="0"/>
  </r>
  <r>
    <x v="1"/>
    <s v="T21N R113W S03 fCLOVERLY"/>
    <n v="4870"/>
    <x v="0"/>
    <x v="2"/>
    <s v="COW HOLLOW"/>
    <s v="C NE"/>
    <n v="3"/>
    <n v="21"/>
    <n v="113"/>
    <n v="41.832509999999999"/>
    <n v="-110.21469999999999"/>
    <s v="4902321447"/>
    <s v="20-3 BALLERINA"/>
    <x v="0"/>
    <x v="9"/>
    <m/>
    <m/>
    <n v="59"/>
    <x v="0"/>
    <n v="12319"/>
    <n v="12378"/>
    <n v="12528"/>
    <n v="12390"/>
    <x v="1"/>
    <d v="2005-12-21T00:00:00"/>
    <n v="6.44"/>
    <x v="1"/>
    <n v="34"/>
    <n v="0"/>
    <n v="580"/>
    <n v="34"/>
    <x v="1"/>
    <n v="810"/>
    <n v="254"/>
    <n v="0"/>
    <x v="1"/>
    <n v="23"/>
    <n v="1840"/>
    <x v="0"/>
    <s v="CHEVRON USA INC"/>
    <n v="1.6966000000000001"/>
    <n v="0"/>
    <n v="25.23"/>
    <n v="0.86971999999999994"/>
    <n v="27.796319999999998"/>
    <n v="22.850099999999998"/>
    <n v="4.1630599999999998"/>
    <n v="0"/>
    <x v="1"/>
    <n v="0.47886000000000006"/>
    <n v="27.49202"/>
    <n v="5.5038729685137552E-3"/>
    <n v="1735"/>
    <n v="-2.937062937062937E-2"/>
    <n v="6.1036856677430688E-2"/>
    <n v="0"/>
    <n v="0.93896314332256936"/>
    <n v="0.83115391302639807"/>
    <n v="0.15142794163542728"/>
    <n v="1.7418145338174498E-2"/>
    <x v="1"/>
    <n v="74"/>
    <x v="1"/>
    <n v="1463"/>
    <n v="313.48"/>
    <x v="1"/>
    <n v="0"/>
    <x v="2"/>
    <x v="1"/>
    <n v="0"/>
    <x v="1"/>
    <x v="1"/>
    <x v="1"/>
    <n v="0"/>
    <x v="1"/>
    <x v="3"/>
    <x v="1"/>
    <x v="1"/>
    <x v="0"/>
    <x v="0"/>
    <x v="0"/>
    <x v="0"/>
    <x v="0"/>
    <x v="0"/>
    <x v="0"/>
    <x v="0"/>
    <x v="0"/>
    <m/>
    <x v="0"/>
    <x v="0"/>
    <x v="0"/>
    <x v="0"/>
    <x v="0"/>
    <m/>
    <n v="20051221"/>
    <x v="0"/>
    <s v="WYOMING ANALYTICAL LABS ROCK SPRINGS ID No D3253"/>
    <m/>
    <s v="12319-12378"/>
    <d v="2006-01-04T00:00:00"/>
    <x v="0"/>
    <x v="0"/>
  </r>
  <r>
    <x v="1"/>
    <s v="T21N R113W S09 fCLOVERLY"/>
    <n v="4874"/>
    <x v="0"/>
    <x v="2"/>
    <s v="COW HOLLOW"/>
    <s v="SW NE"/>
    <n v="9"/>
    <n v="21"/>
    <n v="113"/>
    <n v="41.817500000000003"/>
    <n v="-110.23472"/>
    <s v="4902321488"/>
    <s v="20-9 BALLERINA"/>
    <x v="0"/>
    <x v="9"/>
    <m/>
    <m/>
    <n v="31"/>
    <x v="0"/>
    <n v="12483"/>
    <n v="12514"/>
    <n v="12670"/>
    <n v="12575"/>
    <x v="1"/>
    <d v="2005-12-21T00:00:00"/>
    <n v="6.89"/>
    <x v="1"/>
    <n v="150"/>
    <n v="16"/>
    <n v="4490"/>
    <n v="67"/>
    <x v="1"/>
    <n v="8198"/>
    <n v="494"/>
    <n v="0"/>
    <x v="1"/>
    <n v="39"/>
    <n v="12060"/>
    <x v="0"/>
    <s v="CHEVRON USA INC"/>
    <n v="7.4850000000000003"/>
    <n v="1.31664"/>
    <n v="195.315"/>
    <n v="1.7138599999999999"/>
    <n v="205.8305"/>
    <n v="231.26558"/>
    <n v="8.09666"/>
    <n v="0"/>
    <x v="1"/>
    <n v="0.81198000000000004"/>
    <n v="240.17421999999999"/>
    <n v="-7.7003041582160814E-2"/>
    <n v="13454"/>
    <n v="5.4636670063494555E-2"/>
    <n v="3.6364873038738185E-2"/>
    <n v="6.3967196309584829E-3"/>
    <n v="0.95723840733030341"/>
    <n v="0.96290759266335912"/>
    <n v="3.3711611512676092E-2"/>
    <n v="3.3807958239647873E-3"/>
    <x v="1"/>
    <n v="11"/>
    <x v="1"/>
    <n v="14810"/>
    <n v="48.4"/>
    <x v="1"/>
    <n v="0"/>
    <x v="2"/>
    <x v="1"/>
    <n v="0"/>
    <x v="1"/>
    <x v="1"/>
    <x v="1"/>
    <n v="0"/>
    <x v="1"/>
    <x v="3"/>
    <x v="1"/>
    <x v="1"/>
    <x v="0"/>
    <x v="0"/>
    <x v="0"/>
    <x v="0"/>
    <x v="0"/>
    <x v="0"/>
    <x v="0"/>
    <x v="0"/>
    <x v="0"/>
    <m/>
    <x v="0"/>
    <x v="0"/>
    <x v="0"/>
    <x v="0"/>
    <x v="0"/>
    <m/>
    <n v="20051221"/>
    <x v="0"/>
    <s v="WYOMING ANALYTICAL LABS ROCK SPRINGS ID No D3257"/>
    <m/>
    <s v="12483-12514"/>
    <d v="2006-01-04T00:00:00"/>
    <x v="0"/>
    <x v="0"/>
  </r>
  <r>
    <x v="1"/>
    <s v="T21N R113W S10 fCLOVERLY"/>
    <n v="4873"/>
    <x v="0"/>
    <x v="2"/>
    <s v="COW HOLLOW"/>
    <s v="NW NW"/>
    <n v="10"/>
    <n v="21"/>
    <n v="113"/>
    <n v="41.818060000000003"/>
    <n v="-110.22472"/>
    <s v="4902321596"/>
    <s v="10-10 BALLERINA"/>
    <x v="0"/>
    <x v="9"/>
    <m/>
    <m/>
    <n v="65"/>
    <x v="0"/>
    <n v="12401"/>
    <n v="12466"/>
    <n v="12563"/>
    <n v="125000"/>
    <x v="1"/>
    <d v="2005-12-21T00:00:00"/>
    <n v="6.92"/>
    <x v="1"/>
    <n v="135"/>
    <n v="6"/>
    <n v="4350"/>
    <n v="57"/>
    <x v="1"/>
    <n v="8164"/>
    <n v="456"/>
    <n v="0"/>
    <x v="1"/>
    <n v="21"/>
    <n v="12220"/>
    <x v="0"/>
    <s v="CHEVRON USA INC"/>
    <n v="6.7365000000000004"/>
    <n v="0.49374000000000001"/>
    <n v="189.22499999999999"/>
    <n v="1.4580599999999999"/>
    <n v="197.91329999999999"/>
    <n v="230.30643999999998"/>
    <n v="7.4738399999999992"/>
    <n v="0"/>
    <x v="1"/>
    <n v="0.43722000000000005"/>
    <n v="238.2175"/>
    <n v="-9.2413101757546093E-2"/>
    <n v="13189"/>
    <n v="3.8136093510173559E-2"/>
    <n v="3.4037631629607511E-2"/>
    <n v="2.4947287524385679E-3"/>
    <n v="0.9634676396179539"/>
    <n v="0.96679060102637304"/>
    <n v="3.137401744204351E-2"/>
    <n v="1.8353815315835323E-3"/>
    <x v="1"/>
    <n v="9"/>
    <x v="1"/>
    <n v="14749"/>
    <n v="47.53"/>
    <x v="1"/>
    <n v="0"/>
    <x v="2"/>
    <x v="1"/>
    <n v="0"/>
    <x v="1"/>
    <x v="1"/>
    <x v="1"/>
    <n v="0"/>
    <x v="1"/>
    <x v="3"/>
    <x v="1"/>
    <x v="1"/>
    <x v="0"/>
    <x v="0"/>
    <x v="0"/>
    <x v="0"/>
    <x v="0"/>
    <x v="0"/>
    <x v="0"/>
    <x v="0"/>
    <x v="0"/>
    <m/>
    <x v="0"/>
    <x v="0"/>
    <x v="0"/>
    <x v="0"/>
    <x v="0"/>
    <m/>
    <n v="20051221"/>
    <x v="0"/>
    <s v="WYOMING ANALYTICAL LABS ROCK SPRINGS ID No D3256"/>
    <m/>
    <s v="12401-12466"/>
    <d v="2006-01-04T00:00:00"/>
    <x v="0"/>
    <x v="0"/>
  </r>
  <r>
    <x v="1"/>
    <s v="T22N R112W S29 fCLOVERLY"/>
    <n v="1799"/>
    <x v="0"/>
    <x v="2"/>
    <m/>
    <s v="SE SE"/>
    <n v="29"/>
    <n v="22"/>
    <n v="112"/>
    <n v="41.853029999999997"/>
    <n v="-110.13791000000001"/>
    <s v="4902320970"/>
    <s v="34 COW HOL"/>
    <x v="0"/>
    <x v="9"/>
    <m/>
    <m/>
    <s v=""/>
    <x v="0"/>
    <m/>
    <m/>
    <n v="11920"/>
    <n v="11808"/>
    <x v="1"/>
    <d v="1994-03-17T00:00:00"/>
    <n v="7.55"/>
    <x v="1"/>
    <n v="31"/>
    <n v="20"/>
    <n v="2536"/>
    <n v="100"/>
    <x v="1"/>
    <n v="3620"/>
    <n v="1098"/>
    <n v="0"/>
    <x v="1"/>
    <n v="0"/>
    <n v="7479"/>
    <x v="0"/>
    <s v="BELCO ENERGY CORP"/>
    <n v="1.5468999999999999"/>
    <n v="1.6457999999999999"/>
    <n v="110.31599999999999"/>
    <n v="2.5579999999999998"/>
    <n v="116.0667"/>
    <n v="102.1202"/>
    <n v="17.996219999999997"/>
    <n v="0"/>
    <x v="1"/>
    <n v="0"/>
    <n v="120.11641999999999"/>
    <n v="-1.7146525966800649E-2"/>
    <n v="7405"/>
    <n v="-4.9717817790916417E-3"/>
    <n v="1.332768141077501E-2"/>
    <n v="1.417977766232692E-2"/>
    <n v="0.97249254092689807"/>
    <n v="0.85017685342270444"/>
    <n v="0.14982314657729559"/>
    <n v="0"/>
    <x v="1"/>
    <n v="74"/>
    <x v="1"/>
    <n v="0"/>
    <n v="2.4"/>
    <x v="0"/>
    <n v="0"/>
    <x v="0"/>
    <x v="1"/>
    <m/>
    <x v="1"/>
    <x v="1"/>
    <x v="1"/>
    <n v="0"/>
    <x v="1"/>
    <x v="3"/>
    <x v="1"/>
    <x v="1"/>
    <x v="0"/>
    <x v="0"/>
    <x v="0"/>
    <x v="0"/>
    <x v="0"/>
    <x v="0"/>
    <x v="0"/>
    <x v="0"/>
    <x v="0"/>
    <m/>
    <x v="0"/>
    <x v="0"/>
    <x v="0"/>
    <x v="0"/>
    <x v="0"/>
    <m/>
    <n v="19940317"/>
    <x v="1"/>
    <s v="HALLIBURTON ENERGY WESTERN AREA LAB No W94-0113"/>
    <m/>
    <m/>
    <d v="1994-03-28T00:00:00"/>
    <x v="0"/>
    <x v="0"/>
  </r>
  <r>
    <x v="1"/>
    <s v="T22N R113W S14 fCLOVERLY"/>
    <n v="4805"/>
    <x v="0"/>
    <x v="2"/>
    <s v="COW HOLLOW"/>
    <s v="NW SW"/>
    <n v="14"/>
    <n v="22"/>
    <n v="113"/>
    <n v="41.881839999999997"/>
    <n v="-110.20703"/>
    <s v="4902321169"/>
    <s v="HAMS FORK UNIT 1"/>
    <x v="0"/>
    <x v="9"/>
    <m/>
    <m/>
    <n v="12"/>
    <x v="0"/>
    <n v="11996"/>
    <n v="12008"/>
    <n v="12140"/>
    <n v="12050"/>
    <x v="1"/>
    <d v="2006-01-04T00:00:00"/>
    <n v="6.14"/>
    <x v="1"/>
    <n v="104"/>
    <n v="0"/>
    <n v="5262"/>
    <n v="329"/>
    <x v="1"/>
    <n v="9101"/>
    <n v="786"/>
    <n v="0"/>
    <x v="1"/>
    <n v="19"/>
    <n v="14980"/>
    <x v="0"/>
    <s v="CHEVRON USA INC"/>
    <n v="5.1896000000000004"/>
    <n v="0"/>
    <n v="228.89699999999999"/>
    <n v="8.4158200000000001"/>
    <n v="242.50242"/>
    <n v="256.73921000000001"/>
    <n v="12.882539999999999"/>
    <n v="0"/>
    <x v="1"/>
    <n v="0.39558000000000004"/>
    <n v="270.01733000000002"/>
    <n v="-5.368556041011105E-2"/>
    <n v="15601"/>
    <n v="2.0306726398744319E-2"/>
    <n v="2.1400198810387131E-2"/>
    <n v="0"/>
    <n v="0.97859980118961287"/>
    <n v="0.95082493408848978"/>
    <n v="4.7710048832791577E-2"/>
    <n v="1.4650170787186142E-3"/>
    <x v="1"/>
    <n v="110"/>
    <x v="1"/>
    <n v="16441"/>
    <n v="39.06"/>
    <x v="1"/>
    <n v="0"/>
    <x v="2"/>
    <x v="1"/>
    <n v="0"/>
    <x v="1"/>
    <x v="1"/>
    <x v="1"/>
    <n v="0"/>
    <x v="1"/>
    <x v="3"/>
    <x v="1"/>
    <x v="1"/>
    <x v="0"/>
    <x v="0"/>
    <x v="0"/>
    <x v="0"/>
    <x v="0"/>
    <x v="0"/>
    <x v="0"/>
    <x v="0"/>
    <x v="0"/>
    <m/>
    <x v="0"/>
    <x v="0"/>
    <x v="0"/>
    <x v="0"/>
    <x v="0"/>
    <m/>
    <n v="20060104"/>
    <x v="0"/>
    <s v="WYOMING ANALYTICAL LABS ROCK SPRINGS ID No D3362"/>
    <m/>
    <s v="11996-12008"/>
    <d v="2006-01-16T00:00:00"/>
    <x v="0"/>
    <x v="0"/>
  </r>
  <r>
    <x v="1"/>
    <s v="T22N R113W S23 fCLOVERLY"/>
    <n v="4859"/>
    <x v="0"/>
    <x v="2"/>
    <s v="COW HOLLOW"/>
    <s v="C SW"/>
    <n v="23"/>
    <n v="22"/>
    <n v="113"/>
    <n v="41.868609999999997"/>
    <n v="-110.20638"/>
    <s v="4902321380"/>
    <s v="23-2 HAMS FORK"/>
    <x v="0"/>
    <x v="9"/>
    <m/>
    <m/>
    <n v="945"/>
    <x v="0"/>
    <n v="11070"/>
    <n v="12015"/>
    <n v="12172"/>
    <n v="12028"/>
    <x v="1"/>
    <d v="2005-12-20T00:00:00"/>
    <n v="5.43"/>
    <x v="1"/>
    <n v="82"/>
    <n v="5"/>
    <n v="3040"/>
    <n v="63"/>
    <x v="1"/>
    <n v="5585"/>
    <n v="368"/>
    <n v="0"/>
    <x v="1"/>
    <n v="12"/>
    <n v="9900"/>
    <x v="0"/>
    <s v="CHEVRON USA INC"/>
    <n v="4.0918000000000001"/>
    <n v="0.41144999999999998"/>
    <n v="132.24"/>
    <n v="1.61154"/>
    <n v="138.35478999999998"/>
    <n v="157.55285000000001"/>
    <n v="6.0315199999999995"/>
    <n v="0"/>
    <x v="1"/>
    <n v="0.24984000000000001"/>
    <n v="163.83421000000001"/>
    <n v="-8.4316172991075244E-2"/>
    <n v="9155"/>
    <n v="-3.9097349776961429E-2"/>
    <n v="2.9574689824616848E-2"/>
    <n v="2.973876076137299E-3"/>
    <n v="0.96745143409924583"/>
    <n v="0.96166026619226841"/>
    <n v="3.6814777573011152E-2"/>
    <n v="1.524956234720453E-3"/>
    <x v="1"/>
    <n v="101"/>
    <x v="1"/>
    <n v="10090"/>
    <n v="58.14"/>
    <x v="1"/>
    <n v="0"/>
    <x v="2"/>
    <x v="1"/>
    <n v="0"/>
    <x v="1"/>
    <x v="1"/>
    <x v="1"/>
    <n v="0"/>
    <x v="1"/>
    <x v="3"/>
    <x v="1"/>
    <x v="1"/>
    <x v="0"/>
    <x v="0"/>
    <x v="0"/>
    <x v="0"/>
    <x v="0"/>
    <x v="0"/>
    <x v="0"/>
    <x v="0"/>
    <x v="0"/>
    <m/>
    <x v="0"/>
    <x v="0"/>
    <x v="0"/>
    <x v="0"/>
    <x v="0"/>
    <m/>
    <n v="20051220"/>
    <x v="0"/>
    <s v="WYOMING ANALYTICAL LABS ROCK SPRINGS ID No D3242"/>
    <s v="11956"/>
    <s v="11070-12015"/>
    <d v="2006-01-04T00:00:00"/>
    <x v="0"/>
    <x v="0"/>
  </r>
  <r>
    <x v="1"/>
    <s v="T22N R113W S26 fCLOVERLY"/>
    <n v="4862"/>
    <x v="0"/>
    <x v="2"/>
    <s v="COW HOLLOW"/>
    <s v="SE NE"/>
    <n v="26"/>
    <n v="22"/>
    <n v="113"/>
    <n v="41.859180000000002"/>
    <n v="-110.19615"/>
    <s v="4902321310"/>
    <s v="26-1 HAMS FORK"/>
    <x v="0"/>
    <x v="9"/>
    <m/>
    <m/>
    <n v="129"/>
    <x v="0"/>
    <n v="11893"/>
    <n v="12022"/>
    <n v="12125"/>
    <n v="12022"/>
    <x v="1"/>
    <d v="2005-12-20T00:00:00"/>
    <n v="6.18"/>
    <x v="1"/>
    <n v="129"/>
    <n v="8"/>
    <n v="3320"/>
    <n v="155"/>
    <x v="1"/>
    <n v="6169"/>
    <n v="710"/>
    <n v="0"/>
    <x v="1"/>
    <n v="44"/>
    <n v="12320"/>
    <x v="0"/>
    <s v="CHEVRON USA INC"/>
    <n v="6.4371"/>
    <n v="0.65832000000000002"/>
    <n v="144.41999999999999"/>
    <n v="3.9648999999999996"/>
    <n v="155.48031999999998"/>
    <n v="174.02749"/>
    <n v="11.636899999999999"/>
    <n v="0"/>
    <x v="1"/>
    <n v="0.91608000000000012"/>
    <n v="186.58046999999999"/>
    <n v="-9.0919950222882934E-2"/>
    <n v="10535"/>
    <n v="-7.8101071975497705E-2"/>
    <n v="4.1401381216606713E-2"/>
    <n v="4.234104997983025E-3"/>
    <n v="0.95436451378541032"/>
    <n v="0.93272082549690227"/>
    <n v="6.23693358688613E-2"/>
    <n v="4.9098386342364781E-3"/>
    <x v="1"/>
    <n v="217"/>
    <x v="1"/>
    <n v="11145"/>
    <n v="46.69"/>
    <x v="1"/>
    <n v="0"/>
    <x v="2"/>
    <x v="1"/>
    <n v="0"/>
    <x v="1"/>
    <x v="1"/>
    <x v="1"/>
    <n v="0"/>
    <x v="1"/>
    <x v="3"/>
    <x v="1"/>
    <x v="1"/>
    <x v="0"/>
    <x v="0"/>
    <x v="0"/>
    <x v="0"/>
    <x v="0"/>
    <x v="0"/>
    <x v="0"/>
    <x v="0"/>
    <x v="0"/>
    <m/>
    <x v="0"/>
    <x v="0"/>
    <x v="0"/>
    <x v="0"/>
    <x v="0"/>
    <m/>
    <n v="20051220"/>
    <x v="0"/>
    <s v="WYOMING ANALYTICAL LABS ROCK SPRINGS ID No D3245"/>
    <s v="11893"/>
    <s v="11893-12022"/>
    <d v="2006-01-04T00:00:00"/>
    <x v="0"/>
    <x v="0"/>
  </r>
  <r>
    <x v="1"/>
    <s v="T22N R113W S27 fCLOVERLY"/>
    <n v="4858"/>
    <x v="0"/>
    <x v="2"/>
    <s v="COW HOLLOW"/>
    <s v="NE NE"/>
    <n v="27"/>
    <n v="22"/>
    <n v="113"/>
    <n v="41.861960000000003"/>
    <n v="-110.21574"/>
    <s v="4902321358"/>
    <s v="27-1 OPAL BENCH UNIT"/>
    <x v="0"/>
    <x v="9"/>
    <m/>
    <m/>
    <n v="12"/>
    <x v="0"/>
    <n v="12122"/>
    <n v="12134"/>
    <n v="12272"/>
    <n v="12150"/>
    <x v="1"/>
    <d v="2005-12-20T00:00:00"/>
    <n v="6.42"/>
    <x v="1"/>
    <n v="147"/>
    <n v="3"/>
    <n v="5020"/>
    <n v="119"/>
    <x v="1"/>
    <n v="9118"/>
    <n v="431"/>
    <n v="0"/>
    <x v="1"/>
    <n v="16"/>
    <n v="17020"/>
    <x v="0"/>
    <s v="CHEVRON USA INC"/>
    <n v="7.3353000000000002"/>
    <n v="0.24687000000000001"/>
    <n v="218.37"/>
    <n v="3.0440199999999997"/>
    <n v="228.99618999999996"/>
    <n v="257.21877999999998"/>
    <n v="7.0640899999999993"/>
    <n v="0"/>
    <x v="1"/>
    <n v="0.33312000000000003"/>
    <n v="264.61599000000001"/>
    <n v="-7.2161509466804608E-2"/>
    <n v="14854"/>
    <n v="-6.7955073100332553E-2"/>
    <n v="3.2032410670238667E-2"/>
    <n v="1.0780528706612982E-3"/>
    <n v="0.96688953645910003"/>
    <n v="0.97204549127964635"/>
    <n v="2.6695627879479236E-2"/>
    <n v="1.2588808408743554E-3"/>
    <x v="1"/>
    <n v="72"/>
    <x v="1"/>
    <n v="16472"/>
    <n v="33.69"/>
    <x v="1"/>
    <n v="0"/>
    <x v="2"/>
    <x v="1"/>
    <n v="0"/>
    <x v="1"/>
    <x v="1"/>
    <x v="1"/>
    <n v="0"/>
    <x v="1"/>
    <x v="3"/>
    <x v="1"/>
    <x v="1"/>
    <x v="0"/>
    <x v="0"/>
    <x v="0"/>
    <x v="0"/>
    <x v="0"/>
    <x v="0"/>
    <x v="0"/>
    <x v="0"/>
    <x v="0"/>
    <m/>
    <x v="0"/>
    <x v="0"/>
    <x v="0"/>
    <x v="0"/>
    <x v="0"/>
    <m/>
    <n v="20051220"/>
    <x v="0"/>
    <s v="WYOMING ANALYTICAL LABS ROCK SPRINGS ID No D3241"/>
    <s v="12074"/>
    <s v="12122-12134"/>
    <d v="2006-01-04T00:00:00"/>
    <x v="0"/>
    <x v="0"/>
  </r>
  <r>
    <x v="1"/>
    <s v="T22N R113W S35 fCLOVERLY"/>
    <n v="4871"/>
    <x v="0"/>
    <x v="2"/>
    <s v="COW HOLLOW"/>
    <s v="SE SW"/>
    <n v="35"/>
    <n v="22"/>
    <n v="113"/>
    <n v="41.839440000000003"/>
    <n v="-110.20611"/>
    <s v="4902321462"/>
    <s v="35-2 HAMS FORK"/>
    <x v="0"/>
    <x v="9"/>
    <m/>
    <m/>
    <n v="9"/>
    <x v="0"/>
    <n v="12239"/>
    <n v="12248"/>
    <n v="12451"/>
    <n v="12291"/>
    <x v="1"/>
    <d v="2005-12-21T00:00:00"/>
    <n v="7.01"/>
    <x v="1"/>
    <n v="175"/>
    <n v="6"/>
    <n v="6000"/>
    <n v="109"/>
    <x v="1"/>
    <n v="10480"/>
    <n v="545"/>
    <n v="0"/>
    <x v="1"/>
    <n v="26"/>
    <n v="18040"/>
    <x v="0"/>
    <s v="CHEVRON USA INC"/>
    <n v="8.7324999999999999"/>
    <n v="0.49374000000000001"/>
    <n v="261"/>
    <n v="2.7882199999999999"/>
    <n v="273.01446000000004"/>
    <n v="295.64080000000001"/>
    <n v="8.9325499999999991"/>
    <n v="0"/>
    <x v="1"/>
    <n v="0.54132000000000002"/>
    <n v="305.11466999999999"/>
    <n v="-5.5524290914038432E-2"/>
    <n v="17341"/>
    <n v="-1.9756366411350725E-2"/>
    <n v="3.1985485310924551E-2"/>
    <n v="1.8084756389826382E-3"/>
    <n v="0.96620603905009272"/>
    <n v="0.9689498050028208"/>
    <n v="2.9276042348275157E-2"/>
    <n v="1.7741526489040991E-3"/>
    <x v="1"/>
    <n v="11"/>
    <x v="1"/>
    <n v="18933"/>
    <n v="32.200000000000003"/>
    <x v="1"/>
    <n v="0"/>
    <x v="2"/>
    <x v="1"/>
    <n v="0"/>
    <x v="1"/>
    <x v="1"/>
    <x v="1"/>
    <n v="0"/>
    <x v="1"/>
    <x v="3"/>
    <x v="1"/>
    <x v="1"/>
    <x v="0"/>
    <x v="0"/>
    <x v="0"/>
    <x v="0"/>
    <x v="0"/>
    <x v="0"/>
    <x v="0"/>
    <x v="0"/>
    <x v="0"/>
    <m/>
    <x v="0"/>
    <x v="0"/>
    <x v="0"/>
    <x v="0"/>
    <x v="0"/>
    <m/>
    <n v="20051221"/>
    <x v="0"/>
    <s v="WYOMING ANALYTICAL LABS ROCK SPRINGS ID No D3254"/>
    <m/>
    <s v="12239-12248"/>
    <d v="2006-01-04T00:00:00"/>
    <x v="0"/>
    <x v="0"/>
  </r>
  <r>
    <x v="1"/>
    <s v="T24N R111W S08 fCLOVERLY"/>
    <m/>
    <x v="1"/>
    <x v="3"/>
    <s v="LINCOLN ROAD"/>
    <s v="SE SW"/>
    <n v="8"/>
    <n v="24"/>
    <n v="111"/>
    <n v="42.068618000000001"/>
    <n v="-110.03396600000001"/>
    <s v="4903722533"/>
    <s v="2-8 RAPTOR"/>
    <x v="0"/>
    <x v="9"/>
    <m/>
    <m/>
    <m/>
    <x v="0"/>
    <m/>
    <m/>
    <n v="10954"/>
    <m/>
    <x v="1"/>
    <d v="1997-05-15T00:00:00"/>
    <n v="6.5"/>
    <x v="0"/>
    <n v="45"/>
    <n v="2"/>
    <n v="7"/>
    <n v="0"/>
    <x v="1"/>
    <n v="30"/>
    <n v="104"/>
    <n v="0"/>
    <x v="1"/>
    <n v="0"/>
    <n v="186"/>
    <x v="0"/>
    <s v="XTO ENERGY INC"/>
    <n v="2.2454999999999998"/>
    <n v="0.16458"/>
    <n v="0.30449999999999999"/>
    <n v="0"/>
    <n v="2.7145799999999998"/>
    <n v="0.84629999999999994"/>
    <n v="1.7045599999999999"/>
    <n v="0"/>
    <x v="1"/>
    <n v="0"/>
    <n v="2.5508599999999997"/>
    <n v="3.1093317937342387E-2"/>
    <n v="188"/>
    <n v="5.3475935828877002E-3"/>
    <n v="0.82719978781247927"/>
    <n v="6.0628163472802428E-2"/>
    <n v="0.11217204871471831"/>
    <n v="0.33177046172663338"/>
    <n v="0.66822953827336662"/>
    <n v="0"/>
    <x v="1"/>
    <n v="0"/>
    <x v="1"/>
    <n v="0"/>
    <n v="0"/>
    <x v="0"/>
    <n v="0"/>
    <x v="0"/>
    <x v="1"/>
    <m/>
    <x v="1"/>
    <x v="1"/>
    <x v="1"/>
    <n v="0"/>
    <x v="1"/>
    <x v="3"/>
    <x v="1"/>
    <x v="1"/>
    <x v="0"/>
    <x v="0"/>
    <x v="0"/>
    <x v="0"/>
    <x v="0"/>
    <x v="0"/>
    <x v="0"/>
    <x v="0"/>
    <x v="0"/>
    <m/>
    <x v="0"/>
    <x v="0"/>
    <x v="0"/>
    <x v="0"/>
    <x v="0"/>
    <m/>
    <n v="19970515"/>
    <x v="1"/>
    <s v="CORE LABS - LAB No 974665-1"/>
    <m/>
    <m/>
    <d v="1997-05-19T00:00:00"/>
    <x v="0"/>
    <x v="0"/>
  </r>
  <r>
    <x v="1"/>
    <s v="T24N R111W S10 fCLOVERLY"/>
    <m/>
    <x v="1"/>
    <x v="3"/>
    <s v="LINCOLN ROAD"/>
    <s v="NW NW"/>
    <n v="10"/>
    <n v="24"/>
    <n v="111"/>
    <n v="42.075830000000003"/>
    <n v="-110.00028"/>
    <s v="4903724154"/>
    <s v="LINCOLN ROAD #10-10"/>
    <x v="0"/>
    <x v="9"/>
    <m/>
    <m/>
    <m/>
    <x v="0"/>
    <m/>
    <m/>
    <n v="10746"/>
    <n v="10675"/>
    <x v="1"/>
    <d v="2002-01-07T00:00:00"/>
    <n v="7.03"/>
    <x v="0"/>
    <n v="2.88"/>
    <n v="0.14599999999999999"/>
    <n v="188"/>
    <n v="2.2000000000000002"/>
    <x v="1"/>
    <n v="219"/>
    <n v="65.3"/>
    <m/>
    <x v="0"/>
    <n v="74"/>
    <n v="634"/>
    <x v="0"/>
    <s v="CABOT OIL AND GAS CORPORATION"/>
    <n v="0.14371200000000001"/>
    <n v="1.201434E-2"/>
    <n v="8.177999999999999"/>
    <n v="5.6276E-2"/>
    <n v="8.3900023399999988"/>
    <n v="6.1779899999999994"/>
    <n v="1.0702669999999999"/>
    <n v="0"/>
    <x v="1"/>
    <n v="1.54068"/>
    <n v="8.7889369999999989"/>
    <n v="-2.3222310301259853E-2"/>
    <n v="551.52600000000007"/>
    <n v="-6.9567432515187294E-2"/>
    <n v="1.7128958273925823E-2"/>
    <n v="1.4319829140834305E-3"/>
    <n v="0.98143905881199078"/>
    <n v="0.70292801052049869"/>
    <n v="0.1217743397182162"/>
    <n v="0.17529764976128515"/>
    <x v="0"/>
    <n v="15"/>
    <x v="0"/>
    <m/>
    <m/>
    <x v="0"/>
    <n v="694"/>
    <x v="0"/>
    <x v="0"/>
    <m/>
    <x v="0"/>
    <x v="0"/>
    <x v="0"/>
    <m/>
    <x v="0"/>
    <x v="0"/>
    <x v="0"/>
    <x v="0"/>
    <x v="0"/>
    <x v="0"/>
    <x v="0"/>
    <x v="0"/>
    <x v="0"/>
    <x v="0"/>
    <x v="0"/>
    <x v="0"/>
    <x v="0"/>
    <m/>
    <x v="0"/>
    <x v="0"/>
    <x v="0"/>
    <x v="0"/>
    <x v="0"/>
    <s v="DAKOTA ASSUMED; PERFS @ 10,486-500"/>
    <n v="20107"/>
    <x v="0"/>
    <s v="WYOMING ANALYTICAL LABS ROCK SPRINGS ID No C1303-C1314"/>
    <m/>
    <m/>
    <d v="2002-01-18T00:00:00"/>
    <x v="0"/>
    <x v="0"/>
  </r>
  <r>
    <x v="1"/>
    <s v="T24N R111W S12 fCLOVERLY"/>
    <m/>
    <x v="1"/>
    <x v="3"/>
    <s v="BLUE FOREST"/>
    <s v="NW SW"/>
    <n v="12"/>
    <n v="24"/>
    <n v="111"/>
    <n v="42.068890000000003"/>
    <n v="-109.961111"/>
    <s v="4903724481"/>
    <s v="BLUE FOREST #40-12"/>
    <x v="0"/>
    <x v="9"/>
    <m/>
    <m/>
    <m/>
    <x v="0"/>
    <m/>
    <m/>
    <n v="11030"/>
    <n v="10839"/>
    <x v="1"/>
    <d v="2002-01-07T00:00:00"/>
    <n v="6.05"/>
    <x v="0"/>
    <n v="9.7799999999999994"/>
    <m/>
    <n v="707"/>
    <n v="21.6"/>
    <x v="1"/>
    <n v="970"/>
    <n v="355"/>
    <m/>
    <x v="0"/>
    <n v="70"/>
    <n v="2210"/>
    <x v="0"/>
    <s v="CABOT OIL AND GAS CORPORATION"/>
    <n v="0.48802199999999996"/>
    <n v="0"/>
    <n v="30.754499999999997"/>
    <n v="0.55252800000000002"/>
    <n v="31.795049999999996"/>
    <n v="27.363699999999998"/>
    <n v="5.8184499999999995"/>
    <n v="0"/>
    <x v="1"/>
    <n v="1.4574"/>
    <n v="34.63955"/>
    <n v="-4.2816544391025217E-2"/>
    <n v="2133.38"/>
    <n v="-1.7640639317766323E-2"/>
    <n v="1.5348993003627924E-2"/>
    <n v="0"/>
    <n v="0.98465100699637209"/>
    <n v="0.78995541223832288"/>
    <n v="0.16797129292961369"/>
    <n v="4.2073294832063353E-2"/>
    <x v="0"/>
    <n v="61.4"/>
    <x v="0"/>
    <m/>
    <m/>
    <x v="0"/>
    <n v="3360"/>
    <x v="0"/>
    <x v="0"/>
    <m/>
    <x v="0"/>
    <x v="0"/>
    <x v="0"/>
    <m/>
    <x v="0"/>
    <x v="0"/>
    <x v="0"/>
    <x v="0"/>
    <x v="0"/>
    <x v="0"/>
    <x v="0"/>
    <x v="0"/>
    <x v="0"/>
    <x v="0"/>
    <x v="0"/>
    <x v="0"/>
    <x v="0"/>
    <m/>
    <x v="0"/>
    <x v="0"/>
    <x v="0"/>
    <x v="0"/>
    <x v="0"/>
    <s v="DAKOTA ASSUMED"/>
    <n v="20107"/>
    <x v="0"/>
    <s v="WYOMING ANALYTICAL LABS ROCK SPRINGS ID No C1303-C1314"/>
    <m/>
    <m/>
    <d v="2002-01-18T00:00:00"/>
    <x v="0"/>
    <x v="0"/>
  </r>
  <r>
    <x v="1"/>
    <s v="T24N R111W S13 fCLOVERLY"/>
    <n v="3901"/>
    <x v="0"/>
    <x v="1"/>
    <s v="BLUE FOREST"/>
    <s v="NW SW"/>
    <n v="13"/>
    <n v="24"/>
    <n v="111"/>
    <n v="42.054254999999998"/>
    <n v="-109.96152600000001"/>
    <s v="4903723142"/>
    <s v="BLUE FOREST 30-13F"/>
    <x v="0"/>
    <x v="9"/>
    <m/>
    <m/>
    <m/>
    <x v="0"/>
    <s v="10844"/>
    <m/>
    <n v="11052"/>
    <n v="10999"/>
    <x v="1"/>
    <d v="2003-03-12T00:00:00"/>
    <n v="7"/>
    <x v="1"/>
    <n v="34"/>
    <n v="3"/>
    <n v="1541"/>
    <m/>
    <x v="1"/>
    <n v="2100"/>
    <n v="500"/>
    <m/>
    <x v="0"/>
    <n v="1"/>
    <n v="4179"/>
    <x v="0"/>
    <s v="CABOT OIL AND GAS"/>
    <n v="1.6966000000000001"/>
    <n v="0.24687000000000001"/>
    <n v="67.033499999999989"/>
    <n v="0"/>
    <n v="68.976969999999994"/>
    <n v="59.241"/>
    <n v="8.1950000000000003"/>
    <n v="0"/>
    <x v="1"/>
    <n v="2.0820000000000002E-2"/>
    <n v="67.456819999999993"/>
    <n v="1.1142034535579501E-2"/>
    <n v="4179"/>
    <n v="0"/>
    <n v="2.4596615363069736E-2"/>
    <n v="3.5790206499357689E-3"/>
    <n v="0.97182436398699446"/>
    <n v="0.87820623622637428"/>
    <n v="0.12148512188982521"/>
    <n v="3.0864188380062986E-4"/>
    <x v="0"/>
    <m/>
    <x v="0"/>
    <m/>
    <n v="0.93799999999999994"/>
    <x v="0"/>
    <m/>
    <x v="0"/>
    <x v="0"/>
    <m/>
    <x v="0"/>
    <x v="0"/>
    <x v="0"/>
    <m/>
    <x v="0"/>
    <x v="0"/>
    <x v="0"/>
    <x v="0"/>
    <x v="0"/>
    <x v="0"/>
    <x v="0"/>
    <x v="0"/>
    <x v="0"/>
    <x v="0"/>
    <x v="0"/>
    <x v="0"/>
    <x v="0"/>
    <m/>
    <x v="0"/>
    <x v="0"/>
    <x v="0"/>
    <x v="0"/>
    <x v="0"/>
    <m/>
    <n v="20030312"/>
    <x v="0"/>
    <s v="QUESTAR APPLIED TECHNOLOGY ROCK SPRINGS"/>
    <m/>
    <m/>
    <d v="2003-03-14T00:00:00"/>
    <x v="0"/>
    <x v="0"/>
  </r>
  <r>
    <x v="1"/>
    <s v="T24N R111W S17 fCLOVERLY"/>
    <m/>
    <x v="1"/>
    <x v="3"/>
    <s v="LINCOLN ROAD"/>
    <s v="SE NE"/>
    <n v="17"/>
    <n v="24"/>
    <n v="111"/>
    <n v="42.059507000000004"/>
    <n v="-110.028863"/>
    <s v="4903722582"/>
    <s v="1-17 RAPTO"/>
    <x v="0"/>
    <x v="9"/>
    <m/>
    <m/>
    <m/>
    <x v="0"/>
    <m/>
    <m/>
    <n v="10965"/>
    <m/>
    <x v="1"/>
    <d v="1997-04-09T00:00:00"/>
    <n v="6.09"/>
    <x v="0"/>
    <n v="9"/>
    <n v="0"/>
    <n v="25"/>
    <n v="21"/>
    <x v="1"/>
    <n v="36"/>
    <n v="55"/>
    <n v="0"/>
    <x v="1"/>
    <n v="0"/>
    <n v="118"/>
    <x v="0"/>
    <s v="XTO ENERGY INC"/>
    <n v="0.4491"/>
    <n v="0"/>
    <n v="1.0874999999999999"/>
    <n v="0.53717999999999999"/>
    <n v="2.0737800000000002"/>
    <n v="1.01556"/>
    <n v="0.90144999999999986"/>
    <n v="0"/>
    <x v="1"/>
    <n v="0"/>
    <n v="1.9170099999999999"/>
    <n v="3.9282948990049665E-2"/>
    <n v="146"/>
    <n v="0.10606060606060606"/>
    <n v="0.21656106240777709"/>
    <n v="0"/>
    <n v="0.78343893759222283"/>
    <n v="0.52976249471833747"/>
    <n v="0.47023750528166253"/>
    <n v="0"/>
    <x v="1"/>
    <n v="0"/>
    <x v="1"/>
    <n v="102"/>
    <n v="45.7"/>
    <x v="0"/>
    <n v="0"/>
    <x v="0"/>
    <x v="1"/>
    <m/>
    <x v="1"/>
    <x v="1"/>
    <x v="1"/>
    <n v="0"/>
    <x v="1"/>
    <x v="3"/>
    <x v="1"/>
    <x v="1"/>
    <x v="0"/>
    <x v="0"/>
    <x v="0"/>
    <x v="0"/>
    <x v="0"/>
    <x v="0"/>
    <x v="0"/>
    <x v="0"/>
    <x v="0"/>
    <m/>
    <x v="0"/>
    <x v="0"/>
    <x v="0"/>
    <x v="0"/>
    <x v="0"/>
    <m/>
    <n v="19970409"/>
    <x v="1"/>
    <s v="CORE LABS - LAB No 974343-18"/>
    <m/>
    <m/>
    <d v="1997-04-10T00:00:00"/>
    <x v="0"/>
    <x v="0"/>
  </r>
  <r>
    <x v="0"/>
    <s v="T25N R110W S22 fCLOVERLY"/>
    <n v="49118557"/>
    <x v="0"/>
    <x v="1"/>
    <s v="WILDCAT"/>
    <m/>
    <s v="22"/>
    <s v=" 25"/>
    <s v=" 110"/>
    <n v="42.135100000000001"/>
    <n v="-109.90179999999999"/>
    <m/>
    <s v="GOV'T.-SWANSON NO. 1"/>
    <x v="0"/>
    <x v="9"/>
    <m/>
    <n v="0"/>
    <n v="107"/>
    <x v="0"/>
    <n v="11361"/>
    <n v="11468"/>
    <m/>
    <m/>
    <x v="2"/>
    <d v="1970-03-18T00:00:00"/>
    <n v="7.0999999046325684"/>
    <x v="0"/>
    <n v="490"/>
    <n v="43"/>
    <n v="4287"/>
    <n v="790"/>
    <x v="0"/>
    <n v="7900"/>
    <n v="634"/>
    <m/>
    <x v="0"/>
    <n v="72"/>
    <n v="13894"/>
    <x v="0"/>
    <s v="CHEMICAL &amp; GEOLOGICAL LABORATORIES"/>
    <n v="24.451000000000001"/>
    <n v="3.5384700000000002"/>
    <n v="186.4845"/>
    <n v="20.208199999999998"/>
    <n v="234.68217000000001"/>
    <n v="222.85899999999998"/>
    <n v="10.391259999999999"/>
    <m/>
    <x v="0"/>
    <n v="1.4990400000000002"/>
    <n v="234.74929999999998"/>
    <n v="-1.4300276885987912E-4"/>
    <n v="14213"/>
    <n v="1.1349485893193866E-2"/>
    <n v="0.104187719075548"/>
    <n v="1.5077711272228308E-2"/>
    <n v="0.88073456965222363"/>
    <n v="0.94934894374551915"/>
    <n v="4.4265350312013708E-2"/>
    <n v="6.3857059424671358E-3"/>
    <x v="0"/>
    <m/>
    <x v="0"/>
    <m/>
    <m/>
    <x v="0"/>
    <m/>
    <x v="0"/>
    <x v="0"/>
    <m/>
    <x v="0"/>
    <x v="0"/>
    <x v="0"/>
    <m/>
    <x v="0"/>
    <x v="0"/>
    <x v="0"/>
    <x v="0"/>
    <x v="0"/>
    <x v="0"/>
    <x v="0"/>
    <x v="0"/>
    <x v="0"/>
    <x v="0"/>
    <x v="0"/>
    <x v="0"/>
    <x v="0"/>
    <m/>
    <x v="0"/>
    <x v="0"/>
    <x v="0"/>
    <x v="0"/>
    <x v="0"/>
    <s v="PRODUCTION"/>
    <m/>
    <x v="0"/>
    <m/>
    <m/>
    <m/>
    <m/>
    <x v="0"/>
    <x v="0"/>
  </r>
  <r>
    <x v="0"/>
    <s v="T25N R110W S22 fCLOVERLY"/>
    <n v="49123586"/>
    <x v="0"/>
    <x v="1"/>
    <s v="WILDCAT"/>
    <m/>
    <s v="22"/>
    <s v=" 25"/>
    <s v=" 110"/>
    <n v="42.125300000000003"/>
    <n v="-109.90730000000001"/>
    <m/>
    <s v="GOV'T.-SWANSON NO. 1"/>
    <x v="0"/>
    <x v="9"/>
    <n v="0"/>
    <m/>
    <n v="468"/>
    <x v="0"/>
    <n v="11468"/>
    <n v="11936"/>
    <m/>
    <m/>
    <x v="2"/>
    <d v="1970-03-18T00:00:00"/>
    <n v="7.1999998092651367"/>
    <x v="0"/>
    <n v="560"/>
    <n v="52"/>
    <n v="4406"/>
    <n v="800"/>
    <x v="0"/>
    <n v="8250"/>
    <n v="622"/>
    <m/>
    <x v="0"/>
    <n v="72"/>
    <n v="14446"/>
    <x v="0"/>
    <s v="CHEMICAL &amp; GEOLOGICAL LABORATORIES"/>
    <n v="27.943999999999999"/>
    <n v="4.2790800000000004"/>
    <n v="191.66099999999997"/>
    <n v="20.463999999999999"/>
    <n v="244.34807999999998"/>
    <n v="232.73249999999999"/>
    <n v="10.194579999999998"/>
    <m/>
    <x v="0"/>
    <n v="1.4990400000000002"/>
    <n v="244.42612"/>
    <n v="-1.5966472862114176E-4"/>
    <n v="14759"/>
    <n v="1.0717342920732752E-2"/>
    <n v="0.11436144699806931"/>
    <n v="1.7512230912557204E-2"/>
    <n v="0.86812632208937346"/>
    <n v="0.95215887729183768"/>
    <n v="4.1708226600332236E-2"/>
    <n v="6.1328961078300475E-3"/>
    <x v="0"/>
    <m/>
    <x v="0"/>
    <m/>
    <m/>
    <x v="0"/>
    <m/>
    <x v="0"/>
    <x v="0"/>
    <m/>
    <x v="0"/>
    <x v="0"/>
    <x v="0"/>
    <m/>
    <x v="0"/>
    <x v="0"/>
    <x v="0"/>
    <x v="0"/>
    <x v="0"/>
    <x v="0"/>
    <x v="0"/>
    <x v="0"/>
    <x v="0"/>
    <x v="0"/>
    <x v="0"/>
    <x v="0"/>
    <x v="0"/>
    <m/>
    <x v="0"/>
    <x v="0"/>
    <x v="0"/>
    <x v="0"/>
    <x v="0"/>
    <s v="PRODUCTION"/>
    <m/>
    <x v="0"/>
    <m/>
    <m/>
    <m/>
    <m/>
    <x v="0"/>
    <x v="0"/>
  </r>
  <r>
    <x v="0"/>
    <s v="T26N R113W S05 fCLOVERLY"/>
    <n v="49014290"/>
    <x v="0"/>
    <x v="2"/>
    <s v="HOGSBACK"/>
    <m/>
    <s v="5"/>
    <s v=" 26"/>
    <s v=" 113"/>
    <n v="42.261299999999999"/>
    <n v="-110.2979"/>
    <m/>
    <s v="T-36X-5G"/>
    <x v="0"/>
    <x v="9"/>
    <m/>
    <m/>
    <n v="114"/>
    <x v="0"/>
    <n v="8336"/>
    <n v="8450"/>
    <m/>
    <m/>
    <x v="0"/>
    <d v="1968-03-20T00:00:00"/>
    <n v="8.5"/>
    <x v="0"/>
    <n v="44"/>
    <n v="9"/>
    <n v="580"/>
    <n v="7"/>
    <x v="0"/>
    <n v="160"/>
    <n v="683"/>
    <m/>
    <x v="0"/>
    <n v="551"/>
    <n v="1723"/>
    <x v="0"/>
    <m/>
    <n v="2.1955999999999998"/>
    <n v="0.74060999999999999"/>
    <n v="25.23"/>
    <n v="0.17906"/>
    <n v="28.345269999999996"/>
    <n v="4.5136000000000003"/>
    <n v="11.194369999999999"/>
    <m/>
    <x v="0"/>
    <n v="11.471820000000001"/>
    <n v="27.179790000000001"/>
    <n v="2.0990161919680866E-2"/>
    <n v="2031"/>
    <n v="8.2045817794352688E-2"/>
    <n v="7.7459131629368849E-2"/>
    <n v="2.6128168826756636E-2"/>
    <n v="0.89641269954387448"/>
    <n v="0.16606456488442331"/>
    <n v="0.41186374140491883"/>
    <n v="0.42207169371065784"/>
    <x v="0"/>
    <m/>
    <x v="0"/>
    <m/>
    <m/>
    <x v="0"/>
    <m/>
    <x v="0"/>
    <x v="0"/>
    <m/>
    <x v="0"/>
    <x v="0"/>
    <x v="0"/>
    <m/>
    <x v="0"/>
    <x v="0"/>
    <x v="0"/>
    <x v="0"/>
    <x v="0"/>
    <x v="0"/>
    <x v="0"/>
    <x v="0"/>
    <x v="0"/>
    <x v="0"/>
    <x v="0"/>
    <x v="0"/>
    <x v="0"/>
    <m/>
    <x v="0"/>
    <x v="0"/>
    <x v="0"/>
    <x v="0"/>
    <x v="0"/>
    <s v="DST NO. 1 (TOP)"/>
    <m/>
    <x v="0"/>
    <m/>
    <m/>
    <m/>
    <m/>
    <x v="0"/>
    <x v="0"/>
  </r>
  <r>
    <x v="0"/>
    <s v="T26N R113W S05 fCLOVERLY"/>
    <n v="49014291"/>
    <x v="0"/>
    <x v="2"/>
    <s v="HOGSBACK"/>
    <m/>
    <s v="5"/>
    <s v=" 26"/>
    <s v=" 113"/>
    <n v="42.261299999999999"/>
    <n v="-110.2979"/>
    <m/>
    <s v="T-36X-5G"/>
    <x v="0"/>
    <x v="9"/>
    <m/>
    <m/>
    <n v="114"/>
    <x v="0"/>
    <n v="8336"/>
    <n v="8450"/>
    <m/>
    <m/>
    <x v="0"/>
    <d v="1968-03-20T00:00:00"/>
    <n v="7"/>
    <x v="0"/>
    <n v="8"/>
    <n v="2"/>
    <n v="712"/>
    <n v="9"/>
    <x v="0"/>
    <n v="180"/>
    <n v="854"/>
    <m/>
    <x v="0"/>
    <n v="609"/>
    <n v="1941"/>
    <x v="0"/>
    <m/>
    <n v="0.3992"/>
    <n v="0.16458"/>
    <n v="30.971999999999998"/>
    <n v="0.23021999999999998"/>
    <n v="31.765999999999998"/>
    <n v="5.0777999999999999"/>
    <n v="13.997059999999999"/>
    <m/>
    <x v="0"/>
    <n v="12.679380000000002"/>
    <n v="31.754240000000003"/>
    <n v="1.8513783952950005E-4"/>
    <n v="2371"/>
    <n v="9.9721706864564011E-2"/>
    <n v="1.2566895422779072E-2"/>
    <n v="5.1810111439904308E-3"/>
    <n v="0.9822520934332305"/>
    <n v="0.15990935383747176"/>
    <n v="0.44079341845372455"/>
    <n v="0.39929722770880366"/>
    <x v="0"/>
    <m/>
    <x v="0"/>
    <m/>
    <m/>
    <x v="0"/>
    <m/>
    <x v="0"/>
    <x v="0"/>
    <m/>
    <x v="0"/>
    <x v="0"/>
    <x v="0"/>
    <m/>
    <x v="0"/>
    <x v="0"/>
    <x v="0"/>
    <x v="0"/>
    <x v="0"/>
    <x v="0"/>
    <x v="0"/>
    <x v="0"/>
    <x v="0"/>
    <x v="0"/>
    <x v="0"/>
    <x v="0"/>
    <x v="0"/>
    <m/>
    <x v="0"/>
    <x v="0"/>
    <x v="0"/>
    <x v="0"/>
    <x v="0"/>
    <s v="DST NO. 1 (BOTTOM)"/>
    <m/>
    <x v="0"/>
    <m/>
    <m/>
    <m/>
    <m/>
    <x v="0"/>
    <x v="0"/>
  </r>
  <r>
    <x v="0"/>
    <s v="T27N R113W S31 fCLOVERLY"/>
    <n v="49003107"/>
    <x v="0"/>
    <x v="4"/>
    <s v="HOGSBACK"/>
    <m/>
    <s v="31"/>
    <s v=" 27"/>
    <s v=" 113"/>
    <n v="42.282980000000002"/>
    <n v="-110.3086"/>
    <s v="4903520068"/>
    <s v="T 74-31 G"/>
    <x v="0"/>
    <x v="9"/>
    <m/>
    <m/>
    <n v="23"/>
    <x v="4"/>
    <n v="8256"/>
    <n v="8279"/>
    <m/>
    <m/>
    <x v="0"/>
    <d v="1969-02-21T00:00:00"/>
    <n v="7.6999998092651367"/>
    <x v="0"/>
    <n v="148"/>
    <n v="32"/>
    <n v="6291"/>
    <n v="33"/>
    <x v="0"/>
    <n v="9600"/>
    <n v="708"/>
    <m/>
    <x v="0"/>
    <n v="104"/>
    <n v="16557"/>
    <x v="0"/>
    <m/>
    <n v="7.3852000000000002"/>
    <n v="2.6332800000000001"/>
    <n v="273.6585"/>
    <n v="0.84414"/>
    <n v="284.52112"/>
    <n v="270.81599999999997"/>
    <n v="11.604119999999998"/>
    <m/>
    <x v="0"/>
    <n v="2.1652800000000001"/>
    <n v="284.58539999999999"/>
    <n v="-1.1294897833888208E-4"/>
    <n v="16913"/>
    <n v="1.063639079772931E-2"/>
    <n v="2.5956596824868398E-2"/>
    <n v="9.255130163975174E-3"/>
    <n v="0.96478827301115644"/>
    <n v="0.95161592969983699"/>
    <n v="4.0775528189429248E-2"/>
    <n v="7.6085421107337202E-3"/>
    <x v="0"/>
    <m/>
    <x v="0"/>
    <m/>
    <m/>
    <x v="0"/>
    <m/>
    <x v="0"/>
    <x v="0"/>
    <m/>
    <x v="0"/>
    <x v="0"/>
    <x v="0"/>
    <m/>
    <x v="0"/>
    <x v="0"/>
    <x v="0"/>
    <x v="0"/>
    <x v="0"/>
    <x v="0"/>
    <x v="0"/>
    <x v="0"/>
    <x v="0"/>
    <x v="0"/>
    <x v="0"/>
    <x v="0"/>
    <x v="0"/>
    <m/>
    <x v="0"/>
    <x v="0"/>
    <x v="0"/>
    <x v="0"/>
    <x v="0"/>
    <s v="DST NO. 1 (MFE)"/>
    <m/>
    <x v="0"/>
    <m/>
    <m/>
    <m/>
    <m/>
    <x v="0"/>
    <x v="0"/>
  </r>
  <r>
    <x v="0"/>
    <s v="T27N R114W S09 fCLOVERLY"/>
    <n v="49003038"/>
    <x v="0"/>
    <x v="4"/>
    <s v="BIG PINEY-LABARGE"/>
    <m/>
    <s v="9"/>
    <s v=" 27"/>
    <s v=" 114"/>
    <n v="42.345770000000002"/>
    <n v="-110.38706000000001"/>
    <s v="4903520102"/>
    <s v="UNIT NO. 17"/>
    <x v="0"/>
    <x v="9"/>
    <m/>
    <m/>
    <n v="18"/>
    <x v="0"/>
    <n v="8898"/>
    <n v="8916"/>
    <m/>
    <m/>
    <x v="0"/>
    <d v="1969-10-21T00:00:00"/>
    <n v="6.9000000953674316"/>
    <x v="0"/>
    <n v="166"/>
    <n v="27"/>
    <n v="6746"/>
    <n v="33"/>
    <x v="0"/>
    <n v="10150"/>
    <n v="952"/>
    <m/>
    <x v="0"/>
    <n v="142"/>
    <n v="17733"/>
    <x v="0"/>
    <m/>
    <n v="8.2834000000000003"/>
    <n v="2.2218300000000002"/>
    <n v="293.45099999999996"/>
    <n v="0.84414"/>
    <n v="304.80036999999993"/>
    <n v="286.33150000000001"/>
    <n v="15.603279999999998"/>
    <m/>
    <x v="0"/>
    <n v="2.9564400000000002"/>
    <n v="304.89121999999998"/>
    <n v="-1.4900976410064283E-4"/>
    <n v="18213"/>
    <n v="1.3353363378400934E-2"/>
    <n v="2.7176476196534807E-2"/>
    <n v="7.2894596551834915E-3"/>
    <n v="0.9655340641482818"/>
    <n v="0.93912674822187414"/>
    <n v="5.1176547491265899E-2"/>
    <n v="9.696704286860083E-3"/>
    <x v="0"/>
    <m/>
    <x v="0"/>
    <m/>
    <m/>
    <x v="0"/>
    <m/>
    <x v="0"/>
    <x v="0"/>
    <m/>
    <x v="0"/>
    <x v="0"/>
    <x v="0"/>
    <m/>
    <x v="0"/>
    <x v="0"/>
    <x v="0"/>
    <x v="0"/>
    <x v="0"/>
    <x v="0"/>
    <x v="0"/>
    <x v="0"/>
    <x v="0"/>
    <x v="0"/>
    <x v="0"/>
    <x v="0"/>
    <x v="0"/>
    <m/>
    <x v="0"/>
    <x v="0"/>
    <x v="0"/>
    <x v="0"/>
    <x v="0"/>
    <s v="DST NO. 4 60' ABOVE TOOL"/>
    <m/>
    <x v="0"/>
    <m/>
    <m/>
    <m/>
    <m/>
    <x v="0"/>
    <x v="0"/>
  </r>
  <r>
    <x v="0"/>
    <s v="T28N R114W S01 fCLOVERLY"/>
    <n v="49017849"/>
    <x v="0"/>
    <x v="4"/>
    <s v="BIG PINEY-LABARGE"/>
    <m/>
    <s v="1"/>
    <s v=" 28"/>
    <s v=" 114"/>
    <n v="42.436329999999998"/>
    <n v="-110.34014999999999"/>
    <s v="4903505867"/>
    <s v="UNIT NO. 1"/>
    <x v="0"/>
    <x v="9"/>
    <m/>
    <m/>
    <m/>
    <x v="0"/>
    <n v="8000"/>
    <m/>
    <m/>
    <m/>
    <x v="0"/>
    <d v="1939-07-05T00:00:00"/>
    <m/>
    <x v="0"/>
    <n v="147"/>
    <n v="20"/>
    <n v="4824"/>
    <n v="-3"/>
    <x v="0"/>
    <n v="7020"/>
    <n v="973"/>
    <m/>
    <x v="0"/>
    <n v="235"/>
    <n v="13219"/>
    <x v="0"/>
    <m/>
    <n v="7.3353000000000002"/>
    <n v="1.6457999999999999"/>
    <n v="209.84399999999999"/>
    <n v="0"/>
    <n v="218.82509999999999"/>
    <n v="198.0342"/>
    <n v="15.947469999999999"/>
    <m/>
    <x v="0"/>
    <n v="4.8927000000000005"/>
    <n v="218.87437"/>
    <n v="-1.1256582056178187E-4"/>
    <n v="13213"/>
    <n v="-2.2699757869249396E-4"/>
    <n v="3.3521291661696949E-2"/>
    <n v="7.5210750503484289E-3"/>
    <n v="0.95895763328795458"/>
    <n v="0.90478478590252476"/>
    <n v="7.2861294814920541E-2"/>
    <n v="2.2353919282554646E-2"/>
    <x v="0"/>
    <m/>
    <x v="0"/>
    <m/>
    <m/>
    <x v="0"/>
    <m/>
    <x v="0"/>
    <x v="0"/>
    <m/>
    <x v="0"/>
    <x v="0"/>
    <x v="0"/>
    <m/>
    <x v="0"/>
    <x v="0"/>
    <x v="0"/>
    <x v="0"/>
    <x v="0"/>
    <x v="0"/>
    <x v="0"/>
    <x v="0"/>
    <x v="0"/>
    <x v="0"/>
    <x v="0"/>
    <x v="0"/>
    <x v="0"/>
    <m/>
    <x v="0"/>
    <x v="0"/>
    <x v="0"/>
    <x v="0"/>
    <x v="0"/>
    <s v="TESTER"/>
    <m/>
    <x v="0"/>
    <m/>
    <m/>
    <m/>
    <m/>
    <x v="0"/>
    <x v="0"/>
  </r>
  <r>
    <x v="0"/>
    <s v="T28N R114W S11 fCLOVERLY"/>
    <n v="49003402"/>
    <x v="0"/>
    <x v="4"/>
    <s v="TIP TOP"/>
    <m/>
    <s v="11"/>
    <s v=" 28"/>
    <s v=" 114"/>
    <n v="42.433660000000003"/>
    <n v="-110.34976"/>
    <s v="4903505833"/>
    <s v="71-11-G"/>
    <x v="0"/>
    <x v="9"/>
    <m/>
    <n v="1896"/>
    <n v="23"/>
    <x v="0"/>
    <n v="8074"/>
    <n v="8097"/>
    <m/>
    <m/>
    <x v="0"/>
    <d v="1952-11-07T00:00:00"/>
    <n v="7.0999999046325684"/>
    <x v="2"/>
    <n v="243"/>
    <n v="39"/>
    <n v="7373"/>
    <n v="-3"/>
    <x v="0"/>
    <n v="11100"/>
    <n v="865"/>
    <m/>
    <x v="0"/>
    <n v="417"/>
    <n v="19599"/>
    <x v="0"/>
    <m/>
    <n v="12.1257"/>
    <n v="3.2093099999999999"/>
    <n v="320.72549999999995"/>
    <n v="0"/>
    <n v="336.06050999999997"/>
    <n v="313.13099999999997"/>
    <n v="14.177349999999999"/>
    <m/>
    <x v="0"/>
    <n v="8.6819400000000009"/>
    <n v="335.99028999999996"/>
    <n v="1.0448614896374823E-4"/>
    <n v="20031"/>
    <n v="1.0900832702498107E-2"/>
    <n v="3.6081894894464096E-2"/>
    <n v="9.5497980408349673E-3"/>
    <n v="0.95436830706470088"/>
    <n v="0.93196443266262252"/>
    <n v="4.2195713453504861E-2"/>
    <n v="2.5839853883872662E-2"/>
    <x v="0"/>
    <m/>
    <x v="0"/>
    <m/>
    <m/>
    <x v="0"/>
    <m/>
    <x v="0"/>
    <x v="0"/>
    <m/>
    <x v="0"/>
    <x v="0"/>
    <x v="0"/>
    <m/>
    <x v="0"/>
    <x v="0"/>
    <x v="0"/>
    <x v="0"/>
    <x v="0"/>
    <x v="0"/>
    <x v="0"/>
    <x v="0"/>
    <x v="0"/>
    <x v="0"/>
    <x v="0"/>
    <x v="0"/>
    <x v="0"/>
    <m/>
    <x v="0"/>
    <x v="0"/>
    <x v="0"/>
    <x v="0"/>
    <x v="0"/>
    <s v="DST #2"/>
    <m/>
    <x v="0"/>
    <m/>
    <m/>
    <m/>
    <m/>
    <x v="0"/>
    <x v="0"/>
  </r>
  <r>
    <x v="0"/>
    <s v="T28N R114W S12 fCLOVERLY"/>
    <n v="49118441"/>
    <x v="0"/>
    <x v="4"/>
    <s v="TIP TOP"/>
    <m/>
    <s v="12"/>
    <s v=" 28"/>
    <s v=" 114"/>
    <n v="42.425699999999999"/>
    <n v="-110.3445"/>
    <m/>
    <s v="48-12-G"/>
    <x v="0"/>
    <x v="9"/>
    <m/>
    <m/>
    <n v="20"/>
    <x v="0"/>
    <n v="7635"/>
    <n v="7655"/>
    <m/>
    <m/>
    <x v="0"/>
    <m/>
    <n v="7.6999998092651367"/>
    <x v="2"/>
    <n v="182"/>
    <n v="30"/>
    <n v="-3"/>
    <n v="-3"/>
    <x v="2"/>
    <n v="10300"/>
    <n v="-3"/>
    <m/>
    <x v="0"/>
    <n v="395"/>
    <n v="18251"/>
    <x v="0"/>
    <s v="CHEMICAL &amp; GEOLOGICAL LABORATORIES"/>
    <n v="9.0817999999999994"/>
    <n v="2.4687000000000001"/>
    <n v="301.15049999999997"/>
    <n v="0"/>
    <n v="312.70099999999996"/>
    <n v="290.56299999999999"/>
    <n v="0"/>
    <m/>
    <x v="0"/>
    <n v="8.2239000000000004"/>
    <n v="298.7869"/>
    <n v="2.2754497676895916E-2"/>
    <n v="17821"/>
    <n v="-1.1920603237968508E-2"/>
    <n v="2.9043079491271214E-2"/>
    <n v="7.8947620890243413E-3"/>
    <n v="0.96306215841970444"/>
    <n v="0.97247570090924329"/>
    <n v="0"/>
    <n v="2.7524299090756658E-2"/>
    <x v="0"/>
    <m/>
    <x v="0"/>
    <m/>
    <m/>
    <x v="0"/>
    <m/>
    <x v="0"/>
    <x v="0"/>
    <m/>
    <x v="0"/>
    <x v="0"/>
    <x v="0"/>
    <m/>
    <x v="0"/>
    <x v="0"/>
    <x v="0"/>
    <x v="0"/>
    <x v="0"/>
    <x v="0"/>
    <x v="0"/>
    <x v="0"/>
    <x v="0"/>
    <x v="0"/>
    <x v="0"/>
    <x v="0"/>
    <x v="0"/>
    <m/>
    <x v="0"/>
    <x v="0"/>
    <x v="0"/>
    <x v="0"/>
    <x v="0"/>
    <s v="DST"/>
    <m/>
    <x v="0"/>
    <m/>
    <m/>
    <m/>
    <m/>
    <x v="0"/>
    <x v="0"/>
  </r>
  <r>
    <x v="0"/>
    <s v="T29N R114W S19 fCLOVERLY"/>
    <n v="49007421"/>
    <x v="0"/>
    <x v="4"/>
    <s v="LAKE RIDGE"/>
    <m/>
    <s v="19"/>
    <s v=" 29"/>
    <s v=" 114"/>
    <n v="42.487760000000002"/>
    <n v="-110.46453"/>
    <s v="4903506051"/>
    <s v="43-19-G"/>
    <x v="0"/>
    <x v="9"/>
    <m/>
    <m/>
    <n v="65"/>
    <x v="0"/>
    <n v="9420"/>
    <n v="9485"/>
    <n v="14740"/>
    <m/>
    <x v="0"/>
    <d v="1952-05-01T00:00:00"/>
    <n v="7.9000000953674316"/>
    <x v="2"/>
    <n v="84"/>
    <n v="14"/>
    <n v="3924"/>
    <n v="-3"/>
    <x v="0"/>
    <n v="5400"/>
    <n v="1405"/>
    <m/>
    <x v="0"/>
    <n v="35"/>
    <n v="10149"/>
    <x v="0"/>
    <m/>
    <n v="4.1916000000000002"/>
    <n v="1.1520600000000001"/>
    <n v="170.69399999999999"/>
    <n v="0"/>
    <n v="176.03765999999999"/>
    <n v="152.334"/>
    <n v="23.027949999999997"/>
    <m/>
    <x v="0"/>
    <n v="0.72870000000000001"/>
    <n v="176.09065000000001"/>
    <n v="-1.504849184094926E-4"/>
    <n v="10856"/>
    <n v="3.3658652701737679E-2"/>
    <n v="2.3810814117842742E-2"/>
    <n v="6.5443951027297238E-3"/>
    <n v="0.96964479077942756"/>
    <n v="0.86508852116793256"/>
    <n v="0.13077326933599254"/>
    <n v="4.1382094960748907E-3"/>
    <x v="0"/>
    <m/>
    <x v="0"/>
    <m/>
    <m/>
    <x v="0"/>
    <m/>
    <x v="0"/>
    <x v="0"/>
    <m/>
    <x v="0"/>
    <x v="0"/>
    <x v="0"/>
    <m/>
    <x v="0"/>
    <x v="0"/>
    <x v="0"/>
    <x v="0"/>
    <x v="0"/>
    <x v="0"/>
    <x v="0"/>
    <x v="0"/>
    <x v="0"/>
    <x v="0"/>
    <x v="0"/>
    <x v="0"/>
    <x v="0"/>
    <m/>
    <x v="0"/>
    <x v="0"/>
    <x v="0"/>
    <x v="0"/>
    <x v="0"/>
    <s v="DST"/>
    <m/>
    <x v="0"/>
    <m/>
    <m/>
    <m/>
    <m/>
    <x v="0"/>
    <x v="0"/>
  </r>
  <r>
    <x v="1"/>
    <s v="T12N R114W S05 fCLOVERLY"/>
    <n v="1597"/>
    <x v="0"/>
    <x v="0"/>
    <m/>
    <s v="SE SE"/>
    <n v="5"/>
    <n v="12"/>
    <n v="114"/>
    <n v="41.522976"/>
    <n v="-110.72423499999999"/>
    <s v="4904120773"/>
    <s v="C-1 WHISKE"/>
    <x v="0"/>
    <x v="9"/>
    <m/>
    <m/>
    <s v=""/>
    <x v="0"/>
    <m/>
    <m/>
    <m/>
    <m/>
    <x v="1"/>
    <d v="1992-03-31T00:00:00"/>
    <n v="7.4"/>
    <x v="1"/>
    <n v="10"/>
    <n v="3.6"/>
    <n v="1640.1"/>
    <n v="0"/>
    <x v="1"/>
    <n v="1991"/>
    <n v="866.2"/>
    <n v="0"/>
    <x v="1"/>
    <n v="84.5"/>
    <n v="4595.3999999999996"/>
    <x v="0"/>
    <s v="MERIT ENERGY COMPANY"/>
    <n v="0.499"/>
    <n v="0.29624400000000001"/>
    <n v="71.344349999999991"/>
    <n v="0"/>
    <n v="72.139593999999988"/>
    <n v="56.166109999999996"/>
    <n v="14.197018"/>
    <n v="0"/>
    <x v="1"/>
    <n v="1.7592900000000002"/>
    <n v="72.122417999999996"/>
    <n v="1.190611427212875E-4"/>
    <n v="4595.3999999999996"/>
    <n v="0"/>
    <n v="6.9171445572593611E-3"/>
    <n v="4.1065382208832508E-3"/>
    <n v="0.98897631722185741"/>
    <n v="0.77876077310663649"/>
    <n v="0.19684611794352208"/>
    <n v="2.4393108949841369E-2"/>
    <x v="1"/>
    <n v="2.1"/>
    <x v="1"/>
    <n v="3280"/>
    <n v="0"/>
    <x v="0"/>
    <n v="0"/>
    <x v="0"/>
    <x v="1"/>
    <m/>
    <x v="1"/>
    <x v="1"/>
    <x v="1"/>
    <n v="0"/>
    <x v="1"/>
    <x v="3"/>
    <x v="1"/>
    <x v="1"/>
    <x v="0"/>
    <x v="0"/>
    <x v="0"/>
    <x v="0"/>
    <x v="0"/>
    <x v="0"/>
    <x v="0"/>
    <x v="0"/>
    <x v="0"/>
    <m/>
    <x v="0"/>
    <x v="0"/>
    <x v="0"/>
    <x v="0"/>
    <x v="0"/>
    <m/>
    <n v="19920331"/>
    <x v="1"/>
    <s v="NALCO"/>
    <m/>
    <m/>
    <d v="1992-04-15T00:00:00"/>
    <x v="1"/>
    <x v="1"/>
  </r>
  <r>
    <x v="1"/>
    <s v="T13N R114W S33 fCLOVERLY"/>
    <n v="1596"/>
    <x v="0"/>
    <x v="0"/>
    <m/>
    <s v="SW SE"/>
    <n v="33"/>
    <n v="13"/>
    <n v="114"/>
    <n v="41.522976"/>
    <n v="-110.72423499999999"/>
    <s v="4904120771"/>
    <s v="B-1 WHISKE"/>
    <x v="0"/>
    <x v="9"/>
    <m/>
    <m/>
    <s v=""/>
    <x v="0"/>
    <m/>
    <m/>
    <m/>
    <m/>
    <x v="1"/>
    <d v="1992-03-31T00:00:00"/>
    <n v="8.6999999999999993"/>
    <x v="1"/>
    <n v="12"/>
    <n v="2.4"/>
    <n v="2316.8000000000002"/>
    <n v="0"/>
    <x v="1"/>
    <n v="2986.4"/>
    <n v="890.6"/>
    <n v="18"/>
    <x v="1"/>
    <n v="101.4"/>
    <n v="6327.7"/>
    <x v="0"/>
    <s v="MERIT ENERGY COMPANY"/>
    <n v="0.5988"/>
    <n v="0.197496"/>
    <n v="100.7808"/>
    <n v="0"/>
    <n v="101.577096"/>
    <n v="84.246343999999993"/>
    <n v="14.596933999999999"/>
    <n v="0.59993999999999992"/>
    <x v="1"/>
    <n v="2.1111480000000005"/>
    <n v="101.554366"/>
    <n v="1.1189797865972972E-4"/>
    <n v="6327.6"/>
    <n v="-7.9018276927022127E-6"/>
    <n v="5.8950297220546647E-3"/>
    <n v="1.9442965764644425E-3"/>
    <n v="0.99216067370148087"/>
    <n v="0.82956890302480935"/>
    <n v="0.14373516939685291"/>
    <n v="2.0788352910400727E-2"/>
    <x v="1"/>
    <n v="14.1"/>
    <x v="1"/>
    <n v="4920"/>
    <n v="0"/>
    <x v="0"/>
    <n v="0"/>
    <x v="0"/>
    <x v="1"/>
    <m/>
    <x v="1"/>
    <x v="1"/>
    <x v="1"/>
    <n v="0"/>
    <x v="1"/>
    <x v="3"/>
    <x v="1"/>
    <x v="1"/>
    <x v="0"/>
    <x v="0"/>
    <x v="0"/>
    <x v="0"/>
    <x v="0"/>
    <x v="0"/>
    <x v="0"/>
    <x v="0"/>
    <x v="0"/>
    <m/>
    <x v="0"/>
    <x v="0"/>
    <x v="0"/>
    <x v="0"/>
    <x v="0"/>
    <m/>
    <n v="19920331"/>
    <x v="1"/>
    <s v="NALCO"/>
    <m/>
    <m/>
    <d v="1992-04-15T00:00:00"/>
    <x v="1"/>
    <x v="1"/>
  </r>
  <r>
    <x v="1"/>
    <s v="T18N R113W S01 fCLOVERLY"/>
    <n v="432"/>
    <x v="0"/>
    <x v="0"/>
    <m/>
    <s v="NW SW"/>
    <n v="1"/>
    <n v="18"/>
    <n v="113"/>
    <n v="41.237046999999997"/>
    <n v="-110.752729"/>
    <s v="4904120354"/>
    <s v="186H CHAMP"/>
    <x v="0"/>
    <x v="9"/>
    <m/>
    <m/>
    <s v=""/>
    <x v="0"/>
    <m/>
    <m/>
    <m/>
    <m/>
    <x v="1"/>
    <d v="1985-06-14T00:00:00"/>
    <n v="6.82"/>
    <x v="1"/>
    <n v="133"/>
    <n v="3"/>
    <n v="922"/>
    <n v="22"/>
    <x v="1"/>
    <n v="1584"/>
    <n v="85"/>
    <n v="0"/>
    <x v="1"/>
    <n v="0"/>
    <n v="2705"/>
    <x v="0"/>
    <s v="AMOCO PRODUCTION COMPANY"/>
    <n v="6.6367000000000003"/>
    <n v="0.24687000000000001"/>
    <n v="40.106999999999999"/>
    <n v="0.56275999999999993"/>
    <n v="47.553329999999995"/>
    <n v="44.684640000000002"/>
    <n v="1.3931499999999999"/>
    <n v="0"/>
    <x v="1"/>
    <n v="0"/>
    <n v="46.07779"/>
    <n v="1.575907668305148E-2"/>
    <n v="2749"/>
    <n v="8.0674734140080678E-3"/>
    <n v="0.13956330713327544"/>
    <n v="5.1914345430698547E-3"/>
    <n v="0.85524525832365472"/>
    <n v="0.96976526000921492"/>
    <n v="3.0234739990785145E-2"/>
    <n v="0"/>
    <x v="1"/>
    <n v="0"/>
    <x v="1"/>
    <n v="0"/>
    <n v="4.3"/>
    <x v="0"/>
    <n v="0"/>
    <x v="0"/>
    <x v="1"/>
    <m/>
    <x v="1"/>
    <x v="1"/>
    <x v="1"/>
    <n v="0"/>
    <x v="1"/>
    <x v="3"/>
    <x v="1"/>
    <x v="1"/>
    <x v="0"/>
    <x v="0"/>
    <x v="0"/>
    <x v="0"/>
    <x v="0"/>
    <x v="0"/>
    <x v="0"/>
    <x v="0"/>
    <x v="0"/>
    <m/>
    <x v="0"/>
    <x v="0"/>
    <x v="0"/>
    <x v="0"/>
    <x v="0"/>
    <m/>
    <n v="19850614"/>
    <x v="1"/>
    <m/>
    <m/>
    <m/>
    <m/>
    <x v="1"/>
    <x v="1"/>
  </r>
  <r>
    <x v="0"/>
    <s v="T27N R113W S31 fCLOVERLY"/>
    <n v="49007715"/>
    <x v="0"/>
    <x v="4"/>
    <s v="HOGSBACK"/>
    <m/>
    <s v="31"/>
    <s v=" 27"/>
    <s v=" 113"/>
    <n v="42.279719999999998"/>
    <n v="-110.31270000000001"/>
    <s v="4903520052"/>
    <s v="T56-31G"/>
    <x v="0"/>
    <x v="9"/>
    <m/>
    <m/>
    <n v="21"/>
    <x v="0"/>
    <n v="8303"/>
    <n v="8324"/>
    <m/>
    <m/>
    <x v="2"/>
    <d v="1969-01-19T00:00:00"/>
    <n v="6.8000001907348633"/>
    <x v="0"/>
    <n v="259"/>
    <n v="41"/>
    <n v="6300"/>
    <n v="28"/>
    <x v="0"/>
    <n v="9900"/>
    <n v="622"/>
    <m/>
    <x v="0"/>
    <n v="80"/>
    <n v="16914"/>
    <x v="0"/>
    <m/>
    <n v="12.924099999999999"/>
    <n v="3.3738900000000003"/>
    <n v="274.05"/>
    <n v="0.71623999999999999"/>
    <n v="291.06423000000001"/>
    <n v="279.279"/>
    <n v="10.194579999999998"/>
    <m/>
    <x v="0"/>
    <n v="1.6656000000000002"/>
    <n v="291.13917999999995"/>
    <n v="-1.2873507559831081E-4"/>
    <n v="17227"/>
    <n v="9.167862687091766E-3"/>
    <n v="4.440291409219195E-2"/>
    <n v="1.1591565201948725E-2"/>
    <n v="0.94400552070585919"/>
    <n v="0.95926285153375801"/>
    <n v="3.501617336423081E-2"/>
    <n v="5.7209751020113487E-3"/>
    <x v="0"/>
    <m/>
    <x v="0"/>
    <m/>
    <m/>
    <x v="0"/>
    <m/>
    <x v="0"/>
    <x v="0"/>
    <m/>
    <x v="0"/>
    <x v="0"/>
    <x v="0"/>
    <m/>
    <x v="0"/>
    <x v="0"/>
    <x v="0"/>
    <x v="0"/>
    <x v="0"/>
    <x v="0"/>
    <x v="0"/>
    <x v="0"/>
    <x v="0"/>
    <x v="0"/>
    <x v="0"/>
    <x v="0"/>
    <x v="0"/>
    <m/>
    <x v="0"/>
    <x v="0"/>
    <x v="0"/>
    <x v="0"/>
    <x v="0"/>
    <s v="PRODUCTION"/>
    <m/>
    <x v="0"/>
    <m/>
    <m/>
    <m/>
    <m/>
    <x v="3"/>
    <x v="1"/>
  </r>
  <r>
    <x v="0"/>
    <s v="T27N R114W S10 fCLOVERLY"/>
    <n v="49124758"/>
    <x v="0"/>
    <x v="4"/>
    <s v="BIG PINEY-LABARGE"/>
    <m/>
    <s v="10"/>
    <s v=" 27"/>
    <s v=" 114"/>
    <n v="42.340299999999999"/>
    <n v="-110.37560000000001"/>
    <s v="4903520345"/>
    <s v="DRY PINEY NO 26"/>
    <x v="0"/>
    <x v="9"/>
    <m/>
    <m/>
    <n v="0"/>
    <x v="1"/>
    <m/>
    <m/>
    <m/>
    <m/>
    <x v="0"/>
    <d v="1978-07-19T00:00:00"/>
    <n v="7.1999998092651367"/>
    <x v="0"/>
    <n v="2833"/>
    <n v="157"/>
    <n v="7301"/>
    <n v="368"/>
    <x v="0"/>
    <n v="16300"/>
    <n v="329"/>
    <m/>
    <x v="0"/>
    <n v="780"/>
    <n v="27901"/>
    <x v="0"/>
    <s v="CHEM LAB"/>
    <n v="141.36670000000001"/>
    <n v="12.91953"/>
    <n v="317.59350000000001"/>
    <n v="9.4134399999999996"/>
    <n v="481.29316999999998"/>
    <n v="459.82299999999998"/>
    <n v="5.3923099999999993"/>
    <m/>
    <x v="0"/>
    <n v="16.239600000000003"/>
    <n v="481.45490999999998"/>
    <n v="-1.6799825765428572E-4"/>
    <n v="28065"/>
    <n v="2.9303505699889219E-3"/>
    <n v="0.29372263894789952"/>
    <n v="2.6843368668622497E-2"/>
    <n v="0.67943399238347801"/>
    <n v="0.95506970735847307"/>
    <n v="1.1200031172181834E-2"/>
    <n v="3.3730261469345081E-2"/>
    <x v="0"/>
    <m/>
    <x v="0"/>
    <m/>
    <m/>
    <x v="0"/>
    <m/>
    <x v="0"/>
    <x v="0"/>
    <m/>
    <x v="0"/>
    <x v="0"/>
    <x v="0"/>
    <m/>
    <x v="0"/>
    <x v="0"/>
    <x v="0"/>
    <x v="0"/>
    <x v="0"/>
    <x v="0"/>
    <x v="0"/>
    <x v="0"/>
    <x v="0"/>
    <x v="0"/>
    <x v="0"/>
    <x v="0"/>
    <x v="0"/>
    <m/>
    <x v="0"/>
    <x v="0"/>
    <x v="0"/>
    <x v="0"/>
    <x v="0"/>
    <s v="DST NO 1"/>
    <m/>
    <x v="0"/>
    <m/>
    <m/>
    <m/>
    <m/>
    <x v="3"/>
    <x v="1"/>
  </r>
  <r>
    <x v="0"/>
    <s v="T14N R103W S11 fCLOVERLY"/>
    <n v="49017488"/>
    <x v="0"/>
    <x v="1"/>
    <s v="SALT WELLS"/>
    <m/>
    <s v="11"/>
    <s v=" 14"/>
    <s v=" 103"/>
    <n v="41.210160000000002"/>
    <n v="-108.98377000000001"/>
    <s v="4903705196"/>
    <s v="UNIT NO. 1"/>
    <x v="0"/>
    <x v="9"/>
    <n v="426"/>
    <n v="709"/>
    <n v="24"/>
    <x v="4"/>
    <n v="6262"/>
    <n v="6286"/>
    <m/>
    <m/>
    <x v="2"/>
    <d v="1964-05-25T00:00:00"/>
    <n v="7.5999999046325684"/>
    <x v="0"/>
    <n v="416"/>
    <n v="87"/>
    <n v="8122"/>
    <n v="20"/>
    <x v="0"/>
    <n v="13100"/>
    <n v="732"/>
    <m/>
    <x v="0"/>
    <n v="28"/>
    <n v="22135"/>
    <x v="0"/>
    <m/>
    <n v="20.758400000000002"/>
    <n v="7.15923"/>
    <n v="353.30699999999996"/>
    <n v="0.51159999999999994"/>
    <n v="381.73622999999992"/>
    <n v="369.55099999999999"/>
    <n v="11.997479999999999"/>
    <m/>
    <x v="0"/>
    <n v="0.58296000000000003"/>
    <n v="382.13144"/>
    <n v="-5.173801896866207E-4"/>
    <n v="22502"/>
    <n v="8.2218787104868154E-3"/>
    <n v="5.4378909751374674E-2"/>
    <n v="1.8754389647532281E-2"/>
    <n v="0.92686670060109311"/>
    <n v="0.96707823883844779"/>
    <n v="3.1396212779560874E-2"/>
    <n v="1.5255483819912857E-3"/>
    <x v="0"/>
    <m/>
    <x v="0"/>
    <m/>
    <m/>
    <x v="0"/>
    <m/>
    <x v="0"/>
    <x v="0"/>
    <m/>
    <x v="0"/>
    <x v="0"/>
    <x v="0"/>
    <m/>
    <x v="0"/>
    <x v="0"/>
    <x v="0"/>
    <x v="0"/>
    <x v="0"/>
    <x v="0"/>
    <x v="0"/>
    <x v="0"/>
    <x v="0"/>
    <x v="0"/>
    <x v="0"/>
    <x v="0"/>
    <x v="0"/>
    <m/>
    <x v="0"/>
    <x v="0"/>
    <x v="0"/>
    <x v="0"/>
    <x v="0"/>
    <s v="PRODUCTION"/>
    <m/>
    <x v="0"/>
    <m/>
    <m/>
    <m/>
    <m/>
    <x v="4"/>
    <x v="3"/>
  </r>
  <r>
    <x v="0"/>
    <s v="T15N R103W S07 fCLOVERLY"/>
    <n v="49009308"/>
    <x v="0"/>
    <x v="1"/>
    <s v="JOYCE CREEK"/>
    <m/>
    <s v="7"/>
    <s v=" 15"/>
    <s v=" 103"/>
    <n v="41.28792"/>
    <n v="-109.0531"/>
    <s v="4903705228"/>
    <s v="UNIT NO. 24-7A"/>
    <x v="0"/>
    <x v="9"/>
    <m/>
    <m/>
    <n v="-3882"/>
    <x v="0"/>
    <n v="3882"/>
    <m/>
    <m/>
    <m/>
    <x v="2"/>
    <d v="1962-09-27T00:00:00"/>
    <n v="6.1999998092651367"/>
    <x v="2"/>
    <n v="588"/>
    <n v="221"/>
    <n v="19404"/>
    <n v="-3"/>
    <x v="0"/>
    <n v="31100"/>
    <n v="281"/>
    <m/>
    <x v="0"/>
    <n v="476"/>
    <n v="51927"/>
    <x v="0"/>
    <m/>
    <n v="29.341200000000001"/>
    <n v="18.18609"/>
    <n v="844.07399999999996"/>
    <n v="0"/>
    <n v="891.60128999999995"/>
    <n v="877.33100000000002"/>
    <n v="4.6055899999999994"/>
    <m/>
    <x v="0"/>
    <n v="9.9103200000000005"/>
    <n v="891.84690999999998"/>
    <n v="-1.3772197028208099E-4"/>
    <n v="52064"/>
    <n v="1.3174216999548038E-3"/>
    <n v="3.2908431525486018E-2"/>
    <n v="2.0397110461784999E-2"/>
    <n v="0.946694458012729"/>
    <n v="0.98372376487798785"/>
    <n v="5.1641037809953272E-3"/>
    <n v="1.1112131341016813E-2"/>
    <x v="0"/>
    <m/>
    <x v="0"/>
    <m/>
    <m/>
    <x v="0"/>
    <m/>
    <x v="0"/>
    <x v="0"/>
    <m/>
    <x v="0"/>
    <x v="0"/>
    <x v="0"/>
    <m/>
    <x v="0"/>
    <x v="0"/>
    <x v="0"/>
    <x v="0"/>
    <x v="0"/>
    <x v="0"/>
    <x v="0"/>
    <x v="0"/>
    <x v="0"/>
    <x v="0"/>
    <x v="0"/>
    <x v="0"/>
    <x v="0"/>
    <m/>
    <x v="0"/>
    <x v="0"/>
    <x v="0"/>
    <x v="0"/>
    <x v="0"/>
    <s v="PRODUCED WATER"/>
    <m/>
    <x v="0"/>
    <m/>
    <m/>
    <m/>
    <m/>
    <x v="4"/>
    <x v="3"/>
  </r>
  <r>
    <x v="0"/>
    <s v="T15N R103W S08 fCLOVERLY"/>
    <n v="49017484"/>
    <x v="0"/>
    <x v="1"/>
    <s v="JOYCE CREEK"/>
    <m/>
    <s v="8"/>
    <s v=" 15"/>
    <s v=" 103"/>
    <n v="41.292400000000001"/>
    <n v="-109.03636"/>
    <s v="4903705233"/>
    <s v="UNIT NO. 23-8A"/>
    <x v="0"/>
    <x v="9"/>
    <m/>
    <m/>
    <n v="28"/>
    <x v="0"/>
    <n v="3952"/>
    <n v="3980"/>
    <m/>
    <m/>
    <x v="0"/>
    <d v="1964-10-19T00:00:00"/>
    <n v="8.8999996185302734"/>
    <x v="0"/>
    <n v="70"/>
    <n v="42"/>
    <n v="4121"/>
    <n v="130"/>
    <x v="0"/>
    <n v="3400"/>
    <n v="2342"/>
    <m/>
    <x v="0"/>
    <n v="2325"/>
    <n v="11459"/>
    <x v="0"/>
    <m/>
    <n v="3.4929999999999999"/>
    <n v="3.4561800000000003"/>
    <n v="179.26349999999999"/>
    <n v="3.3253999999999997"/>
    <n v="189.53808000000001"/>
    <n v="95.914000000000001"/>
    <n v="38.385379999999998"/>
    <m/>
    <x v="0"/>
    <n v="48.406500000000001"/>
    <n v="182.70587999999998"/>
    <n v="1.8354092300114228E-2"/>
    <n v="12427"/>
    <n v="4.0525831030729299E-2"/>
    <n v="1.8429014370093859E-2"/>
    <n v="1.8234752615411111E-2"/>
    <n v="0.963336233014495"/>
    <n v="0.52496394752046305"/>
    <n v="0.21009384043907073"/>
    <n v="0.26494221204046636"/>
    <x v="0"/>
    <m/>
    <x v="0"/>
    <m/>
    <m/>
    <x v="0"/>
    <m/>
    <x v="0"/>
    <x v="0"/>
    <m/>
    <x v="0"/>
    <x v="0"/>
    <x v="0"/>
    <m/>
    <x v="0"/>
    <x v="0"/>
    <x v="0"/>
    <x v="0"/>
    <x v="0"/>
    <x v="0"/>
    <x v="0"/>
    <x v="0"/>
    <x v="0"/>
    <x v="0"/>
    <x v="0"/>
    <x v="0"/>
    <x v="0"/>
    <m/>
    <x v="0"/>
    <x v="0"/>
    <x v="0"/>
    <x v="0"/>
    <x v="0"/>
    <s v="DST NO. 1"/>
    <m/>
    <x v="0"/>
    <m/>
    <m/>
    <m/>
    <m/>
    <x v="4"/>
    <x v="3"/>
  </r>
  <r>
    <x v="0"/>
    <s v="T16N R103W S16 fCLOVERLY"/>
    <n v="49009366"/>
    <x v="0"/>
    <x v="1"/>
    <s v="WILDCAT"/>
    <m/>
    <s v="16"/>
    <s v=" 16"/>
    <s v=" 103"/>
    <n v="41.373440000000002"/>
    <n v="-109.02152"/>
    <s v="4903705273"/>
    <s v="2-X BURNT CANYON"/>
    <x v="0"/>
    <x v="9"/>
    <n v="367"/>
    <m/>
    <n v="36"/>
    <x v="0"/>
    <n v="4216"/>
    <n v="4252"/>
    <n v="4822"/>
    <m/>
    <x v="0"/>
    <d v="1960-03-03T00:00:00"/>
    <n v="7.9000000953674316"/>
    <x v="2"/>
    <n v="26"/>
    <n v="7"/>
    <n v="11110"/>
    <n v="-3"/>
    <x v="0"/>
    <n v="9000"/>
    <n v="13908"/>
    <m/>
    <x v="0"/>
    <n v="145"/>
    <n v="27138"/>
    <x v="0"/>
    <m/>
    <n v="1.2974000000000001"/>
    <n v="0.57603000000000004"/>
    <n v="483.28500000000003"/>
    <n v="0"/>
    <n v="485.15842999999995"/>
    <n v="253.89"/>
    <n v="227.95211999999998"/>
    <m/>
    <x v="0"/>
    <n v="3.0189000000000004"/>
    <n v="484.86101999999994"/>
    <n v="3.0660209957647088E-4"/>
    <n v="34190"/>
    <n v="0.11498825984868249"/>
    <n v="2.6741779999576638E-3"/>
    <n v="1.1873028775363135E-3"/>
    <n v="0.99613851912250606"/>
    <n v="0.52363458708229427"/>
    <n v="0.47013909264143366"/>
    <n v="6.2263202762721593E-3"/>
    <x v="0"/>
    <m/>
    <x v="0"/>
    <m/>
    <m/>
    <x v="0"/>
    <m/>
    <x v="0"/>
    <x v="0"/>
    <m/>
    <x v="0"/>
    <x v="0"/>
    <x v="0"/>
    <m/>
    <x v="0"/>
    <x v="0"/>
    <x v="0"/>
    <x v="0"/>
    <x v="0"/>
    <x v="0"/>
    <x v="0"/>
    <x v="0"/>
    <x v="0"/>
    <x v="0"/>
    <x v="0"/>
    <x v="0"/>
    <x v="0"/>
    <m/>
    <x v="0"/>
    <x v="0"/>
    <x v="0"/>
    <x v="0"/>
    <x v="0"/>
    <s v="DST NO. 4 (BOTTOM)"/>
    <m/>
    <x v="0"/>
    <m/>
    <m/>
    <m/>
    <m/>
    <x v="4"/>
    <x v="3"/>
  </r>
  <r>
    <x v="0"/>
    <s v="T16N R104W S10 fCLOVERLY"/>
    <n v="49007595"/>
    <x v="0"/>
    <x v="1"/>
    <s v="BAXTER BASIN SOUTH"/>
    <m/>
    <s v="10"/>
    <s v=" 16"/>
    <s v=" 104"/>
    <n v="41.388759999999998"/>
    <n v="-109.11855"/>
    <s v="4903705290"/>
    <s v="UNIT NO. 8"/>
    <x v="0"/>
    <x v="9"/>
    <m/>
    <n v="110"/>
    <n v="85"/>
    <x v="0"/>
    <n v="2815"/>
    <n v="2900"/>
    <m/>
    <m/>
    <x v="0"/>
    <d v="1965-06-11T00:00:00"/>
    <n v="7.9000000953674316"/>
    <x v="0"/>
    <n v="151"/>
    <n v="88"/>
    <n v="2710"/>
    <n v="220"/>
    <x v="0"/>
    <n v="3400"/>
    <n v="2208"/>
    <m/>
    <x v="0"/>
    <n v="346"/>
    <n v="8009"/>
    <x v="0"/>
    <m/>
    <n v="7.5349000000000004"/>
    <n v="7.2415200000000004"/>
    <n v="117.88500000000001"/>
    <n v="5.6275999999999993"/>
    <n v="138.28901999999999"/>
    <n v="95.914000000000001"/>
    <n v="36.189119999999996"/>
    <m/>
    <x v="0"/>
    <n v="7.2037200000000006"/>
    <n v="139.30683999999999"/>
    <n v="-3.6665532403833412E-3"/>
    <n v="9120"/>
    <n v="6.4860762449646794E-2"/>
    <n v="5.4486610722962681E-2"/>
    <n v="5.2365111850528702E-2"/>
    <n v="0.8931482774265086"/>
    <n v="0.68850890595178249"/>
    <n v="0.25977992178991355"/>
    <n v="5.1711172258304051E-2"/>
    <x v="0"/>
    <m/>
    <x v="0"/>
    <m/>
    <m/>
    <x v="0"/>
    <m/>
    <x v="0"/>
    <x v="0"/>
    <m/>
    <x v="0"/>
    <x v="0"/>
    <x v="0"/>
    <m/>
    <x v="0"/>
    <x v="0"/>
    <x v="0"/>
    <x v="0"/>
    <x v="0"/>
    <x v="0"/>
    <x v="0"/>
    <x v="0"/>
    <x v="0"/>
    <x v="0"/>
    <x v="0"/>
    <x v="0"/>
    <x v="0"/>
    <m/>
    <x v="0"/>
    <x v="0"/>
    <x v="0"/>
    <x v="0"/>
    <x v="0"/>
    <s v="DST NO. 3"/>
    <m/>
    <x v="0"/>
    <m/>
    <m/>
    <m/>
    <m/>
    <x v="4"/>
    <x v="3"/>
  </r>
  <r>
    <x v="0"/>
    <s v="T16N R104W S10 fCLOVERLY"/>
    <n v="49007592"/>
    <x v="0"/>
    <x v="1"/>
    <s v="BAXTER BASIN SOUTH"/>
    <m/>
    <s v="10"/>
    <s v=" 16"/>
    <s v=" 104"/>
    <n v="41.388910000000003"/>
    <n v="-109.10933"/>
    <s v="4903706381"/>
    <s v="UNIT NO. 11"/>
    <x v="0"/>
    <x v="9"/>
    <n v="30"/>
    <n v="182"/>
    <n v="20"/>
    <x v="0"/>
    <n v="3080"/>
    <n v="3100"/>
    <m/>
    <m/>
    <x v="0"/>
    <d v="1966-09-07T00:00:00"/>
    <n v="8.1999998092651367"/>
    <x v="0"/>
    <n v="31"/>
    <n v="15"/>
    <n v="4060"/>
    <n v="195"/>
    <x v="0"/>
    <n v="3500"/>
    <n v="5209"/>
    <m/>
    <x v="0"/>
    <n v="25"/>
    <n v="10393"/>
    <x v="0"/>
    <m/>
    <n v="1.5468999999999999"/>
    <n v="1.2343500000000001"/>
    <n v="176.61"/>
    <n v="4.9880999999999993"/>
    <n v="184.37934999999999"/>
    <n v="98.734999999999999"/>
    <n v="85.375509999999991"/>
    <m/>
    <x v="0"/>
    <n v="0.52050000000000007"/>
    <n v="184.63100999999997"/>
    <n v="-6.8198627268889391E-4"/>
    <n v="13032"/>
    <n v="0.11265741728922092"/>
    <n v="8.3897681600461228E-3"/>
    <n v="6.6946217133317812E-3"/>
    <n v="0.9849156101266221"/>
    <n v="0.53476932179486003"/>
    <n v="0.46241154180979677"/>
    <n v="2.81913639534334E-3"/>
    <x v="0"/>
    <m/>
    <x v="0"/>
    <m/>
    <m/>
    <x v="0"/>
    <m/>
    <x v="0"/>
    <x v="0"/>
    <m/>
    <x v="0"/>
    <x v="0"/>
    <x v="0"/>
    <m/>
    <x v="0"/>
    <x v="0"/>
    <x v="0"/>
    <x v="0"/>
    <x v="0"/>
    <x v="0"/>
    <x v="0"/>
    <x v="0"/>
    <x v="0"/>
    <x v="0"/>
    <x v="0"/>
    <x v="0"/>
    <x v="0"/>
    <m/>
    <x v="0"/>
    <x v="0"/>
    <x v="0"/>
    <x v="0"/>
    <x v="0"/>
    <s v="DST NO. 7"/>
    <m/>
    <x v="0"/>
    <m/>
    <m/>
    <m/>
    <m/>
    <x v="4"/>
    <x v="3"/>
  </r>
  <r>
    <x v="0"/>
    <s v="T16N R104W S22 fCLOVERLY"/>
    <n v="49009367"/>
    <x v="0"/>
    <x v="1"/>
    <s v="BAXTER BASIN SOUTH"/>
    <m/>
    <s v="22"/>
    <s v=" 16"/>
    <s v=" 104"/>
    <n v="41.359009999999998"/>
    <n v="-109.11754999999999"/>
    <s v="4903705259"/>
    <s v="A. J. POSTON NO. 2"/>
    <x v="0"/>
    <x v="9"/>
    <m/>
    <m/>
    <n v="55"/>
    <x v="0"/>
    <n v="2813"/>
    <n v="2868"/>
    <m/>
    <m/>
    <x v="0"/>
    <d v="1954-05-01T00:00:00"/>
    <n v="8.8999996185302734"/>
    <x v="2"/>
    <n v="24"/>
    <n v="24"/>
    <n v="2128"/>
    <n v="-3"/>
    <x v="0"/>
    <n v="1530"/>
    <n v="1645"/>
    <m/>
    <x v="0"/>
    <n v="884"/>
    <n v="5617"/>
    <x v="0"/>
    <m/>
    <n v="1.1976"/>
    <n v="1.97496"/>
    <n v="92.567999999999998"/>
    <n v="0"/>
    <n v="95.740560000000002"/>
    <n v="43.161299999999997"/>
    <n v="26.961549999999995"/>
    <m/>
    <x v="0"/>
    <n v="18.404880000000002"/>
    <n v="88.527730000000005"/>
    <n v="3.9143088591097233E-2"/>
    <n v="6229"/>
    <n v="5.1663008610501437E-2"/>
    <n v="1.250880504563583E-2"/>
    <n v="2.0628247839787024E-2"/>
    <n v="0.9668629471145771"/>
    <n v="0.48754554081529022"/>
    <n v="0.30455485529788229"/>
    <n v="0.20789960388682735"/>
    <x v="0"/>
    <m/>
    <x v="0"/>
    <m/>
    <m/>
    <x v="0"/>
    <m/>
    <x v="0"/>
    <x v="0"/>
    <m/>
    <x v="0"/>
    <x v="0"/>
    <x v="0"/>
    <m/>
    <x v="0"/>
    <x v="0"/>
    <x v="0"/>
    <x v="0"/>
    <x v="0"/>
    <x v="0"/>
    <x v="0"/>
    <x v="0"/>
    <x v="0"/>
    <x v="0"/>
    <x v="0"/>
    <x v="0"/>
    <x v="0"/>
    <m/>
    <x v="0"/>
    <x v="0"/>
    <x v="0"/>
    <x v="0"/>
    <x v="0"/>
    <s v="DST NO. 1"/>
    <m/>
    <x v="0"/>
    <m/>
    <m/>
    <m/>
    <m/>
    <x v="4"/>
    <x v="3"/>
  </r>
  <r>
    <x v="0"/>
    <s v="T16N R104W S24 fCLOVERLY"/>
    <n v="49005510"/>
    <x v="0"/>
    <x v="1"/>
    <m/>
    <m/>
    <s v="24"/>
    <s v=" 16"/>
    <s v=" 104"/>
    <n v="41.351599999999998"/>
    <n v="-109.06929"/>
    <s v="4903705252"/>
    <s v="GOVERNMENT NO. 1"/>
    <x v="0"/>
    <x v="9"/>
    <m/>
    <m/>
    <n v="106"/>
    <x v="0"/>
    <n v="3683"/>
    <n v="3789"/>
    <m/>
    <m/>
    <x v="0"/>
    <m/>
    <n v="8.6999998092651367"/>
    <x v="0"/>
    <n v="51"/>
    <n v="7"/>
    <n v="9787"/>
    <n v="-3"/>
    <x v="0"/>
    <n v="8600"/>
    <n v="8223"/>
    <m/>
    <x v="0"/>
    <n v="44"/>
    <n v="24051"/>
    <x v="0"/>
    <m/>
    <n v="2.5449000000000002"/>
    <n v="0.57603000000000004"/>
    <n v="425.73449999999997"/>
    <n v="0"/>
    <n v="428.85542999999996"/>
    <n v="242.60599999999999"/>
    <n v="134.77497"/>
    <m/>
    <x v="0"/>
    <n v="0.91608000000000012"/>
    <n v="378.29705000000001"/>
    <n v="6.2637954107506361E-2"/>
    <n v="26706"/>
    <n v="5.2308056031680358E-2"/>
    <n v="5.934167605153094E-3"/>
    <n v="1.34317991496575E-3"/>
    <n v="0.99272265247988123"/>
    <n v="0.64131084289449258"/>
    <n v="0.3562675680394547"/>
    <n v="2.4215890660527224E-3"/>
    <x v="0"/>
    <m/>
    <x v="0"/>
    <m/>
    <m/>
    <x v="0"/>
    <m/>
    <x v="0"/>
    <x v="0"/>
    <m/>
    <x v="0"/>
    <x v="0"/>
    <x v="0"/>
    <m/>
    <x v="0"/>
    <x v="0"/>
    <x v="0"/>
    <x v="0"/>
    <x v="0"/>
    <x v="0"/>
    <x v="0"/>
    <x v="0"/>
    <x v="0"/>
    <x v="0"/>
    <x v="0"/>
    <x v="0"/>
    <x v="0"/>
    <m/>
    <x v="0"/>
    <x v="0"/>
    <x v="0"/>
    <x v="0"/>
    <x v="0"/>
    <s v="DST NO. 4"/>
    <m/>
    <x v="0"/>
    <m/>
    <m/>
    <m/>
    <m/>
    <x v="4"/>
    <x v="3"/>
  </r>
  <r>
    <x v="0"/>
    <s v="T17N R104W S16 fCLOVERLY"/>
    <n v="49009074"/>
    <x v="0"/>
    <x v="1"/>
    <s v="WILDCAT"/>
    <m/>
    <s v="16"/>
    <s v=" 17"/>
    <s v=" 104"/>
    <n v="41.454189999999997"/>
    <n v="-109.14819"/>
    <s v="4903705325"/>
    <s v="NO. 1 HUSKY-STATE"/>
    <x v="0"/>
    <x v="9"/>
    <n v="413"/>
    <m/>
    <n v="35"/>
    <x v="4"/>
    <n v="4648"/>
    <n v="4683"/>
    <n v="4927"/>
    <m/>
    <x v="0"/>
    <m/>
    <n v="8.3999996185302734"/>
    <x v="2"/>
    <n v="81"/>
    <n v="34"/>
    <n v="12267"/>
    <n v="-3"/>
    <x v="0"/>
    <n v="13900"/>
    <n v="7735"/>
    <m/>
    <x v="0"/>
    <n v="41"/>
    <n v="30756"/>
    <x v="0"/>
    <m/>
    <n v="4.0419"/>
    <n v="2.79786"/>
    <n v="533.61449999999991"/>
    <n v="0"/>
    <n v="540.45425999999986"/>
    <n v="392.11899999999997"/>
    <n v="126.77664999999999"/>
    <m/>
    <x v="0"/>
    <n v="0.85362000000000005"/>
    <n v="519.74926999999991"/>
    <n v="1.9529259631874605E-2"/>
    <n v="34052"/>
    <n v="5.0857918775459816E-2"/>
    <n v="7.4787087440110122E-3"/>
    <n v="5.1768673263857716E-3"/>
    <n v="0.98734442392960331"/>
    <n v="0.75443877006311144"/>
    <n v="0.24391886110777994"/>
    <n v="1.6423688291086972E-3"/>
    <x v="0"/>
    <m/>
    <x v="0"/>
    <m/>
    <m/>
    <x v="0"/>
    <m/>
    <x v="0"/>
    <x v="0"/>
    <m/>
    <x v="0"/>
    <x v="0"/>
    <x v="0"/>
    <m/>
    <x v="0"/>
    <x v="0"/>
    <x v="0"/>
    <x v="0"/>
    <x v="0"/>
    <x v="0"/>
    <x v="0"/>
    <x v="0"/>
    <x v="0"/>
    <x v="0"/>
    <x v="0"/>
    <x v="0"/>
    <x v="0"/>
    <m/>
    <x v="0"/>
    <x v="0"/>
    <x v="0"/>
    <x v="0"/>
    <x v="0"/>
    <s v="DST NO. 2"/>
    <m/>
    <x v="0"/>
    <m/>
    <m/>
    <m/>
    <m/>
    <x v="4"/>
    <x v="3"/>
  </r>
  <r>
    <x v="0"/>
    <s v="T18N R101W S28 fCLOVERLY"/>
    <n v="49008591"/>
    <x v="0"/>
    <x v="1"/>
    <s v="GOLDEN WALL"/>
    <m/>
    <s v="28"/>
    <s v=" 18"/>
    <s v=" 101"/>
    <n v="41.509720000000002"/>
    <n v="-108.80537"/>
    <s v="4903705354"/>
    <s v="UNIT NO. 1"/>
    <x v="0"/>
    <x v="9"/>
    <n v="520"/>
    <m/>
    <n v="126"/>
    <x v="0"/>
    <n v="7386"/>
    <n v="7512"/>
    <m/>
    <m/>
    <x v="0"/>
    <d v="1963-06-04T00:00:00"/>
    <n v="7.0999999046325684"/>
    <x v="0"/>
    <n v="1258"/>
    <n v="294"/>
    <n v="36177"/>
    <n v="75"/>
    <x v="0"/>
    <n v="54000"/>
    <n v="672"/>
    <m/>
    <x v="0"/>
    <n v="6300"/>
    <n v="98451"/>
    <x v="0"/>
    <m/>
    <n v="62.7742"/>
    <n v="24.193260000000002"/>
    <n v="1573.6994999999999"/>
    <n v="1.9184999999999999"/>
    <n v="1662.58546"/>
    <n v="1523.34"/>
    <n v="11.014079999999998"/>
    <m/>
    <x v="0"/>
    <n v="131.166"/>
    <n v="1665.5200799999998"/>
    <n v="-8.8176891169135469E-4"/>
    <n v="98773"/>
    <n v="1.6326613393907435E-3"/>
    <n v="3.7756976414313165E-2"/>
    <n v="1.4551588824793404E-2"/>
    <n v="0.94769143476089335"/>
    <n v="0.91463322375554912"/>
    <n v="6.6129974248043885E-3"/>
    <n v="7.8753778819646542E-2"/>
    <x v="0"/>
    <m/>
    <x v="0"/>
    <m/>
    <m/>
    <x v="0"/>
    <m/>
    <x v="0"/>
    <x v="0"/>
    <m/>
    <x v="0"/>
    <x v="0"/>
    <x v="0"/>
    <m/>
    <x v="0"/>
    <x v="0"/>
    <x v="0"/>
    <x v="0"/>
    <x v="0"/>
    <x v="0"/>
    <x v="0"/>
    <x v="0"/>
    <x v="0"/>
    <x v="0"/>
    <x v="0"/>
    <x v="0"/>
    <x v="0"/>
    <m/>
    <x v="0"/>
    <x v="0"/>
    <x v="0"/>
    <x v="0"/>
    <x v="0"/>
    <s v="DST NO. 6"/>
    <m/>
    <x v="0"/>
    <m/>
    <m/>
    <m/>
    <m/>
    <x v="4"/>
    <x v="3"/>
  </r>
  <r>
    <x v="0"/>
    <s v="T18N R103W S08 fCLOVERLY"/>
    <n v="49008851"/>
    <x v="0"/>
    <x v="1"/>
    <s v="BAXTER BASIN MIDDLE"/>
    <m/>
    <s v="8"/>
    <s v=" 18"/>
    <s v=" 103"/>
    <n v="41.54759"/>
    <n v="-109.05739"/>
    <s v="4903705407"/>
    <s v="C. R. HETZLER NO. 3"/>
    <x v="0"/>
    <x v="9"/>
    <n v="20"/>
    <m/>
    <n v="20"/>
    <x v="6"/>
    <n v="2370"/>
    <n v="2390"/>
    <m/>
    <m/>
    <x v="0"/>
    <d v="1947-10-28T00:00:00"/>
    <n v="7.6999998092651367"/>
    <x v="2"/>
    <n v="47"/>
    <n v="72"/>
    <n v="5357"/>
    <n v="-3"/>
    <x v="0"/>
    <n v="4627"/>
    <n v="5900"/>
    <m/>
    <x v="0"/>
    <n v="205"/>
    <n v="13506"/>
    <x v="0"/>
    <m/>
    <n v="2.3452999999999999"/>
    <n v="5.9248799999999999"/>
    <n v="233.02949999999998"/>
    <n v="0"/>
    <n v="241.29968"/>
    <n v="130.52767"/>
    <n v="96.700999999999993"/>
    <m/>
    <x v="0"/>
    <n v="4.2681000000000004"/>
    <n v="231.49677"/>
    <n v="2.0733890874180629E-2"/>
    <n v="16202"/>
    <n v="9.0749966339033261E-2"/>
    <n v="9.7194492756890512E-3"/>
    <n v="2.4554031733485929E-2"/>
    <n v="0.96572651899082496"/>
    <n v="0.56384229464627089"/>
    <n v="0.4177207310495088"/>
    <n v="1.8436974304220317E-2"/>
    <x v="0"/>
    <m/>
    <x v="0"/>
    <m/>
    <m/>
    <x v="0"/>
    <m/>
    <x v="0"/>
    <x v="0"/>
    <m/>
    <x v="0"/>
    <x v="0"/>
    <x v="0"/>
    <m/>
    <x v="0"/>
    <x v="0"/>
    <x v="0"/>
    <x v="0"/>
    <x v="0"/>
    <x v="0"/>
    <x v="0"/>
    <x v="0"/>
    <x v="0"/>
    <x v="0"/>
    <x v="0"/>
    <x v="0"/>
    <x v="0"/>
    <m/>
    <x v="0"/>
    <x v="0"/>
    <x v="0"/>
    <x v="0"/>
    <x v="0"/>
    <s v="DST #11"/>
    <m/>
    <x v="0"/>
    <m/>
    <m/>
    <m/>
    <m/>
    <x v="4"/>
    <x v="3"/>
  </r>
  <r>
    <x v="0"/>
    <s v="T18N R104W S20 fCLOVERLY"/>
    <n v="49005563"/>
    <x v="0"/>
    <x v="1"/>
    <s v="SIXMILE SPRING"/>
    <m/>
    <s v="20"/>
    <s v=" 18"/>
    <s v=" 104"/>
    <n v="41.518770000000004"/>
    <n v="-109.15852"/>
    <s v="4903705361"/>
    <s v="GOV'T 20-1"/>
    <x v="0"/>
    <x v="9"/>
    <m/>
    <m/>
    <n v="2"/>
    <x v="0"/>
    <n v="4656"/>
    <n v="4658"/>
    <m/>
    <m/>
    <x v="0"/>
    <m/>
    <n v="6.9000000953674316"/>
    <x v="0"/>
    <n v="513"/>
    <n v="107"/>
    <n v="7564"/>
    <n v="-3"/>
    <x v="0"/>
    <n v="11800"/>
    <n v="1183"/>
    <m/>
    <x v="0"/>
    <n v="543"/>
    <n v="21110"/>
    <x v="0"/>
    <m/>
    <n v="25.598700000000001"/>
    <n v="8.8050300000000004"/>
    <n v="329.03399999999999"/>
    <n v="0"/>
    <n v="363.43772999999999"/>
    <n v="332.87799999999999"/>
    <n v="19.38937"/>
    <m/>
    <x v="0"/>
    <n v="11.305260000000001"/>
    <n v="363.57262999999995"/>
    <n v="-1.8555443969183488E-4"/>
    <n v="21704"/>
    <n v="1.3873966459569299E-2"/>
    <n v="7.043489953560958E-2"/>
    <n v="2.4227066353292491E-2"/>
    <n v="0.90533803411109792"/>
    <n v="0.91557497053614856"/>
    <n v="5.3330114535849418E-2"/>
    <n v="3.1094914928002149E-2"/>
    <x v="0"/>
    <m/>
    <x v="0"/>
    <m/>
    <m/>
    <x v="0"/>
    <m/>
    <x v="0"/>
    <x v="0"/>
    <m/>
    <x v="0"/>
    <x v="0"/>
    <x v="0"/>
    <m/>
    <x v="0"/>
    <x v="0"/>
    <x v="0"/>
    <x v="0"/>
    <x v="0"/>
    <x v="0"/>
    <x v="0"/>
    <x v="0"/>
    <x v="0"/>
    <x v="0"/>
    <x v="0"/>
    <x v="0"/>
    <x v="0"/>
    <m/>
    <x v="0"/>
    <x v="0"/>
    <x v="0"/>
    <x v="0"/>
    <x v="0"/>
    <s v="DST NO. 1"/>
    <m/>
    <x v="0"/>
    <m/>
    <m/>
    <m/>
    <m/>
    <x v="4"/>
    <x v="3"/>
  </r>
  <r>
    <x v="0"/>
    <s v="T18N R104W S26 fCLOVERLY"/>
    <n v="49008694"/>
    <x v="0"/>
    <x v="1"/>
    <s v="BAXTER BASIN MIDDLE"/>
    <m/>
    <s v="26"/>
    <s v=" 18"/>
    <s v=" 104"/>
    <n v="41.507919999999999"/>
    <n v="-109.1105"/>
    <s v="4903720162"/>
    <s v="26-1 FERGUSON-GOV'T."/>
    <x v="0"/>
    <x v="9"/>
    <n v="508"/>
    <m/>
    <n v="43"/>
    <x v="0"/>
    <n v="3382"/>
    <n v="3425"/>
    <m/>
    <m/>
    <x v="0"/>
    <d v="1969-09-18T00:00:00"/>
    <n v="7.8000001907348633"/>
    <x v="0"/>
    <n v="215"/>
    <n v="158"/>
    <n v="13599"/>
    <n v="238"/>
    <x v="0"/>
    <n v="20800"/>
    <n v="2245"/>
    <m/>
    <x v="0"/>
    <n v="16"/>
    <n v="36132"/>
    <x v="0"/>
    <m/>
    <n v="10.7285"/>
    <n v="13.00182"/>
    <n v="591.55649999999991"/>
    <n v="6.0880399999999995"/>
    <n v="621.3748599999999"/>
    <n v="586.76800000000003"/>
    <n v="36.795549999999999"/>
    <m/>
    <x v="0"/>
    <n v="0.33312000000000003"/>
    <n v="623.89667000000009"/>
    <n v="-2.0251085319522135E-3"/>
    <n v="37268"/>
    <n v="1.547683923705722E-2"/>
    <n v="1.7265745189626761E-2"/>
    <n v="2.0924277496517967E-2"/>
    <n v="0.96180997731385531"/>
    <n v="0.94048907169195173"/>
    <n v="5.8976993738402213E-2"/>
    <n v="5.3393456964596399E-4"/>
    <x v="0"/>
    <m/>
    <x v="0"/>
    <m/>
    <m/>
    <x v="0"/>
    <m/>
    <x v="0"/>
    <x v="0"/>
    <m/>
    <x v="0"/>
    <x v="0"/>
    <x v="0"/>
    <m/>
    <x v="0"/>
    <x v="0"/>
    <x v="0"/>
    <x v="0"/>
    <x v="0"/>
    <x v="0"/>
    <x v="0"/>
    <x v="0"/>
    <x v="0"/>
    <x v="0"/>
    <x v="0"/>
    <x v="0"/>
    <x v="0"/>
    <m/>
    <x v="0"/>
    <x v="0"/>
    <x v="0"/>
    <x v="0"/>
    <x v="0"/>
    <s v="DST #3"/>
    <m/>
    <x v="0"/>
    <m/>
    <m/>
    <m/>
    <m/>
    <x v="4"/>
    <x v="3"/>
  </r>
  <r>
    <x v="0"/>
    <s v="T18N R104W S35 fCLOVERLY"/>
    <n v="49007585"/>
    <x v="0"/>
    <x v="1"/>
    <s v="BAXTER BASIN SOUTH"/>
    <m/>
    <s v="35"/>
    <s v=" 18"/>
    <s v=" 104"/>
    <n v="41.490549999999999"/>
    <n v="-109.10311"/>
    <s v="4903705339"/>
    <s v="UNIT NO. 10"/>
    <x v="0"/>
    <x v="9"/>
    <n v="397"/>
    <n v="80"/>
    <n v="27"/>
    <x v="0"/>
    <n v="2243"/>
    <n v="2270"/>
    <m/>
    <m/>
    <x v="0"/>
    <d v="1965-08-12T00:00:00"/>
    <n v="8.1999998092651367"/>
    <x v="0"/>
    <n v="39"/>
    <n v="10"/>
    <n v="5092"/>
    <n v="30"/>
    <x v="0"/>
    <n v="4300"/>
    <n v="6393"/>
    <m/>
    <x v="0"/>
    <n v="5"/>
    <n v="12633"/>
    <x v="0"/>
    <m/>
    <n v="1.9460999999999999"/>
    <n v="0.82289999999999996"/>
    <n v="221.50199999999998"/>
    <n v="0.76739999999999997"/>
    <n v="225.0384"/>
    <n v="121.303"/>
    <n v="104.78126999999999"/>
    <m/>
    <x v="0"/>
    <n v="0.10410000000000001"/>
    <n v="226.18836999999999"/>
    <n v="-2.5485411692218441E-3"/>
    <n v="15866"/>
    <n v="0.11344257693252395"/>
    <n v="8.6478574323315491E-3"/>
    <n v="3.6567092549538213E-3"/>
    <n v="0.98769543331271459"/>
    <n v="0.53629194109316936"/>
    <n v="0.46324782304236067"/>
    <n v="4.602358644699549E-4"/>
    <x v="0"/>
    <m/>
    <x v="0"/>
    <m/>
    <m/>
    <x v="0"/>
    <m/>
    <x v="0"/>
    <x v="0"/>
    <m/>
    <x v="0"/>
    <x v="0"/>
    <x v="0"/>
    <m/>
    <x v="0"/>
    <x v="0"/>
    <x v="0"/>
    <x v="0"/>
    <x v="0"/>
    <x v="0"/>
    <x v="0"/>
    <x v="0"/>
    <x v="0"/>
    <x v="0"/>
    <x v="0"/>
    <x v="0"/>
    <x v="0"/>
    <m/>
    <x v="0"/>
    <x v="0"/>
    <x v="0"/>
    <x v="0"/>
    <x v="0"/>
    <s v="DST NO. 5"/>
    <m/>
    <x v="0"/>
    <m/>
    <m/>
    <m/>
    <m/>
    <x v="4"/>
    <x v="3"/>
  </r>
  <r>
    <x v="0"/>
    <s v="T18N R104W S35 fCLOVERLY"/>
    <n v="49008690"/>
    <x v="0"/>
    <x v="1"/>
    <s v="BAXTER BASIN SOUTH"/>
    <m/>
    <s v="35"/>
    <s v=" 18"/>
    <s v=" 104"/>
    <n v="41.490549999999999"/>
    <n v="-109.10311"/>
    <s v="4903705339"/>
    <s v="UNIT NO. 10"/>
    <x v="0"/>
    <x v="9"/>
    <n v="80"/>
    <m/>
    <n v="20"/>
    <x v="0"/>
    <n v="2350"/>
    <n v="2370"/>
    <m/>
    <m/>
    <x v="0"/>
    <d v="1965-08-12T00:00:00"/>
    <n v="8.6999998092651367"/>
    <x v="0"/>
    <n v="44"/>
    <n v="7"/>
    <n v="2857"/>
    <n v="115"/>
    <x v="0"/>
    <n v="1680"/>
    <n v="2367"/>
    <m/>
    <x v="0"/>
    <n v="1930"/>
    <n v="7936"/>
    <x v="0"/>
    <m/>
    <n v="2.1955999999999998"/>
    <n v="0.57603000000000004"/>
    <n v="124.27949999999998"/>
    <n v="2.9417"/>
    <n v="129.99283"/>
    <n v="47.392800000000001"/>
    <n v="38.795129999999993"/>
    <m/>
    <x v="0"/>
    <n v="40.182600000000001"/>
    <n v="126.37053"/>
    <n v="1.4129554238952071E-2"/>
    <n v="8997"/>
    <n v="6.2658713754207757E-2"/>
    <n v="1.6890162326645246E-2"/>
    <n v="4.4312444001719173E-3"/>
    <n v="0.97867859327318274"/>
    <n v="0.37503047585540711"/>
    <n v="0.30699507234795953"/>
    <n v="0.31797445179663331"/>
    <x v="0"/>
    <m/>
    <x v="0"/>
    <m/>
    <m/>
    <x v="0"/>
    <m/>
    <x v="0"/>
    <x v="0"/>
    <m/>
    <x v="0"/>
    <x v="0"/>
    <x v="0"/>
    <m/>
    <x v="0"/>
    <x v="0"/>
    <x v="0"/>
    <x v="0"/>
    <x v="0"/>
    <x v="0"/>
    <x v="0"/>
    <x v="0"/>
    <x v="0"/>
    <x v="0"/>
    <x v="0"/>
    <x v="0"/>
    <x v="0"/>
    <m/>
    <x v="0"/>
    <x v="0"/>
    <x v="0"/>
    <x v="0"/>
    <x v="0"/>
    <s v="DST NO. 6"/>
    <m/>
    <x v="0"/>
    <m/>
    <m/>
    <m/>
    <m/>
    <x v="4"/>
    <x v="3"/>
  </r>
  <r>
    <x v="0"/>
    <s v="T19N R103W S30 fCLOVERLY"/>
    <n v="49009128"/>
    <x v="0"/>
    <x v="1"/>
    <s v="AIRPORT"/>
    <m/>
    <s v="30"/>
    <s v=" 19"/>
    <s v=" 103"/>
    <n v="41.591230000000003"/>
    <n v="-109.07643"/>
    <s v="4903705528"/>
    <s v="C. S. HILL 1"/>
    <x v="0"/>
    <x v="9"/>
    <m/>
    <n v="401"/>
    <n v="24"/>
    <x v="0"/>
    <n v="3400"/>
    <n v="3424"/>
    <m/>
    <m/>
    <x v="0"/>
    <d v="1955-10-01T00:00:00"/>
    <n v="8.6000003814697266"/>
    <x v="2"/>
    <n v="89"/>
    <n v="19"/>
    <n v="9316"/>
    <n v="-3"/>
    <x v="0"/>
    <n v="11700"/>
    <n v="3270"/>
    <m/>
    <x v="0"/>
    <n v="20"/>
    <n v="23573"/>
    <x v="0"/>
    <m/>
    <n v="4.4410999999999996"/>
    <n v="1.56351"/>
    <n v="405.24599999999998"/>
    <n v="0"/>
    <n v="411.25060999999999"/>
    <n v="330.05699999999996"/>
    <n v="53.595299999999995"/>
    <m/>
    <x v="0"/>
    <n v="0.41640000000000005"/>
    <n v="384.06869999999998"/>
    <n v="3.4177354501803835E-2"/>
    <n v="24408"/>
    <n v="1.7402721910756341E-2"/>
    <n v="1.0799011337636678E-2"/>
    <n v="3.8018423851091674E-3"/>
    <n v="0.98539914627725411"/>
    <n v="0.85936969089123894"/>
    <n v="0.139546128075524"/>
    <n v="1.0841810332370225E-3"/>
    <x v="0"/>
    <m/>
    <x v="0"/>
    <m/>
    <m/>
    <x v="0"/>
    <m/>
    <x v="0"/>
    <x v="0"/>
    <m/>
    <x v="0"/>
    <x v="0"/>
    <x v="0"/>
    <m/>
    <x v="0"/>
    <x v="0"/>
    <x v="0"/>
    <x v="0"/>
    <x v="0"/>
    <x v="0"/>
    <x v="0"/>
    <x v="0"/>
    <x v="0"/>
    <x v="0"/>
    <x v="0"/>
    <x v="0"/>
    <x v="0"/>
    <m/>
    <x v="0"/>
    <x v="0"/>
    <x v="0"/>
    <x v="0"/>
    <x v="0"/>
    <s v="DST #7"/>
    <m/>
    <x v="0"/>
    <m/>
    <m/>
    <m/>
    <m/>
    <x v="4"/>
    <x v="3"/>
  </r>
  <r>
    <x v="0"/>
    <s v="T19N R104W S11 fCLOVERLY"/>
    <n v="49011720"/>
    <x v="0"/>
    <x v="1"/>
    <s v="BAXTER BASIN NORTH"/>
    <m/>
    <s v="11"/>
    <s v=" 19"/>
    <s v=" 104"/>
    <n v="41.637720000000002"/>
    <n v="-109.10073"/>
    <s v="4903705641"/>
    <s v="UNIT NO. 1"/>
    <x v="0"/>
    <x v="9"/>
    <m/>
    <n v="176"/>
    <n v="69"/>
    <x v="0"/>
    <n v="3850"/>
    <n v="3919"/>
    <m/>
    <m/>
    <x v="0"/>
    <d v="1938-03-10T00:00:00"/>
    <m/>
    <x v="0"/>
    <n v="110"/>
    <n v="-1"/>
    <n v="5975"/>
    <n v="-3"/>
    <x v="0"/>
    <n v="8476"/>
    <n v="1460"/>
    <m/>
    <x v="0"/>
    <n v="116"/>
    <n v="16137"/>
    <x v="0"/>
    <m/>
    <n v="5.4889999999999999"/>
    <n v="0"/>
    <n v="259.91250000000002"/>
    <n v="0"/>
    <n v="265.40149999999994"/>
    <n v="239.10795999999999"/>
    <n v="23.929399999999998"/>
    <m/>
    <x v="0"/>
    <n v="2.4151200000000004"/>
    <n v="265.45247999999998"/>
    <n v="-9.6033941386364349E-5"/>
    <n v="16130"/>
    <n v="-2.1693990764558218E-4"/>
    <n v="2.0681872559122693E-2"/>
    <n v="0"/>
    <n v="0.97931812744087743"/>
    <n v="0.90075617300693522"/>
    <n v="9.0145701407649312E-2"/>
    <n v="9.0981255854155167E-3"/>
    <x v="0"/>
    <m/>
    <x v="0"/>
    <m/>
    <m/>
    <x v="0"/>
    <m/>
    <x v="0"/>
    <x v="0"/>
    <m/>
    <x v="0"/>
    <x v="0"/>
    <x v="0"/>
    <m/>
    <x v="0"/>
    <x v="0"/>
    <x v="0"/>
    <x v="0"/>
    <x v="0"/>
    <x v="0"/>
    <x v="0"/>
    <x v="0"/>
    <x v="0"/>
    <x v="0"/>
    <x v="0"/>
    <x v="0"/>
    <x v="0"/>
    <m/>
    <x v="0"/>
    <x v="0"/>
    <x v="0"/>
    <x v="0"/>
    <x v="0"/>
    <s v="TESTER"/>
    <m/>
    <x v="0"/>
    <m/>
    <m/>
    <m/>
    <m/>
    <x v="4"/>
    <x v="3"/>
  </r>
  <r>
    <x v="1"/>
    <s v="T20N R101W S09 fCLOVERLY"/>
    <m/>
    <x v="1"/>
    <x v="3"/>
    <s v="DEADMAN WASH"/>
    <s v="SE NW"/>
    <n v="9"/>
    <n v="20"/>
    <n v="101"/>
    <n v="41.727519999999998"/>
    <n v="-108.80369"/>
    <s v="4903720468"/>
    <s v="CHAMPLIN 172-AMOCO 1"/>
    <x v="0"/>
    <x v="9"/>
    <m/>
    <m/>
    <m/>
    <x v="0"/>
    <m/>
    <m/>
    <m/>
    <m/>
    <x v="1"/>
    <d v="1979-10-22T00:00:00"/>
    <n v="5.6"/>
    <x v="0"/>
    <n v="1738"/>
    <n v="134"/>
    <n v="6032"/>
    <n v="354"/>
    <x v="1"/>
    <n v="12600"/>
    <n v="793"/>
    <n v="0"/>
    <x v="1"/>
    <n v="42"/>
    <n v="21291"/>
    <x v="0"/>
    <s v="INDUSTRIAL GAS SERVICES"/>
    <n v="86.726200000000006"/>
    <n v="11.026860000000001"/>
    <n v="262.392"/>
    <n v="9.05532"/>
    <n v="369.20038"/>
    <n v="355.44599999999997"/>
    <n v="12.997269999999999"/>
    <n v="0"/>
    <x v="1"/>
    <n v="0.87444000000000011"/>
    <n v="369.31770999999998"/>
    <n v="-1.5887220853314681E-4"/>
    <n v="21693"/>
    <n v="9.3523171412618657E-3"/>
    <n v="0.23490279181186111"/>
    <n v="2.9866870667901266E-2"/>
    <n v="0.73523033752023759"/>
    <n v="0.96243962955364359"/>
    <n v="3.5192652959967721E-2"/>
    <n v="2.367717486388617E-3"/>
    <x v="1"/>
    <n v="0"/>
    <x v="1"/>
    <n v="21140"/>
    <n v="0.3"/>
    <x v="0"/>
    <n v="0.3"/>
    <x v="0"/>
    <x v="1"/>
    <m/>
    <x v="1"/>
    <x v="1"/>
    <x v="1"/>
    <n v="0"/>
    <x v="1"/>
    <x v="3"/>
    <x v="1"/>
    <x v="1"/>
    <x v="0"/>
    <x v="0"/>
    <x v="0"/>
    <x v="0"/>
    <x v="0"/>
    <x v="0"/>
    <x v="0"/>
    <x v="0"/>
    <x v="0"/>
    <m/>
    <x v="0"/>
    <x v="0"/>
    <x v="0"/>
    <x v="0"/>
    <x v="0"/>
    <m/>
    <n v="19791022"/>
    <x v="1"/>
    <m/>
    <m/>
    <m/>
    <m/>
    <x v="4"/>
    <x v="3"/>
  </r>
  <r>
    <x v="0"/>
    <s v="T20N R104W S12 fCLOVERLY"/>
    <n v="49007580"/>
    <x v="0"/>
    <x v="1"/>
    <s v="BAXTER BASIN NORTH"/>
    <m/>
    <s v="12"/>
    <s v=" 20"/>
    <s v=" 104"/>
    <n v="41.720970000000001"/>
    <n v="-109.09658"/>
    <s v="4903720187"/>
    <s v="LEMANN GOV'T. NO. 2"/>
    <x v="0"/>
    <x v="9"/>
    <m/>
    <m/>
    <n v="73"/>
    <x v="0"/>
    <n v="3702"/>
    <n v="3775"/>
    <m/>
    <m/>
    <x v="0"/>
    <d v="1970-05-20T00:00:00"/>
    <n v="6.8000001907348633"/>
    <x v="0"/>
    <n v="148"/>
    <n v="54"/>
    <n v="7546"/>
    <n v="52"/>
    <x v="0"/>
    <n v="11400"/>
    <n v="1196"/>
    <m/>
    <x v="0"/>
    <n v="15"/>
    <n v="19804"/>
    <x v="0"/>
    <m/>
    <n v="7.3852000000000002"/>
    <n v="4.4436600000000004"/>
    <n v="328.25099999999998"/>
    <n v="1.33016"/>
    <n v="341.41001999999997"/>
    <n v="321.59399999999999"/>
    <n v="19.602439999999998"/>
    <m/>
    <x v="0"/>
    <n v="0.31230000000000002"/>
    <n v="341.50873999999999"/>
    <n v="-1.4455599374662713E-4"/>
    <n v="20408"/>
    <n v="1.5020391922809111E-2"/>
    <n v="2.1631468226972369E-2"/>
    <n v="1.3015610965372371E-2"/>
    <n v="0.96535292080765522"/>
    <n v="0.94168600194536756"/>
    <n v="5.7399526583126387E-2"/>
    <n v="9.1447147150611728E-4"/>
    <x v="0"/>
    <m/>
    <x v="0"/>
    <m/>
    <m/>
    <x v="0"/>
    <m/>
    <x v="0"/>
    <x v="0"/>
    <m/>
    <x v="0"/>
    <x v="0"/>
    <x v="0"/>
    <m/>
    <x v="0"/>
    <x v="0"/>
    <x v="0"/>
    <x v="0"/>
    <x v="0"/>
    <x v="0"/>
    <x v="0"/>
    <x v="0"/>
    <x v="0"/>
    <x v="0"/>
    <x v="0"/>
    <x v="0"/>
    <x v="0"/>
    <m/>
    <x v="0"/>
    <x v="0"/>
    <x v="0"/>
    <x v="0"/>
    <x v="0"/>
    <s v="DST NO. 3 5-8-70"/>
    <m/>
    <x v="0"/>
    <m/>
    <m/>
    <m/>
    <m/>
    <x v="4"/>
    <x v="3"/>
  </r>
  <r>
    <x v="0"/>
    <s v="T20N R104W S13 fCLOVERLY"/>
    <n v="49007576"/>
    <x v="0"/>
    <x v="1"/>
    <s v="BAXTER BASIN NORTH"/>
    <m/>
    <s v="13"/>
    <s v=" 20"/>
    <s v=" 104"/>
    <n v="41.710149999999999"/>
    <n v="-109.09165"/>
    <s v="4903720180"/>
    <s v="NO. 1 UPRR (13-20-104)"/>
    <x v="0"/>
    <x v="9"/>
    <n v="641"/>
    <n v="107"/>
    <n v="28"/>
    <x v="0"/>
    <n v="3695"/>
    <n v="3723"/>
    <m/>
    <m/>
    <x v="0"/>
    <d v="1970-03-27T00:00:00"/>
    <n v="7.4000000953674316"/>
    <x v="0"/>
    <n v="160"/>
    <n v="116"/>
    <n v="9757"/>
    <n v="53"/>
    <x v="0"/>
    <n v="14400"/>
    <n v="2172"/>
    <m/>
    <x v="0"/>
    <n v="77"/>
    <n v="25632"/>
    <x v="0"/>
    <m/>
    <n v="7.984"/>
    <n v="9.5456400000000006"/>
    <n v="424.42949999999996"/>
    <n v="1.3557399999999999"/>
    <n v="443.31487999999996"/>
    <n v="406.22399999999999"/>
    <n v="35.599079999999994"/>
    <m/>
    <x v="0"/>
    <n v="1.6031400000000002"/>
    <n v="443.42622"/>
    <n v="-1.255608880653452E-4"/>
    <n v="26732"/>
    <n v="2.1006798563898862E-2"/>
    <n v="1.800977219623217E-2"/>
    <n v="2.1532415063532272E-2"/>
    <n v="0.96045781274023567"/>
    <n v="0.91610279608634781"/>
    <n v="8.0281856133811835E-2"/>
    <n v="3.6153477798403538E-3"/>
    <x v="0"/>
    <m/>
    <x v="0"/>
    <m/>
    <m/>
    <x v="0"/>
    <m/>
    <x v="0"/>
    <x v="0"/>
    <m/>
    <x v="0"/>
    <x v="0"/>
    <x v="0"/>
    <m/>
    <x v="0"/>
    <x v="0"/>
    <x v="0"/>
    <x v="0"/>
    <x v="0"/>
    <x v="0"/>
    <x v="0"/>
    <x v="0"/>
    <x v="0"/>
    <x v="0"/>
    <x v="0"/>
    <x v="0"/>
    <x v="0"/>
    <m/>
    <x v="0"/>
    <x v="0"/>
    <x v="0"/>
    <x v="0"/>
    <x v="0"/>
    <s v="DST NO. 5"/>
    <m/>
    <x v="0"/>
    <m/>
    <m/>
    <m/>
    <m/>
    <x v="4"/>
    <x v="3"/>
  </r>
  <r>
    <x v="0"/>
    <s v="T20N R104W S14 fCLOVERLY"/>
    <n v="49008646"/>
    <x v="0"/>
    <x v="1"/>
    <s v="BAXTER BASIN NORTH"/>
    <m/>
    <s v="14"/>
    <s v=" 20"/>
    <s v=" 104"/>
    <n v="41.706440000000001"/>
    <n v="-109.10115"/>
    <s v="4903720166"/>
    <s v="2 FEATHERSTONE-GOV'T."/>
    <x v="0"/>
    <x v="9"/>
    <n v="644"/>
    <n v="82"/>
    <n v="36"/>
    <x v="0"/>
    <n v="3676"/>
    <n v="3712"/>
    <m/>
    <m/>
    <x v="0"/>
    <d v="1969-09-10T00:00:00"/>
    <n v="8"/>
    <x v="0"/>
    <n v="171"/>
    <n v="101"/>
    <n v="9243"/>
    <n v="66"/>
    <x v="0"/>
    <n v="13500"/>
    <n v="2379"/>
    <m/>
    <x v="0"/>
    <n v="41"/>
    <n v="24294"/>
    <x v="0"/>
    <m/>
    <n v="8.5328999999999997"/>
    <n v="8.3112899999999996"/>
    <n v="402.07049999999998"/>
    <n v="1.68828"/>
    <n v="420.60296999999997"/>
    <n v="380.83499999999998"/>
    <n v="38.991809999999994"/>
    <m/>
    <x v="0"/>
    <n v="0.85362000000000005"/>
    <n v="420.68042999999994"/>
    <n v="-9.2073610390949913E-5"/>
    <n v="25498"/>
    <n v="2.4180591259640102E-2"/>
    <n v="2.0287303249427839E-2"/>
    <n v="1.9760416813033917E-2"/>
    <n v="0.95995227993753829"/>
    <n v="0.90528337626734867"/>
    <n v="9.2687482514934194E-2"/>
    <n v="2.0291412177172114E-3"/>
    <x v="0"/>
    <m/>
    <x v="0"/>
    <m/>
    <m/>
    <x v="0"/>
    <m/>
    <x v="0"/>
    <x v="0"/>
    <m/>
    <x v="0"/>
    <x v="0"/>
    <x v="0"/>
    <m/>
    <x v="0"/>
    <x v="0"/>
    <x v="0"/>
    <x v="0"/>
    <x v="0"/>
    <x v="0"/>
    <x v="0"/>
    <x v="0"/>
    <x v="0"/>
    <x v="0"/>
    <x v="0"/>
    <x v="0"/>
    <x v="0"/>
    <m/>
    <x v="0"/>
    <x v="0"/>
    <x v="0"/>
    <x v="0"/>
    <x v="0"/>
    <s v="DST NO. 6"/>
    <m/>
    <x v="0"/>
    <m/>
    <m/>
    <m/>
    <m/>
    <x v="4"/>
    <x v="3"/>
  </r>
  <r>
    <x v="0"/>
    <s v="T20N R104W S23 fCLOVERLY"/>
    <n v="49009290"/>
    <x v="0"/>
    <x v="1"/>
    <s v="BAXTER BASIN NORTH"/>
    <m/>
    <s v="23"/>
    <s v=" 20"/>
    <s v=" 104"/>
    <n v="41.692869999999999"/>
    <n v="-109.10299000000001"/>
    <s v="4903705775"/>
    <s v="CAMERON U.P. NO. 1"/>
    <x v="0"/>
    <x v="9"/>
    <n v="516"/>
    <n v="449"/>
    <n v="190"/>
    <x v="0"/>
    <n v="3448"/>
    <n v="3638"/>
    <m/>
    <m/>
    <x v="2"/>
    <d v="1958-05-13T00:00:00"/>
    <n v="8.3000001907348633"/>
    <x v="2"/>
    <n v="69"/>
    <n v="20"/>
    <n v="4203"/>
    <n v="-3"/>
    <x v="0"/>
    <n v="4000"/>
    <n v="4197"/>
    <m/>
    <x v="0"/>
    <n v="48"/>
    <n v="10563"/>
    <x v="0"/>
    <m/>
    <n v="3.4430999999999998"/>
    <n v="1.6457999999999999"/>
    <n v="182.8305"/>
    <n v="0"/>
    <n v="187.9194"/>
    <n v="112.84"/>
    <n v="68.78882999999999"/>
    <m/>
    <x v="0"/>
    <n v="0.99936000000000003"/>
    <n v="182.62818999999999"/>
    <n v="1.4279434390600155E-2"/>
    <n v="12531"/>
    <n v="8.5216939464796054E-2"/>
    <n v="1.8322216865315662E-2"/>
    <n v="8.7580100830462419E-3"/>
    <n v="0.97291977305163813"/>
    <n v="0.61786737304903472"/>
    <n v="0.37666052540957667"/>
    <n v="5.4721015413885452E-3"/>
    <x v="0"/>
    <m/>
    <x v="0"/>
    <m/>
    <m/>
    <x v="0"/>
    <m/>
    <x v="0"/>
    <x v="0"/>
    <m/>
    <x v="0"/>
    <x v="0"/>
    <x v="0"/>
    <m/>
    <x v="0"/>
    <x v="0"/>
    <x v="0"/>
    <x v="0"/>
    <x v="0"/>
    <x v="0"/>
    <x v="0"/>
    <x v="0"/>
    <x v="0"/>
    <x v="0"/>
    <x v="0"/>
    <x v="0"/>
    <x v="0"/>
    <m/>
    <x v="0"/>
    <x v="0"/>
    <x v="0"/>
    <x v="0"/>
    <x v="0"/>
    <s v="PRODUCTION WATER"/>
    <m/>
    <x v="0"/>
    <m/>
    <m/>
    <m/>
    <m/>
    <x v="4"/>
    <x v="3"/>
  </r>
  <r>
    <x v="0"/>
    <s v="T20N R104W S24 fCLOVERLY"/>
    <n v="49004943"/>
    <x v="0"/>
    <x v="1"/>
    <s v="BAXTER BASIN NORTH"/>
    <m/>
    <s v="24"/>
    <s v=" 20"/>
    <s v=" 104"/>
    <n v="41.69641"/>
    <n v="-109.0913"/>
    <s v="4903705779"/>
    <s v="TERESA LAURUNEN-GOV'T 1"/>
    <x v="0"/>
    <x v="9"/>
    <m/>
    <n v="-25"/>
    <n v="11"/>
    <x v="2"/>
    <n v="3599"/>
    <n v="3610"/>
    <m/>
    <m/>
    <x v="0"/>
    <d v="1958-04-22T00:00:00"/>
    <n v="8.3000001907348633"/>
    <x v="0"/>
    <n v="92"/>
    <n v="51"/>
    <n v="4371"/>
    <n v="-3"/>
    <x v="0"/>
    <n v="6200"/>
    <n v="952"/>
    <m/>
    <x v="0"/>
    <n v="291"/>
    <n v="11546"/>
    <x v="0"/>
    <m/>
    <n v="4.5907999999999998"/>
    <n v="4.19679"/>
    <n v="190.13849999999999"/>
    <n v="0"/>
    <n v="198.92608999999999"/>
    <n v="174.90199999999999"/>
    <n v="15.603279999999998"/>
    <m/>
    <x v="0"/>
    <n v="6.0586200000000003"/>
    <n v="196.56389999999996"/>
    <n v="5.9728186799368225E-3"/>
    <n v="11951"/>
    <n v="1.7236242924628675E-2"/>
    <n v="2.3077918034783672E-2"/>
    <n v="2.1097232645551925E-2"/>
    <n v="0.95582484931966438"/>
    <n v="0.88979716010925725"/>
    <n v="7.93801913779692E-2"/>
    <n v="3.0822648512773717E-2"/>
    <x v="0"/>
    <m/>
    <x v="0"/>
    <m/>
    <m/>
    <x v="0"/>
    <m/>
    <x v="0"/>
    <x v="0"/>
    <m/>
    <x v="0"/>
    <x v="0"/>
    <x v="0"/>
    <m/>
    <x v="0"/>
    <x v="0"/>
    <x v="0"/>
    <x v="0"/>
    <x v="0"/>
    <x v="0"/>
    <x v="0"/>
    <x v="0"/>
    <x v="0"/>
    <x v="0"/>
    <x v="0"/>
    <x v="0"/>
    <x v="0"/>
    <m/>
    <x v="0"/>
    <x v="0"/>
    <x v="0"/>
    <x v="0"/>
    <x v="0"/>
    <s v="DST"/>
    <m/>
    <x v="0"/>
    <m/>
    <m/>
    <m/>
    <m/>
    <x v="4"/>
    <x v="3"/>
  </r>
  <r>
    <x v="0"/>
    <s v="T20N R104W S24 fCLOVERLY"/>
    <n v="49009231"/>
    <x v="0"/>
    <x v="1"/>
    <m/>
    <m/>
    <s v="24"/>
    <s v=" 20"/>
    <s v=" 104"/>
    <n v="41.69641"/>
    <n v="-109.0913"/>
    <s v="4903705779"/>
    <s v="TERESA LAURUNEN-GOV'T 1"/>
    <x v="0"/>
    <x v="9"/>
    <n v="-25"/>
    <m/>
    <n v="27"/>
    <x v="6"/>
    <n v="3585"/>
    <n v="3612"/>
    <m/>
    <m/>
    <x v="0"/>
    <d v="1958-04-22T00:00:00"/>
    <n v="8.1000003814697266"/>
    <x v="2"/>
    <n v="21"/>
    <n v="19"/>
    <n v="453"/>
    <n v="-3"/>
    <x v="0"/>
    <n v="60"/>
    <n v="915"/>
    <m/>
    <x v="0"/>
    <n v="270"/>
    <n v="1274"/>
    <x v="0"/>
    <m/>
    <n v="1.0479000000000001"/>
    <n v="1.56351"/>
    <n v="19.705499999999997"/>
    <n v="0"/>
    <n v="22.316909999999996"/>
    <n v="1.6925999999999999"/>
    <n v="14.996849999999998"/>
    <m/>
    <x v="0"/>
    <n v="5.6214000000000004"/>
    <n v="22.310849999999999"/>
    <n v="1.3578992089224189E-4"/>
    <n v="1732"/>
    <n v="0.15236194278110446"/>
    <n v="4.6955425280650422E-2"/>
    <n v="7.0059430270588544E-2"/>
    <n v="0.88298514444876108"/>
    <n v="7.5864433672406029E-2"/>
    <n v="0.67217743833157406"/>
    <n v="0.25195812799601991"/>
    <x v="0"/>
    <m/>
    <x v="0"/>
    <m/>
    <m/>
    <x v="0"/>
    <m/>
    <x v="0"/>
    <x v="0"/>
    <m/>
    <x v="0"/>
    <x v="0"/>
    <x v="0"/>
    <m/>
    <x v="0"/>
    <x v="0"/>
    <x v="0"/>
    <x v="0"/>
    <x v="0"/>
    <x v="0"/>
    <x v="0"/>
    <x v="0"/>
    <x v="0"/>
    <x v="0"/>
    <x v="0"/>
    <x v="0"/>
    <x v="0"/>
    <m/>
    <x v="0"/>
    <x v="0"/>
    <x v="0"/>
    <x v="0"/>
    <x v="0"/>
    <s v="DST NO. 5"/>
    <m/>
    <x v="0"/>
    <m/>
    <m/>
    <m/>
    <m/>
    <x v="4"/>
    <x v="3"/>
  </r>
  <r>
    <x v="0"/>
    <s v="T20N R104W S24 fCLOVERLY"/>
    <n v="49009235"/>
    <x v="0"/>
    <x v="1"/>
    <m/>
    <m/>
    <s v="24"/>
    <s v=" 20"/>
    <s v=" 104"/>
    <n v="41.702770000000001"/>
    <n v="-109.09399000000001"/>
    <s v="4903705789"/>
    <s v="FEATHERSTONE NO. 1"/>
    <x v="0"/>
    <x v="9"/>
    <m/>
    <m/>
    <n v="1"/>
    <x v="4"/>
    <n v="3670"/>
    <n v="3671"/>
    <m/>
    <m/>
    <x v="0"/>
    <d v="1956-10-01T00:00:00"/>
    <n v="7.6999998092651367"/>
    <x v="2"/>
    <n v="217"/>
    <n v="82"/>
    <n v="9462"/>
    <n v="-3"/>
    <x v="0"/>
    <n v="14000"/>
    <n v="1880"/>
    <m/>
    <x v="0"/>
    <n v="161"/>
    <n v="24848"/>
    <x v="0"/>
    <m/>
    <n v="10.8283"/>
    <n v="6.7477800000000006"/>
    <n v="411.59699999999998"/>
    <n v="0"/>
    <n v="429.17307999999997"/>
    <n v="394.94"/>
    <n v="30.813199999999998"/>
    <m/>
    <x v="0"/>
    <n v="3.3520200000000004"/>
    <n v="429.10521999999997"/>
    <n v="7.9065263563107729E-5"/>
    <n v="25796"/>
    <n v="1.8718900560777189E-2"/>
    <n v="2.5230613252816326E-2"/>
    <n v="1.5722747568416923E-2"/>
    <n v="0.95904663917876676"/>
    <n v="0.92038032070549047"/>
    <n v="7.180802880934424E-2"/>
    <n v="7.8116504851653886E-3"/>
    <x v="0"/>
    <m/>
    <x v="0"/>
    <m/>
    <m/>
    <x v="0"/>
    <m/>
    <x v="0"/>
    <x v="0"/>
    <m/>
    <x v="0"/>
    <x v="0"/>
    <x v="0"/>
    <m/>
    <x v="0"/>
    <x v="0"/>
    <x v="0"/>
    <x v="0"/>
    <x v="0"/>
    <x v="0"/>
    <x v="0"/>
    <x v="0"/>
    <x v="0"/>
    <x v="0"/>
    <x v="0"/>
    <x v="0"/>
    <x v="0"/>
    <m/>
    <x v="0"/>
    <x v="0"/>
    <x v="0"/>
    <x v="0"/>
    <x v="0"/>
    <s v="PROD. DST NO. 1"/>
    <m/>
    <x v="0"/>
    <m/>
    <m/>
    <m/>
    <m/>
    <x v="4"/>
    <x v="3"/>
  </r>
  <r>
    <x v="0"/>
    <s v="T20N R104W S26 fCLOVERLY"/>
    <n v="49009240"/>
    <x v="0"/>
    <x v="1"/>
    <s v="BAXTER BASIN NORTH"/>
    <m/>
    <s v="26"/>
    <s v=" 20"/>
    <s v=" 104"/>
    <n v="41.67745"/>
    <n v="-109.10563999999999"/>
    <s v="4903705756"/>
    <s v="G. W. CAPPERS 5"/>
    <x v="0"/>
    <x v="9"/>
    <n v="586"/>
    <n v="75"/>
    <n v="44"/>
    <x v="0"/>
    <n v="3340"/>
    <n v="3384"/>
    <m/>
    <m/>
    <x v="0"/>
    <d v="1956-11-12T00:00:00"/>
    <n v="8.1000003814697266"/>
    <x v="2"/>
    <n v="201"/>
    <n v="177"/>
    <n v="13201"/>
    <n v="-3"/>
    <x v="0"/>
    <n v="20000"/>
    <n v="2050"/>
    <m/>
    <x v="0"/>
    <n v="57"/>
    <n v="34646"/>
    <x v="0"/>
    <m/>
    <n v="10.0299"/>
    <n v="14.565330000000001"/>
    <n v="574.24349999999993"/>
    <n v="0"/>
    <n v="598.83872999999994"/>
    <n v="564.20000000000005"/>
    <n v="33.599499999999999"/>
    <m/>
    <x v="0"/>
    <n v="1.1867400000000001"/>
    <n v="598.98623999999995"/>
    <n v="-1.2314820920790386E-4"/>
    <n v="35680"/>
    <n v="1.470295481045417E-2"/>
    <n v="1.6748916690809228E-2"/>
    <n v="2.4322625224991713E-2"/>
    <n v="0.95892845808419902"/>
    <n v="0.94192480949145008"/>
    <n v="5.6093942992747219E-2"/>
    <n v="1.9812475158027007E-3"/>
    <x v="0"/>
    <m/>
    <x v="0"/>
    <m/>
    <m/>
    <x v="0"/>
    <m/>
    <x v="0"/>
    <x v="0"/>
    <m/>
    <x v="0"/>
    <x v="0"/>
    <x v="0"/>
    <m/>
    <x v="0"/>
    <x v="0"/>
    <x v="0"/>
    <x v="0"/>
    <x v="0"/>
    <x v="0"/>
    <x v="0"/>
    <x v="0"/>
    <x v="0"/>
    <x v="0"/>
    <x v="0"/>
    <x v="0"/>
    <x v="0"/>
    <m/>
    <x v="0"/>
    <x v="0"/>
    <x v="0"/>
    <x v="0"/>
    <x v="0"/>
    <s v="DST NO. 7"/>
    <m/>
    <x v="0"/>
    <m/>
    <m/>
    <m/>
    <m/>
    <x v="4"/>
    <x v="3"/>
  </r>
  <r>
    <x v="0"/>
    <s v="T20N R104W S26 fCLOVERLY"/>
    <n v="49005121"/>
    <x v="0"/>
    <x v="1"/>
    <s v="BAXTER BASIN NORTH"/>
    <m/>
    <s v="26"/>
    <s v=" 20"/>
    <s v=" 104"/>
    <n v="41.678350000000002"/>
    <n v="-109.11156"/>
    <s v="4903705757"/>
    <s v="G. W. CAPPERS 4"/>
    <x v="0"/>
    <x v="9"/>
    <m/>
    <n v="224"/>
    <n v="26"/>
    <x v="0"/>
    <n v="3420"/>
    <n v="3446"/>
    <m/>
    <m/>
    <x v="0"/>
    <m/>
    <n v="7.9000000953674316"/>
    <x v="0"/>
    <n v="226"/>
    <n v="112"/>
    <n v="10877"/>
    <n v="-3"/>
    <x v="0"/>
    <n v="16300"/>
    <n v="1905"/>
    <m/>
    <x v="0"/>
    <n v="133"/>
    <n v="28586"/>
    <x v="0"/>
    <m/>
    <n v="11.2774"/>
    <n v="9.2164800000000007"/>
    <n v="473.14949999999999"/>
    <n v="0"/>
    <n v="493.64337999999998"/>
    <n v="459.82299999999998"/>
    <n v="31.222949999999997"/>
    <m/>
    <x v="0"/>
    <n v="2.7690600000000001"/>
    <n v="493.81500999999997"/>
    <n v="-1.7380985542083782E-4"/>
    <n v="29547"/>
    <n v="1.6531058090929421E-2"/>
    <n v="2.2845236980591131E-2"/>
    <n v="1.8670320262372406E-2"/>
    <n v="0.95848444275703648"/>
    <n v="0.93116448606938862"/>
    <n v="6.3228029459857851E-2"/>
    <n v="5.6074844707535319E-3"/>
    <x v="0"/>
    <m/>
    <x v="0"/>
    <m/>
    <m/>
    <x v="0"/>
    <m/>
    <x v="0"/>
    <x v="0"/>
    <m/>
    <x v="0"/>
    <x v="0"/>
    <x v="0"/>
    <m/>
    <x v="0"/>
    <x v="0"/>
    <x v="0"/>
    <x v="0"/>
    <x v="0"/>
    <x v="0"/>
    <x v="0"/>
    <x v="0"/>
    <x v="0"/>
    <x v="0"/>
    <x v="0"/>
    <x v="0"/>
    <x v="0"/>
    <m/>
    <x v="0"/>
    <x v="0"/>
    <x v="0"/>
    <x v="0"/>
    <x v="0"/>
    <s v="DST"/>
    <m/>
    <x v="0"/>
    <m/>
    <m/>
    <m/>
    <m/>
    <x v="4"/>
    <x v="3"/>
  </r>
  <r>
    <x v="0"/>
    <s v="T21N R103W S29 fCLOVERLY"/>
    <n v="49007466"/>
    <x v="0"/>
    <x v="1"/>
    <s v="TWIN ROCKS"/>
    <m/>
    <s v="29"/>
    <s v=" 21"/>
    <s v=" 103"/>
    <n v="41.759140000000002"/>
    <n v="-109.10802"/>
    <s v="4903705826"/>
    <s v="UNIT NO. 1"/>
    <x v="0"/>
    <x v="9"/>
    <m/>
    <m/>
    <n v="22"/>
    <x v="4"/>
    <n v="4571"/>
    <n v="4593"/>
    <m/>
    <m/>
    <x v="0"/>
    <d v="1956-04-16T00:00:00"/>
    <n v="7"/>
    <x v="0"/>
    <n v="140"/>
    <n v="87"/>
    <n v="7819"/>
    <n v="-3"/>
    <x v="0"/>
    <n v="10566"/>
    <n v="3373"/>
    <m/>
    <x v="0"/>
    <n v="49"/>
    <n v="20323"/>
    <x v="0"/>
    <m/>
    <n v="6.9859999999999998"/>
    <n v="7.15923"/>
    <n v="340.12649999999996"/>
    <n v="0"/>
    <n v="354.27172999999999"/>
    <n v="298.06685999999996"/>
    <n v="55.283469999999994"/>
    <m/>
    <x v="0"/>
    <n v="1.0201800000000001"/>
    <n v="354.37050999999997"/>
    <n v="-1.393933277248285E-4"/>
    <n v="22028"/>
    <n v="4.0258789638969561E-2"/>
    <n v="1.9719326743909259E-2"/>
    <n v="2.02083016897792E-2"/>
    <n v="0.96007237156631142"/>
    <n v="0.84111643488618726"/>
    <n v="0.15600471382339348"/>
    <n v="2.8788512904191722E-3"/>
    <x v="0"/>
    <m/>
    <x v="0"/>
    <m/>
    <m/>
    <x v="0"/>
    <m/>
    <x v="0"/>
    <x v="0"/>
    <m/>
    <x v="0"/>
    <x v="0"/>
    <x v="0"/>
    <m/>
    <x v="0"/>
    <x v="0"/>
    <x v="0"/>
    <x v="0"/>
    <x v="0"/>
    <x v="0"/>
    <x v="0"/>
    <x v="0"/>
    <x v="0"/>
    <x v="0"/>
    <x v="0"/>
    <x v="0"/>
    <x v="0"/>
    <m/>
    <x v="0"/>
    <x v="0"/>
    <x v="0"/>
    <x v="0"/>
    <x v="0"/>
    <s v="DST NO. 10"/>
    <m/>
    <x v="0"/>
    <m/>
    <m/>
    <m/>
    <m/>
    <x v="4"/>
    <x v="3"/>
  </r>
  <r>
    <x v="0"/>
    <s v="T23N R103W S29 fCLOVERLY"/>
    <n v="49008418"/>
    <x v="0"/>
    <x v="1"/>
    <s v="PINE CANYON"/>
    <m/>
    <s v="29"/>
    <s v=" 23"/>
    <s v=" 103"/>
    <n v="41.933349999999997"/>
    <n v="-109.09797"/>
    <s v="4903720032"/>
    <s v="SOHIO PINE CANYON 3"/>
    <x v="0"/>
    <x v="9"/>
    <m/>
    <n v="23"/>
    <n v="210"/>
    <x v="0"/>
    <n v="8318"/>
    <n v="8528"/>
    <m/>
    <m/>
    <x v="3"/>
    <d v="1968-09-20T00:00:00"/>
    <n v="7.8000001907348633"/>
    <x v="0"/>
    <n v="393"/>
    <n v="25"/>
    <n v="3187"/>
    <n v="21"/>
    <x v="0"/>
    <n v="5050"/>
    <n v="1074"/>
    <m/>
    <x v="0"/>
    <n v="41"/>
    <n v="9246"/>
    <x v="0"/>
    <m/>
    <n v="19.610700000000001"/>
    <n v="2.0572500000000002"/>
    <n v="138.6345"/>
    <n v="0.53717999999999999"/>
    <n v="160.83963"/>
    <n v="142.4605"/>
    <n v="17.60286"/>
    <m/>
    <x v="0"/>
    <n v="0.85362000000000005"/>
    <n v="160.91698"/>
    <n v="-2.4039910166879114E-4"/>
    <n v="9788"/>
    <n v="2.8475359882315854E-2"/>
    <n v="0.12192703999629943"/>
    <n v="1.279069095098018E-2"/>
    <n v="0.86528226905272043"/>
    <n v="0.88530433519197294"/>
    <n v="0.10939094183845607"/>
    <n v="5.3047229695710177E-3"/>
    <x v="0"/>
    <m/>
    <x v="0"/>
    <m/>
    <m/>
    <x v="0"/>
    <m/>
    <x v="0"/>
    <x v="0"/>
    <m/>
    <x v="0"/>
    <x v="0"/>
    <x v="0"/>
    <m/>
    <x v="0"/>
    <x v="0"/>
    <x v="0"/>
    <x v="0"/>
    <x v="0"/>
    <x v="0"/>
    <x v="0"/>
    <x v="0"/>
    <x v="0"/>
    <x v="0"/>
    <x v="0"/>
    <x v="0"/>
    <x v="0"/>
    <m/>
    <x v="0"/>
    <x v="0"/>
    <x v="0"/>
    <x v="0"/>
    <x v="0"/>
    <s v="FLOWING SAMPLE"/>
    <m/>
    <x v="0"/>
    <m/>
    <m/>
    <m/>
    <m/>
    <x v="4"/>
    <x v="3"/>
  </r>
  <r>
    <x v="1"/>
    <s v="T23N R103W S32 fCLOVERLY"/>
    <m/>
    <x v="1"/>
    <x v="3"/>
    <s v="PINE CANYON"/>
    <s v="NW SE"/>
    <n v="32"/>
    <n v="23"/>
    <n v="103"/>
    <n v="41.922215000000001"/>
    <n v="-109.097459"/>
    <s v="4903705898"/>
    <s v="1-32 PC"/>
    <x v="0"/>
    <x v="9"/>
    <m/>
    <m/>
    <m/>
    <x v="0"/>
    <m/>
    <m/>
    <m/>
    <m/>
    <x v="1"/>
    <d v="1997-05-26T00:00:00"/>
    <n v="6.31"/>
    <x v="0"/>
    <n v="13"/>
    <n v="0"/>
    <n v="98"/>
    <n v="1"/>
    <x v="1"/>
    <n v="150"/>
    <n v="49"/>
    <n v="0"/>
    <x v="1"/>
    <n v="0"/>
    <n v="286"/>
    <x v="0"/>
    <s v="ENERVEST OPERATING LLC"/>
    <n v="0.64870000000000005"/>
    <n v="0"/>
    <n v="4.2629999999999999"/>
    <n v="2.5579999999999999E-2"/>
    <n v="4.9372799999999994"/>
    <n v="4.2314999999999996"/>
    <n v="0.80310999999999988"/>
    <n v="0"/>
    <x v="1"/>
    <n v="0"/>
    <n v="5.0346099999999998"/>
    <n v="-9.7604365872467885E-3"/>
    <n v="311"/>
    <n v="4.1876046901172533E-2"/>
    <n v="0.13138813273705363"/>
    <n v="0"/>
    <n v="0.86861186726294637"/>
    <n v="0.84048218233388483"/>
    <n v="0.15951781766611514"/>
    <n v="0"/>
    <x v="1"/>
    <n v="0"/>
    <x v="1"/>
    <n v="274"/>
    <n v="29.5"/>
    <x v="0"/>
    <n v="0"/>
    <x v="0"/>
    <x v="1"/>
    <m/>
    <x v="1"/>
    <x v="1"/>
    <x v="1"/>
    <n v="0"/>
    <x v="1"/>
    <x v="3"/>
    <x v="1"/>
    <x v="1"/>
    <x v="0"/>
    <x v="0"/>
    <x v="0"/>
    <x v="0"/>
    <x v="0"/>
    <x v="0"/>
    <x v="0"/>
    <x v="0"/>
    <x v="0"/>
    <m/>
    <x v="0"/>
    <x v="0"/>
    <x v="0"/>
    <x v="0"/>
    <x v="0"/>
    <m/>
    <n v="19970526"/>
    <x v="1"/>
    <s v="CORE LABS - LAB No 974652-4"/>
    <m/>
    <m/>
    <d v="1997-05-27T00:00:00"/>
    <x v="4"/>
    <x v="3"/>
  </r>
  <r>
    <x v="1"/>
    <s v="T23N R103W S33 fCLOVERLY"/>
    <m/>
    <x v="1"/>
    <x v="3"/>
    <s v="PINE CANYON"/>
    <s v="SW NW"/>
    <n v="33"/>
    <n v="23"/>
    <n v="103"/>
    <n v="41.927638000000002"/>
    <n v="-109.086696"/>
    <s v="4903722508"/>
    <s v="1-33 UPRR"/>
    <x v="0"/>
    <x v="9"/>
    <m/>
    <m/>
    <m/>
    <x v="0"/>
    <m/>
    <m/>
    <m/>
    <m/>
    <x v="1"/>
    <d v="1997-05-26T00:00:00"/>
    <n v="6.77"/>
    <x v="0"/>
    <n v="2"/>
    <n v="0"/>
    <n v="6"/>
    <n v="7"/>
    <x v="1"/>
    <n v="2"/>
    <n v="31"/>
    <n v="0"/>
    <x v="1"/>
    <n v="0"/>
    <n v="32"/>
    <x v="0"/>
    <s v="ENERVEST OPERATING LLC"/>
    <n v="9.98E-2"/>
    <n v="0"/>
    <n v="0.26100000000000001"/>
    <n v="0.17906"/>
    <n v="0.53986000000000001"/>
    <n v="5.6419999999999998E-2"/>
    <n v="0.50808999999999993"/>
    <n v="0"/>
    <x v="1"/>
    <n v="0"/>
    <n v="0.56450999999999996"/>
    <n v="-2.2320417975859496E-2"/>
    <n v="48"/>
    <n v="0.2"/>
    <n v="0.18486274219242024"/>
    <n v="0"/>
    <n v="0.81513725780757973"/>
    <n v="9.9945085118067004E-2"/>
    <n v="0.9000549148819329"/>
    <n v="0"/>
    <x v="1"/>
    <n v="0"/>
    <x v="1"/>
    <n v="24"/>
    <n v="269"/>
    <x v="0"/>
    <n v="0"/>
    <x v="0"/>
    <x v="1"/>
    <m/>
    <x v="1"/>
    <x v="1"/>
    <x v="1"/>
    <n v="0"/>
    <x v="1"/>
    <x v="3"/>
    <x v="1"/>
    <x v="1"/>
    <x v="0"/>
    <x v="0"/>
    <x v="0"/>
    <x v="0"/>
    <x v="0"/>
    <x v="0"/>
    <x v="0"/>
    <x v="0"/>
    <x v="0"/>
    <m/>
    <x v="0"/>
    <x v="0"/>
    <x v="0"/>
    <x v="0"/>
    <x v="0"/>
    <m/>
    <n v="19970526"/>
    <x v="1"/>
    <s v="CORE LABS - LAB No 974652-1"/>
    <m/>
    <m/>
    <d v="1997-05-26T00:00:00"/>
    <x v="4"/>
    <x v="3"/>
  </r>
  <r>
    <x v="1"/>
    <s v="T12N R100W S03 fCODY/STEELE/BAXTER"/>
    <n v="5706"/>
    <x v="0"/>
    <x v="1"/>
    <s v="CANYON CREEK"/>
    <s v="NW SW"/>
    <n v="3"/>
    <n v="12"/>
    <n v="100"/>
    <n v="41.045127999999998"/>
    <n v="-108.774278"/>
    <s v="4903725849"/>
    <s v="41 CCU"/>
    <x v="0"/>
    <x v="10"/>
    <m/>
    <m/>
    <n v="3546"/>
    <x v="0"/>
    <n v="9198"/>
    <n v="12744"/>
    <n v="13400"/>
    <n v="12855"/>
    <x v="1"/>
    <m/>
    <n v="6.49"/>
    <x v="1"/>
    <n v="369"/>
    <n v="28"/>
    <n v="6400"/>
    <n v="80"/>
    <x v="1"/>
    <n v="10400"/>
    <n v="353"/>
    <n v="0"/>
    <x v="1"/>
    <n v="29"/>
    <n v="22400"/>
    <x v="0"/>
    <s v="WEXPRO COMPANY"/>
    <n v="18.4131"/>
    <n v="2.3041200000000002"/>
    <n v="278.39999999999998"/>
    <n v="2.0463999999999998"/>
    <n v="301.16361999999998"/>
    <n v="293.38400000000001"/>
    <n v="5.7856699999999996"/>
    <n v="0"/>
    <x v="1"/>
    <n v="0.60378000000000009"/>
    <n v="299.77344999999997"/>
    <n v="2.3133370687217084E-3"/>
    <n v="17659"/>
    <n v="-0.11835043311116104"/>
    <n v="6.1139854807164294E-2"/>
    <n v="7.6507248783900268E-3"/>
    <n v="0.93120942031444565"/>
    <n v="0.97868573751277854"/>
    <n v="1.9300141490182002E-2"/>
    <n v="2.0141209970395983E-3"/>
    <x v="1"/>
    <n v="14"/>
    <x v="1"/>
    <n v="0"/>
    <n v="0"/>
    <x v="1"/>
    <n v="37400"/>
    <x v="1"/>
    <x v="1"/>
    <n v="0"/>
    <x v="1"/>
    <x v="1"/>
    <x v="1"/>
    <n v="42"/>
    <x v="1"/>
    <x v="3"/>
    <x v="1"/>
    <x v="1"/>
    <x v="0"/>
    <x v="0"/>
    <x v="0"/>
    <x v="0"/>
    <x v="0"/>
    <x v="0"/>
    <x v="0"/>
    <x v="0"/>
    <x v="0"/>
    <m/>
    <x v="0"/>
    <x v="0"/>
    <x v="0"/>
    <x v="0"/>
    <x v="0"/>
    <m/>
    <m/>
    <x v="0"/>
    <s v="WYOMING ANALYTICAL LABS ROCK SPRINGS ID No D7264"/>
    <m/>
    <s v="9198-12744"/>
    <d v="2007-05-30T00:00:00"/>
    <x v="0"/>
    <x v="2"/>
  </r>
  <r>
    <x v="1"/>
    <s v="T12N R101W S04 fCODY/STEELE/BAXTER"/>
    <n v="5708"/>
    <x v="0"/>
    <x v="1"/>
    <s v="CANYON CREEK"/>
    <s v="SE SE"/>
    <n v="4"/>
    <n v="12"/>
    <n v="101"/>
    <n v="41.043647"/>
    <n v="-108.779831"/>
    <s v="4903727059"/>
    <s v="79H CCU"/>
    <x v="0"/>
    <x v="10"/>
    <m/>
    <m/>
    <n v="1090"/>
    <x v="0"/>
    <n v="10968"/>
    <n v="12058"/>
    <n v="15000"/>
    <n v="12058"/>
    <x v="1"/>
    <m/>
    <n v="6.69"/>
    <x v="1"/>
    <n v="404"/>
    <n v="36"/>
    <n v="4630"/>
    <n v="50"/>
    <x v="1"/>
    <n v="8900"/>
    <n v="432"/>
    <n v="0"/>
    <x v="1"/>
    <n v="35"/>
    <n v="17600"/>
    <x v="0"/>
    <s v="WEXPRO COMPANY"/>
    <n v="20.159600000000001"/>
    <n v="2.96244"/>
    <n v="201.405"/>
    <n v="1.2789999999999999"/>
    <n v="225.80603999999997"/>
    <n v="251.06899999999999"/>
    <n v="7.0804799999999997"/>
    <n v="0"/>
    <x v="1"/>
    <n v="0.72870000000000001"/>
    <n v="258.87817999999999"/>
    <n v="-6.823440631097917E-2"/>
    <n v="14487"/>
    <n v="-9.7017483716146727E-2"/>
    <n v="8.9278391313181896E-2"/>
    <n v="1.3119401057651072E-2"/>
    <n v="0.89760220762916709"/>
    <n v="0.96983453761919991"/>
    <n v="2.7350624915549081E-2"/>
    <n v="2.8148374652510306E-3"/>
    <x v="1"/>
    <n v="67"/>
    <x v="1"/>
    <n v="0"/>
    <n v="0"/>
    <x v="1"/>
    <n v="29300"/>
    <x v="1"/>
    <x v="1"/>
    <n v="0"/>
    <x v="1"/>
    <x v="1"/>
    <x v="1"/>
    <n v="15.5"/>
    <x v="1"/>
    <x v="3"/>
    <x v="1"/>
    <x v="1"/>
    <x v="0"/>
    <x v="0"/>
    <x v="0"/>
    <x v="0"/>
    <x v="0"/>
    <x v="0"/>
    <x v="0"/>
    <x v="0"/>
    <x v="0"/>
    <m/>
    <x v="0"/>
    <x v="0"/>
    <x v="0"/>
    <x v="0"/>
    <x v="0"/>
    <m/>
    <m/>
    <x v="0"/>
    <s v="WYOMING ANALYTICAL LABS ROCK SPRINGS ID No D7153"/>
    <m/>
    <s v="10968-12058"/>
    <d v="2007-05-23T00:00:00"/>
    <x v="0"/>
    <x v="2"/>
  </r>
  <r>
    <x v="0"/>
    <s v="T13N R088W S36 fCODY/STEELE/BAXTER"/>
    <n v="49010655"/>
    <x v="0"/>
    <x v="5"/>
    <s v="WILDCAT"/>
    <m/>
    <s v="36"/>
    <n v="13"/>
    <n v="88"/>
    <n v="41.051450000000003"/>
    <n v="-107.24339000000001"/>
    <s v="4900705036"/>
    <s v="BATTLE MOUNTAIN STATE NO. 1"/>
    <x v="0"/>
    <x v="10"/>
    <n v="604"/>
    <n v="3907"/>
    <n v="40"/>
    <x v="0"/>
    <n v="2043"/>
    <n v="2083"/>
    <n v="7842"/>
    <m/>
    <x v="0"/>
    <d v="1964-07-08T00:00:00"/>
    <n v="8.6999999999999993"/>
    <x v="0"/>
    <n v="28"/>
    <n v="12"/>
    <n v="3440"/>
    <n v="24"/>
    <x v="0"/>
    <n v="4840"/>
    <n v="720"/>
    <m/>
    <x v="0"/>
    <n v="50"/>
    <n v="8859"/>
    <x v="0"/>
    <m/>
    <n v="1.3972"/>
    <n v="0.98748000000000002"/>
    <n v="149.63999999999999"/>
    <n v="0.61392000000000002"/>
    <n v="152.6386"/>
    <n v="136.53639999999999"/>
    <n v="11.800799999999999"/>
    <m/>
    <x v="0"/>
    <n v="1.0410000000000001"/>
    <n v="149.37819999999999"/>
    <n v="1.0795425949814726E-2"/>
    <n v="9111"/>
    <n v="1.4023372287145243E-2"/>
    <n v="9.1536478977139474E-3"/>
    <n v="6.4693989593720075E-3"/>
    <n v="0.98437695314291407"/>
    <n v="0.91403163246042596"/>
    <n v="7.8999479174337348E-2"/>
    <n v="6.9688883652366963E-3"/>
    <x v="0"/>
    <m/>
    <x v="0"/>
    <m/>
    <m/>
    <x v="0"/>
    <m/>
    <x v="0"/>
    <x v="0"/>
    <m/>
    <x v="0"/>
    <x v="0"/>
    <x v="0"/>
    <m/>
    <x v="0"/>
    <x v="0"/>
    <x v="0"/>
    <x v="0"/>
    <x v="0"/>
    <x v="0"/>
    <x v="0"/>
    <x v="0"/>
    <x v="0"/>
    <x v="0"/>
    <x v="0"/>
    <x v="0"/>
    <x v="0"/>
    <m/>
    <x v="0"/>
    <x v="0"/>
    <x v="0"/>
    <x v="0"/>
    <x v="0"/>
    <s v="DST NO. 2 (MIDDLE)"/>
    <m/>
    <x v="0"/>
    <m/>
    <m/>
    <m/>
    <m/>
    <x v="0"/>
    <x v="2"/>
  </r>
  <r>
    <x v="0"/>
    <s v="T13N R089W S15 fCODY/STEELE/BAXTER"/>
    <n v="49004945"/>
    <x v="0"/>
    <x v="5"/>
    <s v="SAVERY"/>
    <m/>
    <s v="15"/>
    <n v="13"/>
    <n v="89"/>
    <n v="41.095799999999997"/>
    <n v="-107.38993000000001"/>
    <s v="4900706984"/>
    <s v="LUFF-MARTINETS-ALPINE GOV'T NO. 1"/>
    <x v="0"/>
    <x v="10"/>
    <m/>
    <n v="3922"/>
    <n v="171"/>
    <x v="0"/>
    <n v="1960"/>
    <n v="2131"/>
    <m/>
    <m/>
    <x v="0"/>
    <m/>
    <n v="8.1999999999999993"/>
    <x v="0"/>
    <n v="90"/>
    <n v="37"/>
    <n v="9827"/>
    <n v="50"/>
    <x v="0"/>
    <n v="12700"/>
    <n v="4636"/>
    <m/>
    <x v="0"/>
    <n v="101"/>
    <n v="25088"/>
    <x v="0"/>
    <m/>
    <n v="4.4909999999999997"/>
    <n v="3.0447299999999999"/>
    <n v="427.47449999999998"/>
    <n v="1.2789999999999999"/>
    <n v="436.28922999999998"/>
    <n v="358.267"/>
    <n v="75.984039999999993"/>
    <m/>
    <x v="0"/>
    <n v="2.1028200000000004"/>
    <n v="436.35386"/>
    <n v="-7.4062352341576891E-5"/>
    <n v="27438"/>
    <n v="4.4739747934356318E-2"/>
    <n v="1.0293630214066939E-2"/>
    <n v="6.9786962194780741E-3"/>
    <n v="0.98272767356645496"/>
    <n v="0.82104693653907401"/>
    <n v="0.17413399299366802"/>
    <n v="4.8190704672579276E-3"/>
    <x v="0"/>
    <m/>
    <x v="0"/>
    <m/>
    <m/>
    <x v="0"/>
    <m/>
    <x v="0"/>
    <x v="0"/>
    <m/>
    <x v="0"/>
    <x v="0"/>
    <x v="0"/>
    <m/>
    <x v="0"/>
    <x v="0"/>
    <x v="0"/>
    <x v="0"/>
    <x v="0"/>
    <x v="0"/>
    <x v="0"/>
    <x v="0"/>
    <x v="0"/>
    <x v="0"/>
    <x v="0"/>
    <x v="0"/>
    <x v="0"/>
    <m/>
    <x v="0"/>
    <x v="0"/>
    <x v="0"/>
    <x v="0"/>
    <x v="0"/>
    <s v="DST NO. 1"/>
    <m/>
    <x v="0"/>
    <m/>
    <m/>
    <m/>
    <m/>
    <x v="0"/>
    <x v="2"/>
  </r>
  <r>
    <x v="1"/>
    <s v="T13N R089W S17 fCODY/STEELE/BAXTER"/>
    <m/>
    <x v="0"/>
    <x v="5"/>
    <s v="SIERRA MADRE"/>
    <s v="SW SW"/>
    <n v="17"/>
    <n v="13"/>
    <n v="89"/>
    <n v="41.092542000000002"/>
    <n v="-107.43771599999999"/>
    <s v="4900721245"/>
    <s v="2-17"/>
    <x v="0"/>
    <x v="10"/>
    <m/>
    <m/>
    <m/>
    <x v="0"/>
    <n v="3370"/>
    <m/>
    <m/>
    <m/>
    <x v="1"/>
    <d v="1994-04-09T00:00:00"/>
    <n v="7.7"/>
    <x v="0"/>
    <n v="195"/>
    <n v="74"/>
    <n v="12885"/>
    <n v="250"/>
    <x v="1"/>
    <n v="19425"/>
    <n v="2133"/>
    <n v="0"/>
    <x v="1"/>
    <n v="0"/>
    <n v="0"/>
    <x v="0"/>
    <s v="MERIT ENERGY COMPANY"/>
    <n v="9.7304999999999993"/>
    <n v="6.0894599999999999"/>
    <n v="560.49749999999995"/>
    <n v="6.3949999999999996"/>
    <n v="582.71245999999996"/>
    <n v="547.97924999999998"/>
    <n v="34.959869999999995"/>
    <n v="0"/>
    <x v="1"/>
    <n v="0"/>
    <n v="582.93912"/>
    <n v="-1.9444918523598456E-4"/>
    <n v="34962"/>
    <n v="1"/>
    <n v="1.6698630401690742E-2"/>
    <n v="1.0450196997675321E-2"/>
    <n v="0.97285117260063392"/>
    <n v="0.94002826573039044"/>
    <n v="5.9971734269609486E-2"/>
    <n v="0"/>
    <x v="1"/>
    <n v="1"/>
    <x v="1"/>
    <n v="0"/>
    <n v="0"/>
    <x v="0"/>
    <n v="0"/>
    <x v="0"/>
    <x v="1"/>
    <m/>
    <x v="1"/>
    <x v="1"/>
    <x v="1"/>
    <n v="0"/>
    <x v="1"/>
    <x v="3"/>
    <x v="1"/>
    <x v="1"/>
    <x v="0"/>
    <x v="0"/>
    <x v="0"/>
    <x v="0"/>
    <x v="0"/>
    <x v="0"/>
    <x v="0"/>
    <x v="0"/>
    <x v="0"/>
    <m/>
    <x v="0"/>
    <x v="0"/>
    <x v="0"/>
    <x v="0"/>
    <x v="0"/>
    <m/>
    <n v="19940409"/>
    <x v="1"/>
    <s v="BJ SERVICES CASPER  LAB No 1478"/>
    <m/>
    <m/>
    <d v="1994-04-11T00:00:00"/>
    <x v="0"/>
    <x v="2"/>
  </r>
  <r>
    <x v="1"/>
    <s v="T13N R089W S18 fCODY/STEELE/BAXTER"/>
    <m/>
    <x v="0"/>
    <x v="5"/>
    <s v="SIERRA MADRE"/>
    <s v="NE SE"/>
    <n v="18"/>
    <n v="13"/>
    <n v="89"/>
    <n v="41.096203000000003"/>
    <n v="-107.44243"/>
    <s v="4900721297"/>
    <s v="5-18 SIERR"/>
    <x v="0"/>
    <x v="10"/>
    <m/>
    <m/>
    <m/>
    <x v="0"/>
    <n v="3340"/>
    <m/>
    <m/>
    <m/>
    <x v="1"/>
    <d v="1994-06-07T00:00:00"/>
    <n v="7.64"/>
    <x v="0"/>
    <n v="26"/>
    <n v="24"/>
    <n v="8911"/>
    <n v="758"/>
    <x v="1"/>
    <n v="12720"/>
    <n v="3422"/>
    <n v="0"/>
    <x v="1"/>
    <n v="311"/>
    <n v="26172"/>
    <x v="0"/>
    <s v="MERIT ENERGY COMPANY"/>
    <n v="1.2974000000000001"/>
    <n v="1.97496"/>
    <n v="387.62849999999997"/>
    <n v="19.38964"/>
    <n v="410.29049999999995"/>
    <n v="358.83119999999997"/>
    <n v="56.086579999999991"/>
    <n v="0"/>
    <x v="1"/>
    <n v="6.4750200000000007"/>
    <n v="421.39279999999997"/>
    <n v="-1.334919193399701E-2"/>
    <n v="26172"/>
    <n v="0"/>
    <n v="3.162149745119617E-3"/>
    <n v="4.8135650228313849E-3"/>
    <n v="0.992024285232049"/>
    <n v="0.85153614394930333"/>
    <n v="0.13309809754699178"/>
    <n v="1.5365758503704859E-2"/>
    <x v="1"/>
    <n v="2"/>
    <x v="1"/>
    <n v="0"/>
    <n v="0"/>
    <x v="0"/>
    <n v="32715"/>
    <x v="0"/>
    <x v="1"/>
    <m/>
    <x v="1"/>
    <x v="1"/>
    <x v="1"/>
    <n v="0.19"/>
    <x v="1"/>
    <x v="4"/>
    <x v="1"/>
    <x v="1"/>
    <x v="0"/>
    <x v="0"/>
    <x v="0"/>
    <x v="0"/>
    <x v="0"/>
    <x v="0"/>
    <x v="0"/>
    <x v="0"/>
    <x v="0"/>
    <n v="0.03"/>
    <x v="0"/>
    <x v="0"/>
    <x v="0"/>
    <x v="0"/>
    <x v="0"/>
    <m/>
    <n v="19940607"/>
    <x v="1"/>
    <s v="MEUERMAN AND ASSOCIATES BUTTE MT  LAB No 94-410"/>
    <m/>
    <m/>
    <d v="1994-06-14T00:00:00"/>
    <x v="0"/>
    <x v="2"/>
  </r>
  <r>
    <x v="1"/>
    <s v="T13N R089W S18 fCODY/STEELE/BAXTER"/>
    <m/>
    <x v="0"/>
    <x v="5"/>
    <s v="SIERRA MADRE"/>
    <s v="SW SE"/>
    <n v="18"/>
    <n v="13"/>
    <n v="89"/>
    <n v="41.092621999999999"/>
    <n v="-107.44760100000001"/>
    <s v="4900721180"/>
    <s v="3-18 SWM"/>
    <x v="0"/>
    <x v="10"/>
    <m/>
    <m/>
    <m/>
    <x v="0"/>
    <n v="3401"/>
    <m/>
    <m/>
    <m/>
    <x v="1"/>
    <d v="1994-06-07T00:00:00"/>
    <n v="8.18"/>
    <x v="0"/>
    <n v="18"/>
    <n v="41"/>
    <n v="8571"/>
    <n v="432"/>
    <x v="1"/>
    <n v="14243"/>
    <n v="1286"/>
    <n v="0"/>
    <x v="1"/>
    <n v="66"/>
    <n v="24657"/>
    <x v="0"/>
    <s v="MERIT ENERGY COMPANY"/>
    <n v="0.8982"/>
    <n v="3.3738900000000003"/>
    <n v="372.83849999999995"/>
    <n v="11.050559999999999"/>
    <n v="388.16114999999996"/>
    <n v="401.79503"/>
    <n v="21.077539999999999"/>
    <n v="0"/>
    <x v="1"/>
    <n v="1.37412"/>
    <n v="424.24669"/>
    <n v="-4.4418010540124821E-2"/>
    <n v="24657"/>
    <n v="0"/>
    <n v="2.3139873735431794E-3"/>
    <n v="8.6919826984230668E-3"/>
    <n v="0.98899402992803376"/>
    <n v="0.94707876212304687"/>
    <n v="4.9682273301884801E-2"/>
    <n v="3.2389645750683406E-3"/>
    <x v="1"/>
    <n v="5.47"/>
    <x v="1"/>
    <n v="0"/>
    <n v="0"/>
    <x v="0"/>
    <n v="30821"/>
    <x v="0"/>
    <x v="1"/>
    <m/>
    <x v="1"/>
    <x v="1"/>
    <x v="1"/>
    <n v="0"/>
    <x v="1"/>
    <x v="5"/>
    <x v="1"/>
    <x v="1"/>
    <x v="0"/>
    <x v="0"/>
    <x v="0"/>
    <x v="0"/>
    <x v="0"/>
    <x v="0"/>
    <x v="0"/>
    <x v="0"/>
    <x v="0"/>
    <m/>
    <x v="0"/>
    <x v="0"/>
    <x v="0"/>
    <x v="0"/>
    <x v="0"/>
    <m/>
    <n v="19940607"/>
    <x v="1"/>
    <s v="BEUERMAN AND ASSOCIATES BUTTE MT  LAB No 94-412"/>
    <m/>
    <m/>
    <d v="1994-06-14T00:00:00"/>
    <x v="0"/>
    <x v="2"/>
  </r>
  <r>
    <x v="1"/>
    <s v="T13N R089W S18 fCODY/STEELE/BAXTER"/>
    <m/>
    <x v="0"/>
    <x v="5"/>
    <s v="SIERRA MADRE"/>
    <s v="NE SW"/>
    <n v="18"/>
    <n v="13"/>
    <n v="89"/>
    <n v="41.096598"/>
    <n v="-107.452055"/>
    <s v="4900721298"/>
    <s v="6-18 SIERR"/>
    <x v="0"/>
    <x v="10"/>
    <m/>
    <m/>
    <m/>
    <x v="0"/>
    <n v="3427"/>
    <m/>
    <m/>
    <m/>
    <x v="1"/>
    <d v="1994-06-07T00:00:00"/>
    <n v="7.83"/>
    <x v="0"/>
    <n v="42"/>
    <n v="54"/>
    <n v="9876"/>
    <n v="271"/>
    <x v="1"/>
    <n v="14000"/>
    <n v="2374"/>
    <n v="0"/>
    <x v="1"/>
    <n v="361"/>
    <n v="26978"/>
    <x v="0"/>
    <s v="MERIT ENERGY COMPANY"/>
    <n v="2.0958000000000001"/>
    <n v="4.4436600000000004"/>
    <n v="429.60599999999999"/>
    <n v="6.9321799999999998"/>
    <n v="443.07764000000003"/>
    <n v="394.94"/>
    <n v="38.909859999999995"/>
    <n v="0"/>
    <x v="1"/>
    <n v="7.516020000000001"/>
    <n v="441.36588"/>
    <n v="1.9354090581160303E-3"/>
    <n v="26978"/>
    <n v="0"/>
    <n v="4.7300965131077252E-3"/>
    <n v="1.0029077522395399E-2"/>
    <n v="0.9852408259644968"/>
    <n v="0.89481316498683583"/>
    <n v="8.8157834040093891E-2"/>
    <n v="1.7029000973070234E-2"/>
    <x v="1"/>
    <n v="0.09"/>
    <x v="1"/>
    <n v="0"/>
    <n v="0"/>
    <x v="0"/>
    <n v="33723"/>
    <x v="0"/>
    <x v="1"/>
    <m/>
    <x v="1"/>
    <x v="1"/>
    <x v="1"/>
    <n v="0"/>
    <x v="1"/>
    <x v="6"/>
    <x v="1"/>
    <x v="1"/>
    <x v="0"/>
    <x v="0"/>
    <x v="0"/>
    <x v="0"/>
    <x v="0"/>
    <x v="0"/>
    <x v="0"/>
    <x v="0"/>
    <x v="0"/>
    <n v="0.02"/>
    <x v="0"/>
    <x v="0"/>
    <x v="0"/>
    <x v="0"/>
    <x v="0"/>
    <m/>
    <n v="19940607"/>
    <x v="1"/>
    <s v="BEUERMAN AND ASSOCIATES BUTTE MT  LAB No 94-409"/>
    <m/>
    <m/>
    <d v="1994-06-14T00:00:00"/>
    <x v="0"/>
    <x v="2"/>
  </r>
  <r>
    <x v="1"/>
    <s v="T13N R089W S18 fCODY/STEELE/BAXTER"/>
    <m/>
    <x v="0"/>
    <x v="5"/>
    <s v="SIERRA MADRE"/>
    <s v="SW NE"/>
    <n v="18"/>
    <n v="13"/>
    <n v="89"/>
    <n v="41.099848999999999"/>
    <n v="-107.447365"/>
    <s v="4900721296"/>
    <s v="4-18 SIERR"/>
    <x v="0"/>
    <x v="10"/>
    <m/>
    <m/>
    <m/>
    <x v="0"/>
    <n v="3640"/>
    <m/>
    <m/>
    <m/>
    <x v="1"/>
    <d v="1994-06-07T00:00:00"/>
    <n v="8.41"/>
    <x v="0"/>
    <n v="6"/>
    <n v="11"/>
    <n v="11207"/>
    <n v="347"/>
    <x v="1"/>
    <n v="13720"/>
    <n v="3739"/>
    <n v="0"/>
    <x v="1"/>
    <n v="149"/>
    <n v="29179"/>
    <x v="0"/>
    <s v="MERIT ENERGY COMPANY"/>
    <n v="0.2994"/>
    <n v="0.90519000000000005"/>
    <n v="487.50449999999995"/>
    <n v="8.8762600000000003"/>
    <n v="497.58534999999995"/>
    <n v="387.0412"/>
    <n v="61.282209999999992"/>
    <n v="0"/>
    <x v="1"/>
    <n v="3.1021800000000002"/>
    <n v="451.42558999999994"/>
    <n v="4.8639860779687127E-2"/>
    <n v="29179"/>
    <n v="0"/>
    <n v="6.0170581790641546E-4"/>
    <n v="1.8191652949589455E-3"/>
    <n v="0.99757912888713463"/>
    <n v="0.85737540931164324"/>
    <n v="0.13575262758143597"/>
    <n v="6.8719631069209001E-3"/>
    <x v="1"/>
    <n v="1.1399999999999999"/>
    <x v="1"/>
    <n v="0"/>
    <n v="0"/>
    <x v="0"/>
    <n v="36474"/>
    <x v="0"/>
    <x v="1"/>
    <m/>
    <x v="1"/>
    <x v="1"/>
    <x v="1"/>
    <n v="0"/>
    <x v="1"/>
    <x v="3"/>
    <x v="1"/>
    <x v="1"/>
    <x v="0"/>
    <x v="0"/>
    <x v="0"/>
    <x v="0"/>
    <x v="0"/>
    <x v="0"/>
    <x v="0"/>
    <x v="0"/>
    <x v="0"/>
    <m/>
    <x v="0"/>
    <x v="0"/>
    <x v="0"/>
    <x v="0"/>
    <x v="0"/>
    <m/>
    <n v="19940607"/>
    <x v="1"/>
    <s v="BEUERMAN AND ASSOCIATES BUTTE MT  LAB No 94-408"/>
    <m/>
    <m/>
    <d v="1994-06-14T00:00:00"/>
    <x v="0"/>
    <x v="2"/>
  </r>
  <r>
    <x v="1"/>
    <s v="T13N R089W S19 fCODY/STEELE/BAXTER"/>
    <m/>
    <x v="0"/>
    <x v="5"/>
    <s v="SIERRA MADRE"/>
    <s v="SW NW"/>
    <n v="19"/>
    <n v="13"/>
    <n v="89"/>
    <n v="41.085470000000001"/>
    <n v="-107.45668999999999"/>
    <s v="4900721100"/>
    <s v="2-19 SIERR"/>
    <x v="0"/>
    <x v="10"/>
    <m/>
    <m/>
    <m/>
    <x v="0"/>
    <n v="3400"/>
    <m/>
    <m/>
    <m/>
    <x v="1"/>
    <d v="1989-03-30T00:00:00"/>
    <n v="7.1"/>
    <x v="0"/>
    <n v="211"/>
    <n v="58"/>
    <n v="7422"/>
    <n v="50"/>
    <x v="1"/>
    <n v="11394"/>
    <n v="1113"/>
    <n v="0"/>
    <x v="1"/>
    <n v="0"/>
    <n v="20218"/>
    <x v="0"/>
    <s v="MERIT ENERGY COMPANY"/>
    <n v="10.5289"/>
    <n v="4.7728200000000003"/>
    <n v="322.85699999999997"/>
    <n v="1.2789999999999999"/>
    <n v="339.43771999999996"/>
    <n v="321.42473999999999"/>
    <n v="18.242069999999998"/>
    <n v="0"/>
    <x v="1"/>
    <n v="0"/>
    <n v="339.66681"/>
    <n v="-3.3734129265790936E-4"/>
    <n v="20248"/>
    <n v="7.4136311965600752E-4"/>
    <n v="3.10186504905819E-2"/>
    <n v="1.4060959400740734E-2"/>
    <n v="0.95492039010867735"/>
    <n v="0.94629422285916009"/>
    <n v="5.3705777140839864E-2"/>
    <n v="0"/>
    <x v="1"/>
    <n v="0"/>
    <x v="1"/>
    <n v="0"/>
    <n v="1"/>
    <x v="0"/>
    <n v="0"/>
    <x v="0"/>
    <x v="1"/>
    <m/>
    <x v="1"/>
    <x v="1"/>
    <x v="1"/>
    <n v="0"/>
    <x v="1"/>
    <x v="3"/>
    <x v="1"/>
    <x v="1"/>
    <x v="0"/>
    <x v="0"/>
    <x v="0"/>
    <x v="0"/>
    <x v="0"/>
    <x v="0"/>
    <x v="0"/>
    <x v="0"/>
    <x v="0"/>
    <m/>
    <x v="0"/>
    <x v="0"/>
    <x v="0"/>
    <x v="0"/>
    <x v="0"/>
    <m/>
    <n v="19890330"/>
    <x v="1"/>
    <s v="HALLIBURTON SERVICES EVANSVILLE  LAB No W89-0139"/>
    <m/>
    <m/>
    <d v="1989-04-03T00:00:00"/>
    <x v="0"/>
    <x v="2"/>
  </r>
  <r>
    <x v="1"/>
    <s v="T13N R089W S19 fCODY/STEELE/BAXTER"/>
    <m/>
    <x v="0"/>
    <x v="5"/>
    <s v="SIERRA MADRE"/>
    <s v="NE NE"/>
    <n v="19"/>
    <n v="13"/>
    <n v="89"/>
    <n v="41.088945000000002"/>
    <n v="-107.44251199999999"/>
    <s v="4900721185"/>
    <s v="4-19 SIERR"/>
    <x v="0"/>
    <x v="10"/>
    <m/>
    <m/>
    <m/>
    <x v="0"/>
    <n v="3482"/>
    <m/>
    <m/>
    <m/>
    <x v="1"/>
    <d v="1994-06-07T00:00:00"/>
    <n v="7.65"/>
    <x v="0"/>
    <n v="101"/>
    <n v="87"/>
    <n v="9213"/>
    <n v="501"/>
    <x v="1"/>
    <n v="15090"/>
    <n v="670"/>
    <n v="0"/>
    <x v="1"/>
    <n v="97"/>
    <n v="25759"/>
    <x v="0"/>
    <s v="MERIT ENERGY COMPANY"/>
    <n v="5.0399000000000003"/>
    <n v="7.15923"/>
    <n v="400.76549999999997"/>
    <n v="12.815579999999999"/>
    <n v="425.78021000000001"/>
    <n v="425.68889999999999"/>
    <n v="10.981299999999999"/>
    <n v="0"/>
    <x v="1"/>
    <n v="2.0195400000000001"/>
    <n v="438.68973999999997"/>
    <n v="-1.493346298503489E-2"/>
    <n v="25759"/>
    <n v="0"/>
    <n v="1.1836858270138953E-2"/>
    <n v="1.6814379418902535E-2"/>
    <n v="0.97134876231095846"/>
    <n v="0.97036438554500959"/>
    <n v="2.5032042007638474E-2"/>
    <n v="4.6035724473519717E-3"/>
    <x v="1"/>
    <n v="4.54"/>
    <x v="1"/>
    <n v="0"/>
    <n v="0"/>
    <x v="0"/>
    <n v="32199"/>
    <x v="0"/>
    <x v="1"/>
    <m/>
    <x v="1"/>
    <x v="1"/>
    <x v="1"/>
    <n v="0"/>
    <x v="1"/>
    <x v="7"/>
    <x v="1"/>
    <x v="1"/>
    <x v="0"/>
    <x v="0"/>
    <x v="0"/>
    <x v="0"/>
    <x v="0"/>
    <x v="0"/>
    <x v="0"/>
    <x v="0"/>
    <x v="0"/>
    <m/>
    <x v="0"/>
    <x v="0"/>
    <x v="0"/>
    <x v="0"/>
    <x v="0"/>
    <m/>
    <n v="19940607"/>
    <x v="1"/>
    <s v="BEUERMAN AND ASSOCIATES BUTTE MT  LAB No 94-413"/>
    <m/>
    <m/>
    <d v="1994-06-14T00:00:00"/>
    <x v="0"/>
    <x v="2"/>
  </r>
  <r>
    <x v="1"/>
    <s v="T13N R089W S20 fCODY/STEELE/BAXTER"/>
    <m/>
    <x v="0"/>
    <x v="5"/>
    <s v="SIERRA MADRE"/>
    <s v="NE NW"/>
    <n v="20"/>
    <n v="13"/>
    <n v="89"/>
    <n v="41.088890999999997"/>
    <n v="-107.432979"/>
    <s v="4900721299"/>
    <s v="1-20"/>
    <x v="0"/>
    <x v="10"/>
    <m/>
    <m/>
    <m/>
    <x v="0"/>
    <n v="3296"/>
    <m/>
    <m/>
    <m/>
    <x v="1"/>
    <d v="1994-04-09T00:00:00"/>
    <n v="7.9"/>
    <x v="0"/>
    <n v="156"/>
    <n v="67"/>
    <n v="12219"/>
    <n v="340"/>
    <x v="1"/>
    <n v="18457"/>
    <n v="2015"/>
    <n v="0"/>
    <x v="1"/>
    <n v="0"/>
    <n v="0"/>
    <x v="0"/>
    <s v="MERIT ENERGY COMPANY"/>
    <n v="7.7843999999999998"/>
    <n v="5.5134300000000005"/>
    <n v="531.52649999999994"/>
    <n v="8.6971999999999987"/>
    <n v="553.52152999999987"/>
    <n v="520.67196999999999"/>
    <n v="33.025849999999998"/>
    <n v="0"/>
    <x v="1"/>
    <n v="0"/>
    <n v="553.69781999999998"/>
    <n v="-1.5921867694970127E-4"/>
    <n v="33254"/>
    <n v="1"/>
    <n v="1.4063409602152244E-2"/>
    <n v="9.9606423620053255E-3"/>
    <n v="0.97597594803584242"/>
    <n v="0.94035401837052568"/>
    <n v="5.9645981629474355E-2"/>
    <n v="0"/>
    <x v="1"/>
    <n v="1"/>
    <x v="1"/>
    <n v="0"/>
    <n v="0"/>
    <x v="0"/>
    <n v="0"/>
    <x v="0"/>
    <x v="1"/>
    <m/>
    <x v="1"/>
    <x v="1"/>
    <x v="1"/>
    <n v="0"/>
    <x v="1"/>
    <x v="3"/>
    <x v="1"/>
    <x v="1"/>
    <x v="0"/>
    <x v="0"/>
    <x v="0"/>
    <x v="0"/>
    <x v="0"/>
    <x v="0"/>
    <x v="0"/>
    <x v="0"/>
    <x v="0"/>
    <m/>
    <x v="0"/>
    <x v="0"/>
    <x v="0"/>
    <x v="0"/>
    <x v="0"/>
    <m/>
    <n v="19940409"/>
    <x v="1"/>
    <s v="BJ SERVICES CASPER  LAB No 1479"/>
    <m/>
    <m/>
    <d v="1994-04-11T00:00:00"/>
    <x v="0"/>
    <x v="2"/>
  </r>
  <r>
    <x v="1"/>
    <s v="T13N R089W S20 fCODY/STEELE/BAXTER"/>
    <m/>
    <x v="0"/>
    <x v="5"/>
    <s v="SIERRA MADRE"/>
    <s v="SW NE"/>
    <n v="20"/>
    <n v="13"/>
    <n v="89"/>
    <n v="41.085279999999997"/>
    <n v="-107.428206"/>
    <s v="4900721318"/>
    <s v="4-20"/>
    <x v="0"/>
    <x v="10"/>
    <m/>
    <m/>
    <m/>
    <x v="0"/>
    <n v="3320"/>
    <m/>
    <m/>
    <m/>
    <x v="1"/>
    <d v="1994-04-09T00:00:00"/>
    <n v="7.8"/>
    <x v="0"/>
    <n v="313"/>
    <n v="134"/>
    <n v="6221"/>
    <n v="663"/>
    <x v="1"/>
    <n v="10734"/>
    <n v="595"/>
    <n v="0"/>
    <x v="1"/>
    <n v="98"/>
    <n v="0"/>
    <x v="0"/>
    <s v="MERIT ENERGY COMPANY"/>
    <n v="15.6187"/>
    <n v="11.026860000000001"/>
    <n v="270.61349999999999"/>
    <n v="16.959540000000001"/>
    <n v="314.21859999999998"/>
    <n v="302.80613999999997"/>
    <n v="9.7520499999999988"/>
    <n v="0"/>
    <x v="1"/>
    <n v="2.0403600000000002"/>
    <n v="314.59854999999999"/>
    <n v="-6.0422970334064209E-4"/>
    <n v="18758"/>
    <n v="1"/>
    <n v="4.9706478228850874E-2"/>
    <n v="3.5092957577940967E-2"/>
    <n v="0.91520056419320817"/>
    <n v="0.9625160065105195"/>
    <n v="3.0998394620699934E-2"/>
    <n v="6.485598868780547E-3"/>
    <x v="1"/>
    <n v="6"/>
    <x v="1"/>
    <n v="0"/>
    <n v="0"/>
    <x v="0"/>
    <n v="0"/>
    <x v="0"/>
    <x v="1"/>
    <m/>
    <x v="1"/>
    <x v="1"/>
    <x v="1"/>
    <n v="0"/>
    <x v="1"/>
    <x v="3"/>
    <x v="1"/>
    <x v="1"/>
    <x v="0"/>
    <x v="0"/>
    <x v="0"/>
    <x v="0"/>
    <x v="0"/>
    <x v="0"/>
    <x v="0"/>
    <x v="0"/>
    <x v="0"/>
    <m/>
    <x v="0"/>
    <x v="0"/>
    <x v="0"/>
    <x v="0"/>
    <x v="0"/>
    <m/>
    <n v="19940409"/>
    <x v="1"/>
    <s v="BJ SERVICES CASPER  LAB No 1477"/>
    <m/>
    <m/>
    <d v="1994-04-11T00:00:00"/>
    <x v="0"/>
    <x v="2"/>
  </r>
  <r>
    <x v="1"/>
    <s v="T13N R089W S20 fCODY/STEELE/BAXTER"/>
    <m/>
    <x v="0"/>
    <x v="5"/>
    <s v="SIERRA MADRE"/>
    <s v="SW NW"/>
    <n v="20"/>
    <n v="13"/>
    <n v="89"/>
    <n v="41.085284999999999"/>
    <n v="-107.437777"/>
    <s v="4900721311"/>
    <s v="2-20"/>
    <x v="0"/>
    <x v="10"/>
    <m/>
    <m/>
    <m/>
    <x v="0"/>
    <n v="3408"/>
    <m/>
    <m/>
    <m/>
    <x v="1"/>
    <d v="1994-04-10T00:00:00"/>
    <n v="7.2"/>
    <x v="0"/>
    <n v="274"/>
    <n v="127"/>
    <n v="11511"/>
    <n v="380"/>
    <x v="1"/>
    <n v="17571"/>
    <n v="2382"/>
    <n v="0"/>
    <x v="1"/>
    <n v="0"/>
    <n v="0"/>
    <x v="0"/>
    <s v="MERIT ENERGY COMPANY"/>
    <n v="13.672599999999999"/>
    <n v="10.45083"/>
    <n v="500.72849999999994"/>
    <n v="9.7203999999999997"/>
    <n v="534.57232999999997"/>
    <n v="495.67791"/>
    <n v="39.040979999999998"/>
    <n v="0"/>
    <x v="1"/>
    <n v="0"/>
    <n v="534.71888999999999"/>
    <n v="-1.3706275452259135E-4"/>
    <n v="32245"/>
    <n v="1"/>
    <n v="2.5576707271773681E-2"/>
    <n v="1.9549889535060674E-2"/>
    <n v="0.9548734031931656"/>
    <n v="0.92698784215384655"/>
    <n v="7.3012157846153516E-2"/>
    <n v="0"/>
    <x v="1"/>
    <n v="1"/>
    <x v="1"/>
    <n v="0"/>
    <n v="0"/>
    <x v="0"/>
    <n v="0"/>
    <x v="0"/>
    <x v="1"/>
    <m/>
    <x v="1"/>
    <x v="1"/>
    <x v="1"/>
    <n v="0"/>
    <x v="1"/>
    <x v="3"/>
    <x v="1"/>
    <x v="1"/>
    <x v="0"/>
    <x v="0"/>
    <x v="0"/>
    <x v="0"/>
    <x v="0"/>
    <x v="0"/>
    <x v="0"/>
    <x v="0"/>
    <x v="0"/>
    <m/>
    <x v="0"/>
    <x v="0"/>
    <x v="0"/>
    <x v="0"/>
    <x v="0"/>
    <m/>
    <n v="19940410"/>
    <x v="1"/>
    <s v="BJ SERVICES CASPER  LAB No 1480"/>
    <m/>
    <m/>
    <d v="1994-04-11T00:00:00"/>
    <x v="0"/>
    <x v="2"/>
  </r>
  <r>
    <x v="1"/>
    <s v="T13N R089W S30 fCODY/STEELE/BAXTER"/>
    <m/>
    <x v="0"/>
    <x v="5"/>
    <s v="SIERRA MADRE"/>
    <s v="NE NW"/>
    <n v="30"/>
    <n v="13"/>
    <n v="89"/>
    <n v="41.074548999999998"/>
    <n v="-107.45138799999999"/>
    <s v="4900720723"/>
    <s v="1-30 SIERR"/>
    <x v="0"/>
    <x v="10"/>
    <m/>
    <m/>
    <m/>
    <x v="0"/>
    <n v="3511"/>
    <m/>
    <m/>
    <m/>
    <x v="1"/>
    <d v="1981-12-26T00:00:00"/>
    <n v="7.8"/>
    <x v="0"/>
    <n v="325"/>
    <n v="79"/>
    <n v="12220"/>
    <n v="163"/>
    <x v="1"/>
    <n v="19200"/>
    <n v="1037"/>
    <n v="0"/>
    <x v="1"/>
    <n v="0"/>
    <n v="32497"/>
    <x v="0"/>
    <s v="MERIT ENERGY COMPANY"/>
    <n v="16.217500000000001"/>
    <n v="6.5009100000000002"/>
    <n v="531.57000000000005"/>
    <n v="4.1695399999999996"/>
    <n v="558.45794999999987"/>
    <n v="541.63199999999995"/>
    <n v="16.996429999999997"/>
    <n v="0"/>
    <x v="1"/>
    <n v="0"/>
    <n v="558.62842999999998"/>
    <n v="-1.5261129582486851E-4"/>
    <n v="33024"/>
    <n v="8.0432227835350503E-3"/>
    <n v="2.9039787149596499E-2"/>
    <n v="1.1640822733385748E-2"/>
    <n v="0.95931939011701783"/>
    <n v="0.96957471355333624"/>
    <n v="3.0425286446663657E-2"/>
    <n v="0"/>
    <x v="1"/>
    <n v="0"/>
    <x v="1"/>
    <n v="32307"/>
    <n v="0.2"/>
    <x v="0"/>
    <n v="0"/>
    <x v="0"/>
    <x v="1"/>
    <m/>
    <x v="1"/>
    <x v="1"/>
    <x v="1"/>
    <n v="0"/>
    <x v="1"/>
    <x v="3"/>
    <x v="1"/>
    <x v="1"/>
    <x v="0"/>
    <x v="0"/>
    <x v="0"/>
    <x v="0"/>
    <x v="0"/>
    <x v="0"/>
    <x v="0"/>
    <x v="0"/>
    <x v="0"/>
    <m/>
    <x v="0"/>
    <x v="0"/>
    <x v="0"/>
    <x v="0"/>
    <x v="0"/>
    <m/>
    <n v="19811226"/>
    <x v="1"/>
    <s v="CHEMICAL AND GEOLOGICAL LABS CASPER  LAB No 39476-1"/>
    <m/>
    <m/>
    <d v="1981-12-28T00:00:00"/>
    <x v="0"/>
    <x v="2"/>
  </r>
  <r>
    <x v="1"/>
    <s v="T13N R090W S13 fCODY/STEELE/BAXTER"/>
    <m/>
    <x v="0"/>
    <x v="5"/>
    <s v="SIERRA MADRE"/>
    <s v="NE SE"/>
    <n v="13"/>
    <n v="13"/>
    <n v="90"/>
    <n v="41.096286999999997"/>
    <n v="-107.461932"/>
    <s v="4900721198"/>
    <s v="1-13 SIERR"/>
    <x v="0"/>
    <x v="10"/>
    <m/>
    <m/>
    <m/>
    <x v="0"/>
    <n v="3576"/>
    <m/>
    <m/>
    <m/>
    <x v="1"/>
    <d v="1994-06-07T00:00:00"/>
    <n v="9.3000000000000007"/>
    <x v="0"/>
    <n v="22"/>
    <n v="31"/>
    <n v="7918"/>
    <n v="343"/>
    <x v="1"/>
    <n v="12240"/>
    <n v="1505"/>
    <n v="0"/>
    <x v="1"/>
    <n v="66"/>
    <n v="22125"/>
    <x v="0"/>
    <s v="MERIT ENERGY COMPANY"/>
    <n v="1.0977999999999999"/>
    <n v="2.5509900000000001"/>
    <n v="344.43299999999999"/>
    <n v="8.7739399999999996"/>
    <n v="356.85572999999999"/>
    <n v="345.29039999999998"/>
    <n v="24.666949999999996"/>
    <n v="0"/>
    <x v="1"/>
    <n v="1.37412"/>
    <n v="371.33146999999997"/>
    <n v="-1.9879146461239602E-2"/>
    <n v="22125"/>
    <n v="0"/>
    <n v="3.0763132204714772E-3"/>
    <n v="7.1485190948173934E-3"/>
    <n v="0.98977516768471108"/>
    <n v="0.9298710933387897"/>
    <n v="6.6428385399169093E-2"/>
    <n v="3.7005212620411627E-3"/>
    <x v="1"/>
    <n v="10.01"/>
    <x v="1"/>
    <n v="0"/>
    <n v="0"/>
    <x v="0"/>
    <n v="27656"/>
    <x v="0"/>
    <x v="1"/>
    <m/>
    <x v="1"/>
    <x v="1"/>
    <x v="1"/>
    <n v="0.24"/>
    <x v="1"/>
    <x v="8"/>
    <x v="1"/>
    <x v="1"/>
    <x v="0"/>
    <x v="0"/>
    <x v="0"/>
    <x v="1"/>
    <x v="0"/>
    <x v="0"/>
    <x v="0"/>
    <x v="0"/>
    <x v="0"/>
    <n v="0.11"/>
    <x v="0"/>
    <x v="0"/>
    <x v="0"/>
    <x v="0"/>
    <x v="0"/>
    <m/>
    <n v="19940607"/>
    <x v="1"/>
    <s v="BEUERMAN AND ASSOCIATES BUTTE MT  LAB No 94-411"/>
    <m/>
    <m/>
    <d v="1994-06-14T00:00:00"/>
    <x v="0"/>
    <x v="2"/>
  </r>
  <r>
    <x v="1"/>
    <s v="T13N R090W S13 fCODY/STEELE/BAXTER"/>
    <m/>
    <x v="0"/>
    <x v="5"/>
    <s v="SIERRA MADRE"/>
    <s v="SW NE"/>
    <n v="13"/>
    <n v="13"/>
    <n v="90"/>
    <n v="41.099966000000002"/>
    <n v="-107.466159"/>
    <s v="4900721266"/>
    <s v="2-13 SIERR"/>
    <x v="0"/>
    <x v="10"/>
    <m/>
    <m/>
    <m/>
    <x v="0"/>
    <n v="3924"/>
    <m/>
    <m/>
    <m/>
    <x v="1"/>
    <d v="1994-06-07T00:00:00"/>
    <n v="7.03"/>
    <x v="0"/>
    <n v="98"/>
    <n v="85"/>
    <n v="9100"/>
    <n v="760"/>
    <x v="1"/>
    <n v="14080"/>
    <n v="1701"/>
    <n v="0"/>
    <x v="1"/>
    <n v="412"/>
    <n v="26236"/>
    <x v="0"/>
    <s v="VESSELS OIL AND GAS COMPANY"/>
    <n v="4.8902000000000001"/>
    <n v="6.99465"/>
    <n v="395.85"/>
    <n v="19.440799999999999"/>
    <n v="427.17564999999996"/>
    <n v="397.1968"/>
    <n v="27.879389999999997"/>
    <n v="0"/>
    <x v="1"/>
    <n v="8.5778400000000001"/>
    <n v="433.65402999999998"/>
    <n v="-7.5257395864882538E-3"/>
    <n v="26236"/>
    <n v="0"/>
    <n v="1.1447749889301978E-2"/>
    <n v="1.6374177694819452E-2"/>
    <n v="0.97217807241587861"/>
    <n v="0.9159301482797243"/>
    <n v="6.4289475183708075E-2"/>
    <n v="1.9780376536567643E-2"/>
    <x v="1"/>
    <n v="9.1199999999999992"/>
    <x v="1"/>
    <n v="0"/>
    <n v="0"/>
    <x v="0"/>
    <n v="32795"/>
    <x v="0"/>
    <x v="1"/>
    <m/>
    <x v="1"/>
    <x v="1"/>
    <x v="1"/>
    <n v="0"/>
    <x v="1"/>
    <x v="9"/>
    <x v="1"/>
    <x v="1"/>
    <x v="0"/>
    <x v="0"/>
    <x v="0"/>
    <x v="0"/>
    <x v="0"/>
    <x v="0"/>
    <x v="0"/>
    <x v="0"/>
    <x v="0"/>
    <n v="0.19"/>
    <x v="0"/>
    <x v="0"/>
    <x v="0"/>
    <x v="0"/>
    <x v="0"/>
    <m/>
    <n v="19940607"/>
    <x v="1"/>
    <s v="BEUERMAN AND ASSOCIATES BUTTE MT  LAB No 94-407"/>
    <m/>
    <m/>
    <d v="1994-06-14T00:00:00"/>
    <x v="0"/>
    <x v="2"/>
  </r>
  <r>
    <x v="1"/>
    <s v="T13N R100W S03 fCODY/STEELE/BAXTER"/>
    <n v="5709"/>
    <x v="0"/>
    <x v="1"/>
    <s v="TRAIL UNIT"/>
    <s v="SW NE"/>
    <n v="3"/>
    <n v="13"/>
    <n v="100"/>
    <n v="41.132469999999998"/>
    <n v="-108.648371"/>
    <s v="4903726841"/>
    <s v="7A-3J TRAIL UNIT"/>
    <x v="0"/>
    <x v="10"/>
    <m/>
    <m/>
    <n v="3317"/>
    <x v="0"/>
    <n v="9880"/>
    <n v="13197"/>
    <n v="13791"/>
    <n v="13756"/>
    <x v="1"/>
    <m/>
    <n v="6.67"/>
    <x v="1"/>
    <n v="491"/>
    <n v="44"/>
    <n v="6080"/>
    <n v="96"/>
    <x v="1"/>
    <n v="12000"/>
    <n v="272"/>
    <n v="0"/>
    <x v="1"/>
    <n v="14"/>
    <n v="20800"/>
    <x v="0"/>
    <s v="WEXPRO COMPANY"/>
    <n v="24.500900000000001"/>
    <n v="3.6207600000000002"/>
    <n v="264.48"/>
    <n v="2.4556800000000001"/>
    <n v="295.05733999999995"/>
    <n v="338.52"/>
    <n v="4.4580799999999998"/>
    <n v="0"/>
    <x v="1"/>
    <n v="0.29148000000000002"/>
    <n v="343.26955999999996"/>
    <n v="-7.5529043190879164E-2"/>
    <n v="18997"/>
    <n v="-4.5304922481594088E-2"/>
    <n v="8.3037758016797705E-2"/>
    <n v="1.2271377488863693E-2"/>
    <n v="0.90469086449433855"/>
    <n v="0.98616376004909967"/>
    <n v="1.2987111353538019E-2"/>
    <n v="8.4912859736237625E-4"/>
    <x v="1"/>
    <n v="31"/>
    <x v="1"/>
    <n v="0"/>
    <n v="0"/>
    <x v="1"/>
    <n v="34800"/>
    <x v="1"/>
    <x v="1"/>
    <n v="0"/>
    <x v="1"/>
    <x v="1"/>
    <x v="1"/>
    <n v="0"/>
    <x v="1"/>
    <x v="3"/>
    <x v="1"/>
    <x v="1"/>
    <x v="0"/>
    <x v="0"/>
    <x v="0"/>
    <x v="0"/>
    <x v="0"/>
    <x v="0"/>
    <x v="0"/>
    <x v="0"/>
    <x v="0"/>
    <m/>
    <x v="0"/>
    <x v="0"/>
    <x v="0"/>
    <x v="0"/>
    <x v="0"/>
    <m/>
    <m/>
    <x v="0"/>
    <s v="WYOMING ANALYTICAL LABS ROCK SPRINGS ID No D7916"/>
    <m/>
    <s v="9880-13197"/>
    <d v="2007-08-16T00:00:00"/>
    <x v="6"/>
    <x v="2"/>
  </r>
  <r>
    <x v="1"/>
    <s v="T13N R100W S04 fCODY/STEELE/BAXTER"/>
    <n v="5710"/>
    <x v="0"/>
    <x v="1"/>
    <s v="TRAIL UNIT"/>
    <s v="NE SE"/>
    <n v="4"/>
    <n v="13"/>
    <n v="100"/>
    <n v="41.128480000000003"/>
    <n v="-108.665116"/>
    <s v="4903726734"/>
    <s v="30Q TRAIL UNIT"/>
    <x v="0"/>
    <x v="10"/>
    <m/>
    <m/>
    <n v="3890"/>
    <x v="0"/>
    <n v="9630"/>
    <n v="13520"/>
    <n v="13676"/>
    <n v="13662"/>
    <x v="1"/>
    <m/>
    <n v="6.37"/>
    <x v="1"/>
    <n v="369"/>
    <n v="25"/>
    <n v="7000"/>
    <n v="88"/>
    <x v="1"/>
    <n v="10500"/>
    <n v="474"/>
    <n v="0"/>
    <x v="1"/>
    <n v="30"/>
    <n v="22200"/>
    <x v="0"/>
    <s v="WEXPRO COMPANY"/>
    <n v="18.4131"/>
    <n v="2.0572500000000002"/>
    <n v="304.5"/>
    <n v="2.2510399999999997"/>
    <n v="327.22138999999999"/>
    <n v="296.20499999999998"/>
    <n v="7.7688599999999992"/>
    <n v="0"/>
    <x v="1"/>
    <n v="0.62460000000000004"/>
    <n v="304.59845999999999"/>
    <n v="3.5805981720897176E-2"/>
    <n v="18486"/>
    <n v="-9.1284471316914903E-2"/>
    <n v="5.6271076899954496E-2"/>
    <n v="6.2870278743085845E-3"/>
    <n v="0.93744189522573695"/>
    <n v="0.97244418110321373"/>
    <n v="2.5505250420504423E-2"/>
    <n v="2.0505684762818568E-3"/>
    <x v="1"/>
    <n v="85"/>
    <x v="1"/>
    <n v="0"/>
    <n v="0"/>
    <x v="1"/>
    <n v="38900"/>
    <x v="1"/>
    <x v="1"/>
    <n v="0"/>
    <x v="1"/>
    <x v="1"/>
    <x v="1"/>
    <n v="0"/>
    <x v="1"/>
    <x v="3"/>
    <x v="1"/>
    <x v="1"/>
    <x v="0"/>
    <x v="0"/>
    <x v="0"/>
    <x v="0"/>
    <x v="0"/>
    <x v="0"/>
    <x v="0"/>
    <x v="0"/>
    <x v="0"/>
    <m/>
    <x v="0"/>
    <x v="0"/>
    <x v="0"/>
    <x v="0"/>
    <x v="0"/>
    <m/>
    <m/>
    <x v="0"/>
    <s v="WYOMING ANALYTICAL LABS ROCK SPRINGS ID No D7256"/>
    <m/>
    <s v="9630-13520"/>
    <d v="2007-06-05T00:00:00"/>
    <x v="0"/>
    <x v="2"/>
  </r>
  <r>
    <x v="1"/>
    <s v="T13N R100W S15 fCODY/STEELE/BAXTER"/>
    <n v="5712"/>
    <x v="0"/>
    <x v="1"/>
    <s v="TRAIL UNIT"/>
    <s v="SW SW"/>
    <n v="15"/>
    <n v="13"/>
    <n v="100"/>
    <n v="41.094957999999998"/>
    <n v="-108.660616"/>
    <s v="4903726826"/>
    <s v="13C-15J"/>
    <x v="0"/>
    <x v="10"/>
    <m/>
    <m/>
    <n v="3777"/>
    <x v="0"/>
    <n v="9686"/>
    <n v="13463"/>
    <n v="13700"/>
    <n v="13655"/>
    <x v="1"/>
    <m/>
    <n v="6.82"/>
    <x v="1"/>
    <n v="357"/>
    <n v="24"/>
    <n v="5340"/>
    <n v="73"/>
    <x v="1"/>
    <n v="9700"/>
    <n v="426"/>
    <n v="0"/>
    <x v="1"/>
    <n v="54"/>
    <n v="21800"/>
    <x v="0"/>
    <s v="WEXPRO COMPANY"/>
    <n v="17.814299999999999"/>
    <n v="1.97496"/>
    <n v="232.29"/>
    <n v="1.86734"/>
    <n v="253.94659999999999"/>
    <n v="273.637"/>
    <n v="6.9821399999999993"/>
    <n v="0"/>
    <x v="1"/>
    <n v="1.1242800000000002"/>
    <n v="281.74342000000001"/>
    <n v="-5.1889747731346622E-2"/>
    <n v="15974"/>
    <n v="-0.15423307036586012"/>
    <n v="7.0149787396247873E-2"/>
    <n v="7.7770680922682172E-3"/>
    <n v="0.92207314451148392"/>
    <n v="0.97122765103085629"/>
    <n v="2.4781909724812735E-2"/>
    <n v="3.9904392443308881E-3"/>
    <x v="1"/>
    <n v="3.6"/>
    <x v="1"/>
    <n v="0"/>
    <n v="0"/>
    <x v="1"/>
    <n v="36200"/>
    <x v="1"/>
    <x v="1"/>
    <n v="0"/>
    <x v="1"/>
    <x v="1"/>
    <x v="1"/>
    <n v="37.799999999999997"/>
    <x v="1"/>
    <x v="3"/>
    <x v="1"/>
    <x v="1"/>
    <x v="0"/>
    <x v="0"/>
    <x v="0"/>
    <x v="0"/>
    <x v="0"/>
    <x v="0"/>
    <x v="0"/>
    <x v="0"/>
    <x v="0"/>
    <m/>
    <x v="0"/>
    <x v="0"/>
    <x v="0"/>
    <x v="0"/>
    <x v="0"/>
    <m/>
    <m/>
    <x v="0"/>
    <s v="WYOMING ANALYTICAL LABS ROCK SPRINGS ID No D7151"/>
    <m/>
    <s v="9686-13463"/>
    <d v="2007-05-23T00:00:00"/>
    <x v="0"/>
    <x v="2"/>
  </r>
  <r>
    <x v="0"/>
    <s v="T14N R091W S12 fCODY/STEELE/BAXTER"/>
    <n v="49008546"/>
    <x v="0"/>
    <x v="5"/>
    <s v="BROWNING"/>
    <m/>
    <s v="12"/>
    <n v="14"/>
    <n v="91"/>
    <n v="41.197020000000002"/>
    <n v="-107.58025000000001"/>
    <s v="4900720078"/>
    <s v="1-12 FEDERAL"/>
    <x v="0"/>
    <x v="10"/>
    <m/>
    <n v="122"/>
    <n v="25"/>
    <x v="0"/>
    <n v="3295"/>
    <n v="3320"/>
    <m/>
    <m/>
    <x v="0"/>
    <d v="1968-12-31T00:00:00"/>
    <n v="8.6000003814697266"/>
    <x v="0"/>
    <n v="4"/>
    <n v="1"/>
    <n v="941"/>
    <n v="7"/>
    <x v="0"/>
    <n v="180"/>
    <n v="1915"/>
    <m/>
    <x v="0"/>
    <n v="5"/>
    <n v="2267"/>
    <x v="0"/>
    <m/>
    <n v="0.1996"/>
    <n v="8.2290000000000002E-2"/>
    <n v="40.933499999999995"/>
    <n v="0.17906"/>
    <n v="41.394449999999992"/>
    <n v="5.0777999999999999"/>
    <n v="31.386849999999995"/>
    <m/>
    <x v="0"/>
    <n v="0.10410000000000001"/>
    <n v="36.568750000000001"/>
    <n v="6.1897151476594067E-2"/>
    <n v="3050"/>
    <n v="0.14726349445175851"/>
    <n v="4.8219024531066376E-3"/>
    <n v="1.9879476596500259E-3"/>
    <n v="0.99319014988724341"/>
    <n v="0.13885626388651515"/>
    <n v="0.85829704324047174"/>
    <n v="2.846692873013161E-3"/>
    <x v="0"/>
    <m/>
    <x v="0"/>
    <m/>
    <m/>
    <x v="0"/>
    <m/>
    <x v="0"/>
    <x v="0"/>
    <m/>
    <x v="0"/>
    <x v="0"/>
    <x v="0"/>
    <m/>
    <x v="0"/>
    <x v="0"/>
    <x v="0"/>
    <x v="0"/>
    <x v="0"/>
    <x v="0"/>
    <x v="0"/>
    <x v="0"/>
    <x v="0"/>
    <x v="0"/>
    <x v="0"/>
    <x v="0"/>
    <x v="0"/>
    <m/>
    <x v="0"/>
    <x v="0"/>
    <x v="0"/>
    <x v="0"/>
    <x v="0"/>
    <s v="DST NO. 1 (MFE)"/>
    <m/>
    <x v="0"/>
    <m/>
    <m/>
    <m/>
    <m/>
    <x v="0"/>
    <x v="2"/>
  </r>
  <r>
    <x v="0"/>
    <s v="T14N R091W S12 fCODY/STEELE/BAXTER"/>
    <n v="49008545"/>
    <x v="0"/>
    <x v="5"/>
    <s v="BROWNING"/>
    <m/>
    <s v="12"/>
    <n v="14"/>
    <n v="91"/>
    <n v="41.197020000000002"/>
    <n v="-107.58025000000001"/>
    <s v="4900720078"/>
    <s v="1-12 FEDERAL"/>
    <x v="0"/>
    <x v="10"/>
    <n v="122"/>
    <n v="2205"/>
    <n v="13"/>
    <x v="0"/>
    <n v="3442"/>
    <n v="3455"/>
    <m/>
    <m/>
    <x v="0"/>
    <d v="1968-12-31T00:00:00"/>
    <n v="8.6"/>
    <x v="0"/>
    <n v="26"/>
    <n v="9"/>
    <n v="1619"/>
    <n v="31"/>
    <x v="0"/>
    <n v="1680"/>
    <n v="939"/>
    <m/>
    <x v="0"/>
    <n v="407"/>
    <n v="4294"/>
    <x v="0"/>
    <m/>
    <n v="1.2974000000000001"/>
    <n v="0.74060999999999999"/>
    <n v="70.42649999999999"/>
    <n v="0.79297999999999991"/>
    <n v="73.25748999999999"/>
    <n v="47.392800000000001"/>
    <n v="15.390209999999998"/>
    <m/>
    <x v="0"/>
    <n v="8.4737400000000012"/>
    <n v="71.256749999999997"/>
    <n v="1.3844587218532885E-2"/>
    <n v="4708"/>
    <n v="4.5989780048878028E-2"/>
    <n v="1.7710134485907178E-2"/>
    <n v="1.0109682982586491E-2"/>
    <n v="0.97218018253150629"/>
    <n v="0.66509909587512772"/>
    <n v="0.21598248586975968"/>
    <n v="0.11891841825511269"/>
    <x v="0"/>
    <m/>
    <x v="0"/>
    <m/>
    <m/>
    <x v="0"/>
    <m/>
    <x v="0"/>
    <x v="0"/>
    <m/>
    <x v="0"/>
    <x v="0"/>
    <x v="0"/>
    <m/>
    <x v="0"/>
    <x v="0"/>
    <x v="0"/>
    <x v="0"/>
    <x v="0"/>
    <x v="0"/>
    <x v="0"/>
    <x v="0"/>
    <x v="0"/>
    <x v="0"/>
    <x v="0"/>
    <x v="0"/>
    <x v="0"/>
    <m/>
    <x v="0"/>
    <x v="0"/>
    <x v="0"/>
    <x v="0"/>
    <x v="0"/>
    <s v="DST NO. 2 (MFE)"/>
    <m/>
    <x v="0"/>
    <m/>
    <m/>
    <m/>
    <m/>
    <x v="0"/>
    <x v="2"/>
  </r>
  <r>
    <x v="0"/>
    <s v="T14N R091W S12 fCODY/STEELE/BAXTER"/>
    <n v="49008544"/>
    <x v="0"/>
    <x v="5"/>
    <s v="BROWNING"/>
    <m/>
    <s v="12"/>
    <n v="14"/>
    <n v="91"/>
    <n v="41.197020000000002"/>
    <n v="-107.58025000000001"/>
    <s v="4900720078"/>
    <s v="1-12 FEDERAL"/>
    <x v="0"/>
    <x v="10"/>
    <n v="2205"/>
    <m/>
    <n v="94"/>
    <x v="0"/>
    <n v="5660"/>
    <n v="5754"/>
    <m/>
    <m/>
    <x v="0"/>
    <d v="1969-01-09T00:00:00"/>
    <n v="8.6"/>
    <x v="0"/>
    <n v="30"/>
    <n v="18"/>
    <n v="2656"/>
    <n v="30"/>
    <x v="0"/>
    <n v="2980"/>
    <n v="1452"/>
    <m/>
    <x v="0"/>
    <n v="453"/>
    <n v="6942"/>
    <x v="0"/>
    <m/>
    <n v="1.4969999999999999"/>
    <n v="1.48122"/>
    <n v="115.53599999999999"/>
    <n v="0.76739999999999997"/>
    <n v="119.28161999999998"/>
    <n v="84.065799999999996"/>
    <n v="23.798279999999998"/>
    <m/>
    <x v="0"/>
    <n v="9.4314600000000013"/>
    <n v="117.29554"/>
    <n v="8.3950623128622084E-3"/>
    <n v="7616"/>
    <n v="4.6297568347300457E-2"/>
    <n v="1.2550131361394993E-2"/>
    <n v="1.241783939554141E-2"/>
    <n v="0.97503202924306365"/>
    <n v="0.71670073729998596"/>
    <n v="0.20289160184607188"/>
    <n v="8.0407660853942117E-2"/>
    <x v="0"/>
    <m/>
    <x v="0"/>
    <m/>
    <m/>
    <x v="0"/>
    <m/>
    <x v="0"/>
    <x v="0"/>
    <m/>
    <x v="0"/>
    <x v="0"/>
    <x v="0"/>
    <m/>
    <x v="0"/>
    <x v="0"/>
    <x v="0"/>
    <x v="0"/>
    <x v="0"/>
    <x v="0"/>
    <x v="0"/>
    <x v="0"/>
    <x v="0"/>
    <x v="0"/>
    <x v="0"/>
    <x v="0"/>
    <x v="0"/>
    <m/>
    <x v="0"/>
    <x v="0"/>
    <x v="0"/>
    <x v="0"/>
    <x v="0"/>
    <s v="DST NO. 5 (MFE TOOL)"/>
    <m/>
    <x v="0"/>
    <m/>
    <m/>
    <m/>
    <m/>
    <x v="0"/>
    <x v="2"/>
  </r>
  <r>
    <x v="0"/>
    <s v="T15N R091W S14 fCODY/STEELE/BAXTER"/>
    <n v="49018351"/>
    <x v="0"/>
    <x v="5"/>
    <s v="CHEROKEE CREEK"/>
    <m/>
    <s v="14"/>
    <n v="15"/>
    <n v="91"/>
    <n v="41.269559999999998"/>
    <n v="-107.59832"/>
    <s v="4900705063"/>
    <s v="14-1"/>
    <x v="0"/>
    <x v="10"/>
    <m/>
    <m/>
    <n v="368"/>
    <x v="0"/>
    <n v="2242"/>
    <n v="2610"/>
    <m/>
    <m/>
    <x v="3"/>
    <d v="1969-01-09T00:00:00"/>
    <n v="8.1999999999999993"/>
    <x v="2"/>
    <n v="13"/>
    <n v="18"/>
    <n v="1706"/>
    <n v="-3"/>
    <x v="0"/>
    <n v="1263"/>
    <n v="2480"/>
    <m/>
    <x v="0"/>
    <n v="2"/>
    <n v="4222"/>
    <x v="0"/>
    <m/>
    <n v="0.64870000000000005"/>
    <n v="1.48122"/>
    <n v="74.210999999999999"/>
    <n v="0"/>
    <n v="76.340919999999997"/>
    <n v="35.62923"/>
    <n v="40.647199999999998"/>
    <m/>
    <x v="0"/>
    <n v="4.1640000000000003E-2"/>
    <n v="76.318070000000006"/>
    <n v="1.4968001556928389E-4"/>
    <n v="5476"/>
    <n v="0.12930501134254485"/>
    <n v="8.4974087291586221E-3"/>
    <n v="1.9402700412832333E-2"/>
    <n v="0.97209989085800907"/>
    <n v="0.46685182159349675"/>
    <n v="0.53260256712466647"/>
    <n v="5.4561128183666066E-4"/>
    <x v="0"/>
    <m/>
    <x v="0"/>
    <m/>
    <m/>
    <x v="0"/>
    <m/>
    <x v="0"/>
    <x v="0"/>
    <m/>
    <x v="0"/>
    <x v="0"/>
    <x v="0"/>
    <m/>
    <x v="0"/>
    <x v="0"/>
    <x v="0"/>
    <x v="0"/>
    <x v="0"/>
    <x v="0"/>
    <x v="0"/>
    <x v="0"/>
    <x v="0"/>
    <x v="0"/>
    <x v="0"/>
    <x v="0"/>
    <x v="0"/>
    <m/>
    <x v="0"/>
    <x v="0"/>
    <x v="0"/>
    <x v="0"/>
    <x v="0"/>
    <s v="FLOWING"/>
    <m/>
    <x v="0"/>
    <m/>
    <m/>
    <m/>
    <m/>
    <x v="0"/>
    <x v="2"/>
  </r>
  <r>
    <x v="1"/>
    <s v="T16N R091W S07 fCODY/STEELE/BAXTER"/>
    <n v="4700"/>
    <x v="0"/>
    <x v="5"/>
    <s v="COW CREEK"/>
    <s v="NW SW"/>
    <n v="7"/>
    <n v="16"/>
    <n v="91"/>
    <n v="41.369840000000003"/>
    <n v="-107.68656"/>
    <s v="4900722204"/>
    <s v="13-7A"/>
    <x v="0"/>
    <x v="10"/>
    <m/>
    <m/>
    <s v=""/>
    <x v="0"/>
    <m/>
    <m/>
    <n v="4126"/>
    <n v="4121"/>
    <x v="1"/>
    <d v="2005-12-16T00:00:00"/>
    <n v="7.85"/>
    <x v="1"/>
    <n v="280"/>
    <n v="89.6"/>
    <n v="17900"/>
    <n v="400"/>
    <x v="1"/>
    <n v="28800"/>
    <n v="817"/>
    <n v="0"/>
    <x v="1"/>
    <n v="91"/>
    <n v="45600"/>
    <x v="0"/>
    <s v="DOUBLE EAGLE PETROLEUM CO"/>
    <n v="13.972"/>
    <n v="7.3731839999999993"/>
    <n v="778.65"/>
    <n v="10.231999999999999"/>
    <n v="810.22718399999997"/>
    <n v="812.44799999999998"/>
    <n v="13.390629999999998"/>
    <n v="0"/>
    <x v="1"/>
    <n v="1.8946200000000002"/>
    <n v="827.73325"/>
    <n v="-1.0687722143110102E-2"/>
    <n v="48377.599999999999"/>
    <n v="2.9555979297194206E-2"/>
    <n v="1.7244546067958146E-2"/>
    <n v="9.1001439418502642E-3"/>
    <n v="0.97365530999019156"/>
    <n v="0.98153360397205258"/>
    <n v="1.6177470217609353E-2"/>
    <n v="2.288925810338053E-3"/>
    <x v="1"/>
    <n v="3.82"/>
    <x v="1"/>
    <n v="0"/>
    <n v="0"/>
    <x v="1"/>
    <n v="72200"/>
    <x v="2"/>
    <x v="1"/>
    <n v="0"/>
    <x v="1"/>
    <x v="1"/>
    <x v="1"/>
    <n v="0"/>
    <x v="1"/>
    <x v="3"/>
    <x v="1"/>
    <x v="1"/>
    <x v="0"/>
    <x v="0"/>
    <x v="0"/>
    <x v="0"/>
    <x v="0"/>
    <x v="0"/>
    <x v="0"/>
    <x v="0"/>
    <x v="0"/>
    <m/>
    <x v="0"/>
    <x v="0"/>
    <x v="0"/>
    <x v="0"/>
    <x v="0"/>
    <m/>
    <n v="20051216"/>
    <x v="0"/>
    <s v="ENERGY LABS CASPER ID No C05120736-001"/>
    <m/>
    <m/>
    <d v="2006-01-16T00:00:00"/>
    <x v="0"/>
    <x v="2"/>
  </r>
  <r>
    <x v="0"/>
    <s v="T16N R092W S13 fCODY/STEELE/BAXTER"/>
    <n v="49009333"/>
    <x v="0"/>
    <x v="5"/>
    <s v="COW CREEK"/>
    <m/>
    <s v="13"/>
    <n v="16"/>
    <n v="92"/>
    <n v="41.359450000000002"/>
    <n v="-107.69531000000001"/>
    <s v="4900705086"/>
    <s v="UNIT NO. 2"/>
    <x v="0"/>
    <x v="10"/>
    <n v="579"/>
    <m/>
    <n v="44"/>
    <x v="0"/>
    <n v="3939"/>
    <n v="3983"/>
    <n v="4297"/>
    <m/>
    <x v="0"/>
    <d v="1960-05-25T00:00:00"/>
    <n v="7.9"/>
    <x v="2"/>
    <n v="275"/>
    <n v="110"/>
    <n v="16847"/>
    <n v="-3"/>
    <x v="0"/>
    <n v="26200"/>
    <n v="1342"/>
    <m/>
    <x v="0"/>
    <n v="16"/>
    <n v="44109"/>
    <x v="0"/>
    <m/>
    <n v="13.7225"/>
    <n v="9.0518999999999998"/>
    <n v="732.84449999999993"/>
    <n v="0"/>
    <n v="755.61889999999994"/>
    <n v="739.10199999999998"/>
    <n v="21.995379999999997"/>
    <m/>
    <x v="0"/>
    <n v="0.33312000000000003"/>
    <n v="761.43049999999994"/>
    <n v="-3.8308574526314033E-3"/>
    <n v="44784"/>
    <n v="7.5933988053052542E-3"/>
    <n v="1.8160609799463726E-2"/>
    <n v="1.1979451546275511E-2"/>
    <n v="0.96985993865426079"/>
    <n v="0.97067559022130057"/>
    <n v="2.888691745339857E-2"/>
    <n v="4.3749232530086469E-4"/>
    <x v="0"/>
    <m/>
    <x v="0"/>
    <m/>
    <m/>
    <x v="0"/>
    <m/>
    <x v="0"/>
    <x v="0"/>
    <m/>
    <x v="0"/>
    <x v="0"/>
    <x v="0"/>
    <m/>
    <x v="0"/>
    <x v="0"/>
    <x v="0"/>
    <x v="0"/>
    <x v="0"/>
    <x v="0"/>
    <x v="0"/>
    <x v="0"/>
    <x v="0"/>
    <x v="0"/>
    <x v="0"/>
    <x v="0"/>
    <x v="0"/>
    <m/>
    <x v="0"/>
    <x v="0"/>
    <x v="0"/>
    <x v="0"/>
    <x v="0"/>
    <s v="DST NO. 3"/>
    <m/>
    <x v="0"/>
    <m/>
    <m/>
    <m/>
    <m/>
    <x v="0"/>
    <x v="2"/>
  </r>
  <r>
    <x v="0"/>
    <s v="T26N R094W S17 fCODY/STEELE/BAXTER"/>
    <n v="49004037"/>
    <x v="0"/>
    <x v="1"/>
    <m/>
    <m/>
    <s v="17"/>
    <s v=" 26"/>
    <s v=" 94"/>
    <n v="42.231409999999997"/>
    <n v="-108.08329000000001"/>
    <s v="4903705970"/>
    <s v="1 R. E. MURPHY"/>
    <x v="0"/>
    <x v="10"/>
    <n v="1918"/>
    <n v="3723"/>
    <n v="197"/>
    <x v="2"/>
    <n v="5593"/>
    <n v="5790"/>
    <n v="9728"/>
    <m/>
    <x v="0"/>
    <d v="1956-04-13T00:00:00"/>
    <n v="8"/>
    <x v="0"/>
    <n v="56"/>
    <n v="22"/>
    <n v="3853"/>
    <n v="-3"/>
    <x v="0"/>
    <n v="2845"/>
    <n v="4722"/>
    <m/>
    <x v="0"/>
    <n v="38"/>
    <n v="9553"/>
    <x v="0"/>
    <m/>
    <n v="2.7944"/>
    <n v="1.8103800000000001"/>
    <n v="167.60549999999998"/>
    <n v="0"/>
    <n v="172.21027999999998"/>
    <n v="80.257449999999992"/>
    <n v="77.393579999999986"/>
    <m/>
    <x v="0"/>
    <n v="0.79116000000000009"/>
    <n v="158.44218999999998"/>
    <n v="4.1639156665002383E-2"/>
    <n v="11530"/>
    <n v="9.377223355309966E-2"/>
    <n v="1.6226673576049004E-2"/>
    <n v="1.0512612835888776E-2"/>
    <n v="0.97326071358806221"/>
    <n v="0.50654090302589228"/>
    <n v="0.48846572999275001"/>
    <n v="4.9933669813576808E-3"/>
    <x v="0"/>
    <m/>
    <x v="0"/>
    <m/>
    <m/>
    <x v="0"/>
    <m/>
    <x v="0"/>
    <x v="0"/>
    <m/>
    <x v="0"/>
    <x v="0"/>
    <x v="0"/>
    <m/>
    <x v="0"/>
    <x v="0"/>
    <x v="0"/>
    <x v="0"/>
    <x v="0"/>
    <x v="0"/>
    <x v="0"/>
    <x v="0"/>
    <x v="0"/>
    <x v="0"/>
    <x v="0"/>
    <x v="0"/>
    <x v="0"/>
    <m/>
    <x v="0"/>
    <x v="0"/>
    <x v="0"/>
    <x v="0"/>
    <x v="0"/>
    <s v="DST NO. 5"/>
    <m/>
    <x v="0"/>
    <m/>
    <m/>
    <m/>
    <m/>
    <x v="5"/>
    <x v="2"/>
  </r>
  <r>
    <x v="1"/>
    <s v="T25N R111W S28 fCODY/STEELE/BAXTER"/>
    <n v="1841"/>
    <x v="0"/>
    <x v="1"/>
    <s v="LITTLE MONUMENT"/>
    <s v="NE SE"/>
    <n v="28"/>
    <n v="25"/>
    <n v="111"/>
    <n v="42.116889999999998"/>
    <n v="-110.0367"/>
    <s v="4903723878"/>
    <s v="43-28 LITTLE MONUMENT"/>
    <x v="0"/>
    <x v="10"/>
    <m/>
    <m/>
    <s v=""/>
    <x v="0"/>
    <m/>
    <m/>
    <n v="9600"/>
    <m/>
    <x v="1"/>
    <d v="1993-03-15T00:00:00"/>
    <n v="0"/>
    <x v="1"/>
    <n v="32"/>
    <n v="6"/>
    <n v="5500"/>
    <n v="20"/>
    <x v="1"/>
    <n v="7720"/>
    <n v="1240"/>
    <n v="0"/>
    <x v="1"/>
    <n v="23"/>
    <n v="13900"/>
    <x v="0"/>
    <s v="GENERAL  ATLANTIC ENERGY"/>
    <n v="1.5968"/>
    <n v="0.49374000000000001"/>
    <n v="239.25"/>
    <n v="0.51159999999999994"/>
    <n v="241.85213999999996"/>
    <n v="217.78119999999998"/>
    <n v="20.323599999999999"/>
    <n v="0"/>
    <x v="1"/>
    <n v="0.47886000000000006"/>
    <n v="238.58365999999998"/>
    <n v="6.8031566340393092E-3"/>
    <n v="14541"/>
    <n v="2.2537885447065857E-2"/>
    <n v="6.6023811077297071E-3"/>
    <n v="2.0414952706227867E-3"/>
    <n v="0.99135612362164749"/>
    <n v="0.91280853013990981"/>
    <n v="8.5184375157963454E-2"/>
    <n v="2.0070947021267093E-3"/>
    <x v="1"/>
    <n v="6"/>
    <x v="1"/>
    <n v="13704"/>
    <n v="0.5"/>
    <x v="0"/>
    <n v="0"/>
    <x v="0"/>
    <x v="1"/>
    <m/>
    <x v="1"/>
    <x v="1"/>
    <x v="1"/>
    <n v="0"/>
    <x v="1"/>
    <x v="3"/>
    <x v="1"/>
    <x v="1"/>
    <x v="0"/>
    <x v="0"/>
    <x v="0"/>
    <x v="0"/>
    <x v="0"/>
    <x v="0"/>
    <x v="0"/>
    <x v="0"/>
    <x v="0"/>
    <m/>
    <x v="0"/>
    <x v="0"/>
    <x v="0"/>
    <x v="0"/>
    <x v="0"/>
    <m/>
    <n v="19930315"/>
    <x v="1"/>
    <m/>
    <m/>
    <m/>
    <m/>
    <x v="0"/>
    <x v="0"/>
  </r>
  <r>
    <x v="1"/>
    <s v="T26N R112W S09 fCODY/STEELE/BAXTER"/>
    <n v="5540"/>
    <x v="0"/>
    <x v="2"/>
    <s v="STEAD CANYON"/>
    <s v="NW NE"/>
    <n v="9"/>
    <n v="26"/>
    <n v="112"/>
    <n v="42.251170999999999"/>
    <n v="-110.163321"/>
    <s v="4902322164"/>
    <s v="02-09 BX"/>
    <x v="0"/>
    <x v="10"/>
    <m/>
    <m/>
    <n v="243"/>
    <x v="0"/>
    <n v="6596"/>
    <n v="6839"/>
    <n v="7005"/>
    <n v="6956"/>
    <x v="3"/>
    <m/>
    <n v="6.28"/>
    <x v="1"/>
    <n v="347"/>
    <n v="169"/>
    <n v="6468"/>
    <n v="0"/>
    <x v="1"/>
    <n v="10120"/>
    <n v="1296"/>
    <n v="0"/>
    <x v="1"/>
    <n v="280"/>
    <n v="18708"/>
    <x v="0"/>
    <s v="EOG RESOURCES INC"/>
    <n v="17.315300000000001"/>
    <n v="13.90701"/>
    <n v="281.358"/>
    <n v="0"/>
    <n v="312.58031"/>
    <n v="285.48519999999996"/>
    <n v="21.241439999999997"/>
    <n v="0"/>
    <x v="1"/>
    <n v="5.8296000000000001"/>
    <n v="312.55624"/>
    <n v="3.8503587736142944E-5"/>
    <n v="18680"/>
    <n v="-7.4890339146250129E-4"/>
    <n v="5.5394723999090026E-2"/>
    <n v="4.449099816939845E-2"/>
    <n v="0.90011427783151154"/>
    <n v="0.91338825934174261"/>
    <n v="6.7960377306816838E-2"/>
    <n v="1.8651363351440367E-2"/>
    <x v="1"/>
    <n v="28"/>
    <x v="1"/>
    <n v="0"/>
    <n v="0"/>
    <x v="1"/>
    <n v="0"/>
    <x v="2"/>
    <x v="1"/>
    <n v="0"/>
    <x v="1"/>
    <x v="1"/>
    <x v="1"/>
    <n v="0"/>
    <x v="1"/>
    <x v="3"/>
    <x v="1"/>
    <x v="1"/>
    <x v="0"/>
    <x v="0"/>
    <x v="0"/>
    <x v="0"/>
    <x v="0"/>
    <x v="0"/>
    <x v="0"/>
    <x v="0"/>
    <x v="0"/>
    <m/>
    <x v="0"/>
    <x v="0"/>
    <x v="0"/>
    <x v="0"/>
    <x v="0"/>
    <s v="WELLHEAD"/>
    <m/>
    <x v="0"/>
    <s v="CHAMPION TECHNOLOGIES VERNAL UTAH"/>
    <m/>
    <s v="6596-6839"/>
    <d v="2007-02-21T00:00:00"/>
    <x v="0"/>
    <x v="0"/>
  </r>
  <r>
    <x v="1"/>
    <s v="T26N R112W S23 fCODY/STEELE/BAXTER"/>
    <n v="2701"/>
    <x v="0"/>
    <x v="2"/>
    <s v="FONTENELLE"/>
    <s v="SW SE"/>
    <n v="23"/>
    <n v="26"/>
    <n v="112"/>
    <n v="42.215449999999997"/>
    <n v="-110.12084"/>
    <s v="4902321525"/>
    <s v="21-26D"/>
    <x v="0"/>
    <x v="10"/>
    <m/>
    <m/>
    <s v=""/>
    <x v="0"/>
    <m/>
    <m/>
    <n v="8320"/>
    <n v="8250"/>
    <x v="1"/>
    <d v="2000-02-21T00:00:00"/>
    <n v="7.47"/>
    <x v="1"/>
    <n v="2.5"/>
    <n v="0.1"/>
    <n v="175"/>
    <n v="5.2"/>
    <x v="1"/>
    <n v="162"/>
    <n v="117"/>
    <m/>
    <x v="0"/>
    <n v="4.0999999999999996"/>
    <n v="660"/>
    <x v="0"/>
    <s v="XTO ENERGY INC"/>
    <n v="0.12475"/>
    <n v="8.2290000000000002E-3"/>
    <n v="7.6124999999999998"/>
    <n v="0.133016"/>
    <n v="7.8784949999999991"/>
    <n v="4.5700199999999995"/>
    <n v="1.9176299999999997"/>
    <n v="0"/>
    <x v="1"/>
    <n v="8.5361999999999993E-2"/>
    <n v="6.5730119999999994"/>
    <n v="9.0335423149987035E-2"/>
    <n v="465.9"/>
    <n v="-0.17239541699973354"/>
    <n v="1.5834242453666596E-2"/>
    <n v="1.0444888268635064E-3"/>
    <n v="0.98312126871946992"/>
    <n v="0.69527029617472169"/>
    <n v="0.29174296349983841"/>
    <n v="1.2986740325439844E-2"/>
    <x v="0"/>
    <n v="23.6"/>
    <x v="0"/>
    <m/>
    <n v="11.33"/>
    <x v="2"/>
    <m/>
    <x v="0"/>
    <x v="0"/>
    <m/>
    <x v="0"/>
    <x v="0"/>
    <x v="0"/>
    <m/>
    <x v="0"/>
    <x v="0"/>
    <x v="0"/>
    <x v="0"/>
    <x v="0"/>
    <x v="0"/>
    <x v="0"/>
    <x v="0"/>
    <x v="0"/>
    <x v="0"/>
    <x v="0"/>
    <x v="0"/>
    <x v="0"/>
    <m/>
    <x v="0"/>
    <x v="0"/>
    <x v="0"/>
    <x v="0"/>
    <x v="0"/>
    <s v="HIGH ORGANIC CONTAMINANTS"/>
    <n v="221"/>
    <x v="0"/>
    <s v="ETL LABS ID No 00-5121-10"/>
    <m/>
    <m/>
    <d v="2000-03-29T00:00:00"/>
    <x v="0"/>
    <x v="0"/>
  </r>
  <r>
    <x v="1"/>
    <s v="T27N R112W S31 fCODY/STEELE/BAXTER"/>
    <n v="5838"/>
    <x v="0"/>
    <x v="4"/>
    <s v="GREEN RIVER BEND"/>
    <s v="NW NE"/>
    <n v="31"/>
    <n v="27"/>
    <n v="112"/>
    <n v="42.481042000000002"/>
    <n v="-109.726619"/>
    <s v="4903524811"/>
    <s v="22-31 BX"/>
    <x v="0"/>
    <x v="10"/>
    <m/>
    <m/>
    <n v="481"/>
    <x v="0"/>
    <n v="5218"/>
    <n v="5699"/>
    <m/>
    <m/>
    <x v="3"/>
    <m/>
    <n v="742"/>
    <x v="1"/>
    <n v="385"/>
    <n v="73"/>
    <n v="7141"/>
    <n v="0"/>
    <x v="1"/>
    <n v="10940"/>
    <n v="1391"/>
    <n v="0"/>
    <x v="1"/>
    <n v="213"/>
    <n v="20153"/>
    <x v="0"/>
    <s v="EOG RESOURCES INC"/>
    <n v="19.211500000000001"/>
    <n v="6.0071700000000003"/>
    <n v="310.63349999999997"/>
    <n v="0"/>
    <n v="335.85217"/>
    <n v="308.61739999999998"/>
    <n v="22.798489999999997"/>
    <n v="0"/>
    <x v="1"/>
    <n v="4.43466"/>
    <n v="335.85055"/>
    <n v="2.4117812117875887E-6"/>
    <n v="20143"/>
    <n v="-2.4816358943815766E-4"/>
    <n v="5.7202250621158711E-2"/>
    <n v="1.7886351605231554E-2"/>
    <n v="0.92491139777360964"/>
    <n v="0.918912891463182"/>
    <n v="6.7882842532191762E-2"/>
    <n v="1.3204266004626165E-2"/>
    <x v="1"/>
    <n v="10"/>
    <x v="1"/>
    <n v="0"/>
    <n v="0"/>
    <x v="1"/>
    <n v="0"/>
    <x v="2"/>
    <x v="1"/>
    <n v="0"/>
    <x v="1"/>
    <x v="1"/>
    <x v="1"/>
    <n v="0"/>
    <x v="1"/>
    <x v="3"/>
    <x v="1"/>
    <x v="1"/>
    <x v="0"/>
    <x v="0"/>
    <x v="1"/>
    <x v="0"/>
    <x v="0"/>
    <x v="0"/>
    <x v="0"/>
    <x v="0"/>
    <x v="0"/>
    <m/>
    <x v="0"/>
    <x v="0"/>
    <x v="0"/>
    <x v="0"/>
    <x v="0"/>
    <s v="WELLHEAD"/>
    <m/>
    <x v="0"/>
    <s v="CHAMPION TECHNOLOGIES VERNAL"/>
    <m/>
    <s v="5218-5699"/>
    <d v="2007-03-01T00:00:00"/>
    <x v="0"/>
    <x v="0"/>
  </r>
  <r>
    <x v="1"/>
    <s v="T27N R113W S33 fCODY/STEELE/BAXTER"/>
    <n v="2196"/>
    <x v="0"/>
    <x v="4"/>
    <m/>
    <s v="NE NW"/>
    <n v="33"/>
    <n v="27"/>
    <n v="113"/>
    <n v="42.409709999999997"/>
    <n v="-110.25009"/>
    <s v="4903521071"/>
    <s v="7-33"/>
    <x v="0"/>
    <x v="10"/>
    <m/>
    <m/>
    <s v=""/>
    <x v="0"/>
    <m/>
    <m/>
    <m/>
    <m/>
    <x v="1"/>
    <d v="1991-04-12T00:00:00"/>
    <n v="7.62"/>
    <x v="1"/>
    <n v="466"/>
    <n v="118"/>
    <n v="7584"/>
    <n v="103"/>
    <x v="1"/>
    <n v="12100"/>
    <n v="1069"/>
    <n v="0"/>
    <x v="1"/>
    <n v="0"/>
    <n v="23296"/>
    <x v="0"/>
    <s v="EOG RESOURCES INC"/>
    <n v="23.253399999999999"/>
    <n v="9.7102199999999996"/>
    <n v="329.904"/>
    <n v="2.6347399999999999"/>
    <n v="365.50236000000001"/>
    <n v="341.34100000000001"/>
    <n v="17.520909999999997"/>
    <n v="0"/>
    <x v="1"/>
    <n v="0"/>
    <n v="358.86191000000002"/>
    <n v="9.1672798825375348E-3"/>
    <n v="21440"/>
    <n v="-4.1487839771101577E-2"/>
    <n v="6.3620382642672946E-2"/>
    <n v="2.6566777845155362E-2"/>
    <n v="0.90981283951217173"/>
    <n v="0.95117645670447437"/>
    <n v="4.8823543295525559E-2"/>
    <n v="0"/>
    <x v="1"/>
    <n v="4.5"/>
    <x v="1"/>
    <n v="19939.400000000001"/>
    <n v="0.3"/>
    <x v="0"/>
    <n v="0"/>
    <x v="0"/>
    <x v="1"/>
    <m/>
    <x v="1"/>
    <x v="1"/>
    <x v="1"/>
    <n v="0"/>
    <x v="1"/>
    <x v="3"/>
    <x v="1"/>
    <x v="1"/>
    <x v="0"/>
    <x v="0"/>
    <x v="0"/>
    <x v="0"/>
    <x v="0"/>
    <x v="0"/>
    <x v="0"/>
    <x v="0"/>
    <x v="0"/>
    <m/>
    <x v="0"/>
    <x v="0"/>
    <x v="0"/>
    <x v="0"/>
    <x v="0"/>
    <s v="H2S ABSENT"/>
    <n v="19910412"/>
    <x v="1"/>
    <s v="ENERGY LABS - LAB No 91-8541"/>
    <m/>
    <m/>
    <d v="1991-06-03T00:00:00"/>
    <x v="0"/>
    <x v="0"/>
  </r>
  <r>
    <x v="0"/>
    <s v="T36N R109W S28 fCODY/STEELE/BAXTER"/>
    <n v="49001850"/>
    <x v="0"/>
    <x v="4"/>
    <s v="WILLOW LAKE"/>
    <m/>
    <s v="28"/>
    <s v=" 36"/>
    <s v=" 109"/>
    <n v="43.057209999999998"/>
    <n v="-109.87691"/>
    <s v="4903506231"/>
    <s v="14-28-2"/>
    <x v="0"/>
    <x v="10"/>
    <n v="22"/>
    <n v="678"/>
    <n v="2"/>
    <x v="0"/>
    <n v="4886"/>
    <n v="4888"/>
    <n v="6650"/>
    <m/>
    <x v="5"/>
    <d v="1964-11-02T00:00:00"/>
    <n v="8"/>
    <x v="0"/>
    <n v="28"/>
    <n v="10"/>
    <n v="806"/>
    <n v="9"/>
    <x v="0"/>
    <n v="100"/>
    <n v="1708"/>
    <m/>
    <x v="0"/>
    <n v="320"/>
    <n v="2115"/>
    <x v="0"/>
    <m/>
    <n v="1.3972"/>
    <n v="0.82289999999999996"/>
    <n v="35.061"/>
    <n v="0.23021999999999998"/>
    <n v="37.511320000000005"/>
    <n v="2.8209999999999997"/>
    <n v="27.994119999999999"/>
    <m/>
    <x v="0"/>
    <n v="6.6624000000000008"/>
    <n v="37.477519999999998"/>
    <n v="4.5073373584664716E-4"/>
    <n v="2978"/>
    <n v="0.16944826232083252"/>
    <n v="3.7247422911270513E-2"/>
    <n v="2.1937377836876971E-2"/>
    <n v="0.94081519925185242"/>
    <n v="7.5271789595469499E-2"/>
    <n v="0.74695764287498212"/>
    <n v="0.1777705675295484"/>
    <x v="0"/>
    <m/>
    <x v="0"/>
    <m/>
    <m/>
    <x v="0"/>
    <m/>
    <x v="0"/>
    <x v="0"/>
    <m/>
    <x v="0"/>
    <x v="0"/>
    <x v="0"/>
    <m/>
    <x v="0"/>
    <x v="0"/>
    <x v="0"/>
    <x v="0"/>
    <x v="0"/>
    <x v="0"/>
    <x v="0"/>
    <x v="0"/>
    <x v="0"/>
    <x v="0"/>
    <x v="0"/>
    <x v="0"/>
    <x v="0"/>
    <m/>
    <x v="0"/>
    <x v="0"/>
    <x v="0"/>
    <x v="0"/>
    <x v="0"/>
    <s v="SCHLUMBERGER WLT NO. 6"/>
    <m/>
    <x v="0"/>
    <m/>
    <m/>
    <m/>
    <m/>
    <x v="0"/>
    <x v="0"/>
  </r>
  <r>
    <x v="0"/>
    <s v="T21N R102W S10 fCODY/STEELE/BAXTER"/>
    <n v="49124945"/>
    <x v="0"/>
    <x v="1"/>
    <m/>
    <m/>
    <s v="10"/>
    <s v=" 21"/>
    <s v=" 102"/>
    <n v="41.814749999999997"/>
    <n v="-108.95251"/>
    <s v="4903720760"/>
    <s v="UPPR NO. 11-10"/>
    <x v="1"/>
    <x v="10"/>
    <m/>
    <m/>
    <n v="30"/>
    <x v="0"/>
    <n v="7563"/>
    <n v="7593"/>
    <n v="8993"/>
    <m/>
    <x v="0"/>
    <d v="1975-12-31T00:00:00"/>
    <n v="7.9000000953674316"/>
    <x v="0"/>
    <n v="416"/>
    <n v="102"/>
    <n v="8471"/>
    <n v="-3"/>
    <x v="0"/>
    <n v="13800"/>
    <n v="508"/>
    <m/>
    <x v="0"/>
    <n v="7"/>
    <n v="23304"/>
    <x v="0"/>
    <s v="AMOCO PRODUCTION CO"/>
    <n v="20.758400000000002"/>
    <n v="8.39358"/>
    <n v="368.48849999999999"/>
    <n v="0"/>
    <n v="397.64047999999997"/>
    <n v="389.298"/>
    <n v="8.3261199999999995"/>
    <m/>
    <x v="0"/>
    <n v="0.14574000000000001"/>
    <n v="397.76985999999999"/>
    <n v="-1.6265818219062382E-4"/>
    <n v="23298"/>
    <n v="-1.2874983906270118E-4"/>
    <n v="5.2203940604839835E-2"/>
    <n v="2.110846461104765E-2"/>
    <n v="0.92668759478411256"/>
    <n v="0.97870160398779338"/>
    <n v="2.0932003244288039E-2"/>
    <n v="3.6639276791861509E-4"/>
    <x v="0"/>
    <m/>
    <x v="0"/>
    <m/>
    <m/>
    <x v="0"/>
    <m/>
    <x v="0"/>
    <x v="0"/>
    <m/>
    <x v="0"/>
    <x v="0"/>
    <x v="0"/>
    <m/>
    <x v="0"/>
    <x v="0"/>
    <x v="0"/>
    <x v="0"/>
    <x v="0"/>
    <x v="0"/>
    <x v="0"/>
    <x v="0"/>
    <x v="0"/>
    <x v="0"/>
    <x v="0"/>
    <x v="0"/>
    <x v="0"/>
    <m/>
    <x v="0"/>
    <x v="0"/>
    <x v="0"/>
    <x v="0"/>
    <x v="0"/>
    <s v="DST #1"/>
    <m/>
    <x v="0"/>
    <m/>
    <m/>
    <m/>
    <m/>
    <x v="4"/>
    <x v="3"/>
  </r>
  <r>
    <x v="0"/>
    <s v="T15N R117W S15 fDINWOODY"/>
    <n v="49003911"/>
    <x v="0"/>
    <x v="0"/>
    <s v="WILDCAT"/>
    <m/>
    <s v="15"/>
    <s v=" 15"/>
    <s v=" 117"/>
    <n v="41.277239999999999"/>
    <n v="-110.60089000000001"/>
    <s v="4904105164"/>
    <s v="13-15 RAGAN"/>
    <x v="0"/>
    <x v="11"/>
    <m/>
    <n v="39"/>
    <n v="100"/>
    <x v="4"/>
    <n v="3490"/>
    <n v="3590"/>
    <n v="4326"/>
    <m/>
    <x v="0"/>
    <d v="1964-07-30T00:00:00"/>
    <n v="7.0999999046325684"/>
    <x v="0"/>
    <n v="528"/>
    <n v="596"/>
    <n v="3494"/>
    <n v="362"/>
    <x v="0"/>
    <n v="4700"/>
    <n v="2574"/>
    <m/>
    <x v="0"/>
    <n v="3000"/>
    <n v="13952"/>
    <x v="0"/>
    <m/>
    <n v="26.347200000000001"/>
    <n v="49.044840000000001"/>
    <n v="151.98899999999998"/>
    <n v="9.2599599999999995"/>
    <n v="236.64099999999999"/>
    <n v="132.58699999999999"/>
    <n v="42.187859999999993"/>
    <m/>
    <x v="0"/>
    <n v="62.46"/>
    <n v="237.23486"/>
    <n v="-1.2531974091273747E-3"/>
    <n v="15251"/>
    <n v="4.4481731328973054E-2"/>
    <n v="0.11133827189709307"/>
    <n v="0.20725419517327937"/>
    <n v="0.68140753292962752"/>
    <n v="0.55888498005731535"/>
    <n v="0.17783162221606047"/>
    <n v="0.26328339772662418"/>
    <x v="0"/>
    <m/>
    <x v="0"/>
    <m/>
    <m/>
    <x v="0"/>
    <m/>
    <x v="0"/>
    <x v="0"/>
    <m/>
    <x v="0"/>
    <x v="0"/>
    <x v="0"/>
    <m/>
    <x v="0"/>
    <x v="0"/>
    <x v="0"/>
    <x v="0"/>
    <x v="0"/>
    <x v="0"/>
    <x v="0"/>
    <x v="0"/>
    <x v="0"/>
    <x v="0"/>
    <x v="0"/>
    <x v="0"/>
    <x v="0"/>
    <m/>
    <x v="0"/>
    <x v="0"/>
    <x v="0"/>
    <x v="0"/>
    <x v="0"/>
    <s v="DST NO. 1 (TOP OF TOOL)"/>
    <m/>
    <x v="0"/>
    <m/>
    <m/>
    <m/>
    <m/>
    <x v="0"/>
    <x v="0"/>
  </r>
  <r>
    <x v="0"/>
    <s v="T15N R117W S15 fDINWOODY"/>
    <n v="49003910"/>
    <x v="0"/>
    <x v="0"/>
    <s v="WILDCAT"/>
    <m/>
    <s v="15"/>
    <s v=" 15"/>
    <s v=" 117"/>
    <n v="41.277239999999999"/>
    <n v="-110.60089000000001"/>
    <s v="4904105164"/>
    <s v="13-15 RAGAN"/>
    <x v="0"/>
    <x v="11"/>
    <n v="39"/>
    <n v="341"/>
    <n v="24"/>
    <x v="0"/>
    <n v="3629"/>
    <n v="3653"/>
    <n v="4326"/>
    <m/>
    <x v="0"/>
    <d v="1964-08-13T00:00:00"/>
    <n v="7.8000001907348633"/>
    <x v="0"/>
    <n v="792"/>
    <n v="462"/>
    <n v="3908"/>
    <n v="295"/>
    <x v="0"/>
    <n v="3700"/>
    <n v="3526"/>
    <m/>
    <x v="0"/>
    <n v="4500"/>
    <n v="15399"/>
    <x v="0"/>
    <m/>
    <n v="39.520800000000001"/>
    <n v="38.017980000000001"/>
    <n v="169.99799999999999"/>
    <n v="7.5460999999999991"/>
    <n v="255.08287999999999"/>
    <n v="104.377"/>
    <n v="57.791139999999992"/>
    <m/>
    <x v="0"/>
    <n v="93.69"/>
    <n v="255.85813999999999"/>
    <n v="-1.5173179871132737E-3"/>
    <n v="17180"/>
    <n v="5.4667116854415422E-2"/>
    <n v="0.15493317309260426"/>
    <n v="0.14904167617991457"/>
    <n v="0.69602515072748117"/>
    <n v="0.40794871720712111"/>
    <n v="0.22587180536839668"/>
    <n v="0.36617947742448226"/>
    <x v="0"/>
    <m/>
    <x v="0"/>
    <m/>
    <m/>
    <x v="0"/>
    <m/>
    <x v="0"/>
    <x v="0"/>
    <m/>
    <x v="0"/>
    <x v="0"/>
    <x v="0"/>
    <m/>
    <x v="0"/>
    <x v="0"/>
    <x v="0"/>
    <x v="0"/>
    <x v="0"/>
    <x v="0"/>
    <x v="0"/>
    <x v="0"/>
    <x v="0"/>
    <x v="0"/>
    <x v="0"/>
    <x v="0"/>
    <x v="0"/>
    <m/>
    <x v="0"/>
    <x v="0"/>
    <x v="0"/>
    <x v="0"/>
    <x v="0"/>
    <s v="DST NO. 5"/>
    <m/>
    <x v="0"/>
    <m/>
    <m/>
    <m/>
    <m/>
    <x v="0"/>
    <x v="0"/>
  </r>
  <r>
    <x v="0"/>
    <s v="T16N R117W S33 fDINWOODY"/>
    <n v="49017391"/>
    <x v="0"/>
    <x v="0"/>
    <s v="LEROY"/>
    <s v="NW NW"/>
    <s v="33"/>
    <s v=" 16"/>
    <s v=" 117"/>
    <n v="41.329300000000003"/>
    <n v="-110.61901"/>
    <s v="4904105218"/>
    <s v="LE ROY UNIT NO. 3"/>
    <x v="0"/>
    <x v="11"/>
    <s v="[1101]"/>
    <n v="117"/>
    <n v="11"/>
    <x v="0"/>
    <n v="3962"/>
    <n v="3973"/>
    <n v="4450"/>
    <m/>
    <x v="0"/>
    <d v="1951-10-05T00:00:00"/>
    <n v="6.8000001907348633"/>
    <x v="0"/>
    <n v="172"/>
    <n v="874"/>
    <n v="4834"/>
    <n v="-3"/>
    <x v="0"/>
    <n v="5400"/>
    <n v="3800"/>
    <m/>
    <x v="0"/>
    <n v="3658"/>
    <n v="16809"/>
    <x v="0"/>
    <m/>
    <n v="8.5828000000000007"/>
    <n v="71.921459999999996"/>
    <n v="210.279"/>
    <n v="0"/>
    <n v="290.78325999999998"/>
    <n v="152.334"/>
    <n v="62.281999999999996"/>
    <m/>
    <x v="0"/>
    <n v="76.159560000000013"/>
    <n v="290.77555999999998"/>
    <n v="1.3240277225955955E-5"/>
    <n v="18732"/>
    <n v="5.4106524858613995E-2"/>
    <n v="2.951614202275606E-2"/>
    <n v="0.24733700282471557"/>
    <n v="0.72314685515252841"/>
    <n v="0.5238885964143617"/>
    <n v="0.21419269212309314"/>
    <n v="0.26191871146254525"/>
    <x v="0"/>
    <m/>
    <x v="0"/>
    <m/>
    <m/>
    <x v="0"/>
    <m/>
    <x v="0"/>
    <x v="0"/>
    <m/>
    <x v="0"/>
    <x v="0"/>
    <x v="0"/>
    <m/>
    <x v="0"/>
    <x v="0"/>
    <x v="0"/>
    <x v="0"/>
    <x v="0"/>
    <x v="0"/>
    <x v="0"/>
    <x v="0"/>
    <x v="0"/>
    <x v="0"/>
    <x v="0"/>
    <x v="0"/>
    <x v="0"/>
    <m/>
    <x v="0"/>
    <x v="0"/>
    <x v="0"/>
    <x v="0"/>
    <x v="0"/>
    <s v="DST NO. 2"/>
    <m/>
    <x v="0"/>
    <m/>
    <m/>
    <m/>
    <m/>
    <x v="0"/>
    <x v="0"/>
  </r>
  <r>
    <x v="0"/>
    <s v="T19N R114W S07 fEOCENE"/>
    <n v="49008638"/>
    <x v="0"/>
    <x v="2"/>
    <s v="WILDCAT"/>
    <m/>
    <s v="7"/>
    <s v=" 19"/>
    <s v=" 114"/>
    <n v="41.649619999999999"/>
    <n v="-110.32942"/>
    <s v="4902320039"/>
    <s v="RAILROAD UNIT NO. 1"/>
    <x v="0"/>
    <x v="12"/>
    <m/>
    <m/>
    <n v="208"/>
    <x v="0"/>
    <n v="1070"/>
    <n v="1278"/>
    <n v="7577"/>
    <m/>
    <x v="3"/>
    <d v="1971-01-15T00:00:00"/>
    <n v="8.5"/>
    <x v="0"/>
    <n v="2"/>
    <n v="3"/>
    <n v="1438"/>
    <n v="14"/>
    <x v="0"/>
    <n v="336"/>
    <n v="1452"/>
    <m/>
    <x v="0"/>
    <n v="731"/>
    <n v="3683"/>
    <x v="0"/>
    <m/>
    <n v="9.98E-2"/>
    <n v="0.24687000000000001"/>
    <n v="62.552999999999997"/>
    <n v="0.35811999999999999"/>
    <n v="63.25779"/>
    <n v="9.4785599999999999"/>
    <n v="23.798279999999998"/>
    <m/>
    <x v="0"/>
    <n v="15.219420000000001"/>
    <n v="48.496259999999999"/>
    <n v="0.13208944105381415"/>
    <n v="3973"/>
    <n v="3.787878787878788E-2"/>
    <n v="1.5776713034078491E-3"/>
    <n v="3.9026023514258088E-3"/>
    <n v="0.99451972634516628"/>
    <n v="0.19544929856446663"/>
    <n v="0.49072402696620315"/>
    <n v="0.31382667446933027"/>
    <x v="0"/>
    <m/>
    <x v="0"/>
    <m/>
    <m/>
    <x v="0"/>
    <m/>
    <x v="0"/>
    <x v="0"/>
    <m/>
    <x v="0"/>
    <x v="0"/>
    <x v="0"/>
    <m/>
    <x v="0"/>
    <x v="0"/>
    <x v="0"/>
    <x v="0"/>
    <x v="0"/>
    <x v="0"/>
    <x v="0"/>
    <x v="0"/>
    <x v="0"/>
    <x v="0"/>
    <x v="0"/>
    <x v="0"/>
    <x v="0"/>
    <m/>
    <x v="0"/>
    <x v="0"/>
    <x v="0"/>
    <x v="0"/>
    <x v="0"/>
    <s v="WATER FLOW 1278 FEET"/>
    <m/>
    <x v="0"/>
    <m/>
    <m/>
    <m/>
    <m/>
    <x v="0"/>
    <x v="0"/>
  </r>
  <r>
    <x v="1"/>
    <s v="T12N R091W S07 fFIVEMILE POINT"/>
    <n v="4432"/>
    <x v="0"/>
    <x v="5"/>
    <s v="PRB COAL BED"/>
    <s v="SE SE"/>
    <n v="7"/>
    <n v="12"/>
    <n v="91"/>
    <n v="41.018416999999999"/>
    <n v="-107.67596899999999"/>
    <n v="4900722314"/>
    <s v="R. SWEZEY #6"/>
    <x v="0"/>
    <x v="13"/>
    <m/>
    <m/>
    <m/>
    <x v="0"/>
    <s v="1510"/>
    <m/>
    <n v="2006"/>
    <n v="1971"/>
    <x v="1"/>
    <d v="2003-08-18T00:00:00"/>
    <n v="8.5"/>
    <x v="1"/>
    <n v="31.6"/>
    <n v="9.6999999999999993"/>
    <n v="1190"/>
    <n v="85.4"/>
    <x v="1"/>
    <n v="821"/>
    <n v="2360"/>
    <n v="42"/>
    <x v="0"/>
    <n v="13.2"/>
    <n v="3290"/>
    <x v="0"/>
    <s v="MERIT ENERGY COMPANY"/>
    <n v="1.57684"/>
    <n v="0.79821299999999995"/>
    <n v="51.765000000000001"/>
    <n v="2.1845319999999999"/>
    <n v="56.324584999999992"/>
    <n v="23.160409999999999"/>
    <n v="38.680399999999999"/>
    <n v="1.3998599999999999"/>
    <x v="1"/>
    <n v="0.27482400000000001"/>
    <n v="63.515493999999997"/>
    <n v="-6.0004207774262276E-2"/>
    <n v="4552.8999999999996"/>
    <n v="0.16102462099478507"/>
    <n v="2.7995590202750723E-2"/>
    <n v="1.4171662338923582E-2"/>
    <n v="0.9578327474583257"/>
    <n v="0.36464189351971349"/>
    <n v="0.60899156353881145"/>
    <n v="4.3268812488492965E-3"/>
    <x v="0"/>
    <n v="12.8"/>
    <x v="0"/>
    <m/>
    <m/>
    <x v="0"/>
    <n v="5930"/>
    <x v="0"/>
    <x v="0"/>
    <m/>
    <x v="0"/>
    <x v="0"/>
    <x v="0"/>
    <m/>
    <x v="0"/>
    <x v="0"/>
    <x v="0"/>
    <x v="0"/>
    <x v="0"/>
    <x v="0"/>
    <x v="0"/>
    <x v="0"/>
    <x v="0"/>
    <x v="0"/>
    <x v="0"/>
    <x v="0"/>
    <x v="0"/>
    <m/>
    <x v="0"/>
    <x v="0"/>
    <x v="0"/>
    <x v="0"/>
    <x v="0"/>
    <m/>
    <n v="20030818"/>
    <x v="0"/>
    <s v="ENERGY LABS CASPER ID No C03080616-001"/>
    <m/>
    <m/>
    <d v="2003-08-26T00:00:00"/>
    <x v="0"/>
    <x v="2"/>
  </r>
  <r>
    <x v="1"/>
    <s v="T12N R091W S07 fFIVEMILE POINT"/>
    <n v="4435"/>
    <x v="0"/>
    <x v="5"/>
    <s v="PRB COAL BED"/>
    <s v="SE SE"/>
    <n v="7"/>
    <n v="12"/>
    <n v="91"/>
    <n v="41.018416999999999"/>
    <n v="-107.67596899999999"/>
    <s v="4900722314"/>
    <s v="R. SWEZEY #6"/>
    <x v="0"/>
    <x v="13"/>
    <m/>
    <m/>
    <m/>
    <x v="0"/>
    <s v="1510"/>
    <m/>
    <n v="2006"/>
    <n v="1971"/>
    <x v="1"/>
    <d v="2003-08-18T00:00:00"/>
    <n v="8.5"/>
    <x v="1"/>
    <n v="32"/>
    <n v="9.6999999999999993"/>
    <n v="1190"/>
    <n v="85.4"/>
    <x v="1"/>
    <n v="821"/>
    <n v="2360"/>
    <n v="42"/>
    <x v="0"/>
    <n v="13"/>
    <n v="3290"/>
    <x v="0"/>
    <s v="MERIT ENERGY COMPANY"/>
    <n v="1.5968"/>
    <n v="0.79821299999999995"/>
    <n v="51.765000000000001"/>
    <n v="2.1845319999999999"/>
    <n v="56.344544999999989"/>
    <n v="23.160409999999999"/>
    <n v="38.680399999999999"/>
    <n v="1.3998599999999999"/>
    <x v="1"/>
    <n v="0.27066000000000001"/>
    <n v="63.511329999999994"/>
    <n v="-5.9795024649396664E-2"/>
    <n v="4553.1000000000004"/>
    <n v="0.16104601496857113"/>
    <n v="2.8339921814968961E-2"/>
    <n v="1.4166642041390166E-2"/>
    <n v="0.95749343614364091"/>
    <n v="0.36466580057448017"/>
    <n v="0.60903149091666009"/>
    <n v="4.2616018275794263E-3"/>
    <x v="0"/>
    <n v="12.8"/>
    <x v="0"/>
    <n v="2927"/>
    <n v="1.853"/>
    <x v="2"/>
    <m/>
    <x v="0"/>
    <x v="0"/>
    <m/>
    <x v="0"/>
    <x v="0"/>
    <x v="0"/>
    <m/>
    <x v="0"/>
    <x v="0"/>
    <x v="0"/>
    <x v="0"/>
    <x v="0"/>
    <x v="0"/>
    <x v="0"/>
    <x v="0"/>
    <x v="0"/>
    <x v="0"/>
    <x v="0"/>
    <x v="0"/>
    <x v="0"/>
    <m/>
    <x v="0"/>
    <x v="0"/>
    <x v="0"/>
    <x v="0"/>
    <x v="0"/>
    <m/>
    <n v="20030818"/>
    <x v="0"/>
    <s v="ENERGY LABS CASPER ID No C03080616-001"/>
    <m/>
    <m/>
    <d v="2003-08-26T00:00:00"/>
    <x v="0"/>
    <x v="2"/>
  </r>
  <r>
    <x v="1"/>
    <s v="T12N R091W S07 fFIVEMILE POINT"/>
    <n v="4434"/>
    <x v="0"/>
    <x v="5"/>
    <s v="PRB COAL BED"/>
    <s v="SE SE"/>
    <n v="7"/>
    <n v="12"/>
    <n v="91"/>
    <n v="41.021597"/>
    <n v="-107.676619"/>
    <s v="4900722315"/>
    <s v="R. SWEZEY #4"/>
    <x v="0"/>
    <x v="13"/>
    <m/>
    <m/>
    <m/>
    <x v="0"/>
    <s v="1523"/>
    <m/>
    <n v="1989"/>
    <m/>
    <x v="1"/>
    <d v="2003-03-27T00:00:00"/>
    <m/>
    <x v="1"/>
    <n v="790"/>
    <n v="91.1"/>
    <n v="1320"/>
    <n v="30.4"/>
    <x v="1"/>
    <n v="3610"/>
    <n v="895"/>
    <m/>
    <x v="0"/>
    <n v="68.8"/>
    <n v="6540"/>
    <x v="0"/>
    <s v="MERIT ENERGY COMPANY"/>
    <n v="39.420999999999999"/>
    <n v="7.4966189999999999"/>
    <n v="57.42"/>
    <n v="0.77763199999999988"/>
    <n v="105.11525099999999"/>
    <n v="101.8381"/>
    <n v="14.669049999999999"/>
    <n v="0"/>
    <x v="1"/>
    <n v="1.4324160000000001"/>
    <n v="117.939566"/>
    <n v="-5.7494006058609409E-2"/>
    <n v="6805.3"/>
    <n v="1.9879658006938788E-2"/>
    <n v="0.37502645548551278"/>
    <n v="7.1318090654609201E-2"/>
    <n v="0.55365545385987802"/>
    <n v="0.86347697769211729"/>
    <n v="0.12437768339761399"/>
    <n v="1.2145338910268672E-2"/>
    <x v="0"/>
    <n v="359"/>
    <x v="0"/>
    <m/>
    <m/>
    <x v="0"/>
    <n v="15800"/>
    <x v="0"/>
    <x v="0"/>
    <m/>
    <x v="0"/>
    <x v="0"/>
    <x v="0"/>
    <m/>
    <x v="0"/>
    <x v="0"/>
    <x v="0"/>
    <x v="0"/>
    <x v="0"/>
    <x v="0"/>
    <x v="0"/>
    <x v="0"/>
    <x v="0"/>
    <x v="0"/>
    <x v="0"/>
    <x v="0"/>
    <x v="0"/>
    <m/>
    <x v="0"/>
    <x v="0"/>
    <x v="0"/>
    <x v="0"/>
    <x v="0"/>
    <m/>
    <n v="20030327"/>
    <x v="0"/>
    <s v="ENERGY LABS CASPER ID No C03040175-001"/>
    <m/>
    <m/>
    <d v="2003-04-22T00:00:00"/>
    <x v="0"/>
    <x v="2"/>
  </r>
  <r>
    <x v="0"/>
    <s v="T12N R091W S07 fFORT UNION"/>
    <n v="49008305"/>
    <x v="0"/>
    <x v="5"/>
    <s v="WEST SIDE CANAL"/>
    <m/>
    <s v="7"/>
    <n v="12"/>
    <n v="91"/>
    <n v="41.019089999999998"/>
    <n v="-107.67519"/>
    <s v="4900706963"/>
    <s v="1-A SWEZEY"/>
    <x v="0"/>
    <x v="13"/>
    <m/>
    <m/>
    <m/>
    <x v="1"/>
    <n v="1580"/>
    <n v="0"/>
    <n v="3036"/>
    <n v="3002"/>
    <x v="5"/>
    <d v="1967-03-21T00:00:00"/>
    <n v="8.8000000000000007"/>
    <x v="0"/>
    <n v="9"/>
    <n v="9"/>
    <n v="1320"/>
    <n v="15"/>
    <x v="0"/>
    <n v="800"/>
    <n v="1684"/>
    <m/>
    <x v="0"/>
    <n v="250"/>
    <n v="3340"/>
    <x v="0"/>
    <m/>
    <n v="0.4491"/>
    <n v="0.74060999999999999"/>
    <n v="57.42"/>
    <n v="0.38369999999999999"/>
    <n v="58.99340999999999"/>
    <n v="22.567999999999998"/>
    <n v="27.600759999999998"/>
    <m/>
    <x v="0"/>
    <n v="5.2050000000000001"/>
    <n v="55.37375999999999"/>
    <n v="3.1649379800164683E-2"/>
    <n v="4084"/>
    <n v="0.10021551724137931"/>
    <n v="7.6127147083038613E-3"/>
    <n v="1.2554114095116727E-2"/>
    <n v="0.97983317119657942"/>
    <n v="0.4075576590789573"/>
    <n v="0.49844475072669803"/>
    <n v="9.3997590194344782E-2"/>
    <x v="0"/>
    <m/>
    <x v="0"/>
    <m/>
    <m/>
    <x v="0"/>
    <m/>
    <x v="0"/>
    <x v="0"/>
    <m/>
    <x v="0"/>
    <x v="0"/>
    <x v="0"/>
    <m/>
    <x v="0"/>
    <x v="0"/>
    <x v="0"/>
    <x v="0"/>
    <x v="0"/>
    <x v="0"/>
    <x v="0"/>
    <x v="0"/>
    <x v="0"/>
    <x v="0"/>
    <x v="0"/>
    <x v="0"/>
    <x v="0"/>
    <m/>
    <x v="0"/>
    <x v="0"/>
    <x v="0"/>
    <x v="0"/>
    <x v="0"/>
    <s v="SCHLUMBERGER WLT"/>
    <m/>
    <x v="0"/>
    <m/>
    <m/>
    <m/>
    <m/>
    <x v="0"/>
    <x v="2"/>
  </r>
  <r>
    <x v="1"/>
    <s v="T12N R091W S07 fFORT UNION"/>
    <n v="4094"/>
    <x v="0"/>
    <x v="5"/>
    <s v="WEST SIDE CANAL"/>
    <s v="SE SE"/>
    <n v="7"/>
    <n v="12"/>
    <n v="91"/>
    <n v="41.021597"/>
    <n v="-107.676619"/>
    <s v="4900722315"/>
    <s v="RUTH SWEZEY NO. 4"/>
    <x v="0"/>
    <x v="13"/>
    <m/>
    <m/>
    <n v="21"/>
    <x v="0"/>
    <n v="1523"/>
    <n v="1544"/>
    <n v="1989"/>
    <m/>
    <x v="1"/>
    <d v="2003-03-27T00:00:00"/>
    <n v="6.73"/>
    <x v="1"/>
    <n v="790"/>
    <n v="91.1"/>
    <n v="1320"/>
    <n v="30.4"/>
    <x v="1"/>
    <n v="3610"/>
    <n v="895"/>
    <m/>
    <x v="0"/>
    <n v="69"/>
    <n v="6540"/>
    <x v="0"/>
    <s v="MERIT ENERGY COMPANY"/>
    <n v="39.420999999999999"/>
    <n v="7.4966189999999999"/>
    <n v="57.42"/>
    <n v="0.77763199999999988"/>
    <n v="105.11525099999999"/>
    <n v="101.8381"/>
    <n v="14.669049999999999"/>
    <n v="0"/>
    <x v="1"/>
    <n v="1.4365800000000002"/>
    <n v="117.94373"/>
    <n v="-5.7511600485613337E-2"/>
    <n v="6805.5"/>
    <n v="1.9894346408901878E-2"/>
    <n v="0.37502645548551278"/>
    <n v="7.1318090654609201E-2"/>
    <n v="0.55365545385987802"/>
    <n v="0.86344649266222118"/>
    <n v="0.12437329224707408"/>
    <n v="1.2180215090704697E-2"/>
    <x v="0"/>
    <n v="359"/>
    <x v="0"/>
    <n v="5379"/>
    <n v="0.69599999999999995"/>
    <x v="2"/>
    <n v="15800"/>
    <x v="0"/>
    <x v="0"/>
    <m/>
    <x v="0"/>
    <x v="0"/>
    <x v="0"/>
    <m/>
    <x v="0"/>
    <x v="0"/>
    <x v="0"/>
    <x v="0"/>
    <x v="0"/>
    <x v="0"/>
    <x v="0"/>
    <x v="0"/>
    <x v="0"/>
    <x v="0"/>
    <x v="0"/>
    <x v="0"/>
    <x v="0"/>
    <m/>
    <x v="0"/>
    <x v="0"/>
    <x v="0"/>
    <x v="0"/>
    <x v="0"/>
    <s v="FIVE POINT COAL ZONE (U. FORT UNION): 1523'-1544'"/>
    <n v="20030327"/>
    <x v="0"/>
    <s v="ENERGY LABS CASPER ID No C03040175-001"/>
    <m/>
    <m/>
    <d v="2003-04-22T00:00:00"/>
    <x v="0"/>
    <x v="2"/>
  </r>
  <r>
    <x v="1"/>
    <s v="T12N R091W S07 fFORT UNION"/>
    <n v="4092"/>
    <x v="0"/>
    <x v="5"/>
    <s v="WEST SIDE CANAL"/>
    <s v="SE SE"/>
    <n v="7"/>
    <n v="12"/>
    <n v="91"/>
    <n v="41.021597"/>
    <n v="-107.676619"/>
    <s v="4900722315"/>
    <s v="RUTH SWEZEY No. 4"/>
    <x v="0"/>
    <x v="13"/>
    <m/>
    <m/>
    <n v="3"/>
    <x v="0"/>
    <n v="1651"/>
    <n v="1654"/>
    <n v="1989"/>
    <m/>
    <x v="1"/>
    <d v="2003-03-24T00:00:00"/>
    <n v="7.23"/>
    <x v="1"/>
    <n v="841"/>
    <n v="263"/>
    <n v="1320"/>
    <n v="34"/>
    <x v="1"/>
    <n v="3850"/>
    <n v="969"/>
    <m/>
    <x v="0"/>
    <n v="116"/>
    <n v="7430"/>
    <x v="0"/>
    <s v="MERIT ENERGY COMPANY"/>
    <n v="41.965899999999998"/>
    <n v="21.64227"/>
    <n v="57.42"/>
    <n v="0.86971999999999994"/>
    <n v="121.89788999999999"/>
    <n v="108.60849999999999"/>
    <n v="15.881909999999998"/>
    <n v="0"/>
    <x v="1"/>
    <n v="2.4151200000000004"/>
    <n v="126.90553"/>
    <n v="-2.0126893754113227E-2"/>
    <n v="7393"/>
    <n v="-2.4961208932065032E-3"/>
    <n v="0.34427093036639111"/>
    <n v="0.17754425445756281"/>
    <n v="0.47818481517604611"/>
    <n v="0.85582164937966054"/>
    <n v="0.12514750145245837"/>
    <n v="1.9030849167881024E-2"/>
    <x v="2"/>
    <n v="110"/>
    <x v="0"/>
    <n v="5820"/>
    <n v="0.69599999999999995"/>
    <x v="2"/>
    <n v="15800"/>
    <x v="0"/>
    <x v="0"/>
    <m/>
    <x v="0"/>
    <x v="0"/>
    <x v="0"/>
    <m/>
    <x v="0"/>
    <x v="0"/>
    <x v="0"/>
    <x v="0"/>
    <x v="0"/>
    <x v="0"/>
    <x v="0"/>
    <x v="0"/>
    <x v="0"/>
    <x v="0"/>
    <x v="0"/>
    <x v="0"/>
    <x v="0"/>
    <m/>
    <x v="0"/>
    <x v="0"/>
    <x v="0"/>
    <x v="0"/>
    <x v="0"/>
    <s v="(U. FORT UNION)  1651'-1654'"/>
    <n v="20030324"/>
    <x v="0"/>
    <s v="ENERGY LABS CASPER ID No C03030848-001"/>
    <m/>
    <m/>
    <d v="2003-04-10T00:00:00"/>
    <x v="0"/>
    <x v="2"/>
  </r>
  <r>
    <x v="0"/>
    <s v="T12N R091W S07 fFORT UNION"/>
    <n v="49008302"/>
    <x v="0"/>
    <x v="5"/>
    <s v="WEST SIDE CANAL"/>
    <m/>
    <s v="7"/>
    <n v="12"/>
    <n v="91"/>
    <n v="41.019570000000002"/>
    <n v="-107.68066"/>
    <s v="4900713583"/>
    <s v="1 JONS"/>
    <x v="0"/>
    <x v="13"/>
    <m/>
    <m/>
    <n v="83"/>
    <x v="0"/>
    <n v="1647"/>
    <n v="1730"/>
    <n v="3739"/>
    <n v="3671"/>
    <x v="0"/>
    <d v="1966-08-24T00:00:00"/>
    <n v="8.5"/>
    <x v="0"/>
    <n v="22"/>
    <n v="5"/>
    <n v="3337"/>
    <n v="10"/>
    <x v="0"/>
    <n v="3740"/>
    <n v="1842"/>
    <m/>
    <x v="0"/>
    <n v="15"/>
    <n v="8374"/>
    <x v="0"/>
    <m/>
    <n v="1.0977999999999999"/>
    <n v="0.41144999999999998"/>
    <n v="145.15949999999998"/>
    <n v="0.25579999999999997"/>
    <n v="146.92454999999998"/>
    <n v="105.50539999999999"/>
    <n v="30.190379999999998"/>
    <m/>
    <x v="0"/>
    <n v="0.31230000000000002"/>
    <n v="136.00807999999998"/>
    <n v="3.8583283942894835E-2"/>
    <n v="8968"/>
    <n v="3.4252104716872331E-2"/>
    <n v="7.4718622585537957E-3"/>
    <n v="2.8004169486991796E-3"/>
    <n v="0.98972772079274696"/>
    <n v="0.77572891257637056"/>
    <n v="0.22197490031474601"/>
    <n v="2.2961871088835314E-3"/>
    <x v="0"/>
    <m/>
    <x v="0"/>
    <m/>
    <m/>
    <x v="0"/>
    <m/>
    <x v="0"/>
    <x v="0"/>
    <m/>
    <x v="0"/>
    <x v="0"/>
    <x v="0"/>
    <m/>
    <x v="0"/>
    <x v="0"/>
    <x v="0"/>
    <x v="0"/>
    <x v="0"/>
    <x v="0"/>
    <x v="0"/>
    <x v="0"/>
    <x v="0"/>
    <x v="0"/>
    <x v="0"/>
    <x v="0"/>
    <x v="0"/>
    <m/>
    <x v="0"/>
    <x v="0"/>
    <x v="0"/>
    <x v="0"/>
    <x v="0"/>
    <s v="DST NO. 2 (BOTTOM)"/>
    <m/>
    <x v="0"/>
    <m/>
    <m/>
    <m/>
    <m/>
    <x v="0"/>
    <x v="2"/>
  </r>
  <r>
    <x v="1"/>
    <s v="T12N R091W S07 fFORT UNION"/>
    <n v="4095"/>
    <x v="0"/>
    <x v="5"/>
    <s v="WEST SIDE CANAL"/>
    <s v="SE SE"/>
    <n v="7"/>
    <n v="12"/>
    <n v="91"/>
    <n v="41.021597"/>
    <n v="-107.676619"/>
    <s v="4900722315"/>
    <s v="RUTH SWEZEY NO. 4"/>
    <x v="0"/>
    <x v="13"/>
    <m/>
    <m/>
    <n v="26"/>
    <x v="0"/>
    <n v="1792"/>
    <n v="1818"/>
    <n v="1989"/>
    <m/>
    <x v="1"/>
    <d v="2003-03-17T00:00:00"/>
    <n v="6.89"/>
    <x v="1"/>
    <n v="1090"/>
    <n v="173"/>
    <n v="1360"/>
    <n v="27"/>
    <x v="1"/>
    <n v="3620"/>
    <n v="1360"/>
    <m/>
    <x v="0"/>
    <n v="94"/>
    <n v="7830"/>
    <x v="0"/>
    <s v="MERIT ENERGY COMPANY"/>
    <n v="54.390999999999998"/>
    <n v="14.23617"/>
    <n v="59.16"/>
    <n v="0.69065999999999994"/>
    <n v="128.47782999999998"/>
    <n v="102.1202"/>
    <n v="22.290399999999998"/>
    <n v="0"/>
    <x v="1"/>
    <n v="1.9570800000000002"/>
    <n v="126.36767999999999"/>
    <n v="8.2801144897549517E-3"/>
    <n v="7724"/>
    <n v="-6.8149672110068152E-3"/>
    <n v="0.42334930470105236"/>
    <n v="0.11080643251835746"/>
    <n v="0.46584426278059027"/>
    <n v="0.80811960779844971"/>
    <n v="0.17639320433832448"/>
    <n v="1.5487187863225789E-2"/>
    <x v="1"/>
    <n v="193"/>
    <x v="0"/>
    <m/>
    <m/>
    <x v="0"/>
    <m/>
    <x v="0"/>
    <x v="0"/>
    <m/>
    <x v="0"/>
    <x v="0"/>
    <x v="0"/>
    <m/>
    <x v="0"/>
    <x v="0"/>
    <x v="0"/>
    <x v="0"/>
    <x v="0"/>
    <x v="0"/>
    <x v="0"/>
    <x v="0"/>
    <x v="0"/>
    <x v="0"/>
    <x v="0"/>
    <x v="0"/>
    <x v="0"/>
    <m/>
    <x v="0"/>
    <x v="0"/>
    <x v="0"/>
    <x v="0"/>
    <x v="0"/>
    <s v="COAL ZONE (U. FORT UNION):  1792'-1818'"/>
    <n v="20030317"/>
    <x v="0"/>
    <s v="ENERGY LABS CASPER ID No C03030651-001"/>
    <m/>
    <m/>
    <d v="2003-04-08T00:00:00"/>
    <x v="0"/>
    <x v="2"/>
  </r>
  <r>
    <x v="1"/>
    <s v="T12N R091W S07 fFORT UNION"/>
    <n v="4093"/>
    <x v="0"/>
    <x v="5"/>
    <s v="WEST SIDE CANAL"/>
    <s v="SE SE"/>
    <n v="7"/>
    <n v="12"/>
    <n v="91"/>
    <n v="41.021597"/>
    <n v="-107.676619"/>
    <s v="4900722315"/>
    <s v="R. SWEZEY NO. 4"/>
    <x v="0"/>
    <x v="13"/>
    <m/>
    <m/>
    <m/>
    <x v="0"/>
    <s v="1256"/>
    <m/>
    <n v="1989"/>
    <m/>
    <x v="1"/>
    <d v="2003-04-02T00:00:00"/>
    <n v="7.73"/>
    <x v="1"/>
    <n v="189"/>
    <n v="52.4"/>
    <n v="1060"/>
    <n v="14.1"/>
    <x v="1"/>
    <n v="982"/>
    <n v="1950"/>
    <m/>
    <x v="0"/>
    <n v="16"/>
    <n v="3310"/>
    <x v="0"/>
    <s v="MERIT ENERGY COMPANY"/>
    <n v="9.4311000000000007"/>
    <n v="4.3119959999999997"/>
    <n v="46.11"/>
    <n v="0.36067799999999994"/>
    <n v="60.213774000000001"/>
    <n v="27.702220000000001"/>
    <n v="31.960499999999996"/>
    <n v="0"/>
    <x v="1"/>
    <n v="0.33312000000000003"/>
    <n v="59.995839999999994"/>
    <n v="1.8129498361088387E-3"/>
    <n v="4263.5"/>
    <n v="0.1258995180563808"/>
    <n v="0.15662695382621258"/>
    <n v="7.1611455545038574E-2"/>
    <n v="0.77176159062874883"/>
    <n v="0.46173568034050366"/>
    <n v="0.5327119346941388"/>
    <n v="5.552384965357599E-3"/>
    <x v="0"/>
    <n v="36.799999999999997"/>
    <x v="0"/>
    <n v="2915"/>
    <n v="1.7390000000000001"/>
    <x v="2"/>
    <n v="6320"/>
    <x v="0"/>
    <x v="0"/>
    <m/>
    <x v="0"/>
    <x v="0"/>
    <x v="0"/>
    <m/>
    <x v="0"/>
    <x v="0"/>
    <x v="0"/>
    <x v="0"/>
    <x v="0"/>
    <x v="0"/>
    <x v="0"/>
    <x v="0"/>
    <x v="0"/>
    <x v="0"/>
    <x v="0"/>
    <x v="0"/>
    <x v="0"/>
    <m/>
    <x v="0"/>
    <x v="0"/>
    <x v="0"/>
    <x v="0"/>
    <x v="0"/>
    <s v="BAGGS COAL ZONE (U. FORT UNION):  1256'-1266'"/>
    <n v="20030402"/>
    <x v="0"/>
    <s v="ENERGY LABS CASPER ID No C0304022-001"/>
    <m/>
    <m/>
    <d v="2003-04-22T00:00:00"/>
    <x v="0"/>
    <x v="2"/>
  </r>
  <r>
    <x v="1"/>
    <s v="T12N R091W S07 fFORT UNION"/>
    <n v="4431"/>
    <x v="0"/>
    <x v="5"/>
    <s v="PRB COAL BED"/>
    <s v="SE SE"/>
    <n v="7"/>
    <n v="12"/>
    <n v="91"/>
    <n v="41.021597"/>
    <n v="-107.676619"/>
    <s v="4900722315"/>
    <s v="R. SWEZEY #4"/>
    <x v="0"/>
    <x v="13"/>
    <m/>
    <m/>
    <m/>
    <x v="0"/>
    <s v="1256"/>
    <m/>
    <n v="1989"/>
    <m/>
    <x v="1"/>
    <d v="2003-04-02T00:00:00"/>
    <n v="7.73"/>
    <x v="1"/>
    <n v="189"/>
    <n v="52.4"/>
    <n v="1060"/>
    <n v="14.1"/>
    <x v="1"/>
    <n v="982"/>
    <n v="1950"/>
    <m/>
    <x v="0"/>
    <n v="15.5"/>
    <n v="3310"/>
    <x v="0"/>
    <s v="MERIT ENERGY COMPANY"/>
    <n v="9.4311000000000007"/>
    <n v="4.3119959999999997"/>
    <n v="46.11"/>
    <n v="0.36067799999999994"/>
    <n v="60.213774000000001"/>
    <n v="27.702220000000001"/>
    <n v="31.960499999999996"/>
    <n v="0"/>
    <x v="1"/>
    <n v="0.32271000000000005"/>
    <n v="59.985429999999994"/>
    <n v="1.8997130796307685E-3"/>
    <n v="4263"/>
    <n v="0.12584180641753598"/>
    <n v="0.15662695382621258"/>
    <n v="7.1611455545038574E-2"/>
    <n v="0.77176159062874883"/>
    <n v="0.4618158109394232"/>
    <n v="0.532804382664257"/>
    <n v="5.3798063963199074E-3"/>
    <x v="0"/>
    <n v="36.799999999999997"/>
    <x v="0"/>
    <m/>
    <m/>
    <x v="0"/>
    <n v="6320"/>
    <x v="0"/>
    <x v="0"/>
    <m/>
    <x v="0"/>
    <x v="0"/>
    <x v="0"/>
    <m/>
    <x v="0"/>
    <x v="0"/>
    <x v="0"/>
    <x v="0"/>
    <x v="0"/>
    <x v="0"/>
    <x v="0"/>
    <x v="0"/>
    <x v="0"/>
    <x v="0"/>
    <x v="0"/>
    <x v="0"/>
    <x v="0"/>
    <m/>
    <x v="0"/>
    <x v="0"/>
    <x v="0"/>
    <x v="0"/>
    <x v="0"/>
    <m/>
    <n v="20030402"/>
    <x v="0"/>
    <s v="ENERGY LABS CASPER ID No C03040225-001"/>
    <m/>
    <m/>
    <d v="2003-04-22T00:00:00"/>
    <x v="0"/>
    <x v="2"/>
  </r>
  <r>
    <x v="0"/>
    <s v="T12N R091W S08 fFORT UNION"/>
    <n v="49008469"/>
    <x v="0"/>
    <x v="5"/>
    <s v="WEST SIDE CANAL"/>
    <m/>
    <s v="8"/>
    <n v="12"/>
    <n v="91"/>
    <n v="41.019039999999997"/>
    <n v="-107.66639000000001"/>
    <s v="4900720016"/>
    <s v="UNIT NO. 10"/>
    <x v="0"/>
    <x v="13"/>
    <n v="55"/>
    <n v="348"/>
    <n v="20"/>
    <x v="0"/>
    <n v="1640"/>
    <n v="1660"/>
    <n v="4656"/>
    <n v="2980"/>
    <x v="0"/>
    <d v="1967-08-29T00:00:00"/>
    <n v="8.6999999999999993"/>
    <x v="0"/>
    <n v="17"/>
    <n v="4"/>
    <n v="1061"/>
    <n v="41"/>
    <x v="0"/>
    <n v="710"/>
    <n v="1391"/>
    <m/>
    <x v="0"/>
    <n v="94"/>
    <n v="2720"/>
    <x v="0"/>
    <m/>
    <n v="0.84830000000000005"/>
    <n v="0.32916000000000001"/>
    <n v="46.153499999999994"/>
    <n v="1.04878"/>
    <n v="48.379739999999991"/>
    <n v="20.0291"/>
    <n v="22.798489999999997"/>
    <m/>
    <x v="0"/>
    <n v="1.9570800000000002"/>
    <n v="44.784669999999998"/>
    <n v="3.8588448099440474E-2"/>
    <n v="3315"/>
    <n v="9.8591549295774641E-2"/>
    <n v="1.7534199232984722E-2"/>
    <n v="6.8036744306604387E-3"/>
    <n v="0.97566212633635496"/>
    <n v="0.44723116191321721"/>
    <n v="0.50906906314147227"/>
    <n v="4.3699774945310535E-2"/>
    <x v="0"/>
    <m/>
    <x v="0"/>
    <m/>
    <m/>
    <x v="0"/>
    <m/>
    <x v="0"/>
    <x v="0"/>
    <m/>
    <x v="0"/>
    <x v="0"/>
    <x v="0"/>
    <m/>
    <x v="0"/>
    <x v="0"/>
    <x v="0"/>
    <x v="0"/>
    <x v="0"/>
    <x v="0"/>
    <x v="0"/>
    <x v="0"/>
    <x v="0"/>
    <x v="0"/>
    <x v="0"/>
    <x v="0"/>
    <x v="0"/>
    <m/>
    <x v="0"/>
    <x v="0"/>
    <x v="0"/>
    <x v="0"/>
    <x v="0"/>
    <s v="DST NO. 10 (BOTTOM)"/>
    <m/>
    <x v="0"/>
    <m/>
    <m/>
    <m/>
    <m/>
    <x v="0"/>
    <x v="2"/>
  </r>
  <r>
    <x v="0"/>
    <s v="T12N R091W S17 fFORT UNION"/>
    <n v="49008453"/>
    <x v="0"/>
    <x v="5"/>
    <s v="WEST SIDE CANAL"/>
    <m/>
    <s v="17"/>
    <n v="12"/>
    <n v="91"/>
    <n v="41.00855"/>
    <n v="-107.651"/>
    <s v="4900706938"/>
    <s v="UNIT NO. 5"/>
    <x v="0"/>
    <x v="13"/>
    <n v="766"/>
    <m/>
    <m/>
    <x v="1"/>
    <n v="2092"/>
    <n v="0"/>
    <n v="2250"/>
    <m/>
    <x v="5"/>
    <d v="1966-04-20T00:00:00"/>
    <n v="8.9"/>
    <x v="0"/>
    <n v="7"/>
    <n v="2"/>
    <n v="597"/>
    <n v="6"/>
    <x v="0"/>
    <n v="130"/>
    <n v="939"/>
    <m/>
    <x v="0"/>
    <n v="190"/>
    <n v="1502"/>
    <x v="0"/>
    <m/>
    <n v="0.3493"/>
    <n v="0.16458"/>
    <n v="25.969499999999996"/>
    <n v="0.15348000000000001"/>
    <n v="26.636859999999995"/>
    <n v="3.6673"/>
    <n v="15.390209999999998"/>
    <m/>
    <x v="0"/>
    <n v="3.9558000000000004"/>
    <n v="23.013309999999997"/>
    <n v="7.2981623225056413E-2"/>
    <n v="1868"/>
    <n v="0.1086053412462908"/>
    <n v="1.3113407511245697E-2"/>
    <n v="6.1786561929596823E-3"/>
    <n v="0.98070793629579456"/>
    <n v="0.15935560768963702"/>
    <n v="0.66875256101795"/>
    <n v="0.17189183129241301"/>
    <x v="0"/>
    <m/>
    <x v="0"/>
    <m/>
    <m/>
    <x v="0"/>
    <m/>
    <x v="0"/>
    <x v="0"/>
    <m/>
    <x v="0"/>
    <x v="0"/>
    <x v="0"/>
    <m/>
    <x v="0"/>
    <x v="0"/>
    <x v="0"/>
    <x v="0"/>
    <x v="0"/>
    <x v="0"/>
    <x v="0"/>
    <x v="0"/>
    <x v="0"/>
    <x v="0"/>
    <x v="0"/>
    <x v="0"/>
    <x v="0"/>
    <m/>
    <x v="0"/>
    <x v="0"/>
    <x v="0"/>
    <x v="0"/>
    <x v="0"/>
    <s v="FIT NO. 1"/>
    <m/>
    <x v="0"/>
    <m/>
    <m/>
    <m/>
    <m/>
    <x v="0"/>
    <x v="2"/>
  </r>
  <r>
    <x v="0"/>
    <s v="T12N R091W S17 fFORT UNION"/>
    <n v="49008455"/>
    <x v="0"/>
    <x v="5"/>
    <s v="WEST SIDE CANAL"/>
    <m/>
    <s v="17"/>
    <n v="12"/>
    <n v="91"/>
    <n v="41.00855"/>
    <n v="-107.651"/>
    <s v="4900706938"/>
    <s v="UNIT NO. 5"/>
    <x v="0"/>
    <x v="13"/>
    <m/>
    <n v="766"/>
    <n v="23"/>
    <x v="4"/>
    <n v="1303"/>
    <n v="1326"/>
    <n v="2250"/>
    <m/>
    <x v="0"/>
    <d v="1966-04-20T00:00:00"/>
    <n v="8.3000001907348633"/>
    <x v="0"/>
    <n v="9"/>
    <n v="3"/>
    <n v="624"/>
    <n v="6"/>
    <x v="0"/>
    <n v="290"/>
    <n v="1013"/>
    <m/>
    <x v="0"/>
    <n v="20"/>
    <n v="1535"/>
    <x v="0"/>
    <m/>
    <n v="0.4491"/>
    <n v="0.24687000000000001"/>
    <n v="27.143999999999998"/>
    <n v="0.15348000000000001"/>
    <n v="27.993449999999996"/>
    <n v="8.1808999999999994"/>
    <n v="16.603069999999999"/>
    <m/>
    <x v="0"/>
    <n v="0.41640000000000005"/>
    <n v="25.200369999999996"/>
    <n v="5.2507603326852635E-2"/>
    <n v="1962"/>
    <n v="0.12210466113811838"/>
    <n v="1.6043038639396004E-2"/>
    <n v="8.8188486949625725E-3"/>
    <n v="0.97513811266564143"/>
    <n v="0.32463412243550394"/>
    <n v="0.65884231064861354"/>
    <n v="1.6523566915882588E-2"/>
    <x v="0"/>
    <m/>
    <x v="0"/>
    <m/>
    <m/>
    <x v="0"/>
    <m/>
    <x v="0"/>
    <x v="0"/>
    <m/>
    <x v="0"/>
    <x v="0"/>
    <x v="0"/>
    <m/>
    <x v="0"/>
    <x v="0"/>
    <x v="0"/>
    <x v="0"/>
    <x v="0"/>
    <x v="0"/>
    <x v="0"/>
    <x v="0"/>
    <x v="0"/>
    <x v="0"/>
    <x v="0"/>
    <x v="0"/>
    <x v="0"/>
    <m/>
    <x v="0"/>
    <x v="0"/>
    <x v="0"/>
    <x v="0"/>
    <x v="0"/>
    <s v="DST NO. 1 MFE TOOL"/>
    <m/>
    <x v="0"/>
    <m/>
    <m/>
    <m/>
    <m/>
    <x v="0"/>
    <x v="2"/>
  </r>
  <r>
    <x v="0"/>
    <s v="T12N R091W S18 fFORT UNION"/>
    <n v="49008490"/>
    <x v="0"/>
    <x v="5"/>
    <s v="WEST SIDE CANAL"/>
    <m/>
    <s v="18"/>
    <n v="12"/>
    <n v="91"/>
    <n v="41.009779999999999"/>
    <n v="-107.66871999999999"/>
    <s v="4900706920"/>
    <s v="UNIT NO. 6"/>
    <x v="0"/>
    <x v="13"/>
    <m/>
    <m/>
    <n v="36"/>
    <x v="0"/>
    <n v="1225"/>
    <n v="1261"/>
    <n v="2004"/>
    <m/>
    <x v="0"/>
    <d v="1966-05-02T00:00:00"/>
    <n v="8.5"/>
    <x v="0"/>
    <n v="8"/>
    <n v="2"/>
    <n v="1054"/>
    <n v="15"/>
    <x v="0"/>
    <n v="840"/>
    <n v="927"/>
    <m/>
    <x v="0"/>
    <n v="55"/>
    <n v="2634"/>
    <x v="0"/>
    <m/>
    <n v="0.3992"/>
    <n v="0.16458"/>
    <n v="45.848999999999997"/>
    <n v="0.38369999999999999"/>
    <n v="46.796479999999995"/>
    <n v="23.696400000000001"/>
    <n v="15.193529999999999"/>
    <m/>
    <x v="0"/>
    <n v="1.1451"/>
    <n v="40.035029999999999"/>
    <n v="7.7868621655894241E-2"/>
    <n v="2898"/>
    <n v="4.7722342733188719E-2"/>
    <n v="8.5305561443937677E-3"/>
    <n v="3.5169311879867894E-3"/>
    <n v="0.98795251266761941"/>
    <n v="0.59189165088673601"/>
    <n v="0.37950589771008036"/>
    <n v="2.8602451403183664E-2"/>
    <x v="0"/>
    <m/>
    <x v="0"/>
    <m/>
    <m/>
    <x v="0"/>
    <m/>
    <x v="0"/>
    <x v="0"/>
    <m/>
    <x v="0"/>
    <x v="0"/>
    <x v="0"/>
    <m/>
    <x v="0"/>
    <x v="0"/>
    <x v="0"/>
    <x v="0"/>
    <x v="0"/>
    <x v="0"/>
    <x v="0"/>
    <x v="0"/>
    <x v="0"/>
    <x v="0"/>
    <x v="0"/>
    <x v="0"/>
    <x v="0"/>
    <m/>
    <x v="0"/>
    <x v="0"/>
    <x v="0"/>
    <x v="0"/>
    <x v="0"/>
    <s v="DST NO. 1 (BOTTOM)"/>
    <m/>
    <x v="0"/>
    <m/>
    <m/>
    <m/>
    <m/>
    <x v="0"/>
    <x v="2"/>
  </r>
  <r>
    <x v="0"/>
    <s v="T12N R091W S18 fFORT UNION"/>
    <n v="49008508"/>
    <x v="0"/>
    <x v="5"/>
    <s v="WEST SIDE CANAL"/>
    <m/>
    <s v="18"/>
    <n v="12"/>
    <n v="91"/>
    <n v="41.015940000000001"/>
    <n v="-107.67113000000001"/>
    <s v="4900720017"/>
    <s v="UNIT NO. 9"/>
    <x v="0"/>
    <x v="13"/>
    <m/>
    <n v="6172"/>
    <m/>
    <x v="0"/>
    <n v="1032"/>
    <m/>
    <n v="8620"/>
    <n v="2645"/>
    <x v="5"/>
    <d v="1967-07-05T00:00:00"/>
    <n v="8.5"/>
    <x v="0"/>
    <n v="7"/>
    <n v="4"/>
    <n v="869"/>
    <n v="10"/>
    <x v="0"/>
    <n v="890"/>
    <n v="695"/>
    <m/>
    <x v="0"/>
    <n v="50"/>
    <n v="2208"/>
    <x v="0"/>
    <m/>
    <n v="0.3493"/>
    <n v="0.32916000000000001"/>
    <n v="37.801499999999997"/>
    <n v="0.25579999999999997"/>
    <n v="38.735759999999999"/>
    <n v="25.1069"/>
    <n v="11.391049999999998"/>
    <m/>
    <x v="0"/>
    <n v="1.0410000000000001"/>
    <n v="37.538949999999993"/>
    <n v="1.5690784009536142E-2"/>
    <n v="2522"/>
    <n v="6.6384778012684983E-2"/>
    <n v="9.0175073368897376E-3"/>
    <n v="8.4975743344134734E-3"/>
    <n v="0.98248491832869678"/>
    <n v="0.66882264954134318"/>
    <n v="0.30344615392812002"/>
    <n v="2.7731196530536958E-2"/>
    <x v="0"/>
    <m/>
    <x v="0"/>
    <m/>
    <m/>
    <x v="0"/>
    <m/>
    <x v="0"/>
    <x v="0"/>
    <m/>
    <x v="0"/>
    <x v="0"/>
    <x v="0"/>
    <m/>
    <x v="0"/>
    <x v="0"/>
    <x v="0"/>
    <x v="0"/>
    <x v="0"/>
    <x v="0"/>
    <x v="0"/>
    <x v="0"/>
    <x v="0"/>
    <x v="0"/>
    <x v="0"/>
    <x v="0"/>
    <x v="0"/>
    <m/>
    <x v="0"/>
    <x v="0"/>
    <x v="0"/>
    <x v="0"/>
    <x v="0"/>
    <s v="F.I.T. (SCHLUMBERGER)"/>
    <m/>
    <x v="0"/>
    <m/>
    <m/>
    <m/>
    <m/>
    <x v="0"/>
    <x v="2"/>
  </r>
  <r>
    <x v="0"/>
    <s v="T12N R091W S18 fFORT UNION"/>
    <n v="49008495"/>
    <x v="0"/>
    <x v="5"/>
    <s v="WEST SIDE CANAL"/>
    <m/>
    <s v="18"/>
    <n v="12"/>
    <n v="91"/>
    <n v="41.016930000000002"/>
    <n v="-107.68425000000001"/>
    <s v="4900720018"/>
    <s v="UNIT NO. 8"/>
    <x v="0"/>
    <x v="13"/>
    <m/>
    <s v="[62]"/>
    <m/>
    <x v="1"/>
    <n v="1362"/>
    <m/>
    <n v="3600"/>
    <n v="1045"/>
    <x v="5"/>
    <d v="1967-06-21T00:00:00"/>
    <n v="8.5"/>
    <x v="0"/>
    <n v="14"/>
    <n v="4"/>
    <n v="960"/>
    <n v="6"/>
    <x v="0"/>
    <n v="510"/>
    <n v="1110"/>
    <m/>
    <x v="0"/>
    <n v="230"/>
    <n v="2439"/>
    <x v="0"/>
    <m/>
    <n v="0.6986"/>
    <n v="0.32916000000000001"/>
    <n v="41.76"/>
    <n v="0.15348000000000001"/>
    <n v="42.941240000000001"/>
    <n v="14.3871"/>
    <n v="18.192899999999998"/>
    <m/>
    <x v="0"/>
    <n v="4.7886000000000006"/>
    <n v="37.368600000000001"/>
    <n v="6.9389255413782408E-2"/>
    <n v="2831"/>
    <n v="7.4383301707779889E-2"/>
    <n v="1.6268743054462329E-2"/>
    <n v="7.6653585224832821E-3"/>
    <n v="0.97606589842305436"/>
    <n v="0.38500505772225879"/>
    <n v="0.48684992212713341"/>
    <n v="0.12814502015060775"/>
    <x v="0"/>
    <m/>
    <x v="0"/>
    <m/>
    <m/>
    <x v="0"/>
    <m/>
    <x v="0"/>
    <x v="0"/>
    <m/>
    <x v="0"/>
    <x v="0"/>
    <x v="0"/>
    <m/>
    <x v="0"/>
    <x v="0"/>
    <x v="0"/>
    <x v="0"/>
    <x v="0"/>
    <x v="0"/>
    <x v="0"/>
    <x v="0"/>
    <x v="0"/>
    <x v="0"/>
    <x v="0"/>
    <x v="0"/>
    <x v="0"/>
    <m/>
    <x v="0"/>
    <x v="0"/>
    <x v="0"/>
    <x v="0"/>
    <x v="0"/>
    <s v="SS-FT"/>
    <m/>
    <x v="0"/>
    <m/>
    <m/>
    <m/>
    <m/>
    <x v="0"/>
    <x v="2"/>
  </r>
  <r>
    <x v="0"/>
    <s v="T12N R091W S18 fFORT UNION"/>
    <n v="49008496"/>
    <x v="0"/>
    <x v="5"/>
    <s v="WEST SIDE CANAL"/>
    <m/>
    <s v="18"/>
    <n v="12"/>
    <n v="91"/>
    <n v="41.016930000000002"/>
    <n v="-107.68425000000001"/>
    <s v="4900720018"/>
    <s v="UNIT NO. 8"/>
    <x v="0"/>
    <x v="13"/>
    <s v="[62]"/>
    <m/>
    <m/>
    <x v="7"/>
    <n v="1424"/>
    <m/>
    <n v="3600"/>
    <n v="1045"/>
    <x v="5"/>
    <d v="1967-06-21T00:00:00"/>
    <n v="8.6000003814697266"/>
    <x v="0"/>
    <n v="14"/>
    <n v="3"/>
    <n v="1077"/>
    <n v="13"/>
    <x v="0"/>
    <n v="544"/>
    <n v="1732"/>
    <m/>
    <x v="0"/>
    <n v="58"/>
    <n v="2658"/>
    <x v="0"/>
    <m/>
    <n v="0.6986"/>
    <n v="0.24687000000000001"/>
    <n v="46.849499999999999"/>
    <n v="0.33254"/>
    <n v="48.127510000000001"/>
    <n v="15.34624"/>
    <n v="28.387479999999996"/>
    <m/>
    <x v="0"/>
    <n v="1.2075600000000002"/>
    <n v="44.941279999999999"/>
    <n v="3.4235214619208025E-2"/>
    <n v="3438"/>
    <n v="0.12795275590551181"/>
    <n v="1.4515606562649927E-2"/>
    <n v="5.1294987004314166E-3"/>
    <n v="0.98035489473691861"/>
    <n v="0.34147314006187629"/>
    <n v="0.63165713126105882"/>
    <n v="2.6869728677064834E-2"/>
    <x v="0"/>
    <m/>
    <x v="0"/>
    <m/>
    <m/>
    <x v="0"/>
    <m/>
    <x v="0"/>
    <x v="0"/>
    <m/>
    <x v="0"/>
    <x v="0"/>
    <x v="0"/>
    <m/>
    <x v="0"/>
    <x v="0"/>
    <x v="0"/>
    <x v="0"/>
    <x v="0"/>
    <x v="0"/>
    <x v="0"/>
    <x v="0"/>
    <x v="0"/>
    <x v="0"/>
    <x v="0"/>
    <x v="0"/>
    <x v="0"/>
    <m/>
    <x v="0"/>
    <x v="0"/>
    <x v="0"/>
    <x v="0"/>
    <x v="0"/>
    <s v="SS-FT"/>
    <m/>
    <x v="0"/>
    <m/>
    <m/>
    <m/>
    <m/>
    <x v="0"/>
    <x v="2"/>
  </r>
  <r>
    <x v="1"/>
    <s v="T12N R092W S08 fFORT UNION"/>
    <n v="5216"/>
    <x v="0"/>
    <x v="5"/>
    <s v="BAGGS SOUTH"/>
    <s v="SW NE"/>
    <n v="8"/>
    <n v="12"/>
    <n v="92"/>
    <n v="41.026206000000002"/>
    <n v="-107.76989399999999"/>
    <s v="4900722733"/>
    <s v="32-08 SOUTH BAGGS UNIT"/>
    <x v="0"/>
    <x v="13"/>
    <m/>
    <m/>
    <n v="109"/>
    <x v="0"/>
    <n v="882"/>
    <n v="991"/>
    <n v="2760"/>
    <n v="2660"/>
    <x v="1"/>
    <m/>
    <n v="7.75"/>
    <x v="1"/>
    <n v="259"/>
    <n v="95"/>
    <n v="1890"/>
    <n v="0"/>
    <x v="1"/>
    <n v="2000"/>
    <n v="1518"/>
    <n v="0"/>
    <x v="1"/>
    <n v="1040"/>
    <n v="6835"/>
    <x v="0"/>
    <s v="MERIT ENERGY COMPANY"/>
    <n v="12.924099999999999"/>
    <n v="7.8175499999999998"/>
    <n v="82.215000000000003"/>
    <n v="0"/>
    <n v="102.95665"/>
    <n v="56.42"/>
    <n v="24.880019999999998"/>
    <n v="0"/>
    <x v="1"/>
    <n v="21.652800000000003"/>
    <n v="102.95281999999999"/>
    <n v="1.8600407256683104E-5"/>
    <n v="6802"/>
    <n v="-2.4198870719366427E-3"/>
    <n v="0.12552953111819393"/>
    <n v="7.5930500846715585E-2"/>
    <n v="0.79853996803509042"/>
    <n v="0.54801801446526677"/>
    <n v="0.24166428855469915"/>
    <n v="0.21031769698003422"/>
    <x v="1"/>
    <n v="33"/>
    <x v="1"/>
    <n v="0"/>
    <n v="0"/>
    <x v="1"/>
    <n v="0"/>
    <x v="2"/>
    <x v="1"/>
    <n v="0"/>
    <x v="1"/>
    <x v="1"/>
    <x v="1"/>
    <n v="0"/>
    <x v="1"/>
    <x v="3"/>
    <x v="1"/>
    <x v="1"/>
    <x v="0"/>
    <x v="0"/>
    <x v="0"/>
    <x v="0"/>
    <x v="0"/>
    <x v="0"/>
    <x v="0"/>
    <x v="0"/>
    <x v="0"/>
    <m/>
    <x v="0"/>
    <x v="0"/>
    <x v="0"/>
    <x v="0"/>
    <x v="0"/>
    <m/>
    <m/>
    <x v="0"/>
    <s v="CHAMPION TECHNOLOGIES VERNAL UTAH; ACID GASES RAN IN LAB"/>
    <m/>
    <s v="882-991"/>
    <d v="2007-01-16T00:00:00"/>
    <x v="6"/>
    <x v="2"/>
  </r>
  <r>
    <x v="1"/>
    <s v="T12N R092W S08 fFORT UNION"/>
    <n v="5218"/>
    <x v="0"/>
    <x v="5"/>
    <s v="BAGGS SOUTH"/>
    <s v="NE NE"/>
    <n v="8"/>
    <n v="12"/>
    <n v="92"/>
    <n v="41.030332999999999"/>
    <n v="-107.76660800000001"/>
    <s v="4900722734"/>
    <s v="41-8 SOUTH BAGGS UNIT"/>
    <x v="0"/>
    <x v="13"/>
    <m/>
    <m/>
    <n v="37"/>
    <x v="0"/>
    <n v="1934"/>
    <n v="1971"/>
    <n v="2555"/>
    <m/>
    <x v="1"/>
    <m/>
    <n v="7.37"/>
    <x v="1"/>
    <n v="503"/>
    <n v="7"/>
    <n v="4829"/>
    <n v="0"/>
    <x v="1"/>
    <n v="6600"/>
    <n v="1498"/>
    <n v="0"/>
    <x v="1"/>
    <n v="1200"/>
    <n v="14667"/>
    <x v="0"/>
    <s v="MERIT ENERGY COMPANY"/>
    <n v="25.099699999999999"/>
    <n v="0.57603000000000004"/>
    <n v="210.0615"/>
    <n v="0"/>
    <n v="235.73722999999998"/>
    <n v="186.18600000000001"/>
    <n v="24.552219999999998"/>
    <n v="0"/>
    <x v="1"/>
    <n v="24.984000000000002"/>
    <n v="235.72222000000002"/>
    <n v="3.1837308595598436E-5"/>
    <n v="14637"/>
    <n v="-1.0237510237510238E-3"/>
    <n v="0.10647321171967619"/>
    <n v="2.4435257850446454E-3"/>
    <n v="0.89108326249527925"/>
    <n v="0.78985341305541745"/>
    <n v="0.10415742733120363"/>
    <n v="0.10598915961337883"/>
    <x v="1"/>
    <n v="30"/>
    <x v="1"/>
    <n v="0"/>
    <n v="0"/>
    <x v="1"/>
    <n v="0"/>
    <x v="2"/>
    <x v="1"/>
    <n v="0"/>
    <x v="1"/>
    <x v="1"/>
    <x v="1"/>
    <n v="0"/>
    <x v="1"/>
    <x v="3"/>
    <x v="1"/>
    <x v="1"/>
    <x v="0"/>
    <x v="0"/>
    <x v="0"/>
    <x v="0"/>
    <x v="0"/>
    <x v="0"/>
    <x v="0"/>
    <x v="0"/>
    <x v="0"/>
    <m/>
    <x v="0"/>
    <x v="0"/>
    <x v="0"/>
    <x v="0"/>
    <x v="0"/>
    <m/>
    <m/>
    <x v="0"/>
    <s v="CHAMPION TECHNOLOGIES VERNAL UTAH"/>
    <m/>
    <s v="1934-1971"/>
    <d v="2007-01-18T00:00:00"/>
    <x v="6"/>
    <x v="2"/>
  </r>
  <r>
    <x v="1"/>
    <s v="T12N R092W S08 fFORT UNION"/>
    <n v="5217"/>
    <x v="0"/>
    <x v="5"/>
    <s v="BAGGS SOUTH"/>
    <s v="NE SE"/>
    <n v="8"/>
    <n v="12"/>
    <n v="92"/>
    <n v="41.023144000000002"/>
    <n v="-107.767453"/>
    <s v="4900722736"/>
    <s v="43-8 SOUTH BAGGS UNIT"/>
    <x v="0"/>
    <x v="13"/>
    <m/>
    <m/>
    <n v="35"/>
    <x v="0"/>
    <n v="2171"/>
    <n v="2206"/>
    <n v="2605"/>
    <n v="2548"/>
    <x v="1"/>
    <m/>
    <n v="7.53"/>
    <x v="1"/>
    <n v="331"/>
    <n v="112"/>
    <n v="4795"/>
    <n v="0"/>
    <x v="1"/>
    <n v="6400"/>
    <n v="1755"/>
    <n v="0"/>
    <x v="1"/>
    <n v="1200"/>
    <n v="14622"/>
    <x v="0"/>
    <s v="MERIT ENERGY COMPANY"/>
    <n v="16.5169"/>
    <n v="9.2164800000000007"/>
    <n v="208.58250000000001"/>
    <n v="0"/>
    <n v="234.31587999999999"/>
    <n v="180.54399999999998"/>
    <n v="28.764449999999997"/>
    <n v="0"/>
    <x v="1"/>
    <n v="24.984000000000002"/>
    <n v="234.29245"/>
    <n v="4.9999111198024401E-5"/>
    <n v="14593"/>
    <n v="-9.926407667294199E-4"/>
    <n v="7.0489887411813487E-2"/>
    <n v="3.9333569709402542E-2"/>
    <n v="0.89017654287878389"/>
    <n v="0.77059247961255251"/>
    <n v="0.12277156178101341"/>
    <n v="0.10663595860643398"/>
    <x v="1"/>
    <n v="29"/>
    <x v="1"/>
    <n v="0"/>
    <n v="0"/>
    <x v="1"/>
    <n v="0"/>
    <x v="2"/>
    <x v="1"/>
    <n v="0"/>
    <x v="1"/>
    <x v="1"/>
    <x v="1"/>
    <n v="0"/>
    <x v="1"/>
    <x v="3"/>
    <x v="1"/>
    <x v="1"/>
    <x v="0"/>
    <x v="0"/>
    <x v="0"/>
    <x v="0"/>
    <x v="0"/>
    <x v="0"/>
    <x v="0"/>
    <x v="0"/>
    <x v="0"/>
    <m/>
    <x v="0"/>
    <x v="0"/>
    <x v="0"/>
    <x v="0"/>
    <x v="0"/>
    <m/>
    <m/>
    <x v="0"/>
    <s v="CHAMPION TECHNOLOGIES VERNAL UTAH; ACID GASES RAN IN LAB"/>
    <m/>
    <s v="2171-2206"/>
    <d v="2007-01-18T00:00:00"/>
    <x v="6"/>
    <x v="2"/>
  </r>
  <r>
    <x v="1"/>
    <s v="T12N R092W S09 fFORT UNION"/>
    <n v="5213"/>
    <x v="0"/>
    <x v="5"/>
    <s v="BAGGS SOUTH"/>
    <s v="NW SW"/>
    <n v="9"/>
    <n v="12"/>
    <n v="92"/>
    <n v="41.023010999999997"/>
    <n v="-107.762778"/>
    <s v="4900722935"/>
    <s v="52 SOUTH BAGGS UNIT"/>
    <x v="0"/>
    <x v="13"/>
    <m/>
    <m/>
    <n v="36"/>
    <x v="0"/>
    <n v="1813"/>
    <n v="1849"/>
    <n v="2748"/>
    <n v="2718"/>
    <x v="1"/>
    <m/>
    <n v="7.86"/>
    <x v="1"/>
    <n v="264"/>
    <n v="80"/>
    <n v="4126"/>
    <n v="0"/>
    <x v="1"/>
    <n v="5400"/>
    <n v="1457"/>
    <n v="0"/>
    <x v="1"/>
    <n v="1105"/>
    <n v="12458"/>
    <x v="0"/>
    <s v="MERIT ENERGY COMPANY"/>
    <n v="13.1736"/>
    <n v="6.5831999999999997"/>
    <n v="179.48099999999999"/>
    <n v="0"/>
    <n v="199.23779999999999"/>
    <n v="152.334"/>
    <n v="23.880229999999997"/>
    <n v="0"/>
    <x v="1"/>
    <n v="23.006100000000004"/>
    <n v="199.22032999999999"/>
    <n v="4.3844004387620308E-5"/>
    <n v="12432"/>
    <n v="-1.0445962233828847E-3"/>
    <n v="6.6119983256189341E-2"/>
    <n v="3.3041922767667584E-2"/>
    <n v="0.90083809397614312"/>
    <n v="0.76465087674536036"/>
    <n v="0.11986843912968119"/>
    <n v="0.11548068412495856"/>
    <x v="1"/>
    <n v="26"/>
    <x v="1"/>
    <n v="0"/>
    <n v="0"/>
    <x v="1"/>
    <n v="0"/>
    <x v="2"/>
    <x v="1"/>
    <n v="0"/>
    <x v="1"/>
    <x v="1"/>
    <x v="1"/>
    <n v="0"/>
    <x v="1"/>
    <x v="3"/>
    <x v="1"/>
    <x v="1"/>
    <x v="0"/>
    <x v="0"/>
    <x v="0"/>
    <x v="0"/>
    <x v="0"/>
    <x v="0"/>
    <x v="0"/>
    <x v="0"/>
    <x v="0"/>
    <m/>
    <x v="0"/>
    <x v="0"/>
    <x v="0"/>
    <x v="0"/>
    <x v="0"/>
    <m/>
    <m/>
    <x v="0"/>
    <s v="CHAMPION TECHNOLOGIES VERNAL UTAH; ACID GASES RAN IN LAB"/>
    <m/>
    <s v="1813-1849"/>
    <d v="2007-01-18T00:00:00"/>
    <x v="6"/>
    <x v="2"/>
  </r>
  <r>
    <x v="1"/>
    <s v="T12N R092W S09 fFORT UNION"/>
    <n v="5210"/>
    <x v="0"/>
    <x v="5"/>
    <s v="BAGGS SOUTH"/>
    <s v="NW SW"/>
    <n v="9"/>
    <n v="12"/>
    <n v="92"/>
    <n v="41.021714000000003"/>
    <n v="-107.76023600000001"/>
    <s v="4900722934"/>
    <s v="55 SOUTH BAGGS UNIT"/>
    <x v="0"/>
    <x v="13"/>
    <m/>
    <m/>
    <n v="35"/>
    <x v="0"/>
    <n v="1845"/>
    <n v="1880"/>
    <n v="2410"/>
    <n v="2390"/>
    <x v="3"/>
    <m/>
    <n v="7.73"/>
    <x v="1"/>
    <n v="279"/>
    <n v="144"/>
    <n v="3783"/>
    <n v="0"/>
    <x v="1"/>
    <n v="5000"/>
    <n v="1545"/>
    <n v="0"/>
    <x v="1"/>
    <n v="1150"/>
    <n v="11927"/>
    <x v="0"/>
    <s v="MERIT ENERGY COMPANY"/>
    <n v="13.9221"/>
    <n v="11.84976"/>
    <n v="164.56049999999999"/>
    <n v="0"/>
    <n v="190.33235999999999"/>
    <n v="141.05000000000001"/>
    <n v="25.322549999999996"/>
    <n v="0"/>
    <x v="1"/>
    <n v="23.943000000000001"/>
    <n v="190.31555"/>
    <n v="4.4161545508006178E-5"/>
    <n v="11901"/>
    <n v="-1.0911532650663086E-3"/>
    <n v="7.3146258471234224E-2"/>
    <n v="6.2258251828538246E-2"/>
    <n v="0.86459548970022748"/>
    <n v="0.74113754761500039"/>
    <n v="0.13305560160480842"/>
    <n v="0.1258068507801911"/>
    <x v="1"/>
    <n v="26"/>
    <x v="1"/>
    <n v="0"/>
    <n v="0"/>
    <x v="1"/>
    <n v="0"/>
    <x v="2"/>
    <x v="1"/>
    <n v="0"/>
    <x v="1"/>
    <x v="1"/>
    <x v="1"/>
    <n v="0"/>
    <x v="1"/>
    <x v="3"/>
    <x v="1"/>
    <x v="1"/>
    <x v="0"/>
    <x v="0"/>
    <x v="0"/>
    <x v="0"/>
    <x v="0"/>
    <x v="0"/>
    <x v="0"/>
    <x v="0"/>
    <x v="0"/>
    <m/>
    <x v="0"/>
    <x v="0"/>
    <x v="0"/>
    <x v="0"/>
    <x v="0"/>
    <s v="WELLHEAD"/>
    <m/>
    <x v="0"/>
    <s v="CHAMPION TECHNOLOGIES VERNAL UTAH; ACID GASES RAN IN LAB"/>
    <m/>
    <s v="1845-1880"/>
    <d v="2007-01-18T00:00:00"/>
    <x v="6"/>
    <x v="2"/>
  </r>
  <r>
    <x v="1"/>
    <s v="T12N R092W S09 fFORT UNION"/>
    <n v="5215"/>
    <x v="0"/>
    <x v="5"/>
    <s v="BAGGS SOUTH"/>
    <s v="SE SW"/>
    <n v="9"/>
    <n v="12"/>
    <n v="92"/>
    <n v="41.020055999999997"/>
    <n v="-107.757756"/>
    <s v="4900722933"/>
    <s v="56 SOUTH BAGGS UNIT"/>
    <x v="0"/>
    <x v="13"/>
    <m/>
    <m/>
    <n v="37"/>
    <x v="0"/>
    <n v="1863"/>
    <n v="1900"/>
    <n v="2609"/>
    <n v="2590"/>
    <x v="1"/>
    <m/>
    <n v="7.73"/>
    <x v="1"/>
    <n v="250"/>
    <n v="222"/>
    <n v="3376"/>
    <n v="0"/>
    <x v="1"/>
    <n v="4600"/>
    <n v="1615"/>
    <n v="0"/>
    <x v="1"/>
    <n v="1025"/>
    <n v="11114"/>
    <x v="0"/>
    <s v="MERIT ENERGY COMPANY"/>
    <n v="12.475"/>
    <n v="18.268380000000001"/>
    <n v="146.85599999999999"/>
    <n v="0"/>
    <n v="177.59938"/>
    <n v="129.76599999999999"/>
    <n v="26.469849999999997"/>
    <n v="0"/>
    <x v="1"/>
    <n v="21.340500000000002"/>
    <n v="177.57634999999999"/>
    <n v="6.4841142158011923E-5"/>
    <n v="11088"/>
    <n v="-1.1710656697594812E-3"/>
    <n v="7.0242362332571209E-2"/>
    <n v="0.10286285909331441"/>
    <n v="0.82689477857411442"/>
    <n v="0.73076172587171662"/>
    <n v="0.14906179792523047"/>
    <n v="0.12017647620305295"/>
    <x v="1"/>
    <n v="26"/>
    <x v="1"/>
    <n v="0"/>
    <n v="0"/>
    <x v="1"/>
    <n v="0"/>
    <x v="2"/>
    <x v="1"/>
    <n v="0"/>
    <x v="1"/>
    <x v="1"/>
    <x v="1"/>
    <n v="0"/>
    <x v="1"/>
    <x v="3"/>
    <x v="1"/>
    <x v="1"/>
    <x v="0"/>
    <x v="0"/>
    <x v="0"/>
    <x v="0"/>
    <x v="0"/>
    <x v="0"/>
    <x v="0"/>
    <x v="0"/>
    <x v="0"/>
    <m/>
    <x v="0"/>
    <x v="0"/>
    <x v="0"/>
    <x v="0"/>
    <x v="0"/>
    <m/>
    <m/>
    <x v="0"/>
    <s v="CHAMPION TECHNOLOGIES VERNAL UTAH; ACID GASES RAN IN LAB"/>
    <m/>
    <s v="1863-1900"/>
    <d v="2007-01-18T00:00:00"/>
    <x v="6"/>
    <x v="2"/>
  </r>
  <r>
    <x v="1"/>
    <s v="T12N R092W S09 fFORT UNION"/>
    <n v="5212"/>
    <x v="0"/>
    <x v="5"/>
    <s v="BAGGS SOUTH"/>
    <s v="SW SW"/>
    <n v="9"/>
    <n v="12"/>
    <n v="92"/>
    <n v="41.019616999999997"/>
    <n v="-107.762264"/>
    <s v="4900722739"/>
    <s v="53 SOUTH BAGGS UNIT"/>
    <x v="0"/>
    <x v="13"/>
    <m/>
    <m/>
    <n v="37"/>
    <x v="0"/>
    <n v="1899"/>
    <n v="1936"/>
    <n v="2582"/>
    <n v="1980"/>
    <x v="3"/>
    <m/>
    <n v="7.72"/>
    <x v="1"/>
    <n v="181"/>
    <n v="313"/>
    <n v="3169"/>
    <n v="0"/>
    <x v="1"/>
    <n v="5000"/>
    <n v="1615"/>
    <n v="0"/>
    <x v="1"/>
    <n v="245"/>
    <n v="10525"/>
    <x v="0"/>
    <s v="MERIT ENERGY COMPANY"/>
    <n v="9.0319000000000003"/>
    <n v="25.756769999999999"/>
    <n v="137.85149999999999"/>
    <n v="0"/>
    <n v="172.64016999999998"/>
    <n v="141.05000000000001"/>
    <n v="26.469849999999997"/>
    <n v="0"/>
    <x v="1"/>
    <n v="5.1009000000000002"/>
    <n v="172.62074999999999"/>
    <n v="5.6247315798140912E-5"/>
    <n v="10523"/>
    <n v="-9.5020904599011781E-5"/>
    <n v="5.2316329391937005E-2"/>
    <n v="0.1491933771844641"/>
    <n v="0.7984902934235989"/>
    <n v="0.81710918299219526"/>
    <n v="0.15334106705016634"/>
    <n v="2.9549749957638351E-2"/>
    <x v="1"/>
    <n v="2"/>
    <x v="1"/>
    <n v="0"/>
    <n v="0"/>
    <x v="1"/>
    <n v="0"/>
    <x v="2"/>
    <x v="1"/>
    <n v="0"/>
    <x v="1"/>
    <x v="1"/>
    <x v="1"/>
    <n v="0"/>
    <x v="1"/>
    <x v="3"/>
    <x v="1"/>
    <x v="1"/>
    <x v="0"/>
    <x v="0"/>
    <x v="0"/>
    <x v="0"/>
    <x v="0"/>
    <x v="0"/>
    <x v="0"/>
    <x v="0"/>
    <x v="0"/>
    <m/>
    <x v="0"/>
    <x v="0"/>
    <x v="0"/>
    <x v="0"/>
    <x v="0"/>
    <s v="WELLHEAD"/>
    <m/>
    <x v="0"/>
    <s v="CHAMPION TECHNOLOGIES VERNAL UTAH; ACID GASES RAN IN LAB"/>
    <m/>
    <s v="1899-1936"/>
    <d v="2007-01-18T00:00:00"/>
    <x v="6"/>
    <x v="2"/>
  </r>
  <r>
    <x v="1"/>
    <s v="T12N R092W S09 fFORT UNION"/>
    <n v="5214"/>
    <x v="0"/>
    <x v="5"/>
    <s v="BAGGS SOUTH"/>
    <s v="SW NE"/>
    <n v="9"/>
    <n v="12"/>
    <n v="92"/>
    <n v="41.025785999999997"/>
    <n v="-107.76283599999999"/>
    <s v="4900722737"/>
    <s v="51 BAGGS SOUTH UNIT"/>
    <x v="0"/>
    <x v="13"/>
    <m/>
    <m/>
    <n v="34"/>
    <x v="0"/>
    <n v="2128"/>
    <n v="2162"/>
    <n v="2810"/>
    <n v="2751"/>
    <x v="1"/>
    <m/>
    <n v="7.6"/>
    <x v="1"/>
    <n v="270"/>
    <n v="173"/>
    <n v="4425"/>
    <n v="0"/>
    <x v="1"/>
    <n v="5800"/>
    <n v="1928"/>
    <n v="0"/>
    <x v="1"/>
    <n v="1200"/>
    <n v="13824"/>
    <x v="0"/>
    <s v="MERIT ENERGY COMPANY"/>
    <n v="13.473000000000001"/>
    <n v="14.23617"/>
    <n v="192.48750000000001"/>
    <n v="0"/>
    <n v="220.19666999999998"/>
    <n v="163.61799999999999"/>
    <n v="31.599919999999997"/>
    <n v="0"/>
    <x v="1"/>
    <n v="24.984000000000002"/>
    <n v="220.20192"/>
    <n v="-1.1921019093221807E-5"/>
    <n v="13796"/>
    <n v="-1.0137581462708182E-3"/>
    <n v="6.1186211399109722E-2"/>
    <n v="6.4652067626635779E-2"/>
    <n v="0.87416172097425449"/>
    <n v="0.74303620967519268"/>
    <n v="0.14350428915424532"/>
    <n v="0.11345950117056201"/>
    <x v="1"/>
    <n v="28"/>
    <x v="1"/>
    <n v="0"/>
    <n v="0"/>
    <x v="1"/>
    <n v="0"/>
    <x v="2"/>
    <x v="1"/>
    <n v="0"/>
    <x v="1"/>
    <x v="1"/>
    <x v="1"/>
    <n v="0"/>
    <x v="1"/>
    <x v="3"/>
    <x v="1"/>
    <x v="1"/>
    <x v="0"/>
    <x v="0"/>
    <x v="0"/>
    <x v="0"/>
    <x v="0"/>
    <x v="0"/>
    <x v="0"/>
    <x v="0"/>
    <x v="0"/>
    <m/>
    <x v="0"/>
    <x v="0"/>
    <x v="0"/>
    <x v="0"/>
    <x v="0"/>
    <m/>
    <m/>
    <x v="0"/>
    <s v="CHAMPION TECHNOLOGIES VERNAL UTAH; ACID GASES RAN IN LAB"/>
    <m/>
    <s v="2128-2162"/>
    <d v="2007-01-18T00:00:00"/>
    <x v="6"/>
    <x v="2"/>
  </r>
  <r>
    <x v="1"/>
    <s v="T12N R092W S09 fFORT UNION"/>
    <n v="5211"/>
    <x v="0"/>
    <x v="5"/>
    <s v="BAGGS SOUTH"/>
    <s v="NE SW"/>
    <n v="9"/>
    <n v="12"/>
    <n v="92"/>
    <n v="41.022936000000001"/>
    <n v="-107.757797"/>
    <s v="4900722740"/>
    <s v="54 SOUTH BAGGS UNIT"/>
    <x v="0"/>
    <x v="13"/>
    <m/>
    <m/>
    <n v="426"/>
    <x v="0"/>
    <n v="1786"/>
    <n v="2212"/>
    <n v="2651"/>
    <n v="2650"/>
    <x v="3"/>
    <m/>
    <n v="7.51"/>
    <x v="1"/>
    <n v="204"/>
    <n v="89"/>
    <n v="2165"/>
    <n v="0"/>
    <x v="1"/>
    <n v="2940"/>
    <n v="1515"/>
    <n v="0"/>
    <x v="1"/>
    <n v="188"/>
    <n v="7111"/>
    <x v="0"/>
    <s v="MERIT ENERGY COMPANY"/>
    <n v="10.179600000000001"/>
    <n v="7.3238099999999999"/>
    <n v="94.177499999999995"/>
    <n v="0"/>
    <n v="111.68091"/>
    <n v="82.937399999999997"/>
    <n v="24.830849999999998"/>
    <n v="0"/>
    <x v="1"/>
    <n v="3.9141600000000003"/>
    <n v="111.68240999999999"/>
    <n v="-6.7155162270732345E-6"/>
    <n v="7101"/>
    <n v="-7.0363073459048687E-4"/>
    <n v="9.1148970759640124E-2"/>
    <n v="6.5577993589056541E-2"/>
    <n v="0.84327303565130329"/>
    <n v="0.74261828698001775"/>
    <n v="0.22233447505296491"/>
    <n v="3.5047237967017371E-2"/>
    <x v="1"/>
    <n v="10"/>
    <x v="1"/>
    <n v="0"/>
    <n v="0"/>
    <x v="1"/>
    <n v="0"/>
    <x v="2"/>
    <x v="1"/>
    <n v="0"/>
    <x v="1"/>
    <x v="1"/>
    <x v="1"/>
    <n v="0"/>
    <x v="1"/>
    <x v="3"/>
    <x v="1"/>
    <x v="1"/>
    <x v="0"/>
    <x v="0"/>
    <x v="0"/>
    <x v="0"/>
    <x v="0"/>
    <x v="0"/>
    <x v="0"/>
    <x v="0"/>
    <x v="0"/>
    <m/>
    <x v="0"/>
    <x v="0"/>
    <x v="0"/>
    <x v="0"/>
    <x v="0"/>
    <s v="WELLHEAD"/>
    <m/>
    <x v="0"/>
    <s v="CHAMPION TECHNOLOGIES VERNAL UTAH"/>
    <m/>
    <s v="1786-2212"/>
    <d v="2007-02-05T00:00:00"/>
    <x v="6"/>
    <x v="2"/>
  </r>
  <r>
    <x v="0"/>
    <s v="T12N R092W S12 fFORT UNION"/>
    <n v="49008344"/>
    <x v="0"/>
    <x v="5"/>
    <s v="WEST SIDE CANAL"/>
    <m/>
    <s v="12"/>
    <n v="12"/>
    <n v="92"/>
    <n v="41.027270000000001"/>
    <n v="-107.69879"/>
    <s v="4900720044"/>
    <s v="FOUR MILE SHEEP CO. NO. 2"/>
    <x v="0"/>
    <x v="13"/>
    <m/>
    <n v="470"/>
    <n v="72"/>
    <x v="0"/>
    <n v="1028"/>
    <n v="1100"/>
    <n v="1950"/>
    <n v="1904"/>
    <x v="2"/>
    <d v="1972-01-04T00:00:00"/>
    <n v="7.5"/>
    <x v="0"/>
    <n v="7448"/>
    <n v="179"/>
    <n v="1064"/>
    <n v="63"/>
    <x v="0"/>
    <n v="15200"/>
    <n v="305"/>
    <m/>
    <x v="0"/>
    <n v="30"/>
    <n v="24134"/>
    <x v="0"/>
    <m/>
    <n v="371.65519999999998"/>
    <n v="14.72991"/>
    <n v="46.283999999999999"/>
    <n v="1.61154"/>
    <n v="434.28064999999998"/>
    <n v="428.79199999999997"/>
    <n v="4.9989499999999998"/>
    <m/>
    <x v="0"/>
    <n v="0.62460000000000004"/>
    <n v="434.41554999999994"/>
    <n v="-1.5529019235949136E-4"/>
    <n v="24286"/>
    <n v="3.1391986782321355E-3"/>
    <n v="0.8557949795829034"/>
    <n v="3.3917951444532475E-2"/>
    <n v="0.11028706897256417"/>
    <n v="0.98705490629881931"/>
    <n v="1.1507299865301784E-2"/>
    <n v="1.4377938358790337E-3"/>
    <x v="0"/>
    <m/>
    <x v="0"/>
    <m/>
    <m/>
    <x v="0"/>
    <m/>
    <x v="0"/>
    <x v="0"/>
    <m/>
    <x v="0"/>
    <x v="0"/>
    <x v="0"/>
    <m/>
    <x v="0"/>
    <x v="0"/>
    <x v="0"/>
    <x v="0"/>
    <x v="0"/>
    <x v="0"/>
    <x v="0"/>
    <x v="0"/>
    <x v="0"/>
    <x v="0"/>
    <x v="0"/>
    <x v="0"/>
    <x v="0"/>
    <m/>
    <x v="0"/>
    <x v="0"/>
    <x v="0"/>
    <x v="0"/>
    <x v="0"/>
    <s v="PRODUCTION (12/16/71)"/>
    <m/>
    <x v="0"/>
    <m/>
    <m/>
    <m/>
    <m/>
    <x v="6"/>
    <x v="2"/>
  </r>
  <r>
    <x v="0"/>
    <s v="T12N R092W S12 fFORT UNION"/>
    <n v="49008346"/>
    <x v="0"/>
    <x v="5"/>
    <s v="WEST SIDE CANAL"/>
    <m/>
    <s v="12"/>
    <n v="12"/>
    <n v="92"/>
    <n v="41.027270000000001"/>
    <n v="-107.69879"/>
    <s v="4900720044"/>
    <s v="FOUR MILE SHEEP CO. NO. 2"/>
    <x v="0"/>
    <x v="13"/>
    <n v="470"/>
    <n v="220"/>
    <n v="10"/>
    <x v="0"/>
    <n v="1570"/>
    <n v="1580"/>
    <n v="1950"/>
    <n v="1904"/>
    <x v="2"/>
    <d v="1971-12-21T00:00:00"/>
    <n v="7.8"/>
    <x v="0"/>
    <n v="11760"/>
    <n v="-1"/>
    <n v="4078"/>
    <n v="120"/>
    <x v="0"/>
    <n v="27000"/>
    <n v="305"/>
    <m/>
    <x v="0"/>
    <n v="42"/>
    <n v="43150"/>
    <x v="0"/>
    <m/>
    <n v="586.82399999999996"/>
    <n v="0"/>
    <n v="177.393"/>
    <n v="3.0695999999999999"/>
    <n v="767.28660000000002"/>
    <n v="761.67"/>
    <n v="4.9989499999999998"/>
    <m/>
    <x v="0"/>
    <n v="0.87444000000000011"/>
    <n v="767.54339000000004"/>
    <n v="-1.673084326427734E-4"/>
    <n v="43301"/>
    <n v="1.7466541740407862E-3"/>
    <n v="0.76480418138411377"/>
    <n v="0"/>
    <n v="0.23519581861588618"/>
    <n v="0.99234780720344673"/>
    <n v="6.5129216994494598E-3"/>
    <n v="1.139271097103709E-3"/>
    <x v="0"/>
    <m/>
    <x v="0"/>
    <m/>
    <m/>
    <x v="0"/>
    <m/>
    <x v="0"/>
    <x v="0"/>
    <m/>
    <x v="0"/>
    <x v="0"/>
    <x v="0"/>
    <m/>
    <x v="0"/>
    <x v="0"/>
    <x v="0"/>
    <x v="0"/>
    <x v="0"/>
    <x v="0"/>
    <x v="0"/>
    <x v="0"/>
    <x v="0"/>
    <x v="0"/>
    <x v="0"/>
    <x v="0"/>
    <x v="0"/>
    <m/>
    <x v="0"/>
    <x v="0"/>
    <x v="0"/>
    <x v="0"/>
    <x v="0"/>
    <s v="PRODUCTION (12/13/71)"/>
    <m/>
    <x v="0"/>
    <m/>
    <m/>
    <m/>
    <m/>
    <x v="6"/>
    <x v="2"/>
  </r>
  <r>
    <x v="0"/>
    <s v="T12N R092W S12 fFORT UNION"/>
    <n v="49008347"/>
    <x v="0"/>
    <x v="5"/>
    <s v="WEST SIDE CANAL"/>
    <m/>
    <s v="12"/>
    <n v="12"/>
    <n v="92"/>
    <n v="41.027270000000001"/>
    <n v="-107.69879"/>
    <s v="4900720044"/>
    <s v="FOUR MILE SHEEP CO. NO. 2"/>
    <x v="0"/>
    <x v="13"/>
    <n v="220"/>
    <m/>
    <n v="10"/>
    <x v="0"/>
    <n v="1800"/>
    <n v="1810"/>
    <n v="1950"/>
    <n v="1904"/>
    <x v="2"/>
    <d v="1971-12-21T00:00:00"/>
    <n v="6.8000001907348633"/>
    <x v="0"/>
    <n v="8183"/>
    <n v="-1"/>
    <n v="1162"/>
    <n v="78"/>
    <x v="0"/>
    <n v="16300"/>
    <n v="73"/>
    <m/>
    <x v="0"/>
    <n v="1"/>
    <n v="25760"/>
    <x v="0"/>
    <m/>
    <n v="408.33170000000001"/>
    <n v="0"/>
    <n v="50.546999999999997"/>
    <n v="1.9952399999999999"/>
    <n v="460.87394"/>
    <n v="459.82299999999998"/>
    <n v="1.1964699999999999"/>
    <m/>
    <x v="0"/>
    <n v="2.0820000000000002E-2"/>
    <n v="461.04028999999997"/>
    <n v="-1.8043977908873996E-4"/>
    <n v="25793"/>
    <n v="6.4011793688049197E-4"/>
    <n v="0.88599433502358582"/>
    <n v="0"/>
    <n v="0.11400566497641415"/>
    <n v="0.99735968845586143"/>
    <n v="2.5951528010708133E-3"/>
    <n v="4.5158743067769638E-5"/>
    <x v="0"/>
    <m/>
    <x v="0"/>
    <m/>
    <m/>
    <x v="0"/>
    <m/>
    <x v="0"/>
    <x v="0"/>
    <m/>
    <x v="0"/>
    <x v="0"/>
    <x v="0"/>
    <m/>
    <x v="0"/>
    <x v="0"/>
    <x v="0"/>
    <x v="0"/>
    <x v="0"/>
    <x v="0"/>
    <x v="0"/>
    <x v="0"/>
    <x v="0"/>
    <x v="0"/>
    <x v="0"/>
    <x v="0"/>
    <x v="0"/>
    <m/>
    <x v="0"/>
    <x v="0"/>
    <x v="0"/>
    <x v="0"/>
    <x v="0"/>
    <s v="PRODUCTION (12/13/71)"/>
    <m/>
    <x v="0"/>
    <m/>
    <m/>
    <m/>
    <m/>
    <x v="6"/>
    <x v="2"/>
  </r>
  <r>
    <x v="1"/>
    <s v="T12N R093W S08 fFORT UNION"/>
    <n v="4139"/>
    <x v="0"/>
    <x v="5"/>
    <s v="SMITH RANCH"/>
    <s v="SE SE"/>
    <n v="8"/>
    <n v="12"/>
    <n v="93"/>
    <n v="41.020670000000003"/>
    <n v="-107.88029"/>
    <s v="4900721405"/>
    <s v="STATE #1-8"/>
    <x v="0"/>
    <x v="13"/>
    <m/>
    <m/>
    <m/>
    <x v="0"/>
    <s v="3099"/>
    <m/>
    <n v="3310"/>
    <n v="3099"/>
    <x v="1"/>
    <d v="2003-09-03T00:00:00"/>
    <n v="7.73"/>
    <x v="1"/>
    <n v="472"/>
    <n v="34.200000000000003"/>
    <n v="2480"/>
    <n v="48.9"/>
    <x v="1"/>
    <n v="4060"/>
    <n v="1480"/>
    <m/>
    <x v="0"/>
    <n v="19"/>
    <n v="7700"/>
    <x v="0"/>
    <s v="THOROFARE RESOURCES"/>
    <n v="23.552800000000001"/>
    <n v="2.8143180000000001"/>
    <n v="107.88"/>
    <n v="1.2508619999999999"/>
    <n v="135.49798000000001"/>
    <n v="114.5326"/>
    <n v="24.257199999999997"/>
    <n v="0"/>
    <x v="1"/>
    <n v="0.39558000000000004"/>
    <n v="139.18538000000001"/>
    <n v="-1.3424184122401869E-2"/>
    <n v="8594.1"/>
    <n v="5.4872622605728477E-2"/>
    <n v="0.17382399353850145"/>
    <n v="2.0770184175439368E-2"/>
    <n v="0.80540582228605906"/>
    <n v="0.82287809251230259"/>
    <n v="0.17427979863977089"/>
    <n v="2.842108847926413E-3"/>
    <x v="0"/>
    <n v="1.24"/>
    <x v="0"/>
    <n v="7273"/>
    <n v="0.65400000000000003"/>
    <x v="2"/>
    <m/>
    <x v="0"/>
    <x v="0"/>
    <m/>
    <x v="0"/>
    <x v="0"/>
    <x v="0"/>
    <m/>
    <x v="0"/>
    <x v="0"/>
    <x v="0"/>
    <x v="0"/>
    <x v="0"/>
    <x v="0"/>
    <x v="0"/>
    <x v="0"/>
    <x v="0"/>
    <x v="0"/>
    <x v="0"/>
    <x v="0"/>
    <x v="0"/>
    <m/>
    <x v="0"/>
    <x v="0"/>
    <x v="0"/>
    <x v="0"/>
    <x v="0"/>
    <m/>
    <n v="20030903"/>
    <x v="0"/>
    <s v="ENERGY LABS CASPER ID No C03090111-001"/>
    <m/>
    <m/>
    <d v="2003-09-12T00:00:00"/>
    <x v="6"/>
    <x v="2"/>
  </r>
  <r>
    <x v="1"/>
    <s v="T12N R093W S09 fFORT UNION"/>
    <n v="4747"/>
    <x v="0"/>
    <x v="5"/>
    <s v="SMITH RANCH"/>
    <s v="NW SW"/>
    <n v="9"/>
    <n v="12"/>
    <n v="93"/>
    <n v="41.021970000000003"/>
    <n v="-107.87506"/>
    <s v="4900720280"/>
    <s v="1-9H STATE"/>
    <x v="0"/>
    <x v="13"/>
    <m/>
    <m/>
    <n v="1225"/>
    <x v="0"/>
    <n v="3097"/>
    <n v="4322"/>
    <n v="4322"/>
    <n v="5639"/>
    <x v="1"/>
    <d v="2006-02-23T00:00:00"/>
    <n v="7.61"/>
    <x v="1"/>
    <n v="659"/>
    <n v="13"/>
    <n v="2428"/>
    <n v="53"/>
    <x v="1"/>
    <n v="4921"/>
    <n v="647"/>
    <n v="0"/>
    <x v="1"/>
    <n v="3"/>
    <n v="9380"/>
    <x v="0"/>
    <s v="THOROFARE RESOURCES INC"/>
    <n v="32.884099999999997"/>
    <n v="1.0697700000000001"/>
    <n v="105.61799999999999"/>
    <n v="1.3557399999999999"/>
    <n v="140.92760999999999"/>
    <n v="138.82140999999999"/>
    <n v="10.604329999999999"/>
    <n v="0"/>
    <x v="1"/>
    <n v="6.2460000000000002E-2"/>
    <n v="149.48819999999998"/>
    <n v="-2.9477010910666301E-2"/>
    <n v="8724"/>
    <n v="-3.6235086168802472E-2"/>
    <n v="0.23334036531237562"/>
    <n v="7.5909184864484695E-3"/>
    <n v="0.75906871620117589"/>
    <n v="0.92864460204885746"/>
    <n v="7.0937572330123724E-2"/>
    <n v="4.1782562101891661E-4"/>
    <x v="1"/>
    <n v="2.38"/>
    <x v="1"/>
    <n v="7684"/>
    <n v="0.72"/>
    <x v="2"/>
    <n v="0"/>
    <x v="2"/>
    <x v="1"/>
    <n v="0"/>
    <x v="1"/>
    <x v="1"/>
    <x v="1"/>
    <n v="0"/>
    <x v="1"/>
    <x v="3"/>
    <x v="1"/>
    <x v="1"/>
    <x v="0"/>
    <x v="0"/>
    <x v="0"/>
    <x v="0"/>
    <x v="0"/>
    <x v="0"/>
    <x v="0"/>
    <x v="0"/>
    <x v="0"/>
    <m/>
    <x v="0"/>
    <x v="0"/>
    <x v="0"/>
    <x v="0"/>
    <x v="0"/>
    <m/>
    <n v="20060223"/>
    <x v="0"/>
    <s v="ENERGY LABS CASPER ID No C06021048-001"/>
    <s v="3097"/>
    <s v="3097-4322"/>
    <d v="2006-03-13T00:00:00"/>
    <x v="6"/>
    <x v="2"/>
  </r>
  <r>
    <x v="1"/>
    <s v="T12N R093W S09 fFORT UNION"/>
    <n v="4140"/>
    <x v="0"/>
    <x v="5"/>
    <s v="SMITH RANCH"/>
    <s v="NW SE"/>
    <n v="9"/>
    <n v="12"/>
    <n v="93"/>
    <n v="41.021639999999998"/>
    <n v="-107.86615"/>
    <s v="4900721799"/>
    <s v="BLACKSTOCK #1 FT UNION COAL"/>
    <x v="0"/>
    <x v="13"/>
    <m/>
    <m/>
    <m/>
    <x v="0"/>
    <s v="2885"/>
    <m/>
    <n v="5622"/>
    <n v="5563"/>
    <x v="1"/>
    <d v="2001-07-23T00:00:00"/>
    <n v="7.02"/>
    <x v="1"/>
    <n v="930"/>
    <n v="23.3"/>
    <n v="2820"/>
    <n v="90.9"/>
    <x v="1"/>
    <n v="5170"/>
    <n v="645"/>
    <m/>
    <x v="0"/>
    <n v="30.2"/>
    <n v="11200"/>
    <x v="0"/>
    <s v="THOROFARE RESOURCES"/>
    <n v="46.406999999999996"/>
    <n v="1.9173570000000002"/>
    <n v="122.67"/>
    <n v="2.3252220000000001"/>
    <n v="173.31957899999998"/>
    <n v="145.84569999999999"/>
    <n v="10.571549999999998"/>
    <n v="0"/>
    <x v="1"/>
    <n v="0.62876399999999999"/>
    <n v="157.04601399999999"/>
    <n v="4.9259261087761012E-2"/>
    <n v="9709.4"/>
    <n v="-7.1288511387222891E-2"/>
    <n v="0.26775393909767115"/>
    <n v="1.1062552834841588E-2"/>
    <n v="0.72118350806748732"/>
    <n v="0.92868132265999448"/>
    <n v="6.7314984511482087E-2"/>
    <n v="4.0036928285234925E-3"/>
    <x v="0"/>
    <n v="4.6399999999999997"/>
    <x v="0"/>
    <n v="8259"/>
    <n v="0.51300000000000001"/>
    <x v="2"/>
    <m/>
    <x v="0"/>
    <x v="0"/>
    <m/>
    <x v="0"/>
    <x v="0"/>
    <x v="0"/>
    <m/>
    <x v="0"/>
    <x v="0"/>
    <x v="0"/>
    <x v="0"/>
    <x v="0"/>
    <x v="0"/>
    <x v="0"/>
    <x v="0"/>
    <x v="0"/>
    <x v="0"/>
    <x v="0"/>
    <x v="0"/>
    <x v="0"/>
    <m/>
    <x v="0"/>
    <x v="0"/>
    <x v="0"/>
    <x v="0"/>
    <x v="0"/>
    <m/>
    <n v="20010723"/>
    <x v="0"/>
    <s v="ENERGY LABS CASPER ID No 01-34712-1"/>
    <m/>
    <m/>
    <d v="2001-08-02T00:00:00"/>
    <x v="6"/>
    <x v="2"/>
  </r>
  <r>
    <x v="0"/>
    <s v="T12N R094W S03 fFORT UNION"/>
    <n v="49023089"/>
    <x v="0"/>
    <x v="1"/>
    <s v="LITTLE SNAKE"/>
    <m/>
    <s v="3"/>
    <s v=" 12"/>
    <s v=" 94"/>
    <n v="41.040500000000002"/>
    <n v="-107.9627"/>
    <m/>
    <s v="5 STATE LINE UNIT"/>
    <x v="0"/>
    <x v="13"/>
    <m/>
    <m/>
    <n v="10"/>
    <x v="0"/>
    <n v="3410"/>
    <n v="3420"/>
    <m/>
    <m/>
    <x v="0"/>
    <d v="1960-10-12T00:00:00"/>
    <n v="7"/>
    <x v="0"/>
    <n v="3118"/>
    <n v="168"/>
    <n v="9878"/>
    <n v="-3"/>
    <x v="0"/>
    <n v="21200"/>
    <n v="24"/>
    <m/>
    <x v="0"/>
    <n v="41"/>
    <n v="34417"/>
    <x v="0"/>
    <s v="CHEM LAB"/>
    <n v="155.5882"/>
    <n v="13.824720000000001"/>
    <n v="429.69299999999998"/>
    <n v="0"/>
    <n v="599.10591999999997"/>
    <n v="598.05200000000002"/>
    <n v="0.39335999999999993"/>
    <m/>
    <x v="0"/>
    <n v="0.85362000000000005"/>
    <n v="599.29898000000003"/>
    <n v="-1.6109747214823597E-4"/>
    <n v="34423"/>
    <n v="8.7158628704241725E-5"/>
    <n v="0.25970065526977265"/>
    <n v="2.3075585699436924E-2"/>
    <n v="0.71722375903079039"/>
    <n v="0.99791926894319094"/>
    <n v="6.5636687718040158E-4"/>
    <n v="1.4243641796286722E-3"/>
    <x v="0"/>
    <m/>
    <x v="0"/>
    <m/>
    <m/>
    <x v="0"/>
    <m/>
    <x v="0"/>
    <x v="0"/>
    <m/>
    <x v="0"/>
    <x v="0"/>
    <x v="0"/>
    <m/>
    <x v="0"/>
    <x v="0"/>
    <x v="0"/>
    <x v="0"/>
    <x v="0"/>
    <x v="0"/>
    <x v="0"/>
    <x v="0"/>
    <x v="0"/>
    <x v="0"/>
    <x v="0"/>
    <x v="0"/>
    <x v="0"/>
    <m/>
    <x v="0"/>
    <x v="0"/>
    <x v="0"/>
    <x v="0"/>
    <x v="0"/>
    <s v="DST NO. 3"/>
    <m/>
    <x v="0"/>
    <m/>
    <m/>
    <m/>
    <m/>
    <x v="6"/>
    <x v="2"/>
  </r>
  <r>
    <x v="0"/>
    <s v="T12N R094W S03 fFORT UNION"/>
    <n v="49003360"/>
    <x v="0"/>
    <x v="1"/>
    <s v="LITTLE SNAKE"/>
    <m/>
    <s v="3"/>
    <s v=" 12"/>
    <s v=" 94"/>
    <n v="41.037840000000003"/>
    <n v="-107.9661"/>
    <s v="4903705079"/>
    <s v="9 STATE LINE UNIT"/>
    <x v="0"/>
    <x v="13"/>
    <m/>
    <m/>
    <n v="20"/>
    <x v="0"/>
    <n v="4080"/>
    <n v="4100"/>
    <m/>
    <m/>
    <x v="0"/>
    <d v="1960-10-12T00:00:00"/>
    <n v="6.5"/>
    <x v="0"/>
    <n v="3008"/>
    <n v="67"/>
    <n v="9584"/>
    <n v="-3"/>
    <x v="0"/>
    <n v="20200"/>
    <n v="34"/>
    <m/>
    <x v="0"/>
    <n v="111"/>
    <n v="32987"/>
    <x v="0"/>
    <m/>
    <n v="150.0992"/>
    <n v="5.5134300000000005"/>
    <n v="416.904"/>
    <n v="0"/>
    <n v="572.51662999999996"/>
    <n v="569.84199999999998"/>
    <n v="0.55725999999999998"/>
    <m/>
    <x v="0"/>
    <n v="2.3110200000000001"/>
    <n v="572.71028000000001"/>
    <n v="-1.6909312757944873E-4"/>
    <n v="32998"/>
    <n v="1.6670455406531787E-4"/>
    <n v="0.26217439308269525"/>
    <n v="9.6301656774581395E-3"/>
    <n v="0.7281954412398467"/>
    <n v="0.99499174346931574"/>
    <n v="9.7302252021737757E-4"/>
    <n v="4.035234010466863E-3"/>
    <x v="0"/>
    <m/>
    <x v="0"/>
    <m/>
    <m/>
    <x v="0"/>
    <m/>
    <x v="0"/>
    <x v="0"/>
    <m/>
    <x v="0"/>
    <x v="0"/>
    <x v="0"/>
    <m/>
    <x v="0"/>
    <x v="0"/>
    <x v="0"/>
    <x v="0"/>
    <x v="0"/>
    <x v="0"/>
    <x v="0"/>
    <x v="0"/>
    <x v="0"/>
    <x v="0"/>
    <x v="0"/>
    <x v="0"/>
    <x v="0"/>
    <m/>
    <x v="0"/>
    <x v="0"/>
    <x v="0"/>
    <x v="0"/>
    <x v="0"/>
    <s v="DST NO. 5"/>
    <m/>
    <x v="0"/>
    <m/>
    <m/>
    <m/>
    <m/>
    <x v="6"/>
    <x v="2"/>
  </r>
  <r>
    <x v="0"/>
    <s v="T12N R094W S11 fFORT UNION"/>
    <n v="49007473"/>
    <x v="0"/>
    <x v="1"/>
    <s v="STATE LINE"/>
    <m/>
    <s v="11"/>
    <s v=" 12"/>
    <s v=" 94"/>
    <n v="41.026629999999997"/>
    <n v="-107.94222000000001"/>
    <s v="4903705063"/>
    <s v="STATE LINE UNIT-FEDERAL NO. 1"/>
    <x v="0"/>
    <x v="13"/>
    <n v="1212"/>
    <n v="1511"/>
    <n v="49"/>
    <x v="4"/>
    <n v="4956"/>
    <n v="5005"/>
    <m/>
    <m/>
    <x v="0"/>
    <d v="1958-09-20T00:00:00"/>
    <n v="8.5"/>
    <x v="0"/>
    <n v="46"/>
    <n v="10"/>
    <n v="4590"/>
    <n v="-3"/>
    <x v="0"/>
    <n v="6572"/>
    <n v="318"/>
    <m/>
    <x v="0"/>
    <n v="440"/>
    <n v="11907"/>
    <x v="0"/>
    <m/>
    <n v="2.2953999999999999"/>
    <n v="0.82289999999999996"/>
    <n v="199.66499999999999"/>
    <n v="0"/>
    <n v="202.7833"/>
    <n v="185.39612"/>
    <n v="5.2120199999999999"/>
    <m/>
    <x v="0"/>
    <n v="9.1608000000000001"/>
    <n v="199.76893999999999"/>
    <n v="7.4881212932761494E-3"/>
    <n v="11970"/>
    <n v="2.6385224274406332E-3"/>
    <n v="1.131947256011713E-2"/>
    <n v="4.0580264745666925E-3"/>
    <n v="0.98462250096531612"/>
    <n v="0.92805277937601316"/>
    <n v="2.6090242056648047E-2"/>
    <n v="4.5856978567338849E-2"/>
    <x v="0"/>
    <m/>
    <x v="0"/>
    <m/>
    <m/>
    <x v="0"/>
    <m/>
    <x v="0"/>
    <x v="0"/>
    <m/>
    <x v="0"/>
    <x v="0"/>
    <x v="0"/>
    <m/>
    <x v="0"/>
    <x v="0"/>
    <x v="0"/>
    <x v="0"/>
    <x v="0"/>
    <x v="0"/>
    <x v="0"/>
    <x v="0"/>
    <x v="0"/>
    <x v="0"/>
    <x v="0"/>
    <x v="0"/>
    <x v="0"/>
    <m/>
    <x v="0"/>
    <x v="0"/>
    <x v="0"/>
    <x v="0"/>
    <x v="0"/>
    <s v="DST NO. 11"/>
    <m/>
    <x v="0"/>
    <m/>
    <m/>
    <m/>
    <m/>
    <x v="6"/>
    <x v="2"/>
  </r>
  <r>
    <x v="0"/>
    <s v="T12N R094W S18 fFORT UNION"/>
    <n v="49004134"/>
    <x v="0"/>
    <x v="1"/>
    <s v="STATE LINE"/>
    <m/>
    <s v="18"/>
    <s v=" 12"/>
    <s v=" 94"/>
    <n v="41.010779999999997"/>
    <n v="-108.01446"/>
    <s v="4903705038"/>
    <s v="STATE LINE UNIT NO. 3"/>
    <x v="0"/>
    <x v="13"/>
    <n v="780"/>
    <m/>
    <n v="48"/>
    <x v="0"/>
    <n v="3242"/>
    <n v="3290"/>
    <m/>
    <m/>
    <x v="0"/>
    <d v="1959-10-28T00:00:00"/>
    <n v="7.5"/>
    <x v="2"/>
    <n v="3496"/>
    <n v="139"/>
    <n v="8399"/>
    <n v="-3"/>
    <x v="0"/>
    <n v="19400"/>
    <n v="207"/>
    <m/>
    <x v="0"/>
    <n v="29"/>
    <n v="31565"/>
    <x v="0"/>
    <m/>
    <n v="174.4504"/>
    <n v="11.43831"/>
    <n v="365.35649999999998"/>
    <n v="0"/>
    <n v="551.24521000000004"/>
    <n v="547.274"/>
    <n v="3.3927299999999998"/>
    <m/>
    <x v="0"/>
    <n v="0.60378000000000009"/>
    <n v="551.27051000000006"/>
    <n v="-2.2947518607730726E-5"/>
    <n v="31664"/>
    <n v="1.5657372408230401E-3"/>
    <n v="0.3164660605395555"/>
    <n v="2.0749949010894803E-2"/>
    <n v="0.66278399044954961"/>
    <n v="0.99275036497054769"/>
    <n v="6.1543832627651337E-3"/>
    <n v="1.0952517666871025E-3"/>
    <x v="0"/>
    <m/>
    <x v="0"/>
    <m/>
    <m/>
    <x v="0"/>
    <m/>
    <x v="0"/>
    <x v="0"/>
    <m/>
    <x v="0"/>
    <x v="0"/>
    <x v="0"/>
    <m/>
    <x v="0"/>
    <x v="0"/>
    <x v="0"/>
    <x v="0"/>
    <x v="0"/>
    <x v="0"/>
    <x v="0"/>
    <x v="0"/>
    <x v="0"/>
    <x v="0"/>
    <x v="0"/>
    <x v="0"/>
    <x v="0"/>
    <m/>
    <x v="0"/>
    <x v="0"/>
    <x v="0"/>
    <x v="0"/>
    <x v="0"/>
    <s v="DST NO. 2"/>
    <m/>
    <x v="0"/>
    <m/>
    <m/>
    <m/>
    <m/>
    <x v="6"/>
    <x v="2"/>
  </r>
  <r>
    <x v="0"/>
    <s v="T12N R094W S18 fFORT UNION"/>
    <n v="49004135"/>
    <x v="0"/>
    <x v="1"/>
    <s v="STATE LINE"/>
    <m/>
    <s v="18"/>
    <s v=" 12"/>
    <s v=" 94"/>
    <n v="41.005899999999997"/>
    <n v="-108.01904"/>
    <s v="4903705031"/>
    <s v="UNIT NO. 2"/>
    <x v="0"/>
    <x v="13"/>
    <m/>
    <n v="494"/>
    <n v="99"/>
    <x v="4"/>
    <n v="3221"/>
    <n v="3320"/>
    <m/>
    <m/>
    <x v="0"/>
    <d v="1959-08-10T00:00:00"/>
    <n v="6.8000001907348633"/>
    <x v="2"/>
    <n v="2690"/>
    <n v="208"/>
    <n v="8311"/>
    <n v="-3"/>
    <x v="0"/>
    <n v="18098"/>
    <n v="85"/>
    <m/>
    <x v="0"/>
    <n v="52"/>
    <n v="29401"/>
    <x v="0"/>
    <m/>
    <n v="134.23099999999999"/>
    <n v="17.116320000000002"/>
    <n v="361.52849999999995"/>
    <n v="0"/>
    <n v="512.87581999999998"/>
    <n v="510.54458"/>
    <n v="1.3931499999999999"/>
    <m/>
    <x v="0"/>
    <n v="1.08264"/>
    <n v="513.02036999999996"/>
    <n v="-1.4090119586074404E-4"/>
    <n v="29438"/>
    <n v="6.2883461649586162E-4"/>
    <n v="0.26172222351991559"/>
    <n v="3.3373224731085983E-2"/>
    <n v="0.70490455174899835"/>
    <n v="0.99517409026078252"/>
    <n v="2.715584178460594E-3"/>
    <n v="2.1103255607569735E-3"/>
    <x v="0"/>
    <m/>
    <x v="0"/>
    <m/>
    <m/>
    <x v="0"/>
    <m/>
    <x v="0"/>
    <x v="0"/>
    <m/>
    <x v="0"/>
    <x v="0"/>
    <x v="0"/>
    <m/>
    <x v="0"/>
    <x v="0"/>
    <x v="0"/>
    <x v="0"/>
    <x v="0"/>
    <x v="0"/>
    <x v="0"/>
    <x v="0"/>
    <x v="0"/>
    <x v="0"/>
    <x v="0"/>
    <x v="0"/>
    <x v="0"/>
    <m/>
    <x v="0"/>
    <x v="0"/>
    <x v="0"/>
    <x v="0"/>
    <x v="0"/>
    <s v="DST NO. 2"/>
    <m/>
    <x v="0"/>
    <m/>
    <m/>
    <m/>
    <m/>
    <x v="6"/>
    <x v="2"/>
  </r>
  <r>
    <x v="0"/>
    <s v="T12N R094W S18 fFORT UNION"/>
    <n v="49004136"/>
    <x v="0"/>
    <x v="1"/>
    <s v="STATE LINE"/>
    <m/>
    <s v="18"/>
    <s v=" 12"/>
    <s v=" 94"/>
    <n v="41.005899999999997"/>
    <n v="-108.01904"/>
    <s v="4903705031"/>
    <s v="UNIT NO. 2"/>
    <x v="0"/>
    <x v="13"/>
    <n v="494"/>
    <m/>
    <n v="61"/>
    <x v="4"/>
    <n v="3814"/>
    <n v="3875"/>
    <m/>
    <m/>
    <x v="0"/>
    <d v="1959-08-10T00:00:00"/>
    <n v="7.3000001907348633"/>
    <x v="2"/>
    <n v="4408"/>
    <n v="231"/>
    <n v="10356"/>
    <n v="-3"/>
    <x v="0"/>
    <n v="23340"/>
    <n v="1830"/>
    <m/>
    <x v="0"/>
    <n v="58"/>
    <n v="39294"/>
    <x v="0"/>
    <m/>
    <n v="219.95920000000001"/>
    <n v="19.008990000000001"/>
    <n v="450.48599999999999"/>
    <n v="0"/>
    <n v="689.45419000000004"/>
    <n v="658.42139999999995"/>
    <n v="29.993699999999997"/>
    <m/>
    <x v="0"/>
    <n v="1.2075600000000002"/>
    <n v="689.62265999999988"/>
    <n v="-1.2216142994485253E-4"/>
    <n v="40217"/>
    <n v="1.1608456691526959E-2"/>
    <n v="0.31903381426980665"/>
    <n v="2.757107038540153E-2"/>
    <n v="0.65339511534479178"/>
    <n v="0.95475604006399684"/>
    <n v="4.3492915386510067E-2"/>
    <n v="1.7510445494931972E-3"/>
    <x v="0"/>
    <m/>
    <x v="0"/>
    <m/>
    <m/>
    <x v="0"/>
    <m/>
    <x v="0"/>
    <x v="0"/>
    <m/>
    <x v="0"/>
    <x v="0"/>
    <x v="0"/>
    <m/>
    <x v="0"/>
    <x v="0"/>
    <x v="0"/>
    <x v="0"/>
    <x v="0"/>
    <x v="0"/>
    <x v="0"/>
    <x v="0"/>
    <x v="0"/>
    <x v="0"/>
    <x v="0"/>
    <x v="0"/>
    <x v="0"/>
    <m/>
    <x v="0"/>
    <x v="0"/>
    <x v="0"/>
    <x v="0"/>
    <x v="0"/>
    <s v="DST NO. 3"/>
    <m/>
    <x v="0"/>
    <m/>
    <m/>
    <m/>
    <m/>
    <x v="6"/>
    <x v="2"/>
  </r>
  <r>
    <x v="0"/>
    <s v="T12N R095W S21 fFORT UNION"/>
    <n v="49005109"/>
    <x v="0"/>
    <x v="1"/>
    <s v="LITTLE SNAKE"/>
    <m/>
    <s v="21"/>
    <s v=" 12"/>
    <s v=" 95"/>
    <n v="41.002960000000002"/>
    <n v="-108.10446"/>
    <s v="4903705027"/>
    <s v="UNIT NO. 4-21"/>
    <x v="0"/>
    <x v="13"/>
    <n v="955"/>
    <m/>
    <n v="49"/>
    <x v="0"/>
    <n v="5011"/>
    <n v="5060"/>
    <m/>
    <m/>
    <x v="0"/>
    <m/>
    <n v="7.1999998092651367"/>
    <x v="0"/>
    <n v="756"/>
    <n v="150"/>
    <n v="8505"/>
    <n v="-3"/>
    <x v="0"/>
    <n v="14600"/>
    <n v="476"/>
    <m/>
    <x v="0"/>
    <n v="24"/>
    <n v="24270"/>
    <x v="0"/>
    <m/>
    <n v="37.724400000000003"/>
    <n v="12.343500000000001"/>
    <n v="369.96749999999997"/>
    <n v="0"/>
    <n v="420.03539999999998"/>
    <n v="411.86599999999999"/>
    <n v="7.801639999999999"/>
    <m/>
    <x v="0"/>
    <n v="0.49968000000000001"/>
    <n v="420.16732000000002"/>
    <n v="-1.5700972736679126E-4"/>
    <n v="24505"/>
    <n v="4.8180420297283446E-3"/>
    <n v="8.9812430095177698E-2"/>
    <n v="2.938680882611323E-2"/>
    <n v="0.88080076107870908"/>
    <n v="0.98024282326383683"/>
    <n v="1.8567936221217773E-2"/>
    <n v="1.1892405149453319E-3"/>
    <x v="0"/>
    <m/>
    <x v="0"/>
    <m/>
    <m/>
    <x v="0"/>
    <m/>
    <x v="0"/>
    <x v="0"/>
    <m/>
    <x v="0"/>
    <x v="0"/>
    <x v="0"/>
    <m/>
    <x v="0"/>
    <x v="0"/>
    <x v="0"/>
    <x v="0"/>
    <x v="0"/>
    <x v="0"/>
    <x v="0"/>
    <x v="0"/>
    <x v="0"/>
    <x v="0"/>
    <x v="0"/>
    <x v="0"/>
    <x v="0"/>
    <m/>
    <x v="0"/>
    <x v="0"/>
    <x v="0"/>
    <x v="0"/>
    <x v="0"/>
    <s v="DST NO. 10"/>
    <m/>
    <x v="0"/>
    <m/>
    <m/>
    <m/>
    <m/>
    <x v="6"/>
    <x v="2"/>
  </r>
  <r>
    <x v="0"/>
    <s v="T12N R097W S08 fFORT UNION"/>
    <n v="49005112"/>
    <x v="0"/>
    <x v="1"/>
    <m/>
    <m/>
    <s v="8"/>
    <s v=" 12"/>
    <s v=" 97"/>
    <n v="41.026110000000003"/>
    <n v="-108.33731"/>
    <s v="4903705061"/>
    <s v="UNIT NO. 1"/>
    <x v="0"/>
    <x v="13"/>
    <n v="852"/>
    <n v="521"/>
    <n v="148"/>
    <x v="0"/>
    <n v="6908"/>
    <n v="7056"/>
    <m/>
    <m/>
    <x v="0"/>
    <m/>
    <n v="8.3000001907348633"/>
    <x v="0"/>
    <n v="363"/>
    <n v="78"/>
    <n v="7919"/>
    <n v="-3"/>
    <x v="0"/>
    <n v="12400"/>
    <n v="805"/>
    <m/>
    <x v="0"/>
    <n v="160"/>
    <n v="21400"/>
    <x v="0"/>
    <m/>
    <n v="18.113700000000001"/>
    <n v="6.4186199999999998"/>
    <n v="344.47649999999999"/>
    <n v="0"/>
    <n v="369.00882000000001"/>
    <n v="349.80399999999997"/>
    <n v="13.193949999999999"/>
    <m/>
    <x v="0"/>
    <n v="3.3312000000000004"/>
    <n v="366.32914999999997"/>
    <n v="3.6441338667715529E-3"/>
    <n v="21719"/>
    <n v="7.398130754423804E-3"/>
    <n v="4.9087444576528014E-2"/>
    <n v="1.7394218382097208E-2"/>
    <n v="0.93351833704137466"/>
    <n v="0.95488988523026352"/>
    <n v="3.6016653329389706E-2"/>
    <n v="9.0934614403467492E-3"/>
    <x v="0"/>
    <m/>
    <x v="0"/>
    <m/>
    <m/>
    <x v="0"/>
    <m/>
    <x v="0"/>
    <x v="0"/>
    <m/>
    <x v="0"/>
    <x v="0"/>
    <x v="0"/>
    <m/>
    <x v="0"/>
    <x v="0"/>
    <x v="0"/>
    <x v="0"/>
    <x v="0"/>
    <x v="0"/>
    <x v="0"/>
    <x v="0"/>
    <x v="0"/>
    <x v="0"/>
    <x v="0"/>
    <x v="0"/>
    <x v="0"/>
    <m/>
    <x v="0"/>
    <x v="0"/>
    <x v="0"/>
    <x v="0"/>
    <x v="0"/>
    <s v="DST NO. 8"/>
    <m/>
    <x v="0"/>
    <m/>
    <m/>
    <m/>
    <m/>
    <x v="6"/>
    <x v="2"/>
  </r>
  <r>
    <x v="0"/>
    <s v="T12N R097W S08 fFORT UNION"/>
    <n v="49016884"/>
    <x v="0"/>
    <x v="1"/>
    <m/>
    <m/>
    <s v="8"/>
    <s v=" 12"/>
    <s v=" 97"/>
    <n v="41.026110000000003"/>
    <n v="-108.33731"/>
    <s v="4903705061"/>
    <s v="UNIT NO. 1"/>
    <x v="0"/>
    <x v="13"/>
    <n v="521"/>
    <n v="1093"/>
    <n v="124"/>
    <x v="0"/>
    <n v="7577"/>
    <n v="7701"/>
    <m/>
    <m/>
    <x v="0"/>
    <d v="1963-03-18T00:00:00"/>
    <n v="7.8000001907348633"/>
    <x v="2"/>
    <n v="506"/>
    <n v="107"/>
    <n v="8208"/>
    <n v="-3"/>
    <x v="0"/>
    <n v="13300"/>
    <n v="708"/>
    <m/>
    <x v="0"/>
    <n v="212"/>
    <n v="22682"/>
    <x v="0"/>
    <m/>
    <n v="25.249400000000001"/>
    <n v="8.8050300000000004"/>
    <n v="357.048"/>
    <n v="0"/>
    <n v="391.10243000000003"/>
    <n v="375.19299999999998"/>
    <n v="11.604119999999998"/>
    <m/>
    <x v="0"/>
    <n v="4.4138400000000004"/>
    <n v="391.21096"/>
    <n v="-1.3872956974438769E-4"/>
    <n v="23035"/>
    <n v="7.7214165408928843E-3"/>
    <n v="6.4559557965415862E-2"/>
    <n v="2.2513360502515924E-2"/>
    <n v="0.91292708153206814"/>
    <n v="0.95905544159601253"/>
    <n v="2.9662052412846508E-2"/>
    <n v="1.1282505991140945E-2"/>
    <x v="0"/>
    <m/>
    <x v="0"/>
    <m/>
    <m/>
    <x v="0"/>
    <m/>
    <x v="0"/>
    <x v="0"/>
    <m/>
    <x v="0"/>
    <x v="0"/>
    <x v="0"/>
    <m/>
    <x v="0"/>
    <x v="0"/>
    <x v="0"/>
    <x v="0"/>
    <x v="0"/>
    <x v="0"/>
    <x v="0"/>
    <x v="0"/>
    <x v="0"/>
    <x v="0"/>
    <x v="0"/>
    <x v="0"/>
    <x v="0"/>
    <m/>
    <x v="0"/>
    <x v="0"/>
    <x v="0"/>
    <x v="0"/>
    <x v="0"/>
    <s v="DST 11"/>
    <m/>
    <x v="0"/>
    <m/>
    <m/>
    <m/>
    <m/>
    <x v="6"/>
    <x v="2"/>
  </r>
  <r>
    <x v="0"/>
    <s v="T12N R099W S07 fFORT UNION"/>
    <n v="49003143"/>
    <x v="0"/>
    <x v="1"/>
    <s v="HIAWATHA"/>
    <m/>
    <s v="7"/>
    <s v=" 12"/>
    <s v=" 99"/>
    <n v="41.021540000000002"/>
    <n v="-108.59541"/>
    <s v="4903706353"/>
    <s v="2 HORROCKS"/>
    <x v="0"/>
    <x v="13"/>
    <m/>
    <n v="-39"/>
    <n v="63"/>
    <x v="5"/>
    <n v="3934"/>
    <n v="3997"/>
    <m/>
    <m/>
    <x v="0"/>
    <d v="1966-02-11T00:00:00"/>
    <n v="8.6000003814697266"/>
    <x v="0"/>
    <n v="196"/>
    <n v="50"/>
    <n v="2831"/>
    <n v="225"/>
    <x v="0"/>
    <n v="2800"/>
    <n v="1964"/>
    <m/>
    <x v="0"/>
    <n v="1400"/>
    <n v="8555"/>
    <x v="0"/>
    <m/>
    <n v="9.7804000000000002"/>
    <n v="4.1145000000000005"/>
    <n v="123.1485"/>
    <n v="5.7554999999999996"/>
    <n v="142.7989"/>
    <n v="78.988"/>
    <n v="32.189959999999999"/>
    <m/>
    <x v="0"/>
    <n v="29.148000000000003"/>
    <n v="140.32596000000001"/>
    <n v="8.7344502351365191E-3"/>
    <n v="9463"/>
    <n v="5.0394050394050392E-2"/>
    <n v="6.849072366803946E-2"/>
    <n v="2.881324716086749E-2"/>
    <n v="0.90269602917109304"/>
    <n v="0.56288943257541224"/>
    <n v="0.22939419049760998"/>
    <n v="0.20771637692697775"/>
    <x v="0"/>
    <m/>
    <x v="0"/>
    <m/>
    <m/>
    <x v="0"/>
    <m/>
    <x v="0"/>
    <x v="0"/>
    <m/>
    <x v="0"/>
    <x v="0"/>
    <x v="0"/>
    <m/>
    <x v="0"/>
    <x v="0"/>
    <x v="0"/>
    <x v="0"/>
    <x v="0"/>
    <x v="0"/>
    <x v="0"/>
    <x v="0"/>
    <x v="0"/>
    <x v="0"/>
    <x v="0"/>
    <x v="0"/>
    <x v="0"/>
    <m/>
    <x v="0"/>
    <x v="0"/>
    <x v="0"/>
    <x v="0"/>
    <x v="0"/>
    <s v="DST NO. 6"/>
    <m/>
    <x v="0"/>
    <m/>
    <m/>
    <m/>
    <m/>
    <x v="0"/>
    <x v="2"/>
  </r>
  <r>
    <x v="0"/>
    <s v="T12N R099W S07 fFORT UNION"/>
    <n v="49003142"/>
    <x v="0"/>
    <x v="1"/>
    <s v="HIAWATHA"/>
    <m/>
    <s v="7"/>
    <s v=" 12"/>
    <s v=" 99"/>
    <n v="41.021540000000002"/>
    <n v="-108.59541"/>
    <s v="4903706353"/>
    <s v="2 HORROCKS"/>
    <x v="0"/>
    <x v="13"/>
    <n v="-39"/>
    <m/>
    <n v="656"/>
    <x v="5"/>
    <n v="3958"/>
    <n v="4614"/>
    <m/>
    <m/>
    <x v="4"/>
    <d v="1966-04-04T00:00:00"/>
    <n v="7.6999998092651367"/>
    <x v="0"/>
    <n v="307"/>
    <n v="314"/>
    <n v="8634"/>
    <n v="135"/>
    <x v="0"/>
    <n v="13800"/>
    <n v="1915"/>
    <m/>
    <x v="0"/>
    <n v="20"/>
    <n v="24159"/>
    <x v="0"/>
    <m/>
    <n v="15.3193"/>
    <n v="25.83906"/>
    <n v="375.57899999999995"/>
    <n v="3.4532999999999996"/>
    <n v="420.19065999999998"/>
    <n v="389.298"/>
    <n v="31.386849999999995"/>
    <m/>
    <x v="0"/>
    <n v="0.41640000000000005"/>
    <n v="421.10124999999999"/>
    <n v="-1.0823710405107941E-3"/>
    <n v="25122"/>
    <n v="1.9540999573872283E-2"/>
    <n v="3.6457973625591777E-2"/>
    <n v="6.1493656236909222E-2"/>
    <n v="0.90204837013749894"/>
    <n v="0.92447600191165424"/>
    <n v="7.4535162267981861E-2"/>
    <n v="9.8883582036386752E-4"/>
    <x v="0"/>
    <m/>
    <x v="0"/>
    <m/>
    <m/>
    <x v="0"/>
    <m/>
    <x v="0"/>
    <x v="0"/>
    <m/>
    <x v="0"/>
    <x v="0"/>
    <x v="0"/>
    <m/>
    <x v="0"/>
    <x v="0"/>
    <x v="0"/>
    <x v="0"/>
    <x v="0"/>
    <x v="0"/>
    <x v="0"/>
    <x v="0"/>
    <x v="0"/>
    <x v="0"/>
    <x v="0"/>
    <x v="0"/>
    <x v="0"/>
    <m/>
    <x v="0"/>
    <x v="0"/>
    <x v="0"/>
    <x v="0"/>
    <x v="0"/>
    <s v="PRODUCTION TEST"/>
    <m/>
    <x v="0"/>
    <m/>
    <m/>
    <m/>
    <m/>
    <x v="0"/>
    <x v="2"/>
  </r>
  <r>
    <x v="0"/>
    <s v="T12N R099W S08 fFORT UNION"/>
    <n v="49007569"/>
    <x v="0"/>
    <x v="1"/>
    <m/>
    <m/>
    <s v="8"/>
    <s v=" 12"/>
    <s v=" 99"/>
    <n v="41.023859999999999"/>
    <n v="-108.58156"/>
    <s v="4903705055"/>
    <s v="1 MCALLISTER"/>
    <x v="0"/>
    <x v="13"/>
    <m/>
    <m/>
    <n v="35"/>
    <x v="0"/>
    <n v="4708"/>
    <n v="4743"/>
    <m/>
    <m/>
    <x v="4"/>
    <d v="1966-03-31T00:00:00"/>
    <n v="7.5"/>
    <x v="0"/>
    <n v="224"/>
    <n v="118"/>
    <n v="7187"/>
    <n v="80"/>
    <x v="0"/>
    <n v="11800"/>
    <n v="207"/>
    <m/>
    <x v="0"/>
    <n v="5"/>
    <n v="19521"/>
    <x v="0"/>
    <m/>
    <n v="11.1776"/>
    <n v="9.7102199999999996"/>
    <n v="312.6345"/>
    <n v="2.0463999999999998"/>
    <n v="335.56871999999998"/>
    <n v="332.87799999999999"/>
    <n v="3.3927299999999998"/>
    <m/>
    <x v="0"/>
    <n v="0.10410000000000001"/>
    <n v="336.37482999999997"/>
    <n v="-1.1996692281665473E-3"/>
    <n v="19618"/>
    <n v="2.4783464063977108E-3"/>
    <n v="3.3309421688648456E-2"/>
    <n v="2.8936606487040866E-2"/>
    <n v="0.93775397182431075"/>
    <n v="0.98960436486879833"/>
    <n v="1.0086158943580887E-2"/>
    <n v="3.0947618762081579E-4"/>
    <x v="0"/>
    <m/>
    <x v="0"/>
    <m/>
    <m/>
    <x v="0"/>
    <m/>
    <x v="0"/>
    <x v="0"/>
    <m/>
    <x v="0"/>
    <x v="0"/>
    <x v="0"/>
    <m/>
    <x v="0"/>
    <x v="0"/>
    <x v="0"/>
    <x v="0"/>
    <x v="0"/>
    <x v="0"/>
    <x v="0"/>
    <x v="0"/>
    <x v="0"/>
    <x v="0"/>
    <x v="0"/>
    <x v="0"/>
    <x v="0"/>
    <m/>
    <x v="0"/>
    <x v="0"/>
    <x v="0"/>
    <x v="0"/>
    <x v="0"/>
    <s v="PRODUCTION TEST"/>
    <m/>
    <x v="0"/>
    <m/>
    <m/>
    <m/>
    <m/>
    <x v="0"/>
    <x v="2"/>
  </r>
  <r>
    <x v="0"/>
    <s v="T12N R100W S13 fFORT UNION"/>
    <n v="49002856"/>
    <x v="0"/>
    <x v="1"/>
    <s v="HIAWATHA"/>
    <m/>
    <s v="13"/>
    <s v=" 12"/>
    <s v=" 100"/>
    <n v="41.01193"/>
    <n v="-108.60859000000001"/>
    <s v="4903720185"/>
    <s v="M.W. NEWBERGER NO. 6"/>
    <x v="0"/>
    <x v="13"/>
    <m/>
    <m/>
    <n v="61"/>
    <x v="0"/>
    <n v="2554"/>
    <n v="2615"/>
    <m/>
    <m/>
    <x v="0"/>
    <d v="1970-05-20T00:00:00"/>
    <n v="6.8000001907348633"/>
    <x v="0"/>
    <n v="54"/>
    <n v="27"/>
    <n v="5085"/>
    <n v="55"/>
    <x v="0"/>
    <n v="7500"/>
    <n v="927"/>
    <m/>
    <x v="0"/>
    <n v="40"/>
    <n v="13217"/>
    <x v="0"/>
    <m/>
    <n v="2.6945999999999999"/>
    <n v="2.2218300000000002"/>
    <n v="221.19749999999999"/>
    <n v="1.4068999999999998"/>
    <n v="227.52082999999999"/>
    <n v="211.57499999999999"/>
    <n v="15.193529999999999"/>
    <m/>
    <x v="0"/>
    <n v="0.8328000000000001"/>
    <n v="227.60132999999999"/>
    <n v="-1.768755887430326E-4"/>
    <n v="13685"/>
    <n v="1.7396476098431344E-2"/>
    <n v="1.1843311225613936E-2"/>
    <n v="9.7653915907391885E-3"/>
    <n v="0.97839129718364692"/>
    <n v="0.9295859562859321"/>
    <n v="6.6755014129311105E-2"/>
    <n v="3.6590295847568209E-3"/>
    <x v="0"/>
    <m/>
    <x v="0"/>
    <m/>
    <m/>
    <x v="0"/>
    <m/>
    <x v="0"/>
    <x v="0"/>
    <m/>
    <x v="0"/>
    <x v="0"/>
    <x v="0"/>
    <m/>
    <x v="0"/>
    <x v="0"/>
    <x v="0"/>
    <x v="0"/>
    <x v="0"/>
    <x v="0"/>
    <x v="0"/>
    <x v="0"/>
    <x v="0"/>
    <x v="0"/>
    <x v="0"/>
    <x v="0"/>
    <x v="0"/>
    <m/>
    <x v="0"/>
    <x v="0"/>
    <x v="0"/>
    <x v="0"/>
    <x v="0"/>
    <s v="DST NO. 1"/>
    <m/>
    <x v="0"/>
    <m/>
    <m/>
    <m/>
    <m/>
    <x v="0"/>
    <x v="2"/>
  </r>
  <r>
    <x v="0"/>
    <s v="T12N R100W S21 fFORT UNION"/>
    <n v="49003261"/>
    <x v="0"/>
    <x v="1"/>
    <s v="WILDCAT"/>
    <m/>
    <s v="21"/>
    <s v=" 12"/>
    <s v=" 100"/>
    <n v="41.003860000000003"/>
    <n v="-108.66083"/>
    <s v="4903720129"/>
    <s v="RADOSEVICH NO. 1"/>
    <x v="0"/>
    <x v="13"/>
    <n v="116"/>
    <n v="1495"/>
    <n v="47"/>
    <x v="0"/>
    <n v="2908"/>
    <n v="2955"/>
    <m/>
    <m/>
    <x v="0"/>
    <d v="1968-09-16T00:00:00"/>
    <n v="8"/>
    <x v="0"/>
    <n v="168"/>
    <n v="43"/>
    <n v="9696"/>
    <n v="108"/>
    <x v="0"/>
    <n v="14400"/>
    <n v="1964"/>
    <m/>
    <x v="0"/>
    <n v="49"/>
    <n v="25431"/>
    <x v="0"/>
    <m/>
    <n v="8.3832000000000004"/>
    <n v="3.5384700000000002"/>
    <n v="421.77599999999995"/>
    <n v="2.7626399999999998"/>
    <n v="436.46030999999994"/>
    <n v="406.22399999999999"/>
    <n v="32.189959999999999"/>
    <m/>
    <x v="0"/>
    <n v="1.0201800000000001"/>
    <n v="439.43413999999996"/>
    <n v="-3.3951921946759923E-3"/>
    <n v="26425"/>
    <n v="1.9168466522678184E-2"/>
    <n v="1.9207244754969821E-2"/>
    <n v="8.1071976510304015E-3"/>
    <n v="0.97268555759399977"/>
    <n v="0.92442521648409026"/>
    <n v="7.325320695383386E-2"/>
    <n v="2.3215765620759467E-3"/>
    <x v="0"/>
    <m/>
    <x v="0"/>
    <m/>
    <m/>
    <x v="0"/>
    <m/>
    <x v="0"/>
    <x v="0"/>
    <m/>
    <x v="0"/>
    <x v="0"/>
    <x v="0"/>
    <m/>
    <x v="0"/>
    <x v="0"/>
    <x v="0"/>
    <x v="0"/>
    <x v="0"/>
    <x v="0"/>
    <x v="0"/>
    <x v="0"/>
    <x v="0"/>
    <x v="0"/>
    <x v="0"/>
    <x v="0"/>
    <x v="0"/>
    <m/>
    <x v="0"/>
    <x v="0"/>
    <x v="0"/>
    <x v="0"/>
    <x v="0"/>
    <s v="DST NO. 3"/>
    <m/>
    <x v="0"/>
    <m/>
    <m/>
    <m/>
    <m/>
    <x v="0"/>
    <x v="2"/>
  </r>
  <r>
    <x v="0"/>
    <s v="T12N R100W S23 fFORT UNION"/>
    <n v="49002855"/>
    <x v="0"/>
    <x v="1"/>
    <s v="HIAWATHA"/>
    <m/>
    <s v="23"/>
    <s v=" 12"/>
    <s v=" 100"/>
    <n v="41.001910000000002"/>
    <n v="-108.63251"/>
    <s v="4903720173"/>
    <s v="4 WILSON"/>
    <x v="0"/>
    <x v="13"/>
    <m/>
    <m/>
    <n v="35"/>
    <x v="0"/>
    <n v="2717"/>
    <n v="2752"/>
    <m/>
    <m/>
    <x v="0"/>
    <d v="1969-12-04T00:00:00"/>
    <n v="7.8000001907348633"/>
    <x v="0"/>
    <n v="72"/>
    <n v="50"/>
    <n v="9142"/>
    <n v="80"/>
    <x v="0"/>
    <n v="13200"/>
    <n v="2025"/>
    <m/>
    <x v="0"/>
    <n v="94"/>
    <n v="23635"/>
    <x v="0"/>
    <m/>
    <n v="3.5928"/>
    <n v="4.1145000000000005"/>
    <n v="397.67699999999996"/>
    <n v="2.0463999999999998"/>
    <n v="407.43069999999994"/>
    <n v="372.37200000000001"/>
    <n v="33.189749999999997"/>
    <m/>
    <x v="0"/>
    <n v="1.9570800000000002"/>
    <n v="407.51883000000004"/>
    <n v="-1.0814166614721769E-4"/>
    <n v="24660"/>
    <n v="2.1223729164509784E-2"/>
    <n v="8.818186749304853E-3"/>
    <n v="1.0098649905370414E-2"/>
    <n v="0.98108316334532475"/>
    <n v="0.91375409573098743"/>
    <n v="8.1443475875703691E-2"/>
    <n v="4.8024283933088439E-3"/>
    <x v="0"/>
    <m/>
    <x v="0"/>
    <m/>
    <m/>
    <x v="0"/>
    <m/>
    <x v="0"/>
    <x v="0"/>
    <m/>
    <x v="0"/>
    <x v="0"/>
    <x v="0"/>
    <m/>
    <x v="0"/>
    <x v="0"/>
    <x v="0"/>
    <x v="0"/>
    <x v="0"/>
    <x v="0"/>
    <x v="0"/>
    <x v="0"/>
    <x v="0"/>
    <x v="0"/>
    <x v="0"/>
    <x v="0"/>
    <x v="0"/>
    <m/>
    <x v="0"/>
    <x v="0"/>
    <x v="0"/>
    <x v="0"/>
    <x v="0"/>
    <s v="DST NO. 1"/>
    <m/>
    <x v="0"/>
    <m/>
    <m/>
    <m/>
    <m/>
    <x v="0"/>
    <x v="2"/>
  </r>
  <r>
    <x v="0"/>
    <s v="T12N R12W S18 fFORT UNION"/>
    <n v="49008352"/>
    <x v="0"/>
    <x v="5"/>
    <s v="WEST SIDE CANAL"/>
    <m/>
    <s v="18"/>
    <n v="12"/>
    <n v="12"/>
    <n v="41.009900000000002"/>
    <n v="-107.67941999999999"/>
    <s v="4900705009"/>
    <s v="UNIT NO. 4"/>
    <x v="0"/>
    <x v="13"/>
    <m/>
    <n v="1636"/>
    <n v="60"/>
    <x v="0"/>
    <n v="1710"/>
    <n v="1770"/>
    <n v="3902"/>
    <m/>
    <x v="0"/>
    <d v="1965-11-12T00:00:00"/>
    <n v="8.9"/>
    <x v="0"/>
    <n v="39"/>
    <n v="10"/>
    <n v="1287"/>
    <n v="15"/>
    <x v="0"/>
    <n v="200"/>
    <n v="1989"/>
    <m/>
    <x v="0"/>
    <n v="775"/>
    <n v="3585"/>
    <x v="0"/>
    <m/>
    <n v="1.9460999999999999"/>
    <n v="0.82289999999999996"/>
    <n v="55.984499999999997"/>
    <n v="0.38369999999999999"/>
    <n v="59.137199999999993"/>
    <n v="5.6419999999999995"/>
    <n v="32.599709999999995"/>
    <m/>
    <x v="0"/>
    <n v="16.1355"/>
    <n v="54.377209999999998"/>
    <n v="4.1932914067914329E-2"/>
    <n v="4312"/>
    <n v="9.2060276054197795E-2"/>
    <n v="3.2908220206570485E-2"/>
    <n v="1.3915099125423592E-2"/>
    <n v="0.95317668066800598"/>
    <n v="0.103756702486207"/>
    <n v="0.59951053023867895"/>
    <n v="0.296732767275114"/>
    <x v="0"/>
    <m/>
    <x v="0"/>
    <m/>
    <m/>
    <x v="0"/>
    <m/>
    <x v="0"/>
    <x v="0"/>
    <m/>
    <x v="0"/>
    <x v="0"/>
    <x v="0"/>
    <m/>
    <x v="0"/>
    <x v="0"/>
    <x v="0"/>
    <x v="0"/>
    <x v="0"/>
    <x v="0"/>
    <x v="0"/>
    <x v="0"/>
    <x v="0"/>
    <x v="0"/>
    <x v="0"/>
    <x v="0"/>
    <x v="0"/>
    <m/>
    <x v="0"/>
    <x v="0"/>
    <x v="0"/>
    <x v="0"/>
    <x v="0"/>
    <s v="DST NO. 2 (SAMPLE FROM TOOL)"/>
    <m/>
    <x v="0"/>
    <m/>
    <m/>
    <m/>
    <m/>
    <x v="0"/>
    <x v="2"/>
  </r>
  <r>
    <x v="1"/>
    <s v="T13N R092W S33 fFORT UNION"/>
    <n v="4562"/>
    <x v="0"/>
    <x v="5"/>
    <s v="BAGGS SOUTH"/>
    <s v="SW SW"/>
    <n v="33"/>
    <n v="13"/>
    <n v="92"/>
    <n v="41.04871"/>
    <n v="-107.761656"/>
    <s v="4900722453"/>
    <s v="14-33 GAMBLER FED"/>
    <x v="0"/>
    <x v="13"/>
    <m/>
    <m/>
    <n v="10"/>
    <x v="0"/>
    <n v="2996"/>
    <n v="3006"/>
    <n v="6415"/>
    <m/>
    <x v="3"/>
    <d v="2004-07-23T00:00:00"/>
    <n v="6.98"/>
    <x v="1"/>
    <n v="31"/>
    <n v="10"/>
    <n v="3971"/>
    <m/>
    <x v="1"/>
    <n v="5000"/>
    <n v="2074"/>
    <m/>
    <x v="0"/>
    <n v="4"/>
    <n v="11092"/>
    <x v="0"/>
    <s v="SAMSON RESOURCES COMPANY"/>
    <n v="1.5468999999999999"/>
    <n v="0.82289999999999996"/>
    <n v="172.73849999999999"/>
    <n v="0"/>
    <n v="175.10829999999999"/>
    <n v="141.05000000000001"/>
    <n v="33.992859999999993"/>
    <n v="0"/>
    <x v="1"/>
    <n v="8.3280000000000007E-2"/>
    <n v="175.12613999999996"/>
    <n v="-5.0937309306241613E-5"/>
    <n v="11090"/>
    <n v="-9.0163195383644401E-5"/>
    <n v="8.833961611185763E-3"/>
    <n v="4.6993774709708225E-3"/>
    <n v="0.98646666091784341"/>
    <n v="0.80541945365780354"/>
    <n v="0.19410500339926409"/>
    <n v="4.7554294293244872E-4"/>
    <x v="0"/>
    <n v="2"/>
    <x v="0"/>
    <m/>
    <m/>
    <x v="0"/>
    <m/>
    <x v="0"/>
    <x v="0"/>
    <m/>
    <x v="0"/>
    <x v="0"/>
    <x v="0"/>
    <m/>
    <x v="0"/>
    <x v="0"/>
    <x v="0"/>
    <x v="0"/>
    <x v="0"/>
    <x v="0"/>
    <x v="0"/>
    <x v="0"/>
    <x v="0"/>
    <x v="0"/>
    <x v="0"/>
    <x v="0"/>
    <x v="0"/>
    <m/>
    <x v="0"/>
    <x v="0"/>
    <x v="0"/>
    <x v="0"/>
    <x v="0"/>
    <s v="WELLHEAD"/>
    <n v="20040723"/>
    <x v="0"/>
    <m/>
    <m/>
    <m/>
    <d v="2004-08-04T00:00:00"/>
    <x v="6"/>
    <x v="2"/>
  </r>
  <r>
    <x v="0"/>
    <s v="T13N R096W S15 fFORT UNION"/>
    <n v="49007196"/>
    <x v="0"/>
    <x v="1"/>
    <s v="SHELL CREEK"/>
    <m/>
    <s v="15"/>
    <s v=" 13"/>
    <s v=" 96"/>
    <n v="41.101199999999999"/>
    <n v="-108.18964"/>
    <s v="4903705141"/>
    <s v="1 UNIT C"/>
    <x v="0"/>
    <x v="13"/>
    <m/>
    <m/>
    <n v="64"/>
    <x v="0"/>
    <n v="7420"/>
    <n v="7484"/>
    <n v="11205"/>
    <m/>
    <x v="0"/>
    <d v="1962-09-27T00:00:00"/>
    <n v="7"/>
    <x v="0"/>
    <n v="3724"/>
    <n v="221"/>
    <n v="55879"/>
    <n v="-3"/>
    <x v="0"/>
    <n v="93000"/>
    <n v="122"/>
    <m/>
    <x v="0"/>
    <n v="480"/>
    <n v="153364"/>
    <x v="0"/>
    <m/>
    <n v="185.82759999999999"/>
    <n v="18.18609"/>
    <n v="2430.7365"/>
    <n v="0"/>
    <n v="2634.7501899999997"/>
    <n v="2623.53"/>
    <n v="1.9995799999999997"/>
    <m/>
    <x v="0"/>
    <n v="9.9936000000000007"/>
    <n v="2635.5231799999997"/>
    <n v="-1.4666981117147178E-4"/>
    <n v="153420"/>
    <n v="1.8253885469907166E-4"/>
    <n v="7.0529494866456391E-2"/>
    <n v="6.9023963140885103E-3"/>
    <n v="0.92256810881945517"/>
    <n v="0.99544941205943027"/>
    <n v="7.5870324919699627E-4"/>
    <n v="3.79188469137274E-3"/>
    <x v="0"/>
    <m/>
    <x v="0"/>
    <m/>
    <m/>
    <x v="0"/>
    <m/>
    <x v="0"/>
    <x v="0"/>
    <m/>
    <x v="0"/>
    <x v="0"/>
    <x v="0"/>
    <m/>
    <x v="0"/>
    <x v="0"/>
    <x v="0"/>
    <x v="0"/>
    <x v="0"/>
    <x v="0"/>
    <x v="0"/>
    <x v="0"/>
    <x v="0"/>
    <x v="0"/>
    <x v="0"/>
    <x v="0"/>
    <x v="0"/>
    <m/>
    <x v="0"/>
    <x v="0"/>
    <x v="0"/>
    <x v="0"/>
    <x v="0"/>
    <s v="DST"/>
    <m/>
    <x v="0"/>
    <m/>
    <m/>
    <m/>
    <m/>
    <x v="6"/>
    <x v="2"/>
  </r>
  <r>
    <x v="0"/>
    <s v="T13N R099W S05 fFORT UNION"/>
    <n v="49007549"/>
    <x v="0"/>
    <x v="1"/>
    <s v="PIONEER"/>
    <m/>
    <s v="5"/>
    <s v=" 13"/>
    <s v=" 99"/>
    <n v="41.135350000000003"/>
    <n v="-108.57508"/>
    <s v="4903706363"/>
    <s v="UNIT NO. 9"/>
    <x v="0"/>
    <x v="13"/>
    <n v="426"/>
    <m/>
    <n v="67"/>
    <x v="0"/>
    <n v="3640"/>
    <n v="3707"/>
    <n v="7401"/>
    <m/>
    <x v="0"/>
    <d v="1966-05-06T00:00:00"/>
    <n v="7.6999998092651367"/>
    <x v="0"/>
    <n v="128"/>
    <n v="56"/>
    <n v="29142"/>
    <n v="250"/>
    <x v="0"/>
    <n v="45000"/>
    <n v="756"/>
    <m/>
    <x v="0"/>
    <n v="228"/>
    <n v="75184"/>
    <x v="0"/>
    <m/>
    <n v="6.3872"/>
    <n v="4.6082400000000003"/>
    <n v="1267.6769999999999"/>
    <n v="6.3949999999999996"/>
    <n v="1285.0674399999998"/>
    <n v="1269.45"/>
    <n v="12.390839999999999"/>
    <m/>
    <x v="0"/>
    <n v="4.7469600000000005"/>
    <n v="1286.5878"/>
    <n v="-5.9119899757644411E-4"/>
    <n v="75557"/>
    <n v="2.474442918648543E-3"/>
    <n v="4.9703228026694076E-3"/>
    <n v="3.5859907866002743E-3"/>
    <n v="0.99144368641073033"/>
    <n v="0.98667964984589474"/>
    <n v="9.6307768502079671E-3"/>
    <n v="3.6895733038973325E-3"/>
    <x v="0"/>
    <m/>
    <x v="0"/>
    <m/>
    <m/>
    <x v="0"/>
    <m/>
    <x v="0"/>
    <x v="0"/>
    <m/>
    <x v="0"/>
    <x v="0"/>
    <x v="0"/>
    <m/>
    <x v="0"/>
    <x v="0"/>
    <x v="0"/>
    <x v="0"/>
    <x v="0"/>
    <x v="0"/>
    <x v="0"/>
    <x v="0"/>
    <x v="0"/>
    <x v="0"/>
    <x v="0"/>
    <x v="0"/>
    <x v="0"/>
    <m/>
    <x v="0"/>
    <x v="0"/>
    <x v="0"/>
    <x v="0"/>
    <x v="0"/>
    <s v="DST NO. 7"/>
    <m/>
    <x v="0"/>
    <m/>
    <m/>
    <m/>
    <m/>
    <x v="6"/>
    <x v="2"/>
  </r>
  <r>
    <x v="0"/>
    <s v="T13N R099W S08 fFORT UNION"/>
    <n v="49007542"/>
    <x v="0"/>
    <x v="1"/>
    <s v="PIONEER"/>
    <m/>
    <s v="8"/>
    <s v=" 13"/>
    <s v=" 99"/>
    <n v="41.109879999999997"/>
    <n v="-108.57033"/>
    <s v="4903706345"/>
    <s v="UNIT NO. 8"/>
    <x v="0"/>
    <x v="13"/>
    <n v="1468"/>
    <m/>
    <n v="46"/>
    <x v="0"/>
    <n v="4545"/>
    <n v="4591"/>
    <n v="9014"/>
    <n v="6854"/>
    <x v="0"/>
    <d v="1965-12-06T00:00:00"/>
    <n v="7.6999998092651367"/>
    <x v="0"/>
    <n v="458"/>
    <n v="128"/>
    <n v="22182"/>
    <n v="250"/>
    <x v="0"/>
    <n v="34600"/>
    <n v="1183"/>
    <m/>
    <x v="0"/>
    <n v="458"/>
    <n v="58658"/>
    <x v="0"/>
    <m/>
    <n v="22.854199999999999"/>
    <n v="10.53312"/>
    <n v="964.91699999999992"/>
    <n v="6.3949999999999996"/>
    <n v="1004.6993199999999"/>
    <n v="976.06599999999992"/>
    <n v="19.38937"/>
    <m/>
    <x v="0"/>
    <n v="9.5355600000000003"/>
    <n v="1004.9909299999999"/>
    <n v="-1.4510196285223134E-4"/>
    <n v="59256"/>
    <n v="5.0714927828756553E-3"/>
    <n v="2.2747303143392194E-2"/>
    <n v="1.0483853019826869E-2"/>
    <n v="0.96676884383678086"/>
    <n v="0.97121871537686411"/>
    <n v="1.9293079590280482E-2"/>
    <n v="9.4882050328553725E-3"/>
    <x v="0"/>
    <m/>
    <x v="0"/>
    <m/>
    <m/>
    <x v="0"/>
    <m/>
    <x v="0"/>
    <x v="0"/>
    <m/>
    <x v="0"/>
    <x v="0"/>
    <x v="0"/>
    <m/>
    <x v="0"/>
    <x v="0"/>
    <x v="0"/>
    <x v="0"/>
    <x v="0"/>
    <x v="0"/>
    <x v="0"/>
    <x v="0"/>
    <x v="0"/>
    <x v="0"/>
    <x v="0"/>
    <x v="0"/>
    <x v="0"/>
    <m/>
    <x v="0"/>
    <x v="0"/>
    <x v="0"/>
    <x v="0"/>
    <x v="0"/>
    <s v="DST NO. 6"/>
    <m/>
    <x v="0"/>
    <m/>
    <m/>
    <m/>
    <m/>
    <x v="6"/>
    <x v="2"/>
  </r>
  <r>
    <x v="0"/>
    <s v="T13N R099W S20 fFORT UNION"/>
    <n v="49009956"/>
    <x v="0"/>
    <x v="1"/>
    <s v="WILDCAT"/>
    <m/>
    <s v="20"/>
    <s v=" 13"/>
    <s v=" 99"/>
    <n v="41.082900000000002"/>
    <n v="-108.58121"/>
    <s v="4903720158"/>
    <s v="2 UNIT (CROOKED WASH)"/>
    <x v="0"/>
    <x v="13"/>
    <n v="451"/>
    <m/>
    <n v="98"/>
    <x v="0"/>
    <n v="1948"/>
    <n v="2046"/>
    <n v="5760"/>
    <m/>
    <x v="0"/>
    <d v="1969-09-05T00:00:00"/>
    <n v="8.3999996185302734"/>
    <x v="0"/>
    <n v="17"/>
    <n v="6"/>
    <n v="1122"/>
    <n v="32"/>
    <x v="0"/>
    <n v="350"/>
    <n v="2159"/>
    <m/>
    <x v="0"/>
    <n v="119"/>
    <n v="2805"/>
    <x v="0"/>
    <m/>
    <n v="0.84830000000000005"/>
    <n v="0.49374000000000001"/>
    <n v="48.806999999999995"/>
    <n v="0.81855999999999995"/>
    <n v="50.96759999999999"/>
    <n v="9.8734999999999999"/>
    <n v="35.386009999999999"/>
    <m/>
    <x v="0"/>
    <n v="2.4775800000000001"/>
    <n v="47.737090000000002"/>
    <n v="3.2729042561199351E-2"/>
    <n v="3802"/>
    <n v="0.15090056001210836"/>
    <n v="1.664390710961474E-2"/>
    <n v="9.6873307748451976E-3"/>
    <n v="0.9736687621155401"/>
    <n v="0.20683078922489828"/>
    <n v="0.74126868646580668"/>
    <n v="5.1900524309294933E-2"/>
    <x v="0"/>
    <m/>
    <x v="0"/>
    <m/>
    <m/>
    <x v="0"/>
    <m/>
    <x v="0"/>
    <x v="0"/>
    <m/>
    <x v="0"/>
    <x v="0"/>
    <x v="0"/>
    <m/>
    <x v="0"/>
    <x v="0"/>
    <x v="0"/>
    <x v="0"/>
    <x v="0"/>
    <x v="0"/>
    <x v="0"/>
    <x v="0"/>
    <x v="0"/>
    <x v="0"/>
    <x v="0"/>
    <x v="0"/>
    <x v="0"/>
    <m/>
    <x v="0"/>
    <x v="0"/>
    <x v="0"/>
    <x v="0"/>
    <x v="0"/>
    <s v="DST NO. 2"/>
    <m/>
    <x v="0"/>
    <m/>
    <m/>
    <m/>
    <m/>
    <x v="6"/>
    <x v="2"/>
  </r>
  <r>
    <x v="0"/>
    <s v="T13N R099W S28 fFORT UNION"/>
    <n v="49007543"/>
    <x v="0"/>
    <x v="1"/>
    <s v="WILDCAT"/>
    <m/>
    <s v="28"/>
    <s v=" 13"/>
    <s v=" 99"/>
    <n v="41.07741"/>
    <n v="-108.54606"/>
    <s v="4903720128"/>
    <s v="CROOKED WASH NO. 1"/>
    <x v="0"/>
    <x v="13"/>
    <m/>
    <m/>
    <n v="40"/>
    <x v="0"/>
    <n v="4692"/>
    <n v="4732"/>
    <n v="8800"/>
    <m/>
    <x v="0"/>
    <d v="1968-09-16T00:00:00"/>
    <n v="8.1999998092651367"/>
    <x v="0"/>
    <n v="152"/>
    <n v="36"/>
    <n v="5697"/>
    <n v="162"/>
    <x v="0"/>
    <n v="8200"/>
    <n v="1086"/>
    <m/>
    <x v="0"/>
    <n v="646"/>
    <n v="15428"/>
    <x v="0"/>
    <m/>
    <n v="7.5847999999999995"/>
    <n v="2.96244"/>
    <n v="247.81949999999998"/>
    <n v="4.1439599999999999"/>
    <n v="262.51069999999999"/>
    <n v="231.322"/>
    <n v="17.799539999999997"/>
    <m/>
    <x v="0"/>
    <n v="13.449720000000001"/>
    <n v="262.57126"/>
    <n v="-1.1533437560873258E-4"/>
    <n v="15976"/>
    <n v="1.7450006368615462E-2"/>
    <n v="2.8893298444596736E-2"/>
    <n v="1.1285025715142279E-2"/>
    <n v="0.9598216758402609"/>
    <n v="0.88098750792451541"/>
    <n v="6.7789368874567602E-2"/>
    <n v="5.1223123200916966E-2"/>
    <x v="0"/>
    <m/>
    <x v="0"/>
    <m/>
    <m/>
    <x v="0"/>
    <m/>
    <x v="0"/>
    <x v="0"/>
    <m/>
    <x v="0"/>
    <x v="0"/>
    <x v="0"/>
    <m/>
    <x v="0"/>
    <x v="0"/>
    <x v="0"/>
    <x v="0"/>
    <x v="0"/>
    <x v="0"/>
    <x v="0"/>
    <x v="0"/>
    <x v="0"/>
    <x v="0"/>
    <x v="0"/>
    <x v="0"/>
    <x v="0"/>
    <m/>
    <x v="0"/>
    <x v="0"/>
    <x v="0"/>
    <x v="0"/>
    <x v="0"/>
    <s v="DST NO. 3"/>
    <m/>
    <x v="0"/>
    <m/>
    <m/>
    <m/>
    <m/>
    <x v="6"/>
    <x v="2"/>
  </r>
  <r>
    <x v="0"/>
    <s v="T13N R100W S03 fFORT UNION"/>
    <n v="49005665"/>
    <x v="0"/>
    <x v="1"/>
    <s v="TRAIL"/>
    <m/>
    <s v="3"/>
    <s v=" 13"/>
    <s v=" 100"/>
    <n v="41.128540000000001"/>
    <n v="-108.65723"/>
    <s v="4903705159"/>
    <s v="UNIT NO. 3"/>
    <x v="0"/>
    <x v="13"/>
    <m/>
    <m/>
    <n v="42"/>
    <x v="0"/>
    <n v="3510"/>
    <n v="3552"/>
    <n v="7750"/>
    <m/>
    <x v="0"/>
    <m/>
    <n v="8.1999998092651367"/>
    <x v="0"/>
    <n v="1390"/>
    <n v="676"/>
    <n v="39307"/>
    <n v="-3"/>
    <x v="0"/>
    <n v="63000"/>
    <n v="268"/>
    <m/>
    <x v="0"/>
    <n v="2586"/>
    <n v="107091"/>
    <x v="0"/>
    <m/>
    <n v="69.361000000000004"/>
    <n v="55.628039999999999"/>
    <n v="1709.8544999999999"/>
    <n v="0"/>
    <n v="1834.8435399999998"/>
    <n v="1777.23"/>
    <n v="4.3925199999999993"/>
    <m/>
    <x v="0"/>
    <n v="53.840520000000005"/>
    <n v="1835.4630400000001"/>
    <n v="-1.6878698999587215E-4"/>
    <n v="107221"/>
    <n v="6.0659225801635002E-4"/>
    <n v="3.780213325437002E-2"/>
    <n v="3.0317593182904307E-2"/>
    <n v="0.93188027356272574"/>
    <n v="0.96827337912508438"/>
    <n v="2.3931399893511334E-3"/>
    <n v="2.9333480885564443E-2"/>
    <x v="0"/>
    <m/>
    <x v="0"/>
    <m/>
    <m/>
    <x v="0"/>
    <m/>
    <x v="0"/>
    <x v="0"/>
    <m/>
    <x v="0"/>
    <x v="0"/>
    <x v="0"/>
    <m/>
    <x v="0"/>
    <x v="0"/>
    <x v="0"/>
    <x v="0"/>
    <x v="0"/>
    <x v="0"/>
    <x v="0"/>
    <x v="0"/>
    <x v="0"/>
    <x v="0"/>
    <x v="0"/>
    <x v="0"/>
    <x v="0"/>
    <m/>
    <x v="0"/>
    <x v="0"/>
    <x v="0"/>
    <x v="0"/>
    <x v="0"/>
    <s v="DST NO. 1"/>
    <m/>
    <x v="0"/>
    <m/>
    <m/>
    <m/>
    <m/>
    <x v="0"/>
    <x v="2"/>
  </r>
  <r>
    <x v="0"/>
    <s v="T13N R100W S12 fFORT UNION"/>
    <n v="49010932"/>
    <x v="0"/>
    <x v="1"/>
    <s v="PIONEER"/>
    <m/>
    <s v="12"/>
    <s v=" 13"/>
    <s v=" 100"/>
    <n v="41.120449999999998"/>
    <n v="-108.60196000000001"/>
    <s v="4903705151"/>
    <s v="TRAIL UNIT NO. 4"/>
    <x v="0"/>
    <x v="13"/>
    <m/>
    <n v="1014"/>
    <n v="37"/>
    <x v="0"/>
    <n v="2529"/>
    <n v="2566"/>
    <n v="4840"/>
    <m/>
    <x v="0"/>
    <d v="1962-09-14T00:00:00"/>
    <n v="8.5"/>
    <x v="2"/>
    <n v="22"/>
    <n v="9"/>
    <n v="2259"/>
    <n v="-3"/>
    <x v="0"/>
    <n v="1740"/>
    <n v="2586"/>
    <m/>
    <x v="0"/>
    <n v="87"/>
    <n v="5595"/>
    <x v="0"/>
    <m/>
    <n v="1.0977999999999999"/>
    <n v="0.74060999999999999"/>
    <n v="98.266499999999994"/>
    <n v="0"/>
    <n v="100.10490999999999"/>
    <n v="49.0854"/>
    <n v="42.384539999999994"/>
    <m/>
    <x v="0"/>
    <n v="1.8113400000000002"/>
    <n v="93.281279999999995"/>
    <n v="3.528499113613022E-2"/>
    <n v="6697"/>
    <n v="8.965180605271722E-2"/>
    <n v="1.0966495050043001E-2"/>
    <n v="7.3983384031812236E-3"/>
    <n v="0.98163516654677585"/>
    <n v="0.52620847398320436"/>
    <n v="0.4543734820105384"/>
    <n v="1.9418044006257205E-2"/>
    <x v="0"/>
    <m/>
    <x v="0"/>
    <m/>
    <m/>
    <x v="0"/>
    <m/>
    <x v="0"/>
    <x v="0"/>
    <m/>
    <x v="0"/>
    <x v="0"/>
    <x v="0"/>
    <m/>
    <x v="0"/>
    <x v="0"/>
    <x v="0"/>
    <x v="0"/>
    <x v="0"/>
    <x v="0"/>
    <x v="0"/>
    <x v="0"/>
    <x v="0"/>
    <x v="0"/>
    <x v="0"/>
    <x v="0"/>
    <x v="0"/>
    <m/>
    <x v="0"/>
    <x v="0"/>
    <x v="0"/>
    <x v="0"/>
    <x v="0"/>
    <s v="DST NO. 1"/>
    <m/>
    <x v="0"/>
    <m/>
    <m/>
    <m/>
    <m/>
    <x v="6"/>
    <x v="2"/>
  </r>
  <r>
    <x v="0"/>
    <s v="T13N R100W S20 fFORT UNION"/>
    <n v="49124671"/>
    <x v="0"/>
    <x v="1"/>
    <s v="TRAIL"/>
    <m/>
    <s v="20"/>
    <s v=" 13"/>
    <s v=" 100"/>
    <n v="41.091459999999998"/>
    <n v="-108.68025"/>
    <s v="4903720506"/>
    <s v="UNIT UNIT NO 11"/>
    <x v="2"/>
    <x v="13"/>
    <n v="38"/>
    <m/>
    <n v="46"/>
    <x v="0"/>
    <n v="3902"/>
    <n v="3948"/>
    <n v="4050"/>
    <m/>
    <x v="0"/>
    <d v="1973-10-03T00:00:00"/>
    <n v="6.4000000953674316"/>
    <x v="0"/>
    <n v="4729"/>
    <n v="1091"/>
    <n v="49880"/>
    <n v="685"/>
    <x v="0"/>
    <n v="89000"/>
    <n v="195"/>
    <m/>
    <x v="0"/>
    <n v="0"/>
    <n v="145481"/>
    <x v="0"/>
    <s v="CHEM LAB"/>
    <n v="235.97710000000001"/>
    <n v="89.778390000000002"/>
    <n v="2169.7800000000002"/>
    <n v="17.522299999999998"/>
    <n v="2513.0577899999998"/>
    <n v="2510.69"/>
    <n v="3.1960499999999996"/>
    <m/>
    <x v="0"/>
    <n v="0"/>
    <n v="2513.8860500000001"/>
    <n v="-1.647641243591509E-4"/>
    <n v="145577"/>
    <n v="3.2983116767104837E-4"/>
    <n v="9.390038738424715E-2"/>
    <n v="3.5724761426994482E-2"/>
    <n v="0.87037485118875835"/>
    <n v="0.99872864165820086"/>
    <n v="1.2713583417991439E-3"/>
    <n v="0"/>
    <x v="0"/>
    <m/>
    <x v="0"/>
    <m/>
    <m/>
    <x v="0"/>
    <m/>
    <x v="0"/>
    <x v="0"/>
    <m/>
    <x v="0"/>
    <x v="0"/>
    <x v="0"/>
    <m/>
    <x v="0"/>
    <x v="0"/>
    <x v="0"/>
    <x v="0"/>
    <x v="0"/>
    <x v="0"/>
    <x v="0"/>
    <x v="0"/>
    <x v="0"/>
    <x v="0"/>
    <x v="0"/>
    <x v="0"/>
    <x v="0"/>
    <m/>
    <x v="0"/>
    <x v="0"/>
    <x v="0"/>
    <x v="0"/>
    <x v="0"/>
    <s v="DST NO 2 SAMPLE CHAMBER"/>
    <m/>
    <x v="0"/>
    <m/>
    <m/>
    <m/>
    <m/>
    <x v="0"/>
    <x v="2"/>
  </r>
  <r>
    <x v="0"/>
    <s v="T13N R101W S24 fFORT UNION"/>
    <n v="49016347"/>
    <x v="0"/>
    <x v="1"/>
    <s v="CANYON CREEK"/>
    <m/>
    <s v="24"/>
    <s v=" 13"/>
    <s v=" 101"/>
    <n v="41.084580000000003"/>
    <n v="-108.72342999999999"/>
    <s v="4903705128"/>
    <s v="1 GOVERNMENT-VERMILLION"/>
    <x v="0"/>
    <x v="13"/>
    <m/>
    <n v="819"/>
    <n v="66"/>
    <x v="0"/>
    <n v="2868"/>
    <n v="2934"/>
    <n v="7228"/>
    <m/>
    <x v="0"/>
    <d v="1961-01-25T00:00:00"/>
    <n v="8.1000003814697266"/>
    <x v="2"/>
    <n v="335"/>
    <n v="127"/>
    <n v="10477"/>
    <n v="-3"/>
    <x v="0"/>
    <n v="14035"/>
    <n v="744"/>
    <m/>
    <x v="0"/>
    <n v="3601"/>
    <n v="28941"/>
    <x v="0"/>
    <m/>
    <n v="16.7165"/>
    <n v="10.45083"/>
    <n v="455.74949999999995"/>
    <n v="0"/>
    <n v="482.91682999999995"/>
    <n v="395.92734999999999"/>
    <n v="12.194159999999998"/>
    <m/>
    <x v="0"/>
    <n v="74.972820000000013"/>
    <n v="483.09433000000001"/>
    <n v="-1.8374528923668535E-4"/>
    <n v="29313"/>
    <n v="6.385827582655268E-3"/>
    <n v="3.461569148459788E-2"/>
    <n v="2.1641055665837947E-2"/>
    <n v="0.94374325284956417"/>
    <n v="0.819565301045864"/>
    <n v="2.5241778349996361E-2"/>
    <n v="0.15519292060413958"/>
    <x v="0"/>
    <m/>
    <x v="0"/>
    <m/>
    <m/>
    <x v="0"/>
    <m/>
    <x v="0"/>
    <x v="0"/>
    <m/>
    <x v="0"/>
    <x v="0"/>
    <x v="0"/>
    <m/>
    <x v="0"/>
    <x v="0"/>
    <x v="0"/>
    <x v="0"/>
    <x v="0"/>
    <x v="0"/>
    <x v="0"/>
    <x v="0"/>
    <x v="0"/>
    <x v="0"/>
    <x v="0"/>
    <x v="0"/>
    <x v="0"/>
    <m/>
    <x v="0"/>
    <x v="0"/>
    <x v="0"/>
    <x v="0"/>
    <x v="0"/>
    <s v="DST NO. 2 (BOTTOM)"/>
    <m/>
    <x v="0"/>
    <m/>
    <m/>
    <m/>
    <m/>
    <x v="0"/>
    <x v="2"/>
  </r>
  <r>
    <x v="0"/>
    <s v="T13N R101W S24 fFORT UNION"/>
    <n v="49016348"/>
    <x v="0"/>
    <x v="1"/>
    <s v="CANYON CREEK"/>
    <m/>
    <s v="24"/>
    <s v=" 13"/>
    <s v=" 101"/>
    <n v="41.084580000000003"/>
    <n v="-108.72342999999999"/>
    <s v="4903705128"/>
    <s v="1 GOVERNMENT-VERMILLION"/>
    <x v="0"/>
    <x v="13"/>
    <n v="819"/>
    <n v="13"/>
    <n v="21"/>
    <x v="0"/>
    <n v="3753"/>
    <n v="3774"/>
    <n v="7228"/>
    <m/>
    <x v="0"/>
    <d v="1961-01-25T00:00:00"/>
    <n v="8.3000001907348633"/>
    <x v="2"/>
    <n v="56"/>
    <n v="27"/>
    <n v="1521"/>
    <n v="-3"/>
    <x v="0"/>
    <n v="1362"/>
    <n v="952"/>
    <m/>
    <x v="0"/>
    <n v="691"/>
    <n v="4210"/>
    <x v="0"/>
    <m/>
    <n v="2.7944"/>
    <n v="2.2218300000000002"/>
    <n v="66.163499999999999"/>
    <n v="0"/>
    <n v="71.179730000000006"/>
    <n v="38.422019999999996"/>
    <n v="15.603279999999998"/>
    <m/>
    <x v="0"/>
    <n v="14.386620000000001"/>
    <n v="68.411919999999995"/>
    <n v="1.9827905179142243E-2"/>
    <n v="4603"/>
    <n v="4.4593214569386135E-2"/>
    <n v="3.9258367515583432E-2"/>
    <n v="3.1214363976935569E-2"/>
    <n v="0.92952726850748091"/>
    <n v="0.56162756431920047"/>
    <n v="0.22807838166214309"/>
    <n v="0.21029405401865642"/>
    <x v="0"/>
    <m/>
    <x v="0"/>
    <m/>
    <m/>
    <x v="0"/>
    <m/>
    <x v="0"/>
    <x v="0"/>
    <m/>
    <x v="0"/>
    <x v="0"/>
    <x v="0"/>
    <m/>
    <x v="0"/>
    <x v="0"/>
    <x v="0"/>
    <x v="0"/>
    <x v="0"/>
    <x v="0"/>
    <x v="0"/>
    <x v="0"/>
    <x v="0"/>
    <x v="0"/>
    <x v="0"/>
    <x v="0"/>
    <x v="0"/>
    <m/>
    <x v="0"/>
    <x v="0"/>
    <x v="0"/>
    <x v="0"/>
    <x v="0"/>
    <s v="DST NO. 3"/>
    <m/>
    <x v="0"/>
    <m/>
    <m/>
    <m/>
    <m/>
    <x v="0"/>
    <x v="2"/>
  </r>
  <r>
    <x v="0"/>
    <s v="T13N R101W S24 fFORT UNION"/>
    <n v="49016350"/>
    <x v="0"/>
    <x v="1"/>
    <s v="CANYON CREEK"/>
    <m/>
    <s v="24"/>
    <s v=" 13"/>
    <s v=" 101"/>
    <n v="41.084580000000003"/>
    <n v="-108.72342999999999"/>
    <s v="4903705128"/>
    <s v="1 GOVERNMENT-VERMILLION"/>
    <x v="0"/>
    <x v="13"/>
    <s v="[83]"/>
    <n v="1007"/>
    <n v="28"/>
    <x v="0"/>
    <n v="3870"/>
    <n v="3898"/>
    <n v="7228"/>
    <m/>
    <x v="0"/>
    <d v="1961-01-25T00:00:00"/>
    <n v="7.6999998092651367"/>
    <x v="2"/>
    <n v="4325"/>
    <n v="1183"/>
    <n v="23109"/>
    <n v="-3"/>
    <x v="0"/>
    <n v="46440"/>
    <n v="390"/>
    <m/>
    <x v="0"/>
    <n v="112"/>
    <n v="75361"/>
    <x v="0"/>
    <m/>
    <n v="215.8175"/>
    <n v="97.349069999999998"/>
    <n v="1005.2415"/>
    <n v="0"/>
    <n v="1318.40807"/>
    <n v="1310.0724"/>
    <n v="6.3920999999999992"/>
    <m/>
    <x v="0"/>
    <n v="2.3318400000000001"/>
    <n v="1318.7963400000001"/>
    <n v="-1.47227874535576E-4"/>
    <n v="75553"/>
    <n v="1.2722477702532568E-3"/>
    <n v="0.16369552410279165"/>
    <n v="7.3838345058066884E-2"/>
    <n v="0.7624661308391415"/>
    <n v="0.99338492249682764"/>
    <n v="4.8469197298500223E-3"/>
    <n v="1.7681577733223007E-3"/>
    <x v="0"/>
    <m/>
    <x v="0"/>
    <m/>
    <m/>
    <x v="0"/>
    <m/>
    <x v="0"/>
    <x v="0"/>
    <m/>
    <x v="0"/>
    <x v="0"/>
    <x v="0"/>
    <m/>
    <x v="0"/>
    <x v="0"/>
    <x v="0"/>
    <x v="0"/>
    <x v="0"/>
    <x v="0"/>
    <x v="0"/>
    <x v="0"/>
    <x v="0"/>
    <x v="0"/>
    <x v="0"/>
    <x v="0"/>
    <x v="0"/>
    <m/>
    <x v="0"/>
    <x v="0"/>
    <x v="0"/>
    <x v="0"/>
    <x v="0"/>
    <s v="DST NO. 4 (BOTTOM)"/>
    <m/>
    <x v="0"/>
    <m/>
    <m/>
    <m/>
    <m/>
    <x v="0"/>
    <x v="2"/>
  </r>
  <r>
    <x v="0"/>
    <s v="T13N R101W S24 fFORT UNION"/>
    <n v="49016349"/>
    <x v="0"/>
    <x v="1"/>
    <s v="CANYON CREEK"/>
    <m/>
    <s v="24"/>
    <s v=" 13"/>
    <s v=" 101"/>
    <n v="41.084580000000003"/>
    <n v="-108.72342999999999"/>
    <s v="4903705128"/>
    <s v="1 GOVERNMENT-VERMILLION"/>
    <x v="0"/>
    <x v="13"/>
    <n v="13"/>
    <s v="[83]"/>
    <m/>
    <x v="1"/>
    <n v="3787"/>
    <m/>
    <n v="7228"/>
    <m/>
    <x v="5"/>
    <d v="1961-01-25T00:00:00"/>
    <n v="7.9000000953674316"/>
    <x v="2"/>
    <n v="126"/>
    <n v="7"/>
    <n v="1117"/>
    <n v="-3"/>
    <x v="0"/>
    <n v="588"/>
    <n v="1354"/>
    <m/>
    <x v="0"/>
    <n v="802"/>
    <n v="3307"/>
    <x v="0"/>
    <m/>
    <n v="6.2873999999999999"/>
    <n v="0.57603000000000004"/>
    <n v="48.589499999999994"/>
    <n v="0"/>
    <n v="55.452929999999995"/>
    <n v="16.587479999999999"/>
    <n v="22.192059999999998"/>
    <m/>
    <x v="0"/>
    <n v="16.69764"/>
    <n v="55.477179999999997"/>
    <n v="-2.1860611154178163E-4"/>
    <n v="3988"/>
    <n v="9.3351610692254963E-2"/>
    <n v="0.11338264722892011"/>
    <n v="1.0387728835969536E-2"/>
    <n v="0.87622962393511039"/>
    <n v="0.29899645223495497"/>
    <n v="0.40002141421031134"/>
    <n v="0.30098213355473369"/>
    <x v="0"/>
    <m/>
    <x v="0"/>
    <m/>
    <m/>
    <x v="0"/>
    <m/>
    <x v="0"/>
    <x v="0"/>
    <m/>
    <x v="0"/>
    <x v="0"/>
    <x v="0"/>
    <m/>
    <x v="0"/>
    <x v="0"/>
    <x v="0"/>
    <x v="0"/>
    <x v="0"/>
    <x v="0"/>
    <x v="0"/>
    <x v="0"/>
    <x v="0"/>
    <x v="0"/>
    <x v="0"/>
    <x v="0"/>
    <x v="0"/>
    <m/>
    <x v="0"/>
    <x v="0"/>
    <x v="0"/>
    <x v="0"/>
    <x v="0"/>
    <s v="SCHLUMBERGER FORM. TESTER"/>
    <m/>
    <x v="0"/>
    <m/>
    <m/>
    <m/>
    <m/>
    <x v="0"/>
    <x v="2"/>
  </r>
  <r>
    <x v="0"/>
    <s v="T13N R102W S35 fFORT UNION"/>
    <n v="49005673"/>
    <x v="0"/>
    <x v="1"/>
    <s v="WILDCAT"/>
    <m/>
    <s v="35"/>
    <s v=" 13"/>
    <s v=" 102"/>
    <n v="41.056730000000002"/>
    <n v="-108.8516"/>
    <s v="4903705115"/>
    <s v="UNIT NO. 1"/>
    <x v="0"/>
    <x v="13"/>
    <m/>
    <m/>
    <n v="21"/>
    <x v="0"/>
    <n v="3708"/>
    <n v="3729"/>
    <n v="7275"/>
    <m/>
    <x v="0"/>
    <m/>
    <n v="8.3999996185302734"/>
    <x v="0"/>
    <n v="252"/>
    <n v="102"/>
    <n v="17922"/>
    <n v="-3"/>
    <x v="0"/>
    <n v="21400"/>
    <n v="1074"/>
    <m/>
    <x v="0"/>
    <n v="8050"/>
    <n v="48615"/>
    <x v="0"/>
    <m/>
    <n v="12.5748"/>
    <n v="8.39358"/>
    <n v="779.60699999999997"/>
    <n v="0"/>
    <n v="800.57538"/>
    <n v="603.69399999999996"/>
    <n v="17.60286"/>
    <m/>
    <x v="0"/>
    <n v="167.60100000000003"/>
    <n v="788.89785999999992"/>
    <n v="7.346786159168099E-3"/>
    <n v="48794"/>
    <n v="1.8376125409356426E-3"/>
    <n v="1.5707202986931724E-2"/>
    <n v="1.0484434332717051E-2"/>
    <n v="0.9738083626803512"/>
    <n v="0.76523721334470352"/>
    <n v="2.231323076475325E-2"/>
    <n v="0.21244955589054335"/>
    <x v="0"/>
    <m/>
    <x v="0"/>
    <m/>
    <m/>
    <x v="0"/>
    <m/>
    <x v="0"/>
    <x v="0"/>
    <m/>
    <x v="0"/>
    <x v="0"/>
    <x v="0"/>
    <m/>
    <x v="0"/>
    <x v="0"/>
    <x v="0"/>
    <x v="0"/>
    <x v="0"/>
    <x v="0"/>
    <x v="0"/>
    <x v="0"/>
    <x v="0"/>
    <x v="0"/>
    <x v="0"/>
    <x v="0"/>
    <x v="0"/>
    <m/>
    <x v="0"/>
    <x v="0"/>
    <x v="0"/>
    <x v="0"/>
    <x v="0"/>
    <s v="DST NO. 1"/>
    <m/>
    <x v="0"/>
    <m/>
    <m/>
    <m/>
    <m/>
    <x v="0"/>
    <x v="2"/>
  </r>
  <r>
    <x v="0"/>
    <s v="T14N R101W S01 fFORT UNION"/>
    <n v="49008731"/>
    <x v="0"/>
    <x v="1"/>
    <m/>
    <m/>
    <s v="1"/>
    <s v=" 14"/>
    <s v=" 101"/>
    <n v="41.227339999999998"/>
    <n v="-108.72855"/>
    <s v="4903705205"/>
    <s v="1 KENT RANCH UNIT"/>
    <x v="0"/>
    <x v="13"/>
    <m/>
    <n v="360"/>
    <n v="62"/>
    <x v="4"/>
    <n v="3078"/>
    <n v="3140"/>
    <n v="3698"/>
    <m/>
    <x v="0"/>
    <d v="1963-11-15T00:00:00"/>
    <n v="8.3999996185302734"/>
    <x v="0"/>
    <n v="282"/>
    <n v="86"/>
    <n v="18011"/>
    <n v="92"/>
    <x v="0"/>
    <n v="27900"/>
    <n v="1037"/>
    <m/>
    <x v="0"/>
    <n v="120"/>
    <n v="47042"/>
    <x v="0"/>
    <m/>
    <n v="14.0718"/>
    <n v="7.0769400000000005"/>
    <n v="783.47849999999994"/>
    <n v="2.3533599999999999"/>
    <n v="806.98059999999987"/>
    <n v="787.05899999999997"/>
    <n v="16.996429999999997"/>
    <m/>
    <x v="0"/>
    <n v="2.4984000000000002"/>
    <n v="806.55382999999995"/>
    <n v="2.6449389121490242E-4"/>
    <n v="47525"/>
    <n v="5.1074899277760745E-3"/>
    <n v="1.743759391489709E-2"/>
    <n v="8.7696531986022983E-3"/>
    <n v="0.97379275288650069"/>
    <n v="0.97582947439478407"/>
    <n v="2.1072902226501111E-2"/>
    <n v="3.0976233787148471E-3"/>
    <x v="0"/>
    <m/>
    <x v="0"/>
    <m/>
    <m/>
    <x v="0"/>
    <m/>
    <x v="0"/>
    <x v="0"/>
    <m/>
    <x v="0"/>
    <x v="0"/>
    <x v="0"/>
    <m/>
    <x v="0"/>
    <x v="0"/>
    <x v="0"/>
    <x v="0"/>
    <x v="0"/>
    <x v="0"/>
    <x v="0"/>
    <x v="0"/>
    <x v="0"/>
    <x v="0"/>
    <x v="0"/>
    <x v="0"/>
    <x v="0"/>
    <m/>
    <x v="0"/>
    <x v="0"/>
    <x v="0"/>
    <x v="0"/>
    <x v="0"/>
    <s v="DST NO. 1"/>
    <m/>
    <x v="0"/>
    <m/>
    <m/>
    <m/>
    <m/>
    <x v="6"/>
    <x v="2"/>
  </r>
  <r>
    <x v="0"/>
    <s v="T14N R101W S11 fFORT UNION"/>
    <n v="49008727"/>
    <x v="0"/>
    <x v="1"/>
    <m/>
    <m/>
    <s v="11"/>
    <s v=" 14"/>
    <s v=" 101"/>
    <n v="41.202629999999999"/>
    <n v="-108.74248"/>
    <s v="4903705184"/>
    <s v="UNIT NO. 2"/>
    <x v="0"/>
    <x v="13"/>
    <m/>
    <n v="211"/>
    <n v="39"/>
    <x v="8"/>
    <n v="2930"/>
    <n v="2969"/>
    <n v="3550"/>
    <m/>
    <x v="0"/>
    <d v="1964-01-16T00:00:00"/>
    <n v="7.8000001907348633"/>
    <x v="0"/>
    <n v="367"/>
    <n v="120"/>
    <n v="7402"/>
    <n v="86"/>
    <x v="0"/>
    <n v="11700"/>
    <n v="415"/>
    <m/>
    <x v="0"/>
    <n v="763"/>
    <n v="20645"/>
    <x v="0"/>
    <m/>
    <n v="18.313300000000002"/>
    <n v="9.8748000000000005"/>
    <n v="321.98699999999997"/>
    <n v="2.1998799999999998"/>
    <n v="352.37497999999999"/>
    <n v="330.05699999999996"/>
    <n v="6.8018499999999991"/>
    <m/>
    <x v="0"/>
    <n v="15.885660000000001"/>
    <n v="352.74450999999999"/>
    <n v="-5.2406720455280202E-4"/>
    <n v="20850"/>
    <n v="4.9403542595493431E-3"/>
    <n v="5.1971056514852454E-2"/>
    <n v="2.8023556042486332E-2"/>
    <n v="0.92000538744266114"/>
    <n v="0.93568288277541145"/>
    <n v="1.9282653045401044E-2"/>
    <n v="4.503446417918737E-2"/>
    <x v="0"/>
    <m/>
    <x v="0"/>
    <m/>
    <m/>
    <x v="0"/>
    <m/>
    <x v="0"/>
    <x v="0"/>
    <m/>
    <x v="0"/>
    <x v="0"/>
    <x v="0"/>
    <m/>
    <x v="0"/>
    <x v="0"/>
    <x v="0"/>
    <x v="0"/>
    <x v="0"/>
    <x v="0"/>
    <x v="0"/>
    <x v="0"/>
    <x v="0"/>
    <x v="0"/>
    <x v="0"/>
    <x v="0"/>
    <x v="0"/>
    <m/>
    <x v="0"/>
    <x v="0"/>
    <x v="0"/>
    <x v="0"/>
    <x v="0"/>
    <s v="DST NO. 2"/>
    <m/>
    <x v="0"/>
    <m/>
    <m/>
    <m/>
    <m/>
    <x v="0"/>
    <x v="2"/>
  </r>
  <r>
    <x v="0"/>
    <s v="T14N R101W S11 fFORT UNION"/>
    <n v="49016167"/>
    <x v="0"/>
    <x v="1"/>
    <m/>
    <m/>
    <s v="11"/>
    <s v=" 14"/>
    <s v=" 101"/>
    <n v="41.202629999999999"/>
    <n v="-108.74248"/>
    <s v="4903705184"/>
    <s v="UNIT NO. 2"/>
    <x v="0"/>
    <x v="13"/>
    <n v="-30"/>
    <n v="211"/>
    <n v="30"/>
    <x v="2"/>
    <n v="2939"/>
    <n v="2969"/>
    <n v="3550"/>
    <m/>
    <x v="0"/>
    <m/>
    <n v="8.1999998092651367"/>
    <x v="0"/>
    <n v="40"/>
    <n v="12"/>
    <n v="1727"/>
    <n v="-3"/>
    <x v="0"/>
    <n v="1775"/>
    <n v="343"/>
    <m/>
    <x v="0"/>
    <n v="1053"/>
    <n v="4962"/>
    <x v="0"/>
    <m/>
    <n v="1.996"/>
    <n v="0.98748000000000002"/>
    <n v="75.124499999999998"/>
    <n v="0"/>
    <n v="78.107979999999998"/>
    <n v="50.072749999999999"/>
    <n v="5.6217699999999997"/>
    <m/>
    <x v="0"/>
    <n v="21.923460000000002"/>
    <n v="77.617980000000003"/>
    <n v="3.1465530859465878E-3"/>
    <n v="4944"/>
    <n v="-1.8170805572380376E-3"/>
    <n v="2.5554367172214671E-2"/>
    <n v="1.2642498244097466E-2"/>
    <n v="0.96180313458368782"/>
    <n v="0.64511792241952182"/>
    <n v="7.2428707884436047E-2"/>
    <n v="0.28245336969604207"/>
    <x v="0"/>
    <m/>
    <x v="0"/>
    <m/>
    <m/>
    <x v="0"/>
    <m/>
    <x v="0"/>
    <x v="0"/>
    <m/>
    <x v="0"/>
    <x v="0"/>
    <x v="0"/>
    <m/>
    <x v="0"/>
    <x v="0"/>
    <x v="0"/>
    <x v="0"/>
    <x v="0"/>
    <x v="0"/>
    <x v="0"/>
    <x v="0"/>
    <x v="0"/>
    <x v="0"/>
    <x v="0"/>
    <x v="0"/>
    <x v="0"/>
    <m/>
    <x v="0"/>
    <x v="0"/>
    <x v="0"/>
    <x v="0"/>
    <x v="0"/>
    <s v="DST TOP SPL."/>
    <m/>
    <x v="0"/>
    <m/>
    <m/>
    <m/>
    <m/>
    <x v="0"/>
    <x v="2"/>
  </r>
  <r>
    <x v="0"/>
    <s v="T18N R098W S02 fFORT UNION"/>
    <n v="49009099"/>
    <x v="0"/>
    <x v="1"/>
    <s v="TABLE ROCK"/>
    <m/>
    <s v="2"/>
    <s v=" 18"/>
    <s v=" 98"/>
    <n v="41.567360000000001"/>
    <n v="-108.40982"/>
    <s v="4903705456"/>
    <s v="UNIT NO. 5"/>
    <x v="0"/>
    <x v="13"/>
    <m/>
    <n v="463"/>
    <n v="29"/>
    <x v="0"/>
    <n v="4043"/>
    <n v="4072"/>
    <n v="10077"/>
    <n v="6602"/>
    <x v="0"/>
    <d v="1953-10-01T00:00:00"/>
    <n v="7.8000001907348633"/>
    <x v="2"/>
    <n v="100"/>
    <n v="26"/>
    <n v="5513"/>
    <n v="-3"/>
    <x v="0"/>
    <n v="7760"/>
    <n v="1680"/>
    <m/>
    <x v="0"/>
    <n v="26"/>
    <n v="14252"/>
    <x v="0"/>
    <m/>
    <n v="4.99"/>
    <n v="2.1395400000000002"/>
    <n v="239.81549999999999"/>
    <n v="0"/>
    <n v="246.94503999999998"/>
    <n v="218.90959999999998"/>
    <n v="27.535199999999996"/>
    <m/>
    <x v="0"/>
    <n v="0.54132000000000002"/>
    <n v="246.98612"/>
    <n v="-8.3169484589759856E-5"/>
    <n v="15099"/>
    <n v="2.8857619842594801E-2"/>
    <n v="2.0206925395221547E-2"/>
    <n v="8.6640330982148926E-3"/>
    <n v="0.97112904150656365"/>
    <n v="0.88632349056700022"/>
    <n v="0.11148480732439538"/>
    <n v="2.1917021086043215E-3"/>
    <x v="0"/>
    <m/>
    <x v="0"/>
    <m/>
    <m/>
    <x v="0"/>
    <m/>
    <x v="0"/>
    <x v="0"/>
    <m/>
    <x v="0"/>
    <x v="0"/>
    <x v="0"/>
    <m/>
    <x v="0"/>
    <x v="0"/>
    <x v="0"/>
    <x v="0"/>
    <x v="0"/>
    <x v="0"/>
    <x v="0"/>
    <x v="0"/>
    <x v="0"/>
    <x v="0"/>
    <x v="0"/>
    <x v="0"/>
    <x v="0"/>
    <m/>
    <x v="0"/>
    <x v="0"/>
    <x v="0"/>
    <x v="0"/>
    <x v="0"/>
    <s v="DST #2"/>
    <m/>
    <x v="0"/>
    <m/>
    <m/>
    <m/>
    <m/>
    <x v="0"/>
    <x v="2"/>
  </r>
  <r>
    <x v="0"/>
    <s v="T18N R098W S02 fFORT UNION"/>
    <n v="49009100"/>
    <x v="0"/>
    <x v="1"/>
    <s v="TABLE ROCK"/>
    <m/>
    <s v="2"/>
    <s v=" 18"/>
    <s v=" 98"/>
    <n v="41.567360000000001"/>
    <n v="-108.40982"/>
    <s v="4903705456"/>
    <s v="UNIT NO. 5"/>
    <x v="0"/>
    <x v="13"/>
    <m/>
    <m/>
    <n v="0"/>
    <x v="1"/>
    <m/>
    <m/>
    <n v="10077"/>
    <n v="6602"/>
    <x v="0"/>
    <d v="1953-09-22T00:00:00"/>
    <n v="8"/>
    <x v="2"/>
    <n v="20"/>
    <n v="12"/>
    <n v="1702"/>
    <n v="-3"/>
    <x v="0"/>
    <n v="1850"/>
    <n v="1440"/>
    <m/>
    <x v="0"/>
    <n v="12"/>
    <n v="4305"/>
    <x v="0"/>
    <m/>
    <n v="0.998"/>
    <n v="0.98748000000000002"/>
    <n v="74.036999999999992"/>
    <n v="0"/>
    <n v="76.022479999999987"/>
    <n v="52.188499999999998"/>
    <n v="23.601599999999998"/>
    <m/>
    <x v="0"/>
    <n v="0.24984000000000001"/>
    <n v="76.039940000000001"/>
    <n v="-1.1482126879221061E-4"/>
    <n v="5030"/>
    <n v="7.7664702731655058E-2"/>
    <n v="1.31276959131036E-2"/>
    <n v="1.2989315791855255E-2"/>
    <n v="0.97388298829504116"/>
    <n v="0.68633010494221847"/>
    <n v="0.31038425332792213"/>
    <n v="3.2856417298593346E-3"/>
    <x v="0"/>
    <m/>
    <x v="0"/>
    <m/>
    <m/>
    <x v="0"/>
    <m/>
    <x v="0"/>
    <x v="0"/>
    <m/>
    <x v="0"/>
    <x v="0"/>
    <x v="0"/>
    <m/>
    <x v="0"/>
    <x v="0"/>
    <x v="0"/>
    <x v="0"/>
    <x v="0"/>
    <x v="0"/>
    <x v="0"/>
    <x v="0"/>
    <x v="0"/>
    <x v="0"/>
    <x v="0"/>
    <x v="0"/>
    <x v="0"/>
    <m/>
    <x v="0"/>
    <x v="0"/>
    <x v="0"/>
    <x v="0"/>
    <x v="0"/>
    <s v="DST #1"/>
    <m/>
    <x v="0"/>
    <m/>
    <m/>
    <m/>
    <m/>
    <x v="0"/>
    <x v="2"/>
  </r>
  <r>
    <x v="0"/>
    <s v="T22N R098W S30 fFORT UNION"/>
    <n v="49008049"/>
    <x v="0"/>
    <x v="1"/>
    <s v="WILDCAT"/>
    <m/>
    <s v="30"/>
    <s v=" 22"/>
    <s v=" 98"/>
    <n v="41.856650000000002"/>
    <n v="-108.53346000000001"/>
    <s v="4903705865"/>
    <s v="GOV'T F-22-98-30-D1"/>
    <x v="0"/>
    <x v="13"/>
    <m/>
    <m/>
    <n v="700"/>
    <x v="0"/>
    <n v="500"/>
    <n v="1200"/>
    <n v="7211"/>
    <m/>
    <x v="2"/>
    <m/>
    <n v="7.9000000953674316"/>
    <x v="0"/>
    <n v="17"/>
    <n v="7"/>
    <n v="904"/>
    <n v="-3"/>
    <x v="0"/>
    <n v="1160"/>
    <n v="464"/>
    <m/>
    <x v="0"/>
    <n v="21"/>
    <n v="2344"/>
    <x v="0"/>
    <m/>
    <n v="0.84830000000000005"/>
    <n v="0.57603000000000004"/>
    <n v="39.323999999999998"/>
    <n v="0"/>
    <n v="40.748329999999996"/>
    <n v="32.723599999999998"/>
    <n v="7.6049599999999993"/>
    <m/>
    <x v="0"/>
    <n v="0.43722000000000005"/>
    <n v="40.765779999999999"/>
    <n v="-2.1407336717537299E-4"/>
    <n v="2567"/>
    <n v="4.5408267155365507E-2"/>
    <n v="2.0818031070230367E-2"/>
    <n v="1.4136284848974182E-2"/>
    <n v="0.9650456840807955"/>
    <n v="0.80272228324835193"/>
    <n v="0.18655254480596223"/>
    <n v="1.072517194568582E-2"/>
    <x v="0"/>
    <m/>
    <x v="0"/>
    <m/>
    <m/>
    <x v="0"/>
    <m/>
    <x v="0"/>
    <x v="0"/>
    <m/>
    <x v="0"/>
    <x v="0"/>
    <x v="0"/>
    <m/>
    <x v="0"/>
    <x v="0"/>
    <x v="0"/>
    <x v="0"/>
    <x v="0"/>
    <x v="0"/>
    <x v="0"/>
    <x v="0"/>
    <x v="0"/>
    <x v="0"/>
    <x v="0"/>
    <x v="0"/>
    <x v="0"/>
    <m/>
    <x v="0"/>
    <x v="0"/>
    <x v="0"/>
    <x v="0"/>
    <x v="0"/>
    <s v="PRODUCTION"/>
    <m/>
    <x v="0"/>
    <m/>
    <m/>
    <m/>
    <m/>
    <x v="5"/>
    <x v="2"/>
  </r>
  <r>
    <x v="1"/>
    <s v="T24N R099W S22 fFORT UNION"/>
    <n v="5537"/>
    <x v="0"/>
    <x v="1"/>
    <s v="WC"/>
    <s v="SW NE"/>
    <n v="22"/>
    <n v="24"/>
    <n v="99"/>
    <n v="42.041510000000002"/>
    <n v="-108.59610000000001"/>
    <s v="4903726633"/>
    <s v="10 HI LINE"/>
    <x v="0"/>
    <x v="13"/>
    <m/>
    <m/>
    <n v="482"/>
    <x v="0"/>
    <n v="4062"/>
    <n v="4544"/>
    <n v="4831"/>
    <n v="4786"/>
    <x v="3"/>
    <m/>
    <n v="7"/>
    <x v="1"/>
    <n v="120"/>
    <n v="39"/>
    <n v="6192"/>
    <n v="0"/>
    <x v="1"/>
    <n v="9000"/>
    <n v="1586"/>
    <n v="0"/>
    <x v="1"/>
    <n v="0"/>
    <n v="16945"/>
    <x v="0"/>
    <s v="YATES PETROLEUM CORPORATION"/>
    <n v="5.9879999999999995"/>
    <n v="3.2093099999999999"/>
    <n v="269.35199999999998"/>
    <n v="0"/>
    <n v="278.54930999999999"/>
    <n v="253.89"/>
    <n v="25.994539999999997"/>
    <n v="0"/>
    <x v="1"/>
    <n v="0"/>
    <n v="279.88453999999996"/>
    <n v="-2.391026260317077E-3"/>
    <n v="16937"/>
    <n v="-2.3611357062747182E-4"/>
    <n v="2.1497091484448481E-2"/>
    <n v="1.1521514808275776E-2"/>
    <n v="0.96698139370727565"/>
    <n v="0.90712405908522142"/>
    <n v="9.2875940914778646E-2"/>
    <n v="0"/>
    <x v="1"/>
    <n v="8"/>
    <x v="1"/>
    <n v="0"/>
    <n v="0.4"/>
    <x v="1"/>
    <n v="0"/>
    <x v="2"/>
    <x v="1"/>
    <n v="0"/>
    <x v="1"/>
    <x v="1"/>
    <x v="1"/>
    <n v="0"/>
    <x v="1"/>
    <x v="3"/>
    <x v="1"/>
    <x v="1"/>
    <x v="0"/>
    <x v="0"/>
    <x v="0"/>
    <x v="0"/>
    <x v="0"/>
    <x v="0"/>
    <x v="0"/>
    <x v="0"/>
    <x v="0"/>
    <m/>
    <x v="0"/>
    <x v="0"/>
    <x v="0"/>
    <x v="0"/>
    <x v="0"/>
    <s v="WELL"/>
    <m/>
    <x v="0"/>
    <s v="BJ SERVICES ROCK SPRINGS"/>
    <m/>
    <s v="4062-4544"/>
    <d v="2007-03-21T00:00:00"/>
    <x v="5"/>
    <x v="2"/>
  </r>
  <r>
    <x v="1"/>
    <s v="T24N R099W S22 fFORT UNION"/>
    <n v="5324"/>
    <x v="0"/>
    <x v="1"/>
    <s v="WC"/>
    <s v="NW NE"/>
    <n v="22"/>
    <n v="24"/>
    <n v="99"/>
    <n v="42.045960000000001"/>
    <n v="-108.5966"/>
    <s v="4903726632"/>
    <s v="11 HI-LINE UNIT"/>
    <x v="0"/>
    <x v="13"/>
    <m/>
    <m/>
    <n v="446"/>
    <x v="0"/>
    <n v="4120"/>
    <n v="4566"/>
    <n v="4878"/>
    <n v="4833"/>
    <x v="2"/>
    <m/>
    <n v="7.2"/>
    <x v="1"/>
    <n v="120"/>
    <n v="24"/>
    <n v="5887"/>
    <n v="0"/>
    <x v="1"/>
    <n v="9400"/>
    <n v="0"/>
    <n v="0"/>
    <x v="1"/>
    <n v="0"/>
    <n v="15434"/>
    <x v="0"/>
    <s v="YATES PETROLEUM CORPORATION"/>
    <n v="5.9879999999999995"/>
    <n v="1.97496"/>
    <n v="256.08449999999999"/>
    <n v="0"/>
    <n v="264.04746"/>
    <n v="265.17399999999998"/>
    <n v="0"/>
    <n v="0"/>
    <x v="1"/>
    <n v="0"/>
    <n v="265.17399999999998"/>
    <n v="-2.1286740715313721E-3"/>
    <n v="15431"/>
    <n v="-9.7197472865705493E-5"/>
    <n v="2.2677741342408669E-2"/>
    <n v="7.4795644692056502E-3"/>
    <n v="0.96984269418838565"/>
    <n v="1"/>
    <n v="0"/>
    <n v="0"/>
    <x v="1"/>
    <n v="2.2000000000000002"/>
    <x v="1"/>
    <n v="0"/>
    <n v="0.34"/>
    <x v="1"/>
    <n v="0"/>
    <x v="2"/>
    <x v="1"/>
    <n v="0"/>
    <x v="1"/>
    <x v="1"/>
    <x v="1"/>
    <n v="0"/>
    <x v="1"/>
    <x v="3"/>
    <x v="1"/>
    <x v="1"/>
    <x v="0"/>
    <x v="0"/>
    <x v="0"/>
    <x v="0"/>
    <x v="0"/>
    <x v="0"/>
    <x v="0"/>
    <x v="0"/>
    <x v="0"/>
    <m/>
    <x v="0"/>
    <x v="0"/>
    <x v="0"/>
    <x v="0"/>
    <x v="0"/>
    <s v="PRODUCED WATER"/>
    <m/>
    <x v="0"/>
    <s v="BJ SERVICES ROCK SPRINGS"/>
    <m/>
    <s v="4120-4566"/>
    <d v="2007-02-27T00:00:00"/>
    <x v="5"/>
    <x v="2"/>
  </r>
  <r>
    <x v="0"/>
    <s v="T24N R100W S09 fFORT UNION"/>
    <n v="49015610"/>
    <x v="0"/>
    <x v="1"/>
    <m/>
    <m/>
    <s v="9"/>
    <s v=" 24"/>
    <s v=" 100"/>
    <n v="42.0687"/>
    <n v="-108.7311"/>
    <m/>
    <s v="UNIT NO. 62A-9"/>
    <x v="0"/>
    <x v="13"/>
    <m/>
    <m/>
    <n v="149"/>
    <x v="0"/>
    <n v="7237"/>
    <n v="7386"/>
    <m/>
    <m/>
    <x v="0"/>
    <d v="1956-01-13T00:00:00"/>
    <n v="7.5"/>
    <x v="0"/>
    <n v="31"/>
    <n v="30"/>
    <n v="1464"/>
    <n v="-3"/>
    <x v="0"/>
    <n v="309"/>
    <n v="3504"/>
    <m/>
    <x v="0"/>
    <n v="72"/>
    <n v="3632"/>
    <x v="0"/>
    <m/>
    <n v="1.5468999999999999"/>
    <n v="2.4687000000000001"/>
    <n v="63.683999999999997"/>
    <n v="0"/>
    <n v="67.699600000000004"/>
    <n v="8.7168899999999994"/>
    <n v="57.430559999999993"/>
    <m/>
    <x v="0"/>
    <n v="1.4990400000000002"/>
    <n v="67.646489999999986"/>
    <n v="3.9240143546088384E-4"/>
    <n v="5404"/>
    <n v="0.19610447100486941"/>
    <n v="2.2849470307062372E-2"/>
    <n v="3.6465503488942327E-2"/>
    <n v="0.94068502620399519"/>
    <n v="0.12885945745300312"/>
    <n v="0.84898063447194383"/>
    <n v="2.2159908075053126E-2"/>
    <x v="0"/>
    <m/>
    <x v="0"/>
    <m/>
    <m/>
    <x v="0"/>
    <m/>
    <x v="0"/>
    <x v="0"/>
    <m/>
    <x v="0"/>
    <x v="0"/>
    <x v="0"/>
    <m/>
    <x v="0"/>
    <x v="0"/>
    <x v="0"/>
    <x v="0"/>
    <x v="0"/>
    <x v="0"/>
    <x v="0"/>
    <x v="0"/>
    <x v="0"/>
    <x v="0"/>
    <x v="0"/>
    <x v="0"/>
    <x v="0"/>
    <m/>
    <x v="0"/>
    <x v="0"/>
    <x v="0"/>
    <x v="0"/>
    <x v="0"/>
    <s v="DST #3"/>
    <m/>
    <x v="0"/>
    <m/>
    <m/>
    <m/>
    <m/>
    <x v="5"/>
    <x v="2"/>
  </r>
  <r>
    <x v="0"/>
    <s v="T26N R094W S17 fFORT UNION"/>
    <n v="49004039"/>
    <x v="0"/>
    <x v="1"/>
    <m/>
    <m/>
    <s v="17"/>
    <s v=" 26"/>
    <s v=" 94"/>
    <n v="42.231409999999997"/>
    <n v="-108.08329000000001"/>
    <s v="4903705970"/>
    <s v="1 R. E. MURPHY"/>
    <x v="0"/>
    <x v="13"/>
    <m/>
    <n v="100"/>
    <n v="70"/>
    <x v="4"/>
    <n v="2710"/>
    <n v="2780"/>
    <n v="9728"/>
    <m/>
    <x v="0"/>
    <d v="1956-04-13T00:00:00"/>
    <n v="8.3000001907348633"/>
    <x v="0"/>
    <n v="5"/>
    <n v="2"/>
    <n v="563"/>
    <n v="-3"/>
    <x v="0"/>
    <n v="16"/>
    <n v="1161"/>
    <m/>
    <x v="0"/>
    <n v="165"/>
    <n v="1381"/>
    <x v="0"/>
    <m/>
    <n v="0.2495"/>
    <n v="0.16458"/>
    <n v="24.490499999999997"/>
    <n v="0"/>
    <n v="24.904579999999996"/>
    <n v="0.45135999999999998"/>
    <n v="19.028789999999997"/>
    <m/>
    <x v="0"/>
    <n v="3.4353000000000002"/>
    <n v="22.91545"/>
    <n v="4.1596167965599271E-2"/>
    <n v="1906"/>
    <n v="0.15972010952236082"/>
    <n v="1.0018237609307205E-2"/>
    <n v="6.6084230290171537E-3"/>
    <n v="0.9833733393616757"/>
    <n v="1.969675480952807E-2"/>
    <n v="0.83039128622828695"/>
    <n v="0.1499119589621849"/>
    <x v="0"/>
    <m/>
    <x v="0"/>
    <m/>
    <m/>
    <x v="0"/>
    <m/>
    <x v="0"/>
    <x v="0"/>
    <m/>
    <x v="0"/>
    <x v="0"/>
    <x v="0"/>
    <m/>
    <x v="0"/>
    <x v="0"/>
    <x v="0"/>
    <x v="0"/>
    <x v="0"/>
    <x v="0"/>
    <x v="0"/>
    <x v="0"/>
    <x v="0"/>
    <x v="0"/>
    <x v="0"/>
    <x v="0"/>
    <x v="0"/>
    <m/>
    <x v="0"/>
    <x v="0"/>
    <x v="0"/>
    <x v="0"/>
    <x v="0"/>
    <s v="DST NO. 1"/>
    <m/>
    <x v="0"/>
    <m/>
    <m/>
    <m/>
    <m/>
    <x v="5"/>
    <x v="2"/>
  </r>
  <r>
    <x v="0"/>
    <s v="T26N R094W S17 fFORT UNION"/>
    <n v="49004036"/>
    <x v="0"/>
    <x v="1"/>
    <m/>
    <m/>
    <s v="17"/>
    <s v=" 26"/>
    <s v=" 94"/>
    <n v="42.231409999999997"/>
    <n v="-108.08329000000001"/>
    <s v="4903705970"/>
    <s v="1 R. E. MURPHY"/>
    <x v="0"/>
    <x v="13"/>
    <n v="100"/>
    <n v="756"/>
    <n v="25"/>
    <x v="0"/>
    <n v="2880"/>
    <n v="2905"/>
    <n v="9728"/>
    <m/>
    <x v="0"/>
    <d v="1956-04-13T00:00:00"/>
    <n v="7.8000001907348633"/>
    <x v="0"/>
    <n v="7"/>
    <n v="3"/>
    <n v="492"/>
    <n v="-3"/>
    <x v="0"/>
    <n v="22"/>
    <n v="1281"/>
    <m/>
    <x v="0"/>
    <n v="19"/>
    <n v="1174"/>
    <x v="0"/>
    <m/>
    <n v="0.3493"/>
    <n v="0.24687000000000001"/>
    <n v="21.401999999999997"/>
    <n v="0"/>
    <n v="21.998169999999998"/>
    <n v="0.62061999999999995"/>
    <n v="20.995589999999996"/>
    <m/>
    <x v="0"/>
    <n v="0.39558000000000004"/>
    <n v="22.011789999999994"/>
    <n v="-3.0947540056832523E-4"/>
    <n v="1818"/>
    <n v="0.21524064171122995"/>
    <n v="1.5878593537553352E-2"/>
    <n v="1.1222297127442875E-2"/>
    <n v="0.97289910933500379"/>
    <n v="2.8194890102077118E-2"/>
    <n v="0.95383383177833347"/>
    <n v="1.7971278119589554E-2"/>
    <x v="0"/>
    <m/>
    <x v="0"/>
    <m/>
    <m/>
    <x v="0"/>
    <m/>
    <x v="0"/>
    <x v="0"/>
    <m/>
    <x v="0"/>
    <x v="0"/>
    <x v="0"/>
    <m/>
    <x v="0"/>
    <x v="0"/>
    <x v="0"/>
    <x v="0"/>
    <x v="0"/>
    <x v="0"/>
    <x v="0"/>
    <x v="0"/>
    <x v="0"/>
    <x v="0"/>
    <x v="0"/>
    <x v="0"/>
    <x v="0"/>
    <m/>
    <x v="0"/>
    <x v="0"/>
    <x v="0"/>
    <x v="0"/>
    <x v="0"/>
    <s v="DST NO. 2"/>
    <m/>
    <x v="0"/>
    <m/>
    <m/>
    <m/>
    <m/>
    <x v="5"/>
    <x v="2"/>
  </r>
  <r>
    <x v="0"/>
    <s v="T26N R095W S22 fFORT UNION"/>
    <n v="49003340"/>
    <x v="0"/>
    <x v="1"/>
    <s v="WILDCAT"/>
    <m/>
    <s v="22"/>
    <s v=" 26"/>
    <s v=" 95"/>
    <n v="42.206479999999999"/>
    <n v="-108.16125"/>
    <s v="4903705953"/>
    <s v="SUNRAY WYO. FEDERAL D NO. 1"/>
    <x v="0"/>
    <x v="13"/>
    <m/>
    <m/>
    <n v="107"/>
    <x v="4"/>
    <n v="5843"/>
    <n v="5950"/>
    <n v="8989"/>
    <m/>
    <x v="0"/>
    <d v="1962-02-08T00:00:00"/>
    <n v="8.1000003814697266"/>
    <x v="0"/>
    <n v="28"/>
    <n v="2"/>
    <n v="1207"/>
    <n v="-3"/>
    <x v="0"/>
    <n v="530"/>
    <n v="1696"/>
    <m/>
    <x v="0"/>
    <n v="370"/>
    <n v="3080"/>
    <x v="0"/>
    <m/>
    <n v="1.3972"/>
    <n v="0.16458"/>
    <n v="52.504499999999993"/>
    <n v="0"/>
    <n v="54.066279999999992"/>
    <n v="14.9513"/>
    <n v="27.797439999999998"/>
    <m/>
    <x v="0"/>
    <n v="7.7034000000000002"/>
    <n v="50.45214"/>
    <n v="3.457897660527199E-2"/>
    <n v="3827"/>
    <n v="0.10815115100622556"/>
    <n v="2.5842354976151498E-2"/>
    <n v="3.0440414986938258E-3"/>
    <n v="0.97111360352515474"/>
    <n v="0.29634620057741851"/>
    <n v="0.55096651995336565"/>
    <n v="0.15268727946921579"/>
    <x v="0"/>
    <m/>
    <x v="0"/>
    <m/>
    <m/>
    <x v="0"/>
    <m/>
    <x v="0"/>
    <x v="0"/>
    <m/>
    <x v="0"/>
    <x v="0"/>
    <x v="0"/>
    <m/>
    <x v="0"/>
    <x v="0"/>
    <x v="0"/>
    <x v="0"/>
    <x v="0"/>
    <x v="0"/>
    <x v="0"/>
    <x v="0"/>
    <x v="0"/>
    <x v="0"/>
    <x v="0"/>
    <x v="0"/>
    <x v="0"/>
    <m/>
    <x v="0"/>
    <x v="0"/>
    <x v="0"/>
    <x v="0"/>
    <x v="0"/>
    <s v="DST #1 (BOTTOM)"/>
    <m/>
    <x v="0"/>
    <m/>
    <m/>
    <m/>
    <m/>
    <x v="5"/>
    <x v="2"/>
  </r>
  <r>
    <x v="0"/>
    <s v="T23N R110W S13 fFORT UNION"/>
    <n v="49009257"/>
    <x v="0"/>
    <x v="1"/>
    <s v="HORN CANYON"/>
    <m/>
    <s v="13"/>
    <s v=" 23"/>
    <s v=" 110"/>
    <n v="41.963810000000002"/>
    <n v="-109.82769"/>
    <s v="4903705915"/>
    <s v="HORN CANYON NO. 1-A"/>
    <x v="0"/>
    <x v="13"/>
    <n v="1405"/>
    <n v="1702"/>
    <n v="38"/>
    <x v="0"/>
    <n v="4585"/>
    <n v="4623"/>
    <m/>
    <m/>
    <x v="0"/>
    <m/>
    <n v="7.1999998092651367"/>
    <x v="2"/>
    <n v="439"/>
    <n v="92"/>
    <n v="4564"/>
    <n v="-3"/>
    <x v="0"/>
    <n v="8000"/>
    <n v="134"/>
    <m/>
    <x v="0"/>
    <n v="10"/>
    <n v="13171"/>
    <x v="0"/>
    <m/>
    <n v="21.906099999999999"/>
    <n v="7.5706800000000003"/>
    <n v="198.53399999999999"/>
    <n v="0"/>
    <n v="228.01077999999998"/>
    <n v="225.68"/>
    <n v="2.1962599999999997"/>
    <m/>
    <x v="0"/>
    <n v="0.20820000000000002"/>
    <n v="228.08445999999998"/>
    <n v="-1.6154520709314127E-4"/>
    <n v="13233"/>
    <n v="2.3481290713528251E-3"/>
    <n v="9.6074843478891656E-2"/>
    <n v="3.3203166973070311E-2"/>
    <n v="0.87072198954803803"/>
    <n v="0.98945802796034421"/>
    <n v="9.6291522885864293E-3"/>
    <n v="9.1281975106940669E-4"/>
    <x v="0"/>
    <m/>
    <x v="0"/>
    <m/>
    <m/>
    <x v="0"/>
    <m/>
    <x v="0"/>
    <x v="0"/>
    <m/>
    <x v="0"/>
    <x v="0"/>
    <x v="0"/>
    <m/>
    <x v="0"/>
    <x v="0"/>
    <x v="0"/>
    <x v="0"/>
    <x v="0"/>
    <x v="0"/>
    <x v="0"/>
    <x v="0"/>
    <x v="0"/>
    <x v="0"/>
    <x v="0"/>
    <x v="0"/>
    <x v="0"/>
    <m/>
    <x v="0"/>
    <x v="0"/>
    <x v="0"/>
    <x v="0"/>
    <x v="0"/>
    <s v="DST NO. 4"/>
    <m/>
    <x v="0"/>
    <m/>
    <m/>
    <m/>
    <m/>
    <x v="0"/>
    <x v="0"/>
  </r>
  <r>
    <x v="0"/>
    <s v="T24N R111W S08 fFORT UNION"/>
    <n v="49005805"/>
    <x v="0"/>
    <x v="1"/>
    <s v="WILDCAT"/>
    <m/>
    <s v="8"/>
    <s v=" 24"/>
    <s v=" 111"/>
    <n v="42.066949999999999"/>
    <n v="-110.0278"/>
    <s v="4903705935"/>
    <s v="GOVERNMENT NO. 1"/>
    <x v="0"/>
    <x v="13"/>
    <m/>
    <m/>
    <n v="75"/>
    <x v="0"/>
    <n v="3725"/>
    <n v="3800"/>
    <n v="6170"/>
    <m/>
    <x v="0"/>
    <m/>
    <n v="7.5999999046325684"/>
    <x v="0"/>
    <n v="120"/>
    <n v="27"/>
    <n v="2851"/>
    <n v="-3"/>
    <x v="0"/>
    <n v="4540"/>
    <n v="232"/>
    <m/>
    <x v="0"/>
    <n v="18"/>
    <n v="7670"/>
    <x v="0"/>
    <m/>
    <n v="5.9879999999999995"/>
    <n v="2.2218300000000002"/>
    <n v="124.01849999999999"/>
    <n v="0"/>
    <n v="132.22833"/>
    <n v="128.07339999999999"/>
    <n v="3.8024799999999996"/>
    <m/>
    <x v="0"/>
    <n v="0.37476000000000004"/>
    <n v="132.25064"/>
    <n v="-8.4354532989917852E-5"/>
    <n v="7782"/>
    <n v="7.2482526533782033E-3"/>
    <n v="4.5285303081419842E-2"/>
    <n v="1.6802980117800778E-2"/>
    <n v="0.93791171680077934"/>
    <n v="0.9684142171259057"/>
    <n v="2.8752072579762183E-2"/>
    <n v="2.833710294332035E-3"/>
    <x v="0"/>
    <m/>
    <x v="0"/>
    <m/>
    <m/>
    <x v="0"/>
    <m/>
    <x v="0"/>
    <x v="0"/>
    <m/>
    <x v="0"/>
    <x v="0"/>
    <x v="0"/>
    <m/>
    <x v="0"/>
    <x v="0"/>
    <x v="0"/>
    <x v="0"/>
    <x v="0"/>
    <x v="0"/>
    <x v="0"/>
    <x v="0"/>
    <x v="0"/>
    <x v="0"/>
    <x v="0"/>
    <x v="0"/>
    <x v="0"/>
    <m/>
    <x v="0"/>
    <x v="0"/>
    <x v="0"/>
    <x v="0"/>
    <x v="0"/>
    <s v="DST NO. 1"/>
    <m/>
    <x v="0"/>
    <m/>
    <m/>
    <m/>
    <m/>
    <x v="0"/>
    <x v="0"/>
  </r>
  <r>
    <x v="0"/>
    <s v="T25N R105W S16 fFORT UNION"/>
    <n v="49008296"/>
    <x v="0"/>
    <x v="1"/>
    <m/>
    <m/>
    <s v="16"/>
    <s v=" 25"/>
    <s v=" 105"/>
    <n v="42.142539999999997"/>
    <n v="-109.33693"/>
    <s v="4903706444"/>
    <s v="1 STATE I"/>
    <x v="0"/>
    <x v="13"/>
    <m/>
    <n v="1596"/>
    <n v="40"/>
    <x v="4"/>
    <n v="4803"/>
    <n v="4843"/>
    <n v="8441"/>
    <m/>
    <x v="0"/>
    <d v="1963-11-01T00:00:00"/>
    <n v="7.3000001907348633"/>
    <x v="0"/>
    <n v="1449"/>
    <n v="276"/>
    <n v="9589"/>
    <n v="-3"/>
    <x v="0"/>
    <n v="18072"/>
    <n v="130"/>
    <m/>
    <x v="0"/>
    <n v="6"/>
    <n v="29522"/>
    <x v="0"/>
    <m/>
    <n v="72.305099999999996"/>
    <n v="22.712040000000002"/>
    <n v="417.12149999999997"/>
    <n v="0"/>
    <n v="512.13864000000001"/>
    <n v="509.81111999999996"/>
    <n v="2.1306999999999996"/>
    <m/>
    <x v="0"/>
    <n v="0.12492"/>
    <n v="512.06673999999998"/>
    <n v="7.0200763835108769E-5"/>
    <n v="29516"/>
    <n v="-1.0162945899251329E-4"/>
    <n v="0.14118266881795913"/>
    <n v="4.4347444668498361E-2"/>
    <n v="0.81446988651354246"/>
    <n v="0.99559506637748041"/>
    <n v="4.1609810471189747E-3"/>
    <n v="2.4395257540062065E-4"/>
    <x v="0"/>
    <m/>
    <x v="0"/>
    <m/>
    <m/>
    <x v="0"/>
    <m/>
    <x v="0"/>
    <x v="0"/>
    <m/>
    <x v="0"/>
    <x v="0"/>
    <x v="0"/>
    <m/>
    <x v="0"/>
    <x v="0"/>
    <x v="0"/>
    <x v="0"/>
    <x v="0"/>
    <x v="0"/>
    <x v="0"/>
    <x v="0"/>
    <x v="0"/>
    <x v="0"/>
    <x v="0"/>
    <x v="0"/>
    <x v="0"/>
    <m/>
    <x v="0"/>
    <x v="0"/>
    <x v="0"/>
    <x v="0"/>
    <x v="0"/>
    <s v="DST NO. 1 MIDDLE"/>
    <m/>
    <x v="0"/>
    <m/>
    <m/>
    <m/>
    <m/>
    <x v="0"/>
    <x v="0"/>
  </r>
  <r>
    <x v="0"/>
    <s v="T25N R105W S16 fFORT UNION"/>
    <n v="49008300"/>
    <x v="0"/>
    <x v="1"/>
    <m/>
    <m/>
    <s v="16"/>
    <s v=" 25"/>
    <s v=" 105"/>
    <n v="42.142539999999997"/>
    <n v="-109.33693"/>
    <s v="4903706444"/>
    <s v="1 STATE I"/>
    <x v="0"/>
    <x v="13"/>
    <n v="1596"/>
    <n v="-43"/>
    <n v="45"/>
    <x v="9"/>
    <n v="6439"/>
    <n v="6484"/>
    <n v="8441"/>
    <m/>
    <x v="0"/>
    <d v="1963-11-08T00:00:00"/>
    <n v="7.4000000953674316"/>
    <x v="0"/>
    <n v="850"/>
    <n v="239"/>
    <n v="11007"/>
    <n v="-3"/>
    <x v="0"/>
    <n v="18805"/>
    <n v="613"/>
    <m/>
    <x v="0"/>
    <n v="0"/>
    <n v="31514"/>
    <x v="0"/>
    <m/>
    <n v="42.414999999999999"/>
    <n v="19.667310000000001"/>
    <n v="478.80449999999996"/>
    <n v="0"/>
    <n v="540.88680999999997"/>
    <n v="530.48905000000002"/>
    <n v="10.04707"/>
    <m/>
    <x v="0"/>
    <n v="0"/>
    <n v="540.53611999999998"/>
    <n v="3.2428570753533582E-4"/>
    <n v="31508"/>
    <n v="-9.5204849100314181E-5"/>
    <n v="7.8417515856968309E-2"/>
    <n v="3.636123055025136E-2"/>
    <n v="0.88522125359278037"/>
    <n v="0.9814127684936208"/>
    <n v="1.8587231506379261E-2"/>
    <n v="0"/>
    <x v="0"/>
    <m/>
    <x v="0"/>
    <m/>
    <m/>
    <x v="0"/>
    <m/>
    <x v="0"/>
    <x v="0"/>
    <m/>
    <x v="0"/>
    <x v="0"/>
    <x v="0"/>
    <m/>
    <x v="0"/>
    <x v="0"/>
    <x v="0"/>
    <x v="0"/>
    <x v="0"/>
    <x v="0"/>
    <x v="0"/>
    <x v="0"/>
    <x v="0"/>
    <x v="0"/>
    <x v="0"/>
    <x v="0"/>
    <x v="0"/>
    <m/>
    <x v="0"/>
    <x v="0"/>
    <x v="0"/>
    <x v="0"/>
    <x v="0"/>
    <s v="DST NO. 2 BOTTOM"/>
    <m/>
    <x v="0"/>
    <m/>
    <m/>
    <m/>
    <m/>
    <x v="0"/>
    <x v="0"/>
  </r>
  <r>
    <x v="0"/>
    <s v="T25N R110W S07 fFORT UNION"/>
    <n v="49003496"/>
    <x v="0"/>
    <x v="1"/>
    <s v="WILDCAT"/>
    <m/>
    <s v="7"/>
    <s v=" 25"/>
    <s v=" 110"/>
    <n v="42.156080000000003"/>
    <n v="-109.97033999999999"/>
    <s v="4903706446"/>
    <s v="NO. 5 MONUMENT BUTTE UNIT"/>
    <x v="0"/>
    <x v="13"/>
    <m/>
    <n v="242"/>
    <n v="70"/>
    <x v="0"/>
    <n v="4190"/>
    <n v="4260"/>
    <n v="9834"/>
    <m/>
    <x v="0"/>
    <m/>
    <n v="7.5999999046325684"/>
    <x v="2"/>
    <n v="186"/>
    <n v="42"/>
    <n v="4346"/>
    <n v="-3"/>
    <x v="0"/>
    <n v="6900"/>
    <n v="378"/>
    <m/>
    <x v="0"/>
    <n v="47"/>
    <n v="11707"/>
    <x v="0"/>
    <m/>
    <n v="9.2813999999999997"/>
    <n v="3.4561800000000003"/>
    <n v="189.05099999999999"/>
    <n v="0"/>
    <n v="201.78858"/>
    <n v="194.649"/>
    <n v="6.1954199999999995"/>
    <m/>
    <x v="0"/>
    <n v="0.97854000000000008"/>
    <n v="201.82296000000002"/>
    <n v="-8.518091430197256E-5"/>
    <n v="11893"/>
    <n v="7.8813559322033905E-3"/>
    <n v="4.5995665364214365E-2"/>
    <n v="1.7127728437357558E-2"/>
    <n v="0.93687660619842805"/>
    <n v="0.96445419292235124"/>
    <n v="3.0697300247702237E-2"/>
    <n v="4.848506829946404E-3"/>
    <x v="0"/>
    <m/>
    <x v="0"/>
    <m/>
    <m/>
    <x v="0"/>
    <m/>
    <x v="0"/>
    <x v="0"/>
    <m/>
    <x v="0"/>
    <x v="0"/>
    <x v="0"/>
    <m/>
    <x v="0"/>
    <x v="0"/>
    <x v="0"/>
    <x v="0"/>
    <x v="0"/>
    <x v="0"/>
    <x v="0"/>
    <x v="0"/>
    <x v="0"/>
    <x v="0"/>
    <x v="0"/>
    <x v="0"/>
    <x v="0"/>
    <m/>
    <x v="0"/>
    <x v="0"/>
    <x v="0"/>
    <x v="0"/>
    <x v="0"/>
    <s v="DST NO. 1"/>
    <m/>
    <x v="0"/>
    <m/>
    <m/>
    <m/>
    <m/>
    <x v="0"/>
    <x v="0"/>
  </r>
  <r>
    <x v="0"/>
    <s v="T25N R110W S07 fFORT UNION"/>
    <n v="49003497"/>
    <x v="0"/>
    <x v="1"/>
    <s v="WILDCAT"/>
    <m/>
    <s v="7"/>
    <s v=" 25"/>
    <s v=" 110"/>
    <n v="42.156080000000003"/>
    <n v="-109.97033999999999"/>
    <s v="4903706446"/>
    <s v="NO. 5 MONUMENT BUTTE UNIT"/>
    <x v="0"/>
    <x v="13"/>
    <n v="242"/>
    <n v="168"/>
    <n v="66"/>
    <x v="0"/>
    <n v="4502"/>
    <n v="4568"/>
    <n v="9834"/>
    <m/>
    <x v="0"/>
    <m/>
    <n v="7.4000000953674316"/>
    <x v="2"/>
    <n v="79"/>
    <n v="32"/>
    <n v="4771"/>
    <n v="-3"/>
    <x v="0"/>
    <n v="7100"/>
    <n v="830"/>
    <m/>
    <x v="0"/>
    <n v="12"/>
    <n v="12403"/>
    <x v="0"/>
    <m/>
    <n v="3.9420999999999999"/>
    <n v="2.6332800000000001"/>
    <n v="207.5385"/>
    <n v="0"/>
    <n v="214.11387999999999"/>
    <n v="200.291"/>
    <n v="13.603699999999998"/>
    <m/>
    <x v="0"/>
    <n v="0.24984000000000001"/>
    <n v="214.14454000000001"/>
    <n v="-7.1592287665965038E-5"/>
    <n v="12818"/>
    <n v="1.6454541850045596E-2"/>
    <n v="1.8411230509670834E-2"/>
    <n v="1.2298502086833418E-2"/>
    <n v="0.96929026740349578"/>
    <n v="0.93530752640249426"/>
    <n v="6.3525784967480362E-2"/>
    <n v="1.166688630025309E-3"/>
    <x v="0"/>
    <m/>
    <x v="0"/>
    <m/>
    <m/>
    <x v="0"/>
    <m/>
    <x v="0"/>
    <x v="0"/>
    <m/>
    <x v="0"/>
    <x v="0"/>
    <x v="0"/>
    <m/>
    <x v="0"/>
    <x v="0"/>
    <x v="0"/>
    <x v="0"/>
    <x v="0"/>
    <x v="0"/>
    <x v="0"/>
    <x v="0"/>
    <x v="0"/>
    <x v="0"/>
    <x v="0"/>
    <x v="0"/>
    <x v="0"/>
    <m/>
    <x v="0"/>
    <x v="0"/>
    <x v="0"/>
    <x v="0"/>
    <x v="0"/>
    <s v="DST NO. 2"/>
    <m/>
    <x v="0"/>
    <m/>
    <m/>
    <m/>
    <m/>
    <x v="0"/>
    <x v="0"/>
  </r>
  <r>
    <x v="0"/>
    <s v="T25N R110W S07 fFORT UNION"/>
    <n v="49003495"/>
    <x v="0"/>
    <x v="1"/>
    <s v="WILDCAT"/>
    <m/>
    <s v="7"/>
    <s v=" 25"/>
    <s v=" 110"/>
    <n v="42.156080000000003"/>
    <n v="-109.97033999999999"/>
    <s v="4903706446"/>
    <s v="NO. 5 MONUMENT BUTTE UNIT"/>
    <x v="0"/>
    <x v="13"/>
    <n v="168"/>
    <m/>
    <n v="78"/>
    <x v="0"/>
    <n v="4736"/>
    <n v="4814"/>
    <n v="9834"/>
    <m/>
    <x v="0"/>
    <m/>
    <n v="8.1999998092651367"/>
    <x v="2"/>
    <n v="74"/>
    <n v="20"/>
    <n v="3079"/>
    <n v="-3"/>
    <x v="0"/>
    <n v="4040"/>
    <n v="1318"/>
    <m/>
    <x v="0"/>
    <n v="82"/>
    <n v="8004"/>
    <x v="0"/>
    <m/>
    <n v="3.6926000000000001"/>
    <n v="1.6457999999999999"/>
    <n v="133.9365"/>
    <n v="0"/>
    <n v="139.2749"/>
    <n v="113.9684"/>
    <n v="21.60202"/>
    <m/>
    <x v="0"/>
    <n v="1.7072400000000001"/>
    <n v="137.27766000000003"/>
    <n v="7.2219183217829422E-3"/>
    <n v="8607"/>
    <n v="3.6301246162181687E-2"/>
    <n v="2.6513032858038313E-2"/>
    <n v="1.1816917477592875E-2"/>
    <n v="0.96167004966436875"/>
    <n v="0.83020354513618588"/>
    <n v="0.15736005406852066"/>
    <n v="1.2436400795293274E-2"/>
    <x v="0"/>
    <m/>
    <x v="0"/>
    <m/>
    <m/>
    <x v="0"/>
    <m/>
    <x v="0"/>
    <x v="0"/>
    <m/>
    <x v="0"/>
    <x v="0"/>
    <x v="0"/>
    <m/>
    <x v="0"/>
    <x v="0"/>
    <x v="0"/>
    <x v="0"/>
    <x v="0"/>
    <x v="0"/>
    <x v="0"/>
    <x v="0"/>
    <x v="0"/>
    <x v="0"/>
    <x v="0"/>
    <x v="0"/>
    <x v="0"/>
    <m/>
    <x v="0"/>
    <x v="0"/>
    <x v="0"/>
    <x v="0"/>
    <x v="0"/>
    <s v="DST 3 (BOTTOM)"/>
    <m/>
    <x v="0"/>
    <m/>
    <m/>
    <m/>
    <m/>
    <x v="0"/>
    <x v="0"/>
  </r>
  <r>
    <x v="0"/>
    <s v="T25N R110W S15 fFORT UNION"/>
    <n v="49004053"/>
    <x v="0"/>
    <x v="1"/>
    <s v="MONUMENT BUTTE"/>
    <m/>
    <s v="15"/>
    <s v=" 25"/>
    <s v=" 110"/>
    <n v="42.150280000000002"/>
    <n v="-109.89932"/>
    <s v="4903707011"/>
    <s v="GOVERNMENT-LOMBARD NO. 1"/>
    <x v="0"/>
    <x v="13"/>
    <m/>
    <n v="160"/>
    <n v="28"/>
    <x v="0"/>
    <n v="4902"/>
    <n v="4930"/>
    <n v="10854"/>
    <m/>
    <x v="0"/>
    <d v="1958-08-11T00:00:00"/>
    <n v="7.5999999046325684"/>
    <x v="2"/>
    <n v="311"/>
    <n v="51"/>
    <n v="2003"/>
    <n v="-3"/>
    <x v="0"/>
    <n v="2110"/>
    <n v="1476"/>
    <m/>
    <x v="0"/>
    <n v="1111"/>
    <n v="6313"/>
    <x v="0"/>
    <m/>
    <n v="15.5189"/>
    <n v="4.19679"/>
    <n v="87.130499999999998"/>
    <n v="0"/>
    <n v="106.84619000000001"/>
    <n v="59.523099999999999"/>
    <n v="24.191639999999996"/>
    <m/>
    <x v="0"/>
    <n v="23.131020000000003"/>
    <n v="106.84576"/>
    <n v="2.01224238914283E-6"/>
    <n v="7056"/>
    <n v="5.5576333308400033E-2"/>
    <n v="0.14524523523019398"/>
    <n v="3.9278798804150153E-2"/>
    <n v="0.81547596596565575"/>
    <n v="0.55709370217404974"/>
    <n v="0.22641647174394189"/>
    <n v="0.21648982608200834"/>
    <x v="0"/>
    <m/>
    <x v="0"/>
    <m/>
    <m/>
    <x v="0"/>
    <m/>
    <x v="0"/>
    <x v="0"/>
    <m/>
    <x v="0"/>
    <x v="0"/>
    <x v="0"/>
    <m/>
    <x v="0"/>
    <x v="0"/>
    <x v="0"/>
    <x v="0"/>
    <x v="0"/>
    <x v="0"/>
    <x v="0"/>
    <x v="0"/>
    <x v="0"/>
    <x v="0"/>
    <x v="0"/>
    <x v="0"/>
    <x v="0"/>
    <m/>
    <x v="0"/>
    <x v="0"/>
    <x v="0"/>
    <x v="0"/>
    <x v="0"/>
    <s v="DST NO. 1"/>
    <m/>
    <x v="0"/>
    <m/>
    <m/>
    <m/>
    <m/>
    <x v="0"/>
    <x v="0"/>
  </r>
  <r>
    <x v="0"/>
    <s v="T25N R110W S15 fFORT UNION"/>
    <n v="49004054"/>
    <x v="0"/>
    <x v="1"/>
    <s v="MONUMENT BUTTE"/>
    <m/>
    <s v="15"/>
    <s v=" 25"/>
    <s v=" 110"/>
    <n v="42.150280000000002"/>
    <n v="-109.89932"/>
    <s v="4903707011"/>
    <s v="GOVERNMENT-LOMBARD NO. 1"/>
    <x v="0"/>
    <x v="13"/>
    <n v="160"/>
    <m/>
    <n v="110"/>
    <x v="0"/>
    <n v="5090"/>
    <n v="5200"/>
    <n v="10854"/>
    <m/>
    <x v="0"/>
    <d v="1958-08-11T00:00:00"/>
    <n v="7.6999998092651367"/>
    <x v="2"/>
    <n v="147"/>
    <n v="30"/>
    <n v="2806"/>
    <n v="-3"/>
    <x v="0"/>
    <n v="3100"/>
    <n v="2355"/>
    <m/>
    <x v="0"/>
    <n v="280"/>
    <n v="7523"/>
    <x v="0"/>
    <m/>
    <n v="7.3353000000000002"/>
    <n v="2.4687000000000001"/>
    <n v="122.06099999999999"/>
    <n v="0"/>
    <n v="131.86500000000001"/>
    <n v="87.450999999999993"/>
    <n v="38.598449999999993"/>
    <m/>
    <x v="0"/>
    <n v="5.8296000000000001"/>
    <n v="131.87904999999998"/>
    <n v="-5.3271343941209123E-5"/>
    <n v="8712"/>
    <n v="7.3236834000615952E-2"/>
    <n v="5.5627346149471062E-2"/>
    <n v="1.8721419633716305E-2"/>
    <n v="0.92565123421681272"/>
    <n v="0.66311518015939608"/>
    <n v="0.29268067975921874"/>
    <n v="4.4204140081385186E-2"/>
    <x v="0"/>
    <m/>
    <x v="0"/>
    <m/>
    <m/>
    <x v="0"/>
    <m/>
    <x v="0"/>
    <x v="0"/>
    <m/>
    <x v="0"/>
    <x v="0"/>
    <x v="0"/>
    <m/>
    <x v="0"/>
    <x v="0"/>
    <x v="0"/>
    <x v="0"/>
    <x v="0"/>
    <x v="0"/>
    <x v="0"/>
    <x v="0"/>
    <x v="0"/>
    <x v="0"/>
    <x v="0"/>
    <x v="0"/>
    <x v="0"/>
    <m/>
    <x v="0"/>
    <x v="0"/>
    <x v="0"/>
    <x v="0"/>
    <x v="0"/>
    <s v="DST NO. 2"/>
    <m/>
    <x v="0"/>
    <m/>
    <m/>
    <m/>
    <m/>
    <x v="0"/>
    <x v="0"/>
  </r>
  <r>
    <x v="0"/>
    <s v="T25N R111W S02 fFORT UNION"/>
    <n v="49016157"/>
    <x v="0"/>
    <x v="1"/>
    <s v="WILDCAT"/>
    <m/>
    <s v="2"/>
    <s v=" 25"/>
    <s v=" 111"/>
    <n v="42.170479999999998"/>
    <n v="-110.01166000000001"/>
    <s v="4903705948"/>
    <s v="1 MONUMENT FEDERAL"/>
    <x v="0"/>
    <x v="13"/>
    <m/>
    <n v="-8"/>
    <n v="14"/>
    <x v="9"/>
    <n v="4548"/>
    <n v="4562"/>
    <n v="5132"/>
    <m/>
    <x v="0"/>
    <m/>
    <n v="8.3999996185302734"/>
    <x v="0"/>
    <n v="36"/>
    <n v="5"/>
    <n v="1763"/>
    <n v="-3"/>
    <x v="0"/>
    <n v="1849"/>
    <n v="1427"/>
    <m/>
    <x v="0"/>
    <n v="121"/>
    <n v="5225"/>
    <x v="0"/>
    <m/>
    <n v="1.7964"/>
    <n v="0.41144999999999998"/>
    <n v="76.6905"/>
    <n v="0"/>
    <n v="78.898349999999994"/>
    <n v="52.160289999999996"/>
    <n v="23.388529999999999"/>
    <m/>
    <x v="0"/>
    <n v="2.5192200000000002"/>
    <n v="78.068039999999996"/>
    <n v="5.2897311328877301E-3"/>
    <n v="5195"/>
    <n v="-2.8790786948176585E-3"/>
    <n v="2.2768536984613747E-2"/>
    <n v="5.214937954976245E-3"/>
    <n v="0.97201652506041014"/>
    <n v="0.6681388440135041"/>
    <n v="0.29959161264968354"/>
    <n v="3.2269543336812354E-2"/>
    <x v="0"/>
    <m/>
    <x v="0"/>
    <m/>
    <m/>
    <x v="0"/>
    <m/>
    <x v="0"/>
    <x v="0"/>
    <m/>
    <x v="0"/>
    <x v="0"/>
    <x v="0"/>
    <m/>
    <x v="0"/>
    <x v="0"/>
    <x v="0"/>
    <x v="0"/>
    <x v="0"/>
    <x v="0"/>
    <x v="0"/>
    <x v="0"/>
    <x v="0"/>
    <x v="0"/>
    <x v="0"/>
    <x v="0"/>
    <x v="0"/>
    <m/>
    <x v="0"/>
    <x v="0"/>
    <x v="0"/>
    <x v="0"/>
    <x v="0"/>
    <s v="DST NO. 2"/>
    <m/>
    <x v="0"/>
    <m/>
    <m/>
    <m/>
    <m/>
    <x v="0"/>
    <x v="0"/>
  </r>
  <r>
    <x v="0"/>
    <s v="T25N R111W S02 fFORT UNION"/>
    <n v="49002039"/>
    <x v="0"/>
    <x v="1"/>
    <s v="WILDCAT"/>
    <m/>
    <s v="2"/>
    <s v=" 25"/>
    <s v=" 111"/>
    <n v="42.170479999999998"/>
    <n v="-110.01166000000001"/>
    <s v="4903705948"/>
    <s v="1 MONUMENT FEDERAL"/>
    <x v="0"/>
    <x v="13"/>
    <n v="-8"/>
    <m/>
    <n v="42"/>
    <x v="9"/>
    <n v="4554"/>
    <n v="4596"/>
    <n v="5132"/>
    <m/>
    <x v="0"/>
    <d v="1963-11-01T00:00:00"/>
    <n v="8.3999996185302734"/>
    <x v="0"/>
    <n v="17"/>
    <n v="7"/>
    <n v="2464"/>
    <n v="14"/>
    <x v="0"/>
    <n v="2740"/>
    <n v="1818"/>
    <m/>
    <x v="0"/>
    <n v="-1"/>
    <n v="6198"/>
    <x v="0"/>
    <m/>
    <n v="0.84830000000000005"/>
    <n v="0.57603000000000004"/>
    <n v="107.184"/>
    <n v="0.35811999999999999"/>
    <n v="108.96644999999999"/>
    <n v="77.295400000000001"/>
    <n v="29.797019999999996"/>
    <m/>
    <x v="0"/>
    <n v="0"/>
    <n v="107.09242"/>
    <n v="8.6737008297784329E-3"/>
    <n v="7056"/>
    <n v="6.4735174287007702E-2"/>
    <n v="7.7849650052837375E-3"/>
    <n v="5.2863060143741496E-3"/>
    <n v="0.98692872898034212"/>
    <n v="0.72176350109559573"/>
    <n v="0.27823649890440422"/>
    <n v="0"/>
    <x v="0"/>
    <m/>
    <x v="0"/>
    <m/>
    <m/>
    <x v="0"/>
    <m/>
    <x v="0"/>
    <x v="0"/>
    <m/>
    <x v="0"/>
    <x v="0"/>
    <x v="0"/>
    <m/>
    <x v="0"/>
    <x v="0"/>
    <x v="0"/>
    <x v="0"/>
    <x v="0"/>
    <x v="0"/>
    <x v="0"/>
    <x v="0"/>
    <x v="0"/>
    <x v="0"/>
    <x v="0"/>
    <x v="0"/>
    <x v="0"/>
    <m/>
    <x v="0"/>
    <x v="0"/>
    <x v="0"/>
    <x v="0"/>
    <x v="0"/>
    <s v="DST NO. 1 (BOTTOM)"/>
    <m/>
    <x v="0"/>
    <m/>
    <m/>
    <m/>
    <m/>
    <x v="0"/>
    <x v="0"/>
  </r>
  <r>
    <x v="0"/>
    <s v="T25N R111W S04 fFORT UNION"/>
    <n v="49016160"/>
    <x v="0"/>
    <x v="1"/>
    <s v="WILDCAT"/>
    <m/>
    <s v="4"/>
    <s v=" 25"/>
    <s v=" 111"/>
    <n v="42.181660000000001"/>
    <n v="-110.04064"/>
    <s v="4903705951"/>
    <s v="1 USA CALCO"/>
    <x v="0"/>
    <x v="13"/>
    <m/>
    <m/>
    <n v="44"/>
    <x v="4"/>
    <n v="4549"/>
    <n v="4593"/>
    <n v="4926"/>
    <m/>
    <x v="0"/>
    <d v="1964-03-05T00:00:00"/>
    <n v="7.8000001907348633"/>
    <x v="0"/>
    <n v="21"/>
    <n v="7"/>
    <n v="2665"/>
    <n v="15"/>
    <x v="0"/>
    <n v="3160"/>
    <n v="1757"/>
    <m/>
    <x v="0"/>
    <n v="-1"/>
    <n v="6723"/>
    <x v="0"/>
    <m/>
    <n v="1.0479000000000001"/>
    <n v="0.57603000000000004"/>
    <n v="115.92749999999999"/>
    <n v="0.38369999999999999"/>
    <n v="117.93513"/>
    <n v="89.143599999999992"/>
    <n v="28.797229999999995"/>
    <m/>
    <x v="0"/>
    <n v="0"/>
    <n v="117.94082999999999"/>
    <n v="-2.4165243460971049E-5"/>
    <n v="7621"/>
    <n v="6.2604573340769659E-2"/>
    <n v="8.8853931818280111E-3"/>
    <n v="4.8842952901311087E-3"/>
    <n v="0.98623031152804086"/>
    <n v="0.7558332428218455"/>
    <n v="0.24416675717815448"/>
    <n v="0"/>
    <x v="0"/>
    <m/>
    <x v="0"/>
    <m/>
    <m/>
    <x v="0"/>
    <m/>
    <x v="0"/>
    <x v="0"/>
    <m/>
    <x v="0"/>
    <x v="0"/>
    <x v="0"/>
    <m/>
    <x v="0"/>
    <x v="0"/>
    <x v="0"/>
    <x v="0"/>
    <x v="0"/>
    <x v="0"/>
    <x v="0"/>
    <x v="0"/>
    <x v="0"/>
    <x v="0"/>
    <x v="0"/>
    <x v="0"/>
    <x v="0"/>
    <m/>
    <x v="0"/>
    <x v="0"/>
    <x v="0"/>
    <x v="0"/>
    <x v="0"/>
    <s v="DST NO. 1 (BOTTOM)"/>
    <m/>
    <x v="0"/>
    <m/>
    <m/>
    <m/>
    <m/>
    <x v="0"/>
    <x v="0"/>
  </r>
  <r>
    <x v="1"/>
    <s v="T25N R111W S35 fFORT UNION"/>
    <n v="4153"/>
    <x v="0"/>
    <x v="1"/>
    <s v="LINCOLN ROAD"/>
    <s v="NW SE"/>
    <n v="35"/>
    <n v="25"/>
    <n v="111"/>
    <n v="42.101489999999998"/>
    <n v="-110.00194"/>
    <s v="4903721079"/>
    <s v="#1"/>
    <x v="0"/>
    <x v="13"/>
    <m/>
    <m/>
    <m/>
    <x v="0"/>
    <s v="3800"/>
    <m/>
    <n v="9946"/>
    <m/>
    <x v="1"/>
    <d v="1976-11-07T00:00:00"/>
    <n v="8.6"/>
    <x v="1"/>
    <n v="20"/>
    <n v="7"/>
    <n v="3736"/>
    <m/>
    <x v="1"/>
    <n v="400"/>
    <n v="9200"/>
    <n v="204"/>
    <x v="0"/>
    <n v="40"/>
    <m/>
    <x v="0"/>
    <s v="CIG EXPLORATION"/>
    <n v="0.998"/>
    <n v="0.57603000000000004"/>
    <n v="162.51599999999999"/>
    <n v="0"/>
    <n v="164.09002999999998"/>
    <n v="11.283999999999999"/>
    <n v="150.78799999999998"/>
    <n v="6.7993199999999998"/>
    <x v="1"/>
    <n v="0.8328000000000001"/>
    <n v="169.70411999999996"/>
    <n v="-1.6819018547808512E-2"/>
    <n v="13607"/>
    <n v="1"/>
    <n v="6.0820270433249359E-3"/>
    <n v="3.5104509396457549E-3"/>
    <n v="0.99040752201702931"/>
    <n v="6.6492198303730057E-2"/>
    <n v="0.88853470381273014"/>
    <n v="4.9073646532565044E-3"/>
    <x v="0"/>
    <n v="20"/>
    <x v="0"/>
    <m/>
    <n v="3.4"/>
    <x v="3"/>
    <m/>
    <x v="0"/>
    <x v="0"/>
    <m/>
    <x v="0"/>
    <x v="0"/>
    <x v="0"/>
    <m/>
    <x v="0"/>
    <x v="0"/>
    <x v="0"/>
    <x v="0"/>
    <x v="0"/>
    <x v="0"/>
    <x v="0"/>
    <x v="0"/>
    <x v="0"/>
    <x v="0"/>
    <x v="0"/>
    <x v="0"/>
    <x v="0"/>
    <m/>
    <x v="0"/>
    <x v="0"/>
    <x v="0"/>
    <x v="0"/>
    <x v="0"/>
    <m/>
    <n v="1976117"/>
    <x v="0"/>
    <s v="DOWELL CASPER ID No 6179"/>
    <m/>
    <m/>
    <d v="1976-11-09T00:00:00"/>
    <x v="0"/>
    <x v="0"/>
  </r>
  <r>
    <x v="0"/>
    <s v="T26N R111W S11 fFORT UNION"/>
    <n v="49003795"/>
    <x v="0"/>
    <x v="1"/>
    <s v="WILDCAT"/>
    <m/>
    <s v="11"/>
    <s v=" 26"/>
    <s v=" 111"/>
    <n v="42.241239999999998"/>
    <n v="-110.00658"/>
    <s v="4903706086"/>
    <s v="1-A USA HUBER"/>
    <x v="0"/>
    <x v="13"/>
    <m/>
    <m/>
    <n v="35"/>
    <x v="4"/>
    <n v="4640"/>
    <n v="4675"/>
    <n v="5510"/>
    <m/>
    <x v="0"/>
    <d v="1964-06-11T00:00:00"/>
    <n v="7.9000000953674316"/>
    <x v="0"/>
    <n v="73"/>
    <n v="29"/>
    <n v="4571"/>
    <n v="37"/>
    <x v="0"/>
    <n v="6350"/>
    <n v="1598"/>
    <m/>
    <x v="0"/>
    <n v="52"/>
    <n v="11903"/>
    <x v="0"/>
    <m/>
    <n v="3.6427"/>
    <n v="2.3864100000000001"/>
    <n v="198.83849999999998"/>
    <n v="0.94645999999999997"/>
    <n v="205.81406999999999"/>
    <n v="179.1335"/>
    <n v="26.191219999999998"/>
    <m/>
    <x v="0"/>
    <n v="1.08264"/>
    <n v="206.40735999999998"/>
    <n v="-1.4392507444360575E-3"/>
    <n v="12707"/>
    <n v="3.2669646485168631E-2"/>
    <n v="1.769898433085746E-2"/>
    <n v="1.1594979876740207E-2"/>
    <n v="0.97070603579240233"/>
    <n v="0.86786391725566381"/>
    <n v="0.12689092094390433"/>
    <n v="5.2451618004319229E-3"/>
    <x v="0"/>
    <m/>
    <x v="0"/>
    <m/>
    <m/>
    <x v="0"/>
    <m/>
    <x v="0"/>
    <x v="0"/>
    <m/>
    <x v="0"/>
    <x v="0"/>
    <x v="0"/>
    <m/>
    <x v="0"/>
    <x v="0"/>
    <x v="0"/>
    <x v="0"/>
    <x v="0"/>
    <x v="0"/>
    <x v="0"/>
    <x v="0"/>
    <x v="0"/>
    <x v="0"/>
    <x v="0"/>
    <x v="0"/>
    <x v="0"/>
    <m/>
    <x v="0"/>
    <x v="0"/>
    <x v="0"/>
    <x v="0"/>
    <x v="0"/>
    <s v="DST NO. 1 (MIDDLE)"/>
    <m/>
    <x v="0"/>
    <m/>
    <m/>
    <m/>
    <m/>
    <x v="0"/>
    <x v="0"/>
  </r>
  <r>
    <x v="0"/>
    <s v="T26N R111W S30 fFORT UNION"/>
    <n v="49002191"/>
    <x v="0"/>
    <x v="2"/>
    <s v="WILDCAT"/>
    <m/>
    <s v="30"/>
    <s v=" 26"/>
    <s v=" 111"/>
    <n v="42.206850000000003"/>
    <n v="-110.08434"/>
    <s v="4902305125"/>
    <s v="USA-KRUEGER NO. 1"/>
    <x v="0"/>
    <x v="13"/>
    <m/>
    <m/>
    <n v="10"/>
    <x v="0"/>
    <n v="3679"/>
    <n v="3689"/>
    <n v="4503"/>
    <m/>
    <x v="0"/>
    <d v="1964-07-20T00:00:00"/>
    <n v="8.1000003814697266"/>
    <x v="0"/>
    <n v="39"/>
    <n v="27"/>
    <n v="4088"/>
    <n v="27"/>
    <x v="0"/>
    <n v="5500"/>
    <n v="1440"/>
    <m/>
    <x v="0"/>
    <n v="204"/>
    <n v="10596"/>
    <x v="0"/>
    <m/>
    <n v="1.9460999999999999"/>
    <n v="2.2218300000000002"/>
    <n v="177.82799999999997"/>
    <n v="0.69065999999999994"/>
    <n v="182.68659"/>
    <n v="155.155"/>
    <n v="23.601599999999998"/>
    <m/>
    <x v="0"/>
    <n v="4.2472799999999999"/>
    <n v="183.00387999999998"/>
    <n v="-8.6764634582898927E-4"/>
    <n v="11322"/>
    <n v="3.3123460169723513E-2"/>
    <n v="1.0652670237043671E-2"/>
    <n v="1.2161976420929419E-2"/>
    <n v="0.97718535334202683"/>
    <n v="0.84782355434212664"/>
    <n v="0.12896775740492497"/>
    <n v="2.3208688252948518E-2"/>
    <x v="0"/>
    <m/>
    <x v="0"/>
    <m/>
    <m/>
    <x v="0"/>
    <m/>
    <x v="0"/>
    <x v="0"/>
    <m/>
    <x v="0"/>
    <x v="0"/>
    <x v="0"/>
    <m/>
    <x v="0"/>
    <x v="0"/>
    <x v="0"/>
    <x v="0"/>
    <x v="0"/>
    <x v="0"/>
    <x v="0"/>
    <x v="0"/>
    <x v="0"/>
    <x v="0"/>
    <x v="0"/>
    <x v="0"/>
    <x v="0"/>
    <m/>
    <x v="0"/>
    <x v="0"/>
    <x v="0"/>
    <x v="0"/>
    <x v="0"/>
    <s v="DST NO. 1 (BOTTOM)"/>
    <m/>
    <x v="0"/>
    <m/>
    <m/>
    <m/>
    <m/>
    <x v="0"/>
    <x v="0"/>
  </r>
  <r>
    <x v="0"/>
    <s v="T26N R112W S22 fFORT UNION"/>
    <n v="49017158"/>
    <x v="0"/>
    <x v="2"/>
    <s v="FONTENELLE"/>
    <m/>
    <s v="22"/>
    <s v=" 26"/>
    <s v=" 112"/>
    <n v="42.220570000000002"/>
    <n v="-110.14122"/>
    <s v="4902305137"/>
    <s v="1 USA-CHARLES WEXALL"/>
    <x v="0"/>
    <x v="13"/>
    <n v="-371"/>
    <m/>
    <n v="48"/>
    <x v="10"/>
    <n v="3090"/>
    <n v="3138"/>
    <n v="3950"/>
    <m/>
    <x v="0"/>
    <d v="1964-01-25T00:00:00"/>
    <n v="7.9000000953674316"/>
    <x v="0"/>
    <n v="29"/>
    <n v="9"/>
    <n v="3244"/>
    <n v="-3"/>
    <x v="0"/>
    <n v="3766"/>
    <n v="2256"/>
    <m/>
    <x v="0"/>
    <n v="0"/>
    <n v="9303"/>
    <x v="0"/>
    <m/>
    <n v="1.4471000000000001"/>
    <n v="0.74060999999999999"/>
    <n v="141.114"/>
    <n v="0"/>
    <n v="143.30171000000001"/>
    <n v="106.23886"/>
    <n v="36.975839999999998"/>
    <m/>
    <x v="0"/>
    <n v="0"/>
    <n v="143.21469999999999"/>
    <n v="3.0368243131351772E-4"/>
    <n v="9298"/>
    <n v="-2.6880275254018599E-4"/>
    <n v="1.0098274472788915E-2"/>
    <n v="5.1681867578551571E-3"/>
    <n v="0.98473353876935588"/>
    <n v="0.74181533040951808"/>
    <n v="0.25818466959048197"/>
    <n v="0"/>
    <x v="0"/>
    <m/>
    <x v="0"/>
    <m/>
    <m/>
    <x v="0"/>
    <m/>
    <x v="0"/>
    <x v="0"/>
    <m/>
    <x v="0"/>
    <x v="0"/>
    <x v="0"/>
    <m/>
    <x v="0"/>
    <x v="0"/>
    <x v="0"/>
    <x v="0"/>
    <x v="0"/>
    <x v="0"/>
    <x v="0"/>
    <x v="0"/>
    <x v="0"/>
    <x v="0"/>
    <x v="0"/>
    <x v="0"/>
    <x v="0"/>
    <m/>
    <x v="0"/>
    <x v="0"/>
    <x v="0"/>
    <x v="0"/>
    <x v="0"/>
    <s v="DST NO. 2 BTM. SPL."/>
    <m/>
    <x v="0"/>
    <m/>
    <m/>
    <m/>
    <m/>
    <x v="0"/>
    <x v="0"/>
  </r>
  <r>
    <x v="0"/>
    <s v="T26N R112W S22 fFORT UNION"/>
    <n v="49017166"/>
    <x v="0"/>
    <x v="2"/>
    <s v="STEAD CANYON"/>
    <m/>
    <s v="22"/>
    <s v=" 26"/>
    <s v=" 112"/>
    <n v="42.221150000000002"/>
    <n v="-110.13773999999999"/>
    <s v="4902305138"/>
    <s v="USA CHARLES WEXALL C NO. 1"/>
    <x v="0"/>
    <x v="13"/>
    <m/>
    <m/>
    <n v="32"/>
    <x v="4"/>
    <n v="3296"/>
    <n v="3328"/>
    <n v="3626"/>
    <m/>
    <x v="0"/>
    <d v="1964-04-26T00:00:00"/>
    <n v="7.8000001907348633"/>
    <x v="0"/>
    <n v="22"/>
    <n v="9"/>
    <n v="2586"/>
    <n v="-3"/>
    <x v="0"/>
    <n v="3159"/>
    <n v="1489"/>
    <m/>
    <x v="0"/>
    <n v="40"/>
    <n v="7305"/>
    <x v="0"/>
    <m/>
    <n v="1.0977999999999999"/>
    <n v="0.74060999999999999"/>
    <n v="112.49099999999999"/>
    <n v="0"/>
    <n v="114.32940999999998"/>
    <n v="89.115389999999991"/>
    <n v="24.404709999999998"/>
    <m/>
    <x v="0"/>
    <n v="0.8328000000000001"/>
    <n v="114.35289999999999"/>
    <n v="-1.0271892040975781E-4"/>
    <n v="7299"/>
    <n v="-4.1084634346754312E-4"/>
    <n v="9.6020787652101071E-3"/>
    <n v="6.4778607709075038E-3"/>
    <n v="0.98392006046388247"/>
    <n v="0.77930153061269103"/>
    <n v="0.21341575071554811"/>
    <n v="7.2827186717608402E-3"/>
    <x v="0"/>
    <m/>
    <x v="0"/>
    <m/>
    <m/>
    <x v="0"/>
    <m/>
    <x v="0"/>
    <x v="0"/>
    <m/>
    <x v="0"/>
    <x v="0"/>
    <x v="0"/>
    <m/>
    <x v="0"/>
    <x v="0"/>
    <x v="0"/>
    <x v="0"/>
    <x v="0"/>
    <x v="0"/>
    <x v="0"/>
    <x v="0"/>
    <x v="0"/>
    <x v="0"/>
    <x v="0"/>
    <x v="0"/>
    <x v="0"/>
    <m/>
    <x v="0"/>
    <x v="0"/>
    <x v="0"/>
    <x v="0"/>
    <x v="0"/>
    <s v="MIDDLE SAMPLE"/>
    <m/>
    <x v="0"/>
    <m/>
    <m/>
    <m/>
    <m/>
    <x v="0"/>
    <x v="0"/>
  </r>
  <r>
    <x v="0"/>
    <s v="T26N R112W S22 fFORT UNION"/>
    <n v="49018692"/>
    <x v="0"/>
    <x v="2"/>
    <s v="FONTENELLE"/>
    <m/>
    <s v="22"/>
    <s v=" 26"/>
    <s v=" 112"/>
    <n v="42.220570000000002"/>
    <n v="-110.14122"/>
    <s v="4902305137"/>
    <s v="1 USA-CHARLES WEXALL"/>
    <x v="0"/>
    <x v="13"/>
    <n v="-16"/>
    <n v="-371"/>
    <n v="1288"/>
    <x v="3"/>
    <n v="2173"/>
    <n v="3461"/>
    <n v="3950"/>
    <m/>
    <x v="3"/>
    <d v="1964-07-15T00:00:00"/>
    <n v="8"/>
    <x v="2"/>
    <n v="60"/>
    <n v="20"/>
    <n v="2983"/>
    <n v="-3"/>
    <x v="0"/>
    <n v="4009"/>
    <n v="1174"/>
    <m/>
    <x v="0"/>
    <n v="11"/>
    <n v="7716"/>
    <x v="0"/>
    <m/>
    <n v="2.9939999999999998"/>
    <n v="1.6457999999999999"/>
    <n v="129.76049999999998"/>
    <n v="0"/>
    <n v="134.40029999999999"/>
    <n v="113.09389"/>
    <n v="19.241859999999999"/>
    <m/>
    <x v="0"/>
    <n v="0.22902000000000003"/>
    <n v="132.56476999999998"/>
    <n v="6.8755436806770482E-3"/>
    <n v="8251"/>
    <n v="3.3506607377716539E-2"/>
    <n v="2.2276735989428597E-2"/>
    <n v="1.224550838056165E-2"/>
    <n v="0.9654777556300097"/>
    <n v="0.85312176078154112"/>
    <n v="0.14515063089537289"/>
    <n v="1.7276083230861417E-3"/>
    <x v="0"/>
    <m/>
    <x v="0"/>
    <m/>
    <m/>
    <x v="0"/>
    <m/>
    <x v="0"/>
    <x v="0"/>
    <m/>
    <x v="0"/>
    <x v="0"/>
    <x v="0"/>
    <m/>
    <x v="0"/>
    <x v="0"/>
    <x v="0"/>
    <x v="0"/>
    <x v="0"/>
    <x v="0"/>
    <x v="0"/>
    <x v="0"/>
    <x v="0"/>
    <x v="0"/>
    <x v="0"/>
    <x v="0"/>
    <x v="0"/>
    <m/>
    <x v="0"/>
    <x v="0"/>
    <x v="0"/>
    <x v="0"/>
    <x v="0"/>
    <s v="WELL HEAD"/>
    <m/>
    <x v="0"/>
    <m/>
    <m/>
    <m/>
    <m/>
    <x v="0"/>
    <x v="0"/>
  </r>
  <r>
    <x v="0"/>
    <s v="T26N R112W S23 fFORT UNION"/>
    <n v="49118573"/>
    <x v="0"/>
    <x v="2"/>
    <s v="STEAD CANYON"/>
    <m/>
    <s v="23"/>
    <s v=" 26"/>
    <s v=" 112"/>
    <n v="42.2241"/>
    <n v="-110.1009"/>
    <s v="4902305143"/>
    <s v="B-1 WEXALL"/>
    <x v="0"/>
    <x v="13"/>
    <m/>
    <m/>
    <n v="21"/>
    <x v="4"/>
    <n v="3494"/>
    <n v="3515"/>
    <n v="3823"/>
    <m/>
    <x v="0"/>
    <d v="1964-04-27T00:00:00"/>
    <n v="8.3000001907348633"/>
    <x v="0"/>
    <n v="14"/>
    <n v="15"/>
    <n v="2971"/>
    <n v="13"/>
    <x v="0"/>
    <n v="3300"/>
    <n v="2294"/>
    <m/>
    <x v="0"/>
    <n v="-1"/>
    <n v="7467"/>
    <x v="0"/>
    <s v="CHEM LAB"/>
    <n v="0.6986"/>
    <n v="1.2343500000000001"/>
    <n v="129.23849999999999"/>
    <n v="0.33254"/>
    <n v="131.50398999999999"/>
    <n v="93.093000000000004"/>
    <n v="37.598659999999995"/>
    <m/>
    <x v="0"/>
    <n v="0"/>
    <n v="130.69166000000001"/>
    <n v="3.0981825976135547E-3"/>
    <n v="8603"/>
    <n v="7.0690728064716865E-2"/>
    <n v="5.3123863390000569E-3"/>
    <n v="9.3864072109142854E-3"/>
    <n v="0.98530120645008556"/>
    <n v="0.71231018107811928"/>
    <n v="0.28768981892188067"/>
    <n v="0"/>
    <x v="0"/>
    <m/>
    <x v="0"/>
    <m/>
    <m/>
    <x v="0"/>
    <m/>
    <x v="0"/>
    <x v="0"/>
    <m/>
    <x v="0"/>
    <x v="0"/>
    <x v="0"/>
    <m/>
    <x v="0"/>
    <x v="0"/>
    <x v="0"/>
    <x v="0"/>
    <x v="0"/>
    <x v="0"/>
    <x v="0"/>
    <x v="0"/>
    <x v="0"/>
    <x v="0"/>
    <x v="0"/>
    <x v="0"/>
    <x v="0"/>
    <m/>
    <x v="0"/>
    <x v="0"/>
    <x v="0"/>
    <x v="0"/>
    <x v="0"/>
    <s v="DST NO. 1"/>
    <m/>
    <x v="0"/>
    <m/>
    <m/>
    <m/>
    <m/>
    <x v="0"/>
    <x v="0"/>
  </r>
  <r>
    <x v="1"/>
    <s v="T27N R103W S33 fFORT UNION"/>
    <n v="3643"/>
    <x v="0"/>
    <x v="4"/>
    <s v="WC"/>
    <s v="NW SE"/>
    <n v="33"/>
    <n v="27"/>
    <n v="103"/>
    <n v="42.272221999999999"/>
    <n v="-109.1075"/>
    <s v="4903522260"/>
    <s v="PACIFIC CREEK B-3-33"/>
    <x v="0"/>
    <x v="13"/>
    <m/>
    <m/>
    <m/>
    <x v="0"/>
    <s v="5135"/>
    <m/>
    <n v="13051"/>
    <n v="12860"/>
    <x v="1"/>
    <d v="2002-11-20T00:00:00"/>
    <n v="9.6199999999999992"/>
    <x v="1"/>
    <n v="18"/>
    <n v="2.6"/>
    <n v="1333.74"/>
    <n v="0"/>
    <x v="1"/>
    <n v="1700"/>
    <n v="97.6"/>
    <n v="84"/>
    <x v="0"/>
    <n v="325"/>
    <n v="3585.9"/>
    <x v="0"/>
    <s v="SWEPI LP"/>
    <n v="0.8982"/>
    <n v="0.21395400000000001"/>
    <n v="58.017689999999995"/>
    <n v="0"/>
    <n v="59.129843999999991"/>
    <n v="47.957000000000001"/>
    <n v="1.5996639999999998"/>
    <n v="2.7997199999999998"/>
    <x v="1"/>
    <n v="6.7665000000000006"/>
    <n v="59.122883999999999"/>
    <n v="5.8856993134165211E-5"/>
    <n v="3560.94"/>
    <n v="-3.492452608425547E-3"/>
    <n v="1.5190298827779761E-2"/>
    <n v="3.6183758577140847E-3"/>
    <n v="0.98119132531450626"/>
    <n v="0.81114108033024912"/>
    <n v="2.7056596224230196E-2"/>
    <n v="0.11444807056435205"/>
    <x v="0"/>
    <n v="25"/>
    <x v="0"/>
    <m/>
    <n v="2.2999999999999998"/>
    <x v="0"/>
    <m/>
    <x v="0"/>
    <x v="0"/>
    <m/>
    <x v="0"/>
    <x v="0"/>
    <x v="0"/>
    <m/>
    <x v="0"/>
    <x v="0"/>
    <x v="0"/>
    <x v="0"/>
    <x v="0"/>
    <x v="0"/>
    <x v="0"/>
    <x v="0"/>
    <x v="0"/>
    <x v="0"/>
    <x v="0"/>
    <x v="0"/>
    <x v="0"/>
    <m/>
    <x v="0"/>
    <x v="0"/>
    <x v="0"/>
    <x v="0"/>
    <x v="0"/>
    <s v="SAMPLE #1"/>
    <n v="20021120"/>
    <x v="0"/>
    <s v="HALLIBURTON ROCK SPRINGS REPORT No RS02-W0916"/>
    <m/>
    <m/>
    <d v="2002-11-21T00:00:00"/>
    <x v="0"/>
    <x v="0"/>
  </r>
  <r>
    <x v="1"/>
    <s v="T27N R103W S33 fFORT UNION"/>
    <n v="3650"/>
    <x v="0"/>
    <x v="4"/>
    <s v="WC"/>
    <s v="NW SE"/>
    <n v="33"/>
    <n v="27"/>
    <n v="103"/>
    <n v="42.272221999999999"/>
    <n v="-109.1075"/>
    <s v="4903522260"/>
    <s v="PACIFIC CREEK B-3-33"/>
    <x v="0"/>
    <x v="13"/>
    <m/>
    <m/>
    <m/>
    <x v="0"/>
    <s v="5135"/>
    <m/>
    <n v="13051"/>
    <n v="12860"/>
    <x v="1"/>
    <d v="2002-11-20T00:00:00"/>
    <n v="8.4600000000000009"/>
    <x v="1"/>
    <n v="140"/>
    <n v="17.3"/>
    <n v="1946.33"/>
    <n v="200"/>
    <x v="1"/>
    <n v="3200"/>
    <n v="161.69999999999999"/>
    <n v="33"/>
    <x v="0"/>
    <n v="200"/>
    <n v="5901.3"/>
    <x v="0"/>
    <s v="SWEPI LP"/>
    <n v="6.9859999999999998"/>
    <n v="1.4236170000000001"/>
    <n v="84.665354999999991"/>
    <n v="5.1159999999999997"/>
    <n v="98.190971999999988"/>
    <n v="90.271999999999991"/>
    <n v="2.6502629999999994"/>
    <n v="1.09989"/>
    <x v="1"/>
    <n v="4.1640000000000006"/>
    <n v="98.18615299999999"/>
    <n v="2.4539518031938225E-5"/>
    <n v="5898.33"/>
    <n v="-2.5170280763043033E-4"/>
    <n v="7.1147070425171072E-2"/>
    <n v="1.4498451038859259E-2"/>
    <n v="0.91435447853596974"/>
    <n v="0.91939644483270466"/>
    <n v="2.6992227712598127E-2"/>
    <n v="4.2409238703954528E-2"/>
    <x v="0"/>
    <n v="3"/>
    <x v="0"/>
    <m/>
    <n v="1.1000000000000001"/>
    <x v="0"/>
    <m/>
    <x v="0"/>
    <x v="0"/>
    <m/>
    <x v="0"/>
    <x v="0"/>
    <x v="0"/>
    <m/>
    <x v="0"/>
    <x v="0"/>
    <x v="0"/>
    <x v="0"/>
    <x v="0"/>
    <x v="0"/>
    <x v="0"/>
    <x v="0"/>
    <x v="0"/>
    <x v="0"/>
    <x v="0"/>
    <x v="0"/>
    <x v="0"/>
    <m/>
    <x v="0"/>
    <x v="0"/>
    <x v="0"/>
    <x v="0"/>
    <x v="0"/>
    <s v="SAMPLE #8"/>
    <n v="20021120"/>
    <x v="0"/>
    <s v="HALLIBURTON ROCK SPRINGS REPORT No RS02-W0923"/>
    <m/>
    <m/>
    <d v="2002-11-21T00:00:00"/>
    <x v="0"/>
    <x v="0"/>
  </r>
  <r>
    <x v="1"/>
    <s v="T27N R103W S33 fFORT UNION"/>
    <n v="3647"/>
    <x v="0"/>
    <x v="4"/>
    <s v="WC"/>
    <s v="NW SE"/>
    <n v="33"/>
    <n v="27"/>
    <n v="103"/>
    <n v="42.272221999999999"/>
    <n v="-109.1075"/>
    <s v="4903522260"/>
    <s v="PACIFIC CREEK B-3-33"/>
    <x v="0"/>
    <x v="13"/>
    <m/>
    <m/>
    <m/>
    <x v="0"/>
    <s v="5135"/>
    <m/>
    <n v="13051"/>
    <n v="12860"/>
    <x v="1"/>
    <d v="2002-11-20T00:00:00"/>
    <n v="8.74"/>
    <x v="1"/>
    <n v="12"/>
    <n v="83.6"/>
    <n v="1783.86"/>
    <m/>
    <x v="1"/>
    <n v="2800"/>
    <n v="70.2"/>
    <n v="54"/>
    <x v="0"/>
    <n v="150"/>
    <n v="4953.6000000000004"/>
    <x v="0"/>
    <s v="SWEPI LP"/>
    <n v="0.5988"/>
    <n v="6.8794439999999994"/>
    <n v="77.597909999999985"/>
    <n v="0"/>
    <n v="85.076153999999988"/>
    <n v="78.988"/>
    <n v="1.1505779999999999"/>
    <n v="1.79982"/>
    <x v="1"/>
    <n v="3.1230000000000002"/>
    <n v="85.061397999999997"/>
    <n v="8.6729824348191721E-5"/>
    <n v="4953.66"/>
    <n v="6.0561648729810947E-6"/>
    <n v="7.0383999728055417E-3"/>
    <n v="8.0862188481157726E-2"/>
    <n v="0.91209941154603669"/>
    <n v="0.92859983326396778"/>
    <n v="1.3526441218377341E-2"/>
    <n v="3.6714656394431708E-2"/>
    <x v="0"/>
    <n v="0"/>
    <x v="0"/>
    <m/>
    <n v="1.2"/>
    <x v="0"/>
    <m/>
    <x v="0"/>
    <x v="0"/>
    <m/>
    <x v="0"/>
    <x v="0"/>
    <x v="0"/>
    <m/>
    <x v="0"/>
    <x v="0"/>
    <x v="0"/>
    <x v="0"/>
    <x v="0"/>
    <x v="0"/>
    <x v="0"/>
    <x v="0"/>
    <x v="0"/>
    <x v="0"/>
    <x v="0"/>
    <x v="0"/>
    <x v="0"/>
    <m/>
    <x v="0"/>
    <x v="0"/>
    <x v="0"/>
    <x v="0"/>
    <x v="0"/>
    <s v="SAMPLE #5"/>
    <n v="20021120"/>
    <x v="0"/>
    <s v="HALLIBURTON ROCK SPRINGS REPORT No RS02-W020"/>
    <m/>
    <m/>
    <d v="2002-11-21T00:00:00"/>
    <x v="0"/>
    <x v="0"/>
  </r>
  <r>
    <x v="1"/>
    <s v="T27N R103W S34 fFORT UNION"/>
    <n v="3220"/>
    <x v="0"/>
    <x v="4"/>
    <s v="WC"/>
    <s v="NE NW"/>
    <n v="34"/>
    <n v="27"/>
    <n v="103"/>
    <n v="42.276290000000003"/>
    <n v="-109.09417000000001"/>
    <s v="4903520271"/>
    <s v="FEDERAL NO. 1"/>
    <x v="0"/>
    <x v="13"/>
    <m/>
    <m/>
    <m/>
    <x v="0"/>
    <s v="7380"/>
    <m/>
    <n v="13500"/>
    <m/>
    <x v="0"/>
    <d v="1974-02-11T00:00:00"/>
    <n v="8.6"/>
    <x v="1"/>
    <n v="8"/>
    <n v="1"/>
    <n v="943"/>
    <n v="25"/>
    <x v="1"/>
    <n v="920"/>
    <n v="256"/>
    <n v="36"/>
    <x v="0"/>
    <n v="520"/>
    <n v="2579"/>
    <x v="0"/>
    <s v="TERRA RESOURCES"/>
    <n v="0.3992"/>
    <n v="8.2290000000000002E-2"/>
    <n v="41.020499999999998"/>
    <n v="0.63949999999999996"/>
    <n v="42.141489999999997"/>
    <n v="25.953199999999999"/>
    <n v="4.1958399999999996"/>
    <n v="1.1998799999999998"/>
    <x v="1"/>
    <n v="10.826400000000001"/>
    <n v="42.175319999999999"/>
    <n v="-4.0122485658555872E-4"/>
    <n v="2709"/>
    <n v="2.4583963691376703E-2"/>
    <n v="9.4728496785471995E-3"/>
    <n v="1.9527074149490208E-3"/>
    <n v="0.98857444290650376"/>
    <n v="0.61536462556774907"/>
    <n v="9.9485670766694831E-2"/>
    <n v="0.25669988988820952"/>
    <x v="0"/>
    <m/>
    <x v="0"/>
    <n v="2272"/>
    <n v="2.85"/>
    <x v="2"/>
    <m/>
    <x v="0"/>
    <x v="0"/>
    <m/>
    <x v="0"/>
    <x v="0"/>
    <x v="0"/>
    <m/>
    <x v="0"/>
    <x v="0"/>
    <x v="0"/>
    <x v="0"/>
    <x v="0"/>
    <x v="0"/>
    <x v="0"/>
    <x v="0"/>
    <x v="0"/>
    <x v="0"/>
    <x v="0"/>
    <x v="0"/>
    <x v="0"/>
    <m/>
    <x v="0"/>
    <x v="0"/>
    <x v="0"/>
    <x v="0"/>
    <x v="0"/>
    <s v="DST No. 1 (MIDDLE)"/>
    <n v="19740211"/>
    <x v="0"/>
    <s v="CHEMICAL AND GEOLOGICAL LABS CASPER LAB No 11977-2"/>
    <m/>
    <m/>
    <d v="1974-02-12T00:00:00"/>
    <x v="0"/>
    <x v="0"/>
  </r>
  <r>
    <x v="1"/>
    <s v="T27N R103W S34 fFORT UNION"/>
    <n v="3224"/>
    <x v="0"/>
    <x v="4"/>
    <s v="WC"/>
    <s v="NE NW"/>
    <n v="34"/>
    <n v="27"/>
    <n v="103"/>
    <n v="42.276290000000003"/>
    <n v="-109.09417000000001"/>
    <s v="4903520271"/>
    <s v="FEDERAL NO. 1"/>
    <x v="0"/>
    <x v="13"/>
    <m/>
    <m/>
    <m/>
    <x v="0"/>
    <s v="7380"/>
    <m/>
    <n v="13500"/>
    <m/>
    <x v="0"/>
    <d v="1974-02-11T00:00:00"/>
    <n v="8.1999999999999993"/>
    <x v="1"/>
    <n v="32"/>
    <n v="5"/>
    <n v="1524"/>
    <n v="39"/>
    <x v="1"/>
    <n v="1980"/>
    <n v="403"/>
    <m/>
    <x v="0"/>
    <n v="330"/>
    <n v="4108"/>
    <x v="0"/>
    <s v="TERRA RESOURCES"/>
    <n v="1.5968"/>
    <n v="0.41144999999999998"/>
    <n v="66.293999999999997"/>
    <n v="0.99761999999999995"/>
    <n v="69.299869999999999"/>
    <n v="55.855799999999995"/>
    <n v="6.6051699999999993"/>
    <n v="0"/>
    <x v="1"/>
    <n v="6.8706000000000005"/>
    <n v="69.331569999999999"/>
    <n v="-2.2866385864563427E-4"/>
    <n v="4313"/>
    <n v="2.4343902149388433E-2"/>
    <n v="2.3041890266172219E-2"/>
    <n v="5.9372405749101688E-3"/>
    <n v="0.97102086915891761"/>
    <n v="0.80563298941593264"/>
    <n v="9.5269297954741247E-2"/>
    <n v="9.9097712629326012E-2"/>
    <x v="0"/>
    <m/>
    <x v="0"/>
    <n v="3857"/>
    <n v="1.7"/>
    <x v="2"/>
    <m/>
    <x v="0"/>
    <x v="0"/>
    <m/>
    <x v="0"/>
    <x v="0"/>
    <x v="0"/>
    <m/>
    <x v="0"/>
    <x v="0"/>
    <x v="0"/>
    <x v="0"/>
    <x v="0"/>
    <x v="0"/>
    <x v="0"/>
    <x v="0"/>
    <x v="0"/>
    <x v="0"/>
    <x v="0"/>
    <x v="0"/>
    <x v="0"/>
    <m/>
    <x v="0"/>
    <x v="0"/>
    <x v="0"/>
    <x v="0"/>
    <x v="0"/>
    <s v="DST #1 (BOTTOM)"/>
    <n v="19740211"/>
    <x v="0"/>
    <s v="CHEMICAL AND GEOLOGICAL LABS CASPER LAB No 11977-1"/>
    <m/>
    <m/>
    <d v="1974-02-12T00:00:00"/>
    <x v="0"/>
    <x v="0"/>
  </r>
  <r>
    <x v="1"/>
    <s v="T27N R103W S34 fFORT UNION"/>
    <n v="3221"/>
    <x v="0"/>
    <x v="4"/>
    <s v="WC"/>
    <s v="NE NW"/>
    <n v="34"/>
    <n v="27"/>
    <n v="103"/>
    <n v="42.276290000000003"/>
    <n v="-109.09417000000001"/>
    <s v="4903520271"/>
    <s v="FEDERAL NO. 1"/>
    <x v="0"/>
    <x v="13"/>
    <m/>
    <m/>
    <m/>
    <x v="0"/>
    <s v="8000"/>
    <m/>
    <n v="13500"/>
    <m/>
    <x v="1"/>
    <d v="1974-02-11T00:00:00"/>
    <n v="7.6"/>
    <x v="1"/>
    <n v="458"/>
    <n v="72"/>
    <n v="7218"/>
    <n v="146"/>
    <x v="1"/>
    <n v="11600"/>
    <n v="1098"/>
    <m/>
    <x v="0"/>
    <n v="65"/>
    <n v="20100"/>
    <x v="0"/>
    <s v="TERRA RESOURCES"/>
    <n v="22.854199999999999"/>
    <n v="5.9248799999999999"/>
    <n v="313.983"/>
    <n v="3.73468"/>
    <n v="346.49676000000005"/>
    <n v="327.23599999999999"/>
    <n v="17.996219999999997"/>
    <n v="0"/>
    <x v="1"/>
    <n v="1.3533000000000002"/>
    <n v="346.58551999999997"/>
    <n v="-1.2806560283134413E-4"/>
    <n v="20657"/>
    <n v="1.3666364060161444E-2"/>
    <n v="6.5957903906518484E-2"/>
    <n v="1.709938066953353E-2"/>
    <n v="0.9169427154239479"/>
    <n v="0.94417100864456205"/>
    <n v="5.1924327363705211E-2"/>
    <n v="3.9046639917328348E-3"/>
    <x v="0"/>
    <m/>
    <x v="0"/>
    <n v="19872"/>
    <n v="0.37"/>
    <x v="2"/>
    <m/>
    <x v="0"/>
    <x v="0"/>
    <m/>
    <x v="0"/>
    <x v="0"/>
    <x v="0"/>
    <m/>
    <x v="0"/>
    <x v="0"/>
    <x v="0"/>
    <x v="0"/>
    <x v="0"/>
    <x v="0"/>
    <x v="0"/>
    <x v="0"/>
    <x v="0"/>
    <x v="0"/>
    <x v="0"/>
    <x v="0"/>
    <x v="0"/>
    <m/>
    <x v="0"/>
    <x v="0"/>
    <x v="0"/>
    <x v="0"/>
    <x v="0"/>
    <s v="IRON PRESENT;  DST #2 (BOTTOM)"/>
    <n v="19740211"/>
    <x v="0"/>
    <s v="CHEMICAL AND GEOLOGICAL LABS CASPER LAB No 11977-3"/>
    <m/>
    <m/>
    <d v="1974-02-12T00:00:00"/>
    <x v="0"/>
    <x v="0"/>
  </r>
  <r>
    <x v="0"/>
    <s v="T27N R111W S24 fFORT UNION"/>
    <n v="49004011"/>
    <x v="0"/>
    <x v="4"/>
    <s v="WILDCAT"/>
    <m/>
    <s v="24"/>
    <s v=" 27"/>
    <s v=" 111"/>
    <n v="42.305880000000002"/>
    <n v="-109.98559"/>
    <s v="4903507008"/>
    <s v="BIRD CANYON UNIT NO. 2"/>
    <x v="0"/>
    <x v="13"/>
    <m/>
    <m/>
    <n v="85"/>
    <x v="0"/>
    <n v="5230"/>
    <n v="5315"/>
    <n v="6944"/>
    <m/>
    <x v="0"/>
    <d v="1959-06-22T00:00:00"/>
    <n v="8.1000003814697266"/>
    <x v="2"/>
    <n v="-1"/>
    <n v="0"/>
    <n v="956"/>
    <n v="-3"/>
    <x v="0"/>
    <n v="300"/>
    <n v="1403"/>
    <m/>
    <x v="0"/>
    <n v="486"/>
    <n v="2433"/>
    <x v="0"/>
    <m/>
    <n v="0"/>
    <n v="0"/>
    <n v="41.585999999999999"/>
    <n v="0"/>
    <n v="41.585999999999999"/>
    <n v="8.4629999999999992"/>
    <n v="22.995169999999998"/>
    <m/>
    <x v="0"/>
    <n v="10.11852"/>
    <n v="41.576689999999999"/>
    <n v="1.1194924069915564E-4"/>
    <n v="3138"/>
    <n v="0.12654819601507808"/>
    <n v="0"/>
    <n v="0"/>
    <n v="1"/>
    <n v="0.20355155737505798"/>
    <n v="0.55307841966255611"/>
    <n v="0.24337002296238591"/>
    <x v="0"/>
    <m/>
    <x v="0"/>
    <m/>
    <m/>
    <x v="0"/>
    <m/>
    <x v="0"/>
    <x v="0"/>
    <m/>
    <x v="0"/>
    <x v="0"/>
    <x v="0"/>
    <m/>
    <x v="0"/>
    <x v="0"/>
    <x v="0"/>
    <x v="0"/>
    <x v="0"/>
    <x v="0"/>
    <x v="0"/>
    <x v="0"/>
    <x v="0"/>
    <x v="0"/>
    <x v="0"/>
    <x v="0"/>
    <x v="0"/>
    <m/>
    <x v="0"/>
    <x v="0"/>
    <x v="0"/>
    <x v="0"/>
    <x v="0"/>
    <s v="DST NO. 1"/>
    <m/>
    <x v="0"/>
    <m/>
    <m/>
    <m/>
    <m/>
    <x v="0"/>
    <x v="0"/>
  </r>
  <r>
    <x v="0"/>
    <s v="T27N R112W S19 fFORT UNION"/>
    <n v="49004014"/>
    <x v="0"/>
    <x v="4"/>
    <s v="GREEN RIVER BEND"/>
    <m/>
    <s v="19"/>
    <s v=" 27"/>
    <s v=" 112"/>
    <n v="42.307989999999997"/>
    <n v="-110.19516"/>
    <s v="4903505361"/>
    <s v="UNIT NO. 1"/>
    <x v="0"/>
    <x v="13"/>
    <m/>
    <n v="599"/>
    <n v="43"/>
    <x v="0"/>
    <n v="1912"/>
    <n v="1955"/>
    <n v="7800"/>
    <m/>
    <x v="0"/>
    <d v="1959-01-28T00:00:00"/>
    <n v="8.6000003814697266"/>
    <x v="0"/>
    <n v="24"/>
    <n v="24"/>
    <n v="4218"/>
    <n v="-3"/>
    <x v="0"/>
    <n v="6248"/>
    <n v="394"/>
    <m/>
    <x v="0"/>
    <n v="-3"/>
    <n v="10829"/>
    <x v="0"/>
    <m/>
    <n v="1.1976"/>
    <n v="1.97496"/>
    <n v="183.48299999999998"/>
    <n v="0"/>
    <n v="186.65555999999998"/>
    <n v="176.25608"/>
    <n v="6.4576599999999997"/>
    <m/>
    <x v="0"/>
    <n v="0"/>
    <n v="182.71374"/>
    <n v="1.0671758589574117E-2"/>
    <n v="10899"/>
    <n v="3.2216494845360823E-3"/>
    <n v="6.4160960434288703E-3"/>
    <n v="1.0580772413101439E-2"/>
    <n v="0.98300313154346963"/>
    <n v="0.96465695464391454"/>
    <n v="3.5343045356085422E-2"/>
    <n v="0"/>
    <x v="0"/>
    <m/>
    <x v="0"/>
    <m/>
    <m/>
    <x v="0"/>
    <m/>
    <x v="0"/>
    <x v="0"/>
    <m/>
    <x v="0"/>
    <x v="0"/>
    <x v="0"/>
    <m/>
    <x v="0"/>
    <x v="0"/>
    <x v="0"/>
    <x v="0"/>
    <x v="0"/>
    <x v="0"/>
    <x v="0"/>
    <x v="0"/>
    <x v="0"/>
    <x v="0"/>
    <x v="0"/>
    <x v="0"/>
    <x v="0"/>
    <m/>
    <x v="0"/>
    <x v="0"/>
    <x v="0"/>
    <x v="0"/>
    <x v="0"/>
    <s v="DST NO. 1 (BOTTOM)"/>
    <m/>
    <x v="0"/>
    <m/>
    <m/>
    <m/>
    <m/>
    <x v="0"/>
    <x v="0"/>
  </r>
  <r>
    <x v="0"/>
    <s v="T27N R112W S19 fFORT UNION"/>
    <n v="49004015"/>
    <x v="0"/>
    <x v="4"/>
    <s v="GREEN RIVER BEND"/>
    <m/>
    <s v="19"/>
    <s v=" 27"/>
    <s v=" 112"/>
    <n v="42.307989999999997"/>
    <n v="-110.19516"/>
    <s v="4903505361"/>
    <s v="UNIT NO. 1"/>
    <x v="0"/>
    <x v="13"/>
    <n v="599"/>
    <m/>
    <n v="25"/>
    <x v="4"/>
    <n v="2554"/>
    <n v="2579"/>
    <n v="7800"/>
    <m/>
    <x v="0"/>
    <d v="1959-01-28T00:00:00"/>
    <n v="8.3000001907348633"/>
    <x v="0"/>
    <n v="24"/>
    <n v="21"/>
    <n v="2452"/>
    <n v="-3"/>
    <x v="0"/>
    <n v="2857"/>
    <n v="1645"/>
    <m/>
    <x v="0"/>
    <n v="20"/>
    <n v="6232"/>
    <x v="0"/>
    <m/>
    <n v="1.1976"/>
    <n v="1.7280900000000001"/>
    <n v="106.66199999999999"/>
    <n v="0"/>
    <n v="109.58768999999999"/>
    <n v="80.595969999999994"/>
    <n v="26.961549999999995"/>
    <m/>
    <x v="0"/>
    <n v="0.41640000000000005"/>
    <n v="107.97391999999998"/>
    <n v="7.4175310616611855E-3"/>
    <n v="7013"/>
    <n v="5.8965647414118534E-2"/>
    <n v="1.0928234731473946E-2"/>
    <n v="1.5769015662251848E-2"/>
    <n v="0.97330274960627416"/>
    <n v="0.74643923273323787"/>
    <n v="0.24970428044105467"/>
    <n v="3.8564868257075424E-3"/>
    <x v="0"/>
    <m/>
    <x v="0"/>
    <m/>
    <m/>
    <x v="0"/>
    <m/>
    <x v="0"/>
    <x v="0"/>
    <m/>
    <x v="0"/>
    <x v="0"/>
    <x v="0"/>
    <m/>
    <x v="0"/>
    <x v="0"/>
    <x v="0"/>
    <x v="0"/>
    <x v="0"/>
    <x v="0"/>
    <x v="0"/>
    <x v="0"/>
    <x v="0"/>
    <x v="0"/>
    <x v="0"/>
    <x v="0"/>
    <x v="0"/>
    <m/>
    <x v="0"/>
    <x v="0"/>
    <x v="0"/>
    <x v="0"/>
    <x v="0"/>
    <s v="DST NO. 3"/>
    <m/>
    <x v="0"/>
    <m/>
    <m/>
    <m/>
    <m/>
    <x v="0"/>
    <x v="0"/>
  </r>
  <r>
    <x v="0"/>
    <s v="T27N R113W S10 fFORT UNION"/>
    <n v="49003385"/>
    <x v="0"/>
    <x v="4"/>
    <s v="BIRCH CREEK"/>
    <m/>
    <s v="10"/>
    <s v=" 27"/>
    <s v=" 113"/>
    <n v="42.339359999999999"/>
    <n v="-110.26459"/>
    <s v="4903505500"/>
    <s v="UNIT NO. 5"/>
    <x v="0"/>
    <x v="13"/>
    <m/>
    <n v="4926"/>
    <n v="34"/>
    <x v="0"/>
    <n v="2405"/>
    <n v="2439"/>
    <m/>
    <m/>
    <x v="0"/>
    <m/>
    <n v="8.1999998092651367"/>
    <x v="2"/>
    <n v="15"/>
    <n v="20"/>
    <n v="1892"/>
    <n v="-3"/>
    <x v="0"/>
    <n v="1690"/>
    <n v="1890"/>
    <m/>
    <x v="0"/>
    <n v="290"/>
    <n v="4838"/>
    <x v="0"/>
    <m/>
    <n v="0.74849999999999994"/>
    <n v="1.6457999999999999"/>
    <n v="82.301999999999992"/>
    <n v="0"/>
    <n v="84.696299999999994"/>
    <n v="47.674900000000001"/>
    <n v="30.977099999999997"/>
    <m/>
    <x v="0"/>
    <n v="6.0378000000000007"/>
    <n v="84.689800000000005"/>
    <n v="3.8373868930144824E-5"/>
    <n v="5791"/>
    <n v="8.9660363157399572E-2"/>
    <n v="8.8374580707775898E-3"/>
    <n v="1.9431781553621588E-2"/>
    <n v="0.9717307603756008"/>
    <n v="0.56293556012648505"/>
    <n v="0.36577132074936997"/>
    <n v="7.1293119124144821E-2"/>
    <x v="0"/>
    <m/>
    <x v="0"/>
    <m/>
    <m/>
    <x v="0"/>
    <m/>
    <x v="0"/>
    <x v="0"/>
    <m/>
    <x v="0"/>
    <x v="0"/>
    <x v="0"/>
    <m/>
    <x v="0"/>
    <x v="0"/>
    <x v="0"/>
    <x v="0"/>
    <x v="0"/>
    <x v="0"/>
    <x v="0"/>
    <x v="0"/>
    <x v="0"/>
    <x v="0"/>
    <x v="0"/>
    <x v="0"/>
    <x v="0"/>
    <m/>
    <x v="0"/>
    <x v="0"/>
    <x v="0"/>
    <x v="0"/>
    <x v="0"/>
    <s v="DST NO. 1"/>
    <m/>
    <x v="0"/>
    <m/>
    <m/>
    <m/>
    <m/>
    <x v="0"/>
    <x v="0"/>
  </r>
  <r>
    <x v="0"/>
    <s v="T28N R112W S33 fFORT UNION"/>
    <n v="49018652"/>
    <x v="0"/>
    <x v="4"/>
    <m/>
    <m/>
    <s v="33"/>
    <s v=" 28"/>
    <s v=" 112"/>
    <n v="42.369729999999997"/>
    <n v="-110.15678"/>
    <s v="4903520145"/>
    <s v="LORENZ 2"/>
    <x v="0"/>
    <x v="13"/>
    <m/>
    <m/>
    <n v="0"/>
    <x v="1"/>
    <m/>
    <m/>
    <n v="3662"/>
    <m/>
    <x v="0"/>
    <d v="1970-03-30T00:00:00"/>
    <n v="7.8000001907348633"/>
    <x v="2"/>
    <n v="24"/>
    <n v="15"/>
    <n v="2862"/>
    <n v="-3"/>
    <x v="0"/>
    <n v="2203"/>
    <n v="3927"/>
    <m/>
    <x v="0"/>
    <n v="10"/>
    <n v="7055"/>
    <x v="0"/>
    <m/>
    <n v="1.1976"/>
    <n v="1.2343500000000001"/>
    <n v="124.49699999999999"/>
    <n v="0"/>
    <n v="126.92894999999999"/>
    <n v="62.146629999999995"/>
    <n v="64.363529999999997"/>
    <m/>
    <x v="0"/>
    <n v="0.20820000000000002"/>
    <n v="126.71835999999999"/>
    <n v="8.302473225519179E-4"/>
    <n v="9035"/>
    <n v="0.12305779987569919"/>
    <n v="9.4351997712105885E-3"/>
    <n v="9.724731828318128E-3"/>
    <n v="0.98084006840047133"/>
    <n v="0.49043114194344056"/>
    <n v="0.50792584436856669"/>
    <n v="1.6430136879928058E-3"/>
    <x v="0"/>
    <m/>
    <x v="0"/>
    <m/>
    <m/>
    <x v="0"/>
    <m/>
    <x v="0"/>
    <x v="0"/>
    <m/>
    <x v="0"/>
    <x v="0"/>
    <x v="0"/>
    <m/>
    <x v="0"/>
    <x v="0"/>
    <x v="0"/>
    <x v="0"/>
    <x v="0"/>
    <x v="0"/>
    <x v="0"/>
    <x v="0"/>
    <x v="0"/>
    <x v="0"/>
    <x v="0"/>
    <x v="0"/>
    <x v="0"/>
    <m/>
    <x v="0"/>
    <x v="0"/>
    <x v="0"/>
    <x v="0"/>
    <x v="0"/>
    <s v="D.S.T. #2"/>
    <m/>
    <x v="0"/>
    <m/>
    <m/>
    <m/>
    <m/>
    <x v="0"/>
    <x v="0"/>
  </r>
  <r>
    <x v="0"/>
    <s v="T28N R112W S36 fFORT UNION"/>
    <n v="49003031"/>
    <x v="0"/>
    <x v="4"/>
    <s v="BIG PINEY-LABARGE"/>
    <m/>
    <s v="36"/>
    <s v=" 28"/>
    <s v=" 112"/>
    <n v="42.369639999999997"/>
    <n v="-110.09164"/>
    <s v="4903505622"/>
    <s v="UNIT NO. 11-36"/>
    <x v="0"/>
    <x v="13"/>
    <m/>
    <n v="196"/>
    <n v="16"/>
    <x v="4"/>
    <n v="4050"/>
    <n v="4066"/>
    <m/>
    <m/>
    <x v="0"/>
    <d v="1964-01-22T00:00:00"/>
    <n v="8.1999998092651367"/>
    <x v="0"/>
    <n v="37"/>
    <n v="10"/>
    <n v="2262"/>
    <n v="17"/>
    <x v="0"/>
    <n v="2290"/>
    <n v="2269"/>
    <m/>
    <x v="0"/>
    <n v="-1"/>
    <n v="5735"/>
    <x v="0"/>
    <m/>
    <n v="1.8463000000000001"/>
    <n v="0.82289999999999996"/>
    <n v="98.396999999999991"/>
    <n v="0.43485999999999997"/>
    <n v="101.50106"/>
    <n v="64.600899999999996"/>
    <n v="37.188909999999993"/>
    <m/>
    <x v="0"/>
    <n v="0"/>
    <n v="101.78980999999999"/>
    <n v="-1.420378593490171E-3"/>
    <n v="6881"/>
    <n v="9.0837032339885854E-2"/>
    <n v="1.8189957819159722E-2"/>
    <n v="8.1073044951451741E-3"/>
    <n v="0.97370273768569504"/>
    <n v="0.63464997134781964"/>
    <n v="0.36535002865218036"/>
    <n v="0"/>
    <x v="0"/>
    <m/>
    <x v="0"/>
    <m/>
    <m/>
    <x v="0"/>
    <m/>
    <x v="0"/>
    <x v="0"/>
    <m/>
    <x v="0"/>
    <x v="0"/>
    <x v="0"/>
    <m/>
    <x v="0"/>
    <x v="0"/>
    <x v="0"/>
    <x v="0"/>
    <x v="0"/>
    <x v="0"/>
    <x v="0"/>
    <x v="0"/>
    <x v="0"/>
    <x v="0"/>
    <x v="0"/>
    <x v="0"/>
    <x v="0"/>
    <m/>
    <x v="0"/>
    <x v="0"/>
    <x v="0"/>
    <x v="0"/>
    <x v="0"/>
    <s v="DST NO. 1 (MIDDLE)"/>
    <m/>
    <x v="0"/>
    <m/>
    <m/>
    <m/>
    <m/>
    <x v="0"/>
    <x v="0"/>
  </r>
  <r>
    <x v="0"/>
    <s v="T28N R112W S36 fFORT UNION"/>
    <n v="49003034"/>
    <x v="0"/>
    <x v="4"/>
    <s v="BIG PINEY-LABARGE"/>
    <m/>
    <s v="36"/>
    <s v=" 28"/>
    <s v=" 112"/>
    <n v="42.369639999999997"/>
    <n v="-110.09164"/>
    <s v="4903505622"/>
    <s v="UNIT NO. 11-36"/>
    <x v="0"/>
    <x v="13"/>
    <n v="196"/>
    <s v="[395]"/>
    <m/>
    <x v="1"/>
    <n v="4262"/>
    <m/>
    <m/>
    <m/>
    <x v="5"/>
    <d v="1964-01-22T00:00:00"/>
    <n v="8"/>
    <x v="0"/>
    <n v="25"/>
    <n v="10"/>
    <n v="556"/>
    <n v="10"/>
    <x v="0"/>
    <n v="140"/>
    <n v="939"/>
    <m/>
    <x v="0"/>
    <n v="345"/>
    <n v="1548"/>
    <x v="0"/>
    <m/>
    <n v="1.2475000000000001"/>
    <n v="0.82289999999999996"/>
    <n v="24.186"/>
    <n v="0.25579999999999997"/>
    <n v="26.5122"/>
    <n v="3.9493999999999998"/>
    <n v="15.390209999999998"/>
    <m/>
    <x v="0"/>
    <n v="7.182900000000001"/>
    <n v="26.522509999999997"/>
    <n v="-1.9440098757958577E-4"/>
    <n v="2022"/>
    <n v="0.13277310924369748"/>
    <n v="4.7053809189731524E-2"/>
    <n v="3.103854074727861E-2"/>
    <n v="0.92190765006298991"/>
    <n v="0.14890747519748321"/>
    <n v="0.58026974068442239"/>
    <n v="0.27082278411809446"/>
    <x v="0"/>
    <m/>
    <x v="0"/>
    <m/>
    <m/>
    <x v="0"/>
    <m/>
    <x v="0"/>
    <x v="0"/>
    <m/>
    <x v="0"/>
    <x v="0"/>
    <x v="0"/>
    <m/>
    <x v="0"/>
    <x v="0"/>
    <x v="0"/>
    <x v="0"/>
    <x v="0"/>
    <x v="0"/>
    <x v="0"/>
    <x v="0"/>
    <x v="0"/>
    <x v="0"/>
    <x v="0"/>
    <x v="0"/>
    <x v="0"/>
    <m/>
    <x v="0"/>
    <x v="0"/>
    <x v="0"/>
    <x v="0"/>
    <x v="0"/>
    <s v="FIT NO. 1"/>
    <m/>
    <x v="0"/>
    <m/>
    <m/>
    <m/>
    <m/>
    <x v="0"/>
    <x v="0"/>
  </r>
  <r>
    <x v="1"/>
    <s v="T29N R107W S03 fFORT UNION"/>
    <n v="4440"/>
    <x v="0"/>
    <x v="4"/>
    <s v="PINEDALE"/>
    <s v="NE NW"/>
    <n v="3"/>
    <n v="29"/>
    <n v="107"/>
    <n v="42.516109999999998"/>
    <n v="-109.58916000000001"/>
    <s v="4903522335"/>
    <s v="HIGHWAY FED. #11"/>
    <x v="0"/>
    <x v="13"/>
    <m/>
    <m/>
    <m/>
    <x v="0"/>
    <s v="6909"/>
    <m/>
    <n v="13820"/>
    <n v="13281"/>
    <x v="1"/>
    <d v="2004-09-22T00:00:00"/>
    <n v="11.42"/>
    <x v="1"/>
    <n v="3200"/>
    <n v="58"/>
    <n v="1333.09"/>
    <n v="250"/>
    <x v="1"/>
    <n v="7821"/>
    <n v="0"/>
    <n v="330"/>
    <x v="0"/>
    <n v="342.7"/>
    <n v="13038.4"/>
    <x v="0"/>
    <s v="YATES PETROLEUM"/>
    <n v="159.68"/>
    <n v="4.7728200000000003"/>
    <n v="57.989414999999994"/>
    <n v="6.3949999999999996"/>
    <n v="228.83723499999999"/>
    <n v="220.63040999999998"/>
    <n v="0"/>
    <n v="10.998899999999999"/>
    <x v="1"/>
    <n v="7.135014"/>
    <n v="238.76432399999999"/>
    <n v="-2.1229803042636983E-2"/>
    <n v="13334.79"/>
    <n v="1.1238306780484318E-2"/>
    <n v="0.6977885395267952"/>
    <n v="2.0856833023699138E-2"/>
    <n v="0.28135462744950573"/>
    <n v="0.92405099013033454"/>
    <n v="0"/>
    <n v="2.9883082532882931E-2"/>
    <x v="0"/>
    <n v="0.95"/>
    <x v="0"/>
    <m/>
    <n v="10"/>
    <x v="4"/>
    <m/>
    <x v="0"/>
    <x v="0"/>
    <m/>
    <x v="0"/>
    <x v="0"/>
    <x v="0"/>
    <m/>
    <x v="0"/>
    <x v="0"/>
    <x v="0"/>
    <x v="0"/>
    <x v="0"/>
    <x v="0"/>
    <x v="0"/>
    <x v="0"/>
    <x v="0"/>
    <x v="0"/>
    <x v="0"/>
    <x v="0"/>
    <x v="0"/>
    <m/>
    <x v="0"/>
    <x v="0"/>
    <x v="0"/>
    <x v="0"/>
    <x v="0"/>
    <m/>
    <n v="20040922"/>
    <x v="0"/>
    <s v="HALLIBURTON ROCK SPRINGS ID No RS04-W0528"/>
    <m/>
    <m/>
    <d v="2004-09-23T00:00:00"/>
    <x v="0"/>
    <x v="0"/>
  </r>
  <r>
    <x v="1"/>
    <s v="T29N R108W S21 fFORT UNION"/>
    <n v="5857"/>
    <x v="0"/>
    <x v="4"/>
    <s v="JONAH"/>
    <s v="SE SW"/>
    <n v="21"/>
    <n v="29"/>
    <n v="108"/>
    <n v="42.462564999999998"/>
    <n v="-109.727328"/>
    <s v="4903524605"/>
    <s v="14-21 WDW STUD HORSE BUTTE"/>
    <x v="0"/>
    <x v="13"/>
    <m/>
    <m/>
    <n v="1315"/>
    <x v="0"/>
    <n v="5200"/>
    <n v="6515"/>
    <n v="6700"/>
    <n v="6696"/>
    <x v="1"/>
    <m/>
    <n v="7.01"/>
    <x v="1"/>
    <n v="13340"/>
    <n v="60"/>
    <n v="3679"/>
    <n v="140"/>
    <x v="1"/>
    <n v="31270"/>
    <n v="20"/>
    <n v="0"/>
    <x v="1"/>
    <n v="18"/>
    <n v="51200"/>
    <x v="0"/>
    <s v="ULTRA RESOURCES INC"/>
    <n v="665.66600000000005"/>
    <n v="4.9374000000000002"/>
    <n v="160.03649999999999"/>
    <n v="3.5811999999999999"/>
    <n v="834.22110000000009"/>
    <n v="882.12669999999991"/>
    <n v="0.32779999999999998"/>
    <n v="0"/>
    <x v="1"/>
    <n v="0.37476000000000004"/>
    <n v="882.82925999999998"/>
    <n v="-2.8309105622271836E-2"/>
    <n v="48527"/>
    <n v="-2.6803172661365528E-2"/>
    <n v="0.79794912883407043"/>
    <n v="5.9185748238686359E-3"/>
    <n v="0.19613229634206084"/>
    <n v="0.99920419493119195"/>
    <n v="3.7130622516974571E-4"/>
    <n v="4.2449884363823651E-4"/>
    <x v="1"/>
    <n v="6.27"/>
    <x v="1"/>
    <n v="38760"/>
    <n v="0.16200000000000001"/>
    <x v="2"/>
    <n v="67900"/>
    <x v="2"/>
    <x v="1"/>
    <n v="0"/>
    <x v="1"/>
    <x v="1"/>
    <x v="1"/>
    <n v="0"/>
    <x v="1"/>
    <x v="3"/>
    <x v="1"/>
    <x v="1"/>
    <x v="0"/>
    <x v="0"/>
    <x v="0"/>
    <x v="0"/>
    <x v="0"/>
    <x v="0"/>
    <x v="0"/>
    <x v="0"/>
    <x v="0"/>
    <m/>
    <x v="0"/>
    <x v="0"/>
    <x v="0"/>
    <x v="0"/>
    <x v="0"/>
    <m/>
    <m/>
    <x v="0"/>
    <s v="ENERGY LABS CASPER ID No C07040079-002"/>
    <m/>
    <s v="5200-6515"/>
    <d v="2007-04-12T00:00:00"/>
    <x v="0"/>
    <x v="0"/>
  </r>
  <r>
    <x v="0"/>
    <s v="T29N R112W S30 fFORT UNION"/>
    <n v="49002597"/>
    <x v="0"/>
    <x v="4"/>
    <s v="BIG PINEY-LABARGE"/>
    <m/>
    <s v="30"/>
    <s v=" 29"/>
    <s v=" 112"/>
    <n v="42.465899999999998"/>
    <n v="-110.23083"/>
    <s v="4903506002"/>
    <s v="UNIT E-8"/>
    <x v="0"/>
    <x v="13"/>
    <m/>
    <m/>
    <n v="27"/>
    <x v="0"/>
    <n v="2772"/>
    <n v="2799"/>
    <n v="2983"/>
    <n v="2794"/>
    <x v="0"/>
    <m/>
    <n v="8.6999998092651367"/>
    <x v="2"/>
    <n v="31"/>
    <n v="14"/>
    <n v="2312"/>
    <n v="-3"/>
    <x v="0"/>
    <n v="3070"/>
    <n v="864"/>
    <m/>
    <x v="0"/>
    <n v="26"/>
    <n v="5939"/>
    <x v="0"/>
    <m/>
    <n v="1.5468999999999999"/>
    <n v="1.1520600000000001"/>
    <n v="100.57199999999999"/>
    <n v="0"/>
    <n v="103.27095999999999"/>
    <n v="86.604699999999994"/>
    <n v="14.160959999999999"/>
    <m/>
    <x v="0"/>
    <n v="0.54132000000000002"/>
    <n v="101.30698"/>
    <n v="9.600155324664978E-3"/>
    <n v="6311"/>
    <n v="3.0367346938775509E-2"/>
    <n v="1.4979041542753162E-2"/>
    <n v="1.1155701467285674E-2"/>
    <n v="0.97386525698996118"/>
    <n v="0.85487396821028516"/>
    <n v="0.13978266847950654"/>
    <n v="5.3433633102082405E-3"/>
    <x v="0"/>
    <m/>
    <x v="0"/>
    <m/>
    <m/>
    <x v="0"/>
    <m/>
    <x v="0"/>
    <x v="0"/>
    <m/>
    <x v="0"/>
    <x v="0"/>
    <x v="0"/>
    <m/>
    <x v="0"/>
    <x v="0"/>
    <x v="0"/>
    <x v="0"/>
    <x v="0"/>
    <x v="0"/>
    <x v="0"/>
    <x v="0"/>
    <x v="0"/>
    <x v="0"/>
    <x v="0"/>
    <x v="0"/>
    <x v="0"/>
    <m/>
    <x v="0"/>
    <x v="0"/>
    <x v="0"/>
    <x v="0"/>
    <x v="0"/>
    <s v="DST NO. 3"/>
    <m/>
    <x v="0"/>
    <m/>
    <m/>
    <m/>
    <m/>
    <x v="0"/>
    <x v="0"/>
  </r>
  <r>
    <x v="0"/>
    <s v="T29N R112W S30 fFORT UNION"/>
    <n v="49005926"/>
    <x v="0"/>
    <x v="4"/>
    <s v="BIG PINEY-LABARGE"/>
    <m/>
    <s v="30"/>
    <s v=" 29"/>
    <s v=" 112"/>
    <n v="42.473050000000001"/>
    <n v="-110.23429"/>
    <s v="4903506023"/>
    <s v="UNIT E-2"/>
    <x v="0"/>
    <x v="13"/>
    <m/>
    <m/>
    <n v="64"/>
    <x v="0"/>
    <n v="2980"/>
    <n v="3044"/>
    <n v="4183"/>
    <n v="2950"/>
    <x v="2"/>
    <m/>
    <n v="7.6999998092651367"/>
    <x v="0"/>
    <n v="34"/>
    <n v="10"/>
    <n v="2223"/>
    <n v="-3"/>
    <x v="0"/>
    <n v="2860"/>
    <n v="1098"/>
    <m/>
    <x v="0"/>
    <n v="26"/>
    <n v="5694"/>
    <x v="0"/>
    <m/>
    <n v="1.6966000000000001"/>
    <n v="0.82289999999999996"/>
    <n v="96.700499999999991"/>
    <n v="0"/>
    <n v="99.22"/>
    <n v="80.680599999999998"/>
    <n v="17.996219999999997"/>
    <m/>
    <x v="0"/>
    <n v="0.54132000000000002"/>
    <n v="99.218139999999991"/>
    <n v="9.3731981160150652E-6"/>
    <n v="6245"/>
    <n v="4.615126895049837E-2"/>
    <n v="1.7099375125982669E-2"/>
    <n v="8.2936907881475518E-3"/>
    <n v="0.97460693408586985"/>
    <n v="0.81316380250627562"/>
    <n v="0.1813803403288955"/>
    <n v="5.4558571648289323E-3"/>
    <x v="0"/>
    <m/>
    <x v="0"/>
    <m/>
    <m/>
    <x v="0"/>
    <m/>
    <x v="0"/>
    <x v="0"/>
    <m/>
    <x v="0"/>
    <x v="0"/>
    <x v="0"/>
    <m/>
    <x v="0"/>
    <x v="0"/>
    <x v="0"/>
    <x v="0"/>
    <x v="0"/>
    <x v="0"/>
    <x v="0"/>
    <x v="0"/>
    <x v="0"/>
    <x v="0"/>
    <x v="0"/>
    <x v="0"/>
    <x v="0"/>
    <m/>
    <x v="0"/>
    <x v="0"/>
    <x v="0"/>
    <x v="0"/>
    <x v="0"/>
    <s v="PRODUCTION"/>
    <m/>
    <x v="0"/>
    <m/>
    <m/>
    <m/>
    <m/>
    <x v="0"/>
    <x v="0"/>
  </r>
  <r>
    <x v="0"/>
    <s v="T29N R112W S31 fFORT UNION"/>
    <n v="49005929"/>
    <x v="0"/>
    <x v="4"/>
    <s v="BIG PINEY-LABARGE"/>
    <m/>
    <s v="31"/>
    <s v=" 29"/>
    <s v=" 112"/>
    <n v="42.462389999999999"/>
    <n v="-110.23572"/>
    <s v="4903505983"/>
    <s v="E-3"/>
    <x v="0"/>
    <x v="13"/>
    <m/>
    <m/>
    <n v="6"/>
    <x v="0"/>
    <n v="2800"/>
    <n v="2806"/>
    <n v="3870"/>
    <m/>
    <x v="2"/>
    <m/>
    <n v="8.1999998092651367"/>
    <x v="0"/>
    <n v="18"/>
    <n v="10"/>
    <n v="2380"/>
    <n v="-3"/>
    <x v="0"/>
    <n v="3200"/>
    <n v="817"/>
    <m/>
    <x v="0"/>
    <n v="-3"/>
    <n v="6058"/>
    <x v="0"/>
    <m/>
    <n v="0.8982"/>
    <n v="0.82289999999999996"/>
    <n v="103.53"/>
    <n v="0"/>
    <n v="105.25109999999998"/>
    <n v="90.271999999999991"/>
    <n v="13.390629999999998"/>
    <m/>
    <x v="0"/>
    <n v="0"/>
    <n v="103.66262999999999"/>
    <n v="7.6034734528936266E-3"/>
    <n v="6416"/>
    <n v="2.8699695366362032E-2"/>
    <n v="8.5338775556740038E-3"/>
    <n v="7.8184456029438184E-3"/>
    <n v="0.98364767684138221"/>
    <n v="0.87082490575436877"/>
    <n v="0.12917509424563123"/>
    <n v="0"/>
    <x v="0"/>
    <m/>
    <x v="0"/>
    <m/>
    <m/>
    <x v="0"/>
    <m/>
    <x v="0"/>
    <x v="0"/>
    <m/>
    <x v="0"/>
    <x v="0"/>
    <x v="0"/>
    <m/>
    <x v="0"/>
    <x v="0"/>
    <x v="0"/>
    <x v="0"/>
    <x v="0"/>
    <x v="0"/>
    <x v="0"/>
    <x v="0"/>
    <x v="0"/>
    <x v="0"/>
    <x v="0"/>
    <x v="0"/>
    <x v="0"/>
    <m/>
    <x v="0"/>
    <x v="0"/>
    <x v="0"/>
    <x v="0"/>
    <x v="0"/>
    <s v="PRODUCTION"/>
    <m/>
    <x v="0"/>
    <m/>
    <m/>
    <m/>
    <m/>
    <x v="0"/>
    <x v="0"/>
  </r>
  <r>
    <x v="0"/>
    <s v="T29N R113W S26 fFORT UNION"/>
    <n v="49117743"/>
    <x v="0"/>
    <x v="4"/>
    <s v="BIG PINEY-LABARGE"/>
    <m/>
    <s v="26"/>
    <s v=" 29"/>
    <s v=" 113"/>
    <n v="42.479700000000001"/>
    <n v="-110.2561"/>
    <m/>
    <s v="B-38"/>
    <x v="0"/>
    <x v="13"/>
    <m/>
    <m/>
    <n v="19"/>
    <x v="0"/>
    <n v="1782"/>
    <n v="1801"/>
    <m/>
    <m/>
    <x v="0"/>
    <m/>
    <n v="8"/>
    <x v="0"/>
    <n v="56"/>
    <n v="20"/>
    <n v="2528"/>
    <n v="-3"/>
    <x v="0"/>
    <n v="3520"/>
    <n v="915"/>
    <m/>
    <x v="0"/>
    <n v="3"/>
    <n v="6578"/>
    <x v="0"/>
    <m/>
    <n v="2.7944"/>
    <n v="1.6457999999999999"/>
    <n v="109.96799999999999"/>
    <n v="0"/>
    <n v="114.40819999999999"/>
    <n v="99.299199999999999"/>
    <n v="14.996849999999998"/>
    <m/>
    <x v="0"/>
    <n v="6.2460000000000002E-2"/>
    <n v="114.35851"/>
    <n v="2.1720817683656087E-4"/>
    <n v="7036"/>
    <n v="3.3641839283090932E-2"/>
    <n v="2.4424822696275269E-2"/>
    <n v="1.4385332519871827E-2"/>
    <n v="0.96118984478385283"/>
    <n v="0.8683149159603426"/>
    <n v="0.13113890693399205"/>
    <n v="5.4617710566533272E-4"/>
    <x v="0"/>
    <m/>
    <x v="0"/>
    <m/>
    <m/>
    <x v="0"/>
    <m/>
    <x v="0"/>
    <x v="0"/>
    <m/>
    <x v="0"/>
    <x v="0"/>
    <x v="0"/>
    <m/>
    <x v="0"/>
    <x v="0"/>
    <x v="0"/>
    <x v="0"/>
    <x v="0"/>
    <x v="0"/>
    <x v="0"/>
    <x v="0"/>
    <x v="0"/>
    <x v="0"/>
    <x v="0"/>
    <x v="0"/>
    <x v="0"/>
    <m/>
    <x v="0"/>
    <x v="0"/>
    <x v="0"/>
    <x v="0"/>
    <x v="0"/>
    <s v="DST"/>
    <m/>
    <x v="0"/>
    <m/>
    <m/>
    <m/>
    <m/>
    <x v="0"/>
    <x v="0"/>
  </r>
  <r>
    <x v="1"/>
    <s v="T29N R113W S36 fTRANSITION"/>
    <n v="5349"/>
    <x v="0"/>
    <x v="4"/>
    <s v="BIG PINEY"/>
    <s v="SW SE"/>
    <n v="36"/>
    <n v="29"/>
    <n v="113"/>
    <n v="42.450921999999998"/>
    <n v="-110.247344"/>
    <s v="4903523157"/>
    <s v="241-36 BPMVU-B"/>
    <x v="0"/>
    <x v="13"/>
    <m/>
    <m/>
    <n v="42"/>
    <x v="0"/>
    <n v="3100"/>
    <n v="3142"/>
    <n v="3375"/>
    <n v="3163"/>
    <x v="3"/>
    <m/>
    <n v="7.67"/>
    <x v="1"/>
    <n v="85"/>
    <n v="25"/>
    <n v="4331"/>
    <n v="0"/>
    <x v="1"/>
    <n v="3420"/>
    <n v="5856"/>
    <n v="0"/>
    <x v="1"/>
    <n v="108"/>
    <n v="13830"/>
    <x v="0"/>
    <s v="EOG RESOURCES INC"/>
    <n v="4.2415000000000003"/>
    <n v="2.0572500000000002"/>
    <n v="188.39849999999998"/>
    <n v="0"/>
    <n v="194.69725"/>
    <n v="96.478200000000001"/>
    <n v="95.979839999999996"/>
    <n v="0"/>
    <x v="1"/>
    <n v="2.2485600000000003"/>
    <n v="194.70659999999998"/>
    <n v="-2.4011062037479955E-5"/>
    <n v="13825"/>
    <n v="-1.8079913216416561E-4"/>
    <n v="2.1785104823000841E-2"/>
    <n v="1.0566405021128959E-2"/>
    <n v="0.96764849015587018"/>
    <n v="0.49550554526657037"/>
    <n v="0.49294600183044646"/>
    <n v="1.154845290298326E-2"/>
    <x v="1"/>
    <n v="5"/>
    <x v="1"/>
    <n v="0"/>
    <n v="0"/>
    <x v="1"/>
    <n v="0"/>
    <x v="2"/>
    <x v="1"/>
    <n v="0"/>
    <x v="1"/>
    <x v="1"/>
    <x v="1"/>
    <n v="0"/>
    <x v="1"/>
    <x v="3"/>
    <x v="1"/>
    <x v="1"/>
    <x v="0"/>
    <x v="0"/>
    <x v="2"/>
    <x v="0"/>
    <x v="0"/>
    <x v="0"/>
    <x v="0"/>
    <x v="0"/>
    <x v="0"/>
    <m/>
    <x v="0"/>
    <x v="0"/>
    <x v="0"/>
    <x v="0"/>
    <x v="0"/>
    <s v="CO2 IN WATER 70 MG PER LITER"/>
    <m/>
    <x v="0"/>
    <s v="CHAMPION TECHNOLOGIES VERNAL"/>
    <s v="3070"/>
    <s v="3100-3142"/>
    <d v="2006-11-07T00:00:00"/>
    <x v="0"/>
    <x v="0"/>
  </r>
  <r>
    <x v="1"/>
    <s v="T29N R113W S36 fTRANSITION"/>
    <n v="5348"/>
    <x v="0"/>
    <x v="4"/>
    <s v="BIG PINEY"/>
    <s v="SW NE"/>
    <n v="36"/>
    <n v="29"/>
    <n v="113"/>
    <n v="42.459735999999999"/>
    <n v="-110.248092"/>
    <s v="4903523280"/>
    <s v="232-36X BPMVU-B"/>
    <x v="0"/>
    <x v="13"/>
    <m/>
    <m/>
    <n v="108"/>
    <x v="0"/>
    <n v="3284"/>
    <n v="3392"/>
    <n v="3602"/>
    <n v="3555"/>
    <x v="3"/>
    <m/>
    <n v="7.79"/>
    <x v="1"/>
    <n v="70"/>
    <n v="82"/>
    <n v="4652"/>
    <n v="0"/>
    <x v="1"/>
    <n v="3160"/>
    <n v="6954"/>
    <n v="0"/>
    <x v="1"/>
    <n v="455"/>
    <n v="15385"/>
    <x v="0"/>
    <s v="EOG RESOURCES INC"/>
    <n v="3.4929999999999999"/>
    <n v="6.7477800000000006"/>
    <n v="202.36199999999999"/>
    <n v="0"/>
    <n v="212.60278"/>
    <n v="89.143599999999992"/>
    <n v="113.97605999999999"/>
    <n v="0"/>
    <x v="1"/>
    <n v="9.4731000000000005"/>
    <n v="212.59275999999997"/>
    <n v="2.3565628181390795E-5"/>
    <n v="15373"/>
    <n v="-3.901424019767215E-4"/>
    <n v="1.6429700495920137E-2"/>
    <n v="3.1738907647397653E-2"/>
    <n v="0.9518313918566822"/>
    <n v="0.41931625517256566"/>
    <n v="0.53612390186758951"/>
    <n v="4.4559842959844928E-2"/>
    <x v="1"/>
    <n v="12"/>
    <x v="1"/>
    <n v="0"/>
    <n v="0"/>
    <x v="1"/>
    <n v="0"/>
    <x v="2"/>
    <x v="1"/>
    <n v="0"/>
    <x v="1"/>
    <x v="1"/>
    <x v="1"/>
    <n v="0"/>
    <x v="1"/>
    <x v="3"/>
    <x v="1"/>
    <x v="1"/>
    <x v="0"/>
    <x v="0"/>
    <x v="2"/>
    <x v="0"/>
    <x v="0"/>
    <x v="0"/>
    <x v="0"/>
    <x v="0"/>
    <x v="0"/>
    <m/>
    <x v="0"/>
    <x v="0"/>
    <x v="0"/>
    <x v="0"/>
    <x v="0"/>
    <s v="CO2 IN WATER 70 MB PER LITER"/>
    <m/>
    <x v="0"/>
    <s v="CHAMPION TECHNOLOGIES VERNAL"/>
    <m/>
    <s v="3284-3392"/>
    <d v="2006-11-07T00:00:00"/>
    <x v="0"/>
    <x v="0"/>
  </r>
  <r>
    <x v="0"/>
    <s v="T30N R108W S21 fFORT UNION"/>
    <n v="49003424"/>
    <x v="0"/>
    <x v="4"/>
    <s v="PINEDALE"/>
    <m/>
    <s v="21"/>
    <s v=" 30"/>
    <s v=" 108"/>
    <n v="42.557250000000003"/>
    <n v="-109.72427999999999"/>
    <s v="4903507017"/>
    <s v="UNIT NO. 6"/>
    <x v="0"/>
    <x v="13"/>
    <m/>
    <m/>
    <n v="26"/>
    <x v="0"/>
    <n v="8984"/>
    <n v="9010"/>
    <n v="11057"/>
    <m/>
    <x v="0"/>
    <d v="1957-05-29T00:00:00"/>
    <n v="7"/>
    <x v="2"/>
    <n v="13"/>
    <n v="5"/>
    <n v="615"/>
    <n v="-3"/>
    <x v="0"/>
    <n v="730"/>
    <n v="329"/>
    <m/>
    <x v="0"/>
    <n v="87"/>
    <n v="1612"/>
    <x v="0"/>
    <m/>
    <n v="0.64870000000000005"/>
    <n v="0.41144999999999998"/>
    <n v="26.752500000000001"/>
    <n v="0"/>
    <n v="27.812649999999998"/>
    <n v="20.593299999999999"/>
    <n v="5.3923099999999993"/>
    <m/>
    <x v="0"/>
    <n v="1.8113400000000002"/>
    <n v="27.796949999999999"/>
    <n v="2.8232535389571112E-4"/>
    <n v="1773"/>
    <n v="4.756277695716396E-2"/>
    <n v="2.3323919151896712E-2"/>
    <n v="1.4793628079309236E-2"/>
    <n v="0.96188245276879403"/>
    <n v="0.74084746707822258"/>
    <n v="0.19398926860680757"/>
    <n v="6.5163264314969813E-2"/>
    <x v="0"/>
    <m/>
    <x v="0"/>
    <m/>
    <m/>
    <x v="0"/>
    <m/>
    <x v="0"/>
    <x v="0"/>
    <m/>
    <x v="0"/>
    <x v="0"/>
    <x v="0"/>
    <m/>
    <x v="0"/>
    <x v="0"/>
    <x v="0"/>
    <x v="0"/>
    <x v="0"/>
    <x v="0"/>
    <x v="0"/>
    <x v="0"/>
    <x v="0"/>
    <x v="0"/>
    <x v="0"/>
    <x v="0"/>
    <x v="0"/>
    <m/>
    <x v="0"/>
    <x v="0"/>
    <x v="0"/>
    <x v="0"/>
    <x v="0"/>
    <s v="DST NO. 2"/>
    <m/>
    <x v="0"/>
    <m/>
    <m/>
    <m/>
    <m/>
    <x v="0"/>
    <x v="0"/>
  </r>
  <r>
    <x v="0"/>
    <s v="T31N R108W S29 fFORT UNION"/>
    <n v="49007233"/>
    <x v="0"/>
    <x v="4"/>
    <s v="PINEDALE"/>
    <m/>
    <s v="29"/>
    <s v=" 31"/>
    <s v=" 108"/>
    <n v="42.623620000000003"/>
    <n v="-109.74039999999999"/>
    <s v="4903507020"/>
    <s v="UNIT NO. 2"/>
    <x v="0"/>
    <x v="13"/>
    <m/>
    <m/>
    <n v="0"/>
    <x v="0"/>
    <m/>
    <m/>
    <n v="10694"/>
    <m/>
    <x v="2"/>
    <d v="1957-04-03T00:00:00"/>
    <n v="6.8000001907348633"/>
    <x v="0"/>
    <n v="290"/>
    <n v="35"/>
    <n v="4369"/>
    <n v="-3"/>
    <x v="0"/>
    <n v="7000"/>
    <n v="610"/>
    <m/>
    <x v="0"/>
    <n v="-3"/>
    <n v="11994"/>
    <x v="0"/>
    <m/>
    <n v="14.471"/>
    <n v="2.88015"/>
    <n v="190.05149999999998"/>
    <n v="0"/>
    <n v="207.40264999999997"/>
    <n v="197.47"/>
    <n v="9.9978999999999996"/>
    <m/>
    <x v="0"/>
    <n v="0"/>
    <n v="207.46789999999999"/>
    <n v="-1.5727797502141389E-4"/>
    <n v="12295"/>
    <n v="1.2392441022685167E-2"/>
    <n v="6.9772493263707103E-2"/>
    <n v="1.3886756027466382E-2"/>
    <n v="0.91634075070882659"/>
    <n v="0.95180989444632158"/>
    <n v="4.8190105553678426E-2"/>
    <n v="0"/>
    <x v="0"/>
    <m/>
    <x v="0"/>
    <m/>
    <m/>
    <x v="0"/>
    <m/>
    <x v="0"/>
    <x v="0"/>
    <m/>
    <x v="0"/>
    <x v="0"/>
    <x v="0"/>
    <m/>
    <x v="0"/>
    <x v="0"/>
    <x v="0"/>
    <x v="0"/>
    <x v="0"/>
    <x v="0"/>
    <x v="0"/>
    <x v="0"/>
    <x v="0"/>
    <x v="0"/>
    <x v="0"/>
    <x v="0"/>
    <x v="0"/>
    <m/>
    <x v="0"/>
    <x v="0"/>
    <x v="0"/>
    <x v="0"/>
    <x v="0"/>
    <s v="PRODUCTION WATER"/>
    <m/>
    <x v="0"/>
    <m/>
    <m/>
    <m/>
    <m/>
    <x v="0"/>
    <x v="0"/>
  </r>
  <r>
    <x v="0"/>
    <s v="T33N R112W S15 fFORT UNION"/>
    <n v="49003934"/>
    <x v="0"/>
    <x v="4"/>
    <s v="WILDCAT"/>
    <m/>
    <s v="15"/>
    <s v=" 33"/>
    <s v=" 112"/>
    <n v="42.835299999999997"/>
    <n v="-110.19689"/>
    <s v="4903506225"/>
    <s v="1 USA-GREENWOOD"/>
    <x v="0"/>
    <x v="13"/>
    <m/>
    <m/>
    <n v="81"/>
    <x v="0"/>
    <n v="4356"/>
    <n v="4437"/>
    <n v="6200"/>
    <m/>
    <x v="0"/>
    <d v="1964-09-04T00:00:00"/>
    <n v="8.3000001907348633"/>
    <x v="0"/>
    <n v="8"/>
    <n v="2"/>
    <n v="458"/>
    <n v="9"/>
    <x v="0"/>
    <n v="204"/>
    <n v="769"/>
    <m/>
    <x v="0"/>
    <n v="112"/>
    <n v="1172"/>
    <x v="0"/>
    <m/>
    <n v="0.3992"/>
    <n v="0.16458"/>
    <n v="19.922999999999998"/>
    <n v="0.23021999999999998"/>
    <n v="20.716999999999999"/>
    <n v="5.7548399999999997"/>
    <n v="12.603909999999999"/>
    <m/>
    <x v="0"/>
    <n v="2.3318400000000001"/>
    <n v="20.69059"/>
    <n v="6.3780577425535977E-4"/>
    <n v="1559"/>
    <n v="0.14170633467594287"/>
    <n v="1.9269199208379592E-2"/>
    <n v="7.94420041511802E-3"/>
    <n v="0.97278660037650233"/>
    <n v="0.27813803279655147"/>
    <n v="0.60916145938805988"/>
    <n v="0.11270050781538854"/>
    <x v="0"/>
    <m/>
    <x v="0"/>
    <m/>
    <m/>
    <x v="0"/>
    <m/>
    <x v="0"/>
    <x v="0"/>
    <m/>
    <x v="0"/>
    <x v="0"/>
    <x v="0"/>
    <m/>
    <x v="0"/>
    <x v="0"/>
    <x v="0"/>
    <x v="0"/>
    <x v="0"/>
    <x v="0"/>
    <x v="0"/>
    <x v="0"/>
    <x v="0"/>
    <x v="0"/>
    <x v="0"/>
    <x v="0"/>
    <x v="0"/>
    <m/>
    <x v="0"/>
    <x v="0"/>
    <x v="0"/>
    <x v="0"/>
    <x v="0"/>
    <s v="DST NO. 1"/>
    <m/>
    <x v="0"/>
    <m/>
    <m/>
    <m/>
    <m/>
    <x v="0"/>
    <x v="0"/>
  </r>
  <r>
    <x v="0"/>
    <s v="T12N R092W S13 fFOX HILLS"/>
    <n v="49008339"/>
    <x v="0"/>
    <x v="5"/>
    <s v="WEST SIDE CANAL"/>
    <m/>
    <s v="13"/>
    <n v="12"/>
    <n v="92"/>
    <n v="41.011980000000001"/>
    <n v="-107.69383000000001"/>
    <s v="4900720039"/>
    <s v="LARAMORE NO. 2"/>
    <x v="0"/>
    <x v="14"/>
    <n v="28"/>
    <m/>
    <n v="10"/>
    <x v="0"/>
    <n v="3366"/>
    <n v="3376"/>
    <n v="4501"/>
    <n v="4465"/>
    <x v="4"/>
    <d v="1968-03-21T00:00:00"/>
    <n v="8.4"/>
    <x v="0"/>
    <n v="14"/>
    <n v="5"/>
    <n v="1371"/>
    <n v="10"/>
    <x v="0"/>
    <n v="540"/>
    <n v="2318"/>
    <m/>
    <x v="0"/>
    <n v="28"/>
    <n v="3326"/>
    <x v="0"/>
    <m/>
    <n v="0.6986"/>
    <n v="0.41144999999999998"/>
    <n v="59.638499999999993"/>
    <n v="0.25579999999999997"/>
    <n v="61.004349999999995"/>
    <n v="15.2334"/>
    <n v="37.992019999999997"/>
    <m/>
    <x v="0"/>
    <n v="0.58296000000000003"/>
    <n v="53.80838"/>
    <n v="6.2675715489040246E-2"/>
    <n v="4283"/>
    <n v="0.12577211197266394"/>
    <n v="1.1451642382879254E-2"/>
    <n v="6.7446009997647709E-3"/>
    <n v="0.98180375661735597"/>
    <n v="0.28310460192260017"/>
    <n v="0.70606139787148392"/>
    <n v="1.0834000205915881E-2"/>
    <x v="0"/>
    <m/>
    <x v="0"/>
    <m/>
    <m/>
    <x v="0"/>
    <m/>
    <x v="0"/>
    <x v="0"/>
    <m/>
    <x v="0"/>
    <x v="0"/>
    <x v="0"/>
    <m/>
    <x v="0"/>
    <x v="0"/>
    <x v="0"/>
    <x v="0"/>
    <x v="0"/>
    <x v="0"/>
    <x v="0"/>
    <x v="0"/>
    <x v="0"/>
    <x v="0"/>
    <x v="0"/>
    <x v="0"/>
    <x v="0"/>
    <m/>
    <x v="0"/>
    <x v="0"/>
    <x v="0"/>
    <x v="0"/>
    <x v="0"/>
    <s v="FLOW TEST (3/16/68)"/>
    <m/>
    <x v="0"/>
    <m/>
    <m/>
    <m/>
    <m/>
    <x v="0"/>
    <x v="2"/>
  </r>
  <r>
    <x v="0"/>
    <s v="T13N R100W S21 fFOX HILLS"/>
    <n v="49017509"/>
    <x v="0"/>
    <x v="1"/>
    <s v="TRAIL"/>
    <m/>
    <s v="21"/>
    <s v=" 13"/>
    <s v=" 100"/>
    <n v="41.08766"/>
    <n v="-108.6708"/>
    <s v="4903705130"/>
    <s v="UNIT NO. 10"/>
    <x v="0"/>
    <x v="14"/>
    <m/>
    <n v="1242"/>
    <n v="170"/>
    <x v="0"/>
    <n v="4280"/>
    <n v="4450"/>
    <n v="7400"/>
    <n v="7045"/>
    <x v="0"/>
    <d v="1963-07-03T00:00:00"/>
    <n v="8.6999998092651367"/>
    <x v="0"/>
    <n v="17"/>
    <n v="10"/>
    <n v="1585"/>
    <n v="18"/>
    <x v="0"/>
    <n v="1300"/>
    <n v="1000"/>
    <m/>
    <x v="0"/>
    <n v="650"/>
    <n v="4156"/>
    <x v="0"/>
    <m/>
    <n v="0.84830000000000005"/>
    <n v="0.82289999999999996"/>
    <n v="68.947500000000005"/>
    <n v="0.46043999999999996"/>
    <n v="71.079139999999995"/>
    <n v="36.673000000000002"/>
    <n v="16.39"/>
    <m/>
    <x v="0"/>
    <n v="13.533000000000001"/>
    <n v="66.596000000000004"/>
    <n v="3.2563177346324045E-2"/>
    <n v="4577"/>
    <n v="4.8207946868201075E-2"/>
    <n v="1.1934584464584126E-2"/>
    <n v="1.1577236303084141E-2"/>
    <n v="0.97648817923233178"/>
    <n v="0.55067871944260915"/>
    <n v="0.24611087753018193"/>
    <n v="0.20321040302720886"/>
    <x v="0"/>
    <m/>
    <x v="0"/>
    <m/>
    <m/>
    <x v="0"/>
    <m/>
    <x v="0"/>
    <x v="0"/>
    <m/>
    <x v="0"/>
    <x v="0"/>
    <x v="0"/>
    <m/>
    <x v="0"/>
    <x v="0"/>
    <x v="0"/>
    <x v="0"/>
    <x v="0"/>
    <x v="0"/>
    <x v="0"/>
    <x v="0"/>
    <x v="0"/>
    <x v="0"/>
    <x v="0"/>
    <x v="0"/>
    <x v="0"/>
    <m/>
    <x v="0"/>
    <x v="0"/>
    <x v="0"/>
    <x v="0"/>
    <x v="0"/>
    <s v="DST NO. 1"/>
    <m/>
    <x v="0"/>
    <m/>
    <m/>
    <m/>
    <m/>
    <x v="0"/>
    <x v="2"/>
  </r>
  <r>
    <x v="0"/>
    <s v="T13N R100W S29 fFOX HILLS"/>
    <n v="49007536"/>
    <x v="0"/>
    <x v="1"/>
    <s v="TRAIL"/>
    <m/>
    <s v="29"/>
    <s v=" 13"/>
    <s v=" 100"/>
    <n v="41.074080000000002"/>
    <n v="-108.69105999999999"/>
    <s v="4903705123"/>
    <s v="1-29 F LAGLORIA-FEDERAL"/>
    <x v="0"/>
    <x v="14"/>
    <m/>
    <m/>
    <n v="24"/>
    <x v="0"/>
    <n v="4410"/>
    <n v="4434"/>
    <n v="6857"/>
    <m/>
    <x v="0"/>
    <d v="1963-10-02T00:00:00"/>
    <n v="8.3000001907348633"/>
    <x v="0"/>
    <n v="649"/>
    <n v="51"/>
    <n v="5151"/>
    <n v="32"/>
    <x v="0"/>
    <n v="4200"/>
    <n v="622"/>
    <m/>
    <x v="0"/>
    <n v="6400"/>
    <n v="16791"/>
    <x v="0"/>
    <m/>
    <n v="32.385100000000001"/>
    <n v="4.19679"/>
    <n v="224.06849999999997"/>
    <n v="0.81855999999999995"/>
    <n v="261.46894999999995"/>
    <n v="118.482"/>
    <n v="10.194579999999998"/>
    <m/>
    <x v="0"/>
    <n v="133.24800000000002"/>
    <n v="261.92457999999999"/>
    <n v="-8.7053044006876051E-4"/>
    <n v="17102"/>
    <n v="9.1759360339893192E-3"/>
    <n v="0.12385830133941338"/>
    <n v="1.6050815976428563E-2"/>
    <n v="0.86009088268415812"/>
    <n v="0.45235158914829604"/>
    <n v="3.8921814821655909E-2"/>
    <n v="0.50872659603004811"/>
    <x v="0"/>
    <m/>
    <x v="0"/>
    <m/>
    <m/>
    <x v="0"/>
    <m/>
    <x v="0"/>
    <x v="0"/>
    <m/>
    <x v="0"/>
    <x v="0"/>
    <x v="0"/>
    <m/>
    <x v="0"/>
    <x v="0"/>
    <x v="0"/>
    <x v="0"/>
    <x v="0"/>
    <x v="0"/>
    <x v="0"/>
    <x v="0"/>
    <x v="0"/>
    <x v="0"/>
    <x v="0"/>
    <x v="0"/>
    <x v="0"/>
    <m/>
    <x v="0"/>
    <x v="0"/>
    <x v="0"/>
    <x v="0"/>
    <x v="0"/>
    <s v="DST NO. 1 (MIDDLE)"/>
    <m/>
    <x v="0"/>
    <m/>
    <m/>
    <m/>
    <m/>
    <x v="0"/>
    <x v="2"/>
  </r>
  <r>
    <x v="0"/>
    <s v="T14N R101W S01 fFOX HILLS"/>
    <n v="49008730"/>
    <x v="0"/>
    <x v="1"/>
    <m/>
    <m/>
    <s v="1"/>
    <s v=" 14"/>
    <s v=" 101"/>
    <n v="41.227339999999998"/>
    <n v="-108.72855"/>
    <s v="4903705205"/>
    <s v="1 KENT RANCH UNIT"/>
    <x v="0"/>
    <x v="14"/>
    <n v="360"/>
    <m/>
    <n v="69"/>
    <x v="4"/>
    <n v="3500"/>
    <n v="3569"/>
    <n v="3698"/>
    <m/>
    <x v="0"/>
    <d v="1963-11-15T00:00:00"/>
    <n v="8.3999996185302734"/>
    <x v="0"/>
    <n v="68"/>
    <n v="58"/>
    <n v="9766"/>
    <n v="46"/>
    <x v="0"/>
    <n v="13200"/>
    <n v="1879"/>
    <m/>
    <x v="0"/>
    <n v="1150"/>
    <n v="25445"/>
    <x v="0"/>
    <m/>
    <n v="3.3932000000000002"/>
    <n v="4.7728200000000003"/>
    <n v="424.82099999999997"/>
    <n v="1.1766799999999999"/>
    <n v="434.16369999999995"/>
    <n v="372.37200000000001"/>
    <n v="30.796809999999997"/>
    <m/>
    <x v="0"/>
    <n v="23.943000000000001"/>
    <n v="427.11180999999999"/>
    <n v="8.1877284540459744E-3"/>
    <n v="26164"/>
    <n v="1.3931678583192855E-2"/>
    <n v="7.8154852651200479E-3"/>
    <n v="1.0993134617196235E-2"/>
    <n v="0.9811913801176837"/>
    <n v="0.87183728307582975"/>
    <n v="7.2104796165669116E-2"/>
    <n v="5.6057920758501155E-2"/>
    <x v="0"/>
    <m/>
    <x v="0"/>
    <m/>
    <m/>
    <x v="0"/>
    <m/>
    <x v="0"/>
    <x v="0"/>
    <m/>
    <x v="0"/>
    <x v="0"/>
    <x v="0"/>
    <m/>
    <x v="0"/>
    <x v="0"/>
    <x v="0"/>
    <x v="0"/>
    <x v="0"/>
    <x v="0"/>
    <x v="0"/>
    <x v="0"/>
    <x v="0"/>
    <x v="0"/>
    <x v="0"/>
    <x v="0"/>
    <x v="0"/>
    <m/>
    <x v="0"/>
    <x v="0"/>
    <x v="0"/>
    <x v="0"/>
    <x v="0"/>
    <s v="DST NO. 2"/>
    <m/>
    <x v="0"/>
    <m/>
    <m/>
    <m/>
    <m/>
    <x v="6"/>
    <x v="2"/>
  </r>
  <r>
    <x v="0"/>
    <s v="T14N R101W S11 fFOX HILLS"/>
    <n v="49016170"/>
    <x v="0"/>
    <x v="1"/>
    <m/>
    <m/>
    <s v="11"/>
    <s v=" 14"/>
    <s v=" 101"/>
    <n v="41.202629999999999"/>
    <n v="-108.74248"/>
    <s v="4903705184"/>
    <s v="UNIT NO. 2"/>
    <x v="0"/>
    <x v="14"/>
    <n v="211"/>
    <m/>
    <n v="60"/>
    <x v="4"/>
    <n v="3180"/>
    <n v="3240"/>
    <n v="3550"/>
    <m/>
    <x v="0"/>
    <m/>
    <n v="7.8000001907348633"/>
    <x v="0"/>
    <n v="32"/>
    <n v="15"/>
    <n v="1153"/>
    <n v="-3"/>
    <x v="0"/>
    <n v="784"/>
    <n v="685"/>
    <m/>
    <x v="0"/>
    <n v="943"/>
    <n v="3612"/>
    <x v="0"/>
    <m/>
    <n v="1.5968"/>
    <n v="1.2343500000000001"/>
    <n v="50.155499999999996"/>
    <n v="0"/>
    <n v="52.986649999999997"/>
    <n v="22.11664"/>
    <n v="11.227149999999998"/>
    <m/>
    <x v="0"/>
    <n v="19.63326"/>
    <n v="52.977049999999998"/>
    <n v="9.0597062956455316E-5"/>
    <n v="3606"/>
    <n v="-8.3125519534497092E-4"/>
    <n v="3.0135892720147436E-2"/>
    <n v="2.3295490467882006E-2"/>
    <n v="0.94656861681197058"/>
    <n v="0.41747586926791885"/>
    <n v="0.21192478629897282"/>
    <n v="0.37059934443310832"/>
    <x v="0"/>
    <m/>
    <x v="0"/>
    <m/>
    <m/>
    <x v="0"/>
    <m/>
    <x v="0"/>
    <x v="0"/>
    <m/>
    <x v="0"/>
    <x v="0"/>
    <x v="0"/>
    <m/>
    <x v="0"/>
    <x v="0"/>
    <x v="0"/>
    <x v="0"/>
    <x v="0"/>
    <x v="0"/>
    <x v="0"/>
    <x v="0"/>
    <x v="0"/>
    <x v="0"/>
    <x v="0"/>
    <x v="0"/>
    <x v="0"/>
    <m/>
    <x v="0"/>
    <x v="0"/>
    <x v="0"/>
    <x v="0"/>
    <x v="0"/>
    <s v="DST TOP SPL."/>
    <m/>
    <x v="0"/>
    <m/>
    <m/>
    <m/>
    <m/>
    <x v="0"/>
    <x v="2"/>
  </r>
  <r>
    <x v="0"/>
    <s v="T14N R101W S11 fFOX HILLS"/>
    <n v="49008728"/>
    <x v="0"/>
    <x v="1"/>
    <m/>
    <m/>
    <s v="11"/>
    <s v=" 14"/>
    <s v=" 101"/>
    <n v="41.202629999999999"/>
    <n v="-108.74248"/>
    <s v="4903705184"/>
    <s v="UNIT NO. 2"/>
    <x v="0"/>
    <x v="14"/>
    <n v="211"/>
    <m/>
    <n v="60"/>
    <x v="4"/>
    <n v="3180"/>
    <n v="3240"/>
    <n v="3550"/>
    <m/>
    <x v="0"/>
    <d v="1964-01-16T00:00:00"/>
    <n v="8.3999996185302734"/>
    <x v="0"/>
    <n v="8"/>
    <n v="2"/>
    <n v="1422"/>
    <n v="7"/>
    <x v="0"/>
    <n v="1380"/>
    <n v="1379"/>
    <m/>
    <x v="0"/>
    <n v="-1"/>
    <n v="3535"/>
    <x v="0"/>
    <m/>
    <n v="0.3992"/>
    <n v="0.16458"/>
    <n v="61.856999999999992"/>
    <n v="0.17906"/>
    <n v="62.599839999999993"/>
    <n v="38.9298"/>
    <n v="22.601809999999997"/>
    <m/>
    <x v="0"/>
    <n v="0"/>
    <n v="61.531610000000001"/>
    <n v="8.6056353969924029E-3"/>
    <n v="4194"/>
    <n v="8.5263294087204039E-2"/>
    <n v="6.3770131041868483E-3"/>
    <n v="2.6290802021219227E-3"/>
    <n v="0.99099390669369125"/>
    <n v="0.63267969097509391"/>
    <n v="0.36732030902490603"/>
    <n v="0"/>
    <x v="0"/>
    <m/>
    <x v="0"/>
    <m/>
    <m/>
    <x v="0"/>
    <m/>
    <x v="0"/>
    <x v="0"/>
    <m/>
    <x v="0"/>
    <x v="0"/>
    <x v="0"/>
    <m/>
    <x v="0"/>
    <x v="0"/>
    <x v="0"/>
    <x v="0"/>
    <x v="0"/>
    <x v="0"/>
    <x v="0"/>
    <x v="0"/>
    <x v="0"/>
    <x v="0"/>
    <x v="0"/>
    <x v="0"/>
    <x v="0"/>
    <m/>
    <x v="0"/>
    <x v="0"/>
    <x v="0"/>
    <x v="0"/>
    <x v="0"/>
    <s v="DST NO. 3"/>
    <m/>
    <x v="0"/>
    <m/>
    <m/>
    <m/>
    <m/>
    <x v="0"/>
    <x v="2"/>
  </r>
  <r>
    <x v="1"/>
    <s v="T18N R099W S03 fFOX HILLS"/>
    <n v="258"/>
    <x v="0"/>
    <x v="1"/>
    <m/>
    <s v="NE SE"/>
    <n v="3"/>
    <n v="18"/>
    <n v="99"/>
    <n v="41.564529999999998"/>
    <n v="-108.54519999999999"/>
    <s v="4903705447"/>
    <s v="1 PDU WSW"/>
    <x v="0"/>
    <x v="14"/>
    <m/>
    <m/>
    <s v=""/>
    <x v="0"/>
    <m/>
    <m/>
    <n v="4614"/>
    <m/>
    <x v="3"/>
    <d v="1963-10-03T00:00:00"/>
    <n v="7.8"/>
    <x v="1"/>
    <n v="319"/>
    <n v="169"/>
    <n v="24818"/>
    <n v="93"/>
    <x v="1"/>
    <n v="39000"/>
    <n v="769"/>
    <n v="0"/>
    <x v="1"/>
    <n v="0"/>
    <n v="64783"/>
    <x v="0"/>
    <s v="RME PETROLEUM COMPANY"/>
    <n v="15.918100000000001"/>
    <n v="13.90701"/>
    <n v="1079.5829999999999"/>
    <n v="2.3789400000000001"/>
    <n v="1111.7870499999999"/>
    <n v="1100.19"/>
    <n v="12.603909999999999"/>
    <n v="0"/>
    <x v="1"/>
    <n v="0"/>
    <n v="1112.7939100000001"/>
    <n v="-4.5260658888323301E-4"/>
    <n v="65168"/>
    <n v="2.9626551546352085E-3"/>
    <n v="1.431757997181205E-2"/>
    <n v="1.2508699395266387E-2"/>
    <n v="0.97317372063292151"/>
    <n v="0.98867363499500094"/>
    <n v="1.1326365004998992E-2"/>
    <n v="0"/>
    <x v="3"/>
    <n v="0"/>
    <x v="1"/>
    <n v="64765"/>
    <n v="0.1"/>
    <x v="0"/>
    <n v="0.1"/>
    <x v="0"/>
    <x v="1"/>
    <m/>
    <x v="1"/>
    <x v="1"/>
    <x v="1"/>
    <n v="0"/>
    <x v="1"/>
    <x v="3"/>
    <x v="1"/>
    <x v="1"/>
    <x v="0"/>
    <x v="0"/>
    <x v="0"/>
    <x v="0"/>
    <x v="0"/>
    <x v="0"/>
    <x v="0"/>
    <x v="0"/>
    <x v="0"/>
    <m/>
    <x v="0"/>
    <x v="0"/>
    <x v="0"/>
    <x v="0"/>
    <x v="0"/>
    <s v="WELLHEAD"/>
    <n v="19631003"/>
    <x v="1"/>
    <m/>
    <m/>
    <m/>
    <m/>
    <x v="0"/>
    <x v="2"/>
  </r>
  <r>
    <x v="1"/>
    <s v="T18N R100W S01 fFOX HILLS"/>
    <n v="4981"/>
    <x v="0"/>
    <x v="1"/>
    <s v="PATRICK DRAW"/>
    <s v="NE SW"/>
    <n v="1"/>
    <n v="18"/>
    <n v="100"/>
    <n v="41.565832999999998"/>
    <n v="-108.62861100000001"/>
    <s v="4903724509"/>
    <s v="1-11"/>
    <x v="0"/>
    <x v="14"/>
    <m/>
    <m/>
    <n v="52"/>
    <x v="0"/>
    <n v="1534"/>
    <n v="1586"/>
    <n v="1859"/>
    <n v="1768"/>
    <x v="1"/>
    <d v="2006-09-13T00:00:00"/>
    <n v="7.75"/>
    <x v="1"/>
    <n v="162"/>
    <n v="123"/>
    <n v="13409"/>
    <n v="0"/>
    <x v="1"/>
    <n v="19000"/>
    <n v="4000"/>
    <n v="0"/>
    <x v="1"/>
    <n v="0"/>
    <n v="36701"/>
    <x v="0"/>
    <s v="INFINITY OIL &amp; GAS OF WYOMING"/>
    <n v="8.0838000000000001"/>
    <n v="10.12167"/>
    <n v="583.29149999999993"/>
    <n v="0"/>
    <n v="601.49696999999992"/>
    <n v="535.99"/>
    <n v="65.56"/>
    <n v="0"/>
    <x v="1"/>
    <n v="0"/>
    <n v="601.54999999999995"/>
    <n v="-4.4079741957236484E-5"/>
    <n v="36694"/>
    <n v="-9.5374344301382921E-5"/>
    <n v="1.3439469196328623E-2"/>
    <n v="1.6827466312922576E-2"/>
    <n v="0.96973306449074881"/>
    <n v="0.89101487823123604"/>
    <n v="0.10898512176876402"/>
    <n v="0"/>
    <x v="1"/>
    <n v="7"/>
    <x v="1"/>
    <n v="0"/>
    <n v="0.18"/>
    <x v="1"/>
    <n v="0"/>
    <x v="2"/>
    <x v="1"/>
    <n v="0"/>
    <x v="1"/>
    <x v="1"/>
    <x v="1"/>
    <n v="0"/>
    <x v="1"/>
    <x v="3"/>
    <x v="1"/>
    <x v="1"/>
    <x v="0"/>
    <x v="0"/>
    <x v="0"/>
    <x v="0"/>
    <x v="0"/>
    <x v="0"/>
    <x v="0"/>
    <x v="0"/>
    <x v="0"/>
    <m/>
    <x v="0"/>
    <x v="0"/>
    <x v="0"/>
    <x v="0"/>
    <x v="0"/>
    <m/>
    <n v="20060913"/>
    <x v="0"/>
    <s v="QUESTAR APPLIED TECHNOLOGY SERVICES ROCK SPRINGS"/>
    <s v="1518"/>
    <s v="1534-1586"/>
    <d v="2006-09-15T00:00:00"/>
    <x v="0"/>
    <x v="2"/>
  </r>
  <r>
    <x v="1"/>
    <s v="T18N R100W S13 fFOX HILLS"/>
    <n v="4991"/>
    <x v="0"/>
    <x v="1"/>
    <s v="PATRICK DRAW"/>
    <s v="NE NE"/>
    <n v="13"/>
    <n v="18"/>
    <n v="100"/>
    <n v="41.540556000000002"/>
    <n v="-108.62333"/>
    <s v="4903725004"/>
    <s v="13-11"/>
    <x v="0"/>
    <x v="14"/>
    <m/>
    <m/>
    <n v="90"/>
    <x v="0"/>
    <n v="1930"/>
    <n v="2020"/>
    <n v="2020"/>
    <m/>
    <x v="1"/>
    <d v="2006-09-12T00:00:00"/>
    <n v="8.31"/>
    <x v="1"/>
    <n v="52"/>
    <n v="24"/>
    <n v="10143"/>
    <n v="0"/>
    <x v="1"/>
    <n v="14550"/>
    <n v="2200"/>
    <n v="0"/>
    <x v="1"/>
    <n v="0"/>
    <n v="26973"/>
    <x v="0"/>
    <s v="INFINITY OIL &amp; GAS OF WYOMING"/>
    <n v="2.5948000000000002"/>
    <n v="1.97496"/>
    <n v="441.22049999999996"/>
    <n v="0"/>
    <n v="445.79025999999993"/>
    <n v="410.45549999999997"/>
    <n v="36.058"/>
    <n v="0"/>
    <x v="1"/>
    <n v="0"/>
    <n v="446.51349999999996"/>
    <n v="-8.1053115813389896E-4"/>
    <n v="26969"/>
    <n v="-7.4153720662934269E-5"/>
    <n v="5.820674502848045E-3"/>
    <n v="4.4302448420474698E-3"/>
    <n v="0.98974908065510458"/>
    <n v="0.91924544274697184"/>
    <n v="8.0754557253028186E-2"/>
    <n v="0"/>
    <x v="1"/>
    <n v="4"/>
    <x v="1"/>
    <n v="0"/>
    <n v="0.17"/>
    <x v="1"/>
    <n v="0"/>
    <x v="2"/>
    <x v="1"/>
    <n v="0"/>
    <x v="1"/>
    <x v="1"/>
    <x v="1"/>
    <n v="0"/>
    <x v="1"/>
    <x v="3"/>
    <x v="1"/>
    <x v="1"/>
    <x v="0"/>
    <x v="0"/>
    <x v="0"/>
    <x v="0"/>
    <x v="0"/>
    <x v="0"/>
    <x v="0"/>
    <x v="0"/>
    <x v="0"/>
    <m/>
    <x v="0"/>
    <x v="0"/>
    <x v="0"/>
    <x v="0"/>
    <x v="0"/>
    <m/>
    <n v="20060912"/>
    <x v="0"/>
    <s v="QUESTAR APPLIED TECHNOLOGY SERVICES ROCK SPRINGS"/>
    <s v="1927"/>
    <s v="1930-2020"/>
    <d v="2006-09-14T00:00:00"/>
    <x v="0"/>
    <x v="2"/>
  </r>
  <r>
    <x v="1"/>
    <s v="T19N R098W S08 fFOX HILLS"/>
    <m/>
    <x v="1"/>
    <x v="3"/>
    <s v="DESERT SPRINGS"/>
    <s v="NE NW"/>
    <n v="8"/>
    <n v="19"/>
    <n v="98"/>
    <n v="41.643742000000003"/>
    <n v="-108.477069"/>
    <s v="4903705665"/>
    <s v="1-8 NEWTON"/>
    <x v="0"/>
    <x v="14"/>
    <m/>
    <m/>
    <m/>
    <x v="0"/>
    <m/>
    <m/>
    <m/>
    <m/>
    <x v="1"/>
    <d v="1978-07-12T00:00:00"/>
    <n v="8.3000000000000007"/>
    <x v="0"/>
    <n v="51"/>
    <n v="6"/>
    <n v="4029"/>
    <n v="28"/>
    <x v="1"/>
    <n v="2620"/>
    <n v="6137"/>
    <n v="132"/>
    <x v="1"/>
    <n v="4"/>
    <n v="8563"/>
    <x v="0"/>
    <s v="UNION OIL"/>
    <n v="2.5449000000000002"/>
    <n v="0.49374000000000001"/>
    <n v="175.26149999999998"/>
    <n v="0.71623999999999999"/>
    <n v="179.01637999999997"/>
    <n v="73.910200000000003"/>
    <n v="100.58542999999999"/>
    <n v="4.3995600000000001"/>
    <x v="1"/>
    <n v="8.3280000000000007E-2"/>
    <n v="178.97847000000002"/>
    <n v="1.0589537810377419E-4"/>
    <n v="13007"/>
    <n v="0.20602688919796014"/>
    <n v="1.4216017551019637E-2"/>
    <n v="2.7580716356793724E-3"/>
    <n v="0.98302591081330104"/>
    <n v="0.41295581530001901"/>
    <n v="0.56199737320360366"/>
    <n v="4.6530736350578925E-4"/>
    <x v="1"/>
    <n v="0"/>
    <x v="1"/>
    <n v="5892"/>
    <n v="0.9"/>
    <x v="0"/>
    <n v="0"/>
    <x v="0"/>
    <x v="1"/>
    <m/>
    <x v="1"/>
    <x v="1"/>
    <x v="1"/>
    <n v="0"/>
    <x v="1"/>
    <x v="3"/>
    <x v="1"/>
    <x v="1"/>
    <x v="0"/>
    <x v="0"/>
    <x v="0"/>
    <x v="0"/>
    <x v="0"/>
    <x v="0"/>
    <x v="0"/>
    <x v="0"/>
    <x v="0"/>
    <m/>
    <x v="0"/>
    <x v="0"/>
    <x v="0"/>
    <x v="0"/>
    <x v="0"/>
    <s v="SAMPLE DURING FLOW TEST"/>
    <n v="19780712"/>
    <x v="1"/>
    <s v="CHEMICAL AND GEOLOGICAL LABORATORIES CASPER LAB No 27917"/>
    <m/>
    <m/>
    <d v="1978-07-13T00:00:00"/>
    <x v="0"/>
    <x v="2"/>
  </r>
  <r>
    <x v="1"/>
    <s v="T19N R100W S23 fFOX HILLS"/>
    <m/>
    <x v="1"/>
    <x v="3"/>
    <s v="WILDCAT"/>
    <s v="SW NE"/>
    <n v="23"/>
    <n v="19"/>
    <n v="100"/>
    <n v="41.612769999999998"/>
    <n v="-108.64361"/>
    <s v="4903724470"/>
    <s v="23-2 PIPELINE"/>
    <x v="0"/>
    <x v="14"/>
    <m/>
    <m/>
    <m/>
    <x v="0"/>
    <m/>
    <m/>
    <n v="2491"/>
    <n v="2437"/>
    <x v="1"/>
    <d v="2001-11-01T00:00:00"/>
    <n v="9.1"/>
    <x v="0"/>
    <n v="6.32"/>
    <n v="16.600000000000001"/>
    <n v="4210"/>
    <n v="25.6"/>
    <x v="1"/>
    <n v="6200"/>
    <n v="903"/>
    <n v="201"/>
    <x v="0"/>
    <n v="115"/>
    <n v="11040"/>
    <x v="0"/>
    <s v="INFINITY OIL AND GAS"/>
    <n v="0.31536800000000004"/>
    <n v="1.3660140000000001"/>
    <n v="183.13499999999999"/>
    <n v="0.65484799999999999"/>
    <n v="185.47122999999999"/>
    <n v="174.90199999999999"/>
    <n v="14.800169999999998"/>
    <n v="6.6993299999999998"/>
    <x v="1"/>
    <n v="2.3943000000000003"/>
    <n v="198.79579999999999"/>
    <n v="-3.4675288171353125E-2"/>
    <n v="11677.52"/>
    <n v="2.8062922361243674E-2"/>
    <n v="1.7003607513682852E-3"/>
    <n v="7.3650991585056079E-3"/>
    <n v="0.99093454009012605"/>
    <n v="0.87980731987295502"/>
    <n v="7.4449108079748152E-2"/>
    <n v="1.2044017026516659E-2"/>
    <x v="0"/>
    <m/>
    <x v="0"/>
    <m/>
    <m/>
    <x v="1"/>
    <m/>
    <x v="2"/>
    <x v="0"/>
    <n v="0"/>
    <x v="0"/>
    <x v="0"/>
    <x v="0"/>
    <m/>
    <x v="0"/>
    <x v="0"/>
    <x v="0"/>
    <x v="0"/>
    <x v="0"/>
    <x v="0"/>
    <x v="0"/>
    <x v="0"/>
    <x v="0"/>
    <x v="0"/>
    <x v="0"/>
    <x v="0"/>
    <x v="0"/>
    <m/>
    <x v="0"/>
    <x v="0"/>
    <x v="0"/>
    <x v="0"/>
    <x v="0"/>
    <m/>
    <n v="20011101"/>
    <x v="0"/>
    <s v="WYO ANALYTICAL LABS ROCK SPRINGS"/>
    <m/>
    <m/>
    <d v="2001-01-24T00:00:00"/>
    <x v="0"/>
    <x v="2"/>
  </r>
  <r>
    <x v="1"/>
    <s v="T20N R094W S27 fFOX HILLS"/>
    <n v="3896"/>
    <x v="0"/>
    <x v="1"/>
    <s v="WC"/>
    <s v="SE NE"/>
    <n v="27"/>
    <n v="20"/>
    <n v="94"/>
    <n v="41.684569000000003"/>
    <n v="-107.97268200000001"/>
    <s v="4903725263"/>
    <s v="WAMSUTTER 27-2 SWD"/>
    <x v="0"/>
    <x v="14"/>
    <m/>
    <m/>
    <m/>
    <x v="0"/>
    <s v="7682"/>
    <m/>
    <n v="8000"/>
    <n v="7899"/>
    <x v="2"/>
    <d v="2003-01-12T00:00:00"/>
    <n v="7.57"/>
    <x v="1"/>
    <n v="64"/>
    <n v="10"/>
    <n v="7770"/>
    <m/>
    <x v="1"/>
    <n v="12000"/>
    <n v="293"/>
    <m/>
    <x v="0"/>
    <m/>
    <n v="20137"/>
    <x v="0"/>
    <s v="ANADARKO PETROLEUM"/>
    <n v="3.1936"/>
    <n v="0.82289999999999996"/>
    <n v="337.995"/>
    <n v="0"/>
    <n v="342.01150000000001"/>
    <n v="338.52"/>
    <n v="4.8022699999999992"/>
    <n v="0"/>
    <x v="1"/>
    <n v="0"/>
    <n v="343.32227"/>
    <n v="-1.9126009214458979E-3"/>
    <n v="20137"/>
    <n v="0"/>
    <n v="9.3376977089951654E-3"/>
    <n v="2.4060594453695267E-3"/>
    <n v="0.98825624284563529"/>
    <n v="0.98601235509715113"/>
    <n v="1.3987644902848857E-2"/>
    <n v="0"/>
    <x v="0"/>
    <m/>
    <x v="0"/>
    <m/>
    <n v="0.26"/>
    <x v="0"/>
    <m/>
    <x v="0"/>
    <x v="0"/>
    <m/>
    <x v="0"/>
    <x v="0"/>
    <x v="0"/>
    <m/>
    <x v="0"/>
    <x v="0"/>
    <x v="0"/>
    <x v="0"/>
    <x v="0"/>
    <x v="0"/>
    <x v="0"/>
    <x v="0"/>
    <x v="0"/>
    <x v="0"/>
    <x v="0"/>
    <x v="0"/>
    <x v="0"/>
    <m/>
    <x v="0"/>
    <x v="0"/>
    <x v="0"/>
    <x v="0"/>
    <x v="0"/>
    <s v="PRODUCTION WATER"/>
    <n v="20030112"/>
    <x v="0"/>
    <s v="BJ SERVICES ROCK SPRINGS"/>
    <m/>
    <m/>
    <d v="2003-01-14T00:00:00"/>
    <x v="5"/>
    <x v="2"/>
  </r>
  <r>
    <x v="0"/>
    <s v="T22N R099W S08 fFOX HILLS"/>
    <n v="49017222"/>
    <x v="0"/>
    <x v="1"/>
    <m/>
    <m/>
    <s v="8"/>
    <s v=" 22"/>
    <s v=" 99"/>
    <n v="41.89188"/>
    <n v="-108.63244"/>
    <s v="4903705880"/>
    <s v="UNIT NO. 1"/>
    <x v="0"/>
    <x v="14"/>
    <n v="3244"/>
    <m/>
    <n v="35"/>
    <x v="0"/>
    <n v="3894"/>
    <n v="3929"/>
    <n v="6100"/>
    <m/>
    <x v="0"/>
    <d v="1958-11-02T00:00:00"/>
    <n v="8.6000003814697266"/>
    <x v="2"/>
    <n v="95"/>
    <n v="49"/>
    <n v="5802"/>
    <n v="-3"/>
    <x v="0"/>
    <n v="7960"/>
    <n v="1025"/>
    <m/>
    <x v="0"/>
    <n v="321"/>
    <n v="14828"/>
    <x v="0"/>
    <m/>
    <n v="4.7404999999999999"/>
    <n v="4.0322100000000001"/>
    <n v="252.38699999999997"/>
    <n v="0"/>
    <n v="261.15970999999996"/>
    <n v="224.55159999999998"/>
    <n v="16.79975"/>
    <m/>
    <x v="0"/>
    <n v="6.6832200000000004"/>
    <n v="248.03456999999997"/>
    <n v="2.5776291124087233E-2"/>
    <n v="15246"/>
    <n v="1.3899049012435992E-2"/>
    <n v="1.8151727921584843E-2"/>
    <n v="1.5439632705979037E-2"/>
    <n v="0.96640863937243615"/>
    <n v="0.90532380224256648"/>
    <n v="6.7731485977942513E-2"/>
    <n v="2.6944711779491065E-2"/>
    <x v="0"/>
    <m/>
    <x v="0"/>
    <m/>
    <m/>
    <x v="0"/>
    <m/>
    <x v="0"/>
    <x v="0"/>
    <m/>
    <x v="0"/>
    <x v="0"/>
    <x v="0"/>
    <m/>
    <x v="0"/>
    <x v="0"/>
    <x v="0"/>
    <x v="0"/>
    <x v="0"/>
    <x v="0"/>
    <x v="0"/>
    <x v="0"/>
    <x v="0"/>
    <x v="0"/>
    <x v="0"/>
    <x v="0"/>
    <x v="0"/>
    <m/>
    <x v="0"/>
    <x v="0"/>
    <x v="0"/>
    <x v="0"/>
    <x v="0"/>
    <s v="DST NO. 2"/>
    <m/>
    <x v="0"/>
    <m/>
    <m/>
    <m/>
    <m/>
    <x v="5"/>
    <x v="2"/>
  </r>
  <r>
    <x v="0"/>
    <s v="T15N R091W S02 fFRONTIER"/>
    <n v="49008539"/>
    <x v="0"/>
    <x v="5"/>
    <s v="CHEROKEE CREEK"/>
    <m/>
    <s v="2"/>
    <n v="15"/>
    <n v="91"/>
    <n v="41.298459999999999"/>
    <n v="-107.60821"/>
    <s v="4900705069"/>
    <s v="UNIT NO. 13-2"/>
    <x v="0"/>
    <x v="15"/>
    <m/>
    <m/>
    <n v="44"/>
    <x v="0"/>
    <n v="7862"/>
    <n v="7906"/>
    <m/>
    <m/>
    <x v="2"/>
    <d v="1965-10-20T00:00:00"/>
    <n v="7.1"/>
    <x v="0"/>
    <n v="4300"/>
    <n v="700"/>
    <n v="18462"/>
    <n v="225"/>
    <x v="0"/>
    <n v="38000"/>
    <n v="488"/>
    <m/>
    <x v="0"/>
    <n v="127"/>
    <n v="62063"/>
    <x v="0"/>
    <m/>
    <n v="214.57"/>
    <n v="57.603000000000002"/>
    <n v="803.09699999999998"/>
    <n v="5.7554999999999996"/>
    <n v="1081.0255"/>
    <n v="1071.98"/>
    <n v="7.9983199999999988"/>
    <m/>
    <x v="0"/>
    <n v="2.6441400000000002"/>
    <n v="1082.62246"/>
    <n v="-7.380868004054046E-4"/>
    <n v="62299"/>
    <n v="1.8976857882632959E-3"/>
    <n v="0.19848745473626664"/>
    <n v="5.3285514541516366E-2"/>
    <n v="0.74822703072221697"/>
    <n v="0.99016974024351945"/>
    <n v="7.3879124953679593E-3"/>
    <n v="2.4423472611126134E-3"/>
    <x v="0"/>
    <m/>
    <x v="0"/>
    <m/>
    <m/>
    <x v="0"/>
    <m/>
    <x v="0"/>
    <x v="0"/>
    <m/>
    <x v="0"/>
    <x v="0"/>
    <x v="0"/>
    <m/>
    <x v="0"/>
    <x v="0"/>
    <x v="0"/>
    <x v="0"/>
    <x v="0"/>
    <x v="0"/>
    <x v="0"/>
    <x v="0"/>
    <x v="0"/>
    <x v="0"/>
    <x v="0"/>
    <x v="0"/>
    <x v="0"/>
    <m/>
    <x v="0"/>
    <x v="0"/>
    <x v="0"/>
    <x v="0"/>
    <x v="0"/>
    <s v="PRODUCTION 10-19-65 (10:00 A.M.)"/>
    <m/>
    <x v="0"/>
    <m/>
    <m/>
    <m/>
    <m/>
    <x v="0"/>
    <x v="2"/>
  </r>
  <r>
    <x v="0"/>
    <s v="T15N R091W S23 fFRONTIER"/>
    <n v="49008528"/>
    <x v="0"/>
    <x v="5"/>
    <s v="CHEROKEE CREEK"/>
    <m/>
    <s v="23"/>
    <n v="15"/>
    <n v="91"/>
    <n v="41.259399999999999"/>
    <n v="-107.60135"/>
    <s v="4900705062"/>
    <s v="UNIT NO. 32-23"/>
    <x v="0"/>
    <x v="15"/>
    <m/>
    <n v="505"/>
    <n v="18"/>
    <x v="0"/>
    <n v="7703"/>
    <n v="7721"/>
    <m/>
    <m/>
    <x v="2"/>
    <d v="1971-10-01T00:00:00"/>
    <n v="6.9"/>
    <x v="0"/>
    <n v="1887"/>
    <n v="299"/>
    <n v="16174"/>
    <n v="90"/>
    <x v="0"/>
    <n v="29000"/>
    <n v="415"/>
    <m/>
    <x v="0"/>
    <n v="-1"/>
    <n v="47654"/>
    <x v="0"/>
    <m/>
    <n v="94.161299999999997"/>
    <n v="24.604710000000001"/>
    <n v="703.56899999999996"/>
    <n v="2.3022"/>
    <n v="824.63720999999998"/>
    <n v="818.09"/>
    <n v="6.8018499999999991"/>
    <m/>
    <x v="0"/>
    <n v="0"/>
    <n v="824.89184999999986"/>
    <n v="-1.5437133311242254E-4"/>
    <n v="47861"/>
    <n v="2.1671988692875464E-3"/>
    <n v="0.11418512147905623"/>
    <n v="2.9837011599318931E-2"/>
    <n v="0.85597786692162481"/>
    <n v="0.99175425239078319"/>
    <n v="8.2457476092168934E-3"/>
    <n v="0"/>
    <x v="0"/>
    <m/>
    <x v="0"/>
    <m/>
    <m/>
    <x v="0"/>
    <m/>
    <x v="0"/>
    <x v="0"/>
    <m/>
    <x v="0"/>
    <x v="0"/>
    <x v="0"/>
    <m/>
    <x v="0"/>
    <x v="0"/>
    <x v="0"/>
    <x v="0"/>
    <x v="0"/>
    <x v="0"/>
    <x v="0"/>
    <x v="0"/>
    <x v="0"/>
    <x v="0"/>
    <x v="0"/>
    <x v="0"/>
    <x v="0"/>
    <m/>
    <x v="0"/>
    <x v="0"/>
    <x v="0"/>
    <x v="0"/>
    <x v="0"/>
    <s v="PRODUCTION"/>
    <m/>
    <x v="0"/>
    <m/>
    <m/>
    <m/>
    <m/>
    <x v="0"/>
    <x v="2"/>
  </r>
  <r>
    <x v="1"/>
    <s v="T16N R090W S31 fFRONTIER"/>
    <m/>
    <x v="0"/>
    <x v="5"/>
    <s v="DEEP CREEK"/>
    <s v="NE SE"/>
    <n v="31"/>
    <n v="16"/>
    <n v="90"/>
    <n v="41.313650000000003"/>
    <n v="-107.56007"/>
    <s v="4900720236"/>
    <s v="BROWNS HILL J-31X"/>
    <x v="0"/>
    <x v="15"/>
    <m/>
    <m/>
    <m/>
    <x v="0"/>
    <m/>
    <m/>
    <m/>
    <m/>
    <x v="1"/>
    <d v="1982-08-04T00:00:00"/>
    <n v="6.9"/>
    <x v="0"/>
    <n v="194"/>
    <n v="52"/>
    <n v="5329"/>
    <n v="88"/>
    <x v="1"/>
    <n v="8350"/>
    <n v="671"/>
    <n v="0"/>
    <x v="1"/>
    <n v="73"/>
    <n v="14416"/>
    <x v="0"/>
    <s v="BENSON-MONTIN-GREER DRILLING"/>
    <n v="9.6806000000000001"/>
    <n v="4.2790800000000004"/>
    <n v="231.8115"/>
    <n v="2.2510399999999997"/>
    <n v="248.02221999999998"/>
    <n v="235.55349999999999"/>
    <n v="10.997689999999999"/>
    <n v="0"/>
    <x v="1"/>
    <n v="1.5198600000000002"/>
    <n v="248.07104999999999"/>
    <n v="-9.8429071613911391E-5"/>
    <n v="14757"/>
    <n v="1.1688890412367601E-2"/>
    <n v="3.9031180351502381E-2"/>
    <n v="1.7252809042673681E-2"/>
    <n v="0.943716010605824"/>
    <n v="0.9495404643145583"/>
    <n v="4.4332823197225146E-2"/>
    <n v="6.1267124882165829E-3"/>
    <x v="1"/>
    <n v="0"/>
    <x v="1"/>
    <n v="14277"/>
    <n v="0.6"/>
    <x v="0"/>
    <n v="0.5"/>
    <x v="0"/>
    <x v="1"/>
    <m/>
    <x v="1"/>
    <x v="1"/>
    <x v="1"/>
    <n v="0"/>
    <x v="1"/>
    <x v="3"/>
    <x v="1"/>
    <x v="1"/>
    <x v="0"/>
    <x v="0"/>
    <x v="0"/>
    <x v="0"/>
    <x v="0"/>
    <x v="0"/>
    <x v="0"/>
    <x v="0"/>
    <x v="0"/>
    <m/>
    <x v="0"/>
    <x v="0"/>
    <x v="0"/>
    <x v="0"/>
    <x v="0"/>
    <m/>
    <n v="19820804"/>
    <x v="1"/>
    <m/>
    <m/>
    <m/>
    <m/>
    <x v="0"/>
    <x v="2"/>
  </r>
  <r>
    <x v="0"/>
    <s v="T16N R091W S22 fFRONTIER"/>
    <n v="49124973"/>
    <x v="0"/>
    <x v="5"/>
    <s v="COW CREEK"/>
    <m/>
    <s v="22"/>
    <n v="16"/>
    <n v="91"/>
    <n v="41.337820000000001"/>
    <n v="-107.61915999999999"/>
    <s v="4900720252"/>
    <s v="DEEP GULCH NO 1"/>
    <x v="0"/>
    <x v="15"/>
    <m/>
    <m/>
    <m/>
    <x v="0"/>
    <n v="8046"/>
    <m/>
    <m/>
    <m/>
    <x v="0"/>
    <d v="1976-01-20T00:00:00"/>
    <n v="8.1"/>
    <x v="0"/>
    <n v="1883"/>
    <n v="76"/>
    <n v="19473"/>
    <n v="68"/>
    <x v="0"/>
    <n v="33000"/>
    <n v="1061"/>
    <m/>
    <x v="0"/>
    <n v="50"/>
    <n v="55073"/>
    <x v="0"/>
    <m/>
    <n v="93.961699999999993"/>
    <n v="6.2540399999999998"/>
    <n v="847.07549999999992"/>
    <n v="1.7394399999999999"/>
    <n v="949.03067999999985"/>
    <n v="930.93"/>
    <n v="17.389789999999998"/>
    <m/>
    <x v="0"/>
    <n v="1.0410000000000001"/>
    <n v="949.36078999999995"/>
    <n v="-1.7388931904550978E-4"/>
    <n v="55608"/>
    <n v="4.8337112964284747E-3"/>
    <n v="9.9008074217368833E-2"/>
    <n v="6.5899239421848841E-3"/>
    <n v="0.89440200184044627"/>
    <n v="0.98058610573120464"/>
    <n v="1.8317366993848564E-2"/>
    <n v="1.0965272749467567E-3"/>
    <x v="0"/>
    <m/>
    <x v="0"/>
    <m/>
    <m/>
    <x v="0"/>
    <m/>
    <x v="0"/>
    <x v="0"/>
    <m/>
    <x v="0"/>
    <x v="0"/>
    <x v="0"/>
    <m/>
    <x v="0"/>
    <x v="0"/>
    <x v="0"/>
    <x v="0"/>
    <x v="0"/>
    <x v="0"/>
    <x v="0"/>
    <x v="0"/>
    <x v="0"/>
    <x v="0"/>
    <x v="0"/>
    <x v="0"/>
    <x v="0"/>
    <m/>
    <x v="0"/>
    <x v="0"/>
    <x v="0"/>
    <x v="0"/>
    <x v="0"/>
    <s v="DST NO 3"/>
    <m/>
    <x v="0"/>
    <m/>
    <m/>
    <m/>
    <m/>
    <x v="0"/>
    <x v="2"/>
  </r>
  <r>
    <x v="0"/>
    <s v="T16N R092W S01 fFRONTIER"/>
    <n v="49009371"/>
    <x v="0"/>
    <x v="5"/>
    <s v="COW CREEK"/>
    <m/>
    <s v="1"/>
    <n v="16"/>
    <n v="92"/>
    <n v="41.381340000000002"/>
    <n v="-107.6995"/>
    <s v="4900705098"/>
    <s v="UNIT NO. 3"/>
    <x v="0"/>
    <x v="15"/>
    <m/>
    <m/>
    <n v="19"/>
    <x v="0"/>
    <n v="8921"/>
    <n v="8940"/>
    <n v="10150"/>
    <m/>
    <x v="0"/>
    <d v="1961-08-29T00:00:00"/>
    <n v="7"/>
    <x v="2"/>
    <n v="2251"/>
    <n v="389"/>
    <n v="18912"/>
    <n v="-3"/>
    <x v="0"/>
    <n v="34000"/>
    <n v="476"/>
    <m/>
    <x v="0"/>
    <n v="17"/>
    <n v="55804"/>
    <x v="0"/>
    <m/>
    <n v="112.3249"/>
    <n v="32.010809999999999"/>
    <n v="822.67199999999991"/>
    <n v="0"/>
    <n v="967.00770999999986"/>
    <n v="959.14"/>
    <n v="7.801639999999999"/>
    <m/>
    <x v="0"/>
    <n v="0.35394000000000003"/>
    <n v="967.29557999999997"/>
    <n v="-1.48823610799996E-4"/>
    <n v="56039"/>
    <n v="2.1011596613109448E-3"/>
    <n v="0.11615719175599956"/>
    <n v="3.3102952198798913E-2"/>
    <n v="0.85073985604520153"/>
    <n v="0.99156867852120234"/>
    <n v="8.0654147101550892E-3"/>
    <n v="3.6590676864252809E-4"/>
    <x v="0"/>
    <m/>
    <x v="0"/>
    <m/>
    <m/>
    <x v="0"/>
    <m/>
    <x v="0"/>
    <x v="0"/>
    <m/>
    <x v="0"/>
    <x v="0"/>
    <x v="0"/>
    <m/>
    <x v="0"/>
    <x v="0"/>
    <x v="0"/>
    <x v="0"/>
    <x v="0"/>
    <x v="0"/>
    <x v="0"/>
    <x v="0"/>
    <x v="0"/>
    <x v="0"/>
    <x v="0"/>
    <x v="0"/>
    <x v="0"/>
    <m/>
    <x v="0"/>
    <x v="0"/>
    <x v="0"/>
    <x v="0"/>
    <x v="0"/>
    <s v="DST NO. 2"/>
    <m/>
    <x v="0"/>
    <m/>
    <m/>
    <m/>
    <m/>
    <x v="0"/>
    <x v="2"/>
  </r>
  <r>
    <x v="0"/>
    <s v="T19N R089W S34 fFRONTIER"/>
    <n v="49010378"/>
    <x v="0"/>
    <x v="5"/>
    <s v="ESPY"/>
    <m/>
    <s v="34"/>
    <n v="19"/>
    <n v="89"/>
    <n v="41.582819999999998"/>
    <n v="-107.40112999999999"/>
    <s v="4900705200"/>
    <s v="1 POWERS-FEDERAL (ESPY UNIT NO. 4)"/>
    <x v="0"/>
    <x v="15"/>
    <m/>
    <m/>
    <m/>
    <x v="0"/>
    <m/>
    <n v="0"/>
    <m/>
    <m/>
    <x v="2"/>
    <d v="1966-09-09T00:00:00"/>
    <n v="8.9"/>
    <x v="0"/>
    <n v="427"/>
    <n v="48"/>
    <n v="11554"/>
    <n v="40"/>
    <x v="0"/>
    <n v="18400"/>
    <n v="573"/>
    <m/>
    <x v="0"/>
    <n v="25"/>
    <n v="30820"/>
    <x v="0"/>
    <m/>
    <n v="21.307300000000001"/>
    <n v="3.9499200000000001"/>
    <n v="502.59899999999999"/>
    <n v="1.0231999999999999"/>
    <n v="528.87941999999998"/>
    <n v="519.06399999999996"/>
    <n v="9.3914699999999982"/>
    <m/>
    <x v="0"/>
    <n v="0.52050000000000007"/>
    <n v="528.97596999999996"/>
    <n v="-9.1269563791681645E-5"/>
    <n v="31064"/>
    <n v="3.9428608364035942E-3"/>
    <n v="4.0287633048758077E-2"/>
    <n v="7.468469845168111E-3"/>
    <n v="0.95224389710607382"/>
    <n v="0.98126196545374267"/>
    <n v="1.7754057901722832E-2"/>
    <n v="9.8397664453453351E-4"/>
    <x v="0"/>
    <m/>
    <x v="0"/>
    <m/>
    <m/>
    <x v="0"/>
    <m/>
    <x v="0"/>
    <x v="0"/>
    <m/>
    <x v="0"/>
    <x v="0"/>
    <x v="0"/>
    <m/>
    <x v="0"/>
    <x v="0"/>
    <x v="0"/>
    <x v="0"/>
    <x v="0"/>
    <x v="0"/>
    <x v="0"/>
    <x v="0"/>
    <x v="0"/>
    <x v="0"/>
    <x v="0"/>
    <x v="0"/>
    <x v="0"/>
    <m/>
    <x v="0"/>
    <x v="0"/>
    <x v="0"/>
    <x v="0"/>
    <x v="0"/>
    <s v="PRODUCTION"/>
    <m/>
    <x v="0"/>
    <m/>
    <m/>
    <m/>
    <m/>
    <x v="2"/>
    <x v="2"/>
  </r>
  <r>
    <x v="0"/>
    <s v="T19N R090W S26 fFRONTIER"/>
    <n v="49017260"/>
    <x v="0"/>
    <x v="5"/>
    <s v="SUGAR CREEK"/>
    <m/>
    <s v="26"/>
    <n v="19"/>
    <n v="90"/>
    <n v="41.58719"/>
    <n v="-107.50512000000001"/>
    <s v="4900720034"/>
    <s v="GOV'T TROWBRIDGE NO. 1"/>
    <x v="0"/>
    <x v="15"/>
    <m/>
    <n v="65"/>
    <n v="69"/>
    <x v="0"/>
    <n v="7620"/>
    <n v="7689"/>
    <m/>
    <m/>
    <x v="0"/>
    <d v="1968-04-17T00:00:00"/>
    <n v="8.3000001907348633"/>
    <x v="0"/>
    <n v="203"/>
    <n v="25"/>
    <n v="4186"/>
    <n v="140"/>
    <x v="0"/>
    <n v="3400"/>
    <n v="5307"/>
    <m/>
    <x v="0"/>
    <n v="546"/>
    <n v="11222"/>
    <x v="0"/>
    <m/>
    <n v="10.1297"/>
    <n v="2.0572500000000002"/>
    <n v="182.09099999999998"/>
    <n v="3.5811999999999999"/>
    <n v="197.85914999999997"/>
    <n v="95.914000000000001"/>
    <n v="86.981729999999985"/>
    <m/>
    <x v="0"/>
    <n v="11.36772"/>
    <n v="194.26344999999998"/>
    <n v="9.1698361685860347E-3"/>
    <n v="13804"/>
    <n v="0.10317270039159275"/>
    <n v="5.1196520352988481E-2"/>
    <n v="1.0397547952672396E-2"/>
    <n v="0.93840593169433917"/>
    <n v="0.49373157946077872"/>
    <n v="0.44775139121641255"/>
    <n v="5.8517029322808799E-2"/>
    <x v="0"/>
    <m/>
    <x v="0"/>
    <m/>
    <m/>
    <x v="0"/>
    <m/>
    <x v="0"/>
    <x v="0"/>
    <m/>
    <x v="0"/>
    <x v="0"/>
    <x v="0"/>
    <m/>
    <x v="0"/>
    <x v="0"/>
    <x v="0"/>
    <x v="0"/>
    <x v="0"/>
    <x v="0"/>
    <x v="0"/>
    <x v="0"/>
    <x v="0"/>
    <x v="0"/>
    <x v="0"/>
    <x v="0"/>
    <x v="0"/>
    <m/>
    <x v="0"/>
    <x v="0"/>
    <x v="0"/>
    <x v="0"/>
    <x v="0"/>
    <s v="DST NO. 1 (BOTTOM)"/>
    <m/>
    <x v="0"/>
    <m/>
    <m/>
    <m/>
    <m/>
    <x v="2"/>
    <x v="2"/>
  </r>
  <r>
    <x v="0"/>
    <s v="T19N R090W S26 fFRONTIER"/>
    <n v="49017256"/>
    <x v="0"/>
    <x v="5"/>
    <s v="SUGAR CREEK"/>
    <m/>
    <s v="26"/>
    <n v="19"/>
    <n v="90"/>
    <n v="41.58719"/>
    <n v="-107.50512000000001"/>
    <s v="4900720034"/>
    <s v="GOV'T TROWBRIDGE NO. 1"/>
    <x v="0"/>
    <x v="15"/>
    <n v="65"/>
    <n v="1122"/>
    <n v="24"/>
    <x v="0"/>
    <n v="7754"/>
    <n v="7778"/>
    <m/>
    <m/>
    <x v="2"/>
    <d v="1970-03-10T00:00:00"/>
    <n v="7.9000000953674316"/>
    <x v="0"/>
    <n v="375"/>
    <n v="88"/>
    <n v="11153"/>
    <n v="182"/>
    <x v="0"/>
    <n v="17600"/>
    <n v="1171"/>
    <m/>
    <x v="0"/>
    <n v="11"/>
    <n v="29986"/>
    <x v="0"/>
    <m/>
    <n v="18.712499999999999"/>
    <n v="7.2415200000000004"/>
    <n v="485.15549999999996"/>
    <n v="4.6555599999999995"/>
    <n v="515.76508000000001"/>
    <n v="496.49599999999998"/>
    <n v="19.192689999999999"/>
    <m/>
    <x v="0"/>
    <n v="0.22902000000000003"/>
    <n v="515.91770999999994"/>
    <n v="-1.479427605843178E-4"/>
    <n v="30577"/>
    <n v="9.7584333669071873E-3"/>
    <n v="3.628105260635326E-2"/>
    <n v="1.4040345655041244E-2"/>
    <n v="0.9496786017386053"/>
    <n v="0.9623550236335171"/>
    <n v="3.7201068364177692E-2"/>
    <n v="4.4390800230525144E-4"/>
    <x v="0"/>
    <m/>
    <x v="0"/>
    <m/>
    <m/>
    <x v="0"/>
    <m/>
    <x v="0"/>
    <x v="0"/>
    <m/>
    <x v="0"/>
    <x v="0"/>
    <x v="0"/>
    <m/>
    <x v="0"/>
    <x v="0"/>
    <x v="0"/>
    <x v="0"/>
    <x v="0"/>
    <x v="0"/>
    <x v="0"/>
    <x v="0"/>
    <x v="0"/>
    <x v="0"/>
    <x v="0"/>
    <x v="0"/>
    <x v="0"/>
    <m/>
    <x v="0"/>
    <x v="0"/>
    <x v="0"/>
    <x v="0"/>
    <x v="0"/>
    <s v="PRODUCTION"/>
    <m/>
    <x v="0"/>
    <m/>
    <m/>
    <m/>
    <m/>
    <x v="2"/>
    <x v="2"/>
  </r>
  <r>
    <x v="0"/>
    <s v="T19N R090W S35 fFRONTIER"/>
    <n v="49008383"/>
    <x v="0"/>
    <x v="5"/>
    <s v="SUGAR CREEK"/>
    <m/>
    <s v="35"/>
    <n v="19"/>
    <n v="90"/>
    <n v="41.575789999999998"/>
    <n v="-107.5017"/>
    <s v="4900720099"/>
    <s v="UNIT NO. 2"/>
    <x v="0"/>
    <x v="15"/>
    <n v="-27"/>
    <m/>
    <n v="3"/>
    <x v="2"/>
    <n v="7888"/>
    <n v="7891"/>
    <m/>
    <m/>
    <x v="2"/>
    <d v="1971-01-29T00:00:00"/>
    <n v="7.3"/>
    <x v="0"/>
    <n v="450"/>
    <n v="137"/>
    <n v="9194"/>
    <n v="90"/>
    <x v="0"/>
    <n v="14800"/>
    <n v="1135"/>
    <m/>
    <x v="0"/>
    <n v="-1"/>
    <n v="25230"/>
    <x v="0"/>
    <m/>
    <n v="22.454999999999998"/>
    <n v="11.27373"/>
    <n v="399.93899999999996"/>
    <n v="2.3022"/>
    <n v="435.96992999999998"/>
    <n v="417.50799999999998"/>
    <n v="18.602649999999997"/>
    <m/>
    <x v="0"/>
    <n v="0"/>
    <n v="436.11064999999996"/>
    <n v="-1.6136123567845936E-4"/>
    <n v="25802"/>
    <n v="1.1208653393948895E-2"/>
    <n v="5.150584582748631E-2"/>
    <n v="2.5858962337150182E-2"/>
    <n v="0.92263519183536358"/>
    <n v="0.95734419693717643"/>
    <n v="4.265580306282362E-2"/>
    <n v="0"/>
    <x v="0"/>
    <m/>
    <x v="0"/>
    <m/>
    <m/>
    <x v="0"/>
    <m/>
    <x v="0"/>
    <x v="0"/>
    <m/>
    <x v="0"/>
    <x v="0"/>
    <x v="0"/>
    <m/>
    <x v="0"/>
    <x v="0"/>
    <x v="0"/>
    <x v="0"/>
    <x v="0"/>
    <x v="0"/>
    <x v="0"/>
    <x v="0"/>
    <x v="0"/>
    <x v="0"/>
    <x v="0"/>
    <x v="0"/>
    <x v="0"/>
    <m/>
    <x v="0"/>
    <x v="0"/>
    <x v="0"/>
    <x v="0"/>
    <x v="0"/>
    <s v="PRODUCED (1/27/71)"/>
    <m/>
    <x v="0"/>
    <m/>
    <m/>
    <m/>
    <m/>
    <x v="2"/>
    <x v="2"/>
  </r>
  <r>
    <x v="0"/>
    <s v="T19N R090W S35 fFRONTIER"/>
    <n v="49008388"/>
    <x v="0"/>
    <x v="5"/>
    <s v="SUGAR CREEK"/>
    <m/>
    <s v="35"/>
    <n v="19"/>
    <n v="90"/>
    <n v="41.575789999999998"/>
    <n v="-107.5017"/>
    <s v="4900720099"/>
    <s v="UNIT NO. 2"/>
    <x v="0"/>
    <x v="15"/>
    <m/>
    <n v="-27"/>
    <n v="60"/>
    <x v="2"/>
    <n v="7855"/>
    <n v="7915"/>
    <m/>
    <m/>
    <x v="0"/>
    <d v="1970-11-17T00:00:00"/>
    <n v="7.6"/>
    <x v="0"/>
    <n v="24"/>
    <n v="26"/>
    <n v="3603"/>
    <n v="50"/>
    <x v="0"/>
    <n v="4150"/>
    <n v="2196"/>
    <m/>
    <x v="0"/>
    <n v="400"/>
    <n v="9334"/>
    <x v="0"/>
    <m/>
    <n v="1.1976"/>
    <n v="2.1395400000000002"/>
    <n v="156.73049999999998"/>
    <n v="1.2789999999999999"/>
    <n v="161.34663999999998"/>
    <n v="117.0715"/>
    <n v="35.992439999999995"/>
    <m/>
    <x v="0"/>
    <n v="8.3280000000000012"/>
    <n v="161.39194000000001"/>
    <n v="-1.4036127939840934E-4"/>
    <n v="10446"/>
    <n v="5.6218402426693632E-2"/>
    <n v="7.4225282906418139E-3"/>
    <n v="1.3260517851502829E-2"/>
    <n v="0.97931695385785533"/>
    <n v="0.72538628632879687"/>
    <n v="0.22301262380265083"/>
    <n v="5.1601089868552302E-2"/>
    <x v="0"/>
    <m/>
    <x v="0"/>
    <m/>
    <m/>
    <x v="0"/>
    <m/>
    <x v="0"/>
    <x v="0"/>
    <m/>
    <x v="0"/>
    <x v="0"/>
    <x v="0"/>
    <m/>
    <x v="0"/>
    <x v="0"/>
    <x v="0"/>
    <x v="0"/>
    <x v="0"/>
    <x v="0"/>
    <x v="0"/>
    <x v="0"/>
    <x v="0"/>
    <x v="0"/>
    <x v="0"/>
    <x v="0"/>
    <x v="0"/>
    <m/>
    <x v="0"/>
    <x v="0"/>
    <x v="0"/>
    <x v="0"/>
    <x v="0"/>
    <s v="DST NO. 2 (MFE)"/>
    <m/>
    <x v="0"/>
    <m/>
    <m/>
    <m/>
    <m/>
    <x v="2"/>
    <x v="2"/>
  </r>
  <r>
    <x v="0"/>
    <s v="T19N R090W S36 fFRONTIER"/>
    <n v="49008442"/>
    <x v="0"/>
    <x v="5"/>
    <s v="SUGAR CREEK"/>
    <m/>
    <s v="36"/>
    <n v="19"/>
    <n v="90"/>
    <n v="41.578859999999999"/>
    <n v="-107.48693"/>
    <s v="4900720116"/>
    <s v="UNIT NO. 5"/>
    <x v="0"/>
    <x v="15"/>
    <m/>
    <n v="620"/>
    <n v="56"/>
    <x v="0"/>
    <n v="7840"/>
    <n v="7896"/>
    <m/>
    <m/>
    <x v="0"/>
    <d v="1971-07-20T00:00:00"/>
    <n v="7.1"/>
    <x v="0"/>
    <n v="152"/>
    <n v="35"/>
    <n v="6366"/>
    <n v="64"/>
    <x v="0"/>
    <n v="9500"/>
    <n v="1171"/>
    <m/>
    <x v="0"/>
    <n v="92"/>
    <n v="16786"/>
    <x v="0"/>
    <m/>
    <n v="7.5847999999999995"/>
    <n v="2.88015"/>
    <n v="276.92099999999999"/>
    <n v="1.6371199999999999"/>
    <n v="289.02306999999996"/>
    <n v="267.995"/>
    <n v="19.192689999999999"/>
    <m/>
    <x v="0"/>
    <n v="1.9154400000000003"/>
    <n v="289.10312999999996"/>
    <n v="-1.3848187471870871E-4"/>
    <n v="17377"/>
    <n v="1.7299417498463251E-2"/>
    <n v="2.6242887808229289E-2"/>
    <n v="9.9651214693692106E-3"/>
    <n v="0.96379199072240151"/>
    <n v="0.92698754247316528"/>
    <n v="6.6387001759545122E-2"/>
    <n v="6.6254557672896881E-3"/>
    <x v="0"/>
    <m/>
    <x v="0"/>
    <m/>
    <m/>
    <x v="0"/>
    <m/>
    <x v="0"/>
    <x v="0"/>
    <m/>
    <x v="0"/>
    <x v="0"/>
    <x v="0"/>
    <m/>
    <x v="0"/>
    <x v="0"/>
    <x v="0"/>
    <x v="0"/>
    <x v="0"/>
    <x v="0"/>
    <x v="0"/>
    <x v="0"/>
    <x v="0"/>
    <x v="0"/>
    <x v="0"/>
    <x v="0"/>
    <x v="0"/>
    <m/>
    <x v="0"/>
    <x v="0"/>
    <x v="0"/>
    <x v="0"/>
    <x v="0"/>
    <s v="DST NO. 2 (MIDDLE)"/>
    <m/>
    <x v="0"/>
    <m/>
    <m/>
    <m/>
    <m/>
    <x v="2"/>
    <x v="2"/>
  </r>
  <r>
    <x v="1"/>
    <s v="T19N R097W S06 fFRONTIER"/>
    <n v="3633"/>
    <x v="0"/>
    <x v="1"/>
    <s v="WAMSUTTER"/>
    <s v="SW"/>
    <n v="6"/>
    <n v="19"/>
    <n v="97"/>
    <n v="41.590560000000004"/>
    <n v="-108.11722"/>
    <s v="4903724099"/>
    <s v="ROCK ISLAND 4-H"/>
    <x v="0"/>
    <x v="15"/>
    <m/>
    <m/>
    <m/>
    <x v="0"/>
    <s v="14953"/>
    <m/>
    <m/>
    <m/>
    <x v="3"/>
    <d v="2003-02-17T00:00:00"/>
    <n v="7"/>
    <x v="1"/>
    <n v="424"/>
    <n v="141"/>
    <n v="14593"/>
    <m/>
    <x v="1"/>
    <n v="23300"/>
    <n v="488"/>
    <m/>
    <x v="0"/>
    <n v="108"/>
    <n v="39061"/>
    <x v="0"/>
    <s v="ANADARKO PETROLEUM CORP"/>
    <n v="21.157599999999999"/>
    <n v="11.60289"/>
    <n v="634.79549999999995"/>
    <n v="0"/>
    <n v="667.55598999999995"/>
    <n v="657.29300000000001"/>
    <n v="7.9983199999999988"/>
    <n v="0"/>
    <x v="1"/>
    <n v="2.2485600000000003"/>
    <n v="667.53988000000004"/>
    <n v="1.2066549198382554E-5"/>
    <n v="39054"/>
    <n v="-8.9611470268194333E-5"/>
    <n v="3.1694120518639943E-2"/>
    <n v="1.7381148808207087E-2"/>
    <n v="0.95092473067315297"/>
    <n v="0.98464978601727882"/>
    <n v="1.1981786017039159E-2"/>
    <n v="3.3684279656819908E-3"/>
    <x v="0"/>
    <n v="7"/>
    <x v="0"/>
    <m/>
    <m/>
    <x v="0"/>
    <m/>
    <x v="0"/>
    <x v="0"/>
    <m/>
    <x v="0"/>
    <x v="0"/>
    <x v="0"/>
    <m/>
    <x v="0"/>
    <x v="0"/>
    <x v="0"/>
    <x v="0"/>
    <x v="0"/>
    <x v="0"/>
    <x v="0"/>
    <x v="0"/>
    <x v="0"/>
    <x v="0"/>
    <x v="0"/>
    <x v="0"/>
    <x v="0"/>
    <m/>
    <x v="0"/>
    <x v="0"/>
    <x v="0"/>
    <x v="0"/>
    <x v="0"/>
    <s v="WELLHEAD"/>
    <n v="20030217"/>
    <x v="0"/>
    <s v="CHAMPION TECHNOLOGIES VERNAL UT"/>
    <m/>
    <m/>
    <d v="2003-02-20T00:00:00"/>
    <x v="6"/>
    <x v="2"/>
  </r>
  <r>
    <x v="1"/>
    <s v="T22N R097W S26 fFRONTIER"/>
    <n v="3817"/>
    <x v="0"/>
    <x v="1"/>
    <s v="SHEEP CAMP"/>
    <s v="SW NE"/>
    <n v="26"/>
    <n v="22"/>
    <n v="97"/>
    <n v="41.851934999999997"/>
    <n v="-108.343405"/>
    <s v="4903723696"/>
    <s v="WABASH CANNONBALL 1"/>
    <x v="0"/>
    <x v="15"/>
    <m/>
    <m/>
    <s v=""/>
    <x v="0"/>
    <m/>
    <m/>
    <n v="8650"/>
    <m/>
    <x v="1"/>
    <d v="1999-12-24T00:00:00"/>
    <n v="9.0399999999999991"/>
    <x v="1"/>
    <n v="4"/>
    <m/>
    <n v="3711"/>
    <n v="178"/>
    <x v="1"/>
    <n v="1752"/>
    <n v="6029"/>
    <n v="251"/>
    <x v="0"/>
    <m/>
    <n v="7939"/>
    <x v="0"/>
    <s v="YATES PETROLEUM"/>
    <n v="0.1996"/>
    <n v="0"/>
    <n v="161.42849999999999"/>
    <n v="4.5532399999999997"/>
    <n v="166.18133999999998"/>
    <n v="49.423919999999995"/>
    <n v="98.815309999999997"/>
    <n v="8.365829999999999"/>
    <x v="1"/>
    <n v="0"/>
    <n v="156.60505999999998"/>
    <n v="2.9667544853190835E-2"/>
    <n v="11925"/>
    <n v="0.20066451872734595"/>
    <n v="1.2010975480159205E-3"/>
    <n v="0"/>
    <n v="0.99879890245198411"/>
    <n v="0.31559593285172266"/>
    <n v="0.63098414572300543"/>
    <n v="0"/>
    <x v="0"/>
    <n v="0.25"/>
    <x v="0"/>
    <m/>
    <n v="8.0000000000000007E-5"/>
    <x v="5"/>
    <n v="13060"/>
    <x v="1"/>
    <x v="0"/>
    <n v="510.96"/>
    <x v="0"/>
    <x v="0"/>
    <x v="0"/>
    <m/>
    <x v="0"/>
    <x v="0"/>
    <x v="0"/>
    <x v="0"/>
    <x v="0"/>
    <x v="0"/>
    <x v="0"/>
    <x v="0"/>
    <x v="0"/>
    <x v="0"/>
    <x v="0"/>
    <x v="0"/>
    <x v="0"/>
    <m/>
    <x v="0"/>
    <x v="0"/>
    <x v="0"/>
    <x v="0"/>
    <x v="0"/>
    <m/>
    <n v="19991224"/>
    <x v="0"/>
    <s v="CR ANALYTICA, BUTTE MT"/>
    <m/>
    <m/>
    <d v="2000-02-21T00:00:00"/>
    <x v="5"/>
    <x v="2"/>
  </r>
  <r>
    <x v="0"/>
    <s v="T23N R103W S19 fFRONTIER"/>
    <n v="49008423"/>
    <x v="0"/>
    <x v="1"/>
    <s v="NITCHIE GULCH"/>
    <m/>
    <s v="19"/>
    <s v=" 23"/>
    <s v=" 103"/>
    <n v="41.954639999999998"/>
    <n v="-109.12029"/>
    <s v="4903705907"/>
    <s v="UNIT NO. 5"/>
    <x v="0"/>
    <x v="15"/>
    <m/>
    <m/>
    <n v="145"/>
    <x v="0"/>
    <n v="7872"/>
    <n v="8017"/>
    <m/>
    <m/>
    <x v="2"/>
    <d v="1964-03-02T00:00:00"/>
    <n v="8.1999998092651367"/>
    <x v="0"/>
    <n v="4"/>
    <n v="4"/>
    <n v="553"/>
    <n v="7"/>
    <x v="0"/>
    <n v="24"/>
    <n v="1439"/>
    <m/>
    <x v="0"/>
    <n v="24"/>
    <n v="1325"/>
    <x v="0"/>
    <m/>
    <n v="0.1996"/>
    <n v="0.32916000000000001"/>
    <n v="24.055499999999999"/>
    <n v="0.17906"/>
    <n v="24.763319999999997"/>
    <n v="0.67703999999999998"/>
    <n v="23.585209999999996"/>
    <m/>
    <x v="0"/>
    <n v="0.49968000000000001"/>
    <n v="24.76193"/>
    <n v="2.8066491335169753E-5"/>
    <n v="2052"/>
    <n v="0.21527983417234231"/>
    <n v="8.0603085531342333E-3"/>
    <n v="1.3292240297343008E-2"/>
    <n v="0.97864745114952278"/>
    <n v="2.7341972132220709E-2"/>
    <n v="0.95247866381982327"/>
    <n v="2.0179364047955874E-2"/>
    <x v="0"/>
    <m/>
    <x v="0"/>
    <m/>
    <m/>
    <x v="0"/>
    <m/>
    <x v="0"/>
    <x v="0"/>
    <m/>
    <x v="0"/>
    <x v="0"/>
    <x v="0"/>
    <m/>
    <x v="0"/>
    <x v="0"/>
    <x v="0"/>
    <x v="0"/>
    <x v="0"/>
    <x v="0"/>
    <x v="0"/>
    <x v="0"/>
    <x v="0"/>
    <x v="0"/>
    <x v="0"/>
    <x v="0"/>
    <x v="0"/>
    <m/>
    <x v="0"/>
    <x v="0"/>
    <x v="0"/>
    <x v="0"/>
    <x v="0"/>
    <s v="PRODUCTION WATER"/>
    <m/>
    <x v="0"/>
    <m/>
    <m/>
    <m/>
    <m/>
    <x v="0"/>
    <x v="2"/>
  </r>
  <r>
    <x v="0"/>
    <s v="T24N R087W S06 fFRONTIER"/>
    <n v="49009264"/>
    <x v="0"/>
    <x v="5"/>
    <s v="WC"/>
    <m/>
    <s v="6"/>
    <n v="24"/>
    <n v="87"/>
    <n v="42.085160000000002"/>
    <n v="-107.26248"/>
    <s v="4900705724"/>
    <s v="GOVERNMENT NO. 1"/>
    <x v="0"/>
    <x v="15"/>
    <m/>
    <m/>
    <n v="30"/>
    <x v="0"/>
    <n v="2512"/>
    <n v="2542"/>
    <n v="319"/>
    <m/>
    <x v="0"/>
    <d v="1957-02-04T00:00:00"/>
    <n v="8.6999999999999993"/>
    <x v="2"/>
    <n v="11"/>
    <n v="5"/>
    <n v="1346"/>
    <n v="-3"/>
    <x v="0"/>
    <n v="306"/>
    <n v="2680"/>
    <m/>
    <x v="0"/>
    <n v="44"/>
    <n v="3212"/>
    <x v="0"/>
    <m/>
    <n v="0.54889999999999994"/>
    <n v="0.41144999999999998"/>
    <n v="58.550999999999995"/>
    <n v="0"/>
    <n v="59.511349999999993"/>
    <n v="8.6322600000000005"/>
    <n v="43.925199999999997"/>
    <m/>
    <x v="0"/>
    <n v="0.91608000000000012"/>
    <n v="53.47354"/>
    <n v="5.3439092607869901E-2"/>
    <n v="4386"/>
    <n v="0.15451434588049487"/>
    <n v="9.2234506526906214E-3"/>
    <n v="6.9138071981227119E-3"/>
    <n v="0.98386274214918668"/>
    <n v="0.16143049440901053"/>
    <n v="0.82143804206716065"/>
    <n v="1.7131463523828796E-2"/>
    <x v="0"/>
    <m/>
    <x v="0"/>
    <m/>
    <m/>
    <x v="0"/>
    <m/>
    <x v="0"/>
    <x v="0"/>
    <m/>
    <x v="0"/>
    <x v="0"/>
    <x v="0"/>
    <m/>
    <x v="0"/>
    <x v="0"/>
    <x v="0"/>
    <x v="0"/>
    <x v="0"/>
    <x v="0"/>
    <x v="0"/>
    <x v="0"/>
    <x v="0"/>
    <x v="0"/>
    <x v="0"/>
    <x v="0"/>
    <x v="0"/>
    <m/>
    <x v="0"/>
    <x v="0"/>
    <x v="0"/>
    <x v="0"/>
    <x v="0"/>
    <s v="DST NO. 2"/>
    <m/>
    <x v="0"/>
    <m/>
    <m/>
    <m/>
    <m/>
    <x v="2"/>
    <x v="2"/>
  </r>
  <r>
    <x v="0"/>
    <s v="T24N R088W S12 fFRONTIER"/>
    <n v="49008409"/>
    <x v="0"/>
    <x v="5"/>
    <s v="SEPARATION FLATS"/>
    <m/>
    <s v="12"/>
    <n v="24"/>
    <n v="88"/>
    <n v="42.070219999999999"/>
    <n v="-107.27528"/>
    <s v="4900706937"/>
    <s v="12-1 ROSEN GOVERNMENT"/>
    <x v="0"/>
    <x v="15"/>
    <m/>
    <m/>
    <n v="42"/>
    <x v="0"/>
    <n v="1682"/>
    <n v="1724"/>
    <m/>
    <m/>
    <x v="0"/>
    <d v="1964-08-25T00:00:00"/>
    <n v="8.3000000000000007"/>
    <x v="0"/>
    <n v="14"/>
    <n v="2"/>
    <n v="1123"/>
    <n v="6"/>
    <x v="0"/>
    <n v="220"/>
    <n v="2623"/>
    <m/>
    <x v="0"/>
    <n v="30"/>
    <n v="2687"/>
    <x v="0"/>
    <m/>
    <n v="0.6986"/>
    <n v="0.16458"/>
    <n v="48.850499999999997"/>
    <n v="0.15348000000000001"/>
    <n v="49.867159999999998"/>
    <n v="6.2061999999999999"/>
    <n v="42.990969999999997"/>
    <m/>
    <x v="0"/>
    <n v="0.62460000000000004"/>
    <n v="49.821770000000001"/>
    <n v="4.5531635257794019E-4"/>
    <n v="4015"/>
    <n v="0.19814980602805132"/>
    <n v="1.4009219694885371E-2"/>
    <n v="3.3003684188151082E-3"/>
    <n v="0.98269041188629958"/>
    <n v="0.12456803521833928"/>
    <n v="0.86289527650262121"/>
    <n v="1.2536688279039464E-2"/>
    <x v="0"/>
    <m/>
    <x v="0"/>
    <m/>
    <m/>
    <x v="0"/>
    <m/>
    <x v="0"/>
    <x v="0"/>
    <m/>
    <x v="0"/>
    <x v="0"/>
    <x v="0"/>
    <m/>
    <x v="0"/>
    <x v="0"/>
    <x v="0"/>
    <x v="0"/>
    <x v="0"/>
    <x v="0"/>
    <x v="0"/>
    <x v="0"/>
    <x v="0"/>
    <x v="0"/>
    <x v="0"/>
    <x v="0"/>
    <x v="0"/>
    <m/>
    <x v="0"/>
    <x v="0"/>
    <x v="0"/>
    <x v="0"/>
    <x v="0"/>
    <s v="DST NO. 2"/>
    <m/>
    <x v="0"/>
    <m/>
    <m/>
    <m/>
    <m/>
    <x v="2"/>
    <x v="2"/>
  </r>
  <r>
    <x v="0"/>
    <s v="T25N R089W S01 fFRONTIER"/>
    <n v="49007955"/>
    <x v="0"/>
    <x v="5"/>
    <s v="SHERARD"/>
    <m/>
    <s v="1"/>
    <n v="25"/>
    <n v="89"/>
    <n v="42.161639999999998"/>
    <n v="-107.41224"/>
    <s v="4900705816"/>
    <s v="GOVERNMENT NO. 1"/>
    <x v="0"/>
    <x v="15"/>
    <m/>
    <n v="1549"/>
    <n v="20"/>
    <x v="0"/>
    <n v="1860"/>
    <n v="1880"/>
    <n v="5207"/>
    <m/>
    <x v="4"/>
    <d v="1960-01-20T00:00:00"/>
    <n v="8.6"/>
    <x v="0"/>
    <n v="2"/>
    <n v="1"/>
    <n v="750"/>
    <n v="-3"/>
    <x v="0"/>
    <n v="103"/>
    <n v="1379"/>
    <m/>
    <x v="0"/>
    <n v="63"/>
    <n v="1778"/>
    <x v="0"/>
    <m/>
    <n v="9.98E-2"/>
    <n v="8.2290000000000002E-2"/>
    <n v="32.625"/>
    <n v="0"/>
    <n v="32.807090000000002"/>
    <n v="2.9056299999999999"/>
    <n v="22.601809999999997"/>
    <m/>
    <x v="0"/>
    <n v="1.31166"/>
    <n v="26.819099999999995"/>
    <n v="0.10042550094178426"/>
    <n v="2292"/>
    <n v="0.1262899262899263"/>
    <n v="3.042025367077665E-3"/>
    <n v="2.5082992731144393E-3"/>
    <n v="0.99444967535980777"/>
    <n v="0.1083418160937541"/>
    <n v="0.84275050244042493"/>
    <n v="4.8907681465821008E-2"/>
    <x v="0"/>
    <m/>
    <x v="0"/>
    <m/>
    <m/>
    <x v="0"/>
    <m/>
    <x v="0"/>
    <x v="0"/>
    <m/>
    <x v="0"/>
    <x v="0"/>
    <x v="0"/>
    <m/>
    <x v="0"/>
    <x v="0"/>
    <x v="0"/>
    <x v="0"/>
    <x v="0"/>
    <x v="0"/>
    <x v="0"/>
    <x v="0"/>
    <x v="0"/>
    <x v="0"/>
    <x v="0"/>
    <x v="0"/>
    <x v="0"/>
    <m/>
    <x v="0"/>
    <x v="0"/>
    <x v="0"/>
    <x v="0"/>
    <x v="0"/>
    <s v="FLOW TEST"/>
    <m/>
    <x v="0"/>
    <m/>
    <m/>
    <m/>
    <m/>
    <x v="2"/>
    <x v="2"/>
  </r>
  <r>
    <x v="0"/>
    <s v="T26N R089W S07 fFRONTIER"/>
    <n v="49001407"/>
    <x v="0"/>
    <x v="5"/>
    <s v="WERTZ"/>
    <m/>
    <s v="7"/>
    <n v="26"/>
    <n v="89"/>
    <n v="42.246659999999999"/>
    <n v="-107.5206"/>
    <s v="4900705999"/>
    <s v="UNIT NO. 8"/>
    <x v="0"/>
    <x v="15"/>
    <m/>
    <m/>
    <m/>
    <x v="0"/>
    <m/>
    <n v="0"/>
    <m/>
    <m/>
    <x v="2"/>
    <d v="1955-05-19T00:00:00"/>
    <n v="7.7"/>
    <x v="0"/>
    <n v="138"/>
    <n v="35"/>
    <n v="5149"/>
    <n v="-3"/>
    <x v="0"/>
    <n v="4747"/>
    <n v="6060"/>
    <m/>
    <x v="0"/>
    <n v="27"/>
    <n v="13081"/>
    <x v="0"/>
    <m/>
    <n v="6.8861999999999997"/>
    <n v="2.88015"/>
    <n v="223.98149999999998"/>
    <n v="0"/>
    <n v="233.74784999999997"/>
    <n v="133.91287"/>
    <n v="99.323399999999992"/>
    <m/>
    <x v="0"/>
    <n v="0.56214000000000008"/>
    <n v="233.79840999999999"/>
    <n v="-1.0813903206073897E-4"/>
    <n v="16150"/>
    <n v="0.10499127638466012"/>
    <n v="2.9459950112910131E-2"/>
    <n v="1.2321610658664883E-2"/>
    <n v="0.95821843922842498"/>
    <n v="0.5727706616995385"/>
    <n v="0.42482495924587338"/>
    <n v="2.4043790545880961E-3"/>
    <x v="0"/>
    <m/>
    <x v="0"/>
    <m/>
    <m/>
    <x v="0"/>
    <m/>
    <x v="0"/>
    <x v="0"/>
    <m/>
    <x v="0"/>
    <x v="0"/>
    <x v="0"/>
    <m/>
    <x v="0"/>
    <x v="0"/>
    <x v="0"/>
    <x v="0"/>
    <x v="0"/>
    <x v="0"/>
    <x v="0"/>
    <x v="0"/>
    <x v="0"/>
    <x v="0"/>
    <x v="0"/>
    <x v="0"/>
    <x v="0"/>
    <m/>
    <x v="0"/>
    <x v="0"/>
    <x v="0"/>
    <x v="0"/>
    <x v="0"/>
    <s v="PRODUCTION"/>
    <m/>
    <x v="0"/>
    <m/>
    <m/>
    <m/>
    <m/>
    <x v="2"/>
    <x v="2"/>
  </r>
  <r>
    <x v="0"/>
    <s v="T26N R089W S17 fFRONTIER"/>
    <n v="49001687"/>
    <x v="0"/>
    <x v="5"/>
    <s v="WC"/>
    <m/>
    <s v="17"/>
    <n v="26"/>
    <n v="89"/>
    <n v="42.224240000000002"/>
    <n v="-107.48948"/>
    <s v="4900720077"/>
    <s v="33-17 FEDERAL"/>
    <x v="0"/>
    <x v="15"/>
    <m/>
    <m/>
    <n v="50"/>
    <x v="0"/>
    <n v="3670"/>
    <n v="3720"/>
    <n v="7355"/>
    <m/>
    <x v="0"/>
    <d v="1969-01-31T00:00:00"/>
    <n v="8.4"/>
    <x v="0"/>
    <n v="10"/>
    <n v="5"/>
    <n v="3162"/>
    <n v="30"/>
    <x v="0"/>
    <n v="2340"/>
    <n v="3904"/>
    <m/>
    <x v="0"/>
    <n v="173"/>
    <n v="7811"/>
    <x v="0"/>
    <m/>
    <n v="0.499"/>
    <n v="0.41144999999999998"/>
    <n v="137.547"/>
    <n v="0.76739999999999997"/>
    <n v="139.22485"/>
    <n v="66.011399999999995"/>
    <n v="63.98655999999999"/>
    <m/>
    <x v="0"/>
    <n v="3.6018600000000003"/>
    <n v="133.59981999999997"/>
    <n v="2.0617746921493714E-2"/>
    <n v="9621"/>
    <n v="0.10383203304268013"/>
    <n v="3.5841302755937605E-3"/>
    <n v="2.9552913865592239E-3"/>
    <n v="0.99346057833784707"/>
    <n v="0.49409797109008091"/>
    <n v="0.47894196264635691"/>
    <n v="2.696006626356234E-2"/>
    <x v="0"/>
    <m/>
    <x v="0"/>
    <m/>
    <m/>
    <x v="0"/>
    <m/>
    <x v="0"/>
    <x v="0"/>
    <m/>
    <x v="0"/>
    <x v="0"/>
    <x v="0"/>
    <m/>
    <x v="0"/>
    <x v="0"/>
    <x v="0"/>
    <x v="0"/>
    <x v="0"/>
    <x v="0"/>
    <x v="0"/>
    <x v="0"/>
    <x v="0"/>
    <x v="0"/>
    <x v="0"/>
    <x v="0"/>
    <x v="0"/>
    <m/>
    <x v="0"/>
    <x v="0"/>
    <x v="0"/>
    <x v="0"/>
    <x v="0"/>
    <s v="DST NO. 2 (MFE)"/>
    <m/>
    <x v="0"/>
    <m/>
    <m/>
    <m/>
    <m/>
    <x v="2"/>
    <x v="2"/>
  </r>
  <r>
    <x v="1"/>
    <s v="T27N R095W S20 fFRONTIER"/>
    <n v="309"/>
    <x v="0"/>
    <x v="6"/>
    <m/>
    <s v="NW NW"/>
    <n v="20"/>
    <n v="27"/>
    <n v="95"/>
    <n v="42.303579999999997"/>
    <n v="-108.19873"/>
    <s v="4901321277"/>
    <s v="26 BISON B"/>
    <x v="0"/>
    <x v="15"/>
    <m/>
    <m/>
    <s v=""/>
    <x v="0"/>
    <m/>
    <m/>
    <m/>
    <m/>
    <x v="1"/>
    <d v="1982-09-13T00:00:00"/>
    <n v="8.4"/>
    <x v="1"/>
    <n v="9"/>
    <n v="6"/>
    <n v="3975"/>
    <n v="26"/>
    <x v="1"/>
    <n v="4600"/>
    <n v="2024"/>
    <n v="312"/>
    <x v="1"/>
    <n v="58"/>
    <n v="9981"/>
    <x v="0"/>
    <s v="RICHARDSON OPERATING"/>
    <n v="0.4491"/>
    <n v="0.49374000000000001"/>
    <n v="172.91249999999999"/>
    <n v="0.66508"/>
    <n v="174.52041999999997"/>
    <n v="129.76599999999999"/>
    <n v="33.173359999999995"/>
    <n v="10.398959999999999"/>
    <x v="1"/>
    <n v="1.2075600000000002"/>
    <n v="174.54587999999998"/>
    <n v="-7.2937433375864664E-5"/>
    <n v="11010"/>
    <n v="4.90210090038588E-2"/>
    <n v="2.573337836340298E-3"/>
    <n v="2.8291245230787324E-3"/>
    <n v="0.99459753764058101"/>
    <n v="0.74344922950916981"/>
    <n v="0.19005524507367347"/>
    <n v="6.9182956366543877E-3"/>
    <x v="1"/>
    <n v="0"/>
    <x v="1"/>
    <n v="9599"/>
    <n v="0.7"/>
    <x v="0"/>
    <n v="0.7"/>
    <x v="0"/>
    <x v="1"/>
    <m/>
    <x v="1"/>
    <x v="1"/>
    <x v="1"/>
    <n v="0"/>
    <x v="1"/>
    <x v="3"/>
    <x v="1"/>
    <x v="1"/>
    <x v="0"/>
    <x v="0"/>
    <x v="0"/>
    <x v="0"/>
    <x v="0"/>
    <x v="0"/>
    <x v="0"/>
    <x v="0"/>
    <x v="0"/>
    <m/>
    <x v="0"/>
    <x v="0"/>
    <x v="0"/>
    <x v="0"/>
    <x v="0"/>
    <m/>
    <n v="19820913"/>
    <x v="1"/>
    <m/>
    <m/>
    <m/>
    <m/>
    <x v="5"/>
    <x v="2"/>
  </r>
  <r>
    <x v="1"/>
    <s v="T28N R093W S17 fFRONTIER"/>
    <n v="324"/>
    <x v="0"/>
    <x v="6"/>
    <m/>
    <s v="NE SE"/>
    <n v="17"/>
    <n v="28"/>
    <n v="93"/>
    <n v="42.386460999999997"/>
    <n v="-107.95052"/>
    <s v="4901305144"/>
    <s v="4"/>
    <x v="0"/>
    <x v="15"/>
    <m/>
    <m/>
    <m/>
    <x v="0"/>
    <s v="5790"/>
    <m/>
    <m/>
    <m/>
    <x v="1"/>
    <d v="1981-08-10T00:00:00"/>
    <n v="6.2"/>
    <x v="1"/>
    <n v="986.1"/>
    <n v="189"/>
    <n v="5296.45"/>
    <n v="134"/>
    <x v="1"/>
    <n v="10400"/>
    <n v="280.60000000000002"/>
    <n v="0"/>
    <x v="1"/>
    <n v="33"/>
    <n v="17319"/>
    <x v="0"/>
    <s v="RICHARDSON OPERATING"/>
    <n v="49.206389999999999"/>
    <n v="15.552810000000001"/>
    <n v="230.39557499999998"/>
    <n v="3.4277199999999999"/>
    <n v="298.58249499999999"/>
    <n v="293.38400000000001"/>
    <n v="4.5990339999999996"/>
    <n v="0"/>
    <x v="1"/>
    <n v="0.68706"/>
    <n v="298.67009400000001"/>
    <n v="-1.4666993766687805E-4"/>
    <n v="17319.150000000001"/>
    <n v="4.3304853174265153E-6"/>
    <n v="0.16479998266475734"/>
    <n v="5.2088820545223194E-2"/>
    <n v="0.78311119679001939"/>
    <n v="0.98230122765488537"/>
    <n v="1.539837463606249E-2"/>
    <n v="2.3003977090521825E-3"/>
    <x v="1"/>
    <n v="0"/>
    <x v="1"/>
    <n v="0"/>
    <n v="0.4"/>
    <x v="0"/>
    <n v="0"/>
    <x v="0"/>
    <x v="1"/>
    <m/>
    <x v="1"/>
    <x v="1"/>
    <x v="1"/>
    <n v="0"/>
    <x v="1"/>
    <x v="3"/>
    <x v="1"/>
    <x v="1"/>
    <x v="0"/>
    <x v="0"/>
    <x v="0"/>
    <x v="0"/>
    <x v="0"/>
    <x v="0"/>
    <x v="0"/>
    <x v="0"/>
    <x v="0"/>
    <m/>
    <x v="0"/>
    <x v="0"/>
    <x v="0"/>
    <x v="0"/>
    <x v="0"/>
    <m/>
    <n v="19810815"/>
    <x v="1"/>
    <s v="UNKNOWN LAB CASPER ID No 6274"/>
    <m/>
    <m/>
    <d v="1981-08-15T00:00:00"/>
    <x v="5"/>
    <x v="2"/>
  </r>
  <r>
    <x v="1"/>
    <s v="T0N R0W S0 fFRONTIER"/>
    <n v="5893"/>
    <x v="0"/>
    <x v="2"/>
    <s v="GREEN RIVER BEND"/>
    <m/>
    <n v="0"/>
    <n v="0"/>
    <n v="0"/>
    <n v="42.251745"/>
    <n v="-110.208448"/>
    <s v="4902322227"/>
    <s v="274-12H GRB"/>
    <x v="0"/>
    <x v="15"/>
    <m/>
    <m/>
    <s v=""/>
    <x v="0"/>
    <m/>
    <m/>
    <n v="11544"/>
    <n v="11544"/>
    <x v="1"/>
    <m/>
    <n v="6.36"/>
    <x v="1"/>
    <n v="537"/>
    <n v="17"/>
    <n v="7470"/>
    <n v="0"/>
    <x v="1"/>
    <n v="11860"/>
    <n v="612"/>
    <n v="0"/>
    <x v="1"/>
    <n v="410"/>
    <n v="20916"/>
    <x v="0"/>
    <s v="EOG RESOURCES INC"/>
    <n v="26.796299999999999"/>
    <n v="1.39893"/>
    <n v="324.94499999999999"/>
    <n v="0"/>
    <n v="353.14022999999997"/>
    <n v="334.57060000000001"/>
    <n v="10.030679999999998"/>
    <n v="0"/>
    <x v="1"/>
    <n v="8.5362000000000009"/>
    <n v="353.13748000000004"/>
    <n v="3.8936525406344352E-6"/>
    <n v="20906"/>
    <n v="-2.3910860312754053E-4"/>
    <n v="7.5880054787300782E-2"/>
    <n v="3.9614008293532574E-3"/>
    <n v="0.92015854438334599"/>
    <n v="0.94742308293076105"/>
    <n v="2.8404461627805685E-2"/>
    <n v="2.4172455441433177E-2"/>
    <x v="1"/>
    <n v="10"/>
    <x v="1"/>
    <n v="0"/>
    <n v="0"/>
    <x v="1"/>
    <n v="0"/>
    <x v="2"/>
    <x v="1"/>
    <n v="0"/>
    <x v="1"/>
    <x v="1"/>
    <x v="1"/>
    <n v="0"/>
    <x v="1"/>
    <x v="3"/>
    <x v="1"/>
    <x v="1"/>
    <x v="0"/>
    <x v="0"/>
    <x v="0"/>
    <x v="0"/>
    <x v="0"/>
    <x v="0"/>
    <x v="0"/>
    <x v="0"/>
    <x v="0"/>
    <m/>
    <x v="0"/>
    <x v="0"/>
    <x v="0"/>
    <x v="0"/>
    <x v="0"/>
    <m/>
    <m/>
    <x v="0"/>
    <s v="FRONTIER 2 - BENCH 2"/>
    <m/>
    <m/>
    <d v="2007-12-26T00:00:00"/>
    <x v="0"/>
    <x v="0"/>
  </r>
  <r>
    <x v="1"/>
    <s v="T18N R111W S05 fFRONTIER"/>
    <m/>
    <x v="1"/>
    <x v="3"/>
    <s v="BRUFF"/>
    <s v=" C SW"/>
    <n v="5"/>
    <n v="18"/>
    <n v="111"/>
    <n v="41.56682"/>
    <n v="-109.97539"/>
    <s v="4903723248"/>
    <s v="206 I1 CHA"/>
    <x v="0"/>
    <x v="15"/>
    <m/>
    <m/>
    <m/>
    <x v="0"/>
    <m/>
    <m/>
    <n v="12918"/>
    <n v="12824"/>
    <x v="1"/>
    <d v="1994-03-18T00:00:00"/>
    <n v="6.85"/>
    <x v="0"/>
    <n v="167"/>
    <n v="14"/>
    <n v="4838"/>
    <n v="11"/>
    <x v="1"/>
    <n v="7405"/>
    <n v="702"/>
    <n v="0"/>
    <x v="1"/>
    <n v="0"/>
    <n v="13137"/>
    <x v="0"/>
    <s v="BELCO ENERGY CORP"/>
    <n v="8.3332999999999995"/>
    <n v="1.1520600000000001"/>
    <n v="210.45299999999997"/>
    <n v="0.28137999999999996"/>
    <n v="220.21974"/>
    <n v="208.89505"/>
    <n v="11.50578"/>
    <n v="0"/>
    <x v="1"/>
    <n v="0"/>
    <n v="220.40082999999998"/>
    <n v="-4.1098852920094792E-4"/>
    <n v="13137"/>
    <n v="0"/>
    <n v="3.7840840244384992E-2"/>
    <n v="5.2314111350780816E-3"/>
    <n v="0.95692774862053687"/>
    <n v="0.94779611310901146"/>
    <n v="5.2203886890988573E-2"/>
    <n v="0"/>
    <x v="1"/>
    <n v="0"/>
    <x v="1"/>
    <n v="0"/>
    <n v="0.8"/>
    <x v="0"/>
    <n v="0"/>
    <x v="0"/>
    <x v="1"/>
    <m/>
    <x v="1"/>
    <x v="1"/>
    <x v="1"/>
    <n v="0"/>
    <x v="1"/>
    <x v="3"/>
    <x v="1"/>
    <x v="1"/>
    <x v="0"/>
    <x v="0"/>
    <x v="0"/>
    <x v="0"/>
    <x v="0"/>
    <x v="0"/>
    <x v="0"/>
    <x v="0"/>
    <x v="0"/>
    <m/>
    <x v="0"/>
    <x v="0"/>
    <x v="0"/>
    <x v="0"/>
    <x v="0"/>
    <m/>
    <n v="19940318"/>
    <x v="1"/>
    <s v="HALLIBURTON ENERGY WESTERN AREA LAB No W94-0110"/>
    <m/>
    <m/>
    <d v="1994-03-28T00:00:00"/>
    <x v="0"/>
    <x v="0"/>
  </r>
  <r>
    <x v="1"/>
    <s v="T18N R111W S06 fFRONTIER"/>
    <m/>
    <x v="1"/>
    <x v="3"/>
    <s v="BRUFF"/>
    <s v="SW SE"/>
    <n v="6"/>
    <n v="18"/>
    <n v="111"/>
    <n v="41.565809999999999"/>
    <n v="-109.98566"/>
    <s v="4903722689"/>
    <s v="2-6 BR"/>
    <x v="0"/>
    <x v="15"/>
    <m/>
    <m/>
    <m/>
    <x v="0"/>
    <m/>
    <m/>
    <n v="12850"/>
    <n v="12690"/>
    <x v="1"/>
    <d v="1990-12-03T00:00:00"/>
    <n v="7.18"/>
    <x v="0"/>
    <n v="160"/>
    <n v="17"/>
    <n v="5100"/>
    <n v="130"/>
    <x v="1"/>
    <n v="8200"/>
    <n v="950"/>
    <n v="0"/>
    <x v="1"/>
    <n v="19.8"/>
    <n v="14800"/>
    <x v="0"/>
    <s v="RME PETROLEUM COMPANY"/>
    <n v="7.984"/>
    <n v="1.39893"/>
    <n v="221.85"/>
    <n v="3.3253999999999997"/>
    <n v="234.55832999999998"/>
    <n v="231.322"/>
    <n v="15.570499999999999"/>
    <n v="0"/>
    <x v="1"/>
    <n v="0.41223600000000005"/>
    <n v="247.30473600000002"/>
    <n v="-2.6452340715401573E-2"/>
    <n v="14576.8"/>
    <n v="-7.5978323030418812E-3"/>
    <n v="3.4038441525397971E-2"/>
    <n v="5.9641028310527281E-3"/>
    <n v="0.95999745564354932"/>
    <n v="0.93537230115965098"/>
    <n v="6.2960783735253656E-2"/>
    <n v="1.6669151050952781E-3"/>
    <x v="1"/>
    <n v="0.6"/>
    <x v="1"/>
    <n v="0"/>
    <n v="0.6"/>
    <x v="0"/>
    <n v="0"/>
    <x v="0"/>
    <x v="1"/>
    <m/>
    <x v="1"/>
    <x v="1"/>
    <x v="1"/>
    <n v="0"/>
    <x v="1"/>
    <x v="3"/>
    <x v="1"/>
    <x v="1"/>
    <x v="0"/>
    <x v="0"/>
    <x v="0"/>
    <x v="0"/>
    <x v="0"/>
    <x v="0"/>
    <x v="0"/>
    <x v="0"/>
    <x v="0"/>
    <m/>
    <x v="0"/>
    <x v="0"/>
    <x v="0"/>
    <x v="0"/>
    <x v="0"/>
    <m/>
    <n v="19901203"/>
    <x v="1"/>
    <s v="WESTERN WYOMING COLLEGE WATER QUALITY LABORATORY  LAB No 21342"/>
    <m/>
    <m/>
    <d v="1990-12-17T00:00:00"/>
    <x v="0"/>
    <x v="0"/>
  </r>
  <r>
    <x v="1"/>
    <s v="T18N R111W S07 fFRONTIER"/>
    <m/>
    <x v="1"/>
    <x v="3"/>
    <s v="BRUFF"/>
    <s v=" C SW"/>
    <n v="7"/>
    <n v="18"/>
    <n v="111"/>
    <n v="41.551955999999997"/>
    <n v="-109.994809"/>
    <s v="4903723149"/>
    <s v="3 CHA 206E"/>
    <x v="0"/>
    <x v="15"/>
    <m/>
    <m/>
    <m/>
    <x v="0"/>
    <n v="11804"/>
    <m/>
    <n v="12593"/>
    <n v="12542"/>
    <x v="1"/>
    <d v="1993-11-16T00:00:00"/>
    <n v="6.3"/>
    <x v="0"/>
    <n v="4298"/>
    <n v="110"/>
    <n v="4736"/>
    <n v="210"/>
    <x v="1"/>
    <n v="15834"/>
    <n v="496"/>
    <n v="0"/>
    <x v="1"/>
    <n v="0"/>
    <n v="26050"/>
    <x v="0"/>
    <s v="BELCO ENERGY CORP"/>
    <n v="214.47020000000001"/>
    <n v="9.0518999999999998"/>
    <n v="206.01599999999999"/>
    <n v="5.3717999999999995"/>
    <n v="434.90989999999999"/>
    <n v="446.67714000000001"/>
    <n v="8.1294399999999989"/>
    <n v="0"/>
    <x v="1"/>
    <n v="0"/>
    <n v="454.80658"/>
    <n v="-2.2362944204427911E-2"/>
    <n v="25684"/>
    <n v="-7.0746510998569608E-3"/>
    <n v="0.49313708425584246"/>
    <n v="2.081327649703996E-2"/>
    <n v="0.48604963924711764"/>
    <n v="0.98212550047099145"/>
    <n v="1.7874499529008572E-2"/>
    <n v="0"/>
    <x v="1"/>
    <n v="366"/>
    <x v="1"/>
    <n v="0"/>
    <n v="0.5"/>
    <x v="0"/>
    <n v="0"/>
    <x v="0"/>
    <x v="1"/>
    <m/>
    <x v="1"/>
    <x v="1"/>
    <x v="1"/>
    <n v="0"/>
    <x v="1"/>
    <x v="3"/>
    <x v="1"/>
    <x v="1"/>
    <x v="0"/>
    <x v="0"/>
    <x v="0"/>
    <x v="0"/>
    <x v="0"/>
    <x v="0"/>
    <x v="0"/>
    <x v="0"/>
    <x v="0"/>
    <m/>
    <x v="0"/>
    <x v="0"/>
    <x v="0"/>
    <x v="0"/>
    <x v="0"/>
    <m/>
    <n v="19931116"/>
    <x v="1"/>
    <s v="HALLIBURTON WESTERN AREA LAB EVANSVILLE No W93-0445"/>
    <m/>
    <m/>
    <d v="1993-11-23T00:00:00"/>
    <x v="0"/>
    <x v="0"/>
  </r>
  <r>
    <x v="1"/>
    <s v="T18N R112W S02 fFRONTIER"/>
    <n v="5137"/>
    <x v="0"/>
    <x v="1"/>
    <s v="BRUFF"/>
    <s v="NE SW"/>
    <n v="2"/>
    <n v="18"/>
    <n v="112"/>
    <n v="41.566994999999999"/>
    <n v="-110.032417"/>
    <s v="4903723049"/>
    <s v="4 DONLEY 2"/>
    <x v="0"/>
    <x v="15"/>
    <m/>
    <m/>
    <n v="104"/>
    <x v="0"/>
    <n v="11462"/>
    <n v="11566"/>
    <n v="6309"/>
    <m/>
    <x v="1"/>
    <d v="2006-03-20T00:00:00"/>
    <n v="6.1"/>
    <x v="1"/>
    <n v="55"/>
    <n v="19"/>
    <n v="3153"/>
    <n v="0"/>
    <x v="1"/>
    <n v="4880"/>
    <n v="171"/>
    <n v="0"/>
    <x v="1"/>
    <n v="108"/>
    <n v="8524"/>
    <x v="0"/>
    <s v="CHEVRON USA INC"/>
    <n v="2.7444999999999999"/>
    <n v="1.56351"/>
    <n v="137.15549999999999"/>
    <n v="0"/>
    <n v="141.46350999999999"/>
    <n v="137.66479999999999"/>
    <n v="2.8026899999999997"/>
    <n v="0"/>
    <x v="1"/>
    <n v="2.2485600000000003"/>
    <n v="142.71605"/>
    <n v="-4.4075654139235435E-3"/>
    <n v="8386"/>
    <n v="-8.1608515671200473E-3"/>
    <n v="1.9400762783278885E-2"/>
    <n v="1.1052390825026187E-2"/>
    <n v="0.96954684639169497"/>
    <n v="0.96460629340568205"/>
    <n v="1.9638225693606289E-2"/>
    <n v="1.5755480900711591E-2"/>
    <x v="1"/>
    <n v="83"/>
    <x v="1"/>
    <n v="0"/>
    <n v="0"/>
    <x v="1"/>
    <n v="0"/>
    <x v="2"/>
    <x v="1"/>
    <n v="0"/>
    <x v="1"/>
    <x v="1"/>
    <x v="1"/>
    <n v="0"/>
    <x v="1"/>
    <x v="3"/>
    <x v="1"/>
    <x v="1"/>
    <x v="0"/>
    <x v="0"/>
    <x v="0"/>
    <x v="0"/>
    <x v="0"/>
    <x v="0"/>
    <x v="0"/>
    <x v="0"/>
    <x v="0"/>
    <m/>
    <x v="0"/>
    <x v="0"/>
    <x v="0"/>
    <x v="3"/>
    <x v="0"/>
    <m/>
    <n v="20060320"/>
    <x v="0"/>
    <s v="CHAMPION TECHNOLOGIES VERNAL UTAH"/>
    <m/>
    <s v="11462-11566"/>
    <d v="2006-04-19T00:00:00"/>
    <x v="0"/>
    <x v="0"/>
  </r>
  <r>
    <x v="1"/>
    <s v="T18N R112W S07 fFRONTIER"/>
    <n v="1750"/>
    <x v="0"/>
    <x v="0"/>
    <m/>
    <s v=" C SW"/>
    <n v="7"/>
    <n v="18"/>
    <n v="112"/>
    <n v="41.552469000000002"/>
    <n v="-110.110164"/>
    <s v="4904120939"/>
    <s v="4 CHA 186B"/>
    <x v="0"/>
    <x v="15"/>
    <m/>
    <m/>
    <m/>
    <x v="0"/>
    <s v="11582"/>
    <m/>
    <n v="12375"/>
    <n v="11750"/>
    <x v="1"/>
    <d v="1993-08-26T00:00:00"/>
    <n v="8.16"/>
    <x v="1"/>
    <n v="95"/>
    <n v="33"/>
    <n v="2095"/>
    <n v="100"/>
    <x v="1"/>
    <n v="2883"/>
    <n v="1266"/>
    <n v="30"/>
    <x v="1"/>
    <n v="0"/>
    <n v="6541"/>
    <x v="0"/>
    <s v="BELCO ENERGY CORP"/>
    <n v="4.7404999999999999"/>
    <n v="2.71557"/>
    <n v="91.132499999999993"/>
    <n v="2.5579999999999998"/>
    <n v="101.14657"/>
    <n v="81.329430000000002"/>
    <n v="20.749739999999999"/>
    <n v="0.99990000000000001"/>
    <x v="1"/>
    <n v="0"/>
    <n v="103.07907"/>
    <n v="-9.4625728679317862E-3"/>
    <n v="6502"/>
    <n v="-2.9901096373533696E-3"/>
    <n v="4.6867629816809406E-2"/>
    <n v="2.6847870372668101E-2"/>
    <n v="0.92628449981052241"/>
    <n v="0.78900042462548414"/>
    <n v="0.20129925502820309"/>
    <n v="0"/>
    <x v="1"/>
    <n v="15"/>
    <x v="1"/>
    <n v="0"/>
    <n v="1.5"/>
    <x v="0"/>
    <n v="0"/>
    <x v="0"/>
    <x v="1"/>
    <m/>
    <x v="1"/>
    <x v="1"/>
    <x v="1"/>
    <n v="0"/>
    <x v="1"/>
    <x v="3"/>
    <x v="1"/>
    <x v="1"/>
    <x v="0"/>
    <x v="0"/>
    <x v="0"/>
    <x v="0"/>
    <x v="0"/>
    <x v="0"/>
    <x v="0"/>
    <x v="0"/>
    <x v="0"/>
    <m/>
    <x v="0"/>
    <x v="0"/>
    <x v="0"/>
    <x v="0"/>
    <x v="0"/>
    <m/>
    <n v="19930826"/>
    <x v="1"/>
    <s v="HALLIBURTON WESTERN AREA LAB EVANSVILLE No W93-0319"/>
    <m/>
    <m/>
    <d v="1993-08-30T00:00:00"/>
    <x v="0"/>
    <x v="0"/>
  </r>
  <r>
    <x v="1"/>
    <s v="T18N R112W S23 fFRONTIER"/>
    <n v="1661"/>
    <x v="0"/>
    <x v="1"/>
    <m/>
    <s v="SE NW"/>
    <n v="23"/>
    <n v="18"/>
    <n v="112"/>
    <n v="41.527841000000002"/>
    <n v="-110.033063"/>
    <s v="4903721479"/>
    <s v="1-23 BRUFF"/>
    <x v="0"/>
    <x v="15"/>
    <m/>
    <m/>
    <m/>
    <x v="0"/>
    <s v="11980"/>
    <m/>
    <n v="12768"/>
    <n v="12392"/>
    <x v="1"/>
    <d v="1990-12-03T00:00:00"/>
    <n v="5.89"/>
    <x v="1"/>
    <n v="720"/>
    <n v="5.6"/>
    <n v="2400"/>
    <n v="240"/>
    <x v="1"/>
    <n v="5400"/>
    <n v="92"/>
    <n v="0"/>
    <x v="1"/>
    <n v="6.2"/>
    <n v="9580"/>
    <x v="0"/>
    <s v="UPRC"/>
    <n v="35.927999999999997"/>
    <n v="0.46082399999999996"/>
    <n v="104.4"/>
    <n v="6.1391999999999998"/>
    <n v="146.92802399999997"/>
    <n v="152.334"/>
    <n v="1.5078799999999999"/>
    <n v="0"/>
    <x v="1"/>
    <n v="0.129084"/>
    <n v="153.97096400000001"/>
    <n v="-2.3406326644076467E-2"/>
    <n v="8863.7999999999993"/>
    <n v="-3.8831477244385584E-2"/>
    <n v="0.24452789210586542"/>
    <n v="3.1363928231962069E-3"/>
    <n v="0.75233571507093855"/>
    <n v="0.98936835908879539"/>
    <n v="9.7932750489241587E-3"/>
    <n v="8.3836586228037122E-4"/>
    <x v="1"/>
    <n v="23"/>
    <x v="1"/>
    <n v="0"/>
    <n v="0.8"/>
    <x v="0"/>
    <n v="0"/>
    <x v="0"/>
    <x v="1"/>
    <m/>
    <x v="1"/>
    <x v="1"/>
    <x v="1"/>
    <n v="0"/>
    <x v="1"/>
    <x v="3"/>
    <x v="1"/>
    <x v="1"/>
    <x v="0"/>
    <x v="0"/>
    <x v="0"/>
    <x v="0"/>
    <x v="0"/>
    <x v="0"/>
    <x v="0"/>
    <x v="0"/>
    <x v="0"/>
    <m/>
    <x v="0"/>
    <x v="0"/>
    <x v="0"/>
    <x v="0"/>
    <x v="0"/>
    <m/>
    <n v="19901203"/>
    <x v="1"/>
    <s v="WESTERN WYOMING COLLEGE WATER QUALITY LABORATORY  LAB No 21346"/>
    <m/>
    <m/>
    <d v="1990-12-17T00:00:00"/>
    <x v="0"/>
    <x v="0"/>
  </r>
  <r>
    <x v="1"/>
    <s v="T18N R112W S31 fFRONTIER"/>
    <n v="1819"/>
    <x v="0"/>
    <x v="0"/>
    <m/>
    <s v=" C SE"/>
    <n v="31"/>
    <n v="18"/>
    <n v="112"/>
    <n v="41.494588"/>
    <n v="-110.101384"/>
    <s v="4904120958"/>
    <s v="358 G4 CHA"/>
    <x v="0"/>
    <x v="15"/>
    <m/>
    <m/>
    <m/>
    <x v="0"/>
    <s v="12066"/>
    <m/>
    <n v="12803"/>
    <n v="12735"/>
    <x v="1"/>
    <d v="1994-02-01T00:00:00"/>
    <n v="7.1"/>
    <x v="1"/>
    <n v="159"/>
    <n v="26"/>
    <n v="5524"/>
    <n v="122"/>
    <x v="1"/>
    <n v="8263"/>
    <n v="1357"/>
    <n v="0"/>
    <x v="1"/>
    <n v="0"/>
    <n v="15483"/>
    <x v="0"/>
    <s v="BELCO ENERGY CORP"/>
    <n v="7.9340999999999999"/>
    <n v="2.1395400000000002"/>
    <n v="240.29399999999998"/>
    <n v="3.1207599999999998"/>
    <n v="253.48839999999998"/>
    <n v="233.09922999999998"/>
    <n v="22.241229999999998"/>
    <n v="0"/>
    <x v="1"/>
    <n v="0"/>
    <n v="255.34045999999998"/>
    <n v="-3.6398485730545918E-3"/>
    <n v="15451"/>
    <n v="-1.0344604642141333E-3"/>
    <n v="3.1299657104624908E-2"/>
    <n v="8.4403862267464717E-3"/>
    <n v="0.96025995666862862"/>
    <n v="0.91289578627687906"/>
    <n v="8.7104213723120882E-2"/>
    <n v="0"/>
    <x v="1"/>
    <n v="32"/>
    <x v="1"/>
    <n v="0"/>
    <n v="0.7"/>
    <x v="0"/>
    <n v="0"/>
    <x v="0"/>
    <x v="1"/>
    <m/>
    <x v="1"/>
    <x v="1"/>
    <x v="1"/>
    <n v="0"/>
    <x v="1"/>
    <x v="3"/>
    <x v="1"/>
    <x v="1"/>
    <x v="0"/>
    <x v="0"/>
    <x v="0"/>
    <x v="0"/>
    <x v="0"/>
    <x v="0"/>
    <x v="0"/>
    <x v="0"/>
    <x v="0"/>
    <m/>
    <x v="0"/>
    <x v="0"/>
    <x v="0"/>
    <x v="0"/>
    <x v="0"/>
    <m/>
    <n v="19940201"/>
    <x v="1"/>
    <s v="HALLIBURTON WESTERN AREA LAB EVANSVILLE  LAB No W94-0084"/>
    <m/>
    <m/>
    <d v="1994-03-10T00:00:00"/>
    <x v="0"/>
    <x v="0"/>
  </r>
  <r>
    <x v="1"/>
    <s v="T18N R113W S24 fFRONTIER"/>
    <n v="1818"/>
    <x v="0"/>
    <x v="0"/>
    <m/>
    <s v="SE NE"/>
    <n v="24"/>
    <n v="18"/>
    <n v="113"/>
    <n v="41.529403000000002"/>
    <n v="-110.11901400000001"/>
    <s v="4904120915"/>
    <s v="2 BERKLEY"/>
    <x v="0"/>
    <x v="15"/>
    <m/>
    <m/>
    <m/>
    <x v="0"/>
    <s v="11714"/>
    <m/>
    <n v="12456"/>
    <n v="12375"/>
    <x v="1"/>
    <d v="1994-03-17T00:00:00"/>
    <n v="6.55"/>
    <x v="1"/>
    <n v="70"/>
    <n v="13"/>
    <n v="1474"/>
    <n v="170"/>
    <x v="1"/>
    <n v="2499"/>
    <n v="305"/>
    <n v="0"/>
    <x v="1"/>
    <n v="0"/>
    <n v="4576"/>
    <x v="0"/>
    <s v="BELCO ENERGY CORP"/>
    <n v="3.4929999999999999"/>
    <n v="1.0697700000000001"/>
    <n v="64.119"/>
    <n v="4.3485999999999994"/>
    <n v="73.030370000000005"/>
    <n v="70.496790000000004"/>
    <n v="4.9989499999999998"/>
    <n v="0"/>
    <x v="1"/>
    <n v="0"/>
    <n v="75.495739999999998"/>
    <n v="-1.6598899681678814E-2"/>
    <n v="4531"/>
    <n v="-4.9412539804545956E-3"/>
    <n v="4.782941672074234E-2"/>
    <n v="1.4648289471900526E-2"/>
    <n v="0.93752229380735708"/>
    <n v="0.93378500561753564"/>
    <n v="6.621499438246449E-2"/>
    <n v="0"/>
    <x v="1"/>
    <n v="45"/>
    <x v="1"/>
    <n v="0"/>
    <n v="2.5"/>
    <x v="0"/>
    <n v="0"/>
    <x v="0"/>
    <x v="1"/>
    <m/>
    <x v="1"/>
    <x v="1"/>
    <x v="1"/>
    <n v="0"/>
    <x v="1"/>
    <x v="3"/>
    <x v="1"/>
    <x v="1"/>
    <x v="0"/>
    <x v="0"/>
    <x v="0"/>
    <x v="0"/>
    <x v="0"/>
    <x v="0"/>
    <x v="0"/>
    <x v="0"/>
    <x v="0"/>
    <m/>
    <x v="0"/>
    <x v="0"/>
    <x v="0"/>
    <x v="0"/>
    <x v="0"/>
    <m/>
    <n v="19940317"/>
    <x v="1"/>
    <s v="HALLIBURTON WESTERN AREA LAB EVANSVILLE"/>
    <m/>
    <m/>
    <d v="1994-03-28T00:00:00"/>
    <x v="0"/>
    <x v="0"/>
  </r>
  <r>
    <x v="1"/>
    <s v="T18N R113W S36 fFRONTIER"/>
    <n v="1820"/>
    <x v="0"/>
    <x v="0"/>
    <m/>
    <s v="SE NE"/>
    <n v="36"/>
    <n v="18"/>
    <n v="113"/>
    <n v="41.501494000000001"/>
    <n v="-110.11908699999999"/>
    <s v="4904120972"/>
    <s v="2 STATE"/>
    <x v="0"/>
    <x v="15"/>
    <m/>
    <m/>
    <s v=""/>
    <x v="0"/>
    <m/>
    <m/>
    <n v="12700"/>
    <n v="12646"/>
    <x v="1"/>
    <d v="1994-03-01T00:00:00"/>
    <n v="7.3"/>
    <x v="1"/>
    <n v="42"/>
    <n v="7"/>
    <n v="287"/>
    <n v="26"/>
    <x v="1"/>
    <n v="461"/>
    <n v="183"/>
    <n v="0"/>
    <x v="1"/>
    <n v="0"/>
    <n v="1010"/>
    <x v="0"/>
    <s v="BELCO ENERGY CORP"/>
    <n v="2.0958000000000001"/>
    <n v="0.57603000000000004"/>
    <n v="12.484499999999999"/>
    <n v="0.66508"/>
    <n v="15.821409999999998"/>
    <n v="13.004809999999999"/>
    <n v="2.9993699999999999"/>
    <n v="0"/>
    <x v="1"/>
    <n v="0"/>
    <n v="16.004179999999998"/>
    <n v="-5.7428628974356697E-3"/>
    <n v="1006"/>
    <n v="-1.984126984126984E-3"/>
    <n v="0.13246606971186514"/>
    <n v="3.6408259440846302E-2"/>
    <n v="0.83112567084728861"/>
    <n v="0.81258833629714244"/>
    <n v="0.18741166370285764"/>
    <n v="0"/>
    <x v="1"/>
    <n v="4"/>
    <x v="1"/>
    <n v="0"/>
    <n v="15"/>
    <x v="0"/>
    <n v="0"/>
    <x v="0"/>
    <x v="1"/>
    <m/>
    <x v="1"/>
    <x v="1"/>
    <x v="1"/>
    <n v="0"/>
    <x v="1"/>
    <x v="3"/>
    <x v="1"/>
    <x v="1"/>
    <x v="0"/>
    <x v="0"/>
    <x v="0"/>
    <x v="0"/>
    <x v="0"/>
    <x v="0"/>
    <x v="0"/>
    <x v="0"/>
    <x v="0"/>
    <m/>
    <x v="0"/>
    <x v="0"/>
    <x v="0"/>
    <x v="0"/>
    <x v="0"/>
    <m/>
    <n v="19940301"/>
    <x v="1"/>
    <s v="HALLIBURTON WESTERN AREA LAB  LAB No 04120972"/>
    <m/>
    <m/>
    <d v="1994-03-10T00:00:00"/>
    <x v="0"/>
    <x v="0"/>
  </r>
  <r>
    <x v="1"/>
    <s v="T19N R111W S31 fFRONTIER"/>
    <m/>
    <x v="1"/>
    <x v="3"/>
    <s v="BRUFF"/>
    <s v="SE SW"/>
    <n v="31"/>
    <n v="19"/>
    <n v="111"/>
    <n v="41.580500000000001"/>
    <n v="-109.99417"/>
    <s v="4903723150"/>
    <s v="3 CHA 206F"/>
    <x v="0"/>
    <x v="15"/>
    <m/>
    <m/>
    <m/>
    <x v="0"/>
    <n v="11706"/>
    <m/>
    <n v="12527"/>
    <n v="12395"/>
    <x v="1"/>
    <d v="1993-11-16T00:00:00"/>
    <n v="7.1"/>
    <x v="0"/>
    <n v="71"/>
    <n v="13"/>
    <n v="2766"/>
    <n v="70"/>
    <x v="1"/>
    <n v="4189"/>
    <n v="610"/>
    <n v="0"/>
    <x v="1"/>
    <n v="0"/>
    <n v="7744"/>
    <x v="0"/>
    <s v="BANNON"/>
    <n v="3.5428999999999999"/>
    <n v="1.0697700000000001"/>
    <n v="120.321"/>
    <n v="1.7906"/>
    <n v="126.72426999999999"/>
    <n v="118.17169"/>
    <n v="9.9978999999999996"/>
    <n v="0"/>
    <x v="1"/>
    <n v="0"/>
    <n v="128.16959"/>
    <n v="-5.670281740015274E-3"/>
    <n v="7719"/>
    <n v="-1.6167625945806118E-3"/>
    <n v="2.795754909458149E-2"/>
    <n v="8.4417136512208758E-3"/>
    <n v="0.9636007372541977"/>
    <n v="0.92199475710267931"/>
    <n v="7.8005242897320651E-2"/>
    <n v="0"/>
    <x v="1"/>
    <n v="25"/>
    <x v="1"/>
    <n v="0"/>
    <n v="1.4"/>
    <x v="0"/>
    <n v="0"/>
    <x v="0"/>
    <x v="1"/>
    <m/>
    <x v="1"/>
    <x v="1"/>
    <x v="1"/>
    <n v="0"/>
    <x v="1"/>
    <x v="3"/>
    <x v="1"/>
    <x v="1"/>
    <x v="0"/>
    <x v="0"/>
    <x v="0"/>
    <x v="0"/>
    <x v="0"/>
    <x v="0"/>
    <x v="0"/>
    <x v="0"/>
    <x v="0"/>
    <m/>
    <x v="0"/>
    <x v="0"/>
    <x v="0"/>
    <x v="0"/>
    <x v="0"/>
    <m/>
    <n v="19931116"/>
    <x v="1"/>
    <s v="HALLIBURTON WESTERN AREA LAB EVANSVILLE No W93-0453"/>
    <m/>
    <m/>
    <d v="1993-11-23T00:00:00"/>
    <x v="0"/>
    <x v="0"/>
  </r>
  <r>
    <x v="1"/>
    <s v="T19N R112W S14 fFRONTIER"/>
    <n v="5121"/>
    <x v="0"/>
    <x v="1"/>
    <s v="BRUFF"/>
    <s v="C NE"/>
    <n v="14"/>
    <n v="19"/>
    <n v="112"/>
    <n v="41.631607000000002"/>
    <n v="-110.023053"/>
    <s v="4903723038"/>
    <s v="1-3 TRIPP"/>
    <x v="0"/>
    <x v="15"/>
    <m/>
    <m/>
    <n v="61"/>
    <x v="0"/>
    <n v="12010"/>
    <n v="12071"/>
    <n v="12374"/>
    <m/>
    <x v="1"/>
    <d v="2006-01-25T00:00:00"/>
    <n v="5.3"/>
    <x v="1"/>
    <n v="62"/>
    <n v="20"/>
    <n v="328"/>
    <n v="23"/>
    <x v="1"/>
    <n v="495"/>
    <n v="393"/>
    <n v="0"/>
    <x v="1"/>
    <n v="39"/>
    <n v="1410"/>
    <x v="0"/>
    <s v="CHEVRON USA INC"/>
    <n v="3.0937999999999999"/>
    <n v="1.6457999999999999"/>
    <n v="14.267999999999999"/>
    <n v="0.58833999999999997"/>
    <n v="19.595939999999995"/>
    <n v="13.963949999999999"/>
    <n v="6.4412699999999994"/>
    <n v="0"/>
    <x v="1"/>
    <n v="0.81198000000000004"/>
    <n v="21.217199999999998"/>
    <n v="-3.9723971250435607E-2"/>
    <n v="1360"/>
    <n v="-1.8050541516245487E-2"/>
    <n v="0.15787964241572491"/>
    <n v="8.3986785017712867E-2"/>
    <n v="0.75813357256656244"/>
    <n v="0.65814292178044231"/>
    <n v="0.30358718398280637"/>
    <n v="3.8269894236751319E-2"/>
    <x v="1"/>
    <n v="140"/>
    <x v="1"/>
    <n v="0"/>
    <n v="0"/>
    <x v="1"/>
    <n v="2410"/>
    <x v="1"/>
    <x v="1"/>
    <n v="0"/>
    <x v="1"/>
    <x v="1"/>
    <x v="1"/>
    <n v="5"/>
    <x v="1"/>
    <x v="3"/>
    <x v="1"/>
    <x v="1"/>
    <x v="0"/>
    <x v="0"/>
    <x v="0"/>
    <x v="0"/>
    <x v="0"/>
    <x v="0"/>
    <x v="0"/>
    <x v="0"/>
    <x v="0"/>
    <m/>
    <x v="0"/>
    <x v="0"/>
    <x v="0"/>
    <x v="0"/>
    <x v="0"/>
    <m/>
    <n v="20060125"/>
    <x v="0"/>
    <s v="WYOMING ANALYTICAL LABS ROCK SPRINGS ID No D3485"/>
    <m/>
    <s v="12010-12071"/>
    <d v="2006-02-01T00:00:00"/>
    <x v="0"/>
    <x v="0"/>
  </r>
  <r>
    <x v="1"/>
    <s v="T19N R112W S17 fFRONTIER"/>
    <n v="433"/>
    <x v="0"/>
    <x v="2"/>
    <m/>
    <s v="NW SE"/>
    <n v="17"/>
    <n v="19"/>
    <n v="112"/>
    <n v="41.626710000000003"/>
    <n v="-110.08320999999999"/>
    <s v="4902320275"/>
    <s v="6 WILSON"/>
    <x v="0"/>
    <x v="15"/>
    <m/>
    <m/>
    <s v=""/>
    <x v="0"/>
    <m/>
    <m/>
    <n v="11465"/>
    <m/>
    <x v="1"/>
    <d v="1984-09-07T00:00:00"/>
    <n v="7.1"/>
    <x v="1"/>
    <n v="133"/>
    <n v="10"/>
    <n v="1845"/>
    <n v="74"/>
    <x v="1"/>
    <n v="2754"/>
    <n v="268"/>
    <n v="0"/>
    <x v="1"/>
    <n v="9"/>
    <n v="4957"/>
    <x v="0"/>
    <s v="AMOCO PRODUCTION COMPANY"/>
    <n v="6.6367000000000003"/>
    <n v="0.82289999999999996"/>
    <n v="80.257499999999993"/>
    <n v="1.8929199999999999"/>
    <n v="89.610019999999992"/>
    <n v="77.690339999999992"/>
    <n v="4.3925199999999993"/>
    <n v="0"/>
    <x v="1"/>
    <n v="0.18738000000000002"/>
    <n v="82.270240000000001"/>
    <n v="4.2702867682420258E-2"/>
    <n v="5093"/>
    <n v="1.3532338308457712E-2"/>
    <n v="7.4062030116721328E-2"/>
    <n v="9.1831248335844592E-3"/>
    <n v="0.91675484504969429"/>
    <n v="0.94433102419538328"/>
    <n v="5.3391359986308527E-2"/>
    <n v="2.2776158183080543E-3"/>
    <x v="1"/>
    <n v="0"/>
    <x v="1"/>
    <n v="0"/>
    <n v="1.5"/>
    <x v="0"/>
    <n v="0"/>
    <x v="0"/>
    <x v="1"/>
    <m/>
    <x v="1"/>
    <x v="1"/>
    <x v="1"/>
    <n v="0"/>
    <x v="1"/>
    <x v="3"/>
    <x v="1"/>
    <x v="1"/>
    <x v="0"/>
    <x v="0"/>
    <x v="0"/>
    <x v="0"/>
    <x v="0"/>
    <x v="0"/>
    <x v="0"/>
    <x v="0"/>
    <x v="0"/>
    <m/>
    <x v="0"/>
    <x v="0"/>
    <x v="0"/>
    <x v="0"/>
    <x v="0"/>
    <m/>
    <n v="19840907"/>
    <x v="1"/>
    <m/>
    <m/>
    <m/>
    <m/>
    <x v="0"/>
    <x v="0"/>
  </r>
  <r>
    <x v="1"/>
    <s v="T19N R112W S24 fFRONTIER"/>
    <n v="5150"/>
    <x v="0"/>
    <x v="1"/>
    <s v="BRUFF"/>
    <s v="SW NW"/>
    <n v="24"/>
    <n v="19"/>
    <n v="112"/>
    <n v="41.615158000000001"/>
    <n v="-110.01655599999999"/>
    <s v="4903726038"/>
    <s v="24-06D"/>
    <x v="0"/>
    <x v="15"/>
    <m/>
    <m/>
    <n v="35"/>
    <x v="0"/>
    <n v="11509"/>
    <n v="11544"/>
    <n v="11745"/>
    <n v="11671"/>
    <x v="1"/>
    <d v="2006-03-20T00:00:00"/>
    <n v="6.5"/>
    <x v="1"/>
    <n v="29"/>
    <n v="77"/>
    <n v="2991"/>
    <n v="0"/>
    <x v="1"/>
    <n v="4620"/>
    <n v="329"/>
    <n v="0"/>
    <x v="1"/>
    <n v="108"/>
    <n v="8265"/>
    <x v="0"/>
    <s v="CHEVRON USA INC"/>
    <n v="1.4471000000000001"/>
    <n v="6.3363300000000002"/>
    <n v="130.10849999999999"/>
    <n v="0"/>
    <n v="137.89193"/>
    <n v="130.33019999999999"/>
    <n v="5.3923099999999993"/>
    <n v="0"/>
    <x v="1"/>
    <n v="2.2485600000000003"/>
    <n v="137.97107"/>
    <n v="-2.8688153177481332E-4"/>
    <n v="8154"/>
    <n v="-6.7604604421706562E-3"/>
    <n v="1.049445025535577E-2"/>
    <n v="4.5951420072226128E-2"/>
    <n v="0.94355412967241803"/>
    <n v="0.94461976702797179"/>
    <n v="3.9082903394168061E-2"/>
    <n v="1.6297329577860058E-2"/>
    <x v="1"/>
    <n v="108"/>
    <x v="1"/>
    <n v="0"/>
    <n v="0"/>
    <x v="1"/>
    <n v="0"/>
    <x v="2"/>
    <x v="1"/>
    <n v="0"/>
    <x v="1"/>
    <x v="1"/>
    <x v="1"/>
    <n v="0"/>
    <x v="1"/>
    <x v="3"/>
    <x v="1"/>
    <x v="1"/>
    <x v="0"/>
    <x v="0"/>
    <x v="0"/>
    <x v="0"/>
    <x v="0"/>
    <x v="0"/>
    <x v="0"/>
    <x v="0"/>
    <x v="0"/>
    <n v="2"/>
    <x v="0"/>
    <x v="0"/>
    <x v="0"/>
    <x v="4"/>
    <x v="0"/>
    <m/>
    <n v="20060320"/>
    <x v="0"/>
    <s v="CHAMPION TECHNOLOGIES VERNAL UTAH"/>
    <s v="11515"/>
    <s v="11509-11544"/>
    <d v="2006-04-19T00:00:00"/>
    <x v="0"/>
    <x v="0"/>
  </r>
  <r>
    <x v="1"/>
    <s v="T19N R112W S24 fFRONTIER"/>
    <n v="5143"/>
    <x v="0"/>
    <x v="1"/>
    <s v="BRUFF"/>
    <s v="SE NW"/>
    <n v="24"/>
    <n v="19"/>
    <n v="112"/>
    <n v="41.615099999999998"/>
    <n v="-110.00939700000001"/>
    <s v="4903725932"/>
    <s v="5 STATE"/>
    <x v="0"/>
    <x v="15"/>
    <m/>
    <m/>
    <n v="62"/>
    <x v="0"/>
    <n v="11585"/>
    <n v="11647"/>
    <n v="11855"/>
    <m/>
    <x v="1"/>
    <d v="2006-03-20T00:00:00"/>
    <n v="7"/>
    <x v="1"/>
    <n v="0"/>
    <n v="0"/>
    <n v="5818"/>
    <n v="0"/>
    <x v="1"/>
    <n v="9020"/>
    <n v="0"/>
    <n v="0"/>
    <x v="1"/>
    <n v="108"/>
    <n v="15737"/>
    <x v="0"/>
    <s v="CHEVRON USA INC"/>
    <n v="0"/>
    <n v="0"/>
    <n v="253.08299999999997"/>
    <n v="0"/>
    <n v="253.08299999999997"/>
    <n v="254.45419999999999"/>
    <n v="0"/>
    <n v="0"/>
    <x v="1"/>
    <n v="2.2485600000000003"/>
    <n v="256.70276000000001"/>
    <n v="-7.1005514159517566E-3"/>
    <n v="14946"/>
    <n v="-2.5779747743049898E-2"/>
    <n v="0"/>
    <n v="0"/>
    <n v="1"/>
    <n v="0.99124060839860073"/>
    <n v="0"/>
    <n v="8.7593916013992221E-3"/>
    <x v="1"/>
    <n v="0"/>
    <x v="1"/>
    <n v="0"/>
    <n v="0"/>
    <x v="1"/>
    <n v="0"/>
    <x v="2"/>
    <x v="1"/>
    <n v="0"/>
    <x v="1"/>
    <x v="1"/>
    <x v="1"/>
    <n v="0"/>
    <x v="1"/>
    <x v="3"/>
    <x v="1"/>
    <x v="1"/>
    <x v="0"/>
    <x v="0"/>
    <x v="0"/>
    <x v="0"/>
    <x v="0"/>
    <x v="0"/>
    <x v="0"/>
    <x v="0"/>
    <x v="0"/>
    <m/>
    <x v="0"/>
    <x v="0"/>
    <x v="0"/>
    <x v="5"/>
    <x v="0"/>
    <m/>
    <n v="20060320"/>
    <x v="0"/>
    <s v="CHAMPION TECHNOLOGIES VERNAL UTAH"/>
    <s v="11559"/>
    <s v="11585-11647"/>
    <d v="2006-04-19T00:00:00"/>
    <x v="0"/>
    <x v="0"/>
  </r>
  <r>
    <x v="1"/>
    <s v="T19N R112W S29 fFRONTIER"/>
    <n v="1821"/>
    <x v="0"/>
    <x v="2"/>
    <m/>
    <s v="SW SW"/>
    <n v="29"/>
    <n v="19"/>
    <n v="112"/>
    <n v="41.595300000000002"/>
    <n v="-110.08978"/>
    <s v="4902321006"/>
    <s v="149 I4 CHA"/>
    <x v="0"/>
    <x v="15"/>
    <m/>
    <m/>
    <m/>
    <x v="0"/>
    <s v="11274"/>
    <m/>
    <n v="12167"/>
    <n v="12056"/>
    <x v="1"/>
    <d v="1994-02-01T00:00:00"/>
    <n v="7.85"/>
    <x v="1"/>
    <n v="209"/>
    <n v="17"/>
    <n v="4601"/>
    <n v="235"/>
    <x v="1"/>
    <n v="6995"/>
    <n v="1296"/>
    <n v="0"/>
    <x v="1"/>
    <n v="0"/>
    <n v="13361"/>
    <x v="0"/>
    <s v="BELCO ENERGY CORP"/>
    <n v="10.4291"/>
    <n v="1.39893"/>
    <n v="200.14349999999999"/>
    <n v="6.0112999999999994"/>
    <n v="217.98283000000001"/>
    <n v="197.32894999999999"/>
    <n v="21.241439999999997"/>
    <n v="0"/>
    <x v="1"/>
    <n v="0"/>
    <n v="218.57038999999997"/>
    <n v="-1.3459069205811101E-3"/>
    <n v="13353"/>
    <n v="-2.9946844351276482E-4"/>
    <n v="4.7843676495070736E-2"/>
    <n v="6.4176155525643925E-3"/>
    <n v="0.94573870795236481"/>
    <n v="0.90281647939595122"/>
    <n v="9.7183520604048876E-2"/>
    <n v="0"/>
    <x v="1"/>
    <n v="8"/>
    <x v="1"/>
    <n v="0"/>
    <n v="0.8"/>
    <x v="0"/>
    <n v="0"/>
    <x v="0"/>
    <x v="1"/>
    <m/>
    <x v="1"/>
    <x v="1"/>
    <x v="1"/>
    <n v="0"/>
    <x v="1"/>
    <x v="3"/>
    <x v="1"/>
    <x v="1"/>
    <x v="0"/>
    <x v="0"/>
    <x v="0"/>
    <x v="0"/>
    <x v="0"/>
    <x v="0"/>
    <x v="0"/>
    <x v="0"/>
    <x v="0"/>
    <m/>
    <x v="0"/>
    <x v="0"/>
    <x v="0"/>
    <x v="0"/>
    <x v="0"/>
    <m/>
    <n v="19940201"/>
    <x v="1"/>
    <s v="HALLIBURTON WESTERN AREA LAB  LAB No W94-0085"/>
    <m/>
    <m/>
    <d v="1994-03-10T00:00:00"/>
    <x v="0"/>
    <x v="0"/>
  </r>
  <r>
    <x v="1"/>
    <s v="T19N R112W S32 fFRONTIER"/>
    <n v="1674"/>
    <x v="0"/>
    <x v="2"/>
    <m/>
    <s v="NW SE"/>
    <n v="32"/>
    <n v="19"/>
    <n v="112"/>
    <n v="41.582210000000003"/>
    <n v="-110.08331"/>
    <s v="4902320803"/>
    <s v="32-2 LAWLE"/>
    <x v="0"/>
    <x v="15"/>
    <m/>
    <m/>
    <s v=""/>
    <x v="0"/>
    <m/>
    <m/>
    <n v="12400"/>
    <n v="12338"/>
    <x v="1"/>
    <d v="1992-12-26T00:00:00"/>
    <n v="7.38"/>
    <x v="1"/>
    <n v="124"/>
    <n v="46"/>
    <n v="3570"/>
    <n v="0"/>
    <x v="1"/>
    <n v="4500"/>
    <n v="3500"/>
    <n v="0"/>
    <x v="1"/>
    <n v="21"/>
    <n v="11776"/>
    <x v="0"/>
    <s v="RME PETROLEUM COMPANY"/>
    <n v="6.1875999999999998"/>
    <n v="3.7853400000000001"/>
    <n v="155.29499999999999"/>
    <n v="0"/>
    <n v="165.26793999999998"/>
    <n v="126.94499999999999"/>
    <n v="57.365000000000002"/>
    <n v="0"/>
    <x v="1"/>
    <n v="0.43722000000000005"/>
    <n v="184.74722"/>
    <n v="-5.5652675158413191E-2"/>
    <n v="11761"/>
    <n v="-6.3729447253260826E-4"/>
    <n v="3.7439808350004246E-2"/>
    <n v="2.2904260802185834E-2"/>
    <n v="0.93965593084780996"/>
    <n v="0.68712806612191513"/>
    <n v="0.31050534887615627"/>
    <n v="2.3665850019285815E-3"/>
    <x v="1"/>
    <n v="15"/>
    <x v="1"/>
    <n v="0"/>
    <n v="0"/>
    <x v="0"/>
    <n v="0"/>
    <x v="0"/>
    <x v="1"/>
    <m/>
    <x v="1"/>
    <x v="1"/>
    <x v="1"/>
    <n v="0"/>
    <x v="1"/>
    <x v="3"/>
    <x v="1"/>
    <x v="1"/>
    <x v="0"/>
    <x v="0"/>
    <x v="0"/>
    <x v="0"/>
    <x v="0"/>
    <x v="0"/>
    <x v="0"/>
    <x v="0"/>
    <x v="0"/>
    <m/>
    <x v="0"/>
    <x v="0"/>
    <x v="0"/>
    <x v="0"/>
    <x v="0"/>
    <m/>
    <n v="19921226"/>
    <x v="1"/>
    <s v="ROCK SPRINGS GAS LABORATORY"/>
    <m/>
    <m/>
    <d v="1992-12-28T00:00:00"/>
    <x v="0"/>
    <x v="0"/>
  </r>
  <r>
    <x v="1"/>
    <s v="T20N R112W S02 fFRONTIER"/>
    <m/>
    <x v="1"/>
    <x v="3"/>
    <s v="SEVENMILE GULCH"/>
    <s v="NE SW"/>
    <n v="2"/>
    <n v="20"/>
    <n v="112"/>
    <n v="41.741959999999999"/>
    <n v="-110.02753"/>
    <s v="4903721781"/>
    <s v="7 MG 13"/>
    <x v="0"/>
    <x v="15"/>
    <m/>
    <m/>
    <m/>
    <x v="0"/>
    <m/>
    <m/>
    <n v="12316"/>
    <m/>
    <x v="1"/>
    <d v="1984-09-17T00:00:00"/>
    <n v="8.24"/>
    <x v="0"/>
    <n v="25"/>
    <n v="26"/>
    <n v="4580"/>
    <n v="56"/>
    <x v="1"/>
    <n v="5365"/>
    <n v="1495"/>
    <n v="9"/>
    <x v="1"/>
    <n v="26"/>
    <n v="10824"/>
    <x v="0"/>
    <s v="AMOCO PRODUCTION COMPANY"/>
    <n v="1.2475000000000001"/>
    <n v="2.1395400000000002"/>
    <n v="199.23"/>
    <n v="1.43248"/>
    <n v="204.04952"/>
    <n v="151.34664999999998"/>
    <n v="24.503049999999998"/>
    <n v="0.29996999999999996"/>
    <x v="1"/>
    <n v="0.54132000000000002"/>
    <n v="176.69099"/>
    <n v="7.1856104831082998E-2"/>
    <n v="11582"/>
    <n v="3.3830224047130236E-2"/>
    <n v="6.1137120048113816E-3"/>
    <n v="1.0485395898015346E-2"/>
    <n v="0.98340089209717318"/>
    <n v="0.85656122024105463"/>
    <n v="0.1386774164319301"/>
    <n v="3.0636536701729952E-3"/>
    <x v="1"/>
    <n v="0"/>
    <x v="1"/>
    <n v="0"/>
    <n v="0.9"/>
    <x v="0"/>
    <n v="0"/>
    <x v="0"/>
    <x v="1"/>
    <m/>
    <x v="1"/>
    <x v="1"/>
    <x v="1"/>
    <n v="0"/>
    <x v="1"/>
    <x v="3"/>
    <x v="1"/>
    <x v="1"/>
    <x v="0"/>
    <x v="0"/>
    <x v="0"/>
    <x v="0"/>
    <x v="0"/>
    <x v="0"/>
    <x v="0"/>
    <x v="0"/>
    <x v="0"/>
    <m/>
    <x v="0"/>
    <x v="0"/>
    <x v="0"/>
    <x v="0"/>
    <x v="0"/>
    <m/>
    <n v="19840917"/>
    <x v="1"/>
    <m/>
    <m/>
    <m/>
    <m/>
    <x v="0"/>
    <x v="0"/>
  </r>
  <r>
    <x v="1"/>
    <s v="T20N R112W S08 fFRONTIER"/>
    <n v="4329"/>
    <x v="0"/>
    <x v="2"/>
    <s v="WILSON RANCH"/>
    <s v="SE NW"/>
    <n v="8"/>
    <n v="20"/>
    <n v="112"/>
    <n v="41.732880000000002"/>
    <n v="-110.089156"/>
    <s v="4902321784"/>
    <s v="HELWIG 10-8R"/>
    <x v="0"/>
    <x v="15"/>
    <m/>
    <m/>
    <s v=""/>
    <x v="0"/>
    <m/>
    <m/>
    <n v="12000"/>
    <m/>
    <x v="1"/>
    <d v="2004-06-24T00:00:00"/>
    <n v="6.95"/>
    <x v="1"/>
    <n v="209"/>
    <n v="22"/>
    <n v="2645"/>
    <m/>
    <x v="1"/>
    <n v="4400"/>
    <n v="200"/>
    <m/>
    <x v="0"/>
    <m/>
    <n v="7476"/>
    <x v="0"/>
    <s v="CABOT OIL AND GAS"/>
    <n v="10.4291"/>
    <n v="1.8103800000000001"/>
    <n v="115.0575"/>
    <n v="0"/>
    <n v="127.29697999999999"/>
    <n v="124.124"/>
    <n v="3.2779999999999996"/>
    <n v="0"/>
    <x v="1"/>
    <n v="0"/>
    <n v="127.402"/>
    <n v="-4.1232988055158419E-4"/>
    <n v="7476"/>
    <n v="0"/>
    <n v="8.1927316736029404E-2"/>
    <n v="1.4221704238388061E-2"/>
    <n v="0.90385097902558253"/>
    <n v="0.97427041961664651"/>
    <n v="2.5729580383353476E-2"/>
    <n v="0"/>
    <x v="0"/>
    <m/>
    <x v="0"/>
    <m/>
    <n v="0.629"/>
    <x v="0"/>
    <m/>
    <x v="0"/>
    <x v="0"/>
    <m/>
    <x v="0"/>
    <x v="0"/>
    <x v="0"/>
    <m/>
    <x v="0"/>
    <x v="0"/>
    <x v="0"/>
    <x v="0"/>
    <x v="0"/>
    <x v="0"/>
    <x v="0"/>
    <x v="0"/>
    <x v="0"/>
    <x v="0"/>
    <x v="0"/>
    <x v="0"/>
    <x v="0"/>
    <m/>
    <x v="0"/>
    <x v="0"/>
    <x v="0"/>
    <x v="0"/>
    <x v="0"/>
    <s v="SAND TRAP"/>
    <n v="2004624"/>
    <x v="0"/>
    <s v="QUESTAR - ROCK SPRINGS"/>
    <m/>
    <m/>
    <d v="2004-06-29T00:00:00"/>
    <x v="0"/>
    <x v="0"/>
  </r>
  <r>
    <x v="1"/>
    <s v="T20N R112W S17 fFRONTIER"/>
    <n v="884"/>
    <x v="0"/>
    <x v="2"/>
    <m/>
    <s v="C-SW"/>
    <n v="17"/>
    <n v="20"/>
    <n v="112"/>
    <n v="41.71161"/>
    <n v="-110.08962"/>
    <s v="4902320154"/>
    <s v="3 WR"/>
    <x v="0"/>
    <x v="15"/>
    <m/>
    <m/>
    <s v=""/>
    <x v="0"/>
    <m/>
    <m/>
    <n v="11550"/>
    <n v="11490"/>
    <x v="1"/>
    <d v="1985-09-10T00:00:00"/>
    <n v="8.01"/>
    <x v="1"/>
    <n v="82"/>
    <n v="9"/>
    <n v="1580"/>
    <n v="204"/>
    <x v="1"/>
    <n v="2614"/>
    <n v="256"/>
    <n v="0"/>
    <x v="1"/>
    <n v="0"/>
    <n v="4615"/>
    <x v="0"/>
    <s v="AMOCO PRODUCTION COMPANY"/>
    <n v="4.0918000000000001"/>
    <n v="0.74060999999999999"/>
    <n v="68.73"/>
    <n v="5.2183199999999994"/>
    <n v="78.780729999999991"/>
    <n v="73.740939999999995"/>
    <n v="4.1958399999999996"/>
    <n v="0"/>
    <x v="1"/>
    <n v="0"/>
    <n v="77.936779999999999"/>
    <n v="5.3851672349821819E-3"/>
    <n v="4745"/>
    <n v="1.3888888888888888E-2"/>
    <n v="5.1939097289400597E-2"/>
    <n v="9.400902987316823E-3"/>
    <n v="0.93865999972328262"/>
    <n v="0.94616354434966388"/>
    <n v="5.3836455650336075E-2"/>
    <n v="0"/>
    <x v="1"/>
    <n v="0"/>
    <x v="1"/>
    <n v="0"/>
    <n v="1.8"/>
    <x v="0"/>
    <n v="0"/>
    <x v="0"/>
    <x v="1"/>
    <m/>
    <x v="1"/>
    <x v="1"/>
    <x v="1"/>
    <n v="0"/>
    <x v="1"/>
    <x v="3"/>
    <x v="1"/>
    <x v="1"/>
    <x v="0"/>
    <x v="0"/>
    <x v="0"/>
    <x v="0"/>
    <x v="0"/>
    <x v="0"/>
    <x v="0"/>
    <x v="0"/>
    <x v="0"/>
    <m/>
    <x v="0"/>
    <x v="0"/>
    <x v="0"/>
    <x v="0"/>
    <x v="0"/>
    <m/>
    <n v="19850910"/>
    <x v="1"/>
    <m/>
    <m/>
    <m/>
    <m/>
    <x v="0"/>
    <x v="0"/>
  </r>
  <r>
    <x v="1"/>
    <s v="T20N R112W S27 fFRONTIER"/>
    <m/>
    <x v="1"/>
    <x v="3"/>
    <s v="BRUFF"/>
    <s v=" C SE"/>
    <n v="27"/>
    <n v="20"/>
    <n v="112"/>
    <n v="41.681953999999998"/>
    <n v="-110.042215"/>
    <s v="4903723258"/>
    <s v="285-A4 CHA"/>
    <x v="0"/>
    <x v="15"/>
    <m/>
    <m/>
    <m/>
    <x v="0"/>
    <m/>
    <m/>
    <n v="11733"/>
    <n v="11626"/>
    <x v="1"/>
    <d v="1994-02-01T00:00:00"/>
    <n v="7.45"/>
    <x v="0"/>
    <n v="88"/>
    <n v="22"/>
    <n v="3874"/>
    <n v="80"/>
    <x v="1"/>
    <n v="5880"/>
    <n v="930"/>
    <n v="0"/>
    <x v="1"/>
    <n v="0"/>
    <n v="10954"/>
    <x v="0"/>
    <s v="BELCO ENERGY CORP"/>
    <n v="4.3911999999999995"/>
    <n v="1.8103800000000001"/>
    <n v="168.51899999999998"/>
    <n v="2.0463999999999998"/>
    <n v="176.76697999999999"/>
    <n v="165.87479999999999"/>
    <n v="15.242699999999999"/>
    <n v="0"/>
    <x v="1"/>
    <n v="0"/>
    <n v="181.11750000000001"/>
    <n v="-1.2156213088648095E-2"/>
    <n v="10874"/>
    <n v="-3.6650174088326921E-3"/>
    <n v="2.4841743633341476E-2"/>
    <n v="1.0241618655248849E-2"/>
    <n v="0.96491663771140967"/>
    <n v="0.91584082156611035"/>
    <n v="8.4159178433889592E-2"/>
    <n v="0"/>
    <x v="1"/>
    <n v="80"/>
    <x v="1"/>
    <n v="0"/>
    <n v="1"/>
    <x v="0"/>
    <n v="0"/>
    <x v="0"/>
    <x v="1"/>
    <m/>
    <x v="1"/>
    <x v="1"/>
    <x v="1"/>
    <n v="0"/>
    <x v="1"/>
    <x v="3"/>
    <x v="1"/>
    <x v="1"/>
    <x v="0"/>
    <x v="0"/>
    <x v="0"/>
    <x v="0"/>
    <x v="0"/>
    <x v="0"/>
    <x v="0"/>
    <x v="0"/>
    <x v="0"/>
    <m/>
    <x v="0"/>
    <x v="0"/>
    <x v="0"/>
    <x v="0"/>
    <x v="0"/>
    <m/>
    <n v="19940201"/>
    <x v="1"/>
    <s v="HALLIBURTON ENERGY WESTERN AREA LAB No W94-0083"/>
    <m/>
    <m/>
    <d v="1994-03-10T00:00:00"/>
    <x v="0"/>
    <x v="0"/>
  </r>
  <r>
    <x v="0"/>
    <s v="T20N R114W S16 fFRONTIER"/>
    <n v="49124786"/>
    <x v="0"/>
    <x v="2"/>
    <m/>
    <m/>
    <s v="16"/>
    <s v=" 20"/>
    <s v=" 114"/>
    <n v="41.716500000000003"/>
    <n v="-110.2992"/>
    <s v="4902320105"/>
    <s v="DRY MUDDY NO 2"/>
    <x v="0"/>
    <x v="15"/>
    <m/>
    <m/>
    <n v="81"/>
    <x v="0"/>
    <n v="12206"/>
    <n v="12287"/>
    <n v="13713"/>
    <n v="12617"/>
    <x v="0"/>
    <d v="1976-03-01T00:00:00"/>
    <n v="8.1000003814697266"/>
    <x v="0"/>
    <n v="201"/>
    <n v="12"/>
    <n v="2963"/>
    <n v="95"/>
    <x v="0"/>
    <n v="3600"/>
    <n v="561"/>
    <m/>
    <x v="0"/>
    <n v="1520"/>
    <n v="8667"/>
    <x v="0"/>
    <s v="CHEM LAB"/>
    <n v="10.0299"/>
    <n v="0.98748000000000002"/>
    <n v="128.8905"/>
    <n v="2.4300999999999999"/>
    <n v="142.33798000000002"/>
    <n v="101.556"/>
    <n v="9.1947899999999994"/>
    <m/>
    <x v="0"/>
    <n v="31.646400000000003"/>
    <n v="142.39718999999999"/>
    <n v="-2.0794761672742739E-4"/>
    <n v="8949"/>
    <n v="1.6008174386920981E-2"/>
    <n v="7.04653810599251E-2"/>
    <n v="6.9375721083016631E-3"/>
    <n v="0.92259704683177324"/>
    <n v="0.71318823075090176"/>
    <n v="6.4571428691816174E-2"/>
    <n v="0.22224034055728209"/>
    <x v="0"/>
    <m/>
    <x v="0"/>
    <m/>
    <m/>
    <x v="0"/>
    <m/>
    <x v="0"/>
    <x v="0"/>
    <m/>
    <x v="0"/>
    <x v="0"/>
    <x v="0"/>
    <m/>
    <x v="0"/>
    <x v="0"/>
    <x v="0"/>
    <x v="0"/>
    <x v="0"/>
    <x v="0"/>
    <x v="0"/>
    <x v="0"/>
    <x v="0"/>
    <x v="0"/>
    <x v="0"/>
    <x v="0"/>
    <x v="0"/>
    <m/>
    <x v="0"/>
    <x v="0"/>
    <x v="0"/>
    <x v="0"/>
    <x v="0"/>
    <s v="DST NO 1"/>
    <m/>
    <x v="0"/>
    <m/>
    <m/>
    <m/>
    <m/>
    <x v="0"/>
    <x v="0"/>
  </r>
  <r>
    <x v="1"/>
    <s v="T21N R112W S01 fFRONTIER"/>
    <n v="5497"/>
    <x v="0"/>
    <x v="2"/>
    <s v="WHISKEY BUTTE"/>
    <s v="SW SW"/>
    <n v="1"/>
    <n v="21"/>
    <n v="112"/>
    <n v="41.822479999999999"/>
    <n v="-110.07494"/>
    <s v="4902321912"/>
    <s v="271-01E WBU"/>
    <x v="0"/>
    <x v="15"/>
    <m/>
    <m/>
    <n v="80"/>
    <x v="0"/>
    <n v="11062"/>
    <n v="11142"/>
    <n v="11312"/>
    <n v="11245"/>
    <x v="1"/>
    <m/>
    <n v="6.86"/>
    <x v="1"/>
    <n v="84"/>
    <n v="2.8"/>
    <n v="2710"/>
    <n v="64"/>
    <x v="1"/>
    <n v="4270"/>
    <n v="1000"/>
    <n v="0"/>
    <x v="1"/>
    <n v="92"/>
    <n v="11000"/>
    <x v="0"/>
    <s v="BP AMERICA PRODUCTION COMPANY"/>
    <n v="4.1916000000000002"/>
    <n v="0.23041199999999998"/>
    <n v="117.88500000000001"/>
    <n v="1.6371199999999999"/>
    <n v="123.94413199999998"/>
    <n v="120.4567"/>
    <n v="16.39"/>
    <n v="0"/>
    <x v="1"/>
    <n v="1.9154400000000003"/>
    <n v="138.76213999999999"/>
    <n v="-5.6405231162505357E-2"/>
    <n v="8222.7999999999993"/>
    <n v="-0.14447427013754505"/>
    <n v="3.3818462660257294E-2"/>
    <n v="1.8589988592602352E-3"/>
    <n v="0.96432253848048255"/>
    <n v="0.86808044326788281"/>
    <n v="0.11811579152642067"/>
    <n v="1.3803765205696599E-2"/>
    <x v="1"/>
    <n v="1.5"/>
    <x v="1"/>
    <n v="0"/>
    <n v="0"/>
    <x v="1"/>
    <n v="18500"/>
    <x v="1"/>
    <x v="1"/>
    <n v="0"/>
    <x v="1"/>
    <x v="1"/>
    <x v="1"/>
    <n v="0"/>
    <x v="1"/>
    <x v="3"/>
    <x v="1"/>
    <x v="1"/>
    <x v="0"/>
    <x v="0"/>
    <x v="0"/>
    <x v="0"/>
    <x v="0"/>
    <x v="0"/>
    <x v="0"/>
    <x v="0"/>
    <x v="0"/>
    <m/>
    <x v="0"/>
    <x v="0"/>
    <x v="0"/>
    <x v="0"/>
    <x v="0"/>
    <m/>
    <m/>
    <x v="0"/>
    <s v="WYOMING ANALYTICAL LABS ROCK SPRINGS ID No D7493"/>
    <m/>
    <s v="11062-11142"/>
    <d v="2007-06-28T00:00:00"/>
    <x v="0"/>
    <x v="0"/>
  </r>
  <r>
    <x v="1"/>
    <s v="T21N R112W S01 fFRONTIER"/>
    <n v="5310"/>
    <x v="0"/>
    <x v="2"/>
    <s v="BRUFF"/>
    <s v="SE NW"/>
    <n v="1"/>
    <n v="21"/>
    <n v="112"/>
    <n v="41.827769000000004"/>
    <n v="-110.0669"/>
    <s v="4902322091"/>
    <s v="269-01E WHISKEY BUTTES UNIT"/>
    <x v="0"/>
    <x v="15"/>
    <m/>
    <m/>
    <n v="82"/>
    <x v="0"/>
    <n v="11071"/>
    <n v="11153"/>
    <n v="11310"/>
    <n v="11260"/>
    <x v="1"/>
    <d v="1899-12-31T00:00:00"/>
    <n v="7.68"/>
    <x v="1"/>
    <n v="36"/>
    <n v="16"/>
    <n v="4160"/>
    <n v="0"/>
    <x v="1"/>
    <n v="7800"/>
    <n v="0"/>
    <n v="0"/>
    <x v="1"/>
    <n v="46"/>
    <n v="13900"/>
    <x v="0"/>
    <s v="BP AMERICA PRODUCTION COMPANY"/>
    <n v="1.7964"/>
    <n v="1.31664"/>
    <n v="180.96"/>
    <n v="0"/>
    <n v="184.07303999999999"/>
    <n v="220.03799999999998"/>
    <n v="0"/>
    <n v="0"/>
    <x v="1"/>
    <n v="0.95772000000000013"/>
    <n v="220.99571999999998"/>
    <n v="-9.1151635588979971E-2"/>
    <n v="12058"/>
    <n v="-7.0960782802989439E-2"/>
    <n v="9.7591695122762143E-3"/>
    <n v="7.1528128182160736E-3"/>
    <n v="0.9830880176695076"/>
    <n v="0.9956663414114989"/>
    <n v="0"/>
    <n v="4.3336585885011721E-3"/>
    <x v="1"/>
    <n v="26"/>
    <x v="1"/>
    <n v="0"/>
    <n v="0"/>
    <x v="1"/>
    <n v="23900"/>
    <x v="1"/>
    <x v="1"/>
    <n v="0"/>
    <x v="1"/>
    <x v="1"/>
    <x v="1"/>
    <n v="0"/>
    <x v="1"/>
    <x v="3"/>
    <x v="1"/>
    <x v="1"/>
    <x v="0"/>
    <x v="0"/>
    <x v="0"/>
    <x v="0"/>
    <x v="0"/>
    <x v="0"/>
    <x v="0"/>
    <x v="0"/>
    <x v="0"/>
    <m/>
    <x v="0"/>
    <x v="0"/>
    <x v="0"/>
    <x v="0"/>
    <x v="0"/>
    <m/>
    <n v="19000101"/>
    <x v="0"/>
    <s v="WYOMING ANALYTICAL LABS ROCK SPRINGS ID No D5599"/>
    <m/>
    <s v="11071-11153"/>
    <d v="2006-09-23T00:00:00"/>
    <x v="0"/>
    <x v="0"/>
  </r>
  <r>
    <x v="1"/>
    <s v="T21N R112W S01 fFRONTIER"/>
    <n v="440"/>
    <x v="0"/>
    <x v="2"/>
    <m/>
    <s v="NW SW"/>
    <n v="1"/>
    <n v="21"/>
    <n v="112"/>
    <n v="41.826419999999999"/>
    <n v="-110.07250000000001"/>
    <s v="4902320241"/>
    <s v="8 WHISKEY"/>
    <x v="0"/>
    <x v="15"/>
    <m/>
    <m/>
    <s v=""/>
    <x v="0"/>
    <m/>
    <m/>
    <n v="11309"/>
    <n v="11178"/>
    <x v="1"/>
    <d v="1984-09-17T00:00:00"/>
    <n v="7.9"/>
    <x v="1"/>
    <n v="565"/>
    <n v="50"/>
    <n v="3481"/>
    <n v="1701"/>
    <x v="1"/>
    <n v="6446"/>
    <n v="354"/>
    <n v="0"/>
    <x v="1"/>
    <n v="10"/>
    <n v="12428"/>
    <x v="0"/>
    <s v="AMOCO PRODUCTION COMPANY"/>
    <n v="28.1935"/>
    <n v="4.1145000000000005"/>
    <n v="151.42349999999999"/>
    <n v="43.511579999999995"/>
    <n v="227.24307999999996"/>
    <n v="181.84165999999999"/>
    <n v="5.8020599999999991"/>
    <n v="0"/>
    <x v="1"/>
    <n v="0.20820000000000002"/>
    <n v="187.85192000000001"/>
    <n v="9.4896734482467771E-2"/>
    <n v="12607"/>
    <n v="7.1499900139804272E-3"/>
    <n v="0.12406758436824569"/>
    <n v="1.8106161912609182E-2"/>
    <n v="0.85782625371914512"/>
    <n v="0.96800533100752972"/>
    <n v="3.0886349205267633E-2"/>
    <n v="1.108319787202601E-3"/>
    <x v="1"/>
    <n v="0"/>
    <x v="1"/>
    <n v="0"/>
    <n v="0.8"/>
    <x v="0"/>
    <n v="0"/>
    <x v="0"/>
    <x v="1"/>
    <m/>
    <x v="1"/>
    <x v="1"/>
    <x v="1"/>
    <n v="0"/>
    <x v="1"/>
    <x v="3"/>
    <x v="1"/>
    <x v="1"/>
    <x v="0"/>
    <x v="0"/>
    <x v="0"/>
    <x v="0"/>
    <x v="0"/>
    <x v="0"/>
    <x v="0"/>
    <x v="0"/>
    <x v="0"/>
    <m/>
    <x v="0"/>
    <x v="0"/>
    <x v="0"/>
    <x v="0"/>
    <x v="0"/>
    <m/>
    <n v="19840917"/>
    <x v="1"/>
    <m/>
    <m/>
    <m/>
    <m/>
    <x v="0"/>
    <x v="0"/>
  </r>
  <r>
    <x v="1"/>
    <s v="T21N R112W S03 fFRONTIER"/>
    <n v="4764"/>
    <x v="0"/>
    <x v="2"/>
    <s v="WHISKEY BUTTE"/>
    <s v="SW SW"/>
    <n v="3"/>
    <n v="21"/>
    <n v="112"/>
    <n v="41.822119999999998"/>
    <n v="-110.11238"/>
    <s v="4902321884"/>
    <s v="232-03E"/>
    <x v="0"/>
    <x v="15"/>
    <m/>
    <m/>
    <n v="95"/>
    <x v="0"/>
    <n v="11081"/>
    <n v="11176"/>
    <n v="11375"/>
    <n v="11323"/>
    <x v="1"/>
    <d v="2006-03-13T00:00:00"/>
    <n v="7.05"/>
    <x v="1"/>
    <n v="203"/>
    <n v="23"/>
    <n v="3180"/>
    <n v="97"/>
    <x v="1"/>
    <n v="5300"/>
    <n v="1220"/>
    <n v="0"/>
    <x v="1"/>
    <n v="97"/>
    <n v="14900"/>
    <x v="0"/>
    <s v="BP AMERICA PRODUCTION COMPANY"/>
    <n v="10.1297"/>
    <n v="1.8926700000000001"/>
    <n v="138.33000000000001"/>
    <n v="2.4812599999999998"/>
    <n v="152.83362999999997"/>
    <n v="149.51300000000001"/>
    <n v="19.995799999999999"/>
    <n v="0"/>
    <x v="1"/>
    <n v="2.0195400000000001"/>
    <n v="171.52834000000001"/>
    <n v="-5.7635332526806533E-2"/>
    <n v="10120"/>
    <n v="-0.19104716227018384"/>
    <n v="6.6279260657487502E-2"/>
    <n v="1.2383858186185858E-2"/>
    <n v="0.92133688115632673"/>
    <n v="0.87165187980015424"/>
    <n v="0.11657432235396202"/>
    <n v="1.1773797845883659E-2"/>
    <x v="1"/>
    <n v="12.4"/>
    <x v="1"/>
    <n v="0"/>
    <n v="0"/>
    <x v="1"/>
    <n v="25800"/>
    <x v="1"/>
    <x v="1"/>
    <n v="0"/>
    <x v="1"/>
    <x v="1"/>
    <x v="1"/>
    <n v="3"/>
    <x v="1"/>
    <x v="3"/>
    <x v="1"/>
    <x v="1"/>
    <x v="0"/>
    <x v="0"/>
    <x v="0"/>
    <x v="0"/>
    <x v="0"/>
    <x v="0"/>
    <x v="0"/>
    <x v="0"/>
    <x v="0"/>
    <m/>
    <x v="0"/>
    <x v="0"/>
    <x v="0"/>
    <x v="0"/>
    <x v="0"/>
    <m/>
    <n v="20060313"/>
    <x v="0"/>
    <s v="WYOMING ANALYTICAL LABS ROCK SPRINGS ID No D3723"/>
    <m/>
    <s v="11081-11176"/>
    <d v="2006-03-22T00:00:00"/>
    <x v="0"/>
    <x v="0"/>
  </r>
  <r>
    <x v="1"/>
    <s v="T21N R112W S08 fFRONTIER"/>
    <n v="4770"/>
    <x v="0"/>
    <x v="2"/>
    <s v="WHISKEY BUTTE"/>
    <s v="NE SE"/>
    <n v="8"/>
    <n v="21"/>
    <n v="112"/>
    <n v="41.810921999999998"/>
    <n v="-110.138319"/>
    <s v="4902322013"/>
    <s v="295-08E"/>
    <x v="0"/>
    <x v="15"/>
    <m/>
    <m/>
    <n v="78"/>
    <x v="0"/>
    <n v="11012"/>
    <n v="11090"/>
    <n v="11302"/>
    <n v="11254"/>
    <x v="1"/>
    <d v="2006-03-13T00:00:00"/>
    <n v="7.66"/>
    <x v="1"/>
    <n v="28"/>
    <n v="7"/>
    <n v="3590"/>
    <n v="61"/>
    <x v="1"/>
    <n v="5320"/>
    <n v="1680"/>
    <n v="0"/>
    <x v="1"/>
    <n v="66"/>
    <n v="12200"/>
    <x v="0"/>
    <s v="BP AMERICA PRODUCTION COMPANY"/>
    <n v="1.3972"/>
    <n v="0.57603000000000004"/>
    <n v="156.16499999999999"/>
    <n v="1.5603799999999999"/>
    <n v="159.69861"/>
    <n v="150.0772"/>
    <n v="27.535199999999996"/>
    <n v="0"/>
    <x v="1"/>
    <n v="1.37412"/>
    <n v="178.98652000000001"/>
    <n v="-5.6949385407029859E-2"/>
    <n v="10752"/>
    <n v="-6.3088184036249564E-2"/>
    <n v="8.7489803449134589E-3"/>
    <n v="3.6069819267681795E-3"/>
    <n v="0.98764403772831832"/>
    <n v="0.83848325561053416"/>
    <n v="0.15383951819388406"/>
    <n v="7.6772261955816556E-3"/>
    <x v="1"/>
    <n v="3.3"/>
    <x v="1"/>
    <n v="0"/>
    <n v="0"/>
    <x v="1"/>
    <n v="2100"/>
    <x v="1"/>
    <x v="1"/>
    <n v="0"/>
    <x v="1"/>
    <x v="1"/>
    <x v="1"/>
    <n v="1.9"/>
    <x v="1"/>
    <x v="3"/>
    <x v="1"/>
    <x v="1"/>
    <x v="0"/>
    <x v="0"/>
    <x v="0"/>
    <x v="0"/>
    <x v="0"/>
    <x v="0"/>
    <x v="0"/>
    <x v="0"/>
    <x v="0"/>
    <m/>
    <x v="0"/>
    <x v="0"/>
    <x v="0"/>
    <x v="0"/>
    <x v="0"/>
    <m/>
    <n v="20060313"/>
    <x v="0"/>
    <s v="WYOMING ANALYTICAL LABS ROCK SPRINGS ID No D3729"/>
    <m/>
    <s v="11012-11090"/>
    <d v="2006-03-22T00:00:00"/>
    <x v="0"/>
    <x v="0"/>
  </r>
  <r>
    <x v="1"/>
    <s v="T21N R112W S09 fFRONTIER"/>
    <n v="5498"/>
    <x v="0"/>
    <x v="2"/>
    <s v="WHISKEY BUTTE"/>
    <s v="NW NE"/>
    <n v="9"/>
    <n v="21"/>
    <n v="112"/>
    <n v="41.820480000000003"/>
    <n v="-110.12325"/>
    <s v="4902322054"/>
    <s v="276-09E WBU"/>
    <x v="0"/>
    <x v="15"/>
    <m/>
    <m/>
    <n v="48"/>
    <x v="0"/>
    <n v="11177"/>
    <n v="11225"/>
    <n v="11465"/>
    <n v="11417"/>
    <x v="1"/>
    <m/>
    <n v="6.87"/>
    <x v="1"/>
    <n v="54"/>
    <n v="10"/>
    <n v="4080"/>
    <n v="84"/>
    <x v="1"/>
    <n v="6550"/>
    <n v="947"/>
    <n v="0"/>
    <x v="1"/>
    <n v="52"/>
    <n v="16600"/>
    <x v="0"/>
    <s v="BP AMERICA PRODUCTION COMPANY"/>
    <n v="2.6945999999999999"/>
    <n v="0.82289999999999996"/>
    <n v="177.48"/>
    <n v="2.14872"/>
    <n v="183.14622"/>
    <n v="184.77549999999999"/>
    <n v="15.521329999999999"/>
    <n v="0"/>
    <x v="1"/>
    <n v="1.08264"/>
    <n v="201.37947"/>
    <n v="-4.7417508047381693E-2"/>
    <n v="11777"/>
    <n v="-0.1699615886104944"/>
    <n v="1.4712834368080324E-2"/>
    <n v="4.4931312259679727E-3"/>
    <n v="0.98079403440595159"/>
    <n v="0.91754884447754281"/>
    <n v="7.7075036497017288E-2"/>
    <n v="5.3761190254398824E-3"/>
    <x v="1"/>
    <n v="0"/>
    <x v="1"/>
    <n v="0"/>
    <n v="0"/>
    <x v="1"/>
    <n v="28000"/>
    <x v="1"/>
    <x v="1"/>
    <n v="0"/>
    <x v="1"/>
    <x v="1"/>
    <x v="1"/>
    <n v="0"/>
    <x v="1"/>
    <x v="3"/>
    <x v="1"/>
    <x v="1"/>
    <x v="0"/>
    <x v="0"/>
    <x v="0"/>
    <x v="0"/>
    <x v="0"/>
    <x v="0"/>
    <x v="0"/>
    <x v="0"/>
    <x v="0"/>
    <m/>
    <x v="0"/>
    <x v="0"/>
    <x v="0"/>
    <x v="0"/>
    <x v="0"/>
    <m/>
    <m/>
    <x v="0"/>
    <s v="WYOMING ANALYTICAL LABS ROCK SPRINGS ID No D7496"/>
    <m/>
    <s v="11177-11225"/>
    <d v="2007-06-28T00:00:00"/>
    <x v="0"/>
    <x v="0"/>
  </r>
  <r>
    <x v="1"/>
    <s v="T21N R112W S16 fFRONTIER"/>
    <n v="4762"/>
    <x v="0"/>
    <x v="2"/>
    <s v="WHISKEY BUTTE"/>
    <s v="SE NW"/>
    <n v="16"/>
    <n v="21"/>
    <n v="112"/>
    <n v="41.802294000000003"/>
    <n v="-110.12779399999999"/>
    <s v="4902321849"/>
    <s v="221-16E"/>
    <x v="0"/>
    <x v="15"/>
    <m/>
    <m/>
    <n v="42"/>
    <x v="0"/>
    <n v="11092"/>
    <n v="11134"/>
    <n v="11330"/>
    <n v="11276"/>
    <x v="1"/>
    <d v="2006-03-13T00:00:00"/>
    <n v="7.39"/>
    <x v="1"/>
    <n v="27"/>
    <n v="0"/>
    <n v="1940"/>
    <n v="44"/>
    <x v="1"/>
    <n v="3120"/>
    <n v="938"/>
    <n v="0"/>
    <x v="1"/>
    <n v="20"/>
    <n v="7060"/>
    <x v="0"/>
    <s v="BP AMERICA PRODUCTION COMPANY"/>
    <n v="1.3472999999999999"/>
    <n v="0"/>
    <n v="84.39"/>
    <n v="1.1255199999999999"/>
    <n v="86.862819999999999"/>
    <n v="88.015199999999993"/>
    <n v="15.373819999999998"/>
    <n v="0"/>
    <x v="1"/>
    <n v="0.41640000000000005"/>
    <n v="103.80541999999998"/>
    <n v="-8.8859056967222155E-2"/>
    <n v="6089"/>
    <n v="-7.384591984181306E-2"/>
    <n v="1.5510663826019002E-2"/>
    <n v="0"/>
    <n v="0.98448933617398093"/>
    <n v="0.84788636277373575"/>
    <n v="0.14810228598853509"/>
    <n v="4.0113512377292068E-3"/>
    <x v="1"/>
    <n v="1.5"/>
    <x v="1"/>
    <n v="0"/>
    <n v="0"/>
    <x v="1"/>
    <n v="12200"/>
    <x v="1"/>
    <x v="1"/>
    <n v="0"/>
    <x v="1"/>
    <x v="1"/>
    <x v="1"/>
    <n v="1.6"/>
    <x v="1"/>
    <x v="3"/>
    <x v="1"/>
    <x v="1"/>
    <x v="0"/>
    <x v="0"/>
    <x v="0"/>
    <x v="0"/>
    <x v="0"/>
    <x v="0"/>
    <x v="0"/>
    <x v="0"/>
    <x v="0"/>
    <m/>
    <x v="0"/>
    <x v="0"/>
    <x v="0"/>
    <x v="0"/>
    <x v="0"/>
    <m/>
    <n v="20060313"/>
    <x v="0"/>
    <s v="WYOMING ANALYTICAL LABS ROCK SPRINGS ID No D3721"/>
    <m/>
    <s v="11092-11134"/>
    <d v="2006-03-22T00:00:00"/>
    <x v="0"/>
    <x v="0"/>
  </r>
  <r>
    <x v="1"/>
    <s v="T21N R112W S17 fFRONTIER"/>
    <n v="4768"/>
    <x v="0"/>
    <x v="2"/>
    <s v="WHISKEY BUTTE"/>
    <s v="NW NW"/>
    <n v="17"/>
    <n v="21"/>
    <n v="112"/>
    <n v="41.803159999999998"/>
    <n v="-110.14821999999999"/>
    <s v="4902322057"/>
    <s v="298-17E"/>
    <x v="0"/>
    <x v="15"/>
    <m/>
    <m/>
    <n v="80"/>
    <x v="0"/>
    <n v="11148"/>
    <n v="11228"/>
    <n v="11459"/>
    <n v="11402"/>
    <x v="1"/>
    <d v="2006-03-13T00:00:00"/>
    <n v="7.88"/>
    <x v="1"/>
    <n v="77"/>
    <n v="3"/>
    <n v="1840"/>
    <n v="45"/>
    <x v="1"/>
    <n v="2450"/>
    <n v="1890"/>
    <n v="0"/>
    <x v="1"/>
    <n v="147"/>
    <n v="6330"/>
    <x v="0"/>
    <s v="BP AMERICA PRODUCTION COMPANY"/>
    <n v="3.8422999999999998"/>
    <n v="0.24687000000000001"/>
    <n v="80.040000000000006"/>
    <n v="1.1511"/>
    <n v="85.280269999999987"/>
    <n v="69.114499999999992"/>
    <n v="30.977099999999997"/>
    <n v="0"/>
    <x v="1"/>
    <n v="3.06054"/>
    <n v="103.15213999999999"/>
    <n v="-9.4844989776440278E-2"/>
    <n v="6452"/>
    <n v="9.5446721952746044E-3"/>
    <n v="4.5054969924462014E-2"/>
    <n v="2.8948079080894098E-3"/>
    <n v="0.95205022216744861"/>
    <n v="0.67002487781639819"/>
    <n v="0.30030496701280263"/>
    <n v="2.9670155170799174E-2"/>
    <x v="1"/>
    <n v="126"/>
    <x v="1"/>
    <n v="0"/>
    <n v="0"/>
    <x v="1"/>
    <n v="10900"/>
    <x v="1"/>
    <x v="1"/>
    <n v="0"/>
    <x v="1"/>
    <x v="1"/>
    <x v="1"/>
    <n v="0"/>
    <x v="1"/>
    <x v="3"/>
    <x v="1"/>
    <x v="1"/>
    <x v="0"/>
    <x v="0"/>
    <x v="0"/>
    <x v="0"/>
    <x v="0"/>
    <x v="0"/>
    <x v="0"/>
    <x v="0"/>
    <x v="0"/>
    <m/>
    <x v="0"/>
    <x v="0"/>
    <x v="0"/>
    <x v="0"/>
    <x v="0"/>
    <m/>
    <n v="20060313"/>
    <x v="0"/>
    <s v="WYOMING ANALYTICAL LABS ROCK SPRINGS ID No D3727"/>
    <m/>
    <s v="11148-11228"/>
    <d v="2006-03-22T00:00:00"/>
    <x v="0"/>
    <x v="0"/>
  </r>
  <r>
    <x v="1"/>
    <s v="T21N R112W S18 fFRONTIER"/>
    <n v="5166"/>
    <x v="0"/>
    <x v="2"/>
    <s v="SEVENMILE GULCH"/>
    <s v="SW SE"/>
    <n v="18"/>
    <n v="21"/>
    <n v="112"/>
    <n v="41.793889"/>
    <n v="-110.16139200000001"/>
    <s v="4902322093"/>
    <s v="100-18E SEVEN MILE WASH"/>
    <x v="0"/>
    <x v="15"/>
    <m/>
    <m/>
    <n v="102"/>
    <x v="0"/>
    <n v="11294"/>
    <n v="11396"/>
    <n v="11510"/>
    <n v="11432"/>
    <x v="1"/>
    <d v="2006-12-06T00:00:00"/>
    <n v="7.83"/>
    <x v="1"/>
    <n v="62"/>
    <n v="11"/>
    <n v="1909"/>
    <n v="0"/>
    <x v="1"/>
    <n v="2500"/>
    <n v="900"/>
    <n v="0"/>
    <x v="1"/>
    <n v="95"/>
    <n v="5479"/>
    <x v="0"/>
    <s v="CABOT OIL &amp; GAS CORPORATION"/>
    <n v="3.0937999999999999"/>
    <n v="0.90519000000000005"/>
    <n v="83.041499999999999"/>
    <n v="0"/>
    <n v="87.040490000000005"/>
    <n v="70.525000000000006"/>
    <n v="14.750999999999998"/>
    <n v="0"/>
    <x v="1"/>
    <n v="1.9779000000000002"/>
    <n v="87.253899999999987"/>
    <n v="-1.2244226564032377E-3"/>
    <n v="5477"/>
    <n v="-1.8254837531945966E-4"/>
    <n v="3.5544377105413812E-2"/>
    <n v="1.0399642740981811E-2"/>
    <n v="0.95405598015360427"/>
    <n v="0.80827332646449046"/>
    <n v="0.16905834581606094"/>
    <n v="2.2668327719448648E-2"/>
    <x v="1"/>
    <n v="2"/>
    <x v="1"/>
    <n v="0"/>
    <n v="0.77900000000000003"/>
    <x v="1"/>
    <n v="0"/>
    <x v="2"/>
    <x v="1"/>
    <n v="0"/>
    <x v="1"/>
    <x v="1"/>
    <x v="1"/>
    <n v="0"/>
    <x v="1"/>
    <x v="3"/>
    <x v="1"/>
    <x v="1"/>
    <x v="0"/>
    <x v="0"/>
    <x v="0"/>
    <x v="0"/>
    <x v="0"/>
    <x v="0"/>
    <x v="0"/>
    <x v="0"/>
    <x v="0"/>
    <m/>
    <x v="0"/>
    <x v="0"/>
    <x v="0"/>
    <x v="0"/>
    <x v="0"/>
    <m/>
    <n v="20061206"/>
    <x v="0"/>
    <s v="QUESTAR ROCK SPRINGS"/>
    <m/>
    <s v="11294-11396"/>
    <m/>
    <x v="0"/>
    <x v="0"/>
  </r>
  <r>
    <x v="1"/>
    <s v="T21N R112W S21 fFRONTIER"/>
    <n v="5509"/>
    <x v="0"/>
    <x v="2"/>
    <s v="WHISKEY BUTTE"/>
    <s v="NE SE"/>
    <n v="21"/>
    <n v="21"/>
    <n v="112"/>
    <n v="41.754789000000002"/>
    <n v="-110.136003"/>
    <s v="4902322125"/>
    <s v="322-32E WBU"/>
    <x v="0"/>
    <x v="15"/>
    <m/>
    <m/>
    <n v="32"/>
    <x v="0"/>
    <n v="11235"/>
    <n v="11267"/>
    <n v="11528"/>
    <n v="11474"/>
    <x v="1"/>
    <m/>
    <n v="7.5"/>
    <x v="1"/>
    <n v="12"/>
    <n v="0"/>
    <n v="2570"/>
    <n v="69"/>
    <x v="1"/>
    <n v="4010"/>
    <n v="1200"/>
    <n v="0"/>
    <x v="1"/>
    <n v="135"/>
    <n v="9580"/>
    <x v="0"/>
    <s v="BP AMERICA PRODUCTION COMPANY"/>
    <n v="0.5988"/>
    <n v="0"/>
    <n v="111.795"/>
    <n v="1.7650199999999998"/>
    <n v="114.15881999999999"/>
    <n v="113.12209999999999"/>
    <n v="19.667999999999999"/>
    <n v="0"/>
    <x v="1"/>
    <n v="2.8107000000000002"/>
    <n v="135.60079999999999"/>
    <n v="-8.5850466940973091E-2"/>
    <n v="7996"/>
    <n v="-9.0122894856622671E-2"/>
    <n v="5.2453240143862734E-3"/>
    <n v="0"/>
    <n v="0.99475467598561362"/>
    <n v="0.83422885410705538"/>
    <n v="0.14504339207438305"/>
    <n v="2.0727753818561546E-2"/>
    <x v="1"/>
    <n v="14"/>
    <x v="1"/>
    <n v="0"/>
    <n v="0"/>
    <x v="1"/>
    <n v="16000"/>
    <x v="1"/>
    <x v="1"/>
    <n v="0"/>
    <x v="1"/>
    <x v="1"/>
    <x v="1"/>
    <n v="0"/>
    <x v="1"/>
    <x v="3"/>
    <x v="1"/>
    <x v="1"/>
    <x v="0"/>
    <x v="0"/>
    <x v="0"/>
    <x v="0"/>
    <x v="0"/>
    <x v="0"/>
    <x v="0"/>
    <x v="0"/>
    <x v="0"/>
    <m/>
    <x v="0"/>
    <x v="0"/>
    <x v="0"/>
    <x v="0"/>
    <x v="0"/>
    <m/>
    <m/>
    <x v="0"/>
    <s v="WYOMING ANALYTICAL LABS ROCK SPRINGS ID No D7487"/>
    <m/>
    <s v="11235-11267"/>
    <d v="2007-06-28T00:00:00"/>
    <x v="0"/>
    <x v="0"/>
  </r>
  <r>
    <x v="1"/>
    <s v="T21N R112W S22 fFRONTIER"/>
    <n v="4759"/>
    <x v="0"/>
    <x v="2"/>
    <s v="WHISKEY BUTTE"/>
    <s v="NE NW"/>
    <n v="22"/>
    <n v="21"/>
    <n v="112"/>
    <n v="41.791170000000001"/>
    <n v="-110.10428"/>
    <s v="4902321907"/>
    <s v="243"/>
    <x v="0"/>
    <x v="15"/>
    <m/>
    <m/>
    <n v="80"/>
    <x v="0"/>
    <n v="11017"/>
    <n v="11097"/>
    <n v="11340"/>
    <n v="11298"/>
    <x v="1"/>
    <d v="2006-03-14T00:00:00"/>
    <n v="7.18"/>
    <x v="1"/>
    <n v="105"/>
    <n v="6"/>
    <n v="2840"/>
    <n v="85"/>
    <x v="1"/>
    <n v="4550"/>
    <n v="1330"/>
    <n v="0"/>
    <x v="1"/>
    <n v="84"/>
    <n v="9990"/>
    <x v="0"/>
    <s v="BP AMERICA PRODUCTION COMPANY"/>
    <n v="5.2394999999999996"/>
    <n v="0.49374000000000001"/>
    <n v="123.54"/>
    <n v="2.1742999999999997"/>
    <n v="131.44753999999998"/>
    <n v="128.35550000000001"/>
    <n v="21.798699999999997"/>
    <n v="0"/>
    <x v="1"/>
    <n v="1.7488800000000002"/>
    <n v="151.90308000000002"/>
    <n v="-7.2191618991340273E-2"/>
    <n v="9000"/>
    <n v="-5.2132701421800945E-2"/>
    <n v="3.986000803058011E-2"/>
    <n v="3.7561752772246638E-3"/>
    <n v="0.95638381669219541"/>
    <n v="0.84498286670685008"/>
    <n v="0.14350400268381652"/>
    <n v="1.1513130609333268E-2"/>
    <x v="1"/>
    <n v="25"/>
    <x v="1"/>
    <n v="0"/>
    <n v="0"/>
    <x v="1"/>
    <n v="17300"/>
    <x v="2"/>
    <x v="1"/>
    <n v="0"/>
    <x v="1"/>
    <x v="1"/>
    <x v="1"/>
    <n v="0"/>
    <x v="1"/>
    <x v="3"/>
    <x v="1"/>
    <x v="1"/>
    <x v="0"/>
    <x v="0"/>
    <x v="0"/>
    <x v="0"/>
    <x v="0"/>
    <x v="0"/>
    <x v="0"/>
    <x v="0"/>
    <x v="0"/>
    <m/>
    <x v="0"/>
    <x v="0"/>
    <x v="0"/>
    <x v="0"/>
    <x v="0"/>
    <m/>
    <n v="20060314"/>
    <x v="0"/>
    <s v="WYOMING ANALYTICAL LABS ROCK SPRINGS ID No D3731"/>
    <m/>
    <s v="11017-11097"/>
    <d v="2006-03-22T00:00:00"/>
    <x v="0"/>
    <x v="0"/>
  </r>
  <r>
    <x v="1"/>
    <s v="T21N R112W S28 fFRONTIER"/>
    <n v="4766"/>
    <x v="0"/>
    <x v="2"/>
    <s v="WHISKEY BUTTE"/>
    <s v="SE NW"/>
    <n v="28"/>
    <n v="21"/>
    <n v="112"/>
    <n v="41.772629999999999"/>
    <n v="-110.12446"/>
    <s v="4902321977"/>
    <s v="253-28E"/>
    <x v="0"/>
    <x v="15"/>
    <m/>
    <m/>
    <n v="140"/>
    <x v="0"/>
    <n v="11158"/>
    <n v="11298"/>
    <n v="11470"/>
    <n v="11428"/>
    <x v="1"/>
    <d v="2006-03-13T00:00:00"/>
    <n v="6.27"/>
    <x v="1"/>
    <n v="18"/>
    <n v="1"/>
    <n v="741"/>
    <n v="22"/>
    <x v="1"/>
    <n v="1260"/>
    <n v="228"/>
    <n v="0"/>
    <x v="1"/>
    <n v="25"/>
    <n v="2580"/>
    <x v="0"/>
    <s v="BP AMERICA PRODUCTION COMPANY"/>
    <n v="0.8982"/>
    <n v="8.2290000000000002E-2"/>
    <n v="32.233499999999999"/>
    <n v="0.56275999999999993"/>
    <n v="33.77675"/>
    <n v="35.544599999999996"/>
    <n v="3.7369199999999996"/>
    <n v="0"/>
    <x v="1"/>
    <n v="0.52050000000000007"/>
    <n v="39.802019999999992"/>
    <n v="-8.1888702406957781E-2"/>
    <n v="2295"/>
    <n v="-5.8461538461538461E-2"/>
    <n v="2.6592256507804925E-2"/>
    <n v="2.4362912358353011E-3"/>
    <n v="0.97097145225635972"/>
    <n v="0.89303507711417673"/>
    <n v="9.3887697157078967E-2"/>
    <n v="1.3077225728744426E-2"/>
    <x v="1"/>
    <n v="19.399999999999999"/>
    <x v="1"/>
    <n v="0"/>
    <n v="0"/>
    <x v="1"/>
    <n v="4450"/>
    <x v="1"/>
    <x v="1"/>
    <n v="0"/>
    <x v="1"/>
    <x v="1"/>
    <x v="1"/>
    <n v="0"/>
    <x v="1"/>
    <x v="3"/>
    <x v="1"/>
    <x v="1"/>
    <x v="0"/>
    <x v="0"/>
    <x v="0"/>
    <x v="0"/>
    <x v="0"/>
    <x v="0"/>
    <x v="0"/>
    <x v="0"/>
    <x v="0"/>
    <m/>
    <x v="0"/>
    <x v="0"/>
    <x v="0"/>
    <x v="0"/>
    <x v="0"/>
    <m/>
    <n v="20060313"/>
    <x v="0"/>
    <s v="WYOMING ANALYTICAL LABS ROCK SPRINGS ID No D3725"/>
    <m/>
    <s v="11158-11298"/>
    <d v="2006-03-22T00:00:00"/>
    <x v="0"/>
    <x v="0"/>
  </r>
  <r>
    <x v="1"/>
    <s v="T21N R112W S28 fFRONTIER"/>
    <n v="5506"/>
    <x v="0"/>
    <x v="2"/>
    <s v="WHISKEY BUTTE"/>
    <s v="SW SW"/>
    <n v="28"/>
    <n v="21"/>
    <n v="112"/>
    <n v="41.766761000000002"/>
    <n v="-110.131992"/>
    <s v="4902322076"/>
    <s v="311-28E WBU"/>
    <x v="0"/>
    <x v="15"/>
    <m/>
    <m/>
    <n v="65"/>
    <x v="0"/>
    <n v="11241"/>
    <n v="11306"/>
    <n v="11480"/>
    <n v="11441"/>
    <x v="1"/>
    <m/>
    <n v="6.73"/>
    <x v="1"/>
    <n v="17"/>
    <n v="0"/>
    <n v="1200"/>
    <n v="44"/>
    <x v="1"/>
    <n v="1940"/>
    <n v="423"/>
    <n v="0"/>
    <x v="1"/>
    <n v="80"/>
    <n v="5500"/>
    <x v="0"/>
    <s v="BP AMERICA PRODUCTION COMPANY"/>
    <n v="0.84830000000000005"/>
    <n v="0"/>
    <n v="52.2"/>
    <n v="1.1255199999999999"/>
    <n v="54.173819999999999"/>
    <n v="54.727399999999996"/>
    <n v="6.9329699999999992"/>
    <n v="0"/>
    <x v="1"/>
    <n v="1.6656000000000002"/>
    <n v="63.325969999999991"/>
    <n v="-7.7890777506921444E-2"/>
    <n v="3704"/>
    <n v="-0.19513255106475447"/>
    <n v="1.5658855144422161E-2"/>
    <n v="0"/>
    <n v="0.98434114485557778"/>
    <n v="0.8642173187398472"/>
    <n v="0.10948067593753401"/>
    <n v="2.6302005322618831E-2"/>
    <x v="1"/>
    <n v="11"/>
    <x v="1"/>
    <n v="0"/>
    <n v="0"/>
    <x v="1"/>
    <n v="9160"/>
    <x v="1"/>
    <x v="1"/>
    <n v="0"/>
    <x v="1"/>
    <x v="1"/>
    <x v="1"/>
    <n v="0"/>
    <x v="1"/>
    <x v="3"/>
    <x v="1"/>
    <x v="1"/>
    <x v="0"/>
    <x v="0"/>
    <x v="0"/>
    <x v="0"/>
    <x v="0"/>
    <x v="0"/>
    <x v="0"/>
    <x v="0"/>
    <x v="0"/>
    <m/>
    <x v="0"/>
    <x v="0"/>
    <x v="0"/>
    <x v="0"/>
    <x v="0"/>
    <m/>
    <m/>
    <x v="0"/>
    <s v="WYOMING ANALYTICAL LABS ROCK SPRINGS ID No D7497"/>
    <m/>
    <s v="11241-11306"/>
    <d v="2007-06-28T00:00:00"/>
    <x v="0"/>
    <x v="0"/>
  </r>
  <r>
    <x v="1"/>
    <s v="T21N R112W S29 fFRONTIER"/>
    <n v="5507"/>
    <x v="0"/>
    <x v="2"/>
    <s v="WHISKEY BUTTE"/>
    <s v="SW SW"/>
    <n v="29"/>
    <n v="21"/>
    <n v="112"/>
    <n v="41.764228000000003"/>
    <n v="-110.15142"/>
    <s v="4902322172"/>
    <s v="290-29E WBU"/>
    <x v="0"/>
    <x v="15"/>
    <m/>
    <m/>
    <n v="-47"/>
    <x v="0"/>
    <n v="11365"/>
    <n v="11318"/>
    <n v="11466"/>
    <n v="11422"/>
    <x v="1"/>
    <m/>
    <n v="7.99"/>
    <x v="1"/>
    <n v="16"/>
    <n v="0"/>
    <n v="3240"/>
    <n v="60"/>
    <x v="1"/>
    <n v="4500"/>
    <n v="1600"/>
    <n v="0"/>
    <x v="1"/>
    <n v="59"/>
    <n v="13600"/>
    <x v="0"/>
    <s v="BP AMERICA PRODUCTION COMPANY"/>
    <n v="0.7984"/>
    <n v="0"/>
    <n v="140.94"/>
    <n v="1.5347999999999999"/>
    <n v="143.27319999999997"/>
    <n v="126.94499999999999"/>
    <n v="26.223999999999997"/>
    <n v="0"/>
    <x v="1"/>
    <n v="1.22838"/>
    <n v="154.39737999999997"/>
    <n v="-3.7370774095310318E-2"/>
    <n v="9475"/>
    <n v="-0.17876489707475623"/>
    <n v="5.5725704458335556E-3"/>
    <n v="0"/>
    <n v="0.99442742955416652"/>
    <n v="0.82219659426863345"/>
    <n v="0.16984744171176999"/>
    <n v="7.9559640195967073E-3"/>
    <x v="1"/>
    <n v="19"/>
    <x v="1"/>
    <n v="0"/>
    <n v="0"/>
    <x v="1"/>
    <n v="22200"/>
    <x v="1"/>
    <x v="1"/>
    <n v="0"/>
    <x v="1"/>
    <x v="1"/>
    <x v="1"/>
    <n v="0"/>
    <x v="1"/>
    <x v="3"/>
    <x v="1"/>
    <x v="1"/>
    <x v="0"/>
    <x v="0"/>
    <x v="0"/>
    <x v="0"/>
    <x v="0"/>
    <x v="0"/>
    <x v="0"/>
    <x v="0"/>
    <x v="0"/>
    <m/>
    <x v="0"/>
    <x v="0"/>
    <x v="0"/>
    <x v="0"/>
    <x v="0"/>
    <m/>
    <m/>
    <x v="0"/>
    <s v="WYOMING ANALYTICAL LABS ROCK SPRINGS ID No D7498"/>
    <m/>
    <s v="11365-11318"/>
    <d v="2007-06-28T00:00:00"/>
    <x v="0"/>
    <x v="0"/>
  </r>
  <r>
    <x v="1"/>
    <s v="T21N R112W S32 fFRONTIER"/>
    <n v="4769"/>
    <x v="0"/>
    <x v="2"/>
    <s v="WHISKEY BUTTE"/>
    <s v="NE NE"/>
    <n v="32"/>
    <n v="21"/>
    <n v="112"/>
    <n v="41.75996"/>
    <n v="-110.13733000000001"/>
    <s v="4902322014"/>
    <s v="291-32E"/>
    <x v="0"/>
    <x v="15"/>
    <m/>
    <m/>
    <n v="52"/>
    <x v="0"/>
    <n v="11281"/>
    <n v="11333"/>
    <n v="11550"/>
    <n v="11502"/>
    <x v="1"/>
    <d v="2006-03-13T00:00:00"/>
    <n v="7.63"/>
    <x v="1"/>
    <n v="17"/>
    <n v="0"/>
    <n v="2300"/>
    <n v="59"/>
    <x v="1"/>
    <n v="3200"/>
    <n v="1690"/>
    <n v="0"/>
    <x v="1"/>
    <n v="58"/>
    <n v="7930"/>
    <x v="0"/>
    <s v="BP AMERICA PRODUCTION COMPANY"/>
    <n v="0.84830000000000005"/>
    <n v="0"/>
    <n v="100.05"/>
    <n v="1.50922"/>
    <n v="102.40751999999999"/>
    <n v="90.271999999999991"/>
    <n v="27.699099999999998"/>
    <n v="0"/>
    <x v="1"/>
    <n v="1.2075600000000002"/>
    <n v="119.17865999999999"/>
    <n v="-7.5686759887281796E-2"/>
    <n v="7324"/>
    <n v="-3.9727284646650061E-2"/>
    <n v="8.2835713627280507E-3"/>
    <n v="0"/>
    <n v="0.99171642863727205"/>
    <n v="0.75745104031208266"/>
    <n v="0.23241660881234946"/>
    <n v="1.0132350875567827E-2"/>
    <x v="1"/>
    <n v="5.7"/>
    <x v="1"/>
    <n v="0"/>
    <n v="0"/>
    <x v="1"/>
    <n v="13700"/>
    <x v="1"/>
    <x v="1"/>
    <n v="0"/>
    <x v="1"/>
    <x v="1"/>
    <x v="1"/>
    <n v="1.1000000000000001"/>
    <x v="1"/>
    <x v="3"/>
    <x v="1"/>
    <x v="1"/>
    <x v="0"/>
    <x v="0"/>
    <x v="0"/>
    <x v="0"/>
    <x v="0"/>
    <x v="0"/>
    <x v="0"/>
    <x v="0"/>
    <x v="0"/>
    <m/>
    <x v="0"/>
    <x v="0"/>
    <x v="0"/>
    <x v="0"/>
    <x v="0"/>
    <m/>
    <n v="20060313"/>
    <x v="0"/>
    <s v="WYOMING ANALYTICAL LABS ROCK SPRINGS ID No D3728"/>
    <m/>
    <s v="11281-11333"/>
    <d v="2006-03-22T00:00:00"/>
    <x v="0"/>
    <x v="0"/>
  </r>
  <r>
    <x v="1"/>
    <s v="T22N R111W S05 fFRONTIER"/>
    <m/>
    <x v="1"/>
    <x v="3"/>
    <s v="STORM SHELTER"/>
    <s v="SW NE"/>
    <n v="5"/>
    <n v="22"/>
    <n v="111"/>
    <n v="41.916670000000003"/>
    <n v="-110.02381"/>
    <s v="4903721553"/>
    <s v="1 HARRINGT"/>
    <x v="0"/>
    <x v="15"/>
    <m/>
    <m/>
    <m/>
    <x v="0"/>
    <n v="10998"/>
    <m/>
    <m/>
    <m/>
    <x v="0"/>
    <d v="1978-08-22T00:00:00"/>
    <n v="10"/>
    <x v="0"/>
    <n v="8"/>
    <n v="0"/>
    <n v="8914"/>
    <n v="36"/>
    <x v="1"/>
    <n v="2250"/>
    <n v="8479"/>
    <n v="5340"/>
    <x v="1"/>
    <n v="420"/>
    <n v="21144"/>
    <x v="0"/>
    <s v="AMOCO PRODUCTION COMPANY"/>
    <n v="0.3992"/>
    <n v="0"/>
    <n v="387.75899999999996"/>
    <n v="0.92087999999999992"/>
    <n v="389.07907999999998"/>
    <n v="63.472499999999997"/>
    <n v="138.97080999999997"/>
    <n v="177.98220000000001"/>
    <x v="1"/>
    <n v="8.7444000000000006"/>
    <n v="389.16990999999996"/>
    <n v="-1.1671072004858323E-4"/>
    <n v="25447"/>
    <n v="9.235689296216007E-2"/>
    <n v="1.026012501109029E-3"/>
    <n v="0"/>
    <n v="0.99897398749889099"/>
    <n v="0.16309714181140059"/>
    <n v="0.357095465063062"/>
    <n v="2.2469363060468886E-2"/>
    <x v="1"/>
    <n v="0"/>
    <x v="1"/>
    <n v="20435"/>
    <n v="0.5"/>
    <x v="0"/>
    <n v="0"/>
    <x v="0"/>
    <x v="1"/>
    <m/>
    <x v="1"/>
    <x v="1"/>
    <x v="1"/>
    <n v="0"/>
    <x v="1"/>
    <x v="3"/>
    <x v="1"/>
    <x v="1"/>
    <x v="0"/>
    <x v="0"/>
    <x v="0"/>
    <x v="0"/>
    <x v="0"/>
    <x v="0"/>
    <x v="0"/>
    <x v="0"/>
    <x v="0"/>
    <m/>
    <x v="0"/>
    <x v="0"/>
    <x v="0"/>
    <x v="0"/>
    <x v="0"/>
    <s v="DST #3"/>
    <n v="19780822"/>
    <x v="1"/>
    <s v="CHEM LABS - LAB No 28306-6"/>
    <m/>
    <m/>
    <d v="1978-08-23T00:00:00"/>
    <x v="0"/>
    <x v="0"/>
  </r>
  <r>
    <x v="1"/>
    <s v="T22N R111W S31 fFRONTIER"/>
    <n v="1797"/>
    <x v="0"/>
    <x v="2"/>
    <m/>
    <s v="SE NW"/>
    <n v="31"/>
    <n v="22"/>
    <n v="111"/>
    <n v="41.844329999999999"/>
    <n v="-110.04558"/>
    <s v="4902321025"/>
    <s v="49 COW HOL"/>
    <x v="0"/>
    <x v="15"/>
    <m/>
    <m/>
    <s v=""/>
    <x v="0"/>
    <m/>
    <m/>
    <n v="11152"/>
    <n v="11080"/>
    <x v="1"/>
    <d v="1994-03-17T00:00:00"/>
    <n v="7.45"/>
    <x v="1"/>
    <n v="90"/>
    <n v="15"/>
    <n v="2989"/>
    <n v="62"/>
    <x v="1"/>
    <n v="4362"/>
    <n v="930"/>
    <n v="0"/>
    <x v="1"/>
    <n v="0"/>
    <n v="8465"/>
    <x v="0"/>
    <s v="BELCO ENERGY CORP"/>
    <n v="4.4909999999999997"/>
    <n v="1.2343500000000001"/>
    <n v="130.0215"/>
    <n v="1.5859599999999998"/>
    <n v="137.33280999999999"/>
    <n v="123.05202"/>
    <n v="15.242699999999999"/>
    <n v="0"/>
    <x v="1"/>
    <n v="0"/>
    <n v="138.29471999999998"/>
    <n v="-3.4898908683032824E-3"/>
    <n v="8448"/>
    <n v="-1.0051439720924731E-3"/>
    <n v="3.2701580925927315E-2"/>
    <n v="8.988019687356576E-3"/>
    <n v="0.95831039938671614"/>
    <n v="0.88978104153217141"/>
    <n v="0.11021895846782871"/>
    <n v="0"/>
    <x v="1"/>
    <n v="16"/>
    <x v="1"/>
    <n v="0"/>
    <n v="2"/>
    <x v="0"/>
    <n v="0"/>
    <x v="0"/>
    <x v="1"/>
    <m/>
    <x v="1"/>
    <x v="1"/>
    <x v="1"/>
    <n v="0"/>
    <x v="1"/>
    <x v="3"/>
    <x v="1"/>
    <x v="1"/>
    <x v="0"/>
    <x v="0"/>
    <x v="0"/>
    <x v="0"/>
    <x v="0"/>
    <x v="0"/>
    <x v="0"/>
    <x v="0"/>
    <x v="0"/>
    <m/>
    <x v="0"/>
    <x v="0"/>
    <x v="0"/>
    <x v="0"/>
    <x v="0"/>
    <m/>
    <n v="19940317"/>
    <x v="1"/>
    <s v="HALLIBURTON ENERGY WESTERN AREA LAB EVANSVILLE  LAB No W94-0108"/>
    <m/>
    <m/>
    <d v="1994-03-28T00:00:00"/>
    <x v="0"/>
    <x v="0"/>
  </r>
  <r>
    <x v="1"/>
    <s v="T22N R112W S03 fFRONTIER"/>
    <n v="4781"/>
    <x v="0"/>
    <x v="2"/>
    <s v="SHUTE CREEK"/>
    <s v="SE NW"/>
    <n v="3"/>
    <n v="22"/>
    <n v="112"/>
    <n v="41.91769"/>
    <n v="-110.10724999999999"/>
    <s v="4902321648"/>
    <s v="1-3 BEARD FEDERAL"/>
    <x v="0"/>
    <x v="15"/>
    <m/>
    <m/>
    <n v="323"/>
    <x v="0"/>
    <n v="10513"/>
    <n v="10836"/>
    <n v="10900"/>
    <n v="10836"/>
    <x v="1"/>
    <d v="2005-12-07T00:00:00"/>
    <n v="7.42"/>
    <x v="1"/>
    <n v="80"/>
    <n v="8"/>
    <n v="3300"/>
    <n v="60"/>
    <x v="1"/>
    <n v="5260"/>
    <n v="583"/>
    <n v="0"/>
    <x v="1"/>
    <n v="0"/>
    <n v="9980"/>
    <x v="0"/>
    <s v="CHEVRON USA INC"/>
    <n v="3.992"/>
    <n v="0.65832000000000002"/>
    <n v="143.55000000000001"/>
    <n v="1.5347999999999999"/>
    <n v="149.73511999999997"/>
    <n v="148.38460000000001"/>
    <n v="9.5553699999999981"/>
    <n v="0"/>
    <x v="1"/>
    <n v="0"/>
    <n v="157.93997000000002"/>
    <n v="-2.6667254732906882E-2"/>
    <n v="9291"/>
    <n v="-3.5753204296611489E-2"/>
    <n v="2.6660412066320853E-2"/>
    <n v="4.3965637453658177E-3"/>
    <n v="0.96894302418831335"/>
    <n v="0.93949998850829208"/>
    <n v="6.0500011491707875E-2"/>
    <n v="0"/>
    <x v="1"/>
    <n v="3"/>
    <x v="1"/>
    <n v="9502"/>
    <n v="58.14"/>
    <x v="1"/>
    <n v="0"/>
    <x v="2"/>
    <x v="1"/>
    <n v="0"/>
    <x v="1"/>
    <x v="1"/>
    <x v="1"/>
    <n v="0"/>
    <x v="1"/>
    <x v="3"/>
    <x v="1"/>
    <x v="1"/>
    <x v="0"/>
    <x v="0"/>
    <x v="0"/>
    <x v="0"/>
    <x v="0"/>
    <x v="0"/>
    <x v="0"/>
    <x v="0"/>
    <x v="0"/>
    <m/>
    <x v="0"/>
    <x v="0"/>
    <x v="0"/>
    <x v="0"/>
    <x v="0"/>
    <m/>
    <n v="20051207"/>
    <x v="0"/>
    <s v="WYOMING ANALYTICAL LABS ROCK SPRINGS ID No D3185"/>
    <m/>
    <s v="10513-10836"/>
    <d v="2005-12-20T00:00:00"/>
    <x v="0"/>
    <x v="0"/>
  </r>
  <r>
    <x v="1"/>
    <s v="T22N R112W S03 fFRONTIER"/>
    <n v="4782"/>
    <x v="0"/>
    <x v="2"/>
    <s v="SHUTE CREEK"/>
    <s v="NE SW"/>
    <n v="3"/>
    <n v="22"/>
    <n v="112"/>
    <n v="41.911389999999997"/>
    <n v="-110.108889"/>
    <s v="4902321652"/>
    <s v="2-3 BEARD FEDERAL"/>
    <x v="0"/>
    <x v="15"/>
    <m/>
    <m/>
    <n v="326"/>
    <x v="0"/>
    <n v="10520"/>
    <n v="10846"/>
    <n v="10920"/>
    <n v="10846"/>
    <x v="1"/>
    <d v="2005-12-07T00:00:00"/>
    <n v="6.99"/>
    <x v="1"/>
    <n v="123"/>
    <n v="17"/>
    <n v="5090"/>
    <n v="70"/>
    <x v="1"/>
    <n v="8049"/>
    <n v="854"/>
    <n v="0"/>
    <x v="1"/>
    <n v="0"/>
    <n v="15200"/>
    <x v="0"/>
    <s v="CHEVRON USA INC"/>
    <n v="6.1376999999999997"/>
    <n v="1.39893"/>
    <n v="221.41499999999999"/>
    <n v="1.7906"/>
    <n v="230.74223000000001"/>
    <n v="227.06228999999999"/>
    <n v="13.997059999999999"/>
    <n v="0"/>
    <x v="1"/>
    <n v="0"/>
    <n v="241.05934999999999"/>
    <n v="-2.1867497773110443E-2"/>
    <n v="14203"/>
    <n v="-3.3908104615175322E-2"/>
    <n v="2.6599812266701241E-2"/>
    <n v="6.0627393607143344E-3"/>
    <n v="0.9673374483725844"/>
    <n v="0.94193521222055898"/>
    <n v="5.8064787779441039E-2"/>
    <n v="0"/>
    <x v="1"/>
    <n v="6"/>
    <x v="1"/>
    <n v="14541"/>
    <n v="37.76435"/>
    <x v="1"/>
    <n v="0"/>
    <x v="2"/>
    <x v="1"/>
    <n v="0"/>
    <x v="1"/>
    <x v="1"/>
    <x v="1"/>
    <n v="0"/>
    <x v="1"/>
    <x v="3"/>
    <x v="1"/>
    <x v="1"/>
    <x v="0"/>
    <x v="0"/>
    <x v="0"/>
    <x v="0"/>
    <x v="0"/>
    <x v="0"/>
    <x v="0"/>
    <x v="0"/>
    <x v="0"/>
    <m/>
    <x v="0"/>
    <x v="0"/>
    <x v="0"/>
    <x v="0"/>
    <x v="0"/>
    <m/>
    <n v="20051207"/>
    <x v="0"/>
    <s v="WYOMING ANALYTICAL LABS ROCK SPRINGS ID No D3186"/>
    <m/>
    <s v="10520-10846"/>
    <d v="2005-12-20T00:00:00"/>
    <x v="0"/>
    <x v="0"/>
  </r>
  <r>
    <x v="1"/>
    <s v="T22N R112W S12 fFRONTIER"/>
    <n v="4761"/>
    <x v="0"/>
    <x v="2"/>
    <s v="SHUTE CREEK"/>
    <s v="SW SW"/>
    <n v="12"/>
    <n v="22"/>
    <n v="112"/>
    <n v="41.895069999999997"/>
    <n v="-110.070999"/>
    <s v="4902321943"/>
    <s v="15-12"/>
    <x v="0"/>
    <x v="15"/>
    <m/>
    <m/>
    <n v="52"/>
    <x v="0"/>
    <n v="10752"/>
    <n v="10804"/>
    <n v="11095"/>
    <n v="10834"/>
    <x v="1"/>
    <d v="2006-03-14T00:00:00"/>
    <n v="7.87"/>
    <x v="1"/>
    <n v="180"/>
    <n v="17"/>
    <n v="5020"/>
    <n v="87"/>
    <x v="1"/>
    <n v="8250"/>
    <n v="1220"/>
    <n v="0"/>
    <x v="1"/>
    <n v="15"/>
    <n v="17300"/>
    <x v="0"/>
    <s v="BP AMERICA PRODUCTION COMPANY"/>
    <n v="8.9819999999999993"/>
    <n v="1.39893"/>
    <n v="218.37"/>
    <n v="2.22546"/>
    <n v="230.97638999999998"/>
    <n v="232.73249999999999"/>
    <n v="19.995799999999999"/>
    <n v="0"/>
    <x v="1"/>
    <n v="0.31230000000000002"/>
    <n v="253.04059999999998"/>
    <n v="-4.5585610538175537E-2"/>
    <n v="14789"/>
    <n v="-7.825111408894013E-2"/>
    <n v="3.8887091446879053E-2"/>
    <n v="6.0565930569786812E-3"/>
    <n v="0.95505631549614223"/>
    <n v="0.91974370911229264"/>
    <n v="7.9022101591602292E-2"/>
    <n v="1.2341892961050521E-3"/>
    <x v="1"/>
    <n v="0"/>
    <x v="1"/>
    <n v="0"/>
    <n v="0"/>
    <x v="1"/>
    <n v="29800"/>
    <x v="1"/>
    <x v="1"/>
    <n v="0"/>
    <x v="1"/>
    <x v="1"/>
    <x v="1"/>
    <n v="0"/>
    <x v="1"/>
    <x v="3"/>
    <x v="1"/>
    <x v="1"/>
    <x v="0"/>
    <x v="0"/>
    <x v="0"/>
    <x v="0"/>
    <x v="0"/>
    <x v="0"/>
    <x v="0"/>
    <x v="0"/>
    <x v="0"/>
    <m/>
    <x v="0"/>
    <x v="0"/>
    <x v="0"/>
    <x v="0"/>
    <x v="0"/>
    <m/>
    <n v="20060314"/>
    <x v="0"/>
    <s v="WYOMING ANALYTICAL LABS ROCK SPRINGS ID No D3733"/>
    <m/>
    <s v="10752-10804"/>
    <d v="2006-03-22T00:00:00"/>
    <x v="0"/>
    <x v="0"/>
  </r>
  <r>
    <x v="1"/>
    <s v="T22N R112W S23 fFRONTIER"/>
    <n v="1826"/>
    <x v="0"/>
    <x v="2"/>
    <m/>
    <s v="SE NW"/>
    <n v="23"/>
    <n v="22"/>
    <n v="112"/>
    <n v="41.874699999999997"/>
    <n v="-110.08955"/>
    <s v="4902320959"/>
    <s v="32 COW HOL"/>
    <x v="0"/>
    <x v="15"/>
    <m/>
    <m/>
    <m/>
    <x v="0"/>
    <s v="10765"/>
    <m/>
    <n v="11711"/>
    <n v="11729"/>
    <x v="1"/>
    <d v="1994-02-01T00:00:00"/>
    <n v="8"/>
    <x v="1"/>
    <n v="47"/>
    <n v="3"/>
    <n v="1351"/>
    <n v="160"/>
    <x v="1"/>
    <n v="2133"/>
    <n v="473"/>
    <n v="0"/>
    <x v="1"/>
    <n v="0"/>
    <n v="4212"/>
    <x v="0"/>
    <s v="BELCO ENERGY CORP"/>
    <n v="2.3452999999999999"/>
    <n v="0.24687000000000001"/>
    <n v="58.768499999999996"/>
    <n v="4.0927999999999995"/>
    <n v="65.453469999999996"/>
    <n v="60.171929999999996"/>
    <n v="7.7524699999999989"/>
    <n v="0"/>
    <x v="1"/>
    <n v="0"/>
    <n v="67.924399999999991"/>
    <n v="-1.8525786924022673E-2"/>
    <n v="4167"/>
    <n v="-5.3705692803437165E-3"/>
    <n v="3.5831560954675129E-2"/>
    <n v="3.7716869709123139E-3"/>
    <n v="0.96039675207441255"/>
    <n v="0.8858661983028191"/>
    <n v="0.11413380169718099"/>
    <n v="0"/>
    <x v="1"/>
    <n v="44"/>
    <x v="1"/>
    <n v="0"/>
    <n v="4.3"/>
    <x v="0"/>
    <n v="0"/>
    <x v="0"/>
    <x v="1"/>
    <m/>
    <x v="1"/>
    <x v="1"/>
    <x v="1"/>
    <n v="0"/>
    <x v="1"/>
    <x v="3"/>
    <x v="1"/>
    <x v="1"/>
    <x v="0"/>
    <x v="0"/>
    <x v="0"/>
    <x v="0"/>
    <x v="0"/>
    <x v="0"/>
    <x v="0"/>
    <x v="0"/>
    <x v="0"/>
    <m/>
    <x v="0"/>
    <x v="0"/>
    <x v="0"/>
    <x v="0"/>
    <x v="0"/>
    <m/>
    <n v="19940201"/>
    <x v="1"/>
    <s v="HALLIBURTON WESTERN AREA LAB EVANSVILLE  LAB No W94-0081"/>
    <m/>
    <m/>
    <d v="1994-03-10T00:00:00"/>
    <x v="0"/>
    <x v="0"/>
  </r>
  <r>
    <x v="1"/>
    <s v="T22N R112W S27 fFRONTIER"/>
    <n v="1770"/>
    <x v="0"/>
    <x v="2"/>
    <m/>
    <s v="NW NW"/>
    <n v="27"/>
    <n v="22"/>
    <n v="112"/>
    <n v="41.861040000000003"/>
    <n v="-110.10975999999999"/>
    <s v="4902320975"/>
    <s v="36 COW HOL"/>
    <x v="0"/>
    <x v="15"/>
    <m/>
    <m/>
    <s v=""/>
    <x v="0"/>
    <m/>
    <m/>
    <n v="11112"/>
    <n v="10996"/>
    <x v="1"/>
    <d v="1993-11-16T00:00:00"/>
    <n v="7.3"/>
    <x v="1"/>
    <n v="62"/>
    <n v="30"/>
    <n v="2312"/>
    <n v="28"/>
    <x v="1"/>
    <n v="3286"/>
    <n v="991"/>
    <n v="0"/>
    <x v="1"/>
    <n v="0"/>
    <n v="6747"/>
    <x v="0"/>
    <s v="BELCO ENERGY CORP"/>
    <n v="3.0937999999999999"/>
    <n v="2.4687000000000001"/>
    <n v="100.57199999999999"/>
    <n v="0.71623999999999999"/>
    <n v="106.85073999999999"/>
    <n v="92.698059999999998"/>
    <n v="16.24249"/>
    <n v="0"/>
    <x v="1"/>
    <n v="0"/>
    <n v="108.94055"/>
    <n v="-9.6844038515178903E-3"/>
    <n v="6709"/>
    <n v="-2.8240190249702733E-3"/>
    <n v="2.8954408738769616E-2"/>
    <n v="2.3104191884866686E-2"/>
    <n v="0.94794139937636368"/>
    <n v="0.85090501195376744"/>
    <n v="0.14909498804623256"/>
    <n v="0"/>
    <x v="1"/>
    <n v="38"/>
    <x v="1"/>
    <n v="0"/>
    <n v="1.4"/>
    <x v="0"/>
    <n v="0"/>
    <x v="0"/>
    <x v="1"/>
    <m/>
    <x v="1"/>
    <x v="1"/>
    <x v="1"/>
    <n v="0"/>
    <x v="1"/>
    <x v="3"/>
    <x v="1"/>
    <x v="1"/>
    <x v="0"/>
    <x v="0"/>
    <x v="0"/>
    <x v="0"/>
    <x v="0"/>
    <x v="0"/>
    <x v="0"/>
    <x v="0"/>
    <x v="0"/>
    <m/>
    <x v="0"/>
    <x v="0"/>
    <x v="0"/>
    <x v="0"/>
    <x v="0"/>
    <m/>
    <n v="19931116"/>
    <x v="1"/>
    <s v="HALLIBURTON WESTERN AREA LAB EVANSVILLE No W93-0451"/>
    <m/>
    <m/>
    <d v="1993-11-23T00:00:00"/>
    <x v="0"/>
    <x v="0"/>
  </r>
  <r>
    <x v="1"/>
    <s v="T22N R112W S35 fFRONTIER"/>
    <n v="5309"/>
    <x v="0"/>
    <x v="2"/>
    <s v="COW HOLLOW"/>
    <s v="SE SW"/>
    <n v="35"/>
    <n v="22"/>
    <n v="112"/>
    <n v="41.836210000000001"/>
    <n v="-110.08544000000001"/>
    <s v="4902321898"/>
    <s v="1-35 WHISKEY HOLLOW BORDER"/>
    <x v="0"/>
    <x v="15"/>
    <m/>
    <m/>
    <n v="69"/>
    <x v="0"/>
    <n v="11063"/>
    <n v="11132"/>
    <n v="11300"/>
    <n v="11254"/>
    <x v="1"/>
    <d v="1899-12-31T00:00:00"/>
    <n v="7.1"/>
    <x v="1"/>
    <n v="60"/>
    <n v="15"/>
    <n v="3510"/>
    <n v="0"/>
    <x v="1"/>
    <n v="6650"/>
    <n v="0"/>
    <n v="0"/>
    <x v="1"/>
    <n v="83"/>
    <n v="16600"/>
    <x v="0"/>
    <s v="BP AMERICA PRODUCTION COMPANY"/>
    <n v="2.9939999999999998"/>
    <n v="1.2343500000000001"/>
    <n v="152.685"/>
    <n v="0"/>
    <n v="156.91335000000001"/>
    <n v="187.59649999999999"/>
    <n v="0"/>
    <n v="0"/>
    <x v="1"/>
    <n v="1.7280600000000002"/>
    <n v="189.32455999999999"/>
    <n v="-9.3609651236630856E-2"/>
    <n v="10318"/>
    <n v="-0.23337543651088491"/>
    <n v="1.9080594480966721E-2"/>
    <n v="7.8664434861660908E-3"/>
    <n v="0.97305296203286717"/>
    <n v="0.99087249958483992"/>
    <n v="0"/>
    <n v="9.1275004151600836E-3"/>
    <x v="1"/>
    <n v="51"/>
    <x v="1"/>
    <n v="0"/>
    <n v="0"/>
    <x v="1"/>
    <n v="28600"/>
    <x v="1"/>
    <x v="1"/>
    <n v="0"/>
    <x v="1"/>
    <x v="1"/>
    <x v="1"/>
    <n v="0"/>
    <x v="1"/>
    <x v="3"/>
    <x v="1"/>
    <x v="1"/>
    <x v="0"/>
    <x v="0"/>
    <x v="0"/>
    <x v="0"/>
    <x v="0"/>
    <x v="0"/>
    <x v="0"/>
    <x v="0"/>
    <x v="0"/>
    <m/>
    <x v="0"/>
    <x v="0"/>
    <x v="0"/>
    <x v="0"/>
    <x v="0"/>
    <m/>
    <n v="19000101"/>
    <x v="0"/>
    <s v="WYOMING ANALYTICAL LABS ROCK SPRINGS ID No D5595"/>
    <m/>
    <s v="11063-11132"/>
    <d v="2006-09-23T00:00:00"/>
    <x v="0"/>
    <x v="0"/>
  </r>
  <r>
    <x v="1"/>
    <s v="T22N R112W S35 fFRONTIER"/>
    <n v="1825"/>
    <x v="0"/>
    <x v="2"/>
    <m/>
    <s v="NE NE"/>
    <n v="35"/>
    <n v="22"/>
    <n v="112"/>
    <n v="41.846829999999997"/>
    <n v="-110.07931000000001"/>
    <s v="4902320971"/>
    <s v="35 COW HOL"/>
    <x v="0"/>
    <x v="15"/>
    <m/>
    <m/>
    <s v=""/>
    <x v="0"/>
    <m/>
    <m/>
    <n v="11125"/>
    <n v="11007"/>
    <x v="1"/>
    <d v="1994-02-01T00:00:00"/>
    <n v="7.1"/>
    <x v="1"/>
    <n v="77"/>
    <n v="5"/>
    <n v="2254"/>
    <n v="58"/>
    <x v="1"/>
    <n v="3286"/>
    <n v="778"/>
    <n v="0"/>
    <x v="1"/>
    <n v="0"/>
    <n v="6488"/>
    <x v="0"/>
    <s v="BELCO ENERGY CORP"/>
    <n v="3.8422999999999998"/>
    <n v="0.41144999999999998"/>
    <n v="98.048999999999992"/>
    <n v="1.4836399999999998"/>
    <n v="103.78638999999998"/>
    <n v="92.698059999999998"/>
    <n v="12.75142"/>
    <n v="0"/>
    <x v="1"/>
    <n v="0"/>
    <n v="105.44947999999999"/>
    <n v="-7.9483981403380369E-3"/>
    <n v="6458"/>
    <n v="-2.3173180905298935E-3"/>
    <n v="3.7021231781932104E-2"/>
    <n v="3.9643926337547732E-3"/>
    <n v="0.95901437558431313"/>
    <n v="0.87907555352572631"/>
    <n v="0.12092444647427375"/>
    <n v="0"/>
    <x v="1"/>
    <n v="30"/>
    <x v="1"/>
    <n v="0"/>
    <n v="2.4"/>
    <x v="0"/>
    <n v="0"/>
    <x v="0"/>
    <x v="1"/>
    <m/>
    <x v="1"/>
    <x v="1"/>
    <x v="1"/>
    <n v="0"/>
    <x v="1"/>
    <x v="3"/>
    <x v="1"/>
    <x v="1"/>
    <x v="0"/>
    <x v="0"/>
    <x v="0"/>
    <x v="0"/>
    <x v="0"/>
    <x v="0"/>
    <x v="0"/>
    <x v="0"/>
    <x v="0"/>
    <m/>
    <x v="0"/>
    <x v="0"/>
    <x v="0"/>
    <x v="0"/>
    <x v="0"/>
    <m/>
    <n v="19940201"/>
    <x v="1"/>
    <s v="HALLIBURTON WESTERN AREA LAB EVANSVILLE  LAB No W94-0082"/>
    <m/>
    <m/>
    <d v="1994-03-10T00:00:00"/>
    <x v="0"/>
    <x v="0"/>
  </r>
  <r>
    <x v="1"/>
    <s v="T22N R113W S23 fFRONTIER"/>
    <n v="4860"/>
    <x v="0"/>
    <x v="2"/>
    <s v="COW HOLLOW"/>
    <s v="NW SE"/>
    <n v="23"/>
    <n v="22"/>
    <n v="113"/>
    <n v="41.868879999999997"/>
    <n v="-110.19750000000001"/>
    <s v="4902321533"/>
    <s v="23-4 HAMS FORK"/>
    <x v="0"/>
    <x v="15"/>
    <m/>
    <m/>
    <n v="212"/>
    <x v="0"/>
    <n v="10804"/>
    <n v="11016"/>
    <n v="11192"/>
    <n v="11123"/>
    <x v="1"/>
    <d v="2005-12-20T00:00:00"/>
    <n v="6.11"/>
    <x v="1"/>
    <n v="144"/>
    <n v="11"/>
    <n v="4230"/>
    <n v="117"/>
    <x v="1"/>
    <n v="7657"/>
    <n v="989"/>
    <n v="0"/>
    <x v="1"/>
    <n v="14"/>
    <n v="15120"/>
    <x v="0"/>
    <s v="CHEVRON USA INC"/>
    <n v="7.1856"/>
    <n v="0.90519000000000005"/>
    <n v="184.005"/>
    <n v="2.9928599999999999"/>
    <n v="195.08865"/>
    <n v="216.00396999999998"/>
    <n v="16.209709999999998"/>
    <n v="0"/>
    <x v="1"/>
    <n v="0.29148000000000002"/>
    <n v="232.50515999999999"/>
    <n v="-8.7504798069925269E-2"/>
    <n v="13162"/>
    <n v="-6.9231313202743797E-2"/>
    <n v="3.6832486154371361E-2"/>
    <n v="4.6398906343346992E-3"/>
    <n v="0.95852762321129392"/>
    <n v="0.92902871488959637"/>
    <n v="6.9717635513981704E-2"/>
    <n v="1.2536495964218602E-3"/>
    <x v="1"/>
    <n v="265"/>
    <x v="1"/>
    <n v="13833"/>
    <n v="38.26"/>
    <x v="1"/>
    <n v="0"/>
    <x v="2"/>
    <x v="1"/>
    <n v="0"/>
    <x v="1"/>
    <x v="1"/>
    <x v="1"/>
    <n v="0"/>
    <x v="1"/>
    <x v="3"/>
    <x v="1"/>
    <x v="1"/>
    <x v="0"/>
    <x v="0"/>
    <x v="0"/>
    <x v="0"/>
    <x v="0"/>
    <x v="0"/>
    <x v="0"/>
    <x v="0"/>
    <x v="0"/>
    <m/>
    <x v="0"/>
    <x v="0"/>
    <x v="0"/>
    <x v="0"/>
    <x v="0"/>
    <m/>
    <n v="20051220"/>
    <x v="0"/>
    <s v="WYOMING ANALYTICAL LABS ROCK SPRINGS ID No D3243"/>
    <s v="10804"/>
    <s v="10804-11016"/>
    <d v="2006-01-04T00:00:00"/>
    <x v="0"/>
    <x v="0"/>
  </r>
  <r>
    <x v="1"/>
    <s v="T22N R113W S26 fFRONTIER"/>
    <n v="4863"/>
    <x v="0"/>
    <x v="2"/>
    <s v="COW HOLLOW"/>
    <s v="SW SW"/>
    <n v="26"/>
    <n v="22"/>
    <n v="113"/>
    <n v="41.85416"/>
    <n v="-110.20666"/>
    <s v="4902321379"/>
    <s v="26-2 HAMS FORK"/>
    <x v="0"/>
    <x v="15"/>
    <m/>
    <m/>
    <n v="15"/>
    <x v="0"/>
    <n v="11176"/>
    <n v="11191"/>
    <n v="12285"/>
    <n v="12089"/>
    <x v="1"/>
    <d v="2005-12-20T00:00:00"/>
    <n v="0"/>
    <x v="1"/>
    <n v="198"/>
    <n v="40"/>
    <n v="6530"/>
    <n v="206"/>
    <x v="1"/>
    <n v="11720"/>
    <n v="748"/>
    <n v="0"/>
    <x v="1"/>
    <n v="45"/>
    <n v="21225"/>
    <x v="0"/>
    <s v="CHEVRON USA INC"/>
    <n v="9.8802000000000003"/>
    <n v="3.2915999999999999"/>
    <n v="284.05500000000001"/>
    <n v="5.2694799999999997"/>
    <n v="302.49628000000001"/>
    <n v="330.62119999999999"/>
    <n v="12.259719999999998"/>
    <n v="0"/>
    <x v="1"/>
    <n v="0.93690000000000007"/>
    <n v="343.81781999999998"/>
    <n v="-6.3934145951635546E-2"/>
    <n v="19487"/>
    <n v="-4.2690115936333269E-2"/>
    <n v="3.266221984614158E-2"/>
    <n v="1.0881456128981155E-2"/>
    <n v="0.95645632402487724"/>
    <n v="0.96161740540382701"/>
    <n v="3.5657604949039579E-2"/>
    <n v="2.7249896471334737E-3"/>
    <x v="1"/>
    <n v="88"/>
    <x v="1"/>
    <n v="21173"/>
    <n v="27.12"/>
    <x v="1"/>
    <n v="0"/>
    <x v="3"/>
    <x v="1"/>
    <n v="0"/>
    <x v="1"/>
    <x v="1"/>
    <x v="1"/>
    <n v="0"/>
    <x v="1"/>
    <x v="3"/>
    <x v="1"/>
    <x v="1"/>
    <x v="0"/>
    <x v="0"/>
    <x v="0"/>
    <x v="0"/>
    <x v="0"/>
    <x v="0"/>
    <x v="0"/>
    <x v="0"/>
    <x v="0"/>
    <m/>
    <x v="0"/>
    <x v="0"/>
    <x v="0"/>
    <x v="0"/>
    <x v="0"/>
    <m/>
    <n v="20051220"/>
    <x v="0"/>
    <s v="WYOMING ANALYTICAL LABS ROCK SPRINGS ID No D3246"/>
    <s v="10963"/>
    <s v="11176-11191"/>
    <d v="2006-01-04T00:00:00"/>
    <x v="0"/>
    <x v="0"/>
  </r>
  <r>
    <x v="0"/>
    <s v="T23N R104W S11 fFRONTIER"/>
    <n v="49008413"/>
    <x v="0"/>
    <x v="1"/>
    <s v="NITCHIE GULCH"/>
    <m/>
    <s v="11"/>
    <s v=" 23"/>
    <s v=" 104"/>
    <n v="41.980759999999997"/>
    <n v="-109.15555999999999"/>
    <s v="4903706427"/>
    <s v="GOVERNMENT-AMAX 11-10"/>
    <x v="0"/>
    <x v="15"/>
    <m/>
    <m/>
    <n v="100"/>
    <x v="4"/>
    <n v="8656"/>
    <n v="8756"/>
    <m/>
    <m/>
    <x v="3"/>
    <d v="1967-03-13T00:00:00"/>
    <n v="7.1999998092651367"/>
    <x v="0"/>
    <n v="513"/>
    <n v="66"/>
    <n v="5959"/>
    <n v="80"/>
    <x v="0"/>
    <n v="9650"/>
    <n v="1171"/>
    <m/>
    <x v="0"/>
    <n v="45"/>
    <n v="16890"/>
    <x v="0"/>
    <m/>
    <n v="25.598700000000001"/>
    <n v="5.4311400000000001"/>
    <n v="259.2165"/>
    <n v="2.0463999999999998"/>
    <n v="292.29273999999998"/>
    <n v="272.22649999999999"/>
    <n v="19.192689999999999"/>
    <m/>
    <x v="0"/>
    <n v="0.93690000000000007"/>
    <n v="292.35608999999994"/>
    <n v="-1.0835564316438841E-4"/>
    <n v="17481"/>
    <n v="1.7194728113816879E-2"/>
    <n v="8.7578979895292647E-2"/>
    <n v="1.8581166265025949E-2"/>
    <n v="0.89383985383968145"/>
    <n v="0.93114701321939297"/>
    <n v="6.5648333167952835E-2"/>
    <n v="3.20465361265435E-3"/>
    <x v="0"/>
    <m/>
    <x v="0"/>
    <m/>
    <m/>
    <x v="0"/>
    <m/>
    <x v="0"/>
    <x v="0"/>
    <m/>
    <x v="0"/>
    <x v="0"/>
    <x v="0"/>
    <m/>
    <x v="0"/>
    <x v="0"/>
    <x v="0"/>
    <x v="0"/>
    <x v="0"/>
    <x v="0"/>
    <x v="0"/>
    <x v="0"/>
    <x v="0"/>
    <x v="0"/>
    <x v="0"/>
    <x v="0"/>
    <x v="0"/>
    <m/>
    <x v="0"/>
    <x v="0"/>
    <x v="0"/>
    <x v="0"/>
    <x v="0"/>
    <s v="WELLHEAD (3-12-67)"/>
    <m/>
    <x v="0"/>
    <m/>
    <m/>
    <m/>
    <m/>
    <x v="0"/>
    <x v="0"/>
  </r>
  <r>
    <x v="0"/>
    <s v="T23N R104W S12 fFRONTIER"/>
    <n v="49008412"/>
    <x v="0"/>
    <x v="1"/>
    <s v="NITCHIE GULCH"/>
    <m/>
    <s v="12"/>
    <s v=" 23"/>
    <s v=" 104"/>
    <n v="41.977760000000004"/>
    <n v="-109.13251"/>
    <s v="4903705920"/>
    <s v="ROGERS-GOVERNMENT 1-12"/>
    <x v="0"/>
    <x v="15"/>
    <m/>
    <m/>
    <n v="167"/>
    <x v="0"/>
    <n v="8067"/>
    <n v="8234"/>
    <m/>
    <m/>
    <x v="2"/>
    <d v="1967-02-27T00:00:00"/>
    <n v="7.8000001907348633"/>
    <x v="0"/>
    <n v="194"/>
    <n v="33"/>
    <n v="3686"/>
    <n v="44"/>
    <x v="0"/>
    <n v="5500"/>
    <n v="1074"/>
    <m/>
    <x v="0"/>
    <n v="55"/>
    <n v="10041"/>
    <x v="0"/>
    <m/>
    <n v="9.6806000000000001"/>
    <n v="2.71557"/>
    <n v="160.34099999999998"/>
    <n v="1.1255199999999999"/>
    <n v="173.86268999999999"/>
    <n v="155.155"/>
    <n v="17.60286"/>
    <m/>
    <x v="0"/>
    <n v="1.1451"/>
    <n v="173.90296000000001"/>
    <n v="-1.1579637034313452E-4"/>
    <n v="10583"/>
    <n v="2.6280062063615207E-2"/>
    <n v="5.5679571045403706E-2"/>
    <n v="1.5619049722513784E-2"/>
    <n v="0.9287013792320824"/>
    <n v="0.89219297934894259"/>
    <n v="0.10122231386975816"/>
    <n v="6.5847067812991791E-3"/>
    <x v="0"/>
    <m/>
    <x v="0"/>
    <m/>
    <m/>
    <x v="0"/>
    <m/>
    <x v="0"/>
    <x v="0"/>
    <m/>
    <x v="0"/>
    <x v="0"/>
    <x v="0"/>
    <m/>
    <x v="0"/>
    <x v="0"/>
    <x v="0"/>
    <x v="0"/>
    <x v="0"/>
    <x v="0"/>
    <x v="0"/>
    <x v="0"/>
    <x v="0"/>
    <x v="0"/>
    <x v="0"/>
    <x v="0"/>
    <x v="0"/>
    <m/>
    <x v="0"/>
    <x v="0"/>
    <x v="0"/>
    <x v="0"/>
    <x v="0"/>
    <s v="PRODUCTION (2-23-67)"/>
    <m/>
    <x v="0"/>
    <m/>
    <m/>
    <m/>
    <m/>
    <x v="0"/>
    <x v="0"/>
  </r>
  <r>
    <x v="1"/>
    <s v="T23N R110W S05 fFRONTIER"/>
    <m/>
    <x v="1"/>
    <x v="3"/>
    <s v="SWAN"/>
    <s v="NE SW"/>
    <n v="5"/>
    <n v="23"/>
    <n v="110"/>
    <n v="41.997869999999999"/>
    <n v="-109.91486999999999"/>
    <s v="4903724140"/>
    <s v="40-5 HORSESHOE UNIT"/>
    <x v="0"/>
    <x v="15"/>
    <m/>
    <m/>
    <m/>
    <x v="0"/>
    <m/>
    <m/>
    <m/>
    <m/>
    <x v="1"/>
    <d v="2002-01-07T00:00:00"/>
    <n v="7.92"/>
    <x v="0"/>
    <n v="23.9"/>
    <n v="4.1399999999999997"/>
    <n v="3450"/>
    <n v="1.86"/>
    <x v="1"/>
    <n v="5250"/>
    <n v="822"/>
    <m/>
    <x v="0"/>
    <n v="25"/>
    <n v="9590"/>
    <x v="0"/>
    <s v="CABOT OIL AND GAS CORPORATION"/>
    <n v="1.1926099999999999"/>
    <n v="0.3406806"/>
    <n v="150.07499999999999"/>
    <n v="4.7578799999999997E-2"/>
    <n v="151.65586939999997"/>
    <n v="148.10249999999999"/>
    <n v="13.472579999999999"/>
    <n v="0"/>
    <x v="1"/>
    <n v="0.52050000000000007"/>
    <n v="162.09557999999998"/>
    <n v="-3.3273824296156426E-2"/>
    <n v="9576.9"/>
    <n v="-6.8346994036596232E-4"/>
    <n v="7.86392247605288E-3"/>
    <n v="2.246405637631062E-3"/>
    <n v="0.98988967188631616"/>
    <n v="0.91367389536469779"/>
    <n v="8.3115036202714473E-2"/>
    <n v="3.211068432587737E-3"/>
    <x v="0"/>
    <n v="8.7799999999999994"/>
    <x v="0"/>
    <m/>
    <m/>
    <x v="0"/>
    <n v="15500"/>
    <x v="1"/>
    <x v="0"/>
    <m/>
    <x v="0"/>
    <x v="0"/>
    <x v="0"/>
    <m/>
    <x v="0"/>
    <x v="0"/>
    <x v="0"/>
    <x v="0"/>
    <x v="0"/>
    <x v="0"/>
    <x v="0"/>
    <x v="0"/>
    <x v="0"/>
    <x v="0"/>
    <x v="0"/>
    <x v="0"/>
    <x v="0"/>
    <m/>
    <x v="0"/>
    <x v="0"/>
    <x v="0"/>
    <x v="0"/>
    <x v="0"/>
    <m/>
    <n v="20107"/>
    <x v="0"/>
    <s v="WY ANALYTICAL LABS ROCK SPRINGS ID No C1303-C1314"/>
    <m/>
    <m/>
    <d v="2002-01-18T00:00:00"/>
    <x v="0"/>
    <x v="0"/>
  </r>
  <r>
    <x v="1"/>
    <s v="T23N R110W S16 fFRONTIER"/>
    <n v="5320"/>
    <x v="0"/>
    <x v="1"/>
    <s v="LINCOLN ROAD"/>
    <s v="NW SE"/>
    <n v="16"/>
    <n v="23"/>
    <n v="110"/>
    <n v="41.972499999999997"/>
    <n v="-109.89109000000001"/>
    <s v="4903726954"/>
    <s v="50-16 HORSESHOE"/>
    <x v="0"/>
    <x v="15"/>
    <m/>
    <m/>
    <n v="1094"/>
    <x v="0"/>
    <n v="10859"/>
    <n v="11953"/>
    <m/>
    <m/>
    <x v="1"/>
    <m/>
    <n v="7.23"/>
    <x v="1"/>
    <n v="61"/>
    <n v="9"/>
    <n v="3634"/>
    <n v="0"/>
    <x v="1"/>
    <n v="5150"/>
    <n v="1000"/>
    <n v="0"/>
    <x v="1"/>
    <n v="0"/>
    <n v="9885"/>
    <x v="0"/>
    <s v="CABOT OIL &amp; GAS CORPORATION"/>
    <n v="3.0438999999999998"/>
    <n v="0.74060999999999999"/>
    <n v="158.07899999999998"/>
    <n v="0"/>
    <n v="161.86350999999999"/>
    <n v="145.28149999999999"/>
    <n v="16.39"/>
    <n v="0"/>
    <x v="1"/>
    <n v="0"/>
    <n v="161.67149999999998"/>
    <n v="5.9347518526669022E-4"/>
    <n v="9854"/>
    <n v="-1.5704949592177922E-3"/>
    <n v="1.8805350260846315E-2"/>
    <n v="4.5755216849060051E-3"/>
    <n v="0.97661912805424755"/>
    <n v="0.89862158760202027"/>
    <n v="0.10137841239797984"/>
    <n v="0"/>
    <x v="1"/>
    <n v="31"/>
    <x v="1"/>
    <n v="0"/>
    <n v="0.65400000000000003"/>
    <x v="1"/>
    <n v="0"/>
    <x v="2"/>
    <x v="1"/>
    <n v="0"/>
    <x v="1"/>
    <x v="1"/>
    <x v="1"/>
    <n v="0"/>
    <x v="1"/>
    <x v="3"/>
    <x v="1"/>
    <x v="1"/>
    <x v="0"/>
    <x v="0"/>
    <x v="0"/>
    <x v="0"/>
    <x v="0"/>
    <x v="0"/>
    <x v="0"/>
    <x v="0"/>
    <x v="0"/>
    <m/>
    <x v="0"/>
    <x v="0"/>
    <x v="0"/>
    <x v="0"/>
    <x v="0"/>
    <m/>
    <m/>
    <x v="0"/>
    <s v="QUESTAR APPLIED TECHNOLOGY ROCK SPRINGS"/>
    <m/>
    <s v="10859-11953"/>
    <d v="2007-02-15T00:00:00"/>
    <x v="0"/>
    <x v="0"/>
  </r>
  <r>
    <x v="1"/>
    <s v="T23N R111W S17 fFRONTIER"/>
    <m/>
    <x v="1"/>
    <x v="3"/>
    <s v="STORM SHELTER"/>
    <s v="SW SW"/>
    <n v="17"/>
    <n v="23"/>
    <n v="111"/>
    <n v="41.96904"/>
    <n v="-110.03111"/>
    <s v="4903723265"/>
    <s v="30-17 GREE"/>
    <x v="0"/>
    <x v="15"/>
    <m/>
    <m/>
    <m/>
    <x v="0"/>
    <m/>
    <m/>
    <m/>
    <m/>
    <x v="1"/>
    <d v="1994-06-29T00:00:00"/>
    <n v="7.4"/>
    <x v="0"/>
    <n v="273"/>
    <n v="25"/>
    <n v="4910"/>
    <n v="110"/>
    <x v="1"/>
    <n v="7859"/>
    <n v="656"/>
    <n v="0"/>
    <x v="1"/>
    <n v="0"/>
    <n v="13837"/>
    <x v="0"/>
    <s v="BROWN TOM"/>
    <n v="13.6227"/>
    <n v="2.0572500000000002"/>
    <n v="213.58500000000001"/>
    <n v="2.8137999999999996"/>
    <n v="232.07875000000001"/>
    <n v="221.70238999999998"/>
    <n v="10.75184"/>
    <n v="0"/>
    <x v="1"/>
    <n v="0"/>
    <n v="232.45422999999997"/>
    <n v="-8.0829567795167158E-4"/>
    <n v="13833"/>
    <n v="-1.4456089627755693E-4"/>
    <n v="5.8698609846873112E-2"/>
    <n v="8.8644479513958121E-3"/>
    <n v="0.93243694220173112"/>
    <n v="0.95374642139228871"/>
    <n v="4.6253578607711295E-2"/>
    <n v="0"/>
    <x v="1"/>
    <n v="4"/>
    <x v="1"/>
    <n v="0"/>
    <n v="0.8"/>
    <x v="0"/>
    <n v="0"/>
    <x v="0"/>
    <x v="1"/>
    <m/>
    <x v="1"/>
    <x v="1"/>
    <x v="1"/>
    <n v="0"/>
    <x v="1"/>
    <x v="3"/>
    <x v="1"/>
    <x v="1"/>
    <x v="0"/>
    <x v="0"/>
    <x v="0"/>
    <x v="0"/>
    <x v="0"/>
    <x v="0"/>
    <x v="0"/>
    <x v="0"/>
    <x v="0"/>
    <m/>
    <x v="0"/>
    <x v="0"/>
    <x v="0"/>
    <x v="0"/>
    <x v="0"/>
    <m/>
    <n v="19940629"/>
    <x v="1"/>
    <s v="HALLIBURTON WESTERN LAB EVANSVILLE LAB No W94-0259"/>
    <m/>
    <m/>
    <d v="1994-07-07T00:00:00"/>
    <x v="0"/>
    <x v="0"/>
  </r>
  <r>
    <x v="1"/>
    <s v="T23N R111W S17 fFRONTIER"/>
    <n v="1872"/>
    <x v="0"/>
    <x v="1"/>
    <m/>
    <s v="SW SW"/>
    <n v="17"/>
    <n v="23"/>
    <n v="111"/>
    <n v="41.696809999999999"/>
    <n v="-110.04242000000001"/>
    <s v="4903723265"/>
    <s v="30-17 GREE"/>
    <x v="0"/>
    <x v="15"/>
    <m/>
    <m/>
    <s v=""/>
    <x v="0"/>
    <m/>
    <m/>
    <m/>
    <m/>
    <x v="1"/>
    <d v="1994-06-29T00:00:00"/>
    <n v="7.4"/>
    <x v="1"/>
    <n v="273"/>
    <n v="25"/>
    <n v="4910"/>
    <n v="110"/>
    <x v="1"/>
    <n v="7859"/>
    <n v="656"/>
    <n v="0"/>
    <x v="1"/>
    <n v="0"/>
    <n v="13837"/>
    <x v="0"/>
    <s v="BROWN TOM"/>
    <n v="13.6227"/>
    <n v="2.0572500000000002"/>
    <n v="213.58500000000001"/>
    <n v="2.8137999999999996"/>
    <n v="232.07875000000001"/>
    <n v="221.70238999999998"/>
    <n v="10.75184"/>
    <n v="0"/>
    <x v="1"/>
    <n v="0"/>
    <n v="232.45422999999997"/>
    <n v="-8.0829567795167158E-4"/>
    <n v="13833"/>
    <n v="-1.4456089627755693E-4"/>
    <n v="5.8698609846873112E-2"/>
    <n v="8.8644479513958121E-3"/>
    <n v="0.93243694220173112"/>
    <n v="0.95374642139228871"/>
    <n v="4.6253578607711295E-2"/>
    <n v="0"/>
    <x v="1"/>
    <n v="4"/>
    <x v="1"/>
    <n v="0"/>
    <n v="0.8"/>
    <x v="0"/>
    <n v="0"/>
    <x v="0"/>
    <x v="1"/>
    <m/>
    <x v="1"/>
    <x v="1"/>
    <x v="1"/>
    <n v="0"/>
    <x v="1"/>
    <x v="3"/>
    <x v="1"/>
    <x v="1"/>
    <x v="0"/>
    <x v="0"/>
    <x v="0"/>
    <x v="0"/>
    <x v="0"/>
    <x v="0"/>
    <x v="0"/>
    <x v="0"/>
    <x v="0"/>
    <m/>
    <x v="0"/>
    <x v="0"/>
    <x v="0"/>
    <x v="0"/>
    <x v="0"/>
    <m/>
    <n v="19940629"/>
    <x v="1"/>
    <s v="HALLIBURTON WESTERN LAB EVANSVILLE LAB No W94-0259"/>
    <m/>
    <m/>
    <d v="1994-07-07T00:00:00"/>
    <x v="0"/>
    <x v="0"/>
  </r>
  <r>
    <x v="1"/>
    <s v="T23N R111W S19 fFRONTIER"/>
    <n v="4787"/>
    <x v="0"/>
    <x v="2"/>
    <s v="EMIGRANT SPRINGS"/>
    <s v="NW NW"/>
    <n v="19"/>
    <n v="23"/>
    <n v="111"/>
    <n v="41.960560000000001"/>
    <n v="-110.05238"/>
    <s v="4902321259"/>
    <s v="11-19 COUNTY LINE"/>
    <x v="0"/>
    <x v="15"/>
    <m/>
    <m/>
    <n v="108"/>
    <x v="0"/>
    <n v="10496"/>
    <n v="10604"/>
    <n v="10840"/>
    <n v="10714"/>
    <x v="1"/>
    <d v="2005-12-12T00:00:00"/>
    <n v="6.63"/>
    <x v="1"/>
    <n v="144"/>
    <n v="13"/>
    <n v="4480"/>
    <n v="70"/>
    <x v="1"/>
    <n v="7275"/>
    <n v="634"/>
    <n v="0"/>
    <x v="1"/>
    <n v="0"/>
    <n v="14360"/>
    <x v="0"/>
    <s v="CHEVRON USA INC"/>
    <n v="7.1856"/>
    <n v="1.0697700000000001"/>
    <n v="194.88"/>
    <n v="1.7906"/>
    <n v="204.92597000000001"/>
    <n v="205.22774999999999"/>
    <n v="10.391259999999999"/>
    <n v="0"/>
    <x v="1"/>
    <n v="0"/>
    <n v="215.61900999999997"/>
    <n v="-2.5426626183957701E-2"/>
    <n v="12616"/>
    <n v="-6.465005931198102E-2"/>
    <n v="3.5064369830724723E-2"/>
    <n v="5.2202753999407697E-3"/>
    <n v="0.95971535476933456"/>
    <n v="0.95180731049641687"/>
    <n v="4.81926895035832E-2"/>
    <n v="0"/>
    <x v="1"/>
    <n v="5.3"/>
    <x v="1"/>
    <n v="13143"/>
    <n v="40.192929999999997"/>
    <x v="1"/>
    <n v="0"/>
    <x v="2"/>
    <x v="1"/>
    <n v="0"/>
    <x v="1"/>
    <x v="1"/>
    <x v="1"/>
    <n v="0"/>
    <x v="1"/>
    <x v="3"/>
    <x v="1"/>
    <x v="1"/>
    <x v="0"/>
    <x v="0"/>
    <x v="0"/>
    <x v="0"/>
    <x v="0"/>
    <x v="0"/>
    <x v="0"/>
    <x v="0"/>
    <x v="0"/>
    <m/>
    <x v="0"/>
    <x v="0"/>
    <x v="0"/>
    <x v="0"/>
    <x v="0"/>
    <m/>
    <n v="20051212"/>
    <x v="0"/>
    <s v="WYOMING ANALYTICAL LABS ROCK SPRINGS ID No D3191"/>
    <m/>
    <s v="10496-10604"/>
    <d v="2005-12-20T00:00:00"/>
    <x v="0"/>
    <x v="0"/>
  </r>
  <r>
    <x v="0"/>
    <s v="T23N R112W S02 fFRONTIER"/>
    <n v="49000077"/>
    <x v="0"/>
    <x v="2"/>
    <s v="EMIGRANT SPRINGS"/>
    <m/>
    <s v="2"/>
    <s v=" 23"/>
    <s v=" 112"/>
    <n v="41.996259999999999"/>
    <n v="-110.0782"/>
    <s v="4902305081"/>
    <s v="UNIT NO. 5"/>
    <x v="0"/>
    <x v="15"/>
    <m/>
    <m/>
    <n v="173"/>
    <x v="0"/>
    <n v="10188"/>
    <n v="10361"/>
    <n v="10420"/>
    <n v="10387"/>
    <x v="2"/>
    <d v="1963-09-20T00:00:00"/>
    <n v="8.3000001907348633"/>
    <x v="0"/>
    <n v="124"/>
    <n v="29"/>
    <n v="5359"/>
    <n v="130"/>
    <x v="0"/>
    <n v="8000"/>
    <n v="1147"/>
    <m/>
    <x v="0"/>
    <n v="48"/>
    <n v="14258"/>
    <x v="0"/>
    <m/>
    <n v="6.1875999999999998"/>
    <n v="2.3864100000000001"/>
    <n v="233.11649999999997"/>
    <n v="3.3253999999999997"/>
    <n v="245.01590999999996"/>
    <n v="225.68"/>
    <n v="18.799329999999998"/>
    <m/>
    <x v="0"/>
    <n v="0.99936000000000003"/>
    <n v="245.47868999999997"/>
    <n v="-9.4349662565094364E-4"/>
    <n v="14834"/>
    <n v="1.9799257527842704E-2"/>
    <n v="2.5253870248670793E-2"/>
    <n v="9.7398164878354249E-3"/>
    <n v="0.96500631326349384"/>
    <n v="0.91934660397609258"/>
    <n v="7.6582329814453551E-2"/>
    <n v="4.0710662094538639E-3"/>
    <x v="0"/>
    <m/>
    <x v="0"/>
    <m/>
    <m/>
    <x v="0"/>
    <m/>
    <x v="0"/>
    <x v="0"/>
    <m/>
    <x v="0"/>
    <x v="0"/>
    <x v="0"/>
    <m/>
    <x v="0"/>
    <x v="0"/>
    <x v="0"/>
    <x v="0"/>
    <x v="0"/>
    <x v="0"/>
    <x v="0"/>
    <x v="0"/>
    <x v="0"/>
    <x v="0"/>
    <x v="0"/>
    <x v="0"/>
    <x v="0"/>
    <m/>
    <x v="0"/>
    <x v="0"/>
    <x v="0"/>
    <x v="0"/>
    <x v="0"/>
    <s v="PRODUCTION"/>
    <m/>
    <x v="0"/>
    <m/>
    <m/>
    <m/>
    <m/>
    <x v="0"/>
    <x v="0"/>
  </r>
  <r>
    <x v="1"/>
    <s v="T23N R112W S07 fFRONTIER"/>
    <n v="4794"/>
    <x v="0"/>
    <x v="2"/>
    <s v="EMIGRANT SPRINGS"/>
    <s v="SE SE"/>
    <n v="7"/>
    <n v="23"/>
    <n v="112"/>
    <n v="41.980119999999999"/>
    <n v="-110.15679"/>
    <s v="4902321262"/>
    <s v="22-7 SAGE"/>
    <x v="0"/>
    <x v="15"/>
    <m/>
    <m/>
    <n v="64"/>
    <x v="0"/>
    <n v="10562"/>
    <n v="10626"/>
    <n v="10815"/>
    <n v="10690"/>
    <x v="1"/>
    <d v="2005-12-07T00:00:00"/>
    <n v="6.42"/>
    <x v="1"/>
    <n v="100"/>
    <n v="5.4"/>
    <n v="3180"/>
    <n v="56"/>
    <x v="1"/>
    <n v="5569"/>
    <n v="495"/>
    <n v="0"/>
    <x v="1"/>
    <n v="70"/>
    <n v="13650"/>
    <x v="0"/>
    <s v="CHEVRON USA INC"/>
    <n v="4.99"/>
    <n v="0.44436600000000004"/>
    <n v="138.33000000000001"/>
    <n v="1.43248"/>
    <n v="145.19684599999999"/>
    <n v="157.10148999999998"/>
    <n v="8.1130499999999994"/>
    <n v="0"/>
    <x v="1"/>
    <n v="1.4574"/>
    <n v="166.67193999999998"/>
    <n v="-6.8859388832840693E-2"/>
    <n v="9475.4"/>
    <n v="-0.1805201207330468"/>
    <n v="3.4367137699396033E-2"/>
    <n v="3.0604383789438515E-3"/>
    <n v="0.96257242392166009"/>
    <n v="0.94257911679674455"/>
    <n v="4.8676759867317801E-2"/>
    <n v="8.7441233359376522E-3"/>
    <x v="1"/>
    <n v="55"/>
    <x v="1"/>
    <n v="10061"/>
    <n v="42.463000000000001"/>
    <x v="1"/>
    <n v="0"/>
    <x v="2"/>
    <x v="1"/>
    <n v="0"/>
    <x v="1"/>
    <x v="1"/>
    <x v="1"/>
    <n v="0"/>
    <x v="1"/>
    <x v="3"/>
    <x v="1"/>
    <x v="1"/>
    <x v="0"/>
    <x v="0"/>
    <x v="0"/>
    <x v="0"/>
    <x v="0"/>
    <x v="0"/>
    <x v="0"/>
    <x v="0"/>
    <x v="0"/>
    <m/>
    <x v="0"/>
    <x v="0"/>
    <x v="0"/>
    <x v="0"/>
    <x v="0"/>
    <m/>
    <n v="20051207"/>
    <x v="0"/>
    <s v="WYOMING ANALYTICAL LABS ROCK SPRINGS ID No D3198"/>
    <m/>
    <s v="10562-10626"/>
    <d v="2005-12-20T00:00:00"/>
    <x v="0"/>
    <x v="0"/>
  </r>
  <r>
    <x v="1"/>
    <s v="T23N R112W S08 fFRONTIER"/>
    <n v="4793"/>
    <x v="0"/>
    <x v="2"/>
    <s v="EMIGRANT SPRINGS"/>
    <s v="SW SW"/>
    <n v="8"/>
    <n v="23"/>
    <n v="112"/>
    <n v="41.980919999999998"/>
    <n v="-110.14904"/>
    <s v="4902321251"/>
    <s v="21-8 BRIDGER"/>
    <x v="0"/>
    <x v="15"/>
    <m/>
    <m/>
    <n v="131"/>
    <x v="0"/>
    <n v="11475"/>
    <n v="11606"/>
    <n v="11618"/>
    <n v="11493"/>
    <x v="1"/>
    <d v="2005-12-07T00:00:00"/>
    <n v="6.66"/>
    <x v="1"/>
    <n v="113"/>
    <n v="6.7"/>
    <n v="3550"/>
    <n v="60"/>
    <x v="1"/>
    <n v="5951"/>
    <n v="558"/>
    <n v="0"/>
    <x v="1"/>
    <n v="83"/>
    <n v="12500"/>
    <x v="0"/>
    <s v="CHEVRON USA INC"/>
    <n v="5.6387"/>
    <n v="0.55134300000000003"/>
    <n v="154.42500000000001"/>
    <n v="1.5347999999999999"/>
    <n v="162.14984299999998"/>
    <n v="167.87771000000001"/>
    <n v="9.1456199999999992"/>
    <n v="0"/>
    <x v="1"/>
    <n v="1.7280600000000002"/>
    <n v="178.75139000000001"/>
    <n v="-4.8698993705311826E-2"/>
    <n v="10321.700000000001"/>
    <n v="-9.5448630031943246E-2"/>
    <n v="3.4774625097848545E-2"/>
    <n v="3.4002068074774523E-3"/>
    <n v="0.961825168094674"/>
    <n v="0.93916869681404991"/>
    <n v="5.1163909830295576E-2"/>
    <n v="9.6673933556544658E-3"/>
    <x v="1"/>
    <n v="3.4"/>
    <x v="1"/>
    <n v="10751"/>
    <n v="46.424999999999997"/>
    <x v="1"/>
    <n v="0"/>
    <x v="2"/>
    <x v="1"/>
    <n v="0"/>
    <x v="1"/>
    <x v="1"/>
    <x v="1"/>
    <n v="0"/>
    <x v="1"/>
    <x v="3"/>
    <x v="1"/>
    <x v="1"/>
    <x v="0"/>
    <x v="0"/>
    <x v="0"/>
    <x v="0"/>
    <x v="0"/>
    <x v="0"/>
    <x v="0"/>
    <x v="0"/>
    <x v="0"/>
    <m/>
    <x v="0"/>
    <x v="0"/>
    <x v="0"/>
    <x v="0"/>
    <x v="0"/>
    <m/>
    <n v="20051207"/>
    <x v="0"/>
    <s v="WYOMING ANALYTICAL LABS ROCK SPRINGS ID No D3197"/>
    <m/>
    <s v="11475-11606"/>
    <d v="2005-12-20T00:00:00"/>
    <x v="0"/>
    <x v="0"/>
  </r>
  <r>
    <x v="1"/>
    <s v="T23N R112W S12 fFRONTIER"/>
    <n v="4784"/>
    <x v="0"/>
    <x v="2"/>
    <s v="EMIGRANT SPRINGS"/>
    <s v="NW SE"/>
    <n v="12"/>
    <n v="23"/>
    <n v="112"/>
    <n v="41.982990000000001"/>
    <n v="-110.06294"/>
    <s v="4902321223"/>
    <s v="22-12 FONTENELLE UNIT"/>
    <x v="0"/>
    <x v="15"/>
    <m/>
    <m/>
    <n v="111"/>
    <x v="0"/>
    <n v="10371"/>
    <n v="10482"/>
    <n v="10680"/>
    <n v="10568"/>
    <x v="1"/>
    <d v="2005-12-07T00:00:00"/>
    <n v="7.36"/>
    <x v="1"/>
    <n v="118"/>
    <n v="9"/>
    <n v="5280"/>
    <n v="102"/>
    <x v="1"/>
    <n v="7452"/>
    <n v="878"/>
    <n v="0"/>
    <x v="1"/>
    <n v="0"/>
    <n v="15780"/>
    <x v="0"/>
    <s v="CHEVRON USA INC"/>
    <n v="5.8882000000000003"/>
    <n v="0.74060999999999999"/>
    <n v="229.68"/>
    <n v="2.6091599999999997"/>
    <n v="238.91796999999997"/>
    <n v="210.22091999999998"/>
    <n v="14.390419999999999"/>
    <n v="0"/>
    <x v="1"/>
    <n v="0"/>
    <n v="224.61133999999998"/>
    <n v="3.0864563882702447E-2"/>
    <n v="13839"/>
    <n v="-6.5532259698166714E-2"/>
    <n v="2.4645278879608767E-2"/>
    <n v="3.0998505470308494E-3"/>
    <n v="0.97225487057336046"/>
    <n v="0.93593190797935666"/>
    <n v="6.40680920206433E-2"/>
    <n v="0"/>
    <x v="1"/>
    <n v="4.5"/>
    <x v="1"/>
    <n v="13462"/>
    <n v="36.791759999999996"/>
    <x v="1"/>
    <n v="0"/>
    <x v="2"/>
    <x v="1"/>
    <n v="0"/>
    <x v="1"/>
    <x v="1"/>
    <x v="1"/>
    <n v="0"/>
    <x v="1"/>
    <x v="3"/>
    <x v="1"/>
    <x v="1"/>
    <x v="0"/>
    <x v="0"/>
    <x v="0"/>
    <x v="0"/>
    <x v="0"/>
    <x v="0"/>
    <x v="0"/>
    <x v="0"/>
    <x v="0"/>
    <m/>
    <x v="0"/>
    <x v="0"/>
    <x v="0"/>
    <x v="0"/>
    <x v="0"/>
    <m/>
    <n v="20051207"/>
    <x v="0"/>
    <s v="WYOMING ANALYTICAL LABS ROCK SPRINGS ID No D3188"/>
    <m/>
    <s v="10371-10482"/>
    <d v="2005-12-20T00:00:00"/>
    <x v="0"/>
    <x v="0"/>
  </r>
  <r>
    <x v="1"/>
    <s v="T23N R112W S13 fFRONTIER"/>
    <n v="4786"/>
    <x v="0"/>
    <x v="2"/>
    <s v="EMIGRANT SPRINGS"/>
    <s v="NE SE"/>
    <n v="13"/>
    <n v="23"/>
    <n v="112"/>
    <n v="41.967869999999998"/>
    <n v="-110.05804000000001"/>
    <s v="4902321215"/>
    <s v="22-13 FARSON ROAD UNIT"/>
    <x v="0"/>
    <x v="15"/>
    <m/>
    <m/>
    <n v="76"/>
    <x v="0"/>
    <n v="10526"/>
    <n v="10602"/>
    <n v="10902"/>
    <n v="10812"/>
    <x v="1"/>
    <d v="2005-12-12T00:00:00"/>
    <n v="6.67"/>
    <x v="1"/>
    <n v="111"/>
    <n v="9"/>
    <n v="5680"/>
    <n v="125"/>
    <x v="1"/>
    <n v="8860"/>
    <n v="913"/>
    <n v="0"/>
    <x v="1"/>
    <n v="21"/>
    <n v="17360"/>
    <x v="0"/>
    <s v="CHEVRON USA INC"/>
    <n v="5.5388999999999999"/>
    <n v="0.74060999999999999"/>
    <n v="247.08"/>
    <n v="3.1974999999999998"/>
    <n v="256.55700999999999"/>
    <n v="249.94059999999999"/>
    <n v="14.964069999999998"/>
    <n v="0"/>
    <x v="1"/>
    <n v="0.43722000000000005"/>
    <n v="265.34189000000003"/>
    <n v="-1.6832532124516918E-2"/>
    <n v="15719"/>
    <n v="-4.960851295383778E-2"/>
    <n v="2.1589353570966547E-2"/>
    <n v="2.8867268136621954E-3"/>
    <n v="0.97552391961537122"/>
    <n v="0.94195680900592049"/>
    <n v="5.639543006194761E-2"/>
    <n v="1.647760932131749E-3"/>
    <x v="1"/>
    <n v="9.6999999999999993"/>
    <x v="1"/>
    <n v="16006"/>
    <n v="33.090670000000003"/>
    <x v="1"/>
    <n v="0"/>
    <x v="2"/>
    <x v="1"/>
    <n v="0"/>
    <x v="1"/>
    <x v="1"/>
    <x v="1"/>
    <n v="0"/>
    <x v="1"/>
    <x v="3"/>
    <x v="1"/>
    <x v="1"/>
    <x v="0"/>
    <x v="0"/>
    <x v="0"/>
    <x v="0"/>
    <x v="0"/>
    <x v="0"/>
    <x v="0"/>
    <x v="0"/>
    <x v="0"/>
    <m/>
    <x v="0"/>
    <x v="0"/>
    <x v="0"/>
    <x v="0"/>
    <x v="0"/>
    <m/>
    <n v="20051212"/>
    <x v="0"/>
    <s v="WYOMING ANALYTICAL LABS ROCK SPRINGS ID No D3190"/>
    <m/>
    <s v="10526-10602"/>
    <d v="2005-12-20T00:00:00"/>
    <x v="0"/>
    <x v="0"/>
  </r>
  <r>
    <x v="0"/>
    <s v="T23N R112W S15 fFRONTIER"/>
    <n v="49000078"/>
    <x v="0"/>
    <x v="2"/>
    <s v="EMIGRANT SPRINGS"/>
    <m/>
    <s v="15"/>
    <s v=" 23"/>
    <s v=" 112"/>
    <n v="41.969279999999998"/>
    <n v="-110.09945999999999"/>
    <s v="4902305077"/>
    <s v="UNIT NO. 3"/>
    <x v="0"/>
    <x v="15"/>
    <m/>
    <m/>
    <n v="49"/>
    <x v="0"/>
    <n v="10480"/>
    <n v="10529"/>
    <n v="10657"/>
    <m/>
    <x v="2"/>
    <d v="1963-09-20T00:00:00"/>
    <n v="7.9000000953674316"/>
    <x v="0"/>
    <n v="254"/>
    <n v="68"/>
    <n v="6273"/>
    <n v="80"/>
    <x v="0"/>
    <n v="9900"/>
    <n v="854"/>
    <m/>
    <x v="0"/>
    <n v="12"/>
    <n v="17010"/>
    <x v="0"/>
    <m/>
    <n v="12.6746"/>
    <n v="5.59572"/>
    <n v="272.87549999999999"/>
    <n v="2.0463999999999998"/>
    <n v="293.19221999999996"/>
    <n v="279.279"/>
    <n v="13.997059999999999"/>
    <m/>
    <x v="0"/>
    <n v="0.24984000000000001"/>
    <n v="293.52589999999998"/>
    <n v="-5.6872284769390674E-4"/>
    <n v="17438"/>
    <n v="1.2424523920111473E-2"/>
    <n v="4.3229660050324671E-2"/>
    <n v="1.9085499608413894E-2"/>
    <n v="0.93768484034126154"/>
    <n v="0.95146288623934039"/>
    <n v="4.7685945260707831E-2"/>
    <n v="8.5116849995179309E-4"/>
    <x v="0"/>
    <m/>
    <x v="0"/>
    <m/>
    <m/>
    <x v="0"/>
    <m/>
    <x v="0"/>
    <x v="0"/>
    <m/>
    <x v="0"/>
    <x v="0"/>
    <x v="0"/>
    <m/>
    <x v="0"/>
    <x v="0"/>
    <x v="0"/>
    <x v="0"/>
    <x v="0"/>
    <x v="0"/>
    <x v="0"/>
    <x v="0"/>
    <x v="0"/>
    <x v="0"/>
    <x v="0"/>
    <x v="0"/>
    <x v="0"/>
    <m/>
    <x v="0"/>
    <x v="0"/>
    <x v="0"/>
    <x v="0"/>
    <x v="0"/>
    <s v="PRODUCTION"/>
    <m/>
    <x v="0"/>
    <m/>
    <m/>
    <m/>
    <m/>
    <x v="0"/>
    <x v="0"/>
  </r>
  <r>
    <x v="1"/>
    <s v="T23N R112W S15 fFRONTIER"/>
    <n v="5833"/>
    <x v="0"/>
    <x v="2"/>
    <s v="EMIGRANT SPRINGS"/>
    <s v="SE SW"/>
    <n v="15"/>
    <n v="23"/>
    <n v="112"/>
    <n v="41.968944"/>
    <n v="-110.10894999999999"/>
    <s v="4902321718"/>
    <s v="24-15H EMIGRANT SHALLOWS"/>
    <x v="0"/>
    <x v="15"/>
    <m/>
    <m/>
    <n v="3825"/>
    <x v="0"/>
    <n v="10862"/>
    <n v="14687"/>
    <n v="14894"/>
    <n v="14776"/>
    <x v="3"/>
    <m/>
    <n v="7.06"/>
    <x v="1"/>
    <n v="482"/>
    <n v="59"/>
    <n v="8770"/>
    <n v="0"/>
    <x v="1"/>
    <n v="13480"/>
    <n v="1698"/>
    <n v="0"/>
    <x v="1"/>
    <n v="110"/>
    <n v="24602"/>
    <x v="0"/>
    <s v="EOG RESOURCES INC"/>
    <n v="24.0518"/>
    <n v="4.8551099999999998"/>
    <n v="381.495"/>
    <n v="0"/>
    <n v="410.40190999999993"/>
    <n v="380.27080000000001"/>
    <n v="27.830219999999997"/>
    <n v="0"/>
    <x v="1"/>
    <n v="2.2902"/>
    <n v="410.39122000000003"/>
    <n v="1.3023988151432604E-5"/>
    <n v="24599"/>
    <n v="-6.0974370439625212E-5"/>
    <n v="5.8605477737664537E-2"/>
    <n v="1.1830135001077361E-2"/>
    <n v="0.92956438726125812"/>
    <n v="0.9266055935602131"/>
    <n v="6.7813877694556907E-2"/>
    <n v="5.580528745229978E-3"/>
    <x v="1"/>
    <n v="3"/>
    <x v="1"/>
    <n v="0"/>
    <n v="0"/>
    <x v="1"/>
    <n v="0"/>
    <x v="2"/>
    <x v="1"/>
    <n v="0"/>
    <x v="1"/>
    <x v="1"/>
    <x v="1"/>
    <n v="0"/>
    <x v="1"/>
    <x v="3"/>
    <x v="1"/>
    <x v="1"/>
    <x v="0"/>
    <x v="0"/>
    <x v="1"/>
    <x v="0"/>
    <x v="0"/>
    <x v="0"/>
    <x v="0"/>
    <x v="0"/>
    <x v="0"/>
    <m/>
    <x v="0"/>
    <x v="0"/>
    <x v="0"/>
    <x v="0"/>
    <x v="0"/>
    <s v="CO2 300 MG L"/>
    <m/>
    <x v="0"/>
    <s v="CHEMPION TECHNOLOGIES VERNAL"/>
    <m/>
    <s v="10862-14687"/>
    <d v="2007-02-21T00:00:00"/>
    <x v="0"/>
    <x v="0"/>
  </r>
  <r>
    <x v="1"/>
    <s v="T23N R112W S17 fFRONTIER"/>
    <n v="4799"/>
    <x v="0"/>
    <x v="2"/>
    <s v="EMIGRANT SPRINGS"/>
    <s v="NW NE"/>
    <n v="17"/>
    <n v="23"/>
    <n v="112"/>
    <n v="41.97486"/>
    <n v="-110.14073999999999"/>
    <s v="4902321303"/>
    <s v="12-17 TRAIL"/>
    <x v="0"/>
    <x v="15"/>
    <m/>
    <m/>
    <n v="101"/>
    <x v="0"/>
    <n v="10500"/>
    <n v="10601"/>
    <n v="10750"/>
    <n v="10632"/>
    <x v="1"/>
    <d v="2005-12-07T00:00:00"/>
    <n v="7.1"/>
    <x v="1"/>
    <n v="101"/>
    <n v="7"/>
    <n v="3650"/>
    <n v="63"/>
    <x v="1"/>
    <n v="6082"/>
    <n v="609"/>
    <n v="0"/>
    <x v="1"/>
    <n v="13"/>
    <n v="12020"/>
    <x v="0"/>
    <s v="CHEVRON USA INC"/>
    <n v="5.0399000000000003"/>
    <n v="0.57603000000000004"/>
    <n v="158.77500000000001"/>
    <n v="1.61154"/>
    <n v="166.00246999999996"/>
    <n v="171.57321999999999"/>
    <n v="9.9815099999999983"/>
    <n v="0"/>
    <x v="1"/>
    <n v="0.27066000000000001"/>
    <n v="181.82538999999997"/>
    <n v="-4.549066311134483E-2"/>
    <n v="10525"/>
    <n v="-6.6311820802838761E-2"/>
    <n v="3.0360391625498112E-2"/>
    <n v="3.4700086089080491E-3"/>
    <n v="0.96616959976559391"/>
    <n v="0.94361530037141683"/>
    <n v="5.4896128642979949E-2"/>
    <n v="1.4885709856032761E-3"/>
    <x v="1"/>
    <n v="4"/>
    <x v="1"/>
    <n v="10987"/>
    <n v="48.5"/>
    <x v="1"/>
    <n v="0"/>
    <x v="2"/>
    <x v="1"/>
    <n v="0"/>
    <x v="1"/>
    <x v="1"/>
    <x v="1"/>
    <n v="0"/>
    <x v="1"/>
    <x v="3"/>
    <x v="1"/>
    <x v="1"/>
    <x v="0"/>
    <x v="0"/>
    <x v="0"/>
    <x v="0"/>
    <x v="0"/>
    <x v="0"/>
    <x v="0"/>
    <x v="0"/>
    <x v="0"/>
    <m/>
    <x v="0"/>
    <x v="0"/>
    <x v="0"/>
    <x v="0"/>
    <x v="0"/>
    <m/>
    <n v="20051207"/>
    <x v="0"/>
    <s v="WYOMING ANALYTICAL LABS ROCK SPRINGS ID No D3204"/>
    <m/>
    <s v="10500-10601"/>
    <d v="2005-12-20T00:00:00"/>
    <x v="0"/>
    <x v="0"/>
  </r>
  <r>
    <x v="1"/>
    <s v="T23N R112W S17 fFRONTIER"/>
    <n v="4819"/>
    <x v="0"/>
    <x v="2"/>
    <s v="SHUTE CREEK"/>
    <s v="SW SE"/>
    <n v="17"/>
    <n v="23"/>
    <n v="112"/>
    <n v="41.969160000000002"/>
    <n v="-110.13833"/>
    <s v="4902321428"/>
    <s v="22-17 TRAIL"/>
    <x v="0"/>
    <x v="15"/>
    <m/>
    <m/>
    <n v="160"/>
    <x v="0"/>
    <n v="10466"/>
    <n v="10626"/>
    <n v="10777"/>
    <n v="10682"/>
    <x v="1"/>
    <d v="2005-12-01T00:00:00"/>
    <n v="6.89"/>
    <x v="1"/>
    <n v="122"/>
    <n v="12"/>
    <n v="4230"/>
    <n v="71"/>
    <x v="1"/>
    <n v="7348"/>
    <n v="659"/>
    <n v="0"/>
    <x v="1"/>
    <n v="10"/>
    <n v="8500"/>
    <x v="0"/>
    <s v="CHEVRON USA INC"/>
    <n v="6.0877999999999997"/>
    <n v="0.98748000000000002"/>
    <n v="184.005"/>
    <n v="1.8161799999999999"/>
    <n v="192.89645999999999"/>
    <n v="207.28708"/>
    <n v="10.80101"/>
    <n v="0"/>
    <x v="1"/>
    <n v="0.20820000000000002"/>
    <n v="218.29629"/>
    <n v="-6.1771103697718426E-2"/>
    <n v="12452"/>
    <n v="0.18862161130202368"/>
    <n v="3.1559936351346206E-2"/>
    <n v="5.1192230277320797E-3"/>
    <n v="0.96332084062092171"/>
    <n v="0.94956758083245485"/>
    <n v="4.9478669564196442E-2"/>
    <n v="9.5374960334873311E-4"/>
    <x v="1"/>
    <n v="2.2000000000000002"/>
    <x v="1"/>
    <n v="13275"/>
    <n v="67.48"/>
    <x v="1"/>
    <n v="0"/>
    <x v="2"/>
    <x v="1"/>
    <n v="0"/>
    <x v="1"/>
    <x v="1"/>
    <x v="1"/>
    <n v="0"/>
    <x v="1"/>
    <x v="3"/>
    <x v="1"/>
    <x v="1"/>
    <x v="0"/>
    <x v="0"/>
    <x v="0"/>
    <x v="0"/>
    <x v="0"/>
    <x v="0"/>
    <x v="0"/>
    <x v="0"/>
    <x v="0"/>
    <m/>
    <x v="0"/>
    <x v="0"/>
    <x v="0"/>
    <x v="0"/>
    <x v="0"/>
    <m/>
    <n v="20051201"/>
    <x v="0"/>
    <s v="WYOMING ANALYTICAL LABS ROCK SPRINGS ID No D3141"/>
    <m/>
    <s v="10466-10626"/>
    <d v="2005-12-13T00:00:00"/>
    <x v="0"/>
    <x v="0"/>
  </r>
  <r>
    <x v="1"/>
    <s v="T23N R112W S17 fFRONTIER"/>
    <n v="4809"/>
    <x v="0"/>
    <x v="2"/>
    <s v="SHUTE CREEK"/>
    <s v="SW SW"/>
    <n v="17"/>
    <n v="23"/>
    <n v="112"/>
    <n v="41.966149999999999"/>
    <n v="-110.15103999999999"/>
    <s v="4902321254"/>
    <s v="21-17 TRAIL"/>
    <x v="0"/>
    <x v="15"/>
    <m/>
    <m/>
    <n v="-8882"/>
    <x v="0"/>
    <n v="19598"/>
    <n v="10716"/>
    <n v="10927"/>
    <n v="10772"/>
    <x v="1"/>
    <d v="2005-11-07T00:00:00"/>
    <n v="6.66"/>
    <x v="1"/>
    <n v="78"/>
    <n v="6.2"/>
    <n v="3070"/>
    <n v="51.2"/>
    <x v="1"/>
    <n v="5448"/>
    <n v="465"/>
    <n v="0"/>
    <x v="1"/>
    <n v="13"/>
    <n v="9350"/>
    <x v="0"/>
    <s v="CHEVRON USA INC"/>
    <n v="3.8921999999999999"/>
    <n v="0.51019800000000004"/>
    <n v="133.54499999999999"/>
    <n v="1.309696"/>
    <n v="139.257094"/>
    <n v="153.68807999999999"/>
    <n v="7.6213499999999996"/>
    <n v="0"/>
    <x v="1"/>
    <n v="0.27066000000000001"/>
    <n v="161.58008999999998"/>
    <n v="-7.4202915022632279E-2"/>
    <n v="9131.4"/>
    <n v="-1.1828108260196757E-2"/>
    <n v="2.7949743084542608E-2"/>
    <n v="3.6637128159517679E-3"/>
    <n v="0.96838654409950553"/>
    <n v="0.95115728676720013"/>
    <n v="4.7167630615876005E-2"/>
    <n v="1.6750826169239046E-3"/>
    <x v="1"/>
    <n v="105"/>
    <x v="1"/>
    <n v="9842"/>
    <n v="61.92"/>
    <x v="1"/>
    <n v="0"/>
    <x v="2"/>
    <x v="1"/>
    <n v="0"/>
    <x v="1"/>
    <x v="1"/>
    <x v="1"/>
    <n v="0"/>
    <x v="1"/>
    <x v="3"/>
    <x v="1"/>
    <x v="1"/>
    <x v="0"/>
    <x v="0"/>
    <x v="0"/>
    <x v="0"/>
    <x v="0"/>
    <x v="0"/>
    <x v="0"/>
    <x v="0"/>
    <x v="0"/>
    <m/>
    <x v="0"/>
    <x v="0"/>
    <x v="0"/>
    <x v="0"/>
    <x v="0"/>
    <m/>
    <n v="20051107"/>
    <x v="0"/>
    <s v="WYOMING ANALYTICAL LABS ROCK SPRINGS ID No D2837"/>
    <m/>
    <s v="19598-10716"/>
    <d v="2005-11-14T00:00:00"/>
    <x v="0"/>
    <x v="0"/>
  </r>
  <r>
    <x v="1"/>
    <s v="T23N R112W S17 fFRONTIER"/>
    <n v="4792"/>
    <x v="0"/>
    <x v="2"/>
    <s v="SHUTE CREEK"/>
    <s v="NE SW"/>
    <n v="17"/>
    <n v="23"/>
    <n v="112"/>
    <n v="41.969810000000003"/>
    <n v="-110.13857"/>
    <s v="4902321854"/>
    <s v="20-17"/>
    <x v="0"/>
    <x v="15"/>
    <m/>
    <m/>
    <n v="80"/>
    <x v="0"/>
    <n v="10762"/>
    <n v="10842"/>
    <n v="11088"/>
    <n v="10969"/>
    <x v="1"/>
    <d v="2005-12-07T00:00:00"/>
    <n v="7.57"/>
    <x v="1"/>
    <n v="101"/>
    <n v="13"/>
    <n v="4040"/>
    <n v="99"/>
    <x v="1"/>
    <n v="5953"/>
    <n v="2105"/>
    <n v="0"/>
    <x v="1"/>
    <n v="240"/>
    <n v="12780"/>
    <x v="0"/>
    <s v="CHEVRON USA INC"/>
    <n v="5.0399000000000003"/>
    <n v="1.0697700000000001"/>
    <n v="175.74"/>
    <n v="2.5324199999999997"/>
    <n v="184.38208999999998"/>
    <n v="167.93412999999998"/>
    <n v="34.500949999999996"/>
    <n v="0"/>
    <x v="1"/>
    <n v="4.9968000000000004"/>
    <n v="207.43187999999998"/>
    <n v="-5.8828402672829676E-2"/>
    <n v="12551"/>
    <n v="-9.040306344005369E-3"/>
    <n v="2.7333999739345621E-2"/>
    <n v="5.8019192645012334E-3"/>
    <n v="0.96686408099615317"/>
    <n v="0.80958688703009396"/>
    <n v="0.16632424099902099"/>
    <n v="2.4088871970885096E-2"/>
    <x v="1"/>
    <n v="8.6999999999999993"/>
    <x v="1"/>
    <n v="10754"/>
    <n v="45.249000000000002"/>
    <x v="1"/>
    <n v="0"/>
    <x v="2"/>
    <x v="1"/>
    <n v="0"/>
    <x v="1"/>
    <x v="1"/>
    <x v="1"/>
    <n v="0"/>
    <x v="1"/>
    <x v="3"/>
    <x v="1"/>
    <x v="1"/>
    <x v="0"/>
    <x v="0"/>
    <x v="0"/>
    <x v="0"/>
    <x v="0"/>
    <x v="0"/>
    <x v="0"/>
    <x v="0"/>
    <x v="0"/>
    <m/>
    <x v="0"/>
    <x v="0"/>
    <x v="0"/>
    <x v="0"/>
    <x v="0"/>
    <m/>
    <n v="20051207"/>
    <x v="0"/>
    <s v="WYOMING ANALYTICAL LABS ROCK SPRINGS ID No D3196"/>
    <m/>
    <s v="10762-10842"/>
    <d v="2005-12-20T00:00:00"/>
    <x v="0"/>
    <x v="0"/>
  </r>
  <r>
    <x v="1"/>
    <s v="T23N R112W S17 fFRONTIER"/>
    <n v="4578"/>
    <x v="0"/>
    <x v="2"/>
    <s v="EMIGRANT SPRINGS"/>
    <s v="SW SW"/>
    <n v="17"/>
    <n v="23"/>
    <n v="112"/>
    <n v="41.966149999999999"/>
    <n v="-110.15103999999999"/>
    <s v="4902321254"/>
    <s v="21-17 TRAIL"/>
    <x v="0"/>
    <x v="15"/>
    <m/>
    <m/>
    <m/>
    <x v="0"/>
    <s v="10514"/>
    <m/>
    <n v="10927"/>
    <n v="10772"/>
    <x v="1"/>
    <d v="2005-11-07T00:00:00"/>
    <n v="6.66"/>
    <x v="1"/>
    <n v="78"/>
    <n v="6.2"/>
    <n v="3070"/>
    <n v="51.2"/>
    <x v="1"/>
    <n v="5448"/>
    <n v="465"/>
    <m/>
    <x v="0"/>
    <n v="13"/>
    <n v="9350"/>
    <x v="0"/>
    <s v="CHEVRON USA"/>
    <n v="3.8921999999999999"/>
    <n v="0.51019800000000004"/>
    <n v="133.54499999999999"/>
    <n v="1.309696"/>
    <n v="139.257094"/>
    <n v="153.68807999999999"/>
    <n v="7.6213499999999996"/>
    <n v="0"/>
    <x v="1"/>
    <n v="0.27066000000000001"/>
    <n v="161.58008999999998"/>
    <n v="-7.4202915022632279E-2"/>
    <n v="9131.4"/>
    <n v="-1.1828108260196757E-2"/>
    <n v="2.7949743084542608E-2"/>
    <n v="3.6637128159517679E-3"/>
    <n v="0.96838654409950553"/>
    <n v="0.95115728676720013"/>
    <n v="4.7167630615876005E-2"/>
    <n v="1.6750826169239046E-3"/>
    <x v="0"/>
    <n v="105"/>
    <x v="0"/>
    <n v="9842"/>
    <n v="61.919499999999999"/>
    <x v="0"/>
    <m/>
    <x v="0"/>
    <x v="0"/>
    <m/>
    <x v="0"/>
    <x v="0"/>
    <x v="0"/>
    <m/>
    <x v="0"/>
    <x v="0"/>
    <x v="0"/>
    <x v="0"/>
    <x v="0"/>
    <x v="0"/>
    <x v="0"/>
    <x v="0"/>
    <x v="0"/>
    <x v="0"/>
    <x v="0"/>
    <x v="0"/>
    <x v="0"/>
    <m/>
    <x v="0"/>
    <x v="0"/>
    <x v="0"/>
    <x v="0"/>
    <x v="0"/>
    <m/>
    <n v="20051107"/>
    <x v="0"/>
    <s v="WYOMING ANALYTICAL LABS ROCK SPRINGS ID NO D2837"/>
    <m/>
    <m/>
    <d v="2005-11-14T00:00:00"/>
    <x v="0"/>
    <x v="0"/>
  </r>
  <r>
    <x v="1"/>
    <s v="T23N R112W S18 fFRONTIER"/>
    <n v="4795"/>
    <x v="0"/>
    <x v="2"/>
    <s v="SHUTE CREEK"/>
    <s v="NE NE"/>
    <n v="18"/>
    <n v="23"/>
    <n v="112"/>
    <n v="41.974879999999999"/>
    <n v="-110.15758"/>
    <s v="4902321265"/>
    <s v="12-18 RIDGEPOINT"/>
    <x v="0"/>
    <x v="15"/>
    <m/>
    <m/>
    <n v="122"/>
    <x v="0"/>
    <n v="10632"/>
    <n v="10754"/>
    <n v="10879"/>
    <n v="10800"/>
    <x v="1"/>
    <d v="2005-12-07T00:00:00"/>
    <n v="7.63"/>
    <x v="1"/>
    <n v="159"/>
    <n v="13.8"/>
    <n v="4210"/>
    <n v="72"/>
    <x v="1"/>
    <n v="6348"/>
    <n v="1991"/>
    <n v="0"/>
    <x v="1"/>
    <n v="150"/>
    <n v="14250"/>
    <x v="0"/>
    <s v="CHEVRON USA INC"/>
    <n v="7.9340999999999999"/>
    <n v="1.135602"/>
    <n v="183.13499999999999"/>
    <n v="1.8417599999999998"/>
    <n v="194.04646199999999"/>
    <n v="179.07708"/>
    <n v="32.632489999999997"/>
    <n v="0"/>
    <x v="1"/>
    <n v="3.1230000000000002"/>
    <n v="214.83256999999998"/>
    <n v="-5.0836815716194486E-2"/>
    <n v="12943.8"/>
    <n v="-4.8033007523773832E-2"/>
    <n v="4.0887630303715616E-2"/>
    <n v="5.8522169809001722E-3"/>
    <n v="0.95326015271538422"/>
    <n v="0.83356578567207018"/>
    <n v="0.15189731240472523"/>
    <n v="1.4536901923204663E-2"/>
    <x v="1"/>
    <n v="3.9"/>
    <x v="1"/>
    <n v="11468"/>
    <n v="40.161000000000001"/>
    <x v="1"/>
    <n v="0"/>
    <x v="2"/>
    <x v="1"/>
    <n v="0"/>
    <x v="1"/>
    <x v="1"/>
    <x v="1"/>
    <n v="0"/>
    <x v="1"/>
    <x v="3"/>
    <x v="1"/>
    <x v="1"/>
    <x v="0"/>
    <x v="0"/>
    <x v="0"/>
    <x v="0"/>
    <x v="0"/>
    <x v="0"/>
    <x v="0"/>
    <x v="0"/>
    <x v="0"/>
    <m/>
    <x v="0"/>
    <x v="0"/>
    <x v="0"/>
    <x v="0"/>
    <x v="0"/>
    <m/>
    <n v="20051207"/>
    <x v="0"/>
    <s v="WYOMING ANALYTICAL LABS ROCK SPRINGS ID No D3199"/>
    <m/>
    <s v="10632-10754"/>
    <d v="2005-12-20T00:00:00"/>
    <x v="0"/>
    <x v="0"/>
  </r>
  <r>
    <x v="1"/>
    <s v="T23N R112W S18 fFRONTIER"/>
    <n v="4798"/>
    <x v="0"/>
    <x v="2"/>
    <s v="SHUTE CREEK"/>
    <s v="NW NW"/>
    <n v="18"/>
    <n v="23"/>
    <n v="112"/>
    <n v="41.975009999999997"/>
    <n v="-110.17025"/>
    <s v="4902321304"/>
    <s v="11-18 RIDGEPOINT"/>
    <x v="0"/>
    <x v="15"/>
    <m/>
    <m/>
    <n v="86"/>
    <x v="0"/>
    <n v="10682"/>
    <n v="10768"/>
    <n v="10930"/>
    <n v="10852"/>
    <x v="1"/>
    <d v="2005-12-07T00:00:00"/>
    <n v="7.14"/>
    <x v="1"/>
    <n v="88"/>
    <n v="4"/>
    <n v="3640"/>
    <n v="62"/>
    <x v="1"/>
    <n v="5891"/>
    <n v="622"/>
    <n v="0"/>
    <x v="1"/>
    <n v="23"/>
    <n v="12625"/>
    <x v="0"/>
    <s v="CHEVRON USA INC"/>
    <n v="4.3911999999999995"/>
    <n v="0.32916000000000001"/>
    <n v="158.34"/>
    <n v="1.5859599999999998"/>
    <n v="164.64631999999997"/>
    <n v="166.18510999999998"/>
    <n v="10.194579999999998"/>
    <n v="0"/>
    <x v="1"/>
    <n v="0.47886000000000006"/>
    <n v="176.85854999999998"/>
    <n v="-3.5760046408708626E-2"/>
    <n v="10330"/>
    <n v="-9.9978218253103893E-2"/>
    <n v="2.6670501958379635E-2"/>
    <n v="1.999194394384278E-3"/>
    <n v="0.97133030364723605"/>
    <n v="0.93964985012033631"/>
    <n v="5.7642562375412439E-2"/>
    <n v="2.7075875042512796E-3"/>
    <x v="1"/>
    <n v="8.6"/>
    <x v="1"/>
    <n v="10642"/>
    <n v="45.91"/>
    <x v="1"/>
    <n v="0"/>
    <x v="2"/>
    <x v="1"/>
    <n v="0"/>
    <x v="1"/>
    <x v="1"/>
    <x v="1"/>
    <n v="0"/>
    <x v="1"/>
    <x v="3"/>
    <x v="1"/>
    <x v="1"/>
    <x v="0"/>
    <x v="0"/>
    <x v="0"/>
    <x v="0"/>
    <x v="0"/>
    <x v="0"/>
    <x v="0"/>
    <x v="0"/>
    <x v="0"/>
    <m/>
    <x v="0"/>
    <x v="0"/>
    <x v="0"/>
    <x v="0"/>
    <x v="0"/>
    <m/>
    <n v="20051207"/>
    <x v="0"/>
    <s v="WYOMING ANALYTICAL LABS ROCK SPRINGS ID No D3202"/>
    <m/>
    <s v="10682-10768"/>
    <d v="2005-12-20T00:00:00"/>
    <x v="0"/>
    <x v="0"/>
  </r>
  <r>
    <x v="1"/>
    <s v="T23N R112W S18 fFRONTIER"/>
    <n v="4785"/>
    <x v="0"/>
    <x v="2"/>
    <s v="SHUTE CREEK"/>
    <s v="SW SE"/>
    <n v="18"/>
    <n v="23"/>
    <n v="112"/>
    <n v="41.964370000000002"/>
    <n v="-110.15996"/>
    <s v="4902321208"/>
    <s v="22-18 RIDGEPOINT"/>
    <x v="0"/>
    <x v="15"/>
    <m/>
    <m/>
    <n v="93"/>
    <x v="0"/>
    <n v="10715"/>
    <n v="10808"/>
    <n v="11100"/>
    <n v="10993"/>
    <x v="1"/>
    <d v="2005-12-12T00:00:00"/>
    <n v="7.31"/>
    <x v="1"/>
    <n v="85"/>
    <n v="4.5999999999999996"/>
    <n v="3440"/>
    <n v="65"/>
    <x v="1"/>
    <n v="5710"/>
    <n v="628"/>
    <n v="0"/>
    <x v="1"/>
    <n v="6"/>
    <n v="11920"/>
    <x v="0"/>
    <s v="CHEVRON USA INC"/>
    <n v="4.2415000000000003"/>
    <n v="0.37853399999999998"/>
    <n v="149.63999999999999"/>
    <n v="1.6626999999999998"/>
    <n v="155.92273399999999"/>
    <n v="161.07909999999998"/>
    <n v="10.292919999999999"/>
    <n v="0"/>
    <x v="1"/>
    <n v="0.12492"/>
    <n v="171.49694"/>
    <n v="-4.7566494125823373E-2"/>
    <n v="9938.6"/>
    <n v="-9.064624449873275E-2"/>
    <n v="2.7202575860425848E-2"/>
    <n v="2.4277024285631111E-3"/>
    <n v="0.97036972171101099"/>
    <n v="0.9392534933859461"/>
    <n v="6.0018097115901885E-2"/>
    <n v="7.2840949815197872E-4"/>
    <x v="1"/>
    <n v="0.5"/>
    <x v="1"/>
    <n v="10315"/>
    <n v="48.543689999999998"/>
    <x v="1"/>
    <n v="0"/>
    <x v="2"/>
    <x v="1"/>
    <n v="0"/>
    <x v="1"/>
    <x v="1"/>
    <x v="1"/>
    <n v="0"/>
    <x v="1"/>
    <x v="3"/>
    <x v="1"/>
    <x v="1"/>
    <x v="0"/>
    <x v="0"/>
    <x v="0"/>
    <x v="0"/>
    <x v="0"/>
    <x v="0"/>
    <x v="0"/>
    <x v="0"/>
    <x v="0"/>
    <m/>
    <x v="0"/>
    <x v="0"/>
    <x v="0"/>
    <x v="0"/>
    <x v="0"/>
    <m/>
    <n v="20051212"/>
    <x v="0"/>
    <s v="WYOMING ANALYTICAL LABS ROCK SPRINGS ID No D3189"/>
    <m/>
    <s v="10715-10808"/>
    <d v="2005-12-20T00:00:00"/>
    <x v="0"/>
    <x v="0"/>
  </r>
  <r>
    <x v="1"/>
    <s v="T23N R112W S18 fFRONTIER"/>
    <n v="4796"/>
    <x v="0"/>
    <x v="2"/>
    <s v="SHUTE CREEK"/>
    <s v="SE NW"/>
    <n v="18"/>
    <n v="23"/>
    <n v="112"/>
    <n v="41.975720000000003"/>
    <n v="-110.163"/>
    <s v="4902321560"/>
    <s v="2-18 RIDGEPOINT"/>
    <x v="0"/>
    <x v="15"/>
    <m/>
    <m/>
    <n v="46"/>
    <x v="0"/>
    <n v="10808"/>
    <n v="10854"/>
    <n v="10985"/>
    <n v="10907"/>
    <x v="1"/>
    <d v="2005-12-07T00:00:00"/>
    <n v="7.52"/>
    <x v="1"/>
    <n v="158"/>
    <n v="13"/>
    <n v="4290"/>
    <n v="72"/>
    <x v="1"/>
    <n v="6351"/>
    <n v="1978"/>
    <n v="0"/>
    <x v="1"/>
    <n v="136"/>
    <n v="13950"/>
    <x v="0"/>
    <s v="CHEVRON USA INC"/>
    <n v="7.8841999999999999"/>
    <n v="1.0697700000000001"/>
    <n v="186.61500000000001"/>
    <n v="1.8417599999999998"/>
    <n v="197.41072999999997"/>
    <n v="179.16171"/>
    <n v="32.419419999999995"/>
    <n v="0"/>
    <x v="1"/>
    <n v="2.8315200000000003"/>
    <n v="214.41265000000001"/>
    <n v="-4.1284494338325428E-2"/>
    <n v="12998"/>
    <n v="-3.5327297016476175E-2"/>
    <n v="3.9938051999503781E-2"/>
    <n v="5.4190063528968269E-3"/>
    <n v="0.95464294164759944"/>
    <n v="0.83559300255838442"/>
    <n v="0.1512010601986403"/>
    <n v="1.320593724297517E-2"/>
    <x v="1"/>
    <n v="2.2000000000000002"/>
    <x v="1"/>
    <n v="11473"/>
    <n v="41.75"/>
    <x v="1"/>
    <n v="0"/>
    <x v="2"/>
    <x v="1"/>
    <n v="0"/>
    <x v="1"/>
    <x v="1"/>
    <x v="1"/>
    <n v="0"/>
    <x v="1"/>
    <x v="3"/>
    <x v="1"/>
    <x v="1"/>
    <x v="0"/>
    <x v="0"/>
    <x v="0"/>
    <x v="0"/>
    <x v="0"/>
    <x v="0"/>
    <x v="0"/>
    <x v="0"/>
    <x v="0"/>
    <m/>
    <x v="0"/>
    <x v="0"/>
    <x v="0"/>
    <x v="0"/>
    <x v="0"/>
    <m/>
    <n v="20051207"/>
    <x v="0"/>
    <s v="WYOMING ANALYTICAL LABS ROCK SPRINGS ID No D3200"/>
    <m/>
    <s v="10808-10854"/>
    <d v="2005-12-20T00:00:00"/>
    <x v="0"/>
    <x v="0"/>
  </r>
  <r>
    <x v="1"/>
    <s v="T23N R112W S18 fFRONTIER"/>
    <n v="4797"/>
    <x v="0"/>
    <x v="2"/>
    <s v="SHUTE CREEK"/>
    <s v="SW NE"/>
    <n v="18"/>
    <n v="23"/>
    <n v="112"/>
    <n v="41.975900000000003"/>
    <n v="-110.16031"/>
    <s v="4902321853"/>
    <s v="13-18 RIDGEPOINT"/>
    <x v="0"/>
    <x v="15"/>
    <m/>
    <m/>
    <n v="34"/>
    <x v="0"/>
    <n v="10858"/>
    <n v="10892"/>
    <n v="11180"/>
    <n v="11059"/>
    <x v="1"/>
    <d v="2005-12-07T00:00:00"/>
    <n v="7.55"/>
    <x v="1"/>
    <n v="166"/>
    <n v="14.4"/>
    <n v="4290"/>
    <n v="73"/>
    <x v="1"/>
    <n v="6231"/>
    <n v="2009"/>
    <n v="0"/>
    <x v="1"/>
    <n v="146"/>
    <n v="14500"/>
    <x v="0"/>
    <s v="CHEVRON USA INC"/>
    <n v="8.2834000000000003"/>
    <n v="1.184976"/>
    <n v="186.61500000000001"/>
    <n v="1.86734"/>
    <n v="197.950716"/>
    <n v="175.77651"/>
    <n v="32.927509999999998"/>
    <n v="0"/>
    <x v="1"/>
    <n v="3.0397200000000004"/>
    <n v="211.74374"/>
    <n v="-3.3666611295321024E-2"/>
    <n v="12929.4"/>
    <n v="-5.7259728612364842E-2"/>
    <n v="4.18457693277553E-2"/>
    <n v="5.9862172966325617E-3"/>
    <n v="0.95216801337561208"/>
    <n v="0.83013792993360747"/>
    <n v="0.15550641544349786"/>
    <n v="1.4355654622894639E-2"/>
    <x v="1"/>
    <n v="4"/>
    <x v="1"/>
    <n v="11257"/>
    <n v="39.6"/>
    <x v="1"/>
    <n v="0"/>
    <x v="2"/>
    <x v="1"/>
    <n v="0"/>
    <x v="1"/>
    <x v="1"/>
    <x v="1"/>
    <n v="0"/>
    <x v="1"/>
    <x v="3"/>
    <x v="1"/>
    <x v="1"/>
    <x v="0"/>
    <x v="0"/>
    <x v="0"/>
    <x v="0"/>
    <x v="0"/>
    <x v="0"/>
    <x v="0"/>
    <x v="0"/>
    <x v="0"/>
    <m/>
    <x v="0"/>
    <x v="0"/>
    <x v="0"/>
    <x v="0"/>
    <x v="0"/>
    <m/>
    <n v="20051207"/>
    <x v="0"/>
    <s v="WYOMING ANALYTICAL LABS ROCK SPRINGS ID No D3201"/>
    <m/>
    <s v="10858-10892"/>
    <d v="2005-12-20T00:00:00"/>
    <x v="0"/>
    <x v="0"/>
  </r>
  <r>
    <x v="1"/>
    <s v="T23N R112W S21 fFRONTIER"/>
    <n v="5321"/>
    <x v="0"/>
    <x v="2"/>
    <s v="EMIGRANT SPRINGS"/>
    <s v="NW SW"/>
    <n v="21"/>
    <n v="23"/>
    <n v="112"/>
    <n v="41.955142000000002"/>
    <n v="-110.128558"/>
    <s v="4902321850"/>
    <s v="36-21 ED"/>
    <x v="0"/>
    <x v="15"/>
    <m/>
    <m/>
    <n v="66"/>
    <x v="0"/>
    <n v="10686"/>
    <n v="10752"/>
    <n v="11025"/>
    <n v="10952"/>
    <x v="1"/>
    <m/>
    <n v="6.82"/>
    <x v="1"/>
    <n v="148"/>
    <n v="99"/>
    <n v="4210"/>
    <n v="0"/>
    <x v="1"/>
    <n v="6700"/>
    <n v="451"/>
    <n v="0"/>
    <x v="1"/>
    <n v="108"/>
    <n v="11732"/>
    <x v="0"/>
    <s v="EOG RESOURCES INC"/>
    <n v="7.3852000000000002"/>
    <n v="8.1467100000000006"/>
    <n v="183.13499999999999"/>
    <n v="0"/>
    <n v="198.66691"/>
    <n v="189.00700000000001"/>
    <n v="7.3918899999999992"/>
    <n v="0"/>
    <x v="1"/>
    <n v="2.2485600000000003"/>
    <n v="198.64744999999999"/>
    <n v="4.8978848889351395E-5"/>
    <n v="11716"/>
    <n v="-6.8236096895257596E-4"/>
    <n v="3.7173779971712451E-2"/>
    <n v="4.1006879303654549E-2"/>
    <n v="0.92181934072463301"/>
    <n v="0.95146955070402373"/>
    <n v="3.7211099362211793E-2"/>
    <n v="1.1319349933764569E-2"/>
    <x v="1"/>
    <n v="16"/>
    <x v="1"/>
    <n v="0"/>
    <n v="0"/>
    <x v="1"/>
    <n v="0"/>
    <x v="2"/>
    <x v="1"/>
    <n v="0"/>
    <x v="1"/>
    <x v="1"/>
    <x v="1"/>
    <n v="0"/>
    <x v="1"/>
    <x v="3"/>
    <x v="1"/>
    <x v="1"/>
    <x v="0"/>
    <x v="0"/>
    <x v="3"/>
    <x v="0"/>
    <x v="0"/>
    <x v="0"/>
    <x v="0"/>
    <x v="0"/>
    <x v="0"/>
    <m/>
    <x v="0"/>
    <x v="0"/>
    <x v="0"/>
    <x v="0"/>
    <x v="0"/>
    <s v="CO2 IN WATER 62 MG PER LITER"/>
    <m/>
    <x v="0"/>
    <s v="CHAMPION TECHNOLOGIES VERNAL"/>
    <m/>
    <s v="10686-10752"/>
    <d v="2006-11-07T00:00:00"/>
    <x v="0"/>
    <x v="0"/>
  </r>
  <r>
    <x v="1"/>
    <s v="T23N R112W S22 fFRONTIER"/>
    <n v="5531"/>
    <x v="0"/>
    <x v="2"/>
    <s v="EMIGRANT SPRINGS"/>
    <s v="NW SW"/>
    <n v="22"/>
    <n v="23"/>
    <n v="112"/>
    <n v="41.954863000000003"/>
    <n v="-110.110727"/>
    <s v="4902322128"/>
    <s v="11-22 EMIGRANT SPRINGS"/>
    <x v="0"/>
    <x v="15"/>
    <m/>
    <m/>
    <n v="92"/>
    <x v="0"/>
    <n v="10478"/>
    <n v="10570"/>
    <n v="10730"/>
    <n v="10684"/>
    <x v="3"/>
    <m/>
    <n v="6.92"/>
    <x v="1"/>
    <n v="474"/>
    <n v="170"/>
    <n v="10768"/>
    <n v="0"/>
    <x v="1"/>
    <n v="16820"/>
    <n v="1784"/>
    <n v="0"/>
    <x v="1"/>
    <n v="110"/>
    <n v="30128"/>
    <x v="0"/>
    <s v="EOG RESOURCES INC"/>
    <n v="23.6526"/>
    <n v="13.9893"/>
    <n v="468.40799999999996"/>
    <n v="0"/>
    <n v="506.04989999999998"/>
    <n v="474.49219999999997"/>
    <n v="29.239759999999997"/>
    <n v="0"/>
    <x v="1"/>
    <n v="2.2902"/>
    <n v="506.02215999999999"/>
    <n v="2.7409115512974763E-5"/>
    <n v="30126"/>
    <n v="-3.3192817074385103E-5"/>
    <n v="4.6739659468364683E-2"/>
    <n v="2.7644111776328778E-2"/>
    <n v="0.92561622875530647"/>
    <n v="0.93769055489585673"/>
    <n v="5.7783556356504222E-2"/>
    <n v="4.5258887476390362E-3"/>
    <x v="1"/>
    <n v="2"/>
    <x v="1"/>
    <n v="0"/>
    <n v="0"/>
    <x v="1"/>
    <n v="0"/>
    <x v="2"/>
    <x v="1"/>
    <n v="0"/>
    <x v="1"/>
    <x v="1"/>
    <x v="1"/>
    <n v="0"/>
    <x v="1"/>
    <x v="3"/>
    <x v="1"/>
    <x v="1"/>
    <x v="0"/>
    <x v="0"/>
    <x v="0"/>
    <x v="0"/>
    <x v="0"/>
    <x v="0"/>
    <x v="0"/>
    <x v="0"/>
    <x v="0"/>
    <m/>
    <x v="0"/>
    <x v="0"/>
    <x v="0"/>
    <x v="0"/>
    <x v="0"/>
    <s v="WELLHEAD"/>
    <m/>
    <x v="0"/>
    <s v="CHAMPION TECHNOLOGIES VERNAL UTAH"/>
    <m/>
    <s v="10478-10570"/>
    <d v="2007-02-21T00:00:00"/>
    <x v="0"/>
    <x v="0"/>
  </r>
  <r>
    <x v="1"/>
    <s v="T23N R112W S24 fFRONTIER"/>
    <n v="4788"/>
    <x v="0"/>
    <x v="2"/>
    <s v="EMIGRANT SPRINGS"/>
    <s v="C NE"/>
    <n v="24"/>
    <n v="23"/>
    <n v="112"/>
    <n v="41.959820000000001"/>
    <n v="-110.06053"/>
    <s v="4902321191"/>
    <s v="12-24 NORTH DODGE RIM"/>
    <x v="0"/>
    <x v="15"/>
    <m/>
    <m/>
    <n v="65"/>
    <x v="0"/>
    <n v="10493"/>
    <n v="10558"/>
    <n v="10796"/>
    <n v="10715"/>
    <x v="1"/>
    <d v="2005-12-12T00:00:00"/>
    <n v="6.64"/>
    <x v="1"/>
    <n v="135"/>
    <n v="14"/>
    <n v="4330"/>
    <n v="67"/>
    <x v="1"/>
    <n v="7297"/>
    <n v="647"/>
    <n v="0"/>
    <x v="1"/>
    <n v="6"/>
    <n v="14240"/>
    <x v="0"/>
    <s v="CHEVRON USA INC"/>
    <n v="6.7365000000000004"/>
    <n v="1.1520600000000001"/>
    <n v="188.35499999999999"/>
    <n v="1.7138599999999999"/>
    <n v="197.95742000000001"/>
    <n v="205.84836999999999"/>
    <n v="10.604329999999999"/>
    <n v="0"/>
    <x v="1"/>
    <n v="0.12492"/>
    <n v="216.57762"/>
    <n v="-4.4918277596026582E-2"/>
    <n v="12496"/>
    <n v="-6.5230400957510468E-2"/>
    <n v="3.4030045451188443E-2"/>
    <n v="5.8197363857338614E-3"/>
    <n v="0.96015021816307766"/>
    <n v="0.95046002444758604"/>
    <n v="4.8963184654074593E-2"/>
    <n v="5.7679089833935753E-4"/>
    <x v="1"/>
    <n v="4"/>
    <x v="1"/>
    <n v="13182"/>
    <n v="40.75"/>
    <x v="1"/>
    <n v="0"/>
    <x v="2"/>
    <x v="1"/>
    <n v="0"/>
    <x v="1"/>
    <x v="1"/>
    <x v="1"/>
    <n v="0"/>
    <x v="1"/>
    <x v="3"/>
    <x v="1"/>
    <x v="1"/>
    <x v="0"/>
    <x v="0"/>
    <x v="0"/>
    <x v="0"/>
    <x v="0"/>
    <x v="0"/>
    <x v="0"/>
    <x v="0"/>
    <x v="0"/>
    <m/>
    <x v="0"/>
    <x v="0"/>
    <x v="0"/>
    <x v="0"/>
    <x v="0"/>
    <m/>
    <n v="20051212"/>
    <x v="0"/>
    <s v="WYOMING ANALYTICAL LABS ROCK SPRINGS ID No D3192"/>
    <m/>
    <s v="10493-10558"/>
    <d v="2005-12-20T00:00:00"/>
    <x v="0"/>
    <x v="0"/>
  </r>
  <r>
    <x v="1"/>
    <s v="T23N R112W S24 fFRONTIER"/>
    <n v="4783"/>
    <x v="0"/>
    <x v="2"/>
    <s v="EMIGRANT SPRINGS"/>
    <s v="SE NW"/>
    <n v="24"/>
    <n v="23"/>
    <n v="112"/>
    <n v="41.959850000000003"/>
    <n v="-110.06959999999999"/>
    <s v="4902321219"/>
    <s v="11-24 NORTH DODGE RIM"/>
    <x v="0"/>
    <x v="15"/>
    <m/>
    <m/>
    <n v="88"/>
    <x v="0"/>
    <n v="10474"/>
    <n v="10562"/>
    <n v="10777"/>
    <n v="10688"/>
    <x v="1"/>
    <d v="2005-12-07T00:00:00"/>
    <n v="7.43"/>
    <x v="1"/>
    <n v="83"/>
    <n v="10"/>
    <n v="3830"/>
    <n v="70"/>
    <x v="1"/>
    <n v="6130"/>
    <n v="609"/>
    <n v="0"/>
    <x v="1"/>
    <n v="4"/>
    <n v="13080"/>
    <x v="0"/>
    <s v="CHEVRON USA INC"/>
    <n v="4.1417000000000002"/>
    <n v="0.82289999999999996"/>
    <n v="166.60499999999999"/>
    <n v="1.7906"/>
    <n v="173.36019999999999"/>
    <n v="172.9273"/>
    <n v="9.9815099999999983"/>
    <n v="0"/>
    <x v="1"/>
    <n v="8.3280000000000007E-2"/>
    <n v="182.99208999999999"/>
    <n v="-2.7029123343082766E-2"/>
    <n v="10736"/>
    <n v="-9.8421229425596238E-2"/>
    <n v="2.3890720015320704E-2"/>
    <n v="4.7467642515410108E-3"/>
    <n v="0.97136251573313837"/>
    <n v="0.94499877016542089"/>
    <n v="5.4546128196032946E-2"/>
    <n v="4.5510163854623452E-4"/>
    <x v="1"/>
    <n v="5"/>
    <x v="1"/>
    <n v="11074"/>
    <n v="44.247790000000002"/>
    <x v="1"/>
    <n v="0"/>
    <x v="2"/>
    <x v="1"/>
    <n v="0"/>
    <x v="1"/>
    <x v="1"/>
    <x v="1"/>
    <n v="0"/>
    <x v="1"/>
    <x v="3"/>
    <x v="1"/>
    <x v="1"/>
    <x v="0"/>
    <x v="0"/>
    <x v="0"/>
    <x v="0"/>
    <x v="0"/>
    <x v="0"/>
    <x v="0"/>
    <x v="0"/>
    <x v="0"/>
    <m/>
    <x v="0"/>
    <x v="0"/>
    <x v="0"/>
    <x v="0"/>
    <x v="0"/>
    <m/>
    <n v="20051207"/>
    <x v="0"/>
    <s v="WYOMING ANALYTICAL LABS ROCK SPRINGS ID No D3187"/>
    <m/>
    <s v="10474-10562"/>
    <d v="2005-12-20T00:00:00"/>
    <x v="0"/>
    <x v="0"/>
  </r>
  <r>
    <x v="0"/>
    <s v="T23N R112W S32 fFRONTIER"/>
    <n v="49124303"/>
    <x v="0"/>
    <x v="2"/>
    <s v="SHUTE CREEK"/>
    <m/>
    <s v="32"/>
    <s v=" 23"/>
    <s v=" 112"/>
    <n v="41.924419999999998"/>
    <n v="-110.14069000000001"/>
    <s v="4902320113"/>
    <s v="SHUTE CREEK UNIT NO 1"/>
    <x v="0"/>
    <x v="15"/>
    <n v="-54"/>
    <n v="-54"/>
    <n v="93"/>
    <x v="8"/>
    <n v="10754"/>
    <n v="10847"/>
    <n v="11000"/>
    <n v="10911"/>
    <x v="2"/>
    <d v="1978-10-12T00:00:00"/>
    <n v="7"/>
    <x v="0"/>
    <n v="165"/>
    <n v="19"/>
    <n v="4246"/>
    <n v="119"/>
    <x v="0"/>
    <n v="6600"/>
    <n v="695"/>
    <m/>
    <x v="0"/>
    <n v="0"/>
    <n v="11491"/>
    <x v="0"/>
    <s v="CHEM LAB"/>
    <n v="8.2334999999999994"/>
    <n v="1.56351"/>
    <n v="184.70099999999999"/>
    <n v="3.0440199999999997"/>
    <n v="197.54202999999998"/>
    <n v="186.18600000000001"/>
    <n v="11.391049999999998"/>
    <m/>
    <x v="0"/>
    <n v="0"/>
    <n v="197.57705000000001"/>
    <n v="-8.8631508253236873E-5"/>
    <n v="11841"/>
    <n v="1.5000857191839533E-2"/>
    <n v="4.1679737724675606E-2"/>
    <n v="7.9148219748475818E-3"/>
    <n v="0.9504054403004768"/>
    <n v="0.94234628971330425"/>
    <n v="5.7653710286695734E-2"/>
    <n v="0"/>
    <x v="0"/>
    <m/>
    <x v="0"/>
    <m/>
    <m/>
    <x v="0"/>
    <m/>
    <x v="0"/>
    <x v="0"/>
    <m/>
    <x v="0"/>
    <x v="0"/>
    <x v="0"/>
    <m/>
    <x v="0"/>
    <x v="0"/>
    <x v="0"/>
    <x v="0"/>
    <x v="0"/>
    <x v="0"/>
    <x v="0"/>
    <x v="0"/>
    <x v="0"/>
    <x v="0"/>
    <x v="0"/>
    <x v="0"/>
    <x v="0"/>
    <m/>
    <x v="0"/>
    <x v="0"/>
    <x v="0"/>
    <x v="0"/>
    <x v="0"/>
    <s v="PRODUCTION"/>
    <m/>
    <x v="0"/>
    <m/>
    <m/>
    <m/>
    <m/>
    <x v="0"/>
    <x v="0"/>
  </r>
  <r>
    <x v="1"/>
    <s v="T23N R112W S35 fFRONTIER"/>
    <n v="5114"/>
    <x v="0"/>
    <x v="2"/>
    <s v="COW HOLLOW"/>
    <s v="SE NW"/>
    <n v="35"/>
    <n v="23"/>
    <n v="112"/>
    <n v="41.931649999999998"/>
    <n v="-110.08592"/>
    <s v="4902320991"/>
    <s v="46 COW HOLLOW"/>
    <x v="0"/>
    <x v="15"/>
    <m/>
    <m/>
    <n v="16"/>
    <x v="0"/>
    <n v="10621"/>
    <n v="10637"/>
    <n v="10902"/>
    <n v="10794"/>
    <x v="1"/>
    <d v="1994-03-22T00:00:00"/>
    <n v="7.3"/>
    <x v="1"/>
    <n v="101"/>
    <n v="5"/>
    <n v="4676"/>
    <n v="54"/>
    <x v="1"/>
    <n v="6937"/>
    <n v="1037"/>
    <n v="0"/>
    <x v="1"/>
    <n v="0"/>
    <n v="12853"/>
    <x v="0"/>
    <s v="BANNON ENERGY INC"/>
    <n v="5.0399000000000003"/>
    <n v="0.41144999999999998"/>
    <n v="203.40599999999998"/>
    <n v="1.3813199999999999"/>
    <n v="210.23866999999996"/>
    <n v="195.69277"/>
    <n v="16.996429999999997"/>
    <n v="0"/>
    <x v="1"/>
    <n v="0"/>
    <n v="212.6892"/>
    <n v="-5.7942031580941761E-3"/>
    <n v="12810"/>
    <n v="-1.6755640416163348E-3"/>
    <n v="2.3972278743962759E-2"/>
    <n v="1.957061467331391E-3"/>
    <n v="0.97407065978870588"/>
    <n v="0.92008794992881626"/>
    <n v="7.9912050071183668E-2"/>
    <n v="0"/>
    <x v="1"/>
    <n v="42"/>
    <x v="1"/>
    <n v="0"/>
    <n v="0.8"/>
    <x v="5"/>
    <n v="0"/>
    <x v="2"/>
    <x v="1"/>
    <n v="0"/>
    <x v="1"/>
    <x v="1"/>
    <x v="1"/>
    <n v="0"/>
    <x v="1"/>
    <x v="3"/>
    <x v="1"/>
    <x v="1"/>
    <x v="0"/>
    <x v="0"/>
    <x v="0"/>
    <x v="0"/>
    <x v="0"/>
    <x v="0"/>
    <x v="0"/>
    <x v="0"/>
    <x v="0"/>
    <m/>
    <x v="0"/>
    <x v="0"/>
    <x v="0"/>
    <x v="0"/>
    <x v="0"/>
    <m/>
    <n v="19940322"/>
    <x v="0"/>
    <s v="HALLIBORTON ENERGY SERVICES EVANSVILLE ID No W94-0079"/>
    <s v="10564"/>
    <s v="10621-10637"/>
    <d v="1994-03-10T00:00:00"/>
    <x v="0"/>
    <x v="0"/>
  </r>
  <r>
    <x v="1"/>
    <s v="T23N R113W S12 fFRONTIER"/>
    <n v="4791"/>
    <x v="0"/>
    <x v="2"/>
    <s v="SHUTE CREEK"/>
    <s v="SE SE"/>
    <n v="12"/>
    <n v="23"/>
    <n v="113"/>
    <n v="41.98527"/>
    <n v="-110.17944"/>
    <s v="4902321427"/>
    <s v="22-12 EWE"/>
    <x v="0"/>
    <x v="15"/>
    <m/>
    <m/>
    <n v="99"/>
    <x v="0"/>
    <n v="10595"/>
    <n v="10694"/>
    <n v="11000"/>
    <m/>
    <x v="1"/>
    <d v="2005-12-07T00:00:00"/>
    <n v="7.3"/>
    <x v="1"/>
    <n v="101"/>
    <n v="4.8"/>
    <n v="3240"/>
    <n v="54"/>
    <x v="1"/>
    <n v="5639"/>
    <n v="279"/>
    <n v="0"/>
    <x v="1"/>
    <n v="21"/>
    <n v="11680"/>
    <x v="0"/>
    <s v="CHEVRON USA INC"/>
    <n v="5.0399000000000003"/>
    <n v="0.39499200000000001"/>
    <n v="140.94"/>
    <n v="1.3813199999999999"/>
    <n v="147.75621199999998"/>
    <n v="159.07619"/>
    <n v="4.5728099999999996"/>
    <n v="0"/>
    <x v="1"/>
    <n v="0.43722000000000005"/>
    <n v="164.08622"/>
    <n v="-5.2366215512326501E-2"/>
    <n v="9338.7999999999993"/>
    <n v="-0.11138599729765737"/>
    <n v="3.4109564205666028E-2"/>
    <n v="2.6732683157849233E-3"/>
    <n v="0.96321716747854913"/>
    <n v="0.96946708870495035"/>
    <n v="2.7868336536730504E-2"/>
    <n v="2.664574758319133E-3"/>
    <x v="1"/>
    <n v="2.7"/>
    <x v="1"/>
    <n v="10187"/>
    <n v="49.712000000000003"/>
    <x v="1"/>
    <n v="0"/>
    <x v="2"/>
    <x v="1"/>
    <n v="0"/>
    <x v="1"/>
    <x v="1"/>
    <x v="1"/>
    <n v="0"/>
    <x v="1"/>
    <x v="3"/>
    <x v="1"/>
    <x v="1"/>
    <x v="0"/>
    <x v="0"/>
    <x v="0"/>
    <x v="0"/>
    <x v="0"/>
    <x v="0"/>
    <x v="0"/>
    <x v="0"/>
    <x v="0"/>
    <m/>
    <x v="0"/>
    <x v="0"/>
    <x v="0"/>
    <x v="0"/>
    <x v="0"/>
    <m/>
    <n v="20051207"/>
    <x v="0"/>
    <s v="WYOMING ANALYTICAL LABS ROCK SPRINGS ID No D3195"/>
    <m/>
    <s v="10595-10694"/>
    <d v="2005-12-20T00:00:00"/>
    <x v="0"/>
    <x v="0"/>
  </r>
  <r>
    <x v="1"/>
    <s v="T23N R113W S12 fFRONTIER"/>
    <n v="4855"/>
    <x v="0"/>
    <x v="2"/>
    <s v="SHUTE CREEK"/>
    <s v="SE SW"/>
    <n v="12"/>
    <n v="23"/>
    <n v="113"/>
    <n v="41.985280000000003"/>
    <n v="-110.18694000000001"/>
    <s v="4902321496"/>
    <s v="21-12 JACKSON CREEK"/>
    <x v="0"/>
    <x v="15"/>
    <m/>
    <m/>
    <m/>
    <x v="0"/>
    <s v="10198"/>
    <m/>
    <n v="10920"/>
    <n v="10877"/>
    <x v="1"/>
    <d v="2005-12-20T00:00:00"/>
    <n v="7.14"/>
    <x v="1"/>
    <n v="106"/>
    <n v="8.1999999999999993"/>
    <n v="3210"/>
    <n v="54"/>
    <x v="1"/>
    <n v="5748"/>
    <n v="659"/>
    <n v="0"/>
    <x v="1"/>
    <n v="12"/>
    <n v="9850"/>
    <x v="0"/>
    <s v="CHEVRON USA INC"/>
    <n v="5.2893999999999997"/>
    <n v="0.67477799999999999"/>
    <n v="139.63499999999999"/>
    <n v="1.3813199999999999"/>
    <n v="146.98049799999998"/>
    <n v="162.15108000000001"/>
    <n v="10.80101"/>
    <n v="0"/>
    <x v="1"/>
    <n v="0.24984000000000001"/>
    <n v="173.20193"/>
    <n v="-8.1895287520275861E-2"/>
    <n v="9797.2000000000007"/>
    <n v="-2.687405838999922E-3"/>
    <n v="3.598708721207354E-2"/>
    <n v="4.5909355947344804E-3"/>
    <n v="0.959421977193192"/>
    <n v="0.93619672713808677"/>
    <n v="6.2360794709389204E-2"/>
    <n v="1.442478152524051E-3"/>
    <x v="1"/>
    <n v="3"/>
    <x v="1"/>
    <n v="10384"/>
    <n v="58.82"/>
    <x v="1"/>
    <n v="0"/>
    <x v="2"/>
    <x v="1"/>
    <n v="0"/>
    <x v="1"/>
    <x v="1"/>
    <x v="1"/>
    <n v="0"/>
    <x v="1"/>
    <x v="3"/>
    <x v="1"/>
    <x v="1"/>
    <x v="0"/>
    <x v="0"/>
    <x v="0"/>
    <x v="0"/>
    <x v="0"/>
    <x v="0"/>
    <x v="0"/>
    <x v="0"/>
    <x v="0"/>
    <m/>
    <x v="0"/>
    <x v="0"/>
    <x v="0"/>
    <x v="0"/>
    <x v="0"/>
    <m/>
    <n v="20051220"/>
    <x v="0"/>
    <s v="WYOMING ANALYTICAL LABS ROCK SPRINGS ID No D3238"/>
    <s v="10198"/>
    <m/>
    <d v="2006-01-04T00:00:00"/>
    <x v="0"/>
    <x v="0"/>
  </r>
  <r>
    <x v="1"/>
    <s v="T23N R113W S13 fFRONTIER"/>
    <n v="4875"/>
    <x v="0"/>
    <x v="2"/>
    <s v="SHUTE CREEK"/>
    <s v="SE NE"/>
    <n v="13"/>
    <n v="23"/>
    <n v="113"/>
    <n v="41.97681"/>
    <n v="-110.17931"/>
    <s v="4902321319"/>
    <s v="12-13 RIMROCK"/>
    <x v="0"/>
    <x v="15"/>
    <m/>
    <m/>
    <n v="18"/>
    <x v="0"/>
    <n v="10752"/>
    <n v="10770"/>
    <n v="10945"/>
    <n v="10858"/>
    <x v="1"/>
    <d v="2005-12-07T00:00:00"/>
    <n v="7.09"/>
    <x v="1"/>
    <n v="90"/>
    <n v="3.4"/>
    <n v="3480"/>
    <n v="62"/>
    <x v="1"/>
    <n v="5819"/>
    <n v="634"/>
    <n v="0"/>
    <x v="1"/>
    <n v="10"/>
    <n v="11700"/>
    <x v="0"/>
    <s v="CHEVRON USA INC"/>
    <n v="4.4909999999999997"/>
    <n v="0.27978599999999998"/>
    <n v="151.38"/>
    <n v="1.5859599999999998"/>
    <n v="157.73674599999998"/>
    <n v="164.15398999999999"/>
    <n v="10.391259999999999"/>
    <n v="0"/>
    <x v="1"/>
    <n v="0.20820000000000002"/>
    <n v="174.75344999999999"/>
    <n v="-5.1179566208923666E-2"/>
    <n v="10098.4"/>
    <n v="-7.3473282442748103E-2"/>
    <n v="2.847148881846466E-2"/>
    <n v="1.7737528324566808E-3"/>
    <n v="0.96975475834907876"/>
    <n v="0.93934620460998053"/>
    <n v="5.9462402602065936E-2"/>
    <n v="1.1913927879535428E-3"/>
    <x v="1"/>
    <n v="1.6"/>
    <x v="1"/>
    <n v="10512"/>
    <n v="49.5"/>
    <x v="1"/>
    <n v="0"/>
    <x v="2"/>
    <x v="1"/>
    <n v="0"/>
    <x v="1"/>
    <x v="1"/>
    <x v="1"/>
    <n v="0"/>
    <x v="1"/>
    <x v="3"/>
    <x v="1"/>
    <x v="1"/>
    <x v="0"/>
    <x v="0"/>
    <x v="0"/>
    <x v="0"/>
    <x v="0"/>
    <x v="0"/>
    <x v="0"/>
    <x v="0"/>
    <x v="0"/>
    <m/>
    <x v="0"/>
    <x v="0"/>
    <x v="0"/>
    <x v="0"/>
    <x v="0"/>
    <m/>
    <n v="20051207"/>
    <x v="0"/>
    <s v="WYOMING ANALYTICAL LABS ROCK SPRINGS ID No D3203"/>
    <m/>
    <s v="10752-10770"/>
    <d v="2005-12-20T00:00:00"/>
    <x v="0"/>
    <x v="0"/>
  </r>
  <r>
    <x v="1"/>
    <s v="T23N R113W S13 fFRONTIER"/>
    <n v="4818"/>
    <x v="0"/>
    <x v="2"/>
    <s v="SHUTE CREEK"/>
    <s v="NW NW"/>
    <n v="13"/>
    <n v="23"/>
    <n v="113"/>
    <n v="41.97925"/>
    <n v="-110.19107"/>
    <s v="4902321653"/>
    <s v="11-13 RIMROCK"/>
    <x v="0"/>
    <x v="15"/>
    <m/>
    <m/>
    <n v="343"/>
    <x v="0"/>
    <n v="10600"/>
    <n v="10943"/>
    <n v="11060"/>
    <n v="10943"/>
    <x v="1"/>
    <d v="2005-12-01T00:00:00"/>
    <n v="6.88"/>
    <x v="1"/>
    <n v="66"/>
    <n v="9"/>
    <n v="4110"/>
    <n v="63"/>
    <x v="1"/>
    <n v="6998"/>
    <n v="938"/>
    <n v="0"/>
    <x v="1"/>
    <n v="5"/>
    <n v="8830"/>
    <x v="0"/>
    <s v="CHEVRON USA INC"/>
    <n v="3.2934000000000001"/>
    <n v="0.74060999999999999"/>
    <n v="178.785"/>
    <n v="1.61154"/>
    <n v="184.43054999999998"/>
    <n v="197.41358"/>
    <n v="15.373819999999998"/>
    <n v="0"/>
    <x v="1"/>
    <n v="0.10410000000000001"/>
    <n v="212.89149999999998"/>
    <n v="-7.1631941897007723E-2"/>
    <n v="12189"/>
    <n v="0.15980779294923642"/>
    <n v="1.7857128333673571E-2"/>
    <n v="4.0156579265203081E-3"/>
    <n v="0.97812721373980616"/>
    <n v="0.92729667459715404"/>
    <n v="7.2214343926366248E-2"/>
    <n v="4.8898147647980319E-4"/>
    <x v="1"/>
    <n v="2.6"/>
    <x v="1"/>
    <n v="12647"/>
    <n v="65.099999999999994"/>
    <x v="1"/>
    <n v="0"/>
    <x v="2"/>
    <x v="1"/>
    <n v="0"/>
    <x v="1"/>
    <x v="1"/>
    <x v="1"/>
    <n v="0"/>
    <x v="1"/>
    <x v="3"/>
    <x v="1"/>
    <x v="1"/>
    <x v="0"/>
    <x v="0"/>
    <x v="0"/>
    <x v="0"/>
    <x v="0"/>
    <x v="0"/>
    <x v="0"/>
    <x v="0"/>
    <x v="0"/>
    <m/>
    <x v="0"/>
    <x v="0"/>
    <x v="0"/>
    <x v="0"/>
    <x v="0"/>
    <m/>
    <n v="20051201"/>
    <x v="0"/>
    <s v="WYOMING ANALYTICAL LABS ROCK SPRINGS ID No D3140"/>
    <s v="10600"/>
    <s v="10600-10943"/>
    <d v="2005-12-13T00:00:00"/>
    <x v="0"/>
    <x v="0"/>
  </r>
  <r>
    <x v="1"/>
    <s v="T24N R110W S32 fFRONTIER"/>
    <m/>
    <x v="1"/>
    <x v="3"/>
    <s v="LINCOLN ROAD"/>
    <s v="SE NW"/>
    <n v="32"/>
    <n v="24"/>
    <n v="110"/>
    <n v="42.016669999999998"/>
    <n v="-109.91722"/>
    <s v="4903724146"/>
    <s v="FOUR MIKE GULCH 50-32"/>
    <x v="0"/>
    <x v="15"/>
    <m/>
    <m/>
    <m/>
    <x v="0"/>
    <m/>
    <m/>
    <n v="10793"/>
    <n v="10670"/>
    <x v="1"/>
    <d v="2001-06-21T00:00:00"/>
    <n v="6.38"/>
    <x v="0"/>
    <n v="25.2"/>
    <n v="3.33"/>
    <n v="2300"/>
    <n v="29"/>
    <x v="1"/>
    <n v="2920"/>
    <n v="570"/>
    <m/>
    <x v="0"/>
    <n v="25.9"/>
    <n v="5160"/>
    <x v="0"/>
    <s v="CABOT OIL AND GAS CORPORATION"/>
    <n v="1.2574799999999999"/>
    <n v="0.27402570000000004"/>
    <n v="100.05"/>
    <n v="0.74181999999999992"/>
    <n v="102.3233257"/>
    <n v="82.373199999999997"/>
    <n v="9.3422999999999998"/>
    <n v="0"/>
    <x v="1"/>
    <n v="0.539238"/>
    <n v="92.254737999999989"/>
    <n v="5.1745749282014315E-2"/>
    <n v="5873.43"/>
    <n v="6.466076279090005E-2"/>
    <n v="1.2289279999428322E-2"/>
    <n v="2.6780374672673492E-3"/>
    <n v="0.98503268253330434"/>
    <n v="0.89288855820066393"/>
    <n v="0.10126634363212869"/>
    <n v="5.8450981672074128E-3"/>
    <x v="0"/>
    <n v="0.27500000000000002"/>
    <x v="0"/>
    <m/>
    <m/>
    <x v="0"/>
    <m/>
    <x v="0"/>
    <x v="0"/>
    <m/>
    <x v="0"/>
    <x v="0"/>
    <x v="0"/>
    <m/>
    <x v="0"/>
    <x v="0"/>
    <x v="0"/>
    <x v="0"/>
    <x v="0"/>
    <x v="0"/>
    <x v="0"/>
    <x v="0"/>
    <x v="0"/>
    <x v="0"/>
    <x v="0"/>
    <x v="0"/>
    <x v="0"/>
    <m/>
    <x v="0"/>
    <x v="0"/>
    <x v="0"/>
    <x v="0"/>
    <x v="0"/>
    <s v="FRONTIER ASSUMED"/>
    <n v="10621"/>
    <x v="0"/>
    <s v="ENVIRO TEST CASPER ID No 2915-3"/>
    <m/>
    <m/>
    <d v="2001-06-22T00:00:00"/>
    <x v="0"/>
    <x v="0"/>
  </r>
  <r>
    <x v="1"/>
    <s v="T24N R110W S34 fFRONTIER"/>
    <m/>
    <x v="1"/>
    <x v="3"/>
    <s v="SWAN"/>
    <s v="NW SW"/>
    <n v="34"/>
    <n v="24"/>
    <n v="110"/>
    <n v="42.011940000000003"/>
    <n v="-109.88194"/>
    <s v="4903724152"/>
    <s v="HORSESHOE #40-34"/>
    <x v="0"/>
    <x v="15"/>
    <m/>
    <m/>
    <m/>
    <x v="0"/>
    <m/>
    <m/>
    <m/>
    <m/>
    <x v="1"/>
    <d v="2002-01-07T00:00:00"/>
    <n v="7.78"/>
    <x v="0"/>
    <n v="31.1"/>
    <n v="3.47"/>
    <n v="2850"/>
    <n v="75.599999999999994"/>
    <x v="1"/>
    <n v="3900"/>
    <n v="995"/>
    <m/>
    <x v="0"/>
    <n v="58"/>
    <n v="7710"/>
    <x v="0"/>
    <s v="CABOT OIL AND GAS CORPORATION"/>
    <n v="1.55189"/>
    <n v="0.28554630000000003"/>
    <n v="123.97499999999999"/>
    <n v="1.9338479999999998"/>
    <n v="127.74628429999999"/>
    <n v="110.01899999999999"/>
    <n v="16.308049999999998"/>
    <n v="0"/>
    <x v="1"/>
    <n v="1.2075600000000002"/>
    <n v="127.53460999999999"/>
    <n v="8.2918191187172821E-4"/>
    <n v="7913.17"/>
    <n v="1.3004403075688229E-2"/>
    <n v="1.214822026725673E-2"/>
    <n v="2.235261100271392E-3"/>
    <n v="0.98561651863247191"/>
    <n v="0.86265994775849475"/>
    <n v="0.12787156364848726"/>
    <n v="9.4684885930180068E-3"/>
    <x v="0"/>
    <n v="5.37"/>
    <x v="0"/>
    <m/>
    <m/>
    <x v="0"/>
    <n v="12100"/>
    <x v="0"/>
    <x v="0"/>
    <m/>
    <x v="0"/>
    <x v="0"/>
    <x v="0"/>
    <m/>
    <x v="0"/>
    <x v="0"/>
    <x v="0"/>
    <x v="0"/>
    <x v="0"/>
    <x v="0"/>
    <x v="0"/>
    <x v="0"/>
    <x v="0"/>
    <x v="0"/>
    <x v="0"/>
    <x v="0"/>
    <x v="0"/>
    <m/>
    <x v="0"/>
    <x v="0"/>
    <x v="0"/>
    <x v="0"/>
    <x v="0"/>
    <s v="FRONTIER ASSUMED"/>
    <n v="20107"/>
    <x v="0"/>
    <s v="WYOMING ANALYTICAL LABS ROCK SPRINGS ID No C1303-C1314"/>
    <m/>
    <m/>
    <d v="2002-01-18T00:00:00"/>
    <x v="0"/>
    <x v="0"/>
  </r>
  <r>
    <x v="1"/>
    <s v="T24N R111W S03 fFRONTIER"/>
    <m/>
    <x v="1"/>
    <x v="3"/>
    <s v="LINCOLN ROAD"/>
    <s v="NW SW"/>
    <n v="3"/>
    <n v="24"/>
    <n v="111"/>
    <n v="42.084719999999997"/>
    <n v="-110.00221999999999"/>
    <s v="4903723960"/>
    <s v="LINCOLN ROAD #13-3"/>
    <x v="0"/>
    <x v="15"/>
    <m/>
    <m/>
    <m/>
    <x v="0"/>
    <m/>
    <m/>
    <n v="9950"/>
    <m/>
    <x v="1"/>
    <d v="2002-01-07T00:00:00"/>
    <n v="8.1199999999999992"/>
    <x v="0"/>
    <n v="46.7"/>
    <n v="5.29"/>
    <n v="2880"/>
    <n v="52"/>
    <x v="1"/>
    <n v="4050"/>
    <n v="1080"/>
    <m/>
    <x v="0"/>
    <n v="58"/>
    <n v="8360"/>
    <x v="0"/>
    <s v="CABOT OIL AND GAS CORPORATION"/>
    <n v="2.33033"/>
    <n v="0.43531410000000004"/>
    <n v="125.28"/>
    <n v="1.33016"/>
    <n v="129.37580409999998"/>
    <n v="114.2505"/>
    <n v="17.701199999999996"/>
    <n v="0"/>
    <x v="1"/>
    <n v="1.2075600000000002"/>
    <n v="133.15925999999999"/>
    <n v="-1.4411240315536986E-2"/>
    <n v="8171.99"/>
    <n v="-1.1372496595993601E-2"/>
    <n v="1.8012100610395359E-2"/>
    <n v="3.3647257540020971E-3"/>
    <n v="0.97862317363560258"/>
    <n v="0.85799891047757404"/>
    <n v="0.13293255009077098"/>
    <n v="9.0685394316549987E-3"/>
    <x v="0"/>
    <n v="1.17"/>
    <x v="0"/>
    <m/>
    <m/>
    <x v="0"/>
    <n v="12800"/>
    <x v="0"/>
    <x v="0"/>
    <m/>
    <x v="0"/>
    <x v="0"/>
    <x v="0"/>
    <m/>
    <x v="0"/>
    <x v="0"/>
    <x v="0"/>
    <x v="0"/>
    <x v="0"/>
    <x v="0"/>
    <x v="0"/>
    <x v="0"/>
    <x v="0"/>
    <x v="0"/>
    <x v="0"/>
    <x v="0"/>
    <x v="0"/>
    <m/>
    <x v="0"/>
    <x v="0"/>
    <x v="0"/>
    <x v="0"/>
    <x v="0"/>
    <s v="FRONTIER ASSUMED"/>
    <n v="20107"/>
    <x v="0"/>
    <s v="WYOMING ANALYTICAL LABS ROCK SPRINGS ID No C1303-C1314"/>
    <m/>
    <m/>
    <d v="2002-01-18T00:00:00"/>
    <x v="0"/>
    <x v="0"/>
  </r>
  <r>
    <x v="1"/>
    <s v="T24N R111W S08 fFRONTIER"/>
    <m/>
    <x v="1"/>
    <x v="3"/>
    <s v="LINCOLN ROAD"/>
    <s v="C NE"/>
    <n v="8"/>
    <n v="24"/>
    <n v="111"/>
    <n v="42.075857999999997"/>
    <n v="-110.028948"/>
    <s v="4903722966"/>
    <s v="20-8"/>
    <x v="0"/>
    <x v="15"/>
    <m/>
    <m/>
    <m/>
    <x v="0"/>
    <m/>
    <m/>
    <n v="9988"/>
    <n v="9890"/>
    <x v="1"/>
    <d v="1997-04-10T00:00:00"/>
    <n v="6.62"/>
    <x v="0"/>
    <n v="7"/>
    <n v="1"/>
    <n v="510"/>
    <n v="8"/>
    <x v="1"/>
    <n v="680"/>
    <n v="220"/>
    <n v="0"/>
    <x v="1"/>
    <n v="0"/>
    <n v="1314"/>
    <x v="0"/>
    <s v="XTO ENERGY INC"/>
    <n v="0.3493"/>
    <n v="8.2290000000000002E-2"/>
    <n v="22.184999999999999"/>
    <n v="0.20463999999999999"/>
    <n v="22.82123"/>
    <n v="19.1828"/>
    <n v="3.6057999999999995"/>
    <n v="0"/>
    <x v="1"/>
    <n v="0"/>
    <n v="22.788599999999999"/>
    <n v="7.1541595309609896E-4"/>
    <n v="1426"/>
    <n v="4.0875912408759124E-2"/>
    <n v="1.5305923475640883E-2"/>
    <n v="3.6058529711150539E-3"/>
    <n v="0.9810882235532441"/>
    <n v="0.84177176307451973"/>
    <n v="0.15822823692548027"/>
    <n v="0"/>
    <x v="1"/>
    <n v="0"/>
    <x v="1"/>
    <n v="1265"/>
    <n v="5.6"/>
    <x v="0"/>
    <n v="0"/>
    <x v="0"/>
    <x v="1"/>
    <m/>
    <x v="1"/>
    <x v="1"/>
    <x v="1"/>
    <n v="0"/>
    <x v="1"/>
    <x v="3"/>
    <x v="1"/>
    <x v="1"/>
    <x v="0"/>
    <x v="0"/>
    <x v="0"/>
    <x v="0"/>
    <x v="0"/>
    <x v="0"/>
    <x v="0"/>
    <x v="0"/>
    <x v="0"/>
    <m/>
    <x v="0"/>
    <x v="0"/>
    <x v="0"/>
    <x v="0"/>
    <x v="0"/>
    <m/>
    <n v="19970410"/>
    <x v="1"/>
    <s v="CORE LABS - LAB No 974343-20"/>
    <m/>
    <m/>
    <m/>
    <x v="0"/>
    <x v="0"/>
  </r>
  <r>
    <x v="1"/>
    <s v="T24N R111W S11 fFRONTIER"/>
    <n v="3899"/>
    <x v="0"/>
    <x v="1"/>
    <s v="BLUE FOREST"/>
    <s v="NW NW"/>
    <n v="11"/>
    <n v="24"/>
    <n v="111"/>
    <n v="42.079439999999998"/>
    <n v="-109.985"/>
    <s v="4903724969"/>
    <s v="BLUE FOREST 95-11"/>
    <x v="0"/>
    <x v="15"/>
    <m/>
    <m/>
    <m/>
    <x v="0"/>
    <s v="9714"/>
    <m/>
    <n v="9980"/>
    <n v="9912"/>
    <x v="1"/>
    <d v="2003-03-12T00:00:00"/>
    <n v="8.23"/>
    <x v="1"/>
    <n v="20"/>
    <n v="4"/>
    <n v="1702"/>
    <m/>
    <x v="1"/>
    <n v="2300"/>
    <n v="600"/>
    <m/>
    <x v="0"/>
    <n v="2"/>
    <n v="4628"/>
    <x v="0"/>
    <s v="CABOT OIL AND GAS"/>
    <n v="0.998"/>
    <n v="0.32916000000000001"/>
    <n v="74.036999999999992"/>
    <n v="0"/>
    <n v="75.364159999999998"/>
    <n v="64.882999999999996"/>
    <n v="9.8339999999999996"/>
    <n v="0"/>
    <x v="1"/>
    <n v="4.1640000000000003E-2"/>
    <n v="74.75864"/>
    <n v="4.03349790971124E-3"/>
    <n v="4628"/>
    <n v="0"/>
    <n v="1.3242368786436419E-2"/>
    <n v="4.3675932963360836E-3"/>
    <n v="0.98239003791722745"/>
    <n v="0.86789968356834735"/>
    <n v="0.13154332395559898"/>
    <n v="5.5699247605360406E-4"/>
    <x v="0"/>
    <m/>
    <x v="0"/>
    <m/>
    <n v="0.83399999999999996"/>
    <x v="0"/>
    <m/>
    <x v="0"/>
    <x v="0"/>
    <m/>
    <x v="0"/>
    <x v="0"/>
    <x v="0"/>
    <m/>
    <x v="0"/>
    <x v="0"/>
    <x v="0"/>
    <x v="0"/>
    <x v="0"/>
    <x v="0"/>
    <x v="0"/>
    <x v="0"/>
    <x v="0"/>
    <x v="0"/>
    <x v="0"/>
    <x v="0"/>
    <x v="0"/>
    <m/>
    <x v="0"/>
    <x v="0"/>
    <x v="0"/>
    <x v="0"/>
    <x v="0"/>
    <m/>
    <n v="20030312"/>
    <x v="0"/>
    <s v="QUESTAR APPLIED TECHNOLOGY ROCK SPRINGS"/>
    <m/>
    <m/>
    <d v="2003-03-14T00:00:00"/>
    <x v="0"/>
    <x v="0"/>
  </r>
  <r>
    <x v="1"/>
    <s v="T24N R111W S11 fFRONTIER"/>
    <m/>
    <x v="1"/>
    <x v="3"/>
    <s v="BLUE FOREST"/>
    <s v="C SW"/>
    <n v="11"/>
    <n v="24"/>
    <n v="111"/>
    <n v="42.06861"/>
    <n v="-109.980278"/>
    <s v="4903724646"/>
    <s v="BLUE FOREST #40-11"/>
    <x v="0"/>
    <x v="15"/>
    <m/>
    <m/>
    <m/>
    <x v="0"/>
    <m/>
    <m/>
    <n v="10180"/>
    <n v="10109"/>
    <x v="1"/>
    <d v="2002-01-07T00:00:00"/>
    <m/>
    <x v="0"/>
    <n v="47.9"/>
    <n v="5.42"/>
    <n v="3180"/>
    <n v="51.6"/>
    <x v="1"/>
    <n v="4100"/>
    <n v="1059"/>
    <m/>
    <x v="0"/>
    <n v="99"/>
    <n v="8402"/>
    <x v="0"/>
    <s v="CABOT OIL AND GAS CORPORATION"/>
    <n v="2.3902099999999997"/>
    <n v="0.44601180000000001"/>
    <n v="138.33000000000001"/>
    <n v="1.319928"/>
    <n v="142.48614979999999"/>
    <n v="115.661"/>
    <n v="17.357009999999999"/>
    <n v="0"/>
    <x v="1"/>
    <n v="2.0611800000000002"/>
    <n v="135.07919000000001"/>
    <n v="2.6685463701401169E-2"/>
    <n v="8542.92"/>
    <n v="8.3163567606102645E-3"/>
    <n v="1.6775033947896034E-2"/>
    <n v="3.1302116074161759E-3"/>
    <n v="0.98009475444468774"/>
    <n v="0.85624588065711671"/>
    <n v="0.12849507018808742"/>
    <n v="1.5259049154795791E-2"/>
    <x v="0"/>
    <n v="0.26"/>
    <x v="0"/>
    <m/>
    <m/>
    <x v="0"/>
    <n v="13000"/>
    <x v="0"/>
    <x v="0"/>
    <m/>
    <x v="0"/>
    <x v="0"/>
    <x v="0"/>
    <m/>
    <x v="0"/>
    <x v="0"/>
    <x v="0"/>
    <x v="0"/>
    <x v="0"/>
    <x v="0"/>
    <x v="0"/>
    <x v="0"/>
    <x v="0"/>
    <x v="0"/>
    <x v="0"/>
    <x v="0"/>
    <x v="0"/>
    <m/>
    <x v="0"/>
    <x v="0"/>
    <x v="0"/>
    <x v="0"/>
    <x v="0"/>
    <m/>
    <n v="20107"/>
    <x v="0"/>
    <s v="WYOMING ANALYTICAL LABS ROCK SPRINGS ID No C1303-C1314"/>
    <m/>
    <m/>
    <d v="2002-01-18T00:00:00"/>
    <x v="0"/>
    <x v="0"/>
  </r>
  <r>
    <x v="1"/>
    <s v="T24N R111W S13 fFRONTIER"/>
    <m/>
    <x v="1"/>
    <x v="3"/>
    <s v="BLUE FOREST"/>
    <s v="C SE"/>
    <n v="13"/>
    <n v="24"/>
    <n v="111"/>
    <n v="42.054169999999999"/>
    <n v="-109.951111"/>
    <s v="4903724493"/>
    <s v="BLUE FOREST #40-13"/>
    <x v="0"/>
    <x v="15"/>
    <m/>
    <m/>
    <n v="141"/>
    <x v="0"/>
    <n v="10041"/>
    <n v="10182"/>
    <n v="10347"/>
    <n v="10248"/>
    <x v="1"/>
    <d v="2002-01-07T00:00:00"/>
    <n v="7.61"/>
    <x v="0"/>
    <n v="52"/>
    <n v="5.5"/>
    <n v="3620"/>
    <n v="71.2"/>
    <x v="1"/>
    <n v="4950"/>
    <n v="1060"/>
    <m/>
    <x v="0"/>
    <n v="95"/>
    <n v="9100"/>
    <x v="0"/>
    <s v="CABOT OIL AND GAS CORPORATION"/>
    <n v="2.5948000000000002"/>
    <n v="0.45259500000000003"/>
    <n v="157.47"/>
    <n v="1.821296"/>
    <n v="162.33869099999998"/>
    <n v="139.6395"/>
    <n v="17.373399999999997"/>
    <n v="0"/>
    <x v="1"/>
    <n v="1.9779000000000002"/>
    <n v="158.99080000000001"/>
    <n v="1.0418872508654912E-2"/>
    <n v="9853.7000000000007"/>
    <n v="3.9765322865720189E-2"/>
    <n v="1.5983866717269517E-2"/>
    <n v="2.7879675338764441E-3"/>
    <n v="0.98122816574885408"/>
    <n v="0.87828666815941547"/>
    <n v="0.10927298938051759"/>
    <n v="1.2440342460066872E-2"/>
    <x v="0"/>
    <n v="11"/>
    <x v="0"/>
    <m/>
    <m/>
    <x v="0"/>
    <n v="13800"/>
    <x v="0"/>
    <x v="0"/>
    <m/>
    <x v="0"/>
    <x v="0"/>
    <x v="0"/>
    <m/>
    <x v="0"/>
    <x v="0"/>
    <x v="0"/>
    <x v="0"/>
    <x v="0"/>
    <x v="0"/>
    <x v="0"/>
    <x v="0"/>
    <x v="0"/>
    <x v="0"/>
    <x v="0"/>
    <x v="0"/>
    <x v="0"/>
    <m/>
    <x v="0"/>
    <x v="0"/>
    <x v="0"/>
    <x v="0"/>
    <x v="0"/>
    <s v="FRONTIER ASSUMED;  PERFS @ 10,041-182"/>
    <n v="20107"/>
    <x v="0"/>
    <s v="WYOMING ANALYTICAL LABS ROCK SPRINGS ID No C1303-C1314"/>
    <m/>
    <m/>
    <d v="2002-01-18T00:00:00"/>
    <x v="0"/>
    <x v="0"/>
  </r>
  <r>
    <x v="1"/>
    <s v="T24N R111W S13 fFRONTIER"/>
    <n v="3900"/>
    <x v="0"/>
    <x v="1"/>
    <s v="BLUE FOREST"/>
    <s v="SE NW"/>
    <n v="13"/>
    <n v="24"/>
    <n v="111"/>
    <n v="42.061109999999999"/>
    <n v="-109.960278"/>
    <s v="4903724830"/>
    <s v="BLUE FOREST 22-13F"/>
    <x v="0"/>
    <x v="15"/>
    <m/>
    <m/>
    <m/>
    <x v="0"/>
    <s v="9950"/>
    <m/>
    <n v="10276"/>
    <n v="10163"/>
    <x v="1"/>
    <d v="2003-03-12T00:00:00"/>
    <n v="7.38"/>
    <x v="1"/>
    <n v="38"/>
    <n v="6"/>
    <n v="1472"/>
    <m/>
    <x v="1"/>
    <n v="2000"/>
    <n v="800"/>
    <m/>
    <x v="0"/>
    <n v="4"/>
    <n v="4320"/>
    <x v="0"/>
    <s v="CABOT OIL AND GAS"/>
    <n v="1.8961999999999999"/>
    <n v="0.49374000000000001"/>
    <n v="64.031999999999996"/>
    <n v="0"/>
    <n v="66.421939999999992"/>
    <n v="56.42"/>
    <n v="13.111999999999998"/>
    <n v="0"/>
    <x v="1"/>
    <n v="8.3280000000000007E-2"/>
    <n v="69.615279999999998"/>
    <n v="-2.347401689037755E-2"/>
    <n v="4320"/>
    <n v="0"/>
    <n v="2.8547796104720823E-2"/>
    <n v="7.4333872211501213E-3"/>
    <n v="0.96401881667412914"/>
    <n v="0.81045425659424186"/>
    <n v="0.18834945431520206"/>
    <n v="1.1962890905559815E-3"/>
    <x v="0"/>
    <m/>
    <x v="0"/>
    <m/>
    <n v="0.745"/>
    <x v="0"/>
    <m/>
    <x v="0"/>
    <x v="0"/>
    <m/>
    <x v="0"/>
    <x v="0"/>
    <x v="0"/>
    <m/>
    <x v="0"/>
    <x v="0"/>
    <x v="0"/>
    <x v="0"/>
    <x v="0"/>
    <x v="0"/>
    <x v="0"/>
    <x v="0"/>
    <x v="0"/>
    <x v="0"/>
    <x v="0"/>
    <x v="0"/>
    <x v="0"/>
    <m/>
    <x v="0"/>
    <x v="0"/>
    <x v="0"/>
    <x v="0"/>
    <x v="0"/>
    <m/>
    <n v="20030312"/>
    <x v="0"/>
    <s v="QUESTAR APPLIED TECHNOLOGY ROCK SPRINGS"/>
    <m/>
    <m/>
    <d v="2003-03-14T00:00:00"/>
    <x v="0"/>
    <x v="0"/>
  </r>
  <r>
    <x v="1"/>
    <s v="T24N R111W S13 fFRONTIER"/>
    <m/>
    <x v="1"/>
    <x v="3"/>
    <s v="BLUE FOREST"/>
    <s v="C NE"/>
    <n v="13"/>
    <n v="24"/>
    <n v="111"/>
    <n v="42.054160000000003"/>
    <n v="-109.9513"/>
    <s v="4903724491"/>
    <s v="BLUE FOREST #20-13"/>
    <x v="0"/>
    <x v="15"/>
    <m/>
    <m/>
    <m/>
    <x v="0"/>
    <m/>
    <m/>
    <n v="10310"/>
    <n v="10234"/>
    <x v="1"/>
    <d v="2002-01-07T00:00:00"/>
    <m/>
    <x v="0"/>
    <n v="26.2"/>
    <n v="2.17"/>
    <n v="2690"/>
    <n v="35.799999999999997"/>
    <x v="1"/>
    <n v="3640"/>
    <n v="822"/>
    <m/>
    <x v="0"/>
    <n v="123"/>
    <n v="6980"/>
    <x v="0"/>
    <s v="CABOT OIL AND GAS CORPORATION"/>
    <n v="1.30738"/>
    <n v="0.17856929999999999"/>
    <n v="117.015"/>
    <n v="0.91576399999999991"/>
    <n v="119.41671329999998"/>
    <n v="102.6844"/>
    <n v="13.472579999999999"/>
    <n v="0"/>
    <x v="1"/>
    <n v="2.5608600000000004"/>
    <n v="118.71784"/>
    <n v="2.9347832572602485E-3"/>
    <n v="7339.17"/>
    <n v="2.5083157752858586E-2"/>
    <n v="1.0948048760273494E-2"/>
    <n v="1.4953459617616188E-3"/>
    <n v="0.98755660527796485"/>
    <n v="0.86494498215264026"/>
    <n v="0.11348403913009199"/>
    <n v="2.1570978717267771E-2"/>
    <x v="0"/>
    <n v="0.432"/>
    <x v="0"/>
    <m/>
    <m/>
    <x v="6"/>
    <n v="10200"/>
    <x v="0"/>
    <x v="0"/>
    <m/>
    <x v="0"/>
    <x v="0"/>
    <x v="0"/>
    <m/>
    <x v="0"/>
    <x v="0"/>
    <x v="0"/>
    <x v="0"/>
    <x v="0"/>
    <x v="0"/>
    <x v="0"/>
    <x v="0"/>
    <x v="0"/>
    <x v="0"/>
    <x v="0"/>
    <x v="0"/>
    <x v="0"/>
    <m/>
    <x v="0"/>
    <x v="0"/>
    <x v="0"/>
    <x v="0"/>
    <x v="0"/>
    <s v="FRONTIER ASSUMED"/>
    <n v="20107"/>
    <x v="0"/>
    <s v="WYOMING ANALYTICAL LABS ROCK SPRINGS ID No C1303-C1314"/>
    <m/>
    <m/>
    <d v="2002-01-18T00:00:00"/>
    <x v="0"/>
    <x v="0"/>
  </r>
  <r>
    <x v="1"/>
    <s v="T24N R111W S14 fFRONTIER"/>
    <n v="3902"/>
    <x v="0"/>
    <x v="1"/>
    <s v="BLUE FOREST"/>
    <s v="NE NW"/>
    <n v="14"/>
    <n v="24"/>
    <n v="111"/>
    <n v="42.064439999999998"/>
    <n v="-109.975556"/>
    <s v="4903724975"/>
    <s v="BLUE FOREST 60-14"/>
    <x v="0"/>
    <x v="15"/>
    <m/>
    <m/>
    <m/>
    <x v="0"/>
    <s v="9891"/>
    <m/>
    <n v="10225"/>
    <n v="10194"/>
    <x v="1"/>
    <d v="2003-03-12T00:00:00"/>
    <n v="6.98"/>
    <x v="1"/>
    <n v="81"/>
    <n v="5"/>
    <n v="2254"/>
    <m/>
    <x v="1"/>
    <n v="3100"/>
    <n v="900"/>
    <m/>
    <x v="0"/>
    <m/>
    <n v="6340"/>
    <x v="0"/>
    <s v="CABOT OIL AND GAS"/>
    <n v="4.0419"/>
    <n v="0.41144999999999998"/>
    <n v="98.048999999999992"/>
    <n v="0"/>
    <n v="102.50234999999999"/>
    <n v="87.450999999999993"/>
    <n v="14.750999999999998"/>
    <n v="0"/>
    <x v="1"/>
    <n v="0"/>
    <n v="102.202"/>
    <n v="1.467237994698181E-3"/>
    <n v="6340"/>
    <n v="0"/>
    <n v="3.9432266674861605E-2"/>
    <n v="4.0140543119255318E-3"/>
    <n v="0.95655367901321287"/>
    <n v="0.85566818653255317"/>
    <n v="0.14433181346744681"/>
    <n v="0"/>
    <x v="0"/>
    <m/>
    <x v="0"/>
    <m/>
    <n v="0.61599999999999999"/>
    <x v="0"/>
    <m/>
    <x v="0"/>
    <x v="0"/>
    <m/>
    <x v="0"/>
    <x v="0"/>
    <x v="0"/>
    <m/>
    <x v="0"/>
    <x v="0"/>
    <x v="0"/>
    <x v="0"/>
    <x v="0"/>
    <x v="0"/>
    <x v="0"/>
    <x v="0"/>
    <x v="0"/>
    <x v="0"/>
    <x v="0"/>
    <x v="0"/>
    <x v="0"/>
    <m/>
    <x v="0"/>
    <x v="0"/>
    <x v="0"/>
    <x v="0"/>
    <x v="0"/>
    <m/>
    <n v="20030312"/>
    <x v="0"/>
    <s v="QUESTAR APPLIED TECHNOLOGY ROCK SPRINGS"/>
    <m/>
    <m/>
    <d v="2003-03-14T00:00:00"/>
    <x v="0"/>
    <x v="0"/>
  </r>
  <r>
    <x v="1"/>
    <s v="T24N R111W S14 fFRONTIER"/>
    <m/>
    <x v="1"/>
    <x v="3"/>
    <s v="BLUE FOREST"/>
    <s v="C NE"/>
    <n v="14"/>
    <n v="24"/>
    <n v="111"/>
    <n v="42.061109999999999"/>
    <n v="-109.970833"/>
    <s v="4903724580"/>
    <s v="BLUE FOREST #20-14"/>
    <x v="0"/>
    <x v="15"/>
    <m/>
    <m/>
    <m/>
    <x v="0"/>
    <m/>
    <m/>
    <n v="10170"/>
    <n v="10096"/>
    <x v="1"/>
    <d v="2002-01-07T00:00:00"/>
    <n v="7.39"/>
    <x v="0"/>
    <n v="42.46"/>
    <n v="4.46"/>
    <n v="2370"/>
    <n v="46.4"/>
    <x v="1"/>
    <n v="3420"/>
    <n v="538"/>
    <m/>
    <x v="0"/>
    <n v="33"/>
    <n v="6050"/>
    <x v="0"/>
    <s v="CABOT OIL AND GAS CORPORATION"/>
    <n v="2.118754"/>
    <n v="0.36701339999999999"/>
    <n v="103.095"/>
    <n v="1.186912"/>
    <n v="106.76767940000001"/>
    <n v="96.478200000000001"/>
    <n v="8.8178199999999993"/>
    <n v="0"/>
    <x v="1"/>
    <n v="0.68706"/>
    <n v="105.98308"/>
    <n v="3.6878806083359378E-3"/>
    <n v="6454.32"/>
    <n v="3.2334425222643029E-2"/>
    <n v="1.9844526095413102E-2"/>
    <n v="3.4374953362524799E-3"/>
    <n v="0.97671797856833442"/>
    <n v="0.91031700531820736"/>
    <n v="8.320026177763469E-2"/>
    <n v="6.4827329041579089E-3"/>
    <x v="0"/>
    <n v="54.3"/>
    <x v="0"/>
    <m/>
    <m/>
    <x v="0"/>
    <n v="6940"/>
    <x v="0"/>
    <x v="0"/>
    <m/>
    <x v="0"/>
    <x v="0"/>
    <x v="0"/>
    <m/>
    <x v="0"/>
    <x v="0"/>
    <x v="0"/>
    <x v="0"/>
    <x v="0"/>
    <x v="0"/>
    <x v="0"/>
    <x v="0"/>
    <x v="0"/>
    <x v="0"/>
    <x v="0"/>
    <x v="0"/>
    <x v="0"/>
    <m/>
    <x v="0"/>
    <x v="0"/>
    <x v="0"/>
    <x v="0"/>
    <x v="0"/>
    <s v="FRONTIER ASSUMED"/>
    <n v="20107"/>
    <x v="0"/>
    <s v="WYOMING ANALYTICAL LABS ROCK SPRINGS ID No C1303-C1314"/>
    <m/>
    <m/>
    <d v="2002-01-18T00:00:00"/>
    <x v="0"/>
    <x v="0"/>
  </r>
  <r>
    <x v="1"/>
    <s v="T24N R111W S16 fFRONTIER"/>
    <n v="4816"/>
    <x v="0"/>
    <x v="1"/>
    <s v="LINCOLN ROAD"/>
    <s v="NE NE"/>
    <n v="16"/>
    <n v="24"/>
    <n v="111"/>
    <n v="42.061945000000001"/>
    <n v="-110.009608"/>
    <s v="4903723389"/>
    <s v="V3 STATE"/>
    <x v="0"/>
    <x v="15"/>
    <m/>
    <m/>
    <n v="44"/>
    <x v="0"/>
    <n v="9830"/>
    <n v="9874"/>
    <n v="10050"/>
    <n v="9954"/>
    <x v="1"/>
    <d v="2005-11-30T00:00:00"/>
    <n v="7.55"/>
    <x v="1"/>
    <n v="34"/>
    <n v="2"/>
    <n v="2780"/>
    <n v="68"/>
    <x v="1"/>
    <n v="4748"/>
    <n v="976"/>
    <n v="0"/>
    <x v="1"/>
    <n v="7"/>
    <n v="9200"/>
    <x v="0"/>
    <s v="CHEVRON USA INC"/>
    <n v="1.6966000000000001"/>
    <n v="0.16458"/>
    <n v="120.93"/>
    <n v="1.7394399999999999"/>
    <n v="124.53062"/>
    <n v="133.94108"/>
    <n v="15.996639999999998"/>
    <n v="0"/>
    <x v="1"/>
    <n v="0.14574000000000001"/>
    <n v="150.08345999999997"/>
    <n v="-9.3049999475627684E-2"/>
    <n v="8615"/>
    <n v="-3.2837496491720464E-2"/>
    <n v="1.3623958509160239E-2"/>
    <n v="1.3216026708933112E-3"/>
    <n v="0.98505443881994637"/>
    <n v="0.89244397750425009"/>
    <n v="0.10658496279336843"/>
    <n v="9.7105970238159508E-4"/>
    <x v="1"/>
    <n v="11.4"/>
    <x v="1"/>
    <n v="8577"/>
    <n v="63.45"/>
    <x v="1"/>
    <n v="0"/>
    <x v="2"/>
    <x v="1"/>
    <n v="0"/>
    <x v="1"/>
    <x v="1"/>
    <x v="1"/>
    <n v="0"/>
    <x v="1"/>
    <x v="3"/>
    <x v="1"/>
    <x v="1"/>
    <x v="0"/>
    <x v="0"/>
    <x v="0"/>
    <x v="0"/>
    <x v="0"/>
    <x v="0"/>
    <x v="0"/>
    <x v="0"/>
    <x v="0"/>
    <m/>
    <x v="0"/>
    <x v="0"/>
    <x v="0"/>
    <x v="0"/>
    <x v="0"/>
    <m/>
    <n v="20051130"/>
    <x v="0"/>
    <s v="WYOMING ANALYTICAL LABS ROCK SPRINGS ID No D3137"/>
    <s v="9304"/>
    <s v="9830-9874"/>
    <d v="2005-12-13T00:00:00"/>
    <x v="0"/>
    <x v="0"/>
  </r>
  <r>
    <x v="1"/>
    <s v="T24N R111W S16 fFRONTIER"/>
    <n v="4808"/>
    <x v="0"/>
    <x v="1"/>
    <s v="LINCOLN ROAD"/>
    <s v="C NW"/>
    <n v="16"/>
    <n v="24"/>
    <n v="111"/>
    <n v="42.060830000000003"/>
    <n v="-110.01861"/>
    <s v="4903722446"/>
    <s v="V-1 STATE"/>
    <x v="0"/>
    <x v="15"/>
    <m/>
    <m/>
    <n v="71"/>
    <x v="0"/>
    <n v="9874"/>
    <n v="9945"/>
    <n v="11055"/>
    <n v="10954"/>
    <x v="1"/>
    <d v="2005-11-07T00:00:00"/>
    <n v="7.26"/>
    <x v="1"/>
    <n v="3.9"/>
    <n v="0.5"/>
    <n v="1409"/>
    <n v="43"/>
    <x v="1"/>
    <n v="2474"/>
    <n v="383"/>
    <n v="0"/>
    <x v="1"/>
    <n v="2"/>
    <n v="4540"/>
    <x v="0"/>
    <s v="CHEVRON USA INC"/>
    <n v="0.19461000000000001"/>
    <n v="4.1145000000000001E-2"/>
    <n v="61.291499999999999"/>
    <n v="1.0999399999999999"/>
    <n v="62.627194999999993"/>
    <n v="69.791539999999998"/>
    <n v="6.2773699999999995"/>
    <n v="0"/>
    <x v="1"/>
    <n v="4.1640000000000003E-2"/>
    <n v="76.110550000000003"/>
    <n v="-9.7185917213805165E-2"/>
    <n v="4315.3999999999996"/>
    <n v="-2.5363055310883797E-2"/>
    <n v="3.1074359948581446E-3"/>
    <n v="6.5698296083674206E-4"/>
    <n v="0.99623558104430521"/>
    <n v="0.91697589887341502"/>
    <n v="8.2477002202716962E-2"/>
    <n v="5.4709892386797885E-4"/>
    <x v="1"/>
    <n v="2.5"/>
    <x v="1"/>
    <n v="4469"/>
    <n v="127.39"/>
    <x v="1"/>
    <n v="0"/>
    <x v="2"/>
    <x v="1"/>
    <n v="0"/>
    <x v="1"/>
    <x v="1"/>
    <x v="1"/>
    <n v="0"/>
    <x v="1"/>
    <x v="3"/>
    <x v="1"/>
    <x v="1"/>
    <x v="0"/>
    <x v="0"/>
    <x v="0"/>
    <x v="0"/>
    <x v="0"/>
    <x v="0"/>
    <x v="0"/>
    <x v="0"/>
    <x v="0"/>
    <m/>
    <x v="0"/>
    <x v="0"/>
    <x v="0"/>
    <x v="0"/>
    <x v="0"/>
    <m/>
    <n v="20051107"/>
    <x v="0"/>
    <s v="WYOMING ANALYTICAL LABS ROCK SPRINGS ID No D2836"/>
    <m/>
    <s v="9874-9945"/>
    <d v="2005-11-14T00:00:00"/>
    <x v="0"/>
    <x v="0"/>
  </r>
  <r>
    <x v="1"/>
    <s v="T24N R111W S17 fFRONTIER"/>
    <m/>
    <x v="1"/>
    <x v="3"/>
    <s v="LINCOLN ROAD"/>
    <s v="C NW"/>
    <n v="17"/>
    <n v="24"/>
    <n v="111"/>
    <n v="42.061369999999997"/>
    <n v="-110.03870499999999"/>
    <s v="4903722970"/>
    <s v="10-17"/>
    <x v="0"/>
    <x v="15"/>
    <m/>
    <m/>
    <m/>
    <x v="0"/>
    <m/>
    <m/>
    <n v="10950"/>
    <n v="10904"/>
    <x v="1"/>
    <d v="1997-04-09T00:00:00"/>
    <n v="7.05"/>
    <x v="0"/>
    <n v="7"/>
    <n v="2"/>
    <n v="1790"/>
    <n v="40"/>
    <x v="1"/>
    <n v="2500"/>
    <n v="720"/>
    <n v="0"/>
    <x v="1"/>
    <n v="0"/>
    <n v="4693"/>
    <x v="0"/>
    <s v="XTO ENERGY INC"/>
    <n v="0.3493"/>
    <n v="0.16458"/>
    <n v="77.864999999999995"/>
    <n v="1.0231999999999999"/>
    <n v="79.402079999999998"/>
    <n v="70.525000000000006"/>
    <n v="11.800799999999999"/>
    <n v="0"/>
    <x v="1"/>
    <n v="0"/>
    <n v="82.325799999999987"/>
    <n v="-1.8078020932445225E-2"/>
    <n v="5059"/>
    <n v="3.7530762920426577E-2"/>
    <n v="4.399129090824825E-3"/>
    <n v="2.0727416712509297E-3"/>
    <n v="0.99352812923792422"/>
    <n v="0.85665732977997178"/>
    <n v="0.14334267022002825"/>
    <n v="0"/>
    <x v="1"/>
    <n v="0"/>
    <x v="1"/>
    <n v="4529"/>
    <n v="1.4"/>
    <x v="0"/>
    <n v="0"/>
    <x v="0"/>
    <x v="1"/>
    <m/>
    <x v="1"/>
    <x v="1"/>
    <x v="1"/>
    <n v="0"/>
    <x v="1"/>
    <x v="3"/>
    <x v="1"/>
    <x v="1"/>
    <x v="0"/>
    <x v="0"/>
    <x v="0"/>
    <x v="0"/>
    <x v="0"/>
    <x v="0"/>
    <x v="0"/>
    <x v="0"/>
    <x v="0"/>
    <m/>
    <x v="0"/>
    <x v="0"/>
    <x v="0"/>
    <x v="0"/>
    <x v="0"/>
    <m/>
    <n v="19970409"/>
    <x v="1"/>
    <s v="CORE LABS - LAB No 974343-19"/>
    <m/>
    <m/>
    <d v="1997-04-10T00:00:00"/>
    <x v="0"/>
    <x v="0"/>
  </r>
  <r>
    <x v="1"/>
    <s v="T24N R111W S23 fFRONTIER"/>
    <n v="3903"/>
    <x v="0"/>
    <x v="1"/>
    <s v="LINCOLN ROAD"/>
    <s v="NW SE"/>
    <n v="23"/>
    <n v="24"/>
    <n v="111"/>
    <n v="42.050083000000001"/>
    <n v="-109.97583299999999"/>
    <s v="4903725020"/>
    <s v="MCCULLEN BLUFF 50-23"/>
    <x v="0"/>
    <x v="15"/>
    <m/>
    <m/>
    <m/>
    <x v="0"/>
    <s v="10044"/>
    <m/>
    <n v="10315"/>
    <n v="10234"/>
    <x v="1"/>
    <d v="2003-03-16T00:00:00"/>
    <n v="7.26"/>
    <x v="1"/>
    <n v="37"/>
    <n v="4"/>
    <n v="1150"/>
    <m/>
    <x v="1"/>
    <n v="1500"/>
    <n v="600"/>
    <m/>
    <x v="0"/>
    <m/>
    <n v="3291"/>
    <x v="0"/>
    <s v="CABOT OIL AND GAS"/>
    <n v="1.8463000000000001"/>
    <n v="0.32916000000000001"/>
    <n v="50.024999999999999"/>
    <n v="0"/>
    <n v="52.20046"/>
    <n v="42.314999999999998"/>
    <n v="9.8339999999999996"/>
    <n v="0"/>
    <x v="1"/>
    <n v="0"/>
    <n v="52.149000000000001"/>
    <n v="4.9315061141666408E-4"/>
    <n v="3291"/>
    <n v="0"/>
    <n v="3.5369420116221198E-2"/>
    <n v="6.3056915590399016E-3"/>
    <n v="0.95832488832473883"/>
    <n v="0.81142495541621118"/>
    <n v="0.18857504458378874"/>
    <n v="0"/>
    <x v="0"/>
    <m/>
    <x v="0"/>
    <m/>
    <n v="0.89300000000000002"/>
    <x v="0"/>
    <m/>
    <x v="0"/>
    <x v="0"/>
    <m/>
    <x v="0"/>
    <x v="0"/>
    <x v="0"/>
    <m/>
    <x v="0"/>
    <x v="0"/>
    <x v="0"/>
    <x v="0"/>
    <x v="0"/>
    <x v="0"/>
    <x v="0"/>
    <x v="0"/>
    <x v="0"/>
    <x v="0"/>
    <x v="0"/>
    <x v="0"/>
    <x v="0"/>
    <m/>
    <x v="0"/>
    <x v="0"/>
    <x v="0"/>
    <x v="0"/>
    <x v="0"/>
    <m/>
    <n v="20030316"/>
    <x v="0"/>
    <s v="QUESTAR APPLIED TECHNOLOGY ROCK SPRINGS"/>
    <m/>
    <m/>
    <d v="2003-03-18T00:00:00"/>
    <x v="0"/>
    <x v="0"/>
  </r>
  <r>
    <x v="1"/>
    <s v="T25N R111W S05 fFRONTIER"/>
    <n v="1896"/>
    <x v="0"/>
    <x v="2"/>
    <m/>
    <s v="NW SW"/>
    <n v="5"/>
    <n v="25"/>
    <n v="111"/>
    <n v="42.175170000000001"/>
    <n v="-110.07034"/>
    <s v="4902320544"/>
    <s v="13-5F"/>
    <x v="0"/>
    <x v="15"/>
    <m/>
    <m/>
    <m/>
    <x v="0"/>
    <s v="8764"/>
    <m/>
    <n v="8950"/>
    <m/>
    <x v="1"/>
    <d v="1994-07-29T00:00:00"/>
    <n v="7.39"/>
    <x v="1"/>
    <n v="67"/>
    <n v="9"/>
    <n v="2770"/>
    <n v="246"/>
    <x v="1"/>
    <n v="4300"/>
    <n v="695"/>
    <n v="0"/>
    <x v="1"/>
    <n v="0"/>
    <n v="7734"/>
    <x v="0"/>
    <s v="XTO ENERGY"/>
    <n v="3.3433000000000002"/>
    <n v="0.74060999999999999"/>
    <n v="120.495"/>
    <n v="6.2926799999999998"/>
    <n v="130.87159"/>
    <n v="121.303"/>
    <n v="11.391049999999998"/>
    <n v="0"/>
    <x v="1"/>
    <n v="0"/>
    <n v="132.69405"/>
    <n v="-6.9146342444334034E-3"/>
    <n v="8087"/>
    <n v="2.2312116806775806E-2"/>
    <n v="2.5546415383201199E-2"/>
    <n v="5.6590586238006281E-3"/>
    <n v="0.9687945259929982"/>
    <n v="0.91415553297227714"/>
    <n v="8.5844467027722776E-2"/>
    <n v="0"/>
    <x v="1"/>
    <n v="0"/>
    <x v="1"/>
    <n v="7551"/>
    <n v="1.3"/>
    <x v="0"/>
    <n v="0"/>
    <x v="0"/>
    <x v="1"/>
    <m/>
    <x v="1"/>
    <x v="1"/>
    <x v="1"/>
    <n v="0"/>
    <x v="1"/>
    <x v="3"/>
    <x v="1"/>
    <x v="1"/>
    <x v="0"/>
    <x v="0"/>
    <x v="0"/>
    <x v="0"/>
    <x v="0"/>
    <x v="0"/>
    <x v="0"/>
    <x v="0"/>
    <x v="0"/>
    <m/>
    <x v="0"/>
    <x v="0"/>
    <x v="0"/>
    <x v="0"/>
    <x v="0"/>
    <m/>
    <n v="19940729"/>
    <x v="1"/>
    <s v="WESTERN ATLAS CORE LABS  LAB No 941627-30"/>
    <m/>
    <m/>
    <d v="1994-08-11T00:00:00"/>
    <x v="0"/>
    <x v="0"/>
  </r>
  <r>
    <x v="1"/>
    <s v="T25N R111W S06 fFRONTIER"/>
    <n v="1891"/>
    <x v="0"/>
    <x v="2"/>
    <m/>
    <s v="SW NW"/>
    <n v="6"/>
    <n v="25"/>
    <n v="111"/>
    <n v="42.179009999999998"/>
    <n v="-110.08929000000001"/>
    <s v="4902320875"/>
    <s v="12-6"/>
    <x v="0"/>
    <x v="15"/>
    <m/>
    <m/>
    <m/>
    <x v="0"/>
    <s v="8551"/>
    <m/>
    <n v="8810"/>
    <n v="8700"/>
    <x v="1"/>
    <d v="1994-07-18T00:00:00"/>
    <n v="7.34"/>
    <x v="1"/>
    <n v="71"/>
    <n v="8"/>
    <n v="1920"/>
    <n v="165"/>
    <x v="1"/>
    <n v="2800"/>
    <n v="647"/>
    <n v="0"/>
    <x v="1"/>
    <n v="0"/>
    <n v="5282"/>
    <x v="0"/>
    <s v="XTO ENERGY"/>
    <n v="3.5428999999999999"/>
    <n v="0.65832000000000002"/>
    <n v="83.52"/>
    <n v="4.2206999999999999"/>
    <n v="91.941919999999996"/>
    <n v="78.988"/>
    <n v="10.604329999999999"/>
    <n v="0"/>
    <x v="1"/>
    <n v="0"/>
    <n v="89.592330000000004"/>
    <n v="1.2942957045295817E-2"/>
    <n v="5611"/>
    <n v="3.0202882585146425E-2"/>
    <n v="3.8534109359473892E-2"/>
    <n v="7.16017242189417E-3"/>
    <n v="0.95430571821863186"/>
    <n v="0.88163797057181115"/>
    <n v="0.11836202942818876"/>
    <n v="0"/>
    <x v="1"/>
    <n v="0"/>
    <x v="1"/>
    <n v="5120"/>
    <n v="1.4"/>
    <x v="0"/>
    <n v="0"/>
    <x v="0"/>
    <x v="1"/>
    <m/>
    <x v="1"/>
    <x v="1"/>
    <x v="1"/>
    <n v="0"/>
    <x v="1"/>
    <x v="3"/>
    <x v="1"/>
    <x v="1"/>
    <x v="0"/>
    <x v="0"/>
    <x v="0"/>
    <x v="0"/>
    <x v="0"/>
    <x v="0"/>
    <x v="0"/>
    <x v="0"/>
    <x v="0"/>
    <m/>
    <x v="0"/>
    <x v="0"/>
    <x v="0"/>
    <x v="0"/>
    <x v="0"/>
    <m/>
    <n v="19940718"/>
    <x v="1"/>
    <s v="WESTERN ATLAS CORE LABS  LAB No 941627-12"/>
    <m/>
    <m/>
    <d v="1994-08-13T00:00:00"/>
    <x v="0"/>
    <x v="0"/>
  </r>
  <r>
    <x v="1"/>
    <s v="T25N R111W S06 fFRONTIER"/>
    <n v="1906"/>
    <x v="0"/>
    <x v="2"/>
    <m/>
    <s v="SW SW"/>
    <n v="6"/>
    <n v="25"/>
    <n v="111"/>
    <n v="42.171810000000001"/>
    <n v="-110.09036"/>
    <s v="4902320392"/>
    <s v="14-6"/>
    <x v="0"/>
    <x v="15"/>
    <m/>
    <m/>
    <m/>
    <x v="0"/>
    <s v="8626"/>
    <m/>
    <n v="8803"/>
    <m/>
    <x v="1"/>
    <d v="1994-07-15T00:00:00"/>
    <n v="7.8"/>
    <x v="1"/>
    <n v="67"/>
    <n v="8"/>
    <n v="1890"/>
    <n v="164"/>
    <x v="1"/>
    <n v="2700"/>
    <n v="756"/>
    <n v="0"/>
    <x v="1"/>
    <n v="0"/>
    <n v="5202"/>
    <x v="0"/>
    <s v="XTO ENERGY"/>
    <n v="3.3433000000000002"/>
    <n v="0.65832000000000002"/>
    <n v="82.215000000000003"/>
    <n v="4.1951200000000002"/>
    <n v="90.411739999999995"/>
    <n v="76.167000000000002"/>
    <n v="12.390839999999999"/>
    <n v="0"/>
    <x v="1"/>
    <n v="0"/>
    <n v="88.557839999999999"/>
    <n v="1.0358743647942828E-2"/>
    <n v="5585"/>
    <n v="3.5505701307128955E-2"/>
    <n v="3.697860476969031E-2"/>
    <n v="7.2813552753215466E-3"/>
    <n v="0.95574003995498813"/>
    <n v="0.86008195321837122"/>
    <n v="0.13991804678162881"/>
    <n v="0"/>
    <x v="1"/>
    <n v="0"/>
    <x v="1"/>
    <n v="5015"/>
    <n v="1.4"/>
    <x v="0"/>
    <n v="0"/>
    <x v="0"/>
    <x v="1"/>
    <m/>
    <x v="1"/>
    <x v="1"/>
    <x v="1"/>
    <n v="0"/>
    <x v="1"/>
    <x v="3"/>
    <x v="1"/>
    <x v="1"/>
    <x v="0"/>
    <x v="0"/>
    <x v="0"/>
    <x v="0"/>
    <x v="0"/>
    <x v="0"/>
    <x v="0"/>
    <x v="0"/>
    <x v="0"/>
    <m/>
    <x v="0"/>
    <x v="0"/>
    <x v="0"/>
    <x v="0"/>
    <x v="0"/>
    <m/>
    <n v="19940715"/>
    <x v="1"/>
    <s v="WESTERN ATLAS CORE LABS  LAB No 941627-40"/>
    <m/>
    <m/>
    <d v="1994-08-11T00:00:00"/>
    <x v="0"/>
    <x v="0"/>
  </r>
  <r>
    <x v="1"/>
    <s v="T25N R111W S06 fFRONTIER"/>
    <n v="1935"/>
    <x v="0"/>
    <x v="2"/>
    <m/>
    <s v="NW SE"/>
    <n v="6"/>
    <n v="25"/>
    <n v="111"/>
    <n v="42.175359999999998"/>
    <n v="-110.07953999999999"/>
    <s v="4902320876"/>
    <s v="33-6"/>
    <x v="0"/>
    <x v="15"/>
    <m/>
    <m/>
    <m/>
    <x v="0"/>
    <s v="8636"/>
    <m/>
    <n v="8900"/>
    <n v="8855"/>
    <x v="1"/>
    <d v="1994-07-29T00:00:00"/>
    <n v="6.98"/>
    <x v="1"/>
    <n v="72"/>
    <n v="10"/>
    <n v="1550"/>
    <n v="106"/>
    <x v="1"/>
    <n v="2400"/>
    <n v="427"/>
    <n v="0"/>
    <x v="1"/>
    <n v="0"/>
    <n v="4348"/>
    <x v="0"/>
    <s v="XTO ENERGY"/>
    <n v="3.5928"/>
    <n v="0.82289999999999996"/>
    <n v="67.424999999999997"/>
    <n v="2.7114799999999999"/>
    <n v="74.552179999999993"/>
    <n v="67.703999999999994"/>
    <n v="6.9985299999999997"/>
    <n v="0"/>
    <x v="1"/>
    <n v="0"/>
    <n v="74.702529999999996"/>
    <n v="-1.0073383948821656E-3"/>
    <n v="4565"/>
    <n v="2.4346460226635253E-2"/>
    <n v="4.819174972482361E-2"/>
    <n v="1.103790660447488E-2"/>
    <n v="0.94077034367070145"/>
    <n v="0.9063146857275115"/>
    <n v="9.3685314272488496E-2"/>
    <n v="0"/>
    <x v="1"/>
    <n v="0"/>
    <x v="1"/>
    <n v="4245"/>
    <n v="1.7"/>
    <x v="0"/>
    <n v="0"/>
    <x v="0"/>
    <x v="1"/>
    <m/>
    <x v="1"/>
    <x v="1"/>
    <x v="1"/>
    <n v="0"/>
    <x v="1"/>
    <x v="3"/>
    <x v="1"/>
    <x v="1"/>
    <x v="0"/>
    <x v="0"/>
    <x v="0"/>
    <x v="0"/>
    <x v="0"/>
    <x v="0"/>
    <x v="0"/>
    <x v="0"/>
    <x v="0"/>
    <m/>
    <x v="0"/>
    <x v="0"/>
    <x v="0"/>
    <x v="0"/>
    <x v="0"/>
    <m/>
    <n v="19940729"/>
    <x v="1"/>
    <s v="WESTERN ATLAS CORE LABS  LAB No 941627-57"/>
    <m/>
    <m/>
    <d v="1994-08-11T00:00:00"/>
    <x v="0"/>
    <x v="0"/>
  </r>
  <r>
    <x v="1"/>
    <s v="T25N R111W S06 fFRONTIER"/>
    <n v="1925"/>
    <x v="0"/>
    <x v="2"/>
    <m/>
    <s v="NW NE"/>
    <n v="6"/>
    <n v="25"/>
    <n v="111"/>
    <n v="42.182429999999997"/>
    <n v="-110.08017"/>
    <s v="4902320469"/>
    <s v="31-6"/>
    <x v="0"/>
    <x v="15"/>
    <m/>
    <m/>
    <m/>
    <x v="0"/>
    <s v="8650"/>
    <m/>
    <n v="8882"/>
    <n v="8842"/>
    <x v="1"/>
    <d v="1994-07-29T00:00:00"/>
    <n v="8.1999999999999993"/>
    <x v="1"/>
    <n v="18"/>
    <n v="3"/>
    <n v="1190"/>
    <n v="22"/>
    <x v="1"/>
    <n v="1450"/>
    <n v="671"/>
    <n v="0"/>
    <x v="1"/>
    <n v="0"/>
    <n v="3013"/>
    <x v="0"/>
    <s v="XTO ENERGY"/>
    <n v="0.8982"/>
    <n v="0.24687000000000001"/>
    <n v="51.765000000000001"/>
    <n v="0.56275999999999993"/>
    <n v="53.472829999999988"/>
    <n v="40.904499999999999"/>
    <n v="10.997689999999999"/>
    <n v="0"/>
    <x v="1"/>
    <n v="0"/>
    <n v="51.902189999999997"/>
    <n v="1.4905240350132229E-2"/>
    <n v="3354"/>
    <n v="5.3557405371446522E-2"/>
    <n v="1.679731557129107E-2"/>
    <n v="4.6167371354760922E-3"/>
    <n v="0.97858594729323289"/>
    <n v="0.78810739970702581"/>
    <n v="0.21189260029297413"/>
    <n v="0"/>
    <x v="1"/>
    <n v="0"/>
    <x v="1"/>
    <n v="2863"/>
    <n v="4"/>
    <x v="0"/>
    <n v="0"/>
    <x v="0"/>
    <x v="1"/>
    <m/>
    <x v="1"/>
    <x v="1"/>
    <x v="1"/>
    <n v="0"/>
    <x v="1"/>
    <x v="3"/>
    <x v="1"/>
    <x v="1"/>
    <x v="0"/>
    <x v="0"/>
    <x v="0"/>
    <x v="0"/>
    <x v="0"/>
    <x v="0"/>
    <x v="0"/>
    <x v="0"/>
    <x v="0"/>
    <m/>
    <x v="0"/>
    <x v="0"/>
    <x v="0"/>
    <x v="0"/>
    <x v="0"/>
    <m/>
    <n v="19940729"/>
    <x v="1"/>
    <s v="WESTERN ATLAS CORE LABS  LAB No 941627-47"/>
    <m/>
    <m/>
    <d v="1994-08-11T00:00:00"/>
    <x v="0"/>
    <x v="0"/>
  </r>
  <r>
    <x v="1"/>
    <s v="T25N R111W S06 fFRONTIER"/>
    <n v="2644"/>
    <x v="0"/>
    <x v="2"/>
    <s v="FONTENELLE"/>
    <s v="NE SW"/>
    <n v="6"/>
    <n v="25"/>
    <n v="111"/>
    <n v="42.174149999999997"/>
    <n v="-110.08517000000001"/>
    <s v="4902321311"/>
    <s v="23-6"/>
    <x v="0"/>
    <x v="15"/>
    <m/>
    <m/>
    <s v=""/>
    <x v="0"/>
    <m/>
    <m/>
    <n v="8890"/>
    <n v="8836"/>
    <x v="3"/>
    <d v="1999-10-27T00:00:00"/>
    <n v="7.05"/>
    <x v="1"/>
    <n v="184"/>
    <n v="126"/>
    <n v="2182"/>
    <m/>
    <x v="1"/>
    <n v="3800"/>
    <n v="305"/>
    <m/>
    <x v="0"/>
    <n v="108"/>
    <n v="6712"/>
    <x v="0"/>
    <s v="XTO ENERGY INC"/>
    <n v="9.1815999999999995"/>
    <n v="10.368539999999999"/>
    <n v="94.916999999999987"/>
    <n v="0"/>
    <n v="114.46713999999999"/>
    <n v="107.19799999999999"/>
    <n v="4.9989499999999998"/>
    <n v="0"/>
    <x v="1"/>
    <n v="2.2485600000000003"/>
    <n v="114.44550999999998"/>
    <n v="9.4490190909073026E-5"/>
    <n v="6705"/>
    <n v="-5.217261682939554E-4"/>
    <n v="8.021166598553961E-2"/>
    <n v="9.0580930038087787E-2"/>
    <n v="0.8292074039763726"/>
    <n v="0.9366728323374155"/>
    <n v="4.3679738943013149E-2"/>
    <n v="1.9647428719571442E-2"/>
    <x v="0"/>
    <n v="7"/>
    <x v="0"/>
    <m/>
    <m/>
    <x v="0"/>
    <m/>
    <x v="0"/>
    <x v="0"/>
    <m/>
    <x v="0"/>
    <x v="0"/>
    <x v="0"/>
    <m/>
    <x v="0"/>
    <x v="0"/>
    <x v="0"/>
    <x v="0"/>
    <x v="0"/>
    <x v="0"/>
    <x v="0"/>
    <x v="0"/>
    <x v="0"/>
    <x v="0"/>
    <x v="0"/>
    <x v="0"/>
    <x v="0"/>
    <m/>
    <x v="0"/>
    <x v="0"/>
    <x v="0"/>
    <x v="0"/>
    <x v="0"/>
    <s v="WELLHEAD"/>
    <n v="991027"/>
    <x v="0"/>
    <s v="CHAMPION TECHNOLOGIES VERNAL UT"/>
    <m/>
    <m/>
    <d v="1999-11-03T00:00:00"/>
    <x v="0"/>
    <x v="0"/>
  </r>
  <r>
    <x v="1"/>
    <s v="T25N R111W S07 fFRONTIER"/>
    <n v="1926"/>
    <x v="0"/>
    <x v="2"/>
    <m/>
    <s v="NW NE"/>
    <n v="7"/>
    <n v="25"/>
    <n v="111"/>
    <n v="42.167209999999997"/>
    <n v="-110.08047000000001"/>
    <s v="4902320920"/>
    <s v="31-7"/>
    <x v="0"/>
    <x v="15"/>
    <m/>
    <m/>
    <m/>
    <x v="0"/>
    <s v="8632"/>
    <m/>
    <n v="8925"/>
    <n v="8727"/>
    <x v="1"/>
    <d v="1994-07-27T00:00:00"/>
    <n v="7.7"/>
    <x v="1"/>
    <n v="69"/>
    <n v="8"/>
    <n v="2070"/>
    <n v="99"/>
    <x v="1"/>
    <n v="3200"/>
    <n v="671"/>
    <n v="0"/>
    <x v="1"/>
    <n v="0"/>
    <n v="5776"/>
    <x v="0"/>
    <s v="XTO ENERGY"/>
    <n v="3.4430999999999998"/>
    <n v="0.65832000000000002"/>
    <n v="90.045000000000002"/>
    <n v="2.5324199999999997"/>
    <n v="96.678839999999994"/>
    <n v="90.271999999999991"/>
    <n v="10.997689999999999"/>
    <n v="0"/>
    <x v="1"/>
    <n v="0"/>
    <n v="101.26969"/>
    <n v="-2.3192139896163932E-2"/>
    <n v="6117"/>
    <n v="2.8672328260321199E-2"/>
    <n v="3.5613790980528935E-2"/>
    <n v="6.8093493881391217E-3"/>
    <n v="0.95757685963133188"/>
    <n v="0.89140195847345827"/>
    <n v="0.10859804152654164"/>
    <n v="0"/>
    <x v="1"/>
    <n v="0"/>
    <x v="1"/>
    <n v="5618"/>
    <n v="1.4"/>
    <x v="0"/>
    <n v="0"/>
    <x v="0"/>
    <x v="1"/>
    <m/>
    <x v="1"/>
    <x v="1"/>
    <x v="1"/>
    <n v="0"/>
    <x v="1"/>
    <x v="3"/>
    <x v="1"/>
    <x v="1"/>
    <x v="0"/>
    <x v="0"/>
    <x v="0"/>
    <x v="0"/>
    <x v="0"/>
    <x v="0"/>
    <x v="0"/>
    <x v="0"/>
    <x v="0"/>
    <m/>
    <x v="0"/>
    <x v="0"/>
    <x v="0"/>
    <x v="0"/>
    <x v="0"/>
    <m/>
    <n v="19940727"/>
    <x v="1"/>
    <s v="WESTERN ATLAS CORE LABS  LAB No 941627-48"/>
    <m/>
    <m/>
    <d v="1994-08-11T00:00:00"/>
    <x v="0"/>
    <x v="0"/>
  </r>
  <r>
    <x v="1"/>
    <s v="T25N R111W S07 fFRONTIER"/>
    <n v="1892"/>
    <x v="0"/>
    <x v="2"/>
    <m/>
    <s v="SW NW"/>
    <n v="7"/>
    <n v="25"/>
    <n v="111"/>
    <n v="42.165210000000002"/>
    <n v="-110.08927"/>
    <s v="4902320897"/>
    <s v="12-7"/>
    <x v="0"/>
    <x v="15"/>
    <m/>
    <m/>
    <m/>
    <x v="0"/>
    <s v="8648"/>
    <m/>
    <n v="8900"/>
    <n v="8812"/>
    <x v="1"/>
    <d v="1994-07-18T00:00:00"/>
    <n v="7.43"/>
    <x v="1"/>
    <n v="50"/>
    <n v="5"/>
    <n v="1350"/>
    <n v="37"/>
    <x v="1"/>
    <n v="1874"/>
    <n v="525"/>
    <n v="0"/>
    <x v="1"/>
    <n v="0"/>
    <n v="3574"/>
    <x v="0"/>
    <s v="XTO ENERGY"/>
    <n v="2.4950000000000001"/>
    <n v="0.41144999999999998"/>
    <n v="58.725000000000001"/>
    <n v="0.94645999999999997"/>
    <n v="62.577909999999996"/>
    <n v="52.865539999999996"/>
    <n v="8.6047499999999992"/>
    <n v="0"/>
    <x v="1"/>
    <n v="0"/>
    <n v="61.470289999999991"/>
    <n v="8.9289485861141424E-3"/>
    <n v="3841"/>
    <n v="3.6008091706001347E-2"/>
    <n v="3.9870299279729862E-2"/>
    <n v="6.575003863184309E-3"/>
    <n v="0.95355469685708583"/>
    <n v="0.86001774190425984"/>
    <n v="0.13998225809574025"/>
    <n v="0"/>
    <x v="1"/>
    <n v="0"/>
    <x v="1"/>
    <n v="3455"/>
    <n v="2.1"/>
    <x v="0"/>
    <n v="0"/>
    <x v="0"/>
    <x v="1"/>
    <m/>
    <x v="1"/>
    <x v="1"/>
    <x v="1"/>
    <n v="0"/>
    <x v="1"/>
    <x v="3"/>
    <x v="1"/>
    <x v="1"/>
    <x v="0"/>
    <x v="0"/>
    <x v="0"/>
    <x v="0"/>
    <x v="0"/>
    <x v="0"/>
    <x v="0"/>
    <x v="0"/>
    <x v="0"/>
    <m/>
    <x v="0"/>
    <x v="0"/>
    <x v="0"/>
    <x v="0"/>
    <x v="0"/>
    <m/>
    <n v="19940718"/>
    <x v="1"/>
    <s v="WESTERN ATLAS CORE LABS  LAB No 941627-13"/>
    <m/>
    <m/>
    <d v="1994-08-13T00:00:00"/>
    <x v="0"/>
    <x v="0"/>
  </r>
  <r>
    <x v="1"/>
    <s v="T25N R111W S07 fFRONTIER"/>
    <n v="2646"/>
    <x v="0"/>
    <x v="2"/>
    <s v="FONTENELLE"/>
    <s v="NE NW"/>
    <n v="7"/>
    <n v="25"/>
    <n v="111"/>
    <n v="42.16854"/>
    <n v="-110.08702"/>
    <s v="4902321326"/>
    <s v="21-7"/>
    <x v="0"/>
    <x v="15"/>
    <m/>
    <m/>
    <s v=""/>
    <x v="0"/>
    <m/>
    <m/>
    <n v="8986"/>
    <n v="8886"/>
    <x v="1"/>
    <d v="1999-10-27T00:00:00"/>
    <n v="7.31"/>
    <x v="1"/>
    <n v="176"/>
    <n v="126"/>
    <n v="1898"/>
    <m/>
    <x v="1"/>
    <n v="3200"/>
    <n v="561"/>
    <m/>
    <x v="0"/>
    <n v="108"/>
    <n v="6071"/>
    <x v="0"/>
    <s v="XTO ENERGY INC"/>
    <n v="8.7823999999999991"/>
    <n v="10.368539999999999"/>
    <n v="82.562999999999988"/>
    <n v="0"/>
    <n v="101.71393999999998"/>
    <n v="90.271999999999991"/>
    <n v="9.1947899999999994"/>
    <n v="0"/>
    <x v="1"/>
    <n v="2.2485600000000003"/>
    <n v="101.71534999999999"/>
    <n v="-6.9311552923721895E-6"/>
    <n v="6069"/>
    <n v="-1.6474464579901152E-4"/>
    <n v="8.6344113697689823E-2"/>
    <n v="0.10193823973390473"/>
    <n v="0.8117176465684055"/>
    <n v="0.8874963316746195"/>
    <n v="9.0397270421819331E-2"/>
    <n v="2.2106397903561267E-2"/>
    <x v="0"/>
    <n v="2"/>
    <x v="0"/>
    <m/>
    <m/>
    <x v="0"/>
    <m/>
    <x v="0"/>
    <x v="0"/>
    <m/>
    <x v="0"/>
    <x v="0"/>
    <x v="0"/>
    <m/>
    <x v="0"/>
    <x v="0"/>
    <x v="0"/>
    <x v="0"/>
    <x v="0"/>
    <x v="0"/>
    <x v="0"/>
    <x v="0"/>
    <x v="0"/>
    <x v="0"/>
    <x v="0"/>
    <x v="0"/>
    <x v="0"/>
    <m/>
    <x v="0"/>
    <x v="0"/>
    <x v="0"/>
    <x v="0"/>
    <x v="0"/>
    <m/>
    <n v="991027"/>
    <x v="0"/>
    <s v="CHAMPION TECHNOLOGIES VERNAL UT"/>
    <m/>
    <m/>
    <d v="1999-11-03T00:00:00"/>
    <x v="0"/>
    <x v="0"/>
  </r>
  <r>
    <x v="1"/>
    <s v="T25N R111W S19 fFRONTIER"/>
    <n v="1880"/>
    <x v="0"/>
    <x v="2"/>
    <m/>
    <s v="NW NW"/>
    <n v="19"/>
    <n v="25"/>
    <n v="111"/>
    <n v="42.138309999999997"/>
    <n v="-110.08779"/>
    <s v="4902320860"/>
    <s v="1-19"/>
    <x v="0"/>
    <x v="15"/>
    <m/>
    <m/>
    <m/>
    <x v="0"/>
    <s v="8774"/>
    <m/>
    <n v="9065"/>
    <n v="8974"/>
    <x v="1"/>
    <d v="1994-07-15T00:00:00"/>
    <n v="7.05"/>
    <x v="1"/>
    <n v="58"/>
    <n v="5"/>
    <n v="1760"/>
    <n v="76"/>
    <x v="1"/>
    <n v="2600"/>
    <n v="329"/>
    <n v="0"/>
    <x v="1"/>
    <n v="0"/>
    <n v="4661"/>
    <x v="0"/>
    <s v="XTO ENERGY"/>
    <n v="2.8942000000000001"/>
    <n v="0.41144999999999998"/>
    <n v="76.56"/>
    <n v="1.9440799999999998"/>
    <n v="81.809729999999988"/>
    <n v="73.346000000000004"/>
    <n v="5.3923099999999993"/>
    <n v="0"/>
    <x v="1"/>
    <n v="0"/>
    <n v="78.738309999999998"/>
    <n v="1.9130847066086819E-2"/>
    <n v="4828"/>
    <n v="1.7599325534829804E-2"/>
    <n v="3.5377210021350768E-2"/>
    <n v="5.0293528654843387E-3"/>
    <n v="0.95959343711316492"/>
    <n v="0.93151605616122579"/>
    <n v="6.8483943838774278E-2"/>
    <n v="0"/>
    <x v="1"/>
    <n v="0"/>
    <x v="1"/>
    <n v="4579"/>
    <n v="1.4"/>
    <x v="0"/>
    <n v="0"/>
    <x v="0"/>
    <x v="1"/>
    <m/>
    <x v="1"/>
    <x v="1"/>
    <x v="1"/>
    <n v="0"/>
    <x v="1"/>
    <x v="3"/>
    <x v="1"/>
    <x v="1"/>
    <x v="0"/>
    <x v="0"/>
    <x v="0"/>
    <x v="0"/>
    <x v="0"/>
    <x v="0"/>
    <x v="0"/>
    <x v="0"/>
    <x v="0"/>
    <m/>
    <x v="0"/>
    <x v="0"/>
    <x v="0"/>
    <x v="0"/>
    <x v="0"/>
    <m/>
    <n v="19940715"/>
    <x v="1"/>
    <s v="WESTERN ATLAS CORE LABS  LAB No 941627-1"/>
    <m/>
    <m/>
    <d v="1994-08-11T00:00:00"/>
    <x v="0"/>
    <x v="0"/>
  </r>
  <r>
    <x v="1"/>
    <s v="T25N R111W S19 fFRONTIER"/>
    <n v="1882"/>
    <x v="0"/>
    <x v="2"/>
    <m/>
    <s v="NW SW"/>
    <n v="19"/>
    <n v="25"/>
    <n v="111"/>
    <n v="42.130650000000003"/>
    <n v="-110.08741000000001"/>
    <s v="4902320436"/>
    <s v="3-19"/>
    <x v="0"/>
    <x v="15"/>
    <m/>
    <m/>
    <m/>
    <x v="0"/>
    <s v="8804"/>
    <m/>
    <n v="9175"/>
    <m/>
    <x v="1"/>
    <d v="1994-07-15T00:00:00"/>
    <n v="7.12"/>
    <x v="1"/>
    <n v="56"/>
    <n v="3"/>
    <n v="856"/>
    <n v="70"/>
    <x v="1"/>
    <n v="1330"/>
    <n v="146"/>
    <n v="0"/>
    <x v="1"/>
    <n v="0"/>
    <n v="2387"/>
    <x v="0"/>
    <s v="XTO ENERGY"/>
    <n v="2.7944"/>
    <n v="0.24687000000000001"/>
    <n v="37.235999999999997"/>
    <n v="1.7906"/>
    <n v="42.067869999999992"/>
    <n v="37.519300000000001"/>
    <n v="2.3929399999999998"/>
    <n v="0"/>
    <x v="1"/>
    <n v="0"/>
    <n v="39.912240000000004"/>
    <n v="2.6294548763108369E-2"/>
    <n v="2461"/>
    <n v="1.5264026402640265E-2"/>
    <n v="6.6425992093253131E-2"/>
    <n v="5.8683741297099199E-3"/>
    <n v="0.92770563377703696"/>
    <n v="0.94004495863925441"/>
    <n v="5.9955041360745469E-2"/>
    <n v="0"/>
    <x v="1"/>
    <n v="0"/>
    <x v="1"/>
    <n v="2345"/>
    <n v="2.9"/>
    <x v="0"/>
    <n v="0"/>
    <x v="0"/>
    <x v="1"/>
    <m/>
    <x v="1"/>
    <x v="1"/>
    <x v="1"/>
    <n v="0"/>
    <x v="1"/>
    <x v="3"/>
    <x v="1"/>
    <x v="1"/>
    <x v="0"/>
    <x v="0"/>
    <x v="0"/>
    <x v="0"/>
    <x v="0"/>
    <x v="0"/>
    <x v="0"/>
    <x v="0"/>
    <x v="0"/>
    <m/>
    <x v="0"/>
    <x v="0"/>
    <x v="0"/>
    <x v="0"/>
    <x v="0"/>
    <m/>
    <n v="19940715"/>
    <x v="1"/>
    <s v="WESTERN ATLAS CORE LABS  LAB No 941627-3"/>
    <m/>
    <m/>
    <d v="1994-08-11T00:00:00"/>
    <x v="0"/>
    <x v="0"/>
  </r>
  <r>
    <x v="1"/>
    <s v="T25N R111W S19 fFRONTIER"/>
    <n v="1884"/>
    <x v="0"/>
    <x v="2"/>
    <m/>
    <s v="NE SE"/>
    <n v="19"/>
    <n v="25"/>
    <n v="111"/>
    <n v="42.130339999999997"/>
    <n v="-110.07658000000001"/>
    <s v="4902320861"/>
    <s v="4-19"/>
    <x v="0"/>
    <x v="15"/>
    <m/>
    <m/>
    <m/>
    <x v="0"/>
    <s v="8874"/>
    <m/>
    <n v="9129"/>
    <n v="9113"/>
    <x v="1"/>
    <d v="1994-07-15T00:00:00"/>
    <n v="7.2"/>
    <x v="1"/>
    <n v="136"/>
    <n v="13"/>
    <n v="4030"/>
    <n v="129"/>
    <x v="1"/>
    <n v="6450"/>
    <n v="732"/>
    <n v="0"/>
    <x v="1"/>
    <n v="0"/>
    <n v="11119"/>
    <x v="0"/>
    <s v="XTO ENERGY"/>
    <n v="6.7864000000000004"/>
    <n v="1.0697700000000001"/>
    <n v="175.30500000000001"/>
    <n v="3.29982"/>
    <n v="186.46098999999998"/>
    <n v="181.9545"/>
    <n v="11.997479999999999"/>
    <n v="0"/>
    <x v="1"/>
    <n v="0"/>
    <n v="193.95197999999999"/>
    <n v="-1.9691731330821898E-2"/>
    <n v="11490"/>
    <n v="1.6409394488920342E-2"/>
    <n v="3.6395816626308815E-2"/>
    <n v="5.7372322221393348E-3"/>
    <n v="0.95786695115155185"/>
    <n v="0.93814200814036552"/>
    <n v="6.1857991859634531E-2"/>
    <n v="0"/>
    <x v="1"/>
    <n v="0"/>
    <x v="1"/>
    <n v="10944"/>
    <n v="0.7"/>
    <x v="0"/>
    <n v="0"/>
    <x v="0"/>
    <x v="1"/>
    <m/>
    <x v="1"/>
    <x v="1"/>
    <x v="1"/>
    <n v="0"/>
    <x v="1"/>
    <x v="3"/>
    <x v="1"/>
    <x v="1"/>
    <x v="0"/>
    <x v="0"/>
    <x v="0"/>
    <x v="0"/>
    <x v="0"/>
    <x v="0"/>
    <x v="0"/>
    <x v="0"/>
    <x v="0"/>
    <m/>
    <x v="0"/>
    <x v="0"/>
    <x v="0"/>
    <x v="0"/>
    <x v="0"/>
    <m/>
    <n v="19940715"/>
    <x v="1"/>
    <s v="WESTERN ATLAS CORE LABS  LAB No 941627-5"/>
    <m/>
    <m/>
    <d v="1994-08-11T00:00:00"/>
    <x v="0"/>
    <x v="0"/>
  </r>
  <r>
    <x v="1"/>
    <s v="T25N R111W S19 fFRONTIER"/>
    <n v="2650"/>
    <x v="0"/>
    <x v="2"/>
    <s v="FONTENELLE"/>
    <s v="SE NW"/>
    <n v="19"/>
    <n v="25"/>
    <n v="111"/>
    <n v="42.134726999999998"/>
    <n v="-110.086105"/>
    <s v="4902321280"/>
    <s v="22-19"/>
    <x v="0"/>
    <x v="15"/>
    <m/>
    <m/>
    <s v=""/>
    <x v="0"/>
    <m/>
    <m/>
    <n v="9095"/>
    <n v="9030"/>
    <x v="3"/>
    <d v="1999-12-10T00:00:00"/>
    <n v="6.46"/>
    <x v="1"/>
    <n v="240"/>
    <n v="175"/>
    <n v="1726"/>
    <m/>
    <x v="1"/>
    <n v="3000"/>
    <n v="354"/>
    <m/>
    <x v="0"/>
    <n v="530"/>
    <n v="6043"/>
    <x v="0"/>
    <s v="XTO ENERGY INC"/>
    <n v="11.975999999999999"/>
    <n v="14.40075"/>
    <n v="75.080999999999989"/>
    <n v="0"/>
    <n v="101.45774999999999"/>
    <n v="84.63"/>
    <n v="5.8020599999999991"/>
    <n v="0"/>
    <x v="1"/>
    <n v="11.034600000000001"/>
    <n v="101.46665999999999"/>
    <n v="-4.3907975388471982E-5"/>
    <n v="6025"/>
    <n v="-1.4915478952601923E-3"/>
    <n v="0.11803928236137703"/>
    <n v="0.14193839307494993"/>
    <n v="0.74002232456367301"/>
    <n v="0.83406707188351326"/>
    <n v="5.7181935425882742E-2"/>
    <n v="0.10875099269060401"/>
    <x v="0"/>
    <n v="18"/>
    <x v="0"/>
    <m/>
    <m/>
    <x v="0"/>
    <m/>
    <x v="0"/>
    <x v="0"/>
    <m/>
    <x v="0"/>
    <x v="0"/>
    <x v="0"/>
    <m/>
    <x v="0"/>
    <x v="0"/>
    <x v="0"/>
    <x v="0"/>
    <x v="0"/>
    <x v="0"/>
    <x v="0"/>
    <x v="0"/>
    <x v="0"/>
    <x v="0"/>
    <x v="0"/>
    <x v="0"/>
    <x v="0"/>
    <m/>
    <x v="0"/>
    <x v="0"/>
    <x v="0"/>
    <x v="0"/>
    <x v="0"/>
    <s v="WELLHEAD"/>
    <n v="991210"/>
    <x v="0"/>
    <s v="CHAMPION TECHNOLOGIES ID No W33548"/>
    <m/>
    <m/>
    <d v="1999-12-22T00:00:00"/>
    <x v="0"/>
    <x v="0"/>
  </r>
  <r>
    <x v="1"/>
    <s v="T25N R111W S19 fFRONTIER"/>
    <n v="2652"/>
    <x v="0"/>
    <x v="2"/>
    <s v="FONTENELLE"/>
    <s v="NW NE"/>
    <n v="19"/>
    <n v="25"/>
    <n v="111"/>
    <n v="42.13673"/>
    <n v="-110.07997"/>
    <s v="4902321289"/>
    <s v="31-19"/>
    <x v="0"/>
    <x v="15"/>
    <m/>
    <m/>
    <s v=""/>
    <x v="0"/>
    <m/>
    <m/>
    <n v="9185"/>
    <n v="9138"/>
    <x v="3"/>
    <d v="1999-12-10T00:00:00"/>
    <n v="6.33"/>
    <x v="1"/>
    <n v="208"/>
    <n v="78"/>
    <n v="2004"/>
    <m/>
    <x v="1"/>
    <n v="3200"/>
    <n v="366"/>
    <m/>
    <x v="0"/>
    <n v="370"/>
    <n v="6236"/>
    <x v="0"/>
    <s v="XTO ENERGY INC"/>
    <n v="10.379200000000001"/>
    <n v="6.4186199999999998"/>
    <n v="87.173999999999992"/>
    <n v="0"/>
    <n v="103.97181999999999"/>
    <n v="90.271999999999991"/>
    <n v="5.9987399999999997"/>
    <n v="0"/>
    <x v="1"/>
    <n v="7.7034000000000002"/>
    <n v="103.97413999999999"/>
    <n v="-1.1156744761944091E-5"/>
    <n v="6226"/>
    <n v="-8.0243941582410524E-4"/>
    <n v="9.9827049290855938E-2"/>
    <n v="6.1734227601286579E-2"/>
    <n v="0.8384387231078575"/>
    <n v="0.86821588521915161"/>
    <n v="5.7694538276536839E-2"/>
    <n v="7.4089576504311555E-2"/>
    <x v="0"/>
    <n v="10"/>
    <x v="0"/>
    <m/>
    <m/>
    <x v="0"/>
    <m/>
    <x v="0"/>
    <x v="0"/>
    <m/>
    <x v="0"/>
    <x v="0"/>
    <x v="0"/>
    <m/>
    <x v="0"/>
    <x v="0"/>
    <x v="0"/>
    <x v="0"/>
    <x v="0"/>
    <x v="0"/>
    <x v="0"/>
    <x v="0"/>
    <x v="0"/>
    <x v="0"/>
    <x v="0"/>
    <x v="0"/>
    <x v="0"/>
    <m/>
    <x v="0"/>
    <x v="0"/>
    <x v="0"/>
    <x v="0"/>
    <x v="0"/>
    <s v="WELLHEAD"/>
    <n v="991210"/>
    <x v="0"/>
    <s v="CHAMPION TECHNOLOGIES ID No W33548"/>
    <m/>
    <m/>
    <d v="1999-12-22T00:00:00"/>
    <x v="0"/>
    <x v="0"/>
  </r>
  <r>
    <x v="1"/>
    <s v="T25N R111W S19 fFRONTIER"/>
    <n v="2648"/>
    <x v="0"/>
    <x v="2"/>
    <s v="FONTENELLE"/>
    <s v="SW SW"/>
    <n v="19"/>
    <n v="25"/>
    <n v="111"/>
    <n v="42.128279999999997"/>
    <n v="-110.08766"/>
    <s v="4902321329"/>
    <s v="14-19"/>
    <x v="0"/>
    <x v="15"/>
    <m/>
    <m/>
    <s v=""/>
    <x v="0"/>
    <m/>
    <m/>
    <n v="10180"/>
    <m/>
    <x v="1"/>
    <d v="1999-12-10T00:00:00"/>
    <n v="6.1"/>
    <x v="1"/>
    <m/>
    <n v="122"/>
    <n v="1679"/>
    <m/>
    <x v="1"/>
    <n v="2600"/>
    <n v="354"/>
    <m/>
    <x v="0"/>
    <n v="188"/>
    <n v="4951"/>
    <x v="0"/>
    <s v="XTO ENERGY INC"/>
    <n v="0"/>
    <n v="10.03938"/>
    <n v="73.03649999999999"/>
    <n v="0"/>
    <n v="83.075879999999984"/>
    <n v="73.346000000000004"/>
    <n v="5.8020599999999991"/>
    <n v="0"/>
    <x v="1"/>
    <n v="3.9141600000000003"/>
    <n v="83.062219999999996"/>
    <n v="8.2220754902020366E-5"/>
    <n v="4943"/>
    <n v="-8.0857085102082065E-4"/>
    <n v="0"/>
    <n v="0.12084590617637757"/>
    <n v="0.87915409382362253"/>
    <n v="0.88302479755537489"/>
    <n v="6.985197361688622E-2"/>
    <n v="4.7123228827739019E-2"/>
    <x v="0"/>
    <n v="8"/>
    <x v="0"/>
    <m/>
    <m/>
    <x v="0"/>
    <m/>
    <x v="0"/>
    <x v="0"/>
    <m/>
    <x v="0"/>
    <x v="0"/>
    <x v="0"/>
    <m/>
    <x v="0"/>
    <x v="0"/>
    <x v="0"/>
    <x v="0"/>
    <x v="0"/>
    <x v="0"/>
    <x v="0"/>
    <x v="0"/>
    <x v="0"/>
    <x v="0"/>
    <x v="0"/>
    <x v="0"/>
    <x v="0"/>
    <m/>
    <x v="0"/>
    <x v="0"/>
    <x v="0"/>
    <x v="0"/>
    <x v="0"/>
    <m/>
    <n v="991210"/>
    <x v="0"/>
    <s v="CHAMPION TECHNOLOGIES VERNAL UT"/>
    <m/>
    <m/>
    <d v="1999-12-22T00:00:00"/>
    <x v="0"/>
    <x v="0"/>
  </r>
  <r>
    <x v="1"/>
    <s v="T25N R111W S19 fFRONTIER"/>
    <n v="2651"/>
    <x v="0"/>
    <x v="2"/>
    <s v="FONTENELLE"/>
    <s v="NE SW"/>
    <n v="19"/>
    <n v="25"/>
    <n v="111"/>
    <n v="42.132779999999997"/>
    <n v="-110.08278"/>
    <s v="4902321528"/>
    <s v="23-19"/>
    <x v="0"/>
    <x v="15"/>
    <m/>
    <m/>
    <s v=""/>
    <x v="0"/>
    <m/>
    <m/>
    <n v="9170"/>
    <n v="9104"/>
    <x v="3"/>
    <d v="1999-12-10T00:00:00"/>
    <n v="6.39"/>
    <x v="1"/>
    <n v="160"/>
    <n v="122"/>
    <n v="1814"/>
    <m/>
    <x v="1"/>
    <n v="3200"/>
    <n v="268"/>
    <m/>
    <x v="0"/>
    <n v="108"/>
    <n v="5678"/>
    <x v="0"/>
    <s v="XTO ENERGY INC"/>
    <n v="7.984"/>
    <n v="10.03938"/>
    <n v="78.908999999999992"/>
    <n v="0"/>
    <n v="96.932379999999995"/>
    <n v="90.271999999999991"/>
    <n v="4.3925199999999993"/>
    <n v="0"/>
    <x v="1"/>
    <n v="2.2485600000000003"/>
    <n v="96.913079999999994"/>
    <n v="9.9563848438860545E-5"/>
    <n v="5672"/>
    <n v="-5.2863436123348013E-4"/>
    <n v="8.2366697279072282E-2"/>
    <n v="0.10357096359338334"/>
    <n v="0.81406233912754433"/>
    <n v="0.93147385265229421"/>
    <n v="4.5324325674098886E-2"/>
    <n v="2.3201821673606911E-2"/>
    <x v="0"/>
    <n v="6"/>
    <x v="0"/>
    <m/>
    <m/>
    <x v="0"/>
    <m/>
    <x v="0"/>
    <x v="0"/>
    <m/>
    <x v="0"/>
    <x v="0"/>
    <x v="0"/>
    <m/>
    <x v="0"/>
    <x v="0"/>
    <x v="0"/>
    <x v="0"/>
    <x v="0"/>
    <x v="0"/>
    <x v="0"/>
    <x v="0"/>
    <x v="0"/>
    <x v="0"/>
    <x v="0"/>
    <x v="0"/>
    <x v="0"/>
    <m/>
    <x v="0"/>
    <x v="0"/>
    <x v="0"/>
    <x v="0"/>
    <x v="0"/>
    <s v="WELLHEAD"/>
    <n v="991210"/>
    <x v="0"/>
    <s v="CHAMPION TECHNOLOGIES ID No W28882"/>
    <m/>
    <m/>
    <d v="1999-12-22T00:00:00"/>
    <x v="0"/>
    <x v="0"/>
  </r>
  <r>
    <x v="1"/>
    <s v="T25N R111W S19 fFRONTIER"/>
    <n v="2653"/>
    <x v="0"/>
    <x v="2"/>
    <s v="FONTENELLE"/>
    <s v="SW SE"/>
    <n v="19"/>
    <n v="25"/>
    <n v="111"/>
    <n v="42.12641"/>
    <n v="-110.08064"/>
    <s v="4902321291"/>
    <s v="34-19"/>
    <x v="0"/>
    <x v="15"/>
    <m/>
    <m/>
    <s v=""/>
    <x v="0"/>
    <m/>
    <m/>
    <n v="9210"/>
    <n v="9153"/>
    <x v="3"/>
    <d v="1999-12-10T00:00:00"/>
    <n v="5.46"/>
    <x v="1"/>
    <n v="280"/>
    <n v="160"/>
    <n v="2022"/>
    <m/>
    <x v="1"/>
    <n v="4000"/>
    <m/>
    <m/>
    <x v="0"/>
    <n v="108"/>
    <n v="6579"/>
    <x v="0"/>
    <s v="XTO ENERGY INC"/>
    <n v="13.972"/>
    <n v="13.166399999999999"/>
    <n v="87.956999999999994"/>
    <n v="0"/>
    <n v="115.09539999999998"/>
    <n v="112.84"/>
    <n v="0"/>
    <n v="0"/>
    <x v="1"/>
    <n v="2.2485600000000003"/>
    <n v="115.08855999999999"/>
    <n v="2.9715363312008576E-5"/>
    <n v="6570"/>
    <n v="-6.8446269678302531E-4"/>
    <n v="0.12139494714819186"/>
    <n v="0.11439553622473184"/>
    <n v="0.76420951662707637"/>
    <n v="0.98046235003722348"/>
    <n v="0"/>
    <n v="1.9537649962776498E-2"/>
    <x v="0"/>
    <n v="9"/>
    <x v="0"/>
    <m/>
    <m/>
    <x v="0"/>
    <m/>
    <x v="0"/>
    <x v="0"/>
    <m/>
    <x v="0"/>
    <x v="0"/>
    <x v="0"/>
    <m/>
    <x v="0"/>
    <x v="0"/>
    <x v="0"/>
    <x v="0"/>
    <x v="0"/>
    <x v="0"/>
    <x v="0"/>
    <x v="0"/>
    <x v="0"/>
    <x v="0"/>
    <x v="0"/>
    <x v="0"/>
    <x v="0"/>
    <m/>
    <x v="0"/>
    <x v="0"/>
    <x v="0"/>
    <x v="0"/>
    <x v="0"/>
    <s v="WELLHEAD"/>
    <n v="991210"/>
    <x v="0"/>
    <s v="CHAMPION TECHNOLOGIES ID No W28882"/>
    <m/>
    <m/>
    <d v="1999-12-22T00:00:00"/>
    <x v="0"/>
    <x v="0"/>
  </r>
  <r>
    <x v="1"/>
    <s v="T25N R111W S19 fFRONTIER"/>
    <n v="2649"/>
    <x v="0"/>
    <x v="2"/>
    <s v="FONTENELLE"/>
    <s v="NE NW"/>
    <n v="19"/>
    <n v="25"/>
    <n v="111"/>
    <n v="42.138890000000004"/>
    <n v="-110.08389"/>
    <s v="4902321577"/>
    <s v="21-19"/>
    <x v="0"/>
    <x v="15"/>
    <m/>
    <m/>
    <s v=""/>
    <x v="0"/>
    <m/>
    <m/>
    <n v="9150"/>
    <n v="9067"/>
    <x v="3"/>
    <d v="2000-03-28T00:00:00"/>
    <n v="7.38"/>
    <x v="1"/>
    <n v="97.9"/>
    <n v="10.3"/>
    <n v="3048"/>
    <n v="137"/>
    <x v="1"/>
    <n v="4125"/>
    <n v="671"/>
    <m/>
    <x v="0"/>
    <n v="22"/>
    <n v="8596"/>
    <x v="0"/>
    <s v="XTO ENERGY INC"/>
    <n v="4.8852100000000007"/>
    <n v="0.84758700000000009"/>
    <n v="132.58799999999999"/>
    <n v="3.5044599999999999"/>
    <n v="141.82525699999999"/>
    <n v="116.36624999999999"/>
    <n v="10.997689999999999"/>
    <n v="0"/>
    <x v="1"/>
    <n v="0.45804000000000006"/>
    <n v="127.82197999999998"/>
    <n v="5.1931839375754525E-2"/>
    <n v="8111.2"/>
    <n v="-2.9017429611185606E-2"/>
    <n v="3.4445275145878994E-2"/>
    <n v="5.9762768489113344E-3"/>
    <n v="0.95957844800520964"/>
    <n v="0.91037746403239894"/>
    <n v="8.603911471250876E-2"/>
    <n v="3.5834212550924349E-3"/>
    <x v="0"/>
    <n v="8.9"/>
    <x v="0"/>
    <m/>
    <n v="1.1930000000000001"/>
    <x v="2"/>
    <m/>
    <x v="0"/>
    <x v="0"/>
    <m/>
    <x v="0"/>
    <x v="0"/>
    <x v="0"/>
    <m/>
    <x v="0"/>
    <x v="0"/>
    <x v="0"/>
    <x v="0"/>
    <x v="0"/>
    <x v="0"/>
    <x v="0"/>
    <x v="0"/>
    <x v="0"/>
    <x v="0"/>
    <x v="0"/>
    <x v="0"/>
    <x v="0"/>
    <m/>
    <x v="0"/>
    <x v="0"/>
    <x v="0"/>
    <x v="0"/>
    <x v="0"/>
    <s v="WELLHEAD"/>
    <n v="328"/>
    <x v="0"/>
    <s v="ETL ID No 00-5121-11"/>
    <m/>
    <m/>
    <d v="2000-03-29T00:00:00"/>
    <x v="0"/>
    <x v="0"/>
  </r>
  <r>
    <x v="1"/>
    <s v="T25N R111W S19 fFRONTIER"/>
    <n v="1881"/>
    <x v="0"/>
    <x v="2"/>
    <m/>
    <s v="SW NE"/>
    <n v="19"/>
    <n v="25"/>
    <n v="111"/>
    <n v="42.134140000000002"/>
    <n v="-110.07832999999999"/>
    <s v="4902320459"/>
    <s v="2-19"/>
    <x v="0"/>
    <x v="15"/>
    <m/>
    <m/>
    <s v=""/>
    <x v="0"/>
    <m/>
    <m/>
    <n v="9300"/>
    <m/>
    <x v="1"/>
    <d v="1994-07-22T00:00:00"/>
    <n v="7.1"/>
    <x v="1"/>
    <n v="103"/>
    <n v="10"/>
    <n v="2990"/>
    <n v="108"/>
    <x v="1"/>
    <n v="4500"/>
    <n v="488"/>
    <n v="0"/>
    <x v="1"/>
    <n v="0"/>
    <n v="7951"/>
    <x v="0"/>
    <s v="XTO ENERGY"/>
    <n v="5.1397000000000004"/>
    <n v="0.82289999999999996"/>
    <n v="130.065"/>
    <n v="2.7626399999999998"/>
    <n v="138.79024000000001"/>
    <n v="126.94499999999999"/>
    <n v="7.9983199999999988"/>
    <n v="0"/>
    <x v="1"/>
    <n v="0"/>
    <n v="134.94332"/>
    <n v="1.4053519780329498E-2"/>
    <n v="8199"/>
    <n v="1.5356037151702787E-2"/>
    <n v="3.7032142894197748E-2"/>
    <n v="5.9290912675127577E-3"/>
    <n v="0.9570387658382894"/>
    <n v="0.94072829985211559"/>
    <n v="5.9271700147884306E-2"/>
    <n v="0"/>
    <x v="1"/>
    <n v="0"/>
    <x v="1"/>
    <n v="7832"/>
    <n v="0.9"/>
    <x v="0"/>
    <n v="0"/>
    <x v="0"/>
    <x v="1"/>
    <m/>
    <x v="1"/>
    <x v="1"/>
    <x v="1"/>
    <n v="0"/>
    <x v="1"/>
    <x v="3"/>
    <x v="1"/>
    <x v="1"/>
    <x v="0"/>
    <x v="0"/>
    <x v="0"/>
    <x v="0"/>
    <x v="0"/>
    <x v="0"/>
    <x v="0"/>
    <x v="0"/>
    <x v="0"/>
    <m/>
    <x v="0"/>
    <x v="0"/>
    <x v="0"/>
    <x v="0"/>
    <x v="0"/>
    <m/>
    <n v="19940722"/>
    <x v="1"/>
    <s v="WESTERN ATLAS CORE LABS  LAB No 941627-2"/>
    <m/>
    <m/>
    <d v="1994-08-11T00:00:00"/>
    <x v="0"/>
    <x v="0"/>
  </r>
  <r>
    <x v="1"/>
    <s v="T25N R111W S20 fFRONTIER"/>
    <n v="1885"/>
    <x v="0"/>
    <x v="2"/>
    <m/>
    <s v="NE SE"/>
    <n v="20"/>
    <n v="25"/>
    <n v="111"/>
    <n v="42.130189999999999"/>
    <n v="-110.05683000000001"/>
    <s v="4902320862"/>
    <s v="4-20"/>
    <x v="0"/>
    <x v="15"/>
    <m/>
    <m/>
    <m/>
    <x v="0"/>
    <s v="9025"/>
    <m/>
    <n v="9335"/>
    <n v="9274"/>
    <x v="1"/>
    <d v="1994-07-15T00:00:00"/>
    <n v="7.69"/>
    <x v="1"/>
    <n v="188"/>
    <n v="19"/>
    <n v="2730"/>
    <n v="162"/>
    <x v="1"/>
    <n v="4600"/>
    <n v="549"/>
    <n v="0"/>
    <x v="1"/>
    <n v="0"/>
    <n v="7969"/>
    <x v="0"/>
    <s v="XTO ENERGY"/>
    <n v="9.3811999999999998"/>
    <n v="1.56351"/>
    <n v="118.755"/>
    <n v="4.1439599999999999"/>
    <n v="133.84366999999997"/>
    <n v="129.76599999999999"/>
    <n v="8.9981099999999987"/>
    <n v="0"/>
    <x v="1"/>
    <n v="0"/>
    <n v="138.76410999999999"/>
    <n v="-1.8049521550705612E-2"/>
    <n v="8248"/>
    <n v="1.720416846519085E-2"/>
    <n v="7.0090725993989869E-2"/>
    <n v="1.1681613332927887E-2"/>
    <n v="0.91822766067308237"/>
    <n v="0.93515535104862491"/>
    <n v="6.4844648951375108E-2"/>
    <n v="0"/>
    <x v="1"/>
    <n v="0"/>
    <x v="1"/>
    <n v="7834"/>
    <n v="0.9"/>
    <x v="0"/>
    <n v="0"/>
    <x v="0"/>
    <x v="1"/>
    <m/>
    <x v="1"/>
    <x v="1"/>
    <x v="1"/>
    <n v="0"/>
    <x v="1"/>
    <x v="3"/>
    <x v="1"/>
    <x v="1"/>
    <x v="0"/>
    <x v="0"/>
    <x v="0"/>
    <x v="0"/>
    <x v="0"/>
    <x v="0"/>
    <x v="0"/>
    <x v="0"/>
    <x v="0"/>
    <m/>
    <x v="0"/>
    <x v="0"/>
    <x v="0"/>
    <x v="0"/>
    <x v="0"/>
    <m/>
    <n v="19940715"/>
    <x v="1"/>
    <s v="WESTERN ATLAS CORE LABS  LAB No 941627-6"/>
    <m/>
    <m/>
    <d v="1994-08-11T00:00:00"/>
    <x v="0"/>
    <x v="0"/>
  </r>
  <r>
    <x v="1"/>
    <s v="T25N R111W S20 fFRONTIER"/>
    <n v="2660"/>
    <x v="0"/>
    <x v="2"/>
    <s v="FONTENELLE"/>
    <s v="SW SE"/>
    <n v="20"/>
    <n v="25"/>
    <n v="111"/>
    <n v="42.12809"/>
    <n v="-110.06204"/>
    <s v="4902321328"/>
    <s v="34-20"/>
    <x v="0"/>
    <x v="15"/>
    <m/>
    <m/>
    <s v=""/>
    <x v="0"/>
    <m/>
    <m/>
    <n v="9350"/>
    <n v="9304"/>
    <x v="3"/>
    <d v="1999-09-27T00:00:00"/>
    <n v="6.41"/>
    <x v="1"/>
    <n v="456"/>
    <n v="219"/>
    <n v="2549"/>
    <m/>
    <x v="1"/>
    <n v="3800"/>
    <n v="537"/>
    <m/>
    <x v="0"/>
    <n v="1713"/>
    <n v="9321"/>
    <x v="0"/>
    <s v="XTO ENERGY INC"/>
    <n v="22.7544"/>
    <n v="18.021509999999999"/>
    <n v="110.88149999999999"/>
    <n v="0"/>
    <n v="151.65740999999997"/>
    <n v="107.19799999999999"/>
    <n v="8.8014299999999999"/>
    <n v="0"/>
    <x v="1"/>
    <n v="35.664660000000005"/>
    <n v="151.66408999999999"/>
    <n v="-2.2022837154692685E-5"/>
    <n v="9274"/>
    <n v="-2.5275611723581609E-3"/>
    <n v="0.15003816826358835"/>
    <n v="0.1188303954287496"/>
    <n v="0.7311314363076622"/>
    <n v="0.70681200803697175"/>
    <n v="5.8032392506360608E-2"/>
    <n v="0.23515559945666775"/>
    <x v="0"/>
    <n v="47"/>
    <x v="0"/>
    <m/>
    <m/>
    <x v="0"/>
    <m/>
    <x v="0"/>
    <x v="0"/>
    <m/>
    <x v="0"/>
    <x v="0"/>
    <x v="0"/>
    <m/>
    <x v="0"/>
    <x v="0"/>
    <x v="0"/>
    <x v="0"/>
    <x v="0"/>
    <x v="0"/>
    <x v="0"/>
    <x v="0"/>
    <x v="0"/>
    <x v="0"/>
    <x v="0"/>
    <x v="0"/>
    <x v="0"/>
    <m/>
    <x v="0"/>
    <x v="0"/>
    <x v="0"/>
    <x v="0"/>
    <x v="0"/>
    <s v="WELLHEAD"/>
    <n v="990927"/>
    <x v="0"/>
    <s v="CHAMPION TECHNOLOGIES"/>
    <m/>
    <m/>
    <d v="1999-10-20T00:00:00"/>
    <x v="0"/>
    <x v="0"/>
  </r>
  <r>
    <x v="1"/>
    <s v="T25N R111W S20 fFRONTIER"/>
    <n v="2657"/>
    <x v="0"/>
    <x v="2"/>
    <s v="FONTENELLE"/>
    <s v="SW SW"/>
    <n v="20"/>
    <n v="25"/>
    <n v="111"/>
    <n v="42.128230000000002"/>
    <n v="-110.0702"/>
    <s v="4902321330"/>
    <s v="14-20"/>
    <x v="0"/>
    <x v="15"/>
    <m/>
    <m/>
    <s v=""/>
    <x v="0"/>
    <m/>
    <m/>
    <n v="9314"/>
    <n v="9266"/>
    <x v="1"/>
    <d v="1999-09-27T00:00:00"/>
    <n v="5.63"/>
    <x v="1"/>
    <n v="288"/>
    <n v="194"/>
    <n v="2477"/>
    <m/>
    <x v="1"/>
    <n v="3800"/>
    <n v="451"/>
    <m/>
    <x v="0"/>
    <n v="1128"/>
    <n v="8413"/>
    <x v="0"/>
    <s v="XTO ENERGY INC"/>
    <n v="14.3712"/>
    <n v="15.964260000000001"/>
    <n v="107.7495"/>
    <n v="0"/>
    <n v="138.08496"/>
    <n v="107.19799999999999"/>
    <n v="7.3918899999999992"/>
    <n v="0"/>
    <x v="1"/>
    <n v="23.484960000000001"/>
    <n v="138.07485"/>
    <n v="3.6609237238385263E-5"/>
    <n v="8338"/>
    <n v="-4.4773446361411262E-3"/>
    <n v="0.10407505640005979"/>
    <n v="0.11561186678114692"/>
    <n v="0.78031307681879336"/>
    <n v="0.77637600185696376"/>
    <n v="5.3535383163552226E-2"/>
    <n v="0.17008861497948397"/>
    <x v="0"/>
    <n v="75"/>
    <x v="0"/>
    <m/>
    <m/>
    <x v="0"/>
    <m/>
    <x v="0"/>
    <x v="0"/>
    <m/>
    <x v="0"/>
    <x v="0"/>
    <x v="0"/>
    <m/>
    <x v="0"/>
    <x v="0"/>
    <x v="0"/>
    <x v="0"/>
    <x v="0"/>
    <x v="0"/>
    <x v="0"/>
    <x v="0"/>
    <x v="0"/>
    <x v="0"/>
    <x v="0"/>
    <x v="0"/>
    <x v="0"/>
    <m/>
    <x v="0"/>
    <x v="0"/>
    <x v="0"/>
    <x v="0"/>
    <x v="0"/>
    <m/>
    <n v="990927"/>
    <x v="0"/>
    <s v="CHAMPION TECHNOLOGIES"/>
    <m/>
    <m/>
    <d v="1999-10-20T00:00:00"/>
    <x v="0"/>
    <x v="0"/>
  </r>
  <r>
    <x v="1"/>
    <s v="T25N R111W S20 fFRONTIER"/>
    <n v="2655"/>
    <x v="0"/>
    <x v="2"/>
    <s v="FONTENELLE"/>
    <s v="SW NW"/>
    <n v="20"/>
    <n v="25"/>
    <n v="111"/>
    <n v="42.133580000000002"/>
    <n v="-110.07019"/>
    <s v="4902321290"/>
    <s v="12-20"/>
    <x v="0"/>
    <x v="15"/>
    <m/>
    <m/>
    <s v=""/>
    <x v="0"/>
    <m/>
    <m/>
    <n v="9237"/>
    <n v="9109"/>
    <x v="3"/>
    <d v="1999-09-27T00:00:00"/>
    <n v="5.38"/>
    <x v="1"/>
    <n v="440"/>
    <n v="151"/>
    <n v="2141"/>
    <m/>
    <x v="1"/>
    <n v="3800"/>
    <n v="293"/>
    <m/>
    <x v="0"/>
    <n v="745"/>
    <n v="7631"/>
    <x v="0"/>
    <s v="XTO ENERGY INC"/>
    <n v="21.956"/>
    <n v="12.425790000000001"/>
    <n v="93.133499999999998"/>
    <n v="0"/>
    <n v="127.51528999999999"/>
    <n v="107.19799999999999"/>
    <n v="4.8022699999999992"/>
    <n v="0"/>
    <x v="1"/>
    <n v="15.510900000000001"/>
    <n v="127.51116999999999"/>
    <n v="1.6155186406933404E-5"/>
    <n v="7570"/>
    <n v="-4.0128938885599635E-3"/>
    <n v="0.17218327308042825"/>
    <n v="9.7445490654493289E-2"/>
    <n v="0.73037123626507849"/>
    <n v="0.84069497597739873"/>
    <n v="3.7661563296768424E-2"/>
    <n v="0.1216434607258329"/>
    <x v="0"/>
    <n v="61"/>
    <x v="0"/>
    <m/>
    <m/>
    <x v="0"/>
    <m/>
    <x v="0"/>
    <x v="0"/>
    <m/>
    <x v="0"/>
    <x v="0"/>
    <x v="0"/>
    <m/>
    <x v="0"/>
    <x v="0"/>
    <x v="0"/>
    <x v="0"/>
    <x v="0"/>
    <x v="0"/>
    <x v="0"/>
    <x v="0"/>
    <x v="0"/>
    <x v="0"/>
    <x v="0"/>
    <x v="0"/>
    <x v="0"/>
    <m/>
    <x v="0"/>
    <x v="0"/>
    <x v="0"/>
    <x v="0"/>
    <x v="0"/>
    <s v="WELLHEAD"/>
    <n v="990927"/>
    <x v="0"/>
    <s v="CHAMPION TECHNOLOGIES"/>
    <m/>
    <m/>
    <d v="1999-10-20T00:00:00"/>
    <x v="0"/>
    <x v="0"/>
  </r>
  <r>
    <x v="1"/>
    <s v="T25N R111W S20 fFRONTIER"/>
    <n v="2658"/>
    <x v="0"/>
    <x v="2"/>
    <s v="FONTENELLE"/>
    <s v="NE NW"/>
    <n v="20"/>
    <n v="25"/>
    <n v="111"/>
    <n v="42.13879"/>
    <n v="-110.06692"/>
    <s v="4902321331"/>
    <s v="21-20"/>
    <x v="0"/>
    <x v="15"/>
    <m/>
    <m/>
    <s v=""/>
    <x v="0"/>
    <m/>
    <m/>
    <n v="9275"/>
    <n v="9205"/>
    <x v="1"/>
    <d v="1999-12-10T00:00:00"/>
    <n v="6.58"/>
    <x v="1"/>
    <n v="296"/>
    <n v="194"/>
    <n v="2674"/>
    <m/>
    <x v="1"/>
    <n v="4800"/>
    <n v="329"/>
    <m/>
    <x v="0"/>
    <n v="300"/>
    <n v="8602"/>
    <x v="0"/>
    <s v="XTO ENERGY INC"/>
    <n v="14.7704"/>
    <n v="15.964260000000001"/>
    <n v="116.31899999999999"/>
    <n v="0"/>
    <n v="147.05365999999998"/>
    <n v="135.40799999999999"/>
    <n v="5.3923099999999993"/>
    <n v="0"/>
    <x v="1"/>
    <n v="6.2460000000000004"/>
    <n v="147.04631000000001"/>
    <n v="2.499150203916712E-5"/>
    <n v="8593"/>
    <n v="-5.2340796743239313E-4"/>
    <n v="0.10044224672816714"/>
    <n v="0.10856077978609988"/>
    <n v="0.79099697348573306"/>
    <n v="0.92085275720281579"/>
    <n v="3.6670828394129704E-2"/>
    <n v="4.2476414403054386E-2"/>
    <x v="0"/>
    <n v="9"/>
    <x v="0"/>
    <m/>
    <m/>
    <x v="0"/>
    <m/>
    <x v="0"/>
    <x v="0"/>
    <m/>
    <x v="0"/>
    <x v="0"/>
    <x v="0"/>
    <m/>
    <x v="0"/>
    <x v="0"/>
    <x v="0"/>
    <x v="0"/>
    <x v="0"/>
    <x v="0"/>
    <x v="0"/>
    <x v="0"/>
    <x v="0"/>
    <x v="0"/>
    <x v="0"/>
    <x v="0"/>
    <x v="0"/>
    <m/>
    <x v="0"/>
    <x v="0"/>
    <x v="0"/>
    <x v="0"/>
    <x v="0"/>
    <m/>
    <n v="991210"/>
    <x v="0"/>
    <s v="CHAMPION TECHNOLOGIES ID No W33548"/>
    <m/>
    <m/>
    <d v="1999-12-22T00:00:00"/>
    <x v="0"/>
    <x v="0"/>
  </r>
  <r>
    <x v="1"/>
    <s v="T25N R111W S20 fFRONTIER"/>
    <n v="2656"/>
    <x v="0"/>
    <x v="2"/>
    <s v="FONTENELLE"/>
    <s v="NW SW"/>
    <n v="20"/>
    <n v="25"/>
    <n v="111"/>
    <n v="42.1325"/>
    <n v="-110.07194"/>
    <s v="4902321501"/>
    <s v="13-20"/>
    <x v="0"/>
    <x v="15"/>
    <m/>
    <m/>
    <s v=""/>
    <x v="0"/>
    <m/>
    <m/>
    <n v="9200"/>
    <m/>
    <x v="3"/>
    <d v="1999-09-27T00:00:00"/>
    <n v="6.32"/>
    <x v="1"/>
    <n v="360"/>
    <n v="165"/>
    <n v="1688"/>
    <m/>
    <x v="1"/>
    <n v="3400"/>
    <n v="415"/>
    <m/>
    <x v="0"/>
    <n v="108"/>
    <n v="6142"/>
    <x v="0"/>
    <s v="XTO ENERGY INC"/>
    <n v="17.963999999999999"/>
    <n v="13.57785"/>
    <n v="73.427999999999997"/>
    <n v="0"/>
    <n v="104.96984999999999"/>
    <n v="95.914000000000001"/>
    <n v="6.8018499999999991"/>
    <n v="0"/>
    <x v="1"/>
    <n v="2.2485600000000003"/>
    <n v="104.96441"/>
    <n v="2.591287386819572E-5"/>
    <n v="6136"/>
    <n v="-4.8867893793777485E-4"/>
    <n v="0.17113485443677398"/>
    <n v="0.12934999907116188"/>
    <n v="0.69951514649206414"/>
    <n v="0.91377639335085104"/>
    <n v="6.4801488428315832E-2"/>
    <n v="2.142211822083314E-2"/>
    <x v="0"/>
    <n v="6"/>
    <x v="0"/>
    <m/>
    <m/>
    <x v="0"/>
    <m/>
    <x v="0"/>
    <x v="0"/>
    <m/>
    <x v="0"/>
    <x v="0"/>
    <x v="0"/>
    <m/>
    <x v="0"/>
    <x v="0"/>
    <x v="0"/>
    <x v="0"/>
    <x v="0"/>
    <x v="0"/>
    <x v="0"/>
    <x v="0"/>
    <x v="0"/>
    <x v="0"/>
    <x v="0"/>
    <x v="0"/>
    <x v="0"/>
    <m/>
    <x v="0"/>
    <x v="0"/>
    <x v="0"/>
    <x v="0"/>
    <x v="0"/>
    <s v="WELLHEAD"/>
    <n v="990927"/>
    <x v="0"/>
    <s v="CHAMPION TECHNOLOGIES"/>
    <m/>
    <m/>
    <d v="1999-10-20T00:00:00"/>
    <x v="0"/>
    <x v="0"/>
  </r>
  <r>
    <x v="1"/>
    <s v="T25N R111W S20 fFRONTIER"/>
    <n v="2659"/>
    <x v="0"/>
    <x v="2"/>
    <s v="FONTENELLE"/>
    <s v="NE SW"/>
    <n v="20"/>
    <n v="25"/>
    <n v="111"/>
    <n v="42.133330000000001"/>
    <n v="-110.065"/>
    <s v="4902321516"/>
    <s v="23-20"/>
    <x v="0"/>
    <x v="15"/>
    <m/>
    <m/>
    <s v=""/>
    <x v="0"/>
    <m/>
    <m/>
    <n v="9270"/>
    <n v="9227"/>
    <x v="1"/>
    <d v="1999-09-27T00:00:00"/>
    <n v="6.59"/>
    <x v="1"/>
    <n v="360"/>
    <n v="97"/>
    <n v="5087"/>
    <m/>
    <x v="1"/>
    <n v="8400"/>
    <n v="488"/>
    <m/>
    <x v="0"/>
    <n v="108"/>
    <n v="14544"/>
    <x v="0"/>
    <s v="XTO ENERGY INC"/>
    <n v="17.963999999999999"/>
    <n v="7.9821300000000006"/>
    <n v="221.28449999999998"/>
    <n v="0"/>
    <n v="247.23062999999999"/>
    <n v="236.964"/>
    <n v="7.9983199999999988"/>
    <n v="0"/>
    <x v="1"/>
    <n v="2.2485600000000003"/>
    <n v="247.21088"/>
    <n v="3.9944057285942119E-5"/>
    <n v="14540"/>
    <n v="-1.3753266400770182E-4"/>
    <n v="7.2660899662796638E-2"/>
    <n v="3.2286169395758124E-2"/>
    <n v="0.89505293094144522"/>
    <n v="0.95855004439934033"/>
    <n v="3.2354239425060896E-2"/>
    <n v="9.0957161755987458E-3"/>
    <x v="0"/>
    <n v="4"/>
    <x v="0"/>
    <m/>
    <m/>
    <x v="0"/>
    <m/>
    <x v="0"/>
    <x v="0"/>
    <m/>
    <x v="0"/>
    <x v="0"/>
    <x v="0"/>
    <m/>
    <x v="0"/>
    <x v="0"/>
    <x v="0"/>
    <x v="0"/>
    <x v="0"/>
    <x v="0"/>
    <x v="0"/>
    <x v="0"/>
    <x v="0"/>
    <x v="0"/>
    <x v="0"/>
    <x v="0"/>
    <x v="0"/>
    <m/>
    <x v="0"/>
    <x v="0"/>
    <x v="0"/>
    <x v="0"/>
    <x v="0"/>
    <m/>
    <n v="990927"/>
    <x v="0"/>
    <s v="CHAMPION TECHNOLOGIES"/>
    <m/>
    <m/>
    <d v="1999-10-20T00:00:00"/>
    <x v="0"/>
    <x v="0"/>
  </r>
  <r>
    <x v="1"/>
    <s v="T25N R111W S20 fFRONTIER"/>
    <n v="1883"/>
    <x v="0"/>
    <x v="2"/>
    <m/>
    <s v="C SW"/>
    <n v="20"/>
    <n v="25"/>
    <n v="111"/>
    <n v="42.13008"/>
    <n v="-110.06775"/>
    <s v="4902320486"/>
    <s v="3-20"/>
    <x v="0"/>
    <x v="15"/>
    <m/>
    <m/>
    <s v=""/>
    <x v="0"/>
    <m/>
    <m/>
    <n v="9460"/>
    <m/>
    <x v="1"/>
    <d v="1994-07-22T00:00:00"/>
    <n v="6.9"/>
    <x v="1"/>
    <n v="136"/>
    <n v="13"/>
    <n v="4050"/>
    <n v="129"/>
    <x v="1"/>
    <n v="6598"/>
    <n v="586"/>
    <n v="0"/>
    <x v="1"/>
    <n v="0"/>
    <n v="11214"/>
    <x v="0"/>
    <s v="XTO ENERGY"/>
    <n v="6.7864000000000004"/>
    <n v="1.0697700000000001"/>
    <n v="176.17500000000001"/>
    <n v="3.29982"/>
    <n v="187.33098999999999"/>
    <n v="186.12958"/>
    <n v="9.6045399999999983"/>
    <n v="0"/>
    <x v="1"/>
    <n v="0"/>
    <n v="195.73411999999999"/>
    <n v="-2.1936557991407792E-2"/>
    <n v="11512"/>
    <n v="1.3112734313121535E-2"/>
    <n v="3.62267876767213E-2"/>
    <n v="5.7105874473839073E-3"/>
    <n v="0.95806262487589489"/>
    <n v="0.95093068086442989"/>
    <n v="4.9069319135570229E-2"/>
    <n v="0"/>
    <x v="1"/>
    <n v="0"/>
    <x v="1"/>
    <n v="11072"/>
    <n v="0.7"/>
    <x v="0"/>
    <n v="0"/>
    <x v="0"/>
    <x v="1"/>
    <m/>
    <x v="1"/>
    <x v="1"/>
    <x v="1"/>
    <n v="0"/>
    <x v="1"/>
    <x v="3"/>
    <x v="1"/>
    <x v="1"/>
    <x v="0"/>
    <x v="0"/>
    <x v="0"/>
    <x v="0"/>
    <x v="0"/>
    <x v="0"/>
    <x v="0"/>
    <x v="0"/>
    <x v="0"/>
    <m/>
    <x v="0"/>
    <x v="0"/>
    <x v="0"/>
    <x v="0"/>
    <x v="0"/>
    <m/>
    <n v="19940722"/>
    <x v="1"/>
    <s v="WESTERN ATLAS CORE LABS  LAB No 941627-4"/>
    <m/>
    <m/>
    <d v="1994-08-11T00:00:00"/>
    <x v="0"/>
    <x v="0"/>
  </r>
  <r>
    <x v="1"/>
    <s v="T25N R111W S30 fFRONTIER"/>
    <n v="4830"/>
    <x v="0"/>
    <x v="2"/>
    <s v="FONTENELLE"/>
    <s v="SE NE"/>
    <n v="30"/>
    <n v="25"/>
    <n v="111"/>
    <n v="42.122610000000002"/>
    <n v="-110.07714"/>
    <s v="4902320531"/>
    <s v="30-8 WEST SWAN"/>
    <x v="0"/>
    <x v="15"/>
    <m/>
    <m/>
    <n v="46"/>
    <x v="0"/>
    <n v="9024"/>
    <n v="9070"/>
    <n v="9270"/>
    <m/>
    <x v="1"/>
    <d v="2005-11-10T00:00:00"/>
    <n v="6.33"/>
    <x v="1"/>
    <n v="217"/>
    <n v="16"/>
    <n v="2980"/>
    <n v="62"/>
    <x v="1"/>
    <n v="5998"/>
    <n v="237"/>
    <n v="0"/>
    <x v="1"/>
    <n v="2"/>
    <n v="10500"/>
    <x v="0"/>
    <s v="CHEVRON USA INC"/>
    <n v="10.8283"/>
    <n v="1.31664"/>
    <n v="129.63"/>
    <n v="1.5859599999999998"/>
    <n v="143.36089999999999"/>
    <n v="169.20357999999999"/>
    <n v="3.8844299999999996"/>
    <n v="0"/>
    <x v="1"/>
    <n v="4.1640000000000003E-2"/>
    <n v="173.12965"/>
    <n v="-9.4058890541913534E-2"/>
    <n v="9512"/>
    <n v="-4.9370377773335999E-2"/>
    <n v="7.5531752381576861E-2"/>
    <n v="9.184094128873355E-3"/>
    <n v="0.91528415348954983"/>
    <n v="0.97732294843777479"/>
    <n v="2.2436538166628304E-2"/>
    <n v="2.4051339559688363E-4"/>
    <x v="1"/>
    <n v="72"/>
    <x v="1"/>
    <n v="10836"/>
    <n v="55.49"/>
    <x v="1"/>
    <n v="0"/>
    <x v="2"/>
    <x v="1"/>
    <n v="0"/>
    <x v="1"/>
    <x v="1"/>
    <x v="1"/>
    <n v="0"/>
    <x v="1"/>
    <x v="3"/>
    <x v="1"/>
    <x v="1"/>
    <x v="0"/>
    <x v="0"/>
    <x v="0"/>
    <x v="0"/>
    <x v="0"/>
    <x v="0"/>
    <x v="0"/>
    <x v="0"/>
    <x v="0"/>
    <m/>
    <x v="0"/>
    <x v="0"/>
    <x v="0"/>
    <x v="0"/>
    <x v="0"/>
    <m/>
    <n v="20051110"/>
    <x v="0"/>
    <s v="WYOMING ANALYTICAL LABS ROCK SPRINGS ID No D2913"/>
    <m/>
    <s v="9024-9070"/>
    <d v="2005-11-16T00:00:00"/>
    <x v="0"/>
    <x v="0"/>
  </r>
  <r>
    <x v="1"/>
    <s v="T25N R111W S30 fFRONTIER"/>
    <n v="4832"/>
    <x v="0"/>
    <x v="2"/>
    <s v="FONTENELLE"/>
    <s v="NE SW"/>
    <n v="30"/>
    <n v="25"/>
    <n v="111"/>
    <n v="42.116419999999998"/>
    <n v="-110.08659"/>
    <s v="4902320765"/>
    <s v="30-11 WEST SWAN"/>
    <x v="0"/>
    <x v="15"/>
    <m/>
    <m/>
    <n v="90"/>
    <x v="0"/>
    <n v="9090"/>
    <n v="9180"/>
    <n v="9400"/>
    <n v="9312"/>
    <x v="1"/>
    <d v="2005-11-10T00:00:00"/>
    <n v="6.69"/>
    <x v="1"/>
    <n v="267"/>
    <n v="21"/>
    <n v="5265"/>
    <n v="93"/>
    <x v="1"/>
    <n v="9197"/>
    <n v="383"/>
    <n v="0"/>
    <x v="1"/>
    <n v="9"/>
    <n v="15040"/>
    <x v="0"/>
    <s v="CHEVRON USA INC"/>
    <n v="13.3233"/>
    <n v="1.7280900000000001"/>
    <n v="229.0275"/>
    <n v="2.3789400000000001"/>
    <n v="246.45782999999997"/>
    <n v="259.44736999999998"/>
    <n v="6.2773699999999995"/>
    <n v="0"/>
    <x v="1"/>
    <n v="0.18738000000000002"/>
    <n v="265.91212000000002"/>
    <n v="-3.7969225166308136E-2"/>
    <n v="15235"/>
    <n v="6.4409578860445916E-3"/>
    <n v="5.405914675139354E-2"/>
    <n v="7.0117066274583374E-3"/>
    <n v="0.93892914662114813"/>
    <n v="0.97568839660260676"/>
    <n v="2.3606934501518771E-2"/>
    <n v="7.0466889587432122E-4"/>
    <x v="1"/>
    <n v="39"/>
    <x v="1"/>
    <n v="16615"/>
    <n v="38.58"/>
    <x v="1"/>
    <n v="0"/>
    <x v="2"/>
    <x v="1"/>
    <n v="0"/>
    <x v="1"/>
    <x v="1"/>
    <x v="1"/>
    <n v="0"/>
    <x v="1"/>
    <x v="3"/>
    <x v="1"/>
    <x v="1"/>
    <x v="0"/>
    <x v="0"/>
    <x v="0"/>
    <x v="0"/>
    <x v="0"/>
    <x v="0"/>
    <x v="0"/>
    <x v="0"/>
    <x v="0"/>
    <m/>
    <x v="0"/>
    <x v="0"/>
    <x v="0"/>
    <x v="0"/>
    <x v="0"/>
    <m/>
    <n v="20051110"/>
    <x v="0"/>
    <s v="WYOMING ANALYTICAL LABS ROCK SPRINGS ID No D2915"/>
    <m/>
    <s v="9090-9180"/>
    <d v="2005-11-16T00:00:00"/>
    <x v="0"/>
    <x v="0"/>
  </r>
  <r>
    <x v="1"/>
    <s v="T25N R111W S30 fFRONTIER"/>
    <n v="4831"/>
    <x v="0"/>
    <x v="2"/>
    <s v="FONTENELLE"/>
    <s v="NW SE"/>
    <n v="30"/>
    <n v="25"/>
    <n v="111"/>
    <n v="42.115659999999998"/>
    <n v="-110.07778999999999"/>
    <s v="4902320879"/>
    <s v="30-4 WEST SWAN"/>
    <x v="0"/>
    <x v="15"/>
    <m/>
    <m/>
    <n v="32"/>
    <x v="0"/>
    <n v="9186"/>
    <n v="9218"/>
    <n v="9360"/>
    <n v="9300"/>
    <x v="1"/>
    <d v="2005-11-10T00:00:00"/>
    <n v="6.25"/>
    <x v="1"/>
    <n v="250"/>
    <n v="22"/>
    <n v="4935"/>
    <n v="87"/>
    <x v="1"/>
    <n v="9647"/>
    <n v="264"/>
    <n v="0"/>
    <x v="1"/>
    <n v="3"/>
    <n v="15920"/>
    <x v="0"/>
    <s v="CHEVRON USA INC"/>
    <n v="12.475"/>
    <n v="1.8103800000000001"/>
    <n v="214.67250000000001"/>
    <n v="2.22546"/>
    <n v="231.18333999999999"/>
    <n v="272.14186999999998"/>
    <n v="4.3269599999999997"/>
    <n v="0"/>
    <x v="1"/>
    <n v="6.2460000000000002E-2"/>
    <n v="276.53128999999996"/>
    <n v="-8.931779255602694E-2"/>
    <n v="15208"/>
    <n v="-2.2873297352865588E-2"/>
    <n v="5.3961500859015188E-2"/>
    <n v="7.8309276092299734E-3"/>
    <n v="0.93820757153175482"/>
    <n v="0.98412685956804391"/>
    <n v="1.5647270874843858E-2"/>
    <n v="2.2586955711232539E-4"/>
    <x v="1"/>
    <n v="103"/>
    <x v="1"/>
    <n v="17428"/>
    <n v="36.340000000000003"/>
    <x v="1"/>
    <n v="0"/>
    <x v="2"/>
    <x v="1"/>
    <n v="0"/>
    <x v="1"/>
    <x v="1"/>
    <x v="1"/>
    <n v="0"/>
    <x v="1"/>
    <x v="3"/>
    <x v="1"/>
    <x v="1"/>
    <x v="0"/>
    <x v="0"/>
    <x v="0"/>
    <x v="0"/>
    <x v="0"/>
    <x v="0"/>
    <x v="0"/>
    <x v="0"/>
    <x v="0"/>
    <m/>
    <x v="0"/>
    <x v="0"/>
    <x v="0"/>
    <x v="0"/>
    <x v="0"/>
    <m/>
    <n v="20051110"/>
    <x v="0"/>
    <s v="WYOMING ANALYTICAL LABS ROCK SPRINGS ID No D2914"/>
    <m/>
    <s v="9186-9218"/>
    <d v="2005-11-16T00:00:00"/>
    <x v="0"/>
    <x v="0"/>
  </r>
  <r>
    <x v="1"/>
    <s v="T25N R111W S30 fFRONTIER"/>
    <n v="4812"/>
    <x v="0"/>
    <x v="2"/>
    <s v="FONTENELLE"/>
    <s v="NW SE"/>
    <n v="30"/>
    <n v="25"/>
    <n v="111"/>
    <n v="42.116849999999999"/>
    <n v="-110.08033"/>
    <s v="4902321312"/>
    <s v="30-6 WEST SWAN"/>
    <x v="0"/>
    <x v="15"/>
    <m/>
    <m/>
    <m/>
    <x v="0"/>
    <s v="8556"/>
    <m/>
    <n v="9530"/>
    <m/>
    <x v="1"/>
    <d v="2005-11-30T00:00:00"/>
    <n v="6.43"/>
    <x v="1"/>
    <n v="271"/>
    <n v="39"/>
    <n v="4290"/>
    <n v="52"/>
    <x v="1"/>
    <n v="7998"/>
    <n v="355"/>
    <n v="0"/>
    <x v="1"/>
    <n v="5"/>
    <n v="14660"/>
    <x v="0"/>
    <s v="CHEVRON USA INC"/>
    <n v="13.5229"/>
    <n v="3.2093099999999999"/>
    <n v="186.61500000000001"/>
    <n v="1.33016"/>
    <n v="204.67737"/>
    <n v="225.62358"/>
    <n v="5.8184499999999995"/>
    <n v="0"/>
    <x v="1"/>
    <n v="0.10410000000000001"/>
    <n v="231.54613000000001"/>
    <n v="-6.1594022330296302E-2"/>
    <n v="13010"/>
    <n v="-5.9631369714492233E-2"/>
    <n v="6.6069346112860444E-2"/>
    <n v="1.5679847752587402E-2"/>
    <n v="0.91825080613455212"/>
    <n v="0.97442172754085765"/>
    <n v="2.5128686020362334E-2"/>
    <n v="4.4958643878003924E-4"/>
    <x v="1"/>
    <n v="2.2999999999999998"/>
    <x v="1"/>
    <n v="14449"/>
    <n v="39.56"/>
    <x v="1"/>
    <n v="0"/>
    <x v="2"/>
    <x v="1"/>
    <n v="0"/>
    <x v="1"/>
    <x v="1"/>
    <x v="1"/>
    <n v="0"/>
    <x v="1"/>
    <x v="3"/>
    <x v="1"/>
    <x v="1"/>
    <x v="0"/>
    <x v="0"/>
    <x v="0"/>
    <x v="0"/>
    <x v="0"/>
    <x v="0"/>
    <x v="0"/>
    <x v="0"/>
    <x v="0"/>
    <m/>
    <x v="0"/>
    <x v="0"/>
    <x v="0"/>
    <x v="0"/>
    <x v="0"/>
    <m/>
    <n v="20051130"/>
    <x v="0"/>
    <s v="WYOMING ANALYTICAL LABS ROCK SPRINGS ID No D3133"/>
    <s v="8556"/>
    <m/>
    <d v="2005-12-13T00:00:00"/>
    <x v="0"/>
    <x v="0"/>
  </r>
  <r>
    <x v="1"/>
    <s v="T25N R111W S31 fFRONTIER"/>
    <n v="4851"/>
    <x v="0"/>
    <x v="2"/>
    <s v="FONTENELLE"/>
    <s v="SE NE"/>
    <n v="31"/>
    <n v="25"/>
    <n v="111"/>
    <n v="42.104990000000001"/>
    <n v="-110.07281"/>
    <s v="4902321203"/>
    <s v="31-6 WEST SWAN"/>
    <x v="0"/>
    <x v="15"/>
    <m/>
    <m/>
    <n v="20"/>
    <x v="0"/>
    <n v="9290"/>
    <n v="9310"/>
    <n v="9525"/>
    <n v="9483"/>
    <x v="1"/>
    <d v="2005-11-16T00:00:00"/>
    <n v="6.99"/>
    <x v="1"/>
    <n v="73"/>
    <n v="9"/>
    <n v="3889"/>
    <n v="125"/>
    <x v="1"/>
    <n v="6848"/>
    <n v="578"/>
    <n v="0"/>
    <x v="1"/>
    <n v="2"/>
    <n v="14600"/>
    <x v="0"/>
    <s v="CHEVRON USA INC"/>
    <n v="3.6427"/>
    <n v="0.74060999999999999"/>
    <n v="169.17149999999998"/>
    <n v="3.1974999999999998"/>
    <n v="176.75230999999997"/>
    <n v="193.18207999999998"/>
    <n v="9.4734199999999991"/>
    <n v="0"/>
    <x v="1"/>
    <n v="4.1640000000000003E-2"/>
    <n v="202.69713999999999"/>
    <n v="-6.837493110083577E-2"/>
    <n v="11524"/>
    <n v="-0.11774613382330425"/>
    <n v="2.0609065873028763E-2"/>
    <n v="4.1901008252735149E-3"/>
    <n v="0.97520083330169771"/>
    <n v="0.95305774911278962"/>
    <n v="4.673682124967328E-2"/>
    <n v="2.0542963753706641E-4"/>
    <x v="1"/>
    <n v="3"/>
    <x v="1"/>
    <n v="12371"/>
    <n v="39.15"/>
    <x v="1"/>
    <n v="0"/>
    <x v="2"/>
    <x v="1"/>
    <n v="0"/>
    <x v="1"/>
    <x v="1"/>
    <x v="1"/>
    <n v="0"/>
    <x v="1"/>
    <x v="3"/>
    <x v="1"/>
    <x v="1"/>
    <x v="0"/>
    <x v="0"/>
    <x v="0"/>
    <x v="0"/>
    <x v="0"/>
    <x v="0"/>
    <x v="0"/>
    <x v="0"/>
    <x v="0"/>
    <m/>
    <x v="0"/>
    <x v="0"/>
    <x v="0"/>
    <x v="0"/>
    <x v="0"/>
    <m/>
    <n v="20051116"/>
    <x v="0"/>
    <s v="WYOMING ANALYTICAL LABS ROCK SPRINGS ID No D3049"/>
    <m/>
    <s v="9290-9310"/>
    <d v="2005-11-28T00:00:00"/>
    <x v="0"/>
    <x v="0"/>
  </r>
  <r>
    <x v="1"/>
    <s v="T25N R111W S31 fFRONTIER"/>
    <n v="4850"/>
    <x v="0"/>
    <x v="2"/>
    <s v="FONTENELLE"/>
    <s v="NE NE"/>
    <n v="31"/>
    <n v="25"/>
    <n v="111"/>
    <n v="42.101480000000002"/>
    <n v="-110.07698000000001"/>
    <s v="4902320904"/>
    <s v="31-4 WEST SWAN"/>
    <x v="0"/>
    <x v="15"/>
    <m/>
    <m/>
    <n v="144"/>
    <x v="0"/>
    <n v="9352"/>
    <n v="9496"/>
    <n v="9747"/>
    <n v="9598"/>
    <x v="1"/>
    <d v="2005-11-16T00:00:00"/>
    <n v="7.68"/>
    <x v="1"/>
    <n v="83"/>
    <n v="4"/>
    <n v="2770"/>
    <n v="146"/>
    <x v="1"/>
    <n v="4798"/>
    <n v="1072"/>
    <n v="0"/>
    <x v="1"/>
    <n v="7"/>
    <n v="11460"/>
    <x v="0"/>
    <s v="CHEVRON USA INC"/>
    <n v="4.1417000000000002"/>
    <n v="0.32916000000000001"/>
    <n v="120.495"/>
    <n v="3.73468"/>
    <n v="128.70053999999999"/>
    <n v="135.35157999999998"/>
    <n v="17.570079999999997"/>
    <n v="0"/>
    <x v="1"/>
    <n v="0.14574000000000001"/>
    <n v="153.06739999999996"/>
    <n v="-8.6478468771145428E-2"/>
    <n v="8880"/>
    <n v="-0.12684365781710916"/>
    <n v="3.2180906156260111E-2"/>
    <n v="2.5575650265336884E-3"/>
    <n v="0.96526152881720617"/>
    <n v="0.8842613123369184"/>
    <n v="0.11478655807833674"/>
    <n v="9.5212958474502108E-4"/>
    <x v="1"/>
    <n v="5"/>
    <x v="1"/>
    <n v="8668"/>
    <n v="50.66"/>
    <x v="1"/>
    <n v="0"/>
    <x v="2"/>
    <x v="1"/>
    <n v="0"/>
    <x v="1"/>
    <x v="1"/>
    <x v="1"/>
    <n v="0"/>
    <x v="1"/>
    <x v="3"/>
    <x v="1"/>
    <x v="1"/>
    <x v="0"/>
    <x v="0"/>
    <x v="0"/>
    <x v="0"/>
    <x v="0"/>
    <x v="0"/>
    <x v="0"/>
    <x v="0"/>
    <x v="0"/>
    <m/>
    <x v="0"/>
    <x v="0"/>
    <x v="0"/>
    <x v="0"/>
    <x v="0"/>
    <m/>
    <n v="20051116"/>
    <x v="0"/>
    <s v="WYOMING ANALYTICAL LABS ROCK SPRINGS ID No D3048"/>
    <m/>
    <s v="9352-9496"/>
    <d v="2005-11-28T00:00:00"/>
    <x v="0"/>
    <x v="0"/>
  </r>
  <r>
    <x v="1"/>
    <s v="T25N R111W S32 fFRONTIER"/>
    <n v="4836"/>
    <x v="0"/>
    <x v="2"/>
    <s v="FONTENELLE"/>
    <s v="SE NW"/>
    <n v="32"/>
    <n v="25"/>
    <n v="111"/>
    <n v="42.102780000000003"/>
    <n v="-110.06283999999999"/>
    <s v="4902321278"/>
    <s v="32-5 WEST SWAN"/>
    <x v="0"/>
    <x v="15"/>
    <m/>
    <m/>
    <n v="68"/>
    <x v="0"/>
    <n v="9266"/>
    <n v="9334"/>
    <n v="9525"/>
    <n v="9404"/>
    <x v="1"/>
    <d v="2005-11-16T00:00:00"/>
    <n v="6.06"/>
    <x v="1"/>
    <n v="330"/>
    <n v="22"/>
    <n v="4831"/>
    <n v="63"/>
    <x v="1"/>
    <n v="9247"/>
    <n v="247"/>
    <n v="0"/>
    <x v="1"/>
    <n v="5"/>
    <n v="17650"/>
    <x v="0"/>
    <s v="CHEVRON USA INC"/>
    <n v="16.466999999999999"/>
    <n v="1.8103800000000001"/>
    <n v="210.14849999999998"/>
    <n v="1.61154"/>
    <n v="230.03741999999997"/>
    <n v="260.85786999999999"/>
    <n v="4.04833"/>
    <n v="0"/>
    <x v="1"/>
    <n v="0.10410000000000001"/>
    <n v="265.01030000000003"/>
    <n v="-7.0645472319315117E-2"/>
    <n v="14745"/>
    <n v="-8.9674332458712758E-2"/>
    <n v="7.1584005767409503E-2"/>
    <n v="7.8699369867737193E-3"/>
    <n v="0.92054605724581684"/>
    <n v="0.98433106184929398"/>
    <n v="1.5276123229927288E-2"/>
    <n v="3.9281492077855086E-4"/>
    <x v="1"/>
    <n v="40"/>
    <x v="1"/>
    <n v="16705"/>
    <n v="33.31"/>
    <x v="1"/>
    <n v="0"/>
    <x v="2"/>
    <x v="1"/>
    <n v="0"/>
    <x v="1"/>
    <x v="1"/>
    <x v="1"/>
    <n v="0"/>
    <x v="1"/>
    <x v="3"/>
    <x v="1"/>
    <x v="1"/>
    <x v="0"/>
    <x v="0"/>
    <x v="0"/>
    <x v="0"/>
    <x v="0"/>
    <x v="0"/>
    <x v="0"/>
    <x v="0"/>
    <x v="0"/>
    <m/>
    <x v="0"/>
    <x v="0"/>
    <x v="0"/>
    <x v="0"/>
    <x v="0"/>
    <m/>
    <n v="20051116"/>
    <x v="0"/>
    <s v="WYOMING ANALYTICAL LABS ROCK SPRINGS ID No D3033"/>
    <m/>
    <s v="9266-9334"/>
    <d v="2005-11-28T00:00:00"/>
    <x v="0"/>
    <x v="0"/>
  </r>
  <r>
    <x v="1"/>
    <s v="T25N R111W S32 fFRONTIER"/>
    <n v="4580"/>
    <x v="0"/>
    <x v="2"/>
    <s v="FONTENELLE"/>
    <s v="NE SE"/>
    <n v="32"/>
    <n v="25"/>
    <n v="111"/>
    <n v="42.101909999999997"/>
    <n v="-110.05347"/>
    <s v="4902321320"/>
    <s v="32-6 WEST SWAN"/>
    <x v="0"/>
    <x v="15"/>
    <m/>
    <m/>
    <n v="48"/>
    <x v="0"/>
    <n v="9302"/>
    <n v="9350"/>
    <n v="9530"/>
    <n v="9408"/>
    <x v="1"/>
    <d v="1899-12-31T00:00:00"/>
    <n v="6.8"/>
    <x v="1"/>
    <n v="81"/>
    <n v="9"/>
    <n v="1702"/>
    <n v="0"/>
    <x v="1"/>
    <n v="3324"/>
    <n v="0"/>
    <n v="0"/>
    <x v="1"/>
    <n v="5"/>
    <n v="5590"/>
    <x v="0"/>
    <s v="CHEVRON USA"/>
    <n v="4.0419"/>
    <n v="0.74060999999999999"/>
    <n v="74.036999999999992"/>
    <n v="0"/>
    <n v="78.819509999999994"/>
    <n v="93.770039999999995"/>
    <n v="0"/>
    <n v="0"/>
    <x v="1"/>
    <n v="0.10410000000000001"/>
    <n v="93.874139999999997"/>
    <n v="-8.7175353581327414E-2"/>
    <n v="5121"/>
    <n v="-4.3786761273457195E-2"/>
    <n v="5.1280450741193397E-2"/>
    <n v="9.3962776475012347E-3"/>
    <n v="0.93932327161130535"/>
    <n v="0.99889106840286368"/>
    <n v="0"/>
    <n v="1.1089315971363361E-3"/>
    <x v="1"/>
    <n v="67"/>
    <x v="1"/>
    <n v="6005"/>
    <n v="103.4126"/>
    <x v="1"/>
    <n v="0"/>
    <x v="2"/>
    <x v="1"/>
    <n v="0"/>
    <x v="1"/>
    <x v="1"/>
    <x v="1"/>
    <n v="0"/>
    <x v="1"/>
    <x v="3"/>
    <x v="1"/>
    <x v="1"/>
    <x v="0"/>
    <x v="0"/>
    <x v="0"/>
    <x v="0"/>
    <x v="0"/>
    <x v="0"/>
    <x v="0"/>
    <x v="0"/>
    <x v="0"/>
    <m/>
    <x v="0"/>
    <x v="0"/>
    <x v="0"/>
    <x v="0"/>
    <x v="0"/>
    <s v="PERFS 9302-9350 SECOND FRONTIER"/>
    <n v="19000101"/>
    <x v="0"/>
    <s v="WYOMING ANALYTICAL LABS ROCK SPRINGS ID No D2835"/>
    <m/>
    <s v="9302-9350"/>
    <d v="2005-11-14T00:00:00"/>
    <x v="0"/>
    <x v="0"/>
  </r>
  <r>
    <x v="1"/>
    <s v="T25N R111W S33 fFRONTIER"/>
    <n v="4852"/>
    <x v="0"/>
    <x v="1"/>
    <s v="FONTENELLE"/>
    <s v="NE NW"/>
    <n v="33"/>
    <n v="25"/>
    <n v="111"/>
    <n v="42.11139"/>
    <n v="-110.04333"/>
    <s v="4903724042"/>
    <s v="33-10 WEST SWAN"/>
    <x v="0"/>
    <x v="15"/>
    <m/>
    <m/>
    <n v="22"/>
    <x v="0"/>
    <n v="9286"/>
    <n v="9308"/>
    <n v="9505"/>
    <n v="9434"/>
    <x v="1"/>
    <d v="2005-11-16T00:00:00"/>
    <n v="6.76"/>
    <x v="1"/>
    <n v="225"/>
    <n v="25"/>
    <n v="5588"/>
    <n v="111"/>
    <x v="1"/>
    <n v="10447"/>
    <n v="351"/>
    <n v="0"/>
    <x v="1"/>
    <n v="2"/>
    <n v="20750"/>
    <x v="0"/>
    <s v="CHEVRON USA INC"/>
    <n v="11.227499999999999"/>
    <n v="2.0572500000000002"/>
    <n v="243.07799999999997"/>
    <n v="2.8393799999999998"/>
    <n v="259.20212999999995"/>
    <n v="294.70986999999997"/>
    <n v="5.7528899999999998"/>
    <n v="0"/>
    <x v="1"/>
    <n v="4.1640000000000003E-2"/>
    <n v="300.50439999999992"/>
    <n v="-7.3792724912464344E-2"/>
    <n v="16749"/>
    <n v="-0.10669617856476173"/>
    <n v="4.3315616272134802E-2"/>
    <n v="7.9368560744466129E-3"/>
    <n v="0.94874752765341863"/>
    <n v="0.98071732061161188"/>
    <n v="1.9144112365742403E-2"/>
    <n v="1.3856702264592469E-4"/>
    <x v="1"/>
    <n v="4"/>
    <x v="1"/>
    <n v="18873"/>
    <n v="27.8"/>
    <x v="1"/>
    <n v="0"/>
    <x v="2"/>
    <x v="1"/>
    <n v="0"/>
    <x v="1"/>
    <x v="1"/>
    <x v="1"/>
    <n v="0"/>
    <x v="1"/>
    <x v="3"/>
    <x v="1"/>
    <x v="1"/>
    <x v="0"/>
    <x v="0"/>
    <x v="0"/>
    <x v="0"/>
    <x v="0"/>
    <x v="0"/>
    <x v="0"/>
    <x v="0"/>
    <x v="0"/>
    <m/>
    <x v="0"/>
    <x v="0"/>
    <x v="0"/>
    <x v="0"/>
    <x v="0"/>
    <m/>
    <n v="20051116"/>
    <x v="0"/>
    <s v="WYOMING ANALYTICAL LABS ROCK SPRINGS ID No D3050"/>
    <m/>
    <s v="9286-9308"/>
    <d v="2005-11-28T00:00:00"/>
    <x v="0"/>
    <x v="0"/>
  </r>
  <r>
    <x v="1"/>
    <s v="T25N R111W S33 fFRONTIER"/>
    <n v="4842"/>
    <x v="0"/>
    <x v="1"/>
    <s v="FONTENELLE"/>
    <s v="NE SE"/>
    <n v="33"/>
    <n v="25"/>
    <n v="111"/>
    <n v="42.100935999999997"/>
    <n v="-110.038442"/>
    <s v="4903723054"/>
    <s v="33-4 WEST SWAN"/>
    <x v="0"/>
    <x v="15"/>
    <m/>
    <m/>
    <n v="157"/>
    <x v="0"/>
    <n v="9247"/>
    <n v="9404"/>
    <n v="9557"/>
    <n v="9557"/>
    <x v="1"/>
    <d v="2005-11-16T00:00:00"/>
    <n v="6.7"/>
    <x v="1"/>
    <n v="250"/>
    <n v="28"/>
    <n v="6529"/>
    <n v="152"/>
    <x v="1"/>
    <n v="11771"/>
    <n v="8.66"/>
    <n v="0"/>
    <x v="1"/>
    <n v="15"/>
    <n v="19960"/>
    <x v="0"/>
    <s v="CHEVRON USA INC"/>
    <n v="12.475"/>
    <n v="2.3041200000000002"/>
    <n v="284.01149999999996"/>
    <n v="3.8881599999999996"/>
    <n v="302.67877999999996"/>
    <n v="332.05991"/>
    <n v="0.14193739999999999"/>
    <n v="0"/>
    <x v="1"/>
    <n v="0.31230000000000002"/>
    <n v="332.51414740000001"/>
    <n v="-4.6970559829945704E-2"/>
    <n v="18753.66"/>
    <n v="-3.1160577429258821E-2"/>
    <n v="4.1215310832163399E-2"/>
    <n v="7.6124266127939348E-3"/>
    <n v="0.95117226255504272"/>
    <n v="0.99863393060550421"/>
    <n v="4.2686123616044369E-4"/>
    <n v="9.3920815833534069E-4"/>
    <x v="1"/>
    <n v="19"/>
    <x v="1"/>
    <n v="21265"/>
    <n v="28.72"/>
    <x v="1"/>
    <n v="0"/>
    <x v="2"/>
    <x v="1"/>
    <n v="0"/>
    <x v="1"/>
    <x v="1"/>
    <x v="1"/>
    <n v="0"/>
    <x v="1"/>
    <x v="3"/>
    <x v="1"/>
    <x v="1"/>
    <x v="0"/>
    <x v="0"/>
    <x v="0"/>
    <x v="0"/>
    <x v="0"/>
    <x v="0"/>
    <x v="0"/>
    <x v="0"/>
    <x v="0"/>
    <m/>
    <x v="0"/>
    <x v="0"/>
    <x v="0"/>
    <x v="0"/>
    <x v="0"/>
    <m/>
    <n v="20051116"/>
    <x v="0"/>
    <s v="WYOMING ANALYTICAL LABS ROCK SPRINGS ID No D3040"/>
    <m/>
    <s v="9247-9404"/>
    <d v="2005-11-28T00:00:00"/>
    <x v="0"/>
    <x v="0"/>
  </r>
  <r>
    <x v="1"/>
    <s v="T25N R111W S33 fFRONTIER"/>
    <n v="4841"/>
    <x v="0"/>
    <x v="1"/>
    <s v="FONTENELLE"/>
    <s v="NE SW"/>
    <n v="33"/>
    <n v="25"/>
    <n v="111"/>
    <n v="42.101730000000003"/>
    <n v="-110.046451"/>
    <s v="4903722712"/>
    <s v="33-2 WEST SWAN"/>
    <x v="0"/>
    <x v="15"/>
    <m/>
    <m/>
    <n v="148"/>
    <x v="0"/>
    <n v="9256"/>
    <n v="9404"/>
    <n v="9500"/>
    <n v="9460"/>
    <x v="1"/>
    <d v="2005-11-16T00:00:00"/>
    <n v="6.65"/>
    <x v="1"/>
    <n v="263"/>
    <n v="27"/>
    <n v="5142"/>
    <n v="111"/>
    <x v="1"/>
    <n v="9672"/>
    <n v="419"/>
    <n v="0"/>
    <x v="1"/>
    <n v="12"/>
    <n v="19200"/>
    <x v="0"/>
    <s v="CHEVRON USA INC"/>
    <n v="13.123699999999999"/>
    <n v="2.2218300000000002"/>
    <n v="223.67699999999999"/>
    <n v="2.8393799999999998"/>
    <n v="241.86190999999999"/>
    <n v="272.84712000000002"/>
    <n v="6.8674099999999996"/>
    <n v="0"/>
    <x v="1"/>
    <n v="0.24984000000000001"/>
    <n v="279.96437000000003"/>
    <n v="-7.3017518397118744E-2"/>
    <n v="15646"/>
    <n v="-0.10199162027205418"/>
    <n v="5.4261127765012684E-2"/>
    <n v="9.1863576203462562E-3"/>
    <n v="0.93655251461464106"/>
    <n v="0.97457801505241537"/>
    <n v="2.4529585675491489E-2"/>
    <n v="8.9239927209308807E-4"/>
    <x v="1"/>
    <n v="6"/>
    <x v="1"/>
    <n v="17473"/>
    <n v="30.27"/>
    <x v="1"/>
    <n v="0"/>
    <x v="2"/>
    <x v="1"/>
    <n v="0"/>
    <x v="1"/>
    <x v="1"/>
    <x v="1"/>
    <n v="0"/>
    <x v="1"/>
    <x v="3"/>
    <x v="1"/>
    <x v="1"/>
    <x v="0"/>
    <x v="0"/>
    <x v="0"/>
    <x v="0"/>
    <x v="0"/>
    <x v="0"/>
    <x v="0"/>
    <x v="0"/>
    <x v="0"/>
    <m/>
    <x v="0"/>
    <x v="0"/>
    <x v="0"/>
    <x v="0"/>
    <x v="0"/>
    <m/>
    <n v="20051116"/>
    <x v="0"/>
    <s v="WYOMING ANALYTICAL LABS ROCK SPRINGS ID No D3039"/>
    <m/>
    <s v="9256-9404"/>
    <d v="2005-11-28T00:00:00"/>
    <x v="0"/>
    <x v="0"/>
  </r>
  <r>
    <x v="1"/>
    <s v="T25N R111W S33 fFRONTIER"/>
    <n v="4839"/>
    <x v="0"/>
    <x v="1"/>
    <s v="FONTENELLE"/>
    <s v="SW SW"/>
    <n v="33"/>
    <n v="25"/>
    <n v="111"/>
    <n v="42.097195999999997"/>
    <n v="-110.052317"/>
    <s v="4903723834"/>
    <s v="33-5 WEST SWAN"/>
    <x v="0"/>
    <x v="15"/>
    <m/>
    <m/>
    <n v="196"/>
    <x v="0"/>
    <n v="9364"/>
    <n v="9560"/>
    <n v="9560"/>
    <n v="9462"/>
    <x v="1"/>
    <d v="2005-11-16T00:00:00"/>
    <n v="6.84"/>
    <x v="1"/>
    <n v="154"/>
    <n v="15"/>
    <n v="4186"/>
    <n v="62"/>
    <x v="1"/>
    <n v="7748"/>
    <n v="510"/>
    <n v="0"/>
    <x v="1"/>
    <n v="6"/>
    <n v="16600"/>
    <x v="0"/>
    <s v="CHEVRON USA INC"/>
    <n v="7.6845999999999997"/>
    <n v="1.2343500000000001"/>
    <n v="182.09099999999998"/>
    <n v="1.5859599999999998"/>
    <n v="192.59590999999998"/>
    <n v="218.57107999999999"/>
    <n v="8.3588999999999984"/>
    <n v="0"/>
    <x v="1"/>
    <n v="0.12492"/>
    <n v="227.0549"/>
    <n v="-8.2113483827184863E-2"/>
    <n v="12681"/>
    <n v="-0.13384105734093782"/>
    <n v="3.9900120412733588E-2"/>
    <n v="6.4090146047234347E-3"/>
    <n v="0.95369086498254296"/>
    <n v="0.96263538025385043"/>
    <n v="3.6814444436125353E-2"/>
    <n v="5.5017531002413958E-4"/>
    <x v="1"/>
    <n v="5"/>
    <x v="1"/>
    <n v="13997"/>
    <n v="34.53"/>
    <x v="1"/>
    <n v="0"/>
    <x v="2"/>
    <x v="1"/>
    <n v="0"/>
    <x v="1"/>
    <x v="1"/>
    <x v="1"/>
    <n v="0"/>
    <x v="1"/>
    <x v="3"/>
    <x v="1"/>
    <x v="1"/>
    <x v="0"/>
    <x v="0"/>
    <x v="0"/>
    <x v="0"/>
    <x v="0"/>
    <x v="0"/>
    <x v="0"/>
    <x v="0"/>
    <x v="0"/>
    <m/>
    <x v="0"/>
    <x v="0"/>
    <x v="0"/>
    <x v="0"/>
    <x v="0"/>
    <m/>
    <n v="20051116"/>
    <x v="0"/>
    <s v="WYOMING ANALYTICAL LABS ROCK SPRINGS ID No D3037"/>
    <m/>
    <s v="9364-9560"/>
    <d v="2005-11-28T00:00:00"/>
    <x v="0"/>
    <x v="0"/>
  </r>
  <r>
    <x v="1"/>
    <s v="T25N R111W S33 fFRONTIER"/>
    <n v="4840"/>
    <x v="0"/>
    <x v="1"/>
    <s v="FONTENELLE"/>
    <s v="SE SW"/>
    <n v="33"/>
    <n v="25"/>
    <n v="111"/>
    <n v="42.096939999999996"/>
    <n v="-110.04361"/>
    <s v="4903723867"/>
    <s v="33-8 WEST SWAN"/>
    <x v="0"/>
    <x v="15"/>
    <m/>
    <m/>
    <n v="344"/>
    <x v="0"/>
    <n v="9256"/>
    <n v="9600"/>
    <n v="9600"/>
    <n v="9423"/>
    <x v="1"/>
    <d v="2005-11-16T00:00:00"/>
    <n v="6.91"/>
    <x v="1"/>
    <n v="195"/>
    <n v="18"/>
    <n v="4856"/>
    <n v="83"/>
    <x v="1"/>
    <n v="8797"/>
    <n v="456"/>
    <n v="0"/>
    <x v="1"/>
    <n v="2"/>
    <n v="18300"/>
    <x v="0"/>
    <s v="CHEVRON USA INC"/>
    <n v="9.7304999999999993"/>
    <n v="1.48122"/>
    <n v="211.23599999999999"/>
    <n v="2.1231399999999998"/>
    <n v="224.57086000000001"/>
    <n v="248.16336999999999"/>
    <n v="7.4738399999999992"/>
    <n v="0"/>
    <x v="1"/>
    <n v="4.1640000000000003E-2"/>
    <n v="255.67884999999998"/>
    <n v="-6.4774614856092205E-2"/>
    <n v="14407"/>
    <n v="-0.11902650808695386"/>
    <n v="4.3329308174711534E-2"/>
    <n v="6.5957800580182125E-3"/>
    <n v="0.95007491176727021"/>
    <n v="0.97060578143244935"/>
    <n v="2.9231358010253877E-2"/>
    <n v="1.6286055729678074E-4"/>
    <x v="1"/>
    <n v="3"/>
    <x v="1"/>
    <n v="15892"/>
    <n v="31.63"/>
    <x v="1"/>
    <n v="0"/>
    <x v="2"/>
    <x v="1"/>
    <n v="0"/>
    <x v="1"/>
    <x v="1"/>
    <x v="1"/>
    <n v="0"/>
    <x v="1"/>
    <x v="3"/>
    <x v="1"/>
    <x v="1"/>
    <x v="0"/>
    <x v="0"/>
    <x v="0"/>
    <x v="0"/>
    <x v="0"/>
    <x v="0"/>
    <x v="0"/>
    <x v="0"/>
    <x v="0"/>
    <m/>
    <x v="0"/>
    <x v="0"/>
    <x v="0"/>
    <x v="0"/>
    <x v="0"/>
    <m/>
    <n v="20051116"/>
    <x v="0"/>
    <s v="WYOMING ANALYTICAL LABS ROCK SPRINGS ID No D3038"/>
    <m/>
    <s v="9256-9600"/>
    <d v="2005-11-28T00:00:00"/>
    <x v="0"/>
    <x v="0"/>
  </r>
  <r>
    <x v="1"/>
    <s v="T25N R111W S33 fFRONTIER"/>
    <n v="4813"/>
    <x v="0"/>
    <x v="1"/>
    <s v="FONTENELLE"/>
    <s v="SE NE"/>
    <n v="33"/>
    <n v="25"/>
    <n v="111"/>
    <n v="42.104399999999998"/>
    <n v="-110.03437"/>
    <s v="4903723835"/>
    <s v="33-7 WEST SWAN"/>
    <x v="0"/>
    <x v="15"/>
    <m/>
    <m/>
    <n v="393"/>
    <x v="0"/>
    <n v="9237"/>
    <n v="9630"/>
    <n v="9691"/>
    <n v="9634"/>
    <x v="1"/>
    <d v="2005-11-30T00:00:00"/>
    <n v="6.54"/>
    <x v="1"/>
    <n v="240"/>
    <n v="32"/>
    <n v="6600"/>
    <n v="66"/>
    <x v="1"/>
    <n v="10897"/>
    <n v="647"/>
    <n v="0"/>
    <x v="1"/>
    <n v="12"/>
    <n v="18660"/>
    <x v="0"/>
    <s v="CHEVRON USA INC"/>
    <n v="11.975999999999999"/>
    <n v="2.6332800000000001"/>
    <n v="287.10000000000002"/>
    <n v="1.68828"/>
    <n v="303.39756"/>
    <n v="307.40436999999997"/>
    <n v="10.604329999999999"/>
    <n v="0"/>
    <x v="1"/>
    <n v="0.24984000000000001"/>
    <n v="318.25853999999998"/>
    <n v="-2.3905467991064491E-2"/>
    <n v="18494"/>
    <n v="-4.4678904021101364E-3"/>
    <n v="3.9472960824075178E-2"/>
    <n v="8.6793051335020618E-3"/>
    <n v="0.95184773404242273"/>
    <n v="0.96589511784978332"/>
    <n v="3.3319860010669312E-2"/>
    <n v="7.8502213954730017E-4"/>
    <x v="1"/>
    <n v="10.3"/>
    <x v="1"/>
    <n v="19686"/>
    <n v="31.09"/>
    <x v="1"/>
    <n v="0"/>
    <x v="2"/>
    <x v="1"/>
    <n v="0"/>
    <x v="1"/>
    <x v="1"/>
    <x v="1"/>
    <n v="0"/>
    <x v="1"/>
    <x v="3"/>
    <x v="1"/>
    <x v="1"/>
    <x v="0"/>
    <x v="0"/>
    <x v="0"/>
    <x v="0"/>
    <x v="0"/>
    <x v="0"/>
    <x v="0"/>
    <x v="0"/>
    <x v="0"/>
    <m/>
    <x v="0"/>
    <x v="0"/>
    <x v="0"/>
    <x v="0"/>
    <x v="0"/>
    <m/>
    <n v="20051130"/>
    <x v="0"/>
    <s v="WYOMING ANALYTICAL LABS ROCK SPRINGS ID No D3134"/>
    <m/>
    <s v="9237-9630"/>
    <d v="2005-12-13T00:00:00"/>
    <x v="0"/>
    <x v="0"/>
  </r>
  <r>
    <x v="1"/>
    <s v="T25N R111W S33 fFRONTIER"/>
    <n v="4843"/>
    <x v="0"/>
    <x v="1"/>
    <s v="FONTENELLE"/>
    <s v="SW NE"/>
    <n v="33"/>
    <n v="25"/>
    <n v="111"/>
    <n v="42.107030000000002"/>
    <n v="-110.04098999999999"/>
    <s v="4903722636"/>
    <s v="33-1 WEST SWAN"/>
    <x v="0"/>
    <x v="15"/>
    <m/>
    <m/>
    <m/>
    <x v="0"/>
    <s v="9292"/>
    <m/>
    <n v="9475"/>
    <n v="9432"/>
    <x v="1"/>
    <d v="2005-11-16T00:00:00"/>
    <n v="6.76"/>
    <x v="1"/>
    <n v="226"/>
    <n v="26"/>
    <n v="4811"/>
    <n v="82"/>
    <x v="1"/>
    <n v="8972"/>
    <n v="355"/>
    <n v="0"/>
    <x v="1"/>
    <n v="4"/>
    <n v="18760"/>
    <x v="0"/>
    <s v="CHEVRON USA INC"/>
    <n v="11.2774"/>
    <n v="2.1395400000000002"/>
    <n v="209.27849999999998"/>
    <n v="2.0975600000000001"/>
    <n v="224.79299999999998"/>
    <n v="253.10012"/>
    <n v="5.8184499999999995"/>
    <n v="0"/>
    <x v="1"/>
    <n v="8.3280000000000007E-2"/>
    <n v="259.00184999999999"/>
    <n v="-7.0709413297805904E-2"/>
    <n v="14476"/>
    <n v="-0.12889637742207244"/>
    <n v="5.0167932275471214E-2"/>
    <n v="9.5178230638854437E-3"/>
    <n v="0.94031424466064328"/>
    <n v="0.97721356044368024"/>
    <n v="2.2464897451504689E-2"/>
    <n v="3.2154210481508149E-4"/>
    <x v="1"/>
    <n v="5"/>
    <x v="1"/>
    <n v="16208"/>
    <n v="30.86"/>
    <x v="1"/>
    <n v="0"/>
    <x v="2"/>
    <x v="1"/>
    <n v="0"/>
    <x v="1"/>
    <x v="1"/>
    <x v="1"/>
    <n v="0"/>
    <x v="1"/>
    <x v="3"/>
    <x v="1"/>
    <x v="1"/>
    <x v="0"/>
    <x v="0"/>
    <x v="0"/>
    <x v="0"/>
    <x v="0"/>
    <x v="0"/>
    <x v="0"/>
    <x v="0"/>
    <x v="0"/>
    <m/>
    <x v="0"/>
    <x v="0"/>
    <x v="0"/>
    <x v="0"/>
    <x v="0"/>
    <m/>
    <n v="20051116"/>
    <x v="0"/>
    <s v="WYOMING ANALYTICAL LAGS ROCK SPRINGS ID No D3041"/>
    <s v="9292"/>
    <m/>
    <d v="2005-11-28T00:00:00"/>
    <x v="0"/>
    <x v="0"/>
  </r>
  <r>
    <x v="1"/>
    <s v="T25N R112W S01 fFRONTIER"/>
    <n v="1889"/>
    <x v="0"/>
    <x v="2"/>
    <m/>
    <s v="SW NW"/>
    <n v="1"/>
    <n v="25"/>
    <n v="112"/>
    <n v="42.179349999999999"/>
    <n v="-110.10853"/>
    <s v="4902320894"/>
    <s v="12-1"/>
    <x v="0"/>
    <x v="15"/>
    <m/>
    <m/>
    <m/>
    <x v="0"/>
    <s v="8427"/>
    <m/>
    <n v="8750"/>
    <n v="8600"/>
    <x v="1"/>
    <d v="1994-07-16T00:00:00"/>
    <n v="7.15"/>
    <x v="1"/>
    <n v="108"/>
    <n v="15"/>
    <n v="1630"/>
    <n v="65"/>
    <x v="1"/>
    <n v="2600"/>
    <n v="537"/>
    <n v="0"/>
    <x v="1"/>
    <n v="0"/>
    <n v="4682"/>
    <x v="0"/>
    <s v="XTO ENERGY"/>
    <n v="5.3891999999999998"/>
    <n v="1.2343500000000001"/>
    <n v="70.905000000000001"/>
    <n v="1.6626999999999998"/>
    <n v="79.191249999999997"/>
    <n v="73.346000000000004"/>
    <n v="8.8014299999999999"/>
    <n v="0"/>
    <x v="1"/>
    <n v="0"/>
    <n v="82.14743"/>
    <n v="-1.8322822524641971E-2"/>
    <n v="4955"/>
    <n v="2.8328317941268031E-2"/>
    <n v="6.8052973024166186E-2"/>
    <n v="1.5586949315738799E-2"/>
    <n v="0.91636007766009508"/>
    <n v="0.89285812106355611"/>
    <n v="0.1071418789364439"/>
    <n v="0"/>
    <x v="1"/>
    <n v="0"/>
    <x v="1"/>
    <n v="4563"/>
    <n v="1.5"/>
    <x v="0"/>
    <n v="0"/>
    <x v="0"/>
    <x v="1"/>
    <m/>
    <x v="1"/>
    <x v="1"/>
    <x v="1"/>
    <n v="0"/>
    <x v="1"/>
    <x v="3"/>
    <x v="1"/>
    <x v="1"/>
    <x v="0"/>
    <x v="0"/>
    <x v="0"/>
    <x v="0"/>
    <x v="0"/>
    <x v="0"/>
    <x v="0"/>
    <x v="0"/>
    <x v="0"/>
    <m/>
    <x v="0"/>
    <x v="0"/>
    <x v="0"/>
    <x v="0"/>
    <x v="0"/>
    <m/>
    <n v="19940716"/>
    <x v="1"/>
    <s v="WESTERN ATLAS CORE LABS  LAB No 941627-10"/>
    <m/>
    <m/>
    <d v="1994-08-11T00:00:00"/>
    <x v="0"/>
    <x v="0"/>
  </r>
  <r>
    <x v="1"/>
    <s v="T25N R112W S01 fFRONTIER"/>
    <n v="1942"/>
    <x v="0"/>
    <x v="2"/>
    <m/>
    <s v="NE NE"/>
    <n v="1"/>
    <n v="25"/>
    <n v="112"/>
    <n v="42.182609999999997"/>
    <n v="-110.09426000000001"/>
    <s v="4902320450"/>
    <s v="41-1"/>
    <x v="0"/>
    <x v="15"/>
    <m/>
    <m/>
    <m/>
    <x v="0"/>
    <s v="8489"/>
    <m/>
    <n v="9975"/>
    <m/>
    <x v="1"/>
    <d v="1994-07-18T00:00:00"/>
    <n v="7.64"/>
    <x v="1"/>
    <n v="48"/>
    <n v="5"/>
    <n v="1390"/>
    <n v="37"/>
    <x v="1"/>
    <n v="2000"/>
    <n v="598"/>
    <n v="0"/>
    <x v="1"/>
    <n v="0"/>
    <n v="3774"/>
    <x v="0"/>
    <s v="XTO ENERGY"/>
    <n v="2.3952"/>
    <n v="0.41144999999999998"/>
    <n v="60.465000000000003"/>
    <n v="0.94645999999999997"/>
    <n v="64.218109999999996"/>
    <n v="56.42"/>
    <n v="9.8012199999999989"/>
    <n v="0"/>
    <x v="1"/>
    <n v="0"/>
    <n v="66.221219999999988"/>
    <n v="-1.5356641282962682E-2"/>
    <n v="4078"/>
    <n v="3.8716250636780442E-2"/>
    <n v="3.7297889956587012E-2"/>
    <n v="6.4070711517358577E-3"/>
    <n v="0.95629503889167722"/>
    <n v="0.85199276002465685"/>
    <n v="0.14800723997534326"/>
    <n v="0"/>
    <x v="1"/>
    <n v="0"/>
    <x v="1"/>
    <n v="3639"/>
    <n v="1"/>
    <x v="0"/>
    <n v="0"/>
    <x v="0"/>
    <x v="1"/>
    <m/>
    <x v="1"/>
    <x v="1"/>
    <x v="1"/>
    <n v="0"/>
    <x v="1"/>
    <x v="3"/>
    <x v="1"/>
    <x v="1"/>
    <x v="0"/>
    <x v="0"/>
    <x v="0"/>
    <x v="0"/>
    <x v="0"/>
    <x v="0"/>
    <x v="0"/>
    <x v="0"/>
    <x v="0"/>
    <m/>
    <x v="0"/>
    <x v="0"/>
    <x v="0"/>
    <x v="0"/>
    <x v="0"/>
    <m/>
    <n v="19940718"/>
    <x v="1"/>
    <s v="WESTERN ATLAS CORE LABS  LAB No 941627-64"/>
    <m/>
    <m/>
    <d v="1994-08-11T00:00:00"/>
    <x v="0"/>
    <x v="0"/>
  </r>
  <r>
    <x v="1"/>
    <s v="T25N R112W S01 fFRONTIER"/>
    <n v="1933"/>
    <x v="0"/>
    <x v="2"/>
    <m/>
    <s v="NW SE"/>
    <n v="1"/>
    <n v="25"/>
    <n v="112"/>
    <n v="42.175020000000004"/>
    <n v="-110.09868"/>
    <s v="4902320890"/>
    <s v="33-1"/>
    <x v="0"/>
    <x v="15"/>
    <m/>
    <m/>
    <m/>
    <x v="0"/>
    <s v="8546"/>
    <m/>
    <n v="8844"/>
    <n v="8720"/>
    <x v="1"/>
    <d v="1994-07-18T00:00:00"/>
    <n v="7.75"/>
    <x v="1"/>
    <n v="23"/>
    <n v="2"/>
    <n v="1030"/>
    <n v="31"/>
    <x v="1"/>
    <n v="1230"/>
    <n v="549"/>
    <n v="0"/>
    <x v="1"/>
    <n v="0"/>
    <n v="2586"/>
    <x v="0"/>
    <s v="XTO ENERGY"/>
    <n v="1.1476999999999999"/>
    <n v="0.16458"/>
    <n v="44.805"/>
    <n v="0.79297999999999991"/>
    <n v="46.910260000000001"/>
    <n v="34.698299999999996"/>
    <n v="8.9981099999999987"/>
    <n v="0"/>
    <x v="1"/>
    <n v="0"/>
    <n v="43.696409999999993"/>
    <n v="3.5470346719507606E-2"/>
    <n v="2865"/>
    <n v="5.1183269124931208E-2"/>
    <n v="2.4465863118217634E-2"/>
    <n v="3.508400934038737E-3"/>
    <n v="0.97202573594774355"/>
    <n v="0.7940766758642186"/>
    <n v="0.2059233241357814"/>
    <n v="0"/>
    <x v="1"/>
    <n v="0"/>
    <x v="1"/>
    <n v="2461"/>
    <n v="2.8"/>
    <x v="0"/>
    <n v="0"/>
    <x v="0"/>
    <x v="1"/>
    <m/>
    <x v="1"/>
    <x v="1"/>
    <x v="1"/>
    <n v="0"/>
    <x v="1"/>
    <x v="3"/>
    <x v="1"/>
    <x v="1"/>
    <x v="0"/>
    <x v="0"/>
    <x v="0"/>
    <x v="0"/>
    <x v="0"/>
    <x v="0"/>
    <x v="0"/>
    <x v="0"/>
    <x v="0"/>
    <m/>
    <x v="0"/>
    <x v="0"/>
    <x v="0"/>
    <x v="0"/>
    <x v="0"/>
    <m/>
    <n v="19940718"/>
    <x v="1"/>
    <s v="WESTERN ATLAS CORE LABS  LAB No 941627-55"/>
    <m/>
    <m/>
    <d v="1994-08-11T00:00:00"/>
    <x v="0"/>
    <x v="0"/>
  </r>
  <r>
    <x v="1"/>
    <s v="T25N R112W S01 fFRONTIER"/>
    <n v="1903"/>
    <x v="0"/>
    <x v="2"/>
    <m/>
    <s v="SW SW"/>
    <n v="1"/>
    <n v="25"/>
    <n v="112"/>
    <n v="42.171759999999999"/>
    <n v="-110.10876"/>
    <s v="4902320409"/>
    <s v="14-1"/>
    <x v="0"/>
    <x v="15"/>
    <m/>
    <m/>
    <m/>
    <x v="0"/>
    <s v="8548"/>
    <m/>
    <n v="8710"/>
    <n v="8656"/>
    <x v="1"/>
    <d v="1994-07-29T00:00:00"/>
    <n v="7.65"/>
    <x v="1"/>
    <n v="66"/>
    <n v="8"/>
    <n v="2030"/>
    <n v="162"/>
    <x v="1"/>
    <n v="3000"/>
    <n v="805"/>
    <n v="0"/>
    <x v="1"/>
    <n v="0"/>
    <n v="5663"/>
    <x v="0"/>
    <s v="XTO ENERGY"/>
    <n v="3.2934000000000001"/>
    <n v="0.65832000000000002"/>
    <n v="88.305000000000007"/>
    <n v="4.1439599999999999"/>
    <n v="96.400679999999994"/>
    <n v="84.63"/>
    <n v="13.193949999999999"/>
    <n v="0"/>
    <x v="1"/>
    <n v="0"/>
    <n v="97.823949999999996"/>
    <n v="-7.3279583542005065E-3"/>
    <n v="6071"/>
    <n v="3.4770751661837393E-2"/>
    <n v="3.4163659426468776E-2"/>
    <n v="6.8289974718020669E-3"/>
    <n v="0.95900734310172919"/>
    <n v="0.8651255648540056"/>
    <n v="0.1348744351459944"/>
    <n v="0"/>
    <x v="1"/>
    <n v="0"/>
    <x v="1"/>
    <n v="5465"/>
    <n v="1.5"/>
    <x v="0"/>
    <n v="0"/>
    <x v="0"/>
    <x v="1"/>
    <m/>
    <x v="1"/>
    <x v="1"/>
    <x v="1"/>
    <n v="0"/>
    <x v="1"/>
    <x v="3"/>
    <x v="1"/>
    <x v="1"/>
    <x v="0"/>
    <x v="0"/>
    <x v="0"/>
    <x v="0"/>
    <x v="0"/>
    <x v="0"/>
    <x v="0"/>
    <x v="0"/>
    <x v="0"/>
    <m/>
    <x v="0"/>
    <x v="0"/>
    <x v="0"/>
    <x v="0"/>
    <x v="0"/>
    <m/>
    <n v="19940729"/>
    <x v="1"/>
    <s v="WESTERN ATLAS CORE LABS  LAB No 941627-37"/>
    <m/>
    <m/>
    <d v="1994-08-11T00:00:00"/>
    <x v="0"/>
    <x v="0"/>
  </r>
  <r>
    <x v="1"/>
    <s v="T25N R112W S01 fFRONTIER"/>
    <n v="2662"/>
    <x v="0"/>
    <x v="2"/>
    <s v="FONTENELLE"/>
    <s v="NE SW"/>
    <n v="1"/>
    <n v="25"/>
    <n v="112"/>
    <n v="42.175049999999999"/>
    <n v="-110.10574"/>
    <s v="4902321412"/>
    <s v="FONT FED 23-1"/>
    <x v="0"/>
    <x v="15"/>
    <m/>
    <m/>
    <s v=""/>
    <x v="0"/>
    <m/>
    <m/>
    <n v="8741"/>
    <n v="8688"/>
    <x v="1"/>
    <d v="2000-02-29T00:00:00"/>
    <n v="7.35"/>
    <x v="1"/>
    <n v="107"/>
    <n v="11.2"/>
    <n v="3168"/>
    <n v="157"/>
    <x v="1"/>
    <n v="4173"/>
    <n v="651"/>
    <m/>
    <x v="0"/>
    <n v="2.5"/>
    <n v="8604"/>
    <x v="0"/>
    <s v="XTO ENERGY INC"/>
    <n v="5.3392999999999997"/>
    <n v="0.92164799999999991"/>
    <n v="137.80799999999999"/>
    <n v="4.0160599999999995"/>
    <n v="148.08500800000002"/>
    <n v="117.72032999999999"/>
    <n v="10.669889999999999"/>
    <n v="0"/>
    <x v="1"/>
    <n v="5.2050000000000006E-2"/>
    <n v="128.44227000000001"/>
    <n v="7.1033635965562891E-2"/>
    <n v="8269.7000000000007"/>
    <n v="-1.9811896620184028E-2"/>
    <n v="3.6055641770299927E-2"/>
    <n v="6.2237765486699353E-3"/>
    <n v="0.95772058168103003"/>
    <n v="0.91652327539835587"/>
    <n v="8.3071484177288352E-2"/>
    <n v="4.0524042435562688E-4"/>
    <x v="0"/>
    <n v="3.5"/>
    <x v="0"/>
    <m/>
    <n v="1.1879999999999999"/>
    <x v="2"/>
    <m/>
    <x v="0"/>
    <x v="0"/>
    <m/>
    <x v="0"/>
    <x v="0"/>
    <x v="0"/>
    <m/>
    <x v="0"/>
    <x v="0"/>
    <x v="0"/>
    <x v="0"/>
    <x v="0"/>
    <x v="0"/>
    <x v="0"/>
    <x v="0"/>
    <x v="0"/>
    <x v="0"/>
    <x v="0"/>
    <x v="0"/>
    <x v="0"/>
    <m/>
    <x v="0"/>
    <x v="0"/>
    <x v="0"/>
    <x v="0"/>
    <x v="0"/>
    <m/>
    <n v="229"/>
    <x v="0"/>
    <s v="ETL ID No 00-5121-14"/>
    <m/>
    <m/>
    <d v="2000-03-10T00:00:00"/>
    <x v="0"/>
    <x v="0"/>
  </r>
  <r>
    <x v="1"/>
    <s v="T25N R112W S01 fFRONTIER"/>
    <n v="2661"/>
    <x v="0"/>
    <x v="2"/>
    <s v="FONTENELLE"/>
    <s v="NE NW"/>
    <n v="1"/>
    <n v="25"/>
    <n v="112"/>
    <n v="42.181789999999999"/>
    <n v="-110.10357999999999"/>
    <s v="4902321335"/>
    <s v="FONT FED 21-1"/>
    <x v="0"/>
    <x v="15"/>
    <m/>
    <m/>
    <s v=""/>
    <x v="0"/>
    <m/>
    <m/>
    <n v="8770"/>
    <n v="8689"/>
    <x v="1"/>
    <d v="2000-02-29T00:00:00"/>
    <n v="7.09"/>
    <x v="1"/>
    <n v="3.7"/>
    <n v="0.2"/>
    <n v="74.7"/>
    <n v="0.8"/>
    <x v="1"/>
    <n v="87.8"/>
    <n v="46.7"/>
    <m/>
    <x v="0"/>
    <m/>
    <n v="284"/>
    <x v="0"/>
    <s v="XTO ENERGY INC"/>
    <n v="0.18463000000000002"/>
    <n v="1.6458E-2"/>
    <n v="3.2494499999999999"/>
    <n v="2.0464E-2"/>
    <n v="3.4710019999999999"/>
    <n v="2.4768379999999999"/>
    <n v="0.76541300000000001"/>
    <n v="0"/>
    <x v="1"/>
    <n v="0"/>
    <n v="3.242251"/>
    <n v="3.4074538826407992E-2"/>
    <n v="213.9"/>
    <n v="-0.14079132355894763"/>
    <n v="5.319213299214464E-2"/>
    <n v="4.7415703016016704E-3"/>
    <n v="0.94206629670625375"/>
    <n v="0.76392543328693552"/>
    <n v="0.23607456671306448"/>
    <n v="0"/>
    <x v="0"/>
    <n v="29"/>
    <x v="0"/>
    <m/>
    <n v="32.200000000000003"/>
    <x v="2"/>
    <m/>
    <x v="0"/>
    <x v="0"/>
    <m/>
    <x v="0"/>
    <x v="0"/>
    <x v="0"/>
    <m/>
    <x v="0"/>
    <x v="0"/>
    <x v="0"/>
    <x v="0"/>
    <x v="0"/>
    <x v="0"/>
    <x v="0"/>
    <x v="0"/>
    <x v="0"/>
    <x v="0"/>
    <x v="0"/>
    <x v="0"/>
    <x v="0"/>
    <m/>
    <x v="0"/>
    <x v="0"/>
    <x v="0"/>
    <x v="0"/>
    <x v="0"/>
    <m/>
    <n v="229"/>
    <x v="0"/>
    <s v="ETL ID No 00-5121-8"/>
    <m/>
    <m/>
    <d v="2000-03-29T00:00:00"/>
    <x v="0"/>
    <x v="0"/>
  </r>
  <r>
    <x v="1"/>
    <s v="T25N R112W S02 fFRONTIER"/>
    <n v="2666"/>
    <x v="0"/>
    <x v="2"/>
    <s v="FONTENELLE"/>
    <s v="SW SE"/>
    <n v="2"/>
    <n v="25"/>
    <n v="112"/>
    <n v="42.170670000000001"/>
    <n v="-110.11845"/>
    <s v="4902321315"/>
    <s v="34-2"/>
    <x v="0"/>
    <x v="15"/>
    <m/>
    <m/>
    <s v=""/>
    <x v="0"/>
    <m/>
    <m/>
    <n v="8740"/>
    <n v="8675"/>
    <x v="3"/>
    <d v="1999-10-27T00:00:00"/>
    <n v="6.94"/>
    <x v="1"/>
    <n v="184"/>
    <n v="122"/>
    <n v="1837"/>
    <m/>
    <x v="1"/>
    <n v="3200"/>
    <n v="403"/>
    <m/>
    <x v="0"/>
    <n v="108"/>
    <n v="5861"/>
    <x v="0"/>
    <s v="XTO ENERGY INC"/>
    <n v="9.1815999999999995"/>
    <n v="10.03938"/>
    <n v="79.909499999999994"/>
    <n v="0"/>
    <n v="99.130479999999991"/>
    <n v="90.271999999999991"/>
    <n v="6.6051699999999993"/>
    <n v="0"/>
    <x v="1"/>
    <n v="2.2485600000000003"/>
    <n v="99.12572999999999"/>
    <n v="2.3958896419947525E-5"/>
    <n v="5854"/>
    <n v="-5.9752454118651302E-4"/>
    <n v="9.2621361260431703E-2"/>
    <n v="0.10127440117308018"/>
    <n v="0.80610423756648819"/>
    <n v="0.91068181792961322"/>
    <n v="6.6634263374403396E-2"/>
    <n v="2.2683918695983379E-2"/>
    <x v="0"/>
    <n v="7"/>
    <x v="0"/>
    <m/>
    <m/>
    <x v="0"/>
    <m/>
    <x v="0"/>
    <x v="0"/>
    <m/>
    <x v="0"/>
    <x v="0"/>
    <x v="0"/>
    <m/>
    <x v="0"/>
    <x v="0"/>
    <x v="0"/>
    <x v="0"/>
    <x v="0"/>
    <x v="0"/>
    <x v="0"/>
    <x v="0"/>
    <x v="0"/>
    <x v="0"/>
    <x v="0"/>
    <x v="0"/>
    <x v="0"/>
    <m/>
    <x v="0"/>
    <x v="0"/>
    <x v="0"/>
    <x v="0"/>
    <x v="0"/>
    <s v="WELLHEAD"/>
    <n v="991027"/>
    <x v="0"/>
    <s v="CHAMPION TECHNOLOGIES VERNAL UT"/>
    <m/>
    <m/>
    <d v="1999-11-03T00:00:00"/>
    <x v="0"/>
    <x v="0"/>
  </r>
  <r>
    <x v="1"/>
    <s v="T25N R112W S02 fFRONTIER"/>
    <n v="2665"/>
    <x v="0"/>
    <x v="2"/>
    <s v="FONTENELLE"/>
    <s v="SW SW"/>
    <n v="2"/>
    <n v="25"/>
    <n v="112"/>
    <n v="42.171819999999997"/>
    <n v="-110.12846999999999"/>
    <s v="4902321325"/>
    <s v="FONT FED 24-2D"/>
    <x v="0"/>
    <x v="15"/>
    <m/>
    <m/>
    <s v=""/>
    <x v="0"/>
    <m/>
    <m/>
    <n v="9850"/>
    <m/>
    <x v="1"/>
    <d v="2000-03-02T00:00:00"/>
    <n v="7.32"/>
    <x v="1"/>
    <n v="86"/>
    <n v="11"/>
    <n v="3022"/>
    <n v="130"/>
    <x v="1"/>
    <n v="4101"/>
    <n v="679"/>
    <m/>
    <x v="0"/>
    <n v="3.3"/>
    <n v="8544"/>
    <x v="0"/>
    <s v="XTO ENERGY INC"/>
    <n v="4.2914000000000003"/>
    <n v="0.90519000000000005"/>
    <n v="131.45699999999999"/>
    <n v="3.3253999999999997"/>
    <n v="139.97899000000001"/>
    <n v="115.68921"/>
    <n v="11.12881"/>
    <n v="0"/>
    <x v="1"/>
    <n v="6.8706000000000003E-2"/>
    <n v="126.88672600000001"/>
    <n v="4.9059370368878703E-2"/>
    <n v="8032.3"/>
    <n v="-3.0869373744442357E-2"/>
    <n v="3.0657457951368275E-2"/>
    <n v="6.4666133110404637E-3"/>
    <n v="0.9628759287375912"/>
    <n v="0.91175187229592469"/>
    <n v="8.7706652624956208E-2"/>
    <n v="5.4147507911899307E-4"/>
    <x v="0"/>
    <n v="4.8"/>
    <x v="0"/>
    <m/>
    <n v="1.208"/>
    <x v="2"/>
    <m/>
    <x v="0"/>
    <x v="0"/>
    <m/>
    <x v="0"/>
    <x v="0"/>
    <x v="0"/>
    <m/>
    <x v="0"/>
    <x v="0"/>
    <x v="0"/>
    <x v="0"/>
    <x v="0"/>
    <x v="0"/>
    <x v="0"/>
    <x v="0"/>
    <x v="0"/>
    <x v="0"/>
    <x v="0"/>
    <x v="0"/>
    <x v="0"/>
    <m/>
    <x v="0"/>
    <x v="0"/>
    <x v="0"/>
    <x v="0"/>
    <x v="0"/>
    <m/>
    <n v="302"/>
    <x v="0"/>
    <s v="ETL ID No 00-5121-15"/>
    <m/>
    <m/>
    <d v="2000-03-29T00:00:00"/>
    <x v="0"/>
    <x v="0"/>
  </r>
  <r>
    <x v="1"/>
    <s v="T25N R112W S03 fFRONTIER"/>
    <n v="1890"/>
    <x v="0"/>
    <x v="2"/>
    <m/>
    <s v="SW NW"/>
    <n v="3"/>
    <n v="25"/>
    <n v="112"/>
    <n v="42.179470000000002"/>
    <n v="-110.14805"/>
    <s v="4902320196"/>
    <s v="12-3"/>
    <x v="0"/>
    <x v="15"/>
    <m/>
    <m/>
    <m/>
    <x v="0"/>
    <s v="8332"/>
    <m/>
    <n v="8640"/>
    <m/>
    <x v="1"/>
    <d v="1994-07-17T00:00:00"/>
    <n v="5.98"/>
    <x v="1"/>
    <n v="102"/>
    <n v="8"/>
    <n v="2570"/>
    <n v="108"/>
    <x v="1"/>
    <n v="4099"/>
    <n v="415"/>
    <n v="0"/>
    <x v="1"/>
    <n v="0"/>
    <n v="7091"/>
    <x v="0"/>
    <s v="XTO ENERGY"/>
    <n v="5.0898000000000003"/>
    <n v="0.65832000000000002"/>
    <n v="111.795"/>
    <n v="2.7626399999999998"/>
    <n v="120.30575999999999"/>
    <n v="115.63279"/>
    <n v="6.8018499999999991"/>
    <n v="0"/>
    <x v="1"/>
    <n v="0"/>
    <n v="122.43464"/>
    <n v="-8.7701923536420371E-3"/>
    <n v="7302"/>
    <n v="1.4659904120058362E-2"/>
    <n v="4.2307201251211915E-2"/>
    <n v="5.4720571982588371E-3"/>
    <n v="0.95222074155052927"/>
    <n v="0.94444505247861221"/>
    <n v="5.5554947521387732E-2"/>
    <n v="0"/>
    <x v="1"/>
    <n v="0"/>
    <x v="1"/>
    <n v="6987"/>
    <n v="1"/>
    <x v="0"/>
    <n v="0"/>
    <x v="0"/>
    <x v="1"/>
    <m/>
    <x v="1"/>
    <x v="1"/>
    <x v="1"/>
    <n v="0"/>
    <x v="1"/>
    <x v="3"/>
    <x v="1"/>
    <x v="1"/>
    <x v="0"/>
    <x v="0"/>
    <x v="0"/>
    <x v="0"/>
    <x v="0"/>
    <x v="0"/>
    <x v="0"/>
    <x v="0"/>
    <x v="0"/>
    <m/>
    <x v="0"/>
    <x v="0"/>
    <x v="0"/>
    <x v="0"/>
    <x v="0"/>
    <m/>
    <n v="19940717"/>
    <x v="1"/>
    <s v="WESTERN ATLAS CORE LABS  LAB No 941627-11"/>
    <m/>
    <m/>
    <d v="1994-08-11T00:00:00"/>
    <x v="0"/>
    <x v="0"/>
  </r>
  <r>
    <x v="1"/>
    <s v="T25N R112W S03 fFRONTIER"/>
    <n v="1939"/>
    <x v="0"/>
    <x v="2"/>
    <m/>
    <s v="SW SE"/>
    <n v="3"/>
    <n v="25"/>
    <n v="112"/>
    <n v="42.172319999999999"/>
    <n v="-110.13798"/>
    <s v="4902320331"/>
    <s v="34-3"/>
    <x v="0"/>
    <x v="15"/>
    <m/>
    <m/>
    <m/>
    <x v="0"/>
    <s v="8482"/>
    <m/>
    <n v="8700"/>
    <m/>
    <x v="1"/>
    <d v="1994-07-27T00:00:00"/>
    <n v="7.61"/>
    <x v="1"/>
    <n v="110"/>
    <n v="11"/>
    <n v="3890"/>
    <n v="58"/>
    <x v="1"/>
    <n v="6000"/>
    <n v="964"/>
    <n v="0"/>
    <x v="1"/>
    <n v="0"/>
    <n v="10544"/>
    <x v="0"/>
    <s v="XTO ENERGY"/>
    <n v="5.4889999999999999"/>
    <n v="0.90519000000000005"/>
    <n v="169.215"/>
    <n v="1.4836399999999998"/>
    <n v="177.09282999999999"/>
    <n v="169.26"/>
    <n v="15.799959999999999"/>
    <n v="0"/>
    <x v="1"/>
    <n v="0"/>
    <n v="185.05995999999999"/>
    <n v="-2.1999361098391644E-2"/>
    <n v="11033"/>
    <n v="2.2663020809194977E-2"/>
    <n v="3.0995043672857901E-2"/>
    <n v="5.111387061802559E-3"/>
    <n v="0.96389356926533953"/>
    <n v="0.91462248235652921"/>
    <n v="8.5377517643470791E-2"/>
    <n v="0"/>
    <x v="1"/>
    <n v="0"/>
    <x v="1"/>
    <n v="10327"/>
    <n v="0.8"/>
    <x v="0"/>
    <n v="0"/>
    <x v="0"/>
    <x v="1"/>
    <m/>
    <x v="1"/>
    <x v="1"/>
    <x v="1"/>
    <n v="0"/>
    <x v="1"/>
    <x v="3"/>
    <x v="1"/>
    <x v="1"/>
    <x v="0"/>
    <x v="0"/>
    <x v="0"/>
    <x v="0"/>
    <x v="0"/>
    <x v="0"/>
    <x v="0"/>
    <x v="0"/>
    <x v="0"/>
    <m/>
    <x v="0"/>
    <x v="0"/>
    <x v="0"/>
    <x v="0"/>
    <x v="0"/>
    <m/>
    <n v="19940727"/>
    <x v="1"/>
    <s v="WESTERN ATLAS CORE LABS  LAB No 941627-61"/>
    <m/>
    <m/>
    <d v="1994-08-11T00:00:00"/>
    <x v="0"/>
    <x v="0"/>
  </r>
  <r>
    <x v="1"/>
    <s v="T25N R112W S03 fFRONTIER"/>
    <n v="2668"/>
    <x v="0"/>
    <x v="2"/>
    <s v="FONTENELLE"/>
    <s v="NW NW"/>
    <n v="3"/>
    <n v="25"/>
    <n v="112"/>
    <n v="42.18403"/>
    <n v="-110.14879000000001"/>
    <s v="4902321352"/>
    <s v="41-4D"/>
    <x v="0"/>
    <x v="15"/>
    <m/>
    <m/>
    <s v=""/>
    <x v="0"/>
    <m/>
    <m/>
    <n v="8436"/>
    <n v="8533"/>
    <x v="3"/>
    <d v="2000-01-06T00:00:00"/>
    <n v="7.19"/>
    <x v="1"/>
    <n v="240"/>
    <n v="126"/>
    <n v="1923"/>
    <m/>
    <x v="1"/>
    <n v="3400"/>
    <n v="234"/>
    <m/>
    <x v="0"/>
    <n v="300"/>
    <n v="6226"/>
    <x v="0"/>
    <s v="XTO ENERGY INC"/>
    <n v="11.975999999999999"/>
    <n v="10.368539999999999"/>
    <n v="83.650499999999994"/>
    <n v="0"/>
    <n v="105.99503999999999"/>
    <n v="95.914000000000001"/>
    <n v="3.8352599999999994"/>
    <n v="0"/>
    <x v="1"/>
    <n v="6.2460000000000004"/>
    <n v="105.99526"/>
    <n v="-1.037783332600537E-6"/>
    <n v="6223"/>
    <n v="-2.4098321150293196E-4"/>
    <n v="0.11298641898715261"/>
    <n v="9.7820992378511301E-2"/>
    <n v="0.78919258863433617"/>
    <n v="0.90488952053138982"/>
    <n v="3.618331612187186E-2"/>
    <n v="5.8927163346738337E-2"/>
    <x v="0"/>
    <n v="3"/>
    <x v="0"/>
    <m/>
    <m/>
    <x v="0"/>
    <m/>
    <x v="0"/>
    <x v="0"/>
    <m/>
    <x v="0"/>
    <x v="0"/>
    <x v="0"/>
    <m/>
    <x v="0"/>
    <x v="0"/>
    <x v="0"/>
    <x v="0"/>
    <x v="0"/>
    <x v="0"/>
    <x v="0"/>
    <x v="0"/>
    <x v="0"/>
    <x v="0"/>
    <x v="0"/>
    <x v="0"/>
    <x v="0"/>
    <m/>
    <x v="0"/>
    <x v="0"/>
    <x v="0"/>
    <x v="0"/>
    <x v="0"/>
    <s v="WELLHEAD"/>
    <n v="106"/>
    <x v="0"/>
    <s v="CHAMPION TECHNOLOGIES VERNAL UT"/>
    <m/>
    <m/>
    <d v="2000-01-20T00:00:00"/>
    <x v="0"/>
    <x v="0"/>
  </r>
  <r>
    <x v="1"/>
    <s v="T25N R112W S03 fFRONTIER"/>
    <n v="2667"/>
    <x v="0"/>
    <x v="2"/>
    <s v="FONTENELLE"/>
    <s v="SW NE"/>
    <n v="3"/>
    <n v="25"/>
    <n v="112"/>
    <n v="42.178890000000003"/>
    <n v="-110.13889"/>
    <s v="4902321455"/>
    <s v="32-3"/>
    <x v="0"/>
    <x v="15"/>
    <m/>
    <m/>
    <s v=""/>
    <x v="0"/>
    <m/>
    <m/>
    <n v="8485"/>
    <n v="8406"/>
    <x v="3"/>
    <d v="2000-01-06T00:00:00"/>
    <n v="7.39"/>
    <x v="1"/>
    <n v="248"/>
    <n v="131"/>
    <n v="2237"/>
    <m/>
    <x v="1"/>
    <n v="4000"/>
    <n v="329"/>
    <m/>
    <x v="0"/>
    <n v="108"/>
    <n v="7058"/>
    <x v="0"/>
    <s v="XTO ENERGY INC"/>
    <n v="12.3752"/>
    <n v="10.77999"/>
    <n v="97.3095"/>
    <n v="0"/>
    <n v="120.46468999999999"/>
    <n v="112.84"/>
    <n v="5.3923099999999993"/>
    <n v="0"/>
    <x v="1"/>
    <n v="2.2485600000000003"/>
    <n v="120.48086999999998"/>
    <n v="-6.7152098590201971E-5"/>
    <n v="7053"/>
    <n v="-3.5433349868896607E-4"/>
    <n v="0.10272885772586142"/>
    <n v="8.9486720133509667E-2"/>
    <n v="0.80778442214062895"/>
    <n v="0.93658022223777104"/>
    <n v="4.4756565917892191E-2"/>
    <n v="1.8663211844336787E-2"/>
    <x v="0"/>
    <n v="5"/>
    <x v="0"/>
    <m/>
    <m/>
    <x v="0"/>
    <m/>
    <x v="0"/>
    <x v="0"/>
    <m/>
    <x v="0"/>
    <x v="0"/>
    <x v="0"/>
    <m/>
    <x v="0"/>
    <x v="0"/>
    <x v="0"/>
    <x v="0"/>
    <x v="0"/>
    <x v="0"/>
    <x v="0"/>
    <x v="0"/>
    <x v="0"/>
    <x v="0"/>
    <x v="0"/>
    <x v="0"/>
    <x v="0"/>
    <m/>
    <x v="0"/>
    <x v="0"/>
    <x v="0"/>
    <x v="0"/>
    <x v="0"/>
    <s v="WELLHEAD"/>
    <n v="106"/>
    <x v="0"/>
    <s v="CHAMPION TECHNOLOGIES VERNAL UT"/>
    <m/>
    <m/>
    <d v="2000-01-20T00:00:00"/>
    <x v="0"/>
    <x v="0"/>
  </r>
  <r>
    <x v="1"/>
    <s v="T25N R112W S04 fFRONTIER"/>
    <n v="1912"/>
    <x v="0"/>
    <x v="2"/>
    <m/>
    <s v="SE NW"/>
    <n v="4"/>
    <n v="25"/>
    <n v="112"/>
    <n v="42.179360000000003"/>
    <n v="-110.16227000000001"/>
    <s v="4902320899"/>
    <s v="22-4"/>
    <x v="0"/>
    <x v="15"/>
    <m/>
    <m/>
    <m/>
    <x v="0"/>
    <s v="8030"/>
    <m/>
    <n v="8300"/>
    <n v="8150"/>
    <x v="1"/>
    <d v="1994-07-18T00:00:00"/>
    <n v="7.28"/>
    <x v="1"/>
    <n v="27"/>
    <n v="3"/>
    <n v="983"/>
    <n v="48"/>
    <x v="1"/>
    <n v="1250"/>
    <n v="561"/>
    <n v="0"/>
    <x v="1"/>
    <n v="0"/>
    <n v="2587"/>
    <x v="0"/>
    <s v="XTO ENERGY"/>
    <n v="1.3472999999999999"/>
    <n v="0.24687000000000001"/>
    <n v="42.7605"/>
    <n v="1.22784"/>
    <n v="45.582509999999999"/>
    <n v="35.262500000000003"/>
    <n v="9.1947899999999994"/>
    <n v="0"/>
    <x v="1"/>
    <n v="0"/>
    <n v="44.457289999999993"/>
    <n v="1.249691802958254E-2"/>
    <n v="2872"/>
    <n v="5.2207363986078038E-2"/>
    <n v="2.9557389446083597E-2"/>
    <n v="5.4158930695128466E-3"/>
    <n v="0.96502671748440361"/>
    <n v="0.79317700201699204"/>
    <n v="0.20682299798300799"/>
    <n v="0"/>
    <x v="1"/>
    <n v="0"/>
    <x v="1"/>
    <n v="2457"/>
    <n v="3.4"/>
    <x v="0"/>
    <n v="0"/>
    <x v="0"/>
    <x v="1"/>
    <m/>
    <x v="1"/>
    <x v="1"/>
    <x v="1"/>
    <n v="0"/>
    <x v="1"/>
    <x v="3"/>
    <x v="1"/>
    <x v="1"/>
    <x v="0"/>
    <x v="0"/>
    <x v="0"/>
    <x v="0"/>
    <x v="0"/>
    <x v="0"/>
    <x v="0"/>
    <x v="0"/>
    <x v="0"/>
    <m/>
    <x v="0"/>
    <x v="0"/>
    <x v="0"/>
    <x v="0"/>
    <x v="0"/>
    <m/>
    <n v="19940718"/>
    <x v="1"/>
    <s v="WESTERN ATLAS CORE LABS  LAB No 941627-19"/>
    <m/>
    <m/>
    <d v="1994-08-11T00:00:00"/>
    <x v="0"/>
    <x v="0"/>
  </r>
  <r>
    <x v="1"/>
    <s v="T25N R112W S04 fFRONTIER"/>
    <n v="1905"/>
    <x v="0"/>
    <x v="2"/>
    <m/>
    <s v="SW SW"/>
    <n v="4"/>
    <n v="25"/>
    <n v="112"/>
    <n v="42.171819999999997"/>
    <n v="-110.16691"/>
    <s v="4902320220"/>
    <s v="14-4"/>
    <x v="0"/>
    <x v="15"/>
    <m/>
    <m/>
    <m/>
    <x v="0"/>
    <s v="8196"/>
    <m/>
    <n v="8370"/>
    <m/>
    <x v="1"/>
    <d v="1994-07-15T00:00:00"/>
    <n v="7.09"/>
    <x v="1"/>
    <n v="89"/>
    <n v="6"/>
    <n v="2020"/>
    <n v="97"/>
    <x v="1"/>
    <n v="3200"/>
    <n v="415"/>
    <n v="0"/>
    <x v="1"/>
    <n v="0"/>
    <n v="5616"/>
    <x v="0"/>
    <s v="XTO ENERGY"/>
    <n v="4.4410999999999996"/>
    <n v="0.49374000000000001"/>
    <n v="87.87"/>
    <n v="2.4812599999999998"/>
    <n v="95.28609999999999"/>
    <n v="90.271999999999991"/>
    <n v="6.8018499999999991"/>
    <n v="0"/>
    <x v="1"/>
    <n v="0"/>
    <n v="97.073849999999993"/>
    <n v="-9.2937745097147455E-3"/>
    <n v="5827"/>
    <n v="1.8439220484138773E-2"/>
    <n v="4.6608057208763924E-2"/>
    <n v="5.1816581851917547E-3"/>
    <n v="0.9482102846060444"/>
    <n v="0.92993118126045271"/>
    <n v="7.0068818739547262E-2"/>
    <n v="0"/>
    <x v="1"/>
    <n v="0"/>
    <x v="1"/>
    <n v="5512"/>
    <n v="1.4"/>
    <x v="0"/>
    <n v="0"/>
    <x v="0"/>
    <x v="1"/>
    <m/>
    <x v="1"/>
    <x v="1"/>
    <x v="1"/>
    <n v="0"/>
    <x v="1"/>
    <x v="3"/>
    <x v="1"/>
    <x v="1"/>
    <x v="0"/>
    <x v="0"/>
    <x v="0"/>
    <x v="0"/>
    <x v="0"/>
    <x v="0"/>
    <x v="0"/>
    <x v="0"/>
    <x v="0"/>
    <m/>
    <x v="0"/>
    <x v="0"/>
    <x v="0"/>
    <x v="0"/>
    <x v="0"/>
    <m/>
    <n v="19940715"/>
    <x v="1"/>
    <s v="WESTERN ATLAS CORE LABS  LAB No 941627-39"/>
    <m/>
    <m/>
    <d v="1994-08-11T00:00:00"/>
    <x v="0"/>
    <x v="0"/>
  </r>
  <r>
    <x v="1"/>
    <s v="T25N R112W S04 fFRONTIER"/>
    <n v="1934"/>
    <x v="0"/>
    <x v="2"/>
    <m/>
    <s v="NW SE"/>
    <n v="4"/>
    <n v="25"/>
    <n v="112"/>
    <n v="42.174149999999997"/>
    <n v="-110.15532"/>
    <s v="4902320471"/>
    <s v="33-4"/>
    <x v="0"/>
    <x v="15"/>
    <m/>
    <m/>
    <m/>
    <x v="0"/>
    <s v="8242"/>
    <m/>
    <n v="8450"/>
    <m/>
    <x v="1"/>
    <d v="1994-07-18T00:00:00"/>
    <n v="7.54"/>
    <x v="1"/>
    <n v="27"/>
    <n v="3"/>
    <n v="791"/>
    <n v="31"/>
    <x v="1"/>
    <n v="1230"/>
    <n v="207"/>
    <n v="0"/>
    <x v="1"/>
    <n v="0"/>
    <n v="2184"/>
    <x v="0"/>
    <s v="XTO ENERGY"/>
    <n v="1.3472999999999999"/>
    <n v="0.24687000000000001"/>
    <n v="34.408499999999997"/>
    <n v="0.79297999999999991"/>
    <n v="36.795649999999995"/>
    <n v="34.698299999999996"/>
    <n v="3.3927299999999998"/>
    <n v="0"/>
    <x v="1"/>
    <n v="0"/>
    <n v="38.091029999999996"/>
    <n v="-1.7297869260594831E-2"/>
    <n v="2289"/>
    <n v="2.3474178403755867E-2"/>
    <n v="3.6615741262893853E-2"/>
    <n v="6.7092169862470168E-3"/>
    <n v="0.95667504175085916"/>
    <n v="0.91093099871544558"/>
    <n v="8.9069001284554403E-2"/>
    <n v="0"/>
    <x v="1"/>
    <n v="0"/>
    <x v="1"/>
    <n v="2135"/>
    <n v="3.3"/>
    <x v="0"/>
    <n v="0"/>
    <x v="0"/>
    <x v="1"/>
    <m/>
    <x v="1"/>
    <x v="1"/>
    <x v="1"/>
    <n v="0"/>
    <x v="1"/>
    <x v="3"/>
    <x v="1"/>
    <x v="1"/>
    <x v="0"/>
    <x v="0"/>
    <x v="0"/>
    <x v="0"/>
    <x v="0"/>
    <x v="0"/>
    <x v="0"/>
    <x v="0"/>
    <x v="0"/>
    <m/>
    <x v="0"/>
    <x v="0"/>
    <x v="0"/>
    <x v="0"/>
    <x v="0"/>
    <m/>
    <n v="19940718"/>
    <x v="1"/>
    <s v="WESTERN ATLAS CORE LABS  LAB No 941627-56"/>
    <m/>
    <m/>
    <d v="1994-08-11T00:00:00"/>
    <x v="0"/>
    <x v="0"/>
  </r>
  <r>
    <x v="1"/>
    <s v="T25N R112W S04 fFRONTIER"/>
    <n v="2671"/>
    <x v="0"/>
    <x v="2"/>
    <s v="FONTENELLE"/>
    <s v="SW NE"/>
    <n v="4"/>
    <n v="25"/>
    <n v="112"/>
    <n v="42.17633"/>
    <n v="-110.15533000000001"/>
    <s v="4902321284"/>
    <s v="32-4"/>
    <x v="0"/>
    <x v="15"/>
    <m/>
    <m/>
    <s v=""/>
    <x v="0"/>
    <m/>
    <m/>
    <n v="8395"/>
    <n v="8347"/>
    <x v="3"/>
    <d v="1999-09-27T00:00:00"/>
    <n v="5.42"/>
    <x v="1"/>
    <n v="280"/>
    <n v="49"/>
    <n v="1323"/>
    <m/>
    <x v="1"/>
    <n v="2400"/>
    <n v="342"/>
    <m/>
    <x v="0"/>
    <n v="108"/>
    <n v="4542"/>
    <x v="0"/>
    <s v="XTO ENERGY INC"/>
    <n v="13.972"/>
    <n v="4.0322100000000001"/>
    <n v="57.5505"/>
    <n v="0"/>
    <n v="75.55471"/>
    <n v="67.703999999999994"/>
    <n v="5.6053799999999994"/>
    <n v="0"/>
    <x v="1"/>
    <n v="2.2485600000000003"/>
    <n v="75.557939999999988"/>
    <n v="-2.1374782322908466E-5"/>
    <n v="4502"/>
    <n v="-4.4228217602830609E-3"/>
    <n v="0.18492559894677643"/>
    <n v="5.3368082545747313E-2"/>
    <n v="0.76170631850747628"/>
    <n v="0.89605407452876562"/>
    <n v="7.4186511702145408E-2"/>
    <n v="2.9759413769089003E-2"/>
    <x v="0"/>
    <n v="40"/>
    <x v="0"/>
    <m/>
    <m/>
    <x v="0"/>
    <m/>
    <x v="0"/>
    <x v="0"/>
    <m/>
    <x v="0"/>
    <x v="0"/>
    <x v="0"/>
    <m/>
    <x v="0"/>
    <x v="0"/>
    <x v="0"/>
    <x v="0"/>
    <x v="0"/>
    <x v="0"/>
    <x v="0"/>
    <x v="0"/>
    <x v="0"/>
    <x v="0"/>
    <x v="0"/>
    <x v="0"/>
    <x v="0"/>
    <m/>
    <x v="0"/>
    <x v="0"/>
    <x v="0"/>
    <x v="0"/>
    <x v="0"/>
    <s v="WELLHEAD"/>
    <n v="990927"/>
    <x v="0"/>
    <s v="CHAMPION TECHNOLOGIES VERNAL UT"/>
    <m/>
    <m/>
    <d v="1999-10-20T00:00:00"/>
    <x v="0"/>
    <x v="0"/>
  </r>
  <r>
    <x v="1"/>
    <s v="T25N R112W S05 fFRONTIER"/>
    <n v="1924"/>
    <x v="0"/>
    <x v="2"/>
    <m/>
    <s v="NW NE"/>
    <n v="5"/>
    <n v="25"/>
    <n v="112"/>
    <n v="42.183120000000002"/>
    <n v="-110.17686"/>
    <s v="4902320403"/>
    <s v="31-5"/>
    <x v="0"/>
    <x v="15"/>
    <m/>
    <m/>
    <m/>
    <x v="0"/>
    <s v="8026"/>
    <m/>
    <n v="8310"/>
    <m/>
    <x v="1"/>
    <d v="1994-07-29T00:00:00"/>
    <n v="7.59"/>
    <x v="1"/>
    <n v="110"/>
    <n v="11"/>
    <n v="3880"/>
    <n v="56"/>
    <x v="1"/>
    <n v="5900"/>
    <n v="1013"/>
    <n v="0"/>
    <x v="1"/>
    <n v="0"/>
    <n v="10456"/>
    <x v="0"/>
    <s v="XTO ENERGY"/>
    <n v="5.4889999999999999"/>
    <n v="0.90519000000000005"/>
    <n v="168.78"/>
    <n v="1.43248"/>
    <n v="176.60667000000001"/>
    <n v="166.43899999999999"/>
    <n v="16.603069999999999"/>
    <n v="0"/>
    <x v="1"/>
    <n v="0"/>
    <n v="183.04207"/>
    <n v="-1.7893570265253778E-2"/>
    <n v="10970"/>
    <n v="2.398954541211612E-2"/>
    <n v="3.1080366330444933E-2"/>
    <n v="5.1254576058763802E-3"/>
    <n v="0.96379417606367868"/>
    <n v="0.90929369406716165"/>
    <n v="9.070630593283828E-2"/>
    <n v="0"/>
    <x v="1"/>
    <n v="0"/>
    <x v="1"/>
    <n v="10228"/>
    <n v="0.8"/>
    <x v="0"/>
    <n v="0"/>
    <x v="0"/>
    <x v="1"/>
    <m/>
    <x v="1"/>
    <x v="1"/>
    <x v="1"/>
    <n v="0"/>
    <x v="1"/>
    <x v="3"/>
    <x v="1"/>
    <x v="1"/>
    <x v="0"/>
    <x v="0"/>
    <x v="0"/>
    <x v="0"/>
    <x v="0"/>
    <x v="0"/>
    <x v="0"/>
    <x v="0"/>
    <x v="0"/>
    <m/>
    <x v="0"/>
    <x v="0"/>
    <x v="0"/>
    <x v="0"/>
    <x v="0"/>
    <m/>
    <n v="19940729"/>
    <x v="1"/>
    <s v="WESTERN ATLAS CORE LABS  LAB No 941627-46"/>
    <m/>
    <m/>
    <d v="1994-08-11T00:00:00"/>
    <x v="0"/>
    <x v="0"/>
  </r>
  <r>
    <x v="1"/>
    <s v="T25N R112W S05 fFRONTIER"/>
    <n v="2674"/>
    <x v="0"/>
    <x v="2"/>
    <s v="FONTENELLE"/>
    <s v="NE SE"/>
    <n v="5"/>
    <n v="25"/>
    <n v="112"/>
    <n v="42.17342"/>
    <n v="-110.17198999999999"/>
    <s v="4902321285"/>
    <s v="43-5"/>
    <x v="0"/>
    <x v="15"/>
    <m/>
    <m/>
    <s v=""/>
    <x v="0"/>
    <m/>
    <m/>
    <n v="8425"/>
    <m/>
    <x v="3"/>
    <d v="1999-09-29T00:00:00"/>
    <n v="6.72"/>
    <x v="1"/>
    <n v="456"/>
    <n v="277"/>
    <n v="3172"/>
    <m/>
    <x v="1"/>
    <n v="4000"/>
    <m/>
    <m/>
    <x v="0"/>
    <n v="3088"/>
    <n v="11402"/>
    <x v="0"/>
    <s v="XTO ENERGY INC"/>
    <n v="22.7544"/>
    <n v="22.794330000000002"/>
    <n v="137.982"/>
    <n v="0"/>
    <n v="183.53073000000001"/>
    <n v="112.84"/>
    <n v="0"/>
    <n v="0"/>
    <x v="1"/>
    <n v="64.29216000000001"/>
    <n v="177.13216"/>
    <n v="1.7741137714501223E-2"/>
    <n v="10993"/>
    <n v="-1.8263005135074794E-2"/>
    <n v="0.12398141717193627"/>
    <n v="0.12419898291692079"/>
    <n v="0.75181959991114289"/>
    <n v="0.63703846890367055"/>
    <n v="0"/>
    <n v="0.3629615310963295"/>
    <x v="0"/>
    <n v="19"/>
    <x v="0"/>
    <m/>
    <m/>
    <x v="0"/>
    <m/>
    <x v="0"/>
    <x v="0"/>
    <m/>
    <x v="0"/>
    <x v="0"/>
    <x v="0"/>
    <m/>
    <x v="0"/>
    <x v="0"/>
    <x v="0"/>
    <x v="0"/>
    <x v="0"/>
    <x v="0"/>
    <x v="0"/>
    <x v="0"/>
    <x v="0"/>
    <x v="0"/>
    <x v="0"/>
    <x v="0"/>
    <x v="0"/>
    <m/>
    <x v="0"/>
    <x v="0"/>
    <x v="0"/>
    <x v="0"/>
    <x v="0"/>
    <s v="WELLHEAD"/>
    <n v="990929"/>
    <x v="0"/>
    <s v="CHAMPION TECHNOLOGIES VERNAL UT"/>
    <m/>
    <m/>
    <d v="1999-10-20T00:00:00"/>
    <x v="0"/>
    <x v="0"/>
  </r>
  <r>
    <x v="1"/>
    <s v="T25N R112W S05 fFRONTIER"/>
    <n v="2673"/>
    <x v="0"/>
    <x v="2"/>
    <s v="FONTENELLE"/>
    <s v="NE SE"/>
    <n v="5"/>
    <n v="25"/>
    <n v="112"/>
    <n v="42.17342"/>
    <n v="-110.17198999999999"/>
    <s v="4902321285"/>
    <s v="43-5"/>
    <x v="0"/>
    <x v="15"/>
    <m/>
    <m/>
    <s v=""/>
    <x v="0"/>
    <m/>
    <m/>
    <n v="8425"/>
    <m/>
    <x v="1"/>
    <d v="2000-01-06T00:00:00"/>
    <n v="7.24"/>
    <x v="1"/>
    <n v="208"/>
    <n v="49"/>
    <n v="4287"/>
    <m/>
    <x v="1"/>
    <n v="6800"/>
    <n v="415"/>
    <m/>
    <x v="0"/>
    <n v="108"/>
    <n v="11874"/>
    <x v="0"/>
    <s v="XTO ENERGY INC"/>
    <n v="10.379200000000001"/>
    <n v="4.0322100000000001"/>
    <n v="186.4845"/>
    <n v="0"/>
    <n v="200.89590999999999"/>
    <n v="191.828"/>
    <n v="6.8018499999999991"/>
    <n v="0"/>
    <x v="1"/>
    <n v="2.2485600000000003"/>
    <n v="200.87841"/>
    <n v="4.3556790787385526E-5"/>
    <n v="11867"/>
    <n v="-2.9484857419653765E-4"/>
    <n v="5.1664565993404257E-2"/>
    <n v="2.0071140323364475E-2"/>
    <n v="0.92826429368323138"/>
    <n v="0.95494583016661672"/>
    <n v="3.3860532846710596E-2"/>
    <n v="1.1193636986672686E-2"/>
    <x v="0"/>
    <n v="7"/>
    <x v="0"/>
    <m/>
    <m/>
    <x v="0"/>
    <m/>
    <x v="0"/>
    <x v="0"/>
    <m/>
    <x v="0"/>
    <x v="0"/>
    <x v="0"/>
    <m/>
    <x v="0"/>
    <x v="0"/>
    <x v="0"/>
    <x v="0"/>
    <x v="0"/>
    <x v="0"/>
    <x v="0"/>
    <x v="0"/>
    <x v="0"/>
    <x v="0"/>
    <x v="0"/>
    <x v="0"/>
    <x v="0"/>
    <m/>
    <x v="0"/>
    <x v="0"/>
    <x v="0"/>
    <x v="0"/>
    <x v="0"/>
    <m/>
    <n v="106"/>
    <x v="0"/>
    <s v="CHAMPION TECHNOLOGIES VERNAL UT"/>
    <m/>
    <m/>
    <d v="2000-01-20T00:00:00"/>
    <x v="0"/>
    <x v="0"/>
  </r>
  <r>
    <x v="1"/>
    <s v="T25N R112W S07 fFRONTIER"/>
    <n v="1916"/>
    <x v="0"/>
    <x v="2"/>
    <m/>
    <s v="NE SW"/>
    <n v="7"/>
    <n v="25"/>
    <n v="112"/>
    <n v="42.16151"/>
    <n v="-110.20198000000001"/>
    <s v="4902320126"/>
    <s v="23-7F"/>
    <x v="0"/>
    <x v="15"/>
    <m/>
    <m/>
    <m/>
    <x v="0"/>
    <s v="8560"/>
    <m/>
    <n v="8841"/>
    <m/>
    <x v="1"/>
    <d v="1994-07-29T00:00:00"/>
    <n v="7.53"/>
    <x v="1"/>
    <n v="66"/>
    <n v="8"/>
    <n v="2160"/>
    <n v="97"/>
    <x v="1"/>
    <n v="3300"/>
    <n v="634"/>
    <n v="0"/>
    <x v="1"/>
    <n v="0"/>
    <n v="5943"/>
    <x v="0"/>
    <s v="XTO ENERGY"/>
    <n v="3.2934000000000001"/>
    <n v="0.65832000000000002"/>
    <n v="93.96"/>
    <n v="2.4812599999999998"/>
    <n v="100.39297999999999"/>
    <n v="93.093000000000004"/>
    <n v="10.391259999999999"/>
    <n v="0"/>
    <x v="1"/>
    <n v="0"/>
    <n v="103.48426000000001"/>
    <n v="-1.5162457565150538E-2"/>
    <n v="6265"/>
    <n v="2.6376146788990827E-2"/>
    <n v="3.2805082586451761E-2"/>
    <n v="6.5574306091919976E-3"/>
    <n v="0.96063748680435634"/>
    <n v="0.89958608198000356"/>
    <n v="0.10041391801999645"/>
    <n v="0"/>
    <x v="1"/>
    <n v="0"/>
    <x v="1"/>
    <n v="5793"/>
    <n v="1.4"/>
    <x v="0"/>
    <n v="0"/>
    <x v="0"/>
    <x v="1"/>
    <m/>
    <x v="1"/>
    <x v="1"/>
    <x v="1"/>
    <n v="0"/>
    <x v="1"/>
    <x v="3"/>
    <x v="1"/>
    <x v="1"/>
    <x v="0"/>
    <x v="0"/>
    <x v="0"/>
    <x v="0"/>
    <x v="0"/>
    <x v="0"/>
    <x v="0"/>
    <x v="0"/>
    <x v="0"/>
    <m/>
    <x v="0"/>
    <x v="0"/>
    <x v="0"/>
    <x v="0"/>
    <x v="0"/>
    <m/>
    <n v="19940729"/>
    <x v="1"/>
    <s v="WESTERN ATLAS CORE LABS  LAB No 941627-23"/>
    <m/>
    <m/>
    <d v="1994-08-11T00:00:00"/>
    <x v="0"/>
    <x v="0"/>
  </r>
  <r>
    <x v="1"/>
    <s v="T25N R112W S08 fFRONTIER"/>
    <n v="1931"/>
    <x v="0"/>
    <x v="2"/>
    <m/>
    <s v="SW NE"/>
    <n v="8"/>
    <n v="25"/>
    <n v="112"/>
    <n v="42.164479999999998"/>
    <n v="-110.1768"/>
    <s v="4902320255"/>
    <s v="32-8"/>
    <x v="0"/>
    <x v="15"/>
    <m/>
    <m/>
    <m/>
    <x v="0"/>
    <s v="8302"/>
    <m/>
    <n v="8578"/>
    <m/>
    <x v="1"/>
    <d v="1994-07-15T00:00:00"/>
    <n v="7.91"/>
    <x v="1"/>
    <n v="112"/>
    <n v="14"/>
    <n v="3510"/>
    <n v="80"/>
    <x v="1"/>
    <n v="5400"/>
    <n v="891"/>
    <n v="0"/>
    <x v="1"/>
    <n v="0"/>
    <n v="9555"/>
    <x v="0"/>
    <s v="P G AND E"/>
    <n v="5.5888"/>
    <n v="1.1520600000000001"/>
    <n v="152.685"/>
    <n v="2.0463999999999998"/>
    <n v="161.47226000000001"/>
    <n v="152.334"/>
    <n v="14.603489999999999"/>
    <n v="0"/>
    <x v="1"/>
    <n v="0"/>
    <n v="166.93749"/>
    <n v="-1.6641497397686854E-2"/>
    <n v="10007"/>
    <n v="2.3106021879153459E-2"/>
    <n v="3.4611517792591744E-2"/>
    <n v="7.134723945772482E-3"/>
    <n v="0.95825375826163584"/>
    <n v="0.91252120778861601"/>
    <n v="8.7478792211384035E-2"/>
    <n v="0"/>
    <x v="1"/>
    <n v="0"/>
    <x v="1"/>
    <n v="9354"/>
    <n v="1"/>
    <x v="0"/>
    <n v="0"/>
    <x v="0"/>
    <x v="1"/>
    <m/>
    <x v="1"/>
    <x v="1"/>
    <x v="1"/>
    <n v="0"/>
    <x v="1"/>
    <x v="3"/>
    <x v="1"/>
    <x v="1"/>
    <x v="0"/>
    <x v="0"/>
    <x v="0"/>
    <x v="0"/>
    <x v="0"/>
    <x v="0"/>
    <x v="0"/>
    <x v="0"/>
    <x v="0"/>
    <m/>
    <x v="0"/>
    <x v="0"/>
    <x v="0"/>
    <x v="0"/>
    <x v="0"/>
    <m/>
    <n v="19940715"/>
    <x v="1"/>
    <s v="WESTERN ATLAS CORE LABS  LAB No 941627-53"/>
    <m/>
    <m/>
    <d v="1994-08-11T00:00:00"/>
    <x v="0"/>
    <x v="0"/>
  </r>
  <r>
    <x v="1"/>
    <s v="T25N R112W S08 fFRONTIER"/>
    <n v="2675"/>
    <x v="0"/>
    <x v="2"/>
    <s v="FONTENELLE"/>
    <s v="NE NW"/>
    <n v="8"/>
    <n v="25"/>
    <n v="112"/>
    <n v="42.167499999999997"/>
    <n v="-110.18"/>
    <s v="4902321478"/>
    <s v="21-8"/>
    <x v="0"/>
    <x v="15"/>
    <m/>
    <m/>
    <s v=""/>
    <x v="0"/>
    <m/>
    <m/>
    <n v="8525"/>
    <n v="8464"/>
    <x v="3"/>
    <d v="1999-09-27T00:00:00"/>
    <n v="7.07"/>
    <x v="1"/>
    <n v="280"/>
    <n v="117"/>
    <n v="1245"/>
    <m/>
    <x v="1"/>
    <n v="2400"/>
    <n v="476"/>
    <m/>
    <x v="0"/>
    <n v="108"/>
    <n v="4632"/>
    <x v="0"/>
    <s v="XTO ENERGY INC"/>
    <n v="13.972"/>
    <n v="9.627930000000001"/>
    <n v="54.157499999999999"/>
    <n v="0"/>
    <n v="77.757429999999999"/>
    <n v="67.703999999999994"/>
    <n v="7.801639999999999"/>
    <n v="0"/>
    <x v="1"/>
    <n v="2.2485600000000003"/>
    <n v="77.754199999999997"/>
    <n v="2.0770150759798894E-5"/>
    <n v="4626"/>
    <n v="-6.4808813998703824E-4"/>
    <n v="0.17968700868843016"/>
    <n v="0.12382006452630959"/>
    <n v="0.6964929267852602"/>
    <n v="0.87074395981181718"/>
    <n v="0.10033721651049074"/>
    <n v="2.8918823677692013E-2"/>
    <x v="0"/>
    <n v="6"/>
    <x v="0"/>
    <m/>
    <m/>
    <x v="0"/>
    <m/>
    <x v="0"/>
    <x v="0"/>
    <m/>
    <x v="0"/>
    <x v="0"/>
    <x v="0"/>
    <m/>
    <x v="0"/>
    <x v="0"/>
    <x v="0"/>
    <x v="0"/>
    <x v="0"/>
    <x v="0"/>
    <x v="0"/>
    <x v="0"/>
    <x v="0"/>
    <x v="0"/>
    <x v="0"/>
    <x v="0"/>
    <x v="0"/>
    <m/>
    <x v="0"/>
    <x v="0"/>
    <x v="0"/>
    <x v="0"/>
    <x v="0"/>
    <s v="WELLHEAD"/>
    <n v="990927"/>
    <x v="0"/>
    <s v="CHAMPION TECHNOLOGIES VERNAL UT"/>
    <m/>
    <m/>
    <d v="1999-10-20T00:00:00"/>
    <x v="0"/>
    <x v="0"/>
  </r>
  <r>
    <x v="1"/>
    <s v="T25N R112W S08 fFRONTIER"/>
    <n v="2676"/>
    <x v="0"/>
    <x v="2"/>
    <s v="FONTENELLE"/>
    <s v="NE NE"/>
    <n v="8"/>
    <n v="25"/>
    <n v="112"/>
    <n v="42.16901"/>
    <n v="-110.17192"/>
    <s v="4902321344"/>
    <s v="41-8"/>
    <x v="0"/>
    <x v="15"/>
    <m/>
    <m/>
    <s v=""/>
    <x v="0"/>
    <m/>
    <m/>
    <n v="8500"/>
    <n v="8420"/>
    <x v="3"/>
    <d v="2000-01-06T00:00:00"/>
    <n v="7.32"/>
    <x v="1"/>
    <n v="320"/>
    <n v="107"/>
    <n v="5068"/>
    <m/>
    <x v="1"/>
    <n v="8400"/>
    <n v="366"/>
    <m/>
    <x v="0"/>
    <n v="108"/>
    <n v="14384"/>
    <x v="0"/>
    <s v="XTO ENERGY INC"/>
    <n v="15.968"/>
    <n v="8.8050300000000004"/>
    <n v="220.458"/>
    <n v="0"/>
    <n v="245.23103"/>
    <n v="236.964"/>
    <n v="5.9987399999999997"/>
    <n v="0"/>
    <x v="1"/>
    <n v="2.2485600000000003"/>
    <n v="245.21129999999999"/>
    <n v="4.0228990837739874E-5"/>
    <n v="14369"/>
    <n v="-5.2168469377108476E-4"/>
    <n v="6.5114108928221684E-2"/>
    <n v="3.5905040238994226E-2"/>
    <n v="0.89898085083278412"/>
    <n v="0.96636655814801353"/>
    <n v="2.4463554493614283E-2"/>
    <n v="9.1698873583721478E-3"/>
    <x v="0"/>
    <n v="15"/>
    <x v="0"/>
    <m/>
    <m/>
    <x v="0"/>
    <m/>
    <x v="0"/>
    <x v="0"/>
    <m/>
    <x v="0"/>
    <x v="0"/>
    <x v="0"/>
    <m/>
    <x v="0"/>
    <x v="0"/>
    <x v="0"/>
    <x v="0"/>
    <x v="0"/>
    <x v="0"/>
    <x v="0"/>
    <x v="0"/>
    <x v="0"/>
    <x v="0"/>
    <x v="0"/>
    <x v="0"/>
    <x v="0"/>
    <m/>
    <x v="0"/>
    <x v="0"/>
    <x v="0"/>
    <x v="0"/>
    <x v="0"/>
    <s v="WELLHEAD"/>
    <n v="106"/>
    <x v="0"/>
    <s v="CHAMPION TECHNOLOGIES VERNAL UT"/>
    <m/>
    <m/>
    <d v="2000-01-20T00:00:00"/>
    <x v="0"/>
    <x v="0"/>
  </r>
  <r>
    <x v="1"/>
    <s v="T25N R112W S09 fFRONTIER"/>
    <n v="1897"/>
    <x v="0"/>
    <x v="2"/>
    <m/>
    <s v="NW SW"/>
    <n v="9"/>
    <n v="25"/>
    <n v="112"/>
    <n v="42.16046"/>
    <n v="-110.16795"/>
    <s v="4902320221"/>
    <s v="13-9"/>
    <x v="0"/>
    <x v="15"/>
    <m/>
    <m/>
    <m/>
    <x v="0"/>
    <s v="8400"/>
    <m/>
    <n v="8600"/>
    <m/>
    <x v="1"/>
    <d v="1994-07-24T00:00:00"/>
    <n v="7.7"/>
    <x v="1"/>
    <n v="28"/>
    <n v="3"/>
    <n v="780"/>
    <n v="32"/>
    <x v="1"/>
    <n v="1150"/>
    <n v="390"/>
    <n v="0"/>
    <x v="1"/>
    <n v="0"/>
    <n v="2185"/>
    <x v="0"/>
    <s v="XTO ENERGY"/>
    <n v="1.3972"/>
    <n v="0.24687000000000001"/>
    <n v="33.93"/>
    <n v="0.81855999999999995"/>
    <n v="36.392629999999997"/>
    <n v="32.441499999999998"/>
    <n v="6.3920999999999992"/>
    <n v="0"/>
    <x v="1"/>
    <n v="0"/>
    <n v="38.833599999999997"/>
    <n v="-3.2448389345046277E-2"/>
    <n v="2383"/>
    <n v="4.3345008756567424E-2"/>
    <n v="3.8392388788609122E-2"/>
    <n v="6.7835163328399195E-3"/>
    <n v="0.95482409487855102"/>
    <n v="0.83539769683984999"/>
    <n v="0.16460230316014995"/>
    <n v="0"/>
    <x v="1"/>
    <n v="0"/>
    <x v="1"/>
    <n v="2096"/>
    <n v="3.1"/>
    <x v="0"/>
    <n v="0"/>
    <x v="0"/>
    <x v="1"/>
    <m/>
    <x v="1"/>
    <x v="1"/>
    <x v="1"/>
    <n v="0"/>
    <x v="1"/>
    <x v="3"/>
    <x v="1"/>
    <x v="1"/>
    <x v="0"/>
    <x v="0"/>
    <x v="0"/>
    <x v="0"/>
    <x v="0"/>
    <x v="0"/>
    <x v="0"/>
    <x v="0"/>
    <x v="0"/>
    <m/>
    <x v="0"/>
    <x v="0"/>
    <x v="0"/>
    <x v="0"/>
    <x v="0"/>
    <m/>
    <n v="19940724"/>
    <x v="1"/>
    <s v="WESTERN ATLAS CORE LABS  LAB No 941627-31"/>
    <m/>
    <m/>
    <d v="1994-08-11T00:00:00"/>
    <x v="0"/>
    <x v="0"/>
  </r>
  <r>
    <x v="1"/>
    <s v="T25N R112W S09 fFRONTIER"/>
    <n v="1943"/>
    <x v="0"/>
    <x v="2"/>
    <m/>
    <s v="NE NE"/>
    <n v="9"/>
    <n v="25"/>
    <n v="112"/>
    <n v="42.167810000000003"/>
    <n v="-110.15187"/>
    <s v="4902320107"/>
    <s v="41-9"/>
    <x v="0"/>
    <x v="15"/>
    <m/>
    <m/>
    <m/>
    <x v="0"/>
    <s v="8624"/>
    <m/>
    <n v="8880"/>
    <m/>
    <x v="1"/>
    <d v="1994-07-26T00:00:00"/>
    <n v="7.44"/>
    <x v="1"/>
    <n v="28"/>
    <n v="3"/>
    <n v="810"/>
    <n v="31"/>
    <x v="1"/>
    <n v="1250"/>
    <n v="207"/>
    <n v="0"/>
    <x v="1"/>
    <n v="0"/>
    <n v="2224"/>
    <x v="0"/>
    <s v="XTO ENERGY"/>
    <n v="1.3972"/>
    <n v="0.24687000000000001"/>
    <n v="35.234999999999999"/>
    <n v="0.79297999999999991"/>
    <n v="37.672049999999999"/>
    <n v="35.262500000000003"/>
    <n v="3.3927299999999998"/>
    <n v="0"/>
    <x v="1"/>
    <n v="0"/>
    <n v="38.655229999999996"/>
    <n v="-1.2881108825049148E-2"/>
    <n v="2329"/>
    <n v="2.3061717548868876E-2"/>
    <n v="3.7088504607527335E-2"/>
    <n v="6.5531342201977328E-3"/>
    <n v="0.95635836117227491"/>
    <n v="0.91223102281373047"/>
    <n v="8.7768977186269498E-2"/>
    <n v="0"/>
    <x v="1"/>
    <n v="0"/>
    <x v="1"/>
    <n v="2175"/>
    <n v="3.3"/>
    <x v="0"/>
    <n v="0"/>
    <x v="0"/>
    <x v="1"/>
    <m/>
    <x v="1"/>
    <x v="1"/>
    <x v="1"/>
    <n v="0"/>
    <x v="1"/>
    <x v="3"/>
    <x v="1"/>
    <x v="1"/>
    <x v="0"/>
    <x v="0"/>
    <x v="0"/>
    <x v="0"/>
    <x v="0"/>
    <x v="0"/>
    <x v="0"/>
    <x v="0"/>
    <x v="0"/>
    <m/>
    <x v="0"/>
    <x v="0"/>
    <x v="0"/>
    <x v="0"/>
    <x v="0"/>
    <m/>
    <n v="19940726"/>
    <x v="1"/>
    <s v="WESTERN ATLAS CORE LABS  LAB No 941627-65"/>
    <m/>
    <m/>
    <d v="1994-08-11T00:00:00"/>
    <x v="0"/>
    <x v="0"/>
  </r>
  <r>
    <x v="1"/>
    <s v="T25N R112W S09 fFRONTIER"/>
    <n v="1927"/>
    <x v="0"/>
    <x v="2"/>
    <m/>
    <s v="NW NE"/>
    <n v="9"/>
    <n v="25"/>
    <n v="112"/>
    <n v="42.169049999999999"/>
    <n v="-110.15785"/>
    <s v="4902320896"/>
    <s v="31-9"/>
    <x v="0"/>
    <x v="15"/>
    <m/>
    <m/>
    <m/>
    <x v="0"/>
    <s v="8624"/>
    <m/>
    <n v="8892"/>
    <n v="8810"/>
    <x v="1"/>
    <d v="1994-07-15T00:00:00"/>
    <n v="7.65"/>
    <x v="1"/>
    <n v="23"/>
    <n v="2"/>
    <n v="756"/>
    <n v="31"/>
    <x v="1"/>
    <n v="1100"/>
    <n v="256"/>
    <n v="0"/>
    <x v="1"/>
    <n v="0"/>
    <n v="2038"/>
    <x v="0"/>
    <s v="XTO ENERGY"/>
    <n v="1.1476999999999999"/>
    <n v="0.16458"/>
    <n v="32.885999999999996"/>
    <n v="0.79297999999999991"/>
    <n v="34.991259999999997"/>
    <n v="31.030999999999999"/>
    <n v="4.1958399999999996"/>
    <n v="0"/>
    <x v="1"/>
    <n v="0"/>
    <n v="35.226839999999996"/>
    <n v="-3.3549754265637891E-3"/>
    <n v="2168"/>
    <n v="3.0908226343319068E-2"/>
    <n v="3.2799619104885047E-2"/>
    <n v="4.7034602354988075E-3"/>
    <n v="0.96249692065961612"/>
    <n v="0.88089082074917879"/>
    <n v="0.11910917925082125"/>
    <n v="0"/>
    <x v="1"/>
    <n v="0"/>
    <x v="1"/>
    <n v="1978"/>
    <n v="3.5"/>
    <x v="0"/>
    <n v="0"/>
    <x v="0"/>
    <x v="1"/>
    <m/>
    <x v="1"/>
    <x v="1"/>
    <x v="1"/>
    <n v="0"/>
    <x v="1"/>
    <x v="3"/>
    <x v="1"/>
    <x v="1"/>
    <x v="0"/>
    <x v="0"/>
    <x v="0"/>
    <x v="0"/>
    <x v="0"/>
    <x v="0"/>
    <x v="0"/>
    <x v="0"/>
    <x v="0"/>
    <m/>
    <x v="0"/>
    <x v="0"/>
    <x v="0"/>
    <x v="0"/>
    <x v="0"/>
    <m/>
    <n v="19940715"/>
    <x v="1"/>
    <s v="WESTERN ATLAS CORE LABS  LAB No 941627-49"/>
    <m/>
    <m/>
    <d v="1994-08-11T00:00:00"/>
    <x v="0"/>
    <x v="0"/>
  </r>
  <r>
    <x v="1"/>
    <s v="T25N R112W S09 fFRONTIER"/>
    <n v="2677"/>
    <x v="0"/>
    <x v="2"/>
    <s v="FONTENELLE"/>
    <s v="NE NW"/>
    <n v="9"/>
    <n v="25"/>
    <n v="112"/>
    <n v="42.168439999999997"/>
    <n v="-110.16409"/>
    <s v="4902321365"/>
    <s v="21-9R"/>
    <x v="0"/>
    <x v="15"/>
    <m/>
    <m/>
    <s v=""/>
    <x v="0"/>
    <m/>
    <m/>
    <n v="8777"/>
    <n v="8531"/>
    <x v="3"/>
    <d v="2000-01-06T00:00:00"/>
    <n v="7.26"/>
    <x v="1"/>
    <n v="280"/>
    <n v="34"/>
    <n v="4241"/>
    <m/>
    <x v="1"/>
    <n v="6800"/>
    <n v="439"/>
    <m/>
    <x v="0"/>
    <n v="108"/>
    <n v="11908"/>
    <x v="0"/>
    <s v="XTO ENERGY INC"/>
    <n v="13.972"/>
    <n v="2.79786"/>
    <n v="184.48349999999999"/>
    <n v="0"/>
    <n v="201.25335999999999"/>
    <n v="191.828"/>
    <n v="7.1952099999999994"/>
    <n v="0"/>
    <x v="1"/>
    <n v="2.2485600000000003"/>
    <n v="201.27177"/>
    <n v="-4.5736274900444439E-5"/>
    <n v="11902"/>
    <n v="-2.5199496010079798E-4"/>
    <n v="6.9424927862073951E-2"/>
    <n v="1.3902177831962657E-2"/>
    <n v="0.91667289430596344"/>
    <n v="0.95307951035557548"/>
    <n v="3.5748729193368745E-2"/>
    <n v="1.1171760451055805E-2"/>
    <x v="0"/>
    <n v="6"/>
    <x v="0"/>
    <m/>
    <m/>
    <x v="0"/>
    <m/>
    <x v="0"/>
    <x v="0"/>
    <m/>
    <x v="0"/>
    <x v="0"/>
    <x v="0"/>
    <m/>
    <x v="0"/>
    <x v="0"/>
    <x v="0"/>
    <x v="0"/>
    <x v="0"/>
    <x v="0"/>
    <x v="0"/>
    <x v="0"/>
    <x v="0"/>
    <x v="0"/>
    <x v="0"/>
    <x v="0"/>
    <x v="0"/>
    <m/>
    <x v="0"/>
    <x v="0"/>
    <x v="0"/>
    <x v="0"/>
    <x v="0"/>
    <s v="WELLHEAD"/>
    <n v="106"/>
    <x v="0"/>
    <s v="CHAMPION TECHNOLOGIES VERNAL UT"/>
    <m/>
    <m/>
    <d v="2000-01-20T00:00:00"/>
    <x v="0"/>
    <x v="0"/>
  </r>
  <r>
    <x v="1"/>
    <s v="T25N R112W S09 fFRONTIER"/>
    <n v="2678"/>
    <x v="0"/>
    <x v="2"/>
    <s v="FONTENELLE"/>
    <s v="NW NE"/>
    <n v="9"/>
    <n v="25"/>
    <n v="112"/>
    <n v="42.169559999999997"/>
    <n v="-110.16227000000001"/>
    <s v="4902321332"/>
    <s v="FONT FED 22-9D"/>
    <x v="0"/>
    <x v="15"/>
    <m/>
    <m/>
    <s v=""/>
    <x v="0"/>
    <m/>
    <m/>
    <n v="9560"/>
    <n v="9465"/>
    <x v="1"/>
    <d v="2000-02-29T00:00:00"/>
    <n v="7.4"/>
    <x v="1"/>
    <n v="93.2"/>
    <n v="10.6"/>
    <n v="2968"/>
    <n v="135"/>
    <x v="1"/>
    <n v="4125"/>
    <n v="675"/>
    <m/>
    <x v="0"/>
    <n v="5.7"/>
    <n v="8532"/>
    <x v="0"/>
    <s v="XTO ENERGY INC"/>
    <n v="4.6506800000000004"/>
    <n v="0.87227399999999999"/>
    <n v="129.108"/>
    <n v="3.4532999999999996"/>
    <n v="138.08425400000002"/>
    <n v="116.36624999999999"/>
    <n v="11.063249999999998"/>
    <n v="0"/>
    <x v="1"/>
    <n v="0.11867400000000002"/>
    <n v="127.54817399999999"/>
    <n v="3.9664133175788409E-2"/>
    <n v="8012.5"/>
    <n v="-3.1400163196228355E-2"/>
    <n v="3.3680016839573904E-2"/>
    <n v="6.3169693482936868E-3"/>
    <n v="0.96000301381213238"/>
    <n v="0.91233175944957079"/>
    <n v="8.6737815627215484E-2"/>
    <n v="9.304249232137187E-4"/>
    <x v="0"/>
    <n v="4.5"/>
    <x v="0"/>
    <m/>
    <n v="1.1859999999999999"/>
    <x v="2"/>
    <m/>
    <x v="0"/>
    <x v="0"/>
    <m/>
    <x v="0"/>
    <x v="0"/>
    <x v="0"/>
    <m/>
    <x v="0"/>
    <x v="0"/>
    <x v="0"/>
    <x v="0"/>
    <x v="0"/>
    <x v="0"/>
    <x v="0"/>
    <x v="0"/>
    <x v="0"/>
    <x v="0"/>
    <x v="0"/>
    <x v="0"/>
    <x v="0"/>
    <m/>
    <x v="0"/>
    <x v="0"/>
    <x v="0"/>
    <x v="0"/>
    <x v="0"/>
    <m/>
    <n v="229"/>
    <x v="0"/>
    <s v="ETL ID No 00-5121-3"/>
    <m/>
    <m/>
    <d v="2000-03-29T00:00:00"/>
    <x v="0"/>
    <x v="0"/>
  </r>
  <r>
    <x v="1"/>
    <s v="T25N R112W S10 fFRONTIER"/>
    <n v="2681"/>
    <x v="0"/>
    <x v="2"/>
    <s v="FONTENELLE"/>
    <s v="SE NE"/>
    <n v="10"/>
    <n v="25"/>
    <n v="112"/>
    <n v="42.164169999999999"/>
    <n v="-110.13361"/>
    <s v="4902321450"/>
    <s v="FONT FED 42-10"/>
    <x v="0"/>
    <x v="15"/>
    <m/>
    <m/>
    <m/>
    <x v="0"/>
    <s v="8327"/>
    <m/>
    <n v="8650"/>
    <n v="8558"/>
    <x v="1"/>
    <d v="2000-02-29T00:00:00"/>
    <n v="7.25"/>
    <x v="1"/>
    <n v="91.8"/>
    <n v="11.2"/>
    <n v="2820"/>
    <n v="146"/>
    <x v="1"/>
    <n v="4149"/>
    <n v="683"/>
    <m/>
    <x v="0"/>
    <n v="5.7"/>
    <n v="8448"/>
    <x v="0"/>
    <s v="XTO ENERGY INC"/>
    <n v="4.5808200000000001"/>
    <n v="0.92164799999999991"/>
    <n v="122.67"/>
    <n v="3.73468"/>
    <n v="131.90714799999998"/>
    <n v="117.04329"/>
    <n v="11.194369999999999"/>
    <n v="0"/>
    <x v="1"/>
    <n v="0.11867400000000002"/>
    <n v="128.356334"/>
    <n v="1.3643151058741214E-2"/>
    <n v="7906.7"/>
    <n v="-3.3097519367521269E-2"/>
    <n v="3.4727610060980171E-2"/>
    <n v="6.9870967113927753E-3"/>
    <n v="0.95828529322762712"/>
    <n v="0.9118622069714144"/>
    <n v="8.7213226267431401E-2"/>
    <n v="9.2456676115414778E-4"/>
    <x v="0"/>
    <n v="3.4"/>
    <x v="0"/>
    <m/>
    <n v="1.198"/>
    <x v="2"/>
    <m/>
    <x v="0"/>
    <x v="0"/>
    <m/>
    <x v="0"/>
    <x v="0"/>
    <x v="0"/>
    <m/>
    <x v="0"/>
    <x v="0"/>
    <x v="0"/>
    <x v="0"/>
    <x v="0"/>
    <x v="0"/>
    <x v="0"/>
    <x v="0"/>
    <x v="0"/>
    <x v="0"/>
    <x v="0"/>
    <x v="0"/>
    <x v="0"/>
    <m/>
    <x v="0"/>
    <x v="0"/>
    <x v="0"/>
    <x v="0"/>
    <x v="0"/>
    <s v="1ST BENCH"/>
    <n v="229"/>
    <x v="0"/>
    <s v="ETL ID No 00-5121-23"/>
    <m/>
    <m/>
    <d v="2000-03-29T00:00:00"/>
    <x v="0"/>
    <x v="0"/>
  </r>
  <r>
    <x v="1"/>
    <s v="T25N R112W S10 fFRONTIER"/>
    <n v="1910"/>
    <x v="0"/>
    <x v="2"/>
    <m/>
    <s v="NE NW"/>
    <n v="10"/>
    <n v="25"/>
    <n v="112"/>
    <n v="42.16827"/>
    <n v="-110.14257000000001"/>
    <s v="4902320895"/>
    <s v="21-10"/>
    <x v="0"/>
    <x v="15"/>
    <m/>
    <m/>
    <m/>
    <x v="0"/>
    <s v="8560"/>
    <m/>
    <n v="8800"/>
    <n v="8690"/>
    <x v="1"/>
    <d v="1994-07-15T00:00:00"/>
    <n v="7.29"/>
    <x v="1"/>
    <n v="50"/>
    <n v="5"/>
    <n v="1330"/>
    <n v="81"/>
    <x v="1"/>
    <n v="2100"/>
    <n v="366"/>
    <n v="0"/>
    <x v="1"/>
    <n v="0"/>
    <n v="3746"/>
    <x v="0"/>
    <s v="XTO ENERGY"/>
    <n v="2.4950000000000001"/>
    <n v="0.41144999999999998"/>
    <n v="57.854999999999997"/>
    <n v="2.0719799999999999"/>
    <n v="62.833429999999993"/>
    <n v="59.241"/>
    <n v="5.9987399999999997"/>
    <n v="0"/>
    <x v="1"/>
    <n v="0"/>
    <n v="65.239739999999998"/>
    <n v="-1.8788556572777927E-2"/>
    <n v="3932"/>
    <n v="2.4225058609012765E-2"/>
    <n v="3.9708161722191521E-2"/>
    <n v="6.548265787813908E-3"/>
    <n v="0.95374357248999464"/>
    <n v="0.90805082914186974"/>
    <n v="9.1949170858130341E-2"/>
    <n v="0"/>
    <x v="1"/>
    <n v="0"/>
    <x v="1"/>
    <n v="3656"/>
    <n v="2"/>
    <x v="0"/>
    <n v="0"/>
    <x v="0"/>
    <x v="1"/>
    <m/>
    <x v="1"/>
    <x v="1"/>
    <x v="1"/>
    <n v="0"/>
    <x v="1"/>
    <x v="3"/>
    <x v="1"/>
    <x v="1"/>
    <x v="0"/>
    <x v="0"/>
    <x v="0"/>
    <x v="0"/>
    <x v="0"/>
    <x v="0"/>
    <x v="0"/>
    <x v="0"/>
    <x v="0"/>
    <m/>
    <x v="0"/>
    <x v="0"/>
    <x v="0"/>
    <x v="0"/>
    <x v="0"/>
    <m/>
    <n v="19940715"/>
    <x v="1"/>
    <s v="WESTERN ATLAS CORE LABS  LAB No 941627-17"/>
    <m/>
    <m/>
    <d v="1994-08-11T00:00:00"/>
    <x v="0"/>
    <x v="0"/>
  </r>
  <r>
    <x v="1"/>
    <s v="T25N R112W S10 fFRONTIER"/>
    <n v="1932"/>
    <x v="0"/>
    <x v="2"/>
    <m/>
    <s v="SW NE"/>
    <n v="10"/>
    <n v="25"/>
    <n v="112"/>
    <n v="42.163649999999997"/>
    <n v="-110.13916999999999"/>
    <s v="4902320222"/>
    <s v="32-10"/>
    <x v="0"/>
    <x v="15"/>
    <m/>
    <m/>
    <m/>
    <x v="0"/>
    <s v="8590"/>
    <m/>
    <n v="8776"/>
    <m/>
    <x v="1"/>
    <d v="1994-07-25T00:00:00"/>
    <n v="7.32"/>
    <x v="1"/>
    <n v="51"/>
    <n v="6"/>
    <n v="1860"/>
    <n v="39"/>
    <x v="1"/>
    <n v="2800"/>
    <n v="500"/>
    <n v="0"/>
    <x v="1"/>
    <n v="0"/>
    <n v="5002"/>
    <x v="0"/>
    <s v="XTO ENERGY"/>
    <n v="2.5449000000000002"/>
    <n v="0.49374000000000001"/>
    <n v="80.91"/>
    <n v="0.99761999999999995"/>
    <n v="84.946259999999995"/>
    <n v="78.988"/>
    <n v="8.1950000000000003"/>
    <n v="0"/>
    <x v="1"/>
    <n v="0"/>
    <n v="87.182999999999993"/>
    <n v="-1.2994536780091877E-2"/>
    <n v="5256"/>
    <n v="2.4761162019886918E-2"/>
    <n v="2.9958941099937776E-2"/>
    <n v="5.812380674558245E-3"/>
    <n v="0.96422867822550395"/>
    <n v="0.90600231696546352"/>
    <n v="9.3997683034536539E-2"/>
    <n v="0"/>
    <x v="1"/>
    <n v="0"/>
    <x v="1"/>
    <n v="4889"/>
    <n v="1.6"/>
    <x v="0"/>
    <n v="0"/>
    <x v="0"/>
    <x v="1"/>
    <m/>
    <x v="1"/>
    <x v="1"/>
    <x v="1"/>
    <n v="0"/>
    <x v="1"/>
    <x v="3"/>
    <x v="1"/>
    <x v="1"/>
    <x v="0"/>
    <x v="0"/>
    <x v="0"/>
    <x v="0"/>
    <x v="0"/>
    <x v="0"/>
    <x v="0"/>
    <x v="0"/>
    <x v="0"/>
    <m/>
    <x v="0"/>
    <x v="0"/>
    <x v="0"/>
    <x v="0"/>
    <x v="0"/>
    <m/>
    <n v="19940725"/>
    <x v="1"/>
    <s v="WESTERN ATLAS CORE LABS  LAB No 941627-54"/>
    <m/>
    <m/>
    <d v="1994-08-11T00:00:00"/>
    <x v="0"/>
    <x v="0"/>
  </r>
  <r>
    <x v="1"/>
    <s v="T25N R112W S10 fFRONTIER"/>
    <n v="1898"/>
    <x v="0"/>
    <x v="2"/>
    <m/>
    <s v="NW SW"/>
    <n v="10"/>
    <n v="25"/>
    <n v="112"/>
    <n v="42.161540000000002"/>
    <n v="-110.14711"/>
    <s v="4902320877"/>
    <s v="13-10"/>
    <x v="0"/>
    <x v="15"/>
    <m/>
    <m/>
    <m/>
    <x v="0"/>
    <s v="8699"/>
    <m/>
    <n v="8910"/>
    <n v="8813"/>
    <x v="1"/>
    <d v="1994-07-25T00:00:00"/>
    <n v="7.52"/>
    <x v="1"/>
    <n v="115"/>
    <n v="11"/>
    <n v="3770"/>
    <n v="57"/>
    <x v="1"/>
    <n v="5800"/>
    <n v="1013"/>
    <n v="0"/>
    <x v="1"/>
    <n v="0"/>
    <n v="10252"/>
    <x v="0"/>
    <s v="XTO ENERGY"/>
    <n v="5.7385000000000002"/>
    <n v="0.90519000000000005"/>
    <n v="163.995"/>
    <n v="1.4580599999999999"/>
    <n v="172.09674999999996"/>
    <n v="163.61799999999999"/>
    <n v="16.603069999999999"/>
    <n v="0"/>
    <x v="1"/>
    <n v="0"/>
    <n v="180.22107"/>
    <n v="-2.3059634054275312E-2"/>
    <n v="10766"/>
    <n v="2.4455228851460654E-2"/>
    <n v="3.3344615746665765E-2"/>
    <n v="5.2597739353009293E-3"/>
    <n v="0.96139561031803333"/>
    <n v="0.90787386846610107"/>
    <n v="9.2126131533898883E-2"/>
    <n v="0"/>
    <x v="1"/>
    <n v="0"/>
    <x v="1"/>
    <n v="10024"/>
    <n v="0.8"/>
    <x v="0"/>
    <n v="0"/>
    <x v="0"/>
    <x v="1"/>
    <m/>
    <x v="1"/>
    <x v="1"/>
    <x v="1"/>
    <n v="0"/>
    <x v="1"/>
    <x v="3"/>
    <x v="1"/>
    <x v="1"/>
    <x v="0"/>
    <x v="0"/>
    <x v="0"/>
    <x v="0"/>
    <x v="0"/>
    <x v="0"/>
    <x v="0"/>
    <x v="0"/>
    <x v="0"/>
    <m/>
    <x v="0"/>
    <x v="0"/>
    <x v="0"/>
    <x v="0"/>
    <x v="0"/>
    <m/>
    <n v="19940725"/>
    <x v="1"/>
    <s v="WESTERN ATLAS CORE LABS  LAB No 941627-32"/>
    <m/>
    <m/>
    <d v="1994-08-13T00:00:00"/>
    <x v="0"/>
    <x v="0"/>
  </r>
  <r>
    <x v="1"/>
    <s v="T25N R112W S10 fFRONTIER"/>
    <n v="2680"/>
    <x v="0"/>
    <x v="2"/>
    <s v="FONTENELLE"/>
    <s v="NE NE"/>
    <n v="10"/>
    <n v="25"/>
    <n v="112"/>
    <n v="42.164920000000002"/>
    <n v="-110.1354"/>
    <s v="4902321286"/>
    <s v="41-10"/>
    <x v="0"/>
    <x v="15"/>
    <m/>
    <m/>
    <s v=""/>
    <x v="0"/>
    <m/>
    <m/>
    <n v="8650"/>
    <n v="8561"/>
    <x v="3"/>
    <d v="1999-10-27T00:00:00"/>
    <n v="6.64"/>
    <x v="1"/>
    <n v="208"/>
    <n v="97"/>
    <n v="3224"/>
    <m/>
    <x v="1"/>
    <n v="5200"/>
    <n v="390"/>
    <m/>
    <x v="0"/>
    <n v="265"/>
    <n v="9391"/>
    <x v="0"/>
    <s v="XTO ENERGY INC"/>
    <n v="10.379200000000001"/>
    <n v="7.9821300000000006"/>
    <n v="140.244"/>
    <n v="0"/>
    <n v="158.60533000000001"/>
    <n v="146.69200000000001"/>
    <n v="6.3920999999999992"/>
    <n v="0"/>
    <x v="1"/>
    <n v="5.5173000000000005"/>
    <n v="158.60140000000001"/>
    <n v="1.2389396656233871E-5"/>
    <n v="9384"/>
    <n v="-3.7283621837549936E-4"/>
    <n v="6.5440423723465035E-2"/>
    <n v="5.03269972074709E-2"/>
    <n v="0.88423257906906405"/>
    <n v="0.92490986838703815"/>
    <n v="4.030292292501831E-2"/>
    <n v="3.4787208687943487E-2"/>
    <x v="0"/>
    <n v="7"/>
    <x v="0"/>
    <m/>
    <m/>
    <x v="0"/>
    <m/>
    <x v="0"/>
    <x v="0"/>
    <m/>
    <x v="0"/>
    <x v="0"/>
    <x v="0"/>
    <m/>
    <x v="0"/>
    <x v="0"/>
    <x v="0"/>
    <x v="0"/>
    <x v="0"/>
    <x v="0"/>
    <x v="0"/>
    <x v="0"/>
    <x v="0"/>
    <x v="0"/>
    <x v="0"/>
    <x v="0"/>
    <x v="0"/>
    <m/>
    <x v="0"/>
    <x v="0"/>
    <x v="0"/>
    <x v="0"/>
    <x v="0"/>
    <s v="WELLHEAD"/>
    <n v="991027"/>
    <x v="0"/>
    <s v="CHAMPION TECHNOLOGIES VERNAL UT"/>
    <m/>
    <m/>
    <d v="1999-11-03T00:00:00"/>
    <x v="0"/>
    <x v="0"/>
  </r>
  <r>
    <x v="1"/>
    <s v="T25N R112W S10 fFRONTIER"/>
    <n v="2679"/>
    <x v="0"/>
    <x v="2"/>
    <s v="FONTENELLE"/>
    <s v="SW NW"/>
    <n v="10"/>
    <n v="25"/>
    <n v="112"/>
    <n v="42.165619999999997"/>
    <n v="-110.14722"/>
    <s v="4902321333"/>
    <s v="FONT FED 12-10"/>
    <x v="0"/>
    <x v="15"/>
    <m/>
    <m/>
    <s v=""/>
    <x v="0"/>
    <m/>
    <m/>
    <n v="8915"/>
    <n v="8863"/>
    <x v="1"/>
    <d v="2000-02-27T00:00:00"/>
    <n v="7.23"/>
    <x v="1"/>
    <n v="92.7"/>
    <n v="11.2"/>
    <n v="3110"/>
    <n v="145"/>
    <x v="1"/>
    <n v="4149"/>
    <n v="692"/>
    <m/>
    <x v="0"/>
    <m/>
    <n v="85836"/>
    <x v="0"/>
    <s v="XTO ENERGY INC"/>
    <n v="4.6257299999999999"/>
    <n v="0.92164799999999991"/>
    <n v="135.285"/>
    <n v="3.7090999999999998"/>
    <n v="144.54147800000001"/>
    <n v="117.04329"/>
    <n v="11.341879999999998"/>
    <n v="0"/>
    <x v="1"/>
    <n v="0"/>
    <n v="128.38516999999999"/>
    <n v="5.9196520817564227E-2"/>
    <n v="8199.9"/>
    <n v="-0.82560064826305712"/>
    <n v="3.2002786079162682E-2"/>
    <n v="6.3763565500554783E-3"/>
    <n v="0.96162085737078173"/>
    <n v="0.91165739781315869"/>
    <n v="8.8342602186841354E-2"/>
    <n v="0"/>
    <x v="0"/>
    <n v="2.0299999999999998"/>
    <x v="0"/>
    <m/>
    <n v="1.218"/>
    <x v="2"/>
    <m/>
    <x v="0"/>
    <x v="0"/>
    <m/>
    <x v="0"/>
    <x v="0"/>
    <x v="0"/>
    <m/>
    <x v="0"/>
    <x v="0"/>
    <x v="0"/>
    <x v="0"/>
    <x v="0"/>
    <x v="0"/>
    <x v="0"/>
    <x v="0"/>
    <x v="0"/>
    <x v="0"/>
    <x v="0"/>
    <x v="0"/>
    <x v="0"/>
    <m/>
    <x v="0"/>
    <x v="0"/>
    <x v="0"/>
    <x v="0"/>
    <x v="0"/>
    <m/>
    <n v="227"/>
    <x v="0"/>
    <s v="ETL ID No 00-5121-3"/>
    <m/>
    <m/>
    <d v="2000-03-29T00:00:00"/>
    <x v="0"/>
    <x v="0"/>
  </r>
  <r>
    <x v="1"/>
    <s v="T25N R112W S11 fFRONTIER"/>
    <n v="1893"/>
    <x v="0"/>
    <x v="2"/>
    <m/>
    <s v="SW NW"/>
    <n v="11"/>
    <n v="25"/>
    <n v="112"/>
    <n v="42.166440000000001"/>
    <n v="-110.12634"/>
    <s v="4902320900"/>
    <s v="12-11"/>
    <x v="0"/>
    <x v="15"/>
    <m/>
    <m/>
    <m/>
    <x v="0"/>
    <s v="8437"/>
    <m/>
    <n v="8785"/>
    <n v="8641"/>
    <x v="1"/>
    <d v="1994-07-15T00:00:00"/>
    <n v="7.22"/>
    <x v="1"/>
    <n v="119"/>
    <n v="12"/>
    <n v="3610"/>
    <n v="116"/>
    <x v="1"/>
    <n v="5600"/>
    <n v="793"/>
    <n v="0"/>
    <x v="1"/>
    <n v="0"/>
    <n v="9848"/>
    <x v="0"/>
    <s v="XTO ENERGY"/>
    <n v="5.9381000000000004"/>
    <n v="0.98748000000000002"/>
    <n v="157.035"/>
    <n v="2.9672799999999997"/>
    <n v="166.92785999999998"/>
    <n v="157.976"/>
    <n v="12.997269999999999"/>
    <n v="0"/>
    <x v="1"/>
    <n v="0"/>
    <n v="170.97326999999999"/>
    <n v="-1.1972170676079136E-2"/>
    <n v="10250"/>
    <n v="2.0001990247785848E-2"/>
    <n v="3.5572851649808494E-2"/>
    <n v="5.9156092937392244E-3"/>
    <n v="0.95851153905645226"/>
    <n v="0.92398069008097006"/>
    <n v="7.6019309919030026E-2"/>
    <n v="0"/>
    <x v="1"/>
    <n v="0"/>
    <x v="1"/>
    <n v="9661"/>
    <n v="0.8"/>
    <x v="0"/>
    <n v="0"/>
    <x v="0"/>
    <x v="1"/>
    <m/>
    <x v="1"/>
    <x v="1"/>
    <x v="1"/>
    <n v="0"/>
    <x v="1"/>
    <x v="3"/>
    <x v="1"/>
    <x v="1"/>
    <x v="0"/>
    <x v="0"/>
    <x v="0"/>
    <x v="0"/>
    <x v="0"/>
    <x v="0"/>
    <x v="0"/>
    <x v="0"/>
    <x v="0"/>
    <m/>
    <x v="0"/>
    <x v="0"/>
    <x v="0"/>
    <x v="0"/>
    <x v="0"/>
    <m/>
    <n v="19940715"/>
    <x v="1"/>
    <s v="WESTERN ATLAS CORE LABS  LAB No 941627-14"/>
    <m/>
    <m/>
    <d v="1994-08-13T00:00:00"/>
    <x v="0"/>
    <x v="0"/>
  </r>
  <r>
    <x v="1"/>
    <s v="T25N R112W S11 fFRONTIER"/>
    <n v="1928"/>
    <x v="0"/>
    <x v="2"/>
    <m/>
    <s v="NW NE"/>
    <n v="11"/>
    <n v="25"/>
    <n v="112"/>
    <n v="42.168779999999998"/>
    <n v="-110.11926"/>
    <s v="4902320688"/>
    <s v="31-11"/>
    <x v="0"/>
    <x v="15"/>
    <m/>
    <m/>
    <m/>
    <x v="0"/>
    <s v="8462"/>
    <m/>
    <n v="8650"/>
    <n v="8542"/>
    <x v="1"/>
    <d v="1994-07-16T00:00:00"/>
    <n v="7.9"/>
    <x v="1"/>
    <n v="94"/>
    <n v="11"/>
    <n v="2760"/>
    <n v="155"/>
    <x v="1"/>
    <n v="4100"/>
    <n v="647"/>
    <n v="0"/>
    <x v="1"/>
    <n v="0"/>
    <n v="7438"/>
    <x v="0"/>
    <s v="XTO ENERGY"/>
    <n v="4.6905999999999999"/>
    <n v="0.90519000000000005"/>
    <n v="120.06"/>
    <n v="3.9648999999999996"/>
    <n v="129.62068999999997"/>
    <n v="115.661"/>
    <n v="10.604329999999999"/>
    <n v="0"/>
    <x v="1"/>
    <n v="0"/>
    <n v="126.26533000000001"/>
    <n v="1.3112713230679668E-2"/>
    <n v="7767"/>
    <n v="2.1637619204209143E-2"/>
    <n v="3.6187124138900982E-2"/>
    <n v="6.9833758792674245E-3"/>
    <n v="0.95682949998183175"/>
    <n v="0.91601550481038618"/>
    <n v="8.3984495189613803E-2"/>
    <n v="0"/>
    <x v="1"/>
    <n v="0"/>
    <x v="1"/>
    <n v="7279"/>
    <n v="1"/>
    <x v="0"/>
    <n v="0"/>
    <x v="0"/>
    <x v="1"/>
    <m/>
    <x v="1"/>
    <x v="1"/>
    <x v="1"/>
    <n v="0"/>
    <x v="1"/>
    <x v="3"/>
    <x v="1"/>
    <x v="1"/>
    <x v="0"/>
    <x v="0"/>
    <x v="0"/>
    <x v="0"/>
    <x v="0"/>
    <x v="0"/>
    <x v="0"/>
    <x v="0"/>
    <x v="0"/>
    <m/>
    <x v="0"/>
    <x v="0"/>
    <x v="0"/>
    <x v="0"/>
    <x v="0"/>
    <m/>
    <n v="19940716"/>
    <x v="1"/>
    <s v="WESTERN ATLAS CORE LABS  LAB No 941627-50"/>
    <m/>
    <m/>
    <d v="1994-08-11T00:00:00"/>
    <x v="0"/>
    <x v="0"/>
  </r>
  <r>
    <x v="1"/>
    <s v="T25N R112W S11 fFRONTIER"/>
    <n v="2682"/>
    <x v="0"/>
    <x v="2"/>
    <s v="FONTENELLE"/>
    <s v="SE NW"/>
    <n v="11"/>
    <n v="25"/>
    <n v="112"/>
    <n v="42.163330000000002"/>
    <n v="-110.12361"/>
    <s v="4902321523"/>
    <s v="22-11"/>
    <x v="0"/>
    <x v="15"/>
    <m/>
    <m/>
    <s v=""/>
    <x v="0"/>
    <m/>
    <m/>
    <n v="8550"/>
    <n v="8494"/>
    <x v="3"/>
    <d v="1999-10-27T00:00:00"/>
    <n v="6.27"/>
    <x v="1"/>
    <n v="376"/>
    <n v="267"/>
    <n v="1718"/>
    <m/>
    <x v="1"/>
    <n v="3800"/>
    <n v="366"/>
    <m/>
    <x v="0"/>
    <n v="108"/>
    <n v="6649"/>
    <x v="0"/>
    <s v="XTO ENERGY INC"/>
    <n v="18.7624"/>
    <n v="21.971430000000002"/>
    <n v="74.73299999999999"/>
    <n v="0"/>
    <n v="115.46682999999999"/>
    <n v="107.19799999999999"/>
    <n v="5.9987399999999997"/>
    <n v="0"/>
    <x v="1"/>
    <n v="2.2485600000000003"/>
    <n v="115.44529999999999"/>
    <n v="9.3238930323835713E-5"/>
    <n v="6635"/>
    <n v="-1.0538994278831678E-3"/>
    <n v="0.16249168700656286"/>
    <n v="0.1902834779477362"/>
    <n v="0.64722483504570094"/>
    <n v="0.92856097216603883"/>
    <n v="5.1961751582784231E-2"/>
    <n v="1.947727625117697E-2"/>
    <x v="0"/>
    <n v="14"/>
    <x v="0"/>
    <m/>
    <m/>
    <x v="0"/>
    <m/>
    <x v="0"/>
    <x v="0"/>
    <m/>
    <x v="0"/>
    <x v="0"/>
    <x v="0"/>
    <m/>
    <x v="0"/>
    <x v="0"/>
    <x v="0"/>
    <x v="0"/>
    <x v="0"/>
    <x v="0"/>
    <x v="0"/>
    <x v="0"/>
    <x v="0"/>
    <x v="0"/>
    <x v="0"/>
    <x v="0"/>
    <x v="0"/>
    <m/>
    <x v="0"/>
    <x v="0"/>
    <x v="0"/>
    <x v="0"/>
    <x v="0"/>
    <s v="WELLHEAD"/>
    <n v="991027"/>
    <x v="0"/>
    <s v="CHAMPION TECHNOLOGIES VERNAL UT"/>
    <m/>
    <m/>
    <d v="1999-11-03T00:00:00"/>
    <x v="0"/>
    <x v="0"/>
  </r>
  <r>
    <x v="1"/>
    <s v="T25N R112W S11 fFRONTIER"/>
    <n v="2684"/>
    <x v="0"/>
    <x v="2"/>
    <s v="FONTENELLE"/>
    <s v="SW NE"/>
    <n v="11"/>
    <n v="25"/>
    <n v="112"/>
    <n v="42.166110000000003"/>
    <n v="-110.11750000000001"/>
    <s v="4902321454"/>
    <s v="32-11"/>
    <x v="0"/>
    <x v="15"/>
    <m/>
    <m/>
    <s v=""/>
    <x v="0"/>
    <m/>
    <m/>
    <n v="8580"/>
    <n v="8508"/>
    <x v="3"/>
    <d v="1999-09-27T00:00:00"/>
    <n v="7.17"/>
    <x v="1"/>
    <n v="208"/>
    <n v="131"/>
    <n v="2246"/>
    <m/>
    <x v="1"/>
    <n v="3800"/>
    <n v="573"/>
    <m/>
    <x v="0"/>
    <n v="108"/>
    <n v="7071"/>
    <x v="0"/>
    <s v="XTO ENERGY INC"/>
    <n v="10.379200000000001"/>
    <n v="10.77999"/>
    <n v="97.700999999999993"/>
    <n v="0"/>
    <n v="118.86018999999999"/>
    <n v="107.19799999999999"/>
    <n v="9.3914699999999982"/>
    <n v="0"/>
    <x v="1"/>
    <n v="2.2485600000000003"/>
    <n v="118.83802999999999"/>
    <n v="9.3227454542989491E-5"/>
    <n v="7066"/>
    <n v="-3.5368182782768623E-4"/>
    <n v="8.7322761304689162E-2"/>
    <n v="9.0694706108075382E-2"/>
    <n v="0.82198253258723553"/>
    <n v="0.90205130462024663"/>
    <n v="7.9027479671280307E-2"/>
    <n v="1.8921215708473126E-2"/>
    <x v="0"/>
    <n v="5"/>
    <x v="0"/>
    <m/>
    <m/>
    <x v="0"/>
    <m/>
    <x v="0"/>
    <x v="0"/>
    <m/>
    <x v="0"/>
    <x v="0"/>
    <x v="0"/>
    <m/>
    <x v="0"/>
    <x v="0"/>
    <x v="0"/>
    <x v="0"/>
    <x v="0"/>
    <x v="0"/>
    <x v="0"/>
    <x v="0"/>
    <x v="0"/>
    <x v="0"/>
    <x v="0"/>
    <x v="0"/>
    <x v="0"/>
    <m/>
    <x v="0"/>
    <x v="0"/>
    <x v="0"/>
    <x v="0"/>
    <x v="0"/>
    <s v="WELLHEAD"/>
    <n v="990927"/>
    <x v="0"/>
    <s v="CHAMPION TECHNOLOGIES VERNAL UT"/>
    <m/>
    <m/>
    <d v="1999-10-20T00:00:00"/>
    <x v="0"/>
    <x v="0"/>
  </r>
  <r>
    <x v="1"/>
    <s v="T25N R112W S11 fFRONTIER"/>
    <n v="2683"/>
    <x v="0"/>
    <x v="2"/>
    <s v="FONTENELLE"/>
    <s v="SE SW"/>
    <n v="11"/>
    <n v="25"/>
    <n v="112"/>
    <n v="42.156660000000002"/>
    <n v="-110.12333"/>
    <s v="4902321398"/>
    <s v="24-11"/>
    <x v="0"/>
    <x v="15"/>
    <m/>
    <m/>
    <s v=""/>
    <x v="0"/>
    <m/>
    <m/>
    <n v="8582"/>
    <n v="8544"/>
    <x v="3"/>
    <d v="1999-10-27T00:00:00"/>
    <n v="6.6"/>
    <x v="1"/>
    <n v="240"/>
    <n v="156"/>
    <n v="4084"/>
    <m/>
    <x v="1"/>
    <n v="6800"/>
    <n v="512"/>
    <m/>
    <x v="0"/>
    <n v="108"/>
    <n v="11905"/>
    <x v="0"/>
    <s v="XTO ENERGY INC"/>
    <n v="11.975999999999999"/>
    <n v="12.83724"/>
    <n v="177.654"/>
    <n v="0"/>
    <n v="202.46724"/>
    <n v="191.828"/>
    <n v="8.3916799999999991"/>
    <n v="0"/>
    <x v="1"/>
    <n v="2.2485600000000003"/>
    <n v="202.46824000000001"/>
    <n v="-2.4695292198272548E-6"/>
    <n v="11900"/>
    <n v="-2.1003990758244065E-4"/>
    <n v="5.9150309946438738E-2"/>
    <n v="6.3404035141685133E-2"/>
    <n v="0.87744565491187609"/>
    <n v="0.94744736260857498"/>
    <n v="4.1446895572362356E-2"/>
    <n v="1.1105741819062586E-2"/>
    <x v="0"/>
    <n v="5"/>
    <x v="0"/>
    <m/>
    <m/>
    <x v="0"/>
    <m/>
    <x v="0"/>
    <x v="0"/>
    <m/>
    <x v="0"/>
    <x v="0"/>
    <x v="0"/>
    <m/>
    <x v="0"/>
    <x v="0"/>
    <x v="0"/>
    <x v="0"/>
    <x v="0"/>
    <x v="0"/>
    <x v="0"/>
    <x v="0"/>
    <x v="0"/>
    <x v="0"/>
    <x v="0"/>
    <x v="0"/>
    <x v="0"/>
    <m/>
    <x v="0"/>
    <x v="0"/>
    <x v="0"/>
    <x v="0"/>
    <x v="0"/>
    <s v="WELLHEAD"/>
    <n v="991027"/>
    <x v="0"/>
    <s v="CHAMPION TECHNOLOGIES VERNAL UT"/>
    <m/>
    <m/>
    <d v="1999-11-03T00:00:00"/>
    <x v="0"/>
    <x v="0"/>
  </r>
  <r>
    <x v="1"/>
    <s v="T25N R112W S11 fFRONTIER"/>
    <n v="2685"/>
    <x v="0"/>
    <x v="2"/>
    <s v="FONTENELLE"/>
    <s v="NE NE"/>
    <n v="11"/>
    <n v="25"/>
    <n v="112"/>
    <n v="42.168210000000002"/>
    <n v="-110.11451"/>
    <s v="4902321353"/>
    <s v="FONT FED 41-11"/>
    <x v="0"/>
    <x v="15"/>
    <m/>
    <m/>
    <s v=""/>
    <x v="0"/>
    <m/>
    <m/>
    <n v="8622"/>
    <n v="8543"/>
    <x v="1"/>
    <d v="2000-02-29T00:00:00"/>
    <n v="7.84"/>
    <x v="1"/>
    <n v="44.2"/>
    <n v="6.4"/>
    <n v="2306"/>
    <n v="70.2"/>
    <x v="1"/>
    <n v="3088"/>
    <n v="915"/>
    <m/>
    <x v="0"/>
    <n v="7.4"/>
    <n v="6780"/>
    <x v="0"/>
    <s v="XTO ENERGY INC"/>
    <n v="2.2055800000000003"/>
    <n v="0.52665600000000001"/>
    <n v="100.31099999999999"/>
    <n v="1.7957159999999999"/>
    <n v="104.83895199999999"/>
    <n v="87.112479999999991"/>
    <n v="14.996849999999998"/>
    <n v="0"/>
    <x v="1"/>
    <n v="0.15406800000000001"/>
    <n v="102.26339799999998"/>
    <n v="1.2436140874306889E-2"/>
    <n v="6437.2"/>
    <n v="-2.5935901703840535E-2"/>
    <n v="2.1037791373572683E-2"/>
    <n v="5.02347638881396E-3"/>
    <n v="0.9739387322376134"/>
    <n v="0.85184417595824469"/>
    <n v="0.14664924394552195"/>
    <n v="1.5065800962334544E-3"/>
    <x v="0"/>
    <n v="21.3"/>
    <x v="0"/>
    <m/>
    <n v="1.429"/>
    <x v="2"/>
    <m/>
    <x v="0"/>
    <x v="0"/>
    <m/>
    <x v="0"/>
    <x v="0"/>
    <x v="0"/>
    <m/>
    <x v="0"/>
    <x v="0"/>
    <x v="0"/>
    <x v="0"/>
    <x v="0"/>
    <x v="0"/>
    <x v="0"/>
    <x v="0"/>
    <x v="0"/>
    <x v="0"/>
    <x v="0"/>
    <x v="0"/>
    <x v="0"/>
    <m/>
    <x v="0"/>
    <x v="0"/>
    <x v="0"/>
    <x v="0"/>
    <x v="0"/>
    <m/>
    <n v="229"/>
    <x v="0"/>
    <s v="ETL ID No 00-5121-21"/>
    <m/>
    <m/>
    <d v="2000-03-29T00:00:00"/>
    <x v="0"/>
    <x v="0"/>
  </r>
  <r>
    <x v="1"/>
    <s v="T25N R112W S11 fFRONTIER"/>
    <n v="1899"/>
    <x v="0"/>
    <x v="2"/>
    <m/>
    <s v="NW SW"/>
    <n v="11"/>
    <n v="25"/>
    <n v="112"/>
    <n v="42.16046"/>
    <n v="-110.12837"/>
    <s v="4902320375"/>
    <s v="13-11"/>
    <x v="0"/>
    <x v="15"/>
    <m/>
    <m/>
    <s v=""/>
    <x v="0"/>
    <m/>
    <m/>
    <n v="8580"/>
    <m/>
    <x v="1"/>
    <d v="1994-07-27T00:00:00"/>
    <n v="7.72"/>
    <x v="1"/>
    <n v="117"/>
    <n v="11"/>
    <n v="3770"/>
    <n v="57"/>
    <x v="1"/>
    <n v="5800"/>
    <n v="988"/>
    <n v="0"/>
    <x v="1"/>
    <n v="0"/>
    <n v="10242"/>
    <x v="0"/>
    <s v="XTO ENERGY"/>
    <n v="5.8383000000000003"/>
    <n v="0.90519000000000005"/>
    <n v="163.995"/>
    <n v="1.4580599999999999"/>
    <n v="172.19654999999997"/>
    <n v="163.61799999999999"/>
    <n v="16.19332"/>
    <n v="0"/>
    <x v="1"/>
    <n v="0"/>
    <n v="179.81131999999999"/>
    <n v="-2.1632385662286535E-2"/>
    <n v="10743"/>
    <n v="2.387419585418156E-2"/>
    <n v="3.3904860463232281E-2"/>
    <n v="5.2567255267309369E-3"/>
    <n v="0.96083841401003678"/>
    <n v="0.9099427110595707"/>
    <n v="9.0057288940429331E-2"/>
    <n v="0"/>
    <x v="1"/>
    <n v="0"/>
    <x v="1"/>
    <n v="10019"/>
    <n v="0.8"/>
    <x v="0"/>
    <n v="0"/>
    <x v="0"/>
    <x v="1"/>
    <m/>
    <x v="1"/>
    <x v="1"/>
    <x v="1"/>
    <n v="0"/>
    <x v="1"/>
    <x v="3"/>
    <x v="1"/>
    <x v="1"/>
    <x v="0"/>
    <x v="0"/>
    <x v="0"/>
    <x v="0"/>
    <x v="0"/>
    <x v="0"/>
    <x v="0"/>
    <x v="0"/>
    <x v="0"/>
    <m/>
    <x v="0"/>
    <x v="0"/>
    <x v="0"/>
    <x v="0"/>
    <x v="0"/>
    <m/>
    <n v="19940727"/>
    <x v="1"/>
    <s v="WESTERN ATLAS CORE LABS  LAB No 941627-33"/>
    <m/>
    <m/>
    <d v="1994-08-11T00:00:00"/>
    <x v="0"/>
    <x v="0"/>
  </r>
  <r>
    <x v="1"/>
    <s v="T25N R112W S12 fFRONTIER"/>
    <n v="1929"/>
    <x v="0"/>
    <x v="2"/>
    <m/>
    <s v="NW NE"/>
    <n v="12"/>
    <n v="25"/>
    <n v="112"/>
    <n v="42.16827"/>
    <n v="-110.0977"/>
    <s v="4902320892"/>
    <s v="31-12"/>
    <x v="0"/>
    <x v="15"/>
    <m/>
    <m/>
    <m/>
    <x v="0"/>
    <s v="8558"/>
    <m/>
    <n v="8835"/>
    <n v="8730"/>
    <x v="1"/>
    <d v="1994-07-29T00:00:00"/>
    <n v="7.55"/>
    <x v="1"/>
    <n v="55"/>
    <n v="5"/>
    <n v="1530"/>
    <n v="66"/>
    <x v="1"/>
    <n v="2300"/>
    <n v="500"/>
    <n v="0"/>
    <x v="1"/>
    <n v="0"/>
    <n v="4202"/>
    <x v="0"/>
    <s v="P G AND E"/>
    <n v="2.7444999999999999"/>
    <n v="0.41144999999999998"/>
    <n v="66.555000000000007"/>
    <n v="1.68828"/>
    <n v="71.399230000000003"/>
    <n v="64.882999999999996"/>
    <n v="8.1950000000000003"/>
    <n v="0"/>
    <x v="1"/>
    <n v="0"/>
    <n v="73.077999999999989"/>
    <n v="-1.1619616461362016E-2"/>
    <n v="4456"/>
    <n v="2.9337029337029336E-2"/>
    <n v="3.8438789886109416E-2"/>
    <n v="5.7626671884276615E-3"/>
    <n v="0.95579854292546285"/>
    <n v="0.88785954733298678"/>
    <n v="0.11214045266701332"/>
    <n v="0"/>
    <x v="1"/>
    <n v="0"/>
    <x v="1"/>
    <n v="4084"/>
    <n v="1.8"/>
    <x v="0"/>
    <n v="0"/>
    <x v="0"/>
    <x v="1"/>
    <m/>
    <x v="1"/>
    <x v="1"/>
    <x v="1"/>
    <n v="0"/>
    <x v="1"/>
    <x v="3"/>
    <x v="1"/>
    <x v="1"/>
    <x v="0"/>
    <x v="0"/>
    <x v="0"/>
    <x v="0"/>
    <x v="0"/>
    <x v="0"/>
    <x v="0"/>
    <x v="0"/>
    <x v="0"/>
    <m/>
    <x v="0"/>
    <x v="0"/>
    <x v="0"/>
    <x v="0"/>
    <x v="0"/>
    <m/>
    <n v="19940729"/>
    <x v="1"/>
    <s v="WESTERN ATLAS CORE LABS  LAB No 941627-51"/>
    <m/>
    <m/>
    <d v="1994-08-11T00:00:00"/>
    <x v="0"/>
    <x v="0"/>
  </r>
  <r>
    <x v="1"/>
    <s v="T25N R112W S12 fFRONTIER"/>
    <n v="2688"/>
    <x v="0"/>
    <x v="2"/>
    <s v="FONTENELLE"/>
    <s v="NW SW"/>
    <n v="12"/>
    <n v="25"/>
    <n v="112"/>
    <n v="42.16133"/>
    <n v="-110.10901"/>
    <s v="4902321339"/>
    <s v="FONT FED 13-12"/>
    <x v="0"/>
    <x v="15"/>
    <m/>
    <m/>
    <s v=""/>
    <x v="0"/>
    <m/>
    <m/>
    <n v="8850"/>
    <n v="8783"/>
    <x v="1"/>
    <d v="2000-02-29T00:00:00"/>
    <n v="7.65"/>
    <x v="1"/>
    <n v="40.799999999999997"/>
    <n v="6"/>
    <n v="2444"/>
    <n v="71.3"/>
    <x v="1"/>
    <n v="3112"/>
    <n v="940"/>
    <m/>
    <x v="0"/>
    <n v="7.4"/>
    <n v="6752"/>
    <x v="0"/>
    <s v="XTO ENERGY INC"/>
    <n v="2.03592"/>
    <n v="0.49374000000000001"/>
    <n v="106.31399999999999"/>
    <n v="1.8238539999999999"/>
    <n v="110.667514"/>
    <n v="87.789519999999996"/>
    <n v="15.406599999999999"/>
    <n v="0"/>
    <x v="1"/>
    <n v="0.15406800000000001"/>
    <n v="103.35018799999999"/>
    <n v="3.419028394202648E-2"/>
    <n v="6621.5"/>
    <n v="-9.7581037125658958E-3"/>
    <n v="1.8396726613014908E-2"/>
    <n v="4.4614718642726542E-3"/>
    <n v="0.97714180152271235"/>
    <n v="0.84943744853178216"/>
    <n v="0.149071813976768"/>
    <n v="1.4907374914499432E-3"/>
    <x v="0"/>
    <n v="18.399999999999999"/>
    <x v="0"/>
    <m/>
    <n v="1.4390000000000001"/>
    <x v="2"/>
    <m/>
    <x v="0"/>
    <x v="0"/>
    <m/>
    <x v="0"/>
    <x v="0"/>
    <x v="0"/>
    <m/>
    <x v="0"/>
    <x v="0"/>
    <x v="0"/>
    <x v="0"/>
    <x v="0"/>
    <x v="0"/>
    <x v="0"/>
    <x v="0"/>
    <x v="0"/>
    <x v="0"/>
    <x v="0"/>
    <x v="0"/>
    <x v="0"/>
    <m/>
    <x v="0"/>
    <x v="0"/>
    <x v="0"/>
    <x v="0"/>
    <x v="0"/>
    <m/>
    <n v="229"/>
    <x v="0"/>
    <s v="ETL LABS ID No 00-5121-5"/>
    <m/>
    <m/>
    <d v="2000-03-29T00:00:00"/>
    <x v="0"/>
    <x v="0"/>
  </r>
  <r>
    <x v="1"/>
    <s v="T25N R112W S12 fFRONTIER"/>
    <n v="2686"/>
    <x v="0"/>
    <x v="2"/>
    <s v="FONTENELLE"/>
    <s v="NW NW"/>
    <n v="12"/>
    <n v="25"/>
    <n v="112"/>
    <n v="42.166379999999997"/>
    <n v="-110.10714"/>
    <s v="4902321307"/>
    <s v="FONT FED 11-12"/>
    <x v="0"/>
    <x v="15"/>
    <m/>
    <m/>
    <s v=""/>
    <x v="0"/>
    <m/>
    <m/>
    <n v="8800"/>
    <n v="8680"/>
    <x v="1"/>
    <d v="2000-02-29T00:00:00"/>
    <n v="7.6"/>
    <x v="1"/>
    <n v="41.9"/>
    <n v="5.8"/>
    <n v="2454"/>
    <n v="76.400000000000006"/>
    <x v="1"/>
    <n v="3184"/>
    <n v="928"/>
    <m/>
    <x v="0"/>
    <n v="7.4"/>
    <n v="6832"/>
    <x v="0"/>
    <s v="XTO ENERGY INC"/>
    <n v="2.0908099999999998"/>
    <n v="0.47728199999999998"/>
    <n v="106.749"/>
    <n v="1.954312"/>
    <n v="111.271404"/>
    <n v="89.820639999999997"/>
    <n v="15.209919999999999"/>
    <n v="0"/>
    <x v="1"/>
    <n v="0.15406800000000001"/>
    <n v="105.18462799999999"/>
    <n v="2.8120149592320044E-2"/>
    <n v="6697.5"/>
    <n v="-9.941239513655345E-3"/>
    <n v="1.8790182606125826E-2"/>
    <n v="4.2893500292312293E-3"/>
    <n v="0.97692046736464289"/>
    <n v="0.8539331431585232"/>
    <n v="0.14460211809657206"/>
    <n v="1.4647387449048166E-3"/>
    <x v="0"/>
    <n v="18.8"/>
    <x v="0"/>
    <m/>
    <n v="1.4179999999999999"/>
    <x v="2"/>
    <m/>
    <x v="0"/>
    <x v="0"/>
    <m/>
    <x v="0"/>
    <x v="0"/>
    <x v="0"/>
    <m/>
    <x v="0"/>
    <x v="0"/>
    <x v="0"/>
    <x v="0"/>
    <x v="0"/>
    <x v="0"/>
    <x v="0"/>
    <x v="0"/>
    <x v="0"/>
    <x v="0"/>
    <x v="0"/>
    <x v="0"/>
    <x v="0"/>
    <m/>
    <x v="0"/>
    <x v="0"/>
    <x v="0"/>
    <x v="0"/>
    <x v="0"/>
    <m/>
    <n v="229"/>
    <x v="0"/>
    <s v="ETL ID No 00-5121-4"/>
    <m/>
    <m/>
    <d v="2000-03-29T00:00:00"/>
    <x v="0"/>
    <x v="0"/>
  </r>
  <r>
    <x v="1"/>
    <s v="T25N R112W S12 fFRONTIER"/>
    <n v="2687"/>
    <x v="0"/>
    <x v="2"/>
    <s v="FONTENELLE"/>
    <s v="SW NW"/>
    <n v="12"/>
    <n v="25"/>
    <n v="112"/>
    <n v="42.164999999999999"/>
    <n v="-110.10917000000001"/>
    <s v="4902321520"/>
    <s v="FONT FED 12-12"/>
    <x v="0"/>
    <x v="15"/>
    <m/>
    <m/>
    <s v=""/>
    <x v="0"/>
    <m/>
    <m/>
    <n v="8870"/>
    <m/>
    <x v="1"/>
    <d v="2000-02-29T00:00:00"/>
    <n v="7.54"/>
    <x v="1"/>
    <n v="39.9"/>
    <n v="6.2"/>
    <n v="2462"/>
    <n v="74"/>
    <x v="1"/>
    <n v="3112"/>
    <n v="895"/>
    <m/>
    <x v="0"/>
    <m/>
    <n v="6848"/>
    <x v="0"/>
    <s v="XTO ENERGY INC"/>
    <n v="1.9910099999999999"/>
    <n v="0.51019800000000004"/>
    <n v="107.09699999999999"/>
    <n v="1.8929199999999999"/>
    <n v="111.491128"/>
    <n v="87.789519999999996"/>
    <n v="14.669049999999999"/>
    <n v="0"/>
    <x v="1"/>
    <n v="0"/>
    <n v="102.45856999999999"/>
    <n v="4.2218138583210378E-2"/>
    <n v="6589.1"/>
    <n v="-1.9267550289869068E-2"/>
    <n v="1.7858012881527219E-2"/>
    <n v="4.5761309366248405E-3"/>
    <n v="0.97756585618184788"/>
    <n v="0.8568294482345401"/>
    <n v="0.14317055176545992"/>
    <n v="0"/>
    <x v="0"/>
    <n v="18.600000000000001"/>
    <x v="0"/>
    <m/>
    <n v="1.4450000000000001"/>
    <x v="2"/>
    <m/>
    <x v="0"/>
    <x v="0"/>
    <m/>
    <x v="0"/>
    <x v="0"/>
    <x v="0"/>
    <m/>
    <x v="0"/>
    <x v="0"/>
    <x v="0"/>
    <x v="0"/>
    <x v="0"/>
    <x v="0"/>
    <x v="0"/>
    <x v="0"/>
    <x v="0"/>
    <x v="0"/>
    <x v="0"/>
    <x v="0"/>
    <x v="0"/>
    <m/>
    <x v="0"/>
    <x v="0"/>
    <x v="0"/>
    <x v="0"/>
    <x v="0"/>
    <m/>
    <n v="229"/>
    <x v="0"/>
    <s v="ETL ID No 00-5121-4"/>
    <m/>
    <m/>
    <d v="2000-03-29T00:00:00"/>
    <x v="0"/>
    <x v="0"/>
  </r>
  <r>
    <x v="1"/>
    <s v="T25N R112W S13 fFRONTIER"/>
    <n v="1900"/>
    <x v="0"/>
    <x v="2"/>
    <m/>
    <s v="NW SW"/>
    <n v="13"/>
    <n v="25"/>
    <n v="112"/>
    <n v="42.146279999999997"/>
    <n v="-110.10845"/>
    <s v="4902320922"/>
    <s v="13-13"/>
    <x v="0"/>
    <x v="15"/>
    <m/>
    <m/>
    <m/>
    <x v="0"/>
    <s v="8402"/>
    <m/>
    <n v="8725"/>
    <n v="8629"/>
    <x v="1"/>
    <d v="1994-07-29T00:00:00"/>
    <n v="7.29"/>
    <x v="1"/>
    <n v="98"/>
    <n v="12"/>
    <n v="3480"/>
    <n v="131"/>
    <x v="1"/>
    <n v="5000"/>
    <n v="1000"/>
    <n v="0"/>
    <x v="1"/>
    <n v="0"/>
    <n v="9214"/>
    <x v="0"/>
    <s v="XTO ENERGY"/>
    <n v="4.8902000000000001"/>
    <n v="0.98748000000000002"/>
    <n v="151.38"/>
    <n v="3.3509799999999998"/>
    <n v="160.60865999999999"/>
    <n v="141.05000000000001"/>
    <n v="16.39"/>
    <n v="0"/>
    <x v="1"/>
    <n v="0"/>
    <n v="157.44"/>
    <n v="9.9628151239499561E-3"/>
    <n v="9721"/>
    <n v="2.6775811988381304E-2"/>
    <n v="3.0447922297589684E-2"/>
    <n v="6.1483608667178974E-3"/>
    <n v="0.96340371683569248"/>
    <n v="0.89589684959349603"/>
    <n v="0.10410315040650407"/>
    <n v="0"/>
    <x v="1"/>
    <n v="0"/>
    <x v="1"/>
    <n v="8980"/>
    <n v="0.9"/>
    <x v="0"/>
    <n v="0"/>
    <x v="0"/>
    <x v="1"/>
    <m/>
    <x v="1"/>
    <x v="1"/>
    <x v="1"/>
    <n v="0"/>
    <x v="1"/>
    <x v="3"/>
    <x v="1"/>
    <x v="1"/>
    <x v="0"/>
    <x v="0"/>
    <x v="0"/>
    <x v="0"/>
    <x v="0"/>
    <x v="0"/>
    <x v="0"/>
    <x v="0"/>
    <x v="0"/>
    <m/>
    <x v="0"/>
    <x v="0"/>
    <x v="0"/>
    <x v="0"/>
    <x v="0"/>
    <m/>
    <n v="19940729"/>
    <x v="1"/>
    <s v="WESTERN ATLAS CORE LABS  LAB No 941627-34"/>
    <m/>
    <m/>
    <d v="1994-08-11T00:00:00"/>
    <x v="0"/>
    <x v="0"/>
  </r>
  <r>
    <x v="1"/>
    <s v="T25N R112W S13 fFRONTIER"/>
    <n v="1937"/>
    <x v="0"/>
    <x v="2"/>
    <m/>
    <s v="NW SE"/>
    <n v="13"/>
    <n v="25"/>
    <n v="112"/>
    <n v="42.145699999999998"/>
    <n v="-110.1"/>
    <s v="4902320533"/>
    <s v="33-13"/>
    <x v="0"/>
    <x v="15"/>
    <m/>
    <m/>
    <m/>
    <x v="0"/>
    <s v="8466"/>
    <m/>
    <n v="8750"/>
    <m/>
    <x v="1"/>
    <d v="1994-07-22T00:00:00"/>
    <n v="5.43"/>
    <x v="1"/>
    <n v="56"/>
    <n v="6"/>
    <n v="2180"/>
    <n v="44"/>
    <x v="1"/>
    <n v="3100"/>
    <n v="817"/>
    <n v="0"/>
    <x v="1"/>
    <n v="0"/>
    <n v="5789"/>
    <x v="0"/>
    <s v="XTO ENERGY"/>
    <n v="2.7944"/>
    <n v="0.49374000000000001"/>
    <n v="94.83"/>
    <n v="1.1255199999999999"/>
    <n v="99.243659999999991"/>
    <n v="87.450999999999993"/>
    <n v="13.390629999999998"/>
    <n v="0"/>
    <x v="1"/>
    <n v="0"/>
    <n v="100.84162999999999"/>
    <n v="-7.9864441808790831E-3"/>
    <n v="6203"/>
    <n v="3.4523015343562377E-2"/>
    <n v="2.8156962369183081E-2"/>
    <n v="4.9750281277413594E-3"/>
    <n v="0.96686800950307561"/>
    <n v="0.86721128962314475"/>
    <n v="0.13278871037685527"/>
    <n v="0"/>
    <x v="1"/>
    <n v="0"/>
    <x v="1"/>
    <n v="5604"/>
    <n v="1.3"/>
    <x v="0"/>
    <n v="0"/>
    <x v="0"/>
    <x v="1"/>
    <m/>
    <x v="1"/>
    <x v="1"/>
    <x v="1"/>
    <n v="0"/>
    <x v="1"/>
    <x v="3"/>
    <x v="1"/>
    <x v="1"/>
    <x v="0"/>
    <x v="0"/>
    <x v="0"/>
    <x v="0"/>
    <x v="0"/>
    <x v="0"/>
    <x v="0"/>
    <x v="0"/>
    <x v="0"/>
    <m/>
    <x v="0"/>
    <x v="0"/>
    <x v="0"/>
    <x v="0"/>
    <x v="0"/>
    <m/>
    <n v="19940722"/>
    <x v="1"/>
    <s v="WESTERN ATLAS CORE LABS  LAB No 941627-59"/>
    <m/>
    <m/>
    <d v="1994-08-11T00:00:00"/>
    <x v="0"/>
    <x v="0"/>
  </r>
  <r>
    <x v="1"/>
    <s v="T25N R112W S13 fFRONTIER"/>
    <n v="1930"/>
    <x v="0"/>
    <x v="2"/>
    <m/>
    <s v="NW NE"/>
    <n v="13"/>
    <n v="25"/>
    <n v="112"/>
    <n v="42.153660000000002"/>
    <n v="-110.09744999999999"/>
    <s v="4902320921"/>
    <s v="31-13"/>
    <x v="0"/>
    <x v="15"/>
    <m/>
    <m/>
    <m/>
    <x v="0"/>
    <s v="8623"/>
    <m/>
    <n v="8850"/>
    <n v="8786"/>
    <x v="1"/>
    <d v="1994-07-22T00:00:00"/>
    <n v="7.7"/>
    <x v="1"/>
    <n v="53"/>
    <n v="6"/>
    <n v="2490"/>
    <n v="86"/>
    <x v="1"/>
    <n v="3600"/>
    <n v="976"/>
    <n v="0"/>
    <x v="1"/>
    <n v="0"/>
    <n v="6716"/>
    <x v="0"/>
    <s v="XTO ENERGY"/>
    <n v="2.6446999999999998"/>
    <n v="0.49374000000000001"/>
    <n v="108.315"/>
    <n v="2.1998799999999998"/>
    <n v="113.65331999999999"/>
    <n v="101.556"/>
    <n v="15.996639999999998"/>
    <n v="0"/>
    <x v="1"/>
    <n v="0"/>
    <n v="117.55264"/>
    <n v="-1.6865136175555347E-2"/>
    <n v="7211"/>
    <n v="3.5542471458318375E-2"/>
    <n v="2.3269887760427939E-2"/>
    <n v="4.3442637663378423E-3"/>
    <n v="0.97238584847323417"/>
    <n v="0.86391934711121754"/>
    <n v="0.13608065288878241"/>
    <n v="0"/>
    <x v="1"/>
    <n v="0"/>
    <x v="1"/>
    <n v="6490"/>
    <n v="1.2"/>
    <x v="0"/>
    <n v="0"/>
    <x v="0"/>
    <x v="1"/>
    <m/>
    <x v="1"/>
    <x v="1"/>
    <x v="1"/>
    <n v="0"/>
    <x v="1"/>
    <x v="3"/>
    <x v="1"/>
    <x v="1"/>
    <x v="0"/>
    <x v="0"/>
    <x v="0"/>
    <x v="0"/>
    <x v="0"/>
    <x v="0"/>
    <x v="0"/>
    <x v="0"/>
    <x v="0"/>
    <m/>
    <x v="0"/>
    <x v="0"/>
    <x v="0"/>
    <x v="0"/>
    <x v="0"/>
    <m/>
    <n v="19940722"/>
    <x v="1"/>
    <s v="WESTERN ATLAS CORE LABS  LAB No 941627-52"/>
    <m/>
    <m/>
    <d v="1994-08-11T00:00:00"/>
    <x v="0"/>
    <x v="0"/>
  </r>
  <r>
    <x v="1"/>
    <s v="T25N R112W S13 fFRONTIER"/>
    <n v="2692"/>
    <x v="0"/>
    <x v="2"/>
    <s v="FONTENELLE"/>
    <s v="SE SE"/>
    <n v="13"/>
    <n v="25"/>
    <n v="112"/>
    <n v="42.141419999999997"/>
    <n v="-110.09526"/>
    <s v="4902321279"/>
    <s v="44-13"/>
    <x v="0"/>
    <x v="15"/>
    <m/>
    <m/>
    <s v=""/>
    <x v="0"/>
    <m/>
    <m/>
    <n v="8751"/>
    <n v="8740"/>
    <x v="3"/>
    <d v="1999-10-27T00:00:00"/>
    <n v="6.69"/>
    <x v="1"/>
    <n v="224"/>
    <n v="141"/>
    <n v="1375"/>
    <m/>
    <x v="1"/>
    <n v="2600"/>
    <n v="366"/>
    <m/>
    <x v="0"/>
    <n v="155"/>
    <n v="4870"/>
    <x v="0"/>
    <s v="XTO ENERGY INC"/>
    <n v="11.1776"/>
    <n v="11.60289"/>
    <n v="59.8125"/>
    <n v="0"/>
    <n v="82.592989999999986"/>
    <n v="73.346000000000004"/>
    <n v="5.9987399999999997"/>
    <n v="0"/>
    <x v="1"/>
    <n v="3.2271000000000001"/>
    <n v="82.571840000000009"/>
    <n v="1.2805389621977847E-4"/>
    <n v="4861"/>
    <n v="-9.2487925187544962E-4"/>
    <n v="0.1353335192248156"/>
    <n v="0.14048274556956955"/>
    <n v="0.72418373520561496"/>
    <n v="0.88826893042470645"/>
    <n v="7.2648738359227541E-2"/>
    <n v="3.9082331216065913E-2"/>
    <x v="0"/>
    <n v="9"/>
    <x v="0"/>
    <m/>
    <m/>
    <x v="0"/>
    <m/>
    <x v="0"/>
    <x v="0"/>
    <m/>
    <x v="0"/>
    <x v="0"/>
    <x v="0"/>
    <m/>
    <x v="0"/>
    <x v="0"/>
    <x v="0"/>
    <x v="0"/>
    <x v="0"/>
    <x v="0"/>
    <x v="0"/>
    <x v="0"/>
    <x v="0"/>
    <x v="0"/>
    <x v="0"/>
    <x v="0"/>
    <x v="0"/>
    <m/>
    <x v="0"/>
    <x v="0"/>
    <x v="0"/>
    <x v="0"/>
    <x v="0"/>
    <s v="WELLHEAD"/>
    <n v="991027"/>
    <x v="0"/>
    <s v="CHAMPION TECHNOLOGIES VERNAL UT"/>
    <m/>
    <m/>
    <d v="1999-11-03T00:00:00"/>
    <x v="0"/>
    <x v="0"/>
  </r>
  <r>
    <x v="1"/>
    <s v="T25N R112W S13 fFRONTIER"/>
    <n v="2690"/>
    <x v="0"/>
    <x v="2"/>
    <s v="FONTENELLE"/>
    <s v="SE SW"/>
    <n v="13"/>
    <n v="25"/>
    <n v="112"/>
    <n v="42.141970000000001"/>
    <n v="-110.10328"/>
    <s v="4902321306"/>
    <s v="24-13"/>
    <x v="0"/>
    <x v="15"/>
    <m/>
    <m/>
    <s v=""/>
    <x v="0"/>
    <m/>
    <m/>
    <n v="8718"/>
    <n v="8656"/>
    <x v="3"/>
    <d v="1999-10-27T00:00:00"/>
    <n v="6.94"/>
    <x v="1"/>
    <n v="184"/>
    <n v="92"/>
    <n v="2185"/>
    <m/>
    <x v="1"/>
    <n v="3600"/>
    <n v="488"/>
    <m/>
    <x v="0"/>
    <n v="108"/>
    <n v="6666"/>
    <x v="0"/>
    <s v="XTO ENERGY INC"/>
    <n v="9.1815999999999995"/>
    <n v="7.5706800000000003"/>
    <n v="95.047499999999999"/>
    <n v="0"/>
    <n v="111.79978"/>
    <n v="101.556"/>
    <n v="7.9983199999999988"/>
    <n v="0"/>
    <x v="1"/>
    <n v="2.2485600000000003"/>
    <n v="111.80287999999999"/>
    <n v="-1.3863878005696455E-5"/>
    <n v="6657"/>
    <n v="-6.755235307363207E-4"/>
    <n v="8.2125385219899358E-2"/>
    <n v="6.7716412322099379E-2"/>
    <n v="0.85015820245800122"/>
    <n v="0.90834869370091365"/>
    <n v="7.1539480914981787E-2"/>
    <n v="2.0111825384104602E-2"/>
    <x v="0"/>
    <n v="9"/>
    <x v="0"/>
    <m/>
    <m/>
    <x v="0"/>
    <m/>
    <x v="0"/>
    <x v="0"/>
    <m/>
    <x v="0"/>
    <x v="0"/>
    <x v="0"/>
    <m/>
    <x v="0"/>
    <x v="0"/>
    <x v="0"/>
    <x v="0"/>
    <x v="0"/>
    <x v="0"/>
    <x v="0"/>
    <x v="0"/>
    <x v="0"/>
    <x v="0"/>
    <x v="0"/>
    <x v="0"/>
    <x v="0"/>
    <m/>
    <x v="0"/>
    <x v="0"/>
    <x v="0"/>
    <x v="0"/>
    <x v="0"/>
    <s v="WELLHEAD"/>
    <n v="991027"/>
    <x v="0"/>
    <s v="CHAMPION TECHNOLOGIES VERNAL UT"/>
    <m/>
    <m/>
    <d v="1999-11-03T00:00:00"/>
    <x v="0"/>
    <x v="0"/>
  </r>
  <r>
    <x v="1"/>
    <s v="T25N R112W S13 fFRONTIER"/>
    <n v="2691"/>
    <x v="0"/>
    <x v="2"/>
    <s v="FONTENELLE"/>
    <s v="SE NE"/>
    <n v="13"/>
    <n v="25"/>
    <n v="112"/>
    <n v="42.149250000000002"/>
    <n v="-110.09448"/>
    <s v="4902321399"/>
    <s v="42-13"/>
    <x v="0"/>
    <x v="15"/>
    <m/>
    <m/>
    <s v=""/>
    <x v="0"/>
    <m/>
    <m/>
    <n v="8800"/>
    <n v="8708"/>
    <x v="1"/>
    <d v="2000-02-29T00:00:00"/>
    <n v="7.52"/>
    <x v="1"/>
    <n v="41.1"/>
    <n v="6.3"/>
    <n v="2538"/>
    <n v="77.5"/>
    <x v="1"/>
    <n v="3088"/>
    <n v="911"/>
    <m/>
    <x v="0"/>
    <n v="8.1999999999999993"/>
    <n v="6792"/>
    <x v="0"/>
    <s v="XTO ENERGY INC"/>
    <n v="2.0508899999999999"/>
    <n v="0.51842699999999997"/>
    <n v="110.40299999999999"/>
    <n v="1.9824499999999998"/>
    <n v="114.95476699999999"/>
    <n v="87.112479999999991"/>
    <n v="14.931289999999999"/>
    <n v="0"/>
    <x v="1"/>
    <n v="0.17072399999999999"/>
    <n v="102.214494"/>
    <n v="5.8665176375951235E-2"/>
    <n v="6670.1"/>
    <n v="-9.0550508464504464E-3"/>
    <n v="1.7840843433661172E-2"/>
    <n v="4.5098347248183276E-3"/>
    <n v="0.97764932184152054"/>
    <n v="0.85225173643182139"/>
    <n v="0.14607801120651245"/>
    <n v="1.6702523616660468E-3"/>
    <x v="0"/>
    <n v="20.2"/>
    <x v="0"/>
    <m/>
    <n v="1.4219999999999999"/>
    <x v="2"/>
    <m/>
    <x v="0"/>
    <x v="0"/>
    <m/>
    <x v="0"/>
    <x v="0"/>
    <x v="0"/>
    <m/>
    <x v="0"/>
    <x v="0"/>
    <x v="0"/>
    <x v="0"/>
    <x v="0"/>
    <x v="0"/>
    <x v="0"/>
    <x v="0"/>
    <x v="0"/>
    <x v="0"/>
    <x v="0"/>
    <x v="0"/>
    <x v="0"/>
    <m/>
    <x v="0"/>
    <x v="0"/>
    <x v="0"/>
    <x v="0"/>
    <x v="0"/>
    <m/>
    <n v="229"/>
    <x v="0"/>
    <s v="ETL LABS ID No 00-5121-22"/>
    <m/>
    <m/>
    <d v="2000-03-29T00:00:00"/>
    <x v="0"/>
    <x v="0"/>
  </r>
  <r>
    <x v="1"/>
    <s v="T25N R112W S14 fFRONTIER"/>
    <n v="1917"/>
    <x v="0"/>
    <x v="2"/>
    <m/>
    <s v="NE SW"/>
    <n v="14"/>
    <n v="25"/>
    <n v="112"/>
    <n v="42.1462"/>
    <n v="-110.12371"/>
    <s v="4902320863"/>
    <s v="23-14"/>
    <x v="0"/>
    <x v="15"/>
    <m/>
    <m/>
    <m/>
    <x v="0"/>
    <s v="8409"/>
    <m/>
    <n v="8650"/>
    <n v="8570"/>
    <x v="1"/>
    <d v="1994-07-15T00:00:00"/>
    <n v="7.59"/>
    <x v="1"/>
    <n v="91"/>
    <n v="9"/>
    <n v="3120"/>
    <n v="105"/>
    <x v="1"/>
    <n v="4800"/>
    <n v="744"/>
    <n v="0"/>
    <x v="1"/>
    <n v="0"/>
    <n v="8492"/>
    <x v="0"/>
    <s v="XTO ENERGY"/>
    <n v="4.5408999999999997"/>
    <n v="0.74060999999999999"/>
    <n v="135.72"/>
    <n v="2.6858999999999997"/>
    <n v="143.68741"/>
    <n v="135.40799999999999"/>
    <n v="12.194159999999998"/>
    <n v="0"/>
    <x v="1"/>
    <n v="0"/>
    <n v="147.60216"/>
    <n v="-1.3439375807379569E-2"/>
    <n v="8869"/>
    <n v="2.1715338978169459E-2"/>
    <n v="3.1602629624961576E-2"/>
    <n v="5.1543137982652757E-3"/>
    <n v="0.96324305657677312"/>
    <n v="0.91738494883814703"/>
    <n v="8.2615051161852901E-2"/>
    <n v="0"/>
    <x v="1"/>
    <n v="0"/>
    <x v="1"/>
    <n v="8316"/>
    <n v="1"/>
    <x v="0"/>
    <n v="0"/>
    <x v="0"/>
    <x v="1"/>
    <m/>
    <x v="1"/>
    <x v="1"/>
    <x v="1"/>
    <n v="0"/>
    <x v="1"/>
    <x v="3"/>
    <x v="1"/>
    <x v="1"/>
    <x v="0"/>
    <x v="0"/>
    <x v="0"/>
    <x v="0"/>
    <x v="0"/>
    <x v="0"/>
    <x v="0"/>
    <x v="0"/>
    <x v="0"/>
    <m/>
    <x v="0"/>
    <x v="0"/>
    <x v="0"/>
    <x v="0"/>
    <x v="0"/>
    <m/>
    <n v="19940715"/>
    <x v="1"/>
    <s v="WESTERN ATLAS CORE LABS  LAB No 941627-24"/>
    <m/>
    <m/>
    <d v="1994-08-11T00:00:00"/>
    <x v="0"/>
    <x v="0"/>
  </r>
  <r>
    <x v="1"/>
    <s v="T25N R112W S14 fFRONTIER"/>
    <n v="2693"/>
    <x v="0"/>
    <x v="2"/>
    <s v="FONTENELLE"/>
    <s v="SW SE"/>
    <n v="14"/>
    <n v="25"/>
    <n v="112"/>
    <n v="42.142899999999997"/>
    <n v="-110.11756"/>
    <s v="4902321323"/>
    <s v="34-14"/>
    <x v="0"/>
    <x v="15"/>
    <m/>
    <m/>
    <s v=""/>
    <x v="0"/>
    <m/>
    <m/>
    <n v="8675"/>
    <n v="8570"/>
    <x v="3"/>
    <d v="1999-10-27T00:00:00"/>
    <n v="7.11"/>
    <x v="1"/>
    <n v="312"/>
    <n v="131"/>
    <n v="3622"/>
    <m/>
    <x v="1"/>
    <n v="6000"/>
    <n v="756"/>
    <m/>
    <x v="0"/>
    <n v="108"/>
    <n v="10933"/>
    <x v="0"/>
    <s v="XTO ENERGY INC"/>
    <n v="15.5688"/>
    <n v="10.77999"/>
    <n v="157.55699999999999"/>
    <n v="0"/>
    <n v="183.90579"/>
    <n v="169.26"/>
    <n v="12.390839999999999"/>
    <n v="0"/>
    <x v="1"/>
    <n v="2.2485600000000003"/>
    <n v="183.89939999999999"/>
    <n v="1.7373327440024247E-5"/>
    <n v="10929"/>
    <n v="-1.8296587686396487E-4"/>
    <n v="8.4656388469335306E-2"/>
    <n v="5.8616914671365157E-2"/>
    <n v="0.85672669685929947"/>
    <n v="0.92039452004737377"/>
    <n v="6.7378360125155384E-2"/>
    <n v="1.2227119827470892E-2"/>
    <x v="0"/>
    <n v="4"/>
    <x v="0"/>
    <m/>
    <m/>
    <x v="0"/>
    <m/>
    <x v="0"/>
    <x v="0"/>
    <m/>
    <x v="0"/>
    <x v="0"/>
    <x v="0"/>
    <m/>
    <x v="0"/>
    <x v="0"/>
    <x v="0"/>
    <x v="0"/>
    <x v="0"/>
    <x v="0"/>
    <x v="0"/>
    <x v="0"/>
    <x v="0"/>
    <x v="0"/>
    <x v="0"/>
    <x v="0"/>
    <x v="0"/>
    <m/>
    <x v="0"/>
    <x v="0"/>
    <x v="0"/>
    <x v="0"/>
    <x v="0"/>
    <s v="WELLHEAD"/>
    <n v="991027"/>
    <x v="0"/>
    <s v="CHAMPION TECHNOLOGIES VERNAL UT"/>
    <m/>
    <m/>
    <d v="1999-11-03T00:00:00"/>
    <x v="0"/>
    <x v="0"/>
  </r>
  <r>
    <x v="1"/>
    <s v="T25N R112W S15 fFRONTIER"/>
    <n v="1886"/>
    <x v="0"/>
    <x v="2"/>
    <m/>
    <s v="NW NW"/>
    <n v="15"/>
    <n v="25"/>
    <n v="112"/>
    <n v="42.153399999999998"/>
    <n v="-110.14841"/>
    <s v="4902320111"/>
    <s v="11-15"/>
    <x v="0"/>
    <x v="15"/>
    <m/>
    <m/>
    <s v=""/>
    <x v="0"/>
    <m/>
    <m/>
    <n v="8750"/>
    <m/>
    <x v="1"/>
    <d v="1994-07-26T00:00:00"/>
    <n v="7.11"/>
    <x v="1"/>
    <n v="57"/>
    <n v="5"/>
    <n v="1340"/>
    <n v="80"/>
    <x v="1"/>
    <n v="2149"/>
    <n v="317"/>
    <n v="0"/>
    <x v="1"/>
    <n v="0"/>
    <n v="3787"/>
    <x v="0"/>
    <s v="XTO ENERGY"/>
    <n v="2.8443000000000001"/>
    <n v="0.41144999999999998"/>
    <n v="58.29"/>
    <n v="2.0463999999999998"/>
    <n v="63.592149999999997"/>
    <n v="60.623289999999997"/>
    <n v="5.1956299999999995"/>
    <n v="0"/>
    <x v="1"/>
    <n v="0"/>
    <n v="65.818919999999991"/>
    <n v="-1.7206951460953031E-2"/>
    <n v="3948"/>
    <n v="2.0814479638009049E-2"/>
    <n v="4.4727218689728218E-2"/>
    <n v="6.470138216745306E-3"/>
    <n v="0.94880264309352647"/>
    <n v="0.92106175549522851"/>
    <n v="7.8938244504771576E-2"/>
    <n v="0"/>
    <x v="1"/>
    <n v="0"/>
    <x v="1"/>
    <n v="3708"/>
    <n v="1.9"/>
    <x v="0"/>
    <n v="0"/>
    <x v="0"/>
    <x v="1"/>
    <m/>
    <x v="1"/>
    <x v="1"/>
    <x v="1"/>
    <n v="0"/>
    <x v="1"/>
    <x v="3"/>
    <x v="1"/>
    <x v="1"/>
    <x v="0"/>
    <x v="0"/>
    <x v="0"/>
    <x v="0"/>
    <x v="0"/>
    <x v="0"/>
    <x v="0"/>
    <x v="0"/>
    <x v="0"/>
    <m/>
    <x v="0"/>
    <x v="0"/>
    <x v="0"/>
    <x v="0"/>
    <x v="0"/>
    <m/>
    <n v="19940726"/>
    <x v="1"/>
    <s v="WESTERN ATLAS CORE LABS  LAB No 941627-7"/>
    <m/>
    <m/>
    <d v="1994-08-11T00:00:00"/>
    <x v="0"/>
    <x v="0"/>
  </r>
  <r>
    <x v="1"/>
    <s v="T25N R112W S21 fFRONTIER"/>
    <n v="1941"/>
    <x v="0"/>
    <x v="2"/>
    <m/>
    <s v="SW SE"/>
    <n v="21"/>
    <n v="25"/>
    <n v="112"/>
    <n v="42.126359999999998"/>
    <n v="-110.15743999999999"/>
    <s v="4902320510"/>
    <s v="34-21"/>
    <x v="0"/>
    <x v="15"/>
    <m/>
    <m/>
    <m/>
    <x v="0"/>
    <s v="8834"/>
    <m/>
    <n v="9150"/>
    <m/>
    <x v="1"/>
    <d v="1994-07-18T00:00:00"/>
    <n v="7.8"/>
    <x v="1"/>
    <n v="114"/>
    <n v="16"/>
    <n v="5360"/>
    <n v="94"/>
    <x v="1"/>
    <n v="8200"/>
    <n v="1391"/>
    <n v="0"/>
    <x v="1"/>
    <n v="0"/>
    <n v="14469"/>
    <x v="0"/>
    <s v="XTO ENERGY"/>
    <n v="5.6886000000000001"/>
    <n v="1.31664"/>
    <n v="233.16"/>
    <n v="2.4045199999999998"/>
    <n v="242.56975999999997"/>
    <n v="231.322"/>
    <n v="22.798489999999997"/>
    <n v="0"/>
    <x v="1"/>
    <n v="0"/>
    <n v="254.12048999999999"/>
    <n v="-2.3255399114438056E-2"/>
    <n v="15175"/>
    <n v="2.3815949264606666E-2"/>
    <n v="2.3451398063798229E-2"/>
    <n v="5.427881859634936E-3"/>
    <n v="0.97112072007656691"/>
    <n v="0.91028472359706225"/>
    <n v="8.9715276402937832E-2"/>
    <n v="0"/>
    <x v="1"/>
    <n v="0"/>
    <x v="1"/>
    <n v="14157"/>
    <n v="0.6"/>
    <x v="0"/>
    <n v="0"/>
    <x v="0"/>
    <x v="1"/>
    <m/>
    <x v="1"/>
    <x v="1"/>
    <x v="1"/>
    <n v="0"/>
    <x v="1"/>
    <x v="3"/>
    <x v="1"/>
    <x v="1"/>
    <x v="0"/>
    <x v="0"/>
    <x v="0"/>
    <x v="0"/>
    <x v="0"/>
    <x v="0"/>
    <x v="0"/>
    <x v="0"/>
    <x v="0"/>
    <m/>
    <x v="0"/>
    <x v="0"/>
    <x v="0"/>
    <x v="0"/>
    <x v="0"/>
    <m/>
    <n v="19940718"/>
    <x v="1"/>
    <s v="WESTERN ATLAS CORE LABS  LAB No 941627-63"/>
    <m/>
    <m/>
    <d v="1994-08-11T00:00:00"/>
    <x v="0"/>
    <x v="0"/>
  </r>
  <r>
    <x v="1"/>
    <s v="T25N R112W S23 fFRONTIER"/>
    <n v="4823"/>
    <x v="0"/>
    <x v="2"/>
    <s v="FONTENELLE"/>
    <s v="NE NW"/>
    <n v="23"/>
    <n v="25"/>
    <n v="112"/>
    <n v="42.138269999999999"/>
    <n v="-110.12157999999999"/>
    <s v="4902321202"/>
    <s v="23-3 WEST SWAN"/>
    <x v="0"/>
    <x v="15"/>
    <m/>
    <m/>
    <n v="40"/>
    <x v="0"/>
    <n v="8450"/>
    <n v="8490"/>
    <n v="8810"/>
    <n v="8718"/>
    <x v="1"/>
    <d v="2005-11-10T00:00:00"/>
    <n v="7.13"/>
    <x v="1"/>
    <n v="91"/>
    <n v="5"/>
    <n v="2630"/>
    <n v="67"/>
    <x v="1"/>
    <n v="4798"/>
    <n v="665"/>
    <n v="0"/>
    <x v="1"/>
    <n v="16"/>
    <n v="9150"/>
    <x v="0"/>
    <s v="CHEVRON USA INC"/>
    <n v="4.5408999999999997"/>
    <n v="0.41144999999999998"/>
    <n v="114.405"/>
    <n v="1.7138599999999999"/>
    <n v="121.07120999999998"/>
    <n v="135.35157999999998"/>
    <n v="10.899349999999998"/>
    <n v="0"/>
    <x v="1"/>
    <n v="0.33312000000000003"/>
    <n v="146.58404999999999"/>
    <n v="-9.5319778135501659E-2"/>
    <n v="8272"/>
    <n v="-5.0396050970037881E-2"/>
    <n v="3.7506026412059489E-2"/>
    <n v="3.3984132148344769E-3"/>
    <n v="0.95909556037310606"/>
    <n v="0.92337181296327941"/>
    <n v="7.4355634190759495E-2"/>
    <n v="2.2725528459610718E-3"/>
    <x v="1"/>
    <n v="13"/>
    <x v="1"/>
    <n v="8668"/>
    <n v="63.45"/>
    <x v="1"/>
    <n v="0"/>
    <x v="2"/>
    <x v="1"/>
    <n v="0"/>
    <x v="1"/>
    <x v="1"/>
    <x v="1"/>
    <n v="0"/>
    <x v="1"/>
    <x v="3"/>
    <x v="1"/>
    <x v="1"/>
    <x v="0"/>
    <x v="0"/>
    <x v="0"/>
    <x v="0"/>
    <x v="0"/>
    <x v="0"/>
    <x v="0"/>
    <x v="0"/>
    <x v="0"/>
    <m/>
    <x v="0"/>
    <x v="0"/>
    <x v="0"/>
    <x v="0"/>
    <x v="0"/>
    <m/>
    <n v="20051110"/>
    <x v="0"/>
    <s v="WYOMING ANALYTICAL LABS ROCK SPRINGS ID No D2907"/>
    <m/>
    <s v="8450-8490"/>
    <d v="2005-11-16T00:00:00"/>
    <x v="0"/>
    <x v="0"/>
  </r>
  <r>
    <x v="1"/>
    <s v="T25N R112W S23 fFRONTIER"/>
    <n v="4824"/>
    <x v="0"/>
    <x v="2"/>
    <s v="FONTENELLE"/>
    <s v="NE NE"/>
    <n v="23"/>
    <n v="25"/>
    <n v="112"/>
    <n v="42.275860000000002"/>
    <n v="-110.22898000000001"/>
    <s v="4902320981"/>
    <s v="23-1 WEST SWAN"/>
    <x v="0"/>
    <x v="15"/>
    <m/>
    <m/>
    <n v="53"/>
    <x v="0"/>
    <n v="8483"/>
    <n v="8536"/>
    <n v="7622"/>
    <n v="7579"/>
    <x v="1"/>
    <d v="2005-11-10T00:00:00"/>
    <n v="7.2"/>
    <x v="1"/>
    <n v="80"/>
    <n v="6"/>
    <n v="2470"/>
    <n v="73"/>
    <x v="1"/>
    <n v="4474"/>
    <n v="565"/>
    <n v="0"/>
    <x v="1"/>
    <n v="12"/>
    <n v="8580"/>
    <x v="0"/>
    <s v="CHEVRON USA INC"/>
    <n v="3.992"/>
    <n v="0.49374000000000001"/>
    <n v="107.44499999999999"/>
    <n v="1.86734"/>
    <n v="113.79807999999998"/>
    <n v="126.21154"/>
    <n v="9.260349999999999"/>
    <n v="0"/>
    <x v="1"/>
    <n v="0.24984000000000001"/>
    <n v="135.72173000000001"/>
    <n v="-8.7863364435873934E-2"/>
    <n v="7680"/>
    <n v="-5.5350553505535055E-2"/>
    <n v="3.5079677969962239E-2"/>
    <n v="4.3387375252728344E-3"/>
    <n v="0.96058158450476494"/>
    <n v="0.9299287593814195"/>
    <n v="6.8230415276905168E-2"/>
    <n v="1.8408253416752054E-3"/>
    <x v="1"/>
    <n v="24"/>
    <x v="1"/>
    <n v="8083"/>
    <n v="67.569999999999993"/>
    <x v="1"/>
    <n v="0"/>
    <x v="2"/>
    <x v="1"/>
    <n v="0"/>
    <x v="1"/>
    <x v="1"/>
    <x v="1"/>
    <n v="0"/>
    <x v="1"/>
    <x v="3"/>
    <x v="1"/>
    <x v="1"/>
    <x v="0"/>
    <x v="0"/>
    <x v="0"/>
    <x v="0"/>
    <x v="0"/>
    <x v="0"/>
    <x v="0"/>
    <x v="0"/>
    <x v="0"/>
    <m/>
    <x v="0"/>
    <x v="0"/>
    <x v="0"/>
    <x v="0"/>
    <x v="0"/>
    <m/>
    <n v="20051110"/>
    <x v="0"/>
    <s v="WYOMING ANALYTICAL LABS ROCK SPRINGS ID No D2908"/>
    <m/>
    <s v="8483-8536"/>
    <d v="2005-11-16T00:00:00"/>
    <x v="0"/>
    <x v="0"/>
  </r>
  <r>
    <x v="1"/>
    <s v="T25N R112W S23 fFRONTIER"/>
    <n v="4825"/>
    <x v="0"/>
    <x v="2"/>
    <s v="FONTENELLE"/>
    <s v="NE NE"/>
    <n v="23"/>
    <n v="25"/>
    <n v="112"/>
    <n v="42.137500000000003"/>
    <n v="-110.11546"/>
    <s v="4902320871"/>
    <s v="23-1 WEST SWAN"/>
    <x v="0"/>
    <x v="15"/>
    <m/>
    <m/>
    <n v="53"/>
    <x v="0"/>
    <n v="8483"/>
    <n v="8536"/>
    <n v="8717"/>
    <n v="8602"/>
    <x v="1"/>
    <d v="2005-11-10T00:00:00"/>
    <n v="7.2"/>
    <x v="1"/>
    <n v="80"/>
    <n v="6"/>
    <n v="2470"/>
    <n v="73"/>
    <x v="1"/>
    <n v="4474"/>
    <n v="565"/>
    <n v="0"/>
    <x v="1"/>
    <n v="12"/>
    <n v="8580"/>
    <x v="0"/>
    <s v="CHEVRON USA INC"/>
    <n v="3.992"/>
    <n v="0.49374000000000001"/>
    <n v="107.44499999999999"/>
    <n v="1.86734"/>
    <n v="113.79807999999998"/>
    <n v="126.21154"/>
    <n v="9.260349999999999"/>
    <n v="0"/>
    <x v="1"/>
    <n v="0.24984000000000001"/>
    <n v="135.72173000000001"/>
    <n v="-8.7863364435873934E-2"/>
    <n v="7680"/>
    <n v="-5.5350553505535055E-2"/>
    <n v="3.5079677969962239E-2"/>
    <n v="4.3387375252728344E-3"/>
    <n v="0.96058158450476494"/>
    <n v="0.9299287593814195"/>
    <n v="6.8230415276905168E-2"/>
    <n v="1.8408253416752054E-3"/>
    <x v="1"/>
    <n v="24"/>
    <x v="1"/>
    <n v="8083"/>
    <n v="67.569999999999993"/>
    <x v="1"/>
    <n v="0"/>
    <x v="2"/>
    <x v="1"/>
    <n v="0"/>
    <x v="1"/>
    <x v="1"/>
    <x v="1"/>
    <n v="0"/>
    <x v="1"/>
    <x v="3"/>
    <x v="1"/>
    <x v="1"/>
    <x v="0"/>
    <x v="0"/>
    <x v="0"/>
    <x v="0"/>
    <x v="0"/>
    <x v="0"/>
    <x v="0"/>
    <x v="0"/>
    <x v="0"/>
    <m/>
    <x v="0"/>
    <x v="0"/>
    <x v="0"/>
    <x v="0"/>
    <x v="0"/>
    <m/>
    <n v="20051110"/>
    <x v="0"/>
    <s v="WYOMING ANALYTICAL LABS ROCK SPRINGS ID No D2908"/>
    <m/>
    <s v="8483-8536"/>
    <d v="2005-11-16T00:00:00"/>
    <x v="0"/>
    <x v="0"/>
  </r>
  <r>
    <x v="1"/>
    <s v="T25N R112W S23 fFRONTIER"/>
    <n v="4822"/>
    <x v="0"/>
    <x v="2"/>
    <s v="FONTENELLE"/>
    <s v="SW NW"/>
    <n v="23"/>
    <n v="25"/>
    <n v="112"/>
    <n v="42.134120000000003"/>
    <n v="-110.12759"/>
    <s v="4902321152"/>
    <s v="23-2 WEST SWAN"/>
    <x v="0"/>
    <x v="15"/>
    <m/>
    <m/>
    <n v="115"/>
    <x v="0"/>
    <n v="8584"/>
    <n v="8699"/>
    <n v="8775"/>
    <n v="8713"/>
    <x v="1"/>
    <d v="2005-11-10T00:00:00"/>
    <n v="7.06"/>
    <x v="1"/>
    <n v="74"/>
    <n v="5"/>
    <n v="2710"/>
    <n v="88"/>
    <x v="1"/>
    <n v="4948"/>
    <n v="610"/>
    <n v="0"/>
    <x v="1"/>
    <n v="16"/>
    <n v="9630"/>
    <x v="0"/>
    <s v="CHEVRON USA INC"/>
    <n v="3.6926000000000001"/>
    <n v="0.41144999999999998"/>
    <n v="117.88500000000001"/>
    <n v="2.2510399999999997"/>
    <n v="124.24009"/>
    <n v="139.58308"/>
    <n v="9.9978999999999996"/>
    <n v="0"/>
    <x v="1"/>
    <n v="0.33312000000000003"/>
    <n v="149.91409999999999"/>
    <n v="-9.3648067169792293E-2"/>
    <n v="8451"/>
    <n v="-6.5206570433051267E-2"/>
    <n v="2.9721485230733497E-2"/>
    <n v="3.3117329518998254E-3"/>
    <n v="0.96696678181736673"/>
    <n v="0.93108706919495898"/>
    <n v="6.6690858298185426E-2"/>
    <n v="2.2220725068555929E-3"/>
    <x v="1"/>
    <n v="16"/>
    <x v="1"/>
    <n v="8939"/>
    <n v="60.13"/>
    <x v="1"/>
    <n v="0"/>
    <x v="2"/>
    <x v="1"/>
    <n v="0"/>
    <x v="1"/>
    <x v="1"/>
    <x v="1"/>
    <n v="0"/>
    <x v="1"/>
    <x v="3"/>
    <x v="1"/>
    <x v="1"/>
    <x v="0"/>
    <x v="0"/>
    <x v="0"/>
    <x v="0"/>
    <x v="0"/>
    <x v="0"/>
    <x v="0"/>
    <x v="0"/>
    <x v="0"/>
    <m/>
    <x v="0"/>
    <x v="0"/>
    <x v="0"/>
    <x v="0"/>
    <x v="0"/>
    <m/>
    <n v="20051110"/>
    <x v="0"/>
    <s v="WYOMING ANALYTICAL LABS ROCK SPRINGS ID No D2906"/>
    <m/>
    <s v="8584-8699"/>
    <d v="2005-11-16T00:00:00"/>
    <x v="0"/>
    <x v="0"/>
  </r>
  <r>
    <x v="1"/>
    <s v="T25N R112W S23 fFRONTIER"/>
    <n v="4826"/>
    <x v="0"/>
    <x v="2"/>
    <s v="FONTENELLE"/>
    <s v="SW NE"/>
    <n v="23"/>
    <n v="25"/>
    <n v="112"/>
    <n v="42.134720000000002"/>
    <n v="-110.11861"/>
    <s v="4902321444"/>
    <s v="23-6 WEST SWAN"/>
    <x v="0"/>
    <x v="15"/>
    <m/>
    <m/>
    <n v="97"/>
    <x v="0"/>
    <n v="8726"/>
    <n v="8823"/>
    <n v="9130"/>
    <n v="9039"/>
    <x v="1"/>
    <d v="2005-11-10T00:00:00"/>
    <n v="7.13"/>
    <x v="1"/>
    <n v="83"/>
    <n v="8"/>
    <n v="3100"/>
    <n v="57"/>
    <x v="1"/>
    <n v="5648"/>
    <n v="747"/>
    <n v="0"/>
    <x v="1"/>
    <n v="11"/>
    <n v="10820"/>
    <x v="0"/>
    <s v="CHEVRON USA INC"/>
    <n v="4.1417000000000002"/>
    <n v="0.65832000000000002"/>
    <n v="134.85"/>
    <n v="1.4580599999999999"/>
    <n v="141.10807999999997"/>
    <n v="159.33007999999998"/>
    <n v="12.243329999999998"/>
    <n v="0"/>
    <x v="1"/>
    <n v="0.22902000000000003"/>
    <n v="171.80242999999996"/>
    <n v="-9.8093061815021781E-2"/>
    <n v="9654"/>
    <n v="-5.6950278401875547E-2"/>
    <n v="2.9351260395577637E-2"/>
    <n v="4.665360055923092E-3"/>
    <n v="0.96598337954849933"/>
    <n v="0.92740294767658416"/>
    <n v="7.1264009478794924E-2"/>
    <n v="1.3330428446209992E-3"/>
    <x v="1"/>
    <n v="12"/>
    <x v="1"/>
    <n v="10203"/>
    <n v="54.14"/>
    <x v="1"/>
    <n v="0"/>
    <x v="2"/>
    <x v="1"/>
    <n v="0"/>
    <x v="1"/>
    <x v="1"/>
    <x v="1"/>
    <n v="0"/>
    <x v="1"/>
    <x v="3"/>
    <x v="1"/>
    <x v="1"/>
    <x v="0"/>
    <x v="0"/>
    <x v="0"/>
    <x v="0"/>
    <x v="0"/>
    <x v="0"/>
    <x v="0"/>
    <x v="0"/>
    <x v="0"/>
    <m/>
    <x v="0"/>
    <x v="0"/>
    <x v="0"/>
    <x v="0"/>
    <x v="0"/>
    <m/>
    <n v="20051110"/>
    <x v="0"/>
    <s v="WYOMING ANALYTICAL LABS ROCK SPRINGS ID No D2909"/>
    <m/>
    <s v="8726-8823"/>
    <d v="2005-11-16T00:00:00"/>
    <x v="0"/>
    <x v="0"/>
  </r>
  <r>
    <x v="1"/>
    <s v="T26N R111W S19 fFRONTIER"/>
    <n v="1894"/>
    <x v="0"/>
    <x v="2"/>
    <m/>
    <s v="SW NW"/>
    <n v="19"/>
    <n v="26"/>
    <n v="111"/>
    <n v="42.221989999999998"/>
    <n v="-110.08972"/>
    <s v="4902320891"/>
    <s v="12-19"/>
    <x v="0"/>
    <x v="15"/>
    <m/>
    <m/>
    <m/>
    <x v="0"/>
    <s v="8240"/>
    <m/>
    <n v="8410"/>
    <n v="8322"/>
    <x v="1"/>
    <d v="1994-07-15T00:00:00"/>
    <n v="6.18"/>
    <x v="1"/>
    <n v="101"/>
    <n v="7"/>
    <n v="2200"/>
    <n v="113"/>
    <x v="1"/>
    <n v="3299"/>
    <n v="342"/>
    <n v="0"/>
    <x v="1"/>
    <n v="0"/>
    <n v="5888"/>
    <x v="0"/>
    <s v="XTO ENERGY"/>
    <n v="5.0399000000000003"/>
    <n v="0.57603000000000004"/>
    <n v="95.7"/>
    <n v="2.8905399999999997"/>
    <n v="104.20647"/>
    <n v="93.064790000000002"/>
    <n v="5.6053799999999994"/>
    <n v="0"/>
    <x v="1"/>
    <n v="0"/>
    <n v="98.670169999999999"/>
    <n v="2.7288996899790911E-2"/>
    <n v="6062"/>
    <n v="1.4560669456066946E-2"/>
    <n v="4.8364559321508543E-2"/>
    <n v="5.5277757705447664E-3"/>
    <n v="0.94610766490794662"/>
    <n v="0.94319073332902947"/>
    <n v="5.6809266670970561E-2"/>
    <n v="0"/>
    <x v="1"/>
    <n v="0"/>
    <x v="1"/>
    <n v="5798"/>
    <n v="1.4"/>
    <x v="0"/>
    <n v="0"/>
    <x v="0"/>
    <x v="1"/>
    <m/>
    <x v="1"/>
    <x v="1"/>
    <x v="1"/>
    <n v="0"/>
    <x v="1"/>
    <x v="3"/>
    <x v="1"/>
    <x v="1"/>
    <x v="0"/>
    <x v="0"/>
    <x v="0"/>
    <x v="0"/>
    <x v="0"/>
    <x v="0"/>
    <x v="0"/>
    <x v="0"/>
    <x v="0"/>
    <m/>
    <x v="0"/>
    <x v="0"/>
    <x v="0"/>
    <x v="0"/>
    <x v="0"/>
    <m/>
    <n v="19940715"/>
    <x v="1"/>
    <s v="WESTERN ATLAS CORE LABS  LAB No 941627-15"/>
    <m/>
    <m/>
    <d v="1994-08-11T00:00:00"/>
    <x v="0"/>
    <x v="0"/>
  </r>
  <r>
    <x v="1"/>
    <s v="T26N R111W S31 fFRONTIER"/>
    <n v="1911"/>
    <x v="0"/>
    <x v="2"/>
    <m/>
    <s v="NE NW"/>
    <n v="31"/>
    <n v="26"/>
    <n v="111"/>
    <n v="42.197090000000003"/>
    <n v="-110.08447"/>
    <s v="4902320768"/>
    <s v="21-31"/>
    <x v="0"/>
    <x v="15"/>
    <m/>
    <m/>
    <m/>
    <x v="0"/>
    <s v="8440"/>
    <m/>
    <n v="8710"/>
    <n v="8616"/>
    <x v="1"/>
    <d v="1994-07-18T00:00:00"/>
    <n v="7.4"/>
    <x v="1"/>
    <n v="30"/>
    <n v="4"/>
    <n v="1000"/>
    <n v="48"/>
    <x v="1"/>
    <n v="1400"/>
    <n v="464"/>
    <n v="0"/>
    <x v="1"/>
    <n v="0"/>
    <n v="2710"/>
    <x v="0"/>
    <s v="XTO ENERGY"/>
    <n v="1.4969999999999999"/>
    <n v="0.32916000000000001"/>
    <n v="43.5"/>
    <n v="1.22784"/>
    <n v="46.554000000000002"/>
    <n v="39.494"/>
    <n v="7.6049599999999993"/>
    <n v="0"/>
    <x v="1"/>
    <n v="0"/>
    <n v="47.098959999999998"/>
    <n v="-5.8189298021119251E-3"/>
    <n v="2946"/>
    <n v="4.1725601131541723E-2"/>
    <n v="3.2156205696610381E-2"/>
    <n v="7.0704987756154145E-3"/>
    <n v="0.96077329552777413"/>
    <n v="0.83853231578786458"/>
    <n v="0.16146768421213545"/>
    <n v="0"/>
    <x v="1"/>
    <n v="0"/>
    <x v="1"/>
    <n v="2603"/>
    <n v="2.7"/>
    <x v="0"/>
    <n v="0"/>
    <x v="0"/>
    <x v="1"/>
    <m/>
    <x v="1"/>
    <x v="1"/>
    <x v="1"/>
    <n v="0"/>
    <x v="1"/>
    <x v="3"/>
    <x v="1"/>
    <x v="1"/>
    <x v="0"/>
    <x v="0"/>
    <x v="0"/>
    <x v="0"/>
    <x v="0"/>
    <x v="0"/>
    <x v="0"/>
    <x v="0"/>
    <x v="0"/>
    <m/>
    <x v="0"/>
    <x v="0"/>
    <x v="0"/>
    <x v="0"/>
    <x v="0"/>
    <m/>
    <n v="19940718"/>
    <x v="1"/>
    <s v="WESTERN ATLAS CORE LABS  LAB No 941627-18"/>
    <m/>
    <m/>
    <d v="1994-08-11T00:00:00"/>
    <x v="0"/>
    <x v="0"/>
  </r>
  <r>
    <x v="1"/>
    <s v="T26N R111W S31 fFRONTIER"/>
    <n v="1909"/>
    <x v="0"/>
    <x v="2"/>
    <m/>
    <s v="SW SW"/>
    <n v="31"/>
    <n v="26"/>
    <n v="111"/>
    <n v="42.186210000000003"/>
    <n v="-110.0891"/>
    <s v="4902320769"/>
    <s v="14-31A"/>
    <x v="0"/>
    <x v="15"/>
    <m/>
    <m/>
    <m/>
    <x v="0"/>
    <s v="8473"/>
    <m/>
    <n v="8709"/>
    <n v="8606"/>
    <x v="1"/>
    <d v="1994-07-18T00:00:00"/>
    <n v="7.9"/>
    <x v="1"/>
    <n v="48"/>
    <n v="5"/>
    <n v="1450"/>
    <n v="36"/>
    <x v="1"/>
    <n v="2000"/>
    <n v="659"/>
    <n v="0"/>
    <x v="1"/>
    <n v="0"/>
    <n v="3863"/>
    <x v="0"/>
    <s v="XTO ENERGY"/>
    <n v="2.3952"/>
    <n v="0.41144999999999998"/>
    <n v="63.075000000000003"/>
    <n v="0.92087999999999992"/>
    <n v="66.80252999999999"/>
    <n v="56.42"/>
    <n v="10.80101"/>
    <n v="0"/>
    <x v="1"/>
    <n v="0"/>
    <n v="67.221009999999993"/>
    <n v="-3.1224365510715692E-3"/>
    <n v="4198"/>
    <n v="4.1558119340032257E-2"/>
    <n v="3.5854929446534442E-2"/>
    <n v="6.1591978627156792E-3"/>
    <n v="0.95798587269074986"/>
    <n v="0.83932092064668473"/>
    <n v="0.1606790793533153"/>
    <n v="0"/>
    <x v="1"/>
    <n v="0"/>
    <x v="1"/>
    <n v="3714"/>
    <n v="2"/>
    <x v="0"/>
    <n v="0"/>
    <x v="0"/>
    <x v="1"/>
    <m/>
    <x v="1"/>
    <x v="1"/>
    <x v="1"/>
    <n v="0"/>
    <x v="1"/>
    <x v="3"/>
    <x v="1"/>
    <x v="1"/>
    <x v="0"/>
    <x v="0"/>
    <x v="0"/>
    <x v="0"/>
    <x v="0"/>
    <x v="0"/>
    <x v="0"/>
    <x v="0"/>
    <x v="0"/>
    <m/>
    <x v="0"/>
    <x v="0"/>
    <x v="0"/>
    <x v="0"/>
    <x v="0"/>
    <m/>
    <n v="19940718"/>
    <x v="1"/>
    <s v="WESTERN ATLAS CORE LABS  LAB No 941627-43"/>
    <m/>
    <m/>
    <d v="1994-08-11T00:00:00"/>
    <x v="0"/>
    <x v="0"/>
  </r>
  <r>
    <x v="1"/>
    <s v="T26N R111W S31 fFRONTIER"/>
    <n v="2694"/>
    <x v="0"/>
    <x v="2"/>
    <s v="FONTENELLE"/>
    <s v="NW SW"/>
    <n v="31"/>
    <n v="26"/>
    <n v="111"/>
    <n v="42.190280000000001"/>
    <n v="-110.08944"/>
    <s v="4902321551"/>
    <s v="13-31"/>
    <x v="0"/>
    <x v="15"/>
    <m/>
    <m/>
    <s v=""/>
    <x v="0"/>
    <m/>
    <m/>
    <n v="8653"/>
    <n v="8570"/>
    <x v="3"/>
    <d v="2000-01-06T00:00:00"/>
    <n v="7.74"/>
    <x v="1"/>
    <m/>
    <n v="432"/>
    <n v="1836"/>
    <m/>
    <x v="1"/>
    <n v="3600"/>
    <n v="708"/>
    <m/>
    <x v="0"/>
    <n v="108"/>
    <n v="6690"/>
    <x v="0"/>
    <s v="XTO ENERGY INC"/>
    <n v="0"/>
    <n v="35.549280000000003"/>
    <n v="79.866"/>
    <n v="0"/>
    <n v="115.41528"/>
    <n v="101.556"/>
    <n v="11.604119999999998"/>
    <n v="0"/>
    <x v="1"/>
    <n v="2.2485600000000003"/>
    <n v="115.40867999999999"/>
    <n v="2.859321883224746E-5"/>
    <n v="6684"/>
    <n v="-4.4863167339614175E-4"/>
    <n v="0"/>
    <n v="0.30801190275672341"/>
    <n v="0.6919880972432767"/>
    <n v="0.87996847377510956"/>
    <n v="0.10054806969458449"/>
    <n v="1.9483456530306045E-2"/>
    <x v="0"/>
    <n v="6"/>
    <x v="0"/>
    <m/>
    <m/>
    <x v="0"/>
    <m/>
    <x v="0"/>
    <x v="0"/>
    <m/>
    <x v="0"/>
    <x v="0"/>
    <x v="0"/>
    <m/>
    <x v="0"/>
    <x v="0"/>
    <x v="0"/>
    <x v="0"/>
    <x v="0"/>
    <x v="0"/>
    <x v="0"/>
    <x v="0"/>
    <x v="0"/>
    <x v="0"/>
    <x v="0"/>
    <x v="0"/>
    <x v="0"/>
    <m/>
    <x v="0"/>
    <x v="0"/>
    <x v="0"/>
    <x v="0"/>
    <x v="0"/>
    <s v="WELLHEAD"/>
    <n v="106"/>
    <x v="0"/>
    <s v="CHAMPION TECHNOLOGIES VERNAL UT"/>
    <m/>
    <m/>
    <d v="2000-01-20T00:00:00"/>
    <x v="0"/>
    <x v="0"/>
  </r>
  <r>
    <x v="1"/>
    <s v="T26N R112W S04 fFRONTIER"/>
    <n v="1923"/>
    <x v="0"/>
    <x v="2"/>
    <m/>
    <s v="NW NE"/>
    <n v="4"/>
    <n v="26"/>
    <n v="112"/>
    <n v="42.182580000000002"/>
    <n v="-110.15822"/>
    <s v="4902320100"/>
    <s v="31-4"/>
    <x v="0"/>
    <x v="15"/>
    <m/>
    <m/>
    <m/>
    <x v="0"/>
    <s v="7930"/>
    <m/>
    <n v="8250"/>
    <m/>
    <x v="1"/>
    <d v="1994-07-29T00:00:00"/>
    <n v="6.02"/>
    <x v="1"/>
    <n v="95"/>
    <n v="8"/>
    <n v="2510"/>
    <n v="103"/>
    <x v="1"/>
    <n v="4000"/>
    <n v="476"/>
    <n v="0"/>
    <x v="1"/>
    <n v="0"/>
    <n v="6950"/>
    <x v="0"/>
    <s v="XTO ENERGY"/>
    <n v="4.7404999999999999"/>
    <n v="0.65832000000000002"/>
    <n v="109.185"/>
    <n v="2.6347399999999999"/>
    <n v="117.21855999999998"/>
    <n v="112.84"/>
    <n v="7.801639999999999"/>
    <n v="0"/>
    <x v="1"/>
    <n v="0"/>
    <n v="120.64164"/>
    <n v="-1.4391142360092245E-2"/>
    <n v="7192"/>
    <n v="1.7112148211002688E-2"/>
    <n v="4.0441547823143374E-2"/>
    <n v="5.6161754589034371E-3"/>
    <n v="0.95394227671795317"/>
    <n v="0.93533211252764792"/>
    <n v="6.4667887472351998E-2"/>
    <n v="0"/>
    <x v="1"/>
    <n v="0"/>
    <x v="1"/>
    <n v="6833"/>
    <n v="1.1000000000000001"/>
    <x v="0"/>
    <n v="0"/>
    <x v="0"/>
    <x v="1"/>
    <m/>
    <x v="1"/>
    <x v="1"/>
    <x v="1"/>
    <n v="0"/>
    <x v="1"/>
    <x v="3"/>
    <x v="1"/>
    <x v="1"/>
    <x v="0"/>
    <x v="0"/>
    <x v="0"/>
    <x v="0"/>
    <x v="0"/>
    <x v="0"/>
    <x v="0"/>
    <x v="0"/>
    <x v="0"/>
    <m/>
    <x v="0"/>
    <x v="0"/>
    <x v="0"/>
    <x v="0"/>
    <x v="0"/>
    <m/>
    <n v="19940729"/>
    <x v="1"/>
    <s v="WESTERN ATLAS CORE LABS  LAB No 941627-45"/>
    <m/>
    <m/>
    <d v="1994-08-11T00:00:00"/>
    <x v="0"/>
    <x v="0"/>
  </r>
  <r>
    <x v="1"/>
    <s v="T26N R112W S09 fFRONTIER"/>
    <n v="2198"/>
    <x v="0"/>
    <x v="2"/>
    <m/>
    <s v="NW NW"/>
    <n v="9"/>
    <n v="26"/>
    <n v="112"/>
    <n v="42.253360000000001"/>
    <n v="-110.16504999999999"/>
    <s v="4902320633"/>
    <s v="12-9 W STE"/>
    <x v="0"/>
    <x v="15"/>
    <m/>
    <m/>
    <s v=""/>
    <x v="0"/>
    <m/>
    <m/>
    <n v="8875"/>
    <n v="7804"/>
    <x v="1"/>
    <d v="1991-05-14T00:00:00"/>
    <n v="7.4"/>
    <x v="1"/>
    <n v="215"/>
    <n v="39"/>
    <n v="4276"/>
    <n v="0"/>
    <x v="1"/>
    <n v="6737"/>
    <n v="768"/>
    <n v="0"/>
    <x v="1"/>
    <n v="0"/>
    <n v="12123"/>
    <x v="0"/>
    <s v="EOG RESOURCES INC"/>
    <n v="10.7285"/>
    <n v="3.2093099999999999"/>
    <n v="186.006"/>
    <n v="0"/>
    <n v="199.94381000000001"/>
    <n v="190.05077"/>
    <n v="12.587519999999998"/>
    <n v="0"/>
    <x v="1"/>
    <n v="0"/>
    <n v="202.63828999999998"/>
    <n v="-6.6929950437437987E-3"/>
    <n v="12035"/>
    <n v="-3.6426856527858268E-3"/>
    <n v="5.3657575095723144E-2"/>
    <n v="1.6051059545179217E-2"/>
    <n v="0.93029136535909762"/>
    <n v="0.93788182875013415"/>
    <n v="6.2118171249865947E-2"/>
    <n v="0"/>
    <x v="1"/>
    <n v="46"/>
    <x v="1"/>
    <n v="0"/>
    <n v="30"/>
    <x v="0"/>
    <n v="0"/>
    <x v="0"/>
    <x v="1"/>
    <m/>
    <x v="1"/>
    <x v="1"/>
    <x v="1"/>
    <n v="15"/>
    <x v="1"/>
    <x v="3"/>
    <x v="1"/>
    <x v="1"/>
    <x v="0"/>
    <x v="0"/>
    <x v="0"/>
    <x v="0"/>
    <x v="0"/>
    <x v="0"/>
    <x v="0"/>
    <x v="0"/>
    <x v="0"/>
    <m/>
    <x v="0"/>
    <x v="0"/>
    <x v="0"/>
    <x v="6"/>
    <x v="0"/>
    <m/>
    <n v="19910514"/>
    <x v="1"/>
    <s v="WELCHEM HOUSTON - LAB No 45050"/>
    <m/>
    <m/>
    <d v="1991-06-04T00:00:00"/>
    <x v="0"/>
    <x v="0"/>
  </r>
  <r>
    <x v="1"/>
    <s v="T26N R112W S12 fFRONTIER"/>
    <n v="1936"/>
    <x v="0"/>
    <x v="2"/>
    <m/>
    <s v="NW SE"/>
    <n v="12"/>
    <n v="26"/>
    <n v="112"/>
    <n v="42.160890000000002"/>
    <n v="-110.09923000000001"/>
    <s v="4902320689"/>
    <s v="33-12"/>
    <x v="0"/>
    <x v="15"/>
    <m/>
    <m/>
    <m/>
    <x v="0"/>
    <s v="8618"/>
    <m/>
    <n v="8843"/>
    <n v="8808"/>
    <x v="1"/>
    <d v="1994-07-22T00:00:00"/>
    <n v="5.43"/>
    <x v="1"/>
    <n v="48"/>
    <n v="6"/>
    <n v="2310"/>
    <n v="86"/>
    <x v="1"/>
    <n v="3100"/>
    <n v="817"/>
    <n v="0"/>
    <x v="1"/>
    <n v="0"/>
    <n v="5953"/>
    <x v="0"/>
    <s v="XTO ENERGY"/>
    <n v="2.3952"/>
    <n v="0.49374000000000001"/>
    <n v="100.485"/>
    <n v="2.1998799999999998"/>
    <n v="105.57382"/>
    <n v="87.450999999999993"/>
    <n v="13.390629999999998"/>
    <n v="0"/>
    <x v="1"/>
    <n v="0"/>
    <n v="100.84162999999999"/>
    <n v="2.2925561046908082E-2"/>
    <n v="6367"/>
    <n v="3.3603896103896101E-2"/>
    <n v="2.2687442777006649E-2"/>
    <n v="4.6767276205407745E-3"/>
    <n v="0.97263582960245254"/>
    <n v="0.86721128962314475"/>
    <n v="0.13278871037685527"/>
    <n v="0"/>
    <x v="1"/>
    <n v="0"/>
    <x v="1"/>
    <n v="5762"/>
    <n v="1.3"/>
    <x v="0"/>
    <n v="0"/>
    <x v="0"/>
    <x v="1"/>
    <m/>
    <x v="1"/>
    <x v="1"/>
    <x v="1"/>
    <n v="0"/>
    <x v="1"/>
    <x v="3"/>
    <x v="1"/>
    <x v="1"/>
    <x v="0"/>
    <x v="0"/>
    <x v="0"/>
    <x v="0"/>
    <x v="0"/>
    <x v="0"/>
    <x v="0"/>
    <x v="0"/>
    <x v="0"/>
    <m/>
    <x v="0"/>
    <x v="0"/>
    <x v="0"/>
    <x v="0"/>
    <x v="0"/>
    <m/>
    <n v="19940722"/>
    <x v="1"/>
    <s v="WESTERN ATLAS CORE LABS  LAB No 941627-58"/>
    <m/>
    <m/>
    <d v="1994-08-11T00:00:00"/>
    <x v="0"/>
    <x v="0"/>
  </r>
  <r>
    <x v="1"/>
    <s v="T26N R112W S22 fFRONTIER"/>
    <n v="2696"/>
    <x v="0"/>
    <x v="2"/>
    <s v="FONTENELLE"/>
    <s v="SE NE"/>
    <n v="22"/>
    <n v="26"/>
    <n v="112"/>
    <n v="42.22222"/>
    <n v="-110.13249999999999"/>
    <s v="4902321549"/>
    <s v="42-22"/>
    <x v="0"/>
    <x v="15"/>
    <m/>
    <m/>
    <s v=""/>
    <x v="0"/>
    <m/>
    <m/>
    <n v="7900"/>
    <m/>
    <x v="3"/>
    <d v="1999-10-27T00:00:00"/>
    <n v="7.19"/>
    <x v="1"/>
    <n v="160"/>
    <n v="87"/>
    <n v="3074"/>
    <m/>
    <x v="1"/>
    <n v="4800"/>
    <n v="683"/>
    <m/>
    <x v="0"/>
    <n v="108"/>
    <n v="8914"/>
    <x v="0"/>
    <s v="XTO ENERGY INC"/>
    <n v="7.984"/>
    <n v="7.15923"/>
    <n v="133.71899999999999"/>
    <n v="0"/>
    <n v="148.86222999999998"/>
    <n v="135.40799999999999"/>
    <n v="11.194369999999999"/>
    <n v="0"/>
    <x v="1"/>
    <n v="2.2485600000000003"/>
    <n v="148.85092999999998"/>
    <n v="3.7955997645537876E-5"/>
    <n v="8912"/>
    <n v="-1.1219566924716706E-4"/>
    <n v="5.3633483792362921E-2"/>
    <n v="4.8092991754859517E-2"/>
    <n v="0.89827352445277764"/>
    <n v="0.90968863949993461"/>
    <n v="7.520524057189297E-2"/>
    <n v="1.5106119928172439E-2"/>
    <x v="0"/>
    <n v="2"/>
    <x v="0"/>
    <m/>
    <m/>
    <x v="0"/>
    <m/>
    <x v="0"/>
    <x v="0"/>
    <m/>
    <x v="0"/>
    <x v="0"/>
    <x v="0"/>
    <m/>
    <x v="0"/>
    <x v="0"/>
    <x v="0"/>
    <x v="0"/>
    <x v="0"/>
    <x v="0"/>
    <x v="0"/>
    <x v="0"/>
    <x v="0"/>
    <x v="0"/>
    <x v="0"/>
    <x v="0"/>
    <x v="0"/>
    <m/>
    <x v="0"/>
    <x v="0"/>
    <x v="0"/>
    <x v="0"/>
    <x v="0"/>
    <s v="WELLHEAD"/>
    <n v="991027"/>
    <x v="0"/>
    <s v="CHAMPION TECHNOLOGIES VERNAL UT"/>
    <m/>
    <m/>
    <d v="1999-11-03T00:00:00"/>
    <x v="0"/>
    <x v="0"/>
  </r>
  <r>
    <x v="1"/>
    <s v="T26N R112W S23 fFRONTIER"/>
    <n v="1914"/>
    <x v="0"/>
    <x v="2"/>
    <m/>
    <s v="SE NW"/>
    <n v="23"/>
    <n v="26"/>
    <n v="112"/>
    <n v="42.221820000000001"/>
    <n v="-110.12333"/>
    <s v="4902320924"/>
    <s v="22-23"/>
    <x v="0"/>
    <x v="15"/>
    <m/>
    <m/>
    <m/>
    <x v="0"/>
    <s v="7532"/>
    <m/>
    <n v="7944"/>
    <n v="7823"/>
    <x v="1"/>
    <d v="1994-07-19T00:00:00"/>
    <n v="7.4"/>
    <x v="1"/>
    <n v="75"/>
    <n v="7"/>
    <n v="2450"/>
    <n v="60"/>
    <x v="1"/>
    <n v="3900"/>
    <n v="537"/>
    <n v="0"/>
    <x v="1"/>
    <n v="0"/>
    <n v="6756"/>
    <x v="0"/>
    <s v="XTO ENERGY"/>
    <n v="3.7425000000000002"/>
    <n v="0.57603000000000004"/>
    <n v="106.575"/>
    <n v="1.5347999999999999"/>
    <n v="112.42832999999999"/>
    <n v="110.01899999999999"/>
    <n v="8.8014299999999999"/>
    <n v="0"/>
    <x v="1"/>
    <n v="0"/>
    <n v="118.82042999999999"/>
    <n v="-2.7641661732586156E-2"/>
    <n v="7029"/>
    <n v="1.9804134929270946E-2"/>
    <n v="3.3287873261125561E-2"/>
    <n v="5.1235306972895545E-3"/>
    <n v="0.96158859604158498"/>
    <n v="0.92592662726435182"/>
    <n v="7.4073372735648249E-2"/>
    <n v="0"/>
    <x v="1"/>
    <n v="0"/>
    <x v="1"/>
    <n v="6632"/>
    <n v="7.1"/>
    <x v="0"/>
    <n v="0"/>
    <x v="0"/>
    <x v="1"/>
    <m/>
    <x v="1"/>
    <x v="1"/>
    <x v="1"/>
    <n v="0"/>
    <x v="1"/>
    <x v="3"/>
    <x v="1"/>
    <x v="1"/>
    <x v="0"/>
    <x v="0"/>
    <x v="0"/>
    <x v="0"/>
    <x v="0"/>
    <x v="0"/>
    <x v="0"/>
    <x v="0"/>
    <x v="0"/>
    <m/>
    <x v="0"/>
    <x v="0"/>
    <x v="0"/>
    <x v="0"/>
    <x v="0"/>
    <m/>
    <n v="19940719"/>
    <x v="1"/>
    <s v="WESTERN ATLAS CORE LABS  LAB No 941627-21"/>
    <m/>
    <m/>
    <d v="1994-08-11T00:00:00"/>
    <x v="0"/>
    <x v="0"/>
  </r>
  <r>
    <x v="1"/>
    <s v="T26N R112W S23 fFRONTIER"/>
    <n v="1913"/>
    <x v="0"/>
    <x v="2"/>
    <m/>
    <s v="SE NW"/>
    <n v="23"/>
    <n v="26"/>
    <n v="112"/>
    <n v="42.221820000000001"/>
    <n v="-110.12333"/>
    <s v="4902320924"/>
    <s v="22-23"/>
    <x v="0"/>
    <x v="15"/>
    <m/>
    <m/>
    <m/>
    <x v="0"/>
    <s v="7532"/>
    <m/>
    <n v="7944"/>
    <n v="7823"/>
    <x v="1"/>
    <d v="1994-07-15T00:00:00"/>
    <n v="7.28"/>
    <x v="1"/>
    <n v="75"/>
    <n v="7"/>
    <n v="2490"/>
    <n v="61"/>
    <x v="1"/>
    <n v="3800"/>
    <n v="561"/>
    <n v="0"/>
    <x v="1"/>
    <n v="0"/>
    <n v="6709"/>
    <x v="0"/>
    <s v="XTO ENERGY"/>
    <n v="3.7425000000000002"/>
    <n v="0.57603000000000004"/>
    <n v="108.315"/>
    <n v="1.5603799999999999"/>
    <n v="114.19390999999999"/>
    <n v="107.19799999999999"/>
    <n v="9.1947899999999994"/>
    <n v="0"/>
    <x v="1"/>
    <n v="0"/>
    <n v="116.39278999999999"/>
    <n v="-9.5360226760693601E-3"/>
    <n v="6994"/>
    <n v="2.0798365321462453E-2"/>
    <n v="3.2773201302941639E-2"/>
    <n v="5.0443145348118834E-3"/>
    <n v="0.9621824841622465"/>
    <n v="0.92100206550594754"/>
    <n v="7.899793449405243E-2"/>
    <n v="0"/>
    <x v="1"/>
    <n v="0"/>
    <x v="1"/>
    <n v="6579"/>
    <n v="1.1000000000000001"/>
    <x v="0"/>
    <n v="0"/>
    <x v="0"/>
    <x v="1"/>
    <m/>
    <x v="1"/>
    <x v="1"/>
    <x v="1"/>
    <n v="0"/>
    <x v="1"/>
    <x v="3"/>
    <x v="1"/>
    <x v="1"/>
    <x v="0"/>
    <x v="0"/>
    <x v="0"/>
    <x v="0"/>
    <x v="0"/>
    <x v="0"/>
    <x v="0"/>
    <x v="0"/>
    <x v="0"/>
    <m/>
    <x v="0"/>
    <x v="0"/>
    <x v="0"/>
    <x v="0"/>
    <x v="0"/>
    <m/>
    <n v="19940715"/>
    <x v="1"/>
    <s v="WESTERN ATLAS CORE LABS  LAB No 941627-20"/>
    <m/>
    <m/>
    <d v="1994-08-11T00:00:00"/>
    <x v="0"/>
    <x v="0"/>
  </r>
  <r>
    <x v="1"/>
    <s v="T26N R112W S23 fFRONTIER"/>
    <n v="1907"/>
    <x v="0"/>
    <x v="2"/>
    <m/>
    <s v="SW SW"/>
    <n v="23"/>
    <n v="26"/>
    <n v="112"/>
    <n v="42.214370000000002"/>
    <n v="-110.12822"/>
    <s v="4902320923"/>
    <s v="14-23"/>
    <x v="0"/>
    <x v="15"/>
    <m/>
    <m/>
    <m/>
    <x v="0"/>
    <s v="7616"/>
    <m/>
    <n v="8000"/>
    <n v="7730"/>
    <x v="1"/>
    <d v="1994-07-05T00:00:00"/>
    <n v="7.8"/>
    <x v="1"/>
    <n v="104"/>
    <n v="10"/>
    <n v="3490"/>
    <n v="115"/>
    <x v="1"/>
    <n v="5300"/>
    <n v="1049"/>
    <n v="0"/>
    <x v="1"/>
    <n v="0"/>
    <n v="9536"/>
    <x v="0"/>
    <s v="XTO ENERGY"/>
    <n v="5.1896000000000004"/>
    <n v="0.82289999999999996"/>
    <n v="151.815"/>
    <n v="2.9417"/>
    <n v="160.76919999999998"/>
    <n v="149.51300000000001"/>
    <n v="17.193109999999997"/>
    <n v="0"/>
    <x v="1"/>
    <n v="0"/>
    <n v="166.70611"/>
    <n v="-1.8129336223851537E-2"/>
    <n v="10068"/>
    <n v="2.7137318914507245E-2"/>
    <n v="3.2279814790395184E-2"/>
    <n v="5.1185177260321011E-3"/>
    <n v="0.96260166748357279"/>
    <n v="0.89686574775213701"/>
    <n v="0.103134252247863"/>
    <n v="0"/>
    <x v="1"/>
    <n v="0"/>
    <x v="1"/>
    <n v="9291"/>
    <n v="0.8"/>
    <x v="0"/>
    <n v="0"/>
    <x v="0"/>
    <x v="1"/>
    <m/>
    <x v="1"/>
    <x v="1"/>
    <x v="1"/>
    <n v="0"/>
    <x v="1"/>
    <x v="3"/>
    <x v="1"/>
    <x v="1"/>
    <x v="0"/>
    <x v="0"/>
    <x v="0"/>
    <x v="0"/>
    <x v="0"/>
    <x v="0"/>
    <x v="0"/>
    <x v="0"/>
    <x v="0"/>
    <m/>
    <x v="0"/>
    <x v="0"/>
    <x v="0"/>
    <x v="0"/>
    <x v="0"/>
    <m/>
    <n v="19940705"/>
    <x v="1"/>
    <s v="WESTERN ATLAS CORE LABS  LAB No 941627-41"/>
    <m/>
    <m/>
    <d v="1994-08-11T00:00:00"/>
    <x v="0"/>
    <x v="0"/>
  </r>
  <r>
    <x v="1"/>
    <s v="T26N R112W S23 fFRONTIER"/>
    <n v="1944"/>
    <x v="0"/>
    <x v="2"/>
    <m/>
    <s v="NE NE"/>
    <n v="23"/>
    <n v="26"/>
    <n v="112"/>
    <n v="42.226520000000001"/>
    <n v="-110.11291"/>
    <s v="4902320901"/>
    <s v="41-23"/>
    <x v="0"/>
    <x v="15"/>
    <m/>
    <m/>
    <m/>
    <x v="0"/>
    <s v="7672"/>
    <m/>
    <n v="8073"/>
    <n v="7622"/>
    <x v="1"/>
    <d v="1994-07-18T00:00:00"/>
    <n v="5.56"/>
    <x v="1"/>
    <n v="108"/>
    <n v="7"/>
    <n v="1940"/>
    <n v="32"/>
    <x v="1"/>
    <n v="3000"/>
    <n v="573"/>
    <n v="0"/>
    <x v="1"/>
    <n v="0"/>
    <n v="5369"/>
    <x v="0"/>
    <s v="XTO ENERGY"/>
    <n v="5.3891999999999998"/>
    <n v="0.57603000000000004"/>
    <n v="84.39"/>
    <n v="0.81855999999999995"/>
    <n v="91.173790000000011"/>
    <n v="84.63"/>
    <n v="9.3914699999999982"/>
    <n v="0"/>
    <x v="1"/>
    <n v="0"/>
    <n v="94.021469999999994"/>
    <n v="-1.5376635449524908E-2"/>
    <n v="5660"/>
    <n v="2.6384985039441474E-2"/>
    <n v="5.9109092646033458E-2"/>
    <n v="6.317934134360324E-3"/>
    <n v="0.9345729732196062"/>
    <n v="0.90011355916898561"/>
    <n v="9.9886440831014431E-2"/>
    <n v="0"/>
    <x v="1"/>
    <n v="0"/>
    <x v="1"/>
    <n v="5239"/>
    <n v="1.4"/>
    <x v="0"/>
    <n v="0"/>
    <x v="0"/>
    <x v="1"/>
    <m/>
    <x v="1"/>
    <x v="1"/>
    <x v="1"/>
    <n v="0"/>
    <x v="1"/>
    <x v="3"/>
    <x v="1"/>
    <x v="1"/>
    <x v="0"/>
    <x v="0"/>
    <x v="0"/>
    <x v="0"/>
    <x v="0"/>
    <x v="0"/>
    <x v="0"/>
    <x v="0"/>
    <x v="0"/>
    <m/>
    <x v="0"/>
    <x v="0"/>
    <x v="0"/>
    <x v="0"/>
    <x v="0"/>
    <m/>
    <n v="19940718"/>
    <x v="1"/>
    <s v="WESTERN ATLAS CORE LABS  LAB No 941627-66"/>
    <m/>
    <m/>
    <d v="1994-08-11T00:00:00"/>
    <x v="0"/>
    <x v="0"/>
  </r>
  <r>
    <x v="1"/>
    <s v="T26N R112W S23 fFRONTIER"/>
    <n v="1945"/>
    <x v="0"/>
    <x v="2"/>
    <m/>
    <s v="NE NE"/>
    <n v="23"/>
    <n v="26"/>
    <n v="112"/>
    <n v="42.226520000000001"/>
    <n v="-110.11291"/>
    <s v="4902320901"/>
    <s v="41-23"/>
    <x v="0"/>
    <x v="15"/>
    <m/>
    <m/>
    <m/>
    <x v="0"/>
    <s v="7672"/>
    <m/>
    <n v="8073"/>
    <n v="7622"/>
    <x v="1"/>
    <d v="1994-07-15T00:00:00"/>
    <n v="7.69"/>
    <x v="1"/>
    <n v="97"/>
    <n v="10"/>
    <n v="3440"/>
    <n v="109"/>
    <x v="1"/>
    <n v="5200"/>
    <n v="1013"/>
    <n v="0"/>
    <x v="1"/>
    <n v="0"/>
    <n v="9355"/>
    <x v="0"/>
    <s v="XTO ENERGY"/>
    <n v="4.8403"/>
    <n v="0.82289999999999996"/>
    <n v="149.63999999999999"/>
    <n v="2.7882199999999999"/>
    <n v="158.09141999999997"/>
    <n v="146.69200000000001"/>
    <n v="16.603069999999999"/>
    <n v="0"/>
    <x v="1"/>
    <n v="0"/>
    <n v="163.29507000000001"/>
    <n v="-1.6191253092188284E-2"/>
    <n v="9869"/>
    <n v="2.6737411568872244E-2"/>
    <n v="3.0617094842971242E-2"/>
    <n v="5.2052160705495596E-3"/>
    <n v="0.96417768908647927"/>
    <n v="0.89832473203263274"/>
    <n v="0.10167526796736728"/>
    <n v="0"/>
    <x v="1"/>
    <n v="0"/>
    <x v="1"/>
    <n v="9119"/>
    <n v="0.9"/>
    <x v="0"/>
    <n v="0"/>
    <x v="0"/>
    <x v="1"/>
    <m/>
    <x v="1"/>
    <x v="1"/>
    <x v="1"/>
    <n v="0"/>
    <x v="1"/>
    <x v="3"/>
    <x v="1"/>
    <x v="1"/>
    <x v="0"/>
    <x v="0"/>
    <x v="0"/>
    <x v="0"/>
    <x v="0"/>
    <x v="0"/>
    <x v="0"/>
    <x v="0"/>
    <x v="0"/>
    <m/>
    <x v="0"/>
    <x v="0"/>
    <x v="0"/>
    <x v="0"/>
    <x v="0"/>
    <m/>
    <n v="19940715"/>
    <x v="1"/>
    <s v="WESTERN ATLAS CORE LABS  LAB No 941627-67"/>
    <m/>
    <m/>
    <d v="1994-08-11T00:00:00"/>
    <x v="0"/>
    <x v="0"/>
  </r>
  <r>
    <x v="1"/>
    <s v="T26N R112W S23 fFRONTIER"/>
    <n v="1940"/>
    <x v="0"/>
    <x v="2"/>
    <m/>
    <s v="SW SE"/>
    <n v="23"/>
    <n v="26"/>
    <n v="112"/>
    <n v="42.21519"/>
    <n v="-110.11853000000001"/>
    <s v="4902320062"/>
    <s v="34-23"/>
    <x v="0"/>
    <x v="15"/>
    <m/>
    <m/>
    <m/>
    <x v="0"/>
    <s v="7793"/>
    <m/>
    <n v="8070"/>
    <n v="8028"/>
    <x v="1"/>
    <d v="1994-07-27T00:00:00"/>
    <n v="7.62"/>
    <x v="1"/>
    <n v="102"/>
    <n v="10"/>
    <n v="3420"/>
    <n v="112"/>
    <x v="1"/>
    <n v="5200"/>
    <n v="1098"/>
    <n v="0"/>
    <x v="1"/>
    <n v="0"/>
    <n v="9385"/>
    <x v="0"/>
    <s v="XTO ENERGY"/>
    <n v="5.0898000000000003"/>
    <n v="0.82289999999999996"/>
    <n v="148.77000000000001"/>
    <n v="2.86496"/>
    <n v="157.54765999999998"/>
    <n v="146.69200000000001"/>
    <n v="17.996219999999997"/>
    <n v="0"/>
    <x v="1"/>
    <n v="0"/>
    <n v="164.68822"/>
    <n v="-2.2159419366955733E-2"/>
    <n v="9942"/>
    <n v="2.8819785791897347E-2"/>
    <n v="3.2306414452617074E-2"/>
    <n v="5.2231813535028072E-3"/>
    <n v="0.96247040419388008"/>
    <n v="0.89072551758711105"/>
    <n v="0.10927448241288902"/>
    <n v="0"/>
    <x v="1"/>
    <n v="0"/>
    <x v="1"/>
    <n v="9130"/>
    <n v="0.9"/>
    <x v="0"/>
    <n v="0"/>
    <x v="0"/>
    <x v="1"/>
    <m/>
    <x v="1"/>
    <x v="1"/>
    <x v="1"/>
    <n v="0"/>
    <x v="1"/>
    <x v="3"/>
    <x v="1"/>
    <x v="1"/>
    <x v="0"/>
    <x v="0"/>
    <x v="0"/>
    <x v="0"/>
    <x v="0"/>
    <x v="0"/>
    <x v="0"/>
    <x v="0"/>
    <x v="0"/>
    <m/>
    <x v="0"/>
    <x v="0"/>
    <x v="0"/>
    <x v="0"/>
    <x v="0"/>
    <m/>
    <n v="19940727"/>
    <x v="1"/>
    <s v="WESTERN ATLAS CORE LABS  LAB No 941627-62"/>
    <m/>
    <m/>
    <d v="1994-08-11T00:00:00"/>
    <x v="0"/>
    <x v="0"/>
  </r>
  <r>
    <x v="1"/>
    <s v="T26N R112W S23 fFRONTIER"/>
    <n v="1887"/>
    <x v="0"/>
    <x v="2"/>
    <m/>
    <s v="NE NE"/>
    <n v="23"/>
    <n v="26"/>
    <n v="112"/>
    <n v="42.224310000000003"/>
    <n v="-110.11338000000001"/>
    <s v="4902320926"/>
    <s v="11-24"/>
    <x v="0"/>
    <x v="15"/>
    <m/>
    <m/>
    <m/>
    <x v="0"/>
    <s v="7949"/>
    <m/>
    <n v="8265"/>
    <n v="8169"/>
    <x v="1"/>
    <d v="1994-07-26T00:00:00"/>
    <n v="7.3"/>
    <x v="1"/>
    <n v="112"/>
    <n v="10"/>
    <n v="3360"/>
    <n v="114"/>
    <x v="1"/>
    <n v="5000"/>
    <n v="1000"/>
    <n v="0"/>
    <x v="1"/>
    <n v="0"/>
    <n v="9089"/>
    <x v="0"/>
    <s v="XTO ENERGY"/>
    <n v="5.5888"/>
    <n v="0.82289999999999996"/>
    <n v="146.16"/>
    <n v="2.9161199999999998"/>
    <n v="155.48782"/>
    <n v="141.05000000000001"/>
    <n v="16.39"/>
    <n v="0"/>
    <x v="1"/>
    <n v="0"/>
    <n v="157.44"/>
    <n v="-6.2384354321708118E-3"/>
    <n v="9596"/>
    <n v="2.7134064757827134E-2"/>
    <n v="3.5943651406264487E-2"/>
    <n v="5.2923759558787305E-3"/>
    <n v="0.95876397263785684"/>
    <n v="0.89589684959349603"/>
    <n v="0.10410315040650407"/>
    <n v="0"/>
    <x v="1"/>
    <n v="0"/>
    <x v="1"/>
    <n v="8855"/>
    <n v="0.8"/>
    <x v="0"/>
    <n v="0"/>
    <x v="0"/>
    <x v="1"/>
    <m/>
    <x v="1"/>
    <x v="1"/>
    <x v="1"/>
    <n v="0"/>
    <x v="1"/>
    <x v="3"/>
    <x v="1"/>
    <x v="1"/>
    <x v="0"/>
    <x v="0"/>
    <x v="0"/>
    <x v="0"/>
    <x v="0"/>
    <x v="0"/>
    <x v="0"/>
    <x v="0"/>
    <x v="0"/>
    <m/>
    <x v="0"/>
    <x v="0"/>
    <x v="0"/>
    <x v="0"/>
    <x v="0"/>
    <m/>
    <n v="19940726"/>
    <x v="1"/>
    <s v="WESTERN ATLAS CORE LABS  LAB No 941627-8"/>
    <m/>
    <m/>
    <d v="1994-08-11T00:00:00"/>
    <x v="0"/>
    <x v="0"/>
  </r>
  <r>
    <x v="1"/>
    <s v="T26N R112W S23 fFRONTIER"/>
    <n v="1951"/>
    <x v="0"/>
    <x v="2"/>
    <m/>
    <s v="NE SE"/>
    <n v="23"/>
    <n v="26"/>
    <n v="112"/>
    <n v="42.188079999999999"/>
    <n v="-110.17228"/>
    <s v="4902320928"/>
    <s v="43-32"/>
    <x v="0"/>
    <x v="15"/>
    <m/>
    <m/>
    <m/>
    <x v="0"/>
    <s v="7963"/>
    <m/>
    <n v="8150"/>
    <n v="8023"/>
    <x v="1"/>
    <d v="1994-07-15T00:00:00"/>
    <n v="7.15"/>
    <x v="1"/>
    <n v="149"/>
    <n v="13"/>
    <n v="3010"/>
    <n v="152"/>
    <x v="1"/>
    <n v="5000"/>
    <n v="525"/>
    <n v="0"/>
    <x v="1"/>
    <n v="0"/>
    <n v="8582"/>
    <x v="0"/>
    <s v="XTO ENERGY"/>
    <n v="7.4351000000000003"/>
    <n v="1.0697700000000001"/>
    <n v="130.935"/>
    <n v="3.8881599999999996"/>
    <n v="143.32803000000001"/>
    <n v="141.05000000000001"/>
    <n v="8.6047499999999992"/>
    <n v="0"/>
    <x v="1"/>
    <n v="0"/>
    <n v="149.65474999999998"/>
    <n v="-2.1594170142013008E-2"/>
    <n v="8849"/>
    <n v="1.5317537720153748E-2"/>
    <n v="5.1874710061946709E-2"/>
    <n v="7.4637877880551345E-3"/>
    <n v="0.94066150214999811"/>
    <n v="0.94250266028976692"/>
    <n v="5.7497339710233054E-2"/>
    <n v="0"/>
    <x v="1"/>
    <n v="0"/>
    <x v="1"/>
    <n v="8450"/>
    <n v="0.9"/>
    <x v="0"/>
    <n v="0"/>
    <x v="0"/>
    <x v="1"/>
    <m/>
    <x v="1"/>
    <x v="1"/>
    <x v="1"/>
    <n v="0"/>
    <x v="1"/>
    <x v="3"/>
    <x v="1"/>
    <x v="1"/>
    <x v="0"/>
    <x v="0"/>
    <x v="0"/>
    <x v="0"/>
    <x v="0"/>
    <x v="0"/>
    <x v="0"/>
    <x v="0"/>
    <x v="0"/>
    <m/>
    <x v="0"/>
    <x v="0"/>
    <x v="0"/>
    <x v="0"/>
    <x v="0"/>
    <m/>
    <n v="19940715"/>
    <x v="1"/>
    <s v="WESTERN ATLAS CORE LABS  LAB No 941627-73"/>
    <m/>
    <m/>
    <d v="1994-08-11T00:00:00"/>
    <x v="0"/>
    <x v="0"/>
  </r>
  <r>
    <x v="1"/>
    <s v="T26N R112W S23 fFRONTIER"/>
    <n v="1947"/>
    <x v="0"/>
    <x v="2"/>
    <m/>
    <s v="SW SE"/>
    <n v="23"/>
    <n v="26"/>
    <n v="112"/>
    <n v="42.215499999999999"/>
    <n v="-110.12004"/>
    <s v="4902320919"/>
    <s v="41-26"/>
    <x v="0"/>
    <x v="15"/>
    <m/>
    <m/>
    <m/>
    <x v="0"/>
    <s v="8354"/>
    <m/>
    <n v="8010"/>
    <n v="7971"/>
    <x v="1"/>
    <d v="1994-07-15T00:00:00"/>
    <n v="7.58"/>
    <x v="1"/>
    <n v="96"/>
    <n v="10"/>
    <n v="2550"/>
    <n v="88"/>
    <x v="1"/>
    <n v="4000"/>
    <n v="647"/>
    <n v="0"/>
    <x v="1"/>
    <n v="0"/>
    <n v="7062"/>
    <x v="0"/>
    <s v="XTO ENERGY"/>
    <n v="4.7904"/>
    <n v="0.82289999999999996"/>
    <n v="110.925"/>
    <n v="2.2510399999999997"/>
    <n v="118.78934"/>
    <n v="112.84"/>
    <n v="10.604329999999999"/>
    <n v="0"/>
    <x v="1"/>
    <n v="0"/>
    <n v="123.44432999999999"/>
    <n v="-1.9216940403041404E-2"/>
    <n v="7391"/>
    <n v="2.2763440116238844E-2"/>
    <n v="4.032685087735987E-2"/>
    <n v="6.9273892758390607E-3"/>
    <n v="0.9527457598468011"/>
    <n v="0.91409625699292951"/>
    <n v="8.5903743007070474E-2"/>
    <n v="0"/>
    <x v="1"/>
    <n v="0"/>
    <x v="1"/>
    <n v="6911"/>
    <n v="1.1000000000000001"/>
    <x v="0"/>
    <n v="0"/>
    <x v="0"/>
    <x v="1"/>
    <m/>
    <x v="1"/>
    <x v="1"/>
    <x v="1"/>
    <n v="0"/>
    <x v="1"/>
    <x v="3"/>
    <x v="1"/>
    <x v="1"/>
    <x v="0"/>
    <x v="0"/>
    <x v="0"/>
    <x v="0"/>
    <x v="0"/>
    <x v="0"/>
    <x v="0"/>
    <x v="0"/>
    <x v="0"/>
    <m/>
    <x v="0"/>
    <x v="0"/>
    <x v="0"/>
    <x v="0"/>
    <x v="0"/>
    <m/>
    <n v="19940715"/>
    <x v="1"/>
    <s v="WESTERN ATLAS CORE LABS  LAB No 941627-69"/>
    <m/>
    <m/>
    <d v="1994-08-11T00:00:00"/>
    <x v="0"/>
    <x v="0"/>
  </r>
  <r>
    <x v="1"/>
    <s v="T26N R112W S23 fFRONTIER"/>
    <n v="2704"/>
    <x v="0"/>
    <x v="2"/>
    <s v="FONTENELLE"/>
    <s v="NE SE"/>
    <n v="23"/>
    <n v="26"/>
    <n v="112"/>
    <n v="42.217599999999997"/>
    <n v="-110.11602999999999"/>
    <s v="4902321283"/>
    <s v="43-23"/>
    <x v="0"/>
    <x v="15"/>
    <m/>
    <m/>
    <s v=""/>
    <x v="0"/>
    <m/>
    <m/>
    <n v="8027"/>
    <n v="7956"/>
    <x v="1"/>
    <d v="2000-02-21T00:00:00"/>
    <n v="7.18"/>
    <x v="1"/>
    <n v="2.2999999999999998"/>
    <n v="0.2"/>
    <n v="179"/>
    <n v="5.5"/>
    <x v="1"/>
    <n v="162"/>
    <n v="142"/>
    <m/>
    <x v="0"/>
    <n v="5.7"/>
    <n v="576"/>
    <x v="0"/>
    <s v="XTO ENERGY INC"/>
    <n v="0.11477"/>
    <n v="1.6458E-2"/>
    <n v="7.7864999999999993"/>
    <n v="0.14068999999999998"/>
    <n v="8.0584179999999996"/>
    <n v="4.5700199999999995"/>
    <n v="2.3273799999999998"/>
    <n v="0"/>
    <x v="1"/>
    <n v="0.11867400000000002"/>
    <n v="7.0160739999999997"/>
    <n v="6.9146210698178084E-2"/>
    <n v="496.7"/>
    <n v="-7.3925608278176569E-2"/>
    <n v="1.424224953334513E-2"/>
    <n v="2.0423363493926477E-3"/>
    <n v="0.98371541411726215"/>
    <n v="0.65136428150558268"/>
    <n v="0.33172113064942016"/>
    <n v="1.6914587844997078E-2"/>
    <x v="0"/>
    <n v="25.5"/>
    <x v="0"/>
    <m/>
    <n v="15.04"/>
    <x v="2"/>
    <m/>
    <x v="0"/>
    <x v="0"/>
    <m/>
    <x v="0"/>
    <x v="0"/>
    <x v="0"/>
    <m/>
    <x v="0"/>
    <x v="0"/>
    <x v="0"/>
    <x v="0"/>
    <x v="0"/>
    <x v="0"/>
    <x v="0"/>
    <x v="0"/>
    <x v="0"/>
    <x v="0"/>
    <x v="0"/>
    <x v="0"/>
    <x v="0"/>
    <m/>
    <x v="0"/>
    <x v="0"/>
    <x v="0"/>
    <x v="0"/>
    <x v="0"/>
    <s v="HIGH ORGANIC CONTAMINANTS"/>
    <n v="221"/>
    <x v="0"/>
    <s v="ETL LABS ID No 00-5121-25"/>
    <m/>
    <m/>
    <d v="2000-03-29T00:00:00"/>
    <x v="0"/>
    <x v="0"/>
  </r>
  <r>
    <x v="1"/>
    <s v="T26N R112W S23 fFRONTIER"/>
    <n v="2702"/>
    <x v="0"/>
    <x v="2"/>
    <s v="FONTENELLE"/>
    <s v="NE SW"/>
    <n v="23"/>
    <n v="26"/>
    <n v="112"/>
    <n v="42.218870000000003"/>
    <n v="-110.12393"/>
    <s v="4902321341"/>
    <s v="23-23"/>
    <x v="0"/>
    <x v="15"/>
    <m/>
    <m/>
    <s v=""/>
    <x v="0"/>
    <m/>
    <m/>
    <n v="8000"/>
    <n v="7876"/>
    <x v="3"/>
    <d v="1999-10-27T00:00:00"/>
    <n v="6.78"/>
    <x v="1"/>
    <n v="440"/>
    <n v="151"/>
    <n v="3220"/>
    <m/>
    <x v="1"/>
    <n v="5800"/>
    <n v="525"/>
    <m/>
    <x v="0"/>
    <n v="108"/>
    <n v="10251"/>
    <x v="0"/>
    <s v="XTO ENERGY INC"/>
    <n v="21.956"/>
    <n v="12.425790000000001"/>
    <n v="140.07"/>
    <n v="0"/>
    <n v="174.45178999999999"/>
    <n v="163.61799999999999"/>
    <n v="8.6047499999999992"/>
    <n v="0"/>
    <x v="1"/>
    <n v="2.2485600000000003"/>
    <n v="174.47130999999999"/>
    <n v="-5.5943558910258403E-5"/>
    <n v="10244"/>
    <n v="-3.4154671871188094E-4"/>
    <n v="0.12585712075525279"/>
    <n v="7.1227644038504859E-2"/>
    <n v="0.80291523520624242"/>
    <n v="0.93779315349899084"/>
    <n v="4.9318996917028936E-2"/>
    <n v="1.2887849583980315E-2"/>
    <x v="0"/>
    <n v="7"/>
    <x v="0"/>
    <m/>
    <m/>
    <x v="0"/>
    <m/>
    <x v="0"/>
    <x v="0"/>
    <m/>
    <x v="0"/>
    <x v="0"/>
    <x v="0"/>
    <m/>
    <x v="0"/>
    <x v="0"/>
    <x v="0"/>
    <x v="0"/>
    <x v="0"/>
    <x v="0"/>
    <x v="0"/>
    <x v="0"/>
    <x v="0"/>
    <x v="0"/>
    <x v="0"/>
    <x v="0"/>
    <x v="0"/>
    <m/>
    <x v="0"/>
    <x v="0"/>
    <x v="0"/>
    <x v="0"/>
    <x v="0"/>
    <s v="WELLHEAD"/>
    <n v="991027"/>
    <x v="0"/>
    <s v="CHAMPION TECHNOLOGIES VERNAL UT"/>
    <m/>
    <m/>
    <d v="1999-11-03T00:00:00"/>
    <x v="0"/>
    <x v="0"/>
  </r>
  <r>
    <x v="1"/>
    <s v="T26N R112W S23 fFRONTIER"/>
    <n v="2700"/>
    <x v="0"/>
    <x v="2"/>
    <s v="FONTENELLE"/>
    <s v="NE NW"/>
    <n v="23"/>
    <n v="26"/>
    <n v="112"/>
    <n v="42.226109999999998"/>
    <n v="-110.12111"/>
    <s v="4902321544"/>
    <s v="21-23"/>
    <x v="0"/>
    <x v="15"/>
    <m/>
    <m/>
    <s v=""/>
    <x v="0"/>
    <m/>
    <m/>
    <n v="7900"/>
    <m/>
    <x v="1"/>
    <d v="2000-02-29T00:00:00"/>
    <n v="7.48"/>
    <x v="1"/>
    <n v="102"/>
    <n v="10.7"/>
    <n v="3012"/>
    <n v="149"/>
    <x v="1"/>
    <n v="4198"/>
    <n v="540"/>
    <m/>
    <x v="0"/>
    <n v="1.6"/>
    <n v="8576"/>
    <x v="0"/>
    <s v="XTO ENERGY INC"/>
    <n v="5.0898000000000003"/>
    <n v="0.88050299999999992"/>
    <n v="131.02199999999999"/>
    <n v="3.8114199999999996"/>
    <n v="140.80372299999999"/>
    <n v="118.42558"/>
    <n v="8.8505999999999982"/>
    <n v="0"/>
    <x v="1"/>
    <n v="3.3312000000000001E-2"/>
    <n v="127.30949199999999"/>
    <n v="5.0330346454575174E-2"/>
    <n v="8013.3"/>
    <n v="-3.3919454105959854E-2"/>
    <n v="3.614819190540864E-2"/>
    <n v="6.2534070920837797E-3"/>
    <n v="0.95759840100250759"/>
    <n v="0.93021799191532395"/>
    <n v="6.9520346526871682E-2"/>
    <n v="2.616615578043466E-4"/>
    <x v="0"/>
    <n v="5"/>
    <x v="0"/>
    <m/>
    <n v="1.214"/>
    <x v="2"/>
    <m/>
    <x v="0"/>
    <x v="0"/>
    <m/>
    <x v="0"/>
    <x v="0"/>
    <x v="0"/>
    <m/>
    <x v="0"/>
    <x v="0"/>
    <x v="0"/>
    <x v="0"/>
    <x v="0"/>
    <x v="0"/>
    <x v="0"/>
    <x v="0"/>
    <x v="0"/>
    <x v="0"/>
    <x v="0"/>
    <x v="0"/>
    <x v="0"/>
    <m/>
    <x v="0"/>
    <x v="0"/>
    <x v="0"/>
    <x v="0"/>
    <x v="0"/>
    <m/>
    <n v="229"/>
    <x v="0"/>
    <s v="ETL LABS ID No 00-5121-9"/>
    <m/>
    <m/>
    <d v="2000-03-29T00:00:00"/>
    <x v="0"/>
    <x v="0"/>
  </r>
  <r>
    <x v="1"/>
    <s v="T26N R112W S24 fFRONTIER"/>
    <n v="1938"/>
    <x v="0"/>
    <x v="2"/>
    <m/>
    <s v="NW SE"/>
    <n v="24"/>
    <n v="26"/>
    <n v="112"/>
    <n v="42.218730000000001"/>
    <n v="-110.09905000000001"/>
    <s v="4902320376"/>
    <s v="33-24"/>
    <x v="0"/>
    <x v="15"/>
    <m/>
    <m/>
    <m/>
    <x v="0"/>
    <s v="7964"/>
    <m/>
    <n v="8176"/>
    <n v="8123"/>
    <x v="1"/>
    <d v="1994-07-22T00:00:00"/>
    <n v="7.09"/>
    <x v="1"/>
    <n v="74"/>
    <n v="7"/>
    <n v="2600"/>
    <n v="60"/>
    <x v="1"/>
    <n v="4000"/>
    <n v="598"/>
    <n v="0"/>
    <x v="1"/>
    <n v="0"/>
    <n v="7035"/>
    <x v="0"/>
    <s v="XTO ENERGY"/>
    <n v="3.6926000000000001"/>
    <n v="0.57603000000000004"/>
    <n v="113.1"/>
    <n v="1.5347999999999999"/>
    <n v="118.90343"/>
    <n v="112.84"/>
    <n v="9.8012199999999989"/>
    <n v="0"/>
    <x v="1"/>
    <n v="0"/>
    <n v="122.64121999999999"/>
    <n v="-1.5474530278356361E-2"/>
    <n v="7339"/>
    <n v="2.1149297342423819E-2"/>
    <n v="3.1055453993211132E-2"/>
    <n v="4.8445196240343956E-3"/>
    <n v="0.96410002638275449"/>
    <n v="0.92008217139392445"/>
    <n v="7.9917828606075506E-2"/>
    <n v="0"/>
    <x v="1"/>
    <n v="0"/>
    <x v="1"/>
    <n v="6897"/>
    <n v="1.1000000000000001"/>
    <x v="0"/>
    <n v="0"/>
    <x v="0"/>
    <x v="1"/>
    <m/>
    <x v="1"/>
    <x v="1"/>
    <x v="1"/>
    <n v="0"/>
    <x v="1"/>
    <x v="3"/>
    <x v="1"/>
    <x v="1"/>
    <x v="0"/>
    <x v="0"/>
    <x v="0"/>
    <x v="0"/>
    <x v="0"/>
    <x v="0"/>
    <x v="0"/>
    <x v="0"/>
    <x v="0"/>
    <m/>
    <x v="0"/>
    <x v="0"/>
    <x v="0"/>
    <x v="0"/>
    <x v="0"/>
    <m/>
    <n v="19940722"/>
    <x v="1"/>
    <s v="WESTERN ATLAS CORE LABS  LAB No 941627-60"/>
    <m/>
    <m/>
    <d v="1994-08-11T00:00:00"/>
    <x v="0"/>
    <x v="0"/>
  </r>
  <r>
    <x v="1"/>
    <s v="T26N R112W S24 fFRONTIER"/>
    <n v="2708"/>
    <x v="0"/>
    <x v="2"/>
    <s v="FONTENELLE"/>
    <s v="SE SE"/>
    <n v="24"/>
    <n v="26"/>
    <n v="112"/>
    <n v="42.216670000000001"/>
    <n v="-110.09528"/>
    <s v="4902321511"/>
    <s v="44-24"/>
    <x v="0"/>
    <x v="15"/>
    <m/>
    <m/>
    <m/>
    <x v="0"/>
    <s v="8036"/>
    <m/>
    <n v="8400"/>
    <n v="8150"/>
    <x v="3"/>
    <d v="1999-10-27T00:00:00"/>
    <n v="7.29"/>
    <x v="1"/>
    <n v="176"/>
    <n v="136"/>
    <n v="1606"/>
    <m/>
    <x v="1"/>
    <n v="2800"/>
    <n v="525"/>
    <m/>
    <x v="0"/>
    <n v="108"/>
    <n v="5357"/>
    <x v="0"/>
    <s v="XTO ENERGY INC"/>
    <n v="8.7823999999999991"/>
    <n v="11.19144"/>
    <n v="69.86099999999999"/>
    <n v="0"/>
    <n v="89.834839999999986"/>
    <n v="78.988"/>
    <n v="8.6047499999999992"/>
    <n v="0"/>
    <x v="1"/>
    <n v="2.2485600000000003"/>
    <n v="89.841309999999993"/>
    <n v="-3.6009231052687318E-5"/>
    <n v="5351"/>
    <n v="-5.6032872618602919E-4"/>
    <n v="9.7761625667725352E-2"/>
    <n v="0.12457794770937425"/>
    <n v="0.77766042662290047"/>
    <n v="0.87919466000662727"/>
    <n v="9.5777209838102312E-2"/>
    <n v="2.5028130155270448E-2"/>
    <x v="0"/>
    <n v="6"/>
    <x v="0"/>
    <m/>
    <m/>
    <x v="0"/>
    <m/>
    <x v="0"/>
    <x v="0"/>
    <m/>
    <x v="0"/>
    <x v="0"/>
    <x v="0"/>
    <m/>
    <x v="0"/>
    <x v="0"/>
    <x v="0"/>
    <x v="0"/>
    <x v="0"/>
    <x v="0"/>
    <x v="0"/>
    <x v="0"/>
    <x v="0"/>
    <x v="0"/>
    <x v="0"/>
    <x v="0"/>
    <x v="0"/>
    <m/>
    <x v="0"/>
    <x v="0"/>
    <x v="0"/>
    <x v="0"/>
    <x v="0"/>
    <s v="WELLHEAD"/>
    <n v="991027"/>
    <x v="0"/>
    <s v="CHAMPION TECHNOLOGIES VERNAL UT"/>
    <m/>
    <m/>
    <d v="1999-11-03T00:00:00"/>
    <x v="0"/>
    <x v="0"/>
  </r>
  <r>
    <x v="1"/>
    <s v="T26N R112W S24 fFRONTIER"/>
    <n v="1946"/>
    <x v="0"/>
    <x v="2"/>
    <m/>
    <s v="NE NE"/>
    <n v="24"/>
    <n v="26"/>
    <n v="112"/>
    <n v="42.226460000000003"/>
    <n v="-110.09591"/>
    <s v="4902320115"/>
    <s v="41-24"/>
    <x v="0"/>
    <x v="15"/>
    <m/>
    <m/>
    <m/>
    <x v="0"/>
    <s v="8270"/>
    <m/>
    <n v="8507"/>
    <m/>
    <x v="1"/>
    <d v="1994-07-22T00:00:00"/>
    <n v="7.63"/>
    <x v="1"/>
    <n v="36"/>
    <n v="4"/>
    <n v="1450"/>
    <n v="50"/>
    <x v="1"/>
    <n v="2100"/>
    <n v="537"/>
    <n v="0"/>
    <x v="1"/>
    <n v="0"/>
    <n v="3904"/>
    <x v="0"/>
    <s v="P G AND E"/>
    <n v="1.7964"/>
    <n v="0.32916000000000001"/>
    <n v="63.075000000000003"/>
    <n v="1.2789999999999999"/>
    <n v="66.479559999999992"/>
    <n v="59.241"/>
    <n v="8.8014299999999999"/>
    <n v="0"/>
    <x v="1"/>
    <n v="0"/>
    <n v="68.042429999999996"/>
    <n v="-1.1617951830775056E-2"/>
    <n v="4177"/>
    <n v="3.3782947654993192E-2"/>
    <n v="2.7021839494725901E-2"/>
    <n v="4.9512963082186468E-3"/>
    <n v="0.96802686419705553"/>
    <n v="0.87064791777718697"/>
    <n v="0.12935208222281303"/>
    <n v="0"/>
    <x v="1"/>
    <n v="0"/>
    <x v="1"/>
    <n v="3780"/>
    <n v="1.9"/>
    <x v="0"/>
    <n v="0"/>
    <x v="0"/>
    <x v="1"/>
    <m/>
    <x v="1"/>
    <x v="1"/>
    <x v="1"/>
    <n v="0"/>
    <x v="1"/>
    <x v="3"/>
    <x v="1"/>
    <x v="1"/>
    <x v="0"/>
    <x v="0"/>
    <x v="0"/>
    <x v="0"/>
    <x v="0"/>
    <x v="0"/>
    <x v="0"/>
    <x v="0"/>
    <x v="0"/>
    <m/>
    <x v="0"/>
    <x v="0"/>
    <x v="0"/>
    <x v="0"/>
    <x v="0"/>
    <m/>
    <n v="19940722"/>
    <x v="1"/>
    <s v="WESTERN ATLAS CORE LABS  LAB No 941627-68"/>
    <m/>
    <m/>
    <d v="1994-08-11T00:00:00"/>
    <x v="0"/>
    <x v="0"/>
  </r>
  <r>
    <x v="1"/>
    <s v="T26N R112W S24 fFRONTIER"/>
    <n v="2706"/>
    <x v="0"/>
    <x v="2"/>
    <s v="FONTENELLE"/>
    <s v="NW SW"/>
    <n v="24"/>
    <n v="26"/>
    <n v="112"/>
    <n v="42.219439999999999"/>
    <n v="-110.11"/>
    <s v="4902321524"/>
    <s v="24-24D"/>
    <x v="0"/>
    <x v="15"/>
    <m/>
    <m/>
    <s v=""/>
    <x v="0"/>
    <m/>
    <m/>
    <n v="8628"/>
    <n v="8578"/>
    <x v="1"/>
    <d v="2000-02-21T00:00:00"/>
    <n v="7.33"/>
    <x v="1"/>
    <n v="2.4"/>
    <n v="0.1"/>
    <n v="190"/>
    <n v="4.4000000000000004"/>
    <x v="1"/>
    <n v="161"/>
    <n v="138"/>
    <m/>
    <x v="0"/>
    <n v="10.7"/>
    <n v="688"/>
    <x v="0"/>
    <s v="XTO ENERGY INC"/>
    <n v="0.11975999999999999"/>
    <n v="8.2290000000000002E-3"/>
    <n v="8.2650000000000006"/>
    <n v="0.112552"/>
    <n v="8.5055409999999991"/>
    <n v="4.5418099999999999"/>
    <n v="2.2618199999999997"/>
    <n v="0"/>
    <x v="1"/>
    <n v="0.222774"/>
    <n v="7.0264040000000003"/>
    <n v="9.5231923625791803E-2"/>
    <n v="506.6"/>
    <n v="-0.15184999162899721"/>
    <n v="1.4080233109216687E-2"/>
    <n v="9.6748695938330092E-4"/>
    <n v="0.98495227993140011"/>
    <n v="0.64639181009233171"/>
    <n v="0.32190292502395246"/>
    <n v="3.1705264883715764E-2"/>
    <x v="0"/>
    <n v="26.6"/>
    <x v="0"/>
    <m/>
    <n v="14.04"/>
    <x v="2"/>
    <m/>
    <x v="0"/>
    <x v="0"/>
    <m/>
    <x v="0"/>
    <x v="0"/>
    <x v="0"/>
    <m/>
    <x v="0"/>
    <x v="0"/>
    <x v="0"/>
    <x v="0"/>
    <x v="0"/>
    <x v="0"/>
    <x v="0"/>
    <x v="0"/>
    <x v="0"/>
    <x v="0"/>
    <x v="0"/>
    <x v="0"/>
    <x v="0"/>
    <m/>
    <x v="0"/>
    <x v="0"/>
    <x v="0"/>
    <x v="0"/>
    <x v="0"/>
    <s v="HIGH ORGANIC CONTAMINANTS"/>
    <n v="221"/>
    <x v="0"/>
    <s v="ETL LABS ID No 00-5121-16"/>
    <m/>
    <m/>
    <d v="2000-03-29T00:00:00"/>
    <x v="0"/>
    <x v="0"/>
  </r>
  <r>
    <x v="1"/>
    <s v="T26N R112W S24 fFRONTIER"/>
    <n v="2707"/>
    <x v="0"/>
    <x v="2"/>
    <s v="FONTENELLE"/>
    <s v="SE NE"/>
    <n v="24"/>
    <n v="26"/>
    <n v="112"/>
    <n v="42.221519999999998"/>
    <n v="-110.09520999999999"/>
    <s v="4902321287"/>
    <s v="42-24"/>
    <x v="0"/>
    <x v="15"/>
    <m/>
    <m/>
    <s v=""/>
    <x v="0"/>
    <m/>
    <m/>
    <n v="8525"/>
    <n v="8435"/>
    <x v="3"/>
    <d v="1999-09-27T00:00:00"/>
    <n v="6.99"/>
    <x v="1"/>
    <n v="168"/>
    <n v="117"/>
    <n v="2240"/>
    <m/>
    <x v="1"/>
    <n v="3800"/>
    <n v="366"/>
    <m/>
    <x v="0"/>
    <n v="108"/>
    <n v="6828"/>
    <x v="0"/>
    <s v="XTO ENERGY INC"/>
    <n v="8.3832000000000004"/>
    <n v="9.627930000000001"/>
    <n v="97.44"/>
    <n v="0"/>
    <n v="115.45113000000001"/>
    <n v="107.19799999999999"/>
    <n v="5.9987399999999997"/>
    <n v="0"/>
    <x v="1"/>
    <n v="2.2485600000000003"/>
    <n v="115.44529999999999"/>
    <n v="2.5249415939507255E-5"/>
    <n v="6799"/>
    <n v="-2.128127981213767E-3"/>
    <n v="7.2612541774168857E-2"/>
    <n v="8.3393986702425524E-2"/>
    <n v="0.84399347152340554"/>
    <n v="0.92856097216603883"/>
    <n v="5.1961751582784231E-2"/>
    <n v="1.947727625117697E-2"/>
    <x v="0"/>
    <n v="29"/>
    <x v="0"/>
    <m/>
    <m/>
    <x v="0"/>
    <m/>
    <x v="0"/>
    <x v="0"/>
    <m/>
    <x v="0"/>
    <x v="0"/>
    <x v="0"/>
    <m/>
    <x v="0"/>
    <x v="0"/>
    <x v="0"/>
    <x v="0"/>
    <x v="0"/>
    <x v="0"/>
    <x v="0"/>
    <x v="0"/>
    <x v="0"/>
    <x v="0"/>
    <x v="0"/>
    <x v="0"/>
    <x v="0"/>
    <m/>
    <x v="0"/>
    <x v="0"/>
    <x v="0"/>
    <x v="0"/>
    <x v="0"/>
    <s v="WELLHEAD"/>
    <n v="990927"/>
    <x v="0"/>
    <s v="CHAMPION TECHNOLOGIES VERNAL UT"/>
    <m/>
    <m/>
    <d v="1999-10-20T00:00:00"/>
    <x v="0"/>
    <x v="0"/>
  </r>
  <r>
    <x v="1"/>
    <s v="T26N R112W S24 fFRONTIER"/>
    <n v="2705"/>
    <x v="0"/>
    <x v="2"/>
    <s v="FONTENELLE"/>
    <s v="NW SE"/>
    <n v="24"/>
    <n v="26"/>
    <n v="112"/>
    <n v="42.218640000000001"/>
    <n v="-110.0997"/>
    <s v="4902321342"/>
    <s v="22-24D"/>
    <x v="0"/>
    <x v="15"/>
    <m/>
    <m/>
    <s v=""/>
    <x v="0"/>
    <m/>
    <m/>
    <n v="8520"/>
    <n v="8416"/>
    <x v="1"/>
    <d v="2000-02-21T00:00:00"/>
    <n v="7.46"/>
    <x v="1"/>
    <n v="2.4"/>
    <n v="0.1"/>
    <n v="174"/>
    <n v="5.2"/>
    <x v="1"/>
    <n v="161"/>
    <n v="134"/>
    <m/>
    <x v="0"/>
    <n v="1.6"/>
    <n v="668"/>
    <x v="0"/>
    <s v="XTO ENERGY INC"/>
    <n v="0.11975999999999999"/>
    <n v="8.2290000000000002E-3"/>
    <n v="7.5689999999999991"/>
    <n v="0.133016"/>
    <n v="7.830004999999999"/>
    <n v="4.5418099999999999"/>
    <n v="2.1962599999999997"/>
    <n v="0"/>
    <x v="1"/>
    <n v="3.3312000000000001E-2"/>
    <n v="6.7713819999999991"/>
    <n v="7.2501537011518152E-2"/>
    <n v="478.3"/>
    <n v="-0.16548896449446043"/>
    <n v="1.5295009390160033E-2"/>
    <n v="1.050957183296818E-3"/>
    <n v="0.98365403342654312"/>
    <n v="0.67073604767830264"/>
    <n v="0.32434442481608627"/>
    <n v="4.9195275056111154E-3"/>
    <x v="0"/>
    <n v="25.9"/>
    <x v="0"/>
    <m/>
    <n v="13.99"/>
    <x v="2"/>
    <m/>
    <x v="0"/>
    <x v="0"/>
    <m/>
    <x v="0"/>
    <x v="0"/>
    <x v="0"/>
    <m/>
    <x v="0"/>
    <x v="0"/>
    <x v="0"/>
    <x v="0"/>
    <x v="0"/>
    <x v="0"/>
    <x v="0"/>
    <x v="0"/>
    <x v="0"/>
    <x v="0"/>
    <x v="0"/>
    <x v="0"/>
    <x v="0"/>
    <m/>
    <x v="0"/>
    <x v="0"/>
    <x v="0"/>
    <x v="0"/>
    <x v="0"/>
    <s v="HIGH ORGANIC CONTAMINANTS"/>
    <n v="221"/>
    <x v="0"/>
    <s v="ETL LABS ID No 00-5121-13"/>
    <m/>
    <m/>
    <d v="2000-03-29T00:00:00"/>
    <x v="0"/>
    <x v="0"/>
  </r>
  <r>
    <x v="1"/>
    <s v="T26N R112W S24 fFRONTIER"/>
    <n v="1901"/>
    <x v="0"/>
    <x v="2"/>
    <m/>
    <s v="NW SW"/>
    <n v="24"/>
    <n v="26"/>
    <n v="112"/>
    <n v="42.21725"/>
    <n v="-110.11002000000001"/>
    <s v="4902320058"/>
    <s v="13-24"/>
    <x v="0"/>
    <x v="15"/>
    <m/>
    <m/>
    <s v=""/>
    <x v="0"/>
    <m/>
    <m/>
    <n v="8204"/>
    <n v="7750"/>
    <x v="1"/>
    <d v="1994-07-29T00:00:00"/>
    <n v="7.14"/>
    <x v="1"/>
    <n v="78"/>
    <n v="7"/>
    <n v="2490"/>
    <n v="59"/>
    <x v="1"/>
    <n v="3800"/>
    <n v="573"/>
    <n v="0"/>
    <x v="1"/>
    <n v="0"/>
    <n v="6716"/>
    <x v="0"/>
    <s v="XTO ENERGY"/>
    <n v="3.8921999999999999"/>
    <n v="0.57603000000000004"/>
    <n v="108.315"/>
    <n v="1.50922"/>
    <n v="114.29245"/>
    <n v="107.19799999999999"/>
    <n v="9.3914699999999982"/>
    <n v="0"/>
    <x v="1"/>
    <n v="0"/>
    <n v="116.58946999999999"/>
    <n v="-9.9488950888834832E-3"/>
    <n v="7007"/>
    <n v="2.1205275814326314E-2"/>
    <n v="3.4054742898590409E-2"/>
    <n v="5.0399654570358766E-3"/>
    <n v="0.96090529164437366"/>
    <n v="0.91944838586194788"/>
    <n v="8.0551614138052077E-2"/>
    <n v="0"/>
    <x v="1"/>
    <n v="0"/>
    <x v="1"/>
    <n v="6584"/>
    <n v="1.2"/>
    <x v="0"/>
    <n v="0"/>
    <x v="0"/>
    <x v="1"/>
    <m/>
    <x v="1"/>
    <x v="1"/>
    <x v="1"/>
    <n v="0"/>
    <x v="1"/>
    <x v="3"/>
    <x v="1"/>
    <x v="1"/>
    <x v="0"/>
    <x v="0"/>
    <x v="0"/>
    <x v="0"/>
    <x v="0"/>
    <x v="0"/>
    <x v="0"/>
    <x v="0"/>
    <x v="0"/>
    <m/>
    <x v="0"/>
    <x v="0"/>
    <x v="0"/>
    <x v="0"/>
    <x v="0"/>
    <m/>
    <n v="19940729"/>
    <x v="1"/>
    <s v="WESTERN ATLAS CORE LABS  LAB No 941627-35"/>
    <m/>
    <m/>
    <d v="1994-08-11T00:00:00"/>
    <x v="0"/>
    <x v="0"/>
  </r>
  <r>
    <x v="1"/>
    <s v="T26N R112W S25 fFRONTIER"/>
    <n v="1918"/>
    <x v="0"/>
    <x v="2"/>
    <m/>
    <s v="NE SW"/>
    <n v="25"/>
    <n v="26"/>
    <n v="112"/>
    <n v="42.203769999999999"/>
    <n v="-110.10456000000001"/>
    <s v="4902320442"/>
    <s v="23-25"/>
    <x v="0"/>
    <x v="15"/>
    <m/>
    <m/>
    <m/>
    <x v="0"/>
    <s v="8320"/>
    <m/>
    <n v="8700"/>
    <m/>
    <x v="1"/>
    <d v="1994-07-22T00:00:00"/>
    <n v="7.21"/>
    <x v="1"/>
    <n v="35"/>
    <n v="4"/>
    <n v="1420"/>
    <n v="47"/>
    <x v="1"/>
    <n v="2000"/>
    <n v="537"/>
    <n v="0"/>
    <x v="1"/>
    <n v="0"/>
    <n v="3770"/>
    <x v="0"/>
    <s v="XTO ENERGY"/>
    <n v="1.7464999999999999"/>
    <n v="0.32916000000000001"/>
    <n v="61.77"/>
    <n v="1.2022599999999999"/>
    <n v="65.047919999999991"/>
    <n v="56.42"/>
    <n v="8.8014299999999999"/>
    <n v="0"/>
    <x v="1"/>
    <n v="0"/>
    <n v="65.221429999999998"/>
    <n v="-1.3319326457068175E-3"/>
    <n v="4043"/>
    <n v="3.4941763727121461E-2"/>
    <n v="2.6849436538478096E-2"/>
    <n v="5.0602694136876328E-3"/>
    <n v="0.96809029404783442"/>
    <n v="0.86505309681189135"/>
    <n v="0.13494690318810856"/>
    <n v="0"/>
    <x v="1"/>
    <n v="0"/>
    <x v="1"/>
    <n v="3647"/>
    <n v="2.1"/>
    <x v="0"/>
    <n v="0"/>
    <x v="0"/>
    <x v="1"/>
    <m/>
    <x v="1"/>
    <x v="1"/>
    <x v="1"/>
    <n v="0"/>
    <x v="1"/>
    <x v="3"/>
    <x v="1"/>
    <x v="1"/>
    <x v="0"/>
    <x v="0"/>
    <x v="0"/>
    <x v="0"/>
    <x v="0"/>
    <x v="0"/>
    <x v="0"/>
    <x v="0"/>
    <x v="0"/>
    <m/>
    <x v="0"/>
    <x v="0"/>
    <x v="0"/>
    <x v="0"/>
    <x v="0"/>
    <m/>
    <n v="19940722"/>
    <x v="1"/>
    <s v="WESTERN ATLAS CORE LABS  LAB No 941627-25"/>
    <m/>
    <m/>
    <d v="1994-08-11T00:00:00"/>
    <x v="0"/>
    <x v="0"/>
  </r>
  <r>
    <x v="1"/>
    <s v="T26N R112W S25 fFRONTIER"/>
    <n v="1949"/>
    <x v="0"/>
    <x v="2"/>
    <m/>
    <s v="SE SE"/>
    <n v="25"/>
    <n v="26"/>
    <n v="112"/>
    <n v="42.209449999999997"/>
    <n v="-110.09571"/>
    <s v="4902320118"/>
    <s v="42-25"/>
    <x v="0"/>
    <x v="15"/>
    <m/>
    <m/>
    <m/>
    <x v="0"/>
    <s v="8406"/>
    <m/>
    <n v="8660"/>
    <m/>
    <x v="1"/>
    <d v="1994-07-18T00:00:00"/>
    <n v="7.51"/>
    <x v="1"/>
    <n v="36"/>
    <n v="4"/>
    <n v="1440"/>
    <n v="51"/>
    <x v="1"/>
    <n v="2000"/>
    <n v="586"/>
    <n v="0"/>
    <x v="1"/>
    <n v="0"/>
    <n v="3819"/>
    <x v="0"/>
    <s v="XTO ENERGY"/>
    <n v="1.7964"/>
    <n v="0.32916000000000001"/>
    <n v="62.64"/>
    <n v="1.3045799999999999"/>
    <n v="66.070139999999995"/>
    <n v="56.42"/>
    <n v="9.6045399999999983"/>
    <n v="0"/>
    <x v="1"/>
    <n v="0"/>
    <n v="66.024539999999988"/>
    <n v="3.4520693793275715E-4"/>
    <n v="4117"/>
    <n v="3.7550403225806453E-2"/>
    <n v="2.7189287021338233E-2"/>
    <n v="4.9819782431216285E-3"/>
    <n v="0.9678287347355401"/>
    <n v="0.85453075477693607"/>
    <n v="0.14546924522306404"/>
    <n v="0"/>
    <x v="1"/>
    <n v="0"/>
    <x v="1"/>
    <n v="3684"/>
    <n v="1.9"/>
    <x v="0"/>
    <n v="0"/>
    <x v="0"/>
    <x v="1"/>
    <m/>
    <x v="1"/>
    <x v="1"/>
    <x v="1"/>
    <n v="0"/>
    <x v="1"/>
    <x v="3"/>
    <x v="1"/>
    <x v="1"/>
    <x v="0"/>
    <x v="0"/>
    <x v="0"/>
    <x v="0"/>
    <x v="0"/>
    <x v="0"/>
    <x v="0"/>
    <x v="0"/>
    <x v="0"/>
    <m/>
    <x v="0"/>
    <x v="0"/>
    <x v="0"/>
    <x v="0"/>
    <x v="0"/>
    <m/>
    <n v="19940718"/>
    <x v="1"/>
    <s v="WESTERN ATLAS CORE LABS  LAB No 941627-72"/>
    <m/>
    <m/>
    <d v="1994-08-11T00:00:00"/>
    <x v="0"/>
    <x v="0"/>
  </r>
  <r>
    <x v="1"/>
    <s v="T26N R112W S26 fFRONTIER"/>
    <n v="5115"/>
    <x v="0"/>
    <x v="2"/>
    <s v="FONTENELLE"/>
    <s v="SW SW"/>
    <n v="26"/>
    <n v="26"/>
    <n v="112"/>
    <n v="42.201900000000002"/>
    <n v="-110.12863"/>
    <s v="4902320121"/>
    <s v="14-26F"/>
    <x v="0"/>
    <x v="15"/>
    <m/>
    <m/>
    <n v="24"/>
    <x v="0"/>
    <n v="7904"/>
    <n v="7928"/>
    <n v="8150"/>
    <m/>
    <x v="1"/>
    <d v="1981-07-25T00:00:00"/>
    <n v="8"/>
    <x v="1"/>
    <n v="78"/>
    <n v="8"/>
    <n v="3391"/>
    <n v="157"/>
    <x v="1"/>
    <n v="4900"/>
    <n v="1079"/>
    <n v="0"/>
    <x v="1"/>
    <n v="9"/>
    <n v="9074"/>
    <x v="0"/>
    <s v="XTO ENERGY INC"/>
    <n v="3.8921999999999999"/>
    <n v="0.65832000000000002"/>
    <n v="147.5085"/>
    <n v="4.0160599999999995"/>
    <n v="156.07508000000001"/>
    <n v="138.22899999999998"/>
    <n v="17.684809999999999"/>
    <n v="0"/>
    <x v="1"/>
    <n v="0.18738000000000002"/>
    <n v="156.10118999999997"/>
    <n v="-8.363864428247576E-5"/>
    <n v="9622"/>
    <n v="2.9311082584510057E-2"/>
    <n v="2.4937997789269112E-2"/>
    <n v="4.2179699667621506E-3"/>
    <n v="0.97084403224396865"/>
    <n v="0.88550894455064699"/>
    <n v="0.11329068023120133"/>
    <n v="1.2003752181517645E-3"/>
    <x v="1"/>
    <n v="0"/>
    <x v="1"/>
    <n v="8814"/>
    <n v="0.8"/>
    <x v="2"/>
    <n v="0"/>
    <x v="2"/>
    <x v="1"/>
    <n v="0"/>
    <x v="1"/>
    <x v="1"/>
    <x v="1"/>
    <n v="0"/>
    <x v="1"/>
    <x v="3"/>
    <x v="1"/>
    <x v="1"/>
    <x v="0"/>
    <x v="0"/>
    <x v="0"/>
    <x v="0"/>
    <x v="0"/>
    <x v="0"/>
    <x v="0"/>
    <x v="0"/>
    <x v="0"/>
    <m/>
    <x v="0"/>
    <x v="0"/>
    <x v="0"/>
    <x v="0"/>
    <x v="0"/>
    <s v="IRON PRESENT"/>
    <n v="19810725"/>
    <x v="0"/>
    <s v="CHEMICAL AND GEOLOGICAL LABS CASPER ID No 38052-11"/>
    <m/>
    <s v="7904-7928"/>
    <d v="1981-07-27T00:00:00"/>
    <x v="0"/>
    <x v="0"/>
  </r>
  <r>
    <x v="0"/>
    <s v="T26N R112W S26 fFRONTIER"/>
    <n v="49001472"/>
    <x v="0"/>
    <x v="2"/>
    <s v="STEAD CANYON"/>
    <m/>
    <s v="26"/>
    <s v=" 26"/>
    <s v=" 112"/>
    <n v="42.20393"/>
    <n v="-110.11878"/>
    <s v="4902305124"/>
    <s v="GOVERNMENT NO. 1"/>
    <x v="0"/>
    <x v="15"/>
    <n v="4620"/>
    <m/>
    <n v="243"/>
    <x v="4"/>
    <n v="7996"/>
    <n v="8239"/>
    <n v="8700"/>
    <m/>
    <x v="0"/>
    <d v="1957-06-10T00:00:00"/>
    <n v="7.1999998092651367"/>
    <x v="0"/>
    <n v="85"/>
    <n v="11"/>
    <n v="3111"/>
    <n v="-3"/>
    <x v="0"/>
    <n v="4314"/>
    <n v="1079"/>
    <m/>
    <x v="0"/>
    <n v="53"/>
    <n v="8105"/>
    <x v="0"/>
    <m/>
    <n v="4.2415000000000003"/>
    <n v="0.90519000000000005"/>
    <n v="135.32849999999999"/>
    <n v="0"/>
    <n v="140.47519"/>
    <n v="121.69793999999999"/>
    <n v="17.684809999999999"/>
    <m/>
    <x v="0"/>
    <n v="1.1034600000000001"/>
    <n v="140.48621"/>
    <n v="-3.9222469705810222E-5"/>
    <n v="8647"/>
    <n v="3.2354345749761225E-2"/>
    <n v="3.0193943855850988E-2"/>
    <n v="6.4437713164865627E-3"/>
    <n v="0.9633622848276624"/>
    <n v="0.86626253210190518"/>
    <n v="0.1258828891462016"/>
    <n v="7.8545787518931581E-3"/>
    <x v="0"/>
    <m/>
    <x v="0"/>
    <m/>
    <m/>
    <x v="0"/>
    <m/>
    <x v="0"/>
    <x v="0"/>
    <m/>
    <x v="0"/>
    <x v="0"/>
    <x v="0"/>
    <m/>
    <x v="0"/>
    <x v="0"/>
    <x v="0"/>
    <x v="0"/>
    <x v="0"/>
    <x v="0"/>
    <x v="0"/>
    <x v="0"/>
    <x v="0"/>
    <x v="0"/>
    <x v="0"/>
    <x v="0"/>
    <x v="0"/>
    <m/>
    <x v="0"/>
    <x v="0"/>
    <x v="0"/>
    <x v="0"/>
    <x v="0"/>
    <s v="DST NO. 7"/>
    <m/>
    <x v="0"/>
    <m/>
    <m/>
    <m/>
    <m/>
    <x v="0"/>
    <x v="0"/>
  </r>
  <r>
    <x v="1"/>
    <s v="T26N R112W S26 fFRONTIER"/>
    <n v="3948"/>
    <x v="0"/>
    <x v="2"/>
    <s v="FONTENELLE"/>
    <s v="SW SW"/>
    <n v="26"/>
    <n v="26"/>
    <n v="112"/>
    <n v="42.201900000000002"/>
    <n v="-110.12863"/>
    <s v="4902320121"/>
    <s v="HD 14-26"/>
    <x v="0"/>
    <x v="15"/>
    <m/>
    <m/>
    <s v=""/>
    <x v="0"/>
    <m/>
    <m/>
    <n v="8150"/>
    <m/>
    <x v="1"/>
    <d v="1992-09-02T00:00:00"/>
    <n v="7.7"/>
    <x v="1"/>
    <n v="214"/>
    <n v="22"/>
    <n v="3330"/>
    <n v="173"/>
    <x v="1"/>
    <m/>
    <n v="8145"/>
    <m/>
    <x v="0"/>
    <n v="33"/>
    <n v="9504"/>
    <x v="0"/>
    <s v="FMC CORP"/>
    <n v="10.678599999999999"/>
    <n v="1.8103800000000001"/>
    <n v="144.85499999999999"/>
    <n v="4.4253399999999994"/>
    <n v="161.76931999999999"/>
    <n v="0"/>
    <n v="133.49654999999998"/>
    <n v="0"/>
    <x v="1"/>
    <n v="0.68706"/>
    <n v="134.18360999999999"/>
    <n v="9.3209788461969298E-2"/>
    <n v="11917"/>
    <n v="0.11264646841884132"/>
    <n v="6.6011280754595489E-2"/>
    <n v="1.1191120788540128E-2"/>
    <n v="0.92279759845686438"/>
    <n v="0"/>
    <n v="0.99487970252104563"/>
    <n v="5.1202974789543972E-3"/>
    <x v="0"/>
    <n v="81.2"/>
    <x v="0"/>
    <m/>
    <m/>
    <x v="0"/>
    <n v="11300"/>
    <x v="1"/>
    <x v="0"/>
    <m/>
    <x v="0"/>
    <x v="0"/>
    <x v="0"/>
    <m/>
    <x v="0"/>
    <x v="0"/>
    <x v="0"/>
    <x v="0"/>
    <x v="0"/>
    <x v="0"/>
    <x v="0"/>
    <x v="0"/>
    <x v="0"/>
    <x v="0"/>
    <x v="0"/>
    <x v="0"/>
    <x v="0"/>
    <m/>
    <x v="0"/>
    <x v="0"/>
    <x v="0"/>
    <x v="0"/>
    <x v="0"/>
    <m/>
    <n v="19920902"/>
    <x v="0"/>
    <s v="ACZ LABS ID No 92-WI-07301"/>
    <m/>
    <m/>
    <d v="1992-09-30T00:00:00"/>
    <x v="0"/>
    <x v="0"/>
  </r>
  <r>
    <x v="1"/>
    <s v="T26N R112W S27 fFRONTIER"/>
    <n v="1908"/>
    <x v="0"/>
    <x v="2"/>
    <m/>
    <s v="SW SW"/>
    <n v="27"/>
    <n v="26"/>
    <n v="112"/>
    <n v="42.201259999999998"/>
    <n v="-110.1474"/>
    <s v="4902320122"/>
    <s v="14-27"/>
    <x v="0"/>
    <x v="15"/>
    <m/>
    <m/>
    <s v=""/>
    <x v="0"/>
    <m/>
    <m/>
    <n v="7934"/>
    <n v="7885"/>
    <x v="1"/>
    <d v="1994-07-15T00:00:00"/>
    <n v="7.49"/>
    <x v="1"/>
    <n v="467"/>
    <n v="3"/>
    <n v="4470"/>
    <n v="212"/>
    <x v="1"/>
    <n v="7600"/>
    <n v="671"/>
    <n v="0"/>
    <x v="1"/>
    <n v="0"/>
    <n v="13082"/>
    <x v="0"/>
    <s v="XTO ENERGY"/>
    <n v="23.3033"/>
    <n v="0.24687000000000001"/>
    <n v="194.44499999999999"/>
    <n v="5.4229599999999998"/>
    <n v="223.41812999999999"/>
    <n v="214.39599999999999"/>
    <n v="10.997689999999999"/>
    <n v="0"/>
    <x v="1"/>
    <n v="0"/>
    <n v="225.39368999999999"/>
    <n v="-4.4017557291606123E-3"/>
    <n v="13423"/>
    <n v="1.2865497076023392E-2"/>
    <n v="0.10430353167847212"/>
    <n v="1.1049685179980694E-3"/>
    <n v="0.89459149980352981"/>
    <n v="0.95120675294858514"/>
    <n v="4.8793247051414787E-2"/>
    <n v="0"/>
    <x v="1"/>
    <n v="0"/>
    <x v="1"/>
    <n v="12883"/>
    <n v="0.8"/>
    <x v="0"/>
    <n v="0"/>
    <x v="0"/>
    <x v="1"/>
    <m/>
    <x v="1"/>
    <x v="1"/>
    <x v="1"/>
    <n v="0"/>
    <x v="1"/>
    <x v="3"/>
    <x v="1"/>
    <x v="1"/>
    <x v="0"/>
    <x v="0"/>
    <x v="0"/>
    <x v="0"/>
    <x v="0"/>
    <x v="0"/>
    <x v="0"/>
    <x v="0"/>
    <x v="0"/>
    <m/>
    <x v="0"/>
    <x v="0"/>
    <x v="0"/>
    <x v="0"/>
    <x v="0"/>
    <m/>
    <n v="19940715"/>
    <x v="1"/>
    <s v="WESTERN ATLAS CORE LABS  LAB No 941627-42"/>
    <m/>
    <m/>
    <d v="1994-08-11T00:00:00"/>
    <x v="0"/>
    <x v="0"/>
  </r>
  <r>
    <x v="1"/>
    <s v="T26N R112W S29 fFRONTIER"/>
    <n v="1921"/>
    <x v="0"/>
    <x v="2"/>
    <m/>
    <s v="SE SW"/>
    <n v="29"/>
    <n v="26"/>
    <n v="112"/>
    <n v="42.202100000000002"/>
    <n v="-110.18174999999999"/>
    <s v="4902320387"/>
    <s v="24-29"/>
    <x v="0"/>
    <x v="15"/>
    <m/>
    <m/>
    <m/>
    <x v="0"/>
    <s v="7893"/>
    <m/>
    <n v="8198"/>
    <n v="7993"/>
    <x v="1"/>
    <d v="1994-07-29T00:00:00"/>
    <n v="7.29"/>
    <x v="1"/>
    <n v="97"/>
    <n v="12"/>
    <n v="3490"/>
    <n v="129"/>
    <x v="1"/>
    <n v="5400"/>
    <n v="939"/>
    <n v="0"/>
    <x v="1"/>
    <n v="0"/>
    <n v="9591"/>
    <x v="0"/>
    <s v="XTO ENERGY"/>
    <n v="4.8403"/>
    <n v="0.98748000000000002"/>
    <n v="151.815"/>
    <n v="3.29982"/>
    <n v="160.9426"/>
    <n v="152.334"/>
    <n v="15.390209999999998"/>
    <n v="0"/>
    <x v="1"/>
    <n v="0"/>
    <n v="167.72421"/>
    <n v="-2.0633692827091366E-2"/>
    <n v="10067"/>
    <n v="2.4214060433411334E-2"/>
    <n v="3.0074697438714177E-2"/>
    <n v="6.1356036251433745E-3"/>
    <n v="0.96378969893614252"/>
    <n v="0.90824097487178512"/>
    <n v="9.1759025128214933E-2"/>
    <n v="0"/>
    <x v="1"/>
    <n v="0"/>
    <x v="1"/>
    <n v="9371"/>
    <n v="0.9"/>
    <x v="0"/>
    <n v="0"/>
    <x v="0"/>
    <x v="1"/>
    <m/>
    <x v="1"/>
    <x v="1"/>
    <x v="1"/>
    <n v="0"/>
    <x v="1"/>
    <x v="3"/>
    <x v="1"/>
    <x v="1"/>
    <x v="0"/>
    <x v="0"/>
    <x v="0"/>
    <x v="0"/>
    <x v="0"/>
    <x v="0"/>
    <x v="0"/>
    <x v="0"/>
    <x v="0"/>
    <m/>
    <x v="0"/>
    <x v="0"/>
    <x v="0"/>
    <x v="0"/>
    <x v="0"/>
    <m/>
    <n v="19940729"/>
    <x v="1"/>
    <s v="WESTERN ATLAS CORE LABS  LAB No 941627-28"/>
    <m/>
    <m/>
    <d v="1994-08-11T00:00:00"/>
    <x v="0"/>
    <x v="0"/>
  </r>
  <r>
    <x v="1"/>
    <s v="T26N R112W S33 fFRONTIER"/>
    <n v="1895"/>
    <x v="0"/>
    <x v="2"/>
    <m/>
    <s v="SW NW"/>
    <n v="33"/>
    <n v="26"/>
    <n v="112"/>
    <n v="42.193280000000001"/>
    <n v="-110.16665"/>
    <s v="4902320907"/>
    <s v="12-33"/>
    <x v="0"/>
    <x v="15"/>
    <m/>
    <m/>
    <m/>
    <x v="0"/>
    <s v="7762"/>
    <m/>
    <n v="8055"/>
    <n v="8028"/>
    <x v="1"/>
    <d v="1994-07-15T00:00:00"/>
    <n v="6.9"/>
    <x v="1"/>
    <n v="99"/>
    <n v="8"/>
    <n v="2710"/>
    <n v="107"/>
    <x v="1"/>
    <n v="4300"/>
    <n v="451"/>
    <n v="0"/>
    <x v="1"/>
    <n v="0"/>
    <n v="7446"/>
    <x v="0"/>
    <s v="XTO ENERGY"/>
    <n v="4.9401000000000002"/>
    <n v="0.65832000000000002"/>
    <n v="117.88500000000001"/>
    <n v="2.73706"/>
    <n v="126.22047999999999"/>
    <n v="121.303"/>
    <n v="7.3918899999999992"/>
    <n v="0"/>
    <x v="1"/>
    <n v="0"/>
    <n v="128.69488999999999"/>
    <n v="-9.7067901398020517E-3"/>
    <n v="7675"/>
    <n v="1.5144501025064479E-2"/>
    <n v="3.9138656420891448E-2"/>
    <n v="5.2156353707417374E-3"/>
    <n v="0.95564570820836681"/>
    <n v="0.94256267673098759"/>
    <n v="5.743732326901247E-2"/>
    <n v="0"/>
    <x v="1"/>
    <n v="0"/>
    <x v="1"/>
    <n v="7334"/>
    <n v="1.1000000000000001"/>
    <x v="0"/>
    <n v="0"/>
    <x v="0"/>
    <x v="1"/>
    <m/>
    <x v="1"/>
    <x v="1"/>
    <x v="1"/>
    <n v="0"/>
    <x v="1"/>
    <x v="3"/>
    <x v="1"/>
    <x v="1"/>
    <x v="0"/>
    <x v="0"/>
    <x v="0"/>
    <x v="0"/>
    <x v="0"/>
    <x v="0"/>
    <x v="0"/>
    <x v="0"/>
    <x v="0"/>
    <m/>
    <x v="0"/>
    <x v="0"/>
    <x v="0"/>
    <x v="0"/>
    <x v="0"/>
    <m/>
    <n v="19940715"/>
    <x v="1"/>
    <s v="WESTERN ATLAS CORE LABS  LAB No 941627-16"/>
    <m/>
    <m/>
    <d v="1994-08-11T00:00:00"/>
    <x v="0"/>
    <x v="0"/>
  </r>
  <r>
    <x v="1"/>
    <s v="T26N R112W S33 fFRONTIER"/>
    <n v="1950"/>
    <x v="0"/>
    <x v="2"/>
    <m/>
    <s v="SE NE"/>
    <n v="33"/>
    <n v="26"/>
    <n v="112"/>
    <n v="42.192880000000002"/>
    <n v="-110.15443999999999"/>
    <s v="4902320225"/>
    <s v="42-33"/>
    <x v="0"/>
    <x v="15"/>
    <m/>
    <m/>
    <m/>
    <x v="0"/>
    <s v="7802"/>
    <m/>
    <n v="7995"/>
    <m/>
    <x v="1"/>
    <d v="1994-07-15T00:00:00"/>
    <n v="7.29"/>
    <x v="1"/>
    <n v="202"/>
    <n v="16"/>
    <n v="3660"/>
    <n v="67"/>
    <x v="1"/>
    <n v="6000"/>
    <n v="512"/>
    <n v="0"/>
    <x v="1"/>
    <n v="0"/>
    <n v="10197"/>
    <x v="0"/>
    <s v="XTO ENERGY"/>
    <n v="10.079800000000001"/>
    <n v="1.31664"/>
    <n v="159.21"/>
    <n v="1.7138599999999999"/>
    <n v="172.3203"/>
    <n v="169.26"/>
    <n v="8.3916799999999991"/>
    <n v="0"/>
    <x v="1"/>
    <n v="0"/>
    <n v="177.65168"/>
    <n v="-1.5233733854921744E-2"/>
    <n v="10457"/>
    <n v="1.258836060811465E-2"/>
    <n v="5.8494559259704169E-2"/>
    <n v="7.6406552217005196E-3"/>
    <n v="0.9338647855185952"/>
    <n v="0.95276329500514712"/>
    <n v="4.7236704994852843E-2"/>
    <n v="0"/>
    <x v="1"/>
    <n v="0"/>
    <x v="1"/>
    <n v="10080"/>
    <n v="0.8"/>
    <x v="0"/>
    <n v="0"/>
    <x v="0"/>
    <x v="1"/>
    <m/>
    <x v="1"/>
    <x v="1"/>
    <x v="1"/>
    <n v="0"/>
    <x v="1"/>
    <x v="3"/>
    <x v="1"/>
    <x v="1"/>
    <x v="0"/>
    <x v="0"/>
    <x v="0"/>
    <x v="0"/>
    <x v="0"/>
    <x v="0"/>
    <x v="0"/>
    <x v="0"/>
    <x v="0"/>
    <m/>
    <x v="0"/>
    <x v="0"/>
    <x v="0"/>
    <x v="0"/>
    <x v="0"/>
    <m/>
    <n v="19940715"/>
    <x v="1"/>
    <s v="WESTERN ATLAS CORE LABS  LAB No 941627-71"/>
    <m/>
    <m/>
    <d v="1994-08-11T00:00:00"/>
    <x v="0"/>
    <x v="0"/>
  </r>
  <r>
    <x v="1"/>
    <s v="T26N R112W S33 fFRONTIER"/>
    <n v="1919"/>
    <x v="0"/>
    <x v="2"/>
    <m/>
    <s v="NE SW"/>
    <n v="33"/>
    <n v="26"/>
    <n v="112"/>
    <n v="42.189709999999998"/>
    <n v="-110.16157"/>
    <s v="4902320338"/>
    <s v="23-33"/>
    <x v="0"/>
    <x v="15"/>
    <m/>
    <m/>
    <m/>
    <x v="0"/>
    <s v="7890"/>
    <m/>
    <n v="8090"/>
    <m/>
    <x v="1"/>
    <d v="1994-07-27T00:00:00"/>
    <n v="7.6"/>
    <x v="1"/>
    <n v="109"/>
    <n v="11"/>
    <n v="3820"/>
    <n v="57"/>
    <x v="1"/>
    <n v="5600"/>
    <n v="964"/>
    <n v="0"/>
    <x v="1"/>
    <n v="0"/>
    <n v="10072"/>
    <x v="0"/>
    <s v="XTO ENERGY"/>
    <n v="5.4390999999999998"/>
    <n v="0.90519000000000005"/>
    <n v="166.17"/>
    <n v="1.4580599999999999"/>
    <n v="173.97234999999998"/>
    <n v="157.976"/>
    <n v="15.799959999999999"/>
    <n v="0"/>
    <x v="1"/>
    <n v="0"/>
    <n v="173.77596"/>
    <n v="5.6474753248974717E-4"/>
    <n v="10561"/>
    <n v="2.3699898221295982E-2"/>
    <n v="3.1264163529434424E-2"/>
    <n v="5.203068188709299E-3"/>
    <n v="0.9635327682818563"/>
    <n v="0.9090785629957101"/>
    <n v="9.0921437004289882E-2"/>
    <n v="0"/>
    <x v="1"/>
    <n v="0"/>
    <x v="1"/>
    <n v="9855"/>
    <n v="0.8"/>
    <x v="0"/>
    <n v="0"/>
    <x v="0"/>
    <x v="1"/>
    <m/>
    <x v="1"/>
    <x v="1"/>
    <x v="1"/>
    <n v="0"/>
    <x v="1"/>
    <x v="3"/>
    <x v="1"/>
    <x v="1"/>
    <x v="0"/>
    <x v="0"/>
    <x v="0"/>
    <x v="0"/>
    <x v="0"/>
    <x v="0"/>
    <x v="0"/>
    <x v="0"/>
    <x v="0"/>
    <m/>
    <x v="0"/>
    <x v="0"/>
    <x v="0"/>
    <x v="0"/>
    <x v="0"/>
    <m/>
    <n v="19940727"/>
    <x v="1"/>
    <s v="WESTERN ATLAS CORE LABS  LAB No 941627-26"/>
    <m/>
    <m/>
    <d v="1994-08-11T00:00:00"/>
    <x v="0"/>
    <x v="0"/>
  </r>
  <r>
    <x v="1"/>
    <s v="T26N R112W S33 fFRONTIER"/>
    <n v="2709"/>
    <x v="0"/>
    <x v="2"/>
    <s v="FONTENELLE"/>
    <s v="NE SW"/>
    <n v="33"/>
    <n v="26"/>
    <n v="112"/>
    <n v="42.189709999999998"/>
    <n v="-110.16157"/>
    <s v="4902320338"/>
    <s v="23-33"/>
    <x v="0"/>
    <x v="15"/>
    <m/>
    <m/>
    <s v=""/>
    <x v="0"/>
    <m/>
    <m/>
    <n v="8090"/>
    <m/>
    <x v="3"/>
    <d v="1999-09-29T00:00:00"/>
    <n v="6.97"/>
    <x v="1"/>
    <n v="240"/>
    <n v="175"/>
    <n v="3398"/>
    <m/>
    <x v="1"/>
    <n v="3800"/>
    <n v="634"/>
    <m/>
    <x v="0"/>
    <n v="2718"/>
    <n v="10997"/>
    <x v="0"/>
    <s v="XTO ENERGY INC"/>
    <n v="11.975999999999999"/>
    <n v="14.40075"/>
    <n v="147.81299999999999"/>
    <n v="0"/>
    <n v="174.18975"/>
    <n v="107.19799999999999"/>
    <n v="10.391259999999999"/>
    <n v="0"/>
    <x v="1"/>
    <n v="56.588760000000008"/>
    <n v="174.17802"/>
    <n v="3.3671312360497693E-5"/>
    <n v="10965"/>
    <n v="-1.4570621983425918E-3"/>
    <n v="6.8752610299974593E-2"/>
    <n v="8.2672774948009287E-2"/>
    <n v="0.84857461475201601"/>
    <n v="0.61545078994467839"/>
    <n v="5.9658847884480483E-2"/>
    <n v="0.32489036217084111"/>
    <x v="0"/>
    <n v="32"/>
    <x v="0"/>
    <m/>
    <m/>
    <x v="0"/>
    <m/>
    <x v="0"/>
    <x v="0"/>
    <m/>
    <x v="0"/>
    <x v="0"/>
    <x v="0"/>
    <m/>
    <x v="0"/>
    <x v="0"/>
    <x v="0"/>
    <x v="0"/>
    <x v="0"/>
    <x v="0"/>
    <x v="0"/>
    <x v="0"/>
    <x v="0"/>
    <x v="0"/>
    <x v="0"/>
    <x v="0"/>
    <x v="0"/>
    <m/>
    <x v="0"/>
    <x v="0"/>
    <x v="0"/>
    <x v="0"/>
    <x v="0"/>
    <s v="WELLHEAD"/>
    <n v="990929"/>
    <x v="0"/>
    <s v="CHAMPION TECHNOLOGIES VERNAL UT"/>
    <m/>
    <m/>
    <d v="1999-10-20T00:00:00"/>
    <x v="0"/>
    <x v="0"/>
  </r>
  <r>
    <x v="1"/>
    <s v="T26N R112W S34 fFRONTIER"/>
    <n v="1902"/>
    <x v="0"/>
    <x v="2"/>
    <m/>
    <s v="NW SW"/>
    <n v="34"/>
    <n v="26"/>
    <n v="112"/>
    <n v="42.189300000000003"/>
    <n v="-110.14775"/>
    <s v="4902320372"/>
    <s v="13-34"/>
    <x v="0"/>
    <x v="15"/>
    <m/>
    <m/>
    <m/>
    <x v="0"/>
    <s v="7887"/>
    <m/>
    <n v="8100"/>
    <m/>
    <x v="1"/>
    <d v="1994-07-29T00:00:00"/>
    <n v="7.69"/>
    <x v="1"/>
    <n v="104"/>
    <n v="10"/>
    <n v="3470"/>
    <n v="113"/>
    <x v="1"/>
    <n v="5300"/>
    <n v="1074"/>
    <n v="0"/>
    <x v="1"/>
    <n v="0"/>
    <n v="9526"/>
    <x v="0"/>
    <s v="XTO ENERGY"/>
    <n v="5.1896000000000004"/>
    <n v="0.82289999999999996"/>
    <n v="150.94499999999999"/>
    <n v="2.8905399999999997"/>
    <n v="159.84803999999997"/>
    <n v="149.51300000000001"/>
    <n v="17.60286"/>
    <n v="0"/>
    <x v="1"/>
    <n v="0"/>
    <n v="167.11586"/>
    <n v="-2.2228203174723661E-2"/>
    <n v="10071"/>
    <n v="2.7810379139664235E-2"/>
    <n v="3.2465834426246336E-2"/>
    <n v="5.1480143266066959E-3"/>
    <n v="0.96238615124714699"/>
    <n v="0.89466673001593033"/>
    <n v="0.10533326998406974"/>
    <n v="0"/>
    <x v="1"/>
    <n v="0"/>
    <x v="1"/>
    <n v="9276"/>
    <n v="0.9"/>
    <x v="0"/>
    <n v="0"/>
    <x v="0"/>
    <x v="1"/>
    <m/>
    <x v="1"/>
    <x v="1"/>
    <x v="1"/>
    <n v="0"/>
    <x v="1"/>
    <x v="3"/>
    <x v="1"/>
    <x v="1"/>
    <x v="0"/>
    <x v="0"/>
    <x v="0"/>
    <x v="0"/>
    <x v="0"/>
    <x v="0"/>
    <x v="0"/>
    <x v="0"/>
    <x v="0"/>
    <m/>
    <x v="0"/>
    <x v="0"/>
    <x v="0"/>
    <x v="0"/>
    <x v="0"/>
    <m/>
    <n v="19940729"/>
    <x v="1"/>
    <s v="WESTERN ATLAS CORE LABS  LAB No 941627-36"/>
    <m/>
    <m/>
    <d v="1994-08-11T00:00:00"/>
    <x v="0"/>
    <x v="0"/>
  </r>
  <r>
    <x v="1"/>
    <s v="T26N R112W S35 fFRONTIER"/>
    <n v="1920"/>
    <x v="0"/>
    <x v="2"/>
    <m/>
    <s v="NE SE"/>
    <n v="35"/>
    <n v="26"/>
    <n v="112"/>
    <n v="42.18891"/>
    <n v="-110.12497999999999"/>
    <s v="4902320218"/>
    <s v="23-35"/>
    <x v="0"/>
    <x v="15"/>
    <m/>
    <m/>
    <m/>
    <x v="0"/>
    <s v="8025"/>
    <m/>
    <n v="8248"/>
    <m/>
    <x v="1"/>
    <d v="1994-07-15T00:00:00"/>
    <n v="7.98"/>
    <x v="1"/>
    <n v="123"/>
    <n v="14"/>
    <n v="3250"/>
    <n v="81"/>
    <x v="1"/>
    <n v="4950"/>
    <n v="878"/>
    <n v="0"/>
    <x v="1"/>
    <n v="0"/>
    <n v="8851"/>
    <x v="0"/>
    <s v="XTO ENERGY"/>
    <n v="6.1376999999999997"/>
    <n v="1.1520600000000001"/>
    <n v="141.375"/>
    <n v="2.0719799999999999"/>
    <n v="150.73674"/>
    <n v="139.6395"/>
    <n v="14.390419999999999"/>
    <n v="0"/>
    <x v="1"/>
    <n v="0"/>
    <n v="154.02992"/>
    <n v="-1.0805578274211513E-2"/>
    <n v="9296"/>
    <n v="2.4521959552543122E-2"/>
    <n v="4.0718009424908615E-2"/>
    <n v="7.6428613223292483E-3"/>
    <n v="0.95163912925276217"/>
    <n v="0.90657386564895959"/>
    <n v="9.3426134351040357E-2"/>
    <n v="0"/>
    <x v="1"/>
    <n v="0"/>
    <x v="1"/>
    <n v="8652"/>
    <n v="1"/>
    <x v="0"/>
    <n v="0"/>
    <x v="0"/>
    <x v="1"/>
    <m/>
    <x v="1"/>
    <x v="1"/>
    <x v="1"/>
    <n v="0"/>
    <x v="1"/>
    <x v="3"/>
    <x v="1"/>
    <x v="1"/>
    <x v="0"/>
    <x v="0"/>
    <x v="0"/>
    <x v="0"/>
    <x v="0"/>
    <x v="0"/>
    <x v="0"/>
    <x v="0"/>
    <x v="0"/>
    <m/>
    <x v="0"/>
    <x v="0"/>
    <x v="0"/>
    <x v="0"/>
    <x v="0"/>
    <m/>
    <n v="19940715"/>
    <x v="1"/>
    <s v="WESTERN ATLAS CORE LABS  LAB No 941627-27"/>
    <m/>
    <m/>
    <d v="1994-08-11T00:00:00"/>
    <x v="0"/>
    <x v="0"/>
  </r>
  <r>
    <x v="1"/>
    <s v="T26N R112W S35 fFRONTIER"/>
    <n v="2712"/>
    <x v="0"/>
    <x v="2"/>
    <s v="FONTENELLE"/>
    <s v="NE NE"/>
    <n v="35"/>
    <n v="26"/>
    <n v="112"/>
    <n v="42.196829999999999"/>
    <n v="-110.11364"/>
    <s v="4902320116"/>
    <s v="41-33"/>
    <x v="0"/>
    <x v="15"/>
    <m/>
    <m/>
    <s v=""/>
    <x v="0"/>
    <m/>
    <m/>
    <n v="8550"/>
    <n v="8467"/>
    <x v="3"/>
    <d v="1999-10-27T00:00:00"/>
    <n v="7.16"/>
    <x v="1"/>
    <n v="216"/>
    <n v="160"/>
    <n v="3386"/>
    <m/>
    <x v="1"/>
    <n v="5400"/>
    <n v="464"/>
    <m/>
    <x v="0"/>
    <n v="543"/>
    <n v="10186"/>
    <x v="0"/>
    <s v="XTO ENERGY INC"/>
    <n v="10.7784"/>
    <n v="13.166399999999999"/>
    <n v="147.291"/>
    <n v="0"/>
    <n v="171.23579999999998"/>
    <n v="152.334"/>
    <n v="7.6049599999999993"/>
    <n v="0"/>
    <x v="1"/>
    <n v="11.305260000000001"/>
    <n v="171.24422000000001"/>
    <n v="-2.4585375812666108E-5"/>
    <n v="10169"/>
    <n v="-8.3517563252272166E-4"/>
    <n v="6.2944781406691824E-2"/>
    <n v="7.68904633260101E-2"/>
    <n v="0.86016475526729819"/>
    <n v="0.88957163050525145"/>
    <n v="4.4410024466811193E-2"/>
    <n v="6.6018345027937297E-2"/>
    <x v="0"/>
    <n v="17"/>
    <x v="0"/>
    <m/>
    <m/>
    <x v="0"/>
    <m/>
    <x v="0"/>
    <x v="0"/>
    <m/>
    <x v="0"/>
    <x v="0"/>
    <x v="0"/>
    <m/>
    <x v="0"/>
    <x v="0"/>
    <x v="0"/>
    <x v="0"/>
    <x v="0"/>
    <x v="0"/>
    <x v="0"/>
    <x v="0"/>
    <x v="0"/>
    <x v="0"/>
    <x v="0"/>
    <x v="0"/>
    <x v="0"/>
    <m/>
    <x v="0"/>
    <x v="0"/>
    <x v="0"/>
    <x v="0"/>
    <x v="0"/>
    <s v="wellhead"/>
    <n v="991027"/>
    <x v="0"/>
    <s v="CHAMPION TECHNOLOGIES VERNAL UT"/>
    <m/>
    <m/>
    <d v="1999-11-03T00:00:00"/>
    <x v="0"/>
    <x v="0"/>
  </r>
  <r>
    <x v="1"/>
    <s v="T26N R112W S36 fFRONTIER"/>
    <n v="1952"/>
    <x v="0"/>
    <x v="2"/>
    <m/>
    <s v="NE SE"/>
    <n v="36"/>
    <n v="26"/>
    <n v="112"/>
    <n v="42.18974"/>
    <n v="-110.09377000000001"/>
    <s v="4902320908"/>
    <s v="43-36"/>
    <x v="0"/>
    <x v="15"/>
    <m/>
    <m/>
    <m/>
    <x v="0"/>
    <s v="7408"/>
    <m/>
    <n v="8675"/>
    <n v="8589"/>
    <x v="1"/>
    <d v="1994-07-18T00:00:00"/>
    <n v="7.56"/>
    <x v="1"/>
    <n v="26"/>
    <n v="3"/>
    <n v="1230"/>
    <n v="42"/>
    <x v="1"/>
    <n v="1700"/>
    <n v="622"/>
    <n v="0"/>
    <x v="1"/>
    <n v="0"/>
    <n v="3307"/>
    <x v="0"/>
    <s v="XTO ENERGY"/>
    <n v="1.2974000000000001"/>
    <n v="0.24687000000000001"/>
    <n v="53.505000000000003"/>
    <n v="1.07436"/>
    <n v="56.123629999999991"/>
    <n v="47.957000000000001"/>
    <n v="10.194579999999998"/>
    <n v="0"/>
    <x v="1"/>
    <n v="0"/>
    <n v="58.151579999999996"/>
    <n v="-1.7746193597019025E-2"/>
    <n v="3623"/>
    <n v="4.5598845598845597E-2"/>
    <n v="2.3116822628899809E-2"/>
    <n v="4.398681981190455E-3"/>
    <n v="0.97248449538990978"/>
    <n v="0.82468954411900763"/>
    <n v="0.17531045588099239"/>
    <n v="0"/>
    <x v="1"/>
    <n v="0"/>
    <x v="1"/>
    <n v="3165"/>
    <n v="2.2000000000000002"/>
    <x v="0"/>
    <n v="0"/>
    <x v="0"/>
    <x v="1"/>
    <m/>
    <x v="1"/>
    <x v="1"/>
    <x v="1"/>
    <n v="0"/>
    <x v="1"/>
    <x v="3"/>
    <x v="1"/>
    <x v="1"/>
    <x v="0"/>
    <x v="0"/>
    <x v="0"/>
    <x v="0"/>
    <x v="0"/>
    <x v="0"/>
    <x v="0"/>
    <x v="0"/>
    <x v="0"/>
    <m/>
    <x v="0"/>
    <x v="0"/>
    <x v="0"/>
    <x v="0"/>
    <x v="0"/>
    <m/>
    <n v="19940718"/>
    <x v="1"/>
    <s v="WESTERN ATLAS CORE LABS  LAB No 941627-74"/>
    <m/>
    <m/>
    <d v="1994-08-11T00:00:00"/>
    <x v="0"/>
    <x v="0"/>
  </r>
  <r>
    <x v="1"/>
    <s v="T26N R112W S36 fFRONTIER"/>
    <n v="1888"/>
    <x v="0"/>
    <x v="2"/>
    <m/>
    <s v="NE SW"/>
    <n v="36"/>
    <n v="26"/>
    <n v="112"/>
    <n v="42.198250000000002"/>
    <n v="-110.10681"/>
    <s v="4902320637"/>
    <s v="11-36"/>
    <x v="0"/>
    <x v="15"/>
    <m/>
    <m/>
    <m/>
    <x v="0"/>
    <s v="8341"/>
    <m/>
    <n v="8561"/>
    <m/>
    <x v="1"/>
    <d v="1994-07-22T00:00:00"/>
    <n v="7.1"/>
    <x v="1"/>
    <n v="26"/>
    <n v="3"/>
    <n v="1170"/>
    <n v="43"/>
    <x v="1"/>
    <n v="1550"/>
    <n v="586"/>
    <n v="0"/>
    <x v="1"/>
    <n v="0"/>
    <n v="3080"/>
    <x v="0"/>
    <s v="XTO ENERGY"/>
    <n v="1.2974000000000001"/>
    <n v="0.24687000000000001"/>
    <n v="50.895000000000003"/>
    <n v="1.0999399999999999"/>
    <n v="53.53920999999999"/>
    <n v="43.725499999999997"/>
    <n v="9.6045399999999983"/>
    <n v="0"/>
    <x v="1"/>
    <n v="0"/>
    <n v="53.330039999999997"/>
    <n v="1.9572515012502962E-3"/>
    <n v="3378"/>
    <n v="4.6144317126045213E-2"/>
    <n v="2.4232707206550123E-2"/>
    <n v="4.6110131247734144E-3"/>
    <n v="0.97115627966867657"/>
    <n v="0.81990375405681304"/>
    <n v="0.18009624594318696"/>
    <n v="0"/>
    <x v="1"/>
    <n v="0"/>
    <x v="1"/>
    <n v="2946"/>
    <n v="2.2999999999999998"/>
    <x v="0"/>
    <n v="0"/>
    <x v="0"/>
    <x v="1"/>
    <m/>
    <x v="1"/>
    <x v="1"/>
    <x v="1"/>
    <n v="0"/>
    <x v="1"/>
    <x v="3"/>
    <x v="1"/>
    <x v="1"/>
    <x v="0"/>
    <x v="0"/>
    <x v="0"/>
    <x v="0"/>
    <x v="0"/>
    <x v="0"/>
    <x v="0"/>
    <x v="0"/>
    <x v="0"/>
    <m/>
    <x v="0"/>
    <x v="0"/>
    <x v="0"/>
    <x v="0"/>
    <x v="0"/>
    <m/>
    <n v="19940722"/>
    <x v="1"/>
    <s v="WESTERN ATLAS CORE LABS  LAB No 941627-9"/>
    <m/>
    <m/>
    <d v="1994-08-11T00:00:00"/>
    <x v="0"/>
    <x v="0"/>
  </r>
  <r>
    <x v="1"/>
    <s v="T26N R112W S36 fFRONTIER"/>
    <n v="1915"/>
    <x v="0"/>
    <x v="2"/>
    <m/>
    <s v="SE NW"/>
    <n v="36"/>
    <n v="26"/>
    <n v="112"/>
    <n v="42.193440000000002"/>
    <n v="-110.1039"/>
    <s v="4902320337"/>
    <s v="22-36"/>
    <x v="0"/>
    <x v="15"/>
    <m/>
    <m/>
    <m/>
    <x v="0"/>
    <s v="8376"/>
    <m/>
    <n v="8577"/>
    <m/>
    <x v="1"/>
    <d v="1994-07-22T00:00:00"/>
    <n v="7.31"/>
    <x v="1"/>
    <n v="27"/>
    <n v="3"/>
    <n v="1150"/>
    <n v="40"/>
    <x v="1"/>
    <n v="1600"/>
    <n v="561"/>
    <n v="0"/>
    <x v="1"/>
    <n v="0"/>
    <n v="3096"/>
    <x v="0"/>
    <s v="XTO ENERGY"/>
    <n v="1.3472999999999999"/>
    <n v="0.24687000000000001"/>
    <n v="50.024999999999999"/>
    <n v="1.0231999999999999"/>
    <n v="52.64237"/>
    <n v="45.135999999999996"/>
    <n v="9.1947899999999994"/>
    <n v="0"/>
    <x v="1"/>
    <n v="0"/>
    <n v="54.330789999999993"/>
    <n v="-1.5783585340472261E-2"/>
    <n v="3381"/>
    <n v="4.4001852709587772E-2"/>
    <n v="2.5593452574418665E-2"/>
    <n v="4.6895684977709025E-3"/>
    <n v="0.9697169789278105"/>
    <n v="0.83076281423480136"/>
    <n v="0.16923718576519872"/>
    <n v="0"/>
    <x v="1"/>
    <n v="0"/>
    <x v="1"/>
    <n v="2968"/>
    <n v="2.4"/>
    <x v="0"/>
    <n v="0"/>
    <x v="0"/>
    <x v="1"/>
    <m/>
    <x v="1"/>
    <x v="1"/>
    <x v="1"/>
    <n v="0"/>
    <x v="1"/>
    <x v="3"/>
    <x v="1"/>
    <x v="1"/>
    <x v="0"/>
    <x v="0"/>
    <x v="0"/>
    <x v="0"/>
    <x v="0"/>
    <x v="0"/>
    <x v="0"/>
    <x v="0"/>
    <x v="0"/>
    <m/>
    <x v="0"/>
    <x v="0"/>
    <x v="0"/>
    <x v="0"/>
    <x v="0"/>
    <m/>
    <n v="19940722"/>
    <x v="1"/>
    <s v="WESTERN ATLAS CORE LABS  LAB No 941627-22"/>
    <m/>
    <m/>
    <d v="1994-08-11T00:00:00"/>
    <x v="0"/>
    <x v="0"/>
  </r>
  <r>
    <x v="1"/>
    <s v="T26N R112W S36 fFRONTIER"/>
    <n v="1922"/>
    <x v="0"/>
    <x v="2"/>
    <m/>
    <s v="SE SW"/>
    <n v="36"/>
    <n v="26"/>
    <n v="112"/>
    <n v="42.186219999999999"/>
    <n v="-110.10384000000001"/>
    <s v="4902320210"/>
    <s v="24-36"/>
    <x v="0"/>
    <x v="15"/>
    <m/>
    <m/>
    <m/>
    <x v="0"/>
    <s v="8388"/>
    <m/>
    <n v="8600"/>
    <m/>
    <x v="1"/>
    <d v="1994-07-26T00:00:00"/>
    <n v="5.98"/>
    <x v="1"/>
    <n v="98"/>
    <n v="8"/>
    <n v="2640"/>
    <n v="104"/>
    <x v="1"/>
    <n v="4200"/>
    <n v="512"/>
    <n v="0"/>
    <x v="1"/>
    <n v="0"/>
    <n v="7302"/>
    <x v="0"/>
    <s v="XTO ENERGY"/>
    <n v="4.8902000000000001"/>
    <n v="0.65832000000000002"/>
    <n v="114.84"/>
    <n v="2.66032"/>
    <n v="123.04883999999998"/>
    <n v="118.482"/>
    <n v="8.3916799999999991"/>
    <n v="0"/>
    <x v="1"/>
    <n v="0"/>
    <n v="126.87367999999999"/>
    <n v="-1.5304103047616556E-2"/>
    <n v="7562"/>
    <n v="1.7491926803013993E-2"/>
    <n v="3.9741943117870923E-2"/>
    <n v="5.3500707523939286E-3"/>
    <n v="0.95490798612973515"/>
    <n v="0.93385799166541084"/>
    <n v="6.6142008334589178E-2"/>
    <n v="0"/>
    <x v="1"/>
    <n v="0"/>
    <x v="1"/>
    <n v="7177"/>
    <n v="1.1000000000000001"/>
    <x v="0"/>
    <n v="0"/>
    <x v="0"/>
    <x v="1"/>
    <m/>
    <x v="1"/>
    <x v="1"/>
    <x v="1"/>
    <n v="0"/>
    <x v="1"/>
    <x v="3"/>
    <x v="1"/>
    <x v="1"/>
    <x v="0"/>
    <x v="0"/>
    <x v="0"/>
    <x v="0"/>
    <x v="0"/>
    <x v="0"/>
    <x v="0"/>
    <x v="0"/>
    <x v="0"/>
    <m/>
    <x v="0"/>
    <x v="0"/>
    <x v="0"/>
    <x v="0"/>
    <x v="0"/>
    <m/>
    <n v="19940726"/>
    <x v="1"/>
    <s v="WESTERN ATLAS CORE LABS  LAB No 941627-29"/>
    <m/>
    <m/>
    <d v="1994-08-11T00:00:00"/>
    <x v="0"/>
    <x v="0"/>
  </r>
  <r>
    <x v="1"/>
    <s v="T26N R112W S36 fFRONTIER"/>
    <n v="1948"/>
    <x v="0"/>
    <x v="2"/>
    <m/>
    <s v="NE NE"/>
    <n v="36"/>
    <n v="26"/>
    <n v="112"/>
    <n v="42.197049999999997"/>
    <n v="-110.09411"/>
    <s v="4902320114"/>
    <s v="41-36"/>
    <x v="0"/>
    <x v="15"/>
    <m/>
    <m/>
    <m/>
    <x v="0"/>
    <s v="8406"/>
    <m/>
    <n v="8702"/>
    <n v="8570"/>
    <x v="1"/>
    <d v="1994-07-22T00:00:00"/>
    <n v="7.48"/>
    <x v="1"/>
    <n v="30"/>
    <n v="4"/>
    <n v="985"/>
    <n v="51"/>
    <x v="1"/>
    <n v="1350"/>
    <n v="415"/>
    <n v="0"/>
    <x v="1"/>
    <n v="0"/>
    <n v="2624"/>
    <x v="0"/>
    <s v="XTO ENERGY"/>
    <n v="1.4969999999999999"/>
    <n v="0.32916000000000001"/>
    <n v="42.847499999999997"/>
    <n v="1.3045799999999999"/>
    <n v="45.97824"/>
    <n v="38.083500000000001"/>
    <n v="6.8018499999999991"/>
    <n v="0"/>
    <x v="1"/>
    <n v="0"/>
    <n v="44.885350000000003"/>
    <n v="1.2027810039202688E-2"/>
    <n v="2835"/>
    <n v="3.8651767723026198E-2"/>
    <n v="3.2558880026725683E-2"/>
    <n v="7.1590387104856559E-3"/>
    <n v="0.96028208126278858"/>
    <n v="0.84846169184377529"/>
    <n v="0.15153830815622465"/>
    <n v="0"/>
    <x v="1"/>
    <n v="0"/>
    <x v="1"/>
    <n v="2527"/>
    <n v="2.6"/>
    <x v="0"/>
    <n v="0"/>
    <x v="0"/>
    <x v="1"/>
    <m/>
    <x v="1"/>
    <x v="1"/>
    <x v="1"/>
    <n v="0"/>
    <x v="1"/>
    <x v="3"/>
    <x v="1"/>
    <x v="1"/>
    <x v="0"/>
    <x v="0"/>
    <x v="0"/>
    <x v="0"/>
    <x v="0"/>
    <x v="0"/>
    <x v="0"/>
    <x v="0"/>
    <x v="0"/>
    <m/>
    <x v="0"/>
    <x v="0"/>
    <x v="0"/>
    <x v="0"/>
    <x v="0"/>
    <m/>
    <n v="19940722"/>
    <x v="1"/>
    <s v="WESTERN ATLAS CORE LABS  LAB No 941627-70"/>
    <m/>
    <m/>
    <d v="1994-08-11T00:00:00"/>
    <x v="0"/>
    <x v="0"/>
  </r>
  <r>
    <x v="1"/>
    <s v="T26N R112W S36 fFRONTIER"/>
    <n v="2715"/>
    <x v="0"/>
    <x v="2"/>
    <s v="FONTENELLE"/>
    <s v="SE NE"/>
    <n v="36"/>
    <n v="26"/>
    <n v="112"/>
    <n v="42.191470000000002"/>
    <n v="-110.09421"/>
    <s v="4902321321"/>
    <s v="42-36"/>
    <x v="0"/>
    <x v="15"/>
    <m/>
    <m/>
    <s v=""/>
    <x v="0"/>
    <m/>
    <m/>
    <n v="8700"/>
    <n v="8623"/>
    <x v="3"/>
    <d v="1999-09-29T00:00:00"/>
    <n v="6.25"/>
    <x v="1"/>
    <n v="240"/>
    <n v="156"/>
    <n v="1342"/>
    <m/>
    <x v="1"/>
    <n v="2400"/>
    <n v="366"/>
    <m/>
    <x v="0"/>
    <n v="455"/>
    <n v="5037"/>
    <x v="0"/>
    <s v="XTO ENERGY INC"/>
    <n v="11.975999999999999"/>
    <n v="12.83724"/>
    <n v="58.376999999999995"/>
    <n v="0"/>
    <n v="83.190239999999989"/>
    <n v="67.703999999999994"/>
    <n v="5.9987399999999997"/>
    <n v="0"/>
    <x v="1"/>
    <n v="9.4731000000000005"/>
    <n v="83.175839999999994"/>
    <n v="8.6556105667662923E-5"/>
    <n v="4959"/>
    <n v="-7.8031212484993995E-3"/>
    <n v="0.14395919521328465"/>
    <n v="0.15431185196725003"/>
    <n v="0.70172895281946535"/>
    <n v="0.8139863691187248"/>
    <n v="7.2121183266679365E-2"/>
    <n v="0.11389244761459578"/>
    <x v="0"/>
    <n v="78"/>
    <x v="0"/>
    <m/>
    <m/>
    <x v="0"/>
    <m/>
    <x v="0"/>
    <x v="0"/>
    <m/>
    <x v="0"/>
    <x v="0"/>
    <x v="0"/>
    <m/>
    <x v="0"/>
    <x v="0"/>
    <x v="0"/>
    <x v="0"/>
    <x v="0"/>
    <x v="0"/>
    <x v="0"/>
    <x v="0"/>
    <x v="0"/>
    <x v="0"/>
    <x v="0"/>
    <x v="0"/>
    <x v="0"/>
    <m/>
    <x v="0"/>
    <x v="0"/>
    <x v="0"/>
    <x v="0"/>
    <x v="0"/>
    <s v="WELLHEAD"/>
    <n v="990929"/>
    <x v="0"/>
    <s v="CHAMPION TECHNOLOGIES VERNAL UT"/>
    <m/>
    <m/>
    <d v="1999-10-19T00:00:00"/>
    <x v="0"/>
    <x v="0"/>
  </r>
  <r>
    <x v="1"/>
    <s v="T26N R112W S36 fFRONTIER"/>
    <n v="2713"/>
    <x v="0"/>
    <x v="2"/>
    <s v="FONTENELLE"/>
    <s v="NW SE"/>
    <n v="36"/>
    <n v="26"/>
    <n v="112"/>
    <n v="42.190269999999998"/>
    <n v="-110.10083"/>
    <s v="4902321442"/>
    <s v="33-36 STATE"/>
    <x v="0"/>
    <x v="15"/>
    <m/>
    <m/>
    <s v=""/>
    <x v="0"/>
    <m/>
    <m/>
    <n v="8714"/>
    <n v="8675"/>
    <x v="3"/>
    <d v="1999-09-27T00:00:00"/>
    <n v="7.1"/>
    <x v="1"/>
    <n v="256"/>
    <n v="117"/>
    <n v="1485"/>
    <m/>
    <x v="1"/>
    <n v="2600"/>
    <n v="695"/>
    <m/>
    <x v="0"/>
    <n v="108"/>
    <n v="5266"/>
    <x v="0"/>
    <s v="XTO ENERGY INC"/>
    <n v="12.7744"/>
    <n v="9.627930000000001"/>
    <n v="64.597499999999997"/>
    <n v="0"/>
    <n v="86.999830000000003"/>
    <n v="73.346000000000004"/>
    <n v="11.391049999999998"/>
    <n v="0"/>
    <x v="1"/>
    <n v="2.2485600000000003"/>
    <n v="86.985609999999994"/>
    <n v="8.1730977028932902E-5"/>
    <n v="5261"/>
    <n v="-4.7496912700674458E-4"/>
    <n v="0.14683247082206941"/>
    <n v="0.11066607831302659"/>
    <n v="0.74250145086490393"/>
    <n v="0.84319693797629292"/>
    <n v="0.13095326916716454"/>
    <n v="2.5849792856542601E-2"/>
    <x v="0"/>
    <n v="5"/>
    <x v="0"/>
    <m/>
    <m/>
    <x v="0"/>
    <m/>
    <x v="0"/>
    <x v="0"/>
    <m/>
    <x v="0"/>
    <x v="0"/>
    <x v="0"/>
    <m/>
    <x v="0"/>
    <x v="0"/>
    <x v="0"/>
    <x v="0"/>
    <x v="0"/>
    <x v="0"/>
    <x v="0"/>
    <x v="0"/>
    <x v="0"/>
    <x v="0"/>
    <x v="0"/>
    <x v="0"/>
    <x v="0"/>
    <m/>
    <x v="0"/>
    <x v="0"/>
    <x v="0"/>
    <x v="0"/>
    <x v="0"/>
    <s v="WELLHEAD"/>
    <n v="990927"/>
    <x v="0"/>
    <s v="CHAMPION TECHNOLOGIES VERNAL UT"/>
    <m/>
    <m/>
    <d v="1999-10-20T00:00:00"/>
    <x v="0"/>
    <x v="0"/>
  </r>
  <r>
    <x v="1"/>
    <s v="T26N R112W S36 fFRONTIER"/>
    <n v="2714"/>
    <x v="0"/>
    <x v="2"/>
    <s v="FONTENELLE"/>
    <s v="SW SE"/>
    <n v="36"/>
    <n v="26"/>
    <n v="112"/>
    <n v="42.185000000000002"/>
    <n v="-110.09806"/>
    <s v="4902321555"/>
    <s v="34-36"/>
    <x v="0"/>
    <x v="15"/>
    <m/>
    <m/>
    <s v=""/>
    <x v="0"/>
    <m/>
    <m/>
    <n v="8730"/>
    <m/>
    <x v="3"/>
    <d v="1999-10-27T00:00:00"/>
    <n v="7.16"/>
    <x v="1"/>
    <n v="208"/>
    <n v="126"/>
    <n v="1583"/>
    <m/>
    <x v="1"/>
    <n v="2800"/>
    <n v="512"/>
    <m/>
    <x v="0"/>
    <n v="108"/>
    <n v="5338"/>
    <x v="0"/>
    <s v="XTO ENERGY INC"/>
    <n v="10.379200000000001"/>
    <n v="10.368539999999999"/>
    <n v="68.860500000000002"/>
    <n v="0"/>
    <n v="89.608239999999995"/>
    <n v="78.988"/>
    <n v="8.3916799999999991"/>
    <n v="0"/>
    <x v="1"/>
    <n v="2.2485600000000003"/>
    <n v="89.628239999999991"/>
    <n v="-1.1158442745581717E-4"/>
    <n v="5337"/>
    <n v="-9.3676814988290398E-5"/>
    <n v="0.1158286336167299"/>
    <n v="0.11570967134272474"/>
    <n v="0.7684616950405454"/>
    <n v="0.88128473793527584"/>
    <n v="9.3627633433391089E-2"/>
    <n v="2.5087628631333167E-2"/>
    <x v="0"/>
    <n v="1"/>
    <x v="0"/>
    <m/>
    <m/>
    <x v="0"/>
    <m/>
    <x v="0"/>
    <x v="0"/>
    <m/>
    <x v="0"/>
    <x v="0"/>
    <x v="0"/>
    <m/>
    <x v="0"/>
    <x v="0"/>
    <x v="0"/>
    <x v="0"/>
    <x v="0"/>
    <x v="0"/>
    <x v="0"/>
    <x v="0"/>
    <x v="0"/>
    <x v="0"/>
    <x v="0"/>
    <x v="0"/>
    <x v="0"/>
    <m/>
    <x v="0"/>
    <x v="0"/>
    <x v="0"/>
    <x v="0"/>
    <x v="0"/>
    <s v="WELLHEAD"/>
    <n v="991027"/>
    <x v="0"/>
    <s v="CHAMPION TECHNOLOGIES VERNAL UT"/>
    <m/>
    <m/>
    <d v="1999-11-02T00:00:00"/>
    <x v="0"/>
    <x v="0"/>
  </r>
  <r>
    <x v="1"/>
    <s v="T26N R113W S01 fFRONTIER"/>
    <n v="5834"/>
    <x v="0"/>
    <x v="2"/>
    <s v="GREEN RIVER BEND"/>
    <s v="NW NW"/>
    <n v="1"/>
    <n v="26"/>
    <n v="113"/>
    <n v="42.274839"/>
    <n v="-110.224087"/>
    <s v="4902322166"/>
    <s v="277-01H"/>
    <x v="0"/>
    <x v="15"/>
    <m/>
    <m/>
    <n v="2206"/>
    <x v="0"/>
    <n v="8650"/>
    <n v="10856"/>
    <n v="11049"/>
    <n v="11002"/>
    <x v="3"/>
    <m/>
    <n v="6.75"/>
    <x v="1"/>
    <n v="792"/>
    <n v="46"/>
    <n v="7389"/>
    <n v="0"/>
    <x v="1"/>
    <n v="11980"/>
    <n v="1362"/>
    <n v="0"/>
    <x v="1"/>
    <n v="213"/>
    <n v="21784"/>
    <x v="0"/>
    <s v="EOG RESOURCES INC"/>
    <n v="39.520800000000001"/>
    <n v="3.7853400000000001"/>
    <n v="321.42149999999998"/>
    <n v="0"/>
    <n v="364.72763999999995"/>
    <n v="337.95580000000001"/>
    <n v="22.323179999999997"/>
    <n v="0"/>
    <x v="1"/>
    <n v="4.43466"/>
    <n v="364.71364"/>
    <n v="1.9192771760810083E-5"/>
    <n v="21782"/>
    <n v="-4.590735894963963E-5"/>
    <n v="0.10835701950090761"/>
    <n v="1.0378538900972794E-2"/>
    <n v="0.88126444159811967"/>
    <n v="0.92663328961318803"/>
    <n v="6.1207417413837326E-2"/>
    <n v="1.2159292972974634E-2"/>
    <x v="1"/>
    <n v="2"/>
    <x v="1"/>
    <n v="0"/>
    <n v="0"/>
    <x v="1"/>
    <n v="0"/>
    <x v="2"/>
    <x v="1"/>
    <n v="0"/>
    <x v="1"/>
    <x v="1"/>
    <x v="1"/>
    <n v="0"/>
    <x v="1"/>
    <x v="3"/>
    <x v="1"/>
    <x v="1"/>
    <x v="0"/>
    <x v="0"/>
    <x v="1"/>
    <x v="0"/>
    <x v="0"/>
    <x v="0"/>
    <x v="0"/>
    <x v="0"/>
    <x v="0"/>
    <m/>
    <x v="0"/>
    <x v="0"/>
    <x v="0"/>
    <x v="0"/>
    <x v="0"/>
    <s v="LATERAL LENGTH 4100 FEET"/>
    <m/>
    <x v="0"/>
    <s v="CHAMPION TECHNOLOGIES VERNAL"/>
    <m/>
    <s v="8650-10856"/>
    <d v="2007-02-28T00:00:00"/>
    <x v="0"/>
    <x v="0"/>
  </r>
  <r>
    <x v="1"/>
    <s v="T26N R113W S02 fFRONTIER"/>
    <n v="5541"/>
    <x v="0"/>
    <x v="2"/>
    <s v="GREEN RIVER BEND"/>
    <s v="NE NW"/>
    <n v="2"/>
    <n v="26"/>
    <n v="113"/>
    <n v="42.271912"/>
    <n v="-110.23876300000001"/>
    <s v="4902322117"/>
    <s v="254-02"/>
    <x v="0"/>
    <x v="15"/>
    <m/>
    <m/>
    <n v="272"/>
    <x v="0"/>
    <n v="6711"/>
    <n v="6983"/>
    <n v="7202"/>
    <n v="7156"/>
    <x v="3"/>
    <m/>
    <n v="6.75"/>
    <x v="1"/>
    <n v="1290"/>
    <n v="331"/>
    <n v="11968"/>
    <n v="0"/>
    <x v="1"/>
    <n v="21120"/>
    <n v="864"/>
    <n v="0"/>
    <x v="1"/>
    <n v="108"/>
    <n v="35707"/>
    <x v="0"/>
    <s v="EOG RESOURCES INC"/>
    <n v="64.370999999999995"/>
    <n v="27.23799"/>
    <n v="520.60799999999995"/>
    <n v="0"/>
    <n v="612.2169899999999"/>
    <n v="595.79520000000002"/>
    <n v="14.160959999999999"/>
    <n v="0"/>
    <x v="1"/>
    <n v="2.2485600000000003"/>
    <n v="612.20472000000007"/>
    <n v="1.0021057205715799E-5"/>
    <n v="35681"/>
    <n v="-3.6420686950187708E-4"/>
    <n v="0.10514409278318135"/>
    <n v="4.4490745021630328E-2"/>
    <n v="0.85036516219518843"/>
    <n v="0.9731960250159456"/>
    <n v="2.3131085954384668E-2"/>
    <n v="3.6728890296696833E-3"/>
    <x v="1"/>
    <n v="26"/>
    <x v="1"/>
    <n v="0"/>
    <n v="0"/>
    <x v="1"/>
    <n v="0"/>
    <x v="2"/>
    <x v="1"/>
    <n v="0"/>
    <x v="1"/>
    <x v="1"/>
    <x v="1"/>
    <n v="0"/>
    <x v="1"/>
    <x v="3"/>
    <x v="1"/>
    <x v="1"/>
    <x v="0"/>
    <x v="0"/>
    <x v="0"/>
    <x v="0"/>
    <x v="0"/>
    <x v="0"/>
    <x v="0"/>
    <x v="0"/>
    <x v="0"/>
    <m/>
    <x v="0"/>
    <x v="0"/>
    <x v="0"/>
    <x v="0"/>
    <x v="0"/>
    <s v="WELLHEAD"/>
    <m/>
    <x v="0"/>
    <s v="CHAMPION TECHNOLOGIES VERNAL UTAH"/>
    <m/>
    <s v="6711-6983"/>
    <d v="2007-02-21T00:00:00"/>
    <x v="0"/>
    <x v="0"/>
  </r>
  <r>
    <x v="1"/>
    <s v="T26N R113W S06 fFRONTIER"/>
    <n v="1260"/>
    <x v="0"/>
    <x v="2"/>
    <m/>
    <s v="SE NE"/>
    <n v="6"/>
    <n v="26"/>
    <n v="113"/>
    <n v="42.168129999999998"/>
    <n v="-110.11444"/>
    <s v="4902320027"/>
    <s v="84-6"/>
    <x v="0"/>
    <x v="15"/>
    <m/>
    <m/>
    <s v=""/>
    <x v="0"/>
    <m/>
    <m/>
    <m/>
    <m/>
    <x v="1"/>
    <d v="1975-05-01T00:00:00"/>
    <n v="7.4"/>
    <x v="1"/>
    <n v="271"/>
    <n v="14"/>
    <n v="2664"/>
    <n v="36"/>
    <x v="1"/>
    <n v="4000"/>
    <n v="1135"/>
    <n v="0"/>
    <x v="1"/>
    <n v="4"/>
    <n v="7548"/>
    <x v="0"/>
    <s v="EXXON MOBIL OIL"/>
    <n v="13.5229"/>
    <n v="1.1520600000000001"/>
    <n v="115.88399999999999"/>
    <n v="0.92087999999999992"/>
    <n v="131.47984"/>
    <n v="112.84"/>
    <n v="18.602649999999997"/>
    <n v="0"/>
    <x v="1"/>
    <n v="8.3280000000000007E-2"/>
    <n v="131.52592999999999"/>
    <n v="-1.7524330359745499E-4"/>
    <n v="8124"/>
    <n v="3.6753445635528334E-2"/>
    <n v="0.10285150940250612"/>
    <n v="8.7622558713183717E-3"/>
    <n v="0.88838623472617539"/>
    <n v="0.85792968732477315"/>
    <n v="0.14143712954548202"/>
    <n v="6.331831297448345E-4"/>
    <x v="1"/>
    <n v="0"/>
    <x v="1"/>
    <n v="7294"/>
    <n v="1"/>
    <x v="0"/>
    <n v="0"/>
    <x v="0"/>
    <x v="1"/>
    <m/>
    <x v="1"/>
    <x v="1"/>
    <x v="1"/>
    <n v="0"/>
    <x v="1"/>
    <x v="3"/>
    <x v="1"/>
    <x v="1"/>
    <x v="0"/>
    <x v="0"/>
    <x v="0"/>
    <x v="0"/>
    <x v="0"/>
    <x v="0"/>
    <x v="0"/>
    <x v="0"/>
    <x v="0"/>
    <m/>
    <x v="0"/>
    <x v="0"/>
    <x v="0"/>
    <x v="0"/>
    <x v="0"/>
    <s v="GAS WELL"/>
    <n v="19750501"/>
    <x v="1"/>
    <s v="CHEMICAL AND GEOLOGICAL LABS LAB No 15987-9"/>
    <m/>
    <m/>
    <d v="1975-05-03T00:00:00"/>
    <x v="0"/>
    <x v="0"/>
  </r>
  <r>
    <x v="1"/>
    <s v="T26N R113W S08 fFRONTIER"/>
    <n v="2199"/>
    <x v="0"/>
    <x v="2"/>
    <m/>
    <s v="NW SE"/>
    <n v="8"/>
    <n v="26"/>
    <n v="113"/>
    <n v="41.581710000000001"/>
    <n v="-110.06204"/>
    <s v="4902320676"/>
    <s v="13-8A SHB"/>
    <x v="0"/>
    <x v="15"/>
    <m/>
    <m/>
    <s v=""/>
    <x v="0"/>
    <m/>
    <m/>
    <m/>
    <m/>
    <x v="1"/>
    <d v="1991-05-11T00:00:00"/>
    <n v="7.38"/>
    <x v="1"/>
    <n v="61.1"/>
    <n v="9.1999999999999993"/>
    <n v="1529"/>
    <n v="56.1"/>
    <x v="1"/>
    <n v="2336"/>
    <n v="687"/>
    <n v="0"/>
    <x v="1"/>
    <n v="1.5"/>
    <n v="5549"/>
    <x v="0"/>
    <s v="ENRON OIL"/>
    <n v="3.0488900000000001"/>
    <n v="0.75706799999999996"/>
    <n v="66.511499999999998"/>
    <n v="1.435038"/>
    <n v="71.752496000000008"/>
    <n v="65.898560000000003"/>
    <n v="11.259929999999999"/>
    <n v="0"/>
    <x v="1"/>
    <n v="3.1230000000000001E-2"/>
    <n v="77.189719999999994"/>
    <n v="-3.6505593551797201E-2"/>
    <n v="4679.8999999999996"/>
    <n v="-8.4965147767599683E-2"/>
    <n v="4.2491762237790304E-2"/>
    <n v="1.0551103337227459E-2"/>
    <n v="0.94695713442498219"/>
    <n v="0.85372197230408409"/>
    <n v="0.14587344014202927"/>
    <n v="4.0458755388670932E-4"/>
    <x v="1"/>
    <n v="17.399999999999999"/>
    <x v="1"/>
    <n v="3849.5"/>
    <n v="1.1000000000000001"/>
    <x v="0"/>
    <n v="0"/>
    <x v="0"/>
    <x v="1"/>
    <m/>
    <x v="1"/>
    <x v="1"/>
    <x v="1"/>
    <n v="0"/>
    <x v="1"/>
    <x v="3"/>
    <x v="1"/>
    <x v="1"/>
    <x v="0"/>
    <x v="0"/>
    <x v="0"/>
    <x v="0"/>
    <x v="0"/>
    <x v="0"/>
    <x v="0"/>
    <x v="0"/>
    <x v="0"/>
    <m/>
    <x v="0"/>
    <x v="0"/>
    <x v="0"/>
    <x v="0"/>
    <x v="0"/>
    <s v="H2S ABSENT"/>
    <n v="19910511"/>
    <x v="1"/>
    <s v="ENERGY LABS - LAB No 91-15464"/>
    <m/>
    <m/>
    <d v="1991-07-24T00:00:00"/>
    <x v="0"/>
    <x v="0"/>
  </r>
  <r>
    <x v="1"/>
    <s v="T26N R113W S09 fFRONTIER"/>
    <n v="5545"/>
    <x v="0"/>
    <x v="2"/>
    <s v="GREEN RIVER BEND"/>
    <s v="NW NW"/>
    <n v="9"/>
    <n v="26"/>
    <n v="113"/>
    <n v="41.642986000000001"/>
    <n v="-110.113983"/>
    <s v="4902321999"/>
    <s v="101-09 SOUTH HOGSBACK"/>
    <x v="0"/>
    <x v="15"/>
    <m/>
    <m/>
    <n v="72"/>
    <x v="0"/>
    <n v="7247"/>
    <n v="7319"/>
    <m/>
    <m/>
    <x v="3"/>
    <m/>
    <n v="6.89"/>
    <x v="1"/>
    <n v="471"/>
    <n v="225"/>
    <n v="6337"/>
    <n v="0"/>
    <x v="1"/>
    <n v="10680"/>
    <n v="864"/>
    <n v="0"/>
    <x v="1"/>
    <n v="108"/>
    <n v="18690"/>
    <x v="0"/>
    <s v="EOG RESOURCES INC"/>
    <n v="23.5029"/>
    <n v="18.515250000000002"/>
    <n v="275.65949999999998"/>
    <n v="0"/>
    <n v="317.67764999999997"/>
    <n v="301.28280000000001"/>
    <n v="14.160959999999999"/>
    <n v="0"/>
    <x v="1"/>
    <n v="2.2485600000000003"/>
    <n v="317.69232"/>
    <n v="-2.3088909914996014E-5"/>
    <n v="18685"/>
    <n v="-1.3377926421404682E-4"/>
    <n v="7.3983486090381245E-2"/>
    <n v="5.828313701011073E-2"/>
    <n v="0.86773337689950802"/>
    <n v="0.94834775987030473"/>
    <n v="4.4574448636340969E-2"/>
    <n v="7.0777914933543261E-3"/>
    <x v="1"/>
    <n v="5"/>
    <x v="1"/>
    <n v="0"/>
    <n v="0"/>
    <x v="1"/>
    <n v="0"/>
    <x v="2"/>
    <x v="1"/>
    <n v="0"/>
    <x v="1"/>
    <x v="1"/>
    <x v="1"/>
    <n v="0"/>
    <x v="1"/>
    <x v="3"/>
    <x v="1"/>
    <x v="1"/>
    <x v="0"/>
    <x v="0"/>
    <x v="0"/>
    <x v="0"/>
    <x v="0"/>
    <x v="0"/>
    <x v="0"/>
    <x v="0"/>
    <x v="0"/>
    <m/>
    <x v="0"/>
    <x v="0"/>
    <x v="0"/>
    <x v="0"/>
    <x v="0"/>
    <s v="WELLHEAD"/>
    <m/>
    <x v="0"/>
    <s v="CHAMPION TECHNOLOGIES VERNAL UTAH"/>
    <m/>
    <s v="7247-7319"/>
    <d v="2007-02-21T00:00:00"/>
    <x v="0"/>
    <x v="0"/>
  </r>
  <r>
    <x v="1"/>
    <s v="T26N R113W S12 fFRONTIER"/>
    <n v="5897"/>
    <x v="0"/>
    <x v="2"/>
    <s v="GREEN RIVER BEND"/>
    <s v="NE NW"/>
    <n v="12"/>
    <n v="26"/>
    <n v="113"/>
    <n v="42.254893000000003"/>
    <n v="-110.217854"/>
    <s v="4902322195"/>
    <s v="281-12"/>
    <x v="0"/>
    <x v="15"/>
    <m/>
    <m/>
    <n v="288"/>
    <x v="0"/>
    <n v="6966"/>
    <n v="7254"/>
    <n v="7415"/>
    <n v="7332"/>
    <x v="3"/>
    <m/>
    <n v="7.21"/>
    <x v="1"/>
    <n v="490"/>
    <n v="61"/>
    <n v="6063"/>
    <n v="0"/>
    <x v="1"/>
    <n v="9660"/>
    <n v="1025"/>
    <n v="0"/>
    <x v="1"/>
    <n v="188"/>
    <n v="17490"/>
    <x v="0"/>
    <s v="EOG RESOURCES INC"/>
    <n v="24.451000000000001"/>
    <n v="5.0196899999999998"/>
    <n v="263.7405"/>
    <n v="0"/>
    <n v="293.21118999999999"/>
    <n v="272.5086"/>
    <n v="16.79975"/>
    <n v="0"/>
    <x v="1"/>
    <n v="3.9141600000000003"/>
    <n v="293.22251"/>
    <n v="-1.9303119858241413E-5"/>
    <n v="17487"/>
    <n v="-8.5770649283815081E-5"/>
    <n v="8.3390405393464012E-2"/>
    <n v="1.7119708153021034E-2"/>
    <n v="0.89948988645351502"/>
    <n v="0.92935770858792521"/>
    <n v="5.7293520882827173E-2"/>
    <n v="1.3348770529247569E-2"/>
    <x v="1"/>
    <n v="3"/>
    <x v="1"/>
    <n v="0"/>
    <n v="0"/>
    <x v="1"/>
    <n v="0"/>
    <x v="2"/>
    <x v="1"/>
    <n v="0"/>
    <x v="1"/>
    <x v="1"/>
    <x v="1"/>
    <n v="0"/>
    <x v="1"/>
    <x v="3"/>
    <x v="1"/>
    <x v="1"/>
    <x v="0"/>
    <x v="0"/>
    <x v="0"/>
    <x v="0"/>
    <x v="0"/>
    <x v="0"/>
    <x v="0"/>
    <x v="0"/>
    <x v="0"/>
    <m/>
    <x v="0"/>
    <x v="0"/>
    <x v="0"/>
    <x v="0"/>
    <x v="0"/>
    <s v="WELLHEAD: FRONTIER 2 - BENCHES 1-5"/>
    <m/>
    <x v="0"/>
    <s v="CHAMPION TECHNOLOGIES VERNAL"/>
    <m/>
    <s v="6966-7254"/>
    <d v="2008-01-29T00:00:00"/>
    <x v="0"/>
    <x v="0"/>
  </r>
  <r>
    <x v="1"/>
    <s v="T26N R113W S13 fFRONTIER"/>
    <n v="5835"/>
    <x v="0"/>
    <x v="2"/>
    <s v="GREEN RIVER BEND"/>
    <s v="SW NW"/>
    <n v="13"/>
    <n v="26"/>
    <n v="113"/>
    <n v="42.239507000000003"/>
    <n v="-110.22501200000001"/>
    <s v="4902322165"/>
    <s v="276-13H"/>
    <x v="0"/>
    <x v="15"/>
    <m/>
    <m/>
    <n v="1205"/>
    <x v="0"/>
    <n v="9475"/>
    <n v="10680"/>
    <n v="10742"/>
    <n v="10874"/>
    <x v="3"/>
    <m/>
    <n v="6.95"/>
    <x v="1"/>
    <n v="834"/>
    <n v="48"/>
    <n v="6706"/>
    <n v="0"/>
    <x v="1"/>
    <n v="10960"/>
    <n v="1475"/>
    <n v="0"/>
    <x v="1"/>
    <n v="188"/>
    <n v="20214"/>
    <x v="0"/>
    <s v="EOG RESOURCES INC"/>
    <n v="41.616599999999998"/>
    <n v="3.9499200000000001"/>
    <n v="291.71099999999996"/>
    <n v="0"/>
    <n v="337.27751999999998"/>
    <n v="309.1816"/>
    <n v="24.175249999999998"/>
    <n v="0"/>
    <x v="1"/>
    <n v="3.9141600000000003"/>
    <n v="337.27100999999999"/>
    <n v="9.6508993948761229E-6"/>
    <n v="20211"/>
    <n v="-7.4211502782931348E-5"/>
    <n v="0.12338978298939106"/>
    <n v="1.1711186680926735E-2"/>
    <n v="0.86489903032968218"/>
    <n v="0.91671561098595467"/>
    <n v="7.1679003778000364E-2"/>
    <n v="1.1605385236045044E-2"/>
    <x v="1"/>
    <n v="3"/>
    <x v="1"/>
    <n v="0"/>
    <n v="0"/>
    <x v="1"/>
    <n v="0"/>
    <x v="2"/>
    <x v="1"/>
    <n v="0"/>
    <x v="1"/>
    <x v="1"/>
    <x v="1"/>
    <n v="0"/>
    <x v="1"/>
    <x v="3"/>
    <x v="1"/>
    <x v="1"/>
    <x v="0"/>
    <x v="0"/>
    <x v="0"/>
    <x v="0"/>
    <x v="0"/>
    <x v="0"/>
    <x v="0"/>
    <x v="0"/>
    <x v="0"/>
    <m/>
    <x v="0"/>
    <x v="0"/>
    <x v="0"/>
    <x v="0"/>
    <x v="0"/>
    <s v="LATERAL LENGTH 3300 FEET"/>
    <m/>
    <x v="0"/>
    <s v="CHAMPION TECHNOLOGIES VERNAL"/>
    <m/>
    <s v="9475-10680"/>
    <d v="2007-02-28T00:00:00"/>
    <x v="0"/>
    <x v="0"/>
  </r>
  <r>
    <x v="0"/>
    <s v="T26N R113W S14 fFRONTIER"/>
    <n v="49005829"/>
    <x v="0"/>
    <x v="2"/>
    <s v="GREEN RIVER BEND"/>
    <m/>
    <s v="14"/>
    <s v=" 26"/>
    <s v=" 113"/>
    <n v="42.232089999999999"/>
    <n v="-110.22853000000001"/>
    <s v="4902305153"/>
    <s v="GRBU 27"/>
    <x v="0"/>
    <x v="15"/>
    <m/>
    <m/>
    <n v="322"/>
    <x v="0"/>
    <n v="7308"/>
    <n v="7630"/>
    <n v="8265"/>
    <m/>
    <x v="2"/>
    <d v="1961-07-01T00:00:00"/>
    <n v="7.1999998092651367"/>
    <x v="0"/>
    <n v="1581"/>
    <n v="81"/>
    <n v="19841"/>
    <n v="-3"/>
    <x v="0"/>
    <n v="33000"/>
    <n v="927"/>
    <m/>
    <x v="0"/>
    <n v="136"/>
    <n v="55095"/>
    <x v="0"/>
    <m/>
    <n v="78.891900000000007"/>
    <n v="6.6654900000000001"/>
    <n v="863.08349999999996"/>
    <n v="0"/>
    <n v="948.64089000000001"/>
    <n v="930.93"/>
    <n v="15.193529999999999"/>
    <m/>
    <x v="0"/>
    <n v="2.8315200000000003"/>
    <n v="948.95504999999991"/>
    <n v="-1.6555684662768706E-4"/>
    <n v="55560"/>
    <n v="4.2022502372238034E-3"/>
    <n v="8.3163081869684116E-2"/>
    <n v="7.0263574659953781E-3"/>
    <n v="0.90981056066432042"/>
    <n v="0.98100537006468325"/>
    <n v="1.601080051157323E-2"/>
    <n v="2.9838294237435172E-3"/>
    <x v="0"/>
    <m/>
    <x v="0"/>
    <m/>
    <m/>
    <x v="0"/>
    <m/>
    <x v="0"/>
    <x v="0"/>
    <m/>
    <x v="0"/>
    <x v="0"/>
    <x v="0"/>
    <m/>
    <x v="0"/>
    <x v="0"/>
    <x v="0"/>
    <x v="0"/>
    <x v="0"/>
    <x v="0"/>
    <x v="0"/>
    <x v="0"/>
    <x v="0"/>
    <x v="0"/>
    <x v="0"/>
    <x v="0"/>
    <x v="0"/>
    <m/>
    <x v="0"/>
    <x v="0"/>
    <x v="0"/>
    <x v="0"/>
    <x v="0"/>
    <s v="PRODUCTION"/>
    <m/>
    <x v="0"/>
    <m/>
    <m/>
    <m/>
    <m/>
    <x v="0"/>
    <x v="0"/>
  </r>
  <r>
    <x v="0"/>
    <s v="T26N R113W S17 fFRONTIER"/>
    <n v="49007260"/>
    <x v="0"/>
    <x v="2"/>
    <s v="HOGSBACK"/>
    <s v=" C NW"/>
    <s v="17"/>
    <s v=" 26"/>
    <s v=" 113"/>
    <n v="42.239429999999999"/>
    <n v="-110.29734000000001"/>
    <s v="4902305161"/>
    <s v="22X17 HOGSBACK"/>
    <x v="0"/>
    <x v="15"/>
    <m/>
    <m/>
    <n v="387"/>
    <x v="4"/>
    <n v="7302"/>
    <n v="7689"/>
    <m/>
    <m/>
    <x v="2"/>
    <d v="1960-11-29T00:00:00"/>
    <n v="8.1999998092651367"/>
    <x v="0"/>
    <n v="63"/>
    <n v="7"/>
    <n v="2853"/>
    <n v="-3"/>
    <x v="0"/>
    <n v="3390"/>
    <n v="1952"/>
    <m/>
    <x v="0"/>
    <n v="10"/>
    <n v="7284"/>
    <x v="0"/>
    <m/>
    <n v="3.1436999999999999"/>
    <n v="0.57603000000000004"/>
    <n v="124.10549999999999"/>
    <n v="0"/>
    <n v="127.82522999999999"/>
    <n v="95.631900000000002"/>
    <n v="31.993279999999995"/>
    <m/>
    <x v="0"/>
    <n v="0.20820000000000002"/>
    <n v="127.83338000000001"/>
    <n v="-3.1878449155358999E-5"/>
    <n v="8269"/>
    <n v="6.333183308686427E-2"/>
    <n v="2.4593736306987284E-2"/>
    <n v="4.5063873540458332E-3"/>
    <n v="0.97089987633896691"/>
    <n v="0.74809803198507308"/>
    <n v="0.25027328542826605"/>
    <n v="1.6286825866608551E-3"/>
    <x v="0"/>
    <m/>
    <x v="0"/>
    <m/>
    <m/>
    <x v="0"/>
    <m/>
    <x v="0"/>
    <x v="0"/>
    <m/>
    <x v="0"/>
    <x v="0"/>
    <x v="0"/>
    <m/>
    <x v="0"/>
    <x v="0"/>
    <x v="0"/>
    <x v="0"/>
    <x v="0"/>
    <x v="0"/>
    <x v="0"/>
    <x v="0"/>
    <x v="0"/>
    <x v="0"/>
    <x v="0"/>
    <x v="0"/>
    <x v="0"/>
    <m/>
    <x v="0"/>
    <x v="0"/>
    <x v="0"/>
    <x v="0"/>
    <x v="0"/>
    <s v="PRODUCED WATER"/>
    <m/>
    <x v="0"/>
    <m/>
    <m/>
    <m/>
    <m/>
    <x v="0"/>
    <x v="0"/>
  </r>
  <r>
    <x v="1"/>
    <s v="T26N R113W S24 fFRONTIER"/>
    <n v="3949"/>
    <x v="0"/>
    <x v="2"/>
    <s v="ROCKING CHAIR"/>
    <s v="NW SW"/>
    <n v="24"/>
    <n v="26"/>
    <n v="113"/>
    <n v="42.218710000000002"/>
    <n v="-110.22291"/>
    <s v="4902320240"/>
    <s v="HD 13X-24"/>
    <x v="0"/>
    <x v="15"/>
    <m/>
    <m/>
    <s v=""/>
    <x v="0"/>
    <m/>
    <m/>
    <n v="8119"/>
    <m/>
    <x v="1"/>
    <d v="1992-09-02T00:00:00"/>
    <n v="7.5"/>
    <x v="1"/>
    <n v="264"/>
    <n v="22"/>
    <n v="4580"/>
    <n v="115"/>
    <x v="1"/>
    <m/>
    <n v="10900"/>
    <m/>
    <x v="0"/>
    <n v="54"/>
    <n v="12704"/>
    <x v="0"/>
    <s v="FMC CORP"/>
    <n v="13.1736"/>
    <n v="1.8103800000000001"/>
    <n v="199.23"/>
    <n v="2.9417"/>
    <n v="217.15567999999999"/>
    <n v="0"/>
    <n v="178.65099999999998"/>
    <n v="0"/>
    <x v="1"/>
    <n v="1.1242800000000002"/>
    <n v="179.77527999999998"/>
    <n v="9.4173556025964847E-2"/>
    <n v="15935"/>
    <n v="0.11281818499249276"/>
    <n v="6.0664312349554939E-2"/>
    <n v="8.3367840067549697E-3"/>
    <n v="0.93099890364369009"/>
    <n v="0"/>
    <n v="0.99374619246873097"/>
    <n v="6.2538075312690393E-3"/>
    <x v="0"/>
    <n v="26.7"/>
    <x v="0"/>
    <m/>
    <n v="0.68"/>
    <x v="0"/>
    <n v="14600"/>
    <x v="1"/>
    <x v="0"/>
    <m/>
    <x v="0"/>
    <x v="0"/>
    <x v="0"/>
    <m/>
    <x v="0"/>
    <x v="0"/>
    <x v="0"/>
    <x v="0"/>
    <x v="0"/>
    <x v="0"/>
    <x v="0"/>
    <x v="0"/>
    <x v="0"/>
    <x v="0"/>
    <x v="0"/>
    <x v="0"/>
    <x v="0"/>
    <m/>
    <x v="0"/>
    <x v="0"/>
    <x v="0"/>
    <x v="0"/>
    <x v="0"/>
    <m/>
    <n v="19920902"/>
    <x v="0"/>
    <s v="ACZ LABS ID No 92-WI-07312"/>
    <m/>
    <m/>
    <d v="1992-09-30T00:00:00"/>
    <x v="0"/>
    <x v="0"/>
  </r>
  <r>
    <x v="1"/>
    <s v="T26N R113W S25 fFRONTIER"/>
    <n v="1954"/>
    <x v="0"/>
    <x v="2"/>
    <m/>
    <s v="SE NE"/>
    <n v="25"/>
    <n v="26"/>
    <n v="113"/>
    <n v="42.21"/>
    <n v="-110.2105"/>
    <s v="4902320244"/>
    <s v="427 HYRUM"/>
    <x v="0"/>
    <x v="15"/>
    <m/>
    <m/>
    <m/>
    <x v="0"/>
    <s v="8404"/>
    <m/>
    <n v="8545"/>
    <n v="8469"/>
    <x v="1"/>
    <d v="1994-11-28T00:00:00"/>
    <n v="8.1"/>
    <x v="1"/>
    <n v="225"/>
    <n v="25"/>
    <n v="4250"/>
    <n v="110"/>
    <x v="1"/>
    <n v="6500"/>
    <n v="549"/>
    <n v="0"/>
    <x v="1"/>
    <n v="0"/>
    <n v="11380"/>
    <x v="0"/>
    <s v="XTO ENERGY"/>
    <n v="11.227499999999999"/>
    <n v="2.0572500000000002"/>
    <n v="184.875"/>
    <n v="2.8137999999999996"/>
    <n v="200.97354999999999"/>
    <n v="183.36500000000001"/>
    <n v="8.9981099999999987"/>
    <n v="0"/>
    <x v="1"/>
    <n v="0"/>
    <n v="192.36310999999998"/>
    <n v="2.1890764008623078E-2"/>
    <n v="11659"/>
    <n v="1.2109900603324798E-2"/>
    <n v="5.5865560418273945E-2"/>
    <n v="1.0236421658471976E-2"/>
    <n v="0.93389801792325411"/>
    <n v="0.95322330773296393"/>
    <n v="4.677669226703602E-2"/>
    <n v="0"/>
    <x v="1"/>
    <n v="0"/>
    <x v="1"/>
    <n v="11257"/>
    <n v="1"/>
    <x v="0"/>
    <n v="0"/>
    <x v="0"/>
    <x v="1"/>
    <m/>
    <x v="1"/>
    <x v="1"/>
    <x v="1"/>
    <n v="0"/>
    <x v="1"/>
    <x v="3"/>
    <x v="1"/>
    <x v="1"/>
    <x v="0"/>
    <x v="0"/>
    <x v="0"/>
    <x v="0"/>
    <x v="0"/>
    <x v="0"/>
    <x v="0"/>
    <x v="0"/>
    <x v="0"/>
    <m/>
    <x v="0"/>
    <x v="0"/>
    <x v="0"/>
    <x v="0"/>
    <x v="0"/>
    <m/>
    <n v="19941128"/>
    <x v="1"/>
    <s v="CORE LABS  LAB No 942609-6"/>
    <m/>
    <m/>
    <d v="1994-11-30T00:00:00"/>
    <x v="0"/>
    <x v="0"/>
  </r>
  <r>
    <x v="1"/>
    <s v="T26N R113W S26 fFRONTIER"/>
    <n v="1957"/>
    <x v="0"/>
    <x v="2"/>
    <m/>
    <s v="NW SE"/>
    <n v="26"/>
    <n v="26"/>
    <n v="113"/>
    <n v="42.212829999999997"/>
    <n v="-110.23138"/>
    <s v="4902320340"/>
    <s v="31X-26 HYR"/>
    <x v="0"/>
    <x v="15"/>
    <m/>
    <m/>
    <m/>
    <x v="0"/>
    <s v="7953"/>
    <m/>
    <n v="8282"/>
    <n v="8253"/>
    <x v="1"/>
    <d v="1994-11-28T00:00:00"/>
    <n v="8.15"/>
    <x v="1"/>
    <n v="213"/>
    <n v="25"/>
    <n v="4220"/>
    <n v="107"/>
    <x v="1"/>
    <n v="6400"/>
    <n v="647"/>
    <n v="0"/>
    <x v="1"/>
    <n v="0"/>
    <n v="11283"/>
    <x v="0"/>
    <s v="XTO ENERGY"/>
    <n v="10.6287"/>
    <n v="2.0572500000000002"/>
    <n v="183.57"/>
    <n v="2.73706"/>
    <n v="198.99301"/>
    <n v="180.54399999999998"/>
    <n v="10.604329999999999"/>
    <n v="0"/>
    <x v="1"/>
    <n v="0"/>
    <n v="191.14832999999999"/>
    <n v="2.0107277019143908E-2"/>
    <n v="11612"/>
    <n v="1.4369949770692291E-2"/>
    <n v="5.3412428908935043E-2"/>
    <n v="1.0338302837873552E-2"/>
    <n v="0.93624926825319144"/>
    <n v="0.94452303088392142"/>
    <n v="5.5476969116078599E-2"/>
    <n v="0"/>
    <x v="1"/>
    <n v="0"/>
    <x v="1"/>
    <n v="11139"/>
    <n v="0.7"/>
    <x v="0"/>
    <n v="0"/>
    <x v="0"/>
    <x v="1"/>
    <m/>
    <x v="1"/>
    <x v="1"/>
    <x v="1"/>
    <n v="0"/>
    <x v="1"/>
    <x v="3"/>
    <x v="1"/>
    <x v="1"/>
    <x v="0"/>
    <x v="0"/>
    <x v="0"/>
    <x v="0"/>
    <x v="0"/>
    <x v="0"/>
    <x v="0"/>
    <x v="0"/>
    <x v="0"/>
    <m/>
    <x v="0"/>
    <x v="0"/>
    <x v="0"/>
    <x v="0"/>
    <x v="0"/>
    <m/>
    <n v="19941128"/>
    <x v="1"/>
    <s v="CORE LABS  LAB No 942609-3"/>
    <m/>
    <m/>
    <d v="1994-11-30T00:00:00"/>
    <x v="0"/>
    <x v="0"/>
  </r>
  <r>
    <x v="1"/>
    <s v="T26N R113W S26 fFRONTIER"/>
    <n v="1956"/>
    <x v="0"/>
    <x v="2"/>
    <m/>
    <s v="   SW"/>
    <n v="26"/>
    <n v="26"/>
    <n v="113"/>
    <n v="42.203629999999997"/>
    <n v="-110.23941000000001"/>
    <s v="4902320239"/>
    <s v="14-26 HYRU"/>
    <x v="0"/>
    <x v="15"/>
    <m/>
    <m/>
    <m/>
    <x v="0"/>
    <s v="8176"/>
    <m/>
    <n v="8626"/>
    <n v="8398"/>
    <x v="1"/>
    <d v="1994-11-28T00:00:00"/>
    <n v="7.6"/>
    <x v="1"/>
    <n v="143"/>
    <n v="21"/>
    <n v="2900"/>
    <n v="164"/>
    <x v="1"/>
    <n v="4350"/>
    <n v="488"/>
    <n v="0"/>
    <x v="1"/>
    <n v="44"/>
    <n v="7862"/>
    <x v="0"/>
    <s v="XTO ENERGY"/>
    <n v="7.1356999999999999"/>
    <n v="1.7280900000000001"/>
    <n v="126.15"/>
    <n v="4.1951200000000002"/>
    <n v="139.20891"/>
    <n v="122.7135"/>
    <n v="7.9983199999999988"/>
    <n v="0"/>
    <x v="1"/>
    <n v="0.91608000000000012"/>
    <n v="131.62789999999998"/>
    <n v="2.799106221934906E-2"/>
    <n v="8110"/>
    <n v="1.5527172551965941E-2"/>
    <n v="5.1258931630166489E-2"/>
    <n v="1.2413645074873442E-2"/>
    <n v="0.93632742329495988"/>
    <n v="0.93227575612769031"/>
    <n v="6.0764625128867052E-2"/>
    <n v="6.959618743442691E-3"/>
    <x v="1"/>
    <n v="0"/>
    <x v="1"/>
    <n v="7732"/>
    <n v="1.2"/>
    <x v="0"/>
    <n v="0"/>
    <x v="0"/>
    <x v="1"/>
    <m/>
    <x v="1"/>
    <x v="1"/>
    <x v="1"/>
    <n v="0"/>
    <x v="1"/>
    <x v="3"/>
    <x v="1"/>
    <x v="1"/>
    <x v="0"/>
    <x v="0"/>
    <x v="0"/>
    <x v="0"/>
    <x v="0"/>
    <x v="0"/>
    <x v="0"/>
    <x v="0"/>
    <x v="0"/>
    <m/>
    <x v="0"/>
    <x v="0"/>
    <x v="0"/>
    <x v="0"/>
    <x v="0"/>
    <m/>
    <n v="19941128"/>
    <x v="1"/>
    <s v="CORE LABS  LAB No 942609-4"/>
    <m/>
    <m/>
    <d v="1994-11-30T00:00:00"/>
    <x v="0"/>
    <x v="0"/>
  </r>
  <r>
    <x v="1"/>
    <s v="T26N R113W S26 fFRONTIER"/>
    <n v="1958"/>
    <x v="0"/>
    <x v="2"/>
    <m/>
    <s v="NE NW"/>
    <n v="26"/>
    <n v="26"/>
    <n v="113"/>
    <n v="42.212560000000003"/>
    <n v="-110.23916"/>
    <s v="4902320342"/>
    <s v="11X-26 HYR"/>
    <x v="0"/>
    <x v="15"/>
    <m/>
    <m/>
    <s v=""/>
    <x v="0"/>
    <m/>
    <m/>
    <n v="8370"/>
    <m/>
    <x v="1"/>
    <d v="1994-11-28T00:00:00"/>
    <n v="8.15"/>
    <x v="1"/>
    <n v="167"/>
    <n v="25"/>
    <n v="3790"/>
    <n v="67"/>
    <x v="1"/>
    <n v="5700"/>
    <n v="634"/>
    <n v="0"/>
    <x v="1"/>
    <n v="34"/>
    <n v="10095"/>
    <x v="0"/>
    <s v="XTO ENERGY"/>
    <n v="8.3332999999999995"/>
    <n v="2.0572500000000002"/>
    <n v="164.86500000000001"/>
    <n v="1.7138599999999999"/>
    <n v="176.96940999999998"/>
    <n v="160.797"/>
    <n v="10.391259999999999"/>
    <n v="0"/>
    <x v="1"/>
    <n v="0.70788000000000006"/>
    <n v="171.89613999999997"/>
    <n v="1.4542192543803789E-2"/>
    <n v="10417"/>
    <n v="1.5698127925117003E-2"/>
    <n v="4.7088929097972361E-2"/>
    <n v="1.1624890425978142E-2"/>
    <n v="0.94128618047604951"/>
    <n v="0.93543112719110522"/>
    <n v="6.0450804770834296E-2"/>
    <n v="4.1180680380606578E-3"/>
    <x v="1"/>
    <n v="0"/>
    <x v="1"/>
    <n v="9952"/>
    <n v="0.8"/>
    <x v="0"/>
    <n v="0"/>
    <x v="0"/>
    <x v="1"/>
    <m/>
    <x v="1"/>
    <x v="1"/>
    <x v="1"/>
    <n v="0"/>
    <x v="1"/>
    <x v="3"/>
    <x v="1"/>
    <x v="1"/>
    <x v="0"/>
    <x v="0"/>
    <x v="0"/>
    <x v="0"/>
    <x v="0"/>
    <x v="0"/>
    <x v="0"/>
    <x v="0"/>
    <x v="0"/>
    <m/>
    <x v="0"/>
    <x v="0"/>
    <x v="0"/>
    <x v="0"/>
    <x v="0"/>
    <m/>
    <n v="19941128"/>
    <x v="1"/>
    <s v="CORE LABS  LAB No 942609-2"/>
    <m/>
    <m/>
    <d v="1994-11-30T00:00:00"/>
    <x v="0"/>
    <x v="0"/>
  </r>
  <r>
    <x v="1"/>
    <s v="T27N R112W S07 fFRONTIER"/>
    <n v="5892"/>
    <x v="0"/>
    <x v="4"/>
    <s v="GREEN RIVER BEND"/>
    <s v="NE SW"/>
    <n v="7"/>
    <n v="27"/>
    <n v="112"/>
    <n v="42.334972999999998"/>
    <n v="-110.1989114"/>
    <s v="4903525399"/>
    <s v="284-7 GRB"/>
    <x v="0"/>
    <x v="15"/>
    <m/>
    <m/>
    <n v="174"/>
    <x v="0"/>
    <n v="7020"/>
    <n v="7194"/>
    <n v="7390"/>
    <n v="7345"/>
    <x v="3"/>
    <m/>
    <n v="6.87"/>
    <x v="1"/>
    <n v="196"/>
    <n v="93"/>
    <n v="5811"/>
    <n v="0"/>
    <x v="1"/>
    <n v="8520"/>
    <n v="1283"/>
    <n v="0"/>
    <x v="1"/>
    <n v="425"/>
    <n v="16342"/>
    <x v="0"/>
    <s v="EOG RESOURCES INC"/>
    <n v="9.7804000000000002"/>
    <n v="7.6529699999999998"/>
    <n v="252.77849999999998"/>
    <n v="0"/>
    <n v="270.21186999999998"/>
    <n v="240.3492"/>
    <n v="21.028369999999999"/>
    <n v="0"/>
    <x v="1"/>
    <n v="8.8485000000000014"/>
    <n v="270.22606999999999"/>
    <n v="-2.6274987281641707E-5"/>
    <n v="16328"/>
    <n v="-4.2852770125497396E-4"/>
    <n v="3.6195301116860638E-2"/>
    <n v="2.8322108869606656E-2"/>
    <n v="0.93548259001353273"/>
    <n v="0.88943749949810547"/>
    <n v="7.7817695383720742E-2"/>
    <n v="3.2744805118173841E-2"/>
    <x v="1"/>
    <n v="14"/>
    <x v="1"/>
    <n v="0"/>
    <n v="0"/>
    <x v="1"/>
    <n v="0"/>
    <x v="2"/>
    <x v="1"/>
    <n v="0"/>
    <x v="1"/>
    <x v="1"/>
    <x v="1"/>
    <n v="0"/>
    <x v="1"/>
    <x v="3"/>
    <x v="1"/>
    <x v="1"/>
    <x v="0"/>
    <x v="0"/>
    <x v="0"/>
    <x v="0"/>
    <x v="0"/>
    <x v="0"/>
    <x v="0"/>
    <x v="0"/>
    <x v="0"/>
    <m/>
    <x v="0"/>
    <x v="0"/>
    <x v="0"/>
    <x v="0"/>
    <x v="0"/>
    <s v="WELLHEAD: FRONTIER 2 - BENCHES 1-4"/>
    <m/>
    <x v="0"/>
    <s v="CHAMPION TECHNOLOGIES"/>
    <m/>
    <s v="7020-7194"/>
    <d v="2007-12-19T00:00:00"/>
    <x v="0"/>
    <x v="0"/>
  </r>
  <r>
    <x v="1"/>
    <s v="T27N R112W S19 fFRONTIER"/>
    <n v="5891"/>
    <x v="0"/>
    <x v="4"/>
    <s v="GREEN RIVER BEND"/>
    <s v="SE NE"/>
    <n v="19"/>
    <n v="27"/>
    <n v="112"/>
    <n v="42.309452999999998"/>
    <n v="-110.19129700000001"/>
    <s v="4903524690"/>
    <s v="244-19 GRB"/>
    <x v="0"/>
    <x v="15"/>
    <m/>
    <m/>
    <n v="458"/>
    <x v="0"/>
    <n v="6822"/>
    <n v="7280"/>
    <n v="7396"/>
    <n v="7332"/>
    <x v="3"/>
    <d v="1899-12-31T00:00:00"/>
    <n v="6.48"/>
    <x v="1"/>
    <n v="334"/>
    <n v="24"/>
    <n v="5750"/>
    <n v="0"/>
    <x v="1"/>
    <n v="8780"/>
    <n v="0"/>
    <n v="0"/>
    <x v="1"/>
    <n v="155"/>
    <n v="16156"/>
    <x v="0"/>
    <s v="EOG RESOURCES INC"/>
    <n v="16.666599999999999"/>
    <n v="1.97496"/>
    <n v="250.125"/>
    <n v="0"/>
    <n v="268.76655999999997"/>
    <n v="247.68379999999999"/>
    <n v="0"/>
    <n v="0"/>
    <x v="1"/>
    <n v="3.2271000000000001"/>
    <n v="250.9109"/>
    <n v="3.4359119596989972E-2"/>
    <n v="15043"/>
    <n v="-3.5674220327574599E-2"/>
    <n v="6.2011434755871418E-2"/>
    <n v="7.3482355840696857E-3"/>
    <n v="0.93064032966005894"/>
    <n v="0.98713846229876823"/>
    <n v="0"/>
    <n v="1.2861537701231792E-2"/>
    <x v="1"/>
    <n v="25"/>
    <x v="1"/>
    <n v="0"/>
    <n v="0"/>
    <x v="1"/>
    <n v="0"/>
    <x v="2"/>
    <x v="1"/>
    <n v="0"/>
    <x v="1"/>
    <x v="1"/>
    <x v="1"/>
    <n v="0"/>
    <x v="1"/>
    <x v="3"/>
    <x v="1"/>
    <x v="1"/>
    <x v="0"/>
    <x v="0"/>
    <x v="0"/>
    <x v="0"/>
    <x v="0"/>
    <x v="0"/>
    <x v="0"/>
    <x v="0"/>
    <x v="0"/>
    <m/>
    <x v="0"/>
    <x v="0"/>
    <x v="0"/>
    <x v="0"/>
    <x v="0"/>
    <s v="WELLHEAD; FRONTIER 2 - BENCHES 1-4"/>
    <n v="19000101"/>
    <x v="0"/>
    <s v="CHAMPION TECHNOLOGIES"/>
    <m/>
    <s v="6822-7280"/>
    <d v="2007-12-26T00:00:00"/>
    <x v="0"/>
    <x v="0"/>
  </r>
  <r>
    <x v="1"/>
    <s v="T27N R112W S20 fFRONTIER"/>
    <n v="5836"/>
    <x v="0"/>
    <x v="4"/>
    <s v="GREEN RIVER BEND"/>
    <s v="NW SW"/>
    <n v="20"/>
    <n v="27"/>
    <n v="112"/>
    <n v="42.304324000000001"/>
    <n v="-110.186733"/>
    <s v="4903524610"/>
    <s v="265-20H"/>
    <x v="0"/>
    <x v="15"/>
    <m/>
    <m/>
    <n v="524"/>
    <x v="0"/>
    <n v="7316"/>
    <n v="7840"/>
    <n v="11000"/>
    <n v="8753"/>
    <x v="3"/>
    <m/>
    <n v="6.68"/>
    <x v="1"/>
    <n v="562"/>
    <n v="159"/>
    <n v="6219"/>
    <n v="0"/>
    <x v="1"/>
    <n v="10340"/>
    <n v="861"/>
    <n v="0"/>
    <x v="1"/>
    <n v="280"/>
    <n v="18450"/>
    <x v="0"/>
    <s v="EOG RESOURCES INC"/>
    <n v="28.043800000000001"/>
    <n v="13.084110000000001"/>
    <n v="270.5265"/>
    <n v="0"/>
    <n v="311.65440999999998"/>
    <n v="291.69139999999999"/>
    <n v="14.111789999999999"/>
    <n v="0"/>
    <x v="1"/>
    <n v="5.8296000000000001"/>
    <n v="311.63279"/>
    <n v="3.4687059191949439E-5"/>
    <n v="18421"/>
    <n v="-7.8652599604024848E-4"/>
    <n v="8.9983645667006618E-2"/>
    <n v="4.1982752626539124E-2"/>
    <n v="0.86803360170645427"/>
    <n v="0.93600997507354722"/>
    <n v="4.5283392675077611E-2"/>
    <n v="1.8706632251375088E-2"/>
    <x v="1"/>
    <n v="29"/>
    <x v="1"/>
    <n v="0"/>
    <n v="0"/>
    <x v="1"/>
    <n v="0"/>
    <x v="2"/>
    <x v="1"/>
    <n v="0"/>
    <x v="1"/>
    <x v="1"/>
    <x v="1"/>
    <n v="0"/>
    <x v="1"/>
    <x v="3"/>
    <x v="1"/>
    <x v="1"/>
    <x v="0"/>
    <x v="0"/>
    <x v="1"/>
    <x v="0"/>
    <x v="0"/>
    <x v="0"/>
    <x v="0"/>
    <x v="0"/>
    <x v="0"/>
    <m/>
    <x v="0"/>
    <x v="0"/>
    <x v="0"/>
    <x v="0"/>
    <x v="0"/>
    <s v="WELLHEAD"/>
    <m/>
    <x v="0"/>
    <s v="CHAMPION TECHNOLOGIES VERNAL"/>
    <m/>
    <s v="7316-7840"/>
    <d v="2007-02-21T00:00:00"/>
    <x v="0"/>
    <x v="0"/>
  </r>
  <r>
    <x v="1"/>
    <s v="T27N R112W S29 fFRONTIER"/>
    <n v="5837"/>
    <x v="0"/>
    <x v="4"/>
    <s v="LABARGE"/>
    <s v="SW NE"/>
    <n v="29"/>
    <n v="27"/>
    <n v="112"/>
    <n v="42.294654999999999"/>
    <n v="-110.177134"/>
    <s v="4903524695"/>
    <s v="111-29D"/>
    <x v="0"/>
    <x v="15"/>
    <m/>
    <m/>
    <n v="269"/>
    <x v="0"/>
    <n v="7021"/>
    <n v="7290"/>
    <n v="7477"/>
    <n v="7411"/>
    <x v="3"/>
    <m/>
    <n v="7.11"/>
    <x v="1"/>
    <n v="375"/>
    <n v="734"/>
    <n v="8104"/>
    <n v="0"/>
    <x v="1"/>
    <n v="14160"/>
    <n v="1694"/>
    <n v="0"/>
    <x v="1"/>
    <n v="213"/>
    <n v="25332"/>
    <x v="0"/>
    <s v="EOG RESOURCES INC"/>
    <n v="18.712499999999999"/>
    <n v="60.400860000000002"/>
    <n v="352.524"/>
    <n v="0"/>
    <n v="431.63736"/>
    <n v="399.45359999999999"/>
    <n v="27.764659999999996"/>
    <n v="0"/>
    <x v="1"/>
    <n v="4.43466"/>
    <n v="431.65291999999999"/>
    <n v="-1.8024064860308146E-5"/>
    <n v="25280"/>
    <n v="-1.02742432624674E-3"/>
    <n v="4.3352364123439173E-2"/>
    <n v="0.13993427260327976"/>
    <n v="0.81671336327328103"/>
    <n v="0.92540460516287015"/>
    <n v="6.4321724036987854E-2"/>
    <n v="1.0273670800141929E-2"/>
    <x v="1"/>
    <n v="52"/>
    <x v="1"/>
    <n v="0"/>
    <n v="0"/>
    <x v="1"/>
    <n v="0"/>
    <x v="2"/>
    <x v="1"/>
    <n v="0"/>
    <x v="1"/>
    <x v="1"/>
    <x v="1"/>
    <n v="0"/>
    <x v="1"/>
    <x v="3"/>
    <x v="1"/>
    <x v="1"/>
    <x v="0"/>
    <x v="0"/>
    <x v="1"/>
    <x v="0"/>
    <x v="0"/>
    <x v="0"/>
    <x v="0"/>
    <x v="0"/>
    <x v="0"/>
    <m/>
    <x v="0"/>
    <x v="0"/>
    <x v="0"/>
    <x v="0"/>
    <x v="0"/>
    <s v="WELLHEAD"/>
    <m/>
    <x v="0"/>
    <s v="CHAMPION TECHNOLOGIES VERNAL"/>
    <m/>
    <s v="7021-7290"/>
    <d v="2007-02-21T00:00:00"/>
    <x v="0"/>
    <x v="0"/>
  </r>
  <r>
    <x v="0"/>
    <s v="T27N R112W S29 fFRONTIER"/>
    <n v="49124236"/>
    <x v="0"/>
    <x v="4"/>
    <s v="BIG PINEY-LABARGE"/>
    <m/>
    <s v="29"/>
    <s v=" 27"/>
    <s v=" 112"/>
    <n v="42.290109999999999"/>
    <n v="-110.17574"/>
    <s v="4903505205"/>
    <s v="UNIT R-8-29"/>
    <x v="0"/>
    <x v="15"/>
    <m/>
    <m/>
    <m/>
    <x v="0"/>
    <n v="2470"/>
    <m/>
    <n v="2980"/>
    <n v="2938"/>
    <x v="2"/>
    <d v="1974-05-29T00:00:00"/>
    <n v="8.1999998092651367"/>
    <x v="0"/>
    <n v="16"/>
    <n v="4"/>
    <n v="2757"/>
    <n v="24"/>
    <x v="0"/>
    <n v="3150"/>
    <n v="2001"/>
    <m/>
    <x v="0"/>
    <n v="0"/>
    <n v="6939"/>
    <x v="0"/>
    <s v="CHEM LAB"/>
    <n v="0.7984"/>
    <n v="0.32916000000000001"/>
    <n v="119.92949999999999"/>
    <n v="0.61392000000000002"/>
    <n v="121.67097999999999"/>
    <n v="88.861499999999992"/>
    <n v="32.796389999999995"/>
    <m/>
    <x v="0"/>
    <n v="0"/>
    <n v="121.65788999999998"/>
    <n v="5.3795507290217458E-5"/>
    <n v="7949"/>
    <n v="6.7839871037076838E-2"/>
    <n v="6.5619591458867194E-3"/>
    <n v="2.7053287480712333E-3"/>
    <n v="0.99073271210604208"/>
    <n v="0.73042118353359575"/>
    <n v="0.2695788164664043"/>
    <n v="0"/>
    <x v="0"/>
    <m/>
    <x v="0"/>
    <m/>
    <m/>
    <x v="0"/>
    <m/>
    <x v="0"/>
    <x v="0"/>
    <m/>
    <x v="0"/>
    <x v="0"/>
    <x v="0"/>
    <m/>
    <x v="0"/>
    <x v="0"/>
    <x v="0"/>
    <x v="0"/>
    <x v="0"/>
    <x v="0"/>
    <x v="0"/>
    <x v="0"/>
    <x v="0"/>
    <x v="0"/>
    <x v="0"/>
    <x v="0"/>
    <x v="0"/>
    <m/>
    <x v="0"/>
    <x v="0"/>
    <x v="0"/>
    <x v="0"/>
    <x v="0"/>
    <s v="PRODUCTION"/>
    <m/>
    <x v="0"/>
    <m/>
    <m/>
    <m/>
    <m/>
    <x v="0"/>
    <x v="0"/>
  </r>
  <r>
    <x v="1"/>
    <s v="T27N R112W S36 fFRONTIER"/>
    <n v="2193"/>
    <x v="0"/>
    <x v="4"/>
    <s v="BIRD CANYON"/>
    <s v="NE NE"/>
    <n v="36"/>
    <n v="27"/>
    <n v="112"/>
    <n v="42.28369"/>
    <n v="-110.11936900000001"/>
    <s v="4903520243"/>
    <s v="41-36 BIRD"/>
    <x v="0"/>
    <x v="15"/>
    <m/>
    <m/>
    <s v=""/>
    <x v="0"/>
    <m/>
    <m/>
    <n v="9663"/>
    <n v="9165"/>
    <x v="1"/>
    <d v="1998-04-02T00:00:00"/>
    <n v="7.43"/>
    <x v="1"/>
    <n v="1530"/>
    <n v="45"/>
    <n v="1920"/>
    <n v="1140"/>
    <x v="1"/>
    <n v="6400"/>
    <n v="634"/>
    <n v="0"/>
    <x v="1"/>
    <n v="23"/>
    <n v="11370"/>
    <x v="0"/>
    <s v="CROSS TIMBERS"/>
    <n v="76.346999999999994"/>
    <n v="3.7030500000000002"/>
    <n v="83.52"/>
    <n v="29.161199999999997"/>
    <n v="192.73124999999999"/>
    <n v="180.54399999999998"/>
    <n v="10.391259999999999"/>
    <n v="0"/>
    <x v="1"/>
    <n v="0.47886000000000006"/>
    <n v="191.41411999999997"/>
    <n v="3.4287280359516512E-3"/>
    <n v="11692"/>
    <n v="1.396236232763854E-2"/>
    <n v="0.39613191944741705"/>
    <n v="1.9213542173363171E-2"/>
    <n v="0.58465453837921977"/>
    <n v="0.94321150393711817"/>
    <n v="5.4286799740792376E-2"/>
    <n v="2.5016963220895103E-3"/>
    <x v="1"/>
    <n v="0"/>
    <x v="1"/>
    <n v="11032"/>
    <n v="0.8"/>
    <x v="0"/>
    <n v="0"/>
    <x v="0"/>
    <x v="1"/>
    <m/>
    <x v="1"/>
    <x v="1"/>
    <x v="1"/>
    <n v="0"/>
    <x v="1"/>
    <x v="3"/>
    <x v="1"/>
    <x v="1"/>
    <x v="0"/>
    <x v="0"/>
    <x v="0"/>
    <x v="0"/>
    <x v="0"/>
    <x v="0"/>
    <x v="0"/>
    <x v="0"/>
    <x v="0"/>
    <m/>
    <x v="0"/>
    <x v="0"/>
    <x v="0"/>
    <x v="0"/>
    <x v="0"/>
    <m/>
    <n v="19980402"/>
    <x v="2"/>
    <s v="ENERGY LABS - LAB No 984597-5"/>
    <m/>
    <m/>
    <d v="1998-04-20T00:00:00"/>
    <x v="0"/>
    <x v="0"/>
  </r>
  <r>
    <x v="0"/>
    <s v="T27N R113W S03 fFRONTIER"/>
    <n v="49004026"/>
    <x v="0"/>
    <x v="4"/>
    <s v="BIRCH CREEK"/>
    <m/>
    <s v="3"/>
    <s v=" 27"/>
    <s v=" 113"/>
    <n v="42.349029999999999"/>
    <n v="-110.26555"/>
    <s v="4903505531"/>
    <s v="UNIT NO. 6"/>
    <x v="0"/>
    <x v="15"/>
    <n v="4313"/>
    <m/>
    <n v="199"/>
    <x v="5"/>
    <n v="7368"/>
    <n v="7567"/>
    <m/>
    <m/>
    <x v="2"/>
    <d v="1960-02-09T00:00:00"/>
    <n v="6.4000000953674316"/>
    <x v="2"/>
    <n v="37"/>
    <n v="7"/>
    <n v="573"/>
    <n v="-3"/>
    <x v="0"/>
    <n v="900"/>
    <n v="110"/>
    <m/>
    <x v="0"/>
    <n v="8"/>
    <n v="1579"/>
    <x v="0"/>
    <m/>
    <n v="1.8463000000000001"/>
    <n v="0.57603000000000004"/>
    <n v="24.9255"/>
    <n v="0"/>
    <n v="27.347829999999998"/>
    <n v="25.388999999999999"/>
    <n v="1.8028999999999997"/>
    <m/>
    <x v="0"/>
    <n v="0.16656000000000001"/>
    <n v="27.358460000000001"/>
    <n v="-1.9431038003130138E-4"/>
    <n v="1629"/>
    <n v="1.5586034912718205E-2"/>
    <n v="6.7511755046012797E-2"/>
    <n v="2.1063097145184832E-2"/>
    <n v="0.91142514780880246"/>
    <n v="0.9280127609521881"/>
    <n v="6.5899177073563339E-2"/>
    <n v="6.0880619742485513E-3"/>
    <x v="0"/>
    <m/>
    <x v="0"/>
    <m/>
    <m/>
    <x v="0"/>
    <m/>
    <x v="0"/>
    <x v="0"/>
    <m/>
    <x v="0"/>
    <x v="0"/>
    <x v="0"/>
    <m/>
    <x v="0"/>
    <x v="0"/>
    <x v="0"/>
    <x v="0"/>
    <x v="0"/>
    <x v="0"/>
    <x v="0"/>
    <x v="0"/>
    <x v="0"/>
    <x v="0"/>
    <x v="0"/>
    <x v="0"/>
    <x v="0"/>
    <m/>
    <x v="0"/>
    <x v="0"/>
    <x v="0"/>
    <x v="0"/>
    <x v="0"/>
    <s v="PRODUCTION WATER"/>
    <m/>
    <x v="0"/>
    <m/>
    <m/>
    <m/>
    <m/>
    <x v="0"/>
    <x v="0"/>
  </r>
  <r>
    <x v="1"/>
    <s v="T27N R113W S04 fFRONTIER"/>
    <n v="5894"/>
    <x v="0"/>
    <x v="4"/>
    <s v="LABARGE"/>
    <s v="SE NW"/>
    <n v="4"/>
    <n v="27"/>
    <n v="113"/>
    <n v="42.355792999999998"/>
    <n v="-110.278054"/>
    <s v="4903525954"/>
    <s v="103-4"/>
    <x v="0"/>
    <x v="15"/>
    <m/>
    <m/>
    <n v="80"/>
    <x v="0"/>
    <n v="7312"/>
    <n v="7392"/>
    <n v="7750"/>
    <n v="7640"/>
    <x v="3"/>
    <d v="1899-12-31T00:00:00"/>
    <n v="6.51"/>
    <x v="1"/>
    <n v="276"/>
    <n v="29"/>
    <n v="4494"/>
    <n v="0"/>
    <x v="1"/>
    <n v="7140"/>
    <n v="0"/>
    <n v="0"/>
    <x v="1"/>
    <n v="155"/>
    <n v="12525"/>
    <x v="0"/>
    <s v="EOG RESOURCES INC"/>
    <n v="13.772399999999999"/>
    <n v="2.3864100000000001"/>
    <n v="195.48899999999998"/>
    <n v="0"/>
    <n v="211.64780999999996"/>
    <n v="201.4194"/>
    <n v="0"/>
    <n v="0"/>
    <x v="1"/>
    <n v="3.2271000000000001"/>
    <n v="204.6465"/>
    <n v="1.6818173661801817E-2"/>
    <n v="12094"/>
    <n v="-1.7506803688208294E-2"/>
    <n v="6.507225375967747E-2"/>
    <n v="1.1275382438400854E-2"/>
    <n v="0.92365236380192173"/>
    <n v="0.98423085662349463"/>
    <n v="0"/>
    <n v="1.576914337650534E-2"/>
    <x v="1"/>
    <n v="4"/>
    <x v="1"/>
    <n v="0"/>
    <n v="0"/>
    <x v="1"/>
    <n v="0"/>
    <x v="2"/>
    <x v="1"/>
    <n v="0"/>
    <x v="1"/>
    <x v="1"/>
    <x v="1"/>
    <n v="0"/>
    <x v="1"/>
    <x v="3"/>
    <x v="1"/>
    <x v="1"/>
    <x v="0"/>
    <x v="0"/>
    <x v="0"/>
    <x v="0"/>
    <x v="0"/>
    <x v="0"/>
    <x v="0"/>
    <x v="0"/>
    <x v="0"/>
    <m/>
    <x v="0"/>
    <x v="0"/>
    <x v="0"/>
    <x v="0"/>
    <x v="0"/>
    <s v="WELLHEAD"/>
    <n v="19000101"/>
    <x v="0"/>
    <s v="CHAMPION TECHNOLOGIES VERNAL"/>
    <m/>
    <s v="7312-7392"/>
    <d v="2008-01-29T00:00:00"/>
    <x v="0"/>
    <x v="0"/>
  </r>
  <r>
    <x v="0"/>
    <s v="T27N R113W S04 fFRONTIER"/>
    <n v="49015821"/>
    <x v="0"/>
    <x v="4"/>
    <s v="LABARGE"/>
    <m/>
    <s v="4"/>
    <s v=" 27"/>
    <s v=" 113"/>
    <n v="42.351300000000002"/>
    <n v="-110.2766"/>
    <m/>
    <s v="27 BNG"/>
    <x v="0"/>
    <x v="15"/>
    <m/>
    <m/>
    <n v="627"/>
    <x v="0"/>
    <n v="6813"/>
    <n v="7440"/>
    <m/>
    <m/>
    <x v="3"/>
    <d v="1960-04-08T00:00:00"/>
    <n v="6"/>
    <x v="2"/>
    <n v="50"/>
    <n v="5"/>
    <n v="358"/>
    <n v="-3"/>
    <x v="0"/>
    <n v="612"/>
    <n v="73"/>
    <m/>
    <x v="0"/>
    <n v="-3"/>
    <n v="1061"/>
    <x v="0"/>
    <m/>
    <n v="2.4950000000000001"/>
    <n v="0.41144999999999998"/>
    <n v="15.572999999999999"/>
    <n v="0"/>
    <n v="18.47945"/>
    <n v="17.264520000000001"/>
    <n v="1.1964699999999999"/>
    <m/>
    <x v="0"/>
    <n v="0"/>
    <n v="18.460990000000002"/>
    <n v="4.9972333843336671E-4"/>
    <n v="1089"/>
    <n v="1.3023255813953489E-2"/>
    <n v="0.13501484080965614"/>
    <n v="2.2265273046546297E-2"/>
    <n v="0.84271988614379745"/>
    <n v="0.93518928291494652"/>
    <n v="6.4810717085053385E-2"/>
    <n v="0"/>
    <x v="0"/>
    <m/>
    <x v="0"/>
    <m/>
    <m/>
    <x v="0"/>
    <m/>
    <x v="0"/>
    <x v="0"/>
    <m/>
    <x v="0"/>
    <x v="0"/>
    <x v="0"/>
    <m/>
    <x v="0"/>
    <x v="0"/>
    <x v="0"/>
    <x v="0"/>
    <x v="0"/>
    <x v="0"/>
    <x v="0"/>
    <x v="0"/>
    <x v="0"/>
    <x v="0"/>
    <x v="0"/>
    <x v="0"/>
    <x v="0"/>
    <m/>
    <x v="0"/>
    <x v="0"/>
    <x v="0"/>
    <x v="0"/>
    <x v="0"/>
    <s v="FLOWING"/>
    <m/>
    <x v="0"/>
    <m/>
    <m/>
    <m/>
    <m/>
    <x v="0"/>
    <x v="0"/>
  </r>
  <r>
    <x v="0"/>
    <s v="T27N R113W S05 fFRONTIER"/>
    <n v="49002631"/>
    <x v="0"/>
    <x v="4"/>
    <s v="LABARGE"/>
    <m/>
    <s v="5"/>
    <s v=" 27"/>
    <s v=" 113"/>
    <n v="42.349559999999997"/>
    <n v="-110.28811"/>
    <s v="4903505534"/>
    <s v="17 BNG"/>
    <x v="0"/>
    <x v="15"/>
    <m/>
    <m/>
    <n v="696"/>
    <x v="0"/>
    <n v="6396"/>
    <n v="7092"/>
    <n v="7390"/>
    <m/>
    <x v="3"/>
    <d v="1960-04-08T00:00:00"/>
    <n v="6.9000000953674316"/>
    <x v="2"/>
    <n v="76"/>
    <n v="4"/>
    <n v="469"/>
    <n v="-3"/>
    <x v="0"/>
    <n v="720"/>
    <n v="256"/>
    <m/>
    <x v="0"/>
    <n v="-3"/>
    <n v="1395"/>
    <x v="0"/>
    <m/>
    <n v="3.7923999999999998"/>
    <n v="0.32916000000000001"/>
    <n v="20.401499999999999"/>
    <n v="0"/>
    <n v="24.523059999999997"/>
    <n v="20.311199999999999"/>
    <n v="4.1958399999999996"/>
    <m/>
    <x v="0"/>
    <n v="0"/>
    <n v="24.50704"/>
    <n v="3.2673806498451931E-4"/>
    <n v="1516"/>
    <n v="4.1566472002748198E-2"/>
    <n v="0.15464627986882551"/>
    <n v="1.3422468484764954E-2"/>
    <n v="0.83193125164640958"/>
    <n v="0.82879042103819967"/>
    <n v="0.17120957896180033"/>
    <n v="0"/>
    <x v="0"/>
    <m/>
    <x v="0"/>
    <m/>
    <m/>
    <x v="0"/>
    <m/>
    <x v="0"/>
    <x v="0"/>
    <m/>
    <x v="0"/>
    <x v="0"/>
    <x v="0"/>
    <m/>
    <x v="0"/>
    <x v="0"/>
    <x v="0"/>
    <x v="0"/>
    <x v="0"/>
    <x v="0"/>
    <x v="0"/>
    <x v="0"/>
    <x v="0"/>
    <x v="0"/>
    <x v="0"/>
    <x v="0"/>
    <x v="0"/>
    <m/>
    <x v="0"/>
    <x v="0"/>
    <x v="0"/>
    <x v="0"/>
    <x v="0"/>
    <s v="FLOWING"/>
    <m/>
    <x v="0"/>
    <m/>
    <m/>
    <m/>
    <m/>
    <x v="0"/>
    <x v="0"/>
  </r>
  <r>
    <x v="0"/>
    <s v="T27N R113W S05 fFRONTIER"/>
    <n v="49015824"/>
    <x v="0"/>
    <x v="4"/>
    <s v="LABARGE"/>
    <m/>
    <s v="5"/>
    <s v=" 27"/>
    <s v=" 113"/>
    <n v="42.351300000000002"/>
    <n v="-110.2948"/>
    <m/>
    <s v="22 BNG"/>
    <x v="0"/>
    <x v="15"/>
    <m/>
    <m/>
    <n v="715"/>
    <x v="0"/>
    <n v="6448"/>
    <n v="7163"/>
    <m/>
    <m/>
    <x v="3"/>
    <d v="1960-04-08T00:00:00"/>
    <n v="6.9000000953674316"/>
    <x v="2"/>
    <n v="132"/>
    <n v="10"/>
    <n v="1554"/>
    <n v="-3"/>
    <x v="0"/>
    <n v="2540"/>
    <n v="183"/>
    <m/>
    <x v="0"/>
    <n v="16"/>
    <n v="4342"/>
    <x v="0"/>
    <m/>
    <n v="6.5868000000000002"/>
    <n v="0.82289999999999996"/>
    <n v="67.59899999999999"/>
    <n v="0"/>
    <n v="75.00869999999999"/>
    <n v="71.653399999999991"/>
    <n v="2.9993699999999999"/>
    <m/>
    <x v="0"/>
    <n v="0.33312000000000003"/>
    <n v="74.985889999999984"/>
    <n v="1.5207215140230649E-4"/>
    <n v="4429"/>
    <n v="9.9190514194504621E-3"/>
    <n v="8.7813813597622692E-2"/>
    <n v="1.0970727395622109E-2"/>
    <n v="0.90121545900675515"/>
    <n v="0.95555843906100213"/>
    <n v="3.9999125168748421E-2"/>
    <n v="4.4424357702495774E-3"/>
    <x v="0"/>
    <m/>
    <x v="0"/>
    <m/>
    <m/>
    <x v="0"/>
    <m/>
    <x v="0"/>
    <x v="0"/>
    <m/>
    <x v="0"/>
    <x v="0"/>
    <x v="0"/>
    <m/>
    <x v="0"/>
    <x v="0"/>
    <x v="0"/>
    <x v="0"/>
    <x v="0"/>
    <x v="0"/>
    <x v="0"/>
    <x v="0"/>
    <x v="0"/>
    <x v="0"/>
    <x v="0"/>
    <x v="0"/>
    <x v="0"/>
    <m/>
    <x v="0"/>
    <x v="0"/>
    <x v="0"/>
    <x v="0"/>
    <x v="0"/>
    <s v="FLOWING"/>
    <m/>
    <x v="0"/>
    <m/>
    <m/>
    <m/>
    <m/>
    <x v="0"/>
    <x v="0"/>
  </r>
  <r>
    <x v="1"/>
    <s v="T27N R113W S08 fFRONTIER"/>
    <n v="5895"/>
    <x v="0"/>
    <x v="4"/>
    <s v="LABARGE"/>
    <s v="SE NW"/>
    <n v="8"/>
    <n v="27"/>
    <n v="113"/>
    <n v="42.342551999999998"/>
    <n v="-110.301751"/>
    <s v="4903525606"/>
    <s v="111-08"/>
    <x v="0"/>
    <x v="15"/>
    <m/>
    <m/>
    <n v="586"/>
    <x v="0"/>
    <n v="6228"/>
    <n v="6814"/>
    <n v="7230"/>
    <n v="7143"/>
    <x v="3"/>
    <d v="1899-12-31T00:00:00"/>
    <n v="6.29"/>
    <x v="1"/>
    <n v="444"/>
    <n v="46"/>
    <n v="2659"/>
    <n v="0"/>
    <x v="1"/>
    <n v="4300"/>
    <n v="0"/>
    <n v="0"/>
    <x v="1"/>
    <n v="633"/>
    <n v="8556"/>
    <x v="0"/>
    <s v="EOG RESOURCES INC"/>
    <n v="22.1556"/>
    <n v="3.7853400000000001"/>
    <n v="115.66649999999998"/>
    <n v="0"/>
    <n v="141.60744"/>
    <n v="121.303"/>
    <n v="0"/>
    <n v="0"/>
    <x v="1"/>
    <n v="13.179060000000002"/>
    <n v="134.48205999999999"/>
    <n v="2.5808225231310888E-2"/>
    <n v="8082"/>
    <n v="-2.8489001081860799E-2"/>
    <n v="0.15645788102659014"/>
    <n v="2.6731222596778816E-2"/>
    <n v="0.81681089637663096"/>
    <n v="0.90200135244805146"/>
    <n v="0"/>
    <n v="9.7998647551948578E-2"/>
    <x v="1"/>
    <n v="40"/>
    <x v="1"/>
    <n v="0"/>
    <n v="0"/>
    <x v="1"/>
    <n v="0"/>
    <x v="2"/>
    <x v="1"/>
    <n v="0"/>
    <x v="1"/>
    <x v="1"/>
    <x v="1"/>
    <n v="0"/>
    <x v="1"/>
    <x v="3"/>
    <x v="1"/>
    <x v="1"/>
    <x v="0"/>
    <x v="0"/>
    <x v="0"/>
    <x v="0"/>
    <x v="0"/>
    <x v="0"/>
    <x v="0"/>
    <x v="0"/>
    <x v="0"/>
    <m/>
    <x v="0"/>
    <x v="0"/>
    <x v="0"/>
    <x v="0"/>
    <x v="0"/>
    <s v="WELLHEAD; NO LABARGE SHALLOW UNIT  - KF2 1-3"/>
    <n v="19000101"/>
    <x v="0"/>
    <s v="CHAMPION TECHNOLOGIES VERNAL"/>
    <m/>
    <s v="6228-6814"/>
    <d v="2008-01-29T00:00:00"/>
    <x v="0"/>
    <x v="0"/>
  </r>
  <r>
    <x v="0"/>
    <s v="T27N R113W S10 fFRONTIER"/>
    <n v="49003386"/>
    <x v="0"/>
    <x v="4"/>
    <s v="BIRCH CREEK"/>
    <m/>
    <s v="10"/>
    <s v=" 27"/>
    <s v=" 113"/>
    <n v="42.339359999999999"/>
    <n v="-110.26459"/>
    <s v="4903505500"/>
    <s v="UNIT NO. 5"/>
    <x v="0"/>
    <x v="15"/>
    <n v="4926"/>
    <m/>
    <n v="30"/>
    <x v="0"/>
    <n v="7365"/>
    <n v="7395"/>
    <m/>
    <m/>
    <x v="2"/>
    <d v="1960-02-09T00:00:00"/>
    <n v="8"/>
    <x v="2"/>
    <n v="34"/>
    <n v="6"/>
    <n v="429"/>
    <n v="-3"/>
    <x v="0"/>
    <n v="544"/>
    <n v="317"/>
    <m/>
    <x v="0"/>
    <n v="15"/>
    <n v="1184"/>
    <x v="0"/>
    <m/>
    <n v="1.6966000000000001"/>
    <n v="0.49374000000000001"/>
    <n v="18.6615"/>
    <n v="0"/>
    <n v="20.851839999999999"/>
    <n v="15.34624"/>
    <n v="5.1956299999999995"/>
    <m/>
    <x v="0"/>
    <n v="0.31230000000000002"/>
    <n v="20.85417"/>
    <n v="-5.5867247909848227E-5"/>
    <n v="1339"/>
    <n v="6.1434799841458582E-2"/>
    <n v="8.1364522267579273E-2"/>
    <n v="2.3678485927380991E-2"/>
    <n v="0.89495699180503974"/>
    <n v="0.7358835187398971"/>
    <n v="0.24914105907835218"/>
    <n v="1.4975422181750702E-2"/>
    <x v="0"/>
    <m/>
    <x v="0"/>
    <m/>
    <m/>
    <x v="0"/>
    <m/>
    <x v="0"/>
    <x v="0"/>
    <m/>
    <x v="0"/>
    <x v="0"/>
    <x v="0"/>
    <m/>
    <x v="0"/>
    <x v="0"/>
    <x v="0"/>
    <x v="0"/>
    <x v="0"/>
    <x v="0"/>
    <x v="0"/>
    <x v="0"/>
    <x v="0"/>
    <x v="0"/>
    <x v="0"/>
    <x v="0"/>
    <x v="0"/>
    <m/>
    <x v="0"/>
    <x v="0"/>
    <x v="0"/>
    <x v="0"/>
    <x v="0"/>
    <s v="PRODUCTION WATER"/>
    <m/>
    <x v="0"/>
    <m/>
    <m/>
    <m/>
    <m/>
    <x v="0"/>
    <x v="0"/>
  </r>
  <r>
    <x v="0"/>
    <s v="T27N R113W S11 fFRONTIER"/>
    <n v="49004009"/>
    <x v="0"/>
    <x v="4"/>
    <s v="BIRCH CREEK"/>
    <m/>
    <s v="11"/>
    <s v=" 27"/>
    <s v=" 113"/>
    <n v="42.338639999999998"/>
    <n v="-110.24337"/>
    <s v="4903505494"/>
    <s v="UNIT NO. 3"/>
    <x v="0"/>
    <x v="15"/>
    <m/>
    <n v="750"/>
    <n v="56"/>
    <x v="0"/>
    <n v="7092"/>
    <n v="7148"/>
    <m/>
    <m/>
    <x v="2"/>
    <d v="1960-02-09T00:00:00"/>
    <n v="7.1999998092651367"/>
    <x v="2"/>
    <n v="1197"/>
    <n v="87"/>
    <n v="8915"/>
    <n v="-3"/>
    <x v="0"/>
    <n v="15900"/>
    <n v="305"/>
    <m/>
    <x v="0"/>
    <n v="53"/>
    <n v="26316"/>
    <x v="0"/>
    <m/>
    <n v="59.7303"/>
    <n v="7.15923"/>
    <n v="387.80250000000001"/>
    <n v="0"/>
    <n v="454.69202999999993"/>
    <n v="448.53899999999999"/>
    <n v="4.9989499999999998"/>
    <m/>
    <x v="0"/>
    <n v="1.1034600000000001"/>
    <n v="454.64140999999995"/>
    <n v="5.5667148895327987E-5"/>
    <n v="26451"/>
    <n v="2.558417192563534E-3"/>
    <n v="0.13136429947980396"/>
    <n v="1.5745228699082323E-2"/>
    <n v="0.85289047182111377"/>
    <n v="0.98657753150994332"/>
    <n v="1.0995368855643837E-2"/>
    <n v="2.4270996344129768E-3"/>
    <x v="0"/>
    <m/>
    <x v="0"/>
    <m/>
    <m/>
    <x v="0"/>
    <m/>
    <x v="0"/>
    <x v="0"/>
    <m/>
    <x v="0"/>
    <x v="0"/>
    <x v="0"/>
    <m/>
    <x v="0"/>
    <x v="0"/>
    <x v="0"/>
    <x v="0"/>
    <x v="0"/>
    <x v="0"/>
    <x v="0"/>
    <x v="0"/>
    <x v="0"/>
    <x v="0"/>
    <x v="0"/>
    <x v="0"/>
    <x v="0"/>
    <m/>
    <x v="0"/>
    <x v="0"/>
    <x v="0"/>
    <x v="0"/>
    <x v="0"/>
    <s v="PRODUCTION WATER"/>
    <m/>
    <x v="0"/>
    <m/>
    <m/>
    <m/>
    <m/>
    <x v="0"/>
    <x v="0"/>
  </r>
  <r>
    <x v="0"/>
    <s v="T27N R113W S15 fFRONTIER"/>
    <n v="49004008"/>
    <x v="0"/>
    <x v="4"/>
    <s v="BIRCH CREEK"/>
    <m/>
    <s v="15"/>
    <s v=" 27"/>
    <s v=" 113"/>
    <n v="42.328580000000002"/>
    <n v="-110.26090000000001"/>
    <s v="4903505443"/>
    <s v="UNIT NO. 8"/>
    <x v="0"/>
    <x v="15"/>
    <n v="4257"/>
    <m/>
    <n v="556"/>
    <x v="0"/>
    <n v="6500"/>
    <n v="7056"/>
    <m/>
    <m/>
    <x v="2"/>
    <d v="1960-02-09T00:00:00"/>
    <n v="8.1000003814697266"/>
    <x v="2"/>
    <n v="80"/>
    <n v="28"/>
    <n v="2734"/>
    <n v="-3"/>
    <x v="0"/>
    <n v="3830"/>
    <n v="805"/>
    <m/>
    <x v="0"/>
    <n v="190"/>
    <n v="7258"/>
    <x v="0"/>
    <m/>
    <n v="3.992"/>
    <n v="2.3041200000000002"/>
    <n v="118.92899999999999"/>
    <n v="0"/>
    <n v="125.22511999999999"/>
    <n v="108.04429999999999"/>
    <n v="13.193949999999999"/>
    <m/>
    <x v="0"/>
    <n v="3.9558000000000004"/>
    <n v="125.19404999999999"/>
    <n v="1.2407197100764973E-4"/>
    <n v="7661"/>
    <n v="2.7012534352168376E-2"/>
    <n v="3.18785879382667E-2"/>
    <n v="1.8399822655390551E-2"/>
    <n v="0.94972158940634277"/>
    <n v="0.86301465604795113"/>
    <n v="0.10538799567551334"/>
    <n v="3.1597348276535514E-2"/>
    <x v="0"/>
    <m/>
    <x v="0"/>
    <m/>
    <m/>
    <x v="0"/>
    <m/>
    <x v="0"/>
    <x v="0"/>
    <m/>
    <x v="0"/>
    <x v="0"/>
    <x v="0"/>
    <m/>
    <x v="0"/>
    <x v="0"/>
    <x v="0"/>
    <x v="0"/>
    <x v="0"/>
    <x v="0"/>
    <x v="0"/>
    <x v="0"/>
    <x v="0"/>
    <x v="0"/>
    <x v="0"/>
    <x v="0"/>
    <x v="0"/>
    <m/>
    <x v="0"/>
    <x v="0"/>
    <x v="0"/>
    <x v="0"/>
    <x v="0"/>
    <s v="PRODUCTION WATER"/>
    <m/>
    <x v="0"/>
    <m/>
    <m/>
    <m/>
    <m/>
    <x v="0"/>
    <x v="0"/>
  </r>
  <r>
    <x v="1"/>
    <s v="T27N R113W S17 fFRONTIER"/>
    <n v="5896"/>
    <x v="0"/>
    <x v="4"/>
    <s v="LABARGE"/>
    <s v="NW SE"/>
    <n v="17"/>
    <n v="27"/>
    <n v="113"/>
    <n v="42.324601000000001"/>
    <n v="-110.294696"/>
    <s v="4903525373"/>
    <s v="115-17"/>
    <x v="0"/>
    <x v="15"/>
    <m/>
    <m/>
    <n v="70"/>
    <x v="0"/>
    <n v="6996"/>
    <n v="7066"/>
    <n v="7230"/>
    <n v="7169"/>
    <x v="3"/>
    <m/>
    <n v="6.77"/>
    <x v="1"/>
    <n v="74"/>
    <n v="13"/>
    <n v="3206"/>
    <n v="0"/>
    <x v="1"/>
    <n v="4560"/>
    <n v="639"/>
    <n v="0"/>
    <x v="1"/>
    <n v="245"/>
    <n v="8739"/>
    <x v="0"/>
    <s v="EOG RESOURCES INC"/>
    <n v="3.6926000000000001"/>
    <n v="1.0697700000000001"/>
    <n v="139.46099999999998"/>
    <n v="0"/>
    <n v="144.22336999999999"/>
    <n v="128.63759999999999"/>
    <n v="10.473209999999998"/>
    <n v="0"/>
    <x v="1"/>
    <n v="5.1009000000000002"/>
    <n v="144.21170999999998"/>
    <n v="4.0425041225936259E-5"/>
    <n v="8737"/>
    <n v="-1.1444266422522316E-4"/>
    <n v="2.560334015215426E-2"/>
    <n v="7.4174525252044812E-3"/>
    <n v="0.9669792073226412"/>
    <n v="0.89200523313952806"/>
    <n v="7.2623852806405251E-2"/>
    <n v="3.5370914054066768E-2"/>
    <x v="1"/>
    <n v="2"/>
    <x v="1"/>
    <n v="0"/>
    <n v="0"/>
    <x v="1"/>
    <n v="0"/>
    <x v="2"/>
    <x v="1"/>
    <n v="0"/>
    <x v="1"/>
    <x v="1"/>
    <x v="1"/>
    <n v="0"/>
    <x v="1"/>
    <x v="3"/>
    <x v="1"/>
    <x v="1"/>
    <x v="0"/>
    <x v="0"/>
    <x v="0"/>
    <x v="0"/>
    <x v="0"/>
    <x v="0"/>
    <x v="0"/>
    <x v="0"/>
    <x v="0"/>
    <m/>
    <x v="0"/>
    <x v="0"/>
    <x v="0"/>
    <x v="0"/>
    <x v="0"/>
    <s v="WELLHEAD"/>
    <m/>
    <x v="0"/>
    <s v="CHAMPION TECHNOLOGIES VERNAL"/>
    <m/>
    <s v="6996-7066"/>
    <d v="2008-01-29T00:00:00"/>
    <x v="0"/>
    <x v="0"/>
  </r>
  <r>
    <x v="0"/>
    <s v="T27N R113W S19 fFRONTIER"/>
    <n v="49001393"/>
    <x v="0"/>
    <x v="4"/>
    <s v="HOGSBACK"/>
    <m/>
    <s v="19"/>
    <s v=" 27"/>
    <s v=" 113"/>
    <n v="42.306449999999998"/>
    <n v="-110.30703"/>
    <s v="4903505357"/>
    <s v="UNIT NO. 87-19"/>
    <x v="0"/>
    <x v="15"/>
    <m/>
    <m/>
    <n v="611"/>
    <x v="4"/>
    <n v="6488"/>
    <n v="7099"/>
    <m/>
    <m/>
    <x v="2"/>
    <d v="1957-05-03T00:00:00"/>
    <n v="8.1999998092651367"/>
    <x v="0"/>
    <n v="92"/>
    <n v="5"/>
    <n v="1039"/>
    <n v="-3"/>
    <x v="0"/>
    <n v="1565"/>
    <n v="366"/>
    <m/>
    <x v="0"/>
    <n v="5"/>
    <n v="2886"/>
    <x v="0"/>
    <m/>
    <n v="4.5907999999999998"/>
    <n v="0.41144999999999998"/>
    <n v="45.1965"/>
    <n v="0"/>
    <n v="50.198749999999997"/>
    <n v="44.148649999999996"/>
    <n v="5.9987399999999997"/>
    <m/>
    <x v="0"/>
    <n v="0.10410000000000001"/>
    <n v="50.251489999999997"/>
    <n v="-5.250360775643035E-4"/>
    <n v="3066"/>
    <n v="3.0241935483870969E-2"/>
    <n v="9.145247640628501E-2"/>
    <n v="8.1964192335466507E-3"/>
    <n v="0.9003511043601683"/>
    <n v="0.87855404884511878"/>
    <n v="0.11937437078980145"/>
    <n v="2.0715803650797225E-3"/>
    <x v="0"/>
    <m/>
    <x v="0"/>
    <m/>
    <m/>
    <x v="0"/>
    <m/>
    <x v="0"/>
    <x v="0"/>
    <m/>
    <x v="0"/>
    <x v="0"/>
    <x v="0"/>
    <m/>
    <x v="0"/>
    <x v="0"/>
    <x v="0"/>
    <x v="0"/>
    <x v="0"/>
    <x v="0"/>
    <x v="0"/>
    <x v="0"/>
    <x v="0"/>
    <x v="0"/>
    <x v="0"/>
    <x v="0"/>
    <x v="0"/>
    <m/>
    <x v="0"/>
    <x v="0"/>
    <x v="0"/>
    <x v="0"/>
    <x v="0"/>
    <s v="PROD. WATER"/>
    <m/>
    <x v="0"/>
    <m/>
    <m/>
    <m/>
    <m/>
    <x v="0"/>
    <x v="0"/>
  </r>
  <r>
    <x v="1"/>
    <s v="T27N R113W S19 fFRONTIER"/>
    <n v="1262"/>
    <x v="0"/>
    <x v="4"/>
    <m/>
    <s v="SE NW"/>
    <n v="19"/>
    <n v="27"/>
    <n v="113"/>
    <n v="42.312840000000001"/>
    <n v="-110.28102"/>
    <s v="4903505384"/>
    <s v="33-19"/>
    <x v="0"/>
    <x v="15"/>
    <m/>
    <m/>
    <s v=""/>
    <x v="0"/>
    <m/>
    <m/>
    <m/>
    <m/>
    <x v="1"/>
    <d v="1975-05-01T00:00:00"/>
    <n v="7.9"/>
    <x v="1"/>
    <n v="220"/>
    <n v="6"/>
    <n v="2706"/>
    <n v="34"/>
    <x v="1"/>
    <n v="4220"/>
    <n v="671"/>
    <n v="0"/>
    <x v="1"/>
    <n v="3"/>
    <n v="7519"/>
    <x v="0"/>
    <s v="EXXON MOBIL OIL"/>
    <n v="10.978"/>
    <n v="0.49374000000000001"/>
    <n v="117.711"/>
    <n v="0.86971999999999994"/>
    <n v="130.05246"/>
    <n v="119.0462"/>
    <n v="10.997689999999999"/>
    <n v="0"/>
    <x v="1"/>
    <n v="6.2460000000000002E-2"/>
    <n v="130.10634999999999"/>
    <n v="-2.0714270641073254E-4"/>
    <n v="7860"/>
    <n v="2.2173093179010339E-2"/>
    <n v="8.4412090321090427E-2"/>
    <n v="3.7964679791524132E-3"/>
    <n v="0.91179144169975723"/>
    <n v="0.91499146659636521"/>
    <n v="8.4528464598384312E-2"/>
    <n v="4.8006880525047399E-4"/>
    <x v="1"/>
    <n v="0"/>
    <x v="1"/>
    <n v="7364"/>
    <n v="1.3"/>
    <x v="0"/>
    <n v="0"/>
    <x v="0"/>
    <x v="1"/>
    <m/>
    <x v="1"/>
    <x v="1"/>
    <x v="1"/>
    <n v="0"/>
    <x v="1"/>
    <x v="3"/>
    <x v="1"/>
    <x v="1"/>
    <x v="0"/>
    <x v="0"/>
    <x v="0"/>
    <x v="0"/>
    <x v="0"/>
    <x v="0"/>
    <x v="0"/>
    <x v="0"/>
    <x v="0"/>
    <m/>
    <x v="0"/>
    <x v="0"/>
    <x v="0"/>
    <x v="0"/>
    <x v="0"/>
    <s v="GAS WELL"/>
    <n v="19750501"/>
    <x v="1"/>
    <s v="CHEMICAL AND GEOLOCICAL LABS LAB No 15987-5"/>
    <m/>
    <m/>
    <d v="1975-05-03T00:00:00"/>
    <x v="0"/>
    <x v="0"/>
  </r>
  <r>
    <x v="0"/>
    <s v="T27N R113W S20 fFRONTIER"/>
    <n v="49001391"/>
    <x v="0"/>
    <x v="4"/>
    <s v="LABARGE"/>
    <m/>
    <s v="20"/>
    <s v=" 27"/>
    <s v=" 113"/>
    <n v="42.31476"/>
    <n v="-110.29065"/>
    <s v="4903505386"/>
    <s v="21 BNG"/>
    <x v="0"/>
    <x v="15"/>
    <m/>
    <m/>
    <n v="1338"/>
    <x v="0"/>
    <n v="6170"/>
    <n v="7508"/>
    <n v="7722"/>
    <n v="7542"/>
    <x v="3"/>
    <d v="1960-04-08T00:00:00"/>
    <n v="7.5"/>
    <x v="2"/>
    <n v="2283"/>
    <n v="17"/>
    <n v="2508"/>
    <n v="-3"/>
    <x v="0"/>
    <n v="7700"/>
    <n v="427"/>
    <m/>
    <x v="0"/>
    <n v="11"/>
    <n v="12729"/>
    <x v="0"/>
    <m/>
    <n v="113.9217"/>
    <n v="1.39893"/>
    <n v="109.098"/>
    <n v="0"/>
    <n v="224.41863000000001"/>
    <n v="217.21699999999998"/>
    <n v="6.9985299999999997"/>
    <m/>
    <x v="0"/>
    <n v="0.22902000000000003"/>
    <n v="224.44454999999996"/>
    <n v="-5.7745881495462931E-5"/>
    <n v="12940"/>
    <n v="8.2200319451478428E-3"/>
    <n v="0.50763031571844097"/>
    <n v="6.23357338916114E-3"/>
    <n v="0.48613611089239783"/>
    <n v="0.9677980596989324"/>
    <n v="3.1181554642338166E-2"/>
    <n v="1.0203856587295173E-3"/>
    <x v="0"/>
    <m/>
    <x v="0"/>
    <m/>
    <m/>
    <x v="0"/>
    <m/>
    <x v="0"/>
    <x v="0"/>
    <m/>
    <x v="0"/>
    <x v="0"/>
    <x v="0"/>
    <m/>
    <x v="0"/>
    <x v="0"/>
    <x v="0"/>
    <x v="0"/>
    <x v="0"/>
    <x v="0"/>
    <x v="0"/>
    <x v="0"/>
    <x v="0"/>
    <x v="0"/>
    <x v="0"/>
    <x v="0"/>
    <x v="0"/>
    <m/>
    <x v="0"/>
    <x v="0"/>
    <x v="0"/>
    <x v="0"/>
    <x v="0"/>
    <s v="FLOWING"/>
    <m/>
    <x v="0"/>
    <m/>
    <m/>
    <m/>
    <m/>
    <x v="0"/>
    <x v="0"/>
  </r>
  <r>
    <x v="0"/>
    <s v="T27N R113W S21 fFRONTIER"/>
    <n v="49001392"/>
    <x v="0"/>
    <x v="4"/>
    <s v="LABARGE"/>
    <m/>
    <s v="21"/>
    <s v=" 27"/>
    <s v=" 113"/>
    <n v="42.317790000000002"/>
    <n v="-110.27132"/>
    <s v="4903505393"/>
    <s v="26 BNG"/>
    <x v="0"/>
    <x v="15"/>
    <m/>
    <m/>
    <n v="924"/>
    <x v="0"/>
    <n v="6036"/>
    <n v="6960"/>
    <n v="7140"/>
    <n v="6995"/>
    <x v="3"/>
    <d v="1960-04-08T00:00:00"/>
    <n v="7.0999999046325684"/>
    <x v="2"/>
    <n v="190"/>
    <n v="17"/>
    <n v="1860"/>
    <n v="-3"/>
    <x v="0"/>
    <n v="3080"/>
    <n v="293"/>
    <m/>
    <x v="0"/>
    <n v="5"/>
    <n v="5296"/>
    <x v="0"/>
    <m/>
    <n v="9.4809999999999999"/>
    <n v="1.39893"/>
    <n v="80.91"/>
    <n v="0"/>
    <n v="91.789929999999998"/>
    <n v="86.886799999999994"/>
    <n v="4.8022699999999992"/>
    <m/>
    <x v="0"/>
    <n v="0.10410000000000001"/>
    <n v="91.793169999999989"/>
    <n v="-1.7648683348254973E-5"/>
    <n v="5439"/>
    <n v="1.3320912901723336E-2"/>
    <n v="0.10329019751948824"/>
    <n v="1.5240560702029079E-2"/>
    <n v="0.88146924177848263"/>
    <n v="0.94654972695680961"/>
    <n v="5.2316201739192575E-2"/>
    <n v="1.1340713039978904E-3"/>
    <x v="0"/>
    <m/>
    <x v="0"/>
    <m/>
    <m/>
    <x v="0"/>
    <m/>
    <x v="0"/>
    <x v="0"/>
    <m/>
    <x v="0"/>
    <x v="0"/>
    <x v="0"/>
    <m/>
    <x v="0"/>
    <x v="0"/>
    <x v="0"/>
    <x v="0"/>
    <x v="0"/>
    <x v="0"/>
    <x v="0"/>
    <x v="0"/>
    <x v="0"/>
    <x v="0"/>
    <x v="0"/>
    <x v="0"/>
    <x v="0"/>
    <m/>
    <x v="0"/>
    <x v="0"/>
    <x v="0"/>
    <x v="0"/>
    <x v="0"/>
    <s v="FLOWING"/>
    <m/>
    <x v="0"/>
    <m/>
    <m/>
    <m/>
    <m/>
    <x v="0"/>
    <x v="0"/>
  </r>
  <r>
    <x v="1"/>
    <s v="T27N R113W S27 fFRONTIER"/>
    <n v="1772"/>
    <x v="0"/>
    <x v="4"/>
    <m/>
    <s v="SE SE"/>
    <n v="27"/>
    <n v="27"/>
    <n v="113"/>
    <n v="42.29242"/>
    <n v="-110.24892"/>
    <s v="4903520985"/>
    <s v="94 GRB"/>
    <x v="0"/>
    <x v="15"/>
    <m/>
    <m/>
    <s v=""/>
    <x v="0"/>
    <m/>
    <m/>
    <n v="7660"/>
    <n v="7620"/>
    <x v="1"/>
    <d v="1990-08-29T00:00:00"/>
    <n v="6.45"/>
    <x v="1"/>
    <n v="59.1"/>
    <n v="13.1"/>
    <n v="880"/>
    <n v="57"/>
    <x v="1"/>
    <n v="1412"/>
    <n v="65"/>
    <n v="0"/>
    <x v="1"/>
    <n v="2.2999999999999998"/>
    <n v="2516"/>
    <x v="0"/>
    <s v="EOG RESOURCES"/>
    <n v="2.94909"/>
    <n v="1.0779989999999999"/>
    <n v="38.28"/>
    <n v="1.4580599999999999"/>
    <n v="43.765148999999994"/>
    <n v="39.832519999999995"/>
    <n v="1.0653499999999998"/>
    <n v="0"/>
    <x v="1"/>
    <n v="4.7885999999999998E-2"/>
    <n v="40.945755999999996"/>
    <n v="3.3282527202371383E-2"/>
    <n v="2488.5"/>
    <n v="-5.495054450994105E-3"/>
    <n v="6.7384438700300101E-2"/>
    <n v="2.4631448187232268E-2"/>
    <n v="0.90798411311246774"/>
    <n v="0.97281193196188631"/>
    <n v="2.601856954356881E-2"/>
    <n v="1.1694984945448315E-3"/>
    <x v="1"/>
    <n v="130"/>
    <x v="1"/>
    <n v="2327"/>
    <n v="2"/>
    <x v="0"/>
    <n v="0"/>
    <x v="0"/>
    <x v="1"/>
    <m/>
    <x v="1"/>
    <x v="1"/>
    <x v="1"/>
    <n v="0"/>
    <x v="1"/>
    <x v="3"/>
    <x v="1"/>
    <x v="1"/>
    <x v="0"/>
    <x v="0"/>
    <x v="0"/>
    <x v="0"/>
    <x v="0"/>
    <x v="0"/>
    <x v="0"/>
    <x v="0"/>
    <x v="0"/>
    <m/>
    <x v="0"/>
    <x v="0"/>
    <x v="0"/>
    <x v="0"/>
    <x v="0"/>
    <m/>
    <n v="19900829"/>
    <x v="1"/>
    <s v="ENERGY LABS CASPER No 90-25078"/>
    <m/>
    <m/>
    <d v="1990-10-03T00:00:00"/>
    <x v="0"/>
    <x v="0"/>
  </r>
  <r>
    <x v="1"/>
    <s v="T27N R113W S36 fFRONTIER"/>
    <n v="5839"/>
    <x v="0"/>
    <x v="4"/>
    <s v="GREEN RIVER BEND"/>
    <s v="SE SE"/>
    <n v="36"/>
    <n v="27"/>
    <n v="113"/>
    <n v="42.280028999999999"/>
    <n v="-110.20749000000001"/>
    <s v="4903524387"/>
    <s v="255-36"/>
    <x v="0"/>
    <x v="15"/>
    <m/>
    <m/>
    <n v="119"/>
    <x v="0"/>
    <n v="6926"/>
    <n v="7045"/>
    <n v="7363"/>
    <n v="7296"/>
    <x v="3"/>
    <m/>
    <n v="6.54"/>
    <x v="1"/>
    <n v="510"/>
    <n v="93"/>
    <n v="7333"/>
    <n v="0"/>
    <x v="1"/>
    <n v="11940"/>
    <n v="620"/>
    <n v="0"/>
    <x v="1"/>
    <n v="245"/>
    <n v="20744"/>
    <x v="0"/>
    <s v="EOG RESOURCES INC"/>
    <n v="25.449000000000002"/>
    <n v="7.6529699999999998"/>
    <n v="318.9855"/>
    <n v="0"/>
    <n v="352.08747"/>
    <n v="336.82740000000001"/>
    <n v="10.161799999999999"/>
    <n v="0"/>
    <x v="1"/>
    <n v="5.1009000000000002"/>
    <n v="352.09010000000001"/>
    <n v="-3.7348534120599272E-6"/>
    <n v="20741"/>
    <n v="-7.2315294684825845E-5"/>
    <n v="7.2280334202179941E-2"/>
    <n v="2.1735990775246843E-2"/>
    <n v="0.90598367502257326"/>
    <n v="0.95665115264530298"/>
    <n v="2.8861362475116451E-2"/>
    <n v="1.4487484879580539E-2"/>
    <x v="1"/>
    <n v="3"/>
    <x v="1"/>
    <n v="0"/>
    <n v="0"/>
    <x v="1"/>
    <n v="0"/>
    <x v="2"/>
    <x v="1"/>
    <n v="0"/>
    <x v="1"/>
    <x v="1"/>
    <x v="1"/>
    <n v="0"/>
    <x v="1"/>
    <x v="3"/>
    <x v="1"/>
    <x v="1"/>
    <x v="0"/>
    <x v="0"/>
    <x v="1"/>
    <x v="0"/>
    <x v="0"/>
    <x v="0"/>
    <x v="0"/>
    <x v="0"/>
    <x v="0"/>
    <m/>
    <x v="0"/>
    <x v="0"/>
    <x v="0"/>
    <x v="0"/>
    <x v="0"/>
    <s v="WELLHEAD"/>
    <m/>
    <x v="0"/>
    <s v="CHAMPION TECHNOLOGIES VERNAL"/>
    <m/>
    <s v="6926-7045"/>
    <d v="2007-02-21T00:00:00"/>
    <x v="0"/>
    <x v="0"/>
  </r>
  <r>
    <x v="1"/>
    <s v="T27N R113W S36 fFRONTIER"/>
    <n v="5840"/>
    <x v="0"/>
    <x v="4"/>
    <s v="GREEN RIVER BEND"/>
    <s v="SW NW"/>
    <n v="36"/>
    <n v="27"/>
    <n v="113"/>
    <n v="42.285252999999997"/>
    <n v="-110.226061"/>
    <s v="4903524609"/>
    <s v="257-36H"/>
    <x v="0"/>
    <x v="15"/>
    <m/>
    <m/>
    <m/>
    <x v="0"/>
    <s v="6919"/>
    <m/>
    <n v="10790"/>
    <n v="10758"/>
    <x v="3"/>
    <m/>
    <n v="7.07"/>
    <x v="1"/>
    <n v="674"/>
    <n v="398"/>
    <n v="8711"/>
    <n v="0"/>
    <x v="1"/>
    <n v="14380"/>
    <n v="1950"/>
    <n v="0"/>
    <x v="1"/>
    <n v="370"/>
    <n v="26501"/>
    <x v="0"/>
    <s v="EOG RESOURCES INC"/>
    <n v="33.632599999999996"/>
    <n v="32.751420000000003"/>
    <n v="378.92849999999999"/>
    <n v="0"/>
    <n v="445.31251999999995"/>
    <n v="405.65979999999996"/>
    <n v="31.960499999999996"/>
    <n v="0"/>
    <x v="1"/>
    <n v="7.7034000000000002"/>
    <n v="445.32369999999992"/>
    <n v="-1.2552824316944521E-5"/>
    <n v="26483"/>
    <n v="-3.3972520006039558E-4"/>
    <n v="7.5525835204453717E-2"/>
    <n v="7.3547045117887108E-2"/>
    <n v="0.85092711967765922"/>
    <n v="0.91093242960120924"/>
    <n v="7.1769142311536541E-2"/>
    <n v="1.7298428087254285E-2"/>
    <x v="1"/>
    <n v="18"/>
    <x v="1"/>
    <n v="0"/>
    <n v="0"/>
    <x v="1"/>
    <n v="0"/>
    <x v="2"/>
    <x v="1"/>
    <n v="0"/>
    <x v="1"/>
    <x v="1"/>
    <x v="1"/>
    <n v="0"/>
    <x v="1"/>
    <x v="3"/>
    <x v="1"/>
    <x v="1"/>
    <x v="0"/>
    <x v="0"/>
    <x v="1"/>
    <x v="0"/>
    <x v="0"/>
    <x v="0"/>
    <x v="0"/>
    <x v="0"/>
    <x v="0"/>
    <m/>
    <x v="0"/>
    <x v="0"/>
    <x v="0"/>
    <x v="0"/>
    <x v="0"/>
    <s v="WELLHEAD"/>
    <m/>
    <x v="0"/>
    <s v="CHAMPION TECHNOLOGIES VERNAL"/>
    <s v="6919"/>
    <m/>
    <d v="2007-02-21T00:00:00"/>
    <x v="0"/>
    <x v="0"/>
  </r>
  <r>
    <x v="0"/>
    <s v="T27N R114W S03 fFRONTIER"/>
    <n v="49003483"/>
    <x v="0"/>
    <x v="4"/>
    <s v="BIG PINEY-LABARGE"/>
    <m/>
    <s v="3"/>
    <s v=" 27"/>
    <s v=" 114"/>
    <n v="42.354199999999999"/>
    <n v="-110.36744"/>
    <s v="4903505548"/>
    <s v="UNIT NO. 9"/>
    <x v="0"/>
    <x v="15"/>
    <m/>
    <m/>
    <n v="171"/>
    <x v="0"/>
    <n v="6471"/>
    <n v="6642"/>
    <m/>
    <m/>
    <x v="0"/>
    <m/>
    <n v="8.1999998092651367"/>
    <x v="2"/>
    <n v="102"/>
    <n v="28"/>
    <n v="4685"/>
    <n v="-3"/>
    <x v="0"/>
    <n v="5800"/>
    <n v="1684"/>
    <m/>
    <x v="0"/>
    <n v="846"/>
    <n v="12362"/>
    <x v="0"/>
    <m/>
    <n v="5.0898000000000003"/>
    <n v="2.3041200000000002"/>
    <n v="203.79750000000001"/>
    <n v="0"/>
    <n v="211.19141999999999"/>
    <n v="163.61799999999999"/>
    <n v="27.600759999999998"/>
    <m/>
    <x v="0"/>
    <n v="17.613720000000001"/>
    <n v="208.83248"/>
    <n v="5.6162042207597938E-3"/>
    <n v="13139"/>
    <n v="3.0469393357123249E-2"/>
    <n v="2.4100410897374525E-2"/>
    <n v="1.0910102313815591E-2"/>
    <n v="0.9649894867888098"/>
    <n v="0.78348923500788759"/>
    <n v="0.1321669885833851"/>
    <n v="8.4343776408727228E-2"/>
    <x v="0"/>
    <m/>
    <x v="0"/>
    <m/>
    <m/>
    <x v="0"/>
    <m/>
    <x v="0"/>
    <x v="0"/>
    <m/>
    <x v="0"/>
    <x v="0"/>
    <x v="0"/>
    <m/>
    <x v="0"/>
    <x v="0"/>
    <x v="0"/>
    <x v="0"/>
    <x v="0"/>
    <x v="0"/>
    <x v="0"/>
    <x v="0"/>
    <x v="0"/>
    <x v="0"/>
    <x v="0"/>
    <x v="0"/>
    <x v="0"/>
    <m/>
    <x v="0"/>
    <x v="0"/>
    <x v="0"/>
    <x v="0"/>
    <x v="0"/>
    <s v="DST NO. 1"/>
    <m/>
    <x v="0"/>
    <m/>
    <m/>
    <m/>
    <m/>
    <x v="0"/>
    <x v="0"/>
  </r>
  <r>
    <x v="0"/>
    <s v="T27N R114W S04 fFRONTIER"/>
    <n v="49003487"/>
    <x v="0"/>
    <x v="4"/>
    <s v="BIG PINEY-LABARGE"/>
    <m/>
    <s v="4"/>
    <s v=" 27"/>
    <s v=" 114"/>
    <n v="42.354559999999999"/>
    <n v="-110.38628"/>
    <s v="4903505552"/>
    <s v="UNIT NO. 14"/>
    <x v="0"/>
    <x v="15"/>
    <m/>
    <n v="494"/>
    <n v="84"/>
    <x v="0"/>
    <n v="6438"/>
    <n v="6522"/>
    <m/>
    <m/>
    <x v="0"/>
    <m/>
    <n v="8.3999996185302734"/>
    <x v="2"/>
    <n v="37"/>
    <n v="28"/>
    <n v="2853"/>
    <n v="-3"/>
    <x v="0"/>
    <n v="3400"/>
    <n v="1793"/>
    <m/>
    <x v="0"/>
    <n v="142"/>
    <n v="7343"/>
    <x v="0"/>
    <m/>
    <n v="1.8463000000000001"/>
    <n v="2.3041200000000002"/>
    <n v="124.10549999999999"/>
    <n v="0"/>
    <n v="128.25592"/>
    <n v="95.914000000000001"/>
    <n v="29.387269999999997"/>
    <m/>
    <x v="0"/>
    <n v="2.9564400000000002"/>
    <n v="128.25771"/>
    <n v="-6.9781866951854994E-6"/>
    <n v="8247"/>
    <n v="5.7985888389993585E-2"/>
    <n v="1.4395436873401243E-2"/>
    <n v="1.7965018690755171E-2"/>
    <n v="0.96763954443584355"/>
    <n v="0.74782248957976871"/>
    <n v="0.22912673242021861"/>
    <n v="2.3050778000012633E-2"/>
    <x v="0"/>
    <m/>
    <x v="0"/>
    <m/>
    <m/>
    <x v="0"/>
    <m/>
    <x v="0"/>
    <x v="0"/>
    <m/>
    <x v="0"/>
    <x v="0"/>
    <x v="0"/>
    <m/>
    <x v="0"/>
    <x v="0"/>
    <x v="0"/>
    <x v="0"/>
    <x v="0"/>
    <x v="0"/>
    <x v="0"/>
    <x v="0"/>
    <x v="0"/>
    <x v="0"/>
    <x v="0"/>
    <x v="0"/>
    <x v="0"/>
    <m/>
    <x v="0"/>
    <x v="0"/>
    <x v="0"/>
    <x v="0"/>
    <x v="0"/>
    <s v="DST NO. 1"/>
    <m/>
    <x v="0"/>
    <m/>
    <m/>
    <m/>
    <m/>
    <x v="0"/>
    <x v="0"/>
  </r>
  <r>
    <x v="0"/>
    <s v="T27N R114W S04 fFRONTIER"/>
    <n v="49005892"/>
    <x v="0"/>
    <x v="4"/>
    <s v="BIG PINEY-LABARGE"/>
    <m/>
    <s v="4"/>
    <s v=" 27"/>
    <s v=" 114"/>
    <n v="42.352370000000001"/>
    <n v="-110.40112999999999"/>
    <s v="4903505493"/>
    <s v="UNIT NO. 3"/>
    <x v="0"/>
    <x v="15"/>
    <m/>
    <n v="562"/>
    <n v="44"/>
    <x v="0"/>
    <n v="6940"/>
    <n v="6984"/>
    <m/>
    <m/>
    <x v="0"/>
    <m/>
    <n v="7.4000000953674316"/>
    <x v="0"/>
    <n v="53"/>
    <n v="21"/>
    <n v="3305"/>
    <n v="-3"/>
    <x v="0"/>
    <n v="4040"/>
    <n v="2070"/>
    <m/>
    <x v="0"/>
    <n v="-3"/>
    <n v="8439"/>
    <x v="0"/>
    <m/>
    <n v="2.6446999999999998"/>
    <n v="1.7280900000000001"/>
    <n v="143.76750000000001"/>
    <n v="0"/>
    <n v="148.14028999999999"/>
    <n v="113.9684"/>
    <n v="33.927299999999995"/>
    <m/>
    <x v="0"/>
    <n v="0"/>
    <n v="147.89570000000001"/>
    <n v="8.262171096155847E-4"/>
    <n v="9480"/>
    <n v="5.8094759752218318E-2"/>
    <n v="1.7852671950351926E-2"/>
    <n v="1.1665226252763514E-2"/>
    <n v="0.97048210179688454"/>
    <n v="0.77059982136059402"/>
    <n v="0.22940017863940598"/>
    <n v="0"/>
    <x v="0"/>
    <m/>
    <x v="0"/>
    <m/>
    <m/>
    <x v="0"/>
    <m/>
    <x v="0"/>
    <x v="0"/>
    <m/>
    <x v="0"/>
    <x v="0"/>
    <x v="0"/>
    <m/>
    <x v="0"/>
    <x v="0"/>
    <x v="0"/>
    <x v="0"/>
    <x v="0"/>
    <x v="0"/>
    <x v="0"/>
    <x v="0"/>
    <x v="0"/>
    <x v="0"/>
    <x v="0"/>
    <x v="0"/>
    <x v="0"/>
    <m/>
    <x v="0"/>
    <x v="0"/>
    <x v="0"/>
    <x v="0"/>
    <x v="0"/>
    <s v="DST NO. 1"/>
    <m/>
    <x v="0"/>
    <m/>
    <m/>
    <m/>
    <m/>
    <x v="0"/>
    <x v="0"/>
  </r>
  <r>
    <x v="0"/>
    <s v="T27N R114W S04 fFRONTIER"/>
    <n v="49005180"/>
    <x v="0"/>
    <x v="4"/>
    <s v="BIG PINEY-LABARGE"/>
    <m/>
    <s v="4"/>
    <s v=" 27"/>
    <s v=" 114"/>
    <n v="42.354559999999999"/>
    <n v="-110.38628"/>
    <s v="4903505552"/>
    <s v="UNIT NO. 14"/>
    <x v="0"/>
    <x v="15"/>
    <n v="494"/>
    <m/>
    <n v="38"/>
    <x v="0"/>
    <n v="7016"/>
    <n v="7054"/>
    <m/>
    <m/>
    <x v="0"/>
    <m/>
    <n v="7.5999999046325684"/>
    <x v="0"/>
    <n v="112"/>
    <n v="19"/>
    <n v="5079"/>
    <n v="-3"/>
    <x v="0"/>
    <n v="6900"/>
    <n v="2025"/>
    <m/>
    <x v="0"/>
    <n v="14"/>
    <n v="13121"/>
    <x v="0"/>
    <m/>
    <n v="5.5888"/>
    <n v="1.56351"/>
    <n v="220.9365"/>
    <n v="0"/>
    <n v="228.08881"/>
    <n v="194.649"/>
    <n v="33.189749999999997"/>
    <m/>
    <x v="0"/>
    <n v="0.29148000000000002"/>
    <n v="228.13023000000001"/>
    <n v="-9.0789722410569368E-5"/>
    <n v="14143"/>
    <n v="3.7485328638497656E-2"/>
    <n v="2.4502736456032192E-2"/>
    <n v="6.8548299234846288E-3"/>
    <n v="0.96864243362048319"/>
    <n v="0.85323632909150182"/>
    <n v="0.14548597965293769"/>
    <n v="1.2776912555604752E-3"/>
    <x v="0"/>
    <m/>
    <x v="0"/>
    <m/>
    <m/>
    <x v="0"/>
    <m/>
    <x v="0"/>
    <x v="0"/>
    <m/>
    <x v="0"/>
    <x v="0"/>
    <x v="0"/>
    <m/>
    <x v="0"/>
    <x v="0"/>
    <x v="0"/>
    <x v="0"/>
    <x v="0"/>
    <x v="0"/>
    <x v="0"/>
    <x v="0"/>
    <x v="0"/>
    <x v="0"/>
    <x v="0"/>
    <x v="0"/>
    <x v="0"/>
    <m/>
    <x v="0"/>
    <x v="0"/>
    <x v="0"/>
    <x v="0"/>
    <x v="0"/>
    <s v="DST NO. 2"/>
    <m/>
    <x v="0"/>
    <m/>
    <m/>
    <m/>
    <m/>
    <x v="0"/>
    <x v="0"/>
  </r>
  <r>
    <x v="0"/>
    <s v="T27N R114W S04 fFRONTIER"/>
    <n v="49003485"/>
    <x v="0"/>
    <x v="4"/>
    <s v="BIG PINEY-LABARGE"/>
    <m/>
    <s v="4"/>
    <s v=" 27"/>
    <s v=" 114"/>
    <n v="42.352370000000001"/>
    <n v="-110.40112999999999"/>
    <s v="4903505493"/>
    <s v="UNIT NO. 3"/>
    <x v="0"/>
    <x v="15"/>
    <n v="562"/>
    <m/>
    <n v="20"/>
    <x v="0"/>
    <n v="7546"/>
    <n v="7566"/>
    <m/>
    <m/>
    <x v="0"/>
    <m/>
    <n v="7.5"/>
    <x v="2"/>
    <n v="56"/>
    <n v="16"/>
    <n v="3411"/>
    <n v="-3"/>
    <x v="0"/>
    <n v="4060"/>
    <n v="2150"/>
    <m/>
    <x v="0"/>
    <n v="35"/>
    <n v="8697"/>
    <x v="0"/>
    <m/>
    <n v="2.7944"/>
    <n v="1.31664"/>
    <n v="148.3785"/>
    <n v="0"/>
    <n v="152.48954000000001"/>
    <n v="114.5326"/>
    <n v="35.238499999999995"/>
    <m/>
    <x v="0"/>
    <n v="0.72870000000000001"/>
    <n v="150.49979999999999"/>
    <n v="6.567029717943252E-3"/>
    <n v="9722"/>
    <n v="5.5649058037895653E-2"/>
    <n v="1.8325191354108615E-2"/>
    <n v="8.6342971458894819E-3"/>
    <n v="0.97304051150000193"/>
    <n v="0.76101496480394004"/>
    <n v="0.23414316829656914"/>
    <n v="4.8418668994908969E-3"/>
    <x v="0"/>
    <m/>
    <x v="0"/>
    <m/>
    <m/>
    <x v="0"/>
    <m/>
    <x v="0"/>
    <x v="0"/>
    <m/>
    <x v="0"/>
    <x v="0"/>
    <x v="0"/>
    <m/>
    <x v="0"/>
    <x v="0"/>
    <x v="0"/>
    <x v="0"/>
    <x v="0"/>
    <x v="0"/>
    <x v="0"/>
    <x v="0"/>
    <x v="0"/>
    <x v="0"/>
    <x v="0"/>
    <x v="0"/>
    <x v="0"/>
    <m/>
    <x v="0"/>
    <x v="0"/>
    <x v="0"/>
    <x v="0"/>
    <x v="0"/>
    <s v="DST NO. 4"/>
    <m/>
    <x v="0"/>
    <m/>
    <m/>
    <m/>
    <m/>
    <x v="0"/>
    <x v="0"/>
  </r>
  <r>
    <x v="0"/>
    <s v="T27N R114W S11 fFRONTIER"/>
    <n v="49003476"/>
    <x v="0"/>
    <x v="4"/>
    <s v="BIG PINEY-LABARGE"/>
    <m/>
    <s v="11"/>
    <s v=" 27"/>
    <s v=" 114"/>
    <n v="42.338549999999998"/>
    <n v="-110.3506"/>
    <s v="4903505523"/>
    <s v="UNIT NO. 7"/>
    <x v="0"/>
    <x v="15"/>
    <m/>
    <n v="606"/>
    <n v="85"/>
    <x v="0"/>
    <n v="6065"/>
    <n v="6150"/>
    <m/>
    <m/>
    <x v="0"/>
    <d v="1959-09-10T00:00:00"/>
    <n v="7.5999999046325684"/>
    <x v="2"/>
    <n v="93"/>
    <n v="24"/>
    <n v="4183"/>
    <n v="-3"/>
    <x v="0"/>
    <n v="5538"/>
    <n v="1854"/>
    <m/>
    <x v="0"/>
    <n v="98"/>
    <n v="10865"/>
    <x v="0"/>
    <m/>
    <n v="4.6406999999999998"/>
    <n v="1.97496"/>
    <n v="181.9605"/>
    <n v="0"/>
    <n v="188.57615999999999"/>
    <n v="156.22698"/>
    <n v="30.387059999999998"/>
    <m/>
    <x v="0"/>
    <n v="2.0403600000000002"/>
    <n v="188.65439999999998"/>
    <n v="-2.0740631405895079E-4"/>
    <n v="11784"/>
    <n v="4.0575742858404346E-2"/>
    <n v="2.4609155261195264E-2"/>
    <n v="1.0473009949932166E-2"/>
    <n v="0.96491783478887261"/>
    <n v="0.82811203979340009"/>
    <n v="0.16107262804366079"/>
    <n v="1.0815332162939218E-2"/>
    <x v="0"/>
    <m/>
    <x v="0"/>
    <m/>
    <m/>
    <x v="0"/>
    <m/>
    <x v="0"/>
    <x v="0"/>
    <m/>
    <x v="0"/>
    <x v="0"/>
    <x v="0"/>
    <m/>
    <x v="0"/>
    <x v="0"/>
    <x v="0"/>
    <x v="0"/>
    <x v="0"/>
    <x v="0"/>
    <x v="0"/>
    <x v="0"/>
    <x v="0"/>
    <x v="0"/>
    <x v="0"/>
    <x v="0"/>
    <x v="0"/>
    <m/>
    <x v="0"/>
    <x v="0"/>
    <x v="0"/>
    <x v="0"/>
    <x v="0"/>
    <s v="DST NO. 1"/>
    <m/>
    <x v="0"/>
    <m/>
    <m/>
    <m/>
    <m/>
    <x v="0"/>
    <x v="0"/>
  </r>
  <r>
    <x v="0"/>
    <s v="T27N R114W S11 fFRONTIER"/>
    <n v="49003477"/>
    <x v="0"/>
    <x v="4"/>
    <s v="BIG PINEY-LABARGE"/>
    <m/>
    <s v="11"/>
    <s v=" 27"/>
    <s v=" 114"/>
    <n v="42.338549999999998"/>
    <n v="-110.3506"/>
    <s v="4903505523"/>
    <s v="UNIT NO. 7"/>
    <x v="0"/>
    <x v="15"/>
    <n v="606"/>
    <m/>
    <n v="64"/>
    <x v="0"/>
    <n v="6756"/>
    <n v="6820"/>
    <m/>
    <m/>
    <x v="0"/>
    <m/>
    <n v="7.6999998092651367"/>
    <x v="2"/>
    <n v="205"/>
    <n v="7"/>
    <n v="4609"/>
    <n v="-3"/>
    <x v="0"/>
    <n v="6527"/>
    <n v="1490"/>
    <m/>
    <x v="0"/>
    <n v="134"/>
    <n v="12216"/>
    <x v="0"/>
    <m/>
    <n v="10.2295"/>
    <n v="0.57603000000000004"/>
    <n v="200.49149999999997"/>
    <n v="0"/>
    <n v="211.29702999999998"/>
    <n v="184.12666999999999"/>
    <n v="24.421099999999999"/>
    <m/>
    <x v="0"/>
    <n v="2.7898800000000001"/>
    <n v="211.33765"/>
    <n v="-9.6111374485449962E-5"/>
    <n v="12966"/>
    <n v="2.9783178460805339E-2"/>
    <n v="4.841289061185574E-2"/>
    <n v="2.7261623128351595E-3"/>
    <n v="0.9488609470753091"/>
    <n v="0.87124404951034518"/>
    <n v="0.11555489521152525"/>
    <n v="1.3201055278129573E-2"/>
    <x v="0"/>
    <m/>
    <x v="0"/>
    <m/>
    <m/>
    <x v="0"/>
    <m/>
    <x v="0"/>
    <x v="0"/>
    <m/>
    <x v="0"/>
    <x v="0"/>
    <x v="0"/>
    <m/>
    <x v="0"/>
    <x v="0"/>
    <x v="0"/>
    <x v="0"/>
    <x v="0"/>
    <x v="0"/>
    <x v="0"/>
    <x v="0"/>
    <x v="0"/>
    <x v="0"/>
    <x v="0"/>
    <x v="0"/>
    <x v="0"/>
    <m/>
    <x v="0"/>
    <x v="0"/>
    <x v="0"/>
    <x v="0"/>
    <x v="0"/>
    <s v="DST NO. 4"/>
    <m/>
    <x v="0"/>
    <m/>
    <m/>
    <m/>
    <m/>
    <x v="0"/>
    <x v="0"/>
  </r>
  <r>
    <x v="0"/>
    <s v="T27N R114W S15 fFRONTIER"/>
    <n v="49002624"/>
    <x v="0"/>
    <x v="4"/>
    <s v="BIG PINEY-LABARGE"/>
    <m/>
    <s v="15"/>
    <s v=" 27"/>
    <s v=" 114"/>
    <n v="42.32188"/>
    <n v="-110.38069"/>
    <s v="4903505412"/>
    <s v="UNIT NO. 2"/>
    <x v="0"/>
    <x v="15"/>
    <m/>
    <m/>
    <n v="102"/>
    <x v="0"/>
    <n v="7631"/>
    <n v="7733"/>
    <m/>
    <m/>
    <x v="0"/>
    <m/>
    <n v="8"/>
    <x v="2"/>
    <n v="15"/>
    <n v="7"/>
    <n v="1853"/>
    <n v="-3"/>
    <x v="0"/>
    <n v="1430"/>
    <n v="1710"/>
    <m/>
    <x v="0"/>
    <n v="648"/>
    <n v="4795"/>
    <x v="0"/>
    <m/>
    <n v="0.74849999999999994"/>
    <n v="0.57603000000000004"/>
    <n v="80.605499999999992"/>
    <n v="0"/>
    <n v="81.930029999999988"/>
    <n v="40.340299999999999"/>
    <n v="28.026899999999998"/>
    <m/>
    <x v="0"/>
    <n v="13.49136"/>
    <n v="81.858559999999997"/>
    <n v="4.3635518200621189E-4"/>
    <n v="5657"/>
    <n v="8.2472254114045157E-2"/>
    <n v="9.1358443296066169E-3"/>
    <n v="7.030755389690448E-3"/>
    <n v="0.98383340028070299"/>
    <n v="0.49280490641418567"/>
    <n v="0.34238203066362272"/>
    <n v="0.16481306292219164"/>
    <x v="0"/>
    <m/>
    <x v="0"/>
    <m/>
    <m/>
    <x v="0"/>
    <m/>
    <x v="0"/>
    <x v="0"/>
    <m/>
    <x v="0"/>
    <x v="0"/>
    <x v="0"/>
    <m/>
    <x v="0"/>
    <x v="0"/>
    <x v="0"/>
    <x v="0"/>
    <x v="0"/>
    <x v="0"/>
    <x v="0"/>
    <x v="0"/>
    <x v="0"/>
    <x v="0"/>
    <x v="0"/>
    <x v="0"/>
    <x v="0"/>
    <m/>
    <x v="0"/>
    <x v="0"/>
    <x v="0"/>
    <x v="0"/>
    <x v="0"/>
    <s v="DST NO. 2"/>
    <m/>
    <x v="0"/>
    <m/>
    <m/>
    <m/>
    <m/>
    <x v="0"/>
    <x v="0"/>
  </r>
  <r>
    <x v="0"/>
    <s v="T28N R106W S15 fFRONTIER"/>
    <n v="49124749"/>
    <x v="0"/>
    <x v="4"/>
    <m/>
    <m/>
    <s v="15"/>
    <s v=" 28"/>
    <s v=" 106"/>
    <n v="42.403399999999998"/>
    <n v="-109.44029999999999"/>
    <m/>
    <s v="HOBACK 3-15"/>
    <x v="0"/>
    <x v="15"/>
    <m/>
    <m/>
    <n v="68"/>
    <x v="0"/>
    <n v="7607"/>
    <n v="7675"/>
    <m/>
    <m/>
    <x v="0"/>
    <d v="1972-10-04T00:00:00"/>
    <n v="8.3000001907348633"/>
    <x v="0"/>
    <n v="167"/>
    <n v="36"/>
    <n v="3235"/>
    <n v="44"/>
    <x v="0"/>
    <n v="4100"/>
    <n v="2196"/>
    <m/>
    <x v="0"/>
    <n v="72"/>
    <n v="8736"/>
    <x v="0"/>
    <s v="CHEM LAB"/>
    <n v="8.3332999999999995"/>
    <n v="2.96244"/>
    <n v="140.7225"/>
    <n v="1.1255199999999999"/>
    <n v="153.14375999999999"/>
    <n v="115.661"/>
    <n v="35.992439999999995"/>
    <m/>
    <x v="0"/>
    <n v="1.4990400000000002"/>
    <n v="153.15248"/>
    <n v="-2.8469170891588289E-5"/>
    <n v="9847"/>
    <n v="5.9785825754722056E-2"/>
    <n v="5.4414884419711256E-2"/>
    <n v="1.9344177000747535E-2"/>
    <n v="0.92624093857954126"/>
    <n v="0.75520161345085635"/>
    <n v="0.23501049411671293"/>
    <n v="9.7878924324307399E-3"/>
    <x v="0"/>
    <m/>
    <x v="0"/>
    <m/>
    <m/>
    <x v="0"/>
    <m/>
    <x v="0"/>
    <x v="0"/>
    <m/>
    <x v="0"/>
    <x v="0"/>
    <x v="0"/>
    <m/>
    <x v="0"/>
    <x v="0"/>
    <x v="0"/>
    <x v="0"/>
    <x v="0"/>
    <x v="0"/>
    <x v="0"/>
    <x v="0"/>
    <x v="0"/>
    <x v="0"/>
    <x v="0"/>
    <x v="0"/>
    <x v="0"/>
    <m/>
    <x v="0"/>
    <x v="0"/>
    <x v="0"/>
    <x v="0"/>
    <x v="0"/>
    <s v="DST NO 2"/>
    <m/>
    <x v="0"/>
    <m/>
    <m/>
    <m/>
    <m/>
    <x v="0"/>
    <x v="0"/>
  </r>
  <r>
    <x v="0"/>
    <s v="T28N R113W S13 fFRONTIER"/>
    <n v="49005909"/>
    <x v="0"/>
    <x v="4"/>
    <s v="CHIMNEY BUTTE"/>
    <m/>
    <s v="13"/>
    <s v=" 28"/>
    <s v=" 113"/>
    <n v="42.40878"/>
    <n v="-110.22153"/>
    <s v="4903505768"/>
    <s v="UNIT NO. 10"/>
    <x v="0"/>
    <x v="15"/>
    <m/>
    <m/>
    <n v="1091"/>
    <x v="0"/>
    <n v="6845"/>
    <n v="7936"/>
    <m/>
    <m/>
    <x v="3"/>
    <m/>
    <n v="7.9000000953674316"/>
    <x v="0"/>
    <n v="745"/>
    <n v="92"/>
    <n v="3746"/>
    <n v="-3"/>
    <x v="0"/>
    <n v="7000"/>
    <n v="573"/>
    <m/>
    <x v="0"/>
    <n v="38"/>
    <n v="11903"/>
    <x v="0"/>
    <m/>
    <n v="37.1755"/>
    <n v="7.5706800000000003"/>
    <n v="162.95099999999999"/>
    <n v="0"/>
    <n v="207.69718"/>
    <n v="197.47"/>
    <n v="9.3914699999999982"/>
    <m/>
    <x v="0"/>
    <n v="0.79116000000000009"/>
    <n v="207.65262999999999"/>
    <n v="1.0725898731003438E-4"/>
    <n v="12188"/>
    <n v="1.1830144037192313E-2"/>
    <n v="0.17898894919998432"/>
    <n v="3.6450567118918031E-2"/>
    <n v="0.78456048368109765"/>
    <n v="0.95096315418687449"/>
    <n v="4.5226829055813059E-2"/>
    <n v="3.8100167573124413E-3"/>
    <x v="0"/>
    <m/>
    <x v="0"/>
    <m/>
    <m/>
    <x v="0"/>
    <m/>
    <x v="0"/>
    <x v="0"/>
    <m/>
    <x v="0"/>
    <x v="0"/>
    <x v="0"/>
    <m/>
    <x v="0"/>
    <x v="0"/>
    <x v="0"/>
    <x v="0"/>
    <x v="0"/>
    <x v="0"/>
    <x v="0"/>
    <x v="0"/>
    <x v="0"/>
    <x v="0"/>
    <x v="0"/>
    <x v="0"/>
    <x v="0"/>
    <m/>
    <x v="0"/>
    <x v="0"/>
    <x v="0"/>
    <x v="0"/>
    <x v="0"/>
    <s v="WELL HEAD"/>
    <m/>
    <x v="0"/>
    <m/>
    <m/>
    <m/>
    <m/>
    <x v="0"/>
    <x v="0"/>
  </r>
  <r>
    <x v="0"/>
    <s v="T28N R113W S14 fFRONTIER"/>
    <n v="49002614"/>
    <x v="0"/>
    <x v="4"/>
    <s v="CHIMNEY BUTTE"/>
    <m/>
    <s v="14"/>
    <s v=" 28"/>
    <s v=" 113"/>
    <n v="42.409820000000003"/>
    <n v="-110.2375"/>
    <s v="4903505777"/>
    <s v="5 CBU"/>
    <x v="0"/>
    <x v="15"/>
    <m/>
    <m/>
    <n v="973"/>
    <x v="0"/>
    <n v="6847"/>
    <n v="7820"/>
    <m/>
    <m/>
    <x v="3"/>
    <d v="1960-04-08T00:00:00"/>
    <n v="7.9000000953674316"/>
    <x v="2"/>
    <n v="154"/>
    <n v="10"/>
    <n v="2430"/>
    <n v="-3"/>
    <x v="0"/>
    <n v="3500"/>
    <n v="500"/>
    <m/>
    <x v="0"/>
    <n v="348"/>
    <n v="6688"/>
    <x v="0"/>
    <m/>
    <n v="7.6845999999999997"/>
    <n v="0.82289999999999996"/>
    <n v="105.705"/>
    <n v="0"/>
    <n v="114.21250000000001"/>
    <n v="98.734999999999999"/>
    <n v="8.1950000000000003"/>
    <m/>
    <x v="0"/>
    <n v="7.2453600000000007"/>
    <n v="114.17536"/>
    <n v="1.6261810062937648E-4"/>
    <n v="6936"/>
    <n v="1.8203170874926601E-2"/>
    <n v="6.7283353398270768E-2"/>
    <n v="7.2049906971653711E-3"/>
    <n v="0.92551165590456375"/>
    <n v="0.86476626830867886"/>
    <n v="7.1775556477334496E-2"/>
    <n v="6.345817521398664E-2"/>
    <x v="0"/>
    <m/>
    <x v="0"/>
    <m/>
    <m/>
    <x v="0"/>
    <m/>
    <x v="0"/>
    <x v="0"/>
    <m/>
    <x v="0"/>
    <x v="0"/>
    <x v="0"/>
    <m/>
    <x v="0"/>
    <x v="0"/>
    <x v="0"/>
    <x v="0"/>
    <x v="0"/>
    <x v="0"/>
    <x v="0"/>
    <x v="0"/>
    <x v="0"/>
    <x v="0"/>
    <x v="0"/>
    <x v="0"/>
    <x v="0"/>
    <m/>
    <x v="0"/>
    <x v="0"/>
    <x v="0"/>
    <x v="0"/>
    <x v="0"/>
    <s v="FLOWING"/>
    <m/>
    <x v="0"/>
    <m/>
    <m/>
    <m/>
    <m/>
    <x v="0"/>
    <x v="0"/>
  </r>
  <r>
    <x v="1"/>
    <s v="T28N R113W S21 fFRONTIER"/>
    <n v="1263"/>
    <x v="0"/>
    <x v="4"/>
    <m/>
    <s v="SE SE"/>
    <n v="21"/>
    <n v="28"/>
    <n v="113"/>
    <n v="42.392710000000001"/>
    <n v="-110.25163999999999"/>
    <s v="4903505716"/>
    <s v="78-21"/>
    <x v="0"/>
    <x v="15"/>
    <m/>
    <m/>
    <s v=""/>
    <x v="0"/>
    <m/>
    <m/>
    <m/>
    <m/>
    <x v="1"/>
    <d v="1975-05-01T00:00:00"/>
    <n v="7.9"/>
    <x v="1"/>
    <n v="125"/>
    <n v="15"/>
    <n v="2721"/>
    <n v="26"/>
    <x v="1"/>
    <n v="4200"/>
    <n v="488"/>
    <n v="0"/>
    <x v="1"/>
    <n v="4"/>
    <n v="7331"/>
    <x v="0"/>
    <s v="EXXON MOBIL OIL"/>
    <n v="6.2374999999999998"/>
    <n v="1.2343500000000001"/>
    <n v="118.36349999999999"/>
    <n v="0.66508"/>
    <n v="126.50042999999999"/>
    <n v="118.482"/>
    <n v="7.9983199999999988"/>
    <n v="0"/>
    <x v="1"/>
    <n v="8.3280000000000007E-2"/>
    <n v="126.56359999999999"/>
    <n v="-2.496206197301114E-4"/>
    <n v="7579"/>
    <n v="1.6633132126089873E-2"/>
    <n v="4.9308132786584205E-2"/>
    <n v="9.7576743415022388E-3"/>
    <n v="0.94093419287191349"/>
    <n v="0.93614593769456622"/>
    <n v="6.3196053209611608E-2"/>
    <n v="6.580090958221796E-4"/>
    <x v="1"/>
    <n v="0"/>
    <x v="1"/>
    <n v="7230"/>
    <n v="1"/>
    <x v="0"/>
    <n v="0"/>
    <x v="0"/>
    <x v="1"/>
    <m/>
    <x v="1"/>
    <x v="1"/>
    <x v="1"/>
    <n v="0"/>
    <x v="1"/>
    <x v="3"/>
    <x v="1"/>
    <x v="1"/>
    <x v="0"/>
    <x v="0"/>
    <x v="0"/>
    <x v="0"/>
    <x v="0"/>
    <x v="0"/>
    <x v="0"/>
    <x v="0"/>
    <x v="0"/>
    <m/>
    <x v="0"/>
    <x v="0"/>
    <x v="0"/>
    <x v="0"/>
    <x v="0"/>
    <s v="GAS WELL"/>
    <n v="19750501"/>
    <x v="1"/>
    <s v="CHEMICAL AND GEOLOGICAL LABS LAB No 15987-8"/>
    <m/>
    <m/>
    <d v="1975-05-03T00:00:00"/>
    <x v="0"/>
    <x v="0"/>
  </r>
  <r>
    <x v="1"/>
    <s v="T28N R113W S27 fFRONTIER"/>
    <n v="640"/>
    <x v="0"/>
    <x v="4"/>
    <m/>
    <s v="   NW"/>
    <n v="27"/>
    <n v="28"/>
    <n v="113"/>
    <n v="42.511940000000003"/>
    <n v="-110.32028"/>
    <s v="4903520808"/>
    <s v="63X-27"/>
    <x v="0"/>
    <x v="15"/>
    <m/>
    <m/>
    <s v=""/>
    <x v="0"/>
    <m/>
    <m/>
    <m/>
    <m/>
    <x v="1"/>
    <d v="1985-06-11T00:00:00"/>
    <n v="5.4"/>
    <x v="1"/>
    <n v="99"/>
    <n v="9"/>
    <n v="890"/>
    <n v="102"/>
    <x v="1"/>
    <n v="1700"/>
    <n v="61"/>
    <n v="0"/>
    <x v="1"/>
    <n v="18"/>
    <n v="2879"/>
    <x v="0"/>
    <s v="EXXON MOBIL OIL"/>
    <n v="4.9401000000000002"/>
    <n v="0.74060999999999999"/>
    <n v="38.715000000000003"/>
    <n v="2.6091599999999997"/>
    <n v="47.004869999999997"/>
    <n v="47.957000000000001"/>
    <n v="0.99978999999999985"/>
    <n v="0"/>
    <x v="1"/>
    <n v="0.37476000000000004"/>
    <n v="49.33155"/>
    <n v="-2.4151613688779414E-2"/>
    <n v="2879"/>
    <n v="0"/>
    <n v="0.10509762073589397"/>
    <n v="1.5756026981885069E-2"/>
    <n v="0.87914635228222104"/>
    <n v="0.97213649277186709"/>
    <n v="2.0266746128998578E-2"/>
    <n v="7.596761099134328E-3"/>
    <x v="1"/>
    <n v="0"/>
    <x v="1"/>
    <n v="2819"/>
    <n v="2.2000000000000002"/>
    <x v="0"/>
    <n v="2.2000000000000002"/>
    <x v="0"/>
    <x v="1"/>
    <m/>
    <x v="1"/>
    <x v="1"/>
    <x v="1"/>
    <n v="0"/>
    <x v="1"/>
    <x v="3"/>
    <x v="1"/>
    <x v="1"/>
    <x v="0"/>
    <x v="0"/>
    <x v="0"/>
    <x v="0"/>
    <x v="0"/>
    <x v="0"/>
    <x v="0"/>
    <x v="0"/>
    <x v="0"/>
    <m/>
    <x v="0"/>
    <x v="0"/>
    <x v="0"/>
    <x v="0"/>
    <x v="0"/>
    <m/>
    <n v="19850611"/>
    <x v="1"/>
    <m/>
    <m/>
    <m/>
    <m/>
    <x v="0"/>
    <x v="0"/>
  </r>
  <r>
    <x v="0"/>
    <s v="T28N R113W S30 fFRONTIER"/>
    <n v="49003994"/>
    <x v="0"/>
    <x v="4"/>
    <s v="TIP TOP"/>
    <m/>
    <s v="30"/>
    <s v=" 28"/>
    <s v=" 113"/>
    <n v="42.380240000000001"/>
    <n v="-110.30843"/>
    <s v="4903505653"/>
    <s v="UNIT NO. 88-30"/>
    <x v="0"/>
    <x v="15"/>
    <m/>
    <m/>
    <n v="638"/>
    <x v="4"/>
    <n v="6852"/>
    <n v="7490"/>
    <m/>
    <m/>
    <x v="2"/>
    <d v="1957-05-05T00:00:00"/>
    <n v="8.1999998092651367"/>
    <x v="0"/>
    <n v="368"/>
    <n v="62"/>
    <n v="8600"/>
    <n v="-3"/>
    <x v="0"/>
    <n v="13641"/>
    <n v="784"/>
    <m/>
    <x v="0"/>
    <n v="-3"/>
    <n v="23056"/>
    <x v="0"/>
    <m/>
    <n v="18.363199999999999"/>
    <n v="5.1019800000000002"/>
    <n v="374.1"/>
    <n v="0"/>
    <n v="397.56517999999994"/>
    <n v="384.81261000000001"/>
    <n v="12.849759999999998"/>
    <m/>
    <x v="0"/>
    <n v="0"/>
    <n v="397.66237000000001"/>
    <n v="-1.2221659071050636E-4"/>
    <n v="23446"/>
    <n v="8.386736054363254E-3"/>
    <n v="4.6189155700204938E-2"/>
    <n v="1.2833065511421299E-2"/>
    <n v="0.94097777878837385"/>
    <n v="0.96768675899608003"/>
    <n v="3.2313241003919975E-2"/>
    <n v="0"/>
    <x v="0"/>
    <m/>
    <x v="0"/>
    <m/>
    <m/>
    <x v="0"/>
    <m/>
    <x v="0"/>
    <x v="0"/>
    <m/>
    <x v="0"/>
    <x v="0"/>
    <x v="0"/>
    <m/>
    <x v="0"/>
    <x v="0"/>
    <x v="0"/>
    <x v="0"/>
    <x v="0"/>
    <x v="0"/>
    <x v="0"/>
    <x v="0"/>
    <x v="0"/>
    <x v="0"/>
    <x v="0"/>
    <x v="0"/>
    <x v="0"/>
    <m/>
    <x v="0"/>
    <x v="0"/>
    <x v="0"/>
    <x v="0"/>
    <x v="0"/>
    <s v="PROD. WATER"/>
    <m/>
    <x v="0"/>
    <m/>
    <m/>
    <m/>
    <m/>
    <x v="0"/>
    <x v="0"/>
  </r>
  <r>
    <x v="0"/>
    <s v="T28N R113W S30 fFRONTIER"/>
    <n v="49124750"/>
    <x v="0"/>
    <x v="4"/>
    <s v="TIP TOP"/>
    <m/>
    <s v="30"/>
    <s v=" 28"/>
    <s v=" 113"/>
    <n v="42.383800000000001"/>
    <n v="-110.31699999999999"/>
    <s v="4903505653"/>
    <s v="UNIT NO. 88-30"/>
    <x v="0"/>
    <x v="15"/>
    <m/>
    <m/>
    <n v="0"/>
    <x v="1"/>
    <m/>
    <m/>
    <m/>
    <m/>
    <x v="2"/>
    <d v="1971-06-22T00:00:00"/>
    <n v="8.1999998092651367"/>
    <x v="0"/>
    <n v="190"/>
    <n v="29"/>
    <n v="1409"/>
    <n v="34"/>
    <x v="0"/>
    <n v="2440"/>
    <n v="268"/>
    <m/>
    <x v="0"/>
    <n v="40"/>
    <n v="4274"/>
    <x v="0"/>
    <s v="CHEM LAB"/>
    <n v="9.4809999999999999"/>
    <n v="2.3864100000000001"/>
    <n v="61.291499999999999"/>
    <n v="0.86971999999999994"/>
    <n v="74.028629999999993"/>
    <n v="68.832399999999993"/>
    <n v="4.3925199999999993"/>
    <m/>
    <x v="0"/>
    <n v="0.8328000000000001"/>
    <n v="74.057720000000003"/>
    <n v="-1.9643944225791724E-4"/>
    <n v="4407"/>
    <n v="1.5320815574242599E-2"/>
    <n v="0.12807207157555126"/>
    <n v="3.2236311816117635E-2"/>
    <n v="0.83969161660833125"/>
    <n v="0.92944260233774401"/>
    <n v="5.9312114928733957E-2"/>
    <n v="1.1245282733521907E-2"/>
    <x v="0"/>
    <m/>
    <x v="0"/>
    <m/>
    <m/>
    <x v="0"/>
    <m/>
    <x v="0"/>
    <x v="0"/>
    <m/>
    <x v="0"/>
    <x v="0"/>
    <x v="0"/>
    <m/>
    <x v="0"/>
    <x v="0"/>
    <x v="0"/>
    <x v="0"/>
    <x v="0"/>
    <x v="0"/>
    <x v="0"/>
    <x v="0"/>
    <x v="0"/>
    <x v="0"/>
    <x v="0"/>
    <x v="0"/>
    <x v="0"/>
    <m/>
    <x v="0"/>
    <x v="0"/>
    <x v="0"/>
    <x v="0"/>
    <x v="0"/>
    <s v="PRODUCTION"/>
    <m/>
    <x v="0"/>
    <m/>
    <m/>
    <m/>
    <m/>
    <x v="0"/>
    <x v="0"/>
  </r>
  <r>
    <x v="0"/>
    <s v="T28N R113W S35 fFRONTIER"/>
    <n v="49118059"/>
    <x v="0"/>
    <x v="4"/>
    <s v="CHIMNEY BUTTE"/>
    <m/>
    <s v="35"/>
    <s v=" 28"/>
    <s v=" 113"/>
    <n v="42.371600000000001"/>
    <n v="-110.23739999999999"/>
    <m/>
    <s v="3 CBU"/>
    <x v="0"/>
    <x v="15"/>
    <m/>
    <m/>
    <n v="638"/>
    <x v="0"/>
    <n v="6762"/>
    <n v="7400"/>
    <m/>
    <m/>
    <x v="3"/>
    <d v="1960-03-08T00:00:00"/>
    <n v="7.5"/>
    <x v="2"/>
    <n v="217"/>
    <n v="27"/>
    <n v="2791"/>
    <n v="-3"/>
    <x v="0"/>
    <n v="4500"/>
    <n v="390"/>
    <m/>
    <x v="0"/>
    <n v="53"/>
    <n v="7780"/>
    <x v="0"/>
    <s v="CHEMICAL &amp; GEOLOGICAL LABORATORIES"/>
    <n v="10.8283"/>
    <n v="2.2218300000000002"/>
    <n v="121.40849999999999"/>
    <n v="0"/>
    <n v="134.45863"/>
    <n v="126.94499999999999"/>
    <n v="6.3920999999999992"/>
    <m/>
    <x v="0"/>
    <n v="1.1034600000000001"/>
    <n v="134.44056"/>
    <n v="6.7199904916018832E-5"/>
    <n v="7972"/>
    <n v="1.2188928390045709E-2"/>
    <n v="8.0532577194933494E-2"/>
    <n v="1.6524264749685463E-2"/>
    <n v="0.90294315805538095"/>
    <n v="0.94424628995892301"/>
    <n v="4.7545919177962359E-2"/>
    <n v="8.2077908631145256E-3"/>
    <x v="0"/>
    <m/>
    <x v="0"/>
    <m/>
    <m/>
    <x v="0"/>
    <m/>
    <x v="0"/>
    <x v="0"/>
    <m/>
    <x v="0"/>
    <x v="0"/>
    <x v="0"/>
    <m/>
    <x v="0"/>
    <x v="0"/>
    <x v="0"/>
    <x v="0"/>
    <x v="0"/>
    <x v="0"/>
    <x v="0"/>
    <x v="0"/>
    <x v="0"/>
    <x v="0"/>
    <x v="0"/>
    <x v="0"/>
    <x v="0"/>
    <m/>
    <x v="0"/>
    <x v="0"/>
    <x v="0"/>
    <x v="0"/>
    <x v="0"/>
    <s v="FLOWING"/>
    <m/>
    <x v="0"/>
    <m/>
    <m/>
    <m/>
    <m/>
    <x v="0"/>
    <x v="0"/>
  </r>
  <r>
    <x v="0"/>
    <s v="T28N R113W S35 fFRONTIER"/>
    <n v="49002605"/>
    <x v="0"/>
    <x v="4"/>
    <s v="CHIMNEY BUTTE"/>
    <m/>
    <s v="35"/>
    <s v=" 28"/>
    <s v=" 113"/>
    <n v="42.373390000000001"/>
    <n v="-110.23903"/>
    <s v="4903505640"/>
    <s v="2 CBU"/>
    <x v="0"/>
    <x v="15"/>
    <m/>
    <m/>
    <n v="1337"/>
    <x v="0"/>
    <n v="6896"/>
    <n v="8233"/>
    <m/>
    <m/>
    <x v="3"/>
    <d v="1960-04-08T00:00:00"/>
    <n v="8.1000003814697266"/>
    <x v="2"/>
    <n v="305"/>
    <n v="32"/>
    <n v="3660"/>
    <n v="-3"/>
    <x v="0"/>
    <n v="5600"/>
    <n v="598"/>
    <m/>
    <x v="0"/>
    <n v="444"/>
    <n v="10336"/>
    <x v="0"/>
    <m/>
    <n v="15.2195"/>
    <n v="2.6332800000000001"/>
    <n v="159.21"/>
    <n v="0"/>
    <n v="177.06277999999998"/>
    <n v="157.976"/>
    <n v="9.8012199999999989"/>
    <m/>
    <x v="0"/>
    <n v="9.2440800000000003"/>
    <n v="177.0213"/>
    <n v="1.1714731710044305E-4"/>
    <n v="10633"/>
    <n v="1.4163765558681863E-2"/>
    <n v="8.5955388252686435E-2"/>
    <n v="1.4872013192157044E-2"/>
    <n v="0.89917259855515652"/>
    <n v="0.89241238201278605"/>
    <n v="5.5367461429782737E-2"/>
    <n v="5.222015655743123E-2"/>
    <x v="0"/>
    <m/>
    <x v="0"/>
    <m/>
    <m/>
    <x v="0"/>
    <m/>
    <x v="0"/>
    <x v="0"/>
    <m/>
    <x v="0"/>
    <x v="0"/>
    <x v="0"/>
    <m/>
    <x v="0"/>
    <x v="0"/>
    <x v="0"/>
    <x v="0"/>
    <x v="0"/>
    <x v="0"/>
    <x v="0"/>
    <x v="0"/>
    <x v="0"/>
    <x v="0"/>
    <x v="0"/>
    <x v="0"/>
    <x v="0"/>
    <m/>
    <x v="0"/>
    <x v="0"/>
    <x v="0"/>
    <x v="0"/>
    <x v="0"/>
    <s v="FLOWING"/>
    <m/>
    <x v="0"/>
    <m/>
    <m/>
    <m/>
    <m/>
    <x v="0"/>
    <x v="0"/>
  </r>
  <r>
    <x v="0"/>
    <s v="T28N R114W S13 fFRONTIER"/>
    <n v="49001383"/>
    <x v="0"/>
    <x v="4"/>
    <s v="TIP TOP"/>
    <m/>
    <s v="13"/>
    <s v=" 28"/>
    <s v=" 114"/>
    <n v="42.415939999999999"/>
    <n v="-110.34236"/>
    <s v="4903505785"/>
    <s v="23-13"/>
    <x v="0"/>
    <x v="15"/>
    <m/>
    <m/>
    <n v="152"/>
    <x v="0"/>
    <n v="5586"/>
    <n v="5738"/>
    <m/>
    <m/>
    <x v="2"/>
    <d v="1957-05-07T00:00:00"/>
    <n v="8.1999998092651367"/>
    <x v="0"/>
    <n v="4"/>
    <n v="5"/>
    <n v="577"/>
    <n v="-3"/>
    <x v="0"/>
    <n v="551"/>
    <n v="405"/>
    <m/>
    <x v="0"/>
    <n v="74"/>
    <n v="1468"/>
    <x v="0"/>
    <m/>
    <n v="0.1996"/>
    <n v="0.41144999999999998"/>
    <n v="25.099499999999999"/>
    <n v="0"/>
    <n v="25.710549999999998"/>
    <n v="15.543709999999999"/>
    <n v="6.6379499999999991"/>
    <m/>
    <x v="0"/>
    <n v="1.54068"/>
    <n v="23.722339999999996"/>
    <n v="4.0220387681157273E-2"/>
    <n v="1610"/>
    <n v="4.6133853151397008E-2"/>
    <n v="7.7633500644676999E-3"/>
    <n v="1.6003158236599372E-2"/>
    <n v="0.97623349169893292"/>
    <n v="0.65523510749782699"/>
    <n v="0.27981851706029004"/>
    <n v="6.4946375441883072E-2"/>
    <x v="0"/>
    <m/>
    <x v="0"/>
    <m/>
    <m/>
    <x v="0"/>
    <m/>
    <x v="0"/>
    <x v="0"/>
    <m/>
    <x v="0"/>
    <x v="0"/>
    <x v="0"/>
    <m/>
    <x v="0"/>
    <x v="0"/>
    <x v="0"/>
    <x v="0"/>
    <x v="0"/>
    <x v="0"/>
    <x v="0"/>
    <x v="0"/>
    <x v="0"/>
    <x v="0"/>
    <x v="0"/>
    <x v="0"/>
    <x v="0"/>
    <m/>
    <x v="0"/>
    <x v="0"/>
    <x v="0"/>
    <x v="0"/>
    <x v="0"/>
    <s v="PROD. WATER"/>
    <m/>
    <x v="0"/>
    <m/>
    <m/>
    <m/>
    <m/>
    <x v="0"/>
    <x v="0"/>
  </r>
  <r>
    <x v="0"/>
    <s v="T28N R114W S36 fFRONTIER"/>
    <n v="49124808"/>
    <x v="0"/>
    <x v="4"/>
    <s v="HOGSBACK"/>
    <m/>
    <s v="36"/>
    <s v=" 28"/>
    <s v=" 114"/>
    <n v="42.369300000000003"/>
    <n v="-110.3365"/>
    <m/>
    <s v="T 77-36-6"/>
    <x v="0"/>
    <x v="15"/>
    <m/>
    <m/>
    <n v="0"/>
    <x v="1"/>
    <m/>
    <m/>
    <m/>
    <m/>
    <x v="2"/>
    <d v="1971-05-27T00:00:00"/>
    <n v="6.6999998092651367"/>
    <x v="0"/>
    <n v="1482"/>
    <n v="53"/>
    <n v="5402"/>
    <n v="820"/>
    <x v="0"/>
    <n v="11400"/>
    <n v="744"/>
    <m/>
    <x v="0"/>
    <n v="30"/>
    <n v="19553"/>
    <x v="0"/>
    <s v="CHEM LAB"/>
    <n v="73.951800000000006"/>
    <n v="4.36137"/>
    <n v="234.98699999999999"/>
    <n v="20.9756"/>
    <n v="334.27576999999997"/>
    <n v="321.59399999999999"/>
    <n v="12.194159999999998"/>
    <m/>
    <x v="0"/>
    <n v="0.62460000000000004"/>
    <n v="334.41275999999999"/>
    <n v="-2.0486369042403902E-4"/>
    <n v="19928"/>
    <n v="9.4982396595830899E-3"/>
    <n v="0.22122991445057477"/>
    <n v="1.30472214602931E-2"/>
    <n v="0.76572286408913226"/>
    <n v="0.96166785023394441"/>
    <n v="3.6464398069021048E-2"/>
    <n v="1.8677516970345273E-3"/>
    <x v="0"/>
    <m/>
    <x v="0"/>
    <m/>
    <m/>
    <x v="0"/>
    <m/>
    <x v="0"/>
    <x v="0"/>
    <m/>
    <x v="0"/>
    <x v="0"/>
    <x v="0"/>
    <m/>
    <x v="0"/>
    <x v="0"/>
    <x v="0"/>
    <x v="0"/>
    <x v="0"/>
    <x v="0"/>
    <x v="0"/>
    <x v="0"/>
    <x v="0"/>
    <x v="0"/>
    <x v="0"/>
    <x v="0"/>
    <x v="0"/>
    <m/>
    <x v="0"/>
    <x v="0"/>
    <x v="0"/>
    <x v="0"/>
    <x v="0"/>
    <s v="PRODUCTION"/>
    <m/>
    <x v="0"/>
    <m/>
    <m/>
    <m/>
    <m/>
    <x v="0"/>
    <x v="0"/>
  </r>
  <r>
    <x v="0"/>
    <s v="T28N R115W S13 fFRONTIER"/>
    <n v="49003410"/>
    <x v="0"/>
    <x v="4"/>
    <m/>
    <m/>
    <s v="13"/>
    <s v=" 28"/>
    <s v=" 115"/>
    <n v="42.410760000000003"/>
    <n v="-110.42856999999999"/>
    <s v="4903505775"/>
    <s v="UNIT NO. 1"/>
    <x v="0"/>
    <x v="15"/>
    <m/>
    <n v="961"/>
    <n v="51"/>
    <x v="4"/>
    <n v="7778"/>
    <n v="7829"/>
    <n v="9574"/>
    <m/>
    <x v="0"/>
    <m/>
    <n v="8"/>
    <x v="2"/>
    <n v="974"/>
    <n v="340"/>
    <n v="25544"/>
    <n v="-3"/>
    <x v="0"/>
    <n v="40000"/>
    <n v="270"/>
    <m/>
    <x v="0"/>
    <n v="2658"/>
    <n v="69649"/>
    <x v="0"/>
    <m/>
    <n v="48.602600000000002"/>
    <n v="27.9786"/>
    <n v="1111.164"/>
    <n v="0"/>
    <n v="1187.7452000000001"/>
    <n v="1128.4000000000001"/>
    <n v="4.4252999999999991"/>
    <m/>
    <x v="0"/>
    <n v="55.339560000000006"/>
    <n v="1188.1648599999999"/>
    <n v="-1.7663126524233594E-4"/>
    <n v="69780"/>
    <n v="9.3954629237819965E-4"/>
    <n v="4.0920055917717031E-2"/>
    <n v="2.3556062360849783E-2"/>
    <n v="0.93552388172143308"/>
    <n v="0.94969985899094844"/>
    <n v="3.724483149585824E-3"/>
    <n v="4.6575657859465741E-2"/>
    <x v="0"/>
    <m/>
    <x v="0"/>
    <m/>
    <m/>
    <x v="0"/>
    <m/>
    <x v="0"/>
    <x v="0"/>
    <m/>
    <x v="0"/>
    <x v="0"/>
    <x v="0"/>
    <m/>
    <x v="0"/>
    <x v="0"/>
    <x v="0"/>
    <x v="0"/>
    <x v="0"/>
    <x v="0"/>
    <x v="0"/>
    <x v="0"/>
    <x v="0"/>
    <x v="0"/>
    <x v="0"/>
    <x v="0"/>
    <x v="0"/>
    <m/>
    <x v="0"/>
    <x v="0"/>
    <x v="0"/>
    <x v="0"/>
    <x v="0"/>
    <s v="DST NO. 2 (MIDDLE)"/>
    <m/>
    <x v="0"/>
    <m/>
    <m/>
    <m/>
    <m/>
    <x v="0"/>
    <x v="0"/>
  </r>
  <r>
    <x v="0"/>
    <s v="T28N R115W S14 fFRONTIER"/>
    <n v="49005196"/>
    <x v="0"/>
    <x v="4"/>
    <m/>
    <m/>
    <s v="14"/>
    <s v=" 28"/>
    <s v=" 115"/>
    <n v="42.410890000000002"/>
    <n v="-110.45225000000001"/>
    <s v="4903505776"/>
    <s v="UNIT NO. 1"/>
    <x v="0"/>
    <x v="15"/>
    <n v="-94"/>
    <n v="2235"/>
    <n v="12"/>
    <x v="2"/>
    <n v="7182"/>
    <n v="7194"/>
    <n v="12420"/>
    <m/>
    <x v="0"/>
    <m/>
    <n v="8"/>
    <x v="0"/>
    <n v="86"/>
    <n v="6"/>
    <n v="3515"/>
    <n v="-3"/>
    <x v="0"/>
    <n v="4320"/>
    <n v="1793"/>
    <m/>
    <x v="0"/>
    <n v="309"/>
    <n v="9119"/>
    <x v="0"/>
    <m/>
    <n v="4.2914000000000003"/>
    <n v="0.49374000000000001"/>
    <n v="152.9025"/>
    <n v="0"/>
    <n v="157.68764000000002"/>
    <n v="121.8672"/>
    <n v="29.387269999999997"/>
    <m/>
    <x v="0"/>
    <n v="6.4333800000000005"/>
    <n v="157.68785"/>
    <n v="-6.6587292494223859E-7"/>
    <n v="10023"/>
    <n v="4.7225995193814652E-2"/>
    <n v="2.7214561648585774E-2"/>
    <n v="3.1311268276955628E-3"/>
    <n v="0.96965431152371862"/>
    <n v="0.77283823706138421"/>
    <n v="0.1863635657407974"/>
    <n v="4.0798197197818353E-2"/>
    <x v="0"/>
    <m/>
    <x v="0"/>
    <m/>
    <m/>
    <x v="0"/>
    <m/>
    <x v="0"/>
    <x v="0"/>
    <m/>
    <x v="0"/>
    <x v="0"/>
    <x v="0"/>
    <m/>
    <x v="0"/>
    <x v="0"/>
    <x v="0"/>
    <x v="0"/>
    <x v="0"/>
    <x v="0"/>
    <x v="0"/>
    <x v="0"/>
    <x v="0"/>
    <x v="0"/>
    <x v="0"/>
    <x v="0"/>
    <x v="0"/>
    <m/>
    <x v="0"/>
    <x v="0"/>
    <x v="0"/>
    <x v="0"/>
    <x v="0"/>
    <s v="DST NO. 3"/>
    <m/>
    <x v="0"/>
    <m/>
    <m/>
    <m/>
    <m/>
    <x v="0"/>
    <x v="0"/>
  </r>
  <r>
    <x v="0"/>
    <s v="T28N R115W S14 fFRONTIER"/>
    <n v="49003328"/>
    <x v="0"/>
    <x v="4"/>
    <m/>
    <m/>
    <s v="14"/>
    <s v=" 28"/>
    <s v=" 115"/>
    <n v="42.410890000000002"/>
    <n v="-110.45225000000001"/>
    <s v="4903505776"/>
    <s v="UNIT NO. 1"/>
    <x v="0"/>
    <x v="15"/>
    <m/>
    <n v="-94"/>
    <n v="96"/>
    <x v="6"/>
    <n v="7180"/>
    <n v="7276"/>
    <n v="12420"/>
    <m/>
    <x v="0"/>
    <d v="1961-10-02T00:00:00"/>
    <n v="8.8000001907348633"/>
    <x v="2"/>
    <n v="386"/>
    <n v="74"/>
    <n v="2549"/>
    <n v="-3"/>
    <x v="0"/>
    <n v="260"/>
    <n v="415"/>
    <m/>
    <x v="0"/>
    <n v="5831"/>
    <n v="9329"/>
    <x v="0"/>
    <m/>
    <n v="19.261399999999998"/>
    <n v="6.0894599999999999"/>
    <n v="110.88149999999999"/>
    <n v="0"/>
    <n v="136.23235999999997"/>
    <n v="7.3346"/>
    <n v="6.8018499999999991"/>
    <m/>
    <x v="0"/>
    <n v="121.40142000000002"/>
    <n v="135.53787000000003"/>
    <n v="2.5554307401511383E-3"/>
    <n v="9509"/>
    <n v="9.555154474997345E-3"/>
    <n v="0.14138637839056742"/>
    <n v="4.4699071498137455E-2"/>
    <n v="0.81391455011129521"/>
    <n v="5.4114765120626421E-2"/>
    <n v="5.0184129350712078E-2"/>
    <n v="0.89570110552866145"/>
    <x v="0"/>
    <m/>
    <x v="0"/>
    <m/>
    <m/>
    <x v="0"/>
    <m/>
    <x v="0"/>
    <x v="0"/>
    <m/>
    <x v="0"/>
    <x v="0"/>
    <x v="0"/>
    <m/>
    <x v="0"/>
    <x v="0"/>
    <x v="0"/>
    <x v="0"/>
    <x v="0"/>
    <x v="0"/>
    <x v="0"/>
    <x v="0"/>
    <x v="0"/>
    <x v="0"/>
    <x v="0"/>
    <x v="0"/>
    <x v="0"/>
    <m/>
    <x v="0"/>
    <x v="0"/>
    <x v="0"/>
    <x v="0"/>
    <x v="0"/>
    <s v="DST NO. 3"/>
    <m/>
    <x v="0"/>
    <m/>
    <m/>
    <m/>
    <m/>
    <x v="0"/>
    <x v="0"/>
  </r>
  <r>
    <x v="0"/>
    <s v="T29N R113W S31 fFRONTIER"/>
    <n v="49118058"/>
    <x v="0"/>
    <x v="4"/>
    <s v="TIP TOP"/>
    <m/>
    <s v="31"/>
    <s v=" 29"/>
    <s v=" 113"/>
    <n v="42.456099999999999"/>
    <n v="-110.3445"/>
    <s v="4903505967"/>
    <s v="73-31"/>
    <x v="0"/>
    <x v="15"/>
    <m/>
    <m/>
    <n v="44"/>
    <x v="0"/>
    <n v="5968"/>
    <n v="6012"/>
    <m/>
    <m/>
    <x v="2"/>
    <d v="1957-05-07T00:00:00"/>
    <n v="5"/>
    <x v="0"/>
    <n v="812"/>
    <n v="28"/>
    <n v="12711"/>
    <n v="-3"/>
    <x v="0"/>
    <n v="20808"/>
    <n v="-3"/>
    <m/>
    <x v="0"/>
    <n v="430"/>
    <n v="34788"/>
    <x v="0"/>
    <s v="CHEM LAB"/>
    <n v="40.518799999999999"/>
    <n v="2.3041200000000002"/>
    <n v="552.92849999999999"/>
    <n v="0"/>
    <n v="595.75141999999994"/>
    <n v="586.99367999999993"/>
    <n v="0"/>
    <m/>
    <x v="0"/>
    <n v="8.9526000000000003"/>
    <n v="595.94627999999989"/>
    <n v="-1.6351462287788991E-4"/>
    <n v="34780"/>
    <n v="-1.1499540018399264E-4"/>
    <n v="6.8012930628012613E-2"/>
    <n v="3.867586249311836E-3"/>
    <n v="0.92811948312267567"/>
    <n v="0.98497750501941217"/>
    <n v="0"/>
    <n v="1.5022494980587851E-2"/>
    <x v="0"/>
    <m/>
    <x v="0"/>
    <m/>
    <m/>
    <x v="0"/>
    <m/>
    <x v="0"/>
    <x v="0"/>
    <m/>
    <x v="0"/>
    <x v="0"/>
    <x v="0"/>
    <m/>
    <x v="0"/>
    <x v="0"/>
    <x v="0"/>
    <x v="0"/>
    <x v="0"/>
    <x v="0"/>
    <x v="0"/>
    <x v="0"/>
    <x v="0"/>
    <x v="0"/>
    <x v="0"/>
    <x v="0"/>
    <x v="0"/>
    <m/>
    <x v="0"/>
    <x v="0"/>
    <x v="0"/>
    <x v="0"/>
    <x v="0"/>
    <s v="PRODUCTION WATER"/>
    <m/>
    <x v="0"/>
    <m/>
    <m/>
    <m/>
    <m/>
    <x v="0"/>
    <x v="0"/>
  </r>
  <r>
    <x v="0"/>
    <s v="T29N R113W S32 fFRONTIER"/>
    <n v="49000933"/>
    <x v="0"/>
    <x v="4"/>
    <s v="TIP TOP"/>
    <m/>
    <s v="32"/>
    <s v=" 29"/>
    <s v=" 113"/>
    <n v="42.452860000000001"/>
    <n v="-110.32792000000001"/>
    <s v="4903505934"/>
    <s v="46-32-G"/>
    <x v="0"/>
    <x v="15"/>
    <m/>
    <m/>
    <n v="52"/>
    <x v="0"/>
    <n v="7620"/>
    <n v="7672"/>
    <m/>
    <m/>
    <x v="0"/>
    <d v="1962-05-24T00:00:00"/>
    <n v="7.3000001907348633"/>
    <x v="0"/>
    <n v="499"/>
    <n v="43"/>
    <n v="6196"/>
    <n v="-3"/>
    <x v="0"/>
    <n v="10100"/>
    <n v="720"/>
    <m/>
    <x v="0"/>
    <n v="62"/>
    <n v="17255"/>
    <x v="0"/>
    <m/>
    <n v="24.900099999999998"/>
    <n v="3.5384700000000002"/>
    <n v="269.52599999999995"/>
    <n v="0"/>
    <n v="297.96456999999998"/>
    <n v="284.92099999999999"/>
    <n v="11.800799999999999"/>
    <m/>
    <x v="0"/>
    <n v="1.2908400000000002"/>
    <n v="298.01263999999998"/>
    <n v="-8.0657446616114084E-5"/>
    <n v="17614"/>
    <n v="1.029567810949554E-2"/>
    <n v="8.3567318087516246E-2"/>
    <n v="1.1875472308670794E-2"/>
    <n v="0.90455720960381292"/>
    <n v="0.95607018547938105"/>
    <n v="3.9598320393390021E-2"/>
    <n v="4.3314941272289669E-3"/>
    <x v="0"/>
    <m/>
    <x v="0"/>
    <m/>
    <m/>
    <x v="0"/>
    <m/>
    <x v="0"/>
    <x v="0"/>
    <m/>
    <x v="0"/>
    <x v="0"/>
    <x v="0"/>
    <m/>
    <x v="0"/>
    <x v="0"/>
    <x v="0"/>
    <x v="0"/>
    <x v="0"/>
    <x v="0"/>
    <x v="0"/>
    <x v="0"/>
    <x v="0"/>
    <x v="0"/>
    <x v="0"/>
    <x v="0"/>
    <x v="0"/>
    <m/>
    <x v="0"/>
    <x v="0"/>
    <x v="0"/>
    <x v="0"/>
    <x v="0"/>
    <s v="DST (BOTTOM)"/>
    <m/>
    <x v="0"/>
    <m/>
    <m/>
    <m/>
    <m/>
    <x v="0"/>
    <x v="0"/>
  </r>
  <r>
    <x v="0"/>
    <s v="T36N R109W S28 fFRONTIER"/>
    <n v="49001849"/>
    <x v="0"/>
    <x v="4"/>
    <s v="WILLOW LAKE"/>
    <m/>
    <s v="28"/>
    <s v=" 36"/>
    <s v=" 109"/>
    <n v="43.057209999999998"/>
    <n v="-109.87691"/>
    <s v="4903506231"/>
    <s v="14-28-2"/>
    <x v="0"/>
    <x v="15"/>
    <n v="678"/>
    <m/>
    <n v="2"/>
    <x v="0"/>
    <n v="5566"/>
    <n v="5568"/>
    <n v="6650"/>
    <m/>
    <x v="5"/>
    <d v="1964-11-02T00:00:00"/>
    <n v="8.6000003814697266"/>
    <x v="0"/>
    <n v="39"/>
    <n v="10"/>
    <n v="1171"/>
    <n v="35"/>
    <x v="0"/>
    <n v="120"/>
    <n v="2257"/>
    <m/>
    <x v="0"/>
    <n v="395"/>
    <n v="3063"/>
    <x v="0"/>
    <m/>
    <n v="1.9460999999999999"/>
    <n v="0.82289999999999996"/>
    <n v="50.938499999999998"/>
    <n v="0.89529999999999998"/>
    <n v="54.602799999999995"/>
    <n v="3.3851999999999998"/>
    <n v="36.992229999999999"/>
    <m/>
    <x v="0"/>
    <n v="8.2239000000000004"/>
    <n v="48.601329999999997"/>
    <n v="5.815145188472591E-2"/>
    <n v="4024"/>
    <n v="0.13560039508960067"/>
    <n v="3.5641029397759823E-2"/>
    <n v="1.5070655717289223E-2"/>
    <n v="0.94928831488495102"/>
    <n v="6.9652414861897813E-2"/>
    <n v="0.76113616643824356"/>
    <n v="0.16921141869985865"/>
    <x v="0"/>
    <m/>
    <x v="0"/>
    <m/>
    <m/>
    <x v="0"/>
    <m/>
    <x v="0"/>
    <x v="0"/>
    <m/>
    <x v="0"/>
    <x v="0"/>
    <x v="0"/>
    <m/>
    <x v="0"/>
    <x v="0"/>
    <x v="0"/>
    <x v="0"/>
    <x v="0"/>
    <x v="0"/>
    <x v="0"/>
    <x v="0"/>
    <x v="0"/>
    <x v="0"/>
    <x v="0"/>
    <x v="0"/>
    <x v="0"/>
    <m/>
    <x v="0"/>
    <x v="0"/>
    <x v="0"/>
    <x v="0"/>
    <x v="0"/>
    <s v="SCHLUMBERGER WLT NO. (?)"/>
    <m/>
    <x v="0"/>
    <m/>
    <m/>
    <m/>
    <m/>
    <x v="0"/>
    <x v="0"/>
  </r>
  <r>
    <x v="1"/>
    <s v="T17N R117W S15 fFRONTIER"/>
    <n v="4182"/>
    <x v="0"/>
    <x v="0"/>
    <s v="WC"/>
    <s v="NW NE"/>
    <n v="15"/>
    <n v="17"/>
    <n v="117"/>
    <n v="41.461390000000002"/>
    <n v="-110.62388900000001"/>
    <s v="4904121099"/>
    <s v="FRONTIER 31-15-17-117"/>
    <x v="0"/>
    <x v="15"/>
    <m/>
    <m/>
    <s v=""/>
    <x v="0"/>
    <m/>
    <m/>
    <n v="1583"/>
    <m/>
    <x v="1"/>
    <d v="2003-11-03T00:00:00"/>
    <n v="7.82"/>
    <x v="1"/>
    <n v="129"/>
    <n v="69.599999999999994"/>
    <n v="424"/>
    <n v="6.3"/>
    <x v="1"/>
    <n v="90"/>
    <n v="755"/>
    <m/>
    <x v="0"/>
    <n v="846"/>
    <n v="1910"/>
    <x v="0"/>
    <s v="ROCKY MOUNTAIN GAS"/>
    <n v="6.4371"/>
    <n v="5.7273839999999998"/>
    <n v="18.443999999999999"/>
    <n v="0.16115399999999999"/>
    <n v="30.769637999999997"/>
    <n v="2.5388999999999999"/>
    <n v="12.37445"/>
    <n v="0"/>
    <x v="1"/>
    <n v="17.613720000000001"/>
    <n v="32.527070000000002"/>
    <n v="-2.7764982659129842E-2"/>
    <n v="2319.9"/>
    <n v="9.6905364193006951E-2"/>
    <n v="0.20920298119854386"/>
    <n v="0.18613751646996954"/>
    <n v="0.60465950233148669"/>
    <n v="7.8054986200724499E-2"/>
    <n v="0.38043543423985005"/>
    <n v="0.54150957955942547"/>
    <x v="0"/>
    <n v="0.72599999999999998"/>
    <x v="0"/>
    <m/>
    <m/>
    <x v="0"/>
    <n v="2880"/>
    <x v="0"/>
    <x v="0"/>
    <n v="7.48"/>
    <x v="0"/>
    <x v="1"/>
    <x v="0"/>
    <m/>
    <x v="0"/>
    <x v="1"/>
    <x v="0"/>
    <x v="0"/>
    <x v="1"/>
    <x v="0"/>
    <x v="0"/>
    <x v="2"/>
    <x v="0"/>
    <x v="3"/>
    <x v="0"/>
    <x v="0"/>
    <x v="1"/>
    <n v="0.12"/>
    <x v="0"/>
    <x v="0"/>
    <x v="0"/>
    <x v="0"/>
    <x v="0"/>
    <s v="RA 226 = 1.1pCi/L"/>
    <n v="20031103"/>
    <x v="0"/>
    <s v="ENERGY LABS CASPER ID No C03110071-001"/>
    <m/>
    <m/>
    <d v="2003-12-04T00:00:00"/>
    <x v="1"/>
    <x v="1"/>
  </r>
  <r>
    <x v="1"/>
    <s v="T17N R117W S15 fFRONTIER"/>
    <n v="4149"/>
    <x v="0"/>
    <x v="0"/>
    <s v="WC"/>
    <s v="NW NE"/>
    <n v="15"/>
    <n v="17"/>
    <n v="117"/>
    <n v="41.461390000000002"/>
    <n v="-110.62388900000001"/>
    <s v="4904121099"/>
    <s v="FRONTIER 17-117-15-2"/>
    <x v="0"/>
    <x v="15"/>
    <m/>
    <m/>
    <s v=""/>
    <x v="0"/>
    <m/>
    <m/>
    <n v="1583"/>
    <m/>
    <x v="1"/>
    <d v="2003-10-21T00:00:00"/>
    <m/>
    <x v="1"/>
    <n v="40"/>
    <n v="8.8000000000000007"/>
    <n v="5.4"/>
    <n v="1.3"/>
    <x v="1"/>
    <n v="22.4"/>
    <n v="126"/>
    <m/>
    <x v="0"/>
    <n v="12.6"/>
    <n v="148"/>
    <x v="0"/>
    <s v="ROCKY MOUNTAIN GAS INC"/>
    <n v="1.996"/>
    <n v="0.72415200000000013"/>
    <n v="0.2349"/>
    <n v="3.3253999999999999E-2"/>
    <n v="2.9883060000000001"/>
    <n v="0.63190399999999991"/>
    <n v="2.06514"/>
    <n v="0"/>
    <x v="1"/>
    <n v="0.26233200000000001"/>
    <n v="2.9593759999999998"/>
    <n v="4.8640798213489458E-3"/>
    <n v="216.5"/>
    <n v="0.18792866941015082"/>
    <n v="0.66793695157055533"/>
    <n v="0.24232859687060163"/>
    <n v="8.9734451558843034E-2"/>
    <n v="0.21352609469023198"/>
    <n v="0.6978295424440828"/>
    <n v="8.8644362865685208E-2"/>
    <x v="0"/>
    <n v="9.8000000000000004E-2"/>
    <x v="0"/>
    <m/>
    <m/>
    <x v="0"/>
    <n v="299"/>
    <x v="0"/>
    <x v="0"/>
    <n v="0.2"/>
    <x v="0"/>
    <x v="0"/>
    <x v="0"/>
    <n v="0"/>
    <x v="0"/>
    <x v="3"/>
    <x v="0"/>
    <x v="0"/>
    <x v="0"/>
    <x v="0"/>
    <x v="0"/>
    <x v="3"/>
    <x v="0"/>
    <x v="0"/>
    <x v="0"/>
    <x v="0"/>
    <x v="0"/>
    <n v="0.01"/>
    <x v="0"/>
    <x v="0"/>
    <x v="0"/>
    <x v="0"/>
    <x v="0"/>
    <m/>
    <n v="20031021"/>
    <x v="0"/>
    <s v="ENERGY LABS CASPER ID No C03101140-004"/>
    <m/>
    <m/>
    <d v="2003-11-10T00:00:00"/>
    <x v="1"/>
    <x v="1"/>
  </r>
  <r>
    <x v="1"/>
    <s v="T25N R112W S02 fFRONTIER"/>
    <n v="1904"/>
    <x v="0"/>
    <x v="2"/>
    <m/>
    <s v="SW SW"/>
    <n v="2"/>
    <n v="25"/>
    <n v="112"/>
    <n v="41.63879"/>
    <n v="-110.71545"/>
    <s v="4902320204"/>
    <s v="14-2"/>
    <x v="0"/>
    <x v="15"/>
    <m/>
    <m/>
    <m/>
    <x v="0"/>
    <s v="8490"/>
    <m/>
    <n v="3000"/>
    <m/>
    <x v="1"/>
    <d v="1994-07-15T00:00:00"/>
    <n v="7.7"/>
    <x v="1"/>
    <n v="118"/>
    <n v="11"/>
    <n v="3870"/>
    <n v="57"/>
    <x v="1"/>
    <n v="5900"/>
    <n v="976"/>
    <n v="0"/>
    <x v="1"/>
    <n v="0"/>
    <n v="10437"/>
    <x v="0"/>
    <s v="P G AND E"/>
    <n v="5.8882000000000003"/>
    <n v="0.90519000000000005"/>
    <n v="168.345"/>
    <n v="1.4580599999999999"/>
    <n v="176.59644999999998"/>
    <n v="166.43899999999999"/>
    <n v="15.996639999999998"/>
    <n v="0"/>
    <x v="1"/>
    <n v="0"/>
    <n v="182.43563999999998"/>
    <n v="-1.6263699437005764E-2"/>
    <n v="10932"/>
    <n v="2.3164397023725958E-2"/>
    <n v="3.3342686107223567E-2"/>
    <n v="5.1257542266563124E-3"/>
    <n v="0.96153155966612014"/>
    <n v="0.91231625574915087"/>
    <n v="8.7683744250849224E-2"/>
    <n v="0"/>
    <x v="1"/>
    <n v="0"/>
    <x v="1"/>
    <n v="10217"/>
    <n v="0.8"/>
    <x v="0"/>
    <n v="0"/>
    <x v="0"/>
    <x v="1"/>
    <m/>
    <x v="1"/>
    <x v="1"/>
    <x v="1"/>
    <n v="0"/>
    <x v="1"/>
    <x v="3"/>
    <x v="1"/>
    <x v="1"/>
    <x v="0"/>
    <x v="0"/>
    <x v="0"/>
    <x v="0"/>
    <x v="0"/>
    <x v="0"/>
    <x v="0"/>
    <x v="0"/>
    <x v="0"/>
    <m/>
    <x v="0"/>
    <x v="0"/>
    <x v="0"/>
    <x v="0"/>
    <x v="0"/>
    <m/>
    <n v="19940715"/>
    <x v="1"/>
    <s v="WESTERN ATLAS CORE LABS  LAB No 941627-38"/>
    <m/>
    <m/>
    <d v="1994-08-11T00:00:00"/>
    <x v="1"/>
    <x v="1"/>
  </r>
  <r>
    <x v="0"/>
    <s v="T27N R113W S05 fFRONTIER"/>
    <n v="49014309"/>
    <x v="0"/>
    <x v="4"/>
    <s v="HOGSBACK"/>
    <m/>
    <s v="5"/>
    <s v=" 27"/>
    <s v=" 113"/>
    <n v="42.351300000000002"/>
    <n v="-110.31310000000001"/>
    <m/>
    <s v="67X-6 HOGSBACK"/>
    <x v="0"/>
    <x v="15"/>
    <m/>
    <m/>
    <n v="0"/>
    <x v="1"/>
    <m/>
    <m/>
    <m/>
    <m/>
    <x v="2"/>
    <d v="1971-06-22T00:00:00"/>
    <n v="7.6999998092651367"/>
    <x v="0"/>
    <n v="51"/>
    <n v="5"/>
    <n v="379"/>
    <n v="11"/>
    <x v="0"/>
    <n v="600"/>
    <n v="146"/>
    <m/>
    <x v="0"/>
    <n v="20"/>
    <n v="1138"/>
    <x v="0"/>
    <m/>
    <n v="2.5449000000000002"/>
    <n v="0.41144999999999998"/>
    <n v="16.486499999999999"/>
    <n v="0.28137999999999996"/>
    <n v="19.724229999999999"/>
    <n v="16.925999999999998"/>
    <n v="2.3929399999999998"/>
    <m/>
    <x v="0"/>
    <n v="0.41640000000000005"/>
    <n v="19.735339999999997"/>
    <n v="-2.8155400578360639E-4"/>
    <n v="1209"/>
    <n v="3.0251384746484873E-2"/>
    <n v="0.12902404808704829"/>
    <n v="2.0860129901141895E-2"/>
    <n v="0.8501158220118098"/>
    <n v="0.85764927282732406"/>
    <n v="0.12125152138245403"/>
    <n v="2.1099205790222012E-2"/>
    <x v="0"/>
    <m/>
    <x v="0"/>
    <m/>
    <m/>
    <x v="0"/>
    <m/>
    <x v="0"/>
    <x v="0"/>
    <m/>
    <x v="0"/>
    <x v="0"/>
    <x v="0"/>
    <m/>
    <x v="0"/>
    <x v="0"/>
    <x v="0"/>
    <x v="0"/>
    <x v="0"/>
    <x v="0"/>
    <x v="0"/>
    <x v="0"/>
    <x v="0"/>
    <x v="0"/>
    <x v="0"/>
    <x v="0"/>
    <x v="0"/>
    <m/>
    <x v="0"/>
    <x v="0"/>
    <x v="0"/>
    <x v="0"/>
    <x v="0"/>
    <s v="PRODUCTION"/>
    <m/>
    <x v="0"/>
    <m/>
    <m/>
    <m/>
    <m/>
    <x v="3"/>
    <x v="1"/>
  </r>
  <r>
    <x v="0"/>
    <s v="T27N R113W S18 fFRONTIER"/>
    <n v="49118542"/>
    <x v="0"/>
    <x v="4"/>
    <s v="HOGSBACK"/>
    <m/>
    <s v="18"/>
    <s v=" 27"/>
    <s v=" 113"/>
    <n v="42.33"/>
    <n v="-110.3207"/>
    <m/>
    <s v="UNIT NO. 11-18"/>
    <x v="0"/>
    <x v="15"/>
    <m/>
    <m/>
    <n v="276"/>
    <x v="0"/>
    <n v="8161"/>
    <n v="8437"/>
    <m/>
    <m/>
    <x v="2"/>
    <d v="1965-01-16T00:00:00"/>
    <n v="7.0999999046325684"/>
    <x v="0"/>
    <n v="349"/>
    <n v="2"/>
    <n v="6791"/>
    <n v="50"/>
    <x v="0"/>
    <n v="10900"/>
    <n v="415"/>
    <m/>
    <x v="0"/>
    <n v="10"/>
    <n v="18317"/>
    <x v="0"/>
    <s v="CHEM LAB"/>
    <n v="17.415099999999999"/>
    <n v="0.16458"/>
    <n v="295.4085"/>
    <n v="1.2789999999999999"/>
    <n v="314.26718"/>
    <n v="307.48899999999998"/>
    <n v="6.8018499999999991"/>
    <m/>
    <x v="0"/>
    <n v="0.20820000000000002"/>
    <n v="314.49904999999995"/>
    <n v="-3.6876980495590241E-4"/>
    <n v="18514"/>
    <n v="5.3487551247590349E-3"/>
    <n v="5.5414949788902546E-2"/>
    <n v="5.2369452005774199E-4"/>
    <n v="0.94406135569103977"/>
    <n v="0.97771042551638876"/>
    <n v="2.1627569304263398E-2"/>
    <n v="6.6200517934791869E-4"/>
    <x v="0"/>
    <m/>
    <x v="0"/>
    <m/>
    <m/>
    <x v="0"/>
    <m/>
    <x v="0"/>
    <x v="0"/>
    <m/>
    <x v="0"/>
    <x v="0"/>
    <x v="0"/>
    <m/>
    <x v="0"/>
    <x v="0"/>
    <x v="0"/>
    <x v="0"/>
    <x v="0"/>
    <x v="0"/>
    <x v="0"/>
    <x v="0"/>
    <x v="0"/>
    <x v="0"/>
    <x v="0"/>
    <x v="0"/>
    <x v="0"/>
    <m/>
    <x v="0"/>
    <x v="0"/>
    <x v="0"/>
    <x v="0"/>
    <x v="0"/>
    <s v="PRODUCTION"/>
    <m/>
    <x v="0"/>
    <m/>
    <m/>
    <m/>
    <m/>
    <x v="3"/>
    <x v="1"/>
  </r>
  <r>
    <x v="0"/>
    <s v="T27N R113W S31 fFRONTIER"/>
    <n v="49003096"/>
    <x v="0"/>
    <x v="4"/>
    <s v="HOGSBACK"/>
    <m/>
    <s v="31"/>
    <s v=" 27"/>
    <s v=" 113"/>
    <n v="42.283410000000003"/>
    <n v="-110.31555"/>
    <s v="4903520035"/>
    <s v="HOGSBACK 44-31G"/>
    <x v="0"/>
    <x v="15"/>
    <m/>
    <n v="690"/>
    <n v="96"/>
    <x v="0"/>
    <n v="7014"/>
    <n v="7110"/>
    <m/>
    <m/>
    <x v="0"/>
    <d v="1968-03-05T00:00:00"/>
    <n v="8"/>
    <x v="0"/>
    <n v="438"/>
    <n v="-1"/>
    <n v="24814"/>
    <n v="750"/>
    <x v="0"/>
    <n v="37800"/>
    <n v="1684"/>
    <m/>
    <x v="0"/>
    <n v="1289"/>
    <n v="65920"/>
    <x v="0"/>
    <m/>
    <n v="21.856200000000001"/>
    <n v="0"/>
    <n v="1079.4089999999999"/>
    <n v="19.184999999999999"/>
    <n v="1120.4501999999998"/>
    <n v="1066.338"/>
    <n v="27.600759999999998"/>
    <m/>
    <x v="0"/>
    <n v="26.836980000000001"/>
    <n v="1120.77574"/>
    <n v="-1.4525086212426836E-4"/>
    <n v="66771"/>
    <n v="6.4133965378209527E-3"/>
    <n v="1.9506623319804847E-2"/>
    <n v="0"/>
    <n v="0.98049337668019521"/>
    <n v="0.95142851682353502"/>
    <n v="2.4626478799407273E-2"/>
    <n v="2.3945004377057627E-2"/>
    <x v="0"/>
    <m/>
    <x v="0"/>
    <m/>
    <m/>
    <x v="0"/>
    <m/>
    <x v="0"/>
    <x v="0"/>
    <m/>
    <x v="0"/>
    <x v="0"/>
    <x v="0"/>
    <m/>
    <x v="0"/>
    <x v="0"/>
    <x v="0"/>
    <x v="0"/>
    <x v="0"/>
    <x v="0"/>
    <x v="0"/>
    <x v="0"/>
    <x v="0"/>
    <x v="0"/>
    <x v="0"/>
    <x v="0"/>
    <x v="0"/>
    <m/>
    <x v="0"/>
    <x v="0"/>
    <x v="0"/>
    <x v="0"/>
    <x v="0"/>
    <s v="DST NO. 1 (2-14-68)"/>
    <m/>
    <x v="0"/>
    <m/>
    <m/>
    <m/>
    <m/>
    <x v="3"/>
    <x v="1"/>
  </r>
  <r>
    <x v="0"/>
    <s v="T27N R114W S05 fFRONTIER"/>
    <n v="49002013"/>
    <x v="0"/>
    <x v="4"/>
    <s v="BIG PINEY-LABARGE"/>
    <m/>
    <s v="5"/>
    <s v=" 27"/>
    <s v=" 114"/>
    <n v="42.354239999999997"/>
    <n v="-110.41501"/>
    <s v="4903505546"/>
    <s v="UNIT NO. 15"/>
    <x v="0"/>
    <x v="15"/>
    <m/>
    <m/>
    <n v="114"/>
    <x v="0"/>
    <n v="7976"/>
    <n v="8090"/>
    <m/>
    <m/>
    <x v="0"/>
    <d v="1963-12-24T00:00:00"/>
    <n v="7.5999999046325684"/>
    <x v="0"/>
    <n v="93"/>
    <n v="32"/>
    <n v="2892"/>
    <n v="33"/>
    <x v="0"/>
    <n v="3850"/>
    <n v="1183"/>
    <m/>
    <x v="0"/>
    <n v="300"/>
    <n v="7785"/>
    <x v="0"/>
    <m/>
    <n v="4.6406999999999998"/>
    <n v="2.6332800000000001"/>
    <n v="125.80199999999999"/>
    <n v="0.84414"/>
    <n v="133.92012"/>
    <n v="108.60849999999999"/>
    <n v="19.38937"/>
    <m/>
    <x v="0"/>
    <n v="6.2460000000000004"/>
    <n v="134.24386999999999"/>
    <n v="-1.2072836475918701E-3"/>
    <n v="8380"/>
    <n v="3.6807918342097123E-2"/>
    <n v="3.4652746726929452E-2"/>
    <n v="1.9663064818042277E-2"/>
    <n v="0.94568418845502822"/>
    <n v="0.80903880378299586"/>
    <n v="0.14443393206706573"/>
    <n v="4.6527264149938477E-2"/>
    <x v="0"/>
    <m/>
    <x v="0"/>
    <m/>
    <m/>
    <x v="0"/>
    <m/>
    <x v="0"/>
    <x v="0"/>
    <m/>
    <x v="0"/>
    <x v="0"/>
    <x v="0"/>
    <m/>
    <x v="0"/>
    <x v="0"/>
    <x v="0"/>
    <x v="0"/>
    <x v="0"/>
    <x v="0"/>
    <x v="0"/>
    <x v="0"/>
    <x v="0"/>
    <x v="0"/>
    <x v="0"/>
    <x v="0"/>
    <x v="0"/>
    <m/>
    <x v="0"/>
    <x v="0"/>
    <x v="0"/>
    <x v="0"/>
    <x v="0"/>
    <s v="DST NO. 1"/>
    <m/>
    <x v="0"/>
    <m/>
    <m/>
    <m/>
    <m/>
    <x v="3"/>
    <x v="1"/>
  </r>
  <r>
    <x v="0"/>
    <s v="T27N R114W S12 fFRONTIER"/>
    <n v="49001390"/>
    <x v="0"/>
    <x v="4"/>
    <s v="HOGSBACK"/>
    <m/>
    <s v="12"/>
    <s v=" 27"/>
    <s v=" 114"/>
    <n v="42.337760000000003"/>
    <n v="-110.32747999999999"/>
    <s v="4903505490"/>
    <s v="86-12 HOGSBACK"/>
    <x v="0"/>
    <x v="15"/>
    <m/>
    <m/>
    <n v="190"/>
    <x v="0"/>
    <n v="5360"/>
    <n v="5550"/>
    <m/>
    <m/>
    <x v="0"/>
    <d v="1960-03-03T00:00:00"/>
    <n v="8"/>
    <x v="2"/>
    <n v="80"/>
    <n v="7"/>
    <n v="4112"/>
    <n v="-3"/>
    <x v="0"/>
    <n v="5600"/>
    <n v="1501"/>
    <m/>
    <x v="0"/>
    <n v="40"/>
    <n v="10578"/>
    <x v="0"/>
    <m/>
    <n v="3.992"/>
    <n v="0.57603000000000004"/>
    <n v="178.87199999999999"/>
    <n v="0"/>
    <n v="183.44002999999998"/>
    <n v="157.976"/>
    <n v="24.601389999999999"/>
    <m/>
    <x v="0"/>
    <n v="0.8328000000000001"/>
    <n v="183.41019"/>
    <n v="8.1341098827687156E-5"/>
    <n v="11334"/>
    <n v="3.4501642935377878E-2"/>
    <n v="2.1761880435802374E-2"/>
    <n v="3.1401543054697502E-3"/>
    <n v="0.97509796525872794"/>
    <n v="0.86132618912831393"/>
    <n v="0.1341331689367968"/>
    <n v="4.5406419348892231E-3"/>
    <x v="0"/>
    <m/>
    <x v="0"/>
    <m/>
    <m/>
    <x v="0"/>
    <m/>
    <x v="0"/>
    <x v="0"/>
    <m/>
    <x v="0"/>
    <x v="0"/>
    <x v="0"/>
    <m/>
    <x v="0"/>
    <x v="0"/>
    <x v="0"/>
    <x v="0"/>
    <x v="0"/>
    <x v="0"/>
    <x v="0"/>
    <x v="0"/>
    <x v="0"/>
    <x v="0"/>
    <x v="0"/>
    <x v="0"/>
    <x v="0"/>
    <m/>
    <x v="0"/>
    <x v="0"/>
    <x v="0"/>
    <x v="0"/>
    <x v="0"/>
    <s v="DST NO. 1"/>
    <m/>
    <x v="0"/>
    <m/>
    <m/>
    <m/>
    <m/>
    <x v="3"/>
    <x v="1"/>
  </r>
  <r>
    <x v="0"/>
    <s v="T27N R114W S24 fFRONTIER"/>
    <n v="49003351"/>
    <x v="0"/>
    <x v="4"/>
    <s v="HOGSBACK"/>
    <m/>
    <s v="24"/>
    <s v=" 27"/>
    <s v=" 114"/>
    <n v="42.307929999999999"/>
    <n v="-110.32814999999999"/>
    <s v="4903505363"/>
    <s v="77-24 UNIT"/>
    <x v="0"/>
    <x v="15"/>
    <m/>
    <m/>
    <n v="275"/>
    <x v="4"/>
    <n v="6045"/>
    <n v="6320"/>
    <m/>
    <m/>
    <x v="0"/>
    <d v="1961-09-29T00:00:00"/>
    <n v="8.1999998092651367"/>
    <x v="0"/>
    <n v="11"/>
    <n v="15"/>
    <n v="1394"/>
    <n v="-3"/>
    <x v="0"/>
    <n v="1360"/>
    <n v="1257"/>
    <m/>
    <x v="0"/>
    <n v="127"/>
    <n v="3550"/>
    <x v="0"/>
    <m/>
    <n v="0.54889999999999994"/>
    <n v="1.2343500000000001"/>
    <n v="60.638999999999996"/>
    <n v="0"/>
    <n v="62.422249999999998"/>
    <n v="38.365600000000001"/>
    <n v="20.602229999999999"/>
    <m/>
    <x v="0"/>
    <n v="2.6441400000000002"/>
    <n v="61.611969999999999"/>
    <n v="6.5327133108911296E-3"/>
    <n v="4158"/>
    <n v="7.887908666320706E-2"/>
    <n v="8.7933389136085286E-3"/>
    <n v="1.9774199103684987E-2"/>
    <n v="0.9714324619827065"/>
    <n v="0.62269718043425659"/>
    <n v="0.33438680827767719"/>
    <n v="4.2916011288066269E-2"/>
    <x v="0"/>
    <m/>
    <x v="0"/>
    <m/>
    <m/>
    <x v="0"/>
    <m/>
    <x v="0"/>
    <x v="0"/>
    <m/>
    <x v="0"/>
    <x v="0"/>
    <x v="0"/>
    <m/>
    <x v="0"/>
    <x v="0"/>
    <x v="0"/>
    <x v="0"/>
    <x v="0"/>
    <x v="0"/>
    <x v="0"/>
    <x v="0"/>
    <x v="0"/>
    <x v="0"/>
    <x v="0"/>
    <x v="0"/>
    <x v="0"/>
    <m/>
    <x v="0"/>
    <x v="0"/>
    <x v="0"/>
    <x v="0"/>
    <x v="0"/>
    <s v="DST NO. 1 (BOTTOM)"/>
    <m/>
    <x v="0"/>
    <m/>
    <m/>
    <m/>
    <m/>
    <x v="3"/>
    <x v="1"/>
  </r>
  <r>
    <x v="0"/>
    <s v="T28N R115W S04 fFRONTIER"/>
    <n v="49124755"/>
    <x v="0"/>
    <x v="4"/>
    <m/>
    <m/>
    <s v="4"/>
    <s v=" 28"/>
    <s v=" 115"/>
    <n v="42.442700000000002"/>
    <n v="-110.4931"/>
    <s v="4903520394"/>
    <s v="4-4 HOBACK III"/>
    <x v="0"/>
    <x v="15"/>
    <m/>
    <s v="[3949]"/>
    <m/>
    <x v="0"/>
    <n v="7318"/>
    <m/>
    <n v="11532"/>
    <m/>
    <x v="0"/>
    <d v="1976-11-11T00:00:00"/>
    <n v="7.4000000953674316"/>
    <x v="0"/>
    <n v="64"/>
    <n v="22"/>
    <n v="4100"/>
    <n v="26"/>
    <x v="0"/>
    <n v="5100"/>
    <n v="2403"/>
    <m/>
    <x v="0"/>
    <n v="38"/>
    <n v="10533"/>
    <x v="0"/>
    <s v="CHEM LAB"/>
    <n v="3.1936"/>
    <n v="1.8103800000000001"/>
    <n v="178.35"/>
    <n v="0.66508"/>
    <n v="184.01906"/>
    <n v="143.87099999999998"/>
    <n v="39.385169999999995"/>
    <m/>
    <x v="0"/>
    <n v="0.79116000000000009"/>
    <n v="184.04732999999996"/>
    <n v="-7.6806795643480526E-5"/>
    <n v="11750"/>
    <n v="5.4615626262172957E-2"/>
    <n v="1.7354724016088334E-2"/>
    <n v="9.8380026503776304E-3"/>
    <n v="0.97280727333353401"/>
    <n v="0.78170653168399684"/>
    <n v="0.21399479144848232"/>
    <n v="4.2986768675209808E-3"/>
    <x v="0"/>
    <m/>
    <x v="0"/>
    <m/>
    <m/>
    <x v="0"/>
    <m/>
    <x v="0"/>
    <x v="0"/>
    <m/>
    <x v="0"/>
    <x v="0"/>
    <x v="0"/>
    <m/>
    <x v="0"/>
    <x v="0"/>
    <x v="0"/>
    <x v="0"/>
    <x v="0"/>
    <x v="0"/>
    <x v="0"/>
    <x v="0"/>
    <x v="0"/>
    <x v="0"/>
    <x v="0"/>
    <x v="0"/>
    <x v="0"/>
    <m/>
    <x v="0"/>
    <x v="0"/>
    <x v="0"/>
    <x v="0"/>
    <x v="0"/>
    <s v="DST NO 3"/>
    <m/>
    <x v="0"/>
    <m/>
    <m/>
    <m/>
    <m/>
    <x v="3"/>
    <x v="1"/>
  </r>
  <r>
    <x v="0"/>
    <s v="T14N R103W S11 fFRONTIER"/>
    <n v="49004818"/>
    <x v="0"/>
    <x v="1"/>
    <s v="SALT WELLS"/>
    <m/>
    <s v="11"/>
    <s v=" 14"/>
    <s v=" 103"/>
    <n v="41.210160000000002"/>
    <n v="-108.98377000000001"/>
    <s v="4903705196"/>
    <s v="UNIT NO. 1"/>
    <x v="0"/>
    <x v="15"/>
    <m/>
    <n v="426"/>
    <n v="26"/>
    <x v="0"/>
    <n v="5810"/>
    <n v="5836"/>
    <m/>
    <m/>
    <x v="2"/>
    <m/>
    <n v="7.3000001907348633"/>
    <x v="0"/>
    <n v="68"/>
    <n v="16"/>
    <n v="1455"/>
    <n v="-3"/>
    <x v="0"/>
    <n v="2220"/>
    <n v="330"/>
    <m/>
    <x v="0"/>
    <n v="-3"/>
    <n v="3921"/>
    <x v="0"/>
    <m/>
    <n v="3.3932000000000002"/>
    <n v="1.31664"/>
    <n v="63.292499999999997"/>
    <n v="0"/>
    <n v="68.002340000000004"/>
    <n v="62.626199999999997"/>
    <n v="5.4086999999999996"/>
    <m/>
    <x v="0"/>
    <n v="0"/>
    <n v="68.034899999999993"/>
    <n v="-2.3934622607742914E-4"/>
    <n v="4080"/>
    <n v="1.987251593550806E-2"/>
    <n v="4.9898282912029204E-2"/>
    <n v="1.9361686671370427E-2"/>
    <n v="0.93074003041660025"/>
    <n v="0.92050109576114614"/>
    <n v="7.949890423885389E-2"/>
    <n v="0"/>
    <x v="0"/>
    <m/>
    <x v="0"/>
    <m/>
    <m/>
    <x v="0"/>
    <m/>
    <x v="0"/>
    <x v="0"/>
    <m/>
    <x v="0"/>
    <x v="0"/>
    <x v="0"/>
    <m/>
    <x v="0"/>
    <x v="0"/>
    <x v="0"/>
    <x v="0"/>
    <x v="0"/>
    <x v="0"/>
    <x v="0"/>
    <x v="0"/>
    <x v="0"/>
    <x v="0"/>
    <x v="0"/>
    <x v="0"/>
    <x v="0"/>
    <m/>
    <x v="0"/>
    <x v="0"/>
    <x v="0"/>
    <x v="0"/>
    <x v="0"/>
    <s v="PRODUCTION"/>
    <m/>
    <x v="0"/>
    <m/>
    <m/>
    <m/>
    <m/>
    <x v="4"/>
    <x v="3"/>
  </r>
  <r>
    <x v="0"/>
    <s v="T16N R103W S16 fFRONTIER"/>
    <n v="49009365"/>
    <x v="0"/>
    <x v="1"/>
    <m/>
    <m/>
    <s v="16"/>
    <s v=" 16"/>
    <s v=" 103"/>
    <n v="41.373440000000002"/>
    <n v="-109.02152"/>
    <s v="4903705273"/>
    <s v="2-X BURNT CANYON"/>
    <x v="0"/>
    <x v="15"/>
    <m/>
    <n v="367"/>
    <n v="39"/>
    <x v="0"/>
    <n v="3810"/>
    <n v="3849"/>
    <n v="4822"/>
    <m/>
    <x v="0"/>
    <d v="1960-02-19T00:00:00"/>
    <n v="8.3000001907348633"/>
    <x v="2"/>
    <n v="456"/>
    <n v="121"/>
    <n v="9482"/>
    <n v="-3"/>
    <x v="0"/>
    <n v="14600"/>
    <n v="439"/>
    <m/>
    <x v="0"/>
    <n v="1251"/>
    <n v="26126"/>
    <x v="0"/>
    <m/>
    <n v="22.7544"/>
    <n v="9.9570900000000009"/>
    <n v="412.46699999999998"/>
    <n v="0"/>
    <n v="445.17849000000001"/>
    <n v="411.86599999999999"/>
    <n v="7.1952099999999994"/>
    <m/>
    <x v="0"/>
    <n v="26.045820000000003"/>
    <n v="445.10702999999995"/>
    <n v="8.0266384653834087E-5"/>
    <n v="26343"/>
    <n v="4.1357754102422381E-3"/>
    <n v="5.1112981671688582E-2"/>
    <n v="2.2366511913008199E-2"/>
    <n v="0.92652050641530315"/>
    <n v="0.92531901821456297"/>
    <n v="1.6165123251367205E-2"/>
    <n v="5.8515858534069896E-2"/>
    <x v="0"/>
    <m/>
    <x v="0"/>
    <m/>
    <m/>
    <x v="0"/>
    <m/>
    <x v="0"/>
    <x v="0"/>
    <m/>
    <x v="0"/>
    <x v="0"/>
    <x v="0"/>
    <m/>
    <x v="0"/>
    <x v="0"/>
    <x v="0"/>
    <x v="0"/>
    <x v="0"/>
    <x v="0"/>
    <x v="0"/>
    <x v="0"/>
    <x v="0"/>
    <x v="0"/>
    <x v="0"/>
    <x v="0"/>
    <x v="0"/>
    <m/>
    <x v="0"/>
    <x v="0"/>
    <x v="0"/>
    <x v="0"/>
    <x v="0"/>
    <s v="DST NO. 1"/>
    <m/>
    <x v="0"/>
    <m/>
    <m/>
    <m/>
    <m/>
    <x v="4"/>
    <x v="3"/>
  </r>
  <r>
    <x v="0"/>
    <s v="T17N R102W S17 fFRONTIER"/>
    <n v="49124680"/>
    <x v="0"/>
    <x v="1"/>
    <m/>
    <m/>
    <s v="17"/>
    <s v=" 17"/>
    <s v=" 102"/>
    <n v="41.445709999999998"/>
    <n v="-108.93641"/>
    <s v="4903720589"/>
    <s v="CHAMPLIN NO. 198-AMOCO A NO. 1"/>
    <x v="0"/>
    <x v="15"/>
    <m/>
    <m/>
    <n v="142"/>
    <x v="0"/>
    <n v="4369"/>
    <n v="4511"/>
    <n v="8720"/>
    <m/>
    <x v="0"/>
    <d v="1974-06-04T00:00:00"/>
    <n v="7.1999998092651367"/>
    <x v="0"/>
    <n v="720"/>
    <n v="244"/>
    <n v="24243"/>
    <n v="-3"/>
    <x v="0"/>
    <n v="37600"/>
    <n v="781"/>
    <m/>
    <x v="0"/>
    <n v="1800"/>
    <n v="65388"/>
    <x v="0"/>
    <s v="AMOCO PRODUCTION CO"/>
    <n v="35.927999999999997"/>
    <n v="20.078759999999999"/>
    <n v="1054.5705"/>
    <n v="0"/>
    <n v="1110.57726"/>
    <n v="1060.6959999999999"/>
    <n v="12.800589999999998"/>
    <m/>
    <x v="0"/>
    <n v="37.476000000000006"/>
    <n v="1110.9725900000001"/>
    <n v="-1.7795234259544438E-4"/>
    <n v="65382"/>
    <n v="-4.5882083046570311E-5"/>
    <n v="3.2350743432293938E-2"/>
    <n v="1.8079570618977015E-2"/>
    <n v="0.94956968594872904"/>
    <n v="0.9547454271576582"/>
    <n v="1.1521967432157797E-2"/>
    <n v="3.3732605410183886E-2"/>
    <x v="0"/>
    <m/>
    <x v="0"/>
    <m/>
    <m/>
    <x v="0"/>
    <m/>
    <x v="0"/>
    <x v="0"/>
    <m/>
    <x v="0"/>
    <x v="0"/>
    <x v="0"/>
    <m/>
    <x v="0"/>
    <x v="0"/>
    <x v="0"/>
    <x v="0"/>
    <x v="0"/>
    <x v="0"/>
    <x v="0"/>
    <x v="0"/>
    <x v="0"/>
    <x v="0"/>
    <x v="0"/>
    <x v="0"/>
    <x v="0"/>
    <m/>
    <x v="0"/>
    <x v="0"/>
    <x v="0"/>
    <x v="0"/>
    <x v="0"/>
    <s v="DST #1"/>
    <m/>
    <x v="0"/>
    <m/>
    <m/>
    <m/>
    <m/>
    <x v="4"/>
    <x v="3"/>
  </r>
  <r>
    <x v="0"/>
    <s v="T17N R104W S12 fFRONTIER"/>
    <n v="49124688"/>
    <x v="0"/>
    <x v="1"/>
    <s v="BAXTER BASIN SOUTH"/>
    <m/>
    <s v="12"/>
    <s v=" 17"/>
    <s v=" 104"/>
    <n v="41.472850000000001"/>
    <n v="-109.08517999999999"/>
    <s v="4903720345"/>
    <s v="13 UNIT"/>
    <x v="0"/>
    <x v="15"/>
    <m/>
    <m/>
    <n v="47"/>
    <x v="0"/>
    <n v="2489"/>
    <n v="2536"/>
    <m/>
    <m/>
    <x v="0"/>
    <d v="1972-09-15T00:00:00"/>
    <n v="8.8000001907348633"/>
    <x v="0"/>
    <n v="29"/>
    <n v="9"/>
    <n v="4826"/>
    <n v="60"/>
    <x v="0"/>
    <n v="3550"/>
    <n v="5307"/>
    <m/>
    <x v="0"/>
    <n v="123"/>
    <n v="11931"/>
    <x v="0"/>
    <s v="CHEM LAB"/>
    <n v="1.4471000000000001"/>
    <n v="0.74060999999999999"/>
    <n v="209.93099999999998"/>
    <n v="1.5347999999999999"/>
    <n v="213.65350999999998"/>
    <n v="100.1455"/>
    <n v="86.981729999999985"/>
    <m/>
    <x v="0"/>
    <n v="2.5608600000000004"/>
    <n v="189.68808999999999"/>
    <n v="5.9417178887573203E-2"/>
    <n v="13901"/>
    <n v="7.6262000619386802E-2"/>
    <n v="6.7731159670627464E-3"/>
    <n v="3.4664068940407299E-3"/>
    <n v="0.98976047713889648"/>
    <n v="0.52794827550849399"/>
    <n v="0.45855135132627456"/>
    <n v="1.350037316523141E-2"/>
    <x v="0"/>
    <m/>
    <x v="0"/>
    <m/>
    <m/>
    <x v="0"/>
    <m/>
    <x v="0"/>
    <x v="0"/>
    <m/>
    <x v="0"/>
    <x v="0"/>
    <x v="0"/>
    <m/>
    <x v="0"/>
    <x v="0"/>
    <x v="0"/>
    <x v="0"/>
    <x v="0"/>
    <x v="0"/>
    <x v="0"/>
    <x v="0"/>
    <x v="0"/>
    <x v="0"/>
    <x v="0"/>
    <x v="0"/>
    <x v="0"/>
    <m/>
    <x v="0"/>
    <x v="0"/>
    <x v="0"/>
    <x v="0"/>
    <x v="0"/>
    <s v="DST NO 3 BOTTOM"/>
    <m/>
    <x v="0"/>
    <m/>
    <m/>
    <m/>
    <m/>
    <x v="4"/>
    <x v="3"/>
  </r>
  <r>
    <x v="0"/>
    <s v="T17N R104W S16 fFRONTIER"/>
    <n v="49009076"/>
    <x v="0"/>
    <x v="1"/>
    <s v="WILDCAT"/>
    <m/>
    <s v="16"/>
    <s v=" 17"/>
    <s v=" 104"/>
    <n v="41.454189999999997"/>
    <n v="-109.14819"/>
    <s v="4903705325"/>
    <s v="NO. 1 HUSKY-STATE"/>
    <x v="0"/>
    <x v="15"/>
    <m/>
    <n v="413"/>
    <n v="45"/>
    <x v="0"/>
    <n v="4190"/>
    <n v="4235"/>
    <n v="4927"/>
    <m/>
    <x v="0"/>
    <m/>
    <n v="8.1999998092651367"/>
    <x v="2"/>
    <n v="84"/>
    <n v="-1"/>
    <n v="12629"/>
    <n v="-3"/>
    <x v="0"/>
    <n v="15700"/>
    <n v="6100"/>
    <m/>
    <x v="0"/>
    <n v="132"/>
    <n v="31789"/>
    <x v="0"/>
    <m/>
    <n v="4.1916000000000002"/>
    <n v="0"/>
    <n v="549.36149999999998"/>
    <n v="0"/>
    <n v="553.55309999999997"/>
    <n v="442.89699999999999"/>
    <n v="99.978999999999985"/>
    <m/>
    <x v="0"/>
    <n v="2.74824"/>
    <n v="545.62423999999999"/>
    <n v="7.2134492874461791E-3"/>
    <n v="34638"/>
    <n v="4.2889186625920186E-2"/>
    <n v="7.5721732928602523E-3"/>
    <n v="0"/>
    <n v="0.9924278267071398"/>
    <n v="0.81172530018094502"/>
    <n v="0.18323782682382292"/>
    <n v="5.03687299523203E-3"/>
    <x v="0"/>
    <m/>
    <x v="0"/>
    <m/>
    <m/>
    <x v="0"/>
    <m/>
    <x v="0"/>
    <x v="0"/>
    <m/>
    <x v="0"/>
    <x v="0"/>
    <x v="0"/>
    <m/>
    <x v="0"/>
    <x v="0"/>
    <x v="0"/>
    <x v="0"/>
    <x v="0"/>
    <x v="0"/>
    <x v="0"/>
    <x v="0"/>
    <x v="0"/>
    <x v="0"/>
    <x v="0"/>
    <x v="0"/>
    <x v="0"/>
    <m/>
    <x v="0"/>
    <x v="0"/>
    <x v="0"/>
    <x v="0"/>
    <x v="0"/>
    <s v="DST NO. 1"/>
    <m/>
    <x v="0"/>
    <m/>
    <m/>
    <m/>
    <m/>
    <x v="4"/>
    <x v="3"/>
  </r>
  <r>
    <x v="0"/>
    <s v="T18N R101W S28 fFRONTIER"/>
    <n v="49008592"/>
    <x v="0"/>
    <x v="1"/>
    <s v="GOLDEN WALL"/>
    <m/>
    <s v="28"/>
    <s v=" 18"/>
    <s v=" 101"/>
    <n v="41.509720000000002"/>
    <n v="-108.80537"/>
    <s v="4903705354"/>
    <s v="UNIT NO. 1"/>
    <x v="0"/>
    <x v="15"/>
    <m/>
    <n v="520"/>
    <n v="24"/>
    <x v="0"/>
    <n v="6842"/>
    <n v="6866"/>
    <m/>
    <m/>
    <x v="0"/>
    <d v="1963-05-28T00:00:00"/>
    <n v="7"/>
    <x v="0"/>
    <n v="1058"/>
    <n v="260"/>
    <n v="22013"/>
    <n v="75"/>
    <x v="0"/>
    <n v="36300"/>
    <n v="854"/>
    <m/>
    <x v="0"/>
    <n v="12"/>
    <n v="60169"/>
    <x v="0"/>
    <m/>
    <n v="52.794199999999996"/>
    <n v="21.395400000000002"/>
    <n v="957.56549999999993"/>
    <n v="1.9184999999999999"/>
    <n v="1033.6735999999999"/>
    <n v="1024.0229999999999"/>
    <n v="13.997059999999999"/>
    <m/>
    <x v="0"/>
    <n v="0.24984000000000001"/>
    <n v="1038.2698999999998"/>
    <n v="-2.21835199656744E-3"/>
    <n v="60569"/>
    <n v="3.3129586377114084E-3"/>
    <n v="5.1074343003439389E-2"/>
    <n v="2.0698410020339113E-2"/>
    <n v="0.92822724697622161"/>
    <n v="0.9862782307374991"/>
    <n v="1.3481138189597909E-2"/>
    <n v="2.406310729031055E-4"/>
    <x v="0"/>
    <m/>
    <x v="0"/>
    <m/>
    <m/>
    <x v="0"/>
    <m/>
    <x v="0"/>
    <x v="0"/>
    <m/>
    <x v="0"/>
    <x v="0"/>
    <x v="0"/>
    <m/>
    <x v="0"/>
    <x v="0"/>
    <x v="0"/>
    <x v="0"/>
    <x v="0"/>
    <x v="0"/>
    <x v="0"/>
    <x v="0"/>
    <x v="0"/>
    <x v="0"/>
    <x v="0"/>
    <x v="0"/>
    <x v="0"/>
    <m/>
    <x v="0"/>
    <x v="0"/>
    <x v="0"/>
    <x v="0"/>
    <x v="0"/>
    <s v="DST NO. 4"/>
    <m/>
    <x v="0"/>
    <m/>
    <m/>
    <m/>
    <m/>
    <x v="4"/>
    <x v="3"/>
  </r>
  <r>
    <x v="0"/>
    <s v="T18N R103W S06 fFRONTIER"/>
    <n v="49018166"/>
    <x v="0"/>
    <x v="1"/>
    <s v="BAXTER BASIN MIDDLE"/>
    <m/>
    <s v="6"/>
    <s v=" 18"/>
    <s v=" 103"/>
    <n v="41.561259999999997"/>
    <n v="-109.0611"/>
    <s v="4903705440"/>
    <s v="HETZLER 2"/>
    <x v="0"/>
    <x v="15"/>
    <m/>
    <n v="1570"/>
    <n v="24"/>
    <x v="0"/>
    <n v="1948"/>
    <n v="1972"/>
    <m/>
    <m/>
    <x v="0"/>
    <d v="1946-07-19T00:00:00"/>
    <m/>
    <x v="0"/>
    <n v="397"/>
    <n v="238"/>
    <n v="21889"/>
    <n v="-3"/>
    <x v="0"/>
    <n v="33660"/>
    <n v="2585"/>
    <m/>
    <x v="0"/>
    <n v="-3"/>
    <n v="58769"/>
    <x v="0"/>
    <m/>
    <n v="19.810300000000002"/>
    <n v="19.58502"/>
    <n v="952.17149999999992"/>
    <n v="0"/>
    <n v="991.56681999999989"/>
    <n v="949.54859999999996"/>
    <n v="42.368149999999993"/>
    <m/>
    <x v="0"/>
    <n v="0"/>
    <n v="991.91674999999998"/>
    <n v="-1.7642193023060222E-4"/>
    <n v="58760"/>
    <n v="-7.6576844863820837E-5"/>
    <n v="1.9978784687450516E-2"/>
    <n v="1.9751588702816823E-2"/>
    <n v="0.9602696266097327"/>
    <n v="0.95728658680277345"/>
    <n v="4.2713413197226477E-2"/>
    <n v="0"/>
    <x v="0"/>
    <m/>
    <x v="0"/>
    <m/>
    <m/>
    <x v="0"/>
    <m/>
    <x v="0"/>
    <x v="0"/>
    <m/>
    <x v="0"/>
    <x v="0"/>
    <x v="0"/>
    <m/>
    <x v="0"/>
    <x v="0"/>
    <x v="0"/>
    <x v="0"/>
    <x v="0"/>
    <x v="0"/>
    <x v="0"/>
    <x v="0"/>
    <x v="0"/>
    <x v="0"/>
    <x v="0"/>
    <x v="0"/>
    <x v="0"/>
    <m/>
    <x v="0"/>
    <x v="0"/>
    <x v="0"/>
    <x v="0"/>
    <x v="0"/>
    <s v="D.S.T."/>
    <m/>
    <x v="0"/>
    <m/>
    <m/>
    <m/>
    <m/>
    <x v="4"/>
    <x v="3"/>
  </r>
  <r>
    <x v="0"/>
    <s v="T18N R103W S06 fFRONTIER"/>
    <n v="49124258"/>
    <x v="0"/>
    <x v="1"/>
    <s v="BAXTER BASIN MIDDLE"/>
    <m/>
    <s v="6"/>
    <s v=" 18"/>
    <s v=" 103"/>
    <n v="41.57159"/>
    <n v="-109.07518"/>
    <s v="4903720423"/>
    <s v="C R HETZLER NO 6"/>
    <x v="3"/>
    <x v="15"/>
    <m/>
    <n v="31"/>
    <n v="17"/>
    <x v="0"/>
    <n v="2301"/>
    <n v="2318"/>
    <m/>
    <m/>
    <x v="0"/>
    <d v="1973-03-20T00:00:00"/>
    <n v="8.1000003814697266"/>
    <x v="0"/>
    <n v="98"/>
    <n v="120"/>
    <n v="15237"/>
    <n v="68"/>
    <x v="0"/>
    <n v="21000"/>
    <n v="5307"/>
    <m/>
    <x v="0"/>
    <n v="4"/>
    <n v="39141"/>
    <x v="0"/>
    <s v="CHEM LAB"/>
    <n v="4.8902000000000001"/>
    <n v="9.8748000000000005"/>
    <n v="662.80949999999996"/>
    <n v="1.7394399999999999"/>
    <n v="679.31393999999989"/>
    <n v="592.41"/>
    <n v="86.981729999999985"/>
    <m/>
    <x v="0"/>
    <n v="8.3280000000000007E-2"/>
    <n v="679.47500999999988"/>
    <n v="-1.1853938023266615E-4"/>
    <n v="41831"/>
    <n v="3.3221360470286024E-2"/>
    <n v="7.1987334751293357E-3"/>
    <n v="1.453643068181407E-2"/>
    <n v="0.97826483584305657"/>
    <n v="0.87186429417028899"/>
    <n v="0.1280131406157233"/>
    <n v="1.2256521398778156E-4"/>
    <x v="0"/>
    <m/>
    <x v="0"/>
    <m/>
    <m/>
    <x v="0"/>
    <m/>
    <x v="0"/>
    <x v="0"/>
    <m/>
    <x v="0"/>
    <x v="0"/>
    <x v="0"/>
    <m/>
    <x v="0"/>
    <x v="0"/>
    <x v="0"/>
    <x v="0"/>
    <x v="0"/>
    <x v="0"/>
    <x v="0"/>
    <x v="0"/>
    <x v="0"/>
    <x v="0"/>
    <x v="0"/>
    <x v="0"/>
    <x v="0"/>
    <m/>
    <x v="0"/>
    <x v="0"/>
    <x v="0"/>
    <x v="0"/>
    <x v="0"/>
    <s v="DST NO 1 SAMPLE CHAMBER"/>
    <m/>
    <x v="0"/>
    <m/>
    <m/>
    <m/>
    <m/>
    <x v="4"/>
    <x v="3"/>
  </r>
  <r>
    <x v="0"/>
    <s v="T18N R103W S06 fFRONTIER"/>
    <n v="49124257"/>
    <x v="0"/>
    <x v="1"/>
    <s v="BAXTER BASIN MIDDLE"/>
    <m/>
    <s v="6"/>
    <s v=" 18"/>
    <s v=" 103"/>
    <n v="41.57159"/>
    <n v="-109.07518"/>
    <s v="4903720423"/>
    <s v="C R HETZLER NO 6"/>
    <x v="3"/>
    <x v="15"/>
    <n v="31"/>
    <m/>
    <n v="16"/>
    <x v="0"/>
    <n v="2349"/>
    <n v="2365"/>
    <m/>
    <m/>
    <x v="0"/>
    <d v="1973-03-20T00:00:00"/>
    <n v="7.5"/>
    <x v="0"/>
    <n v="392"/>
    <n v="344"/>
    <n v="20531"/>
    <n v="85"/>
    <x v="0"/>
    <n v="32000"/>
    <n v="2477"/>
    <m/>
    <x v="0"/>
    <n v="4"/>
    <n v="54576"/>
    <x v="0"/>
    <s v="CHEM LAB"/>
    <n v="19.5608"/>
    <n v="28.307760000000002"/>
    <n v="893.09849999999994"/>
    <n v="2.1742999999999997"/>
    <n v="943.14135999999996"/>
    <n v="902.72"/>
    <n v="40.598029999999994"/>
    <m/>
    <x v="0"/>
    <n v="8.3280000000000007E-2"/>
    <n v="943.40130999999985"/>
    <n v="-1.3779174154586696E-4"/>
    <n v="55830"/>
    <n v="1.1358078365306234E-2"/>
    <n v="2.0740051099020832E-2"/>
    <n v="3.0014334224511163E-2"/>
    <n v="0.94924561467646795"/>
    <n v="0.95687804376697339"/>
    <n v="4.3033679908712444E-2"/>
    <n v="8.8276324314198821E-5"/>
    <x v="0"/>
    <m/>
    <x v="0"/>
    <m/>
    <m/>
    <x v="0"/>
    <m/>
    <x v="0"/>
    <x v="0"/>
    <m/>
    <x v="0"/>
    <x v="0"/>
    <x v="0"/>
    <m/>
    <x v="0"/>
    <x v="0"/>
    <x v="0"/>
    <x v="0"/>
    <x v="0"/>
    <x v="0"/>
    <x v="0"/>
    <x v="0"/>
    <x v="0"/>
    <x v="0"/>
    <x v="0"/>
    <x v="0"/>
    <x v="0"/>
    <m/>
    <x v="0"/>
    <x v="0"/>
    <x v="0"/>
    <x v="0"/>
    <x v="0"/>
    <s v="DST NO 2"/>
    <m/>
    <x v="0"/>
    <m/>
    <m/>
    <m/>
    <m/>
    <x v="4"/>
    <x v="3"/>
  </r>
  <r>
    <x v="0"/>
    <s v="T18N R103W S08 fFRONTIER"/>
    <n v="49004881"/>
    <x v="0"/>
    <x v="1"/>
    <s v="BAXTER BASIN MIDDLE"/>
    <m/>
    <s v="8"/>
    <s v=" 18"/>
    <s v=" 103"/>
    <n v="41.54759"/>
    <n v="-109.05739"/>
    <s v="4903705407"/>
    <s v="C. R. HETZLER NO. 3"/>
    <x v="0"/>
    <x v="15"/>
    <m/>
    <n v="280"/>
    <n v="18"/>
    <x v="0"/>
    <n v="2012"/>
    <n v="2030"/>
    <m/>
    <m/>
    <x v="0"/>
    <m/>
    <n v="8.1000003814697266"/>
    <x v="0"/>
    <n v="170"/>
    <n v="93"/>
    <n v="21114"/>
    <n v="-3"/>
    <x v="0"/>
    <n v="30350"/>
    <n v="4750"/>
    <m/>
    <x v="0"/>
    <n v="37"/>
    <n v="54100"/>
    <x v="0"/>
    <m/>
    <n v="8.4830000000000005"/>
    <n v="7.6529699999999998"/>
    <n v="918.45899999999995"/>
    <n v="0"/>
    <n v="934.59496999999999"/>
    <n v="856.17349999999999"/>
    <n v="77.852500000000006"/>
    <m/>
    <x v="0"/>
    <n v="0.77034000000000002"/>
    <n v="934.79633999999999"/>
    <n v="-1.0771955498177488E-4"/>
    <n v="56508"/>
    <n v="2.1770577173441344E-2"/>
    <n v="9.0766591649856631E-3"/>
    <n v="8.188541823630829E-3"/>
    <n v="0.9827347990113835"/>
    <n v="0.91589308105335543"/>
    <n v="8.3282846400532545E-2"/>
    <n v="8.240725461120227E-4"/>
    <x v="0"/>
    <m/>
    <x v="0"/>
    <m/>
    <m/>
    <x v="0"/>
    <m/>
    <x v="0"/>
    <x v="0"/>
    <m/>
    <x v="0"/>
    <x v="0"/>
    <x v="0"/>
    <m/>
    <x v="0"/>
    <x v="0"/>
    <x v="0"/>
    <x v="0"/>
    <x v="0"/>
    <x v="0"/>
    <x v="0"/>
    <x v="0"/>
    <x v="0"/>
    <x v="0"/>
    <x v="0"/>
    <x v="0"/>
    <x v="0"/>
    <m/>
    <x v="0"/>
    <x v="0"/>
    <x v="0"/>
    <x v="0"/>
    <x v="0"/>
    <s v="DST"/>
    <m/>
    <x v="0"/>
    <m/>
    <m/>
    <m/>
    <m/>
    <x v="4"/>
    <x v="3"/>
  </r>
  <r>
    <x v="0"/>
    <s v="T18N R103W S18 fFRONTIER"/>
    <n v="49007584"/>
    <x v="0"/>
    <x v="1"/>
    <s v="BAXTER BASIN MIDDLE"/>
    <m/>
    <s v="18"/>
    <s v=" 18"/>
    <s v=" 103"/>
    <n v="41.544989999999999"/>
    <n v="-109.07796"/>
    <s v="4903705395"/>
    <s v="1 GH MOSEY"/>
    <x v="0"/>
    <x v="15"/>
    <m/>
    <m/>
    <n v="0"/>
    <x v="1"/>
    <m/>
    <m/>
    <m/>
    <m/>
    <x v="2"/>
    <d v="1970-03-27T00:00:00"/>
    <n v="7.5999999046325684"/>
    <x v="0"/>
    <n v="210"/>
    <n v="220"/>
    <n v="19858"/>
    <n v="11"/>
    <x v="0"/>
    <n v="30300"/>
    <n v="2330"/>
    <m/>
    <x v="0"/>
    <n v="-1"/>
    <n v="51746"/>
    <x v="0"/>
    <m/>
    <n v="10.478999999999999"/>
    <n v="18.1038"/>
    <n v="863.82299999999998"/>
    <n v="0.28137999999999996"/>
    <n v="892.68718000000001"/>
    <n v="854.76299999999992"/>
    <n v="38.188699999999997"/>
    <m/>
    <x v="0"/>
    <n v="0"/>
    <n v="892.95169999999996"/>
    <n v="-1.4813745542992864E-4"/>
    <n v="52925"/>
    <n v="1.1263864871836516E-2"/>
    <n v="1.1738714562922253E-2"/>
    <n v="2.028011649052695E-2"/>
    <n v="0.96798116894655073"/>
    <n v="0.95723318517675704"/>
    <n v="4.276681482324296E-2"/>
    <n v="0"/>
    <x v="0"/>
    <m/>
    <x v="0"/>
    <m/>
    <m/>
    <x v="0"/>
    <m/>
    <x v="0"/>
    <x v="0"/>
    <m/>
    <x v="0"/>
    <x v="0"/>
    <x v="0"/>
    <m/>
    <x v="0"/>
    <x v="0"/>
    <x v="0"/>
    <x v="0"/>
    <x v="0"/>
    <x v="0"/>
    <x v="0"/>
    <x v="0"/>
    <x v="0"/>
    <x v="0"/>
    <x v="0"/>
    <x v="0"/>
    <x v="0"/>
    <m/>
    <x v="0"/>
    <x v="0"/>
    <x v="0"/>
    <x v="0"/>
    <x v="0"/>
    <s v="PRODUCTION (DRIP)"/>
    <m/>
    <x v="0"/>
    <m/>
    <m/>
    <m/>
    <m/>
    <x v="4"/>
    <x v="3"/>
  </r>
  <r>
    <x v="0"/>
    <s v="T18N R103W S30 fFRONTIER"/>
    <n v="49018172"/>
    <x v="0"/>
    <x v="1"/>
    <s v="BAXTER BASIN MIDDLE"/>
    <m/>
    <s v="30"/>
    <s v=" 18"/>
    <s v=" 103"/>
    <n v="41.516019999999997"/>
    <n v="-109.07810000000001"/>
    <s v="4903705359"/>
    <s v="UNIT NO. 1"/>
    <x v="0"/>
    <x v="15"/>
    <m/>
    <m/>
    <n v="5"/>
    <x v="4"/>
    <n v="1802"/>
    <n v="1807"/>
    <m/>
    <m/>
    <x v="0"/>
    <d v="1938-01-03T00:00:00"/>
    <m/>
    <x v="0"/>
    <n v="48"/>
    <n v="57"/>
    <n v="12856"/>
    <n v="-3"/>
    <x v="0"/>
    <n v="15652"/>
    <n v="7450"/>
    <m/>
    <x v="0"/>
    <n v="41"/>
    <n v="36104"/>
    <x v="0"/>
    <m/>
    <n v="2.3952"/>
    <n v="4.6905299999999999"/>
    <n v="559.23599999999999"/>
    <n v="0"/>
    <n v="566.32173"/>
    <n v="441.54291999999998"/>
    <n v="122.10549999999999"/>
    <m/>
    <x v="0"/>
    <n v="0.85362000000000005"/>
    <n v="564.50203999999997"/>
    <n v="1.6091720463216269E-3"/>
    <n v="36098"/>
    <n v="-8.3100191130439601E-5"/>
    <n v="4.2293980137403523E-3"/>
    <n v="8.2824475055901532E-3"/>
    <n v="0.98748815448066951"/>
    <n v="0.78218126545654287"/>
    <n v="0.21630656994614228"/>
    <n v="1.5121645973148301E-3"/>
    <x v="0"/>
    <m/>
    <x v="0"/>
    <m/>
    <m/>
    <x v="0"/>
    <m/>
    <x v="0"/>
    <x v="0"/>
    <m/>
    <x v="0"/>
    <x v="0"/>
    <x v="0"/>
    <m/>
    <x v="0"/>
    <x v="0"/>
    <x v="0"/>
    <x v="0"/>
    <x v="0"/>
    <x v="0"/>
    <x v="0"/>
    <x v="0"/>
    <x v="0"/>
    <x v="0"/>
    <x v="0"/>
    <x v="0"/>
    <x v="0"/>
    <m/>
    <x v="0"/>
    <x v="0"/>
    <x v="0"/>
    <x v="0"/>
    <x v="0"/>
    <s v="TESTER"/>
    <m/>
    <x v="0"/>
    <m/>
    <m/>
    <m/>
    <m/>
    <x v="4"/>
    <x v="3"/>
  </r>
  <r>
    <x v="0"/>
    <s v="T18N R104W S24 fFRONTIER"/>
    <n v="49124255"/>
    <x v="0"/>
    <x v="1"/>
    <s v="BAXTER BASIN MIDDLE"/>
    <m/>
    <s v="24"/>
    <s v=" 18"/>
    <s v=" 104"/>
    <n v="41.522390000000001"/>
    <n v="-109.08256"/>
    <s v="4903720410"/>
    <s v="E S LAUZER NO 2"/>
    <x v="3"/>
    <x v="15"/>
    <m/>
    <n v="720"/>
    <n v="71"/>
    <x v="0"/>
    <n v="1749"/>
    <n v="1820"/>
    <m/>
    <m/>
    <x v="0"/>
    <d v="1973-02-26T00:00:00"/>
    <n v="8.1000003814697266"/>
    <x v="0"/>
    <n v="74"/>
    <n v="90"/>
    <n v="13157"/>
    <n v="90"/>
    <x v="0"/>
    <n v="16000"/>
    <n v="8198"/>
    <m/>
    <x v="0"/>
    <n v="4"/>
    <n v="33453"/>
    <x v="0"/>
    <s v="CHEM LAB"/>
    <n v="3.6926000000000001"/>
    <n v="7.4061000000000003"/>
    <n v="572.32949999999994"/>
    <n v="2.3022"/>
    <n v="585.73039999999992"/>
    <n v="451.36"/>
    <n v="134.36521999999999"/>
    <m/>
    <x v="0"/>
    <n v="8.3280000000000007E-2"/>
    <n v="585.80849999999987"/>
    <n v="-6.6664453053969826E-5"/>
    <n v="37610"/>
    <n v="5.8497389640178435E-2"/>
    <n v="6.3042655802055016E-3"/>
    <n v="1.2644213105551635E-2"/>
    <n v="0.98105152131424289"/>
    <n v="0.77049069789871616"/>
    <n v="0.22936713960278832"/>
    <n v="1.4216249849566886E-4"/>
    <x v="0"/>
    <m/>
    <x v="0"/>
    <m/>
    <m/>
    <x v="0"/>
    <m/>
    <x v="0"/>
    <x v="0"/>
    <m/>
    <x v="0"/>
    <x v="0"/>
    <x v="0"/>
    <m/>
    <x v="0"/>
    <x v="0"/>
    <x v="0"/>
    <x v="0"/>
    <x v="0"/>
    <x v="0"/>
    <x v="0"/>
    <x v="0"/>
    <x v="0"/>
    <x v="0"/>
    <x v="0"/>
    <x v="0"/>
    <x v="0"/>
    <m/>
    <x v="0"/>
    <x v="0"/>
    <x v="0"/>
    <x v="0"/>
    <x v="0"/>
    <s v="DST SAMPLER"/>
    <m/>
    <x v="0"/>
    <m/>
    <m/>
    <m/>
    <m/>
    <x v="4"/>
    <x v="3"/>
  </r>
  <r>
    <x v="0"/>
    <s v="T18N R104W S24 fFRONTIER"/>
    <n v="49124256"/>
    <x v="0"/>
    <x v="1"/>
    <s v="BAXTER BASIN MIDDLE"/>
    <m/>
    <s v="24"/>
    <s v=" 18"/>
    <s v=" 104"/>
    <n v="41.522390000000001"/>
    <n v="-109.08256"/>
    <s v="4903720410"/>
    <s v="E S LAUZER NO 2"/>
    <x v="3"/>
    <x v="15"/>
    <n v="720"/>
    <m/>
    <n v="50"/>
    <x v="0"/>
    <n v="2540"/>
    <n v="2590"/>
    <m/>
    <m/>
    <x v="0"/>
    <d v="1973-03-05T00:00:00"/>
    <n v="8.3000001907348633"/>
    <x v="0"/>
    <n v="98"/>
    <n v="105"/>
    <n v="13180"/>
    <n v="300"/>
    <x v="0"/>
    <n v="17500"/>
    <n v="2599"/>
    <m/>
    <x v="0"/>
    <n v="2750"/>
    <n v="35249"/>
    <x v="0"/>
    <s v="CHEM LAB"/>
    <n v="4.8902000000000001"/>
    <n v="8.6404499999999995"/>
    <n v="573.33000000000004"/>
    <n v="7.6739999999999995"/>
    <n v="594.53464999999994"/>
    <n v="493.67500000000001"/>
    <n v="42.597609999999996"/>
    <m/>
    <x v="0"/>
    <n v="57.255000000000003"/>
    <n v="593.52760999999998"/>
    <n v="8.4763234546307445E-4"/>
    <n v="36529"/>
    <n v="1.7832762127671431E-2"/>
    <n v="8.2252565094397788E-3"/>
    <n v="1.4533131079912668E-2"/>
    <n v="0.97724161241064744"/>
    <n v="0.83176417016219339"/>
    <n v="7.1770224808918315E-2"/>
    <n v="9.6465605028888221E-2"/>
    <x v="0"/>
    <m/>
    <x v="0"/>
    <m/>
    <m/>
    <x v="0"/>
    <m/>
    <x v="0"/>
    <x v="0"/>
    <m/>
    <x v="0"/>
    <x v="0"/>
    <x v="0"/>
    <m/>
    <x v="0"/>
    <x v="0"/>
    <x v="0"/>
    <x v="0"/>
    <x v="0"/>
    <x v="0"/>
    <x v="0"/>
    <x v="0"/>
    <x v="0"/>
    <x v="0"/>
    <x v="0"/>
    <x v="0"/>
    <x v="0"/>
    <m/>
    <x v="0"/>
    <x v="0"/>
    <x v="0"/>
    <x v="0"/>
    <x v="0"/>
    <s v="DST NO 8"/>
    <m/>
    <x v="0"/>
    <m/>
    <m/>
    <m/>
    <m/>
    <x v="4"/>
    <x v="3"/>
  </r>
  <r>
    <x v="0"/>
    <s v="T18N R104W S26 fFRONTIER"/>
    <n v="49008693"/>
    <x v="0"/>
    <x v="1"/>
    <s v="BAXTER BASIN MIDDLE"/>
    <m/>
    <s v="26"/>
    <s v=" 18"/>
    <s v=" 104"/>
    <n v="41.507919999999999"/>
    <n v="-109.1105"/>
    <s v="4903720162"/>
    <s v="26-1 FERGUSON-GOV'T."/>
    <x v="0"/>
    <x v="15"/>
    <m/>
    <n v="508"/>
    <n v="25"/>
    <x v="0"/>
    <n v="2849"/>
    <n v="2874"/>
    <m/>
    <m/>
    <x v="0"/>
    <d v="1969-09-18T00:00:00"/>
    <n v="7.8000001907348633"/>
    <x v="0"/>
    <n v="55"/>
    <n v="57"/>
    <n v="14137"/>
    <n v="110"/>
    <x v="0"/>
    <n v="17400"/>
    <n v="8174"/>
    <m/>
    <x v="0"/>
    <n v="21"/>
    <n v="35806"/>
    <x v="0"/>
    <m/>
    <n v="2.7444999999999999"/>
    <n v="4.6905299999999999"/>
    <n v="614.95949999999993"/>
    <n v="2.8137999999999996"/>
    <n v="625.20832999999993"/>
    <n v="490.85399999999998"/>
    <n v="133.97185999999999"/>
    <m/>
    <x v="0"/>
    <n v="0.43722000000000005"/>
    <n v="625.26307999999995"/>
    <n v="-4.3783488020739906E-5"/>
    <n v="39951"/>
    <n v="5.4714415829560305E-2"/>
    <n v="4.3897367778193237E-3"/>
    <n v="7.5023472575933212E-3"/>
    <n v="0.98810791596458736"/>
    <n v="0.78503595638495083"/>
    <n v="0.21426478595217874"/>
    <n v="6.9925766287048344E-4"/>
    <x v="0"/>
    <m/>
    <x v="0"/>
    <m/>
    <m/>
    <x v="0"/>
    <m/>
    <x v="0"/>
    <x v="0"/>
    <m/>
    <x v="0"/>
    <x v="0"/>
    <x v="0"/>
    <m/>
    <x v="0"/>
    <x v="0"/>
    <x v="0"/>
    <x v="0"/>
    <x v="0"/>
    <x v="0"/>
    <x v="0"/>
    <x v="0"/>
    <x v="0"/>
    <x v="0"/>
    <x v="0"/>
    <x v="0"/>
    <x v="0"/>
    <m/>
    <x v="0"/>
    <x v="0"/>
    <x v="0"/>
    <x v="0"/>
    <x v="0"/>
    <s v="DST #2"/>
    <m/>
    <x v="0"/>
    <m/>
    <m/>
    <m/>
    <m/>
    <x v="4"/>
    <x v="3"/>
  </r>
  <r>
    <x v="0"/>
    <s v="T18N R104W S35 fFRONTIER"/>
    <n v="49008692"/>
    <x v="0"/>
    <x v="1"/>
    <s v="BAXTER BASIN SOUTH"/>
    <m/>
    <s v="35"/>
    <s v=" 18"/>
    <s v=" 104"/>
    <n v="41.490549999999999"/>
    <n v="-109.10311"/>
    <s v="4903705339"/>
    <s v="UNIT NO. 10"/>
    <x v="0"/>
    <x v="15"/>
    <n v="5"/>
    <n v="397"/>
    <n v="45"/>
    <x v="0"/>
    <n v="1801"/>
    <n v="1846"/>
    <m/>
    <m/>
    <x v="0"/>
    <d v="1965-08-10T00:00:00"/>
    <n v="8.6000003814697266"/>
    <x v="0"/>
    <n v="112"/>
    <n v="34"/>
    <n v="6733"/>
    <n v="195"/>
    <x v="0"/>
    <n v="6600"/>
    <n v="4880"/>
    <m/>
    <x v="0"/>
    <n v="40"/>
    <n v="17322"/>
    <x v="0"/>
    <m/>
    <n v="5.5888"/>
    <n v="2.79786"/>
    <n v="292.88549999999998"/>
    <n v="4.9880999999999993"/>
    <n v="306.26025999999996"/>
    <n v="186.18600000000001"/>
    <n v="79.983199999999997"/>
    <m/>
    <x v="0"/>
    <n v="0.8328000000000001"/>
    <n v="267.00200000000001"/>
    <n v="6.8482198706051142E-2"/>
    <n v="18591"/>
    <n v="3.5335393868515579E-2"/>
    <n v="1.8248531494095905E-2"/>
    <n v="9.1355633277396178E-3"/>
    <n v="0.97261590517816443"/>
    <n v="0.69732061932120359"/>
    <n v="0.29956030291907926"/>
    <n v="3.119077759717156E-3"/>
    <x v="0"/>
    <m/>
    <x v="0"/>
    <m/>
    <m/>
    <x v="0"/>
    <m/>
    <x v="0"/>
    <x v="0"/>
    <m/>
    <x v="0"/>
    <x v="0"/>
    <x v="0"/>
    <m/>
    <x v="0"/>
    <x v="0"/>
    <x v="0"/>
    <x v="0"/>
    <x v="0"/>
    <x v="0"/>
    <x v="0"/>
    <x v="0"/>
    <x v="0"/>
    <x v="0"/>
    <x v="0"/>
    <x v="0"/>
    <x v="0"/>
    <m/>
    <x v="0"/>
    <x v="0"/>
    <x v="0"/>
    <x v="0"/>
    <x v="0"/>
    <s v="DST NO. 3"/>
    <m/>
    <x v="0"/>
    <m/>
    <m/>
    <m/>
    <m/>
    <x v="4"/>
    <x v="3"/>
  </r>
  <r>
    <x v="0"/>
    <s v="T19N R102W S08 fFRONTIER"/>
    <n v="49007457"/>
    <x v="0"/>
    <x v="1"/>
    <s v="BLACK BUTTE CREEK"/>
    <m/>
    <s v="8"/>
    <s v=" 19"/>
    <s v=" 102"/>
    <n v="41.634970000000003"/>
    <n v="-108.92999"/>
    <s v="4903705631"/>
    <s v="UPRR 8-2 UNIT"/>
    <x v="0"/>
    <x v="15"/>
    <m/>
    <m/>
    <m/>
    <x v="1"/>
    <n v="4200"/>
    <m/>
    <m/>
    <m/>
    <x v="0"/>
    <d v="1959-06-10T00:00:00"/>
    <n v="7.9000000953674316"/>
    <x v="2"/>
    <n v="722"/>
    <n v="185"/>
    <n v="17967"/>
    <n v="-3"/>
    <x v="0"/>
    <n v="28000"/>
    <n v="2086"/>
    <m/>
    <x v="0"/>
    <n v="432"/>
    <n v="48333"/>
    <x v="0"/>
    <m/>
    <n v="36.027799999999999"/>
    <n v="15.223650000000001"/>
    <n v="781.56449999999995"/>
    <n v="0"/>
    <n v="832.81594999999993"/>
    <n v="789.88"/>
    <n v="34.189539999999994"/>
    <m/>
    <x v="0"/>
    <n v="8.9942400000000013"/>
    <n v="833.06377999999995"/>
    <n v="-1.4876824271102798E-4"/>
    <n v="49386"/>
    <n v="1.0775795904583552E-2"/>
    <n v="4.3260218539282302E-2"/>
    <n v="1.8279729152641713E-2"/>
    <n v="0.93846005230807605"/>
    <n v="0.94816269649846019"/>
    <n v="4.1040723196488021E-2"/>
    <n v="1.0796580305051795E-2"/>
    <x v="0"/>
    <m/>
    <x v="0"/>
    <m/>
    <m/>
    <x v="0"/>
    <m/>
    <x v="0"/>
    <x v="0"/>
    <m/>
    <x v="0"/>
    <x v="0"/>
    <x v="0"/>
    <m/>
    <x v="0"/>
    <x v="0"/>
    <x v="0"/>
    <x v="0"/>
    <x v="0"/>
    <x v="0"/>
    <x v="0"/>
    <x v="0"/>
    <x v="0"/>
    <x v="0"/>
    <x v="0"/>
    <x v="0"/>
    <x v="0"/>
    <m/>
    <x v="0"/>
    <x v="0"/>
    <x v="0"/>
    <x v="0"/>
    <x v="0"/>
    <s v="DST"/>
    <m/>
    <x v="0"/>
    <m/>
    <m/>
    <m/>
    <m/>
    <x v="4"/>
    <x v="3"/>
  </r>
  <r>
    <x v="0"/>
    <s v="T19N R103W S10 fFRONTIER"/>
    <n v="49004898"/>
    <x v="0"/>
    <x v="1"/>
    <s v="WILDCAT"/>
    <m/>
    <s v="10"/>
    <s v=" 19"/>
    <s v=" 103"/>
    <n v="41.640349999999998"/>
    <n v="-109.00351000000001"/>
    <s v="4903705658"/>
    <s v="GOVERNMENT-LANMON B-1"/>
    <x v="0"/>
    <x v="15"/>
    <m/>
    <n v="1134"/>
    <n v="25"/>
    <x v="0"/>
    <n v="3086"/>
    <n v="3111"/>
    <n v="4754"/>
    <m/>
    <x v="0"/>
    <m/>
    <n v="7.3000001907348633"/>
    <x v="0"/>
    <n v="686"/>
    <n v="242"/>
    <n v="16948"/>
    <n v="-3"/>
    <x v="0"/>
    <n v="27600"/>
    <n v="793"/>
    <m/>
    <x v="0"/>
    <n v="-3"/>
    <n v="45867"/>
    <x v="0"/>
    <m/>
    <n v="34.231400000000001"/>
    <n v="19.914180000000002"/>
    <n v="737.23799999999994"/>
    <n v="0"/>
    <n v="791.38357999999994"/>
    <n v="778.596"/>
    <n v="12.997269999999999"/>
    <m/>
    <x v="0"/>
    <n v="0"/>
    <n v="791.59326999999996"/>
    <n v="-1.324656137580428E-4"/>
    <n v="46260"/>
    <n v="4.2658504021622322E-3"/>
    <n v="4.3255130464041225E-2"/>
    <n v="2.5163751818050108E-2"/>
    <n v="0.93158111771790864"/>
    <n v="0.98358087354633528"/>
    <n v="1.6419126453664772E-2"/>
    <n v="0"/>
    <x v="0"/>
    <m/>
    <x v="0"/>
    <m/>
    <m/>
    <x v="0"/>
    <m/>
    <x v="0"/>
    <x v="0"/>
    <m/>
    <x v="0"/>
    <x v="0"/>
    <x v="0"/>
    <m/>
    <x v="0"/>
    <x v="0"/>
    <x v="0"/>
    <x v="0"/>
    <x v="0"/>
    <x v="0"/>
    <x v="0"/>
    <x v="0"/>
    <x v="0"/>
    <x v="0"/>
    <x v="0"/>
    <x v="0"/>
    <x v="0"/>
    <m/>
    <x v="0"/>
    <x v="0"/>
    <x v="0"/>
    <x v="0"/>
    <x v="0"/>
    <s v="DST"/>
    <m/>
    <x v="0"/>
    <m/>
    <m/>
    <m/>
    <m/>
    <x v="4"/>
    <x v="3"/>
  </r>
  <r>
    <x v="0"/>
    <s v="T20N R104W S11 fFRONTIER"/>
    <n v="49007579"/>
    <x v="0"/>
    <x v="1"/>
    <s v="BAXTER BASIN NORTH"/>
    <m/>
    <s v="11"/>
    <s v=" 20"/>
    <s v=" 104"/>
    <n v="41.720329999999997"/>
    <n v="-109.10669"/>
    <s v="4903720196"/>
    <s v="UP (11-20-104) NO. 2"/>
    <x v="0"/>
    <x v="15"/>
    <m/>
    <m/>
    <n v="49"/>
    <x v="0"/>
    <n v="3185"/>
    <n v="3234"/>
    <m/>
    <m/>
    <x v="0"/>
    <d v="1970-06-30T00:00:00"/>
    <n v="8.3000001907348633"/>
    <x v="0"/>
    <n v="35"/>
    <n v="34"/>
    <n v="6501"/>
    <n v="7"/>
    <x v="0"/>
    <n v="8250"/>
    <n v="2916"/>
    <m/>
    <x v="0"/>
    <n v="51"/>
    <n v="16494"/>
    <x v="0"/>
    <m/>
    <n v="1.7464999999999999"/>
    <n v="2.79786"/>
    <n v="282.79349999999999"/>
    <n v="0.17906"/>
    <n v="287.51691999999997"/>
    <n v="232.73249999999999"/>
    <n v="47.793239999999997"/>
    <m/>
    <x v="0"/>
    <n v="1.06182"/>
    <n v="281.58756"/>
    <n v="1.041875474253862E-2"/>
    <n v="17791"/>
    <n v="3.7829954790724804E-2"/>
    <n v="6.0744251155723291E-3"/>
    <n v="9.7311142592929854E-3"/>
    <n v="0.98419446062513471"/>
    <n v="0.82650135538658021"/>
    <n v="0.16972781041889776"/>
    <n v="3.7708341945219457E-3"/>
    <x v="0"/>
    <m/>
    <x v="0"/>
    <m/>
    <m/>
    <x v="0"/>
    <m/>
    <x v="0"/>
    <x v="0"/>
    <m/>
    <x v="0"/>
    <x v="0"/>
    <x v="0"/>
    <m/>
    <x v="0"/>
    <x v="0"/>
    <x v="0"/>
    <x v="0"/>
    <x v="0"/>
    <x v="0"/>
    <x v="0"/>
    <x v="0"/>
    <x v="0"/>
    <x v="0"/>
    <x v="0"/>
    <x v="0"/>
    <x v="0"/>
    <m/>
    <x v="0"/>
    <x v="0"/>
    <x v="0"/>
    <x v="0"/>
    <x v="0"/>
    <s v="DST NO. 1"/>
    <m/>
    <x v="0"/>
    <m/>
    <m/>
    <m/>
    <m/>
    <x v="4"/>
    <x v="3"/>
  </r>
  <r>
    <x v="0"/>
    <s v="T20N R104W S13 fFRONTIER"/>
    <n v="49007578"/>
    <x v="0"/>
    <x v="1"/>
    <s v="BAXTER BASIN NORTH"/>
    <m/>
    <s v="13"/>
    <s v=" 20"/>
    <s v=" 104"/>
    <n v="41.710149999999999"/>
    <n v="-109.09165"/>
    <s v="4903720180"/>
    <s v="NO. 1 UPRR (13-20-104)"/>
    <x v="0"/>
    <x v="15"/>
    <m/>
    <n v="-27"/>
    <n v="29"/>
    <x v="5"/>
    <n v="3005"/>
    <n v="3034"/>
    <m/>
    <m/>
    <x v="0"/>
    <d v="1970-03-20T00:00:00"/>
    <n v="7.5"/>
    <x v="0"/>
    <n v="110"/>
    <n v="55"/>
    <n v="7116"/>
    <n v="54"/>
    <x v="0"/>
    <n v="10850"/>
    <n v="854"/>
    <m/>
    <x v="0"/>
    <n v="45"/>
    <n v="18651"/>
    <x v="0"/>
    <m/>
    <n v="5.4889999999999999"/>
    <n v="4.5259499999999999"/>
    <n v="309.54599999999999"/>
    <n v="1.3813199999999999"/>
    <n v="320.94227000000001"/>
    <n v="306.07849999999996"/>
    <n v="13.997059999999999"/>
    <m/>
    <x v="0"/>
    <n v="0.93690000000000007"/>
    <n v="321.01245999999992"/>
    <n v="-1.093379279250912E-4"/>
    <n v="19081"/>
    <n v="1.1396162408565674E-2"/>
    <n v="1.7102764307113549E-2"/>
    <n v="1.4102068886095932E-2"/>
    <n v="0.96879516680679056"/>
    <n v="0.95347856590987168"/>
    <n v="4.3602855789460646E-2"/>
    <n v="2.9185783006678316E-3"/>
    <x v="0"/>
    <m/>
    <x v="0"/>
    <m/>
    <m/>
    <x v="0"/>
    <m/>
    <x v="0"/>
    <x v="0"/>
    <m/>
    <x v="0"/>
    <x v="0"/>
    <x v="0"/>
    <m/>
    <x v="0"/>
    <x v="0"/>
    <x v="0"/>
    <x v="0"/>
    <x v="0"/>
    <x v="0"/>
    <x v="0"/>
    <x v="0"/>
    <x v="0"/>
    <x v="0"/>
    <x v="0"/>
    <x v="0"/>
    <x v="0"/>
    <m/>
    <x v="0"/>
    <x v="0"/>
    <x v="0"/>
    <x v="0"/>
    <x v="0"/>
    <s v="DST NO. 2 (BOTTOM)"/>
    <m/>
    <x v="0"/>
    <m/>
    <m/>
    <m/>
    <m/>
    <x v="4"/>
    <x v="3"/>
  </r>
  <r>
    <x v="0"/>
    <s v="T20N R104W S13 fFRONTIER"/>
    <n v="49007575"/>
    <x v="0"/>
    <x v="1"/>
    <s v="BAXTER BASIN NORTH"/>
    <m/>
    <s v="13"/>
    <s v=" 20"/>
    <s v=" 104"/>
    <n v="41.710149999999999"/>
    <n v="-109.09165"/>
    <s v="4903720180"/>
    <s v="NO. 1 UPRR (13-20-104)"/>
    <x v="0"/>
    <x v="15"/>
    <n v="-27"/>
    <n v="641"/>
    <n v="47"/>
    <x v="5"/>
    <n v="3007"/>
    <n v="3054"/>
    <m/>
    <m/>
    <x v="0"/>
    <d v="1970-03-27T00:00:00"/>
    <n v="7.5999999046325684"/>
    <x v="0"/>
    <n v="100"/>
    <n v="64"/>
    <n v="8611"/>
    <n v="46"/>
    <x v="0"/>
    <n v="11800"/>
    <n v="3184"/>
    <m/>
    <x v="0"/>
    <n v="49"/>
    <n v="22238"/>
    <x v="0"/>
    <m/>
    <n v="4.99"/>
    <n v="5.2665600000000001"/>
    <n v="374.57849999999996"/>
    <n v="1.1766799999999999"/>
    <n v="386.01173999999992"/>
    <n v="332.87799999999999"/>
    <n v="52.185759999999995"/>
    <m/>
    <x v="0"/>
    <n v="1.0201800000000001"/>
    <n v="386.08393999999998"/>
    <n v="-9.3511726422386171E-5"/>
    <n v="23851"/>
    <n v="3.4997504827616134E-2"/>
    <n v="1.2927067969487149E-2"/>
    <n v="1.3643522862802052E-2"/>
    <n v="0.97342940916771081"/>
    <n v="0.86219074535967488"/>
    <n v="0.13516687588714515"/>
    <n v="2.6423787531799437E-3"/>
    <x v="0"/>
    <m/>
    <x v="0"/>
    <m/>
    <m/>
    <x v="0"/>
    <m/>
    <x v="0"/>
    <x v="0"/>
    <m/>
    <x v="0"/>
    <x v="0"/>
    <x v="0"/>
    <m/>
    <x v="0"/>
    <x v="0"/>
    <x v="0"/>
    <x v="0"/>
    <x v="0"/>
    <x v="0"/>
    <x v="0"/>
    <x v="0"/>
    <x v="0"/>
    <x v="0"/>
    <x v="0"/>
    <x v="0"/>
    <x v="0"/>
    <m/>
    <x v="0"/>
    <x v="0"/>
    <x v="0"/>
    <x v="0"/>
    <x v="0"/>
    <s v="DST NO. 2"/>
    <m/>
    <x v="0"/>
    <m/>
    <m/>
    <m/>
    <m/>
    <x v="4"/>
    <x v="3"/>
  </r>
  <r>
    <x v="0"/>
    <s v="T20N R104W S14 fFRONTIER"/>
    <n v="49008645"/>
    <x v="0"/>
    <x v="1"/>
    <s v="BAXTER BASIN NORTH"/>
    <m/>
    <s v="14"/>
    <s v=" 20"/>
    <s v=" 104"/>
    <n v="41.706440000000001"/>
    <n v="-109.10115"/>
    <s v="4903720166"/>
    <s v="2 FEATHERSTONE-GOV'T."/>
    <x v="0"/>
    <x v="15"/>
    <m/>
    <n v="644"/>
    <n v="38"/>
    <x v="0"/>
    <n v="2994"/>
    <n v="3032"/>
    <m/>
    <m/>
    <x v="0"/>
    <d v="1969-09-10T00:00:00"/>
    <n v="8"/>
    <x v="0"/>
    <n v="58"/>
    <n v="37"/>
    <n v="6436"/>
    <n v="48"/>
    <x v="0"/>
    <n v="8300"/>
    <n v="3221"/>
    <m/>
    <x v="0"/>
    <n v="10"/>
    <n v="16475"/>
    <x v="0"/>
    <m/>
    <n v="2.8942000000000001"/>
    <n v="3.0447299999999999"/>
    <n v="279.96600000000001"/>
    <n v="1.22784"/>
    <n v="287.13277000000005"/>
    <n v="234.143"/>
    <n v="52.792189999999998"/>
    <m/>
    <x v="0"/>
    <n v="0.20820000000000002"/>
    <n v="287.14338999999995"/>
    <n v="-1.8492844975322471E-5"/>
    <n v="18107"/>
    <n v="4.719218090336013E-2"/>
    <n v="1.0079657574438471E-2"/>
    <n v="1.0603909821926627E-2"/>
    <n v="0.97931643260363477"/>
    <n v="0.81542186988876897"/>
    <n v="0.18385305682989952"/>
    <n v="7.2507328133167217E-4"/>
    <x v="0"/>
    <m/>
    <x v="0"/>
    <m/>
    <m/>
    <x v="0"/>
    <m/>
    <x v="0"/>
    <x v="0"/>
    <m/>
    <x v="0"/>
    <x v="0"/>
    <x v="0"/>
    <m/>
    <x v="0"/>
    <x v="0"/>
    <x v="0"/>
    <x v="0"/>
    <x v="0"/>
    <x v="0"/>
    <x v="0"/>
    <x v="0"/>
    <x v="0"/>
    <x v="0"/>
    <x v="0"/>
    <x v="0"/>
    <x v="0"/>
    <m/>
    <x v="0"/>
    <x v="0"/>
    <x v="0"/>
    <x v="0"/>
    <x v="0"/>
    <s v="DST NO. 1"/>
    <m/>
    <x v="0"/>
    <m/>
    <m/>
    <m/>
    <m/>
    <x v="4"/>
    <x v="3"/>
  </r>
  <r>
    <x v="0"/>
    <s v="T20N R104W S23 fFRONTIER"/>
    <n v="49004939"/>
    <x v="0"/>
    <x v="1"/>
    <s v="BAXTER BASIN NORTH"/>
    <m/>
    <s v="23"/>
    <s v=" 20"/>
    <s v=" 104"/>
    <n v="41.692869999999999"/>
    <n v="-109.10299000000001"/>
    <s v="4903705775"/>
    <s v="CAMERON U.P. NO. 1"/>
    <x v="0"/>
    <x v="15"/>
    <m/>
    <n v="516"/>
    <n v="25"/>
    <x v="0"/>
    <n v="2907"/>
    <n v="2932"/>
    <m/>
    <m/>
    <x v="0"/>
    <m/>
    <n v="8.6999998092651367"/>
    <x v="0"/>
    <n v="89"/>
    <n v="58"/>
    <n v="7871"/>
    <n v="-3"/>
    <x v="0"/>
    <n v="10300"/>
    <n v="3100"/>
    <m/>
    <x v="0"/>
    <n v="-3"/>
    <n v="20155"/>
    <x v="0"/>
    <m/>
    <n v="4.4410999999999996"/>
    <n v="4.7728200000000003"/>
    <n v="342.38849999999996"/>
    <n v="0"/>
    <n v="351.60241999999994"/>
    <n v="290.56299999999999"/>
    <n v="50.808999999999997"/>
    <m/>
    <x v="0"/>
    <n v="0"/>
    <n v="341.37199999999996"/>
    <n v="1.4763055756084015E-2"/>
    <n v="21409"/>
    <n v="3.0170339717062844E-2"/>
    <n v="1.2631027966189767E-2"/>
    <n v="1.3574479948118676E-2"/>
    <n v="0.97379449208569158"/>
    <n v="0.85116236832546321"/>
    <n v="0.14883763167453687"/>
    <n v="0"/>
    <x v="0"/>
    <m/>
    <x v="0"/>
    <m/>
    <m/>
    <x v="0"/>
    <m/>
    <x v="0"/>
    <x v="0"/>
    <m/>
    <x v="0"/>
    <x v="0"/>
    <x v="0"/>
    <m/>
    <x v="0"/>
    <x v="0"/>
    <x v="0"/>
    <x v="0"/>
    <x v="0"/>
    <x v="0"/>
    <x v="0"/>
    <x v="0"/>
    <x v="0"/>
    <x v="0"/>
    <x v="0"/>
    <x v="0"/>
    <x v="0"/>
    <m/>
    <x v="0"/>
    <x v="0"/>
    <x v="0"/>
    <x v="0"/>
    <x v="0"/>
    <s v="DST"/>
    <m/>
    <x v="0"/>
    <m/>
    <m/>
    <m/>
    <m/>
    <x v="4"/>
    <x v="3"/>
  </r>
  <r>
    <x v="0"/>
    <s v="T20N R104W S26 fFRONTIER"/>
    <n v="49009242"/>
    <x v="0"/>
    <x v="1"/>
    <s v="BAXTER BASIN NORTH"/>
    <m/>
    <s v="26"/>
    <s v=" 20"/>
    <s v=" 104"/>
    <n v="41.67745"/>
    <n v="-109.10563999999999"/>
    <s v="4903705756"/>
    <s v="G. W. CAPPERS 5"/>
    <x v="0"/>
    <x v="15"/>
    <m/>
    <n v="586"/>
    <n v="74"/>
    <x v="0"/>
    <n v="2680"/>
    <n v="2754"/>
    <m/>
    <m/>
    <x v="0"/>
    <d v="1956-10-24T00:00:00"/>
    <n v="8.3999996185302734"/>
    <x v="2"/>
    <n v="130"/>
    <n v="49"/>
    <n v="7721"/>
    <n v="-3"/>
    <x v="0"/>
    <n v="10900"/>
    <n v="1810"/>
    <m/>
    <x v="0"/>
    <n v="101"/>
    <n v="20009"/>
    <x v="0"/>
    <m/>
    <n v="6.4870000000000001"/>
    <n v="4.0322100000000001"/>
    <n v="335.86349999999999"/>
    <n v="0"/>
    <n v="346.38270999999997"/>
    <n v="307.48899999999998"/>
    <n v="29.665899999999997"/>
    <m/>
    <x v="0"/>
    <n v="2.1028200000000004"/>
    <n v="339.25772000000001"/>
    <n v="1.0391729670900489E-2"/>
    <n v="20705"/>
    <n v="1.7094856806012675E-2"/>
    <n v="1.8727840081856281E-2"/>
    <n v="1.1640910136652029E-2"/>
    <n v="0.96963124978149173"/>
    <n v="0.90635815155510679"/>
    <n v="8.7443551763538338E-2"/>
    <n v="6.1982966813548127E-3"/>
    <x v="0"/>
    <m/>
    <x v="0"/>
    <m/>
    <m/>
    <x v="0"/>
    <m/>
    <x v="0"/>
    <x v="0"/>
    <m/>
    <x v="0"/>
    <x v="0"/>
    <x v="0"/>
    <m/>
    <x v="0"/>
    <x v="0"/>
    <x v="0"/>
    <x v="0"/>
    <x v="0"/>
    <x v="0"/>
    <x v="0"/>
    <x v="0"/>
    <x v="0"/>
    <x v="0"/>
    <x v="0"/>
    <x v="0"/>
    <x v="0"/>
    <m/>
    <x v="0"/>
    <x v="0"/>
    <x v="0"/>
    <x v="0"/>
    <x v="0"/>
    <s v="DST"/>
    <m/>
    <x v="0"/>
    <m/>
    <m/>
    <m/>
    <m/>
    <x v="4"/>
    <x v="3"/>
  </r>
  <r>
    <x v="1"/>
    <s v="T21N R103W S16 fFRONTIER"/>
    <n v="5111"/>
    <x v="0"/>
    <x v="1"/>
    <s v="CROOKED CANYON"/>
    <s v="NW NW"/>
    <n v="16"/>
    <n v="21"/>
    <n v="103"/>
    <n v="41.799382999999999"/>
    <n v="-109.087542"/>
    <s v="4903720711"/>
    <s v="11-16 CROOKED CANYON STATE"/>
    <x v="0"/>
    <x v="15"/>
    <m/>
    <m/>
    <n v="60"/>
    <x v="0"/>
    <n v="5297"/>
    <n v="5357"/>
    <n v="6475"/>
    <m/>
    <x v="1"/>
    <d v="2005-10-22T00:00:00"/>
    <n v="8.3000000000000007"/>
    <x v="1"/>
    <n v="48"/>
    <n v="7"/>
    <n v="2698"/>
    <n v="48"/>
    <x v="1"/>
    <n v="3615"/>
    <n v="1350"/>
    <n v="19"/>
    <x v="1"/>
    <n v="45"/>
    <n v="7553"/>
    <x v="0"/>
    <s v="INTERMOUNTAIN PROD LLC"/>
    <n v="2.3952"/>
    <n v="0.57603000000000004"/>
    <n v="117.36299999999999"/>
    <n v="1.22784"/>
    <n v="121.56206999999999"/>
    <n v="101.97914999999999"/>
    <n v="22.126499999999997"/>
    <n v="0.63327"/>
    <x v="1"/>
    <n v="0.93690000000000007"/>
    <n v="125.67581999999997"/>
    <n v="-1.6638833149724672E-2"/>
    <n v="7830"/>
    <n v="1.8006890723525969E-2"/>
    <n v="1.9703514426827384E-2"/>
    <n v="4.7385668901492057E-3"/>
    <n v="0.97555791868302333"/>
    <n v="0.81144606814580567"/>
    <n v="0.17606012039547464"/>
    <n v="7.4548946647016133E-3"/>
    <x v="1"/>
    <n v="20.329999999999998"/>
    <x v="1"/>
    <n v="6882"/>
    <n v="0.85"/>
    <x v="2"/>
    <n v="0"/>
    <x v="2"/>
    <x v="1"/>
    <n v="0"/>
    <x v="1"/>
    <x v="1"/>
    <x v="1"/>
    <n v="0"/>
    <x v="1"/>
    <x v="3"/>
    <x v="1"/>
    <x v="1"/>
    <x v="0"/>
    <x v="0"/>
    <x v="0"/>
    <x v="0"/>
    <x v="0"/>
    <x v="0"/>
    <x v="0"/>
    <x v="0"/>
    <x v="0"/>
    <m/>
    <x v="0"/>
    <x v="0"/>
    <x v="0"/>
    <x v="0"/>
    <x v="0"/>
    <m/>
    <n v="20051022"/>
    <x v="0"/>
    <s v="ENERGY LABS CASPER ID No C05100975-001"/>
    <m/>
    <s v="5297-5357"/>
    <d v="2005-11-11T00:00:00"/>
    <x v="4"/>
    <x v="3"/>
  </r>
  <r>
    <x v="0"/>
    <s v="T22N R103W S29 fFRONTIER"/>
    <n v="49014246"/>
    <x v="0"/>
    <x v="1"/>
    <s v="BAXTER BASIN MIDDLE"/>
    <m/>
    <s v="29"/>
    <s v=" 22"/>
    <s v=" 103"/>
    <n v="41.8491"/>
    <n v="-109.0789"/>
    <m/>
    <s v="FERGUSON GOVERNMENT 26-1"/>
    <x v="0"/>
    <x v="15"/>
    <m/>
    <m/>
    <n v="15"/>
    <x v="0"/>
    <n v="2805"/>
    <n v="2820"/>
    <m/>
    <m/>
    <x v="0"/>
    <d v="1969-09-03T00:00:00"/>
    <n v="8"/>
    <x v="0"/>
    <n v="25"/>
    <n v="54"/>
    <n v="15371"/>
    <n v="100"/>
    <x v="0"/>
    <n v="17900"/>
    <n v="10492"/>
    <m/>
    <x v="0"/>
    <n v="-1"/>
    <n v="38617"/>
    <x v="0"/>
    <m/>
    <n v="1.2475000000000001"/>
    <n v="4.4436600000000004"/>
    <n v="668.63849999999991"/>
    <n v="2.5579999999999998"/>
    <n v="676.88765999999987"/>
    <n v="504.959"/>
    <n v="171.96387999999999"/>
    <m/>
    <x v="0"/>
    <n v="0"/>
    <n v="676.92287999999996"/>
    <n v="-2.6015457081679127E-5"/>
    <n v="43938"/>
    <n v="6.4454000363394104E-2"/>
    <n v="1.8429941535645668E-3"/>
    <n v="6.5648412027484761E-3"/>
    <n v="0.99159216464368705"/>
    <n v="0.74596237609814586"/>
    <n v="0.25403762390185425"/>
    <n v="0"/>
    <x v="0"/>
    <m/>
    <x v="0"/>
    <m/>
    <m/>
    <x v="0"/>
    <m/>
    <x v="0"/>
    <x v="0"/>
    <m/>
    <x v="0"/>
    <x v="0"/>
    <x v="0"/>
    <m/>
    <x v="0"/>
    <x v="0"/>
    <x v="0"/>
    <x v="0"/>
    <x v="0"/>
    <x v="0"/>
    <x v="0"/>
    <x v="0"/>
    <x v="0"/>
    <x v="0"/>
    <x v="0"/>
    <x v="0"/>
    <x v="0"/>
    <m/>
    <x v="0"/>
    <x v="0"/>
    <x v="0"/>
    <x v="0"/>
    <x v="0"/>
    <s v="DST NO. 1"/>
    <m/>
    <x v="0"/>
    <m/>
    <m/>
    <m/>
    <m/>
    <x v="4"/>
    <x v="3"/>
  </r>
  <r>
    <x v="0"/>
    <s v="T22N R103W S29 fFRONTIER"/>
    <n v="49008756"/>
    <x v="0"/>
    <x v="1"/>
    <s v="LEUCITE HILLS"/>
    <m/>
    <s v="29"/>
    <s v=" 22"/>
    <s v=" 103"/>
    <n v="41.849530000000001"/>
    <n v="-109.09676"/>
    <s v="4903720156"/>
    <s v="UNIT NO. 1"/>
    <x v="0"/>
    <x v="15"/>
    <m/>
    <n v="1565"/>
    <n v="18"/>
    <x v="0"/>
    <n v="6532"/>
    <n v="6550"/>
    <m/>
    <m/>
    <x v="0"/>
    <d v="1969-09-10T00:00:00"/>
    <n v="7.8000001907348633"/>
    <x v="0"/>
    <n v="149"/>
    <n v="30"/>
    <n v="2099"/>
    <n v="42"/>
    <x v="0"/>
    <n v="450"/>
    <n v="1037"/>
    <m/>
    <x v="0"/>
    <n v="3490"/>
    <n v="6771"/>
    <x v="0"/>
    <m/>
    <n v="7.4351000000000003"/>
    <n v="2.4687000000000001"/>
    <n v="91.3065"/>
    <n v="1.07436"/>
    <n v="102.28466"/>
    <n v="12.6945"/>
    <n v="16.996429999999997"/>
    <m/>
    <x v="0"/>
    <n v="72.661799999999999"/>
    <n v="102.35272999999999"/>
    <n v="-3.3263715883002438E-4"/>
    <n v="7294"/>
    <n v="3.7184500533238532E-2"/>
    <n v="7.2690274377409089E-2"/>
    <n v="2.4135583967331953E-2"/>
    <n v="0.90317414165525889"/>
    <n v="0.1240269800326772"/>
    <n v="0.166057417325361"/>
    <n v="0.70991560264196185"/>
    <x v="0"/>
    <m/>
    <x v="0"/>
    <m/>
    <m/>
    <x v="0"/>
    <m/>
    <x v="0"/>
    <x v="0"/>
    <m/>
    <x v="0"/>
    <x v="0"/>
    <x v="0"/>
    <m/>
    <x v="0"/>
    <x v="0"/>
    <x v="0"/>
    <x v="0"/>
    <x v="0"/>
    <x v="0"/>
    <x v="0"/>
    <x v="0"/>
    <x v="0"/>
    <x v="0"/>
    <x v="0"/>
    <x v="0"/>
    <x v="0"/>
    <m/>
    <x v="0"/>
    <x v="0"/>
    <x v="0"/>
    <x v="0"/>
    <x v="0"/>
    <s v="DST NO. 10"/>
    <m/>
    <x v="0"/>
    <m/>
    <m/>
    <m/>
    <m/>
    <x v="4"/>
    <x v="3"/>
  </r>
  <r>
    <x v="1"/>
    <s v="T23N R103W S29 fFRONTIER"/>
    <m/>
    <x v="1"/>
    <x v="3"/>
    <s v="PINE CANYON"/>
    <s v="C SW"/>
    <n v="29"/>
    <n v="23"/>
    <n v="103"/>
    <n v="41.935243"/>
    <n v="-109.10454"/>
    <s v="4903722606"/>
    <s v="10-29"/>
    <x v="0"/>
    <x v="15"/>
    <m/>
    <m/>
    <m/>
    <x v="0"/>
    <m/>
    <m/>
    <m/>
    <m/>
    <x v="1"/>
    <d v="1997-04-09T00:00:00"/>
    <n v="8.3000000000000007"/>
    <x v="0"/>
    <n v="11"/>
    <n v="5"/>
    <n v="1500"/>
    <n v="17"/>
    <x v="1"/>
    <n v="2000"/>
    <n v="598"/>
    <n v="0"/>
    <x v="1"/>
    <n v="0"/>
    <n v="3827"/>
    <x v="0"/>
    <s v="ENERVEST OPERATING LLC"/>
    <n v="0.54889999999999994"/>
    <n v="0.41144999999999998"/>
    <n v="65.25"/>
    <n v="0.43485999999999997"/>
    <n v="66.645210000000006"/>
    <n v="56.42"/>
    <n v="9.8012199999999989"/>
    <n v="0"/>
    <x v="1"/>
    <n v="0"/>
    <n v="66.221219999999988"/>
    <n v="3.1910995124955015E-3"/>
    <n v="4131"/>
    <n v="3.8200552902739382E-2"/>
    <n v="8.2361508051366321E-3"/>
    <n v="6.1737370172590036E-3"/>
    <n v="0.98559011217760428"/>
    <n v="0.85199276002465685"/>
    <n v="0.14800723997534326"/>
    <n v="0"/>
    <x v="1"/>
    <n v="0"/>
    <x v="1"/>
    <n v="3696"/>
    <n v="2.6"/>
    <x v="0"/>
    <n v="0"/>
    <x v="0"/>
    <x v="1"/>
    <m/>
    <x v="1"/>
    <x v="1"/>
    <x v="1"/>
    <n v="0"/>
    <x v="1"/>
    <x v="3"/>
    <x v="1"/>
    <x v="1"/>
    <x v="0"/>
    <x v="0"/>
    <x v="0"/>
    <x v="0"/>
    <x v="0"/>
    <x v="0"/>
    <x v="0"/>
    <x v="0"/>
    <x v="0"/>
    <m/>
    <x v="0"/>
    <x v="0"/>
    <x v="0"/>
    <x v="0"/>
    <x v="0"/>
    <m/>
    <n v="19970409"/>
    <x v="1"/>
    <s v="CORE LABS - LAB No 974343-1"/>
    <m/>
    <m/>
    <d v="1997-04-09T00:00:00"/>
    <x v="4"/>
    <x v="3"/>
  </r>
  <r>
    <x v="1"/>
    <s v="T23N R103W S32 fFRONTIER"/>
    <m/>
    <x v="1"/>
    <x v="3"/>
    <s v="PINE CANYON"/>
    <s v="C SW"/>
    <n v="32"/>
    <n v="23"/>
    <n v="103"/>
    <n v="41.920397999999999"/>
    <n v="-109.10463"/>
    <s v="4903722605"/>
    <s v="9-32"/>
    <x v="0"/>
    <x v="15"/>
    <m/>
    <m/>
    <m/>
    <x v="0"/>
    <m/>
    <m/>
    <m/>
    <m/>
    <x v="1"/>
    <d v="1997-04-09T00:00:00"/>
    <n v="8.08"/>
    <x v="0"/>
    <n v="23"/>
    <n v="8"/>
    <n v="2100"/>
    <n v="14"/>
    <x v="1"/>
    <n v="2950"/>
    <n v="689"/>
    <n v="0"/>
    <x v="1"/>
    <n v="0"/>
    <n v="5434"/>
    <x v="0"/>
    <s v="ENERVEST OPERATING LLC"/>
    <n v="1.1476999999999999"/>
    <n v="0.65832000000000002"/>
    <n v="91.35"/>
    <n v="0.35811999999999999"/>
    <n v="93.514139999999998"/>
    <n v="83.219499999999996"/>
    <n v="11.29271"/>
    <n v="0"/>
    <x v="1"/>
    <n v="0"/>
    <n v="94.512209999999996"/>
    <n v="-5.3081389922210297E-3"/>
    <n v="5784"/>
    <n v="3.1199857372080586E-2"/>
    <n v="1.2273010263474594E-2"/>
    <n v="7.0397909877586429E-3"/>
    <n v="0.98068719874876675"/>
    <n v="0.88051586138976112"/>
    <n v="0.11948413861023882"/>
    <n v="0"/>
    <x v="1"/>
    <n v="0"/>
    <x v="1"/>
    <n v="5286"/>
    <n v="1.5"/>
    <x v="0"/>
    <n v="0"/>
    <x v="0"/>
    <x v="1"/>
    <m/>
    <x v="1"/>
    <x v="1"/>
    <x v="1"/>
    <n v="0"/>
    <x v="1"/>
    <x v="3"/>
    <x v="1"/>
    <x v="1"/>
    <x v="0"/>
    <x v="0"/>
    <x v="0"/>
    <x v="0"/>
    <x v="0"/>
    <x v="0"/>
    <x v="0"/>
    <x v="0"/>
    <x v="0"/>
    <m/>
    <x v="0"/>
    <x v="0"/>
    <x v="0"/>
    <x v="0"/>
    <x v="0"/>
    <m/>
    <n v="19970409"/>
    <x v="1"/>
    <s v="CORE LABS - LAB No 974343-2"/>
    <m/>
    <m/>
    <d v="1997-04-10T00:00:00"/>
    <x v="4"/>
    <x v="3"/>
  </r>
  <r>
    <x v="1"/>
    <s v="T18N R112W S02 fFRONTIER-CLOVERLY"/>
    <n v="5134"/>
    <x v="0"/>
    <x v="1"/>
    <s v="BRUFF"/>
    <s v="NW SW"/>
    <n v="2"/>
    <n v="18"/>
    <n v="112"/>
    <n v="41.595672"/>
    <n v="-110.033056"/>
    <s v="4903723048"/>
    <s v="1-4 DONLEY"/>
    <x v="0"/>
    <x v="16"/>
    <m/>
    <m/>
    <n v="654"/>
    <x v="0"/>
    <n v="11320"/>
    <n v="11974"/>
    <n v="12274"/>
    <n v="12155"/>
    <x v="1"/>
    <d v="2006-03-20T00:00:00"/>
    <n v="7.4"/>
    <x v="1"/>
    <n v="27"/>
    <n v="21"/>
    <n v="13456"/>
    <n v="0"/>
    <x v="1"/>
    <n v="19000"/>
    <n v="3062"/>
    <n v="0"/>
    <x v="1"/>
    <n v="108"/>
    <n v="35861"/>
    <x v="0"/>
    <s v="CHEVRON USA INC"/>
    <n v="1.3472999999999999"/>
    <n v="1.7280900000000001"/>
    <n v="585.33600000000001"/>
    <n v="0"/>
    <n v="588.41138999999998"/>
    <n v="535.99"/>
    <n v="50.186179999999993"/>
    <n v="0"/>
    <x v="1"/>
    <n v="2.2485600000000003"/>
    <n v="588.42474000000004"/>
    <n v="-1.134397530781068E-5"/>
    <n v="35674"/>
    <n v="-2.6141049835744739E-3"/>
    <n v="2.2897245411921752E-3"/>
    <n v="2.9368738086460225E-3"/>
    <n v="0.99477340165016181"/>
    <n v="0.91088964070409406"/>
    <n v="8.5289037983005245E-2"/>
    <n v="3.8213213129006103E-3"/>
    <x v="1"/>
    <n v="7"/>
    <x v="1"/>
    <n v="0"/>
    <n v="0"/>
    <x v="1"/>
    <n v="0"/>
    <x v="2"/>
    <x v="1"/>
    <n v="0"/>
    <x v="1"/>
    <x v="1"/>
    <x v="1"/>
    <n v="0"/>
    <x v="1"/>
    <x v="3"/>
    <x v="1"/>
    <x v="1"/>
    <x v="0"/>
    <x v="0"/>
    <x v="0"/>
    <x v="0"/>
    <x v="0"/>
    <x v="0"/>
    <x v="0"/>
    <x v="0"/>
    <x v="0"/>
    <m/>
    <x v="0"/>
    <x v="0"/>
    <x v="0"/>
    <x v="7"/>
    <x v="0"/>
    <m/>
    <n v="20060320"/>
    <x v="0"/>
    <s v="CHAMPION TECHNOLOGIES VERNAL UTAH"/>
    <m/>
    <s v="11320-11974"/>
    <d v="2006-04-19T00:00:00"/>
    <x v="0"/>
    <x v="0"/>
  </r>
  <r>
    <x v="1"/>
    <s v="T18N R112W S05 fFRONTIER-CLOVERLY"/>
    <n v="1751"/>
    <x v="0"/>
    <x v="0"/>
    <m/>
    <s v="SW NE"/>
    <n v="5"/>
    <n v="18"/>
    <n v="112"/>
    <n v="41.573374000000001"/>
    <n v="-110.083377"/>
    <s v="4904120947"/>
    <s v="3 CHA 186F"/>
    <x v="0"/>
    <x v="16"/>
    <m/>
    <m/>
    <m/>
    <x v="0"/>
    <s v="11458"/>
    <m/>
    <n v="12322"/>
    <n v="12276"/>
    <x v="1"/>
    <d v="1993-11-16T00:00:00"/>
    <n v="7.2"/>
    <x v="1"/>
    <n v="54"/>
    <n v="8"/>
    <n v="1290"/>
    <n v="34"/>
    <x v="1"/>
    <n v="1941"/>
    <n v="488"/>
    <n v="0"/>
    <x v="1"/>
    <n v="0"/>
    <n v="3859"/>
    <x v="0"/>
    <s v="BELCO ENERGY CORP"/>
    <n v="2.6945999999999999"/>
    <n v="0.65832000000000002"/>
    <n v="56.115000000000002"/>
    <n v="0.86971999999999994"/>
    <n v="60.337639999999993"/>
    <n v="54.755609999999997"/>
    <n v="7.9983199999999988"/>
    <n v="0"/>
    <x v="1"/>
    <n v="0"/>
    <n v="62.753929999999997"/>
    <n v="-1.9630020154913969E-2"/>
    <n v="3815"/>
    <n v="-5.7336460776648427E-3"/>
    <n v="4.4658690661417984E-2"/>
    <n v="1.0910602403408553E-2"/>
    <n v="0.9444307069351735"/>
    <n v="0.87254471552618296"/>
    <n v="0.12745528447381702"/>
    <n v="0"/>
    <x v="1"/>
    <n v="44"/>
    <x v="1"/>
    <n v="0"/>
    <n v="2.2000000000000002"/>
    <x v="0"/>
    <n v="0"/>
    <x v="0"/>
    <x v="1"/>
    <m/>
    <x v="1"/>
    <x v="1"/>
    <x v="1"/>
    <n v="0"/>
    <x v="1"/>
    <x v="3"/>
    <x v="1"/>
    <x v="1"/>
    <x v="0"/>
    <x v="0"/>
    <x v="0"/>
    <x v="0"/>
    <x v="0"/>
    <x v="0"/>
    <x v="0"/>
    <x v="0"/>
    <x v="0"/>
    <m/>
    <x v="0"/>
    <x v="0"/>
    <x v="0"/>
    <x v="0"/>
    <x v="0"/>
    <m/>
    <n v="19931116"/>
    <x v="1"/>
    <s v="HALLIBURTON WESTERN AREA LAB EVANSVILLE No W93-0450"/>
    <m/>
    <m/>
    <d v="1993-11-23T00:00:00"/>
    <x v="0"/>
    <x v="0"/>
  </r>
  <r>
    <x v="1"/>
    <s v="T18N R112W S19 fFRONTIER-CLOVERLY"/>
    <n v="1753"/>
    <x v="0"/>
    <x v="0"/>
    <m/>
    <s v=" C NE"/>
    <n v="19"/>
    <n v="18"/>
    <n v="112"/>
    <n v="41.530717000000003"/>
    <n v="-110.101112"/>
    <s v="4904120936"/>
    <s v="3 CHA 357B"/>
    <x v="0"/>
    <x v="16"/>
    <m/>
    <m/>
    <m/>
    <x v="0"/>
    <s v="11658"/>
    <m/>
    <n v="12420"/>
    <n v="12348"/>
    <x v="1"/>
    <d v="1993-11-08T00:00:00"/>
    <n v="7.55"/>
    <x v="1"/>
    <n v="513"/>
    <n v="69"/>
    <n v="1885"/>
    <n v="70"/>
    <x v="1"/>
    <n v="4669"/>
    <n v="397"/>
    <n v="0"/>
    <x v="1"/>
    <n v="0"/>
    <n v="8033"/>
    <x v="0"/>
    <s v="BELCO ENERGY CORP"/>
    <n v="25.598700000000001"/>
    <n v="5.6780100000000004"/>
    <n v="81.997500000000002"/>
    <n v="1.7906"/>
    <n v="115.06480999999998"/>
    <n v="131.71249"/>
    <n v="6.506829999999999"/>
    <n v="0"/>
    <x v="1"/>
    <n v="0"/>
    <n v="138.21932000000001"/>
    <n v="-9.1417136952086295E-2"/>
    <n v="7603"/>
    <n v="-2.7500639549756969E-2"/>
    <n v="0.22247201381551845"/>
    <n v="4.9346190203590497E-2"/>
    <n v="0.72818179598089117"/>
    <n v="0.95292387489679442"/>
    <n v="4.7076125103205531E-2"/>
    <n v="0"/>
    <x v="1"/>
    <n v="430"/>
    <x v="1"/>
    <n v="0"/>
    <n v="1.1000000000000001"/>
    <x v="0"/>
    <n v="0"/>
    <x v="0"/>
    <x v="1"/>
    <m/>
    <x v="1"/>
    <x v="1"/>
    <x v="1"/>
    <n v="0"/>
    <x v="1"/>
    <x v="3"/>
    <x v="1"/>
    <x v="1"/>
    <x v="0"/>
    <x v="0"/>
    <x v="0"/>
    <x v="0"/>
    <x v="0"/>
    <x v="0"/>
    <x v="0"/>
    <x v="0"/>
    <x v="0"/>
    <m/>
    <x v="0"/>
    <x v="0"/>
    <x v="0"/>
    <x v="0"/>
    <x v="0"/>
    <m/>
    <n v="19931108"/>
    <x v="1"/>
    <s v="HALLIBURTON WESTERN AREA LABS EVANSVILLE No W93-0431"/>
    <m/>
    <m/>
    <d v="1993-11-29T00:00:00"/>
    <x v="0"/>
    <x v="0"/>
  </r>
  <r>
    <x v="1"/>
    <s v="T18N R112W S29 fFRONTIER-CLOVERLY"/>
    <n v="1757"/>
    <x v="0"/>
    <x v="0"/>
    <m/>
    <s v="NE NE"/>
    <n v="29"/>
    <n v="18"/>
    <n v="112"/>
    <n v="41.516734"/>
    <n v="-110.08134699999999"/>
    <s v="4904120942"/>
    <s v="4 CHA 358B"/>
    <x v="0"/>
    <x v="16"/>
    <m/>
    <m/>
    <m/>
    <x v="0"/>
    <s v="11750"/>
    <m/>
    <n v="12561"/>
    <n v="12518"/>
    <x v="1"/>
    <d v="1993-08-22T00:00:00"/>
    <n v="6.5"/>
    <x v="1"/>
    <n v="36"/>
    <n v="17"/>
    <n v="50"/>
    <n v="0"/>
    <x v="1"/>
    <n v="127"/>
    <n v="107"/>
    <n v="0"/>
    <x v="1"/>
    <n v="0"/>
    <n v="337"/>
    <x v="0"/>
    <s v="BELCO ENERGY CORP"/>
    <n v="1.7964"/>
    <n v="1.39893"/>
    <n v="2.1749999999999998"/>
    <n v="0"/>
    <n v="5.37033"/>
    <n v="3.5826699999999998"/>
    <n v="1.7537299999999998"/>
    <n v="0"/>
    <x v="1"/>
    <n v="0"/>
    <n v="5.3363999999999994"/>
    <n v="3.1690348033433812E-3"/>
    <n v="337"/>
    <n v="0"/>
    <n v="0.33450458351721402"/>
    <n v="0.26049237197714109"/>
    <n v="0.40500304450564489"/>
    <n v="0.67136459036054275"/>
    <n v="0.32863540963945731"/>
    <n v="0"/>
    <x v="1"/>
    <n v="0"/>
    <x v="1"/>
    <n v="0"/>
    <n v="51"/>
    <x v="0"/>
    <n v="0"/>
    <x v="0"/>
    <x v="1"/>
    <m/>
    <x v="1"/>
    <x v="1"/>
    <x v="1"/>
    <n v="0"/>
    <x v="1"/>
    <x v="3"/>
    <x v="1"/>
    <x v="1"/>
    <x v="0"/>
    <x v="0"/>
    <x v="0"/>
    <x v="0"/>
    <x v="0"/>
    <x v="0"/>
    <x v="0"/>
    <x v="0"/>
    <x v="0"/>
    <m/>
    <x v="0"/>
    <x v="0"/>
    <x v="0"/>
    <x v="0"/>
    <x v="0"/>
    <m/>
    <n v="19930822"/>
    <x v="1"/>
    <s v="HALLIBURTON WESTERN AREA LAB EVANSVILLE No W93-0293"/>
    <m/>
    <m/>
    <d v="1993-08-26T00:00:00"/>
    <x v="0"/>
    <x v="0"/>
  </r>
  <r>
    <x v="1"/>
    <s v="T18N R113W S13 fFRONTIER-CLOVERLY"/>
    <n v="1760"/>
    <x v="0"/>
    <x v="0"/>
    <m/>
    <s v=" C SE"/>
    <n v="13"/>
    <n v="18"/>
    <n v="113"/>
    <n v="41.538006000000003"/>
    <n v="-110.119304"/>
    <s v="4904120938"/>
    <s v="3 CHA 186I"/>
    <x v="0"/>
    <x v="16"/>
    <m/>
    <m/>
    <m/>
    <x v="0"/>
    <s v="11668"/>
    <m/>
    <n v="12455"/>
    <n v="12368"/>
    <x v="1"/>
    <d v="1993-11-16T00:00:00"/>
    <n v="8.1"/>
    <x v="1"/>
    <n v="64"/>
    <n v="23"/>
    <n v="2676"/>
    <n v="50"/>
    <x v="1"/>
    <n v="3632"/>
    <n v="1266"/>
    <n v="0"/>
    <x v="1"/>
    <n v="0"/>
    <n v="7717"/>
    <x v="0"/>
    <s v="BELCO ENERGY CORP"/>
    <n v="3.1936"/>
    <n v="1.8926700000000001"/>
    <n v="116.40599999999999"/>
    <n v="1.2789999999999999"/>
    <n v="122.77126999999999"/>
    <n v="102.45872"/>
    <n v="20.749739999999999"/>
    <n v="0"/>
    <x v="1"/>
    <n v="0"/>
    <n v="123.20846"/>
    <n v="-1.7773415720068288E-3"/>
    <n v="7711"/>
    <n v="-3.88903292714545E-4"/>
    <n v="2.6012600504987854E-2"/>
    <n v="1.541622889459399E-2"/>
    <n v="0.95857117060041819"/>
    <n v="0.83158835034542267"/>
    <n v="0.16841164965457728"/>
    <n v="0"/>
    <x v="1"/>
    <n v="7"/>
    <x v="1"/>
    <n v="0"/>
    <n v="1.4"/>
    <x v="0"/>
    <n v="0"/>
    <x v="0"/>
    <x v="1"/>
    <m/>
    <x v="1"/>
    <x v="1"/>
    <x v="1"/>
    <n v="0"/>
    <x v="1"/>
    <x v="3"/>
    <x v="1"/>
    <x v="1"/>
    <x v="0"/>
    <x v="0"/>
    <x v="0"/>
    <x v="0"/>
    <x v="0"/>
    <x v="0"/>
    <x v="0"/>
    <x v="0"/>
    <x v="0"/>
    <m/>
    <x v="0"/>
    <x v="0"/>
    <x v="0"/>
    <x v="0"/>
    <x v="0"/>
    <m/>
    <n v="19931116"/>
    <x v="1"/>
    <s v="HALLIBURTON WESTERN ARE LAB EVANSVILLE No W93-0452"/>
    <m/>
    <m/>
    <d v="1993-11-23T00:00:00"/>
    <x v="0"/>
    <x v="0"/>
  </r>
  <r>
    <x v="1"/>
    <s v="T18N R113W S25 fFRONTIER-CLOVERLY"/>
    <n v="1761"/>
    <x v="0"/>
    <x v="0"/>
    <m/>
    <s v="NW SE"/>
    <n v="25"/>
    <n v="18"/>
    <n v="113"/>
    <n v="41.516767000000002"/>
    <n v="-110.119406"/>
    <s v="4904120941"/>
    <s v="3 CHA 358H"/>
    <x v="0"/>
    <x v="16"/>
    <m/>
    <m/>
    <m/>
    <x v="0"/>
    <s v="11778"/>
    <m/>
    <n v="12624"/>
    <n v="12506"/>
    <x v="1"/>
    <d v="1993-11-08T00:00:00"/>
    <n v="7.7"/>
    <x v="1"/>
    <n v="137"/>
    <n v="80"/>
    <n v="3336"/>
    <n v="160"/>
    <x v="1"/>
    <n v="5534"/>
    <n v="747"/>
    <n v="0"/>
    <x v="1"/>
    <n v="0"/>
    <n v="10099"/>
    <x v="0"/>
    <s v="BELCO ENERGY CORP"/>
    <n v="6.8362999999999996"/>
    <n v="6.5831999999999997"/>
    <n v="145.11599999999999"/>
    <n v="4.0927999999999995"/>
    <n v="162.6283"/>
    <n v="156.11413999999999"/>
    <n v="12.243329999999998"/>
    <n v="0"/>
    <x v="1"/>
    <n v="0"/>
    <n v="168.35746999999998"/>
    <n v="-1.730941484281932E-2"/>
    <n v="9994"/>
    <n v="-5.2257004927089038E-3"/>
    <n v="4.2036349147104163E-2"/>
    <n v="4.0480039451928108E-2"/>
    <n v="0.91748361140096768"/>
    <n v="0.92727777389384636"/>
    <n v="7.2722226106153767E-2"/>
    <n v="0"/>
    <x v="1"/>
    <n v="105"/>
    <x v="1"/>
    <n v="0"/>
    <n v="1"/>
    <x v="0"/>
    <n v="0"/>
    <x v="0"/>
    <x v="1"/>
    <m/>
    <x v="1"/>
    <x v="1"/>
    <x v="1"/>
    <n v="0"/>
    <x v="1"/>
    <x v="3"/>
    <x v="1"/>
    <x v="1"/>
    <x v="0"/>
    <x v="0"/>
    <x v="0"/>
    <x v="0"/>
    <x v="0"/>
    <x v="0"/>
    <x v="0"/>
    <x v="0"/>
    <x v="0"/>
    <m/>
    <x v="0"/>
    <x v="0"/>
    <x v="0"/>
    <x v="0"/>
    <x v="0"/>
    <m/>
    <n v="19931108"/>
    <x v="1"/>
    <s v="HALLIBURTON WESTERN AREA LAB EVANSVILLE No W93-0430"/>
    <m/>
    <m/>
    <d v="1993-11-10T00:00:00"/>
    <x v="0"/>
    <x v="0"/>
  </r>
  <r>
    <x v="1"/>
    <s v="T20N R112W S05 fFRONTIER-CLOVERLY"/>
    <n v="1769"/>
    <x v="0"/>
    <x v="2"/>
    <m/>
    <s v="NE NE"/>
    <n v="5"/>
    <n v="20"/>
    <n v="112"/>
    <n v="41.745620000000002"/>
    <n v="-110.07849"/>
    <s v="4902320856"/>
    <s v="1 CHA 288C"/>
    <x v="0"/>
    <x v="16"/>
    <m/>
    <m/>
    <s v=""/>
    <x v="0"/>
    <m/>
    <m/>
    <n v="12107"/>
    <n v="11690"/>
    <x v="1"/>
    <d v="1993-11-16T00:00:00"/>
    <n v="7.6"/>
    <x v="1"/>
    <n v="44"/>
    <n v="5"/>
    <n v="1593"/>
    <n v="40"/>
    <x v="1"/>
    <n v="2825"/>
    <n v="534"/>
    <n v="0"/>
    <x v="1"/>
    <n v="0"/>
    <n v="5328"/>
    <x v="0"/>
    <s v="BELCO ENERGY CORP"/>
    <n v="2.1955999999999998"/>
    <n v="0.41144999999999998"/>
    <n v="69.29549999999999"/>
    <n v="1.0231999999999999"/>
    <n v="72.925749999999994"/>
    <n v="79.693249999999992"/>
    <n v="8.7522599999999997"/>
    <n v="0"/>
    <x v="1"/>
    <n v="0"/>
    <n v="88.445509999999985"/>
    <n v="-9.6174250606954378E-2"/>
    <n v="5041"/>
    <n v="-2.7678657536888803E-2"/>
    <n v="3.0107335200529304E-2"/>
    <n v="5.6420400201574895E-3"/>
    <n v="0.96425062477931323"/>
    <n v="0.90104347863447232"/>
    <n v="9.895652136552778E-2"/>
    <n v="0"/>
    <x v="1"/>
    <n v="288"/>
    <x v="1"/>
    <n v="0"/>
    <n v="3.4"/>
    <x v="0"/>
    <n v="0"/>
    <x v="0"/>
    <x v="1"/>
    <m/>
    <x v="1"/>
    <x v="1"/>
    <x v="1"/>
    <n v="0"/>
    <x v="1"/>
    <x v="3"/>
    <x v="1"/>
    <x v="1"/>
    <x v="0"/>
    <x v="0"/>
    <x v="0"/>
    <x v="0"/>
    <x v="0"/>
    <x v="0"/>
    <x v="0"/>
    <x v="0"/>
    <x v="0"/>
    <m/>
    <x v="0"/>
    <x v="0"/>
    <x v="0"/>
    <x v="0"/>
    <x v="0"/>
    <m/>
    <n v="19931116"/>
    <x v="1"/>
    <s v="HALLIBURTON WESTERN AREA LAB EVANSVILLE No W93-0446"/>
    <m/>
    <m/>
    <d v="1993-11-23T00:00:00"/>
    <x v="0"/>
    <x v="0"/>
  </r>
  <r>
    <x v="1"/>
    <s v="T22N R113W S24 fFRONTIER-CLOVERLY"/>
    <n v="4861"/>
    <x v="0"/>
    <x v="2"/>
    <s v="COW HOLLOW"/>
    <s v="NW SW"/>
    <n v="24"/>
    <n v="22"/>
    <n v="113"/>
    <n v="41.866459999999996"/>
    <n v="-110.18662"/>
    <s v="4902321270"/>
    <s v="24-2 HAMS FORK"/>
    <x v="0"/>
    <x v="16"/>
    <m/>
    <m/>
    <n v="39"/>
    <x v="0"/>
    <n v="10896"/>
    <n v="10935"/>
    <n v="12005"/>
    <n v="11895"/>
    <x v="1"/>
    <d v="2005-12-20T00:00:00"/>
    <n v="6.03"/>
    <x v="1"/>
    <n v="151"/>
    <n v="17"/>
    <n v="4420"/>
    <n v="126"/>
    <x v="1"/>
    <n v="8008"/>
    <n v="1040"/>
    <n v="0"/>
    <x v="1"/>
    <n v="5"/>
    <n v="15740"/>
    <x v="0"/>
    <s v="CHEVRON USA INC"/>
    <n v="7.5349000000000004"/>
    <n v="1.39893"/>
    <n v="192.27"/>
    <n v="3.2230799999999999"/>
    <n v="204.42690999999999"/>
    <n v="225.90567999999999"/>
    <n v="17.045599999999997"/>
    <n v="0"/>
    <x v="1"/>
    <n v="0.10410000000000001"/>
    <n v="243.05537999999999"/>
    <n v="-8.6324019661202664E-2"/>
    <n v="13767"/>
    <n v="-6.686548954485376E-2"/>
    <n v="3.6858650360659467E-2"/>
    <n v="6.8431793055033704E-3"/>
    <n v="0.95629817033383713"/>
    <n v="0.92944118332208903"/>
    <n v="7.0130519225700738E-2"/>
    <n v="4.2829745221027412E-4"/>
    <x v="1"/>
    <n v="273"/>
    <x v="1"/>
    <n v="14467"/>
    <n v="36.71"/>
    <x v="1"/>
    <n v="0"/>
    <x v="2"/>
    <x v="1"/>
    <n v="0"/>
    <x v="1"/>
    <x v="1"/>
    <x v="1"/>
    <n v="0"/>
    <x v="1"/>
    <x v="3"/>
    <x v="1"/>
    <x v="1"/>
    <x v="0"/>
    <x v="0"/>
    <x v="0"/>
    <x v="0"/>
    <x v="0"/>
    <x v="0"/>
    <x v="0"/>
    <x v="0"/>
    <x v="0"/>
    <m/>
    <x v="0"/>
    <x v="0"/>
    <x v="0"/>
    <x v="0"/>
    <x v="0"/>
    <m/>
    <n v="20051220"/>
    <x v="0"/>
    <s v="WYOMING ANALYTICAL LABS ROCK SPRINGS ID No D3244"/>
    <m/>
    <s v="10896-10935"/>
    <d v="2006-01-04T00:00:00"/>
    <x v="0"/>
    <x v="0"/>
  </r>
  <r>
    <x v="1"/>
    <s v="T22N R113W S25 fFRONTIER-CLOVERLY"/>
    <n v="4802"/>
    <x v="0"/>
    <x v="2"/>
    <s v="COW HOLLOW"/>
    <s v="SW NE"/>
    <n v="25"/>
    <n v="22"/>
    <n v="113"/>
    <n v="41.861579999999996"/>
    <n v="-110.17827"/>
    <s v="4902321356"/>
    <s v="25-1 HAMS FORK"/>
    <x v="0"/>
    <x v="16"/>
    <m/>
    <m/>
    <n v="1153"/>
    <x v="0"/>
    <n v="10828"/>
    <n v="11981"/>
    <n v="11980"/>
    <n v="11853"/>
    <x v="1"/>
    <d v="2006-01-04T00:00:00"/>
    <n v="6.13"/>
    <x v="1"/>
    <n v="71"/>
    <n v="0"/>
    <n v="2500"/>
    <n v="57"/>
    <x v="1"/>
    <n v="4178"/>
    <n v="524"/>
    <n v="0"/>
    <x v="1"/>
    <n v="10"/>
    <n v="7800"/>
    <x v="0"/>
    <s v="CHEVRON USA INC"/>
    <n v="3.5428999999999999"/>
    <n v="0"/>
    <n v="108.75"/>
    <n v="1.4580599999999999"/>
    <n v="113.75095999999999"/>
    <n v="117.86138"/>
    <n v="8.5883599999999998"/>
    <n v="0"/>
    <x v="1"/>
    <n v="0.20820000000000002"/>
    <n v="126.65794"/>
    <n v="-5.3687613062577987E-2"/>
    <n v="7340"/>
    <n v="-3.0383091149273449E-2"/>
    <n v="3.1146110766889355E-2"/>
    <n v="0"/>
    <n v="0.96885388923311067"/>
    <n v="0.93054868885440578"/>
    <n v="6.7807513686074475E-2"/>
    <n v="1.6437974595197114E-3"/>
    <x v="1"/>
    <n v="116"/>
    <x v="1"/>
    <n v="7548"/>
    <n v="74.959999999999994"/>
    <x v="1"/>
    <n v="0"/>
    <x v="2"/>
    <x v="1"/>
    <n v="0"/>
    <x v="1"/>
    <x v="1"/>
    <x v="1"/>
    <n v="0"/>
    <x v="1"/>
    <x v="3"/>
    <x v="1"/>
    <x v="1"/>
    <x v="0"/>
    <x v="0"/>
    <x v="0"/>
    <x v="0"/>
    <x v="0"/>
    <x v="0"/>
    <x v="0"/>
    <x v="0"/>
    <x v="0"/>
    <m/>
    <x v="0"/>
    <x v="0"/>
    <x v="0"/>
    <x v="0"/>
    <x v="0"/>
    <m/>
    <n v="20060104"/>
    <x v="0"/>
    <s v="WYOMING ANALYTICAL LABS ROCK SPRINGS ID No D3359"/>
    <m/>
    <s v="10828-11981"/>
    <d v="2006-01-16T00:00:00"/>
    <x v="0"/>
    <x v="0"/>
  </r>
  <r>
    <x v="1"/>
    <s v="T20N R101W S09 fFRONTIER-CLOVERLY"/>
    <m/>
    <x v="1"/>
    <x v="3"/>
    <s v="DEADMAN WASH"/>
    <s v="SE NW"/>
    <n v="9"/>
    <n v="20"/>
    <n v="101"/>
    <n v="41.727519999999998"/>
    <n v="-108.80369"/>
    <s v="4903720468"/>
    <s v="CHAMPLIN 172-AMOCO 1"/>
    <x v="0"/>
    <x v="16"/>
    <m/>
    <m/>
    <m/>
    <x v="0"/>
    <m/>
    <m/>
    <m/>
    <m/>
    <x v="2"/>
    <d v="1979-07-03T00:00:00"/>
    <n v="5.8"/>
    <x v="0"/>
    <n v="6"/>
    <n v="1"/>
    <n v="9545"/>
    <n v="475"/>
    <x v="1"/>
    <n v="14800"/>
    <n v="525"/>
    <n v="0"/>
    <x v="1"/>
    <n v="85"/>
    <n v="25171"/>
    <x v="0"/>
    <s v="INDUSTRIAL GAS SERVICES"/>
    <n v="0.2994"/>
    <n v="8.2290000000000002E-2"/>
    <n v="415.20749999999998"/>
    <n v="12.150499999999999"/>
    <n v="427.73969"/>
    <n v="417.50799999999998"/>
    <n v="8.6047499999999992"/>
    <n v="0"/>
    <x v="1"/>
    <n v="1.7697000000000001"/>
    <n v="427.88245000000001"/>
    <n v="-1.6684935244897916E-4"/>
    <n v="25437"/>
    <n v="5.2560859943091998E-3"/>
    <n v="6.9995842564902035E-4"/>
    <n v="1.9238336288128887E-4"/>
    <n v="0.99910765821146974"/>
    <n v="0.97575397168077349"/>
    <n v="2.0110079298648494E-2"/>
    <n v="4.1359490205779646E-3"/>
    <x v="1"/>
    <n v="0"/>
    <x v="1"/>
    <n v="25012"/>
    <n v="0.3"/>
    <x v="0"/>
    <n v="0.3"/>
    <x v="0"/>
    <x v="1"/>
    <m/>
    <x v="1"/>
    <x v="1"/>
    <x v="1"/>
    <n v="0"/>
    <x v="1"/>
    <x v="3"/>
    <x v="1"/>
    <x v="1"/>
    <x v="0"/>
    <x v="0"/>
    <x v="0"/>
    <x v="0"/>
    <x v="0"/>
    <x v="0"/>
    <x v="0"/>
    <x v="0"/>
    <x v="0"/>
    <m/>
    <x v="0"/>
    <x v="0"/>
    <x v="0"/>
    <x v="0"/>
    <x v="0"/>
    <s v="PRODUCTION"/>
    <n v="19790703"/>
    <x v="1"/>
    <m/>
    <m/>
    <m/>
    <m/>
    <x v="4"/>
    <x v="3"/>
  </r>
  <r>
    <x v="1"/>
    <s v="T23N R103W S28 fFRONTIER-CLOVERLY"/>
    <m/>
    <x v="1"/>
    <x v="3"/>
    <s v="PINE CANYON"/>
    <s v="SE SW"/>
    <n v="28"/>
    <n v="23"/>
    <n v="103"/>
    <n v="41.936019000000002"/>
    <n v="-109.086945"/>
    <s v="4903722585"/>
    <s v="8-28 PC"/>
    <x v="0"/>
    <x v="16"/>
    <m/>
    <m/>
    <m/>
    <x v="0"/>
    <m/>
    <m/>
    <m/>
    <m/>
    <x v="1"/>
    <d v="1997-05-26T00:00:00"/>
    <n v="7.12"/>
    <x v="0"/>
    <n v="5"/>
    <n v="0"/>
    <n v="7"/>
    <n v="0"/>
    <x v="1"/>
    <n v="2"/>
    <n v="31"/>
    <n v="0"/>
    <x v="1"/>
    <n v="0"/>
    <n v="29"/>
    <x v="0"/>
    <s v="ENERVEST OPERATING LLC"/>
    <n v="0.2495"/>
    <n v="0"/>
    <n v="0.30449999999999999"/>
    <n v="0"/>
    <n v="0.55400000000000005"/>
    <n v="5.6419999999999998E-2"/>
    <n v="0.50808999999999993"/>
    <n v="0"/>
    <x v="1"/>
    <n v="0"/>
    <n v="0.56450999999999996"/>
    <n v="-9.3964291781029295E-3"/>
    <n v="45"/>
    <n v="0.21621621621621623"/>
    <n v="0.45036101083032487"/>
    <n v="0"/>
    <n v="0.54963898916967502"/>
    <n v="9.9945085118067004E-2"/>
    <n v="0.9000549148819329"/>
    <n v="0"/>
    <x v="1"/>
    <n v="0"/>
    <x v="1"/>
    <n v="22"/>
    <n v="278"/>
    <x v="0"/>
    <n v="0"/>
    <x v="0"/>
    <x v="1"/>
    <m/>
    <x v="1"/>
    <x v="1"/>
    <x v="1"/>
    <n v="0"/>
    <x v="1"/>
    <x v="3"/>
    <x v="1"/>
    <x v="1"/>
    <x v="0"/>
    <x v="0"/>
    <x v="0"/>
    <x v="0"/>
    <x v="0"/>
    <x v="0"/>
    <x v="0"/>
    <x v="0"/>
    <x v="0"/>
    <m/>
    <x v="0"/>
    <x v="0"/>
    <x v="0"/>
    <x v="0"/>
    <x v="0"/>
    <m/>
    <n v="19970526"/>
    <x v="1"/>
    <s v="CORE LABS - LAB No 974652-7"/>
    <m/>
    <m/>
    <d v="1997-05-27T00:00:00"/>
    <x v="4"/>
    <x v="3"/>
  </r>
  <r>
    <x v="1"/>
    <s v="T23N R103W S29 fFRONTIER-CLOVERLY"/>
    <m/>
    <x v="1"/>
    <x v="3"/>
    <s v="PINE CANYON"/>
    <s v="NW SE"/>
    <n v="29"/>
    <n v="23"/>
    <n v="103"/>
    <n v="41.943365999999997"/>
    <n v="-109.074465"/>
    <s v="4903722613"/>
    <s v="4-29 PC"/>
    <x v="0"/>
    <x v="16"/>
    <m/>
    <m/>
    <m/>
    <x v="0"/>
    <m/>
    <m/>
    <m/>
    <m/>
    <x v="1"/>
    <d v="1997-05-26T00:00:00"/>
    <n v="7.99"/>
    <x v="0"/>
    <n v="70"/>
    <n v="10"/>
    <n v="2710"/>
    <n v="48"/>
    <x v="1"/>
    <n v="4125"/>
    <n v="720"/>
    <n v="0"/>
    <x v="1"/>
    <n v="0"/>
    <n v="7317"/>
    <x v="0"/>
    <s v="ENERVEST OPERATING LLC"/>
    <n v="3.4929999999999999"/>
    <n v="0.82289999999999996"/>
    <n v="117.88500000000001"/>
    <n v="1.22784"/>
    <n v="123.42873999999999"/>
    <n v="116.36624999999999"/>
    <n v="11.800799999999999"/>
    <n v="0"/>
    <x v="1"/>
    <n v="0"/>
    <n v="128.16704999999999"/>
    <n v="-1.8833025783142075E-2"/>
    <n v="7683"/>
    <n v="2.4400000000000002E-2"/>
    <n v="2.8299729868424488E-2"/>
    <n v="6.6670047834888379E-3"/>
    <n v="0.96503326534808664"/>
    <n v="0.9079264132239917"/>
    <n v="9.207358677600834E-2"/>
    <n v="0"/>
    <x v="1"/>
    <n v="0"/>
    <x v="1"/>
    <n v="7157"/>
    <n v="1.2"/>
    <x v="0"/>
    <n v="0"/>
    <x v="0"/>
    <x v="1"/>
    <m/>
    <x v="1"/>
    <x v="1"/>
    <x v="1"/>
    <n v="0"/>
    <x v="1"/>
    <x v="3"/>
    <x v="1"/>
    <x v="1"/>
    <x v="0"/>
    <x v="0"/>
    <x v="0"/>
    <x v="0"/>
    <x v="0"/>
    <x v="0"/>
    <x v="0"/>
    <x v="0"/>
    <x v="0"/>
    <m/>
    <x v="0"/>
    <x v="0"/>
    <x v="0"/>
    <x v="0"/>
    <x v="0"/>
    <m/>
    <n v="19970526"/>
    <x v="1"/>
    <s v="CORE LABS - LAB No 974652-5"/>
    <m/>
    <m/>
    <d v="1997-05-27T00:00:00"/>
    <x v="4"/>
    <x v="3"/>
  </r>
  <r>
    <x v="1"/>
    <s v="T23N R103W S32 fFRONTIER-CLOVERLY"/>
    <m/>
    <x v="1"/>
    <x v="3"/>
    <s v="PINE CANYON"/>
    <s v="NW NW"/>
    <n v="32"/>
    <n v="23"/>
    <n v="103"/>
    <n v="41.928178000000003"/>
    <n v="-109.105327"/>
    <s v="4903722575"/>
    <s v="6-32 PC"/>
    <x v="0"/>
    <x v="16"/>
    <m/>
    <m/>
    <m/>
    <x v="0"/>
    <m/>
    <m/>
    <m/>
    <m/>
    <x v="1"/>
    <d v="1997-05-26T00:00:00"/>
    <n v="8.1999999999999993"/>
    <x v="0"/>
    <n v="50"/>
    <n v="5"/>
    <n v="1830"/>
    <n v="42"/>
    <x v="1"/>
    <n v="2550"/>
    <n v="561"/>
    <n v="0"/>
    <x v="1"/>
    <n v="0"/>
    <n v="4753"/>
    <x v="0"/>
    <s v="ENERVEST OPERATING LLC"/>
    <n v="2.4950000000000001"/>
    <n v="0.41144999999999998"/>
    <n v="79.605000000000004"/>
    <n v="1.07436"/>
    <n v="83.585809999999995"/>
    <n v="71.93549999999999"/>
    <n v="9.1947899999999994"/>
    <n v="0"/>
    <x v="1"/>
    <n v="0"/>
    <n v="81.130289999999988"/>
    <n v="1.490758948275249E-2"/>
    <n v="5038"/>
    <n v="2.9108364824839139E-2"/>
    <n v="2.984956417841737E-2"/>
    <n v="4.9224862449738782E-3"/>
    <n v="0.96522794957660862"/>
    <n v="0.88666637331137366"/>
    <n v="0.11333362668862641"/>
    <n v="0"/>
    <x v="1"/>
    <n v="0"/>
    <x v="1"/>
    <n v="1773"/>
    <n v="2.1"/>
    <x v="0"/>
    <n v="0"/>
    <x v="0"/>
    <x v="1"/>
    <m/>
    <x v="1"/>
    <x v="1"/>
    <x v="1"/>
    <n v="0"/>
    <x v="1"/>
    <x v="3"/>
    <x v="1"/>
    <x v="1"/>
    <x v="0"/>
    <x v="0"/>
    <x v="0"/>
    <x v="0"/>
    <x v="0"/>
    <x v="0"/>
    <x v="0"/>
    <x v="0"/>
    <x v="0"/>
    <m/>
    <x v="0"/>
    <x v="0"/>
    <x v="0"/>
    <x v="0"/>
    <x v="0"/>
    <m/>
    <n v="19970526"/>
    <x v="1"/>
    <s v="CORE LABS - LAB No 974652-6"/>
    <m/>
    <m/>
    <d v="1997-05-27T00:00:00"/>
    <x v="4"/>
    <x v="3"/>
  </r>
  <r>
    <x v="1"/>
    <s v="T26N R112W S23 fFRONTIER-MESAVERDE/BAXTER"/>
    <n v="2703"/>
    <x v="0"/>
    <x v="2"/>
    <s v="FONTENELLE"/>
    <s v="SW NE"/>
    <n v="23"/>
    <n v="26"/>
    <n v="112"/>
    <n v="42.221179999999997"/>
    <n v="-110.11767"/>
    <s v="4902321317"/>
    <s v="32-23"/>
    <x v="0"/>
    <x v="17"/>
    <m/>
    <m/>
    <m/>
    <x v="0"/>
    <s v="1999"/>
    <m/>
    <n v="7970"/>
    <n v="7924"/>
    <x v="3"/>
    <d v="1999-10-27T00:00:00"/>
    <n v="6.33"/>
    <x v="1"/>
    <n v="208"/>
    <n v="141"/>
    <n v="1287"/>
    <m/>
    <x v="1"/>
    <n v="2400"/>
    <n v="488"/>
    <m/>
    <x v="0"/>
    <n v="108"/>
    <n v="4635"/>
    <x v="0"/>
    <s v="XTO ENERGY INC"/>
    <n v="10.379200000000001"/>
    <n v="11.60289"/>
    <n v="55.984499999999997"/>
    <n v="0"/>
    <n v="77.966589999999997"/>
    <n v="67.703999999999994"/>
    <n v="7.9983199999999988"/>
    <n v="0"/>
    <x v="1"/>
    <n v="2.2485600000000003"/>
    <n v="77.950879999999984"/>
    <n v="1.0075843329174576E-4"/>
    <n v="4632"/>
    <n v="-3.2372936225315638E-4"/>
    <n v="0.13312368797968466"/>
    <n v="0.1488187440286923"/>
    <n v="0.71805756799162312"/>
    <n v="0.86854696188163638"/>
    <n v="0.10260718031663017"/>
    <n v="2.8845857801733616E-2"/>
    <x v="0"/>
    <n v="3"/>
    <x v="0"/>
    <m/>
    <m/>
    <x v="0"/>
    <m/>
    <x v="0"/>
    <x v="0"/>
    <m/>
    <x v="0"/>
    <x v="0"/>
    <x v="0"/>
    <m/>
    <x v="0"/>
    <x v="0"/>
    <x v="0"/>
    <x v="0"/>
    <x v="0"/>
    <x v="0"/>
    <x v="0"/>
    <x v="0"/>
    <x v="0"/>
    <x v="0"/>
    <x v="0"/>
    <x v="0"/>
    <x v="0"/>
    <m/>
    <x v="0"/>
    <x v="0"/>
    <x v="0"/>
    <x v="0"/>
    <x v="0"/>
    <s v="WELLHEAD"/>
    <n v="991027"/>
    <x v="0"/>
    <s v="CHAMPION TECHNOLOGIES VERNAL UT"/>
    <m/>
    <m/>
    <d v="1999-11-03T00:00:00"/>
    <x v="0"/>
    <x v="0"/>
  </r>
  <r>
    <x v="1"/>
    <s v="T26N R112W S23 fFRONTIER-MESAVERDE/BAXTER"/>
    <n v="2697"/>
    <x v="0"/>
    <x v="2"/>
    <s v="FONTENELLE"/>
    <s v="NW NW"/>
    <n v="23"/>
    <n v="26"/>
    <n v="112"/>
    <n v="42.225279999999998"/>
    <n v="-110.12639"/>
    <s v="4902321459"/>
    <s v="11-23B"/>
    <x v="0"/>
    <x v="17"/>
    <m/>
    <m/>
    <m/>
    <x v="0"/>
    <s v="6194"/>
    <m/>
    <n v="7900"/>
    <n v="7880"/>
    <x v="3"/>
    <d v="1999-10-27T00:00:00"/>
    <n v="6.99"/>
    <x v="1"/>
    <n v="208"/>
    <n v="117"/>
    <n v="2240"/>
    <m/>
    <x v="1"/>
    <n v="3800"/>
    <n v="488"/>
    <m/>
    <x v="0"/>
    <n v="108"/>
    <n v="6967"/>
    <x v="0"/>
    <s v="XTO ENERGY INC"/>
    <n v="10.379200000000001"/>
    <n v="9.627930000000001"/>
    <n v="97.44"/>
    <n v="0"/>
    <n v="117.44713"/>
    <n v="107.19799999999999"/>
    <n v="7.9983199999999988"/>
    <n v="0"/>
    <x v="1"/>
    <n v="2.2485600000000003"/>
    <n v="117.44487999999998"/>
    <n v="9.5788698816015452E-6"/>
    <n v="6961"/>
    <n v="-4.3078690407811603E-4"/>
    <n v="8.8373381282284211E-2"/>
    <n v="8.1976715820982607E-2"/>
    <n v="0.82964990289673313"/>
    <n v="0.9127515818484383"/>
    <n v="6.8102755948152016E-2"/>
    <n v="1.9145662203409811E-2"/>
    <x v="0"/>
    <n v="6"/>
    <x v="0"/>
    <m/>
    <m/>
    <x v="0"/>
    <m/>
    <x v="0"/>
    <x v="0"/>
    <m/>
    <x v="0"/>
    <x v="0"/>
    <x v="0"/>
    <m/>
    <x v="0"/>
    <x v="0"/>
    <x v="0"/>
    <x v="0"/>
    <x v="0"/>
    <x v="0"/>
    <x v="0"/>
    <x v="0"/>
    <x v="0"/>
    <x v="0"/>
    <x v="0"/>
    <x v="0"/>
    <x v="0"/>
    <m/>
    <x v="0"/>
    <x v="0"/>
    <x v="0"/>
    <x v="0"/>
    <x v="0"/>
    <s v="WELLHEAD"/>
    <n v="991027"/>
    <x v="0"/>
    <s v="CHAMPION TECHNOLOGIES VERNAL UT"/>
    <m/>
    <m/>
    <d v="1999-11-03T00:00:00"/>
    <x v="0"/>
    <x v="0"/>
  </r>
  <r>
    <x v="1"/>
    <s v="T26N R112W S23 fFRONTIER-MESAVERDE/BAXTER"/>
    <n v="2699"/>
    <x v="0"/>
    <x v="2"/>
    <s v="FONTENELLE"/>
    <s v="SW SW"/>
    <n v="23"/>
    <n v="26"/>
    <n v="112"/>
    <n v="42.214370000000002"/>
    <n v="-110.12822"/>
    <s v="4902320923"/>
    <s v="14-23"/>
    <x v="0"/>
    <x v="17"/>
    <m/>
    <m/>
    <s v=""/>
    <x v="0"/>
    <m/>
    <m/>
    <n v="8000"/>
    <n v="7730"/>
    <x v="3"/>
    <d v="1999-09-28T00:00:00"/>
    <n v="6.96"/>
    <x v="1"/>
    <n v="240"/>
    <n v="224"/>
    <n v="2033"/>
    <m/>
    <x v="1"/>
    <n v="3800"/>
    <n v="573"/>
    <m/>
    <x v="0"/>
    <n v="108"/>
    <n v="6984"/>
    <x v="0"/>
    <s v="XTO ENERGY INC"/>
    <n v="11.975999999999999"/>
    <n v="18.432960000000001"/>
    <n v="88.43549999999999"/>
    <n v="0"/>
    <n v="118.84446"/>
    <n v="107.19799999999999"/>
    <n v="9.3914699999999982"/>
    <n v="0"/>
    <x v="1"/>
    <n v="2.2485600000000003"/>
    <n v="118.83802999999999"/>
    <n v="2.7052897333786843E-5"/>
    <n v="6978"/>
    <n v="-4.2973785990545768E-4"/>
    <n v="0.10077036826117095"/>
    <n v="0.15510155037937823"/>
    <n v="0.74412808135945074"/>
    <n v="0.90205130462024663"/>
    <n v="7.9027479671280307E-2"/>
    <n v="1.8921215708473126E-2"/>
    <x v="0"/>
    <n v="6"/>
    <x v="0"/>
    <m/>
    <m/>
    <x v="0"/>
    <m/>
    <x v="0"/>
    <x v="0"/>
    <m/>
    <x v="0"/>
    <x v="0"/>
    <x v="0"/>
    <m/>
    <x v="0"/>
    <x v="0"/>
    <x v="0"/>
    <x v="0"/>
    <x v="0"/>
    <x v="0"/>
    <x v="0"/>
    <x v="0"/>
    <x v="0"/>
    <x v="0"/>
    <x v="0"/>
    <x v="0"/>
    <x v="0"/>
    <m/>
    <x v="0"/>
    <x v="0"/>
    <x v="0"/>
    <x v="0"/>
    <x v="0"/>
    <s v="WELLHEAD"/>
    <n v="990928"/>
    <x v="0"/>
    <s v="CHAMPION TECHNOLOGIES VERNAL UT"/>
    <m/>
    <m/>
    <d v="1999-10-20T00:00:00"/>
    <x v="0"/>
    <x v="0"/>
  </r>
  <r>
    <x v="1"/>
    <s v="T26N R112W S23 fFRONTIER-MESAVERDE/BAXTER"/>
    <n v="2698"/>
    <x v="0"/>
    <x v="2"/>
    <s v="FONTENELLE"/>
    <s v="NW SW"/>
    <n v="23"/>
    <n v="26"/>
    <n v="112"/>
    <n v="42.217779999999998"/>
    <n v="-110.12917"/>
    <s v="4902321562"/>
    <s v="13-23"/>
    <x v="0"/>
    <x v="17"/>
    <m/>
    <m/>
    <s v=""/>
    <x v="0"/>
    <m/>
    <m/>
    <n v="7850"/>
    <n v="7520"/>
    <x v="1"/>
    <d v="2000-02-29T00:00:00"/>
    <n v="7.31"/>
    <x v="1"/>
    <n v="93.8"/>
    <n v="11"/>
    <n v="2786"/>
    <n v="147"/>
    <x v="1"/>
    <n v="4173"/>
    <n v="614"/>
    <m/>
    <x v="0"/>
    <n v="6.6"/>
    <n v="8504"/>
    <x v="0"/>
    <s v="XTO ENERGY INC"/>
    <n v="4.6806200000000002"/>
    <n v="0.90519000000000005"/>
    <n v="121.19099999999999"/>
    <n v="3.7602599999999997"/>
    <n v="130.53706999999997"/>
    <n v="117.72032999999999"/>
    <n v="10.063459999999999"/>
    <n v="0"/>
    <x v="1"/>
    <n v="0.13741200000000001"/>
    <n v="127.92120199999998"/>
    <n v="1.012104576788315E-2"/>
    <n v="7831.4"/>
    <n v="-4.1174382016969241E-2"/>
    <n v="3.585663444108253E-2"/>
    <n v="6.93435205800161E-3"/>
    <n v="0.95720901350091603"/>
    <n v="0.92025659671334237"/>
    <n v="7.8669210753663815E-2"/>
    <n v="1.0741925329938663E-3"/>
    <x v="0"/>
    <n v="4.5"/>
    <x v="0"/>
    <m/>
    <n v="1.2110000000000001"/>
    <x v="2"/>
    <m/>
    <x v="0"/>
    <x v="0"/>
    <m/>
    <x v="0"/>
    <x v="0"/>
    <x v="0"/>
    <m/>
    <x v="0"/>
    <x v="0"/>
    <x v="0"/>
    <x v="0"/>
    <x v="0"/>
    <x v="0"/>
    <x v="0"/>
    <x v="0"/>
    <x v="0"/>
    <x v="0"/>
    <x v="0"/>
    <x v="0"/>
    <x v="0"/>
    <m/>
    <x v="0"/>
    <x v="0"/>
    <x v="0"/>
    <x v="0"/>
    <x v="0"/>
    <m/>
    <n v="229"/>
    <x v="0"/>
    <s v="ETL LABS ID No 00-5121-6"/>
    <m/>
    <m/>
    <d v="2000-03-29T00:00:00"/>
    <x v="0"/>
    <x v="0"/>
  </r>
  <r>
    <x v="1"/>
    <s v="T20N R112W S30 fFRONTIER-MUDDY"/>
    <n v="5129"/>
    <x v="0"/>
    <x v="2"/>
    <s v="ZIEGLER'S WASH"/>
    <s v="NW NW"/>
    <n v="30"/>
    <n v="20"/>
    <n v="112"/>
    <n v="41.690280000000001"/>
    <n v="-110.10972"/>
    <s v="4902321539"/>
    <s v="11-30"/>
    <x v="0"/>
    <x v="18"/>
    <m/>
    <m/>
    <n v="728"/>
    <x v="0"/>
    <n v="11346"/>
    <n v="12074"/>
    <n v="12375"/>
    <n v="12295"/>
    <x v="1"/>
    <d v="2006-03-20T00:00:00"/>
    <n v="5.8"/>
    <x v="1"/>
    <n v="68"/>
    <n v="54"/>
    <n v="4276"/>
    <n v="0"/>
    <x v="1"/>
    <n v="6300"/>
    <n v="622"/>
    <n v="0"/>
    <x v="1"/>
    <n v="300"/>
    <n v="11714"/>
    <x v="0"/>
    <s v="CHEVRON USA INC"/>
    <n v="3.3932000000000002"/>
    <n v="4.4436600000000004"/>
    <n v="186.006"/>
    <n v="0"/>
    <n v="193.84286"/>
    <n v="177.72299999999998"/>
    <n v="10.194579999999998"/>
    <n v="0"/>
    <x v="1"/>
    <n v="6.2460000000000004"/>
    <n v="194.16358"/>
    <n v="-8.2658421855058475E-4"/>
    <n v="11620"/>
    <n v="-4.0284563298191483E-3"/>
    <n v="1.7504900618985915E-2"/>
    <n v="2.2924032383756617E-2"/>
    <n v="0.95957106699725747"/>
    <n v="0.91532613891853454"/>
    <n v="5.2505109351609597E-2"/>
    <n v="3.2168751729855831E-2"/>
    <x v="1"/>
    <n v="80"/>
    <x v="1"/>
    <n v="0"/>
    <n v="0"/>
    <x v="1"/>
    <n v="0"/>
    <x v="2"/>
    <x v="1"/>
    <n v="0"/>
    <x v="1"/>
    <x v="1"/>
    <x v="1"/>
    <n v="0"/>
    <x v="1"/>
    <x v="3"/>
    <x v="1"/>
    <x v="1"/>
    <x v="0"/>
    <x v="0"/>
    <x v="0"/>
    <x v="0"/>
    <x v="0"/>
    <x v="0"/>
    <x v="0"/>
    <x v="0"/>
    <x v="0"/>
    <m/>
    <x v="0"/>
    <x v="0"/>
    <x v="0"/>
    <x v="8"/>
    <x v="0"/>
    <s v="ALSO DAKOTA 12165-12190"/>
    <n v="20060320"/>
    <x v="0"/>
    <s v="CHAMPION TECHNOLOGIES VERNAL UTAH"/>
    <m/>
    <s v="11346-12074"/>
    <d v="2006-04-19T00:00:00"/>
    <x v="0"/>
    <x v="0"/>
  </r>
  <r>
    <x v="0"/>
    <s v="T27N R113W S28 fFRONTIER-MUDDY"/>
    <n v="49002016"/>
    <x v="0"/>
    <x v="4"/>
    <s v="LABARGE"/>
    <m/>
    <s v="28"/>
    <s v=" 27"/>
    <s v=" 113"/>
    <n v="42.291620000000002"/>
    <n v="-110.27714"/>
    <s v="4903520037"/>
    <s v="BNG 92-28"/>
    <x v="0"/>
    <x v="18"/>
    <m/>
    <m/>
    <n v="1318"/>
    <x v="0"/>
    <n v="6256"/>
    <n v="7574"/>
    <n v="7660"/>
    <n v="7614"/>
    <x v="2"/>
    <d v="1968-04-03T00:00:00"/>
    <n v="6.5"/>
    <x v="0"/>
    <n v="3415"/>
    <n v="182"/>
    <n v="9069"/>
    <n v="110"/>
    <x v="0"/>
    <n v="20400"/>
    <n v="451"/>
    <m/>
    <x v="0"/>
    <n v="0"/>
    <n v="33398"/>
    <x v="0"/>
    <m/>
    <n v="170.4085"/>
    <n v="14.97678"/>
    <n v="394.50149999999996"/>
    <n v="2.8137999999999996"/>
    <n v="582.70057999999995"/>
    <n v="575.48399999999992"/>
    <n v="7.3918899999999992"/>
    <m/>
    <x v="0"/>
    <n v="0"/>
    <n v="582.87588999999991"/>
    <n v="-1.5040626206186855E-4"/>
    <n v="33624"/>
    <n v="3.3720270955805557E-3"/>
    <n v="0.2924460792539455"/>
    <n v="2.5702359863791453E-2"/>
    <n v="0.68185156088226306"/>
    <n v="0.9873182436830592"/>
    <n v="1.2681756316940816E-2"/>
    <n v="0"/>
    <x v="0"/>
    <m/>
    <x v="0"/>
    <m/>
    <m/>
    <x v="0"/>
    <m/>
    <x v="0"/>
    <x v="0"/>
    <m/>
    <x v="0"/>
    <x v="0"/>
    <x v="0"/>
    <m/>
    <x v="0"/>
    <x v="0"/>
    <x v="0"/>
    <x v="0"/>
    <x v="0"/>
    <x v="0"/>
    <x v="0"/>
    <x v="0"/>
    <x v="0"/>
    <x v="0"/>
    <x v="0"/>
    <x v="0"/>
    <x v="0"/>
    <m/>
    <x v="0"/>
    <x v="0"/>
    <x v="0"/>
    <x v="0"/>
    <x v="0"/>
    <s v="PRODUCTION"/>
    <m/>
    <x v="0"/>
    <m/>
    <m/>
    <m/>
    <m/>
    <x v="0"/>
    <x v="0"/>
  </r>
  <r>
    <x v="1"/>
    <s v="T27N R111W S31 fGANNETT/BEAR RIVER"/>
    <n v="2190"/>
    <x v="0"/>
    <x v="4"/>
    <s v="BIRD CANYON"/>
    <s v="SE NW"/>
    <n v="31"/>
    <n v="27"/>
    <n v="111"/>
    <n v="42.278914999999998"/>
    <n v="-110.084658"/>
    <s v="4903520264"/>
    <s v="22-31 BIRD"/>
    <x v="0"/>
    <x v="19"/>
    <m/>
    <m/>
    <s v=""/>
    <x v="0"/>
    <m/>
    <m/>
    <n v="9550"/>
    <m/>
    <x v="1"/>
    <d v="1998-04-02T00:00:00"/>
    <n v="7.48"/>
    <x v="1"/>
    <n v="96"/>
    <n v="5"/>
    <n v="2330"/>
    <n v="51"/>
    <x v="1"/>
    <n v="3450"/>
    <n v="561"/>
    <n v="0"/>
    <x v="1"/>
    <n v="18"/>
    <n v="6226"/>
    <x v="0"/>
    <s v="XTO ENERGY INC"/>
    <n v="4.7904"/>
    <n v="0.41144999999999998"/>
    <n v="101.355"/>
    <n v="1.3045799999999999"/>
    <n v="107.86143"/>
    <n v="97.3245"/>
    <n v="9.1947899999999994"/>
    <n v="0"/>
    <x v="1"/>
    <n v="0.37476000000000004"/>
    <n v="106.89404999999999"/>
    <n v="4.504564912615994E-3"/>
    <n v="6511"/>
    <n v="2.2375755672450343E-2"/>
    <n v="4.4412539310854676E-2"/>
    <n v="3.8146165872267779E-3"/>
    <n v="0.95177284410191842"/>
    <n v="0.91047630808262958"/>
    <n v="8.6017790513129591E-2"/>
    <n v="3.505901404240929E-3"/>
    <x v="1"/>
    <n v="0"/>
    <x v="1"/>
    <n v="6090"/>
    <n v="1.5"/>
    <x v="0"/>
    <n v="0"/>
    <x v="0"/>
    <x v="1"/>
    <m/>
    <x v="1"/>
    <x v="1"/>
    <x v="1"/>
    <n v="0"/>
    <x v="1"/>
    <x v="3"/>
    <x v="1"/>
    <x v="1"/>
    <x v="0"/>
    <x v="0"/>
    <x v="0"/>
    <x v="0"/>
    <x v="0"/>
    <x v="0"/>
    <x v="0"/>
    <x v="0"/>
    <x v="0"/>
    <m/>
    <x v="0"/>
    <x v="0"/>
    <x v="0"/>
    <x v="0"/>
    <x v="0"/>
    <m/>
    <n v="19980402"/>
    <x v="2"/>
    <s v="ENERGY LABS - LAB No 984597-2"/>
    <m/>
    <m/>
    <d v="1998-04-20T00:00:00"/>
    <x v="0"/>
    <x v="0"/>
  </r>
  <r>
    <x v="1"/>
    <s v="T27N R112W S24 fGANNETT/BEAR RIVER"/>
    <n v="2272"/>
    <x v="0"/>
    <x v="4"/>
    <s v="BIRD CANYON"/>
    <s v="NW SE"/>
    <n v="24"/>
    <n v="27"/>
    <n v="112"/>
    <n v="42.305540000000001"/>
    <n v="-110.09689"/>
    <s v="4903520201"/>
    <s v="33-24 BIRD"/>
    <x v="0"/>
    <x v="19"/>
    <m/>
    <m/>
    <s v=""/>
    <x v="0"/>
    <m/>
    <m/>
    <n v="9605"/>
    <n v="9520"/>
    <x v="1"/>
    <d v="1998-04-02T00:00:00"/>
    <n v="6.74"/>
    <x v="1"/>
    <n v="162"/>
    <n v="6"/>
    <n v="4360"/>
    <n v="115"/>
    <x v="1"/>
    <n v="7000"/>
    <n v="634"/>
    <m/>
    <x v="0"/>
    <n v="27"/>
    <n v="11982"/>
    <x v="0"/>
    <s v="XTO ENERGY INC"/>
    <n v="8.0838000000000001"/>
    <n v="0.49374000000000001"/>
    <n v="189.66"/>
    <n v="2.9417"/>
    <n v="201.17923999999999"/>
    <n v="197.47"/>
    <n v="10.391259999999999"/>
    <n v="0"/>
    <x v="1"/>
    <n v="0.56214000000000008"/>
    <n v="208.42339999999999"/>
    <n v="-1.7685823509340649E-2"/>
    <n v="12304"/>
    <n v="1.3258667545087704E-2"/>
    <n v="4.0182078429165956E-2"/>
    <n v="2.4542293727722602E-3"/>
    <n v="0.95736369219806183"/>
    <n v="0.94744639997236402"/>
    <n v="4.9856494040496413E-2"/>
    <n v="2.6971059871396404E-3"/>
    <x v="0"/>
    <m/>
    <x v="0"/>
    <n v="11816"/>
    <n v="0.7"/>
    <x v="0"/>
    <m/>
    <x v="0"/>
    <x v="0"/>
    <m/>
    <x v="0"/>
    <x v="0"/>
    <x v="0"/>
    <m/>
    <x v="0"/>
    <x v="0"/>
    <x v="0"/>
    <x v="0"/>
    <x v="0"/>
    <x v="0"/>
    <x v="0"/>
    <x v="0"/>
    <x v="0"/>
    <x v="0"/>
    <x v="0"/>
    <x v="0"/>
    <x v="0"/>
    <m/>
    <x v="0"/>
    <x v="0"/>
    <x v="0"/>
    <x v="0"/>
    <x v="0"/>
    <m/>
    <n v="19980402"/>
    <x v="0"/>
    <s v="CORE LAB LAB No 984597-3"/>
    <m/>
    <m/>
    <d v="1998-04-20T00:00:00"/>
    <x v="0"/>
    <x v="0"/>
  </r>
  <r>
    <x v="1"/>
    <s v="T27N R112W S25 fGANNETT/BEAR RIVER"/>
    <n v="2192"/>
    <x v="0"/>
    <x v="4"/>
    <s v="BIRD CANYON"/>
    <s v="NW SE"/>
    <n v="25"/>
    <n v="27"/>
    <n v="112"/>
    <n v="42.291490000000003"/>
    <n v="-110.09611"/>
    <s v="4903520253"/>
    <s v="33-25 BIRD"/>
    <x v="0"/>
    <x v="19"/>
    <m/>
    <m/>
    <s v=""/>
    <x v="0"/>
    <m/>
    <m/>
    <n v="9134"/>
    <n v="9080"/>
    <x v="1"/>
    <d v="1998-04-02T00:00:00"/>
    <n v="6.57"/>
    <x v="1"/>
    <n v="172"/>
    <n v="8"/>
    <n v="6060"/>
    <n v="148"/>
    <x v="1"/>
    <n v="9600"/>
    <n v="1049"/>
    <n v="0"/>
    <x v="1"/>
    <n v="51"/>
    <n v="16556"/>
    <x v="0"/>
    <s v="CROSS TIMBERS"/>
    <n v="8.5828000000000007"/>
    <n v="0.65832000000000002"/>
    <n v="263.61"/>
    <n v="3.7858399999999999"/>
    <n v="276.63695999999999"/>
    <n v="270.81599999999997"/>
    <n v="17.193109999999997"/>
    <n v="0"/>
    <x v="1"/>
    <n v="1.06182"/>
    <n v="289.07092999999998"/>
    <n v="-2.1979488389316949E-2"/>
    <n v="17088"/>
    <n v="1.581262632267269E-2"/>
    <n v="3.1025499991035186E-2"/>
    <n v="2.379725398948861E-3"/>
    <n v="0.96659477461001586"/>
    <n v="0.93684965139870691"/>
    <n v="5.947713248094507E-2"/>
    <n v="3.673216120348041E-3"/>
    <x v="1"/>
    <n v="0"/>
    <x v="1"/>
    <n v="16287"/>
    <n v="0.5"/>
    <x v="0"/>
    <n v="0"/>
    <x v="0"/>
    <x v="1"/>
    <m/>
    <x v="1"/>
    <x v="1"/>
    <x v="1"/>
    <n v="0"/>
    <x v="1"/>
    <x v="3"/>
    <x v="1"/>
    <x v="1"/>
    <x v="0"/>
    <x v="0"/>
    <x v="0"/>
    <x v="0"/>
    <x v="0"/>
    <x v="0"/>
    <x v="0"/>
    <x v="0"/>
    <x v="0"/>
    <m/>
    <x v="0"/>
    <x v="0"/>
    <x v="0"/>
    <x v="0"/>
    <x v="0"/>
    <m/>
    <n v="19980402"/>
    <x v="2"/>
    <s v="ENERGY LABS - LAB No 984597-4"/>
    <m/>
    <m/>
    <d v="1998-04-20T00:00:00"/>
    <x v="0"/>
    <x v="0"/>
  </r>
  <r>
    <x v="1"/>
    <s v="T27N R112W S25 fGANNETT/BEAR RIVER"/>
    <n v="2189"/>
    <x v="0"/>
    <x v="4"/>
    <s v="BIRD CANYON"/>
    <s v="NE NW"/>
    <n v="25"/>
    <n v="27"/>
    <n v="112"/>
    <n v="42.299570000000003"/>
    <n v="-110.10355"/>
    <s v="4903520231"/>
    <s v="22-25 BIRD"/>
    <x v="0"/>
    <x v="19"/>
    <m/>
    <m/>
    <s v=""/>
    <x v="0"/>
    <m/>
    <m/>
    <n v="9486"/>
    <n v="9030"/>
    <x v="1"/>
    <d v="1998-04-02T00:00:00"/>
    <n v="7.46"/>
    <x v="1"/>
    <n v="138"/>
    <n v="5"/>
    <n v="2860"/>
    <n v="53"/>
    <x v="1"/>
    <n v="4250"/>
    <n v="781"/>
    <n v="0"/>
    <x v="1"/>
    <n v="21"/>
    <n v="7712"/>
    <x v="0"/>
    <s v="CROSS TIMBERS"/>
    <n v="6.8861999999999997"/>
    <n v="0.41144999999999998"/>
    <n v="124.41"/>
    <n v="1.3557399999999999"/>
    <n v="133.06339"/>
    <n v="119.8925"/>
    <n v="12.800589999999998"/>
    <n v="0"/>
    <x v="1"/>
    <n v="0.43722000000000005"/>
    <n v="133.13030999999998"/>
    <n v="-2.5139588202118191E-4"/>
    <n v="8108"/>
    <n v="2.5031605562579013E-2"/>
    <n v="5.1751274336239286E-2"/>
    <n v="3.0921352597434951E-3"/>
    <n v="0.94515659040401723"/>
    <n v="0.90056501783853737"/>
    <n v="9.6150831467304479E-2"/>
    <n v="3.2841506941582283E-3"/>
    <x v="1"/>
    <n v="0"/>
    <x v="1"/>
    <n v="7523"/>
    <n v="1.1000000000000001"/>
    <x v="0"/>
    <n v="0"/>
    <x v="0"/>
    <x v="1"/>
    <m/>
    <x v="1"/>
    <x v="1"/>
    <x v="1"/>
    <n v="0"/>
    <x v="1"/>
    <x v="3"/>
    <x v="1"/>
    <x v="1"/>
    <x v="0"/>
    <x v="0"/>
    <x v="0"/>
    <x v="0"/>
    <x v="0"/>
    <x v="0"/>
    <x v="0"/>
    <x v="0"/>
    <x v="0"/>
    <m/>
    <x v="0"/>
    <x v="0"/>
    <x v="0"/>
    <x v="0"/>
    <x v="0"/>
    <m/>
    <n v="19980402"/>
    <x v="2"/>
    <s v="ENERGY LABS - LAB No 984597-1"/>
    <m/>
    <m/>
    <d v="1998-04-20T00:00:00"/>
    <x v="0"/>
    <x v="0"/>
  </r>
  <r>
    <x v="1"/>
    <s v="T27N R112W S36 fGANNETT/BEAR RIVER"/>
    <n v="2194"/>
    <x v="0"/>
    <x v="4"/>
    <s v="BIRD CANYON"/>
    <s v="NW SE"/>
    <n v="36"/>
    <n v="27"/>
    <n v="112"/>
    <n v="42.276809999999998"/>
    <n v="-110.119771"/>
    <s v="4903520262"/>
    <s v="33-36 BIRD"/>
    <x v="0"/>
    <x v="19"/>
    <m/>
    <m/>
    <s v=""/>
    <x v="0"/>
    <m/>
    <m/>
    <n v="9267"/>
    <n v="9216"/>
    <x v="1"/>
    <d v="1998-04-02T00:00:00"/>
    <n v="6.41"/>
    <x v="1"/>
    <n v="98"/>
    <n v="7"/>
    <n v="3000"/>
    <n v="233"/>
    <x v="1"/>
    <n v="5000"/>
    <n v="403"/>
    <n v="0"/>
    <x v="1"/>
    <n v="13"/>
    <n v="8549"/>
    <x v="0"/>
    <s v="CROSS TIMBERS"/>
    <n v="4.8902000000000001"/>
    <n v="0.57603000000000004"/>
    <n v="130.5"/>
    <n v="5.96014"/>
    <n v="141.92636999999999"/>
    <n v="141.05000000000001"/>
    <n v="6.6051699999999993"/>
    <n v="0"/>
    <x v="1"/>
    <n v="0.27066000000000001"/>
    <n v="147.92582999999996"/>
    <n v="-2.0698342120570319E-2"/>
    <n v="8754"/>
    <n v="1.184765647575565E-2"/>
    <n v="3.4455894278138728E-2"/>
    <n v="4.0586537935127917E-3"/>
    <n v="0.96148545192834856"/>
    <n v="0.95351839499565438"/>
    <n v="4.4651904268510789E-2"/>
    <n v="1.8297007358349794E-3"/>
    <x v="1"/>
    <n v="0"/>
    <x v="1"/>
    <n v="8426"/>
    <n v="1.2"/>
    <x v="0"/>
    <n v="0"/>
    <x v="0"/>
    <x v="1"/>
    <m/>
    <x v="1"/>
    <x v="1"/>
    <x v="1"/>
    <n v="0"/>
    <x v="1"/>
    <x v="3"/>
    <x v="1"/>
    <x v="1"/>
    <x v="0"/>
    <x v="0"/>
    <x v="0"/>
    <x v="0"/>
    <x v="0"/>
    <x v="0"/>
    <x v="0"/>
    <x v="0"/>
    <x v="0"/>
    <m/>
    <x v="0"/>
    <x v="0"/>
    <x v="0"/>
    <x v="0"/>
    <x v="0"/>
    <m/>
    <n v="19980402"/>
    <x v="2"/>
    <s v="ENERGY LABS - LAB No 984597-6"/>
    <m/>
    <m/>
    <d v="1998-04-20T00:00:00"/>
    <x v="0"/>
    <x v="0"/>
  </r>
  <r>
    <x v="0"/>
    <s v="T27N R113W S11 fGANNETT/BEAR RIVER"/>
    <n v="49004010"/>
    <x v="0"/>
    <x v="4"/>
    <s v="BIRCH CREEK"/>
    <m/>
    <s v="11"/>
    <s v=" 27"/>
    <s v=" 113"/>
    <n v="42.338639999999998"/>
    <n v="-110.24337"/>
    <s v="4903505494"/>
    <s v="UNIT NO. 3"/>
    <x v="0"/>
    <x v="19"/>
    <n v="750"/>
    <m/>
    <n v="46"/>
    <x v="0"/>
    <n v="7898"/>
    <n v="7944"/>
    <m/>
    <m/>
    <x v="2"/>
    <d v="1960-02-09T00:00:00"/>
    <n v="7.1999998092651367"/>
    <x v="2"/>
    <n v="524"/>
    <n v="42"/>
    <n v="3426"/>
    <n v="-3"/>
    <x v="0"/>
    <n v="5900"/>
    <n v="290"/>
    <m/>
    <x v="0"/>
    <n v="412"/>
    <n v="10412"/>
    <x v="0"/>
    <m/>
    <n v="26.147600000000001"/>
    <n v="3.4561800000000003"/>
    <n v="149.03099999999998"/>
    <n v="0"/>
    <n v="178.63477999999998"/>
    <n v="166.43899999999999"/>
    <n v="4.7530999999999999"/>
    <m/>
    <x v="0"/>
    <n v="8.5778400000000001"/>
    <n v="179.76993999999999"/>
    <n v="-3.1672573954941588E-3"/>
    <n v="10588"/>
    <n v="8.3809523809523813E-3"/>
    <n v="0.14637463096492187"/>
    <n v="1.9347744039542585E-2"/>
    <n v="0.83427762499553559"/>
    <n v="0.92584444318110137"/>
    <n v="2.6439904246505285E-2"/>
    <n v="4.7715652572393366E-2"/>
    <x v="0"/>
    <m/>
    <x v="0"/>
    <m/>
    <m/>
    <x v="0"/>
    <m/>
    <x v="0"/>
    <x v="0"/>
    <m/>
    <x v="0"/>
    <x v="0"/>
    <x v="0"/>
    <m/>
    <x v="0"/>
    <x v="0"/>
    <x v="0"/>
    <x v="0"/>
    <x v="0"/>
    <x v="0"/>
    <x v="0"/>
    <x v="0"/>
    <x v="0"/>
    <x v="0"/>
    <x v="0"/>
    <x v="0"/>
    <x v="0"/>
    <m/>
    <x v="0"/>
    <x v="0"/>
    <x v="0"/>
    <x v="0"/>
    <x v="0"/>
    <s v="PRODUCTION WATER"/>
    <m/>
    <x v="0"/>
    <m/>
    <m/>
    <m/>
    <m/>
    <x v="0"/>
    <x v="0"/>
  </r>
  <r>
    <x v="0"/>
    <s v="T27N R113W S14 fGANNETT/BEAR RIVER"/>
    <n v="49003391"/>
    <x v="0"/>
    <x v="4"/>
    <s v="BIRCH CREEK"/>
    <m/>
    <s v="14"/>
    <s v=" 27"/>
    <s v=" 113"/>
    <n v="42.320430000000002"/>
    <n v="-110.23376"/>
    <s v="4903505403"/>
    <s v="UNIT NO. 2"/>
    <x v="0"/>
    <x v="19"/>
    <m/>
    <m/>
    <n v="28"/>
    <x v="1"/>
    <n v="7534"/>
    <n v="7562"/>
    <n v="130"/>
    <m/>
    <x v="2"/>
    <d v="1960-02-09T00:00:00"/>
    <n v="7.0999999046325684"/>
    <x v="2"/>
    <n v="1539"/>
    <n v="104"/>
    <n v="8088"/>
    <n v="-3"/>
    <x v="0"/>
    <n v="15300"/>
    <n v="329"/>
    <m/>
    <x v="0"/>
    <n v="7"/>
    <n v="25200"/>
    <x v="0"/>
    <m/>
    <n v="76.796099999999996"/>
    <n v="8.5581600000000009"/>
    <n v="351.82799999999997"/>
    <n v="0"/>
    <n v="437.18225999999999"/>
    <n v="431.613"/>
    <n v="5.3923099999999993"/>
    <m/>
    <x v="0"/>
    <n v="0.14574000000000001"/>
    <n v="437.15105"/>
    <n v="3.5695769156944627E-5"/>
    <n v="25361"/>
    <n v="3.1842724629655267E-3"/>
    <n v="0.1756615192940354"/>
    <n v="1.9575725693901671E-2"/>
    <n v="0.80476275501206285"/>
    <n v="0.98733149560089128"/>
    <n v="1.2335118490508027E-2"/>
    <n v="3.3338590860069995E-4"/>
    <x v="0"/>
    <m/>
    <x v="0"/>
    <m/>
    <m/>
    <x v="0"/>
    <m/>
    <x v="0"/>
    <x v="0"/>
    <m/>
    <x v="0"/>
    <x v="0"/>
    <x v="0"/>
    <m/>
    <x v="0"/>
    <x v="0"/>
    <x v="0"/>
    <x v="0"/>
    <x v="0"/>
    <x v="0"/>
    <x v="0"/>
    <x v="0"/>
    <x v="0"/>
    <x v="0"/>
    <x v="0"/>
    <x v="0"/>
    <x v="0"/>
    <m/>
    <x v="0"/>
    <x v="0"/>
    <x v="0"/>
    <x v="0"/>
    <x v="0"/>
    <s v="PRODUCTION WATER"/>
    <m/>
    <x v="0"/>
    <m/>
    <m/>
    <m/>
    <m/>
    <x v="0"/>
    <x v="0"/>
  </r>
  <r>
    <x v="0"/>
    <s v="T27N R113W S14 fGANNETT/BEAR RIVER"/>
    <n v="49003388"/>
    <x v="0"/>
    <x v="4"/>
    <s v="BIRCH CREEK"/>
    <m/>
    <s v="14"/>
    <s v=" 27"/>
    <s v=" 113"/>
    <n v="42.330100000000002"/>
    <n v="-110.23963999999999"/>
    <s v="4903505450"/>
    <s v="UNIT NO. 1"/>
    <x v="0"/>
    <x v="19"/>
    <n v="5418"/>
    <n v="2479"/>
    <n v="37"/>
    <x v="0"/>
    <n v="7543"/>
    <n v="7580"/>
    <m/>
    <m/>
    <x v="2"/>
    <d v="1960-02-09T00:00:00"/>
    <n v="7.0999999046325684"/>
    <x v="2"/>
    <n v="752"/>
    <n v="66"/>
    <n v="5195"/>
    <n v="-3"/>
    <x v="0"/>
    <n v="9300"/>
    <n v="256"/>
    <m/>
    <x v="0"/>
    <n v="113"/>
    <n v="15552"/>
    <x v="0"/>
    <m/>
    <n v="37.524799999999999"/>
    <n v="5.4311400000000001"/>
    <n v="225.98249999999999"/>
    <n v="0"/>
    <n v="268.93844000000001"/>
    <n v="262.35300000000001"/>
    <n v="4.1958399999999996"/>
    <m/>
    <x v="0"/>
    <n v="2.3526600000000002"/>
    <n v="268.9015"/>
    <n v="6.8682143613238371E-5"/>
    <n v="15676"/>
    <n v="3.970795439989753E-3"/>
    <n v="0.13952932871924145"/>
    <n v="2.0194733040022096E-2"/>
    <n v="0.84027593824073632"/>
    <n v="0.97564721654583564"/>
    <n v="1.5603631813136036E-2"/>
    <n v="8.7491516410284076E-3"/>
    <x v="0"/>
    <m/>
    <x v="0"/>
    <m/>
    <m/>
    <x v="0"/>
    <m/>
    <x v="0"/>
    <x v="0"/>
    <m/>
    <x v="0"/>
    <x v="0"/>
    <x v="0"/>
    <m/>
    <x v="0"/>
    <x v="0"/>
    <x v="0"/>
    <x v="0"/>
    <x v="0"/>
    <x v="0"/>
    <x v="0"/>
    <x v="0"/>
    <x v="0"/>
    <x v="0"/>
    <x v="0"/>
    <x v="0"/>
    <x v="0"/>
    <m/>
    <x v="0"/>
    <x v="0"/>
    <x v="0"/>
    <x v="0"/>
    <x v="0"/>
    <s v="PRODUCTION WATER"/>
    <m/>
    <x v="0"/>
    <m/>
    <m/>
    <m/>
    <m/>
    <x v="0"/>
    <x v="0"/>
  </r>
  <r>
    <x v="0"/>
    <s v="T27N R113W S22 fGANNETT/BEAR RIVER"/>
    <n v="49124783"/>
    <x v="0"/>
    <x v="4"/>
    <s v="BIRCH CREEK"/>
    <m/>
    <s v="22"/>
    <s v=" 27"/>
    <s v=" 113"/>
    <n v="42.311300000000003"/>
    <n v="-110.25830000000001"/>
    <m/>
    <s v="UNIT NO 37"/>
    <x v="0"/>
    <x v="19"/>
    <m/>
    <m/>
    <n v="1104"/>
    <x v="0"/>
    <n v="7786"/>
    <n v="8890"/>
    <m/>
    <m/>
    <x v="3"/>
    <d v="1974-05-07T00:00:00"/>
    <n v="8.5"/>
    <x v="0"/>
    <n v="74"/>
    <n v="16"/>
    <n v="4008"/>
    <n v="91"/>
    <x v="0"/>
    <n v="4300"/>
    <n v="3172"/>
    <m/>
    <x v="0"/>
    <n v="19"/>
    <n v="10310"/>
    <x v="0"/>
    <s v="CHEM LAB"/>
    <n v="3.6926000000000001"/>
    <n v="1.31664"/>
    <n v="174.34799999999998"/>
    <n v="2.3277799999999997"/>
    <n v="181.68501999999998"/>
    <n v="121.303"/>
    <n v="51.989079999999994"/>
    <m/>
    <x v="0"/>
    <n v="0.39558000000000004"/>
    <n v="173.68765999999999"/>
    <n v="2.2504149728110746E-2"/>
    <n v="11677"/>
    <n v="6.217310228771547E-2"/>
    <n v="2.0324185230020619E-2"/>
    <n v="7.2468275039956525E-3"/>
    <n v="0.9724289872659837"/>
    <n v="0.69839734152673827"/>
    <n v="0.29932512188833676"/>
    <n v="2.2775365849249168E-3"/>
    <x v="0"/>
    <m/>
    <x v="0"/>
    <m/>
    <m/>
    <x v="0"/>
    <m/>
    <x v="0"/>
    <x v="0"/>
    <m/>
    <x v="0"/>
    <x v="0"/>
    <x v="0"/>
    <m/>
    <x v="0"/>
    <x v="0"/>
    <x v="0"/>
    <x v="0"/>
    <x v="0"/>
    <x v="0"/>
    <x v="0"/>
    <x v="0"/>
    <x v="0"/>
    <x v="0"/>
    <x v="0"/>
    <x v="0"/>
    <x v="0"/>
    <m/>
    <x v="0"/>
    <x v="0"/>
    <x v="0"/>
    <x v="0"/>
    <x v="0"/>
    <s v="WELLHEAD"/>
    <m/>
    <x v="0"/>
    <m/>
    <m/>
    <m/>
    <m/>
    <x v="0"/>
    <x v="0"/>
  </r>
  <r>
    <x v="0"/>
    <s v="T27N R114W S04 fGANNETT/BEAR RIVER"/>
    <n v="49124284"/>
    <x v="0"/>
    <x v="4"/>
    <s v="BIG PINEY-LABARGE"/>
    <m/>
    <s v="4"/>
    <s v=" 27"/>
    <s v=" 114"/>
    <n v="42.353230000000003"/>
    <n v="-110.39305"/>
    <s v="4903520250"/>
    <s v="UNIT NO 23"/>
    <x v="0"/>
    <x v="19"/>
    <m/>
    <m/>
    <n v="269"/>
    <x v="0"/>
    <n v="8150"/>
    <n v="8419"/>
    <m/>
    <m/>
    <x v="2"/>
    <d v="1973-05-09T00:00:00"/>
    <n v="7"/>
    <x v="0"/>
    <n v="392"/>
    <n v="36"/>
    <n v="7772"/>
    <n v="74"/>
    <x v="1"/>
    <n v="12400"/>
    <n v="769"/>
    <m/>
    <x v="0"/>
    <n v="10"/>
    <n v="21063"/>
    <x v="0"/>
    <s v="WEXPRO COMPANY"/>
    <n v="19.5608"/>
    <n v="2.96244"/>
    <n v="338.08199999999999"/>
    <n v="1.8929199999999999"/>
    <n v="362.49815999999998"/>
    <n v="349.80399999999997"/>
    <n v="12.603909999999999"/>
    <m/>
    <x v="0"/>
    <n v="0.20820000000000002"/>
    <n v="362.61610999999994"/>
    <n v="-1.6266401707961246E-4"/>
    <n v="21453"/>
    <n v="9.1730172170476996E-3"/>
    <n v="5.3961101485315126E-2"/>
    <n v="8.1722897572776652E-3"/>
    <n v="0.93786660875740724"/>
    <n v="0.96466756537650811"/>
    <n v="3.4758273701628976E-2"/>
    <n v="5.7416092186306905E-4"/>
    <x v="1"/>
    <n v="0"/>
    <x v="1"/>
    <n v="20903"/>
    <n v="0.3"/>
    <x v="0"/>
    <n v="0.3"/>
    <x v="0"/>
    <x v="1"/>
    <m/>
    <x v="1"/>
    <x v="1"/>
    <x v="1"/>
    <n v="0"/>
    <x v="1"/>
    <x v="3"/>
    <x v="1"/>
    <x v="1"/>
    <x v="0"/>
    <x v="0"/>
    <x v="0"/>
    <x v="0"/>
    <x v="0"/>
    <x v="0"/>
    <x v="0"/>
    <x v="0"/>
    <x v="0"/>
    <m/>
    <x v="0"/>
    <x v="0"/>
    <x v="0"/>
    <x v="0"/>
    <x v="0"/>
    <s v="PRODUCTION"/>
    <n v="19730509"/>
    <x v="1"/>
    <m/>
    <m/>
    <m/>
    <m/>
    <x v="0"/>
    <x v="0"/>
  </r>
  <r>
    <x v="0"/>
    <s v="T28N R115W S13 fGANNETT/BEAR RIVER"/>
    <n v="49003412"/>
    <x v="0"/>
    <x v="4"/>
    <m/>
    <m/>
    <s v="13"/>
    <s v=" 28"/>
    <s v=" 115"/>
    <n v="42.410760000000003"/>
    <n v="-110.42856999999999"/>
    <s v="4903505775"/>
    <s v="UNIT NO. 1"/>
    <x v="0"/>
    <x v="19"/>
    <n v="961"/>
    <n v="530"/>
    <n v="16"/>
    <x v="0"/>
    <n v="8790"/>
    <n v="8806"/>
    <n v="9574"/>
    <m/>
    <x v="0"/>
    <m/>
    <n v="8"/>
    <x v="2"/>
    <n v="885"/>
    <n v="107"/>
    <n v="26239"/>
    <n v="-3"/>
    <x v="0"/>
    <n v="39000"/>
    <n v="610"/>
    <m/>
    <x v="0"/>
    <n v="4066"/>
    <n v="70597"/>
    <x v="0"/>
    <m/>
    <n v="44.161499999999997"/>
    <n v="8.8050300000000004"/>
    <n v="1141.3964999999998"/>
    <n v="0"/>
    <n v="1194.3630299999998"/>
    <n v="1100.19"/>
    <n v="9.9978999999999996"/>
    <m/>
    <x v="0"/>
    <n v="84.654120000000006"/>
    <n v="1194.84202"/>
    <n v="-2.0048090891164596E-4"/>
    <n v="70901"/>
    <n v="2.1484402606397265E-3"/>
    <n v="3.6974938850878533E-2"/>
    <n v="7.372155516233621E-3"/>
    <n v="0.95565290563288796"/>
    <n v="0.92078281612493007"/>
    <n v="8.3675497117183736E-3"/>
    <n v="7.0849634163351577E-2"/>
    <x v="0"/>
    <m/>
    <x v="0"/>
    <m/>
    <m/>
    <x v="0"/>
    <m/>
    <x v="0"/>
    <x v="0"/>
    <m/>
    <x v="0"/>
    <x v="0"/>
    <x v="0"/>
    <m/>
    <x v="0"/>
    <x v="0"/>
    <x v="0"/>
    <x v="0"/>
    <x v="0"/>
    <x v="0"/>
    <x v="0"/>
    <x v="0"/>
    <x v="0"/>
    <x v="0"/>
    <x v="0"/>
    <x v="0"/>
    <x v="0"/>
    <m/>
    <x v="0"/>
    <x v="0"/>
    <x v="0"/>
    <x v="0"/>
    <x v="0"/>
    <s v="DST NO. 3 (BOTTOM)"/>
    <m/>
    <x v="0"/>
    <m/>
    <m/>
    <m/>
    <m/>
    <x v="0"/>
    <x v="0"/>
  </r>
  <r>
    <x v="0"/>
    <s v="T28N R115W S13 fGANNETT/BEAR RIVER"/>
    <n v="49003413"/>
    <x v="0"/>
    <x v="4"/>
    <m/>
    <m/>
    <s v="13"/>
    <s v=" 28"/>
    <s v=" 115"/>
    <n v="42.410760000000003"/>
    <n v="-110.42856999999999"/>
    <s v="4903505775"/>
    <s v="UNIT NO. 1"/>
    <x v="0"/>
    <x v="19"/>
    <n v="530"/>
    <m/>
    <n v="91"/>
    <x v="4"/>
    <n v="9336"/>
    <n v="9427"/>
    <n v="9574"/>
    <m/>
    <x v="0"/>
    <m/>
    <n v="7.1999998092651367"/>
    <x v="2"/>
    <n v="502"/>
    <n v="161"/>
    <n v="22254"/>
    <n v="-3"/>
    <x v="0"/>
    <n v="33000"/>
    <n v="976"/>
    <m/>
    <x v="0"/>
    <n v="2872"/>
    <n v="59269"/>
    <x v="0"/>
    <m/>
    <n v="25.049800000000001"/>
    <n v="13.24869"/>
    <n v="968.04899999999998"/>
    <n v="0"/>
    <n v="1006.34749"/>
    <n v="930.93"/>
    <n v="15.996639999999998"/>
    <m/>
    <x v="0"/>
    <n v="59.795040000000007"/>
    <n v="1006.7216799999999"/>
    <n v="-1.8588034905918561E-4"/>
    <n v="59759"/>
    <n v="4.1166784286050338E-3"/>
    <n v="2.4891799551266334E-2"/>
    <n v="1.3165124503862974E-2"/>
    <n v="0.96194307594487072"/>
    <n v="0.92471436594074352"/>
    <n v="1.5889833623132066E-2"/>
    <n v="5.9395800436124524E-2"/>
    <x v="0"/>
    <m/>
    <x v="0"/>
    <m/>
    <m/>
    <x v="0"/>
    <m/>
    <x v="0"/>
    <x v="0"/>
    <m/>
    <x v="0"/>
    <x v="0"/>
    <x v="0"/>
    <m/>
    <x v="0"/>
    <x v="0"/>
    <x v="0"/>
    <x v="0"/>
    <x v="0"/>
    <x v="0"/>
    <x v="0"/>
    <x v="0"/>
    <x v="0"/>
    <x v="0"/>
    <x v="0"/>
    <x v="0"/>
    <x v="0"/>
    <m/>
    <x v="0"/>
    <x v="0"/>
    <x v="0"/>
    <x v="0"/>
    <x v="0"/>
    <s v="DST NO. 4 (MIDDLE)"/>
    <m/>
    <x v="0"/>
    <m/>
    <m/>
    <m/>
    <m/>
    <x v="0"/>
    <x v="0"/>
  </r>
  <r>
    <x v="0"/>
    <s v="T14N R096W S28 fGREEN RIVER/TIPTON"/>
    <n v="49009346"/>
    <x v="0"/>
    <x v="1"/>
    <s v="SHELL CREEK"/>
    <m/>
    <s v="28"/>
    <s v=" 14"/>
    <s v=" 96"/>
    <n v="41.159300000000002"/>
    <n v="-108.20425"/>
    <s v="4903705169"/>
    <s v="42-28 UNIT"/>
    <x v="0"/>
    <x v="20"/>
    <m/>
    <m/>
    <n v="58"/>
    <x v="0"/>
    <n v="4496"/>
    <n v="4554"/>
    <n v="5360"/>
    <m/>
    <x v="0"/>
    <d v="1953-06-21T00:00:00"/>
    <n v="8.1000003814697266"/>
    <x v="2"/>
    <n v="2015"/>
    <n v="717"/>
    <n v="37449"/>
    <n v="-3"/>
    <x v="0"/>
    <n v="60200"/>
    <n v="176"/>
    <m/>
    <x v="0"/>
    <n v="4230"/>
    <n v="104698"/>
    <x v="0"/>
    <m/>
    <n v="100.5485"/>
    <n v="59.001930000000002"/>
    <n v="1629.0314999999998"/>
    <n v="0"/>
    <n v="1788.5819299999998"/>
    <n v="1698.242"/>
    <n v="2.8846399999999996"/>
    <m/>
    <x v="0"/>
    <n v="88.068600000000004"/>
    <n v="1789.19524"/>
    <n v="-1.7142207880995093E-4"/>
    <n v="104781"/>
    <n v="3.9622110092181077E-4"/>
    <n v="5.6216882387937359E-2"/>
    <n v="3.2988105834212474E-2"/>
    <n v="0.91079501177785016"/>
    <n v="0.94916527946944462"/>
    <n v="1.6122555747465545E-3"/>
    <n v="4.9222464955808849E-2"/>
    <x v="0"/>
    <m/>
    <x v="0"/>
    <m/>
    <m/>
    <x v="0"/>
    <m/>
    <x v="0"/>
    <x v="0"/>
    <m/>
    <x v="0"/>
    <x v="0"/>
    <x v="0"/>
    <m/>
    <x v="0"/>
    <x v="0"/>
    <x v="0"/>
    <x v="0"/>
    <x v="0"/>
    <x v="0"/>
    <x v="0"/>
    <x v="0"/>
    <x v="0"/>
    <x v="0"/>
    <x v="0"/>
    <x v="0"/>
    <x v="0"/>
    <m/>
    <x v="0"/>
    <x v="0"/>
    <x v="0"/>
    <x v="0"/>
    <x v="0"/>
    <s v="DST #3"/>
    <m/>
    <x v="0"/>
    <m/>
    <m/>
    <m/>
    <m/>
    <x v="6"/>
    <x v="2"/>
  </r>
  <r>
    <x v="0"/>
    <s v="T27N R113W S08 fHILLIARD"/>
    <n v="49005849"/>
    <x v="0"/>
    <x v="4"/>
    <s v="LABARGE"/>
    <m/>
    <s v="8"/>
    <s v=" 27"/>
    <s v=" 113"/>
    <n v="42.333829999999999"/>
    <n v="-110.28945"/>
    <s v="4903505475"/>
    <s v="UNIT NO. 1"/>
    <x v="0"/>
    <x v="21"/>
    <m/>
    <m/>
    <n v="52"/>
    <x v="0"/>
    <n v="1992"/>
    <n v="2044"/>
    <m/>
    <m/>
    <x v="2"/>
    <m/>
    <m/>
    <x v="0"/>
    <n v="304"/>
    <n v="38"/>
    <n v="3880"/>
    <n v="-3"/>
    <x v="0"/>
    <n v="6027"/>
    <n v="340"/>
    <m/>
    <x v="0"/>
    <n v="555"/>
    <n v="10971"/>
    <x v="0"/>
    <m/>
    <n v="15.169599999999999"/>
    <n v="3.1270199999999999"/>
    <n v="168.78"/>
    <n v="0"/>
    <n v="187.07661999999999"/>
    <n v="170.02167"/>
    <n v="5.5725999999999996"/>
    <m/>
    <x v="0"/>
    <n v="11.555100000000001"/>
    <n v="187.14937"/>
    <n v="-1.9440124936275381E-4"/>
    <n v="11138"/>
    <n v="7.5534850061061108E-3"/>
    <n v="8.1087631367297533E-2"/>
    <n v="1.6715183329696678E-2"/>
    <n v="0.90219718530300586"/>
    <n v="0.90848112392790847"/>
    <n v="2.9776215650632432E-2"/>
    <n v="6.1742660421459081E-2"/>
    <x v="0"/>
    <m/>
    <x v="0"/>
    <m/>
    <m/>
    <x v="0"/>
    <m/>
    <x v="0"/>
    <x v="0"/>
    <m/>
    <x v="0"/>
    <x v="0"/>
    <x v="0"/>
    <m/>
    <x v="0"/>
    <x v="0"/>
    <x v="0"/>
    <x v="0"/>
    <x v="0"/>
    <x v="0"/>
    <x v="0"/>
    <x v="0"/>
    <x v="0"/>
    <x v="0"/>
    <x v="0"/>
    <x v="0"/>
    <x v="0"/>
    <m/>
    <x v="0"/>
    <x v="0"/>
    <x v="0"/>
    <x v="0"/>
    <x v="0"/>
    <s v="PRODUCTION"/>
    <m/>
    <x v="0"/>
    <m/>
    <m/>
    <m/>
    <m/>
    <x v="0"/>
    <x v="0"/>
  </r>
  <r>
    <x v="0"/>
    <s v="T27N R113W S17 fHILLIARD"/>
    <n v="49117587"/>
    <x v="0"/>
    <x v="4"/>
    <s v="LABARGE"/>
    <m/>
    <s v="17"/>
    <s v=" 27"/>
    <s v=" 113"/>
    <n v="42.328800000000001"/>
    <n v="-110.28570000000001"/>
    <m/>
    <s v="UNIT NO. 3"/>
    <x v="0"/>
    <x v="21"/>
    <m/>
    <m/>
    <n v="127"/>
    <x v="0"/>
    <n v="1972"/>
    <n v="2099"/>
    <m/>
    <m/>
    <x v="2"/>
    <m/>
    <m/>
    <x v="0"/>
    <n v="84"/>
    <n v="36"/>
    <n v="3949"/>
    <n v="-3"/>
    <x v="0"/>
    <n v="5978"/>
    <n v="630"/>
    <m/>
    <x v="0"/>
    <n v="-3"/>
    <n v="10357"/>
    <x v="0"/>
    <m/>
    <n v="4.1916000000000002"/>
    <n v="2.96244"/>
    <n v="171.78149999999999"/>
    <n v="0"/>
    <n v="178.93554"/>
    <n v="168.63937999999999"/>
    <n v="10.325699999999999"/>
    <m/>
    <x v="0"/>
    <n v="0"/>
    <n v="178.96508"/>
    <n v="-8.2536878533480146E-5"/>
    <n v="10668"/>
    <n v="1.4791914387633769E-2"/>
    <n v="2.3425195464243716E-2"/>
    <n v="1.6555906110099758E-2"/>
    <n v="0.96001889842565646"/>
    <n v="0.94230326944228437"/>
    <n v="5.76967305577155E-2"/>
    <n v="0"/>
    <x v="0"/>
    <m/>
    <x v="0"/>
    <m/>
    <m/>
    <x v="0"/>
    <m/>
    <x v="0"/>
    <x v="0"/>
    <m/>
    <x v="0"/>
    <x v="0"/>
    <x v="0"/>
    <m/>
    <x v="0"/>
    <x v="0"/>
    <x v="0"/>
    <x v="0"/>
    <x v="0"/>
    <x v="0"/>
    <x v="0"/>
    <x v="0"/>
    <x v="0"/>
    <x v="0"/>
    <x v="0"/>
    <x v="0"/>
    <x v="0"/>
    <m/>
    <x v="0"/>
    <x v="0"/>
    <x v="0"/>
    <x v="0"/>
    <x v="0"/>
    <s v="PRODUCTION"/>
    <m/>
    <x v="0"/>
    <m/>
    <m/>
    <m/>
    <m/>
    <x v="0"/>
    <x v="0"/>
  </r>
  <r>
    <x v="0"/>
    <s v="T27N R113W S17 fHILLIARD"/>
    <n v="49117590"/>
    <x v="0"/>
    <x v="4"/>
    <s v="LABARGE"/>
    <m/>
    <s v="17"/>
    <s v=" 27"/>
    <s v=" 113"/>
    <n v="42.328800000000001"/>
    <n v="-110.29179999999999"/>
    <m/>
    <s v="UNIT NO. 1-A"/>
    <x v="0"/>
    <x v="21"/>
    <m/>
    <m/>
    <n v="156"/>
    <x v="0"/>
    <n v="2029"/>
    <n v="2185"/>
    <m/>
    <m/>
    <x v="2"/>
    <m/>
    <m/>
    <x v="0"/>
    <n v="87"/>
    <n v="35"/>
    <n v="4074"/>
    <n v="-3"/>
    <x v="0"/>
    <n v="6272"/>
    <n v="460"/>
    <m/>
    <x v="0"/>
    <n v="-3"/>
    <n v="10694"/>
    <x v="0"/>
    <m/>
    <n v="4.3413000000000004"/>
    <n v="2.88015"/>
    <n v="177.21899999999999"/>
    <n v="0"/>
    <n v="184.44045"/>
    <n v="176.93312"/>
    <n v="7.5393999999999997"/>
    <m/>
    <x v="0"/>
    <n v="0"/>
    <n v="184.47252"/>
    <n v="-8.6931072117102544E-5"/>
    <n v="10919"/>
    <n v="1.0410401147457549E-2"/>
    <n v="2.3537678421409188E-2"/>
    <n v="1.5615609265754882E-2"/>
    <n v="0.96084671231283592"/>
    <n v="0.95912995604982254"/>
    <n v="4.0870043950177508E-2"/>
    <n v="0"/>
    <x v="0"/>
    <m/>
    <x v="0"/>
    <m/>
    <m/>
    <x v="0"/>
    <m/>
    <x v="0"/>
    <x v="0"/>
    <m/>
    <x v="0"/>
    <x v="0"/>
    <x v="0"/>
    <m/>
    <x v="0"/>
    <x v="0"/>
    <x v="0"/>
    <x v="0"/>
    <x v="0"/>
    <x v="0"/>
    <x v="0"/>
    <x v="0"/>
    <x v="0"/>
    <x v="0"/>
    <x v="0"/>
    <x v="0"/>
    <x v="0"/>
    <m/>
    <x v="0"/>
    <x v="0"/>
    <x v="0"/>
    <x v="0"/>
    <x v="0"/>
    <s v="PRODUCTION"/>
    <m/>
    <x v="0"/>
    <m/>
    <m/>
    <m/>
    <m/>
    <x v="0"/>
    <x v="0"/>
  </r>
  <r>
    <x v="0"/>
    <s v="T27N R113W S17 fHILLIARD"/>
    <n v="49117588"/>
    <x v="0"/>
    <x v="4"/>
    <s v="LABARGE"/>
    <m/>
    <s v="17"/>
    <s v=" 27"/>
    <s v=" 113"/>
    <n v="42.328800000000001"/>
    <n v="-110.29179999999999"/>
    <m/>
    <s v="UNIT NO. 2"/>
    <x v="0"/>
    <x v="21"/>
    <m/>
    <m/>
    <n v="104"/>
    <x v="0"/>
    <n v="2088"/>
    <n v="2192"/>
    <m/>
    <m/>
    <x v="2"/>
    <m/>
    <m/>
    <x v="0"/>
    <n v="81"/>
    <n v="28"/>
    <n v="4105"/>
    <n v="-3"/>
    <x v="0"/>
    <n v="6272"/>
    <n v="490"/>
    <m/>
    <x v="0"/>
    <n v="-3"/>
    <n v="10727"/>
    <x v="0"/>
    <m/>
    <n v="4.0419"/>
    <n v="2.3041200000000002"/>
    <n v="178.5675"/>
    <n v="0"/>
    <n v="184.91352000000001"/>
    <n v="176.93312"/>
    <n v="8.0310999999999986"/>
    <m/>
    <x v="0"/>
    <n v="0"/>
    <n v="184.96422000000001"/>
    <n v="-1.3707232016721576E-4"/>
    <n v="10967"/>
    <n v="1.1062966718908454E-2"/>
    <n v="2.1858325989359783E-2"/>
    <n v="1.2460527494149698E-2"/>
    <n v="0.96568114651649051"/>
    <n v="0.95658025103449729"/>
    <n v="4.3419748965502616E-2"/>
    <n v="0"/>
    <x v="0"/>
    <m/>
    <x v="0"/>
    <m/>
    <m/>
    <x v="0"/>
    <m/>
    <x v="0"/>
    <x v="0"/>
    <m/>
    <x v="0"/>
    <x v="0"/>
    <x v="0"/>
    <m/>
    <x v="0"/>
    <x v="0"/>
    <x v="0"/>
    <x v="0"/>
    <x v="0"/>
    <x v="0"/>
    <x v="0"/>
    <x v="0"/>
    <x v="0"/>
    <x v="0"/>
    <x v="0"/>
    <x v="0"/>
    <x v="0"/>
    <m/>
    <x v="0"/>
    <x v="0"/>
    <x v="0"/>
    <x v="0"/>
    <x v="0"/>
    <s v="PRODUCTION"/>
    <m/>
    <x v="0"/>
    <m/>
    <m/>
    <m/>
    <m/>
    <x v="0"/>
    <x v="0"/>
  </r>
  <r>
    <x v="0"/>
    <s v="T27N R113W S17 fHILLIARD"/>
    <n v="49117589"/>
    <x v="0"/>
    <x v="4"/>
    <s v="LABARGE"/>
    <m/>
    <s v="17"/>
    <s v=" 27"/>
    <s v=" 113"/>
    <n v="42.328800000000001"/>
    <n v="-110.29179999999999"/>
    <m/>
    <s v="UNIT NO. 1-17"/>
    <x v="0"/>
    <x v="21"/>
    <m/>
    <m/>
    <n v="0"/>
    <x v="1"/>
    <m/>
    <m/>
    <m/>
    <m/>
    <x v="2"/>
    <m/>
    <n v="7.9000000953674316"/>
    <x v="0"/>
    <n v="103"/>
    <n v="32"/>
    <n v="4181"/>
    <n v="-3"/>
    <x v="0"/>
    <n v="6415"/>
    <n v="535"/>
    <m/>
    <x v="0"/>
    <n v="-3"/>
    <n v="10994"/>
    <x v="0"/>
    <m/>
    <n v="5.1397000000000004"/>
    <n v="2.6332800000000001"/>
    <n v="181.87349999999998"/>
    <n v="0"/>
    <n v="189.64647999999997"/>
    <n v="180.96715"/>
    <n v="8.7686499999999992"/>
    <m/>
    <x v="0"/>
    <n v="0"/>
    <n v="189.73580000000001"/>
    <n v="-2.3543535032802103E-4"/>
    <n v="11257"/>
    <n v="1.1819693496921488E-2"/>
    <n v="2.7101478498309069E-2"/>
    <n v="1.3885203669480185E-2"/>
    <n v="0.95901331783221078"/>
    <n v="0.95378494727932206"/>
    <n v="4.6215052720677906E-2"/>
    <n v="0"/>
    <x v="0"/>
    <m/>
    <x v="0"/>
    <m/>
    <m/>
    <x v="0"/>
    <m/>
    <x v="0"/>
    <x v="0"/>
    <m/>
    <x v="0"/>
    <x v="0"/>
    <x v="0"/>
    <m/>
    <x v="0"/>
    <x v="0"/>
    <x v="0"/>
    <x v="0"/>
    <x v="0"/>
    <x v="0"/>
    <x v="0"/>
    <x v="0"/>
    <x v="0"/>
    <x v="0"/>
    <x v="0"/>
    <x v="0"/>
    <x v="0"/>
    <m/>
    <x v="0"/>
    <x v="0"/>
    <x v="0"/>
    <x v="0"/>
    <x v="0"/>
    <s v="PRODUCTION"/>
    <m/>
    <x v="0"/>
    <m/>
    <m/>
    <m/>
    <m/>
    <x v="0"/>
    <x v="0"/>
  </r>
  <r>
    <x v="1"/>
    <s v="T29N R114W S05 fHILLIARD"/>
    <n v="3904"/>
    <x v="0"/>
    <x v="4"/>
    <s v="RILEY RIDGE"/>
    <s v="SW NE"/>
    <n v="5"/>
    <n v="29"/>
    <n v="114"/>
    <n v="42.530729999999998"/>
    <n v="-110.44258000000001"/>
    <s v="4903520939"/>
    <s v="RILEY RIDGE FED. 5-1 SWD"/>
    <x v="0"/>
    <x v="21"/>
    <m/>
    <m/>
    <s v=""/>
    <x v="0"/>
    <m/>
    <m/>
    <n v="8060"/>
    <n v="4120"/>
    <x v="3"/>
    <d v="2002-05-15T00:00:00"/>
    <n v="6.3"/>
    <x v="1"/>
    <n v="2112"/>
    <n v="219"/>
    <n v="2085"/>
    <m/>
    <x v="1"/>
    <n v="6600"/>
    <n v="1464"/>
    <m/>
    <x v="0"/>
    <n v="188"/>
    <n v="12687"/>
    <x v="0"/>
    <s v="INFINITY OIL AND GAS"/>
    <n v="105.3888"/>
    <n v="18.021509999999999"/>
    <n v="90.697500000000005"/>
    <n v="0"/>
    <n v="214.10781"/>
    <n v="186.18600000000001"/>
    <n v="23.994959999999999"/>
    <n v="0"/>
    <x v="1"/>
    <n v="3.9141600000000003"/>
    <n v="214.09512000000001"/>
    <n v="2.9635481476019082E-5"/>
    <n v="12668"/>
    <n v="-7.4935910076907907E-4"/>
    <n v="0.49222305342341321"/>
    <n v="8.4170259833118655E-2"/>
    <n v="0.42360668674346813"/>
    <n v="0.86964149393036139"/>
    <n v="0.11207616502421913"/>
    <n v="1.828234104541944E-2"/>
    <x v="0"/>
    <n v="19"/>
    <x v="0"/>
    <m/>
    <m/>
    <x v="0"/>
    <m/>
    <x v="0"/>
    <x v="0"/>
    <m/>
    <x v="0"/>
    <x v="0"/>
    <x v="0"/>
    <m/>
    <x v="0"/>
    <x v="0"/>
    <x v="0"/>
    <x v="0"/>
    <x v="0"/>
    <x v="0"/>
    <x v="0"/>
    <x v="0"/>
    <x v="0"/>
    <x v="0"/>
    <x v="0"/>
    <x v="0"/>
    <x v="0"/>
    <m/>
    <x v="0"/>
    <x v="0"/>
    <x v="0"/>
    <x v="0"/>
    <x v="0"/>
    <s v="WELLHEAD"/>
    <n v="20020515"/>
    <x v="0"/>
    <s v="CHAMPION TECHNOLOGIES VERNAL UT"/>
    <m/>
    <m/>
    <d v="2002-05-20T00:00:00"/>
    <x v="0"/>
    <x v="0"/>
  </r>
  <r>
    <x v="0"/>
    <s v="T12N R091W S14 fLANCE"/>
    <n v="49008464"/>
    <x v="0"/>
    <x v="5"/>
    <s v="WILDCAT"/>
    <m/>
    <s v="14"/>
    <n v="12"/>
    <n v="91"/>
    <n v="41.005679999999998"/>
    <n v="-107.59359000000001"/>
    <s v="4900720081"/>
    <s v="NO. 1 MARY BLAIR"/>
    <x v="0"/>
    <x v="22"/>
    <m/>
    <n v="639"/>
    <n v="14"/>
    <x v="4"/>
    <n v="2853"/>
    <n v="2867"/>
    <n v="4690"/>
    <m/>
    <x v="0"/>
    <d v="1969-05-27T00:00:00"/>
    <n v="8.6000003814697266"/>
    <x v="0"/>
    <n v="4"/>
    <n v="1"/>
    <n v="497"/>
    <n v="7"/>
    <x v="0"/>
    <n v="58"/>
    <n v="1037"/>
    <m/>
    <x v="0"/>
    <n v="50"/>
    <n v="1200"/>
    <x v="0"/>
    <m/>
    <n v="0.1996"/>
    <n v="8.2290000000000002E-2"/>
    <n v="21.619499999999999"/>
    <n v="0.17906"/>
    <n v="22.080449999999999"/>
    <n v="1.63618"/>
    <n v="16.996429999999997"/>
    <m/>
    <x v="0"/>
    <n v="1.0410000000000001"/>
    <n v="19.673609999999996"/>
    <n v="5.764325672760931E-2"/>
    <n v="1651"/>
    <n v="0.15819010873377762"/>
    <n v="9.0396708400417563E-3"/>
    <n v="3.7268262195743296E-3"/>
    <n v="0.98723350294038392"/>
    <n v="8.3166231311894476E-2"/>
    <n v="0.86392024646213883"/>
    <n v="5.291352222596668E-2"/>
    <x v="0"/>
    <m/>
    <x v="0"/>
    <m/>
    <m/>
    <x v="0"/>
    <m/>
    <x v="0"/>
    <x v="0"/>
    <m/>
    <x v="0"/>
    <x v="0"/>
    <x v="0"/>
    <m/>
    <x v="0"/>
    <x v="0"/>
    <x v="0"/>
    <x v="0"/>
    <x v="0"/>
    <x v="0"/>
    <x v="0"/>
    <x v="0"/>
    <x v="0"/>
    <x v="0"/>
    <x v="0"/>
    <x v="0"/>
    <x v="0"/>
    <m/>
    <x v="0"/>
    <x v="0"/>
    <x v="0"/>
    <x v="0"/>
    <x v="0"/>
    <s v="DST NO. 6 (MFE)"/>
    <m/>
    <x v="0"/>
    <m/>
    <m/>
    <m/>
    <m/>
    <x v="0"/>
    <x v="2"/>
  </r>
  <r>
    <x v="0"/>
    <s v="T12N R091W S14 fLANCE"/>
    <n v="49008461"/>
    <x v="0"/>
    <x v="5"/>
    <s v="WILDCAT"/>
    <m/>
    <s v="14"/>
    <n v="12"/>
    <n v="91"/>
    <n v="41.005679999999998"/>
    <n v="-107.59359000000001"/>
    <s v="4900720081"/>
    <s v="NO. 1 MARY BLAIR"/>
    <x v="0"/>
    <x v="22"/>
    <n v="639"/>
    <n v="24"/>
    <n v="10"/>
    <x v="0"/>
    <n v="3506"/>
    <n v="3516"/>
    <n v="4690"/>
    <m/>
    <x v="0"/>
    <d v="1969-05-27T00:00:00"/>
    <n v="8.5"/>
    <x v="0"/>
    <n v="4"/>
    <n v="3"/>
    <n v="969"/>
    <n v="28"/>
    <x v="0"/>
    <n v="212"/>
    <n v="1586"/>
    <m/>
    <x v="0"/>
    <n v="353"/>
    <n v="2470"/>
    <x v="0"/>
    <m/>
    <n v="0.1996"/>
    <n v="0.24687000000000001"/>
    <n v="42.151499999999999"/>
    <n v="0.71623999999999999"/>
    <n v="43.314209999999996"/>
    <n v="5.9805199999999994"/>
    <n v="25.994539999999997"/>
    <m/>
    <x v="0"/>
    <n v="7.3494600000000005"/>
    <n v="39.324519999999993"/>
    <n v="4.827869450559083E-2"/>
    <n v="3152"/>
    <n v="0.12130914265385984"/>
    <n v="4.6081874747340426E-3"/>
    <n v="5.6995152399178014E-3"/>
    <n v="0.98969229728534824"/>
    <n v="0.1520811951423692"/>
    <n v="0.66102625028862405"/>
    <n v="0.18689255456900686"/>
    <x v="0"/>
    <m/>
    <x v="0"/>
    <m/>
    <m/>
    <x v="0"/>
    <m/>
    <x v="0"/>
    <x v="0"/>
    <m/>
    <x v="0"/>
    <x v="0"/>
    <x v="0"/>
    <m/>
    <x v="0"/>
    <x v="0"/>
    <x v="0"/>
    <x v="0"/>
    <x v="0"/>
    <x v="0"/>
    <x v="0"/>
    <x v="0"/>
    <x v="0"/>
    <x v="0"/>
    <x v="0"/>
    <x v="0"/>
    <x v="0"/>
    <m/>
    <x v="0"/>
    <x v="0"/>
    <x v="0"/>
    <x v="0"/>
    <x v="0"/>
    <s v="DST NO. 3 (HOOKWALL)"/>
    <m/>
    <x v="0"/>
    <m/>
    <m/>
    <m/>
    <m/>
    <x v="0"/>
    <x v="2"/>
  </r>
  <r>
    <x v="0"/>
    <s v="T12N R091W S14 fLANCE"/>
    <n v="49008457"/>
    <x v="0"/>
    <x v="5"/>
    <s v="WILDCAT"/>
    <m/>
    <s v="14"/>
    <n v="12"/>
    <n v="91"/>
    <n v="41.005679999999998"/>
    <n v="-107.59359000000001"/>
    <s v="4900720081"/>
    <s v="NO. 1 MARY BLAIR"/>
    <x v="0"/>
    <x v="22"/>
    <n v="24"/>
    <n v="50"/>
    <n v="35"/>
    <x v="4"/>
    <n v="3540"/>
    <n v="3575"/>
    <n v="4690"/>
    <m/>
    <x v="0"/>
    <d v="1969-05-27T00:00:00"/>
    <n v="8.1999999999999993"/>
    <x v="0"/>
    <n v="19"/>
    <n v="5"/>
    <n v="989"/>
    <n v="52"/>
    <x v="0"/>
    <n v="500"/>
    <n v="1830"/>
    <m/>
    <x v="0"/>
    <n v="77"/>
    <n v="2543"/>
    <x v="0"/>
    <m/>
    <n v="0.94809999999999994"/>
    <n v="0.41144999999999998"/>
    <n v="43.021499999999996"/>
    <n v="1.33016"/>
    <n v="45.711209999999994"/>
    <n v="14.105"/>
    <n v="29.993699999999997"/>
    <m/>
    <x v="0"/>
    <n v="1.6031400000000002"/>
    <n v="45.701839999999997"/>
    <n v="1.0250177627808055E-4"/>
    <n v="3469"/>
    <n v="0.15402528276779773"/>
    <n v="2.0741082985989652E-2"/>
    <n v="9.0010743535338493E-3"/>
    <n v="0.97025784266047654"/>
    <n v="0.30863089976246033"/>
    <n v="0.65629086268736658"/>
    <n v="3.5078237550173044E-2"/>
    <x v="0"/>
    <m/>
    <x v="0"/>
    <m/>
    <m/>
    <x v="0"/>
    <m/>
    <x v="0"/>
    <x v="0"/>
    <m/>
    <x v="0"/>
    <x v="0"/>
    <x v="0"/>
    <m/>
    <x v="0"/>
    <x v="0"/>
    <x v="0"/>
    <x v="0"/>
    <x v="0"/>
    <x v="0"/>
    <x v="0"/>
    <x v="0"/>
    <x v="0"/>
    <x v="0"/>
    <x v="0"/>
    <x v="0"/>
    <x v="0"/>
    <m/>
    <x v="0"/>
    <x v="0"/>
    <x v="0"/>
    <x v="0"/>
    <x v="0"/>
    <s v="DST NO. 1 (MIDDLE)"/>
    <m/>
    <x v="0"/>
    <m/>
    <m/>
    <m/>
    <m/>
    <x v="0"/>
    <x v="2"/>
  </r>
  <r>
    <x v="0"/>
    <s v="T12N R091W S17 fLANCE"/>
    <n v="49017445"/>
    <x v="0"/>
    <x v="5"/>
    <s v="WILDCAT"/>
    <m/>
    <s v="17"/>
    <n v="12"/>
    <n v="91"/>
    <n v="41.005130000000001"/>
    <n v="-107.65855999999999"/>
    <s v="4900705006"/>
    <s v="GOVERNMENT BAGGS NO. 2"/>
    <x v="0"/>
    <x v="22"/>
    <m/>
    <n v="925"/>
    <n v="57"/>
    <x v="0"/>
    <n v="2644"/>
    <n v="2701"/>
    <n v="6550"/>
    <n v="3220"/>
    <x v="0"/>
    <d v="1964-05-27T00:00:00"/>
    <n v="8.6999999999999993"/>
    <x v="0"/>
    <n v="56"/>
    <n v="17"/>
    <n v="771"/>
    <n v="10"/>
    <x v="0"/>
    <n v="250"/>
    <n v="1122"/>
    <m/>
    <x v="0"/>
    <n v="448"/>
    <n v="2201"/>
    <x v="0"/>
    <m/>
    <n v="2.7944"/>
    <n v="1.39893"/>
    <n v="33.538499999999999"/>
    <n v="0.25579999999999997"/>
    <n v="37.987630000000003"/>
    <n v="7.0525000000000002"/>
    <n v="18.389579999999999"/>
    <m/>
    <x v="0"/>
    <n v="9.3273600000000005"/>
    <n v="34.769439999999996"/>
    <n v="4.4231990100755944E-2"/>
    <n v="2671"/>
    <n v="9.646962233169129E-2"/>
    <n v="7.3560788077592615E-2"/>
    <n v="3.6825935179425513E-2"/>
    <n v="0.88961327674298174"/>
    <n v="0.20283616877349764"/>
    <n v="0.52890066679244763"/>
    <n v="0.26826316443405479"/>
    <x v="0"/>
    <m/>
    <x v="0"/>
    <m/>
    <m/>
    <x v="0"/>
    <m/>
    <x v="0"/>
    <x v="0"/>
    <m/>
    <x v="0"/>
    <x v="0"/>
    <x v="0"/>
    <m/>
    <x v="0"/>
    <x v="0"/>
    <x v="0"/>
    <x v="0"/>
    <x v="0"/>
    <x v="0"/>
    <x v="0"/>
    <x v="0"/>
    <x v="0"/>
    <x v="0"/>
    <x v="0"/>
    <x v="0"/>
    <x v="0"/>
    <m/>
    <x v="0"/>
    <x v="0"/>
    <x v="0"/>
    <x v="0"/>
    <x v="0"/>
    <s v="DST NO. 1"/>
    <m/>
    <x v="0"/>
    <m/>
    <m/>
    <m/>
    <m/>
    <x v="0"/>
    <x v="2"/>
  </r>
  <r>
    <x v="0"/>
    <s v="T12N R091W S18 fLANCE"/>
    <n v="49008492"/>
    <x v="0"/>
    <x v="5"/>
    <s v="WEST SIDE CANAL"/>
    <s v="SW SW"/>
    <s v="18"/>
    <n v="12"/>
    <n v="91"/>
    <n v="41.004089999999998"/>
    <n v="-107.68516"/>
    <s v="4900706919"/>
    <s v="W.S. CANAL NO.7"/>
    <x v="0"/>
    <x v="22"/>
    <m/>
    <m/>
    <n v="28"/>
    <x v="0"/>
    <n v="3188"/>
    <n v="3216"/>
    <n v="4650"/>
    <m/>
    <x v="0"/>
    <d v="1966-04-07T00:00:00"/>
    <n v="8.1999999999999993"/>
    <x v="0"/>
    <n v="13"/>
    <n v="4"/>
    <n v="1439"/>
    <n v="10"/>
    <x v="0"/>
    <n v="1090"/>
    <n v="2013"/>
    <m/>
    <x v="0"/>
    <n v="5"/>
    <n v="3552"/>
    <x v="0"/>
    <m/>
    <n v="0.64870000000000005"/>
    <n v="0.32916000000000001"/>
    <n v="62.596499999999999"/>
    <n v="0.25579999999999997"/>
    <n v="63.830159999999999"/>
    <n v="30.748899999999999"/>
    <n v="32.993069999999996"/>
    <m/>
    <x v="0"/>
    <n v="0.10410000000000001"/>
    <n v="63.846069999999997"/>
    <n v="-1.2461207540352727E-4"/>
    <n v="4571"/>
    <n v="0.12544626369567893"/>
    <n v="1.0162907315287946E-2"/>
    <n v="5.1568098842302759E-3"/>
    <n v="0.98468028280048181"/>
    <n v="0.48160990958409811"/>
    <n v="0.51675960634695284"/>
    <n v="1.6304840689489583E-3"/>
    <x v="0"/>
    <m/>
    <x v="0"/>
    <m/>
    <m/>
    <x v="0"/>
    <m/>
    <x v="0"/>
    <x v="0"/>
    <m/>
    <x v="0"/>
    <x v="0"/>
    <x v="0"/>
    <m/>
    <x v="0"/>
    <x v="0"/>
    <x v="0"/>
    <x v="0"/>
    <x v="0"/>
    <x v="0"/>
    <x v="0"/>
    <x v="0"/>
    <x v="0"/>
    <x v="0"/>
    <x v="0"/>
    <x v="0"/>
    <x v="0"/>
    <m/>
    <x v="0"/>
    <x v="0"/>
    <x v="0"/>
    <x v="0"/>
    <x v="0"/>
    <s v="DST NO. 2 (BOTTOM)"/>
    <m/>
    <x v="0"/>
    <m/>
    <m/>
    <m/>
    <m/>
    <x v="0"/>
    <x v="2"/>
  </r>
  <r>
    <x v="1"/>
    <s v="T12N R092W S04 fLANCE"/>
    <n v="5208"/>
    <x v="0"/>
    <x v="5"/>
    <s v="BAGGS SOUTH"/>
    <s v="SE SW"/>
    <n v="4"/>
    <n v="12"/>
    <n v="92"/>
    <n v="41.034840000000003"/>
    <n v="-107.75570999999999"/>
    <s v="4900706921"/>
    <s v="16 BAGGS SOUTH"/>
    <x v="0"/>
    <x v="22"/>
    <m/>
    <m/>
    <n v="55"/>
    <x v="0"/>
    <n v="4030"/>
    <n v="4085"/>
    <n v="6300"/>
    <n v="4893"/>
    <x v="1"/>
    <m/>
    <n v="7.81"/>
    <x v="1"/>
    <n v="15.8"/>
    <n v="6.7"/>
    <n v="3160"/>
    <n v="32.299999999999997"/>
    <x v="1"/>
    <n v="3270"/>
    <n v="3460"/>
    <n v="0"/>
    <x v="1"/>
    <n v="4"/>
    <n v="8140"/>
    <x v="0"/>
    <s v="MERIT ENERGY COMPANY"/>
    <n v="0.78842000000000001"/>
    <n v="0.55134300000000003"/>
    <n v="137.46"/>
    <n v="0.82623399999999991"/>
    <n v="139.62599699999998"/>
    <n v="92.24669999999999"/>
    <n v="56.709399999999995"/>
    <n v="0"/>
    <x v="1"/>
    <n v="8.3280000000000007E-2"/>
    <n v="149.03937999999999"/>
    <n v="-3.2610017515193761E-2"/>
    <n v="9948.7999999999993"/>
    <n v="9.9995577373844555E-2"/>
    <n v="5.646656188245518E-3"/>
    <n v="3.9487130752591873E-3"/>
    <n v="0.99040463073649521"/>
    <n v="0.61894178572133074"/>
    <n v="0.38049943578670281"/>
    <n v="5.5877849196635156E-4"/>
    <x v="1"/>
    <n v="0.22"/>
    <x v="1"/>
    <n v="0"/>
    <n v="0"/>
    <x v="1"/>
    <n v="13600"/>
    <x v="2"/>
    <x v="1"/>
    <n v="0"/>
    <x v="1"/>
    <x v="1"/>
    <x v="1"/>
    <n v="0"/>
    <x v="1"/>
    <x v="3"/>
    <x v="1"/>
    <x v="1"/>
    <x v="0"/>
    <x v="0"/>
    <x v="0"/>
    <x v="0"/>
    <x v="0"/>
    <x v="0"/>
    <x v="0"/>
    <x v="0"/>
    <x v="0"/>
    <m/>
    <x v="0"/>
    <x v="0"/>
    <x v="0"/>
    <x v="0"/>
    <x v="0"/>
    <m/>
    <m/>
    <x v="0"/>
    <s v="ENERGY LABS CASPER ID No C04120257-001"/>
    <m/>
    <s v="4030-4085"/>
    <d v="2004-12-20T00:00:00"/>
    <x v="6"/>
    <x v="2"/>
  </r>
  <r>
    <x v="0"/>
    <s v="T12N R092W S12 fLANCE"/>
    <n v="49124356"/>
    <x v="0"/>
    <x v="5"/>
    <s v="WEST SIDE CANAL"/>
    <m/>
    <s v="12"/>
    <n v="12"/>
    <n v="92"/>
    <n v="41.026600000000002"/>
    <n v="-107.69871999999999"/>
    <s v="4900720038"/>
    <s v="4 MILE SHEEP CO UNIT NO. 1"/>
    <x v="0"/>
    <x v="22"/>
    <m/>
    <m/>
    <m/>
    <x v="1"/>
    <m/>
    <n v="0"/>
    <n v="4466"/>
    <n v="4424"/>
    <x v="2"/>
    <d v="1972-02-17T00:00:00"/>
    <n v="8.1"/>
    <x v="0"/>
    <n v="18"/>
    <n v="18"/>
    <n v="2296"/>
    <n v="48"/>
    <x v="0"/>
    <n v="760"/>
    <n v="5002"/>
    <m/>
    <x v="0"/>
    <n v="2"/>
    <n v="5605"/>
    <x v="0"/>
    <m/>
    <n v="0.8982"/>
    <n v="1.48122"/>
    <n v="99.875999999999991"/>
    <n v="1.22784"/>
    <n v="103.48325999999999"/>
    <n v="21.439599999999999"/>
    <n v="81.982779999999991"/>
    <m/>
    <x v="0"/>
    <n v="4.1640000000000003E-2"/>
    <n v="103.46401999999999"/>
    <n v="9.2970538196957079E-5"/>
    <n v="8141"/>
    <n v="0.18449003346428053"/>
    <n v="8.6796647109880394E-3"/>
    <n v="1.4313619420184484E-2"/>
    <n v="0.97700671586882748"/>
    <n v="0.2072179294792528"/>
    <n v="0.79237961177228566"/>
    <n v="4.0245874846154254E-4"/>
    <x v="0"/>
    <m/>
    <x v="0"/>
    <m/>
    <m/>
    <x v="0"/>
    <m/>
    <x v="0"/>
    <x v="0"/>
    <m/>
    <x v="0"/>
    <x v="0"/>
    <x v="0"/>
    <m/>
    <x v="0"/>
    <x v="0"/>
    <x v="0"/>
    <x v="0"/>
    <x v="0"/>
    <x v="0"/>
    <x v="0"/>
    <x v="0"/>
    <x v="0"/>
    <x v="0"/>
    <x v="0"/>
    <x v="0"/>
    <x v="0"/>
    <m/>
    <x v="0"/>
    <x v="0"/>
    <x v="0"/>
    <x v="0"/>
    <x v="0"/>
    <s v="PRODUCTION"/>
    <m/>
    <x v="0"/>
    <m/>
    <m/>
    <m/>
    <m/>
    <x v="6"/>
    <x v="2"/>
  </r>
  <r>
    <x v="0"/>
    <s v="T12N R092W S13 fLANCE"/>
    <n v="49008335"/>
    <x v="0"/>
    <x v="5"/>
    <s v="WEST SIDE CANAL"/>
    <m/>
    <s v="13"/>
    <n v="12"/>
    <n v="92"/>
    <n v="41.011980000000001"/>
    <n v="-107.69383000000001"/>
    <s v="4900720039"/>
    <s v="LARAMORE NO. 2"/>
    <x v="0"/>
    <x v="22"/>
    <m/>
    <n v="340"/>
    <n v="10"/>
    <x v="0"/>
    <n v="2588"/>
    <n v="2598"/>
    <n v="4501"/>
    <n v="4465"/>
    <x v="4"/>
    <d v="1968-03-28T00:00:00"/>
    <n v="8.6999998092651367"/>
    <x v="0"/>
    <n v="9"/>
    <n v="3"/>
    <n v="637"/>
    <n v="22"/>
    <x v="0"/>
    <n v="112"/>
    <n v="1244"/>
    <m/>
    <x v="0"/>
    <n v="86"/>
    <n v="1590"/>
    <x v="0"/>
    <m/>
    <n v="0.4491"/>
    <n v="0.24687000000000001"/>
    <n v="27.709499999999998"/>
    <n v="0.56275999999999993"/>
    <n v="28.968229999999998"/>
    <n v="3.1595199999999997"/>
    <n v="20.389159999999997"/>
    <m/>
    <x v="0"/>
    <n v="1.7905200000000001"/>
    <n v="25.339199999999998"/>
    <n v="6.6823821344519529E-2"/>
    <n v="2110"/>
    <n v="0.14054054054054055"/>
    <n v="1.5503190909489466E-2"/>
    <n v="8.522094722390702E-3"/>
    <n v="0.97597471436811989"/>
    <n v="0.12468901938498453"/>
    <n v="0.80464892340721095"/>
    <n v="7.0662057207804524E-2"/>
    <x v="0"/>
    <m/>
    <x v="0"/>
    <m/>
    <m/>
    <x v="0"/>
    <m/>
    <x v="0"/>
    <x v="0"/>
    <m/>
    <x v="0"/>
    <x v="0"/>
    <x v="0"/>
    <m/>
    <x v="0"/>
    <x v="0"/>
    <x v="0"/>
    <x v="0"/>
    <x v="0"/>
    <x v="0"/>
    <x v="0"/>
    <x v="0"/>
    <x v="0"/>
    <x v="0"/>
    <x v="0"/>
    <x v="0"/>
    <x v="0"/>
    <m/>
    <x v="0"/>
    <x v="0"/>
    <x v="0"/>
    <x v="0"/>
    <x v="0"/>
    <s v="FLOW TEST (3-21-68)"/>
    <m/>
    <x v="0"/>
    <m/>
    <m/>
    <m/>
    <m/>
    <x v="0"/>
    <x v="2"/>
  </r>
  <r>
    <x v="0"/>
    <s v="T12N R092W S13 fLANCE"/>
    <n v="49008336"/>
    <x v="0"/>
    <x v="5"/>
    <s v="WEST SIDE CANAL"/>
    <m/>
    <s v="13"/>
    <n v="12"/>
    <n v="92"/>
    <n v="41.011980000000001"/>
    <n v="-107.69383000000001"/>
    <s v="4900720039"/>
    <s v="LARAMORE NO. 2"/>
    <x v="0"/>
    <x v="22"/>
    <n v="340"/>
    <n v="105"/>
    <n v="27"/>
    <x v="0"/>
    <n v="2938"/>
    <n v="2965"/>
    <n v="4501"/>
    <n v="4465"/>
    <x v="4"/>
    <d v="1968-03-28T00:00:00"/>
    <n v="8.3999996185302734"/>
    <x v="0"/>
    <n v="38"/>
    <n v="13"/>
    <n v="1686"/>
    <n v="40"/>
    <x v="0"/>
    <n v="920"/>
    <n v="2721"/>
    <m/>
    <x v="0"/>
    <n v="-1"/>
    <n v="4241"/>
    <x v="0"/>
    <m/>
    <n v="1.8961999999999999"/>
    <n v="1.0697700000000001"/>
    <n v="73.340999999999994"/>
    <n v="1.0231999999999999"/>
    <n v="77.330169999999995"/>
    <n v="25.953199999999999"/>
    <n v="44.597189999999998"/>
    <m/>
    <x v="0"/>
    <n v="0"/>
    <n v="70.550389999999993"/>
    <n v="4.5846323546516202E-2"/>
    <n v="5414"/>
    <n v="0.12149145520455723"/>
    <n v="2.4520830615010931E-2"/>
    <n v="1.3833798632538894E-2"/>
    <n v="0.96164537075245016"/>
    <n v="0.36786756246138402"/>
    <n v="0.63213243753861603"/>
    <n v="0"/>
    <x v="0"/>
    <m/>
    <x v="0"/>
    <m/>
    <m/>
    <x v="0"/>
    <m/>
    <x v="0"/>
    <x v="0"/>
    <m/>
    <x v="0"/>
    <x v="0"/>
    <x v="0"/>
    <m/>
    <x v="0"/>
    <x v="0"/>
    <x v="0"/>
    <x v="0"/>
    <x v="0"/>
    <x v="0"/>
    <x v="0"/>
    <x v="0"/>
    <x v="0"/>
    <x v="0"/>
    <x v="0"/>
    <x v="0"/>
    <x v="0"/>
    <m/>
    <x v="0"/>
    <x v="0"/>
    <x v="0"/>
    <x v="0"/>
    <x v="0"/>
    <s v="FLOW TEST (3-21-68)"/>
    <m/>
    <x v="0"/>
    <m/>
    <m/>
    <m/>
    <m/>
    <x v="0"/>
    <x v="2"/>
  </r>
  <r>
    <x v="0"/>
    <s v="T12N R092W S13 fLANCE"/>
    <n v="49008334"/>
    <x v="0"/>
    <x v="5"/>
    <s v="WEST SIDE CANAL"/>
    <m/>
    <s v="13"/>
    <n v="12"/>
    <n v="92"/>
    <n v="41.011980000000001"/>
    <n v="-107.69383000000001"/>
    <s v="4900720039"/>
    <s v="LARAMORE NO. 2"/>
    <x v="0"/>
    <x v="22"/>
    <n v="105"/>
    <n v="28"/>
    <n v="268"/>
    <x v="0"/>
    <n v="3070"/>
    <n v="3338"/>
    <n v="4501"/>
    <n v="4465"/>
    <x v="3"/>
    <d v="1968-10-03T00:00:00"/>
    <n v="8.1999999999999993"/>
    <x v="0"/>
    <n v="27"/>
    <n v="3"/>
    <n v="2088"/>
    <n v="40"/>
    <x v="0"/>
    <n v="560"/>
    <n v="4734"/>
    <m/>
    <x v="0"/>
    <n v="-1"/>
    <n v="5050"/>
    <x v="0"/>
    <m/>
    <n v="1.3472999999999999"/>
    <n v="0.24687000000000001"/>
    <n v="90.827999999999989"/>
    <n v="1.0231999999999999"/>
    <n v="93.445369999999997"/>
    <n v="15.797599999999999"/>
    <n v="77.590259999999986"/>
    <m/>
    <x v="0"/>
    <n v="0"/>
    <n v="93.387859999999989"/>
    <n v="3.0781462162811043E-4"/>
    <n v="7448"/>
    <n v="0.19187069931188991"/>
    <n v="1.4418049818840676E-2"/>
    <n v="2.641864439083499E-3"/>
    <n v="0.98294008574207581"/>
    <n v="0.16916117362577965"/>
    <n v="0.83083882637422035"/>
    <n v="0"/>
    <x v="0"/>
    <m/>
    <x v="0"/>
    <m/>
    <m/>
    <x v="0"/>
    <m/>
    <x v="0"/>
    <x v="0"/>
    <m/>
    <x v="0"/>
    <x v="0"/>
    <x v="0"/>
    <m/>
    <x v="0"/>
    <x v="0"/>
    <x v="0"/>
    <x v="0"/>
    <x v="0"/>
    <x v="0"/>
    <x v="0"/>
    <x v="0"/>
    <x v="0"/>
    <x v="0"/>
    <x v="0"/>
    <x v="0"/>
    <x v="0"/>
    <m/>
    <x v="0"/>
    <x v="0"/>
    <x v="0"/>
    <x v="0"/>
    <x v="0"/>
    <s v="WELLHEAD"/>
    <m/>
    <x v="0"/>
    <m/>
    <m/>
    <m/>
    <m/>
    <x v="0"/>
    <x v="2"/>
  </r>
  <r>
    <x v="0"/>
    <s v="T12N R093W S03 fLANCE"/>
    <n v="49000026"/>
    <x v="0"/>
    <x v="5"/>
    <s v="BAGGS SOUTH"/>
    <m/>
    <s v="3"/>
    <n v="12"/>
    <n v="93"/>
    <n v="41.036799999999999"/>
    <n v="-107.84766999999999"/>
    <s v="4900706961"/>
    <s v="9-A UNIT"/>
    <x v="0"/>
    <x v="22"/>
    <m/>
    <m/>
    <n v="31"/>
    <x v="0"/>
    <n v="4725"/>
    <n v="4756"/>
    <n v="6510"/>
    <m/>
    <x v="0"/>
    <d v="1961-01-25T00:00:00"/>
    <n v="7.6"/>
    <x v="0"/>
    <n v="223"/>
    <n v="118"/>
    <n v="7392"/>
    <n v="-3"/>
    <x v="0"/>
    <n v="11352"/>
    <n v="1342"/>
    <m/>
    <x v="0"/>
    <n v="11"/>
    <n v="19757"/>
    <x v="0"/>
    <m/>
    <n v="11.127700000000001"/>
    <n v="9.7102199999999996"/>
    <n v="321.55199999999996"/>
    <n v="0"/>
    <n v="342.38991999999996"/>
    <n v="320.23991999999998"/>
    <n v="21.995379999999997"/>
    <m/>
    <x v="0"/>
    <n v="0.22902000000000003"/>
    <n v="342.46431999999999"/>
    <n v="-1.0863625521253335E-4"/>
    <n v="20432"/>
    <n v="1.6795640598173629E-2"/>
    <n v="3.2500080609849734E-2"/>
    <n v="2.8360122283973783E-2"/>
    <n v="0.93913979710617645"/>
    <n v="0.93510448037331306"/>
    <n v="6.4226778427603784E-2"/>
    <n v="6.6874119908316297E-4"/>
    <x v="0"/>
    <m/>
    <x v="0"/>
    <m/>
    <m/>
    <x v="0"/>
    <m/>
    <x v="0"/>
    <x v="0"/>
    <m/>
    <x v="0"/>
    <x v="0"/>
    <x v="0"/>
    <m/>
    <x v="0"/>
    <x v="0"/>
    <x v="0"/>
    <x v="0"/>
    <x v="0"/>
    <x v="0"/>
    <x v="0"/>
    <x v="0"/>
    <x v="0"/>
    <x v="0"/>
    <x v="0"/>
    <x v="0"/>
    <x v="0"/>
    <m/>
    <x v="0"/>
    <x v="0"/>
    <x v="0"/>
    <x v="0"/>
    <x v="0"/>
    <s v="DST NO. 1"/>
    <m/>
    <x v="0"/>
    <m/>
    <m/>
    <m/>
    <m/>
    <x v="6"/>
    <x v="2"/>
  </r>
  <r>
    <x v="0"/>
    <s v="T12N R093W S13 fLANCE"/>
    <n v="49004320"/>
    <x v="0"/>
    <x v="5"/>
    <s v="BAGGS SOUTH"/>
    <m/>
    <s v="13"/>
    <n v="12"/>
    <n v="93"/>
    <n v="41.011989999999997"/>
    <n v="-107.80434"/>
    <s v="4900720052"/>
    <s v="13-1 CHRISTENSEN RANCH"/>
    <x v="0"/>
    <x v="22"/>
    <m/>
    <m/>
    <n v="49"/>
    <x v="0"/>
    <n v="3801"/>
    <n v="3850"/>
    <n v="6760"/>
    <n v="5055"/>
    <x v="0"/>
    <d v="1968-08-22T00:00:00"/>
    <n v="8.6999999999999993"/>
    <x v="0"/>
    <n v="22"/>
    <n v="5"/>
    <n v="2347"/>
    <n v="33"/>
    <x v="0"/>
    <n v="2440"/>
    <n v="1708"/>
    <m/>
    <x v="0"/>
    <n v="40"/>
    <n v="5932"/>
    <x v="0"/>
    <m/>
    <n v="1.0977999999999999"/>
    <n v="0.41144999999999998"/>
    <n v="102.0945"/>
    <n v="0.84414"/>
    <n v="104.44788999999999"/>
    <n v="68.832399999999993"/>
    <n v="27.994119999999999"/>
    <m/>
    <x v="0"/>
    <n v="0.8328000000000001"/>
    <n v="97.659319999999994"/>
    <n v="3.3588955089726848E-2"/>
    <n v="6592"/>
    <n v="5.2698818268923669E-2"/>
    <n v="1.0510504329000806E-2"/>
    <n v="3.9392849391213175E-3"/>
    <n v="0.98555021073187787"/>
    <n v="0.70482161866373838"/>
    <n v="0.28665077741684053"/>
    <n v="8.5276039194211069E-3"/>
    <x v="0"/>
    <m/>
    <x v="0"/>
    <m/>
    <m/>
    <x v="0"/>
    <m/>
    <x v="0"/>
    <x v="0"/>
    <m/>
    <x v="0"/>
    <x v="0"/>
    <x v="0"/>
    <m/>
    <x v="0"/>
    <x v="0"/>
    <x v="0"/>
    <x v="0"/>
    <x v="0"/>
    <x v="0"/>
    <x v="0"/>
    <x v="0"/>
    <x v="0"/>
    <x v="0"/>
    <x v="0"/>
    <x v="0"/>
    <x v="0"/>
    <m/>
    <x v="0"/>
    <x v="0"/>
    <x v="0"/>
    <x v="0"/>
    <x v="0"/>
    <s v="DST NO. 2"/>
    <m/>
    <x v="0"/>
    <m/>
    <m/>
    <m/>
    <m/>
    <x v="6"/>
    <x v="2"/>
  </r>
  <r>
    <x v="0"/>
    <s v="T12N R094W S11 fLANCE"/>
    <n v="49004141"/>
    <x v="0"/>
    <x v="1"/>
    <s v="STATE LINE"/>
    <m/>
    <s v="11"/>
    <s v=" 12"/>
    <s v=" 94"/>
    <n v="41.026629999999997"/>
    <n v="-107.94222000000001"/>
    <s v="4903705063"/>
    <s v="STATE LINE UNIT-FEDERAL NO. 1"/>
    <x v="0"/>
    <x v="22"/>
    <n v="1511"/>
    <m/>
    <n v="16"/>
    <x v="4"/>
    <n v="6516"/>
    <n v="6532"/>
    <m/>
    <m/>
    <x v="0"/>
    <d v="1958-09-29T00:00:00"/>
    <n v="8.1999998092651367"/>
    <x v="0"/>
    <n v="1738"/>
    <n v="528"/>
    <n v="21480"/>
    <n v="-3"/>
    <x v="0"/>
    <n v="37512"/>
    <n v="354"/>
    <m/>
    <x v="0"/>
    <n v="43"/>
    <n v="61475"/>
    <x v="0"/>
    <m/>
    <n v="86.726200000000006"/>
    <n v="43.449120000000001"/>
    <n v="934.38"/>
    <n v="0"/>
    <n v="1064.5553199999999"/>
    <n v="1058.21352"/>
    <n v="5.8020599999999991"/>
    <m/>
    <x v="0"/>
    <n v="0.89526000000000006"/>
    <n v="1064.91084"/>
    <n v="-1.6695264131366593E-4"/>
    <n v="61649"/>
    <n v="1.4132094473863748E-3"/>
    <n v="8.1467067394863063E-2"/>
    <n v="4.0814337389249063E-2"/>
    <n v="0.8777185952158878"/>
    <n v="0.99371091010774204"/>
    <n v="5.4483997927939195E-3"/>
    <n v="8.4069009946410162E-4"/>
    <x v="0"/>
    <m/>
    <x v="0"/>
    <m/>
    <m/>
    <x v="0"/>
    <m/>
    <x v="0"/>
    <x v="0"/>
    <m/>
    <x v="0"/>
    <x v="0"/>
    <x v="0"/>
    <m/>
    <x v="0"/>
    <x v="0"/>
    <x v="0"/>
    <x v="0"/>
    <x v="0"/>
    <x v="0"/>
    <x v="0"/>
    <x v="0"/>
    <x v="0"/>
    <x v="0"/>
    <x v="0"/>
    <x v="0"/>
    <x v="0"/>
    <m/>
    <x v="0"/>
    <x v="0"/>
    <x v="0"/>
    <x v="0"/>
    <x v="0"/>
    <s v="DST NO. 14"/>
    <m/>
    <x v="0"/>
    <m/>
    <m/>
    <m/>
    <m/>
    <x v="6"/>
    <x v="2"/>
  </r>
  <r>
    <x v="0"/>
    <s v="T12N R097W S08 fLANCE"/>
    <n v="49016883"/>
    <x v="0"/>
    <x v="1"/>
    <m/>
    <m/>
    <s v="8"/>
    <s v=" 12"/>
    <s v=" 97"/>
    <n v="41.026110000000003"/>
    <n v="-108.33731"/>
    <s v="4903705061"/>
    <s v="UNIT NO. 1"/>
    <x v="0"/>
    <x v="22"/>
    <n v="1093"/>
    <m/>
    <n v="23"/>
    <x v="0"/>
    <n v="8794"/>
    <n v="8817"/>
    <m/>
    <m/>
    <x v="0"/>
    <m/>
    <n v="7.4000000953674316"/>
    <x v="2"/>
    <n v="629"/>
    <n v="100"/>
    <n v="11298"/>
    <n v="-3"/>
    <x v="0"/>
    <n v="18200"/>
    <n v="622"/>
    <m/>
    <x v="0"/>
    <n v="365"/>
    <n v="31214"/>
    <x v="0"/>
    <m/>
    <n v="31.3871"/>
    <n v="8.229000000000001"/>
    <n v="491.46299999999997"/>
    <n v="0"/>
    <n v="531.07909999999993"/>
    <n v="513.42200000000003"/>
    <n v="10.194579999999998"/>
    <m/>
    <x v="0"/>
    <n v="7.5993000000000004"/>
    <n v="531.21587999999997"/>
    <n v="-1.287589629765965E-4"/>
    <n v="31208"/>
    <n v="-9.6119957707218603E-5"/>
    <n v="5.9100612319332474E-2"/>
    <n v="1.5494866960496095E-2"/>
    <n v="0.92540452072017154"/>
    <n v="0.96650348630391103"/>
    <n v="1.9191030207907186E-2"/>
    <n v="1.4305483488181869E-2"/>
    <x v="0"/>
    <m/>
    <x v="0"/>
    <m/>
    <m/>
    <x v="0"/>
    <m/>
    <x v="0"/>
    <x v="0"/>
    <m/>
    <x v="0"/>
    <x v="0"/>
    <x v="0"/>
    <m/>
    <x v="0"/>
    <x v="0"/>
    <x v="0"/>
    <x v="0"/>
    <x v="0"/>
    <x v="0"/>
    <x v="0"/>
    <x v="0"/>
    <x v="0"/>
    <x v="0"/>
    <x v="0"/>
    <x v="0"/>
    <x v="0"/>
    <m/>
    <x v="0"/>
    <x v="0"/>
    <x v="0"/>
    <x v="0"/>
    <x v="0"/>
    <s v="DST NO. 18"/>
    <m/>
    <x v="0"/>
    <m/>
    <m/>
    <m/>
    <m/>
    <x v="6"/>
    <x v="2"/>
  </r>
  <r>
    <x v="0"/>
    <s v="T12N R099W S18 fLANCE"/>
    <n v="49003642"/>
    <x v="0"/>
    <x v="1"/>
    <s v="HIAWATHA"/>
    <m/>
    <s v="18"/>
    <s v=" 12"/>
    <s v=" 99"/>
    <n v="41.01482"/>
    <n v="-108.59524"/>
    <s v="4903705045"/>
    <s v="NEWBERGER NO. 5"/>
    <x v="0"/>
    <x v="22"/>
    <n v="43"/>
    <m/>
    <n v="112"/>
    <x v="0"/>
    <n v="4930"/>
    <n v="5042"/>
    <m/>
    <m/>
    <x v="0"/>
    <d v="1953-05-12T00:00:00"/>
    <n v="7.5999999046325684"/>
    <x v="2"/>
    <n v="256"/>
    <n v="116"/>
    <n v="7689"/>
    <n v="-3"/>
    <x v="0"/>
    <n v="11800"/>
    <n v="1210"/>
    <m/>
    <x v="0"/>
    <n v="200"/>
    <n v="20657"/>
    <x v="0"/>
    <m/>
    <n v="12.7744"/>
    <n v="9.5456400000000006"/>
    <n v="334.47149999999999"/>
    <n v="0"/>
    <n v="356.79154"/>
    <n v="332.87799999999999"/>
    <n v="19.831899999999997"/>
    <m/>
    <x v="0"/>
    <n v="4.1640000000000006"/>
    <n v="356.87389999999999"/>
    <n v="-1.1540421517398155E-4"/>
    <n v="21265"/>
    <n v="1.4503124850913601E-2"/>
    <n v="3.5803539512175651E-2"/>
    <n v="2.6754109696659287E-2"/>
    <n v="0.937442350791165"/>
    <n v="0.93276084353605015"/>
    <n v="5.557116953635443E-2"/>
    <n v="1.1667986927595436E-2"/>
    <x v="0"/>
    <m/>
    <x v="0"/>
    <m/>
    <m/>
    <x v="0"/>
    <m/>
    <x v="0"/>
    <x v="0"/>
    <m/>
    <x v="0"/>
    <x v="0"/>
    <x v="0"/>
    <m/>
    <x v="0"/>
    <x v="0"/>
    <x v="0"/>
    <x v="0"/>
    <x v="0"/>
    <x v="0"/>
    <x v="0"/>
    <x v="0"/>
    <x v="0"/>
    <x v="0"/>
    <x v="0"/>
    <x v="0"/>
    <x v="0"/>
    <m/>
    <x v="0"/>
    <x v="0"/>
    <x v="0"/>
    <x v="0"/>
    <x v="0"/>
    <s v="DST #20"/>
    <m/>
    <x v="0"/>
    <m/>
    <m/>
    <m/>
    <m/>
    <x v="0"/>
    <x v="2"/>
  </r>
  <r>
    <x v="0"/>
    <s v="T12N R102W S05 fLANCE"/>
    <n v="49003711"/>
    <x v="0"/>
    <x v="1"/>
    <m/>
    <m/>
    <s v="5"/>
    <s v=" 12"/>
    <s v=" 102"/>
    <n v="41.049939999999999"/>
    <n v="-108.90976999999999"/>
    <s v="4903705105"/>
    <s v="FISHER CREEK UNIT NO. 1"/>
    <x v="0"/>
    <x v="22"/>
    <m/>
    <m/>
    <n v="100"/>
    <x v="1"/>
    <n v="6988"/>
    <n v="7088"/>
    <n v="7300"/>
    <m/>
    <x v="0"/>
    <d v="1959-11-23T00:00:00"/>
    <n v="8.6000003814697266"/>
    <x v="2"/>
    <n v="836"/>
    <n v="69"/>
    <n v="27150"/>
    <n v="-3"/>
    <x v="0"/>
    <n v="42000"/>
    <n v="230"/>
    <m/>
    <x v="0"/>
    <n v="1819"/>
    <n v="72059"/>
    <x v="0"/>
    <m/>
    <n v="41.7164"/>
    <n v="5.6780100000000004"/>
    <n v="1181.0250000000001"/>
    <n v="0"/>
    <n v="1228.41941"/>
    <n v="1184.82"/>
    <n v="3.7696999999999998"/>
    <m/>
    <x v="0"/>
    <n v="37.871580000000002"/>
    <n v="1226.46128"/>
    <n v="7.9764772600821705E-4"/>
    <n v="72098"/>
    <n v="2.7053837135900444E-4"/>
    <n v="3.3959411305622404E-2"/>
    <n v="4.6222079802532593E-3"/>
    <n v="0.96141838071412422"/>
    <n v="0.96604761953838436"/>
    <n v="3.073639634183967E-3"/>
    <n v="3.0878740827431587E-2"/>
    <x v="0"/>
    <m/>
    <x v="0"/>
    <m/>
    <m/>
    <x v="0"/>
    <m/>
    <x v="0"/>
    <x v="0"/>
    <m/>
    <x v="0"/>
    <x v="0"/>
    <x v="0"/>
    <m/>
    <x v="0"/>
    <x v="0"/>
    <x v="0"/>
    <x v="0"/>
    <x v="0"/>
    <x v="0"/>
    <x v="0"/>
    <x v="0"/>
    <x v="0"/>
    <x v="0"/>
    <x v="0"/>
    <x v="0"/>
    <x v="0"/>
    <m/>
    <x v="0"/>
    <x v="0"/>
    <x v="0"/>
    <x v="0"/>
    <x v="0"/>
    <s v="DST NO. 2"/>
    <m/>
    <x v="0"/>
    <m/>
    <m/>
    <m/>
    <m/>
    <x v="0"/>
    <x v="2"/>
  </r>
  <r>
    <x v="0"/>
    <s v="T13N R100W S01 fLANCE"/>
    <n v="49007541"/>
    <x v="0"/>
    <x v="1"/>
    <s v="PIONEER"/>
    <m/>
    <s v="1"/>
    <s v=" 13"/>
    <s v=" 100"/>
    <n v="41.130949999999999"/>
    <n v="-108.60897"/>
    <s v="4903705160"/>
    <s v="UNIT NO. 5"/>
    <x v="0"/>
    <x v="22"/>
    <m/>
    <m/>
    <n v="144"/>
    <x v="0"/>
    <n v="3753"/>
    <n v="3897"/>
    <m/>
    <m/>
    <x v="0"/>
    <d v="1963-12-18T00:00:00"/>
    <n v="8.1999998092651367"/>
    <x v="0"/>
    <n v="59"/>
    <n v="43"/>
    <n v="7123"/>
    <n v="49"/>
    <x v="0"/>
    <n v="9400"/>
    <n v="3160"/>
    <m/>
    <x v="0"/>
    <n v="52"/>
    <n v="18285"/>
    <x v="0"/>
    <m/>
    <n v="2.9441000000000002"/>
    <n v="3.5384700000000002"/>
    <n v="309.85049999999995"/>
    <n v="1.25342"/>
    <n v="317.58648999999997"/>
    <n v="265.17399999999998"/>
    <n v="51.792399999999994"/>
    <m/>
    <x v="0"/>
    <n v="1.08264"/>
    <n v="318.04903999999999"/>
    <n v="-7.2769689258877894E-4"/>
    <n v="19883"/>
    <n v="4.1867533011947178E-2"/>
    <n v="9.2702306071017083E-3"/>
    <n v="1.1141752282976522E-2"/>
    <n v="0.97958801710992172"/>
    <n v="0.83375192706131096"/>
    <n v="0.16284406958121928"/>
    <n v="3.4040033574696533E-3"/>
    <x v="0"/>
    <m/>
    <x v="0"/>
    <m/>
    <m/>
    <x v="0"/>
    <m/>
    <x v="0"/>
    <x v="0"/>
    <m/>
    <x v="0"/>
    <x v="0"/>
    <x v="0"/>
    <m/>
    <x v="0"/>
    <x v="0"/>
    <x v="0"/>
    <x v="0"/>
    <x v="0"/>
    <x v="0"/>
    <x v="0"/>
    <x v="0"/>
    <x v="0"/>
    <x v="0"/>
    <x v="0"/>
    <x v="0"/>
    <x v="0"/>
    <m/>
    <x v="0"/>
    <x v="0"/>
    <x v="0"/>
    <x v="0"/>
    <x v="0"/>
    <s v="DST NO. 2"/>
    <m/>
    <x v="0"/>
    <m/>
    <m/>
    <m/>
    <m/>
    <x v="6"/>
    <x v="2"/>
  </r>
  <r>
    <x v="0"/>
    <s v="T13N R100W S12 fLANCE"/>
    <n v="49007306"/>
    <x v="0"/>
    <x v="1"/>
    <s v="PIONEER"/>
    <m/>
    <s v="12"/>
    <s v=" 13"/>
    <s v=" 100"/>
    <n v="41.120449999999998"/>
    <n v="-108.60196000000001"/>
    <s v="4903705151"/>
    <s v="TRAIL UNIT NO. 4"/>
    <x v="0"/>
    <x v="22"/>
    <n v="1014"/>
    <n v="1981"/>
    <n v="100"/>
    <x v="0"/>
    <n v="3580"/>
    <n v="3680"/>
    <n v="4840"/>
    <m/>
    <x v="0"/>
    <m/>
    <n v="7.6999998092651367"/>
    <x v="2"/>
    <n v="53"/>
    <n v="19"/>
    <n v="4630"/>
    <n v="-3"/>
    <x v="0"/>
    <n v="5600"/>
    <n v="2891"/>
    <m/>
    <x v="0"/>
    <n v="12"/>
    <n v="11738"/>
    <x v="0"/>
    <m/>
    <n v="2.6446999999999998"/>
    <n v="1.56351"/>
    <n v="201.405"/>
    <n v="0"/>
    <n v="205.61320999999998"/>
    <n v="157.976"/>
    <n v="47.383489999999995"/>
    <m/>
    <x v="0"/>
    <n v="0.24984000000000001"/>
    <n v="205.60933"/>
    <n v="9.4352804687724796E-6"/>
    <n v="13199"/>
    <n v="5.8587640854954486E-2"/>
    <n v="1.2862500420084877E-2"/>
    <n v="7.6041320496868861E-3"/>
    <n v="0.97953336753022824"/>
    <n v="0.76833089237730601"/>
    <n v="0.23045398766680478"/>
    <n v="1.2151199558891612E-3"/>
    <x v="0"/>
    <m/>
    <x v="0"/>
    <m/>
    <m/>
    <x v="0"/>
    <m/>
    <x v="0"/>
    <x v="0"/>
    <m/>
    <x v="0"/>
    <x v="0"/>
    <x v="0"/>
    <m/>
    <x v="0"/>
    <x v="0"/>
    <x v="0"/>
    <x v="0"/>
    <x v="0"/>
    <x v="0"/>
    <x v="0"/>
    <x v="0"/>
    <x v="0"/>
    <x v="0"/>
    <x v="0"/>
    <x v="0"/>
    <x v="0"/>
    <m/>
    <x v="0"/>
    <x v="0"/>
    <x v="0"/>
    <x v="0"/>
    <x v="0"/>
    <s v="DST NO. 3"/>
    <m/>
    <x v="0"/>
    <m/>
    <m/>
    <m/>
    <m/>
    <x v="6"/>
    <x v="2"/>
  </r>
  <r>
    <x v="0"/>
    <s v="T13N R100W S19 fLANCE"/>
    <n v="49007537"/>
    <x v="0"/>
    <x v="1"/>
    <s v="CANYON CREEK"/>
    <m/>
    <s v="19"/>
    <s v=" 13"/>
    <s v=" 100"/>
    <n v="41.029519999999998"/>
    <n v="-108.71306"/>
    <s v="4903720152"/>
    <s v="1 GOVERNMENT-SUNDERHAUF"/>
    <x v="0"/>
    <x v="22"/>
    <m/>
    <m/>
    <n v="6"/>
    <x v="0"/>
    <n v="4244"/>
    <n v="4250"/>
    <n v="4310"/>
    <n v="4279"/>
    <x v="2"/>
    <d v="1968-11-08T00:00:00"/>
    <n v="8"/>
    <x v="0"/>
    <n v="2439"/>
    <n v="474"/>
    <n v="27836"/>
    <n v="180"/>
    <x v="0"/>
    <n v="46500"/>
    <n v="415"/>
    <m/>
    <x v="0"/>
    <n v="2786"/>
    <n v="80420"/>
    <x v="0"/>
    <m/>
    <n v="121.70610000000001"/>
    <n v="39.005459999999999"/>
    <n v="1210.866"/>
    <n v="4.6044"/>
    <n v="1376.1819599999999"/>
    <n v="1311.7650000000001"/>
    <n v="6.8018499999999991"/>
    <m/>
    <x v="0"/>
    <n v="58.004520000000007"/>
    <n v="1376.5713699999999"/>
    <n v="-1.4146200306294719E-4"/>
    <n v="80627"/>
    <n v="1.2853390625097022E-3"/>
    <n v="8.843750574960306E-2"/>
    <n v="2.8343243214727216E-2"/>
    <n v="0.88321925103566978"/>
    <n v="0.95292189608737832"/>
    <n v="4.9411531782765465E-3"/>
    <n v="4.2136950734345154E-2"/>
    <x v="0"/>
    <m/>
    <x v="0"/>
    <m/>
    <m/>
    <x v="0"/>
    <m/>
    <x v="0"/>
    <x v="0"/>
    <m/>
    <x v="0"/>
    <x v="0"/>
    <x v="0"/>
    <m/>
    <x v="0"/>
    <x v="0"/>
    <x v="0"/>
    <x v="0"/>
    <x v="0"/>
    <x v="0"/>
    <x v="0"/>
    <x v="0"/>
    <x v="0"/>
    <x v="0"/>
    <x v="0"/>
    <x v="0"/>
    <x v="0"/>
    <m/>
    <x v="0"/>
    <x v="0"/>
    <x v="0"/>
    <x v="0"/>
    <x v="0"/>
    <s v="PRODUCTION (10/25/68)"/>
    <m/>
    <x v="0"/>
    <m/>
    <m/>
    <m/>
    <m/>
    <x v="0"/>
    <x v="2"/>
  </r>
  <r>
    <x v="0"/>
    <s v="T16N R101W S11 fLANCE"/>
    <n v="49009355"/>
    <x v="0"/>
    <x v="1"/>
    <s v="JACKKNIFE SPRING"/>
    <m/>
    <s v="11"/>
    <s v=" 16"/>
    <s v=" 101"/>
    <n v="41.383920000000003"/>
    <n v="-108.7542"/>
    <s v="4903705286"/>
    <s v="UNIT NO. 1"/>
    <x v="0"/>
    <x v="22"/>
    <m/>
    <n v="743"/>
    <n v="105"/>
    <x v="0"/>
    <n v="1700"/>
    <n v="1805"/>
    <m/>
    <m/>
    <x v="0"/>
    <d v="1960-09-12T00:00:00"/>
    <n v="8.1999998092651367"/>
    <x v="2"/>
    <n v="4"/>
    <n v="6"/>
    <n v="1267"/>
    <n v="-3"/>
    <x v="0"/>
    <n v="890"/>
    <n v="1647"/>
    <m/>
    <x v="0"/>
    <n v="179"/>
    <n v="3158"/>
    <x v="0"/>
    <m/>
    <n v="0.1996"/>
    <n v="0.49374000000000001"/>
    <n v="55.1145"/>
    <n v="0"/>
    <n v="55.807839999999999"/>
    <n v="25.1069"/>
    <n v="26.994329999999998"/>
    <m/>
    <x v="0"/>
    <n v="3.7267800000000002"/>
    <n v="55.828009999999999"/>
    <n v="-1.8067672705497599E-4"/>
    <n v="3987"/>
    <n v="0.11602519244226732"/>
    <n v="3.5765584190321645E-3"/>
    <n v="8.8471440571790631E-3"/>
    <n v="0.98757629752378884"/>
    <n v="0.44971869855293067"/>
    <n v="0.4835266383308307"/>
    <n v="6.6754663116238608E-2"/>
    <x v="0"/>
    <m/>
    <x v="0"/>
    <m/>
    <m/>
    <x v="0"/>
    <m/>
    <x v="0"/>
    <x v="0"/>
    <m/>
    <x v="0"/>
    <x v="0"/>
    <x v="0"/>
    <m/>
    <x v="0"/>
    <x v="0"/>
    <x v="0"/>
    <x v="0"/>
    <x v="0"/>
    <x v="0"/>
    <x v="0"/>
    <x v="0"/>
    <x v="0"/>
    <x v="0"/>
    <x v="0"/>
    <x v="0"/>
    <x v="0"/>
    <m/>
    <x v="0"/>
    <x v="0"/>
    <x v="0"/>
    <x v="0"/>
    <x v="0"/>
    <s v="DST NO. 1"/>
    <m/>
    <x v="0"/>
    <m/>
    <m/>
    <m/>
    <m/>
    <x v="0"/>
    <x v="2"/>
  </r>
  <r>
    <x v="0"/>
    <s v="T16N R101W S11 fLANCE"/>
    <n v="49007596"/>
    <x v="0"/>
    <x v="1"/>
    <s v="JACKKNIFE SPRING"/>
    <m/>
    <s v="11"/>
    <s v=" 16"/>
    <s v=" 101"/>
    <n v="41.38409"/>
    <n v="-108.73483"/>
    <s v="4903705876"/>
    <s v="UNIT NO. 4"/>
    <x v="0"/>
    <x v="22"/>
    <m/>
    <n v="1061"/>
    <n v="84"/>
    <x v="0"/>
    <n v="1880"/>
    <n v="1964"/>
    <n v="7655"/>
    <m/>
    <x v="0"/>
    <d v="1963-11-01T00:00:00"/>
    <n v="8.6999998092651367"/>
    <x v="0"/>
    <n v="34"/>
    <n v="17"/>
    <n v="1692"/>
    <n v="32"/>
    <x v="0"/>
    <n v="980"/>
    <n v="756"/>
    <m/>
    <x v="0"/>
    <n v="1750"/>
    <n v="4914"/>
    <x v="0"/>
    <m/>
    <n v="1.6966000000000001"/>
    <n v="1.39893"/>
    <n v="73.60199999999999"/>
    <n v="0.81855999999999995"/>
    <n v="77.516089999999991"/>
    <n v="27.645799999999998"/>
    <n v="12.390839999999999"/>
    <m/>
    <x v="0"/>
    <n v="36.435000000000002"/>
    <n v="76.471640000000008"/>
    <n v="6.7826832696344279E-3"/>
    <n v="5258"/>
    <n v="3.3818324813212744E-2"/>
    <n v="2.1887068865315579E-2"/>
    <n v="1.8046962895058305E-2"/>
    <n v="0.9600659682396262"/>
    <n v="0.36151702775041827"/>
    <n v="0.16203183297755872"/>
    <n v="0.47645113927202293"/>
    <x v="0"/>
    <m/>
    <x v="0"/>
    <m/>
    <m/>
    <x v="0"/>
    <m/>
    <x v="0"/>
    <x v="0"/>
    <m/>
    <x v="0"/>
    <x v="0"/>
    <x v="0"/>
    <m/>
    <x v="0"/>
    <x v="0"/>
    <x v="0"/>
    <x v="0"/>
    <x v="0"/>
    <x v="0"/>
    <x v="0"/>
    <x v="0"/>
    <x v="0"/>
    <x v="0"/>
    <x v="0"/>
    <x v="0"/>
    <x v="0"/>
    <m/>
    <x v="0"/>
    <x v="0"/>
    <x v="0"/>
    <x v="0"/>
    <x v="0"/>
    <s v="DST NO. 1 (BOTTOM)"/>
    <m/>
    <x v="0"/>
    <m/>
    <m/>
    <m/>
    <m/>
    <x v="0"/>
    <x v="2"/>
  </r>
  <r>
    <x v="0"/>
    <s v="T17N R099W S08 fLANCE"/>
    <n v="49010394"/>
    <x v="0"/>
    <x v="1"/>
    <s v="ANTELOPE"/>
    <m/>
    <s v="8"/>
    <s v=" 17"/>
    <s v=" 99"/>
    <n v="41.464449999999999"/>
    <n v="-108.58796"/>
    <s v="4903720277"/>
    <s v="FEDERAL C-1"/>
    <x v="0"/>
    <x v="22"/>
    <m/>
    <m/>
    <n v="293"/>
    <x v="0"/>
    <n v="3365"/>
    <n v="3658"/>
    <m/>
    <m/>
    <x v="0"/>
    <d v="1971-08-20T00:00:00"/>
    <n v="7.0999999046325684"/>
    <x v="0"/>
    <n v="830"/>
    <n v="15"/>
    <n v="1771"/>
    <n v="39"/>
    <x v="0"/>
    <n v="3620"/>
    <n v="1110"/>
    <m/>
    <x v="0"/>
    <n v="19"/>
    <n v="6841"/>
    <x v="0"/>
    <m/>
    <n v="41.417000000000002"/>
    <n v="1.2343500000000001"/>
    <n v="77.038499999999999"/>
    <n v="0.99761999999999995"/>
    <n v="120.68747"/>
    <n v="102.1202"/>
    <n v="18.192899999999998"/>
    <m/>
    <x v="0"/>
    <n v="0.39558000000000004"/>
    <n v="120.70867999999999"/>
    <n v="-8.7863870239778848E-5"/>
    <n v="7401"/>
    <n v="3.9320320179750033E-2"/>
    <n v="0.34317564201155265"/>
    <n v="1.0227656607599778E-2"/>
    <n v="0.64659670138084757"/>
    <n v="0.84600544053667071"/>
    <n v="0.15071741319679743"/>
    <n v="3.2771462665319518E-3"/>
    <x v="0"/>
    <m/>
    <x v="0"/>
    <m/>
    <m/>
    <x v="0"/>
    <m/>
    <x v="0"/>
    <x v="0"/>
    <m/>
    <x v="0"/>
    <x v="0"/>
    <x v="0"/>
    <m/>
    <x v="0"/>
    <x v="0"/>
    <x v="0"/>
    <x v="0"/>
    <x v="0"/>
    <x v="0"/>
    <x v="0"/>
    <x v="0"/>
    <x v="0"/>
    <x v="0"/>
    <x v="0"/>
    <x v="0"/>
    <x v="0"/>
    <m/>
    <x v="0"/>
    <x v="0"/>
    <x v="0"/>
    <x v="0"/>
    <x v="0"/>
    <s v="DST NO. 2 (BOTTOM)"/>
    <m/>
    <x v="0"/>
    <m/>
    <m/>
    <m/>
    <m/>
    <x v="0"/>
    <x v="2"/>
  </r>
  <r>
    <x v="0"/>
    <s v="T17N R099W S14 fLANCE"/>
    <n v="49016280"/>
    <x v="0"/>
    <x v="1"/>
    <m/>
    <m/>
    <s v="14"/>
    <s v=" 17"/>
    <s v=" 99"/>
    <n v="41.454059999999998"/>
    <n v="-108.53386"/>
    <s v="4903706458"/>
    <s v="UNIT NO. 1"/>
    <x v="0"/>
    <x v="22"/>
    <m/>
    <n v="135"/>
    <n v="5"/>
    <x v="0"/>
    <n v="4951"/>
    <n v="4956"/>
    <m/>
    <m/>
    <x v="5"/>
    <d v="1967-09-18T00:00:00"/>
    <n v="8.3000001907348633"/>
    <x v="0"/>
    <n v="24"/>
    <n v="12"/>
    <n v="1057"/>
    <n v="45"/>
    <x v="0"/>
    <n v="260"/>
    <n v="1427"/>
    <m/>
    <x v="0"/>
    <n v="856"/>
    <n v="2981"/>
    <x v="0"/>
    <m/>
    <n v="1.1976"/>
    <n v="0.98748000000000002"/>
    <n v="45.979499999999994"/>
    <n v="1.1511"/>
    <n v="49.315679999999993"/>
    <n v="7.3346"/>
    <n v="23.388529999999999"/>
    <m/>
    <x v="0"/>
    <n v="17.821920000000002"/>
    <n v="48.545050000000003"/>
    <n v="7.8747624302413239E-3"/>
    <n v="3678"/>
    <n v="0.10467037092656555"/>
    <n v="2.4284365540533967E-2"/>
    <n v="2.002365170671884E-2"/>
    <n v="0.95569198275274725"/>
    <n v="0.15108852498864456"/>
    <n v="0.4817902134203178"/>
    <n v="0.36712126159103764"/>
    <x v="0"/>
    <m/>
    <x v="0"/>
    <m/>
    <m/>
    <x v="0"/>
    <m/>
    <x v="0"/>
    <x v="0"/>
    <m/>
    <x v="0"/>
    <x v="0"/>
    <x v="0"/>
    <m/>
    <x v="0"/>
    <x v="0"/>
    <x v="0"/>
    <x v="0"/>
    <x v="0"/>
    <x v="0"/>
    <x v="0"/>
    <x v="0"/>
    <x v="0"/>
    <x v="0"/>
    <x v="0"/>
    <x v="0"/>
    <x v="0"/>
    <m/>
    <x v="0"/>
    <x v="0"/>
    <x v="0"/>
    <x v="0"/>
    <x v="0"/>
    <s v="FIT NO. 2"/>
    <m/>
    <x v="0"/>
    <m/>
    <m/>
    <m/>
    <m/>
    <x v="6"/>
    <x v="2"/>
  </r>
  <r>
    <x v="0"/>
    <s v="T17N R099W S14 fLANCE"/>
    <n v="49016279"/>
    <x v="0"/>
    <x v="1"/>
    <m/>
    <m/>
    <s v="14"/>
    <s v=" 17"/>
    <s v=" 99"/>
    <n v="41.454059999999998"/>
    <n v="-108.53386"/>
    <s v="4903706458"/>
    <s v="UNIT NO. 1"/>
    <x v="0"/>
    <x v="22"/>
    <n v="135"/>
    <n v="1725"/>
    <n v="2"/>
    <x v="0"/>
    <n v="5091"/>
    <n v="5093"/>
    <m/>
    <m/>
    <x v="5"/>
    <d v="1967-09-18T00:00:00"/>
    <n v="8.1000003814697266"/>
    <x v="0"/>
    <n v="24"/>
    <n v="12"/>
    <n v="1016"/>
    <n v="29"/>
    <x v="0"/>
    <n v="260"/>
    <n v="1513"/>
    <m/>
    <x v="0"/>
    <n v="720"/>
    <n v="2806"/>
    <x v="0"/>
    <m/>
    <n v="1.1976"/>
    <n v="0.98748000000000002"/>
    <n v="44.195999999999998"/>
    <n v="0.74181999999999992"/>
    <n v="47.122899999999994"/>
    <n v="7.3346"/>
    <n v="24.798069999999999"/>
    <m/>
    <x v="0"/>
    <n v="14.990400000000001"/>
    <n v="47.123069999999998"/>
    <n v="-1.8037906554967E-6"/>
    <n v="3571"/>
    <n v="0.11996236474831426"/>
    <n v="2.5414395124238962E-2"/>
    <n v="2.0955416580898039E-2"/>
    <n v="0.95363018829486301"/>
    <n v="0.15564775384965368"/>
    <n v="0.52624054417507182"/>
    <n v="0.31811170197527455"/>
    <x v="0"/>
    <m/>
    <x v="0"/>
    <m/>
    <m/>
    <x v="0"/>
    <m/>
    <x v="0"/>
    <x v="0"/>
    <m/>
    <x v="0"/>
    <x v="0"/>
    <x v="0"/>
    <m/>
    <x v="0"/>
    <x v="0"/>
    <x v="0"/>
    <x v="0"/>
    <x v="0"/>
    <x v="0"/>
    <x v="0"/>
    <x v="0"/>
    <x v="0"/>
    <x v="0"/>
    <x v="0"/>
    <x v="0"/>
    <x v="0"/>
    <m/>
    <x v="0"/>
    <x v="0"/>
    <x v="0"/>
    <x v="0"/>
    <x v="0"/>
    <s v="FIT NO. 1"/>
    <m/>
    <x v="0"/>
    <m/>
    <m/>
    <m/>
    <m/>
    <x v="6"/>
    <x v="2"/>
  </r>
  <r>
    <x v="0"/>
    <s v="T18N R098W S02 fLANCE"/>
    <n v="49004867"/>
    <x v="0"/>
    <x v="1"/>
    <s v="TABLE ROCK"/>
    <m/>
    <s v="2"/>
    <s v=" 18"/>
    <s v=" 98"/>
    <n v="41.567360000000001"/>
    <n v="-108.40982"/>
    <s v="4903705456"/>
    <s v="UNIT NO. 5"/>
    <x v="0"/>
    <x v="22"/>
    <n v="463"/>
    <n v="1204"/>
    <n v="39"/>
    <x v="0"/>
    <n v="4535"/>
    <n v="4574"/>
    <n v="10077"/>
    <n v="6602"/>
    <x v="0"/>
    <m/>
    <n v="7"/>
    <x v="0"/>
    <n v="176"/>
    <n v="41"/>
    <n v="11194"/>
    <n v="-3"/>
    <x v="0"/>
    <n v="16800"/>
    <n v="1490"/>
    <m/>
    <x v="0"/>
    <n v="43"/>
    <n v="28988"/>
    <x v="0"/>
    <m/>
    <n v="8.7823999999999991"/>
    <n v="3.3738900000000003"/>
    <n v="486.93899999999996"/>
    <n v="0"/>
    <n v="499.09528999999998"/>
    <n v="473.928"/>
    <n v="24.421099999999999"/>
    <m/>
    <x v="0"/>
    <n v="0.89526000000000006"/>
    <n v="499.24436000000003"/>
    <n v="-1.4931792000853772E-4"/>
    <n v="29738"/>
    <n v="1.2771174607499233E-2"/>
    <n v="1.7596639711827372E-2"/>
    <n v="6.7600117003708861E-3"/>
    <n v="0.97564334858780166"/>
    <n v="0.94929064396441043"/>
    <n v="4.8916125962845121E-2"/>
    <n v="1.7932300727443371E-3"/>
    <x v="0"/>
    <m/>
    <x v="0"/>
    <m/>
    <m/>
    <x v="0"/>
    <m/>
    <x v="0"/>
    <x v="0"/>
    <m/>
    <x v="0"/>
    <x v="0"/>
    <x v="0"/>
    <m/>
    <x v="0"/>
    <x v="0"/>
    <x v="0"/>
    <x v="0"/>
    <x v="0"/>
    <x v="0"/>
    <x v="0"/>
    <x v="0"/>
    <x v="0"/>
    <x v="0"/>
    <x v="0"/>
    <x v="0"/>
    <x v="0"/>
    <m/>
    <x v="0"/>
    <x v="0"/>
    <x v="0"/>
    <x v="0"/>
    <x v="0"/>
    <s v="DST"/>
    <m/>
    <x v="0"/>
    <m/>
    <m/>
    <m/>
    <m/>
    <x v="0"/>
    <x v="2"/>
  </r>
  <r>
    <x v="1"/>
    <s v="T18N R098W S15 fLANCE"/>
    <n v="4357"/>
    <x v="0"/>
    <x v="1"/>
    <s v="TABLE ROCK"/>
    <s v="NE SE"/>
    <n v="15"/>
    <n v="18"/>
    <n v="98"/>
    <n v="41.536659999999998"/>
    <n v="-108.43103600000001"/>
    <s v="4903725459"/>
    <s v="HIGGINS 19"/>
    <x v="0"/>
    <x v="22"/>
    <m/>
    <m/>
    <s v=""/>
    <x v="0"/>
    <m/>
    <m/>
    <n v="18278"/>
    <m/>
    <x v="3"/>
    <d v="2004-01-28T00:00:00"/>
    <n v="6.98"/>
    <x v="1"/>
    <n v="802"/>
    <n v="97"/>
    <n v="21879"/>
    <n v="200"/>
    <x v="1"/>
    <n v="35000"/>
    <n v="1098"/>
    <m/>
    <x v="0"/>
    <n v="160"/>
    <n v="59039"/>
    <x v="0"/>
    <s v="ANADARKO"/>
    <n v="40.019799999999996"/>
    <n v="7.9821300000000006"/>
    <n v="951.73649999999998"/>
    <n v="5.1159999999999997"/>
    <n v="1004.85443"/>
    <n v="987.35"/>
    <n v="17.996219999999997"/>
    <n v="0"/>
    <x v="1"/>
    <n v="3.3312000000000004"/>
    <n v="1008.6774199999999"/>
    <n v="-1.8986488840491353E-3"/>
    <n v="59236"/>
    <n v="1.6656098076516593E-3"/>
    <n v="3.9826465212478582E-2"/>
    <n v="7.9435685027531809E-3"/>
    <n v="0.95222996628476819"/>
    <n v="0.97885605489215777"/>
    <n v="1.7841402655766794E-2"/>
    <n v="3.3025424520755119E-3"/>
    <x v="0"/>
    <n v="2"/>
    <x v="0"/>
    <m/>
    <n v="0.16"/>
    <x v="0"/>
    <m/>
    <x v="0"/>
    <x v="0"/>
    <m/>
    <x v="0"/>
    <x v="0"/>
    <x v="0"/>
    <m/>
    <x v="0"/>
    <x v="0"/>
    <x v="0"/>
    <x v="0"/>
    <x v="0"/>
    <x v="0"/>
    <x v="0"/>
    <x v="0"/>
    <x v="0"/>
    <x v="0"/>
    <x v="0"/>
    <x v="0"/>
    <x v="0"/>
    <m/>
    <x v="0"/>
    <x v="0"/>
    <x v="0"/>
    <x v="0"/>
    <x v="0"/>
    <s v="WELL"/>
    <n v="2004128"/>
    <x v="0"/>
    <s v="BJ SERVICES ROCK SPRINGS PROJECT No 1"/>
    <m/>
    <m/>
    <d v="2004-01-30T00:00:00"/>
    <x v="6"/>
    <x v="2"/>
  </r>
  <r>
    <x v="1"/>
    <s v="T18N R100W S01 fLANCE"/>
    <n v="4972"/>
    <x v="0"/>
    <x v="1"/>
    <s v="PATRICK DRAW"/>
    <s v="SW SW"/>
    <n v="1"/>
    <n v="18"/>
    <n v="100"/>
    <n v="41.562221999999998"/>
    <n v="-108.63611"/>
    <s v="4903724861"/>
    <s v="1-9"/>
    <x v="0"/>
    <x v="22"/>
    <m/>
    <m/>
    <n v="145"/>
    <x v="0"/>
    <n v="1181"/>
    <n v="1326"/>
    <n v="1495"/>
    <n v="1448"/>
    <x v="3"/>
    <d v="2002-04-10T00:00:00"/>
    <n v="7"/>
    <x v="1"/>
    <n v="528"/>
    <n v="190"/>
    <n v="8129"/>
    <n v="0"/>
    <x v="1"/>
    <n v="12100"/>
    <n v="3172"/>
    <n v="0"/>
    <x v="1"/>
    <n v="108"/>
    <n v="24242"/>
    <x v="0"/>
    <s v="INFINITY OIL &amp; GAS OF WYOMING"/>
    <n v="26.347200000000001"/>
    <n v="15.6351"/>
    <n v="353.61149999999998"/>
    <n v="0"/>
    <n v="395.59379999999999"/>
    <n v="341.34100000000001"/>
    <n v="51.989079999999994"/>
    <n v="0"/>
    <x v="1"/>
    <n v="2.2485600000000003"/>
    <n v="395.57864000000001"/>
    <n v="1.9161435906412893E-5"/>
    <n v="24227"/>
    <n v="-3.0947616001980648E-4"/>
    <n v="6.6601650480872049E-2"/>
    <n v="3.9523116894147482E-2"/>
    <n v="0.89387523262498048"/>
    <n v="0.86289037244275879"/>
    <n v="0.13142539748860049"/>
    <n v="5.684230068640714E-3"/>
    <x v="1"/>
    <n v="15"/>
    <x v="1"/>
    <n v="0"/>
    <n v="0"/>
    <x v="1"/>
    <n v="0"/>
    <x v="2"/>
    <x v="1"/>
    <n v="0"/>
    <x v="1"/>
    <x v="1"/>
    <x v="1"/>
    <n v="0"/>
    <x v="1"/>
    <x v="3"/>
    <x v="1"/>
    <x v="1"/>
    <x v="0"/>
    <x v="0"/>
    <x v="0"/>
    <x v="0"/>
    <x v="0"/>
    <x v="0"/>
    <x v="0"/>
    <x v="0"/>
    <x v="0"/>
    <m/>
    <x v="0"/>
    <x v="0"/>
    <x v="0"/>
    <x v="0"/>
    <x v="0"/>
    <s v="WELLHEAD"/>
    <n v="20020410"/>
    <x v="0"/>
    <s v="CHAMPION TECHNOLOGIES VERNAL UT"/>
    <s v="1180"/>
    <s v="1181-1326"/>
    <d v="2002-04-24T00:00:00"/>
    <x v="0"/>
    <x v="2"/>
  </r>
  <r>
    <x v="1"/>
    <s v="T18N R100W S01 fLANCE"/>
    <n v="4970"/>
    <x v="0"/>
    <x v="1"/>
    <s v="PATRICK DRAW"/>
    <s v="NW NE"/>
    <n v="1"/>
    <n v="18"/>
    <n v="100"/>
    <n v="41.569721999999999"/>
    <n v="-108.62388900000001"/>
    <s v="4903724863"/>
    <s v="1-7"/>
    <x v="0"/>
    <x v="22"/>
    <m/>
    <m/>
    <n v="228"/>
    <x v="0"/>
    <n v="1325"/>
    <n v="1553"/>
    <n v="1670"/>
    <n v="1628"/>
    <x v="3"/>
    <d v="2002-08-28T00:00:00"/>
    <n v="7"/>
    <x v="1"/>
    <n v="256"/>
    <n v="199"/>
    <n v="12450"/>
    <n v="0"/>
    <x v="1"/>
    <n v="18734"/>
    <n v="2440"/>
    <n v="0"/>
    <x v="1"/>
    <n v="108"/>
    <n v="34203"/>
    <x v="0"/>
    <s v="INFINITY OIL &amp; GAS OF WYOMING"/>
    <n v="12.7744"/>
    <n v="16.375710000000002"/>
    <n v="541.57500000000005"/>
    <n v="0"/>
    <n v="570.72510999999997"/>
    <n v="528.48613999999998"/>
    <n v="39.991599999999998"/>
    <n v="0"/>
    <x v="1"/>
    <n v="2.2485600000000003"/>
    <n v="570.72629999999992"/>
    <n v="-1.0425323316665724E-6"/>
    <n v="34187"/>
    <n v="-2.3395233221231175E-4"/>
    <n v="2.2382754457745867E-2"/>
    <n v="2.8692815005108153E-2"/>
    <n v="0.94892443053714592"/>
    <n v="0.92598876203882674"/>
    <n v="7.0071416018501351E-2"/>
    <n v="3.9398219426719965E-3"/>
    <x v="1"/>
    <n v="16"/>
    <x v="1"/>
    <n v="0"/>
    <n v="0"/>
    <x v="1"/>
    <n v="0"/>
    <x v="2"/>
    <x v="1"/>
    <n v="0"/>
    <x v="1"/>
    <x v="1"/>
    <x v="1"/>
    <n v="0"/>
    <x v="1"/>
    <x v="3"/>
    <x v="1"/>
    <x v="1"/>
    <x v="0"/>
    <x v="0"/>
    <x v="0"/>
    <x v="0"/>
    <x v="0"/>
    <x v="0"/>
    <x v="0"/>
    <x v="0"/>
    <x v="0"/>
    <m/>
    <x v="0"/>
    <x v="0"/>
    <x v="0"/>
    <x v="0"/>
    <x v="0"/>
    <s v="WELLHEAD"/>
    <n v="20020828"/>
    <x v="0"/>
    <s v="CHAMPION TECHNOLOGIES VERNAL UT"/>
    <s v="1324"/>
    <s v="1325-1553"/>
    <d v="2002-08-30T00:00:00"/>
    <x v="0"/>
    <x v="2"/>
  </r>
  <r>
    <x v="1"/>
    <s v="T18N R100W S01 fLANCE"/>
    <n v="4973"/>
    <x v="0"/>
    <x v="1"/>
    <s v="PATRICK DRAW"/>
    <s v="NE SE"/>
    <n v="1"/>
    <n v="18"/>
    <n v="100"/>
    <n v="41.562221999999998"/>
    <n v="-108.62278000000001"/>
    <s v="4903724862"/>
    <s v="1-8"/>
    <x v="0"/>
    <x v="22"/>
    <m/>
    <m/>
    <n v="227"/>
    <x v="0"/>
    <n v="1467"/>
    <n v="1694"/>
    <n v="1905"/>
    <n v="1782"/>
    <x v="3"/>
    <d v="2002-04-10T00:00:00"/>
    <n v="7"/>
    <x v="1"/>
    <n v="296"/>
    <n v="219"/>
    <n v="8181"/>
    <n v="0"/>
    <x v="1"/>
    <n v="12280"/>
    <n v="2440"/>
    <n v="0"/>
    <x v="1"/>
    <n v="108"/>
    <n v="23540"/>
    <x v="0"/>
    <s v="INFINITY OIL &amp; GAS OF WYOMING"/>
    <n v="14.7704"/>
    <n v="18.021509999999999"/>
    <n v="355.87349999999998"/>
    <n v="0"/>
    <n v="388.66540999999995"/>
    <n v="346.41879999999998"/>
    <n v="39.991599999999998"/>
    <n v="0"/>
    <x v="1"/>
    <n v="2.2485600000000003"/>
    <n v="388.65895999999998"/>
    <n v="8.2976943074260415E-6"/>
    <n v="23524"/>
    <n v="-3.3996260411354751E-4"/>
    <n v="3.8002867299150707E-2"/>
    <n v="4.6367671360309635E-2"/>
    <n v="0.91562946134053969"/>
    <n v="0.89131818805875462"/>
    <n v="0.1028963799007747"/>
    <n v="5.7854320404706495E-3"/>
    <x v="1"/>
    <n v="16"/>
    <x v="1"/>
    <n v="0"/>
    <n v="0"/>
    <x v="1"/>
    <n v="0"/>
    <x v="2"/>
    <x v="1"/>
    <n v="0"/>
    <x v="1"/>
    <x v="1"/>
    <x v="1"/>
    <n v="0"/>
    <x v="1"/>
    <x v="3"/>
    <x v="1"/>
    <x v="1"/>
    <x v="0"/>
    <x v="0"/>
    <x v="0"/>
    <x v="0"/>
    <x v="0"/>
    <x v="0"/>
    <x v="0"/>
    <x v="0"/>
    <x v="0"/>
    <m/>
    <x v="0"/>
    <x v="0"/>
    <x v="0"/>
    <x v="0"/>
    <x v="0"/>
    <s v="WELLHEAD"/>
    <n v="20020410"/>
    <x v="0"/>
    <s v="CHAMPION TECHNOLOGIES VERNAL UT"/>
    <s v="1466"/>
    <s v="1467-1694"/>
    <d v="2002-04-24T00:00:00"/>
    <x v="0"/>
    <x v="2"/>
  </r>
  <r>
    <x v="1"/>
    <s v="T19N R094W S09 fLANCE"/>
    <n v="4568"/>
    <x v="0"/>
    <x v="1"/>
    <s v="FREWEN"/>
    <s v="C NE"/>
    <n v="9"/>
    <n v="19"/>
    <n v="94"/>
    <n v="41.641100000000002"/>
    <n v="-107.99178499999999"/>
    <s v="4903724761"/>
    <s v="9-4 FREWEN UNIT"/>
    <x v="0"/>
    <x v="22"/>
    <m/>
    <m/>
    <m/>
    <x v="0"/>
    <s v="5802"/>
    <m/>
    <n v="9921"/>
    <n v="9919"/>
    <x v="1"/>
    <d v="2005-03-03T00:00:00"/>
    <n v="6.87"/>
    <x v="1"/>
    <n v="266"/>
    <n v="47.7"/>
    <n v="11200"/>
    <n v="119"/>
    <x v="1"/>
    <n v="21300"/>
    <n v="743"/>
    <n v="0"/>
    <x v="0"/>
    <n v="30"/>
    <n v="41900"/>
    <x v="0"/>
    <s v="BP AMERICA"/>
    <n v="13.273400000000001"/>
    <n v="3.9252330000000004"/>
    <n v="487.2"/>
    <n v="3.0440199999999997"/>
    <n v="507.44265300000001"/>
    <n v="600.87299999999993"/>
    <n v="12.177769999999999"/>
    <n v="0"/>
    <x v="1"/>
    <n v="0.62460000000000004"/>
    <n v="613.67536999999993"/>
    <n v="-9.4756051388534254E-2"/>
    <n v="33705.699999999997"/>
    <n v="-0.10838203997846728"/>
    <n v="2.6157438523402958E-2"/>
    <n v="7.7353233450007212E-3"/>
    <n v="0.96610723813159627"/>
    <n v="0.9791382046178585"/>
    <n v="1.9843993412999451E-2"/>
    <n v="1.0178019691420891E-3"/>
    <x v="0"/>
    <n v="0"/>
    <x v="0"/>
    <m/>
    <m/>
    <x v="0"/>
    <n v="72200"/>
    <x v="0"/>
    <x v="0"/>
    <m/>
    <x v="0"/>
    <x v="0"/>
    <x v="0"/>
    <m/>
    <x v="0"/>
    <x v="0"/>
    <x v="0"/>
    <x v="0"/>
    <x v="0"/>
    <x v="0"/>
    <x v="0"/>
    <x v="0"/>
    <x v="0"/>
    <x v="0"/>
    <x v="0"/>
    <x v="0"/>
    <x v="0"/>
    <m/>
    <x v="0"/>
    <x v="0"/>
    <x v="0"/>
    <x v="0"/>
    <x v="0"/>
    <s v="SAMPLE 28"/>
    <n v="20050303"/>
    <x v="0"/>
    <s v="WYOMING ANALYTICAL LABS ROCK SPRINGS ID NO D0733"/>
    <m/>
    <m/>
    <d v="2005-03-08T00:00:00"/>
    <x v="5"/>
    <x v="2"/>
  </r>
  <r>
    <x v="1"/>
    <s v="T19N R094W S13 fLANCE"/>
    <n v="3122"/>
    <x v="0"/>
    <x v="1"/>
    <s v="TIERNEY"/>
    <s v="SW NW"/>
    <n v="13"/>
    <n v="19"/>
    <n v="94"/>
    <n v="41.626497999999998"/>
    <n v="-107.946792"/>
    <s v="4903725118"/>
    <s v="WDW3"/>
    <x v="0"/>
    <x v="22"/>
    <m/>
    <m/>
    <s v=""/>
    <x v="0"/>
    <m/>
    <m/>
    <n v="6530"/>
    <m/>
    <x v="1"/>
    <d v="2002-06-17T00:00:00"/>
    <n v="7.77"/>
    <x v="1"/>
    <n v="302"/>
    <n v="39.1"/>
    <n v="13375"/>
    <n v="143"/>
    <x v="1"/>
    <n v="22199"/>
    <n v="802"/>
    <m/>
    <x v="0"/>
    <n v="28"/>
    <n v="35364"/>
    <x v="0"/>
    <s v="BP AMERICA PRODUCTION COMPANY"/>
    <n v="15.069800000000001"/>
    <n v="3.2175390000000004"/>
    <n v="581.8125"/>
    <n v="3.65794"/>
    <n v="603.75777900000003"/>
    <n v="626.23379"/>
    <n v="13.144779999999999"/>
    <n v="0"/>
    <x v="1"/>
    <n v="0.58296000000000003"/>
    <n v="639.96152999999993"/>
    <n v="-2.9109261822998597E-2"/>
    <n v="36888.1"/>
    <n v="2.1094196570065071E-2"/>
    <n v="2.4960009666393054E-2"/>
    <n v="5.3291884790771368E-3"/>
    <n v="0.96971080185452985"/>
    <n v="0.9785491168508208"/>
    <n v="2.053995339376103E-2"/>
    <n v="9.1092975541826721E-4"/>
    <x v="0"/>
    <m/>
    <x v="0"/>
    <m/>
    <m/>
    <x v="0"/>
    <n v="51200"/>
    <x v="1"/>
    <x v="0"/>
    <m/>
    <x v="0"/>
    <x v="0"/>
    <x v="0"/>
    <n v="82.6"/>
    <x v="0"/>
    <x v="0"/>
    <x v="0"/>
    <x v="0"/>
    <x v="0"/>
    <x v="0"/>
    <x v="0"/>
    <x v="0"/>
    <x v="0"/>
    <x v="0"/>
    <x v="0"/>
    <x v="0"/>
    <x v="0"/>
    <m/>
    <x v="0"/>
    <x v="0"/>
    <x v="0"/>
    <x v="0"/>
    <x v="0"/>
    <m/>
    <n v="20617"/>
    <x v="0"/>
    <s v="WYOMING ANALYTICAL LABS ROCK SPRINGS SWAB No 22"/>
    <m/>
    <m/>
    <d v="2002-07-02T00:00:00"/>
    <x v="5"/>
    <x v="2"/>
  </r>
  <r>
    <x v="1"/>
    <s v="T19N R100W S23 fLANCE"/>
    <m/>
    <x v="1"/>
    <x v="3"/>
    <s v="WILDCAT"/>
    <s v="SW NE"/>
    <n v="23"/>
    <n v="19"/>
    <n v="100"/>
    <n v="41.612769999999998"/>
    <n v="-108.64361"/>
    <s v="4903724470"/>
    <s v="23-2 PIPELINE"/>
    <x v="0"/>
    <x v="22"/>
    <m/>
    <m/>
    <m/>
    <x v="0"/>
    <m/>
    <m/>
    <n v="2491"/>
    <n v="2437"/>
    <x v="1"/>
    <d v="2001-11-01T00:00:00"/>
    <n v="9.26"/>
    <x v="0"/>
    <n v="6.82"/>
    <n v="14.3"/>
    <n v="3290"/>
    <n v="30.6"/>
    <x v="1"/>
    <n v="4800"/>
    <n v="753"/>
    <n v="234"/>
    <x v="0"/>
    <n v="171"/>
    <n v="9890"/>
    <x v="0"/>
    <s v="INFINITY OIL AND GAS"/>
    <n v="0.34031800000000001"/>
    <n v="1.176747"/>
    <n v="143.11500000000001"/>
    <n v="0.782748"/>
    <n v="145.41481299999998"/>
    <n v="135.40799999999999"/>
    <n v="12.341669999999999"/>
    <n v="7.79922"/>
    <x v="1"/>
    <n v="3.5602200000000002"/>
    <n v="159.10910999999996"/>
    <n v="-4.4969527730666925E-2"/>
    <n v="9299.7199999999993"/>
    <n v="-3.0760219534208974E-2"/>
    <n v="2.3403255347857858E-3"/>
    <n v="8.0923461353280442E-3"/>
    <n v="0.98956732832988614"/>
    <n v="0.85103863631692755"/>
    <n v="7.7567337281944454E-2"/>
    <n v="2.2375965775938294E-2"/>
    <x v="0"/>
    <n v="2.0299999999999998"/>
    <x v="0"/>
    <m/>
    <m/>
    <x v="1"/>
    <m/>
    <x v="2"/>
    <x v="0"/>
    <n v="0"/>
    <x v="0"/>
    <x v="0"/>
    <x v="0"/>
    <m/>
    <x v="0"/>
    <x v="0"/>
    <x v="0"/>
    <x v="0"/>
    <x v="0"/>
    <x v="0"/>
    <x v="0"/>
    <x v="0"/>
    <x v="0"/>
    <x v="0"/>
    <x v="0"/>
    <x v="0"/>
    <x v="0"/>
    <m/>
    <x v="0"/>
    <x v="0"/>
    <x v="0"/>
    <x v="0"/>
    <x v="0"/>
    <m/>
    <n v="20011101"/>
    <x v="0"/>
    <s v="WYO ANALYTICAL LABS ROCK SPRINGS"/>
    <m/>
    <m/>
    <d v="2001-01-24T00:00:00"/>
    <x v="0"/>
    <x v="2"/>
  </r>
  <r>
    <x v="1"/>
    <s v="T20N R094W S27 fLANCE"/>
    <n v="3897"/>
    <x v="0"/>
    <x v="1"/>
    <s v="WC"/>
    <s v="SE NE"/>
    <n v="27"/>
    <n v="20"/>
    <n v="94"/>
    <n v="41.684569000000003"/>
    <n v="-107.97268200000001"/>
    <s v="4903725263"/>
    <s v="WAMSUTTER 27-2 SWD"/>
    <x v="0"/>
    <x v="22"/>
    <m/>
    <m/>
    <m/>
    <x v="0"/>
    <s v="4852"/>
    <m/>
    <n v="8000"/>
    <n v="7899"/>
    <x v="2"/>
    <d v="2003-01-15T00:00:00"/>
    <n v="6.63"/>
    <x v="1"/>
    <n v="393"/>
    <n v="68"/>
    <n v="11087"/>
    <n v="250"/>
    <x v="1"/>
    <n v="18000"/>
    <n v="488"/>
    <m/>
    <x v="0"/>
    <m/>
    <n v="30036"/>
    <x v="0"/>
    <s v="ANADARKO"/>
    <n v="19.610700000000001"/>
    <n v="5.59572"/>
    <n v="482.28449999999998"/>
    <n v="6.3949999999999996"/>
    <n v="513.88591999999994"/>
    <n v="507.78"/>
    <n v="7.9983199999999988"/>
    <n v="0"/>
    <x v="1"/>
    <n v="0"/>
    <n v="515.77832000000001"/>
    <n v="-1.8378806668084987E-3"/>
    <n v="30286"/>
    <n v="4.1444249195981562E-3"/>
    <n v="3.8161582632970377E-2"/>
    <n v="1.0889031557821239E-2"/>
    <n v="0.9509493858092084"/>
    <n v="0.98449271772415714"/>
    <n v="1.5507282275842844E-2"/>
    <n v="0"/>
    <x v="0"/>
    <m/>
    <x v="0"/>
    <m/>
    <n v="0.22"/>
    <x v="0"/>
    <m/>
    <x v="0"/>
    <x v="0"/>
    <m/>
    <x v="0"/>
    <x v="0"/>
    <x v="0"/>
    <m/>
    <x v="0"/>
    <x v="0"/>
    <x v="0"/>
    <x v="0"/>
    <x v="0"/>
    <x v="0"/>
    <x v="0"/>
    <x v="0"/>
    <x v="0"/>
    <x v="0"/>
    <x v="0"/>
    <x v="0"/>
    <x v="0"/>
    <m/>
    <x v="0"/>
    <x v="0"/>
    <x v="0"/>
    <x v="0"/>
    <x v="0"/>
    <s v="PRODUCTION WATER"/>
    <n v="20030115"/>
    <x v="0"/>
    <s v="BJ SERVICES ROCK SPRINGS"/>
    <m/>
    <m/>
    <d v="2003-01-17T00:00:00"/>
    <x v="5"/>
    <x v="2"/>
  </r>
  <r>
    <x v="0"/>
    <s v="T21N R092W S19 fLANCE"/>
    <n v="49124129"/>
    <x v="0"/>
    <x v="1"/>
    <s v="MONUMENT LAKE"/>
    <m/>
    <s v="19"/>
    <s v=" 21"/>
    <s v=" 92"/>
    <n v="41.78022"/>
    <n v="-107.84735999999999"/>
    <s v="4903720828"/>
    <s v="MONUMENT LAKE NO 1"/>
    <x v="4"/>
    <x v="22"/>
    <m/>
    <n v="324"/>
    <n v="144"/>
    <x v="0"/>
    <n v="8362"/>
    <n v="8506"/>
    <m/>
    <m/>
    <x v="0"/>
    <d v="1976-08-16T00:00:00"/>
    <n v="8.8000001907348633"/>
    <x v="0"/>
    <n v="5"/>
    <n v="6"/>
    <n v="541"/>
    <n v="3"/>
    <x v="0"/>
    <n v="90"/>
    <n v="354"/>
    <m/>
    <x v="0"/>
    <n v="750"/>
    <n v="1581"/>
    <x v="0"/>
    <s v="CHEM LAB"/>
    <n v="0.2495"/>
    <n v="0.49374000000000001"/>
    <n v="23.5335"/>
    <n v="7.6740000000000003E-2"/>
    <n v="24.353480000000001"/>
    <n v="2.5388999999999999"/>
    <n v="5.8020599999999991"/>
    <m/>
    <x v="0"/>
    <n v="15.615"/>
    <n v="23.955960000000001"/>
    <n v="8.2286194996257483E-3"/>
    <n v="1746"/>
    <n v="4.9594229035166817E-2"/>
    <n v="1.0244942406588298E-2"/>
    <n v="2.0273899253823273E-2"/>
    <n v="0.96948115833958848"/>
    <n v="0.10598197692766226"/>
    <n v="0.24219693136906217"/>
    <n v="0.65182109170327551"/>
    <x v="0"/>
    <m/>
    <x v="0"/>
    <m/>
    <m/>
    <x v="0"/>
    <m/>
    <x v="0"/>
    <x v="0"/>
    <m/>
    <x v="0"/>
    <x v="0"/>
    <x v="0"/>
    <m/>
    <x v="0"/>
    <x v="0"/>
    <x v="0"/>
    <x v="0"/>
    <x v="0"/>
    <x v="0"/>
    <x v="0"/>
    <x v="0"/>
    <x v="0"/>
    <x v="0"/>
    <x v="0"/>
    <x v="0"/>
    <x v="0"/>
    <m/>
    <x v="0"/>
    <x v="0"/>
    <x v="0"/>
    <x v="0"/>
    <x v="0"/>
    <s v="DST NO 1 SAMPLE CHAMBER"/>
    <m/>
    <x v="0"/>
    <m/>
    <m/>
    <m/>
    <m/>
    <x v="5"/>
    <x v="2"/>
  </r>
  <r>
    <x v="0"/>
    <s v="T21N R092W S19 fLANCE"/>
    <n v="49124130"/>
    <x v="0"/>
    <x v="1"/>
    <s v="MONUMENT LAKE"/>
    <m/>
    <s v="19"/>
    <s v=" 21"/>
    <s v=" 92"/>
    <n v="41.78022"/>
    <n v="-107.84735999999999"/>
    <s v="4903720828"/>
    <s v="MONUMENT LAKE NO 1"/>
    <x v="4"/>
    <x v="22"/>
    <n v="324"/>
    <m/>
    <n v="200"/>
    <x v="0"/>
    <n v="8830"/>
    <n v="9030"/>
    <m/>
    <m/>
    <x v="0"/>
    <d v="1976-08-21T00:00:00"/>
    <n v="8.6000003814697266"/>
    <x v="0"/>
    <n v="23"/>
    <n v="11"/>
    <n v="1145"/>
    <n v="43"/>
    <x v="0"/>
    <n v="210"/>
    <n v="1427"/>
    <m/>
    <x v="0"/>
    <n v="925"/>
    <n v="3192"/>
    <x v="0"/>
    <s v="CHEM LAB"/>
    <n v="1.1476999999999999"/>
    <n v="0.90519000000000005"/>
    <n v="49.807499999999997"/>
    <n v="1.0999399999999999"/>
    <n v="52.960329999999992"/>
    <n v="5.9241000000000001"/>
    <n v="23.388529999999999"/>
    <m/>
    <x v="0"/>
    <n v="19.258500000000002"/>
    <n v="48.571129999999997"/>
    <n v="4.3229950598563202E-2"/>
    <n v="3781"/>
    <n v="8.4468664850136238E-2"/>
    <n v="2.1670937473388101E-2"/>
    <n v="1.7091849692024205E-2"/>
    <n v="0.96123721283458774"/>
    <n v="0.12196751444736824"/>
    <n v="0.48153151882610101"/>
    <n v="0.39650096672653085"/>
    <x v="0"/>
    <m/>
    <x v="0"/>
    <m/>
    <m/>
    <x v="0"/>
    <m/>
    <x v="0"/>
    <x v="0"/>
    <m/>
    <x v="0"/>
    <x v="0"/>
    <x v="0"/>
    <m/>
    <x v="0"/>
    <x v="0"/>
    <x v="0"/>
    <x v="0"/>
    <x v="0"/>
    <x v="0"/>
    <x v="0"/>
    <x v="0"/>
    <x v="0"/>
    <x v="0"/>
    <x v="0"/>
    <x v="0"/>
    <x v="0"/>
    <m/>
    <x v="0"/>
    <x v="0"/>
    <x v="0"/>
    <x v="0"/>
    <x v="0"/>
    <s v="DST NO 3 SAMPLER"/>
    <m/>
    <x v="0"/>
    <m/>
    <m/>
    <m/>
    <m/>
    <x v="5"/>
    <x v="2"/>
  </r>
  <r>
    <x v="0"/>
    <s v="T21N R099W S33 fLANCE"/>
    <n v="49009415"/>
    <x v="0"/>
    <x v="1"/>
    <s v="TEN MILE DRAW"/>
    <m/>
    <s v="33"/>
    <s v=" 21"/>
    <s v=" 99"/>
    <n v="41.748179999999998"/>
    <n v="-108.61757"/>
    <s v="4903705822"/>
    <s v="NO. 4"/>
    <x v="0"/>
    <x v="22"/>
    <m/>
    <m/>
    <n v="10"/>
    <x v="0"/>
    <n v="2134"/>
    <n v="2144"/>
    <m/>
    <m/>
    <x v="0"/>
    <m/>
    <n v="8.3999996185302734"/>
    <x v="2"/>
    <n v="3"/>
    <n v="-1"/>
    <n v="1045"/>
    <n v="-3"/>
    <x v="0"/>
    <n v="290"/>
    <n v="1305"/>
    <m/>
    <x v="0"/>
    <n v="725"/>
    <n v="2747"/>
    <x v="0"/>
    <m/>
    <n v="0.1497"/>
    <n v="0"/>
    <n v="45.457500000000003"/>
    <n v="0"/>
    <n v="45.607199999999999"/>
    <n v="8.1808999999999994"/>
    <n v="21.388949999999998"/>
    <m/>
    <x v="0"/>
    <n v="15.094500000000002"/>
    <n v="44.664349999999999"/>
    <n v="1.0444597439614142E-2"/>
    <n v="3361"/>
    <n v="0.10052390307793058"/>
    <n v="3.2823764668736518E-3"/>
    <n v="0"/>
    <n v="0.99671762353312632"/>
    <n v="0.18316397753465571"/>
    <n v="0.47888192708502414"/>
    <n v="0.33795409538032017"/>
    <x v="0"/>
    <m/>
    <x v="0"/>
    <m/>
    <m/>
    <x v="0"/>
    <m/>
    <x v="0"/>
    <x v="0"/>
    <m/>
    <x v="0"/>
    <x v="0"/>
    <x v="0"/>
    <m/>
    <x v="0"/>
    <x v="0"/>
    <x v="0"/>
    <x v="0"/>
    <x v="0"/>
    <x v="0"/>
    <x v="0"/>
    <x v="0"/>
    <x v="0"/>
    <x v="0"/>
    <x v="0"/>
    <x v="0"/>
    <x v="0"/>
    <m/>
    <x v="0"/>
    <x v="0"/>
    <x v="0"/>
    <x v="0"/>
    <x v="0"/>
    <s v="DST NO. 2"/>
    <m/>
    <x v="0"/>
    <m/>
    <m/>
    <m/>
    <m/>
    <x v="0"/>
    <x v="2"/>
  </r>
  <r>
    <x v="0"/>
    <s v="T24N R101W S31 fLANCE"/>
    <n v="49007623"/>
    <x v="0"/>
    <x v="1"/>
    <m/>
    <m/>
    <s v="31"/>
    <s v=" 24"/>
    <s v=" 101"/>
    <n v="42.011470000000003"/>
    <n v="-108.88995"/>
    <s v="4903705931"/>
    <s v="R. R. MAXUNIT NO. 1"/>
    <x v="0"/>
    <x v="22"/>
    <m/>
    <n v="1042"/>
    <n v="37"/>
    <x v="0"/>
    <n v="3643"/>
    <n v="3680"/>
    <n v="5100"/>
    <m/>
    <x v="0"/>
    <d v="1964-09-21T00:00:00"/>
    <n v="8.6999998092651367"/>
    <x v="0"/>
    <n v="209"/>
    <n v="59"/>
    <n v="10088"/>
    <n v="161"/>
    <x v="0"/>
    <n v="15700"/>
    <n v="744"/>
    <m/>
    <x v="0"/>
    <n v="69"/>
    <n v="26728"/>
    <x v="0"/>
    <m/>
    <n v="10.4291"/>
    <n v="4.8551099999999998"/>
    <n v="438.82799999999997"/>
    <n v="4.1183800000000002"/>
    <n v="458.23058999999995"/>
    <n v="442.89699999999999"/>
    <n v="12.194159999999998"/>
    <m/>
    <x v="0"/>
    <n v="1.4365800000000002"/>
    <n v="456.52773999999999"/>
    <n v="1.8615299190551844E-3"/>
    <n v="27027"/>
    <n v="5.5622732769044737E-3"/>
    <n v="2.2759501935477509E-2"/>
    <n v="1.0595342401737082E-2"/>
    <n v="0.96664515566278542"/>
    <n v="0.97014258104009188"/>
    <n v="2.6710666037511759E-2"/>
    <n v="3.1467529223963482E-3"/>
    <x v="0"/>
    <m/>
    <x v="0"/>
    <m/>
    <m/>
    <x v="0"/>
    <m/>
    <x v="0"/>
    <x v="0"/>
    <m/>
    <x v="0"/>
    <x v="0"/>
    <x v="0"/>
    <m/>
    <x v="0"/>
    <x v="0"/>
    <x v="0"/>
    <x v="0"/>
    <x v="0"/>
    <x v="0"/>
    <x v="0"/>
    <x v="0"/>
    <x v="0"/>
    <x v="0"/>
    <x v="0"/>
    <x v="0"/>
    <x v="0"/>
    <m/>
    <x v="0"/>
    <x v="0"/>
    <x v="0"/>
    <x v="0"/>
    <x v="0"/>
    <s v="DST NO. 1"/>
    <m/>
    <x v="0"/>
    <m/>
    <m/>
    <m/>
    <m/>
    <x v="5"/>
    <x v="2"/>
  </r>
  <r>
    <x v="1"/>
    <s v="T20N R108W S20 fLANCE"/>
    <n v="5852"/>
    <x v="0"/>
    <x v="4"/>
    <s v="JONAH"/>
    <s v="NE SE"/>
    <n v="20"/>
    <n v="20"/>
    <n v="108"/>
    <n v="42.46651"/>
    <n v="-109.735546"/>
    <s v="4903524832"/>
    <s v="63-20 STUD HORSE BUTTE"/>
    <x v="0"/>
    <x v="22"/>
    <m/>
    <m/>
    <n v="2896"/>
    <x v="0"/>
    <n v="7890"/>
    <n v="10786"/>
    <n v="10855"/>
    <n v="10823"/>
    <x v="1"/>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1"/>
    <x v="1"/>
    <n v="0"/>
    <x v="1"/>
    <x v="1"/>
    <x v="1"/>
    <n v="2.4"/>
    <x v="1"/>
    <x v="3"/>
    <x v="1"/>
    <x v="1"/>
    <x v="0"/>
    <x v="0"/>
    <x v="0"/>
    <x v="0"/>
    <x v="0"/>
    <x v="0"/>
    <x v="0"/>
    <x v="0"/>
    <x v="0"/>
    <m/>
    <x v="0"/>
    <x v="0"/>
    <x v="0"/>
    <x v="0"/>
    <x v="0"/>
    <m/>
    <m/>
    <x v="0"/>
    <s v="WYOMING ANALYTICAL LABS ROCK SPRINGS ID No D8341"/>
    <m/>
    <s v="7890-10786"/>
    <d v="2007-10-10T00:00:00"/>
    <x v="0"/>
    <x v="0"/>
  </r>
  <r>
    <x v="0"/>
    <s v="T23N R106W S33 fLANCE"/>
    <n v="49007628"/>
    <x v="0"/>
    <x v="1"/>
    <s v="WILDCAT"/>
    <m/>
    <s v="33"/>
    <s v=" 23"/>
    <s v=" 106"/>
    <n v="41.92212"/>
    <n v="-109.42039"/>
    <s v="4903705897"/>
    <s v="WINDMILL NO. 1"/>
    <x v="0"/>
    <x v="22"/>
    <m/>
    <m/>
    <n v="63"/>
    <x v="0"/>
    <n v="6512"/>
    <n v="6575"/>
    <n v="11970"/>
    <m/>
    <x v="0"/>
    <d v="1964-10-16T00:00:00"/>
    <n v="8.1000003814697266"/>
    <x v="0"/>
    <n v="781"/>
    <n v="101"/>
    <n v="16016"/>
    <n v="370"/>
    <x v="0"/>
    <n v="25000"/>
    <n v="866"/>
    <m/>
    <x v="0"/>
    <n v="1750"/>
    <n v="44459"/>
    <x v="0"/>
    <m/>
    <n v="38.971899999999998"/>
    <n v="8.3112899999999996"/>
    <n v="696.69599999999991"/>
    <n v="9.464599999999999"/>
    <n v="753.44378999999992"/>
    <n v="705.25"/>
    <n v="14.193739999999998"/>
    <m/>
    <x v="0"/>
    <n v="36.435000000000002"/>
    <n v="755.87874000000011"/>
    <n v="-1.6132734730993417E-3"/>
    <n v="44881"/>
    <n v="4.7235280949182896E-3"/>
    <n v="5.1725026494677195E-2"/>
    <n v="1.1031068422503025E-2"/>
    <n v="0.93724390508281974"/>
    <n v="0.93302002382022264"/>
    <n v="1.8777800259337889E-2"/>
    <n v="4.8202175920439301E-2"/>
    <x v="0"/>
    <m/>
    <x v="0"/>
    <m/>
    <m/>
    <x v="0"/>
    <m/>
    <x v="0"/>
    <x v="0"/>
    <m/>
    <x v="0"/>
    <x v="0"/>
    <x v="0"/>
    <m/>
    <x v="0"/>
    <x v="0"/>
    <x v="0"/>
    <x v="0"/>
    <x v="0"/>
    <x v="0"/>
    <x v="0"/>
    <x v="0"/>
    <x v="0"/>
    <x v="0"/>
    <x v="0"/>
    <x v="0"/>
    <x v="0"/>
    <m/>
    <x v="0"/>
    <x v="0"/>
    <x v="0"/>
    <x v="0"/>
    <x v="0"/>
    <s v="DST NO. 1"/>
    <m/>
    <x v="0"/>
    <m/>
    <m/>
    <m/>
    <m/>
    <x v="0"/>
    <x v="0"/>
  </r>
  <r>
    <x v="1"/>
    <s v="T28N R108W S07 fLANCE"/>
    <n v="4395"/>
    <x v="0"/>
    <x v="4"/>
    <s v="JONAH"/>
    <s v="NE SW"/>
    <n v="7"/>
    <n v="28"/>
    <n v="108"/>
    <n v="42.416670000000003"/>
    <n v="-109.73527799999999"/>
    <s v="4903522585"/>
    <s v="JONAH FEDERAL 11-7"/>
    <x v="0"/>
    <x v="22"/>
    <m/>
    <m/>
    <m/>
    <x v="0"/>
    <s v="7531"/>
    <m/>
    <n v="10552"/>
    <n v="10251"/>
    <x v="1"/>
    <d v="2003-04-27T00:00:00"/>
    <n v="8"/>
    <x v="1"/>
    <n v="6.16"/>
    <n v="1.1499999999999999"/>
    <n v="654"/>
    <n v="10.199999999999999"/>
    <x v="1"/>
    <n v="340"/>
    <n v="881"/>
    <m/>
    <x v="0"/>
    <n v="29"/>
    <n v="2192"/>
    <x v="1"/>
    <s v="ENCANA"/>
    <n v="0.30738399999999999"/>
    <n v="9.4633499999999995E-2"/>
    <n v="28.448999999999998"/>
    <n v="0.26091599999999998"/>
    <n v="29.111933499999999"/>
    <n v="9.5914000000000001"/>
    <n v="14.439589999999999"/>
    <n v="0"/>
    <x v="1"/>
    <n v="0.60378000000000009"/>
    <n v="24.63477"/>
    <n v="8.3301173996652655E-2"/>
    <n v="1921.51"/>
    <n v="-6.5756495061395248E-2"/>
    <n v="1.055869408330436E-2"/>
    <n v="3.250677252337087E-3"/>
    <n v="0.98619062866435858"/>
    <n v="0.38934400442951161"/>
    <n v="0.58614673487919711"/>
    <n v="2.4509260691291217E-2"/>
    <x v="0"/>
    <n v="0.86"/>
    <x v="0"/>
    <m/>
    <m/>
    <x v="0"/>
    <n v="2890"/>
    <x v="1"/>
    <x v="0"/>
    <m/>
    <x v="0"/>
    <x v="0"/>
    <x v="0"/>
    <m/>
    <x v="0"/>
    <x v="0"/>
    <x v="0"/>
    <x v="0"/>
    <x v="0"/>
    <x v="0"/>
    <x v="0"/>
    <x v="0"/>
    <x v="0"/>
    <x v="0"/>
    <x v="0"/>
    <x v="0"/>
    <x v="0"/>
    <m/>
    <x v="0"/>
    <x v="0"/>
    <x v="0"/>
    <x v="0"/>
    <x v="0"/>
    <m/>
    <n v="2003427"/>
    <x v="0"/>
    <s v="WYOMING ANALYTICAL LABS ROCK SPRINGS ID No RS-5754 - C6959-C6984"/>
    <m/>
    <m/>
    <d v="2003-04-30T00:00:00"/>
    <x v="0"/>
    <x v="0"/>
  </r>
  <r>
    <x v="1"/>
    <s v="T28N R108W S18 fLANCE"/>
    <n v="4393"/>
    <x v="0"/>
    <x v="4"/>
    <s v="JONAH"/>
    <s v="NW NW"/>
    <n v="18"/>
    <n v="28"/>
    <n v="108"/>
    <n v="42.408889000000002"/>
    <n v="-109.74166700000001"/>
    <s v="4903522416"/>
    <s v="JONAH FEDERAL 4-18"/>
    <x v="0"/>
    <x v="22"/>
    <m/>
    <m/>
    <m/>
    <x v="0"/>
    <s v="7559"/>
    <m/>
    <n v="10395"/>
    <n v="10320"/>
    <x v="1"/>
    <d v="2003-04-27T00:00:00"/>
    <n v="7.91"/>
    <x v="1"/>
    <n v="6.92"/>
    <n v="0.6"/>
    <n v="878"/>
    <n v="12"/>
    <x v="1"/>
    <n v="430"/>
    <n v="1201"/>
    <m/>
    <x v="0"/>
    <n v="45"/>
    <n v="2634"/>
    <x v="2"/>
    <s v="ENCANA"/>
    <n v="0.345308"/>
    <n v="4.9374000000000001E-2"/>
    <n v="38.192999999999998"/>
    <n v="0.30696000000000001"/>
    <n v="38.894641999999997"/>
    <n v="12.1303"/>
    <n v="19.684389999999997"/>
    <n v="0"/>
    <x v="1"/>
    <n v="0.93690000000000007"/>
    <n v="32.75159"/>
    <n v="8.574145253026004E-2"/>
    <n v="2573.52"/>
    <n v="-1.1613973638123332E-2"/>
    <n v="8.8780351802698176E-3"/>
    <n v="1.269429347106473E-3"/>
    <n v="0.98985253547262364"/>
    <n v="0.37037285823375293"/>
    <n v="0.6010208970007257"/>
    <n v="2.8606244765521309E-2"/>
    <x v="0"/>
    <n v="9.48"/>
    <x v="0"/>
    <m/>
    <m/>
    <x v="0"/>
    <n v="3450"/>
    <x v="1"/>
    <x v="0"/>
    <m/>
    <x v="0"/>
    <x v="0"/>
    <x v="0"/>
    <m/>
    <x v="0"/>
    <x v="0"/>
    <x v="0"/>
    <x v="0"/>
    <x v="0"/>
    <x v="0"/>
    <x v="0"/>
    <x v="0"/>
    <x v="0"/>
    <x v="0"/>
    <x v="0"/>
    <x v="0"/>
    <x v="0"/>
    <m/>
    <x v="0"/>
    <x v="0"/>
    <x v="0"/>
    <x v="0"/>
    <x v="0"/>
    <m/>
    <n v="2003427"/>
    <x v="0"/>
    <s v="WYOMING ANALYTICAL LABS ROCK SPRINGS ID No RS-5754 - C6959-C6984"/>
    <m/>
    <m/>
    <d v="2003-04-30T00:00:00"/>
    <x v="0"/>
    <x v="0"/>
  </r>
  <r>
    <x v="1"/>
    <s v="T28N R109W S11 fLANCE"/>
    <n v="5190"/>
    <x v="0"/>
    <x v="4"/>
    <s v="JONAH"/>
    <s v="NE NE"/>
    <n v="11"/>
    <n v="28"/>
    <n v="109"/>
    <n v="42.422929000000003"/>
    <n v="-109.76534100000001"/>
    <s v="4903523838"/>
    <s v="17-11 CORONA"/>
    <x v="0"/>
    <x v="22"/>
    <m/>
    <m/>
    <n v="2744"/>
    <x v="0"/>
    <n v="7424"/>
    <n v="10168"/>
    <n v="10266"/>
    <n v="10257"/>
    <x v="1"/>
    <d v="1899-12-31T00:00:00"/>
    <n v="6.61"/>
    <x v="1"/>
    <n v="6"/>
    <n v="0"/>
    <n v="170"/>
    <n v="0"/>
    <x v="1"/>
    <n v="199"/>
    <n v="0"/>
    <n v="0"/>
    <x v="1"/>
    <n v="82"/>
    <n v="698"/>
    <x v="0"/>
    <s v="BP AMERICA PRODUCTION COMPANY"/>
    <n v="0.2994"/>
    <n v="0"/>
    <n v="7.3949999999999996"/>
    <n v="0"/>
    <n v="7.6943999999999999"/>
    <n v="5.6137899999999998"/>
    <n v="0"/>
    <n v="0"/>
    <x v="1"/>
    <n v="1.7072400000000001"/>
    <n v="7.3210300000000004"/>
    <n v="2.4865754760269903E-2"/>
    <n v="457"/>
    <n v="-0.20865800865800865"/>
    <n v="3.891141609482221E-2"/>
    <n v="0"/>
    <n v="0.96108858390517771"/>
    <n v="0.76680330499943306"/>
    <n v="0"/>
    <n v="0.23319669500056686"/>
    <x v="1"/>
    <n v="6"/>
    <x v="1"/>
    <n v="0"/>
    <n v="0"/>
    <x v="1"/>
    <n v="1210"/>
    <x v="2"/>
    <x v="1"/>
    <n v="0"/>
    <x v="1"/>
    <x v="1"/>
    <x v="1"/>
    <n v="0"/>
    <x v="1"/>
    <x v="3"/>
    <x v="1"/>
    <x v="1"/>
    <x v="0"/>
    <x v="0"/>
    <x v="0"/>
    <x v="0"/>
    <x v="0"/>
    <x v="0"/>
    <x v="0"/>
    <x v="0"/>
    <x v="0"/>
    <m/>
    <x v="0"/>
    <x v="0"/>
    <x v="0"/>
    <x v="0"/>
    <x v="0"/>
    <m/>
    <n v="19000101"/>
    <x v="0"/>
    <s v="BP ID No J06016 - D5071  RS-8477"/>
    <m/>
    <s v="7424-10168"/>
    <d v="2006-07-26T00:00:00"/>
    <x v="0"/>
    <x v="0"/>
  </r>
  <r>
    <x v="1"/>
    <s v="T28N R109W S11 fLANCE"/>
    <n v="3139"/>
    <x v="0"/>
    <x v="4"/>
    <s v="JONAH"/>
    <s v="SW NE"/>
    <n v="11"/>
    <n v="28"/>
    <n v="109"/>
    <n v="42.419170000000001"/>
    <n v="-109.76778"/>
    <s v="4903522163"/>
    <s v="CORONA 7-11"/>
    <x v="0"/>
    <x v="22"/>
    <m/>
    <m/>
    <s v=""/>
    <x v="0"/>
    <m/>
    <m/>
    <n v="12640"/>
    <n v="12631"/>
    <x v="1"/>
    <d v="2001-02-01T00:00:00"/>
    <n v="7.54"/>
    <x v="1"/>
    <n v="7.48"/>
    <m/>
    <n v="445"/>
    <n v="12.2"/>
    <x v="1"/>
    <n v="220"/>
    <n v="707"/>
    <m/>
    <x v="0"/>
    <n v="44"/>
    <n v="1620"/>
    <x v="0"/>
    <s v="BP AMOCO PRODUCTION COMPANY"/>
    <n v="0.37325200000000003"/>
    <n v="0"/>
    <n v="19.357500000000002"/>
    <n v="0.31207599999999996"/>
    <n v="20.042828"/>
    <n v="6.2061999999999999"/>
    <n v="11.587729999999999"/>
    <n v="0"/>
    <x v="1"/>
    <n v="0.91608000000000012"/>
    <n v="18.71001"/>
    <n v="3.4392784342658973E-2"/>
    <n v="1435.68"/>
    <n v="-6.0320452403392996E-2"/>
    <n v="1.8622721304598334E-2"/>
    <n v="0"/>
    <n v="0.98137727869540159"/>
    <n v="0.33170479331651881"/>
    <n v="0.61933318047398145"/>
    <n v="4.8962026209499625E-2"/>
    <x v="0"/>
    <m/>
    <x v="0"/>
    <m/>
    <m/>
    <x v="0"/>
    <m/>
    <x v="0"/>
    <x v="0"/>
    <m/>
    <x v="0"/>
    <x v="0"/>
    <x v="0"/>
    <m/>
    <x v="0"/>
    <x v="0"/>
    <x v="0"/>
    <x v="0"/>
    <x v="0"/>
    <x v="1"/>
    <x v="0"/>
    <x v="0"/>
    <x v="0"/>
    <x v="0"/>
    <x v="0"/>
    <x v="0"/>
    <x v="0"/>
    <m/>
    <x v="0"/>
    <x v="0"/>
    <x v="0"/>
    <x v="0"/>
    <x v="0"/>
    <s v="TPH: 474 MG/L"/>
    <n v="20010201"/>
    <x v="0"/>
    <s v="WYOMING ANALYTICAL LABS ROCK SPRINGS REQUEST No RS-3850 - LAB No A893-A904"/>
    <m/>
    <m/>
    <d v="2001-02-12T00:00:00"/>
    <x v="0"/>
    <x v="0"/>
  </r>
  <r>
    <x v="1"/>
    <s v="T28N R109W S11 fLANCE"/>
    <n v="3140"/>
    <x v="0"/>
    <x v="4"/>
    <s v="JONAH"/>
    <s v="SE NE"/>
    <n v="11"/>
    <n v="28"/>
    <n v="109"/>
    <n v="42.42"/>
    <n v="-109.76472200000001"/>
    <s v="4903522244"/>
    <s v="CORONA 8-11"/>
    <x v="0"/>
    <x v="22"/>
    <m/>
    <m/>
    <s v=""/>
    <x v="0"/>
    <m/>
    <m/>
    <n v="10386"/>
    <n v="10375"/>
    <x v="1"/>
    <d v="2001-02-01T00:00:00"/>
    <n v="7.07"/>
    <x v="1"/>
    <n v="3530"/>
    <m/>
    <n v="854"/>
    <n v="40.4"/>
    <x v="1"/>
    <n v="7000"/>
    <n v="488"/>
    <m/>
    <x v="0"/>
    <n v="97"/>
    <n v="11900"/>
    <x v="0"/>
    <s v="BP AMOCO PRODUCTION COM[ANY"/>
    <n v="176.14699999999999"/>
    <n v="0"/>
    <n v="37.149000000000001"/>
    <n v="1.0334319999999999"/>
    <n v="214.329432"/>
    <n v="197.47"/>
    <n v="7.9983199999999988"/>
    <n v="0"/>
    <x v="1"/>
    <n v="2.0195400000000001"/>
    <n v="207.48786000000001"/>
    <n v="1.6219278179804883E-2"/>
    <n v="12009.4"/>
    <n v="4.5756062469154233E-3"/>
    <n v="0.82185166244456798"/>
    <n v="0"/>
    <n v="0.17814833755543194"/>
    <n v="0.9517183318580662"/>
    <n v="3.8548375794130792E-2"/>
    <n v="9.7332923478029021E-3"/>
    <x v="0"/>
    <n v="0.63"/>
    <x v="0"/>
    <m/>
    <m/>
    <x v="0"/>
    <m/>
    <x v="0"/>
    <x v="0"/>
    <m/>
    <x v="0"/>
    <x v="0"/>
    <x v="0"/>
    <m/>
    <x v="0"/>
    <x v="0"/>
    <x v="0"/>
    <x v="0"/>
    <x v="0"/>
    <x v="2"/>
    <x v="0"/>
    <x v="0"/>
    <x v="0"/>
    <x v="0"/>
    <x v="0"/>
    <x v="0"/>
    <x v="0"/>
    <m/>
    <x v="0"/>
    <x v="0"/>
    <x v="0"/>
    <x v="0"/>
    <x v="0"/>
    <s v="TPH:  3210 MG/L"/>
    <n v="20010201"/>
    <x v="0"/>
    <s v="WYOMING ANALYTICAL LABS ROCK SPRINGS REQUEST No RS-3860 - LAB No A893-A904"/>
    <m/>
    <m/>
    <d v="2001-02-12T00:00:00"/>
    <x v="0"/>
    <x v="0"/>
  </r>
  <r>
    <x v="1"/>
    <s v="T28N R109W S12 fLANCE"/>
    <n v="4397"/>
    <x v="0"/>
    <x v="4"/>
    <s v="JONAH"/>
    <s v="NE SE"/>
    <n v="12"/>
    <n v="28"/>
    <n v="109"/>
    <n v="42.415550000000003"/>
    <n v="-109.74554999999999"/>
    <s v="4903521692"/>
    <s v="YELLOW POINT 9-12"/>
    <x v="0"/>
    <x v="22"/>
    <m/>
    <m/>
    <m/>
    <x v="0"/>
    <s v="8350"/>
    <m/>
    <n v="10417"/>
    <n v="10380"/>
    <x v="1"/>
    <d v="2003-04-27T00:00:00"/>
    <n v="6.38"/>
    <x v="1"/>
    <n v="37"/>
    <n v="6.25"/>
    <n v="884"/>
    <n v="15.9"/>
    <x v="1"/>
    <n v="1500"/>
    <n v="214"/>
    <m/>
    <x v="0"/>
    <n v="15"/>
    <n v="2848"/>
    <x v="3"/>
    <s v="ENCANA"/>
    <n v="1.8463000000000001"/>
    <n v="0.51431250000000006"/>
    <n v="38.454000000000001"/>
    <n v="0.40672199999999997"/>
    <n v="41.221334500000005"/>
    <n v="42.314999999999998"/>
    <n v="3.5074599999999996"/>
    <n v="0"/>
    <x v="1"/>
    <n v="0.31230000000000002"/>
    <n v="46.13476"/>
    <n v="-5.6245938284248669E-2"/>
    <n v="2672.15"/>
    <n v="-3.1856018405296942E-2"/>
    <n v="4.4789913339656671E-2"/>
    <n v="1.2476852247469087E-2"/>
    <n v="0.94273323441287415"/>
    <n v="0.91720429454927255"/>
    <n v="7.6026406119810735E-2"/>
    <n v="6.769299330916646E-3"/>
    <x v="0"/>
    <n v="56"/>
    <x v="0"/>
    <m/>
    <m/>
    <x v="0"/>
    <n v="4850"/>
    <x v="1"/>
    <x v="0"/>
    <m/>
    <x v="0"/>
    <x v="0"/>
    <x v="0"/>
    <m/>
    <x v="0"/>
    <x v="0"/>
    <x v="0"/>
    <x v="0"/>
    <x v="0"/>
    <x v="0"/>
    <x v="0"/>
    <x v="0"/>
    <x v="0"/>
    <x v="0"/>
    <x v="0"/>
    <x v="0"/>
    <x v="0"/>
    <m/>
    <x v="0"/>
    <x v="0"/>
    <x v="0"/>
    <x v="0"/>
    <x v="0"/>
    <m/>
    <n v="2003427"/>
    <x v="0"/>
    <s v="WYOMING ANALYTICAL LABS ID No RS-5754 - C6959-C6984"/>
    <m/>
    <m/>
    <d v="2003-05-09T00:00:00"/>
    <x v="0"/>
    <x v="0"/>
  </r>
  <r>
    <x v="1"/>
    <s v="T28N R109W S13 fLANCE"/>
    <n v="4394"/>
    <x v="0"/>
    <x v="4"/>
    <s v="JONAH"/>
    <s v="SE NE"/>
    <n v="13"/>
    <n v="28"/>
    <n v="109"/>
    <n v="42.406939999999999"/>
    <n v="-109.74722199999999"/>
    <s v="4903522514"/>
    <s v="YELLOWPOINT 8-13"/>
    <x v="0"/>
    <x v="22"/>
    <m/>
    <m/>
    <m/>
    <x v="0"/>
    <s v="8420"/>
    <m/>
    <n v="10300"/>
    <n v="10213"/>
    <x v="1"/>
    <d v="2003-04-27T00:00:00"/>
    <n v="8.0500000000000007"/>
    <x v="1"/>
    <n v="6.5"/>
    <n v="1.06"/>
    <n v="793"/>
    <n v="7.8"/>
    <x v="1"/>
    <n v="350"/>
    <n v="1174"/>
    <m/>
    <x v="0"/>
    <n v="18"/>
    <n v="2462"/>
    <x v="4"/>
    <s v="ENCANA"/>
    <n v="0.32435000000000003"/>
    <n v="8.722740000000001E-2"/>
    <n v="34.4955"/>
    <n v="0.19952399999999998"/>
    <n v="35.106601399999995"/>
    <n v="9.8734999999999999"/>
    <n v="19.241859999999999"/>
    <n v="0"/>
    <x v="1"/>
    <n v="0.37476000000000004"/>
    <n v="29.490119999999997"/>
    <n v="8.6946849286998001E-2"/>
    <n v="2350.36"/>
    <n v="-2.3198596946196946E-2"/>
    <n v="9.2390031237828702E-3"/>
    <n v="2.4846438140263848E-3"/>
    <n v="0.98827635306219075"/>
    <n v="0.33480704724158467"/>
    <n v="0.65248496784685861"/>
    <n v="1.2707984911556822E-2"/>
    <x v="0"/>
    <m/>
    <x v="0"/>
    <m/>
    <m/>
    <x v="0"/>
    <n v="3250"/>
    <x v="1"/>
    <x v="0"/>
    <m/>
    <x v="0"/>
    <x v="0"/>
    <x v="0"/>
    <m/>
    <x v="0"/>
    <x v="0"/>
    <x v="0"/>
    <x v="0"/>
    <x v="0"/>
    <x v="0"/>
    <x v="0"/>
    <x v="0"/>
    <x v="0"/>
    <x v="0"/>
    <x v="0"/>
    <x v="0"/>
    <x v="0"/>
    <m/>
    <x v="0"/>
    <x v="0"/>
    <x v="0"/>
    <x v="0"/>
    <x v="0"/>
    <m/>
    <n v="2003427"/>
    <x v="0"/>
    <s v="WYOMING ANALYTICAL LABS ROCK SPRINGS ID No RS-5754"/>
    <m/>
    <m/>
    <d v="2003-04-30T00:00:00"/>
    <x v="0"/>
    <x v="0"/>
  </r>
  <r>
    <x v="1"/>
    <s v="T28N R109W S14 fLANCE"/>
    <n v="5199"/>
    <x v="0"/>
    <x v="4"/>
    <s v="JONAH"/>
    <s v="SE NE"/>
    <n v="14"/>
    <n v="28"/>
    <n v="109"/>
    <n v="42.405735999999997"/>
    <n v="-109.765203"/>
    <s v="4903523802"/>
    <s v="33-14 CORONA"/>
    <x v="0"/>
    <x v="22"/>
    <m/>
    <m/>
    <n v="2716"/>
    <x v="0"/>
    <n v="7428"/>
    <n v="10144"/>
    <n v="10198"/>
    <n v="10164"/>
    <x v="1"/>
    <m/>
    <n v="6.6"/>
    <x v="1"/>
    <n v="160"/>
    <n v="8"/>
    <n v="880"/>
    <n v="30"/>
    <x v="1"/>
    <n v="1120"/>
    <n v="1190"/>
    <n v="0"/>
    <x v="1"/>
    <n v="44"/>
    <n v="3130"/>
    <x v="0"/>
    <s v="BP AMERICA PRODUCTION COMPANY"/>
    <n v="7.984"/>
    <n v="0.65832000000000002"/>
    <n v="38.28"/>
    <n v="0.76739999999999997"/>
    <n v="47.689719999999994"/>
    <n v="31.595199999999998"/>
    <n v="19.504099999999998"/>
    <n v="0"/>
    <x v="1"/>
    <n v="0.91608000000000012"/>
    <n v="52.01538"/>
    <n v="-4.3384541011442811E-2"/>
    <n v="3432"/>
    <n v="4.6022554099359951E-2"/>
    <n v="0.16741553525581615"/>
    <n v="1.3804232861924962E-2"/>
    <n v="0.8187802318822589"/>
    <n v="0.6074203437521748"/>
    <n v="0.37496794217402618"/>
    <n v="1.7611714073798943E-2"/>
    <x v="1"/>
    <n v="19"/>
    <x v="1"/>
    <n v="0"/>
    <n v="0"/>
    <x v="1"/>
    <n v="5420"/>
    <x v="2"/>
    <x v="1"/>
    <n v="0"/>
    <x v="1"/>
    <x v="1"/>
    <x v="1"/>
    <n v="2"/>
    <x v="1"/>
    <x v="3"/>
    <x v="1"/>
    <x v="1"/>
    <x v="0"/>
    <x v="0"/>
    <x v="0"/>
    <x v="0"/>
    <x v="0"/>
    <x v="0"/>
    <x v="0"/>
    <x v="0"/>
    <x v="0"/>
    <m/>
    <x v="0"/>
    <x v="0"/>
    <x v="0"/>
    <x v="0"/>
    <x v="0"/>
    <s v="FIELD WATER"/>
    <m/>
    <x v="0"/>
    <s v="WYOMING ANALYTICAL LABS ROCK SPRINGS ID No J06007 - D5062 - RS-8477"/>
    <m/>
    <s v="7428-10144"/>
    <d v="2006-08-01T00:00:00"/>
    <x v="0"/>
    <x v="0"/>
  </r>
  <r>
    <x v="1"/>
    <s v="T28N R109W S14 fLANCE"/>
    <n v="5196"/>
    <x v="0"/>
    <x v="4"/>
    <s v="JONAH"/>
    <s v="NW NE"/>
    <n v="14"/>
    <n v="28"/>
    <n v="109"/>
    <n v="42.408728000000004"/>
    <n v="-109.767647"/>
    <s v="4903524068"/>
    <s v="18-14 CORONA"/>
    <x v="0"/>
    <x v="22"/>
    <m/>
    <m/>
    <n v="2731"/>
    <x v="0"/>
    <n v="7429"/>
    <n v="10160"/>
    <n v="10278"/>
    <n v="10220"/>
    <x v="1"/>
    <d v="1899-12-31T00:00:00"/>
    <n v="6.71"/>
    <x v="1"/>
    <n v="9810"/>
    <n v="14"/>
    <n v="990"/>
    <n v="0"/>
    <x v="1"/>
    <n v="19300"/>
    <n v="0"/>
    <n v="0"/>
    <x v="1"/>
    <n v="82"/>
    <n v="36100"/>
    <x v="0"/>
    <s v="BP AMERICA PRODUCTION COMPANY"/>
    <n v="489.51900000000001"/>
    <n v="1.1520600000000001"/>
    <n v="43.064999999999998"/>
    <n v="0"/>
    <n v="533.73605999999995"/>
    <n v="544.45299999999997"/>
    <n v="0"/>
    <n v="0"/>
    <x v="1"/>
    <n v="1.7072400000000001"/>
    <n v="546.16023999999993"/>
    <n v="-1.1504975061031304E-2"/>
    <n v="30196"/>
    <n v="-8.9055146615180408E-2"/>
    <n v="0.91715556936512788"/>
    <n v="2.1584826028055895E-3"/>
    <n v="8.0685948032066634E-2"/>
    <n v="0.99687410420062805"/>
    <n v="0"/>
    <n v="3.1258957993719944E-3"/>
    <x v="1"/>
    <n v="8"/>
    <x v="1"/>
    <n v="0"/>
    <n v="0"/>
    <x v="1"/>
    <n v="62400"/>
    <x v="2"/>
    <x v="1"/>
    <n v="0"/>
    <x v="1"/>
    <x v="1"/>
    <x v="1"/>
    <n v="2"/>
    <x v="1"/>
    <x v="3"/>
    <x v="1"/>
    <x v="1"/>
    <x v="0"/>
    <x v="0"/>
    <x v="0"/>
    <x v="0"/>
    <x v="0"/>
    <x v="0"/>
    <x v="0"/>
    <x v="0"/>
    <x v="0"/>
    <m/>
    <x v="0"/>
    <x v="0"/>
    <x v="0"/>
    <x v="0"/>
    <x v="0"/>
    <s v="FIELD WATER"/>
    <n v="19000101"/>
    <x v="0"/>
    <s v="WYOMING ANALYTICAL LABS ROCK SPRINGS ID No J06009 - D5064 - RS-8477"/>
    <m/>
    <s v="7429-10160"/>
    <d v="2006-08-01T00:00:00"/>
    <x v="0"/>
    <x v="0"/>
  </r>
  <r>
    <x v="1"/>
    <s v="T28N R109W S14 fLANCE"/>
    <n v="3141"/>
    <x v="0"/>
    <x v="4"/>
    <s v="JONAH"/>
    <s v="NE NE"/>
    <n v="14"/>
    <n v="28"/>
    <n v="109"/>
    <n v="42.40916"/>
    <n v="-109.765"/>
    <s v="4903521751"/>
    <s v="CORONA 1-14"/>
    <x v="0"/>
    <x v="22"/>
    <m/>
    <m/>
    <s v=""/>
    <x v="0"/>
    <m/>
    <m/>
    <n v="10162"/>
    <n v="10075"/>
    <x v="1"/>
    <d v="2000-12-13T00:00:00"/>
    <n v="7.06"/>
    <x v="1"/>
    <n v="4600"/>
    <n v="0.56000000000000005"/>
    <n v="439"/>
    <n v="23.1"/>
    <x v="1"/>
    <n v="8200"/>
    <n v="191"/>
    <m/>
    <x v="0"/>
    <n v="16"/>
    <n v="13400"/>
    <x v="0"/>
    <s v="BP AMOCO PRODUCTION COMPANY"/>
    <n v="229.54"/>
    <n v="4.6082400000000003E-2"/>
    <n v="19.096499999999999"/>
    <n v="0.59089800000000003"/>
    <n v="249.27348039999998"/>
    <n v="231.322"/>
    <n v="3.1304899999999996"/>
    <n v="0"/>
    <x v="1"/>
    <n v="0.33312000000000003"/>
    <n v="234.78561000000002"/>
    <n v="2.9929962451542801E-2"/>
    <n v="13469.66"/>
    <n v="2.5925151267265703E-3"/>
    <n v="0.92083602167252454"/>
    <n v="1.8486683752340309E-4"/>
    <n v="7.8979111489952139E-2"/>
    <n v="0.98524777561963861"/>
    <n v="1.333339807324648E-2"/>
    <n v="1.4188263071148186E-3"/>
    <x v="0"/>
    <m/>
    <x v="0"/>
    <m/>
    <m/>
    <x v="0"/>
    <n v="15100"/>
    <x v="0"/>
    <x v="0"/>
    <m/>
    <x v="0"/>
    <x v="0"/>
    <x v="0"/>
    <m/>
    <x v="0"/>
    <x v="0"/>
    <x v="0"/>
    <x v="0"/>
    <x v="0"/>
    <x v="0"/>
    <x v="0"/>
    <x v="0"/>
    <x v="0"/>
    <x v="0"/>
    <x v="0"/>
    <x v="0"/>
    <x v="0"/>
    <m/>
    <x v="0"/>
    <x v="0"/>
    <x v="0"/>
    <x v="0"/>
    <x v="0"/>
    <m/>
    <n v="20001213"/>
    <x v="0"/>
    <s v="WYOMING ANALYTICAL LABS ROCK SPRINGS REQUEST No RS-3796 - LAB No A 704"/>
    <m/>
    <m/>
    <d v="2000-12-27T00:00:00"/>
    <x v="0"/>
    <x v="0"/>
  </r>
  <r>
    <x v="1"/>
    <s v="T29N R107W S02 fLANCE"/>
    <n v="3165"/>
    <x v="0"/>
    <x v="4"/>
    <s v="JONAH"/>
    <s v="SW NW"/>
    <n v="2"/>
    <n v="29"/>
    <n v="107"/>
    <n v="42.454439999999998"/>
    <n v="-109.63306"/>
    <s v="4903522066"/>
    <s v="CABRITO 5-29"/>
    <x v="0"/>
    <x v="22"/>
    <m/>
    <m/>
    <s v=""/>
    <x v="0"/>
    <m/>
    <m/>
    <n v="12401"/>
    <n v="12391"/>
    <x v="1"/>
    <d v="2000-12-14T00:00:00"/>
    <n v="7.07"/>
    <x v="1"/>
    <n v="1410"/>
    <n v="5.94"/>
    <n v="2780"/>
    <n v="248"/>
    <x v="1"/>
    <n v="6400"/>
    <n v="713"/>
    <m/>
    <x v="0"/>
    <n v="16"/>
    <n v="11900"/>
    <x v="0"/>
    <s v="BP AMOCO PRODUCTION COMPANY"/>
    <n v="70.358999999999995"/>
    <n v="0.48880260000000003"/>
    <n v="120.93"/>
    <n v="6.3438399999999993"/>
    <n v="198.12164259999997"/>
    <n v="180.54399999999998"/>
    <n v="11.686069999999999"/>
    <n v="0"/>
    <x v="1"/>
    <n v="0.33312000000000003"/>
    <n v="192.56318999999999"/>
    <n v="1.4227459415326127E-2"/>
    <n v="11572.94"/>
    <n v="-1.3933491075255143E-2"/>
    <n v="0.35513030821197122"/>
    <n v="2.4671842691455664E-3"/>
    <n v="0.64240250751888328"/>
    <n v="0.93758313829346096"/>
    <n v="6.068693606498729E-2"/>
    <n v="1.7299256415517423E-3"/>
    <x v="0"/>
    <m/>
    <x v="0"/>
    <m/>
    <m/>
    <x v="0"/>
    <n v="17700"/>
    <x v="0"/>
    <x v="0"/>
    <m/>
    <x v="0"/>
    <x v="0"/>
    <x v="0"/>
    <m/>
    <x v="0"/>
    <x v="0"/>
    <x v="0"/>
    <x v="0"/>
    <x v="0"/>
    <x v="0"/>
    <x v="0"/>
    <x v="0"/>
    <x v="0"/>
    <x v="0"/>
    <x v="0"/>
    <x v="0"/>
    <x v="0"/>
    <m/>
    <x v="0"/>
    <x v="0"/>
    <x v="0"/>
    <x v="0"/>
    <x v="0"/>
    <m/>
    <n v="20001214"/>
    <x v="0"/>
    <s v="WYOMING ANALYTICAL LABS ROCK SPRINGS REQUEST No RS-3796 - LAB No A699"/>
    <m/>
    <m/>
    <d v="2000-12-27T00:00:00"/>
    <x v="0"/>
    <x v="0"/>
  </r>
  <r>
    <x v="1"/>
    <s v="T29N R107W S04 fLANCE"/>
    <n v="4491"/>
    <x v="0"/>
    <x v="4"/>
    <s v="PINEDALE"/>
    <s v="SE NW"/>
    <n v="4"/>
    <n v="29"/>
    <n v="107"/>
    <n v="42.512568999999999"/>
    <n v="-109.608581"/>
    <s v="4903523084"/>
    <s v="ANTELOPE 6-4"/>
    <x v="0"/>
    <x v="22"/>
    <m/>
    <m/>
    <s v=""/>
    <x v="0"/>
    <m/>
    <m/>
    <n v="13580"/>
    <m/>
    <x v="1"/>
    <d v="2004-12-21T00:00:00"/>
    <n v="7.44"/>
    <x v="1"/>
    <n v="463"/>
    <n v="4.5999999999999996"/>
    <n v="1460"/>
    <n v="60"/>
    <x v="1"/>
    <n v="2860"/>
    <n v="630"/>
    <m/>
    <x v="0"/>
    <n v="167"/>
    <n v="6180"/>
    <x v="0"/>
    <s v="BP AMERICA PRODUCTION COMPANY"/>
    <n v="23.1037"/>
    <n v="0.37853399999999998"/>
    <n v="63.51"/>
    <n v="1.5347999999999999"/>
    <n v="88.527034"/>
    <n v="80.680599999999998"/>
    <n v="10.325699999999999"/>
    <n v="0"/>
    <x v="1"/>
    <n v="3.4769400000000004"/>
    <n v="94.483239999999995"/>
    <n v="-3.254574658469718E-2"/>
    <n v="5644.6"/>
    <n v="-4.527848722155503E-2"/>
    <n v="0.2609790360761437"/>
    <n v="4.2759141800684294E-3"/>
    <n v="0.73474504974378785"/>
    <n v="0.85391440852367051"/>
    <n v="0.10928604903896183"/>
    <n v="3.6799542437367737E-2"/>
    <x v="0"/>
    <n v="3"/>
    <x v="0"/>
    <m/>
    <m/>
    <x v="0"/>
    <n v="10600"/>
    <x v="1"/>
    <x v="0"/>
    <m/>
    <x v="0"/>
    <x v="0"/>
    <x v="0"/>
    <n v="2"/>
    <x v="0"/>
    <x v="0"/>
    <x v="0"/>
    <x v="0"/>
    <x v="0"/>
    <x v="0"/>
    <x v="0"/>
    <x v="0"/>
    <x v="0"/>
    <x v="0"/>
    <x v="0"/>
    <x v="0"/>
    <x v="0"/>
    <m/>
    <x v="0"/>
    <x v="0"/>
    <x v="0"/>
    <x v="0"/>
    <x v="0"/>
    <m/>
    <n v="20041221"/>
    <x v="0"/>
    <s v="WYOMING ANALYTICAL LABS ROCK SPRINGS ID No RS-7222"/>
    <m/>
    <m/>
    <d v="2005-01-05T00:00:00"/>
    <x v="0"/>
    <x v="0"/>
  </r>
  <r>
    <x v="1"/>
    <s v="T29N R107W S04 fLANCE"/>
    <n v="4155"/>
    <x v="0"/>
    <x v="4"/>
    <s v="JONAH"/>
    <s v="SW SE"/>
    <n v="4"/>
    <n v="29"/>
    <n v="107"/>
    <n v="42.50611"/>
    <n v="-109.60381"/>
    <s v="4903521739"/>
    <s v="ANTELOPE 15-4"/>
    <x v="0"/>
    <x v="22"/>
    <m/>
    <m/>
    <s v=""/>
    <x v="0"/>
    <m/>
    <m/>
    <n v="12095"/>
    <m/>
    <x v="1"/>
    <d v="2003-11-02T00:00:00"/>
    <n v="7.55"/>
    <x v="1"/>
    <n v="51"/>
    <n v="8.5"/>
    <n v="3966"/>
    <n v="67"/>
    <x v="1"/>
    <n v="5048"/>
    <n v="1058"/>
    <m/>
    <x v="0"/>
    <n v="7"/>
    <n v="10125"/>
    <x v="0"/>
    <s v="BP"/>
    <n v="2.5449000000000002"/>
    <n v="0.699465"/>
    <n v="172.52099999999999"/>
    <n v="1.7138599999999999"/>
    <n v="177.47922499999999"/>
    <n v="142.40407999999999"/>
    <n v="17.340619999999998"/>
    <n v="0"/>
    <x v="1"/>
    <n v="0.14574000000000001"/>
    <n v="159.89043999999998"/>
    <n v="5.2135051917012176E-2"/>
    <n v="10205.5"/>
    <n v="3.9595681365436168E-3"/>
    <n v="1.433914307435138E-2"/>
    <n v="3.941109163621827E-3"/>
    <n v="0.98171974776202686"/>
    <n v="0.89063536256451614"/>
    <n v="0.10845313828644164"/>
    <n v="9.1149914904230689E-4"/>
    <x v="0"/>
    <n v="0.24"/>
    <x v="0"/>
    <m/>
    <m/>
    <x v="0"/>
    <n v="16260"/>
    <x v="1"/>
    <x v="0"/>
    <m/>
    <x v="0"/>
    <x v="0"/>
    <x v="0"/>
    <n v="19"/>
    <x v="0"/>
    <x v="0"/>
    <x v="0"/>
    <x v="0"/>
    <x v="0"/>
    <x v="0"/>
    <x v="0"/>
    <x v="0"/>
    <x v="0"/>
    <x v="0"/>
    <x v="0"/>
    <x v="0"/>
    <x v="0"/>
    <m/>
    <x v="0"/>
    <x v="0"/>
    <x v="0"/>
    <x v="0"/>
    <x v="0"/>
    <m/>
    <n v="20031109"/>
    <x v="0"/>
    <s v="WYOMING ANALYTICAL LABS ROCK SPRINGS ID No C8617"/>
    <m/>
    <m/>
    <d v="2003-11-19T00:00:00"/>
    <x v="0"/>
    <x v="0"/>
  </r>
  <r>
    <x v="1"/>
    <s v="T29N R107W S04 fLANCE"/>
    <n v="4187"/>
    <x v="0"/>
    <x v="4"/>
    <s v="PINEDALE"/>
    <s v="SW NW"/>
    <n v="4"/>
    <n v="29"/>
    <n v="107"/>
    <n v="42.512520000000002"/>
    <n v="-109.613669"/>
    <s v="4903522429"/>
    <s v="ANTELOPE 5-4"/>
    <x v="0"/>
    <x v="22"/>
    <m/>
    <m/>
    <s v=""/>
    <x v="0"/>
    <m/>
    <m/>
    <n v="14020"/>
    <m/>
    <x v="1"/>
    <d v="2004-03-30T00:00:00"/>
    <n v="7.69"/>
    <x v="1"/>
    <n v="511"/>
    <n v="20.2"/>
    <n v="3650"/>
    <n v="78.5"/>
    <x v="1"/>
    <n v="6048"/>
    <n v="1058"/>
    <m/>
    <x v="0"/>
    <n v="6"/>
    <n v="11355"/>
    <x v="0"/>
    <s v="BP AMERICA PRODUCTION COMPANY"/>
    <n v="25.498899999999999"/>
    <n v="1.662258"/>
    <n v="158.77500000000001"/>
    <n v="2.0080299999999998"/>
    <n v="187.94418799999997"/>
    <n v="170.61408"/>
    <n v="17.340619999999998"/>
    <n v="0"/>
    <x v="1"/>
    <n v="0.12492"/>
    <n v="188.07962000000001"/>
    <n v="-3.6016868378726987E-4"/>
    <n v="11371.7"/>
    <n v="7.348185174266711E-4"/>
    <n v="0.13567272428770186"/>
    <n v="8.8444235370555881E-3"/>
    <n v="0.85548285217524256"/>
    <n v="0.90713751973765155"/>
    <n v="9.2198293467415537E-2"/>
    <n v="6.6418679493291191E-4"/>
    <x v="0"/>
    <n v="26.5"/>
    <x v="0"/>
    <m/>
    <m/>
    <x v="0"/>
    <n v="15100"/>
    <x v="1"/>
    <x v="0"/>
    <m/>
    <x v="0"/>
    <x v="0"/>
    <x v="0"/>
    <n v="20.399999999999999"/>
    <x v="0"/>
    <x v="0"/>
    <x v="0"/>
    <x v="0"/>
    <x v="0"/>
    <x v="0"/>
    <x v="0"/>
    <x v="0"/>
    <x v="0"/>
    <x v="0"/>
    <x v="0"/>
    <x v="0"/>
    <x v="0"/>
    <m/>
    <x v="0"/>
    <x v="0"/>
    <x v="0"/>
    <x v="0"/>
    <x v="0"/>
    <m/>
    <n v="20040330"/>
    <x v="0"/>
    <s v="WYOMING ANALYTICAL LABS ROCK SPRINGS ID No C9248-C9253"/>
    <m/>
    <m/>
    <d v="2004-04-02T00:00:00"/>
    <x v="0"/>
    <x v="0"/>
  </r>
  <r>
    <x v="1"/>
    <s v="T29N R107W S05 fLANCE"/>
    <n v="5201"/>
    <x v="0"/>
    <x v="4"/>
    <s v="PINEDALE"/>
    <s v="NE SE"/>
    <n v="5"/>
    <n v="29"/>
    <n v="107"/>
    <n v="42.509006999999997"/>
    <n v="-109.618427"/>
    <s v="4903523305"/>
    <s v="10-5 ANTELOPE"/>
    <x v="0"/>
    <x v="22"/>
    <m/>
    <m/>
    <n v="2581"/>
    <x v="0"/>
    <n v="7593"/>
    <n v="10174"/>
    <n v="13866"/>
    <n v="10209"/>
    <x v="1"/>
    <m/>
    <n v="6.97"/>
    <x v="1"/>
    <n v="980"/>
    <n v="0"/>
    <n v="2720"/>
    <n v="75"/>
    <x v="1"/>
    <n v="5720"/>
    <n v="1200"/>
    <n v="0"/>
    <x v="1"/>
    <n v="36"/>
    <n v="10900"/>
    <x v="0"/>
    <s v="BP AMERICA PRODUCTION COMPANY"/>
    <n v="48.902000000000001"/>
    <n v="0"/>
    <n v="118.32"/>
    <n v="1.9184999999999999"/>
    <n v="169.14049999999997"/>
    <n v="161.3612"/>
    <n v="19.667999999999999"/>
    <n v="0"/>
    <x v="1"/>
    <n v="0.74952000000000008"/>
    <n v="181.77871999999999"/>
    <n v="-3.6014613277665496E-2"/>
    <n v="10731"/>
    <n v="-7.8128611714668762E-3"/>
    <n v="0.28912058318380285"/>
    <n v="0"/>
    <n v="0.71087941681619726"/>
    <n v="0.8876792619070043"/>
    <n v="0.10819748318174977"/>
    <n v="4.123254911245937E-3"/>
    <x v="1"/>
    <n v="2.2000000000000002"/>
    <x v="1"/>
    <n v="0"/>
    <n v="0"/>
    <x v="1"/>
    <n v="18400"/>
    <x v="2"/>
    <x v="1"/>
    <n v="0"/>
    <x v="1"/>
    <x v="1"/>
    <x v="1"/>
    <n v="11"/>
    <x v="1"/>
    <x v="3"/>
    <x v="1"/>
    <x v="1"/>
    <x v="0"/>
    <x v="0"/>
    <x v="0"/>
    <x v="0"/>
    <x v="0"/>
    <x v="0"/>
    <x v="0"/>
    <x v="0"/>
    <x v="0"/>
    <m/>
    <x v="0"/>
    <x v="0"/>
    <x v="0"/>
    <x v="0"/>
    <x v="0"/>
    <s v="FIELD WATER"/>
    <m/>
    <x v="0"/>
    <s v="WYOMING ANALYTICA LABS ROCK SPRINGS ID No J06003 - D5058 - RS-8477"/>
    <m/>
    <s v="7593-10174"/>
    <d v="2006-08-01T00:00:00"/>
    <x v="0"/>
    <x v="0"/>
  </r>
  <r>
    <x v="1"/>
    <s v="T29N R107W S05 fLANCE"/>
    <n v="4586"/>
    <x v="0"/>
    <x v="4"/>
    <s v="JONAH"/>
    <s v="SW NW"/>
    <n v="5"/>
    <n v="29"/>
    <n v="107"/>
    <n v="42.513067999999997"/>
    <n v="-109.6331"/>
    <s v="4903523064"/>
    <s v="5-5 ANTELOPE"/>
    <x v="0"/>
    <x v="22"/>
    <m/>
    <m/>
    <n v="5237"/>
    <x v="0"/>
    <n v="8456"/>
    <n v="13693"/>
    <n v="13750"/>
    <n v="13717"/>
    <x v="1"/>
    <d v="2005-05-26T00:00:00"/>
    <n v="6.82"/>
    <x v="1"/>
    <n v="1420"/>
    <n v="25"/>
    <n v="2860"/>
    <n v="121"/>
    <x v="1"/>
    <n v="7350"/>
    <n v="714"/>
    <n v="0"/>
    <x v="1"/>
    <n v="15"/>
    <n v="13900"/>
    <x v="0"/>
    <s v="BP"/>
    <n v="70.858000000000004"/>
    <n v="2.0572500000000002"/>
    <n v="124.41"/>
    <n v="3.09518"/>
    <n v="200.42042999999998"/>
    <n v="207.34350000000001"/>
    <n v="11.702459999999999"/>
    <n v="0"/>
    <x v="1"/>
    <n v="0.31230000000000002"/>
    <n v="219.35826"/>
    <n v="-4.5113843201521307E-2"/>
    <n v="12505"/>
    <n v="-5.28309032380231E-2"/>
    <n v="0.35354679161201286"/>
    <n v="1.0264672119503987E-2"/>
    <n v="0.63618853626848326"/>
    <n v="0.94522768369880394"/>
    <n v="5.3348617918468164E-2"/>
    <n v="1.4236983827278719E-3"/>
    <x v="1"/>
    <n v="11"/>
    <x v="1"/>
    <n v="0"/>
    <n v="0"/>
    <x v="1"/>
    <n v="24300"/>
    <x v="1"/>
    <x v="1"/>
    <n v="0"/>
    <x v="1"/>
    <x v="1"/>
    <x v="1"/>
    <n v="9"/>
    <x v="1"/>
    <x v="3"/>
    <x v="1"/>
    <x v="1"/>
    <x v="0"/>
    <x v="0"/>
    <x v="0"/>
    <x v="0"/>
    <x v="0"/>
    <x v="0"/>
    <x v="0"/>
    <x v="0"/>
    <x v="0"/>
    <m/>
    <x v="0"/>
    <x v="0"/>
    <x v="0"/>
    <x v="0"/>
    <x v="0"/>
    <m/>
    <n v="20050526"/>
    <x v="0"/>
    <s v="WYOMING ANALYTICAL LABS ROCK SPRINGS ID No D2067"/>
    <s v="8180"/>
    <s v="8456-13693"/>
    <d v="2005-06-14T00:00:00"/>
    <x v="0"/>
    <x v="0"/>
  </r>
  <r>
    <x v="1"/>
    <s v="T29N R107W S05 fLANCE"/>
    <n v="4189"/>
    <x v="0"/>
    <x v="4"/>
    <s v="JONAH"/>
    <s v="NW NW"/>
    <n v="5"/>
    <n v="29"/>
    <n v="107"/>
    <n v="42.516668000000003"/>
    <n v="-109.63310799999999"/>
    <s v="4903523065"/>
    <s v="ANTELOPE 4-5"/>
    <x v="0"/>
    <x v="22"/>
    <m/>
    <m/>
    <m/>
    <x v="0"/>
    <s v="8096"/>
    <m/>
    <n v="13000"/>
    <m/>
    <x v="1"/>
    <d v="2004-03-26T00:00:00"/>
    <n v="7.69"/>
    <x v="1"/>
    <n v="345"/>
    <n v="19.7"/>
    <n v="2220"/>
    <n v="43.9"/>
    <x v="1"/>
    <n v="3549"/>
    <n v="903"/>
    <m/>
    <x v="0"/>
    <n v="37"/>
    <n v="7325"/>
    <x v="0"/>
    <s v="BP AMERICA PRODUCTION COMPANY"/>
    <n v="17.215499999999999"/>
    <n v="1.621113"/>
    <n v="96.57"/>
    <n v="1.1229619999999998"/>
    <n v="116.52957499999999"/>
    <n v="100.11729"/>
    <n v="14.800169999999998"/>
    <n v="0"/>
    <x v="1"/>
    <n v="0.77034000000000002"/>
    <n v="115.6878"/>
    <n v="3.6249440852563178E-3"/>
    <n v="7117.6"/>
    <n v="-1.4360295237699558E-2"/>
    <n v="0.14773502778157391"/>
    <n v="1.3911601411058095E-2"/>
    <n v="0.83835337080736805"/>
    <n v="0.86540923070539855"/>
    <n v="0.12793198591381286"/>
    <n v="6.6587833807886399E-3"/>
    <x v="0"/>
    <n v="43.3"/>
    <x v="0"/>
    <m/>
    <m/>
    <x v="0"/>
    <n v="9650"/>
    <x v="1"/>
    <x v="0"/>
    <m/>
    <x v="0"/>
    <x v="0"/>
    <x v="0"/>
    <n v="7"/>
    <x v="0"/>
    <x v="0"/>
    <x v="0"/>
    <x v="0"/>
    <x v="0"/>
    <x v="0"/>
    <x v="0"/>
    <x v="0"/>
    <x v="0"/>
    <x v="0"/>
    <x v="0"/>
    <x v="0"/>
    <x v="0"/>
    <m/>
    <x v="0"/>
    <x v="0"/>
    <x v="0"/>
    <x v="0"/>
    <x v="0"/>
    <m/>
    <n v="20040326"/>
    <x v="0"/>
    <s v="WYOMING ANALYTICAL LABS ROCK SPRINGS, ID No RS-6697"/>
    <m/>
    <m/>
    <d v="2004-04-06T00:00:00"/>
    <x v="0"/>
    <x v="0"/>
  </r>
  <r>
    <x v="1"/>
    <s v="T29N R107W S05 fLANCE"/>
    <n v="4188"/>
    <x v="0"/>
    <x v="4"/>
    <s v="JONAH"/>
    <s v="NE NW"/>
    <n v="5"/>
    <n v="29"/>
    <n v="107"/>
    <n v="42.516638"/>
    <n v="-109.62877899999999"/>
    <s v="4903523055"/>
    <s v="ANTELOPE 3-5"/>
    <x v="0"/>
    <x v="22"/>
    <m/>
    <m/>
    <s v=""/>
    <x v="0"/>
    <m/>
    <m/>
    <n v="13650"/>
    <m/>
    <x v="1"/>
    <d v="2004-03-27T00:00:00"/>
    <n v="7.01"/>
    <x v="1"/>
    <n v="6330"/>
    <n v="37.799999999999997"/>
    <n v="2780"/>
    <n v="216"/>
    <x v="1"/>
    <n v="12596"/>
    <n v="722"/>
    <m/>
    <x v="0"/>
    <n v="60"/>
    <n v="19840"/>
    <x v="0"/>
    <s v="BP AMERICA PRODUCTION COMPANY"/>
    <n v="315.86700000000002"/>
    <n v="3.1105619999999998"/>
    <n v="120.93"/>
    <n v="5.5252799999999995"/>
    <n v="445.43284200000005"/>
    <n v="355.33315999999996"/>
    <n v="11.83358"/>
    <n v="0"/>
    <x v="1"/>
    <n v="1.2492000000000001"/>
    <n v="368.41593999999992"/>
    <n v="9.46329388252376E-2"/>
    <n v="22741.8"/>
    <n v="6.8146485118055114E-2"/>
    <n v="0.70912373362896308"/>
    <n v="6.9832345231517516E-3"/>
    <n v="0.28389303184788511"/>
    <n v="0.96448910435308532"/>
    <n v="3.2120162878946014E-2"/>
    <n v="3.3907327679687268E-3"/>
    <x v="0"/>
    <n v="123"/>
    <x v="0"/>
    <m/>
    <m/>
    <x v="0"/>
    <n v="26700"/>
    <x v="1"/>
    <x v="0"/>
    <m/>
    <x v="0"/>
    <x v="0"/>
    <x v="0"/>
    <m/>
    <x v="0"/>
    <x v="0"/>
    <x v="0"/>
    <x v="0"/>
    <x v="0"/>
    <x v="0"/>
    <x v="0"/>
    <x v="0"/>
    <x v="0"/>
    <x v="0"/>
    <x v="0"/>
    <x v="0"/>
    <x v="0"/>
    <m/>
    <x v="0"/>
    <x v="0"/>
    <x v="0"/>
    <x v="0"/>
    <x v="0"/>
    <m/>
    <n v="20040327"/>
    <x v="0"/>
    <s v="WYOMING ANALYTICAL LABS ROCK SPRINGS ID No RS-6697"/>
    <m/>
    <m/>
    <d v="2004-04-06T00:00:00"/>
    <x v="0"/>
    <x v="0"/>
  </r>
  <r>
    <x v="1"/>
    <s v="T29N R107W S18 fLANCE"/>
    <n v="3149"/>
    <x v="0"/>
    <x v="4"/>
    <s v="JONAH"/>
    <s v="SW SW"/>
    <n v="18"/>
    <n v="29"/>
    <n v="107"/>
    <n v="42.477220000000003"/>
    <n v="-109.6525"/>
    <s v="4903521899"/>
    <s v="CABRITO 13-18"/>
    <x v="0"/>
    <x v="22"/>
    <m/>
    <m/>
    <s v=""/>
    <x v="0"/>
    <m/>
    <m/>
    <n v="12791"/>
    <m/>
    <x v="1"/>
    <d v="2001-04-25T00:00:00"/>
    <n v="6.93"/>
    <x v="1"/>
    <n v="5790"/>
    <n v="1.39"/>
    <n v="1380"/>
    <m/>
    <x v="1"/>
    <n v="9650"/>
    <m/>
    <n v="707"/>
    <x v="0"/>
    <n v="93"/>
    <n v="15700"/>
    <x v="0"/>
    <s v="BP AMOCO PRODUCTION COMPANY"/>
    <n v="288.92099999999999"/>
    <n v="0.1143831"/>
    <n v="60.03"/>
    <n v="0"/>
    <n v="349.06538309999996"/>
    <n v="272.22649999999999"/>
    <n v="0"/>
    <n v="23.564309999999999"/>
    <x v="1"/>
    <n v="1.9362600000000001"/>
    <n v="297.72706999999997"/>
    <n v="7.9373704584742008E-2"/>
    <n v="17621.39"/>
    <n v="5.766236042373981E-2"/>
    <n v="0.82769880368581306"/>
    <n v="3.2768388255569769E-4"/>
    <n v="0.17197351243163134"/>
    <n v="0.91434917221332956"/>
    <n v="0"/>
    <n v="6.5034731306091859E-3"/>
    <x v="0"/>
    <m/>
    <x v="0"/>
    <m/>
    <m/>
    <x v="0"/>
    <m/>
    <x v="0"/>
    <x v="0"/>
    <m/>
    <x v="0"/>
    <x v="0"/>
    <x v="0"/>
    <m/>
    <x v="0"/>
    <x v="0"/>
    <x v="0"/>
    <x v="0"/>
    <x v="0"/>
    <x v="0"/>
    <x v="0"/>
    <x v="0"/>
    <x v="0"/>
    <x v="0"/>
    <x v="0"/>
    <x v="0"/>
    <x v="0"/>
    <m/>
    <x v="0"/>
    <x v="0"/>
    <x v="0"/>
    <x v="0"/>
    <x v="0"/>
    <m/>
    <n v="20010425"/>
    <x v="0"/>
    <s v="WYOMING ANALYTICAL LABS ROCK SPRINGS REQUEST No RS-4009 - LAB No B397-B398"/>
    <m/>
    <m/>
    <d v="2001-05-04T00:00:00"/>
    <x v="0"/>
    <x v="0"/>
  </r>
  <r>
    <x v="1"/>
    <s v="T29N R107W S19 fLANCE"/>
    <n v="4398"/>
    <x v="0"/>
    <x v="4"/>
    <s v="JONAH"/>
    <s v="NW SW"/>
    <n v="19"/>
    <n v="29"/>
    <n v="107"/>
    <n v="42.465829999999997"/>
    <n v="-109.652778"/>
    <s v="4903522398"/>
    <s v="CABRITO 12-19"/>
    <x v="0"/>
    <x v="22"/>
    <m/>
    <m/>
    <m/>
    <x v="0"/>
    <s v="9101"/>
    <m/>
    <n v="12051"/>
    <n v="11995"/>
    <x v="1"/>
    <d v="2003-04-27T00:00:00"/>
    <n v="7.95"/>
    <x v="1"/>
    <n v="13.8"/>
    <n v="3.45"/>
    <n v="993"/>
    <n v="21.3"/>
    <x v="1"/>
    <n v="910"/>
    <n v="827"/>
    <m/>
    <x v="0"/>
    <n v="42"/>
    <n v="2996"/>
    <x v="5"/>
    <s v="ENCANA"/>
    <n v="0.68862000000000001"/>
    <n v="0.2839005"/>
    <n v="43.195499999999996"/>
    <n v="0.54485399999999995"/>
    <n v="44.712874499999998"/>
    <n v="25.671099999999999"/>
    <n v="13.554529999999998"/>
    <n v="0"/>
    <x v="1"/>
    <n v="0.87444000000000011"/>
    <n v="40.100069999999995"/>
    <n v="5.4387977297498537E-2"/>
    <n v="2810.55"/>
    <n v="-3.1938069938259345E-2"/>
    <n v="1.5400933348626468E-2"/>
    <n v="6.3494128519963533E-3"/>
    <n v="0.97824965379937712"/>
    <n v="0.6401759398424991"/>
    <n v="0.33801761443309203"/>
    <n v="2.1806445724408964E-2"/>
    <x v="0"/>
    <n v="3.56"/>
    <x v="0"/>
    <m/>
    <m/>
    <x v="0"/>
    <n v="4500"/>
    <x v="1"/>
    <x v="0"/>
    <m/>
    <x v="0"/>
    <x v="0"/>
    <x v="0"/>
    <m/>
    <x v="0"/>
    <x v="0"/>
    <x v="0"/>
    <x v="0"/>
    <x v="0"/>
    <x v="0"/>
    <x v="0"/>
    <x v="0"/>
    <x v="0"/>
    <x v="0"/>
    <x v="0"/>
    <x v="0"/>
    <x v="0"/>
    <m/>
    <x v="0"/>
    <x v="0"/>
    <x v="0"/>
    <x v="0"/>
    <x v="0"/>
    <m/>
    <n v="2003427"/>
    <x v="0"/>
    <s v="WYOMING ANALYTICAL LABS ROCK SPRINGS ID No RS-5754 - C6959-C6984"/>
    <m/>
    <m/>
    <d v="2003-04-30T00:00:00"/>
    <x v="0"/>
    <x v="0"/>
  </r>
  <r>
    <x v="1"/>
    <s v="T29N R107W S19 fLANCE"/>
    <n v="3150"/>
    <x v="0"/>
    <x v="4"/>
    <s v="JONAH"/>
    <s v="SW SE"/>
    <n v="19"/>
    <n v="29"/>
    <n v="107"/>
    <n v="42.462780000000002"/>
    <n v="-109.64167"/>
    <s v="4903522068"/>
    <s v="CABRITO 15-19"/>
    <x v="0"/>
    <x v="22"/>
    <m/>
    <m/>
    <s v=""/>
    <x v="0"/>
    <m/>
    <m/>
    <n v="12660"/>
    <n v="12578"/>
    <x v="1"/>
    <d v="2001-01-18T00:00:00"/>
    <n v="7.55"/>
    <x v="1"/>
    <n v="597"/>
    <n v="8.5500000000000007"/>
    <n v="1970"/>
    <m/>
    <x v="1"/>
    <n v="2550"/>
    <n v="1690"/>
    <m/>
    <x v="0"/>
    <n v="130"/>
    <n v="4840"/>
    <x v="0"/>
    <s v="BP AMOCO PRODUCTION COMPANY"/>
    <n v="29.790299999999998"/>
    <n v="0.70357950000000002"/>
    <n v="85.694999999999993"/>
    <n v="0"/>
    <n v="116.18887949999998"/>
    <n v="71.93549999999999"/>
    <n v="27.699099999999998"/>
    <n v="0"/>
    <x v="1"/>
    <n v="2.7066000000000003"/>
    <n v="102.34119999999999"/>
    <n v="6.3367384168274185E-2"/>
    <n v="6945.55"/>
    <n v="0.17865521761818501"/>
    <n v="0.25639544961787847"/>
    <n v="6.0554805505289352E-3"/>
    <n v="0.73754906983159263"/>
    <n v="0.70289873482038512"/>
    <n v="0.27065443829073726"/>
    <n v="2.6446826888877603E-2"/>
    <x v="0"/>
    <m/>
    <x v="0"/>
    <m/>
    <m/>
    <x v="0"/>
    <m/>
    <x v="0"/>
    <x v="0"/>
    <m/>
    <x v="0"/>
    <x v="0"/>
    <x v="0"/>
    <m/>
    <x v="0"/>
    <x v="0"/>
    <x v="0"/>
    <x v="0"/>
    <x v="0"/>
    <x v="0"/>
    <x v="0"/>
    <x v="0"/>
    <x v="0"/>
    <x v="0"/>
    <x v="0"/>
    <x v="0"/>
    <x v="0"/>
    <m/>
    <x v="0"/>
    <x v="0"/>
    <x v="0"/>
    <x v="0"/>
    <x v="0"/>
    <m/>
    <n v="20010118"/>
    <x v="0"/>
    <s v="WYOMING ANALYTICAL LABS ROCK SPRINGS REQUEST No RS-3826 - LAB No A787"/>
    <m/>
    <m/>
    <d v="2001-01-18T00:00:00"/>
    <x v="0"/>
    <x v="0"/>
  </r>
  <r>
    <x v="1"/>
    <s v="T29N R107W S23 fLANCE"/>
    <n v="4157"/>
    <x v="0"/>
    <x v="4"/>
    <s v="JONAH"/>
    <s v="SW SE"/>
    <n v="23"/>
    <n v="29"/>
    <n v="107"/>
    <n v="42.462499999999999"/>
    <n v="-109.56471999999999"/>
    <s v="4903521740"/>
    <s v="ANTELOPE 15-23"/>
    <x v="0"/>
    <x v="22"/>
    <m/>
    <m/>
    <s v=""/>
    <x v="0"/>
    <m/>
    <m/>
    <n v="12900"/>
    <n v="12875"/>
    <x v="1"/>
    <d v="2003-11-07T00:00:00"/>
    <n v="8.2200000000000006"/>
    <x v="1"/>
    <n v="88"/>
    <n v="3.6"/>
    <n v="3928"/>
    <n v="8.5"/>
    <x v="1"/>
    <n v="5148"/>
    <n v="1110"/>
    <m/>
    <x v="0"/>
    <n v="7"/>
    <n v="10705"/>
    <x v="0"/>
    <s v="BP"/>
    <n v="4.3911999999999995"/>
    <n v="0.29624400000000001"/>
    <n v="170.86799999999999"/>
    <n v="0.21742999999999998"/>
    <n v="175.772874"/>
    <n v="145.22507999999999"/>
    <n v="18.192899999999998"/>
    <n v="0"/>
    <x v="1"/>
    <n v="0.14574000000000001"/>
    <n v="163.56371999999999"/>
    <n v="3.5979479419186992E-2"/>
    <n v="10293.1"/>
    <n v="-1.9616060500711952E-2"/>
    <n v="2.49822392959223E-2"/>
    <n v="1.6853795085583002E-3"/>
    <n v="0.97333238119551935"/>
    <n v="0.88788075986532955"/>
    <n v="0.11122821124391154"/>
    <n v="8.9102889075890433E-4"/>
    <x v="0"/>
    <n v="0.48"/>
    <x v="0"/>
    <m/>
    <m/>
    <x v="0"/>
    <n v="16800"/>
    <x v="1"/>
    <x v="0"/>
    <m/>
    <x v="0"/>
    <x v="0"/>
    <x v="0"/>
    <n v="17"/>
    <x v="0"/>
    <x v="0"/>
    <x v="0"/>
    <x v="0"/>
    <x v="0"/>
    <x v="0"/>
    <x v="0"/>
    <x v="0"/>
    <x v="0"/>
    <x v="0"/>
    <x v="0"/>
    <x v="0"/>
    <x v="0"/>
    <m/>
    <x v="0"/>
    <x v="0"/>
    <x v="0"/>
    <x v="0"/>
    <x v="0"/>
    <m/>
    <n v="20031109"/>
    <x v="0"/>
    <s v="WYOMING ANALYTICAL LABS ROCK SPRINGS ID No C8618"/>
    <m/>
    <m/>
    <d v="2003-11-19T00:00:00"/>
    <x v="0"/>
    <x v="0"/>
  </r>
  <r>
    <x v="1"/>
    <s v="T29N R107W S29 fLANCE"/>
    <n v="3164"/>
    <x v="0"/>
    <x v="4"/>
    <s v="JONAH"/>
    <s v="NW SE"/>
    <n v="29"/>
    <n v="29"/>
    <n v="107"/>
    <n v="42.450560000000003"/>
    <n v="-109.6225"/>
    <s v="4903522067"/>
    <s v="CABRITO 10-29"/>
    <x v="0"/>
    <x v="22"/>
    <m/>
    <m/>
    <s v=""/>
    <x v="0"/>
    <m/>
    <m/>
    <n v="12603"/>
    <m/>
    <x v="1"/>
    <d v="2000-12-14T00:00:00"/>
    <n v="6.89"/>
    <x v="1"/>
    <n v="2340"/>
    <n v="0.76"/>
    <n v="902"/>
    <n v="47.8"/>
    <x v="1"/>
    <n v="5400"/>
    <n v="813"/>
    <m/>
    <x v="0"/>
    <n v="41"/>
    <n v="9900"/>
    <x v="0"/>
    <s v="BP AMOCO PRODUCTION COMPANY"/>
    <n v="116.76600000000001"/>
    <n v="6.2540399999999996E-2"/>
    <n v="39.236999999999995"/>
    <n v="1.2227239999999999"/>
    <n v="157.2882644"/>
    <n v="152.334"/>
    <n v="13.325069999999998"/>
    <n v="0"/>
    <x v="1"/>
    <n v="0.85362000000000005"/>
    <n v="166.51269000000002"/>
    <n v="-2.8487950621062214E-2"/>
    <n v="9544.56"/>
    <n v="-1.8279662795146749E-2"/>
    <n v="0.74236943516047849"/>
    <n v="3.9761644162436316E-4"/>
    <n v="0.25723294839789707"/>
    <n v="0.91484919257505226"/>
    <n v="8.0024351297189406E-2"/>
    <n v="5.12645612775819E-3"/>
    <x v="0"/>
    <m/>
    <x v="0"/>
    <m/>
    <m/>
    <x v="0"/>
    <n v="13700"/>
    <x v="0"/>
    <x v="0"/>
    <m/>
    <x v="0"/>
    <x v="0"/>
    <x v="0"/>
    <m/>
    <x v="0"/>
    <x v="0"/>
    <x v="0"/>
    <x v="0"/>
    <x v="0"/>
    <x v="0"/>
    <x v="0"/>
    <x v="0"/>
    <x v="0"/>
    <x v="0"/>
    <x v="0"/>
    <x v="0"/>
    <x v="0"/>
    <m/>
    <x v="0"/>
    <x v="0"/>
    <x v="0"/>
    <x v="0"/>
    <x v="0"/>
    <m/>
    <n v="20001214"/>
    <x v="0"/>
    <s v="WYOMING ANALYTICAL LABS ROCK SPRINGS REQUEST No RS-3796 - LAB No A697"/>
    <m/>
    <m/>
    <d v="2000-12-27T00:00:00"/>
    <x v="0"/>
    <x v="0"/>
  </r>
  <r>
    <x v="1"/>
    <s v="T29N R107W S30 fLANCE"/>
    <n v="4190"/>
    <x v="0"/>
    <x v="4"/>
    <s v="JONAH"/>
    <s v="SE NW"/>
    <n v="30"/>
    <n v="29"/>
    <n v="107"/>
    <n v="42.454810000000002"/>
    <n v="-109.64672"/>
    <s v="4903523131"/>
    <s v="CABRITO 3-30A"/>
    <x v="0"/>
    <x v="22"/>
    <m/>
    <m/>
    <m/>
    <x v="0"/>
    <s v="8772"/>
    <m/>
    <n v="11958"/>
    <n v="11945"/>
    <x v="1"/>
    <d v="2003-12-12T00:00:00"/>
    <n v="6.37"/>
    <x v="1"/>
    <n v="3820"/>
    <n v="9.9700000000000006"/>
    <n v="894"/>
    <n v="156"/>
    <x v="1"/>
    <n v="8497"/>
    <n v="681"/>
    <m/>
    <x v="0"/>
    <n v="86"/>
    <n v="14388"/>
    <x v="0"/>
    <s v="BP AMERICA PRODUCTION COMPANY"/>
    <n v="190.61799999999999"/>
    <n v="0.82043130000000009"/>
    <n v="38.888999999999996"/>
    <n v="3.9904799999999998"/>
    <n v="234.31791129999999"/>
    <n v="239.70036999999999"/>
    <n v="11.161589999999999"/>
    <n v="0"/>
    <x v="1"/>
    <n v="1.7905200000000001"/>
    <n v="252.65247999999997"/>
    <n v="-3.7650274077351234E-2"/>
    <n v="14143.97"/>
    <n v="-8.5528619299684062E-3"/>
    <n v="0.81350161813259558"/>
    <n v="3.5013597357890077E-3"/>
    <n v="0.18299702213161539"/>
    <n v="0.94873547253523904"/>
    <n v="4.4177638786684383E-2"/>
    <n v="7.0868886780767019E-3"/>
    <x v="0"/>
    <n v="26.8"/>
    <x v="0"/>
    <m/>
    <m/>
    <x v="0"/>
    <n v="19940"/>
    <x v="1"/>
    <x v="0"/>
    <m/>
    <x v="0"/>
    <x v="0"/>
    <x v="0"/>
    <n v="1.08"/>
    <x v="0"/>
    <x v="0"/>
    <x v="0"/>
    <x v="0"/>
    <x v="0"/>
    <x v="0"/>
    <x v="0"/>
    <x v="0"/>
    <x v="0"/>
    <x v="0"/>
    <x v="0"/>
    <x v="0"/>
    <x v="0"/>
    <m/>
    <x v="0"/>
    <x v="0"/>
    <x v="0"/>
    <x v="0"/>
    <x v="0"/>
    <m/>
    <n v="20031212"/>
    <x v="0"/>
    <s v="WYOMING ANALYTICAL LABS ID No RS-6684"/>
    <m/>
    <m/>
    <d v="2004-03-26T00:00:00"/>
    <x v="0"/>
    <x v="0"/>
  </r>
  <r>
    <x v="1"/>
    <s v="T29N R107W S30 fLANCE"/>
    <n v="4399"/>
    <x v="0"/>
    <x v="4"/>
    <s v="JONAH"/>
    <s v="SE SW"/>
    <n v="30"/>
    <n v="29"/>
    <n v="107"/>
    <n v="42.447220000000002"/>
    <n v="-109.648611"/>
    <s v="4903522409"/>
    <s v="CABRITO 14-30"/>
    <x v="0"/>
    <x v="22"/>
    <m/>
    <m/>
    <m/>
    <x v="0"/>
    <s v="8870"/>
    <m/>
    <n v="11790"/>
    <n v="11755"/>
    <x v="1"/>
    <d v="2003-04-27T00:00:00"/>
    <n v="7.52"/>
    <x v="1"/>
    <n v="5.8"/>
    <n v="1.18"/>
    <n v="535"/>
    <n v="18.3"/>
    <x v="1"/>
    <n v="390"/>
    <n v="534"/>
    <m/>
    <x v="0"/>
    <n v="49"/>
    <n v="1722"/>
    <x v="6"/>
    <s v="ENCANA"/>
    <n v="0.28942000000000001"/>
    <n v="9.71022E-2"/>
    <n v="23.272500000000001"/>
    <n v="0.46811399999999997"/>
    <n v="24.127136199999999"/>
    <n v="11.001899999999999"/>
    <n v="8.7522599999999997"/>
    <n v="0"/>
    <x v="1"/>
    <n v="1.0201800000000001"/>
    <n v="20.774339999999999"/>
    <n v="7.4670066192612183E-2"/>
    <n v="1533.28"/>
    <n v="-5.7973507655255475E-2"/>
    <n v="1.1995621759701428E-2"/>
    <n v="4.0246052907016794E-3"/>
    <n v="0.98397977294959682"/>
    <n v="0.52959083176649657"/>
    <n v="0.42130147094925763"/>
    <n v="4.9107697284245862E-2"/>
    <x v="0"/>
    <n v="45.4"/>
    <x v="0"/>
    <m/>
    <m/>
    <x v="0"/>
    <n v="2420"/>
    <x v="1"/>
    <x v="0"/>
    <m/>
    <x v="0"/>
    <x v="0"/>
    <x v="0"/>
    <m/>
    <x v="0"/>
    <x v="0"/>
    <x v="0"/>
    <x v="0"/>
    <x v="0"/>
    <x v="0"/>
    <x v="0"/>
    <x v="0"/>
    <x v="0"/>
    <x v="0"/>
    <x v="0"/>
    <x v="0"/>
    <x v="0"/>
    <m/>
    <x v="0"/>
    <x v="0"/>
    <x v="0"/>
    <x v="0"/>
    <x v="0"/>
    <m/>
    <n v="2003427"/>
    <x v="0"/>
    <s v="WYOMING ANALYTICAL LABS ROCK SPRINGS ID No RS-5754 - C6959-C6984"/>
    <m/>
    <m/>
    <d v="2003-04-30T00:00:00"/>
    <x v="0"/>
    <x v="0"/>
  </r>
  <r>
    <x v="1"/>
    <s v="T29N R107W S30 fLANCE"/>
    <n v="3160"/>
    <x v="0"/>
    <x v="4"/>
    <s v="JONAH"/>
    <s v="SE NW"/>
    <n v="30"/>
    <n v="29"/>
    <n v="107"/>
    <n v="42.455039999999997"/>
    <n v="-109.646942"/>
    <s v="4903522287"/>
    <s v="CABRITO 6-30"/>
    <x v="0"/>
    <x v="22"/>
    <m/>
    <m/>
    <s v=""/>
    <x v="0"/>
    <m/>
    <m/>
    <n v="12239"/>
    <m/>
    <x v="1"/>
    <d v="2001-04-03T00:00:00"/>
    <n v="7.09"/>
    <x v="1"/>
    <n v="1570"/>
    <n v="4.6399999999999997"/>
    <n v="855"/>
    <m/>
    <x v="1"/>
    <n v="3650"/>
    <n v="899"/>
    <m/>
    <x v="0"/>
    <n v="156"/>
    <n v="7610"/>
    <x v="0"/>
    <s v="BP AMOCO PRODUCTION COMPANY"/>
    <n v="78.343000000000004"/>
    <n v="0.38182559999999999"/>
    <n v="37.192500000000003"/>
    <n v="0"/>
    <n v="115.9173256"/>
    <n v="102.9665"/>
    <n v="14.734609999999998"/>
    <n v="0"/>
    <x v="1"/>
    <n v="3.2479200000000001"/>
    <n v="120.94902999999999"/>
    <n v="-2.1242799076526996E-2"/>
    <n v="7134.64"/>
    <n v="-3.22395121210148E-2"/>
    <n v="0.67585237663557696"/>
    <n v="3.2939476305516146E-3"/>
    <n v="0.32085367573387147"/>
    <n v="0.85132142027100177"/>
    <n v="0.12182495386693055"/>
    <n v="2.6853625862067684E-2"/>
    <x v="0"/>
    <m/>
    <x v="0"/>
    <m/>
    <m/>
    <x v="0"/>
    <m/>
    <x v="0"/>
    <x v="0"/>
    <m/>
    <x v="0"/>
    <x v="0"/>
    <x v="0"/>
    <m/>
    <x v="0"/>
    <x v="0"/>
    <x v="0"/>
    <x v="0"/>
    <x v="0"/>
    <x v="3"/>
    <x v="0"/>
    <x v="0"/>
    <x v="0"/>
    <x v="0"/>
    <x v="0"/>
    <x v="0"/>
    <x v="0"/>
    <m/>
    <x v="0"/>
    <x v="0"/>
    <x v="0"/>
    <x v="0"/>
    <x v="0"/>
    <s v="TPH: 254"/>
    <n v="20010403"/>
    <x v="0"/>
    <s v="WYOMING ANALYTICAL LABS ROCK SPRINGS REQUEST No RS-4014 - LAB No B471-B472"/>
    <m/>
    <m/>
    <d v="2001-05-10T00:00:00"/>
    <x v="0"/>
    <x v="0"/>
  </r>
  <r>
    <x v="1"/>
    <s v="T29N R107W S30 fLANCE"/>
    <n v="3161"/>
    <x v="0"/>
    <x v="4"/>
    <s v="JONAH"/>
    <s v="SW NW"/>
    <n v="30"/>
    <n v="29"/>
    <n v="107"/>
    <n v="42.454720000000002"/>
    <n v="-109.65194"/>
    <s v="4903522043"/>
    <s v="CABRITO 5-30"/>
    <x v="0"/>
    <x v="22"/>
    <m/>
    <m/>
    <s v=""/>
    <x v="0"/>
    <m/>
    <m/>
    <n v="12286"/>
    <n v="12246"/>
    <x v="1"/>
    <d v="2000-12-14T00:00:00"/>
    <n v="6.34"/>
    <x v="1"/>
    <n v="11200"/>
    <n v="484"/>
    <n v="2030"/>
    <n v="221"/>
    <x v="1"/>
    <n v="24400"/>
    <n v="813"/>
    <m/>
    <x v="0"/>
    <n v="571"/>
    <n v="39400"/>
    <x v="0"/>
    <s v="BP AMOCO PRODUCTION COMPANY"/>
    <n v="558.88"/>
    <n v="39.828360000000004"/>
    <n v="88.305000000000007"/>
    <n v="5.6531799999999999"/>
    <n v="692.66653999999994"/>
    <n v="688.32399999999996"/>
    <n v="13.325069999999998"/>
    <n v="0"/>
    <x v="1"/>
    <n v="11.88822"/>
    <n v="713.53728999999998"/>
    <n v="-1.4841909511795346E-2"/>
    <n v="39719"/>
    <n v="4.0319013132117439E-3"/>
    <n v="0.80685289056982601"/>
    <n v="5.7500049013483469E-2"/>
    <n v="0.13564706041669056"/>
    <n v="0.96466436953841606"/>
    <n v="1.867466520215082E-2"/>
    <n v="1.6660965259433044E-2"/>
    <x v="0"/>
    <m/>
    <x v="0"/>
    <m/>
    <m/>
    <x v="0"/>
    <n v="54400"/>
    <x v="0"/>
    <x v="0"/>
    <m/>
    <x v="0"/>
    <x v="0"/>
    <x v="0"/>
    <m/>
    <x v="0"/>
    <x v="0"/>
    <x v="0"/>
    <x v="0"/>
    <x v="0"/>
    <x v="0"/>
    <x v="0"/>
    <x v="0"/>
    <x v="0"/>
    <x v="0"/>
    <x v="0"/>
    <x v="0"/>
    <x v="0"/>
    <m/>
    <x v="0"/>
    <x v="0"/>
    <x v="0"/>
    <x v="0"/>
    <x v="0"/>
    <m/>
    <n v="20001214"/>
    <x v="0"/>
    <s v="WYOMING ANALYTICAL LABS ROCK SPRINGS REQUEST No RS-3796 - LAB No A705"/>
    <m/>
    <m/>
    <d v="2000-12-27T00:00:00"/>
    <x v="0"/>
    <x v="0"/>
  </r>
  <r>
    <x v="1"/>
    <s v="T29N R107W S30 fLANCE"/>
    <n v="3158"/>
    <x v="0"/>
    <x v="4"/>
    <s v="JONAH"/>
    <s v="NW SE"/>
    <n v="30"/>
    <n v="29"/>
    <n v="107"/>
    <n v="42.451630000000002"/>
    <n v="-109.643094"/>
    <s v="4903522242"/>
    <s v="CABRITO 10-30"/>
    <x v="0"/>
    <x v="22"/>
    <m/>
    <m/>
    <s v=""/>
    <x v="0"/>
    <m/>
    <m/>
    <n v="12185"/>
    <n v="12172"/>
    <x v="1"/>
    <d v="2001-02-22T00:00:00"/>
    <n v="7.35"/>
    <x v="1"/>
    <n v="2200"/>
    <n v="17.2"/>
    <n v="1290"/>
    <n v="136"/>
    <x v="1"/>
    <n v="4940"/>
    <n v="798"/>
    <m/>
    <x v="0"/>
    <n v="123"/>
    <n v="10400"/>
    <x v="0"/>
    <s v="BP AMOCO PRODUCTION COMPANY"/>
    <n v="109.78"/>
    <n v="1.4153879999999999"/>
    <n v="56.115000000000002"/>
    <n v="3.4788799999999998"/>
    <n v="170.78926799999999"/>
    <n v="139.35739999999998"/>
    <n v="13.079219999999999"/>
    <n v="0"/>
    <x v="1"/>
    <n v="2.5608600000000004"/>
    <n v="154.99747999999997"/>
    <n v="4.8472775817142891E-2"/>
    <n v="9504.2000000000007"/>
    <n v="-4.5005576712452609E-2"/>
    <n v="0.64278043512663807"/>
    <n v="8.2873357124523764E-3"/>
    <n v="0.34893222916090955"/>
    <n v="0.89909461753829811"/>
    <n v="8.4383436427482583E-2"/>
    <n v="1.6521946034219401E-2"/>
    <x v="0"/>
    <m/>
    <x v="0"/>
    <m/>
    <m/>
    <x v="0"/>
    <m/>
    <x v="0"/>
    <x v="0"/>
    <m/>
    <x v="0"/>
    <x v="0"/>
    <x v="0"/>
    <m/>
    <x v="0"/>
    <x v="0"/>
    <x v="0"/>
    <x v="0"/>
    <x v="0"/>
    <x v="4"/>
    <x v="0"/>
    <x v="0"/>
    <x v="0"/>
    <x v="0"/>
    <x v="0"/>
    <x v="0"/>
    <x v="0"/>
    <m/>
    <x v="0"/>
    <x v="0"/>
    <x v="0"/>
    <x v="0"/>
    <x v="0"/>
    <s v="TPH:  139 MG/L"/>
    <n v="20010222"/>
    <x v="0"/>
    <s v="WYOMING ANALYTICAL LABS ROCK SPRINGS REQUEST No RS-3884 - LAB No A967"/>
    <m/>
    <m/>
    <d v="2001-03-02T00:00:00"/>
    <x v="0"/>
    <x v="0"/>
  </r>
  <r>
    <x v="1"/>
    <s v="T29N R107W S30 fLANCE"/>
    <n v="3157"/>
    <x v="0"/>
    <x v="4"/>
    <s v="JONAH"/>
    <s v="SW SE"/>
    <n v="30"/>
    <n v="29"/>
    <n v="107"/>
    <n v="42.448329999999999"/>
    <n v="-109.64194000000001"/>
    <s v="4903521898"/>
    <s v="CATRITO 15-30"/>
    <x v="0"/>
    <x v="22"/>
    <m/>
    <m/>
    <s v=""/>
    <x v="0"/>
    <m/>
    <m/>
    <n v="12269"/>
    <n v="12248"/>
    <x v="1"/>
    <d v="2000-12-14T00:00:00"/>
    <n v="7.16"/>
    <x v="1"/>
    <n v="328"/>
    <n v="1.22"/>
    <n v="1300"/>
    <n v="28.4"/>
    <x v="1"/>
    <n v="1900"/>
    <n v="970"/>
    <m/>
    <x v="0"/>
    <n v="30"/>
    <n v="4500"/>
    <x v="0"/>
    <s v="BP AMOCO PRODUCTION COMPANY"/>
    <n v="16.3672"/>
    <n v="0.10039380000000001"/>
    <n v="56.55"/>
    <n v="0.7264719999999999"/>
    <n v="73.744065800000001"/>
    <n v="53.598999999999997"/>
    <n v="15.898299999999999"/>
    <n v="0"/>
    <x v="1"/>
    <n v="0.62460000000000004"/>
    <n v="70.121899999999997"/>
    <n v="2.517736408231171E-2"/>
    <n v="4557.62"/>
    <n v="6.3614945206356523E-3"/>
    <n v="0.22194599419550853"/>
    <n v="1.3613814062310625E-3"/>
    <n v="0.77669262439826037"/>
    <n v="0.76436890614772279"/>
    <n v="0.2267237482156074"/>
    <n v="8.907345636669858E-3"/>
    <x v="0"/>
    <m/>
    <x v="0"/>
    <m/>
    <m/>
    <x v="0"/>
    <n v="7320"/>
    <x v="0"/>
    <x v="0"/>
    <m/>
    <x v="0"/>
    <x v="0"/>
    <x v="0"/>
    <m/>
    <x v="0"/>
    <x v="0"/>
    <x v="0"/>
    <x v="0"/>
    <x v="0"/>
    <x v="0"/>
    <x v="0"/>
    <x v="0"/>
    <x v="0"/>
    <x v="0"/>
    <x v="0"/>
    <x v="0"/>
    <x v="0"/>
    <m/>
    <x v="0"/>
    <x v="0"/>
    <x v="0"/>
    <x v="0"/>
    <x v="0"/>
    <m/>
    <n v="20001214"/>
    <x v="0"/>
    <s v="WYOMING ANALYTICAL LABS ROCK SPRINGS REQUEST No RS-3796 - LAB No A706"/>
    <m/>
    <m/>
    <d v="2000-12-27T00:00:00"/>
    <x v="0"/>
    <x v="0"/>
  </r>
  <r>
    <x v="1"/>
    <s v="T29N R107W S30 fWARDELL"/>
    <n v="4158"/>
    <x v="0"/>
    <x v="4"/>
    <s v="JONAH"/>
    <s v="SE SE"/>
    <n v="30"/>
    <n v="29"/>
    <n v="107"/>
    <n v="42.447980000000001"/>
    <n v="-109.63762199999999"/>
    <s v="4903522300"/>
    <s v="CABRITO 16-30"/>
    <x v="0"/>
    <x v="22"/>
    <m/>
    <m/>
    <s v=""/>
    <x v="0"/>
    <m/>
    <m/>
    <n v="12311"/>
    <n v="12300"/>
    <x v="1"/>
    <d v="2003-11-14T00:00:00"/>
    <n v="7.11"/>
    <x v="1"/>
    <n v="1722"/>
    <n v="8"/>
    <n v="1074"/>
    <n v="78"/>
    <x v="1"/>
    <n v="4348"/>
    <n v="899"/>
    <m/>
    <x v="0"/>
    <n v="49"/>
    <n v="8166"/>
    <x v="0"/>
    <s v="BP"/>
    <n v="85.927800000000005"/>
    <n v="0.65832000000000002"/>
    <n v="46.718999999999994"/>
    <n v="1.9952399999999999"/>
    <n v="135.30035999999998"/>
    <n v="122.65707999999999"/>
    <n v="14.734609999999998"/>
    <n v="0"/>
    <x v="1"/>
    <n v="1.0201800000000001"/>
    <n v="138.41186999999999"/>
    <n v="-1.1367815022368602E-2"/>
    <n v="8178"/>
    <n v="7.3421439060205576E-4"/>
    <n v="0.63508921927480466"/>
    <n v="4.865618982831975E-3"/>
    <n v="0.36004516174236345"/>
    <n v="0.88617457447833048"/>
    <n v="0.10645481489412721"/>
    <n v="7.3706106275422774E-3"/>
    <x v="0"/>
    <n v="7.8"/>
    <x v="0"/>
    <m/>
    <m/>
    <x v="0"/>
    <n v="12080"/>
    <x v="1"/>
    <x v="0"/>
    <m/>
    <x v="0"/>
    <x v="0"/>
    <x v="0"/>
    <n v="1.5"/>
    <x v="0"/>
    <x v="0"/>
    <x v="0"/>
    <x v="0"/>
    <x v="0"/>
    <x v="0"/>
    <x v="0"/>
    <x v="0"/>
    <x v="0"/>
    <x v="0"/>
    <x v="0"/>
    <x v="0"/>
    <x v="0"/>
    <m/>
    <x v="0"/>
    <x v="0"/>
    <x v="0"/>
    <x v="0"/>
    <x v="0"/>
    <m/>
    <n v="20031114"/>
    <x v="0"/>
    <s v="WYOMING ANALYTICAL LABS ROCK SPRINGS ID No C8879"/>
    <m/>
    <m/>
    <d v="2003-12-29T00:00:00"/>
    <x v="0"/>
    <x v="0"/>
  </r>
  <r>
    <x v="1"/>
    <s v="T29N R107W S31 fLANCE"/>
    <n v="5183"/>
    <x v="0"/>
    <x v="4"/>
    <s v="JONAH"/>
    <s v="SE NW"/>
    <n v="31"/>
    <n v="29"/>
    <n v="107"/>
    <n v="42.442309999999999"/>
    <n v="-109.649231"/>
    <s v="4903524240"/>
    <s v="23-31 CABRITO"/>
    <x v="0"/>
    <x v="22"/>
    <m/>
    <m/>
    <n v="3178"/>
    <x v="0"/>
    <n v="8476"/>
    <n v="11654"/>
    <n v="11732"/>
    <m/>
    <x v="1"/>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1"/>
    <x v="1"/>
    <n v="0"/>
    <x v="1"/>
    <x v="1"/>
    <x v="1"/>
    <n v="0"/>
    <x v="1"/>
    <x v="3"/>
    <x v="1"/>
    <x v="1"/>
    <x v="0"/>
    <x v="0"/>
    <x v="0"/>
    <x v="0"/>
    <x v="0"/>
    <x v="0"/>
    <x v="0"/>
    <x v="0"/>
    <x v="0"/>
    <m/>
    <x v="0"/>
    <x v="0"/>
    <x v="0"/>
    <x v="0"/>
    <x v="0"/>
    <m/>
    <n v="19000101"/>
    <x v="0"/>
    <s v="WYOMING ANALYTICAL LABS ROCK SPRINGS ID No D5127 - RS-8491"/>
    <m/>
    <s v="8476-11654"/>
    <d v="2006-08-04T00:00:00"/>
    <x v="0"/>
    <x v="0"/>
  </r>
  <r>
    <x v="1"/>
    <s v="T29N R107W S31 fLANCE"/>
    <n v="5182"/>
    <x v="0"/>
    <x v="4"/>
    <s v="JONAH"/>
    <s v="SE NW"/>
    <n v="31"/>
    <n v="29"/>
    <n v="107"/>
    <n v="42.442292000000002"/>
    <n v="-109.649221"/>
    <s v="4903524239"/>
    <s v="28-31 CABRITO"/>
    <x v="0"/>
    <x v="22"/>
    <m/>
    <m/>
    <n v="3128"/>
    <x v="0"/>
    <n v="8572"/>
    <n v="11700"/>
    <n v="11820"/>
    <m/>
    <x v="1"/>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1"/>
    <x v="1"/>
    <n v="0"/>
    <x v="1"/>
    <x v="1"/>
    <x v="1"/>
    <n v="0"/>
    <x v="1"/>
    <x v="3"/>
    <x v="1"/>
    <x v="1"/>
    <x v="0"/>
    <x v="0"/>
    <x v="0"/>
    <x v="0"/>
    <x v="0"/>
    <x v="0"/>
    <x v="0"/>
    <x v="0"/>
    <x v="0"/>
    <m/>
    <x v="0"/>
    <x v="0"/>
    <x v="0"/>
    <x v="0"/>
    <x v="0"/>
    <m/>
    <n v="19000101"/>
    <x v="0"/>
    <s v="WYOMING ANALYTICA LABS ROCK SPRINGS ID No D5127 - RS-8491"/>
    <m/>
    <s v="8572-11700"/>
    <d v="2006-08-04T00:00:00"/>
    <x v="0"/>
    <x v="0"/>
  </r>
  <r>
    <x v="1"/>
    <s v="T29N R107W S31 fLANCE"/>
    <n v="5181"/>
    <x v="0"/>
    <x v="4"/>
    <s v="JONAH"/>
    <s v="SE NW"/>
    <n v="31"/>
    <n v="29"/>
    <n v="107"/>
    <n v="42.442326999999999"/>
    <n v="-109.649242"/>
    <s v="4903524241"/>
    <s v="22-31 CABRITO"/>
    <x v="0"/>
    <x v="22"/>
    <m/>
    <m/>
    <n v="3160"/>
    <x v="0"/>
    <n v="8548"/>
    <n v="11708"/>
    <n v="11799"/>
    <m/>
    <x v="1"/>
    <d v="1899-12-31T00:00:00"/>
    <n v="6.84"/>
    <x v="1"/>
    <n v="2470"/>
    <n v="7"/>
    <n v="880"/>
    <n v="0"/>
    <x v="1"/>
    <n v="5600"/>
    <n v="0"/>
    <n v="0"/>
    <x v="1"/>
    <n v="117"/>
    <n v="10000"/>
    <x v="0"/>
    <s v="BP AMERICA PRODUCTION COMPANY"/>
    <n v="123.253"/>
    <n v="0.57603000000000004"/>
    <n v="38.28"/>
    <n v="0"/>
    <n v="162.10902999999999"/>
    <n v="157.976"/>
    <n v="0"/>
    <n v="0"/>
    <x v="1"/>
    <n v="2.43594"/>
    <n v="160.41193999999999"/>
    <n v="5.26195242436485E-3"/>
    <n v="9074"/>
    <n v="-4.8547761350529517E-2"/>
    <n v="0.76030928073531756"/>
    <n v="3.5533492489591731E-3"/>
    <n v="0.23613737001572335"/>
    <n v="0.98481447203992434"/>
    <n v="0"/>
    <n v="1.518552796007579E-2"/>
    <x v="1"/>
    <n v="14"/>
    <x v="1"/>
    <n v="0"/>
    <n v="0"/>
    <x v="1"/>
    <n v="16600"/>
    <x v="1"/>
    <x v="1"/>
    <n v="0"/>
    <x v="1"/>
    <x v="1"/>
    <x v="1"/>
    <n v="0"/>
    <x v="1"/>
    <x v="3"/>
    <x v="1"/>
    <x v="1"/>
    <x v="0"/>
    <x v="0"/>
    <x v="0"/>
    <x v="0"/>
    <x v="0"/>
    <x v="0"/>
    <x v="0"/>
    <x v="0"/>
    <x v="0"/>
    <m/>
    <x v="0"/>
    <x v="0"/>
    <x v="0"/>
    <x v="0"/>
    <x v="0"/>
    <m/>
    <n v="19000101"/>
    <x v="0"/>
    <s v="WYOMING ANALYTICAL LABS ROCK SPRINGS ID No D5127 - RS-8491"/>
    <m/>
    <s v="8548-11708"/>
    <d v="2006-08-04T00:00:00"/>
    <x v="0"/>
    <x v="0"/>
  </r>
  <r>
    <x v="1"/>
    <s v="T29N R107W S31 fLANCE"/>
    <n v="3153"/>
    <x v="0"/>
    <x v="4"/>
    <s v="JONAH"/>
    <s v="SW NW"/>
    <n v="31"/>
    <n v="29"/>
    <n v="107"/>
    <n v="42.442129999999999"/>
    <n v="-109.65363000000001"/>
    <s v="4903522169"/>
    <s v="CABRITO 5-31X"/>
    <x v="0"/>
    <x v="22"/>
    <m/>
    <m/>
    <s v=""/>
    <x v="0"/>
    <m/>
    <m/>
    <n v="11948"/>
    <n v="11680"/>
    <x v="1"/>
    <d v="2001-02-02T00:00:00"/>
    <n v="7.6"/>
    <x v="1"/>
    <n v="1600"/>
    <n v="3.54"/>
    <n v="1330"/>
    <n v="47.9"/>
    <x v="1"/>
    <n v="3750"/>
    <n v="926"/>
    <m/>
    <x v="0"/>
    <n v="48"/>
    <n v="7880"/>
    <x v="0"/>
    <s v="BP AMOCO PRODUCTION COMPANY"/>
    <n v="79.84"/>
    <n v="0.29130660000000003"/>
    <n v="57.854999999999997"/>
    <n v="1.225282"/>
    <n v="139.2115886"/>
    <n v="105.78749999999999"/>
    <n v="15.177139999999998"/>
    <n v="0"/>
    <x v="1"/>
    <n v="0.99936000000000003"/>
    <n v="121.96399999999998"/>
    <n v="6.6038287469566428E-2"/>
    <n v="7705.44"/>
    <n v="-1.1200197107043465E-2"/>
    <n v="0.57351547240371048"/>
    <n v="2.0925456201567978E-3"/>
    <n v="0.4243919819761327"/>
    <n v="0.86736659998032217"/>
    <n v="0.12443950673969367"/>
    <n v="8.1938932799842587E-3"/>
    <x v="0"/>
    <m/>
    <x v="0"/>
    <m/>
    <m/>
    <x v="0"/>
    <m/>
    <x v="0"/>
    <x v="0"/>
    <m/>
    <x v="0"/>
    <x v="0"/>
    <x v="0"/>
    <m/>
    <x v="0"/>
    <x v="0"/>
    <x v="0"/>
    <x v="0"/>
    <x v="0"/>
    <x v="5"/>
    <x v="0"/>
    <x v="0"/>
    <x v="0"/>
    <x v="0"/>
    <x v="0"/>
    <x v="0"/>
    <x v="0"/>
    <m/>
    <x v="0"/>
    <x v="0"/>
    <x v="0"/>
    <x v="0"/>
    <x v="0"/>
    <s v="TPH:  2410 MG/L"/>
    <n v="20010202"/>
    <x v="0"/>
    <s v="WYOMING ANALYTICAL LABS ROCK SPRINGS REQUEST No RS-3860 - LAB No A893-A904"/>
    <m/>
    <m/>
    <d v="2001-02-12T00:00:00"/>
    <x v="0"/>
    <x v="0"/>
  </r>
  <r>
    <x v="1"/>
    <s v="T29N R107W S31 fLANCE"/>
    <n v="3154"/>
    <x v="0"/>
    <x v="4"/>
    <s v="JONAH"/>
    <s v="NW NW"/>
    <n v="31"/>
    <n v="29"/>
    <n v="107"/>
    <n v="42.443910000000002"/>
    <n v="-109.652044"/>
    <s v="4903522245"/>
    <s v="CABRITO 4-31X"/>
    <x v="0"/>
    <x v="22"/>
    <m/>
    <m/>
    <s v=""/>
    <x v="0"/>
    <m/>
    <m/>
    <n v="11845"/>
    <n v="11828"/>
    <x v="1"/>
    <d v="2001-02-02T00:00:00"/>
    <n v="6.79"/>
    <x v="1"/>
    <n v="19600"/>
    <n v="6.62"/>
    <n v="1620"/>
    <n v="335"/>
    <x v="1"/>
    <n v="30500"/>
    <n v="354"/>
    <m/>
    <x v="0"/>
    <n v="209"/>
    <n v="49400"/>
    <x v="0"/>
    <s v="BP AMOCO PRODUCTION COMPANY"/>
    <n v="978.04"/>
    <n v="0.54475980000000002"/>
    <n v="70.47"/>
    <n v="8.5693000000000001"/>
    <n v="1057.6240597999999"/>
    <n v="860.40499999999997"/>
    <n v="5.8020599999999991"/>
    <n v="0"/>
    <x v="1"/>
    <n v="4.3513800000000007"/>
    <n v="870.55843999999991"/>
    <n v="9.7016553059372429E-2"/>
    <n v="52624.62"/>
    <n v="3.1606292677198854E-2"/>
    <n v="0.92475203352025714"/>
    <n v="5.1507886469887596E-4"/>
    <n v="7.4732887615044027E-2"/>
    <n v="0.9883368657019741"/>
    <n v="6.6647564751655267E-3"/>
    <n v="4.998377822860463E-3"/>
    <x v="0"/>
    <n v="18.100000000000001"/>
    <x v="0"/>
    <m/>
    <m/>
    <x v="0"/>
    <m/>
    <x v="0"/>
    <x v="0"/>
    <m/>
    <x v="0"/>
    <x v="0"/>
    <x v="0"/>
    <m/>
    <x v="0"/>
    <x v="0"/>
    <x v="0"/>
    <x v="0"/>
    <x v="0"/>
    <x v="0"/>
    <x v="0"/>
    <x v="0"/>
    <x v="0"/>
    <x v="0"/>
    <x v="0"/>
    <x v="0"/>
    <x v="0"/>
    <m/>
    <x v="0"/>
    <x v="0"/>
    <x v="0"/>
    <x v="0"/>
    <x v="0"/>
    <m/>
    <n v="20010202"/>
    <x v="0"/>
    <s v="WYOMING ANALYTICAL LABS ROCK SPRINGS REQUEST No RS-3860 - LAB No A 893-A904"/>
    <m/>
    <m/>
    <d v="2001-02-12T00:00:00"/>
    <x v="0"/>
    <x v="0"/>
  </r>
  <r>
    <x v="1"/>
    <s v="T29N R107W S31 fLANCE"/>
    <n v="3156"/>
    <x v="0"/>
    <x v="4"/>
    <s v="JONAH"/>
    <s v="NE SW"/>
    <n v="31"/>
    <n v="29"/>
    <n v="107"/>
    <n v="42.445"/>
    <n v="-109.64667"/>
    <s v="4903521955"/>
    <s v="CABRITO 3-31"/>
    <x v="0"/>
    <x v="22"/>
    <m/>
    <m/>
    <s v=""/>
    <x v="0"/>
    <m/>
    <m/>
    <n v="12345"/>
    <n v="12335"/>
    <x v="1"/>
    <d v="2000-12-14T00:00:00"/>
    <n v="6.24"/>
    <x v="1"/>
    <n v="12900"/>
    <n v="2.72"/>
    <n v="1170"/>
    <n v="79.3"/>
    <x v="1"/>
    <n v="23000"/>
    <n v="88"/>
    <m/>
    <x v="0"/>
    <n v="33"/>
    <n v="35500"/>
    <x v="0"/>
    <s v="BP AMOCO PRODUCTION COMPANY"/>
    <n v="643.71"/>
    <n v="0.22382880000000002"/>
    <n v="50.895000000000003"/>
    <n v="2.0284939999999998"/>
    <n v="696.85732280000002"/>
    <n v="648.83000000000004"/>
    <n v="1.4423199999999998"/>
    <n v="0"/>
    <x v="1"/>
    <n v="0.68706"/>
    <n v="650.9593799999999"/>
    <n v="3.405354949575131E-2"/>
    <n v="37273.019999999997"/>
    <n v="2.4363699623844073E-2"/>
    <n v="0.92373284880403927"/>
    <n v="3.2119745703560544E-4"/>
    <n v="7.5945953738925098E-2"/>
    <n v="0.99672885887288398"/>
    <n v="2.2156835653862153E-3"/>
    <n v="1.0554575617298888E-3"/>
    <x v="0"/>
    <m/>
    <x v="0"/>
    <m/>
    <m/>
    <x v="0"/>
    <n v="47600"/>
    <x v="0"/>
    <x v="0"/>
    <m/>
    <x v="0"/>
    <x v="0"/>
    <x v="0"/>
    <m/>
    <x v="0"/>
    <x v="0"/>
    <x v="0"/>
    <x v="0"/>
    <x v="0"/>
    <x v="0"/>
    <x v="0"/>
    <x v="0"/>
    <x v="0"/>
    <x v="0"/>
    <x v="0"/>
    <x v="0"/>
    <x v="0"/>
    <m/>
    <x v="0"/>
    <x v="0"/>
    <x v="0"/>
    <x v="0"/>
    <x v="0"/>
    <m/>
    <n v="20001214"/>
    <x v="0"/>
    <s v="WYOMING ANALYTICAL LABS ROCK SPRINGS REQUEST No RS-3796 - LAB No A698"/>
    <m/>
    <m/>
    <d v="2000-12-27T00:00:00"/>
    <x v="0"/>
    <x v="0"/>
  </r>
  <r>
    <x v="1"/>
    <s v="T29N R108W S11 fLANCE"/>
    <n v="4160"/>
    <x v="0"/>
    <x v="4"/>
    <s v="JONAH"/>
    <s v="NE SE"/>
    <n v="11"/>
    <n v="29"/>
    <n v="108"/>
    <n v="42.494720000000001"/>
    <n v="-109.67749999999999"/>
    <s v="4903521713"/>
    <s v="SAND DRAW FED 09-11"/>
    <x v="0"/>
    <x v="22"/>
    <m/>
    <m/>
    <s v=""/>
    <x v="0"/>
    <m/>
    <m/>
    <n v="12745"/>
    <n v="12729"/>
    <x v="1"/>
    <d v="2003-11-09T00:00:00"/>
    <n v="7.32"/>
    <x v="1"/>
    <n v="26"/>
    <m/>
    <n v="1285"/>
    <n v="8.1"/>
    <x v="1"/>
    <n v="1300"/>
    <n v="1110"/>
    <m/>
    <x v="0"/>
    <n v="42"/>
    <n v="3945"/>
    <x v="0"/>
    <s v="BP"/>
    <n v="1.2974000000000001"/>
    <n v="0"/>
    <n v="55.897500000000001"/>
    <n v="0.20719799999999997"/>
    <n v="57.402097999999995"/>
    <n v="36.673000000000002"/>
    <n v="18.192899999999998"/>
    <n v="0"/>
    <x v="1"/>
    <n v="0.87444000000000011"/>
    <n v="55.740339999999996"/>
    <n v="1.4687309460310542E-2"/>
    <n v="3771.1"/>
    <n v="-2.2537292155363473E-2"/>
    <n v="2.260196134294604E-2"/>
    <n v="0"/>
    <n v="0.97739803865705388"/>
    <n v="0.6579256603027539"/>
    <n v="0.32638659900531641"/>
    <n v="1.5687740691929762E-2"/>
    <x v="0"/>
    <n v="0.54"/>
    <x v="0"/>
    <m/>
    <m/>
    <x v="0"/>
    <n v="5370"/>
    <x v="1"/>
    <x v="0"/>
    <m/>
    <x v="0"/>
    <x v="0"/>
    <x v="0"/>
    <m/>
    <x v="0"/>
    <x v="0"/>
    <x v="0"/>
    <x v="0"/>
    <x v="0"/>
    <x v="0"/>
    <x v="0"/>
    <x v="0"/>
    <x v="0"/>
    <x v="0"/>
    <x v="0"/>
    <x v="0"/>
    <x v="0"/>
    <m/>
    <x v="0"/>
    <x v="0"/>
    <x v="0"/>
    <x v="0"/>
    <x v="0"/>
    <m/>
    <n v="20031109"/>
    <x v="0"/>
    <s v="WYOMING ANALYTICAL LABS ROCK SPRINGS ID No C8624"/>
    <m/>
    <m/>
    <d v="2003-11-19T00:00:00"/>
    <x v="0"/>
    <x v="0"/>
  </r>
  <r>
    <x v="1"/>
    <s v="T29N R108W S14 fLANCE"/>
    <n v="5841"/>
    <x v="0"/>
    <x v="4"/>
    <s v="JONAH"/>
    <s v="SE SE"/>
    <n v="14"/>
    <n v="29"/>
    <n v="108"/>
    <n v="42.477514999999997"/>
    <n v="-109.678269"/>
    <s v="4903524706"/>
    <s v="65-14 STUD HORSE BUTTE"/>
    <x v="0"/>
    <x v="22"/>
    <m/>
    <m/>
    <n v="3710"/>
    <x v="0"/>
    <n v="8878"/>
    <n v="12588"/>
    <n v="12652"/>
    <m/>
    <x v="1"/>
    <m/>
    <n v="7.43"/>
    <x v="1"/>
    <n v="30"/>
    <n v="2"/>
    <n v="1060"/>
    <n v="41"/>
    <x v="1"/>
    <n v="885"/>
    <n v="1300"/>
    <n v="0"/>
    <x v="1"/>
    <n v="147"/>
    <n v="2980"/>
    <x v="0"/>
    <s v="BP AMERICA PRODUCTION COMPANY"/>
    <n v="1.4969999999999999"/>
    <n v="0.16458"/>
    <n v="46.11"/>
    <n v="1.04878"/>
    <n v="48.820360000000001"/>
    <n v="24.96585"/>
    <n v="21.306999999999999"/>
    <n v="0"/>
    <x v="1"/>
    <n v="3.06054"/>
    <n v="49.333390000000001"/>
    <n v="-5.2267997911440017E-3"/>
    <n v="3465"/>
    <n v="7.5252133436772686E-2"/>
    <n v="3.0663436320420411E-2"/>
    <n v="3.3711345020806891E-3"/>
    <n v="0.96596542917749884"/>
    <n v="0.50606394573735958"/>
    <n v="0.43189815254941932"/>
    <n v="6.2037901713221003E-2"/>
    <x v="1"/>
    <n v="42"/>
    <x v="1"/>
    <n v="0"/>
    <n v="0"/>
    <x v="1"/>
    <n v="4940"/>
    <x v="1"/>
    <x v="1"/>
    <n v="0"/>
    <x v="1"/>
    <x v="1"/>
    <x v="1"/>
    <n v="0.7"/>
    <x v="1"/>
    <x v="3"/>
    <x v="1"/>
    <x v="1"/>
    <x v="0"/>
    <x v="0"/>
    <x v="0"/>
    <x v="0"/>
    <x v="0"/>
    <x v="0"/>
    <x v="0"/>
    <x v="0"/>
    <x v="0"/>
    <m/>
    <x v="0"/>
    <x v="0"/>
    <x v="0"/>
    <x v="0"/>
    <x v="0"/>
    <m/>
    <m/>
    <x v="0"/>
    <s v="WYOMING ANALYTICAL LABS ROCK SPRINGS ID No D8338"/>
    <m/>
    <s v="8878-12588"/>
    <d v="2007-10-10T00:00:00"/>
    <x v="0"/>
    <x v="0"/>
  </r>
  <r>
    <x v="1"/>
    <s v="T29N R108W S14 fLANCE"/>
    <n v="4192"/>
    <x v="0"/>
    <x v="4"/>
    <s v="JONAH"/>
    <s v="SW SE"/>
    <n v="14"/>
    <n v="29"/>
    <n v="108"/>
    <n v="42.477514999999997"/>
    <n v="-109.682581"/>
    <s v="4903522642"/>
    <s v="SHB 10-14"/>
    <x v="0"/>
    <x v="22"/>
    <m/>
    <m/>
    <s v=""/>
    <x v="0"/>
    <m/>
    <m/>
    <n v="12192"/>
    <m/>
    <x v="1"/>
    <d v="2004-03-27T00:00:00"/>
    <n v="7.26"/>
    <x v="1"/>
    <n v="930"/>
    <n v="5.6"/>
    <n v="1100"/>
    <n v="52.4"/>
    <x v="1"/>
    <n v="2349"/>
    <n v="903"/>
    <m/>
    <x v="0"/>
    <n v="274"/>
    <n v="6985"/>
    <x v="0"/>
    <s v="BP AMERICAN PRODUCTION COMPANY"/>
    <n v="46.406999999999996"/>
    <n v="0.46082399999999996"/>
    <n v="47.85"/>
    <n v="1.3403919999999998"/>
    <n v="96.058215999999987"/>
    <n v="66.265289999999993"/>
    <n v="14.800169999999998"/>
    <n v="0"/>
    <x v="1"/>
    <n v="5.7046800000000006"/>
    <n v="86.770139999999984"/>
    <n v="5.0802163314316542E-2"/>
    <n v="5614"/>
    <n v="-0.10881816017144218"/>
    <n v="0.48311328205387455"/>
    <n v="4.7973408125755743E-3"/>
    <n v="0.51208937713354996"/>
    <n v="0.76368771561276727"/>
    <n v="0.1705675477762281"/>
    <n v="6.5744736611004675E-2"/>
    <x v="0"/>
    <n v="73.900000000000006"/>
    <x v="0"/>
    <m/>
    <m/>
    <x v="0"/>
    <n v="7170"/>
    <x v="1"/>
    <x v="0"/>
    <m/>
    <x v="0"/>
    <x v="0"/>
    <x v="0"/>
    <n v="0.4"/>
    <x v="0"/>
    <x v="0"/>
    <x v="0"/>
    <x v="0"/>
    <x v="0"/>
    <x v="0"/>
    <x v="0"/>
    <x v="0"/>
    <x v="0"/>
    <x v="0"/>
    <x v="0"/>
    <x v="0"/>
    <x v="0"/>
    <m/>
    <x v="0"/>
    <x v="0"/>
    <x v="0"/>
    <x v="0"/>
    <x v="0"/>
    <m/>
    <n v="20040327"/>
    <x v="0"/>
    <s v="WYOMING ANALYTICAL LABS ROCK SPRINGS ID No RS-6697"/>
    <m/>
    <m/>
    <d v="2004-04-06T00:00:00"/>
    <x v="0"/>
    <x v="0"/>
  </r>
  <r>
    <x v="1"/>
    <s v="T29N R108W S14 fLANCE"/>
    <n v="3192"/>
    <x v="0"/>
    <x v="4"/>
    <s v="JONAH"/>
    <s v="SW SE"/>
    <n v="14"/>
    <n v="29"/>
    <n v="108"/>
    <n v="42.476660000000003"/>
    <n v="-109.6825"/>
    <s v="4903521660"/>
    <s v="SHB 15-14"/>
    <x v="0"/>
    <x v="22"/>
    <m/>
    <m/>
    <s v=""/>
    <x v="0"/>
    <m/>
    <m/>
    <n v="12000"/>
    <m/>
    <x v="1"/>
    <d v="1999-06-24T00:00:00"/>
    <n v="7.34"/>
    <x v="1"/>
    <n v="90.2"/>
    <n v="4.0599999999999996"/>
    <n v="902"/>
    <m/>
    <x v="1"/>
    <n v="1570"/>
    <n v="467"/>
    <m/>
    <x v="0"/>
    <n v="88.1"/>
    <n v="3300"/>
    <x v="0"/>
    <s v="BP AMOCO PRODUCTION COMPANY"/>
    <n v="4.5009800000000002"/>
    <n v="0.33409739999999999"/>
    <n v="39.236999999999995"/>
    <n v="0"/>
    <n v="44.072077399999998"/>
    <n v="44.289699999999996"/>
    <n v="7.6541299999999994"/>
    <n v="0"/>
    <x v="1"/>
    <n v="1.8342419999999999"/>
    <n v="53.778072000000002"/>
    <n v="-9.9192435162495568E-2"/>
    <n v="3121.36"/>
    <n v="-2.7819651911744531E-2"/>
    <n v="0.10212770228979495"/>
    <n v="7.5807046027741819E-3"/>
    <n v="0.89029159310743078"/>
    <n v="0.82356429587137292"/>
    <n v="0.14232808494882448"/>
    <n v="3.4107619179802505E-2"/>
    <x v="0"/>
    <m/>
    <x v="0"/>
    <m/>
    <m/>
    <x v="0"/>
    <m/>
    <x v="0"/>
    <x v="0"/>
    <m/>
    <x v="0"/>
    <x v="0"/>
    <x v="0"/>
    <m/>
    <x v="0"/>
    <x v="0"/>
    <x v="0"/>
    <x v="0"/>
    <x v="0"/>
    <x v="6"/>
    <x v="0"/>
    <x v="0"/>
    <x v="0"/>
    <x v="0"/>
    <x v="0"/>
    <x v="0"/>
    <x v="0"/>
    <m/>
    <x v="0"/>
    <x v="0"/>
    <x v="0"/>
    <x v="0"/>
    <x v="0"/>
    <s v="TPH: 50.6 MG/L"/>
    <n v="19990624"/>
    <x v="0"/>
    <s v="WYOMING ANALYTICAL LABS ROCK SPRINGS REQUEST No RS-2803 - LAB No 7753"/>
    <m/>
    <m/>
    <d v="1999-07-01T00:00:00"/>
    <x v="0"/>
    <x v="0"/>
  </r>
  <r>
    <x v="1"/>
    <s v="T29N R108W S15 fLANCE"/>
    <n v="4456"/>
    <x v="0"/>
    <x v="4"/>
    <s v="JONAH"/>
    <s v="NE SE"/>
    <n v="15"/>
    <n v="29"/>
    <n v="108"/>
    <n v="42.480559999999997"/>
    <n v="-109.69601"/>
    <s v="4903522025"/>
    <s v="SHB 09-15"/>
    <x v="0"/>
    <x v="22"/>
    <m/>
    <m/>
    <m/>
    <x v="0"/>
    <s v="9225"/>
    <m/>
    <n v="12180"/>
    <n v="12163"/>
    <x v="1"/>
    <d v="2003-11-01T00:00:00"/>
    <n v="7.56"/>
    <x v="1"/>
    <n v="583"/>
    <n v="0"/>
    <n v="924"/>
    <n v="8.6"/>
    <x v="1"/>
    <n v="1700"/>
    <n v="952"/>
    <n v="0"/>
    <x v="0"/>
    <n v="22"/>
    <n v="4630"/>
    <x v="0"/>
    <s v="BP AMERICA PRODUCTION COMPANY"/>
    <n v="29.091699999999999"/>
    <n v="0"/>
    <n v="40.193999999999996"/>
    <n v="0.21998799999999999"/>
    <n v="69.505687999999992"/>
    <n v="47.957000000000001"/>
    <n v="15.603279999999998"/>
    <n v="0"/>
    <x v="1"/>
    <n v="0.45804000000000006"/>
    <n v="64.018320000000003"/>
    <n v="4.1096489554148123E-2"/>
    <n v="4189.6000000000004"/>
    <n v="-4.9934237380380019E-2"/>
    <n v="0.41855135654509318"/>
    <n v="0"/>
    <n v="0.58144864345490688"/>
    <n v="0.74911369120589233"/>
    <n v="0.24373148186331658"/>
    <n v="7.1548269307910618E-3"/>
    <x v="0"/>
    <n v="0.5"/>
    <x v="0"/>
    <m/>
    <m/>
    <x v="0"/>
    <n v="6400"/>
    <x v="1"/>
    <x v="0"/>
    <m/>
    <x v="0"/>
    <x v="0"/>
    <x v="0"/>
    <n v="0.81"/>
    <x v="0"/>
    <x v="0"/>
    <x v="0"/>
    <x v="0"/>
    <x v="0"/>
    <x v="0"/>
    <x v="0"/>
    <x v="0"/>
    <x v="0"/>
    <x v="0"/>
    <x v="0"/>
    <x v="0"/>
    <x v="0"/>
    <m/>
    <x v="0"/>
    <x v="0"/>
    <x v="0"/>
    <x v="0"/>
    <x v="0"/>
    <m/>
    <n v="20031101"/>
    <x v="0"/>
    <s v="WYOMING ANALYTICAL LABS ROCK SPRINGS ID No RS-6474"/>
    <m/>
    <m/>
    <d v="2003-11-19T00:00:00"/>
    <x v="0"/>
    <x v="0"/>
  </r>
  <r>
    <x v="1"/>
    <s v="T29N R108W S15 fLANCE"/>
    <n v="3190"/>
    <x v="0"/>
    <x v="4"/>
    <s v="JONAH"/>
    <s v="SW SE"/>
    <n v="15"/>
    <n v="29"/>
    <n v="108"/>
    <n v="42.47701"/>
    <n v="-109.70135999999999"/>
    <s v="4903521643"/>
    <s v="STUD HORSE 15-15"/>
    <x v="0"/>
    <x v="22"/>
    <m/>
    <m/>
    <s v=""/>
    <x v="0"/>
    <m/>
    <m/>
    <n v="11500"/>
    <m/>
    <x v="1"/>
    <d v="2000-12-14T00:00:00"/>
    <n v="6.97"/>
    <x v="1"/>
    <n v="2940"/>
    <n v="3.83"/>
    <n v="1380"/>
    <n v="88.7"/>
    <x v="1"/>
    <n v="7000"/>
    <n v="482"/>
    <m/>
    <x v="0"/>
    <n v="16"/>
    <n v="12000"/>
    <x v="0"/>
    <s v="BP AMOCO PRODUCTION COMPANY"/>
    <n v="146.70599999999999"/>
    <n v="0.31517070000000003"/>
    <n v="60.03"/>
    <n v="2.2689460000000001"/>
    <n v="209.3201167"/>
    <n v="197.47"/>
    <n v="7.8999799999999993"/>
    <n v="0"/>
    <x v="1"/>
    <n v="0.33312000000000003"/>
    <n v="205.70310000000001"/>
    <n v="8.7152153288199245E-3"/>
    <n v="11910.53"/>
    <n v="-3.7418660314096413E-3"/>
    <n v="0.70086909138437337"/>
    <n v="1.5056875801942452E-3"/>
    <n v="0.29762522103543237"/>
    <n v="0.95997580979576869"/>
    <n v="3.8404768814859859E-2"/>
    <n v="1.6194213893713804E-3"/>
    <x v="0"/>
    <m/>
    <x v="0"/>
    <m/>
    <m/>
    <x v="0"/>
    <n v="17500"/>
    <x v="0"/>
    <x v="0"/>
    <m/>
    <x v="0"/>
    <x v="0"/>
    <x v="0"/>
    <m/>
    <x v="0"/>
    <x v="0"/>
    <x v="0"/>
    <x v="0"/>
    <x v="0"/>
    <x v="0"/>
    <x v="0"/>
    <x v="0"/>
    <x v="0"/>
    <x v="0"/>
    <x v="0"/>
    <x v="0"/>
    <x v="0"/>
    <m/>
    <x v="0"/>
    <x v="0"/>
    <x v="0"/>
    <x v="0"/>
    <x v="0"/>
    <m/>
    <n v="20001214"/>
    <x v="0"/>
    <s v="WYOMING ANALYTICAL LABS ROCK SPRINGS REQUEST No RS-3796 - LAB No A696"/>
    <m/>
    <m/>
    <d v="2000-12-27T00:00:00"/>
    <x v="0"/>
    <x v="0"/>
  </r>
  <r>
    <x v="1"/>
    <s v="T29N R108W S16 fLANCE"/>
    <n v="3189"/>
    <x v="0"/>
    <x v="4"/>
    <s v="JONAH"/>
    <s v="SW SE"/>
    <n v="16"/>
    <n v="29"/>
    <n v="108"/>
    <n v="42.475209999999997"/>
    <n v="-109.72091"/>
    <s v="4903521546"/>
    <s v="SHB 15-16"/>
    <x v="0"/>
    <x v="22"/>
    <m/>
    <m/>
    <s v=""/>
    <x v="0"/>
    <m/>
    <m/>
    <n v="11057"/>
    <n v="11002"/>
    <x v="1"/>
    <d v="1999-06-23T00:00:00"/>
    <n v="8.24"/>
    <x v="1"/>
    <n v="1.74"/>
    <n v="1.45"/>
    <n v="1080"/>
    <m/>
    <x v="1"/>
    <n v="1220"/>
    <n v="1310"/>
    <m/>
    <x v="0"/>
    <n v="30.5"/>
    <n v="4130"/>
    <x v="0"/>
    <s v="BP AMOCO PRODUCTION COMPANY"/>
    <n v="8.6826E-2"/>
    <n v="0.1193205"/>
    <n v="46.98"/>
    <n v="0"/>
    <n v="47.1861465"/>
    <n v="34.416199999999996"/>
    <n v="21.470899999999997"/>
    <n v="0"/>
    <x v="1"/>
    <n v="0.63501000000000007"/>
    <n v="56.522109999999991"/>
    <n v="-9.0021410204692745E-2"/>
    <n v="3643.69"/>
    <n v="-6.2558450362697748E-2"/>
    <n v="1.8400739717111675E-3"/>
    <n v="2.5287188899818297E-3"/>
    <n v="0.995631207138307"/>
    <n v="0.60889800469232314"/>
    <n v="0.37986727671702275"/>
    <n v="1.1234718590654174E-2"/>
    <x v="0"/>
    <m/>
    <x v="0"/>
    <m/>
    <m/>
    <x v="0"/>
    <m/>
    <x v="0"/>
    <x v="0"/>
    <m/>
    <x v="0"/>
    <x v="0"/>
    <x v="0"/>
    <m/>
    <x v="0"/>
    <x v="0"/>
    <x v="0"/>
    <x v="0"/>
    <x v="0"/>
    <x v="0"/>
    <x v="0"/>
    <x v="0"/>
    <x v="0"/>
    <x v="0"/>
    <x v="0"/>
    <x v="0"/>
    <x v="0"/>
    <m/>
    <x v="0"/>
    <x v="0"/>
    <x v="0"/>
    <x v="0"/>
    <x v="0"/>
    <m/>
    <n v="19990623"/>
    <x v="0"/>
    <s v="WYOMING ANALYTICAL LABS ROCK SPRINGS REQUEST No RS-2803 - LAB No 7761"/>
    <m/>
    <m/>
    <d v="1999-07-01T00:00:00"/>
    <x v="0"/>
    <x v="0"/>
  </r>
  <r>
    <x v="2"/>
    <s v="T29N R108W S17 fLANCE"/>
    <m/>
    <x v="1"/>
    <x v="3"/>
    <s v="JONAH"/>
    <s v="SW SW"/>
    <n v="17"/>
    <n v="29"/>
    <n v="108"/>
    <n v="42.477220000000003"/>
    <n v="-109.75027"/>
    <s v="4903521746"/>
    <s v="STUD HORSE BUTTE UN 13-17"/>
    <x v="0"/>
    <x v="22"/>
    <m/>
    <m/>
    <m/>
    <x v="0"/>
    <n v="11400"/>
    <m/>
    <n v="11400"/>
    <n v="11339"/>
    <x v="1"/>
    <m/>
    <n v="8.07"/>
    <x v="1"/>
    <n v="37.799999999999997"/>
    <n v="6.88"/>
    <n v="1470"/>
    <n v="14.2"/>
    <x v="1"/>
    <n v="2100"/>
    <n v="623"/>
    <n v="0"/>
    <x v="0"/>
    <n v="24"/>
    <n v="5084"/>
    <x v="7"/>
    <s v="Jonah Infill Final EIS, picked API number and location based on name, used Fm on WOGCC web page"/>
    <n v="1.8862199999999998"/>
    <n v="0.56615519999999997"/>
    <n v="63.945"/>
    <n v="0.36323599999999995"/>
    <n v="66.7606112"/>
    <n v="59.241"/>
    <n v="10.21097"/>
    <n v="0"/>
    <x v="0"/>
    <n v="0.49968000000000001"/>
    <n v="69.951650000000001"/>
    <n v="-2.334127730746656E-2"/>
    <n v="4275.88"/>
    <n v="-8.6338713744193274E-2"/>
    <n v="2.8253486091511393E-2"/>
    <n v="8.4803777230847161E-3"/>
    <n v="0.9632661361854038"/>
    <n v="0.84688495553714604"/>
    <n v="0.14597182482471821"/>
    <n v="7.1432196381357692E-3"/>
    <x v="0"/>
    <n v="10.5"/>
    <x v="0"/>
    <m/>
    <m/>
    <x v="0"/>
    <m/>
    <x v="0"/>
    <x v="0"/>
    <m/>
    <x v="0"/>
    <x v="0"/>
    <x v="0"/>
    <m/>
    <x v="0"/>
    <x v="0"/>
    <x v="0"/>
    <x v="0"/>
    <x v="0"/>
    <x v="0"/>
    <x v="0"/>
    <x v="0"/>
    <x v="0"/>
    <x v="0"/>
    <x v="0"/>
    <x v="0"/>
    <x v="0"/>
    <m/>
    <x v="0"/>
    <x v="0"/>
    <x v="0"/>
    <x v="0"/>
    <x v="0"/>
    <m/>
    <m/>
    <x v="0"/>
    <m/>
    <m/>
    <m/>
    <m/>
    <x v="0"/>
    <x v="0"/>
  </r>
  <r>
    <x v="1"/>
    <s v="T29N R108W S19 fLANCE"/>
    <n v="5849"/>
    <x v="0"/>
    <x v="4"/>
    <s v="JONAH"/>
    <s v="SE NE"/>
    <n v="19"/>
    <n v="29"/>
    <n v="108"/>
    <n v="42.470702000000003"/>
    <n v="-109.75384099999999"/>
    <s v="4903523792"/>
    <s v="48-19 CORONA"/>
    <x v="0"/>
    <x v="22"/>
    <m/>
    <m/>
    <n v="2686"/>
    <x v="0"/>
    <n v="7798"/>
    <n v="10484"/>
    <n v="10528"/>
    <n v="10509"/>
    <x v="1"/>
    <m/>
    <n v="7.66"/>
    <x v="1"/>
    <n v="10"/>
    <n v="37"/>
    <n v="690"/>
    <n v="35"/>
    <x v="1"/>
    <n v="392"/>
    <n v="1270"/>
    <n v="0"/>
    <x v="1"/>
    <n v="37"/>
    <n v="2250"/>
    <x v="0"/>
    <s v="BP AMERICA PRODUCTION COMPANY"/>
    <n v="0.499"/>
    <n v="3.0447299999999999"/>
    <n v="30.015000000000001"/>
    <n v="0.89529999999999998"/>
    <n v="34.454029999999996"/>
    <n v="11.05832"/>
    <n v="20.815299999999997"/>
    <n v="0"/>
    <x v="1"/>
    <n v="0.77034000000000002"/>
    <n v="32.643959999999993"/>
    <n v="2.6976515988034869E-2"/>
    <n v="2471"/>
    <n v="4.6812116077102311E-2"/>
    <n v="1.4483066277007364E-2"/>
    <n v="8.837079435990508E-2"/>
    <n v="0.89714613936308751"/>
    <n v="0.33875546961826941"/>
    <n v="0.63764629046230914"/>
    <n v="2.3598239919421546E-2"/>
    <x v="1"/>
    <n v="8"/>
    <x v="1"/>
    <n v="0"/>
    <n v="0"/>
    <x v="1"/>
    <n v="3780"/>
    <x v="1"/>
    <x v="1"/>
    <n v="0"/>
    <x v="1"/>
    <x v="1"/>
    <x v="1"/>
    <n v="3"/>
    <x v="1"/>
    <x v="3"/>
    <x v="1"/>
    <x v="1"/>
    <x v="0"/>
    <x v="0"/>
    <x v="0"/>
    <x v="0"/>
    <x v="0"/>
    <x v="0"/>
    <x v="0"/>
    <x v="0"/>
    <x v="0"/>
    <m/>
    <x v="0"/>
    <x v="0"/>
    <x v="0"/>
    <x v="0"/>
    <x v="0"/>
    <m/>
    <m/>
    <x v="0"/>
    <s v="WYOMING ANALYTICAL LABS ROCK SPRINGS ID No D6450"/>
    <m/>
    <s v="7798-10484"/>
    <d v="2007-02-28T00:00:00"/>
    <x v="0"/>
    <x v="0"/>
  </r>
  <r>
    <x v="1"/>
    <s v="T29N R108W S19 fLANCE"/>
    <n v="3177"/>
    <x v="0"/>
    <x v="4"/>
    <s v="JONAH"/>
    <s v="NE NE"/>
    <n v="19"/>
    <n v="29"/>
    <n v="108"/>
    <n v="42.471800000000002"/>
    <n v="-109.756744"/>
    <s v="4903522355"/>
    <s v="CORONA 2-19"/>
    <x v="0"/>
    <x v="22"/>
    <m/>
    <m/>
    <s v=""/>
    <x v="0"/>
    <m/>
    <m/>
    <n v="11365"/>
    <m/>
    <x v="1"/>
    <d v="2001-04-25T00:00:00"/>
    <n v="7.17"/>
    <x v="1"/>
    <n v="2090"/>
    <n v="1.61"/>
    <n v="1224"/>
    <m/>
    <x v="1"/>
    <n v="5150"/>
    <m/>
    <n v="960"/>
    <x v="0"/>
    <n v="107"/>
    <n v="9750"/>
    <x v="0"/>
    <s v="BP AMOCO PRODUCTION COMPANY"/>
    <n v="104.291"/>
    <n v="0.13248690000000002"/>
    <n v="53.244"/>
    <n v="0"/>
    <n v="157.6674869"/>
    <n v="145.28149999999999"/>
    <n v="0"/>
    <n v="31.9968"/>
    <x v="1"/>
    <n v="2.2277400000000003"/>
    <n v="179.50604000000001"/>
    <n v="-6.4769477309756171E-2"/>
    <n v="9532.61"/>
    <n v="-1.1273888752611779E-2"/>
    <n v="0.66146167514007603"/>
    <n v="8.4029309152386833E-4"/>
    <n v="0.33769803176840008"/>
    <n v="0.80934045450504055"/>
    <n v="0"/>
    <n v="1.2410390201911869E-2"/>
    <x v="0"/>
    <m/>
    <x v="0"/>
    <m/>
    <m/>
    <x v="0"/>
    <m/>
    <x v="0"/>
    <x v="0"/>
    <m/>
    <x v="0"/>
    <x v="0"/>
    <x v="0"/>
    <m/>
    <x v="0"/>
    <x v="0"/>
    <x v="0"/>
    <x v="0"/>
    <x v="0"/>
    <x v="7"/>
    <x v="0"/>
    <x v="0"/>
    <x v="0"/>
    <x v="0"/>
    <x v="0"/>
    <x v="0"/>
    <x v="0"/>
    <m/>
    <x v="0"/>
    <x v="0"/>
    <x v="0"/>
    <x v="0"/>
    <x v="0"/>
    <s v="TPH: 199 MG/L"/>
    <n v="20010425"/>
    <x v="0"/>
    <s v="WYOMING ANALYTICAL LABS ROCK SPRINGS REQUEST No RS-4009 LAB No B397-B398"/>
    <m/>
    <m/>
    <d v="2001-05-04T00:00:00"/>
    <x v="0"/>
    <x v="0"/>
  </r>
  <r>
    <x v="1"/>
    <s v="T29N R108W S19 fLANCE"/>
    <n v="3204"/>
    <x v="0"/>
    <x v="4"/>
    <s v="JONAH"/>
    <s v="SE NE"/>
    <n v="19"/>
    <n v="29"/>
    <n v="108"/>
    <n v="42.470219999999998"/>
    <n v="-109.75727999999999"/>
    <s v="4903521548"/>
    <s v="CORONA 7-19"/>
    <x v="0"/>
    <x v="22"/>
    <m/>
    <m/>
    <s v=""/>
    <x v="0"/>
    <m/>
    <m/>
    <n v="11320"/>
    <n v="11268"/>
    <x v="1"/>
    <d v="2001-01-09T00:00:00"/>
    <n v="7.3"/>
    <x v="1"/>
    <n v="2200"/>
    <n v="8.16"/>
    <n v="1090"/>
    <m/>
    <x v="1"/>
    <n v="4400"/>
    <n v="2780"/>
    <m/>
    <x v="0"/>
    <n v="66"/>
    <n v="9630"/>
    <x v="0"/>
    <s v="BP AMOCO PRODUCTION COMPANY"/>
    <n v="109.78"/>
    <n v="0.67148640000000004"/>
    <n v="47.414999999999999"/>
    <n v="0"/>
    <n v="157.86648640000001"/>
    <n v="124.124"/>
    <n v="45.564199999999992"/>
    <n v="0"/>
    <x v="1"/>
    <n v="1.37412"/>
    <n v="171.06232"/>
    <n v="-4.0117597921639457E-2"/>
    <n v="10544.16"/>
    <n v="4.53134108185917E-2"/>
    <n v="0.69539775352851585"/>
    <n v="4.2535082354249448E-3"/>
    <n v="0.30034873823605918"/>
    <n v="0.72560690162509189"/>
    <n v="0.26636023643313145"/>
    <n v="8.0328619417765409E-3"/>
    <x v="0"/>
    <m/>
    <x v="0"/>
    <m/>
    <m/>
    <x v="0"/>
    <m/>
    <x v="0"/>
    <x v="0"/>
    <m/>
    <x v="0"/>
    <x v="0"/>
    <x v="0"/>
    <m/>
    <x v="0"/>
    <x v="0"/>
    <x v="0"/>
    <x v="0"/>
    <x v="0"/>
    <x v="8"/>
    <x v="0"/>
    <x v="0"/>
    <x v="0"/>
    <x v="0"/>
    <x v="0"/>
    <x v="0"/>
    <x v="0"/>
    <m/>
    <x v="0"/>
    <x v="0"/>
    <x v="0"/>
    <x v="0"/>
    <x v="0"/>
    <s v="TPH: 2270 MG/L"/>
    <n v="20010109"/>
    <x v="0"/>
    <s v="WYOMING ANALYTICAL LABS ROCK SPRINGS REQUEST No RS-3826 - LAB No A788"/>
    <m/>
    <m/>
    <d v="2001-01-18T00:00:00"/>
    <x v="0"/>
    <x v="0"/>
  </r>
  <r>
    <x v="1"/>
    <s v="T29N R108W S19 fLANCE"/>
    <n v="3203"/>
    <x v="0"/>
    <x v="4"/>
    <s v="JONAH"/>
    <s v="SE NE"/>
    <n v="19"/>
    <n v="29"/>
    <n v="108"/>
    <n v="42.47034"/>
    <n v="-109.754525"/>
    <s v="4903522232"/>
    <s v="CORONA 8-19"/>
    <x v="0"/>
    <x v="22"/>
    <m/>
    <m/>
    <s v=""/>
    <x v="0"/>
    <m/>
    <m/>
    <n v="11296"/>
    <n v="11248"/>
    <x v="1"/>
    <d v="1899-12-31T00:00:00"/>
    <n v="6.8"/>
    <x v="1"/>
    <n v="4000"/>
    <n v="0"/>
    <n v="1420"/>
    <n v="0"/>
    <x v="1"/>
    <n v="8000"/>
    <n v="0"/>
    <n v="0"/>
    <x v="1"/>
    <n v="78"/>
    <n v="14600"/>
    <x v="0"/>
    <s v="BP AMOCO PRODUCTION COMPANY"/>
    <n v="199.6"/>
    <n v="0"/>
    <n v="61.77"/>
    <n v="0"/>
    <n v="261.37"/>
    <n v="225.68"/>
    <n v="0"/>
    <n v="0"/>
    <x v="1"/>
    <n v="1.6239600000000001"/>
    <n v="227.30395999999999"/>
    <n v="6.9711183301029628E-2"/>
    <n v="13498"/>
    <n v="-3.9219873300590791E-2"/>
    <n v="0.76366836285725215"/>
    <n v="0"/>
    <n v="0.2363316371427478"/>
    <n v="0.99285555781782242"/>
    <n v="0"/>
    <n v="7.1444421821775569E-3"/>
    <x v="1"/>
    <n v="0"/>
    <x v="1"/>
    <n v="0"/>
    <n v="0"/>
    <x v="1"/>
    <n v="0"/>
    <x v="2"/>
    <x v="1"/>
    <n v="0"/>
    <x v="1"/>
    <x v="1"/>
    <x v="1"/>
    <n v="0"/>
    <x v="1"/>
    <x v="3"/>
    <x v="1"/>
    <x v="1"/>
    <x v="0"/>
    <x v="9"/>
    <x v="0"/>
    <x v="0"/>
    <x v="0"/>
    <x v="0"/>
    <x v="0"/>
    <x v="0"/>
    <x v="0"/>
    <m/>
    <x v="0"/>
    <x v="0"/>
    <x v="0"/>
    <x v="0"/>
    <x v="0"/>
    <s v="TPH: 10600"/>
    <n v="19000101"/>
    <x v="0"/>
    <s v="WYOMING ANALYTICAL LABS ROCK SPRINGS REQUEST NO RS-3860 - LAB NO A893-A904"/>
    <m/>
    <m/>
    <m/>
    <x v="0"/>
    <x v="0"/>
  </r>
  <r>
    <x v="1"/>
    <s v="T29N R108W S20 fLANCE"/>
    <n v="5853"/>
    <x v="0"/>
    <x v="4"/>
    <s v="JONAH"/>
    <s v="NE SE"/>
    <n v="20"/>
    <n v="29"/>
    <n v="108"/>
    <n v="42.466369999999998"/>
    <n v="-109.735529"/>
    <s v="4903524833"/>
    <s v="64-20 STUD HORSE BUTTE"/>
    <x v="0"/>
    <x v="22"/>
    <m/>
    <m/>
    <n v="2876"/>
    <x v="0"/>
    <n v="7892"/>
    <n v="10768"/>
    <n v="10835"/>
    <n v="10806"/>
    <x v="1"/>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1"/>
    <x v="1"/>
    <n v="0"/>
    <x v="1"/>
    <x v="1"/>
    <x v="1"/>
    <n v="2.4"/>
    <x v="1"/>
    <x v="3"/>
    <x v="1"/>
    <x v="1"/>
    <x v="0"/>
    <x v="0"/>
    <x v="0"/>
    <x v="0"/>
    <x v="0"/>
    <x v="0"/>
    <x v="0"/>
    <x v="0"/>
    <x v="0"/>
    <m/>
    <x v="0"/>
    <x v="0"/>
    <x v="0"/>
    <x v="0"/>
    <x v="0"/>
    <m/>
    <m/>
    <x v="0"/>
    <s v="WYOMING ANALYTICAL LABS ROCK SPRINGS ID No D8341"/>
    <m/>
    <s v="7892-10768"/>
    <d v="2007-10-10T00:00:00"/>
    <x v="0"/>
    <x v="0"/>
  </r>
  <r>
    <x v="1"/>
    <s v="T29N R108W S20 fLANCE"/>
    <n v="4460"/>
    <x v="0"/>
    <x v="4"/>
    <s v="JONAH"/>
    <s v="SE NW"/>
    <n v="20"/>
    <n v="29"/>
    <n v="108"/>
    <n v="42.469439999999999"/>
    <n v="-109.745003"/>
    <s v="4903522299"/>
    <s v="SHB 6-20"/>
    <x v="0"/>
    <x v="22"/>
    <m/>
    <m/>
    <m/>
    <x v="0"/>
    <s v="8138"/>
    <m/>
    <n v="10345"/>
    <n v="10253"/>
    <x v="1"/>
    <d v="2003-11-28T00:00:00"/>
    <n v="7.63"/>
    <x v="1"/>
    <n v="18"/>
    <n v="0.57999999999999996"/>
    <n v="763"/>
    <n v="22"/>
    <x v="1"/>
    <n v="600"/>
    <n v="793"/>
    <n v="0"/>
    <x v="0"/>
    <n v="35"/>
    <n v="2892"/>
    <x v="0"/>
    <s v="BP AMERICA PRODUCTION COMPANY"/>
    <n v="0.8982"/>
    <n v="4.7728199999999998E-2"/>
    <n v="33.1905"/>
    <n v="0.56275999999999993"/>
    <n v="34.699188199999995"/>
    <n v="16.925999999999998"/>
    <n v="12.997269999999999"/>
    <n v="0"/>
    <x v="1"/>
    <n v="0.72870000000000001"/>
    <n v="30.651969999999995"/>
    <n v="6.1930320922759109E-2"/>
    <n v="2231.58"/>
    <n v="-0.12889815324441115"/>
    <n v="2.5885331807272659E-2"/>
    <n v="1.3754846287729581E-3"/>
    <n v="0.9727391835639545"/>
    <n v="0.5521994181776898"/>
    <n v="0.42402723218116162"/>
    <n v="2.3773349641148682E-2"/>
    <x v="0"/>
    <n v="19"/>
    <x v="0"/>
    <m/>
    <m/>
    <x v="0"/>
    <n v="3690"/>
    <x v="1"/>
    <x v="0"/>
    <m/>
    <x v="0"/>
    <x v="0"/>
    <x v="0"/>
    <n v="0"/>
    <x v="0"/>
    <x v="0"/>
    <x v="0"/>
    <x v="0"/>
    <x v="0"/>
    <x v="0"/>
    <x v="0"/>
    <x v="0"/>
    <x v="0"/>
    <x v="0"/>
    <x v="0"/>
    <x v="0"/>
    <x v="0"/>
    <m/>
    <x v="0"/>
    <x v="0"/>
    <x v="0"/>
    <x v="0"/>
    <x v="0"/>
    <m/>
    <n v="20031128"/>
    <x v="0"/>
    <s v="WYOMING ANALYTICAL LABS ROCK SPRINGS ID No RS-6542"/>
    <m/>
    <m/>
    <d v="2003-12-29T00:00:00"/>
    <x v="0"/>
    <x v="0"/>
  </r>
  <r>
    <x v="1"/>
    <s v="T29N R108W S20 fLANCE"/>
    <n v="4492"/>
    <x v="0"/>
    <x v="4"/>
    <s v="JONAH"/>
    <s v="SW SE"/>
    <n v="20"/>
    <n v="29"/>
    <n v="108"/>
    <n v="42.462679999999999"/>
    <n v="-109.739723"/>
    <s v="4903522546"/>
    <s v="STUD HORSE BUTTE 15-20"/>
    <x v="0"/>
    <x v="22"/>
    <m/>
    <m/>
    <m/>
    <x v="0"/>
    <s v="8190"/>
    <m/>
    <n v="11160"/>
    <m/>
    <x v="1"/>
    <d v="2004-12-21T00:00:00"/>
    <n v="7.47"/>
    <x v="1"/>
    <n v="9"/>
    <n v="1.3"/>
    <n v="865"/>
    <n v="24"/>
    <x v="1"/>
    <n v="723"/>
    <n v="1020"/>
    <m/>
    <x v="0"/>
    <n v="57.5"/>
    <n v="2340"/>
    <x v="0"/>
    <s v="BP AMERICA PRODUCTION COMPANY"/>
    <n v="0.4491"/>
    <n v="0.106977"/>
    <n v="37.627499999999998"/>
    <n v="0.61392000000000002"/>
    <n v="38.797497"/>
    <n v="20.39583"/>
    <n v="16.717799999999997"/>
    <n v="0"/>
    <x v="1"/>
    <n v="1.1971500000000002"/>
    <n v="38.310780000000001"/>
    <n v="6.3121239241281284E-3"/>
    <n v="2699.8"/>
    <n v="7.1391721893725973E-2"/>
    <n v="1.1575489006417089E-2"/>
    <n v="2.7573170506334467E-3"/>
    <n v="0.98566719394294944"/>
    <n v="0.53237835408206258"/>
    <n v="0.43637326099860135"/>
    <n v="3.1248384919336025E-2"/>
    <x v="0"/>
    <n v="1"/>
    <x v="0"/>
    <m/>
    <m/>
    <x v="0"/>
    <n v="3950"/>
    <x v="1"/>
    <x v="0"/>
    <m/>
    <x v="0"/>
    <x v="0"/>
    <x v="0"/>
    <n v="2"/>
    <x v="0"/>
    <x v="0"/>
    <x v="0"/>
    <x v="0"/>
    <x v="0"/>
    <x v="0"/>
    <x v="0"/>
    <x v="0"/>
    <x v="0"/>
    <x v="0"/>
    <x v="0"/>
    <x v="0"/>
    <x v="0"/>
    <m/>
    <x v="0"/>
    <x v="0"/>
    <x v="0"/>
    <x v="0"/>
    <x v="0"/>
    <m/>
    <n v="20041221"/>
    <x v="0"/>
    <s v="WYOMING ANALYTICAL LABS ROCK SPRINGS ID No RS-7222"/>
    <m/>
    <m/>
    <d v="2005-01-05T00:00:00"/>
    <x v="0"/>
    <x v="0"/>
  </r>
  <r>
    <x v="1"/>
    <s v="T29N R108W S20 fLANCE"/>
    <n v="3184"/>
    <x v="0"/>
    <x v="4"/>
    <s v="JONAH"/>
    <s v="SW NW"/>
    <n v="20"/>
    <n v="29"/>
    <n v="108"/>
    <n v="42.468049999999998"/>
    <n v="-109.75024000000001"/>
    <s v="4903521556"/>
    <s v="SHB 5-20"/>
    <x v="0"/>
    <x v="22"/>
    <m/>
    <m/>
    <s v=""/>
    <x v="0"/>
    <m/>
    <m/>
    <n v="10884"/>
    <n v="9190"/>
    <x v="1"/>
    <d v="2000-02-04T00:00:00"/>
    <n v="8.07"/>
    <x v="1"/>
    <n v="5.63"/>
    <n v="0.72"/>
    <n v="991"/>
    <m/>
    <x v="1"/>
    <n v="845"/>
    <n v="809"/>
    <m/>
    <x v="0"/>
    <n v="280"/>
    <n v="2870"/>
    <x v="0"/>
    <s v="AMOCO PRODUCTION COMPANY"/>
    <n v="0.28093699999999999"/>
    <n v="5.9248799999999997E-2"/>
    <n v="43.108499999999999"/>
    <n v="0"/>
    <n v="43.4486858"/>
    <n v="23.83745"/>
    <n v="13.259509999999999"/>
    <n v="0"/>
    <x v="1"/>
    <n v="5.8296000000000001"/>
    <n v="42.926559999999995"/>
    <n v="6.0448545779999965E-3"/>
    <n v="2931.35"/>
    <n v="1.0575124755444837E-2"/>
    <n v="6.4659493107153999E-3"/>
    <n v="1.3636499909969659E-3"/>
    <n v="0.99217040069828766"/>
    <n v="0.55530771624840203"/>
    <n v="0.30888825007175047"/>
    <n v="0.13580403367984764"/>
    <x v="0"/>
    <m/>
    <x v="0"/>
    <m/>
    <m/>
    <x v="0"/>
    <m/>
    <x v="0"/>
    <x v="0"/>
    <m/>
    <x v="0"/>
    <x v="0"/>
    <x v="0"/>
    <m/>
    <x v="0"/>
    <x v="0"/>
    <x v="0"/>
    <x v="0"/>
    <x v="0"/>
    <x v="10"/>
    <x v="0"/>
    <x v="0"/>
    <x v="0"/>
    <x v="0"/>
    <x v="0"/>
    <x v="0"/>
    <x v="0"/>
    <m/>
    <x v="0"/>
    <x v="0"/>
    <x v="0"/>
    <x v="0"/>
    <x v="0"/>
    <s v="TPH: 31.8 MG/L"/>
    <n v="20000204"/>
    <x v="0"/>
    <s v="WYOMING ANALYTICAL LABS ROCK SPRINGS REQUEST No RS-3233 - LAB No 8892"/>
    <m/>
    <m/>
    <d v="2000-02-11T00:00:00"/>
    <x v="0"/>
    <x v="0"/>
  </r>
  <r>
    <x v="1"/>
    <s v="T29N R108W S20 fLANCE"/>
    <n v="3186"/>
    <x v="0"/>
    <x v="4"/>
    <s v="JONAH"/>
    <s v="NE NW"/>
    <n v="20"/>
    <n v="29"/>
    <n v="108"/>
    <n v="42.473610000000001"/>
    <n v="-109.74527999999999"/>
    <s v="4903521764"/>
    <s v="SHB 3-20X"/>
    <x v="0"/>
    <x v="22"/>
    <m/>
    <m/>
    <s v=""/>
    <x v="0"/>
    <m/>
    <m/>
    <n v="11336"/>
    <m/>
    <x v="1"/>
    <d v="1999-11-16T00:00:00"/>
    <n v="7.28"/>
    <x v="1"/>
    <n v="6.7"/>
    <n v="0.77"/>
    <n v="1220"/>
    <m/>
    <x v="1"/>
    <n v="1020"/>
    <n v="1580"/>
    <m/>
    <x v="0"/>
    <n v="100"/>
    <n v="4720"/>
    <x v="0"/>
    <s v="AMOCO PRODUCTION COMPANY"/>
    <n v="0.33433000000000002"/>
    <n v="6.3363299999999997E-2"/>
    <n v="53.07"/>
    <n v="0"/>
    <n v="53.467693299999993"/>
    <n v="28.7742"/>
    <n v="25.896199999999997"/>
    <n v="0"/>
    <x v="1"/>
    <n v="2.0820000000000003"/>
    <n v="56.752400000000002"/>
    <n v="-2.9801342038965666E-2"/>
    <n v="3927.47"/>
    <n v="-9.1648771259108114E-2"/>
    <n v="6.2529347979184292E-3"/>
    <n v="1.1850763720902843E-3"/>
    <n v="0.99256198882999125"/>
    <n v="0.50701291927742265"/>
    <n v="0.45630140751756748"/>
    <n v="3.6685673205009837E-2"/>
    <x v="0"/>
    <m/>
    <x v="0"/>
    <m/>
    <m/>
    <x v="0"/>
    <m/>
    <x v="0"/>
    <x v="0"/>
    <m/>
    <x v="0"/>
    <x v="0"/>
    <x v="0"/>
    <m/>
    <x v="0"/>
    <x v="0"/>
    <x v="0"/>
    <x v="0"/>
    <x v="0"/>
    <x v="11"/>
    <x v="0"/>
    <x v="0"/>
    <x v="0"/>
    <x v="0"/>
    <x v="0"/>
    <x v="0"/>
    <x v="0"/>
    <m/>
    <x v="0"/>
    <x v="0"/>
    <x v="0"/>
    <x v="0"/>
    <x v="0"/>
    <s v="TPH: 394 MG/L"/>
    <n v="19991116"/>
    <x v="0"/>
    <s v="WYOMING ANALYTICAL LABS ROCK SPRINGS REQUEST No RS-3111 - LAB No 8590"/>
    <m/>
    <m/>
    <d v="1999-11-29T00:00:00"/>
    <x v="0"/>
    <x v="0"/>
  </r>
  <r>
    <x v="1"/>
    <s v="T29N R108W S20 fLANCE"/>
    <n v="3185"/>
    <x v="0"/>
    <x v="4"/>
    <s v="JONAH"/>
    <s v="NW NW"/>
    <n v="20"/>
    <n v="29"/>
    <n v="108"/>
    <n v="42.473590000000002"/>
    <n v="-109.75027"/>
    <s v="4903522241"/>
    <s v="SHB 4-20"/>
    <x v="0"/>
    <x v="22"/>
    <m/>
    <m/>
    <s v=""/>
    <x v="0"/>
    <m/>
    <m/>
    <n v="11366"/>
    <n v="11321"/>
    <x v="1"/>
    <d v="2001-02-20T00:00:00"/>
    <n v="7.38"/>
    <x v="1"/>
    <n v="1540"/>
    <n v="17.2"/>
    <n v="1620"/>
    <n v="171"/>
    <x v="1"/>
    <n v="4000"/>
    <n v="808"/>
    <m/>
    <x v="0"/>
    <n v="126"/>
    <n v="8540"/>
    <x v="0"/>
    <s v="BP AMOCO PRODUCTION CO"/>
    <n v="76.846000000000004"/>
    <n v="1.4153879999999999"/>
    <n v="70.47"/>
    <n v="4.37418"/>
    <n v="153.10556799999998"/>
    <n v="112.84"/>
    <n v="13.243119999999999"/>
    <n v="0"/>
    <x v="1"/>
    <n v="2.6233200000000001"/>
    <n v="128.70643999999999"/>
    <n v="8.6579447672080714E-2"/>
    <n v="8282.2000000000007"/>
    <n v="-1.5324987219269731E-2"/>
    <n v="0.50191512303458496"/>
    <n v="9.2445233605090056E-3"/>
    <n v="0.48884035360490619"/>
    <n v="0.87672380651659698"/>
    <n v="0.10289399660187945"/>
    <n v="2.0382196881523568E-2"/>
    <x v="0"/>
    <m/>
    <x v="0"/>
    <m/>
    <m/>
    <x v="0"/>
    <m/>
    <x v="0"/>
    <x v="0"/>
    <m/>
    <x v="0"/>
    <x v="0"/>
    <x v="0"/>
    <m/>
    <x v="0"/>
    <x v="0"/>
    <x v="0"/>
    <x v="0"/>
    <x v="0"/>
    <x v="12"/>
    <x v="0"/>
    <x v="0"/>
    <x v="0"/>
    <x v="0"/>
    <x v="0"/>
    <x v="0"/>
    <x v="0"/>
    <m/>
    <x v="0"/>
    <x v="0"/>
    <x v="0"/>
    <x v="0"/>
    <x v="0"/>
    <s v="TPH: 163 MG/L"/>
    <n v="20010220"/>
    <x v="0"/>
    <s v="WYOMING ANALYTICAL LABS ROCK SPRINGS REQUEST No RS-3884 - LAB No A966-A967"/>
    <m/>
    <m/>
    <d v="2001-03-02T00:00:00"/>
    <x v="0"/>
    <x v="0"/>
  </r>
  <r>
    <x v="1"/>
    <s v="T29N R108W S21 fLANCE"/>
    <n v="5854"/>
    <x v="0"/>
    <x v="4"/>
    <s v="JONAH"/>
    <s v="NE SE"/>
    <n v="21"/>
    <n v="29"/>
    <n v="108"/>
    <n v="42.466389999999997"/>
    <n v="-109.71666999999999"/>
    <s v="4903521775"/>
    <s v="9-21 STUD HORSE BUTTE"/>
    <x v="0"/>
    <x v="22"/>
    <m/>
    <m/>
    <n v="2240"/>
    <x v="0"/>
    <n v="9010"/>
    <n v="11250"/>
    <n v="11621"/>
    <n v="11550"/>
    <x v="1"/>
    <m/>
    <n v="7.09"/>
    <x v="1"/>
    <n v="19"/>
    <n v="2"/>
    <n v="1271"/>
    <n v="28"/>
    <x v="1"/>
    <n v="1181"/>
    <n v="1354"/>
    <n v="0"/>
    <x v="1"/>
    <n v="22"/>
    <n v="3833"/>
    <x v="0"/>
    <s v="ULTRA RESOURCES INC"/>
    <n v="0.94809999999999994"/>
    <n v="0.16458"/>
    <n v="55.288499999999999"/>
    <n v="0.71623999999999999"/>
    <n v="57.117419999999996"/>
    <n v="33.316009999999999"/>
    <n v="22.192059999999998"/>
    <n v="0"/>
    <x v="1"/>
    <n v="0.45804000000000006"/>
    <n v="55.966109999999993"/>
    <n v="1.0181058196538455E-2"/>
    <n v="3877"/>
    <n v="5.7068741893644614E-3"/>
    <n v="1.6599139106773381E-2"/>
    <n v="2.8814326697529408E-3"/>
    <n v="0.98051942822347371"/>
    <n v="0.5952890061503292"/>
    <n v="0.39652675520953662"/>
    <n v="8.1842386401341834E-3"/>
    <x v="1"/>
    <n v="201.45"/>
    <x v="1"/>
    <n v="2957"/>
    <n v="1.8560000000000001"/>
    <x v="2"/>
    <n v="5920"/>
    <x v="2"/>
    <x v="1"/>
    <n v="0"/>
    <x v="1"/>
    <x v="1"/>
    <x v="1"/>
    <n v="0"/>
    <x v="1"/>
    <x v="3"/>
    <x v="1"/>
    <x v="1"/>
    <x v="0"/>
    <x v="0"/>
    <x v="0"/>
    <x v="0"/>
    <x v="0"/>
    <x v="0"/>
    <x v="0"/>
    <x v="0"/>
    <x v="0"/>
    <m/>
    <x v="0"/>
    <x v="0"/>
    <x v="0"/>
    <x v="0"/>
    <x v="0"/>
    <m/>
    <m/>
    <x v="0"/>
    <s v="ENERGY LABS CASPER ID No C07050862-006"/>
    <m/>
    <s v="9010-11250"/>
    <d v="2007-05-24T00:00:00"/>
    <x v="0"/>
    <x v="0"/>
  </r>
  <r>
    <x v="1"/>
    <s v="T29N R108W S21 fLANCE"/>
    <n v="4756"/>
    <x v="0"/>
    <x v="4"/>
    <s v="JONAH"/>
    <s v="SE SE"/>
    <n v="21"/>
    <n v="29"/>
    <n v="108"/>
    <n v="42.463030000000003"/>
    <n v="-109.71707000000001"/>
    <s v="4903522322"/>
    <s v="16-21 SHB"/>
    <x v="0"/>
    <x v="22"/>
    <m/>
    <m/>
    <n v="3054"/>
    <x v="0"/>
    <n v="8818"/>
    <n v="11872"/>
    <n v="12055"/>
    <n v="12055"/>
    <x v="2"/>
    <d v="2005-11-29T00:00:00"/>
    <n v="6.9"/>
    <x v="1"/>
    <n v="120"/>
    <n v="0"/>
    <n v="4279"/>
    <n v="0"/>
    <x v="1"/>
    <n v="6390"/>
    <n v="732"/>
    <n v="0"/>
    <x v="1"/>
    <n v="70"/>
    <n v="11591"/>
    <x v="0"/>
    <s v="ULTRA RESOURCES INC"/>
    <n v="5.9879999999999995"/>
    <n v="0"/>
    <n v="186.13649999999998"/>
    <n v="0"/>
    <n v="192.12449999999998"/>
    <n v="180.2619"/>
    <n v="11.997479999999999"/>
    <n v="0"/>
    <x v="1"/>
    <n v="1.4574"/>
    <n v="193.71678"/>
    <n v="-4.1267746157176771E-3"/>
    <n v="11591"/>
    <n v="0"/>
    <n v="3.1167289960416292E-2"/>
    <n v="0"/>
    <n v="0.96883271003958371"/>
    <n v="0.9305435491958931"/>
    <n v="6.193309634818419E-2"/>
    <n v="7.523354455922714E-3"/>
    <x v="1"/>
    <n v="1"/>
    <x v="1"/>
    <n v="0"/>
    <n v="0.56999999999999995"/>
    <x v="1"/>
    <n v="0"/>
    <x v="2"/>
    <x v="1"/>
    <n v="0"/>
    <x v="1"/>
    <x v="1"/>
    <x v="1"/>
    <n v="0"/>
    <x v="1"/>
    <x v="3"/>
    <x v="1"/>
    <x v="1"/>
    <x v="0"/>
    <x v="0"/>
    <x v="0"/>
    <x v="0"/>
    <x v="0"/>
    <x v="0"/>
    <x v="0"/>
    <x v="0"/>
    <x v="0"/>
    <m/>
    <x v="0"/>
    <x v="0"/>
    <x v="0"/>
    <x v="0"/>
    <x v="0"/>
    <s v="PRODUCED WATER UNFILTERED"/>
    <n v="20051129"/>
    <x v="0"/>
    <s v="SCHLUMBERGER ROCK SPRINGS ID No SWY05329S002"/>
    <m/>
    <s v="8818-11872"/>
    <d v="2005-12-13T00:00:00"/>
    <x v="0"/>
    <x v="0"/>
  </r>
  <r>
    <x v="1"/>
    <s v="T29N R108W S21 fLANCE"/>
    <n v="5855"/>
    <x v="0"/>
    <x v="4"/>
    <s v="JONAH"/>
    <s v="SE SW"/>
    <n v="21"/>
    <n v="29"/>
    <n v="108"/>
    <n v="42.462246"/>
    <n v="-109.726966"/>
    <s v="4903522364"/>
    <s v="14-21 STUD HORSE BUTTE"/>
    <x v="0"/>
    <x v="22"/>
    <m/>
    <m/>
    <n v="2781"/>
    <x v="0"/>
    <n v="9283"/>
    <n v="12064"/>
    <n v="11800"/>
    <n v="12215"/>
    <x v="1"/>
    <m/>
    <n v="6.81"/>
    <x v="1"/>
    <n v="22"/>
    <n v="2"/>
    <n v="1425"/>
    <n v="31"/>
    <x v="1"/>
    <n v="1598"/>
    <n v="1007"/>
    <n v="0"/>
    <x v="1"/>
    <n v="15"/>
    <n v="4440"/>
    <x v="0"/>
    <s v="ULTRA RESOURCES INC"/>
    <n v="1.0977999999999999"/>
    <n v="0.16458"/>
    <n v="61.987499999999997"/>
    <n v="0.79297999999999991"/>
    <n v="64.04285999999999"/>
    <n v="45.07958"/>
    <n v="16.504729999999999"/>
    <n v="0"/>
    <x v="1"/>
    <n v="0.31230000000000002"/>
    <n v="61.896610000000003"/>
    <n v="1.7041917041575511E-2"/>
    <n v="4100"/>
    <n v="-3.9812646370023422E-2"/>
    <n v="1.7141645454309819E-2"/>
    <n v="2.5698415092642651E-3"/>
    <n v="0.98028851303642606"/>
    <n v="0.72830450649882117"/>
    <n v="0.26664998293121378"/>
    <n v="5.0455105699649784E-3"/>
    <x v="1"/>
    <n v="3.88"/>
    <x v="1"/>
    <n v="3408"/>
    <n v="1.6479999999999999"/>
    <x v="2"/>
    <n v="6670"/>
    <x v="2"/>
    <x v="1"/>
    <n v="0"/>
    <x v="1"/>
    <x v="1"/>
    <x v="1"/>
    <n v="0"/>
    <x v="1"/>
    <x v="3"/>
    <x v="1"/>
    <x v="1"/>
    <x v="0"/>
    <x v="0"/>
    <x v="0"/>
    <x v="0"/>
    <x v="0"/>
    <x v="0"/>
    <x v="0"/>
    <x v="0"/>
    <x v="0"/>
    <m/>
    <x v="0"/>
    <x v="0"/>
    <x v="0"/>
    <x v="0"/>
    <x v="0"/>
    <m/>
    <m/>
    <x v="0"/>
    <s v="ENERGY LABS CASPER ID No C07051050-002"/>
    <m/>
    <s v="9283-12064"/>
    <d v="2007-05-30T00:00:00"/>
    <x v="0"/>
    <x v="0"/>
  </r>
  <r>
    <x v="1"/>
    <s v="T29N R108W S22 fLANCE"/>
    <n v="5116"/>
    <x v="0"/>
    <x v="4"/>
    <s v="JONAH"/>
    <s v="NE SE"/>
    <n v="22"/>
    <n v="29"/>
    <n v="108"/>
    <n v="42.466149999999999"/>
    <n v="-109.69656000000001"/>
    <s v="4903521610"/>
    <s v="9-22 STUD HORSE BUTTE"/>
    <x v="0"/>
    <x v="22"/>
    <m/>
    <m/>
    <n v="10"/>
    <x v="0"/>
    <n v="8990"/>
    <n v="9000"/>
    <n v="11640"/>
    <n v="11602"/>
    <x v="1"/>
    <d v="1998-02-21T00:00:00"/>
    <n v="8.48"/>
    <x v="1"/>
    <n v="7"/>
    <n v="2"/>
    <n v="1139"/>
    <n v="33"/>
    <x v="1"/>
    <n v="1023"/>
    <n v="1531"/>
    <n v="5"/>
    <x v="1"/>
    <n v="72"/>
    <n v="2751"/>
    <x v="0"/>
    <s v="SNYDER OIL CORPORATION"/>
    <n v="0.3493"/>
    <n v="0.16458"/>
    <n v="49.546499999999995"/>
    <n v="0.84414"/>
    <n v="50.904519999999998"/>
    <n v="28.858829999999998"/>
    <n v="25.093089999999997"/>
    <n v="0.16664999999999999"/>
    <x v="1"/>
    <n v="1.4990400000000002"/>
    <n v="55.617609999999992"/>
    <n v="-4.4245172341183886E-2"/>
    <n v="3812"/>
    <n v="0.16166387322870637"/>
    <n v="6.8618660975489016E-3"/>
    <n v="3.2331117158161987E-3"/>
    <n v="0.9899050221866349"/>
    <n v="0.51887936213008801"/>
    <n v="0.45117167026774435"/>
    <n v="2.695261446869077E-2"/>
    <x v="1"/>
    <n v="7.8"/>
    <x v="1"/>
    <n v="0"/>
    <n v="0"/>
    <x v="1"/>
    <n v="5130"/>
    <x v="1"/>
    <x v="1"/>
    <n v="97.74"/>
    <x v="1"/>
    <x v="1"/>
    <x v="1"/>
    <n v="0"/>
    <x v="1"/>
    <x v="3"/>
    <x v="1"/>
    <x v="1"/>
    <x v="0"/>
    <x v="0"/>
    <x v="0"/>
    <x v="0"/>
    <x v="0"/>
    <x v="0"/>
    <x v="0"/>
    <x v="0"/>
    <x v="0"/>
    <m/>
    <x v="0"/>
    <x v="0"/>
    <x v="0"/>
    <x v="0"/>
    <x v="0"/>
    <m/>
    <n v="19980221"/>
    <x v="0"/>
    <s v="BEUERMAN &amp; ASSSOCIATES BUTTE MT ID No 98-073"/>
    <m/>
    <s v="8990-9000"/>
    <d v="1998-02-23T00:00:00"/>
    <x v="0"/>
    <x v="0"/>
  </r>
  <r>
    <x v="1"/>
    <s v="T29N R108W S22 fLANCE"/>
    <n v="5867"/>
    <x v="0"/>
    <x v="4"/>
    <s v="JONAH"/>
    <s v="SE SE"/>
    <n v="22"/>
    <n v="29"/>
    <n v="108"/>
    <n v="42.463133999999997"/>
    <n v="-109.696635"/>
    <s v="4903524764"/>
    <s v="65-22 STUD HORSE BUTTE"/>
    <x v="0"/>
    <x v="22"/>
    <m/>
    <m/>
    <n v="2900"/>
    <x v="0"/>
    <n v="8208"/>
    <n v="11108"/>
    <n v="11230"/>
    <m/>
    <x v="1"/>
    <m/>
    <n v="7.38"/>
    <x v="1"/>
    <n v="14"/>
    <n v="0"/>
    <n v="1150"/>
    <n v="28"/>
    <x v="1"/>
    <n v="1020"/>
    <n v="1300"/>
    <n v="0"/>
    <x v="1"/>
    <n v="7"/>
    <n v="3000"/>
    <x v="0"/>
    <s v="BP AMERICA PRODUCTION COMPANY"/>
    <n v="0.6986"/>
    <n v="0"/>
    <n v="50.024999999999999"/>
    <n v="0.71623999999999999"/>
    <n v="51.439839999999997"/>
    <n v="28.7742"/>
    <n v="21.306999999999999"/>
    <n v="0"/>
    <x v="1"/>
    <n v="0.14574000000000001"/>
    <n v="50.226939999999999"/>
    <n v="1.1930150635241893E-2"/>
    <n v="3519"/>
    <n v="7.9613437643810403E-2"/>
    <n v="1.3580913159916518E-2"/>
    <n v="0"/>
    <n v="0.9864190868400835"/>
    <n v="0.57288379503111275"/>
    <n v="0.42421457488750058"/>
    <n v="2.9016300813866028E-3"/>
    <x v="1"/>
    <n v="26"/>
    <x v="1"/>
    <n v="0"/>
    <n v="0"/>
    <x v="1"/>
    <n v="4910"/>
    <x v="1"/>
    <x v="1"/>
    <n v="0"/>
    <x v="1"/>
    <x v="1"/>
    <x v="1"/>
    <n v="0"/>
    <x v="1"/>
    <x v="3"/>
    <x v="1"/>
    <x v="1"/>
    <x v="0"/>
    <x v="0"/>
    <x v="0"/>
    <x v="0"/>
    <x v="0"/>
    <x v="0"/>
    <x v="0"/>
    <x v="0"/>
    <x v="0"/>
    <m/>
    <x v="0"/>
    <x v="0"/>
    <x v="0"/>
    <x v="0"/>
    <x v="0"/>
    <m/>
    <m/>
    <x v="0"/>
    <s v="WYOMING ANALYTICAL LABS ROCK SPRINGS ID No D8340"/>
    <m/>
    <s v="8208-11108"/>
    <d v="2007-10-10T00:00:00"/>
    <x v="0"/>
    <x v="0"/>
  </r>
  <r>
    <x v="1"/>
    <s v="T29N R108W S22 fLANCE"/>
    <n v="5860"/>
    <x v="0"/>
    <x v="4"/>
    <s v="JONAH"/>
    <s v="SE NW"/>
    <n v="22"/>
    <n v="29"/>
    <n v="108"/>
    <n v="42.470067999999998"/>
    <n v="-109.706765"/>
    <s v="4903524651"/>
    <s v="37-22 STUD HORSE BUTTE"/>
    <x v="0"/>
    <x v="22"/>
    <m/>
    <m/>
    <n v="2950"/>
    <x v="0"/>
    <n v="8268"/>
    <n v="11218"/>
    <n v="11375"/>
    <n v="11362"/>
    <x v="1"/>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1"/>
    <x v="1"/>
    <n v="0"/>
    <x v="1"/>
    <x v="1"/>
    <x v="1"/>
    <n v="0"/>
    <x v="1"/>
    <x v="3"/>
    <x v="1"/>
    <x v="1"/>
    <x v="0"/>
    <x v="0"/>
    <x v="0"/>
    <x v="0"/>
    <x v="0"/>
    <x v="0"/>
    <x v="0"/>
    <x v="0"/>
    <x v="0"/>
    <m/>
    <x v="0"/>
    <x v="0"/>
    <x v="0"/>
    <x v="0"/>
    <x v="0"/>
    <m/>
    <m/>
    <x v="0"/>
    <s v="WYOMING ANALYTICAL LABS ROCK SPRINGS ID No D8342"/>
    <m/>
    <s v="8268-11218"/>
    <d v="2007-10-10T00:00:00"/>
    <x v="0"/>
    <x v="0"/>
  </r>
  <r>
    <x v="1"/>
    <s v="T29N R108W S22 fLANCE"/>
    <n v="5864"/>
    <x v="0"/>
    <x v="4"/>
    <s v="JONAH"/>
    <s v="NW SE"/>
    <n v="22"/>
    <n v="29"/>
    <n v="108"/>
    <n v="42.466254999999997"/>
    <n v="-109.70119800000001"/>
    <s v="4903524828"/>
    <s v="51-22 STUD HORSE BUTTE"/>
    <x v="0"/>
    <x v="22"/>
    <m/>
    <m/>
    <n v="2984"/>
    <x v="0"/>
    <n v="8250"/>
    <n v="11234"/>
    <n v="11444"/>
    <n v="11406"/>
    <x v="1"/>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1"/>
    <x v="1"/>
    <n v="0"/>
    <x v="1"/>
    <x v="1"/>
    <x v="1"/>
    <n v="0"/>
    <x v="1"/>
    <x v="3"/>
    <x v="1"/>
    <x v="1"/>
    <x v="0"/>
    <x v="0"/>
    <x v="0"/>
    <x v="0"/>
    <x v="0"/>
    <x v="0"/>
    <x v="0"/>
    <x v="0"/>
    <x v="0"/>
    <m/>
    <x v="0"/>
    <x v="0"/>
    <x v="0"/>
    <x v="0"/>
    <x v="0"/>
    <m/>
    <m/>
    <x v="0"/>
    <s v="WYOMING ANALYTICAL LABS ROCK SPRINGS ID No D8340"/>
    <m/>
    <s v="8250-11234"/>
    <d v="2007-10-10T00:00:00"/>
    <x v="0"/>
    <x v="0"/>
  </r>
  <r>
    <x v="1"/>
    <s v="T29N R108W S22 fLANCE"/>
    <n v="5868"/>
    <x v="0"/>
    <x v="4"/>
    <s v="JONAH"/>
    <s v="SE SE"/>
    <n v="22"/>
    <n v="29"/>
    <n v="108"/>
    <n v="42.463133999999997"/>
    <n v="-109.696609"/>
    <s v="4903524765"/>
    <s v="80-22 STUD HORSE BUTTE"/>
    <x v="0"/>
    <x v="22"/>
    <m/>
    <m/>
    <n v="3124"/>
    <x v="0"/>
    <n v="8196"/>
    <n v="11320"/>
    <n v="11433"/>
    <n v="11395"/>
    <x v="1"/>
    <m/>
    <n v="7.38"/>
    <x v="1"/>
    <n v="14"/>
    <n v="0"/>
    <n v="1150"/>
    <n v="28"/>
    <x v="1"/>
    <n v="1020"/>
    <n v="1300"/>
    <n v="0"/>
    <x v="1"/>
    <n v="7"/>
    <n v="3000"/>
    <x v="0"/>
    <s v="BP AMERICA PRODUCTION COMPANY"/>
    <n v="0.6986"/>
    <n v="0"/>
    <n v="50.024999999999999"/>
    <n v="0.71623999999999999"/>
    <n v="51.439839999999997"/>
    <n v="28.7742"/>
    <n v="21.306999999999999"/>
    <n v="0"/>
    <x v="1"/>
    <n v="0.14574000000000001"/>
    <n v="50.226939999999999"/>
    <n v="1.1930150635241893E-2"/>
    <n v="3519"/>
    <n v="7.9613437643810403E-2"/>
    <n v="1.3580913159916518E-2"/>
    <n v="0"/>
    <n v="0.9864190868400835"/>
    <n v="0.57288379503111275"/>
    <n v="0.42421457488750058"/>
    <n v="2.9016300813866028E-3"/>
    <x v="1"/>
    <n v="26"/>
    <x v="1"/>
    <n v="0"/>
    <n v="0"/>
    <x v="1"/>
    <n v="4910"/>
    <x v="1"/>
    <x v="1"/>
    <n v="0"/>
    <x v="1"/>
    <x v="1"/>
    <x v="1"/>
    <n v="0"/>
    <x v="1"/>
    <x v="3"/>
    <x v="1"/>
    <x v="1"/>
    <x v="0"/>
    <x v="0"/>
    <x v="0"/>
    <x v="0"/>
    <x v="0"/>
    <x v="0"/>
    <x v="0"/>
    <x v="0"/>
    <x v="0"/>
    <m/>
    <x v="0"/>
    <x v="0"/>
    <x v="0"/>
    <x v="0"/>
    <x v="0"/>
    <m/>
    <m/>
    <x v="0"/>
    <s v="WYOMING ANALYTICAL LABS ROCK SPRINGS ID No D8339"/>
    <m/>
    <s v="8196-11320"/>
    <d v="2007-10-10T00:00:00"/>
    <x v="0"/>
    <x v="0"/>
  </r>
  <r>
    <x v="1"/>
    <s v="T29N R108W S22 fLANCE"/>
    <n v="5865"/>
    <x v="0"/>
    <x v="4"/>
    <s v="JONAH"/>
    <s v="NW SE"/>
    <n v="22"/>
    <n v="29"/>
    <n v="108"/>
    <n v="42.466240999999997"/>
    <n v="-109.701216"/>
    <s v="4903524827"/>
    <s v="52-22 STUD HORSE BUTTE"/>
    <x v="0"/>
    <x v="22"/>
    <m/>
    <m/>
    <n v="3196"/>
    <x v="0"/>
    <n v="8164"/>
    <n v="11360"/>
    <n v="11445"/>
    <n v="11416"/>
    <x v="1"/>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1"/>
    <x v="1"/>
    <n v="0"/>
    <x v="1"/>
    <x v="1"/>
    <x v="1"/>
    <n v="0"/>
    <x v="1"/>
    <x v="3"/>
    <x v="1"/>
    <x v="1"/>
    <x v="0"/>
    <x v="0"/>
    <x v="0"/>
    <x v="0"/>
    <x v="0"/>
    <x v="0"/>
    <x v="0"/>
    <x v="0"/>
    <x v="0"/>
    <m/>
    <x v="0"/>
    <x v="0"/>
    <x v="0"/>
    <x v="0"/>
    <x v="0"/>
    <m/>
    <m/>
    <x v="0"/>
    <s v="WYOMING ANALYTICAL LABS ROCK SPRINGS ID No D8340"/>
    <m/>
    <s v="8164-11360"/>
    <d v="2007-10-10T00:00:00"/>
    <x v="0"/>
    <x v="0"/>
  </r>
  <r>
    <x v="1"/>
    <s v="T29N R108W S22 fLANCE"/>
    <n v="5866"/>
    <x v="0"/>
    <x v="4"/>
    <s v="JONAH"/>
    <s v="NW SE"/>
    <n v="22"/>
    <n v="29"/>
    <n v="108"/>
    <n v="42.466228000000001"/>
    <n v="-109.701123"/>
    <s v="4903524826"/>
    <s v="61-22 STUD HORSE BUTTE"/>
    <x v="0"/>
    <x v="22"/>
    <m/>
    <m/>
    <n v="3194"/>
    <x v="0"/>
    <n v="8200"/>
    <n v="11394"/>
    <n v="11490"/>
    <n v="11451"/>
    <x v="1"/>
    <m/>
    <n v="7.59"/>
    <x v="1"/>
    <n v="17"/>
    <n v="0"/>
    <n v="1130"/>
    <n v="35"/>
    <x v="1"/>
    <n v="850"/>
    <n v="1250"/>
    <n v="0"/>
    <x v="1"/>
    <n v="10"/>
    <n v="3040"/>
    <x v="0"/>
    <s v="BP AMERICA PRODUCTION COMPANY"/>
    <n v="0.84830000000000005"/>
    <n v="0"/>
    <n v="49.155000000000001"/>
    <n v="0.89529999999999998"/>
    <n v="50.898599999999995"/>
    <n v="23.9785"/>
    <n v="20.487500000000001"/>
    <n v="0"/>
    <x v="1"/>
    <n v="0.20820000000000002"/>
    <n v="44.674199999999992"/>
    <n v="6.5127316558686185E-2"/>
    <n v="3292"/>
    <n v="3.9797852179406193E-2"/>
    <n v="1.6666470197608581E-2"/>
    <n v="0"/>
    <n v="0.98333352980239142"/>
    <n v="0.53674156448240828"/>
    <n v="0.45859802749685502"/>
    <n v="4.6604080207368025E-3"/>
    <x v="1"/>
    <n v="21"/>
    <x v="1"/>
    <n v="0"/>
    <n v="0"/>
    <x v="1"/>
    <n v="4980"/>
    <x v="1"/>
    <x v="1"/>
    <n v="0"/>
    <x v="1"/>
    <x v="1"/>
    <x v="1"/>
    <n v="0"/>
    <x v="1"/>
    <x v="3"/>
    <x v="1"/>
    <x v="1"/>
    <x v="0"/>
    <x v="0"/>
    <x v="0"/>
    <x v="0"/>
    <x v="0"/>
    <x v="0"/>
    <x v="0"/>
    <x v="0"/>
    <x v="0"/>
    <m/>
    <x v="0"/>
    <x v="0"/>
    <x v="0"/>
    <x v="0"/>
    <x v="0"/>
    <m/>
    <m/>
    <x v="0"/>
    <s v="WYOMING ANALYTICAL LABS ROCK SPRINGS ID No D8340"/>
    <m/>
    <s v="8200-11394"/>
    <d v="2007-10-10T00:00:00"/>
    <x v="0"/>
    <x v="0"/>
  </r>
  <r>
    <x v="1"/>
    <s v="T29N R108W S22 fLANCE"/>
    <n v="5861"/>
    <x v="0"/>
    <x v="4"/>
    <s v="JONAH"/>
    <s v="SE NW"/>
    <n v="22"/>
    <n v="29"/>
    <n v="108"/>
    <n v="42.470053999999998"/>
    <n v="-109.706784"/>
    <s v="4903524633"/>
    <s v="42-22 STUD HORSE BUTTE"/>
    <x v="0"/>
    <x v="22"/>
    <m/>
    <m/>
    <n v="3172"/>
    <x v="0"/>
    <n v="8244"/>
    <n v="11416"/>
    <n v="11571"/>
    <n v="11558"/>
    <x v="1"/>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1"/>
    <x v="1"/>
    <n v="0"/>
    <x v="1"/>
    <x v="1"/>
    <x v="1"/>
    <n v="0"/>
    <x v="1"/>
    <x v="3"/>
    <x v="1"/>
    <x v="1"/>
    <x v="0"/>
    <x v="0"/>
    <x v="0"/>
    <x v="0"/>
    <x v="0"/>
    <x v="0"/>
    <x v="0"/>
    <x v="0"/>
    <x v="0"/>
    <m/>
    <x v="0"/>
    <x v="0"/>
    <x v="0"/>
    <x v="0"/>
    <x v="0"/>
    <m/>
    <m/>
    <x v="0"/>
    <s v="WYOMING ANALYTICAL LABS ROCK SPRINGS ID No D8342"/>
    <m/>
    <s v="8244-11416"/>
    <d v="2007-10-10T00:00:00"/>
    <x v="0"/>
    <x v="0"/>
  </r>
  <r>
    <x v="1"/>
    <s v="T29N R108W S22 fLANCE"/>
    <n v="5862"/>
    <x v="0"/>
    <x v="4"/>
    <s v="JONAH"/>
    <s v="SE NW"/>
    <n v="22"/>
    <n v="29"/>
    <n v="108"/>
    <n v="42.470025999999997"/>
    <n v="-109.70681999999999"/>
    <s v="4903524632"/>
    <s v="43-22 STUD HORSE BUTTE"/>
    <x v="0"/>
    <x v="22"/>
    <m/>
    <m/>
    <n v="3282"/>
    <x v="0"/>
    <n v="8176"/>
    <n v="11458"/>
    <n v="11497"/>
    <n v="11484"/>
    <x v="1"/>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1"/>
    <x v="1"/>
    <n v="0"/>
    <x v="1"/>
    <x v="1"/>
    <x v="1"/>
    <n v="0"/>
    <x v="1"/>
    <x v="3"/>
    <x v="1"/>
    <x v="1"/>
    <x v="0"/>
    <x v="0"/>
    <x v="0"/>
    <x v="0"/>
    <x v="0"/>
    <x v="0"/>
    <x v="0"/>
    <x v="0"/>
    <x v="0"/>
    <m/>
    <x v="0"/>
    <x v="0"/>
    <x v="0"/>
    <x v="0"/>
    <x v="0"/>
    <m/>
    <m/>
    <x v="0"/>
    <s v="WYOMING ANALYTICAL LABS ROCK SPRINGS ID No D8342"/>
    <m/>
    <s v="8176-11458"/>
    <d v="2007-10-10T00:00:00"/>
    <x v="0"/>
    <x v="0"/>
  </r>
  <r>
    <x v="1"/>
    <s v="T29N R108W S22 fLANCE"/>
    <n v="5863"/>
    <x v="0"/>
    <x v="4"/>
    <s v="JONAH"/>
    <s v="SE NW"/>
    <n v="22"/>
    <n v="29"/>
    <n v="108"/>
    <n v="42.470039999999997"/>
    <n v="-109.706802"/>
    <s v="4903524631"/>
    <s v="44-22 STUD HORSE BUTTE"/>
    <x v="0"/>
    <x v="22"/>
    <m/>
    <m/>
    <n v="2740"/>
    <x v="0"/>
    <n v="8770"/>
    <n v="11510"/>
    <n v="11533"/>
    <n v="11540"/>
    <x v="1"/>
    <m/>
    <n v="7.66"/>
    <x v="1"/>
    <n v="30"/>
    <n v="0"/>
    <n v="1190"/>
    <n v="31"/>
    <x v="1"/>
    <n v="939"/>
    <n v="1110"/>
    <n v="0"/>
    <x v="1"/>
    <n v="155"/>
    <n v="3030"/>
    <x v="0"/>
    <s v="BP AMERICA PRODUCTION COMPANY"/>
    <n v="1.4969999999999999"/>
    <n v="0"/>
    <n v="51.765000000000001"/>
    <n v="0.79297999999999991"/>
    <n v="54.054979999999993"/>
    <n v="26.489190000000001"/>
    <n v="18.192899999999998"/>
    <n v="0"/>
    <x v="1"/>
    <n v="3.2271000000000001"/>
    <n v="47.909190000000002"/>
    <n v="6.0274015862630877E-2"/>
    <n v="3455"/>
    <n v="6.5535851966075559E-2"/>
    <n v="2.7694025601341449E-2"/>
    <n v="0"/>
    <n v="0.97230597439865851"/>
    <n v="0.55290415053980246"/>
    <n v="0.37973716524950635"/>
    <n v="6.7358684210691105E-2"/>
    <x v="1"/>
    <n v="21"/>
    <x v="1"/>
    <n v="0"/>
    <n v="0"/>
    <x v="1"/>
    <n v="5060"/>
    <x v="1"/>
    <x v="1"/>
    <n v="0"/>
    <x v="1"/>
    <x v="1"/>
    <x v="1"/>
    <n v="0"/>
    <x v="1"/>
    <x v="3"/>
    <x v="1"/>
    <x v="1"/>
    <x v="0"/>
    <x v="0"/>
    <x v="0"/>
    <x v="0"/>
    <x v="0"/>
    <x v="0"/>
    <x v="0"/>
    <x v="0"/>
    <x v="0"/>
    <m/>
    <x v="0"/>
    <x v="0"/>
    <x v="0"/>
    <x v="0"/>
    <x v="0"/>
    <m/>
    <m/>
    <x v="0"/>
    <s v="WYOMING ANALYTICAL LABS ROCK SPRINGS ID No D8342"/>
    <m/>
    <s v="8770-11510"/>
    <d v="2007-10-10T00:00:00"/>
    <x v="0"/>
    <x v="0"/>
  </r>
  <r>
    <x v="1"/>
    <s v="T29N R108W S22 fLANCE"/>
    <n v="4373"/>
    <x v="0"/>
    <x v="4"/>
    <s v="JONAH"/>
    <s v="SW SE"/>
    <n v="22"/>
    <n v="29"/>
    <n v="108"/>
    <n v="42.462546000000003"/>
    <n v="-109.701498"/>
    <s v="4903521547"/>
    <s v="SHB 15-22"/>
    <x v="0"/>
    <x v="22"/>
    <m/>
    <m/>
    <m/>
    <x v="0"/>
    <s v="8557"/>
    <m/>
    <n v="11000"/>
    <m/>
    <x v="1"/>
    <d v="2004-07-06T00:00:00"/>
    <n v="7.66"/>
    <x v="1"/>
    <n v="16"/>
    <n v="1.1000000000000001"/>
    <n v="844"/>
    <n v="24"/>
    <x v="1"/>
    <n v="750"/>
    <n v="1063"/>
    <m/>
    <x v="0"/>
    <n v="68"/>
    <n v="2736"/>
    <x v="0"/>
    <s v="BP AMERICA PRODUCTION COMPANY"/>
    <n v="0.7984"/>
    <n v="9.0519000000000016E-2"/>
    <n v="36.713999999999999"/>
    <n v="0.61392000000000002"/>
    <n v="38.216839"/>
    <n v="21.157499999999999"/>
    <n v="17.422569999999997"/>
    <n v="0"/>
    <x v="1"/>
    <n v="1.4157600000000001"/>
    <n v="39.995829999999991"/>
    <n v="-2.2745560568966018E-2"/>
    <n v="2766.1"/>
    <n v="5.4706384834881062E-3"/>
    <n v="2.0891314428176544E-2"/>
    <n v="2.3685632398849107E-3"/>
    <n v="0.97674012233193852"/>
    <n v="0.52899264748350028"/>
    <n v="0.43560966230729553"/>
    <n v="3.5397690209204323E-2"/>
    <x v="0"/>
    <n v="6"/>
    <x v="0"/>
    <m/>
    <m/>
    <x v="0"/>
    <n v="4210"/>
    <x v="0"/>
    <x v="0"/>
    <m/>
    <x v="0"/>
    <x v="0"/>
    <x v="0"/>
    <n v="0.6"/>
    <x v="0"/>
    <x v="0"/>
    <x v="0"/>
    <x v="0"/>
    <x v="0"/>
    <x v="0"/>
    <x v="0"/>
    <x v="0"/>
    <x v="0"/>
    <x v="0"/>
    <x v="0"/>
    <x v="0"/>
    <x v="0"/>
    <m/>
    <x v="0"/>
    <x v="0"/>
    <x v="0"/>
    <x v="0"/>
    <x v="0"/>
    <m/>
    <n v="200476"/>
    <x v="0"/>
    <s v="WYOMING ANALYTICAL LABS ROCK SPRINGS ID No RS-6881 - C9738-C9740"/>
    <m/>
    <m/>
    <d v="2004-07-13T00:00:00"/>
    <x v="0"/>
    <x v="0"/>
  </r>
  <r>
    <x v="1"/>
    <s v="T29N R108W S22 fLANCE"/>
    <n v="4461"/>
    <x v="0"/>
    <x v="4"/>
    <s v="JONAH"/>
    <s v="SE SE"/>
    <n v="22"/>
    <n v="29"/>
    <n v="108"/>
    <n v="42.46264"/>
    <n v="-109.696989"/>
    <s v="4903522338"/>
    <s v="SHB 16-22"/>
    <x v="0"/>
    <x v="22"/>
    <m/>
    <m/>
    <m/>
    <x v="0"/>
    <s v="8818"/>
    <m/>
    <n v="11760"/>
    <n v="11745"/>
    <x v="1"/>
    <d v="2003-11-08T00:00:00"/>
    <n v="7.43"/>
    <x v="1"/>
    <n v="962"/>
    <n v="0.66"/>
    <n v="1242"/>
    <n v="15"/>
    <x v="1"/>
    <n v="2949"/>
    <n v="1058"/>
    <n v="0"/>
    <x v="0"/>
    <n v="9"/>
    <n v="7055"/>
    <x v="0"/>
    <s v="BP AMERICA PRODUCTION COMPANY"/>
    <n v="48.003799999999998"/>
    <n v="5.4311400000000003E-2"/>
    <n v="54.026999999999994"/>
    <n v="0.38369999999999999"/>
    <n v="102.46881139999999"/>
    <n v="83.191289999999995"/>
    <n v="17.340619999999998"/>
    <n v="0"/>
    <x v="1"/>
    <n v="0.18738000000000002"/>
    <n v="100.71929"/>
    <n v="8.6103535981954492E-3"/>
    <n v="6235.66"/>
    <n v="-6.1647803796049269E-2"/>
    <n v="0.46847230239268689"/>
    <n v="5.3002859365654752E-4"/>
    <n v="0.53099766901365653"/>
    <n v="0.82597176767230973"/>
    <n v="0.17216781412974613"/>
    <n v="1.8604181979440088E-3"/>
    <x v="0"/>
    <n v="0.45"/>
    <x v="0"/>
    <m/>
    <m/>
    <x v="0"/>
    <n v="9770"/>
    <x v="1"/>
    <x v="0"/>
    <m/>
    <x v="0"/>
    <x v="0"/>
    <x v="0"/>
    <n v="1.7"/>
    <x v="0"/>
    <x v="0"/>
    <x v="0"/>
    <x v="0"/>
    <x v="0"/>
    <x v="0"/>
    <x v="0"/>
    <x v="0"/>
    <x v="0"/>
    <x v="0"/>
    <x v="0"/>
    <x v="0"/>
    <x v="0"/>
    <m/>
    <x v="0"/>
    <x v="0"/>
    <x v="0"/>
    <x v="0"/>
    <x v="0"/>
    <m/>
    <n v="20031108"/>
    <x v="0"/>
    <s v="WYOMING ANALYTICAL LABS ROCK SPRINGS ID No RS-6474"/>
    <m/>
    <m/>
    <d v="2003-11-19T00:00:00"/>
    <x v="0"/>
    <x v="0"/>
  </r>
  <r>
    <x v="1"/>
    <s v="T29N R108W S22 fLANCE"/>
    <n v="4191"/>
    <x v="0"/>
    <x v="4"/>
    <s v="JONAH"/>
    <s v="NW NW"/>
    <n v="22"/>
    <n v="29"/>
    <n v="108"/>
    <n v="42.473326"/>
    <n v="-109.710886"/>
    <s v="4903523125"/>
    <s v="SHB 3-22A"/>
    <x v="0"/>
    <x v="22"/>
    <m/>
    <m/>
    <s v=""/>
    <x v="0"/>
    <m/>
    <m/>
    <n v="11156"/>
    <m/>
    <x v="1"/>
    <d v="2004-03-25T00:00:00"/>
    <n v="8.32"/>
    <x v="1"/>
    <n v="213"/>
    <n v="4.0999999999999996"/>
    <n v="1270"/>
    <n v="40.6"/>
    <x v="1"/>
    <n v="1849"/>
    <n v="903"/>
    <n v="52"/>
    <x v="0"/>
    <n v="117"/>
    <n v="4675"/>
    <x v="0"/>
    <s v="BP AMERICAN PRODUCTION COMPANY"/>
    <n v="10.6287"/>
    <n v="0.33738899999999999"/>
    <n v="55.244999999999997"/>
    <n v="1.038548"/>
    <n v="67.249637000000007"/>
    <n v="52.160289999999996"/>
    <n v="14.800169999999998"/>
    <n v="1.7331599999999998"/>
    <x v="1"/>
    <n v="2.43594"/>
    <n v="71.129559999999998"/>
    <n v="-2.8038340184905038E-2"/>
    <n v="4448.7"/>
    <n v="-2.4803533654109644E-2"/>
    <n v="0.15804843675215674"/>
    <n v="5.0169638833886931E-3"/>
    <n v="0.83693459936445447"/>
    <n v="0.73331382901848396"/>
    <n v="0.20807340858006149"/>
    <n v="3.4246521418099592E-2"/>
    <x v="0"/>
    <n v="7.8"/>
    <x v="0"/>
    <m/>
    <m/>
    <x v="0"/>
    <n v="5590"/>
    <x v="1"/>
    <x v="0"/>
    <m/>
    <x v="0"/>
    <x v="0"/>
    <x v="0"/>
    <n v="0.6"/>
    <x v="0"/>
    <x v="0"/>
    <x v="0"/>
    <x v="0"/>
    <x v="0"/>
    <x v="0"/>
    <x v="0"/>
    <x v="0"/>
    <x v="0"/>
    <x v="0"/>
    <x v="0"/>
    <x v="0"/>
    <x v="0"/>
    <m/>
    <x v="0"/>
    <x v="0"/>
    <x v="0"/>
    <x v="0"/>
    <x v="0"/>
    <m/>
    <n v="20040325"/>
    <x v="0"/>
    <s v="WYOMING ANALYTICAL LABS ROCK SPRINGS ID No RS-6697"/>
    <m/>
    <m/>
    <d v="2004-04-06T00:00:00"/>
    <x v="0"/>
    <x v="0"/>
  </r>
  <r>
    <x v="1"/>
    <s v="T29N R108W S22 fLANCE"/>
    <n v="3182"/>
    <x v="0"/>
    <x v="4"/>
    <s v="JONAH"/>
    <s v="NE NW"/>
    <n v="22"/>
    <n v="29"/>
    <n v="108"/>
    <n v="42.473329999999997"/>
    <n v="-109.70639"/>
    <s v="4903521991"/>
    <s v="STUD HORSE 3-22"/>
    <x v="0"/>
    <x v="22"/>
    <m/>
    <m/>
    <s v=""/>
    <x v="0"/>
    <m/>
    <m/>
    <n v="11960"/>
    <m/>
    <x v="1"/>
    <d v="2000-12-14T00:00:00"/>
    <n v="6.97"/>
    <x v="1"/>
    <n v="4870"/>
    <n v="1.08"/>
    <n v="1110"/>
    <n v="57.9"/>
    <x v="1"/>
    <n v="9700"/>
    <n v="472"/>
    <m/>
    <x v="0"/>
    <n v="21"/>
    <n v="16800"/>
    <x v="0"/>
    <s v="BP AMOCO PRODUCTION COMPANY"/>
    <n v="243.01300000000001"/>
    <n v="8.8873200000000013E-2"/>
    <n v="48.284999999999997"/>
    <n v="1.4810819999999998"/>
    <n v="292.86795519999998"/>
    <n v="273.637"/>
    <n v="7.7360799999999994"/>
    <n v="0"/>
    <x v="1"/>
    <n v="0.43722000000000005"/>
    <n v="281.81030000000004"/>
    <n v="1.9241471379757791E-2"/>
    <n v="16231.98"/>
    <n v="-1.7196062724668653E-2"/>
    <n v="0.82976985254001601"/>
    <n v="3.0345825967647557E-4"/>
    <n v="0.16992668920030757"/>
    <n v="0.97099715659789565"/>
    <n v="2.7451374204562423E-2"/>
    <n v="1.5514691975417505E-3"/>
    <x v="0"/>
    <m/>
    <x v="0"/>
    <m/>
    <m/>
    <x v="0"/>
    <n v="16800"/>
    <x v="0"/>
    <x v="0"/>
    <m/>
    <x v="0"/>
    <x v="0"/>
    <x v="0"/>
    <m/>
    <x v="0"/>
    <x v="0"/>
    <x v="0"/>
    <x v="0"/>
    <x v="0"/>
    <x v="0"/>
    <x v="0"/>
    <x v="0"/>
    <x v="0"/>
    <x v="0"/>
    <x v="0"/>
    <x v="0"/>
    <x v="0"/>
    <m/>
    <x v="0"/>
    <x v="0"/>
    <x v="0"/>
    <x v="0"/>
    <x v="0"/>
    <m/>
    <n v="20001214"/>
    <x v="0"/>
    <s v="WYOMING ANALYTICAL LABS ROCK SPRINGS REQUEST No RS-3796 - LAB No A695"/>
    <m/>
    <m/>
    <d v="2000-12-27T00:00:00"/>
    <x v="0"/>
    <x v="0"/>
  </r>
  <r>
    <x v="1"/>
    <s v="T29N R108W S23 fLANCE"/>
    <n v="5871"/>
    <x v="0"/>
    <x v="4"/>
    <s v="JONAH"/>
    <s v="SW NE"/>
    <n v="23"/>
    <n v="29"/>
    <n v="108"/>
    <n v="42.469226999999997"/>
    <n v="-109.682073"/>
    <s v="4903521600"/>
    <s v="7-23 STUD HORSE BUTTE"/>
    <x v="0"/>
    <x v="22"/>
    <m/>
    <m/>
    <n v="2499"/>
    <x v="0"/>
    <n v="9310"/>
    <n v="11809"/>
    <n v="12698"/>
    <n v="12522"/>
    <x v="1"/>
    <m/>
    <n v="6.87"/>
    <x v="1"/>
    <n v="38"/>
    <n v="3"/>
    <n v="1601"/>
    <n v="57"/>
    <x v="1"/>
    <n v="2015"/>
    <n v="1104"/>
    <n v="0"/>
    <x v="1"/>
    <n v="59"/>
    <n v="5367"/>
    <x v="0"/>
    <s v="ULTRA RESOURCES INC"/>
    <n v="1.8961999999999999"/>
    <n v="0.24687000000000001"/>
    <n v="69.643499999999989"/>
    <n v="1.4580599999999999"/>
    <n v="73.244629999999987"/>
    <n v="56.843150000000001"/>
    <n v="18.094559999999998"/>
    <n v="0"/>
    <x v="1"/>
    <n v="1.22838"/>
    <n v="76.166089999999997"/>
    <n v="-1.9553215458703439E-2"/>
    <n v="4877"/>
    <n v="-4.7832877782116361E-2"/>
    <n v="2.5888587327152861E-2"/>
    <n v="3.3704860001340718E-3"/>
    <n v="0.97074092667271317"/>
    <n v="0.74630521272655592"/>
    <n v="0.23756713781684211"/>
    <n v="1.6127649456602014E-2"/>
    <x v="1"/>
    <n v="87.7"/>
    <x v="1"/>
    <n v="4073"/>
    <n v="1.83"/>
    <x v="2"/>
    <n v="6010"/>
    <x v="2"/>
    <x v="1"/>
    <n v="0"/>
    <x v="1"/>
    <x v="1"/>
    <x v="1"/>
    <n v="0"/>
    <x v="1"/>
    <x v="3"/>
    <x v="1"/>
    <x v="1"/>
    <x v="0"/>
    <x v="0"/>
    <x v="0"/>
    <x v="0"/>
    <x v="0"/>
    <x v="0"/>
    <x v="0"/>
    <x v="0"/>
    <x v="0"/>
    <m/>
    <x v="0"/>
    <x v="0"/>
    <x v="0"/>
    <x v="0"/>
    <x v="0"/>
    <m/>
    <m/>
    <x v="0"/>
    <s v="ENERGY LABS CASPER ID No C07050862-004"/>
    <m/>
    <s v="9310-11809"/>
    <d v="2007-05-29T00:00:00"/>
    <x v="0"/>
    <x v="0"/>
  </r>
  <r>
    <x v="1"/>
    <s v="T29N R108W S23 fLANCE"/>
    <n v="5870"/>
    <x v="0"/>
    <x v="4"/>
    <s v="JONAH"/>
    <s v="SW NW"/>
    <n v="23"/>
    <n v="29"/>
    <n v="108"/>
    <n v="42.469720000000002"/>
    <n v="-109.69163"/>
    <s v="4903521577"/>
    <s v="5-23 STUD HORSE BUTTE"/>
    <x v="0"/>
    <x v="22"/>
    <m/>
    <m/>
    <n v="2418"/>
    <x v="0"/>
    <n v="9426"/>
    <n v="11844"/>
    <n v="12471"/>
    <n v="12395"/>
    <x v="1"/>
    <m/>
    <n v="6.81"/>
    <x v="1"/>
    <n v="38"/>
    <n v="5"/>
    <n v="2128"/>
    <n v="53"/>
    <x v="1"/>
    <n v="2710"/>
    <n v="1122"/>
    <n v="0"/>
    <x v="1"/>
    <n v="46"/>
    <n v="6460"/>
    <x v="0"/>
    <s v="ULTRA RESOURCES INC"/>
    <n v="1.8961999999999999"/>
    <n v="0.41144999999999998"/>
    <n v="92.567999999999998"/>
    <n v="1.3557399999999999"/>
    <n v="96.23138999999999"/>
    <n v="76.449100000000001"/>
    <n v="18.389579999999999"/>
    <n v="0"/>
    <x v="1"/>
    <n v="0.95772000000000013"/>
    <n v="95.796399999999991"/>
    <n v="2.2652450460425499E-3"/>
    <n v="6102"/>
    <n v="-2.8498646712306959E-2"/>
    <n v="1.9704589115879963E-2"/>
    <n v="4.2756318910077053E-3"/>
    <n v="0.97601977899311243"/>
    <n v="0.7980372957647679"/>
    <n v="0.19196525130380682"/>
    <n v="9.9974529314254008E-3"/>
    <x v="1"/>
    <n v="110.5"/>
    <x v="1"/>
    <n v="5297"/>
    <n v="1.103"/>
    <x v="2"/>
    <n v="9960"/>
    <x v="2"/>
    <x v="1"/>
    <n v="0"/>
    <x v="1"/>
    <x v="1"/>
    <x v="1"/>
    <n v="0"/>
    <x v="1"/>
    <x v="3"/>
    <x v="1"/>
    <x v="1"/>
    <x v="0"/>
    <x v="0"/>
    <x v="0"/>
    <x v="0"/>
    <x v="0"/>
    <x v="0"/>
    <x v="0"/>
    <x v="0"/>
    <x v="0"/>
    <m/>
    <x v="0"/>
    <x v="0"/>
    <x v="0"/>
    <x v="0"/>
    <x v="0"/>
    <m/>
    <m/>
    <x v="0"/>
    <s v="ENERGY LABS CASPER ID No C07050862-003"/>
    <m/>
    <s v="9426-11844"/>
    <d v="2007-05-24T00:00:00"/>
    <x v="0"/>
    <x v="0"/>
  </r>
  <r>
    <x v="1"/>
    <s v="T29N R108W S23 fLANCE"/>
    <n v="5872"/>
    <x v="0"/>
    <x v="4"/>
    <s v="JONAH"/>
    <s v="NW SE"/>
    <n v="23"/>
    <n v="29"/>
    <n v="108"/>
    <n v="42.465747999999998"/>
    <n v="-109.68210000000001"/>
    <s v="4903522231"/>
    <s v="10-23 STUD HORSE BUTTE"/>
    <x v="0"/>
    <x v="22"/>
    <m/>
    <m/>
    <n v="2883"/>
    <x v="0"/>
    <n v="9463"/>
    <n v="12346"/>
    <n v="12423"/>
    <n v="12384"/>
    <x v="1"/>
    <m/>
    <n v="6.71"/>
    <x v="1"/>
    <n v="47"/>
    <n v="5"/>
    <n v="2260"/>
    <n v="56"/>
    <x v="1"/>
    <n v="3057"/>
    <n v="1220"/>
    <n v="0"/>
    <x v="1"/>
    <n v="45"/>
    <n v="7087"/>
    <x v="0"/>
    <s v="ULTRA RESOURCES INC"/>
    <n v="2.3452999999999999"/>
    <n v="0.41144999999999998"/>
    <n v="98.31"/>
    <n v="1.43248"/>
    <n v="102.49922999999998"/>
    <n v="86.23796999999999"/>
    <n v="19.995799999999999"/>
    <n v="0"/>
    <x v="1"/>
    <n v="0.93690000000000007"/>
    <n v="107.17066999999999"/>
    <n v="-2.2279974378773514E-2"/>
    <n v="6690"/>
    <n v="-2.8816142846773609E-2"/>
    <n v="2.2881147497400715E-2"/>
    <n v="4.0141764967405128E-3"/>
    <n v="0.97310467600585882"/>
    <n v="0.80467883610319879"/>
    <n v="0.18657903323735869"/>
    <n v="8.7421306594425534E-3"/>
    <x v="1"/>
    <n v="154.65"/>
    <x v="1"/>
    <n v="5818"/>
    <n v="0.99399999999999999"/>
    <x v="2"/>
    <n v="11100"/>
    <x v="2"/>
    <x v="1"/>
    <n v="0"/>
    <x v="1"/>
    <x v="1"/>
    <x v="1"/>
    <n v="0"/>
    <x v="1"/>
    <x v="3"/>
    <x v="1"/>
    <x v="1"/>
    <x v="0"/>
    <x v="0"/>
    <x v="0"/>
    <x v="0"/>
    <x v="0"/>
    <x v="0"/>
    <x v="0"/>
    <x v="0"/>
    <x v="0"/>
    <m/>
    <x v="0"/>
    <x v="0"/>
    <x v="0"/>
    <x v="0"/>
    <x v="0"/>
    <m/>
    <m/>
    <x v="0"/>
    <s v="ENERGY LABS CASPER ID No C07050862-005"/>
    <m/>
    <s v="9463-12346"/>
    <d v="2007-05-29T00:00:00"/>
    <x v="0"/>
    <x v="0"/>
  </r>
  <r>
    <x v="1"/>
    <s v="T29N R108W S23 fLANCE"/>
    <n v="4753"/>
    <x v="0"/>
    <x v="4"/>
    <s v="JONAH"/>
    <s v="SE NW"/>
    <n v="23"/>
    <n v="29"/>
    <n v="108"/>
    <n v="42.470035000000003"/>
    <n v="-109.688151"/>
    <s v="4903522255"/>
    <s v="6-23 SHB"/>
    <x v="0"/>
    <x v="22"/>
    <m/>
    <m/>
    <n v="3561"/>
    <x v="0"/>
    <n v="8810"/>
    <n v="12371"/>
    <n v="12457"/>
    <m/>
    <x v="2"/>
    <d v="2005-11-29T00:00:00"/>
    <n v="7.8"/>
    <x v="1"/>
    <n v="80"/>
    <n v="0"/>
    <n v="636"/>
    <n v="0"/>
    <x v="1"/>
    <n v="746"/>
    <n v="671"/>
    <n v="0"/>
    <x v="1"/>
    <n v="50"/>
    <n v="2182"/>
    <x v="0"/>
    <s v="ULTRA RESOURCES INC"/>
    <n v="3.992"/>
    <n v="0"/>
    <n v="27.665999999999997"/>
    <n v="0"/>
    <n v="31.657999999999998"/>
    <n v="21.04466"/>
    <n v="10.997689999999999"/>
    <n v="0"/>
    <x v="1"/>
    <n v="1.0410000000000001"/>
    <n v="33.083349999999996"/>
    <n v="-2.2016068555876549E-2"/>
    <n v="2183"/>
    <n v="2.290950744558992E-4"/>
    <n v="0.12609766883568135"/>
    <n v="0"/>
    <n v="0.87390233116431859"/>
    <n v="0.63611030926432788"/>
    <n v="0.33242371162533418"/>
    <n v="3.1465979110337987E-2"/>
    <x v="1"/>
    <n v="20"/>
    <x v="1"/>
    <n v="0"/>
    <n v="3"/>
    <x v="1"/>
    <n v="0"/>
    <x v="2"/>
    <x v="1"/>
    <n v="0"/>
    <x v="1"/>
    <x v="1"/>
    <x v="1"/>
    <n v="0"/>
    <x v="1"/>
    <x v="3"/>
    <x v="1"/>
    <x v="1"/>
    <x v="0"/>
    <x v="0"/>
    <x v="0"/>
    <x v="0"/>
    <x v="0"/>
    <x v="0"/>
    <x v="0"/>
    <x v="0"/>
    <x v="0"/>
    <m/>
    <x v="0"/>
    <x v="0"/>
    <x v="0"/>
    <x v="0"/>
    <x v="0"/>
    <s v="PRODUCED WATER UNFILTERED"/>
    <n v="20051129"/>
    <x v="0"/>
    <s v="SCHLUMBERGER ROCK SPRINGS ID No SWY05329S002"/>
    <m/>
    <s v="8810-12371"/>
    <d v="2005-12-13T00:00:00"/>
    <x v="0"/>
    <x v="0"/>
  </r>
  <r>
    <x v="1"/>
    <s v="T29N R108W S24 fLANCE"/>
    <n v="5538"/>
    <x v="0"/>
    <x v="4"/>
    <s v="JONAH"/>
    <s v="SW SW"/>
    <n v="24"/>
    <n v="29"/>
    <n v="108"/>
    <n v="42.46228"/>
    <n v="-109.67203000000001"/>
    <s v="4903521580"/>
    <s v="13-24 SRUD HORSE BUTTE"/>
    <x v="0"/>
    <x v="22"/>
    <m/>
    <m/>
    <n v="2690"/>
    <x v="0"/>
    <n v="9295"/>
    <n v="11985"/>
    <n v="12132"/>
    <n v="12010"/>
    <x v="1"/>
    <m/>
    <n v="6.93"/>
    <x v="1"/>
    <n v="64.599999999999994"/>
    <n v="9.1"/>
    <n v="3520"/>
    <n v="38.799999999999997"/>
    <x v="1"/>
    <n v="5280"/>
    <n v="891"/>
    <n v="0"/>
    <x v="1"/>
    <n v="11"/>
    <n v="9590"/>
    <x v="0"/>
    <s v="ULTRA RESOURCES INC"/>
    <n v="3.2235399999999998"/>
    <n v="0.74883900000000003"/>
    <n v="153.12"/>
    <n v="0.99250399999999983"/>
    <n v="158.08488299999996"/>
    <n v="148.94880000000001"/>
    <n v="14.603489999999999"/>
    <n v="0"/>
    <x v="1"/>
    <n v="0.22902000000000003"/>
    <n v="163.78130999999999"/>
    <n v="-1.7698121529650768E-2"/>
    <n v="9814.5"/>
    <n v="1.1569481305882656E-2"/>
    <n v="2.0391197050764181E-2"/>
    <n v="4.7369424943686754E-3"/>
    <n v="0.97487186045486718"/>
    <n v="0.90943710243861164"/>
    <n v="8.9164569510403843E-2"/>
    <n v="1.3983280509845724E-3"/>
    <x v="1"/>
    <n v="20.7"/>
    <x v="1"/>
    <n v="0"/>
    <n v="0"/>
    <x v="1"/>
    <n v="16800"/>
    <x v="2"/>
    <x v="1"/>
    <n v="0"/>
    <x v="1"/>
    <x v="1"/>
    <x v="1"/>
    <n v="0"/>
    <x v="1"/>
    <x v="3"/>
    <x v="1"/>
    <x v="1"/>
    <x v="0"/>
    <x v="0"/>
    <x v="0"/>
    <x v="0"/>
    <x v="0"/>
    <x v="0"/>
    <x v="0"/>
    <x v="0"/>
    <x v="0"/>
    <m/>
    <x v="0"/>
    <x v="0"/>
    <x v="0"/>
    <x v="0"/>
    <x v="0"/>
    <m/>
    <m/>
    <x v="0"/>
    <s v="ENERGY LABS CASPER ID No C07050862-008"/>
    <m/>
    <s v="9295-11985"/>
    <d v="2007-05-30T00:00:00"/>
    <x v="0"/>
    <x v="0"/>
  </r>
  <r>
    <x v="1"/>
    <s v="T29N R108W S24 fLANCE"/>
    <n v="5875"/>
    <x v="0"/>
    <x v="4"/>
    <s v="JONAH"/>
    <s v="NE NW"/>
    <n v="24"/>
    <n v="29"/>
    <n v="108"/>
    <n v="42.473059999999997"/>
    <n v="-109.66694"/>
    <s v="4903521786"/>
    <s v="3-24 STUD HORSE BUTTE"/>
    <x v="0"/>
    <x v="22"/>
    <m/>
    <m/>
    <n v="2108"/>
    <x v="0"/>
    <n v="9956"/>
    <n v="12064"/>
    <n v="12516"/>
    <n v="12468"/>
    <x v="1"/>
    <m/>
    <n v="7.2"/>
    <x v="1"/>
    <n v="6"/>
    <n v="1"/>
    <n v="968"/>
    <n v="45.7"/>
    <x v="1"/>
    <n v="1128"/>
    <n v="976"/>
    <n v="0"/>
    <x v="1"/>
    <n v="4"/>
    <n v="28114"/>
    <x v="0"/>
    <s v="ULTRA RESOURCES INC"/>
    <n v="0.2994"/>
    <n v="8.2290000000000002E-2"/>
    <n v="42.107999999999997"/>
    <n v="1.169006"/>
    <n v="43.658695999999999"/>
    <n v="31.820879999999999"/>
    <n v="15.996639999999998"/>
    <n v="0"/>
    <x v="1"/>
    <n v="8.3280000000000007E-2"/>
    <n v="47.900799999999997"/>
    <n v="-4.6331666133243E-2"/>
    <n v="3128.7"/>
    <n v="-0.79971641375425295"/>
    <n v="6.8577403227984635E-3"/>
    <n v="1.8848478662761711E-3"/>
    <n v="0.99125741181092542"/>
    <n v="0.66430790299953235"/>
    <n v="0.33395350390807665"/>
    <n v="1.7385930923909416E-3"/>
    <x v="1"/>
    <n v="20.399999999999999"/>
    <x v="1"/>
    <n v="2447"/>
    <n v="2.1890000000000001"/>
    <x v="2"/>
    <n v="5020"/>
    <x v="2"/>
    <x v="1"/>
    <n v="0"/>
    <x v="1"/>
    <x v="1"/>
    <x v="1"/>
    <n v="0"/>
    <x v="1"/>
    <x v="3"/>
    <x v="1"/>
    <x v="1"/>
    <x v="0"/>
    <x v="0"/>
    <x v="0"/>
    <x v="0"/>
    <x v="0"/>
    <x v="0"/>
    <x v="0"/>
    <x v="0"/>
    <x v="0"/>
    <m/>
    <x v="0"/>
    <x v="0"/>
    <x v="0"/>
    <x v="0"/>
    <x v="0"/>
    <m/>
    <m/>
    <x v="0"/>
    <s v="ENERGY LABS CASPER ID No C070862-001"/>
    <m/>
    <s v="9956-12064"/>
    <d v="2007-05-29T00:00:00"/>
    <x v="0"/>
    <x v="0"/>
  </r>
  <r>
    <x v="1"/>
    <s v="T29N R108W S24 fLANCE"/>
    <n v="4755"/>
    <x v="0"/>
    <x v="4"/>
    <s v="JONAH"/>
    <s v="NW SE"/>
    <n v="24"/>
    <n v="29"/>
    <n v="108"/>
    <n v="42.464440000000003"/>
    <n v="-109.66166699999999"/>
    <s v="4903522228"/>
    <s v="10-24 SHB"/>
    <x v="0"/>
    <x v="22"/>
    <m/>
    <m/>
    <n v="2637"/>
    <x v="0"/>
    <n v="9457"/>
    <n v="12094"/>
    <n v="12300"/>
    <m/>
    <x v="1"/>
    <d v="2005-11-29T00:00:00"/>
    <n v="7"/>
    <x v="1"/>
    <n v="80"/>
    <n v="0"/>
    <n v="369"/>
    <n v="0"/>
    <x v="1"/>
    <n v="355"/>
    <n v="549"/>
    <n v="0"/>
    <x v="1"/>
    <n v="100"/>
    <n v="1453"/>
    <x v="0"/>
    <s v="ULTRA RESOURCES INC"/>
    <n v="3.992"/>
    <n v="0"/>
    <n v="16.051499999999997"/>
    <n v="0"/>
    <n v="20.043499999999998"/>
    <n v="10.01455"/>
    <n v="8.9981099999999987"/>
    <n v="0"/>
    <x v="1"/>
    <n v="2.0820000000000003"/>
    <n v="21.094659999999998"/>
    <n v="-2.5551944958160488E-2"/>
    <n v="1453"/>
    <n v="0"/>
    <n v="0.19916681218350091"/>
    <n v="0"/>
    <n v="0.80083318781649904"/>
    <n v="0.47474337107116216"/>
    <n v="0.42655866460990599"/>
    <n v="9.8697964318931922E-2"/>
    <x v="1"/>
    <n v="15"/>
    <x v="1"/>
    <n v="0"/>
    <n v="3.9"/>
    <x v="1"/>
    <n v="0"/>
    <x v="2"/>
    <x v="1"/>
    <n v="0"/>
    <x v="1"/>
    <x v="1"/>
    <x v="1"/>
    <n v="0"/>
    <x v="1"/>
    <x v="3"/>
    <x v="1"/>
    <x v="1"/>
    <x v="0"/>
    <x v="0"/>
    <x v="0"/>
    <x v="0"/>
    <x v="0"/>
    <x v="0"/>
    <x v="0"/>
    <x v="0"/>
    <x v="0"/>
    <m/>
    <x v="0"/>
    <x v="0"/>
    <x v="0"/>
    <x v="0"/>
    <x v="0"/>
    <m/>
    <n v="20051129"/>
    <x v="0"/>
    <s v="SCHLUMBERGER ROCK SPRINGS ID No SWY05329S002"/>
    <m/>
    <s v="9457-12094"/>
    <d v="2005-12-13T00:00:00"/>
    <x v="0"/>
    <x v="0"/>
  </r>
  <r>
    <x v="1"/>
    <s v="T29N R108W S24 fLANCE"/>
    <n v="5433"/>
    <x v="0"/>
    <x v="4"/>
    <s v="JONAH"/>
    <s v="SE SW"/>
    <n v="24"/>
    <n v="29"/>
    <n v="108"/>
    <n v="42.461939999999998"/>
    <n v="-109.6675"/>
    <s v="4903522227"/>
    <s v="14-24 SHB"/>
    <x v="0"/>
    <x v="22"/>
    <m/>
    <m/>
    <n v="2770"/>
    <x v="0"/>
    <n v="9680"/>
    <n v="12450"/>
    <n v="12620"/>
    <m/>
    <x v="2"/>
    <m/>
    <n v="7.18"/>
    <x v="1"/>
    <n v="4"/>
    <n v="1"/>
    <n v="230"/>
    <n v="3"/>
    <x v="1"/>
    <n v="208"/>
    <n v="244"/>
    <n v="0"/>
    <x v="1"/>
    <n v="13"/>
    <n v="802"/>
    <x v="0"/>
    <s v="ULTRA RESOURCES INC"/>
    <n v="0.1996"/>
    <n v="8.2290000000000002E-2"/>
    <n v="10.005000000000001"/>
    <n v="7.6740000000000003E-2"/>
    <n v="10.363629999999999"/>
    <n v="5.86768"/>
    <n v="3.9991599999999994"/>
    <n v="0"/>
    <x v="1"/>
    <n v="0.27066000000000001"/>
    <n v="10.137499999999999"/>
    <n v="1.1030123705376219E-2"/>
    <n v="703"/>
    <n v="-6.5780730897009962E-2"/>
    <n v="1.9259660948914618E-2"/>
    <n v="7.9402680334979166E-3"/>
    <n v="0.97280007101758736"/>
    <n v="0.57880937114673248"/>
    <n v="0.39449173859432796"/>
    <n v="2.6698890258939584E-2"/>
    <x v="1"/>
    <n v="0"/>
    <x v="1"/>
    <n v="536"/>
    <n v="8.5649999999999995"/>
    <x v="2"/>
    <n v="1280"/>
    <x v="2"/>
    <x v="1"/>
    <n v="0"/>
    <x v="1"/>
    <x v="1"/>
    <x v="1"/>
    <n v="0"/>
    <x v="1"/>
    <x v="3"/>
    <x v="1"/>
    <x v="1"/>
    <x v="0"/>
    <x v="0"/>
    <x v="0"/>
    <x v="0"/>
    <x v="0"/>
    <x v="0"/>
    <x v="0"/>
    <x v="0"/>
    <x v="0"/>
    <m/>
    <x v="0"/>
    <x v="0"/>
    <x v="0"/>
    <x v="0"/>
    <x v="0"/>
    <s v="PRODUCED WATER"/>
    <m/>
    <x v="0"/>
    <s v="ENERGY LABS CASPER ID No C05120781-010"/>
    <m/>
    <s v="9680-12450"/>
    <d v="2005-12-29T00:00:00"/>
    <x v="0"/>
    <x v="0"/>
  </r>
  <r>
    <x v="1"/>
    <s v="T29N R108W S24 fLANCE"/>
    <n v="5874"/>
    <x v="0"/>
    <x v="4"/>
    <s v="JONAH"/>
    <s v="SW SW"/>
    <n v="24"/>
    <n v="29"/>
    <n v="108"/>
    <n v="42.549841999999998"/>
    <n v="-109.672793"/>
    <s v="4903522618"/>
    <s v="13-24 WARBONNET"/>
    <x v="0"/>
    <x v="22"/>
    <m/>
    <m/>
    <n v="4673"/>
    <x v="0"/>
    <n v="8899"/>
    <n v="13572"/>
    <n v="13630"/>
    <n v="13612"/>
    <x v="1"/>
    <m/>
    <n v="6.93"/>
    <x v="1"/>
    <n v="65"/>
    <n v="9"/>
    <n v="3520"/>
    <n v="39"/>
    <x v="1"/>
    <n v="5281"/>
    <n v="891"/>
    <n v="0"/>
    <x v="1"/>
    <n v="11"/>
    <n v="9590"/>
    <x v="0"/>
    <s v="ULTRA RESOURCES INC"/>
    <n v="3.2435"/>
    <n v="0.74060999999999999"/>
    <n v="153.12"/>
    <n v="0.99761999999999995"/>
    <n v="158.10172999999998"/>
    <n v="148.97701000000001"/>
    <n v="14.603489999999999"/>
    <n v="0"/>
    <x v="1"/>
    <n v="0.22902000000000003"/>
    <n v="163.80951999999999"/>
    <n v="-1.7730942922933004E-2"/>
    <n v="9816"/>
    <n v="1.1645882716685561E-2"/>
    <n v="2.0515272034025183E-2"/>
    <n v="4.6843889690517627E-3"/>
    <n v="0.97480033899692309"/>
    <n v="0.90945269847564425"/>
    <n v="8.9149214282539871E-2"/>
    <n v="1.3980872418159827E-3"/>
    <x v="1"/>
    <n v="20.69"/>
    <x v="1"/>
    <n v="9189"/>
    <n v="0.65400000000000003"/>
    <x v="2"/>
    <n v="0"/>
    <x v="2"/>
    <x v="1"/>
    <n v="0"/>
    <x v="1"/>
    <x v="1"/>
    <x v="1"/>
    <n v="0"/>
    <x v="1"/>
    <x v="3"/>
    <x v="1"/>
    <x v="1"/>
    <x v="0"/>
    <x v="0"/>
    <x v="0"/>
    <x v="0"/>
    <x v="0"/>
    <x v="0"/>
    <x v="0"/>
    <x v="0"/>
    <x v="0"/>
    <m/>
    <x v="0"/>
    <x v="0"/>
    <x v="0"/>
    <x v="0"/>
    <x v="0"/>
    <m/>
    <m/>
    <x v="0"/>
    <s v="ENERGY LABS CASPER ID No C07050862-008"/>
    <m/>
    <s v="8899-13572"/>
    <d v="2007-05-28T00:00:00"/>
    <x v="0"/>
    <x v="0"/>
  </r>
  <r>
    <x v="1"/>
    <s v="T29N R108W S25 fLANCE"/>
    <n v="5176"/>
    <x v="0"/>
    <x v="4"/>
    <s v="JONAH"/>
    <s v="SE SE"/>
    <n v="25"/>
    <n v="29"/>
    <n v="108"/>
    <n v="42.448439"/>
    <n v="-109.65781200000001"/>
    <s v="4903523884"/>
    <s v="65-25 CABRITO"/>
    <x v="0"/>
    <x v="22"/>
    <m/>
    <m/>
    <n v="2594"/>
    <x v="0"/>
    <n v="9022"/>
    <n v="11616"/>
    <n v="11828"/>
    <n v="11815"/>
    <x v="1"/>
    <d v="1899-12-31T00:00:00"/>
    <n v="6.89"/>
    <x v="1"/>
    <n v="960"/>
    <n v="0"/>
    <n v="562"/>
    <n v="0"/>
    <x v="1"/>
    <n v="2200"/>
    <n v="0"/>
    <n v="0"/>
    <x v="1"/>
    <n v="112"/>
    <n v="4640"/>
    <x v="0"/>
    <s v="BP AMERICA PRODUCTION COMPANY"/>
    <n v="47.903999999999996"/>
    <n v="0"/>
    <n v="24.446999999999999"/>
    <n v="0"/>
    <n v="72.350999999999999"/>
    <n v="62.061999999999998"/>
    <n v="0"/>
    <n v="0"/>
    <x v="1"/>
    <n v="2.3318400000000001"/>
    <n v="64.393839999999997"/>
    <n v="5.8189837364247168E-2"/>
    <n v="3834"/>
    <n v="-9.5114467783809303E-2"/>
    <n v="0.66210556868598913"/>
    <n v="0"/>
    <n v="0.33789443131401087"/>
    <n v="0.96378784057605515"/>
    <n v="0"/>
    <n v="3.6212159423944901E-2"/>
    <x v="1"/>
    <n v="90"/>
    <x v="1"/>
    <n v="0"/>
    <n v="0"/>
    <x v="1"/>
    <n v="8520"/>
    <x v="1"/>
    <x v="1"/>
    <n v="0"/>
    <x v="1"/>
    <x v="1"/>
    <x v="1"/>
    <n v="0"/>
    <x v="1"/>
    <x v="3"/>
    <x v="1"/>
    <x v="1"/>
    <x v="0"/>
    <x v="0"/>
    <x v="0"/>
    <x v="0"/>
    <x v="0"/>
    <x v="0"/>
    <x v="0"/>
    <x v="0"/>
    <x v="0"/>
    <m/>
    <x v="0"/>
    <x v="0"/>
    <x v="0"/>
    <x v="0"/>
    <x v="0"/>
    <m/>
    <n v="19000101"/>
    <x v="0"/>
    <s v="WYOMING ANALYTICAL LABS ROCK SPRINGS ID No D5123 - RS-8491"/>
    <m/>
    <s v="9022-11616"/>
    <d v="2006-08-04T00:00:00"/>
    <x v="0"/>
    <x v="0"/>
  </r>
  <r>
    <x v="1"/>
    <s v="T29N R108W S25 fLANCE"/>
    <n v="5172"/>
    <x v="0"/>
    <x v="4"/>
    <s v="JONAH"/>
    <s v="NW SE"/>
    <n v="25"/>
    <n v="29"/>
    <n v="108"/>
    <n v="42.45147"/>
    <n v="-109.66229199999999"/>
    <s v="4903523858"/>
    <s v="52-25 CABRITO"/>
    <x v="0"/>
    <x v="22"/>
    <m/>
    <m/>
    <n v="2519"/>
    <x v="0"/>
    <n v="9156"/>
    <n v="11675"/>
    <n v="11800"/>
    <n v="11742"/>
    <x v="1"/>
    <d v="1899-12-31T00:00:00"/>
    <n v="6.28"/>
    <x v="1"/>
    <n v="3620"/>
    <n v="10"/>
    <n v="1230"/>
    <n v="0"/>
    <x v="1"/>
    <n v="8400"/>
    <n v="0"/>
    <n v="0"/>
    <x v="1"/>
    <n v="234"/>
    <n v="18000"/>
    <x v="0"/>
    <s v="BP AMERICA PRODUCTION COMPANY"/>
    <n v="180.63800000000001"/>
    <n v="0.82289999999999996"/>
    <n v="53.505000000000003"/>
    <n v="0"/>
    <n v="234.9659"/>
    <n v="236.964"/>
    <n v="0"/>
    <n v="0"/>
    <x v="1"/>
    <n v="4.87188"/>
    <n v="241.83588"/>
    <n v="-1.4408461310693928E-2"/>
    <n v="13494"/>
    <n v="-0.14307487140407696"/>
    <n v="0.76878389587595475"/>
    <n v="3.5022103207316465E-3"/>
    <n v="0.22771389380331356"/>
    <n v="0.97985460222031573"/>
    <n v="0"/>
    <n v="2.0145397779684306E-2"/>
    <x v="1"/>
    <n v="86"/>
    <x v="1"/>
    <n v="0"/>
    <n v="0"/>
    <x v="1"/>
    <n v="32700"/>
    <x v="2"/>
    <x v="1"/>
    <n v="0"/>
    <x v="1"/>
    <x v="1"/>
    <x v="1"/>
    <n v="0"/>
    <x v="1"/>
    <x v="3"/>
    <x v="1"/>
    <x v="1"/>
    <x v="0"/>
    <x v="0"/>
    <x v="0"/>
    <x v="0"/>
    <x v="0"/>
    <x v="0"/>
    <x v="0"/>
    <x v="0"/>
    <x v="0"/>
    <m/>
    <x v="0"/>
    <x v="0"/>
    <x v="0"/>
    <x v="0"/>
    <x v="0"/>
    <m/>
    <n v="19000101"/>
    <x v="0"/>
    <s v="WYOMING ANALYTICAL LABS ROCK SPRINGS ID No D5118 - RS-8491"/>
    <m/>
    <s v="9156-11675"/>
    <d v="2006-08-04T00:00:00"/>
    <x v="0"/>
    <x v="0"/>
  </r>
  <r>
    <x v="1"/>
    <s v="T29N R108W S25 fLANCE"/>
    <n v="5178"/>
    <x v="0"/>
    <x v="4"/>
    <s v="JONAH"/>
    <s v="SE SE"/>
    <n v="25"/>
    <n v="29"/>
    <n v="108"/>
    <n v="42.448703000000002"/>
    <n v="-109.65776099999999"/>
    <s v="4903523891"/>
    <s v="67-25 CABRITO"/>
    <x v="0"/>
    <x v="22"/>
    <m/>
    <m/>
    <n v="2375"/>
    <x v="0"/>
    <n v="9310"/>
    <n v="11685"/>
    <n v="11865"/>
    <n v="11852"/>
    <x v="1"/>
    <d v="1899-12-31T00:00:00"/>
    <n v="6.89"/>
    <x v="1"/>
    <n v="1250"/>
    <n v="0"/>
    <n v="742"/>
    <n v="0"/>
    <x v="1"/>
    <n v="3900"/>
    <n v="0"/>
    <n v="0"/>
    <x v="1"/>
    <n v="160"/>
    <n v="7300"/>
    <x v="0"/>
    <s v="BP AMERICA PRODUCTION COMPANY"/>
    <n v="62.375"/>
    <n v="0"/>
    <n v="32.277000000000001"/>
    <n v="0"/>
    <n v="94.652000000000001"/>
    <n v="110.01899999999999"/>
    <n v="0"/>
    <n v="0"/>
    <x v="1"/>
    <n v="3.3312000000000004"/>
    <n v="113.35019999999999"/>
    <n v="-8.9894241503214803E-2"/>
    <n v="6052"/>
    <n v="-9.3469143199520668E-2"/>
    <n v="0.658992942568567"/>
    <n v="0"/>
    <n v="0.34100705743143306"/>
    <n v="0.97061143253386406"/>
    <n v="0"/>
    <n v="2.9388567466135929E-2"/>
    <x v="1"/>
    <n v="44"/>
    <x v="1"/>
    <n v="0"/>
    <n v="0"/>
    <x v="1"/>
    <n v="12800"/>
    <x v="1"/>
    <x v="1"/>
    <n v="0"/>
    <x v="1"/>
    <x v="1"/>
    <x v="1"/>
    <n v="0"/>
    <x v="1"/>
    <x v="3"/>
    <x v="1"/>
    <x v="1"/>
    <x v="0"/>
    <x v="0"/>
    <x v="0"/>
    <x v="0"/>
    <x v="0"/>
    <x v="0"/>
    <x v="0"/>
    <x v="0"/>
    <x v="0"/>
    <m/>
    <x v="0"/>
    <x v="0"/>
    <x v="0"/>
    <x v="0"/>
    <x v="0"/>
    <m/>
    <n v="19000101"/>
    <x v="0"/>
    <s v="WYOMING ANALYTICAL LABS ROCK SPRINGS ID No D5124 - RS-8491"/>
    <m/>
    <s v="9310-11685"/>
    <d v="2006-08-04T00:00:00"/>
    <x v="0"/>
    <x v="0"/>
  </r>
  <r>
    <x v="1"/>
    <s v="T29N R108W S25 fLANCE"/>
    <n v="5171"/>
    <x v="0"/>
    <x v="4"/>
    <s v="JONAH"/>
    <s v="NW NW"/>
    <n v="25"/>
    <n v="29"/>
    <n v="108"/>
    <n v="42.459147000000002"/>
    <n v="-109.671645"/>
    <s v="4903523463"/>
    <s v="29-26 STUD HORSE BUTTE"/>
    <x v="0"/>
    <x v="22"/>
    <m/>
    <m/>
    <n v="2778"/>
    <x v="0"/>
    <n v="8920"/>
    <n v="11698"/>
    <n v="11812"/>
    <n v="11799"/>
    <x v="1"/>
    <d v="1899-12-31T00:00:00"/>
    <n v="6.99"/>
    <x v="1"/>
    <n v="11300"/>
    <n v="42"/>
    <n v="1420"/>
    <n v="0"/>
    <x v="1"/>
    <n v="23900"/>
    <n v="0"/>
    <n v="0"/>
    <x v="1"/>
    <n v="242"/>
    <n v="45800"/>
    <x v="0"/>
    <s v="BP AMERICA PRODUCTION COMPANY"/>
    <n v="563.87"/>
    <n v="3.4561800000000003"/>
    <n v="61.77"/>
    <n v="0"/>
    <n v="629.09618"/>
    <n v="674.21899999999994"/>
    <n v="0"/>
    <n v="0"/>
    <x v="1"/>
    <n v="5.0384400000000005"/>
    <n v="679.25743999999997"/>
    <n v="-3.8339222082788275E-2"/>
    <n v="36904"/>
    <n v="-0.10756432578835365"/>
    <n v="0.89631763461033886"/>
    <n v="5.4938817145575424E-3"/>
    <n v="9.8188483675103536E-2"/>
    <n v="0.99258242942469643"/>
    <n v="0"/>
    <n v="7.4175705753035262E-3"/>
    <x v="1"/>
    <n v="4"/>
    <x v="1"/>
    <n v="0"/>
    <n v="0"/>
    <x v="1"/>
    <n v="75000"/>
    <x v="1"/>
    <x v="1"/>
    <n v="0"/>
    <x v="1"/>
    <x v="1"/>
    <x v="1"/>
    <n v="0"/>
    <x v="1"/>
    <x v="3"/>
    <x v="1"/>
    <x v="1"/>
    <x v="0"/>
    <x v="0"/>
    <x v="0"/>
    <x v="0"/>
    <x v="0"/>
    <x v="0"/>
    <x v="0"/>
    <x v="0"/>
    <x v="0"/>
    <m/>
    <x v="0"/>
    <x v="0"/>
    <x v="0"/>
    <x v="0"/>
    <x v="0"/>
    <m/>
    <n v="19000101"/>
    <x v="0"/>
    <s v="WYOMING ANALYTICAL LABS ROCK SPRINGS ID No D5117 - RS-8491"/>
    <m/>
    <s v="8920-11698"/>
    <d v="2006-08-04T00:00:00"/>
    <x v="0"/>
    <x v="0"/>
  </r>
  <r>
    <x v="1"/>
    <s v="T29N R108W S25 fLANCE"/>
    <n v="5173"/>
    <x v="0"/>
    <x v="4"/>
    <s v="JONAH"/>
    <s v="NW SE"/>
    <n v="25"/>
    <n v="29"/>
    <n v="108"/>
    <n v="42.451481000000001"/>
    <n v="-109.662272"/>
    <s v="4903523857"/>
    <s v="61-25 CABRITO"/>
    <x v="0"/>
    <x v="22"/>
    <m/>
    <m/>
    <n v="2790"/>
    <x v="0"/>
    <n v="8950"/>
    <n v="11740"/>
    <n v="11852"/>
    <n v="11798"/>
    <x v="1"/>
    <d v="1899-12-31T00:00:00"/>
    <n v="6.24"/>
    <x v="1"/>
    <n v="3450"/>
    <n v="8"/>
    <n v="1250"/>
    <n v="0"/>
    <x v="1"/>
    <n v="8050"/>
    <n v="0"/>
    <n v="0"/>
    <x v="1"/>
    <n v="150"/>
    <n v="16900"/>
    <x v="0"/>
    <s v="BP AMERICA PRODUCTION COMPANY"/>
    <n v="172.155"/>
    <n v="0.65832000000000002"/>
    <n v="54.375"/>
    <n v="0"/>
    <n v="227.18832"/>
    <n v="227.09049999999999"/>
    <n v="0"/>
    <n v="0"/>
    <x v="1"/>
    <n v="3.1230000000000002"/>
    <n v="230.21349999999998"/>
    <n v="-6.6138346366876669E-3"/>
    <n v="12908"/>
    <n v="-0.1339237788513151"/>
    <n v="0.75776342727478241"/>
    <n v="2.8976841767217611E-3"/>
    <n v="0.23933888854849578"/>
    <n v="0.98643433160957117"/>
    <n v="0"/>
    <n v="1.3565668390428887E-2"/>
    <x v="1"/>
    <n v="51"/>
    <x v="1"/>
    <n v="0"/>
    <n v="0"/>
    <x v="1"/>
    <n v="26000"/>
    <x v="1"/>
    <x v="1"/>
    <n v="0"/>
    <x v="1"/>
    <x v="1"/>
    <x v="1"/>
    <n v="1"/>
    <x v="1"/>
    <x v="3"/>
    <x v="1"/>
    <x v="1"/>
    <x v="0"/>
    <x v="0"/>
    <x v="0"/>
    <x v="0"/>
    <x v="0"/>
    <x v="0"/>
    <x v="0"/>
    <x v="0"/>
    <x v="0"/>
    <m/>
    <x v="0"/>
    <x v="0"/>
    <x v="0"/>
    <x v="0"/>
    <x v="0"/>
    <m/>
    <n v="19000101"/>
    <x v="0"/>
    <s v="WYOMING ANALYTICAL LABS ROCK SPRINGS ID No D5119 - RS8941"/>
    <m/>
    <s v="8950-11740"/>
    <d v="2006-08-04T00:00:00"/>
    <x v="0"/>
    <x v="0"/>
  </r>
  <r>
    <x v="1"/>
    <s v="T29N R108W S25 fLANCE"/>
    <n v="4401"/>
    <x v="0"/>
    <x v="4"/>
    <s v="JONAH"/>
    <s v="NW NE"/>
    <n v="25"/>
    <n v="29"/>
    <n v="108"/>
    <n v="42.458329999999997"/>
    <n v="-109.66194400000001"/>
    <s v="4903522405"/>
    <s v="CABRITO 2-25"/>
    <x v="0"/>
    <x v="22"/>
    <m/>
    <m/>
    <m/>
    <x v="0"/>
    <s v="9146"/>
    <m/>
    <n v="11500"/>
    <m/>
    <x v="1"/>
    <d v="2003-04-27T00:00:00"/>
    <n v="7.63"/>
    <x v="1"/>
    <n v="11.6"/>
    <n v="1.25"/>
    <n v="1090"/>
    <n v="32"/>
    <x v="1"/>
    <n v="970"/>
    <n v="961"/>
    <m/>
    <x v="0"/>
    <n v="58"/>
    <n v="3656"/>
    <x v="0"/>
    <s v="ENCANA"/>
    <n v="0.57884000000000002"/>
    <n v="0.1028625"/>
    <n v="47.414999999999999"/>
    <n v="0.81855999999999995"/>
    <n v="48.915262499999997"/>
    <n v="27.363699999999998"/>
    <n v="15.750789999999999"/>
    <n v="0"/>
    <x v="1"/>
    <n v="1.2075600000000002"/>
    <n v="44.322049999999997"/>
    <n v="4.9263673274580921E-2"/>
    <n v="3123.85"/>
    <n v="-7.8489937093003545E-2"/>
    <n v="1.1833525374621061E-2"/>
    <n v="2.1028712664068806E-3"/>
    <n v="0.98606360335897203"/>
    <n v="0.61738344683966562"/>
    <n v="0.35537142347883277"/>
    <n v="2.724512968150165E-2"/>
    <x v="0"/>
    <n v="60.3"/>
    <x v="0"/>
    <m/>
    <m/>
    <x v="0"/>
    <n v="4690"/>
    <x v="1"/>
    <x v="0"/>
    <m/>
    <x v="0"/>
    <x v="0"/>
    <x v="0"/>
    <m/>
    <x v="0"/>
    <x v="0"/>
    <x v="0"/>
    <x v="0"/>
    <x v="0"/>
    <x v="0"/>
    <x v="0"/>
    <x v="0"/>
    <x v="0"/>
    <x v="0"/>
    <x v="0"/>
    <x v="0"/>
    <x v="0"/>
    <m/>
    <x v="0"/>
    <x v="0"/>
    <x v="0"/>
    <x v="0"/>
    <x v="0"/>
    <m/>
    <n v="2003427"/>
    <x v="0"/>
    <s v="WYOMING ANALYTICAL LABS ROCK SPRINGS ID No RS-5754 - C6959-C6984"/>
    <m/>
    <m/>
    <d v="2003-04-30T00:00:00"/>
    <x v="0"/>
    <x v="0"/>
  </r>
  <r>
    <x v="2"/>
    <s v="T29N R108W S25 fLANCE"/>
    <m/>
    <x v="1"/>
    <x v="3"/>
    <s v="JONAH"/>
    <s v="NE NW"/>
    <n v="25"/>
    <n v="29"/>
    <n v="108"/>
    <n v="42.458979999999997"/>
    <n v="-109.667706"/>
    <s v="4903524320"/>
    <s v="CABRITO 21-25"/>
    <x v="0"/>
    <x v="22"/>
    <m/>
    <m/>
    <m/>
    <x v="0"/>
    <n v="11828"/>
    <m/>
    <n v="11828"/>
    <n v="11815"/>
    <x v="1"/>
    <m/>
    <n v="7.63"/>
    <x v="1"/>
    <n v="11.6"/>
    <n v="1.25"/>
    <n v="1090"/>
    <n v="32"/>
    <x v="1"/>
    <n v="970"/>
    <n v="961"/>
    <n v="0"/>
    <x v="0"/>
    <n v="58"/>
    <n v="3656"/>
    <x v="8"/>
    <s v="Jonah Infill Final EIS, picked API number and location based on name, used Fm on WOGCC web page"/>
    <n v="0.57884000000000002"/>
    <n v="0.1028625"/>
    <n v="47.414999999999999"/>
    <n v="0.81855999999999995"/>
    <n v="48.915262499999997"/>
    <n v="27.363699999999998"/>
    <n v="15.750789999999999"/>
    <n v="0"/>
    <x v="0"/>
    <n v="1.2075600000000002"/>
    <n v="44.322049999999997"/>
    <n v="4.9263673274580921E-2"/>
    <n v="3123.85"/>
    <n v="-7.8489937093003545E-2"/>
    <n v="1.1833525374621061E-2"/>
    <n v="2.1028712664068806E-3"/>
    <n v="0.98606360335897203"/>
    <n v="0.61738344683966562"/>
    <n v="0.35537142347883277"/>
    <n v="2.724512968150165E-2"/>
    <x v="0"/>
    <n v="60.3"/>
    <x v="0"/>
    <m/>
    <m/>
    <x v="0"/>
    <m/>
    <x v="0"/>
    <x v="0"/>
    <m/>
    <x v="0"/>
    <x v="0"/>
    <x v="0"/>
    <m/>
    <x v="0"/>
    <x v="0"/>
    <x v="0"/>
    <x v="0"/>
    <x v="0"/>
    <x v="0"/>
    <x v="0"/>
    <x v="0"/>
    <x v="0"/>
    <x v="0"/>
    <x v="0"/>
    <x v="0"/>
    <x v="0"/>
    <m/>
    <x v="0"/>
    <x v="0"/>
    <x v="0"/>
    <x v="0"/>
    <x v="0"/>
    <m/>
    <m/>
    <x v="0"/>
    <m/>
    <m/>
    <m/>
    <m/>
    <x v="0"/>
    <x v="0"/>
  </r>
  <r>
    <x v="1"/>
    <s v="T29N R108W S25 fLANCE"/>
    <n v="3169"/>
    <x v="0"/>
    <x v="4"/>
    <s v="JONAH"/>
    <s v="NW SE"/>
    <n v="25"/>
    <n v="29"/>
    <n v="108"/>
    <n v="42.451770000000003"/>
    <n v="-109.662325"/>
    <s v="4903522233"/>
    <s v="CABRITO 10-25"/>
    <x v="0"/>
    <x v="22"/>
    <m/>
    <m/>
    <s v=""/>
    <x v="0"/>
    <m/>
    <m/>
    <n v="12500"/>
    <n v="12488"/>
    <x v="1"/>
    <d v="2001-02-02T00:00:00"/>
    <n v="7.55"/>
    <x v="1"/>
    <n v="34.799999999999997"/>
    <n v="0.38"/>
    <n v="1590"/>
    <n v="33.1"/>
    <x v="1"/>
    <n v="1340"/>
    <n v="1430"/>
    <m/>
    <x v="0"/>
    <n v="60"/>
    <n v="4860"/>
    <x v="0"/>
    <s v="BP AMOCO PRODUCTION COMPANY"/>
    <n v="1.7365199999999998"/>
    <n v="3.1270199999999998E-2"/>
    <n v="69.165000000000006"/>
    <n v="0.84669799999999995"/>
    <n v="71.779488199999989"/>
    <n v="37.801400000000001"/>
    <n v="23.437699999999996"/>
    <n v="0"/>
    <x v="1"/>
    <n v="1.2492000000000001"/>
    <n v="62.488299999999995"/>
    <n v="6.9198936875017311E-2"/>
    <n v="4488.28"/>
    <n v="-3.9763464508979225E-2"/>
    <n v="2.4192426604680083E-2"/>
    <n v="4.3564256007052449E-4"/>
    <n v="0.97537193083524953"/>
    <n v="0.60493564395254795"/>
    <n v="0.37507341374305264"/>
    <n v="1.9990942304399385E-2"/>
    <x v="0"/>
    <n v="4.83"/>
    <x v="0"/>
    <m/>
    <m/>
    <x v="0"/>
    <m/>
    <x v="0"/>
    <x v="0"/>
    <m/>
    <x v="0"/>
    <x v="0"/>
    <x v="0"/>
    <m/>
    <x v="0"/>
    <x v="0"/>
    <x v="0"/>
    <x v="0"/>
    <x v="0"/>
    <x v="13"/>
    <x v="0"/>
    <x v="0"/>
    <x v="0"/>
    <x v="0"/>
    <x v="0"/>
    <x v="0"/>
    <x v="0"/>
    <m/>
    <x v="0"/>
    <x v="0"/>
    <x v="0"/>
    <x v="0"/>
    <x v="0"/>
    <s v="TPH: 160 MG/L"/>
    <n v="20010202"/>
    <x v="0"/>
    <s v="WYOMING ANALYTICAL LABS ROCK SPRINGS REQUEST No RS-3860 LAB No A893-A904"/>
    <m/>
    <m/>
    <d v="2001-12-12T00:00:00"/>
    <x v="0"/>
    <x v="0"/>
  </r>
  <r>
    <x v="1"/>
    <s v="T29N R108W S25 fLANCE"/>
    <n v="3171"/>
    <x v="0"/>
    <x v="4"/>
    <s v="JONAH"/>
    <s v="SW SW"/>
    <n v="25"/>
    <n v="29"/>
    <n v="108"/>
    <n v="42.455829999999999"/>
    <n v="-109.67222"/>
    <s v="4903521962"/>
    <s v="CABRITO 5-25"/>
    <x v="0"/>
    <x v="22"/>
    <m/>
    <m/>
    <s v=""/>
    <x v="0"/>
    <m/>
    <m/>
    <n v="12200"/>
    <m/>
    <x v="1"/>
    <d v="2000-03-13T00:00:00"/>
    <n v="6.97"/>
    <x v="1"/>
    <n v="5680"/>
    <n v="14.2"/>
    <n v="1300"/>
    <m/>
    <x v="1"/>
    <n v="10200"/>
    <n v="575"/>
    <m/>
    <x v="0"/>
    <n v="156"/>
    <n v="19900"/>
    <x v="0"/>
    <s v="AMOCO PRODUCTION COMPANY"/>
    <n v="283.43200000000002"/>
    <n v="1.1685179999999999"/>
    <n v="56.55"/>
    <n v="0"/>
    <n v="341.15051800000003"/>
    <n v="287.74199999999996"/>
    <n v="9.4242499999999989"/>
    <n v="0"/>
    <x v="1"/>
    <n v="3.2479200000000001"/>
    <n v="300.41416999999996"/>
    <n v="6.3495308831585939E-2"/>
    <n v="17925.2"/>
    <n v="-5.2208580523037534E-2"/>
    <n v="0.83081216367961075"/>
    <n v="3.4252271016630841E-3"/>
    <n v="0.16576260921872613"/>
    <n v="0.95781766885363628"/>
    <n v="3.1370857107039928E-2"/>
    <n v="1.081147403932378E-2"/>
    <x v="0"/>
    <m/>
    <x v="0"/>
    <m/>
    <m/>
    <x v="0"/>
    <m/>
    <x v="0"/>
    <x v="0"/>
    <m/>
    <x v="0"/>
    <x v="0"/>
    <x v="0"/>
    <m/>
    <x v="0"/>
    <x v="0"/>
    <x v="0"/>
    <x v="0"/>
    <x v="0"/>
    <x v="14"/>
    <x v="0"/>
    <x v="0"/>
    <x v="0"/>
    <x v="0"/>
    <x v="0"/>
    <x v="0"/>
    <x v="0"/>
    <m/>
    <x v="0"/>
    <x v="0"/>
    <x v="0"/>
    <x v="0"/>
    <x v="0"/>
    <s v="TPH:  177 MG/L"/>
    <n v="20000313"/>
    <x v="0"/>
    <s v="WYOMING ANALYTICAL LABS ROCK SPRINGS REQUEST No RS-3303 LAB No 9077"/>
    <m/>
    <m/>
    <d v="2000-03-22T00:00:00"/>
    <x v="0"/>
    <x v="0"/>
  </r>
  <r>
    <x v="1"/>
    <s v="T29N R108W S25 fLANCE"/>
    <n v="3166"/>
    <x v="0"/>
    <x v="4"/>
    <s v="JONAH"/>
    <s v="SW SE"/>
    <n v="25"/>
    <n v="29"/>
    <n v="108"/>
    <n v="42.448430000000002"/>
    <n v="-109.657836"/>
    <s v="4903522288"/>
    <s v="CABRITO 16-25"/>
    <x v="0"/>
    <x v="22"/>
    <m/>
    <m/>
    <s v=""/>
    <x v="0"/>
    <m/>
    <m/>
    <n v="11905"/>
    <n v="11896"/>
    <x v="1"/>
    <d v="2001-02-02T00:00:00"/>
    <n v="6.42"/>
    <x v="1"/>
    <n v="16100"/>
    <n v="3"/>
    <n v="1870"/>
    <n v="367"/>
    <x v="1"/>
    <n v="26700"/>
    <n v="488"/>
    <m/>
    <x v="0"/>
    <n v="147"/>
    <n v="42500"/>
    <x v="0"/>
    <s v="BP AMOCO PRODUCTION COMPANY"/>
    <n v="803.39"/>
    <n v="0.24687000000000001"/>
    <n v="81.344999999999999"/>
    <n v="9.3878599999999999"/>
    <n v="894.36973"/>
    <n v="753.20699999999999"/>
    <n v="7.9983199999999988"/>
    <n v="0"/>
    <x v="1"/>
    <n v="3.06054"/>
    <n v="764.26585999999998"/>
    <n v="7.8440298028333064E-2"/>
    <n v="45675"/>
    <n v="3.6007938758151406E-2"/>
    <n v="0.89827503442004908"/>
    <n v="2.7602678368821807E-4"/>
    <n v="0.10144893879626271"/>
    <n v="0.9855300876582398"/>
    <n v="1.0465363453497712E-2"/>
    <n v="4.0045488882625218E-3"/>
    <x v="0"/>
    <n v="18.100000000000001"/>
    <x v="0"/>
    <m/>
    <m/>
    <x v="0"/>
    <m/>
    <x v="0"/>
    <x v="0"/>
    <m/>
    <x v="0"/>
    <x v="0"/>
    <x v="0"/>
    <m/>
    <x v="0"/>
    <x v="0"/>
    <x v="0"/>
    <x v="0"/>
    <x v="0"/>
    <x v="15"/>
    <x v="0"/>
    <x v="0"/>
    <x v="0"/>
    <x v="0"/>
    <x v="0"/>
    <x v="0"/>
    <x v="0"/>
    <m/>
    <x v="0"/>
    <x v="0"/>
    <x v="0"/>
    <x v="0"/>
    <x v="0"/>
    <s v="TPH:  65.3 MG/L"/>
    <n v="20010202"/>
    <x v="0"/>
    <s v="WYOMING ANALYTICAL LABS ROCK SPRINGS REQUEST No RS-3860 - LAB No A893-A904"/>
    <m/>
    <m/>
    <d v="2001-02-12T00:00:00"/>
    <x v="0"/>
    <x v="0"/>
  </r>
  <r>
    <x v="1"/>
    <s v="T29N R108W S25 fLANCE"/>
    <n v="3168"/>
    <x v="0"/>
    <x v="4"/>
    <s v="JONAH"/>
    <s v="NE SE"/>
    <n v="25"/>
    <n v="29"/>
    <n v="108"/>
    <n v="42.451390000000004"/>
    <n v="-109.65722"/>
    <s v="4903522044"/>
    <s v="CABRITO 9-25"/>
    <x v="0"/>
    <x v="22"/>
    <m/>
    <m/>
    <s v=""/>
    <x v="0"/>
    <m/>
    <m/>
    <n v="12250"/>
    <m/>
    <x v="1"/>
    <d v="2000-12-14T00:00:00"/>
    <n v="6.77"/>
    <x v="1"/>
    <n v="16300"/>
    <n v="1.48"/>
    <n v="1510"/>
    <n v="114"/>
    <x v="1"/>
    <n v="30600"/>
    <n v="201"/>
    <m/>
    <x v="0"/>
    <n v="49"/>
    <n v="48000"/>
    <x v="0"/>
    <s v="BP AMOCO PRODUCTION COMPANY"/>
    <n v="813.37"/>
    <n v="0.1217892"/>
    <n v="65.685000000000002"/>
    <n v="2.9161199999999998"/>
    <n v="882.09290920000001"/>
    <n v="863.226"/>
    <n v="3.2943899999999995"/>
    <n v="0"/>
    <x v="1"/>
    <n v="1.0201800000000001"/>
    <n v="867.54057"/>
    <n v="8.3173643926006124E-3"/>
    <n v="48775.48"/>
    <n v="8.0131868113699455E-3"/>
    <n v="0.92209107625371667"/>
    <n v="1.3806844917329034E-4"/>
    <n v="7.7770855297110017E-2"/>
    <n v="0.99502666486248592"/>
    <n v="3.7973901324291951E-3"/>
    <n v="1.175945005084892E-3"/>
    <x v="0"/>
    <m/>
    <x v="0"/>
    <m/>
    <m/>
    <x v="0"/>
    <n v="59600"/>
    <x v="0"/>
    <x v="0"/>
    <m/>
    <x v="0"/>
    <x v="0"/>
    <x v="0"/>
    <m/>
    <x v="0"/>
    <x v="0"/>
    <x v="0"/>
    <x v="0"/>
    <x v="0"/>
    <x v="0"/>
    <x v="0"/>
    <x v="0"/>
    <x v="0"/>
    <x v="0"/>
    <x v="0"/>
    <x v="0"/>
    <x v="0"/>
    <m/>
    <x v="0"/>
    <x v="0"/>
    <x v="0"/>
    <x v="0"/>
    <x v="0"/>
    <m/>
    <n v="20001214"/>
    <x v="0"/>
    <s v="WYOMING ANALYTICAL LABS ROCK SPRINGS REQUEST No RS-3796 - LAB No A694"/>
    <m/>
    <m/>
    <d v="2000-12-27T00:00:00"/>
    <x v="0"/>
    <x v="0"/>
  </r>
  <r>
    <x v="1"/>
    <s v="T29N R108W S26 fLANCE"/>
    <n v="4402"/>
    <x v="0"/>
    <x v="4"/>
    <s v="JONAH"/>
    <s v="SE SE"/>
    <n v="26"/>
    <n v="29"/>
    <n v="108"/>
    <n v="42.448610000000002"/>
    <n v="-109.67749999999999"/>
    <s v="4903522510"/>
    <s v="STUD HORSE BUTTE 16-26"/>
    <x v="0"/>
    <x v="22"/>
    <m/>
    <m/>
    <m/>
    <x v="0"/>
    <s v="9154"/>
    <m/>
    <n v="11835"/>
    <n v="11772"/>
    <x v="1"/>
    <d v="2003-04-27T00:00:00"/>
    <n v="8.0500000000000007"/>
    <x v="1"/>
    <n v="10.1"/>
    <n v="1.36"/>
    <n v="868"/>
    <n v="12.3"/>
    <x v="1"/>
    <n v="790"/>
    <n v="694"/>
    <m/>
    <x v="0"/>
    <n v="7"/>
    <n v="2954"/>
    <x v="9"/>
    <s v="ENCANA"/>
    <n v="0.50398999999999994"/>
    <n v="0.11191440000000001"/>
    <n v="37.757999999999996"/>
    <n v="0.31463400000000002"/>
    <n v="38.688538399999992"/>
    <n v="22.285899999999998"/>
    <n v="11.374659999999999"/>
    <n v="0"/>
    <x v="1"/>
    <n v="0.14574000000000001"/>
    <n v="33.8063"/>
    <n v="6.7346013974975513E-2"/>
    <n v="2382.7600000000002"/>
    <n v="-0.10703872761750571"/>
    <n v="1.3026855519566489E-2"/>
    <n v="2.8927016793169947E-3"/>
    <n v="0.98408044280111662"/>
    <n v="0.65922328086776716"/>
    <n v="0.33646568834802976"/>
    <n v="4.3110307842029443E-3"/>
    <x v="0"/>
    <n v="26.7"/>
    <x v="0"/>
    <m/>
    <m/>
    <x v="0"/>
    <n v="4010"/>
    <x v="1"/>
    <x v="0"/>
    <m/>
    <x v="0"/>
    <x v="0"/>
    <x v="0"/>
    <m/>
    <x v="0"/>
    <x v="0"/>
    <x v="0"/>
    <x v="0"/>
    <x v="0"/>
    <x v="0"/>
    <x v="0"/>
    <x v="0"/>
    <x v="0"/>
    <x v="0"/>
    <x v="0"/>
    <x v="0"/>
    <x v="0"/>
    <m/>
    <x v="0"/>
    <x v="0"/>
    <x v="0"/>
    <x v="0"/>
    <x v="0"/>
    <m/>
    <n v="2003427"/>
    <x v="0"/>
    <s v="WYOMING ANALYTICAL LABS ROCK SPRINGS ID No RS-5754 - C6959-C6984"/>
    <m/>
    <m/>
    <d v="2003-04-30T00:00:00"/>
    <x v="0"/>
    <x v="0"/>
  </r>
  <r>
    <x v="2"/>
    <s v="T29N R108W S28 fLANCE"/>
    <m/>
    <x v="1"/>
    <x v="3"/>
    <s v="JONAH"/>
    <s v="NE SW"/>
    <n v="28"/>
    <n v="29"/>
    <n v="108"/>
    <n v="42.451900000000002"/>
    <n v="-109.72582"/>
    <s v="4903521516"/>
    <s v="STUD HORSE BUTTE UN 11-28"/>
    <x v="0"/>
    <x v="22"/>
    <m/>
    <m/>
    <m/>
    <x v="0"/>
    <n v="11500"/>
    <m/>
    <n v="11500"/>
    <n v="11100"/>
    <x v="1"/>
    <m/>
    <n v="7.9"/>
    <x v="1"/>
    <n v="29.5"/>
    <n v="4.38"/>
    <n v="1280"/>
    <n v="67"/>
    <x v="1"/>
    <n v="1150"/>
    <n v="1201"/>
    <n v="0"/>
    <x v="0"/>
    <n v="63"/>
    <n v="4260"/>
    <x v="10"/>
    <s v="Jonah Infill Final EIS, picked API number and location based on name, used Fm on WOGCC web page"/>
    <n v="1.4720500000000001"/>
    <n v="0.36043019999999998"/>
    <n v="55.68"/>
    <n v="1.7138599999999999"/>
    <n v="59.226340199999989"/>
    <n v="32.441499999999998"/>
    <n v="19.684389999999997"/>
    <n v="0"/>
    <x v="0"/>
    <n v="1.31166"/>
    <n v="53.437550000000002"/>
    <n v="5.1381060868072058E-2"/>
    <n v="3794.88"/>
    <n v="-5.7743877003754232E-2"/>
    <n v="2.4854650735282143E-2"/>
    <n v="6.0856402536923941E-3"/>
    <n v="0.96905970901102545"/>
    <n v="0.60709182962167985"/>
    <n v="0.36836250913449431"/>
    <n v="2.4545661243825737E-2"/>
    <x v="0"/>
    <m/>
    <x v="0"/>
    <m/>
    <m/>
    <x v="0"/>
    <m/>
    <x v="0"/>
    <x v="0"/>
    <m/>
    <x v="0"/>
    <x v="0"/>
    <x v="0"/>
    <m/>
    <x v="0"/>
    <x v="0"/>
    <x v="0"/>
    <x v="0"/>
    <x v="0"/>
    <x v="0"/>
    <x v="0"/>
    <x v="0"/>
    <x v="0"/>
    <x v="0"/>
    <x v="0"/>
    <x v="0"/>
    <x v="0"/>
    <m/>
    <x v="0"/>
    <x v="0"/>
    <x v="0"/>
    <x v="0"/>
    <x v="0"/>
    <m/>
    <m/>
    <x v="0"/>
    <m/>
    <m/>
    <m/>
    <m/>
    <x v="0"/>
    <x v="0"/>
  </r>
  <r>
    <x v="1"/>
    <s v="T29N R108W S30 fLANCE"/>
    <n v="5890"/>
    <x v="0"/>
    <x v="4"/>
    <s v="JONAH"/>
    <s v="SW NE"/>
    <n v="30"/>
    <n v="29"/>
    <n v="108"/>
    <n v="42.455824"/>
    <n v="-109.759854"/>
    <s v="4903524561"/>
    <s v="45-30 CORONA"/>
    <x v="0"/>
    <x v="22"/>
    <m/>
    <m/>
    <n v="2768"/>
    <x v="0"/>
    <n v="7582"/>
    <n v="10350"/>
    <n v="10465"/>
    <n v="10435"/>
    <x v="1"/>
    <m/>
    <n v="7.52"/>
    <x v="1"/>
    <n v="13"/>
    <n v="4.5"/>
    <n v="887"/>
    <n v="57"/>
    <x v="1"/>
    <n v="470"/>
    <n v="1400"/>
    <n v="0"/>
    <x v="1"/>
    <n v="33"/>
    <n v="2480"/>
    <x v="0"/>
    <s v="BP AMERICA PRODUCTION COMPANY"/>
    <n v="0.64870000000000005"/>
    <n v="0.370305"/>
    <n v="38.584499999999998"/>
    <n v="1.4580599999999999"/>
    <n v="41.061565000000002"/>
    <n v="13.258699999999999"/>
    <n v="22.945999999999998"/>
    <n v="0"/>
    <x v="1"/>
    <n v="0.68706"/>
    <n v="36.891759999999998"/>
    <n v="5.3491047367126461E-2"/>
    <n v="2864.5"/>
    <n v="7.1943119094396102E-2"/>
    <n v="1.579822883029422E-2"/>
    <n v="9.0182875396980118E-3"/>
    <n v="0.97518348363000773"/>
    <n v="0.35939461820200502"/>
    <n v="0.62198171082106135"/>
    <n v="1.8623670976933605E-2"/>
    <x v="1"/>
    <n v="19"/>
    <x v="1"/>
    <n v="0"/>
    <n v="0"/>
    <x v="1"/>
    <n v="4120"/>
    <x v="1"/>
    <x v="1"/>
    <n v="0"/>
    <x v="1"/>
    <x v="1"/>
    <x v="1"/>
    <n v="1"/>
    <x v="1"/>
    <x v="3"/>
    <x v="1"/>
    <x v="1"/>
    <x v="0"/>
    <x v="0"/>
    <x v="0"/>
    <x v="0"/>
    <x v="0"/>
    <x v="0"/>
    <x v="0"/>
    <x v="0"/>
    <x v="0"/>
    <m/>
    <x v="0"/>
    <x v="0"/>
    <x v="0"/>
    <x v="0"/>
    <x v="0"/>
    <m/>
    <m/>
    <x v="0"/>
    <s v="WYOMING ANALYTICAL LABS ROCK SPRINGS ID No D8335"/>
    <m/>
    <s v="7582-10350"/>
    <d v="2007-10-10T00:00:00"/>
    <x v="0"/>
    <x v="0"/>
  </r>
  <r>
    <x v="1"/>
    <s v="T29N R108W S30 fLANCE"/>
    <n v="4463"/>
    <x v="0"/>
    <x v="4"/>
    <s v="JONAH"/>
    <s v="SW NE"/>
    <n v="30"/>
    <n v="29"/>
    <n v="108"/>
    <n v="42.457158999999997"/>
    <n v="-109.75817600000001"/>
    <s v="4903523104"/>
    <s v="CORONA 1-30A"/>
    <x v="0"/>
    <x v="22"/>
    <m/>
    <m/>
    <m/>
    <x v="0"/>
    <s v="7140"/>
    <m/>
    <n v="10600"/>
    <n v="10598"/>
    <x v="1"/>
    <d v="2003-10-31T00:00:00"/>
    <n v="7.21"/>
    <x v="1"/>
    <n v="1823"/>
    <n v="21"/>
    <n v="996"/>
    <n v="37"/>
    <x v="1"/>
    <n v="4249"/>
    <n v="793"/>
    <n v="0"/>
    <x v="0"/>
    <n v="13"/>
    <n v="8970"/>
    <x v="0"/>
    <s v="BP AMERICA PRODUCTION COMPANY"/>
    <n v="90.967699999999994"/>
    <n v="1.7280900000000001"/>
    <n v="43.326000000000001"/>
    <n v="0.94645999999999997"/>
    <n v="136.96824999999998"/>
    <n v="119.86429"/>
    <n v="12.997269999999999"/>
    <n v="0"/>
    <x v="1"/>
    <n v="0.27066000000000001"/>
    <n v="133.13221999999999"/>
    <n v="1.4202233709552576E-2"/>
    <n v="7932"/>
    <n v="-6.1412850550230741E-2"/>
    <n v="0.66415172859403548"/>
    <n v="1.2616719568221104E-2"/>
    <n v="0.32323155183774349"/>
    <n v="0.90034020314541441"/>
    <n v="9.762678035414718E-2"/>
    <n v="2.0330165004384367E-3"/>
    <x v="0"/>
    <n v="2.2000000000000002"/>
    <x v="0"/>
    <m/>
    <m/>
    <x v="0"/>
    <n v="12800"/>
    <x v="1"/>
    <x v="0"/>
    <m/>
    <x v="0"/>
    <x v="0"/>
    <x v="0"/>
    <n v="5.0999999999999996"/>
    <x v="0"/>
    <x v="0"/>
    <x v="0"/>
    <x v="0"/>
    <x v="0"/>
    <x v="0"/>
    <x v="0"/>
    <x v="0"/>
    <x v="0"/>
    <x v="0"/>
    <x v="0"/>
    <x v="0"/>
    <x v="0"/>
    <m/>
    <x v="0"/>
    <x v="0"/>
    <x v="0"/>
    <x v="0"/>
    <x v="0"/>
    <m/>
    <n v="20031031"/>
    <x v="0"/>
    <s v="WYOMING ANALYTICAL LABS ROCK SPRINGS ID No RS-6474"/>
    <m/>
    <m/>
    <d v="2003-11-19T00:00:00"/>
    <x v="0"/>
    <x v="0"/>
  </r>
  <r>
    <x v="1"/>
    <s v="T29N R108W S30 fLANCE"/>
    <n v="4589"/>
    <x v="0"/>
    <x v="4"/>
    <s v="JONAH"/>
    <s v="SW NE"/>
    <n v="30"/>
    <n v="29"/>
    <n v="108"/>
    <n v="42.45722"/>
    <n v="-109.75722"/>
    <s v="4903521856"/>
    <s v="30 CORONA PAD"/>
    <x v="0"/>
    <x v="22"/>
    <m/>
    <m/>
    <m/>
    <x v="0"/>
    <s v="7937"/>
    <m/>
    <n v="11012"/>
    <n v="10910"/>
    <x v="1"/>
    <d v="2005-05-31T00:00:00"/>
    <n v="7.56"/>
    <x v="1"/>
    <n v="1002"/>
    <n v="3.5"/>
    <n v="802.7"/>
    <n v="48"/>
    <x v="1"/>
    <n v="2352"/>
    <n v="1386"/>
    <n v="0"/>
    <x v="0"/>
    <n v="31"/>
    <n v="5722.7"/>
    <x v="0"/>
    <s v="BP AMERICA PRODUCTION"/>
    <n v="49.9998"/>
    <n v="0.28801500000000002"/>
    <n v="34.917450000000002"/>
    <n v="1.22784"/>
    <n v="86.433104999999998"/>
    <n v="66.349919999999997"/>
    <n v="22.716539999999998"/>
    <n v="0"/>
    <x v="1"/>
    <n v="0.6454200000000001"/>
    <n v="89.711879999999994"/>
    <n v="-1.8614069540498109E-2"/>
    <n v="5625.2"/>
    <n v="-8.5918980604340889E-3"/>
    <n v="0.57847973875287717"/>
    <n v="3.3322301680588709E-3"/>
    <n v="0.41818803107906399"/>
    <n v="0.73958900426565577"/>
    <n v="0.25321663084086521"/>
    <n v="7.1943648934789921E-3"/>
    <x v="0"/>
    <n v="80"/>
    <x v="0"/>
    <m/>
    <m/>
    <x v="0"/>
    <m/>
    <x v="0"/>
    <x v="0"/>
    <m/>
    <x v="0"/>
    <x v="0"/>
    <x v="0"/>
    <n v="2.5"/>
    <x v="0"/>
    <x v="0"/>
    <x v="0"/>
    <x v="0"/>
    <x v="0"/>
    <x v="0"/>
    <x v="0"/>
    <x v="0"/>
    <x v="0"/>
    <x v="0"/>
    <x v="0"/>
    <x v="0"/>
    <x v="0"/>
    <m/>
    <x v="0"/>
    <x v="0"/>
    <x v="0"/>
    <x v="0"/>
    <x v="0"/>
    <m/>
    <n v="20050531"/>
    <x v="0"/>
    <s v="BAKER PETROLITE DENVER ID NO 52062"/>
    <m/>
    <m/>
    <d v="2005-06-13T00:00:00"/>
    <x v="0"/>
    <x v="0"/>
  </r>
  <r>
    <x v="1"/>
    <s v="T29N R108W S30 fLANCE"/>
    <n v="4592"/>
    <x v="0"/>
    <x v="4"/>
    <s v="JONAH"/>
    <s v="SW NE"/>
    <n v="30"/>
    <n v="29"/>
    <n v="108"/>
    <n v="42.456449999999997"/>
    <n v="-109.757991"/>
    <s v="4903523423"/>
    <s v="27-30 RAINBOW"/>
    <x v="0"/>
    <x v="22"/>
    <m/>
    <m/>
    <m/>
    <x v="0"/>
    <s v="7940"/>
    <m/>
    <n v="10833"/>
    <n v="10830"/>
    <x v="1"/>
    <d v="2005-10-14T00:00:00"/>
    <n v="7.02"/>
    <x v="1"/>
    <n v="2350"/>
    <n v="5"/>
    <n v="880"/>
    <n v="103"/>
    <x v="1"/>
    <n v="6030"/>
    <n v="966"/>
    <n v="0"/>
    <x v="1"/>
    <n v="79"/>
    <n v="11900"/>
    <x v="0"/>
    <s v="BP"/>
    <n v="117.265"/>
    <n v="0.41144999999999998"/>
    <n v="38.28"/>
    <n v="2.6347399999999999"/>
    <n v="158.59118999999998"/>
    <n v="170.1063"/>
    <n v="15.832739999999998"/>
    <n v="0"/>
    <x v="1"/>
    <n v="1.6447800000000001"/>
    <n v="187.58382"/>
    <n v="-8.3751366108142877E-2"/>
    <n v="10413"/>
    <n v="-6.6642764307802624E-2"/>
    <n v="0.73941686168065213"/>
    <n v="2.594406410595696E-3"/>
    <n v="0.25798873190875232"/>
    <n v="0.90682821151632376"/>
    <n v="8.4403548237795764E-2"/>
    <n v="8.7682402458804827E-3"/>
    <x v="1"/>
    <n v="3"/>
    <x v="1"/>
    <n v="0"/>
    <n v="0"/>
    <x v="1"/>
    <n v="18500"/>
    <x v="1"/>
    <x v="1"/>
    <n v="0"/>
    <x v="1"/>
    <x v="1"/>
    <x v="1"/>
    <n v="0"/>
    <x v="1"/>
    <x v="3"/>
    <x v="1"/>
    <x v="1"/>
    <x v="0"/>
    <x v="0"/>
    <x v="0"/>
    <x v="0"/>
    <x v="0"/>
    <x v="0"/>
    <x v="0"/>
    <x v="0"/>
    <x v="0"/>
    <m/>
    <x v="0"/>
    <x v="0"/>
    <x v="0"/>
    <x v="0"/>
    <x v="0"/>
    <m/>
    <n v="20051014"/>
    <x v="0"/>
    <s v="WYOMING ANALYTICAL LABS ROCK SPRINGS ID No D2772"/>
    <s v="7940"/>
    <m/>
    <d v="2005-10-28T00:00:00"/>
    <x v="0"/>
    <x v="0"/>
  </r>
  <r>
    <x v="1"/>
    <s v="T29N R108W S30 fLANCE"/>
    <n v="3205"/>
    <x v="0"/>
    <x v="4"/>
    <s v="JONAH"/>
    <s v="SW NE"/>
    <n v="30"/>
    <n v="29"/>
    <n v="108"/>
    <n v="42.453519999999997"/>
    <n v="-109.75988"/>
    <s v="4903521425"/>
    <s v="SHB 7-30"/>
    <x v="0"/>
    <x v="22"/>
    <m/>
    <m/>
    <s v=""/>
    <x v="0"/>
    <m/>
    <m/>
    <n v="10800"/>
    <n v="10395"/>
    <x v="1"/>
    <d v="1999-06-24T00:00:00"/>
    <n v="7.46"/>
    <x v="1"/>
    <n v="1.78"/>
    <n v="0.59"/>
    <n v="374"/>
    <m/>
    <x v="1"/>
    <n v="369"/>
    <n v="368"/>
    <m/>
    <x v="0"/>
    <n v="7.41"/>
    <n v="1290"/>
    <x v="0"/>
    <s v="BP AMOCO PRODUCTION COMPANY"/>
    <n v="8.8821999999999998E-2"/>
    <n v="4.85511E-2"/>
    <n v="16.268999999999998"/>
    <n v="0"/>
    <n v="16.4063731"/>
    <n v="10.40949"/>
    <n v="6.0315199999999995"/>
    <n v="0"/>
    <x v="1"/>
    <n v="0.1542762"/>
    <n v="16.5952862"/>
    <n v="-5.7243515631349058E-3"/>
    <n v="1120.78"/>
    <n v="-7.0193049552427028E-2"/>
    <n v="5.4138717593835532E-3"/>
    <n v="2.9592829386526631E-3"/>
    <n v="0.99162684530196366"/>
    <n v="0.62725582882686293"/>
    <n v="0.36344778434734071"/>
    <n v="9.2963868257963517E-3"/>
    <x v="0"/>
    <m/>
    <x v="0"/>
    <m/>
    <m/>
    <x v="0"/>
    <m/>
    <x v="0"/>
    <x v="0"/>
    <m/>
    <x v="0"/>
    <x v="0"/>
    <x v="0"/>
    <m/>
    <x v="0"/>
    <x v="0"/>
    <x v="0"/>
    <x v="0"/>
    <x v="0"/>
    <x v="0"/>
    <x v="0"/>
    <x v="0"/>
    <x v="0"/>
    <x v="0"/>
    <x v="0"/>
    <x v="0"/>
    <x v="0"/>
    <m/>
    <x v="0"/>
    <x v="0"/>
    <x v="0"/>
    <x v="0"/>
    <x v="0"/>
    <m/>
    <n v="19990624"/>
    <x v="0"/>
    <s v="WYOMING ANALYTICAL LABS ROCK SPRINGS REQUEST No RS-2803 - LAB No 7760"/>
    <m/>
    <m/>
    <d v="1999-07-01T00:00:00"/>
    <x v="0"/>
    <x v="0"/>
  </r>
  <r>
    <x v="1"/>
    <s v="T29N R108W S30 fLANCE"/>
    <n v="3202"/>
    <x v="0"/>
    <x v="4"/>
    <s v="JONAH"/>
    <s v="SE SW"/>
    <n v="30"/>
    <n v="29"/>
    <n v="108"/>
    <n v="42.44858"/>
    <n v="-109.764894"/>
    <s v="4903522234"/>
    <s v="CORONA 14-30"/>
    <x v="0"/>
    <x v="22"/>
    <m/>
    <m/>
    <s v=""/>
    <x v="0"/>
    <m/>
    <m/>
    <n v="10418"/>
    <m/>
    <x v="1"/>
    <d v="2001-02-02T00:00:00"/>
    <n v="6.32"/>
    <x v="1"/>
    <n v="16400"/>
    <m/>
    <n v="2740"/>
    <n v="206"/>
    <x v="1"/>
    <n v="29600"/>
    <n v="593"/>
    <m/>
    <x v="0"/>
    <n v="158"/>
    <n v="48200"/>
    <x v="0"/>
    <s v="BP AMOCO PRODUCTION COMPANY"/>
    <n v="818.36"/>
    <n v="0"/>
    <n v="119.19"/>
    <n v="5.2694799999999997"/>
    <n v="942.81948"/>
    <n v="835.01599999999996"/>
    <n v="9.7192699999999999"/>
    <n v="0"/>
    <x v="1"/>
    <n v="3.2895600000000003"/>
    <n v="848.02483000000007"/>
    <n v="5.2932937537155271E-2"/>
    <n v="49697"/>
    <n v="1.5291581968803947E-2"/>
    <n v="0.86799224810246811"/>
    <n v="0"/>
    <n v="0.13200775189753186"/>
    <n v="0.98465984775469362"/>
    <n v="1.1461067714255488E-2"/>
    <n v="3.8790845310508184E-3"/>
    <x v="0"/>
    <n v="87.9"/>
    <x v="0"/>
    <m/>
    <m/>
    <x v="0"/>
    <m/>
    <x v="0"/>
    <x v="0"/>
    <m/>
    <x v="0"/>
    <x v="0"/>
    <x v="0"/>
    <m/>
    <x v="0"/>
    <x v="0"/>
    <x v="0"/>
    <x v="0"/>
    <x v="0"/>
    <x v="16"/>
    <x v="0"/>
    <x v="0"/>
    <x v="0"/>
    <x v="0"/>
    <x v="0"/>
    <x v="0"/>
    <x v="0"/>
    <m/>
    <x v="0"/>
    <x v="0"/>
    <x v="0"/>
    <x v="0"/>
    <x v="0"/>
    <s v="TPH: 22"/>
    <n v="20010202"/>
    <x v="0"/>
    <s v="WYOMING ANALYTICAL LABS ROCK SPRINGS REQUEST No RS-3860 - LAB No A893-A904"/>
    <m/>
    <m/>
    <d v="2001-02-12T00:00:00"/>
    <x v="0"/>
    <x v="0"/>
  </r>
  <r>
    <x v="1"/>
    <s v="T29N R108W S31 fLANCE"/>
    <n v="3201"/>
    <x v="0"/>
    <x v="4"/>
    <s v="JONAH"/>
    <s v="SE NE"/>
    <n v="31"/>
    <n v="29"/>
    <n v="108"/>
    <n v="42.442219999999999"/>
    <n v="-109.75749999999999"/>
    <s v="4903521847"/>
    <s v="CORONA 1-31"/>
    <x v="0"/>
    <x v="22"/>
    <m/>
    <m/>
    <s v=""/>
    <x v="0"/>
    <m/>
    <m/>
    <n v="10670"/>
    <n v="10680"/>
    <x v="1"/>
    <d v="2001-02-02T00:00:00"/>
    <n v="7.79"/>
    <x v="1"/>
    <n v="19.7"/>
    <m/>
    <n v="961"/>
    <n v="31.2"/>
    <x v="1"/>
    <n v="711"/>
    <n v="1300"/>
    <m/>
    <x v="0"/>
    <n v="75"/>
    <n v="3180"/>
    <x v="0"/>
    <s v="BP AMOCO PRODUCTION COMPANY"/>
    <n v="0.98302999999999996"/>
    <n v="0"/>
    <n v="41.8035"/>
    <n v="0.79809599999999992"/>
    <n v="43.584626"/>
    <n v="20.057309999999998"/>
    <n v="21.306999999999999"/>
    <n v="0"/>
    <x v="1"/>
    <n v="1.5615000000000001"/>
    <n v="42.925809999999998"/>
    <n v="7.6154511578233365E-3"/>
    <n v="3097.9"/>
    <n v="-1.3077621497634546E-2"/>
    <n v="2.2554512685275765E-2"/>
    <n v="0"/>
    <n v="0.97744548731472425"/>
    <n v="0.46725524806637309"/>
    <n v="0.49636803592058015"/>
    <n v="3.6376716013046699E-2"/>
    <x v="0"/>
    <n v="1.33"/>
    <x v="0"/>
    <m/>
    <m/>
    <x v="0"/>
    <m/>
    <x v="0"/>
    <x v="0"/>
    <m/>
    <x v="0"/>
    <x v="0"/>
    <x v="0"/>
    <m/>
    <x v="0"/>
    <x v="0"/>
    <x v="0"/>
    <x v="0"/>
    <x v="0"/>
    <x v="17"/>
    <x v="0"/>
    <x v="0"/>
    <x v="0"/>
    <x v="0"/>
    <x v="0"/>
    <x v="0"/>
    <x v="0"/>
    <m/>
    <x v="0"/>
    <x v="0"/>
    <x v="0"/>
    <x v="0"/>
    <x v="0"/>
    <s v="TPH: 1550 MG/L"/>
    <n v="20010202"/>
    <x v="0"/>
    <s v="WYOMING ANALYTICAL LABS ROCK SPRINGS REQUEST No RS-3860 - LAB No A893-904"/>
    <m/>
    <m/>
    <d v="2001-02-12T00:00:00"/>
    <x v="0"/>
    <x v="0"/>
  </r>
  <r>
    <x v="1"/>
    <s v="T29N R108W S31 fLANCE"/>
    <n v="3198"/>
    <x v="0"/>
    <x v="4"/>
    <s v="JONAH"/>
    <s v="SE SW"/>
    <n v="31"/>
    <n v="29"/>
    <n v="108"/>
    <n v="42.433329999999998"/>
    <n v="-109.76388"/>
    <s v="4903521668"/>
    <s v="CORONA 14-31"/>
    <x v="0"/>
    <x v="22"/>
    <m/>
    <m/>
    <s v=""/>
    <x v="0"/>
    <m/>
    <m/>
    <n v="10218"/>
    <n v="10170"/>
    <x v="1"/>
    <d v="2000-12-14T00:00:00"/>
    <n v="7.18"/>
    <x v="1"/>
    <n v="897"/>
    <n v="0.32"/>
    <n v="255"/>
    <n v="9.7100000000000009"/>
    <x v="1"/>
    <n v="2000"/>
    <n v="171"/>
    <m/>
    <x v="0"/>
    <n v="4"/>
    <n v="3500"/>
    <x v="0"/>
    <s v="BP AMOCO PRODUCTION COMPANY"/>
    <n v="44.760300000000001"/>
    <n v="2.63328E-2"/>
    <n v="11.092499999999999"/>
    <n v="0.24838180000000001"/>
    <n v="56.127514599999998"/>
    <n v="56.42"/>
    <n v="2.8026899999999997"/>
    <n v="0"/>
    <x v="1"/>
    <n v="8.3280000000000007E-2"/>
    <n v="59.305969999999995"/>
    <n v="-2.7534951500545773E-2"/>
    <n v="3337.03"/>
    <n v="-2.3836373396050593E-2"/>
    <n v="0.79747518341031265"/>
    <n v="4.6916027170745237E-4"/>
    <n v="0.20205565631797992"/>
    <n v="0.95133761407156814"/>
    <n v="4.7258142814290027E-2"/>
    <n v="1.4042431141417975E-3"/>
    <x v="0"/>
    <m/>
    <x v="0"/>
    <m/>
    <m/>
    <x v="0"/>
    <n v="5310"/>
    <x v="0"/>
    <x v="0"/>
    <m/>
    <x v="0"/>
    <x v="0"/>
    <x v="0"/>
    <m/>
    <x v="0"/>
    <x v="0"/>
    <x v="0"/>
    <x v="0"/>
    <x v="0"/>
    <x v="0"/>
    <x v="0"/>
    <x v="0"/>
    <x v="0"/>
    <x v="0"/>
    <x v="0"/>
    <x v="0"/>
    <x v="0"/>
    <m/>
    <x v="0"/>
    <x v="0"/>
    <x v="0"/>
    <x v="0"/>
    <x v="0"/>
    <m/>
    <n v="20001214"/>
    <x v="0"/>
    <s v="WYOMING ANALYTICAL LABS ROCK SPRINGS REQUEST No RS-3796 - LAB No A693"/>
    <m/>
    <m/>
    <d v="2000-12-27T00:00:00"/>
    <x v="0"/>
    <x v="0"/>
  </r>
  <r>
    <x v="1"/>
    <s v="T29N R108W S32 fLANCE"/>
    <n v="4404"/>
    <x v="0"/>
    <x v="4"/>
    <s v="JONAH"/>
    <s v="SW SW"/>
    <n v="32"/>
    <n v="29"/>
    <n v="108"/>
    <n v="42.433390000000003"/>
    <n v="-109.75038000000001"/>
    <s v="4903521747"/>
    <s v="STUD HORSE BUTTE UN 13-32"/>
    <x v="0"/>
    <x v="22"/>
    <m/>
    <m/>
    <m/>
    <x v="0"/>
    <s v="8017"/>
    <m/>
    <n v="10400"/>
    <n v="10356"/>
    <x v="1"/>
    <d v="2003-04-27T00:00:00"/>
    <n v="7.78"/>
    <x v="1"/>
    <n v="18.100000000000001"/>
    <n v="2.9"/>
    <n v="630"/>
    <n v="58.4"/>
    <x v="1"/>
    <n v="950"/>
    <n v="240"/>
    <m/>
    <x v="0"/>
    <n v="16"/>
    <n v="2088"/>
    <x v="11"/>
    <s v="ENCANA"/>
    <n v="0.90319000000000005"/>
    <n v="0.23864099999999999"/>
    <n v="27.405000000000001"/>
    <n v="1.4938719999999999"/>
    <n v="30.040702999999997"/>
    <n v="26.799499999999998"/>
    <n v="3.9335999999999998"/>
    <n v="0"/>
    <x v="1"/>
    <n v="0.33312000000000003"/>
    <n v="31.066219999999998"/>
    <n v="-1.6782337412080146E-2"/>
    <n v="1915.4"/>
    <n v="-4.3113353649397987E-2"/>
    <n v="3.0065541408934408E-2"/>
    <n v="7.9439219514936127E-3"/>
    <n v="0.96199053663957201"/>
    <n v="0.86265725279741146"/>
    <n v="0.12661984625100833"/>
    <n v="1.0722900951580207E-2"/>
    <x v="0"/>
    <m/>
    <x v="0"/>
    <m/>
    <m/>
    <x v="0"/>
    <n v="2760"/>
    <x v="1"/>
    <x v="0"/>
    <m/>
    <x v="0"/>
    <x v="0"/>
    <x v="0"/>
    <m/>
    <x v="0"/>
    <x v="0"/>
    <x v="0"/>
    <x v="0"/>
    <x v="0"/>
    <x v="0"/>
    <x v="0"/>
    <x v="0"/>
    <x v="0"/>
    <x v="0"/>
    <x v="0"/>
    <x v="0"/>
    <x v="0"/>
    <m/>
    <x v="0"/>
    <x v="0"/>
    <x v="0"/>
    <x v="0"/>
    <x v="0"/>
    <m/>
    <n v="2003427"/>
    <x v="0"/>
    <s v="WYOMING ANALYTICAL LABS ROCK SPRINGS ID No RS-5754 - C6959-C6984"/>
    <m/>
    <m/>
    <d v="2003-04-30T00:00:00"/>
    <x v="0"/>
    <x v="0"/>
  </r>
  <r>
    <x v="1"/>
    <s v="T29N R108W S34 fLANCE"/>
    <n v="4407"/>
    <x v="0"/>
    <x v="4"/>
    <s v="JONAH"/>
    <s v="SW NW"/>
    <n v="34"/>
    <n v="29"/>
    <n v="108"/>
    <n v="42.441110000000002"/>
    <n v="-109.71056"/>
    <s v="4903521945"/>
    <s v="SHB 5-34"/>
    <x v="0"/>
    <x v="22"/>
    <m/>
    <m/>
    <m/>
    <x v="0"/>
    <s v="8655"/>
    <m/>
    <n v="10783"/>
    <n v="10478"/>
    <x v="1"/>
    <d v="2003-04-27T00:00:00"/>
    <n v="7.79"/>
    <x v="1"/>
    <n v="17.899999999999999"/>
    <n v="2.81"/>
    <n v="992"/>
    <n v="61.1"/>
    <x v="1"/>
    <n v="710"/>
    <n v="1121"/>
    <m/>
    <x v="0"/>
    <n v="58"/>
    <n v="3126"/>
    <x v="0"/>
    <s v="ENCANA"/>
    <n v="0.89320999999999995"/>
    <n v="0.23123490000000002"/>
    <n v="43.151999999999994"/>
    <n v="1.5629379999999999"/>
    <n v="45.839382899999997"/>
    <n v="20.0291"/>
    <n v="18.373189999999997"/>
    <n v="0"/>
    <x v="1"/>
    <n v="1.2075600000000002"/>
    <n v="39.609849999999994"/>
    <n v="7.2903321522971826E-2"/>
    <n v="2962.81"/>
    <n v="-2.680162461958906E-2"/>
    <n v="1.9485646260739693E-2"/>
    <n v="5.0444592699785242E-3"/>
    <n v="0.97546989446928178"/>
    <n v="0.50565957710014053"/>
    <n v="0.46385406660212042"/>
    <n v="3.0486356297739083E-2"/>
    <x v="0"/>
    <n v="4.7"/>
    <x v="0"/>
    <m/>
    <m/>
    <x v="0"/>
    <n v="4210"/>
    <x v="1"/>
    <x v="0"/>
    <m/>
    <x v="0"/>
    <x v="0"/>
    <x v="0"/>
    <m/>
    <x v="0"/>
    <x v="0"/>
    <x v="0"/>
    <x v="0"/>
    <x v="0"/>
    <x v="0"/>
    <x v="0"/>
    <x v="0"/>
    <x v="0"/>
    <x v="0"/>
    <x v="0"/>
    <x v="0"/>
    <x v="0"/>
    <m/>
    <x v="0"/>
    <x v="0"/>
    <x v="0"/>
    <x v="0"/>
    <x v="0"/>
    <m/>
    <n v="2003427"/>
    <x v="0"/>
    <s v="WYOMING ANALYTICAL LABS ROCK SPRINGS ID No RS-5754 - C6959-C6984"/>
    <m/>
    <m/>
    <d v="2003-04-30T00:00:00"/>
    <x v="0"/>
    <x v="0"/>
  </r>
  <r>
    <x v="2"/>
    <s v="T29N R108W S34 fLANCE"/>
    <m/>
    <x v="1"/>
    <x v="3"/>
    <s v="JONAH"/>
    <s v="SW NW"/>
    <n v="34"/>
    <n v="29"/>
    <n v="108"/>
    <n v="42.441110000000002"/>
    <n v="-109.71056"/>
    <s v="4903522348"/>
    <s v="STUD HORSE BUTTE UN 5-34"/>
    <x v="0"/>
    <x v="22"/>
    <m/>
    <m/>
    <m/>
    <x v="0"/>
    <n v="10783"/>
    <m/>
    <n v="11263"/>
    <n v="11184"/>
    <x v="1"/>
    <m/>
    <n v="7.79"/>
    <x v="1"/>
    <n v="17.899999999999999"/>
    <n v="2.81"/>
    <n v="992"/>
    <n v="61.1"/>
    <x v="1"/>
    <n v="710"/>
    <n v="1121"/>
    <n v="0"/>
    <x v="0"/>
    <n v="58"/>
    <n v="3126"/>
    <x v="12"/>
    <s v="Jonah Infill Final EIS, picked API number and location based on name, used Fm on WOGCC web page"/>
    <n v="0.89320999999999995"/>
    <n v="0.23123490000000002"/>
    <n v="43.151999999999994"/>
    <n v="1.5629379999999999"/>
    <n v="45.839382899999997"/>
    <n v="20.0291"/>
    <n v="18.373189999999997"/>
    <n v="0"/>
    <x v="0"/>
    <n v="1.2075600000000002"/>
    <n v="39.609849999999994"/>
    <n v="7.2903321522971826E-2"/>
    <n v="2962.81"/>
    <n v="-2.680162461958906E-2"/>
    <n v="1.9485646260739693E-2"/>
    <n v="5.0444592699785242E-3"/>
    <n v="0.97546989446928178"/>
    <n v="0.50565957710014053"/>
    <n v="0.46385406660212042"/>
    <n v="3.0486356297739083E-2"/>
    <x v="0"/>
    <n v="4.7"/>
    <x v="0"/>
    <m/>
    <m/>
    <x v="0"/>
    <m/>
    <x v="0"/>
    <x v="0"/>
    <m/>
    <x v="0"/>
    <x v="0"/>
    <x v="0"/>
    <m/>
    <x v="0"/>
    <x v="0"/>
    <x v="0"/>
    <x v="0"/>
    <x v="0"/>
    <x v="0"/>
    <x v="0"/>
    <x v="0"/>
    <x v="0"/>
    <x v="0"/>
    <x v="0"/>
    <x v="0"/>
    <x v="0"/>
    <m/>
    <x v="0"/>
    <x v="0"/>
    <x v="0"/>
    <x v="0"/>
    <x v="0"/>
    <m/>
    <m/>
    <x v="0"/>
    <m/>
    <m/>
    <m/>
    <m/>
    <x v="0"/>
    <x v="0"/>
  </r>
  <r>
    <x v="1"/>
    <s v="T29N R108W S35 fLANCE"/>
    <n v="4408"/>
    <x v="0"/>
    <x v="4"/>
    <s v="JONAH"/>
    <s v="SW NE"/>
    <n v="35"/>
    <n v="29"/>
    <n v="108"/>
    <n v="42.440559999999998"/>
    <n v="-109.68111"/>
    <s v="4903521834"/>
    <s v="STUD HORSE BUTTE UN 7-35"/>
    <x v="0"/>
    <x v="22"/>
    <m/>
    <m/>
    <m/>
    <x v="0"/>
    <s v="8998"/>
    <m/>
    <n v="11415"/>
    <n v="11341"/>
    <x v="1"/>
    <d v="2003-04-27T00:00:00"/>
    <n v="7.48"/>
    <x v="1"/>
    <n v="22"/>
    <n v="3.88"/>
    <n v="1050"/>
    <n v="35.1"/>
    <x v="1"/>
    <n v="1520"/>
    <n v="552"/>
    <m/>
    <x v="0"/>
    <n v="29"/>
    <n v="3746"/>
    <x v="13"/>
    <s v="ENCANA"/>
    <n v="1.0977999999999999"/>
    <n v="0.31928519999999999"/>
    <n v="45.674999999999997"/>
    <n v="0.89785799999999993"/>
    <n v="47.989943199999999"/>
    <n v="42.879199999999997"/>
    <n v="9.0472799999999989"/>
    <n v="0"/>
    <x v="1"/>
    <n v="0.60378000000000009"/>
    <n v="52.530259999999998"/>
    <n v="-4.5168201570050144E-2"/>
    <n v="3211.98"/>
    <n v="-7.6749286430831939E-2"/>
    <n v="2.2875626158273925E-2"/>
    <n v="6.653168949781128E-3"/>
    <n v="0.97047120489194494"/>
    <n v="0.81627618062427254"/>
    <n v="0.17222987283900745"/>
    <n v="1.1493946536719981E-2"/>
    <x v="0"/>
    <m/>
    <x v="0"/>
    <m/>
    <m/>
    <x v="0"/>
    <n v="5710"/>
    <x v="1"/>
    <x v="0"/>
    <m/>
    <x v="0"/>
    <x v="0"/>
    <x v="0"/>
    <m/>
    <x v="0"/>
    <x v="0"/>
    <x v="0"/>
    <x v="0"/>
    <x v="0"/>
    <x v="0"/>
    <x v="0"/>
    <x v="0"/>
    <x v="0"/>
    <x v="0"/>
    <x v="0"/>
    <x v="0"/>
    <x v="0"/>
    <m/>
    <x v="0"/>
    <x v="0"/>
    <x v="0"/>
    <x v="0"/>
    <x v="0"/>
    <m/>
    <n v="2003427"/>
    <x v="0"/>
    <s v="WYOMING ANALYTICAL LABS ROCK SPRINGS ID No RS-5754 - C6959-C6984"/>
    <m/>
    <m/>
    <d v="2003-04-30T00:00:00"/>
    <x v="0"/>
    <x v="0"/>
  </r>
  <r>
    <x v="2"/>
    <s v="T29N R108W S36 fLANCE"/>
    <m/>
    <x v="1"/>
    <x v="3"/>
    <s v="JONAH"/>
    <s v="NW NE"/>
    <n v="36"/>
    <n v="29"/>
    <n v="108"/>
    <n v="42.442920000000001"/>
    <n v="-109.66121099999999"/>
    <s v="4903523037"/>
    <s v="STUD HORSE BUTTE 31-36"/>
    <x v="0"/>
    <x v="22"/>
    <m/>
    <m/>
    <m/>
    <x v="0"/>
    <n v="11800"/>
    <m/>
    <n v="11800"/>
    <n v="11605"/>
    <x v="1"/>
    <m/>
    <n v="8.07"/>
    <x v="1"/>
    <n v="8.5500000000000007"/>
    <n v="1.2"/>
    <n v="1120"/>
    <n v="32.5"/>
    <x v="1"/>
    <n v="960"/>
    <n v="1201"/>
    <n v="0"/>
    <x v="0"/>
    <n v="30"/>
    <n v="4062"/>
    <x v="14"/>
    <s v="Jonah Infill Final EIS, picked API number and location based on name, used Fm on WOGCC web page"/>
    <n v="0.42664500000000005"/>
    <n v="9.8748000000000002E-2"/>
    <n v="48.72"/>
    <n v="0.83134999999999992"/>
    <n v="50.076743"/>
    <n v="27.081599999999998"/>
    <n v="19.684389999999997"/>
    <n v="0"/>
    <x v="0"/>
    <n v="0.62460000000000004"/>
    <n v="47.390589999999996"/>
    <n v="2.7559520890963585E-2"/>
    <n v="3353.25"/>
    <n v="-9.5580054617174073E-2"/>
    <n v="8.5198232640649185E-3"/>
    <n v="1.9719333583655789E-3"/>
    <n v="0.98950824337756949"/>
    <n v="0.57145521927454379"/>
    <n v="0.41536494903313081"/>
    <n v="1.3179831692325419E-2"/>
    <x v="0"/>
    <n v="43"/>
    <x v="0"/>
    <m/>
    <m/>
    <x v="0"/>
    <m/>
    <x v="0"/>
    <x v="0"/>
    <m/>
    <x v="0"/>
    <x v="0"/>
    <x v="0"/>
    <m/>
    <x v="0"/>
    <x v="0"/>
    <x v="0"/>
    <x v="0"/>
    <x v="0"/>
    <x v="0"/>
    <x v="0"/>
    <x v="0"/>
    <x v="0"/>
    <x v="0"/>
    <x v="0"/>
    <x v="0"/>
    <x v="0"/>
    <m/>
    <x v="0"/>
    <x v="0"/>
    <x v="0"/>
    <x v="0"/>
    <x v="0"/>
    <m/>
    <m/>
    <x v="0"/>
    <m/>
    <m/>
    <m/>
    <m/>
    <x v="0"/>
    <x v="0"/>
  </r>
  <r>
    <x v="1"/>
    <s v="T29N R18W S20 fLANCE"/>
    <n v="5850"/>
    <x v="0"/>
    <x v="4"/>
    <s v="JONAH"/>
    <s v="NE SE"/>
    <n v="20"/>
    <n v="29"/>
    <n v="18"/>
    <n v="42.466665999999996"/>
    <n v="-109.735564"/>
    <s v="4903524830"/>
    <s v="49-20 STUD HORSE BUTTE"/>
    <x v="0"/>
    <x v="22"/>
    <m/>
    <m/>
    <n v="2838"/>
    <x v="0"/>
    <n v="7888"/>
    <n v="10726"/>
    <n v="10840"/>
    <n v="10745"/>
    <x v="1"/>
    <m/>
    <n v="8.1"/>
    <x v="1"/>
    <n v="19"/>
    <n v="0.5"/>
    <n v="943"/>
    <n v="16"/>
    <x v="1"/>
    <n v="595"/>
    <n v="1330"/>
    <n v="0"/>
    <x v="1"/>
    <n v="15"/>
    <n v="2620"/>
    <x v="0"/>
    <s v="BP AMERICA PRODUCTION COMPANY"/>
    <n v="0.94809999999999994"/>
    <n v="4.1145000000000001E-2"/>
    <n v="41.020499999999998"/>
    <n v="0.40927999999999998"/>
    <n v="42.419024999999998"/>
    <n v="16.784949999999998"/>
    <n v="21.798699999999997"/>
    <n v="0"/>
    <x v="1"/>
    <n v="0.31230000000000002"/>
    <n v="38.895949999999992"/>
    <n v="4.3326275387774588E-2"/>
    <n v="2918.5"/>
    <n v="5.389545905931209E-2"/>
    <n v="2.2350820180331819E-2"/>
    <n v="9.6996571703380748E-4"/>
    <n v="0.97667921410263447"/>
    <n v="0.43153464563791349"/>
    <n v="0.56043624079113641"/>
    <n v="8.0291135709501908E-3"/>
    <x v="1"/>
    <n v="4.2"/>
    <x v="1"/>
    <n v="0"/>
    <n v="0"/>
    <x v="1"/>
    <n v="4340"/>
    <x v="1"/>
    <x v="1"/>
    <n v="0"/>
    <x v="1"/>
    <x v="1"/>
    <x v="1"/>
    <n v="2.4"/>
    <x v="1"/>
    <x v="3"/>
    <x v="1"/>
    <x v="1"/>
    <x v="0"/>
    <x v="0"/>
    <x v="0"/>
    <x v="0"/>
    <x v="0"/>
    <x v="0"/>
    <x v="0"/>
    <x v="0"/>
    <x v="0"/>
    <m/>
    <x v="0"/>
    <x v="0"/>
    <x v="0"/>
    <x v="0"/>
    <x v="0"/>
    <m/>
    <m/>
    <x v="0"/>
    <s v="WYOMING ANALYTICAL LABS ROCK SPRINGS ID No D8341"/>
    <m/>
    <s v="7888-10726"/>
    <d v="2007-10-10T00:00:00"/>
    <x v="0"/>
    <x v="0"/>
  </r>
  <r>
    <x v="1"/>
    <s v="T30N R107W S30 fLANCE"/>
    <n v="5546"/>
    <x v="0"/>
    <x v="4"/>
    <s v="PINEDALE"/>
    <s v="SW SW"/>
    <n v="30"/>
    <n v="30"/>
    <n v="107"/>
    <n v="42.535110000000003"/>
    <n v="-109.652542"/>
    <s v="4903523322"/>
    <s v="13-30 RAINBOW"/>
    <x v="0"/>
    <x v="22"/>
    <m/>
    <m/>
    <n v="4686"/>
    <x v="0"/>
    <n v="8868"/>
    <n v="13554"/>
    <n v="13600"/>
    <m/>
    <x v="1"/>
    <d v="1899-12-31T00:00:00"/>
    <n v="6.9"/>
    <x v="1"/>
    <n v="42"/>
    <n v="7"/>
    <n v="3120"/>
    <n v="0"/>
    <x v="1"/>
    <n v="4760"/>
    <n v="0"/>
    <n v="0"/>
    <x v="1"/>
    <n v="12"/>
    <n v="8870"/>
    <x v="0"/>
    <s v="ULTRA RESOURCES INC"/>
    <n v="2.0958000000000001"/>
    <n v="0.57603000000000004"/>
    <n v="135.72"/>
    <n v="0"/>
    <n v="138.39183"/>
    <n v="134.27959999999999"/>
    <n v="0"/>
    <n v="0"/>
    <x v="1"/>
    <n v="0.24984000000000001"/>
    <n v="134.52943999999999"/>
    <n v="1.4152029997515419E-2"/>
    <n v="7941"/>
    <n v="-5.5261435964547023E-2"/>
    <n v="1.5143957558766295E-2"/>
    <n v="4.1623121827350654E-3"/>
    <n v="0.9806937302584986"/>
    <n v="0.99814286003123176"/>
    <n v="0"/>
    <n v="1.8571399687681747E-3"/>
    <x v="1"/>
    <n v="175"/>
    <x v="1"/>
    <n v="8277"/>
    <n v="0.71699999999999997"/>
    <x v="2"/>
    <n v="0"/>
    <x v="2"/>
    <x v="1"/>
    <n v="0"/>
    <x v="1"/>
    <x v="1"/>
    <x v="1"/>
    <n v="0"/>
    <x v="1"/>
    <x v="3"/>
    <x v="1"/>
    <x v="1"/>
    <x v="0"/>
    <x v="0"/>
    <x v="0"/>
    <x v="0"/>
    <x v="0"/>
    <x v="0"/>
    <x v="0"/>
    <x v="0"/>
    <x v="0"/>
    <m/>
    <x v="0"/>
    <x v="0"/>
    <x v="0"/>
    <x v="0"/>
    <x v="0"/>
    <m/>
    <n v="19000101"/>
    <x v="0"/>
    <s v="ENERGY LABS CASPER ID No C07050862-009"/>
    <m/>
    <s v="8868-13554"/>
    <d v="2007-05-30T00:00:00"/>
    <x v="0"/>
    <x v="0"/>
  </r>
  <r>
    <x v="1"/>
    <s v="T30N R107W S30 fLANCE"/>
    <n v="5204"/>
    <x v="0"/>
    <x v="4"/>
    <s v="PINEDALE"/>
    <s v="SW SE"/>
    <n v="30"/>
    <n v="30"/>
    <n v="107"/>
    <n v="42.534759999999999"/>
    <n v="-109.64315999999999"/>
    <s v="4903523418"/>
    <s v="15-30 RAINBOW"/>
    <x v="0"/>
    <x v="22"/>
    <m/>
    <m/>
    <n v="5192"/>
    <x v="0"/>
    <n v="8438"/>
    <n v="13630"/>
    <n v="13700"/>
    <n v="13695"/>
    <x v="1"/>
    <m/>
    <n v="7.31"/>
    <x v="1"/>
    <n v="55"/>
    <n v="1"/>
    <n v="3140"/>
    <n v="46"/>
    <x v="1"/>
    <n v="4670"/>
    <n v="1380"/>
    <n v="0"/>
    <x v="1"/>
    <n v="21"/>
    <n v="9480"/>
    <x v="0"/>
    <s v="BP AMERICA PRODUCTION COMPANY"/>
    <n v="2.7444999999999999"/>
    <n v="8.2290000000000002E-2"/>
    <n v="136.59"/>
    <n v="1.1766799999999999"/>
    <n v="140.59347"/>
    <n v="131.7407"/>
    <n v="22.618199999999998"/>
    <n v="0"/>
    <x v="1"/>
    <n v="0.43722000000000005"/>
    <n v="154.79612"/>
    <n v="-4.808107828038221E-2"/>
    <n v="9313"/>
    <n v="-8.8862874474538393E-3"/>
    <n v="1.9520821272851433E-2"/>
    <n v="5.8530456642118592E-4"/>
    <n v="0.97989387416072748"/>
    <n v="0.85105944515921972"/>
    <n v="0.14611606544143352"/>
    <n v="2.8244893993467023E-3"/>
    <x v="1"/>
    <n v="0"/>
    <x v="1"/>
    <n v="0"/>
    <n v="0"/>
    <x v="1"/>
    <n v="16300"/>
    <x v="2"/>
    <x v="1"/>
    <n v="0"/>
    <x v="1"/>
    <x v="1"/>
    <x v="1"/>
    <n v="17"/>
    <x v="1"/>
    <x v="3"/>
    <x v="1"/>
    <x v="1"/>
    <x v="0"/>
    <x v="0"/>
    <x v="0"/>
    <x v="0"/>
    <x v="0"/>
    <x v="0"/>
    <x v="0"/>
    <x v="0"/>
    <x v="0"/>
    <m/>
    <x v="0"/>
    <x v="0"/>
    <x v="0"/>
    <x v="0"/>
    <x v="0"/>
    <s v="FIELD WATER"/>
    <m/>
    <x v="0"/>
    <s v="WYOMING ANALYTICAL LABS ROCK SPRINGS ID No J06002 - D5057 - RS-8477"/>
    <m/>
    <s v="8438-13630"/>
    <d v="2006-08-01T00:00:00"/>
    <x v="0"/>
    <x v="0"/>
  </r>
  <r>
    <x v="1"/>
    <s v="T30N R107W S30 fLANCE"/>
    <n v="5205"/>
    <x v="0"/>
    <x v="4"/>
    <s v="PINEDALE"/>
    <s v="SW SE"/>
    <n v="30"/>
    <n v="30"/>
    <n v="107"/>
    <n v="42.534759999999999"/>
    <n v="-109.643086"/>
    <s v="4903523306"/>
    <s v="10-30D RAINBOW"/>
    <x v="0"/>
    <x v="22"/>
    <m/>
    <m/>
    <n v="977"/>
    <x v="0"/>
    <n v="12690"/>
    <n v="13667"/>
    <n v="13868"/>
    <n v="13743"/>
    <x v="1"/>
    <m/>
    <n v="6.38"/>
    <x v="1"/>
    <n v="31"/>
    <n v="0"/>
    <n v="834"/>
    <n v="22"/>
    <x v="1"/>
    <n v="1350"/>
    <n v="342"/>
    <n v="0"/>
    <x v="1"/>
    <n v="18"/>
    <n v="2790"/>
    <x v="0"/>
    <s v="BP AMERICA PRODUCTION COMPANY"/>
    <n v="1.5468999999999999"/>
    <n v="0"/>
    <n v="36.278999999999996"/>
    <n v="0.56275999999999993"/>
    <n v="38.388659999999994"/>
    <n v="38.083500000000001"/>
    <n v="5.6053799999999994"/>
    <n v="0"/>
    <x v="1"/>
    <n v="0.37476000000000004"/>
    <n v="44.063639999999999"/>
    <n v="-6.8827431132909636E-2"/>
    <n v="2597"/>
    <n v="-3.5826990904028216E-2"/>
    <n v="4.0295754006521724E-2"/>
    <n v="0"/>
    <n v="0.95970424599347826"/>
    <n v="0.8642840219282838"/>
    <n v="0.12721100662587112"/>
    <n v="8.5049714458451473E-3"/>
    <x v="1"/>
    <n v="13"/>
    <x v="1"/>
    <n v="0"/>
    <n v="0"/>
    <x v="1"/>
    <n v="4820"/>
    <x v="2"/>
    <x v="1"/>
    <n v="0"/>
    <x v="1"/>
    <x v="1"/>
    <x v="1"/>
    <n v="3"/>
    <x v="1"/>
    <x v="3"/>
    <x v="1"/>
    <x v="1"/>
    <x v="0"/>
    <x v="0"/>
    <x v="0"/>
    <x v="0"/>
    <x v="0"/>
    <x v="0"/>
    <x v="0"/>
    <x v="0"/>
    <x v="0"/>
    <m/>
    <x v="0"/>
    <x v="0"/>
    <x v="0"/>
    <x v="0"/>
    <x v="0"/>
    <s v="FIELD WATER"/>
    <m/>
    <x v="0"/>
    <s v="WYOMING ANALYTICAL LABS ROCK SPRINGS ID No J06001 - D5056 - RS-8477"/>
    <m/>
    <s v="12690-13667"/>
    <d v="2006-08-01T00:00:00"/>
    <x v="0"/>
    <x v="0"/>
  </r>
  <r>
    <x v="1"/>
    <s v="T30N R107W S31 fLANCE"/>
    <n v="4587"/>
    <x v="0"/>
    <x v="4"/>
    <s v="JONAH"/>
    <s v="SW NW"/>
    <n v="31"/>
    <n v="30"/>
    <n v="107"/>
    <n v="42.528091000000003"/>
    <n v="-109.652068"/>
    <s v="4903522559"/>
    <s v="5-31 RAINBOW"/>
    <x v="0"/>
    <x v="22"/>
    <m/>
    <m/>
    <n v="4153"/>
    <x v="0"/>
    <n v="8383"/>
    <n v="12536"/>
    <n v="12570"/>
    <n v="12570"/>
    <x v="1"/>
    <d v="2005-05-26T00:00:00"/>
    <n v="6.85"/>
    <x v="1"/>
    <n v="272"/>
    <n v="0"/>
    <n v="2430"/>
    <n v="80"/>
    <x v="1"/>
    <n v="4500"/>
    <n v="724"/>
    <n v="0"/>
    <x v="1"/>
    <n v="13"/>
    <n v="7340"/>
    <x v="0"/>
    <s v="BP"/>
    <n v="13.572800000000001"/>
    <n v="0"/>
    <n v="105.705"/>
    <n v="2.0463999999999998"/>
    <n v="121.3242"/>
    <n v="126.94499999999999"/>
    <n v="11.866359999999998"/>
    <n v="0"/>
    <x v="1"/>
    <n v="0.27066000000000001"/>
    <n v="139.08201999999997"/>
    <n v="-6.8192764366380998E-2"/>
    <n v="8019"/>
    <n v="4.4208607331206462E-2"/>
    <n v="0.11187215740965117"/>
    <n v="0"/>
    <n v="0.88812784259034883"/>
    <n v="0.91273480209735247"/>
    <n v="8.5319151965149775E-2"/>
    <n v="1.9460459374978883E-3"/>
    <x v="1"/>
    <n v="13"/>
    <x v="1"/>
    <n v="0"/>
    <n v="0"/>
    <x v="1"/>
    <n v="12700"/>
    <x v="1"/>
    <x v="1"/>
    <n v="0"/>
    <x v="1"/>
    <x v="1"/>
    <x v="1"/>
    <n v="0"/>
    <x v="1"/>
    <x v="3"/>
    <x v="1"/>
    <x v="1"/>
    <x v="0"/>
    <x v="0"/>
    <x v="0"/>
    <x v="0"/>
    <x v="0"/>
    <x v="0"/>
    <x v="0"/>
    <x v="0"/>
    <x v="0"/>
    <m/>
    <x v="0"/>
    <x v="0"/>
    <x v="0"/>
    <x v="0"/>
    <x v="0"/>
    <m/>
    <n v="20050526"/>
    <x v="0"/>
    <s v="WYOMING ANALYTICAL LABS ROCK SPRINGS ID No D2068"/>
    <s v="8045"/>
    <s v="8383-12536"/>
    <d v="2005-06-14T00:00:00"/>
    <x v="0"/>
    <x v="0"/>
  </r>
  <r>
    <x v="1"/>
    <s v="T30N R107W S31 fLANCE"/>
    <n v="5198"/>
    <x v="0"/>
    <x v="4"/>
    <s v="JONAH"/>
    <s v="SW SE"/>
    <n v="31"/>
    <n v="30"/>
    <n v="107"/>
    <n v="42.520125"/>
    <n v="-109.642973"/>
    <s v="4903523424"/>
    <s v="10-31D"/>
    <x v="0"/>
    <x v="22"/>
    <m/>
    <m/>
    <n v="5551"/>
    <x v="0"/>
    <n v="8045"/>
    <n v="13596"/>
    <n v="13787"/>
    <n v="13760"/>
    <x v="1"/>
    <d v="1899-12-31T00:00:00"/>
    <n v="7.01"/>
    <x v="1"/>
    <n v="70"/>
    <n v="2"/>
    <n v="2280"/>
    <n v="0"/>
    <x v="1"/>
    <n v="3200"/>
    <n v="0"/>
    <n v="0"/>
    <x v="1"/>
    <n v="20"/>
    <n v="6300"/>
    <x v="0"/>
    <s v="BP AMERICA PRODUCTION COMPANY"/>
    <n v="3.4929999999999999"/>
    <n v="0.16458"/>
    <n v="99.18"/>
    <n v="0"/>
    <n v="102.83757999999999"/>
    <n v="90.271999999999991"/>
    <n v="0"/>
    <n v="0"/>
    <x v="1"/>
    <n v="0.41640000000000005"/>
    <n v="90.688399999999987"/>
    <n v="6.2778031145999114E-2"/>
    <n v="5572"/>
    <n v="-6.1320754716981132E-2"/>
    <n v="3.3966182401413962E-2"/>
    <n v="1.6003877181862897E-3"/>
    <n v="0.96443342988039982"/>
    <n v="0.9954084535618668"/>
    <n v="0"/>
    <n v="4.591546438133213E-3"/>
    <x v="1"/>
    <n v="11"/>
    <x v="1"/>
    <n v="0"/>
    <n v="0"/>
    <x v="1"/>
    <n v="10900"/>
    <x v="2"/>
    <x v="1"/>
    <n v="0"/>
    <x v="1"/>
    <x v="1"/>
    <x v="1"/>
    <n v="10"/>
    <x v="1"/>
    <x v="3"/>
    <x v="1"/>
    <x v="1"/>
    <x v="0"/>
    <x v="0"/>
    <x v="0"/>
    <x v="0"/>
    <x v="0"/>
    <x v="0"/>
    <x v="0"/>
    <x v="0"/>
    <x v="0"/>
    <m/>
    <x v="0"/>
    <x v="0"/>
    <x v="0"/>
    <x v="0"/>
    <x v="0"/>
    <s v="FIELD WATER"/>
    <n v="19000101"/>
    <x v="0"/>
    <s v="WYOMING ANALYTICAL LABS ROCK SPRINGS ID No J06011 - D5066 - RS-8477"/>
    <m/>
    <s v="8045-13596"/>
    <d v="2006-08-01T00:00:00"/>
    <x v="0"/>
    <x v="0"/>
  </r>
  <r>
    <x v="1"/>
    <s v="T30N R107W S31 fLANCE"/>
    <n v="4488"/>
    <x v="0"/>
    <x v="4"/>
    <s v="JONAH"/>
    <s v="SE SE"/>
    <n v="31"/>
    <n v="30"/>
    <n v="107"/>
    <n v="42.519936000000001"/>
    <n v="-109.638043"/>
    <s v="4903523063"/>
    <s v="RAINBOW 16-31"/>
    <x v="0"/>
    <x v="22"/>
    <m/>
    <m/>
    <m/>
    <x v="0"/>
    <s v="8213"/>
    <m/>
    <n v="13750"/>
    <n v="13675"/>
    <x v="1"/>
    <d v="2004-12-21T00:00:00"/>
    <n v="6.89"/>
    <x v="1"/>
    <n v="874"/>
    <n v="8.5"/>
    <n v="2290"/>
    <n v="84"/>
    <x v="1"/>
    <n v="5150"/>
    <n v="516"/>
    <m/>
    <x v="0"/>
    <n v="277"/>
    <n v="9810"/>
    <x v="0"/>
    <s v="BP AMERICA PRODUCTION COMPANY"/>
    <n v="43.6126"/>
    <n v="0.699465"/>
    <n v="99.614999999999995"/>
    <n v="2.14872"/>
    <n v="146.075785"/>
    <n v="145.28149999999999"/>
    <n v="8.4572399999999988"/>
    <n v="0"/>
    <x v="1"/>
    <n v="5.7671400000000004"/>
    <n v="159.50588000000002"/>
    <n v="-4.3949282755560683E-2"/>
    <n v="9199.5"/>
    <n v="-3.2115521186775034E-2"/>
    <n v="0.29856146246278947"/>
    <n v="4.7883706392541376E-3"/>
    <n v="0.69665016689795645"/>
    <n v="0.91082222172624594"/>
    <n v="5.3021493627695718E-2"/>
    <n v="3.615628464605819E-2"/>
    <x v="0"/>
    <n v="17"/>
    <x v="0"/>
    <m/>
    <m/>
    <x v="0"/>
    <n v="16700"/>
    <x v="1"/>
    <x v="0"/>
    <m/>
    <x v="0"/>
    <x v="0"/>
    <x v="0"/>
    <n v="7.7"/>
    <x v="0"/>
    <x v="0"/>
    <x v="0"/>
    <x v="0"/>
    <x v="0"/>
    <x v="0"/>
    <x v="0"/>
    <x v="0"/>
    <x v="0"/>
    <x v="0"/>
    <x v="0"/>
    <x v="0"/>
    <x v="0"/>
    <m/>
    <x v="0"/>
    <x v="0"/>
    <x v="0"/>
    <x v="0"/>
    <x v="0"/>
    <m/>
    <n v="20041221"/>
    <x v="0"/>
    <s v="WYOMING ANALYTICAL LABS ROCK SPRINGS ID No RS-7222"/>
    <m/>
    <m/>
    <d v="2005-01-05T00:00:00"/>
    <x v="0"/>
    <x v="0"/>
  </r>
  <r>
    <x v="1"/>
    <s v="T30N R107W S31 fLANCE"/>
    <n v="4466"/>
    <x v="0"/>
    <x v="4"/>
    <s v="JONAH"/>
    <s v="SE SE"/>
    <n v="31"/>
    <n v="30"/>
    <n v="107"/>
    <n v="42.519936000000001"/>
    <n v="-109.638043"/>
    <s v="4903523063"/>
    <s v="RAINBOW 16-31"/>
    <x v="0"/>
    <x v="22"/>
    <m/>
    <m/>
    <m/>
    <x v="0"/>
    <s v="8213"/>
    <m/>
    <n v="13750"/>
    <n v="13675"/>
    <x v="1"/>
    <d v="2003-10-31T00:00:00"/>
    <n v="7.36"/>
    <x v="1"/>
    <n v="673"/>
    <n v="8.1999999999999993"/>
    <n v="3813"/>
    <n v="9.9"/>
    <x v="1"/>
    <n v="6748"/>
    <n v="925"/>
    <n v="0"/>
    <x v="0"/>
    <n v="10"/>
    <n v="12000"/>
    <x v="0"/>
    <s v="BP AMERICA PRODUCTION COMPANY"/>
    <n v="33.582700000000003"/>
    <n v="0.67477799999999999"/>
    <n v="165.8655"/>
    <n v="0.25324200000000002"/>
    <n v="200.37621999999999"/>
    <n v="190.36107999999999"/>
    <n v="15.160749999999998"/>
    <n v="0"/>
    <x v="1"/>
    <n v="0.20820000000000002"/>
    <n v="205.73003"/>
    <n v="-1.3183274081598129E-2"/>
    <n v="12187.1"/>
    <n v="7.7355284428475739E-3"/>
    <n v="0.16759823096772664"/>
    <n v="3.3675552917407066E-3"/>
    <n v="0.82903421374053277"/>
    <n v="0.92529554387368718"/>
    <n v="7.3692450246568272E-2"/>
    <n v="1.0120058797444399E-3"/>
    <x v="0"/>
    <n v="1.1000000000000001"/>
    <x v="0"/>
    <m/>
    <m/>
    <x v="0"/>
    <n v="18300"/>
    <x v="1"/>
    <x v="0"/>
    <m/>
    <x v="0"/>
    <x v="0"/>
    <x v="0"/>
    <n v="13"/>
    <x v="0"/>
    <x v="0"/>
    <x v="0"/>
    <x v="0"/>
    <x v="0"/>
    <x v="0"/>
    <x v="0"/>
    <x v="0"/>
    <x v="0"/>
    <x v="0"/>
    <x v="0"/>
    <x v="0"/>
    <x v="0"/>
    <m/>
    <x v="0"/>
    <x v="0"/>
    <x v="0"/>
    <x v="0"/>
    <x v="0"/>
    <m/>
    <n v="20031031"/>
    <x v="0"/>
    <s v="WYOMING ANALYTICAL LABS ROCK SPRINGS ID No RS-6474"/>
    <m/>
    <m/>
    <d v="2003-11-19T00:00:00"/>
    <x v="0"/>
    <x v="0"/>
  </r>
  <r>
    <x v="1"/>
    <s v="T30N R107W S31 fLANCE"/>
    <n v="4465"/>
    <x v="0"/>
    <x v="4"/>
    <s v="JONAH"/>
    <s v="NE SE"/>
    <n v="31"/>
    <n v="30"/>
    <n v="107"/>
    <n v="42.524155999999998"/>
    <n v="-109.63821900000001"/>
    <s v="4903522558"/>
    <s v="RAINBOW 9-31"/>
    <x v="0"/>
    <x v="22"/>
    <m/>
    <m/>
    <m/>
    <x v="0"/>
    <s v="8299"/>
    <m/>
    <n v="13232"/>
    <n v="13230"/>
    <x v="1"/>
    <d v="2003-11-03T00:00:00"/>
    <n v="7.46"/>
    <x v="1"/>
    <n v="1091"/>
    <n v="2.7"/>
    <n v="2924"/>
    <n v="19"/>
    <x v="1"/>
    <n v="5498"/>
    <n v="899"/>
    <n v="0"/>
    <x v="0"/>
    <n v="543"/>
    <n v="10900"/>
    <x v="0"/>
    <s v="BP AMERICA PRODUCTION COMPANY"/>
    <n v="54.440899999999999"/>
    <n v="0.22218300000000002"/>
    <n v="127.19399999999999"/>
    <n v="0.48601999999999995"/>
    <n v="182.34310299999999"/>
    <n v="155.09858"/>
    <n v="14.734609999999998"/>
    <n v="0"/>
    <x v="1"/>
    <n v="11.305260000000001"/>
    <n v="181.13845000000001"/>
    <n v="3.3142067047346947E-3"/>
    <n v="10976.7"/>
    <n v="3.5060132469705543E-3"/>
    <n v="0.29856297882569216"/>
    <n v="1.2184886422603001E-3"/>
    <n v="0.70021853253204758"/>
    <n v="0.85624327689676039"/>
    <n v="8.1344463309694859E-2"/>
    <n v="6.2412259793544665E-2"/>
    <x v="0"/>
    <n v="0.65"/>
    <x v="0"/>
    <m/>
    <m/>
    <x v="0"/>
    <n v="16540"/>
    <x v="1"/>
    <x v="0"/>
    <m/>
    <x v="0"/>
    <x v="0"/>
    <x v="0"/>
    <n v="8.6999999999999993"/>
    <x v="0"/>
    <x v="0"/>
    <x v="0"/>
    <x v="0"/>
    <x v="0"/>
    <x v="0"/>
    <x v="0"/>
    <x v="0"/>
    <x v="0"/>
    <x v="0"/>
    <x v="0"/>
    <x v="0"/>
    <x v="0"/>
    <m/>
    <x v="0"/>
    <x v="0"/>
    <x v="0"/>
    <x v="0"/>
    <x v="0"/>
    <m/>
    <n v="20031103"/>
    <x v="0"/>
    <s v="WYOMING ANALYTICAL LABS ROCK SPRINGS ID No RS-6474"/>
    <m/>
    <m/>
    <d v="2003-11-19T00:00:00"/>
    <x v="0"/>
    <x v="0"/>
  </r>
  <r>
    <x v="1"/>
    <s v="T30N R107W S31 fLANCE"/>
    <n v="4194"/>
    <x v="0"/>
    <x v="4"/>
    <s v="JONAH"/>
    <s v="SW SW"/>
    <n v="31"/>
    <n v="30"/>
    <n v="107"/>
    <n v="42.520085000000002"/>
    <n v="-109.64302499999999"/>
    <s v="4903522557"/>
    <s v="RAINBOW 15-31"/>
    <x v="0"/>
    <x v="22"/>
    <m/>
    <m/>
    <s v=""/>
    <x v="0"/>
    <m/>
    <m/>
    <n v="13150"/>
    <m/>
    <x v="1"/>
    <d v="2004-03-26T00:00:00"/>
    <n v="7.55"/>
    <x v="1"/>
    <n v="1010"/>
    <n v="13.6"/>
    <n v="2070"/>
    <n v="60.9"/>
    <x v="1"/>
    <n v="4449"/>
    <n v="929"/>
    <m/>
    <x v="0"/>
    <n v="41"/>
    <n v="8815"/>
    <x v="0"/>
    <s v="BP AMERICAN PRODUCTION COMPANY"/>
    <n v="50.399000000000001"/>
    <n v="1.1191439999999999"/>
    <n v="90.045000000000002"/>
    <n v="1.5578219999999998"/>
    <n v="143.12096599999998"/>
    <n v="125.50628999999999"/>
    <n v="15.226309999999998"/>
    <n v="0"/>
    <x v="1"/>
    <n v="0.85362000000000005"/>
    <n v="141.58622"/>
    <n v="5.3906120936476265E-3"/>
    <n v="8573.5"/>
    <n v="-1.3888489518934928E-2"/>
    <n v="0.35214267628685519"/>
    <n v="7.8195671205852548E-3"/>
    <n v="0.64003775659255957"/>
    <n v="0.88643012010632105"/>
    <n v="0.1075409033449724"/>
    <n v="6.0289765487065057E-3"/>
    <x v="0"/>
    <n v="62.3"/>
    <x v="0"/>
    <m/>
    <m/>
    <x v="0"/>
    <n v="11690"/>
    <x v="1"/>
    <x v="0"/>
    <m/>
    <x v="0"/>
    <x v="0"/>
    <x v="0"/>
    <n v="4.3"/>
    <x v="0"/>
    <x v="0"/>
    <x v="0"/>
    <x v="0"/>
    <x v="0"/>
    <x v="0"/>
    <x v="0"/>
    <x v="0"/>
    <x v="0"/>
    <x v="0"/>
    <x v="0"/>
    <x v="0"/>
    <x v="0"/>
    <m/>
    <x v="0"/>
    <x v="0"/>
    <x v="0"/>
    <x v="0"/>
    <x v="0"/>
    <m/>
    <n v="20040326"/>
    <x v="0"/>
    <s v="WYOMING ANALYTICAL LABS ROCK SPRINGS ID No RS-6697"/>
    <m/>
    <m/>
    <d v="2004-04-06T00:00:00"/>
    <x v="0"/>
    <x v="0"/>
  </r>
  <r>
    <x v="1"/>
    <s v="T30N R107W S32 fLANCE"/>
    <n v="5548"/>
    <x v="0"/>
    <x v="4"/>
    <s v="PINEDALE"/>
    <s v="SE NW"/>
    <n v="32"/>
    <n v="30"/>
    <n v="107"/>
    <n v="42.528319000000003"/>
    <n v="-109.629074"/>
    <s v="4903523295"/>
    <s v="6-32 RAINBOW"/>
    <x v="0"/>
    <x v="22"/>
    <m/>
    <m/>
    <n v="4194"/>
    <x v="0"/>
    <n v="8212"/>
    <n v="12406"/>
    <n v="12700"/>
    <n v="12694"/>
    <x v="1"/>
    <m/>
    <n v="7.21"/>
    <x v="1"/>
    <n v="96"/>
    <n v="51"/>
    <n v="2450"/>
    <n v="54"/>
    <x v="1"/>
    <n v="4200"/>
    <n v="867"/>
    <n v="0"/>
    <x v="1"/>
    <n v="43"/>
    <n v="8760"/>
    <x v="0"/>
    <s v="BP AMERICA PRODUCTION COMPANY"/>
    <n v="4.7904"/>
    <n v="4.19679"/>
    <n v="106.575"/>
    <n v="1.3813199999999999"/>
    <n v="116.94350999999999"/>
    <n v="118.482"/>
    <n v="14.210129999999998"/>
    <n v="0"/>
    <x v="1"/>
    <n v="0.89526000000000006"/>
    <n v="133.58739"/>
    <n v="-6.6434439823590666E-2"/>
    <n v="7761"/>
    <n v="-6.0468494643181409E-2"/>
    <n v="4.0963367697788446E-2"/>
    <n v="3.5887327137692382E-2"/>
    <n v="0.92314930516451921"/>
    <n v="0.88692503087304875"/>
    <n v="0.10637328867642371"/>
    <n v="6.7016804505275543E-3"/>
    <x v="1"/>
    <n v="17"/>
    <x v="1"/>
    <n v="0"/>
    <n v="0"/>
    <x v="1"/>
    <n v="14600"/>
    <x v="1"/>
    <x v="1"/>
    <n v="0"/>
    <x v="1"/>
    <x v="1"/>
    <x v="1"/>
    <n v="0"/>
    <x v="1"/>
    <x v="3"/>
    <x v="1"/>
    <x v="1"/>
    <x v="0"/>
    <x v="0"/>
    <x v="0"/>
    <x v="0"/>
    <x v="0"/>
    <x v="0"/>
    <x v="0"/>
    <x v="0"/>
    <x v="0"/>
    <m/>
    <x v="0"/>
    <x v="0"/>
    <x v="0"/>
    <x v="0"/>
    <x v="0"/>
    <m/>
    <m/>
    <x v="0"/>
    <s v="WYOMING ANALYTICAL LABS ROCK SPRINGS ID No D6408"/>
    <m/>
    <s v="8212-12406"/>
    <d v="2007-02-22T00:00:00"/>
    <x v="0"/>
    <x v="0"/>
  </r>
  <r>
    <x v="1"/>
    <s v="T30N R107W S32 fLANCE"/>
    <n v="5547"/>
    <x v="0"/>
    <x v="4"/>
    <s v="PINEDALE"/>
    <s v="SE NW"/>
    <n v="32"/>
    <n v="30"/>
    <n v="107"/>
    <n v="42.528236999999997"/>
    <n v="-109.62907300000001"/>
    <s v="4903523836"/>
    <s v="4-32 DA RAINBOW"/>
    <x v="0"/>
    <x v="22"/>
    <m/>
    <m/>
    <n v="5627"/>
    <x v="0"/>
    <n v="8255"/>
    <n v="13882"/>
    <n v="13991"/>
    <n v="13951"/>
    <x v="1"/>
    <d v="1899-12-31T00:00:00"/>
    <n v="7.21"/>
    <x v="1"/>
    <n v="96"/>
    <n v="51"/>
    <n v="2450"/>
    <n v="0"/>
    <x v="1"/>
    <n v="4200"/>
    <n v="0"/>
    <n v="0"/>
    <x v="1"/>
    <n v="43"/>
    <n v="8760"/>
    <x v="0"/>
    <s v="BP AMERICA PRODUCTION COMPANY"/>
    <n v="4.7904"/>
    <n v="4.19679"/>
    <n v="106.575"/>
    <n v="0"/>
    <n v="115.56218999999999"/>
    <n v="118.482"/>
    <n v="0"/>
    <n v="0"/>
    <x v="1"/>
    <n v="0.89526000000000006"/>
    <n v="119.37725999999999"/>
    <n v="-1.6238524436828324E-2"/>
    <n v="6840"/>
    <n v="-0.12307692307692308"/>
    <n v="4.1453004654896215E-2"/>
    <n v="3.6316289956083388E-2"/>
    <n v="0.92223070538902041"/>
    <n v="0.99250058176909073"/>
    <n v="0"/>
    <n v="7.4994182309093046E-3"/>
    <x v="1"/>
    <n v="17"/>
    <x v="1"/>
    <n v="0"/>
    <n v="0"/>
    <x v="1"/>
    <n v="14600"/>
    <x v="1"/>
    <x v="1"/>
    <n v="0"/>
    <x v="1"/>
    <x v="1"/>
    <x v="1"/>
    <n v="0"/>
    <x v="1"/>
    <x v="3"/>
    <x v="1"/>
    <x v="1"/>
    <x v="0"/>
    <x v="0"/>
    <x v="0"/>
    <x v="0"/>
    <x v="0"/>
    <x v="0"/>
    <x v="0"/>
    <x v="0"/>
    <x v="0"/>
    <m/>
    <x v="0"/>
    <x v="0"/>
    <x v="0"/>
    <x v="0"/>
    <x v="0"/>
    <m/>
    <n v="19000101"/>
    <x v="0"/>
    <s v="WYOMING ANALYTICAL LABS ROCK SPRINGS ID No D6408"/>
    <m/>
    <s v="8255-13882"/>
    <d v="2007-02-22T00:00:00"/>
    <x v="0"/>
    <x v="0"/>
  </r>
  <r>
    <x v="1"/>
    <s v="T30N R107W S32 fLANCE"/>
    <n v="4468"/>
    <x v="0"/>
    <x v="4"/>
    <s v="JONAH"/>
    <s v="SW SE"/>
    <n v="32"/>
    <n v="30"/>
    <n v="107"/>
    <n v="42.520271999999999"/>
    <n v="-109.622691"/>
    <s v="4903523058"/>
    <s v="RAINBOW 15-32"/>
    <x v="0"/>
    <x v="22"/>
    <m/>
    <m/>
    <s v=""/>
    <x v="0"/>
    <m/>
    <m/>
    <n v="12950"/>
    <m/>
    <x v="1"/>
    <d v="2003-11-01T00:00:00"/>
    <n v="7.5"/>
    <x v="1"/>
    <n v="796"/>
    <n v="7.6"/>
    <n v="4036"/>
    <n v="17"/>
    <x v="1"/>
    <n v="6198"/>
    <n v="1110"/>
    <n v="0"/>
    <x v="0"/>
    <n v="12"/>
    <n v="18920"/>
    <x v="0"/>
    <s v="BP AMERICA PRODUCTION COMPANY"/>
    <n v="39.720399999999998"/>
    <n v="0.62540399999999996"/>
    <n v="175.56599999999997"/>
    <n v="0.43485999999999997"/>
    <n v="216.34666399999995"/>
    <n v="174.84557999999998"/>
    <n v="18.192899999999998"/>
    <n v="0"/>
    <x v="1"/>
    <n v="0.24984000000000001"/>
    <n v="193.28832"/>
    <n v="5.6289977420483091E-2"/>
    <n v="12176.6"/>
    <n v="-0.21685328942713994"/>
    <n v="0.18359608262783292"/>
    <n v="2.8907494501509861E-3"/>
    <n v="0.81351316792201611"/>
    <n v="0.90458430183468919"/>
    <n v="9.4123121355703221E-2"/>
    <n v="1.2925768096075335E-3"/>
    <x v="0"/>
    <n v="0.51"/>
    <x v="0"/>
    <m/>
    <m/>
    <x v="0"/>
    <n v="19170"/>
    <x v="1"/>
    <x v="0"/>
    <m/>
    <x v="0"/>
    <x v="0"/>
    <x v="0"/>
    <n v="15"/>
    <x v="0"/>
    <x v="0"/>
    <x v="0"/>
    <x v="0"/>
    <x v="0"/>
    <x v="0"/>
    <x v="0"/>
    <x v="0"/>
    <x v="0"/>
    <x v="0"/>
    <x v="0"/>
    <x v="0"/>
    <x v="0"/>
    <m/>
    <x v="0"/>
    <x v="0"/>
    <x v="0"/>
    <x v="0"/>
    <x v="0"/>
    <m/>
    <n v="20031101"/>
    <x v="0"/>
    <s v="WYOMING ANALYTICAL LABS ROCK SPRINGS ID No RS-6474"/>
    <m/>
    <m/>
    <d v="2003-11-19T00:00:00"/>
    <x v="0"/>
    <x v="0"/>
  </r>
  <r>
    <x v="1"/>
    <s v="T30N R108W S03 fLANCE"/>
    <n v="5434"/>
    <x v="0"/>
    <x v="4"/>
    <s v="PINEDALE"/>
    <s v="SW NE"/>
    <n v="3"/>
    <n v="30"/>
    <n v="108"/>
    <n v="42.599499999999999"/>
    <n v="-109.70326"/>
    <s v="4903523754"/>
    <s v="2C-3D WARBONNET"/>
    <x v="0"/>
    <x v="22"/>
    <m/>
    <m/>
    <n v="4588"/>
    <x v="0"/>
    <n v="9404"/>
    <n v="13992"/>
    <n v="14100"/>
    <n v="14078"/>
    <x v="2"/>
    <d v="1899-12-31T00:00:00"/>
    <n v="7.4"/>
    <x v="1"/>
    <n v="74"/>
    <n v="11"/>
    <n v="2940"/>
    <n v="0"/>
    <x v="1"/>
    <n v="4195"/>
    <n v="0"/>
    <n v="0"/>
    <x v="1"/>
    <n v="21"/>
    <n v="9260"/>
    <x v="0"/>
    <s v="ULTRA RESOURCES INC"/>
    <n v="3.6926000000000001"/>
    <n v="0.90519000000000005"/>
    <n v="127.89"/>
    <n v="0"/>
    <n v="132.48778999999999"/>
    <n v="118.34094999999999"/>
    <n v="0"/>
    <n v="0"/>
    <x v="1"/>
    <n v="0.43722000000000005"/>
    <n v="118.77816999999999"/>
    <n v="5.4562185820952437E-2"/>
    <n v="7241"/>
    <n v="-0.12235622083510091"/>
    <n v="2.7871247607043639E-2"/>
    <n v="6.8322522399988719E-3"/>
    <n v="0.96529650015295743"/>
    <n v="0.99631902057423516"/>
    <n v="0"/>
    <n v="3.6809794257648531E-3"/>
    <x v="1"/>
    <n v="0"/>
    <x v="1"/>
    <n v="7460"/>
    <n v="0.68899999999999995"/>
    <x v="2"/>
    <n v="15900"/>
    <x v="2"/>
    <x v="1"/>
    <n v="0"/>
    <x v="1"/>
    <x v="1"/>
    <x v="1"/>
    <n v="0"/>
    <x v="1"/>
    <x v="3"/>
    <x v="1"/>
    <x v="1"/>
    <x v="0"/>
    <x v="0"/>
    <x v="0"/>
    <x v="0"/>
    <x v="0"/>
    <x v="0"/>
    <x v="0"/>
    <x v="0"/>
    <x v="0"/>
    <m/>
    <x v="0"/>
    <x v="0"/>
    <x v="0"/>
    <x v="0"/>
    <x v="0"/>
    <s v="PRODUCED WATER"/>
    <n v="19000101"/>
    <x v="0"/>
    <s v="ENERGY LABS CASPER ID No C05120781-011"/>
    <m/>
    <s v="9404-13992"/>
    <d v="2005-12-29T00:00:00"/>
    <x v="0"/>
    <x v="0"/>
  </r>
  <r>
    <x v="1"/>
    <s v="T30N R108W S04 fLANCE"/>
    <n v="4754"/>
    <x v="0"/>
    <x v="4"/>
    <s v="PINEDALE"/>
    <s v="SW NE"/>
    <n v="4"/>
    <n v="30"/>
    <n v="108"/>
    <n v="42.598697999999999"/>
    <n v="-109.72029499999999"/>
    <s v="4903523763"/>
    <s v="8B-4D WB"/>
    <x v="0"/>
    <x v="22"/>
    <m/>
    <m/>
    <n v="4465"/>
    <x v="0"/>
    <n v="8924"/>
    <n v="13389"/>
    <n v="13715"/>
    <n v="13691"/>
    <x v="2"/>
    <d v="2005-11-29T00:00:00"/>
    <n v="7.5"/>
    <x v="1"/>
    <n v="40"/>
    <n v="24"/>
    <n v="286"/>
    <n v="0"/>
    <x v="1"/>
    <n v="320"/>
    <n v="366"/>
    <n v="0"/>
    <x v="1"/>
    <n v="100"/>
    <n v="1135"/>
    <x v="0"/>
    <s v="ULTRA RESOURCES INC"/>
    <n v="1.996"/>
    <n v="1.97496"/>
    <n v="12.440999999999999"/>
    <n v="0"/>
    <n v="16.411960000000001"/>
    <n v="9.0272000000000006"/>
    <n v="5.9987399999999997"/>
    <n v="0"/>
    <x v="1"/>
    <n v="2.0820000000000003"/>
    <n v="17.107939999999999"/>
    <n v="-2.0763188434332999E-2"/>
    <n v="1136"/>
    <n v="4.4033465433729633E-4"/>
    <n v="0.12161862446654756"/>
    <n v="0.12033663255333306"/>
    <n v="0.75804474298011926"/>
    <n v="0.5276614250459144"/>
    <n v="0.35064069665897823"/>
    <n v="0.12169787829510743"/>
    <x v="1"/>
    <n v="10"/>
    <x v="1"/>
    <n v="0"/>
    <n v="5"/>
    <x v="1"/>
    <n v="0"/>
    <x v="2"/>
    <x v="1"/>
    <n v="0"/>
    <x v="1"/>
    <x v="1"/>
    <x v="1"/>
    <n v="0"/>
    <x v="1"/>
    <x v="3"/>
    <x v="1"/>
    <x v="1"/>
    <x v="0"/>
    <x v="0"/>
    <x v="0"/>
    <x v="0"/>
    <x v="0"/>
    <x v="0"/>
    <x v="0"/>
    <x v="0"/>
    <x v="0"/>
    <m/>
    <x v="0"/>
    <x v="0"/>
    <x v="0"/>
    <x v="0"/>
    <x v="0"/>
    <s v="PRODUCED WATER UNFILTERED"/>
    <n v="20051129"/>
    <x v="0"/>
    <s v="SCHLUMBERGER ID No SWY05329S002"/>
    <m/>
    <s v="8924-13389"/>
    <d v="2005-12-13T00:00:00"/>
    <x v="0"/>
    <x v="0"/>
  </r>
  <r>
    <x v="1"/>
    <s v="T30N R108W S04 fLANCE"/>
    <n v="5435"/>
    <x v="0"/>
    <x v="4"/>
    <s v="PINEDALE"/>
    <s v="SW NW"/>
    <n v="4"/>
    <n v="30"/>
    <n v="108"/>
    <n v="42.600062999999999"/>
    <n v="-109.731486"/>
    <s v="4903523589"/>
    <s v="4-4D WARBONNET"/>
    <x v="0"/>
    <x v="22"/>
    <m/>
    <m/>
    <n v="4836"/>
    <x v="0"/>
    <n v="8582"/>
    <n v="13418"/>
    <n v="13615"/>
    <m/>
    <x v="2"/>
    <m/>
    <n v="8.1199999999999992"/>
    <x v="1"/>
    <n v="104"/>
    <n v="16"/>
    <n v="3650"/>
    <n v="41"/>
    <x v="1"/>
    <n v="5120"/>
    <n v="735"/>
    <n v="0"/>
    <x v="1"/>
    <n v="8"/>
    <n v="11590"/>
    <x v="0"/>
    <s v="ULTRA RESOURCES INC"/>
    <n v="5.1896000000000004"/>
    <n v="1.31664"/>
    <n v="158.77500000000001"/>
    <n v="1.04878"/>
    <n v="166.33001999999996"/>
    <n v="144.43520000000001"/>
    <n v="12.04665"/>
    <n v="0"/>
    <x v="1"/>
    <n v="0.16656000000000001"/>
    <n v="156.64841000000001"/>
    <n v="2.997602657242451E-2"/>
    <n v="9674"/>
    <n v="-9.0105342362678711E-2"/>
    <n v="3.1200621511378413E-2"/>
    <n v="7.9158290247304738E-3"/>
    <n v="0.96088354946389121"/>
    <n v="0.92203425492796254"/>
    <n v="7.6902472230646959E-2"/>
    <n v="1.0632728413904743E-3"/>
    <x v="1"/>
    <n v="0"/>
    <x v="1"/>
    <n v="9136"/>
    <n v="0.55300000000000005"/>
    <x v="2"/>
    <n v="19900"/>
    <x v="2"/>
    <x v="1"/>
    <n v="0"/>
    <x v="1"/>
    <x v="1"/>
    <x v="1"/>
    <n v="0"/>
    <x v="1"/>
    <x v="3"/>
    <x v="1"/>
    <x v="1"/>
    <x v="0"/>
    <x v="0"/>
    <x v="0"/>
    <x v="0"/>
    <x v="0"/>
    <x v="0"/>
    <x v="0"/>
    <x v="0"/>
    <x v="0"/>
    <m/>
    <x v="0"/>
    <x v="0"/>
    <x v="0"/>
    <x v="0"/>
    <x v="0"/>
    <s v="PRODUCED WATER"/>
    <m/>
    <x v="0"/>
    <s v="ENERGY LABS CASPER ID No C05120781-019"/>
    <m/>
    <s v="8582-13418"/>
    <d v="2005-12-29T00:00:00"/>
    <x v="0"/>
    <x v="0"/>
  </r>
  <r>
    <x v="1"/>
    <s v="T30N R108W S04 fLANCE"/>
    <n v="5557"/>
    <x v="0"/>
    <x v="4"/>
    <s v="PINEDALE"/>
    <s v="SE SE"/>
    <n v="4"/>
    <n v="30"/>
    <n v="108"/>
    <n v="42.592762"/>
    <n v="-109.718086"/>
    <s v="4903523408"/>
    <s v="16-4 RIVERSIDE"/>
    <x v="0"/>
    <x v="22"/>
    <m/>
    <m/>
    <s v=""/>
    <x v="0"/>
    <m/>
    <m/>
    <n v="13585"/>
    <m/>
    <x v="1"/>
    <m/>
    <n v="6.6"/>
    <x v="1"/>
    <n v="99"/>
    <n v="11"/>
    <n v="3628"/>
    <n v="28"/>
    <x v="1"/>
    <n v="5522"/>
    <n v="586"/>
    <n v="0"/>
    <x v="1"/>
    <n v="46"/>
    <n v="10030"/>
    <x v="0"/>
    <s v="ULTRA RESOURCES INC"/>
    <n v="4.9401000000000002"/>
    <n v="0.90519000000000005"/>
    <n v="157.81799999999998"/>
    <n v="0.71623999999999999"/>
    <n v="164.37952999999999"/>
    <n v="155.77562"/>
    <n v="9.6045399999999983"/>
    <n v="0"/>
    <x v="1"/>
    <n v="0.95772000000000013"/>
    <n v="166.33787999999998"/>
    <n v="-5.921520732760927E-3"/>
    <n v="9920"/>
    <n v="-5.5137844611528822E-3"/>
    <n v="3.0053012075165322E-2"/>
    <n v="5.5067075565917488E-3"/>
    <n v="0.96444028036824292"/>
    <n v="0.93650117459715143"/>
    <n v="5.7741147115738155E-2"/>
    <n v="5.7576782871105502E-3"/>
    <x v="1"/>
    <n v="49.03"/>
    <x v="1"/>
    <n v="9475"/>
    <n v="0.65800000000000003"/>
    <x v="2"/>
    <n v="0"/>
    <x v="2"/>
    <x v="1"/>
    <n v="0"/>
    <x v="1"/>
    <x v="1"/>
    <x v="1"/>
    <n v="0"/>
    <x v="1"/>
    <x v="3"/>
    <x v="1"/>
    <x v="1"/>
    <x v="0"/>
    <x v="0"/>
    <x v="0"/>
    <x v="0"/>
    <x v="0"/>
    <x v="0"/>
    <x v="0"/>
    <x v="0"/>
    <x v="0"/>
    <m/>
    <x v="0"/>
    <x v="0"/>
    <x v="0"/>
    <x v="0"/>
    <x v="0"/>
    <m/>
    <m/>
    <x v="0"/>
    <s v="ENERGY LABS CASPER ID No C07070799-008"/>
    <m/>
    <m/>
    <d v="2007-07-26T00:00:00"/>
    <x v="0"/>
    <x v="0"/>
  </r>
  <r>
    <x v="1"/>
    <s v="T30N R108W S05 fLANCE"/>
    <n v="5549"/>
    <x v="0"/>
    <x v="4"/>
    <s v="PINEDALE"/>
    <s v="SE NW"/>
    <n v="5"/>
    <n v="30"/>
    <n v="108"/>
    <n v="42.600160000000002"/>
    <n v="-109.747231"/>
    <s v="4903523786"/>
    <s v="6-5 WARBONNET"/>
    <x v="0"/>
    <x v="22"/>
    <m/>
    <m/>
    <n v="4507"/>
    <x v="0"/>
    <n v="8516"/>
    <n v="13023"/>
    <n v="13150"/>
    <n v="13127"/>
    <x v="1"/>
    <m/>
    <n v="6.8"/>
    <x v="1"/>
    <n v="125"/>
    <n v="16"/>
    <n v="4530"/>
    <n v="55"/>
    <x v="1"/>
    <n v="6810"/>
    <n v="1086"/>
    <n v="0"/>
    <x v="1"/>
    <n v="10"/>
    <n v="12300"/>
    <x v="0"/>
    <s v="ULTRA RESOURCES INC"/>
    <n v="6.2374999999999998"/>
    <n v="1.31664"/>
    <n v="197.05500000000001"/>
    <n v="1.4068999999999998"/>
    <n v="206.01603999999998"/>
    <n v="192.11009999999999"/>
    <n v="17.799539999999997"/>
    <n v="0"/>
    <x v="1"/>
    <n v="0.20820000000000002"/>
    <n v="210.11784"/>
    <n v="-9.8569239303467095E-3"/>
    <n v="12632"/>
    <n v="1.3316220118722926E-2"/>
    <n v="3.0276768740919398E-2"/>
    <n v="6.3909586845762112E-3"/>
    <n v="0.96333227257450449"/>
    <n v="0.91429694879787449"/>
    <n v="8.4712178651750833E-2"/>
    <n v="9.9087255037458993E-4"/>
    <x v="1"/>
    <n v="16.760000000000002"/>
    <x v="1"/>
    <n v="11841"/>
    <n v="0.52700000000000002"/>
    <x v="2"/>
    <n v="0"/>
    <x v="2"/>
    <x v="1"/>
    <n v="0"/>
    <x v="1"/>
    <x v="1"/>
    <x v="1"/>
    <n v="0"/>
    <x v="1"/>
    <x v="3"/>
    <x v="1"/>
    <x v="1"/>
    <x v="0"/>
    <x v="0"/>
    <x v="0"/>
    <x v="0"/>
    <x v="0"/>
    <x v="0"/>
    <x v="0"/>
    <x v="0"/>
    <x v="0"/>
    <m/>
    <x v="0"/>
    <x v="0"/>
    <x v="0"/>
    <x v="0"/>
    <x v="0"/>
    <m/>
    <m/>
    <x v="0"/>
    <s v="ENERGY LABS CASPER ID No C07050862-017"/>
    <m/>
    <s v="8516-13023"/>
    <d v="2007-05-30T00:00:00"/>
    <x v="0"/>
    <x v="0"/>
  </r>
  <r>
    <x v="1"/>
    <s v="T30N R108W S05 fLANCE"/>
    <n v="5436"/>
    <x v="0"/>
    <x v="4"/>
    <s v="PINEDALE"/>
    <s v="SW SE"/>
    <n v="5"/>
    <n v="30"/>
    <n v="108"/>
    <n v="42.593609999999998"/>
    <n v="-109.73973599999999"/>
    <s v="4903523386"/>
    <s v="9-5D WARBONNET"/>
    <x v="0"/>
    <x v="22"/>
    <m/>
    <m/>
    <n v="5308"/>
    <x v="0"/>
    <n v="7978"/>
    <n v="13286"/>
    <n v="13462"/>
    <n v="13438"/>
    <x v="2"/>
    <m/>
    <n v="7.17"/>
    <x v="1"/>
    <n v="98"/>
    <n v="14"/>
    <n v="3735"/>
    <n v="29"/>
    <x v="1"/>
    <n v="5650"/>
    <n v="668"/>
    <n v="0"/>
    <x v="1"/>
    <n v="53"/>
    <n v="11840"/>
    <x v="0"/>
    <s v="ULTRA RESOURCES INC"/>
    <n v="4.8902000000000001"/>
    <n v="1.1520600000000001"/>
    <n v="162.4725"/>
    <n v="0.74181999999999992"/>
    <n v="169.25657999999999"/>
    <n v="159.38649999999998"/>
    <n v="10.948519999999998"/>
    <n v="0"/>
    <x v="1"/>
    <n v="1.1034600000000001"/>
    <n v="171.43848"/>
    <n v="-6.404260748600267E-3"/>
    <n v="10247"/>
    <n v="-7.212387377190202E-2"/>
    <n v="2.8892229773282672E-2"/>
    <n v="6.8065891441266282E-3"/>
    <n v="0.96430118108259066"/>
    <n v="0.92970084662439834"/>
    <n v="6.3862675404028305E-2"/>
    <n v="6.4364779715732441E-3"/>
    <x v="1"/>
    <n v="43.95"/>
    <x v="1"/>
    <n v="9745"/>
    <n v="0.56000000000000005"/>
    <x v="2"/>
    <n v="19700"/>
    <x v="2"/>
    <x v="1"/>
    <n v="0"/>
    <x v="1"/>
    <x v="1"/>
    <x v="1"/>
    <n v="0"/>
    <x v="1"/>
    <x v="3"/>
    <x v="1"/>
    <x v="1"/>
    <x v="0"/>
    <x v="0"/>
    <x v="0"/>
    <x v="0"/>
    <x v="0"/>
    <x v="0"/>
    <x v="0"/>
    <x v="0"/>
    <x v="0"/>
    <m/>
    <x v="0"/>
    <x v="0"/>
    <x v="0"/>
    <x v="0"/>
    <x v="0"/>
    <s v="PRODUCED WATER"/>
    <m/>
    <x v="0"/>
    <s v="ENERGY LABS CASPER ID No C05120781-001"/>
    <m/>
    <s v="7978-13286"/>
    <d v="2005-12-29T00:00:00"/>
    <x v="0"/>
    <x v="0"/>
  </r>
  <r>
    <x v="1"/>
    <s v="T30N R108W S10 fLANCE"/>
    <n v="5899"/>
    <x v="0"/>
    <x v="4"/>
    <s v="PINEDALE"/>
    <s v="SE SE"/>
    <n v="10"/>
    <n v="30"/>
    <n v="108"/>
    <n v="42.577826000000002"/>
    <n v="-109.69710600000001"/>
    <s v="4903523413"/>
    <s v="WARBONNET 16B-10D"/>
    <x v="0"/>
    <x v="22"/>
    <m/>
    <m/>
    <n v="5485"/>
    <x v="0"/>
    <n v="7994"/>
    <n v="13479"/>
    <n v="13850"/>
    <m/>
    <x v="1"/>
    <m/>
    <n v="6.82"/>
    <x v="1"/>
    <n v="66"/>
    <n v="9"/>
    <n v="3475"/>
    <n v="45"/>
    <x v="1"/>
    <n v="5212"/>
    <n v="881"/>
    <n v="0"/>
    <x v="1"/>
    <n v="20"/>
    <n v="9450"/>
    <x v="0"/>
    <s v="ULTRA RESOURCES INC"/>
    <n v="3.2934000000000001"/>
    <n v="0.74060999999999999"/>
    <n v="151.16249999999999"/>
    <n v="1.1511"/>
    <n v="156.34761"/>
    <n v="147.03052"/>
    <n v="14.439589999999999"/>
    <n v="0"/>
    <x v="1"/>
    <n v="0.41640000000000005"/>
    <n v="161.88651000000002"/>
    <n v="-1.7405110426248486E-2"/>
    <n v="9708"/>
    <n v="1.3466958972752897E-2"/>
    <n v="2.1064600859584615E-2"/>
    <n v="4.7369448116283963E-3"/>
    <n v="0.97419845432878704"/>
    <n v="0.90823206949115143"/>
    <n v="8.9195758188869462E-2"/>
    <n v="2.5721723199789779E-3"/>
    <x v="1"/>
    <n v="53.4"/>
    <x v="1"/>
    <n v="9077"/>
    <n v="0.66"/>
    <x v="2"/>
    <n v="16700"/>
    <x v="2"/>
    <x v="1"/>
    <n v="0"/>
    <x v="1"/>
    <x v="1"/>
    <x v="1"/>
    <n v="0"/>
    <x v="1"/>
    <x v="3"/>
    <x v="1"/>
    <x v="1"/>
    <x v="0"/>
    <x v="0"/>
    <x v="0"/>
    <x v="0"/>
    <x v="0"/>
    <x v="0"/>
    <x v="0"/>
    <x v="0"/>
    <x v="0"/>
    <m/>
    <x v="0"/>
    <x v="0"/>
    <x v="0"/>
    <x v="0"/>
    <x v="0"/>
    <m/>
    <m/>
    <x v="0"/>
    <s v="ENERGY LABS CASPER ID No C07050862-016"/>
    <m/>
    <s v="7994-13479"/>
    <d v="2007-05-30T00:00:00"/>
    <x v="0"/>
    <x v="0"/>
  </r>
  <r>
    <x v="1"/>
    <s v="T30N R108W S10 fLANCE"/>
    <n v="5551"/>
    <x v="0"/>
    <x v="4"/>
    <s v="PINEDALE"/>
    <s v="NE NW"/>
    <n v="10"/>
    <n v="30"/>
    <n v="108"/>
    <n v="42.589153000000003"/>
    <n v="-109.707337"/>
    <s v="4903523388"/>
    <s v="3-10 WARBONNET"/>
    <x v="0"/>
    <x v="22"/>
    <m/>
    <m/>
    <n v="4962"/>
    <x v="0"/>
    <n v="8538"/>
    <n v="13500"/>
    <n v="13600"/>
    <n v="13577"/>
    <x v="1"/>
    <m/>
    <n v="6.91"/>
    <x v="1"/>
    <n v="151"/>
    <n v="19"/>
    <n v="4175"/>
    <n v="60"/>
    <x v="1"/>
    <n v="6393"/>
    <n v="915"/>
    <n v="0"/>
    <x v="1"/>
    <n v="6"/>
    <n v="11800"/>
    <x v="0"/>
    <s v="ULTRA RESOURCES INC"/>
    <n v="7.5349000000000004"/>
    <n v="1.56351"/>
    <n v="181.61250000000001"/>
    <n v="1.5347999999999999"/>
    <n v="192.24570999999997"/>
    <n v="180.34653"/>
    <n v="14.996849999999998"/>
    <n v="0"/>
    <x v="1"/>
    <n v="0.12492"/>
    <n v="195.4683"/>
    <n v="-8.3117708333522063E-3"/>
    <n v="11719"/>
    <n v="-3.4440239806114207E-3"/>
    <n v="3.9194112576036166E-2"/>
    <n v="8.1328732901243938E-3"/>
    <n v="0.95267301413383942"/>
    <n v="0.9226382487595175"/>
    <n v="7.6722670632527107E-2"/>
    <n v="6.3908060795535651E-4"/>
    <x v="1"/>
    <n v="32.549999999999997"/>
    <x v="1"/>
    <n v="11024"/>
    <n v="0.54900000000000004"/>
    <x v="2"/>
    <n v="0"/>
    <x v="2"/>
    <x v="1"/>
    <n v="0"/>
    <x v="1"/>
    <x v="1"/>
    <x v="1"/>
    <n v="0"/>
    <x v="1"/>
    <x v="3"/>
    <x v="1"/>
    <x v="1"/>
    <x v="0"/>
    <x v="0"/>
    <x v="0"/>
    <x v="0"/>
    <x v="0"/>
    <x v="0"/>
    <x v="0"/>
    <x v="0"/>
    <x v="0"/>
    <m/>
    <x v="0"/>
    <x v="0"/>
    <x v="0"/>
    <x v="0"/>
    <x v="0"/>
    <m/>
    <m/>
    <x v="0"/>
    <s v="ENERGY LABS CASPER ID No C07050862-014"/>
    <m/>
    <s v="8538-13500"/>
    <d v="2007-05-30T00:00:00"/>
    <x v="0"/>
    <x v="0"/>
  </r>
  <r>
    <x v="1"/>
    <s v="T30N R108W S10 fLANCE"/>
    <n v="5550"/>
    <x v="0"/>
    <x v="4"/>
    <s v="PINEDALE"/>
    <s v="NE NE"/>
    <n v="10"/>
    <n v="30"/>
    <n v="108"/>
    <n v="42.588026999999997"/>
    <n v="-109.699241"/>
    <s v="4903523758"/>
    <s v="1-10 WARBONNET PAD"/>
    <x v="0"/>
    <x v="22"/>
    <m/>
    <m/>
    <n v="5020"/>
    <x v="0"/>
    <n v="8555"/>
    <n v="13575"/>
    <n v="13700"/>
    <n v="13354"/>
    <x v="1"/>
    <m/>
    <n v="6.89"/>
    <x v="1"/>
    <n v="148"/>
    <n v="17"/>
    <n v="3990"/>
    <n v="60"/>
    <x v="1"/>
    <n v="6045"/>
    <n v="988"/>
    <n v="0"/>
    <x v="1"/>
    <n v="15"/>
    <n v="11130"/>
    <x v="0"/>
    <s v="ULTRA RESOURCES INC"/>
    <n v="7.3852000000000002"/>
    <n v="1.39893"/>
    <n v="173.565"/>
    <n v="1.5347999999999999"/>
    <n v="183.88392999999999"/>
    <n v="170.52945"/>
    <n v="16.19332"/>
    <n v="0"/>
    <x v="1"/>
    <n v="0.31230000000000002"/>
    <n v="187.03506999999999"/>
    <n v="-8.4954936252928485E-3"/>
    <n v="11263"/>
    <n v="5.939356048765239E-3"/>
    <n v="4.0162291506386665E-2"/>
    <n v="7.6076794747643259E-3"/>
    <n v="0.95223002901884901"/>
    <n v="0.91175120259532083"/>
    <n v="8.6579057072023985E-2"/>
    <n v="1.669740332655261E-3"/>
    <x v="1"/>
    <n v="54.65"/>
    <x v="1"/>
    <n v="10518"/>
    <n v="0.58099999999999996"/>
    <x v="2"/>
    <n v="0"/>
    <x v="2"/>
    <x v="1"/>
    <n v="0"/>
    <x v="1"/>
    <x v="1"/>
    <x v="1"/>
    <n v="0"/>
    <x v="1"/>
    <x v="3"/>
    <x v="1"/>
    <x v="1"/>
    <x v="0"/>
    <x v="0"/>
    <x v="0"/>
    <x v="0"/>
    <x v="0"/>
    <x v="0"/>
    <x v="0"/>
    <x v="0"/>
    <x v="0"/>
    <m/>
    <x v="0"/>
    <x v="0"/>
    <x v="0"/>
    <x v="0"/>
    <x v="0"/>
    <m/>
    <m/>
    <x v="0"/>
    <s v="EMERGY LABS CASPER ID No C07050862-015"/>
    <m/>
    <s v="8555-13575"/>
    <d v="2007-05-30T00:00:00"/>
    <x v="0"/>
    <x v="0"/>
  </r>
  <r>
    <x v="1"/>
    <s v="T30N R108W S10 fLANCE"/>
    <n v="5552"/>
    <x v="0"/>
    <x v="4"/>
    <s v="PINEDALE"/>
    <s v="SE SE"/>
    <n v="10"/>
    <n v="30"/>
    <n v="108"/>
    <n v="42.577795000000002"/>
    <n v="-109.697141"/>
    <s v="4903523411"/>
    <s v="16-10 WARBONNET"/>
    <x v="0"/>
    <x v="22"/>
    <m/>
    <m/>
    <n v="4924"/>
    <x v="0"/>
    <n v="8686"/>
    <n v="13610"/>
    <n v="13700"/>
    <m/>
    <x v="1"/>
    <m/>
    <n v="6.82"/>
    <x v="1"/>
    <n v="66"/>
    <n v="9"/>
    <n v="3475"/>
    <n v="45"/>
    <x v="1"/>
    <n v="5212"/>
    <n v="861"/>
    <n v="0"/>
    <x v="1"/>
    <n v="20"/>
    <n v="9450"/>
    <x v="0"/>
    <s v="ULTRA RESOURCES INC"/>
    <n v="3.2934000000000001"/>
    <n v="0.74060999999999999"/>
    <n v="151.16249999999999"/>
    <n v="1.1511"/>
    <n v="156.34761"/>
    <n v="147.03052"/>
    <n v="14.111789999999999"/>
    <n v="0"/>
    <x v="1"/>
    <n v="0.41640000000000005"/>
    <n v="161.55871000000002"/>
    <n v="-1.6391935838205467E-2"/>
    <n v="9688"/>
    <n v="1.2435991221653255E-2"/>
    <n v="2.1064600859584615E-2"/>
    <n v="4.7369448116283963E-3"/>
    <n v="0.97419845432878704"/>
    <n v="0.91007485761677587"/>
    <n v="8.7347751167361987E-2"/>
    <n v="2.5773912158620232E-3"/>
    <x v="1"/>
    <n v="53.4"/>
    <x v="1"/>
    <n v="9077"/>
    <n v="0.65900000000000003"/>
    <x v="2"/>
    <n v="0"/>
    <x v="2"/>
    <x v="1"/>
    <n v="0"/>
    <x v="1"/>
    <x v="1"/>
    <x v="1"/>
    <n v="0"/>
    <x v="1"/>
    <x v="3"/>
    <x v="1"/>
    <x v="1"/>
    <x v="0"/>
    <x v="0"/>
    <x v="0"/>
    <x v="0"/>
    <x v="0"/>
    <x v="0"/>
    <x v="0"/>
    <x v="0"/>
    <x v="0"/>
    <m/>
    <x v="0"/>
    <x v="0"/>
    <x v="0"/>
    <x v="0"/>
    <x v="0"/>
    <m/>
    <m/>
    <x v="0"/>
    <s v="ENERGY LABS CASPER ID No C07050862-016"/>
    <m/>
    <s v="8686-13610"/>
    <d v="2007-05-30T00:00:00"/>
    <x v="0"/>
    <x v="0"/>
  </r>
  <r>
    <x v="1"/>
    <s v="T30N R108W S11 fLANCE"/>
    <n v="5900"/>
    <x v="0"/>
    <x v="4"/>
    <s v="PINEDALE"/>
    <s v="SW SW"/>
    <n v="11"/>
    <n v="30"/>
    <n v="108"/>
    <n v="42.577979999999997"/>
    <n v="-109.69294600000001"/>
    <s v="4903522939"/>
    <s v="WARBONNET 13-11 PAD"/>
    <x v="0"/>
    <x v="22"/>
    <m/>
    <m/>
    <n v="5485"/>
    <x v="0"/>
    <n v="7994"/>
    <n v="13479"/>
    <n v="13600"/>
    <n v="13570"/>
    <x v="2"/>
    <m/>
    <n v="7.03"/>
    <x v="1"/>
    <n v="75"/>
    <n v="11"/>
    <n v="3254"/>
    <n v="37"/>
    <x v="1"/>
    <n v="4653"/>
    <n v="741"/>
    <n v="0"/>
    <x v="1"/>
    <n v="11"/>
    <n v="8556"/>
    <x v="0"/>
    <s v="ULTRA RESOURCES INC"/>
    <n v="3.7425000000000002"/>
    <n v="0.90519000000000005"/>
    <n v="141.54899999999998"/>
    <n v="0.94645999999999997"/>
    <n v="147.14314999999999"/>
    <n v="131.26113000000001"/>
    <n v="12.144989999999998"/>
    <n v="0"/>
    <x v="1"/>
    <n v="0.22902000000000003"/>
    <n v="143.63514000000001"/>
    <n v="1.2064208782574465E-2"/>
    <n v="8782"/>
    <n v="1.3034952128273157E-2"/>
    <n v="2.5434415397522756E-2"/>
    <n v="6.1517644552260848E-3"/>
    <n v="0.96841382014725108"/>
    <n v="0.91385109521249464"/>
    <n v="8.4554448166374863E-2"/>
    <n v="1.5944566211304561E-3"/>
    <x v="1"/>
    <n v="44.97"/>
    <x v="1"/>
    <n v="8352"/>
    <n v="0.64100000000000001"/>
    <x v="2"/>
    <n v="17200"/>
    <x v="2"/>
    <x v="1"/>
    <n v="0"/>
    <x v="1"/>
    <x v="1"/>
    <x v="1"/>
    <n v="0"/>
    <x v="1"/>
    <x v="3"/>
    <x v="1"/>
    <x v="1"/>
    <x v="0"/>
    <x v="0"/>
    <x v="0"/>
    <x v="0"/>
    <x v="0"/>
    <x v="0"/>
    <x v="0"/>
    <x v="0"/>
    <x v="0"/>
    <m/>
    <x v="0"/>
    <x v="0"/>
    <x v="0"/>
    <x v="0"/>
    <x v="0"/>
    <s v="PRODUCTION WATER"/>
    <m/>
    <x v="0"/>
    <s v="ENERGY LABS CASPER ID No C07110270-023"/>
    <m/>
    <s v="7994-13479"/>
    <d v="2007-12-19T00:00:00"/>
    <x v="0"/>
    <x v="0"/>
  </r>
  <r>
    <x v="1"/>
    <s v="T30N R108W S14 fLANCE"/>
    <n v="5553"/>
    <x v="0"/>
    <x v="4"/>
    <s v="PINEDALE"/>
    <s v="SW NW"/>
    <n v="14"/>
    <n v="30"/>
    <n v="108"/>
    <n v="42.570723999999998"/>
    <n v="-109.693729"/>
    <s v="4903523377"/>
    <s v="5-14 WARBONNET"/>
    <x v="0"/>
    <x v="22"/>
    <m/>
    <m/>
    <n v="2726"/>
    <x v="0"/>
    <n v="10934"/>
    <n v="13660"/>
    <n v="13796"/>
    <m/>
    <x v="1"/>
    <m/>
    <n v="6.87"/>
    <x v="1"/>
    <n v="71"/>
    <n v="9"/>
    <n v="3780"/>
    <n v="44"/>
    <x v="1"/>
    <n v="5767"/>
    <n v="1071"/>
    <n v="0"/>
    <x v="1"/>
    <n v="10"/>
    <n v="10680"/>
    <x v="0"/>
    <s v="ULTRA RESOURCES INC"/>
    <n v="3.5428999999999999"/>
    <n v="0.74060999999999999"/>
    <n v="164.43"/>
    <n v="1.1255199999999999"/>
    <n v="169.83902999999998"/>
    <n v="162.68707000000001"/>
    <n v="17.55369"/>
    <n v="0"/>
    <x v="1"/>
    <n v="0.20820000000000002"/>
    <n v="180.44896"/>
    <n v="-3.0289162925625914E-2"/>
    <n v="10752"/>
    <n v="3.3594624860022394E-3"/>
    <n v="2.0860340523612273E-2"/>
    <n v="4.3606584422909156E-3"/>
    <n v="0.97477900103409676"/>
    <n v="0.90156834375770301"/>
    <n v="9.7277867381446809E-2"/>
    <n v="1.1537888608501817E-3"/>
    <x v="1"/>
    <n v="2.92"/>
    <x v="1"/>
    <n v="10003"/>
    <n v="0.60499999999999998"/>
    <x v="2"/>
    <n v="0"/>
    <x v="2"/>
    <x v="1"/>
    <n v="0"/>
    <x v="1"/>
    <x v="1"/>
    <x v="1"/>
    <n v="0"/>
    <x v="1"/>
    <x v="3"/>
    <x v="1"/>
    <x v="1"/>
    <x v="0"/>
    <x v="0"/>
    <x v="0"/>
    <x v="0"/>
    <x v="0"/>
    <x v="0"/>
    <x v="0"/>
    <x v="0"/>
    <x v="0"/>
    <m/>
    <x v="0"/>
    <x v="0"/>
    <x v="0"/>
    <x v="0"/>
    <x v="0"/>
    <m/>
    <m/>
    <x v="0"/>
    <s v="ENERGY LABS CASPER ID No C07050862-011"/>
    <m/>
    <s v="10934-13660"/>
    <d v="2007-05-30T00:00:00"/>
    <x v="0"/>
    <x v="0"/>
  </r>
  <r>
    <x v="1"/>
    <s v="T30N R108W S15 fLANCE"/>
    <n v="5438"/>
    <x v="0"/>
    <x v="4"/>
    <s v="PINEDALE"/>
    <s v="NE NE"/>
    <n v="15"/>
    <n v="30"/>
    <n v="108"/>
    <n v="42.572932000000002"/>
    <n v="-109.699478"/>
    <s v="4903523337"/>
    <s v="7-15D"/>
    <x v="0"/>
    <x v="22"/>
    <m/>
    <m/>
    <n v="4286"/>
    <x v="0"/>
    <n v="9279"/>
    <n v="13565"/>
    <n v="13880"/>
    <m/>
    <x v="2"/>
    <m/>
    <n v="7.33"/>
    <x v="1"/>
    <n v="77"/>
    <n v="12"/>
    <n v="3810"/>
    <n v="30"/>
    <x v="1"/>
    <n v="5700"/>
    <n v="927"/>
    <n v="0"/>
    <x v="1"/>
    <n v="25"/>
    <n v="11940"/>
    <x v="0"/>
    <s v="ULTRA RESOURCES INC"/>
    <n v="3.8422999999999998"/>
    <n v="0.98748000000000002"/>
    <n v="165.73500000000001"/>
    <n v="0.76739999999999997"/>
    <n v="171.33217999999999"/>
    <n v="160.797"/>
    <n v="15.193529999999999"/>
    <n v="0"/>
    <x v="1"/>
    <n v="0.52050000000000007"/>
    <n v="176.51103000000001"/>
    <n v="-1.4888460809684948E-2"/>
    <n v="10581"/>
    <n v="-6.0343679232716128E-2"/>
    <n v="2.2426026447571027E-2"/>
    <n v="5.7635407429007211E-3"/>
    <n v="0.97181043280952828"/>
    <n v="0.91097423203524441"/>
    <n v="8.607694374680154E-2"/>
    <n v="2.9488242179539718E-3"/>
    <x v="1"/>
    <n v="13.74"/>
    <x v="1"/>
    <n v="9930"/>
    <n v="0.54300000000000004"/>
    <x v="2"/>
    <n v="20200"/>
    <x v="2"/>
    <x v="1"/>
    <n v="0"/>
    <x v="1"/>
    <x v="1"/>
    <x v="1"/>
    <n v="0"/>
    <x v="1"/>
    <x v="3"/>
    <x v="1"/>
    <x v="1"/>
    <x v="0"/>
    <x v="0"/>
    <x v="0"/>
    <x v="0"/>
    <x v="0"/>
    <x v="0"/>
    <x v="0"/>
    <x v="0"/>
    <x v="0"/>
    <m/>
    <x v="0"/>
    <x v="0"/>
    <x v="0"/>
    <x v="0"/>
    <x v="0"/>
    <s v="PRODUCED WATER"/>
    <m/>
    <x v="0"/>
    <s v="ENERGY LABS CASPER ID No C05120781-003"/>
    <m/>
    <s v="9279-13565"/>
    <d v="2005-12-29T00:00:00"/>
    <x v="0"/>
    <x v="0"/>
  </r>
  <r>
    <x v="1"/>
    <s v="T30N R108W S15 fLANCE"/>
    <n v="5554"/>
    <x v="0"/>
    <x v="4"/>
    <s v="PINEDALE"/>
    <s v="NE SE"/>
    <n v="15"/>
    <n v="30"/>
    <n v="108"/>
    <n v="42.56718"/>
    <n v="-109.698002"/>
    <s v="4903523338"/>
    <s v="9-15 WARBONNET"/>
    <x v="0"/>
    <x v="22"/>
    <m/>
    <m/>
    <n v="4742"/>
    <x v="0"/>
    <n v="8885"/>
    <n v="13627"/>
    <n v="13720"/>
    <m/>
    <x v="1"/>
    <m/>
    <n v="6.88"/>
    <x v="1"/>
    <n v="93"/>
    <n v="13"/>
    <n v="4220"/>
    <n v="55"/>
    <x v="1"/>
    <n v="6706"/>
    <n v="988"/>
    <n v="0"/>
    <x v="1"/>
    <n v="8"/>
    <n v="11740"/>
    <x v="0"/>
    <s v="ULTRA RESOURCES INC"/>
    <n v="4.6406999999999998"/>
    <n v="1.0697700000000001"/>
    <n v="183.57"/>
    <n v="1.4068999999999998"/>
    <n v="190.68736999999999"/>
    <n v="189.17625999999998"/>
    <n v="16.19332"/>
    <n v="0"/>
    <x v="1"/>
    <n v="0.16656000000000001"/>
    <n v="205.53613999999999"/>
    <n v="-3.7475741911427725E-2"/>
    <n v="12083"/>
    <n v="1.4397850816437897E-2"/>
    <n v="2.4336693090895322E-2"/>
    <n v="5.610072654523476E-3"/>
    <n v="0.97005323425458123"/>
    <n v="0.92040387641803523"/>
    <n v="7.8785755147488909E-2"/>
    <n v="8.1036843447580571E-4"/>
    <x v="1"/>
    <n v="6.5"/>
    <x v="1"/>
    <n v="11370"/>
    <n v="0.54100000000000004"/>
    <x v="2"/>
    <n v="0"/>
    <x v="2"/>
    <x v="1"/>
    <n v="0"/>
    <x v="1"/>
    <x v="1"/>
    <x v="1"/>
    <n v="0"/>
    <x v="1"/>
    <x v="3"/>
    <x v="1"/>
    <x v="1"/>
    <x v="0"/>
    <x v="0"/>
    <x v="0"/>
    <x v="0"/>
    <x v="0"/>
    <x v="0"/>
    <x v="0"/>
    <x v="0"/>
    <x v="0"/>
    <m/>
    <x v="0"/>
    <x v="0"/>
    <x v="0"/>
    <x v="0"/>
    <x v="0"/>
    <m/>
    <m/>
    <x v="0"/>
    <s v="ENERGY LABS CASPER ID No C07050862-012"/>
    <m/>
    <s v="8885-13627"/>
    <d v="2007-05-30T00:00:00"/>
    <x v="0"/>
    <x v="0"/>
  </r>
  <r>
    <x v="1"/>
    <s v="T30N R108W S15 fLANCE"/>
    <n v="5902"/>
    <x v="0"/>
    <x v="4"/>
    <s v="PINEDALE"/>
    <s v="NE NE"/>
    <n v="15"/>
    <n v="30"/>
    <n v="108"/>
    <n v="42.572932000000002"/>
    <n v="-109.699478"/>
    <s v="4903523337"/>
    <s v="WARBONNET 7-15D PROD"/>
    <x v="0"/>
    <x v="22"/>
    <m/>
    <m/>
    <n v="4377"/>
    <x v="0"/>
    <n v="9279"/>
    <n v="13656"/>
    <n v="13880"/>
    <m/>
    <x v="1"/>
    <m/>
    <n v="7.33"/>
    <x v="1"/>
    <n v="77"/>
    <n v="12"/>
    <n v="3810"/>
    <n v="30"/>
    <x v="1"/>
    <n v="5700"/>
    <n v="927"/>
    <n v="0"/>
    <x v="1"/>
    <n v="25"/>
    <n v="11940"/>
    <x v="0"/>
    <s v="ULTRA RESOURCES INC"/>
    <n v="3.8422999999999998"/>
    <n v="0.98748000000000002"/>
    <n v="165.73500000000001"/>
    <n v="0.76739999999999997"/>
    <n v="171.33217999999999"/>
    <n v="160.797"/>
    <n v="15.193529999999999"/>
    <n v="0"/>
    <x v="1"/>
    <n v="0.52050000000000007"/>
    <n v="176.51103000000001"/>
    <n v="-1.4888460809684948E-2"/>
    <n v="10581"/>
    <n v="-6.0343679232716128E-2"/>
    <n v="2.2426026447571027E-2"/>
    <n v="5.7635407429007211E-3"/>
    <n v="0.97181043280952828"/>
    <n v="0.91097423203524441"/>
    <n v="8.607694374680154E-2"/>
    <n v="2.9488242179539718E-3"/>
    <x v="1"/>
    <n v="13.74"/>
    <x v="1"/>
    <n v="9930"/>
    <n v="0.54300000000000004"/>
    <x v="2"/>
    <n v="20200"/>
    <x v="2"/>
    <x v="1"/>
    <n v="0"/>
    <x v="1"/>
    <x v="1"/>
    <x v="1"/>
    <n v="0"/>
    <x v="1"/>
    <x v="3"/>
    <x v="1"/>
    <x v="1"/>
    <x v="0"/>
    <x v="0"/>
    <x v="0"/>
    <x v="0"/>
    <x v="0"/>
    <x v="0"/>
    <x v="0"/>
    <x v="0"/>
    <x v="0"/>
    <m/>
    <x v="0"/>
    <x v="0"/>
    <x v="0"/>
    <x v="0"/>
    <x v="0"/>
    <m/>
    <m/>
    <x v="0"/>
    <s v="ENERGY LABS CASPER ID No C05120781-003"/>
    <m/>
    <s v="9279-13656"/>
    <d v="2005-12-29T00:00:00"/>
    <x v="0"/>
    <x v="0"/>
  </r>
  <r>
    <x v="1"/>
    <s v="T30N R108W S15 fLANCE"/>
    <n v="5901"/>
    <x v="0"/>
    <x v="4"/>
    <s v="PINEDALE"/>
    <s v="SW NW"/>
    <n v="15"/>
    <n v="30"/>
    <n v="108"/>
    <n v="42.570044000000003"/>
    <n v="-109.711106"/>
    <s v="4903523749"/>
    <s v="WARBONNET 11D-15D"/>
    <x v="0"/>
    <x v="22"/>
    <m/>
    <m/>
    <n v="4238"/>
    <x v="0"/>
    <n v="9494"/>
    <n v="13732"/>
    <n v="13800"/>
    <n v="12441"/>
    <x v="2"/>
    <m/>
    <n v="7.5"/>
    <x v="1"/>
    <n v="80"/>
    <n v="12"/>
    <n v="3919"/>
    <n v="39"/>
    <x v="1"/>
    <n v="5560"/>
    <n v="969"/>
    <n v="0"/>
    <x v="1"/>
    <n v="6"/>
    <n v="10105"/>
    <x v="0"/>
    <s v="ULTRA RESOURCES INC"/>
    <n v="3.992"/>
    <n v="0.98748000000000002"/>
    <n v="170.47649999999999"/>
    <n v="0.99761999999999995"/>
    <n v="176.45359999999999"/>
    <n v="156.8476"/>
    <n v="15.881909999999998"/>
    <n v="0"/>
    <x v="1"/>
    <n v="0.12492"/>
    <n v="172.85443000000001"/>
    <n v="1.0303713888283605E-2"/>
    <n v="10585"/>
    <n v="2.3199613339777669E-2"/>
    <n v="2.26235112233471E-2"/>
    <n v="5.5962587331740473E-3"/>
    <n v="0.97178023004347891"/>
    <n v="0.90739705080164845"/>
    <n v="9.1880260170364145E-2"/>
    <n v="7.2268902798730702E-4"/>
    <x v="1"/>
    <n v="4.41"/>
    <x v="1"/>
    <n v="9906"/>
    <n v="0.54200000000000004"/>
    <x v="2"/>
    <n v="20300"/>
    <x v="2"/>
    <x v="1"/>
    <n v="0"/>
    <x v="1"/>
    <x v="1"/>
    <x v="1"/>
    <n v="0"/>
    <x v="1"/>
    <x v="3"/>
    <x v="1"/>
    <x v="1"/>
    <x v="0"/>
    <x v="0"/>
    <x v="0"/>
    <x v="0"/>
    <x v="0"/>
    <x v="0"/>
    <x v="0"/>
    <x v="0"/>
    <x v="0"/>
    <m/>
    <x v="0"/>
    <x v="0"/>
    <x v="0"/>
    <x v="0"/>
    <x v="0"/>
    <s v="PRODUCTION WATER"/>
    <m/>
    <x v="0"/>
    <s v="ENERGY LABS CASPER ID No C07110270-021"/>
    <m/>
    <s v="9494-13732"/>
    <d v="2007-12-19T00:00:00"/>
    <x v="0"/>
    <x v="0"/>
  </r>
  <r>
    <x v="1"/>
    <s v="T30N R108W S21 fLANCE"/>
    <n v="5904"/>
    <x v="0"/>
    <x v="4"/>
    <s v="PINEDALE"/>
    <s v="NE NE"/>
    <n v="21"/>
    <n v="30"/>
    <n v="108"/>
    <n v="42.559285000000003"/>
    <n v="-109.71812799999999"/>
    <s v="4903523767"/>
    <s v="WB 1-21"/>
    <x v="0"/>
    <x v="22"/>
    <m/>
    <m/>
    <n v="4356"/>
    <x v="0"/>
    <n v="9220"/>
    <n v="13576"/>
    <n v="13810"/>
    <n v="13787"/>
    <x v="2"/>
    <m/>
    <n v="7.07"/>
    <x v="1"/>
    <n v="105"/>
    <n v="13"/>
    <n v="4386"/>
    <n v="62"/>
    <x v="1"/>
    <n v="6384"/>
    <n v="908"/>
    <n v="0"/>
    <x v="1"/>
    <n v="0"/>
    <n v="11467"/>
    <x v="0"/>
    <s v="ULTRA RESOURCES INC"/>
    <n v="5.2394999999999996"/>
    <n v="1.0697700000000001"/>
    <n v="190.791"/>
    <n v="1.5859599999999998"/>
    <n v="198.68622999999999"/>
    <n v="180.09263999999999"/>
    <n v="14.882119999999999"/>
    <n v="0"/>
    <x v="1"/>
    <n v="0"/>
    <n v="194.97475999999997"/>
    <n v="9.4280868419297018E-3"/>
    <n v="11858"/>
    <n v="1.6763129689174705E-2"/>
    <n v="2.6370725339144033E-2"/>
    <n v="5.3842181212054811E-3"/>
    <n v="0.96824505653965054"/>
    <n v="0.92367155625682018"/>
    <n v="7.6328443743179888E-2"/>
    <n v="0"/>
    <x v="1"/>
    <n v="63.1"/>
    <x v="1"/>
    <n v="11190"/>
    <n v="0.55000000000000004"/>
    <x v="2"/>
    <n v="20200"/>
    <x v="2"/>
    <x v="1"/>
    <n v="0"/>
    <x v="1"/>
    <x v="1"/>
    <x v="1"/>
    <n v="0"/>
    <x v="1"/>
    <x v="3"/>
    <x v="1"/>
    <x v="1"/>
    <x v="0"/>
    <x v="0"/>
    <x v="0"/>
    <x v="0"/>
    <x v="0"/>
    <x v="0"/>
    <x v="0"/>
    <x v="0"/>
    <x v="0"/>
    <m/>
    <x v="0"/>
    <x v="0"/>
    <x v="0"/>
    <x v="0"/>
    <x v="0"/>
    <s v="PRODUCTION WATER"/>
    <m/>
    <x v="0"/>
    <s v="ENERGY LABS CASPER ID No C07110270-019"/>
    <m/>
    <s v="9220-13576"/>
    <d v="2007-12-19T00:00:00"/>
    <x v="0"/>
    <x v="0"/>
  </r>
  <r>
    <x v="1"/>
    <s v="T30N R108W S22 fLANCE"/>
    <n v="5905"/>
    <x v="0"/>
    <x v="4"/>
    <s v="PINEDALE"/>
    <s v="SE NE"/>
    <n v="22"/>
    <n v="30"/>
    <n v="108"/>
    <n v="42.55706"/>
    <n v="-109.69575"/>
    <s v="4903522736"/>
    <s v="WB 8-22"/>
    <x v="0"/>
    <x v="22"/>
    <m/>
    <m/>
    <n v="4638"/>
    <x v="0"/>
    <n v="8999"/>
    <n v="13637"/>
    <n v="13620"/>
    <n v="13768"/>
    <x v="2"/>
    <m/>
    <n v="7.38"/>
    <x v="1"/>
    <n v="95"/>
    <n v="12"/>
    <n v="3851"/>
    <n v="37"/>
    <x v="1"/>
    <n v="5650"/>
    <n v="882"/>
    <n v="0"/>
    <x v="1"/>
    <n v="3"/>
    <n v="10108"/>
    <x v="0"/>
    <s v="ULTRA RESOURCES INC"/>
    <n v="4.7404999999999999"/>
    <n v="0.98748000000000002"/>
    <n v="167.51849999999999"/>
    <n v="0.94645999999999997"/>
    <n v="174.19293999999999"/>
    <n v="159.38649999999998"/>
    <n v="14.455979999999998"/>
    <n v="0"/>
    <x v="1"/>
    <n v="6.2460000000000002E-2"/>
    <n v="173.90493999999998"/>
    <n v="8.2735350183692853E-4"/>
    <n v="10530"/>
    <n v="2.0447717802112606E-2"/>
    <n v="2.7214076529163581E-2"/>
    <n v="5.6688864657775456E-3"/>
    <n v="0.96711703700505891"/>
    <n v="0.91651508002015358"/>
    <n v="8.3125758244705417E-2"/>
    <n v="3.5916173514104893E-4"/>
    <x v="1"/>
    <n v="19.11"/>
    <x v="1"/>
    <n v="9906"/>
    <n v="0.56000000000000005"/>
    <x v="2"/>
    <n v="0"/>
    <x v="2"/>
    <x v="1"/>
    <n v="0"/>
    <x v="1"/>
    <x v="1"/>
    <x v="1"/>
    <n v="0"/>
    <x v="1"/>
    <x v="3"/>
    <x v="1"/>
    <x v="1"/>
    <x v="0"/>
    <x v="0"/>
    <x v="0"/>
    <x v="0"/>
    <x v="0"/>
    <x v="0"/>
    <x v="0"/>
    <x v="0"/>
    <x v="0"/>
    <m/>
    <x v="0"/>
    <x v="0"/>
    <x v="0"/>
    <x v="0"/>
    <x v="0"/>
    <s v="PRODUCTION WATER"/>
    <m/>
    <x v="0"/>
    <s v="ENERGY LABS CASPER ID No C07110270-036"/>
    <m/>
    <s v="8999-13637"/>
    <d v="2007-12-19T00:00:00"/>
    <x v="0"/>
    <x v="0"/>
  </r>
  <r>
    <x v="1"/>
    <s v="T30N R108W S23 fLANCE"/>
    <n v="5906"/>
    <x v="0"/>
    <x v="4"/>
    <s v="PINEDALE"/>
    <s v="SW SE"/>
    <n v="23"/>
    <n v="30"/>
    <n v="108"/>
    <n v="42.55"/>
    <n v="-109.681667"/>
    <s v="4903522304"/>
    <s v="WB 15-23 PAD"/>
    <x v="0"/>
    <x v="22"/>
    <m/>
    <m/>
    <n v="3532"/>
    <x v="0"/>
    <n v="9135"/>
    <n v="12667"/>
    <n v="13000"/>
    <n v="12807"/>
    <x v="2"/>
    <m/>
    <n v="7.15"/>
    <x v="1"/>
    <n v="45"/>
    <n v="8"/>
    <n v="3263"/>
    <n v="37"/>
    <x v="1"/>
    <n v="4662"/>
    <n v="845"/>
    <n v="0"/>
    <x v="1"/>
    <n v="11"/>
    <n v="8466"/>
    <x v="0"/>
    <s v="ULTRA RESOURCES INC"/>
    <n v="2.2454999999999998"/>
    <n v="0.65832000000000002"/>
    <n v="141.94049999999999"/>
    <n v="0.94645999999999997"/>
    <n v="145.79077999999998"/>
    <n v="131.51501999999999"/>
    <n v="13.849549999999999"/>
    <n v="0"/>
    <x v="1"/>
    <n v="0.22902000000000003"/>
    <n v="145.59358999999998"/>
    <n v="6.7673499439934337E-4"/>
    <n v="8871"/>
    <n v="2.3360442983215088E-2"/>
    <n v="1.5402208562160104E-2"/>
    <n v="4.5155118862797777E-3"/>
    <n v="0.98008227955156013"/>
    <n v="0.90330226763417276"/>
    <n v="9.5124723554107019E-2"/>
    <n v="1.5730088117203516E-3"/>
    <x v="1"/>
    <n v="18.489999999999998"/>
    <x v="1"/>
    <n v="8278"/>
    <n v="0.64"/>
    <x v="2"/>
    <n v="17200"/>
    <x v="2"/>
    <x v="1"/>
    <n v="0"/>
    <x v="1"/>
    <x v="1"/>
    <x v="1"/>
    <n v="0"/>
    <x v="1"/>
    <x v="3"/>
    <x v="1"/>
    <x v="1"/>
    <x v="0"/>
    <x v="0"/>
    <x v="0"/>
    <x v="0"/>
    <x v="0"/>
    <x v="0"/>
    <x v="0"/>
    <x v="0"/>
    <x v="0"/>
    <m/>
    <x v="0"/>
    <x v="0"/>
    <x v="0"/>
    <x v="0"/>
    <x v="0"/>
    <s v="PRODUCTION WATER"/>
    <m/>
    <x v="0"/>
    <s v="ENERGY LABS CASPER ID No C07110270-028"/>
    <m/>
    <s v="9135-12667"/>
    <d v="2007-12-19T00:00:00"/>
    <x v="0"/>
    <x v="0"/>
  </r>
  <r>
    <x v="1"/>
    <s v="T30N R108W S23 fLANCE"/>
    <n v="5910"/>
    <x v="0"/>
    <x v="4"/>
    <s v="PINEDALE"/>
    <s v="SW NW"/>
    <n v="23"/>
    <n v="30"/>
    <n v="108"/>
    <n v="42.557519999999997"/>
    <n v="-109.69242"/>
    <s v="4903522438"/>
    <s v="WB 5-23"/>
    <x v="0"/>
    <x v="22"/>
    <m/>
    <m/>
    <n v="3860"/>
    <x v="0"/>
    <n v="8858"/>
    <n v="12718"/>
    <n v="12985"/>
    <m/>
    <x v="2"/>
    <m/>
    <n v="7.22"/>
    <x v="1"/>
    <n v="87"/>
    <n v="11"/>
    <n v="3742"/>
    <n v="47"/>
    <x v="1"/>
    <n v="5470"/>
    <n v="992"/>
    <n v="0"/>
    <x v="1"/>
    <n v="10"/>
    <n v="9898"/>
    <x v="0"/>
    <s v="ULTRA RESOURCES INC"/>
    <n v="4.3413000000000004"/>
    <n v="0.90519000000000005"/>
    <n v="162.77699999999999"/>
    <n v="1.2022599999999999"/>
    <n v="169.22574999999998"/>
    <n v="154.30869999999999"/>
    <n v="16.258879999999998"/>
    <n v="0"/>
    <x v="1"/>
    <n v="0.20820000000000002"/>
    <n v="170.77578"/>
    <n v="-4.5588912496953198E-3"/>
    <n v="10359"/>
    <n v="2.275756528607395E-2"/>
    <n v="2.5653897234906631E-2"/>
    <n v="5.3490086467337279E-3"/>
    <n v="0.96899709411835966"/>
    <n v="0.90357485118791425"/>
    <n v="9.5206006378656255E-2"/>
    <n v="1.2191424334293776E-3"/>
    <x v="1"/>
    <n v="37.090000000000003"/>
    <x v="1"/>
    <n v="9652"/>
    <n v="0.56000000000000005"/>
    <x v="2"/>
    <n v="19800"/>
    <x v="2"/>
    <x v="1"/>
    <n v="0"/>
    <x v="1"/>
    <x v="1"/>
    <x v="1"/>
    <n v="0"/>
    <x v="1"/>
    <x v="3"/>
    <x v="1"/>
    <x v="1"/>
    <x v="0"/>
    <x v="0"/>
    <x v="0"/>
    <x v="0"/>
    <x v="0"/>
    <x v="0"/>
    <x v="0"/>
    <x v="0"/>
    <x v="0"/>
    <m/>
    <x v="0"/>
    <x v="0"/>
    <x v="0"/>
    <x v="0"/>
    <x v="0"/>
    <s v="PRODUCTION WATER"/>
    <m/>
    <x v="0"/>
    <s v="ENERGY LABS CASPER ID No C07110270-031"/>
    <m/>
    <s v="8858-12718"/>
    <d v="2007-12-19T00:00:00"/>
    <x v="0"/>
    <x v="0"/>
  </r>
  <r>
    <x v="1"/>
    <s v="T30N R108W S23 fLANCE"/>
    <n v="5909"/>
    <x v="0"/>
    <x v="4"/>
    <s v="PINEDALE"/>
    <s v="NW NW"/>
    <n v="23"/>
    <n v="30"/>
    <n v="108"/>
    <n v="42.560707999999998"/>
    <n v="-109.693551"/>
    <s v="4903522869"/>
    <s v="WB 4-23"/>
    <x v="0"/>
    <x v="22"/>
    <m/>
    <m/>
    <n v="4390"/>
    <x v="0"/>
    <n v="8640"/>
    <n v="13030"/>
    <n v="13153"/>
    <n v="13058"/>
    <x v="2"/>
    <m/>
    <n v="7.21"/>
    <x v="1"/>
    <n v="121"/>
    <n v="14"/>
    <n v="3880"/>
    <n v="41"/>
    <x v="1"/>
    <n v="5650"/>
    <n v="1060"/>
    <n v="0"/>
    <x v="1"/>
    <n v="9"/>
    <n v="10273"/>
    <x v="0"/>
    <s v="ULTRA RESOURCES INC"/>
    <n v="6.0378999999999996"/>
    <n v="1.1520600000000001"/>
    <n v="168.78"/>
    <n v="1.04878"/>
    <n v="177.01874000000001"/>
    <n v="159.38649999999998"/>
    <n v="17.373399999999997"/>
    <n v="0"/>
    <x v="1"/>
    <n v="0.18738000000000002"/>
    <n v="176.94727999999998"/>
    <n v="2.0188378534196667E-4"/>
    <n v="10775"/>
    <n v="2.3850247054351958E-2"/>
    <n v="3.410881808332835E-2"/>
    <n v="6.5081245070437175E-3"/>
    <n v="0.95938305740962782"/>
    <n v="0.90075699383454777"/>
    <n v="9.8184046683283288E-2"/>
    <n v="1.0589594821689265E-3"/>
    <x v="1"/>
    <n v="27.15"/>
    <x v="1"/>
    <n v="10018"/>
    <n v="0.54100000000000004"/>
    <x v="2"/>
    <n v="20300"/>
    <x v="2"/>
    <x v="1"/>
    <n v="0"/>
    <x v="1"/>
    <x v="1"/>
    <x v="1"/>
    <n v="0"/>
    <x v="1"/>
    <x v="3"/>
    <x v="1"/>
    <x v="1"/>
    <x v="0"/>
    <x v="0"/>
    <x v="0"/>
    <x v="0"/>
    <x v="0"/>
    <x v="0"/>
    <x v="0"/>
    <x v="0"/>
    <x v="0"/>
    <m/>
    <x v="0"/>
    <x v="0"/>
    <x v="0"/>
    <x v="0"/>
    <x v="0"/>
    <s v="PRODUCTION WATER"/>
    <m/>
    <x v="0"/>
    <s v="ENERGY LABS CASPER ID No C07110270-030"/>
    <m/>
    <s v="8640-13030"/>
    <d v="2007-12-19T00:00:00"/>
    <x v="0"/>
    <x v="0"/>
  </r>
  <r>
    <x v="1"/>
    <s v="T30N R108W S23 fLANCE"/>
    <n v="5911"/>
    <x v="0"/>
    <x v="4"/>
    <s v="PINEDALE"/>
    <s v="SE NW"/>
    <n v="23"/>
    <n v="30"/>
    <n v="108"/>
    <n v="42.55686"/>
    <n v="-109.686894"/>
    <s v="4903522675"/>
    <s v="WB 6-23"/>
    <x v="0"/>
    <x v="22"/>
    <m/>
    <m/>
    <n v="1260"/>
    <x v="0"/>
    <n v="12000"/>
    <n v="13260"/>
    <n v="13400"/>
    <m/>
    <x v="2"/>
    <m/>
    <n v="7.14"/>
    <x v="1"/>
    <n v="68"/>
    <n v="11"/>
    <n v="3415"/>
    <n v="37"/>
    <x v="1"/>
    <n v="5070"/>
    <n v="773"/>
    <n v="0"/>
    <x v="1"/>
    <n v="8"/>
    <n v="9013"/>
    <x v="0"/>
    <s v="ULTRA RESOURCES INC"/>
    <n v="3.3932000000000002"/>
    <n v="0.90519000000000005"/>
    <n v="148.55250000000001"/>
    <n v="0.94645999999999997"/>
    <n v="153.79734999999999"/>
    <n v="143.0247"/>
    <n v="12.669469999999999"/>
    <n v="0"/>
    <x v="1"/>
    <n v="0.16656000000000001"/>
    <n v="155.86072999999999"/>
    <n v="-6.6634140468738784E-3"/>
    <n v="9382"/>
    <n v="2.0059798858385432E-2"/>
    <n v="2.2062798871371973E-2"/>
    <n v="5.8856020601135203E-3"/>
    <n v="0.97205159906851446"/>
    <n v="0.91764423277114127"/>
    <n v="8.1287120880288444E-2"/>
    <n v="1.068646348570291E-3"/>
    <x v="1"/>
    <n v="17.420000000000002"/>
    <x v="1"/>
    <n v="8836"/>
    <n v="0.59"/>
    <x v="1"/>
    <n v="18700"/>
    <x v="2"/>
    <x v="1"/>
    <n v="0"/>
    <x v="1"/>
    <x v="1"/>
    <x v="1"/>
    <n v="0"/>
    <x v="1"/>
    <x v="3"/>
    <x v="1"/>
    <x v="1"/>
    <x v="0"/>
    <x v="0"/>
    <x v="0"/>
    <x v="0"/>
    <x v="0"/>
    <x v="0"/>
    <x v="0"/>
    <x v="0"/>
    <x v="0"/>
    <m/>
    <x v="0"/>
    <x v="0"/>
    <x v="0"/>
    <x v="0"/>
    <x v="0"/>
    <s v="PRODUCTION WATER"/>
    <m/>
    <x v="0"/>
    <s v="ENERGY LABS CASPER ID No C07110270-033"/>
    <m/>
    <s v="12000-13260"/>
    <d v="2007-12-19T00:00:00"/>
    <x v="0"/>
    <x v="0"/>
  </r>
  <r>
    <x v="1"/>
    <s v="T30N R108W S25 fLANCE"/>
    <n v="5913"/>
    <x v="0"/>
    <x v="4"/>
    <s v="PINEDALE"/>
    <s v="NW NW"/>
    <n v="25"/>
    <n v="30"/>
    <n v="108"/>
    <n v="42.545209999999997"/>
    <n v="-109.674042"/>
    <s v="4903522617"/>
    <s v="WB 4-25"/>
    <x v="0"/>
    <x v="22"/>
    <m/>
    <m/>
    <n v="4746"/>
    <x v="0"/>
    <n v="8806"/>
    <n v="13552"/>
    <n v="13986"/>
    <n v="13950"/>
    <x v="2"/>
    <m/>
    <n v="7.42"/>
    <x v="1"/>
    <n v="49"/>
    <n v="9"/>
    <n v="3323"/>
    <n v="33"/>
    <x v="1"/>
    <n v="4848"/>
    <n v="806"/>
    <n v="0"/>
    <x v="1"/>
    <n v="12"/>
    <n v="8697"/>
    <x v="0"/>
    <s v="ULTRA RESOURCES INC"/>
    <n v="2.4451000000000001"/>
    <n v="0.74060999999999999"/>
    <n v="144.5505"/>
    <n v="0.84414"/>
    <n v="148.58035000000001"/>
    <n v="136.76208"/>
    <n v="13.210339999999999"/>
    <n v="0"/>
    <x v="1"/>
    <n v="0.24984000000000001"/>
    <n v="150.22226000000001"/>
    <n v="-5.4949653886891938E-3"/>
    <n v="9080"/>
    <n v="2.1544692580300388E-2"/>
    <n v="1.6456415670039814E-2"/>
    <n v="4.9845756858157885E-3"/>
    <n v="0.97855900864414436"/>
    <n v="0.91039823259216035"/>
    <n v="8.7938631731409173E-2"/>
    <n v="1.6631356764303773E-3"/>
    <x v="1"/>
    <n v="20.399999999999999"/>
    <x v="1"/>
    <n v="8517"/>
    <n v="0.61"/>
    <x v="2"/>
    <n v="18000"/>
    <x v="2"/>
    <x v="1"/>
    <n v="0"/>
    <x v="1"/>
    <x v="1"/>
    <x v="1"/>
    <n v="0"/>
    <x v="1"/>
    <x v="3"/>
    <x v="1"/>
    <x v="1"/>
    <x v="0"/>
    <x v="0"/>
    <x v="0"/>
    <x v="0"/>
    <x v="0"/>
    <x v="0"/>
    <x v="0"/>
    <x v="0"/>
    <x v="0"/>
    <m/>
    <x v="0"/>
    <x v="0"/>
    <x v="0"/>
    <x v="0"/>
    <x v="0"/>
    <s v="PRODUCTION WATER"/>
    <m/>
    <x v="0"/>
    <s v="ENERGY LABS CASPER ID No C07110270-029"/>
    <m/>
    <s v="8806-13552"/>
    <d v="2007-12-19T00:00:00"/>
    <x v="0"/>
    <x v="0"/>
  </r>
  <r>
    <x v="1"/>
    <s v="T30N R108W S25 fLANCE"/>
    <n v="5912"/>
    <x v="0"/>
    <x v="4"/>
    <s v="PINEDALE"/>
    <s v="SE NE"/>
    <n v="25"/>
    <n v="30"/>
    <n v="108"/>
    <n v="42.542023"/>
    <n v="-109.658699"/>
    <s v="4903523708"/>
    <s v="WB 8-25 PAD"/>
    <x v="0"/>
    <x v="22"/>
    <m/>
    <m/>
    <n v="4700"/>
    <x v="0"/>
    <n v="8924"/>
    <n v="13624"/>
    <n v="13720"/>
    <m/>
    <x v="2"/>
    <m/>
    <n v="7.36"/>
    <x v="1"/>
    <n v="53"/>
    <n v="7"/>
    <n v="2464"/>
    <n v="32"/>
    <x v="1"/>
    <n v="3529"/>
    <n v="1045"/>
    <n v="0"/>
    <x v="1"/>
    <n v="17"/>
    <n v="6711"/>
    <x v="0"/>
    <s v="ULTRA RESOURCES INC"/>
    <n v="2.6446999999999998"/>
    <n v="0.57603000000000004"/>
    <n v="107.184"/>
    <n v="0.81855999999999995"/>
    <n v="111.22329000000001"/>
    <n v="99.553089999999997"/>
    <n v="17.127549999999999"/>
    <n v="0"/>
    <x v="1"/>
    <n v="0.35394000000000003"/>
    <n v="117.03457999999999"/>
    <n v="-2.5459319321607554E-2"/>
    <n v="7147"/>
    <n v="3.1461971424447975E-2"/>
    <n v="2.3778293197404966E-2"/>
    <n v="5.1790411882259553E-3"/>
    <n v="0.97104266561436903"/>
    <n v="0.85062970277673489"/>
    <n v="0.146346062847408"/>
    <n v="3.0242343758571191E-3"/>
    <x v="1"/>
    <n v="87"/>
    <x v="1"/>
    <n v="6426"/>
    <n v="0.63"/>
    <x v="2"/>
    <n v="17500"/>
    <x v="2"/>
    <x v="1"/>
    <n v="0"/>
    <x v="1"/>
    <x v="1"/>
    <x v="1"/>
    <n v="0"/>
    <x v="1"/>
    <x v="3"/>
    <x v="1"/>
    <x v="1"/>
    <x v="0"/>
    <x v="0"/>
    <x v="0"/>
    <x v="0"/>
    <x v="0"/>
    <x v="0"/>
    <x v="0"/>
    <x v="0"/>
    <x v="0"/>
    <m/>
    <x v="0"/>
    <x v="0"/>
    <x v="0"/>
    <x v="0"/>
    <x v="0"/>
    <s v="PRODUCTION WATER"/>
    <m/>
    <x v="0"/>
    <s v="ENERGY LABS CASPER ID No C07110270-035"/>
    <m/>
    <s v="8924-13624"/>
    <d v="2007-12-19T00:00:00"/>
    <x v="0"/>
    <x v="0"/>
  </r>
  <r>
    <x v="1"/>
    <s v="T30N R108W S25 fLANCE"/>
    <n v="5555"/>
    <x v="0"/>
    <x v="4"/>
    <s v="PINEDALE"/>
    <s v="SW NW"/>
    <n v="25"/>
    <n v="30"/>
    <n v="108"/>
    <n v="42.541894999999997"/>
    <n v="-109.67265999999999"/>
    <s v="4903523550"/>
    <s v="5-25 WARBONNET"/>
    <x v="0"/>
    <x v="22"/>
    <m/>
    <m/>
    <n v="2912"/>
    <x v="0"/>
    <n v="10727"/>
    <n v="13639"/>
    <n v="13780"/>
    <m/>
    <x v="1"/>
    <m/>
    <n v="6.9"/>
    <x v="1"/>
    <n v="70"/>
    <n v="9"/>
    <n v="3680"/>
    <n v="50"/>
    <x v="1"/>
    <n v="5142"/>
    <n v="1220"/>
    <n v="0"/>
    <x v="1"/>
    <n v="2"/>
    <n v="9900"/>
    <x v="0"/>
    <s v="ULTRA RESOURCES INC"/>
    <n v="3.4929999999999999"/>
    <n v="0.74060999999999999"/>
    <n v="160.08000000000001"/>
    <n v="1.2789999999999999"/>
    <n v="165.59260999999998"/>
    <n v="145.05581999999998"/>
    <n v="19.995799999999999"/>
    <n v="0"/>
    <x v="1"/>
    <n v="4.1640000000000003E-2"/>
    <n v="165.09325999999999"/>
    <n v="1.5100433532282244E-3"/>
    <n v="10173"/>
    <n v="1.3600358690778658E-2"/>
    <n v="2.1093936498736268E-2"/>
    <n v="4.47248219591442E-3"/>
    <n v="0.97443358130534929"/>
    <n v="0.87862956973531203"/>
    <n v="0.12111820918673483"/>
    <n v="2.5222107795315208E-4"/>
    <x v="1"/>
    <n v="22.01"/>
    <x v="1"/>
    <n v="9324"/>
    <n v="0.65"/>
    <x v="2"/>
    <n v="0"/>
    <x v="2"/>
    <x v="1"/>
    <n v="0"/>
    <x v="1"/>
    <x v="1"/>
    <x v="1"/>
    <n v="0"/>
    <x v="1"/>
    <x v="3"/>
    <x v="1"/>
    <x v="1"/>
    <x v="0"/>
    <x v="0"/>
    <x v="0"/>
    <x v="0"/>
    <x v="0"/>
    <x v="0"/>
    <x v="0"/>
    <x v="0"/>
    <x v="0"/>
    <m/>
    <x v="0"/>
    <x v="0"/>
    <x v="0"/>
    <x v="0"/>
    <x v="0"/>
    <m/>
    <m/>
    <x v="0"/>
    <s v="ENERGY LABS CASPER ID No C07050862-010"/>
    <m/>
    <s v="10727-13639"/>
    <d v="2007-05-30T00:00:00"/>
    <x v="0"/>
    <x v="0"/>
  </r>
  <r>
    <x v="1"/>
    <s v="T30N R108W S26 fLANCE"/>
    <n v="5556"/>
    <x v="0"/>
    <x v="4"/>
    <s v="PINEDALE"/>
    <s v="SE NE"/>
    <n v="26"/>
    <n v="30"/>
    <n v="108"/>
    <n v="42.541609999999999"/>
    <n v="-109.67791699999999"/>
    <s v="4903522394"/>
    <s v="8-26 WARBONNET"/>
    <x v="0"/>
    <x v="22"/>
    <m/>
    <m/>
    <n v="3407"/>
    <x v="0"/>
    <n v="9173"/>
    <n v="12580"/>
    <n v="12640"/>
    <n v="12594"/>
    <x v="1"/>
    <m/>
    <n v="6.88"/>
    <x v="1"/>
    <n v="63"/>
    <n v="9"/>
    <n v="3515"/>
    <n v="44"/>
    <x v="1"/>
    <n v="5246"/>
    <n v="830"/>
    <n v="0"/>
    <x v="1"/>
    <n v="18"/>
    <n v="9870"/>
    <x v="0"/>
    <s v="ULTRA RESOURCES INC"/>
    <n v="3.1436999999999999"/>
    <n v="0.74060999999999999"/>
    <n v="152.9025"/>
    <n v="1.1255199999999999"/>
    <n v="157.91233"/>
    <n v="147.98965999999999"/>
    <n v="13.603699999999998"/>
    <n v="0"/>
    <x v="1"/>
    <n v="0.37476000000000004"/>
    <n v="161.96812"/>
    <n v="-1.2679080575258669E-2"/>
    <n v="9725"/>
    <n v="-7.3998468997193163E-3"/>
    <n v="1.9907881797450521E-2"/>
    <n v="4.6900074237394892E-3"/>
    <n v="0.97540211077881001"/>
    <n v="0.91369622614623169"/>
    <n v="8.3989985189678054E-2"/>
    <n v="2.3137886640901928E-3"/>
    <x v="1"/>
    <n v="8.9"/>
    <x v="1"/>
    <n v="9130"/>
    <n v="0.66300000000000003"/>
    <x v="2"/>
    <n v="0"/>
    <x v="2"/>
    <x v="1"/>
    <n v="0"/>
    <x v="1"/>
    <x v="1"/>
    <x v="1"/>
    <n v="0"/>
    <x v="1"/>
    <x v="3"/>
    <x v="1"/>
    <x v="1"/>
    <x v="0"/>
    <x v="0"/>
    <x v="0"/>
    <x v="0"/>
    <x v="0"/>
    <x v="0"/>
    <x v="0"/>
    <x v="0"/>
    <x v="0"/>
    <m/>
    <x v="0"/>
    <x v="0"/>
    <x v="0"/>
    <x v="0"/>
    <x v="0"/>
    <m/>
    <m/>
    <x v="0"/>
    <s v="ENERGY LABS CASPER ID No C07050862-013"/>
    <m/>
    <s v="9173-12580"/>
    <d v="2007-05-30T00:00:00"/>
    <x v="0"/>
    <x v="0"/>
  </r>
  <r>
    <x v="1"/>
    <s v="T30N R108W S26 fLANCE"/>
    <n v="5916"/>
    <x v="0"/>
    <x v="4"/>
    <s v="PINEDALE"/>
    <s v="NW NW"/>
    <n v="26"/>
    <n v="30"/>
    <n v="108"/>
    <n v="42.545769999999997"/>
    <n v="-109.69223599999999"/>
    <s v="4903522605"/>
    <s v="WB 4-26"/>
    <x v="0"/>
    <x v="22"/>
    <m/>
    <m/>
    <n v="4080"/>
    <x v="0"/>
    <n v="8530"/>
    <n v="12610"/>
    <n v="13300"/>
    <m/>
    <x v="2"/>
    <m/>
    <n v="7.07"/>
    <x v="1"/>
    <n v="91"/>
    <n v="12"/>
    <n v="3973"/>
    <n v="43"/>
    <x v="1"/>
    <n v="5890"/>
    <n v="786"/>
    <n v="0"/>
    <x v="1"/>
    <n v="10"/>
    <n v="10418"/>
    <x v="0"/>
    <s v="ULTRA RESOURCES INC"/>
    <n v="4.5408999999999997"/>
    <n v="0.98748000000000002"/>
    <n v="172.82549999999998"/>
    <n v="1.0999399999999999"/>
    <n v="179.45381999999998"/>
    <n v="166.15690000000001"/>
    <n v="12.882539999999999"/>
    <n v="0"/>
    <x v="1"/>
    <n v="0.20820000000000002"/>
    <n v="179.24764000000002"/>
    <n v="5.7479554167401696E-4"/>
    <n v="10805"/>
    <n v="1.8234933798237762E-2"/>
    <n v="2.5304003001997952E-2"/>
    <n v="5.5026970169818629E-3"/>
    <n v="0.96919329998102022"/>
    <n v="0.9269684108532753"/>
    <n v="7.187006757801663E-2"/>
    <n v="1.1615215687079618E-3"/>
    <x v="1"/>
    <n v="5.9"/>
    <x v="1"/>
    <n v="10236"/>
    <n v="0.52400000000000002"/>
    <x v="2"/>
    <n v="21000"/>
    <x v="2"/>
    <x v="1"/>
    <n v="0"/>
    <x v="1"/>
    <x v="1"/>
    <x v="1"/>
    <n v="0"/>
    <x v="1"/>
    <x v="3"/>
    <x v="1"/>
    <x v="1"/>
    <x v="0"/>
    <x v="0"/>
    <x v="0"/>
    <x v="0"/>
    <x v="0"/>
    <x v="0"/>
    <x v="0"/>
    <x v="0"/>
    <x v="0"/>
    <m/>
    <x v="0"/>
    <x v="0"/>
    <x v="0"/>
    <x v="0"/>
    <x v="0"/>
    <s v="PRODUCTION WATER"/>
    <m/>
    <x v="0"/>
    <s v="ENERGY LABS CASPER ID No C07110270-025"/>
    <m/>
    <s v="8530-12610"/>
    <d v="2007-12-19T00:00:00"/>
    <x v="0"/>
    <x v="0"/>
  </r>
  <r>
    <x v="1"/>
    <s v="T30N R108W S26 fLANCE"/>
    <n v="5915"/>
    <x v="0"/>
    <x v="4"/>
    <s v="PINEDALE"/>
    <s v="SE NW"/>
    <n v="26"/>
    <n v="30"/>
    <n v="108"/>
    <n v="42.54224"/>
    <n v="-109.6884"/>
    <s v="4903522433"/>
    <s v="WB 6-26"/>
    <x v="0"/>
    <x v="22"/>
    <m/>
    <m/>
    <n v="4169"/>
    <x v="0"/>
    <n v="9455"/>
    <n v="13624"/>
    <n v="13810"/>
    <n v="13785"/>
    <x v="2"/>
    <m/>
    <n v="7.27"/>
    <x v="1"/>
    <n v="79"/>
    <n v="9"/>
    <n v="3618"/>
    <n v="39"/>
    <x v="1"/>
    <n v="5290"/>
    <n v="886"/>
    <n v="0"/>
    <x v="1"/>
    <n v="11"/>
    <n v="9513"/>
    <x v="0"/>
    <s v="ULTRA RESOURCES INC"/>
    <n v="3.9420999999999999"/>
    <n v="0.74060999999999999"/>
    <n v="157.38299999999998"/>
    <n v="0.99761999999999995"/>
    <n v="163.06332999999998"/>
    <n v="149.23089999999999"/>
    <n v="14.521539999999998"/>
    <n v="0"/>
    <x v="1"/>
    <n v="0.22902000000000003"/>
    <n v="163.98145999999997"/>
    <n v="-2.8073524730358522E-3"/>
    <n v="9932"/>
    <n v="2.1547955772692209E-2"/>
    <n v="2.4175269816947811E-2"/>
    <n v="4.5418549958473192E-3"/>
    <n v="0.97128287518720491"/>
    <n v="0.91004739194296735"/>
    <n v="8.855598675606377E-2"/>
    <n v="1.3966213009690247E-3"/>
    <x v="1"/>
    <n v="23.21"/>
    <x v="1"/>
    <n v="9305"/>
    <n v="0.57999999999999996"/>
    <x v="1"/>
    <n v="19100"/>
    <x v="2"/>
    <x v="1"/>
    <n v="0"/>
    <x v="1"/>
    <x v="1"/>
    <x v="1"/>
    <n v="0"/>
    <x v="1"/>
    <x v="3"/>
    <x v="1"/>
    <x v="1"/>
    <x v="0"/>
    <x v="0"/>
    <x v="0"/>
    <x v="0"/>
    <x v="0"/>
    <x v="0"/>
    <x v="0"/>
    <x v="0"/>
    <x v="0"/>
    <m/>
    <x v="0"/>
    <x v="0"/>
    <x v="0"/>
    <x v="0"/>
    <x v="0"/>
    <s v="PRODUCTION WATER"/>
    <m/>
    <x v="0"/>
    <s v="ENERGY LABS CASPER ID No C07110270-027"/>
    <m/>
    <s v="9455-13624"/>
    <d v="2007-12-19T00:00:00"/>
    <x v="0"/>
    <x v="0"/>
  </r>
  <r>
    <x v="1"/>
    <s v="T30N R108W S26 fLANCE"/>
    <n v="5914"/>
    <x v="0"/>
    <x v="4"/>
    <s v="PINEDALE"/>
    <s v="NE SE"/>
    <n v="26"/>
    <n v="30"/>
    <n v="108"/>
    <n v="42.537280000000003"/>
    <n v="-109.67738900000001"/>
    <s v="4903522737"/>
    <s v="WB 9-26"/>
    <x v="0"/>
    <x v="22"/>
    <m/>
    <m/>
    <n v="4445"/>
    <x v="0"/>
    <n v="9200"/>
    <n v="13645"/>
    <n v="13725"/>
    <n v="13712"/>
    <x v="2"/>
    <m/>
    <n v="7.04"/>
    <x v="1"/>
    <n v="43"/>
    <n v="6"/>
    <n v="2974"/>
    <n v="31"/>
    <x v="1"/>
    <n v="4274"/>
    <n v="732"/>
    <n v="0"/>
    <x v="1"/>
    <n v="10"/>
    <n v="7721"/>
    <x v="0"/>
    <s v="ULTRA RESOURCES INC"/>
    <n v="2.1457000000000002"/>
    <n v="0.49374000000000001"/>
    <n v="129.369"/>
    <n v="0.79297999999999991"/>
    <n v="132.80142000000001"/>
    <n v="120.56953999999999"/>
    <n v="11.997479999999999"/>
    <n v="0"/>
    <x v="1"/>
    <n v="0.20820000000000002"/>
    <n v="132.77521999999999"/>
    <n v="9.8653255045387647E-5"/>
    <n v="8070"/>
    <n v="2.2101196884301184E-2"/>
    <n v="1.6157206752759119E-2"/>
    <n v="3.7178819322865671E-3"/>
    <n v="0.98012491131495427"/>
    <n v="0.90807260571663895"/>
    <n v="9.0359330604008789E-2"/>
    <n v="1.5680636793522168E-3"/>
    <x v="1"/>
    <n v="16.510000000000002"/>
    <x v="1"/>
    <n v="7558"/>
    <n v="0.7"/>
    <x v="2"/>
    <n v="15700"/>
    <x v="2"/>
    <x v="1"/>
    <n v="0"/>
    <x v="1"/>
    <x v="1"/>
    <x v="1"/>
    <n v="0"/>
    <x v="1"/>
    <x v="3"/>
    <x v="1"/>
    <x v="1"/>
    <x v="0"/>
    <x v="0"/>
    <x v="0"/>
    <x v="0"/>
    <x v="0"/>
    <x v="0"/>
    <x v="0"/>
    <x v="0"/>
    <x v="0"/>
    <m/>
    <x v="0"/>
    <x v="0"/>
    <x v="0"/>
    <x v="0"/>
    <x v="0"/>
    <s v="PRODUCTION WATER"/>
    <m/>
    <x v="0"/>
    <s v="ENERGY LABS CASPER ID No C07110270-026"/>
    <m/>
    <s v="9200-13645"/>
    <d v="2007-12-19T00:00:00"/>
    <x v="0"/>
    <x v="0"/>
  </r>
  <r>
    <x v="1"/>
    <s v="T312N R109W S03 fLANCE"/>
    <n v="5558"/>
    <x v="0"/>
    <x v="4"/>
    <s v="PINEDALE"/>
    <s v="NE NW"/>
    <n v="3"/>
    <n v="312"/>
    <n v="109"/>
    <n v="42.693615000000001"/>
    <n v="-109.82334400000001"/>
    <s v="4903524065"/>
    <s v="3-3 RIVERSIDE"/>
    <x v="0"/>
    <x v="22"/>
    <m/>
    <m/>
    <n v="4312"/>
    <x v="0"/>
    <n v="9096"/>
    <n v="13408"/>
    <n v="13620"/>
    <n v="13597"/>
    <x v="1"/>
    <m/>
    <n v="6.77"/>
    <x v="1"/>
    <n v="71"/>
    <n v="7"/>
    <n v="3322"/>
    <n v="26"/>
    <x v="1"/>
    <n v="4704"/>
    <n v="830"/>
    <n v="0"/>
    <x v="1"/>
    <n v="52"/>
    <n v="9170"/>
    <x v="0"/>
    <s v="ULTRA RESOURCES INC"/>
    <n v="3.5428999999999999"/>
    <n v="0.57603000000000004"/>
    <n v="144.50699999999998"/>
    <n v="0.66508"/>
    <n v="149.29100999999997"/>
    <n v="132.69983999999999"/>
    <n v="13.603699999999998"/>
    <n v="0"/>
    <x v="1"/>
    <n v="1.08264"/>
    <n v="147.38618"/>
    <n v="6.4205475318138737E-3"/>
    <n v="9012"/>
    <n v="-8.6899131008689907E-3"/>
    <n v="2.3731502653776677E-2"/>
    <n v="3.858437289693466E-3"/>
    <n v="0.97241006005652986"/>
    <n v="0.90035470082744529"/>
    <n v="9.2299698655599852E-2"/>
    <n v="7.3456005169548469E-3"/>
    <x v="1"/>
    <n v="46.33"/>
    <x v="1"/>
    <n v="8416"/>
    <n v="0.73"/>
    <x v="2"/>
    <n v="0"/>
    <x v="2"/>
    <x v="1"/>
    <n v="0"/>
    <x v="1"/>
    <x v="1"/>
    <x v="1"/>
    <n v="0"/>
    <x v="1"/>
    <x v="3"/>
    <x v="1"/>
    <x v="1"/>
    <x v="0"/>
    <x v="0"/>
    <x v="0"/>
    <x v="0"/>
    <x v="0"/>
    <x v="0"/>
    <x v="0"/>
    <x v="0"/>
    <x v="0"/>
    <m/>
    <x v="0"/>
    <x v="0"/>
    <x v="0"/>
    <x v="0"/>
    <x v="0"/>
    <m/>
    <m/>
    <x v="0"/>
    <s v="ENERGY LABS CASPER ID No C07070799-007"/>
    <m/>
    <s v="9096-13408"/>
    <d v="2007-07-26T00:00:00"/>
    <x v="0"/>
    <x v="0"/>
  </r>
  <r>
    <x v="1"/>
    <s v="T31N R109W S02 fLANCE"/>
    <n v="5559"/>
    <x v="0"/>
    <x v="4"/>
    <s v="PINEDALE"/>
    <s v="NW NE"/>
    <n v="2"/>
    <n v="31"/>
    <n v="109"/>
    <n v="42.692182000000003"/>
    <n v="-109.79817"/>
    <s v="4903522570"/>
    <s v="2-2 RIVERSIDE"/>
    <x v="0"/>
    <x v="22"/>
    <m/>
    <m/>
    <n v="3894"/>
    <x v="0"/>
    <n v="8574"/>
    <n v="12468"/>
    <n v="12608"/>
    <n v="12569"/>
    <x v="1"/>
    <m/>
    <n v="6.62"/>
    <x v="1"/>
    <n v="76"/>
    <n v="9"/>
    <n v="3634"/>
    <n v="27"/>
    <x v="1"/>
    <n v="5318"/>
    <n v="659"/>
    <n v="0"/>
    <x v="1"/>
    <n v="46"/>
    <n v="9870"/>
    <x v="0"/>
    <s v="ULTRA RESOURCES INC"/>
    <n v="3.7923999999999998"/>
    <n v="0.74060999999999999"/>
    <n v="158.07899999999998"/>
    <n v="0.69065999999999994"/>
    <n v="163.30266999999998"/>
    <n v="150.02078"/>
    <n v="10.80101"/>
    <n v="0"/>
    <x v="1"/>
    <n v="0.95772000000000013"/>
    <n v="161.77950999999999"/>
    <n v="4.685461380872954E-3"/>
    <n v="9769"/>
    <n v="-5.142828046234533E-3"/>
    <n v="2.3223135298400206E-2"/>
    <n v="4.5351983528499574E-3"/>
    <n v="0.97224166634874987"/>
    <n v="0.92731632083692184"/>
    <n v="6.6763770022544883E-2"/>
    <n v="5.9199091405333108E-3"/>
    <x v="1"/>
    <n v="45.37"/>
    <x v="1"/>
    <n v="9285"/>
    <n v="0.66300000000000003"/>
    <x v="2"/>
    <n v="0"/>
    <x v="2"/>
    <x v="1"/>
    <n v="0"/>
    <x v="1"/>
    <x v="1"/>
    <x v="1"/>
    <n v="0"/>
    <x v="1"/>
    <x v="3"/>
    <x v="1"/>
    <x v="1"/>
    <x v="0"/>
    <x v="0"/>
    <x v="0"/>
    <x v="0"/>
    <x v="0"/>
    <x v="0"/>
    <x v="0"/>
    <x v="0"/>
    <x v="0"/>
    <m/>
    <x v="0"/>
    <x v="0"/>
    <x v="0"/>
    <x v="0"/>
    <x v="0"/>
    <m/>
    <m/>
    <x v="0"/>
    <s v="ENERGY LABS CASPER ID No C07070799-010"/>
    <m/>
    <s v="8574-12468"/>
    <d v="2007-07-26T00:00:00"/>
    <x v="0"/>
    <x v="0"/>
  </r>
  <r>
    <x v="1"/>
    <s v="T31N R109W S03 fLANCE"/>
    <n v="5560"/>
    <x v="0"/>
    <x v="4"/>
    <s v="PINEDALE"/>
    <s v="SE SE"/>
    <n v="3"/>
    <n v="31"/>
    <n v="109"/>
    <n v="42.682380000000002"/>
    <n v="-109.81161899999999"/>
    <s v="4903522871"/>
    <s v="16-3 RIVERSIDE"/>
    <x v="0"/>
    <x v="22"/>
    <m/>
    <m/>
    <n v="4659"/>
    <x v="0"/>
    <n v="8227"/>
    <n v="12886"/>
    <n v="13045"/>
    <m/>
    <x v="1"/>
    <m/>
    <n v="6.73"/>
    <x v="1"/>
    <n v="63"/>
    <n v="7"/>
    <n v="3686"/>
    <n v="25"/>
    <x v="1"/>
    <n v="5250"/>
    <n v="842"/>
    <n v="0"/>
    <x v="1"/>
    <n v="52"/>
    <n v="10020"/>
    <x v="0"/>
    <s v="ULTRA RESOURCES INC"/>
    <n v="3.1436999999999999"/>
    <n v="0.57603000000000004"/>
    <n v="160.34099999999998"/>
    <n v="0.63949999999999996"/>
    <n v="164.70022999999998"/>
    <n v="148.10249999999999"/>
    <n v="13.800379999999999"/>
    <n v="0"/>
    <x v="1"/>
    <n v="1.08264"/>
    <n v="162.98551999999998"/>
    <n v="5.2327878157655515E-3"/>
    <n v="9925"/>
    <n v="-4.7630985209325648E-3"/>
    <n v="1.9087405038839354E-2"/>
    <n v="3.4974450248187274E-3"/>
    <n v="0.97741514993634193"/>
    <n v="0.90868501692665715"/>
    <n v="8.4672429796217488E-2"/>
    <n v="6.6425532771254786E-3"/>
    <x v="1"/>
    <n v="24.45"/>
    <x v="1"/>
    <n v="9324"/>
    <n v="0.66"/>
    <x v="2"/>
    <n v="0"/>
    <x v="2"/>
    <x v="1"/>
    <n v="0"/>
    <x v="1"/>
    <x v="1"/>
    <x v="1"/>
    <n v="0"/>
    <x v="1"/>
    <x v="3"/>
    <x v="1"/>
    <x v="1"/>
    <x v="0"/>
    <x v="0"/>
    <x v="0"/>
    <x v="0"/>
    <x v="0"/>
    <x v="0"/>
    <x v="0"/>
    <x v="0"/>
    <x v="0"/>
    <m/>
    <x v="0"/>
    <x v="0"/>
    <x v="0"/>
    <x v="0"/>
    <x v="0"/>
    <m/>
    <m/>
    <x v="0"/>
    <s v="ENERGY LABS CASPER ID No C07070799-09"/>
    <m/>
    <s v="8227-12886"/>
    <d v="2007-07-26T00:00:00"/>
    <x v="0"/>
    <x v="0"/>
  </r>
  <r>
    <x v="1"/>
    <s v="T31N R109W S36 fLANCE"/>
    <n v="5562"/>
    <x v="0"/>
    <x v="4"/>
    <s v="PINEDALE"/>
    <s v="NE NE"/>
    <n v="36"/>
    <n v="31"/>
    <n v="109"/>
    <n v="42.616506000000001"/>
    <n v="-109.774486"/>
    <s v="4903524537"/>
    <s v="36-2.5D PETROGULF STATE"/>
    <x v="0"/>
    <x v="22"/>
    <m/>
    <m/>
    <n v="3199"/>
    <x v="0"/>
    <n v="3937"/>
    <n v="7136"/>
    <n v="14000"/>
    <n v="13241"/>
    <x v="2"/>
    <m/>
    <n v="6.98"/>
    <x v="1"/>
    <n v="72"/>
    <n v="19"/>
    <n v="4149"/>
    <n v="0"/>
    <x v="1"/>
    <n v="6000"/>
    <n v="1122"/>
    <n v="0"/>
    <x v="1"/>
    <n v="0"/>
    <n v="11398"/>
    <x v="0"/>
    <s v="NIELSON &amp; ASSOCIATES INC"/>
    <n v="3.5928"/>
    <n v="1.56351"/>
    <n v="180.48149999999998"/>
    <n v="0"/>
    <n v="185.63780999999997"/>
    <n v="169.26"/>
    <n v="18.389579999999999"/>
    <n v="0"/>
    <x v="1"/>
    <n v="0"/>
    <n v="187.64957999999999"/>
    <n v="-5.3893328676332007E-3"/>
    <n v="11362"/>
    <n v="-1.5817223198594025E-3"/>
    <n v="1.9353815906360889E-2"/>
    <n v="8.4223682664646832E-3"/>
    <n v="0.97222381582717443"/>
    <n v="0.90200042014482529"/>
    <n v="9.799957985517474E-2"/>
    <n v="0"/>
    <x v="1"/>
    <n v="35"/>
    <x v="1"/>
    <n v="0"/>
    <n v="0.61"/>
    <x v="7"/>
    <n v="0"/>
    <x v="2"/>
    <x v="1"/>
    <n v="0"/>
    <x v="1"/>
    <x v="1"/>
    <x v="1"/>
    <n v="0"/>
    <x v="1"/>
    <x v="3"/>
    <x v="1"/>
    <x v="1"/>
    <x v="0"/>
    <x v="0"/>
    <x v="0"/>
    <x v="0"/>
    <x v="0"/>
    <x v="0"/>
    <x v="0"/>
    <x v="0"/>
    <x v="0"/>
    <m/>
    <x v="0"/>
    <x v="0"/>
    <x v="0"/>
    <x v="0"/>
    <x v="0"/>
    <s v="PRODUCED WATER"/>
    <m/>
    <x v="0"/>
    <s v="BJ SERVICES ROCKY MOUNTAIN REGION LAB"/>
    <m/>
    <s v="3937-7136"/>
    <d v="2007-05-22T00:00:00"/>
    <x v="0"/>
    <x v="0"/>
  </r>
  <r>
    <x v="1"/>
    <s v="T31N R109W S36 fLANCE"/>
    <n v="5566"/>
    <x v="0"/>
    <x v="4"/>
    <s v="PINEDALE"/>
    <s v="NW SE"/>
    <n v="36"/>
    <n v="31"/>
    <n v="109"/>
    <n v="42.60998"/>
    <n v="-109.78646999999999"/>
    <s v="4903523587"/>
    <s v="36-10 PETROGULF STATE"/>
    <x v="0"/>
    <x v="22"/>
    <m/>
    <m/>
    <n v="4381"/>
    <x v="0"/>
    <n v="8522"/>
    <n v="12903"/>
    <n v="13200"/>
    <n v="13102"/>
    <x v="2"/>
    <m/>
    <n v="6.94"/>
    <x v="1"/>
    <n v="72"/>
    <n v="10"/>
    <n v="3557"/>
    <n v="0"/>
    <x v="1"/>
    <n v="5000"/>
    <n v="1293"/>
    <n v="0"/>
    <x v="1"/>
    <n v="0"/>
    <n v="10002"/>
    <x v="0"/>
    <s v="NIELSON &amp; ASSOCIATES INC"/>
    <n v="3.5928"/>
    <n v="0.82289999999999996"/>
    <n v="154.7295"/>
    <n v="0"/>
    <n v="159.14519999999999"/>
    <n v="141.05000000000001"/>
    <n v="21.192269999999997"/>
    <n v="0"/>
    <x v="1"/>
    <n v="0"/>
    <n v="162.24226999999999"/>
    <n v="-9.6365611266674527E-3"/>
    <n v="9932"/>
    <n v="-3.5115882411959464E-3"/>
    <n v="2.2575610197480039E-2"/>
    <n v="5.1707497304348485E-3"/>
    <n v="0.97225364007208515"/>
    <n v="0.8693788616246555"/>
    <n v="0.13062113837534448"/>
    <n v="0"/>
    <x v="1"/>
    <n v="70"/>
    <x v="1"/>
    <n v="0"/>
    <n v="1.012"/>
    <x v="7"/>
    <n v="0"/>
    <x v="2"/>
    <x v="1"/>
    <n v="0"/>
    <x v="1"/>
    <x v="1"/>
    <x v="1"/>
    <n v="0"/>
    <x v="1"/>
    <x v="3"/>
    <x v="1"/>
    <x v="1"/>
    <x v="0"/>
    <x v="0"/>
    <x v="0"/>
    <x v="0"/>
    <x v="0"/>
    <x v="0"/>
    <x v="0"/>
    <x v="0"/>
    <x v="0"/>
    <m/>
    <x v="0"/>
    <x v="0"/>
    <x v="0"/>
    <x v="0"/>
    <x v="0"/>
    <s v="PRODUCED WATER"/>
    <m/>
    <x v="0"/>
    <s v="BJ SERVICES ROCKY MOUNTAIN REGION LAB"/>
    <m/>
    <s v="8522-12903"/>
    <d v="2007-05-22T00:00:00"/>
    <x v="0"/>
    <x v="0"/>
  </r>
  <r>
    <x v="1"/>
    <s v="T31N R109W S36 fLANCE"/>
    <n v="4601"/>
    <x v="0"/>
    <x v="4"/>
    <s v="PINEDALE"/>
    <s v="SW NE"/>
    <n v="36"/>
    <n v="31"/>
    <n v="109"/>
    <n v="42.616210000000002"/>
    <n v="-109.77884"/>
    <s v="4903523678"/>
    <s v="36-2D PETROGULF STATE"/>
    <x v="0"/>
    <x v="22"/>
    <m/>
    <m/>
    <n v="1165"/>
    <x v="0"/>
    <n v="11757"/>
    <n v="12922"/>
    <n v="13040"/>
    <n v="13040"/>
    <x v="5"/>
    <d v="2005-05-19T00:00:00"/>
    <n v="7.2"/>
    <x v="1"/>
    <n v="63"/>
    <n v="0"/>
    <n v="3570"/>
    <n v="36"/>
    <x v="1"/>
    <n v="5730"/>
    <n v="982"/>
    <n v="0"/>
    <x v="1"/>
    <n v="2"/>
    <n v="13000"/>
    <x v="0"/>
    <s v="PETROGULF CORPORATION"/>
    <n v="3.1436999999999999"/>
    <n v="0"/>
    <n v="155.29499999999999"/>
    <n v="0.92087999999999992"/>
    <n v="159.35957999999999"/>
    <n v="161.64329999999998"/>
    <n v="16.09498"/>
    <n v="0"/>
    <x v="1"/>
    <n v="4.1640000000000003E-2"/>
    <n v="177.77991999999998"/>
    <n v="-5.4637145751239416E-2"/>
    <n v="10383"/>
    <n v="-0.11191891545139632"/>
    <n v="1.972708512409483E-2"/>
    <n v="0"/>
    <n v="0.98027291487590518"/>
    <n v="0.90923260624709479"/>
    <n v="9.0533171575282526E-2"/>
    <n v="2.342221776227597E-4"/>
    <x v="1"/>
    <n v="0"/>
    <x v="1"/>
    <n v="10400"/>
    <n v="44.4"/>
    <x v="5"/>
    <n v="22500"/>
    <x v="1"/>
    <x v="1"/>
    <n v="0"/>
    <x v="1"/>
    <x v="1"/>
    <x v="1"/>
    <n v="0"/>
    <x v="1"/>
    <x v="3"/>
    <x v="1"/>
    <x v="1"/>
    <x v="0"/>
    <x v="0"/>
    <x v="0"/>
    <x v="0"/>
    <x v="0"/>
    <x v="0"/>
    <x v="0"/>
    <x v="0"/>
    <x v="0"/>
    <m/>
    <x v="0"/>
    <x v="0"/>
    <x v="0"/>
    <x v="0"/>
    <x v="0"/>
    <s v="FORMATION WATER"/>
    <n v="20050519"/>
    <x v="0"/>
    <s v="WYOMING ANALYTICAL LABS ROCK SPRINGS ID No D2017"/>
    <s v="7156"/>
    <s v="11757-12922"/>
    <d v="2005-05-25T00:00:00"/>
    <x v="0"/>
    <x v="0"/>
  </r>
  <r>
    <x v="1"/>
    <s v="T31N R109W S36 fLANCE"/>
    <n v="5565"/>
    <x v="0"/>
    <x v="4"/>
    <s v="PINEDALE"/>
    <s v="SE NE"/>
    <n v="36"/>
    <n v="31"/>
    <n v="109"/>
    <n v="42.616464000000001"/>
    <n v="-109.774385"/>
    <s v="4903525014"/>
    <s v="36-1-3 RIVERSIDE"/>
    <x v="0"/>
    <x v="22"/>
    <m/>
    <m/>
    <n v="4344"/>
    <x v="0"/>
    <n v="8581"/>
    <n v="12925"/>
    <n v="13113"/>
    <n v="13073"/>
    <x v="2"/>
    <m/>
    <n v="7.25"/>
    <x v="1"/>
    <n v="56"/>
    <n v="19"/>
    <n v="3625"/>
    <n v="0"/>
    <x v="1"/>
    <n v="5000"/>
    <n v="1342"/>
    <n v="0"/>
    <x v="1"/>
    <n v="0"/>
    <n v="10052"/>
    <x v="0"/>
    <s v="NIELSON &amp; ASSOCIATES INC"/>
    <n v="2.7944"/>
    <n v="1.56351"/>
    <n v="157.6875"/>
    <n v="0"/>
    <n v="162.04541"/>
    <n v="141.05000000000001"/>
    <n v="21.995379999999997"/>
    <n v="0"/>
    <x v="1"/>
    <n v="0"/>
    <n v="163.04537999999997"/>
    <n v="-3.0759714847657239E-3"/>
    <n v="10042"/>
    <n v="-4.9766099333134267E-4"/>
    <n v="1.7244548919960152E-2"/>
    <n v="9.6485917126563469E-3"/>
    <n v="0.9731068593673835"/>
    <n v="0.86509657618020219"/>
    <n v="0.13490342381979792"/>
    <n v="0"/>
    <x v="1"/>
    <n v="10"/>
    <x v="1"/>
    <n v="0"/>
    <n v="1.01"/>
    <x v="7"/>
    <n v="0"/>
    <x v="2"/>
    <x v="1"/>
    <n v="0"/>
    <x v="1"/>
    <x v="1"/>
    <x v="1"/>
    <n v="0"/>
    <x v="1"/>
    <x v="3"/>
    <x v="1"/>
    <x v="1"/>
    <x v="0"/>
    <x v="0"/>
    <x v="0"/>
    <x v="0"/>
    <x v="0"/>
    <x v="0"/>
    <x v="0"/>
    <x v="0"/>
    <x v="0"/>
    <m/>
    <x v="0"/>
    <x v="0"/>
    <x v="0"/>
    <x v="0"/>
    <x v="0"/>
    <s v="PRODUCED WATERQ"/>
    <m/>
    <x v="0"/>
    <s v="BJ SERVICES ROCKY MOUNTAIN REGION OAB"/>
    <m/>
    <s v="8581-12925"/>
    <d v="2007-05-22T00:00:00"/>
    <x v="0"/>
    <x v="0"/>
  </r>
  <r>
    <x v="1"/>
    <s v="T31N R109W S36 fLANCE"/>
    <n v="4602"/>
    <x v="0"/>
    <x v="4"/>
    <s v="PINEDALE"/>
    <s v="SW NE"/>
    <n v="36"/>
    <n v="31"/>
    <n v="109"/>
    <n v="42.616259999999997"/>
    <n v="-109.77706000000001"/>
    <s v="4903522472"/>
    <s v="36-1 PETROGULF STATE"/>
    <x v="0"/>
    <x v="22"/>
    <m/>
    <m/>
    <n v="1590"/>
    <x v="0"/>
    <n v="11460"/>
    <n v="13050"/>
    <n v="13326"/>
    <n v="13158"/>
    <x v="5"/>
    <d v="2005-05-19T00:00:00"/>
    <n v="7.24"/>
    <x v="1"/>
    <n v="68"/>
    <n v="0"/>
    <n v="3770"/>
    <n v="37"/>
    <x v="1"/>
    <n v="6100"/>
    <n v="972"/>
    <n v="0"/>
    <x v="1"/>
    <n v="7"/>
    <n v="12500"/>
    <x v="0"/>
    <s v="PETROGULF CORPORATION"/>
    <n v="3.3932000000000002"/>
    <n v="0"/>
    <n v="163.995"/>
    <n v="0.94645999999999997"/>
    <n v="168.33465999999999"/>
    <n v="172.08099999999999"/>
    <n v="15.931079999999998"/>
    <n v="0"/>
    <x v="1"/>
    <n v="0.14574000000000001"/>
    <n v="188.15781999999999"/>
    <n v="-5.5606109839960727E-2"/>
    <n v="10954"/>
    <n v="-6.5916261618487251E-2"/>
    <n v="2.0157464897603384E-2"/>
    <n v="0"/>
    <n v="0.97984253510239661"/>
    <n v="0.91455672690085377"/>
    <n v="8.4668710553725587E-2"/>
    <n v="7.7456254542064746E-4"/>
    <x v="1"/>
    <n v="0"/>
    <x v="1"/>
    <n v="11000"/>
    <n v="46.7"/>
    <x v="5"/>
    <n v="21400"/>
    <x v="1"/>
    <x v="1"/>
    <n v="0"/>
    <x v="1"/>
    <x v="1"/>
    <x v="1"/>
    <n v="0"/>
    <x v="1"/>
    <x v="3"/>
    <x v="1"/>
    <x v="1"/>
    <x v="0"/>
    <x v="0"/>
    <x v="0"/>
    <x v="0"/>
    <x v="0"/>
    <x v="0"/>
    <x v="0"/>
    <x v="0"/>
    <x v="0"/>
    <m/>
    <x v="0"/>
    <x v="0"/>
    <x v="0"/>
    <x v="0"/>
    <x v="0"/>
    <s v="FORMATION WATER"/>
    <n v="20050519"/>
    <x v="0"/>
    <s v="WYOMING ANALYTICAL LABS ROCK SPRINGS ID No D2016"/>
    <s v="8196"/>
    <s v="11460-13050"/>
    <d v="2005-05-25T00:00:00"/>
    <x v="0"/>
    <x v="0"/>
  </r>
  <r>
    <x v="1"/>
    <s v="T31N R109W S36 fLANCE"/>
    <n v="5563"/>
    <x v="0"/>
    <x v="4"/>
    <s v="PINEDALE"/>
    <s v="NE NE"/>
    <n v="36"/>
    <n v="31"/>
    <n v="109"/>
    <n v="42.616059999999997"/>
    <n v="-109.77329"/>
    <s v="4903524406"/>
    <s v="36-8.5D PETROGULF STATE"/>
    <x v="0"/>
    <x v="22"/>
    <m/>
    <m/>
    <n v="421"/>
    <x v="0"/>
    <n v="12636"/>
    <n v="13057"/>
    <n v="13342"/>
    <n v="12600"/>
    <x v="2"/>
    <m/>
    <n v="6.64"/>
    <x v="1"/>
    <n v="72"/>
    <n v="19"/>
    <n v="3405"/>
    <n v="0"/>
    <x v="1"/>
    <n v="5000"/>
    <n v="903"/>
    <n v="0"/>
    <x v="1"/>
    <n v="0"/>
    <n v="9454"/>
    <x v="0"/>
    <s v="NIELSON &amp; ASSOCIATES INC"/>
    <n v="3.5928"/>
    <n v="1.56351"/>
    <n v="148.11750000000001"/>
    <n v="0"/>
    <n v="153.27380999999997"/>
    <n v="141.05000000000001"/>
    <n v="14.800169999999998"/>
    <n v="0"/>
    <x v="1"/>
    <n v="0"/>
    <n v="155.85016999999999"/>
    <n v="-8.3343906221705049E-3"/>
    <n v="9399"/>
    <n v="-2.9173075903039304E-3"/>
    <n v="2.3440403810670595E-2"/>
    <n v="1.0200764240152968E-2"/>
    <n v="0.96635883194917649"/>
    <n v="0.90503590724347616"/>
    <n v="9.4964092756523774E-2"/>
    <n v="0"/>
    <x v="1"/>
    <n v="55"/>
    <x v="1"/>
    <n v="0"/>
    <n v="0.73"/>
    <x v="7"/>
    <n v="0"/>
    <x v="2"/>
    <x v="1"/>
    <n v="0"/>
    <x v="1"/>
    <x v="1"/>
    <x v="1"/>
    <n v="0"/>
    <x v="1"/>
    <x v="3"/>
    <x v="1"/>
    <x v="1"/>
    <x v="0"/>
    <x v="0"/>
    <x v="0"/>
    <x v="0"/>
    <x v="0"/>
    <x v="0"/>
    <x v="0"/>
    <x v="0"/>
    <x v="0"/>
    <m/>
    <x v="0"/>
    <x v="0"/>
    <x v="0"/>
    <x v="0"/>
    <x v="0"/>
    <s v="PRODUCED WATER"/>
    <m/>
    <x v="0"/>
    <s v="BJ SERVICES ROCKY MOUNTAIN REGION LAB"/>
    <m/>
    <s v="12636-13057"/>
    <d v="2007-05-22T00:00:00"/>
    <x v="0"/>
    <x v="0"/>
  </r>
  <r>
    <x v="1"/>
    <s v="T31N R109W S36 fLANCE"/>
    <n v="5564"/>
    <x v="0"/>
    <x v="4"/>
    <s v="PINEDALE"/>
    <s v="NE NE"/>
    <n v="36"/>
    <n v="31"/>
    <n v="109"/>
    <n v="42.617033999999997"/>
    <n v="-109.77422300000001"/>
    <s v="4903525013"/>
    <s v="36-1-2 RIVERSIDE"/>
    <x v="0"/>
    <x v="22"/>
    <m/>
    <m/>
    <m/>
    <x v="0"/>
    <s v="7133"/>
    <m/>
    <n v="13300"/>
    <n v="13249"/>
    <x v="2"/>
    <m/>
    <n v="7.26"/>
    <x v="1"/>
    <n v="56"/>
    <n v="15"/>
    <n v="3596"/>
    <n v="0"/>
    <x v="1"/>
    <n v="5000"/>
    <n v="1244"/>
    <n v="0"/>
    <x v="1"/>
    <n v="0"/>
    <n v="9923"/>
    <x v="0"/>
    <s v="NIELSON &amp; ASSOCIATES INC"/>
    <n v="2.7944"/>
    <n v="1.2343500000000001"/>
    <n v="156.42599999999999"/>
    <n v="0"/>
    <n v="160.45474999999999"/>
    <n v="141.05000000000001"/>
    <n v="20.389159999999997"/>
    <n v="0"/>
    <x v="1"/>
    <n v="0"/>
    <n v="161.43915999999999"/>
    <n v="-3.0581814983700589E-3"/>
    <n v="9911"/>
    <n v="-6.0502167994353135E-4"/>
    <n v="1.7415501878255395E-2"/>
    <n v="7.6928230544748609E-3"/>
    <n v="0.9748916750672697"/>
    <n v="0.87370375316620819"/>
    <n v="0.12629624683379173"/>
    <n v="0"/>
    <x v="1"/>
    <n v="12"/>
    <x v="1"/>
    <n v="0"/>
    <n v="0.72"/>
    <x v="7"/>
    <n v="0"/>
    <x v="2"/>
    <x v="1"/>
    <n v="0"/>
    <x v="1"/>
    <x v="1"/>
    <x v="1"/>
    <n v="0"/>
    <x v="1"/>
    <x v="3"/>
    <x v="1"/>
    <x v="1"/>
    <x v="0"/>
    <x v="0"/>
    <x v="0"/>
    <x v="0"/>
    <x v="0"/>
    <x v="0"/>
    <x v="0"/>
    <x v="0"/>
    <x v="0"/>
    <m/>
    <x v="0"/>
    <x v="0"/>
    <x v="0"/>
    <x v="0"/>
    <x v="0"/>
    <s v="PRODUCED WATER"/>
    <m/>
    <x v="0"/>
    <s v="BJ SERVICES ROCKY MOUNTAIN REGION LAB"/>
    <s v="7133"/>
    <m/>
    <d v="2007-05-22T00:00:00"/>
    <x v="0"/>
    <x v="0"/>
  </r>
  <r>
    <x v="1"/>
    <s v="T31N R109W S36 fLANCE"/>
    <n v="4719"/>
    <x v="0"/>
    <x v="4"/>
    <s v="PINEDALE"/>
    <s v="SE NE"/>
    <n v="36"/>
    <n v="31"/>
    <n v="109"/>
    <n v="42.614820000000002"/>
    <n v="-109.77421"/>
    <s v="4903523459"/>
    <s v="36-8"/>
    <x v="0"/>
    <x v="22"/>
    <m/>
    <m/>
    <m/>
    <x v="0"/>
    <s v="7162"/>
    <m/>
    <n v="13520"/>
    <n v="13470"/>
    <x v="5"/>
    <d v="2005-05-19T00:00:00"/>
    <n v="7.31"/>
    <x v="1"/>
    <n v="50"/>
    <n v="0"/>
    <n v="3550"/>
    <n v="36"/>
    <x v="1"/>
    <n v="5750"/>
    <n v="1030"/>
    <n v="0"/>
    <x v="1"/>
    <n v="6"/>
    <n v="12500"/>
    <x v="0"/>
    <s v="NIELSON &amp; ASSOCIATES INC"/>
    <n v="2.4950000000000001"/>
    <n v="0"/>
    <n v="154.42500000000001"/>
    <n v="0.92087999999999992"/>
    <n v="157.84088"/>
    <n v="162.20750000000001"/>
    <n v="16.881699999999999"/>
    <n v="0"/>
    <x v="1"/>
    <n v="0.12492"/>
    <n v="179.21411999999998"/>
    <n v="-6.3411728056251906E-2"/>
    <n v="10422"/>
    <n v="-9.0655265683622727E-2"/>
    <n v="1.5807058348889083E-2"/>
    <n v="0"/>
    <n v="0.98419294165111093"/>
    <n v="0.90510446386702115"/>
    <n v="9.4198492841970266E-2"/>
    <n v="6.9704329100854338E-4"/>
    <x v="1"/>
    <n v="0"/>
    <x v="1"/>
    <n v="10400"/>
    <n v="46.3"/>
    <x v="5"/>
    <n v="21600"/>
    <x v="1"/>
    <x v="1"/>
    <n v="0"/>
    <x v="1"/>
    <x v="1"/>
    <x v="1"/>
    <n v="0"/>
    <x v="1"/>
    <x v="3"/>
    <x v="1"/>
    <x v="1"/>
    <x v="0"/>
    <x v="0"/>
    <x v="0"/>
    <x v="0"/>
    <x v="0"/>
    <x v="0"/>
    <x v="0"/>
    <x v="0"/>
    <x v="0"/>
    <m/>
    <x v="0"/>
    <x v="0"/>
    <x v="0"/>
    <x v="0"/>
    <x v="0"/>
    <s v="FORMATION WATER"/>
    <n v="20050519"/>
    <x v="0"/>
    <s v="WYOMING ANALYTICAL LABS ROCK SPRINGS ID No D2014"/>
    <s v="7162"/>
    <m/>
    <d v="2005-05-25T00:00:00"/>
    <x v="0"/>
    <x v="0"/>
  </r>
  <r>
    <x v="1"/>
    <s v="T31N R109W S36 fLANCE"/>
    <n v="4718"/>
    <x v="0"/>
    <x v="4"/>
    <s v="PINEDALE"/>
    <s v="SE SE"/>
    <n v="36"/>
    <n v="31"/>
    <n v="109"/>
    <n v="42.607370000000003"/>
    <n v="-109.77374"/>
    <s v="4903523551"/>
    <s v="36-16"/>
    <x v="0"/>
    <x v="22"/>
    <m/>
    <m/>
    <m/>
    <x v="0"/>
    <s v="7198"/>
    <m/>
    <n v="13160"/>
    <n v="13108"/>
    <x v="5"/>
    <d v="2005-05-19T00:00:00"/>
    <n v="6.88"/>
    <x v="1"/>
    <n v="68"/>
    <n v="0"/>
    <n v="4040"/>
    <n v="36"/>
    <x v="1"/>
    <n v="6900"/>
    <n v="1010"/>
    <n v="0"/>
    <x v="1"/>
    <n v="12"/>
    <n v="14000"/>
    <x v="0"/>
    <s v="NIELSON &amp; ASSOCIATES INC"/>
    <n v="3.3932000000000002"/>
    <n v="0"/>
    <n v="175.74"/>
    <n v="0.92087999999999992"/>
    <n v="180.05408"/>
    <n v="194.649"/>
    <n v="16.553899999999999"/>
    <n v="0"/>
    <x v="1"/>
    <n v="0.24984000000000001"/>
    <n v="211.45274000000001"/>
    <n v="-8.0199522450209185E-2"/>
    <n v="12066"/>
    <n v="-7.419627100437351E-2"/>
    <n v="1.8845449100625768E-2"/>
    <n v="0"/>
    <n v="0.9811545508993742"/>
    <n v="0.92053193541024814"/>
    <n v="7.8286523976941594E-2"/>
    <n v="1.1815406128102195E-3"/>
    <x v="1"/>
    <n v="82"/>
    <x v="1"/>
    <n v="12500"/>
    <n v="41.2"/>
    <x v="5"/>
    <n v="24300"/>
    <x v="1"/>
    <x v="1"/>
    <n v="0"/>
    <x v="1"/>
    <x v="1"/>
    <x v="1"/>
    <n v="0"/>
    <x v="1"/>
    <x v="3"/>
    <x v="1"/>
    <x v="1"/>
    <x v="0"/>
    <x v="0"/>
    <x v="0"/>
    <x v="0"/>
    <x v="0"/>
    <x v="0"/>
    <x v="0"/>
    <x v="0"/>
    <x v="0"/>
    <m/>
    <x v="0"/>
    <x v="0"/>
    <x v="0"/>
    <x v="0"/>
    <x v="0"/>
    <s v="FORMATION WATER"/>
    <n v="20050519"/>
    <x v="0"/>
    <s v="WYOMING ANALYTICAL LABS ROCK SPRINGS ID No D2012"/>
    <s v="7198"/>
    <m/>
    <d v="2005-05-25T00:00:00"/>
    <x v="0"/>
    <x v="0"/>
  </r>
  <r>
    <x v="1"/>
    <s v="T32N R109W S22 fLANCE"/>
    <n v="5569"/>
    <x v="0"/>
    <x v="4"/>
    <s v="PINEDALE"/>
    <s v="SE SE"/>
    <n v="22"/>
    <n v="32"/>
    <n v="109"/>
    <n v="42.711489999999998"/>
    <n v="-109.832624"/>
    <s v="4903523518"/>
    <s v="16-28D MESA"/>
    <x v="0"/>
    <x v="22"/>
    <m/>
    <m/>
    <n v="4604"/>
    <x v="0"/>
    <n v="9088"/>
    <n v="13692"/>
    <n v="13850"/>
    <m/>
    <x v="1"/>
    <m/>
    <n v="6.72"/>
    <x v="1"/>
    <n v="85"/>
    <n v="10"/>
    <n v="3882"/>
    <n v="28"/>
    <x v="1"/>
    <n v="5454"/>
    <n v="641"/>
    <n v="0"/>
    <x v="1"/>
    <n v="55"/>
    <n v="10650"/>
    <x v="0"/>
    <s v="ULTRA RESOURCES INC"/>
    <n v="4.2415000000000003"/>
    <n v="0.82289999999999996"/>
    <n v="168.86699999999999"/>
    <n v="0.71623999999999999"/>
    <n v="174.64764"/>
    <n v="153.85733999999999"/>
    <n v="10.505989999999999"/>
    <n v="0"/>
    <x v="1"/>
    <n v="1.1451"/>
    <n v="165.50843"/>
    <n v="2.6867696348914165E-2"/>
    <n v="10155"/>
    <n v="-2.3792357606344627E-2"/>
    <n v="2.4286042456685933E-2"/>
    <n v="4.7117728015105154E-3"/>
    <n v="0.97100218474180355"/>
    <n v="0.92960425036960348"/>
    <n v="6.3477068811540291E-2"/>
    <n v="6.9186808188561755E-3"/>
    <x v="1"/>
    <n v="36.29"/>
    <x v="1"/>
    <n v="9674"/>
    <n v="0.628"/>
    <x v="2"/>
    <n v="17500"/>
    <x v="2"/>
    <x v="1"/>
    <n v="0"/>
    <x v="1"/>
    <x v="1"/>
    <x v="1"/>
    <n v="0"/>
    <x v="1"/>
    <x v="3"/>
    <x v="1"/>
    <x v="1"/>
    <x v="0"/>
    <x v="0"/>
    <x v="0"/>
    <x v="0"/>
    <x v="0"/>
    <x v="0"/>
    <x v="0"/>
    <x v="0"/>
    <x v="0"/>
    <m/>
    <x v="0"/>
    <x v="0"/>
    <x v="0"/>
    <x v="0"/>
    <x v="0"/>
    <m/>
    <m/>
    <x v="0"/>
    <s v="ENERGY LABS CASPER ID No C07070799-006"/>
    <m/>
    <s v="9088-13692"/>
    <d v="2007-07-26T00:00:00"/>
    <x v="0"/>
    <x v="0"/>
  </r>
  <r>
    <x v="1"/>
    <s v="T32N R109W S27 fLANCE"/>
    <n v="5567"/>
    <x v="0"/>
    <x v="4"/>
    <s v="PINEDALE"/>
    <s v="NE NW"/>
    <n v="27"/>
    <n v="32"/>
    <n v="109"/>
    <n v="42.72222"/>
    <n v="-109.82"/>
    <s v="4903522790"/>
    <s v="3-27 MESA"/>
    <x v="0"/>
    <x v="22"/>
    <m/>
    <m/>
    <n v="5744"/>
    <x v="0"/>
    <n v="8252"/>
    <n v="13996"/>
    <n v="14226"/>
    <n v="14054"/>
    <x v="1"/>
    <m/>
    <n v="6.52"/>
    <x v="1"/>
    <n v="83"/>
    <n v="10"/>
    <n v="3764"/>
    <n v="30"/>
    <x v="1"/>
    <n v="5522"/>
    <n v="641"/>
    <n v="0"/>
    <x v="1"/>
    <n v="41"/>
    <n v="10530"/>
    <x v="0"/>
    <s v="ULTRA RESOURCES INC"/>
    <n v="4.1417000000000002"/>
    <n v="0.82289999999999996"/>
    <n v="163.73399999999998"/>
    <n v="0.76739999999999997"/>
    <n v="169.46599999999998"/>
    <n v="155.77562"/>
    <n v="10.505989999999999"/>
    <n v="0"/>
    <x v="1"/>
    <n v="0.85362000000000005"/>
    <n v="167.13523000000001"/>
    <n v="6.9244250830573992E-3"/>
    <n v="10091"/>
    <n v="-2.1288977256195142E-2"/>
    <n v="2.4439710620419438E-2"/>
    <n v="4.8558412896982286E-3"/>
    <n v="0.97070444808988243"/>
    <n v="0.93203341988400645"/>
    <n v="6.2859218849311407E-2"/>
    <n v="5.1073612666820752E-3"/>
    <x v="1"/>
    <n v="75.400000000000006"/>
    <x v="1"/>
    <n v="9616"/>
    <n v="0.63200000000000001"/>
    <x v="2"/>
    <n v="0"/>
    <x v="2"/>
    <x v="1"/>
    <n v="0"/>
    <x v="1"/>
    <x v="1"/>
    <x v="1"/>
    <n v="0"/>
    <x v="1"/>
    <x v="3"/>
    <x v="1"/>
    <x v="1"/>
    <x v="0"/>
    <x v="0"/>
    <x v="0"/>
    <x v="0"/>
    <x v="0"/>
    <x v="0"/>
    <x v="0"/>
    <x v="0"/>
    <x v="0"/>
    <m/>
    <x v="0"/>
    <x v="0"/>
    <x v="0"/>
    <x v="0"/>
    <x v="0"/>
    <m/>
    <m/>
    <x v="0"/>
    <s v="ENERGY LABS CASPER ID No C07070799-004"/>
    <m/>
    <s v="8252-13996"/>
    <d v="2007-07-26T00:00:00"/>
    <x v="0"/>
    <x v="0"/>
  </r>
  <r>
    <x v="1"/>
    <s v="T32N R109W S28 fLANCE"/>
    <n v="5568"/>
    <x v="0"/>
    <x v="4"/>
    <s v="PINEDALE"/>
    <s v="NE NE"/>
    <n v="28"/>
    <n v="32"/>
    <n v="109"/>
    <n v="42.723610000000001"/>
    <n v="-109.83111100000001"/>
    <s v="4903522390"/>
    <s v="1-28D"/>
    <x v="0"/>
    <x v="22"/>
    <m/>
    <m/>
    <n v="5184"/>
    <x v="0"/>
    <n v="8616"/>
    <n v="13800"/>
    <n v="13915"/>
    <n v="13832"/>
    <x v="1"/>
    <m/>
    <n v="6.78"/>
    <x v="1"/>
    <n v="99"/>
    <n v="10"/>
    <n v="3536"/>
    <n v="83"/>
    <x v="1"/>
    <n v="5590"/>
    <n v="677"/>
    <n v="0"/>
    <x v="1"/>
    <n v="104"/>
    <n v="10030"/>
    <x v="0"/>
    <s v="ULTRA RESOURCES INC"/>
    <n v="4.9401000000000002"/>
    <n v="0.82289999999999996"/>
    <n v="153.816"/>
    <n v="2.1231399999999998"/>
    <n v="161.70214000000001"/>
    <n v="157.69389999999999"/>
    <n v="11.096029999999999"/>
    <n v="0"/>
    <x v="1"/>
    <n v="2.1652800000000001"/>
    <n v="170.95520999999997"/>
    <n v="-2.7815618683909894E-2"/>
    <n v="10099"/>
    <n v="3.4278901087982511E-3"/>
    <n v="3.0550616089558245E-2"/>
    <n v="5.088986453735244E-3"/>
    <n v="0.96436039745670643"/>
    <n v="0.92242816115402404"/>
    <n v="6.4906065161746171E-2"/>
    <n v="1.2665773684229924E-2"/>
    <x v="1"/>
    <n v="132.1"/>
    <x v="1"/>
    <n v="9511"/>
    <n v="0.64300000000000002"/>
    <x v="2"/>
    <n v="17100"/>
    <x v="2"/>
    <x v="1"/>
    <n v="0"/>
    <x v="1"/>
    <x v="1"/>
    <x v="1"/>
    <n v="0"/>
    <x v="1"/>
    <x v="3"/>
    <x v="1"/>
    <x v="1"/>
    <x v="0"/>
    <x v="0"/>
    <x v="0"/>
    <x v="0"/>
    <x v="0"/>
    <x v="0"/>
    <x v="0"/>
    <x v="0"/>
    <x v="0"/>
    <m/>
    <x v="0"/>
    <x v="0"/>
    <x v="0"/>
    <x v="0"/>
    <x v="0"/>
    <m/>
    <m/>
    <x v="0"/>
    <s v="ENERGY LABS CASPER ID No C07070799-001"/>
    <m/>
    <s v="8616-13800"/>
    <d v="2007-07-26T00:00:00"/>
    <x v="0"/>
    <x v="0"/>
  </r>
  <r>
    <x v="1"/>
    <s v="T32N R109W S34 fLANCE"/>
    <n v="5570"/>
    <x v="0"/>
    <x v="4"/>
    <s v="PINEDALE"/>
    <s v="SW NE"/>
    <n v="34"/>
    <n v="32"/>
    <n v="109"/>
    <n v="42.704684999999998"/>
    <n v="-109.81648800000001"/>
    <s v="4903522867"/>
    <s v="7-34 MESA"/>
    <x v="0"/>
    <x v="22"/>
    <m/>
    <m/>
    <n v="5692"/>
    <x v="0"/>
    <n v="8065"/>
    <n v="13757"/>
    <n v="13914"/>
    <m/>
    <x v="1"/>
    <m/>
    <n v="6.57"/>
    <x v="1"/>
    <n v="157"/>
    <n v="17"/>
    <n v="4202"/>
    <n v="36"/>
    <x v="1"/>
    <n v="6409"/>
    <n v="620"/>
    <n v="0"/>
    <x v="1"/>
    <n v="93"/>
    <n v="11460"/>
    <x v="0"/>
    <s v="ULTRA RESOURCES INC"/>
    <n v="7.8342999999999998"/>
    <n v="1.39893"/>
    <n v="182.78699999999998"/>
    <n v="0.92087999999999992"/>
    <n v="192.94110999999998"/>
    <n v="180.79789"/>
    <n v="10.161799999999999"/>
    <n v="0"/>
    <x v="1"/>
    <n v="1.9362600000000001"/>
    <n v="192.89595"/>
    <n v="1.1704422587084155E-4"/>
    <n v="11534"/>
    <n v="3.2182308428285638E-3"/>
    <n v="4.0604617647322545E-2"/>
    <n v="7.2505543271726806E-3"/>
    <n v="0.95214482802550482"/>
    <n v="0.93728193878616939"/>
    <n v="5.2680214385009118E-2"/>
    <n v="1.0037846828821445E-2"/>
    <x v="1"/>
    <n v="209.4"/>
    <x v="1"/>
    <n v="11010"/>
    <n v="0.56000000000000005"/>
    <x v="2"/>
    <n v="19600"/>
    <x v="2"/>
    <x v="1"/>
    <n v="0"/>
    <x v="1"/>
    <x v="1"/>
    <x v="1"/>
    <n v="0"/>
    <x v="1"/>
    <x v="3"/>
    <x v="1"/>
    <x v="1"/>
    <x v="0"/>
    <x v="0"/>
    <x v="0"/>
    <x v="0"/>
    <x v="0"/>
    <x v="0"/>
    <x v="0"/>
    <x v="0"/>
    <x v="0"/>
    <m/>
    <x v="0"/>
    <x v="0"/>
    <x v="0"/>
    <x v="0"/>
    <x v="0"/>
    <m/>
    <m/>
    <x v="0"/>
    <s v="ENERGY LABS CASPE ID No C07070799-003"/>
    <m/>
    <s v="8065-13757"/>
    <d v="2007-07-26T00:00:00"/>
    <x v="0"/>
    <x v="0"/>
  </r>
  <r>
    <x v="1"/>
    <s v="T32N R109W S35 fLANCE"/>
    <n v="5572"/>
    <x v="0"/>
    <x v="4"/>
    <s v="PINEDALE"/>
    <s v="NW SE"/>
    <n v="35"/>
    <n v="32"/>
    <n v="109"/>
    <n v="42.699207000000001"/>
    <n v="-109.796828"/>
    <s v="4903524214"/>
    <s v="10A-35D MESA"/>
    <x v="0"/>
    <x v="22"/>
    <m/>
    <m/>
    <n v="5326"/>
    <x v="0"/>
    <n v="8846"/>
    <n v="14172"/>
    <n v="14370"/>
    <n v="14285"/>
    <x v="1"/>
    <m/>
    <n v="6.5"/>
    <x v="1"/>
    <n v="96"/>
    <n v="10"/>
    <n v="3520"/>
    <n v="32"/>
    <x v="1"/>
    <n v="5181"/>
    <n v="592"/>
    <n v="0"/>
    <x v="1"/>
    <n v="46"/>
    <n v="9710"/>
    <x v="0"/>
    <s v="ULTRA RESOURCES INC"/>
    <n v="4.7904"/>
    <n v="0.82289999999999996"/>
    <n v="153.12"/>
    <n v="0.81855999999999995"/>
    <n v="159.55185999999998"/>
    <n v="146.15600999999998"/>
    <n v="9.7028799999999986"/>
    <n v="0"/>
    <x v="1"/>
    <n v="0.95772000000000013"/>
    <n v="156.81660999999997"/>
    <n v="8.6457730759326567E-3"/>
    <n v="9477"/>
    <n v="-1.2143638922186898E-2"/>
    <n v="3.0024093733535921E-2"/>
    <n v="5.1575707108647943E-3"/>
    <n v="0.96481833555559926"/>
    <n v="0.93201868092927154"/>
    <n v="6.187405785649875E-2"/>
    <n v="6.1072612142297955E-3"/>
    <x v="1"/>
    <n v="163.9"/>
    <x v="1"/>
    <n v="9025"/>
    <n v="0.67500000000000004"/>
    <x v="2"/>
    <n v="16300"/>
    <x v="2"/>
    <x v="1"/>
    <n v="0"/>
    <x v="1"/>
    <x v="1"/>
    <x v="1"/>
    <n v="0"/>
    <x v="1"/>
    <x v="3"/>
    <x v="1"/>
    <x v="1"/>
    <x v="0"/>
    <x v="0"/>
    <x v="0"/>
    <x v="0"/>
    <x v="0"/>
    <x v="0"/>
    <x v="0"/>
    <x v="0"/>
    <x v="0"/>
    <m/>
    <x v="0"/>
    <x v="0"/>
    <x v="0"/>
    <x v="0"/>
    <x v="0"/>
    <m/>
    <m/>
    <x v="0"/>
    <s v="ENERGY LABS CASPER ID No C07070799-005"/>
    <m/>
    <s v="8846-14172"/>
    <d v="2007-07-26T00:00:00"/>
    <x v="0"/>
    <x v="0"/>
  </r>
  <r>
    <x v="1"/>
    <s v="T32N R109W S35 fLANCE"/>
    <n v="5571"/>
    <x v="0"/>
    <x v="4"/>
    <s v="PINEDALE"/>
    <s v="NW NE"/>
    <n v="35"/>
    <n v="32"/>
    <n v="109"/>
    <n v="42.706606999999998"/>
    <n v="-109.7974"/>
    <s v="4903523762"/>
    <s v="2-35AD MESA"/>
    <x v="0"/>
    <x v="22"/>
    <m/>
    <m/>
    <n v="5167"/>
    <x v="0"/>
    <n v="9078"/>
    <n v="14245"/>
    <n v="14650"/>
    <n v="14516"/>
    <x v="1"/>
    <m/>
    <n v="6.96"/>
    <x v="1"/>
    <n v="73"/>
    <n v="9"/>
    <n v="3696"/>
    <n v="30"/>
    <x v="1"/>
    <n v="5522"/>
    <n v="799"/>
    <n v="0"/>
    <x v="1"/>
    <n v="51"/>
    <n v="10170"/>
    <x v="0"/>
    <s v="ULTRA RESOURCES INC"/>
    <n v="3.6427"/>
    <n v="0.74060999999999999"/>
    <n v="160.77599999999998"/>
    <n v="0.76739999999999997"/>
    <n v="165.92670999999999"/>
    <n v="155.77562"/>
    <n v="13.095609999999999"/>
    <n v="0"/>
    <x v="1"/>
    <n v="1.06182"/>
    <n v="169.93305000000001"/>
    <n v="-1.1928609726869403E-2"/>
    <n v="10180"/>
    <n v="4.9140049140049139E-4"/>
    <n v="2.1953668580543786E-2"/>
    <n v="4.4634766759372255E-3"/>
    <n v="0.97358285474351902"/>
    <n v="0.91668818984888456"/>
    <n v="7.7063349360233332E-2"/>
    <n v="6.248460790882056E-3"/>
    <x v="1"/>
    <n v="13.21"/>
    <x v="1"/>
    <n v="9600"/>
    <n v="0.63900000000000001"/>
    <x v="2"/>
    <n v="17200"/>
    <x v="2"/>
    <x v="1"/>
    <n v="0"/>
    <x v="1"/>
    <x v="1"/>
    <x v="1"/>
    <n v="0"/>
    <x v="1"/>
    <x v="3"/>
    <x v="1"/>
    <x v="1"/>
    <x v="0"/>
    <x v="0"/>
    <x v="0"/>
    <x v="0"/>
    <x v="0"/>
    <x v="0"/>
    <x v="0"/>
    <x v="0"/>
    <x v="0"/>
    <m/>
    <x v="0"/>
    <x v="0"/>
    <x v="0"/>
    <x v="0"/>
    <x v="0"/>
    <m/>
    <m/>
    <x v="0"/>
    <s v="ENERGY LABS CASPER ID No C07070799-002"/>
    <m/>
    <s v="9078-14245"/>
    <d v="2007-07-26T00:00:00"/>
    <x v="0"/>
    <x v="0"/>
  </r>
  <r>
    <x v="1"/>
    <s v="T32N R109W S36 fLANCE"/>
    <n v="4880"/>
    <x v="0"/>
    <x v="4"/>
    <s v="PINEDALE"/>
    <s v="NW SW"/>
    <n v="36"/>
    <n v="32"/>
    <n v="109"/>
    <n v="42.697740000000003"/>
    <n v="-109.78915000000001"/>
    <s v="4903523773"/>
    <s v="36-125 LOVATT DRAW STATE"/>
    <x v="0"/>
    <x v="22"/>
    <m/>
    <m/>
    <n v="6115"/>
    <x v="0"/>
    <n v="8443"/>
    <n v="14558"/>
    <n v="14694"/>
    <n v="14673"/>
    <x v="1"/>
    <d v="2006-03-08T00:00:00"/>
    <n v="7.17"/>
    <x v="1"/>
    <n v="223"/>
    <n v="13"/>
    <n v="3498"/>
    <n v="0"/>
    <x v="1"/>
    <n v="4374"/>
    <n v="938"/>
    <n v="0"/>
    <x v="1"/>
    <n v="18"/>
    <n v="9180"/>
    <x v="0"/>
    <s v="NIELSON &amp; ASSOCIATES INC"/>
    <n v="11.127700000000001"/>
    <n v="1.0697700000000001"/>
    <n v="152.16299999999998"/>
    <n v="0"/>
    <n v="164.36046999999999"/>
    <n v="123.39054"/>
    <n v="15.373819999999998"/>
    <n v="0"/>
    <x v="1"/>
    <n v="0.37476000000000004"/>
    <n v="139.13912000000002"/>
    <n v="8.310175970913164E-2"/>
    <n v="9064"/>
    <n v="-6.3582547686910768E-3"/>
    <n v="6.7703018858488312E-2"/>
    <n v="6.5086818016521861E-3"/>
    <n v="0.9257882993398594"/>
    <n v="0.88681414687688109"/>
    <n v="0.11049243375982251"/>
    <n v="2.6934193632962462E-3"/>
    <x v="4"/>
    <n v="126"/>
    <x v="1"/>
    <n v="7902"/>
    <n v="63.13"/>
    <x v="1"/>
    <n v="0"/>
    <x v="2"/>
    <x v="1"/>
    <n v="0"/>
    <x v="1"/>
    <x v="1"/>
    <x v="1"/>
    <n v="0"/>
    <x v="1"/>
    <x v="3"/>
    <x v="1"/>
    <x v="1"/>
    <x v="0"/>
    <x v="0"/>
    <x v="0"/>
    <x v="0"/>
    <x v="0"/>
    <x v="0"/>
    <x v="0"/>
    <x v="0"/>
    <x v="0"/>
    <m/>
    <x v="0"/>
    <x v="0"/>
    <x v="0"/>
    <x v="0"/>
    <x v="0"/>
    <m/>
    <n v="20060308"/>
    <x v="0"/>
    <s v="WYOMING ANALYTICAL LABS ROCK SPRINGS ID No D3703"/>
    <m/>
    <s v="8443-14558"/>
    <d v="2006-03-10T00:00:00"/>
    <x v="0"/>
    <x v="0"/>
  </r>
  <r>
    <x v="1"/>
    <s v="T32N R109W S36 fLANCE"/>
    <n v="4879"/>
    <x v="0"/>
    <x v="4"/>
    <s v="PINEDALE"/>
    <s v="SE SW"/>
    <n v="36"/>
    <n v="32"/>
    <n v="109"/>
    <n v="42.694189999999999"/>
    <n v="-109.78503000000001"/>
    <s v="4903523954"/>
    <s v="36-145 LOVATT DRAW STATE"/>
    <x v="0"/>
    <x v="22"/>
    <m/>
    <m/>
    <n v="6062"/>
    <x v="0"/>
    <n v="8568"/>
    <n v="14630"/>
    <n v="14722"/>
    <n v="14667"/>
    <x v="1"/>
    <d v="2006-03-08T00:00:00"/>
    <n v="7.24"/>
    <x v="1"/>
    <n v="225"/>
    <n v="14"/>
    <n v="3565"/>
    <n v="0"/>
    <x v="1"/>
    <n v="4648"/>
    <n v="918"/>
    <n v="0"/>
    <x v="1"/>
    <n v="38"/>
    <n v="9820"/>
    <x v="0"/>
    <s v="NIELSON &amp; ASSOCIATES INC"/>
    <n v="11.227499999999999"/>
    <n v="1.1520600000000001"/>
    <n v="155.07749999999999"/>
    <n v="0"/>
    <n v="167.45705999999998"/>
    <n v="131.12008"/>
    <n v="15.046019999999999"/>
    <n v="0"/>
    <x v="1"/>
    <n v="0.79116000000000009"/>
    <n v="146.95725999999999"/>
    <n v="6.5199956541419593E-2"/>
    <n v="9408"/>
    <n v="-2.1427085500312044E-2"/>
    <n v="6.7047038805052472E-2"/>
    <n v="6.8797338254953247E-3"/>
    <n v="0.92607322736945219"/>
    <n v="0.89223274848755352"/>
    <n v="0.10238364542180495"/>
    <n v="5.3836060906415932E-3"/>
    <x v="1"/>
    <n v="164"/>
    <x v="1"/>
    <n v="8397"/>
    <n v="58.96"/>
    <x v="1"/>
    <n v="0"/>
    <x v="2"/>
    <x v="1"/>
    <n v="0"/>
    <x v="1"/>
    <x v="1"/>
    <x v="1"/>
    <n v="0"/>
    <x v="1"/>
    <x v="3"/>
    <x v="1"/>
    <x v="1"/>
    <x v="0"/>
    <x v="0"/>
    <x v="0"/>
    <x v="0"/>
    <x v="0"/>
    <x v="0"/>
    <x v="0"/>
    <x v="0"/>
    <x v="0"/>
    <m/>
    <x v="0"/>
    <x v="0"/>
    <x v="0"/>
    <x v="0"/>
    <x v="0"/>
    <m/>
    <n v="20060308"/>
    <x v="0"/>
    <s v="WYOMING ANALYTICAL LABS ROCK SPRINGS ID No D3701"/>
    <m/>
    <s v="8568-14630"/>
    <d v="2006-03-10T00:00:00"/>
    <x v="0"/>
    <x v="0"/>
  </r>
  <r>
    <x v="1"/>
    <s v="T32N R109W S36 fLANCE"/>
    <n v="5573"/>
    <x v="0"/>
    <x v="4"/>
    <s v="PINEDALE"/>
    <s v="NW SW"/>
    <n v="36"/>
    <n v="32"/>
    <n v="109"/>
    <n v="42.697159999999997"/>
    <n v="-109.78592"/>
    <s v="4903524684"/>
    <s v="36-12-2 LOVETT DRAW"/>
    <x v="0"/>
    <x v="22"/>
    <m/>
    <m/>
    <n v="2683"/>
    <x v="0"/>
    <n v="11950"/>
    <n v="14633"/>
    <n v="14800"/>
    <n v="14720"/>
    <x v="2"/>
    <m/>
    <n v="6.59"/>
    <x v="1"/>
    <n v="88"/>
    <n v="19"/>
    <n v="3377"/>
    <n v="0"/>
    <x v="1"/>
    <n v="5000"/>
    <n v="878"/>
    <n v="0"/>
    <x v="1"/>
    <n v="0"/>
    <n v="9418"/>
    <x v="0"/>
    <s v="NIELSON &amp; ASSOCIATES INC"/>
    <n v="4.3911999999999995"/>
    <n v="1.56351"/>
    <n v="146.89949999999999"/>
    <n v="0"/>
    <n v="152.85420999999999"/>
    <n v="141.05000000000001"/>
    <n v="14.390419999999999"/>
    <n v="0"/>
    <x v="1"/>
    <n v="0"/>
    <n v="155.44041999999999"/>
    <n v="-8.3887611016772966E-3"/>
    <n v="9362"/>
    <n v="-2.9818956336528221E-3"/>
    <n v="2.8728027837767765E-2"/>
    <n v="1.0228766351937575E-2"/>
    <n v="0.96104320581029457"/>
    <n v="0.90742163460443548"/>
    <n v="9.2578365395564424E-2"/>
    <n v="0"/>
    <x v="1"/>
    <n v="55"/>
    <x v="1"/>
    <n v="0"/>
    <n v="0.73"/>
    <x v="7"/>
    <n v="0"/>
    <x v="2"/>
    <x v="1"/>
    <n v="0"/>
    <x v="1"/>
    <x v="1"/>
    <x v="1"/>
    <n v="0"/>
    <x v="1"/>
    <x v="3"/>
    <x v="1"/>
    <x v="1"/>
    <x v="0"/>
    <x v="0"/>
    <x v="0"/>
    <x v="0"/>
    <x v="0"/>
    <x v="0"/>
    <x v="0"/>
    <x v="0"/>
    <x v="0"/>
    <m/>
    <x v="0"/>
    <x v="0"/>
    <x v="0"/>
    <x v="0"/>
    <x v="0"/>
    <s v="PRODUCED WATER"/>
    <m/>
    <x v="0"/>
    <s v="BJ SERVICES ROCKY MOUNTAIN REGION LAB ID No "/>
    <m/>
    <s v="11950-14633"/>
    <d v="2007-05-22T00:00:00"/>
    <x v="0"/>
    <x v="0"/>
  </r>
  <r>
    <x v="1"/>
    <s v="T32N R109W S36 fLANCE"/>
    <n v="4878"/>
    <x v="0"/>
    <x v="4"/>
    <s v="PINEDALE"/>
    <s v="NE SW"/>
    <n v="36"/>
    <n v="32"/>
    <n v="109"/>
    <n v="42.69755"/>
    <n v="-109.78395"/>
    <s v="4903523970"/>
    <s v="36-115 LOCATT DRAW STATE"/>
    <x v="0"/>
    <x v="22"/>
    <m/>
    <m/>
    <n v="6231"/>
    <x v="0"/>
    <n v="8465"/>
    <n v="14696"/>
    <n v="14800"/>
    <n v="14726"/>
    <x v="1"/>
    <d v="2006-03-08T00:00:00"/>
    <n v="7.69"/>
    <x v="1"/>
    <n v="184"/>
    <n v="12"/>
    <n v="3296"/>
    <n v="0"/>
    <x v="1"/>
    <n v="4223"/>
    <n v="1027"/>
    <n v="0"/>
    <x v="1"/>
    <n v="30"/>
    <n v="9320"/>
    <x v="0"/>
    <s v="NIELSON &amp; ASSOCIATES INC"/>
    <n v="9.1815999999999995"/>
    <n v="0.98748000000000002"/>
    <n v="143.37599999999998"/>
    <n v="0"/>
    <n v="153.54507999999998"/>
    <n v="119.13082999999999"/>
    <n v="16.832529999999998"/>
    <n v="0"/>
    <x v="1"/>
    <n v="0.62460000000000004"/>
    <n v="136.58795999999998"/>
    <n v="5.84460149729931E-2"/>
    <n v="8772"/>
    <n v="-3.0289630776033607E-2"/>
    <n v="5.979742235960931E-2"/>
    <n v="6.4312057410110448E-3"/>
    <n v="0.93377137189937964"/>
    <n v="0.87219129709529308"/>
    <n v="0.12323582547100052"/>
    <n v="4.5728774337064565E-3"/>
    <x v="1"/>
    <n v="60"/>
    <x v="1"/>
    <n v="7629"/>
    <n v="62.34"/>
    <x v="1"/>
    <n v="0"/>
    <x v="2"/>
    <x v="1"/>
    <n v="0"/>
    <x v="1"/>
    <x v="1"/>
    <x v="1"/>
    <n v="0"/>
    <x v="1"/>
    <x v="3"/>
    <x v="1"/>
    <x v="1"/>
    <x v="0"/>
    <x v="0"/>
    <x v="0"/>
    <x v="0"/>
    <x v="0"/>
    <x v="0"/>
    <x v="0"/>
    <x v="0"/>
    <x v="0"/>
    <m/>
    <x v="0"/>
    <x v="0"/>
    <x v="0"/>
    <x v="0"/>
    <x v="0"/>
    <m/>
    <n v="20060308"/>
    <x v="0"/>
    <s v="WYOMING ANALYTICAL LABS ROCK SPRINGS ID No D3702"/>
    <m/>
    <s v="8465-14696"/>
    <d v="2006-03-10T00:00:00"/>
    <x v="0"/>
    <x v="0"/>
  </r>
  <r>
    <x v="1"/>
    <s v="T32N R109W S36 fLANCE"/>
    <n v="4877"/>
    <x v="0"/>
    <x v="4"/>
    <s v="PINEDALE"/>
    <s v="SE SW"/>
    <n v="36"/>
    <n v="32"/>
    <n v="109"/>
    <n v="42.701090000000001"/>
    <n v="-109.78909"/>
    <s v="4903524095"/>
    <s v="36-55 LOVATT DRAW STATE"/>
    <x v="0"/>
    <x v="22"/>
    <m/>
    <m/>
    <n v="185"/>
    <x v="0"/>
    <n v="14857"/>
    <n v="15042"/>
    <n v="15200"/>
    <n v="15080"/>
    <x v="1"/>
    <d v="2006-03-08T00:00:00"/>
    <n v="7.55"/>
    <x v="1"/>
    <n v="131"/>
    <n v="7.8"/>
    <n v="2593"/>
    <n v="0"/>
    <x v="1"/>
    <n v="3142"/>
    <n v="1268"/>
    <n v="0"/>
    <x v="1"/>
    <n v="46"/>
    <n v="7380"/>
    <x v="0"/>
    <s v="NIELSON &amp; ASSOCIATES INC"/>
    <n v="6.5369000000000002"/>
    <n v="0.64186200000000004"/>
    <n v="112.79549999999999"/>
    <n v="0"/>
    <n v="119.974262"/>
    <n v="88.635819999999995"/>
    <n v="20.782519999999998"/>
    <n v="0"/>
    <x v="1"/>
    <n v="0.95772000000000013"/>
    <n v="110.37606"/>
    <n v="4.1667847115056347E-2"/>
    <n v="7187.8"/>
    <n v="-1.3193481514024068E-2"/>
    <n v="5.4485852974032051E-2"/>
    <n v="5.3499974852939712E-3"/>
    <n v="0.94016414954067395"/>
    <n v="0.80303482476181887"/>
    <n v="0.18828829367527705"/>
    <n v="8.6768815629041304E-3"/>
    <x v="5"/>
    <n v="123"/>
    <x v="1"/>
    <n v="5644"/>
    <n v="78.86"/>
    <x v="1"/>
    <n v="0"/>
    <x v="2"/>
    <x v="1"/>
    <n v="0"/>
    <x v="1"/>
    <x v="1"/>
    <x v="1"/>
    <n v="0"/>
    <x v="1"/>
    <x v="3"/>
    <x v="1"/>
    <x v="1"/>
    <x v="0"/>
    <x v="0"/>
    <x v="0"/>
    <x v="0"/>
    <x v="0"/>
    <x v="0"/>
    <x v="0"/>
    <x v="0"/>
    <x v="0"/>
    <m/>
    <x v="0"/>
    <x v="0"/>
    <x v="0"/>
    <x v="0"/>
    <x v="0"/>
    <m/>
    <n v="20060308"/>
    <x v="0"/>
    <s v="WYOMING ANALYTICAL LABS ROCK SPRINGS ID No D3704"/>
    <m/>
    <s v="14857-15042"/>
    <d v="2006-03-10T00:00:00"/>
    <x v="0"/>
    <x v="0"/>
  </r>
  <r>
    <x v="1"/>
    <s v="T32N R109W S36 fLANCE"/>
    <n v="4715"/>
    <x v="0"/>
    <x v="4"/>
    <s v="PINEDALE"/>
    <s v="SW SW"/>
    <n v="36"/>
    <n v="32"/>
    <n v="109"/>
    <n v="42.694070000000004"/>
    <n v="-109.78936"/>
    <s v="4903523772"/>
    <s v="36-135"/>
    <x v="0"/>
    <x v="22"/>
    <m/>
    <m/>
    <m/>
    <x v="0"/>
    <s v="7724"/>
    <m/>
    <n v="14530"/>
    <n v="14420"/>
    <x v="5"/>
    <d v="2005-05-19T00:00:00"/>
    <n v="7.17"/>
    <x v="1"/>
    <n v="49"/>
    <n v="0"/>
    <n v="2620"/>
    <n v="40"/>
    <x v="1"/>
    <n v="4400"/>
    <n v="569"/>
    <n v="0"/>
    <x v="1"/>
    <n v="50"/>
    <n v="9470"/>
    <x v="0"/>
    <s v="NIELSON &amp; ASSOCIATES INC"/>
    <n v="2.4451000000000001"/>
    <n v="0"/>
    <n v="113.97"/>
    <n v="1.0231999999999999"/>
    <n v="117.4383"/>
    <n v="124.124"/>
    <n v="9.3259099999999986"/>
    <n v="0"/>
    <x v="1"/>
    <n v="1.0410000000000001"/>
    <n v="134.49090999999999"/>
    <n v="-6.768810174889997E-2"/>
    <n v="7728"/>
    <n v="-0.10129084777299686"/>
    <n v="2.0820294571702758E-2"/>
    <n v="0"/>
    <n v="0.97917970542829724"/>
    <n v="0.92291739270706108"/>
    <n v="6.934230722358857E-2"/>
    <n v="7.7403000693504137E-3"/>
    <x v="1"/>
    <n v="0"/>
    <x v="1"/>
    <n v="8020"/>
    <n v="61.3"/>
    <x v="5"/>
    <n v="16300"/>
    <x v="1"/>
    <x v="1"/>
    <n v="0"/>
    <x v="1"/>
    <x v="1"/>
    <x v="1"/>
    <n v="0"/>
    <x v="1"/>
    <x v="3"/>
    <x v="1"/>
    <x v="1"/>
    <x v="0"/>
    <x v="0"/>
    <x v="0"/>
    <x v="0"/>
    <x v="0"/>
    <x v="0"/>
    <x v="0"/>
    <x v="0"/>
    <x v="0"/>
    <m/>
    <x v="0"/>
    <x v="0"/>
    <x v="0"/>
    <x v="0"/>
    <x v="0"/>
    <s v="FORMATION WATER"/>
    <n v="20050519"/>
    <x v="0"/>
    <s v="WYOMING ANALYTICAL LABS ROCK SPRINGS ID No D2009"/>
    <s v="7724"/>
    <m/>
    <d v="2005-05-25T00:00:00"/>
    <x v="0"/>
    <x v="0"/>
  </r>
  <r>
    <x v="1"/>
    <s v="T32N R109W S36 fLANCE"/>
    <n v="4710"/>
    <x v="0"/>
    <x v="4"/>
    <s v="PINEDALE"/>
    <s v="NW NW"/>
    <n v="36"/>
    <n v="32"/>
    <n v="109"/>
    <n v="42.705945"/>
    <n v="-109.788118"/>
    <s v="4903523312"/>
    <s v="36-4"/>
    <x v="0"/>
    <x v="22"/>
    <m/>
    <m/>
    <m/>
    <x v="0"/>
    <s v="8064"/>
    <m/>
    <n v="1463"/>
    <n v="14372"/>
    <x v="1"/>
    <d v="2005-05-19T00:00:00"/>
    <n v="7.81"/>
    <x v="1"/>
    <n v="24"/>
    <n v="16"/>
    <n v="2280"/>
    <n v="47"/>
    <x v="1"/>
    <n v="3350"/>
    <n v="845"/>
    <n v="0"/>
    <x v="1"/>
    <n v="40"/>
    <n v="8120"/>
    <x v="0"/>
    <s v="NIELSON &amp; ASSOCIATES INC"/>
    <n v="1.1976"/>
    <n v="1.31664"/>
    <n v="99.18"/>
    <n v="1.2022599999999999"/>
    <n v="102.89649999999999"/>
    <n v="94.503500000000003"/>
    <n v="13.849549999999999"/>
    <n v="0"/>
    <x v="1"/>
    <n v="0.8328000000000001"/>
    <n v="109.18585"/>
    <n v="-2.9655225906352008E-2"/>
    <n v="6602"/>
    <n v="-0.10311099035457139"/>
    <n v="1.1638879845281424E-2"/>
    <n v="1.2795770507257295E-2"/>
    <n v="0.97556534964746122"/>
    <n v="0.86552882081331972"/>
    <n v="0.12684381721624183"/>
    <n v="7.6273619704384779E-3"/>
    <x v="1"/>
    <n v="0"/>
    <x v="1"/>
    <n v="6050"/>
    <n v="71.3"/>
    <x v="5"/>
    <n v="14000"/>
    <x v="1"/>
    <x v="1"/>
    <n v="0"/>
    <x v="1"/>
    <x v="1"/>
    <x v="1"/>
    <n v="0"/>
    <x v="1"/>
    <x v="3"/>
    <x v="1"/>
    <x v="1"/>
    <x v="0"/>
    <x v="0"/>
    <x v="0"/>
    <x v="0"/>
    <x v="0"/>
    <x v="0"/>
    <x v="0"/>
    <x v="0"/>
    <x v="0"/>
    <m/>
    <x v="0"/>
    <x v="0"/>
    <x v="0"/>
    <x v="0"/>
    <x v="0"/>
    <m/>
    <n v="20050519"/>
    <x v="0"/>
    <s v="WYOMING ANALYTICAL LABS ROCK SPRINGS ID No DD2004"/>
    <s v="8064"/>
    <m/>
    <d v="2005-05-25T00:00:00"/>
    <x v="0"/>
    <x v="0"/>
  </r>
  <r>
    <x v="1"/>
    <s v="T32N R109W S36 fLANCE"/>
    <n v="4714"/>
    <x v="0"/>
    <x v="4"/>
    <s v="PINEDALE"/>
    <s v="SE SW"/>
    <n v="36"/>
    <n v="32"/>
    <n v="109"/>
    <n v="42.69511"/>
    <n v="-109.78344"/>
    <s v="4903523290"/>
    <s v="36-14"/>
    <x v="0"/>
    <x v="22"/>
    <m/>
    <m/>
    <m/>
    <x v="0"/>
    <s v="8105"/>
    <m/>
    <n v="14500"/>
    <n v="13960"/>
    <x v="5"/>
    <d v="2005-05-19T00:00:00"/>
    <n v="6.77"/>
    <x v="1"/>
    <n v="91"/>
    <n v="0"/>
    <n v="2490"/>
    <n v="41"/>
    <x v="1"/>
    <n v="4170"/>
    <n v="776"/>
    <n v="0"/>
    <x v="1"/>
    <n v="134"/>
    <n v="8900"/>
    <x v="0"/>
    <s v="NIELSON &amp; ASSOCIATES INC"/>
    <n v="4.5408999999999997"/>
    <n v="0"/>
    <n v="108.315"/>
    <n v="1.04878"/>
    <n v="113.90467999999998"/>
    <n v="117.6357"/>
    <n v="12.718639999999999"/>
    <n v="0"/>
    <x v="1"/>
    <n v="2.7898800000000001"/>
    <n v="133.14422000000002"/>
    <n v="-7.7877456649270788E-2"/>
    <n v="7702"/>
    <n v="-7.2159980725213832E-2"/>
    <n v="3.9865789535601173E-2"/>
    <n v="0"/>
    <n v="0.96013421046439884"/>
    <n v="0.88352089185696525"/>
    <n v="9.5525288292649863E-2"/>
    <n v="2.0953819850384792E-2"/>
    <x v="1"/>
    <n v="16"/>
    <x v="1"/>
    <n v="7530"/>
    <n v="64.900000000000006"/>
    <x v="5"/>
    <n v="15400"/>
    <x v="1"/>
    <x v="1"/>
    <n v="0"/>
    <x v="1"/>
    <x v="1"/>
    <x v="1"/>
    <n v="0"/>
    <x v="1"/>
    <x v="3"/>
    <x v="1"/>
    <x v="1"/>
    <x v="0"/>
    <x v="0"/>
    <x v="0"/>
    <x v="0"/>
    <x v="0"/>
    <x v="0"/>
    <x v="0"/>
    <x v="0"/>
    <x v="0"/>
    <m/>
    <x v="0"/>
    <x v="0"/>
    <x v="0"/>
    <x v="0"/>
    <x v="0"/>
    <s v="FORMATION WATER"/>
    <n v="20050519"/>
    <x v="0"/>
    <s v="WYOMING ANALYTICAL LABS ROCK SPRINGS ID No D2008"/>
    <s v="8105"/>
    <m/>
    <d v="2005-05-25T00:00:00"/>
    <x v="0"/>
    <x v="0"/>
  </r>
  <r>
    <x v="1"/>
    <s v="T32N R109W S36 fLANCE"/>
    <n v="4716"/>
    <x v="0"/>
    <x v="4"/>
    <s v="PINEDALE"/>
    <s v="SW SW"/>
    <n v="36"/>
    <n v="32"/>
    <n v="109"/>
    <n v="42.695160000000001"/>
    <n v="-109.78807"/>
    <s v="4903522492"/>
    <s v="36-13"/>
    <x v="0"/>
    <x v="22"/>
    <m/>
    <m/>
    <m/>
    <x v="0"/>
    <s v="8140"/>
    <m/>
    <n v="12935"/>
    <n v="12827"/>
    <x v="5"/>
    <d v="2005-05-19T00:00:00"/>
    <n v="7.2"/>
    <x v="1"/>
    <n v="50"/>
    <n v="0"/>
    <n v="2610"/>
    <n v="39"/>
    <x v="1"/>
    <n v="4330"/>
    <n v="838"/>
    <n v="0"/>
    <x v="1"/>
    <n v="30"/>
    <n v="9470"/>
    <x v="0"/>
    <s v="NIELSON &amp; ASSOCIATES INC"/>
    <n v="2.4950000000000001"/>
    <n v="0"/>
    <n v="113.535"/>
    <n v="0.99761999999999995"/>
    <n v="117.02762"/>
    <n v="122.1493"/>
    <n v="13.734819999999999"/>
    <n v="0"/>
    <x v="1"/>
    <n v="0.62460000000000004"/>
    <n v="136.50871999999998"/>
    <n v="-7.6837505818692434E-2"/>
    <n v="7897"/>
    <n v="-9.0574077272988995E-2"/>
    <n v="2.1319753405221777E-2"/>
    <n v="0"/>
    <n v="0.97868024659477815"/>
    <n v="0.89480950374452284"/>
    <n v="0.10061496437736725"/>
    <n v="4.5755318781100585E-3"/>
    <x v="1"/>
    <n v="0"/>
    <x v="1"/>
    <n v="7820"/>
    <n v="61.4"/>
    <x v="5"/>
    <n v="16300"/>
    <x v="1"/>
    <x v="1"/>
    <n v="0"/>
    <x v="1"/>
    <x v="1"/>
    <x v="1"/>
    <n v="0"/>
    <x v="1"/>
    <x v="3"/>
    <x v="1"/>
    <x v="1"/>
    <x v="0"/>
    <x v="0"/>
    <x v="0"/>
    <x v="0"/>
    <x v="0"/>
    <x v="0"/>
    <x v="0"/>
    <x v="0"/>
    <x v="0"/>
    <m/>
    <x v="0"/>
    <x v="0"/>
    <x v="0"/>
    <x v="0"/>
    <x v="0"/>
    <s v="FORMATION WATER"/>
    <n v="20050519"/>
    <x v="0"/>
    <s v="WYOMING ANALYTICAL LABS ROCK SPRINGS ID No D2010"/>
    <s v="8140"/>
    <m/>
    <d v="2005-05-25T00:00:00"/>
    <x v="0"/>
    <x v="0"/>
  </r>
  <r>
    <x v="1"/>
    <s v="T32N R109W S36 fLANCE"/>
    <n v="4713"/>
    <x v="0"/>
    <x v="4"/>
    <s v="PINEDALE"/>
    <s v="NE SW"/>
    <n v="36"/>
    <n v="32"/>
    <n v="109"/>
    <n v="42.698450000000001"/>
    <n v="-109.78321"/>
    <s v="4903523452"/>
    <s v="36-11"/>
    <x v="0"/>
    <x v="22"/>
    <m/>
    <m/>
    <m/>
    <x v="0"/>
    <s v="8207"/>
    <m/>
    <n v="13780"/>
    <n v="13187"/>
    <x v="5"/>
    <d v="2005-05-19T00:00:00"/>
    <n v="7.03"/>
    <x v="1"/>
    <n v="98"/>
    <n v="0"/>
    <n v="2650"/>
    <n v="40"/>
    <x v="1"/>
    <n v="4560"/>
    <n v="714"/>
    <n v="0"/>
    <x v="1"/>
    <n v="15"/>
    <n v="11800"/>
    <x v="0"/>
    <s v="NIELSON &amp; ASSOCIATES INC"/>
    <n v="4.8902000000000001"/>
    <n v="0"/>
    <n v="115.27500000000001"/>
    <n v="1.0231999999999999"/>
    <n v="121.1884"/>
    <n v="128.63759999999999"/>
    <n v="11.702459999999999"/>
    <n v="0"/>
    <x v="1"/>
    <n v="0.31230000000000002"/>
    <n v="140.65235999999999"/>
    <n v="-7.4335103518642351E-2"/>
    <n v="8077"/>
    <n v="-0.18730190672636715"/>
    <n v="4.0352046895577462E-2"/>
    <n v="0"/>
    <n v="0.95964795310442252"/>
    <n v="0.91457832630750036"/>
    <n v="8.3201305687298804E-2"/>
    <n v="2.2203680052009086E-3"/>
    <x v="1"/>
    <n v="0"/>
    <x v="1"/>
    <n v="8240"/>
    <n v="49"/>
    <x v="5"/>
    <n v="20400"/>
    <x v="1"/>
    <x v="1"/>
    <n v="0"/>
    <x v="1"/>
    <x v="1"/>
    <x v="1"/>
    <n v="0"/>
    <x v="1"/>
    <x v="3"/>
    <x v="1"/>
    <x v="1"/>
    <x v="0"/>
    <x v="0"/>
    <x v="0"/>
    <x v="0"/>
    <x v="0"/>
    <x v="0"/>
    <x v="0"/>
    <x v="0"/>
    <x v="0"/>
    <m/>
    <x v="0"/>
    <x v="0"/>
    <x v="0"/>
    <x v="0"/>
    <x v="0"/>
    <s v="FORMATION WATER"/>
    <n v="20050519"/>
    <x v="0"/>
    <s v="WYOMING ANALYTICAL LABS ROCK SPRINGS ID No D2007"/>
    <s v="8207"/>
    <m/>
    <d v="2005-05-25T00:00:00"/>
    <x v="0"/>
    <x v="0"/>
  </r>
  <r>
    <x v="1"/>
    <s v="T32N R109W S36 fLANCE"/>
    <n v="4711"/>
    <x v="0"/>
    <x v="4"/>
    <s v="PINEDALE"/>
    <s v="SW NW"/>
    <n v="36"/>
    <n v="32"/>
    <n v="109"/>
    <n v="42.701090000000001"/>
    <n v="-109.78886"/>
    <s v="4903523270"/>
    <s v="36-5"/>
    <x v="0"/>
    <x v="22"/>
    <m/>
    <m/>
    <m/>
    <x v="0"/>
    <s v="8228"/>
    <m/>
    <n v="14120"/>
    <n v="14062"/>
    <x v="5"/>
    <d v="2005-05-19T00:00:00"/>
    <n v="7.16"/>
    <x v="1"/>
    <n v="25"/>
    <n v="0"/>
    <n v="1990"/>
    <n v="37"/>
    <x v="1"/>
    <n v="3130"/>
    <n v="838"/>
    <n v="0"/>
    <x v="1"/>
    <n v="29"/>
    <n v="6900"/>
    <x v="0"/>
    <s v="NIELSON &amp; ASSOCIATES INC"/>
    <n v="1.2475000000000001"/>
    <n v="0"/>
    <n v="86.564999999999998"/>
    <n v="0.94645999999999997"/>
    <n v="88.758960000000002"/>
    <n v="88.297299999999993"/>
    <n v="13.734819999999999"/>
    <n v="0"/>
    <x v="1"/>
    <n v="0.60378000000000009"/>
    <n v="102.63589999999999"/>
    <n v="-7.2504245934295164E-2"/>
    <n v="6049"/>
    <n v="-6.5719360568383664E-2"/>
    <n v="1.4054919075212238E-2"/>
    <n v="0"/>
    <n v="0.98594508092478772"/>
    <n v="0.86029644598040256"/>
    <n v="0.1338208170825218"/>
    <n v="5.882736937075625E-3"/>
    <x v="1"/>
    <n v="0"/>
    <x v="1"/>
    <n v="5650"/>
    <n v="84.7"/>
    <x v="5"/>
    <n v="11800"/>
    <x v="1"/>
    <x v="1"/>
    <n v="0"/>
    <x v="1"/>
    <x v="1"/>
    <x v="1"/>
    <n v="0"/>
    <x v="1"/>
    <x v="3"/>
    <x v="1"/>
    <x v="1"/>
    <x v="0"/>
    <x v="0"/>
    <x v="0"/>
    <x v="0"/>
    <x v="0"/>
    <x v="0"/>
    <x v="0"/>
    <x v="0"/>
    <x v="0"/>
    <m/>
    <x v="0"/>
    <x v="0"/>
    <x v="0"/>
    <x v="0"/>
    <x v="0"/>
    <s v="FORMATION WATER"/>
    <n v="20050519"/>
    <x v="0"/>
    <s v="WYOMING ANALYTICAL LABS ROCK SPRINGS ID No D2005"/>
    <s v="8228"/>
    <m/>
    <d v="2005-05-25T00:00:00"/>
    <x v="0"/>
    <x v="0"/>
  </r>
  <r>
    <x v="1"/>
    <s v="T32N R109W S36 fLANCE"/>
    <n v="4302"/>
    <x v="0"/>
    <x v="4"/>
    <s v="PINEDALE"/>
    <s v="SW SW"/>
    <n v="36"/>
    <n v="32"/>
    <n v="109"/>
    <n v="42.695160000000001"/>
    <n v="-109.78807"/>
    <s v="4903522492"/>
    <s v="PARADISE DITCH 36-13-32-109"/>
    <x v="0"/>
    <x v="22"/>
    <m/>
    <m/>
    <m/>
    <x v="0"/>
    <s v="8525"/>
    <m/>
    <n v="12935"/>
    <n v="12827"/>
    <x v="1"/>
    <d v="2004-05-17T00:00:00"/>
    <n v="7.14"/>
    <x v="1"/>
    <n v="89"/>
    <n v="11.4"/>
    <n v="3260"/>
    <n v="55"/>
    <x v="1"/>
    <n v="5500"/>
    <n v="1094"/>
    <m/>
    <x v="0"/>
    <n v="21"/>
    <n v="9852"/>
    <x v="0"/>
    <s v="PETROGULF"/>
    <n v="4.4410999999999996"/>
    <n v="0.93810600000000011"/>
    <n v="141.81"/>
    <n v="1.4068999999999998"/>
    <n v="148.59610600000002"/>
    <n v="155.155"/>
    <n v="17.93066"/>
    <n v="0"/>
    <x v="1"/>
    <n v="0.43722000000000005"/>
    <n v="173.52287999999999"/>
    <n v="-7.7383746638268525E-2"/>
    <n v="10030.4"/>
    <n v="8.9727598277873702E-3"/>
    <n v="2.9887055048400789E-2"/>
    <n v="6.3131264018452806E-3"/>
    <n v="0.96379981854975383"/>
    <n v="0.89414721562943178"/>
    <n v="0.10333311664721102"/>
    <n v="2.5196677233572892E-3"/>
    <x v="0"/>
    <n v="0.2"/>
    <x v="0"/>
    <m/>
    <n v="81"/>
    <x v="2"/>
    <m/>
    <x v="0"/>
    <x v="0"/>
    <m/>
    <x v="0"/>
    <x v="0"/>
    <x v="0"/>
    <m/>
    <x v="0"/>
    <x v="0"/>
    <x v="0"/>
    <x v="0"/>
    <x v="0"/>
    <x v="18"/>
    <x v="0"/>
    <x v="0"/>
    <x v="0"/>
    <x v="0"/>
    <x v="0"/>
    <x v="0"/>
    <x v="0"/>
    <m/>
    <x v="0"/>
    <x v="0"/>
    <x v="0"/>
    <x v="0"/>
    <x v="0"/>
    <s v="TRPH=81 MG/L"/>
    <n v="2004517"/>
    <x v="0"/>
    <s v="WYOMING ANALYTICAL LABS LARAMIE ID No J6431/C9582"/>
    <m/>
    <m/>
    <d v="2004-05-17T00:00:00"/>
    <x v="0"/>
    <x v="0"/>
  </r>
  <r>
    <x v="1"/>
    <s v="T32N R109W S36 fLANCE"/>
    <n v="4712"/>
    <x v="0"/>
    <x v="4"/>
    <s v="PINEDALE"/>
    <s v="NW SW"/>
    <n v="36"/>
    <n v="32"/>
    <n v="109"/>
    <n v="42.698689999999999"/>
    <n v="-109.78816"/>
    <s v="4903522714"/>
    <s v="LOVATT DRAW 36-12-32-109"/>
    <x v="0"/>
    <x v="22"/>
    <m/>
    <m/>
    <m/>
    <x v="0"/>
    <s v="8628"/>
    <m/>
    <n v="13930"/>
    <m/>
    <x v="5"/>
    <d v="2005-05-19T00:00:00"/>
    <n v="6.72"/>
    <x v="1"/>
    <n v="105"/>
    <n v="12"/>
    <n v="3220"/>
    <n v="46"/>
    <x v="1"/>
    <n v="5220"/>
    <n v="672"/>
    <n v="0"/>
    <x v="1"/>
    <n v="35"/>
    <n v="11500"/>
    <x v="0"/>
    <s v="NIELSON &amp; ASSOCIATES INC"/>
    <n v="5.2394999999999996"/>
    <n v="0.98748000000000002"/>
    <n v="140.07"/>
    <n v="1.1766799999999999"/>
    <n v="147.47366"/>
    <n v="147.25620000000001"/>
    <n v="11.014079999999998"/>
    <n v="0"/>
    <x v="1"/>
    <n v="0.72870000000000001"/>
    <n v="158.99898000000002"/>
    <n v="-3.7606358596969772E-2"/>
    <n v="9310"/>
    <n v="-0.10523786641037962"/>
    <n v="3.5528378423645278E-2"/>
    <n v="6.6959754033364335E-3"/>
    <n v="0.95777564617301825"/>
    <n v="0.92614556395267433"/>
    <n v="6.9271387778714028E-2"/>
    <n v="4.5830482686115342E-3"/>
    <x v="1"/>
    <n v="31"/>
    <x v="1"/>
    <n v="9430"/>
    <n v="50.5"/>
    <x v="5"/>
    <n v="19800"/>
    <x v="1"/>
    <x v="1"/>
    <n v="0"/>
    <x v="1"/>
    <x v="1"/>
    <x v="1"/>
    <n v="0"/>
    <x v="1"/>
    <x v="3"/>
    <x v="1"/>
    <x v="1"/>
    <x v="0"/>
    <x v="0"/>
    <x v="0"/>
    <x v="0"/>
    <x v="0"/>
    <x v="0"/>
    <x v="0"/>
    <x v="0"/>
    <x v="0"/>
    <m/>
    <x v="0"/>
    <x v="0"/>
    <x v="0"/>
    <x v="0"/>
    <x v="0"/>
    <s v="FORMATION WATER"/>
    <n v="20050519"/>
    <x v="0"/>
    <s v="WYOMING ANALYTICAL LABS ROCK SPRINGS ID No D2006"/>
    <s v="8080"/>
    <m/>
    <d v="2005-05-25T00:00:00"/>
    <x v="0"/>
    <x v="0"/>
  </r>
  <r>
    <x v="1"/>
    <s v="T16N R098W S03 fLANCE-MESAVERDE"/>
    <n v="4074"/>
    <x v="0"/>
    <x v="1"/>
    <s v="WC"/>
    <s v="SE NW"/>
    <n v="3"/>
    <n v="16"/>
    <n v="98"/>
    <n v="41.396025000000002"/>
    <n v="-108.424381"/>
    <s v="4903725266"/>
    <s v="KINNEY SPRINGS 03-01"/>
    <x v="0"/>
    <x v="23"/>
    <m/>
    <m/>
    <m/>
    <x v="0"/>
    <s v="8885"/>
    <m/>
    <n v="11958"/>
    <n v="11930"/>
    <x v="1"/>
    <d v="2003-06-06T00:00:00"/>
    <n v="8.2100000000000009"/>
    <x v="1"/>
    <n v="10.7"/>
    <m/>
    <n v="1960"/>
    <n v="14"/>
    <x v="1"/>
    <n v="1899"/>
    <n v="2438"/>
    <m/>
    <x v="0"/>
    <n v="60"/>
    <n v="6036"/>
    <x v="0"/>
    <s v="BP AMERICA PRODUCTION CO"/>
    <n v="0.53393000000000002"/>
    <n v="0"/>
    <n v="85.26"/>
    <n v="0.35811999999999999"/>
    <n v="86.152049999999988"/>
    <n v="53.570789999999995"/>
    <n v="39.958819999999996"/>
    <n v="0"/>
    <x v="1"/>
    <n v="1.2492000000000001"/>
    <n v="94.778809999999993"/>
    <n v="-4.7679870642299518E-2"/>
    <n v="6381.7"/>
    <n v="2.7839293911110737E-2"/>
    <n v="6.1975309931684743E-3"/>
    <n v="0"/>
    <n v="0.99380246900683156"/>
    <n v="0.56521906109604036"/>
    <n v="0.42160077764217552"/>
    <n v="1.3180161261784149E-2"/>
    <x v="0"/>
    <n v="2.71"/>
    <x v="0"/>
    <m/>
    <m/>
    <x v="0"/>
    <n v="8630"/>
    <x v="0"/>
    <x v="0"/>
    <m/>
    <x v="0"/>
    <x v="0"/>
    <x v="0"/>
    <n v="1.07"/>
    <x v="0"/>
    <x v="0"/>
    <x v="0"/>
    <x v="0"/>
    <x v="0"/>
    <x v="0"/>
    <x v="0"/>
    <x v="0"/>
    <x v="0"/>
    <x v="0"/>
    <x v="0"/>
    <x v="0"/>
    <x v="0"/>
    <m/>
    <x v="0"/>
    <x v="0"/>
    <x v="0"/>
    <x v="0"/>
    <x v="0"/>
    <m/>
    <n v="20030606"/>
    <x v="0"/>
    <s v="BP AMERICA"/>
    <m/>
    <m/>
    <d v="2003-06-08T00:00:00"/>
    <x v="6"/>
    <x v="2"/>
  </r>
  <r>
    <x v="1"/>
    <s v="T16N R098W S07 fLANCE-MESAVERDE"/>
    <n v="4075"/>
    <x v="0"/>
    <x v="1"/>
    <s v="WC"/>
    <s v="SW SW"/>
    <n v="7"/>
    <n v="16"/>
    <n v="98"/>
    <n v="41.370795000000001"/>
    <n v="-108.482373"/>
    <s v="4903724900"/>
    <s v="KINNEY SPRINGS 07-01"/>
    <x v="0"/>
    <x v="23"/>
    <m/>
    <m/>
    <m/>
    <x v="0"/>
    <s v="8788"/>
    <m/>
    <n v="11635"/>
    <n v="11477"/>
    <x v="1"/>
    <d v="2003-06-06T00:00:00"/>
    <n v="7.97"/>
    <x v="1"/>
    <n v="19.8"/>
    <n v="1.2"/>
    <n v="3238"/>
    <n v="40.1"/>
    <x v="1"/>
    <n v="3549"/>
    <n v="3496"/>
    <m/>
    <x v="0"/>
    <n v="20"/>
    <n v="8260"/>
    <x v="0"/>
    <s v="BP AMERICA PRODUCTION CO"/>
    <n v="0.98802000000000001"/>
    <n v="9.8748000000000002E-2"/>
    <n v="140.85299999999998"/>
    <n v="1.0257579999999999"/>
    <n v="142.96552599999998"/>
    <n v="100.11729"/>
    <n v="57.299439999999997"/>
    <n v="0"/>
    <x v="1"/>
    <n v="0.41640000000000005"/>
    <n v="157.83313000000001"/>
    <n v="-4.9427095844470893E-2"/>
    <n v="10364.1"/>
    <n v="0.11297727138492601"/>
    <n v="6.9108968269735189E-3"/>
    <n v="6.9071196926173662E-4"/>
    <n v="0.99239839120376472"/>
    <n v="0.63432366829448283"/>
    <n v="0.36303810232997341"/>
    <n v="2.6382293755436519E-3"/>
    <x v="0"/>
    <n v="2.5000000000000001E-2"/>
    <x v="0"/>
    <m/>
    <m/>
    <x v="0"/>
    <n v="12320"/>
    <x v="0"/>
    <x v="0"/>
    <m/>
    <x v="0"/>
    <x v="0"/>
    <x v="0"/>
    <n v="4.1900000000000004"/>
    <x v="0"/>
    <x v="0"/>
    <x v="0"/>
    <x v="0"/>
    <x v="0"/>
    <x v="0"/>
    <x v="0"/>
    <x v="0"/>
    <x v="0"/>
    <x v="0"/>
    <x v="0"/>
    <x v="0"/>
    <x v="0"/>
    <m/>
    <x v="0"/>
    <x v="0"/>
    <x v="0"/>
    <x v="0"/>
    <x v="0"/>
    <m/>
    <n v="20030606"/>
    <x v="0"/>
    <s v="BP AMERICA"/>
    <m/>
    <m/>
    <d v="2003-06-08T00:00:00"/>
    <x v="6"/>
    <x v="2"/>
  </r>
  <r>
    <x v="1"/>
    <s v="T16N R098W S09 fLANCE-MESAVERDE"/>
    <n v="4076"/>
    <x v="0"/>
    <x v="1"/>
    <s v="WC"/>
    <s v="SE SW"/>
    <n v="9"/>
    <n v="16"/>
    <n v="98"/>
    <n v="41.370137"/>
    <n v="-108.442059"/>
    <s v="4903725300"/>
    <s v="KINNEY SPRINGS 09-01"/>
    <x v="0"/>
    <x v="23"/>
    <m/>
    <m/>
    <m/>
    <x v="0"/>
    <s v="9270"/>
    <m/>
    <n v="12227"/>
    <n v="12220"/>
    <x v="1"/>
    <d v="2003-06-06T00:00:00"/>
    <n v="8.0299999999999994"/>
    <x v="1"/>
    <n v="8.89"/>
    <m/>
    <n v="2173"/>
    <n v="8.91"/>
    <x v="1"/>
    <n v="1899"/>
    <n v="2687"/>
    <m/>
    <x v="0"/>
    <n v="54"/>
    <n v="6272"/>
    <x v="0"/>
    <s v="BP AMERICA PRODUCTION CO"/>
    <n v="0.44361100000000003"/>
    <n v="0"/>
    <n v="94.525499999999994"/>
    <n v="0.2279178"/>
    <n v="95.197028799999998"/>
    <n v="53.570789999999995"/>
    <n v="44.039929999999998"/>
    <n v="0"/>
    <x v="1"/>
    <n v="1.1242800000000002"/>
    <n v="98.734999999999999"/>
    <n v="-1.8243356818840165E-2"/>
    <n v="6830.8"/>
    <n v="4.2647373080562878E-2"/>
    <n v="4.6599248484108157E-3"/>
    <n v="0"/>
    <n v="0.99534007515158918"/>
    <n v="0.54257142857142859"/>
    <n v="0.4460417278573961"/>
    <n v="1.1386843571175372E-2"/>
    <x v="0"/>
    <n v="3.32"/>
    <x v="0"/>
    <m/>
    <m/>
    <x v="0"/>
    <n v="8940"/>
    <x v="0"/>
    <x v="0"/>
    <m/>
    <x v="0"/>
    <x v="0"/>
    <x v="0"/>
    <n v="1.66"/>
    <x v="0"/>
    <x v="0"/>
    <x v="0"/>
    <x v="0"/>
    <x v="0"/>
    <x v="0"/>
    <x v="0"/>
    <x v="0"/>
    <x v="0"/>
    <x v="0"/>
    <x v="0"/>
    <x v="0"/>
    <x v="0"/>
    <m/>
    <x v="0"/>
    <x v="0"/>
    <x v="0"/>
    <x v="0"/>
    <x v="0"/>
    <m/>
    <n v="20030606"/>
    <x v="0"/>
    <s v="BP AMERICA"/>
    <m/>
    <m/>
    <d v="2003-06-08T00:00:00"/>
    <x v="6"/>
    <x v="2"/>
  </r>
  <r>
    <x v="1"/>
    <s v="T17N R098W S35 fLANCE-MESAVERDE"/>
    <n v="4273"/>
    <x v="0"/>
    <x v="1"/>
    <s v="WC"/>
    <s v="SE SE"/>
    <n v="35"/>
    <n v="17"/>
    <n v="98"/>
    <n v="41.401474"/>
    <n v="-108.410971"/>
    <s v="4903725330"/>
    <s v="ANTELOPE CREEK 35-02"/>
    <x v="0"/>
    <x v="23"/>
    <m/>
    <m/>
    <m/>
    <x v="0"/>
    <s v="9480"/>
    <m/>
    <n v="12018"/>
    <n v="12005"/>
    <x v="1"/>
    <d v="2003-09-11T00:00:00"/>
    <n v="7.8"/>
    <x v="1"/>
    <n v="25"/>
    <n v="1.2"/>
    <n v="3500"/>
    <n v="38"/>
    <x v="1"/>
    <n v="4199"/>
    <n v="1375"/>
    <m/>
    <x v="0"/>
    <n v="420"/>
    <n v="10000"/>
    <x v="0"/>
    <s v="BP AMERICAN PRODUCTION COMPANY"/>
    <n v="1.2475000000000001"/>
    <n v="9.8748000000000002E-2"/>
    <n v="152.25"/>
    <n v="0.9720399999999999"/>
    <n v="154.568288"/>
    <n v="118.45379"/>
    <n v="22.536249999999999"/>
    <n v="0"/>
    <x v="1"/>
    <n v="8.7444000000000006"/>
    <n v="149.73444000000001"/>
    <n v="1.5884997258388E-2"/>
    <n v="9558.2000000000007"/>
    <n v="-2.2588990806924933E-2"/>
    <n v="8.0708663862538218E-3"/>
    <n v="6.388632576431202E-4"/>
    <n v="0.99129027035610306"/>
    <n v="0.79109248346606165"/>
    <n v="0.15050812625338564"/>
    <n v="5.8399390280552695E-2"/>
    <x v="0"/>
    <n v="2.2000000000000002"/>
    <x v="0"/>
    <m/>
    <m/>
    <x v="0"/>
    <n v="14260"/>
    <x v="0"/>
    <x v="0"/>
    <m/>
    <x v="0"/>
    <x v="0"/>
    <x v="0"/>
    <n v="0.34"/>
    <x v="0"/>
    <x v="0"/>
    <x v="0"/>
    <x v="0"/>
    <x v="0"/>
    <x v="0"/>
    <x v="0"/>
    <x v="0"/>
    <x v="0"/>
    <x v="0"/>
    <x v="0"/>
    <x v="0"/>
    <x v="0"/>
    <m/>
    <x v="0"/>
    <x v="0"/>
    <x v="0"/>
    <x v="0"/>
    <x v="0"/>
    <m/>
    <n v="2003911"/>
    <x v="0"/>
    <s v="BP AMERICA"/>
    <m/>
    <m/>
    <d v="2003-09-12T00:00:00"/>
    <x v="6"/>
    <x v="2"/>
  </r>
  <r>
    <x v="1"/>
    <s v="T29N R108W S08 fLANCE-MESAVERDE"/>
    <n v="4361"/>
    <x v="0"/>
    <x v="4"/>
    <s v="WC"/>
    <s v="SW SW"/>
    <n v="8"/>
    <n v="29"/>
    <n v="108"/>
    <n v="42.491889999999998"/>
    <n v="-109.74968"/>
    <s v="4903521633"/>
    <s v="GOBBLES KNOB #1"/>
    <x v="0"/>
    <x v="23"/>
    <m/>
    <m/>
    <m/>
    <x v="0"/>
    <s v="9204"/>
    <m/>
    <n v="13000"/>
    <n v="12715"/>
    <x v="1"/>
    <d v="2004-01-28T00:00:00"/>
    <n v="8.59"/>
    <x v="1"/>
    <n v="20"/>
    <n v="2.4"/>
    <n v="985"/>
    <n v="59"/>
    <x v="1"/>
    <n v="700"/>
    <n v="1626"/>
    <n v="52"/>
    <x v="0"/>
    <n v="95"/>
    <n v="4295"/>
    <x v="0"/>
    <s v="YATES PETROLEUM"/>
    <n v="0.998"/>
    <n v="0.197496"/>
    <n v="42.847499999999997"/>
    <n v="1.50922"/>
    <n v="45.552215999999994"/>
    <n v="19.747"/>
    <n v="26.650139999999997"/>
    <n v="1.7331599999999998"/>
    <x v="1"/>
    <n v="1.9779000000000002"/>
    <n v="50.108199999999989"/>
    <n v="-4.7626637960679535E-2"/>
    <n v="3539.4"/>
    <n v="-9.6446441335647906E-2"/>
    <n v="2.1908923157547378E-2"/>
    <n v="4.3355958796823411E-3"/>
    <n v="0.97375548096277031"/>
    <n v="0.39408719530935066"/>
    <n v="0.53185187254780664"/>
    <n v="3.9472581333993249E-2"/>
    <x v="0"/>
    <n v="16"/>
    <x v="0"/>
    <m/>
    <m/>
    <x v="0"/>
    <n v="5080"/>
    <x v="1"/>
    <x v="0"/>
    <m/>
    <x v="0"/>
    <x v="0"/>
    <x v="0"/>
    <m/>
    <x v="0"/>
    <x v="0"/>
    <x v="0"/>
    <x v="0"/>
    <x v="0"/>
    <x v="0"/>
    <x v="0"/>
    <x v="0"/>
    <x v="0"/>
    <x v="0"/>
    <x v="0"/>
    <x v="0"/>
    <x v="0"/>
    <m/>
    <x v="0"/>
    <x v="0"/>
    <x v="0"/>
    <x v="0"/>
    <x v="0"/>
    <m/>
    <n v="2004128"/>
    <x v="0"/>
    <s v="WYOMING ANALYTICAL LABS ROCK SPRINGS ID No RS-6598 - C9031-C9035"/>
    <m/>
    <m/>
    <d v="2004-01-30T00:00:00"/>
    <x v="0"/>
    <x v="0"/>
  </r>
  <r>
    <x v="1"/>
    <s v="T29N R108W S23 fLANCE-MESAVERDE"/>
    <n v="5869"/>
    <x v="0"/>
    <x v="4"/>
    <s v="JONAH"/>
    <s v="NE NE"/>
    <n v="23"/>
    <n v="29"/>
    <n v="108"/>
    <n v="42.47278"/>
    <n v="-109.67778"/>
    <s v="4903521817"/>
    <s v="1-23 STUD HORSE BUTTE"/>
    <x v="0"/>
    <x v="23"/>
    <m/>
    <m/>
    <n v="3087"/>
    <x v="0"/>
    <n v="9237"/>
    <n v="12324"/>
    <n v="12485"/>
    <m/>
    <x v="1"/>
    <m/>
    <n v="6.98"/>
    <x v="1"/>
    <n v="38"/>
    <n v="4"/>
    <n v="2001"/>
    <n v="55"/>
    <x v="1"/>
    <n v="2641"/>
    <n v="1122"/>
    <n v="0"/>
    <x v="1"/>
    <n v="124"/>
    <n v="6230"/>
    <x v="0"/>
    <s v="ULTRA RESOURCES INC"/>
    <n v="1.8961999999999999"/>
    <n v="0.32916000000000001"/>
    <n v="87.043499999999995"/>
    <n v="1.4068999999999998"/>
    <n v="90.675759999999983"/>
    <n v="74.502610000000004"/>
    <n v="18.389579999999999"/>
    <n v="0"/>
    <x v="1"/>
    <n v="2.5816800000000004"/>
    <n v="95.473870000000005"/>
    <n v="-2.5775554858744668E-2"/>
    <n v="5985"/>
    <n v="-2.0057306590257881E-2"/>
    <n v="2.0911873250359304E-2"/>
    <n v="3.6300771010907445E-3"/>
    <n v="0.97545804964854999"/>
    <n v="0.78034555423384433"/>
    <n v="0.1926137486623303"/>
    <n v="2.7040697103825374E-2"/>
    <x v="1"/>
    <n v="130.1"/>
    <x v="1"/>
    <n v="5138"/>
    <n v="1.141"/>
    <x v="2"/>
    <n v="9630"/>
    <x v="2"/>
    <x v="1"/>
    <n v="0"/>
    <x v="1"/>
    <x v="1"/>
    <x v="1"/>
    <n v="0"/>
    <x v="1"/>
    <x v="3"/>
    <x v="1"/>
    <x v="1"/>
    <x v="0"/>
    <x v="0"/>
    <x v="0"/>
    <x v="0"/>
    <x v="0"/>
    <x v="0"/>
    <x v="0"/>
    <x v="0"/>
    <x v="0"/>
    <m/>
    <x v="0"/>
    <x v="0"/>
    <x v="0"/>
    <x v="0"/>
    <x v="0"/>
    <m/>
    <m/>
    <x v="0"/>
    <s v="ENERGY LABS CASPER ID No C07051050-001"/>
    <m/>
    <s v="9237-12324"/>
    <d v="2007-05-30T00:00:00"/>
    <x v="0"/>
    <x v="0"/>
  </r>
  <r>
    <x v="0"/>
    <s v="T12N R091W S14 fLEWIS"/>
    <n v="49008459"/>
    <x v="0"/>
    <x v="5"/>
    <s v="WILDCAT"/>
    <m/>
    <s v="14"/>
    <n v="12"/>
    <n v="91"/>
    <n v="41.005679999999998"/>
    <n v="-107.59359000000001"/>
    <s v="4900720081"/>
    <s v="NO. 1 MARY BLAIR"/>
    <x v="0"/>
    <x v="24"/>
    <n v="50"/>
    <m/>
    <n v="60"/>
    <x v="0"/>
    <n v="3625"/>
    <n v="3685"/>
    <n v="4690"/>
    <m/>
    <x v="0"/>
    <d v="1969-05-27T00:00:00"/>
    <n v="8.4"/>
    <x v="0"/>
    <n v="10"/>
    <n v="2"/>
    <n v="1056"/>
    <n v="12"/>
    <x v="0"/>
    <n v="140"/>
    <n v="2342"/>
    <m/>
    <x v="0"/>
    <n v="7"/>
    <n v="2512"/>
    <x v="0"/>
    <m/>
    <n v="0.499"/>
    <n v="0.16458"/>
    <n v="45.936"/>
    <n v="0.30696000000000001"/>
    <n v="46.90654"/>
    <n v="3.9493999999999998"/>
    <n v="38.385379999999998"/>
    <m/>
    <x v="0"/>
    <n v="0.14574000000000001"/>
    <n v="42.480519999999999"/>
    <n v="4.9515220659455648E-2"/>
    <n v="3566"/>
    <n v="0.1734123066798289"/>
    <n v="1.0638175401553812E-2"/>
    <n v="3.5086791735224982E-3"/>
    <n v="0.98585314542492364"/>
    <n v="9.2969671746014407E-2"/>
    <n v="0.90359957928951906"/>
    <n v="3.430748964466537E-3"/>
    <x v="0"/>
    <m/>
    <x v="0"/>
    <m/>
    <m/>
    <x v="0"/>
    <m/>
    <x v="0"/>
    <x v="0"/>
    <m/>
    <x v="0"/>
    <x v="0"/>
    <x v="0"/>
    <m/>
    <x v="0"/>
    <x v="0"/>
    <x v="0"/>
    <x v="0"/>
    <x v="0"/>
    <x v="0"/>
    <x v="0"/>
    <x v="0"/>
    <x v="0"/>
    <x v="0"/>
    <x v="0"/>
    <x v="0"/>
    <x v="0"/>
    <m/>
    <x v="0"/>
    <x v="0"/>
    <x v="0"/>
    <x v="0"/>
    <x v="0"/>
    <s v="DST NO. 2 (FLOW)"/>
    <m/>
    <x v="0"/>
    <m/>
    <m/>
    <m/>
    <m/>
    <x v="0"/>
    <x v="2"/>
  </r>
  <r>
    <x v="0"/>
    <s v="T12N R091W S17 fLEWIS"/>
    <n v="49008452"/>
    <x v="0"/>
    <x v="5"/>
    <s v="WEST SIDE CANAL"/>
    <m/>
    <s v="17"/>
    <n v="12"/>
    <n v="91"/>
    <n v="41.012369999999997"/>
    <n v="-107.65797000000001"/>
    <s v="4900705011"/>
    <s v="UNIT NO. 3"/>
    <x v="0"/>
    <x v="24"/>
    <m/>
    <n v="211"/>
    <n v="3"/>
    <x v="0"/>
    <n v="3556"/>
    <n v="3559"/>
    <n v="4001"/>
    <n v="3100"/>
    <x v="2"/>
    <d v="1966-08-29T00:00:00"/>
    <n v="8.4"/>
    <x v="0"/>
    <n v="8"/>
    <n v="2"/>
    <n v="1349"/>
    <n v="8"/>
    <x v="0"/>
    <n v="560"/>
    <n v="2513"/>
    <m/>
    <x v="0"/>
    <n v="20"/>
    <n v="3245"/>
    <x v="0"/>
    <m/>
    <n v="0.3992"/>
    <n v="0.16458"/>
    <n v="58.681499999999993"/>
    <n v="0.20463999999999999"/>
    <n v="59.449919999999992"/>
    <n v="15.797599999999999"/>
    <n v="41.188069999999996"/>
    <m/>
    <x v="0"/>
    <n v="0.41640000000000005"/>
    <n v="57.402070000000002"/>
    <n v="1.7525161531266945E-2"/>
    <n v="4457"/>
    <n v="0.15736172422747338"/>
    <n v="6.7148954952336365E-3"/>
    <n v="2.7683805125389574E-3"/>
    <n v="0.99051672399222734"/>
    <n v="0.27520958738944429"/>
    <n v="0.71753631881219604"/>
    <n v="7.254093798359537E-3"/>
    <x v="0"/>
    <m/>
    <x v="0"/>
    <m/>
    <m/>
    <x v="0"/>
    <m/>
    <x v="0"/>
    <x v="0"/>
    <m/>
    <x v="0"/>
    <x v="0"/>
    <x v="0"/>
    <m/>
    <x v="0"/>
    <x v="0"/>
    <x v="0"/>
    <x v="0"/>
    <x v="0"/>
    <x v="0"/>
    <x v="0"/>
    <x v="0"/>
    <x v="0"/>
    <x v="0"/>
    <x v="0"/>
    <x v="0"/>
    <x v="0"/>
    <m/>
    <x v="0"/>
    <x v="0"/>
    <x v="0"/>
    <x v="0"/>
    <x v="0"/>
    <s v="PRODUCTION"/>
    <m/>
    <x v="0"/>
    <m/>
    <m/>
    <m/>
    <m/>
    <x v="0"/>
    <x v="2"/>
  </r>
  <r>
    <x v="0"/>
    <s v="T12N R091W S17 fLEWIS"/>
    <n v="49017442"/>
    <x v="0"/>
    <x v="5"/>
    <s v="WILDCAT"/>
    <m/>
    <s v="17"/>
    <n v="12"/>
    <n v="91"/>
    <n v="41.005130000000001"/>
    <n v="-107.65855999999999"/>
    <s v="4900705006"/>
    <s v="GOVERNMENT BAGGS NO. 2"/>
    <x v="0"/>
    <x v="24"/>
    <n v="925"/>
    <n v="2700"/>
    <n v="44"/>
    <x v="0"/>
    <n v="3626"/>
    <n v="3670"/>
    <n v="6550"/>
    <n v="3220"/>
    <x v="0"/>
    <d v="1964-06-04T00:00:00"/>
    <n v="8.8999996185302734"/>
    <x v="0"/>
    <n v="17"/>
    <n v="7"/>
    <n v="1286"/>
    <n v="52"/>
    <x v="0"/>
    <n v="560"/>
    <n v="2159"/>
    <m/>
    <x v="0"/>
    <n v="54"/>
    <n v="3231"/>
    <x v="0"/>
    <s v="CHEMICAL &amp; GEOLOGICAL LABORATORIES"/>
    <n v="0.84830000000000005"/>
    <n v="0.57603000000000004"/>
    <n v="55.940999999999995"/>
    <n v="1.33016"/>
    <n v="58.695489999999992"/>
    <n v="15.797599999999999"/>
    <n v="35.386009999999999"/>
    <m/>
    <x v="0"/>
    <n v="1.1242800000000002"/>
    <n v="52.30789"/>
    <n v="5.7544193699326923E-2"/>
    <n v="4132"/>
    <n v="0.12236859975553444"/>
    <n v="1.4452558450402241E-2"/>
    <n v="9.8138715598080888E-3"/>
    <n v="0.97573356998978966"/>
    <n v="0.30201179974952153"/>
    <n v="0.6764946932479976"/>
    <n v="2.1493507002480889E-2"/>
    <x v="0"/>
    <m/>
    <x v="0"/>
    <m/>
    <m/>
    <x v="0"/>
    <m/>
    <x v="0"/>
    <x v="0"/>
    <m/>
    <x v="0"/>
    <x v="0"/>
    <x v="0"/>
    <m/>
    <x v="0"/>
    <x v="0"/>
    <x v="0"/>
    <x v="0"/>
    <x v="0"/>
    <x v="0"/>
    <x v="0"/>
    <x v="0"/>
    <x v="0"/>
    <x v="0"/>
    <x v="0"/>
    <x v="0"/>
    <x v="0"/>
    <m/>
    <x v="0"/>
    <x v="0"/>
    <x v="0"/>
    <x v="0"/>
    <x v="0"/>
    <s v="DST"/>
    <m/>
    <x v="0"/>
    <m/>
    <m/>
    <m/>
    <m/>
    <x v="0"/>
    <x v="2"/>
  </r>
  <r>
    <x v="1"/>
    <s v="T12N R091W S18 fLEWIS"/>
    <n v="4097"/>
    <x v="0"/>
    <x v="5"/>
    <s v="WEST SIDE CANAL"/>
    <s v="SW NE"/>
    <n v="18"/>
    <n v="12"/>
    <n v="91"/>
    <n v="41.012839999999997"/>
    <n v="-107.67464"/>
    <s v="4900720730"/>
    <s v="W.S. CANAL NO. 14"/>
    <x v="0"/>
    <x v="24"/>
    <m/>
    <m/>
    <m/>
    <x v="0"/>
    <s v="3612"/>
    <m/>
    <n v="4500"/>
    <n v="2545"/>
    <x v="1"/>
    <d v="2002-11-25T00:00:00"/>
    <n v="7.63"/>
    <x v="1"/>
    <n v="58"/>
    <n v="23.8"/>
    <n v="14700"/>
    <n v="625"/>
    <x v="1"/>
    <n v="21200"/>
    <n v="1640"/>
    <m/>
    <x v="0"/>
    <n v="214"/>
    <n v="36000"/>
    <x v="0"/>
    <s v="MERIT ENERGY COMPANY"/>
    <n v="2.8942000000000001"/>
    <n v="1.9585020000000002"/>
    <n v="639.45000000000005"/>
    <n v="15.987500000000001"/>
    <n v="660.29020199999991"/>
    <n v="598.05200000000002"/>
    <n v="26.879599999999996"/>
    <n v="0"/>
    <x v="1"/>
    <n v="4.4554800000000006"/>
    <n v="629.38707999999997"/>
    <n v="2.396190305227067E-2"/>
    <n v="38460.800000000003"/>
    <n v="3.3048261635652623E-2"/>
    <n v="4.3832242114657345E-3"/>
    <n v="2.9661230684140919E-3"/>
    <n v="0.9926506527201201"/>
    <n v="0.95021334089031517"/>
    <n v="4.2707581477522544E-2"/>
    <n v="7.0790776321623897E-3"/>
    <x v="6"/>
    <n v="14.5"/>
    <x v="0"/>
    <n v="36661"/>
    <n v="0.16200000000000001"/>
    <x v="2"/>
    <n v="68000"/>
    <x v="0"/>
    <x v="0"/>
    <m/>
    <x v="0"/>
    <x v="0"/>
    <x v="0"/>
    <m/>
    <x v="0"/>
    <x v="0"/>
    <x v="0"/>
    <x v="0"/>
    <x v="0"/>
    <x v="0"/>
    <x v="0"/>
    <x v="0"/>
    <x v="0"/>
    <x v="0"/>
    <x v="0"/>
    <x v="0"/>
    <x v="0"/>
    <m/>
    <x v="0"/>
    <x v="0"/>
    <x v="0"/>
    <x v="0"/>
    <x v="1"/>
    <s v="PROPOSED INJECTION ZONE"/>
    <n v="20021125"/>
    <x v="0"/>
    <s v="ENERGY LABS CASPER ID No C02120027-003"/>
    <m/>
    <m/>
    <d v="2002-12-23T00:00:00"/>
    <x v="0"/>
    <x v="2"/>
  </r>
  <r>
    <x v="0"/>
    <s v="T12N R092W S10 fLEWIS"/>
    <n v="49001477"/>
    <x v="0"/>
    <x v="5"/>
    <s v="BAGGS SOUTH"/>
    <m/>
    <s v="10"/>
    <n v="12"/>
    <n v="92"/>
    <n v="41.020780000000002"/>
    <n v="-107.73981000000001"/>
    <s v="4900705018"/>
    <s v="UNIT NO. 8"/>
    <x v="0"/>
    <x v="24"/>
    <m/>
    <n v="3283"/>
    <n v="543"/>
    <x v="0"/>
    <n v="4399"/>
    <n v="4942"/>
    <n v="16248"/>
    <n v="5035"/>
    <x v="2"/>
    <d v="1960-05-18T00:00:00"/>
    <n v="8.1999999999999993"/>
    <x v="2"/>
    <n v="9"/>
    <n v="4"/>
    <n v="3545"/>
    <n v="-3"/>
    <x v="0"/>
    <n v="3220"/>
    <n v="3172"/>
    <m/>
    <x v="0"/>
    <n v="44"/>
    <n v="8720"/>
    <x v="0"/>
    <m/>
    <n v="0.4491"/>
    <n v="0.32916000000000001"/>
    <n v="154.20750000000001"/>
    <n v="0"/>
    <n v="154.98575999999997"/>
    <n v="90.836199999999991"/>
    <n v="51.989079999999994"/>
    <m/>
    <x v="0"/>
    <n v="0.91608000000000012"/>
    <n v="143.74135999999999"/>
    <n v="3.7641041764135734E-2"/>
    <n v="9988"/>
    <n v="6.7778490485353865E-2"/>
    <n v="2.8976855680160557E-3"/>
    <n v="2.1238080195238587E-3"/>
    <n v="0.99497850641246011"/>
    <n v="0.63194198246071975"/>
    <n v="0.3616849040526679"/>
    <n v="6.3731134866123447E-3"/>
    <x v="0"/>
    <m/>
    <x v="0"/>
    <m/>
    <m/>
    <x v="0"/>
    <m/>
    <x v="0"/>
    <x v="0"/>
    <m/>
    <x v="0"/>
    <x v="0"/>
    <x v="0"/>
    <m/>
    <x v="0"/>
    <x v="0"/>
    <x v="0"/>
    <x v="0"/>
    <x v="0"/>
    <x v="0"/>
    <x v="0"/>
    <x v="0"/>
    <x v="0"/>
    <x v="0"/>
    <x v="0"/>
    <x v="0"/>
    <x v="0"/>
    <m/>
    <x v="0"/>
    <x v="0"/>
    <x v="0"/>
    <x v="0"/>
    <x v="0"/>
    <s v="PRODUCTION WATER"/>
    <m/>
    <x v="0"/>
    <m/>
    <m/>
    <m/>
    <m/>
    <x v="6"/>
    <x v="2"/>
  </r>
  <r>
    <x v="0"/>
    <s v="T12N R092W S12 fLEWIS"/>
    <n v="49124359"/>
    <x v="0"/>
    <x v="5"/>
    <s v="WEST SIDE CANAL"/>
    <m/>
    <s v="12"/>
    <n v="12"/>
    <n v="92"/>
    <n v="41.030619999999999"/>
    <n v="-107.68971000000001"/>
    <s v="4900720049"/>
    <s v="44 RANCH UNIT UNIT NO. 1"/>
    <x v="0"/>
    <x v="24"/>
    <m/>
    <m/>
    <m/>
    <x v="1"/>
    <m/>
    <n v="0"/>
    <n v="4531"/>
    <n v="4497"/>
    <x v="2"/>
    <d v="1972-02-17T00:00:00"/>
    <n v="6"/>
    <x v="0"/>
    <n v="804"/>
    <n v="431"/>
    <n v="1579"/>
    <n v="47"/>
    <x v="0"/>
    <n v="4900"/>
    <n v="439"/>
    <m/>
    <x v="0"/>
    <n v="2"/>
    <n v="7979"/>
    <x v="0"/>
    <m/>
    <n v="40.119599999999998"/>
    <n v="35.466990000000003"/>
    <n v="68.686499999999995"/>
    <n v="1.2022599999999999"/>
    <n v="145.47534999999999"/>
    <n v="138.22899999999998"/>
    <n v="7.1952099999999994"/>
    <m/>
    <x v="0"/>
    <n v="4.1640000000000003E-2"/>
    <n v="145.46584999999999"/>
    <n v="3.2652645964211081E-5"/>
    <n v="8199"/>
    <n v="1.3598714303374953E-2"/>
    <n v="0.27578280444075232"/>
    <n v="0.24380068513325456"/>
    <n v="0.48041651042599309"/>
    <n v="0.95025052271718757"/>
    <n v="4.9463224530018557E-2"/>
    <n v="2.8625275279386882E-4"/>
    <x v="0"/>
    <m/>
    <x v="0"/>
    <m/>
    <m/>
    <x v="0"/>
    <m/>
    <x v="0"/>
    <x v="0"/>
    <m/>
    <x v="0"/>
    <x v="0"/>
    <x v="0"/>
    <m/>
    <x v="0"/>
    <x v="0"/>
    <x v="0"/>
    <x v="0"/>
    <x v="0"/>
    <x v="0"/>
    <x v="0"/>
    <x v="0"/>
    <x v="0"/>
    <x v="0"/>
    <x v="0"/>
    <x v="0"/>
    <x v="0"/>
    <m/>
    <x v="0"/>
    <x v="0"/>
    <x v="0"/>
    <x v="0"/>
    <x v="0"/>
    <s v="PRODUCTION"/>
    <m/>
    <x v="0"/>
    <m/>
    <m/>
    <m/>
    <m/>
    <x v="6"/>
    <x v="2"/>
  </r>
  <r>
    <x v="0"/>
    <s v="T12N R092W S12 fLEWIS"/>
    <n v="49124725"/>
    <x v="0"/>
    <x v="5"/>
    <s v="WEST SIDE CANAL"/>
    <m/>
    <s v="12"/>
    <n v="12"/>
    <n v="92"/>
    <n v="41.026000000000003"/>
    <n v="-107.6966"/>
    <s v="4900720075"/>
    <s v="C F JEBINS UNIT WELL #1"/>
    <x v="0"/>
    <x v="24"/>
    <m/>
    <m/>
    <m/>
    <x v="0"/>
    <m/>
    <m/>
    <n v="4500"/>
    <n v="4464"/>
    <x v="2"/>
    <d v="1972-02-17T00:00:00"/>
    <n v="7.5999999046325684"/>
    <x v="0"/>
    <n v="167"/>
    <n v="42"/>
    <n v="1239"/>
    <n v="31"/>
    <x v="0"/>
    <n v="2140"/>
    <n v="366"/>
    <m/>
    <x v="0"/>
    <n v="5"/>
    <n v="3804"/>
    <x v="0"/>
    <s v="CHEM LAB"/>
    <n v="8.3332999999999995"/>
    <n v="3.4561800000000003"/>
    <n v="53.896499999999996"/>
    <n v="0.79297999999999991"/>
    <n v="66.478960000000001"/>
    <n v="60.369399999999999"/>
    <n v="5.9987399999999997"/>
    <m/>
    <x v="0"/>
    <n v="0.10410000000000001"/>
    <n v="66.472239999999999"/>
    <n v="5.0544861573279452E-5"/>
    <n v="3987"/>
    <n v="2.3488640739314594E-2"/>
    <n v="0.12535244233664306"/>
    <n v="5.19890804549289E-2"/>
    <n v="0.822658477208428"/>
    <n v="0.90818964427857407"/>
    <n v="9.0244288442814624E-2"/>
    <n v="1.5660672786113423E-3"/>
    <x v="0"/>
    <m/>
    <x v="0"/>
    <m/>
    <m/>
    <x v="0"/>
    <m/>
    <x v="0"/>
    <x v="0"/>
    <m/>
    <x v="0"/>
    <x v="0"/>
    <x v="0"/>
    <m/>
    <x v="0"/>
    <x v="0"/>
    <x v="0"/>
    <x v="0"/>
    <x v="0"/>
    <x v="0"/>
    <x v="0"/>
    <x v="0"/>
    <x v="0"/>
    <x v="0"/>
    <x v="0"/>
    <x v="0"/>
    <x v="0"/>
    <m/>
    <x v="0"/>
    <x v="0"/>
    <x v="0"/>
    <x v="0"/>
    <x v="0"/>
    <s v="PRODUCTION"/>
    <m/>
    <x v="0"/>
    <m/>
    <m/>
    <m/>
    <m/>
    <x v="6"/>
    <x v="2"/>
  </r>
  <r>
    <x v="1"/>
    <s v="T12N R092W S13 fLEWIS"/>
    <n v="421"/>
    <x v="0"/>
    <x v="5"/>
    <s v="WEST SIDE CANAL"/>
    <s v="NE NW"/>
    <n v="13"/>
    <n v="12"/>
    <n v="92"/>
    <n v="41.014699999999998"/>
    <n v="-107.70140000000001"/>
    <s v="4900720557"/>
    <s v="1 4 MI SHE"/>
    <x v="0"/>
    <x v="24"/>
    <m/>
    <m/>
    <s v=""/>
    <x v="0"/>
    <m/>
    <m/>
    <n v="4495"/>
    <n v="4495"/>
    <x v="1"/>
    <d v="1982-10-01T00:00:00"/>
    <n v="7.9"/>
    <x v="1"/>
    <n v="23"/>
    <n v="11"/>
    <n v="2201"/>
    <n v="30"/>
    <x v="1"/>
    <n v="730"/>
    <n v="4146"/>
    <n v="300"/>
    <x v="1"/>
    <n v="0"/>
    <n v="5334"/>
    <x v="0"/>
    <s v="WILLIAMS PRODUCTION"/>
    <n v="1.1476999999999999"/>
    <n v="0.90519000000000005"/>
    <n v="95.743499999999997"/>
    <n v="0.76739999999999997"/>
    <n v="98.563789999999997"/>
    <n v="20.593299999999999"/>
    <n v="67.952939999999998"/>
    <n v="9.9989999999999988"/>
    <x v="1"/>
    <n v="0"/>
    <n v="98.545239999999993"/>
    <n v="9.4110351007281257E-5"/>
    <n v="7441"/>
    <n v="0.16493150684931507"/>
    <n v="1.1644235677219799E-2"/>
    <n v="9.1837986343666373E-3"/>
    <n v="0.97917196568841347"/>
    <n v="0.20897305643580552"/>
    <n v="0.6895608555014936"/>
    <n v="0"/>
    <x v="1"/>
    <n v="0"/>
    <x v="1"/>
    <n v="4498"/>
    <n v="1.4"/>
    <x v="0"/>
    <n v="1.4"/>
    <x v="0"/>
    <x v="1"/>
    <m/>
    <x v="1"/>
    <x v="1"/>
    <x v="1"/>
    <n v="0"/>
    <x v="1"/>
    <x v="3"/>
    <x v="1"/>
    <x v="1"/>
    <x v="0"/>
    <x v="0"/>
    <x v="0"/>
    <x v="0"/>
    <x v="0"/>
    <x v="0"/>
    <x v="0"/>
    <x v="0"/>
    <x v="0"/>
    <m/>
    <x v="0"/>
    <x v="0"/>
    <x v="0"/>
    <x v="0"/>
    <x v="0"/>
    <m/>
    <n v="19821001"/>
    <x v="1"/>
    <m/>
    <m/>
    <m/>
    <m/>
    <x v="6"/>
    <x v="2"/>
  </r>
  <r>
    <x v="0"/>
    <s v="T12N R100W S21 fLEWIS"/>
    <n v="49003259"/>
    <x v="0"/>
    <x v="1"/>
    <s v="WILDCAT"/>
    <m/>
    <s v="21"/>
    <s v=" 12"/>
    <s v=" 100"/>
    <n v="41.003860000000003"/>
    <n v="-108.66083"/>
    <s v="4903720129"/>
    <s v="RADOSEVICH NO. 1"/>
    <x v="0"/>
    <x v="24"/>
    <n v="1495"/>
    <m/>
    <n v="69"/>
    <x v="0"/>
    <n v="4450"/>
    <n v="4519"/>
    <m/>
    <m/>
    <x v="0"/>
    <d v="1968-11-23T00:00:00"/>
    <n v="8"/>
    <x v="0"/>
    <n v="379"/>
    <n v="132"/>
    <n v="10211"/>
    <n v="139"/>
    <x v="0"/>
    <n v="16200"/>
    <n v="1135"/>
    <m/>
    <x v="0"/>
    <n v="97"/>
    <n v="27717"/>
    <x v="0"/>
    <m/>
    <n v="18.912099999999999"/>
    <n v="10.86228"/>
    <n v="444.17849999999999"/>
    <n v="3.5556199999999998"/>
    <n v="477.50849999999997"/>
    <n v="457.00200000000001"/>
    <n v="18.602649999999997"/>
    <m/>
    <x v="0"/>
    <n v="2.0195400000000001"/>
    <n v="477.62419"/>
    <n v="-1.2112453192239621E-4"/>
    <n v="28290"/>
    <n v="1.0230863999142964E-2"/>
    <n v="3.9605787122114058E-2"/>
    <n v="2.2747825431379758E-2"/>
    <n v="0.93764638744650619"/>
    <n v="0.9568233970729163"/>
    <n v="3.8948299498817257E-2"/>
    <n v="4.2283034282664788E-3"/>
    <x v="0"/>
    <m/>
    <x v="0"/>
    <m/>
    <m/>
    <x v="0"/>
    <m/>
    <x v="0"/>
    <x v="0"/>
    <m/>
    <x v="0"/>
    <x v="0"/>
    <x v="0"/>
    <m/>
    <x v="0"/>
    <x v="0"/>
    <x v="0"/>
    <x v="0"/>
    <x v="0"/>
    <x v="0"/>
    <x v="0"/>
    <x v="0"/>
    <x v="0"/>
    <x v="0"/>
    <x v="0"/>
    <x v="0"/>
    <x v="0"/>
    <m/>
    <x v="0"/>
    <x v="0"/>
    <x v="0"/>
    <x v="0"/>
    <x v="0"/>
    <s v="DST NO. 9 (BOTTOM)"/>
    <m/>
    <x v="0"/>
    <m/>
    <m/>
    <m/>
    <m/>
    <x v="0"/>
    <x v="2"/>
  </r>
  <r>
    <x v="0"/>
    <s v="T12N R12W S18 fLEWIS"/>
    <n v="49008353"/>
    <x v="0"/>
    <x v="5"/>
    <s v="WEST SIDE CANAL"/>
    <m/>
    <s v="18"/>
    <n v="12"/>
    <n v="12"/>
    <n v="41.009900000000002"/>
    <n v="-107.67941999999999"/>
    <s v="4900705009"/>
    <s v="UNIT NO. 4"/>
    <x v="0"/>
    <x v="24"/>
    <n v="1636"/>
    <m/>
    <n v="54"/>
    <x v="0"/>
    <n v="3406"/>
    <n v="3460"/>
    <n v="3902"/>
    <m/>
    <x v="0"/>
    <d v="1965-11-17T00:00:00"/>
    <n v="8.6"/>
    <x v="0"/>
    <n v="234"/>
    <n v="60"/>
    <n v="934"/>
    <n v="10"/>
    <x v="0"/>
    <n v="64"/>
    <n v="3050"/>
    <m/>
    <x v="0"/>
    <n v="5"/>
    <n v="2992"/>
    <x v="0"/>
    <m/>
    <n v="11.676600000000001"/>
    <n v="4.9374000000000002"/>
    <n v="40.628999999999998"/>
    <n v="0.25579999999999997"/>
    <n v="57.498799999999996"/>
    <n v="1.8054399999999999"/>
    <n v="49.989499999999992"/>
    <m/>
    <x v="0"/>
    <n v="0.10410000000000001"/>
    <n v="51.899039999999992"/>
    <n v="5.1187116674332914E-2"/>
    <n v="4354"/>
    <n v="0.18540702423087393"/>
    <n v="0.20307554244610324"/>
    <n v="8.5869618148552679E-2"/>
    <n v="0.71105483940534409"/>
    <n v="3.4787541349512445E-2"/>
    <n v="0.96320664120184107"/>
    <n v="2.0058174486464494E-3"/>
    <x v="0"/>
    <m/>
    <x v="0"/>
    <m/>
    <m/>
    <x v="0"/>
    <m/>
    <x v="0"/>
    <x v="0"/>
    <m/>
    <x v="0"/>
    <x v="0"/>
    <x v="0"/>
    <m/>
    <x v="0"/>
    <x v="0"/>
    <x v="0"/>
    <x v="0"/>
    <x v="0"/>
    <x v="0"/>
    <x v="0"/>
    <x v="0"/>
    <x v="0"/>
    <x v="0"/>
    <x v="0"/>
    <x v="0"/>
    <x v="0"/>
    <m/>
    <x v="0"/>
    <x v="0"/>
    <x v="0"/>
    <x v="0"/>
    <x v="0"/>
    <s v="DST NO. 6 (MFE CHAMBER)"/>
    <m/>
    <x v="0"/>
    <m/>
    <m/>
    <m/>
    <m/>
    <x v="0"/>
    <x v="2"/>
  </r>
  <r>
    <x v="0"/>
    <s v="T13N R091W S31 fLEWIS"/>
    <n v="49010639"/>
    <x v="0"/>
    <x v="5"/>
    <s v="WILDCAT"/>
    <m/>
    <s v="31"/>
    <n v="13"/>
    <n v="91"/>
    <n v="41.048560000000002"/>
    <n v="-107.67538999999999"/>
    <s v="4900720050"/>
    <s v="1 JIM BAKER GOVERNMENT"/>
    <x v="0"/>
    <x v="24"/>
    <m/>
    <m/>
    <n v="20"/>
    <x v="0"/>
    <n v="5089"/>
    <n v="5109"/>
    <n v="6911"/>
    <m/>
    <x v="0"/>
    <d v="1968-06-06T00:00:00"/>
    <n v="8.1999999999999993"/>
    <x v="0"/>
    <n v="244"/>
    <n v="116"/>
    <n v="12690"/>
    <n v="80"/>
    <x v="0"/>
    <n v="19600"/>
    <n v="1391"/>
    <m/>
    <x v="0"/>
    <n v="10"/>
    <n v="33425"/>
    <x v="0"/>
    <m/>
    <n v="12.175599999999999"/>
    <n v="9.5456400000000006"/>
    <n v="552.01499999999999"/>
    <n v="2.0463999999999998"/>
    <n v="575.7826399999999"/>
    <n v="552.91599999999994"/>
    <n v="22.798489999999997"/>
    <m/>
    <x v="0"/>
    <n v="0.20820000000000002"/>
    <n v="575.92268999999999"/>
    <n v="-1.2160228519571713E-4"/>
    <n v="34128"/>
    <n v="1.0406643672375765E-2"/>
    <n v="2.1146174188231868E-2"/>
    <n v="1.6578547765872208E-2"/>
    <n v="0.96227527804589597"/>
    <n v="0.96005246815332101"/>
    <n v="3.9586024992347493E-2"/>
    <n v="3.6150685433143816E-4"/>
    <x v="0"/>
    <m/>
    <x v="0"/>
    <m/>
    <m/>
    <x v="0"/>
    <m/>
    <x v="0"/>
    <x v="0"/>
    <m/>
    <x v="0"/>
    <x v="0"/>
    <x v="0"/>
    <m/>
    <x v="0"/>
    <x v="0"/>
    <x v="0"/>
    <x v="0"/>
    <x v="0"/>
    <x v="0"/>
    <x v="0"/>
    <x v="0"/>
    <x v="0"/>
    <x v="0"/>
    <x v="0"/>
    <x v="0"/>
    <x v="0"/>
    <m/>
    <x v="0"/>
    <x v="0"/>
    <x v="0"/>
    <x v="0"/>
    <x v="0"/>
    <s v="DST NO. 2 (MIDDLE)"/>
    <m/>
    <x v="0"/>
    <m/>
    <m/>
    <m/>
    <m/>
    <x v="6"/>
    <x v="2"/>
  </r>
  <r>
    <x v="1"/>
    <s v="T13N R094W S26 fLEWIS"/>
    <m/>
    <x v="0"/>
    <x v="1"/>
    <s v="MCPHERSON SPRINGS"/>
    <m/>
    <n v="26"/>
    <n v="13"/>
    <n v="94"/>
    <n v="41.075420000000001"/>
    <n v="-107.943"/>
    <s v="4903721883"/>
    <s v="MCPHERSON SPRINGS B 26-2"/>
    <x v="0"/>
    <x v="24"/>
    <m/>
    <m/>
    <m/>
    <x v="0"/>
    <m/>
    <m/>
    <m/>
    <m/>
    <x v="1"/>
    <d v="1982-06-11T00:00:00"/>
    <n v="7.7"/>
    <x v="0"/>
    <n v="3503"/>
    <n v="165"/>
    <n v="14665"/>
    <n v="572"/>
    <x v="1"/>
    <n v="29400"/>
    <n v="646"/>
    <n v="0"/>
    <x v="1"/>
    <n v="61"/>
    <n v="48684"/>
    <x v="0"/>
    <s v="TINDALL OPERATING COMPANY"/>
    <n v="174.7997"/>
    <n v="13.57785"/>
    <n v="637.92750000000001"/>
    <n v="14.63176"/>
    <n v="840.93681000000004"/>
    <n v="829.37400000000002"/>
    <n v="10.58794"/>
    <n v="0"/>
    <x v="1"/>
    <n v="1.2700200000000001"/>
    <n v="841.23196000000007"/>
    <n v="-1.7545801899534436E-4"/>
    <n v="49012"/>
    <n v="3.3573534228627578E-3"/>
    <n v="0.20786306167285029"/>
    <n v="1.6146100204603959E-2"/>
    <n v="0.77599083812254566"/>
    <n v="0.98590405433478767"/>
    <n v="1.2586231269672635E-2"/>
    <n v="1.5097143955396083E-3"/>
    <x v="1"/>
    <n v="0"/>
    <x v="1"/>
    <n v="48433"/>
    <n v="0.2"/>
    <x v="0"/>
    <n v="0.1"/>
    <x v="0"/>
    <x v="1"/>
    <m/>
    <x v="1"/>
    <x v="1"/>
    <x v="1"/>
    <n v="0"/>
    <x v="1"/>
    <x v="3"/>
    <x v="1"/>
    <x v="1"/>
    <x v="0"/>
    <x v="0"/>
    <x v="0"/>
    <x v="0"/>
    <x v="0"/>
    <x v="0"/>
    <x v="0"/>
    <x v="0"/>
    <x v="0"/>
    <m/>
    <x v="0"/>
    <x v="0"/>
    <x v="0"/>
    <x v="0"/>
    <x v="0"/>
    <m/>
    <n v="19820611"/>
    <x v="1"/>
    <m/>
    <m/>
    <m/>
    <m/>
    <x v="6"/>
    <x v="2"/>
  </r>
  <r>
    <x v="1"/>
    <s v="T14N R093W S08 fLEWIS"/>
    <n v="4161"/>
    <x v="0"/>
    <x v="5"/>
    <s v="LOOKOUT WASH"/>
    <s v="SW SE"/>
    <n v="8"/>
    <n v="14"/>
    <n v="93"/>
    <n v="41.195743999999998"/>
    <n v="-107.884266"/>
    <s v="4900722556"/>
    <s v="LOOKOUT WASH 40-8L"/>
    <x v="0"/>
    <x v="24"/>
    <m/>
    <m/>
    <s v=""/>
    <x v="0"/>
    <m/>
    <m/>
    <n v="9852"/>
    <m/>
    <x v="1"/>
    <d v="2004-03-03T00:00:00"/>
    <n v="7.14"/>
    <x v="1"/>
    <n v="40"/>
    <n v="7"/>
    <n v="4094"/>
    <m/>
    <x v="1"/>
    <n v="5250"/>
    <n v="1900"/>
    <m/>
    <x v="0"/>
    <n v="63"/>
    <n v="11426"/>
    <x v="0"/>
    <s v="CABOT OIL AND GAS"/>
    <n v="1.996"/>
    <n v="0.57603000000000004"/>
    <n v="178.089"/>
    <n v="0"/>
    <n v="180.66103000000001"/>
    <n v="148.10249999999999"/>
    <n v="31.140999999999998"/>
    <n v="0"/>
    <x v="1"/>
    <n v="1.31166"/>
    <n v="180.55515999999997"/>
    <n v="2.9309317503193461E-4"/>
    <n v="11354"/>
    <n v="-3.1606672519754169E-3"/>
    <n v="1.1048315178984643E-2"/>
    <n v="3.1884574110974569E-3"/>
    <n v="0.98576322740991784"/>
    <n v="0.82026179700430613"/>
    <n v="0.17247360861910566"/>
    <n v="7.2645943765882971E-3"/>
    <x v="0"/>
    <n v="72"/>
    <x v="0"/>
    <m/>
    <n v="617"/>
    <x v="0"/>
    <m/>
    <x v="0"/>
    <x v="0"/>
    <m/>
    <x v="0"/>
    <x v="0"/>
    <x v="0"/>
    <m/>
    <x v="0"/>
    <x v="0"/>
    <x v="0"/>
    <x v="0"/>
    <x v="0"/>
    <x v="0"/>
    <x v="0"/>
    <x v="0"/>
    <x v="0"/>
    <x v="0"/>
    <x v="0"/>
    <x v="0"/>
    <x v="0"/>
    <m/>
    <x v="0"/>
    <x v="0"/>
    <x v="0"/>
    <x v="0"/>
    <x v="0"/>
    <m/>
    <n v="40303"/>
    <x v="0"/>
    <s v="QUESTAR APPLIED TECHNOLOGY ROCK SPRINGS"/>
    <m/>
    <m/>
    <d v="2004-03-05T00:00:00"/>
    <x v="6"/>
    <x v="2"/>
  </r>
  <r>
    <x v="1"/>
    <s v="T14N R093W S13 fLEWIS"/>
    <m/>
    <x v="0"/>
    <x v="5"/>
    <s v="BLUE GAP"/>
    <m/>
    <n v="13"/>
    <n v="14"/>
    <n v="93"/>
    <n v="41.190249000000001"/>
    <n v="-107.80923199999999"/>
    <s v="4900720779"/>
    <s v="14-13 MARA"/>
    <x v="0"/>
    <x v="24"/>
    <m/>
    <m/>
    <m/>
    <x v="0"/>
    <m/>
    <m/>
    <m/>
    <m/>
    <x v="1"/>
    <d v="1982-06-25T00:00:00"/>
    <n v="7.6"/>
    <x v="0"/>
    <n v="199"/>
    <n v="25"/>
    <n v="4836"/>
    <n v="704"/>
    <x v="1"/>
    <n v="7700"/>
    <n v="1348"/>
    <n v="0"/>
    <x v="1"/>
    <n v="54"/>
    <n v="14181"/>
    <x v="0"/>
    <s v="DEVON SFS OPERATING"/>
    <n v="9.9300999999999995"/>
    <n v="2.0572500000000002"/>
    <n v="210.36599999999999"/>
    <n v="18.008319999999998"/>
    <n v="240.36166999999998"/>
    <n v="217.21699999999998"/>
    <n v="22.093719999999998"/>
    <n v="0"/>
    <x v="1"/>
    <n v="1.1242800000000002"/>
    <n v="240.435"/>
    <n v="-1.5251769526606449E-4"/>
    <n v="14866"/>
    <n v="2.3582469790339795E-2"/>
    <n v="4.1313159456746996E-2"/>
    <n v="8.5589769783177179E-3"/>
    <n v="0.95012786356493528"/>
    <n v="0.90343336036766697"/>
    <n v="9.1890614927111272E-2"/>
    <n v="4.6760247052217863E-3"/>
    <x v="1"/>
    <n v="0"/>
    <x v="1"/>
    <n v="13783"/>
    <n v="0.5"/>
    <x v="0"/>
    <n v="0.5"/>
    <x v="0"/>
    <x v="1"/>
    <m/>
    <x v="1"/>
    <x v="1"/>
    <x v="1"/>
    <n v="0"/>
    <x v="1"/>
    <x v="3"/>
    <x v="1"/>
    <x v="1"/>
    <x v="0"/>
    <x v="0"/>
    <x v="0"/>
    <x v="0"/>
    <x v="0"/>
    <x v="0"/>
    <x v="0"/>
    <x v="0"/>
    <x v="0"/>
    <m/>
    <x v="0"/>
    <x v="0"/>
    <x v="0"/>
    <x v="0"/>
    <x v="0"/>
    <m/>
    <n v="19820625"/>
    <x v="1"/>
    <m/>
    <m/>
    <m/>
    <m/>
    <x v="6"/>
    <x v="2"/>
  </r>
  <r>
    <x v="0"/>
    <s v="T16N R098W S29 fLEWIS"/>
    <n v="49124753"/>
    <x v="0"/>
    <x v="1"/>
    <s v="ALKALINE CREEK"/>
    <m/>
    <s v="29"/>
    <s v=" 16"/>
    <s v=" 98"/>
    <n v="41.330500000000001"/>
    <n v="-108.45699999999999"/>
    <s v="4903720782"/>
    <s v="CHAMPLIN 273   AMOCO A-1"/>
    <x v="0"/>
    <x v="24"/>
    <m/>
    <m/>
    <n v="0"/>
    <x v="0"/>
    <m/>
    <m/>
    <m/>
    <m/>
    <x v="2"/>
    <d v="1977-03-01T00:00:00"/>
    <n v="6.5999999046325684"/>
    <x v="0"/>
    <n v="366"/>
    <n v="6"/>
    <n v="20839"/>
    <n v="224"/>
    <x v="0"/>
    <n v="32000"/>
    <n v="854"/>
    <m/>
    <x v="0"/>
    <n v="700"/>
    <n v="54556"/>
    <x v="0"/>
    <s v="CHEM LAB"/>
    <n v="18.263400000000001"/>
    <n v="0.49374000000000001"/>
    <n v="906.49649999999997"/>
    <n v="5.7299199999999999"/>
    <n v="930.98356000000001"/>
    <n v="902.72"/>
    <n v="13.997059999999999"/>
    <m/>
    <x v="0"/>
    <n v="14.574000000000002"/>
    <n v="931.2910599999999"/>
    <n v="-1.6512065229127746E-4"/>
    <n v="54986"/>
    <n v="3.9254349929707328E-3"/>
    <n v="1.9617317409987348E-2"/>
    <n v="5.3034234030942501E-4"/>
    <n v="0.97985234024970314"/>
    <n v="0.96932101978945229"/>
    <n v="1.5029737319716139E-2"/>
    <n v="1.5649242890831576E-2"/>
    <x v="0"/>
    <m/>
    <x v="0"/>
    <m/>
    <m/>
    <x v="0"/>
    <m/>
    <x v="0"/>
    <x v="0"/>
    <m/>
    <x v="0"/>
    <x v="0"/>
    <x v="0"/>
    <m/>
    <x v="0"/>
    <x v="0"/>
    <x v="0"/>
    <x v="0"/>
    <x v="0"/>
    <x v="0"/>
    <x v="0"/>
    <x v="0"/>
    <x v="0"/>
    <x v="0"/>
    <x v="0"/>
    <x v="0"/>
    <x v="0"/>
    <m/>
    <x v="0"/>
    <x v="0"/>
    <x v="0"/>
    <x v="0"/>
    <x v="0"/>
    <s v="PRODUCTION UNIT"/>
    <m/>
    <x v="0"/>
    <m/>
    <m/>
    <m/>
    <m/>
    <x v="6"/>
    <x v="2"/>
  </r>
  <r>
    <x v="1"/>
    <s v="T17N R094W S09 fLEWIS"/>
    <m/>
    <x v="0"/>
    <x v="1"/>
    <s v="WILDCAT"/>
    <s v=" C SW"/>
    <n v="9"/>
    <n v="17"/>
    <n v="94"/>
    <n v="41.460414999999998"/>
    <n v="-108.000816"/>
    <s v="4903721040"/>
    <s v="237 E-1"/>
    <x v="0"/>
    <x v="24"/>
    <m/>
    <n v="-100"/>
    <n v="2200"/>
    <x v="0"/>
    <n v="6800"/>
    <n v="9000"/>
    <n v="10870"/>
    <m/>
    <x v="1"/>
    <d v="1979-03-07T00:00:00"/>
    <n v="4.2"/>
    <x v="0"/>
    <n v="1345"/>
    <n v="360"/>
    <n v="7712"/>
    <n v="1085"/>
    <x v="1"/>
    <n v="16000"/>
    <n v="427"/>
    <n v="0"/>
    <x v="1"/>
    <n v="85"/>
    <n v="26797"/>
    <x v="0"/>
    <s v="AMOCO PRODUCTION COMPANY"/>
    <n v="67.115499999999997"/>
    <n v="29.624400000000001"/>
    <n v="335.47199999999998"/>
    <n v="27.754299999999997"/>
    <n v="459.96620000000001"/>
    <n v="451.36"/>
    <n v="6.9985299999999997"/>
    <n v="0"/>
    <x v="1"/>
    <n v="1.7697000000000001"/>
    <n v="460.12822999999997"/>
    <n v="-1.7610148993072247E-4"/>
    <n v="27014"/>
    <n v="4.0326327330843133E-3"/>
    <n v="0.14591398237522668"/>
    <n v="6.4405601976840907E-2"/>
    <n v="0.78968041564793234"/>
    <n v="0.98094394251793671"/>
    <n v="1.5209955711693673E-2"/>
    <n v="3.846101770369534E-3"/>
    <x v="1"/>
    <n v="0"/>
    <x v="1"/>
    <n v="26953"/>
    <n v="0.2"/>
    <x v="0"/>
    <n v="0.2"/>
    <x v="0"/>
    <x v="1"/>
    <m/>
    <x v="1"/>
    <x v="1"/>
    <x v="1"/>
    <n v="0"/>
    <x v="1"/>
    <x v="3"/>
    <x v="1"/>
    <x v="1"/>
    <x v="0"/>
    <x v="0"/>
    <x v="0"/>
    <x v="0"/>
    <x v="0"/>
    <x v="0"/>
    <x v="0"/>
    <x v="0"/>
    <x v="0"/>
    <m/>
    <x v="0"/>
    <x v="0"/>
    <x v="0"/>
    <x v="0"/>
    <x v="0"/>
    <s v="6800'-9000' (top Kle 8720, Kal 10168)"/>
    <n v="19790307"/>
    <x v="1"/>
    <m/>
    <m/>
    <m/>
    <m/>
    <x v="6"/>
    <x v="2"/>
  </r>
  <r>
    <x v="1"/>
    <s v="T17N R094W S09 fLEWIS"/>
    <m/>
    <x v="0"/>
    <x v="1"/>
    <s v="WILDCAT"/>
    <s v=" C SW"/>
    <n v="9"/>
    <n v="17"/>
    <n v="94"/>
    <n v="41.460414999999998"/>
    <n v="-108.000816"/>
    <s v="4903721040"/>
    <s v="237 E-1"/>
    <x v="0"/>
    <x v="24"/>
    <n v="-100"/>
    <n v="-200"/>
    <n v="700"/>
    <x v="0"/>
    <n v="8900"/>
    <n v="9600"/>
    <n v="10870"/>
    <m/>
    <x v="1"/>
    <d v="1979-03-05T00:00:00"/>
    <n v="8.1999999999999993"/>
    <x v="0"/>
    <n v="27"/>
    <n v="7"/>
    <n v="529"/>
    <n v="6507"/>
    <x v="1"/>
    <n v="6100"/>
    <n v="415"/>
    <n v="12"/>
    <x v="1"/>
    <n v="590"/>
    <n v="13976"/>
    <x v="0"/>
    <s v="AMOCO PRODUCTION COMPANY"/>
    <n v="1.3472999999999999"/>
    <n v="0.57603000000000004"/>
    <n v="23.011499999999998"/>
    <n v="166.44906"/>
    <n v="191.38389000000001"/>
    <n v="172.08099999999999"/>
    <n v="6.8018499999999991"/>
    <n v="0.39995999999999998"/>
    <x v="1"/>
    <n v="12.283800000000001"/>
    <n v="191.56661"/>
    <n v="-4.7713738459667529E-4"/>
    <n v="14187"/>
    <n v="7.4920995632567549E-3"/>
    <n v="7.0397774859733489E-3"/>
    <n v="3.0098144624398637E-3"/>
    <n v="0.98995040805158663"/>
    <n v="0.89828284793472091"/>
    <n v="3.5506448644677689E-2"/>
    <n v="6.4122865670588419E-2"/>
    <x v="1"/>
    <n v="0"/>
    <x v="1"/>
    <n v="13598"/>
    <n v="0.5"/>
    <x v="0"/>
    <n v="0.5"/>
    <x v="0"/>
    <x v="1"/>
    <m/>
    <x v="1"/>
    <x v="1"/>
    <x v="1"/>
    <n v="0"/>
    <x v="1"/>
    <x v="3"/>
    <x v="1"/>
    <x v="1"/>
    <x v="0"/>
    <x v="0"/>
    <x v="0"/>
    <x v="0"/>
    <x v="0"/>
    <x v="0"/>
    <x v="0"/>
    <x v="0"/>
    <x v="0"/>
    <m/>
    <x v="0"/>
    <x v="0"/>
    <x v="0"/>
    <x v="0"/>
    <x v="0"/>
    <s v="8900'-9600' (top Kle 8720, Kal 10168)"/>
    <n v="19790305"/>
    <x v="1"/>
    <m/>
    <m/>
    <m/>
    <m/>
    <x v="6"/>
    <x v="2"/>
  </r>
  <r>
    <x v="1"/>
    <s v="T17N R094W S09 fLEWIS"/>
    <n v="410"/>
    <x v="0"/>
    <x v="1"/>
    <s v="WILDCAT"/>
    <s v=" C SW"/>
    <n v="9"/>
    <n v="17"/>
    <n v="94"/>
    <n v="41.460414999999998"/>
    <n v="-108.000816"/>
    <s v="4903721040"/>
    <s v="237 E-1"/>
    <x v="0"/>
    <x v="24"/>
    <n v="-200"/>
    <m/>
    <n v="200"/>
    <x v="0"/>
    <n v="9400"/>
    <n v="9600"/>
    <n v="10870"/>
    <m/>
    <x v="1"/>
    <d v="1979-03-08T00:00:00"/>
    <n v="5.3"/>
    <x v="1"/>
    <n v="161"/>
    <n v="33"/>
    <n v="3666"/>
    <n v="1152"/>
    <x v="1"/>
    <n v="6800"/>
    <n v="354"/>
    <n v="0"/>
    <x v="1"/>
    <n v="103"/>
    <n v="12089"/>
    <x v="0"/>
    <s v="AMOCO PRODUCTION COMPANY"/>
    <n v="8.0338999999999992"/>
    <n v="2.71557"/>
    <n v="159.47099999999998"/>
    <n v="29.468159999999997"/>
    <n v="199.68862999999999"/>
    <n v="191.828"/>
    <n v="5.8020599999999991"/>
    <n v="0"/>
    <x v="1"/>
    <n v="2.14446"/>
    <n v="199.77452000000002"/>
    <n v="-2.1501357509456042E-4"/>
    <n v="12269"/>
    <n v="7.3897692749815254E-3"/>
    <n v="4.0232135399997482E-2"/>
    <n v="1.3599021636835308E-2"/>
    <n v="0.94616884296316706"/>
    <n v="0.96022255490840358"/>
    <n v="2.9043043126821169E-2"/>
    <n v="1.0734401964775086E-2"/>
    <x v="1"/>
    <n v="0"/>
    <x v="1"/>
    <n v="11984"/>
    <n v="0.5"/>
    <x v="0"/>
    <n v="0.6"/>
    <x v="0"/>
    <x v="1"/>
    <m/>
    <x v="1"/>
    <x v="1"/>
    <x v="1"/>
    <n v="0"/>
    <x v="1"/>
    <x v="3"/>
    <x v="1"/>
    <x v="1"/>
    <x v="0"/>
    <x v="0"/>
    <x v="0"/>
    <x v="0"/>
    <x v="0"/>
    <x v="0"/>
    <x v="0"/>
    <x v="0"/>
    <x v="0"/>
    <m/>
    <x v="0"/>
    <x v="0"/>
    <x v="0"/>
    <x v="0"/>
    <x v="0"/>
    <s v="9400'-9600' (top Kle 8720, Kal 10168)"/>
    <n v="19790308"/>
    <x v="1"/>
    <m/>
    <m/>
    <m/>
    <m/>
    <x v="6"/>
    <x v="2"/>
  </r>
  <r>
    <x v="1"/>
    <s v="T17N R094W S09 fLEWIS"/>
    <m/>
    <x v="0"/>
    <x v="1"/>
    <s v="WILDCAT"/>
    <s v=" C SW"/>
    <n v="9"/>
    <n v="17"/>
    <n v="94"/>
    <n v="41.460414999999998"/>
    <n v="-108.000816"/>
    <s v="4903721040"/>
    <s v="237 E-1"/>
    <x v="0"/>
    <x v="24"/>
    <m/>
    <m/>
    <m/>
    <x v="0"/>
    <n v="9600"/>
    <m/>
    <n v="10870"/>
    <m/>
    <x v="1"/>
    <d v="1979-03-08T00:00:00"/>
    <n v="4.5"/>
    <x v="0"/>
    <n v="269"/>
    <n v="327"/>
    <n v="6849"/>
    <n v="817"/>
    <x v="1"/>
    <n v="12500"/>
    <n v="342"/>
    <n v="0"/>
    <x v="1"/>
    <n v="51"/>
    <n v="20981"/>
    <x v="0"/>
    <s v="AMOCO PRODUCTION COMPANY"/>
    <n v="13.4231"/>
    <n v="26.908830000000002"/>
    <n v="297.93149999999997"/>
    <n v="20.898859999999999"/>
    <n v="359.16228999999998"/>
    <n v="352.625"/>
    <n v="5.6053799999999994"/>
    <n v="0"/>
    <x v="1"/>
    <n v="1.06182"/>
    <n v="359.29220000000004"/>
    <n v="-1.8081869040870234E-4"/>
    <n v="21155"/>
    <n v="4.1294854756028102E-3"/>
    <n v="3.737335564933613E-2"/>
    <n v="7.4921089293644952E-2"/>
    <n v="0.88770555505701898"/>
    <n v="0.9814435158904089"/>
    <n v="1.5601173640841629E-2"/>
    <n v="2.9553104687493909E-3"/>
    <x v="1"/>
    <n v="0"/>
    <x v="1"/>
    <n v="21193"/>
    <n v="0.3"/>
    <x v="0"/>
    <n v="0.3"/>
    <x v="0"/>
    <x v="1"/>
    <m/>
    <x v="1"/>
    <x v="1"/>
    <x v="1"/>
    <n v="0"/>
    <x v="1"/>
    <x v="3"/>
    <x v="1"/>
    <x v="1"/>
    <x v="0"/>
    <x v="0"/>
    <x v="0"/>
    <x v="0"/>
    <x v="0"/>
    <x v="0"/>
    <x v="0"/>
    <x v="0"/>
    <x v="0"/>
    <m/>
    <x v="0"/>
    <x v="0"/>
    <x v="0"/>
    <x v="0"/>
    <x v="0"/>
    <s v="9600' (top Kle 8720, Kal 10168)"/>
    <n v="19790308"/>
    <x v="1"/>
    <m/>
    <m/>
    <m/>
    <m/>
    <x v="6"/>
    <x v="2"/>
  </r>
  <r>
    <x v="0"/>
    <s v="T18N R096W S31 fLEWIS"/>
    <n v="49124233"/>
    <x v="0"/>
    <x v="1"/>
    <m/>
    <m/>
    <s v="31"/>
    <s v=" 18"/>
    <s v=" 96"/>
    <n v="41.489060000000002"/>
    <n v="-108.27164"/>
    <s v="4903721055"/>
    <s v="CHAMPLIN 534 AMOCO A-1"/>
    <x v="5"/>
    <x v="24"/>
    <m/>
    <m/>
    <n v="58"/>
    <x v="0"/>
    <n v="10368"/>
    <n v="10426"/>
    <n v="11802"/>
    <m/>
    <x v="0"/>
    <d v="1978-11-13T00:00:00"/>
    <n v="7.5"/>
    <x v="0"/>
    <n v="66"/>
    <n v="12"/>
    <n v="1109"/>
    <n v="55"/>
    <x v="0"/>
    <n v="100"/>
    <n v="1684"/>
    <m/>
    <x v="0"/>
    <n v="1130"/>
    <n v="3301"/>
    <x v="0"/>
    <s v="CHEM LAB"/>
    <n v="3.2934000000000001"/>
    <n v="0.98748000000000002"/>
    <n v="48.241499999999995"/>
    <n v="1.4068999999999998"/>
    <n v="53.929279999999999"/>
    <n v="2.8209999999999997"/>
    <n v="27.600759999999998"/>
    <m/>
    <x v="0"/>
    <n v="23.526600000000002"/>
    <n v="53.948360000000001"/>
    <n v="-1.7686705048425633E-4"/>
    <n v="4153"/>
    <n v="0.11430104641803059"/>
    <n v="6.1068866485886705E-2"/>
    <n v="1.8310646832295926E-2"/>
    <n v="0.92062048668181728"/>
    <n v="5.2290746187650554E-2"/>
    <n v="0.51161444017946045"/>
    <n v="0.43609481363288899"/>
    <x v="0"/>
    <m/>
    <x v="0"/>
    <m/>
    <m/>
    <x v="0"/>
    <m/>
    <x v="0"/>
    <x v="0"/>
    <m/>
    <x v="0"/>
    <x v="0"/>
    <x v="0"/>
    <m/>
    <x v="0"/>
    <x v="0"/>
    <x v="0"/>
    <x v="0"/>
    <x v="0"/>
    <x v="0"/>
    <x v="0"/>
    <x v="0"/>
    <x v="0"/>
    <x v="0"/>
    <x v="0"/>
    <x v="0"/>
    <x v="0"/>
    <m/>
    <x v="0"/>
    <x v="0"/>
    <x v="0"/>
    <x v="0"/>
    <x v="0"/>
    <s v="DST NO 1 SAMPLER"/>
    <m/>
    <x v="0"/>
    <m/>
    <m/>
    <m/>
    <m/>
    <x v="6"/>
    <x v="2"/>
  </r>
  <r>
    <x v="0"/>
    <s v="T18N R098W S02 fLEWIS"/>
    <n v="49009092"/>
    <x v="0"/>
    <x v="1"/>
    <s v="TABLE ROCK"/>
    <m/>
    <s v="2"/>
    <s v=" 18"/>
    <s v=" 98"/>
    <n v="41.567360000000001"/>
    <n v="-108.40982"/>
    <s v="4903705456"/>
    <s v="UNIT NO. 5"/>
    <x v="0"/>
    <x v="24"/>
    <n v="1204"/>
    <n v="257"/>
    <n v="22"/>
    <x v="0"/>
    <n v="5778"/>
    <n v="5800"/>
    <n v="10077"/>
    <n v="6602"/>
    <x v="0"/>
    <d v="1954-01-12T00:00:00"/>
    <n v="8.6000003814697266"/>
    <x v="2"/>
    <n v="22"/>
    <n v="9"/>
    <n v="1461"/>
    <n v="-3"/>
    <x v="0"/>
    <n v="550"/>
    <n v="1880"/>
    <m/>
    <x v="0"/>
    <n v="548"/>
    <n v="3755"/>
    <x v="0"/>
    <m/>
    <n v="1.0977999999999999"/>
    <n v="0.74060999999999999"/>
    <n v="63.553499999999993"/>
    <n v="0"/>
    <n v="65.391909999999996"/>
    <n v="15.515499999999999"/>
    <n v="30.813199999999998"/>
    <m/>
    <x v="0"/>
    <n v="11.409360000000001"/>
    <n v="57.738059999999997"/>
    <n v="6.2160739582735214E-2"/>
    <n v="4464"/>
    <n v="8.6263535709940387E-2"/>
    <n v="1.6788009403609711E-2"/>
    <n v="1.1325712920757324E-2"/>
    <n v="0.97188627767563296"/>
    <n v="0.26872222585933786"/>
    <n v="0.53367224323089479"/>
    <n v="0.19760553090976735"/>
    <x v="0"/>
    <m/>
    <x v="0"/>
    <m/>
    <m/>
    <x v="0"/>
    <m/>
    <x v="0"/>
    <x v="0"/>
    <m/>
    <x v="0"/>
    <x v="0"/>
    <x v="0"/>
    <m/>
    <x v="0"/>
    <x v="0"/>
    <x v="0"/>
    <x v="0"/>
    <x v="0"/>
    <x v="0"/>
    <x v="0"/>
    <x v="0"/>
    <x v="0"/>
    <x v="0"/>
    <x v="0"/>
    <x v="0"/>
    <x v="0"/>
    <m/>
    <x v="0"/>
    <x v="0"/>
    <x v="0"/>
    <x v="0"/>
    <x v="0"/>
    <s v="DST #28"/>
    <m/>
    <x v="0"/>
    <m/>
    <m/>
    <m/>
    <m/>
    <x v="0"/>
    <x v="2"/>
  </r>
  <r>
    <x v="1"/>
    <s v="T18N R098W S14 fLEWIS"/>
    <m/>
    <x v="1"/>
    <x v="3"/>
    <s v="TABLE ROCK"/>
    <s v="SE NW"/>
    <n v="14"/>
    <n v="18"/>
    <n v="98"/>
    <n v="41.538652999999996"/>
    <n v="-108.41918200000001"/>
    <s v="4903721914"/>
    <s v="22-14"/>
    <x v="0"/>
    <x v="24"/>
    <m/>
    <m/>
    <m/>
    <x v="0"/>
    <m/>
    <m/>
    <n v="8588"/>
    <m/>
    <x v="1"/>
    <d v="1989-05-22T00:00:00"/>
    <n v="7.85"/>
    <x v="0"/>
    <n v="71.2"/>
    <n v="41.5"/>
    <n v="5087.6000000000004"/>
    <n v="0"/>
    <x v="1"/>
    <n v="7000"/>
    <n v="1891"/>
    <n v="0"/>
    <x v="1"/>
    <n v="0"/>
    <n v="14092"/>
    <x v="0"/>
    <s v="HOUSTON OIL AND MINERALS"/>
    <n v="3.55288"/>
    <n v="3.415035"/>
    <n v="221.31059999999999"/>
    <n v="0"/>
    <n v="228.278515"/>
    <n v="197.47"/>
    <n v="30.993489999999998"/>
    <n v="0"/>
    <x v="1"/>
    <n v="0"/>
    <n v="228.46349000000001"/>
    <n v="-4.0498793186321576E-4"/>
    <n v="14091.3"/>
    <n v="-2.483740371073393E-5"/>
    <n v="1.5563794954597457E-2"/>
    <n v="1.4959949253218158E-2"/>
    <n v="0.96947625579218433"/>
    <n v="0.86433941808382597"/>
    <n v="0.135660581916174"/>
    <n v="0"/>
    <x v="1"/>
    <n v="0"/>
    <x v="1"/>
    <n v="0"/>
    <n v="0"/>
    <x v="0"/>
    <n v="0"/>
    <x v="0"/>
    <x v="1"/>
    <m/>
    <x v="1"/>
    <x v="1"/>
    <x v="1"/>
    <n v="0"/>
    <x v="1"/>
    <x v="3"/>
    <x v="1"/>
    <x v="1"/>
    <x v="0"/>
    <x v="0"/>
    <x v="0"/>
    <x v="0"/>
    <x v="0"/>
    <x v="0"/>
    <x v="0"/>
    <x v="0"/>
    <x v="0"/>
    <m/>
    <x v="0"/>
    <x v="0"/>
    <x v="0"/>
    <x v="0"/>
    <x v="0"/>
    <m/>
    <n v="19890522"/>
    <x v="1"/>
    <m/>
    <m/>
    <m/>
    <m/>
    <x v="6"/>
    <x v="2"/>
  </r>
  <r>
    <x v="0"/>
    <s v="T18N R099W S26 fLEWIS"/>
    <n v="49008593"/>
    <x v="0"/>
    <x v="1"/>
    <s v="STAGE STOP"/>
    <m/>
    <s v="26"/>
    <s v=" 18"/>
    <s v=" 99"/>
    <n v="41.506659999999997"/>
    <n v="-108.54037"/>
    <s v="4903706356"/>
    <s v="UNIT NO. 2"/>
    <x v="0"/>
    <x v="24"/>
    <m/>
    <m/>
    <n v="49"/>
    <x v="0"/>
    <n v="4900"/>
    <n v="4949"/>
    <m/>
    <m/>
    <x v="0"/>
    <d v="1966-04-12T00:00:00"/>
    <n v="8.8999996185302734"/>
    <x v="0"/>
    <n v="28"/>
    <n v="8"/>
    <n v="847"/>
    <n v="15"/>
    <x v="0"/>
    <n v="380"/>
    <n v="1281"/>
    <m/>
    <x v="0"/>
    <n v="210"/>
    <n v="2215"/>
    <x v="0"/>
    <m/>
    <n v="1.3972"/>
    <n v="0.65832000000000002"/>
    <n v="36.844499999999996"/>
    <n v="0.38369999999999999"/>
    <n v="39.283719999999995"/>
    <n v="10.719799999999999"/>
    <n v="20.995589999999996"/>
    <m/>
    <x v="0"/>
    <n v="4.3722000000000003"/>
    <n v="36.087589999999999"/>
    <n v="4.2405127362122229E-2"/>
    <n v="2766"/>
    <n v="0.11062035735796025"/>
    <n v="3.5566896414087064E-2"/>
    <n v="1.6758087065074288E-2"/>
    <n v="0.94767501652083863"/>
    <n v="0.29704948432411254"/>
    <n v="0.58179529306334943"/>
    <n v="0.12115522261253801"/>
    <x v="0"/>
    <m/>
    <x v="0"/>
    <m/>
    <m/>
    <x v="0"/>
    <m/>
    <x v="0"/>
    <x v="0"/>
    <m/>
    <x v="0"/>
    <x v="0"/>
    <x v="0"/>
    <m/>
    <x v="0"/>
    <x v="0"/>
    <x v="0"/>
    <x v="0"/>
    <x v="0"/>
    <x v="0"/>
    <x v="0"/>
    <x v="0"/>
    <x v="0"/>
    <x v="0"/>
    <x v="0"/>
    <x v="0"/>
    <x v="0"/>
    <m/>
    <x v="0"/>
    <x v="0"/>
    <x v="0"/>
    <x v="0"/>
    <x v="0"/>
    <s v="DST NO. 1"/>
    <m/>
    <x v="0"/>
    <m/>
    <m/>
    <m/>
    <m/>
    <x v="0"/>
    <x v="2"/>
  </r>
  <r>
    <x v="1"/>
    <s v="T19N R091W S09 fLEWIS"/>
    <n v="5028"/>
    <x v="0"/>
    <x v="5"/>
    <s v="FILLMORE"/>
    <s v="SW SW"/>
    <n v="9"/>
    <n v="19"/>
    <n v="91"/>
    <n v="41.632452000000001"/>
    <n v="-107.65676000000001"/>
    <s v="4900722568"/>
    <s v="9-1 FILLMORE CREEK"/>
    <x v="0"/>
    <x v="24"/>
    <m/>
    <m/>
    <n v="15"/>
    <x v="0"/>
    <n v="8383"/>
    <n v="8398"/>
    <n v="9499"/>
    <n v="9495"/>
    <x v="1"/>
    <d v="2005-03-21T00:00:00"/>
    <n v="6.96"/>
    <x v="1"/>
    <n v="203"/>
    <n v="40.299999999999997"/>
    <n v="7690"/>
    <n v="73.400000000000006"/>
    <x v="1"/>
    <n v="13200"/>
    <n v="457"/>
    <n v="0"/>
    <x v="1"/>
    <n v="128"/>
    <n v="26400"/>
    <x v="0"/>
    <s v="BP AMERICA PRODUCTION COMPANY"/>
    <n v="10.1297"/>
    <n v="3.316287"/>
    <n v="334.51499999999999"/>
    <n v="1.877572"/>
    <n v="349.83855899999998"/>
    <n v="372.37200000000001"/>
    <n v="7.4902299999999995"/>
    <n v="0"/>
    <x v="1"/>
    <n v="2.6649600000000002"/>
    <n v="382.52719000000002"/>
    <n v="-4.4634297882764642E-2"/>
    <n v="21791.7"/>
    <n v="-9.562435025118432E-2"/>
    <n v="2.8955355947484336E-2"/>
    <n v="9.4794782184087385E-3"/>
    <n v="0.96156516583410689"/>
    <n v="0.97345237079748503"/>
    <n v="1.9580908745336505E-2"/>
    <n v="6.9667204571784817E-3"/>
    <x v="1"/>
    <n v="4.8"/>
    <x v="1"/>
    <n v="0"/>
    <n v="0"/>
    <x v="1"/>
    <n v="45400"/>
    <x v="2"/>
    <x v="1"/>
    <n v="0"/>
    <x v="1"/>
    <x v="1"/>
    <x v="1"/>
    <n v="0"/>
    <x v="1"/>
    <x v="3"/>
    <x v="1"/>
    <x v="1"/>
    <x v="0"/>
    <x v="0"/>
    <x v="0"/>
    <x v="0"/>
    <x v="0"/>
    <x v="0"/>
    <x v="0"/>
    <x v="0"/>
    <x v="0"/>
    <m/>
    <x v="0"/>
    <x v="0"/>
    <x v="0"/>
    <x v="0"/>
    <x v="0"/>
    <m/>
    <n v="20050321"/>
    <x v="0"/>
    <s v="BP ID No W0046"/>
    <m/>
    <s v="8383-8398"/>
    <d v="2005-03-23T00:00:00"/>
    <x v="5"/>
    <x v="2"/>
  </r>
  <r>
    <x v="1"/>
    <s v="T19N R091W S15 fLEWIS"/>
    <n v="5027"/>
    <x v="0"/>
    <x v="5"/>
    <s v="FILLMORE"/>
    <s v="SW SW"/>
    <n v="15"/>
    <n v="19"/>
    <n v="91"/>
    <n v="41.617652"/>
    <n v="-107.637434"/>
    <s v="4900722569"/>
    <s v="15-01 FILLMORE CREEK"/>
    <x v="0"/>
    <x v="24"/>
    <m/>
    <m/>
    <n v="10"/>
    <x v="0"/>
    <n v="7948"/>
    <n v="7958"/>
    <n v="9020"/>
    <m/>
    <x v="1"/>
    <d v="2005-03-21T00:00:00"/>
    <n v="8.39"/>
    <x v="1"/>
    <n v="28"/>
    <n v="8"/>
    <n v="5170"/>
    <n v="59"/>
    <x v="1"/>
    <n v="4850"/>
    <n v="3720"/>
    <n v="0"/>
    <x v="1"/>
    <n v="89"/>
    <n v="14300"/>
    <x v="0"/>
    <s v="BP AMERICA PRODUCTION COMPANY"/>
    <n v="1.3972"/>
    <n v="0.65832000000000002"/>
    <n v="224.89500000000001"/>
    <n v="1.50922"/>
    <n v="228.45973999999998"/>
    <n v="136.8185"/>
    <n v="60.970799999999997"/>
    <n v="0"/>
    <x v="1"/>
    <n v="1.8529800000000001"/>
    <n v="199.64228"/>
    <n v="6.7314468639975075E-2"/>
    <n v="13924"/>
    <n v="-1.3321995464852607E-2"/>
    <n v="6.1157383791122242E-3"/>
    <n v="2.8815580373154591E-3"/>
    <n v="0.99100270358357234"/>
    <n v="0.68531826024026576"/>
    <n v="0.30540023886723794"/>
    <n v="9.2815008924963197E-3"/>
    <x v="1"/>
    <n v="4"/>
    <x v="1"/>
    <n v="0"/>
    <n v="0"/>
    <x v="1"/>
    <n v="24600"/>
    <x v="2"/>
    <x v="1"/>
    <n v="0"/>
    <x v="1"/>
    <x v="1"/>
    <x v="1"/>
    <n v="0"/>
    <x v="1"/>
    <x v="3"/>
    <x v="1"/>
    <x v="1"/>
    <x v="0"/>
    <x v="0"/>
    <x v="0"/>
    <x v="0"/>
    <x v="0"/>
    <x v="0"/>
    <x v="0"/>
    <x v="0"/>
    <x v="0"/>
    <m/>
    <x v="0"/>
    <x v="0"/>
    <x v="0"/>
    <x v="0"/>
    <x v="0"/>
    <m/>
    <n v="20050321"/>
    <x v="0"/>
    <s v="BP ID No W0045; MESAVERDE ALSO PERFED 8645-8782"/>
    <m/>
    <s v="7948-7958"/>
    <d v="2005-03-23T00:00:00"/>
    <x v="5"/>
    <x v="2"/>
  </r>
  <r>
    <x v="1"/>
    <s v="T19N R091W S30 fLEWIS"/>
    <n v="4032"/>
    <x v="0"/>
    <x v="5"/>
    <s v="FILLMORE"/>
    <s v="SW NW"/>
    <n v="30"/>
    <n v="19"/>
    <n v="91"/>
    <n v="41.59686"/>
    <n v="-107.69466"/>
    <s v="4900720570"/>
    <s v="FEDERAL BF #1"/>
    <x v="0"/>
    <x v="24"/>
    <m/>
    <m/>
    <m/>
    <x v="0"/>
    <s v="7825"/>
    <m/>
    <n v="8866"/>
    <n v="8540"/>
    <x v="3"/>
    <d v="2003-04-02T00:00:00"/>
    <n v="7"/>
    <x v="1"/>
    <n v="414"/>
    <n v="121"/>
    <n v="14635"/>
    <m/>
    <x v="1"/>
    <n v="23300"/>
    <n v="468"/>
    <m/>
    <x v="0"/>
    <n v="108"/>
    <n v="39053"/>
    <x v="0"/>
    <s v="ANADARKO PETROLEUM CORP"/>
    <n v="20.6586"/>
    <n v="9.9570900000000009"/>
    <n v="636.62249999999995"/>
    <n v="0"/>
    <n v="667.23818999999992"/>
    <n v="657.29300000000001"/>
    <n v="7.6705199999999989"/>
    <n v="0"/>
    <x v="1"/>
    <n v="2.2485600000000003"/>
    <n v="667.21208000000001"/>
    <n v="1.9566109421150081E-5"/>
    <n v="39046"/>
    <n v="-8.9629828807026975E-5"/>
    <n v="3.0961357292813234E-2"/>
    <n v="1.4922841871506189E-2"/>
    <n v="0.95411580083568059"/>
    <n v="0.98513354254617214"/>
    <n v="1.1496374586023681E-2"/>
    <n v="3.3700828678041926E-3"/>
    <x v="0"/>
    <n v="7"/>
    <x v="0"/>
    <m/>
    <m/>
    <x v="0"/>
    <m/>
    <x v="0"/>
    <x v="0"/>
    <m/>
    <x v="0"/>
    <x v="0"/>
    <x v="0"/>
    <m/>
    <x v="0"/>
    <x v="0"/>
    <x v="0"/>
    <x v="0"/>
    <x v="0"/>
    <x v="0"/>
    <x v="0"/>
    <x v="0"/>
    <x v="0"/>
    <x v="0"/>
    <x v="0"/>
    <x v="0"/>
    <x v="0"/>
    <m/>
    <x v="0"/>
    <x v="0"/>
    <x v="0"/>
    <x v="0"/>
    <x v="0"/>
    <s v="WELLHEAD"/>
    <n v="20030402"/>
    <x v="0"/>
    <s v="CHAMPION TECHNOLOGIES VERNAL UT"/>
    <m/>
    <m/>
    <d v="2003-04-07T00:00:00"/>
    <x v="5"/>
    <x v="2"/>
  </r>
  <r>
    <x v="1"/>
    <s v="T19N R092W S24 fLEWIS"/>
    <n v="3807"/>
    <x v="0"/>
    <x v="5"/>
    <s v="WC"/>
    <s v="NW SW"/>
    <n v="24"/>
    <n v="19"/>
    <n v="92"/>
    <n v="41.603332999999999"/>
    <n v="-107.71388899999999"/>
    <s v="4900721970"/>
    <s v="EUCKER 1"/>
    <x v="0"/>
    <x v="24"/>
    <m/>
    <m/>
    <m/>
    <x v="0"/>
    <s v="7861"/>
    <m/>
    <n v="8970"/>
    <m/>
    <x v="1"/>
    <d v="2003-03-02T00:00:00"/>
    <n v="7.43"/>
    <x v="1"/>
    <n v="8"/>
    <n v="19"/>
    <n v="2967"/>
    <n v="250"/>
    <x v="1"/>
    <n v="4000"/>
    <n v="1586"/>
    <m/>
    <x v="0"/>
    <m/>
    <n v="8605"/>
    <x v="0"/>
    <s v="YATES PETROLEUM"/>
    <n v="0.3992"/>
    <n v="1.56351"/>
    <n v="129.06449999999998"/>
    <n v="6.3949999999999996"/>
    <n v="137.42220999999998"/>
    <n v="112.84"/>
    <n v="25.994539999999997"/>
    <n v="0"/>
    <x v="1"/>
    <n v="0"/>
    <n v="138.83453999999998"/>
    <n v="-5.1123818694022768E-3"/>
    <n v="8830"/>
    <n v="1.2905075996558647E-2"/>
    <n v="2.9049161703919627E-3"/>
    <n v="1.1377418541005855E-2"/>
    <n v="0.98571766528860227"/>
    <n v="0.81276604510664285"/>
    <n v="0.18723395489335723"/>
    <n v="0"/>
    <x v="0"/>
    <n v="25"/>
    <x v="0"/>
    <m/>
    <n v="0.71"/>
    <x v="0"/>
    <m/>
    <x v="0"/>
    <x v="0"/>
    <m/>
    <x v="0"/>
    <x v="0"/>
    <x v="0"/>
    <m/>
    <x v="0"/>
    <x v="0"/>
    <x v="0"/>
    <x v="0"/>
    <x v="0"/>
    <x v="0"/>
    <x v="0"/>
    <x v="0"/>
    <x v="0"/>
    <x v="0"/>
    <x v="0"/>
    <x v="0"/>
    <x v="0"/>
    <m/>
    <x v="0"/>
    <x v="0"/>
    <x v="0"/>
    <x v="0"/>
    <x v="0"/>
    <m/>
    <n v="20030302"/>
    <x v="0"/>
    <s v="BJ SERVICES ROCK SRINGS"/>
    <m/>
    <m/>
    <d v="2003-03-04T00:00:00"/>
    <x v="5"/>
    <x v="2"/>
  </r>
  <r>
    <x v="1"/>
    <s v="T19N R092W S27 fLEWIS"/>
    <n v="5035"/>
    <x v="0"/>
    <x v="5"/>
    <s v="WC"/>
    <s v="SE SW"/>
    <n v="27"/>
    <n v="19"/>
    <n v="92"/>
    <n v="41.589446000000002"/>
    <n v="-107.75100399999999"/>
    <s v="4900722598"/>
    <s v="27-3 HIGH POINT"/>
    <x v="0"/>
    <x v="24"/>
    <m/>
    <m/>
    <n v="39"/>
    <x v="0"/>
    <n v="8108"/>
    <n v="8147"/>
    <n v="9375"/>
    <m/>
    <x v="1"/>
    <d v="2005-03-23T00:00:00"/>
    <n v="7.98"/>
    <x v="1"/>
    <n v="54"/>
    <n v="10"/>
    <n v="4100"/>
    <n v="34"/>
    <x v="1"/>
    <n v="4950"/>
    <n v="2730"/>
    <n v="0"/>
    <x v="1"/>
    <n v="69"/>
    <n v="13400"/>
    <x v="0"/>
    <s v="BP AMERICA PRODUCTION COMPANY"/>
    <n v="2.6945999999999999"/>
    <n v="0.82289999999999996"/>
    <n v="178.35"/>
    <n v="0.86971999999999994"/>
    <n v="182.73722000000001"/>
    <n v="139.6395"/>
    <n v="44.744699999999995"/>
    <n v="0"/>
    <x v="1"/>
    <n v="1.4365800000000002"/>
    <n v="185.82077999999998"/>
    <n v="-8.3665528899114321E-3"/>
    <n v="11947"/>
    <n v="-5.7324338185978617E-2"/>
    <n v="1.4745764437042437E-2"/>
    <n v="4.5031876921406595E-3"/>
    <n v="0.98075104787081679"/>
    <n v="0.75147408163930862"/>
    <n v="0.24079492078334833"/>
    <n v="7.7309975773430743E-3"/>
    <x v="1"/>
    <n v="0"/>
    <x v="1"/>
    <n v="0"/>
    <n v="0"/>
    <x v="1"/>
    <n v="23100"/>
    <x v="2"/>
    <x v="1"/>
    <n v="0"/>
    <x v="1"/>
    <x v="1"/>
    <x v="1"/>
    <n v="0"/>
    <x v="1"/>
    <x v="3"/>
    <x v="1"/>
    <x v="1"/>
    <x v="0"/>
    <x v="0"/>
    <x v="0"/>
    <x v="0"/>
    <x v="0"/>
    <x v="0"/>
    <x v="0"/>
    <x v="0"/>
    <x v="0"/>
    <m/>
    <x v="0"/>
    <x v="0"/>
    <x v="0"/>
    <x v="0"/>
    <x v="0"/>
    <m/>
    <n v="20050323"/>
    <x v="0"/>
    <s v="BP ID No W0053; MESAVERDE ALSO PERFED 8689-8996"/>
    <m/>
    <s v="8108-8147"/>
    <d v="2005-03-25T00:00:00"/>
    <x v="5"/>
    <x v="2"/>
  </r>
  <r>
    <x v="0"/>
    <s v="T19N R093W S01 fLEWIS"/>
    <n v="49124139"/>
    <x v="0"/>
    <x v="5"/>
    <s v="ECHO SPRINGS"/>
    <s v=" C SW"/>
    <s v="1"/>
    <n v="19"/>
    <n v="93"/>
    <n v="41.64669"/>
    <n v="-107.82894"/>
    <s v="4900720275"/>
    <s v="CHAMPLIN 242 AMOCO A-1"/>
    <x v="6"/>
    <x v="24"/>
    <m/>
    <m/>
    <n v="35"/>
    <x v="0"/>
    <n v="8798"/>
    <n v="8833"/>
    <n v="11620"/>
    <n v="10040"/>
    <x v="0"/>
    <d v="1976-06-09T00:00:00"/>
    <n v="8.1999999999999993"/>
    <x v="0"/>
    <n v="9"/>
    <n v="61"/>
    <n v="1174"/>
    <n v="66"/>
    <x v="0"/>
    <n v="70"/>
    <n v="1769"/>
    <m/>
    <x v="0"/>
    <n v="1310"/>
    <n v="3561"/>
    <x v="0"/>
    <m/>
    <n v="0.4491"/>
    <n v="5.0196899999999998"/>
    <n v="51.068999999999996"/>
    <n v="1.68828"/>
    <n v="58.226069999999993"/>
    <n v="1.9746999999999999"/>
    <n v="28.993909999999996"/>
    <m/>
    <x v="0"/>
    <n v="27.274200000000004"/>
    <n v="58.242809999999999"/>
    <n v="-1.437293807582399E-4"/>
    <n v="4456"/>
    <n v="0.11163776973930398"/>
    <n v="7.7130398805895723E-3"/>
    <n v="8.6210352166993243E-2"/>
    <n v="0.90607660795241718"/>
    <n v="3.3904614148939582E-2"/>
    <n v="0.49781097443615779"/>
    <n v="0.46828441141490262"/>
    <x v="0"/>
    <m/>
    <x v="0"/>
    <m/>
    <m/>
    <x v="0"/>
    <m/>
    <x v="0"/>
    <x v="0"/>
    <m/>
    <x v="0"/>
    <x v="0"/>
    <x v="0"/>
    <m/>
    <x v="0"/>
    <x v="0"/>
    <x v="0"/>
    <x v="0"/>
    <x v="0"/>
    <x v="0"/>
    <x v="0"/>
    <x v="0"/>
    <x v="0"/>
    <x v="0"/>
    <x v="0"/>
    <x v="0"/>
    <x v="0"/>
    <m/>
    <x v="0"/>
    <x v="0"/>
    <x v="0"/>
    <x v="0"/>
    <x v="0"/>
    <s v="DST NO 1 SAMPLE CHAMBER"/>
    <m/>
    <x v="0"/>
    <m/>
    <m/>
    <m/>
    <m/>
    <x v="5"/>
    <x v="2"/>
  </r>
  <r>
    <x v="1"/>
    <s v="T19N R093W S20 fLEWIS"/>
    <m/>
    <x v="1"/>
    <x v="3"/>
    <s v="ECHO SPRINGS"/>
    <s v=" C SW"/>
    <n v="20"/>
    <n v="19"/>
    <n v="93"/>
    <n v="41.604937999999997"/>
    <n v="-107.90610599999999"/>
    <s v="4900720508"/>
    <s v="1 W USA"/>
    <x v="0"/>
    <x v="24"/>
    <m/>
    <m/>
    <m/>
    <x v="0"/>
    <m/>
    <m/>
    <n v="9793"/>
    <m/>
    <x v="1"/>
    <d v="1980-10-27T00:00:00"/>
    <n v="7.9"/>
    <x v="0"/>
    <n v="59"/>
    <n v="250"/>
    <n v="1585"/>
    <n v="42"/>
    <x v="1"/>
    <n v="96"/>
    <n v="464"/>
    <n v="0"/>
    <x v="1"/>
    <n v="4000"/>
    <n v="6260"/>
    <x v="0"/>
    <s v="AMOCO PRODUCTION COMPANY"/>
    <n v="2.9441000000000002"/>
    <n v="20.572500000000002"/>
    <n v="68.947500000000005"/>
    <n v="1.07436"/>
    <n v="93.538459999999986"/>
    <n v="2.7081599999999999"/>
    <n v="7.6049599999999993"/>
    <n v="0"/>
    <x v="1"/>
    <n v="83.28"/>
    <n v="93.593119999999999"/>
    <n v="-2.9209393732480956E-4"/>
    <n v="6496"/>
    <n v="1.8501097522734399E-2"/>
    <n v="3.1474753807150563E-2"/>
    <n v="0.21993627006474134"/>
    <n v="0.74858897612810815"/>
    <n v="2.8935460213314824E-2"/>
    <n v="8.1255545279396602E-2"/>
    <n v="0.88980899450728856"/>
    <x v="1"/>
    <n v="0"/>
    <x v="1"/>
    <n v="4404"/>
    <n v="1.5"/>
    <x v="0"/>
    <n v="1.4"/>
    <x v="0"/>
    <x v="1"/>
    <m/>
    <x v="1"/>
    <x v="1"/>
    <x v="1"/>
    <n v="0"/>
    <x v="1"/>
    <x v="3"/>
    <x v="1"/>
    <x v="1"/>
    <x v="0"/>
    <x v="0"/>
    <x v="0"/>
    <x v="0"/>
    <x v="0"/>
    <x v="0"/>
    <x v="0"/>
    <x v="0"/>
    <x v="0"/>
    <m/>
    <x v="0"/>
    <x v="0"/>
    <x v="0"/>
    <x v="0"/>
    <x v="0"/>
    <m/>
    <n v="19801027"/>
    <x v="1"/>
    <m/>
    <m/>
    <m/>
    <m/>
    <x v="5"/>
    <x v="2"/>
  </r>
  <r>
    <x v="1"/>
    <s v="T20N R094W S02 fLEWIS"/>
    <n v="3884"/>
    <x v="0"/>
    <x v="1"/>
    <s v="WAMSUTTER"/>
    <s v="NW SE"/>
    <n v="2"/>
    <n v="20"/>
    <n v="94"/>
    <n v="41.738059999999997"/>
    <n v="-107.954167"/>
    <s v="4903724498"/>
    <s v="WAMSUTTER 10-2"/>
    <x v="0"/>
    <x v="24"/>
    <m/>
    <m/>
    <m/>
    <x v="0"/>
    <s v="9030"/>
    <m/>
    <n v="10869"/>
    <n v="10540"/>
    <x v="1"/>
    <d v="2003-02-13T00:00:00"/>
    <n v="7.87"/>
    <x v="1"/>
    <n v="83"/>
    <n v="38.6"/>
    <n v="8170"/>
    <n v="93.2"/>
    <x v="1"/>
    <n v="9840"/>
    <n v="3829"/>
    <m/>
    <x v="0"/>
    <n v="87"/>
    <n v="19200"/>
    <x v="0"/>
    <s v="DEVON ENERGY"/>
    <n v="4.1417000000000002"/>
    <n v="3.1763940000000002"/>
    <n v="355.39499999999998"/>
    <n v="2.3840559999999997"/>
    <n v="365.09714999999994"/>
    <n v="277.58639999999997"/>
    <n v="62.757309999999997"/>
    <n v="0"/>
    <x v="1"/>
    <n v="1.8113400000000002"/>
    <n v="342.15504999999996"/>
    <n v="3.243835791532354E-2"/>
    <n v="22140.799999999999"/>
    <n v="7.1135536806254424E-2"/>
    <n v="1.1344103891251961E-2"/>
    <n v="8.7001336493588103E-3"/>
    <n v="0.97995576245938931"/>
    <n v="0.81128833258489097"/>
    <n v="0.18341775168889077"/>
    <n v="5.2939157262182754E-3"/>
    <x v="0"/>
    <n v="2.95"/>
    <x v="0"/>
    <n v="19505"/>
    <n v="0.376"/>
    <x v="2"/>
    <m/>
    <x v="0"/>
    <x v="0"/>
    <m/>
    <x v="0"/>
    <x v="0"/>
    <x v="0"/>
    <m/>
    <x v="0"/>
    <x v="0"/>
    <x v="0"/>
    <x v="0"/>
    <x v="0"/>
    <x v="0"/>
    <x v="0"/>
    <x v="0"/>
    <x v="0"/>
    <x v="0"/>
    <x v="0"/>
    <x v="0"/>
    <x v="0"/>
    <m/>
    <x v="0"/>
    <x v="0"/>
    <x v="0"/>
    <x v="0"/>
    <x v="0"/>
    <m/>
    <n v="20031320"/>
    <x v="0"/>
    <s v="ENERGY LABS CASPER LAB No C03020526-005"/>
    <m/>
    <m/>
    <d v="2003-02-21T00:00:00"/>
    <x v="5"/>
    <x v="2"/>
  </r>
  <r>
    <x v="1"/>
    <s v="T20N R094W S09 fLEWIS"/>
    <n v="5049"/>
    <x v="0"/>
    <x v="1"/>
    <s v="WAMSUTTER"/>
    <s v="NE NW"/>
    <n v="9"/>
    <n v="20"/>
    <n v="94"/>
    <n v="41.729311000000003"/>
    <n v="-107.998133"/>
    <s v="4903725890"/>
    <s v="9-1 CG ROAD UNIT"/>
    <x v="0"/>
    <x v="24"/>
    <m/>
    <m/>
    <n v="10"/>
    <x v="0"/>
    <n v="9300"/>
    <n v="9310"/>
    <n v="10385"/>
    <m/>
    <x v="1"/>
    <d v="2005-03-15T00:00:00"/>
    <n v="6.75"/>
    <x v="1"/>
    <n v="76.7"/>
    <n v="20.6"/>
    <n v="5690"/>
    <n v="71"/>
    <x v="1"/>
    <n v="9800"/>
    <n v="1360"/>
    <n v="0"/>
    <x v="1"/>
    <n v="8"/>
    <n v="17700"/>
    <x v="0"/>
    <s v="BP AMERICA PRODUCTION COMPANY"/>
    <n v="3.8273300000000003"/>
    <n v="1.6951740000000002"/>
    <n v="247.51499999999999"/>
    <n v="1.8161799999999999"/>
    <n v="254.85368399999999"/>
    <n v="276.45799999999997"/>
    <n v="22.290399999999998"/>
    <n v="0"/>
    <x v="1"/>
    <n v="0.16656000000000001"/>
    <n v="298.91495999999995"/>
    <n v="-7.9566216826101058E-2"/>
    <n v="17026.3"/>
    <n v="-1.9400281630925283E-2"/>
    <n v="1.5017754265620114E-2"/>
    <n v="6.6515577620608387E-3"/>
    <n v="0.97833068797231904"/>
    <n v="0.92487174278597506"/>
    <n v="7.4571041877596236E-2"/>
    <n v="5.5721533642879586E-4"/>
    <x v="1"/>
    <n v="63.4"/>
    <x v="1"/>
    <n v="0"/>
    <n v="0"/>
    <x v="1"/>
    <n v="30400"/>
    <x v="2"/>
    <x v="1"/>
    <n v="0"/>
    <x v="1"/>
    <x v="1"/>
    <x v="1"/>
    <n v="0"/>
    <x v="1"/>
    <x v="3"/>
    <x v="1"/>
    <x v="1"/>
    <x v="0"/>
    <x v="0"/>
    <x v="0"/>
    <x v="0"/>
    <x v="0"/>
    <x v="0"/>
    <x v="0"/>
    <x v="0"/>
    <x v="0"/>
    <m/>
    <x v="0"/>
    <x v="0"/>
    <x v="0"/>
    <x v="0"/>
    <x v="0"/>
    <m/>
    <n v="20050315"/>
    <x v="0"/>
    <s v="BP ID No CGRD9-1"/>
    <m/>
    <s v="9300-9310"/>
    <d v="2005-03-17T00:00:00"/>
    <x v="5"/>
    <x v="2"/>
  </r>
  <r>
    <x v="1"/>
    <s v="T20N R095W S03 fLEWIS"/>
    <n v="3613"/>
    <x v="0"/>
    <x v="1"/>
    <s v="WAMSUTTER"/>
    <s v="NE NW"/>
    <n v="3"/>
    <n v="20"/>
    <n v="95"/>
    <n v="41.738317000000002"/>
    <n v="-108.096782"/>
    <s v="4903723707"/>
    <s v="UPR 3-1"/>
    <x v="0"/>
    <x v="24"/>
    <m/>
    <m/>
    <m/>
    <x v="0"/>
    <s v="8283"/>
    <m/>
    <n v="9820"/>
    <m/>
    <x v="3"/>
    <d v="2003-02-14T00:00:00"/>
    <n v="7"/>
    <x v="1"/>
    <n v="384"/>
    <n v="122"/>
    <n v="7208"/>
    <m/>
    <x v="1"/>
    <n v="11420"/>
    <n v="1120"/>
    <m/>
    <x v="0"/>
    <n v="108"/>
    <n v="20377"/>
    <x v="0"/>
    <s v="ANADARKO PETROLEUM CORP"/>
    <n v="19.1616"/>
    <n v="10.03938"/>
    <n v="313.548"/>
    <n v="0"/>
    <n v="342.74898000000002"/>
    <n v="322.15819999999997"/>
    <n v="18.3568"/>
    <n v="0"/>
    <x v="1"/>
    <n v="2.2485600000000003"/>
    <n v="342.76355999999998"/>
    <n v="-2.1268757534277539E-5"/>
    <n v="20362"/>
    <n v="-3.6819755025896563E-4"/>
    <n v="5.590563683077919E-2"/>
    <n v="2.9290765504247449E-2"/>
    <n v="0.91480359766497332"/>
    <n v="0.93988462484168378"/>
    <n v="5.3555284581593213E-2"/>
    <n v="6.5600905767229179E-3"/>
    <x v="0"/>
    <n v="15"/>
    <x v="0"/>
    <m/>
    <m/>
    <x v="0"/>
    <m/>
    <x v="0"/>
    <x v="0"/>
    <m/>
    <x v="0"/>
    <x v="0"/>
    <x v="0"/>
    <m/>
    <x v="0"/>
    <x v="0"/>
    <x v="0"/>
    <x v="0"/>
    <x v="0"/>
    <x v="0"/>
    <x v="0"/>
    <x v="0"/>
    <x v="0"/>
    <x v="0"/>
    <x v="0"/>
    <x v="0"/>
    <x v="0"/>
    <m/>
    <x v="0"/>
    <x v="0"/>
    <x v="0"/>
    <x v="0"/>
    <x v="0"/>
    <s v="WELLHEAD"/>
    <n v="2003214"/>
    <x v="0"/>
    <s v="CHAMPION TECHNOLOGIES VERNAL UT"/>
    <m/>
    <m/>
    <d v="2003-02-14T00:00:00"/>
    <x v="5"/>
    <x v="2"/>
  </r>
  <r>
    <x v="1"/>
    <s v="T20N R095W S03 fLEWIS"/>
    <n v="3615"/>
    <x v="0"/>
    <x v="1"/>
    <s v="WAMSUTTER"/>
    <s v="C SE"/>
    <n v="3"/>
    <n v="20"/>
    <n v="95"/>
    <n v="41.734999999999999"/>
    <n v="-108.08790999999999"/>
    <s v="4903721164"/>
    <s v="#3 3-3"/>
    <x v="0"/>
    <x v="24"/>
    <m/>
    <m/>
    <m/>
    <x v="0"/>
    <s v="8338"/>
    <m/>
    <n v="8460"/>
    <m/>
    <x v="3"/>
    <d v="2003-02-19T00:00:00"/>
    <n v="7"/>
    <x v="1"/>
    <n v="512"/>
    <n v="141"/>
    <n v="6882"/>
    <m/>
    <x v="1"/>
    <n v="11140"/>
    <n v="1220"/>
    <m/>
    <x v="0"/>
    <n v="108"/>
    <n v="20026"/>
    <x v="0"/>
    <s v="ANADARKO PETROLEUM CORP"/>
    <n v="25.5488"/>
    <n v="11.60289"/>
    <n v="299.36699999999996"/>
    <n v="0"/>
    <n v="336.51868999999999"/>
    <n v="314.25939999999997"/>
    <n v="19.995799999999999"/>
    <n v="0"/>
    <x v="1"/>
    <n v="2.2485600000000003"/>
    <n v="336.50375999999994"/>
    <n v="2.2183509628912683E-5"/>
    <n v="20003"/>
    <n v="-5.7458342701541384E-4"/>
    <n v="7.592089461658133E-2"/>
    <n v="3.4479184499381005E-2"/>
    <n v="0.88959992088403761"/>
    <n v="0.9338956569162854"/>
    <n v="5.9422218640290979E-2"/>
    <n v="6.6821244434237545E-3"/>
    <x v="0"/>
    <n v="23"/>
    <x v="0"/>
    <m/>
    <m/>
    <x v="0"/>
    <m/>
    <x v="0"/>
    <x v="0"/>
    <m/>
    <x v="0"/>
    <x v="0"/>
    <x v="0"/>
    <m/>
    <x v="0"/>
    <x v="0"/>
    <x v="0"/>
    <x v="0"/>
    <x v="0"/>
    <x v="0"/>
    <x v="0"/>
    <x v="0"/>
    <x v="0"/>
    <x v="0"/>
    <x v="0"/>
    <x v="0"/>
    <x v="0"/>
    <m/>
    <x v="0"/>
    <x v="0"/>
    <x v="0"/>
    <x v="0"/>
    <x v="0"/>
    <s v="WELLHEAD"/>
    <n v="20030219"/>
    <x v="0"/>
    <s v="CHAMPION TECHNOLOGIES VERNAL UT"/>
    <m/>
    <m/>
    <d v="2003-02-25T00:00:00"/>
    <x v="5"/>
    <x v="2"/>
  </r>
  <r>
    <x v="1"/>
    <s v="T20N R095W S03 fLEWIS"/>
    <n v="1304"/>
    <x v="0"/>
    <x v="1"/>
    <s v="WAMSUTTER"/>
    <s v=" C SE"/>
    <n v="3"/>
    <n v="20"/>
    <n v="95"/>
    <n v="41.734999999999999"/>
    <n v="-108.08790999999999"/>
    <s v="4903721164"/>
    <s v="#3 3-3"/>
    <x v="0"/>
    <x v="24"/>
    <m/>
    <m/>
    <s v=""/>
    <x v="0"/>
    <m/>
    <m/>
    <n v="8460"/>
    <m/>
    <x v="1"/>
    <d v="1990-11-29T00:00:00"/>
    <n v="5.0999999999999996"/>
    <x v="1"/>
    <n v="140"/>
    <n v="2.4"/>
    <n v="69"/>
    <n v="12"/>
    <x v="1"/>
    <n v="370"/>
    <n v="31"/>
    <n v="0.09"/>
    <x v="1"/>
    <n v="4.99"/>
    <n v="720"/>
    <x v="0"/>
    <s v="UP RESOURCES"/>
    <n v="6.9859999999999998"/>
    <n v="0.197496"/>
    <n v="3.0014999999999996"/>
    <n v="0.30696000000000001"/>
    <n v="10.491956"/>
    <n v="10.4377"/>
    <n v="0.50808999999999993"/>
    <n v="2.9996999999999997E-3"/>
    <x v="1"/>
    <n v="0.10389180000000001"/>
    <n v="11.052681499999998"/>
    <n v="-2.6026221142035851E-2"/>
    <n v="629.48"/>
    <n v="-6.7077689183981964E-2"/>
    <n v="0.66584343281653102"/>
    <n v="1.8823563499503811E-2"/>
    <n v="0.31533300368396511"/>
    <n v="0.94435906797820968"/>
    <n v="4.596983998860367E-2"/>
    <n v="9.3996918304395209E-3"/>
    <x v="1"/>
    <n v="1.9"/>
    <x v="1"/>
    <n v="610.5"/>
    <n v="9"/>
    <x v="0"/>
    <n v="0"/>
    <x v="0"/>
    <x v="1"/>
    <m/>
    <x v="1"/>
    <x v="1"/>
    <x v="1"/>
    <n v="0"/>
    <x v="1"/>
    <x v="3"/>
    <x v="1"/>
    <x v="1"/>
    <x v="0"/>
    <x v="0"/>
    <x v="0"/>
    <x v="0"/>
    <x v="0"/>
    <x v="0"/>
    <x v="0"/>
    <x v="0"/>
    <x v="0"/>
    <m/>
    <x v="0"/>
    <x v="0"/>
    <x v="0"/>
    <x v="0"/>
    <x v="0"/>
    <s v="TOTAL ALKALINITY = 26 MG/L"/>
    <n v="19901129"/>
    <x v="1"/>
    <s v="WESTERN WYOMING COLLEGE WATER QUALITY LAB SAMPLE No 21327"/>
    <m/>
    <m/>
    <d v="1990-12-17T00:00:00"/>
    <x v="5"/>
    <x v="2"/>
  </r>
  <r>
    <x v="1"/>
    <s v="T20N R095W S04 fLEWIS"/>
    <n v="3887"/>
    <x v="0"/>
    <x v="1"/>
    <s v="RED DESERT"/>
    <s v="SW SW"/>
    <n v="4"/>
    <n v="20"/>
    <n v="95"/>
    <n v="41.734439999999999"/>
    <n v="-108.11749399999999"/>
    <s v="4903725015"/>
    <s v="RED DESERT 13-4"/>
    <x v="0"/>
    <x v="24"/>
    <m/>
    <m/>
    <m/>
    <x v="0"/>
    <s v="7422"/>
    <m/>
    <n v="9740"/>
    <n v="9687"/>
    <x v="1"/>
    <d v="2003-02-13T00:00:00"/>
    <n v="8.2100000000000009"/>
    <x v="1"/>
    <n v="20"/>
    <n v="5.8"/>
    <n v="3650"/>
    <n v="86.3"/>
    <x v="1"/>
    <n v="4430"/>
    <n v="2550"/>
    <m/>
    <x v="0"/>
    <n v="12"/>
    <n v="10900"/>
    <x v="0"/>
    <s v="DEVON ENERGY"/>
    <n v="0.998"/>
    <n v="0.47728199999999998"/>
    <n v="158.77500000000001"/>
    <n v="2.207554"/>
    <n v="162.45783599999996"/>
    <n v="124.97029999999999"/>
    <n v="41.794499999999992"/>
    <n v="0"/>
    <x v="1"/>
    <n v="0.24984000000000001"/>
    <n v="167.01463999999999"/>
    <n v="-1.3830605989679178E-2"/>
    <n v="10754.1"/>
    <n v="-6.7377540511958309E-3"/>
    <n v="6.1431324248342216E-3"/>
    <n v="2.9378822945788845E-3"/>
    <n v="0.99091898528058697"/>
    <n v="0.74825955377325004"/>
    <n v="0.25024452946160886"/>
    <n v="1.495916765141068E-3"/>
    <x v="0"/>
    <n v="0.45"/>
    <x v="0"/>
    <n v="9005"/>
    <n v="0.63500000000000001"/>
    <x v="2"/>
    <m/>
    <x v="0"/>
    <x v="0"/>
    <m/>
    <x v="0"/>
    <x v="0"/>
    <x v="0"/>
    <m/>
    <x v="0"/>
    <x v="0"/>
    <x v="0"/>
    <x v="0"/>
    <x v="0"/>
    <x v="0"/>
    <x v="0"/>
    <x v="0"/>
    <x v="0"/>
    <x v="0"/>
    <x v="0"/>
    <x v="0"/>
    <x v="0"/>
    <m/>
    <x v="0"/>
    <x v="0"/>
    <x v="0"/>
    <x v="0"/>
    <x v="0"/>
    <m/>
    <n v="20030213"/>
    <x v="0"/>
    <s v="ENERGY LABS CASPER LAB No C03020526-008"/>
    <m/>
    <m/>
    <d v="2003-02-20T00:00:00"/>
    <x v="5"/>
    <x v="2"/>
  </r>
  <r>
    <x v="1"/>
    <s v="T20N R095W S08 fLEWIS"/>
    <n v="3889"/>
    <x v="0"/>
    <x v="1"/>
    <s v="RED DESERT"/>
    <s v="SW NE"/>
    <n v="8"/>
    <n v="20"/>
    <n v="95"/>
    <n v="41.724710000000002"/>
    <n v="-108.130781"/>
    <s v="4903725134"/>
    <s v="RED DESERT 7-8"/>
    <x v="0"/>
    <x v="24"/>
    <m/>
    <m/>
    <m/>
    <x v="0"/>
    <s v="7318"/>
    <m/>
    <n v="9720"/>
    <n v="9612"/>
    <x v="1"/>
    <d v="2003-02-13T00:00:00"/>
    <n v="8.27"/>
    <x v="1"/>
    <n v="18"/>
    <n v="3.2"/>
    <n v="2480"/>
    <n v="42.1"/>
    <x v="1"/>
    <n v="2510"/>
    <n v="2100"/>
    <m/>
    <x v="0"/>
    <n v="59.7"/>
    <n v="7250"/>
    <x v="0"/>
    <s v="DEVON ENERGY"/>
    <n v="0.8982"/>
    <n v="0.26332800000000001"/>
    <n v="107.88"/>
    <n v="1.076918"/>
    <n v="110.11844600000001"/>
    <n v="70.807099999999991"/>
    <n v="34.418999999999997"/>
    <n v="0"/>
    <x v="1"/>
    <n v="1.2429540000000001"/>
    <n v="106.46905399999999"/>
    <n v="1.6849504241934647E-2"/>
    <n v="7213"/>
    <n v="-2.5582520915440024E-3"/>
    <n v="8.1566715897897785E-3"/>
    <n v="2.391315983518329E-3"/>
    <n v="0.9894520124266919"/>
    <n v="0.66504864408769893"/>
    <n v="0.32327703409480846"/>
    <n v="1.1674321817492624E-2"/>
    <x v="0"/>
    <n v="0.46"/>
    <x v="0"/>
    <n v="5776"/>
    <n v="0.98099999999999998"/>
    <x v="2"/>
    <n v="11200"/>
    <x v="0"/>
    <x v="0"/>
    <m/>
    <x v="0"/>
    <x v="0"/>
    <x v="0"/>
    <m/>
    <x v="0"/>
    <x v="0"/>
    <x v="0"/>
    <x v="0"/>
    <x v="0"/>
    <x v="0"/>
    <x v="0"/>
    <x v="0"/>
    <x v="0"/>
    <x v="0"/>
    <x v="0"/>
    <x v="0"/>
    <x v="0"/>
    <m/>
    <x v="0"/>
    <x v="0"/>
    <x v="0"/>
    <x v="0"/>
    <x v="0"/>
    <m/>
    <n v="20030213"/>
    <x v="0"/>
    <s v="ENERGY LABS CASPER LAB No C03020526-007"/>
    <m/>
    <m/>
    <d v="2003-02-20T00:00:00"/>
    <x v="5"/>
    <x v="2"/>
  </r>
  <r>
    <x v="1"/>
    <s v="T20N R095W S16 fLEWIS"/>
    <m/>
    <x v="1"/>
    <x v="3"/>
    <s v="WILDCAT"/>
    <s v="NW NW"/>
    <n v="16"/>
    <n v="20"/>
    <n v="95"/>
    <n v="41.712789999999998"/>
    <n v="-108.11667"/>
    <s v="4903723980"/>
    <s v="SPIKE STATES #3"/>
    <x v="0"/>
    <x v="24"/>
    <m/>
    <m/>
    <m/>
    <x v="0"/>
    <m/>
    <n v="7351"/>
    <n v="9890"/>
    <n v="7693"/>
    <x v="1"/>
    <d v="2001-08-07T00:00:00"/>
    <n v="7.87"/>
    <x v="0"/>
    <n v="40"/>
    <m/>
    <n v="2985"/>
    <m/>
    <x v="1"/>
    <n v="3000"/>
    <n v="3050"/>
    <m/>
    <x v="0"/>
    <m/>
    <n v="9107"/>
    <x v="0"/>
    <s v="BJ SERVICES, NO PROJECT #"/>
    <n v="1.996"/>
    <n v="0"/>
    <n v="129.8475"/>
    <n v="0"/>
    <n v="131.84350000000001"/>
    <n v="84.63"/>
    <n v="49.989499999999992"/>
    <n v="0"/>
    <x v="1"/>
    <n v="0"/>
    <n v="134.61949999999999"/>
    <n v="-1.0417956714440587E-2"/>
    <n v="9075"/>
    <n v="-1.7599824001759982E-3"/>
    <n v="1.5139161202486281E-2"/>
    <n v="0"/>
    <n v="0.98486083879751363"/>
    <n v="0.62866078094183975"/>
    <n v="0.3713392190581602"/>
    <n v="0"/>
    <x v="0"/>
    <n v="7"/>
    <x v="0"/>
    <m/>
    <n v="0.9"/>
    <x v="0"/>
    <m/>
    <x v="0"/>
    <x v="0"/>
    <m/>
    <x v="0"/>
    <x v="0"/>
    <x v="0"/>
    <m/>
    <x v="0"/>
    <x v="0"/>
    <x v="0"/>
    <x v="0"/>
    <x v="0"/>
    <x v="0"/>
    <x v="0"/>
    <x v="0"/>
    <x v="0"/>
    <x v="0"/>
    <x v="0"/>
    <x v="0"/>
    <x v="0"/>
    <m/>
    <x v="0"/>
    <x v="0"/>
    <x v="0"/>
    <x v="0"/>
    <x v="0"/>
    <m/>
    <m/>
    <x v="0"/>
    <m/>
    <m/>
    <m/>
    <m/>
    <x v="5"/>
    <x v="2"/>
  </r>
  <r>
    <x v="1"/>
    <s v="T20N R095W S18 fLEWIS"/>
    <n v="3888"/>
    <x v="0"/>
    <x v="1"/>
    <s v="WAMSUTTER"/>
    <s v="NW NW"/>
    <n v="18"/>
    <n v="20"/>
    <n v="95"/>
    <n v="41.713329999999999"/>
    <n v="-108.157222"/>
    <s v="4903724644"/>
    <s v="RED DESERT 4X-18"/>
    <x v="0"/>
    <x v="24"/>
    <m/>
    <m/>
    <m/>
    <x v="0"/>
    <s v="7036"/>
    <m/>
    <n v="9330"/>
    <m/>
    <x v="1"/>
    <d v="2001-06-26T00:00:00"/>
    <n v="8.2899999999999991"/>
    <x v="1"/>
    <n v="13.9"/>
    <n v="2.8"/>
    <n v="3050"/>
    <n v="25.3"/>
    <x v="1"/>
    <n v="3300"/>
    <n v="1810"/>
    <m/>
    <x v="0"/>
    <n v="33.200000000000003"/>
    <n v="9290"/>
    <x v="0"/>
    <s v="DEVON ENERGY"/>
    <n v="0.69361000000000006"/>
    <n v="0.23041199999999998"/>
    <n v="132.67500000000001"/>
    <n v="0.64717400000000003"/>
    <n v="134.246196"/>
    <n v="93.093000000000004"/>
    <n v="29.665899999999997"/>
    <n v="0"/>
    <x v="1"/>
    <n v="0.69122400000000006"/>
    <n v="123.450124"/>
    <n v="4.1894552471684478E-2"/>
    <n v="8235.2000000000007"/>
    <n v="-6.01876155478967E-2"/>
    <n v="5.1667013343156482E-3"/>
    <n v="1.7163391355983003E-3"/>
    <n v="0.99311695953008594"/>
    <n v="0.75409401775894536"/>
    <n v="0.24030676550798763"/>
    <n v="5.5992167330670322E-3"/>
    <x v="0"/>
    <m/>
    <x v="0"/>
    <m/>
    <m/>
    <x v="0"/>
    <n v="13700"/>
    <x v="0"/>
    <x v="0"/>
    <m/>
    <x v="0"/>
    <x v="0"/>
    <x v="0"/>
    <m/>
    <x v="0"/>
    <x v="0"/>
    <x v="0"/>
    <x v="0"/>
    <x v="0"/>
    <x v="0"/>
    <x v="0"/>
    <x v="0"/>
    <x v="0"/>
    <x v="0"/>
    <x v="0"/>
    <x v="0"/>
    <x v="0"/>
    <m/>
    <x v="0"/>
    <x v="0"/>
    <x v="0"/>
    <x v="0"/>
    <x v="0"/>
    <m/>
    <n v="20010626"/>
    <x v="0"/>
    <s v="ENVIRO-TEST CASPER LAB No L3242-6"/>
    <m/>
    <m/>
    <d v="2001-08-03T00:00:00"/>
    <x v="5"/>
    <x v="2"/>
  </r>
  <r>
    <x v="0"/>
    <s v="T20N R098W S03 fLEWIS"/>
    <n v="49017344"/>
    <x v="0"/>
    <x v="1"/>
    <s v="DESERT SPRINGS"/>
    <m/>
    <s v="3"/>
    <s v=" 20"/>
    <s v=" 98"/>
    <n v="41.737029999999997"/>
    <n v="-108.4333"/>
    <s v="4903705812"/>
    <s v="UNIT NO. 3"/>
    <x v="0"/>
    <x v="24"/>
    <m/>
    <n v="711"/>
    <n v="24"/>
    <x v="0"/>
    <n v="5326"/>
    <n v="5350"/>
    <m/>
    <m/>
    <x v="0"/>
    <m/>
    <n v="8.5"/>
    <x v="2"/>
    <n v="26"/>
    <n v="5"/>
    <n v="910"/>
    <n v="-3"/>
    <x v="0"/>
    <n v="240"/>
    <n v="1220"/>
    <m/>
    <x v="0"/>
    <n v="506"/>
    <n v="2408"/>
    <x v="0"/>
    <m/>
    <n v="1.2974000000000001"/>
    <n v="0.41144999999999998"/>
    <n v="39.585000000000001"/>
    <n v="0"/>
    <n v="41.293849999999992"/>
    <n v="6.7703999999999995"/>
    <n v="19.995799999999999"/>
    <m/>
    <x v="0"/>
    <n v="10.534920000000001"/>
    <n v="37.301119999999997"/>
    <n v="5.0801342630450719E-2"/>
    <n v="2901"/>
    <n v="9.286117912977962E-2"/>
    <n v="3.1418722158384371E-2"/>
    <n v="9.9639534700687888E-3"/>
    <n v="0.9586173243715469"/>
    <n v="0.18150661427860612"/>
    <n v="0.53606433265274611"/>
    <n v="0.28242905306864785"/>
    <x v="0"/>
    <m/>
    <x v="0"/>
    <m/>
    <m/>
    <x v="0"/>
    <m/>
    <x v="0"/>
    <x v="0"/>
    <m/>
    <x v="0"/>
    <x v="0"/>
    <x v="0"/>
    <m/>
    <x v="0"/>
    <x v="0"/>
    <x v="0"/>
    <x v="0"/>
    <x v="0"/>
    <x v="0"/>
    <x v="0"/>
    <x v="0"/>
    <x v="0"/>
    <x v="0"/>
    <x v="0"/>
    <x v="0"/>
    <x v="0"/>
    <m/>
    <x v="0"/>
    <x v="0"/>
    <x v="0"/>
    <x v="0"/>
    <x v="0"/>
    <s v="DST NO. 1"/>
    <m/>
    <x v="0"/>
    <m/>
    <m/>
    <m/>
    <m/>
    <x v="5"/>
    <x v="2"/>
  </r>
  <r>
    <x v="0"/>
    <s v="T21N R093W S27 fLEWIS"/>
    <n v="49124108"/>
    <x v="0"/>
    <x v="1"/>
    <s v="FIVE MILE GULCH"/>
    <s v="C SW"/>
    <s v="27"/>
    <s v=" 21"/>
    <s v=" 93"/>
    <n v="41.761099999999999"/>
    <n v="-107.90392"/>
    <s v="4903720801"/>
    <s v="FIVE MILE GULCH NO 1"/>
    <x v="7"/>
    <x v="24"/>
    <m/>
    <n v="1178"/>
    <n v="95"/>
    <x v="0"/>
    <n v="9530"/>
    <n v="9625"/>
    <n v="12622"/>
    <n v="12532"/>
    <x v="0"/>
    <d v="1976-07-31T00:00:00"/>
    <n v="8.3000001907348633"/>
    <x v="0"/>
    <n v="29"/>
    <n v="9"/>
    <n v="483"/>
    <n v="20"/>
    <x v="0"/>
    <n v="80"/>
    <n v="488"/>
    <m/>
    <x v="0"/>
    <n v="550"/>
    <n v="1471"/>
    <x v="0"/>
    <s v="CHEM LAB"/>
    <n v="1.4471000000000001"/>
    <n v="0.74060999999999999"/>
    <n v="21.010499999999997"/>
    <n v="0.51159999999999994"/>
    <n v="23.709809999999997"/>
    <n v="2.2568000000000001"/>
    <n v="7.9983199999999988"/>
    <m/>
    <x v="0"/>
    <n v="11.451000000000001"/>
    <n v="21.706119999999999"/>
    <n v="4.4118660566897984E-2"/>
    <n v="1656"/>
    <n v="5.9162136232811004E-2"/>
    <n v="6.1033808368772258E-2"/>
    <n v="3.1236437575838865E-2"/>
    <n v="0.90772975405538892"/>
    <n v="0.10397067739420958"/>
    <n v="0.36848225293143128"/>
    <n v="0.52754706967435916"/>
    <x v="0"/>
    <m/>
    <x v="0"/>
    <m/>
    <m/>
    <x v="0"/>
    <m/>
    <x v="0"/>
    <x v="0"/>
    <m/>
    <x v="0"/>
    <x v="0"/>
    <x v="0"/>
    <m/>
    <x v="0"/>
    <x v="0"/>
    <x v="0"/>
    <x v="0"/>
    <x v="0"/>
    <x v="0"/>
    <x v="0"/>
    <x v="0"/>
    <x v="0"/>
    <x v="0"/>
    <x v="0"/>
    <x v="0"/>
    <x v="0"/>
    <m/>
    <x v="0"/>
    <x v="0"/>
    <x v="0"/>
    <x v="0"/>
    <x v="0"/>
    <s v="DST NO 1"/>
    <m/>
    <x v="0"/>
    <m/>
    <m/>
    <m/>
    <m/>
    <x v="5"/>
    <x v="2"/>
  </r>
  <r>
    <x v="1"/>
    <s v="T21N R093W S30 fLEWIS"/>
    <n v="3883"/>
    <x v="0"/>
    <x v="1"/>
    <s v="FIVE MILE GULCH"/>
    <s v="NW SE"/>
    <n v="30"/>
    <n v="21"/>
    <n v="93"/>
    <n v="41.759770000000003"/>
    <n v="-107.955372"/>
    <s v="4903724886"/>
    <s v="FIVE MILE DITCH 9-30"/>
    <x v="0"/>
    <x v="24"/>
    <m/>
    <m/>
    <m/>
    <x v="0"/>
    <s v="9125"/>
    <m/>
    <n v="10900"/>
    <n v="10850"/>
    <x v="1"/>
    <d v="2003-02-13T00:00:00"/>
    <n v="8.08"/>
    <x v="1"/>
    <n v="3"/>
    <m/>
    <n v="1930"/>
    <n v="72.8"/>
    <x v="1"/>
    <n v="2350"/>
    <n v="1220"/>
    <m/>
    <x v="0"/>
    <n v="48"/>
    <n v="5830"/>
    <x v="0"/>
    <s v="DEVON ENERGY"/>
    <n v="0.1497"/>
    <n v="0"/>
    <n v="83.954999999999998"/>
    <n v="1.8622239999999999"/>
    <n v="85.966923999999992"/>
    <n v="66.293499999999995"/>
    <n v="19.995799999999999"/>
    <n v="0"/>
    <x v="1"/>
    <n v="0.99936000000000003"/>
    <n v="87.288659999999993"/>
    <n v="-7.6288219374216612E-3"/>
    <n v="5623.8"/>
    <n v="-1.8002758909706807E-2"/>
    <n v="1.7413674124248067E-3"/>
    <n v="0"/>
    <n v="0.99825863258757519"/>
    <n v="0.75947436929378909"/>
    <n v="0.22907672084781688"/>
    <n v="1.1448909858393978E-2"/>
    <x v="0"/>
    <n v="0.9"/>
    <x v="0"/>
    <n v="4734"/>
    <n v="1.1599999999999999"/>
    <x v="2"/>
    <m/>
    <x v="0"/>
    <x v="0"/>
    <m/>
    <x v="0"/>
    <x v="0"/>
    <x v="0"/>
    <m/>
    <x v="0"/>
    <x v="0"/>
    <x v="0"/>
    <x v="0"/>
    <x v="0"/>
    <x v="0"/>
    <x v="0"/>
    <x v="0"/>
    <x v="0"/>
    <x v="0"/>
    <x v="0"/>
    <x v="0"/>
    <x v="0"/>
    <m/>
    <x v="0"/>
    <x v="0"/>
    <x v="0"/>
    <x v="0"/>
    <x v="0"/>
    <m/>
    <n v="20030213"/>
    <x v="0"/>
    <s v="ENERGY LABS CASPER LAB No C03020526-003"/>
    <m/>
    <m/>
    <d v="2003-02-20T00:00:00"/>
    <x v="5"/>
    <x v="2"/>
  </r>
  <r>
    <x v="1"/>
    <s v="T21N R094W S31 fLEWIS"/>
    <n v="3589"/>
    <x v="0"/>
    <x v="1"/>
    <s v="WAMSUTTER"/>
    <s v="c sw"/>
    <n v="31"/>
    <n v="21"/>
    <n v="94"/>
    <n v="41.744951"/>
    <n v="-108.080476"/>
    <s v="4903720905"/>
    <s v="UPRR 4-31 No. 2"/>
    <x v="0"/>
    <x v="24"/>
    <m/>
    <m/>
    <m/>
    <x v="0"/>
    <s v="8364"/>
    <m/>
    <n v="10150"/>
    <n v="9694"/>
    <x v="3"/>
    <d v="2003-02-19T00:00:00"/>
    <n v="7"/>
    <x v="1"/>
    <n v="512"/>
    <n v="141"/>
    <n v="6869"/>
    <m/>
    <x v="1"/>
    <n v="11120"/>
    <n v="1220"/>
    <m/>
    <x v="0"/>
    <n v="108"/>
    <n v="19993"/>
    <x v="0"/>
    <s v="ANADARKO PETROLEUM CO"/>
    <n v="25.5488"/>
    <n v="11.60289"/>
    <n v="298.80149999999998"/>
    <n v="0"/>
    <n v="335.95318999999995"/>
    <n v="313.6952"/>
    <n v="19.995799999999999"/>
    <n v="0"/>
    <x v="1"/>
    <n v="2.2485600000000003"/>
    <n v="335.93955999999997"/>
    <n v="2.0285975700701975E-5"/>
    <n v="19970"/>
    <n v="-5.7553236743988192E-4"/>
    <n v="7.6048689997555916E-2"/>
    <n v="3.4537222283854495E-2"/>
    <n v="0.88941408771858965"/>
    <n v="0.93378463673644163"/>
    <n v="5.9522016400807336E-2"/>
    <n v="6.6933468627511468E-3"/>
    <x v="0"/>
    <n v="23"/>
    <x v="0"/>
    <m/>
    <m/>
    <x v="0"/>
    <m/>
    <x v="0"/>
    <x v="0"/>
    <m/>
    <x v="0"/>
    <x v="0"/>
    <x v="0"/>
    <m/>
    <x v="0"/>
    <x v="0"/>
    <x v="0"/>
    <x v="0"/>
    <x v="0"/>
    <x v="0"/>
    <x v="0"/>
    <x v="0"/>
    <x v="0"/>
    <x v="0"/>
    <x v="0"/>
    <x v="0"/>
    <x v="0"/>
    <m/>
    <x v="0"/>
    <x v="0"/>
    <x v="0"/>
    <x v="0"/>
    <x v="0"/>
    <s v="WELLHEAD"/>
    <n v="2003219"/>
    <x v="0"/>
    <s v="CHAMPION TECHNOLOGIES VERNAL UT"/>
    <m/>
    <m/>
    <d v="2003-02-25T00:00:00"/>
    <x v="5"/>
    <x v="2"/>
  </r>
  <r>
    <x v="1"/>
    <s v="T21N R094W S31 fLEWIS"/>
    <m/>
    <x v="1"/>
    <x v="3"/>
    <s v="WAMSUTTER"/>
    <s v=" C SW"/>
    <n v="31"/>
    <n v="21"/>
    <n v="94"/>
    <n v="41.744951"/>
    <n v="-108.080476"/>
    <s v="4903720905"/>
    <s v="UPRR 4-31 No. 2"/>
    <x v="0"/>
    <x v="24"/>
    <m/>
    <m/>
    <m/>
    <x v="0"/>
    <s v="8364"/>
    <m/>
    <n v="10150"/>
    <n v="9694"/>
    <x v="1"/>
    <d v="1990-11-29T00:00:00"/>
    <n v="8.1999999999999993"/>
    <x v="0"/>
    <n v="23"/>
    <n v="2.7"/>
    <n v="1200"/>
    <n v="35"/>
    <x v="1"/>
    <n v="1600"/>
    <n v="700"/>
    <n v="0.09"/>
    <x v="1"/>
    <n v="7.4"/>
    <n v="3870"/>
    <x v="0"/>
    <s v="RME PETROLEUM COMPANY"/>
    <n v="1.1476999999999999"/>
    <n v="0.22218300000000002"/>
    <n v="52.2"/>
    <n v="0.89529999999999998"/>
    <n v="54.465182999999996"/>
    <n v="45.135999999999996"/>
    <n v="11.472999999999999"/>
    <n v="2.9996999999999997E-3"/>
    <x v="1"/>
    <n v="0.15406800000000001"/>
    <n v="56.766067699999994"/>
    <n v="-2.068559586914721E-2"/>
    <n v="3568.19"/>
    <n v="-4.0575731461551794E-2"/>
    <n v="2.1072177431222437E-2"/>
    <n v="4.0793583673445115E-3"/>
    <n v="0.97484846420143301"/>
    <n v="0.79512289346052412"/>
    <n v="0.20211017716839316"/>
    <n v="2.7140861828623725E-3"/>
    <x v="1"/>
    <n v="0"/>
    <x v="1"/>
    <n v="2640"/>
    <n v="2.4"/>
    <x v="0"/>
    <n v="0"/>
    <x v="0"/>
    <x v="1"/>
    <m/>
    <x v="1"/>
    <x v="1"/>
    <x v="1"/>
    <n v="0"/>
    <x v="1"/>
    <x v="3"/>
    <x v="1"/>
    <x v="2"/>
    <x v="0"/>
    <x v="0"/>
    <x v="0"/>
    <x v="0"/>
    <x v="0"/>
    <x v="0"/>
    <x v="0"/>
    <x v="0"/>
    <x v="0"/>
    <m/>
    <x v="0"/>
    <x v="0"/>
    <x v="0"/>
    <x v="0"/>
    <x v="0"/>
    <m/>
    <n v="19901129"/>
    <x v="1"/>
    <s v="WESTERN WYOMING COLLEGE WATER QUALITY LAB SAMPLE No 21325"/>
    <m/>
    <m/>
    <d v="1990-12-17T00:00:00"/>
    <x v="5"/>
    <x v="2"/>
  </r>
  <r>
    <x v="0"/>
    <s v="T21N R097W S06 fLEWIS"/>
    <n v="49008402"/>
    <x v="0"/>
    <x v="1"/>
    <s v="DESERT SPRINGS"/>
    <m/>
    <s v="6"/>
    <s v=" 21"/>
    <s v=" 97"/>
    <n v="41.818019999999997"/>
    <n v="-108.41987"/>
    <s v="4903706431"/>
    <s v="GOVERNMENT 1-6"/>
    <x v="0"/>
    <x v="24"/>
    <m/>
    <m/>
    <n v="40"/>
    <x v="0"/>
    <n v="5888"/>
    <n v="5928"/>
    <m/>
    <m/>
    <x v="0"/>
    <d v="1967-07-13T00:00:00"/>
    <n v="8"/>
    <x v="0"/>
    <n v="46"/>
    <n v="3"/>
    <n v="2607"/>
    <n v="22"/>
    <x v="0"/>
    <n v="1980"/>
    <n v="3648"/>
    <m/>
    <x v="0"/>
    <n v="42"/>
    <n v="6497"/>
    <x v="0"/>
    <m/>
    <n v="2.2953999999999999"/>
    <n v="0.24687000000000001"/>
    <n v="113.4045"/>
    <n v="0.56275999999999993"/>
    <n v="116.50953"/>
    <n v="55.855799999999995"/>
    <n v="59.790719999999993"/>
    <m/>
    <x v="0"/>
    <n v="0.87444000000000011"/>
    <n v="116.52095999999999"/>
    <n v="-4.9049375470094324E-5"/>
    <n v="8345"/>
    <n v="0.12451152135830751"/>
    <n v="1.9701392667192116E-2"/>
    <n v="2.1188824639495158E-3"/>
    <n v="0.9781797248688584"/>
    <n v="0.47936268290271555"/>
    <n v="0.51313274452939628"/>
    <n v="7.5045725678882166E-3"/>
    <x v="0"/>
    <m/>
    <x v="0"/>
    <m/>
    <m/>
    <x v="0"/>
    <m/>
    <x v="0"/>
    <x v="0"/>
    <m/>
    <x v="0"/>
    <x v="0"/>
    <x v="0"/>
    <m/>
    <x v="0"/>
    <x v="0"/>
    <x v="0"/>
    <x v="0"/>
    <x v="0"/>
    <x v="0"/>
    <x v="0"/>
    <x v="0"/>
    <x v="0"/>
    <x v="0"/>
    <x v="0"/>
    <x v="0"/>
    <x v="0"/>
    <m/>
    <x v="0"/>
    <x v="0"/>
    <x v="0"/>
    <x v="0"/>
    <x v="0"/>
    <s v="DST NO. 2 (MFE)"/>
    <m/>
    <x v="0"/>
    <m/>
    <m/>
    <m/>
    <m/>
    <x v="5"/>
    <x v="2"/>
  </r>
  <r>
    <x v="0"/>
    <s v="T21N R097W S18 fLEWIS"/>
    <n v="49008401"/>
    <x v="0"/>
    <x v="1"/>
    <s v="DESERT SPRINGS EAST"/>
    <m/>
    <s v="18"/>
    <s v=" 21"/>
    <s v=" 97"/>
    <n v="41.788159999999998"/>
    <n v="-108.43055"/>
    <s v="4903720199"/>
    <s v="GOVT 12-18 18-21"/>
    <x v="0"/>
    <x v="24"/>
    <m/>
    <m/>
    <n v="13"/>
    <x v="0"/>
    <n v="5807"/>
    <n v="5820"/>
    <m/>
    <m/>
    <x v="2"/>
    <d v="1970-04-04T00:00:00"/>
    <n v="7.6999998092651367"/>
    <x v="0"/>
    <n v="60"/>
    <n v="40"/>
    <n v="3110"/>
    <n v="29"/>
    <x v="0"/>
    <n v="3040"/>
    <n v="3428"/>
    <m/>
    <x v="0"/>
    <n v="17"/>
    <n v="7984"/>
    <x v="0"/>
    <m/>
    <n v="2.9939999999999998"/>
    <n v="3.2915999999999999"/>
    <n v="135.285"/>
    <n v="0.74181999999999992"/>
    <n v="142.31241999999997"/>
    <n v="85.758399999999995"/>
    <n v="56.184919999999991"/>
    <m/>
    <x v="0"/>
    <n v="0.35394000000000003"/>
    <n v="142.29725999999997"/>
    <n v="5.3265932486936943E-5"/>
    <n v="9721"/>
    <n v="9.8107879130189216E-2"/>
    <n v="2.1038219995134649E-2"/>
    <n v="2.3129393766194127E-2"/>
    <n v="0.95583238623867128"/>
    <n v="0.60267077524894019"/>
    <n v="0.39484189646378298"/>
    <n v="2.487328287276931E-3"/>
    <x v="0"/>
    <m/>
    <x v="0"/>
    <m/>
    <m/>
    <x v="0"/>
    <m/>
    <x v="0"/>
    <x v="0"/>
    <m/>
    <x v="0"/>
    <x v="0"/>
    <x v="0"/>
    <m/>
    <x v="0"/>
    <x v="0"/>
    <x v="0"/>
    <x v="0"/>
    <x v="0"/>
    <x v="0"/>
    <x v="0"/>
    <x v="0"/>
    <x v="0"/>
    <x v="0"/>
    <x v="0"/>
    <x v="0"/>
    <x v="0"/>
    <m/>
    <x v="0"/>
    <x v="0"/>
    <x v="0"/>
    <x v="0"/>
    <x v="0"/>
    <s v="PRODUCTION"/>
    <m/>
    <x v="0"/>
    <m/>
    <m/>
    <m/>
    <m/>
    <x v="5"/>
    <x v="2"/>
  </r>
  <r>
    <x v="0"/>
    <s v="T21N R097W S18 fLEWIS"/>
    <n v="49008397"/>
    <x v="0"/>
    <x v="1"/>
    <s v="DESERT SPRINGS EAST"/>
    <m/>
    <s v="18"/>
    <s v=" 21"/>
    <s v=" 97"/>
    <n v="41.79027"/>
    <n v="-108.42843000000001"/>
    <s v="4903706359"/>
    <s v="GOVERNMENT NO. 1"/>
    <x v="0"/>
    <x v="24"/>
    <m/>
    <n v="-67"/>
    <n v="120"/>
    <x v="5"/>
    <n v="5797"/>
    <n v="5917"/>
    <m/>
    <m/>
    <x v="4"/>
    <d v="1965-11-22T00:00:00"/>
    <n v="8"/>
    <x v="0"/>
    <n v="545"/>
    <n v="270"/>
    <n v="3480"/>
    <n v="53"/>
    <x v="0"/>
    <n v="5700"/>
    <n v="2416"/>
    <m/>
    <x v="0"/>
    <n v="105"/>
    <n v="11346"/>
    <x v="0"/>
    <m/>
    <n v="27.195499999999999"/>
    <n v="22.218299999999999"/>
    <n v="151.38"/>
    <n v="1.3557399999999999"/>
    <n v="202.14953999999997"/>
    <n v="160.797"/>
    <n v="39.598239999999997"/>
    <m/>
    <x v="0"/>
    <n v="2.1861000000000002"/>
    <n v="202.58134000000001"/>
    <n v="-1.0668817758606366E-3"/>
    <n v="12566"/>
    <n v="5.1020408163265307E-2"/>
    <n v="0.13453159477879595"/>
    <n v="0.10991021795053307"/>
    <n v="0.75555818727067103"/>
    <n v="0.7937404303871225"/>
    <n v="0.19546834866429452"/>
    <n v="1.0791220948582925E-2"/>
    <x v="0"/>
    <m/>
    <x v="0"/>
    <m/>
    <m/>
    <x v="0"/>
    <m/>
    <x v="0"/>
    <x v="0"/>
    <m/>
    <x v="0"/>
    <x v="0"/>
    <x v="0"/>
    <m/>
    <x v="0"/>
    <x v="0"/>
    <x v="0"/>
    <x v="0"/>
    <x v="0"/>
    <x v="0"/>
    <x v="0"/>
    <x v="0"/>
    <x v="0"/>
    <x v="0"/>
    <x v="0"/>
    <x v="0"/>
    <x v="0"/>
    <m/>
    <x v="0"/>
    <x v="0"/>
    <x v="0"/>
    <x v="0"/>
    <x v="0"/>
    <s v="PRODUCTION TEST (11-17-65)"/>
    <m/>
    <x v="0"/>
    <m/>
    <m/>
    <m/>
    <m/>
    <x v="5"/>
    <x v="2"/>
  </r>
  <r>
    <x v="0"/>
    <s v="T21N R097W S18 fLEWIS"/>
    <n v="49008398"/>
    <x v="0"/>
    <x v="1"/>
    <s v="DESERT SPRINGS EAST"/>
    <m/>
    <s v="18"/>
    <s v=" 21"/>
    <s v=" 97"/>
    <n v="41.79027"/>
    <n v="-108.42843000000001"/>
    <s v="4903706359"/>
    <s v="GOVERNMENT NO. 1"/>
    <x v="0"/>
    <x v="24"/>
    <n v="-67"/>
    <m/>
    <n v="70"/>
    <x v="5"/>
    <n v="5850"/>
    <n v="5920"/>
    <m/>
    <m/>
    <x v="2"/>
    <d v="1967-05-15T00:00:00"/>
    <n v="7.8000001907348633"/>
    <x v="0"/>
    <n v="38"/>
    <n v="18"/>
    <n v="4163"/>
    <n v="80"/>
    <x v="0"/>
    <n v="5000"/>
    <n v="2599"/>
    <m/>
    <x v="0"/>
    <n v="140"/>
    <n v="10719"/>
    <x v="0"/>
    <m/>
    <n v="1.8961999999999999"/>
    <n v="1.48122"/>
    <n v="181.09049999999999"/>
    <n v="2.0463999999999998"/>
    <n v="186.51432"/>
    <n v="141.05000000000001"/>
    <n v="42.597609999999996"/>
    <m/>
    <x v="0"/>
    <n v="2.9148000000000001"/>
    <n v="186.56241"/>
    <n v="-1.2890109763748054E-4"/>
    <n v="12035"/>
    <n v="5.7835984881779025E-2"/>
    <n v="1.016651161154811E-2"/>
    <n v="7.941588613678564E-3"/>
    <n v="0.98189189977477331"/>
    <n v="0.75604726589884841"/>
    <n v="0.22832900797111269"/>
    <n v="1.5623726130038736E-2"/>
    <x v="0"/>
    <m/>
    <x v="0"/>
    <m/>
    <m/>
    <x v="0"/>
    <m/>
    <x v="0"/>
    <x v="0"/>
    <m/>
    <x v="0"/>
    <x v="0"/>
    <x v="0"/>
    <m/>
    <x v="0"/>
    <x v="0"/>
    <x v="0"/>
    <x v="0"/>
    <x v="0"/>
    <x v="0"/>
    <x v="0"/>
    <x v="0"/>
    <x v="0"/>
    <x v="0"/>
    <x v="0"/>
    <x v="0"/>
    <x v="0"/>
    <m/>
    <x v="0"/>
    <x v="0"/>
    <x v="0"/>
    <x v="0"/>
    <x v="0"/>
    <s v="PRODUCTION"/>
    <m/>
    <x v="0"/>
    <m/>
    <m/>
    <m/>
    <m/>
    <x v="5"/>
    <x v="2"/>
  </r>
  <r>
    <x v="0"/>
    <s v="T21N R097W S19 fLEWIS"/>
    <n v="49008394"/>
    <x v="0"/>
    <x v="1"/>
    <s v="DESERT SPRINGS"/>
    <m/>
    <s v="19"/>
    <s v=" 21"/>
    <s v=" 97"/>
    <n v="41.7806"/>
    <n v="-108.42201"/>
    <s v="4903706417"/>
    <s v="UNIT NO. 19"/>
    <x v="0"/>
    <x v="24"/>
    <m/>
    <m/>
    <n v="87"/>
    <x v="0"/>
    <n v="5864"/>
    <n v="5951"/>
    <m/>
    <m/>
    <x v="0"/>
    <d v="1966-10-26T00:00:00"/>
    <n v="8.1999998092651367"/>
    <x v="0"/>
    <n v="14"/>
    <n v="9"/>
    <n v="2641"/>
    <n v="25"/>
    <x v="0"/>
    <n v="2320"/>
    <n v="3087"/>
    <m/>
    <x v="0"/>
    <n v="50"/>
    <n v="6580"/>
    <x v="0"/>
    <m/>
    <n v="0.6986"/>
    <n v="0.74060999999999999"/>
    <n v="114.8835"/>
    <n v="0.63949999999999996"/>
    <n v="116.96221"/>
    <n v="65.447199999999995"/>
    <n v="50.595929999999996"/>
    <m/>
    <x v="0"/>
    <n v="1.0410000000000001"/>
    <n v="117.08412999999999"/>
    <n v="-5.2092248056512529E-4"/>
    <n v="8143"/>
    <n v="0.10616042926034096"/>
    <n v="5.972869356692217E-3"/>
    <n v="6.3320451964784183E-3"/>
    <n v="0.98769508544682938"/>
    <n v="0.5589758407053117"/>
    <n v="0.43213311658890063"/>
    <n v="8.891042705787713E-3"/>
    <x v="0"/>
    <m/>
    <x v="0"/>
    <m/>
    <m/>
    <x v="0"/>
    <m/>
    <x v="0"/>
    <x v="0"/>
    <m/>
    <x v="0"/>
    <x v="0"/>
    <x v="0"/>
    <m/>
    <x v="0"/>
    <x v="0"/>
    <x v="0"/>
    <x v="0"/>
    <x v="0"/>
    <x v="0"/>
    <x v="0"/>
    <x v="0"/>
    <x v="0"/>
    <x v="0"/>
    <x v="0"/>
    <x v="0"/>
    <x v="0"/>
    <m/>
    <x v="0"/>
    <x v="0"/>
    <x v="0"/>
    <x v="0"/>
    <x v="0"/>
    <s v="DST NO. 2 (MFE CHAMBER)"/>
    <m/>
    <x v="0"/>
    <m/>
    <m/>
    <m/>
    <m/>
    <x v="5"/>
    <x v="2"/>
  </r>
  <r>
    <x v="0"/>
    <s v="T21N R098W S01 fLEWIS"/>
    <n v="49008396"/>
    <x v="0"/>
    <x v="1"/>
    <s v="DESERT SPRINGS"/>
    <m/>
    <s v="1"/>
    <s v=" 21"/>
    <s v=" 98"/>
    <n v="41.818860000000001"/>
    <n v="-108.43818"/>
    <s v="4903707005"/>
    <s v="UPRR NO. 4-1"/>
    <x v="0"/>
    <x v="24"/>
    <m/>
    <m/>
    <n v="58"/>
    <x v="0"/>
    <n v="5787"/>
    <n v="5845"/>
    <m/>
    <m/>
    <x v="0"/>
    <d v="1966-12-01T00:00:00"/>
    <n v="8.1000003814697266"/>
    <x v="0"/>
    <n v="15"/>
    <n v="7"/>
    <n v="2563"/>
    <n v="16"/>
    <x v="0"/>
    <n v="2000"/>
    <n v="3440"/>
    <m/>
    <x v="0"/>
    <n v="20"/>
    <n v="6315"/>
    <x v="0"/>
    <m/>
    <n v="0.74849999999999994"/>
    <n v="0.57603000000000004"/>
    <n v="111.4905"/>
    <n v="0.40927999999999998"/>
    <n v="113.22430999999999"/>
    <n v="56.42"/>
    <n v="56.381599999999992"/>
    <m/>
    <x v="0"/>
    <n v="0.41640000000000005"/>
    <n v="113.21799999999998"/>
    <n v="2.7865817125842611E-5"/>
    <n v="8058"/>
    <n v="0.12126904612815696"/>
    <n v="6.6107711321005186E-3"/>
    <n v="5.0875116836658144E-3"/>
    <n v="0.98830171718423365"/>
    <n v="0.49833065413626815"/>
    <n v="0.49799148545284322"/>
    <n v="3.6778604108887291E-3"/>
    <x v="0"/>
    <m/>
    <x v="0"/>
    <m/>
    <m/>
    <x v="0"/>
    <m/>
    <x v="0"/>
    <x v="0"/>
    <m/>
    <x v="0"/>
    <x v="0"/>
    <x v="0"/>
    <m/>
    <x v="0"/>
    <x v="0"/>
    <x v="0"/>
    <x v="0"/>
    <x v="0"/>
    <x v="0"/>
    <x v="0"/>
    <x v="0"/>
    <x v="0"/>
    <x v="0"/>
    <x v="0"/>
    <x v="0"/>
    <x v="0"/>
    <m/>
    <x v="0"/>
    <x v="0"/>
    <x v="0"/>
    <x v="0"/>
    <x v="0"/>
    <s v="DST NO. 2"/>
    <m/>
    <x v="0"/>
    <m/>
    <m/>
    <m/>
    <m/>
    <x v="5"/>
    <x v="2"/>
  </r>
  <r>
    <x v="0"/>
    <s v="T21N R098W S12 fLEWIS"/>
    <n v="49008037"/>
    <x v="0"/>
    <x v="1"/>
    <s v="DESERT SPRINGS EAST"/>
    <m/>
    <s v="12"/>
    <s v=" 21"/>
    <s v=" 98"/>
    <n v="41.804099999999998"/>
    <n v="-108.43980000000001"/>
    <s v="4903706373"/>
    <s v="1 UNIT (PRENALTA)"/>
    <x v="0"/>
    <x v="24"/>
    <m/>
    <m/>
    <n v="173"/>
    <x v="0"/>
    <n v="5596"/>
    <n v="5769"/>
    <m/>
    <m/>
    <x v="2"/>
    <d v="1967-05-31T00:00:00"/>
    <n v="8.8000001907348633"/>
    <x v="0"/>
    <n v="9"/>
    <n v="7"/>
    <n v="2097"/>
    <n v="16"/>
    <x v="0"/>
    <n v="1590"/>
    <n v="2562"/>
    <m/>
    <x v="0"/>
    <n v="10"/>
    <n v="5159"/>
    <x v="0"/>
    <m/>
    <n v="0.4491"/>
    <n v="0.57603000000000004"/>
    <n v="91.219499999999996"/>
    <n v="0.40927999999999998"/>
    <n v="92.653909999999996"/>
    <n v="44.853899999999996"/>
    <n v="41.991179999999993"/>
    <m/>
    <x v="0"/>
    <n v="0.20820000000000002"/>
    <n v="87.053280000000001"/>
    <n v="3.1165308410865449E-2"/>
    <n v="6288"/>
    <n v="9.8628461605660869E-2"/>
    <n v="4.8470701344390113E-3"/>
    <n v="6.2170069239387742E-3"/>
    <n v="0.98893592294162214"/>
    <n v="0.51524652488682787"/>
    <n v="0.48236183633747048"/>
    <n v="2.3916387757015015E-3"/>
    <x v="0"/>
    <m/>
    <x v="0"/>
    <m/>
    <m/>
    <x v="0"/>
    <m/>
    <x v="0"/>
    <x v="0"/>
    <m/>
    <x v="0"/>
    <x v="0"/>
    <x v="0"/>
    <m/>
    <x v="0"/>
    <x v="0"/>
    <x v="0"/>
    <x v="0"/>
    <x v="0"/>
    <x v="0"/>
    <x v="0"/>
    <x v="0"/>
    <x v="0"/>
    <x v="0"/>
    <x v="0"/>
    <x v="0"/>
    <x v="0"/>
    <m/>
    <x v="0"/>
    <x v="0"/>
    <x v="0"/>
    <x v="0"/>
    <x v="0"/>
    <s v="PROD 5/24/67"/>
    <m/>
    <x v="0"/>
    <m/>
    <m/>
    <m/>
    <m/>
    <x v="5"/>
    <x v="2"/>
  </r>
  <r>
    <x v="0"/>
    <s v="T21N R098W S28 fLEWIS"/>
    <n v="49008331"/>
    <x v="0"/>
    <x v="1"/>
    <s v="DESERT SPRINGS"/>
    <m/>
    <s v="28"/>
    <s v=" 21"/>
    <s v=" 98"/>
    <n v="41.761589999999998"/>
    <n v="-108.49633"/>
    <s v="4903720079"/>
    <s v="28-1 GOVERNMENT"/>
    <x v="0"/>
    <x v="24"/>
    <m/>
    <m/>
    <n v="-4800"/>
    <x v="0"/>
    <n v="4800"/>
    <m/>
    <m/>
    <m/>
    <x v="2"/>
    <d v="1968-01-22T00:00:00"/>
    <n v="7"/>
    <x v="0"/>
    <n v="1725"/>
    <n v="867"/>
    <n v="6516"/>
    <n v="90"/>
    <x v="0"/>
    <n v="13200"/>
    <n v="4307"/>
    <m/>
    <x v="0"/>
    <n v="10"/>
    <n v="24529"/>
    <x v="0"/>
    <m/>
    <n v="86.077500000000001"/>
    <n v="71.345430000000007"/>
    <n v="283.44599999999997"/>
    <n v="2.3022"/>
    <n v="443.17113000000001"/>
    <n v="372.37200000000001"/>
    <n v="70.591729999999998"/>
    <m/>
    <x v="0"/>
    <n v="0.20820000000000002"/>
    <n v="443.17192999999997"/>
    <n v="-9.0258505546341601E-7"/>
    <n v="26712"/>
    <n v="4.2602603384008897E-2"/>
    <n v="0.19423083809633537"/>
    <n v="0.16098844254588518"/>
    <n v="0.64478071935777947"/>
    <n v="0.84024274732382087"/>
    <n v="0.15928745757882273"/>
    <n v="4.6979509735645944E-4"/>
    <x v="0"/>
    <m/>
    <x v="0"/>
    <m/>
    <m/>
    <x v="0"/>
    <m/>
    <x v="0"/>
    <x v="0"/>
    <m/>
    <x v="0"/>
    <x v="0"/>
    <x v="0"/>
    <m/>
    <x v="0"/>
    <x v="0"/>
    <x v="0"/>
    <x v="0"/>
    <x v="0"/>
    <x v="0"/>
    <x v="0"/>
    <x v="0"/>
    <x v="0"/>
    <x v="0"/>
    <x v="0"/>
    <x v="0"/>
    <x v="0"/>
    <m/>
    <x v="0"/>
    <x v="0"/>
    <x v="0"/>
    <x v="0"/>
    <x v="0"/>
    <s v="PRODUCTION"/>
    <m/>
    <x v="0"/>
    <m/>
    <m/>
    <m/>
    <m/>
    <x v="5"/>
    <x v="2"/>
  </r>
  <r>
    <x v="1"/>
    <s v="T22N R094W S11 fLEWIS"/>
    <m/>
    <x v="1"/>
    <x v="3"/>
    <s v="SIBERIA RIDGE"/>
    <s v="SW NW"/>
    <n v="11"/>
    <n v="22"/>
    <n v="94"/>
    <n v="41.895277"/>
    <n v="-108.006467"/>
    <s v="4903721375"/>
    <s v="CHAMPLIN 452 L"/>
    <x v="0"/>
    <x v="24"/>
    <m/>
    <m/>
    <m/>
    <x v="0"/>
    <n v="11106"/>
    <m/>
    <n v="12170"/>
    <n v="12096"/>
    <x v="1"/>
    <d v="2002-11-13T00:00:00"/>
    <n v="7.97"/>
    <x v="0"/>
    <n v="71.400000000000006"/>
    <n v="11.5"/>
    <n v="3250"/>
    <n v="67.099999999999994"/>
    <x v="1"/>
    <n v="3999"/>
    <n v="970"/>
    <m/>
    <x v="0"/>
    <n v="41"/>
    <n v="11777"/>
    <x v="0"/>
    <s v="BP AMERICA PRODUCTION CO"/>
    <n v="3.5628600000000001"/>
    <n v="0.94633500000000004"/>
    <n v="141.375"/>
    <n v="1.7164179999999998"/>
    <n v="147.60061300000001"/>
    <n v="112.81179"/>
    <n v="15.898299999999999"/>
    <n v="0"/>
    <x v="1"/>
    <n v="0.85362000000000005"/>
    <n v="129.56371000000001"/>
    <n v="6.5076568314313646E-2"/>
    <n v="8410"/>
    <n v="-0.1667905087432506"/>
    <n v="2.4138517636102228E-2"/>
    <n v="6.4114571123088764E-3"/>
    <n v="0.96945002525158885"/>
    <n v="0.87070515347237265"/>
    <n v="0.12270642759457874"/>
    <n v="6.5884189330484592E-3"/>
    <x v="0"/>
    <m/>
    <x v="0"/>
    <m/>
    <m/>
    <x v="0"/>
    <n v="17930"/>
    <x v="0"/>
    <x v="0"/>
    <m/>
    <x v="0"/>
    <x v="0"/>
    <x v="0"/>
    <m/>
    <x v="0"/>
    <x v="0"/>
    <x v="0"/>
    <x v="0"/>
    <x v="0"/>
    <x v="0"/>
    <x v="0"/>
    <x v="0"/>
    <x v="0"/>
    <x v="0"/>
    <x v="0"/>
    <x v="0"/>
    <x v="0"/>
    <m/>
    <x v="0"/>
    <x v="0"/>
    <x v="0"/>
    <x v="0"/>
    <x v="0"/>
    <m/>
    <n v="20021113"/>
    <x v="0"/>
    <s v="BP AMERICA"/>
    <m/>
    <m/>
    <d v="2002-11-15T00:00:00"/>
    <x v="5"/>
    <x v="2"/>
  </r>
  <r>
    <x v="1"/>
    <s v="T22N R094W S26 fLEWIS"/>
    <n v="3848"/>
    <x v="0"/>
    <x v="1"/>
    <s v="WAMSUTTER"/>
    <s v="NE SW"/>
    <n v="26"/>
    <n v="22"/>
    <n v="94"/>
    <n v="41.849471999999999"/>
    <n v="-107.99838200000001"/>
    <s v="4903723793"/>
    <s v="SIBERIA RIDGE 11-26"/>
    <x v="0"/>
    <x v="24"/>
    <m/>
    <m/>
    <m/>
    <x v="0"/>
    <s v="10540"/>
    <m/>
    <n v="11118"/>
    <n v="11042"/>
    <x v="1"/>
    <d v="2003-02-13T00:00:00"/>
    <n v="8.24"/>
    <x v="1"/>
    <n v="13"/>
    <n v="1.6"/>
    <n v="2910"/>
    <n v="67.900000000000006"/>
    <x v="1"/>
    <n v="4230"/>
    <n v="396"/>
    <m/>
    <x v="0"/>
    <n v="29"/>
    <n v="8290"/>
    <x v="0"/>
    <s v="DEVON ENERGY"/>
    <n v="0.64870000000000005"/>
    <n v="0.131664"/>
    <n v="126.58499999999999"/>
    <n v="1.736882"/>
    <n v="129.10224600000001"/>
    <n v="119.3283"/>
    <n v="6.4904399999999995"/>
    <n v="0"/>
    <x v="1"/>
    <n v="0.60378000000000009"/>
    <n v="126.42251999999999"/>
    <n v="1.0487147848518201E-2"/>
    <n v="7647.5"/>
    <n v="-4.031372549019608E-2"/>
    <n v="5.0246995702925264E-3"/>
    <n v="1.0198428306196934E-3"/>
    <n v="0.99395545759908766"/>
    <n v="0.94388483950486046"/>
    <n v="5.1339270883067355E-2"/>
    <n v="4.7758896120722802E-3"/>
    <x v="0"/>
    <m/>
    <x v="0"/>
    <n v="7309"/>
    <n v="1.218"/>
    <x v="2"/>
    <m/>
    <x v="0"/>
    <x v="0"/>
    <m/>
    <x v="0"/>
    <x v="0"/>
    <x v="0"/>
    <m/>
    <x v="0"/>
    <x v="0"/>
    <x v="0"/>
    <x v="0"/>
    <x v="0"/>
    <x v="0"/>
    <x v="0"/>
    <x v="0"/>
    <x v="0"/>
    <x v="0"/>
    <x v="0"/>
    <x v="0"/>
    <x v="0"/>
    <m/>
    <x v="0"/>
    <x v="0"/>
    <x v="0"/>
    <x v="0"/>
    <x v="0"/>
    <m/>
    <n v="20030213"/>
    <x v="0"/>
    <s v="ENERGY LABS CASPER ID No C03020526-004"/>
    <m/>
    <m/>
    <d v="2003-02-21T00:00:00"/>
    <x v="5"/>
    <x v="2"/>
  </r>
  <r>
    <x v="1"/>
    <s v="T22N R095W S17 fLEWIS"/>
    <n v="4268"/>
    <x v="0"/>
    <x v="1"/>
    <s v="WC"/>
    <s v="NE NE"/>
    <n v="17"/>
    <n v="22"/>
    <n v="95"/>
    <n v="41.882914"/>
    <n v="-108.166606"/>
    <s v="4903725429"/>
    <s v="LUMAN 17-01"/>
    <x v="0"/>
    <x v="24"/>
    <m/>
    <m/>
    <m/>
    <x v="0"/>
    <s v="9981"/>
    <m/>
    <n v="10807"/>
    <n v="10807"/>
    <x v="1"/>
    <d v="2003-09-24T00:00:00"/>
    <n v="7.39"/>
    <x v="1"/>
    <m/>
    <m/>
    <n v="1848"/>
    <n v="14"/>
    <x v="1"/>
    <n v="1949"/>
    <n v="1190"/>
    <m/>
    <x v="0"/>
    <n v="84"/>
    <n v="6220"/>
    <x v="0"/>
    <s v="BP AMERICAN PRODUCTION COMPANY"/>
    <n v="0"/>
    <n v="0"/>
    <n v="80.387999999999991"/>
    <n v="0.35811999999999999"/>
    <n v="80.746119999999991"/>
    <n v="54.981290000000001"/>
    <n v="19.504099999999998"/>
    <n v="0"/>
    <x v="1"/>
    <n v="1.7488800000000002"/>
    <n v="76.234269999999995"/>
    <n v="2.8741488029173552E-2"/>
    <n v="5085"/>
    <n v="-0.10039805395842548"/>
    <n v="0"/>
    <n v="0"/>
    <n v="1"/>
    <n v="0.72121488144373924"/>
    <n v="0.25584425482135525"/>
    <n v="2.294086373490558E-2"/>
    <x v="0"/>
    <n v="0.32"/>
    <x v="0"/>
    <m/>
    <m/>
    <x v="0"/>
    <n v="8680"/>
    <x v="0"/>
    <x v="0"/>
    <m/>
    <x v="0"/>
    <x v="0"/>
    <x v="0"/>
    <m/>
    <x v="0"/>
    <x v="0"/>
    <x v="0"/>
    <x v="0"/>
    <x v="0"/>
    <x v="0"/>
    <x v="0"/>
    <x v="0"/>
    <x v="0"/>
    <x v="0"/>
    <x v="0"/>
    <x v="0"/>
    <x v="0"/>
    <m/>
    <x v="0"/>
    <x v="0"/>
    <x v="0"/>
    <x v="0"/>
    <x v="0"/>
    <m/>
    <n v="2003924"/>
    <x v="0"/>
    <s v="BP AMERICA"/>
    <m/>
    <m/>
    <d v="2003-09-25T00:00:00"/>
    <x v="5"/>
    <x v="2"/>
  </r>
  <r>
    <x v="1"/>
    <s v="T22N R095W S19 fLEWIS"/>
    <n v="4249"/>
    <x v="0"/>
    <x v="1"/>
    <s v="WC"/>
    <s v="NE NE"/>
    <n v="19"/>
    <n v="22"/>
    <n v="95"/>
    <n v="41.868614999999998"/>
    <n v="-108.185676"/>
    <s v="4903725430"/>
    <s v="LUMAN 19-02"/>
    <x v="0"/>
    <x v="24"/>
    <m/>
    <m/>
    <m/>
    <x v="0"/>
    <s v="9882"/>
    <m/>
    <n v="10615"/>
    <m/>
    <x v="1"/>
    <d v="2003-11-04T00:00:00"/>
    <n v="7.68"/>
    <x v="1"/>
    <n v="62"/>
    <n v="10"/>
    <n v="3991"/>
    <n v="80"/>
    <x v="1"/>
    <n v="5448"/>
    <n v="1665"/>
    <m/>
    <x v="0"/>
    <n v="34"/>
    <n v="13215"/>
    <x v="0"/>
    <s v="BP AMERICAN PRODUCTION COMPANY"/>
    <n v="3.0937999999999999"/>
    <n v="0.82289999999999996"/>
    <n v="173.60849999999999"/>
    <n v="2.0463999999999998"/>
    <n v="179.57159999999999"/>
    <n v="153.68807999999999"/>
    <n v="27.289349999999999"/>
    <n v="0"/>
    <x v="1"/>
    <n v="0.70788000000000006"/>
    <n v="181.68530999999996"/>
    <n v="-5.8509884281520578E-3"/>
    <n v="11290"/>
    <n v="-7.8555396857784121E-2"/>
    <n v="1.7228782279603234E-2"/>
    <n v="4.582573190860916E-3"/>
    <n v="0.97818864452953591"/>
    <n v="0.84590262140621064"/>
    <n v="0.1502011912795812"/>
    <n v="3.896187314208288E-3"/>
    <x v="0"/>
    <n v="21"/>
    <x v="0"/>
    <m/>
    <m/>
    <x v="0"/>
    <n v="18130"/>
    <x v="0"/>
    <x v="0"/>
    <m/>
    <x v="0"/>
    <x v="0"/>
    <x v="0"/>
    <n v="34"/>
    <x v="0"/>
    <x v="0"/>
    <x v="0"/>
    <x v="0"/>
    <x v="0"/>
    <x v="0"/>
    <x v="0"/>
    <x v="0"/>
    <x v="0"/>
    <x v="0"/>
    <x v="0"/>
    <x v="0"/>
    <x v="0"/>
    <m/>
    <x v="0"/>
    <x v="0"/>
    <x v="0"/>
    <x v="0"/>
    <x v="0"/>
    <m/>
    <n v="2003114"/>
    <x v="0"/>
    <s v="BP AMERICA"/>
    <m/>
    <m/>
    <d v="2003-11-05T00:00:00"/>
    <x v="5"/>
    <x v="2"/>
  </r>
  <r>
    <x v="1"/>
    <s v="T16N R095W S01 fLEWIS-MESAVERDE"/>
    <n v="5241"/>
    <x v="0"/>
    <x v="1"/>
    <s v="WC"/>
    <s v="NW NW"/>
    <n v="1"/>
    <n v="16"/>
    <n v="95"/>
    <n v="41.394345999999999"/>
    <n v="-108.04529599999999"/>
    <s v="4903725894"/>
    <s v="1-1 WILLOW CREEK"/>
    <x v="0"/>
    <x v="25"/>
    <m/>
    <m/>
    <n v="986"/>
    <x v="0"/>
    <n v="11008"/>
    <n v="11994"/>
    <n v="12170"/>
    <m/>
    <x v="1"/>
    <d v="1899-12-31T00:00:00"/>
    <n v="7.03"/>
    <x v="1"/>
    <n v="12"/>
    <n v="0"/>
    <n v="2070"/>
    <n v="0"/>
    <x v="1"/>
    <n v="3450"/>
    <n v="0"/>
    <n v="0"/>
    <x v="1"/>
    <n v="35"/>
    <n v="6680"/>
    <x v="0"/>
    <s v="BP AMERICA PRODUCTION COMPANY"/>
    <n v="0.5988"/>
    <n v="0"/>
    <n v="90.045000000000002"/>
    <n v="0"/>
    <n v="90.643799999999985"/>
    <n v="97.3245"/>
    <n v="0"/>
    <n v="0"/>
    <x v="1"/>
    <n v="0.72870000000000001"/>
    <n v="98.053200000000004"/>
    <n v="-3.9266125057632176E-2"/>
    <n v="5567"/>
    <n v="-9.0879399036498734E-2"/>
    <n v="6.6060778564005496E-3"/>
    <n v="0"/>
    <n v="0.99339392214359945"/>
    <n v="0.99256832005482731"/>
    <n v="0"/>
    <n v="7.4316799451726208E-3"/>
    <x v="1"/>
    <n v="5"/>
    <x v="1"/>
    <n v="0"/>
    <n v="0"/>
    <x v="1"/>
    <n v="0"/>
    <x v="2"/>
    <x v="1"/>
    <n v="0"/>
    <x v="1"/>
    <x v="1"/>
    <x v="1"/>
    <n v="0"/>
    <x v="1"/>
    <x v="3"/>
    <x v="1"/>
    <x v="1"/>
    <x v="0"/>
    <x v="0"/>
    <x v="0"/>
    <x v="0"/>
    <x v="0"/>
    <x v="0"/>
    <x v="0"/>
    <x v="0"/>
    <x v="0"/>
    <m/>
    <x v="0"/>
    <x v="0"/>
    <x v="0"/>
    <x v="0"/>
    <x v="0"/>
    <m/>
    <n v="19000101"/>
    <x v="0"/>
    <s v="WYOMING ANALYTICAL LABS ROCK SPRINGS ID No BPW00853"/>
    <m/>
    <s v="11008-11994"/>
    <d v="2005-12-31T00:00:00"/>
    <x v="6"/>
    <x v="2"/>
  </r>
  <r>
    <x v="1"/>
    <s v="T17N R094W S19 fLEWIS-MESAVERDE"/>
    <n v="5068"/>
    <x v="0"/>
    <x v="1"/>
    <s v="WILD ROSE"/>
    <s v="NE NE"/>
    <n v="19"/>
    <n v="17"/>
    <n v="94"/>
    <n v="41.438830000000003"/>
    <n v="-108.02954099999999"/>
    <s v="4903725837"/>
    <s v="19-1 MEXICAN FLATS"/>
    <x v="0"/>
    <x v="25"/>
    <m/>
    <m/>
    <n v="1808"/>
    <x v="0"/>
    <n v="9375"/>
    <n v="11183"/>
    <n v="11280"/>
    <m/>
    <x v="1"/>
    <d v="2005-03-15T00:00:00"/>
    <n v="7.74"/>
    <x v="1"/>
    <n v="8.6999999999999993"/>
    <n v="1.3"/>
    <n v="1420"/>
    <n v="38"/>
    <x v="1"/>
    <n v="1720"/>
    <n v="1180"/>
    <n v="0"/>
    <x v="1"/>
    <n v="63"/>
    <n v="4740"/>
    <x v="0"/>
    <s v="BP AMERICA PRODUCTION COMPANY"/>
    <n v="0.43412999999999996"/>
    <n v="0.106977"/>
    <n v="61.77"/>
    <n v="0.9720399999999999"/>
    <n v="63.283146999999992"/>
    <n v="48.5212"/>
    <n v="19.340199999999999"/>
    <n v="0"/>
    <x v="1"/>
    <n v="1.31166"/>
    <n v="69.173060000000007"/>
    <n v="-4.4466870472895346E-2"/>
    <n v="4431"/>
    <n v="-3.3693163231926726E-2"/>
    <n v="6.8601202781524125E-3"/>
    <n v="1.6904500656391189E-3"/>
    <n v="0.99144942965620853"/>
    <n v="0.70144648798246012"/>
    <n v="0.2795915057104601"/>
    <n v="1.8962006307079664E-2"/>
    <x v="1"/>
    <n v="6.8"/>
    <x v="1"/>
    <n v="0"/>
    <n v="0"/>
    <x v="1"/>
    <n v="8180"/>
    <x v="2"/>
    <x v="1"/>
    <n v="0"/>
    <x v="1"/>
    <x v="1"/>
    <x v="1"/>
    <n v="0"/>
    <x v="1"/>
    <x v="3"/>
    <x v="1"/>
    <x v="1"/>
    <x v="0"/>
    <x v="0"/>
    <x v="0"/>
    <x v="0"/>
    <x v="0"/>
    <x v="0"/>
    <x v="0"/>
    <x v="0"/>
    <x v="0"/>
    <m/>
    <x v="0"/>
    <x v="0"/>
    <x v="0"/>
    <x v="0"/>
    <x v="0"/>
    <m/>
    <n v="20050315"/>
    <x v="0"/>
    <s v="BP ID No MF19-1"/>
    <m/>
    <s v="9375-11183"/>
    <d v="2005-03-17T00:00:00"/>
    <x v="6"/>
    <x v="2"/>
  </r>
  <r>
    <x v="1"/>
    <s v="T17N R094W S33 fLEWIS-MESAVERDE"/>
    <n v="5062"/>
    <x v="0"/>
    <x v="1"/>
    <s v="WILD ROSE"/>
    <s v="NE NW"/>
    <n v="33"/>
    <n v="17"/>
    <n v="94"/>
    <n v="41.410091999999999"/>
    <n v="-108.00059"/>
    <s v="4903725845"/>
    <s v="33-1 MEXICAN FLATS"/>
    <x v="0"/>
    <x v="25"/>
    <m/>
    <m/>
    <n v="1620"/>
    <x v="0"/>
    <n v="9630"/>
    <n v="11250"/>
    <n v="11356"/>
    <m/>
    <x v="1"/>
    <d v="2005-03-15T00:00:00"/>
    <n v="7.03"/>
    <x v="1"/>
    <n v="5.8"/>
    <n v="1.5"/>
    <n v="1790"/>
    <n v="61"/>
    <x v="1"/>
    <n v="2200"/>
    <n v="1850"/>
    <n v="0"/>
    <x v="1"/>
    <n v="66"/>
    <n v="5780"/>
    <x v="0"/>
    <s v="BP AMERICA PRODUCTION COMPANY"/>
    <n v="0.28942000000000001"/>
    <n v="0.123435"/>
    <n v="77.864999999999995"/>
    <n v="1.5603799999999999"/>
    <n v="79.838234999999983"/>
    <n v="62.061999999999998"/>
    <n v="30.321499999999997"/>
    <n v="0"/>
    <x v="1"/>
    <n v="1.37412"/>
    <n v="93.757620000000003"/>
    <n v="-8.0182703671121763E-2"/>
    <n v="5974.3"/>
    <n v="1.6530120891928929E-2"/>
    <n v="3.6250801386077743E-3"/>
    <n v="1.5460637375062215E-3"/>
    <n v="0.99482885612388605"/>
    <n v="0.6619408641132315"/>
    <n v="0.32340304713366225"/>
    <n v="1.4656088753106148E-2"/>
    <x v="1"/>
    <n v="2"/>
    <x v="1"/>
    <n v="0"/>
    <n v="0"/>
    <x v="1"/>
    <n v="10000"/>
    <x v="2"/>
    <x v="1"/>
    <n v="0"/>
    <x v="1"/>
    <x v="1"/>
    <x v="1"/>
    <n v="0"/>
    <x v="1"/>
    <x v="3"/>
    <x v="1"/>
    <x v="1"/>
    <x v="0"/>
    <x v="0"/>
    <x v="0"/>
    <x v="0"/>
    <x v="0"/>
    <x v="0"/>
    <x v="0"/>
    <x v="0"/>
    <x v="0"/>
    <m/>
    <x v="0"/>
    <x v="0"/>
    <x v="0"/>
    <x v="0"/>
    <x v="0"/>
    <m/>
    <n v="20050315"/>
    <x v="0"/>
    <s v="BP ID No MF33-1"/>
    <m/>
    <s v="9630-11250"/>
    <d v="2005-03-17T00:00:00"/>
    <x v="6"/>
    <x v="2"/>
  </r>
  <r>
    <x v="1"/>
    <s v="T17N R095W S13 fLEWIS-MESAVERDE"/>
    <n v="5251"/>
    <x v="0"/>
    <x v="1"/>
    <s v="WILD ROSE"/>
    <s v="NE NW"/>
    <n v="13"/>
    <n v="17"/>
    <n v="95"/>
    <n v="41.45355"/>
    <n v="-108.0583"/>
    <s v="4903726203"/>
    <s v="13-2 SOUTH TWO RIM"/>
    <x v="0"/>
    <x v="25"/>
    <m/>
    <m/>
    <n v="1162"/>
    <x v="0"/>
    <n v="10342"/>
    <n v="11504"/>
    <n v="10510"/>
    <n v="10501"/>
    <x v="1"/>
    <m/>
    <n v="8.1199999999999992"/>
    <x v="1"/>
    <n v="22"/>
    <n v="0"/>
    <n v="2300"/>
    <n v="67"/>
    <x v="1"/>
    <n v="3300"/>
    <n v="1890"/>
    <n v="0"/>
    <x v="1"/>
    <n v="71"/>
    <n v="9000"/>
    <x v="0"/>
    <s v="BP AMERICA PRODUCTION COMPANY"/>
    <n v="1.0977999999999999"/>
    <n v="0"/>
    <n v="100.05"/>
    <n v="1.7138599999999999"/>
    <n v="102.86166"/>
    <n v="93.093000000000004"/>
    <n v="30.977099999999997"/>
    <n v="0"/>
    <x v="1"/>
    <n v="1.4782200000000001"/>
    <n v="125.54831999999999"/>
    <n v="-9.932429397349446E-2"/>
    <n v="7650"/>
    <n v="-8.1081081081081086E-2"/>
    <n v="1.0672586851116344E-2"/>
    <n v="0"/>
    <n v="0.98932741314888362"/>
    <n v="0.74149140346919828"/>
    <n v="0.24673448438019718"/>
    <n v="1.1774112150604645E-2"/>
    <x v="1"/>
    <n v="3"/>
    <x v="1"/>
    <n v="0"/>
    <n v="0"/>
    <x v="1"/>
    <n v="0"/>
    <x v="2"/>
    <x v="1"/>
    <n v="0"/>
    <x v="1"/>
    <x v="1"/>
    <x v="1"/>
    <n v="0"/>
    <x v="1"/>
    <x v="3"/>
    <x v="1"/>
    <x v="1"/>
    <x v="0"/>
    <x v="0"/>
    <x v="0"/>
    <x v="0"/>
    <x v="0"/>
    <x v="0"/>
    <x v="0"/>
    <x v="0"/>
    <x v="0"/>
    <m/>
    <x v="0"/>
    <x v="0"/>
    <x v="0"/>
    <x v="0"/>
    <x v="0"/>
    <m/>
    <m/>
    <x v="0"/>
    <s v="WYOMING ANALYTICAL LABS ROCK SPRINGS ID No BPW00877"/>
    <m/>
    <s v="10342-11504"/>
    <d v="2006-02-05T00:00:00"/>
    <x v="6"/>
    <x v="2"/>
  </r>
  <r>
    <x v="1"/>
    <s v="T17N R095W S33 fLEWIS-MESAVERDE"/>
    <n v="5239"/>
    <x v="0"/>
    <x v="1"/>
    <s v="EMIGRANT TRAIL"/>
    <s v="NW NW"/>
    <n v="33"/>
    <n v="17"/>
    <n v="95"/>
    <n v="41.410139999999998"/>
    <n v="-108.07854399999999"/>
    <s v="4903725841"/>
    <s v="35-1 SOUTH TWO RIM"/>
    <x v="0"/>
    <x v="25"/>
    <m/>
    <m/>
    <n v="1099"/>
    <x v="0"/>
    <n v="11220"/>
    <n v="12319"/>
    <n v="12468"/>
    <m/>
    <x v="1"/>
    <d v="1899-12-31T00:00:00"/>
    <n v="7.11"/>
    <x v="1"/>
    <n v="18"/>
    <n v="0"/>
    <n v="2020"/>
    <n v="0"/>
    <x v="1"/>
    <n v="3350"/>
    <n v="0"/>
    <n v="0"/>
    <x v="1"/>
    <n v="25"/>
    <n v="6500"/>
    <x v="0"/>
    <s v="BP AMERICA PRODUCTION COMPANY"/>
    <n v="0.8982"/>
    <n v="0"/>
    <n v="87.87"/>
    <n v="0"/>
    <n v="88.768199999999993"/>
    <n v="94.503500000000003"/>
    <n v="0"/>
    <n v="0"/>
    <x v="1"/>
    <n v="0.52050000000000007"/>
    <n v="95.024000000000001"/>
    <n v="-3.403735305415577E-2"/>
    <n v="5413"/>
    <n v="-9.124485855787795E-2"/>
    <n v="1.011848837759468E-2"/>
    <n v="0"/>
    <n v="0.98988151162240534"/>
    <n v="0.99452243643711069"/>
    <n v="0"/>
    <n v="5.4775635628893761E-3"/>
    <x v="1"/>
    <n v="4"/>
    <x v="1"/>
    <n v="0"/>
    <n v="0"/>
    <x v="1"/>
    <n v="0"/>
    <x v="2"/>
    <x v="1"/>
    <n v="0"/>
    <x v="1"/>
    <x v="1"/>
    <x v="1"/>
    <n v="0"/>
    <x v="1"/>
    <x v="3"/>
    <x v="1"/>
    <x v="1"/>
    <x v="0"/>
    <x v="0"/>
    <x v="0"/>
    <x v="0"/>
    <x v="0"/>
    <x v="0"/>
    <x v="0"/>
    <x v="0"/>
    <x v="0"/>
    <m/>
    <x v="0"/>
    <x v="0"/>
    <x v="0"/>
    <x v="0"/>
    <x v="0"/>
    <m/>
    <n v="19000101"/>
    <x v="0"/>
    <s v="WYOMING ANALYTICAL LABS ROCK SPRINGS ID No BPW00851"/>
    <m/>
    <s v="11220-12319"/>
    <d v="2005-12-31T00:00:00"/>
    <x v="6"/>
    <x v="2"/>
  </r>
  <r>
    <x v="1"/>
    <s v="T17N R097W S19 fLEWIS-MESAVERDE"/>
    <n v="4085"/>
    <x v="0"/>
    <x v="1"/>
    <s v="WC"/>
    <s v="SE SE"/>
    <n v="19"/>
    <n v="17"/>
    <n v="97"/>
    <n v="41.429780999999998"/>
    <n v="-108.373024"/>
    <s v="4903724513"/>
    <s v="NW IRON PIPE 19-01"/>
    <x v="0"/>
    <x v="25"/>
    <m/>
    <m/>
    <m/>
    <x v="0"/>
    <s v="10206"/>
    <m/>
    <n v="11943"/>
    <m/>
    <x v="1"/>
    <d v="2003-06-12T00:00:00"/>
    <n v="8.08"/>
    <x v="1"/>
    <n v="37.799999999999997"/>
    <n v="3.5"/>
    <n v="2240"/>
    <n v="7.6"/>
    <x v="1"/>
    <n v="2050"/>
    <n v="2477"/>
    <m/>
    <x v="0"/>
    <n v="198"/>
    <n v="6876"/>
    <x v="0"/>
    <s v="BP AMERICA PRODUCTION CO"/>
    <n v="1.8862199999999998"/>
    <n v="0.28801500000000002"/>
    <n v="97.44"/>
    <n v="0.19440799999999997"/>
    <n v="99.808642999999989"/>
    <n v="57.830500000000001"/>
    <n v="40.598029999999994"/>
    <n v="0"/>
    <x v="1"/>
    <n v="4.1223600000000005"/>
    <n v="102.55089"/>
    <n v="-1.3551360587494567E-2"/>
    <n v="7013.9"/>
    <n v="9.9280772359771948E-3"/>
    <n v="1.8898363341138702E-2"/>
    <n v="2.8856719352451277E-3"/>
    <n v="0.97821596472361616"/>
    <n v="0.56392002058685209"/>
    <n v="0.39588179098201876"/>
    <n v="4.0198188431129177E-2"/>
    <x v="0"/>
    <n v="0.3"/>
    <x v="0"/>
    <m/>
    <m/>
    <x v="0"/>
    <n v="9640"/>
    <x v="0"/>
    <x v="0"/>
    <m/>
    <x v="0"/>
    <x v="0"/>
    <x v="0"/>
    <n v="3.7"/>
    <x v="0"/>
    <x v="0"/>
    <x v="0"/>
    <x v="0"/>
    <x v="0"/>
    <x v="0"/>
    <x v="0"/>
    <x v="0"/>
    <x v="0"/>
    <x v="0"/>
    <x v="0"/>
    <x v="0"/>
    <x v="0"/>
    <m/>
    <x v="0"/>
    <x v="0"/>
    <x v="0"/>
    <x v="0"/>
    <x v="0"/>
    <m/>
    <n v="20030612"/>
    <x v="0"/>
    <s v="BP AMERICA"/>
    <m/>
    <m/>
    <d v="2003-06-14T00:00:00"/>
    <x v="6"/>
    <x v="2"/>
  </r>
  <r>
    <x v="1"/>
    <s v="T17N R097W S21 fLEWIS-MESAVERDE"/>
    <n v="5061"/>
    <x v="0"/>
    <x v="1"/>
    <s v="LANEY WASH"/>
    <s v="NE SW"/>
    <n v="21"/>
    <n v="17"/>
    <n v="97"/>
    <n v="41.432212"/>
    <n v="-108.344531"/>
    <s v="4903725970"/>
    <s v="21-2 LANEY WASH"/>
    <x v="0"/>
    <x v="25"/>
    <m/>
    <m/>
    <n v="1396"/>
    <x v="0"/>
    <n v="10629"/>
    <n v="12025"/>
    <n v="12157"/>
    <n v="12137"/>
    <x v="1"/>
    <d v="2005-03-18T00:00:00"/>
    <n v="7.82"/>
    <x v="1"/>
    <n v="32"/>
    <n v="3"/>
    <n v="2580"/>
    <n v="99"/>
    <x v="1"/>
    <n v="3620"/>
    <n v="1020"/>
    <n v="0"/>
    <x v="1"/>
    <n v="366"/>
    <n v="9020"/>
    <x v="0"/>
    <s v="BP AMERICA PRODUCTION COMPANY"/>
    <n v="1.5968"/>
    <n v="0.24687000000000001"/>
    <n v="112.23"/>
    <n v="2.5324199999999997"/>
    <n v="116.60608999999999"/>
    <n v="102.1202"/>
    <n v="16.717799999999997"/>
    <n v="0"/>
    <x v="1"/>
    <n v="7.6201200000000009"/>
    <n v="126.45811999999999"/>
    <n v="-4.0532623046395842E-2"/>
    <n v="7720"/>
    <n v="-7.765830346475508E-2"/>
    <n v="1.3693967442009247E-2"/>
    <n v="2.1171278446949042E-3"/>
    <n v="0.98418890471329579"/>
    <n v="0.80754165885116747"/>
    <n v="0.13220028891778557"/>
    <n v="6.0258052231046938E-2"/>
    <x v="1"/>
    <n v="37"/>
    <x v="1"/>
    <n v="0"/>
    <n v="0"/>
    <x v="1"/>
    <n v="15600"/>
    <x v="2"/>
    <x v="1"/>
    <n v="0"/>
    <x v="1"/>
    <x v="1"/>
    <x v="1"/>
    <n v="0"/>
    <x v="1"/>
    <x v="3"/>
    <x v="1"/>
    <x v="1"/>
    <x v="0"/>
    <x v="0"/>
    <x v="0"/>
    <x v="0"/>
    <x v="0"/>
    <x v="0"/>
    <x v="0"/>
    <x v="0"/>
    <x v="0"/>
    <m/>
    <x v="0"/>
    <x v="0"/>
    <x v="0"/>
    <x v="0"/>
    <x v="0"/>
    <m/>
    <n v="20050318"/>
    <x v="0"/>
    <s v="BP ID No LW21-2"/>
    <m/>
    <s v="10629-12025"/>
    <d v="2005-03-20T00:00:00"/>
    <x v="6"/>
    <x v="2"/>
  </r>
  <r>
    <x v="1"/>
    <s v="T17N R097W S29 fLEWIS-MESAVERDE"/>
    <n v="3729"/>
    <x v="0"/>
    <x v="1"/>
    <s v="WC"/>
    <s v="NW NW"/>
    <n v="29"/>
    <n v="17"/>
    <n v="97"/>
    <n v="41.424791999999997"/>
    <n v="-108.364119"/>
    <s v="4903724727"/>
    <s v="WN IRON PIPE 29-02"/>
    <x v="0"/>
    <x v="25"/>
    <m/>
    <m/>
    <m/>
    <x v="0"/>
    <s v="10914"/>
    <m/>
    <n v="12118"/>
    <n v="12095"/>
    <x v="1"/>
    <d v="2003-01-21T00:00:00"/>
    <n v="7.91"/>
    <x v="1"/>
    <n v="13.1"/>
    <n v="0.51"/>
    <n v="2470"/>
    <n v="34.6"/>
    <x v="1"/>
    <n v="3199"/>
    <n v="107"/>
    <m/>
    <x v="0"/>
    <n v="72"/>
    <n v="8620"/>
    <x v="0"/>
    <s v="BP AMERICA PRODUCTION COMPANY"/>
    <n v="0.65368999999999999"/>
    <n v="4.1967900000000002E-2"/>
    <n v="107.44499999999999"/>
    <n v="0.88506799999999997"/>
    <n v="109.0257259"/>
    <n v="90.24378999999999"/>
    <n v="1.7537299999999998"/>
    <n v="0"/>
    <x v="1"/>
    <n v="1.4990400000000002"/>
    <n v="93.496559999999988"/>
    <n v="7.6678800216919779E-2"/>
    <n v="5896.21"/>
    <n v="-0.18763782006460364"/>
    <n v="5.9957408639459472E-3"/>
    <n v="3.8493575395676409E-4"/>
    <n v="0.99361932338209724"/>
    <n v="0.96520973605873839"/>
    <n v="1.8757160691259656E-2"/>
    <n v="1.6033103250001929E-2"/>
    <x v="0"/>
    <n v="20.5"/>
    <x v="0"/>
    <m/>
    <m/>
    <x v="0"/>
    <n v="12120"/>
    <x v="0"/>
    <x v="0"/>
    <m/>
    <x v="0"/>
    <x v="0"/>
    <x v="0"/>
    <n v="7.08"/>
    <x v="0"/>
    <x v="0"/>
    <x v="0"/>
    <x v="0"/>
    <x v="0"/>
    <x v="0"/>
    <x v="0"/>
    <x v="0"/>
    <x v="0"/>
    <x v="0"/>
    <x v="0"/>
    <x v="0"/>
    <x v="0"/>
    <m/>
    <x v="0"/>
    <x v="0"/>
    <x v="0"/>
    <x v="0"/>
    <x v="0"/>
    <m/>
    <n v="20030121"/>
    <x v="0"/>
    <s v="BP AMERICA"/>
    <m/>
    <m/>
    <d v="2003-01-23T00:00:00"/>
    <x v="6"/>
    <x v="2"/>
  </r>
  <r>
    <x v="1"/>
    <s v="T17N R097W S29 fLEWIS-MESAVERDE"/>
    <n v="4272"/>
    <x v="0"/>
    <x v="1"/>
    <s v="WC"/>
    <s v="SE SE"/>
    <n v="29"/>
    <n v="17"/>
    <n v="97"/>
    <n v="41.416460000000001"/>
    <n v="-108.353889"/>
    <s v="4903725332"/>
    <s v="NW IRON PIPE 29-03"/>
    <x v="0"/>
    <x v="25"/>
    <m/>
    <m/>
    <m/>
    <x v="0"/>
    <s v="11231"/>
    <m/>
    <n v="12447"/>
    <n v="12445"/>
    <x v="1"/>
    <d v="2003-09-11T00:00:00"/>
    <n v="7.71"/>
    <x v="1"/>
    <n v="4.0999999999999996"/>
    <m/>
    <n v="1810"/>
    <n v="25"/>
    <x v="1"/>
    <n v="2099"/>
    <n v="1713"/>
    <m/>
    <x v="0"/>
    <n v="10"/>
    <n v="55960"/>
    <x v="0"/>
    <s v="BP AMERICAN PRODUCTION COMPANY"/>
    <n v="0.20458999999999999"/>
    <n v="0"/>
    <n v="78.734999999999999"/>
    <n v="0.63949999999999996"/>
    <n v="79.579089999999994"/>
    <n v="59.212789999999998"/>
    <n v="28.076069999999998"/>
    <n v="0"/>
    <x v="1"/>
    <n v="0.20820000000000002"/>
    <n v="87.497060000000005"/>
    <n v="-4.7391384108384178E-2"/>
    <n v="5661.1"/>
    <n v="-0.81626098852503448"/>
    <n v="2.5709014767572739E-3"/>
    <n v="0"/>
    <n v="0.9974290985232428"/>
    <n v="0.67674033847537274"/>
    <n v="0.32088015300171224"/>
    <n v="2.3795085229149416E-3"/>
    <x v="0"/>
    <n v="3.1"/>
    <x v="0"/>
    <m/>
    <m/>
    <x v="0"/>
    <n v="9220"/>
    <x v="0"/>
    <x v="0"/>
    <m/>
    <x v="0"/>
    <x v="0"/>
    <x v="0"/>
    <n v="3.7"/>
    <x v="0"/>
    <x v="0"/>
    <x v="0"/>
    <x v="0"/>
    <x v="0"/>
    <x v="0"/>
    <x v="0"/>
    <x v="0"/>
    <x v="0"/>
    <x v="0"/>
    <x v="0"/>
    <x v="0"/>
    <x v="0"/>
    <m/>
    <x v="0"/>
    <x v="0"/>
    <x v="0"/>
    <x v="0"/>
    <x v="0"/>
    <m/>
    <n v="2003911"/>
    <x v="0"/>
    <s v="BP AMERICA"/>
    <m/>
    <m/>
    <d v="2003-09-12T00:00:00"/>
    <x v="6"/>
    <x v="2"/>
  </r>
  <r>
    <x v="1"/>
    <s v="T17N R098W S25 fLEWIS-MESAVERDE"/>
    <n v="4271"/>
    <x v="0"/>
    <x v="1"/>
    <s v="WC"/>
    <s v="SE NE"/>
    <n v="25"/>
    <n v="17"/>
    <n v="98"/>
    <n v="41.422964"/>
    <n v="-108.391589"/>
    <s v="4903725279"/>
    <s v="NW IRON PIPE 25-01"/>
    <x v="0"/>
    <x v="25"/>
    <m/>
    <m/>
    <m/>
    <x v="0"/>
    <s v="10570"/>
    <m/>
    <n v="10504"/>
    <n v="11491"/>
    <x v="1"/>
    <d v="2003-09-11T00:00:00"/>
    <n v="7.58"/>
    <x v="1"/>
    <n v="14"/>
    <n v="0.16"/>
    <n v="2620"/>
    <n v="34"/>
    <x v="1"/>
    <n v="2999"/>
    <n v="2306"/>
    <m/>
    <x v="0"/>
    <n v="41"/>
    <n v="8076"/>
    <x v="0"/>
    <s v="BP AMERICAN PRODUCTION COMPANY"/>
    <n v="0.6986"/>
    <n v="1.31664E-2"/>
    <n v="113.97"/>
    <n v="0.86971999999999994"/>
    <n v="115.5514864"/>
    <n v="84.601789999999994"/>
    <n v="37.795339999999996"/>
    <n v="0"/>
    <x v="1"/>
    <n v="0.85362000000000005"/>
    <n v="123.25075"/>
    <n v="-3.2241170418117554E-2"/>
    <n v="8014.16"/>
    <n v="-3.8433427635275316E-3"/>
    <n v="6.0457898185894733E-3"/>
    <n v="1.1394401240692304E-4"/>
    <n v="0.99384026616900356"/>
    <n v="0.68642008263641396"/>
    <n v="0.3066540365880126"/>
    <n v="6.9258807755733743E-3"/>
    <x v="0"/>
    <n v="34"/>
    <x v="0"/>
    <m/>
    <m/>
    <x v="0"/>
    <n v="12050"/>
    <x v="0"/>
    <x v="0"/>
    <m/>
    <x v="0"/>
    <x v="0"/>
    <x v="0"/>
    <n v="4.8"/>
    <x v="0"/>
    <x v="0"/>
    <x v="0"/>
    <x v="0"/>
    <x v="0"/>
    <x v="0"/>
    <x v="0"/>
    <x v="0"/>
    <x v="0"/>
    <x v="0"/>
    <x v="0"/>
    <x v="0"/>
    <x v="0"/>
    <m/>
    <x v="0"/>
    <x v="0"/>
    <x v="0"/>
    <x v="0"/>
    <x v="0"/>
    <m/>
    <n v="2003911"/>
    <x v="0"/>
    <s v="BP AMERICA"/>
    <m/>
    <m/>
    <d v="2003-09-12T00:00:00"/>
    <x v="6"/>
    <x v="2"/>
  </r>
  <r>
    <x v="1"/>
    <s v="T18N R094W S31 fLEWIS-MESAVERDE"/>
    <m/>
    <x v="1"/>
    <x v="3"/>
    <s v="WILD ROSE"/>
    <s v="SW NW"/>
    <n v="31"/>
    <n v="18"/>
    <n v="94"/>
    <n v="41.495977000000003"/>
    <n v="-108.04019"/>
    <s v="4903723804"/>
    <s v="CHAMPLIN 293 A3"/>
    <x v="0"/>
    <x v="25"/>
    <m/>
    <m/>
    <m/>
    <x v="0"/>
    <n v="9616"/>
    <m/>
    <n v="10705"/>
    <n v="10745"/>
    <x v="1"/>
    <d v="2002-11-20T00:00:00"/>
    <n v="6.44"/>
    <x v="0"/>
    <n v="14.6"/>
    <n v="1.73"/>
    <n v="2540"/>
    <n v="12.8"/>
    <x v="1"/>
    <n v="3199"/>
    <n v="1294"/>
    <m/>
    <x v="0"/>
    <n v="21"/>
    <n v="7170"/>
    <x v="0"/>
    <s v="BP AMERICA PRODUCTION COMPANY"/>
    <n v="0.72853999999999997"/>
    <n v="0.14236170000000001"/>
    <n v="110.49"/>
    <n v="0.32742399999999999"/>
    <n v="111.68832569999999"/>
    <n v="90.24378999999999"/>
    <n v="21.208659999999998"/>
    <n v="0"/>
    <x v="1"/>
    <n v="0.43722000000000005"/>
    <n v="111.88966999999998"/>
    <n v="-9.0055508087725545E-4"/>
    <n v="7083.13"/>
    <n v="-6.0948016330448036E-3"/>
    <n v="6.522973600274859E-3"/>
    <n v="1.2746336656741558E-3"/>
    <n v="0.99220239273405098"/>
    <n v="0.80654264151462784"/>
    <n v="0.18954975915113523"/>
    <n v="3.9075993342370221E-3"/>
    <x v="0"/>
    <m/>
    <x v="0"/>
    <m/>
    <m/>
    <x v="0"/>
    <n v="10990"/>
    <x v="0"/>
    <x v="0"/>
    <m/>
    <x v="0"/>
    <x v="0"/>
    <x v="0"/>
    <m/>
    <x v="0"/>
    <x v="0"/>
    <x v="0"/>
    <x v="0"/>
    <x v="0"/>
    <x v="0"/>
    <x v="0"/>
    <x v="0"/>
    <x v="0"/>
    <x v="0"/>
    <x v="0"/>
    <x v="0"/>
    <x v="0"/>
    <m/>
    <x v="0"/>
    <x v="0"/>
    <x v="0"/>
    <x v="0"/>
    <x v="0"/>
    <m/>
    <n v="20021120"/>
    <x v="0"/>
    <s v="BP AMERICA"/>
    <m/>
    <m/>
    <d v="2002-11-22T00:00:00"/>
    <x v="6"/>
    <x v="2"/>
  </r>
  <r>
    <x v="1"/>
    <s v="T18N R095W S36 fLEWIS-MESAVERDE"/>
    <n v="3473"/>
    <x v="0"/>
    <x v="1"/>
    <s v="WILD ROSE"/>
    <s v="NW SE"/>
    <n v="36"/>
    <n v="18"/>
    <n v="95"/>
    <n v="41.490279999999998"/>
    <n v="-108.05194400000001"/>
    <s v="4903724349"/>
    <s v="DELANEY RIM 36-01"/>
    <x v="0"/>
    <x v="25"/>
    <m/>
    <m/>
    <m/>
    <x v="0"/>
    <s v="10234"/>
    <m/>
    <n v="11110"/>
    <n v="11084"/>
    <x v="1"/>
    <d v="2002-11-22T00:00:00"/>
    <n v="6.66"/>
    <x v="1"/>
    <n v="16.5"/>
    <n v="1.47"/>
    <n v="2290"/>
    <n v="89.9"/>
    <x v="1"/>
    <n v="2649"/>
    <n v="1779"/>
    <m/>
    <x v="0"/>
    <n v="12"/>
    <n v="6588"/>
    <x v="0"/>
    <s v="BP AMERICA PRODUCTION CO"/>
    <n v="0.82335000000000003"/>
    <n v="0.1209663"/>
    <n v="99.614999999999995"/>
    <n v="2.299642"/>
    <n v="102.8589583"/>
    <n v="74.728290000000001"/>
    <n v="29.157809999999998"/>
    <n v="0"/>
    <x v="1"/>
    <n v="0.24984000000000001"/>
    <n v="104.13594000000001"/>
    <n v="-6.1691457639176392E-3"/>
    <n v="6837.87"/>
    <n v="1.8611084421344754E-2"/>
    <n v="8.0046503834756422E-3"/>
    <n v="1.1760404927219645E-3"/>
    <n v="0.99081930912380245"/>
    <n v="0.71760325973914474"/>
    <n v="0.27999756856278435"/>
    <n v="2.3991716980708102E-3"/>
    <x v="0"/>
    <m/>
    <x v="0"/>
    <m/>
    <m/>
    <x v="0"/>
    <n v="9580"/>
    <x v="0"/>
    <x v="0"/>
    <m/>
    <x v="0"/>
    <x v="0"/>
    <x v="0"/>
    <m/>
    <x v="0"/>
    <x v="0"/>
    <x v="0"/>
    <x v="0"/>
    <x v="0"/>
    <x v="0"/>
    <x v="0"/>
    <x v="0"/>
    <x v="0"/>
    <x v="0"/>
    <x v="0"/>
    <x v="0"/>
    <x v="0"/>
    <m/>
    <x v="0"/>
    <x v="0"/>
    <x v="0"/>
    <x v="0"/>
    <x v="0"/>
    <m/>
    <n v="20021122"/>
    <x v="0"/>
    <s v="BP AMERICA"/>
    <m/>
    <m/>
    <d v="2002-11-24T00:00:00"/>
    <x v="6"/>
    <x v="2"/>
  </r>
  <r>
    <x v="1"/>
    <s v="T19N R092W S23 fLEWIS-MESAVERDE"/>
    <n v="4232"/>
    <x v="0"/>
    <x v="5"/>
    <s v="WC"/>
    <s v="SE SE"/>
    <n v="23"/>
    <n v="19"/>
    <n v="92"/>
    <n v="41.603763999999998"/>
    <n v="-107.722961"/>
    <s v="4900722404"/>
    <s v="HIGH POINT 23-02"/>
    <x v="0"/>
    <x v="25"/>
    <m/>
    <m/>
    <m/>
    <x v="0"/>
    <s v="7981"/>
    <m/>
    <n v="8981"/>
    <m/>
    <x v="1"/>
    <d v="2004-03-07T00:00:00"/>
    <n v="7.78"/>
    <x v="1"/>
    <n v="39.799999999999997"/>
    <n v="9.8000000000000007"/>
    <n v="5750"/>
    <n v="50.5"/>
    <x v="1"/>
    <n v="6398"/>
    <n v="3664"/>
    <m/>
    <x v="0"/>
    <n v="60"/>
    <n v="15790"/>
    <x v="0"/>
    <s v="BP AMERICAN PRODUCTION COMPANY"/>
    <n v="1.9860199999999999"/>
    <n v="0.8064420000000001"/>
    <n v="250.125"/>
    <n v="1.29179"/>
    <n v="254.20925199999996"/>
    <n v="180.48757999999998"/>
    <n v="60.052959999999992"/>
    <n v="0"/>
    <x v="1"/>
    <n v="1.2492000000000001"/>
    <n v="241.78973999999997"/>
    <n v="2.5039389596178855E-2"/>
    <n v="15972.1"/>
    <n v="5.7332481164658628E-3"/>
    <n v="7.8125401981828744E-3"/>
    <n v="3.1723550329316899E-3"/>
    <n v="0.98901510476888543"/>
    <n v="0.74646500715869912"/>
    <n v="0.24836852051704097"/>
    <n v="5.1664723242599141E-3"/>
    <x v="0"/>
    <n v="27.9"/>
    <x v="0"/>
    <m/>
    <m/>
    <x v="0"/>
    <n v="22400"/>
    <x v="0"/>
    <x v="0"/>
    <m/>
    <x v="0"/>
    <x v="0"/>
    <x v="0"/>
    <n v="11.1"/>
    <x v="0"/>
    <x v="0"/>
    <x v="0"/>
    <x v="0"/>
    <x v="0"/>
    <x v="0"/>
    <x v="0"/>
    <x v="0"/>
    <x v="0"/>
    <x v="0"/>
    <x v="0"/>
    <x v="0"/>
    <x v="0"/>
    <m/>
    <x v="0"/>
    <x v="0"/>
    <x v="0"/>
    <x v="0"/>
    <x v="0"/>
    <m/>
    <n v="200437"/>
    <x v="0"/>
    <s v="BP AMERICA"/>
    <m/>
    <m/>
    <d v="2004-03-08T00:00:00"/>
    <x v="5"/>
    <x v="2"/>
  </r>
  <r>
    <x v="1"/>
    <s v="T19N R092W S23 fLEWIS-MESAVERDE"/>
    <n v="4257"/>
    <x v="0"/>
    <x v="5"/>
    <s v="WC"/>
    <s v="SW SW"/>
    <n v="23"/>
    <n v="19"/>
    <n v="92"/>
    <n v="41.603566000000001"/>
    <n v="-107.732375"/>
    <s v="4900722299"/>
    <s v="HIGH POINT 23-01"/>
    <x v="0"/>
    <x v="25"/>
    <m/>
    <m/>
    <m/>
    <x v="0"/>
    <s v="8026"/>
    <m/>
    <n v="9129"/>
    <m/>
    <x v="1"/>
    <d v="2003-10-08T00:00:00"/>
    <n v="8"/>
    <x v="1"/>
    <n v="38"/>
    <n v="6.2"/>
    <n v="4716"/>
    <n v="15"/>
    <x v="1"/>
    <n v="6798"/>
    <n v="2181"/>
    <m/>
    <x v="0"/>
    <n v="62"/>
    <n v="14514"/>
    <x v="0"/>
    <s v="BP AMERICAN PRODUCTION COMPANY"/>
    <n v="1.8961999999999999"/>
    <n v="0.51019800000000004"/>
    <n v="205.14599999999999"/>
    <n v="0.38369999999999999"/>
    <n v="207.93609799999999"/>
    <n v="191.77158"/>
    <n v="35.746589999999998"/>
    <n v="0"/>
    <x v="1"/>
    <n v="1.2908400000000002"/>
    <n v="228.80901"/>
    <n v="-4.7791976641899825E-2"/>
    <n v="13816.2"/>
    <n v="-2.4630959188427871E-2"/>
    <n v="9.119147748939677E-3"/>
    <n v="2.4536288066730966E-3"/>
    <n v="0.98842722344438727"/>
    <n v="0.8381294949879815"/>
    <n v="0.15622894395635906"/>
    <n v="5.6415610556594786E-3"/>
    <x v="0"/>
    <n v="0.9"/>
    <x v="0"/>
    <m/>
    <m/>
    <x v="0"/>
    <n v="20800"/>
    <x v="0"/>
    <x v="0"/>
    <m/>
    <x v="0"/>
    <x v="0"/>
    <x v="0"/>
    <n v="7"/>
    <x v="0"/>
    <x v="0"/>
    <x v="0"/>
    <x v="0"/>
    <x v="0"/>
    <x v="0"/>
    <x v="0"/>
    <x v="0"/>
    <x v="0"/>
    <x v="0"/>
    <x v="0"/>
    <x v="0"/>
    <x v="0"/>
    <m/>
    <x v="0"/>
    <x v="0"/>
    <x v="0"/>
    <x v="0"/>
    <x v="0"/>
    <m/>
    <n v="2003108"/>
    <x v="0"/>
    <s v="BP AMERICA"/>
    <m/>
    <m/>
    <d v="2003-10-09T00:00:00"/>
    <x v="5"/>
    <x v="2"/>
  </r>
  <r>
    <x v="1"/>
    <s v="T19N R092W S25 fLEWIS-MESAVERDE"/>
    <n v="5161"/>
    <x v="0"/>
    <x v="5"/>
    <s v="WC"/>
    <s v="NW SE"/>
    <n v="25"/>
    <n v="19"/>
    <n v="92"/>
    <n v="41.590088000000002"/>
    <n v="-107.704742"/>
    <s v="4900722597"/>
    <s v="25-4 HIGH POINT"/>
    <x v="0"/>
    <x v="25"/>
    <m/>
    <m/>
    <n v="998"/>
    <x v="0"/>
    <n v="7942"/>
    <n v="8940"/>
    <n v="9040"/>
    <m/>
    <x v="1"/>
    <d v="2004-10-26T00:00:00"/>
    <n v="8.1"/>
    <x v="1"/>
    <n v="12"/>
    <n v="10.7"/>
    <n v="5740"/>
    <n v="70.3"/>
    <x v="1"/>
    <n v="5830"/>
    <n v="4060"/>
    <n v="0"/>
    <x v="1"/>
    <n v="28"/>
    <n v="14400"/>
    <x v="0"/>
    <s v="BP AMERICA PRODUCTION COMPANY"/>
    <n v="0.5988"/>
    <n v="0.88050299999999992"/>
    <n v="249.69"/>
    <n v="1.7982739999999999"/>
    <n v="252.96757699999995"/>
    <n v="164.46429999999998"/>
    <n v="66.543399999999991"/>
    <n v="0"/>
    <x v="1"/>
    <n v="0.58296000000000003"/>
    <n v="231.59065999999999"/>
    <n v="4.4116300926693289E-2"/>
    <n v="15751"/>
    <n v="4.4807800736293986E-2"/>
    <n v="2.3671017728884684E-3"/>
    <n v="3.4806950773774463E-3"/>
    <n v="0.99415220314973418"/>
    <n v="0.71015083250766675"/>
    <n v="0.28733196753271484"/>
    <n v="2.5171999596184064E-3"/>
    <x v="1"/>
    <n v="0.1"/>
    <x v="1"/>
    <n v="0"/>
    <n v="0"/>
    <x v="1"/>
    <n v="27800"/>
    <x v="2"/>
    <x v="1"/>
    <n v="0"/>
    <x v="1"/>
    <x v="1"/>
    <x v="1"/>
    <n v="0"/>
    <x v="1"/>
    <x v="3"/>
    <x v="1"/>
    <x v="1"/>
    <x v="0"/>
    <x v="0"/>
    <x v="0"/>
    <x v="0"/>
    <x v="0"/>
    <x v="0"/>
    <x v="0"/>
    <x v="0"/>
    <x v="0"/>
    <m/>
    <x v="0"/>
    <x v="0"/>
    <x v="0"/>
    <x v="0"/>
    <x v="0"/>
    <m/>
    <n v="20041026"/>
    <x v="0"/>
    <s v="BP"/>
    <s v="6066"/>
    <s v="7942-8940"/>
    <d v="2004-10-28T00:00:00"/>
    <x v="5"/>
    <x v="2"/>
  </r>
  <r>
    <x v="1"/>
    <s v="T19N R092W S25 fLEWIS-MESAVERDE"/>
    <n v="4072"/>
    <x v="0"/>
    <x v="5"/>
    <s v="WC"/>
    <s v="NW SW"/>
    <n v="25"/>
    <n v="19"/>
    <n v="92"/>
    <n v="41.590083999999997"/>
    <n v="-107.714134"/>
    <s v="4900722165"/>
    <s v="HIGH POINT 25-01"/>
    <x v="0"/>
    <x v="25"/>
    <m/>
    <m/>
    <m/>
    <x v="0"/>
    <s v="7859"/>
    <m/>
    <n v="8864"/>
    <n v="8864"/>
    <x v="1"/>
    <d v="2003-06-16T00:00:00"/>
    <n v="8.11"/>
    <x v="1"/>
    <n v="45.5"/>
    <n v="13.5"/>
    <n v="4208"/>
    <n v="35.200000000000003"/>
    <x v="1"/>
    <n v="4949"/>
    <n v="2776"/>
    <m/>
    <x v="0"/>
    <n v="24"/>
    <n v="11348"/>
    <x v="0"/>
    <s v="BP AMERICA PRODUCTION CO"/>
    <n v="2.2704499999999999"/>
    <n v="1.1109150000000001"/>
    <n v="183.04799999999997"/>
    <n v="0.90041599999999999"/>
    <n v="187.32978099999997"/>
    <n v="139.61129"/>
    <n v="45.498639999999995"/>
    <n v="0"/>
    <x v="1"/>
    <n v="0.49968000000000001"/>
    <n v="185.60961"/>
    <n v="4.6124679814258749E-3"/>
    <n v="12051.2"/>
    <n v="3.0052309480666037E-2"/>
    <n v="1.2120069686090116E-2"/>
    <n v="5.9302636989683995E-3"/>
    <n v="0.98194966661494154"/>
    <n v="0.75217705591860251"/>
    <n v="0.24513084209379027"/>
    <n v="2.6921019876072149E-3"/>
    <x v="0"/>
    <n v="0.3"/>
    <x v="0"/>
    <m/>
    <m/>
    <x v="0"/>
    <n v="17730"/>
    <x v="0"/>
    <x v="0"/>
    <m/>
    <x v="0"/>
    <x v="0"/>
    <x v="0"/>
    <m/>
    <x v="0"/>
    <x v="0"/>
    <x v="0"/>
    <x v="0"/>
    <x v="0"/>
    <x v="0"/>
    <x v="0"/>
    <x v="0"/>
    <x v="0"/>
    <x v="0"/>
    <x v="0"/>
    <x v="0"/>
    <x v="0"/>
    <m/>
    <x v="0"/>
    <x v="0"/>
    <x v="0"/>
    <x v="0"/>
    <x v="0"/>
    <m/>
    <n v="20030616"/>
    <x v="0"/>
    <s v="BP AMERICA"/>
    <m/>
    <m/>
    <d v="2003-06-16T00:00:00"/>
    <x v="5"/>
    <x v="2"/>
  </r>
  <r>
    <x v="1"/>
    <s v="T19N R092W S25 fLEWIS-MESAVERDE"/>
    <n v="4234"/>
    <x v="0"/>
    <x v="5"/>
    <s v="WC"/>
    <s v="NW NW"/>
    <n v="25"/>
    <n v="19"/>
    <n v="92"/>
    <n v="41.597512999999999"/>
    <n v="-107.714398"/>
    <s v="4900722414"/>
    <s v="HIGH POINT 25-03"/>
    <x v="0"/>
    <x v="25"/>
    <m/>
    <m/>
    <m/>
    <x v="0"/>
    <s v="7887"/>
    <m/>
    <n v="8880"/>
    <m/>
    <x v="1"/>
    <d v="2004-03-07T00:00:00"/>
    <n v="7.92"/>
    <x v="1"/>
    <n v="25.4"/>
    <n v="4.7300000000000004"/>
    <n v="3940"/>
    <n v="43.1"/>
    <x v="1"/>
    <n v="3799"/>
    <n v="4232"/>
    <m/>
    <x v="0"/>
    <n v="14"/>
    <n v="12205"/>
    <x v="0"/>
    <s v="BP AMERICAN PRODUCTION COMPANY"/>
    <n v="1.26746"/>
    <n v="0.38923170000000007"/>
    <n v="171.39"/>
    <n v="1.102498"/>
    <n v="174.14918969999999"/>
    <n v="107.16978999999999"/>
    <n v="69.362479999999991"/>
    <n v="0"/>
    <x v="1"/>
    <n v="0.29148000000000002"/>
    <n v="176.82374999999999"/>
    <n v="-7.6204174096331226E-3"/>
    <n v="12058.23"/>
    <n v="-6.0490709604615889E-3"/>
    <n v="7.2780126177067134E-3"/>
    <n v="2.2350474364567201E-3"/>
    <n v="0.99048693994583648"/>
    <n v="0.6060825539555631"/>
    <n v="0.39226902494715782"/>
    <n v="1.6484210972790704E-3"/>
    <x v="0"/>
    <n v="4.3600000000000003"/>
    <x v="0"/>
    <m/>
    <m/>
    <x v="0"/>
    <n v="16180"/>
    <x v="0"/>
    <x v="0"/>
    <m/>
    <x v="0"/>
    <x v="0"/>
    <x v="0"/>
    <n v="6.85"/>
    <x v="0"/>
    <x v="0"/>
    <x v="0"/>
    <x v="0"/>
    <x v="0"/>
    <x v="0"/>
    <x v="0"/>
    <x v="0"/>
    <x v="0"/>
    <x v="0"/>
    <x v="0"/>
    <x v="0"/>
    <x v="0"/>
    <m/>
    <x v="0"/>
    <x v="0"/>
    <x v="0"/>
    <x v="0"/>
    <x v="0"/>
    <m/>
    <n v="200437"/>
    <x v="0"/>
    <s v="BP AMERICA"/>
    <m/>
    <m/>
    <d v="2004-03-08T00:00:00"/>
    <x v="5"/>
    <x v="2"/>
  </r>
  <r>
    <x v="1"/>
    <s v="T19N R092W S25 fLEWIS-MESAVERDE"/>
    <n v="4235"/>
    <x v="0"/>
    <x v="5"/>
    <s v="WC"/>
    <s v="NE NE"/>
    <n v="25"/>
    <n v="19"/>
    <n v="92"/>
    <n v="41.597270000000002"/>
    <n v="-107.703621"/>
    <s v="4900722403"/>
    <s v="HIGH POINT 25-02"/>
    <x v="0"/>
    <x v="25"/>
    <m/>
    <m/>
    <m/>
    <x v="0"/>
    <s v="7930"/>
    <m/>
    <n v="8894"/>
    <m/>
    <x v="1"/>
    <d v="2004-03-04T00:00:00"/>
    <n v="8.41"/>
    <x v="1"/>
    <n v="11"/>
    <n v="4.75"/>
    <n v="3160"/>
    <n v="32.299999999999997"/>
    <x v="1"/>
    <n v="3099"/>
    <n v="3277"/>
    <n v="103"/>
    <x v="0"/>
    <n v="23"/>
    <n v="10140"/>
    <x v="0"/>
    <s v="BP AMERICAN PRODUCTION COMPANY"/>
    <n v="0.54889999999999994"/>
    <n v="0.39087749999999999"/>
    <n v="137.46"/>
    <n v="0.82623399999999991"/>
    <n v="139.22601149999997"/>
    <n v="87.422789999999992"/>
    <n v="53.710029999999996"/>
    <n v="3.4329899999999998"/>
    <x v="1"/>
    <n v="0.47886000000000006"/>
    <n v="145.04466999999997"/>
    <n v="-2.0468725333533912E-2"/>
    <n v="9710.0499999999993"/>
    <n v="-2.1659895063236654E-2"/>
    <n v="3.942510412287434E-3"/>
    <n v="2.8075033952976529E-3"/>
    <n v="0.993249986192415"/>
    <n v="0.60273011066177073"/>
    <n v="0.37029992208607188"/>
    <n v="3.3014656795041153E-3"/>
    <x v="0"/>
    <n v="1.19"/>
    <x v="0"/>
    <m/>
    <m/>
    <x v="0"/>
    <n v="12490"/>
    <x v="0"/>
    <x v="0"/>
    <m/>
    <x v="0"/>
    <x v="0"/>
    <x v="0"/>
    <n v="3.76"/>
    <x v="0"/>
    <x v="0"/>
    <x v="0"/>
    <x v="0"/>
    <x v="0"/>
    <x v="0"/>
    <x v="0"/>
    <x v="0"/>
    <x v="0"/>
    <x v="0"/>
    <x v="0"/>
    <x v="0"/>
    <x v="0"/>
    <m/>
    <x v="0"/>
    <x v="0"/>
    <x v="0"/>
    <x v="0"/>
    <x v="0"/>
    <m/>
    <n v="200434"/>
    <x v="0"/>
    <s v="BP AMERICA"/>
    <m/>
    <m/>
    <d v="2004-03-05T00:00:00"/>
    <x v="5"/>
    <x v="2"/>
  </r>
  <r>
    <x v="1"/>
    <s v="T19N R092W S27 fLEWIS-MESAVERDE"/>
    <n v="4073"/>
    <x v="0"/>
    <x v="5"/>
    <s v="WC"/>
    <s v="NW SE"/>
    <n v="27"/>
    <n v="19"/>
    <n v="92"/>
    <n v="41.590201999999998"/>
    <n v="-107.743246"/>
    <s v="4900722294"/>
    <s v="HIGH POINT 27-01"/>
    <x v="0"/>
    <x v="25"/>
    <m/>
    <m/>
    <m/>
    <x v="0"/>
    <s v="8101"/>
    <m/>
    <n v="9090"/>
    <n v="9083"/>
    <x v="1"/>
    <d v="2003-06-16T00:00:00"/>
    <n v="8.0500000000000007"/>
    <x v="1"/>
    <n v="31.5"/>
    <n v="8"/>
    <n v="4503"/>
    <n v="22.9"/>
    <x v="1"/>
    <n v="5048"/>
    <n v="3373"/>
    <m/>
    <x v="0"/>
    <n v="29"/>
    <n v="12244"/>
    <x v="0"/>
    <s v="BP AMERICA PRODUCTION CO"/>
    <n v="1.57185"/>
    <n v="0.65832000000000002"/>
    <n v="195.88049999999998"/>
    <n v="0.58578199999999991"/>
    <n v="198.69645199999997"/>
    <n v="142.40407999999999"/>
    <n v="55.283469999999994"/>
    <n v="0"/>
    <x v="1"/>
    <n v="0.60378000000000009"/>
    <n v="198.29132999999999"/>
    <n v="1.0204898446974809E-3"/>
    <n v="13015.4"/>
    <n v="3.0539126028330033E-2"/>
    <n v="7.9108106067238698E-3"/>
    <n v="3.3131945405849529E-3"/>
    <n v="0.9887759948526913"/>
    <n v="0.71815585683952998"/>
    <n v="0.27879922939646429"/>
    <n v="3.0449137640057187E-3"/>
    <x v="0"/>
    <n v="0.6"/>
    <x v="0"/>
    <m/>
    <m/>
    <x v="0"/>
    <n v="18010"/>
    <x v="0"/>
    <x v="0"/>
    <m/>
    <x v="0"/>
    <x v="0"/>
    <x v="0"/>
    <n v="12.6"/>
    <x v="0"/>
    <x v="0"/>
    <x v="0"/>
    <x v="0"/>
    <x v="0"/>
    <x v="0"/>
    <x v="0"/>
    <x v="0"/>
    <x v="0"/>
    <x v="0"/>
    <x v="0"/>
    <x v="0"/>
    <x v="0"/>
    <m/>
    <x v="0"/>
    <x v="0"/>
    <x v="0"/>
    <x v="0"/>
    <x v="0"/>
    <m/>
    <n v="20030603"/>
    <x v="0"/>
    <s v="BP AMERICA"/>
    <m/>
    <m/>
    <d v="2003-06-18T00:00:00"/>
    <x v="5"/>
    <x v="2"/>
  </r>
  <r>
    <x v="1"/>
    <s v="T19N R092W S27 fLEWIS-MESAVERDE"/>
    <n v="4231"/>
    <x v="0"/>
    <x v="5"/>
    <s v="WC"/>
    <s v="NE NE"/>
    <n v="27"/>
    <n v="19"/>
    <n v="92"/>
    <n v="41.597320000000003"/>
    <n v="-107.74238"/>
    <s v="4900722402"/>
    <s v="HIGH POINT 27-02"/>
    <x v="0"/>
    <x v="25"/>
    <m/>
    <m/>
    <m/>
    <x v="0"/>
    <s v="8156"/>
    <m/>
    <n v="9181"/>
    <n v="9179"/>
    <x v="1"/>
    <d v="2004-03-07T00:00:00"/>
    <n v="7.94"/>
    <x v="1"/>
    <n v="29.4"/>
    <n v="6.13"/>
    <n v="3680"/>
    <n v="32.799999999999997"/>
    <x v="1"/>
    <n v="4049"/>
    <n v="2916"/>
    <m/>
    <x v="0"/>
    <n v="45"/>
    <n v="10150"/>
    <x v="0"/>
    <s v="BP AMERICAN PRODUCTION COMPANY"/>
    <n v="1.46706"/>
    <n v="0.50443769999999999"/>
    <n v="160.08000000000001"/>
    <n v="0.83902399999999988"/>
    <n v="162.89052169999997"/>
    <n v="114.22229"/>
    <n v="47.793239999999997"/>
    <n v="0"/>
    <x v="1"/>
    <n v="0.93690000000000007"/>
    <n v="162.95243000000002"/>
    <n v="-1.899942892030209E-4"/>
    <n v="10758.33"/>
    <n v="2.909510228698322E-2"/>
    <n v="9.0064172223717574E-3"/>
    <n v="3.0967897624457059E-3"/>
    <n v="0.98789679301518263"/>
    <n v="0.70095481239524926"/>
    <n v="0.29329565689815112"/>
    <n v="5.7495307065994657E-3"/>
    <x v="0"/>
    <n v="2.5499999999999998"/>
    <x v="0"/>
    <m/>
    <m/>
    <x v="0"/>
    <n v="15490"/>
    <x v="0"/>
    <x v="0"/>
    <m/>
    <x v="0"/>
    <x v="0"/>
    <x v="0"/>
    <n v="5.22"/>
    <x v="0"/>
    <x v="0"/>
    <x v="0"/>
    <x v="0"/>
    <x v="0"/>
    <x v="0"/>
    <x v="0"/>
    <x v="0"/>
    <x v="0"/>
    <x v="0"/>
    <x v="0"/>
    <x v="0"/>
    <x v="0"/>
    <m/>
    <x v="0"/>
    <x v="0"/>
    <x v="0"/>
    <x v="0"/>
    <x v="0"/>
    <m/>
    <n v="200437"/>
    <x v="0"/>
    <s v="BP AMERICA"/>
    <m/>
    <m/>
    <d v="2004-03-08T00:00:00"/>
    <x v="5"/>
    <x v="2"/>
  </r>
  <r>
    <x v="1"/>
    <s v="T19N R095W S23 fLEWIS-MESAVERDE"/>
    <n v="4230"/>
    <x v="0"/>
    <x v="1"/>
    <s v="FREWEN"/>
    <s v="SE SW"/>
    <n v="23"/>
    <n v="19"/>
    <n v="95"/>
    <n v="41.604703999999998"/>
    <n v="-108.07757100000001"/>
    <s v="4903724637"/>
    <s v="FREWEN UNIT 23-01"/>
    <x v="0"/>
    <x v="25"/>
    <m/>
    <m/>
    <m/>
    <x v="0"/>
    <s v="9620"/>
    <m/>
    <n v="10225"/>
    <m/>
    <x v="1"/>
    <d v="2004-03-09T00:00:00"/>
    <n v="7.69"/>
    <x v="1"/>
    <n v="37.4"/>
    <n v="8.06"/>
    <n v="3110"/>
    <n v="65.5"/>
    <x v="1"/>
    <n v="4049"/>
    <n v="2297"/>
    <m/>
    <x v="0"/>
    <n v="31"/>
    <n v="9128"/>
    <x v="0"/>
    <s v="BP AMERICAN PRODUCTION COMPANY"/>
    <n v="1.86626"/>
    <n v="0.66325740000000011"/>
    <n v="135.285"/>
    <n v="1.6754899999999999"/>
    <n v="139.4900074"/>
    <n v="114.22229"/>
    <n v="37.647829999999999"/>
    <n v="0"/>
    <x v="1"/>
    <n v="0.6454200000000001"/>
    <n v="152.51553999999999"/>
    <n v="-4.4607140912145536E-2"/>
    <n v="9597.9599999999991"/>
    <n v="2.5096710662630868E-2"/>
    <n v="1.3379166255603769E-2"/>
    <n v="4.7548739322814037E-3"/>
    <n v="0.98186595981211477"/>
    <n v="0.74892230654004177"/>
    <n v="0.24684586239539918"/>
    <n v="4.2318310645590614E-3"/>
    <x v="0"/>
    <n v="0.97899999999999998"/>
    <x v="0"/>
    <m/>
    <m/>
    <x v="0"/>
    <n v="14280"/>
    <x v="0"/>
    <x v="0"/>
    <m/>
    <x v="0"/>
    <x v="0"/>
    <x v="0"/>
    <n v="12.1"/>
    <x v="0"/>
    <x v="0"/>
    <x v="0"/>
    <x v="0"/>
    <x v="0"/>
    <x v="0"/>
    <x v="0"/>
    <x v="0"/>
    <x v="0"/>
    <x v="0"/>
    <x v="0"/>
    <x v="0"/>
    <x v="0"/>
    <m/>
    <x v="0"/>
    <x v="0"/>
    <x v="0"/>
    <x v="0"/>
    <x v="0"/>
    <m/>
    <n v="200439"/>
    <x v="0"/>
    <s v="BP AMERICA"/>
    <m/>
    <m/>
    <d v="2004-03-10T00:00:00"/>
    <x v="6"/>
    <x v="2"/>
  </r>
  <r>
    <x v="1"/>
    <s v="T20N R092W S30 fLEWIS-MESAVERDE"/>
    <n v="3702"/>
    <x v="0"/>
    <x v="1"/>
    <s v="ECHO SPRINGS"/>
    <s v="SW SE"/>
    <n v="30"/>
    <n v="20"/>
    <n v="92"/>
    <n v="41.676074"/>
    <n v="-107.800989"/>
    <s v="4903725126"/>
    <s v="EAST ECHO SPRINGS 04-30"/>
    <x v="0"/>
    <x v="25"/>
    <m/>
    <m/>
    <m/>
    <x v="0"/>
    <s v="9097"/>
    <m/>
    <n v="10192"/>
    <n v="10184"/>
    <x v="1"/>
    <d v="2003-01-22T00:00:00"/>
    <n v="8.19"/>
    <x v="1"/>
    <n v="17.5"/>
    <n v="1.1100000000000001"/>
    <n v="2380"/>
    <n v="27.4"/>
    <x v="1"/>
    <n v="2599"/>
    <n v="1815"/>
    <m/>
    <x v="0"/>
    <n v="69"/>
    <n v="7170"/>
    <x v="0"/>
    <s v="BP AMERICA PRODUCTION COMPANY"/>
    <n v="0.87324999999999997"/>
    <n v="9.1341900000000004E-2"/>
    <n v="103.53"/>
    <n v="0.70089199999999996"/>
    <n v="105.19548389999999"/>
    <n v="73.317790000000002"/>
    <n v="29.747849999999996"/>
    <n v="0"/>
    <x v="1"/>
    <n v="1.4365800000000002"/>
    <n v="104.50222000000001"/>
    <n v="3.3060156935746819E-3"/>
    <n v="6909.01"/>
    <n v="-1.8537525010636387E-2"/>
    <n v="8.3012118736021153E-3"/>
    <n v="8.683062866732059E-4"/>
    <n v="0.99083048183972466"/>
    <n v="0.70159074132587806"/>
    <n v="0.28466237367971697"/>
    <n v="1.3746884994404905E-2"/>
    <x v="0"/>
    <n v="0.21"/>
    <x v="0"/>
    <m/>
    <m/>
    <x v="0"/>
    <n v="10300"/>
    <x v="0"/>
    <x v="0"/>
    <m/>
    <x v="0"/>
    <x v="0"/>
    <x v="0"/>
    <n v="1.54"/>
    <x v="0"/>
    <x v="0"/>
    <x v="0"/>
    <x v="0"/>
    <x v="0"/>
    <x v="0"/>
    <x v="0"/>
    <x v="0"/>
    <x v="0"/>
    <x v="0"/>
    <x v="0"/>
    <x v="0"/>
    <x v="0"/>
    <m/>
    <x v="0"/>
    <x v="0"/>
    <x v="0"/>
    <x v="0"/>
    <x v="0"/>
    <m/>
    <n v="20030122"/>
    <x v="0"/>
    <s v="BP AMERICA"/>
    <m/>
    <m/>
    <d v="2003-01-24T00:00:00"/>
    <x v="5"/>
    <x v="2"/>
  </r>
  <r>
    <x v="1"/>
    <s v="T20N R092W S30 fLEWIS-MESAVERDE"/>
    <n v="3480"/>
    <x v="0"/>
    <x v="1"/>
    <s v="ECHO SPRINGS"/>
    <s v="NE NW"/>
    <n v="30"/>
    <n v="20"/>
    <n v="92"/>
    <n v="41.684229999999999"/>
    <n v="-107.810022"/>
    <s v="4903724322"/>
    <s v="ECHO SPRINGS FED. 03-30"/>
    <x v="0"/>
    <x v="25"/>
    <m/>
    <m/>
    <m/>
    <x v="0"/>
    <s v="9219"/>
    <m/>
    <n v="10190"/>
    <n v="10156"/>
    <x v="1"/>
    <m/>
    <m/>
    <x v="1"/>
    <n v="30.9"/>
    <n v="3.97"/>
    <n v="3000"/>
    <n v="112"/>
    <x v="1"/>
    <n v="3499"/>
    <n v="1860"/>
    <m/>
    <x v="0"/>
    <n v="32"/>
    <n v="8624"/>
    <x v="0"/>
    <s v="BP AMERICA PRODUCTION CO"/>
    <n v="1.5419099999999999"/>
    <n v="0.32669130000000002"/>
    <n v="130.5"/>
    <n v="2.86496"/>
    <n v="135.23356129999999"/>
    <n v="98.706789999999998"/>
    <n v="30.485399999999998"/>
    <n v="0"/>
    <x v="1"/>
    <n v="0.66624000000000005"/>
    <n v="129.85842999999997"/>
    <n v="2.0276475625086231E-2"/>
    <n v="8537.8700000000008"/>
    <n v="-5.0186838613741408E-3"/>
    <n v="1.140182943625548E-2"/>
    <n v="2.4157560953029494E-3"/>
    <n v="0.98618241446844157"/>
    <n v="0.76011076061831351"/>
    <n v="0.23475872917915305"/>
    <n v="5.1305102025336379E-3"/>
    <x v="0"/>
    <m/>
    <x v="0"/>
    <m/>
    <m/>
    <x v="0"/>
    <n v="12710"/>
    <x v="0"/>
    <x v="0"/>
    <m/>
    <x v="0"/>
    <x v="0"/>
    <x v="0"/>
    <m/>
    <x v="0"/>
    <x v="0"/>
    <x v="0"/>
    <x v="0"/>
    <x v="0"/>
    <x v="0"/>
    <x v="0"/>
    <x v="0"/>
    <x v="0"/>
    <x v="0"/>
    <x v="0"/>
    <x v="0"/>
    <x v="0"/>
    <m/>
    <x v="0"/>
    <x v="0"/>
    <x v="0"/>
    <x v="0"/>
    <x v="0"/>
    <m/>
    <m/>
    <x v="0"/>
    <s v="BP AMERICA"/>
    <m/>
    <m/>
    <m/>
    <x v="5"/>
    <x v="2"/>
  </r>
  <r>
    <x v="1"/>
    <s v="T20N R094W S01 fLEWIS-MESAVERDE"/>
    <n v="4224"/>
    <x v="0"/>
    <x v="1"/>
    <s v="WAMSUTTER"/>
    <s v="SW SW"/>
    <n v="1"/>
    <n v="20"/>
    <n v="94"/>
    <n v="41.734332999999999"/>
    <n v="-107.93983"/>
    <s v="4903724798"/>
    <s v="THREE MILE 01-01"/>
    <x v="0"/>
    <x v="25"/>
    <m/>
    <m/>
    <m/>
    <x v="0"/>
    <s v="9001"/>
    <m/>
    <n v="10710"/>
    <m/>
    <x v="1"/>
    <d v="2004-03-10T00:00:00"/>
    <n v="7.34"/>
    <x v="1"/>
    <n v="51.6"/>
    <n v="9.93"/>
    <n v="2970"/>
    <n v="51.8"/>
    <x v="1"/>
    <n v="3549"/>
    <n v="2090"/>
    <m/>
    <x v="0"/>
    <n v="78"/>
    <n v="8440"/>
    <x v="0"/>
    <s v="BP AMERICAN PRODUCTION COMPANY"/>
    <n v="2.57484"/>
    <n v="0.81713970000000002"/>
    <n v="129.19499999999999"/>
    <n v="1.3250439999999999"/>
    <n v="133.91202369999999"/>
    <n v="100.11729"/>
    <n v="34.255099999999999"/>
    <n v="0"/>
    <x v="1"/>
    <n v="1.6239600000000001"/>
    <n v="135.99635000000001"/>
    <n v="-7.7223476672002751E-3"/>
    <n v="8800.33"/>
    <n v="2.0900411999074258E-2"/>
    <n v="1.9227847723131675E-2"/>
    <n v="6.1020637088617163E-3"/>
    <n v="0.97467008856800652"/>
    <n v="0.73617630179045246"/>
    <n v="0.25188249537579499"/>
    <n v="1.1941202833752523E-2"/>
    <x v="0"/>
    <n v="54.2"/>
    <x v="0"/>
    <m/>
    <m/>
    <x v="0"/>
    <n v="13140"/>
    <x v="0"/>
    <x v="0"/>
    <m/>
    <x v="0"/>
    <x v="0"/>
    <x v="0"/>
    <n v="2.77"/>
    <x v="0"/>
    <x v="0"/>
    <x v="0"/>
    <x v="0"/>
    <x v="0"/>
    <x v="0"/>
    <x v="0"/>
    <x v="0"/>
    <x v="0"/>
    <x v="0"/>
    <x v="0"/>
    <x v="0"/>
    <x v="0"/>
    <m/>
    <x v="0"/>
    <x v="0"/>
    <x v="0"/>
    <x v="0"/>
    <x v="0"/>
    <m/>
    <n v="2004310"/>
    <x v="0"/>
    <s v="BP AMERICA"/>
    <m/>
    <m/>
    <d v="2004-03-11T00:00:00"/>
    <x v="5"/>
    <x v="2"/>
  </r>
  <r>
    <x v="1"/>
    <s v="T20N R094W S03 fLEWIS-MESAVERDE"/>
    <n v="3460"/>
    <x v="0"/>
    <x v="1"/>
    <s v="WAMSUTTER"/>
    <s v="SE SW"/>
    <n v="3"/>
    <n v="20"/>
    <n v="94"/>
    <n v="41.734169999999999"/>
    <n v="-107.97861"/>
    <s v="4903724275"/>
    <s v="CROOKS GAP ROAD 23"/>
    <x v="0"/>
    <x v="25"/>
    <m/>
    <m/>
    <m/>
    <x v="0"/>
    <s v="8496"/>
    <m/>
    <n v="10508"/>
    <n v="10502"/>
    <x v="1"/>
    <d v="2002-10-24T00:00:00"/>
    <n v="7.6"/>
    <x v="1"/>
    <n v="32"/>
    <n v="25.8"/>
    <n v="3230"/>
    <n v="105"/>
    <x v="1"/>
    <n v="5298"/>
    <n v="1402"/>
    <m/>
    <x v="0"/>
    <n v="37"/>
    <n v="12070"/>
    <x v="0"/>
    <s v="BP AMERICA PRODUCTION CO"/>
    <n v="1.5968"/>
    <n v="2.1230820000000001"/>
    <n v="140.505"/>
    <n v="2.6858999999999997"/>
    <n v="146.91078200000001"/>
    <n v="149.45658"/>
    <n v="22.978779999999997"/>
    <n v="0"/>
    <x v="1"/>
    <n v="0.77034000000000002"/>
    <n v="173.20570000000001"/>
    <n v="-8.2141718651025264E-2"/>
    <n v="10129.799999999999"/>
    <n v="-8.7397183758412267E-2"/>
    <n v="1.0869181814034588E-2"/>
    <n v="1.4451505676417949E-2"/>
    <n v="0.97467931250954742"/>
    <n v="0.86288488196404622"/>
    <n v="0.13266757387314618"/>
    <n v="4.447544162807575E-3"/>
    <x v="0"/>
    <n v="25.8"/>
    <x v="0"/>
    <m/>
    <m/>
    <x v="0"/>
    <n v="16610"/>
    <x v="0"/>
    <x v="0"/>
    <m/>
    <x v="0"/>
    <x v="0"/>
    <x v="0"/>
    <m/>
    <x v="0"/>
    <x v="0"/>
    <x v="0"/>
    <x v="0"/>
    <x v="0"/>
    <x v="0"/>
    <x v="0"/>
    <x v="0"/>
    <x v="0"/>
    <x v="0"/>
    <x v="0"/>
    <x v="0"/>
    <x v="0"/>
    <m/>
    <x v="0"/>
    <x v="0"/>
    <x v="0"/>
    <x v="0"/>
    <x v="0"/>
    <m/>
    <n v="20021024"/>
    <x v="0"/>
    <s v="BP AMERICA"/>
    <m/>
    <m/>
    <d v="2002-10-26T00:00:00"/>
    <x v="5"/>
    <x v="2"/>
  </r>
  <r>
    <x v="1"/>
    <s v="T20N R094W S04 fLEWIS-MESAVERDE"/>
    <n v="3453"/>
    <x v="0"/>
    <x v="1"/>
    <s v="WAMSUTTER"/>
    <s v="SE SW"/>
    <n v="4"/>
    <n v="20"/>
    <n v="94"/>
    <n v="41.733527000000002"/>
    <n v="-107.998631"/>
    <s v="4903723747"/>
    <s v="CROOKS GAP ROAD 10"/>
    <x v="0"/>
    <x v="25"/>
    <m/>
    <m/>
    <m/>
    <x v="0"/>
    <s v="8127"/>
    <m/>
    <n v="10354"/>
    <n v="10301"/>
    <x v="1"/>
    <d v="2002-10-29T00:00:00"/>
    <n v="7.94"/>
    <x v="1"/>
    <n v="9.33"/>
    <n v="3.63"/>
    <n v="2940"/>
    <n v="47"/>
    <x v="1"/>
    <n v="3799"/>
    <n v="1536"/>
    <m/>
    <x v="0"/>
    <n v="36"/>
    <n v="7716"/>
    <x v="0"/>
    <s v="BP AMERICA PRODUCTION CO"/>
    <n v="0.46556700000000001"/>
    <n v="0.2987127"/>
    <n v="127.89"/>
    <n v="1.2022599999999999"/>
    <n v="129.85653969999998"/>
    <n v="107.16978999999999"/>
    <n v="25.175039999999996"/>
    <n v="0"/>
    <x v="1"/>
    <n v="0.74952000000000008"/>
    <n v="133.09434999999999"/>
    <n v="-1.2313365068640829E-2"/>
    <n v="8370.9599999999991"/>
    <n v="4.0713720926762988E-2"/>
    <n v="3.5852410750784858E-3"/>
    <n v="2.3003285062893142E-3"/>
    <n v="0.99411443041863212"/>
    <n v="0.80521667523828022"/>
    <n v="0.18915183101311211"/>
    <n v="5.6314937486076615E-3"/>
    <x v="0"/>
    <m/>
    <x v="0"/>
    <m/>
    <m/>
    <x v="0"/>
    <n v="11600"/>
    <x v="0"/>
    <x v="0"/>
    <m/>
    <x v="0"/>
    <x v="0"/>
    <x v="0"/>
    <m/>
    <x v="0"/>
    <x v="0"/>
    <x v="0"/>
    <x v="0"/>
    <x v="0"/>
    <x v="0"/>
    <x v="0"/>
    <x v="0"/>
    <x v="0"/>
    <x v="0"/>
    <x v="0"/>
    <x v="0"/>
    <x v="0"/>
    <m/>
    <x v="0"/>
    <x v="0"/>
    <x v="0"/>
    <x v="0"/>
    <x v="0"/>
    <m/>
    <n v="20021029"/>
    <x v="0"/>
    <s v="BP AMERICA"/>
    <m/>
    <m/>
    <d v="2002-11-01T00:00:00"/>
    <x v="5"/>
    <x v="2"/>
  </r>
  <r>
    <x v="1"/>
    <s v="T20N R094W S05 fLEWIS-MESAVERDE"/>
    <n v="4253"/>
    <x v="0"/>
    <x v="1"/>
    <s v="WC"/>
    <s v="NW SE"/>
    <n v="5"/>
    <n v="20"/>
    <n v="94"/>
    <n v="41.737884000000001"/>
    <n v="-108.013552"/>
    <s v="4903725367"/>
    <s v="C.G. ROAD UNIT 05-03"/>
    <x v="0"/>
    <x v="25"/>
    <m/>
    <m/>
    <m/>
    <x v="0"/>
    <s v="8669"/>
    <m/>
    <n v="10309"/>
    <n v="10280"/>
    <x v="1"/>
    <d v="2003-10-28T00:00:00"/>
    <n v="7.08"/>
    <x v="1"/>
    <n v="0.55000000000000004"/>
    <m/>
    <n v="1029"/>
    <n v="514"/>
    <x v="1"/>
    <n v="1600"/>
    <n v="825"/>
    <m/>
    <x v="0"/>
    <n v="68"/>
    <n v="3824"/>
    <x v="0"/>
    <s v="BP AMERICAN PRODUCTION COMPANY"/>
    <n v="2.7445000000000001E-2"/>
    <n v="0"/>
    <n v="44.761499999999998"/>
    <n v="13.148119999999999"/>
    <n v="57.937064999999997"/>
    <n v="45.135999999999996"/>
    <n v="13.521749999999999"/>
    <n v="0"/>
    <x v="1"/>
    <n v="1.4157600000000001"/>
    <n v="60.073509999999992"/>
    <n v="-1.8103843659773668E-2"/>
    <n v="4036.55"/>
    <n v="2.7040092614384514E-2"/>
    <n v="4.7370366448490277E-4"/>
    <n v="0"/>
    <n v="0.99952629633551504"/>
    <n v="0.75134614241784781"/>
    <n v="0.22508673123977607"/>
    <n v="2.3567126342376205E-2"/>
    <x v="0"/>
    <n v="19"/>
    <x v="0"/>
    <m/>
    <m/>
    <x v="0"/>
    <n v="6080"/>
    <x v="0"/>
    <x v="0"/>
    <m/>
    <x v="0"/>
    <x v="0"/>
    <x v="0"/>
    <m/>
    <x v="0"/>
    <x v="0"/>
    <x v="0"/>
    <x v="0"/>
    <x v="0"/>
    <x v="0"/>
    <x v="0"/>
    <x v="0"/>
    <x v="0"/>
    <x v="0"/>
    <x v="0"/>
    <x v="0"/>
    <x v="0"/>
    <m/>
    <x v="0"/>
    <x v="0"/>
    <x v="0"/>
    <x v="0"/>
    <x v="0"/>
    <m/>
    <n v="20031028"/>
    <x v="0"/>
    <s v="BP AMERICA"/>
    <m/>
    <m/>
    <d v="2003-10-29T00:00:00"/>
    <x v="5"/>
    <x v="2"/>
  </r>
  <r>
    <x v="1"/>
    <s v="T20N R094W S09 fLEWIS-MESAVERDE"/>
    <n v="5056"/>
    <x v="0"/>
    <x v="1"/>
    <s v="WAMSUTTER"/>
    <s v="NE NE"/>
    <n v="9"/>
    <n v="20"/>
    <n v="94"/>
    <n v="41.729348000000002"/>
    <n v="-107.98853699999999"/>
    <s v="4903725891"/>
    <s v="9-2 CG ROAD UNIT"/>
    <x v="0"/>
    <x v="25"/>
    <m/>
    <m/>
    <n v="1571"/>
    <x v="0"/>
    <n v="8820"/>
    <n v="10391"/>
    <n v="10438"/>
    <m/>
    <x v="1"/>
    <d v="2005-03-15T00:00:00"/>
    <n v="6.76"/>
    <x v="1"/>
    <n v="43.4"/>
    <n v="13.2"/>
    <n v="4920"/>
    <n v="83.4"/>
    <x v="1"/>
    <n v="8350"/>
    <n v="1320"/>
    <n v="0"/>
    <x v="1"/>
    <n v="23"/>
    <n v="14800"/>
    <x v="0"/>
    <s v="BP AMERICA PRODUCTION COMPANY"/>
    <n v="2.1656599999999999"/>
    <n v="1.086228"/>
    <n v="214.02"/>
    <n v="2.133372"/>
    <n v="219.40526"/>
    <n v="235.55349999999999"/>
    <n v="21.634799999999998"/>
    <n v="0"/>
    <x v="1"/>
    <n v="0.47886000000000006"/>
    <n v="257.66715999999997"/>
    <n v="-8.0201450337456043E-2"/>
    <n v="14753"/>
    <n v="-1.5903630765066153E-3"/>
    <n v="9.8705928928048484E-3"/>
    <n v="4.9507837688121063E-3"/>
    <n v="0.98517862333838302"/>
    <n v="0.914177421756036"/>
    <n v="8.3964134195448112E-2"/>
    <n v="1.8584440485159232E-3"/>
    <x v="1"/>
    <n v="6.1"/>
    <x v="1"/>
    <n v="0"/>
    <n v="0"/>
    <x v="1"/>
    <n v="25400"/>
    <x v="2"/>
    <x v="1"/>
    <n v="0"/>
    <x v="1"/>
    <x v="1"/>
    <x v="1"/>
    <n v="0"/>
    <x v="1"/>
    <x v="3"/>
    <x v="1"/>
    <x v="1"/>
    <x v="0"/>
    <x v="0"/>
    <x v="0"/>
    <x v="0"/>
    <x v="0"/>
    <x v="0"/>
    <x v="0"/>
    <x v="0"/>
    <x v="0"/>
    <m/>
    <x v="0"/>
    <x v="0"/>
    <x v="0"/>
    <x v="0"/>
    <x v="0"/>
    <m/>
    <n v="20050315"/>
    <x v="0"/>
    <s v="BP ID No CGRD9-2"/>
    <m/>
    <s v="8820-10391"/>
    <d v="2005-03-17T00:00:00"/>
    <x v="5"/>
    <x v="2"/>
  </r>
  <r>
    <x v="1"/>
    <s v="T20N R094W S10 fLEWIS-MESAVERDE"/>
    <n v="3681"/>
    <x v="0"/>
    <x v="1"/>
    <s v="WAMSUTTER"/>
    <s v="SE NW"/>
    <n v="10"/>
    <n v="20"/>
    <n v="94"/>
    <n v="41.728099999999998"/>
    <n v="-107.981336"/>
    <s v="4903724391"/>
    <s v="CROOKS GAP ROAD 10-01"/>
    <x v="0"/>
    <x v="25"/>
    <m/>
    <m/>
    <m/>
    <x v="0"/>
    <s v="8878"/>
    <m/>
    <n v="10546"/>
    <n v="10544"/>
    <x v="1"/>
    <d v="2003-02-06T00:00:00"/>
    <n v="8.16"/>
    <x v="1"/>
    <n v="11.5"/>
    <n v="2.78"/>
    <n v="3260"/>
    <n v="28.96"/>
    <x v="1"/>
    <n v="4299"/>
    <n v="1681"/>
    <m/>
    <x v="0"/>
    <n v="26"/>
    <n v="9586"/>
    <x v="0"/>
    <s v="BP AMERICA PRODUCTION COMPANY"/>
    <n v="0.57384999999999997"/>
    <n v="0.2287662"/>
    <n v="141.81"/>
    <n v="0.74079680000000003"/>
    <n v="143.35341299999999"/>
    <n v="121.27479"/>
    <n v="27.551589999999997"/>
    <n v="0"/>
    <x v="1"/>
    <n v="0.54132000000000002"/>
    <n v="149.36770000000001"/>
    <n v="-2.0546133274643653E-2"/>
    <n v="9309.24"/>
    <n v="-1.4647075136383568E-2"/>
    <n v="4.0030438619553478E-3"/>
    <n v="1.5958196963193336E-3"/>
    <n v="0.99440113644172545"/>
    <n v="0.81192111815338919"/>
    <n v="0.18445480515533141"/>
    <n v="3.6240766912793059E-3"/>
    <x v="0"/>
    <n v="0.28999999999999998"/>
    <x v="0"/>
    <m/>
    <m/>
    <x v="0"/>
    <n v="14390"/>
    <x v="0"/>
    <x v="0"/>
    <m/>
    <x v="0"/>
    <x v="0"/>
    <x v="0"/>
    <n v="2.9"/>
    <x v="0"/>
    <x v="0"/>
    <x v="0"/>
    <x v="0"/>
    <x v="0"/>
    <x v="0"/>
    <x v="0"/>
    <x v="0"/>
    <x v="0"/>
    <x v="0"/>
    <x v="0"/>
    <x v="0"/>
    <x v="0"/>
    <m/>
    <x v="0"/>
    <x v="0"/>
    <x v="0"/>
    <x v="0"/>
    <x v="0"/>
    <m/>
    <n v="20030206"/>
    <x v="0"/>
    <s v="BP AMERICA"/>
    <m/>
    <m/>
    <d v="2003-02-08T00:00:00"/>
    <x v="5"/>
    <x v="2"/>
  </r>
  <r>
    <x v="1"/>
    <s v="T20N R094W S10 fLEWIS-MESAVERDE"/>
    <n v="3682"/>
    <x v="0"/>
    <x v="1"/>
    <s v="WAMSUTTER"/>
    <s v="C NE"/>
    <n v="10"/>
    <n v="20"/>
    <n v="94"/>
    <n v="41.728119999999997"/>
    <n v="-107.97237800000001"/>
    <s v="4903724520"/>
    <s v="CROOKS GAP ROAD 10-02"/>
    <x v="0"/>
    <x v="25"/>
    <m/>
    <m/>
    <m/>
    <x v="0"/>
    <s v="8886"/>
    <m/>
    <n v="10563"/>
    <m/>
    <x v="1"/>
    <d v="2003-02-06T00:00:00"/>
    <n v="8.34"/>
    <x v="1"/>
    <n v="20.100000000000001"/>
    <n v="2.78"/>
    <n v="2470"/>
    <n v="27.3"/>
    <x v="1"/>
    <n v="3049"/>
    <n v="1735"/>
    <n v="53"/>
    <x v="0"/>
    <n v="78"/>
    <n v="7630"/>
    <x v="0"/>
    <s v="BP AMERICA PRODUCTION COMPANY"/>
    <n v="1.00299"/>
    <n v="0.2287662"/>
    <n v="107.44499999999999"/>
    <n v="0.69833400000000001"/>
    <n v="109.3750902"/>
    <n v="86.012289999999993"/>
    <n v="28.436649999999997"/>
    <n v="1.7664899999999999"/>
    <x v="1"/>
    <n v="1.6239600000000001"/>
    <n v="117.83938999999999"/>
    <n v="-3.725246644733865E-2"/>
    <n v="7435.18"/>
    <n v="-1.2931806988034641E-2"/>
    <n v="9.170186723192298E-3"/>
    <n v="2.0915749608222951E-3"/>
    <n v="0.9887382383159854"/>
    <n v="0.72991119522937109"/>
    <n v="0.24131701632196159"/>
    <n v="1.3781130401302995E-2"/>
    <x v="0"/>
    <n v="4.45"/>
    <x v="0"/>
    <m/>
    <m/>
    <x v="0"/>
    <n v="11130"/>
    <x v="0"/>
    <x v="0"/>
    <m/>
    <x v="0"/>
    <x v="0"/>
    <x v="0"/>
    <n v="1.35"/>
    <x v="0"/>
    <x v="0"/>
    <x v="0"/>
    <x v="0"/>
    <x v="0"/>
    <x v="0"/>
    <x v="0"/>
    <x v="0"/>
    <x v="0"/>
    <x v="0"/>
    <x v="0"/>
    <x v="0"/>
    <x v="0"/>
    <m/>
    <x v="0"/>
    <x v="0"/>
    <x v="0"/>
    <x v="0"/>
    <x v="0"/>
    <m/>
    <n v="20030206"/>
    <x v="0"/>
    <s v="BP AMERICA"/>
    <m/>
    <m/>
    <d v="2003-02-08T00:00:00"/>
    <x v="5"/>
    <x v="2"/>
  </r>
  <r>
    <x v="1"/>
    <s v="T20N R094W S31 fLEWIS-MESAVERDE"/>
    <n v="3726"/>
    <x v="0"/>
    <x v="1"/>
    <s v="FREWEN"/>
    <s v="SE NE"/>
    <n v="31"/>
    <n v="20"/>
    <n v="94"/>
    <n v="41.667591000000002"/>
    <n v="-108.029669"/>
    <s v="4903725049"/>
    <s v="FREWEN 31-01"/>
    <x v="0"/>
    <x v="25"/>
    <m/>
    <m/>
    <m/>
    <x v="0"/>
    <s v="9620"/>
    <m/>
    <n v="9875"/>
    <n v="9863"/>
    <x v="1"/>
    <d v="2003-02-06T00:00:00"/>
    <n v="8.16"/>
    <x v="1"/>
    <n v="77"/>
    <n v="15.4"/>
    <n v="4520"/>
    <n v="51.3"/>
    <x v="1"/>
    <n v="6698"/>
    <n v="2268"/>
    <m/>
    <x v="0"/>
    <n v="7"/>
    <n v="13286"/>
    <x v="0"/>
    <s v="BP AMERICA PRODUCTION COMPANY"/>
    <n v="3.8422999999999998"/>
    <n v="1.267266"/>
    <n v="196.62"/>
    <n v="1.3122539999999998"/>
    <n v="203.04181999999997"/>
    <n v="188.95058"/>
    <n v="37.172519999999999"/>
    <n v="0"/>
    <x v="1"/>
    <n v="0.14574000000000001"/>
    <n v="226.26883999999998"/>
    <n v="-5.4103059076147819E-2"/>
    <n v="13636.7"/>
    <n v="1.3026182366553158E-2"/>
    <n v="1.8923687740781681E-2"/>
    <n v="6.2414038644846674E-3"/>
    <n v="0.97483490839473363"/>
    <n v="0.83507114810859517"/>
    <n v="0.16428475083003033"/>
    <n v="6.4410106137460213E-4"/>
    <x v="0"/>
    <n v="0.26"/>
    <x v="0"/>
    <m/>
    <m/>
    <x v="0"/>
    <n v="20700"/>
    <x v="0"/>
    <x v="0"/>
    <m/>
    <x v="0"/>
    <x v="0"/>
    <x v="0"/>
    <n v="30.8"/>
    <x v="0"/>
    <x v="0"/>
    <x v="0"/>
    <x v="0"/>
    <x v="0"/>
    <x v="0"/>
    <x v="0"/>
    <x v="0"/>
    <x v="0"/>
    <x v="0"/>
    <x v="0"/>
    <x v="0"/>
    <x v="0"/>
    <m/>
    <x v="0"/>
    <x v="0"/>
    <x v="0"/>
    <x v="0"/>
    <x v="0"/>
    <m/>
    <n v="20030206"/>
    <x v="0"/>
    <s v="BP AMERICA"/>
    <m/>
    <m/>
    <d v="2003-02-08T00:00:00"/>
    <x v="5"/>
    <x v="2"/>
  </r>
  <r>
    <x v="1"/>
    <s v="T20N R095W S05 fLEWIS-MESAVERDE"/>
    <n v="3518"/>
    <x v="0"/>
    <x v="1"/>
    <s v="WAMSUTTER"/>
    <s v="NE SE"/>
    <n v="5"/>
    <n v="20"/>
    <n v="95"/>
    <n v="41.737850000000002"/>
    <n v="-108.12576300000001"/>
    <s v="4903723698"/>
    <s v="FED DESERT 05-01"/>
    <x v="0"/>
    <x v="25"/>
    <m/>
    <m/>
    <m/>
    <x v="0"/>
    <s v="8190"/>
    <m/>
    <n v="9557"/>
    <n v="9513"/>
    <x v="1"/>
    <d v="2002-10-30T00:00:00"/>
    <n v="6.71"/>
    <x v="1"/>
    <n v="38.5"/>
    <m/>
    <n v="2640"/>
    <n v="26.1"/>
    <x v="1"/>
    <n v="4299"/>
    <n v="809"/>
    <m/>
    <x v="0"/>
    <n v="8"/>
    <n v="9130"/>
    <x v="0"/>
    <s v="BP AMERICA PRODUCTION CO"/>
    <n v="1.9211499999999999"/>
    <n v="0"/>
    <n v="114.84"/>
    <n v="0.66763799999999995"/>
    <n v="117.42878799999998"/>
    <n v="121.27479"/>
    <n v="13.259509999999999"/>
    <n v="0"/>
    <x v="1"/>
    <n v="0.16656000000000001"/>
    <n v="134.70086000000001"/>
    <n v="-6.8504724204430031E-2"/>
    <n v="7820.6"/>
    <n v="-7.7248003020542036E-2"/>
    <n v="1.6360127978158133E-2"/>
    <n v="0"/>
    <n v="0.98363987202184189"/>
    <n v="0.90032676851506366"/>
    <n v="9.8436713767083586E-2"/>
    <n v="1.2365177178527294E-3"/>
    <x v="0"/>
    <n v="61.3"/>
    <x v="0"/>
    <m/>
    <m/>
    <x v="0"/>
    <n v="11090"/>
    <x v="0"/>
    <x v="0"/>
    <m/>
    <x v="0"/>
    <x v="0"/>
    <x v="0"/>
    <m/>
    <x v="0"/>
    <x v="0"/>
    <x v="0"/>
    <x v="0"/>
    <x v="0"/>
    <x v="0"/>
    <x v="0"/>
    <x v="0"/>
    <x v="0"/>
    <x v="0"/>
    <x v="0"/>
    <x v="0"/>
    <x v="0"/>
    <m/>
    <x v="0"/>
    <x v="0"/>
    <x v="0"/>
    <x v="0"/>
    <x v="0"/>
    <m/>
    <n v="20021030"/>
    <x v="0"/>
    <s v="BP AMERICA"/>
    <m/>
    <m/>
    <d v="2002-11-01T00:00:00"/>
    <x v="5"/>
    <x v="2"/>
  </r>
  <r>
    <x v="1"/>
    <s v="T20N R095W S07 fLEWIS-MESAVERDE"/>
    <n v="4086"/>
    <x v="0"/>
    <x v="1"/>
    <s v="WAMSUTTER"/>
    <s v="SE NW"/>
    <n v="7"/>
    <n v="20"/>
    <n v="95"/>
    <n v="41.72428"/>
    <n v="-108.151465"/>
    <s v="4903725357"/>
    <s v="RED DESERT 07-05"/>
    <x v="0"/>
    <x v="25"/>
    <m/>
    <m/>
    <s v=""/>
    <x v="0"/>
    <m/>
    <m/>
    <n v="9463"/>
    <m/>
    <x v="1"/>
    <d v="2003-06-06T00:00:00"/>
    <n v="8.1300000000000008"/>
    <x v="1"/>
    <n v="20.3"/>
    <n v="5.09"/>
    <n v="2661"/>
    <n v="38.6"/>
    <x v="1"/>
    <n v="3149"/>
    <n v="2260"/>
    <m/>
    <x v="0"/>
    <n v="21"/>
    <n v="8116"/>
    <x v="0"/>
    <s v="BP AMERICA PRODUCTION CO"/>
    <n v="1.0129699999999999"/>
    <n v="0.41885610000000001"/>
    <n v="115.75349999999999"/>
    <n v="0.98738799999999993"/>
    <n v="118.17271409999998"/>
    <n v="88.833289999999991"/>
    <n v="37.041399999999996"/>
    <n v="0"/>
    <x v="1"/>
    <n v="0.43722000000000005"/>
    <n v="126.31190999999998"/>
    <n v="-3.3291238375264376E-2"/>
    <n v="8154.99"/>
    <n v="2.396289346868247E-3"/>
    <n v="8.5719449512076506E-3"/>
    <n v="3.5444400443029184E-3"/>
    <n v="0.98788361500448951"/>
    <n v="0.70328514547836385"/>
    <n v="0.29325342321242709"/>
    <n v="3.461431309209085E-3"/>
    <x v="0"/>
    <n v="1.7000000000000001E-2"/>
    <x v="0"/>
    <m/>
    <m/>
    <x v="0"/>
    <n v="11690"/>
    <x v="0"/>
    <x v="0"/>
    <m/>
    <x v="0"/>
    <x v="0"/>
    <x v="0"/>
    <n v="3.75"/>
    <x v="0"/>
    <x v="0"/>
    <x v="0"/>
    <x v="0"/>
    <x v="0"/>
    <x v="0"/>
    <x v="0"/>
    <x v="0"/>
    <x v="0"/>
    <x v="0"/>
    <x v="0"/>
    <x v="0"/>
    <x v="0"/>
    <m/>
    <x v="0"/>
    <x v="0"/>
    <x v="0"/>
    <x v="0"/>
    <x v="0"/>
    <m/>
    <n v="20030606"/>
    <x v="0"/>
    <s v="BP AMERICA"/>
    <m/>
    <m/>
    <d v="2003-06-08T00:00:00"/>
    <x v="5"/>
    <x v="2"/>
  </r>
  <r>
    <x v="1"/>
    <s v="T20N R095W S15 fLEWIS-MESAVERDE"/>
    <n v="4088"/>
    <x v="0"/>
    <x v="1"/>
    <s v="WC"/>
    <s v="SW SW"/>
    <n v="15"/>
    <n v="20"/>
    <n v="95"/>
    <n v="41.705710000000003"/>
    <n v="-108.097954"/>
    <s v="4903725235"/>
    <s v="RED DESERT 15-02"/>
    <x v="0"/>
    <x v="25"/>
    <m/>
    <m/>
    <m/>
    <x v="0"/>
    <s v="7564"/>
    <m/>
    <n v="9698"/>
    <n v="9695"/>
    <x v="1"/>
    <d v="2003-06-06T00:00:00"/>
    <n v="7.83"/>
    <x v="1"/>
    <n v="13.4"/>
    <n v="2.19"/>
    <n v="2761"/>
    <n v="22.4"/>
    <x v="1"/>
    <n v="3599"/>
    <n v="1352"/>
    <m/>
    <x v="0"/>
    <n v="10"/>
    <n v="7820"/>
    <x v="0"/>
    <s v="BP AMERICA PRODUCTION CO"/>
    <n v="0.66866000000000003"/>
    <n v="0.18021509999999999"/>
    <n v="120.1035"/>
    <n v="0.57299199999999995"/>
    <n v="121.5253671"/>
    <n v="101.52779"/>
    <n v="22.159279999999999"/>
    <n v="0"/>
    <x v="1"/>
    <n v="0.20820000000000002"/>
    <n v="123.89527"/>
    <n v="-9.6564939607517615E-3"/>
    <n v="7759.99"/>
    <n v="-3.8517354632448559E-3"/>
    <n v="5.5022257159674116E-3"/>
    <n v="1.4829422391434192E-3"/>
    <n v="0.99301483204488916"/>
    <n v="0.8194646171722294"/>
    <n v="0.17885493126573759"/>
    <n v="1.680451562032998E-3"/>
    <x v="0"/>
    <n v="18.3"/>
    <x v="0"/>
    <m/>
    <m/>
    <x v="0"/>
    <n v="11720"/>
    <x v="0"/>
    <x v="0"/>
    <m/>
    <x v="0"/>
    <x v="0"/>
    <x v="0"/>
    <n v="0.6"/>
    <x v="0"/>
    <x v="0"/>
    <x v="0"/>
    <x v="0"/>
    <x v="0"/>
    <x v="0"/>
    <x v="0"/>
    <x v="0"/>
    <x v="0"/>
    <x v="0"/>
    <x v="0"/>
    <x v="0"/>
    <x v="0"/>
    <m/>
    <x v="0"/>
    <x v="0"/>
    <x v="0"/>
    <x v="0"/>
    <x v="0"/>
    <m/>
    <n v="20030606"/>
    <x v="0"/>
    <s v="BP AMERICA"/>
    <m/>
    <m/>
    <d v="2003-06-08T00:00:00"/>
    <x v="5"/>
    <x v="2"/>
  </r>
  <r>
    <x v="1"/>
    <s v="T20N R096W S01 fLEWIS-MESAVERDE"/>
    <n v="3734"/>
    <x v="0"/>
    <x v="1"/>
    <s v="WAMSUTTER"/>
    <s v="SE SE"/>
    <n v="1"/>
    <n v="20"/>
    <n v="96"/>
    <n v="41.733840000000001"/>
    <n v="-108.165792"/>
    <s v="4903724388"/>
    <s v="RED WASH 01-01"/>
    <x v="0"/>
    <x v="25"/>
    <m/>
    <m/>
    <m/>
    <x v="0"/>
    <s v="7230"/>
    <m/>
    <n v="9286"/>
    <n v="9295"/>
    <x v="1"/>
    <d v="2003-02-13T00:00:00"/>
    <n v="8.1"/>
    <x v="1"/>
    <n v="27"/>
    <n v="3.04"/>
    <n v="2780"/>
    <n v="19.899999999999999"/>
    <x v="1"/>
    <n v="2999"/>
    <n v="2322"/>
    <m/>
    <x v="0"/>
    <n v="37"/>
    <n v="8632"/>
    <x v="0"/>
    <s v="BP AMERICA PRODUCTION COMPANY"/>
    <n v="1.3472999999999999"/>
    <n v="0.25016159999999998"/>
    <n v="120.93"/>
    <n v="0.50904199999999988"/>
    <n v="123.03650359999999"/>
    <n v="84.601789999999994"/>
    <n v="38.057579999999994"/>
    <n v="0"/>
    <x v="1"/>
    <n v="0.77034000000000002"/>
    <n v="123.42971"/>
    <n v="-1.5953764788149082E-3"/>
    <n v="8187.94"/>
    <n v="-2.6400807612868976E-2"/>
    <n v="1.0950408704559449E-2"/>
    <n v="2.033230729745802E-3"/>
    <n v="0.98701636056569475"/>
    <n v="0.68542484625460109"/>
    <n v="0.30833403076131344"/>
    <n v="6.2411229840854364E-3"/>
    <x v="0"/>
    <n v="0.32"/>
    <x v="0"/>
    <m/>
    <m/>
    <x v="0"/>
    <n v="12080"/>
    <x v="0"/>
    <x v="0"/>
    <m/>
    <x v="0"/>
    <x v="0"/>
    <x v="0"/>
    <n v="2.72"/>
    <x v="0"/>
    <x v="0"/>
    <x v="0"/>
    <x v="0"/>
    <x v="0"/>
    <x v="0"/>
    <x v="0"/>
    <x v="0"/>
    <x v="0"/>
    <x v="0"/>
    <x v="0"/>
    <x v="0"/>
    <x v="0"/>
    <m/>
    <x v="0"/>
    <x v="0"/>
    <x v="0"/>
    <x v="0"/>
    <x v="0"/>
    <m/>
    <n v="20030213"/>
    <x v="0"/>
    <s v="BP AMERICA"/>
    <m/>
    <m/>
    <d v="2003-02-15T00:00:00"/>
    <x v="5"/>
    <x v="2"/>
  </r>
  <r>
    <x v="1"/>
    <s v="T20N R096W S02 fLEWIS-MESAVERDE"/>
    <n v="3813"/>
    <x v="0"/>
    <x v="1"/>
    <s v="WAMSUTTER"/>
    <s v="SE NE"/>
    <n v="2"/>
    <n v="20"/>
    <n v="96"/>
    <n v="41.738329999999998"/>
    <n v="-108.185"/>
    <s v="4903724378"/>
    <s v="GANDY DANCER 1"/>
    <x v="0"/>
    <x v="25"/>
    <m/>
    <m/>
    <m/>
    <x v="0"/>
    <s v="7789"/>
    <m/>
    <n v="11889"/>
    <n v="11843"/>
    <x v="2"/>
    <d v="2001-05-15T00:00:00"/>
    <n v="7.41"/>
    <x v="1"/>
    <n v="289"/>
    <n v="126"/>
    <n v="8652"/>
    <m/>
    <x v="1"/>
    <n v="13200"/>
    <n v="1854"/>
    <m/>
    <x v="0"/>
    <m/>
    <n v="24125"/>
    <x v="0"/>
    <s v="YATES PETROLEUM"/>
    <n v="14.421099999999999"/>
    <n v="10.368539999999999"/>
    <n v="376.36199999999997"/>
    <n v="0"/>
    <n v="401.15163999999999"/>
    <n v="372.37200000000001"/>
    <n v="30.387059999999998"/>
    <n v="0"/>
    <x v="1"/>
    <n v="0"/>
    <n v="402.75906000000003"/>
    <n v="-1.9995006908106179E-3"/>
    <n v="24121"/>
    <n v="-8.290842764166977E-5"/>
    <n v="3.5949248518590125E-2"/>
    <n v="2.5846934092055563E-2"/>
    <n v="0.93820381738935421"/>
    <n v="0.92455275866419984"/>
    <n v="7.5447241335800108E-2"/>
    <n v="0"/>
    <x v="0"/>
    <n v="4"/>
    <x v="0"/>
    <m/>
    <n v="0.3"/>
    <x v="0"/>
    <m/>
    <x v="0"/>
    <x v="0"/>
    <m/>
    <x v="0"/>
    <x v="0"/>
    <x v="0"/>
    <m/>
    <x v="0"/>
    <x v="0"/>
    <x v="0"/>
    <x v="0"/>
    <x v="0"/>
    <x v="0"/>
    <x v="0"/>
    <x v="0"/>
    <x v="0"/>
    <x v="0"/>
    <x v="0"/>
    <x v="0"/>
    <x v="0"/>
    <m/>
    <x v="0"/>
    <x v="0"/>
    <x v="0"/>
    <x v="0"/>
    <x v="0"/>
    <s v="PRODUCED WATER"/>
    <n v="20010515"/>
    <x v="0"/>
    <s v="BJ SERVICES ROCK SPRINGS"/>
    <m/>
    <m/>
    <d v="2001-05-17T00:00:00"/>
    <x v="5"/>
    <x v="2"/>
  </r>
  <r>
    <x v="1"/>
    <s v="T20N R096W S03 fLEWIS-MESAVERDE"/>
    <n v="3736"/>
    <x v="0"/>
    <x v="1"/>
    <s v="WC"/>
    <s v="SE SE"/>
    <n v="3"/>
    <n v="20"/>
    <n v="96"/>
    <n v="41.734569999999998"/>
    <n v="-108.203739"/>
    <s v="4903724519"/>
    <s v="RED WASH 03-01"/>
    <x v="0"/>
    <x v="25"/>
    <m/>
    <m/>
    <m/>
    <x v="0"/>
    <s v="7150"/>
    <m/>
    <n v="9129"/>
    <n v="9127"/>
    <x v="1"/>
    <d v="2003-01-29T00:00:00"/>
    <n v="8.18"/>
    <x v="1"/>
    <n v="19.2"/>
    <n v="1.84"/>
    <n v="2570"/>
    <n v="11.2"/>
    <x v="1"/>
    <n v="2549"/>
    <n v="2882"/>
    <m/>
    <x v="0"/>
    <n v="29"/>
    <n v="8292"/>
    <x v="0"/>
    <s v="BP AMERICA PRODUCTION COMPANY"/>
    <n v="0.95807999999999993"/>
    <n v="0.15141360000000001"/>
    <n v="111.795"/>
    <n v="0.28649599999999997"/>
    <n v="113.19098959999998"/>
    <n v="71.907290000000003"/>
    <n v="47.235979999999998"/>
    <n v="0"/>
    <x v="1"/>
    <n v="0.60378000000000009"/>
    <n v="119.74705"/>
    <n v="-2.814508274929271E-2"/>
    <n v="8062.24"/>
    <n v="-1.4048956111687258E-2"/>
    <n v="8.4642779728820398E-3"/>
    <n v="1.3376824474728335E-3"/>
    <n v="0.99019803957964514"/>
    <n v="0.60049320630445591"/>
    <n v="0.39446466530908275"/>
    <n v="5.042128386461296E-3"/>
    <x v="0"/>
    <n v="0.06"/>
    <x v="0"/>
    <m/>
    <m/>
    <x v="0"/>
    <n v="11430"/>
    <x v="0"/>
    <x v="0"/>
    <m/>
    <x v="0"/>
    <x v="0"/>
    <x v="0"/>
    <n v="2.11"/>
    <x v="0"/>
    <x v="0"/>
    <x v="0"/>
    <x v="0"/>
    <x v="0"/>
    <x v="0"/>
    <x v="0"/>
    <x v="0"/>
    <x v="0"/>
    <x v="0"/>
    <x v="0"/>
    <x v="0"/>
    <x v="0"/>
    <m/>
    <x v="0"/>
    <x v="0"/>
    <x v="0"/>
    <x v="0"/>
    <x v="0"/>
    <m/>
    <n v="20030129"/>
    <x v="0"/>
    <s v="BP AMERICA"/>
    <m/>
    <m/>
    <d v="2003-01-31T00:00:00"/>
    <x v="5"/>
    <x v="2"/>
  </r>
  <r>
    <x v="1"/>
    <s v="T20N R096W S12 fLEWIS-MESAVERDE"/>
    <n v="3808"/>
    <x v="0"/>
    <x v="1"/>
    <s v="WAMSUTTER"/>
    <s v="NE SW"/>
    <n v="12"/>
    <n v="20"/>
    <n v="96"/>
    <n v="41.720829999999999"/>
    <n v="-108.17444"/>
    <s v="4903724012"/>
    <s v="TIPTON 1"/>
    <x v="0"/>
    <x v="25"/>
    <m/>
    <m/>
    <m/>
    <x v="0"/>
    <s v="7133"/>
    <m/>
    <n v="9430"/>
    <n v="9240"/>
    <x v="2"/>
    <d v="2001-05-20T00:00:00"/>
    <n v="7.54"/>
    <x v="1"/>
    <n v="40"/>
    <n v="49"/>
    <n v="1594"/>
    <m/>
    <x v="1"/>
    <n v="1000"/>
    <n v="2806"/>
    <m/>
    <x v="0"/>
    <n v="75"/>
    <n v="5568"/>
    <x v="0"/>
    <s v="YATES PETROLEUM"/>
    <n v="1.996"/>
    <n v="4.0322100000000001"/>
    <n v="69.338999999999999"/>
    <n v="0"/>
    <n v="75.36721"/>
    <n v="28.21"/>
    <n v="45.990339999999996"/>
    <n v="0"/>
    <x v="1"/>
    <n v="1.5615000000000001"/>
    <n v="75.761839999999992"/>
    <n v="-2.611212073390207E-3"/>
    <n v="5564"/>
    <n v="-3.5932446999640676E-4"/>
    <n v="2.6483665774545719E-2"/>
    <n v="5.3500852691774049E-2"/>
    <n v="0.92001548153368018"/>
    <n v="0.37235104110459832"/>
    <n v="0.60703831902709859"/>
    <n v="2.0610639868303096E-2"/>
    <x v="0"/>
    <n v="4"/>
    <x v="0"/>
    <m/>
    <n v="2"/>
    <x v="0"/>
    <m/>
    <x v="0"/>
    <x v="0"/>
    <m/>
    <x v="0"/>
    <x v="0"/>
    <x v="0"/>
    <m/>
    <x v="0"/>
    <x v="0"/>
    <x v="0"/>
    <x v="0"/>
    <x v="0"/>
    <x v="0"/>
    <x v="0"/>
    <x v="0"/>
    <x v="0"/>
    <x v="0"/>
    <x v="0"/>
    <x v="0"/>
    <x v="0"/>
    <m/>
    <x v="0"/>
    <x v="0"/>
    <x v="0"/>
    <x v="0"/>
    <x v="0"/>
    <s v="PRODUCED WATER"/>
    <n v="20010520"/>
    <x v="0"/>
    <s v="BJ SERVICES ROCK SPRINGS"/>
    <m/>
    <m/>
    <d v="2001-05-22T00:00:00"/>
    <x v="5"/>
    <x v="2"/>
  </r>
  <r>
    <x v="1"/>
    <s v="T20N R096W S14 fLEWIS-MESAVERDE"/>
    <m/>
    <x v="1"/>
    <x v="3"/>
    <s v="WILDCAT"/>
    <s v="SW NE"/>
    <n v="14"/>
    <n v="20"/>
    <n v="96"/>
    <n v="41.712499999999999"/>
    <n v="-108.18583"/>
    <s v="4903724315"/>
    <s v="TRESTLE #1"/>
    <x v="0"/>
    <x v="25"/>
    <m/>
    <m/>
    <m/>
    <x v="0"/>
    <m/>
    <m/>
    <n v="11320"/>
    <n v="9200"/>
    <x v="1"/>
    <d v="2001-05-16T00:00:00"/>
    <n v="8.41"/>
    <x v="0"/>
    <n v="192"/>
    <n v="58"/>
    <n v="5590"/>
    <m/>
    <x v="1"/>
    <n v="8400"/>
    <n v="1318"/>
    <m/>
    <x v="0"/>
    <m/>
    <n v="15560"/>
    <x v="0"/>
    <s v="YATES PETROLEUM"/>
    <n v="9.5808"/>
    <n v="4.7728200000000003"/>
    <n v="243.16499999999999"/>
    <n v="0"/>
    <n v="257.51862"/>
    <n v="236.964"/>
    <n v="21.60202"/>
    <n v="0"/>
    <x v="1"/>
    <n v="0"/>
    <n v="258.56601999999998"/>
    <n v="-2.029512058332102E-3"/>
    <n v="15558"/>
    <n v="-6.4271482743106877E-5"/>
    <n v="3.7204300023042994E-2"/>
    <n v="1.8533883103287834E-2"/>
    <n v="0.94426181687366917"/>
    <n v="0.91645452871185473"/>
    <n v="8.3545471288145295E-2"/>
    <n v="0"/>
    <x v="0"/>
    <n v="1"/>
    <x v="0"/>
    <m/>
    <n v="2.5000000000000001E-2"/>
    <x v="0"/>
    <m/>
    <x v="0"/>
    <x v="0"/>
    <m/>
    <x v="0"/>
    <x v="0"/>
    <x v="0"/>
    <m/>
    <x v="0"/>
    <x v="0"/>
    <x v="0"/>
    <x v="0"/>
    <x v="0"/>
    <x v="0"/>
    <x v="0"/>
    <x v="0"/>
    <x v="0"/>
    <x v="0"/>
    <x v="0"/>
    <x v="0"/>
    <x v="0"/>
    <m/>
    <x v="0"/>
    <x v="0"/>
    <x v="0"/>
    <x v="0"/>
    <x v="0"/>
    <s v="NO CARBOHYDRATES"/>
    <n v="19000101"/>
    <x v="0"/>
    <s v="BJ SERVICES ROCK SPRINGS"/>
    <m/>
    <m/>
    <d v="2001-05-17T00:00:00"/>
    <x v="5"/>
    <x v="2"/>
  </r>
  <r>
    <x v="1"/>
    <s v="T21N R093W S07 fLEWIS-MESAVERDE"/>
    <n v="4069"/>
    <x v="0"/>
    <x v="1"/>
    <s v="FIVE MILE GULCH"/>
    <s v="NW NW"/>
    <n v="7"/>
    <n v="21"/>
    <n v="93"/>
    <n v="41.819191000000004"/>
    <n v="-108.53486100000001"/>
    <s v="4903725272"/>
    <s v="FIVE MILE 07-02"/>
    <x v="0"/>
    <x v="25"/>
    <m/>
    <m/>
    <m/>
    <x v="0"/>
    <s v="9989"/>
    <m/>
    <m/>
    <m/>
    <x v="1"/>
    <d v="2003-06-11T00:00:00"/>
    <n v="7.87"/>
    <x v="1"/>
    <n v="12.7"/>
    <m/>
    <n v="3847"/>
    <n v="13.4"/>
    <x v="1"/>
    <n v="5698"/>
    <n v="1210"/>
    <m/>
    <x v="0"/>
    <n v="49"/>
    <n v="10608"/>
    <x v="0"/>
    <s v="BP AMERICA PRODUCTION CO"/>
    <n v="0.63373000000000002"/>
    <n v="0"/>
    <n v="167.34449999999998"/>
    <n v="0.34277199999999997"/>
    <n v="168.32100199999999"/>
    <n v="160.74057999999999"/>
    <n v="19.831899999999997"/>
    <n v="0"/>
    <x v="1"/>
    <n v="1.0201800000000001"/>
    <n v="181.59266"/>
    <n v="-3.7928379029681908E-2"/>
    <n v="10830.1"/>
    <n v="1.0360059893367433E-2"/>
    <n v="3.7650084806410554E-3"/>
    <n v="0"/>
    <n v="0.9962349915193589"/>
    <n v="0.88517112971416356"/>
    <n v="0.10921091193884157"/>
    <n v="5.6179583469948627E-3"/>
    <x v="0"/>
    <n v="3.5"/>
    <x v="0"/>
    <m/>
    <m/>
    <x v="0"/>
    <n v="17360"/>
    <x v="0"/>
    <x v="0"/>
    <m/>
    <x v="0"/>
    <x v="0"/>
    <x v="0"/>
    <n v="0.4"/>
    <x v="0"/>
    <x v="0"/>
    <x v="0"/>
    <x v="0"/>
    <x v="0"/>
    <x v="0"/>
    <x v="0"/>
    <x v="0"/>
    <x v="0"/>
    <x v="0"/>
    <x v="0"/>
    <x v="0"/>
    <x v="0"/>
    <m/>
    <x v="0"/>
    <x v="0"/>
    <x v="0"/>
    <x v="0"/>
    <x v="0"/>
    <m/>
    <n v="20030611"/>
    <x v="0"/>
    <s v="BP AMERICA"/>
    <m/>
    <m/>
    <d v="2003-06-13T00:00:00"/>
    <x v="5"/>
    <x v="2"/>
  </r>
  <r>
    <x v="1"/>
    <s v="T21N R093W S17 fLEWIS-MESAVERDE"/>
    <n v="5152"/>
    <x v="0"/>
    <x v="1"/>
    <s v="FIVE MILE GULCH"/>
    <s v="SE SW"/>
    <n v="17"/>
    <n v="21"/>
    <n v="93"/>
    <n v="41.787824999999998"/>
    <n v="-107.945128"/>
    <s v="4903725796"/>
    <s v="17-1 FIVE MILE GULCH"/>
    <x v="0"/>
    <x v="25"/>
    <m/>
    <m/>
    <n v="1429"/>
    <x v="0"/>
    <n v="9702"/>
    <n v="11131"/>
    <n v="11363"/>
    <n v="11346"/>
    <x v="1"/>
    <d v="2004-10-26T00:00:00"/>
    <n v="6.86"/>
    <x v="1"/>
    <n v="28.6"/>
    <n v="3.3"/>
    <n v="3080"/>
    <n v="49.4"/>
    <x v="1"/>
    <n v="3560"/>
    <n v="790"/>
    <n v="0"/>
    <x v="1"/>
    <n v="40.1"/>
    <n v="6170"/>
    <x v="0"/>
    <s v="BP AMERICA PRODUCTION COMPANY"/>
    <n v="1.4271400000000001"/>
    <n v="0.27155699999999999"/>
    <n v="133.97999999999999"/>
    <n v="1.263652"/>
    <n v="136.94234900000001"/>
    <n v="100.4276"/>
    <n v="12.948099999999998"/>
    <n v="0"/>
    <x v="1"/>
    <n v="0.83488200000000012"/>
    <n v="114.21058199999999"/>
    <n v="9.0509662417596948E-2"/>
    <n v="7551.4"/>
    <n v="0.10067485825061585"/>
    <n v="1.0421465751255661E-2"/>
    <n v="1.9830023508651804E-3"/>
    <n v="0.98759553189787908"/>
    <n v="0.87931957128105698"/>
    <n v="0.11337040555488982"/>
    <n v="7.3100231640532238E-3"/>
    <x v="1"/>
    <n v="1.3"/>
    <x v="1"/>
    <n v="0"/>
    <n v="0"/>
    <x v="1"/>
    <n v="13500"/>
    <x v="2"/>
    <x v="1"/>
    <n v="0"/>
    <x v="1"/>
    <x v="1"/>
    <x v="1"/>
    <n v="0"/>
    <x v="1"/>
    <x v="3"/>
    <x v="1"/>
    <x v="1"/>
    <x v="0"/>
    <x v="0"/>
    <x v="0"/>
    <x v="0"/>
    <x v="0"/>
    <x v="0"/>
    <x v="0"/>
    <x v="0"/>
    <x v="0"/>
    <m/>
    <x v="0"/>
    <x v="0"/>
    <x v="0"/>
    <x v="0"/>
    <x v="0"/>
    <m/>
    <n v="20041026"/>
    <x v="0"/>
    <s v="BP"/>
    <s v="8552"/>
    <s v="9702-11131"/>
    <d v="2004-10-28T00:00:00"/>
    <x v="5"/>
    <x v="2"/>
  </r>
  <r>
    <x v="1"/>
    <s v="T21N R093W S19 fLEWIS-MESAVERDE"/>
    <n v="3714"/>
    <x v="0"/>
    <x v="1"/>
    <s v="SIBERIA RIDGE"/>
    <s v="SE SW"/>
    <n v="19"/>
    <n v="21"/>
    <n v="93"/>
    <n v="41.773330000000001"/>
    <n v="-107.96388899999999"/>
    <s v="4903724072"/>
    <s v="FIVE MILE GULCH 19-01"/>
    <x v="0"/>
    <x v="25"/>
    <m/>
    <m/>
    <m/>
    <x v="0"/>
    <s v="9300"/>
    <m/>
    <n v="10970"/>
    <n v="10966"/>
    <x v="1"/>
    <d v="2003-02-20T00:00:00"/>
    <n v="8.34"/>
    <x v="1"/>
    <n v="13.2"/>
    <n v="3.04"/>
    <n v="2780"/>
    <n v="28.8"/>
    <x v="1"/>
    <n v="3599"/>
    <n v="1788"/>
    <n v="53.4"/>
    <x v="0"/>
    <n v="64"/>
    <n v="8110"/>
    <x v="0"/>
    <s v="BP AMERICA PRODUCTION COMPANY"/>
    <n v="0.65867999999999993"/>
    <n v="0.25016159999999998"/>
    <n v="120.93"/>
    <n v="0.73670400000000003"/>
    <n v="122.5755456"/>
    <n v="101.52779"/>
    <n v="29.305319999999998"/>
    <n v="1.7798219999999998"/>
    <x v="1"/>
    <n v="1.3324800000000001"/>
    <n v="133.945412"/>
    <n v="-4.4323343037450162E-2"/>
    <n v="8329.44"/>
    <n v="1.3348386563045973E-2"/>
    <n v="5.3736656588049478E-3"/>
    <n v="2.0408769039164691E-3"/>
    <n v="0.99258545743727855"/>
    <n v="0.75797885484871996"/>
    <n v="0.21878554526376759"/>
    <n v="9.9479331177091766E-3"/>
    <x v="0"/>
    <n v="1.2"/>
    <x v="0"/>
    <m/>
    <m/>
    <x v="0"/>
    <n v="12530"/>
    <x v="0"/>
    <x v="0"/>
    <m/>
    <x v="0"/>
    <x v="0"/>
    <x v="0"/>
    <m/>
    <x v="0"/>
    <x v="0"/>
    <x v="0"/>
    <x v="0"/>
    <x v="0"/>
    <x v="0"/>
    <x v="0"/>
    <x v="0"/>
    <x v="0"/>
    <x v="0"/>
    <x v="0"/>
    <x v="0"/>
    <x v="0"/>
    <m/>
    <x v="0"/>
    <x v="0"/>
    <x v="0"/>
    <x v="0"/>
    <x v="0"/>
    <m/>
    <n v="20030220"/>
    <x v="0"/>
    <s v="BP AMERICA"/>
    <m/>
    <m/>
    <d v="2003-02-22T00:00:00"/>
    <x v="5"/>
    <x v="2"/>
  </r>
  <r>
    <x v="1"/>
    <s v="T21N R093W S19 fLEWIS-MESAVERDE"/>
    <n v="4274"/>
    <x v="0"/>
    <x v="1"/>
    <s v="SIBERIA RIDGE"/>
    <s v="NW NW"/>
    <n v="19"/>
    <n v="21"/>
    <n v="93"/>
    <n v="41.780749999999998"/>
    <n v="-107.964534"/>
    <s v="4903725293"/>
    <s v="FIVE MILE GULCH 19-03"/>
    <x v="0"/>
    <x v="25"/>
    <m/>
    <m/>
    <m/>
    <x v="0"/>
    <s v="9377"/>
    <m/>
    <n v="10993"/>
    <n v="10972"/>
    <x v="1"/>
    <d v="2003-09-04T00:00:00"/>
    <n v="7.4"/>
    <x v="1"/>
    <n v="31"/>
    <n v="3.9"/>
    <n v="4020"/>
    <n v="11"/>
    <x v="1"/>
    <n v="6048"/>
    <n v="1608"/>
    <m/>
    <x v="0"/>
    <n v="38"/>
    <n v="12160"/>
    <x v="0"/>
    <s v="BP AMERICAN PRODUCTION COMPANY"/>
    <n v="1.5468999999999999"/>
    <n v="0.32093100000000002"/>
    <n v="174.87"/>
    <n v="0.28137999999999996"/>
    <n v="177.01921099999998"/>
    <n v="170.61408"/>
    <n v="26.355119999999996"/>
    <n v="0"/>
    <x v="1"/>
    <n v="0.79116000000000009"/>
    <n v="197.76035999999999"/>
    <n v="-5.5342261438257552E-2"/>
    <n v="11759.9"/>
    <n v="-1.672665855626488E-2"/>
    <n v="8.7385995636371921E-3"/>
    <n v="1.8129727174074912E-3"/>
    <n v="0.98944842771895536"/>
    <n v="0.86273143920247719"/>
    <n v="0.13326796128405105"/>
    <n v="4.0005995134717604E-3"/>
    <x v="0"/>
    <n v="0.54"/>
    <x v="0"/>
    <m/>
    <m/>
    <x v="0"/>
    <n v="19050"/>
    <x v="0"/>
    <x v="0"/>
    <m/>
    <x v="0"/>
    <x v="0"/>
    <x v="0"/>
    <n v="6"/>
    <x v="0"/>
    <x v="0"/>
    <x v="0"/>
    <x v="0"/>
    <x v="0"/>
    <x v="0"/>
    <x v="0"/>
    <x v="0"/>
    <x v="0"/>
    <x v="0"/>
    <x v="0"/>
    <x v="0"/>
    <x v="0"/>
    <m/>
    <x v="0"/>
    <x v="0"/>
    <x v="0"/>
    <x v="0"/>
    <x v="0"/>
    <m/>
    <n v="200394"/>
    <x v="0"/>
    <s v="BP AMERICA"/>
    <m/>
    <m/>
    <d v="2003-09-05T00:00:00"/>
    <x v="5"/>
    <x v="2"/>
  </r>
  <r>
    <x v="1"/>
    <s v="T21N R093W S19 fLEWIS-MESAVERDE"/>
    <n v="4070"/>
    <x v="0"/>
    <x v="1"/>
    <s v="SIBERIA RIDGE"/>
    <s v="SE SE"/>
    <n v="19"/>
    <n v="21"/>
    <n v="93"/>
    <n v="41.773215"/>
    <n v="-107.954581"/>
    <s v="4903725292"/>
    <s v="FIVE MILE GULCH 19-02"/>
    <x v="0"/>
    <x v="25"/>
    <m/>
    <m/>
    <s v=""/>
    <x v="0"/>
    <m/>
    <m/>
    <n v="11132"/>
    <m/>
    <x v="1"/>
    <d v="2003-06-11T00:00:00"/>
    <n v="6.92"/>
    <x v="1"/>
    <n v="18.2"/>
    <m/>
    <n v="1828"/>
    <n v="4.5"/>
    <x v="1"/>
    <n v="2449"/>
    <n v="769"/>
    <m/>
    <x v="0"/>
    <n v="64"/>
    <n v="5452"/>
    <x v="0"/>
    <s v="BP AMERICA PRODUCTION CO"/>
    <n v="0.90817999999999999"/>
    <n v="0"/>
    <n v="79.518000000000001"/>
    <n v="0.11510999999999999"/>
    <n v="80.541290000000004"/>
    <n v="69.086289999999991"/>
    <n v="12.603909999999999"/>
    <n v="0"/>
    <x v="1"/>
    <n v="1.3324800000000001"/>
    <n v="83.022679999999994"/>
    <n v="-1.5170761629226722E-2"/>
    <n v="5132.7"/>
    <n v="-3.0166183264523336E-2"/>
    <n v="1.1275955475756596E-2"/>
    <n v="0"/>
    <n v="0.98872404452424334"/>
    <n v="0.83213755566551206"/>
    <n v="0.15181285402976633"/>
    <n v="1.6049590304721556E-2"/>
    <x v="0"/>
    <n v="75.400000000000006"/>
    <x v="0"/>
    <m/>
    <m/>
    <x v="0"/>
    <n v="8450"/>
    <x v="0"/>
    <x v="0"/>
    <m/>
    <x v="0"/>
    <x v="0"/>
    <x v="0"/>
    <n v="1.6"/>
    <x v="0"/>
    <x v="0"/>
    <x v="0"/>
    <x v="0"/>
    <x v="0"/>
    <x v="0"/>
    <x v="0"/>
    <x v="0"/>
    <x v="0"/>
    <x v="0"/>
    <x v="0"/>
    <x v="0"/>
    <x v="0"/>
    <m/>
    <x v="0"/>
    <x v="0"/>
    <x v="0"/>
    <x v="0"/>
    <x v="0"/>
    <m/>
    <n v="20030611"/>
    <x v="0"/>
    <s v="BP AMERICA"/>
    <m/>
    <m/>
    <d v="2003-06-13T00:00:00"/>
    <x v="5"/>
    <x v="2"/>
  </r>
  <r>
    <x v="1"/>
    <s v="T21N R093W S29 fLEWIS-MESAVERDE"/>
    <n v="3715"/>
    <x v="0"/>
    <x v="1"/>
    <s v="FIVE MILE GULCH"/>
    <s v="SW SW"/>
    <n v="29"/>
    <n v="21"/>
    <n v="93"/>
    <n v="41.756740000000001"/>
    <n v="-107.94465"/>
    <s v="4903723488"/>
    <s v="FIVE MILE GULCH 29-01"/>
    <x v="0"/>
    <x v="25"/>
    <m/>
    <m/>
    <m/>
    <x v="0"/>
    <s v="9168"/>
    <m/>
    <n v="10830"/>
    <n v="10828"/>
    <x v="1"/>
    <d v="2003-02-07T00:00:00"/>
    <n v="8.1199999999999992"/>
    <x v="1"/>
    <n v="8.1300000000000008"/>
    <n v="3.45"/>
    <n v="2670"/>
    <n v="15.1"/>
    <x v="1"/>
    <n v="3549"/>
    <n v="1975"/>
    <m/>
    <x v="0"/>
    <n v="46"/>
    <n v="8436"/>
    <x v="0"/>
    <s v="BP AMERICA PRODUCTION COMPANY"/>
    <n v="0.40568700000000002"/>
    <n v="0.2839005"/>
    <n v="116.145"/>
    <n v="0.38625799999999999"/>
    <n v="117.2208455"/>
    <n v="100.11729"/>
    <n v="32.370249999999999"/>
    <n v="0"/>
    <x v="1"/>
    <n v="0.95772000000000013"/>
    <n v="133.44525999999999"/>
    <n v="-6.4725202745849475E-2"/>
    <n v="8266.68"/>
    <n v="-1.0137295332246065E-2"/>
    <n v="3.4608776132739978E-3"/>
    <n v="2.4219284444591386E-3"/>
    <n v="0.99411719394226683"/>
    <n v="0.75024987774013108"/>
    <n v="0.24257324688789997"/>
    <n v="7.1768753719690017E-3"/>
    <x v="0"/>
    <n v="17.7"/>
    <x v="0"/>
    <m/>
    <m/>
    <x v="0"/>
    <n v="11080"/>
    <x v="0"/>
    <x v="0"/>
    <m/>
    <x v="0"/>
    <x v="0"/>
    <x v="0"/>
    <n v="5.86"/>
    <x v="0"/>
    <x v="0"/>
    <x v="0"/>
    <x v="0"/>
    <x v="0"/>
    <x v="0"/>
    <x v="0"/>
    <x v="0"/>
    <x v="0"/>
    <x v="0"/>
    <x v="0"/>
    <x v="0"/>
    <x v="0"/>
    <m/>
    <x v="0"/>
    <x v="0"/>
    <x v="0"/>
    <x v="0"/>
    <x v="0"/>
    <m/>
    <n v="20030207"/>
    <x v="0"/>
    <s v="BP AMERICA"/>
    <m/>
    <m/>
    <d v="2003-02-09T00:00:00"/>
    <x v="5"/>
    <x v="2"/>
  </r>
  <r>
    <x v="1"/>
    <s v="T21N R093W S30 fLEWIS-MESAVERDE"/>
    <n v="3845"/>
    <x v="0"/>
    <x v="1"/>
    <s v="WAMSUTTER"/>
    <s v="C NW"/>
    <n v="30"/>
    <n v="21"/>
    <n v="93"/>
    <n v="41.766550000000002"/>
    <n v="-107.96439700000001"/>
    <s v="4903724627"/>
    <s v="FIVE MILE DITCH 6-30"/>
    <x v="0"/>
    <x v="25"/>
    <m/>
    <m/>
    <m/>
    <x v="0"/>
    <s v="9168"/>
    <m/>
    <n v="10900"/>
    <n v="10760"/>
    <x v="1"/>
    <d v="2003-02-13T00:00:00"/>
    <n v="8.36"/>
    <x v="1"/>
    <n v="14"/>
    <n v="2.8"/>
    <n v="2230"/>
    <n v="85.1"/>
    <x v="1"/>
    <n v="2640"/>
    <n v="1310"/>
    <n v="16.899999999999999"/>
    <x v="0"/>
    <n v="121"/>
    <n v="6310"/>
    <x v="0"/>
    <s v="DEVON ENERGY"/>
    <n v="0.6986"/>
    <n v="0.23041199999999998"/>
    <n v="97.004999999999995"/>
    <n v="2.1768579999999997"/>
    <n v="100.11086999999999"/>
    <n v="74.474400000000003"/>
    <n v="21.470899999999997"/>
    <n v="0.56327699999999992"/>
    <x v="1"/>
    <n v="2.5192200000000002"/>
    <n v="99.027797000000007"/>
    <n v="5.4387880380859666E-3"/>
    <n v="6419.8"/>
    <n v="8.6254300931671579E-3"/>
    <n v="6.9782631995906142E-3"/>
    <n v="2.3015682512798059E-3"/>
    <n v="0.99072016854912959"/>
    <n v="0.75205550619287231"/>
    <n v="0.21681690041029586"/>
    <n v="2.5439523813702531E-2"/>
    <x v="0"/>
    <m/>
    <x v="0"/>
    <n v="5423"/>
    <n v="1.3620000000000001"/>
    <x v="2"/>
    <m/>
    <x v="0"/>
    <x v="0"/>
    <m/>
    <x v="0"/>
    <x v="0"/>
    <x v="0"/>
    <m/>
    <x v="0"/>
    <x v="0"/>
    <x v="0"/>
    <x v="0"/>
    <x v="0"/>
    <x v="0"/>
    <x v="0"/>
    <x v="0"/>
    <x v="0"/>
    <x v="0"/>
    <x v="0"/>
    <x v="0"/>
    <x v="0"/>
    <m/>
    <x v="0"/>
    <x v="0"/>
    <x v="0"/>
    <x v="0"/>
    <x v="0"/>
    <m/>
    <n v="20030213"/>
    <x v="0"/>
    <s v="ENERGY LABS CASPER ID No C03020526-011"/>
    <m/>
    <m/>
    <d v="2003-02-20T00:00:00"/>
    <x v="5"/>
    <x v="2"/>
  </r>
  <r>
    <x v="1"/>
    <s v="T21N R093W S31 fLEWIS-MESAVERDE"/>
    <n v="3716"/>
    <x v="0"/>
    <x v="1"/>
    <s v="FIVE MILE GULCH"/>
    <s v="C SE"/>
    <n v="31"/>
    <n v="21"/>
    <n v="93"/>
    <n v="41.744770000000003"/>
    <n v="-107.9547"/>
    <s v="4903724574"/>
    <s v="FIVE MILE GULCH 31-04"/>
    <x v="0"/>
    <x v="25"/>
    <m/>
    <m/>
    <m/>
    <x v="0"/>
    <s v="9106"/>
    <m/>
    <n v="10799"/>
    <n v="10797"/>
    <x v="1"/>
    <d v="2003-02-12T00:00:00"/>
    <n v="8.31"/>
    <x v="1"/>
    <n v="34.5"/>
    <n v="0"/>
    <n v="2890"/>
    <n v="29.3"/>
    <x v="1"/>
    <n v="3949"/>
    <n v="2268"/>
    <n v="53.4"/>
    <x v="0"/>
    <n v="30"/>
    <n v="9168"/>
    <x v="0"/>
    <s v="BP AMERICA PRODUCTION COMPANY"/>
    <n v="1.7215499999999999"/>
    <n v="0"/>
    <n v="125.715"/>
    <n v="0.74949399999999999"/>
    <n v="128.18604399999998"/>
    <n v="111.40128999999999"/>
    <n v="37.172519999999999"/>
    <n v="1.7798219999999998"/>
    <x v="1"/>
    <n v="0.62460000000000004"/>
    <n v="150.97823199999996"/>
    <n v="-8.164435767562174E-2"/>
    <n v="9254.2000000000007"/>
    <n v="4.6791371280302529E-3"/>
    <n v="1.3430089160096088E-2"/>
    <n v="0"/>
    <n v="0.98656991083990397"/>
    <n v="0.73786325700250632"/>
    <n v="0.24621112267363157"/>
    <n v="4.1370202295122928E-3"/>
    <x v="0"/>
    <n v="0"/>
    <x v="0"/>
    <m/>
    <m/>
    <x v="0"/>
    <n v="13510"/>
    <x v="0"/>
    <x v="0"/>
    <m/>
    <x v="0"/>
    <x v="0"/>
    <x v="0"/>
    <n v="11"/>
    <x v="0"/>
    <x v="0"/>
    <x v="0"/>
    <x v="0"/>
    <x v="0"/>
    <x v="0"/>
    <x v="0"/>
    <x v="0"/>
    <x v="0"/>
    <x v="0"/>
    <x v="0"/>
    <x v="0"/>
    <x v="0"/>
    <m/>
    <x v="0"/>
    <x v="0"/>
    <x v="0"/>
    <x v="0"/>
    <x v="0"/>
    <m/>
    <n v="20030212"/>
    <x v="0"/>
    <s v="BP AMERICA"/>
    <m/>
    <m/>
    <m/>
    <x v="5"/>
    <x v="2"/>
  </r>
  <r>
    <x v="1"/>
    <s v="T21N R094W S20 fLEWIS-MESAVERDE"/>
    <n v="3760"/>
    <x v="0"/>
    <x v="1"/>
    <s v="SIBERIA RIDGE"/>
    <s v="SE SE"/>
    <n v="20"/>
    <n v="21"/>
    <n v="94"/>
    <n v="41.773530000000001"/>
    <n v="-108.050894"/>
    <s v="4903724584"/>
    <s v="USA R #2"/>
    <x v="0"/>
    <x v="25"/>
    <m/>
    <m/>
    <m/>
    <x v="0"/>
    <s v="8502"/>
    <m/>
    <n v="10462"/>
    <n v="10360"/>
    <x v="1"/>
    <d v="2003-02-06T00:00:00"/>
    <n v="8.1"/>
    <x v="1"/>
    <n v="18.100000000000001"/>
    <n v="2.78"/>
    <n v="3620"/>
    <n v="44.7"/>
    <x v="1"/>
    <n v="5748"/>
    <n v="1361"/>
    <m/>
    <x v="0"/>
    <n v="12"/>
    <n v="12254"/>
    <x v="0"/>
    <s v="BP AMERICA PRODUCTION COMPANY"/>
    <n v="0.90319000000000005"/>
    <n v="0.2287662"/>
    <n v="157.47"/>
    <n v="1.1434260000000001"/>
    <n v="159.74538219999999"/>
    <n v="162.15108000000001"/>
    <n v="22.306789999999999"/>
    <n v="0"/>
    <x v="1"/>
    <n v="0.24984000000000001"/>
    <n v="184.70771000000002"/>
    <n v="-7.2469454811879386E-2"/>
    <n v="10806.58"/>
    <n v="-6.2765984203346142E-2"/>
    <n v="5.6539349529942159E-3"/>
    <n v="1.432067687024508E-3"/>
    <n v="0.99291399735998132"/>
    <n v="0.87787932620679443"/>
    <n v="0.12076805023461119"/>
    <n v="1.3526235585942783E-3"/>
    <x v="0"/>
    <n v="0.28999999999999998"/>
    <x v="0"/>
    <m/>
    <m/>
    <x v="0"/>
    <n v="16330"/>
    <x v="0"/>
    <x v="0"/>
    <m/>
    <x v="0"/>
    <x v="0"/>
    <x v="0"/>
    <n v="16.3"/>
    <x v="0"/>
    <x v="0"/>
    <x v="0"/>
    <x v="0"/>
    <x v="0"/>
    <x v="0"/>
    <x v="0"/>
    <x v="0"/>
    <x v="0"/>
    <x v="0"/>
    <x v="0"/>
    <x v="0"/>
    <x v="0"/>
    <m/>
    <x v="0"/>
    <x v="0"/>
    <x v="0"/>
    <x v="0"/>
    <x v="0"/>
    <m/>
    <n v="20030206"/>
    <x v="0"/>
    <s v="BP AMERICA"/>
    <m/>
    <m/>
    <d v="2003-02-08T00:00:00"/>
    <x v="5"/>
    <x v="2"/>
  </r>
  <r>
    <x v="1"/>
    <s v="T21N R094W S25 fLEWIS-MESAVERDE"/>
    <n v="3462"/>
    <x v="0"/>
    <x v="1"/>
    <s v="WAMSUTTER"/>
    <s v="SW SW"/>
    <n v="25"/>
    <n v="21"/>
    <n v="94"/>
    <n v="41.757150000000003"/>
    <n v="-107.9836"/>
    <s v="4903723486"/>
    <s v="CROOKS GAP ROAD 25-01"/>
    <x v="0"/>
    <x v="25"/>
    <m/>
    <m/>
    <m/>
    <x v="0"/>
    <s v="8999"/>
    <m/>
    <n v="11030"/>
    <n v="10580"/>
    <x v="1"/>
    <d v="2002-10-29T00:00:00"/>
    <n v="7.7"/>
    <x v="1"/>
    <n v="31"/>
    <n v="8.75"/>
    <n v="2660"/>
    <n v="15.7"/>
    <x v="1"/>
    <n v="4299"/>
    <n v="863"/>
    <m/>
    <x v="0"/>
    <n v="45"/>
    <n v="8606"/>
    <x v="0"/>
    <s v="BP AMERICA PRODUCTION CO"/>
    <n v="1.5468999999999999"/>
    <n v="0.7200375"/>
    <n v="115.71"/>
    <n v="0.40160599999999996"/>
    <n v="118.37854349999999"/>
    <n v="121.27479"/>
    <n v="14.144569999999998"/>
    <n v="0"/>
    <x v="1"/>
    <n v="0.93690000000000007"/>
    <n v="136.35625999999999"/>
    <n v="-7.0574245266018396E-2"/>
    <n v="7922.45"/>
    <n v="-4.1355965017893397E-2"/>
    <n v="1.3067401864088656E-2"/>
    <n v="6.0825000773894475E-3"/>
    <n v="0.98085009805852197"/>
    <n v="0.88939657042514952"/>
    <n v="0.10373245790108938"/>
    <n v="6.8709716737610739E-3"/>
    <x v="0"/>
    <n v="27.2"/>
    <x v="0"/>
    <m/>
    <m/>
    <x v="0"/>
    <n v="8410"/>
    <x v="0"/>
    <x v="0"/>
    <m/>
    <x v="0"/>
    <x v="0"/>
    <x v="0"/>
    <m/>
    <x v="0"/>
    <x v="0"/>
    <x v="0"/>
    <x v="0"/>
    <x v="0"/>
    <x v="0"/>
    <x v="0"/>
    <x v="0"/>
    <x v="0"/>
    <x v="0"/>
    <x v="0"/>
    <x v="0"/>
    <x v="0"/>
    <m/>
    <x v="0"/>
    <x v="0"/>
    <x v="0"/>
    <x v="0"/>
    <x v="0"/>
    <m/>
    <n v="20021029"/>
    <x v="0"/>
    <s v="BP AMERICA"/>
    <m/>
    <m/>
    <d v="2002-11-01T00:00:00"/>
    <x v="5"/>
    <x v="2"/>
  </r>
  <r>
    <x v="1"/>
    <s v="T21N R094W S25 fLEWIS-MESAVERDE"/>
    <n v="3465"/>
    <x v="0"/>
    <x v="1"/>
    <s v="WAMSUTTER"/>
    <s v="NW SE"/>
    <n v="25"/>
    <n v="21"/>
    <n v="94"/>
    <n v="41.76"/>
    <n v="-107.97417"/>
    <s v="4903724209"/>
    <s v="CROOKS GAP ROAD 25-04"/>
    <x v="0"/>
    <x v="25"/>
    <m/>
    <m/>
    <m/>
    <x v="0"/>
    <s v="9081"/>
    <m/>
    <n v="10663"/>
    <n v="10603"/>
    <x v="1"/>
    <d v="2002-10-29T00:00:00"/>
    <n v="6.56"/>
    <x v="1"/>
    <n v="14.9"/>
    <n v="2.0099999999999998"/>
    <n v="1540"/>
    <n v="8.9700000000000006"/>
    <x v="1"/>
    <n v="2249"/>
    <n v="288"/>
    <m/>
    <x v="0"/>
    <n v="25"/>
    <n v="5780"/>
    <x v="0"/>
    <s v="BP AMERICA PRODUCTON CO"/>
    <n v="0.74351"/>
    <n v="0.16540289999999999"/>
    <n v="66.989999999999995"/>
    <n v="0.22945260000000001"/>
    <n v="68.128365500000001"/>
    <n v="63.444289999999995"/>
    <n v="4.7203199999999992"/>
    <n v="0"/>
    <x v="1"/>
    <n v="0.52050000000000007"/>
    <n v="68.685109999999995"/>
    <n v="-4.0693688831842708E-3"/>
    <n v="4127.88"/>
    <n v="-0.1667480833437627"/>
    <n v="1.0913369116421852E-2"/>
    <n v="2.4278125386701078E-3"/>
    <n v="0.98665881834490798"/>
    <n v="0.92369787279950488"/>
    <n v="6.8724065521624689E-2"/>
    <n v="7.5780616788704291E-3"/>
    <x v="0"/>
    <n v="100"/>
    <x v="0"/>
    <m/>
    <m/>
    <x v="0"/>
    <n v="4670"/>
    <x v="0"/>
    <x v="0"/>
    <m/>
    <x v="0"/>
    <x v="0"/>
    <x v="0"/>
    <m/>
    <x v="0"/>
    <x v="0"/>
    <x v="0"/>
    <x v="0"/>
    <x v="0"/>
    <x v="0"/>
    <x v="0"/>
    <x v="0"/>
    <x v="0"/>
    <x v="0"/>
    <x v="0"/>
    <x v="0"/>
    <x v="0"/>
    <m/>
    <x v="0"/>
    <x v="0"/>
    <x v="0"/>
    <x v="0"/>
    <x v="0"/>
    <m/>
    <n v="20021029"/>
    <x v="0"/>
    <s v="BP AMERICA"/>
    <m/>
    <m/>
    <d v="2002-11-01T00:00:00"/>
    <x v="5"/>
    <x v="2"/>
  </r>
  <r>
    <x v="1"/>
    <s v="T21N R094W S25 fLEWIS-MESAVERDE"/>
    <n v="3463"/>
    <x v="0"/>
    <x v="1"/>
    <s v="WAMSUTTER"/>
    <s v="SW NE"/>
    <n v="25"/>
    <n v="21"/>
    <n v="94"/>
    <n v="41.766109999999998"/>
    <n v="-107.97417"/>
    <s v="4903724210"/>
    <s v="CROOKS GAP ROAD 25-02"/>
    <x v="0"/>
    <x v="25"/>
    <m/>
    <m/>
    <m/>
    <x v="0"/>
    <s v="9107"/>
    <m/>
    <n v="10723"/>
    <n v="10654"/>
    <x v="1"/>
    <d v="2002-10-29T00:00:00"/>
    <n v="6.86"/>
    <x v="1"/>
    <n v="16.600000000000001"/>
    <n v="1.1299999999999999"/>
    <n v="2110"/>
    <n v="20.7"/>
    <x v="1"/>
    <n v="2799"/>
    <n v="647"/>
    <m/>
    <x v="0"/>
    <n v="23"/>
    <n v="6524"/>
    <x v="0"/>
    <s v="BP AMERICA PRODUCTION CO"/>
    <n v="0.82834000000000008"/>
    <n v="9.2987699999999993E-2"/>
    <n v="91.784999999999997"/>
    <n v="0.52950599999999992"/>
    <n v="93.235833700000001"/>
    <n v="78.959789999999998"/>
    <n v="10.604329999999999"/>
    <n v="0"/>
    <x v="1"/>
    <n v="0.47886000000000006"/>
    <n v="90.04298"/>
    <n v="1.742074621470556E-2"/>
    <n v="5617.43"/>
    <n v="-7.4667481507532454E-2"/>
    <n v="8.8843523689111394E-3"/>
    <n v="9.9733864448728576E-4"/>
    <n v="0.99011830898660147"/>
    <n v="0.87691222569488481"/>
    <n v="0.11776964733952607"/>
    <n v="5.3181269655891003E-3"/>
    <x v="0"/>
    <n v="6.04"/>
    <x v="0"/>
    <m/>
    <m/>
    <x v="0"/>
    <n v="8210"/>
    <x v="0"/>
    <x v="0"/>
    <m/>
    <x v="0"/>
    <x v="0"/>
    <x v="0"/>
    <m/>
    <x v="0"/>
    <x v="0"/>
    <x v="0"/>
    <x v="0"/>
    <x v="0"/>
    <x v="0"/>
    <x v="0"/>
    <x v="0"/>
    <x v="0"/>
    <x v="0"/>
    <x v="0"/>
    <x v="0"/>
    <x v="0"/>
    <m/>
    <x v="0"/>
    <x v="0"/>
    <x v="0"/>
    <x v="0"/>
    <x v="0"/>
    <m/>
    <n v="20021029"/>
    <x v="0"/>
    <s v="BP AMERICA"/>
    <m/>
    <m/>
    <d v="2002-11-01T00:00:00"/>
    <x v="5"/>
    <x v="2"/>
  </r>
  <r>
    <x v="1"/>
    <s v="T21N R094W S25 fLEWIS-MESAVERDE"/>
    <n v="3692"/>
    <x v="0"/>
    <x v="1"/>
    <s v="WAMSUTTER"/>
    <s v="SW NE"/>
    <n v="25"/>
    <n v="21"/>
    <n v="94"/>
    <n v="41.763114999999999"/>
    <n v="-107.97780899999999"/>
    <s v="4903724875"/>
    <s v="CROOKS GAP ROAD 25-05"/>
    <x v="0"/>
    <x v="25"/>
    <m/>
    <m/>
    <m/>
    <x v="0"/>
    <s v="9148"/>
    <m/>
    <n v="10765"/>
    <n v="10703"/>
    <x v="1"/>
    <d v="2003-02-06T00:00:00"/>
    <n v="8.27"/>
    <x v="1"/>
    <n v="2.44"/>
    <n v="2.78"/>
    <n v="2220"/>
    <n v="19"/>
    <x v="1"/>
    <n v="2999"/>
    <n v="1334"/>
    <m/>
    <x v="0"/>
    <n v="22"/>
    <n v="7020"/>
    <x v="0"/>
    <s v="BP AMERICA PRODUCTION COMPANY"/>
    <n v="0.121756"/>
    <n v="0.2287662"/>
    <n v="96.57"/>
    <n v="0.48601999999999995"/>
    <n v="97.40654219999999"/>
    <n v="84.601789999999994"/>
    <n v="21.864259999999998"/>
    <n v="0"/>
    <x v="1"/>
    <n v="0.45804000000000006"/>
    <n v="106.92408999999999"/>
    <n v="-4.6579153098710004E-2"/>
    <n v="6599.22"/>
    <n v="-3.0896042504636879E-2"/>
    <n v="1.2499776426721369E-3"/>
    <n v="2.3485712030541623E-3"/>
    <n v="0.9964014511542737"/>
    <n v="0.79123226580651751"/>
    <n v="0.20448394744346199"/>
    <n v="4.2837867500205061E-3"/>
    <x v="0"/>
    <n v="1.33"/>
    <x v="0"/>
    <m/>
    <m/>
    <x v="0"/>
    <n v="10370"/>
    <x v="0"/>
    <x v="0"/>
    <m/>
    <x v="0"/>
    <x v="0"/>
    <x v="0"/>
    <n v="2.59"/>
    <x v="0"/>
    <x v="0"/>
    <x v="0"/>
    <x v="0"/>
    <x v="0"/>
    <x v="0"/>
    <x v="0"/>
    <x v="0"/>
    <x v="0"/>
    <x v="0"/>
    <x v="0"/>
    <x v="0"/>
    <x v="0"/>
    <m/>
    <x v="0"/>
    <x v="0"/>
    <x v="0"/>
    <x v="0"/>
    <x v="0"/>
    <m/>
    <n v="20030206"/>
    <x v="0"/>
    <s v="BP AMERICA"/>
    <m/>
    <m/>
    <d v="2003-02-08T00:00:00"/>
    <x v="5"/>
    <x v="2"/>
  </r>
  <r>
    <x v="1"/>
    <s v="T21N R094W S25 fLEWIS-MESAVERDE"/>
    <n v="3464"/>
    <x v="0"/>
    <x v="1"/>
    <s v="WAMSUTTER"/>
    <s v="SE NW"/>
    <n v="25"/>
    <n v="21"/>
    <n v="94"/>
    <n v="41.766390000000001"/>
    <n v="-107.98361"/>
    <s v="4903724208"/>
    <s v="CROOKS GAP ROAD 25-03"/>
    <x v="0"/>
    <x v="25"/>
    <m/>
    <m/>
    <m/>
    <x v="0"/>
    <s v="9149"/>
    <m/>
    <n v="10748"/>
    <n v="10740"/>
    <x v="1"/>
    <d v="2002-10-29T00:00:00"/>
    <n v="6.25"/>
    <x v="1"/>
    <n v="18.600000000000001"/>
    <n v="1.56"/>
    <n v="2320"/>
    <n v="27.3"/>
    <x v="1"/>
    <n v="2899"/>
    <n v="485"/>
    <m/>
    <x v="0"/>
    <n v="36"/>
    <n v="7914"/>
    <x v="0"/>
    <s v="BP AMERICA PRODUCTION CO"/>
    <n v="0.92814000000000008"/>
    <n v="0.1283724"/>
    <n v="100.92"/>
    <n v="0.69833400000000001"/>
    <n v="102.67484639999999"/>
    <n v="81.780789999999996"/>
    <n v="7.9491499999999995"/>
    <n v="0"/>
    <x v="1"/>
    <n v="0.74952000000000008"/>
    <n v="90.479460000000003"/>
    <n v="6.3138050749667315E-2"/>
    <n v="5787.46"/>
    <n v="-0.15520535767721105"/>
    <n v="9.0396044653834537E-3"/>
    <n v="1.2502809061908664E-3"/>
    <n v="0.98971011462842562"/>
    <n v="0.90386027944905944"/>
    <n v="8.7855851482756403E-2"/>
    <n v="8.2838690681840948E-3"/>
    <x v="0"/>
    <n v="9.11"/>
    <x v="0"/>
    <m/>
    <m/>
    <x v="0"/>
    <n v="9340"/>
    <x v="0"/>
    <x v="0"/>
    <m/>
    <x v="0"/>
    <x v="0"/>
    <x v="0"/>
    <m/>
    <x v="0"/>
    <x v="0"/>
    <x v="0"/>
    <x v="0"/>
    <x v="0"/>
    <x v="0"/>
    <x v="0"/>
    <x v="0"/>
    <x v="0"/>
    <x v="0"/>
    <x v="0"/>
    <x v="0"/>
    <x v="0"/>
    <m/>
    <x v="0"/>
    <x v="0"/>
    <x v="0"/>
    <x v="0"/>
    <x v="0"/>
    <m/>
    <n v="20021029"/>
    <x v="0"/>
    <s v="BP AMERICA"/>
    <m/>
    <m/>
    <d v="2002-11-01T00:00:00"/>
    <x v="5"/>
    <x v="2"/>
  </r>
  <r>
    <x v="1"/>
    <s v="T21N R094W S26 fLEWIS-MESAVERDE"/>
    <n v="3693"/>
    <x v="0"/>
    <x v="1"/>
    <s v="WAMSUTTER"/>
    <s v="SW NE"/>
    <n v="26"/>
    <n v="21"/>
    <n v="94"/>
    <n v="41.762988"/>
    <n v="-107.99834799999999"/>
    <s v="4903724967"/>
    <s v="CROOKS GAP ROAD 26-05"/>
    <x v="0"/>
    <x v="25"/>
    <m/>
    <m/>
    <m/>
    <x v="0"/>
    <s v="9044"/>
    <m/>
    <n v="10671"/>
    <n v="10670"/>
    <x v="1"/>
    <d v="2003-01-08T00:00:00"/>
    <n v="7.11"/>
    <x v="1"/>
    <n v="11.6"/>
    <n v="0.62"/>
    <n v="2279"/>
    <n v="84.1"/>
    <x v="1"/>
    <n v="3249"/>
    <n v="1402"/>
    <m/>
    <x v="0"/>
    <n v="179"/>
    <n v="7676"/>
    <x v="0"/>
    <s v="BP AMERICA PRODUCTION COMPANY"/>
    <n v="0.57884000000000002"/>
    <n v="5.1019800000000004E-2"/>
    <n v="99.136499999999998"/>
    <n v="2.1512779999999996"/>
    <n v="101.91763780000001"/>
    <n v="91.654290000000003"/>
    <n v="22.978779999999997"/>
    <n v="0"/>
    <x v="1"/>
    <n v="3.7267800000000002"/>
    <n v="118.35985000000001"/>
    <n v="-7.464318012800579E-2"/>
    <n v="7205.32"/>
    <n v="-3.1628914639292773E-2"/>
    <n v="5.6794879914298796E-3"/>
    <n v="5.0059833706232152E-4"/>
    <n v="0.99381991367150779"/>
    <n v="0.77436977150613151"/>
    <n v="0.1941433687183618"/>
    <n v="3.1486859775506644E-2"/>
    <x v="0"/>
    <n v="54.6"/>
    <x v="0"/>
    <m/>
    <m/>
    <x v="0"/>
    <n v="10940"/>
    <x v="0"/>
    <x v="0"/>
    <m/>
    <x v="0"/>
    <x v="0"/>
    <x v="0"/>
    <m/>
    <x v="0"/>
    <x v="0"/>
    <x v="0"/>
    <x v="0"/>
    <x v="0"/>
    <x v="0"/>
    <x v="0"/>
    <x v="0"/>
    <x v="0"/>
    <x v="0"/>
    <x v="0"/>
    <x v="0"/>
    <x v="0"/>
    <m/>
    <x v="0"/>
    <x v="0"/>
    <x v="0"/>
    <x v="0"/>
    <x v="0"/>
    <m/>
    <n v="20030108"/>
    <x v="0"/>
    <s v="BP AMERICA"/>
    <m/>
    <m/>
    <d v="2003-01-10T00:00:00"/>
    <x v="5"/>
    <x v="2"/>
  </r>
  <r>
    <x v="1"/>
    <s v="T21N R094W S26 fLEWIS-MESAVERDE"/>
    <n v="3467"/>
    <x v="0"/>
    <x v="1"/>
    <s v="WAMSUTTER"/>
    <s v="NE NW"/>
    <n v="26"/>
    <n v="21"/>
    <n v="94"/>
    <n v="41.766928"/>
    <n v="-108.00093699999999"/>
    <s v="4903723782"/>
    <s v="CROOKS GAP ROAD 26-02"/>
    <x v="0"/>
    <x v="25"/>
    <m/>
    <m/>
    <m/>
    <x v="0"/>
    <s v="9074"/>
    <m/>
    <n v="10656"/>
    <m/>
    <x v="1"/>
    <d v="2002-10-29T00:00:00"/>
    <n v="6.33"/>
    <x v="1"/>
    <n v="17.600000000000001"/>
    <n v="1.55"/>
    <n v="1980"/>
    <n v="21.9"/>
    <x v="1"/>
    <n v="2449"/>
    <n v="404"/>
    <m/>
    <x v="0"/>
    <n v="80"/>
    <n v="5198"/>
    <x v="0"/>
    <s v="BP AMERICA PRODUCTION CO"/>
    <n v="0.87824000000000002"/>
    <n v="0.12754950000000001"/>
    <n v="86.13"/>
    <n v="0.56020199999999998"/>
    <n v="87.695991500000005"/>
    <n v="69.086289999999991"/>
    <n v="6.6215599999999997"/>
    <n v="0"/>
    <x v="1"/>
    <n v="1.6656000000000002"/>
    <n v="77.373449999999991"/>
    <n v="6.2534539441087375E-2"/>
    <n v="4954.05"/>
    <n v="-2.402962948370032E-2"/>
    <n v="1.0014596847337087E-2"/>
    <n v="1.454450743053632E-3"/>
    <n v="0.9885309524096092"/>
    <n v="0.89289400950842956"/>
    <n v="8.5579226465925973E-2"/>
    <n v="2.1526764025644459E-2"/>
    <x v="0"/>
    <n v="32.700000000000003"/>
    <x v="0"/>
    <m/>
    <m/>
    <x v="0"/>
    <n v="6860"/>
    <x v="0"/>
    <x v="0"/>
    <m/>
    <x v="0"/>
    <x v="0"/>
    <x v="0"/>
    <m/>
    <x v="0"/>
    <x v="0"/>
    <x v="0"/>
    <x v="0"/>
    <x v="0"/>
    <x v="0"/>
    <x v="0"/>
    <x v="0"/>
    <x v="0"/>
    <x v="0"/>
    <x v="0"/>
    <x v="0"/>
    <x v="0"/>
    <m/>
    <x v="0"/>
    <x v="0"/>
    <x v="0"/>
    <x v="0"/>
    <x v="0"/>
    <m/>
    <n v="20021029"/>
    <x v="0"/>
    <s v="BP AMERICA"/>
    <m/>
    <m/>
    <d v="2002-11-01T00:00:00"/>
    <x v="5"/>
    <x v="2"/>
  </r>
  <r>
    <x v="1"/>
    <s v="T21N R094W S26 fLEWIS-MESAVERDE"/>
    <n v="3468"/>
    <x v="0"/>
    <x v="1"/>
    <s v="SIBERIA RIDGE"/>
    <s v="SE NE"/>
    <n v="26"/>
    <n v="21"/>
    <n v="94"/>
    <n v="41.762909999999998"/>
    <n v="-107.99333"/>
    <s v="4903723919"/>
    <s v="CROOKS GAP ROAD 26-03 PAD"/>
    <x v="0"/>
    <x v="25"/>
    <m/>
    <m/>
    <m/>
    <x v="0"/>
    <s v="9194"/>
    <m/>
    <n v="10922"/>
    <m/>
    <x v="1"/>
    <d v="2001-01-01T00:00:00"/>
    <n v="7.53"/>
    <x v="1"/>
    <n v="20.100000000000001"/>
    <n v="0.9"/>
    <n v="2820"/>
    <n v="29"/>
    <x v="1"/>
    <n v="3199"/>
    <n v="1402"/>
    <m/>
    <x v="0"/>
    <n v="40"/>
    <n v="8564"/>
    <x v="0"/>
    <s v="BP AMERICA PRODUCTION CO"/>
    <n v="1.00299"/>
    <n v="7.4061000000000002E-2"/>
    <n v="122.67"/>
    <n v="0.74181999999999992"/>
    <n v="124.48887099999999"/>
    <n v="90.24378999999999"/>
    <n v="22.978779999999997"/>
    <n v="0"/>
    <x v="1"/>
    <n v="0.8328000000000001"/>
    <n v="114.05537"/>
    <n v="4.373822212710636E-2"/>
    <n v="7511"/>
    <n v="-6.5505443234836702E-2"/>
    <n v="8.0568647778964924E-3"/>
    <n v="5.9492064957356722E-4"/>
    <n v="0.99134821457252997"/>
    <n v="0.791227892207092"/>
    <n v="0.20147039109162504"/>
    <n v="7.3017167012828952E-3"/>
    <x v="0"/>
    <n v="0.81"/>
    <x v="0"/>
    <m/>
    <m/>
    <x v="0"/>
    <n v="12310"/>
    <x v="0"/>
    <x v="0"/>
    <m/>
    <x v="0"/>
    <x v="0"/>
    <x v="0"/>
    <m/>
    <x v="0"/>
    <x v="0"/>
    <x v="0"/>
    <x v="0"/>
    <x v="0"/>
    <x v="0"/>
    <x v="0"/>
    <x v="0"/>
    <x v="0"/>
    <x v="0"/>
    <x v="0"/>
    <x v="0"/>
    <x v="0"/>
    <m/>
    <x v="0"/>
    <x v="0"/>
    <x v="0"/>
    <x v="0"/>
    <x v="0"/>
    <m/>
    <n v="20010101"/>
    <x v="0"/>
    <s v="BP AMERICA"/>
    <m/>
    <m/>
    <d v="2001-01-03T00:00:00"/>
    <x v="5"/>
    <x v="2"/>
  </r>
  <r>
    <x v="1"/>
    <s v="T21N R094W S35 fLEWIS-MESAVERDE"/>
    <n v="4269"/>
    <x v="0"/>
    <x v="1"/>
    <s v="WAMSUTTER"/>
    <s v="SE NE"/>
    <n v="35"/>
    <n v="21"/>
    <n v="94"/>
    <n v="41.750036999999999"/>
    <n v="-107.989575"/>
    <s v="4903725421"/>
    <s v="C.G. ROAD UNIT 35-07"/>
    <x v="0"/>
    <x v="25"/>
    <m/>
    <m/>
    <m/>
    <x v="0"/>
    <s v="8856"/>
    <m/>
    <n v="10616"/>
    <n v="10589"/>
    <x v="1"/>
    <d v="2003-09-23T00:00:00"/>
    <n v="7.52"/>
    <x v="1"/>
    <n v="17"/>
    <n v="5.8"/>
    <n v="3066"/>
    <n v="16"/>
    <x v="1"/>
    <n v="3899"/>
    <n v="992"/>
    <m/>
    <x v="0"/>
    <n v="48"/>
    <n v="10980"/>
    <x v="0"/>
    <s v="BP AMERICAN PRODUCTION COMPANY"/>
    <n v="0.84830000000000005"/>
    <n v="0.47728199999999998"/>
    <n v="133.37099999999998"/>
    <n v="0.40927999999999998"/>
    <n v="135.10586199999997"/>
    <n v="109.99078999999999"/>
    <n v="16.258879999999998"/>
    <n v="0"/>
    <x v="1"/>
    <n v="0.99936000000000003"/>
    <n v="127.24902999999998"/>
    <n v="2.9947343234598418E-2"/>
    <n v="8043.8"/>
    <n v="-0.15434350655494697"/>
    <n v="6.2787801168834572E-3"/>
    <n v="3.5326520473256749E-3"/>
    <n v="0.9901885678357909"/>
    <n v="0.86437429031875535"/>
    <n v="0.1277721331156709"/>
    <n v="7.8535765655738214E-3"/>
    <x v="0"/>
    <n v="0.4"/>
    <x v="0"/>
    <m/>
    <m/>
    <x v="0"/>
    <n v="16730"/>
    <x v="0"/>
    <x v="0"/>
    <m/>
    <x v="0"/>
    <x v="0"/>
    <x v="0"/>
    <m/>
    <x v="0"/>
    <x v="0"/>
    <x v="0"/>
    <x v="0"/>
    <x v="0"/>
    <x v="0"/>
    <x v="0"/>
    <x v="0"/>
    <x v="0"/>
    <x v="0"/>
    <x v="0"/>
    <x v="0"/>
    <x v="0"/>
    <m/>
    <x v="0"/>
    <x v="0"/>
    <x v="0"/>
    <x v="0"/>
    <x v="0"/>
    <m/>
    <n v="2003923"/>
    <x v="0"/>
    <s v="BP AMERICA"/>
    <m/>
    <m/>
    <d v="2003-09-24T00:00:00"/>
    <x v="5"/>
    <x v="2"/>
  </r>
  <r>
    <x v="1"/>
    <s v="T21N R094W S36 fLEWIS-MESAVERDE"/>
    <n v="3695"/>
    <x v="0"/>
    <x v="1"/>
    <s v="WAMSUTTER"/>
    <s v="NE SW"/>
    <n v="36"/>
    <n v="21"/>
    <n v="94"/>
    <n v="41.747300000000003"/>
    <n v="-107.98028499999999"/>
    <s v="4903724877"/>
    <s v="CROOKS GAP ROAD 36-05"/>
    <x v="0"/>
    <x v="25"/>
    <m/>
    <m/>
    <m/>
    <x v="0"/>
    <s v="8900"/>
    <m/>
    <n v="10520"/>
    <n v="10517"/>
    <x v="1"/>
    <d v="2003-02-06T00:00:00"/>
    <n v="8.34"/>
    <x v="1"/>
    <n v="20.5"/>
    <n v="4.8099999999999996"/>
    <n v="3020"/>
    <n v="22.4"/>
    <x v="1"/>
    <n v="4399"/>
    <n v="1281"/>
    <n v="53"/>
    <x v="0"/>
    <n v="16"/>
    <n v="8614"/>
    <x v="0"/>
    <s v="BP AMERICA PRODUCTION COMPANY"/>
    <n v="1.02295"/>
    <n v="0.39581489999999997"/>
    <n v="131.37"/>
    <n v="0.57299199999999995"/>
    <n v="133.36175690000002"/>
    <n v="124.09578999999999"/>
    <n v="20.995589999999996"/>
    <n v="1.7664899999999999"/>
    <x v="1"/>
    <n v="0.33312000000000003"/>
    <n v="147.19099"/>
    <n v="-4.9292809472755807E-2"/>
    <n v="8816.7099999999991"/>
    <n v="1.1629474645611058E-2"/>
    <n v="7.6704898299071516E-3"/>
    <n v="2.9679790458729321E-3"/>
    <n v="0.98936153112421976"/>
    <n v="0.84309365675168024"/>
    <n v="0.14264181523610919"/>
    <n v="2.2631820059094651E-3"/>
    <x v="0"/>
    <n v="0.28000000000000003"/>
    <x v="0"/>
    <m/>
    <m/>
    <x v="0"/>
    <n v="13610"/>
    <x v="0"/>
    <x v="0"/>
    <m/>
    <x v="0"/>
    <x v="0"/>
    <x v="0"/>
    <n v="6.36"/>
    <x v="0"/>
    <x v="0"/>
    <x v="0"/>
    <x v="0"/>
    <x v="0"/>
    <x v="0"/>
    <x v="0"/>
    <x v="0"/>
    <x v="0"/>
    <x v="0"/>
    <x v="0"/>
    <x v="0"/>
    <x v="0"/>
    <m/>
    <x v="0"/>
    <x v="0"/>
    <x v="0"/>
    <x v="0"/>
    <x v="0"/>
    <m/>
    <n v="20030206"/>
    <x v="0"/>
    <s v="BP AMERICA"/>
    <m/>
    <m/>
    <d v="2003-02-08T00:00:00"/>
    <x v="5"/>
    <x v="2"/>
  </r>
  <r>
    <x v="1"/>
    <s v="T21N R095W S27 fLEWIS-MESAVERDE"/>
    <n v="3765"/>
    <x v="0"/>
    <x v="1"/>
    <s v="WAMSUTTER"/>
    <s v="C SE"/>
    <n v="27"/>
    <n v="21"/>
    <n v="95"/>
    <n v="41.759450000000001"/>
    <n v="-108.128912"/>
    <s v="4903724662"/>
    <s v="WEST WAMSUTTER 27-01"/>
    <x v="0"/>
    <x v="25"/>
    <m/>
    <m/>
    <m/>
    <x v="0"/>
    <s v="7670"/>
    <m/>
    <n v="9825"/>
    <n v="9822"/>
    <x v="1"/>
    <d v="2003-01-08T00:00:00"/>
    <n v="8.1999999999999993"/>
    <x v="1"/>
    <n v="33"/>
    <n v="5.48"/>
    <n v="3150"/>
    <n v="45.7"/>
    <x v="1"/>
    <n v="3499"/>
    <n v="2210"/>
    <m/>
    <x v="0"/>
    <n v="40"/>
    <n v="8222"/>
    <x v="0"/>
    <s v="BP AMERICA PRODUCTION COMPANY"/>
    <n v="1.6467000000000001"/>
    <n v="0.45094920000000005"/>
    <n v="137.02500000000001"/>
    <n v="1.169006"/>
    <n v="140.29165519999998"/>
    <n v="98.706789999999998"/>
    <n v="36.221899999999998"/>
    <n v="0"/>
    <x v="1"/>
    <n v="0.8328000000000001"/>
    <n v="135.76148999999998"/>
    <n v="1.6410482107414148E-2"/>
    <n v="8983.18"/>
    <n v="4.4241327321190495E-2"/>
    <n v="1.1737690297063372E-2"/>
    <n v="3.2143693746939277E-3"/>
    <n v="0.98504794032824261"/>
    <n v="0.72706030259390941"/>
    <n v="0.26680540998776608"/>
    <n v="6.1342874183245941E-3"/>
    <x v="0"/>
    <n v="12.6"/>
    <x v="0"/>
    <m/>
    <m/>
    <x v="0"/>
    <n v="12530"/>
    <x v="0"/>
    <x v="0"/>
    <m/>
    <x v="0"/>
    <x v="0"/>
    <x v="0"/>
    <n v="8.52"/>
    <x v="0"/>
    <x v="0"/>
    <x v="0"/>
    <x v="0"/>
    <x v="0"/>
    <x v="0"/>
    <x v="0"/>
    <x v="0"/>
    <x v="0"/>
    <x v="0"/>
    <x v="0"/>
    <x v="0"/>
    <x v="0"/>
    <m/>
    <x v="0"/>
    <x v="0"/>
    <x v="0"/>
    <x v="0"/>
    <x v="0"/>
    <m/>
    <n v="20030108"/>
    <x v="0"/>
    <s v="BP AMERICA"/>
    <m/>
    <m/>
    <d v="2003-01-10T00:00:00"/>
    <x v="5"/>
    <x v="2"/>
  </r>
  <r>
    <x v="1"/>
    <s v="T21N R095W S31 fLEWIS-MESAVERDE"/>
    <n v="3766"/>
    <x v="0"/>
    <x v="1"/>
    <s v="WC"/>
    <s v="C NW"/>
    <n v="31"/>
    <n v="21"/>
    <n v="95"/>
    <n v="41.754240000000003"/>
    <n v="-108.19642"/>
    <s v="4903724821"/>
    <s v="WEST WAMSUTTER 31-01"/>
    <x v="0"/>
    <x v="25"/>
    <m/>
    <m/>
    <m/>
    <x v="0"/>
    <s v="7276"/>
    <m/>
    <n v="9300"/>
    <n v="9288"/>
    <x v="1"/>
    <d v="2003-02-14T00:00:00"/>
    <n v="7.95"/>
    <x v="1"/>
    <n v="32.200000000000003"/>
    <n v="3.04"/>
    <n v="3490"/>
    <n v="41.4"/>
    <x v="1"/>
    <n v="3649"/>
    <n v="2962"/>
    <m/>
    <x v="0"/>
    <n v="57"/>
    <n v="10848"/>
    <x v="0"/>
    <s v="BP AMERICA PRODUCTION COMPANY"/>
    <n v="1.6067800000000001"/>
    <n v="0.25016159999999998"/>
    <n v="151.815"/>
    <n v="1.0590119999999998"/>
    <n v="154.73095359999999"/>
    <n v="102.93828999999999"/>
    <n v="48.547179999999997"/>
    <n v="0"/>
    <x v="1"/>
    <n v="1.1867400000000001"/>
    <n v="152.67220999999998"/>
    <n v="6.6972101909754519E-3"/>
    <n v="10234.64"/>
    <n v="-2.9093130651569283E-2"/>
    <n v="1.0384347556945452E-2"/>
    <n v="1.6167521376925062E-3"/>
    <n v="0.98799890030536208"/>
    <n v="0.6742437932875931"/>
    <n v="0.31798308284133703"/>
    <n v="7.7731238710699235E-3"/>
    <x v="0"/>
    <n v="3.25"/>
    <x v="0"/>
    <m/>
    <m/>
    <x v="0"/>
    <n v="14770"/>
    <x v="0"/>
    <x v="0"/>
    <m/>
    <x v="0"/>
    <x v="0"/>
    <x v="0"/>
    <n v="2.65"/>
    <x v="0"/>
    <x v="0"/>
    <x v="0"/>
    <x v="0"/>
    <x v="0"/>
    <x v="0"/>
    <x v="0"/>
    <x v="0"/>
    <x v="0"/>
    <x v="0"/>
    <x v="0"/>
    <x v="0"/>
    <x v="0"/>
    <m/>
    <x v="0"/>
    <x v="0"/>
    <x v="0"/>
    <x v="0"/>
    <x v="0"/>
    <m/>
    <n v="20030214"/>
    <x v="0"/>
    <s v="BP AMERICA"/>
    <m/>
    <m/>
    <d v="2003-02-16T00:00:00"/>
    <x v="5"/>
    <x v="2"/>
  </r>
  <r>
    <x v="1"/>
    <s v="T21N R095W S33 fLEWIS-MESAVERDE"/>
    <n v="3554"/>
    <x v="0"/>
    <x v="1"/>
    <s v="WAMSUTTER"/>
    <s v="SW SE"/>
    <n v="33"/>
    <n v="21"/>
    <n v="95"/>
    <n v="41.744990000000001"/>
    <n v="-108.14878299999999"/>
    <s v="4903724387"/>
    <s v="WEST WAMSUTTER 33-01"/>
    <x v="0"/>
    <x v="25"/>
    <m/>
    <m/>
    <m/>
    <x v="0"/>
    <s v="7443"/>
    <m/>
    <n v="9484"/>
    <n v="9684"/>
    <x v="1"/>
    <d v="2002-10-30T00:00:00"/>
    <n v="7.26"/>
    <x v="1"/>
    <n v="23.6"/>
    <m/>
    <n v="2720"/>
    <n v="55.1"/>
    <x v="1"/>
    <n v="3649"/>
    <n v="1483"/>
    <m/>
    <x v="0"/>
    <n v="23"/>
    <n v="8974"/>
    <x v="0"/>
    <s v="BP AMERICA PRODUCTION CO"/>
    <n v="1.17764"/>
    <n v="0"/>
    <n v="118.32"/>
    <n v="1.4094579999999999"/>
    <n v="120.90709799999999"/>
    <n v="102.93828999999999"/>
    <n v="24.306369999999998"/>
    <n v="0"/>
    <x v="1"/>
    <n v="0.47886000000000006"/>
    <n v="127.72351999999999"/>
    <n v="-2.741585913606185E-2"/>
    <n v="7953.7"/>
    <n v="-6.0273988787608486E-2"/>
    <n v="9.7400402414753191E-3"/>
    <n v="0"/>
    <n v="0.99025995975852465"/>
    <n v="0.8059462344915016"/>
    <n v="0.19030457350376814"/>
    <n v="3.7491920047302181E-3"/>
    <x v="0"/>
    <n v="13.7"/>
    <x v="0"/>
    <m/>
    <m/>
    <x v="0"/>
    <n v="12580"/>
    <x v="0"/>
    <x v="0"/>
    <m/>
    <x v="0"/>
    <x v="0"/>
    <x v="0"/>
    <m/>
    <x v="0"/>
    <x v="0"/>
    <x v="0"/>
    <x v="0"/>
    <x v="0"/>
    <x v="0"/>
    <x v="0"/>
    <x v="0"/>
    <x v="0"/>
    <x v="0"/>
    <x v="0"/>
    <x v="0"/>
    <x v="0"/>
    <m/>
    <x v="0"/>
    <x v="0"/>
    <x v="0"/>
    <x v="0"/>
    <x v="0"/>
    <m/>
    <n v="20021030"/>
    <x v="0"/>
    <s v="BP AMERICA"/>
    <m/>
    <m/>
    <d v="2002-11-01T00:00:00"/>
    <x v="5"/>
    <x v="2"/>
  </r>
  <r>
    <x v="1"/>
    <s v="T21N R095W S33 fLEWIS-MESAVERDE"/>
    <n v="3555"/>
    <x v="0"/>
    <x v="1"/>
    <s v="WAMSUTTER"/>
    <s v="SW SW"/>
    <n v="33"/>
    <n v="21"/>
    <n v="95"/>
    <n v="41.745111000000001"/>
    <n v="-108.15781"/>
    <s v="4903724656"/>
    <s v="WEST WAMSUTTER 33-02"/>
    <x v="0"/>
    <x v="25"/>
    <m/>
    <m/>
    <m/>
    <x v="0"/>
    <s v="7462"/>
    <m/>
    <n v="9652"/>
    <n v="9649"/>
    <x v="1"/>
    <d v="2002-10-30T00:00:00"/>
    <n v="7.21"/>
    <x v="1"/>
    <n v="9.5"/>
    <m/>
    <n v="2680"/>
    <n v="18.2"/>
    <x v="1"/>
    <n v="3349"/>
    <n v="1617"/>
    <m/>
    <x v="0"/>
    <n v="12"/>
    <n v="8936"/>
    <x v="0"/>
    <s v="BP AMERICA PRODUCTION CO"/>
    <n v="0.47404999999999997"/>
    <n v="0"/>
    <n v="116.58"/>
    <n v="0.46555599999999997"/>
    <n v="117.51960600000001"/>
    <n v="94.475290000000001"/>
    <n v="26.502629999999996"/>
    <n v="0"/>
    <x v="1"/>
    <n v="0.24984000000000001"/>
    <n v="121.22776"/>
    <n v="-1.5531706431475325E-2"/>
    <n v="7685.7"/>
    <n v="-7.5220946112611833E-2"/>
    <n v="4.0337950077878916E-3"/>
    <n v="0"/>
    <n v="0.99596620499221211"/>
    <n v="0.77932059455689029"/>
    <n v="0.21861849134224698"/>
    <n v="2.0609141008627067E-3"/>
    <x v="0"/>
    <n v="3.97"/>
    <x v="0"/>
    <m/>
    <m/>
    <x v="0"/>
    <n v="11770"/>
    <x v="0"/>
    <x v="0"/>
    <m/>
    <x v="0"/>
    <x v="0"/>
    <x v="0"/>
    <m/>
    <x v="0"/>
    <x v="0"/>
    <x v="0"/>
    <x v="0"/>
    <x v="0"/>
    <x v="0"/>
    <x v="0"/>
    <x v="0"/>
    <x v="0"/>
    <x v="0"/>
    <x v="0"/>
    <x v="0"/>
    <x v="0"/>
    <m/>
    <x v="0"/>
    <x v="0"/>
    <x v="0"/>
    <x v="0"/>
    <x v="0"/>
    <m/>
    <n v="20021030"/>
    <x v="0"/>
    <s v="BP AMERICA"/>
    <m/>
    <m/>
    <d v="2002-11-01T00:00:00"/>
    <x v="5"/>
    <x v="2"/>
  </r>
  <r>
    <x v="1"/>
    <s v="T21N R095W S33 fLEWIS-MESAVERDE"/>
    <n v="3556"/>
    <x v="0"/>
    <x v="1"/>
    <s v="WAMSUTTER"/>
    <s v="C NE"/>
    <n v="33"/>
    <n v="21"/>
    <n v="95"/>
    <n v="41.752344000000001"/>
    <n v="-108.148078"/>
    <s v="4903724671"/>
    <s v="WEST WAMSUTTER 33-03"/>
    <x v="0"/>
    <x v="25"/>
    <m/>
    <m/>
    <m/>
    <x v="0"/>
    <s v="7543"/>
    <m/>
    <n v="9685"/>
    <n v="9646"/>
    <x v="1"/>
    <d v="2002-10-30T00:00:00"/>
    <n v="7.18"/>
    <x v="1"/>
    <n v="22.8"/>
    <m/>
    <n v="2660"/>
    <n v="18.5"/>
    <x v="1"/>
    <n v="3349"/>
    <n v="1590"/>
    <m/>
    <x v="0"/>
    <n v="25"/>
    <n v="9948"/>
    <x v="0"/>
    <s v="BP AMERICA PRODUCTION CO"/>
    <n v="1.1377200000000001"/>
    <n v="0"/>
    <n v="115.71"/>
    <n v="0.47322999999999998"/>
    <n v="117.32095"/>
    <n v="94.475290000000001"/>
    <n v="26.060099999999998"/>
    <n v="0"/>
    <x v="1"/>
    <n v="0.52050000000000007"/>
    <n v="121.05589000000001"/>
    <n v="-1.5668216761326344E-2"/>
    <n v="7665.3"/>
    <n v="-0.12960092657253325"/>
    <n v="9.6975007447518968E-3"/>
    <n v="0"/>
    <n v="0.99030249925524805"/>
    <n v="0.78042704076604619"/>
    <n v="0.21527329236107387"/>
    <n v="4.2996668728799573E-3"/>
    <x v="0"/>
    <n v="2.83"/>
    <x v="0"/>
    <m/>
    <m/>
    <x v="0"/>
    <n v="11600"/>
    <x v="0"/>
    <x v="0"/>
    <m/>
    <x v="0"/>
    <x v="0"/>
    <x v="0"/>
    <m/>
    <x v="0"/>
    <x v="0"/>
    <x v="0"/>
    <x v="0"/>
    <x v="0"/>
    <x v="0"/>
    <x v="0"/>
    <x v="0"/>
    <x v="0"/>
    <x v="0"/>
    <x v="0"/>
    <x v="0"/>
    <x v="0"/>
    <m/>
    <x v="0"/>
    <x v="0"/>
    <x v="0"/>
    <x v="0"/>
    <x v="0"/>
    <m/>
    <n v="20021030"/>
    <x v="0"/>
    <s v="BP AMERICA"/>
    <m/>
    <m/>
    <d v="2002-11-01T00:00:00"/>
    <x v="5"/>
    <x v="2"/>
  </r>
  <r>
    <x v="1"/>
    <s v="T22N R093W S19 fLEWIS-MESAVERDE"/>
    <n v="4083"/>
    <x v="0"/>
    <x v="1"/>
    <s v="SIBERIA RIDGE"/>
    <s v="NW NW"/>
    <n v="19"/>
    <n v="22"/>
    <n v="93"/>
    <n v="41.868608000000002"/>
    <n v="-107.96523500000001"/>
    <s v="4903725187"/>
    <s v="MONUMENT 19-03"/>
    <x v="0"/>
    <x v="25"/>
    <m/>
    <m/>
    <m/>
    <x v="0"/>
    <s v="11085"/>
    <m/>
    <n v="12212"/>
    <n v="11989"/>
    <x v="1"/>
    <d v="2003-06-11T00:00:00"/>
    <n v="7.26"/>
    <x v="1"/>
    <n v="34.700000000000003"/>
    <n v="3.1"/>
    <n v="4409"/>
    <n v="22.1"/>
    <x v="1"/>
    <n v="5848"/>
    <n v="1729"/>
    <m/>
    <x v="0"/>
    <n v="57"/>
    <n v="11676"/>
    <x v="0"/>
    <s v="BP AMERICA PRODUCTION CO"/>
    <n v="1.7315300000000002"/>
    <n v="0.25509900000000002"/>
    <n v="191.79149999999998"/>
    <n v="0.56531799999999999"/>
    <n v="194.34344699999997"/>
    <n v="164.97208000000001"/>
    <n v="28.338309999999996"/>
    <n v="0"/>
    <x v="1"/>
    <n v="1.1867400000000001"/>
    <n v="194.49713"/>
    <n v="-3.9523395728329391E-4"/>
    <n v="12102.9"/>
    <n v="1.7952891008415083E-2"/>
    <n v="8.9096392326518756E-3"/>
    <n v="1.3126195091105904E-3"/>
    <n v="0.98977774125823759"/>
    <n v="0.84819801711212917"/>
    <n v="0.14570040185168798"/>
    <n v="6.1015810361828996E-3"/>
    <x v="0"/>
    <n v="19.399999999999999"/>
    <x v="0"/>
    <m/>
    <m/>
    <x v="0"/>
    <n v="17920"/>
    <x v="0"/>
    <x v="0"/>
    <m/>
    <x v="0"/>
    <x v="0"/>
    <x v="0"/>
    <n v="5.2"/>
    <x v="0"/>
    <x v="0"/>
    <x v="0"/>
    <x v="0"/>
    <x v="0"/>
    <x v="0"/>
    <x v="0"/>
    <x v="0"/>
    <x v="0"/>
    <x v="0"/>
    <x v="0"/>
    <x v="0"/>
    <x v="0"/>
    <m/>
    <x v="0"/>
    <x v="0"/>
    <x v="0"/>
    <x v="0"/>
    <x v="0"/>
    <m/>
    <n v="20030611"/>
    <x v="0"/>
    <s v="BP AMERICA"/>
    <m/>
    <m/>
    <d v="2003-06-13T00:00:00"/>
    <x v="5"/>
    <x v="2"/>
  </r>
  <r>
    <x v="1"/>
    <s v="T22N R093W S29 fLEWIS-MESAVERDE"/>
    <n v="3508"/>
    <x v="0"/>
    <x v="1"/>
    <s v="SIBERIA RIDGE"/>
    <s v="C SW"/>
    <n v="29"/>
    <n v="22"/>
    <n v="93"/>
    <n v="41.846110000000003"/>
    <n v="-107.94499999999999"/>
    <s v="4903724277"/>
    <s v="MONUMENT 29-01"/>
    <x v="0"/>
    <x v="25"/>
    <m/>
    <m/>
    <m/>
    <x v="0"/>
    <s v="10703"/>
    <m/>
    <n v="11540"/>
    <n v="11487"/>
    <x v="1"/>
    <m/>
    <m/>
    <x v="1"/>
    <n v="37.4"/>
    <n v="3.18"/>
    <n v="3300"/>
    <n v="24.3"/>
    <x v="1"/>
    <n v="5198"/>
    <n v="1797"/>
    <m/>
    <x v="0"/>
    <n v="26"/>
    <n v="10736"/>
    <x v="0"/>
    <s v="BP AMERICA PRODUCTION CO"/>
    <n v="1.86626"/>
    <n v="0.26168220000000003"/>
    <n v="143.55000000000001"/>
    <n v="0.62159399999999998"/>
    <n v="146.29953619999998"/>
    <n v="146.63558"/>
    <n v="29.452829999999999"/>
    <n v="0"/>
    <x v="1"/>
    <n v="0.54132000000000002"/>
    <n v="176.62973000000002"/>
    <n v="-9.3922096801271712E-2"/>
    <n v="10385.879999999999"/>
    <n v="-1.6576175984334678E-2"/>
    <n v="1.2756431417859822E-2"/>
    <n v="1.7886741598569747E-3"/>
    <n v="0.98545489442228318"/>
    <n v="0.83018628857101229"/>
    <n v="0.16674899520029834"/>
    <n v="3.0647162286892471E-3"/>
    <x v="0"/>
    <n v="0.45"/>
    <x v="0"/>
    <m/>
    <m/>
    <x v="0"/>
    <n v="16640"/>
    <x v="0"/>
    <x v="0"/>
    <m/>
    <x v="0"/>
    <x v="0"/>
    <x v="0"/>
    <m/>
    <x v="0"/>
    <x v="0"/>
    <x v="0"/>
    <x v="0"/>
    <x v="0"/>
    <x v="0"/>
    <x v="0"/>
    <x v="0"/>
    <x v="0"/>
    <x v="0"/>
    <x v="0"/>
    <x v="0"/>
    <x v="0"/>
    <m/>
    <x v="0"/>
    <x v="0"/>
    <x v="0"/>
    <x v="0"/>
    <x v="0"/>
    <m/>
    <m/>
    <x v="0"/>
    <s v="BP AMERICA"/>
    <m/>
    <m/>
    <m/>
    <x v="5"/>
    <x v="2"/>
  </r>
  <r>
    <x v="1"/>
    <s v="T22N R093W S29 fLEWIS-MESAVERDE"/>
    <n v="4084"/>
    <x v="0"/>
    <x v="1"/>
    <s v="SIBERIA RIDGE"/>
    <s v="SW NW"/>
    <n v="29"/>
    <n v="22"/>
    <n v="93"/>
    <n v="41.850288999999997"/>
    <n v="-107.93691800000001"/>
    <s v="4903725124"/>
    <s v="MONUMENT 29-04"/>
    <x v="0"/>
    <x v="25"/>
    <m/>
    <m/>
    <m/>
    <x v="0"/>
    <s v="10836"/>
    <m/>
    <n v="11682"/>
    <n v="11656"/>
    <x v="1"/>
    <d v="2003-06-09T00:00:00"/>
    <n v="7.3"/>
    <x v="1"/>
    <n v="73.2"/>
    <n v="10.6"/>
    <n v="5639"/>
    <n v="23.9"/>
    <x v="1"/>
    <n v="8147"/>
    <n v="1254"/>
    <m/>
    <x v="0"/>
    <n v="31"/>
    <n v="14388"/>
    <x v="0"/>
    <s v="BP AMERICA PRODUCTION CO"/>
    <n v="3.6526800000000001"/>
    <n v="0.87227399999999999"/>
    <n v="245.29649999999998"/>
    <n v="0.61136199999999996"/>
    <n v="250.432816"/>
    <n v="229.82686999999999"/>
    <n v="20.553059999999999"/>
    <n v="0"/>
    <x v="1"/>
    <n v="0.6454200000000001"/>
    <n v="251.02534999999997"/>
    <n v="-1.1816219979554029E-3"/>
    <n v="15178.7"/>
    <n v="2.6742923626918144E-2"/>
    <n v="1.4585468703111178E-2"/>
    <n v="3.4830658934091128E-3"/>
    <n v="0.98193146540347964"/>
    <n v="0.91555243325026736"/>
    <n v="8.1876432001787874E-2"/>
    <n v="2.57113474794478E-3"/>
    <x v="0"/>
    <n v="3.94"/>
    <x v="0"/>
    <m/>
    <m/>
    <x v="0"/>
    <n v="22800"/>
    <x v="0"/>
    <x v="0"/>
    <m/>
    <x v="0"/>
    <x v="0"/>
    <x v="0"/>
    <n v="8.66"/>
    <x v="0"/>
    <x v="0"/>
    <x v="0"/>
    <x v="0"/>
    <x v="0"/>
    <x v="0"/>
    <x v="0"/>
    <x v="0"/>
    <x v="0"/>
    <x v="0"/>
    <x v="0"/>
    <x v="0"/>
    <x v="0"/>
    <m/>
    <x v="0"/>
    <x v="0"/>
    <x v="0"/>
    <x v="0"/>
    <x v="0"/>
    <m/>
    <n v="20030609"/>
    <x v="0"/>
    <s v="BP AMERICA"/>
    <m/>
    <m/>
    <d v="2003-06-09T00:00:00"/>
    <x v="5"/>
    <x v="2"/>
  </r>
  <r>
    <x v="1"/>
    <s v="T22N R093W S31 fLEWIS-MESAVERDE"/>
    <n v="3510"/>
    <x v="0"/>
    <x v="1"/>
    <s v="SIBERIA RIDGE"/>
    <s v="C NE"/>
    <n v="31"/>
    <n v="22"/>
    <n v="93"/>
    <n v="41.838610000000003"/>
    <n v="-107.95471999999999"/>
    <s v="4903724027"/>
    <s v="MONUMENT 31-01"/>
    <x v="0"/>
    <x v="25"/>
    <m/>
    <m/>
    <m/>
    <x v="0"/>
    <s v="10613"/>
    <m/>
    <n v="11750"/>
    <m/>
    <x v="1"/>
    <m/>
    <m/>
    <x v="1"/>
    <n v="32.299999999999997"/>
    <n v="2.9"/>
    <n v="3270"/>
    <n v="47.4"/>
    <x v="1"/>
    <n v="4599"/>
    <n v="2022"/>
    <m/>
    <x v="0"/>
    <n v="19"/>
    <n v="10696"/>
    <x v="0"/>
    <s v="BP AMERICA PRODUCTION COMPANY"/>
    <n v="1.6117699999999999"/>
    <n v="0.23864099999999999"/>
    <n v="142.245"/>
    <n v="1.2124919999999999"/>
    <n v="145.30790299999998"/>
    <n v="129.73778999999999"/>
    <n v="33.14058"/>
    <n v="0"/>
    <x v="1"/>
    <n v="0.39558000000000004"/>
    <n v="163.27394999999999"/>
    <n v="-5.8221333579197884E-2"/>
    <n v="9992.6"/>
    <n v="-3.3999400636099089E-2"/>
    <n v="1.1092101439245187E-2"/>
    <n v="1.6423126001618785E-3"/>
    <n v="0.98726558596059288"/>
    <n v="0.79460189454594565"/>
    <n v="0.202975306226131"/>
    <n v="2.422799227923377E-3"/>
    <x v="0"/>
    <m/>
    <x v="0"/>
    <m/>
    <m/>
    <x v="0"/>
    <n v="16360"/>
    <x v="0"/>
    <x v="0"/>
    <m/>
    <x v="0"/>
    <x v="0"/>
    <x v="0"/>
    <m/>
    <x v="0"/>
    <x v="0"/>
    <x v="0"/>
    <x v="0"/>
    <x v="0"/>
    <x v="0"/>
    <x v="0"/>
    <x v="0"/>
    <x v="0"/>
    <x v="0"/>
    <x v="0"/>
    <x v="0"/>
    <x v="0"/>
    <m/>
    <x v="0"/>
    <x v="0"/>
    <x v="0"/>
    <x v="0"/>
    <x v="0"/>
    <m/>
    <m/>
    <x v="0"/>
    <s v="BP AMERICA"/>
    <m/>
    <m/>
    <m/>
    <x v="5"/>
    <x v="2"/>
  </r>
  <r>
    <x v="1"/>
    <s v="T22N R094W S16 fLEWIS-MESAVERDE"/>
    <n v="3740"/>
    <x v="0"/>
    <x v="1"/>
    <s v="SIBERIA RIDGE"/>
    <s v="C NE"/>
    <n v="16"/>
    <n v="22"/>
    <n v="94"/>
    <n v="41.88214"/>
    <n v="-108.032267"/>
    <s v="4903724591"/>
    <s v="SOURDOUGH GULCH 16-02"/>
    <x v="0"/>
    <x v="25"/>
    <m/>
    <m/>
    <m/>
    <x v="0"/>
    <s v="10806"/>
    <m/>
    <n v="11692"/>
    <n v="11682"/>
    <x v="1"/>
    <d v="2003-02-21T00:00:00"/>
    <n v="8.18"/>
    <x v="1"/>
    <n v="58.6"/>
    <n v="3.04"/>
    <n v="3580"/>
    <n v="36.5"/>
    <x v="1"/>
    <n v="6148"/>
    <n v="765"/>
    <m/>
    <x v="0"/>
    <n v="21"/>
    <n v="10682"/>
    <x v="0"/>
    <s v="BP AMERICA PRODUCTION COMPANY"/>
    <n v="2.92414"/>
    <n v="0.25016159999999998"/>
    <n v="155.72999999999999"/>
    <n v="0.93367"/>
    <n v="159.8379716"/>
    <n v="173.43508"/>
    <n v="12.538349999999999"/>
    <n v="0"/>
    <x v="1"/>
    <n v="0.43722000000000005"/>
    <n v="186.41065"/>
    <n v="-7.674450306028309E-2"/>
    <n v="10612.14"/>
    <n v="-3.2807147881999737E-3"/>
    <n v="1.8294401328601443E-2"/>
    <n v="1.5650949364274839E-3"/>
    <n v="0.98014050373497108"/>
    <n v="0.93039254999647281"/>
    <n v="6.7261983153859492E-2"/>
    <n v="2.3454668496676562E-3"/>
    <x v="0"/>
    <n v="49.7"/>
    <x v="0"/>
    <m/>
    <m/>
    <x v="0"/>
    <n v="17210"/>
    <x v="0"/>
    <x v="0"/>
    <m/>
    <x v="0"/>
    <x v="0"/>
    <x v="0"/>
    <m/>
    <x v="0"/>
    <x v="0"/>
    <x v="0"/>
    <x v="0"/>
    <x v="0"/>
    <x v="0"/>
    <x v="0"/>
    <x v="0"/>
    <x v="0"/>
    <x v="0"/>
    <x v="0"/>
    <x v="0"/>
    <x v="0"/>
    <m/>
    <x v="0"/>
    <x v="0"/>
    <x v="0"/>
    <x v="0"/>
    <x v="0"/>
    <m/>
    <n v="20030221"/>
    <x v="0"/>
    <s v="BP AMERICA"/>
    <m/>
    <m/>
    <d v="2003-02-23T00:00:00"/>
    <x v="5"/>
    <x v="2"/>
  </r>
  <r>
    <x v="1"/>
    <s v="T22N R095W S05 fLEWIS-MESAVERDE"/>
    <n v="4081"/>
    <x v="0"/>
    <x v="1"/>
    <s v="WC"/>
    <s v="NW SW"/>
    <n v="5"/>
    <n v="22"/>
    <n v="95"/>
    <n v="41.904617999999999"/>
    <n v="-108.17636400000001"/>
    <s v="4903725234"/>
    <s v="LUMAN 05-01"/>
    <x v="0"/>
    <x v="25"/>
    <m/>
    <m/>
    <m/>
    <x v="0"/>
    <s v="9920"/>
    <m/>
    <n v="11023"/>
    <m/>
    <x v="1"/>
    <d v="2003-06-09T00:00:00"/>
    <n v="7.79"/>
    <x v="1"/>
    <n v="25"/>
    <n v="1.46"/>
    <n v="2824"/>
    <n v="17.8"/>
    <x v="1"/>
    <n v="3498"/>
    <n v="2028"/>
    <m/>
    <x v="0"/>
    <n v="76"/>
    <n v="8196"/>
    <x v="0"/>
    <s v="BP AMERICA PRODUCTION CO"/>
    <n v="1.2475000000000001"/>
    <n v="0.1201434"/>
    <n v="122.84399999999999"/>
    <n v="0.45532400000000001"/>
    <n v="124.6669674"/>
    <n v="98.678579999999997"/>
    <n v="33.238919999999993"/>
    <n v="0"/>
    <x v="1"/>
    <n v="1.5823200000000002"/>
    <n v="133.49982"/>
    <n v="-3.4213744877703803E-2"/>
    <n v="8470.26"/>
    <n v="1.6456001526437256E-2"/>
    <n v="1.0006660352917191E-2"/>
    <n v="9.6371478753079856E-4"/>
    <n v="0.98902962485955193"/>
    <n v="0.73916638988726724"/>
    <n v="0.24898100986203572"/>
    <n v="1.1852600250696968E-2"/>
    <x v="0"/>
    <n v="3.93"/>
    <x v="0"/>
    <m/>
    <m/>
    <x v="0"/>
    <n v="11860"/>
    <x v="0"/>
    <x v="0"/>
    <m/>
    <x v="0"/>
    <x v="0"/>
    <x v="0"/>
    <n v="4.26"/>
    <x v="0"/>
    <x v="0"/>
    <x v="0"/>
    <x v="0"/>
    <x v="0"/>
    <x v="0"/>
    <x v="0"/>
    <x v="0"/>
    <x v="0"/>
    <x v="0"/>
    <x v="0"/>
    <x v="0"/>
    <x v="0"/>
    <m/>
    <x v="0"/>
    <x v="0"/>
    <x v="0"/>
    <x v="0"/>
    <x v="0"/>
    <m/>
    <n v="20030609"/>
    <x v="0"/>
    <s v="BP AMERICA"/>
    <m/>
    <m/>
    <d v="2003-06-09T00:00:00"/>
    <x v="5"/>
    <x v="2"/>
  </r>
  <r>
    <x v="1"/>
    <s v="T22N R095W S13 fLEWIS-MESAVERDE"/>
    <n v="5075"/>
    <x v="0"/>
    <x v="1"/>
    <s v="SIBERIA RIDGE"/>
    <s v="SW SW"/>
    <n v="13"/>
    <n v="22"/>
    <n v="95"/>
    <n v="41.875278000000002"/>
    <n v="-108.09957"/>
    <s v="4903725771"/>
    <s v="13-1 LUMAN"/>
    <x v="0"/>
    <x v="25"/>
    <m/>
    <m/>
    <n v="684"/>
    <x v="0"/>
    <n v="10346"/>
    <n v="11030"/>
    <n v="11268"/>
    <n v="11264"/>
    <x v="1"/>
    <d v="2005-03-23T00:00:00"/>
    <n v="7.49"/>
    <x v="1"/>
    <n v="52"/>
    <n v="4.4000000000000004"/>
    <n v="3070"/>
    <n v="54"/>
    <x v="1"/>
    <n v="4250"/>
    <n v="1680"/>
    <n v="0"/>
    <x v="1"/>
    <n v="104"/>
    <n v="10600"/>
    <x v="0"/>
    <s v="BP AMERICA PRODUCTION COMPANY"/>
    <n v="2.5948000000000002"/>
    <n v="0.36207600000000006"/>
    <n v="133.54499999999999"/>
    <n v="1.3813199999999999"/>
    <n v="137.88319599999997"/>
    <n v="119.8925"/>
    <n v="27.535199999999996"/>
    <n v="0"/>
    <x v="1"/>
    <n v="2.1652800000000001"/>
    <n v="149.59297999999998"/>
    <n v="-4.0733058867459038E-2"/>
    <n v="9214.4"/>
    <n v="-6.992894056847547E-2"/>
    <n v="1.8818826914920081E-2"/>
    <n v="2.6259617596911529E-3"/>
    <n v="0.97855521132538881"/>
    <n v="0.80145806307221112"/>
    <n v="0.18406746091962337"/>
    <n v="1.4474476008165626E-2"/>
    <x v="1"/>
    <n v="3.9"/>
    <x v="1"/>
    <n v="0"/>
    <n v="0"/>
    <x v="1"/>
    <n v="18200"/>
    <x v="2"/>
    <x v="1"/>
    <n v="0"/>
    <x v="1"/>
    <x v="1"/>
    <x v="1"/>
    <n v="0"/>
    <x v="1"/>
    <x v="3"/>
    <x v="1"/>
    <x v="1"/>
    <x v="0"/>
    <x v="0"/>
    <x v="0"/>
    <x v="0"/>
    <x v="0"/>
    <x v="0"/>
    <x v="0"/>
    <x v="0"/>
    <x v="0"/>
    <m/>
    <x v="0"/>
    <x v="0"/>
    <x v="0"/>
    <x v="0"/>
    <x v="0"/>
    <m/>
    <n v="20050323"/>
    <x v="0"/>
    <s v="BP ID No LUMAN 13-1"/>
    <m/>
    <s v="10346-11030"/>
    <d v="2005-03-25T00:00:00"/>
    <x v="5"/>
    <x v="2"/>
  </r>
  <r>
    <x v="1"/>
    <s v="T22N R095W S15 fLEWIS-MESAVERDE"/>
    <n v="4246"/>
    <x v="0"/>
    <x v="1"/>
    <s v="WC"/>
    <s v="NE NW"/>
    <n v="15"/>
    <n v="22"/>
    <n v="95"/>
    <n v="41.883318000000003"/>
    <n v="-108.13715500000001"/>
    <s v="4903725230"/>
    <s v="LUMAN 15-01"/>
    <x v="0"/>
    <x v="25"/>
    <m/>
    <m/>
    <m/>
    <x v="0"/>
    <s v="10224"/>
    <m/>
    <n v="11096"/>
    <m/>
    <x v="1"/>
    <d v="2003-11-04T00:00:00"/>
    <n v="7.88"/>
    <x v="1"/>
    <n v="19"/>
    <n v="1.8"/>
    <n v="1830"/>
    <n v="34"/>
    <x v="1"/>
    <n v="1949"/>
    <n v="1772"/>
    <m/>
    <x v="0"/>
    <n v="106"/>
    <n v="5930"/>
    <x v="0"/>
    <s v="BP AMERICAN PRODUCTION COMPANY"/>
    <n v="0.94809999999999994"/>
    <n v="0.148122"/>
    <n v="79.605000000000004"/>
    <n v="0.86971999999999994"/>
    <n v="81.570941999999988"/>
    <n v="54.981290000000001"/>
    <n v="29.043079999999996"/>
    <n v="0"/>
    <x v="1"/>
    <n v="2.2069200000000002"/>
    <n v="86.231290000000001"/>
    <n v="-2.7772860613677734E-2"/>
    <n v="5711.8"/>
    <n v="-1.8742806095277349E-2"/>
    <n v="1.1623011537613481E-2"/>
    <n v="1.8158672238945091E-3"/>
    <n v="0.98656112123849204"/>
    <n v="0.63760254543333406"/>
    <n v="0.33680442447283343"/>
    <n v="2.5593030093832531E-2"/>
    <x v="0"/>
    <n v="7.6"/>
    <x v="0"/>
    <m/>
    <m/>
    <x v="0"/>
    <n v="8300"/>
    <x v="0"/>
    <x v="0"/>
    <m/>
    <x v="0"/>
    <x v="0"/>
    <x v="0"/>
    <n v="2.2999999999999998"/>
    <x v="0"/>
    <x v="0"/>
    <x v="0"/>
    <x v="0"/>
    <x v="0"/>
    <x v="0"/>
    <x v="0"/>
    <x v="0"/>
    <x v="0"/>
    <x v="0"/>
    <x v="0"/>
    <x v="0"/>
    <x v="0"/>
    <m/>
    <x v="0"/>
    <x v="0"/>
    <x v="0"/>
    <x v="0"/>
    <x v="0"/>
    <m/>
    <n v="2003114"/>
    <x v="0"/>
    <s v="BP AMERICA"/>
    <m/>
    <m/>
    <d v="2003-11-05T00:00:00"/>
    <x v="5"/>
    <x v="2"/>
  </r>
  <r>
    <x v="1"/>
    <s v="T22N R095W S16 fLEWIS-MESAVERDE"/>
    <n v="5516"/>
    <x v="0"/>
    <x v="1"/>
    <s v="WC"/>
    <s v="SW NW"/>
    <n v="16"/>
    <n v="22"/>
    <n v="95"/>
    <n v="41.880760000000002"/>
    <n v="-108.16092"/>
    <s v="4903726094"/>
    <s v="4 STRIKE STATE"/>
    <x v="0"/>
    <x v="25"/>
    <m/>
    <m/>
    <n v="615"/>
    <x v="0"/>
    <n v="10013"/>
    <n v="10628"/>
    <n v="10936"/>
    <n v="10889"/>
    <x v="2"/>
    <m/>
    <n v="7.8"/>
    <x v="1"/>
    <n v="1"/>
    <n v="1"/>
    <n v="1338"/>
    <n v="0"/>
    <x v="1"/>
    <n v="1000"/>
    <n v="1854"/>
    <n v="0"/>
    <x v="1"/>
    <n v="0"/>
    <n v="4196"/>
    <x v="0"/>
    <s v="YATES PETROLEUM CORPORATION"/>
    <n v="4.99E-2"/>
    <n v="8.2290000000000002E-2"/>
    <n v="58.202999999999996"/>
    <n v="0"/>
    <n v="58.335189999999997"/>
    <n v="28.21"/>
    <n v="30.387059999999998"/>
    <n v="0"/>
    <x v="1"/>
    <n v="0"/>
    <n v="58.597059999999999"/>
    <n v="-2.2395019338121163E-3"/>
    <n v="4194"/>
    <n v="-2.3837902264600716E-4"/>
    <n v="8.5540134522575488E-4"/>
    <n v="1.4106408156037548E-3"/>
    <n v="0.99773395783917052"/>
    <n v="0.48142347073385588"/>
    <n v="0.51857652926614406"/>
    <n v="0"/>
    <x v="1"/>
    <n v="1"/>
    <x v="1"/>
    <n v="0"/>
    <n v="1.8"/>
    <x v="1"/>
    <n v="0"/>
    <x v="2"/>
    <x v="1"/>
    <n v="0"/>
    <x v="1"/>
    <x v="1"/>
    <x v="1"/>
    <n v="0"/>
    <x v="1"/>
    <x v="3"/>
    <x v="1"/>
    <x v="1"/>
    <x v="0"/>
    <x v="0"/>
    <x v="0"/>
    <x v="0"/>
    <x v="0"/>
    <x v="0"/>
    <x v="0"/>
    <x v="0"/>
    <x v="0"/>
    <m/>
    <x v="0"/>
    <x v="0"/>
    <x v="0"/>
    <x v="0"/>
    <x v="0"/>
    <s v="PRODUCTION"/>
    <m/>
    <x v="0"/>
    <s v="BJ SERVICES ROCK SPRINGS"/>
    <m/>
    <s v="10013-10628"/>
    <d v="2007-05-21T00:00:00"/>
    <x v="5"/>
    <x v="2"/>
  </r>
  <r>
    <x v="1"/>
    <s v="T22N R095W S16 fLEWIS-MESAVERDE"/>
    <n v="5519"/>
    <x v="0"/>
    <x v="1"/>
    <s v="STRIKE"/>
    <s v="SW NE"/>
    <n v="16"/>
    <n v="22"/>
    <n v="95"/>
    <n v="41.880859999999998"/>
    <n v="-108.15035"/>
    <s v="4903726577"/>
    <s v="7 STRIKE STATE"/>
    <x v="0"/>
    <x v="25"/>
    <m/>
    <m/>
    <n v="560"/>
    <x v="0"/>
    <n v="10088"/>
    <n v="10648"/>
    <n v="11200"/>
    <n v="11155"/>
    <x v="2"/>
    <m/>
    <n v="8.5"/>
    <x v="1"/>
    <n v="1"/>
    <n v="4"/>
    <n v="2723"/>
    <n v="0"/>
    <x v="1"/>
    <n v="2600"/>
    <n v="2806"/>
    <n v="0"/>
    <x v="1"/>
    <n v="0"/>
    <n v="8135"/>
    <x v="0"/>
    <s v="YATES PETROLEUM CORPORATION"/>
    <n v="4.99E-2"/>
    <n v="0.32916000000000001"/>
    <n v="118.45049999999999"/>
    <n v="0"/>
    <n v="118.82955999999999"/>
    <n v="73.346000000000004"/>
    <n v="45.990339999999996"/>
    <n v="0"/>
    <x v="1"/>
    <n v="0"/>
    <n v="119.33634000000001"/>
    <n v="-2.1278444983098776E-3"/>
    <n v="8134"/>
    <n v="-6.1466592906755184E-5"/>
    <n v="4.1992918260405919E-4"/>
    <n v="2.7700178305802028E-3"/>
    <n v="0.9968100529868158"/>
    <n v="0.61461579934494392"/>
    <n v="0.38538420065505608"/>
    <n v="0"/>
    <x v="1"/>
    <n v="0.6"/>
    <x v="1"/>
    <n v="0"/>
    <n v="0.95"/>
    <x v="1"/>
    <n v="0"/>
    <x v="2"/>
    <x v="1"/>
    <n v="0"/>
    <x v="1"/>
    <x v="1"/>
    <x v="1"/>
    <n v="0"/>
    <x v="1"/>
    <x v="3"/>
    <x v="1"/>
    <x v="1"/>
    <x v="0"/>
    <x v="0"/>
    <x v="0"/>
    <x v="0"/>
    <x v="0"/>
    <x v="0"/>
    <x v="0"/>
    <x v="0"/>
    <x v="0"/>
    <m/>
    <x v="0"/>
    <x v="0"/>
    <x v="0"/>
    <x v="0"/>
    <x v="0"/>
    <s v="PRODUCTION"/>
    <m/>
    <x v="0"/>
    <s v="BJ SERVICES ROCK SPRINGS"/>
    <m/>
    <s v="10088-10648"/>
    <d v="2007-05-21T00:00:00"/>
    <x v="5"/>
    <x v="2"/>
  </r>
  <r>
    <x v="1"/>
    <s v="T22N R095W S16 fLEWIS-MESAVERDE"/>
    <n v="5517"/>
    <x v="0"/>
    <x v="1"/>
    <s v="STRIKE"/>
    <s v="NE NW"/>
    <n v="16"/>
    <n v="22"/>
    <n v="95"/>
    <n v="41.884529999999998"/>
    <n v="-108.1562"/>
    <s v="4903726575"/>
    <s v="5 STRIKE STATE"/>
    <x v="0"/>
    <x v="25"/>
    <m/>
    <m/>
    <n v="744"/>
    <x v="0"/>
    <n v="10066"/>
    <n v="10810"/>
    <n v="11073"/>
    <n v="10840"/>
    <x v="1"/>
    <m/>
    <n v="8.1999999999999993"/>
    <x v="1"/>
    <n v="1"/>
    <n v="1"/>
    <n v="2194"/>
    <n v="0"/>
    <x v="1"/>
    <n v="1800"/>
    <n v="2757"/>
    <n v="0"/>
    <x v="1"/>
    <n v="0"/>
    <n v="6754"/>
    <x v="0"/>
    <s v="YATES PETROLEUM CORPORATION"/>
    <n v="4.99E-2"/>
    <n v="8.2290000000000002E-2"/>
    <n v="95.438999999999993"/>
    <n v="0"/>
    <n v="95.571189999999987"/>
    <n v="50.777999999999999"/>
    <n v="45.187229999999992"/>
    <n v="0"/>
    <x v="1"/>
    <n v="0"/>
    <n v="95.965229999999991"/>
    <n v="-2.0572588753616887E-3"/>
    <n v="6753"/>
    <n v="-7.4035685200266526E-5"/>
    <n v="5.2212387436004518E-4"/>
    <n v="8.6103353950076392E-4"/>
    <n v="0.99861684258613925"/>
    <n v="0.52912914396182875"/>
    <n v="0.4708708560381713"/>
    <n v="0"/>
    <x v="1"/>
    <n v="0.8"/>
    <x v="1"/>
    <n v="0"/>
    <n v="1.1000000000000001"/>
    <x v="1"/>
    <n v="0"/>
    <x v="2"/>
    <x v="1"/>
    <n v="0"/>
    <x v="1"/>
    <x v="1"/>
    <x v="1"/>
    <n v="0"/>
    <x v="1"/>
    <x v="3"/>
    <x v="1"/>
    <x v="1"/>
    <x v="0"/>
    <x v="0"/>
    <x v="0"/>
    <x v="0"/>
    <x v="0"/>
    <x v="0"/>
    <x v="0"/>
    <x v="0"/>
    <x v="0"/>
    <m/>
    <x v="0"/>
    <x v="0"/>
    <x v="0"/>
    <x v="0"/>
    <x v="0"/>
    <m/>
    <m/>
    <x v="0"/>
    <s v="BJ SERVICES ROCK SPRINGS"/>
    <m/>
    <s v="10066-10810"/>
    <d v="2007-05-21T00:00:00"/>
    <x v="5"/>
    <x v="2"/>
  </r>
  <r>
    <x v="1"/>
    <s v="T22N R095W S16 fLEWIS-MESAVERDE"/>
    <n v="5518"/>
    <x v="0"/>
    <x v="1"/>
    <s v="WC"/>
    <s v="NE NE"/>
    <n v="16"/>
    <n v="22"/>
    <n v="95"/>
    <n v="41.884"/>
    <n v="-108.14657"/>
    <s v="4903726580"/>
    <s v="6 STRIKE STATE"/>
    <x v="0"/>
    <x v="25"/>
    <m/>
    <m/>
    <n v="721"/>
    <x v="0"/>
    <n v="10113"/>
    <n v="10834"/>
    <n v="11146"/>
    <n v="10950"/>
    <x v="2"/>
    <m/>
    <n v="8.1999999999999993"/>
    <x v="1"/>
    <n v="2"/>
    <n v="0"/>
    <n v="2202"/>
    <n v="0"/>
    <x v="1"/>
    <n v="1800"/>
    <n v="2782"/>
    <n v="0"/>
    <x v="1"/>
    <n v="0"/>
    <n v="6789"/>
    <x v="0"/>
    <s v="YATES PETROLEUM CORPORATION"/>
    <n v="9.98E-2"/>
    <n v="0"/>
    <n v="95.786999999999992"/>
    <n v="0"/>
    <n v="95.886799999999994"/>
    <n v="50.777999999999999"/>
    <n v="45.596979999999995"/>
    <n v="0"/>
    <x v="1"/>
    <n v="0"/>
    <n v="96.374979999999994"/>
    <n v="-2.5391422049665818E-3"/>
    <n v="6786"/>
    <n v="-2.2099447513812155E-4"/>
    <n v="1.0408106225257283E-3"/>
    <n v="0"/>
    <n v="0.9989591893774743"/>
    <n v="0.5268794867713591"/>
    <n v="0.47312051322864085"/>
    <n v="0"/>
    <x v="1"/>
    <n v="2.4"/>
    <x v="1"/>
    <n v="0"/>
    <n v="1.2"/>
    <x v="1"/>
    <n v="0"/>
    <x v="2"/>
    <x v="1"/>
    <n v="0"/>
    <x v="1"/>
    <x v="1"/>
    <x v="1"/>
    <n v="0"/>
    <x v="1"/>
    <x v="3"/>
    <x v="1"/>
    <x v="1"/>
    <x v="0"/>
    <x v="0"/>
    <x v="0"/>
    <x v="0"/>
    <x v="0"/>
    <x v="0"/>
    <x v="0"/>
    <x v="0"/>
    <x v="0"/>
    <m/>
    <x v="0"/>
    <x v="0"/>
    <x v="0"/>
    <x v="0"/>
    <x v="0"/>
    <s v="PRODUCTION"/>
    <m/>
    <x v="0"/>
    <s v="BJ SERVICES ROCK SPRINGS"/>
    <m/>
    <s v="10113-10834"/>
    <d v="2007-05-21T00:00:00"/>
    <x v="5"/>
    <x v="2"/>
  </r>
  <r>
    <x v="1"/>
    <s v="T22N R095W S23 fLEWIS-MESAVERDE"/>
    <n v="5162"/>
    <x v="0"/>
    <x v="1"/>
    <s v="WC"/>
    <s v="SW SW"/>
    <n v="23"/>
    <n v="22"/>
    <n v="95"/>
    <n v="41.860737999999998"/>
    <n v="-108.118999"/>
    <s v="4903725432"/>
    <s v="23-1 LUMAN"/>
    <x v="0"/>
    <x v="25"/>
    <m/>
    <m/>
    <n v="786"/>
    <x v="0"/>
    <n v="10087"/>
    <n v="10873"/>
    <n v="10940"/>
    <m/>
    <x v="1"/>
    <d v="2004-10-26T00:00:00"/>
    <n v="6.45"/>
    <x v="1"/>
    <n v="40"/>
    <n v="4"/>
    <n v="4120"/>
    <n v="52.4"/>
    <x v="1"/>
    <n v="4630"/>
    <n v="1260"/>
    <n v="0"/>
    <x v="1"/>
    <n v="23.2"/>
    <n v="951"/>
    <x v="0"/>
    <s v="BP AMERICA PRODUCTION COMPANY"/>
    <n v="1.996"/>
    <n v="0.32916000000000001"/>
    <n v="179.22"/>
    <n v="1.3403919999999998"/>
    <n v="182.88555200000002"/>
    <n v="130.6123"/>
    <n v="20.651399999999999"/>
    <n v="0"/>
    <x v="1"/>
    <n v="0.48302400000000001"/>
    <n v="151.746724"/>
    <n v="9.3053869077470625E-2"/>
    <n v="10129.6"/>
    <n v="0.82834864538021402"/>
    <n v="1.0913929384645978E-2"/>
    <n v="1.7998141263777905E-3"/>
    <n v="0.98728625648897617"/>
    <n v="0.86072566548454787"/>
    <n v="0.1360912410866939"/>
    <n v="3.1830934287583037E-3"/>
    <x v="1"/>
    <n v="4.5"/>
    <x v="1"/>
    <n v="0"/>
    <n v="0"/>
    <x v="1"/>
    <n v="18000"/>
    <x v="2"/>
    <x v="1"/>
    <n v="0"/>
    <x v="1"/>
    <x v="1"/>
    <x v="1"/>
    <n v="0"/>
    <x v="1"/>
    <x v="3"/>
    <x v="1"/>
    <x v="1"/>
    <x v="0"/>
    <x v="0"/>
    <x v="0"/>
    <x v="0"/>
    <x v="0"/>
    <x v="0"/>
    <x v="0"/>
    <x v="0"/>
    <x v="0"/>
    <m/>
    <x v="0"/>
    <x v="0"/>
    <x v="0"/>
    <x v="0"/>
    <x v="0"/>
    <m/>
    <n v="20041026"/>
    <x v="0"/>
    <s v="BP"/>
    <s v="8293"/>
    <s v="10087-10873"/>
    <d v="2004-10-28T00:00:00"/>
    <x v="5"/>
    <x v="2"/>
  </r>
  <r>
    <x v="1"/>
    <s v="T22N R096W S04 fLEWIS-MESAVERDE"/>
    <n v="5047"/>
    <x v="0"/>
    <x v="1"/>
    <s v="BATTLE SPRINGS"/>
    <s v="NE NE"/>
    <n v="4"/>
    <n v="22"/>
    <n v="96"/>
    <n v="41.91189"/>
    <n v="-108.26326"/>
    <s v="4903725817"/>
    <s v="4-2 RED LAKE FEDERAL"/>
    <x v="0"/>
    <x v="25"/>
    <m/>
    <m/>
    <n v="896"/>
    <x v="0"/>
    <n v="9135"/>
    <n v="10031"/>
    <n v="10435"/>
    <m/>
    <x v="1"/>
    <d v="2005-03-17T00:00:00"/>
    <n v="8.36"/>
    <x v="1"/>
    <n v="11.6"/>
    <n v="2.7"/>
    <n v="2630"/>
    <n v="58.2"/>
    <x v="1"/>
    <n v="3450"/>
    <n v="2540"/>
    <n v="0"/>
    <x v="1"/>
    <n v="3"/>
    <n v="8080"/>
    <x v="0"/>
    <s v="BP AMERICA PRODUCTION COMPANY"/>
    <n v="0.57884000000000002"/>
    <n v="0.22218300000000002"/>
    <n v="114.405"/>
    <n v="1.488756"/>
    <n v="116.69477899999998"/>
    <n v="97.3245"/>
    <n v="41.630599999999994"/>
    <n v="0"/>
    <x v="1"/>
    <n v="6.2460000000000002E-2"/>
    <n v="139.01755999999997"/>
    <n v="-8.7296456194865105E-2"/>
    <n v="8695.5"/>
    <n v="3.6690411612172513E-2"/>
    <n v="4.9602904685221621E-3"/>
    <n v="1.9039669289746034E-3"/>
    <n v="0.99313574260250326"/>
    <n v="0.70008781624422134"/>
    <n v="0.29946288799774651"/>
    <n v="4.492957580322947E-4"/>
    <x v="1"/>
    <n v="11.7"/>
    <x v="1"/>
    <n v="0"/>
    <n v="0"/>
    <x v="1"/>
    <n v="14000"/>
    <x v="2"/>
    <x v="1"/>
    <n v="0"/>
    <x v="1"/>
    <x v="1"/>
    <x v="1"/>
    <n v="0"/>
    <x v="1"/>
    <x v="3"/>
    <x v="1"/>
    <x v="1"/>
    <x v="0"/>
    <x v="0"/>
    <x v="0"/>
    <x v="0"/>
    <x v="0"/>
    <x v="0"/>
    <x v="0"/>
    <x v="0"/>
    <x v="0"/>
    <m/>
    <x v="0"/>
    <x v="0"/>
    <x v="0"/>
    <x v="0"/>
    <x v="0"/>
    <m/>
    <n v="20050317"/>
    <x v="0"/>
    <s v="BP ID No RLF04-02"/>
    <m/>
    <s v="9135-10031"/>
    <d v="2005-03-19T00:00:00"/>
    <x v="5"/>
    <x v="2"/>
  </r>
  <r>
    <x v="1"/>
    <s v="T23N R093W S19 fLEWIS-MESAVERDE"/>
    <n v="5284"/>
    <x v="0"/>
    <x v="1"/>
    <s v="WC"/>
    <s v="SE SE"/>
    <n v="19"/>
    <n v="23"/>
    <n v="93"/>
    <n v="41.946629999999999"/>
    <n v="-107.9542"/>
    <s v="4903726096"/>
    <s v="19-1 CHAIN LAKES"/>
    <x v="0"/>
    <x v="25"/>
    <m/>
    <m/>
    <n v="975"/>
    <x v="0"/>
    <n v="12245"/>
    <n v="13220"/>
    <n v="13366"/>
    <n v="13259"/>
    <x v="1"/>
    <d v="1899-12-31T00:00:00"/>
    <n v="7.61"/>
    <x v="1"/>
    <n v="27"/>
    <n v="0"/>
    <n v="2240"/>
    <n v="0"/>
    <x v="1"/>
    <n v="4170"/>
    <n v="0"/>
    <n v="0"/>
    <x v="1"/>
    <n v="93"/>
    <n v="8140"/>
    <x v="0"/>
    <s v="BP AMERICA PRODUCTION COMPANY"/>
    <n v="1.3472999999999999"/>
    <n v="0"/>
    <n v="97.44"/>
    <n v="0"/>
    <n v="98.787300000000002"/>
    <n v="117.6357"/>
    <n v="0"/>
    <n v="0"/>
    <x v="1"/>
    <n v="1.9362600000000001"/>
    <n v="119.57196"/>
    <n v="-9.518561292065196E-2"/>
    <n v="6530"/>
    <n v="-0.10974778459441036"/>
    <n v="1.3638392789356526E-2"/>
    <n v="0"/>
    <n v="0.98636160721064348"/>
    <n v="0.98380673863671708"/>
    <n v="0"/>
    <n v="1.6193261363282831E-2"/>
    <x v="1"/>
    <n v="17"/>
    <x v="1"/>
    <n v="0"/>
    <n v="0"/>
    <x v="1"/>
    <n v="0"/>
    <x v="2"/>
    <x v="1"/>
    <n v="0"/>
    <x v="1"/>
    <x v="1"/>
    <x v="1"/>
    <n v="0"/>
    <x v="1"/>
    <x v="3"/>
    <x v="1"/>
    <x v="1"/>
    <x v="0"/>
    <x v="0"/>
    <x v="0"/>
    <x v="0"/>
    <x v="0"/>
    <x v="0"/>
    <x v="0"/>
    <x v="0"/>
    <x v="0"/>
    <m/>
    <x v="0"/>
    <x v="0"/>
    <x v="0"/>
    <x v="0"/>
    <x v="0"/>
    <m/>
    <n v="19000101"/>
    <x v="0"/>
    <s v="WYOMING ANALYTICAL LABS ROCK SPRINGS ID No BPW00900"/>
    <m/>
    <s v="12245-13220"/>
    <d v="2006-01-09T00:00:00"/>
    <x v="5"/>
    <x v="2"/>
  </r>
  <r>
    <x v="1"/>
    <s v="T23N R093W S29 fLEWIS-MESAVERDE"/>
    <n v="5055"/>
    <x v="0"/>
    <x v="1"/>
    <s v="WC"/>
    <s v="C SW"/>
    <n v="29"/>
    <n v="23"/>
    <n v="93"/>
    <n v="41.932720000000003"/>
    <n v="-107.94463"/>
    <s v="4903726024"/>
    <s v="29-2 CHAIN LAKES"/>
    <x v="0"/>
    <x v="25"/>
    <m/>
    <m/>
    <n v="1106"/>
    <x v="0"/>
    <n v="11815"/>
    <n v="12921"/>
    <n v="13158"/>
    <m/>
    <x v="1"/>
    <d v="2005-03-16T00:00:00"/>
    <n v="6.86"/>
    <x v="1"/>
    <n v="25"/>
    <n v="0"/>
    <n v="2710"/>
    <n v="79.400000000000006"/>
    <x v="1"/>
    <n v="4500"/>
    <n v="726"/>
    <n v="0"/>
    <x v="1"/>
    <n v="66"/>
    <n v="8860"/>
    <x v="0"/>
    <s v="BP AMERICA PRODUCTION COMPANY"/>
    <n v="1.2475000000000001"/>
    <n v="0"/>
    <n v="117.88500000000001"/>
    <n v="2.0310519999999999"/>
    <n v="121.163552"/>
    <n v="126.94499999999999"/>
    <n v="11.899139999999999"/>
    <n v="0"/>
    <x v="1"/>
    <n v="1.37412"/>
    <n v="140.21825999999999"/>
    <n v="-7.2899900165968673E-2"/>
    <n v="8106.4"/>
    <n v="-4.4417201056205224E-2"/>
    <n v="1.0296000566242892E-2"/>
    <n v="0"/>
    <n v="0.98970399943375709"/>
    <n v="0.90533857715821042"/>
    <n v="8.4861557973975724E-2"/>
    <n v="9.7998648678139354E-3"/>
    <x v="1"/>
    <n v="10.4"/>
    <x v="1"/>
    <n v="0"/>
    <n v="0"/>
    <x v="1"/>
    <n v="15100"/>
    <x v="2"/>
    <x v="1"/>
    <n v="0"/>
    <x v="1"/>
    <x v="1"/>
    <x v="1"/>
    <n v="0"/>
    <x v="1"/>
    <x v="3"/>
    <x v="1"/>
    <x v="1"/>
    <x v="0"/>
    <x v="0"/>
    <x v="0"/>
    <x v="0"/>
    <x v="0"/>
    <x v="0"/>
    <x v="0"/>
    <x v="0"/>
    <x v="0"/>
    <m/>
    <x v="0"/>
    <x v="0"/>
    <x v="0"/>
    <x v="0"/>
    <x v="0"/>
    <m/>
    <n v="20050316"/>
    <x v="0"/>
    <s v="BP ID No CL29-2"/>
    <m/>
    <s v="11815-12921"/>
    <d v="2005-03-18T00:00:00"/>
    <x v="5"/>
    <x v="2"/>
  </r>
  <r>
    <x v="1"/>
    <s v="T23N R094W S13 fLEWIS-MESAVERDE"/>
    <n v="5059"/>
    <x v="0"/>
    <x v="1"/>
    <s v="SIBERIA RIDGE"/>
    <s v="NW SW"/>
    <n v="13"/>
    <n v="23"/>
    <n v="94"/>
    <n v="41.153919000000002"/>
    <n v="-108.647328"/>
    <s v="4903725850"/>
    <s v="13-1 BATTLE SPRINGS"/>
    <x v="0"/>
    <x v="25"/>
    <m/>
    <m/>
    <n v="906"/>
    <x v="0"/>
    <n v="12046"/>
    <n v="12952"/>
    <n v="8600"/>
    <n v="6230"/>
    <x v="1"/>
    <d v="2005-03-23T00:00:00"/>
    <n v="7.63"/>
    <x v="1"/>
    <n v="16.5"/>
    <n v="3.7"/>
    <n v="2440"/>
    <n v="49"/>
    <x v="1"/>
    <n v="3450"/>
    <n v="1020"/>
    <n v="0"/>
    <x v="1"/>
    <n v="59"/>
    <n v="7980"/>
    <x v="0"/>
    <s v="BP AMERICA PRODUCTION COMPANY"/>
    <n v="0.82335000000000003"/>
    <n v="0.30447300000000005"/>
    <n v="106.14"/>
    <n v="1.25342"/>
    <n v="108.521243"/>
    <n v="97.3245"/>
    <n v="16.717799999999997"/>
    <n v="0"/>
    <x v="1"/>
    <n v="1.22838"/>
    <n v="115.27068"/>
    <n v="-3.0159430731555047E-2"/>
    <n v="7038.2"/>
    <n v="-6.2710577832230233E-2"/>
    <n v="7.5869938201868926E-3"/>
    <n v="2.8056534516472508E-3"/>
    <n v="0.9896073527281658"/>
    <n v="0.84431270814052628"/>
    <n v="0.14503080922225839"/>
    <n v="1.0656482637215293E-2"/>
    <x v="1"/>
    <n v="5.4"/>
    <x v="1"/>
    <n v="0"/>
    <n v="0"/>
    <x v="1"/>
    <n v="13700"/>
    <x v="2"/>
    <x v="1"/>
    <n v="0"/>
    <x v="1"/>
    <x v="1"/>
    <x v="1"/>
    <n v="0"/>
    <x v="1"/>
    <x v="3"/>
    <x v="1"/>
    <x v="1"/>
    <x v="0"/>
    <x v="0"/>
    <x v="0"/>
    <x v="0"/>
    <x v="0"/>
    <x v="0"/>
    <x v="0"/>
    <x v="0"/>
    <x v="0"/>
    <m/>
    <x v="0"/>
    <x v="0"/>
    <x v="0"/>
    <x v="0"/>
    <x v="0"/>
    <m/>
    <n v="20050323"/>
    <x v="0"/>
    <s v="BP ID No BS13-1"/>
    <m/>
    <s v="12046-12952"/>
    <d v="2005-03-25T00:00:00"/>
    <x v="6"/>
    <x v="2"/>
  </r>
  <r>
    <x v="1"/>
    <s v="T23N R094W S35 fLEWIS-MESAVERDE"/>
    <n v="4063"/>
    <x v="0"/>
    <x v="1"/>
    <s v="SIBERIA RIDGE"/>
    <s v="SW SW"/>
    <n v="35"/>
    <n v="23"/>
    <n v="94"/>
    <n v="41.918010000000002"/>
    <n v="-108.00366"/>
    <s v="4903725196"/>
    <s v="BATTLE SPRINGS 35-01"/>
    <x v="0"/>
    <x v="25"/>
    <m/>
    <m/>
    <m/>
    <x v="0"/>
    <s v="10131"/>
    <m/>
    <n v="12300"/>
    <n v="12298"/>
    <x v="1"/>
    <d v="2003-06-06T00:00:00"/>
    <n v="7.86"/>
    <x v="1"/>
    <n v="13.2"/>
    <n v="1.98"/>
    <n v="1945"/>
    <n v="69.8"/>
    <x v="1"/>
    <n v="2099"/>
    <n v="1891"/>
    <m/>
    <x v="0"/>
    <n v="76"/>
    <n v="5600"/>
    <x v="0"/>
    <s v="BP AMERICA PRODUCTION CO"/>
    <n v="0.65867999999999993"/>
    <n v="0.1629342"/>
    <n v="84.607500000000002"/>
    <n v="1.7854839999999998"/>
    <n v="87.214598199999983"/>
    <n v="59.212789999999998"/>
    <n v="30.993489999999998"/>
    <n v="0"/>
    <x v="1"/>
    <n v="1.5823200000000002"/>
    <n v="91.788599999999988"/>
    <n v="-2.5552626131793914E-2"/>
    <n v="6095.98"/>
    <n v="4.2406023266113618E-2"/>
    <n v="7.5524053724299574E-3"/>
    <n v="1.8681987117152141E-3"/>
    <n v="0.99057939591585487"/>
    <n v="0.64509960931967592"/>
    <n v="0.33766164861431597"/>
    <n v="1.72387420660082E-2"/>
    <x v="0"/>
    <n v="0.18"/>
    <x v="0"/>
    <m/>
    <m/>
    <x v="0"/>
    <n v="8460"/>
    <x v="0"/>
    <x v="0"/>
    <m/>
    <x v="0"/>
    <x v="0"/>
    <x v="0"/>
    <n v="1.07"/>
    <x v="0"/>
    <x v="0"/>
    <x v="0"/>
    <x v="0"/>
    <x v="0"/>
    <x v="0"/>
    <x v="0"/>
    <x v="0"/>
    <x v="0"/>
    <x v="0"/>
    <x v="0"/>
    <x v="0"/>
    <x v="0"/>
    <m/>
    <x v="0"/>
    <x v="0"/>
    <x v="0"/>
    <x v="0"/>
    <x v="0"/>
    <m/>
    <n v="20030606"/>
    <x v="0"/>
    <s v="BP AMERICA PRODUCTION CO"/>
    <m/>
    <m/>
    <d v="2003-06-08T00:00:00"/>
    <x v="5"/>
    <x v="2"/>
  </r>
  <r>
    <x v="1"/>
    <s v="T23N R095W S27 fLEWIS-MESAVERDE"/>
    <n v="4245"/>
    <x v="0"/>
    <x v="1"/>
    <s v="WC"/>
    <s v="SE SE"/>
    <n v="27"/>
    <n v="23"/>
    <n v="95"/>
    <n v="41.932957000000002"/>
    <n v="-108.12760299999999"/>
    <s v="4903725470"/>
    <s v="LOST CREEK 27-01"/>
    <x v="0"/>
    <x v="25"/>
    <m/>
    <m/>
    <m/>
    <x v="0"/>
    <s v="10477"/>
    <m/>
    <n v="11508"/>
    <m/>
    <x v="1"/>
    <d v="2003-11-04T00:00:00"/>
    <n v="7.9"/>
    <x v="1"/>
    <n v="20"/>
    <n v="1.5"/>
    <n v="2238"/>
    <n v="71"/>
    <x v="1"/>
    <n v="1849"/>
    <n v="2882"/>
    <m/>
    <x v="0"/>
    <n v="182"/>
    <n v="7810"/>
    <x v="0"/>
    <s v="BP AMERICAN PRODUCTION COMPANY"/>
    <n v="0.998"/>
    <n v="0.123435"/>
    <n v="97.352999999999994"/>
    <n v="1.8161799999999999"/>
    <n v="100.290615"/>
    <n v="52.160289999999996"/>
    <n v="47.235979999999998"/>
    <n v="0"/>
    <x v="1"/>
    <n v="3.7892400000000004"/>
    <n v="103.18550999999999"/>
    <n v="-1.4227197416895919E-2"/>
    <n v="7243.5"/>
    <n v="-3.7632444282060654E-2"/>
    <n v="9.9510806669198312E-3"/>
    <n v="1.2307731884982458E-3"/>
    <n v="0.98881814614458186"/>
    <n v="0.50550014241340668"/>
    <n v="0.45777725961716914"/>
    <n v="3.6722597969424203E-2"/>
    <x v="0"/>
    <n v="3.5"/>
    <x v="0"/>
    <m/>
    <m/>
    <x v="0"/>
    <n v="9900"/>
    <x v="0"/>
    <x v="0"/>
    <m/>
    <x v="0"/>
    <x v="0"/>
    <x v="0"/>
    <n v="3.3"/>
    <x v="0"/>
    <x v="0"/>
    <x v="0"/>
    <x v="0"/>
    <x v="0"/>
    <x v="0"/>
    <x v="0"/>
    <x v="0"/>
    <x v="0"/>
    <x v="0"/>
    <x v="0"/>
    <x v="0"/>
    <x v="0"/>
    <m/>
    <x v="0"/>
    <x v="0"/>
    <x v="0"/>
    <x v="0"/>
    <x v="0"/>
    <m/>
    <n v="2003114"/>
    <x v="0"/>
    <s v="BP AMERICA"/>
    <m/>
    <m/>
    <d v="2003-11-05T00:00:00"/>
    <x v="5"/>
    <x v="2"/>
  </r>
  <r>
    <x v="1"/>
    <s v="T23N R095W S31 fLEWIS-MESAVERDE"/>
    <n v="5063"/>
    <x v="0"/>
    <x v="1"/>
    <s v="LOST CREEK BASIN"/>
    <s v="SE NW"/>
    <n v="31"/>
    <n v="23"/>
    <n v="95"/>
    <n v="41.924438000000002"/>
    <n v="-108.193018"/>
    <s v="4903725971"/>
    <s v="2 CHAMPLIN 320 B"/>
    <x v="0"/>
    <x v="25"/>
    <m/>
    <m/>
    <n v="678"/>
    <x v="0"/>
    <n v="10056"/>
    <n v="10734"/>
    <n v="10850"/>
    <m/>
    <x v="1"/>
    <d v="2005-03-17T00:00:00"/>
    <n v="7.35"/>
    <x v="1"/>
    <n v="16.899999999999999"/>
    <n v="2.5"/>
    <n v="2320"/>
    <n v="72"/>
    <x v="1"/>
    <n v="2800"/>
    <n v="2300"/>
    <n v="0"/>
    <x v="1"/>
    <n v="48"/>
    <n v="7400"/>
    <x v="0"/>
    <s v="BP AMERICA PRODUCTION COMPANY"/>
    <n v="0.84330999999999989"/>
    <n v="0.20572499999999999"/>
    <n v="100.92"/>
    <n v="1.8417599999999998"/>
    <n v="103.81079499999998"/>
    <n v="78.988"/>
    <n v="37.696999999999996"/>
    <n v="0"/>
    <x v="1"/>
    <n v="0.99936000000000003"/>
    <n v="117.68436"/>
    <n v="-6.263597503972497E-2"/>
    <n v="7559.4"/>
    <n v="1.0655507573833151E-2"/>
    <n v="8.1235289644010535E-3"/>
    <n v="1.9817303200500491E-3"/>
    <n v="0.98989474071554884"/>
    <n v="0.6711851940223833"/>
    <n v="0.32032293840914794"/>
    <n v="8.491867568468741E-3"/>
    <x v="1"/>
    <n v="2.5"/>
    <x v="1"/>
    <n v="0"/>
    <n v="0"/>
    <x v="1"/>
    <n v="12800"/>
    <x v="2"/>
    <x v="1"/>
    <n v="0"/>
    <x v="1"/>
    <x v="1"/>
    <x v="1"/>
    <n v="0"/>
    <x v="1"/>
    <x v="3"/>
    <x v="1"/>
    <x v="1"/>
    <x v="0"/>
    <x v="0"/>
    <x v="0"/>
    <x v="0"/>
    <x v="0"/>
    <x v="0"/>
    <x v="0"/>
    <x v="0"/>
    <x v="0"/>
    <m/>
    <x v="0"/>
    <x v="0"/>
    <x v="0"/>
    <x v="0"/>
    <x v="0"/>
    <m/>
    <n v="20050317"/>
    <x v="0"/>
    <s v="BP ID No CH320 B2"/>
    <m/>
    <s v="10056-10734"/>
    <d v="2005-03-19T00:00:00"/>
    <x v="5"/>
    <x v="2"/>
  </r>
  <r>
    <x v="1"/>
    <s v="T23N R096W S02 fLEWIS-MESAVERDE"/>
    <n v="5524"/>
    <x v="0"/>
    <x v="1"/>
    <s v="WC"/>
    <s v="SW SE"/>
    <n v="2"/>
    <n v="23"/>
    <n v="96"/>
    <n v="41.988692"/>
    <n v="-108.22863099999999"/>
    <s v="4903726775"/>
    <s v="2 MOLITOR FED"/>
    <x v="0"/>
    <x v="25"/>
    <m/>
    <m/>
    <n v="2274"/>
    <x v="0"/>
    <n v="10552"/>
    <n v="12826"/>
    <n v="13190"/>
    <n v="13007"/>
    <x v="2"/>
    <m/>
    <n v="7.09"/>
    <x v="1"/>
    <n v="40"/>
    <n v="5"/>
    <n v="4329"/>
    <n v="0"/>
    <x v="1"/>
    <n v="5800"/>
    <n v="1708"/>
    <n v="0"/>
    <x v="1"/>
    <n v="0"/>
    <n v="11887"/>
    <x v="0"/>
    <s v="YATES PETROLEUM CORPORATION"/>
    <n v="1.996"/>
    <n v="0.41144999999999998"/>
    <n v="188.3115"/>
    <n v="0"/>
    <n v="190.71895000000001"/>
    <n v="163.61799999999999"/>
    <n v="27.994119999999999"/>
    <n v="0"/>
    <x v="1"/>
    <n v="0"/>
    <n v="191.61212"/>
    <n v="-2.3361167063927026E-3"/>
    <n v="11882"/>
    <n v="-2.103580293659809E-4"/>
    <n v="1.0465661645054148E-2"/>
    <n v="2.1573629678644938E-3"/>
    <n v="0.98737697538708125"/>
    <n v="0.85390214355960359"/>
    <n v="0.14609785644039636"/>
    <n v="0"/>
    <x v="1"/>
    <n v="4.8"/>
    <x v="1"/>
    <n v="0"/>
    <n v="0.6"/>
    <x v="1"/>
    <n v="0"/>
    <x v="2"/>
    <x v="1"/>
    <n v="0"/>
    <x v="1"/>
    <x v="1"/>
    <x v="1"/>
    <n v="0"/>
    <x v="1"/>
    <x v="3"/>
    <x v="1"/>
    <x v="1"/>
    <x v="0"/>
    <x v="0"/>
    <x v="0"/>
    <x v="0"/>
    <x v="0"/>
    <x v="0"/>
    <x v="0"/>
    <x v="0"/>
    <x v="0"/>
    <m/>
    <x v="0"/>
    <x v="0"/>
    <x v="0"/>
    <x v="0"/>
    <x v="0"/>
    <s v="PRODUCED WATER"/>
    <m/>
    <x v="0"/>
    <s v="BJ SERVICES ROCK SPRINGS"/>
    <m/>
    <s v="10552-12826"/>
    <d v="2007-05-25T00:00:00"/>
    <x v="5"/>
    <x v="2"/>
  </r>
  <r>
    <x v="1"/>
    <s v="T23N R096W S02 fLEWIS-MESAVERDE"/>
    <n v="5526"/>
    <x v="0"/>
    <x v="1"/>
    <s v="WC"/>
    <s v="SE SW"/>
    <n v="2"/>
    <n v="23"/>
    <n v="96"/>
    <n v="41.991010000000003"/>
    <n v="-108.23439999999999"/>
    <s v="4903726307"/>
    <s v="1-Y MOLITOR FED"/>
    <x v="0"/>
    <x v="25"/>
    <m/>
    <m/>
    <n v="2310"/>
    <x v="0"/>
    <n v="10570"/>
    <n v="12880"/>
    <n v="13180"/>
    <n v="13134"/>
    <x v="2"/>
    <m/>
    <n v="6.61"/>
    <x v="1"/>
    <n v="16"/>
    <n v="5"/>
    <n v="3387"/>
    <n v="0"/>
    <x v="1"/>
    <n v="4200"/>
    <n v="1879"/>
    <n v="0"/>
    <x v="1"/>
    <n v="0"/>
    <n v="9491"/>
    <x v="0"/>
    <s v="YATES PETROLEUM CORPORATION"/>
    <n v="0.7984"/>
    <n v="0.41144999999999998"/>
    <n v="147.33449999999999"/>
    <n v="0"/>
    <n v="148.54434999999998"/>
    <n v="118.482"/>
    <n v="30.796809999999997"/>
    <n v="0"/>
    <x v="1"/>
    <n v="0"/>
    <n v="149.27880999999999"/>
    <n v="-2.4660943091195891E-3"/>
    <n v="9487"/>
    <n v="-2.1077036568658446E-4"/>
    <n v="5.3748257675233025E-3"/>
    <n v="2.769879837233796E-3"/>
    <n v="0.991855294395243"/>
    <n v="0.79369603763588414"/>
    <n v="0.20630396236411583"/>
    <n v="0"/>
    <x v="1"/>
    <n v="4.2"/>
    <x v="1"/>
    <n v="0"/>
    <n v="0.8"/>
    <x v="1"/>
    <n v="0"/>
    <x v="2"/>
    <x v="1"/>
    <n v="0"/>
    <x v="1"/>
    <x v="1"/>
    <x v="1"/>
    <n v="0"/>
    <x v="1"/>
    <x v="3"/>
    <x v="1"/>
    <x v="1"/>
    <x v="0"/>
    <x v="0"/>
    <x v="0"/>
    <x v="0"/>
    <x v="0"/>
    <x v="0"/>
    <x v="0"/>
    <x v="0"/>
    <x v="0"/>
    <m/>
    <x v="0"/>
    <x v="0"/>
    <x v="0"/>
    <x v="0"/>
    <x v="0"/>
    <s v="PRODUCED WATER"/>
    <m/>
    <x v="0"/>
    <s v="BJ SERVICES ROCK SPRINGS"/>
    <m/>
    <s v="10570-12880"/>
    <d v="2007-05-24T00:00:00"/>
    <x v="5"/>
    <x v="2"/>
  </r>
  <r>
    <x v="1"/>
    <s v="T16N R099W S21 fLEWIS-MESAVERDE/ALMOND"/>
    <n v="3658"/>
    <x v="0"/>
    <x v="1"/>
    <s v="WC"/>
    <s v="SW SW"/>
    <n v="21"/>
    <n v="16"/>
    <n v="99"/>
    <n v="41.342623000000003"/>
    <n v="-108.559162"/>
    <s v="4903724978"/>
    <s v="BITTER CREEK 21-04"/>
    <x v="0"/>
    <x v="26"/>
    <m/>
    <m/>
    <m/>
    <x v="0"/>
    <s v="10776"/>
    <m/>
    <n v="11782"/>
    <n v="11760"/>
    <x v="1"/>
    <d v="2003-01-31T00:00:00"/>
    <n v="7.94"/>
    <x v="1"/>
    <n v="30.8"/>
    <n v="2.78"/>
    <n v="3180"/>
    <n v="24.3"/>
    <x v="1"/>
    <n v="4649"/>
    <n v="1576"/>
    <m/>
    <x v="0"/>
    <n v="26"/>
    <n v="9166"/>
    <x v="0"/>
    <s v="BP AMERICA PRODUCTION COMPANY"/>
    <n v="1.5369200000000001"/>
    <n v="0.2287662"/>
    <n v="138.33000000000001"/>
    <n v="0.62159399999999998"/>
    <n v="140.71728019999998"/>
    <n v="131.14829"/>
    <n v="25.830639999999999"/>
    <n v="0"/>
    <x v="1"/>
    <n v="0.54132000000000002"/>
    <n v="157.52025"/>
    <n v="-5.634089642819886E-2"/>
    <n v="9488.8799999999992"/>
    <n v="1.7308071668110488E-2"/>
    <n v="1.0922041683975073E-2"/>
    <n v="1.6257150484635364E-3"/>
    <n v="0.98745224326756131"/>
    <n v="0.83258050949004969"/>
    <n v="0.16398297996606784"/>
    <n v="3.4365105438824532E-3"/>
    <x v="0"/>
    <n v="0.46"/>
    <x v="0"/>
    <m/>
    <m/>
    <x v="0"/>
    <n v="14110"/>
    <x v="0"/>
    <x v="0"/>
    <m/>
    <x v="0"/>
    <x v="0"/>
    <x v="0"/>
    <m/>
    <x v="0"/>
    <x v="0"/>
    <x v="0"/>
    <x v="0"/>
    <x v="0"/>
    <x v="0"/>
    <x v="0"/>
    <x v="0"/>
    <x v="0"/>
    <x v="0"/>
    <x v="0"/>
    <x v="0"/>
    <x v="0"/>
    <m/>
    <x v="0"/>
    <x v="0"/>
    <x v="0"/>
    <x v="0"/>
    <x v="0"/>
    <m/>
    <n v="20030131"/>
    <x v="0"/>
    <s v="BP AMERICA"/>
    <m/>
    <m/>
    <d v="2003-02-02T00:00:00"/>
    <x v="6"/>
    <x v="2"/>
  </r>
  <r>
    <x v="1"/>
    <s v="T19N R092W S24 fLEWIS-MESAVERDE/ALMOND"/>
    <n v="3804"/>
    <x v="0"/>
    <x v="5"/>
    <s v="WC"/>
    <s v="SE SE"/>
    <n v="24"/>
    <n v="19"/>
    <n v="92"/>
    <n v="41.603879999999997"/>
    <n v="-107.70388"/>
    <s v="4900721971"/>
    <s v="EUCKER 2"/>
    <x v="0"/>
    <x v="26"/>
    <m/>
    <m/>
    <m/>
    <x v="0"/>
    <s v="7813"/>
    <m/>
    <n v="9106"/>
    <n v="8609"/>
    <x v="2"/>
    <d v="2002-12-11T00:00:00"/>
    <n v="7.09"/>
    <x v="1"/>
    <n v="40"/>
    <n v="24"/>
    <n v="3516"/>
    <n v="250"/>
    <x v="1"/>
    <n v="5000"/>
    <n v="1220"/>
    <m/>
    <x v="0"/>
    <n v="175"/>
    <n v="9996"/>
    <x v="0"/>
    <s v="YATES PETROLEUM"/>
    <n v="1.996"/>
    <n v="1.97496"/>
    <n v="152.946"/>
    <n v="6.3949999999999996"/>
    <n v="163.31196"/>
    <n v="141.05000000000001"/>
    <n v="19.995799999999999"/>
    <n v="0"/>
    <x v="1"/>
    <n v="3.6435000000000004"/>
    <n v="164.68929999999997"/>
    <n v="-4.1991911860337836E-3"/>
    <n v="10225"/>
    <n v="1.1324860293754018E-2"/>
    <n v="1.2222007500246768E-2"/>
    <n v="1.2093174314973625E-2"/>
    <n v="0.9756848181847797"/>
    <n v="0.85646122729284779"/>
    <n v="0.12141529534705656"/>
    <n v="2.2123477360095654E-2"/>
    <x v="0"/>
    <n v="21"/>
    <x v="0"/>
    <m/>
    <m/>
    <x v="0"/>
    <m/>
    <x v="0"/>
    <x v="0"/>
    <m/>
    <x v="0"/>
    <x v="0"/>
    <x v="0"/>
    <m/>
    <x v="0"/>
    <x v="0"/>
    <x v="0"/>
    <x v="0"/>
    <x v="0"/>
    <x v="0"/>
    <x v="0"/>
    <x v="0"/>
    <x v="0"/>
    <x v="0"/>
    <x v="0"/>
    <x v="0"/>
    <x v="0"/>
    <m/>
    <x v="0"/>
    <x v="0"/>
    <x v="0"/>
    <x v="0"/>
    <x v="0"/>
    <s v="PRODUCTION WATER"/>
    <n v="20021211"/>
    <x v="0"/>
    <s v="BJ SERVICES ROCK SPRINGS"/>
    <m/>
    <m/>
    <d v="2002-12-13T00:00:00"/>
    <x v="5"/>
    <x v="2"/>
  </r>
  <r>
    <x v="1"/>
    <s v="T20N R095W S06 fLEWIS-MESAVERDE/ALMOND"/>
    <n v="3890"/>
    <x v="0"/>
    <x v="1"/>
    <s v="RED DESERT"/>
    <s v="NE NE"/>
    <n v="6"/>
    <n v="20"/>
    <n v="95"/>
    <n v="41.738410000000002"/>
    <n v="-108.145156"/>
    <s v="4903724991"/>
    <s v="RED DESERT 8-6"/>
    <x v="0"/>
    <x v="26"/>
    <m/>
    <m/>
    <m/>
    <x v="0"/>
    <s v="7360"/>
    <m/>
    <n v="9600"/>
    <n v="9527"/>
    <x v="1"/>
    <d v="2003-02-13T00:00:00"/>
    <n v="8.19"/>
    <x v="1"/>
    <n v="36"/>
    <n v="7.7"/>
    <n v="7010"/>
    <n v="143"/>
    <x v="1"/>
    <n v="9380"/>
    <n v="2080"/>
    <m/>
    <x v="0"/>
    <n v="33"/>
    <n v="16000"/>
    <x v="0"/>
    <s v="DEVON ENERGY"/>
    <n v="1.7964"/>
    <n v="0.633633"/>
    <n v="304.935"/>
    <n v="3.65794"/>
    <n v="311.02297299999998"/>
    <n v="264.60980000000001"/>
    <n v="34.091199999999994"/>
    <n v="0"/>
    <x v="1"/>
    <n v="0.68706"/>
    <n v="299.38806"/>
    <n v="1.9060784243721204E-2"/>
    <n v="18689.7"/>
    <n v="7.7535983303401321E-2"/>
    <n v="5.7757791415619965E-3"/>
    <n v="2.0372546564269389E-3"/>
    <n v="0.99218696620201108"/>
    <n v="0.88383551434883545"/>
    <n v="0.11386960455269991"/>
    <n v="2.2948810984646482E-3"/>
    <x v="0"/>
    <n v="1"/>
    <x v="0"/>
    <n v="17179"/>
    <n v="0.41299999999999998"/>
    <x v="2"/>
    <n v="26600"/>
    <x v="0"/>
    <x v="0"/>
    <m/>
    <x v="0"/>
    <x v="0"/>
    <x v="0"/>
    <m/>
    <x v="0"/>
    <x v="0"/>
    <x v="0"/>
    <x v="0"/>
    <x v="0"/>
    <x v="0"/>
    <x v="0"/>
    <x v="0"/>
    <x v="0"/>
    <x v="0"/>
    <x v="0"/>
    <x v="0"/>
    <x v="0"/>
    <m/>
    <x v="0"/>
    <x v="0"/>
    <x v="0"/>
    <x v="0"/>
    <x v="0"/>
    <m/>
    <n v="20030213"/>
    <x v="0"/>
    <s v="ENERGY LABS CASPER LAB No C03020526-009"/>
    <m/>
    <m/>
    <d v="2003-02-21T00:00:00"/>
    <x v="5"/>
    <x v="2"/>
  </r>
  <r>
    <x v="1"/>
    <s v="T20N R095W S06 fLEWIS-MESAVERDE/ALMOND"/>
    <n v="3867"/>
    <x v="0"/>
    <x v="1"/>
    <s v="WAMSUTTER"/>
    <s v="SE SE"/>
    <n v="6"/>
    <n v="20"/>
    <n v="95"/>
    <n v="41.734439999999999"/>
    <n v="-108.14583"/>
    <s v="4903723959"/>
    <s v="RED DESERT 16-6"/>
    <x v="0"/>
    <x v="26"/>
    <m/>
    <m/>
    <m/>
    <x v="0"/>
    <s v="7846"/>
    <m/>
    <n v="9510"/>
    <n v="9300"/>
    <x v="1"/>
    <d v="1999-12-01T00:00:00"/>
    <n v="9.2899999999999991"/>
    <x v="1"/>
    <n v="22"/>
    <n v="5"/>
    <n v="3047"/>
    <n v="124"/>
    <x v="1"/>
    <n v="3560"/>
    <n v="2128"/>
    <n v="121"/>
    <x v="0"/>
    <n v="10"/>
    <n v="951"/>
    <x v="0"/>
    <s v="SANTA FE SNYDER"/>
    <n v="1.0977999999999999"/>
    <n v="0.41144999999999998"/>
    <n v="132.5445"/>
    <n v="3.1719199999999996"/>
    <n v="137.22567000000001"/>
    <n v="100.4276"/>
    <n v="34.877919999999996"/>
    <n v="4.0329299999999995"/>
    <x v="1"/>
    <n v="0.20820000000000002"/>
    <n v="139.54665"/>
    <n v="-8.3858819407952034E-3"/>
    <n v="9017"/>
    <n v="0.8091894060995185"/>
    <n v="7.9999609402526504E-3"/>
    <n v="2.9983457176780406E-3"/>
    <n v="0.98900169334206922"/>
    <n v="0.71967044712287964"/>
    <n v="0.24993735069956891"/>
    <n v="1.4919741892764895E-3"/>
    <x v="0"/>
    <n v="0.34"/>
    <x v="0"/>
    <m/>
    <n v="7.1329999999999996E-5"/>
    <x v="5"/>
    <n v="14020"/>
    <x v="1"/>
    <x v="0"/>
    <n v="152.57"/>
    <x v="0"/>
    <x v="0"/>
    <x v="0"/>
    <n v="4.82"/>
    <x v="0"/>
    <x v="10"/>
    <x v="2"/>
    <x v="0"/>
    <x v="0"/>
    <x v="0"/>
    <x v="0"/>
    <x v="0"/>
    <x v="0"/>
    <x v="0"/>
    <x v="0"/>
    <x v="2"/>
    <x v="0"/>
    <n v="0.06"/>
    <x v="0"/>
    <x v="0"/>
    <x v="0"/>
    <x v="0"/>
    <x v="0"/>
    <m/>
    <n v="19991201"/>
    <x v="0"/>
    <s v="BEUERMAN AND ASSOCIATES KINGMAN AZ LAB No 1999-0137"/>
    <m/>
    <m/>
    <d v="1999-12-21T00:00:00"/>
    <x v="5"/>
    <x v="2"/>
  </r>
  <r>
    <x v="1"/>
    <s v="T20N R095W S17 fLEWIS-MESAVERDE/ALMOND"/>
    <n v="3628"/>
    <x v="0"/>
    <x v="1"/>
    <s v="WAMSUTTER"/>
    <s v="SE SW"/>
    <n v="17"/>
    <n v="20"/>
    <n v="95"/>
    <n v="41.705390000000001"/>
    <n v="-108.13594000000001"/>
    <s v="4903724829"/>
    <s v="RED DESERT 17-4"/>
    <x v="0"/>
    <x v="26"/>
    <m/>
    <m/>
    <m/>
    <x v="0"/>
    <s v="7841"/>
    <m/>
    <n v="9379"/>
    <n v="9333"/>
    <x v="3"/>
    <d v="2002-04-11T00:00:00"/>
    <n v="7"/>
    <x v="1"/>
    <n v="448"/>
    <n v="117"/>
    <n v="3431"/>
    <m/>
    <x v="1"/>
    <n v="5180"/>
    <n v="1830"/>
    <m/>
    <x v="0"/>
    <n v="245"/>
    <n v="11292"/>
    <x v="0"/>
    <s v="ANADARKO PETROLEUM CORP"/>
    <n v="22.3552"/>
    <n v="9.627930000000001"/>
    <n v="149.24849999999998"/>
    <n v="0"/>
    <n v="181.23163"/>
    <n v="146.12780000000001"/>
    <n v="29.993699999999997"/>
    <n v="0"/>
    <x v="1"/>
    <n v="5.1009000000000002"/>
    <n v="181.22239999999999"/>
    <n v="2.5465298316595602E-5"/>
    <n v="11251"/>
    <n v="-1.8187463957769596E-3"/>
    <n v="0.12335153637364515"/>
    <n v="5.3124998103256042E-2"/>
    <n v="0.82352346552309874"/>
    <n v="0.80634513172764521"/>
    <n v="0.16550768558412204"/>
    <n v="2.8147182688232804E-2"/>
    <x v="0"/>
    <n v="41"/>
    <x v="0"/>
    <m/>
    <m/>
    <x v="0"/>
    <m/>
    <x v="0"/>
    <x v="0"/>
    <m/>
    <x v="0"/>
    <x v="0"/>
    <x v="0"/>
    <m/>
    <x v="0"/>
    <x v="0"/>
    <x v="0"/>
    <x v="0"/>
    <x v="0"/>
    <x v="0"/>
    <x v="0"/>
    <x v="0"/>
    <x v="0"/>
    <x v="0"/>
    <x v="0"/>
    <x v="0"/>
    <x v="0"/>
    <m/>
    <x v="0"/>
    <x v="0"/>
    <x v="0"/>
    <x v="0"/>
    <x v="0"/>
    <s v="WELLHEAD"/>
    <n v="20020411"/>
    <x v="0"/>
    <s v="CHAMPION TECHNOLOGIES VERNAL UT"/>
    <m/>
    <m/>
    <d v="2002-04-24T00:00:00"/>
    <x v="5"/>
    <x v="2"/>
  </r>
  <r>
    <x v="1"/>
    <s v="T20N R095W S17 fLEWIS-MESAVERDE/ALMOND"/>
    <n v="3630"/>
    <x v="0"/>
    <x v="1"/>
    <s v="WAMSUTTER"/>
    <s v="SW SE"/>
    <n v="17"/>
    <n v="20"/>
    <n v="95"/>
    <n v="41.705559999999998"/>
    <n v="-108.127167"/>
    <s v="4903724828"/>
    <s v="RED DESERT 17-3"/>
    <x v="0"/>
    <x v="26"/>
    <m/>
    <m/>
    <m/>
    <x v="0"/>
    <s v="7895"/>
    <m/>
    <n v="9570"/>
    <n v="9526"/>
    <x v="3"/>
    <d v="2002-04-11T00:00:00"/>
    <n v="7"/>
    <x v="1"/>
    <n v="200"/>
    <n v="180"/>
    <n v="3264"/>
    <m/>
    <x v="1"/>
    <n v="4880"/>
    <n v="1464"/>
    <m/>
    <x v="0"/>
    <n v="245"/>
    <n v="10251"/>
    <x v="0"/>
    <s v="ANADARKO PETROLEUM CORP"/>
    <n v="9.98"/>
    <n v="14.812200000000001"/>
    <n v="141.98399999999998"/>
    <n v="0"/>
    <n v="166.77619999999999"/>
    <n v="137.66479999999999"/>
    <n v="23.994959999999999"/>
    <n v="0"/>
    <x v="1"/>
    <n v="5.1009000000000002"/>
    <n v="166.76065999999997"/>
    <n v="4.6591552130147342E-5"/>
    <n v="10233"/>
    <n v="-8.7873462214411243E-4"/>
    <n v="5.9840672709895064E-2"/>
    <n v="8.8814830893137034E-2"/>
    <n v="0.85134449639696785"/>
    <n v="0.82552323791474569"/>
    <n v="0.1438886125780505"/>
    <n v="3.0588149507203923E-2"/>
    <x v="0"/>
    <n v="18"/>
    <x v="0"/>
    <m/>
    <m/>
    <x v="0"/>
    <m/>
    <x v="0"/>
    <x v="0"/>
    <m/>
    <x v="0"/>
    <x v="0"/>
    <x v="0"/>
    <m/>
    <x v="0"/>
    <x v="0"/>
    <x v="0"/>
    <x v="0"/>
    <x v="0"/>
    <x v="0"/>
    <x v="0"/>
    <x v="0"/>
    <x v="0"/>
    <x v="0"/>
    <x v="0"/>
    <x v="0"/>
    <x v="0"/>
    <m/>
    <x v="0"/>
    <x v="0"/>
    <x v="0"/>
    <x v="0"/>
    <x v="0"/>
    <s v="WELLHEAD"/>
    <n v="20020411"/>
    <x v="0"/>
    <s v="CHAMPION TECHNOLOGIES VERNAL UT"/>
    <m/>
    <m/>
    <d v="2002-04-24T00:00:00"/>
    <x v="5"/>
    <x v="2"/>
  </r>
  <r>
    <x v="1"/>
    <s v="T20N R095W S17 fLEWIS-MESAVERDE/ALMOND"/>
    <n v="3627"/>
    <x v="0"/>
    <x v="1"/>
    <s v="WAMSUTTER"/>
    <s v="SE NE"/>
    <n v="17"/>
    <n v="20"/>
    <n v="95"/>
    <n v="41.712389999999999"/>
    <n v="-108.126361"/>
    <s v="4903724559"/>
    <s v="RED DESERT 17-2"/>
    <x v="0"/>
    <x v="26"/>
    <m/>
    <m/>
    <m/>
    <x v="0"/>
    <s v="7930"/>
    <m/>
    <n v="9500"/>
    <n v="9568"/>
    <x v="3"/>
    <d v="2002-04-11T00:00:00"/>
    <n v="7"/>
    <x v="1"/>
    <n v="448"/>
    <n v="83"/>
    <n v="2908"/>
    <m/>
    <x v="1"/>
    <n v="4200"/>
    <n v="2074"/>
    <m/>
    <x v="0"/>
    <n v="155"/>
    <n v="9892"/>
    <x v="0"/>
    <s v="ANADARKO PETROLEUM CORP"/>
    <n v="22.3552"/>
    <n v="6.8300700000000001"/>
    <n v="126.49799999999999"/>
    <n v="0"/>
    <n v="155.68326999999999"/>
    <n v="118.482"/>
    <n v="33.992859999999993"/>
    <n v="0"/>
    <x v="1"/>
    <n v="3.2271000000000001"/>
    <n v="155.70195999999999"/>
    <n v="-6.0022114729052256E-5"/>
    <n v="9868"/>
    <n v="-1.2145748987854252E-3"/>
    <n v="0.14359410616182458"/>
    <n v="4.3871573355313005E-2"/>
    <n v="0.81253432048286234"/>
    <n v="0.76095381201367029"/>
    <n v="0.21832005197622428"/>
    <n v="2.0726136010105464E-2"/>
    <x v="0"/>
    <n v="24"/>
    <x v="0"/>
    <m/>
    <m/>
    <x v="0"/>
    <m/>
    <x v="0"/>
    <x v="0"/>
    <m/>
    <x v="0"/>
    <x v="0"/>
    <x v="0"/>
    <m/>
    <x v="0"/>
    <x v="0"/>
    <x v="0"/>
    <x v="0"/>
    <x v="0"/>
    <x v="0"/>
    <x v="0"/>
    <x v="0"/>
    <x v="0"/>
    <x v="0"/>
    <x v="0"/>
    <x v="0"/>
    <x v="0"/>
    <m/>
    <x v="0"/>
    <x v="0"/>
    <x v="0"/>
    <x v="0"/>
    <x v="0"/>
    <s v="WELLHEAD"/>
    <n v="20020411"/>
    <x v="0"/>
    <s v="CHAMPION TECHNOLOGIES VERNAL UT"/>
    <m/>
    <m/>
    <d v="2002-04-24T00:00:00"/>
    <x v="5"/>
    <x v="2"/>
  </r>
  <r>
    <x v="1"/>
    <s v="T20N R095W S29 fLEWIS-MESAVERDE/ALMOND"/>
    <n v="3631"/>
    <x v="0"/>
    <x v="1"/>
    <s v="WAMSUTTER"/>
    <s v="C SW"/>
    <n v="29"/>
    <n v="20"/>
    <n v="95"/>
    <n v="41.67689"/>
    <n v="-108.136128"/>
    <s v="4903724827"/>
    <s v="RED DESERT 29-4"/>
    <x v="0"/>
    <x v="26"/>
    <m/>
    <m/>
    <m/>
    <x v="0"/>
    <s v="8240"/>
    <m/>
    <n v="9460"/>
    <n v="9414"/>
    <x v="3"/>
    <d v="2002-04-11T00:00:00"/>
    <n v="7"/>
    <x v="1"/>
    <n v="296"/>
    <n v="219"/>
    <n v="6797"/>
    <m/>
    <x v="1"/>
    <n v="10100"/>
    <n v="1830"/>
    <m/>
    <x v="0"/>
    <n v="650"/>
    <n v="19932"/>
    <x v="0"/>
    <s v="ANADARKO PETROLEUM CORP"/>
    <n v="14.7704"/>
    <n v="18.021509999999999"/>
    <n v="295.66949999999997"/>
    <n v="0"/>
    <n v="328.46141"/>
    <n v="284.92099999999999"/>
    <n v="29.993699999999997"/>
    <n v="0"/>
    <x v="1"/>
    <n v="13.533000000000001"/>
    <n v="328.4477"/>
    <n v="2.0870467148801177E-5"/>
    <n v="19892"/>
    <n v="-1.004419445560466E-3"/>
    <n v="4.4968448500540749E-2"/>
    <n v="5.486644534589314E-2"/>
    <n v="0.90016510615356604"/>
    <n v="0.8674775314304225"/>
    <n v="9.1319561683640943E-2"/>
    <n v="4.1202906885936488E-2"/>
    <x v="0"/>
    <n v="40"/>
    <x v="0"/>
    <m/>
    <m/>
    <x v="0"/>
    <m/>
    <x v="0"/>
    <x v="0"/>
    <m/>
    <x v="0"/>
    <x v="0"/>
    <x v="0"/>
    <m/>
    <x v="0"/>
    <x v="0"/>
    <x v="0"/>
    <x v="0"/>
    <x v="0"/>
    <x v="0"/>
    <x v="0"/>
    <x v="0"/>
    <x v="0"/>
    <x v="0"/>
    <x v="0"/>
    <x v="0"/>
    <x v="0"/>
    <m/>
    <x v="0"/>
    <x v="0"/>
    <x v="0"/>
    <x v="0"/>
    <x v="0"/>
    <s v="WELLHEAD"/>
    <n v="20020411"/>
    <x v="0"/>
    <s v="CHAMPION TECHNOLOGIES VERNAL UT"/>
    <m/>
    <m/>
    <d v="2002-04-24T00:00:00"/>
    <x v="5"/>
    <x v="2"/>
  </r>
  <r>
    <x v="1"/>
    <s v="T20N R095W S29 fLEWIS-MESAVERDE/ALMOND"/>
    <n v="3651"/>
    <x v="0"/>
    <x v="1"/>
    <s v="WAMSUTTER"/>
    <s v="SW NE"/>
    <n v="29"/>
    <n v="20"/>
    <n v="95"/>
    <n v="41.684019999999997"/>
    <n v="-108.12693899999999"/>
    <s v="4903724870"/>
    <s v="RED DESERT 29-2"/>
    <x v="0"/>
    <x v="26"/>
    <m/>
    <m/>
    <m/>
    <x v="0"/>
    <s v="8266"/>
    <m/>
    <n v="9445"/>
    <n v="9405"/>
    <x v="3"/>
    <d v="2002-04-11T00:00:00"/>
    <n v="7"/>
    <x v="1"/>
    <n v="400"/>
    <n v="131"/>
    <n v="4279"/>
    <m/>
    <x v="1"/>
    <n v="6680"/>
    <n v="1464"/>
    <m/>
    <x v="0"/>
    <n v="213"/>
    <n v="13197"/>
    <x v="0"/>
    <s v="ANADARKO PETROLEUM CORP"/>
    <n v="19.96"/>
    <n v="10.77999"/>
    <n v="186.13649999999998"/>
    <n v="0"/>
    <n v="216.87648999999999"/>
    <n v="188.44280000000001"/>
    <n v="23.994959999999999"/>
    <n v="0"/>
    <x v="1"/>
    <n v="4.43466"/>
    <n v="216.87242000000001"/>
    <n v="9.3833088825156341E-6"/>
    <n v="13167"/>
    <n v="-1.137915339098771E-3"/>
    <n v="9.2033949830154491E-2"/>
    <n v="4.9705664270018386E-2"/>
    <n v="0.85826038589982712"/>
    <n v="0.86891085551588354"/>
    <n v="0.11064090122662899"/>
    <n v="2.0448243257487512E-2"/>
    <x v="0"/>
    <n v="30"/>
    <x v="0"/>
    <m/>
    <m/>
    <x v="0"/>
    <m/>
    <x v="0"/>
    <x v="0"/>
    <m/>
    <x v="0"/>
    <x v="0"/>
    <x v="0"/>
    <m/>
    <x v="0"/>
    <x v="0"/>
    <x v="0"/>
    <x v="0"/>
    <x v="0"/>
    <x v="0"/>
    <x v="0"/>
    <x v="0"/>
    <x v="0"/>
    <x v="0"/>
    <x v="0"/>
    <x v="0"/>
    <x v="0"/>
    <m/>
    <x v="0"/>
    <x v="0"/>
    <x v="0"/>
    <x v="0"/>
    <x v="0"/>
    <s v="WELLHEAD"/>
    <n v="20020411"/>
    <x v="0"/>
    <s v="CHAMPION TECHNOLOGIES VERNAL UT"/>
    <m/>
    <m/>
    <d v="2002-04-24T00:00:00"/>
    <x v="5"/>
    <x v="2"/>
  </r>
  <r>
    <x v="1"/>
    <s v="T21N R093W S30 fLEWIS-MESAVERDE/ALMOND"/>
    <n v="3843"/>
    <x v="0"/>
    <x v="1"/>
    <s v="SIBERIA RIDGE"/>
    <s v="NW SW"/>
    <n v="30"/>
    <n v="21"/>
    <n v="93"/>
    <n v="41.759720000000002"/>
    <n v="-107.964444"/>
    <s v="4903724311"/>
    <s v="FIVE MILE DITCH 12-30"/>
    <x v="0"/>
    <x v="26"/>
    <m/>
    <m/>
    <m/>
    <x v="0"/>
    <s v="9104"/>
    <m/>
    <n v="10745"/>
    <n v="10629"/>
    <x v="1"/>
    <d v="2001-03-22T00:00:00"/>
    <n v="6.72"/>
    <x v="1"/>
    <n v="5"/>
    <n v="2.4"/>
    <n v="1860"/>
    <n v="48"/>
    <x v="1"/>
    <n v="1730"/>
    <n v="1060"/>
    <m/>
    <x v="0"/>
    <n v="250"/>
    <n v="4720"/>
    <x v="0"/>
    <s v="DEVON ENERGY"/>
    <n v="0.2495"/>
    <n v="0.197496"/>
    <n v="80.91"/>
    <n v="1.22784"/>
    <n v="82.584835999999996"/>
    <n v="48.8033"/>
    <n v="17.373399999999997"/>
    <n v="0"/>
    <x v="1"/>
    <n v="5.2050000000000001"/>
    <n v="71.381699999999995"/>
    <n v="7.2763447766338016E-2"/>
    <n v="4955.3999999999996"/>
    <n v="2.4329743473138026E-2"/>
    <n v="3.0211357445814871E-3"/>
    <n v="2.3914317635746109E-3"/>
    <n v="0.99458743249184389"/>
    <n v="0.6836948405543718"/>
    <n v="0.24338731075331629"/>
    <n v="7.2917848692311896E-2"/>
    <x v="0"/>
    <n v="32"/>
    <x v="0"/>
    <m/>
    <m/>
    <x v="0"/>
    <n v="7740"/>
    <x v="0"/>
    <x v="0"/>
    <m/>
    <x v="0"/>
    <x v="0"/>
    <x v="0"/>
    <m/>
    <x v="0"/>
    <x v="0"/>
    <x v="0"/>
    <x v="0"/>
    <x v="0"/>
    <x v="0"/>
    <x v="0"/>
    <x v="0"/>
    <x v="0"/>
    <x v="0"/>
    <x v="0"/>
    <x v="0"/>
    <x v="0"/>
    <m/>
    <x v="0"/>
    <x v="0"/>
    <x v="0"/>
    <x v="0"/>
    <x v="0"/>
    <m/>
    <n v="20010322"/>
    <x v="0"/>
    <s v="ENVIRO-TEST CASPER LAB No L2676-4"/>
    <m/>
    <m/>
    <d v="2001-04-25T00:00:00"/>
    <x v="5"/>
    <x v="2"/>
  </r>
  <r>
    <x v="1"/>
    <s v="T21N R094W S19 fLEWIS-MESAVERDE/ALMOND"/>
    <n v="3593"/>
    <x v="0"/>
    <x v="1"/>
    <s v="WAMSUTTER"/>
    <s v="NW SE"/>
    <n v="19"/>
    <n v="21"/>
    <n v="94"/>
    <n v="41.774317000000003"/>
    <n v="-108.070275"/>
    <s v="4903721690"/>
    <s v="UPRR 3-19-7"/>
    <x v="0"/>
    <x v="26"/>
    <m/>
    <m/>
    <m/>
    <x v="0"/>
    <s v="7904"/>
    <m/>
    <n v="10530"/>
    <n v="10340"/>
    <x v="3"/>
    <d v="2003-02-19T00:00:00"/>
    <n v="7"/>
    <x v="1"/>
    <n v="432"/>
    <n v="39"/>
    <n v="6588"/>
    <m/>
    <x v="1"/>
    <n v="10260"/>
    <n v="1098"/>
    <m/>
    <x v="0"/>
    <n v="188"/>
    <n v="18619"/>
    <x v="0"/>
    <s v="ANADARKO PETROLEUM CORP"/>
    <n v="21.556799999999999"/>
    <n v="3.2093099999999999"/>
    <n v="286.57799999999997"/>
    <n v="0"/>
    <n v="311.34411"/>
    <n v="289.43459999999999"/>
    <n v="17.996219999999997"/>
    <n v="0"/>
    <x v="1"/>
    <n v="3.9141600000000003"/>
    <n v="311.34497999999996"/>
    <n v="-1.3971659596019438E-6"/>
    <n v="18605"/>
    <n v="-3.7610143993122719E-4"/>
    <n v="6.9237860321173253E-2"/>
    <n v="1.0307919427157301E-2"/>
    <n v="0.92045422025166934"/>
    <n v="0.92962667970429469"/>
    <n v="5.780154219926719E-2"/>
    <n v="1.2571778096438236E-2"/>
    <x v="0"/>
    <n v="14"/>
    <x v="0"/>
    <m/>
    <m/>
    <x v="0"/>
    <m/>
    <x v="0"/>
    <x v="0"/>
    <m/>
    <x v="0"/>
    <x v="0"/>
    <x v="0"/>
    <m/>
    <x v="0"/>
    <x v="0"/>
    <x v="0"/>
    <x v="0"/>
    <x v="0"/>
    <x v="0"/>
    <x v="0"/>
    <x v="0"/>
    <x v="0"/>
    <x v="0"/>
    <x v="0"/>
    <x v="0"/>
    <x v="0"/>
    <m/>
    <x v="0"/>
    <x v="0"/>
    <x v="0"/>
    <x v="0"/>
    <x v="0"/>
    <s v="WELLHEAD"/>
    <n v="20030219"/>
    <x v="0"/>
    <s v="CHAMPION TECHNOLOGIES VERNAL UT"/>
    <m/>
    <m/>
    <d v="2003-02-25T00:00:00"/>
    <x v="5"/>
    <x v="2"/>
  </r>
  <r>
    <x v="1"/>
    <s v="T21N R094W S31 fLEWIS-MESAVERDE/ALMOND"/>
    <n v="3588"/>
    <x v="0"/>
    <x v="1"/>
    <s v="WAMSUTTER"/>
    <s v="C NW"/>
    <n v="31"/>
    <n v="21"/>
    <n v="94"/>
    <n v="41.752180000000003"/>
    <n v="-108.08045300000001"/>
    <s v="4903724805"/>
    <s v="UPRR 4-31"/>
    <x v="0"/>
    <x v="26"/>
    <m/>
    <m/>
    <m/>
    <x v="0"/>
    <s v="8362"/>
    <m/>
    <n v="10115"/>
    <n v="10035"/>
    <x v="3"/>
    <d v="2002-04-11T00:00:00"/>
    <n v="7"/>
    <x v="1"/>
    <n v="208"/>
    <n v="223"/>
    <n v="6109"/>
    <m/>
    <x v="1"/>
    <n v="8940"/>
    <n v="1830"/>
    <m/>
    <x v="0"/>
    <n v="590"/>
    <n v="17930"/>
    <x v="0"/>
    <s v="ANADARKO PETROLEUM CO"/>
    <n v="10.379200000000001"/>
    <n v="18.350670000000001"/>
    <n v="265.74149999999997"/>
    <n v="0"/>
    <n v="294.47136999999998"/>
    <n v="252.19739999999999"/>
    <n v="29.993699999999997"/>
    <n v="0"/>
    <x v="1"/>
    <n v="12.283800000000001"/>
    <n v="294.47489999999999"/>
    <n v="-5.9937555933787036E-6"/>
    <n v="17900"/>
    <n v="-8.3728718950600055E-4"/>
    <n v="3.524689004571141E-2"/>
    <n v="6.2317331562657528E-2"/>
    <n v="0.90243577839163103"/>
    <n v="0.85643088765799735"/>
    <n v="0.10185486097456863"/>
    <n v="4.1714251367434035E-2"/>
    <x v="0"/>
    <n v="30"/>
    <x v="0"/>
    <m/>
    <m/>
    <x v="0"/>
    <m/>
    <x v="0"/>
    <x v="0"/>
    <m/>
    <x v="0"/>
    <x v="0"/>
    <x v="0"/>
    <m/>
    <x v="0"/>
    <x v="0"/>
    <x v="0"/>
    <x v="0"/>
    <x v="0"/>
    <x v="0"/>
    <x v="0"/>
    <x v="0"/>
    <x v="0"/>
    <x v="0"/>
    <x v="0"/>
    <x v="0"/>
    <x v="0"/>
    <m/>
    <x v="0"/>
    <x v="0"/>
    <x v="0"/>
    <x v="0"/>
    <x v="0"/>
    <s v="WELLHEAD"/>
    <n v="2002411"/>
    <x v="0"/>
    <s v="CHAMPION TECHNOLOGIES VERNAL UT"/>
    <m/>
    <m/>
    <d v="2002-04-24T00:00:00"/>
    <x v="5"/>
    <x v="2"/>
  </r>
  <r>
    <x v="1"/>
    <s v="T21N R094W S35 fLEWIS-MESAVERDE"/>
    <n v="3469"/>
    <x v="0"/>
    <x v="1"/>
    <s v="WAMSUTTER"/>
    <s v="SE SW"/>
    <n v="35"/>
    <n v="21"/>
    <n v="94"/>
    <n v="41.741903999999998"/>
    <n v="-108.002094"/>
    <s v="4903723485"/>
    <s v="CROOKS GAP ROAD 35-01"/>
    <x v="0"/>
    <x v="26"/>
    <m/>
    <m/>
    <s v=""/>
    <x v="0"/>
    <m/>
    <m/>
    <n v="10377"/>
    <n v="10340"/>
    <x v="1"/>
    <d v="2001-01-01T00:00:00"/>
    <n v="7.05"/>
    <x v="1"/>
    <n v="25.5"/>
    <m/>
    <n v="2930"/>
    <n v="27.7"/>
    <x v="1"/>
    <n v="4898"/>
    <n v="1078"/>
    <m/>
    <x v="0"/>
    <n v="43"/>
    <n v="10874"/>
    <x v="0"/>
    <s v="BP AMERICA PRODUCTION CO"/>
    <n v="1.2724500000000001"/>
    <n v="0"/>
    <n v="127.455"/>
    <n v="0.70856599999999992"/>
    <n v="129.436016"/>
    <n v="138.17257999999998"/>
    <n v="17.668419999999998"/>
    <n v="0"/>
    <x v="1"/>
    <n v="0.89526000000000006"/>
    <n v="156.73625999999999"/>
    <n v="-9.5397934354759059E-2"/>
    <n v="9002.2000000000007"/>
    <n v="-9.4172930439419975E-2"/>
    <n v="9.8307259395252096E-3"/>
    <n v="0"/>
    <n v="0.99016927406047484"/>
    <n v="0.88156103763098592"/>
    <n v="0.11272707413077229"/>
    <n v="5.7118882382417449E-3"/>
    <x v="0"/>
    <n v="35.799999999999997"/>
    <x v="0"/>
    <m/>
    <m/>
    <x v="0"/>
    <n v="13660"/>
    <x v="0"/>
    <x v="0"/>
    <m/>
    <x v="0"/>
    <x v="0"/>
    <x v="0"/>
    <m/>
    <x v="0"/>
    <x v="0"/>
    <x v="0"/>
    <x v="0"/>
    <x v="0"/>
    <x v="0"/>
    <x v="0"/>
    <x v="0"/>
    <x v="0"/>
    <x v="0"/>
    <x v="0"/>
    <x v="0"/>
    <x v="0"/>
    <m/>
    <x v="0"/>
    <x v="0"/>
    <x v="0"/>
    <x v="0"/>
    <x v="0"/>
    <m/>
    <n v="20010101"/>
    <x v="0"/>
    <s v="BP AMERICA"/>
    <m/>
    <m/>
    <d v="2001-01-03T00:00:00"/>
    <x v="5"/>
    <x v="2"/>
  </r>
  <r>
    <x v="1"/>
    <s v="T21N R094W S35 fLEWIS-MESAVERDE"/>
    <n v="3470"/>
    <x v="0"/>
    <x v="1"/>
    <s v="WAMSUTTER"/>
    <s v="NW NW"/>
    <n v="35"/>
    <n v="21"/>
    <n v="94"/>
    <n v="41.752896"/>
    <n v="-108.00382500000001"/>
    <s v="4903723664"/>
    <s v="CROOKS GAP ROAD 35-02"/>
    <x v="0"/>
    <x v="26"/>
    <m/>
    <m/>
    <s v=""/>
    <x v="0"/>
    <m/>
    <m/>
    <n v="10471"/>
    <n v="10694"/>
    <x v="1"/>
    <d v="2001-01-01T00:00:00"/>
    <n v="7.52"/>
    <x v="1"/>
    <n v="2.14"/>
    <m/>
    <n v="1860"/>
    <n v="3.97"/>
    <x v="1"/>
    <n v="2499"/>
    <n v="836"/>
    <m/>
    <x v="0"/>
    <n v="7"/>
    <n v="4950"/>
    <x v="0"/>
    <s v="BP AMERICA PRODUCTION CO"/>
    <n v="0.10678600000000001"/>
    <n v="0"/>
    <n v="80.91"/>
    <n v="0.10155259999999999"/>
    <n v="81.118338600000001"/>
    <n v="70.496790000000004"/>
    <n v="13.702039999999998"/>
    <n v="0"/>
    <x v="1"/>
    <n v="0.14574000000000001"/>
    <n v="84.344570000000004"/>
    <n v="-1.9498215203017429E-2"/>
    <n v="5208.1099999999997"/>
    <n v="2.5409254280569966E-2"/>
    <n v="1.3164224248547419E-3"/>
    <n v="0"/>
    <n v="0.99868357757514525"/>
    <n v="0.83581895076351687"/>
    <n v="0.16245313717290868"/>
    <n v="1.7279120635744541E-3"/>
    <x v="0"/>
    <n v="0"/>
    <x v="0"/>
    <m/>
    <m/>
    <x v="0"/>
    <n v="7860"/>
    <x v="0"/>
    <x v="0"/>
    <m/>
    <x v="0"/>
    <x v="0"/>
    <x v="0"/>
    <m/>
    <x v="0"/>
    <x v="0"/>
    <x v="0"/>
    <x v="0"/>
    <x v="0"/>
    <x v="0"/>
    <x v="0"/>
    <x v="0"/>
    <x v="0"/>
    <x v="0"/>
    <x v="0"/>
    <x v="0"/>
    <x v="0"/>
    <m/>
    <x v="0"/>
    <x v="0"/>
    <x v="0"/>
    <x v="0"/>
    <x v="0"/>
    <m/>
    <n v="20010101"/>
    <x v="0"/>
    <s v="BP AMERICA"/>
    <m/>
    <m/>
    <d v="2001-01-03T00:00:00"/>
    <x v="5"/>
    <x v="2"/>
  </r>
  <r>
    <x v="1"/>
    <s v="T21N R095W S16 fLEWIS-MESAVERDE/ALMOND"/>
    <n v="3885"/>
    <x v="0"/>
    <x v="1"/>
    <s v="WAMSUTTER"/>
    <s v="SE SE"/>
    <n v="16"/>
    <n v="21"/>
    <n v="95"/>
    <n v="41.757660000000001"/>
    <n v="-108.107146"/>
    <s v="4903724685"/>
    <s v="W. WAMSUTTER 16-26"/>
    <x v="0"/>
    <x v="26"/>
    <m/>
    <m/>
    <m/>
    <x v="0"/>
    <s v="7650"/>
    <m/>
    <n v="9835"/>
    <n v="9727"/>
    <x v="1"/>
    <d v="2003-02-27T00:00:00"/>
    <n v="7.99"/>
    <x v="1"/>
    <n v="16.600000000000001"/>
    <n v="8.6999999999999993"/>
    <n v="4740"/>
    <n v="62.7"/>
    <x v="1"/>
    <n v="6470"/>
    <n v="2660"/>
    <m/>
    <x v="0"/>
    <n v="75"/>
    <n v="14400"/>
    <x v="0"/>
    <s v="DEVON ENERGY"/>
    <n v="0.82834000000000008"/>
    <n v="0.71592299999999998"/>
    <n v="206.19"/>
    <n v="1.603866"/>
    <n v="209.33812900000001"/>
    <n v="182.5187"/>
    <n v="43.597399999999993"/>
    <n v="0"/>
    <x v="1"/>
    <n v="1.5615000000000001"/>
    <n v="227.67759999999998"/>
    <n v="-4.1965242399776365E-2"/>
    <n v="14033"/>
    <n v="-1.2907537016846621E-2"/>
    <n v="3.956947565916193E-3"/>
    <n v="3.4199359830907822E-3"/>
    <n v="0.99262311645099299"/>
    <n v="0.80165418117548681"/>
    <n v="0.19148743662090603"/>
    <n v="6.8583822036072072E-3"/>
    <x v="0"/>
    <n v="21.9"/>
    <x v="0"/>
    <n v="12205"/>
    <n v="0.24099999999999999"/>
    <x v="2"/>
    <m/>
    <x v="0"/>
    <x v="0"/>
    <m/>
    <x v="0"/>
    <x v="0"/>
    <x v="0"/>
    <m/>
    <x v="0"/>
    <x v="0"/>
    <x v="0"/>
    <x v="0"/>
    <x v="0"/>
    <x v="0"/>
    <x v="0"/>
    <x v="0"/>
    <x v="0"/>
    <x v="0"/>
    <x v="0"/>
    <x v="0"/>
    <x v="0"/>
    <m/>
    <x v="0"/>
    <x v="0"/>
    <x v="0"/>
    <x v="0"/>
    <x v="0"/>
    <m/>
    <n v="20030227"/>
    <x v="0"/>
    <s v="ENERGY LABS CASPER LAB No C03030010-001"/>
    <m/>
    <m/>
    <d v="2003-03-05T00:00:00"/>
    <x v="5"/>
    <x v="2"/>
  </r>
  <r>
    <x v="1"/>
    <s v="T23N R095W S14 fLEWIS-MESAVERDE/ALMOND"/>
    <n v="5520"/>
    <x v="0"/>
    <x v="1"/>
    <s v="WC"/>
    <s v="NW NW"/>
    <n v="14"/>
    <n v="23"/>
    <n v="95"/>
    <n v="41.97231"/>
    <n v="-108.12086600000001"/>
    <s v="4903723759"/>
    <s v="1 HARVEST"/>
    <x v="0"/>
    <x v="26"/>
    <m/>
    <m/>
    <n v="746"/>
    <x v="0"/>
    <n v="11176"/>
    <n v="11922"/>
    <n v="12286"/>
    <n v="12195"/>
    <x v="2"/>
    <m/>
    <n v="8.83"/>
    <x v="1"/>
    <n v="1"/>
    <n v="0"/>
    <n v="734"/>
    <n v="0"/>
    <x v="1"/>
    <n v="60"/>
    <n v="1596"/>
    <n v="8"/>
    <x v="1"/>
    <n v="200"/>
    <n v="2595"/>
    <x v="0"/>
    <s v="YATES PETROLEUM CORPORATION"/>
    <n v="4.99E-2"/>
    <n v="0"/>
    <n v="31.928999999999998"/>
    <n v="0"/>
    <n v="31.978899999999999"/>
    <n v="1.6925999999999999"/>
    <n v="26.158439999999999"/>
    <n v="0.26663999999999999"/>
    <x v="1"/>
    <n v="4.1640000000000006"/>
    <n v="32.281679999999994"/>
    <n v="-4.7117533019464652E-3"/>
    <n v="2599"/>
    <n v="7.7011936850211781E-4"/>
    <n v="1.5604038913158364E-3"/>
    <n v="0"/>
    <n v="0.99843959610868416"/>
    <n v="5.2432215423732602E-2"/>
    <n v="0.81031842208955673"/>
    <n v="0.12898956931609512"/>
    <x v="1"/>
    <n v="5"/>
    <x v="1"/>
    <n v="0"/>
    <n v="1"/>
    <x v="1"/>
    <n v="0"/>
    <x v="2"/>
    <x v="1"/>
    <n v="0"/>
    <x v="1"/>
    <x v="1"/>
    <x v="1"/>
    <n v="0"/>
    <x v="1"/>
    <x v="3"/>
    <x v="1"/>
    <x v="1"/>
    <x v="0"/>
    <x v="0"/>
    <x v="0"/>
    <x v="0"/>
    <x v="0"/>
    <x v="0"/>
    <x v="0"/>
    <x v="0"/>
    <x v="0"/>
    <m/>
    <x v="0"/>
    <x v="0"/>
    <x v="0"/>
    <x v="0"/>
    <x v="0"/>
    <s v="PRODUCED WATER"/>
    <m/>
    <x v="0"/>
    <s v="BJ SERVICES ROCK SPRINGS"/>
    <m/>
    <s v="11176-11922"/>
    <d v="2007-05-03T00:00:00"/>
    <x v="5"/>
    <x v="2"/>
  </r>
  <r>
    <x v="1"/>
    <s v="T23N R095W S14 fLEWIS-MESAVERDE/ALMOND"/>
    <n v="3819"/>
    <x v="0"/>
    <x v="1"/>
    <s v="LOST CREEK BUTTE"/>
    <s v="NE SE"/>
    <n v="14"/>
    <n v="23"/>
    <n v="95"/>
    <n v="41.662730000000003"/>
    <n v="-107.93323599999999"/>
    <s v="4903724909"/>
    <s v="HARVEST UNIT 2"/>
    <x v="0"/>
    <x v="26"/>
    <m/>
    <m/>
    <m/>
    <x v="0"/>
    <s v="11251"/>
    <m/>
    <n v="10825"/>
    <n v="9580"/>
    <x v="1"/>
    <d v="1999-05-02T00:00:00"/>
    <n v="8.2899999999999991"/>
    <x v="1"/>
    <n v="18"/>
    <n v="2"/>
    <n v="3390"/>
    <n v="64"/>
    <x v="1"/>
    <n v="3497"/>
    <n v="2141"/>
    <m/>
    <x v="0"/>
    <n v="10"/>
    <n v="7513"/>
    <x v="0"/>
    <s v="YATES PETROLEUM"/>
    <n v="0.8982"/>
    <n v="0.16458"/>
    <n v="147.465"/>
    <n v="1.6371199999999999"/>
    <n v="150.16490000000002"/>
    <n v="98.650369999999995"/>
    <n v="35.090989999999998"/>
    <n v="0"/>
    <x v="1"/>
    <n v="0.20820000000000002"/>
    <n v="133.94955999999999"/>
    <n v="5.707326547195108E-2"/>
    <n v="9122"/>
    <n v="9.6723775172828375E-2"/>
    <n v="5.9814244207534511E-3"/>
    <n v="1.0959951360138087E-3"/>
    <n v="0.99292258044323267"/>
    <n v="0.73647401305386895"/>
    <n v="0.26197167053031006"/>
    <n v="1.5543164158210003E-3"/>
    <x v="0"/>
    <n v="2.57"/>
    <x v="0"/>
    <m/>
    <m/>
    <x v="0"/>
    <n v="13360"/>
    <x v="1"/>
    <x v="0"/>
    <n v="204.44"/>
    <x v="2"/>
    <x v="1"/>
    <x v="2"/>
    <n v="12.92"/>
    <x v="1"/>
    <x v="11"/>
    <x v="3"/>
    <x v="3"/>
    <x v="0"/>
    <x v="0"/>
    <x v="0"/>
    <x v="4"/>
    <x v="0"/>
    <x v="0"/>
    <x v="0"/>
    <x v="3"/>
    <x v="0"/>
    <n v="0.11"/>
    <x v="0"/>
    <x v="0"/>
    <x v="0"/>
    <x v="0"/>
    <x v="0"/>
    <m/>
    <n v="19990502"/>
    <x v="0"/>
    <s v="BEUERMAN AND ASSOCIATES BUTTE MT ID No 1999-0074"/>
    <m/>
    <m/>
    <d v="1999-05-28T00:00:00"/>
    <x v="5"/>
    <x v="2"/>
  </r>
  <r>
    <x v="1"/>
    <s v="T23N R095W S14 fLEWIS-MESAVERDE/ALMOND"/>
    <n v="5521"/>
    <x v="0"/>
    <x v="1"/>
    <s v="LOST CREEK BUTTE"/>
    <s v="NE SE"/>
    <n v="14"/>
    <n v="23"/>
    <n v="95"/>
    <n v="42.133944"/>
    <n v="-110.049127"/>
    <s v="4903723909"/>
    <s v="2 HARVEST"/>
    <x v="0"/>
    <x v="26"/>
    <m/>
    <m/>
    <n v="637"/>
    <x v="0"/>
    <n v="11251"/>
    <n v="11888"/>
    <m/>
    <m/>
    <x v="2"/>
    <m/>
    <n v="7.63"/>
    <x v="1"/>
    <n v="2"/>
    <n v="0"/>
    <n v="824"/>
    <n v="0"/>
    <x v="1"/>
    <n v="60"/>
    <n v="2098"/>
    <n v="0"/>
    <x v="1"/>
    <n v="0"/>
    <n v="2985"/>
    <x v="0"/>
    <s v="YATES PETROLEUM CORPORATION"/>
    <n v="9.98E-2"/>
    <n v="0"/>
    <n v="35.843999999999994"/>
    <n v="0"/>
    <n v="35.943799999999996"/>
    <n v="1.6925999999999999"/>
    <n v="34.386219999999994"/>
    <n v="0"/>
    <x v="1"/>
    <n v="0"/>
    <n v="36.078819999999993"/>
    <n v="-1.874688813042309E-3"/>
    <n v="2984"/>
    <n v="-1.6753224995811694E-4"/>
    <n v="2.7765567357930995E-3"/>
    <n v="0"/>
    <n v="0.99722344326420687"/>
    <n v="4.691395117689548E-2"/>
    <n v="0.95308604882310455"/>
    <n v="0"/>
    <x v="1"/>
    <n v="0.3"/>
    <x v="1"/>
    <n v="0"/>
    <n v="0.9"/>
    <x v="1"/>
    <n v="0"/>
    <x v="2"/>
    <x v="1"/>
    <n v="0"/>
    <x v="1"/>
    <x v="1"/>
    <x v="1"/>
    <n v="0"/>
    <x v="1"/>
    <x v="3"/>
    <x v="1"/>
    <x v="1"/>
    <x v="0"/>
    <x v="0"/>
    <x v="0"/>
    <x v="0"/>
    <x v="0"/>
    <x v="0"/>
    <x v="0"/>
    <x v="0"/>
    <x v="0"/>
    <m/>
    <x v="0"/>
    <x v="0"/>
    <x v="0"/>
    <x v="0"/>
    <x v="0"/>
    <s v="PRODUCED WATER`"/>
    <m/>
    <x v="0"/>
    <s v="BJ SERVICES ROCK SPRINGS"/>
    <m/>
    <s v="11251-11888"/>
    <d v="2007-05-03T00:00:00"/>
    <x v="0"/>
    <x v="2"/>
  </r>
  <r>
    <x v="1"/>
    <s v="T26N R097W S32 fLEWIS-MESAVERDE/ALMOND"/>
    <n v="4389"/>
    <x v="0"/>
    <x v="1"/>
    <s v="WAMSUTTER"/>
    <s v="SE SW"/>
    <n v="32"/>
    <n v="26"/>
    <n v="97"/>
    <n v="42.179982000000003"/>
    <n v="-108.433807"/>
    <s v="4903725411"/>
    <s v="OSBORNE SPRINGS 32-14"/>
    <x v="0"/>
    <x v="26"/>
    <m/>
    <m/>
    <s v=""/>
    <x v="0"/>
    <m/>
    <m/>
    <n v="13761"/>
    <n v="13746"/>
    <x v="1"/>
    <d v="2004-07-02T00:00:00"/>
    <n v="7.65"/>
    <x v="1"/>
    <n v="8"/>
    <n v="3"/>
    <n v="1173"/>
    <m/>
    <x v="1"/>
    <n v="1000"/>
    <n v="1400"/>
    <m/>
    <x v="0"/>
    <m/>
    <n v="3591"/>
    <x v="0"/>
    <s v="CABOT OIL AND GAS"/>
    <n v="0.3992"/>
    <n v="0.24687000000000001"/>
    <n v="51.025499999999994"/>
    <n v="0"/>
    <n v="51.671569999999996"/>
    <n v="28.21"/>
    <n v="22.945999999999998"/>
    <n v="0"/>
    <x v="1"/>
    <n v="0"/>
    <n v="51.155999999999992"/>
    <n v="5.0139276849584594E-3"/>
    <n v="3584"/>
    <n v="-9.7560975609756097E-4"/>
    <n v="7.7257184173037518E-3"/>
    <n v="4.7776756154303043E-3"/>
    <n v="0.98749660596726596"/>
    <n v="0.55145046524356878"/>
    <n v="0.44854953475643133"/>
    <n v="0"/>
    <x v="0"/>
    <n v="7"/>
    <x v="0"/>
    <m/>
    <n v="1.57"/>
    <x v="0"/>
    <m/>
    <x v="0"/>
    <x v="0"/>
    <m/>
    <x v="0"/>
    <x v="0"/>
    <x v="0"/>
    <m/>
    <x v="0"/>
    <x v="0"/>
    <x v="0"/>
    <x v="0"/>
    <x v="0"/>
    <x v="0"/>
    <x v="0"/>
    <x v="0"/>
    <x v="0"/>
    <x v="0"/>
    <x v="0"/>
    <x v="0"/>
    <x v="0"/>
    <m/>
    <x v="0"/>
    <x v="0"/>
    <x v="0"/>
    <x v="0"/>
    <x v="0"/>
    <m/>
    <n v="200472"/>
    <x v="0"/>
    <s v="QUESTAR APPLIED TECHNOLOGY ROCK SPRINGS"/>
    <m/>
    <m/>
    <d v="2004-07-09T00:00:00"/>
    <x v="5"/>
    <x v="2"/>
  </r>
  <r>
    <x v="1"/>
    <s v="T18N R098W S02 fMADISON"/>
    <m/>
    <x v="1"/>
    <x v="3"/>
    <s v="TABLE ROCK"/>
    <s v="NW NE"/>
    <n v="2"/>
    <n v="18"/>
    <n v="98"/>
    <n v="41.571603000000003"/>
    <n v="-108.412907"/>
    <s v="4903720948"/>
    <s v="23 TRU"/>
    <x v="0"/>
    <x v="27"/>
    <m/>
    <m/>
    <m/>
    <x v="0"/>
    <m/>
    <m/>
    <n v="19446"/>
    <n v="17572"/>
    <x v="2"/>
    <d v="1978-10-22T00:00:00"/>
    <n v="4.4000000000000004"/>
    <x v="0"/>
    <n v="6335"/>
    <n v="845"/>
    <n v="11939"/>
    <n v="1755"/>
    <x v="1"/>
    <n v="33400"/>
    <n v="378"/>
    <n v="0"/>
    <x v="1"/>
    <n v="85"/>
    <n v="54545"/>
    <x v="0"/>
    <s v="TEXACO EXPLORATION AND PROD"/>
    <n v="316.11649999999997"/>
    <n v="69.535049999999998"/>
    <n v="519.34649999999999"/>
    <n v="44.892899999999997"/>
    <n v="949.89094999999998"/>
    <n v="942.21399999999994"/>
    <n v="6.1954199999999995"/>
    <n v="0"/>
    <x v="1"/>
    <n v="1.7697000000000001"/>
    <n v="950.1791199999999"/>
    <n v="-1.5166282788714355E-4"/>
    <n v="54737"/>
    <n v="1.7569224574952875E-3"/>
    <n v="0.3327924115920885"/>
    <n v="7.3203192429615205E-2"/>
    <n v="0.59400439597829624"/>
    <n v="0.99161724370453441"/>
    <n v="6.5202653579674533E-3"/>
    <n v="1.8624909374981848E-3"/>
    <x v="1"/>
    <n v="0"/>
    <x v="1"/>
    <n v="54947"/>
    <n v="0.1"/>
    <x v="0"/>
    <n v="0.1"/>
    <x v="0"/>
    <x v="1"/>
    <m/>
    <x v="1"/>
    <x v="1"/>
    <x v="1"/>
    <n v="0"/>
    <x v="1"/>
    <x v="3"/>
    <x v="1"/>
    <x v="1"/>
    <x v="0"/>
    <x v="0"/>
    <x v="0"/>
    <x v="0"/>
    <x v="0"/>
    <x v="0"/>
    <x v="0"/>
    <x v="0"/>
    <x v="0"/>
    <m/>
    <x v="0"/>
    <x v="0"/>
    <x v="0"/>
    <x v="0"/>
    <x v="0"/>
    <s v="PRODUCTION"/>
    <n v="19781022"/>
    <x v="1"/>
    <m/>
    <m/>
    <m/>
    <m/>
    <x v="0"/>
    <x v="2"/>
  </r>
  <r>
    <x v="0"/>
    <s v="T24N R088W S32 fMADISON"/>
    <n v="49017937"/>
    <x v="0"/>
    <x v="5"/>
    <s v="BELL SPRINGS"/>
    <m/>
    <s v="32"/>
    <n v="24"/>
    <n v="88"/>
    <n v="42.006889999999999"/>
    <n v="-107.35221"/>
    <s v="4900705680"/>
    <s v="UNIT NO. 1"/>
    <x v="0"/>
    <x v="27"/>
    <s v="[655]"/>
    <m/>
    <n v="385"/>
    <x v="0"/>
    <n v="4059"/>
    <n v="4444"/>
    <m/>
    <m/>
    <x v="0"/>
    <d v="1943-09-18T00:00:00"/>
    <m/>
    <x v="0"/>
    <n v="300"/>
    <n v="79"/>
    <n v="1779"/>
    <n v="-3"/>
    <x v="0"/>
    <n v="1568"/>
    <n v="195"/>
    <m/>
    <x v="0"/>
    <n v="2474"/>
    <n v="6395"/>
    <x v="0"/>
    <m/>
    <n v="14.97"/>
    <n v="6.5009100000000002"/>
    <n v="77.386499999999998"/>
    <n v="0"/>
    <n v="98.857410000000002"/>
    <n v="44.233280000000001"/>
    <n v="3.1960499999999996"/>
    <m/>
    <x v="0"/>
    <n v="51.508680000000005"/>
    <n v="98.938010000000006"/>
    <n v="-4.0749174070867767E-4"/>
    <n v="6389"/>
    <n v="-4.6933667083854817E-4"/>
    <n v="0.1514302266264107"/>
    <n v="6.5760472583694024E-2"/>
    <n v="0.78280930078989519"/>
    <n v="0.44708075288759092"/>
    <n v="3.2303560583035774E-2"/>
    <n v="0.52061568652937329"/>
    <x v="0"/>
    <m/>
    <x v="0"/>
    <m/>
    <m/>
    <x v="0"/>
    <m/>
    <x v="0"/>
    <x v="0"/>
    <m/>
    <x v="0"/>
    <x v="0"/>
    <x v="0"/>
    <m/>
    <x v="0"/>
    <x v="0"/>
    <x v="0"/>
    <x v="0"/>
    <x v="0"/>
    <x v="0"/>
    <x v="0"/>
    <x v="0"/>
    <x v="0"/>
    <x v="0"/>
    <x v="0"/>
    <x v="0"/>
    <x v="0"/>
    <m/>
    <x v="0"/>
    <x v="0"/>
    <x v="0"/>
    <x v="0"/>
    <x v="0"/>
    <s v="DST"/>
    <m/>
    <x v="0"/>
    <m/>
    <m/>
    <m/>
    <m/>
    <x v="2"/>
    <x v="2"/>
  </r>
  <r>
    <x v="0"/>
    <s v="T25N R088W S31 fMADISON"/>
    <n v="49013815"/>
    <x v="0"/>
    <x v="5"/>
    <s v=""/>
    <m/>
    <s v="31"/>
    <n v="25"/>
    <n v="88"/>
    <n v="42.095610000000001"/>
    <n v="-107.3943"/>
    <s v="4900706932"/>
    <s v="NO. 1 SHERARD SOUTH"/>
    <x v="0"/>
    <x v="27"/>
    <m/>
    <m/>
    <n v="80"/>
    <x v="0"/>
    <n v="5935"/>
    <n v="6015"/>
    <m/>
    <m/>
    <x v="2"/>
    <d v="1966-07-13T00:00:00"/>
    <n v="7.8"/>
    <x v="0"/>
    <n v="191"/>
    <n v="39"/>
    <n v="1390"/>
    <n v="-3"/>
    <x v="0"/>
    <n v="1996"/>
    <n v="172"/>
    <m/>
    <x v="0"/>
    <n v="678"/>
    <n v="4467"/>
    <x v="0"/>
    <m/>
    <n v="9.5309000000000008"/>
    <n v="3.2093099999999999"/>
    <n v="60.465000000000003"/>
    <n v="0"/>
    <n v="73.205209999999994"/>
    <n v="56.307159999999996"/>
    <n v="2.8190799999999996"/>
    <m/>
    <x v="0"/>
    <n v="14.115960000000001"/>
    <n v="73.242199999999997"/>
    <n v="-2.5258213853015881E-4"/>
    <n v="4460"/>
    <n v="-7.8413800828945894E-4"/>
    <n v="0.13019428535209449"/>
    <n v="4.383991248710304E-2"/>
    <n v="0.82596580216080251"/>
    <n v="0.76878029332816322"/>
    <n v="3.8489832364401941E-2"/>
    <n v="0.1927298743074348"/>
    <x v="0"/>
    <m/>
    <x v="0"/>
    <m/>
    <m/>
    <x v="0"/>
    <m/>
    <x v="0"/>
    <x v="0"/>
    <m/>
    <x v="0"/>
    <x v="0"/>
    <x v="0"/>
    <m/>
    <x v="0"/>
    <x v="0"/>
    <x v="0"/>
    <x v="0"/>
    <x v="0"/>
    <x v="0"/>
    <x v="0"/>
    <x v="0"/>
    <x v="0"/>
    <x v="0"/>
    <x v="0"/>
    <x v="0"/>
    <x v="0"/>
    <m/>
    <x v="0"/>
    <x v="0"/>
    <x v="0"/>
    <x v="0"/>
    <x v="0"/>
    <s v="PRODUCED"/>
    <m/>
    <x v="0"/>
    <m/>
    <m/>
    <m/>
    <m/>
    <x v="2"/>
    <x v="2"/>
  </r>
  <r>
    <x v="0"/>
    <s v="T26N R088W S34 fMADISON"/>
    <n v="49017966"/>
    <x v="0"/>
    <x v="5"/>
    <s v="MAHONEY DOME"/>
    <m/>
    <s v="34"/>
    <n v="26"/>
    <n v="88"/>
    <n v="42.184780000000003"/>
    <n v="-107.3368"/>
    <s v="4900705864"/>
    <s v="C-7"/>
    <x v="0"/>
    <x v="27"/>
    <m/>
    <m/>
    <n v="259"/>
    <x v="0"/>
    <n v="5000"/>
    <n v="5259"/>
    <m/>
    <m/>
    <x v="0"/>
    <d v="1945-02-15T00:00:00"/>
    <m/>
    <x v="0"/>
    <n v="54"/>
    <n v="21"/>
    <n v="302"/>
    <n v="-3"/>
    <x v="0"/>
    <n v="162"/>
    <n v="170"/>
    <m/>
    <x v="0"/>
    <n v="491"/>
    <n v="1200"/>
    <x v="0"/>
    <m/>
    <n v="2.6945999999999999"/>
    <n v="1.7280900000000001"/>
    <n v="13.136999999999999"/>
    <n v="0"/>
    <n v="17.55969"/>
    <n v="4.5700199999999995"/>
    <n v="2.7862999999999998"/>
    <m/>
    <x v="0"/>
    <n v="10.222620000000001"/>
    <n v="17.578939999999999"/>
    <n v="-5.4783012314366119E-4"/>
    <n v="1194"/>
    <n v="-2.5062656641604009E-3"/>
    <n v="0.15345373409211666"/>
    <n v="9.8412329602629661E-2"/>
    <n v="0.7481339363052536"/>
    <n v="0.25997130657479917"/>
    <n v="0.15850216224641531"/>
    <n v="0.58152653117878561"/>
    <x v="0"/>
    <m/>
    <x v="0"/>
    <m/>
    <m/>
    <x v="0"/>
    <m/>
    <x v="0"/>
    <x v="0"/>
    <m/>
    <x v="0"/>
    <x v="0"/>
    <x v="0"/>
    <m/>
    <x v="0"/>
    <x v="0"/>
    <x v="0"/>
    <x v="0"/>
    <x v="0"/>
    <x v="0"/>
    <x v="0"/>
    <x v="0"/>
    <x v="0"/>
    <x v="0"/>
    <x v="0"/>
    <x v="0"/>
    <x v="0"/>
    <m/>
    <x v="0"/>
    <x v="0"/>
    <x v="0"/>
    <x v="0"/>
    <x v="0"/>
    <s v="DST"/>
    <m/>
    <x v="0"/>
    <m/>
    <m/>
    <m/>
    <m/>
    <x v="2"/>
    <x v="2"/>
  </r>
  <r>
    <x v="0"/>
    <s v="T26N R089W S06 fMADISON"/>
    <n v="49124136"/>
    <x v="0"/>
    <x v="5"/>
    <s v="WERTZ"/>
    <m/>
    <s v="6"/>
    <n v="26"/>
    <n v="89"/>
    <n v="42.247489999999999"/>
    <n v="-107.51528"/>
    <s v="4900720380"/>
    <s v="WERTZ NO 52"/>
    <x v="8"/>
    <x v="27"/>
    <m/>
    <m/>
    <n v="83"/>
    <x v="0"/>
    <n v="6838"/>
    <n v="6921"/>
    <m/>
    <m/>
    <x v="0"/>
    <d v="1978-07-24T00:00:00"/>
    <n v="7.1"/>
    <x v="0"/>
    <n v="447"/>
    <n v="80"/>
    <n v="1610"/>
    <n v="138"/>
    <x v="0"/>
    <n v="1960"/>
    <n v="720"/>
    <m/>
    <x v="0"/>
    <n v="1700"/>
    <n v="6290"/>
    <x v="0"/>
    <m/>
    <n v="22.305299999999999"/>
    <n v="6.5831999999999997"/>
    <n v="70.034999999999997"/>
    <n v="3.5300399999999996"/>
    <n v="102.45353999999999"/>
    <n v="55.291599999999995"/>
    <n v="11.800799999999999"/>
    <m/>
    <x v="0"/>
    <n v="35.394000000000005"/>
    <n v="102.4864"/>
    <n v="-1.6033965853612359E-4"/>
    <n v="6652"/>
    <n v="2.7970947303353422E-2"/>
    <n v="0.21771136458535256"/>
    <n v="6.4255466428978447E-2"/>
    <n v="0.71803316898566905"/>
    <n v="0.53950182658381984"/>
    <n v="0.1151450338776657"/>
    <n v="0.34535313953851443"/>
    <x v="0"/>
    <m/>
    <x v="0"/>
    <m/>
    <m/>
    <x v="0"/>
    <m/>
    <x v="0"/>
    <x v="0"/>
    <m/>
    <x v="0"/>
    <x v="0"/>
    <x v="0"/>
    <m/>
    <x v="0"/>
    <x v="0"/>
    <x v="0"/>
    <x v="0"/>
    <x v="0"/>
    <x v="0"/>
    <x v="0"/>
    <x v="0"/>
    <x v="0"/>
    <x v="0"/>
    <x v="0"/>
    <x v="0"/>
    <x v="0"/>
    <m/>
    <x v="0"/>
    <x v="0"/>
    <x v="0"/>
    <x v="0"/>
    <x v="0"/>
    <s v="DST NO 9 MFE"/>
    <m/>
    <x v="0"/>
    <m/>
    <m/>
    <m/>
    <m/>
    <x v="2"/>
    <x v="2"/>
  </r>
  <r>
    <x v="0"/>
    <s v="T26N R089W S06 fMADISON"/>
    <n v="49013403"/>
    <x v="0"/>
    <x v="5"/>
    <s v="WERTZ"/>
    <m/>
    <s v="6"/>
    <n v="26"/>
    <n v="89"/>
    <n v="42.24765"/>
    <n v="-107.52067"/>
    <s v="4900706001"/>
    <s v="B-16"/>
    <x v="0"/>
    <x v="27"/>
    <m/>
    <m/>
    <n v="53"/>
    <x v="0"/>
    <n v="6975"/>
    <n v="7028"/>
    <m/>
    <m/>
    <x v="0"/>
    <m/>
    <n v="7.9000000953674316"/>
    <x v="0"/>
    <n v="399"/>
    <n v="9"/>
    <n v="3199"/>
    <n v="-3"/>
    <x v="0"/>
    <n v="3301"/>
    <n v="848"/>
    <m/>
    <x v="0"/>
    <n v="2534"/>
    <n v="10440"/>
    <x v="0"/>
    <m/>
    <n v="19.9101"/>
    <n v="0.74060999999999999"/>
    <n v="139.15649999999999"/>
    <n v="0"/>
    <n v="159.80721"/>
    <n v="93.121209999999991"/>
    <n v="13.898719999999999"/>
    <m/>
    <x v="0"/>
    <n v="52.757880000000007"/>
    <n v="159.77780999999999"/>
    <n v="9.1994299357365503E-5"/>
    <n v="10284"/>
    <n v="-7.5275043427909666E-3"/>
    <n v="0.12458824604972454"/>
    <n v="4.6343966583234884E-3"/>
    <n v="0.87077735729195194"/>
    <n v="0.58281691306195771"/>
    <n v="8.6987798868941812E-2"/>
    <n v="0.33019528806910053"/>
    <x v="0"/>
    <m/>
    <x v="0"/>
    <m/>
    <m/>
    <x v="0"/>
    <m/>
    <x v="0"/>
    <x v="0"/>
    <m/>
    <x v="0"/>
    <x v="0"/>
    <x v="0"/>
    <m/>
    <x v="0"/>
    <x v="0"/>
    <x v="0"/>
    <x v="0"/>
    <x v="0"/>
    <x v="0"/>
    <x v="0"/>
    <x v="0"/>
    <x v="0"/>
    <x v="0"/>
    <x v="0"/>
    <x v="0"/>
    <x v="0"/>
    <m/>
    <x v="0"/>
    <x v="0"/>
    <x v="0"/>
    <x v="0"/>
    <x v="0"/>
    <s v="DST"/>
    <m/>
    <x v="0"/>
    <m/>
    <m/>
    <m/>
    <m/>
    <x v="2"/>
    <x v="2"/>
  </r>
  <r>
    <x v="1"/>
    <s v="T26N R089W S06 fMADISON"/>
    <m/>
    <x v="1"/>
    <x v="3"/>
    <s v="WERTZ"/>
    <s v="SW SE"/>
    <n v="6"/>
    <n v="26"/>
    <n v="89"/>
    <n v="42.24738"/>
    <n v="-107.51084"/>
    <s v="4900720993"/>
    <s v="93"/>
    <x v="0"/>
    <x v="27"/>
    <m/>
    <m/>
    <m/>
    <x v="0"/>
    <m/>
    <m/>
    <m/>
    <m/>
    <x v="1"/>
    <d v="1985-01-31T00:00:00"/>
    <n v="7.5"/>
    <x v="0"/>
    <n v="354"/>
    <n v="59"/>
    <n v="1458"/>
    <n v="113"/>
    <x v="1"/>
    <n v="1637"/>
    <n v="473"/>
    <n v="0"/>
    <x v="1"/>
    <n v="1790"/>
    <n v="5644"/>
    <x v="0"/>
    <s v="MERIT ENERGY COMPANY"/>
    <n v="17.6646"/>
    <n v="4.8551099999999998"/>
    <n v="63.422999999999995"/>
    <n v="2.8905399999999997"/>
    <n v="88.833249999999992"/>
    <n v="46.179769999999998"/>
    <n v="7.7524699999999989"/>
    <n v="0"/>
    <x v="1"/>
    <n v="37.267800000000001"/>
    <n v="91.200040000000001"/>
    <n v="-1.3146401979322873E-2"/>
    <n v="5884"/>
    <n v="2.0818875780707843E-2"/>
    <n v="0.19885121843453887"/>
    <n v="5.4654197611817647E-2"/>
    <n v="0.74649458395364343"/>
    <n v="0.50635690510662057"/>
    <n v="8.5005116225826197E-2"/>
    <n v="0.40863797866755325"/>
    <x v="1"/>
    <n v="0"/>
    <x v="1"/>
    <n v="0"/>
    <n v="1.5"/>
    <x v="0"/>
    <n v="0"/>
    <x v="0"/>
    <x v="1"/>
    <m/>
    <x v="1"/>
    <x v="1"/>
    <x v="1"/>
    <n v="0"/>
    <x v="1"/>
    <x v="3"/>
    <x v="1"/>
    <x v="1"/>
    <x v="0"/>
    <x v="0"/>
    <x v="0"/>
    <x v="0"/>
    <x v="0"/>
    <x v="0"/>
    <x v="0"/>
    <x v="0"/>
    <x v="0"/>
    <m/>
    <x v="0"/>
    <x v="0"/>
    <x v="0"/>
    <x v="0"/>
    <x v="0"/>
    <m/>
    <n v="19850131"/>
    <x v="1"/>
    <m/>
    <m/>
    <m/>
    <m/>
    <x v="2"/>
    <x v="2"/>
  </r>
  <r>
    <x v="0"/>
    <s v="T26N R089W S07 fMADISON"/>
    <n v="49002642"/>
    <x v="0"/>
    <x v="5"/>
    <s v="WERTZ"/>
    <m/>
    <s v="7"/>
    <n v="26"/>
    <n v="89"/>
    <n v="42.243639999999999"/>
    <n v="-107.51437"/>
    <s v="4900705993"/>
    <s v="UNIT NO. 12"/>
    <x v="0"/>
    <x v="27"/>
    <m/>
    <m/>
    <n v="127"/>
    <x v="0"/>
    <n v="6450"/>
    <n v="6577"/>
    <m/>
    <m/>
    <x v="0"/>
    <d v="1952-11-22T00:00:00"/>
    <n v="7.1999998092651367"/>
    <x v="2"/>
    <n v="1278"/>
    <n v="131"/>
    <n v="4008"/>
    <n v="-3"/>
    <x v="0"/>
    <n v="6000"/>
    <n v="1450"/>
    <m/>
    <x v="0"/>
    <n v="2687"/>
    <n v="14820"/>
    <x v="0"/>
    <m/>
    <n v="63.772199999999998"/>
    <n v="10.77999"/>
    <n v="174.34799999999998"/>
    <n v="0"/>
    <n v="248.90018999999998"/>
    <n v="169.26"/>
    <n v="23.765499999999996"/>
    <m/>
    <x v="0"/>
    <n v="55.943340000000006"/>
    <n v="248.96884"/>
    <n v="-1.3788766897193709E-4"/>
    <n v="15548"/>
    <n v="2.3972602739726026E-2"/>
    <n v="0.25621595547998577"/>
    <n v="4.3310493254344246E-2"/>
    <n v="0.70047355126567001"/>
    <n v="0.67984411221902308"/>
    <n v="9.5455720482932702E-2"/>
    <n v="0.22470016729804423"/>
    <x v="0"/>
    <m/>
    <x v="0"/>
    <m/>
    <m/>
    <x v="0"/>
    <m/>
    <x v="0"/>
    <x v="0"/>
    <m/>
    <x v="0"/>
    <x v="0"/>
    <x v="0"/>
    <m/>
    <x v="0"/>
    <x v="0"/>
    <x v="0"/>
    <x v="0"/>
    <x v="0"/>
    <x v="0"/>
    <x v="0"/>
    <x v="0"/>
    <x v="0"/>
    <x v="0"/>
    <x v="0"/>
    <x v="0"/>
    <x v="0"/>
    <m/>
    <x v="0"/>
    <x v="0"/>
    <x v="0"/>
    <x v="0"/>
    <x v="0"/>
    <s v="PERFORATIONS"/>
    <m/>
    <x v="0"/>
    <m/>
    <m/>
    <m/>
    <m/>
    <x v="2"/>
    <x v="2"/>
  </r>
  <r>
    <x v="0"/>
    <s v="T26N R089W S07 fMADISON"/>
    <n v="49013398"/>
    <x v="0"/>
    <x v="5"/>
    <s v="WERTZ"/>
    <m/>
    <s v="7"/>
    <n v="26"/>
    <n v="89"/>
    <n v="42.246519999999997"/>
    <n v="-107.51924"/>
    <s v="4900706000"/>
    <s v="UNIT A-13"/>
    <x v="0"/>
    <x v="27"/>
    <m/>
    <s v="[494]"/>
    <s v="[436]"/>
    <x v="0"/>
    <s v="[6570]"/>
    <s v="[7006]"/>
    <m/>
    <m/>
    <x v="2"/>
    <m/>
    <n v="6"/>
    <x v="0"/>
    <n v="432"/>
    <n v="87"/>
    <n v="3804"/>
    <n v="-3"/>
    <x v="0"/>
    <n v="3971"/>
    <n v="1556"/>
    <m/>
    <x v="0"/>
    <n v="2528"/>
    <n v="12378"/>
    <x v="0"/>
    <m/>
    <n v="21.556799999999999"/>
    <n v="7.15923"/>
    <n v="165.47399999999999"/>
    <n v="0"/>
    <n v="194.19002999999998"/>
    <n v="112.02190999999999"/>
    <n v="25.502839999999999"/>
    <m/>
    <x v="0"/>
    <n v="52.632960000000004"/>
    <n v="190.15770999999998"/>
    <n v="1.0491332666610708E-2"/>
    <n v="12372"/>
    <n v="-2.4242424242424242E-4"/>
    <n v="0.11100878865923242"/>
    <n v="3.6867134733951069E-2"/>
    <n v="0.85212407660681655"/>
    <n v="0.58910001598147144"/>
    <n v="0.13411415187951098"/>
    <n v="0.2767858321390177"/>
    <x v="0"/>
    <m/>
    <x v="0"/>
    <m/>
    <m/>
    <x v="0"/>
    <m/>
    <x v="0"/>
    <x v="0"/>
    <m/>
    <x v="0"/>
    <x v="0"/>
    <x v="0"/>
    <m/>
    <x v="0"/>
    <x v="0"/>
    <x v="0"/>
    <x v="0"/>
    <x v="0"/>
    <x v="0"/>
    <x v="0"/>
    <x v="0"/>
    <x v="0"/>
    <x v="0"/>
    <x v="0"/>
    <x v="0"/>
    <x v="0"/>
    <m/>
    <x v="0"/>
    <x v="0"/>
    <x v="0"/>
    <x v="0"/>
    <x v="0"/>
    <s v="PRODUCTION"/>
    <m/>
    <x v="0"/>
    <m/>
    <m/>
    <m/>
    <m/>
    <x v="2"/>
    <x v="2"/>
  </r>
  <r>
    <x v="0"/>
    <s v="T26N R089W S21 fMADISON"/>
    <n v="49013143"/>
    <x v="0"/>
    <x v="5"/>
    <s v="BAILEY DOME"/>
    <s v="NE NE"/>
    <s v="21"/>
    <n v="26"/>
    <n v="89"/>
    <n v="42.215479999999999"/>
    <n v="-107.46491"/>
    <s v="4900705945"/>
    <s v="GOV'T-HINTZE NO. 1"/>
    <x v="0"/>
    <x v="27"/>
    <s v="[1952]"/>
    <m/>
    <n v="301"/>
    <x v="0"/>
    <n v="6604"/>
    <n v="6905"/>
    <m/>
    <m/>
    <x v="0"/>
    <m/>
    <m/>
    <x v="0"/>
    <n v="262"/>
    <n v="24"/>
    <n v="455"/>
    <n v="-3"/>
    <x v="0"/>
    <n v="379"/>
    <n v="131"/>
    <m/>
    <x v="0"/>
    <n v="1058"/>
    <n v="2242"/>
    <x v="0"/>
    <m/>
    <n v="13.0738"/>
    <n v="1.97496"/>
    <n v="19.7925"/>
    <n v="0"/>
    <n v="34.841259999999998"/>
    <n v="10.69159"/>
    <n v="2.1470899999999999"/>
    <m/>
    <x v="0"/>
    <n v="22.027560000000001"/>
    <n v="34.866240000000005"/>
    <n v="-3.5835455295350483E-4"/>
    <n v="2303"/>
    <n v="1.3421342134213421E-2"/>
    <n v="0.37523901259598536"/>
    <n v="5.6684517150068628E-2"/>
    <n v="0.56807647025394603"/>
    <n v="0.30664591306662259"/>
    <n v="6.1580772690143809E-2"/>
    <n v="0.63177331424323346"/>
    <x v="0"/>
    <m/>
    <x v="0"/>
    <m/>
    <m/>
    <x v="0"/>
    <m/>
    <x v="0"/>
    <x v="0"/>
    <m/>
    <x v="0"/>
    <x v="0"/>
    <x v="0"/>
    <m/>
    <x v="0"/>
    <x v="0"/>
    <x v="0"/>
    <x v="0"/>
    <x v="0"/>
    <x v="0"/>
    <x v="0"/>
    <x v="0"/>
    <x v="0"/>
    <x v="0"/>
    <x v="0"/>
    <x v="0"/>
    <x v="0"/>
    <m/>
    <x v="0"/>
    <x v="0"/>
    <x v="0"/>
    <x v="0"/>
    <x v="0"/>
    <s v="DST"/>
    <m/>
    <x v="0"/>
    <m/>
    <m/>
    <m/>
    <m/>
    <x v="2"/>
    <x v="2"/>
  </r>
  <r>
    <x v="0"/>
    <s v="T26N R089W S24 fMADISON"/>
    <n v="49017997"/>
    <x v="0"/>
    <x v="5"/>
    <m/>
    <m/>
    <s v="24"/>
    <n v="26"/>
    <n v="89"/>
    <n v="42.205390000000001"/>
    <n v="-107.41212"/>
    <s v="4900705934"/>
    <s v="1"/>
    <x v="0"/>
    <x v="27"/>
    <m/>
    <m/>
    <n v="301"/>
    <x v="0"/>
    <n v="6604"/>
    <n v="6905"/>
    <n v="6905"/>
    <m/>
    <x v="0"/>
    <d v="1951-03-13T00:00:00"/>
    <m/>
    <x v="0"/>
    <n v="262"/>
    <n v="24"/>
    <n v="455"/>
    <n v="-3"/>
    <x v="0"/>
    <n v="379"/>
    <n v="-3"/>
    <m/>
    <x v="0"/>
    <n v="1058"/>
    <n v="2178"/>
    <x v="0"/>
    <m/>
    <n v="13.0738"/>
    <n v="1.97496"/>
    <n v="19.7925"/>
    <n v="0"/>
    <n v="34.841259999999998"/>
    <n v="10.69159"/>
    <n v="0"/>
    <m/>
    <x v="0"/>
    <n v="22.027560000000001"/>
    <n v="32.719149999999999"/>
    <n v="3.1410555382952822E-2"/>
    <n v="2169"/>
    <n v="-2.070393374741201E-3"/>
    <n v="0.37523901259598536"/>
    <n v="5.6684517150068628E-2"/>
    <n v="0.56807647025394603"/>
    <n v="0.32676857436699913"/>
    <n v="0"/>
    <n v="0.67323142563300087"/>
    <x v="0"/>
    <m/>
    <x v="0"/>
    <m/>
    <m/>
    <x v="0"/>
    <m/>
    <x v="0"/>
    <x v="0"/>
    <m/>
    <x v="0"/>
    <x v="0"/>
    <x v="0"/>
    <m/>
    <x v="0"/>
    <x v="0"/>
    <x v="0"/>
    <x v="0"/>
    <x v="0"/>
    <x v="0"/>
    <x v="0"/>
    <x v="0"/>
    <x v="0"/>
    <x v="0"/>
    <x v="0"/>
    <x v="0"/>
    <x v="0"/>
    <m/>
    <x v="0"/>
    <x v="0"/>
    <x v="0"/>
    <x v="0"/>
    <x v="0"/>
    <s v="DST"/>
    <m/>
    <x v="0"/>
    <m/>
    <m/>
    <m/>
    <m/>
    <x v="2"/>
    <x v="2"/>
  </r>
  <r>
    <x v="0"/>
    <s v="T26N R090W S fMADISON"/>
    <n v="49022211"/>
    <x v="0"/>
    <x v="1"/>
    <s v="LOST SOLDIER"/>
    <m/>
    <m/>
    <s v=" 26"/>
    <s v=" 90"/>
    <n v="42.247999999999998"/>
    <n v="-107.566"/>
    <m/>
    <s v="LOST SOLDIER UNIT"/>
    <x v="0"/>
    <x v="27"/>
    <m/>
    <m/>
    <n v="616"/>
    <x v="0"/>
    <n v="4794"/>
    <n v="5410"/>
    <m/>
    <m/>
    <x v="2"/>
    <d v="1961-12-27T00:00:00"/>
    <n v="7.6500000953674316"/>
    <x v="0"/>
    <n v="400"/>
    <n v="97"/>
    <n v="3510"/>
    <n v="-3"/>
    <x v="0"/>
    <n v="4786"/>
    <n v="622"/>
    <m/>
    <x v="0"/>
    <n v="1700"/>
    <n v="11115"/>
    <x v="0"/>
    <s v="SINCLAIR RESEARCH INC."/>
    <n v="19.96"/>
    <n v="7.9821300000000006"/>
    <n v="152.685"/>
    <n v="0"/>
    <n v="180.62712999999999"/>
    <n v="135.01306"/>
    <n v="10.194579999999998"/>
    <m/>
    <x v="0"/>
    <n v="35.394000000000005"/>
    <n v="180.60164"/>
    <n v="7.0564700591236646E-5"/>
    <n v="11109"/>
    <n v="-2.6997840172786179E-4"/>
    <n v="0.11050388720675572"/>
    <n v="4.4191202063610269E-2"/>
    <n v="0.8453049107296341"/>
    <n v="0.74757383155546098"/>
    <n v="5.6447881647143393E-2"/>
    <n v="0.19597828679739565"/>
    <x v="0"/>
    <m/>
    <x v="0"/>
    <m/>
    <m/>
    <x v="0"/>
    <m/>
    <x v="0"/>
    <x v="0"/>
    <m/>
    <x v="0"/>
    <x v="0"/>
    <x v="0"/>
    <m/>
    <x v="0"/>
    <x v="0"/>
    <x v="0"/>
    <x v="0"/>
    <x v="0"/>
    <x v="0"/>
    <x v="0"/>
    <x v="0"/>
    <x v="0"/>
    <x v="0"/>
    <x v="0"/>
    <x v="0"/>
    <x v="0"/>
    <m/>
    <x v="0"/>
    <x v="0"/>
    <x v="0"/>
    <x v="0"/>
    <x v="0"/>
    <s v="PRODUCED"/>
    <m/>
    <x v="0"/>
    <m/>
    <m/>
    <m/>
    <m/>
    <x v="2"/>
    <x v="2"/>
  </r>
  <r>
    <x v="0"/>
    <s v="T26N R090W S01 fMADISON"/>
    <n v="49018014"/>
    <x v="0"/>
    <x v="1"/>
    <s v="WERTZ"/>
    <m/>
    <s v="1"/>
    <s v=" 26"/>
    <s v=" 90"/>
    <n v="42.251690000000004"/>
    <n v="-107.52964"/>
    <s v="4903706238"/>
    <s v="SINCLAIR WERTZ 35 B"/>
    <x v="0"/>
    <x v="27"/>
    <n v="210"/>
    <m/>
    <n v="56"/>
    <x v="0"/>
    <n v="7046"/>
    <n v="7102"/>
    <m/>
    <m/>
    <x v="0"/>
    <d v="1952-10-16T00:00:00"/>
    <n v="7.6999998092651367"/>
    <x v="0"/>
    <n v="309"/>
    <n v="53"/>
    <n v="997"/>
    <n v="-3"/>
    <x v="0"/>
    <n v="652"/>
    <n v="-3"/>
    <m/>
    <x v="0"/>
    <n v="1812"/>
    <n v="3823"/>
    <x v="0"/>
    <m/>
    <n v="15.4191"/>
    <n v="4.36137"/>
    <n v="43.369499999999995"/>
    <n v="0"/>
    <n v="63.149969999999996"/>
    <n v="18.39292"/>
    <n v="0"/>
    <m/>
    <x v="0"/>
    <n v="37.725840000000005"/>
    <n v="56.118760000000009"/>
    <n v="5.8952669320784981E-2"/>
    <n v="3814"/>
    <n v="-1.1784732224695562E-3"/>
    <n v="0.24416638677738092"/>
    <n v="6.9063690766598948E-2"/>
    <n v="0.68676992245602009"/>
    <n v="0.32774993602852232"/>
    <n v="0"/>
    <n v="0.67225006397147757"/>
    <x v="0"/>
    <m/>
    <x v="0"/>
    <m/>
    <m/>
    <x v="0"/>
    <m/>
    <x v="0"/>
    <x v="0"/>
    <m/>
    <x v="0"/>
    <x v="0"/>
    <x v="0"/>
    <m/>
    <x v="0"/>
    <x v="0"/>
    <x v="0"/>
    <x v="0"/>
    <x v="0"/>
    <x v="0"/>
    <x v="0"/>
    <x v="0"/>
    <x v="0"/>
    <x v="0"/>
    <x v="0"/>
    <x v="0"/>
    <x v="0"/>
    <m/>
    <x v="0"/>
    <x v="0"/>
    <x v="0"/>
    <x v="0"/>
    <x v="0"/>
    <s v="DST"/>
    <m/>
    <x v="0"/>
    <m/>
    <m/>
    <m/>
    <m/>
    <x v="2"/>
    <x v="2"/>
  </r>
  <r>
    <x v="0"/>
    <s v="T26N R090W S02 fMADISON"/>
    <n v="49014277"/>
    <x v="0"/>
    <x v="1"/>
    <s v="LOST SOLDIER"/>
    <m/>
    <s v="2"/>
    <s v=" 26"/>
    <s v=" 90"/>
    <n v="42.25"/>
    <n v="-107.5517"/>
    <m/>
    <s v="TRACT 4; M-3"/>
    <x v="0"/>
    <x v="27"/>
    <m/>
    <m/>
    <n v="426"/>
    <x v="0"/>
    <n v="4986"/>
    <n v="5412"/>
    <m/>
    <m/>
    <x v="2"/>
    <d v="1971-12-29T00:00:00"/>
    <n v="8.6000003814697266"/>
    <x v="0"/>
    <n v="666"/>
    <n v="150"/>
    <n v="7387"/>
    <n v="500"/>
    <x v="0"/>
    <n v="10750"/>
    <n v="537"/>
    <m/>
    <x v="0"/>
    <n v="3160"/>
    <n v="22937"/>
    <x v="0"/>
    <m/>
    <n v="33.233400000000003"/>
    <n v="12.343500000000001"/>
    <n v="321.33449999999999"/>
    <n v="12.79"/>
    <n v="379.70140000000004"/>
    <n v="303.25749999999999"/>
    <n v="8.8014299999999999"/>
    <m/>
    <x v="0"/>
    <n v="65.791200000000003"/>
    <n v="377.85012999999998"/>
    <n v="2.4437545522481572E-3"/>
    <n v="23147"/>
    <n v="4.5568961027688572E-3"/>
    <n v="8.7525092085517731E-2"/>
    <n v="3.2508439526427874E-2"/>
    <n v="0.87996646838805437"/>
    <n v="0.80258672929396635"/>
    <n v="2.3293441767507132E-2"/>
    <n v="0.17411982893852651"/>
    <x v="0"/>
    <m/>
    <x v="0"/>
    <m/>
    <m/>
    <x v="0"/>
    <m/>
    <x v="0"/>
    <x v="0"/>
    <m/>
    <x v="0"/>
    <x v="0"/>
    <x v="0"/>
    <m/>
    <x v="0"/>
    <x v="0"/>
    <x v="0"/>
    <x v="0"/>
    <x v="0"/>
    <x v="0"/>
    <x v="0"/>
    <x v="0"/>
    <x v="0"/>
    <x v="0"/>
    <x v="0"/>
    <x v="0"/>
    <x v="0"/>
    <m/>
    <x v="0"/>
    <x v="0"/>
    <x v="0"/>
    <x v="0"/>
    <x v="0"/>
    <s v="PRODUCTION (12/27/71)"/>
    <m/>
    <x v="0"/>
    <m/>
    <m/>
    <m/>
    <m/>
    <x v="2"/>
    <x v="2"/>
  </r>
  <r>
    <x v="0"/>
    <s v="T26N R090W S03 fMADISON"/>
    <n v="49118096"/>
    <x v="0"/>
    <x v="1"/>
    <s v="LOST SOLDIER"/>
    <m/>
    <s v="3"/>
    <s v=" 26"/>
    <s v=" 90"/>
    <n v="42.251100000000001"/>
    <n v="-107.5673"/>
    <s v="4903706232"/>
    <s v="DRAYTON CONSOL. NO. 4"/>
    <x v="0"/>
    <x v="27"/>
    <m/>
    <n v="-310"/>
    <n v="616"/>
    <x v="5"/>
    <n v="4794"/>
    <n v="5410"/>
    <n v="5601"/>
    <n v="4816"/>
    <x v="2"/>
    <d v="1957-07-24T00:00:00"/>
    <n v="8.3999996185302734"/>
    <x v="0"/>
    <n v="356"/>
    <n v="291"/>
    <n v="4114"/>
    <n v="-3"/>
    <x v="0"/>
    <n v="5504"/>
    <n v="667"/>
    <m/>
    <x v="0"/>
    <n v="2456"/>
    <n v="13149"/>
    <x v="0"/>
    <s v="CHEM LAB"/>
    <n v="17.764399999999998"/>
    <n v="23.946390000000001"/>
    <n v="178.95899999999997"/>
    <n v="0"/>
    <n v="220.66978999999998"/>
    <n v="155.26784000000001"/>
    <n v="10.932129999999999"/>
    <m/>
    <x v="0"/>
    <n v="51.133920000000003"/>
    <n v="217.33389"/>
    <n v="7.6161460561244166E-3"/>
    <n v="13382"/>
    <n v="8.7821793373789158E-3"/>
    <n v="8.0502183828606536E-2"/>
    <n v="0.10851684772981388"/>
    <n v="0.81098096844157963"/>
    <n v="0.71442074680575596"/>
    <n v="5.0301082817778668E-2"/>
    <n v="0.23527817037646548"/>
    <x v="0"/>
    <m/>
    <x v="0"/>
    <m/>
    <m/>
    <x v="0"/>
    <m/>
    <x v="0"/>
    <x v="0"/>
    <m/>
    <x v="0"/>
    <x v="0"/>
    <x v="0"/>
    <m/>
    <x v="0"/>
    <x v="0"/>
    <x v="0"/>
    <x v="0"/>
    <x v="0"/>
    <x v="0"/>
    <x v="0"/>
    <x v="0"/>
    <x v="0"/>
    <x v="0"/>
    <x v="0"/>
    <x v="0"/>
    <x v="0"/>
    <m/>
    <x v="0"/>
    <x v="0"/>
    <x v="0"/>
    <x v="0"/>
    <x v="0"/>
    <s v="PRODUCTION WATER"/>
    <m/>
    <x v="0"/>
    <m/>
    <m/>
    <m/>
    <m/>
    <x v="2"/>
    <x v="2"/>
  </r>
  <r>
    <x v="0"/>
    <s v="T26N R090W S03 fMADISON"/>
    <n v="49013792"/>
    <x v="0"/>
    <x v="1"/>
    <s v="LOST SOLDIER"/>
    <m/>
    <s v="3"/>
    <s v=" 26"/>
    <s v=" 90"/>
    <n v="42.251849999999997"/>
    <n v="-107.56653"/>
    <s v="4903706232"/>
    <s v="DRAYTON CONSOL. NO. 4"/>
    <x v="0"/>
    <x v="27"/>
    <n v="-310"/>
    <m/>
    <n v="500"/>
    <x v="5"/>
    <n v="5100"/>
    <n v="5600"/>
    <n v="5601"/>
    <n v="4816"/>
    <x v="3"/>
    <d v="1962-11-05T00:00:00"/>
    <n v="8.3000001907348633"/>
    <x v="0"/>
    <n v="257"/>
    <n v="0"/>
    <n v="3085"/>
    <n v="252"/>
    <x v="0"/>
    <n v="3254"/>
    <n v="540"/>
    <m/>
    <x v="0"/>
    <n v="2563"/>
    <n v="10021"/>
    <x v="0"/>
    <m/>
    <n v="12.824299999999999"/>
    <n v="0"/>
    <n v="134.19749999999999"/>
    <n v="6.4461599999999999"/>
    <n v="153.46795999999998"/>
    <n v="91.795339999999996"/>
    <n v="8.8505999999999982"/>
    <m/>
    <x v="0"/>
    <n v="53.361660000000008"/>
    <n v="154.0076"/>
    <n v="-1.7550663213688265E-3"/>
    <n v="9948"/>
    <n v="-3.6556662827382444E-3"/>
    <n v="8.3563370491143568E-2"/>
    <n v="0"/>
    <n v="0.91643662950885652"/>
    <n v="0.59604422119427869"/>
    <n v="5.7468592459073438E-2"/>
    <n v="0.34648718634664788"/>
    <x v="0"/>
    <m/>
    <x v="0"/>
    <m/>
    <m/>
    <x v="0"/>
    <m/>
    <x v="0"/>
    <x v="0"/>
    <m/>
    <x v="0"/>
    <x v="0"/>
    <x v="0"/>
    <m/>
    <x v="0"/>
    <x v="0"/>
    <x v="0"/>
    <x v="0"/>
    <x v="0"/>
    <x v="0"/>
    <x v="0"/>
    <x v="0"/>
    <x v="0"/>
    <x v="0"/>
    <x v="0"/>
    <x v="0"/>
    <x v="0"/>
    <m/>
    <x v="0"/>
    <x v="0"/>
    <x v="0"/>
    <x v="0"/>
    <x v="0"/>
    <s v="FLOW"/>
    <m/>
    <x v="0"/>
    <m/>
    <m/>
    <m/>
    <m/>
    <x v="2"/>
    <x v="2"/>
  </r>
  <r>
    <x v="0"/>
    <s v="T26N R090W S03 fMADISON"/>
    <n v="49002639"/>
    <x v="0"/>
    <x v="1"/>
    <s v="LOST SOLDIER"/>
    <m/>
    <s v="3"/>
    <s v=" 26"/>
    <s v=" 90"/>
    <n v="42.255749999999999"/>
    <n v="-107.56556999999999"/>
    <s v="4903706258"/>
    <s v="H WILBURN 2"/>
    <x v="0"/>
    <x v="27"/>
    <m/>
    <m/>
    <n v="293"/>
    <x v="0"/>
    <n v="5570"/>
    <n v="5863"/>
    <n v="5899"/>
    <m/>
    <x v="2"/>
    <d v="1959-10-22T00:00:00"/>
    <n v="8.1000003814697266"/>
    <x v="2"/>
    <n v="304"/>
    <n v="60"/>
    <n v="2842"/>
    <n v="-3"/>
    <x v="0"/>
    <n v="3240"/>
    <n v="488"/>
    <m/>
    <x v="0"/>
    <n v="2132"/>
    <n v="8818"/>
    <x v="0"/>
    <m/>
    <n v="15.169599999999999"/>
    <n v="4.9374000000000002"/>
    <n v="123.627"/>
    <n v="0"/>
    <n v="143.73399999999998"/>
    <n v="91.400399999999991"/>
    <n v="7.9983199999999988"/>
    <m/>
    <x v="0"/>
    <n v="44.388240000000003"/>
    <n v="143.78695999999999"/>
    <n v="-1.8419526701640468E-4"/>
    <n v="9060"/>
    <n v="1.3536189730394898E-2"/>
    <n v="0.10553939916790739"/>
    <n v="3.4350953845297572E-2"/>
    <n v="0.86010964698679515"/>
    <n v="0.6356654316914413"/>
    <n v="5.5626184738866442E-2"/>
    <n v="0.30870838356969232"/>
    <x v="0"/>
    <m/>
    <x v="0"/>
    <m/>
    <m/>
    <x v="0"/>
    <m/>
    <x v="0"/>
    <x v="0"/>
    <m/>
    <x v="0"/>
    <x v="0"/>
    <x v="0"/>
    <m/>
    <x v="0"/>
    <x v="0"/>
    <x v="0"/>
    <x v="0"/>
    <x v="0"/>
    <x v="0"/>
    <x v="0"/>
    <x v="0"/>
    <x v="0"/>
    <x v="0"/>
    <x v="0"/>
    <x v="0"/>
    <x v="0"/>
    <m/>
    <x v="0"/>
    <x v="0"/>
    <x v="0"/>
    <x v="0"/>
    <x v="0"/>
    <s v="PRODUCTION WATER"/>
    <m/>
    <x v="0"/>
    <m/>
    <m/>
    <m/>
    <m/>
    <x v="2"/>
    <x v="2"/>
  </r>
  <r>
    <x v="0"/>
    <s v="T26N R090W S03 fMADISON"/>
    <n v="49007615"/>
    <x v="0"/>
    <x v="1"/>
    <s v="LOST SOLDIER"/>
    <m/>
    <s v="3"/>
    <s v=" 26"/>
    <s v=" 90"/>
    <n v="42.257649999999998"/>
    <n v="-107.56243000000001"/>
    <s v="4903706281"/>
    <s v="TRACT 9; M-7"/>
    <x v="0"/>
    <x v="27"/>
    <s v="[379]"/>
    <m/>
    <n v="95"/>
    <x v="4"/>
    <n v="6045"/>
    <n v="6140"/>
    <n v="8860"/>
    <n v="5701"/>
    <x v="2"/>
    <d v="1964-12-14T00:00:00"/>
    <n v="7.9000000953674316"/>
    <x v="0"/>
    <n v="251"/>
    <n v="27"/>
    <n v="4396"/>
    <n v="175"/>
    <x v="0"/>
    <n v="3700"/>
    <n v="1159"/>
    <m/>
    <x v="0"/>
    <n v="4200"/>
    <n v="13322"/>
    <x v="0"/>
    <m/>
    <n v="12.524900000000001"/>
    <n v="2.2218300000000002"/>
    <n v="191.226"/>
    <n v="4.4764999999999997"/>
    <n v="210.44923"/>
    <n v="104.377"/>
    <n v="18.996009999999998"/>
    <m/>
    <x v="0"/>
    <n v="87.444000000000003"/>
    <n v="210.81700999999998"/>
    <n v="-8.7303459209069783E-4"/>
    <n v="13905"/>
    <n v="2.1412568406361333E-2"/>
    <n v="5.9515066888104082E-2"/>
    <n v="1.0557558229127283E-2"/>
    <n v="0.92992737488276855"/>
    <n v="0.49510710734394725"/>
    <n v="9.0106628492643934E-2"/>
    <n v="0.41478626416340886"/>
    <x v="0"/>
    <m/>
    <x v="0"/>
    <m/>
    <m/>
    <x v="0"/>
    <m/>
    <x v="0"/>
    <x v="0"/>
    <m/>
    <x v="0"/>
    <x v="0"/>
    <x v="0"/>
    <m/>
    <x v="0"/>
    <x v="0"/>
    <x v="0"/>
    <x v="0"/>
    <x v="0"/>
    <x v="0"/>
    <x v="0"/>
    <x v="0"/>
    <x v="0"/>
    <x v="0"/>
    <x v="0"/>
    <x v="0"/>
    <x v="0"/>
    <m/>
    <x v="0"/>
    <x v="0"/>
    <x v="0"/>
    <x v="0"/>
    <x v="0"/>
    <s v="PRODUCTION (12-7-64)"/>
    <m/>
    <x v="0"/>
    <m/>
    <m/>
    <m/>
    <m/>
    <x v="2"/>
    <x v="2"/>
  </r>
  <r>
    <x v="0"/>
    <s v="T26N R090W S03 fMADISON"/>
    <n v="49015915"/>
    <x v="0"/>
    <x v="1"/>
    <s v="LOST SOLDIER"/>
    <m/>
    <s v="3"/>
    <s v=" 26"/>
    <s v=" 90"/>
    <n v="42.252200000000002"/>
    <n v="-107.58750000000001"/>
    <m/>
    <s v="UNIT NO. 109"/>
    <x v="0"/>
    <x v="27"/>
    <m/>
    <m/>
    <n v="16"/>
    <x v="0"/>
    <n v="6129"/>
    <n v="6145"/>
    <m/>
    <m/>
    <x v="0"/>
    <m/>
    <n v="7.5999999046325684"/>
    <x v="2"/>
    <n v="506"/>
    <n v="93"/>
    <n v="3233"/>
    <n v="-3"/>
    <x v="0"/>
    <n v="4020"/>
    <n v="905"/>
    <m/>
    <x v="0"/>
    <n v="2180"/>
    <n v="10478"/>
    <x v="0"/>
    <m/>
    <n v="25.249400000000001"/>
    <n v="7.6529699999999998"/>
    <n v="140.63549999999998"/>
    <n v="0"/>
    <n v="173.53787"/>
    <n v="113.40419999999999"/>
    <n v="14.832949999999999"/>
    <m/>
    <x v="0"/>
    <n v="45.387600000000006"/>
    <n v="173.62475000000001"/>
    <n v="-2.5025735777661729E-4"/>
    <n v="10931"/>
    <n v="2.1159325517305805E-2"/>
    <n v="0.14549792503503703"/>
    <n v="4.4099711492367633E-2"/>
    <n v="0.8104023634725952"/>
    <n v="0.65315687999550742"/>
    <n v="8.5431080534313211E-2"/>
    <n v="0.26141203947017927"/>
    <x v="0"/>
    <m/>
    <x v="0"/>
    <m/>
    <m/>
    <x v="0"/>
    <m/>
    <x v="0"/>
    <x v="0"/>
    <m/>
    <x v="0"/>
    <x v="0"/>
    <x v="0"/>
    <m/>
    <x v="0"/>
    <x v="0"/>
    <x v="0"/>
    <x v="0"/>
    <x v="0"/>
    <x v="0"/>
    <x v="0"/>
    <x v="0"/>
    <x v="0"/>
    <x v="0"/>
    <x v="0"/>
    <x v="0"/>
    <x v="0"/>
    <m/>
    <x v="0"/>
    <x v="0"/>
    <x v="0"/>
    <x v="0"/>
    <x v="0"/>
    <s v="DST #5"/>
    <m/>
    <x v="0"/>
    <m/>
    <m/>
    <m/>
    <m/>
    <x v="2"/>
    <x v="2"/>
  </r>
  <r>
    <x v="1"/>
    <s v="T26N R090W S03 fMADISON"/>
    <n v="4439"/>
    <x v="0"/>
    <x v="1"/>
    <s v="LOST SOLDIER"/>
    <s v="SE NW"/>
    <n v="3"/>
    <n v="26"/>
    <n v="90"/>
    <n v="42.255710999999998"/>
    <n v="-107.57181"/>
    <s v="4903721713"/>
    <s v="139 FEDERAL"/>
    <x v="0"/>
    <x v="27"/>
    <m/>
    <m/>
    <m/>
    <x v="0"/>
    <s v="5542"/>
    <m/>
    <n v="6113"/>
    <m/>
    <x v="1"/>
    <d v="1999-01-14T00:00:00"/>
    <n v="7.57"/>
    <x v="1"/>
    <n v="580"/>
    <n v="87"/>
    <n v="2919"/>
    <n v="145"/>
    <x v="1"/>
    <n v="2305"/>
    <n v="1855"/>
    <n v="0"/>
    <x v="0"/>
    <n v="2189"/>
    <n v="9491.5499999999993"/>
    <x v="0"/>
    <s v="AMOCO PRODUCTION COMPANY"/>
    <n v="28.942"/>
    <n v="7.15923"/>
    <n v="126.97649999999999"/>
    <n v="3.7090999999999998"/>
    <n v="166.78682999999998"/>
    <n v="65.024050000000003"/>
    <n v="30.403449999999996"/>
    <n v="0"/>
    <x v="1"/>
    <n v="45.574980000000004"/>
    <n v="141.00247999999999"/>
    <n v="8.3772727519354037E-2"/>
    <n v="10080"/>
    <n v="3.0066601776558358E-2"/>
    <n v="0.1735268905824279"/>
    <n v="4.2924432342769513E-2"/>
    <n v="0.78354867707480269"/>
    <n v="0.46115536407586594"/>
    <n v="0.21562351243751171"/>
    <n v="0.32322112348662241"/>
    <x v="0"/>
    <n v="4"/>
    <x v="0"/>
    <m/>
    <m/>
    <x v="0"/>
    <m/>
    <x v="0"/>
    <x v="0"/>
    <m/>
    <x v="0"/>
    <x v="0"/>
    <x v="0"/>
    <m/>
    <x v="0"/>
    <x v="0"/>
    <x v="0"/>
    <x v="0"/>
    <x v="0"/>
    <x v="0"/>
    <x v="0"/>
    <x v="0"/>
    <x v="0"/>
    <x v="0"/>
    <x v="0"/>
    <x v="0"/>
    <x v="0"/>
    <m/>
    <x v="0"/>
    <x v="0"/>
    <x v="0"/>
    <x v="0"/>
    <x v="0"/>
    <s v="DUE TO QUALITY OF ANALYSIS COPY, FIGURES ARE GUESSED"/>
    <n v="1999114"/>
    <x v="0"/>
    <s v="BAKER PETROLITE"/>
    <m/>
    <m/>
    <d v="1999-01-27T00:00:00"/>
    <x v="2"/>
    <x v="2"/>
  </r>
  <r>
    <x v="1"/>
    <s v="T26N R090W S03 fMADISON"/>
    <n v="595"/>
    <x v="0"/>
    <x v="1"/>
    <s v="LOST SOLDIER"/>
    <s v="SE SW"/>
    <n v="3"/>
    <n v="26"/>
    <n v="90"/>
    <n v="42.250078999999999"/>
    <n v="-107.562414"/>
    <s v="4903706221"/>
    <s v="28 WIW"/>
    <x v="0"/>
    <x v="27"/>
    <m/>
    <s v="[1190]"/>
    <m/>
    <x v="0"/>
    <n v="5908"/>
    <m/>
    <n v="7323"/>
    <n v="7317"/>
    <x v="1"/>
    <d v="1982-08-31T00:00:00"/>
    <n v="7.71"/>
    <x v="1"/>
    <n v="397"/>
    <n v="41"/>
    <n v="1612"/>
    <n v="152"/>
    <x v="1"/>
    <n v="2151"/>
    <n v="598"/>
    <n v="0"/>
    <x v="1"/>
    <n v="2240"/>
    <n v="6887"/>
    <x v="0"/>
    <s v="MERIT ENERGY COMPANY"/>
    <n v="19.810300000000002"/>
    <n v="3.3738900000000003"/>
    <n v="70.122"/>
    <n v="3.8881599999999996"/>
    <n v="97.19435"/>
    <n v="60.67971"/>
    <n v="9.8012199999999989"/>
    <n v="0"/>
    <x v="1"/>
    <n v="46.636800000000001"/>
    <n v="117.11772999999999"/>
    <n v="-9.2964335001554724E-2"/>
    <n v="7191"/>
    <n v="2.1593976417104702E-2"/>
    <n v="0.20382151843188417"/>
    <n v="3.4712820241094261E-2"/>
    <n v="0.76146566132702154"/>
    <n v="0.51810865869753453"/>
    <n v="8.3686902060004065E-2"/>
    <n v="0.39820443924246146"/>
    <x v="1"/>
    <n v="0"/>
    <x v="1"/>
    <n v="0"/>
    <n v="0"/>
    <x v="0"/>
    <n v="1.1000000000000001"/>
    <x v="0"/>
    <x v="1"/>
    <m/>
    <x v="1"/>
    <x v="1"/>
    <x v="1"/>
    <n v="0"/>
    <x v="1"/>
    <x v="3"/>
    <x v="1"/>
    <x v="1"/>
    <x v="0"/>
    <x v="0"/>
    <x v="0"/>
    <x v="0"/>
    <x v="0"/>
    <x v="0"/>
    <x v="0"/>
    <x v="0"/>
    <x v="0"/>
    <m/>
    <x v="0"/>
    <x v="0"/>
    <x v="0"/>
    <x v="0"/>
    <x v="0"/>
    <m/>
    <n v="19820831"/>
    <x v="1"/>
    <m/>
    <m/>
    <m/>
    <m/>
    <x v="2"/>
    <x v="2"/>
  </r>
  <r>
    <x v="1"/>
    <s v="T26N R090W S03 fMADISON"/>
    <m/>
    <x v="1"/>
    <x v="3"/>
    <s v="LOST SOLDIER"/>
    <s v="SW NE"/>
    <n v="3"/>
    <n v="26"/>
    <n v="90"/>
    <n v="42.255074"/>
    <n v="-107.567858"/>
    <s v="4903721645"/>
    <s v="M119 LSU"/>
    <x v="0"/>
    <x v="27"/>
    <m/>
    <m/>
    <m/>
    <x v="0"/>
    <m/>
    <m/>
    <n v="5940"/>
    <m/>
    <x v="3"/>
    <d v="1983-07-25T00:00:00"/>
    <n v="7.9"/>
    <x v="0"/>
    <n v="246"/>
    <n v="43"/>
    <n v="2154"/>
    <n v="154"/>
    <x v="1"/>
    <n v="2391"/>
    <n v="342"/>
    <n v="0"/>
    <x v="1"/>
    <n v="2230"/>
    <n v="7387"/>
    <x v="0"/>
    <s v="MERIT ENERGY COMPANY"/>
    <n v="12.275399999999999"/>
    <n v="3.5384700000000002"/>
    <n v="93.698999999999998"/>
    <n v="3.9393199999999999"/>
    <n v="113.45218999999999"/>
    <n v="67.450109999999995"/>
    <n v="5.6053799999999994"/>
    <n v="0"/>
    <x v="1"/>
    <n v="46.428600000000003"/>
    <n v="119.48408999999999"/>
    <n v="-2.5895064521507805E-2"/>
    <n v="7560"/>
    <n v="1.1574228942262661E-2"/>
    <n v="0.10819888095593395"/>
    <n v="3.1189085023391797E-2"/>
    <n v="0.86061203402067432"/>
    <n v="0.56451122488358074"/>
    <n v="4.6913191538722851E-2"/>
    <n v="0.38857558357769645"/>
    <x v="1"/>
    <n v="0"/>
    <x v="1"/>
    <n v="0"/>
    <n v="1.2"/>
    <x v="0"/>
    <n v="0"/>
    <x v="0"/>
    <x v="1"/>
    <m/>
    <x v="1"/>
    <x v="1"/>
    <x v="1"/>
    <n v="0"/>
    <x v="1"/>
    <x v="3"/>
    <x v="1"/>
    <x v="1"/>
    <x v="0"/>
    <x v="0"/>
    <x v="0"/>
    <x v="0"/>
    <x v="0"/>
    <x v="0"/>
    <x v="0"/>
    <x v="0"/>
    <x v="0"/>
    <m/>
    <x v="0"/>
    <x v="0"/>
    <x v="0"/>
    <x v="0"/>
    <x v="0"/>
    <s v="WELLHEAD"/>
    <n v="19830725"/>
    <x v="1"/>
    <m/>
    <m/>
    <m/>
    <m/>
    <x v="2"/>
    <x v="2"/>
  </r>
  <r>
    <x v="0"/>
    <s v="T26N R090W S10 fMADISON"/>
    <n v="49013707"/>
    <x v="0"/>
    <x v="1"/>
    <s v="LOST SOLDIER"/>
    <m/>
    <s v="10"/>
    <s v=" 26"/>
    <s v=" 90"/>
    <n v="42.240929999999999"/>
    <n v="-107.5624"/>
    <s v="4903706045"/>
    <s v="L. SOLDIER TRI 3NO.  UNIT NO. 2"/>
    <x v="0"/>
    <x v="27"/>
    <m/>
    <n v="669"/>
    <n v="27"/>
    <x v="0"/>
    <n v="5814"/>
    <n v="5841"/>
    <n v="6712"/>
    <n v="5010"/>
    <x v="2"/>
    <d v="1962-12-26T00:00:00"/>
    <n v="7.3000001907348633"/>
    <x v="0"/>
    <n v="634"/>
    <n v="99"/>
    <n v="5493"/>
    <n v="271"/>
    <x v="0"/>
    <n v="8465"/>
    <n v="587"/>
    <m/>
    <x v="0"/>
    <n v="1878"/>
    <n v="17459"/>
    <x v="0"/>
    <m/>
    <n v="31.636600000000001"/>
    <n v="8.1467100000000006"/>
    <n v="238.94549999999998"/>
    <n v="6.9321799999999998"/>
    <n v="285.66098999999997"/>
    <n v="238.79765"/>
    <n v="9.6209299999999995"/>
    <m/>
    <x v="0"/>
    <n v="39.099960000000003"/>
    <n v="287.51853999999997"/>
    <n v="-3.2407821681978135E-3"/>
    <n v="17424"/>
    <n v="-1.0033540693174326E-3"/>
    <n v="0.11074875851967049"/>
    <n v="2.8518804755245025E-2"/>
    <n v="0.86073243672508448"/>
    <n v="0.83054696229328384"/>
    <n v="3.3461946488737737E-2"/>
    <n v="0.13599109121797853"/>
    <x v="0"/>
    <m/>
    <x v="0"/>
    <m/>
    <m/>
    <x v="0"/>
    <m/>
    <x v="0"/>
    <x v="0"/>
    <m/>
    <x v="0"/>
    <x v="0"/>
    <x v="0"/>
    <m/>
    <x v="0"/>
    <x v="0"/>
    <x v="0"/>
    <x v="0"/>
    <x v="0"/>
    <x v="0"/>
    <x v="0"/>
    <x v="0"/>
    <x v="0"/>
    <x v="0"/>
    <x v="0"/>
    <x v="0"/>
    <x v="0"/>
    <m/>
    <x v="0"/>
    <x v="0"/>
    <x v="0"/>
    <x v="0"/>
    <x v="0"/>
    <s v="PROD."/>
    <m/>
    <x v="0"/>
    <m/>
    <m/>
    <m/>
    <m/>
    <x v="2"/>
    <x v="2"/>
  </r>
  <r>
    <x v="0"/>
    <s v="T26N R090W S10 fMADISON"/>
    <n v="49007608"/>
    <x v="0"/>
    <x v="1"/>
    <s v="LOST SOLDIER"/>
    <m/>
    <s v="10"/>
    <s v=" 26"/>
    <s v=" 90"/>
    <n v="42.243819999999999"/>
    <n v="-107.57079"/>
    <s v="4903706108"/>
    <s v="TRACT 8; M-2"/>
    <x v="0"/>
    <x v="27"/>
    <n v="333"/>
    <m/>
    <n v="16"/>
    <x v="0"/>
    <n v="6471"/>
    <n v="6487"/>
    <n v="7055"/>
    <m/>
    <x v="2"/>
    <d v="1965-01-29T00:00:00"/>
    <n v="6.8000001907348633"/>
    <x v="0"/>
    <n v="1344"/>
    <n v="578"/>
    <n v="1514"/>
    <n v="130"/>
    <x v="0"/>
    <n v="4820"/>
    <n v="549"/>
    <m/>
    <x v="0"/>
    <n v="1950"/>
    <n v="10618"/>
    <x v="0"/>
    <m/>
    <n v="67.065600000000003"/>
    <n v="47.56362"/>
    <n v="65.858999999999995"/>
    <n v="3.3253999999999997"/>
    <n v="183.81362000000001"/>
    <n v="135.97219999999999"/>
    <n v="8.9981099999999987"/>
    <m/>
    <x v="0"/>
    <n v="40.599000000000004"/>
    <n v="185.56930999999997"/>
    <n v="-4.7530350143683104E-3"/>
    <n v="10882"/>
    <n v="1.227906976744186E-2"/>
    <n v="0.36485653239406307"/>
    <n v="0.25876004182932688"/>
    <n v="0.37638342577660999"/>
    <n v="0.73272999721775123"/>
    <n v="4.8489214083945235E-2"/>
    <n v="0.21878078869830367"/>
    <x v="0"/>
    <m/>
    <x v="0"/>
    <m/>
    <m/>
    <x v="0"/>
    <m/>
    <x v="0"/>
    <x v="0"/>
    <m/>
    <x v="0"/>
    <x v="0"/>
    <x v="0"/>
    <m/>
    <x v="0"/>
    <x v="0"/>
    <x v="0"/>
    <x v="0"/>
    <x v="0"/>
    <x v="0"/>
    <x v="0"/>
    <x v="0"/>
    <x v="0"/>
    <x v="0"/>
    <x v="0"/>
    <x v="0"/>
    <x v="0"/>
    <m/>
    <x v="0"/>
    <x v="0"/>
    <x v="0"/>
    <x v="0"/>
    <x v="0"/>
    <s v="PRODUCTION (1-22-65)"/>
    <m/>
    <x v="0"/>
    <m/>
    <m/>
    <m/>
    <m/>
    <x v="2"/>
    <x v="2"/>
  </r>
  <r>
    <x v="0"/>
    <s v="T26N R090W S10 fMADISON"/>
    <n v="49014283"/>
    <x v="0"/>
    <x v="1"/>
    <s v="LOST SOLDIER"/>
    <m/>
    <s v="10"/>
    <s v=" 26"/>
    <s v=" 90"/>
    <n v="42.238700000000001"/>
    <n v="-107.5729"/>
    <m/>
    <s v="M-115"/>
    <x v="0"/>
    <x v="27"/>
    <m/>
    <m/>
    <n v="380"/>
    <x v="0"/>
    <n v="7250"/>
    <n v="7630"/>
    <m/>
    <m/>
    <x v="2"/>
    <d v="1968-11-08T00:00:00"/>
    <n v="7.6999998092651367"/>
    <x v="0"/>
    <n v="569"/>
    <n v="101"/>
    <n v="4447"/>
    <n v="312"/>
    <x v="0"/>
    <n v="6100"/>
    <n v="866"/>
    <m/>
    <x v="0"/>
    <n v="2495"/>
    <n v="14450"/>
    <x v="0"/>
    <m/>
    <n v="28.3931"/>
    <n v="8.3112899999999996"/>
    <n v="193.44449999999998"/>
    <n v="7.9809599999999996"/>
    <n v="238.12985"/>
    <n v="172.08099999999999"/>
    <n v="14.193739999999998"/>
    <m/>
    <x v="0"/>
    <n v="51.945900000000002"/>
    <n v="238.22063999999997"/>
    <n v="-1.9059495456794838E-4"/>
    <n v="14887"/>
    <n v="1.4895865289566077E-2"/>
    <n v="0.11923368699892097"/>
    <n v="3.4902344246216924E-2"/>
    <n v="0.84586396875486203"/>
    <n v="0.72235974179231488"/>
    <n v="5.9582326703513176E-2"/>
    <n v="0.21805793150417196"/>
    <x v="0"/>
    <m/>
    <x v="0"/>
    <m/>
    <m/>
    <x v="0"/>
    <m/>
    <x v="0"/>
    <x v="0"/>
    <m/>
    <x v="0"/>
    <x v="0"/>
    <x v="0"/>
    <m/>
    <x v="0"/>
    <x v="0"/>
    <x v="0"/>
    <x v="0"/>
    <x v="0"/>
    <x v="0"/>
    <x v="0"/>
    <x v="0"/>
    <x v="0"/>
    <x v="0"/>
    <x v="0"/>
    <x v="0"/>
    <x v="0"/>
    <m/>
    <x v="0"/>
    <x v="0"/>
    <x v="0"/>
    <x v="0"/>
    <x v="0"/>
    <s v="PRODUCTION (10-31-68)"/>
    <m/>
    <x v="0"/>
    <m/>
    <m/>
    <m/>
    <m/>
    <x v="2"/>
    <x v="2"/>
  </r>
  <r>
    <x v="0"/>
    <s v="T26N R090W S11 fMADISON"/>
    <n v="49018742"/>
    <x v="0"/>
    <x v="1"/>
    <s v="LOST SOLDIER"/>
    <m/>
    <s v="11"/>
    <s v=" 26"/>
    <s v=" 90"/>
    <n v="42.23404"/>
    <n v="-107.55513999999999"/>
    <s v="4903705985"/>
    <s v="109"/>
    <x v="0"/>
    <x v="27"/>
    <m/>
    <m/>
    <n v="16"/>
    <x v="0"/>
    <n v="6129"/>
    <n v="6145"/>
    <n v="6528"/>
    <n v="5830"/>
    <x v="0"/>
    <d v="1953-06-23T00:00:00"/>
    <m/>
    <x v="2"/>
    <n v="396"/>
    <n v="71"/>
    <n v="2816"/>
    <n v="-3"/>
    <x v="0"/>
    <n v="3215"/>
    <n v="969"/>
    <m/>
    <x v="0"/>
    <n v="1998"/>
    <n v="9465"/>
    <x v="0"/>
    <m/>
    <n v="19.760400000000001"/>
    <n v="5.8425900000000004"/>
    <n v="122.496"/>
    <n v="0"/>
    <n v="148.09898999999999"/>
    <n v="90.695149999999998"/>
    <n v="15.881909999999998"/>
    <m/>
    <x v="0"/>
    <n v="41.598360000000007"/>
    <n v="148.17542"/>
    <n v="-2.579703052991185E-4"/>
    <n v="9459"/>
    <n v="-3.170577045022194E-4"/>
    <n v="0.13342697340474774"/>
    <n v="3.945057289047009E-2"/>
    <n v="0.82712245370478221"/>
    <n v="0.61207958782907446"/>
    <n v="0.1071831616876807"/>
    <n v="0.28073725048324483"/>
    <x v="0"/>
    <m/>
    <x v="0"/>
    <m/>
    <m/>
    <x v="0"/>
    <m/>
    <x v="0"/>
    <x v="0"/>
    <m/>
    <x v="0"/>
    <x v="0"/>
    <x v="0"/>
    <m/>
    <x v="0"/>
    <x v="0"/>
    <x v="0"/>
    <x v="0"/>
    <x v="0"/>
    <x v="0"/>
    <x v="0"/>
    <x v="0"/>
    <x v="0"/>
    <x v="0"/>
    <x v="0"/>
    <x v="0"/>
    <x v="0"/>
    <m/>
    <x v="0"/>
    <x v="0"/>
    <x v="0"/>
    <x v="0"/>
    <x v="0"/>
    <s v="D.S.T."/>
    <m/>
    <x v="0"/>
    <m/>
    <m/>
    <m/>
    <m/>
    <x v="2"/>
    <x v="2"/>
  </r>
  <r>
    <x v="0"/>
    <s v="T26N R090W S12 fMADISON"/>
    <n v="49006835"/>
    <x v="0"/>
    <x v="1"/>
    <s v="WERTZ"/>
    <m/>
    <s v="12"/>
    <s v=" 26"/>
    <s v=" 90"/>
    <n v="42.23959"/>
    <n v="-107.52257"/>
    <s v="4903706019"/>
    <s v="UNIT NO. 31"/>
    <x v="0"/>
    <x v="27"/>
    <m/>
    <m/>
    <n v="65"/>
    <x v="0"/>
    <n v="7534"/>
    <n v="7599"/>
    <m/>
    <m/>
    <x v="0"/>
    <d v="1954-10-05T00:00:00"/>
    <n v="8.3000001907348633"/>
    <x v="2"/>
    <n v="112"/>
    <n v="36"/>
    <n v="1251"/>
    <n v="-3"/>
    <x v="0"/>
    <n v="950"/>
    <n v="575"/>
    <m/>
    <x v="0"/>
    <n v="1208"/>
    <n v="3888"/>
    <x v="0"/>
    <m/>
    <n v="5.5888"/>
    <n v="2.96244"/>
    <n v="54.418499999999995"/>
    <n v="0"/>
    <n v="62.969739999999994"/>
    <n v="26.799499999999998"/>
    <n v="9.4242499999999989"/>
    <m/>
    <x v="0"/>
    <n v="25.150560000000002"/>
    <n v="61.374309999999994"/>
    <n v="1.2830770752601356E-2"/>
    <n v="4126"/>
    <n v="2.9698028450212129E-2"/>
    <n v="8.8753741082621601E-2"/>
    <n v="4.7045453895791858E-2"/>
    <n v="0.86420080502158658"/>
    <n v="0.43665664021314454"/>
    <n v="0.15355366113280947"/>
    <n v="0.40978969865404602"/>
    <x v="0"/>
    <m/>
    <x v="0"/>
    <m/>
    <m/>
    <x v="0"/>
    <m/>
    <x v="0"/>
    <x v="0"/>
    <m/>
    <x v="0"/>
    <x v="0"/>
    <x v="0"/>
    <m/>
    <x v="0"/>
    <x v="0"/>
    <x v="0"/>
    <x v="0"/>
    <x v="0"/>
    <x v="0"/>
    <x v="0"/>
    <x v="0"/>
    <x v="0"/>
    <x v="0"/>
    <x v="0"/>
    <x v="0"/>
    <x v="0"/>
    <m/>
    <x v="0"/>
    <x v="0"/>
    <x v="0"/>
    <x v="0"/>
    <x v="0"/>
    <s v="DST #4"/>
    <m/>
    <x v="0"/>
    <m/>
    <m/>
    <m/>
    <m/>
    <x v="2"/>
    <x v="2"/>
  </r>
  <r>
    <x v="0"/>
    <s v="T12N R104W S17 fMADISON"/>
    <n v="49124271"/>
    <x v="0"/>
    <x v="1"/>
    <m/>
    <m/>
    <s v="17"/>
    <s v=" 12"/>
    <s v=" 104"/>
    <n v="41.016730000000003"/>
    <n v="-109.15309000000001"/>
    <s v="4903720754"/>
    <s v="TEEPEE MOUNTAIN UNIT NO. 1"/>
    <x v="9"/>
    <x v="27"/>
    <m/>
    <m/>
    <n v="257"/>
    <x v="0"/>
    <n v="15840"/>
    <n v="16097"/>
    <n v="16097"/>
    <m/>
    <x v="0"/>
    <d v="1976-06-07T00:00:00"/>
    <n v="6.9000000953674316"/>
    <x v="0"/>
    <n v="848"/>
    <n v="391"/>
    <n v="27188"/>
    <n v="1852"/>
    <x v="0"/>
    <n v="43400"/>
    <n v="2635"/>
    <m/>
    <x v="0"/>
    <n v="1800"/>
    <n v="76777"/>
    <x v="0"/>
    <s v="CHEM LAB"/>
    <n v="42.315199999999997"/>
    <n v="32.17539"/>
    <n v="1182.6779999999999"/>
    <n v="47.374159999999996"/>
    <n v="1304.5427499999998"/>
    <n v="1224.3139999999999"/>
    <n v="43.187649999999998"/>
    <m/>
    <x v="0"/>
    <n v="37.476000000000006"/>
    <n v="1304.97765"/>
    <n v="-1.6665897687567337E-4"/>
    <n v="78111"/>
    <n v="8.6126749651360985E-3"/>
    <n v="3.243680592299486E-2"/>
    <n v="2.4664113153823441E-2"/>
    <n v="0.94289908092318175"/>
    <n v="0.93818771532217415"/>
    <n v="3.3094551466072999E-2"/>
    <n v="2.8717733211752711E-2"/>
    <x v="0"/>
    <m/>
    <x v="0"/>
    <m/>
    <m/>
    <x v="0"/>
    <m/>
    <x v="0"/>
    <x v="0"/>
    <m/>
    <x v="0"/>
    <x v="0"/>
    <x v="0"/>
    <m/>
    <x v="0"/>
    <x v="0"/>
    <x v="0"/>
    <x v="0"/>
    <x v="0"/>
    <x v="0"/>
    <x v="0"/>
    <x v="0"/>
    <x v="0"/>
    <x v="0"/>
    <x v="0"/>
    <x v="0"/>
    <x v="0"/>
    <m/>
    <x v="0"/>
    <x v="0"/>
    <x v="0"/>
    <x v="0"/>
    <x v="0"/>
    <s v="DST NO 1 SPL NO 10"/>
    <m/>
    <x v="0"/>
    <m/>
    <m/>
    <m/>
    <m/>
    <x v="0"/>
    <x v="0"/>
  </r>
  <r>
    <x v="0"/>
    <s v="T16N R117W S32 fMADISON"/>
    <n v="49017406"/>
    <x v="0"/>
    <x v="0"/>
    <s v="LEROY"/>
    <s v="NE NE"/>
    <s v="32"/>
    <s v=" 16"/>
    <s v=" 117"/>
    <n v="41.316929999999999"/>
    <n v="-110.63675000000001"/>
    <s v="4904105215"/>
    <s v="UNIT NO. 1"/>
    <x v="0"/>
    <x v="27"/>
    <n v="209"/>
    <m/>
    <n v="102"/>
    <x v="0"/>
    <n v="5778"/>
    <n v="5880"/>
    <n v="6201"/>
    <m/>
    <x v="0"/>
    <d v="1949-11-17T00:00:00"/>
    <n v="7.1999998092651367"/>
    <x v="0"/>
    <n v="816"/>
    <n v="337"/>
    <n v="6438"/>
    <n v="-3"/>
    <x v="0"/>
    <n v="8181"/>
    <n v="2270"/>
    <m/>
    <x v="0"/>
    <n v="3863"/>
    <n v="20751"/>
    <x v="0"/>
    <m/>
    <n v="40.718400000000003"/>
    <n v="27.731730000000002"/>
    <n v="280.053"/>
    <n v="0"/>
    <n v="348.50313"/>
    <n v="230.78601"/>
    <n v="37.205299999999994"/>
    <m/>
    <x v="0"/>
    <n v="80.427660000000003"/>
    <n v="348.41897"/>
    <n v="1.2075955117508417E-4"/>
    <n v="21899"/>
    <n v="2.6916764361078545E-2"/>
    <n v="0.11683797502765614"/>
    <n v="7.9573833382787701E-2"/>
    <n v="0.80358819158955619"/>
    <n v="0.66238072513675128"/>
    <n v="0.10678322136133975"/>
    <n v="0.23083605350190894"/>
    <x v="0"/>
    <m/>
    <x v="0"/>
    <m/>
    <m/>
    <x v="0"/>
    <m/>
    <x v="0"/>
    <x v="0"/>
    <m/>
    <x v="0"/>
    <x v="0"/>
    <x v="0"/>
    <m/>
    <x v="0"/>
    <x v="0"/>
    <x v="0"/>
    <x v="0"/>
    <x v="0"/>
    <x v="0"/>
    <x v="0"/>
    <x v="0"/>
    <x v="0"/>
    <x v="0"/>
    <x v="0"/>
    <x v="0"/>
    <x v="0"/>
    <m/>
    <x v="0"/>
    <x v="0"/>
    <x v="0"/>
    <x v="0"/>
    <x v="0"/>
    <s v="DST NO. 5"/>
    <m/>
    <x v="0"/>
    <m/>
    <m/>
    <m/>
    <m/>
    <x v="0"/>
    <x v="0"/>
  </r>
  <r>
    <x v="1"/>
    <s v="T25N R117W S27 fMADISON"/>
    <n v="738"/>
    <x v="0"/>
    <x v="2"/>
    <m/>
    <s v="NE SE"/>
    <n v="27"/>
    <n v="25"/>
    <n v="117"/>
    <n v="42.121409999999997"/>
    <n v="-110.7189"/>
    <s v="4902320446"/>
    <s v="1 JWC EST."/>
    <x v="0"/>
    <x v="27"/>
    <m/>
    <m/>
    <s v=""/>
    <x v="0"/>
    <m/>
    <m/>
    <n v="15616"/>
    <m/>
    <x v="3"/>
    <d v="1981-12-15T00:00:00"/>
    <n v="8.5"/>
    <x v="1"/>
    <n v="80"/>
    <n v="18"/>
    <n v="6864"/>
    <n v="517"/>
    <x v="1"/>
    <n v="1000"/>
    <n v="1024"/>
    <n v="120"/>
    <x v="1"/>
    <n v="12900"/>
    <n v="22003"/>
    <x v="0"/>
    <s v="BADGER OIL"/>
    <n v="3.992"/>
    <n v="1.48122"/>
    <n v="298.584"/>
    <n v="13.22486"/>
    <n v="317.28208000000001"/>
    <n v="28.21"/>
    <n v="16.783359999999998"/>
    <n v="3.9996"/>
    <x v="1"/>
    <n v="268.57800000000003"/>
    <n v="317.57096000000001"/>
    <n v="-4.5503444387697353E-4"/>
    <n v="22523"/>
    <n v="1.1678569824372277E-2"/>
    <n v="1.2581864062414114E-2"/>
    <n v="4.668464099831922E-3"/>
    <n v="0.98274967183775386"/>
    <n v="8.8830540424729001E-2"/>
    <n v="5.2849164797688045E-2"/>
    <n v="0.84572594421101988"/>
    <x v="1"/>
    <n v="0"/>
    <x v="1"/>
    <n v="18136"/>
    <n v="0.6"/>
    <x v="0"/>
    <n v="0.4"/>
    <x v="0"/>
    <x v="1"/>
    <m/>
    <x v="1"/>
    <x v="1"/>
    <x v="1"/>
    <n v="0"/>
    <x v="1"/>
    <x v="3"/>
    <x v="1"/>
    <x v="1"/>
    <x v="0"/>
    <x v="0"/>
    <x v="0"/>
    <x v="0"/>
    <x v="0"/>
    <x v="0"/>
    <x v="0"/>
    <x v="0"/>
    <x v="0"/>
    <m/>
    <x v="0"/>
    <x v="0"/>
    <x v="0"/>
    <x v="0"/>
    <x v="0"/>
    <s v="FLOWLINE"/>
    <n v="19811215"/>
    <x v="1"/>
    <m/>
    <m/>
    <m/>
    <m/>
    <x v="1"/>
    <x v="1"/>
  </r>
  <r>
    <x v="0"/>
    <s v="T27N R115W S22 fMADISON"/>
    <n v="49007703"/>
    <x v="0"/>
    <x v="4"/>
    <m/>
    <m/>
    <s v="22"/>
    <s v=" 27"/>
    <s v=" 115"/>
    <n v="42.312899999999999"/>
    <n v="-110.47784"/>
    <s v="4903520090"/>
    <s v="1-22 UNIT"/>
    <x v="0"/>
    <x v="27"/>
    <s v="[717]"/>
    <m/>
    <n v="6"/>
    <x v="1"/>
    <n v="2877"/>
    <n v="2883"/>
    <n v="2883"/>
    <m/>
    <x v="0"/>
    <d v="1969-07-16T00:00:00"/>
    <n v="7.4000000953674316"/>
    <x v="0"/>
    <n v="577"/>
    <n v="135"/>
    <n v="113"/>
    <n v="2"/>
    <x v="0"/>
    <n v="14"/>
    <n v="268"/>
    <m/>
    <x v="0"/>
    <n v="1926"/>
    <n v="2899"/>
    <x v="0"/>
    <m/>
    <n v="28.792300000000001"/>
    <n v="11.10915"/>
    <n v="4.9154999999999998"/>
    <n v="5.1159999999999997E-2"/>
    <n v="44.868110000000001"/>
    <n v="0.39493999999999996"/>
    <n v="4.3925199999999993"/>
    <m/>
    <x v="0"/>
    <n v="40.099320000000006"/>
    <n v="44.886780000000002"/>
    <n v="-2.0801095071254819E-4"/>
    <n v="3032"/>
    <n v="2.242454897993593E-2"/>
    <n v="0.64170966862655909"/>
    <n v="0.24759567541400784"/>
    <n v="0.11069465595943311"/>
    <n v="8.7985816759411119E-3"/>
    <n v="9.785776569404174E-2"/>
    <n v="0.89334365263001725"/>
    <x v="0"/>
    <m/>
    <x v="0"/>
    <m/>
    <m/>
    <x v="0"/>
    <m/>
    <x v="0"/>
    <x v="0"/>
    <m/>
    <x v="0"/>
    <x v="0"/>
    <x v="0"/>
    <m/>
    <x v="0"/>
    <x v="0"/>
    <x v="0"/>
    <x v="0"/>
    <x v="0"/>
    <x v="0"/>
    <x v="0"/>
    <x v="0"/>
    <x v="0"/>
    <x v="0"/>
    <x v="0"/>
    <x v="0"/>
    <x v="0"/>
    <m/>
    <x v="0"/>
    <x v="0"/>
    <x v="0"/>
    <x v="0"/>
    <x v="0"/>
    <s v="DST (7-9-69)"/>
    <m/>
    <x v="0"/>
    <m/>
    <m/>
    <m/>
    <m/>
    <x v="3"/>
    <x v="1"/>
  </r>
  <r>
    <x v="0"/>
    <s v="T28N R113W S19 fMADISON"/>
    <n v="49005186"/>
    <x v="0"/>
    <x v="4"/>
    <s v="TIP TOP"/>
    <m/>
    <s v="19"/>
    <s v=" 28"/>
    <s v=" 113"/>
    <n v="42.403689999999997"/>
    <n v="-110.32238"/>
    <s v="4903505746"/>
    <s v="22-19 UNIT"/>
    <x v="0"/>
    <x v="27"/>
    <n v="626"/>
    <n v="67"/>
    <n v="315"/>
    <x v="0"/>
    <n v="13718"/>
    <n v="14033"/>
    <m/>
    <m/>
    <x v="0"/>
    <m/>
    <n v="7.9000000953674316"/>
    <x v="0"/>
    <n v="241"/>
    <n v="97"/>
    <n v="8674"/>
    <n v="-3"/>
    <x v="0"/>
    <n v="3800"/>
    <n v="5100"/>
    <m/>
    <x v="0"/>
    <n v="9929"/>
    <n v="25253"/>
    <x v="0"/>
    <m/>
    <n v="12.0259"/>
    <n v="7.9821300000000006"/>
    <n v="377.31899999999996"/>
    <n v="0"/>
    <n v="397.32702999999998"/>
    <n v="107.19799999999999"/>
    <n v="83.588999999999984"/>
    <m/>
    <x v="0"/>
    <n v="206.72178000000002"/>
    <n v="397.50878"/>
    <n v="-2.2866357770169197E-4"/>
    <n v="27835"/>
    <n v="4.8636226642555756E-2"/>
    <n v="3.0267007004280581E-2"/>
    <n v="2.0089572058563449E-2"/>
    <n v="0.94964342093715592"/>
    <n v="0.26967454655970113"/>
    <n v="0.21028214773017084"/>
    <n v="0.52004330571012802"/>
    <x v="0"/>
    <m/>
    <x v="0"/>
    <m/>
    <m/>
    <x v="0"/>
    <m/>
    <x v="0"/>
    <x v="0"/>
    <m/>
    <x v="0"/>
    <x v="0"/>
    <x v="0"/>
    <m/>
    <x v="0"/>
    <x v="0"/>
    <x v="0"/>
    <x v="0"/>
    <x v="0"/>
    <x v="0"/>
    <x v="0"/>
    <x v="0"/>
    <x v="0"/>
    <x v="0"/>
    <x v="0"/>
    <x v="0"/>
    <x v="0"/>
    <m/>
    <x v="0"/>
    <x v="0"/>
    <x v="0"/>
    <x v="0"/>
    <x v="0"/>
    <s v="DST NO. 19"/>
    <m/>
    <x v="0"/>
    <m/>
    <m/>
    <m/>
    <m/>
    <x v="3"/>
    <x v="1"/>
  </r>
  <r>
    <x v="0"/>
    <s v="T12N R090W S18 fMESAVERDE"/>
    <n v="49008309"/>
    <x v="0"/>
    <x v="5"/>
    <s v="DIXON"/>
    <m/>
    <s v="18"/>
    <n v="12"/>
    <n v="90"/>
    <n v="41.012869999999999"/>
    <n v="-107.57044"/>
    <s v="4900706986"/>
    <s v="1 MONTGOMERY"/>
    <x v="0"/>
    <x v="28"/>
    <m/>
    <m/>
    <n v="77"/>
    <x v="0"/>
    <n v="5980"/>
    <n v="6057"/>
    <m/>
    <m/>
    <x v="0"/>
    <d v="1967-07-10T00:00:00"/>
    <n v="8.4"/>
    <x v="0"/>
    <n v="14"/>
    <n v="4"/>
    <n v="2556"/>
    <n v="40"/>
    <x v="0"/>
    <n v="1410"/>
    <n v="4368"/>
    <m/>
    <x v="0"/>
    <n v="51"/>
    <n v="6250"/>
    <x v="0"/>
    <m/>
    <n v="0.6986"/>
    <n v="0.32916000000000001"/>
    <n v="111.18599999999999"/>
    <n v="1.0231999999999999"/>
    <n v="113.23696"/>
    <n v="39.7761"/>
    <n v="71.591519999999988"/>
    <m/>
    <x v="0"/>
    <n v="1.06182"/>
    <n v="112.42943999999999"/>
    <n v="3.578379413151497E-3"/>
    <n v="8440"/>
    <n v="0.14908100748808714"/>
    <n v="6.1693637836974782E-3"/>
    <n v="2.9068247681675666E-3"/>
    <n v="0.99092381144813491"/>
    <n v="0.35378722868316348"/>
    <n v="0.63676844783715014"/>
    <n v="9.44432347968646E-3"/>
    <x v="0"/>
    <m/>
    <x v="0"/>
    <m/>
    <m/>
    <x v="0"/>
    <m/>
    <x v="0"/>
    <x v="0"/>
    <m/>
    <x v="0"/>
    <x v="0"/>
    <x v="0"/>
    <m/>
    <x v="0"/>
    <x v="0"/>
    <x v="0"/>
    <x v="0"/>
    <x v="0"/>
    <x v="0"/>
    <x v="0"/>
    <x v="0"/>
    <x v="0"/>
    <x v="0"/>
    <x v="0"/>
    <x v="0"/>
    <x v="0"/>
    <m/>
    <x v="0"/>
    <x v="0"/>
    <x v="0"/>
    <x v="0"/>
    <x v="0"/>
    <s v="DST NO. 3 (MIDDLE)"/>
    <m/>
    <x v="0"/>
    <m/>
    <m/>
    <m/>
    <m/>
    <x v="0"/>
    <x v="2"/>
  </r>
  <r>
    <x v="0"/>
    <s v="T12N R091W S17 fMESAVERDE"/>
    <n v="49017440"/>
    <x v="0"/>
    <x v="5"/>
    <s v="WILDCAT"/>
    <m/>
    <s v="17"/>
    <n v="12"/>
    <n v="91"/>
    <n v="41.005130000000001"/>
    <n v="-107.65855999999999"/>
    <s v="4900705006"/>
    <s v="GOVERNMENT BAGGS NO. 2"/>
    <x v="0"/>
    <x v="28"/>
    <n v="2700"/>
    <m/>
    <n v="33"/>
    <x v="0"/>
    <n v="6370"/>
    <n v="6403"/>
    <n v="6550"/>
    <n v="3220"/>
    <x v="0"/>
    <d v="1964-06-15T00:00:00"/>
    <n v="8.3000000000000007"/>
    <x v="0"/>
    <n v="17"/>
    <n v="9"/>
    <n v="2136"/>
    <n v="27"/>
    <x v="0"/>
    <n v="850"/>
    <n v="4246"/>
    <m/>
    <x v="0"/>
    <n v="32"/>
    <n v="5200"/>
    <x v="0"/>
    <m/>
    <n v="0.84830000000000005"/>
    <n v="0.74060999999999999"/>
    <n v="92.915999999999997"/>
    <n v="0.69065999999999994"/>
    <n v="95.195569999999989"/>
    <n v="23.9785"/>
    <n v="69.591939999999994"/>
    <m/>
    <x v="0"/>
    <n v="0.66624000000000005"/>
    <n v="94.236679999999993"/>
    <n v="5.0619152757779987E-3"/>
    <n v="7314"/>
    <n v="0.16893079750679238"/>
    <n v="8.9111289527443356E-3"/>
    <n v="7.7798788325969381E-3"/>
    <n v="0.98330899221465873"/>
    <n v="0.2544497535354599"/>
    <n v="0.73848038789142401"/>
    <n v="7.0698585731161171E-3"/>
    <x v="0"/>
    <m/>
    <x v="0"/>
    <m/>
    <m/>
    <x v="0"/>
    <m/>
    <x v="0"/>
    <x v="0"/>
    <m/>
    <x v="0"/>
    <x v="0"/>
    <x v="0"/>
    <m/>
    <x v="0"/>
    <x v="0"/>
    <x v="0"/>
    <x v="0"/>
    <x v="0"/>
    <x v="0"/>
    <x v="0"/>
    <x v="0"/>
    <x v="0"/>
    <x v="0"/>
    <x v="0"/>
    <x v="0"/>
    <x v="0"/>
    <m/>
    <x v="0"/>
    <x v="0"/>
    <x v="0"/>
    <x v="0"/>
    <x v="0"/>
    <s v="DST NO. 10 MIDDLE"/>
    <m/>
    <x v="0"/>
    <m/>
    <m/>
    <m/>
    <m/>
    <x v="0"/>
    <x v="2"/>
  </r>
  <r>
    <x v="0"/>
    <s v="T12N R091W S18 fMESAVERDE"/>
    <n v="49008505"/>
    <x v="0"/>
    <x v="5"/>
    <s v="WEST SIDE CANAL"/>
    <m/>
    <s v="18"/>
    <n v="12"/>
    <n v="91"/>
    <n v="41.015940000000001"/>
    <n v="-107.67113000000001"/>
    <s v="4900720017"/>
    <s v="UNIT NO. 9"/>
    <x v="0"/>
    <x v="28"/>
    <n v="6172"/>
    <n v="1747"/>
    <n v="29"/>
    <x v="0"/>
    <n v="6172"/>
    <n v="6201"/>
    <n v="8620"/>
    <n v="2645"/>
    <x v="0"/>
    <d v="1967-07-21T00:00:00"/>
    <n v="8.6"/>
    <x v="0"/>
    <n v="38"/>
    <n v="11"/>
    <n v="3987"/>
    <n v="43"/>
    <x v="0"/>
    <n v="4260"/>
    <n v="1854"/>
    <m/>
    <x v="0"/>
    <n v="-1"/>
    <n v="10056"/>
    <x v="0"/>
    <m/>
    <n v="1.8961999999999999"/>
    <n v="0.90519000000000005"/>
    <n v="173.43449999999999"/>
    <n v="1.0999399999999999"/>
    <n v="177.33582999999999"/>
    <n v="120.1746"/>
    <n v="30.387059999999998"/>
    <m/>
    <x v="0"/>
    <n v="0"/>
    <n v="150.56165999999999"/>
    <n v="8.1654086464644796E-2"/>
    <n v="10189"/>
    <n v="6.5695233390960731E-3"/>
    <n v="1.0692706600803684E-2"/>
    <n v="5.1043830228781183E-3"/>
    <n v="0.98420291037631824"/>
    <n v="0.79817531236039774"/>
    <n v="0.20182468763960226"/>
    <n v="0"/>
    <x v="0"/>
    <m/>
    <x v="0"/>
    <m/>
    <m/>
    <x v="0"/>
    <m/>
    <x v="0"/>
    <x v="0"/>
    <m/>
    <x v="0"/>
    <x v="0"/>
    <x v="0"/>
    <m/>
    <x v="0"/>
    <x v="0"/>
    <x v="0"/>
    <x v="0"/>
    <x v="0"/>
    <x v="0"/>
    <x v="0"/>
    <x v="0"/>
    <x v="0"/>
    <x v="0"/>
    <x v="0"/>
    <x v="0"/>
    <x v="0"/>
    <m/>
    <x v="0"/>
    <x v="0"/>
    <x v="0"/>
    <x v="0"/>
    <x v="0"/>
    <s v="DST NO. 6 (MFE CHAMBER)"/>
    <m/>
    <x v="0"/>
    <m/>
    <m/>
    <m/>
    <m/>
    <x v="0"/>
    <x v="2"/>
  </r>
  <r>
    <x v="0"/>
    <s v="T12N R091W S18 fMESAVERDE"/>
    <n v="49008504"/>
    <x v="0"/>
    <x v="5"/>
    <s v="WEST SIDE CANAL"/>
    <m/>
    <s v="18"/>
    <n v="12"/>
    <n v="91"/>
    <n v="41.015940000000001"/>
    <n v="-107.67113000000001"/>
    <s v="4900720017"/>
    <s v="UNIT NO. 9"/>
    <x v="0"/>
    <x v="28"/>
    <n v="1747"/>
    <m/>
    <n v="38"/>
    <x v="0"/>
    <n v="7948"/>
    <n v="7986"/>
    <n v="8620"/>
    <n v="2645"/>
    <x v="0"/>
    <d v="1967-07-31T00:00:00"/>
    <n v="8.6"/>
    <x v="0"/>
    <n v="22"/>
    <n v="3"/>
    <n v="1964"/>
    <n v="55"/>
    <x v="0"/>
    <n v="1350"/>
    <n v="2562"/>
    <m/>
    <x v="0"/>
    <n v="140"/>
    <n v="4952"/>
    <x v="0"/>
    <m/>
    <n v="1.0977999999999999"/>
    <n v="0.24687000000000001"/>
    <n v="85.433999999999997"/>
    <n v="1.4068999999999998"/>
    <n v="88.185569999999984"/>
    <n v="38.083500000000001"/>
    <n v="41.991179999999993"/>
    <m/>
    <x v="0"/>
    <n v="2.9148000000000001"/>
    <n v="82.98948"/>
    <n v="3.0355416867119268E-2"/>
    <n v="6093"/>
    <n v="0.10330466274332277"/>
    <n v="1.2448748701176396E-2"/>
    <n v="2.799437595062322E-3"/>
    <n v="0.9847518137037613"/>
    <n v="0.45889551302165044"/>
    <n v="0.50598196301507126"/>
    <n v="3.5122523963278238E-2"/>
    <x v="0"/>
    <m/>
    <x v="0"/>
    <m/>
    <m/>
    <x v="0"/>
    <m/>
    <x v="0"/>
    <x v="0"/>
    <m/>
    <x v="0"/>
    <x v="0"/>
    <x v="0"/>
    <m/>
    <x v="0"/>
    <x v="0"/>
    <x v="0"/>
    <x v="0"/>
    <x v="0"/>
    <x v="0"/>
    <x v="0"/>
    <x v="0"/>
    <x v="0"/>
    <x v="0"/>
    <x v="0"/>
    <x v="0"/>
    <x v="0"/>
    <m/>
    <x v="0"/>
    <x v="0"/>
    <x v="0"/>
    <x v="0"/>
    <x v="0"/>
    <s v="DST NO. 10 (MFE CHAMBER)"/>
    <m/>
    <x v="0"/>
    <m/>
    <m/>
    <m/>
    <m/>
    <x v="0"/>
    <x v="2"/>
  </r>
  <r>
    <x v="0"/>
    <s v="T12N R092W S10 fMESAVERDE"/>
    <n v="49001480"/>
    <x v="0"/>
    <x v="5"/>
    <s v="BAGGS SOUTH"/>
    <m/>
    <s v="10"/>
    <n v="12"/>
    <n v="92"/>
    <n v="41.020780000000002"/>
    <n v="-107.73981000000001"/>
    <s v="4900705018"/>
    <s v="UNIT NO. 8"/>
    <x v="0"/>
    <x v="28"/>
    <n v="3283"/>
    <n v="298"/>
    <n v="15"/>
    <x v="0"/>
    <n v="8225"/>
    <n v="8240"/>
    <n v="16248"/>
    <n v="5035"/>
    <x v="2"/>
    <d v="1959-12-20T00:00:00"/>
    <n v="8.3000000000000007"/>
    <x v="2"/>
    <n v="40"/>
    <n v="10"/>
    <n v="4478"/>
    <n v="-3"/>
    <x v="0"/>
    <n v="5860"/>
    <n v="695"/>
    <m/>
    <x v="0"/>
    <n v="930"/>
    <n v="11708"/>
    <x v="0"/>
    <m/>
    <n v="1.996"/>
    <n v="0.82289999999999996"/>
    <n v="194.79299999999998"/>
    <n v="0"/>
    <n v="197.61189999999999"/>
    <n v="165.31059999999999"/>
    <n v="11.391049999999998"/>
    <m/>
    <x v="0"/>
    <n v="19.3626"/>
    <n v="196.06425000000002"/>
    <n v="3.9312770153842845E-3"/>
    <n v="12007"/>
    <n v="1.2608053974277883E-2"/>
    <n v="1.0100606289398564E-2"/>
    <n v="4.1642229035801998E-3"/>
    <n v="0.98573517080702122"/>
    <n v="0.84314504046505157"/>
    <n v="5.8098556978133431E-2"/>
    <n v="9.8756402556814921E-2"/>
    <x v="0"/>
    <m/>
    <x v="0"/>
    <m/>
    <m/>
    <x v="0"/>
    <m/>
    <x v="0"/>
    <x v="0"/>
    <m/>
    <x v="0"/>
    <x v="0"/>
    <x v="0"/>
    <m/>
    <x v="0"/>
    <x v="0"/>
    <x v="0"/>
    <x v="0"/>
    <x v="0"/>
    <x v="0"/>
    <x v="0"/>
    <x v="0"/>
    <x v="0"/>
    <x v="0"/>
    <x v="0"/>
    <x v="0"/>
    <x v="0"/>
    <m/>
    <x v="0"/>
    <x v="0"/>
    <x v="0"/>
    <x v="0"/>
    <x v="0"/>
    <s v="PRODUCTION WATER"/>
    <m/>
    <x v="0"/>
    <m/>
    <m/>
    <m/>
    <m/>
    <x v="6"/>
    <x v="2"/>
  </r>
  <r>
    <x v="0"/>
    <s v="T12N R092W S10 fMESAVERDE"/>
    <n v="49001479"/>
    <x v="0"/>
    <x v="5"/>
    <s v="BAGGS SOUTH"/>
    <m/>
    <s v="10"/>
    <n v="12"/>
    <n v="92"/>
    <n v="41.020780000000002"/>
    <n v="-107.73981000000001"/>
    <s v="4900705018"/>
    <s v="UNIT NO. 8"/>
    <x v="0"/>
    <x v="28"/>
    <n v="298"/>
    <n v="5598"/>
    <n v="4"/>
    <x v="0"/>
    <n v="8538"/>
    <n v="8542"/>
    <n v="16248"/>
    <n v="5035"/>
    <x v="2"/>
    <d v="1959-12-14T00:00:00"/>
    <n v="7.4000000953674316"/>
    <x v="2"/>
    <n v="211"/>
    <n v="9"/>
    <n v="5185"/>
    <n v="-3"/>
    <x v="0"/>
    <n v="7600"/>
    <n v="817"/>
    <m/>
    <x v="0"/>
    <n v="436"/>
    <n v="13843"/>
    <x v="0"/>
    <m/>
    <n v="10.5289"/>
    <n v="0.74060999999999999"/>
    <n v="225.54750000000001"/>
    <n v="0"/>
    <n v="236.81700999999998"/>
    <n v="214.39599999999999"/>
    <n v="13.390629999999998"/>
    <m/>
    <x v="0"/>
    <n v="9.0775200000000016"/>
    <n v="236.86414999999997"/>
    <n v="-9.9518418676361624E-5"/>
    <n v="14252"/>
    <n v="1.4557750489410928E-2"/>
    <n v="4.4460066445395963E-2"/>
    <n v="3.1273513672011991E-3"/>
    <n v="0.95241258218740288"/>
    <n v="0.90514330682798561"/>
    <n v="5.6532953593863823E-2"/>
    <n v="3.8323739578150613E-2"/>
    <x v="0"/>
    <m/>
    <x v="0"/>
    <m/>
    <m/>
    <x v="0"/>
    <m/>
    <x v="0"/>
    <x v="0"/>
    <m/>
    <x v="0"/>
    <x v="0"/>
    <x v="0"/>
    <m/>
    <x v="0"/>
    <x v="0"/>
    <x v="0"/>
    <x v="0"/>
    <x v="0"/>
    <x v="0"/>
    <x v="0"/>
    <x v="0"/>
    <x v="0"/>
    <x v="0"/>
    <x v="0"/>
    <x v="0"/>
    <x v="0"/>
    <m/>
    <x v="0"/>
    <x v="0"/>
    <x v="0"/>
    <x v="0"/>
    <x v="0"/>
    <s v="PRODUCTION WATER"/>
    <m/>
    <x v="0"/>
    <m/>
    <m/>
    <m/>
    <m/>
    <x v="6"/>
    <x v="2"/>
  </r>
  <r>
    <x v="0"/>
    <s v="T12N R096W S03 fMESAVERDE"/>
    <n v="49009041"/>
    <x v="0"/>
    <x v="1"/>
    <m/>
    <m/>
    <s v="3"/>
    <s v=" 12"/>
    <s v=" 96"/>
    <n v="41.04354"/>
    <n v="-108.20874999999999"/>
    <s v="4903705090"/>
    <s v="UNIT NO. 1"/>
    <x v="0"/>
    <x v="28"/>
    <m/>
    <m/>
    <m/>
    <x v="0"/>
    <n v="12516"/>
    <m/>
    <m/>
    <m/>
    <x v="0"/>
    <d v="1966-09-22T00:00:00"/>
    <n v="7.5999999046325684"/>
    <x v="0"/>
    <n v="48"/>
    <n v="10"/>
    <n v="3853"/>
    <n v="75"/>
    <x v="0"/>
    <n v="4860"/>
    <n v="1840"/>
    <m/>
    <x v="0"/>
    <n v="330"/>
    <n v="11016"/>
    <x v="0"/>
    <m/>
    <n v="2.3952"/>
    <n v="0.82289999999999996"/>
    <n v="167.60549999999998"/>
    <n v="1.9184999999999999"/>
    <n v="172.74209999999997"/>
    <n v="137.10059999999999"/>
    <n v="30.157599999999999"/>
    <m/>
    <x v="0"/>
    <n v="6.8706000000000005"/>
    <n v="174.12879999999998"/>
    <n v="-3.9977409462714202E-3"/>
    <n v="11013"/>
    <n v="-1.3618412093149938E-4"/>
    <n v="1.3865757102640297E-2"/>
    <n v="4.7637489644967853E-3"/>
    <n v="0.98137049393286291"/>
    <n v="0.7873516615287075"/>
    <n v="0.17319133882505364"/>
    <n v="3.9456999646238881E-2"/>
    <x v="0"/>
    <m/>
    <x v="0"/>
    <m/>
    <m/>
    <x v="0"/>
    <m/>
    <x v="0"/>
    <x v="0"/>
    <m/>
    <x v="0"/>
    <x v="0"/>
    <x v="0"/>
    <m/>
    <x v="0"/>
    <x v="0"/>
    <x v="0"/>
    <x v="0"/>
    <x v="0"/>
    <x v="0"/>
    <x v="0"/>
    <x v="0"/>
    <x v="0"/>
    <x v="0"/>
    <x v="0"/>
    <x v="0"/>
    <x v="0"/>
    <m/>
    <x v="0"/>
    <x v="0"/>
    <x v="0"/>
    <x v="0"/>
    <x v="0"/>
    <s v="DST"/>
    <m/>
    <x v="0"/>
    <m/>
    <m/>
    <m/>
    <m/>
    <x v="6"/>
    <x v="2"/>
  </r>
  <r>
    <x v="0"/>
    <s v="T12N R101W S03 fMESAVERDE"/>
    <n v="49117527"/>
    <x v="0"/>
    <x v="1"/>
    <s v="CANYON CREEK"/>
    <m/>
    <s v="3"/>
    <s v=" 12"/>
    <s v=" 101"/>
    <n v="41.0518"/>
    <n v="-108.7731"/>
    <s v="4903705108"/>
    <s v="CANYON CRK UNIT 1"/>
    <x v="0"/>
    <x v="28"/>
    <m/>
    <m/>
    <n v="160"/>
    <x v="0"/>
    <n v="5520"/>
    <n v="5680"/>
    <n v="13321"/>
    <m/>
    <x v="0"/>
    <m/>
    <n v="8.3999996185302734"/>
    <x v="0"/>
    <n v="37"/>
    <n v="20"/>
    <n v="1708"/>
    <n v="-3"/>
    <x v="0"/>
    <n v="780"/>
    <n v="2340"/>
    <m/>
    <x v="0"/>
    <n v="589"/>
    <n v="4441"/>
    <x v="0"/>
    <m/>
    <n v="1.8463000000000001"/>
    <n v="1.6457999999999999"/>
    <n v="74.298000000000002"/>
    <n v="0"/>
    <n v="77.790099999999995"/>
    <n v="22.003799999999998"/>
    <n v="38.352599999999995"/>
    <m/>
    <x v="0"/>
    <n v="12.262980000000001"/>
    <n v="72.619379999999992"/>
    <n v="3.4377620346802633E-2"/>
    <n v="5468"/>
    <n v="0.10364315268947422"/>
    <n v="2.3734382652805436E-2"/>
    <n v="2.1156933851479817E-2"/>
    <n v="0.95510868349571487"/>
    <n v="0.30300176068702322"/>
    <n v="0.52813174664944806"/>
    <n v="0.16886649266352868"/>
    <x v="0"/>
    <m/>
    <x v="0"/>
    <m/>
    <m/>
    <x v="0"/>
    <m/>
    <x v="0"/>
    <x v="0"/>
    <m/>
    <x v="0"/>
    <x v="0"/>
    <x v="0"/>
    <m/>
    <x v="0"/>
    <x v="0"/>
    <x v="0"/>
    <x v="0"/>
    <x v="0"/>
    <x v="0"/>
    <x v="0"/>
    <x v="0"/>
    <x v="0"/>
    <x v="0"/>
    <x v="0"/>
    <x v="0"/>
    <x v="0"/>
    <m/>
    <x v="0"/>
    <x v="0"/>
    <x v="0"/>
    <x v="0"/>
    <x v="0"/>
    <s v="DST"/>
    <m/>
    <x v="0"/>
    <m/>
    <m/>
    <m/>
    <m/>
    <x v="0"/>
    <x v="2"/>
  </r>
  <r>
    <x v="0"/>
    <s v="T12N R101W S21 fMESAVERDE"/>
    <n v="49007565"/>
    <x v="0"/>
    <x v="1"/>
    <s v="CANYON CREEK"/>
    <m/>
    <s v="21"/>
    <s v=" 12"/>
    <s v=" 101"/>
    <n v="41.005710000000001"/>
    <n v="-108.78017"/>
    <s v="4903706354"/>
    <s v="UNIT NO. 18"/>
    <x v="0"/>
    <x v="28"/>
    <m/>
    <m/>
    <n v="1275"/>
    <x v="0"/>
    <n v="5775"/>
    <n v="7050"/>
    <n v="7150"/>
    <n v="6946"/>
    <x v="4"/>
    <d v="1965-06-28T00:00:00"/>
    <n v="7.9000000953674316"/>
    <x v="0"/>
    <n v="47"/>
    <n v="96"/>
    <n v="2926"/>
    <n v="70"/>
    <x v="0"/>
    <n v="3400"/>
    <n v="2599"/>
    <m/>
    <x v="0"/>
    <n v="74"/>
    <n v="7898"/>
    <x v="0"/>
    <m/>
    <n v="2.3452999999999999"/>
    <n v="7.8998400000000002"/>
    <n v="127.28099999999999"/>
    <n v="1.7906"/>
    <n v="139.31674000000001"/>
    <n v="95.914000000000001"/>
    <n v="42.597609999999996"/>
    <m/>
    <x v="0"/>
    <n v="1.54068"/>
    <n v="140.05229"/>
    <n v="-2.6328974260317588E-3"/>
    <n v="9209"/>
    <n v="7.6635295493073005E-2"/>
    <n v="1.6834301462982839E-2"/>
    <n v="5.6704169219004119E-2"/>
    <n v="0.92646152931801284"/>
    <n v="0.68484421068730827"/>
    <n v="0.30415504094934825"/>
    <n v="1.1000748363343435E-2"/>
    <x v="0"/>
    <m/>
    <x v="0"/>
    <m/>
    <m/>
    <x v="0"/>
    <m/>
    <x v="0"/>
    <x v="0"/>
    <m/>
    <x v="0"/>
    <x v="0"/>
    <x v="0"/>
    <m/>
    <x v="0"/>
    <x v="0"/>
    <x v="0"/>
    <x v="0"/>
    <x v="0"/>
    <x v="0"/>
    <x v="0"/>
    <x v="0"/>
    <x v="0"/>
    <x v="0"/>
    <x v="0"/>
    <x v="0"/>
    <x v="0"/>
    <m/>
    <x v="0"/>
    <x v="0"/>
    <x v="0"/>
    <x v="0"/>
    <x v="0"/>
    <s v="PRODUCTION TEST"/>
    <m/>
    <x v="0"/>
    <m/>
    <m/>
    <m/>
    <m/>
    <x v="0"/>
    <x v="2"/>
  </r>
  <r>
    <x v="0"/>
    <s v="T12N R103W S10 fMESAVERDE"/>
    <n v="49003265"/>
    <x v="0"/>
    <x v="1"/>
    <s v="MIDDLE MOUNTAIN"/>
    <m/>
    <s v="10"/>
    <s v=" 12"/>
    <s v=" 103"/>
    <n v="41.03181"/>
    <n v="-108.9975"/>
    <s v="4903705071"/>
    <s v="UNIT NO. 3"/>
    <x v="0"/>
    <x v="28"/>
    <m/>
    <m/>
    <n v="27"/>
    <x v="4"/>
    <n v="7403"/>
    <n v="7430"/>
    <m/>
    <m/>
    <x v="0"/>
    <d v="1964-09-25T00:00:00"/>
    <n v="8.3999996185302734"/>
    <x v="0"/>
    <n v="36"/>
    <n v="5"/>
    <n v="1550"/>
    <n v="111"/>
    <x v="0"/>
    <n v="880"/>
    <n v="1049"/>
    <m/>
    <x v="0"/>
    <n v="1425"/>
    <n v="4548"/>
    <x v="0"/>
    <m/>
    <n v="1.7964"/>
    <n v="0.41144999999999998"/>
    <n v="67.424999999999997"/>
    <n v="2.8393799999999998"/>
    <n v="72.472229999999996"/>
    <n v="24.8248"/>
    <n v="17.193109999999997"/>
    <m/>
    <x v="0"/>
    <n v="29.668500000000002"/>
    <n v="71.686409999999995"/>
    <n v="5.4510780623346694E-3"/>
    <n v="5053"/>
    <n v="5.2598687636704507E-2"/>
    <n v="2.4787425473177797E-2"/>
    <n v="5.6773470334775126E-3"/>
    <n v="0.96953522749334475"/>
    <n v="0.34629715729941007"/>
    <n v="0.23983778794334934"/>
    <n v="0.41386505475724067"/>
    <x v="0"/>
    <m/>
    <x v="0"/>
    <m/>
    <m/>
    <x v="0"/>
    <m/>
    <x v="0"/>
    <x v="0"/>
    <m/>
    <x v="0"/>
    <x v="0"/>
    <x v="0"/>
    <m/>
    <x v="0"/>
    <x v="0"/>
    <x v="0"/>
    <x v="0"/>
    <x v="0"/>
    <x v="0"/>
    <x v="0"/>
    <x v="0"/>
    <x v="0"/>
    <x v="0"/>
    <x v="0"/>
    <x v="0"/>
    <x v="0"/>
    <m/>
    <x v="0"/>
    <x v="0"/>
    <x v="0"/>
    <x v="0"/>
    <x v="0"/>
    <s v="DST NO. 1 (BOTTOM)"/>
    <m/>
    <x v="0"/>
    <m/>
    <m/>
    <m/>
    <m/>
    <x v="0"/>
    <x v="2"/>
  </r>
  <r>
    <x v="1"/>
    <s v="T13N R089W S15 fUNKNOWN RESERVOIR"/>
    <n v="1139"/>
    <x v="0"/>
    <x v="5"/>
    <s v="SAVERY"/>
    <s v="SE SW"/>
    <n v="15"/>
    <n v="13"/>
    <n v="89"/>
    <n v="41.09854"/>
    <n v="-107.38772"/>
    <s v="4900720956"/>
    <s v="G-15 SAVRY"/>
    <x v="0"/>
    <x v="28"/>
    <m/>
    <m/>
    <s v=""/>
    <x v="0"/>
    <m/>
    <m/>
    <m/>
    <m/>
    <x v="1"/>
    <d v="1990-06-17T00:00:00"/>
    <n v="8.15"/>
    <x v="1"/>
    <n v="7"/>
    <n v="0"/>
    <n v="365"/>
    <n v="26"/>
    <x v="1"/>
    <n v="31"/>
    <n v="976"/>
    <n v="0"/>
    <x v="1"/>
    <n v="9.99"/>
    <n v="1405"/>
    <x v="0"/>
    <s v="BENSON-MONTIN-GREER DRILLING"/>
    <n v="0.3493"/>
    <n v="0"/>
    <n v="15.8775"/>
    <n v="0.66508"/>
    <n v="16.89188"/>
    <n v="0.87451000000000001"/>
    <n v="15.996639999999998"/>
    <n v="0"/>
    <x v="1"/>
    <n v="0.20799180000000003"/>
    <n v="17.079141799999995"/>
    <n v="-5.5123982170001912E-3"/>
    <n v="1414.99"/>
    <n v="3.5425657537792722E-3"/>
    <n v="2.0678574557716489E-2"/>
    <n v="0"/>
    <n v="0.97932142544228351"/>
    <n v="5.120339243275094E-2"/>
    <n v="0.9366184898119414"/>
    <n v="1.2178117755307827E-2"/>
    <x v="1"/>
    <n v="0.99"/>
    <x v="1"/>
    <n v="51.15"/>
    <n v="7.9"/>
    <x v="0"/>
    <n v="0"/>
    <x v="0"/>
    <x v="1"/>
    <m/>
    <x v="1"/>
    <x v="1"/>
    <x v="1"/>
    <n v="0"/>
    <x v="1"/>
    <x v="3"/>
    <x v="1"/>
    <x v="1"/>
    <x v="0"/>
    <x v="0"/>
    <x v="0"/>
    <x v="0"/>
    <x v="0"/>
    <x v="0"/>
    <x v="0"/>
    <x v="0"/>
    <x v="0"/>
    <m/>
    <x v="0"/>
    <x v="0"/>
    <x v="0"/>
    <x v="0"/>
    <x v="0"/>
    <m/>
    <n v="19900617"/>
    <x v="1"/>
    <s v="HALLIBURTON SERVICES EVANSVILLE REPT No W90-0275"/>
    <m/>
    <m/>
    <d v="1990-06-19T00:00:00"/>
    <x v="0"/>
    <x v="2"/>
  </r>
  <r>
    <x v="0"/>
    <s v="T13N R089W S31 fMESAVERDE"/>
    <n v="49009971"/>
    <x v="0"/>
    <x v="5"/>
    <s v="WILDCAT"/>
    <m/>
    <s v="31"/>
    <n v="13"/>
    <n v="89"/>
    <n v="41.060079999999999"/>
    <n v="-107.45256999999999"/>
    <s v="4900720062"/>
    <s v="1 DIXON"/>
    <x v="0"/>
    <x v="28"/>
    <n v="0"/>
    <m/>
    <n v="94"/>
    <x v="0"/>
    <n v="2620"/>
    <n v="2714"/>
    <n v="4100"/>
    <m/>
    <x v="0"/>
    <d v="1968-08-27T00:00:00"/>
    <n v="8.3000000000000007"/>
    <x v="0"/>
    <n v="98"/>
    <n v="23"/>
    <n v="7312"/>
    <n v="550"/>
    <x v="0"/>
    <n v="11500"/>
    <n v="817"/>
    <m/>
    <x v="0"/>
    <n v="20"/>
    <n v="19929"/>
    <x v="0"/>
    <m/>
    <n v="4.8902000000000001"/>
    <n v="1.8926700000000001"/>
    <n v="318.072"/>
    <n v="14.068999999999999"/>
    <n v="338.92387000000002"/>
    <n v="324.41500000000002"/>
    <n v="13.390629999999998"/>
    <m/>
    <x v="0"/>
    <n v="0.41640000000000005"/>
    <n v="338.22202999999996"/>
    <n v="1.0364679162940529E-3"/>
    <n v="20317"/>
    <n v="9.6407096357401974E-3"/>
    <n v="1.4428608997058837E-2"/>
    <n v="5.58435143561886E-3"/>
    <n v="0.97998703956732225"/>
    <n v="0.95917761477571406"/>
    <n v="3.9591241291999812E-2"/>
    <n v="1.2311439322861379E-3"/>
    <x v="0"/>
    <m/>
    <x v="0"/>
    <m/>
    <m/>
    <x v="0"/>
    <m/>
    <x v="0"/>
    <x v="0"/>
    <m/>
    <x v="0"/>
    <x v="0"/>
    <x v="0"/>
    <m/>
    <x v="0"/>
    <x v="0"/>
    <x v="0"/>
    <x v="0"/>
    <x v="0"/>
    <x v="0"/>
    <x v="0"/>
    <x v="0"/>
    <x v="0"/>
    <x v="0"/>
    <x v="0"/>
    <x v="0"/>
    <x v="0"/>
    <m/>
    <x v="0"/>
    <x v="0"/>
    <x v="0"/>
    <x v="0"/>
    <x v="0"/>
    <s v="DST NO. 4 (BOTTOM)"/>
    <m/>
    <x v="0"/>
    <m/>
    <m/>
    <m/>
    <m/>
    <x v="0"/>
    <x v="2"/>
  </r>
  <r>
    <x v="0"/>
    <s v="T13N R099W S18 fMESAVERDE"/>
    <n v="49010815"/>
    <x v="0"/>
    <x v="1"/>
    <s v="PIONEER"/>
    <m/>
    <s v="18"/>
    <s v=" 13"/>
    <s v=" 99"/>
    <n v="41.101730000000003"/>
    <n v="-108.58349"/>
    <s v="4903705137"/>
    <s v="UNIT NO. 2"/>
    <x v="0"/>
    <x v="28"/>
    <m/>
    <n v="2195"/>
    <n v="82"/>
    <x v="0"/>
    <n v="5066"/>
    <n v="5148"/>
    <n v="11188"/>
    <m/>
    <x v="0"/>
    <d v="1958-10-23T00:00:00"/>
    <n v="8.5"/>
    <x v="2"/>
    <n v="334"/>
    <n v="152"/>
    <n v="12054"/>
    <n v="-3"/>
    <x v="0"/>
    <n v="18500"/>
    <n v="1659"/>
    <m/>
    <x v="0"/>
    <n v="144"/>
    <n v="32049"/>
    <x v="0"/>
    <m/>
    <n v="16.666599999999999"/>
    <n v="12.50808"/>
    <n v="524.34899999999993"/>
    <n v="0"/>
    <n v="553.5236799999999"/>
    <n v="521.88499999999999"/>
    <n v="27.191009999999999"/>
    <m/>
    <x v="0"/>
    <n v="2.9980800000000003"/>
    <n v="552.07408999999996"/>
    <n v="1.3111368703284775E-3"/>
    <n v="32837"/>
    <n v="1.2144376290725272E-2"/>
    <n v="3.0110003604543172E-2"/>
    <n v="2.259719042191655E-2"/>
    <n v="0.94729280597354037"/>
    <n v="0.94531695917843206"/>
    <n v="4.9252465371088149E-2"/>
    <n v="5.4305754504798453E-3"/>
    <x v="0"/>
    <m/>
    <x v="0"/>
    <m/>
    <m/>
    <x v="0"/>
    <m/>
    <x v="0"/>
    <x v="0"/>
    <m/>
    <x v="0"/>
    <x v="0"/>
    <x v="0"/>
    <m/>
    <x v="0"/>
    <x v="0"/>
    <x v="0"/>
    <x v="0"/>
    <x v="0"/>
    <x v="0"/>
    <x v="0"/>
    <x v="0"/>
    <x v="0"/>
    <x v="0"/>
    <x v="0"/>
    <x v="0"/>
    <x v="0"/>
    <m/>
    <x v="0"/>
    <x v="0"/>
    <x v="0"/>
    <x v="0"/>
    <x v="0"/>
    <s v="DST NO. 3"/>
    <m/>
    <x v="0"/>
    <m/>
    <m/>
    <m/>
    <m/>
    <x v="0"/>
    <x v="2"/>
  </r>
  <r>
    <x v="0"/>
    <s v="T13N R099W S18 fMESAVERDE"/>
    <n v="49010857"/>
    <x v="0"/>
    <x v="1"/>
    <s v="PIONEER"/>
    <m/>
    <s v="18"/>
    <s v=" 13"/>
    <s v=" 99"/>
    <n v="41.101700000000001"/>
    <n v="-108.59723"/>
    <s v="4903705136"/>
    <s v="UNIT NO. 3"/>
    <x v="0"/>
    <x v="28"/>
    <m/>
    <n v="414"/>
    <n v="107"/>
    <x v="0"/>
    <n v="5098"/>
    <n v="5205"/>
    <n v="7172"/>
    <m/>
    <x v="0"/>
    <d v="1959-10-26T00:00:00"/>
    <n v="8.1000003814697266"/>
    <x v="2"/>
    <n v="137"/>
    <n v="28"/>
    <n v="7558"/>
    <n v="-3"/>
    <x v="0"/>
    <n v="9800"/>
    <n v="3611"/>
    <m/>
    <x v="0"/>
    <n v="104"/>
    <n v="19405"/>
    <x v="0"/>
    <m/>
    <n v="6.8362999999999996"/>
    <n v="2.3041200000000002"/>
    <n v="328.77299999999997"/>
    <n v="0"/>
    <n v="337.91341999999997"/>
    <n v="276.45799999999997"/>
    <n v="59.184289999999997"/>
    <m/>
    <x v="0"/>
    <n v="2.1652800000000001"/>
    <n v="337.80756999999994"/>
    <n v="1.5664749440450593E-4"/>
    <n v="21232"/>
    <n v="4.4959027487265303E-2"/>
    <n v="2.023092187341953E-2"/>
    <n v="6.8186697053937671E-3"/>
    <n v="0.97295040842118663"/>
    <n v="0.81838900176215712"/>
    <n v="0.17520119516563826"/>
    <n v="6.4098030722046888E-3"/>
    <x v="0"/>
    <m/>
    <x v="0"/>
    <m/>
    <m/>
    <x v="0"/>
    <m/>
    <x v="0"/>
    <x v="0"/>
    <m/>
    <x v="0"/>
    <x v="0"/>
    <x v="0"/>
    <m/>
    <x v="0"/>
    <x v="0"/>
    <x v="0"/>
    <x v="0"/>
    <x v="0"/>
    <x v="0"/>
    <x v="0"/>
    <x v="0"/>
    <x v="0"/>
    <x v="0"/>
    <x v="0"/>
    <x v="0"/>
    <x v="0"/>
    <m/>
    <x v="0"/>
    <x v="0"/>
    <x v="0"/>
    <x v="0"/>
    <x v="0"/>
    <s v="DST NO. 6"/>
    <m/>
    <x v="0"/>
    <m/>
    <m/>
    <m/>
    <m/>
    <x v="0"/>
    <x v="2"/>
  </r>
  <r>
    <x v="0"/>
    <s v="T13N R099W S18 fMESAVERDE"/>
    <n v="49005663"/>
    <x v="0"/>
    <x v="1"/>
    <s v="PIONEER"/>
    <m/>
    <s v="18"/>
    <s v=" 13"/>
    <s v=" 99"/>
    <n v="41.101700000000001"/>
    <n v="-108.59723"/>
    <s v="4903705136"/>
    <s v="UNIT NO. 3"/>
    <x v="0"/>
    <x v="28"/>
    <n v="414"/>
    <n v="625"/>
    <n v="85"/>
    <x v="0"/>
    <n v="5619"/>
    <n v="5704"/>
    <n v="7172"/>
    <m/>
    <x v="0"/>
    <m/>
    <n v="7.5999999046325684"/>
    <x v="0"/>
    <n v="258"/>
    <n v="74"/>
    <n v="7812"/>
    <n v="-3"/>
    <x v="0"/>
    <n v="11600"/>
    <n v="1903"/>
    <m/>
    <x v="0"/>
    <n v="14"/>
    <n v="20695"/>
    <x v="0"/>
    <m/>
    <n v="12.8742"/>
    <n v="6.0894599999999999"/>
    <n v="339.822"/>
    <n v="0"/>
    <n v="358.78566000000001"/>
    <n v="327.23599999999999"/>
    <n v="31.190169999999998"/>
    <m/>
    <x v="0"/>
    <n v="0.29148000000000002"/>
    <n v="358.71764999999999"/>
    <n v="9.4787019170706295E-5"/>
    <n v="21655"/>
    <n v="2.2668240850059033E-2"/>
    <n v="3.5882705011120009E-2"/>
    <n v="1.6972417459493783E-2"/>
    <n v="0.94714487752938614"/>
    <n v="0.9122383579397334"/>
    <n v="8.6949080983330485E-2"/>
    <n v="8.1256107693613634E-4"/>
    <x v="0"/>
    <m/>
    <x v="0"/>
    <m/>
    <m/>
    <x v="0"/>
    <m/>
    <x v="0"/>
    <x v="0"/>
    <m/>
    <x v="0"/>
    <x v="0"/>
    <x v="0"/>
    <m/>
    <x v="0"/>
    <x v="0"/>
    <x v="0"/>
    <x v="0"/>
    <x v="0"/>
    <x v="0"/>
    <x v="0"/>
    <x v="0"/>
    <x v="0"/>
    <x v="0"/>
    <x v="0"/>
    <x v="0"/>
    <x v="0"/>
    <m/>
    <x v="0"/>
    <x v="0"/>
    <x v="0"/>
    <x v="0"/>
    <x v="0"/>
    <s v="DST NO. 11"/>
    <m/>
    <x v="0"/>
    <m/>
    <m/>
    <m/>
    <m/>
    <x v="0"/>
    <x v="2"/>
  </r>
  <r>
    <x v="0"/>
    <s v="T13N R099W S18 fMESAVERDE"/>
    <n v="49010851"/>
    <x v="0"/>
    <x v="1"/>
    <s v="ALKALINE CREEK"/>
    <m/>
    <s v="18"/>
    <s v=" 13"/>
    <s v=" 99"/>
    <n v="41.101349999999996"/>
    <n v="-108.59690000000001"/>
    <s v="4903705138"/>
    <s v="BUTTERWICK GOVERNMENT 1-18"/>
    <x v="0"/>
    <x v="28"/>
    <m/>
    <m/>
    <n v="145"/>
    <x v="0"/>
    <n v="5858"/>
    <n v="6003"/>
    <n v="14339"/>
    <n v="14294"/>
    <x v="0"/>
    <m/>
    <n v="7.9000000953674316"/>
    <x v="2"/>
    <n v="70"/>
    <n v="47"/>
    <n v="7310"/>
    <n v="-3"/>
    <x v="0"/>
    <n v="9632"/>
    <n v="2930"/>
    <m/>
    <x v="0"/>
    <n v="272"/>
    <n v="18774"/>
    <x v="0"/>
    <m/>
    <n v="3.4929999999999999"/>
    <n v="3.8676300000000001"/>
    <n v="317.98500000000001"/>
    <n v="0"/>
    <n v="325.34562999999997"/>
    <n v="271.71871999999996"/>
    <n v="48.022699999999993"/>
    <m/>
    <x v="0"/>
    <n v="5.6630400000000005"/>
    <n v="325.40445999999997"/>
    <n v="-9.0403368211597763E-5"/>
    <n v="20255"/>
    <n v="3.7946142611903967E-2"/>
    <n v="1.0736274527492502E-2"/>
    <n v="1.1887757644078394E-2"/>
    <n v="0.97737596782842906"/>
    <n v="0.83501842599207143"/>
    <n v="0.14757849354615482"/>
    <n v="1.7403080461773638E-2"/>
    <x v="0"/>
    <m/>
    <x v="0"/>
    <m/>
    <m/>
    <x v="0"/>
    <m/>
    <x v="0"/>
    <x v="0"/>
    <m/>
    <x v="0"/>
    <x v="0"/>
    <x v="0"/>
    <m/>
    <x v="0"/>
    <x v="0"/>
    <x v="0"/>
    <x v="0"/>
    <x v="0"/>
    <x v="0"/>
    <x v="0"/>
    <x v="0"/>
    <x v="0"/>
    <x v="0"/>
    <x v="0"/>
    <x v="0"/>
    <x v="0"/>
    <m/>
    <x v="0"/>
    <x v="0"/>
    <x v="0"/>
    <x v="0"/>
    <x v="0"/>
    <s v="DST NO. 4"/>
    <m/>
    <x v="0"/>
    <m/>
    <m/>
    <m/>
    <m/>
    <x v="0"/>
    <x v="2"/>
  </r>
  <r>
    <x v="0"/>
    <s v="T13N R099W S18 fMESAVERDE"/>
    <n v="49010861"/>
    <x v="0"/>
    <x v="1"/>
    <s v="PIONEER"/>
    <m/>
    <s v="18"/>
    <s v=" 13"/>
    <s v=" 99"/>
    <n v="41.101700000000001"/>
    <n v="-108.59723"/>
    <s v="4903705136"/>
    <s v="UNIT NO. 3"/>
    <x v="0"/>
    <x v="28"/>
    <n v="625"/>
    <n v="582"/>
    <n v="39"/>
    <x v="0"/>
    <n v="6329"/>
    <n v="6368"/>
    <n v="7172"/>
    <m/>
    <x v="0"/>
    <d v="1959-10-31T00:00:00"/>
    <n v="8.3000001907348633"/>
    <x v="2"/>
    <n v="27"/>
    <n v="5"/>
    <n v="518"/>
    <n v="-3"/>
    <x v="0"/>
    <n v="120"/>
    <n v="878"/>
    <m/>
    <x v="0"/>
    <n v="168"/>
    <n v="1330"/>
    <x v="0"/>
    <m/>
    <n v="1.3472999999999999"/>
    <n v="0.41144999999999998"/>
    <n v="22.532999999999998"/>
    <n v="0"/>
    <n v="24.291749999999997"/>
    <n v="3.3851999999999998"/>
    <n v="14.390419999999999"/>
    <m/>
    <x v="0"/>
    <n v="3.4977600000000004"/>
    <n v="21.27338"/>
    <n v="6.6242980103425525E-2"/>
    <n v="1710"/>
    <n v="0.125"/>
    <n v="5.5463274568526358E-2"/>
    <n v="1.6937849269813829E-2"/>
    <n v="0.92759887616165981"/>
    <n v="0.15912845067403486"/>
    <n v="0.67645197895209874"/>
    <n v="0.16441957037386634"/>
    <x v="0"/>
    <m/>
    <x v="0"/>
    <m/>
    <m/>
    <x v="0"/>
    <m/>
    <x v="0"/>
    <x v="0"/>
    <m/>
    <x v="0"/>
    <x v="0"/>
    <x v="0"/>
    <m/>
    <x v="0"/>
    <x v="0"/>
    <x v="0"/>
    <x v="0"/>
    <x v="0"/>
    <x v="0"/>
    <x v="0"/>
    <x v="0"/>
    <x v="0"/>
    <x v="0"/>
    <x v="0"/>
    <x v="0"/>
    <x v="0"/>
    <m/>
    <x v="0"/>
    <x v="0"/>
    <x v="0"/>
    <x v="0"/>
    <x v="0"/>
    <s v="DST NO. 12"/>
    <m/>
    <x v="0"/>
    <m/>
    <m/>
    <m/>
    <m/>
    <x v="0"/>
    <x v="2"/>
  </r>
  <r>
    <x v="0"/>
    <s v="T13N R099W S18 fMESAVERDE"/>
    <n v="49010864"/>
    <x v="0"/>
    <x v="1"/>
    <s v="PIONEER"/>
    <m/>
    <s v="18"/>
    <s v=" 13"/>
    <s v=" 99"/>
    <n v="41.101700000000001"/>
    <n v="-108.59723"/>
    <s v="4903705136"/>
    <s v="UNIT NO. 3"/>
    <x v="0"/>
    <x v="28"/>
    <n v="582"/>
    <m/>
    <n v="102"/>
    <x v="0"/>
    <n v="6950"/>
    <n v="7052"/>
    <n v="7172"/>
    <m/>
    <x v="0"/>
    <d v="1959-11-27T00:00:00"/>
    <n v="8.6999998092651367"/>
    <x v="2"/>
    <n v="160"/>
    <n v="66"/>
    <n v="7824"/>
    <n v="-3"/>
    <x v="0"/>
    <n v="11600"/>
    <n v="1403"/>
    <m/>
    <x v="0"/>
    <n v="31"/>
    <n v="20456"/>
    <x v="0"/>
    <m/>
    <n v="7.984"/>
    <n v="5.4311400000000001"/>
    <n v="340.34399999999999"/>
    <n v="0"/>
    <n v="353.75914"/>
    <n v="327.23599999999999"/>
    <n v="22.995169999999998"/>
    <m/>
    <x v="0"/>
    <n v="0.6454200000000001"/>
    <n v="350.87658999999996"/>
    <n v="4.0908371194858907E-3"/>
    <n v="21078"/>
    <n v="1.497568257331343E-2"/>
    <n v="2.256902818115173E-2"/>
    <n v="1.5352649262998548E-2"/>
    <n v="0.96207832255584969"/>
    <n v="0.93262420271469249"/>
    <n v="6.5536347124212538E-2"/>
    <n v="1.8394501610951024E-3"/>
    <x v="0"/>
    <m/>
    <x v="0"/>
    <m/>
    <m/>
    <x v="0"/>
    <m/>
    <x v="0"/>
    <x v="0"/>
    <m/>
    <x v="0"/>
    <x v="0"/>
    <x v="0"/>
    <m/>
    <x v="0"/>
    <x v="0"/>
    <x v="0"/>
    <x v="0"/>
    <x v="0"/>
    <x v="0"/>
    <x v="0"/>
    <x v="0"/>
    <x v="0"/>
    <x v="0"/>
    <x v="0"/>
    <x v="0"/>
    <x v="0"/>
    <m/>
    <x v="0"/>
    <x v="0"/>
    <x v="0"/>
    <x v="0"/>
    <x v="0"/>
    <s v="DST NO. 18"/>
    <m/>
    <x v="0"/>
    <m/>
    <m/>
    <m/>
    <m/>
    <x v="0"/>
    <x v="2"/>
  </r>
  <r>
    <x v="0"/>
    <s v="T13N R099W S18 fMESAVERDE"/>
    <n v="49010818"/>
    <x v="0"/>
    <x v="1"/>
    <s v="PIONEER"/>
    <m/>
    <s v="18"/>
    <s v=" 13"/>
    <s v=" 99"/>
    <n v="41.101730000000003"/>
    <n v="-108.58349"/>
    <s v="4903705137"/>
    <s v="UNIT NO. 2"/>
    <x v="0"/>
    <x v="28"/>
    <n v="2195"/>
    <m/>
    <n v="143"/>
    <x v="0"/>
    <n v="7343"/>
    <n v="7486"/>
    <n v="11188"/>
    <m/>
    <x v="0"/>
    <d v="1958-12-03T00:00:00"/>
    <n v="6.5999999046325684"/>
    <x v="2"/>
    <n v="241"/>
    <n v="128"/>
    <n v="7535"/>
    <n v="-3"/>
    <x v="0"/>
    <n v="11400"/>
    <n v="1635"/>
    <m/>
    <x v="0"/>
    <n v="97"/>
    <n v="20206"/>
    <x v="0"/>
    <m/>
    <n v="12.0259"/>
    <n v="10.53312"/>
    <n v="327.77249999999998"/>
    <n v="0"/>
    <n v="350.33151999999995"/>
    <n v="321.59399999999999"/>
    <n v="26.797649999999997"/>
    <m/>
    <x v="0"/>
    <n v="2.0195400000000001"/>
    <n v="350.41118999999998"/>
    <n v="-1.136936551220368E-4"/>
    <n v="21030"/>
    <n v="1.998253952856727E-2"/>
    <n v="3.4327199562288892E-2"/>
    <n v="3.0066149914229817E-2"/>
    <n v="0.93560665052348135"/>
    <n v="0.9177617872305962"/>
    <n v="7.6474869424118561E-2"/>
    <n v="5.7633433452852923E-3"/>
    <x v="0"/>
    <m/>
    <x v="0"/>
    <m/>
    <m/>
    <x v="0"/>
    <m/>
    <x v="0"/>
    <x v="0"/>
    <m/>
    <x v="0"/>
    <x v="0"/>
    <x v="0"/>
    <m/>
    <x v="0"/>
    <x v="0"/>
    <x v="0"/>
    <x v="0"/>
    <x v="0"/>
    <x v="0"/>
    <x v="0"/>
    <x v="0"/>
    <x v="0"/>
    <x v="0"/>
    <x v="0"/>
    <x v="0"/>
    <x v="0"/>
    <m/>
    <x v="0"/>
    <x v="0"/>
    <x v="0"/>
    <x v="0"/>
    <x v="0"/>
    <s v="DST NO. 8"/>
    <m/>
    <x v="0"/>
    <m/>
    <m/>
    <m/>
    <m/>
    <x v="0"/>
    <x v="2"/>
  </r>
  <r>
    <x v="0"/>
    <s v="T13N R100W S02 fMESAVERDE"/>
    <n v="49010848"/>
    <x v="0"/>
    <x v="1"/>
    <s v="TRAIL"/>
    <m/>
    <s v="2"/>
    <s v=" 13"/>
    <s v=" 100"/>
    <n v="41.128790000000002"/>
    <n v="-108.63829"/>
    <s v="4903705161"/>
    <s v="UNIT NO. 6"/>
    <x v="0"/>
    <x v="28"/>
    <m/>
    <m/>
    <n v="120"/>
    <x v="0"/>
    <n v="5786"/>
    <n v="5906"/>
    <n v="7200"/>
    <n v="5914"/>
    <x v="2"/>
    <d v="1961-05-24T00:00:00"/>
    <n v="8"/>
    <x v="2"/>
    <n v="56"/>
    <n v="38"/>
    <n v="5869"/>
    <n v="-3"/>
    <x v="0"/>
    <n v="8450"/>
    <n v="1013"/>
    <m/>
    <x v="0"/>
    <n v="303"/>
    <n v="15215"/>
    <x v="0"/>
    <m/>
    <n v="2.7944"/>
    <n v="3.1270199999999999"/>
    <n v="255.30149999999998"/>
    <n v="0"/>
    <n v="261.22291999999999"/>
    <n v="238.37449999999998"/>
    <n v="16.603069999999999"/>
    <m/>
    <x v="0"/>
    <n v="6.3084600000000002"/>
    <n v="261.28602999999998"/>
    <n v="-1.2078262008716728E-4"/>
    <n v="15723"/>
    <n v="1.6419936647488524E-2"/>
    <n v="1.0697376784548615E-2"/>
    <n v="1.1970695373897514E-2"/>
    <n v="0.97733192784155387"/>
    <n v="0.91231245696526519"/>
    <n v="6.3543657500556003E-2"/>
    <n v="2.4143885534178771E-2"/>
    <x v="0"/>
    <m/>
    <x v="0"/>
    <m/>
    <m/>
    <x v="0"/>
    <m/>
    <x v="0"/>
    <x v="0"/>
    <m/>
    <x v="0"/>
    <x v="0"/>
    <x v="0"/>
    <m/>
    <x v="0"/>
    <x v="0"/>
    <x v="0"/>
    <x v="0"/>
    <x v="0"/>
    <x v="0"/>
    <x v="0"/>
    <x v="0"/>
    <x v="0"/>
    <x v="0"/>
    <x v="0"/>
    <x v="0"/>
    <x v="0"/>
    <m/>
    <x v="0"/>
    <x v="0"/>
    <x v="0"/>
    <x v="0"/>
    <x v="0"/>
    <s v="PRODUCTION WATER"/>
    <m/>
    <x v="0"/>
    <m/>
    <m/>
    <m/>
    <m/>
    <x v="0"/>
    <x v="2"/>
  </r>
  <r>
    <x v="0"/>
    <s v="T13N R100W S10 fMESAVERDE"/>
    <n v="49007539"/>
    <x v="0"/>
    <x v="1"/>
    <s v="TRAIL"/>
    <m/>
    <s v="10"/>
    <s v=" 13"/>
    <s v=" 100"/>
    <n v="41.114049999999999"/>
    <n v="-108.65718"/>
    <s v="4903705145"/>
    <s v="TRAIL NO. 2"/>
    <x v="0"/>
    <x v="28"/>
    <n v="3134"/>
    <n v="1175"/>
    <n v="191"/>
    <x v="0"/>
    <n v="5634"/>
    <n v="5825"/>
    <n v="7130"/>
    <n v="7091"/>
    <x v="2"/>
    <d v="1963-12-18T00:00:00"/>
    <n v="7.8000001907348633"/>
    <x v="0"/>
    <n v="90"/>
    <n v="55"/>
    <n v="4049"/>
    <n v="45"/>
    <x v="0"/>
    <n v="4600"/>
    <n v="3465"/>
    <m/>
    <x v="0"/>
    <n v="-1"/>
    <n v="10548"/>
    <x v="0"/>
    <m/>
    <n v="4.4909999999999997"/>
    <n v="4.5259499999999999"/>
    <n v="176.13149999999999"/>
    <n v="1.1511"/>
    <n v="186.29955000000001"/>
    <n v="129.76599999999999"/>
    <n v="56.791349999999994"/>
    <m/>
    <x v="0"/>
    <n v="0"/>
    <n v="186.55734999999999"/>
    <n v="-6.9141807486994267E-4"/>
    <n v="12300"/>
    <n v="7.6680672268907568E-2"/>
    <n v="2.4106338421107293E-2"/>
    <n v="2.4293939518372425E-2"/>
    <n v="0.95159972206052024"/>
    <n v="0.69558235041396121"/>
    <n v="0.30441764958603884"/>
    <n v="0"/>
    <x v="0"/>
    <m/>
    <x v="0"/>
    <m/>
    <m/>
    <x v="0"/>
    <m/>
    <x v="0"/>
    <x v="0"/>
    <m/>
    <x v="0"/>
    <x v="0"/>
    <x v="0"/>
    <m/>
    <x v="0"/>
    <x v="0"/>
    <x v="0"/>
    <x v="0"/>
    <x v="0"/>
    <x v="0"/>
    <x v="0"/>
    <x v="0"/>
    <x v="0"/>
    <x v="0"/>
    <x v="0"/>
    <x v="0"/>
    <x v="0"/>
    <m/>
    <x v="0"/>
    <x v="0"/>
    <x v="0"/>
    <x v="0"/>
    <x v="0"/>
    <s v="PRODUCTION"/>
    <m/>
    <x v="0"/>
    <m/>
    <m/>
    <m/>
    <m/>
    <x v="0"/>
    <x v="2"/>
  </r>
  <r>
    <x v="0"/>
    <s v="T13N R100W S10 fMESAVERDE"/>
    <n v="49004954"/>
    <x v="0"/>
    <x v="1"/>
    <s v="TRAIL"/>
    <m/>
    <s v="10"/>
    <s v=" 13"/>
    <s v=" 100"/>
    <n v="41.114049999999999"/>
    <n v="-108.65718"/>
    <s v="4903705145"/>
    <s v="TRAIL NO. 2"/>
    <x v="0"/>
    <x v="28"/>
    <n v="1175"/>
    <m/>
    <n v="68"/>
    <x v="0"/>
    <n v="7000"/>
    <n v="7068"/>
    <n v="7130"/>
    <n v="7091"/>
    <x v="2"/>
    <m/>
    <n v="8.5"/>
    <x v="0"/>
    <n v="36"/>
    <n v="22"/>
    <n v="6517"/>
    <n v="-3"/>
    <x v="0"/>
    <n v="7300"/>
    <n v="4551"/>
    <m/>
    <x v="0"/>
    <n v="10"/>
    <n v="16319"/>
    <x v="0"/>
    <m/>
    <n v="1.7964"/>
    <n v="1.8103800000000001"/>
    <n v="283.48949999999996"/>
    <n v="0"/>
    <n v="287.09627999999998"/>
    <n v="205.93299999999999"/>
    <n v="74.590889999999987"/>
    <m/>
    <x v="0"/>
    <n v="0.20820000000000002"/>
    <n v="280.73208999999997"/>
    <n v="1.1207946513838342E-2"/>
    <n v="18430"/>
    <n v="6.0749949638838528E-2"/>
    <n v="6.2571343662133141E-3"/>
    <n v="6.3058288320559227E-3"/>
    <n v="0.98743703680173067"/>
    <n v="0.73355703653258886"/>
    <n v="0.26570133111608296"/>
    <n v="7.4163235132827191E-4"/>
    <x v="0"/>
    <m/>
    <x v="0"/>
    <m/>
    <m/>
    <x v="0"/>
    <m/>
    <x v="0"/>
    <x v="0"/>
    <m/>
    <x v="0"/>
    <x v="0"/>
    <x v="0"/>
    <m/>
    <x v="0"/>
    <x v="0"/>
    <x v="0"/>
    <x v="0"/>
    <x v="0"/>
    <x v="0"/>
    <x v="0"/>
    <x v="0"/>
    <x v="0"/>
    <x v="0"/>
    <x v="0"/>
    <x v="0"/>
    <x v="0"/>
    <m/>
    <x v="0"/>
    <x v="0"/>
    <x v="0"/>
    <x v="0"/>
    <x v="0"/>
    <s v="PRODUCTION"/>
    <m/>
    <x v="0"/>
    <m/>
    <m/>
    <m/>
    <m/>
    <x v="0"/>
    <x v="2"/>
  </r>
  <r>
    <x v="0"/>
    <s v="T13N R100W S11 fMESAVERDE"/>
    <n v="49009578"/>
    <x v="0"/>
    <x v="1"/>
    <s v="TRAIL"/>
    <m/>
    <s v="11"/>
    <s v=" 13"/>
    <s v=" 100"/>
    <n v="41.113979999999998"/>
    <n v="-108.63822"/>
    <s v="4903705146"/>
    <s v="UNIT NO. 8"/>
    <x v="0"/>
    <x v="28"/>
    <m/>
    <n v="1349"/>
    <n v="85"/>
    <x v="0"/>
    <n v="5651"/>
    <n v="5736"/>
    <n v="7173"/>
    <n v="7152"/>
    <x v="0"/>
    <d v="1963-12-14T00:00:00"/>
    <n v="8.8000001907348633"/>
    <x v="0"/>
    <n v="592"/>
    <n v="17"/>
    <n v="4468"/>
    <n v="62"/>
    <x v="0"/>
    <n v="6700"/>
    <n v="2086"/>
    <m/>
    <x v="0"/>
    <n v="-1"/>
    <n v="12988"/>
    <x v="0"/>
    <m/>
    <n v="29.540800000000001"/>
    <n v="1.39893"/>
    <n v="194.35799999999998"/>
    <n v="1.5859599999999998"/>
    <n v="226.88368999999997"/>
    <n v="189.00700000000001"/>
    <n v="34.189539999999994"/>
    <m/>
    <x v="0"/>
    <n v="0"/>
    <n v="223.19654"/>
    <n v="8.1922060873457474E-3"/>
    <n v="13921"/>
    <n v="3.4672414433832545E-2"/>
    <n v="0.13020239577379936"/>
    <n v="6.1658464740237612E-3"/>
    <n v="0.86363175775217693"/>
    <n v="0.84681868276273464"/>
    <n v="0.15318131723726539"/>
    <n v="0"/>
    <x v="0"/>
    <m/>
    <x v="0"/>
    <m/>
    <m/>
    <x v="0"/>
    <m/>
    <x v="0"/>
    <x v="0"/>
    <m/>
    <x v="0"/>
    <x v="0"/>
    <x v="0"/>
    <m/>
    <x v="0"/>
    <x v="0"/>
    <x v="0"/>
    <x v="0"/>
    <x v="0"/>
    <x v="0"/>
    <x v="0"/>
    <x v="0"/>
    <x v="0"/>
    <x v="0"/>
    <x v="0"/>
    <x v="0"/>
    <x v="0"/>
    <m/>
    <x v="0"/>
    <x v="0"/>
    <x v="0"/>
    <x v="0"/>
    <x v="0"/>
    <s v="DST NO. 2"/>
    <m/>
    <x v="0"/>
    <m/>
    <m/>
    <m/>
    <m/>
    <x v="0"/>
    <x v="2"/>
  </r>
  <r>
    <x v="0"/>
    <s v="T13N R100W S11 fMESAVERDE"/>
    <n v="49009579"/>
    <x v="0"/>
    <x v="1"/>
    <s v="TRAIL"/>
    <m/>
    <s v="11"/>
    <s v=" 13"/>
    <s v=" 100"/>
    <n v="41.113979999999998"/>
    <n v="-108.63822"/>
    <s v="4903705146"/>
    <s v="UNIT NO. 8"/>
    <x v="0"/>
    <x v="28"/>
    <n v="1349"/>
    <m/>
    <n v="50"/>
    <x v="0"/>
    <n v="7085"/>
    <n v="7135"/>
    <n v="7173"/>
    <n v="7152"/>
    <x v="0"/>
    <d v="1963-12-14T00:00:00"/>
    <n v="7.6999998092651367"/>
    <x v="0"/>
    <n v="3102"/>
    <n v="34"/>
    <n v="2938"/>
    <n v="100"/>
    <x v="0"/>
    <n v="9000"/>
    <n v="2098"/>
    <m/>
    <x v="0"/>
    <n v="-1"/>
    <n v="16209"/>
    <x v="0"/>
    <m/>
    <n v="154.78980000000001"/>
    <n v="2.79786"/>
    <n v="127.803"/>
    <n v="2.5579999999999998"/>
    <n v="287.94866000000002"/>
    <n v="253.89"/>
    <n v="34.386219999999994"/>
    <m/>
    <x v="0"/>
    <n v="0"/>
    <n v="288.27621999999997"/>
    <n v="-5.6845861983597192E-4"/>
    <n v="17268"/>
    <n v="3.1633658930011653E-2"/>
    <n v="0.53756041094270068"/>
    <n v="9.716523771980741E-3"/>
    <n v="0.45272306528531853"/>
    <n v="0.88071780599870508"/>
    <n v="0.119282194001295"/>
    <n v="0"/>
    <x v="0"/>
    <m/>
    <x v="0"/>
    <m/>
    <m/>
    <x v="0"/>
    <m/>
    <x v="0"/>
    <x v="0"/>
    <m/>
    <x v="0"/>
    <x v="0"/>
    <x v="0"/>
    <m/>
    <x v="0"/>
    <x v="0"/>
    <x v="0"/>
    <x v="0"/>
    <x v="0"/>
    <x v="0"/>
    <x v="0"/>
    <x v="0"/>
    <x v="0"/>
    <x v="0"/>
    <x v="0"/>
    <x v="0"/>
    <x v="0"/>
    <m/>
    <x v="0"/>
    <x v="0"/>
    <x v="0"/>
    <x v="0"/>
    <x v="0"/>
    <s v="DST NO. 7"/>
    <m/>
    <x v="0"/>
    <m/>
    <m/>
    <m/>
    <m/>
    <x v="0"/>
    <x v="2"/>
  </r>
  <r>
    <x v="0"/>
    <s v="T13N R100W S12 fMESAVERDE"/>
    <n v="49010934"/>
    <x v="0"/>
    <x v="1"/>
    <s v="TRAIL"/>
    <m/>
    <s v="12"/>
    <s v=" 13"/>
    <s v=" 100"/>
    <n v="41.120449999999998"/>
    <n v="-108.60196000000001"/>
    <s v="4903705151"/>
    <s v="TRAIL UNIT NO. 4"/>
    <x v="0"/>
    <x v="28"/>
    <n v="1981"/>
    <m/>
    <n v="1322"/>
    <x v="0"/>
    <n v="5661"/>
    <n v="6983"/>
    <n v="4840"/>
    <m/>
    <x v="2"/>
    <m/>
    <n v="7.8000001907348633"/>
    <x v="2"/>
    <n v="122"/>
    <n v="25"/>
    <n v="4115"/>
    <n v="-3"/>
    <x v="0"/>
    <n v="4391"/>
    <n v="3453"/>
    <m/>
    <x v="0"/>
    <n v="322"/>
    <n v="10676"/>
    <x v="0"/>
    <m/>
    <n v="6.0877999999999997"/>
    <n v="2.0572500000000002"/>
    <n v="179.0025"/>
    <n v="0"/>
    <n v="187.14755"/>
    <n v="123.87011"/>
    <n v="56.594669999999994"/>
    <m/>
    <x v="0"/>
    <n v="6.7040400000000009"/>
    <n v="187.16881999999998"/>
    <n v="-5.6823590162479461E-5"/>
    <n v="12422"/>
    <n v="7.5590960256299244E-2"/>
    <n v="3.2529413289140038E-2"/>
    <n v="1.0992663275581221E-2"/>
    <n v="0.95647792343527871"/>
    <n v="0.66180953643881502"/>
    <n v="0.30237231820983856"/>
    <n v="3.5818145351346455E-2"/>
    <x v="0"/>
    <m/>
    <x v="0"/>
    <m/>
    <m/>
    <x v="0"/>
    <m/>
    <x v="0"/>
    <x v="0"/>
    <m/>
    <x v="0"/>
    <x v="0"/>
    <x v="0"/>
    <m/>
    <x v="0"/>
    <x v="0"/>
    <x v="0"/>
    <x v="0"/>
    <x v="0"/>
    <x v="0"/>
    <x v="0"/>
    <x v="0"/>
    <x v="0"/>
    <x v="0"/>
    <x v="0"/>
    <x v="0"/>
    <x v="0"/>
    <m/>
    <x v="0"/>
    <x v="0"/>
    <x v="0"/>
    <x v="0"/>
    <x v="0"/>
    <s v="PRODUCTION WATER"/>
    <m/>
    <x v="0"/>
    <m/>
    <m/>
    <m/>
    <m/>
    <x v="6"/>
    <x v="2"/>
  </r>
  <r>
    <x v="0"/>
    <s v="T13N R100W S19 fMESAVERDE"/>
    <n v="49010930"/>
    <x v="0"/>
    <x v="1"/>
    <s v="CANYON CREEK"/>
    <m/>
    <s v="19"/>
    <s v=" 13"/>
    <s v=" 100"/>
    <n v="41.081270000000004"/>
    <n v="-108.71404"/>
    <s v="4903705125"/>
    <s v="UNIT NO. 12"/>
    <x v="0"/>
    <x v="28"/>
    <m/>
    <n v="1082"/>
    <n v="104"/>
    <x v="0"/>
    <n v="5780"/>
    <n v="5884"/>
    <n v="7285"/>
    <n v="6940"/>
    <x v="2"/>
    <d v="1962-07-12T00:00:00"/>
    <n v="7"/>
    <x v="2"/>
    <n v="48"/>
    <n v="12"/>
    <n v="2211"/>
    <n v="-3"/>
    <x v="0"/>
    <n v="2180"/>
    <n v="1562"/>
    <m/>
    <x v="0"/>
    <n v="600"/>
    <n v="5820"/>
    <x v="0"/>
    <m/>
    <n v="2.3952"/>
    <n v="0.98748000000000002"/>
    <n v="96.1785"/>
    <n v="0"/>
    <n v="99.561179999999993"/>
    <n v="61.497799999999998"/>
    <n v="25.601179999999996"/>
    <m/>
    <x v="0"/>
    <n v="12.492000000000001"/>
    <n v="99.590980000000002"/>
    <n v="-1.4963432985114854E-4"/>
    <n v="6607"/>
    <n v="6.3329846302406054E-2"/>
    <n v="2.4057569426155858E-2"/>
    <n v="9.9183235875669618E-3"/>
    <n v="0.96602410698627728"/>
    <n v="0.61750371368973367"/>
    <n v="0.25706324006451181"/>
    <n v="0.12543304624575438"/>
    <x v="0"/>
    <m/>
    <x v="0"/>
    <m/>
    <m/>
    <x v="0"/>
    <m/>
    <x v="0"/>
    <x v="0"/>
    <m/>
    <x v="0"/>
    <x v="0"/>
    <x v="0"/>
    <m/>
    <x v="0"/>
    <x v="0"/>
    <x v="0"/>
    <x v="0"/>
    <x v="0"/>
    <x v="0"/>
    <x v="0"/>
    <x v="0"/>
    <x v="0"/>
    <x v="0"/>
    <x v="0"/>
    <x v="0"/>
    <x v="0"/>
    <m/>
    <x v="0"/>
    <x v="0"/>
    <x v="0"/>
    <x v="0"/>
    <x v="0"/>
    <s v="PRODUCED WATER"/>
    <m/>
    <x v="0"/>
    <m/>
    <m/>
    <m/>
    <m/>
    <x v="0"/>
    <x v="2"/>
  </r>
  <r>
    <x v="0"/>
    <s v="T13N R100W S19 fMESAVERDE"/>
    <n v="49010931"/>
    <x v="0"/>
    <x v="1"/>
    <s v="CANYON CREEK"/>
    <m/>
    <s v="19"/>
    <s v=" 13"/>
    <s v=" 100"/>
    <n v="41.081270000000004"/>
    <n v="-108.71404"/>
    <s v="4903705125"/>
    <s v="UNIT NO. 12"/>
    <x v="0"/>
    <x v="28"/>
    <n v="1082"/>
    <m/>
    <n v="49"/>
    <x v="0"/>
    <n v="6966"/>
    <n v="7015"/>
    <n v="7285"/>
    <n v="6940"/>
    <x v="2"/>
    <d v="1962-07-12T00:00:00"/>
    <n v="7.5999999046325684"/>
    <x v="2"/>
    <n v="319"/>
    <n v="17"/>
    <n v="4225"/>
    <n v="-3"/>
    <x v="0"/>
    <n v="5600"/>
    <n v="1391"/>
    <m/>
    <x v="0"/>
    <n v="980"/>
    <n v="11826"/>
    <x v="0"/>
    <m/>
    <n v="15.918100000000001"/>
    <n v="1.39893"/>
    <n v="183.78749999999999"/>
    <n v="0"/>
    <n v="201.10453000000001"/>
    <n v="157.976"/>
    <n v="22.798489999999997"/>
    <m/>
    <x v="0"/>
    <n v="20.403600000000001"/>
    <n v="201.17809"/>
    <n v="-1.8285652012504618E-4"/>
    <n v="12526"/>
    <n v="2.8745072273324571E-2"/>
    <n v="7.9153363676094213E-2"/>
    <n v="6.9562331589447532E-3"/>
    <n v="0.91389040316496095"/>
    <n v="0.78525449764435085"/>
    <n v="0.11332491525294826"/>
    <n v="0.1014205871027009"/>
    <x v="0"/>
    <m/>
    <x v="0"/>
    <m/>
    <m/>
    <x v="0"/>
    <m/>
    <x v="0"/>
    <x v="0"/>
    <m/>
    <x v="0"/>
    <x v="0"/>
    <x v="0"/>
    <m/>
    <x v="0"/>
    <x v="0"/>
    <x v="0"/>
    <x v="0"/>
    <x v="0"/>
    <x v="0"/>
    <x v="0"/>
    <x v="0"/>
    <x v="0"/>
    <x v="0"/>
    <x v="0"/>
    <x v="0"/>
    <x v="0"/>
    <m/>
    <x v="0"/>
    <x v="0"/>
    <x v="0"/>
    <x v="0"/>
    <x v="0"/>
    <s v="PRODUCED WATER"/>
    <m/>
    <x v="0"/>
    <m/>
    <m/>
    <m/>
    <m/>
    <x v="0"/>
    <x v="2"/>
  </r>
  <r>
    <x v="0"/>
    <s v="T13N R100W S21 fMESAVERDE"/>
    <n v="49007535"/>
    <x v="0"/>
    <x v="1"/>
    <s v="TRAIL"/>
    <m/>
    <s v="21"/>
    <s v=" 13"/>
    <s v=" 100"/>
    <n v="41.08766"/>
    <n v="-108.6708"/>
    <s v="4903705130"/>
    <s v="UNIT NO. 10"/>
    <x v="0"/>
    <x v="28"/>
    <n v="1242"/>
    <m/>
    <n v="1466"/>
    <x v="0"/>
    <n v="5692"/>
    <n v="7158"/>
    <n v="7400"/>
    <n v="7045"/>
    <x v="2"/>
    <d v="1963-12-24T00:00:00"/>
    <n v="8.3000001907348633"/>
    <x v="0"/>
    <n v="71"/>
    <n v="43"/>
    <n v="3987"/>
    <n v="34"/>
    <x v="0"/>
    <n v="5250"/>
    <n v="2025"/>
    <m/>
    <x v="0"/>
    <n v="-1"/>
    <n v="10397"/>
    <x v="0"/>
    <m/>
    <n v="3.5428999999999999"/>
    <n v="3.5384700000000002"/>
    <n v="173.43449999999999"/>
    <n v="0.86971999999999994"/>
    <n v="181.38558999999998"/>
    <n v="148.10249999999999"/>
    <n v="33.189749999999997"/>
    <m/>
    <x v="0"/>
    <n v="0"/>
    <n v="181.29225"/>
    <n v="2.573633944659634E-4"/>
    <n v="11406"/>
    <n v="4.6278035132779893E-2"/>
    <n v="1.9532422614166871E-2"/>
    <n v="1.9507999505363135E-2"/>
    <n v="0.96095957788047004"/>
    <n v="0.81692681292222913"/>
    <n v="0.18307318707777082"/>
    <n v="0"/>
    <x v="0"/>
    <m/>
    <x v="0"/>
    <m/>
    <m/>
    <x v="0"/>
    <m/>
    <x v="0"/>
    <x v="0"/>
    <m/>
    <x v="0"/>
    <x v="0"/>
    <x v="0"/>
    <m/>
    <x v="0"/>
    <x v="0"/>
    <x v="0"/>
    <x v="0"/>
    <x v="0"/>
    <x v="0"/>
    <x v="0"/>
    <x v="0"/>
    <x v="0"/>
    <x v="0"/>
    <x v="0"/>
    <x v="0"/>
    <x v="0"/>
    <m/>
    <x v="0"/>
    <x v="0"/>
    <x v="0"/>
    <x v="0"/>
    <x v="0"/>
    <s v="PRODUCTION"/>
    <m/>
    <x v="0"/>
    <m/>
    <m/>
    <m/>
    <m/>
    <x v="0"/>
    <x v="2"/>
  </r>
  <r>
    <x v="0"/>
    <s v="T13N R101W S25 fMESAVERDE"/>
    <n v="49005672"/>
    <x v="0"/>
    <x v="1"/>
    <s v="CANYON CREEK"/>
    <m/>
    <s v="25"/>
    <s v=" 13"/>
    <s v=" 101"/>
    <n v="41.072330000000001"/>
    <n v="-108.73218"/>
    <s v="4903705122"/>
    <s v="UNIT NO. 13"/>
    <x v="0"/>
    <x v="28"/>
    <m/>
    <m/>
    <n v="343"/>
    <x v="0"/>
    <n v="6451"/>
    <n v="6794"/>
    <n v="7068"/>
    <m/>
    <x v="2"/>
    <m/>
    <n v="8.1000003814697266"/>
    <x v="0"/>
    <n v="259"/>
    <n v="27"/>
    <n v="3751"/>
    <n v="154"/>
    <x v="0"/>
    <n v="4350"/>
    <n v="1671"/>
    <m/>
    <x v="0"/>
    <n v="1575"/>
    <n v="10943"/>
    <x v="0"/>
    <m/>
    <n v="12.924099999999999"/>
    <n v="2.2218300000000002"/>
    <n v="163.16849999999999"/>
    <n v="3.9393199999999999"/>
    <n v="182.25375"/>
    <n v="122.7135"/>
    <n v="27.387689999999996"/>
    <m/>
    <x v="0"/>
    <n v="32.791499999999999"/>
    <n v="182.89269000000002"/>
    <n v="-1.7498185111705304E-3"/>
    <n v="11784"/>
    <n v="3.7004444053328638E-2"/>
    <n v="7.0912669835325751E-2"/>
    <n v="1.2190860270364808E-2"/>
    <n v="0.91689646989430951"/>
    <n v="0.67095901973993599"/>
    <n v="0.14974731904265826"/>
    <n v="0.17929366121740567"/>
    <x v="0"/>
    <m/>
    <x v="0"/>
    <m/>
    <m/>
    <x v="0"/>
    <m/>
    <x v="0"/>
    <x v="0"/>
    <m/>
    <x v="0"/>
    <x v="0"/>
    <x v="0"/>
    <m/>
    <x v="0"/>
    <x v="0"/>
    <x v="0"/>
    <x v="0"/>
    <x v="0"/>
    <x v="0"/>
    <x v="0"/>
    <x v="0"/>
    <x v="0"/>
    <x v="0"/>
    <x v="0"/>
    <x v="0"/>
    <x v="0"/>
    <m/>
    <x v="0"/>
    <x v="0"/>
    <x v="0"/>
    <x v="0"/>
    <x v="0"/>
    <s v="PRODUCTION"/>
    <m/>
    <x v="0"/>
    <m/>
    <m/>
    <m/>
    <m/>
    <x v="0"/>
    <x v="2"/>
  </r>
  <r>
    <x v="1"/>
    <s v="T14N R091W S01 fMESAVERDE"/>
    <n v="5009"/>
    <x v="0"/>
    <x v="5"/>
    <s v="WC"/>
    <s v="NE SW"/>
    <n v="1"/>
    <n v="14"/>
    <n v="91"/>
    <n v="41.211739000000001"/>
    <n v="-107.58497800000001"/>
    <s v="4900722531"/>
    <s v="23-1-1491 BROWN COW"/>
    <x v="0"/>
    <x v="28"/>
    <m/>
    <m/>
    <n v="525"/>
    <x v="0"/>
    <n v="921"/>
    <n v="1446"/>
    <n v="1555"/>
    <m/>
    <x v="1"/>
    <d v="2005-05-25T00:00:00"/>
    <n v="8.42"/>
    <x v="1"/>
    <n v="2.7"/>
    <n v="0.8"/>
    <n v="336"/>
    <n v="3.7"/>
    <x v="1"/>
    <n v="9"/>
    <n v="929"/>
    <n v="0"/>
    <x v="1"/>
    <n v="0"/>
    <n v="883"/>
    <x v="0"/>
    <s v="ANADARKO PETROLEUM CORPORATION"/>
    <n v="0.13473000000000002"/>
    <n v="6.5832000000000002E-2"/>
    <n v="14.616"/>
    <n v="9.4645999999999994E-2"/>
    <n v="14.911207999999998"/>
    <n v="0.25389"/>
    <n v="15.226309999999998"/>
    <n v="0"/>
    <x v="1"/>
    <n v="0"/>
    <n v="15.480199999999998"/>
    <n v="-1.872213357143571E-2"/>
    <n v="1281.2"/>
    <n v="0.18399408557434621"/>
    <n v="9.0354852537768929E-3"/>
    <n v="4.4149340549739504E-3"/>
    <n v="0.98654958069124921"/>
    <n v="1.640095089210734E-2"/>
    <n v="0.98359904910789264"/>
    <n v="0"/>
    <x v="1"/>
    <n v="0.22"/>
    <x v="1"/>
    <n v="0"/>
    <n v="0"/>
    <x v="1"/>
    <n v="1490"/>
    <x v="2"/>
    <x v="1"/>
    <n v="45.8"/>
    <x v="1"/>
    <x v="1"/>
    <x v="1"/>
    <n v="0"/>
    <x v="1"/>
    <x v="3"/>
    <x v="1"/>
    <x v="1"/>
    <x v="0"/>
    <x v="0"/>
    <x v="0"/>
    <x v="0"/>
    <x v="0"/>
    <x v="0"/>
    <x v="0"/>
    <x v="0"/>
    <x v="0"/>
    <m/>
    <x v="0"/>
    <x v="0"/>
    <x v="0"/>
    <x v="0"/>
    <x v="0"/>
    <m/>
    <n v="20050525"/>
    <x v="0"/>
    <s v="ENERGY LABS CASPER ID No C05051017-004"/>
    <m/>
    <s v="921-1446"/>
    <d v="2005-06-15T00:00:00"/>
    <x v="0"/>
    <x v="2"/>
  </r>
  <r>
    <x v="1"/>
    <s v="T14N R092W S08 fMESAVERDE"/>
    <m/>
    <x v="0"/>
    <x v="5"/>
    <s v="BLUE GAP"/>
    <s v="SW SW"/>
    <n v="8"/>
    <n v="14"/>
    <n v="92"/>
    <n v="41.193750000000001"/>
    <n v="-107.78077999999999"/>
    <s v="4900720206"/>
    <s v="2 BLUE GAP"/>
    <x v="0"/>
    <x v="28"/>
    <m/>
    <m/>
    <m/>
    <x v="0"/>
    <m/>
    <m/>
    <m/>
    <m/>
    <x v="1"/>
    <d v="1978-05-12T00:00:00"/>
    <n v="7.8"/>
    <x v="0"/>
    <n v="188"/>
    <n v="149"/>
    <n v="3400"/>
    <n v="11"/>
    <x v="1"/>
    <n v="5036"/>
    <n v="1815"/>
    <n v="0"/>
    <x v="1"/>
    <n v="0"/>
    <n v="9679"/>
    <x v="0"/>
    <s v="DEVON SFS OPERATING"/>
    <n v="9.3811999999999998"/>
    <n v="12.26121"/>
    <n v="147.9"/>
    <n v="0.28137999999999996"/>
    <n v="169.82378999999997"/>
    <n v="142.06556"/>
    <n v="29.747849999999996"/>
    <n v="0"/>
    <x v="1"/>
    <n v="0"/>
    <n v="171.81341"/>
    <n v="-5.8237803143218322E-3"/>
    <n v="10599"/>
    <n v="4.5369365815169149E-2"/>
    <n v="5.5240788113373289E-2"/>
    <n v="7.2199601716579298E-2"/>
    <n v="0.87255961017004746"/>
    <n v="0.82685955653868926"/>
    <n v="0.17314044346131072"/>
    <n v="0"/>
    <x v="1"/>
    <n v="0"/>
    <x v="1"/>
    <n v="0"/>
    <n v="1.5"/>
    <x v="0"/>
    <n v="0"/>
    <x v="0"/>
    <x v="1"/>
    <m/>
    <x v="1"/>
    <x v="1"/>
    <x v="1"/>
    <n v="0"/>
    <x v="1"/>
    <x v="3"/>
    <x v="1"/>
    <x v="1"/>
    <x v="0"/>
    <x v="0"/>
    <x v="0"/>
    <x v="0"/>
    <x v="0"/>
    <x v="0"/>
    <x v="0"/>
    <x v="0"/>
    <x v="0"/>
    <m/>
    <x v="0"/>
    <x v="0"/>
    <x v="0"/>
    <x v="0"/>
    <x v="0"/>
    <s v="MESA VERDE"/>
    <n v="19780512"/>
    <x v="1"/>
    <m/>
    <m/>
    <m/>
    <m/>
    <x v="6"/>
    <x v="2"/>
  </r>
  <r>
    <x v="1"/>
    <s v="T14N R092W S29 fMESAVERDE"/>
    <m/>
    <x v="0"/>
    <x v="5"/>
    <s v="BLUE GAP"/>
    <s v=" E NE"/>
    <n v="29"/>
    <n v="14"/>
    <n v="92"/>
    <n v="41.159305000000003"/>
    <n v="-107.768097"/>
    <s v="4900720691"/>
    <s v="1A-29-1492"/>
    <x v="0"/>
    <x v="28"/>
    <m/>
    <m/>
    <m/>
    <x v="0"/>
    <m/>
    <m/>
    <m/>
    <m/>
    <x v="1"/>
    <d v="1982-03-08T00:00:00"/>
    <n v="7.39"/>
    <x v="0"/>
    <n v="276.69"/>
    <n v="75.33"/>
    <n v="3274.78"/>
    <n v="76"/>
    <x v="1"/>
    <n v="4750"/>
    <n v="1159"/>
    <n v="0"/>
    <x v="1"/>
    <n v="550"/>
    <n v="10161.799999999999"/>
    <x v="0"/>
    <s v="DEVON SFS OPERATING"/>
    <n v="13.806831000000001"/>
    <n v="6.1989057000000001"/>
    <n v="142.45293000000001"/>
    <n v="1.9440799999999998"/>
    <n v="164.40274670000002"/>
    <n v="133.9975"/>
    <n v="18.996009999999998"/>
    <n v="0"/>
    <x v="1"/>
    <n v="11.451000000000001"/>
    <n v="164.44451000000001"/>
    <n v="-1.2699908285409545E-4"/>
    <n v="10161.799999999999"/>
    <n v="0"/>
    <n v="8.3981753815795576E-2"/>
    <n v="3.770560908761264E-2"/>
    <n v="0.8783126370965918"/>
    <n v="0.81484933732357501"/>
    <n v="0.11551623097663763"/>
    <n v="6.9634431699787364E-2"/>
    <x v="1"/>
    <n v="0"/>
    <x v="1"/>
    <n v="0"/>
    <n v="0.8"/>
    <x v="0"/>
    <n v="0"/>
    <x v="0"/>
    <x v="1"/>
    <m/>
    <x v="1"/>
    <x v="1"/>
    <x v="1"/>
    <n v="0"/>
    <x v="1"/>
    <x v="3"/>
    <x v="1"/>
    <x v="1"/>
    <x v="0"/>
    <x v="0"/>
    <x v="0"/>
    <x v="0"/>
    <x v="0"/>
    <x v="0"/>
    <x v="0"/>
    <x v="0"/>
    <x v="0"/>
    <m/>
    <x v="0"/>
    <x v="0"/>
    <x v="0"/>
    <x v="0"/>
    <x v="0"/>
    <m/>
    <n v="19820308"/>
    <x v="1"/>
    <m/>
    <m/>
    <m/>
    <m/>
    <x v="6"/>
    <x v="2"/>
  </r>
  <r>
    <x v="1"/>
    <s v="T14N R093W S12 fMESAVERDE"/>
    <m/>
    <x v="0"/>
    <x v="5"/>
    <s v="BLUE GAP"/>
    <s v="SW NE"/>
    <n v="12"/>
    <n v="14"/>
    <n v="93"/>
    <n v="41.201402000000002"/>
    <n v="-107.80900099999999"/>
    <s v="4900720319"/>
    <s v="9 BLUE GAP"/>
    <x v="0"/>
    <x v="28"/>
    <m/>
    <m/>
    <m/>
    <x v="0"/>
    <m/>
    <m/>
    <m/>
    <m/>
    <x v="1"/>
    <d v="1978-06-12T00:00:00"/>
    <n v="7.1"/>
    <x v="0"/>
    <n v="95"/>
    <n v="31"/>
    <n v="3560"/>
    <n v="170"/>
    <x v="1"/>
    <n v="4741"/>
    <n v="1845"/>
    <n v="0"/>
    <x v="1"/>
    <n v="0"/>
    <n v="9507"/>
    <x v="0"/>
    <s v="DEVON SFS OPERATING"/>
    <n v="4.7404999999999999"/>
    <n v="2.5509900000000001"/>
    <n v="154.86000000000001"/>
    <n v="4.3485999999999994"/>
    <n v="166.50009"/>
    <n v="133.74360999999999"/>
    <n v="30.239549999999998"/>
    <n v="0"/>
    <x v="1"/>
    <n v="0"/>
    <n v="163.98316"/>
    <n v="7.6159079166644664E-3"/>
    <n v="10442"/>
    <n v="4.6869517269036043E-2"/>
    <n v="2.8471456081495213E-2"/>
    <n v="1.5321252979502894E-2"/>
    <n v="0.95620729093900181"/>
    <n v="0.81559356460748766"/>
    <n v="0.18440643539251225"/>
    <n v="0"/>
    <x v="1"/>
    <n v="0"/>
    <x v="1"/>
    <n v="0"/>
    <n v="1"/>
    <x v="0"/>
    <n v="0"/>
    <x v="0"/>
    <x v="1"/>
    <m/>
    <x v="1"/>
    <x v="1"/>
    <x v="1"/>
    <n v="0"/>
    <x v="1"/>
    <x v="3"/>
    <x v="1"/>
    <x v="1"/>
    <x v="0"/>
    <x v="0"/>
    <x v="0"/>
    <x v="0"/>
    <x v="0"/>
    <x v="0"/>
    <x v="0"/>
    <x v="0"/>
    <x v="0"/>
    <m/>
    <x v="0"/>
    <x v="0"/>
    <x v="0"/>
    <x v="0"/>
    <x v="0"/>
    <s v="MESA VERDE"/>
    <n v="19780612"/>
    <x v="1"/>
    <m/>
    <m/>
    <m/>
    <m/>
    <x v="6"/>
    <x v="2"/>
  </r>
  <r>
    <x v="1"/>
    <s v="T15N R092W S18 fMESAVERDE"/>
    <m/>
    <x v="0"/>
    <x v="5"/>
    <s v="BLUE GAP"/>
    <s v="NE SW"/>
    <n v="18"/>
    <n v="15"/>
    <n v="92"/>
    <n v="41.269852999999998"/>
    <n v="-107.79523"/>
    <s v="4900720215"/>
    <s v="MEXICAN FLATS 1"/>
    <x v="0"/>
    <x v="28"/>
    <m/>
    <m/>
    <m/>
    <x v="0"/>
    <m/>
    <m/>
    <m/>
    <m/>
    <x v="1"/>
    <d v="1978-05-12T00:00:00"/>
    <n v="6.7"/>
    <x v="0"/>
    <n v="2027"/>
    <n v="240"/>
    <n v="6150"/>
    <n v="250"/>
    <x v="1"/>
    <n v="13363"/>
    <n v="671"/>
    <n v="0"/>
    <x v="1"/>
    <n v="0"/>
    <n v="22386"/>
    <x v="0"/>
    <s v="DEVON SFS OPERATING"/>
    <n v="101.1473"/>
    <n v="19.749600000000001"/>
    <n v="267.52499999999998"/>
    <n v="6.3949999999999996"/>
    <n v="394.81689999999998"/>
    <n v="376.97022999999996"/>
    <n v="10.997689999999999"/>
    <n v="0"/>
    <x v="1"/>
    <n v="0"/>
    <n v="387.96791999999994"/>
    <n v="8.74950538770034E-3"/>
    <n v="22701"/>
    <n v="6.9864927806241265E-3"/>
    <n v="0.25618786835112684"/>
    <n v="5.002217483598094E-2"/>
    <n v="0.69378995681289224"/>
    <n v="0.97165309441048642"/>
    <n v="2.834690558951369E-2"/>
    <n v="0"/>
    <x v="1"/>
    <n v="0"/>
    <x v="1"/>
    <n v="0"/>
    <n v="0.6"/>
    <x v="0"/>
    <n v="0"/>
    <x v="0"/>
    <x v="1"/>
    <m/>
    <x v="1"/>
    <x v="1"/>
    <x v="1"/>
    <n v="0"/>
    <x v="1"/>
    <x v="3"/>
    <x v="1"/>
    <x v="1"/>
    <x v="0"/>
    <x v="0"/>
    <x v="0"/>
    <x v="0"/>
    <x v="0"/>
    <x v="0"/>
    <x v="0"/>
    <x v="0"/>
    <x v="0"/>
    <m/>
    <x v="0"/>
    <x v="0"/>
    <x v="0"/>
    <x v="0"/>
    <x v="0"/>
    <m/>
    <n v="19780512"/>
    <x v="1"/>
    <m/>
    <m/>
    <m/>
    <m/>
    <x v="6"/>
    <x v="2"/>
  </r>
  <r>
    <x v="1"/>
    <s v="T15N R092W S21 fMESAVERDE"/>
    <m/>
    <x v="0"/>
    <x v="5"/>
    <s v="BLUE GAP"/>
    <s v="NW SW"/>
    <n v="21"/>
    <n v="15"/>
    <n v="92"/>
    <n v="41.255609999999997"/>
    <n v="-107.75686"/>
    <s v="4900720314"/>
    <s v="BLUE GAP II 10-21-15-92"/>
    <x v="0"/>
    <x v="28"/>
    <m/>
    <m/>
    <m/>
    <x v="0"/>
    <m/>
    <m/>
    <m/>
    <m/>
    <x v="1"/>
    <d v="1978-05-12T00:00:00"/>
    <n v="6.7"/>
    <x v="0"/>
    <n v="2406"/>
    <n v="129"/>
    <n v="8000"/>
    <n v="4200"/>
    <x v="1"/>
    <n v="19947"/>
    <n v="1693"/>
    <n v="0"/>
    <x v="1"/>
    <n v="88"/>
    <n v="35611"/>
    <x v="0"/>
    <s v="DEVON SFS OPERATING"/>
    <n v="120.0594"/>
    <n v="10.615410000000001"/>
    <n v="348"/>
    <n v="107.43599999999999"/>
    <n v="586.11081000000001"/>
    <n v="562.70487000000003"/>
    <n v="27.748269999999998"/>
    <n v="0"/>
    <x v="1"/>
    <n v="1.8321600000000002"/>
    <n v="592.28530000000012"/>
    <n v="-5.239740650535671E-3"/>
    <n v="36463"/>
    <n v="1.1821183783333796E-2"/>
    <n v="0.20484078770019615"/>
    <n v="1.8111609304731983E-2"/>
    <n v="0.77704760299507181"/>
    <n v="0.95005712618564042"/>
    <n v="4.6849499725892224E-2"/>
    <n v="3.0933740884671623E-3"/>
    <x v="1"/>
    <n v="0"/>
    <x v="1"/>
    <n v="0"/>
    <n v="0.3"/>
    <x v="0"/>
    <n v="0"/>
    <x v="0"/>
    <x v="1"/>
    <m/>
    <x v="1"/>
    <x v="1"/>
    <x v="1"/>
    <n v="0"/>
    <x v="1"/>
    <x v="3"/>
    <x v="1"/>
    <x v="1"/>
    <x v="0"/>
    <x v="0"/>
    <x v="0"/>
    <x v="0"/>
    <x v="0"/>
    <x v="0"/>
    <x v="0"/>
    <x v="0"/>
    <x v="0"/>
    <m/>
    <x v="0"/>
    <x v="0"/>
    <x v="0"/>
    <x v="0"/>
    <x v="0"/>
    <m/>
    <n v="19780512"/>
    <x v="1"/>
    <m/>
    <m/>
    <m/>
    <m/>
    <x v="6"/>
    <x v="2"/>
  </r>
  <r>
    <x v="1"/>
    <s v="T15N R092W S28 fMESAVERDE"/>
    <n v="190"/>
    <x v="0"/>
    <x v="5"/>
    <s v="BLUE GAP"/>
    <s v="   SW"/>
    <n v="28"/>
    <n v="15"/>
    <n v="92"/>
    <n v="41.241050000000001"/>
    <n v="-107.75708"/>
    <s v="4900720295"/>
    <s v="HART CABIN DRAW 6-28-15-92"/>
    <x v="0"/>
    <x v="28"/>
    <m/>
    <m/>
    <s v=""/>
    <x v="0"/>
    <m/>
    <m/>
    <m/>
    <m/>
    <x v="1"/>
    <d v="1978-05-12T00:00:00"/>
    <n v="7.4"/>
    <x v="1"/>
    <n v="27"/>
    <n v="13"/>
    <n v="3200"/>
    <n v="45"/>
    <x v="1"/>
    <n v="2714"/>
    <n v="2928"/>
    <n v="0"/>
    <x v="1"/>
    <n v="0"/>
    <n v="7143"/>
    <x v="0"/>
    <s v="CIG EXPLORATION"/>
    <n v="1.3472999999999999"/>
    <n v="1.0697700000000001"/>
    <n v="139.19999999999999"/>
    <n v="1.1511"/>
    <n v="142.76817"/>
    <n v="76.561939999999993"/>
    <n v="47.989919999999998"/>
    <n v="0"/>
    <x v="1"/>
    <n v="0"/>
    <n v="124.55185999999999"/>
    <n v="6.8144201540004348E-2"/>
    <n v="8927"/>
    <n v="0.11101431238332296"/>
    <n v="9.4369774439218481E-3"/>
    <n v="7.4930567506748891E-3"/>
    <n v="0.98306996580540329"/>
    <n v="0.61469929072115015"/>
    <n v="0.3853007092788498"/>
    <n v="0"/>
    <x v="1"/>
    <n v="0"/>
    <x v="1"/>
    <n v="0"/>
    <n v="1.4"/>
    <x v="0"/>
    <n v="0"/>
    <x v="0"/>
    <x v="1"/>
    <m/>
    <x v="1"/>
    <x v="1"/>
    <x v="1"/>
    <n v="0"/>
    <x v="1"/>
    <x v="3"/>
    <x v="1"/>
    <x v="1"/>
    <x v="0"/>
    <x v="0"/>
    <x v="0"/>
    <x v="0"/>
    <x v="0"/>
    <x v="0"/>
    <x v="0"/>
    <x v="0"/>
    <x v="0"/>
    <m/>
    <x v="0"/>
    <x v="0"/>
    <x v="0"/>
    <x v="0"/>
    <x v="0"/>
    <m/>
    <n v="19780512"/>
    <x v="1"/>
    <m/>
    <m/>
    <m/>
    <m/>
    <x v="6"/>
    <x v="2"/>
  </r>
  <r>
    <x v="1"/>
    <s v="T15N R093W S13 fMESAVERDE"/>
    <n v="191"/>
    <x v="0"/>
    <x v="5"/>
    <s v="BLUE GAP"/>
    <s v="NW SE"/>
    <n v="13"/>
    <n v="15"/>
    <n v="93"/>
    <n v="41.27008"/>
    <n v="-107.80885000000001"/>
    <s v="4900720297"/>
    <s v="BLUE UNIT II 7-13-15-93"/>
    <x v="0"/>
    <x v="28"/>
    <m/>
    <m/>
    <s v=""/>
    <x v="0"/>
    <m/>
    <m/>
    <m/>
    <m/>
    <x v="1"/>
    <d v="1978-05-12T00:00:00"/>
    <n v="7.3"/>
    <x v="1"/>
    <n v="60"/>
    <n v="10"/>
    <n v="2000"/>
    <n v="52"/>
    <x v="1"/>
    <n v="1581"/>
    <n v="3126"/>
    <n v="0"/>
    <x v="1"/>
    <n v="0"/>
    <n v="5244"/>
    <x v="0"/>
    <s v="CIG EXPLORATION"/>
    <n v="2.9939999999999998"/>
    <n v="0.82289999999999996"/>
    <n v="87"/>
    <n v="1.33016"/>
    <n v="92.14706000000001"/>
    <n v="44.600009999999997"/>
    <n v="51.235139999999994"/>
    <n v="0"/>
    <x v="1"/>
    <n v="0"/>
    <n v="95.835149999999999"/>
    <n v="-1.9619356533791085E-2"/>
    <n v="6829"/>
    <n v="0.13128468483392694"/>
    <n v="3.2491541238537612E-2"/>
    <n v="8.9302903424156987E-3"/>
    <n v="0.95857816841904664"/>
    <n v="0.46538258666053112"/>
    <n v="0.53461741333946877"/>
    <n v="0"/>
    <x v="1"/>
    <n v="0"/>
    <x v="1"/>
    <n v="0"/>
    <n v="2"/>
    <x v="0"/>
    <n v="0"/>
    <x v="0"/>
    <x v="1"/>
    <m/>
    <x v="1"/>
    <x v="1"/>
    <x v="1"/>
    <n v="0"/>
    <x v="1"/>
    <x v="3"/>
    <x v="1"/>
    <x v="1"/>
    <x v="0"/>
    <x v="0"/>
    <x v="0"/>
    <x v="0"/>
    <x v="0"/>
    <x v="0"/>
    <x v="0"/>
    <x v="0"/>
    <x v="0"/>
    <m/>
    <x v="0"/>
    <x v="0"/>
    <x v="0"/>
    <x v="0"/>
    <x v="0"/>
    <m/>
    <n v="19780512"/>
    <x v="1"/>
    <m/>
    <m/>
    <m/>
    <m/>
    <x v="6"/>
    <x v="2"/>
  </r>
  <r>
    <x v="0"/>
    <s v="T15N R100W S06 fMESAVERDE"/>
    <n v="49005484"/>
    <x v="0"/>
    <x v="1"/>
    <s v="WILDCAT"/>
    <m/>
    <s v="6"/>
    <s v=" 15"/>
    <s v=" 100"/>
    <n v="41.307580000000002"/>
    <n v="-108.70466999999999"/>
    <s v="4903705243"/>
    <s v="NO. 1 ADKISSON"/>
    <x v="0"/>
    <x v="28"/>
    <m/>
    <m/>
    <n v="88"/>
    <x v="0"/>
    <n v="6142"/>
    <n v="6230"/>
    <n v="6230"/>
    <m/>
    <x v="0"/>
    <m/>
    <n v="7.5999999046325684"/>
    <x v="0"/>
    <n v="773"/>
    <n v="319"/>
    <n v="29862"/>
    <n v="-3"/>
    <x v="0"/>
    <n v="43000"/>
    <n v="817"/>
    <m/>
    <x v="0"/>
    <n v="6625"/>
    <n v="80981"/>
    <x v="0"/>
    <m/>
    <n v="38.572699999999998"/>
    <n v="26.250510000000002"/>
    <n v="1298.9969999999998"/>
    <n v="0"/>
    <n v="1363.8202099999999"/>
    <n v="1213.03"/>
    <n v="13.390629999999998"/>
    <m/>
    <x v="0"/>
    <n v="137.9325"/>
    <n v="1364.35313"/>
    <n v="-1.9533949408071842E-4"/>
    <n v="81390"/>
    <n v="2.5189227140314466E-3"/>
    <n v="2.8282833556191399E-2"/>
    <n v="1.9247779001603155E-2"/>
    <n v="0.95246938744220544"/>
    <n v="0.88908800319166637"/>
    <n v="9.8146364790470328E-3"/>
    <n v="0.10109736032928661"/>
    <x v="0"/>
    <m/>
    <x v="0"/>
    <m/>
    <m/>
    <x v="0"/>
    <m/>
    <x v="0"/>
    <x v="0"/>
    <m/>
    <x v="0"/>
    <x v="0"/>
    <x v="0"/>
    <m/>
    <x v="0"/>
    <x v="0"/>
    <x v="0"/>
    <x v="0"/>
    <x v="0"/>
    <x v="0"/>
    <x v="0"/>
    <x v="0"/>
    <x v="0"/>
    <x v="0"/>
    <x v="0"/>
    <x v="0"/>
    <x v="0"/>
    <m/>
    <x v="0"/>
    <x v="0"/>
    <x v="0"/>
    <x v="0"/>
    <x v="0"/>
    <s v="DST"/>
    <m/>
    <x v="0"/>
    <m/>
    <m/>
    <m/>
    <m/>
    <x v="6"/>
    <x v="2"/>
  </r>
  <r>
    <x v="1"/>
    <s v="T15N R101W S31 fMESAVERDE"/>
    <n v="4164"/>
    <x v="0"/>
    <x v="1"/>
    <s v="WC"/>
    <s v="NW SW"/>
    <n v="31"/>
    <n v="15"/>
    <n v="101"/>
    <n v="41.23386"/>
    <n v="-108.829747"/>
    <s v="4903725533"/>
    <s v="PR FED 15101-SW-31"/>
    <x v="0"/>
    <x v="28"/>
    <m/>
    <m/>
    <m/>
    <x v="0"/>
    <s v="1372"/>
    <m/>
    <n v="2262"/>
    <m/>
    <x v="1"/>
    <d v="2003-11-21T00:00:00"/>
    <n v="8.06"/>
    <x v="1"/>
    <n v="17"/>
    <n v="1.8"/>
    <n v="5441"/>
    <n v="68"/>
    <x v="1"/>
    <n v="6598"/>
    <n v="3596"/>
    <m/>
    <x v="0"/>
    <n v="16"/>
    <n v="13605"/>
    <x v="0"/>
    <s v="WARREN E AND P"/>
    <n v="0.84830000000000005"/>
    <n v="0.148122"/>
    <n v="236.68349999999998"/>
    <n v="1.7394399999999999"/>
    <n v="239.41936199999998"/>
    <n v="186.12958"/>
    <n v="58.938439999999993"/>
    <n v="0"/>
    <x v="1"/>
    <n v="0.33312000000000003"/>
    <n v="245.40114"/>
    <n v="-1.2338129215500915E-2"/>
    <n v="15737.8"/>
    <n v="7.2685633272898273E-2"/>
    <n v="3.5431553777175305E-3"/>
    <n v="6.1867176807529889E-4"/>
    <n v="0.99583817285420717"/>
    <n v="0.75847072267064453"/>
    <n v="0.24017182642264823"/>
    <n v="1.3574509067072794E-3"/>
    <x v="0"/>
    <m/>
    <x v="0"/>
    <m/>
    <m/>
    <x v="0"/>
    <n v="21500"/>
    <x v="1"/>
    <x v="0"/>
    <m/>
    <x v="0"/>
    <x v="0"/>
    <x v="0"/>
    <n v="6.1"/>
    <x v="0"/>
    <x v="0"/>
    <x v="0"/>
    <x v="0"/>
    <x v="2"/>
    <x v="19"/>
    <x v="0"/>
    <x v="5"/>
    <x v="0"/>
    <x v="0"/>
    <x v="0"/>
    <x v="0"/>
    <x v="0"/>
    <n v="0.04"/>
    <x v="0"/>
    <x v="0"/>
    <x v="0"/>
    <x v="0"/>
    <x v="0"/>
    <s v="RA 226=13.4 pCi/L;  TPH=0.5 MG/L"/>
    <n v="20031121"/>
    <x v="0"/>
    <s v="WYOMING ANALYTICAL LABS ROCK SPRINGS"/>
    <m/>
    <m/>
    <d v="2003-12-03T00:00:00"/>
    <x v="0"/>
    <x v="2"/>
  </r>
  <r>
    <x v="1"/>
    <s v="T16N R091W S06 fMESAVERDE"/>
    <n v="4739"/>
    <x v="0"/>
    <x v="5"/>
    <s v="COW CREEK"/>
    <s v="SE SW"/>
    <n v="6"/>
    <n v="16"/>
    <n v="91"/>
    <n v="41.382170000000002"/>
    <n v="-107.68210999999999"/>
    <s v="4900722321"/>
    <s v="24-6 CCU"/>
    <x v="0"/>
    <x v="28"/>
    <m/>
    <m/>
    <n v="392"/>
    <x v="0"/>
    <n v="1035"/>
    <n v="1427"/>
    <n v="1538"/>
    <n v="1509"/>
    <x v="1"/>
    <d v="2005-07-13T00:00:00"/>
    <n v="8.1199999999999992"/>
    <x v="1"/>
    <n v="13.1"/>
    <n v="6.4"/>
    <n v="1270"/>
    <n v="20.7"/>
    <x v="1"/>
    <n v="584"/>
    <n v="2620"/>
    <n v="0"/>
    <x v="1"/>
    <n v="3"/>
    <n v="3470"/>
    <x v="0"/>
    <s v="DOUBLE EAGLE PETROLEUM CO"/>
    <n v="0.65368999999999999"/>
    <n v="0.52665600000000001"/>
    <n v="55.244999999999997"/>
    <n v="0.52950599999999992"/>
    <n v="56.954851999999995"/>
    <n v="16.474640000000001"/>
    <n v="42.941799999999994"/>
    <n v="0"/>
    <x v="1"/>
    <n v="6.2460000000000002E-2"/>
    <n v="59.478899999999996"/>
    <n v="-2.1677975300495346E-2"/>
    <n v="4517.2"/>
    <n v="0.13110977564102563"/>
    <n v="1.1477336469946408E-2"/>
    <n v="9.2469031435636079E-3"/>
    <n v="0.97927576038649"/>
    <n v="0.2769829300810876"/>
    <n v="0.72196694962415242"/>
    <n v="1.0501202947599906E-3"/>
    <x v="1"/>
    <n v="0.44"/>
    <x v="1"/>
    <n v="0"/>
    <n v="0"/>
    <x v="1"/>
    <n v="5660"/>
    <x v="2"/>
    <x v="1"/>
    <n v="0"/>
    <x v="1"/>
    <x v="1"/>
    <x v="1"/>
    <n v="0"/>
    <x v="1"/>
    <x v="3"/>
    <x v="1"/>
    <x v="1"/>
    <x v="0"/>
    <x v="0"/>
    <x v="0"/>
    <x v="0"/>
    <x v="0"/>
    <x v="0"/>
    <x v="0"/>
    <x v="0"/>
    <x v="0"/>
    <m/>
    <x v="0"/>
    <x v="0"/>
    <x v="0"/>
    <x v="0"/>
    <x v="0"/>
    <m/>
    <n v="20050713"/>
    <x v="0"/>
    <s v="ENERGY LABS CASPER ID No C05070483-007"/>
    <m/>
    <s v="1035-1427"/>
    <d v="2005-08-05T00:00:00"/>
    <x v="0"/>
    <x v="2"/>
  </r>
  <r>
    <x v="1"/>
    <s v="T16N R091W S06 fMESAVERDE"/>
    <n v="4174"/>
    <x v="0"/>
    <x v="5"/>
    <s v="COW CREEK"/>
    <s v="SE SW"/>
    <n v="6"/>
    <n v="16"/>
    <n v="91"/>
    <n v="41.382170000000002"/>
    <n v="-107.68210999999999"/>
    <s v="4900722321"/>
    <s v="CCU 24-6"/>
    <x v="0"/>
    <x v="28"/>
    <m/>
    <m/>
    <m/>
    <x v="0"/>
    <s v="1035"/>
    <m/>
    <n v="1538"/>
    <n v="1509"/>
    <x v="1"/>
    <d v="2003-06-11T00:00:00"/>
    <n v="8.6199999999999992"/>
    <x v="1"/>
    <n v="17.2"/>
    <n v="7.2"/>
    <n v="1280"/>
    <n v="45"/>
    <x v="1"/>
    <n v="651"/>
    <n v="2480"/>
    <n v="58.2"/>
    <x v="1"/>
    <n v="2.7"/>
    <n v="3290"/>
    <x v="0"/>
    <s v="DOUBLE EAGLE PETROLEUM"/>
    <n v="0.85827999999999993"/>
    <n v="0.59248800000000001"/>
    <n v="55.68"/>
    <n v="1.1511"/>
    <n v="58.281867999999989"/>
    <n v="18.364709999999999"/>
    <n v="40.647199999999998"/>
    <n v="1.9398059999999999"/>
    <x v="1"/>
    <n v="5.6214000000000007E-2"/>
    <n v="61.007929999999995"/>
    <n v="-2.2852432024405022E-2"/>
    <n v="4541.3"/>
    <n v="0.1597819008338334"/>
    <n v="1.4726363952507496E-2"/>
    <n v="1.0165906144257424E-2"/>
    <n v="0.97510772990323513"/>
    <n v="0.30102168685284031"/>
    <n v="0.66626092706308837"/>
    <n v="9.2142119885070702E-4"/>
    <x v="1"/>
    <n v="6.3E-2"/>
    <x v="1"/>
    <n v="2880"/>
    <n v="1.962"/>
    <x v="2"/>
    <n v="5600"/>
    <x v="2"/>
    <x v="1"/>
    <n v="0"/>
    <x v="1"/>
    <x v="1"/>
    <x v="1"/>
    <n v="0"/>
    <x v="1"/>
    <x v="3"/>
    <x v="1"/>
    <x v="1"/>
    <x v="0"/>
    <x v="0"/>
    <x v="0"/>
    <x v="0"/>
    <x v="0"/>
    <x v="0"/>
    <x v="0"/>
    <x v="0"/>
    <x v="0"/>
    <m/>
    <x v="0"/>
    <x v="0"/>
    <x v="0"/>
    <x v="0"/>
    <x v="0"/>
    <m/>
    <n v="20030611"/>
    <x v="0"/>
    <s v="ENERGY LABS CASPER ID NO C03060467-003"/>
    <m/>
    <m/>
    <m/>
    <x v="0"/>
    <x v="2"/>
  </r>
  <r>
    <x v="1"/>
    <s v="T16N R091W S07 fMESAVERDE"/>
    <n v="4745"/>
    <x v="0"/>
    <x v="5"/>
    <s v="COW CREEK"/>
    <s v="SW SW"/>
    <n v="7"/>
    <n v="16"/>
    <n v="91"/>
    <n v="41.36741"/>
    <n v="-107.68597"/>
    <s v="4900722157"/>
    <s v="14-7"/>
    <x v="0"/>
    <x v="28"/>
    <m/>
    <m/>
    <n v="61"/>
    <x v="0"/>
    <n v="1273"/>
    <n v="1334"/>
    <n v="1485"/>
    <n v="1461"/>
    <x v="1"/>
    <d v="2005-07-13T00:00:00"/>
    <n v="8.06"/>
    <x v="1"/>
    <n v="7.6"/>
    <n v="3.3"/>
    <n v="721"/>
    <n v="12.8"/>
    <x v="1"/>
    <n v="187"/>
    <n v="1680"/>
    <n v="0"/>
    <x v="1"/>
    <n v="4"/>
    <n v="1880"/>
    <x v="0"/>
    <s v="DOUBLE EAGLE PETROLEUM CO"/>
    <n v="0.37923999999999997"/>
    <n v="0.27155699999999999"/>
    <n v="31.363499999999998"/>
    <n v="0.32742399999999999"/>
    <n v="32.341721"/>
    <n v="5.2752699999999999"/>
    <n v="27.535199999999996"/>
    <n v="0"/>
    <x v="1"/>
    <n v="8.3280000000000007E-2"/>
    <n v="32.893749999999997"/>
    <n v="-8.462098786716778E-3"/>
    <n v="2615.6999999999998"/>
    <n v="0.16364526102720373"/>
    <n v="1.172603028762755E-2"/>
    <n v="8.3964919492070314E-3"/>
    <n v="0.97987747776316536"/>
    <n v="0.16037301919057573"/>
    <n v="0.8370951928557856"/>
    <n v="2.5317879536386097E-3"/>
    <x v="1"/>
    <n v="0.57999999999999996"/>
    <x v="1"/>
    <n v="0"/>
    <n v="0"/>
    <x v="1"/>
    <n v="3100"/>
    <x v="2"/>
    <x v="1"/>
    <n v="0"/>
    <x v="1"/>
    <x v="1"/>
    <x v="1"/>
    <n v="0"/>
    <x v="1"/>
    <x v="3"/>
    <x v="1"/>
    <x v="1"/>
    <x v="0"/>
    <x v="0"/>
    <x v="0"/>
    <x v="0"/>
    <x v="0"/>
    <x v="0"/>
    <x v="0"/>
    <x v="0"/>
    <x v="0"/>
    <m/>
    <x v="0"/>
    <x v="0"/>
    <x v="0"/>
    <x v="0"/>
    <x v="0"/>
    <m/>
    <n v="20050713"/>
    <x v="0"/>
    <s v="ENERGY LABS CASPER ID No C05070483-006"/>
    <m/>
    <s v="1273-1334"/>
    <d v="2005-08-05T00:00:00"/>
    <x v="0"/>
    <x v="2"/>
  </r>
  <r>
    <x v="1"/>
    <s v="T16N R091W S07 fMESAVERDE"/>
    <n v="4734"/>
    <x v="0"/>
    <x v="5"/>
    <s v="COW CREEK"/>
    <s v="SE NW"/>
    <n v="7"/>
    <n v="16"/>
    <n v="91"/>
    <n v="41.374659999999999"/>
    <n v="-107.68194"/>
    <s v="4900722323"/>
    <s v="22-7 CCU"/>
    <x v="0"/>
    <x v="28"/>
    <m/>
    <m/>
    <n v="95"/>
    <x v="0"/>
    <n v="1280"/>
    <n v="1375"/>
    <n v="1500"/>
    <n v="1505"/>
    <x v="1"/>
    <d v="2005-07-13T00:00:00"/>
    <n v="8.09"/>
    <x v="1"/>
    <n v="19.5"/>
    <n v="8.4"/>
    <n v="1380"/>
    <n v="24"/>
    <x v="1"/>
    <n v="600"/>
    <n v="2770"/>
    <n v="0"/>
    <x v="1"/>
    <n v="3"/>
    <n v="3370"/>
    <x v="0"/>
    <s v="DOUBLE EAGLE PETROLEUM CO"/>
    <n v="0.97304999999999997"/>
    <n v="0.69123600000000007"/>
    <n v="60.03"/>
    <n v="0.61392000000000002"/>
    <n v="62.308205999999991"/>
    <n v="16.925999999999998"/>
    <n v="45.400299999999994"/>
    <n v="0"/>
    <x v="1"/>
    <n v="6.2460000000000002E-2"/>
    <n v="62.388759999999991"/>
    <n v="-6.4599807504538132E-4"/>
    <n v="4804.8999999999996"/>
    <n v="0.17552508287563148"/>
    <n v="1.5616723100645847E-2"/>
    <n v="1.1093819648731343E-2"/>
    <n v="0.97328945725062288"/>
    <n v="0.27129886857825031"/>
    <n v="0.72769998954939963"/>
    <n v="1.0011418723500838E-3"/>
    <x v="1"/>
    <n v="0.19"/>
    <x v="1"/>
    <n v="0"/>
    <n v="0"/>
    <x v="1"/>
    <n v="5540"/>
    <x v="2"/>
    <x v="1"/>
    <n v="0"/>
    <x v="1"/>
    <x v="1"/>
    <x v="1"/>
    <n v="0"/>
    <x v="1"/>
    <x v="3"/>
    <x v="1"/>
    <x v="1"/>
    <x v="0"/>
    <x v="0"/>
    <x v="0"/>
    <x v="0"/>
    <x v="0"/>
    <x v="0"/>
    <x v="0"/>
    <x v="0"/>
    <x v="0"/>
    <m/>
    <x v="0"/>
    <x v="0"/>
    <x v="0"/>
    <x v="0"/>
    <x v="0"/>
    <m/>
    <n v="20050713"/>
    <x v="0"/>
    <s v="ENERGY LABS CASPER ID No C05070483-013"/>
    <m/>
    <s v="1280-1375"/>
    <d v="2005-08-05T00:00:00"/>
    <x v="0"/>
    <x v="2"/>
  </r>
  <r>
    <x v="1"/>
    <s v="T16N R091W S07 fMESAVERDE"/>
    <n v="4733"/>
    <x v="0"/>
    <x v="5"/>
    <s v="COW CREEK"/>
    <s v="NW SW"/>
    <n v="7"/>
    <n v="16"/>
    <n v="91"/>
    <n v="41.372030000000002"/>
    <n v="-107.68595999999999"/>
    <s v="4900722156"/>
    <s v="13-7 CCU"/>
    <x v="0"/>
    <x v="28"/>
    <m/>
    <m/>
    <n v="113"/>
    <x v="0"/>
    <n v="1273"/>
    <n v="1386"/>
    <n v="1500"/>
    <n v="1464"/>
    <x v="1"/>
    <d v="2005-07-13T00:00:00"/>
    <n v="8.31"/>
    <x v="1"/>
    <n v="0"/>
    <n v="0"/>
    <n v="953"/>
    <n v="0"/>
    <x v="1"/>
    <n v="297"/>
    <n v="1940"/>
    <n v="22"/>
    <x v="1"/>
    <n v="70"/>
    <n v="2330"/>
    <x v="0"/>
    <s v="DOUBLE EAGLE PETROLEUM CO"/>
    <n v="0"/>
    <n v="0"/>
    <n v="41.455500000000001"/>
    <n v="0"/>
    <n v="41.455500000000001"/>
    <n v="8.3783700000000003"/>
    <n v="31.796599999999998"/>
    <n v="0.73326000000000002"/>
    <x v="1"/>
    <n v="1.4574"/>
    <n v="42.365630000000003"/>
    <n v="-1.0858002033616133E-2"/>
    <n v="3282"/>
    <n v="0.16963649322879543"/>
    <n v="0"/>
    <n v="0"/>
    <n v="1"/>
    <n v="0.19776337564200036"/>
    <n v="0.75052819939181825"/>
    <n v="3.4400527030991869E-2"/>
    <x v="1"/>
    <n v="0"/>
    <x v="1"/>
    <n v="0"/>
    <n v="0"/>
    <x v="1"/>
    <n v="3840"/>
    <x v="2"/>
    <x v="1"/>
    <n v="0"/>
    <x v="1"/>
    <x v="1"/>
    <x v="1"/>
    <n v="0"/>
    <x v="1"/>
    <x v="3"/>
    <x v="1"/>
    <x v="1"/>
    <x v="0"/>
    <x v="0"/>
    <x v="0"/>
    <x v="0"/>
    <x v="0"/>
    <x v="0"/>
    <x v="0"/>
    <x v="0"/>
    <x v="0"/>
    <m/>
    <x v="0"/>
    <x v="0"/>
    <x v="0"/>
    <x v="0"/>
    <x v="0"/>
    <m/>
    <n v="20050713"/>
    <x v="0"/>
    <s v="ENERGY LABS CASPER ID No C05070483-014"/>
    <m/>
    <s v="1273-1386"/>
    <d v="2005-08-05T00:00:00"/>
    <x v="0"/>
    <x v="2"/>
  </r>
  <r>
    <x v="1"/>
    <s v="T16N R091W S07 fMESAVERDE"/>
    <n v="4744"/>
    <x v="0"/>
    <x v="5"/>
    <s v="COW CREEK"/>
    <s v="NW NW"/>
    <n v="7"/>
    <n v="16"/>
    <n v="91"/>
    <n v="41.378570000000003"/>
    <n v="-107.68559"/>
    <s v="4900722322"/>
    <s v="11-7"/>
    <x v="0"/>
    <x v="28"/>
    <m/>
    <m/>
    <n v="126"/>
    <x v="0"/>
    <n v="1349"/>
    <n v="1475"/>
    <n v="1600"/>
    <n v="1577"/>
    <x v="1"/>
    <d v="2005-07-13T00:00:00"/>
    <n v="8.19"/>
    <x v="1"/>
    <n v="19.3"/>
    <n v="8.5"/>
    <n v="1230"/>
    <n v="20.5"/>
    <x v="1"/>
    <n v="487"/>
    <n v="2550"/>
    <n v="0"/>
    <x v="1"/>
    <n v="3"/>
    <n v="3070"/>
    <x v="0"/>
    <s v="DOUBLE EAGLE PETROLEUM CO"/>
    <n v="0.96306999999999998"/>
    <n v="0.699465"/>
    <n v="53.505000000000003"/>
    <n v="0.52439000000000002"/>
    <n v="55.691924999999991"/>
    <n v="13.73827"/>
    <n v="41.794499999999992"/>
    <n v="0"/>
    <x v="1"/>
    <n v="6.2460000000000002E-2"/>
    <n v="55.595229999999994"/>
    <n v="8.6887835348110822E-4"/>
    <n v="4318.3"/>
    <n v="0.16895632283475226"/>
    <n v="1.7292812198536865E-2"/>
    <n v="1.2559540723363398E-2"/>
    <n v="0.97014764707809975"/>
    <n v="0.24711238715983369"/>
    <n v="0.75176413516051643"/>
    <n v="1.123477679649855E-3"/>
    <x v="1"/>
    <n v="0.3"/>
    <x v="1"/>
    <n v="0"/>
    <n v="0"/>
    <x v="1"/>
    <n v="5020"/>
    <x v="2"/>
    <x v="1"/>
    <n v="0"/>
    <x v="1"/>
    <x v="1"/>
    <x v="1"/>
    <n v="0"/>
    <x v="1"/>
    <x v="3"/>
    <x v="1"/>
    <x v="1"/>
    <x v="0"/>
    <x v="0"/>
    <x v="0"/>
    <x v="0"/>
    <x v="0"/>
    <x v="0"/>
    <x v="0"/>
    <x v="0"/>
    <x v="0"/>
    <m/>
    <x v="0"/>
    <x v="0"/>
    <x v="0"/>
    <x v="0"/>
    <x v="0"/>
    <m/>
    <n v="20050713"/>
    <x v="0"/>
    <s v="ENERGY LABS CASPER ID No C05070483"/>
    <m/>
    <s v="1349-1475"/>
    <d v="2005-08-05T00:00:00"/>
    <x v="0"/>
    <x v="2"/>
  </r>
  <r>
    <x v="1"/>
    <s v="T16N R091W S07 fMESAVERDE"/>
    <n v="4112"/>
    <x v="0"/>
    <x v="5"/>
    <s v="COW CREEK"/>
    <s v="NW SW"/>
    <n v="7"/>
    <n v="16"/>
    <n v="91"/>
    <n v="41.372030000000002"/>
    <n v="-107.68595999999999"/>
    <s v="4900722156"/>
    <s v="CCU 13-7"/>
    <x v="0"/>
    <x v="28"/>
    <m/>
    <m/>
    <m/>
    <x v="0"/>
    <s v="1273"/>
    <m/>
    <n v="1500"/>
    <n v="1464"/>
    <x v="1"/>
    <d v="2003-03-24T00:00:00"/>
    <n v="8.35"/>
    <x v="1"/>
    <n v="20"/>
    <n v="7.9"/>
    <n v="1150"/>
    <n v="21.8"/>
    <x v="1"/>
    <n v="497"/>
    <n v="2460"/>
    <n v="31.1"/>
    <x v="0"/>
    <n v="1"/>
    <n v="2880"/>
    <x v="0"/>
    <s v="DOUBLE EAGLE PETROLEUM"/>
    <n v="0.998"/>
    <n v="0.65009100000000009"/>
    <n v="50.024999999999999"/>
    <n v="0.55764400000000003"/>
    <n v="52.230735000000003"/>
    <n v="14.02037"/>
    <n v="40.319399999999995"/>
    <n v="1.0365629999999999"/>
    <x v="1"/>
    <n v="2.0820000000000002E-2"/>
    <n v="55.397152999999996"/>
    <n v="-2.9420051427563022E-2"/>
    <n v="4188.8"/>
    <n v="0.18515165233137168"/>
    <n v="1.9107523568259187E-2"/>
    <n v="1.2446522148309803E-2"/>
    <n v="0.96844595428343094"/>
    <n v="0.25308827693726427"/>
    <n v="0.72782440642752877"/>
    <n v="3.7583158831285072E-4"/>
    <x v="0"/>
    <n v="0.06"/>
    <x v="0"/>
    <n v="2567"/>
    <n v="2.101"/>
    <x v="2"/>
    <n v="5230"/>
    <x v="0"/>
    <x v="0"/>
    <m/>
    <x v="0"/>
    <x v="0"/>
    <x v="0"/>
    <m/>
    <x v="0"/>
    <x v="0"/>
    <x v="0"/>
    <x v="0"/>
    <x v="0"/>
    <x v="0"/>
    <x v="0"/>
    <x v="0"/>
    <x v="0"/>
    <x v="0"/>
    <x v="0"/>
    <x v="0"/>
    <x v="0"/>
    <m/>
    <x v="0"/>
    <x v="0"/>
    <x v="0"/>
    <x v="0"/>
    <x v="0"/>
    <m/>
    <n v="20030324"/>
    <x v="0"/>
    <s v="ENERGY LABS CASPER ID No C03030791-001"/>
    <m/>
    <m/>
    <d v="2003-04-10T00:00:00"/>
    <x v="0"/>
    <x v="2"/>
  </r>
  <r>
    <x v="1"/>
    <s v="T16N R091W S07 fMESAVERDE"/>
    <n v="4172"/>
    <x v="0"/>
    <x v="5"/>
    <s v="COW CREEK"/>
    <s v="SE NW"/>
    <n v="7"/>
    <n v="16"/>
    <n v="91"/>
    <n v="41.374659999999999"/>
    <n v="-107.68194"/>
    <s v="4900722323"/>
    <s v="CCU 22-7"/>
    <x v="0"/>
    <x v="28"/>
    <m/>
    <m/>
    <m/>
    <x v="0"/>
    <s v="1280"/>
    <m/>
    <n v="1500"/>
    <n v="1505"/>
    <x v="1"/>
    <d v="2003-07-17T00:00:00"/>
    <n v="8.51"/>
    <x v="1"/>
    <n v="18.8"/>
    <n v="8"/>
    <n v="1250"/>
    <n v="24.4"/>
    <x v="1"/>
    <n v="614"/>
    <n v="2490"/>
    <n v="45.5"/>
    <x v="0"/>
    <m/>
    <n v="3280"/>
    <x v="0"/>
    <s v="DOUBLE EAGLE PETROLEUM"/>
    <n v="0.93812000000000006"/>
    <n v="0.65832000000000002"/>
    <n v="54.375"/>
    <n v="0.62415199999999993"/>
    <n v="56.595591999999996"/>
    <n v="17.32094"/>
    <n v="40.811099999999996"/>
    <n v="1.5165149999999998"/>
    <x v="1"/>
    <n v="0"/>
    <n v="59.648554999999995"/>
    <n v="-2.6263369630128545E-2"/>
    <n v="4450.7"/>
    <n v="0.15143518698177394"/>
    <n v="1.6575849228681983E-2"/>
    <n v="1.1632001304977957E-2"/>
    <n v="0.97179214946634007"/>
    <n v="0.290383228898001"/>
    <n v="0.68419260114515768"/>
    <n v="0"/>
    <x v="0"/>
    <n v="0.11700000000000001"/>
    <x v="0"/>
    <n v="2807"/>
    <n v="2.0539999999999998"/>
    <x v="2"/>
    <n v="5350"/>
    <x v="0"/>
    <x v="0"/>
    <m/>
    <x v="0"/>
    <x v="0"/>
    <x v="0"/>
    <m/>
    <x v="0"/>
    <x v="0"/>
    <x v="0"/>
    <x v="0"/>
    <x v="0"/>
    <x v="0"/>
    <x v="0"/>
    <x v="0"/>
    <x v="0"/>
    <x v="0"/>
    <x v="0"/>
    <x v="0"/>
    <x v="0"/>
    <m/>
    <x v="0"/>
    <x v="0"/>
    <x v="0"/>
    <x v="0"/>
    <x v="0"/>
    <m/>
    <n v="20030717"/>
    <x v="0"/>
    <s v="ENERGY LABS CASPER ID No C03070745-001"/>
    <m/>
    <m/>
    <d v="2003-07-25T00:00:00"/>
    <x v="0"/>
    <x v="2"/>
  </r>
  <r>
    <x v="1"/>
    <s v="T16N R091W S07 fMESAVERDE"/>
    <n v="4113"/>
    <x v="0"/>
    <x v="5"/>
    <s v="COW CREEK"/>
    <s v="SE NW"/>
    <n v="7"/>
    <n v="16"/>
    <n v="91"/>
    <n v="41.374659999999999"/>
    <n v="-107.68194"/>
    <s v="4900722323"/>
    <s v="22-7"/>
    <x v="0"/>
    <x v="28"/>
    <m/>
    <m/>
    <m/>
    <x v="0"/>
    <s v="1280"/>
    <m/>
    <n v="1500"/>
    <n v="1505"/>
    <x v="1"/>
    <d v="2003-07-17T00:00:00"/>
    <n v="8.51"/>
    <x v="1"/>
    <n v="19"/>
    <n v="8"/>
    <n v="1250"/>
    <n v="24.4"/>
    <x v="1"/>
    <n v="614"/>
    <n v="2490"/>
    <n v="45.5"/>
    <x v="0"/>
    <m/>
    <n v="3280"/>
    <x v="0"/>
    <s v="DOUBLE EAGLE PETROLEUM"/>
    <n v="0.94809999999999994"/>
    <n v="0.65832000000000002"/>
    <n v="54.375"/>
    <n v="0.62415199999999993"/>
    <n v="56.605571999999995"/>
    <n v="17.32094"/>
    <n v="40.811099999999996"/>
    <n v="1.5165149999999998"/>
    <x v="1"/>
    <n v="0"/>
    <n v="59.648554999999995"/>
    <n v="-2.617526859928164E-2"/>
    <n v="4450.8999999999996"/>
    <n v="0.15145713953097306"/>
    <n v="1.6749234509987814E-2"/>
    <n v="1.1629950493212931E-2"/>
    <n v="0.9716208149967992"/>
    <n v="0.290383228898001"/>
    <n v="0.68419260114515768"/>
    <n v="0"/>
    <x v="0"/>
    <n v="0.12"/>
    <x v="0"/>
    <n v="2807"/>
    <n v="2.0539999999999998"/>
    <x v="2"/>
    <n v="5350"/>
    <x v="0"/>
    <x v="0"/>
    <m/>
    <x v="0"/>
    <x v="0"/>
    <x v="0"/>
    <m/>
    <x v="0"/>
    <x v="0"/>
    <x v="0"/>
    <x v="0"/>
    <x v="0"/>
    <x v="0"/>
    <x v="0"/>
    <x v="0"/>
    <x v="0"/>
    <x v="0"/>
    <x v="0"/>
    <x v="0"/>
    <x v="0"/>
    <m/>
    <x v="0"/>
    <x v="0"/>
    <x v="0"/>
    <x v="0"/>
    <x v="0"/>
    <m/>
    <n v="20030717"/>
    <x v="0"/>
    <s v="ENERGY LABS CASPER ID No C0370745-001"/>
    <m/>
    <m/>
    <d v="2003-07-25T00:00:00"/>
    <x v="0"/>
    <x v="2"/>
  </r>
  <r>
    <x v="1"/>
    <s v="T16N R091W S07 fMESAVERDE"/>
    <n v="4111"/>
    <x v="0"/>
    <x v="5"/>
    <s v="COW CREEK"/>
    <s v="NW NW"/>
    <n v="7"/>
    <n v="16"/>
    <n v="91"/>
    <n v="41.378570000000003"/>
    <n v="-107.68559"/>
    <s v="4900722322"/>
    <s v="CCU 11-7"/>
    <x v="0"/>
    <x v="28"/>
    <m/>
    <m/>
    <m/>
    <x v="0"/>
    <s v="1349"/>
    <m/>
    <n v="1600"/>
    <n v="1577"/>
    <x v="1"/>
    <d v="2003-03-24T00:00:00"/>
    <n v="8.0399999999999991"/>
    <x v="1"/>
    <n v="14"/>
    <n v="5.4"/>
    <n v="898"/>
    <n v="17.5"/>
    <x v="1"/>
    <n v="302"/>
    <n v="2050"/>
    <m/>
    <x v="0"/>
    <m/>
    <n v="2260"/>
    <x v="0"/>
    <s v="DOUBLE EAGLE PETROLEUM"/>
    <n v="0.6986"/>
    <n v="0.44436600000000004"/>
    <n v="39.062999999999995"/>
    <n v="0.44764999999999999"/>
    <n v="40.653616"/>
    <n v="8.5194200000000002"/>
    <n v="33.599499999999999"/>
    <n v="0"/>
    <x v="1"/>
    <n v="0"/>
    <n v="42.118920000000003"/>
    <n v="-1.7702780062217777E-2"/>
    <n v="3286.9"/>
    <n v="0.18513043321494893"/>
    <n v="1.7184203245290654E-2"/>
    <n v="1.0930540594470121E-2"/>
    <n v="0.97188525616023924"/>
    <n v="0.20227061852488146"/>
    <n v="0.79772938147511852"/>
    <n v="0"/>
    <x v="0"/>
    <n v="0.03"/>
    <x v="0"/>
    <n v="1937"/>
    <n v="2.7749999999999999"/>
    <x v="2"/>
    <n v="3960"/>
    <x v="0"/>
    <x v="0"/>
    <m/>
    <x v="0"/>
    <x v="0"/>
    <x v="0"/>
    <m/>
    <x v="0"/>
    <x v="0"/>
    <x v="0"/>
    <x v="0"/>
    <x v="0"/>
    <x v="0"/>
    <x v="0"/>
    <x v="0"/>
    <x v="0"/>
    <x v="0"/>
    <x v="0"/>
    <x v="0"/>
    <x v="0"/>
    <m/>
    <x v="0"/>
    <x v="0"/>
    <x v="0"/>
    <x v="0"/>
    <x v="0"/>
    <m/>
    <n v="20030324"/>
    <x v="0"/>
    <s v="ENERGY LABS CASPER ID No C03030791-002"/>
    <m/>
    <m/>
    <d v="2003-04-10T00:00:00"/>
    <x v="0"/>
    <x v="2"/>
  </r>
  <r>
    <x v="1"/>
    <s v="T16N R091W S07 fMESAVERDE"/>
    <n v="4177"/>
    <x v="0"/>
    <x v="5"/>
    <s v="COW CREEK"/>
    <s v="NW NW"/>
    <n v="7"/>
    <n v="16"/>
    <n v="91"/>
    <n v="41.378570000000003"/>
    <n v="-107.68559"/>
    <s v="4900722322"/>
    <s v="1349"/>
    <x v="0"/>
    <x v="28"/>
    <m/>
    <m/>
    <m/>
    <x v="0"/>
    <s v="1349"/>
    <m/>
    <n v="1600"/>
    <n v="1577"/>
    <x v="1"/>
    <d v="2003-03-24T00:00:00"/>
    <n v="8.0399999999999991"/>
    <x v="1"/>
    <n v="14.3"/>
    <n v="5.4"/>
    <n v="898"/>
    <n v="17.5"/>
    <x v="1"/>
    <n v="302"/>
    <n v="2050"/>
    <m/>
    <x v="0"/>
    <m/>
    <n v="2220"/>
    <x v="0"/>
    <s v="DOUBLE EAGLE PETROLEUM"/>
    <n v="0.71357000000000004"/>
    <n v="0.44436600000000004"/>
    <n v="39.062999999999995"/>
    <n v="0.44764999999999999"/>
    <n v="40.668585999999998"/>
    <n v="8.5194200000000002"/>
    <n v="33.599499999999999"/>
    <n v="0"/>
    <x v="1"/>
    <n v="0"/>
    <n v="42.118920000000003"/>
    <n v="-1.7518754581156305E-2"/>
    <n v="3287.2"/>
    <n v="0.19378268448576405"/>
    <n v="1.7545975166188471E-2"/>
    <n v="1.0926517091103193E-2"/>
    <n v="0.97152750774270835"/>
    <n v="0.20227061852488146"/>
    <n v="0.79772938147511852"/>
    <n v="0"/>
    <x v="0"/>
    <n v="3.3000000000000002E-2"/>
    <x v="0"/>
    <n v="1937"/>
    <n v="2.7749999999999999"/>
    <x v="2"/>
    <n v="3960"/>
    <x v="0"/>
    <x v="0"/>
    <m/>
    <x v="0"/>
    <x v="0"/>
    <x v="0"/>
    <m/>
    <x v="0"/>
    <x v="0"/>
    <x v="0"/>
    <x v="0"/>
    <x v="0"/>
    <x v="0"/>
    <x v="0"/>
    <x v="0"/>
    <x v="0"/>
    <x v="0"/>
    <x v="0"/>
    <x v="0"/>
    <x v="0"/>
    <m/>
    <x v="0"/>
    <x v="0"/>
    <x v="0"/>
    <x v="0"/>
    <x v="0"/>
    <m/>
    <n v="20030324"/>
    <x v="0"/>
    <s v="ENERGY LABS CASPER ID No C03030791-002"/>
    <m/>
    <m/>
    <d v="2003-04-09T00:00:00"/>
    <x v="0"/>
    <x v="2"/>
  </r>
  <r>
    <x v="1"/>
    <s v="T16N R091W S07 fMESAVERDE"/>
    <n v="4165"/>
    <x v="0"/>
    <x v="5"/>
    <s v="COW CREEK"/>
    <s v="SW SW"/>
    <n v="7"/>
    <n v="16"/>
    <n v="91"/>
    <n v="41.36741"/>
    <n v="-107.68597"/>
    <s v="4900722157"/>
    <s v="CCU 14-7"/>
    <x v="0"/>
    <x v="28"/>
    <m/>
    <m/>
    <s v=""/>
    <x v="0"/>
    <m/>
    <m/>
    <n v="1485"/>
    <n v="1461"/>
    <x v="1"/>
    <d v="2004-03-24T00:00:00"/>
    <n v="8.23"/>
    <x v="1"/>
    <n v="13.3"/>
    <n v="5.3"/>
    <n v="907"/>
    <n v="15.7"/>
    <x v="1"/>
    <n v="292"/>
    <n v="2020"/>
    <m/>
    <x v="0"/>
    <m/>
    <n v="2200"/>
    <x v="0"/>
    <s v="DOUBLE EAGLE PETROLEUM"/>
    <n v="0.66366999999999998"/>
    <n v="0.436137"/>
    <n v="39.454499999999996"/>
    <n v="0.40160599999999996"/>
    <n v="40.955912999999995"/>
    <n v="8.2373200000000004"/>
    <n v="33.107799999999997"/>
    <n v="0"/>
    <x v="1"/>
    <n v="0"/>
    <n v="41.345119999999994"/>
    <n v="-4.7290657943503461E-3"/>
    <n v="3253.3"/>
    <n v="0.19314910237837643"/>
    <n v="1.6204497748591274E-2"/>
    <n v="1.0648938530560899E-2"/>
    <n v="0.97314656372084785"/>
    <n v="0.19923318640748899"/>
    <n v="0.80076681359251112"/>
    <n v="0"/>
    <x v="0"/>
    <n v="1.76"/>
    <x v="0"/>
    <m/>
    <m/>
    <x v="0"/>
    <n v="3710"/>
    <x v="0"/>
    <x v="0"/>
    <m/>
    <x v="0"/>
    <x v="0"/>
    <x v="0"/>
    <m/>
    <x v="0"/>
    <x v="0"/>
    <x v="0"/>
    <x v="0"/>
    <x v="0"/>
    <x v="0"/>
    <x v="0"/>
    <x v="0"/>
    <x v="0"/>
    <x v="0"/>
    <x v="0"/>
    <x v="0"/>
    <x v="0"/>
    <m/>
    <x v="0"/>
    <x v="0"/>
    <x v="0"/>
    <x v="0"/>
    <x v="0"/>
    <m/>
    <n v="20040324"/>
    <x v="0"/>
    <s v="ENERGY LABS CASPER ID No C04031018-002"/>
    <m/>
    <m/>
    <d v="2004-03-31T00:00:00"/>
    <x v="0"/>
    <x v="2"/>
  </r>
  <r>
    <x v="1"/>
    <s v="T16N R092W S01 fMESAVERDE"/>
    <n v="4742"/>
    <x v="0"/>
    <x v="5"/>
    <s v="COW CREEK"/>
    <s v="SE SE"/>
    <n v="1"/>
    <n v="16"/>
    <n v="92"/>
    <n v="41.382159999999999"/>
    <n v="-107.69062"/>
    <s v="4900722396"/>
    <s v="44-1 CCU"/>
    <x v="0"/>
    <x v="28"/>
    <m/>
    <m/>
    <n v="75"/>
    <x v="0"/>
    <n v="1450"/>
    <n v="1525"/>
    <n v="1803"/>
    <n v="1755"/>
    <x v="1"/>
    <d v="2005-07-13T00:00:00"/>
    <n v="7.68"/>
    <x v="1"/>
    <n v="19"/>
    <n v="8.3000000000000007"/>
    <n v="1120"/>
    <n v="21.6"/>
    <x v="1"/>
    <n v="452"/>
    <n v="2500"/>
    <n v="0"/>
    <x v="1"/>
    <n v="4"/>
    <n v="3080"/>
    <x v="0"/>
    <s v="DOUBLE EAGLE PETROLEUM CO"/>
    <n v="0.94809999999999994"/>
    <n v="0.68300700000000003"/>
    <n v="48.72"/>
    <n v="0.55252800000000002"/>
    <n v="50.903635000000001"/>
    <n v="12.750919999999999"/>
    <n v="40.975000000000001"/>
    <n v="0"/>
    <x v="1"/>
    <n v="8.3280000000000007E-2"/>
    <n v="53.809199999999997"/>
    <n v="-2.774793558019889E-2"/>
    <n v="4124.8999999999996"/>
    <n v="0.14502630154478199"/>
    <n v="1.8625388933422925E-2"/>
    <n v="1.3417646892996935E-2"/>
    <n v="0.96795696417358013"/>
    <n v="0.23696542598663425"/>
    <n v="0.76148688328389935"/>
    <n v="1.5476907294663367E-3"/>
    <x v="1"/>
    <n v="0.37"/>
    <x v="1"/>
    <n v="0"/>
    <n v="0"/>
    <x v="1"/>
    <n v="5000"/>
    <x v="2"/>
    <x v="1"/>
    <n v="0"/>
    <x v="1"/>
    <x v="1"/>
    <x v="1"/>
    <n v="0"/>
    <x v="1"/>
    <x v="3"/>
    <x v="1"/>
    <x v="1"/>
    <x v="0"/>
    <x v="0"/>
    <x v="0"/>
    <x v="0"/>
    <x v="0"/>
    <x v="0"/>
    <x v="0"/>
    <x v="0"/>
    <x v="0"/>
    <m/>
    <x v="0"/>
    <x v="0"/>
    <x v="0"/>
    <x v="0"/>
    <x v="0"/>
    <m/>
    <n v="20050713"/>
    <x v="0"/>
    <s v="ENERGY LABS CASPER ID No C05070483-003"/>
    <m/>
    <s v="1450-1525"/>
    <d v="2005-08-05T00:00:00"/>
    <x v="0"/>
    <x v="2"/>
  </r>
  <r>
    <x v="0"/>
    <s v="T16N R092W S12 fMESAVERDE"/>
    <n v="49009327"/>
    <x v="0"/>
    <x v="5"/>
    <s v="COW CREEK"/>
    <m/>
    <s v="12"/>
    <n v="16"/>
    <n v="92"/>
    <n v="41.370130000000003"/>
    <n v="-107.69373"/>
    <s v="4900705095"/>
    <s v="NO. 1 COW CREEK UNIT"/>
    <x v="0"/>
    <x v="28"/>
    <m/>
    <n v="8602"/>
    <n v="129"/>
    <x v="0"/>
    <n v="934"/>
    <n v="1063"/>
    <m/>
    <m/>
    <x v="0"/>
    <m/>
    <n v="7.5"/>
    <x v="2"/>
    <n v="103"/>
    <n v="120"/>
    <n v="3078"/>
    <n v="-3"/>
    <x v="0"/>
    <n v="860"/>
    <n v="1342"/>
    <m/>
    <x v="0"/>
    <n v="4934"/>
    <n v="9756"/>
    <x v="0"/>
    <m/>
    <n v="5.1397000000000004"/>
    <n v="9.8748000000000005"/>
    <n v="133.893"/>
    <n v="0"/>
    <n v="148.9075"/>
    <n v="24.2606"/>
    <n v="21.995379999999997"/>
    <m/>
    <x v="0"/>
    <n v="102.72588"/>
    <n v="148.98185999999998"/>
    <n v="-2.4962288011892882E-4"/>
    <n v="10431"/>
    <n v="3.3437360677663841E-2"/>
    <n v="3.4516058626999989E-2"/>
    <n v="6.6314994207813574E-2"/>
    <n v="0.89916894716518647"/>
    <n v="0.16284264406418342"/>
    <n v="0.14763797418021227"/>
    <n v="0.68951938175560445"/>
    <x v="0"/>
    <m/>
    <x v="0"/>
    <m/>
    <m/>
    <x v="0"/>
    <m/>
    <x v="0"/>
    <x v="0"/>
    <m/>
    <x v="0"/>
    <x v="0"/>
    <x v="0"/>
    <m/>
    <x v="0"/>
    <x v="0"/>
    <x v="0"/>
    <x v="0"/>
    <x v="0"/>
    <x v="0"/>
    <x v="0"/>
    <x v="0"/>
    <x v="0"/>
    <x v="0"/>
    <x v="0"/>
    <x v="0"/>
    <x v="0"/>
    <m/>
    <x v="0"/>
    <x v="0"/>
    <x v="0"/>
    <x v="0"/>
    <x v="0"/>
    <s v="DST NO. 1"/>
    <m/>
    <x v="0"/>
    <m/>
    <m/>
    <m/>
    <m/>
    <x v="0"/>
    <x v="2"/>
  </r>
  <r>
    <x v="1"/>
    <s v="T16N R092W S12 fMESAVERDE"/>
    <n v="4738"/>
    <x v="0"/>
    <x v="5"/>
    <s v="COW CREEK"/>
    <s v="NW SE"/>
    <n v="12"/>
    <n v="16"/>
    <n v="92"/>
    <n v="41.371099999999998"/>
    <n v="-107.69318"/>
    <s v="4900705094"/>
    <s v="COW CREEK UNIT 1X-12 "/>
    <x v="0"/>
    <x v="28"/>
    <m/>
    <m/>
    <n v="96"/>
    <x v="0"/>
    <n v="1184"/>
    <n v="1280"/>
    <n v="4109"/>
    <n v="1420"/>
    <x v="1"/>
    <d v="2005-07-13T00:00:00"/>
    <n v="8.42"/>
    <x v="1"/>
    <n v="4.9000000000000004"/>
    <n v="2.2999999999999998"/>
    <n v="669"/>
    <n v="9.6"/>
    <x v="1"/>
    <n v="118"/>
    <n v="1580"/>
    <n v="24"/>
    <x v="1"/>
    <n v="3"/>
    <n v="1710"/>
    <x v="0"/>
    <s v="DOUBLE EAGLE PETROLEUM CO"/>
    <n v="0.24451000000000001"/>
    <n v="0.18926699999999999"/>
    <n v="29.101499999999998"/>
    <n v="0.24556799999999998"/>
    <n v="29.780844999999996"/>
    <n v="3.3287800000000001"/>
    <n v="25.896199999999997"/>
    <n v="0.79991999999999996"/>
    <x v="1"/>
    <n v="6.2460000000000002E-2"/>
    <n v="30.087359999999997"/>
    <n v="-5.119829465406572E-3"/>
    <n v="2410.8000000000002"/>
    <n v="0.17006406523005246"/>
    <n v="8.2103110237469763E-3"/>
    <n v="6.3553267209174227E-3"/>
    <n v="0.98543436225533565"/>
    <n v="0.11063715792944281"/>
    <n v="0.86070030737160053"/>
    <n v="2.0759548195654256E-3"/>
    <x v="1"/>
    <n v="0.11"/>
    <x v="1"/>
    <n v="0"/>
    <n v="0"/>
    <x v="1"/>
    <n v="2810"/>
    <x v="2"/>
    <x v="1"/>
    <n v="0"/>
    <x v="1"/>
    <x v="1"/>
    <x v="1"/>
    <n v="0"/>
    <x v="1"/>
    <x v="3"/>
    <x v="1"/>
    <x v="1"/>
    <x v="0"/>
    <x v="0"/>
    <x v="0"/>
    <x v="0"/>
    <x v="0"/>
    <x v="0"/>
    <x v="0"/>
    <x v="0"/>
    <x v="0"/>
    <m/>
    <x v="0"/>
    <x v="0"/>
    <x v="0"/>
    <x v="0"/>
    <x v="0"/>
    <m/>
    <n v="20050713"/>
    <x v="0"/>
    <s v="ENERGY LABS CASPER ID No C05070482-008"/>
    <m/>
    <s v="1184-1280"/>
    <d v="2005-08-05T00:00:00"/>
    <x v="0"/>
    <x v="2"/>
  </r>
  <r>
    <x v="1"/>
    <s v="T16N R092W S12 fMESAVERDE"/>
    <n v="4735"/>
    <x v="0"/>
    <x v="5"/>
    <s v="COW CREEK"/>
    <s v="SW NE"/>
    <n v="12"/>
    <n v="16"/>
    <n v="92"/>
    <n v="41.374670000000002"/>
    <n v="-107.69493"/>
    <s v="4900721921"/>
    <s v="32-12 CCU"/>
    <x v="0"/>
    <x v="28"/>
    <m/>
    <m/>
    <n v="104"/>
    <x v="0"/>
    <n v="1186"/>
    <n v="1290"/>
    <n v="1500"/>
    <n v="1454"/>
    <x v="1"/>
    <d v="2005-07-13T00:00:00"/>
    <n v="8.3000000000000007"/>
    <x v="1"/>
    <n v="7.2"/>
    <n v="2.4"/>
    <n v="644"/>
    <n v="11.6"/>
    <x v="1"/>
    <n v="123"/>
    <n v="1530"/>
    <n v="17"/>
    <x v="1"/>
    <n v="6"/>
    <n v="1670"/>
    <x v="0"/>
    <s v="DOUBLE EAGLE PETROLEUM CO"/>
    <n v="0.35927999999999999"/>
    <n v="0.197496"/>
    <n v="28.013999999999999"/>
    <n v="0.29672799999999999"/>
    <n v="28.867504"/>
    <n v="3.46983"/>
    <n v="25.076699999999999"/>
    <n v="0.56660999999999995"/>
    <x v="1"/>
    <n v="0.12492"/>
    <n v="29.238059999999997"/>
    <n v="-6.3772894451209006E-3"/>
    <n v="2341.1999999999998"/>
    <n v="0.16733147187873948"/>
    <n v="1.2445828361191185E-2"/>
    <n v="6.8414643676848541E-3"/>
    <n v="0.98071270727112403"/>
    <n v="0.11867511045534486"/>
    <n v="0.85767318351491173"/>
    <n v="4.2725132926055972E-3"/>
    <x v="1"/>
    <n v="0.13"/>
    <x v="1"/>
    <n v="0"/>
    <n v="0"/>
    <x v="1"/>
    <n v="2730"/>
    <x v="2"/>
    <x v="1"/>
    <n v="0"/>
    <x v="1"/>
    <x v="1"/>
    <x v="1"/>
    <n v="0"/>
    <x v="1"/>
    <x v="3"/>
    <x v="1"/>
    <x v="1"/>
    <x v="0"/>
    <x v="0"/>
    <x v="0"/>
    <x v="0"/>
    <x v="0"/>
    <x v="0"/>
    <x v="0"/>
    <x v="0"/>
    <x v="0"/>
    <m/>
    <x v="0"/>
    <x v="0"/>
    <x v="0"/>
    <x v="0"/>
    <x v="0"/>
    <m/>
    <n v="20050713"/>
    <x v="0"/>
    <s v="ENERGY LABS CASPER ID No C05070483-012"/>
    <m/>
    <s v="1186-1290"/>
    <d v="2005-08-05T00:00:00"/>
    <x v="0"/>
    <x v="2"/>
  </r>
  <r>
    <x v="1"/>
    <s v="T16N R092W S12 fMESAVERDE"/>
    <n v="4107"/>
    <x v="0"/>
    <x v="5"/>
    <s v="COW CREEK"/>
    <s v="SE NW"/>
    <n v="12"/>
    <n v="16"/>
    <n v="92"/>
    <n v="41.374459999999999"/>
    <n v="-107.69020999999999"/>
    <s v="4900721919"/>
    <s v="42-12 CCU"/>
    <x v="0"/>
    <x v="28"/>
    <m/>
    <m/>
    <n v="120"/>
    <x v="0"/>
    <n v="1206"/>
    <n v="1326"/>
    <n v="1500"/>
    <n v="1372"/>
    <x v="1"/>
    <d v="2005-07-13T00:00:00"/>
    <n v="7.99"/>
    <x v="1"/>
    <n v="7"/>
    <n v="2.9"/>
    <n v="639"/>
    <n v="10.4"/>
    <x v="1"/>
    <n v="119"/>
    <n v="1580"/>
    <n v="0"/>
    <x v="1"/>
    <n v="3"/>
    <n v="1670"/>
    <x v="0"/>
    <s v="DOUBLE EAGLE PETROLEUM"/>
    <n v="0.3493"/>
    <n v="0.23864099999999999"/>
    <n v="27.796499999999998"/>
    <n v="0.26603199999999999"/>
    <n v="28.650472999999998"/>
    <n v="3.3569899999999997"/>
    <n v="25.896199999999997"/>
    <n v="0"/>
    <x v="1"/>
    <n v="6.2460000000000002E-2"/>
    <n v="29.315649999999998"/>
    <n v="-1.1475271513328569E-2"/>
    <n v="2361.3000000000002"/>
    <n v="0.17148314439510831"/>
    <n v="1.2191770795546727E-2"/>
    <n v="8.3293912809048569E-3"/>
    <n v="0.9794788379235484"/>
    <n v="0.11451187335092348"/>
    <n v="0.88335752405285228"/>
    <n v="2.1306025962242012E-3"/>
    <x v="1"/>
    <n v="0.23"/>
    <x v="1"/>
    <n v="0"/>
    <n v="0"/>
    <x v="1"/>
    <n v="2720"/>
    <x v="2"/>
    <x v="1"/>
    <n v="0"/>
    <x v="1"/>
    <x v="1"/>
    <x v="1"/>
    <n v="0.7"/>
    <x v="1"/>
    <x v="3"/>
    <x v="1"/>
    <x v="1"/>
    <x v="0"/>
    <x v="0"/>
    <x v="0"/>
    <x v="0"/>
    <x v="0"/>
    <x v="4"/>
    <x v="0"/>
    <x v="0"/>
    <x v="0"/>
    <n v="0.01"/>
    <x v="0"/>
    <x v="0"/>
    <x v="0"/>
    <x v="0"/>
    <x v="0"/>
    <m/>
    <n v="20050713"/>
    <x v="0"/>
    <s v="ENERGY LABS CASPER ID NO C03030111-001"/>
    <m/>
    <s v="1206-1326"/>
    <d v="2005-08-05T00:00:00"/>
    <x v="0"/>
    <x v="2"/>
  </r>
  <r>
    <x v="1"/>
    <s v="T16N R092W S12 fMESAVERDE"/>
    <n v="4737"/>
    <x v="0"/>
    <x v="5"/>
    <s v="COW CREEK"/>
    <s v="SE SE"/>
    <n v="12"/>
    <n v="16"/>
    <n v="92"/>
    <n v="41.36703"/>
    <n v="-107.69025000000001"/>
    <s v="4900721920"/>
    <s v="44-12 CCU"/>
    <x v="0"/>
    <x v="28"/>
    <m/>
    <m/>
    <n v="101"/>
    <x v="0"/>
    <n v="1258"/>
    <n v="1359"/>
    <n v="1447"/>
    <n v="1399"/>
    <x v="1"/>
    <d v="2005-07-13T00:00:00"/>
    <n v="8.43"/>
    <x v="1"/>
    <n v="9.6"/>
    <n v="3.6"/>
    <n v="762"/>
    <n v="12.3"/>
    <x v="1"/>
    <n v="198"/>
    <n v="1720"/>
    <n v="26"/>
    <x v="1"/>
    <n v="5"/>
    <n v="1990"/>
    <x v="0"/>
    <s v="DOUBLE EAGLE PETROLEUM CO"/>
    <n v="0.47903999999999997"/>
    <n v="0.29624400000000001"/>
    <n v="33.146999999999998"/>
    <n v="0.31463400000000002"/>
    <n v="34.236917999999996"/>
    <n v="5.5855800000000002"/>
    <n v="28.190799999999996"/>
    <n v="0.86657999999999991"/>
    <x v="1"/>
    <n v="0.10410000000000001"/>
    <n v="34.747059999999998"/>
    <n v="-7.3950794777303498E-3"/>
    <n v="2736.5"/>
    <n v="0.15793927853591452"/>
    <n v="1.3991913641292129E-2"/>
    <n v="8.6527648312269244E-3"/>
    <n v="0.97735532152748095"/>
    <n v="0.16074971522770562"/>
    <n v="0.81131468388980243"/>
    <n v="2.9959369224331501E-3"/>
    <x v="1"/>
    <n v="0.16"/>
    <x v="1"/>
    <n v="0"/>
    <n v="0"/>
    <x v="1"/>
    <n v="3260"/>
    <x v="2"/>
    <x v="1"/>
    <n v="0"/>
    <x v="1"/>
    <x v="1"/>
    <x v="1"/>
    <n v="0"/>
    <x v="1"/>
    <x v="3"/>
    <x v="1"/>
    <x v="1"/>
    <x v="0"/>
    <x v="0"/>
    <x v="0"/>
    <x v="0"/>
    <x v="0"/>
    <x v="0"/>
    <x v="0"/>
    <x v="0"/>
    <x v="0"/>
    <m/>
    <x v="0"/>
    <x v="0"/>
    <x v="0"/>
    <x v="0"/>
    <x v="0"/>
    <m/>
    <n v="20050713"/>
    <x v="0"/>
    <s v="ENERGY LABS CASPER ID No C05070483-009"/>
    <m/>
    <s v="1258-1359"/>
    <d v="2005-08-05T00:00:00"/>
    <x v="0"/>
    <x v="2"/>
  </r>
  <r>
    <x v="1"/>
    <s v="T16N R092W S12 fMESAVERDE"/>
    <n v="4175"/>
    <x v="0"/>
    <x v="5"/>
    <s v="COW CREEK"/>
    <s v="SW NE"/>
    <n v="12"/>
    <n v="16"/>
    <n v="92"/>
    <n v="41.374670000000002"/>
    <n v="-107.69493"/>
    <s v="4900721921"/>
    <s v="CCU 32-12"/>
    <x v="0"/>
    <x v="28"/>
    <m/>
    <m/>
    <m/>
    <x v="0"/>
    <s v="1186"/>
    <m/>
    <n v="1500"/>
    <n v="1454"/>
    <x v="1"/>
    <d v="2003-06-11T00:00:00"/>
    <n v="8.4600000000000009"/>
    <x v="1"/>
    <n v="7.3"/>
    <n v="2.4"/>
    <n v="670"/>
    <n v="11.5"/>
    <x v="1"/>
    <n v="122"/>
    <n v="1720"/>
    <n v="28"/>
    <x v="0"/>
    <n v="1.6"/>
    <n v="1720"/>
    <x v="0"/>
    <s v="DOUBLE EAGLE PETROLEUM"/>
    <n v="0.36426999999999998"/>
    <n v="0.197496"/>
    <n v="29.145"/>
    <n v="0.29416999999999999"/>
    <n v="30.000935999999999"/>
    <n v="3.4416199999999999"/>
    <n v="28.190799999999996"/>
    <n v="0.93323999999999996"/>
    <x v="1"/>
    <n v="3.3312000000000001E-2"/>
    <n v="32.598971999999996"/>
    <n v="-4.1502233517659436E-2"/>
    <n v="2562.8000000000002"/>
    <n v="0.19678714859437749"/>
    <n v="1.2141954504352797E-2"/>
    <n v="6.5829946105681507E-3"/>
    <n v="0.98127505088507905"/>
    <n v="0.10557449480308767"/>
    <n v="0.86477573587289802"/>
    <n v="1.0218727142684134E-3"/>
    <x v="0"/>
    <n v="0.14699999999999999"/>
    <x v="0"/>
    <n v="1431"/>
    <n v="3.8159999999999998"/>
    <x v="2"/>
    <n v="2880"/>
    <x v="0"/>
    <x v="0"/>
    <m/>
    <x v="0"/>
    <x v="0"/>
    <x v="0"/>
    <m/>
    <x v="0"/>
    <x v="0"/>
    <x v="0"/>
    <x v="0"/>
    <x v="0"/>
    <x v="0"/>
    <x v="0"/>
    <x v="0"/>
    <x v="0"/>
    <x v="0"/>
    <x v="0"/>
    <x v="0"/>
    <x v="0"/>
    <m/>
    <x v="0"/>
    <x v="0"/>
    <x v="0"/>
    <x v="0"/>
    <x v="0"/>
    <m/>
    <n v="20030611"/>
    <x v="0"/>
    <s v="ENERGY LABS CASPER ID No C03060467-002"/>
    <m/>
    <m/>
    <d v="2003-06-23T00:00:00"/>
    <x v="0"/>
    <x v="2"/>
  </r>
  <r>
    <x v="1"/>
    <s v="T16N R092W S12 fMESAVERDE"/>
    <n v="4171"/>
    <x v="0"/>
    <x v="5"/>
    <s v="COW CREEK"/>
    <s v="SE SE"/>
    <n v="12"/>
    <n v="16"/>
    <n v="92"/>
    <n v="41.36703"/>
    <n v="-107.69025000000001"/>
    <s v="4900721920"/>
    <s v="CCU 44-12"/>
    <x v="0"/>
    <x v="28"/>
    <m/>
    <m/>
    <m/>
    <x v="0"/>
    <s v="1258"/>
    <m/>
    <n v="1447"/>
    <n v="1399"/>
    <x v="1"/>
    <d v="2003-07-17T00:00:00"/>
    <n v="8.3699999999999992"/>
    <x v="1"/>
    <n v="8.6999999999999993"/>
    <n v="3.5"/>
    <n v="796"/>
    <n v="13.5"/>
    <x v="1"/>
    <n v="206"/>
    <n v="1840"/>
    <n v="24.3"/>
    <x v="0"/>
    <m/>
    <n v="2020"/>
    <x v="0"/>
    <s v="DOUBLE EAGLE PETROLEUM"/>
    <n v="0.43412999999999996"/>
    <n v="0.28801500000000002"/>
    <n v="34.625999999999998"/>
    <n v="0.34532999999999997"/>
    <n v="35.693474999999992"/>
    <n v="5.8112599999999999"/>
    <n v="30.157599999999999"/>
    <n v="0.80991899999999994"/>
    <x v="1"/>
    <n v="0"/>
    <n v="36.778779"/>
    <n v="-1.4975441497928406E-2"/>
    <n v="2892"/>
    <n v="0.17752442996742671"/>
    <n v="1.2162727221151767E-2"/>
    <n v="8.0691218773179148E-3"/>
    <n v="0.97976815090153035"/>
    <n v="0.15800578915357685"/>
    <n v="0.81997284357917366"/>
    <n v="0"/>
    <x v="0"/>
    <n v="0.17"/>
    <x v="0"/>
    <n v="1683"/>
    <n v="3.3610000000000002"/>
    <x v="2"/>
    <n v="3270"/>
    <x v="0"/>
    <x v="0"/>
    <m/>
    <x v="0"/>
    <x v="0"/>
    <x v="0"/>
    <m/>
    <x v="0"/>
    <x v="0"/>
    <x v="0"/>
    <x v="0"/>
    <x v="0"/>
    <x v="0"/>
    <x v="0"/>
    <x v="0"/>
    <x v="0"/>
    <x v="0"/>
    <x v="0"/>
    <x v="0"/>
    <x v="0"/>
    <m/>
    <x v="0"/>
    <x v="0"/>
    <x v="0"/>
    <x v="0"/>
    <x v="0"/>
    <m/>
    <n v="20030717"/>
    <x v="0"/>
    <s v="ENERGY LABS CASPER ID No C03070745-002"/>
    <m/>
    <m/>
    <d v="2003-07-25T00:00:00"/>
    <x v="0"/>
    <x v="2"/>
  </r>
  <r>
    <x v="0"/>
    <s v="T16N R092W S13 fMESAVERDE"/>
    <n v="49009332"/>
    <x v="0"/>
    <x v="5"/>
    <s v="COW CREEK"/>
    <m/>
    <s v="13"/>
    <n v="16"/>
    <n v="92"/>
    <n v="41.359450000000002"/>
    <n v="-107.69531000000001"/>
    <s v="4900705086"/>
    <s v="UNIT NO. 2"/>
    <x v="0"/>
    <x v="28"/>
    <m/>
    <n v="579"/>
    <n v="30"/>
    <x v="0"/>
    <n v="3330"/>
    <n v="3360"/>
    <n v="4297"/>
    <m/>
    <x v="0"/>
    <d v="1960-05-19T00:00:00"/>
    <n v="8.3000001907348633"/>
    <x v="2"/>
    <n v="18"/>
    <n v="7"/>
    <n v="1275"/>
    <n v="-3"/>
    <x v="0"/>
    <n v="180"/>
    <n v="2879"/>
    <m/>
    <x v="0"/>
    <n v="49"/>
    <n v="3055"/>
    <x v="0"/>
    <m/>
    <n v="0.8982"/>
    <n v="0.57603000000000004"/>
    <n v="55.462499999999999"/>
    <n v="0"/>
    <n v="56.936729999999997"/>
    <n v="5.0777999999999999"/>
    <n v="47.186809999999994"/>
    <m/>
    <x v="0"/>
    <n v="1.0201800000000001"/>
    <n v="53.284789999999994"/>
    <n v="3.313273124885234E-2"/>
    <n v="4402"/>
    <n v="0.18063564436100307"/>
    <n v="1.5775405436877041E-2"/>
    <n v="1.0117019365179562E-2"/>
    <n v="0.97410757519794344"/>
    <n v="9.5295486760856155E-2"/>
    <n v="0.88555871197015135"/>
    <n v="1.9145801268992527E-2"/>
    <x v="0"/>
    <m/>
    <x v="0"/>
    <m/>
    <m/>
    <x v="0"/>
    <m/>
    <x v="0"/>
    <x v="0"/>
    <m/>
    <x v="0"/>
    <x v="0"/>
    <x v="0"/>
    <m/>
    <x v="0"/>
    <x v="0"/>
    <x v="0"/>
    <x v="0"/>
    <x v="0"/>
    <x v="0"/>
    <x v="0"/>
    <x v="0"/>
    <x v="0"/>
    <x v="0"/>
    <x v="0"/>
    <x v="0"/>
    <x v="0"/>
    <m/>
    <x v="0"/>
    <x v="0"/>
    <x v="0"/>
    <x v="0"/>
    <x v="0"/>
    <s v="DST NO. 2"/>
    <m/>
    <x v="0"/>
    <m/>
    <m/>
    <m/>
    <m/>
    <x v="0"/>
    <x v="2"/>
  </r>
  <r>
    <x v="1"/>
    <s v="T16N R093W S07 fMESAVERDE"/>
    <m/>
    <x v="0"/>
    <x v="5"/>
    <s v="BARREL SPRINGS"/>
    <s v="NW NE"/>
    <n v="7"/>
    <n v="16"/>
    <n v="93"/>
    <n v="41.377929999999999"/>
    <n v="-107.90279"/>
    <s v="4900721891"/>
    <s v="CHAMPLIN 444 L2"/>
    <x v="0"/>
    <x v="28"/>
    <m/>
    <m/>
    <m/>
    <x v="0"/>
    <n v="9426"/>
    <m/>
    <n v="9770"/>
    <n v="9770"/>
    <x v="1"/>
    <d v="2002-11-27T00:00:00"/>
    <n v="7.06"/>
    <x v="0"/>
    <n v="16.8"/>
    <n v="0.56999999999999995"/>
    <n v="2590"/>
    <n v="14.4"/>
    <x v="1"/>
    <n v="3199"/>
    <n v="1294"/>
    <m/>
    <x v="0"/>
    <n v="19"/>
    <n v="7246"/>
    <x v="0"/>
    <s v="BP AMERICA PRODUCTION COMPANY"/>
    <n v="0.83832000000000007"/>
    <n v="4.6905299999999997E-2"/>
    <n v="112.66500000000001"/>
    <n v="0.36835200000000001"/>
    <n v="113.9185773"/>
    <n v="90.24378999999999"/>
    <n v="21.208659999999998"/>
    <n v="0"/>
    <x v="1"/>
    <n v="0.39558000000000004"/>
    <n v="111.84802999999998"/>
    <n v="9.1711849009125605E-3"/>
    <n v="7133.77"/>
    <n v="-7.8047145399404551E-3"/>
    <n v="7.3589402173827893E-3"/>
    <n v="4.1174408170913839E-4"/>
    <n v="0.99222931570090811"/>
    <n v="0.8068429099734703"/>
    <n v="0.18962032679520599"/>
    <n v="3.5367632313237892E-3"/>
    <x v="0"/>
    <n v="4.45"/>
    <x v="0"/>
    <m/>
    <m/>
    <x v="0"/>
    <n v="10110"/>
    <x v="0"/>
    <x v="0"/>
    <m/>
    <x v="0"/>
    <x v="0"/>
    <x v="0"/>
    <m/>
    <x v="0"/>
    <x v="0"/>
    <x v="0"/>
    <x v="0"/>
    <x v="0"/>
    <x v="0"/>
    <x v="0"/>
    <x v="0"/>
    <x v="0"/>
    <x v="0"/>
    <x v="0"/>
    <x v="0"/>
    <x v="0"/>
    <m/>
    <x v="0"/>
    <x v="0"/>
    <x v="0"/>
    <x v="0"/>
    <x v="0"/>
    <m/>
    <n v="20021127"/>
    <x v="0"/>
    <s v="BP AMERICA"/>
    <m/>
    <m/>
    <d v="2002-11-29T00:00:00"/>
    <x v="6"/>
    <x v="2"/>
  </r>
  <r>
    <x v="0"/>
    <s v="T16N R093W S11 fMESAVERDE"/>
    <n v="49008668"/>
    <x v="0"/>
    <x v="5"/>
    <s v="BARREL SPRINGS"/>
    <m/>
    <s v="11"/>
    <n v="16"/>
    <n v="93"/>
    <n v="41.378149999999998"/>
    <n v="-107.82351"/>
    <s v="4900720032"/>
    <s v="UNIT NO. 3"/>
    <x v="0"/>
    <x v="28"/>
    <m/>
    <m/>
    <n v="226"/>
    <x v="0"/>
    <n v="10350"/>
    <n v="10576"/>
    <n v="11000"/>
    <n v="9500"/>
    <x v="0"/>
    <d v="1968-02-14T00:00:00"/>
    <n v="7.9"/>
    <x v="0"/>
    <n v="199"/>
    <n v="15"/>
    <n v="4665"/>
    <n v="50"/>
    <x v="0"/>
    <n v="5900"/>
    <n v="2928"/>
    <m/>
    <x v="0"/>
    <n v="45"/>
    <n v="12316"/>
    <x v="0"/>
    <m/>
    <n v="9.9300999999999995"/>
    <n v="1.2343500000000001"/>
    <n v="202.92750000000001"/>
    <n v="1.2789999999999999"/>
    <n v="215.37094999999997"/>
    <n v="166.43899999999999"/>
    <n v="47.989919999999998"/>
    <m/>
    <x v="0"/>
    <n v="0.93690000000000007"/>
    <n v="215.36582000000001"/>
    <n v="1.1909826040510662E-5"/>
    <n v="13799"/>
    <n v="5.6787286999808541E-2"/>
    <n v="4.6106961036295753E-2"/>
    <n v="5.7312743431739525E-3"/>
    <n v="0.94816176462053037"/>
    <n v="0.77281993958001316"/>
    <n v="0.22282978793942324"/>
    <n v="4.3502724805635357E-3"/>
    <x v="0"/>
    <m/>
    <x v="0"/>
    <m/>
    <m/>
    <x v="0"/>
    <m/>
    <x v="0"/>
    <x v="0"/>
    <m/>
    <x v="0"/>
    <x v="0"/>
    <x v="0"/>
    <m/>
    <x v="0"/>
    <x v="0"/>
    <x v="0"/>
    <x v="0"/>
    <x v="0"/>
    <x v="0"/>
    <x v="0"/>
    <x v="0"/>
    <x v="0"/>
    <x v="0"/>
    <x v="0"/>
    <x v="0"/>
    <x v="0"/>
    <m/>
    <x v="0"/>
    <x v="0"/>
    <x v="0"/>
    <x v="0"/>
    <x v="0"/>
    <s v="DST NO. 4 (BOTTOM)"/>
    <m/>
    <x v="0"/>
    <m/>
    <m/>
    <m/>
    <m/>
    <x v="6"/>
    <x v="2"/>
  </r>
  <r>
    <x v="1"/>
    <s v="T16N R094W S01 fMESAVERDE"/>
    <m/>
    <x v="0"/>
    <x v="1"/>
    <s v="WILD ROSE"/>
    <s v="L 7"/>
    <n v="1"/>
    <n v="16"/>
    <n v="94"/>
    <n v="41.389009999999999"/>
    <n v="-107.92077999999999"/>
    <s v="4903724340"/>
    <s v="CHAMPLIN 444 J3"/>
    <x v="0"/>
    <x v="28"/>
    <m/>
    <m/>
    <m/>
    <x v="0"/>
    <n v="9549"/>
    <m/>
    <n v="9944"/>
    <n v="9948"/>
    <x v="1"/>
    <d v="2002-11-27T00:00:00"/>
    <n v="7.32"/>
    <x v="0"/>
    <n v="14.7"/>
    <n v="0.82"/>
    <n v="2610"/>
    <n v="63.7"/>
    <x v="1"/>
    <n v="3499"/>
    <n v="1213"/>
    <m/>
    <x v="0"/>
    <n v="13"/>
    <n v="7690"/>
    <x v="0"/>
    <s v="BP AMERICA PRODUCTION COMPANY"/>
    <n v="0.73353000000000002"/>
    <n v="6.7477800000000004E-2"/>
    <n v="113.535"/>
    <n v="1.6294459999999999"/>
    <n v="115.96545379999999"/>
    <n v="98.706789999999998"/>
    <n v="19.881069999999998"/>
    <n v="0"/>
    <x v="1"/>
    <n v="0.27066000000000001"/>
    <n v="118.85852"/>
    <n v="-1.2320148378308414E-2"/>
    <n v="7414.22"/>
    <n v="-1.825847345973514E-2"/>
    <n v="6.3254182686602834E-3"/>
    <n v="5.8187846284269882E-4"/>
    <n v="0.99309270326849708"/>
    <n v="0.83045615913777149"/>
    <n v="0.1672666797466433"/>
    <n v="2.2771611155851515E-3"/>
    <x v="0"/>
    <n v="1"/>
    <x v="0"/>
    <m/>
    <m/>
    <x v="0"/>
    <n v="11360"/>
    <x v="0"/>
    <x v="0"/>
    <m/>
    <x v="0"/>
    <x v="0"/>
    <x v="0"/>
    <m/>
    <x v="0"/>
    <x v="0"/>
    <x v="0"/>
    <x v="0"/>
    <x v="0"/>
    <x v="0"/>
    <x v="0"/>
    <x v="0"/>
    <x v="0"/>
    <x v="0"/>
    <x v="0"/>
    <x v="0"/>
    <x v="0"/>
    <m/>
    <x v="0"/>
    <x v="0"/>
    <x v="0"/>
    <x v="0"/>
    <x v="0"/>
    <m/>
    <n v="20021127"/>
    <x v="0"/>
    <s v="BP AMERICA"/>
    <m/>
    <m/>
    <d v="2002-11-29T00:00:00"/>
    <x v="6"/>
    <x v="2"/>
  </r>
  <r>
    <x v="1"/>
    <s v="T16N R099W S15 fMESAVERDE"/>
    <m/>
    <x v="0"/>
    <x v="1"/>
    <s v="BITTER CREEK"/>
    <s v="NW SE"/>
    <n v="15"/>
    <n v="16"/>
    <n v="99"/>
    <n v="41.35772"/>
    <n v="-108.530264"/>
    <s v="4903724437"/>
    <s v="BITTER CREEK 15-01"/>
    <x v="0"/>
    <x v="28"/>
    <m/>
    <m/>
    <m/>
    <x v="0"/>
    <n v="10906"/>
    <m/>
    <n v="11210"/>
    <n v="11388"/>
    <x v="1"/>
    <d v="2002-09-29T00:00:00"/>
    <n v="8.09"/>
    <x v="0"/>
    <n v="12"/>
    <n v="0.61"/>
    <n v="2800"/>
    <n v="150"/>
    <x v="1"/>
    <n v="4199"/>
    <n v="1995"/>
    <m/>
    <x v="0"/>
    <n v="7"/>
    <n v="9256"/>
    <x v="0"/>
    <s v="BP AMERICA PRODUCTION COMPANY"/>
    <n v="0.5988"/>
    <n v="5.0196900000000003E-2"/>
    <n v="121.8"/>
    <n v="3.8369999999999997"/>
    <n v="126.2859969"/>
    <n v="118.45379"/>
    <n v="32.698049999999995"/>
    <n v="0"/>
    <x v="1"/>
    <n v="0.14574000000000001"/>
    <n v="151.29757999999998"/>
    <n v="-9.0104693438007158E-2"/>
    <n v="9163.61"/>
    <n v="-5.015849955563631E-3"/>
    <n v="4.7416183480276271E-3"/>
    <n v="3.9748587517386105E-4"/>
    <n v="0.99486089577679848"/>
    <n v="0.78291926414156798"/>
    <n v="0.21611746863366882"/>
    <n v="9.6326722476327794E-4"/>
    <x v="0"/>
    <m/>
    <x v="0"/>
    <m/>
    <m/>
    <x v="0"/>
    <n v="14300"/>
    <x v="0"/>
    <x v="0"/>
    <m/>
    <x v="0"/>
    <x v="0"/>
    <x v="0"/>
    <m/>
    <x v="0"/>
    <x v="0"/>
    <x v="0"/>
    <x v="0"/>
    <x v="0"/>
    <x v="0"/>
    <x v="0"/>
    <x v="0"/>
    <x v="0"/>
    <x v="0"/>
    <x v="0"/>
    <x v="0"/>
    <x v="0"/>
    <m/>
    <x v="0"/>
    <x v="0"/>
    <x v="0"/>
    <x v="0"/>
    <x v="0"/>
    <m/>
    <n v="20020929"/>
    <x v="0"/>
    <s v="BP AMERICA"/>
    <m/>
    <m/>
    <d v="2002-10-01T00:00:00"/>
    <x v="6"/>
    <x v="2"/>
  </r>
  <r>
    <x v="1"/>
    <s v="T16N R099W S21 fMESAVERDE"/>
    <m/>
    <x v="0"/>
    <x v="1"/>
    <s v="WILDCAT"/>
    <s v="C SE"/>
    <n v="21"/>
    <n v="16"/>
    <n v="99"/>
    <n v="41.342460000000003"/>
    <n v="-108.549378"/>
    <s v="4903724541"/>
    <s v="BITTER CREEK 21-01"/>
    <x v="0"/>
    <x v="28"/>
    <m/>
    <m/>
    <m/>
    <x v="0"/>
    <n v="11237"/>
    <m/>
    <n v="11666"/>
    <n v="11660"/>
    <x v="1"/>
    <d v="2002-09-14T00:00:00"/>
    <n v="8.18"/>
    <x v="0"/>
    <n v="11.7"/>
    <n v="0.78"/>
    <n v="2436"/>
    <n v="114"/>
    <x v="1"/>
    <n v="3548"/>
    <n v="1923"/>
    <m/>
    <x v="0"/>
    <n v="9"/>
    <n v="7906"/>
    <x v="0"/>
    <s v="BP AMERICA PRODUCTION COMPANY"/>
    <n v="0.58382999999999996"/>
    <n v="6.4186199999999999E-2"/>
    <n v="105.96599999999999"/>
    <n v="2.9161199999999998"/>
    <n v="109.5301362"/>
    <n v="100.08908"/>
    <n v="31.517969999999998"/>
    <n v="0"/>
    <x v="1"/>
    <n v="0.18738000000000002"/>
    <n v="131.79442999999998"/>
    <n v="-9.2258712615060634E-2"/>
    <n v="8042.48"/>
    <n v="8.557555328156637E-3"/>
    <n v="5.3303138319296638E-3"/>
    <n v="5.8601406176284846E-4"/>
    <n v="0.99408367210630744"/>
    <n v="0.75943330837274392"/>
    <n v="0.23914493199750553"/>
    <n v="1.421759629750666E-3"/>
    <x v="0"/>
    <m/>
    <x v="0"/>
    <m/>
    <m/>
    <x v="0"/>
    <n v="12430"/>
    <x v="0"/>
    <x v="0"/>
    <m/>
    <x v="0"/>
    <x v="0"/>
    <x v="0"/>
    <m/>
    <x v="0"/>
    <x v="0"/>
    <x v="0"/>
    <x v="0"/>
    <x v="0"/>
    <x v="0"/>
    <x v="0"/>
    <x v="0"/>
    <x v="0"/>
    <x v="0"/>
    <x v="0"/>
    <x v="0"/>
    <x v="0"/>
    <m/>
    <x v="0"/>
    <x v="0"/>
    <x v="0"/>
    <x v="0"/>
    <x v="0"/>
    <m/>
    <n v="20020914"/>
    <x v="0"/>
    <s v="BP AMERICA"/>
    <m/>
    <m/>
    <d v="2002-09-16T00:00:00"/>
    <x v="6"/>
    <x v="2"/>
  </r>
  <r>
    <x v="0"/>
    <s v="T16N R099W S22 fMESAVERDE"/>
    <n v="49124269"/>
    <x v="0"/>
    <x v="1"/>
    <s v="BITTER CREEK"/>
    <s v="NE NE"/>
    <s v="22"/>
    <s v=" 16"/>
    <s v=" 99"/>
    <n v="41.349269999999997"/>
    <n v="-108.52861"/>
    <s v="4903720522"/>
    <s v="BITTER CREEK II UNIT NO 1"/>
    <x v="0"/>
    <x v="28"/>
    <m/>
    <m/>
    <n v="247"/>
    <x v="0"/>
    <n v="10925"/>
    <n v="11172"/>
    <n v="21322"/>
    <n v="11370"/>
    <x v="2"/>
    <d v="1978-06-24T00:00:00"/>
    <n v="7.3000001907348633"/>
    <x v="0"/>
    <n v="36"/>
    <n v="22"/>
    <n v="3495"/>
    <n v="352"/>
    <x v="0"/>
    <n v="5300"/>
    <n v="927"/>
    <m/>
    <x v="0"/>
    <n v="0"/>
    <n v="9662"/>
    <x v="0"/>
    <s v="CHEM LAB"/>
    <n v="1.7964"/>
    <n v="1.8103800000000001"/>
    <n v="152.0325"/>
    <n v="9.0041599999999988"/>
    <n v="164.64344"/>
    <n v="149.51300000000001"/>
    <n v="15.193529999999999"/>
    <m/>
    <x v="0"/>
    <n v="0"/>
    <n v="164.70653000000001"/>
    <n v="-1.9155914907178145E-4"/>
    <n v="10129"/>
    <n v="2.3596584305997675E-2"/>
    <n v="1.091085074510105E-2"/>
    <n v="1.0995761507412626E-2"/>
    <n v="0.97809338774748622"/>
    <n v="0.90775393058186582"/>
    <n v="9.2246069418134166E-2"/>
    <n v="0"/>
    <x v="0"/>
    <m/>
    <x v="0"/>
    <m/>
    <m/>
    <x v="0"/>
    <m/>
    <x v="0"/>
    <x v="0"/>
    <m/>
    <x v="0"/>
    <x v="0"/>
    <x v="0"/>
    <m/>
    <x v="0"/>
    <x v="0"/>
    <x v="0"/>
    <x v="0"/>
    <x v="0"/>
    <x v="0"/>
    <x v="0"/>
    <x v="0"/>
    <x v="0"/>
    <x v="0"/>
    <x v="0"/>
    <x v="0"/>
    <x v="0"/>
    <m/>
    <x v="0"/>
    <x v="0"/>
    <x v="0"/>
    <x v="0"/>
    <x v="0"/>
    <s v="PRODUCTION"/>
    <m/>
    <x v="0"/>
    <m/>
    <m/>
    <m/>
    <m/>
    <x v="6"/>
    <x v="2"/>
  </r>
  <r>
    <x v="1"/>
    <s v="T16N R099W S22 fMESAVERDE"/>
    <m/>
    <x v="0"/>
    <x v="1"/>
    <s v="BITTER CREEK"/>
    <s v="NE NE"/>
    <n v="22"/>
    <n v="16"/>
    <n v="99"/>
    <n v="41.349269999999997"/>
    <n v="-108.52861"/>
    <s v="4903720522"/>
    <s v="BITTER CREEK II UNIT NO 1"/>
    <x v="0"/>
    <x v="28"/>
    <m/>
    <m/>
    <m/>
    <x v="0"/>
    <m/>
    <m/>
    <n v="21322"/>
    <n v="11370"/>
    <x v="1"/>
    <d v="2002-10-25T00:00:00"/>
    <n v="7.6"/>
    <x v="0"/>
    <n v="13.1"/>
    <n v="1.73"/>
    <n v="2720"/>
    <n v="56.1"/>
    <x v="1"/>
    <n v="3999"/>
    <n v="1806"/>
    <m/>
    <x v="0"/>
    <n v="33"/>
    <n v="8552"/>
    <x v="0"/>
    <s v="BP AMERICA PRODUCTION COMPANY"/>
    <n v="0.65368999999999999"/>
    <n v="0.14236170000000001"/>
    <n v="118.32"/>
    <n v="1.435038"/>
    <n v="120.55108970000001"/>
    <n v="112.81179"/>
    <n v="29.600339999999996"/>
    <n v="0"/>
    <x v="1"/>
    <n v="0.68706"/>
    <n v="143.09918999999999"/>
    <n v="-8.5522762675074027E-2"/>
    <n v="8628.93"/>
    <n v="4.4776388705384572E-3"/>
    <n v="5.4225142354727297E-3"/>
    <n v="1.1809242069422787E-3"/>
    <n v="0.99339656155758493"/>
    <n v="0.7883468103488217"/>
    <n v="0.20685190461245795"/>
    <n v="4.8012850387203453E-3"/>
    <x v="0"/>
    <n v="4.08"/>
    <x v="0"/>
    <m/>
    <m/>
    <x v="0"/>
    <n v="12940"/>
    <x v="0"/>
    <x v="0"/>
    <m/>
    <x v="0"/>
    <x v="0"/>
    <x v="0"/>
    <m/>
    <x v="0"/>
    <x v="0"/>
    <x v="0"/>
    <x v="0"/>
    <x v="0"/>
    <x v="0"/>
    <x v="0"/>
    <x v="0"/>
    <x v="0"/>
    <x v="0"/>
    <x v="0"/>
    <x v="0"/>
    <x v="0"/>
    <m/>
    <x v="0"/>
    <x v="0"/>
    <x v="0"/>
    <x v="0"/>
    <x v="0"/>
    <m/>
    <n v="20021025"/>
    <x v="0"/>
    <s v="BP AMERICA"/>
    <m/>
    <m/>
    <d v="2002-10-27T00:00:00"/>
    <x v="6"/>
    <x v="2"/>
  </r>
  <r>
    <x v="1"/>
    <s v="T16N R099W S23 fMESAVERDE"/>
    <m/>
    <x v="0"/>
    <x v="1"/>
    <s v="BITTER CREEK"/>
    <s v=" C SW"/>
    <n v="23"/>
    <n v="16"/>
    <n v="99"/>
    <n v="41.342129"/>
    <n v="-108.52115999999999"/>
    <s v="4903721265"/>
    <s v="2 BITTERCK"/>
    <x v="0"/>
    <x v="28"/>
    <m/>
    <m/>
    <m/>
    <x v="0"/>
    <m/>
    <m/>
    <n v="2492"/>
    <m/>
    <x v="2"/>
    <d v="1978-08-04T00:00:00"/>
    <n v="8.4"/>
    <x v="0"/>
    <n v="14"/>
    <n v="13"/>
    <n v="3923"/>
    <n v="336"/>
    <x v="1"/>
    <n v="5300"/>
    <n v="1708"/>
    <n v="120"/>
    <x v="1"/>
    <n v="44"/>
    <n v="10618"/>
    <x v="0"/>
    <s v="AMOCO PRODUCTION COMPANY"/>
    <n v="0.6986"/>
    <n v="1.0697700000000001"/>
    <n v="170.65049999999999"/>
    <n v="8.5948799999999999"/>
    <n v="181.01374999999999"/>
    <n v="149.51300000000001"/>
    <n v="27.994119999999999"/>
    <n v="3.9996"/>
    <x v="1"/>
    <n v="0.91608000000000012"/>
    <n v="182.4228"/>
    <n v="-3.8770178728584335E-3"/>
    <n v="11458"/>
    <n v="3.8050371444102192E-2"/>
    <n v="3.8593753236977855E-3"/>
    <n v="5.9098825365476388E-3"/>
    <n v="0.99023074213975459"/>
    <n v="0.81959601541035443"/>
    <n v="0.15345735291860446"/>
    <n v="5.0217407034646991E-3"/>
    <x v="1"/>
    <n v="0"/>
    <x v="1"/>
    <n v="10258"/>
    <n v="0.7"/>
    <x v="0"/>
    <n v="0.7"/>
    <x v="0"/>
    <x v="1"/>
    <m/>
    <x v="1"/>
    <x v="1"/>
    <x v="1"/>
    <n v="0"/>
    <x v="1"/>
    <x v="3"/>
    <x v="1"/>
    <x v="1"/>
    <x v="0"/>
    <x v="0"/>
    <x v="0"/>
    <x v="0"/>
    <x v="0"/>
    <x v="0"/>
    <x v="0"/>
    <x v="0"/>
    <x v="0"/>
    <m/>
    <x v="0"/>
    <x v="0"/>
    <x v="0"/>
    <x v="0"/>
    <x v="0"/>
    <s v="PRODUCTION"/>
    <n v="19780804"/>
    <x v="1"/>
    <m/>
    <m/>
    <m/>
    <m/>
    <x v="6"/>
    <x v="2"/>
  </r>
  <r>
    <x v="0"/>
    <s v="T16N R101W S02 fMESAVERDE"/>
    <n v="49004835"/>
    <x v="0"/>
    <x v="1"/>
    <s v="JACKKNIFE SPRING"/>
    <m/>
    <s v="2"/>
    <s v=" 16"/>
    <s v=" 101"/>
    <n v="41.399059999999999"/>
    <n v="-108.74771"/>
    <s v="4903705294"/>
    <s v="UNIT NO. 2"/>
    <x v="0"/>
    <x v="28"/>
    <m/>
    <n v="3584"/>
    <n v="27"/>
    <x v="0"/>
    <n v="2634"/>
    <n v="2661"/>
    <m/>
    <m/>
    <x v="0"/>
    <m/>
    <n v="7.5999999046325684"/>
    <x v="0"/>
    <n v="1099"/>
    <n v="599"/>
    <n v="27676"/>
    <n v="-3"/>
    <x v="0"/>
    <n v="46000"/>
    <n v="549"/>
    <m/>
    <x v="0"/>
    <n v="85"/>
    <n v="75729"/>
    <x v="0"/>
    <m/>
    <n v="54.8401"/>
    <n v="49.291710000000002"/>
    <n v="1203.9059999999999"/>
    <n v="0"/>
    <n v="1308.03781"/>
    <n v="1297.6600000000001"/>
    <n v="8.9981099999999987"/>
    <m/>
    <x v="0"/>
    <n v="1.7697000000000001"/>
    <n v="1308.4278099999999"/>
    <n v="-1.4905603842785164E-4"/>
    <n v="76002"/>
    <n v="1.7992368072443996E-3"/>
    <n v="4.1925470029035322E-2"/>
    <n v="3.7683704265398875E-2"/>
    <n v="0.92039082570556574"/>
    <n v="0.99177042102154644"/>
    <n v="6.8770397046207686E-3"/>
    <n v="1.352539273832769E-3"/>
    <x v="0"/>
    <m/>
    <x v="0"/>
    <m/>
    <m/>
    <x v="0"/>
    <m/>
    <x v="0"/>
    <x v="0"/>
    <m/>
    <x v="0"/>
    <x v="0"/>
    <x v="0"/>
    <m/>
    <x v="0"/>
    <x v="0"/>
    <x v="0"/>
    <x v="0"/>
    <x v="0"/>
    <x v="0"/>
    <x v="0"/>
    <x v="0"/>
    <x v="0"/>
    <x v="0"/>
    <x v="0"/>
    <x v="0"/>
    <x v="0"/>
    <m/>
    <x v="0"/>
    <x v="0"/>
    <x v="0"/>
    <x v="0"/>
    <x v="0"/>
    <s v="DST NO. 2"/>
    <m/>
    <x v="0"/>
    <m/>
    <m/>
    <m/>
    <m/>
    <x v="0"/>
    <x v="2"/>
  </r>
  <r>
    <x v="0"/>
    <s v="T16N R101W S02 fMESAVERDE"/>
    <n v="49009354"/>
    <x v="0"/>
    <x v="1"/>
    <s v="JACKKNIFE SPRING"/>
    <m/>
    <s v="2"/>
    <s v=" 16"/>
    <s v=" 101"/>
    <n v="41.399059999999999"/>
    <n v="-108.74771"/>
    <s v="4903705294"/>
    <s v="UNIT NO. 2"/>
    <x v="0"/>
    <x v="28"/>
    <n v="3584"/>
    <m/>
    <n v="592"/>
    <x v="0"/>
    <n v="6245"/>
    <n v="6837"/>
    <m/>
    <m/>
    <x v="4"/>
    <d v="1961-10-15T00:00:00"/>
    <n v="8.1000003814697266"/>
    <x v="2"/>
    <n v="322"/>
    <n v="23"/>
    <n v="6926"/>
    <n v="-3"/>
    <x v="0"/>
    <n v="10300"/>
    <n v="990"/>
    <m/>
    <x v="0"/>
    <n v="663"/>
    <n v="18722"/>
    <x v="0"/>
    <m/>
    <n v="16.067799999999998"/>
    <n v="1.8926700000000001"/>
    <n v="301.28100000000001"/>
    <n v="0"/>
    <n v="319.24146999999999"/>
    <n v="290.56299999999999"/>
    <n v="16.226099999999999"/>
    <m/>
    <x v="0"/>
    <n v="13.803660000000001"/>
    <n v="320.59275999999994"/>
    <n v="-2.1119376498502577E-3"/>
    <n v="19218"/>
    <n v="1.3073273589878757E-2"/>
    <n v="5.0331180344458375E-2"/>
    <n v="5.9286470520261677E-3"/>
    <n v="0.9437401726035155"/>
    <n v="0.90633051101965012"/>
    <n v="5.0612808598672038E-2"/>
    <n v="4.3056680381678002E-2"/>
    <x v="0"/>
    <m/>
    <x v="0"/>
    <m/>
    <m/>
    <x v="0"/>
    <m/>
    <x v="0"/>
    <x v="0"/>
    <m/>
    <x v="0"/>
    <x v="0"/>
    <x v="0"/>
    <m/>
    <x v="0"/>
    <x v="0"/>
    <x v="0"/>
    <x v="0"/>
    <x v="0"/>
    <x v="0"/>
    <x v="0"/>
    <x v="0"/>
    <x v="0"/>
    <x v="0"/>
    <x v="0"/>
    <x v="0"/>
    <x v="0"/>
    <m/>
    <x v="0"/>
    <x v="0"/>
    <x v="0"/>
    <x v="0"/>
    <x v="0"/>
    <s v="PRODUCTION TEST"/>
    <m/>
    <x v="0"/>
    <m/>
    <m/>
    <m/>
    <m/>
    <x v="0"/>
    <x v="2"/>
  </r>
  <r>
    <x v="0"/>
    <s v="T16N R101W S11 fMESAVERDE"/>
    <n v="49004832"/>
    <x v="0"/>
    <x v="1"/>
    <s v="JACKKNIFE SPRING"/>
    <m/>
    <s v="11"/>
    <s v=" 16"/>
    <s v=" 101"/>
    <n v="41.383920000000003"/>
    <n v="-108.7542"/>
    <s v="4903705286"/>
    <s v="UNIT NO. 1"/>
    <x v="0"/>
    <x v="28"/>
    <n v="625"/>
    <m/>
    <n v="120"/>
    <x v="0"/>
    <n v="4245"/>
    <n v="4365"/>
    <m/>
    <m/>
    <x v="0"/>
    <m/>
    <n v="8.1000003814697266"/>
    <x v="0"/>
    <n v="552"/>
    <n v="1966"/>
    <n v="37055"/>
    <n v="-3"/>
    <x v="0"/>
    <n v="52500"/>
    <n v="1013"/>
    <m/>
    <x v="0"/>
    <n v="14612"/>
    <n v="107184"/>
    <x v="0"/>
    <m/>
    <n v="27.544799999999999"/>
    <n v="161.78214"/>
    <n v="1611.8924999999999"/>
    <n v="0"/>
    <n v="1801.2194399999998"/>
    <n v="1481.0250000000001"/>
    <n v="16.603069999999999"/>
    <m/>
    <x v="0"/>
    <n v="304.22184000000004"/>
    <n v="1801.8499099999999"/>
    <n v="-1.7498136692818843E-4"/>
    <n v="107692"/>
    <n v="2.3641542098698782E-3"/>
    <n v="1.5292306638662528E-2"/>
    <n v="8.9818117885736348E-2"/>
    <n v="0.89488957547560122"/>
    <n v="0.82194692897589894"/>
    <n v="9.2144578235153884E-3"/>
    <n v="0.16883861320058566"/>
    <x v="0"/>
    <m/>
    <x v="0"/>
    <m/>
    <m/>
    <x v="0"/>
    <m/>
    <x v="0"/>
    <x v="0"/>
    <m/>
    <x v="0"/>
    <x v="0"/>
    <x v="0"/>
    <m/>
    <x v="0"/>
    <x v="0"/>
    <x v="0"/>
    <x v="0"/>
    <x v="0"/>
    <x v="0"/>
    <x v="0"/>
    <x v="0"/>
    <x v="0"/>
    <x v="0"/>
    <x v="0"/>
    <x v="0"/>
    <x v="0"/>
    <m/>
    <x v="0"/>
    <x v="0"/>
    <x v="0"/>
    <x v="0"/>
    <x v="0"/>
    <s v="DST #7"/>
    <m/>
    <x v="0"/>
    <m/>
    <m/>
    <m/>
    <m/>
    <x v="0"/>
    <x v="2"/>
  </r>
  <r>
    <x v="0"/>
    <s v="T16N R101W S12 fMESAVERDE"/>
    <n v="49004836"/>
    <x v="0"/>
    <x v="1"/>
    <s v="JACKKNIFE SPRING"/>
    <m/>
    <s v="12"/>
    <s v=" 16"/>
    <s v=" 101"/>
    <n v="41.38409"/>
    <n v="-108.73483"/>
    <s v="4903705876"/>
    <s v="UNIT NO. 4"/>
    <x v="0"/>
    <x v="28"/>
    <n v="1061"/>
    <m/>
    <n v="218"/>
    <x v="0"/>
    <n v="3025"/>
    <n v="3243"/>
    <n v="7655"/>
    <m/>
    <x v="0"/>
    <m/>
    <n v="8.3000001907348633"/>
    <x v="0"/>
    <n v="874"/>
    <n v="428"/>
    <n v="25667"/>
    <n v="500"/>
    <x v="0"/>
    <n v="42000"/>
    <n v="756"/>
    <m/>
    <x v="0"/>
    <n v="530"/>
    <n v="70399"/>
    <x v="0"/>
    <m/>
    <n v="43.6126"/>
    <n v="35.220120000000001"/>
    <n v="1116.5145"/>
    <n v="12.79"/>
    <n v="1208.1372200000001"/>
    <n v="1184.82"/>
    <n v="12.390839999999999"/>
    <m/>
    <x v="0"/>
    <n v="11.034600000000001"/>
    <n v="1208.2454399999999"/>
    <n v="-4.4785952900293759E-5"/>
    <n v="70752"/>
    <n v="2.5008678649106274E-3"/>
    <n v="3.6099045106813277E-2"/>
    <n v="2.9152416974621474E-2"/>
    <n v="0.93474853791856516"/>
    <n v="0.98061201869712833"/>
    <n v="1.0255234234527713E-2"/>
    <n v="9.1327470683439955E-3"/>
    <x v="0"/>
    <m/>
    <x v="0"/>
    <m/>
    <m/>
    <x v="0"/>
    <m/>
    <x v="0"/>
    <x v="0"/>
    <m/>
    <x v="0"/>
    <x v="0"/>
    <x v="0"/>
    <m/>
    <x v="0"/>
    <x v="0"/>
    <x v="0"/>
    <x v="0"/>
    <x v="0"/>
    <x v="0"/>
    <x v="0"/>
    <x v="0"/>
    <x v="0"/>
    <x v="0"/>
    <x v="0"/>
    <x v="0"/>
    <x v="0"/>
    <m/>
    <x v="0"/>
    <x v="0"/>
    <x v="0"/>
    <x v="0"/>
    <x v="0"/>
    <s v="DST NO. 2"/>
    <m/>
    <x v="0"/>
    <m/>
    <m/>
    <m/>
    <m/>
    <x v="0"/>
    <x v="2"/>
  </r>
  <r>
    <x v="1"/>
    <s v="T17N R092W S03 fMESAVERDE"/>
    <n v="3511"/>
    <x v="0"/>
    <x v="5"/>
    <s v="BALDY BUTTE"/>
    <s v="SE NW"/>
    <n v="3"/>
    <n v="17"/>
    <n v="92"/>
    <n v="41.480640000000001"/>
    <n v="-107.75139"/>
    <s v="4900721494"/>
    <s v="MUDDY CREEK 03-01"/>
    <x v="0"/>
    <x v="28"/>
    <m/>
    <m/>
    <m/>
    <x v="0"/>
    <s v="7740"/>
    <m/>
    <n v="8080"/>
    <n v="8023"/>
    <x v="1"/>
    <d v="2001-01-01T00:00:00"/>
    <n v="7.55"/>
    <x v="1"/>
    <n v="25.4"/>
    <n v="6.02"/>
    <n v="2720"/>
    <n v="30.8"/>
    <x v="1"/>
    <n v="2899"/>
    <n v="2965"/>
    <m/>
    <x v="0"/>
    <n v="18"/>
    <n v="9502"/>
    <x v="0"/>
    <s v="BP AMERICA PRODUCTION CO"/>
    <n v="1.26746"/>
    <n v="0.49538579999999999"/>
    <n v="118.32"/>
    <n v="0.78786400000000001"/>
    <n v="120.87070979999999"/>
    <n v="81.780789999999996"/>
    <n v="48.596349999999994"/>
    <n v="0"/>
    <x v="1"/>
    <n v="0.37476000000000004"/>
    <n v="130.75190000000001"/>
    <n v="-3.9269882018368688E-2"/>
    <n v="8664.2199999999993"/>
    <n v="-4.6117464172513535E-2"/>
    <n v="1.0486080557458597E-2"/>
    <n v="4.0984768007046157E-3"/>
    <n v="0.98541544264183689"/>
    <n v="0.62546540432682041"/>
    <n v="0.37166840405378426"/>
    <n v="2.8661916193952058E-3"/>
    <x v="0"/>
    <m/>
    <x v="0"/>
    <m/>
    <m/>
    <x v="0"/>
    <n v="12050"/>
    <x v="0"/>
    <x v="0"/>
    <m/>
    <x v="0"/>
    <x v="0"/>
    <x v="0"/>
    <m/>
    <x v="0"/>
    <x v="0"/>
    <x v="0"/>
    <x v="0"/>
    <x v="0"/>
    <x v="0"/>
    <x v="0"/>
    <x v="0"/>
    <x v="0"/>
    <x v="0"/>
    <x v="0"/>
    <x v="0"/>
    <x v="0"/>
    <m/>
    <x v="0"/>
    <x v="0"/>
    <x v="0"/>
    <x v="0"/>
    <x v="0"/>
    <m/>
    <n v="200111"/>
    <x v="0"/>
    <s v="BP AMERICA"/>
    <m/>
    <m/>
    <d v="2001-01-03T00:00:00"/>
    <x v="0"/>
    <x v="2"/>
  </r>
  <r>
    <x v="1"/>
    <s v="T17N R092W S05 fMESAVERDE"/>
    <n v="3513"/>
    <x v="0"/>
    <x v="5"/>
    <s v="COAL GULCH"/>
    <s v="NW SE"/>
    <n v="5"/>
    <n v="17"/>
    <n v="92"/>
    <n v="41.476739999999999"/>
    <n v="-107.78503000000001"/>
    <s v="4900721462"/>
    <s v="MUDDY CREEK 05-01 PAD"/>
    <x v="0"/>
    <x v="28"/>
    <m/>
    <m/>
    <m/>
    <x v="0"/>
    <s v="8623"/>
    <m/>
    <n v="8790"/>
    <m/>
    <x v="1"/>
    <d v="2001-01-01T00:00:00"/>
    <n v="7.84"/>
    <x v="1"/>
    <n v="7.54"/>
    <m/>
    <n v="2250"/>
    <n v="9.1999999999999993"/>
    <x v="1"/>
    <n v="950"/>
    <n v="3585"/>
    <m/>
    <x v="0"/>
    <n v="15"/>
    <n v="6568"/>
    <x v="0"/>
    <s v="BP AMERICA PRODUCTION CO"/>
    <n v="0.37624600000000002"/>
    <n v="0"/>
    <n v="97.875"/>
    <n v="0.23533599999999996"/>
    <n v="98.486581999999999"/>
    <n v="26.799499999999998"/>
    <n v="58.758149999999993"/>
    <n v="0"/>
    <x v="1"/>
    <n v="0.31230000000000002"/>
    <n v="85.869949999999989"/>
    <n v="6.8436045433963852E-2"/>
    <n v="6816.74"/>
    <n v="1.8583849966454319E-2"/>
    <n v="3.8202767560762746E-3"/>
    <n v="0"/>
    <n v="0.99617972324392379"/>
    <n v="0.31209404454061057"/>
    <n v="0.6842690603639574"/>
    <n v="3.6368950954321047E-3"/>
    <x v="0"/>
    <m/>
    <x v="0"/>
    <m/>
    <m/>
    <x v="0"/>
    <n v="8130"/>
    <x v="0"/>
    <x v="0"/>
    <m/>
    <x v="0"/>
    <x v="0"/>
    <x v="0"/>
    <m/>
    <x v="0"/>
    <x v="0"/>
    <x v="0"/>
    <x v="0"/>
    <x v="0"/>
    <x v="0"/>
    <x v="0"/>
    <x v="0"/>
    <x v="0"/>
    <x v="0"/>
    <x v="0"/>
    <x v="0"/>
    <x v="0"/>
    <m/>
    <x v="0"/>
    <x v="0"/>
    <x v="0"/>
    <x v="0"/>
    <x v="0"/>
    <m/>
    <n v="20010101"/>
    <x v="0"/>
    <s v="BP AMERICA"/>
    <m/>
    <m/>
    <d v="2001-01-03T00:00:00"/>
    <x v="0"/>
    <x v="2"/>
  </r>
  <r>
    <x v="1"/>
    <s v="T17N R092W S08 fMESAVERDE"/>
    <m/>
    <x v="0"/>
    <x v="5"/>
    <s v="BALDY BUTTE"/>
    <s v="   SW"/>
    <n v="8"/>
    <n v="17"/>
    <n v="92"/>
    <n v="41.459378000000001"/>
    <n v="-107.791471"/>
    <s v="4900720769"/>
    <s v="1-C-8-1792"/>
    <x v="0"/>
    <x v="28"/>
    <m/>
    <m/>
    <m/>
    <x v="0"/>
    <m/>
    <m/>
    <n v="8997"/>
    <n v="8863"/>
    <x v="1"/>
    <d v="1982-05-12T00:00:00"/>
    <n v="7.3"/>
    <x v="0"/>
    <n v="144.36000000000001"/>
    <n v="53.46"/>
    <n v="3134.35"/>
    <n v="1000"/>
    <x v="1"/>
    <n v="4500"/>
    <n v="2806"/>
    <n v="0"/>
    <x v="1"/>
    <n v="30"/>
    <n v="11668"/>
    <x v="0"/>
    <s v="DEVON SFS OPERATING"/>
    <n v="7.203564000000001"/>
    <n v="4.3992234000000003"/>
    <n v="136.34422499999999"/>
    <n v="25.58"/>
    <n v="173.52701239999999"/>
    <n v="126.94499999999999"/>
    <n v="45.990339999999996"/>
    <n v="0"/>
    <x v="1"/>
    <n v="0.62460000000000004"/>
    <n v="173.55993999999998"/>
    <n v="-9.4868446573140677E-5"/>
    <n v="11668.17"/>
    <n v="7.2848286586904696E-6"/>
    <n v="4.1512637717722851E-2"/>
    <n v="2.5351807416929866E-2"/>
    <n v="0.93313555486534727"/>
    <n v="0.73141878246788983"/>
    <n v="0.26498246081440224"/>
    <n v="3.5987567177080157E-3"/>
    <x v="1"/>
    <n v="0"/>
    <x v="1"/>
    <n v="0"/>
    <n v="0.8"/>
    <x v="0"/>
    <n v="0"/>
    <x v="0"/>
    <x v="1"/>
    <m/>
    <x v="1"/>
    <x v="1"/>
    <x v="1"/>
    <n v="0"/>
    <x v="1"/>
    <x v="3"/>
    <x v="1"/>
    <x v="1"/>
    <x v="0"/>
    <x v="0"/>
    <x v="0"/>
    <x v="0"/>
    <x v="0"/>
    <x v="0"/>
    <x v="0"/>
    <x v="0"/>
    <x v="0"/>
    <m/>
    <x v="0"/>
    <x v="0"/>
    <x v="0"/>
    <x v="0"/>
    <x v="0"/>
    <m/>
    <n v="19820512"/>
    <x v="1"/>
    <m/>
    <m/>
    <m/>
    <m/>
    <x v="0"/>
    <x v="2"/>
  </r>
  <r>
    <x v="1"/>
    <s v="T17N R092W S09 fMESAVERDE"/>
    <n v="3515"/>
    <x v="0"/>
    <x v="5"/>
    <s v="BALDY BUTTE"/>
    <s v="NW SE"/>
    <n v="9"/>
    <n v="17"/>
    <n v="92"/>
    <n v="41.461930000000002"/>
    <n v="-107.7653"/>
    <s v="4900721525"/>
    <s v="MUDDY CREEK 09-02 PAD"/>
    <x v="0"/>
    <x v="28"/>
    <m/>
    <m/>
    <m/>
    <x v="0"/>
    <s v="8098"/>
    <m/>
    <n v="7996"/>
    <n v="8347"/>
    <x v="1"/>
    <d v="2001-01-01T00:00:00"/>
    <n v="8.59"/>
    <x v="1"/>
    <n v="7.75"/>
    <n v="1.32"/>
    <n v="2290"/>
    <n v="10.8"/>
    <x v="1"/>
    <n v="1849"/>
    <n v="3639"/>
    <m/>
    <x v="0"/>
    <n v="18"/>
    <n v="6892"/>
    <x v="0"/>
    <s v="BP AMERICA PRODUCTION CO"/>
    <n v="0.38672499999999999"/>
    <n v="0.10862280000000001"/>
    <n v="99.614999999999995"/>
    <n v="0.27626400000000001"/>
    <n v="100.3866118"/>
    <n v="52.160289999999996"/>
    <n v="59.643209999999996"/>
    <n v="0"/>
    <x v="1"/>
    <n v="0.37476000000000004"/>
    <n v="112.17825999999998"/>
    <n v="-5.5473174378006439E-2"/>
    <n v="7815.87"/>
    <n v="6.281466996920701E-2"/>
    <n v="3.8523563358276425E-3"/>
    <n v="1.082044687556633E-3"/>
    <n v="0.99506559897661573"/>
    <n v="0.46497681458065054"/>
    <n v="0.53168243115912128"/>
    <n v="3.3407542602283198E-3"/>
    <x v="0"/>
    <n v="8.1199999999999992"/>
    <x v="0"/>
    <m/>
    <m/>
    <x v="0"/>
    <n v="6640"/>
    <x v="0"/>
    <x v="0"/>
    <m/>
    <x v="0"/>
    <x v="0"/>
    <x v="0"/>
    <m/>
    <x v="0"/>
    <x v="0"/>
    <x v="0"/>
    <x v="0"/>
    <x v="0"/>
    <x v="0"/>
    <x v="0"/>
    <x v="0"/>
    <x v="0"/>
    <x v="0"/>
    <x v="0"/>
    <x v="0"/>
    <x v="0"/>
    <m/>
    <x v="0"/>
    <x v="0"/>
    <x v="0"/>
    <x v="0"/>
    <x v="0"/>
    <m/>
    <n v="20010101"/>
    <x v="0"/>
    <s v="BP AMERICA"/>
    <m/>
    <m/>
    <d v="2001-01-03T00:00:00"/>
    <x v="0"/>
    <x v="2"/>
  </r>
  <r>
    <x v="1"/>
    <s v="T17N R092W S15 fMESAVERDE"/>
    <n v="5231"/>
    <x v="0"/>
    <x v="5"/>
    <s v="WC"/>
    <s v="NW NW"/>
    <n v="15"/>
    <n v="17"/>
    <n v="92"/>
    <n v="41.452012000000003"/>
    <n v="-107.753507"/>
    <s v="4900722687"/>
    <s v="15-1 MUDDY CREEK"/>
    <x v="0"/>
    <x v="28"/>
    <m/>
    <m/>
    <n v="417"/>
    <x v="0"/>
    <n v="7510"/>
    <n v="7927"/>
    <n v="8052"/>
    <m/>
    <x v="1"/>
    <m/>
    <n v="7.23"/>
    <x v="1"/>
    <n v="56"/>
    <n v="0"/>
    <n v="6320"/>
    <n v="80"/>
    <x v="1"/>
    <n v="9450"/>
    <n v="2730"/>
    <n v="0"/>
    <x v="1"/>
    <n v="15"/>
    <n v="17400"/>
    <x v="0"/>
    <s v="BP AMERICA PRODUCTION COMPANY"/>
    <n v="2.7944"/>
    <n v="0"/>
    <n v="274.92"/>
    <n v="2.0463999999999998"/>
    <n v="279.76079999999996"/>
    <n v="266.58449999999999"/>
    <n v="44.744699999999995"/>
    <n v="0"/>
    <x v="1"/>
    <n v="0.31230000000000002"/>
    <n v="311.64150000000001"/>
    <n v="-5.390695978017003E-2"/>
    <n v="18651"/>
    <n v="3.4700840475992346E-2"/>
    <n v="9.9885330611007711E-3"/>
    <n v="0"/>
    <n v="0.9900114669388993"/>
    <n v="0.85542041095296995"/>
    <n v="0.14357747604218307"/>
    <n v="1.0021130048469154E-3"/>
    <x v="1"/>
    <n v="0"/>
    <x v="1"/>
    <n v="0"/>
    <n v="0"/>
    <x v="1"/>
    <n v="0"/>
    <x v="2"/>
    <x v="1"/>
    <n v="0"/>
    <x v="1"/>
    <x v="1"/>
    <x v="1"/>
    <n v="0"/>
    <x v="1"/>
    <x v="3"/>
    <x v="1"/>
    <x v="1"/>
    <x v="0"/>
    <x v="0"/>
    <x v="0"/>
    <x v="0"/>
    <x v="0"/>
    <x v="0"/>
    <x v="0"/>
    <x v="0"/>
    <x v="0"/>
    <m/>
    <x v="0"/>
    <x v="0"/>
    <x v="0"/>
    <x v="0"/>
    <x v="0"/>
    <m/>
    <m/>
    <x v="0"/>
    <s v="WYOMING ANALYTICAL LABS ROCK SPRINGS ID No BP W00840"/>
    <m/>
    <s v="7510-7927"/>
    <d v="2005-12-21T00:00:00"/>
    <x v="0"/>
    <x v="2"/>
  </r>
  <r>
    <x v="1"/>
    <s v="T17N R092W S31 fMESAVERDE"/>
    <n v="5154"/>
    <x v="0"/>
    <x v="5"/>
    <s v="BALDY BUTTE"/>
    <s v="NE SW"/>
    <n v="31"/>
    <n v="17"/>
    <n v="92"/>
    <n v="41.402168000000003"/>
    <n v="-107.808931"/>
    <s v="4900722275"/>
    <s v="31-1 BALDY BUTTE"/>
    <x v="0"/>
    <x v="28"/>
    <m/>
    <m/>
    <n v="379"/>
    <x v="0"/>
    <n v="8217"/>
    <n v="8596"/>
    <n v="8894"/>
    <m/>
    <x v="1"/>
    <d v="2004-10-26T00:00:00"/>
    <n v="8.11"/>
    <x v="1"/>
    <n v="65.5"/>
    <n v="41"/>
    <n v="1420"/>
    <n v="110"/>
    <x v="1"/>
    <n v="1170"/>
    <n v="2720"/>
    <n v="0"/>
    <x v="1"/>
    <n v="46.5"/>
    <n v="4720"/>
    <x v="0"/>
    <s v="BP AMERICA PRODUCTION COMPANY"/>
    <n v="3.2684500000000001"/>
    <n v="3.3738900000000003"/>
    <n v="61.77"/>
    <n v="2.8137999999999996"/>
    <n v="71.226140000000001"/>
    <n v="33.005699999999997"/>
    <n v="44.580799999999996"/>
    <n v="0"/>
    <x v="1"/>
    <n v="0.96813000000000005"/>
    <n v="78.554630000000003"/>
    <n v="-4.8928110063795251E-2"/>
    <n v="5573"/>
    <n v="8.2871854658505786E-2"/>
    <n v="4.5888349417783976E-2"/>
    <n v="4.7368704804163192E-2"/>
    <n v="0.90674294577805281"/>
    <n v="0.42016237617057067"/>
    <n v="0.56751333435088414"/>
    <n v="1.2324289478545058E-2"/>
    <x v="1"/>
    <n v="13.7"/>
    <x v="1"/>
    <n v="0"/>
    <n v="0"/>
    <x v="1"/>
    <n v="9300"/>
    <x v="2"/>
    <x v="1"/>
    <n v="0"/>
    <x v="1"/>
    <x v="1"/>
    <x v="1"/>
    <n v="0"/>
    <x v="1"/>
    <x v="3"/>
    <x v="1"/>
    <x v="1"/>
    <x v="0"/>
    <x v="0"/>
    <x v="0"/>
    <x v="0"/>
    <x v="0"/>
    <x v="0"/>
    <x v="0"/>
    <x v="0"/>
    <x v="0"/>
    <m/>
    <x v="0"/>
    <x v="0"/>
    <x v="0"/>
    <x v="0"/>
    <x v="0"/>
    <m/>
    <n v="20041026"/>
    <x v="0"/>
    <s v="BP AMERICA"/>
    <s v="8190"/>
    <s v="8217-8596"/>
    <d v="2004-10-28T00:00:00"/>
    <x v="6"/>
    <x v="2"/>
  </r>
  <r>
    <x v="1"/>
    <s v="T17N R093W S01 fMESAVERDE"/>
    <n v="5937"/>
    <x v="0"/>
    <x v="5"/>
    <s v="COAL GULCH"/>
    <s v="NE NW"/>
    <n v="1"/>
    <n v="17"/>
    <n v="93"/>
    <n v="41.482013000000002"/>
    <n v="-107.82549400000001"/>
    <s v="4900723258"/>
    <s v="DUCK LAKE 1-40"/>
    <x v="0"/>
    <x v="28"/>
    <m/>
    <m/>
    <n v="378"/>
    <x v="0"/>
    <n v="8932"/>
    <n v="9310"/>
    <n v="9420"/>
    <n v="9392"/>
    <x v="1"/>
    <d v="1899-12-31T00:00:00"/>
    <n v="7.29"/>
    <x v="1"/>
    <n v="49"/>
    <n v="13"/>
    <n v="2790"/>
    <n v="0"/>
    <x v="1"/>
    <n v="4260"/>
    <n v="0"/>
    <n v="0"/>
    <x v="1"/>
    <n v="38"/>
    <n v="10200"/>
    <x v="0"/>
    <s v="BP AMERICA PRODUCTION COMPANY"/>
    <n v="2.4451000000000001"/>
    <n v="1.0697700000000001"/>
    <n v="121.36499999999999"/>
    <n v="0"/>
    <n v="124.87987"/>
    <n v="120.1746"/>
    <n v="0"/>
    <n v="0"/>
    <x v="1"/>
    <n v="0.79116000000000009"/>
    <n v="120.96576"/>
    <n v="1.5921007015662608E-2"/>
    <n v="7150"/>
    <n v="-0.17579250720461095"/>
    <n v="1.9579616794924596E-2"/>
    <n v="8.5663926459885013E-3"/>
    <n v="0.97185399055908683"/>
    <n v="0.99345963684269001"/>
    <n v="0"/>
    <n v="6.5403631573099702E-3"/>
    <x v="1"/>
    <n v="5"/>
    <x v="1"/>
    <n v="0"/>
    <n v="0"/>
    <x v="1"/>
    <n v="16900"/>
    <x v="1"/>
    <x v="1"/>
    <n v="0"/>
    <x v="1"/>
    <x v="1"/>
    <x v="1"/>
    <n v="7.4"/>
    <x v="1"/>
    <x v="3"/>
    <x v="1"/>
    <x v="1"/>
    <x v="0"/>
    <x v="0"/>
    <x v="0"/>
    <x v="0"/>
    <x v="0"/>
    <x v="0"/>
    <x v="0"/>
    <x v="0"/>
    <x v="0"/>
    <m/>
    <x v="0"/>
    <x v="0"/>
    <x v="0"/>
    <x v="0"/>
    <x v="0"/>
    <m/>
    <n v="19000101"/>
    <x v="0"/>
    <s v="WYOMING ANALYTICAL LABS ROCK SPRINGS ID No D7888"/>
    <m/>
    <s v="8932-9310"/>
    <d v="2007-08-20T00:00:00"/>
    <x v="6"/>
    <x v="2"/>
  </r>
  <r>
    <x v="1"/>
    <s v="T17N R093W S01 fMESAVERDE"/>
    <n v="5917"/>
    <x v="0"/>
    <x v="5"/>
    <s v="COAL GULCH"/>
    <s v="NE NW"/>
    <n v="1"/>
    <n v="17"/>
    <n v="93"/>
    <n v="41.481991000000001"/>
    <n v="-107.825495"/>
    <s v="4900723257"/>
    <s v="DUCK LAKE 1-80"/>
    <x v="0"/>
    <x v="28"/>
    <m/>
    <m/>
    <n v="414"/>
    <x v="0"/>
    <n v="9096"/>
    <n v="9510"/>
    <n v="9607"/>
    <n v="9566"/>
    <x v="1"/>
    <d v="1899-12-31T00:00:00"/>
    <n v="7.1"/>
    <x v="1"/>
    <n v="54"/>
    <n v="12"/>
    <n v="2850"/>
    <n v="0"/>
    <x v="1"/>
    <n v="4200"/>
    <n v="0"/>
    <n v="0"/>
    <x v="1"/>
    <n v="27"/>
    <n v="9360"/>
    <x v="0"/>
    <s v="BP AMERICA PRODUCTION COMPANY"/>
    <n v="2.6945999999999999"/>
    <n v="0.98748000000000002"/>
    <n v="123.97499999999999"/>
    <n v="0"/>
    <n v="127.65707999999999"/>
    <n v="118.482"/>
    <n v="0"/>
    <n v="0"/>
    <x v="1"/>
    <n v="0.56214000000000008"/>
    <n v="119.04414"/>
    <n v="3.4912433752861037E-2"/>
    <n v="7143"/>
    <n v="-0.13433921105253591"/>
    <n v="2.1108112452517324E-2"/>
    <n v="7.7354111499338702E-3"/>
    <n v="0.97115647639754876"/>
    <n v="0.99527788600094047"/>
    <n v="0"/>
    <n v="4.7221139990595096E-3"/>
    <x v="1"/>
    <n v="0"/>
    <x v="1"/>
    <n v="0"/>
    <n v="0"/>
    <x v="1"/>
    <n v="15600"/>
    <x v="1"/>
    <x v="1"/>
    <n v="0"/>
    <x v="1"/>
    <x v="1"/>
    <x v="1"/>
    <n v="8"/>
    <x v="1"/>
    <x v="3"/>
    <x v="1"/>
    <x v="1"/>
    <x v="0"/>
    <x v="0"/>
    <x v="0"/>
    <x v="0"/>
    <x v="0"/>
    <x v="0"/>
    <x v="0"/>
    <x v="0"/>
    <x v="0"/>
    <m/>
    <x v="0"/>
    <x v="0"/>
    <x v="0"/>
    <x v="0"/>
    <x v="0"/>
    <m/>
    <n v="19000101"/>
    <x v="0"/>
    <s v="WYOMING ANALYTICAL LABS ROCK SPRINGS ID No D7868"/>
    <m/>
    <s v="9096-9510"/>
    <d v="2007-08-13T00:00:00"/>
    <x v="6"/>
    <x v="2"/>
  </r>
  <r>
    <x v="1"/>
    <s v="T17N R093W S01 fMESAVERDE"/>
    <n v="3476"/>
    <x v="0"/>
    <x v="5"/>
    <s v="COAL GULCH"/>
    <s v="SW NW"/>
    <n v="1"/>
    <n v="17"/>
    <n v="93"/>
    <n v="41.481740000000002"/>
    <n v="-107.828953"/>
    <s v="4900722057"/>
    <s v="DUCKLAKE 01-02"/>
    <x v="0"/>
    <x v="28"/>
    <m/>
    <m/>
    <m/>
    <x v="0"/>
    <s v="8579"/>
    <m/>
    <n v="8996"/>
    <n v="8985"/>
    <x v="1"/>
    <d v="2001-01-01T00:00:00"/>
    <n v="7.65"/>
    <x v="1"/>
    <n v="39.799999999999997"/>
    <n v="10.5"/>
    <n v="2720"/>
    <n v="34.200000000000003"/>
    <x v="1"/>
    <n v="2799"/>
    <n v="2534"/>
    <m/>
    <x v="0"/>
    <n v="20"/>
    <n v="8390"/>
    <x v="0"/>
    <s v="BP AMERICA PRODUCTION CO"/>
    <n v="1.9860199999999999"/>
    <n v="0.86404500000000006"/>
    <n v="118.32"/>
    <n v="0.87483600000000006"/>
    <n v="122.044901"/>
    <n v="78.959789999999998"/>
    <n v="41.532259999999994"/>
    <n v="0"/>
    <x v="1"/>
    <n v="0.41640000000000005"/>
    <n v="120.90844999999999"/>
    <n v="4.6776510606762866E-3"/>
    <n v="8157.5"/>
    <n v="-1.4050460794681975E-2"/>
    <n v="1.6272863378372523E-2"/>
    <n v="7.0797304346209445E-3"/>
    <n v="0.97664740618700652"/>
    <n v="0.65305435641594944"/>
    <n v="0.3435017155542065"/>
    <n v="3.4439280298440688E-3"/>
    <x v="0"/>
    <m/>
    <x v="0"/>
    <m/>
    <m/>
    <x v="0"/>
    <n v="11790"/>
    <x v="0"/>
    <x v="0"/>
    <m/>
    <x v="0"/>
    <x v="0"/>
    <x v="0"/>
    <m/>
    <x v="0"/>
    <x v="0"/>
    <x v="0"/>
    <x v="0"/>
    <x v="0"/>
    <x v="0"/>
    <x v="0"/>
    <x v="0"/>
    <x v="0"/>
    <x v="0"/>
    <x v="0"/>
    <x v="0"/>
    <x v="0"/>
    <m/>
    <x v="0"/>
    <x v="0"/>
    <x v="0"/>
    <x v="0"/>
    <x v="0"/>
    <m/>
    <n v="20010101"/>
    <x v="0"/>
    <s v="BP AMERICA"/>
    <m/>
    <m/>
    <d v="2001-01-03T00:00:00"/>
    <x v="6"/>
    <x v="2"/>
  </r>
  <r>
    <x v="1"/>
    <s v="T17N R093W S02 fMESAVERDE"/>
    <n v="5982"/>
    <x v="0"/>
    <x v="5"/>
    <s v="COAL GULCH"/>
    <s v="NW NE"/>
    <n v="2"/>
    <n v="17"/>
    <n v="93"/>
    <n v="41.482702000000003"/>
    <n v="-107.84187900000001"/>
    <s v="4900723189"/>
    <s v="COAL GULCH H-20"/>
    <x v="0"/>
    <x v="28"/>
    <m/>
    <m/>
    <n v="356"/>
    <x v="0"/>
    <n v="8634"/>
    <n v="8990"/>
    <n v="9163"/>
    <n v="9157"/>
    <x v="1"/>
    <m/>
    <n v="7.76"/>
    <x v="1"/>
    <n v="21"/>
    <n v="0"/>
    <n v="2520"/>
    <n v="111"/>
    <x v="1"/>
    <n v="2850"/>
    <n v="3180"/>
    <n v="0"/>
    <x v="1"/>
    <n v="86"/>
    <n v="10300"/>
    <x v="0"/>
    <s v="BP AMERICA PRODUCTION COMPANY"/>
    <n v="1.0479000000000001"/>
    <n v="0"/>
    <n v="109.62"/>
    <n v="2.8393799999999998"/>
    <n v="113.50727999999999"/>
    <n v="80.398499999999999"/>
    <n v="52.120199999999997"/>
    <n v="0"/>
    <x v="1"/>
    <n v="1.7905200000000001"/>
    <n v="134.30921999999998"/>
    <n v="-8.3940899819019282E-2"/>
    <n v="8768"/>
    <n v="-8.03440318858821E-2"/>
    <n v="9.2320069690684167E-3"/>
    <n v="0"/>
    <n v="0.99076799303093155"/>
    <n v="0.59860745226574918"/>
    <n v="0.38806122170912766"/>
    <n v="1.3331326025123222E-2"/>
    <x v="1"/>
    <n v="8.4"/>
    <x v="1"/>
    <n v="0"/>
    <n v="0"/>
    <x v="1"/>
    <n v="17000"/>
    <x v="1"/>
    <x v="1"/>
    <n v="0"/>
    <x v="1"/>
    <x v="1"/>
    <x v="1"/>
    <n v="1.8"/>
    <x v="1"/>
    <x v="3"/>
    <x v="1"/>
    <x v="1"/>
    <x v="0"/>
    <x v="0"/>
    <x v="0"/>
    <x v="0"/>
    <x v="0"/>
    <x v="0"/>
    <x v="0"/>
    <x v="0"/>
    <x v="0"/>
    <m/>
    <x v="0"/>
    <x v="0"/>
    <x v="0"/>
    <x v="0"/>
    <x v="0"/>
    <m/>
    <m/>
    <x v="0"/>
    <s v="WYOMING ANALYTICAL LABS ROCK SPRINGS ID No D7077"/>
    <m/>
    <s v="8634-8990"/>
    <d v="2007-05-14T00:00:00"/>
    <x v="6"/>
    <x v="2"/>
  </r>
  <r>
    <x v="1"/>
    <s v="T17N R093W S02 fMESAVERDE"/>
    <n v="5984"/>
    <x v="0"/>
    <x v="5"/>
    <s v="COAL GULCH"/>
    <s v="SW NW"/>
    <n v="2"/>
    <n v="17"/>
    <n v="93"/>
    <n v="41.478681999999999"/>
    <n v="-107.84915100000001"/>
    <s v="4900723192"/>
    <s v="COAL GULCH H-50"/>
    <x v="0"/>
    <x v="28"/>
    <m/>
    <m/>
    <n v="331"/>
    <x v="0"/>
    <n v="8664"/>
    <n v="8995"/>
    <n v="9213"/>
    <n v="9200"/>
    <x v="1"/>
    <m/>
    <n v="7.82"/>
    <x v="1"/>
    <n v="12"/>
    <n v="0"/>
    <n v="1870"/>
    <n v="84"/>
    <x v="1"/>
    <n v="2060"/>
    <n v="2400"/>
    <n v="0"/>
    <x v="1"/>
    <n v="225"/>
    <n v="7330"/>
    <x v="0"/>
    <s v="BP AMERICA PRODUCTION COMPANY"/>
    <n v="0.5988"/>
    <n v="0"/>
    <n v="81.344999999999999"/>
    <n v="2.14872"/>
    <n v="84.092519999999993"/>
    <n v="58.1126"/>
    <n v="39.335999999999999"/>
    <n v="0"/>
    <x v="1"/>
    <n v="4.6845000000000008"/>
    <n v="102.1331"/>
    <n v="-9.6874855350192982E-2"/>
    <n v="6651"/>
    <n v="-4.8565910879050142E-2"/>
    <n v="7.1207284548019259E-3"/>
    <n v="0"/>
    <n v="0.99287927154519806"/>
    <n v="0.56898889782058903"/>
    <n v="0.38514448303243509"/>
    <n v="4.5866619146975866E-2"/>
    <x v="1"/>
    <n v="5.4"/>
    <x v="1"/>
    <n v="0"/>
    <n v="0"/>
    <x v="1"/>
    <n v="12200"/>
    <x v="1"/>
    <x v="1"/>
    <n v="0"/>
    <x v="1"/>
    <x v="1"/>
    <x v="1"/>
    <n v="1.1000000000000001"/>
    <x v="1"/>
    <x v="3"/>
    <x v="1"/>
    <x v="1"/>
    <x v="0"/>
    <x v="0"/>
    <x v="0"/>
    <x v="0"/>
    <x v="0"/>
    <x v="0"/>
    <x v="0"/>
    <x v="0"/>
    <x v="0"/>
    <m/>
    <x v="0"/>
    <x v="0"/>
    <x v="0"/>
    <x v="0"/>
    <x v="0"/>
    <m/>
    <m/>
    <x v="0"/>
    <s v="WYOMING ANALYTICAL LABS ROCK SPRINGS ID No D7079"/>
    <m/>
    <s v="8664-8995"/>
    <d v="2007-05-14T00:00:00"/>
    <x v="6"/>
    <x v="2"/>
  </r>
  <r>
    <x v="1"/>
    <s v="T17N R093W S02 fMESAVERDE"/>
    <n v="4067"/>
    <x v="0"/>
    <x v="5"/>
    <s v="COAL GULCH"/>
    <s v="NE SW"/>
    <n v="2"/>
    <n v="17"/>
    <n v="93"/>
    <n v="41.474690000000002"/>
    <n v="-107.84719"/>
    <s v="4900722203"/>
    <s v="COAL GULCH H3"/>
    <x v="0"/>
    <x v="28"/>
    <m/>
    <m/>
    <m/>
    <x v="0"/>
    <s v="8635"/>
    <m/>
    <n v="10034"/>
    <n v="9151"/>
    <x v="1"/>
    <d v="2003-06-16T00:00:00"/>
    <n v="8.16"/>
    <x v="1"/>
    <n v="10"/>
    <m/>
    <n v="2102"/>
    <n v="5.4"/>
    <x v="1"/>
    <n v="1799"/>
    <n v="2605"/>
    <m/>
    <x v="0"/>
    <n v="58"/>
    <n v="6692"/>
    <x v="0"/>
    <s v="BP AMERICA PRODUCTION CO"/>
    <n v="0.499"/>
    <n v="0"/>
    <n v="91.436999999999998"/>
    <n v="0.138132"/>
    <n v="92.074131999999992"/>
    <n v="50.749789999999997"/>
    <n v="42.695949999999996"/>
    <n v="0"/>
    <x v="1"/>
    <n v="1.2075600000000002"/>
    <n v="94.653300000000002"/>
    <n v="-1.381247507329298E-2"/>
    <n v="6579.4"/>
    <n v="-8.4844100848441278E-3"/>
    <n v="5.4195460675100365E-3"/>
    <n v="0"/>
    <n v="0.99458045393249006"/>
    <n v="0.5361650359786716"/>
    <n v="0.45107724717468906"/>
    <n v="1.2757716846639263E-2"/>
    <x v="0"/>
    <n v="0.4"/>
    <x v="0"/>
    <m/>
    <m/>
    <x v="0"/>
    <n v="9150"/>
    <x v="0"/>
    <x v="0"/>
    <m/>
    <x v="0"/>
    <x v="0"/>
    <x v="0"/>
    <n v="1.1000000000000001"/>
    <x v="0"/>
    <x v="0"/>
    <x v="0"/>
    <x v="0"/>
    <x v="0"/>
    <x v="0"/>
    <x v="0"/>
    <x v="0"/>
    <x v="0"/>
    <x v="0"/>
    <x v="0"/>
    <x v="0"/>
    <x v="0"/>
    <m/>
    <x v="0"/>
    <x v="0"/>
    <x v="0"/>
    <x v="0"/>
    <x v="0"/>
    <m/>
    <n v="20030616"/>
    <x v="0"/>
    <s v="BP AMERICA"/>
    <m/>
    <m/>
    <d v="2003-06-18T00:00:00"/>
    <x v="6"/>
    <x v="2"/>
  </r>
  <r>
    <x v="1"/>
    <s v="T17N R093W S05 fMESAVERDE"/>
    <n v="3275"/>
    <x v="0"/>
    <x v="5"/>
    <s v="WILD ROSE"/>
    <s v="C NW"/>
    <n v="5"/>
    <n v="17"/>
    <n v="93"/>
    <n v="41.481929999999998"/>
    <n v="-107.90515000000001"/>
    <s v="4900721762"/>
    <s v="CHAMPLIN 226 D4"/>
    <x v="0"/>
    <x v="28"/>
    <m/>
    <m/>
    <m/>
    <x v="0"/>
    <s v="9074"/>
    <m/>
    <n v="9429"/>
    <n v="9396"/>
    <x v="1"/>
    <d v="2002-11-14T00:00:00"/>
    <n v="6.71"/>
    <x v="1"/>
    <n v="4.84"/>
    <m/>
    <n v="445"/>
    <n v="2.96"/>
    <x v="1"/>
    <n v="300"/>
    <n v="467"/>
    <m/>
    <x v="0"/>
    <n v="3"/>
    <n v="1226"/>
    <x v="0"/>
    <s v="BP AMERICA PRODUCTION COMPANY"/>
    <n v="0.24151599999999998"/>
    <n v="0"/>
    <n v="19.357500000000002"/>
    <n v="7.5716800000000001E-2"/>
    <n v="19.674732799999997"/>
    <n v="8.4629999999999992"/>
    <n v="7.6541299999999994"/>
    <n v="0"/>
    <x v="1"/>
    <n v="6.2460000000000002E-2"/>
    <n v="16.179590000000001"/>
    <n v="9.7481768641855274E-2"/>
    <n v="1222.8"/>
    <n v="-1.3067624959163856E-3"/>
    <n v="1.2275439898223167E-2"/>
    <n v="0"/>
    <n v="0.98772456010177678"/>
    <n v="0.52306640650350222"/>
    <n v="0.47307317428933604"/>
    <n v="3.860419207161615E-3"/>
    <x v="0"/>
    <n v="0.26"/>
    <x v="0"/>
    <m/>
    <m/>
    <x v="0"/>
    <n v="1808"/>
    <x v="0"/>
    <x v="0"/>
    <m/>
    <x v="0"/>
    <x v="0"/>
    <x v="0"/>
    <m/>
    <x v="0"/>
    <x v="0"/>
    <x v="0"/>
    <x v="0"/>
    <x v="0"/>
    <x v="0"/>
    <x v="0"/>
    <x v="0"/>
    <x v="0"/>
    <x v="0"/>
    <x v="0"/>
    <x v="0"/>
    <x v="0"/>
    <m/>
    <x v="0"/>
    <x v="0"/>
    <x v="0"/>
    <x v="0"/>
    <x v="0"/>
    <m/>
    <n v="20021114"/>
    <x v="0"/>
    <s v="BP AMERICA"/>
    <m/>
    <m/>
    <d v="2002-11-16T00:00:00"/>
    <x v="6"/>
    <x v="2"/>
  </r>
  <r>
    <x v="1"/>
    <s v="T17N R093W S05 fMESAVERDE"/>
    <m/>
    <x v="0"/>
    <x v="5"/>
    <s v="WILD ROSE"/>
    <s v="C SW"/>
    <n v="5"/>
    <n v="17"/>
    <n v="93"/>
    <n v="41.474477999999998"/>
    <n v="-107.90541899999999"/>
    <s v="4900720430"/>
    <s v="CHAMPLIN 226 D1"/>
    <x v="0"/>
    <x v="28"/>
    <m/>
    <m/>
    <m/>
    <x v="0"/>
    <n v="9095"/>
    <m/>
    <n v="9250"/>
    <n v="9240"/>
    <x v="1"/>
    <d v="2002-11-14T00:00:00"/>
    <n v="7.41"/>
    <x v="0"/>
    <n v="20.2"/>
    <n v="4.1100000000000003"/>
    <n v="2270"/>
    <n v="15.4"/>
    <x v="1"/>
    <n v="2349"/>
    <n v="1806"/>
    <m/>
    <x v="0"/>
    <n v="10"/>
    <n v="6192"/>
    <x v="0"/>
    <s v="BP AMERICA PRODUCTION COMPANY"/>
    <n v="1.0079799999999999"/>
    <n v="0.33821190000000001"/>
    <n v="98.745000000000005"/>
    <n v="0.393932"/>
    <n v="100.48512389999999"/>
    <n v="66.265289999999993"/>
    <n v="29.600339999999996"/>
    <n v="0"/>
    <x v="1"/>
    <n v="0.20820000000000002"/>
    <n v="96.073829999999987"/>
    <n v="2.2442599599122127E-2"/>
    <n v="6474.71"/>
    <n v="2.2319134171383103E-2"/>
    <n v="1.0031136559110119E-2"/>
    <n v="3.365790744673601E-3"/>
    <n v="0.98660307269621639"/>
    <n v="0.68973298972259145"/>
    <n v="0.30809992689996851"/>
    <n v="2.1670833774400382E-3"/>
    <x v="0"/>
    <m/>
    <x v="0"/>
    <m/>
    <m/>
    <x v="0"/>
    <n v="9440"/>
    <x v="0"/>
    <x v="0"/>
    <m/>
    <x v="0"/>
    <x v="0"/>
    <x v="0"/>
    <m/>
    <x v="0"/>
    <x v="0"/>
    <x v="0"/>
    <x v="0"/>
    <x v="0"/>
    <x v="0"/>
    <x v="0"/>
    <x v="0"/>
    <x v="0"/>
    <x v="0"/>
    <x v="0"/>
    <x v="0"/>
    <x v="0"/>
    <m/>
    <x v="0"/>
    <x v="0"/>
    <x v="0"/>
    <x v="0"/>
    <x v="0"/>
    <m/>
    <n v="20021114"/>
    <x v="0"/>
    <s v="BP AMERICA"/>
    <m/>
    <m/>
    <d v="2002-11-16T00:00:00"/>
    <x v="6"/>
    <x v="2"/>
  </r>
  <r>
    <x v="1"/>
    <s v="T17N R093W S06 fMESAVERDE"/>
    <n v="3776"/>
    <x v="0"/>
    <x v="5"/>
    <s v="WAMSUTTER"/>
    <s v="SE SW"/>
    <n v="6"/>
    <n v="17"/>
    <n v="93"/>
    <n v="41.474739999999997"/>
    <n v="-107.92413000000001"/>
    <s v="4900720426"/>
    <s v="1-6 FED."/>
    <x v="0"/>
    <x v="28"/>
    <m/>
    <m/>
    <m/>
    <x v="0"/>
    <s v="9292"/>
    <m/>
    <n v="10120"/>
    <n v="10075"/>
    <x v="3"/>
    <d v="2003-03-05T00:00:00"/>
    <n v="7.2"/>
    <x v="1"/>
    <n v="200"/>
    <n v="220"/>
    <n v="2223"/>
    <m/>
    <x v="1"/>
    <n v="2600"/>
    <n v="2900"/>
    <m/>
    <x v="0"/>
    <n v="188"/>
    <n v="8338"/>
    <x v="0"/>
    <s v="ANADARKO PETROLEUM"/>
    <n v="9.98"/>
    <n v="18.1038"/>
    <n v="96.700499999999991"/>
    <n v="0"/>
    <n v="124.78429999999999"/>
    <n v="73.346000000000004"/>
    <n v="47.530999999999992"/>
    <n v="0"/>
    <x v="1"/>
    <n v="3.9141600000000003"/>
    <n v="124.79115999999999"/>
    <n v="-2.7486676775045101E-5"/>
    <n v="8331"/>
    <n v="-4.1994120823084767E-4"/>
    <n v="7.9978010054149451E-2"/>
    <n v="0.14508075134452011"/>
    <n v="0.77494123860133046"/>
    <n v="0.58774996562256498"/>
    <n v="0.38088435110307489"/>
    <n v="3.1365683274360144E-2"/>
    <x v="0"/>
    <n v="7"/>
    <x v="0"/>
    <m/>
    <m/>
    <x v="0"/>
    <m/>
    <x v="0"/>
    <x v="0"/>
    <m/>
    <x v="0"/>
    <x v="0"/>
    <x v="0"/>
    <m/>
    <x v="0"/>
    <x v="0"/>
    <x v="0"/>
    <x v="0"/>
    <x v="0"/>
    <x v="0"/>
    <x v="0"/>
    <x v="0"/>
    <x v="0"/>
    <x v="0"/>
    <x v="0"/>
    <x v="0"/>
    <x v="0"/>
    <m/>
    <x v="0"/>
    <x v="0"/>
    <x v="0"/>
    <x v="0"/>
    <x v="0"/>
    <s v="WELLHEAD"/>
    <n v="20030305"/>
    <x v="0"/>
    <s v="CHAMPION TECHNOLOGIES VERNAL UT"/>
    <m/>
    <m/>
    <d v="2003-03-18T00:00:00"/>
    <x v="6"/>
    <x v="2"/>
  </r>
  <r>
    <x v="1"/>
    <s v="T17N R093W S09 fMESAVERDE"/>
    <n v="3271"/>
    <x v="0"/>
    <x v="5"/>
    <s v="WILD ROSE"/>
    <s v="C NW"/>
    <n v="9"/>
    <n v="17"/>
    <n v="93"/>
    <n v="41.466940000000001"/>
    <n v="-107.88611"/>
    <s v="4900721769"/>
    <s v="CHAMPLIN 226 B4"/>
    <x v="0"/>
    <x v="28"/>
    <m/>
    <m/>
    <m/>
    <x v="0"/>
    <s v="9116"/>
    <m/>
    <n v="9321"/>
    <n v="9286"/>
    <x v="1"/>
    <d v="2002-11-14T00:00:00"/>
    <n v="6.82"/>
    <x v="1"/>
    <n v="4.1399999999999997"/>
    <m/>
    <n v="490"/>
    <n v="3.2"/>
    <x v="1"/>
    <n v="390"/>
    <n v="620"/>
    <m/>
    <x v="0"/>
    <n v="11"/>
    <n v="1468"/>
    <x v="0"/>
    <s v="BP AMERICA PRODUCTION COMPANY"/>
    <n v="0.20658599999999999"/>
    <n v="0"/>
    <n v="21.315000000000001"/>
    <n v="8.1855999999999998E-2"/>
    <n v="21.603441999999998"/>
    <n v="11.001899999999999"/>
    <n v="10.161799999999999"/>
    <n v="0"/>
    <x v="1"/>
    <n v="0.22902000000000003"/>
    <n v="21.392719999999997"/>
    <n v="4.9009490661050285E-3"/>
    <n v="1518.34"/>
    <n v="1.6856754421800572E-2"/>
    <n v="9.5626428418212252E-3"/>
    <n v="0"/>
    <n v="0.99043735715817871"/>
    <n v="0.51428242878885899"/>
    <n v="0.47501206017748099"/>
    <n v="1.0705511033660051E-2"/>
    <x v="0"/>
    <m/>
    <x v="0"/>
    <m/>
    <m/>
    <x v="0"/>
    <n v="2260"/>
    <x v="0"/>
    <x v="0"/>
    <m/>
    <x v="0"/>
    <x v="0"/>
    <x v="0"/>
    <m/>
    <x v="0"/>
    <x v="0"/>
    <x v="0"/>
    <x v="0"/>
    <x v="0"/>
    <x v="0"/>
    <x v="0"/>
    <x v="0"/>
    <x v="0"/>
    <x v="0"/>
    <x v="0"/>
    <x v="0"/>
    <x v="0"/>
    <m/>
    <x v="0"/>
    <x v="0"/>
    <x v="0"/>
    <x v="0"/>
    <x v="0"/>
    <m/>
    <n v="20021114"/>
    <x v="0"/>
    <s v="BP AMERICA"/>
    <m/>
    <m/>
    <d v="2002-11-16T00:00:00"/>
    <x v="6"/>
    <x v="2"/>
  </r>
  <r>
    <x v="1"/>
    <s v="T17N R093W S10 fMESAVERDE"/>
    <n v="3444"/>
    <x v="0"/>
    <x v="5"/>
    <s v="COAL GULCH"/>
    <s v="SE NW"/>
    <n v="10"/>
    <n v="17"/>
    <n v="93"/>
    <n v="41.466889999999999"/>
    <n v="-107.86636"/>
    <s v="4900720628"/>
    <s v="COAL GULCH F1"/>
    <x v="0"/>
    <x v="28"/>
    <m/>
    <m/>
    <m/>
    <x v="0"/>
    <s v="9110"/>
    <m/>
    <n v="9385"/>
    <n v="9302"/>
    <x v="1"/>
    <d v="2002-10-25T00:00:00"/>
    <n v="7.77"/>
    <x v="1"/>
    <n v="7.58"/>
    <n v="1.84"/>
    <n v="2120"/>
    <n v="61.6"/>
    <x v="1"/>
    <n v="1375"/>
    <n v="2399"/>
    <m/>
    <x v="0"/>
    <n v="13"/>
    <n v="5806"/>
    <x v="0"/>
    <s v="BP AMERICA PRODUCTION CO"/>
    <n v="0.37824200000000002"/>
    <n v="0.15141360000000001"/>
    <n v="92.22"/>
    <n v="1.575728"/>
    <n v="94.325383599999995"/>
    <n v="38.78875"/>
    <n v="39.319609999999997"/>
    <n v="0"/>
    <x v="1"/>
    <n v="0.27066000000000001"/>
    <n v="78.379020000000011"/>
    <n v="9.2333277366414432E-2"/>
    <n v="5978.02"/>
    <n v="1.4597734898616977E-2"/>
    <n v="4.0099704402368321E-3"/>
    <n v="1.6052264429911103E-3"/>
    <n v="0.99438480311677213"/>
    <n v="0.49488689702933253"/>
    <n v="0.50165988296357866"/>
    <n v="3.4532200070886312E-3"/>
    <x v="0"/>
    <m/>
    <x v="0"/>
    <m/>
    <m/>
    <x v="0"/>
    <n v="7630"/>
    <x v="0"/>
    <x v="0"/>
    <m/>
    <x v="0"/>
    <x v="0"/>
    <x v="0"/>
    <m/>
    <x v="0"/>
    <x v="0"/>
    <x v="0"/>
    <x v="0"/>
    <x v="0"/>
    <x v="0"/>
    <x v="0"/>
    <x v="0"/>
    <x v="0"/>
    <x v="0"/>
    <x v="0"/>
    <x v="0"/>
    <x v="0"/>
    <m/>
    <x v="0"/>
    <x v="0"/>
    <x v="0"/>
    <x v="0"/>
    <x v="0"/>
    <m/>
    <n v="20021025"/>
    <x v="0"/>
    <s v="BP AMERICA"/>
    <m/>
    <m/>
    <d v="2002-10-27T00:00:00"/>
    <x v="6"/>
    <x v="2"/>
  </r>
  <r>
    <x v="1"/>
    <s v="T17N R093W S11 fMESAVERDE"/>
    <m/>
    <x v="0"/>
    <x v="5"/>
    <s v="COAL GULCH"/>
    <s v="C NE"/>
    <n v="11"/>
    <n v="17"/>
    <n v="93"/>
    <n v="41.467289999999998"/>
    <n v="-107.83799"/>
    <s v="4900721899"/>
    <s v="COAL GULCH A2"/>
    <x v="0"/>
    <x v="28"/>
    <m/>
    <m/>
    <m/>
    <x v="0"/>
    <n v="8570"/>
    <m/>
    <n v="9016"/>
    <n v="9008"/>
    <x v="1"/>
    <d v="2002-11-22T00:00:00"/>
    <n v="6.77"/>
    <x v="0"/>
    <n v="11.6"/>
    <n v="1.82"/>
    <n v="2150"/>
    <n v="6.35"/>
    <x v="1"/>
    <n v="1699"/>
    <n v="2237"/>
    <m/>
    <x v="0"/>
    <n v="16"/>
    <n v="6502"/>
    <x v="0"/>
    <s v="BP AMERICA PRODUCTION CO"/>
    <n v="0.57884000000000002"/>
    <n v="0.14976780000000001"/>
    <n v="93.525000000000006"/>
    <n v="0.16243299999999999"/>
    <n v="94.41604079999999"/>
    <n v="47.928789999999999"/>
    <n v="36.664429999999996"/>
    <n v="0"/>
    <x v="1"/>
    <n v="0.33312000000000003"/>
    <n v="84.926339999999996"/>
    <n v="5.2913877677261183E-2"/>
    <n v="6121.77"/>
    <n v="-3.0120162201941223E-2"/>
    <n v="6.1307379031720647E-3"/>
    <n v="1.5862537629305043E-3"/>
    <n v="0.99228300833389738"/>
    <n v="0.56435718294230042"/>
    <n v="0.43172035907823175"/>
    <n v="3.9224579794678548E-3"/>
    <x v="0"/>
    <m/>
    <x v="0"/>
    <m/>
    <m/>
    <x v="0"/>
    <n v="7760"/>
    <x v="0"/>
    <x v="0"/>
    <m/>
    <x v="0"/>
    <x v="0"/>
    <x v="0"/>
    <m/>
    <x v="0"/>
    <x v="0"/>
    <x v="0"/>
    <x v="0"/>
    <x v="0"/>
    <x v="0"/>
    <x v="0"/>
    <x v="0"/>
    <x v="0"/>
    <x v="0"/>
    <x v="0"/>
    <x v="0"/>
    <x v="0"/>
    <m/>
    <x v="0"/>
    <x v="0"/>
    <x v="0"/>
    <x v="0"/>
    <x v="0"/>
    <m/>
    <n v="20021122"/>
    <x v="0"/>
    <s v="BP AMERICA"/>
    <m/>
    <m/>
    <d v="2002-11-24T00:00:00"/>
    <x v="6"/>
    <x v="2"/>
  </r>
  <r>
    <x v="1"/>
    <s v="T17N R093W S13 fMESAVERDE"/>
    <n v="5985"/>
    <x v="0"/>
    <x v="5"/>
    <s v="COAL GULCH"/>
    <s v="NW NE"/>
    <n v="13"/>
    <n v="17"/>
    <n v="93"/>
    <n v="41.453763000000002"/>
    <n v="-107.821821"/>
    <s v="4900723130"/>
    <s v="COAL GULCH 13-20"/>
    <x v="0"/>
    <x v="28"/>
    <m/>
    <m/>
    <n v="295"/>
    <x v="0"/>
    <n v="8562"/>
    <n v="8857"/>
    <n v="8989"/>
    <n v="8982"/>
    <x v="1"/>
    <m/>
    <n v="7.56"/>
    <x v="1"/>
    <n v="21"/>
    <n v="0"/>
    <n v="1600"/>
    <n v="57"/>
    <x v="1"/>
    <n v="1190"/>
    <n v="3220"/>
    <n v="0"/>
    <x v="1"/>
    <n v="48"/>
    <n v="6340"/>
    <x v="0"/>
    <s v="BP AMERICA PRODUCTION COMPANY"/>
    <n v="1.0479000000000001"/>
    <n v="0"/>
    <n v="69.599999999999994"/>
    <n v="1.4580599999999999"/>
    <n v="72.105959999999996"/>
    <n v="33.569899999999997"/>
    <n v="52.775799999999997"/>
    <n v="0"/>
    <x v="1"/>
    <n v="0.99936000000000003"/>
    <n v="87.345059999999989"/>
    <n v="-9.5572295492371243E-2"/>
    <n v="6136"/>
    <n v="-1.635139467778134E-2"/>
    <n v="1.4532779259855914E-2"/>
    <n v="0"/>
    <n v="0.98546722074014415"/>
    <n v="0.38433656122052012"/>
    <n v="0.60422192165189426"/>
    <n v="1.1441517127585694E-2"/>
    <x v="1"/>
    <n v="0"/>
    <x v="1"/>
    <n v="0"/>
    <n v="0"/>
    <x v="1"/>
    <n v="10600"/>
    <x v="1"/>
    <x v="1"/>
    <n v="0"/>
    <x v="1"/>
    <x v="1"/>
    <x v="1"/>
    <n v="1.8"/>
    <x v="1"/>
    <x v="3"/>
    <x v="1"/>
    <x v="1"/>
    <x v="0"/>
    <x v="0"/>
    <x v="0"/>
    <x v="0"/>
    <x v="0"/>
    <x v="0"/>
    <x v="0"/>
    <x v="0"/>
    <x v="0"/>
    <m/>
    <x v="0"/>
    <x v="0"/>
    <x v="0"/>
    <x v="0"/>
    <x v="0"/>
    <m/>
    <m/>
    <x v="0"/>
    <s v="WYOMING ANALYTICAL LABS ROCK SPRINGS ID No D7080"/>
    <m/>
    <s v="8562-8857"/>
    <d v="2007-05-14T00:00:00"/>
    <x v="6"/>
    <x v="2"/>
  </r>
  <r>
    <x v="1"/>
    <s v="T17N R093W S13 fMESAVERDE"/>
    <n v="4256"/>
    <x v="0"/>
    <x v="5"/>
    <s v="COAL GULCH"/>
    <s v="NE NE"/>
    <n v="13"/>
    <n v="17"/>
    <n v="93"/>
    <n v="41.453141000000002"/>
    <n v="-107.818517"/>
    <s v="4900722346"/>
    <s v="COAL GULCH13-02"/>
    <x v="0"/>
    <x v="28"/>
    <m/>
    <m/>
    <m/>
    <x v="0"/>
    <s v="8576"/>
    <m/>
    <n v="8902"/>
    <n v="8895"/>
    <x v="1"/>
    <d v="2003-10-09T00:00:00"/>
    <n v="8.34"/>
    <x v="1"/>
    <n v="24"/>
    <n v="4.9000000000000004"/>
    <n v="2694"/>
    <n v="30"/>
    <x v="1"/>
    <n v="2449"/>
    <n v="2644"/>
    <n v="52.9"/>
    <x v="0"/>
    <n v="99"/>
    <n v="7530"/>
    <x v="0"/>
    <s v="BP AMERICAN PRODUCTION COMPANY"/>
    <n v="1.1976"/>
    <n v="0.40322100000000005"/>
    <n v="117.18899999999999"/>
    <n v="0.76739999999999997"/>
    <n v="119.55722099999998"/>
    <n v="69.086289999999991"/>
    <n v="43.335159999999995"/>
    <n v="1.7631569999999999"/>
    <x v="1"/>
    <n v="2.0611800000000002"/>
    <n v="116.24578700000001"/>
    <n v="1.4043222044054575E-2"/>
    <n v="7997.8"/>
    <n v="3.0126611625600489E-2"/>
    <n v="1.0016960832503795E-2"/>
    <n v="3.3726193752864173E-3"/>
    <n v="0.98661041979220987"/>
    <n v="0.59431220505221394"/>
    <n v="0.37278908008941425"/>
    <n v="1.7731223239944173E-2"/>
    <x v="0"/>
    <n v="0.4"/>
    <x v="0"/>
    <m/>
    <m/>
    <x v="0"/>
    <n v="10750"/>
    <x v="0"/>
    <x v="0"/>
    <m/>
    <x v="0"/>
    <x v="0"/>
    <x v="0"/>
    <m/>
    <x v="0"/>
    <x v="0"/>
    <x v="0"/>
    <x v="0"/>
    <x v="0"/>
    <x v="0"/>
    <x v="0"/>
    <x v="0"/>
    <x v="0"/>
    <x v="0"/>
    <x v="0"/>
    <x v="0"/>
    <x v="0"/>
    <m/>
    <x v="0"/>
    <x v="0"/>
    <x v="0"/>
    <x v="0"/>
    <x v="0"/>
    <m/>
    <n v="2003109"/>
    <x v="0"/>
    <s v="BP AMERICA"/>
    <m/>
    <m/>
    <d v="2003-10-10T00:00:00"/>
    <x v="6"/>
    <x v="2"/>
  </r>
  <r>
    <x v="1"/>
    <s v="T17N R093W S13 fMESAVERDE"/>
    <m/>
    <x v="0"/>
    <x v="5"/>
    <s v="WILD ROSE"/>
    <s v="NW NW"/>
    <n v="13"/>
    <n v="17"/>
    <n v="93"/>
    <n v="41.452730000000003"/>
    <n v="-107.81854"/>
    <s v="4900721930"/>
    <s v="COAL GULCH 13-01"/>
    <x v="0"/>
    <x v="28"/>
    <m/>
    <m/>
    <m/>
    <x v="0"/>
    <m/>
    <m/>
    <n v="8902"/>
    <m/>
    <x v="1"/>
    <d v="2002-10-27T00:00:00"/>
    <n v="7.51"/>
    <x v="0"/>
    <n v="20.3"/>
    <n v="4.38"/>
    <n v="2230"/>
    <n v="173"/>
    <x v="1"/>
    <n v="1899"/>
    <n v="2588"/>
    <m/>
    <x v="0"/>
    <n v="19"/>
    <n v="6694"/>
    <x v="0"/>
    <s v="BP AMERICA PRODUCTION CO"/>
    <n v="1.0129699999999999"/>
    <n v="0.36043019999999998"/>
    <n v="97.004999999999995"/>
    <n v="4.4253399999999994"/>
    <n v="102.80374020000001"/>
    <n v="53.570789999999995"/>
    <n v="42.417319999999997"/>
    <n v="0"/>
    <x v="1"/>
    <n v="0.39558000000000004"/>
    <n v="96.383689999999987"/>
    <n v="3.2231201504802687E-2"/>
    <n v="6933.68"/>
    <n v="1.7587733201836285E-2"/>
    <n v="9.8534352741380116E-3"/>
    <n v="3.5060027903537302E-3"/>
    <n v="0.9866405619355082"/>
    <n v="0.55580762678830831"/>
    <n v="0.44008815184394789"/>
    <n v="4.1042213677438587E-3"/>
    <x v="0"/>
    <m/>
    <x v="0"/>
    <m/>
    <m/>
    <x v="0"/>
    <n v="8940"/>
    <x v="0"/>
    <x v="0"/>
    <m/>
    <x v="0"/>
    <x v="0"/>
    <x v="0"/>
    <m/>
    <x v="0"/>
    <x v="0"/>
    <x v="0"/>
    <x v="0"/>
    <x v="0"/>
    <x v="0"/>
    <x v="0"/>
    <x v="0"/>
    <x v="0"/>
    <x v="0"/>
    <x v="0"/>
    <x v="0"/>
    <x v="0"/>
    <m/>
    <x v="0"/>
    <x v="0"/>
    <x v="0"/>
    <x v="0"/>
    <x v="0"/>
    <m/>
    <n v="20021027"/>
    <x v="0"/>
    <s v="BP AMERICA"/>
    <m/>
    <m/>
    <d v="2002-10-29T00:00:00"/>
    <x v="6"/>
    <x v="2"/>
  </r>
  <r>
    <x v="1"/>
    <s v="T17N R093W S14 fMESAVERDE"/>
    <n v="3446"/>
    <x v="0"/>
    <x v="5"/>
    <s v="COAL GULCH"/>
    <s v="C NW"/>
    <n v="14"/>
    <n v="17"/>
    <n v="93"/>
    <n v="41.452599999999997"/>
    <n v="-107.84744999999999"/>
    <s v="4900720675"/>
    <s v="COAL GULCH J1"/>
    <x v="0"/>
    <x v="28"/>
    <m/>
    <m/>
    <m/>
    <x v="0"/>
    <s v="8683"/>
    <m/>
    <n v="9237"/>
    <n v="9216"/>
    <x v="1"/>
    <d v="2002-10-28T00:00:00"/>
    <n v="7.02"/>
    <x v="1"/>
    <n v="24"/>
    <n v="8.5299999999999994"/>
    <n v="2470"/>
    <n v="138"/>
    <x v="1"/>
    <n v="3249"/>
    <n v="1761"/>
    <m/>
    <x v="0"/>
    <n v="19"/>
    <n v="7630"/>
    <x v="0"/>
    <s v="BP AMERICA PRODUCTION CO"/>
    <n v="1.1976"/>
    <n v="0.70193369999999999"/>
    <n v="107.44499999999999"/>
    <n v="3.5300399999999996"/>
    <n v="112.8745737"/>
    <n v="91.654290000000003"/>
    <n v="28.862789999999997"/>
    <n v="0"/>
    <x v="1"/>
    <n v="0.39558000000000004"/>
    <n v="120.91265999999999"/>
    <n v="-3.4382058304837149E-2"/>
    <n v="7669.53"/>
    <n v="2.5837395004945024E-3"/>
    <n v="1.0610006848690318E-2"/>
    <n v="6.2187052140335129E-3"/>
    <n v="0.98317128793727615"/>
    <n v="0.75802062414307991"/>
    <n v="0.23870775814542497"/>
    <n v="3.2716177114952239E-3"/>
    <x v="0"/>
    <n v="0.93"/>
    <x v="0"/>
    <m/>
    <m/>
    <x v="0"/>
    <n v="9700"/>
    <x v="0"/>
    <x v="0"/>
    <m/>
    <x v="0"/>
    <x v="0"/>
    <x v="0"/>
    <m/>
    <x v="0"/>
    <x v="0"/>
    <x v="0"/>
    <x v="0"/>
    <x v="0"/>
    <x v="0"/>
    <x v="0"/>
    <x v="0"/>
    <x v="0"/>
    <x v="0"/>
    <x v="0"/>
    <x v="0"/>
    <x v="0"/>
    <m/>
    <x v="0"/>
    <x v="0"/>
    <x v="0"/>
    <x v="0"/>
    <x v="0"/>
    <m/>
    <n v="20021028"/>
    <x v="0"/>
    <s v="BP AMERICA"/>
    <m/>
    <m/>
    <d v="2002-10-30T00:00:00"/>
    <x v="6"/>
    <x v="2"/>
  </r>
  <r>
    <x v="1"/>
    <s v="T17N R093W S18 fMESAVERDE"/>
    <n v="3775"/>
    <x v="0"/>
    <x v="5"/>
    <s v="WAMSUTTER"/>
    <s v="SW SW"/>
    <n v="18"/>
    <n v="17"/>
    <n v="93"/>
    <n v="41.445459999999997"/>
    <n v="-107.92469"/>
    <s v="4900720363"/>
    <s v="1-18 FED."/>
    <x v="0"/>
    <x v="28"/>
    <m/>
    <m/>
    <m/>
    <x v="0"/>
    <s v="9429"/>
    <m/>
    <n v="10384"/>
    <n v="10310"/>
    <x v="3"/>
    <d v="2003-03-05T00:00:00"/>
    <n v="7"/>
    <x v="1"/>
    <n v="216"/>
    <n v="243"/>
    <n v="1401"/>
    <m/>
    <x v="1"/>
    <n v="2180"/>
    <n v="1708"/>
    <m/>
    <x v="0"/>
    <n v="108"/>
    <n v="5872"/>
    <x v="0"/>
    <s v="ANADARKO PETROLEUM"/>
    <n v="10.7784"/>
    <n v="19.996470000000002"/>
    <n v="60.943499999999993"/>
    <n v="0"/>
    <n v="91.718369999999993"/>
    <n v="61.497799999999998"/>
    <n v="27.994119999999999"/>
    <n v="0"/>
    <x v="1"/>
    <n v="2.2485600000000003"/>
    <n v="91.740479999999991"/>
    <n v="-1.2051748934432901E-4"/>
    <n v="5856"/>
    <n v="-1.364256480218281E-3"/>
    <n v="0.1175162620094535"/>
    <n v="0.21802033769243831"/>
    <n v="0.66446340029810824"/>
    <n v="0.67034530449371976"/>
    <n v="0.30514468640233844"/>
    <n v="2.451000910394191E-2"/>
    <x v="0"/>
    <n v="16"/>
    <x v="0"/>
    <m/>
    <m/>
    <x v="0"/>
    <m/>
    <x v="0"/>
    <x v="0"/>
    <m/>
    <x v="0"/>
    <x v="0"/>
    <x v="0"/>
    <m/>
    <x v="0"/>
    <x v="0"/>
    <x v="0"/>
    <x v="0"/>
    <x v="0"/>
    <x v="0"/>
    <x v="0"/>
    <x v="0"/>
    <x v="0"/>
    <x v="0"/>
    <x v="0"/>
    <x v="0"/>
    <x v="0"/>
    <m/>
    <x v="0"/>
    <x v="0"/>
    <x v="0"/>
    <x v="0"/>
    <x v="0"/>
    <s v="WELLHEAD"/>
    <n v="20030305"/>
    <x v="0"/>
    <s v="CHAMPION TECHNOLOGIES VERNAL UT"/>
    <m/>
    <m/>
    <d v="2003-03-18T00:00:00"/>
    <x v="6"/>
    <x v="2"/>
  </r>
  <r>
    <x v="1"/>
    <s v="T17N R093W S19 fMESAVERDE"/>
    <m/>
    <x v="0"/>
    <x v="5"/>
    <s v="WILD ROSE"/>
    <s v="L 2"/>
    <n v="19"/>
    <n v="17"/>
    <n v="93"/>
    <n v="41.438609999999997"/>
    <n v="-107.92528"/>
    <s v="4900721883"/>
    <s v="CHAMPLIN 336 C4"/>
    <x v="0"/>
    <x v="28"/>
    <m/>
    <m/>
    <m/>
    <x v="0"/>
    <n v="9491"/>
    <m/>
    <n v="9845"/>
    <m/>
    <x v="1"/>
    <d v="2002-11-19T00:00:00"/>
    <n v="7.3"/>
    <x v="0"/>
    <n v="9.8800000000000008"/>
    <n v="1"/>
    <n v="2270"/>
    <n v="7.45"/>
    <x v="1"/>
    <n v="2799"/>
    <n v="1725"/>
    <m/>
    <x v="0"/>
    <n v="8"/>
    <n v="6786"/>
    <x v="0"/>
    <s v="BP AMERICA PRODUCTION COMPANY"/>
    <n v="0.49301200000000006"/>
    <n v="8.2290000000000002E-2"/>
    <n v="98.745000000000005"/>
    <n v="0.19057099999999999"/>
    <n v="99.510872999999989"/>
    <n v="78.959789999999998"/>
    <n v="28.272749999999998"/>
    <n v="0"/>
    <x v="1"/>
    <n v="0.16656000000000001"/>
    <n v="107.3991"/>
    <n v="-3.8123957417944353E-2"/>
    <n v="6820.33"/>
    <n v="2.5230903557388307E-3"/>
    <n v="4.9543530785826802E-3"/>
    <n v="8.2694481034248401E-4"/>
    <n v="0.99421870211107488"/>
    <n v="0.7351997363106394"/>
    <n v="0.26324941270457569"/>
    <n v="1.5508509847847888E-3"/>
    <x v="0"/>
    <n v="9.85"/>
    <x v="0"/>
    <m/>
    <m/>
    <x v="0"/>
    <n v="8580"/>
    <x v="0"/>
    <x v="0"/>
    <m/>
    <x v="0"/>
    <x v="0"/>
    <x v="0"/>
    <m/>
    <x v="0"/>
    <x v="0"/>
    <x v="0"/>
    <x v="0"/>
    <x v="0"/>
    <x v="0"/>
    <x v="0"/>
    <x v="0"/>
    <x v="0"/>
    <x v="0"/>
    <x v="0"/>
    <x v="0"/>
    <x v="0"/>
    <m/>
    <x v="0"/>
    <x v="0"/>
    <x v="0"/>
    <x v="0"/>
    <x v="0"/>
    <m/>
    <n v="20021119"/>
    <x v="0"/>
    <s v="BP AMERICA"/>
    <m/>
    <m/>
    <d v="2002-11-21T00:00:00"/>
    <x v="6"/>
    <x v="2"/>
  </r>
  <r>
    <x v="1"/>
    <s v="T17N R093W S20 fMESAVERDE"/>
    <n v="3877"/>
    <x v="0"/>
    <x v="5"/>
    <s v="WILD ROSE"/>
    <s v="SW NW"/>
    <n v="20"/>
    <n v="17"/>
    <n v="93"/>
    <n v="41.438209999999998"/>
    <n v="-107.90541"/>
    <s v="4900720334"/>
    <s v="CIGE HIGH POINT 1-20"/>
    <x v="0"/>
    <x v="28"/>
    <m/>
    <m/>
    <m/>
    <x v="0"/>
    <s v="9828"/>
    <m/>
    <n v="10100"/>
    <n v="10067"/>
    <x v="1"/>
    <d v="1992-07-01T00:00:00"/>
    <n v="7.72"/>
    <x v="1"/>
    <n v="8"/>
    <n v="3"/>
    <n v="460"/>
    <n v="80"/>
    <x v="1"/>
    <n v="644"/>
    <n v="275"/>
    <m/>
    <x v="0"/>
    <n v="8"/>
    <n v="1470"/>
    <x v="0"/>
    <s v="COASTAL OIL AND GAS"/>
    <n v="0.3992"/>
    <n v="0.24687000000000001"/>
    <n v="20.010000000000002"/>
    <n v="2.0463999999999998"/>
    <n v="22.702469999999998"/>
    <n v="18.16724"/>
    <n v="4.50725"/>
    <n v="0"/>
    <x v="1"/>
    <n v="0.16656000000000001"/>
    <n v="22.841049999999999"/>
    <n v="-3.0428038939458572E-3"/>
    <n v="1478"/>
    <n v="2.7137042062415195E-3"/>
    <n v="1.7583989759704561E-2"/>
    <n v="1.0874147174294252E-2"/>
    <n v="0.9715418630660011"/>
    <n v="0.79537674493948396"/>
    <n v="0.19733112094233848"/>
    <n v="7.2921341181775802E-3"/>
    <x v="0"/>
    <n v="0.36"/>
    <x v="0"/>
    <m/>
    <m/>
    <x v="0"/>
    <n v="1845"/>
    <x v="1"/>
    <x v="0"/>
    <n v="35.21"/>
    <x v="0"/>
    <x v="0"/>
    <x v="0"/>
    <m/>
    <x v="0"/>
    <x v="1"/>
    <x v="0"/>
    <x v="0"/>
    <x v="0"/>
    <x v="0"/>
    <x v="0"/>
    <x v="0"/>
    <x v="0"/>
    <x v="0"/>
    <x v="0"/>
    <x v="0"/>
    <x v="0"/>
    <m/>
    <x v="0"/>
    <x v="0"/>
    <x v="0"/>
    <x v="0"/>
    <x v="0"/>
    <m/>
    <n v="19920701"/>
    <x v="0"/>
    <s v="BEUERMAN AND ASSOCIATES BUTTE MT LAB No A-1155"/>
    <m/>
    <m/>
    <d v="1992-07-08T00:00:00"/>
    <x v="6"/>
    <x v="2"/>
  </r>
  <r>
    <x v="1"/>
    <s v="T17N R093W S21 fMESAVERDE"/>
    <n v="3394"/>
    <x v="0"/>
    <x v="5"/>
    <s v="WILD ROSE"/>
    <s v="SE NW"/>
    <n v="21"/>
    <n v="17"/>
    <n v="93"/>
    <n v="41.4375"/>
    <n v="-107.88611"/>
    <s v="4900721813"/>
    <s v="CHAMPLIN 444 B4"/>
    <x v="0"/>
    <x v="28"/>
    <m/>
    <m/>
    <m/>
    <x v="0"/>
    <s v="8935"/>
    <m/>
    <n v="9318"/>
    <n v="9310"/>
    <x v="1"/>
    <d v="2002-11-19T00:00:00"/>
    <n v="6.89"/>
    <x v="1"/>
    <n v="8.6"/>
    <m/>
    <n v="485"/>
    <n v="3.64"/>
    <x v="1"/>
    <n v="390"/>
    <n v="539"/>
    <m/>
    <x v="0"/>
    <n v="21"/>
    <n v="1412"/>
    <x v="0"/>
    <s v="BP AMERICA PRODUCTION COMPANY"/>
    <n v="0.42913999999999997"/>
    <n v="0"/>
    <n v="21.0975"/>
    <n v="9.3111199999999991E-2"/>
    <n v="21.6197512"/>
    <n v="11.001899999999999"/>
    <n v="8.8342099999999988"/>
    <n v="0"/>
    <x v="1"/>
    <n v="0.43722000000000005"/>
    <n v="20.273329999999998"/>
    <n v="3.213946459493177E-2"/>
    <n v="1447.24"/>
    <n v="1.2324953484142644E-2"/>
    <n v="1.9849442115689099E-2"/>
    <n v="0"/>
    <n v="0.98015055788431094"/>
    <n v="0.54267848449169431"/>
    <n v="0.43575525086406625"/>
    <n v="2.1566264644239507E-2"/>
    <x v="0"/>
    <n v="0.31"/>
    <x v="0"/>
    <m/>
    <m/>
    <x v="0"/>
    <n v="2110"/>
    <x v="0"/>
    <x v="0"/>
    <m/>
    <x v="0"/>
    <x v="0"/>
    <x v="0"/>
    <m/>
    <x v="0"/>
    <x v="0"/>
    <x v="0"/>
    <x v="0"/>
    <x v="0"/>
    <x v="0"/>
    <x v="0"/>
    <x v="0"/>
    <x v="0"/>
    <x v="0"/>
    <x v="0"/>
    <x v="0"/>
    <x v="0"/>
    <m/>
    <x v="0"/>
    <x v="0"/>
    <x v="0"/>
    <x v="0"/>
    <x v="0"/>
    <m/>
    <n v="20021119"/>
    <x v="0"/>
    <s v="BP AMERICA"/>
    <m/>
    <m/>
    <d v="2002-11-21T00:00:00"/>
    <x v="6"/>
    <x v="2"/>
  </r>
  <r>
    <x v="1"/>
    <s v="T17N R093W S23 fMESAVERDE"/>
    <n v="3478"/>
    <x v="0"/>
    <x v="5"/>
    <s v="WILD ROSE"/>
    <s v="SE NW"/>
    <n v="23"/>
    <n v="17"/>
    <n v="93"/>
    <n v="41.438029999999998"/>
    <n v="-107.846839"/>
    <s v="4900722046"/>
    <s v="DUCK LAKE 23-01"/>
    <x v="0"/>
    <x v="28"/>
    <m/>
    <m/>
    <m/>
    <x v="0"/>
    <s v="8656"/>
    <m/>
    <n v="9137"/>
    <n v="9130"/>
    <x v="1"/>
    <d v="2001-01-01T00:00:00"/>
    <n v="7.14"/>
    <x v="1"/>
    <n v="15.7"/>
    <n v="5.39"/>
    <n v="2490"/>
    <n v="23.5"/>
    <x v="1"/>
    <n v="2449"/>
    <n v="2453"/>
    <m/>
    <x v="0"/>
    <n v="8"/>
    <n v="7266"/>
    <x v="0"/>
    <s v="BP AMERICA PRODUCTION CO"/>
    <n v="0.78342999999999996"/>
    <n v="0.44354309999999997"/>
    <n v="108.315"/>
    <n v="0.60112999999999994"/>
    <n v="110.14310309999999"/>
    <n v="69.086289999999991"/>
    <n v="40.204669999999993"/>
    <n v="0"/>
    <x v="1"/>
    <n v="0.16656000000000001"/>
    <n v="109.45751999999999"/>
    <n v="3.1219542564221549E-3"/>
    <n v="7444.59"/>
    <n v="1.2140233668398082E-2"/>
    <n v="7.1128375536025738E-3"/>
    <n v="4.0269711631177024E-3"/>
    <n v="0.98886019128327973"/>
    <n v="0.63116988216067749"/>
    <n v="0.36730843161803772"/>
    <n v="1.5216862212847507E-3"/>
    <x v="0"/>
    <m/>
    <x v="0"/>
    <m/>
    <m/>
    <x v="0"/>
    <n v="10770"/>
    <x v="0"/>
    <x v="0"/>
    <m/>
    <x v="0"/>
    <x v="0"/>
    <x v="0"/>
    <m/>
    <x v="0"/>
    <x v="0"/>
    <x v="0"/>
    <x v="0"/>
    <x v="0"/>
    <x v="0"/>
    <x v="0"/>
    <x v="0"/>
    <x v="0"/>
    <x v="0"/>
    <x v="0"/>
    <x v="0"/>
    <x v="0"/>
    <m/>
    <x v="0"/>
    <x v="0"/>
    <x v="0"/>
    <x v="0"/>
    <x v="0"/>
    <m/>
    <n v="20010101"/>
    <x v="0"/>
    <s v="BP AMERICA"/>
    <m/>
    <m/>
    <d v="2001-01-03T00:00:00"/>
    <x v="6"/>
    <x v="2"/>
  </r>
  <r>
    <x v="1"/>
    <s v="T17N R093W S25 fMESAVERDE"/>
    <n v="4237"/>
    <x v="0"/>
    <x v="5"/>
    <s v="WILD ROSE"/>
    <s v="NW NE"/>
    <n v="25"/>
    <n v="17"/>
    <n v="93"/>
    <n v="41.424025999999998"/>
    <n v="-107.819332"/>
    <s v="4900722418"/>
    <s v="DUCK LAKE 25-04"/>
    <x v="0"/>
    <x v="28"/>
    <m/>
    <m/>
    <m/>
    <x v="0"/>
    <s v="8312"/>
    <m/>
    <n v="8851"/>
    <m/>
    <x v="1"/>
    <d v="2003-11-04T00:00:00"/>
    <n v="8.09"/>
    <x v="1"/>
    <n v="14"/>
    <n v="3.6"/>
    <n v="1831"/>
    <n v="25"/>
    <x v="1"/>
    <n v="650"/>
    <n v="3525"/>
    <m/>
    <x v="0"/>
    <n v="51"/>
    <n v="6905"/>
    <x v="0"/>
    <s v="BP AMERICAN PRODUCTION COMPANY"/>
    <n v="0.6986"/>
    <n v="0.29624400000000001"/>
    <n v="79.648499999999999"/>
    <n v="0.63949999999999996"/>
    <n v="81.282843999999997"/>
    <n v="18.336500000000001"/>
    <n v="57.774749999999997"/>
    <n v="0"/>
    <x v="1"/>
    <n v="1.06182"/>
    <n v="77.173069999999996"/>
    <n v="2.5936387580964643E-2"/>
    <n v="6099.6"/>
    <n v="-6.193193177798622E-2"/>
    <n v="8.5946795857684312E-3"/>
    <n v="3.6446067266051865E-3"/>
    <n v="0.98776071368762641"/>
    <n v="0.23760231386414979"/>
    <n v="0.7486387414677167"/>
    <n v="1.3758944668133587E-2"/>
    <x v="0"/>
    <n v="3.6"/>
    <x v="0"/>
    <m/>
    <m/>
    <x v="0"/>
    <n v="7900"/>
    <x v="0"/>
    <x v="0"/>
    <m/>
    <x v="0"/>
    <x v="0"/>
    <x v="0"/>
    <n v="0.9"/>
    <x v="0"/>
    <x v="0"/>
    <x v="0"/>
    <x v="0"/>
    <x v="0"/>
    <x v="0"/>
    <x v="0"/>
    <x v="0"/>
    <x v="0"/>
    <x v="0"/>
    <x v="0"/>
    <x v="0"/>
    <x v="0"/>
    <m/>
    <x v="0"/>
    <x v="0"/>
    <x v="0"/>
    <x v="0"/>
    <x v="0"/>
    <m/>
    <n v="2003114"/>
    <x v="0"/>
    <s v="BP AMERICA"/>
    <m/>
    <m/>
    <d v="2003-11-05T00:00:00"/>
    <x v="6"/>
    <x v="2"/>
  </r>
  <r>
    <x v="1"/>
    <s v="T17N R093W S25 fMESAVERDE"/>
    <n v="3479"/>
    <x v="0"/>
    <x v="5"/>
    <s v="WILD ROSE"/>
    <s v="SE NW"/>
    <n v="25"/>
    <n v="17"/>
    <n v="93"/>
    <n v="41.422789999999999"/>
    <n v="-107.82605"/>
    <s v="4900722060"/>
    <s v="DUCK LAKE 25-01"/>
    <x v="0"/>
    <x v="28"/>
    <m/>
    <m/>
    <m/>
    <x v="0"/>
    <s v="8362"/>
    <m/>
    <n v="8902"/>
    <n v="8804"/>
    <x v="1"/>
    <d v="2001-01-01T00:00:00"/>
    <n v="7.48"/>
    <x v="1"/>
    <n v="17.3"/>
    <n v="2.36"/>
    <n v="2340"/>
    <n v="31.5"/>
    <x v="1"/>
    <n v="1649"/>
    <n v="2776"/>
    <m/>
    <x v="0"/>
    <n v="30"/>
    <n v="7034"/>
    <x v="0"/>
    <s v="BP AMERICA PRODUCTION CO"/>
    <n v="0.86326999999999998"/>
    <n v="0.1942044"/>
    <n v="101.79"/>
    <n v="0.80576999999999999"/>
    <n v="103.65324439999999"/>
    <n v="46.51829"/>
    <n v="45.498639999999995"/>
    <n v="0"/>
    <x v="1"/>
    <n v="0.62460000000000004"/>
    <n v="92.641530000000003"/>
    <n v="5.6097847910922219E-2"/>
    <n v="6846.16"/>
    <n v="-1.3532985210545134E-2"/>
    <n v="8.3284416710452721E-3"/>
    <n v="1.8735969252497418E-3"/>
    <n v="0.98979796140370491"/>
    <n v="0.50213214311119425"/>
    <n v="0.49112574025925515"/>
    <n v="6.742116629550484E-3"/>
    <x v="0"/>
    <n v="0.76"/>
    <x v="0"/>
    <m/>
    <m/>
    <x v="0"/>
    <n v="9390"/>
    <x v="0"/>
    <x v="0"/>
    <m/>
    <x v="0"/>
    <x v="0"/>
    <x v="0"/>
    <m/>
    <x v="0"/>
    <x v="0"/>
    <x v="0"/>
    <x v="0"/>
    <x v="0"/>
    <x v="0"/>
    <x v="0"/>
    <x v="0"/>
    <x v="0"/>
    <x v="0"/>
    <x v="0"/>
    <x v="0"/>
    <x v="0"/>
    <m/>
    <x v="0"/>
    <x v="0"/>
    <x v="0"/>
    <x v="0"/>
    <x v="0"/>
    <m/>
    <n v="20010101"/>
    <x v="0"/>
    <s v="BP AMERICA"/>
    <m/>
    <m/>
    <d v="2001-01-03T00:00:00"/>
    <x v="6"/>
    <x v="2"/>
  </r>
  <r>
    <x v="1"/>
    <s v="T17N R093W S27 fMESAVERDE"/>
    <n v="3401"/>
    <x v="0"/>
    <x v="5"/>
    <s v="WILD ROSE"/>
    <s v="C SW"/>
    <n v="27"/>
    <n v="17"/>
    <n v="93"/>
    <n v="41.416229999999999"/>
    <n v="-107.86637"/>
    <s v="4900720497"/>
    <s v="CHAMPLIN 444 E1"/>
    <x v="0"/>
    <x v="28"/>
    <m/>
    <m/>
    <m/>
    <x v="0"/>
    <s v="8841"/>
    <m/>
    <n v="9440"/>
    <n v="9185"/>
    <x v="1"/>
    <d v="2002-11-19T00:00:00"/>
    <n v="7.13"/>
    <x v="1"/>
    <n v="8.91"/>
    <m/>
    <n v="565"/>
    <n v="8.49"/>
    <x v="1"/>
    <n v="480"/>
    <n v="539"/>
    <m/>
    <x v="0"/>
    <n v="14"/>
    <n v="7124"/>
    <x v="0"/>
    <s v="BP AMERICA PRODUCTION COMPANY"/>
    <n v="0.44460900000000003"/>
    <n v="0"/>
    <n v="24.577500000000001"/>
    <n v="0.21717419999999998"/>
    <n v="25.239283199999996"/>
    <n v="13.540799999999999"/>
    <n v="8.8342099999999988"/>
    <n v="0"/>
    <x v="1"/>
    <n v="0.29148000000000002"/>
    <n v="22.666489999999996"/>
    <n v="5.3705284940479783E-2"/>
    <n v="1615.4"/>
    <n v="-0.63031787079204527"/>
    <n v="1.7615753842010858E-2"/>
    <n v="0"/>
    <n v="0.98238424615798914"/>
    <n v="0.59739289144459518"/>
    <n v="0.38974759656214969"/>
    <n v="1.2859511993255244E-2"/>
    <x v="0"/>
    <n v="8.98"/>
    <x v="0"/>
    <m/>
    <m/>
    <x v="0"/>
    <n v="2230"/>
    <x v="0"/>
    <x v="0"/>
    <m/>
    <x v="0"/>
    <x v="0"/>
    <x v="0"/>
    <m/>
    <x v="0"/>
    <x v="0"/>
    <x v="0"/>
    <x v="0"/>
    <x v="0"/>
    <x v="0"/>
    <x v="0"/>
    <x v="0"/>
    <x v="0"/>
    <x v="0"/>
    <x v="0"/>
    <x v="0"/>
    <x v="0"/>
    <m/>
    <x v="0"/>
    <x v="0"/>
    <x v="0"/>
    <x v="0"/>
    <x v="0"/>
    <m/>
    <n v="20021119"/>
    <x v="0"/>
    <s v="BP AMERICA"/>
    <m/>
    <m/>
    <d v="2002-11-21T00:00:00"/>
    <x v="6"/>
    <x v="2"/>
  </r>
  <r>
    <x v="1"/>
    <s v="T17N R093W S29 fMESAVERDE"/>
    <m/>
    <x v="0"/>
    <x v="5"/>
    <s v="WILD ROSE"/>
    <s v=" C SW"/>
    <n v="29"/>
    <n v="17"/>
    <n v="93"/>
    <n v="41.416379999999997"/>
    <n v="-107.904954"/>
    <s v="4900720447"/>
    <s v="444 C1"/>
    <x v="0"/>
    <x v="28"/>
    <m/>
    <m/>
    <m/>
    <x v="0"/>
    <m/>
    <m/>
    <n v="9969"/>
    <n v="9548"/>
    <x v="1"/>
    <d v="1996-02-14T00:00:00"/>
    <n v="6.27"/>
    <x v="0"/>
    <n v="1.1599999999999999"/>
    <n v="0.39"/>
    <n v="258"/>
    <n v="4.38"/>
    <x v="1"/>
    <n v="250"/>
    <n v="290"/>
    <n v="0"/>
    <x v="1"/>
    <n v="6.86"/>
    <n v="960"/>
    <x v="0"/>
    <s v="AMOCO PRODUCTION COMPANY"/>
    <n v="5.7883999999999998E-2"/>
    <n v="3.2093099999999999E-2"/>
    <n v="11.222999999999999"/>
    <n v="0.11204039999999998"/>
    <n v="11.425017499999999"/>
    <n v="7.0525000000000002"/>
    <n v="4.7530999999999999"/>
    <n v="0"/>
    <x v="1"/>
    <n v="0.14282520000000001"/>
    <n v="11.948425199999999"/>
    <n v="-2.2393265156441845E-2"/>
    <n v="810.79"/>
    <n v="-8.4261826642346035E-2"/>
    <n v="5.0664255000047046E-3"/>
    <n v="2.8090197673657832E-3"/>
    <n v="0.9921245547326295"/>
    <n v="0.59024514795472793"/>
    <n v="0.39780137720575931"/>
    <n v="1.1953474839512744E-2"/>
    <x v="7"/>
    <n v="47.4"/>
    <x v="1"/>
    <n v="0"/>
    <n v="0"/>
    <x v="0"/>
    <n v="1300"/>
    <x v="0"/>
    <x v="1"/>
    <m/>
    <x v="1"/>
    <x v="1"/>
    <x v="1"/>
    <n v="0"/>
    <x v="1"/>
    <x v="3"/>
    <x v="1"/>
    <x v="1"/>
    <x v="0"/>
    <x v="0"/>
    <x v="0"/>
    <x v="0"/>
    <x v="0"/>
    <x v="0"/>
    <x v="0"/>
    <x v="0"/>
    <x v="0"/>
    <m/>
    <x v="0"/>
    <x v="0"/>
    <x v="0"/>
    <x v="0"/>
    <x v="0"/>
    <m/>
    <n v="19960214"/>
    <x v="1"/>
    <s v="WYOMING ANALYTICAL LABS ROCK SPRINGS"/>
    <m/>
    <m/>
    <d v="1996-02-28T00:00:00"/>
    <x v="6"/>
    <x v="2"/>
  </r>
  <r>
    <x v="1"/>
    <s v="T17N R093W S31 fMESAVERDE"/>
    <m/>
    <x v="0"/>
    <x v="5"/>
    <s v="WILD ROSE"/>
    <s v="SW SE"/>
    <n v="31"/>
    <n v="17"/>
    <n v="93"/>
    <n v="41.401670000000003"/>
    <n v="-107.91528"/>
    <s v="4900721840"/>
    <s v="CHAMPLIN 444 I3"/>
    <x v="0"/>
    <x v="28"/>
    <m/>
    <m/>
    <m/>
    <x v="0"/>
    <n v="9372"/>
    <m/>
    <n v="9734"/>
    <n v="9702"/>
    <x v="1"/>
    <d v="2002-11-27T00:00:00"/>
    <n v="6.07"/>
    <x v="0"/>
    <n v="80.900000000000006"/>
    <n v="9.42"/>
    <n v="3090"/>
    <n v="10.6"/>
    <x v="1"/>
    <n v="5748"/>
    <n v="377"/>
    <m/>
    <x v="0"/>
    <n v="2"/>
    <n v="10478"/>
    <x v="0"/>
    <s v="BP AMERICA PRODUCTION COMPANY"/>
    <n v="4.0369100000000007"/>
    <n v="0.77517179999999997"/>
    <n v="134.41499999999999"/>
    <n v="0.271148"/>
    <n v="139.49822979999999"/>
    <n v="162.15108000000001"/>
    <n v="6.1790299999999991"/>
    <n v="0"/>
    <x v="1"/>
    <n v="4.1640000000000003E-2"/>
    <n v="168.37175000000002"/>
    <n v="-9.3784786093002587E-2"/>
    <n v="9317.92"/>
    <n v="-5.8601974548290761E-2"/>
    <n v="2.8938790160905691E-2"/>
    <n v="5.5568576111064026E-3"/>
    <n v="0.96550435222798803"/>
    <n v="0.9630539564980467"/>
    <n v="3.6698733605845392E-2"/>
    <n v="2.4730989610786844E-4"/>
    <x v="0"/>
    <n v="47.3"/>
    <x v="0"/>
    <m/>
    <m/>
    <x v="0"/>
    <n v="15710"/>
    <x v="0"/>
    <x v="0"/>
    <m/>
    <x v="0"/>
    <x v="0"/>
    <x v="0"/>
    <m/>
    <x v="0"/>
    <x v="0"/>
    <x v="0"/>
    <x v="0"/>
    <x v="0"/>
    <x v="0"/>
    <x v="0"/>
    <x v="0"/>
    <x v="0"/>
    <x v="0"/>
    <x v="0"/>
    <x v="0"/>
    <x v="0"/>
    <m/>
    <x v="0"/>
    <x v="0"/>
    <x v="0"/>
    <x v="0"/>
    <x v="0"/>
    <m/>
    <n v="20021127"/>
    <x v="0"/>
    <s v="BP AMERICA"/>
    <m/>
    <m/>
    <d v="2002-11-29T00:00:00"/>
    <x v="6"/>
    <x v="2"/>
  </r>
  <r>
    <x v="1"/>
    <s v="T17N R093W S31 fMESAVERDE"/>
    <m/>
    <x v="0"/>
    <x v="5"/>
    <s v="WILD ROSE"/>
    <s v="C SW"/>
    <n v="31"/>
    <n v="17"/>
    <n v="93"/>
    <n v="41.402394000000001"/>
    <n v="-107.924257"/>
    <s v="4900720603"/>
    <s v="CHAMPLIN 444 I1"/>
    <x v="0"/>
    <x v="28"/>
    <m/>
    <m/>
    <m/>
    <x v="0"/>
    <n v="9468"/>
    <m/>
    <n v="10056"/>
    <n v="9896"/>
    <x v="1"/>
    <d v="2002-11-27T00:00:00"/>
    <n v="4.62"/>
    <x v="0"/>
    <n v="48.4"/>
    <n v="0.46"/>
    <n v="1940"/>
    <n v="3.19"/>
    <x v="1"/>
    <n v="2999"/>
    <n v="54"/>
    <m/>
    <x v="0"/>
    <n v="7"/>
    <n v="5360"/>
    <x v="0"/>
    <s v="BP AMERICA PRODUCTION COMPANY"/>
    <n v="2.4151599999999998"/>
    <n v="3.7853400000000002E-2"/>
    <n v="84.39"/>
    <n v="8.1600199999999998E-2"/>
    <n v="86.924613600000001"/>
    <n v="84.601789999999994"/>
    <n v="0.88505999999999996"/>
    <n v="0"/>
    <x v="1"/>
    <n v="0.14574000000000001"/>
    <n v="85.632589999999993"/>
    <n v="7.4875089132471753E-3"/>
    <n v="5052.05"/>
    <n v="-2.9576308219803001E-2"/>
    <n v="2.7784535357428378E-2"/>
    <n v="4.3547389435850194E-4"/>
    <n v="0.97177999074821309"/>
    <n v="0.9879625268837483"/>
    <n v="1.0335550985903849E-2"/>
    <n v="1.7019221303478035E-3"/>
    <x v="0"/>
    <n v="192"/>
    <x v="0"/>
    <m/>
    <m/>
    <x v="0"/>
    <n v="8350"/>
    <x v="0"/>
    <x v="0"/>
    <m/>
    <x v="0"/>
    <x v="0"/>
    <x v="0"/>
    <m/>
    <x v="0"/>
    <x v="0"/>
    <x v="0"/>
    <x v="0"/>
    <x v="0"/>
    <x v="0"/>
    <x v="0"/>
    <x v="0"/>
    <x v="0"/>
    <x v="0"/>
    <x v="0"/>
    <x v="0"/>
    <x v="0"/>
    <m/>
    <x v="0"/>
    <x v="0"/>
    <x v="0"/>
    <x v="0"/>
    <x v="0"/>
    <m/>
    <n v="20021127"/>
    <x v="0"/>
    <s v="BP AMERICA"/>
    <m/>
    <m/>
    <d v="2002-11-29T00:00:00"/>
    <x v="6"/>
    <x v="2"/>
  </r>
  <r>
    <x v="1"/>
    <s v="T17N R094W S01 fMESAVERDE"/>
    <n v="5031"/>
    <x v="0"/>
    <x v="1"/>
    <s v="WILD ROSE"/>
    <s v="SE SE"/>
    <n v="1"/>
    <n v="17"/>
    <n v="94"/>
    <n v="41.474387"/>
    <n v="-107.93317"/>
    <s v="4903725577"/>
    <s v="1-2 MEXICAN FLATS"/>
    <x v="0"/>
    <x v="28"/>
    <m/>
    <m/>
    <n v="251"/>
    <x v="0"/>
    <n v="9493"/>
    <n v="9744"/>
    <n v="9820"/>
    <m/>
    <x v="1"/>
    <d v="2005-03-15T00:00:00"/>
    <n v="7.65"/>
    <x v="1"/>
    <n v="11.2"/>
    <n v="0"/>
    <n v="1380"/>
    <n v="30"/>
    <x v="1"/>
    <n v="1150"/>
    <n v="2320"/>
    <n v="0"/>
    <x v="1"/>
    <n v="63"/>
    <n v="4560"/>
    <x v="0"/>
    <s v="BP AMERICA PRODUCTION COMPANY"/>
    <n v="0.55887999999999993"/>
    <n v="0"/>
    <n v="60.03"/>
    <n v="0.76739999999999997"/>
    <n v="61.356279999999998"/>
    <n v="32.441499999999998"/>
    <n v="38.024799999999999"/>
    <n v="0"/>
    <x v="1"/>
    <n v="1.31166"/>
    <n v="71.777959999999993"/>
    <n v="-7.8279486929883679E-2"/>
    <n v="4954.2"/>
    <n v="4.1432805700952237E-2"/>
    <n v="9.1087660464421894E-3"/>
    <n v="0"/>
    <n v="0.99089123395355783"/>
    <n v="0.45197021481245775"/>
    <n v="0.52975593065057858"/>
    <n v="1.8273854536963716E-2"/>
    <x v="1"/>
    <n v="0"/>
    <x v="1"/>
    <n v="0"/>
    <n v="0"/>
    <x v="1"/>
    <n v="7820"/>
    <x v="2"/>
    <x v="1"/>
    <n v="0"/>
    <x v="1"/>
    <x v="1"/>
    <x v="1"/>
    <n v="0"/>
    <x v="1"/>
    <x v="3"/>
    <x v="1"/>
    <x v="1"/>
    <x v="0"/>
    <x v="0"/>
    <x v="0"/>
    <x v="0"/>
    <x v="0"/>
    <x v="0"/>
    <x v="0"/>
    <x v="0"/>
    <x v="0"/>
    <m/>
    <x v="0"/>
    <x v="0"/>
    <x v="0"/>
    <x v="0"/>
    <x v="0"/>
    <m/>
    <n v="20050315"/>
    <x v="0"/>
    <s v="BP ID No W0049"/>
    <m/>
    <s v="9493-9744"/>
    <d v="2005-03-17T00:00:00"/>
    <x v="6"/>
    <x v="2"/>
  </r>
  <r>
    <x v="1"/>
    <s v="T17N R094W S03 fMESAVERDE"/>
    <m/>
    <x v="0"/>
    <x v="1"/>
    <s v="WILD ROSE"/>
    <s v="C SW"/>
    <n v="3"/>
    <n v="17"/>
    <n v="94"/>
    <n v="41.474401999999998"/>
    <n v="-107.981634"/>
    <s v="4903721054"/>
    <s v="CHAMPLIN 237 B1"/>
    <x v="0"/>
    <x v="28"/>
    <m/>
    <m/>
    <m/>
    <x v="0"/>
    <m/>
    <n v="10047"/>
    <n v="10380"/>
    <n v="10192"/>
    <x v="1"/>
    <d v="2002-11-19T00:00:00"/>
    <n v="7.25"/>
    <x v="0"/>
    <n v="28.2"/>
    <n v="0.11"/>
    <n v="1840"/>
    <n v="57"/>
    <x v="1"/>
    <n v="1949"/>
    <n v="1240"/>
    <m/>
    <x v="0"/>
    <n v="43"/>
    <n v="5304"/>
    <x v="0"/>
    <s v="BP AMERICA PRODUCTION COMPANY"/>
    <n v="1.4071799999999999"/>
    <n v="9.0518999999999999E-3"/>
    <n v="80.040000000000006"/>
    <n v="1.4580599999999999"/>
    <n v="82.914291899999995"/>
    <n v="54.981290000000001"/>
    <n v="20.323599999999999"/>
    <n v="0"/>
    <x v="1"/>
    <n v="0.89526000000000006"/>
    <n v="76.200149999999994"/>
    <n v="4.2196935864688485E-2"/>
    <n v="5157.3100000000004"/>
    <n v="-1.4022144454184086E-2"/>
    <n v="1.6971501145992419E-2"/>
    <n v="1.0917176993945962E-4"/>
    <n v="0.98291932708406815"/>
    <n v="0.72153781849510801"/>
    <n v="0.26671338573480502"/>
    <n v="1.1748795770087068E-2"/>
    <x v="0"/>
    <m/>
    <x v="0"/>
    <m/>
    <m/>
    <x v="0"/>
    <n v="7080"/>
    <x v="0"/>
    <x v="0"/>
    <m/>
    <x v="0"/>
    <x v="0"/>
    <x v="0"/>
    <m/>
    <x v="0"/>
    <x v="0"/>
    <x v="0"/>
    <x v="0"/>
    <x v="0"/>
    <x v="0"/>
    <x v="0"/>
    <x v="0"/>
    <x v="0"/>
    <x v="0"/>
    <x v="0"/>
    <x v="0"/>
    <x v="0"/>
    <m/>
    <x v="0"/>
    <x v="0"/>
    <x v="0"/>
    <x v="0"/>
    <x v="0"/>
    <m/>
    <n v="20021119"/>
    <x v="0"/>
    <s v="BP AMERICA"/>
    <m/>
    <m/>
    <d v="2002-11-21T00:00:00"/>
    <x v="6"/>
    <x v="2"/>
  </r>
  <r>
    <x v="1"/>
    <s v="T17N R094W S03 fMESAVERDE"/>
    <m/>
    <x v="0"/>
    <x v="1"/>
    <s v="WILD ROSE"/>
    <s v="SE NE"/>
    <n v="3"/>
    <n v="17"/>
    <n v="94"/>
    <n v="41.481107999999999"/>
    <n v="-107.971384"/>
    <s v="4903723806"/>
    <s v="CHAMPLIN 237 B3"/>
    <x v="0"/>
    <x v="28"/>
    <m/>
    <m/>
    <m/>
    <x v="0"/>
    <n v="9714"/>
    <m/>
    <n v="10147"/>
    <n v="10072"/>
    <x v="1"/>
    <d v="2002-11-19T00:00:00"/>
    <n v="7.91"/>
    <x v="0"/>
    <n v="1.3"/>
    <n v="0.28000000000000003"/>
    <n v="1660"/>
    <n v="3.91"/>
    <x v="1"/>
    <n v="1300"/>
    <n v="1617"/>
    <m/>
    <x v="0"/>
    <n v="17"/>
    <n v="4008"/>
    <x v="0"/>
    <s v="BP AMERICA PRODUCTION COMPANY"/>
    <n v="6.4869999999999997E-2"/>
    <n v="2.3041200000000001E-2"/>
    <n v="72.209999999999994"/>
    <n v="0.1000178"/>
    <n v="72.397928999999991"/>
    <n v="36.673000000000002"/>
    <n v="26.502629999999996"/>
    <n v="0"/>
    <x v="1"/>
    <n v="0.35394000000000003"/>
    <n v="63.52957"/>
    <n v="6.5243302975801776E-2"/>
    <n v="4599.49"/>
    <n v="6.871805834221123E-2"/>
    <n v="8.9602010576849518E-4"/>
    <n v="3.18257722537892E-4"/>
    <n v="0.9987857221716937"/>
    <n v="0.57725874738330518"/>
    <n v="0.41716998871549099"/>
    <n v="5.5712639012038025E-3"/>
    <x v="0"/>
    <n v="0.2"/>
    <x v="0"/>
    <m/>
    <m/>
    <x v="0"/>
    <n v="5990"/>
    <x v="0"/>
    <x v="0"/>
    <m/>
    <x v="0"/>
    <x v="0"/>
    <x v="0"/>
    <m/>
    <x v="0"/>
    <x v="0"/>
    <x v="0"/>
    <x v="0"/>
    <x v="0"/>
    <x v="0"/>
    <x v="0"/>
    <x v="0"/>
    <x v="0"/>
    <x v="0"/>
    <x v="0"/>
    <x v="0"/>
    <x v="0"/>
    <m/>
    <x v="0"/>
    <x v="0"/>
    <x v="0"/>
    <x v="0"/>
    <x v="0"/>
    <m/>
    <n v="20021119"/>
    <x v="0"/>
    <s v="BP AMERICA"/>
    <m/>
    <m/>
    <d v="2002-11-21T00:00:00"/>
    <x v="6"/>
    <x v="2"/>
  </r>
  <r>
    <x v="1"/>
    <s v="T17N R094W S05 fMESAVERDE"/>
    <m/>
    <x v="0"/>
    <x v="1"/>
    <s v="WILD ROSE"/>
    <s v="SE NW"/>
    <n v="5"/>
    <n v="17"/>
    <n v="94"/>
    <n v="41.481062000000001"/>
    <n v="-108.019441"/>
    <s v="4903723811"/>
    <s v="CHAMPLIN 237 C3"/>
    <x v="0"/>
    <x v="28"/>
    <m/>
    <m/>
    <m/>
    <x v="0"/>
    <n v="10178"/>
    <m/>
    <n v="10575"/>
    <n v="10541"/>
    <x v="1"/>
    <d v="2002-11-19T00:00:00"/>
    <n v="7.98"/>
    <x v="0"/>
    <n v="18.2"/>
    <m/>
    <n v="2190"/>
    <n v="17.3"/>
    <x v="1"/>
    <n v="1799"/>
    <n v="1815"/>
    <m/>
    <x v="0"/>
    <n v="18"/>
    <n v="6254"/>
    <x v="0"/>
    <s v="BP AMERICA PRODUCTION COMPANY"/>
    <n v="0.90817999999999999"/>
    <n v="0"/>
    <n v="95.265000000000001"/>
    <n v="0.44253399999999998"/>
    <n v="96.615713999999983"/>
    <n v="50.749789999999997"/>
    <n v="29.747849999999996"/>
    <n v="0"/>
    <x v="1"/>
    <n v="0.37476000000000004"/>
    <n v="80.872399999999985"/>
    <n v="8.8700666457022584E-2"/>
    <n v="5857.5"/>
    <n v="-3.2737480906576397E-2"/>
    <n v="9.399920182756193E-3"/>
    <n v="0"/>
    <n v="0.99060007981724374"/>
    <n v="0.62752916940761005"/>
    <n v="0.36783686399810073"/>
    <n v="4.6339665942892764E-3"/>
    <x v="0"/>
    <n v="1.98"/>
    <x v="0"/>
    <m/>
    <m/>
    <x v="0"/>
    <n v="8200"/>
    <x v="0"/>
    <x v="0"/>
    <m/>
    <x v="0"/>
    <x v="0"/>
    <x v="0"/>
    <m/>
    <x v="0"/>
    <x v="0"/>
    <x v="0"/>
    <x v="0"/>
    <x v="0"/>
    <x v="0"/>
    <x v="0"/>
    <x v="0"/>
    <x v="0"/>
    <x v="0"/>
    <x v="0"/>
    <x v="0"/>
    <x v="0"/>
    <m/>
    <x v="0"/>
    <x v="0"/>
    <x v="0"/>
    <x v="0"/>
    <x v="0"/>
    <m/>
    <n v="20021119"/>
    <x v="0"/>
    <s v="BP AMERICA"/>
    <m/>
    <m/>
    <d v="2002-11-21T00:00:00"/>
    <x v="6"/>
    <x v="2"/>
  </r>
  <r>
    <x v="1"/>
    <s v="T17N R094W S06 fMESAVERDE"/>
    <n v="3505"/>
    <x v="0"/>
    <x v="1"/>
    <s v="WILD ROSE"/>
    <s v="SW SE"/>
    <n v="6"/>
    <n v="17"/>
    <n v="94"/>
    <n v="41.474220000000003"/>
    <n v="-108.03045400000001"/>
    <s v="4903723727"/>
    <s v="MEXICAN FLATS 06-02"/>
    <x v="0"/>
    <x v="28"/>
    <m/>
    <m/>
    <m/>
    <x v="0"/>
    <s v="10340"/>
    <m/>
    <n v="11994"/>
    <n v="11960"/>
    <x v="1"/>
    <d v="2002-11-20T00:00:00"/>
    <n v="7.54"/>
    <x v="1"/>
    <n v="5.44"/>
    <m/>
    <n v="1440"/>
    <n v="3.03"/>
    <x v="1"/>
    <n v="570"/>
    <n v="2480"/>
    <m/>
    <x v="0"/>
    <n v="54"/>
    <n v="8112"/>
    <x v="0"/>
    <s v="BP AMERICA PRODUCTION CO"/>
    <n v="0.27145600000000003"/>
    <n v="0"/>
    <n v="62.64"/>
    <n v="7.750739999999999E-2"/>
    <n v="62.988963399999996"/>
    <n v="16.079699999999999"/>
    <n v="40.647199999999998"/>
    <n v="0"/>
    <x v="1"/>
    <n v="1.1242800000000002"/>
    <n v="57.851179999999999"/>
    <n v="4.2517190524949316E-2"/>
    <n v="4552.47"/>
    <n v="-0.28106426877713786"/>
    <n v="4.3095803668996412E-3"/>
    <n v="0"/>
    <n v="0.99569041963310034"/>
    <n v="0.27794938668493885"/>
    <n v="0.70261661041313239"/>
    <n v="1.9434002901928711E-2"/>
    <x v="0"/>
    <n v="0.13"/>
    <x v="0"/>
    <m/>
    <m/>
    <x v="0"/>
    <n v="5170"/>
    <x v="0"/>
    <x v="0"/>
    <m/>
    <x v="0"/>
    <x v="0"/>
    <x v="0"/>
    <m/>
    <x v="0"/>
    <x v="0"/>
    <x v="0"/>
    <x v="0"/>
    <x v="0"/>
    <x v="0"/>
    <x v="0"/>
    <x v="0"/>
    <x v="0"/>
    <x v="0"/>
    <x v="0"/>
    <x v="0"/>
    <x v="0"/>
    <m/>
    <x v="0"/>
    <x v="0"/>
    <x v="0"/>
    <x v="0"/>
    <x v="0"/>
    <m/>
    <n v="20021120"/>
    <x v="0"/>
    <s v="BP AMERICA"/>
    <m/>
    <m/>
    <d v="2002-11-22T00:00:00"/>
    <x v="6"/>
    <x v="2"/>
  </r>
  <r>
    <x v="1"/>
    <s v="T17N R094W S07 fMESAVERDE"/>
    <m/>
    <x v="0"/>
    <x v="1"/>
    <s v="WILD ROSE"/>
    <s v="C NE"/>
    <n v="7"/>
    <n v="17"/>
    <n v="94"/>
    <n v="41.467537"/>
    <n v="-108.029132"/>
    <s v="4903723593"/>
    <s v="CHAMPLIN 237 A4"/>
    <x v="0"/>
    <x v="28"/>
    <m/>
    <m/>
    <m/>
    <x v="0"/>
    <n v="10476"/>
    <m/>
    <n v="11990"/>
    <n v="11932"/>
    <x v="1"/>
    <d v="2002-11-22T00:00:00"/>
    <n v="6.99"/>
    <x v="0"/>
    <n v="6.77"/>
    <n v="0.2"/>
    <n v="1950"/>
    <n v="3.27"/>
    <x v="1"/>
    <n v="1400"/>
    <n v="2076"/>
    <m/>
    <x v="0"/>
    <n v="25"/>
    <n v="5128"/>
    <x v="0"/>
    <s v="BP AMERICA PRODUCTION COMPANY"/>
    <n v="0.33782299999999998"/>
    <n v="1.6458E-2"/>
    <n v="84.825000000000003"/>
    <n v="8.3646600000000002E-2"/>
    <n v="85.262927599999983"/>
    <n v="39.494"/>
    <n v="34.025639999999996"/>
    <n v="0"/>
    <x v="1"/>
    <n v="0.52050000000000007"/>
    <n v="74.040139999999994"/>
    <n v="7.0449287443602196E-2"/>
    <n v="5461.24"/>
    <n v="3.146968054364617E-2"/>
    <n v="3.9621323066087169E-3"/>
    <n v="1.9302644728797706E-4"/>
    <n v="0.99584484124610329"/>
    <n v="0.53341336199526368"/>
    <n v="0.45955666750495067"/>
    <n v="7.0299704997856581E-3"/>
    <x v="0"/>
    <n v="0.04"/>
    <x v="0"/>
    <m/>
    <m/>
    <x v="0"/>
    <n v="7290"/>
    <x v="0"/>
    <x v="0"/>
    <m/>
    <x v="0"/>
    <x v="0"/>
    <x v="0"/>
    <m/>
    <x v="0"/>
    <x v="0"/>
    <x v="0"/>
    <x v="0"/>
    <x v="0"/>
    <x v="0"/>
    <x v="0"/>
    <x v="0"/>
    <x v="0"/>
    <x v="0"/>
    <x v="0"/>
    <x v="0"/>
    <x v="0"/>
    <m/>
    <x v="0"/>
    <x v="0"/>
    <x v="0"/>
    <x v="0"/>
    <x v="0"/>
    <m/>
    <n v="20021122"/>
    <x v="0"/>
    <s v="BP AMERICA"/>
    <m/>
    <m/>
    <d v="2002-11-24T00:00:00"/>
    <x v="6"/>
    <x v="2"/>
  </r>
  <r>
    <x v="1"/>
    <s v="T17N R094W S07 fMESAVERDE"/>
    <m/>
    <x v="0"/>
    <x v="1"/>
    <s v="WILD ROSE"/>
    <s v="SW SW"/>
    <n v="7"/>
    <n v="17"/>
    <n v="94"/>
    <n v="41.459823999999998"/>
    <n v="-108.04021400000001"/>
    <s v="4900723592"/>
    <s v="CHAMPLIN 237 A3"/>
    <x v="0"/>
    <x v="28"/>
    <m/>
    <m/>
    <m/>
    <x v="0"/>
    <n v="10716"/>
    <m/>
    <n v="1850"/>
    <m/>
    <x v="1"/>
    <d v="2002-11-22T00:00:00"/>
    <n v="6.64"/>
    <x v="0"/>
    <n v="15.2"/>
    <n v="0.19"/>
    <n v="1670"/>
    <n v="3.26"/>
    <x v="1"/>
    <n v="1550"/>
    <n v="1078"/>
    <m/>
    <x v="0"/>
    <n v="24"/>
    <n v="4344"/>
    <x v="0"/>
    <s v="BP AMERICA PRODUCTION COMPANY"/>
    <n v="0.75847999999999993"/>
    <n v="1.5635099999999999E-2"/>
    <n v="72.644999999999996"/>
    <n v="8.3390799999999987E-2"/>
    <n v="73.502505900000003"/>
    <n v="43.725499999999997"/>
    <n v="17.668419999999998"/>
    <n v="0"/>
    <x v="1"/>
    <n v="0.49968000000000001"/>
    <n v="61.893599999999992"/>
    <n v="8.5740323348546241E-2"/>
    <n v="4340.6499999999996"/>
    <n v="-3.8573805507422453E-4"/>
    <n v="1.0319103964045938E-2"/>
    <n v="2.1271519669372249E-4"/>
    <n v="0.98946818083926025"/>
    <n v="0.70646238060154853"/>
    <n v="0.2854644098905218"/>
    <n v="8.0732095079297395E-3"/>
    <x v="0"/>
    <m/>
    <x v="0"/>
    <m/>
    <m/>
    <x v="0"/>
    <n v="6130"/>
    <x v="0"/>
    <x v="0"/>
    <m/>
    <x v="0"/>
    <x v="0"/>
    <x v="0"/>
    <m/>
    <x v="0"/>
    <x v="0"/>
    <x v="0"/>
    <x v="0"/>
    <x v="0"/>
    <x v="0"/>
    <x v="0"/>
    <x v="0"/>
    <x v="0"/>
    <x v="0"/>
    <x v="0"/>
    <x v="0"/>
    <x v="0"/>
    <m/>
    <x v="0"/>
    <x v="0"/>
    <x v="0"/>
    <x v="0"/>
    <x v="0"/>
    <m/>
    <n v="20021122"/>
    <x v="0"/>
    <s v="BP AMERICA"/>
    <m/>
    <m/>
    <d v="2002-11-24T00:00:00"/>
    <x v="6"/>
    <x v="2"/>
  </r>
  <r>
    <x v="1"/>
    <s v="T17N R094W S11 fMESAVERDE"/>
    <n v="4082"/>
    <x v="0"/>
    <x v="1"/>
    <s v="WILD ROSE"/>
    <s v="SE SE"/>
    <n v="11"/>
    <n v="17"/>
    <n v="94"/>
    <n v="41.459960000000002"/>
    <n v="-107.95237"/>
    <s v="4903724483"/>
    <s v="MEXICAN FLATS 11-01"/>
    <x v="0"/>
    <x v="28"/>
    <m/>
    <m/>
    <m/>
    <x v="0"/>
    <s v="9690"/>
    <m/>
    <n v="10186"/>
    <m/>
    <x v="1"/>
    <d v="2003-06-09T00:00:00"/>
    <n v="7.8"/>
    <x v="1"/>
    <n v="11.4"/>
    <n v="0.37"/>
    <n v="1933"/>
    <n v="15.5"/>
    <x v="1"/>
    <n v="1650"/>
    <n v="2108"/>
    <m/>
    <x v="0"/>
    <n v="43"/>
    <n v="5760"/>
    <x v="0"/>
    <s v="BP AMERICA PRODUCTION CO"/>
    <n v="0.56886000000000003"/>
    <n v="3.04473E-2"/>
    <n v="84.085499999999996"/>
    <n v="0.39648999999999995"/>
    <n v="85.081297300000003"/>
    <n v="46.546500000000002"/>
    <n v="34.55012"/>
    <n v="0"/>
    <x v="1"/>
    <n v="0.89526000000000006"/>
    <n v="81.991879999999995"/>
    <n v="1.8491402090549745E-2"/>
    <n v="5761.27"/>
    <n v="1.1023090336398996E-4"/>
    <n v="6.6860757657958283E-3"/>
    <n v="3.5786125701212128E-4"/>
    <n v="0.99295606297719197"/>
    <n v="0.56769645969820437"/>
    <n v="0.42138465418770737"/>
    <n v="1.0918886114088372E-2"/>
    <x v="0"/>
    <n v="8.42"/>
    <x v="0"/>
    <m/>
    <m/>
    <x v="0"/>
    <n v="8040"/>
    <x v="0"/>
    <x v="0"/>
    <m/>
    <x v="0"/>
    <x v="0"/>
    <x v="0"/>
    <n v="1.33"/>
    <x v="0"/>
    <x v="0"/>
    <x v="0"/>
    <x v="0"/>
    <x v="0"/>
    <x v="0"/>
    <x v="0"/>
    <x v="0"/>
    <x v="0"/>
    <x v="0"/>
    <x v="0"/>
    <x v="0"/>
    <x v="0"/>
    <m/>
    <x v="0"/>
    <x v="0"/>
    <x v="0"/>
    <x v="0"/>
    <x v="0"/>
    <m/>
    <n v="20030609"/>
    <x v="0"/>
    <s v="BP AMERICA"/>
    <m/>
    <m/>
    <d v="2003-06-11T00:00:00"/>
    <x v="6"/>
    <x v="2"/>
  </r>
  <r>
    <x v="1"/>
    <s v="T17N R094W S13 fMESAVERDE"/>
    <m/>
    <x v="0"/>
    <x v="1"/>
    <s v="WILD ROSE"/>
    <s v="C SW"/>
    <n v="13"/>
    <n v="17"/>
    <n v="94"/>
    <n v="41.446480999999999"/>
    <n v="-107.94299599999999"/>
    <s v="4903721655"/>
    <s v="CHAMPLIN 336 D1"/>
    <x v="0"/>
    <x v="28"/>
    <m/>
    <m/>
    <m/>
    <x v="0"/>
    <m/>
    <n v="9656"/>
    <n v="10165"/>
    <n v="9810"/>
    <x v="1"/>
    <d v="2002-11-26T00:00:00"/>
    <n v="6.27"/>
    <x v="0"/>
    <n v="103"/>
    <n v="3.89"/>
    <n v="1130"/>
    <n v="7.37"/>
    <x v="1"/>
    <n v="1999"/>
    <n v="334"/>
    <m/>
    <x v="0"/>
    <n v="142"/>
    <n v="6300"/>
    <x v="0"/>
    <s v="BP AMERICA PRODUCTION COMPANY"/>
    <n v="5.1397000000000004"/>
    <n v="0.32010810000000001"/>
    <n v="49.155000000000001"/>
    <n v="0.18852459999999999"/>
    <n v="54.803332699999991"/>
    <n v="56.39179"/>
    <n v="5.4742599999999992"/>
    <n v="0"/>
    <x v="1"/>
    <n v="2.9564400000000002"/>
    <n v="64.822490000000002"/>
    <n v="-8.3754134967382848E-2"/>
    <n v="3719.26"/>
    <n v="-0.25757790495505656"/>
    <n v="9.3784442419502734E-2"/>
    <n v="5.8410334596311888E-3"/>
    <n v="0.90037452412086616"/>
    <n v="0.86994174398422519"/>
    <n v="8.4450011099542754E-2"/>
    <n v="4.5608244916232006E-2"/>
    <x v="0"/>
    <n v="60.7"/>
    <x v="0"/>
    <m/>
    <m/>
    <x v="0"/>
    <n v="3700"/>
    <x v="0"/>
    <x v="0"/>
    <m/>
    <x v="0"/>
    <x v="0"/>
    <x v="0"/>
    <m/>
    <x v="0"/>
    <x v="0"/>
    <x v="0"/>
    <x v="0"/>
    <x v="0"/>
    <x v="0"/>
    <x v="0"/>
    <x v="0"/>
    <x v="0"/>
    <x v="0"/>
    <x v="0"/>
    <x v="0"/>
    <x v="0"/>
    <m/>
    <x v="0"/>
    <x v="0"/>
    <x v="0"/>
    <x v="0"/>
    <x v="0"/>
    <m/>
    <n v="20021126"/>
    <x v="0"/>
    <s v="BP AMERICA"/>
    <m/>
    <m/>
    <d v="2002-11-28T00:00:00"/>
    <x v="6"/>
    <x v="2"/>
  </r>
  <r>
    <x v="1"/>
    <s v="T17N R094W S13 fMESAVERDE"/>
    <m/>
    <x v="0"/>
    <x v="1"/>
    <s v="WILD ROSE"/>
    <s v="SW NE"/>
    <n v="13"/>
    <n v="17"/>
    <n v="94"/>
    <n v="41.451566"/>
    <n v="-107.937819"/>
    <s v="4903723989"/>
    <s v="CHAMPLIN 336 D2,3,4 PAD"/>
    <x v="0"/>
    <x v="28"/>
    <m/>
    <m/>
    <m/>
    <x v="0"/>
    <n v="10026"/>
    <m/>
    <n v="10398"/>
    <m/>
    <x v="1"/>
    <d v="2002-11-26T00:00:00"/>
    <n v="7.41"/>
    <x v="0"/>
    <n v="3.36"/>
    <m/>
    <n v="1260"/>
    <n v="2.84"/>
    <x v="1"/>
    <n v="730"/>
    <n v="1536"/>
    <m/>
    <x v="0"/>
    <n v="21"/>
    <n v="3346"/>
    <x v="0"/>
    <s v="BP AMERICA PRODUCTION COMPANY"/>
    <n v="0.16766399999999998"/>
    <n v="0"/>
    <n v="54.81"/>
    <n v="7.2647199999999995E-2"/>
    <n v="55.050311199999996"/>
    <n v="20.593299999999999"/>
    <n v="25.175039999999996"/>
    <n v="0"/>
    <x v="1"/>
    <n v="0.43722000000000005"/>
    <n v="46.205559999999998"/>
    <n v="8.7350502199817104E-2"/>
    <n v="3553.2"/>
    <n v="3.0032467532467508E-2"/>
    <n v="3.0456503577403937E-3"/>
    <n v="0"/>
    <n v="0.9969543496422596"/>
    <n v="0.44568878723686067"/>
    <n v="0.54484871517626876"/>
    <n v="9.4624975868704986E-3"/>
    <x v="0"/>
    <n v="2.12"/>
    <x v="0"/>
    <m/>
    <m/>
    <x v="0"/>
    <n v="4830"/>
    <x v="0"/>
    <x v="0"/>
    <m/>
    <x v="0"/>
    <x v="0"/>
    <x v="0"/>
    <m/>
    <x v="0"/>
    <x v="0"/>
    <x v="0"/>
    <x v="0"/>
    <x v="0"/>
    <x v="0"/>
    <x v="0"/>
    <x v="0"/>
    <x v="0"/>
    <x v="0"/>
    <x v="0"/>
    <x v="0"/>
    <x v="0"/>
    <m/>
    <x v="0"/>
    <x v="0"/>
    <x v="0"/>
    <x v="0"/>
    <x v="0"/>
    <m/>
    <n v="20021126"/>
    <x v="0"/>
    <s v="BP AMERICA"/>
    <m/>
    <m/>
    <d v="2002-11-28T00:00:00"/>
    <x v="6"/>
    <x v="2"/>
  </r>
  <r>
    <x v="1"/>
    <s v="T17N R094W S15 fMESAVERDE"/>
    <n v="4243"/>
    <x v="0"/>
    <x v="1"/>
    <s v="WILD ROSE"/>
    <s v="SW NW"/>
    <n v="15"/>
    <n v="17"/>
    <n v="94"/>
    <n v="41.452691999999999"/>
    <n v="-107.98234100000001"/>
    <s v="4903725224"/>
    <s v="MEXICAN FLATS 15-01"/>
    <x v="0"/>
    <x v="28"/>
    <m/>
    <m/>
    <m/>
    <x v="0"/>
    <s v="10152"/>
    <m/>
    <n v="10548"/>
    <m/>
    <x v="1"/>
    <d v="2003-11-04T00:00:00"/>
    <n v="7.89"/>
    <x v="1"/>
    <n v="35"/>
    <n v="5.6"/>
    <n v="2885"/>
    <n v="55"/>
    <x v="1"/>
    <n v="3548"/>
    <n v="1745"/>
    <m/>
    <x v="0"/>
    <n v="62"/>
    <n v="9390"/>
    <x v="0"/>
    <s v="BP AMERICAN PRODUCTION COMPANY"/>
    <n v="1.7464999999999999"/>
    <n v="0.46082399999999996"/>
    <n v="125.4975"/>
    <n v="1.4068999999999998"/>
    <n v="129.11172399999998"/>
    <n v="100.08908"/>
    <n v="28.600549999999998"/>
    <n v="0"/>
    <x v="1"/>
    <n v="1.2908400000000002"/>
    <n v="129.98047"/>
    <n v="-3.3530381081261595E-3"/>
    <n v="8335.6"/>
    <n v="-5.9484587263618709E-2"/>
    <n v="1.3527044221019E-2"/>
    <n v="3.5691878763852618E-3"/>
    <n v="0.9829037679025957"/>
    <n v="0.77003168245198683"/>
    <n v="0.22003728714013729"/>
    <n v="9.9310304078758932E-3"/>
    <x v="0"/>
    <n v="6.2"/>
    <x v="0"/>
    <m/>
    <m/>
    <x v="0"/>
    <n v="13480"/>
    <x v="0"/>
    <x v="0"/>
    <m/>
    <x v="0"/>
    <x v="0"/>
    <x v="0"/>
    <n v="5.0999999999999996"/>
    <x v="0"/>
    <x v="0"/>
    <x v="0"/>
    <x v="0"/>
    <x v="0"/>
    <x v="0"/>
    <x v="0"/>
    <x v="0"/>
    <x v="0"/>
    <x v="0"/>
    <x v="0"/>
    <x v="0"/>
    <x v="0"/>
    <m/>
    <x v="0"/>
    <x v="0"/>
    <x v="0"/>
    <x v="0"/>
    <x v="0"/>
    <m/>
    <n v="2003114"/>
    <x v="0"/>
    <s v="BP AMERICA"/>
    <m/>
    <m/>
    <d v="2003-11-05T00:00:00"/>
    <x v="6"/>
    <x v="2"/>
  </r>
  <r>
    <x v="1"/>
    <s v="T17N R094W S21 fMESAVERDE"/>
    <n v="4259"/>
    <x v="0"/>
    <x v="1"/>
    <s v="WILD ROSE"/>
    <s v="NW SW"/>
    <n v="21"/>
    <n v="17"/>
    <n v="94"/>
    <n v="41.439006999999997"/>
    <n v="-108.00106"/>
    <s v="4903725222"/>
    <s v="MEXICAN FLATS"/>
    <x v="0"/>
    <x v="28"/>
    <m/>
    <m/>
    <m/>
    <x v="0"/>
    <s v="10740"/>
    <m/>
    <n v="11042"/>
    <n v="11038"/>
    <x v="1"/>
    <d v="2003-10-07T00:00:00"/>
    <n v="8.26"/>
    <x v="1"/>
    <n v="6.7"/>
    <m/>
    <n v="2724"/>
    <n v="26"/>
    <x v="1"/>
    <n v="2899"/>
    <n v="1084"/>
    <m/>
    <x v="0"/>
    <n v="37"/>
    <n v="6860"/>
    <x v="0"/>
    <s v="BP AMERICAN PRODUCTION COMPANY"/>
    <n v="0.33433000000000002"/>
    <n v="0"/>
    <n v="118.49399999999999"/>
    <n v="0.66508"/>
    <n v="119.49340999999998"/>
    <n v="81.780789999999996"/>
    <n v="17.766759999999998"/>
    <n v="0"/>
    <x v="1"/>
    <n v="0.77034000000000002"/>
    <n v="100.31789000000001"/>
    <n v="8.7236279481537018E-2"/>
    <n v="6776.7"/>
    <n v="-6.1085159899389278E-3"/>
    <n v="2.7978948797260038E-3"/>
    <n v="0"/>
    <n v="0.99720210512027407"/>
    <n v="0.81521640855883226"/>
    <n v="0.17710460218012955"/>
    <n v="7.6789892610380859E-3"/>
    <x v="0"/>
    <n v="0.4"/>
    <x v="0"/>
    <m/>
    <m/>
    <x v="0"/>
    <n v="19320"/>
    <x v="0"/>
    <x v="0"/>
    <m/>
    <x v="0"/>
    <x v="0"/>
    <x v="0"/>
    <n v="3"/>
    <x v="0"/>
    <x v="0"/>
    <x v="0"/>
    <x v="0"/>
    <x v="0"/>
    <x v="0"/>
    <x v="0"/>
    <x v="0"/>
    <x v="0"/>
    <x v="0"/>
    <x v="0"/>
    <x v="0"/>
    <x v="0"/>
    <m/>
    <x v="0"/>
    <x v="0"/>
    <x v="0"/>
    <x v="0"/>
    <x v="0"/>
    <m/>
    <n v="2003107"/>
    <x v="0"/>
    <s v="BP AMERICA"/>
    <m/>
    <m/>
    <d v="2003-10-08T00:00:00"/>
    <x v="6"/>
    <x v="2"/>
  </r>
  <r>
    <x v="1"/>
    <s v="T17N R094W S25 fMESAVERDE"/>
    <m/>
    <x v="0"/>
    <x v="1"/>
    <s v="WILD ROSE"/>
    <s v="C NE"/>
    <n v="25"/>
    <n v="17"/>
    <n v="94"/>
    <n v="41.423696999999997"/>
    <n v="-107.933606"/>
    <s v="4903723737"/>
    <s v="CHAMPLIN 336 F2"/>
    <x v="0"/>
    <x v="28"/>
    <m/>
    <m/>
    <m/>
    <x v="0"/>
    <n v="9592"/>
    <m/>
    <n v="9990"/>
    <n v="9916"/>
    <x v="1"/>
    <d v="2002-11-22T00:00:00"/>
    <n v="5.79"/>
    <x v="0"/>
    <n v="68.599999999999994"/>
    <n v="9.7799999999999994"/>
    <n v="5020"/>
    <n v="18.3"/>
    <x v="1"/>
    <n v="8347"/>
    <n v="313"/>
    <m/>
    <x v="0"/>
    <n v="2"/>
    <n v="14510"/>
    <x v="0"/>
    <s v="BP AMERICA PRODUCTION COMPANY"/>
    <n v="3.4231399999999996"/>
    <n v="0.80479619999999996"/>
    <n v="218.37"/>
    <n v="0.46811399999999997"/>
    <n v="223.06605019999998"/>
    <n v="235.46886999999998"/>
    <n v="5.1300699999999999"/>
    <n v="0"/>
    <x v="1"/>
    <n v="4.1640000000000003E-2"/>
    <n v="240.64057999999997"/>
    <n v="-3.7900104625245436E-2"/>
    <n v="13778.68"/>
    <n v="-2.5852036927845334E-2"/>
    <n v="1.5345858309369929E-2"/>
    <n v="3.6078829534051614E-3"/>
    <n v="0.98104625873722495"/>
    <n v="0.97850857074895681"/>
    <n v="2.1318391104276763E-2"/>
    <n v="1.7303814676643487E-4"/>
    <x v="0"/>
    <n v="82.3"/>
    <x v="0"/>
    <m/>
    <m/>
    <x v="0"/>
    <n v="21700"/>
    <x v="0"/>
    <x v="0"/>
    <m/>
    <x v="0"/>
    <x v="0"/>
    <x v="0"/>
    <m/>
    <x v="0"/>
    <x v="0"/>
    <x v="0"/>
    <x v="0"/>
    <x v="0"/>
    <x v="0"/>
    <x v="0"/>
    <x v="0"/>
    <x v="0"/>
    <x v="0"/>
    <x v="0"/>
    <x v="0"/>
    <x v="0"/>
    <m/>
    <x v="0"/>
    <x v="0"/>
    <x v="0"/>
    <x v="0"/>
    <x v="0"/>
    <m/>
    <n v="20021122"/>
    <x v="0"/>
    <s v="BP AMERICA"/>
    <m/>
    <m/>
    <d v="2002-11-24T00:00:00"/>
    <x v="6"/>
    <x v="2"/>
  </r>
  <r>
    <x v="1"/>
    <s v="T17N R094W S25 fMESAVERDE"/>
    <m/>
    <x v="0"/>
    <x v="1"/>
    <s v="WILD ROSE"/>
    <s v="NE NW"/>
    <n v="25"/>
    <n v="17"/>
    <n v="94"/>
    <n v="41.416350000000001"/>
    <n v="-107.94244"/>
    <s v="4903724624"/>
    <s v="CHAMPLIN 336 F3"/>
    <x v="0"/>
    <x v="28"/>
    <m/>
    <m/>
    <m/>
    <x v="0"/>
    <n v="9746"/>
    <m/>
    <n v="10229"/>
    <n v="10140"/>
    <x v="1"/>
    <d v="2002-11-22T00:00:00"/>
    <n v="6.93"/>
    <x v="0"/>
    <n v="14.3"/>
    <n v="3.99"/>
    <n v="2540"/>
    <n v="4.24"/>
    <x v="1"/>
    <n v="2749"/>
    <n v="1429"/>
    <m/>
    <x v="0"/>
    <n v="10"/>
    <n v="7376"/>
    <x v="0"/>
    <s v="BP AMERICA PRODUCTION COMPANY"/>
    <n v="0.71357000000000004"/>
    <n v="0.32833710000000005"/>
    <n v="110.49"/>
    <n v="0.10845920000000001"/>
    <n v="111.6403663"/>
    <n v="77.549289999999999"/>
    <n v="23.421309999999998"/>
    <n v="0"/>
    <x v="1"/>
    <n v="0.20820000000000002"/>
    <n v="101.1788"/>
    <n v="4.9157068331208857E-2"/>
    <n v="6750.53"/>
    <n v="-4.4276266004461134E-2"/>
    <n v="6.3916845102648147E-3"/>
    <n v="2.9410249256769058E-3"/>
    <n v="0.99066729056405822"/>
    <n v="0.76645789434150235"/>
    <n v="0.23148436233677411"/>
    <n v="2.0577433217235236E-3"/>
    <x v="0"/>
    <m/>
    <x v="0"/>
    <m/>
    <m/>
    <x v="0"/>
    <n v="11580"/>
    <x v="0"/>
    <x v="0"/>
    <m/>
    <x v="0"/>
    <x v="0"/>
    <x v="0"/>
    <m/>
    <x v="0"/>
    <x v="0"/>
    <x v="0"/>
    <x v="0"/>
    <x v="0"/>
    <x v="0"/>
    <x v="0"/>
    <x v="0"/>
    <x v="0"/>
    <x v="0"/>
    <x v="0"/>
    <x v="0"/>
    <x v="0"/>
    <m/>
    <x v="0"/>
    <x v="0"/>
    <x v="0"/>
    <x v="0"/>
    <x v="0"/>
    <m/>
    <n v="20021122"/>
    <x v="0"/>
    <s v="BP AMERICA"/>
    <m/>
    <m/>
    <d v="2002-11-24T00:00:00"/>
    <x v="6"/>
    <x v="2"/>
  </r>
  <r>
    <x v="1"/>
    <s v="T17N R094W S25 fMESAVERDE"/>
    <m/>
    <x v="0"/>
    <x v="1"/>
    <s v="WILD ROSE"/>
    <s v="C SW"/>
    <n v="25"/>
    <n v="17"/>
    <n v="94"/>
    <n v="41.416454000000002"/>
    <n v="-107.94352000000001"/>
    <s v="4903721882"/>
    <s v="CHAMPLIN 336 F1"/>
    <x v="0"/>
    <x v="28"/>
    <m/>
    <m/>
    <m/>
    <x v="0"/>
    <m/>
    <m/>
    <n v="10420"/>
    <n v="10328"/>
    <x v="1"/>
    <d v="2002-11-22T00:00:00"/>
    <n v="5.92"/>
    <x v="0"/>
    <n v="15.3"/>
    <n v="1.17"/>
    <n v="1350"/>
    <n v="96.1"/>
    <x v="1"/>
    <n v="1850"/>
    <n v="431"/>
    <m/>
    <x v="0"/>
    <n v="26"/>
    <n v="4354"/>
    <x v="0"/>
    <s v="BP AMERICA PRODUCTION COMPANY"/>
    <n v="0.76346999999999998"/>
    <n v="9.6279299999999998E-2"/>
    <n v="58.725000000000001"/>
    <n v="2.4582379999999997"/>
    <n v="62.042987299999993"/>
    <n v="52.188499999999998"/>
    <n v="7.0640899999999993"/>
    <n v="0"/>
    <x v="1"/>
    <n v="0.54132000000000002"/>
    <n v="59.793909999999997"/>
    <n v="1.845973879704171E-2"/>
    <n v="3769.57"/>
    <n v="-7.1942508035260394E-2"/>
    <n v="1.2305500318808796E-2"/>
    <n v="1.5518159938762331E-3"/>
    <n v="0.98614268368731506"/>
    <n v="0.87280627742858763"/>
    <n v="0.1181406266959294"/>
    <n v="9.0530958754829732E-3"/>
    <x v="0"/>
    <n v="26.1"/>
    <x v="0"/>
    <m/>
    <m/>
    <x v="0"/>
    <n v="5090"/>
    <x v="0"/>
    <x v="0"/>
    <m/>
    <x v="0"/>
    <x v="0"/>
    <x v="0"/>
    <m/>
    <x v="0"/>
    <x v="0"/>
    <x v="0"/>
    <x v="0"/>
    <x v="0"/>
    <x v="0"/>
    <x v="0"/>
    <x v="0"/>
    <x v="0"/>
    <x v="0"/>
    <x v="0"/>
    <x v="0"/>
    <x v="0"/>
    <m/>
    <x v="0"/>
    <x v="0"/>
    <x v="0"/>
    <x v="0"/>
    <x v="0"/>
    <m/>
    <n v="20021122"/>
    <x v="0"/>
    <s v="BP AMERICA"/>
    <m/>
    <m/>
    <d v="2002-11-24T00:00:00"/>
    <x v="6"/>
    <x v="2"/>
  </r>
  <r>
    <x v="1"/>
    <s v="T17N R095W S01 fMESAVERDE"/>
    <m/>
    <x v="0"/>
    <x v="1"/>
    <s v="WILD ROSE"/>
    <s v="C SE"/>
    <n v="1"/>
    <n v="17"/>
    <n v="95"/>
    <n v="41.475352999999998"/>
    <n v="-108.04844300000001"/>
    <s v="4903723639"/>
    <s v="CHAMPLIN 293 B2"/>
    <x v="0"/>
    <x v="28"/>
    <m/>
    <m/>
    <m/>
    <x v="0"/>
    <n v="10674"/>
    <m/>
    <n v="12030"/>
    <n v="11960"/>
    <x v="1"/>
    <d v="2002-11-22T00:00:00"/>
    <n v="6.99"/>
    <x v="0"/>
    <n v="11.6"/>
    <m/>
    <n v="1710"/>
    <n v="3.01"/>
    <x v="1"/>
    <n v="1849"/>
    <n v="1348"/>
    <m/>
    <x v="0"/>
    <n v="49"/>
    <n v="11944"/>
    <x v="0"/>
    <s v="BP AMERICA PRODUCTION COMPANY"/>
    <n v="0.57884000000000002"/>
    <n v="0"/>
    <n v="74.385000000000005"/>
    <n v="7.6995799999999989E-2"/>
    <n v="75.040835799999996"/>
    <n v="52.160289999999996"/>
    <n v="22.093719999999998"/>
    <n v="0"/>
    <x v="1"/>
    <n v="1.0201800000000001"/>
    <n v="75.27418999999999"/>
    <n v="-1.5524342876438754E-3"/>
    <n v="4970.6099999999997"/>
    <n v="-0.41227022083275938"/>
    <n v="7.7136667499644249E-3"/>
    <n v="0"/>
    <n v="0.99228633325003557"/>
    <n v="0.6929372471493882"/>
    <n v="0.29350990027259011"/>
    <n v="1.3552852578021767E-2"/>
    <x v="0"/>
    <n v="6.89"/>
    <x v="0"/>
    <m/>
    <m/>
    <x v="0"/>
    <n v="5600"/>
    <x v="0"/>
    <x v="0"/>
    <m/>
    <x v="0"/>
    <x v="0"/>
    <x v="0"/>
    <m/>
    <x v="0"/>
    <x v="0"/>
    <x v="0"/>
    <x v="0"/>
    <x v="0"/>
    <x v="0"/>
    <x v="0"/>
    <x v="0"/>
    <x v="0"/>
    <x v="0"/>
    <x v="0"/>
    <x v="0"/>
    <x v="0"/>
    <m/>
    <x v="0"/>
    <x v="0"/>
    <x v="0"/>
    <x v="0"/>
    <x v="0"/>
    <m/>
    <n v="20021122"/>
    <x v="0"/>
    <s v="BP AMERICA"/>
    <m/>
    <m/>
    <d v="2002-11-24T00:00:00"/>
    <x v="6"/>
    <x v="2"/>
  </r>
  <r>
    <x v="1"/>
    <s v="T17N R095W S01 fMESAVERDE"/>
    <m/>
    <x v="0"/>
    <x v="1"/>
    <s v="WILD ROSE"/>
    <s v="SW NE"/>
    <n v="1"/>
    <n v="17"/>
    <n v="95"/>
    <n v="41.481830000000002"/>
    <n v="-108.04946700000001"/>
    <s v="4903724556"/>
    <s v="CHAMPLIN 293 B3"/>
    <x v="0"/>
    <x v="28"/>
    <m/>
    <m/>
    <m/>
    <x v="0"/>
    <m/>
    <m/>
    <n v="11058"/>
    <m/>
    <x v="1"/>
    <d v="2002-11-21T00:00:00"/>
    <m/>
    <x v="0"/>
    <n v="9.09"/>
    <m/>
    <n v="1450"/>
    <n v="3.8"/>
    <x v="1"/>
    <n v="950"/>
    <n v="1833"/>
    <m/>
    <x v="0"/>
    <n v="27"/>
    <n v="4154"/>
    <x v="0"/>
    <s v="BP AMERICA PRODUCTION COMPANY"/>
    <n v="0.45359099999999997"/>
    <n v="0"/>
    <n v="63.075000000000003"/>
    <n v="9.7203999999999985E-2"/>
    <n v="63.625794999999997"/>
    <n v="26.799499999999998"/>
    <n v="30.042869999999997"/>
    <n v="0"/>
    <x v="1"/>
    <n v="0.56214000000000008"/>
    <n v="57.404509999999995"/>
    <n v="5.1402704471413187E-2"/>
    <n v="4272.8900000000003"/>
    <n v="1.4108407728117897E-2"/>
    <n v="7.1290425526313655E-3"/>
    <n v="0"/>
    <n v="0.99287095744736864"/>
    <n v="0.46685356255109572"/>
    <n v="0.52335382707734979"/>
    <n v="9.7926103715544333E-3"/>
    <x v="0"/>
    <n v="0.24"/>
    <x v="0"/>
    <m/>
    <m/>
    <x v="0"/>
    <n v="4210"/>
    <x v="0"/>
    <x v="0"/>
    <m/>
    <x v="0"/>
    <x v="0"/>
    <x v="0"/>
    <m/>
    <x v="0"/>
    <x v="0"/>
    <x v="0"/>
    <x v="0"/>
    <x v="0"/>
    <x v="0"/>
    <x v="0"/>
    <x v="0"/>
    <x v="0"/>
    <x v="0"/>
    <x v="0"/>
    <x v="0"/>
    <x v="0"/>
    <m/>
    <x v="0"/>
    <x v="0"/>
    <x v="0"/>
    <x v="0"/>
    <x v="0"/>
    <m/>
    <n v="20021121"/>
    <x v="0"/>
    <s v="BP AMERICA"/>
    <m/>
    <m/>
    <d v="2002-11-23T00:00:00"/>
    <x v="6"/>
    <x v="2"/>
  </r>
  <r>
    <x v="1"/>
    <s v="T17N R095W S13 fMESAVERDE"/>
    <n v="5066"/>
    <x v="0"/>
    <x v="1"/>
    <s v="WILD ROSE"/>
    <s v="SW NE"/>
    <n v="13"/>
    <n v="17"/>
    <n v="95"/>
    <n v="41.452576000000001"/>
    <n v="-108.04993899999999"/>
    <s v="4903725805"/>
    <s v="13-1 SOUTH TWO RIM"/>
    <x v="0"/>
    <x v="28"/>
    <m/>
    <m/>
    <n v="351"/>
    <x v="0"/>
    <n v="11034"/>
    <n v="11385"/>
    <n v="11414"/>
    <m/>
    <x v="1"/>
    <d v="2005-03-18T00:00:00"/>
    <n v="8.19"/>
    <x v="1"/>
    <n v="6.8"/>
    <n v="1.2"/>
    <n v="1360"/>
    <n v="25.6"/>
    <x v="1"/>
    <n v="680"/>
    <n v="1800"/>
    <n v="0"/>
    <x v="1"/>
    <n v="31"/>
    <n v="3420"/>
    <x v="0"/>
    <s v="BP AMERICA PRODUCTION COMPANY"/>
    <n v="0.33932000000000001"/>
    <n v="9.8748000000000002E-2"/>
    <n v="59.16"/>
    <n v="0.65484799999999999"/>
    <n v="60.252915999999999"/>
    <n v="19.1828"/>
    <n v="29.501999999999995"/>
    <n v="0"/>
    <x v="1"/>
    <n v="0.6454200000000001"/>
    <n v="49.330219999999997"/>
    <n v="9.967497188618514E-2"/>
    <n v="3904.6"/>
    <n v="6.6160609453075919E-2"/>
    <n v="5.6315946600825097E-3"/>
    <n v="1.6388916347218781E-3"/>
    <n v="0.99272951370519558"/>
    <n v="0.38886508108011686"/>
    <n v="0.59805125539679327"/>
    <n v="1.3083663523089905E-2"/>
    <x v="1"/>
    <n v="11.7"/>
    <x v="1"/>
    <n v="0"/>
    <n v="0"/>
    <x v="1"/>
    <n v="5900"/>
    <x v="2"/>
    <x v="1"/>
    <n v="0"/>
    <x v="1"/>
    <x v="1"/>
    <x v="1"/>
    <n v="0"/>
    <x v="1"/>
    <x v="3"/>
    <x v="1"/>
    <x v="1"/>
    <x v="0"/>
    <x v="0"/>
    <x v="0"/>
    <x v="0"/>
    <x v="0"/>
    <x v="0"/>
    <x v="0"/>
    <x v="0"/>
    <x v="0"/>
    <m/>
    <x v="0"/>
    <x v="0"/>
    <x v="0"/>
    <x v="0"/>
    <x v="0"/>
    <m/>
    <n v="20050318"/>
    <x v="0"/>
    <s v="BP ID No STR13-1"/>
    <m/>
    <s v="11034-11385"/>
    <d v="2005-03-20T00:00:00"/>
    <x v="6"/>
    <x v="2"/>
  </r>
  <r>
    <x v="1"/>
    <s v="T17N R097W S11 fMESAVERDE"/>
    <n v="4077"/>
    <x v="0"/>
    <x v="1"/>
    <s v="LANEY WASH"/>
    <s v="SE SE"/>
    <n v="11"/>
    <n v="17"/>
    <n v="97"/>
    <n v="41.461170000000003"/>
    <n v="-108.295936"/>
    <s v="4903724592"/>
    <s v="LANEY WASH 11-01"/>
    <x v="0"/>
    <x v="28"/>
    <m/>
    <m/>
    <m/>
    <x v="0"/>
    <s v="11460"/>
    <m/>
    <n v="11828"/>
    <m/>
    <x v="1"/>
    <d v="2003-06-12T00:00:00"/>
    <n v="7.48"/>
    <x v="1"/>
    <n v="19.899999999999999"/>
    <m/>
    <n v="2633"/>
    <n v="44.5"/>
    <x v="1"/>
    <n v="3299"/>
    <n v="1792"/>
    <m/>
    <x v="0"/>
    <n v="92"/>
    <n v="7616"/>
    <x v="0"/>
    <s v="BP AMERICA PRODUCTION CO"/>
    <n v="0.99300999999999995"/>
    <n v="0"/>
    <n v="114.5355"/>
    <n v="1.1383099999999999"/>
    <n v="116.66682"/>
    <n v="93.064790000000002"/>
    <n v="29.370879999999996"/>
    <n v="0"/>
    <x v="1"/>
    <n v="1.9154400000000003"/>
    <n v="124.35111000000001"/>
    <n v="-3.1882648730739677E-2"/>
    <n v="7880.4"/>
    <n v="1.7062027309568652E-2"/>
    <n v="8.511503099167355E-3"/>
    <n v="0"/>
    <n v="0.99148849690083263"/>
    <n v="0.74840337171095617"/>
    <n v="0.23619314696909416"/>
    <n v="1.5403481319949619E-2"/>
    <x v="0"/>
    <n v="21"/>
    <x v="0"/>
    <m/>
    <m/>
    <x v="0"/>
    <n v="11580"/>
    <x v="0"/>
    <x v="0"/>
    <m/>
    <x v="0"/>
    <x v="0"/>
    <x v="0"/>
    <n v="2.9"/>
    <x v="0"/>
    <x v="0"/>
    <x v="0"/>
    <x v="0"/>
    <x v="0"/>
    <x v="0"/>
    <x v="0"/>
    <x v="0"/>
    <x v="0"/>
    <x v="0"/>
    <x v="0"/>
    <x v="0"/>
    <x v="0"/>
    <m/>
    <x v="0"/>
    <x v="0"/>
    <x v="0"/>
    <x v="0"/>
    <x v="0"/>
    <m/>
    <n v="20030612"/>
    <x v="0"/>
    <s v="BP AMERICA"/>
    <m/>
    <m/>
    <d v="2003-06-14T00:00:00"/>
    <x v="6"/>
    <x v="2"/>
  </r>
  <r>
    <x v="1"/>
    <s v="T17N R097W S13 fMESAVERDE"/>
    <n v="3668"/>
    <x v="0"/>
    <x v="1"/>
    <s v="LANEY WASH"/>
    <s v="NW NW"/>
    <n v="13"/>
    <n v="17"/>
    <n v="97"/>
    <n v="41.453850000000003"/>
    <n v="-108.286894"/>
    <s v="4903724518"/>
    <s v="CHAMPLIN 271 C2"/>
    <x v="0"/>
    <x v="28"/>
    <m/>
    <m/>
    <m/>
    <x v="0"/>
    <s v="11854"/>
    <m/>
    <n v="12200"/>
    <n v="12175"/>
    <x v="1"/>
    <d v="2003-01-21T00:00:00"/>
    <n v="7.54"/>
    <x v="1"/>
    <n v="27.7"/>
    <n v="1.19"/>
    <n v="2510"/>
    <n v="79"/>
    <x v="1"/>
    <n v="3249"/>
    <n v="1708"/>
    <m/>
    <x v="0"/>
    <n v="266"/>
    <n v="8330"/>
    <x v="0"/>
    <s v="BP AMERICA PRODUCTION COMPANY"/>
    <n v="1.3822300000000001"/>
    <n v="9.7925100000000001E-2"/>
    <n v="109.185"/>
    <n v="2.0208200000000001"/>
    <n v="112.68597509999999"/>
    <n v="91.654290000000003"/>
    <n v="27.994119999999999"/>
    <n v="0"/>
    <x v="1"/>
    <n v="5.5381200000000002"/>
    <n v="125.18653"/>
    <n v="-5.255149137452797E-2"/>
    <n v="7840.89"/>
    <n v="-3.0246325341400541E-2"/>
    <n v="1.2266211467517399E-2"/>
    <n v="8.6900876451660584E-4"/>
    <n v="0.98686477976796594"/>
    <n v="0.73214178873717484"/>
    <n v="0.22361926638592824"/>
    <n v="4.4238944876896898E-2"/>
    <x v="0"/>
    <n v="3.42"/>
    <x v="0"/>
    <m/>
    <m/>
    <x v="0"/>
    <n v="12050"/>
    <x v="0"/>
    <x v="0"/>
    <m/>
    <x v="0"/>
    <x v="0"/>
    <x v="0"/>
    <n v="2.25"/>
    <x v="0"/>
    <x v="0"/>
    <x v="0"/>
    <x v="0"/>
    <x v="0"/>
    <x v="0"/>
    <x v="0"/>
    <x v="0"/>
    <x v="0"/>
    <x v="0"/>
    <x v="0"/>
    <x v="0"/>
    <x v="0"/>
    <m/>
    <x v="0"/>
    <x v="0"/>
    <x v="0"/>
    <x v="0"/>
    <x v="0"/>
    <m/>
    <n v="20030121"/>
    <x v="0"/>
    <s v="BP AMERICA"/>
    <m/>
    <m/>
    <d v="2003-01-23T00:00:00"/>
    <x v="6"/>
    <x v="2"/>
  </r>
  <r>
    <x v="1"/>
    <s v="T17N R097W S15 fMESAVERDE"/>
    <n v="4078"/>
    <x v="0"/>
    <x v="1"/>
    <s v="LANEY WASH"/>
    <s v="SE SE"/>
    <n v="15"/>
    <n v="17"/>
    <n v="97"/>
    <n v="41.445889999999999"/>
    <n v="-108.32491"/>
    <s v="4903724512"/>
    <s v="LANEY WASH 15-01"/>
    <x v="0"/>
    <x v="28"/>
    <m/>
    <m/>
    <m/>
    <x v="0"/>
    <s v="11507"/>
    <m/>
    <n v="12068"/>
    <n v="11962"/>
    <x v="1"/>
    <d v="2003-06-12T00:00:00"/>
    <n v="7.6"/>
    <x v="1"/>
    <n v="3.3"/>
    <m/>
    <n v="2244"/>
    <n v="32.5"/>
    <x v="1"/>
    <n v="2300"/>
    <n v="2214"/>
    <m/>
    <x v="0"/>
    <n v="21"/>
    <n v="6376"/>
    <x v="0"/>
    <s v="BP AMERICA PRODUCTION CO"/>
    <n v="0.16466999999999998"/>
    <n v="0"/>
    <n v="97.61399999999999"/>
    <n v="0.83134999999999992"/>
    <n v="98.610019999999992"/>
    <n v="64.882999999999996"/>
    <n v="36.287459999999996"/>
    <n v="0"/>
    <x v="1"/>
    <n v="0.43722000000000005"/>
    <n v="101.60767999999999"/>
    <n v="-1.4972002974761955E-2"/>
    <n v="6814.8"/>
    <n v="3.3265609364102271E-2"/>
    <n v="1.6699114349637085E-3"/>
    <n v="0"/>
    <n v="0.99833008856503624"/>
    <n v="0.63856393532457389"/>
    <n v="0.35713304348647662"/>
    <n v="4.3030211889494982E-3"/>
    <x v="0"/>
    <n v="9.5"/>
    <x v="0"/>
    <m/>
    <m/>
    <x v="0"/>
    <n v="9690"/>
    <x v="0"/>
    <x v="0"/>
    <m/>
    <x v="0"/>
    <x v="0"/>
    <x v="0"/>
    <n v="5"/>
    <x v="0"/>
    <x v="0"/>
    <x v="0"/>
    <x v="0"/>
    <x v="0"/>
    <x v="0"/>
    <x v="0"/>
    <x v="0"/>
    <x v="0"/>
    <x v="0"/>
    <x v="0"/>
    <x v="0"/>
    <x v="0"/>
    <m/>
    <x v="0"/>
    <x v="0"/>
    <x v="0"/>
    <x v="0"/>
    <x v="0"/>
    <m/>
    <n v="20030612"/>
    <x v="0"/>
    <s v="BP AMERICA"/>
    <m/>
    <m/>
    <d v="2003-06-12T00:00:00"/>
    <x v="6"/>
    <x v="2"/>
  </r>
  <r>
    <x v="1"/>
    <s v="T17N R097W S31 fMESAVERDE"/>
    <n v="4270"/>
    <x v="0"/>
    <x v="1"/>
    <s v="WC"/>
    <s v="SE SE"/>
    <n v="31"/>
    <n v="17"/>
    <n v="97"/>
    <n v="41.401423999999999"/>
    <n v="-108.372512"/>
    <s v="4903725387"/>
    <s v="NW IRON PIPE 31-02"/>
    <x v="0"/>
    <x v="28"/>
    <m/>
    <m/>
    <m/>
    <x v="0"/>
    <s v="12325"/>
    <m/>
    <n v="12810"/>
    <n v="12805"/>
    <x v="1"/>
    <d v="2003-09-12T00:00:00"/>
    <n v="7.71"/>
    <x v="1"/>
    <n v="3"/>
    <n v="0.02"/>
    <n v="2280"/>
    <n v="29"/>
    <x v="1"/>
    <n v="2199"/>
    <n v="2517"/>
    <m/>
    <x v="0"/>
    <n v="20"/>
    <n v="6986"/>
    <x v="0"/>
    <s v="BP AMERICAN PRODUCTION COMPANY"/>
    <n v="0.1497"/>
    <n v="1.6458E-3"/>
    <n v="99.18"/>
    <n v="0.74181999999999992"/>
    <n v="100.0731658"/>
    <n v="62.033789999999996"/>
    <n v="41.253629999999994"/>
    <n v="0"/>
    <x v="1"/>
    <n v="0.41640000000000005"/>
    <n v="103.70381999999999"/>
    <n v="-1.7816801959978718E-2"/>
    <n v="7048.02"/>
    <n v="4.4192611952954628E-3"/>
    <n v="1.4959055087672664E-3"/>
    <n v="1.6445967176547543E-5"/>
    <n v="0.99848764852405614"/>
    <n v="0.59818230418127316"/>
    <n v="0.39780241460729215"/>
    <n v="4.0152812114346422E-3"/>
    <x v="0"/>
    <n v="2.1"/>
    <x v="0"/>
    <m/>
    <m/>
    <x v="0"/>
    <n v="10310"/>
    <x v="0"/>
    <x v="0"/>
    <m/>
    <x v="0"/>
    <x v="0"/>
    <x v="0"/>
    <n v="6.3"/>
    <x v="0"/>
    <x v="0"/>
    <x v="0"/>
    <x v="0"/>
    <x v="0"/>
    <x v="0"/>
    <x v="0"/>
    <x v="0"/>
    <x v="0"/>
    <x v="0"/>
    <x v="0"/>
    <x v="0"/>
    <x v="0"/>
    <m/>
    <x v="0"/>
    <x v="0"/>
    <x v="0"/>
    <x v="0"/>
    <x v="0"/>
    <m/>
    <n v="2003912"/>
    <x v="0"/>
    <s v="BP AMERICA"/>
    <m/>
    <m/>
    <d v="2003-09-13T00:00:00"/>
    <x v="6"/>
    <x v="2"/>
  </r>
  <r>
    <x v="1"/>
    <s v="T18N R091W S08 fMESAVERDE"/>
    <n v="3632"/>
    <x v="0"/>
    <x v="5"/>
    <s v="WAMSUTTER"/>
    <s v="SE SW"/>
    <n v="8"/>
    <n v="18"/>
    <n v="91"/>
    <n v="41.546300000000002"/>
    <n v="-107.67505"/>
    <s v="4900720500"/>
    <s v="CRESTON UNIT III 1-8"/>
    <x v="0"/>
    <x v="28"/>
    <m/>
    <m/>
    <m/>
    <x v="0"/>
    <s v="7802"/>
    <m/>
    <m/>
    <m/>
    <x v="1"/>
    <d v="2002-12-09T00:00:00"/>
    <n v="7"/>
    <x v="1"/>
    <n v="208"/>
    <n v="277"/>
    <n v="8339"/>
    <m/>
    <x v="1"/>
    <n v="12620"/>
    <n v="2196"/>
    <m/>
    <x v="0"/>
    <n v="188"/>
    <n v="23832"/>
    <x v="0"/>
    <s v="ANADARKO PETROLEUM CORP"/>
    <n v="10.379200000000001"/>
    <n v="22.794330000000002"/>
    <n v="362.74649999999997"/>
    <n v="0"/>
    <n v="395.92003"/>
    <n v="356.0102"/>
    <n v="35.992439999999995"/>
    <n v="0"/>
    <x v="1"/>
    <n v="3.9141600000000003"/>
    <n v="395.91679999999997"/>
    <n v="4.0791232204120718E-6"/>
    <n v="23828"/>
    <n v="-8.3927822073017201E-5"/>
    <n v="2.6215395063493001E-2"/>
    <n v="5.7573065954758598E-2"/>
    <n v="0.91621153898174834"/>
    <n v="0.89920458035627693"/>
    <n v="9.0909100093757064E-2"/>
    <n v="9.8863195499660547E-3"/>
    <x v="0"/>
    <n v="4"/>
    <x v="0"/>
    <m/>
    <m/>
    <x v="0"/>
    <m/>
    <x v="0"/>
    <x v="0"/>
    <m/>
    <x v="0"/>
    <x v="0"/>
    <x v="0"/>
    <m/>
    <x v="0"/>
    <x v="0"/>
    <x v="0"/>
    <x v="0"/>
    <x v="0"/>
    <x v="0"/>
    <x v="0"/>
    <x v="0"/>
    <x v="0"/>
    <x v="0"/>
    <x v="0"/>
    <x v="0"/>
    <x v="0"/>
    <m/>
    <x v="0"/>
    <x v="0"/>
    <x v="0"/>
    <x v="0"/>
    <x v="0"/>
    <s v="T-PAK"/>
    <n v="20021209"/>
    <x v="0"/>
    <s v="CHAMPION TECHNOLOGIES VERNAL UT"/>
    <m/>
    <m/>
    <d v="2002-12-26T00:00:00"/>
    <x v="5"/>
    <x v="2"/>
  </r>
  <r>
    <x v="0"/>
    <s v="T18N R091W S28 fMESAVERDE"/>
    <n v="49009085"/>
    <x v="0"/>
    <x v="5"/>
    <s v="WC"/>
    <m/>
    <s v="28"/>
    <n v="18"/>
    <n v="91"/>
    <n v="41.506599999999999"/>
    <n v="-107.64897000000001"/>
    <s v="4900705122"/>
    <s v="UNIT NO. 1"/>
    <x v="0"/>
    <x v="28"/>
    <m/>
    <m/>
    <n v="15"/>
    <x v="0"/>
    <n v="7366"/>
    <n v="7381"/>
    <n v="10007"/>
    <m/>
    <x v="0"/>
    <d v="1960-10-24T00:00:00"/>
    <n v="8.6999999999999993"/>
    <x v="2"/>
    <n v="50"/>
    <n v="30"/>
    <n v="3751"/>
    <n v="-3"/>
    <x v="0"/>
    <n v="3250"/>
    <n v="3587"/>
    <m/>
    <x v="0"/>
    <n v="81"/>
    <n v="9409"/>
    <x v="0"/>
    <m/>
    <n v="2.4950000000000001"/>
    <n v="2.4687000000000001"/>
    <n v="163.16849999999999"/>
    <n v="0"/>
    <n v="168.13219999999998"/>
    <n v="91.682500000000005"/>
    <n v="58.790929999999996"/>
    <m/>
    <x v="0"/>
    <n v="1.68642"/>
    <n v="152.15984999999998"/>
    <n v="4.9868081333895135E-2"/>
    <n v="10743"/>
    <n v="6.6196903533148069E-2"/>
    <n v="1.4839513192594876E-2"/>
    <n v="1.4683088664753095E-2"/>
    <n v="0.9704773981426521"/>
    <n v="0.60254068336686717"/>
    <n v="0.38637610381450826"/>
    <n v="1.1083212818624627E-2"/>
    <x v="0"/>
    <m/>
    <x v="0"/>
    <m/>
    <m/>
    <x v="0"/>
    <m/>
    <x v="0"/>
    <x v="0"/>
    <m/>
    <x v="0"/>
    <x v="0"/>
    <x v="0"/>
    <m/>
    <x v="0"/>
    <x v="0"/>
    <x v="0"/>
    <x v="0"/>
    <x v="0"/>
    <x v="0"/>
    <x v="0"/>
    <x v="0"/>
    <x v="0"/>
    <x v="0"/>
    <x v="0"/>
    <x v="0"/>
    <x v="0"/>
    <m/>
    <x v="0"/>
    <x v="0"/>
    <x v="0"/>
    <x v="0"/>
    <x v="0"/>
    <s v="DST NO. 8"/>
    <m/>
    <x v="0"/>
    <m/>
    <m/>
    <m/>
    <m/>
    <x v="0"/>
    <x v="2"/>
  </r>
  <r>
    <x v="1"/>
    <s v="T18N R092W S01 fMESAVERDE"/>
    <n v="5026"/>
    <x v="0"/>
    <x v="5"/>
    <s v="STANDARD DRAW"/>
    <s v="SW NW"/>
    <n v="1"/>
    <n v="18"/>
    <n v="92"/>
    <n v="41.568207000000001"/>
    <n v="-107.713482"/>
    <s v="4900722624"/>
    <s v="1-2 COAL BANK"/>
    <x v="0"/>
    <x v="28"/>
    <m/>
    <m/>
    <n v="377"/>
    <x v="0"/>
    <n v="8353"/>
    <n v="8730"/>
    <n v="8858"/>
    <m/>
    <x v="1"/>
    <d v="2005-03-23T00:00:00"/>
    <n v="7.74"/>
    <x v="1"/>
    <n v="65"/>
    <n v="16"/>
    <n v="4060"/>
    <n v="58"/>
    <x v="1"/>
    <n v="5120"/>
    <n v="2780"/>
    <n v="0"/>
    <x v="1"/>
    <n v="81"/>
    <n v="14000"/>
    <x v="0"/>
    <s v="BP AMERICA PRODUCTION COMPANY"/>
    <n v="3.2435"/>
    <n v="1.31664"/>
    <n v="176.61"/>
    <n v="1.4836399999999998"/>
    <n v="182.65377999999998"/>
    <n v="144.43520000000001"/>
    <n v="45.564199999999992"/>
    <n v="0"/>
    <x v="1"/>
    <n v="1.68642"/>
    <n v="191.68582000000001"/>
    <n v="-2.4127930894834591E-2"/>
    <n v="12180"/>
    <n v="-6.9518716577540107E-2"/>
    <n v="1.7757639617422646E-2"/>
    <n v="7.2083917453008642E-3"/>
    <n v="0.97503396863727654"/>
    <n v="0.75349965897320936"/>
    <n v="0.23770250715467628"/>
    <n v="8.7978338721142746E-3"/>
    <x v="1"/>
    <n v="2"/>
    <x v="1"/>
    <n v="0"/>
    <n v="0"/>
    <x v="1"/>
    <n v="24300"/>
    <x v="2"/>
    <x v="1"/>
    <n v="0"/>
    <x v="1"/>
    <x v="1"/>
    <x v="1"/>
    <n v="0"/>
    <x v="1"/>
    <x v="3"/>
    <x v="1"/>
    <x v="1"/>
    <x v="0"/>
    <x v="0"/>
    <x v="0"/>
    <x v="0"/>
    <x v="0"/>
    <x v="0"/>
    <x v="0"/>
    <x v="0"/>
    <x v="0"/>
    <m/>
    <x v="0"/>
    <x v="0"/>
    <x v="0"/>
    <x v="0"/>
    <x v="0"/>
    <m/>
    <n v="20050323"/>
    <x v="0"/>
    <s v="BP ID No W0043"/>
    <m/>
    <s v="8353-8730"/>
    <d v="2005-03-25T00:00:00"/>
    <x v="5"/>
    <x v="2"/>
  </r>
  <r>
    <x v="1"/>
    <s v="T18N R092W S01 fMESAVERDE"/>
    <n v="5966"/>
    <x v="0"/>
    <x v="5"/>
    <s v="STANDARD DRAW"/>
    <s v="NW NE"/>
    <n v="1"/>
    <n v="18"/>
    <n v="92"/>
    <n v="41.568820000000002"/>
    <n v="-107.70547999999999"/>
    <s v="4900723008"/>
    <s v="COAL BANK 1-3"/>
    <x v="0"/>
    <x v="28"/>
    <m/>
    <m/>
    <n v="391"/>
    <x v="0"/>
    <n v="8402"/>
    <n v="8793"/>
    <n v="8960"/>
    <n v="8955"/>
    <x v="1"/>
    <m/>
    <n v="7.73"/>
    <x v="1"/>
    <n v="41"/>
    <n v="2.5"/>
    <n v="2680"/>
    <n v="85"/>
    <x v="1"/>
    <n v="1910"/>
    <n v="3810"/>
    <n v="0"/>
    <x v="1"/>
    <n v="40"/>
    <n v="10100"/>
    <x v="0"/>
    <s v="BP AMERICA PRODUCTION COMPANY"/>
    <n v="2.0459000000000001"/>
    <n v="0.20572499999999999"/>
    <n v="116.58"/>
    <n v="2.1742999999999997"/>
    <n v="121.005925"/>
    <n v="53.881099999999996"/>
    <n v="62.445899999999995"/>
    <n v="0"/>
    <x v="1"/>
    <n v="0.8328000000000001"/>
    <n v="117.1598"/>
    <n v="1.6148944185818512E-2"/>
    <n v="8568.5"/>
    <n v="-8.2036585692476627E-2"/>
    <n v="1.6907436557342129E-2"/>
    <n v="1.7001233617279484E-3"/>
    <n v="0.98139244008092985"/>
    <n v="0.45989409336649595"/>
    <n v="0.53299766643507407"/>
    <n v="7.1082401984298377E-3"/>
    <x v="1"/>
    <n v="11"/>
    <x v="1"/>
    <n v="0"/>
    <n v="0"/>
    <x v="1"/>
    <n v="16900"/>
    <x v="1"/>
    <x v="1"/>
    <n v="0"/>
    <x v="1"/>
    <x v="1"/>
    <x v="1"/>
    <n v="7.5"/>
    <x v="1"/>
    <x v="3"/>
    <x v="1"/>
    <x v="1"/>
    <x v="0"/>
    <x v="0"/>
    <x v="0"/>
    <x v="0"/>
    <x v="0"/>
    <x v="0"/>
    <x v="0"/>
    <x v="0"/>
    <x v="0"/>
    <m/>
    <x v="0"/>
    <x v="0"/>
    <x v="0"/>
    <x v="0"/>
    <x v="0"/>
    <m/>
    <m/>
    <x v="0"/>
    <s v="WYOMING ANALYTICAL LABS ROCK SPRINGS ID No D7060"/>
    <m/>
    <s v="8402-8793"/>
    <d v="2007-05-04T00:00:00"/>
    <x v="5"/>
    <x v="2"/>
  </r>
  <r>
    <x v="1"/>
    <s v="T18N R092W S03 fMESAVERDE"/>
    <m/>
    <x v="0"/>
    <x v="5"/>
    <s v="CRESTON"/>
    <s v="NW SE"/>
    <n v="3"/>
    <n v="18"/>
    <n v="92"/>
    <n v="41.56297"/>
    <n v="-107.744359"/>
    <s v="4900720261"/>
    <s v="1-3 CRESTO"/>
    <x v="0"/>
    <x v="28"/>
    <m/>
    <m/>
    <m/>
    <x v="0"/>
    <m/>
    <m/>
    <m/>
    <m/>
    <x v="1"/>
    <d v="1986-12-06T00:00:00"/>
    <n v="6.87"/>
    <x v="0"/>
    <n v="113.37"/>
    <n v="83.84"/>
    <n v="3689"/>
    <n v="198.5"/>
    <x v="1"/>
    <n v="5285.95"/>
    <n v="1265.75"/>
    <n v="0"/>
    <x v="1"/>
    <n v="276"/>
    <n v="11100"/>
    <x v="0"/>
    <s v="AMOCO PRODUCTION COMPANY"/>
    <n v="5.6571630000000006"/>
    <n v="6.8991936000000003"/>
    <n v="160.47149999999999"/>
    <n v="5.0776300000000001"/>
    <n v="178.10548660000001"/>
    <n v="149.11664949999999"/>
    <n v="20.745642499999999"/>
    <n v="0"/>
    <x v="1"/>
    <n v="5.7463200000000008"/>
    <n v="175.60861199999999"/>
    <n v="7.0590191623196227E-3"/>
    <n v="10912.41"/>
    <n v="-8.5220109928899265E-3"/>
    <n v="3.1762991180081933E-2"/>
    <n v="3.8736558495217073E-2"/>
    <n v="0.92950045032470097"/>
    <n v="0.84914200847962973"/>
    <n v="0.11813567833449991"/>
    <n v="3.2722313185870412E-2"/>
    <x v="1"/>
    <n v="0"/>
    <x v="1"/>
    <n v="0"/>
    <n v="0"/>
    <x v="0"/>
    <n v="0"/>
    <x v="0"/>
    <x v="1"/>
    <m/>
    <x v="1"/>
    <x v="1"/>
    <x v="1"/>
    <n v="0"/>
    <x v="1"/>
    <x v="3"/>
    <x v="1"/>
    <x v="1"/>
    <x v="0"/>
    <x v="0"/>
    <x v="0"/>
    <x v="0"/>
    <x v="0"/>
    <x v="0"/>
    <x v="0"/>
    <x v="0"/>
    <x v="0"/>
    <m/>
    <x v="0"/>
    <x v="0"/>
    <x v="0"/>
    <x v="0"/>
    <x v="0"/>
    <m/>
    <n v="19861206"/>
    <x v="1"/>
    <m/>
    <m/>
    <m/>
    <m/>
    <x v="0"/>
    <x v="2"/>
  </r>
  <r>
    <x v="1"/>
    <s v="T18N R092W S04 fMESAVERDE"/>
    <n v="4223"/>
    <x v="0"/>
    <x v="5"/>
    <s v="WC"/>
    <s v="NW NE"/>
    <n v="4"/>
    <n v="18"/>
    <n v="92"/>
    <n v="41.488416000000001"/>
    <n v="-107.784746"/>
    <s v="4900722427"/>
    <s v="CRESTON FED. 04-01"/>
    <x v="0"/>
    <x v="28"/>
    <m/>
    <m/>
    <m/>
    <x v="0"/>
    <s v="8478"/>
    <m/>
    <m/>
    <m/>
    <x v="1"/>
    <d v="2004-03-11T00:00:00"/>
    <n v="7.66"/>
    <x v="1"/>
    <n v="50.7"/>
    <n v="9.82"/>
    <n v="5200"/>
    <n v="54.2"/>
    <x v="1"/>
    <n v="7298"/>
    <n v="2297"/>
    <m/>
    <x v="0"/>
    <n v="25"/>
    <n v="15880"/>
    <x v="0"/>
    <s v="BP AMERICAN PRODUCTION COMPANY"/>
    <n v="2.5299300000000002"/>
    <n v="0.80808780000000002"/>
    <n v="226.2"/>
    <n v="1.386436"/>
    <n v="230.92445379999998"/>
    <n v="205.87657999999999"/>
    <n v="37.647829999999999"/>
    <n v="0"/>
    <x v="1"/>
    <n v="0.52050000000000007"/>
    <n v="244.04490999999999"/>
    <n v="-2.7623794711788538E-2"/>
    <n v="14934.72"/>
    <n v="-3.0676248234609915E-2"/>
    <n v="1.0955660859508333E-2"/>
    <n v="3.49936001450878E-3"/>
    <n v="0.98554497912598293"/>
    <n v="0.84360120438488151"/>
    <n v="0.15426599145214706"/>
    <n v="2.1328041629714799E-3"/>
    <x v="0"/>
    <n v="4.42"/>
    <x v="0"/>
    <m/>
    <m/>
    <x v="0"/>
    <n v="22500"/>
    <x v="0"/>
    <x v="0"/>
    <m/>
    <x v="0"/>
    <x v="0"/>
    <x v="0"/>
    <n v="22.1"/>
    <x v="0"/>
    <x v="0"/>
    <x v="0"/>
    <x v="0"/>
    <x v="0"/>
    <x v="0"/>
    <x v="0"/>
    <x v="0"/>
    <x v="0"/>
    <x v="0"/>
    <x v="0"/>
    <x v="0"/>
    <x v="0"/>
    <m/>
    <x v="0"/>
    <x v="0"/>
    <x v="0"/>
    <x v="0"/>
    <x v="0"/>
    <m/>
    <n v="2004311"/>
    <x v="0"/>
    <s v="BP AMERICA"/>
    <m/>
    <m/>
    <d v="2004-03-12T00:00:00"/>
    <x v="0"/>
    <x v="2"/>
  </r>
  <r>
    <x v="1"/>
    <s v="T18N R092W S05 fMESAVERDE"/>
    <n v="5226"/>
    <x v="0"/>
    <x v="5"/>
    <s v="STANDARD DRAW"/>
    <s v="SW NE"/>
    <n v="5"/>
    <n v="18"/>
    <n v="92"/>
    <n v="41.568379999999998"/>
    <n v="-107.78113"/>
    <s v="4900722820"/>
    <s v="5-3 COAL BANK"/>
    <x v="0"/>
    <x v="28"/>
    <m/>
    <m/>
    <n v="372"/>
    <x v="0"/>
    <n v="8668"/>
    <n v="9040"/>
    <n v="9170"/>
    <m/>
    <x v="1"/>
    <m/>
    <n v="7.32"/>
    <x v="1"/>
    <n v="28"/>
    <n v="0"/>
    <n v="3550"/>
    <n v="50"/>
    <x v="1"/>
    <n v="4560"/>
    <n v="3180"/>
    <n v="0"/>
    <x v="1"/>
    <n v="16"/>
    <n v="9500"/>
    <x v="0"/>
    <s v="BP AMERICA PRODUCTION COMPANY"/>
    <n v="1.3972"/>
    <n v="0"/>
    <n v="154.42500000000001"/>
    <n v="1.2789999999999999"/>
    <n v="157.10119999999998"/>
    <n v="128.63759999999999"/>
    <n v="52.120199999999997"/>
    <n v="0"/>
    <x v="1"/>
    <n v="0.33312000000000003"/>
    <n v="181.09091999999998"/>
    <n v="-7.0935183232536614E-2"/>
    <n v="11384"/>
    <n v="9.0212602949626505E-2"/>
    <n v="8.8936303478267531E-3"/>
    <n v="0"/>
    <n v="0.99110636965217325"/>
    <n v="0.71034814997902718"/>
    <n v="0.28781233205949808"/>
    <n v="1.839517961474822E-3"/>
    <x v="1"/>
    <n v="0"/>
    <x v="1"/>
    <n v="0"/>
    <n v="0"/>
    <x v="1"/>
    <n v="0"/>
    <x v="2"/>
    <x v="1"/>
    <n v="0"/>
    <x v="1"/>
    <x v="1"/>
    <x v="1"/>
    <n v="0"/>
    <x v="1"/>
    <x v="3"/>
    <x v="1"/>
    <x v="1"/>
    <x v="0"/>
    <x v="0"/>
    <x v="0"/>
    <x v="0"/>
    <x v="0"/>
    <x v="0"/>
    <x v="0"/>
    <x v="0"/>
    <x v="0"/>
    <m/>
    <x v="0"/>
    <x v="0"/>
    <x v="0"/>
    <x v="0"/>
    <x v="0"/>
    <m/>
    <m/>
    <x v="0"/>
    <s v="WYOMING ANALYTICAL LABS ROCK SPRINGS ID No BP W00835"/>
    <m/>
    <s v="8668-9040"/>
    <d v="2005-12-21T00:00:00"/>
    <x v="5"/>
    <x v="2"/>
  </r>
  <r>
    <x v="1"/>
    <s v="T18N R092W S05 fMESAVERDE"/>
    <n v="5951"/>
    <x v="0"/>
    <x v="5"/>
    <s v="STANDARD DRAW"/>
    <s v="SE NW"/>
    <n v="5"/>
    <n v="18"/>
    <n v="92"/>
    <n v="41.565629999999999"/>
    <n v="-107.786069"/>
    <s v="4900723373"/>
    <s v="COAL BANK 5-4"/>
    <x v="0"/>
    <x v="28"/>
    <m/>
    <m/>
    <n v="426"/>
    <x v="0"/>
    <n v="8753"/>
    <n v="9179"/>
    <n v="9279"/>
    <n v="9275"/>
    <x v="1"/>
    <d v="1899-12-31T00:00:00"/>
    <n v="6.99"/>
    <x v="1"/>
    <n v="41"/>
    <n v="12"/>
    <n v="2440"/>
    <n v="0"/>
    <x v="1"/>
    <n v="3820"/>
    <n v="0"/>
    <n v="0"/>
    <x v="1"/>
    <n v="165"/>
    <n v="9920"/>
    <x v="0"/>
    <s v="BP AMERICA PRODUCTION COMPANY"/>
    <n v="2.0459000000000001"/>
    <n v="0.98748000000000002"/>
    <n v="106.14"/>
    <n v="0"/>
    <n v="109.17337999999998"/>
    <n v="107.76219999999999"/>
    <n v="0"/>
    <n v="0"/>
    <x v="1"/>
    <n v="3.4353000000000002"/>
    <n v="111.19750000000001"/>
    <n v="-9.1850611115225876E-3"/>
    <n v="6478"/>
    <n v="-0.20990364678619344"/>
    <n v="1.8739916268965935E-2"/>
    <n v="9.0450620838156727E-3"/>
    <n v="0.9722150216472184"/>
    <n v="0.96910631983632722"/>
    <n v="0"/>
    <n v="3.0893680163672749E-2"/>
    <x v="1"/>
    <n v="99"/>
    <x v="1"/>
    <n v="0"/>
    <n v="0"/>
    <x v="1"/>
    <n v="16600"/>
    <x v="1"/>
    <x v="1"/>
    <n v="0"/>
    <x v="1"/>
    <x v="1"/>
    <x v="1"/>
    <n v="3"/>
    <x v="1"/>
    <x v="3"/>
    <x v="1"/>
    <x v="1"/>
    <x v="0"/>
    <x v="0"/>
    <x v="0"/>
    <x v="0"/>
    <x v="0"/>
    <x v="0"/>
    <x v="0"/>
    <x v="0"/>
    <x v="0"/>
    <m/>
    <x v="0"/>
    <x v="0"/>
    <x v="0"/>
    <x v="0"/>
    <x v="0"/>
    <m/>
    <n v="19000101"/>
    <x v="0"/>
    <s v="WYOMING ANALYTICAL LABS ROCK SPRINGS ID No D8068"/>
    <m/>
    <s v="8753-9179"/>
    <d v="2007-09-06T00:00:00"/>
    <x v="5"/>
    <x v="2"/>
  </r>
  <r>
    <x v="1"/>
    <s v="T18N R092W S05 fMESAVERDE"/>
    <n v="5954"/>
    <x v="0"/>
    <x v="5"/>
    <s v="STANDARD DRAW"/>
    <s v="SE NW"/>
    <n v="5"/>
    <n v="18"/>
    <n v="92"/>
    <n v="41.565627999999997"/>
    <n v="-107.786098"/>
    <s v="4900723372"/>
    <s v="COAL BANK 5-6"/>
    <x v="0"/>
    <x v="28"/>
    <m/>
    <m/>
    <n v="382"/>
    <x v="0"/>
    <n v="8918"/>
    <n v="9300"/>
    <n v="9430"/>
    <n v="9425"/>
    <x v="1"/>
    <m/>
    <n v="6.9"/>
    <x v="1"/>
    <n v="72"/>
    <n v="16"/>
    <n v="4200"/>
    <n v="90"/>
    <x v="1"/>
    <n v="6370"/>
    <n v="2920"/>
    <n v="0"/>
    <x v="1"/>
    <n v="30"/>
    <n v="15800"/>
    <x v="0"/>
    <s v="BP AMERICA PRODUCTION COMPANY"/>
    <n v="3.5928"/>
    <n v="1.31664"/>
    <n v="182.7"/>
    <n v="2.3022"/>
    <n v="189.91163999999998"/>
    <n v="179.6977"/>
    <n v="47.858799999999995"/>
    <n v="0"/>
    <x v="1"/>
    <n v="0.62460000000000004"/>
    <n v="228.18109999999999"/>
    <n v="-9.1533423900161517E-2"/>
    <n v="13698"/>
    <n v="-7.1259068411417728E-2"/>
    <n v="1.8918271676238489E-2"/>
    <n v="6.9329083778119143E-3"/>
    <n v="0.97414881994594971"/>
    <n v="0.78752227945259279"/>
    <n v="0.20974042109534927"/>
    <n v="2.7372994520580367E-3"/>
    <x v="1"/>
    <n v="2.8"/>
    <x v="1"/>
    <n v="0"/>
    <n v="0"/>
    <x v="1"/>
    <n v="26400"/>
    <x v="1"/>
    <x v="1"/>
    <n v="0"/>
    <x v="1"/>
    <x v="1"/>
    <x v="1"/>
    <n v="14"/>
    <x v="1"/>
    <x v="3"/>
    <x v="1"/>
    <x v="1"/>
    <x v="0"/>
    <x v="0"/>
    <x v="0"/>
    <x v="0"/>
    <x v="0"/>
    <x v="0"/>
    <x v="0"/>
    <x v="0"/>
    <x v="0"/>
    <m/>
    <x v="0"/>
    <x v="0"/>
    <x v="0"/>
    <x v="0"/>
    <x v="0"/>
    <m/>
    <m/>
    <x v="0"/>
    <s v="WYOMING ANALYTICAL LABS ROCK SPRINGS ID No D8070"/>
    <m/>
    <s v="8918-9300"/>
    <d v="2007-09-06T00:00:00"/>
    <x v="5"/>
    <x v="2"/>
  </r>
  <r>
    <x v="1"/>
    <s v="T18N R092W S05 fMESAVERDE"/>
    <n v="5952"/>
    <x v="0"/>
    <x v="5"/>
    <s v="STANDARD DRAW"/>
    <s v="SE NW"/>
    <n v="5"/>
    <n v="18"/>
    <n v="92"/>
    <n v="41.565626999999999"/>
    <n v="-107.78612699999999"/>
    <s v="4900723374"/>
    <s v="COAL BANK 5-5"/>
    <x v="0"/>
    <x v="28"/>
    <m/>
    <m/>
    <n v="455"/>
    <x v="0"/>
    <n v="8924"/>
    <n v="9379"/>
    <n v="9510"/>
    <n v="9505"/>
    <x v="1"/>
    <d v="1899-12-31T00:00:00"/>
    <n v="7.08"/>
    <x v="1"/>
    <n v="51"/>
    <n v="13"/>
    <n v="2650"/>
    <n v="0"/>
    <x v="1"/>
    <n v="3900"/>
    <n v="0"/>
    <n v="0"/>
    <x v="1"/>
    <n v="28"/>
    <n v="9980"/>
    <x v="0"/>
    <s v="BP AMERICA PRODUCTION COMPANY"/>
    <n v="2.5449000000000002"/>
    <n v="1.0697700000000001"/>
    <n v="115.27500000000001"/>
    <n v="0"/>
    <n v="118.88967"/>
    <n v="110.01899999999999"/>
    <n v="0"/>
    <n v="0"/>
    <x v="1"/>
    <n v="0.58296000000000003"/>
    <n v="110.60195999999999"/>
    <n v="3.6113343218661199E-2"/>
    <n v="6642"/>
    <n v="-0.20081819275658766"/>
    <n v="2.1405560298047764E-2"/>
    <n v="8.9980063028184034E-3"/>
    <n v="0.96959643339913382"/>
    <n v="0.99472920733050296"/>
    <n v="0"/>
    <n v="5.2707926694969967E-3"/>
    <x v="1"/>
    <n v="9"/>
    <x v="1"/>
    <n v="0"/>
    <n v="0"/>
    <x v="1"/>
    <n v="16700"/>
    <x v="1"/>
    <x v="1"/>
    <n v="0"/>
    <x v="1"/>
    <x v="1"/>
    <x v="1"/>
    <n v="5"/>
    <x v="1"/>
    <x v="3"/>
    <x v="1"/>
    <x v="1"/>
    <x v="0"/>
    <x v="0"/>
    <x v="0"/>
    <x v="0"/>
    <x v="0"/>
    <x v="0"/>
    <x v="0"/>
    <x v="0"/>
    <x v="0"/>
    <m/>
    <x v="0"/>
    <x v="0"/>
    <x v="0"/>
    <x v="0"/>
    <x v="0"/>
    <m/>
    <n v="19000101"/>
    <x v="0"/>
    <s v="WYOMING ANALYTICAL LABS ROCK SPRINGS ID No D8069"/>
    <m/>
    <s v="8924-9379"/>
    <d v="2007-09-06T00:00:00"/>
    <x v="5"/>
    <x v="2"/>
  </r>
  <r>
    <x v="1"/>
    <s v="T18N R092W S11 fMESAVERDE"/>
    <n v="5025"/>
    <x v="0"/>
    <x v="5"/>
    <s v="STANDARD DRAW"/>
    <s v="NW NW"/>
    <n v="11"/>
    <n v="18"/>
    <n v="92"/>
    <n v="41.554098000000003"/>
    <n v="-107.73254799999999"/>
    <s v="4900722622"/>
    <s v="11-1 COAL BANK"/>
    <x v="0"/>
    <x v="28"/>
    <m/>
    <m/>
    <n v="371"/>
    <x v="0"/>
    <n v="8354"/>
    <n v="8725"/>
    <n v="8870"/>
    <m/>
    <x v="1"/>
    <d v="2005-03-23T00:00:00"/>
    <n v="7.87"/>
    <x v="1"/>
    <n v="60"/>
    <n v="11"/>
    <n v="5390"/>
    <n v="40"/>
    <x v="1"/>
    <n v="6800"/>
    <n v="3420"/>
    <n v="0"/>
    <x v="1"/>
    <n v="56"/>
    <n v="18200"/>
    <x v="0"/>
    <s v="BP AMERICA PRODUCTION COMPANY"/>
    <n v="2.9939999999999998"/>
    <n v="0.90519000000000005"/>
    <n v="234.465"/>
    <n v="1.0231999999999999"/>
    <n v="239.38738999999998"/>
    <n v="191.828"/>
    <n v="56.053799999999995"/>
    <n v="0"/>
    <x v="1"/>
    <n v="1.1659200000000001"/>
    <n v="249.04772"/>
    <n v="-1.9778123648809799E-2"/>
    <n v="15777"/>
    <n v="-7.1312946993554463E-2"/>
    <n v="1.2506924445769679E-2"/>
    <n v="3.7812768667555971E-3"/>
    <n v="0.98371179868747471"/>
    <n v="0.77024595928844486"/>
    <n v="0.22507252826887955"/>
    <n v="4.6815124426756449E-3"/>
    <x v="1"/>
    <n v="3"/>
    <x v="1"/>
    <n v="0"/>
    <n v="0"/>
    <x v="1"/>
    <n v="31400"/>
    <x v="2"/>
    <x v="1"/>
    <n v="0"/>
    <x v="1"/>
    <x v="1"/>
    <x v="1"/>
    <n v="0"/>
    <x v="1"/>
    <x v="3"/>
    <x v="1"/>
    <x v="1"/>
    <x v="0"/>
    <x v="0"/>
    <x v="0"/>
    <x v="0"/>
    <x v="0"/>
    <x v="0"/>
    <x v="0"/>
    <x v="0"/>
    <x v="0"/>
    <m/>
    <x v="0"/>
    <x v="0"/>
    <x v="0"/>
    <x v="0"/>
    <x v="0"/>
    <m/>
    <n v="20050323"/>
    <x v="0"/>
    <s v="BP ID No W0042"/>
    <m/>
    <s v="8354-8725"/>
    <d v="2005-03-25T00:00:00"/>
    <x v="0"/>
    <x v="2"/>
  </r>
  <r>
    <x v="1"/>
    <s v="T18N R092W S20 fMESAVERDE"/>
    <n v="3569"/>
    <x v="0"/>
    <x v="5"/>
    <s v="STANDARD DRAW"/>
    <s v="NE SW"/>
    <n v="20"/>
    <n v="18"/>
    <n v="92"/>
    <n v="41.523159999999997"/>
    <n v="-107.78677"/>
    <s v="4900721595"/>
    <s v="COAL BANK 20-02"/>
    <x v="0"/>
    <x v="28"/>
    <m/>
    <m/>
    <s v=""/>
    <x v="0"/>
    <m/>
    <m/>
    <n v="9145"/>
    <m/>
    <x v="1"/>
    <d v="2003-01-22T00:00:00"/>
    <n v="7.82"/>
    <x v="1"/>
    <n v="6.48"/>
    <n v="0"/>
    <n v="2650"/>
    <n v="12.2"/>
    <x v="1"/>
    <n v="2899"/>
    <n v="3287"/>
    <m/>
    <x v="0"/>
    <n v="7"/>
    <n v="9164"/>
    <x v="0"/>
    <s v="BP AMERICA PRODUCTION CO"/>
    <n v="0.32335200000000003"/>
    <n v="0"/>
    <n v="115.27500000000001"/>
    <n v="0.31207599999999996"/>
    <n v="115.910428"/>
    <n v="81.780789999999996"/>
    <n v="53.873929999999994"/>
    <n v="0"/>
    <x v="1"/>
    <n v="0.14574000000000001"/>
    <n v="135.80045999999999"/>
    <n v="-7.9019354935492475E-2"/>
    <n v="8861.68"/>
    <n v="-1.6771628032895274E-2"/>
    <n v="2.789671348638278E-3"/>
    <n v="0"/>
    <n v="0.99721032865136172"/>
    <n v="0.60221290855715803"/>
    <n v="0.39671389920181421"/>
    <n v="1.0731922410277552E-3"/>
    <x v="0"/>
    <n v="0.12"/>
    <x v="0"/>
    <m/>
    <m/>
    <x v="0"/>
    <n v="12680"/>
    <x v="0"/>
    <x v="0"/>
    <m/>
    <x v="0"/>
    <x v="0"/>
    <x v="0"/>
    <m/>
    <x v="0"/>
    <x v="0"/>
    <x v="0"/>
    <x v="0"/>
    <x v="0"/>
    <x v="0"/>
    <x v="0"/>
    <x v="0"/>
    <x v="0"/>
    <x v="0"/>
    <x v="0"/>
    <x v="0"/>
    <x v="0"/>
    <m/>
    <x v="0"/>
    <x v="0"/>
    <x v="0"/>
    <x v="0"/>
    <x v="0"/>
    <m/>
    <n v="2003122"/>
    <x v="0"/>
    <s v="BP AMERICA"/>
    <m/>
    <m/>
    <d v="2003-01-24T00:00:00"/>
    <x v="0"/>
    <x v="2"/>
  </r>
  <r>
    <x v="1"/>
    <s v="T18N R092W S23 fMESAVERDE"/>
    <n v="5034"/>
    <x v="0"/>
    <x v="5"/>
    <s v="STANDARD DRAW"/>
    <s v="NW SW"/>
    <n v="23"/>
    <n v="18"/>
    <n v="92"/>
    <n v="41.518819000000001"/>
    <n v="-107.73292600000001"/>
    <s v="4900722625"/>
    <s v="23-1 COAL BANK"/>
    <x v="0"/>
    <x v="28"/>
    <m/>
    <m/>
    <n v="481"/>
    <x v="0"/>
    <n v="8044"/>
    <n v="8525"/>
    <n v="8627"/>
    <m/>
    <x v="1"/>
    <d v="2005-03-23T00:00:00"/>
    <n v="7.44"/>
    <x v="1"/>
    <n v="53"/>
    <n v="12"/>
    <n v="3830"/>
    <n v="64"/>
    <x v="1"/>
    <n v="4100"/>
    <n v="3620"/>
    <n v="0"/>
    <x v="1"/>
    <n v="64"/>
    <n v="12400"/>
    <x v="0"/>
    <s v="BP AMERICA PRODUCTION COMPANY"/>
    <n v="2.6446999999999998"/>
    <n v="0.98748000000000002"/>
    <n v="166.60499999999999"/>
    <n v="1.6371199999999999"/>
    <n v="171.87430000000001"/>
    <n v="115.661"/>
    <n v="59.331799999999994"/>
    <n v="0"/>
    <x v="1"/>
    <n v="1.3324800000000001"/>
    <n v="176.32527999999999"/>
    <n v="-1.2782841380796574E-2"/>
    <n v="11743"/>
    <n v="-2.7212856728658412E-2"/>
    <n v="1.5387408123262173E-2"/>
    <n v="5.7453615811089848E-3"/>
    <n v="0.97886723029562883"/>
    <n v="0.65595245332943752"/>
    <n v="0.3364906041833593"/>
    <n v="7.5569424872031976E-3"/>
    <x v="1"/>
    <n v="2"/>
    <x v="1"/>
    <n v="0"/>
    <n v="0"/>
    <x v="1"/>
    <n v="21300"/>
    <x v="2"/>
    <x v="1"/>
    <n v="0"/>
    <x v="1"/>
    <x v="1"/>
    <x v="1"/>
    <n v="0"/>
    <x v="1"/>
    <x v="3"/>
    <x v="1"/>
    <x v="1"/>
    <x v="0"/>
    <x v="0"/>
    <x v="0"/>
    <x v="0"/>
    <x v="0"/>
    <x v="0"/>
    <x v="0"/>
    <x v="0"/>
    <x v="0"/>
    <m/>
    <x v="0"/>
    <x v="0"/>
    <x v="0"/>
    <x v="0"/>
    <x v="0"/>
    <m/>
    <n v="20050323"/>
    <x v="0"/>
    <s v="BP ID No W0052"/>
    <m/>
    <s v="8044-8525"/>
    <d v="2005-03-25T00:00:00"/>
    <x v="0"/>
    <x v="2"/>
  </r>
  <r>
    <x v="1"/>
    <s v="T18N R092W S29 fMESAVERDE"/>
    <n v="5973"/>
    <x v="0"/>
    <x v="5"/>
    <s v="STANDARD DRAW"/>
    <s v="NW SE"/>
    <n v="29"/>
    <n v="18"/>
    <n v="92"/>
    <n v="41.504170999999999"/>
    <n v="-107.782101"/>
    <s v="4900723203"/>
    <s v="COAL BANK 29-7 PAD"/>
    <x v="0"/>
    <x v="28"/>
    <m/>
    <m/>
    <n v="371"/>
    <x v="0"/>
    <n v="8356"/>
    <n v="8727"/>
    <n v="8814"/>
    <n v="8800"/>
    <x v="1"/>
    <m/>
    <n v="7.16"/>
    <x v="1"/>
    <n v="51"/>
    <n v="9.1"/>
    <n v="2780"/>
    <n v="86"/>
    <x v="1"/>
    <n v="3270"/>
    <n v="2460"/>
    <n v="0"/>
    <x v="1"/>
    <n v="43"/>
    <n v="11400"/>
    <x v="0"/>
    <s v="BP AMERICA PRODUCTION COMPANY"/>
    <n v="2.5449000000000002"/>
    <n v="0.74883900000000003"/>
    <n v="120.93"/>
    <n v="2.1998799999999998"/>
    <n v="126.42361899999999"/>
    <n v="92.24669999999999"/>
    <n v="40.319399999999995"/>
    <n v="0"/>
    <x v="1"/>
    <n v="0.89526000000000006"/>
    <n v="133.46135999999998"/>
    <n v="-2.7080214589855142E-2"/>
    <n v="8699.1"/>
    <n v="-0.13437915130528233"/>
    <n v="2.0129941067420325E-2"/>
    <n v="5.9232523631521745E-3"/>
    <n v="0.97394680656942745"/>
    <n v="0.6911865726529387"/>
    <n v="0.30210541837727412"/>
    <n v="6.7080089697872112E-3"/>
    <x v="1"/>
    <n v="5.8"/>
    <x v="1"/>
    <n v="0"/>
    <n v="0"/>
    <x v="1"/>
    <n v="19000"/>
    <x v="1"/>
    <x v="1"/>
    <n v="0"/>
    <x v="1"/>
    <x v="1"/>
    <x v="1"/>
    <n v="4.5"/>
    <x v="1"/>
    <x v="3"/>
    <x v="1"/>
    <x v="1"/>
    <x v="0"/>
    <x v="0"/>
    <x v="0"/>
    <x v="0"/>
    <x v="0"/>
    <x v="0"/>
    <x v="0"/>
    <x v="0"/>
    <x v="0"/>
    <m/>
    <x v="0"/>
    <x v="0"/>
    <x v="0"/>
    <x v="0"/>
    <x v="0"/>
    <m/>
    <m/>
    <x v="0"/>
    <s v="WYOMING ANALYTICAL LABS ROCK SPRINGS ID No D7066"/>
    <m/>
    <s v="8356-8727"/>
    <d v="2007-05-08T00:00:00"/>
    <x v="0"/>
    <x v="2"/>
  </r>
  <r>
    <x v="1"/>
    <s v="T18N R092W S29 fMESAVERDE"/>
    <n v="5967"/>
    <x v="0"/>
    <x v="5"/>
    <s v="STANDARD DRAW"/>
    <s v="NW SE"/>
    <n v="29"/>
    <n v="18"/>
    <n v="92"/>
    <n v="41.504218000000002"/>
    <n v="-107.782099"/>
    <s v="4900723204"/>
    <s v="COAL BANK 29-8"/>
    <x v="0"/>
    <x v="28"/>
    <m/>
    <m/>
    <n v="392"/>
    <x v="0"/>
    <n v="8480"/>
    <n v="8872"/>
    <n v="9226"/>
    <m/>
    <x v="1"/>
    <m/>
    <n v="0"/>
    <x v="1"/>
    <n v="94"/>
    <n v="16"/>
    <n v="3220"/>
    <n v="102"/>
    <x v="1"/>
    <n v="4370"/>
    <n v="2260"/>
    <n v="0"/>
    <x v="1"/>
    <n v="27"/>
    <n v="0"/>
    <x v="0"/>
    <s v="BP AMERICA PRODUCTION COMPANY"/>
    <n v="4.6905999999999999"/>
    <n v="1.31664"/>
    <n v="140.07"/>
    <n v="2.6091599999999997"/>
    <n v="148.68639999999999"/>
    <n v="123.2777"/>
    <n v="37.041399999999996"/>
    <n v="0"/>
    <x v="1"/>
    <n v="0.56214000000000008"/>
    <n v="160.88123999999999"/>
    <n v="-3.9393135535742689E-2"/>
    <n v="10089"/>
    <n v="1"/>
    <n v="3.1546933680551822E-2"/>
    <n v="8.8551474781822688E-3"/>
    <n v="0.95959791884126588"/>
    <n v="0.76626522769217842"/>
    <n v="0.23024064210345468"/>
    <n v="3.4941302043668991E-3"/>
    <x v="1"/>
    <n v="1"/>
    <x v="1"/>
    <n v="0"/>
    <n v="0"/>
    <x v="1"/>
    <n v="0"/>
    <x v="2"/>
    <x v="1"/>
    <n v="0"/>
    <x v="1"/>
    <x v="1"/>
    <x v="1"/>
    <n v="21"/>
    <x v="1"/>
    <x v="3"/>
    <x v="1"/>
    <x v="1"/>
    <x v="0"/>
    <x v="0"/>
    <x v="0"/>
    <x v="0"/>
    <x v="0"/>
    <x v="0"/>
    <x v="0"/>
    <x v="0"/>
    <x v="0"/>
    <m/>
    <x v="0"/>
    <x v="0"/>
    <x v="0"/>
    <x v="0"/>
    <x v="0"/>
    <m/>
    <m/>
    <x v="0"/>
    <s v="WYOMING ANALYTICAL LABS ROCK SPRINGS ID No D7061"/>
    <m/>
    <s v="8480-8872"/>
    <m/>
    <x v="0"/>
    <x v="2"/>
  </r>
  <r>
    <x v="1"/>
    <s v="T18N R092W S29 fMESAVERDE"/>
    <n v="5968"/>
    <x v="0"/>
    <x v="5"/>
    <s v="STANDARD DRAW"/>
    <s v="NW SE"/>
    <n v="29"/>
    <n v="18"/>
    <n v="92"/>
    <n v="41.504218000000002"/>
    <n v="-107.782099"/>
    <s v="4900723204"/>
    <s v="COAL BANK 29-8"/>
    <x v="0"/>
    <x v="28"/>
    <m/>
    <m/>
    <n v="392"/>
    <x v="0"/>
    <n v="8480"/>
    <n v="8872"/>
    <n v="9226"/>
    <m/>
    <x v="1"/>
    <m/>
    <n v="7.12"/>
    <x v="1"/>
    <n v="94"/>
    <n v="16"/>
    <n v="3220"/>
    <n v="102"/>
    <x v="1"/>
    <n v="4370"/>
    <n v="2260"/>
    <n v="0"/>
    <x v="1"/>
    <n v="27"/>
    <n v="12900"/>
    <x v="0"/>
    <s v="BP AMERICA PRODUCTION COMPANY"/>
    <n v="4.6905999999999999"/>
    <n v="1.31664"/>
    <n v="140.07"/>
    <n v="2.6091599999999997"/>
    <n v="148.68639999999999"/>
    <n v="123.2777"/>
    <n v="37.041399999999996"/>
    <n v="0"/>
    <x v="1"/>
    <n v="0.56214000000000008"/>
    <n v="160.88123999999999"/>
    <n v="-3.9393135535742689E-2"/>
    <n v="10089"/>
    <n v="-0.12227587106877202"/>
    <n v="3.1546933680551822E-2"/>
    <n v="8.8551474781822688E-3"/>
    <n v="0.95959791884126588"/>
    <n v="0.76626522769217842"/>
    <n v="0.23024064210345468"/>
    <n v="3.4941302043668991E-3"/>
    <x v="1"/>
    <n v="1"/>
    <x v="1"/>
    <n v="0"/>
    <n v="0"/>
    <x v="1"/>
    <n v="21400"/>
    <x v="1"/>
    <x v="1"/>
    <n v="0"/>
    <x v="1"/>
    <x v="1"/>
    <x v="1"/>
    <n v="21"/>
    <x v="1"/>
    <x v="3"/>
    <x v="1"/>
    <x v="1"/>
    <x v="0"/>
    <x v="0"/>
    <x v="0"/>
    <x v="0"/>
    <x v="0"/>
    <x v="0"/>
    <x v="0"/>
    <x v="0"/>
    <x v="0"/>
    <m/>
    <x v="0"/>
    <x v="0"/>
    <x v="0"/>
    <x v="0"/>
    <x v="0"/>
    <m/>
    <m/>
    <x v="0"/>
    <s v="WYOMING ANALYTICAL LABS ROCK SPRINGS ID No D7061"/>
    <m/>
    <s v="8480-8872"/>
    <d v="2007-05-04T00:00:00"/>
    <x v="0"/>
    <x v="2"/>
  </r>
  <r>
    <x v="1"/>
    <s v="T18N R092W S29 fMESAVERDE"/>
    <n v="5971"/>
    <x v="0"/>
    <x v="5"/>
    <s v="STANDARD DRAW"/>
    <s v="NW NW"/>
    <n v="29"/>
    <n v="18"/>
    <n v="92"/>
    <n v="41.510751999999997"/>
    <n v="-107.79178400000001"/>
    <s v="4900723187"/>
    <s v="COAL BANK 29-6"/>
    <x v="0"/>
    <x v="28"/>
    <m/>
    <m/>
    <n v="279"/>
    <x v="0"/>
    <n v="8690"/>
    <n v="8969"/>
    <n v="9629"/>
    <m/>
    <x v="1"/>
    <m/>
    <n v="7.3"/>
    <x v="1"/>
    <n v="28"/>
    <n v="2.5"/>
    <n v="1510"/>
    <n v="48"/>
    <x v="1"/>
    <n v="895"/>
    <n v="2280"/>
    <n v="0"/>
    <x v="1"/>
    <n v="366"/>
    <n v="5820"/>
    <x v="0"/>
    <s v="BP AMERICA PRODUCTION COMPANY"/>
    <n v="1.3972"/>
    <n v="0.20572499999999999"/>
    <n v="65.685000000000002"/>
    <n v="1.22784"/>
    <n v="68.515765000000002"/>
    <n v="25.247949999999999"/>
    <n v="37.369199999999999"/>
    <n v="0"/>
    <x v="1"/>
    <n v="7.6201200000000009"/>
    <n v="70.237269999999995"/>
    <n v="-1.2406971854705687E-2"/>
    <n v="5129.5"/>
    <n v="-6.3062240284944518E-2"/>
    <n v="2.0392387065954819E-2"/>
    <n v="3.0025936366615768E-3"/>
    <n v="0.97660501929738364"/>
    <n v="0.35946656241052649"/>
    <n v="0.53204231884297326"/>
    <n v="0.10849111874650028"/>
    <x v="1"/>
    <n v="78"/>
    <x v="1"/>
    <n v="0"/>
    <n v="0"/>
    <x v="1"/>
    <n v="9700"/>
    <x v="1"/>
    <x v="1"/>
    <n v="0"/>
    <x v="1"/>
    <x v="1"/>
    <x v="1"/>
    <n v="3"/>
    <x v="1"/>
    <x v="3"/>
    <x v="1"/>
    <x v="1"/>
    <x v="0"/>
    <x v="0"/>
    <x v="0"/>
    <x v="0"/>
    <x v="0"/>
    <x v="0"/>
    <x v="0"/>
    <x v="0"/>
    <x v="0"/>
    <m/>
    <x v="0"/>
    <x v="0"/>
    <x v="0"/>
    <x v="0"/>
    <x v="0"/>
    <m/>
    <m/>
    <x v="0"/>
    <s v="WYOMING ANALYTICAL LABS ROCK SPRINGS ID No D7064"/>
    <m/>
    <s v="8690-8969"/>
    <d v="2007-05-08T00:00:00"/>
    <x v="0"/>
    <x v="2"/>
  </r>
  <r>
    <x v="1"/>
    <s v="T18N R092W S29 fMESAVERDE"/>
    <n v="5974"/>
    <x v="0"/>
    <x v="5"/>
    <s v="STANDARD DRAW"/>
    <s v="NW NW"/>
    <n v="29"/>
    <n v="18"/>
    <n v="92"/>
    <n v="41.510786000000003"/>
    <n v="-107.791741"/>
    <s v="4900723188"/>
    <s v="COAL BANK 29-5"/>
    <x v="0"/>
    <x v="28"/>
    <m/>
    <m/>
    <n v="401"/>
    <x v="0"/>
    <n v="8648"/>
    <n v="9049"/>
    <n v="9260"/>
    <n v="9176"/>
    <x v="1"/>
    <m/>
    <n v="7.26"/>
    <x v="1"/>
    <n v="94.4"/>
    <n v="13"/>
    <n v="3160"/>
    <n v="97"/>
    <x v="1"/>
    <n v="4320"/>
    <n v="2160"/>
    <n v="0"/>
    <x v="1"/>
    <n v="37"/>
    <n v="12000"/>
    <x v="0"/>
    <s v="BP AMERICA PRODUCTION COMPANY"/>
    <n v="4.7105600000000001"/>
    <n v="1.0697700000000001"/>
    <n v="137.46"/>
    <n v="2.4812599999999998"/>
    <n v="145.72158999999996"/>
    <n v="121.8672"/>
    <n v="35.402399999999993"/>
    <n v="0"/>
    <x v="1"/>
    <n v="0.77034000000000002"/>
    <n v="158.03994"/>
    <n v="-4.0552699349387787E-2"/>
    <n v="9881.4"/>
    <n v="-9.6821958375606684E-2"/>
    <n v="3.2325752141463743E-2"/>
    <n v="7.341190828346029E-3"/>
    <n v="0.96033305703019034"/>
    <n v="0.77111646587565141"/>
    <n v="0.22400919666256514"/>
    <n v="4.8743374617833948E-3"/>
    <x v="1"/>
    <n v="0.1"/>
    <x v="1"/>
    <n v="0"/>
    <n v="0"/>
    <x v="1"/>
    <n v="20300"/>
    <x v="1"/>
    <x v="1"/>
    <n v="0"/>
    <x v="1"/>
    <x v="1"/>
    <x v="1"/>
    <n v="26"/>
    <x v="1"/>
    <x v="3"/>
    <x v="1"/>
    <x v="1"/>
    <x v="0"/>
    <x v="0"/>
    <x v="0"/>
    <x v="0"/>
    <x v="0"/>
    <x v="0"/>
    <x v="0"/>
    <x v="0"/>
    <x v="0"/>
    <m/>
    <x v="0"/>
    <x v="0"/>
    <x v="0"/>
    <x v="0"/>
    <x v="0"/>
    <m/>
    <m/>
    <x v="0"/>
    <s v="WYOMING ANALYTICAL LABS ROCK SPRINGS ID No D7067"/>
    <m/>
    <s v="8648-9049"/>
    <d v="2007-05-08T00:00:00"/>
    <x v="0"/>
    <x v="2"/>
  </r>
  <r>
    <x v="1"/>
    <s v="T18N R092W S31 fMESAVERDE"/>
    <m/>
    <x v="0"/>
    <x v="5"/>
    <s v="STANDARD DRAW"/>
    <s v=" C SW"/>
    <n v="31"/>
    <n v="18"/>
    <n v="92"/>
    <n v="41.488995000000003"/>
    <n v="-107.808903"/>
    <s v="4900720567"/>
    <s v="1 CH 559 C"/>
    <x v="0"/>
    <x v="28"/>
    <m/>
    <m/>
    <m/>
    <x v="0"/>
    <n v="8550"/>
    <m/>
    <n v="9299"/>
    <n v="8912"/>
    <x v="1"/>
    <d v="1983-07-14T00:00:00"/>
    <n v="8.75"/>
    <x v="0"/>
    <n v="5"/>
    <n v="5"/>
    <n v="1195"/>
    <n v="12"/>
    <x v="1"/>
    <n v="990"/>
    <n v="1049"/>
    <n v="120"/>
    <x v="1"/>
    <n v="184"/>
    <n v="3027"/>
    <x v="0"/>
    <s v="AMOCO PRODUCTION COMPANY"/>
    <n v="0.2495"/>
    <n v="0.41144999999999998"/>
    <n v="51.982500000000002"/>
    <n v="0.30696000000000001"/>
    <n v="52.950409999999991"/>
    <n v="27.927899999999998"/>
    <n v="17.193109999999997"/>
    <n v="3.9996"/>
    <x v="1"/>
    <n v="3.8308800000000005"/>
    <n v="52.95149"/>
    <n v="-1.0198117314314963E-5"/>
    <n v="3560"/>
    <n v="8.0916957643843934E-2"/>
    <n v="4.7119559603032357E-3"/>
    <n v="7.7704780756183015E-3"/>
    <n v="0.98751756596407847"/>
    <n v="0.52742425189546127"/>
    <n v="0.32469549015523447"/>
    <n v="7.2346972672534815E-2"/>
    <x v="1"/>
    <n v="0"/>
    <x v="1"/>
    <n v="2776"/>
    <n v="2.2000000000000002"/>
    <x v="0"/>
    <n v="0"/>
    <x v="0"/>
    <x v="1"/>
    <m/>
    <x v="1"/>
    <x v="1"/>
    <x v="1"/>
    <n v="0"/>
    <x v="1"/>
    <x v="3"/>
    <x v="1"/>
    <x v="1"/>
    <x v="0"/>
    <x v="0"/>
    <x v="0"/>
    <x v="0"/>
    <x v="0"/>
    <x v="0"/>
    <x v="0"/>
    <x v="0"/>
    <x v="0"/>
    <m/>
    <x v="0"/>
    <x v="0"/>
    <x v="0"/>
    <x v="0"/>
    <x v="0"/>
    <s v="20 1/2 HR. RUN"/>
    <n v="19830714"/>
    <x v="1"/>
    <s v="CHEMICAL AND GEOLOGICAL LABS CASPER No W30676-2"/>
    <m/>
    <m/>
    <d v="1983-08-10T00:00:00"/>
    <x v="0"/>
    <x v="2"/>
  </r>
  <r>
    <x v="1"/>
    <s v="T18N R092W S33 fMESAVERDE"/>
    <n v="3435"/>
    <x v="0"/>
    <x v="5"/>
    <s v="STANDARD DRAW"/>
    <s v="C SW"/>
    <n v="33"/>
    <n v="18"/>
    <n v="92"/>
    <n v="41.488810000000001"/>
    <n v="-107.77075000000001"/>
    <s v="4900721418"/>
    <s v="COAL BANK 33-01"/>
    <x v="0"/>
    <x v="28"/>
    <m/>
    <m/>
    <m/>
    <x v="0"/>
    <s v="8004"/>
    <m/>
    <n v="8900"/>
    <n v="8775"/>
    <x v="1"/>
    <d v="2002-10-31T00:00:00"/>
    <n v="7.03"/>
    <x v="1"/>
    <n v="100"/>
    <n v="54.9"/>
    <n v="2790"/>
    <n v="80.400000000000006"/>
    <x v="1"/>
    <n v="3449"/>
    <n v="2291"/>
    <m/>
    <x v="0"/>
    <n v="20"/>
    <n v="18240"/>
    <x v="0"/>
    <s v="BP AMERICA PRODUCTION CO"/>
    <n v="4.99"/>
    <n v="4.5177209999999999"/>
    <n v="121.36499999999999"/>
    <n v="2.056632"/>
    <n v="132.92935299999999"/>
    <n v="97.296289999999999"/>
    <n v="37.549489999999999"/>
    <n v="0"/>
    <x v="1"/>
    <n v="0.41640000000000005"/>
    <n v="135.26218"/>
    <n v="-8.6983618532058913E-3"/>
    <n v="8785.2999999999993"/>
    <n v="-0.34984625517570578"/>
    <n v="3.7538736835648338E-2"/>
    <n v="3.3985879702581566E-2"/>
    <n v="0.92847538346177005"/>
    <n v="0.71931629373413908"/>
    <n v="0.27760524043010393"/>
    <n v="3.0784658357568984E-3"/>
    <x v="0"/>
    <n v="4.57"/>
    <x v="0"/>
    <m/>
    <m/>
    <x v="0"/>
    <n v="23900"/>
    <x v="0"/>
    <x v="0"/>
    <m/>
    <x v="0"/>
    <x v="0"/>
    <x v="0"/>
    <m/>
    <x v="0"/>
    <x v="0"/>
    <x v="0"/>
    <x v="0"/>
    <x v="0"/>
    <x v="0"/>
    <x v="0"/>
    <x v="0"/>
    <x v="0"/>
    <x v="0"/>
    <x v="0"/>
    <x v="0"/>
    <x v="0"/>
    <m/>
    <x v="0"/>
    <x v="0"/>
    <x v="0"/>
    <x v="0"/>
    <x v="0"/>
    <m/>
    <n v="20021031"/>
    <x v="0"/>
    <s v="BP AMERICA"/>
    <m/>
    <m/>
    <d v="2002-11-02T00:00:00"/>
    <x v="0"/>
    <x v="2"/>
  </r>
  <r>
    <x v="1"/>
    <s v="T18N R093W S01 fMESAVERDE"/>
    <n v="5074"/>
    <x v="0"/>
    <x v="5"/>
    <s v="STANDARD DRAW"/>
    <s v="SW SW"/>
    <n v="1"/>
    <n v="18"/>
    <n v="93"/>
    <n v="41.561261000000002"/>
    <n v="-107.828506"/>
    <s v="4900722606"/>
    <s v="1A CHAMPLIN 278 D"/>
    <x v="0"/>
    <x v="28"/>
    <m/>
    <m/>
    <n v="402"/>
    <x v="0"/>
    <n v="8666"/>
    <n v="9068"/>
    <n v="9198"/>
    <m/>
    <x v="1"/>
    <d v="2005-03-23T00:00:00"/>
    <n v="7.98"/>
    <x v="1"/>
    <n v="42"/>
    <n v="10"/>
    <n v="4660"/>
    <n v="53"/>
    <x v="1"/>
    <n v="6020"/>
    <n v="2770"/>
    <n v="0"/>
    <x v="1"/>
    <n v="211"/>
    <n v="15600"/>
    <x v="0"/>
    <s v="BP AMERICA PRODUCTION COMPANY"/>
    <n v="2.0958000000000001"/>
    <n v="0.82289999999999996"/>
    <n v="202.71"/>
    <n v="1.3557399999999999"/>
    <n v="206.98443999999998"/>
    <n v="169.82419999999999"/>
    <n v="45.400299999999994"/>
    <n v="0"/>
    <x v="1"/>
    <n v="4.3930199999999999"/>
    <n v="219.61751999999998"/>
    <n v="-2.9613272287825419E-2"/>
    <n v="13766"/>
    <n v="-6.2453177143635498E-2"/>
    <n v="1.0125398798093229E-2"/>
    <n v="3.9756611656412439E-3"/>
    <n v="0.98589894003626555"/>
    <n v="0.77327255129736461"/>
    <n v="0.20672439976555604"/>
    <n v="2.0003048937079337E-2"/>
    <x v="1"/>
    <n v="0"/>
    <x v="1"/>
    <n v="0"/>
    <n v="0"/>
    <x v="1"/>
    <n v="27000"/>
    <x v="2"/>
    <x v="1"/>
    <n v="0"/>
    <x v="1"/>
    <x v="1"/>
    <x v="1"/>
    <n v="0"/>
    <x v="1"/>
    <x v="3"/>
    <x v="1"/>
    <x v="1"/>
    <x v="0"/>
    <x v="0"/>
    <x v="0"/>
    <x v="0"/>
    <x v="0"/>
    <x v="0"/>
    <x v="0"/>
    <x v="0"/>
    <x v="0"/>
    <m/>
    <x v="0"/>
    <x v="0"/>
    <x v="0"/>
    <x v="0"/>
    <x v="0"/>
    <m/>
    <n v="20050323"/>
    <x v="0"/>
    <s v="BP ID No CHAMP 278 D1A"/>
    <m/>
    <s v="8666-9068"/>
    <d v="2005-03-25T00:00:00"/>
    <x v="5"/>
    <x v="2"/>
  </r>
  <r>
    <x v="1"/>
    <s v="T18N R093W S02 fMESAVERDE"/>
    <m/>
    <x v="0"/>
    <x v="5"/>
    <s v="STANDARD DRAW"/>
    <s v="NE NW"/>
    <n v="2"/>
    <n v="18"/>
    <n v="93"/>
    <n v="41.525829999999999"/>
    <n v="-107.88500000000001"/>
    <s v="4900721759"/>
    <s v="CHAMPLIN 261 D4"/>
    <x v="0"/>
    <x v="28"/>
    <m/>
    <m/>
    <m/>
    <x v="0"/>
    <n v="8999"/>
    <m/>
    <n v="9245"/>
    <m/>
    <x v="1"/>
    <d v="2002-11-20T00:00:00"/>
    <m/>
    <x v="0"/>
    <n v="11.2"/>
    <n v="2.59"/>
    <n v="1510"/>
    <n v="3.7"/>
    <x v="1"/>
    <n v="1500"/>
    <n v="890"/>
    <m/>
    <x v="0"/>
    <n v="7"/>
    <n v="3926"/>
    <x v="0"/>
    <s v="BP AMERICA PRODUCTION COMPANY"/>
    <n v="0.55887999999999993"/>
    <n v="0.21313109999999999"/>
    <n v="65.685000000000002"/>
    <n v="9.4645999999999994E-2"/>
    <n v="66.5516571"/>
    <n v="42.314999999999998"/>
    <n v="14.587099999999998"/>
    <n v="0"/>
    <x v="1"/>
    <n v="0.14574000000000001"/>
    <n v="57.047840000000001"/>
    <n v="7.6892036966063018E-2"/>
    <n v="3924.49"/>
    <n v="-1.9234468166957964E-4"/>
    <n v="8.3976872155148777E-3"/>
    <n v="3.2024912569757783E-3"/>
    <n v="0.98839982152750938"/>
    <n v="0.74174587504101819"/>
    <n v="0.25569942700722759"/>
    <n v="2.5546979517541771E-3"/>
    <x v="0"/>
    <n v="8.36"/>
    <x v="0"/>
    <m/>
    <m/>
    <x v="0"/>
    <m/>
    <x v="0"/>
    <x v="0"/>
    <m/>
    <x v="0"/>
    <x v="0"/>
    <x v="0"/>
    <m/>
    <x v="0"/>
    <x v="0"/>
    <x v="0"/>
    <x v="0"/>
    <x v="0"/>
    <x v="0"/>
    <x v="0"/>
    <x v="0"/>
    <x v="0"/>
    <x v="0"/>
    <x v="0"/>
    <x v="0"/>
    <x v="0"/>
    <m/>
    <x v="0"/>
    <x v="0"/>
    <x v="0"/>
    <x v="0"/>
    <x v="0"/>
    <m/>
    <n v="20021120"/>
    <x v="0"/>
    <s v="BP AMERICA"/>
    <m/>
    <m/>
    <d v="2002-11-20T00:00:00"/>
    <x v="5"/>
    <x v="2"/>
  </r>
  <r>
    <x v="1"/>
    <s v="T18N R093W S03 fMESAVERDE"/>
    <m/>
    <x v="0"/>
    <x v="5"/>
    <s v="STANDARD DRAW"/>
    <s v="C SE"/>
    <n v="3"/>
    <n v="18"/>
    <n v="93"/>
    <n v="41.561669999999999"/>
    <n v="-107.85693999999999"/>
    <s v="4900721730"/>
    <s v="CHAMPLIN 261 C3"/>
    <x v="0"/>
    <x v="28"/>
    <m/>
    <m/>
    <m/>
    <x v="0"/>
    <n v="8825"/>
    <m/>
    <n v="9092"/>
    <n v="9078"/>
    <x v="1"/>
    <d v="2002-11-11T00:00:00"/>
    <m/>
    <x v="0"/>
    <n v="27.2"/>
    <n v="3.46"/>
    <n v="2920"/>
    <n v="18.899999999999999"/>
    <x v="1"/>
    <n v="4498"/>
    <n v="1294"/>
    <m/>
    <x v="0"/>
    <n v="12"/>
    <n v="9652"/>
    <x v="0"/>
    <s v="BP AMERICA PRODUCTION COMPANY"/>
    <n v="1.35728"/>
    <n v="0.28472340000000002"/>
    <n v="127.02"/>
    <n v="0.48346199999999995"/>
    <n v="129.14546540000001"/>
    <n v="126.88857999999999"/>
    <n v="21.208659999999998"/>
    <n v="0"/>
    <x v="1"/>
    <n v="0.24984000000000001"/>
    <n v="148.34708000000001"/>
    <n v="-6.9196866432290102E-2"/>
    <n v="8773.56"/>
    <n v="-4.7675077446764205E-2"/>
    <n v="1.0509699243377383E-2"/>
    <n v="2.2046720658610132E-3"/>
    <n v="0.98728562869076153"/>
    <n v="0.85534936043230503"/>
    <n v="0.14296648103892573"/>
    <n v="1.6841585287691539E-3"/>
    <x v="0"/>
    <n v="9.3800000000000008"/>
    <x v="0"/>
    <m/>
    <m/>
    <x v="0"/>
    <m/>
    <x v="0"/>
    <x v="0"/>
    <m/>
    <x v="0"/>
    <x v="0"/>
    <x v="0"/>
    <m/>
    <x v="0"/>
    <x v="0"/>
    <x v="0"/>
    <x v="0"/>
    <x v="0"/>
    <x v="0"/>
    <x v="0"/>
    <x v="0"/>
    <x v="0"/>
    <x v="0"/>
    <x v="0"/>
    <x v="0"/>
    <x v="0"/>
    <m/>
    <x v="0"/>
    <x v="0"/>
    <x v="0"/>
    <x v="0"/>
    <x v="0"/>
    <m/>
    <n v="20021111"/>
    <x v="0"/>
    <s v="BP AMERICA"/>
    <m/>
    <m/>
    <d v="2002-11-13T00:00:00"/>
    <x v="5"/>
    <x v="2"/>
  </r>
  <r>
    <x v="1"/>
    <s v="T18N R093W S07 fMESAVERDE"/>
    <n v="5934"/>
    <x v="0"/>
    <x v="5"/>
    <s v="STANDARD DRAW"/>
    <s v="SW SW"/>
    <n v="7"/>
    <n v="18"/>
    <n v="93"/>
    <n v="41.545166999999999"/>
    <n v="-107.92712899999999"/>
    <s v="4900723399"/>
    <s v="7-130 EIGHT MILE LAKE"/>
    <x v="0"/>
    <x v="28"/>
    <m/>
    <m/>
    <n v="355"/>
    <x v="0"/>
    <n v="9139"/>
    <n v="9494"/>
    <n v="9653"/>
    <n v="9650"/>
    <x v="1"/>
    <d v="1899-12-31T00:00:00"/>
    <n v="7.27"/>
    <x v="1"/>
    <n v="64"/>
    <n v="8"/>
    <n v="1970"/>
    <n v="0"/>
    <x v="1"/>
    <n v="3430"/>
    <n v="0"/>
    <n v="0"/>
    <x v="1"/>
    <n v="49"/>
    <n v="8520"/>
    <x v="0"/>
    <s v="BP AMERICA PRODUCTION COMPANY"/>
    <n v="3.1936"/>
    <n v="0.65832000000000002"/>
    <n v="85.694999999999993"/>
    <n v="0"/>
    <n v="89.54692"/>
    <n v="96.760300000000001"/>
    <n v="0"/>
    <n v="0"/>
    <x v="1"/>
    <n v="1.0201800000000001"/>
    <n v="97.780479999999997"/>
    <n v="-4.3952779999081801E-2"/>
    <n v="5521"/>
    <n v="-0.21358877572822449"/>
    <n v="3.566398486960802E-2"/>
    <n v="7.3516766405812735E-3"/>
    <n v="0.95698433848981068"/>
    <n v="0.98956662924951899"/>
    <n v="0"/>
    <n v="1.0433370750481079E-2"/>
    <x v="1"/>
    <n v="22"/>
    <x v="1"/>
    <n v="0"/>
    <n v="0"/>
    <x v="1"/>
    <n v="14300"/>
    <x v="1"/>
    <x v="1"/>
    <n v="0"/>
    <x v="1"/>
    <x v="1"/>
    <x v="1"/>
    <n v="13"/>
    <x v="1"/>
    <x v="3"/>
    <x v="1"/>
    <x v="1"/>
    <x v="0"/>
    <x v="0"/>
    <x v="0"/>
    <x v="0"/>
    <x v="0"/>
    <x v="0"/>
    <x v="0"/>
    <x v="0"/>
    <x v="0"/>
    <m/>
    <x v="0"/>
    <x v="0"/>
    <x v="0"/>
    <x v="0"/>
    <x v="0"/>
    <m/>
    <n v="19000101"/>
    <x v="0"/>
    <s v="WYOMING ANALYTICAL LABS ROCK SPRINGS ID No D7885"/>
    <m/>
    <s v="9139-9494"/>
    <d v="2007-08-20T00:00:00"/>
    <x v="5"/>
    <x v="2"/>
  </r>
  <r>
    <x v="1"/>
    <s v="T18N R093W S07 fMESAVERDE"/>
    <n v="3483"/>
    <x v="0"/>
    <x v="5"/>
    <s v="STANDARD DRAW"/>
    <s v="C SE"/>
    <n v="7"/>
    <n v="18"/>
    <n v="93"/>
    <n v="41.547939999999997"/>
    <n v="-107.91516"/>
    <s v="4900721780"/>
    <s v="EIGHT MILE LAKE 07-03"/>
    <x v="0"/>
    <x v="28"/>
    <m/>
    <m/>
    <m/>
    <x v="0"/>
    <s v="9048"/>
    <m/>
    <n v="9434"/>
    <n v="9400"/>
    <x v="1"/>
    <d v="2002-11-13T00:00:00"/>
    <n v="6.92"/>
    <x v="1"/>
    <n v="4.3600000000000003"/>
    <m/>
    <n v="2270"/>
    <n v="28.5"/>
    <x v="1"/>
    <n v="2149"/>
    <n v="1671"/>
    <m/>
    <x v="0"/>
    <n v="22"/>
    <n v="6292"/>
    <x v="0"/>
    <s v="BP AMERICA PRODUCTION CO"/>
    <n v="0.21756400000000001"/>
    <n v="0"/>
    <n v="98.745000000000005"/>
    <n v="0.72902999999999996"/>
    <n v="99.691593999999981"/>
    <n v="60.623289999999997"/>
    <n v="27.387689999999996"/>
    <n v="0"/>
    <x v="1"/>
    <n v="0.45804000000000006"/>
    <n v="88.469019999999986"/>
    <n v="5.964358725997778E-2"/>
    <n v="6144.86"/>
    <n v="-1.1830960547919604E-2"/>
    <n v="2.1823705617546856E-3"/>
    <n v="0"/>
    <n v="0.99781762943824537"/>
    <n v="0.68524880234911623"/>
    <n v="0.30957379204607444"/>
    <n v="5.177405604809459E-3"/>
    <x v="0"/>
    <n v="0.78"/>
    <x v="0"/>
    <m/>
    <m/>
    <x v="0"/>
    <n v="9130"/>
    <x v="0"/>
    <x v="0"/>
    <m/>
    <x v="0"/>
    <x v="0"/>
    <x v="0"/>
    <m/>
    <x v="0"/>
    <x v="0"/>
    <x v="0"/>
    <x v="0"/>
    <x v="0"/>
    <x v="0"/>
    <x v="0"/>
    <x v="0"/>
    <x v="0"/>
    <x v="0"/>
    <x v="0"/>
    <x v="0"/>
    <x v="0"/>
    <m/>
    <x v="0"/>
    <x v="0"/>
    <x v="0"/>
    <x v="0"/>
    <x v="0"/>
    <m/>
    <n v="20021113"/>
    <x v="0"/>
    <s v="BP AMERICA"/>
    <m/>
    <m/>
    <d v="2002-11-15T00:00:00"/>
    <x v="5"/>
    <x v="2"/>
  </r>
  <r>
    <x v="1"/>
    <s v="T18N R093W S07 fMESAVERDE"/>
    <n v="3481"/>
    <x v="0"/>
    <x v="5"/>
    <s v="STANDARD DRAW"/>
    <s v="C NE"/>
    <n v="7"/>
    <n v="18"/>
    <n v="93"/>
    <n v="41.554639999999999"/>
    <n v="-107.91504999999999"/>
    <s v="4900721445"/>
    <s v="EIGHT MILE LAKE 07-01"/>
    <x v="0"/>
    <x v="28"/>
    <m/>
    <m/>
    <m/>
    <x v="0"/>
    <s v="9064"/>
    <m/>
    <n v="9810"/>
    <m/>
    <x v="1"/>
    <d v="2002-11-19T00:00:00"/>
    <n v="6.85"/>
    <x v="1"/>
    <n v="22.9"/>
    <n v="5.13"/>
    <n v="2560"/>
    <n v="15.4"/>
    <x v="1"/>
    <n v="3049"/>
    <n v="1483"/>
    <m/>
    <x v="0"/>
    <n v="11"/>
    <n v="7336"/>
    <x v="0"/>
    <s v="BP AMERICA PRODUCTION CO"/>
    <n v="1.1427099999999999"/>
    <n v="0.42214770000000001"/>
    <n v="111.36"/>
    <n v="0.393932"/>
    <n v="113.3187897"/>
    <n v="86.012289999999993"/>
    <n v="24.306369999999998"/>
    <n v="0"/>
    <x v="1"/>
    <n v="0.22902000000000003"/>
    <n v="110.54768"/>
    <n v="1.2378404428825443E-2"/>
    <n v="7146.43"/>
    <n v="-1.308965415334303E-2"/>
    <n v="1.0084029339046143E-2"/>
    <n v="3.7253107019373684E-3"/>
    <n v="0.98619065995901645"/>
    <n v="0.77805603880606078"/>
    <n v="0.2198722759265504"/>
    <n v="2.0716852673886964E-3"/>
    <x v="0"/>
    <m/>
    <x v="0"/>
    <m/>
    <m/>
    <x v="0"/>
    <n v="11720"/>
    <x v="0"/>
    <x v="0"/>
    <m/>
    <x v="0"/>
    <x v="0"/>
    <x v="0"/>
    <m/>
    <x v="0"/>
    <x v="0"/>
    <x v="0"/>
    <x v="0"/>
    <x v="0"/>
    <x v="0"/>
    <x v="0"/>
    <x v="0"/>
    <x v="0"/>
    <x v="0"/>
    <x v="0"/>
    <x v="0"/>
    <x v="0"/>
    <m/>
    <x v="0"/>
    <x v="0"/>
    <x v="0"/>
    <x v="0"/>
    <x v="0"/>
    <m/>
    <n v="20021119"/>
    <x v="0"/>
    <s v="BP AMERICA"/>
    <m/>
    <m/>
    <d v="2002-11-21T00:00:00"/>
    <x v="5"/>
    <x v="2"/>
  </r>
  <r>
    <x v="1"/>
    <s v="T18N R093W S07 fMESAVERDE"/>
    <n v="3482"/>
    <x v="0"/>
    <x v="5"/>
    <s v="STANDARD DRAW"/>
    <s v="NE SW"/>
    <n v="7"/>
    <n v="18"/>
    <n v="93"/>
    <n v="41.547780000000003"/>
    <n v="-107.92444"/>
    <s v="4900721782"/>
    <s v="EIGHT MILE LAKE 07-02"/>
    <x v="0"/>
    <x v="28"/>
    <m/>
    <m/>
    <m/>
    <x v="0"/>
    <s v="9105"/>
    <m/>
    <n v="9485"/>
    <n v="9450"/>
    <x v="1"/>
    <d v="2002-11-19T00:00:00"/>
    <n v="7.02"/>
    <x v="1"/>
    <n v="7.61"/>
    <m/>
    <n v="1620"/>
    <n v="4.82"/>
    <x v="1"/>
    <n v="1550"/>
    <n v="1267"/>
    <m/>
    <x v="0"/>
    <n v="39"/>
    <n v="4306"/>
    <x v="0"/>
    <s v="BP AMERICA PRODUCTION CO"/>
    <n v="0.37973899999999999"/>
    <n v="0"/>
    <n v="70.47"/>
    <n v="0.12329560000000001"/>
    <n v="70.973034600000005"/>
    <n v="43.725499999999997"/>
    <n v="20.766129999999997"/>
    <n v="0"/>
    <x v="1"/>
    <n v="0.81198000000000004"/>
    <n v="65.303609999999992"/>
    <n v="4.1602320167486821E-2"/>
    <n v="4488.43"/>
    <n v="2.074381170809254E-2"/>
    <n v="5.3504686975861674E-3"/>
    <n v="0"/>
    <n v="0.99464953130241385"/>
    <n v="0.66957247845869472"/>
    <n v="0.31799359943500827"/>
    <n v="1.2433922106297035E-2"/>
    <x v="0"/>
    <n v="0.28000000000000003"/>
    <x v="0"/>
    <m/>
    <m/>
    <x v="0"/>
    <n v="6280"/>
    <x v="0"/>
    <x v="0"/>
    <m/>
    <x v="0"/>
    <x v="0"/>
    <x v="0"/>
    <m/>
    <x v="0"/>
    <x v="0"/>
    <x v="0"/>
    <x v="0"/>
    <x v="0"/>
    <x v="0"/>
    <x v="0"/>
    <x v="0"/>
    <x v="0"/>
    <x v="0"/>
    <x v="0"/>
    <x v="0"/>
    <x v="0"/>
    <m/>
    <x v="0"/>
    <x v="0"/>
    <x v="0"/>
    <x v="0"/>
    <x v="0"/>
    <m/>
    <n v="20021119"/>
    <x v="0"/>
    <s v="BP AMERICA"/>
    <m/>
    <m/>
    <d v="2002-11-21T00:00:00"/>
    <x v="5"/>
    <x v="2"/>
  </r>
  <r>
    <x v="1"/>
    <s v="T18N R093W S09 fMESAVERDE"/>
    <m/>
    <x v="0"/>
    <x v="5"/>
    <s v="STANDARD DRAW"/>
    <s v="SE NW"/>
    <n v="9"/>
    <n v="18"/>
    <n v="93"/>
    <n v="41.551397999999999"/>
    <n v="-107.881354"/>
    <s v="4900722122"/>
    <s v="CHAMPLIN 261 H5"/>
    <x v="0"/>
    <x v="28"/>
    <m/>
    <m/>
    <m/>
    <x v="0"/>
    <m/>
    <n v="8811"/>
    <n v="9241"/>
    <n v="9233"/>
    <x v="1"/>
    <d v="2002-11-13T00:00:00"/>
    <n v="6.28"/>
    <x v="0"/>
    <n v="16.3"/>
    <n v="2.35"/>
    <n v="2100"/>
    <n v="5.4"/>
    <x v="1"/>
    <n v="2849"/>
    <n v="970"/>
    <m/>
    <x v="0"/>
    <n v="26"/>
    <n v="6162"/>
    <x v="0"/>
    <s v="BP AMERICA PRODUCTION COMPANY"/>
    <n v="0.81337000000000004"/>
    <n v="0.19338150000000001"/>
    <n v="91.35"/>
    <n v="0.138132"/>
    <n v="92.4948835"/>
    <n v="80.370289999999997"/>
    <n v="15.898299999999999"/>
    <n v="0"/>
    <x v="1"/>
    <n v="0.54132000000000002"/>
    <n v="96.809909999999988"/>
    <n v="-2.2794068867569316E-2"/>
    <n v="5969.05"/>
    <n v="-1.5905465726379815E-2"/>
    <n v="8.7936755982832293E-3"/>
    <n v="2.0907264562369009E-3"/>
    <n v="0.98911559794547976"/>
    <n v="0.8301865996983161"/>
    <n v="0.16422182398475529"/>
    <n v="5.5915763169287125E-3"/>
    <x v="0"/>
    <n v="46.8"/>
    <x v="0"/>
    <m/>
    <m/>
    <x v="0"/>
    <n v="9660"/>
    <x v="0"/>
    <x v="0"/>
    <m/>
    <x v="0"/>
    <x v="0"/>
    <x v="0"/>
    <m/>
    <x v="0"/>
    <x v="0"/>
    <x v="0"/>
    <x v="0"/>
    <x v="0"/>
    <x v="0"/>
    <x v="0"/>
    <x v="0"/>
    <x v="0"/>
    <x v="0"/>
    <x v="0"/>
    <x v="0"/>
    <x v="0"/>
    <m/>
    <x v="0"/>
    <x v="0"/>
    <x v="0"/>
    <x v="0"/>
    <x v="0"/>
    <m/>
    <n v="20021113"/>
    <x v="0"/>
    <s v="BP AMERICA"/>
    <m/>
    <m/>
    <d v="2002-11-15T00:00:00"/>
    <x v="5"/>
    <x v="2"/>
  </r>
  <r>
    <x v="1"/>
    <s v="T18N R093W S09 fMESAVERDE"/>
    <n v="5942"/>
    <x v="0"/>
    <x v="5"/>
    <s v="STANDARD DRAW"/>
    <s v="SE SE"/>
    <n v="9"/>
    <n v="18"/>
    <n v="93"/>
    <n v="41.544241999999997"/>
    <n v="-107.87267199999999"/>
    <s v="4900723398"/>
    <s v="CHAMPLIN 261 H12"/>
    <x v="0"/>
    <x v="28"/>
    <m/>
    <m/>
    <n v="426"/>
    <x v="0"/>
    <n v="8746"/>
    <n v="9172"/>
    <n v="9317"/>
    <n v="9315"/>
    <x v="1"/>
    <d v="1899-12-31T00:00:00"/>
    <n v="7.53"/>
    <x v="1"/>
    <n v="114"/>
    <n v="28"/>
    <n v="2970"/>
    <n v="0"/>
    <x v="1"/>
    <n v="5120"/>
    <n v="0"/>
    <n v="0"/>
    <x v="1"/>
    <n v="181"/>
    <n v="11000"/>
    <x v="0"/>
    <s v="BP AMERICA PRODUCTION COMPANY"/>
    <n v="5.6886000000000001"/>
    <n v="2.3041200000000002"/>
    <n v="129.19499999999999"/>
    <n v="0"/>
    <n v="137.18771999999998"/>
    <n v="144.43520000000001"/>
    <n v="0"/>
    <n v="0"/>
    <x v="1"/>
    <n v="3.7684200000000003"/>
    <n v="148.20362"/>
    <n v="-3.8599279151217469E-2"/>
    <n v="8413"/>
    <n v="-0.13326121671045177"/>
    <n v="4.1465810496741258E-2"/>
    <n v="1.6795380811052189E-2"/>
    <n v="0.94173880869220661"/>
    <n v="0.97457268587636392"/>
    <n v="0"/>
    <n v="2.5427314123636118E-2"/>
    <x v="1"/>
    <n v="22"/>
    <x v="1"/>
    <n v="0"/>
    <n v="0"/>
    <x v="1"/>
    <n v="18300"/>
    <x v="1"/>
    <x v="1"/>
    <n v="0"/>
    <x v="1"/>
    <x v="1"/>
    <x v="1"/>
    <n v="17"/>
    <x v="1"/>
    <x v="3"/>
    <x v="1"/>
    <x v="1"/>
    <x v="0"/>
    <x v="0"/>
    <x v="0"/>
    <x v="0"/>
    <x v="0"/>
    <x v="0"/>
    <x v="0"/>
    <x v="0"/>
    <x v="0"/>
    <m/>
    <x v="0"/>
    <x v="0"/>
    <x v="0"/>
    <x v="0"/>
    <x v="0"/>
    <m/>
    <n v="19000101"/>
    <x v="0"/>
    <s v="WYOMING ANALYTICAL LABS ROCK SPRINGS ID No D7893"/>
    <m/>
    <s v="8746-9172"/>
    <d v="2007-08-20T00:00:00"/>
    <x v="5"/>
    <x v="2"/>
  </r>
  <r>
    <x v="1"/>
    <s v="T18N R093W S09 fMESAVERDE"/>
    <m/>
    <x v="0"/>
    <x v="5"/>
    <s v="STANDARD DRAW"/>
    <s v="SE NW"/>
    <n v="9"/>
    <n v="18"/>
    <n v="93"/>
    <n v="41.554169999999999"/>
    <n v="-107.88527999999999"/>
    <s v="4900721724"/>
    <s v="CHAMPLIN 261 H4"/>
    <x v="0"/>
    <x v="28"/>
    <m/>
    <m/>
    <m/>
    <x v="0"/>
    <n v="9004"/>
    <m/>
    <n v="9250"/>
    <n v="9251"/>
    <x v="1"/>
    <d v="2002-11-13T00:00:00"/>
    <m/>
    <x v="0"/>
    <n v="11.8"/>
    <n v="3.28"/>
    <n v="1410"/>
    <n v="4.47"/>
    <x v="1"/>
    <n v="1899"/>
    <n v="485"/>
    <m/>
    <x v="0"/>
    <n v="10"/>
    <n v="4072"/>
    <x v="0"/>
    <s v="BP AMERICA PRODUCTION COMPANY"/>
    <n v="0.58882000000000001"/>
    <n v="0.26991120000000002"/>
    <n v="61.335000000000001"/>
    <n v="0.11434259999999999"/>
    <n v="62.308073799999995"/>
    <n v="53.570789999999995"/>
    <n v="7.9491499999999995"/>
    <n v="0"/>
    <x v="1"/>
    <n v="0.20820000000000002"/>
    <n v="61.728139999999989"/>
    <n v="4.6755200133334479E-3"/>
    <n v="3823.55"/>
    <n v="-3.1467092222834357E-2"/>
    <n v="9.4501396703423699E-3"/>
    <n v="4.331881625266998E-3"/>
    <n v="0.98621797870439065"/>
    <n v="0.86785038395778658"/>
    <n v="0.12877676210558103"/>
    <n v="3.3728539366324672E-3"/>
    <x v="0"/>
    <n v="0.06"/>
    <x v="0"/>
    <m/>
    <m/>
    <x v="0"/>
    <m/>
    <x v="0"/>
    <x v="0"/>
    <m/>
    <x v="0"/>
    <x v="0"/>
    <x v="0"/>
    <m/>
    <x v="0"/>
    <x v="0"/>
    <x v="0"/>
    <x v="0"/>
    <x v="0"/>
    <x v="0"/>
    <x v="0"/>
    <x v="0"/>
    <x v="0"/>
    <x v="0"/>
    <x v="0"/>
    <x v="0"/>
    <x v="0"/>
    <m/>
    <x v="0"/>
    <x v="0"/>
    <x v="0"/>
    <x v="0"/>
    <x v="0"/>
    <m/>
    <n v="20021113"/>
    <x v="0"/>
    <s v="BP AMERICA"/>
    <m/>
    <m/>
    <d v="2002-11-15T00:00:00"/>
    <x v="5"/>
    <x v="2"/>
  </r>
  <r>
    <x v="1"/>
    <s v="T18N R093W S11 fMESAVERDE"/>
    <m/>
    <x v="0"/>
    <x v="5"/>
    <s v="STANDARD DRAW"/>
    <s v="C SW"/>
    <n v="11"/>
    <n v="18"/>
    <n v="93"/>
    <n v="41.546993999999998"/>
    <n v="-107.847275"/>
    <s v="4900720424"/>
    <s v="CHAMPLIN 278 B1"/>
    <x v="0"/>
    <x v="28"/>
    <m/>
    <m/>
    <m/>
    <x v="0"/>
    <n v="8640"/>
    <m/>
    <n v="9288"/>
    <m/>
    <x v="1"/>
    <d v="2002-11-19T00:00:00"/>
    <n v="8.23"/>
    <x v="0"/>
    <n v="5.96"/>
    <n v="0.06"/>
    <n v="506"/>
    <n v="6.23"/>
    <x v="1"/>
    <n v="590"/>
    <n v="248"/>
    <m/>
    <x v="0"/>
    <n v="7"/>
    <n v="1350"/>
    <x v="0"/>
    <s v="BP AMERICA PRODUCTION COMPANY"/>
    <n v="0.297404"/>
    <n v="4.9373999999999998E-3"/>
    <n v="22.010999999999999"/>
    <n v="0.15936339999999999"/>
    <n v="22.472704799999999"/>
    <n v="16.643899999999999"/>
    <n v="4.0647199999999994"/>
    <n v="0"/>
    <x v="1"/>
    <n v="0.14574000000000001"/>
    <n v="20.854359999999996"/>
    <n v="3.7351821718604003E-2"/>
    <n v="1363.25"/>
    <n v="4.8834423661660367E-3"/>
    <n v="1.3234009997764043E-2"/>
    <n v="2.1970653038614203E-4"/>
    <n v="0.98654628347184981"/>
    <n v="0.79810169192437463"/>
    <n v="0.19490984139527659"/>
    <n v="6.9884666803488593E-3"/>
    <x v="0"/>
    <m/>
    <x v="0"/>
    <m/>
    <m/>
    <x v="0"/>
    <n v="1217"/>
    <x v="0"/>
    <x v="0"/>
    <m/>
    <x v="0"/>
    <x v="0"/>
    <x v="0"/>
    <m/>
    <x v="0"/>
    <x v="0"/>
    <x v="0"/>
    <x v="0"/>
    <x v="0"/>
    <x v="0"/>
    <x v="0"/>
    <x v="0"/>
    <x v="0"/>
    <x v="0"/>
    <x v="0"/>
    <x v="0"/>
    <x v="0"/>
    <m/>
    <x v="0"/>
    <x v="0"/>
    <x v="0"/>
    <x v="0"/>
    <x v="0"/>
    <m/>
    <n v="20021119"/>
    <x v="0"/>
    <s v="BP AMERICA"/>
    <m/>
    <m/>
    <d v="2002-11-21T00:00:00"/>
    <x v="5"/>
    <x v="2"/>
  </r>
  <r>
    <x v="1"/>
    <s v="T18N R093W S11 fMESAVERDE"/>
    <m/>
    <x v="0"/>
    <x v="5"/>
    <s v="STANDARD DRAW"/>
    <s v="NW NE"/>
    <n v="11"/>
    <n v="18"/>
    <n v="93"/>
    <n v="41.554279999999999"/>
    <n v="-107.84126000000001"/>
    <s v="4900721359"/>
    <s v="CHAMPLIN 278 B2"/>
    <x v="0"/>
    <x v="28"/>
    <m/>
    <m/>
    <m/>
    <x v="0"/>
    <m/>
    <m/>
    <n v="9163"/>
    <m/>
    <x v="1"/>
    <d v="2002-11-19T00:00:00"/>
    <n v="7"/>
    <x v="0"/>
    <n v="11.8"/>
    <n v="1.07"/>
    <n v="2890"/>
    <n v="21.1"/>
    <x v="1"/>
    <n v="2849"/>
    <n v="2615"/>
    <m/>
    <x v="0"/>
    <n v="3"/>
    <n v="10126"/>
    <x v="0"/>
    <s v="BP AMERICA PRODUCTION COMPANY"/>
    <n v="0.58882000000000001"/>
    <n v="8.8050300000000012E-2"/>
    <n v="125.715"/>
    <n v="0.53973800000000005"/>
    <n v="126.93160829999999"/>
    <n v="80.370289999999997"/>
    <n v="42.859849999999994"/>
    <n v="0"/>
    <x v="1"/>
    <n v="6.2460000000000002E-2"/>
    <n v="123.29259999999999"/>
    <n v="1.4542990563235606E-2"/>
    <n v="8390.9699999999993"/>
    <n v="-9.3699455148439539E-2"/>
    <n v="4.6388760678769403E-3"/>
    <n v="6.9368300913587354E-4"/>
    <n v="0.9946674409229872"/>
    <n v="0.65186629205645763"/>
    <n v="0.34762710819627451"/>
    <n v="5.0659974726788152E-4"/>
    <x v="0"/>
    <m/>
    <x v="0"/>
    <m/>
    <m/>
    <x v="0"/>
    <n v="9850"/>
    <x v="0"/>
    <x v="0"/>
    <m/>
    <x v="0"/>
    <x v="0"/>
    <x v="0"/>
    <m/>
    <x v="0"/>
    <x v="0"/>
    <x v="0"/>
    <x v="0"/>
    <x v="0"/>
    <x v="0"/>
    <x v="0"/>
    <x v="0"/>
    <x v="0"/>
    <x v="0"/>
    <x v="0"/>
    <x v="0"/>
    <x v="0"/>
    <m/>
    <x v="0"/>
    <x v="0"/>
    <x v="0"/>
    <x v="0"/>
    <x v="0"/>
    <m/>
    <n v="20021119"/>
    <x v="0"/>
    <s v="BP AMERICA"/>
    <m/>
    <m/>
    <d v="2002-11-21T00:00:00"/>
    <x v="5"/>
    <x v="2"/>
  </r>
  <r>
    <x v="1"/>
    <s v="T18N R093W S13 fMESAVERDE"/>
    <m/>
    <x v="0"/>
    <x v="5"/>
    <s v="STANDARD DRAW"/>
    <s v="NE SW"/>
    <n v="13"/>
    <n v="18"/>
    <n v="93"/>
    <n v="41.533282"/>
    <n v="-107.827635"/>
    <s v="4900721625"/>
    <s v="CHAMPLIN 278 E3"/>
    <x v="0"/>
    <x v="28"/>
    <m/>
    <m/>
    <m/>
    <x v="0"/>
    <n v="8632"/>
    <m/>
    <n v="9062"/>
    <n v="9054"/>
    <x v="1"/>
    <d v="2002-11-20T00:00:00"/>
    <m/>
    <x v="0"/>
    <n v="60.9"/>
    <n v="17.600000000000001"/>
    <n v="3010"/>
    <n v="55.1"/>
    <x v="1"/>
    <n v="4549"/>
    <n v="1671"/>
    <m/>
    <x v="0"/>
    <n v="5"/>
    <n v="9664"/>
    <x v="0"/>
    <s v="BP AMERICA PRODUCTION COMPANY"/>
    <n v="3.03891"/>
    <n v="1.4483040000000003"/>
    <n v="130.935"/>
    <n v="1.4094579999999999"/>
    <n v="136.831672"/>
    <n v="128.32729"/>
    <n v="27.387689999999996"/>
    <n v="0"/>
    <x v="1"/>
    <n v="0.10410000000000001"/>
    <n v="155.81907999999999"/>
    <n v="-6.4880776387002029E-2"/>
    <n v="9368.6"/>
    <n v="-1.5520738101993404E-2"/>
    <n v="2.2209112521843627E-2"/>
    <n v="1.0584566999955978E-2"/>
    <n v="0.96720632047820043"/>
    <n v="0.82356595867463733"/>
    <n v="0.17576595882866206"/>
    <n v="6.6808249670066093E-4"/>
    <x v="0"/>
    <m/>
    <x v="0"/>
    <m/>
    <m/>
    <x v="0"/>
    <m/>
    <x v="0"/>
    <x v="0"/>
    <m/>
    <x v="0"/>
    <x v="0"/>
    <x v="0"/>
    <m/>
    <x v="0"/>
    <x v="0"/>
    <x v="0"/>
    <x v="0"/>
    <x v="0"/>
    <x v="0"/>
    <x v="0"/>
    <x v="0"/>
    <x v="0"/>
    <x v="0"/>
    <x v="0"/>
    <x v="0"/>
    <x v="0"/>
    <m/>
    <x v="0"/>
    <x v="0"/>
    <x v="0"/>
    <x v="0"/>
    <x v="0"/>
    <m/>
    <n v="20021120"/>
    <x v="0"/>
    <s v="BP AMERICA"/>
    <m/>
    <m/>
    <d v="2002-11-22T00:00:00"/>
    <x v="5"/>
    <x v="2"/>
  </r>
  <r>
    <x v="1"/>
    <s v="T18N R093W S15 fMESAVERDE"/>
    <m/>
    <x v="0"/>
    <x v="5"/>
    <s v="STANDARD DRAW"/>
    <s v="SW NW"/>
    <n v="15"/>
    <n v="18"/>
    <n v="93"/>
    <n v="41.539169999999999"/>
    <n v="-107.86722"/>
    <s v="4900721719"/>
    <s v="CHAMPLIN 278 A5"/>
    <x v="0"/>
    <x v="28"/>
    <m/>
    <m/>
    <m/>
    <x v="0"/>
    <n v="8886"/>
    <m/>
    <n v="9100"/>
    <n v="9113"/>
    <x v="1"/>
    <d v="2002-11-19T00:00:00"/>
    <m/>
    <x v="0"/>
    <n v="34.1"/>
    <n v="8.0399999999999991"/>
    <n v="2710"/>
    <n v="27.4"/>
    <x v="1"/>
    <n v="3799"/>
    <n v="970"/>
    <m/>
    <x v="0"/>
    <n v="25"/>
    <n v="7923"/>
    <x v="0"/>
    <s v="BP AMERICA PRODUCTION COMPANY"/>
    <n v="1.7015900000000002"/>
    <n v="0.66161159999999997"/>
    <n v="117.88500000000001"/>
    <n v="0.70089199999999996"/>
    <n v="120.94909359999998"/>
    <n v="107.16978999999999"/>
    <n v="15.898299999999999"/>
    <n v="0"/>
    <x v="1"/>
    <n v="0.52050000000000007"/>
    <n v="123.58858999999998"/>
    <n v="-1.0793822698989528E-2"/>
    <n v="7573.54"/>
    <n v="-2.2550840381143147E-2"/>
    <n v="1.406864614982117E-2"/>
    <n v="5.4701658384317155E-3"/>
    <n v="0.9804611880117472"/>
    <n v="0.86714954835231961"/>
    <n v="0.12863889781411053"/>
    <n v="4.2115538335699126E-3"/>
    <x v="0"/>
    <n v="15.6"/>
    <x v="0"/>
    <m/>
    <m/>
    <x v="0"/>
    <m/>
    <x v="0"/>
    <x v="0"/>
    <m/>
    <x v="0"/>
    <x v="0"/>
    <x v="0"/>
    <m/>
    <x v="0"/>
    <x v="0"/>
    <x v="0"/>
    <x v="0"/>
    <x v="0"/>
    <x v="0"/>
    <x v="0"/>
    <x v="0"/>
    <x v="0"/>
    <x v="0"/>
    <x v="0"/>
    <x v="0"/>
    <x v="0"/>
    <m/>
    <x v="0"/>
    <x v="0"/>
    <x v="0"/>
    <x v="0"/>
    <x v="0"/>
    <m/>
    <n v="20021119"/>
    <x v="0"/>
    <s v="BP AMERICA"/>
    <m/>
    <m/>
    <d v="2002-11-21T00:00:00"/>
    <x v="5"/>
    <x v="2"/>
  </r>
  <r>
    <x v="1"/>
    <s v="T18N R093W S17 fMESAVERDE"/>
    <m/>
    <x v="0"/>
    <x v="5"/>
    <s v="STANDARD DRAW"/>
    <s v="SE NW"/>
    <n v="17"/>
    <n v="18"/>
    <n v="93"/>
    <n v="41.537011999999997"/>
    <n v="-107.90325900000001"/>
    <s v="4900722093"/>
    <s v="CHAMPLIN 261 G5"/>
    <x v="0"/>
    <x v="28"/>
    <m/>
    <m/>
    <m/>
    <x v="0"/>
    <m/>
    <n v="8957"/>
    <n v="9474"/>
    <n v="9408"/>
    <x v="1"/>
    <d v="2002-11-21T00:00:00"/>
    <n v="6.78"/>
    <x v="0"/>
    <n v="57.9"/>
    <n v="20.6"/>
    <n v="2870"/>
    <n v="42"/>
    <x v="1"/>
    <n v="4199"/>
    <n v="1563"/>
    <m/>
    <x v="0"/>
    <n v="10"/>
    <n v="9164"/>
    <x v="0"/>
    <s v="BP AMERICA PRODUCTION COMPANY"/>
    <n v="2.8892099999999998"/>
    <n v="1.6951740000000002"/>
    <n v="124.845"/>
    <n v="1.07436"/>
    <n v="130.50374399999998"/>
    <n v="118.45379"/>
    <n v="25.617569999999997"/>
    <n v="0"/>
    <x v="1"/>
    <n v="0.20820000000000002"/>
    <n v="144.27956"/>
    <n v="-5.0133380738445525E-2"/>
    <n v="8762.5"/>
    <n v="-2.2397010013109085E-2"/>
    <n v="2.213890507233264E-2"/>
    <n v="1.2989466417147391E-2"/>
    <n v="0.96487162851052"/>
    <n v="0.82100187996137497"/>
    <n v="0.1775550881912864"/>
    <n v="1.4430318473385975E-3"/>
    <x v="0"/>
    <n v="0.67"/>
    <x v="0"/>
    <m/>
    <m/>
    <x v="0"/>
    <n v="14660"/>
    <x v="0"/>
    <x v="0"/>
    <m/>
    <x v="0"/>
    <x v="0"/>
    <x v="0"/>
    <m/>
    <x v="0"/>
    <x v="0"/>
    <x v="0"/>
    <x v="0"/>
    <x v="0"/>
    <x v="0"/>
    <x v="0"/>
    <x v="0"/>
    <x v="0"/>
    <x v="0"/>
    <x v="0"/>
    <x v="0"/>
    <x v="0"/>
    <m/>
    <x v="0"/>
    <x v="0"/>
    <x v="0"/>
    <x v="0"/>
    <x v="0"/>
    <m/>
    <n v="20021121"/>
    <x v="0"/>
    <s v="BP AMERICA"/>
    <m/>
    <m/>
    <d v="2002-11-23T00:00:00"/>
    <x v="5"/>
    <x v="2"/>
  </r>
  <r>
    <x v="1"/>
    <s v="T18N R093W S17 fMESAVERDE"/>
    <n v="5936"/>
    <x v="0"/>
    <x v="5"/>
    <s v="STANDARD DRAW"/>
    <s v="NE NE"/>
    <n v="17"/>
    <n v="18"/>
    <n v="93"/>
    <n v="41.542780999999998"/>
    <n v="-107.891944"/>
    <s v="4900723404"/>
    <s v="CHAMPLIN 261 G6"/>
    <x v="0"/>
    <x v="28"/>
    <m/>
    <m/>
    <n v="386"/>
    <x v="0"/>
    <n v="8888"/>
    <n v="9274"/>
    <n v="9456"/>
    <n v="9450"/>
    <x v="1"/>
    <d v="1899-12-31T00:00:00"/>
    <n v="7.1"/>
    <x v="1"/>
    <n v="113"/>
    <n v="27"/>
    <n v="3070"/>
    <n v="0"/>
    <x v="1"/>
    <n v="5300"/>
    <n v="0"/>
    <n v="0"/>
    <x v="1"/>
    <n v="33"/>
    <n v="11200"/>
    <x v="0"/>
    <s v="BP AMERICA PRODUCTION COMPANY"/>
    <n v="5.6387"/>
    <n v="2.2218300000000002"/>
    <n v="133.54499999999999"/>
    <n v="0"/>
    <n v="141.40553"/>
    <n v="149.51300000000001"/>
    <n v="0"/>
    <n v="0"/>
    <x v="1"/>
    <n v="0.68706"/>
    <n v="150.20006000000001"/>
    <n v="-3.0158989750505155E-2"/>
    <n v="8543"/>
    <n v="-0.13457934457782506"/>
    <n v="3.9876092540369529E-2"/>
    <n v="1.5712468953654076E-2"/>
    <n v="0.94441143850597631"/>
    <n v="0.99542570089519267"/>
    <n v="0"/>
    <n v="4.5742991048072813E-3"/>
    <x v="1"/>
    <n v="27"/>
    <x v="1"/>
    <n v="0"/>
    <n v="0"/>
    <x v="1"/>
    <n v="18600"/>
    <x v="1"/>
    <x v="1"/>
    <n v="0"/>
    <x v="1"/>
    <x v="1"/>
    <x v="1"/>
    <n v="23"/>
    <x v="1"/>
    <x v="3"/>
    <x v="1"/>
    <x v="1"/>
    <x v="0"/>
    <x v="0"/>
    <x v="0"/>
    <x v="0"/>
    <x v="0"/>
    <x v="0"/>
    <x v="0"/>
    <x v="0"/>
    <x v="0"/>
    <m/>
    <x v="0"/>
    <x v="0"/>
    <x v="0"/>
    <x v="0"/>
    <x v="0"/>
    <m/>
    <n v="19000101"/>
    <x v="0"/>
    <s v="WYOMING ANALYTICAL LABS ROCK SPRINGS ID No D 7887"/>
    <m/>
    <s v="8888-9274"/>
    <d v="2007-08-20T00:00:00"/>
    <x v="5"/>
    <x v="2"/>
  </r>
  <r>
    <x v="1"/>
    <s v="T18N R093W S17 fMESAVERDE"/>
    <n v="5935"/>
    <x v="0"/>
    <x v="5"/>
    <s v="STANDARD DRAW"/>
    <s v="NE SW"/>
    <n v="17"/>
    <n v="18"/>
    <n v="93"/>
    <n v="41.533391000000002"/>
    <n v="-107.901157"/>
    <s v="4900723403"/>
    <s v="CHAMPLIN 261 G140"/>
    <x v="0"/>
    <x v="28"/>
    <m/>
    <m/>
    <n v="381"/>
    <x v="0"/>
    <n v="8968"/>
    <n v="9349"/>
    <n v="9456"/>
    <n v="9454"/>
    <x v="1"/>
    <d v="1899-12-31T00:00:00"/>
    <n v="7.28"/>
    <x v="1"/>
    <n v="77"/>
    <n v="12"/>
    <n v="3560"/>
    <n v="0"/>
    <x v="1"/>
    <n v="5580"/>
    <n v="0"/>
    <n v="0"/>
    <x v="1"/>
    <n v="35"/>
    <n v="11400"/>
    <x v="0"/>
    <s v="BP AMERICA PRODUCTION COMPANY"/>
    <n v="3.8422999999999998"/>
    <n v="0.98748000000000002"/>
    <n v="154.86000000000001"/>
    <n v="0"/>
    <n v="159.68977999999998"/>
    <n v="157.4118"/>
    <n v="0"/>
    <n v="0"/>
    <x v="1"/>
    <n v="0.72870000000000001"/>
    <n v="158.1405"/>
    <n v="4.8745512856735417E-3"/>
    <n v="9264"/>
    <n v="-0.10336817653890824"/>
    <n v="2.4061026322410865E-2"/>
    <n v="6.1837394979190287E-3"/>
    <n v="0.96975523417967013"/>
    <n v="0.99539207223955906"/>
    <n v="0"/>
    <n v="4.6079277604408738E-3"/>
    <x v="1"/>
    <n v="10"/>
    <x v="1"/>
    <n v="0"/>
    <n v="0"/>
    <x v="1"/>
    <n v="19200"/>
    <x v="1"/>
    <x v="1"/>
    <n v="0"/>
    <x v="1"/>
    <x v="1"/>
    <x v="1"/>
    <n v="25"/>
    <x v="1"/>
    <x v="3"/>
    <x v="1"/>
    <x v="1"/>
    <x v="0"/>
    <x v="0"/>
    <x v="0"/>
    <x v="0"/>
    <x v="0"/>
    <x v="0"/>
    <x v="0"/>
    <x v="0"/>
    <x v="0"/>
    <m/>
    <x v="0"/>
    <x v="0"/>
    <x v="0"/>
    <x v="0"/>
    <x v="0"/>
    <m/>
    <n v="19000101"/>
    <x v="0"/>
    <s v="WYOMING ANALYTICAL LABS ROCK SPRINGS ID No D7886"/>
    <m/>
    <s v="8968-9349"/>
    <d v="2007-08-20T00:00:00"/>
    <x v="5"/>
    <x v="2"/>
  </r>
  <r>
    <x v="1"/>
    <s v="T18N R093W S17 fMESAVERDE"/>
    <n v="5939"/>
    <x v="0"/>
    <x v="5"/>
    <s v="STANDARD DRAW"/>
    <s v="NW NW"/>
    <n v="17"/>
    <n v="18"/>
    <n v="93"/>
    <n v="41.541941000000001"/>
    <n v="-107.907859"/>
    <s v="4900723405"/>
    <s v="CHAMPLIN 261 G40"/>
    <x v="0"/>
    <x v="28"/>
    <m/>
    <m/>
    <n v="352"/>
    <x v="0"/>
    <n v="9035"/>
    <n v="9387"/>
    <n v="9539"/>
    <n v="9535"/>
    <x v="1"/>
    <d v="1899-12-31T00:00:00"/>
    <n v="7.22"/>
    <x v="1"/>
    <n v="83"/>
    <n v="12"/>
    <n v="2860"/>
    <n v="0"/>
    <x v="1"/>
    <n v="4700"/>
    <n v="0"/>
    <n v="0"/>
    <x v="1"/>
    <n v="40"/>
    <n v="10300"/>
    <x v="0"/>
    <s v="BP AMERICA PRODUCTION COMPANY"/>
    <n v="4.1417000000000002"/>
    <n v="0.98748000000000002"/>
    <n v="124.41"/>
    <n v="0"/>
    <n v="129.53917999999999"/>
    <n v="132.58699999999999"/>
    <n v="0"/>
    <n v="0"/>
    <x v="1"/>
    <n v="0.8328000000000001"/>
    <n v="133.41979999999998"/>
    <n v="-1.4757510848269921E-2"/>
    <n v="7695"/>
    <n v="-0.14476243400944708"/>
    <n v="3.1972566137905153E-2"/>
    <n v="7.6230218533110995E-3"/>
    <n v="0.96040441200878379"/>
    <n v="0.99375804790593303"/>
    <n v="0"/>
    <n v="6.2419520940669992E-3"/>
    <x v="1"/>
    <n v="8"/>
    <x v="1"/>
    <n v="0"/>
    <n v="0"/>
    <x v="1"/>
    <n v="17200"/>
    <x v="1"/>
    <x v="1"/>
    <n v="0"/>
    <x v="1"/>
    <x v="1"/>
    <x v="1"/>
    <n v="21"/>
    <x v="1"/>
    <x v="3"/>
    <x v="1"/>
    <x v="1"/>
    <x v="0"/>
    <x v="0"/>
    <x v="0"/>
    <x v="0"/>
    <x v="0"/>
    <x v="0"/>
    <x v="0"/>
    <x v="0"/>
    <x v="0"/>
    <m/>
    <x v="0"/>
    <x v="0"/>
    <x v="0"/>
    <x v="0"/>
    <x v="0"/>
    <m/>
    <n v="19000101"/>
    <x v="0"/>
    <s v="WYOMING ANALYTICAL LABS ROCK SPRINGS ID No D7890"/>
    <m/>
    <s v="9035-9387"/>
    <d v="2007-08-20T00:00:00"/>
    <x v="5"/>
    <x v="2"/>
  </r>
  <r>
    <x v="1"/>
    <s v="T18N R093W S17 fMESAVERDE"/>
    <n v="3892"/>
    <x v="0"/>
    <x v="5"/>
    <s v="STANDARD DRAW"/>
    <s v="C SW"/>
    <n v="17"/>
    <n v="18"/>
    <n v="93"/>
    <n v="41.532870000000003"/>
    <n v="-107.9053"/>
    <s v="4900720415"/>
    <s v="CHAMPLIN 261 G1"/>
    <x v="0"/>
    <x v="28"/>
    <m/>
    <m/>
    <m/>
    <x v="0"/>
    <s v="8922"/>
    <m/>
    <n v="9555"/>
    <n v="9392"/>
    <x v="3"/>
    <d v="1979-05-21T00:00:00"/>
    <n v="11.7"/>
    <x v="1"/>
    <n v="359"/>
    <m/>
    <n v="363"/>
    <n v="24"/>
    <x v="1"/>
    <n v="110"/>
    <m/>
    <n v="60"/>
    <x v="2"/>
    <n v="492"/>
    <n v="1731"/>
    <x v="0"/>
    <s v="AMOCO PRODUCTION COMPANY"/>
    <n v="17.914100000000001"/>
    <n v="0"/>
    <n v="15.7905"/>
    <n v="0.61392000000000002"/>
    <n v="34.318519999999999"/>
    <n v="3.1031"/>
    <n v="0"/>
    <n v="1.9998"/>
    <x v="2"/>
    <n v="10.243440000000001"/>
    <n v="34.338740000000001"/>
    <n v="-2.9450636393007676E-4"/>
    <n v="1731"/>
    <n v="0"/>
    <n v="0.52199512100172152"/>
    <n v="0"/>
    <n v="0.47800487899827843"/>
    <n v="9.0367322738108616E-2"/>
    <n v="0"/>
    <n v="0.2983056454604916"/>
    <x v="0"/>
    <m/>
    <x v="0"/>
    <n v="1483"/>
    <n v="2.15"/>
    <x v="2"/>
    <m/>
    <x v="0"/>
    <x v="0"/>
    <m/>
    <x v="0"/>
    <x v="0"/>
    <x v="0"/>
    <m/>
    <x v="0"/>
    <x v="0"/>
    <x v="0"/>
    <x v="0"/>
    <x v="0"/>
    <x v="0"/>
    <x v="0"/>
    <x v="0"/>
    <x v="0"/>
    <x v="0"/>
    <x v="0"/>
    <x v="0"/>
    <x v="0"/>
    <m/>
    <x v="0"/>
    <x v="0"/>
    <x v="0"/>
    <x v="0"/>
    <x v="0"/>
    <s v="H2O FLOW.     HYDROXYLIONS PRESENT.   FRESH CEMENT?"/>
    <n v="19790523"/>
    <x v="0"/>
    <s v="CHEMICAL AND GEOLOGICAL LABS CASPER LAB No 30921-1"/>
    <m/>
    <m/>
    <d v="1979-05-23T00:00:00"/>
    <x v="5"/>
    <x v="2"/>
  </r>
  <r>
    <x v="1"/>
    <s v="T18N R093W S17 fMESAVERDE"/>
    <m/>
    <x v="0"/>
    <x v="5"/>
    <s v="STANDARD DRAW"/>
    <s v="C SW"/>
    <n v="17"/>
    <n v="18"/>
    <n v="93"/>
    <n v="41.532870000000003"/>
    <n v="-107.9053"/>
    <s v="4900720415"/>
    <s v="CHAMPLIN 261 G1"/>
    <x v="0"/>
    <x v="28"/>
    <m/>
    <m/>
    <m/>
    <x v="0"/>
    <n v="8922"/>
    <m/>
    <n v="9555"/>
    <n v="9392"/>
    <x v="1"/>
    <d v="2002-11-21T00:00:00"/>
    <n v="7.02"/>
    <x v="0"/>
    <n v="6.14"/>
    <n v="0.71"/>
    <n v="1340"/>
    <n v="22.8"/>
    <x v="1"/>
    <n v="1200"/>
    <n v="997"/>
    <m/>
    <x v="0"/>
    <n v="4"/>
    <n v="3448"/>
    <x v="0"/>
    <s v="BP AMERICA PRODUCTION COMPANY"/>
    <n v="0.30638599999999999"/>
    <n v="5.8425899999999996E-2"/>
    <n v="58.29"/>
    <n v="0.58322399999999996"/>
    <n v="59.2380359"/>
    <n v="33.851999999999997"/>
    <n v="16.340829999999997"/>
    <n v="0"/>
    <x v="1"/>
    <n v="8.3280000000000007E-2"/>
    <n v="50.276109999999996"/>
    <n v="8.183350037887667E-2"/>
    <n v="3570.65"/>
    <n v="1.7474870523533678E-2"/>
    <n v="5.1721161133230619E-3"/>
    <n v="9.8629029663692804E-4"/>
    <n v="0.99384159359003998"/>
    <n v="0.67332178245293839"/>
    <n v="0.32502176481036416"/>
    <n v="1.6564527366974098E-3"/>
    <x v="0"/>
    <m/>
    <x v="0"/>
    <m/>
    <m/>
    <x v="0"/>
    <n v="5250"/>
    <x v="0"/>
    <x v="0"/>
    <m/>
    <x v="0"/>
    <x v="0"/>
    <x v="0"/>
    <m/>
    <x v="0"/>
    <x v="0"/>
    <x v="0"/>
    <x v="0"/>
    <x v="0"/>
    <x v="0"/>
    <x v="0"/>
    <x v="0"/>
    <x v="0"/>
    <x v="0"/>
    <x v="0"/>
    <x v="0"/>
    <x v="0"/>
    <m/>
    <x v="0"/>
    <x v="0"/>
    <x v="0"/>
    <x v="0"/>
    <x v="0"/>
    <m/>
    <n v="20021121"/>
    <x v="0"/>
    <s v="BP AMERICA"/>
    <m/>
    <m/>
    <d v="2002-11-23T00:00:00"/>
    <x v="5"/>
    <x v="2"/>
  </r>
  <r>
    <x v="1"/>
    <s v="T18N R093W S17 fMESAVERDE"/>
    <m/>
    <x v="0"/>
    <x v="5"/>
    <s v="STANDARD DRAW"/>
    <s v="SE NW"/>
    <n v="17"/>
    <n v="18"/>
    <n v="93"/>
    <n v="41.539639999999999"/>
    <n v="-107.90492"/>
    <s v="4900721721"/>
    <s v="CHAMPLIN 261 G4"/>
    <x v="0"/>
    <x v="28"/>
    <m/>
    <m/>
    <m/>
    <x v="0"/>
    <n v="9102"/>
    <m/>
    <n v="9370"/>
    <n v="9376"/>
    <x v="1"/>
    <d v="2002-11-21T00:00:00"/>
    <m/>
    <x v="0"/>
    <n v="45"/>
    <n v="15.7"/>
    <n v="2730"/>
    <n v="31.7"/>
    <x v="1"/>
    <n v="3749"/>
    <n v="1590"/>
    <m/>
    <x v="0"/>
    <n v="15"/>
    <n v="8418"/>
    <x v="0"/>
    <s v="BP AMERICA PRODUCTION COMPANY"/>
    <n v="2.2454999999999998"/>
    <n v="1.2919529999999999"/>
    <n v="118.755"/>
    <n v="0.81088599999999988"/>
    <n v="123.10333899999999"/>
    <n v="105.75928999999999"/>
    <n v="26.060099999999998"/>
    <n v="0"/>
    <x v="1"/>
    <n v="0.31230000000000002"/>
    <n v="132.13168999999999"/>
    <n v="-3.5372695649859252E-2"/>
    <n v="8176.4"/>
    <n v="-1.4559128380658556E-2"/>
    <n v="1.8240772494400009E-2"/>
    <n v="1.0494865618551581E-2"/>
    <n v="0.97126436188704846"/>
    <n v="0.80040821395684869"/>
    <n v="0.19722823495256891"/>
    <n v="2.3635510905824337E-3"/>
    <x v="0"/>
    <n v="0.55000000000000004"/>
    <x v="0"/>
    <m/>
    <m/>
    <x v="0"/>
    <m/>
    <x v="0"/>
    <x v="0"/>
    <m/>
    <x v="0"/>
    <x v="0"/>
    <x v="0"/>
    <m/>
    <x v="0"/>
    <x v="0"/>
    <x v="0"/>
    <x v="0"/>
    <x v="0"/>
    <x v="0"/>
    <x v="0"/>
    <x v="0"/>
    <x v="0"/>
    <x v="0"/>
    <x v="0"/>
    <x v="0"/>
    <x v="0"/>
    <m/>
    <x v="0"/>
    <x v="0"/>
    <x v="0"/>
    <x v="0"/>
    <x v="0"/>
    <m/>
    <n v="20021121"/>
    <x v="0"/>
    <s v="BP AMERICA"/>
    <m/>
    <m/>
    <d v="2002-11-23T00:00:00"/>
    <x v="5"/>
    <x v="2"/>
  </r>
  <r>
    <x v="1"/>
    <s v="T18N R093W S21 fMESAVERDE"/>
    <m/>
    <x v="1"/>
    <x v="3"/>
    <s v="STANDARD DRAW"/>
    <s v="C SW"/>
    <n v="21"/>
    <n v="18"/>
    <n v="93"/>
    <n v="41.518186999999998"/>
    <n v="-107.885784"/>
    <s v="4900720957"/>
    <s v="CHAMPLIN 261 D1-A"/>
    <x v="0"/>
    <x v="28"/>
    <m/>
    <m/>
    <m/>
    <x v="0"/>
    <m/>
    <m/>
    <n v="9500"/>
    <m/>
    <x v="1"/>
    <d v="2002-11-20T00:00:00"/>
    <n v="7.17"/>
    <x v="0"/>
    <n v="9.0500000000000007"/>
    <n v="3.09"/>
    <n v="1140"/>
    <n v="3.25"/>
    <x v="1"/>
    <n v="1300"/>
    <n v="557"/>
    <m/>
    <x v="0"/>
    <n v="9"/>
    <n v="3114"/>
    <x v="0"/>
    <s v="BP AMERICA PRODUCTION COMPANY"/>
    <n v="0.45159500000000002"/>
    <n v="0.2542761"/>
    <n v="49.59"/>
    <n v="8.3135000000000001E-2"/>
    <n v="50.379006099999998"/>
    <n v="36.673000000000002"/>
    <n v="9.1292299999999997"/>
    <n v="0"/>
    <x v="1"/>
    <n v="0.18738000000000002"/>
    <n v="45.989609999999999"/>
    <n v="4.5547983126012735E-2"/>
    <n v="3021.39"/>
    <n v="-1.509439497733635E-2"/>
    <n v="8.9639521491076037E-3"/>
    <n v="5.0472631297106916E-3"/>
    <n v="0.98598878472118168"/>
    <n v="0.79741924317253399"/>
    <n v="0.19850635828396893"/>
    <n v="4.0743985434971075E-3"/>
    <x v="0"/>
    <n v="46.8"/>
    <x v="0"/>
    <m/>
    <m/>
    <x v="0"/>
    <n v="4090"/>
    <x v="0"/>
    <x v="0"/>
    <m/>
    <x v="0"/>
    <x v="0"/>
    <x v="0"/>
    <m/>
    <x v="0"/>
    <x v="0"/>
    <x v="0"/>
    <x v="0"/>
    <x v="0"/>
    <x v="0"/>
    <x v="0"/>
    <x v="0"/>
    <x v="0"/>
    <x v="0"/>
    <x v="0"/>
    <x v="0"/>
    <x v="0"/>
    <m/>
    <x v="0"/>
    <x v="0"/>
    <x v="0"/>
    <x v="0"/>
    <x v="0"/>
    <m/>
    <n v="20021120"/>
    <x v="0"/>
    <s v="BP AMERICA"/>
    <m/>
    <m/>
    <d v="2002-11-22T00:00:00"/>
    <x v="5"/>
    <x v="2"/>
  </r>
  <r>
    <x v="1"/>
    <s v="T18N R093W S23 fMESAVERDE"/>
    <m/>
    <x v="1"/>
    <x v="3"/>
    <s v="STANDARD DRAW"/>
    <s v="SW NW"/>
    <n v="23"/>
    <n v="18"/>
    <n v="93"/>
    <n v="41.525829999999999"/>
    <n v="-107.84693"/>
    <s v="4900721877"/>
    <s v="CHAMPLIN 226 E2"/>
    <x v="0"/>
    <x v="28"/>
    <m/>
    <m/>
    <m/>
    <x v="0"/>
    <n v="8668"/>
    <m/>
    <n v="8976"/>
    <n v="9050"/>
    <x v="1"/>
    <d v="2002-11-15T00:00:00"/>
    <n v="7.65"/>
    <x v="0"/>
    <n v="59.9"/>
    <n v="14.3"/>
    <n v="2940"/>
    <n v="108"/>
    <x v="1"/>
    <n v="4549"/>
    <n v="1797"/>
    <m/>
    <x v="0"/>
    <n v="3"/>
    <n v="9960"/>
    <x v="0"/>
    <s v="BP AMERICA PRODUCTION COMPANY"/>
    <n v="2.9890099999999999"/>
    <n v="1.176747"/>
    <n v="127.89"/>
    <n v="2.7626399999999998"/>
    <n v="134.818397"/>
    <n v="128.32729"/>
    <n v="29.452829999999999"/>
    <n v="0"/>
    <x v="1"/>
    <n v="6.2460000000000002E-2"/>
    <n v="157.84258"/>
    <n v="-7.8671858599036915E-2"/>
    <n v="9471.2000000000007"/>
    <n v="-2.515542014903862E-2"/>
    <n v="2.2170638922520344E-2"/>
    <n v="8.7283859338573803E-3"/>
    <n v="0.96910097514362215"/>
    <n v="0.81300806157628702"/>
    <n v="0.18659622770991199"/>
    <n v="3.957107138010542E-4"/>
    <x v="0"/>
    <m/>
    <x v="0"/>
    <m/>
    <m/>
    <x v="0"/>
    <n v="15170"/>
    <x v="0"/>
    <x v="0"/>
    <m/>
    <x v="0"/>
    <x v="0"/>
    <x v="0"/>
    <m/>
    <x v="0"/>
    <x v="0"/>
    <x v="0"/>
    <x v="0"/>
    <x v="0"/>
    <x v="0"/>
    <x v="0"/>
    <x v="0"/>
    <x v="0"/>
    <x v="0"/>
    <x v="0"/>
    <x v="0"/>
    <x v="0"/>
    <m/>
    <x v="0"/>
    <x v="0"/>
    <x v="0"/>
    <x v="0"/>
    <x v="0"/>
    <m/>
    <n v="20021115"/>
    <x v="0"/>
    <s v="BP AMERICA"/>
    <m/>
    <m/>
    <d v="2002-11-17T00:00:00"/>
    <x v="5"/>
    <x v="2"/>
  </r>
  <r>
    <x v="1"/>
    <s v="T18N R093W S27 fMESAVERDE"/>
    <n v="3278"/>
    <x v="0"/>
    <x v="5"/>
    <s v="STANDARD DRAW"/>
    <s v="NE NW"/>
    <n v="27"/>
    <n v="18"/>
    <n v="93"/>
    <n v="41.511110000000002"/>
    <n v="-107.86556"/>
    <s v="4900721760"/>
    <s v="CHAMPLIN 226 F4"/>
    <x v="0"/>
    <x v="28"/>
    <m/>
    <m/>
    <m/>
    <x v="0"/>
    <s v="8920"/>
    <m/>
    <n v="9147"/>
    <n v="9113"/>
    <x v="1"/>
    <d v="2002-11-12T00:00:00"/>
    <n v="6.75"/>
    <x v="1"/>
    <n v="3.19"/>
    <m/>
    <n v="419"/>
    <n v="2.91"/>
    <x v="1"/>
    <n v="380"/>
    <n v="421"/>
    <m/>
    <x v="0"/>
    <n v="8"/>
    <n v="1498"/>
    <x v="0"/>
    <s v="BP AMERICA PRODUCTION COMPANY"/>
    <n v="0.15918099999999999"/>
    <n v="0"/>
    <n v="18.226499999999998"/>
    <n v="7.4437799999999998E-2"/>
    <n v="18.460118799999996"/>
    <n v="10.719799999999999"/>
    <n v="6.9001899999999994"/>
    <n v="0"/>
    <x v="1"/>
    <n v="0.16656000000000001"/>
    <n v="17.786549999999998"/>
    <n v="1.8582915956127762E-2"/>
    <n v="1234.0999999999999"/>
    <n v="-9.6592364847553194E-2"/>
    <n v="8.6229672584772332E-3"/>
    <n v="0"/>
    <n v="0.99137703274152278"/>
    <n v="0.60269135948230546"/>
    <n v="0.38794426125358766"/>
    <n v="9.3643792641068691E-3"/>
    <x v="0"/>
    <n v="34.5"/>
    <x v="0"/>
    <m/>
    <m/>
    <x v="0"/>
    <n v="1621"/>
    <x v="0"/>
    <x v="0"/>
    <m/>
    <x v="0"/>
    <x v="0"/>
    <x v="0"/>
    <m/>
    <x v="0"/>
    <x v="0"/>
    <x v="0"/>
    <x v="0"/>
    <x v="0"/>
    <x v="0"/>
    <x v="0"/>
    <x v="0"/>
    <x v="0"/>
    <x v="0"/>
    <x v="0"/>
    <x v="0"/>
    <x v="0"/>
    <m/>
    <x v="0"/>
    <x v="0"/>
    <x v="0"/>
    <x v="0"/>
    <x v="0"/>
    <m/>
    <n v="20021112"/>
    <x v="0"/>
    <s v="BP AMERICA"/>
    <m/>
    <m/>
    <d v="2002-11-14T00:00:00"/>
    <x v="5"/>
    <x v="2"/>
  </r>
  <r>
    <x v="1"/>
    <s v="T18N R093W S29 fMESAVERDE"/>
    <m/>
    <x v="1"/>
    <x v="3"/>
    <s v="STANDARD DRAW"/>
    <s v="NE SW"/>
    <n v="29"/>
    <n v="18"/>
    <n v="93"/>
    <n v="41.503799999999998"/>
    <n v="-107.905053"/>
    <s v="4900720416"/>
    <s v="CHAMPLIN 261 F1"/>
    <x v="0"/>
    <x v="28"/>
    <m/>
    <m/>
    <m/>
    <x v="0"/>
    <n v="9004"/>
    <m/>
    <n v="9610"/>
    <n v="9550"/>
    <x v="1"/>
    <d v="2002-11-14T00:00:00"/>
    <n v="6.86"/>
    <x v="0"/>
    <n v="24.9"/>
    <n v="3.4"/>
    <n v="2270"/>
    <n v="56"/>
    <x v="1"/>
    <n v="2699"/>
    <n v="1617"/>
    <m/>
    <x v="0"/>
    <n v="91"/>
    <n v="6570"/>
    <x v="0"/>
    <s v="BP AMERICA PRODUCTION COMPANY"/>
    <n v="1.24251"/>
    <n v="0.27978599999999998"/>
    <n v="98.745000000000005"/>
    <n v="1.43248"/>
    <n v="101.69977599999999"/>
    <n v="76.13879"/>
    <n v="26.502629999999996"/>
    <n v="0"/>
    <x v="1"/>
    <n v="1.8946200000000002"/>
    <n v="104.53604"/>
    <n v="-1.3752528804211264E-2"/>
    <n v="6761.3"/>
    <n v="1.4349688327469953E-2"/>
    <n v="1.2217431039376135E-2"/>
    <n v="2.7510975048755273E-3"/>
    <n v="0.98503147145574832"/>
    <n v="0.72834966773181764"/>
    <n v="0.25352624798107903"/>
    <n v="1.8124084287103281E-2"/>
    <x v="0"/>
    <n v="0.16"/>
    <x v="0"/>
    <m/>
    <m/>
    <x v="0"/>
    <n v="9720"/>
    <x v="0"/>
    <x v="0"/>
    <m/>
    <x v="0"/>
    <x v="0"/>
    <x v="0"/>
    <m/>
    <x v="0"/>
    <x v="0"/>
    <x v="0"/>
    <x v="0"/>
    <x v="0"/>
    <x v="0"/>
    <x v="0"/>
    <x v="0"/>
    <x v="0"/>
    <x v="0"/>
    <x v="0"/>
    <x v="0"/>
    <x v="0"/>
    <m/>
    <x v="0"/>
    <x v="0"/>
    <x v="0"/>
    <x v="0"/>
    <x v="0"/>
    <m/>
    <n v="20021114"/>
    <x v="0"/>
    <s v="BP AMERICA"/>
    <m/>
    <m/>
    <d v="2002-11-16T00:00:00"/>
    <x v="5"/>
    <x v="2"/>
  </r>
  <r>
    <x v="1"/>
    <s v="T18N R093W S29 fMESAVERDE"/>
    <m/>
    <x v="1"/>
    <x v="3"/>
    <s v="WILD ROSE"/>
    <s v="NW SE"/>
    <n v="29"/>
    <n v="18"/>
    <n v="93"/>
    <n v="41.504440000000002"/>
    <n v="-107.89583"/>
    <s v="4900721766"/>
    <s v="CHAMPLIN 261 F3"/>
    <x v="0"/>
    <x v="28"/>
    <m/>
    <m/>
    <m/>
    <x v="0"/>
    <n v="9159"/>
    <m/>
    <n v="9397"/>
    <n v="9372"/>
    <x v="1"/>
    <d v="2002-11-14T00:00:00"/>
    <m/>
    <x v="0"/>
    <n v="95.3"/>
    <n v="2.5"/>
    <n v="919"/>
    <n v="4.58"/>
    <x v="1"/>
    <n v="1290"/>
    <n v="836"/>
    <m/>
    <x v="0"/>
    <n v="12"/>
    <n v="2770"/>
    <x v="0"/>
    <s v="BP AMERICA PRODUCTION COMPANY"/>
    <n v="4.7554699999999999"/>
    <n v="0.20572499999999999"/>
    <n v="39.976499999999994"/>
    <n v="0.11715639999999999"/>
    <n v="45.05485139999999"/>
    <n v="36.390900000000002"/>
    <n v="13.702039999999998"/>
    <n v="0"/>
    <x v="1"/>
    <n v="0.24984000000000001"/>
    <n v="50.342779999999998"/>
    <n v="-5.5430397195375312E-2"/>
    <n v="3159.38"/>
    <n v="6.5669597833163007E-2"/>
    <n v="0.10554845598713929"/>
    <n v="4.5661009548907325E-3"/>
    <n v="0.88988544305797002"/>
    <n v="0.72286234490824708"/>
    <n v="0.27217487790702061"/>
    <n v="4.962777184732349E-3"/>
    <x v="0"/>
    <n v="25.2"/>
    <x v="0"/>
    <m/>
    <m/>
    <x v="0"/>
    <m/>
    <x v="0"/>
    <x v="0"/>
    <m/>
    <x v="0"/>
    <x v="0"/>
    <x v="0"/>
    <m/>
    <x v="0"/>
    <x v="0"/>
    <x v="0"/>
    <x v="0"/>
    <x v="0"/>
    <x v="0"/>
    <x v="0"/>
    <x v="0"/>
    <x v="0"/>
    <x v="0"/>
    <x v="0"/>
    <x v="0"/>
    <x v="0"/>
    <m/>
    <x v="0"/>
    <x v="0"/>
    <x v="0"/>
    <x v="0"/>
    <x v="0"/>
    <m/>
    <n v="20021114"/>
    <x v="0"/>
    <s v="BP AMERICA"/>
    <m/>
    <m/>
    <d v="2002-11-16T00:00:00"/>
    <x v="5"/>
    <x v="2"/>
  </r>
  <r>
    <x v="1"/>
    <s v="T18N R093W S31 fMESAVERDE"/>
    <n v="3337"/>
    <x v="0"/>
    <x v="5"/>
    <s v="STANDARD DRAW"/>
    <s v="C SE"/>
    <n v="31"/>
    <n v="18"/>
    <n v="93"/>
    <n v="41.489330000000002"/>
    <n v="-107.91482999999999"/>
    <s v="4900721771"/>
    <s v="CHAMPLIN 261 L3"/>
    <x v="0"/>
    <x v="28"/>
    <m/>
    <m/>
    <m/>
    <x v="0"/>
    <s v="9137"/>
    <m/>
    <n v="9457"/>
    <n v="9439"/>
    <x v="1"/>
    <d v="2002-11-14T00:00:00"/>
    <n v="6.58"/>
    <x v="1"/>
    <n v="3.18"/>
    <m/>
    <n v="112"/>
    <n v="5.96"/>
    <x v="1"/>
    <n v="112"/>
    <n v="173"/>
    <m/>
    <x v="0"/>
    <n v="14"/>
    <n v="392"/>
    <x v="0"/>
    <s v="BP AMERICA PRODUCTION COMPANY"/>
    <n v="0.15868200000000002"/>
    <n v="0"/>
    <n v="4.8719999999999999"/>
    <n v="0.1524568"/>
    <n v="5.1831388"/>
    <n v="3.1595199999999997"/>
    <n v="2.8354699999999995"/>
    <n v="0"/>
    <x v="1"/>
    <n v="0.29148000000000002"/>
    <n v="6.2864699999999996"/>
    <n v="-9.6196062066214463E-2"/>
    <n v="420.14"/>
    <n v="3.4649198414066523E-2"/>
    <n v="3.0615039674415052E-2"/>
    <n v="0"/>
    <n v="0.96938496032558497"/>
    <n v="0.50259048400771811"/>
    <n v="0.45104327229748964"/>
    <n v="4.6366243694792156E-2"/>
    <x v="0"/>
    <n v="48.4"/>
    <x v="0"/>
    <m/>
    <m/>
    <x v="0"/>
    <n v="628"/>
    <x v="0"/>
    <x v="0"/>
    <m/>
    <x v="0"/>
    <x v="0"/>
    <x v="0"/>
    <m/>
    <x v="0"/>
    <x v="0"/>
    <x v="0"/>
    <x v="0"/>
    <x v="0"/>
    <x v="0"/>
    <x v="0"/>
    <x v="0"/>
    <x v="0"/>
    <x v="0"/>
    <x v="0"/>
    <x v="0"/>
    <x v="0"/>
    <m/>
    <x v="0"/>
    <x v="0"/>
    <x v="0"/>
    <x v="0"/>
    <x v="0"/>
    <m/>
    <n v="20021114"/>
    <x v="0"/>
    <s v="BP AMERICA"/>
    <m/>
    <m/>
    <d v="2002-11-16T00:00:00"/>
    <x v="6"/>
    <x v="2"/>
  </r>
  <r>
    <x v="1"/>
    <s v="T18N R093W S31 fMESAVERDE"/>
    <m/>
    <x v="1"/>
    <x v="3"/>
    <s v="STANDARD DRAW"/>
    <s v="C SW"/>
    <n v="31"/>
    <n v="18"/>
    <n v="93"/>
    <n v="41.489356999999998"/>
    <n v="-107.924206"/>
    <s v="4900720663"/>
    <s v="CHAMPLIN 261 L1"/>
    <x v="0"/>
    <x v="28"/>
    <m/>
    <m/>
    <m/>
    <x v="0"/>
    <n v="9220"/>
    <m/>
    <n v="9804"/>
    <n v="9790"/>
    <x v="1"/>
    <d v="2002-11-14T00:00:00"/>
    <n v="6.74"/>
    <x v="0"/>
    <n v="80.3"/>
    <n v="3.3"/>
    <n v="1260"/>
    <n v="82.3"/>
    <x v="1"/>
    <n v="1949"/>
    <n v="503"/>
    <m/>
    <x v="0"/>
    <n v="7"/>
    <n v="3566"/>
    <x v="0"/>
    <s v="BP AMERICA PRODUCTION COMPANY"/>
    <n v="4.0069699999999999"/>
    <n v="0.27155699999999999"/>
    <n v="54.81"/>
    <n v="2.1052339999999998"/>
    <n v="61.193760999999995"/>
    <n v="54.981290000000001"/>
    <n v="8.2441699999999987"/>
    <n v="0"/>
    <x v="1"/>
    <n v="0.14574000000000001"/>
    <n v="63.371200000000002"/>
    <n v="-1.748034906862779E-2"/>
    <n v="3884.9"/>
    <n v="4.2800198633722052E-2"/>
    <n v="6.5480041339508452E-2"/>
    <n v="4.4376582769606208E-3"/>
    <n v="0.93008230038353101"/>
    <n v="0.86760689398338675"/>
    <n v="0.1300933231499482"/>
    <n v="2.2997828666649835E-3"/>
    <x v="0"/>
    <n v="1.62"/>
    <x v="0"/>
    <m/>
    <m/>
    <x v="0"/>
    <n v="5630"/>
    <x v="0"/>
    <x v="0"/>
    <m/>
    <x v="0"/>
    <x v="0"/>
    <x v="0"/>
    <m/>
    <x v="0"/>
    <x v="0"/>
    <x v="0"/>
    <x v="0"/>
    <x v="0"/>
    <x v="0"/>
    <x v="0"/>
    <x v="0"/>
    <x v="0"/>
    <x v="0"/>
    <x v="0"/>
    <x v="0"/>
    <x v="0"/>
    <m/>
    <x v="0"/>
    <x v="0"/>
    <x v="0"/>
    <x v="0"/>
    <x v="0"/>
    <m/>
    <n v="20021114"/>
    <x v="0"/>
    <s v="BP AMERICA"/>
    <m/>
    <m/>
    <d v="2002-11-16T00:00:00"/>
    <x v="6"/>
    <x v="2"/>
  </r>
  <r>
    <x v="1"/>
    <s v="T18N R093W S33 fMESAVERDE"/>
    <n v="3561"/>
    <x v="0"/>
    <x v="5"/>
    <s v="STANDARD DRAW"/>
    <s v="C SW"/>
    <n v="33"/>
    <n v="18"/>
    <n v="93"/>
    <n v="41.489249999999998"/>
    <n v="-107.88576"/>
    <s v="4900720451"/>
    <s v="CHAMPLIN 226 G1"/>
    <x v="0"/>
    <x v="28"/>
    <m/>
    <m/>
    <m/>
    <x v="0"/>
    <s v="9194"/>
    <m/>
    <n v="9307"/>
    <n v="9216"/>
    <x v="1"/>
    <m/>
    <n v="6.85"/>
    <x v="1"/>
    <n v="241"/>
    <n v="16.399999999999999"/>
    <n v="1990"/>
    <n v="207"/>
    <x v="1"/>
    <n v="3599"/>
    <n v="694"/>
    <m/>
    <x v="0"/>
    <n v="138"/>
    <n v="6144"/>
    <x v="0"/>
    <s v="BP AMERICA PRODUCTION CO"/>
    <n v="12.0259"/>
    <n v="1.349556"/>
    <n v="86.564999999999998"/>
    <n v="5.2950599999999994"/>
    <n v="105.23551599999999"/>
    <n v="101.52779"/>
    <n v="11.374659999999999"/>
    <n v="0"/>
    <x v="1"/>
    <n v="2.8731600000000004"/>
    <n v="115.77560999999999"/>
    <n v="-4.7690332114773248E-2"/>
    <n v="6885.4"/>
    <n v="5.6902082981564746E-2"/>
    <n v="0.11427605866445317"/>
    <n v="1.282414959603562E-2"/>
    <n v="0.87289979173951138"/>
    <n v="0.87693591076738886"/>
    <n v="9.8247463347418337E-2"/>
    <n v="2.4816625885192924E-2"/>
    <x v="0"/>
    <n v="162"/>
    <x v="0"/>
    <m/>
    <m/>
    <x v="0"/>
    <n v="9940"/>
    <x v="0"/>
    <x v="0"/>
    <m/>
    <x v="0"/>
    <x v="0"/>
    <x v="0"/>
    <m/>
    <x v="0"/>
    <x v="0"/>
    <x v="0"/>
    <x v="0"/>
    <x v="0"/>
    <x v="0"/>
    <x v="0"/>
    <x v="0"/>
    <x v="0"/>
    <x v="0"/>
    <x v="0"/>
    <x v="0"/>
    <x v="0"/>
    <m/>
    <x v="0"/>
    <x v="0"/>
    <x v="0"/>
    <x v="0"/>
    <x v="0"/>
    <m/>
    <m/>
    <x v="0"/>
    <s v="BP AMERICA"/>
    <m/>
    <m/>
    <m/>
    <x v="5"/>
    <x v="2"/>
  </r>
  <r>
    <x v="1"/>
    <s v="T18N R093W S33 fMESAVERDE"/>
    <n v="3279"/>
    <x v="0"/>
    <x v="5"/>
    <s v="STANDARD DRAW"/>
    <s v="C NE"/>
    <n v="33"/>
    <n v="18"/>
    <n v="93"/>
    <n v="41.496110000000002"/>
    <n v="-107.87585"/>
    <s v="4900721341"/>
    <s v="CHAMPLIN 226 G2"/>
    <x v="0"/>
    <x v="28"/>
    <m/>
    <m/>
    <m/>
    <x v="0"/>
    <s v="8836"/>
    <m/>
    <n v="9370"/>
    <n v="9255"/>
    <x v="1"/>
    <d v="2002-11-14T00:00:00"/>
    <n v="6.43"/>
    <x v="1"/>
    <n v="5.67"/>
    <m/>
    <n v="147"/>
    <n v="2.71"/>
    <x v="1"/>
    <n v="105"/>
    <n v="151"/>
    <m/>
    <x v="0"/>
    <n v="21"/>
    <n v="705"/>
    <x v="0"/>
    <s v="BP AMERICA PRODUCTION COMPANY"/>
    <n v="0.28293299999999999"/>
    <n v="0"/>
    <n v="6.3944999999999999"/>
    <n v="6.9321799999999989E-2"/>
    <n v="6.7467547999999997"/>
    <n v="2.9620500000000001"/>
    <n v="2.4748899999999998"/>
    <n v="0"/>
    <x v="1"/>
    <n v="0.43722000000000005"/>
    <n v="5.8741599999999998"/>
    <n v="6.9138791745904177E-2"/>
    <n v="432.38"/>
    <n v="-0.23969122017267755"/>
    <n v="4.1936161663975104E-2"/>
    <n v="0"/>
    <n v="0.95806383833602493"/>
    <n v="0.50425082054285209"/>
    <n v="0.42131811186620721"/>
    <n v="7.4431067590940675E-2"/>
    <x v="0"/>
    <n v="82.5"/>
    <x v="0"/>
    <m/>
    <m/>
    <x v="0"/>
    <n v="688"/>
    <x v="0"/>
    <x v="0"/>
    <m/>
    <x v="0"/>
    <x v="0"/>
    <x v="0"/>
    <m/>
    <x v="0"/>
    <x v="0"/>
    <x v="0"/>
    <x v="0"/>
    <x v="0"/>
    <x v="0"/>
    <x v="0"/>
    <x v="0"/>
    <x v="0"/>
    <x v="0"/>
    <x v="0"/>
    <x v="0"/>
    <x v="0"/>
    <m/>
    <x v="0"/>
    <x v="0"/>
    <x v="0"/>
    <x v="0"/>
    <x v="0"/>
    <m/>
    <n v="20021114"/>
    <x v="0"/>
    <s v="BP AMERICA"/>
    <m/>
    <m/>
    <d v="2002-11-16T00:00:00"/>
    <x v="6"/>
    <x v="2"/>
  </r>
  <r>
    <x v="1"/>
    <s v="T18N R093W S34 fMESAVERDE"/>
    <n v="3442"/>
    <x v="0"/>
    <x v="5"/>
    <s v="STANDARD DRAW"/>
    <s v="C SW"/>
    <n v="34"/>
    <n v="18"/>
    <n v="93"/>
    <n v="41.48912"/>
    <n v="-107.86646"/>
    <s v="4900720521"/>
    <s v="COAL GULCH E1"/>
    <x v="0"/>
    <x v="28"/>
    <m/>
    <m/>
    <m/>
    <x v="0"/>
    <s v="8801"/>
    <m/>
    <n v="9398"/>
    <n v="9158"/>
    <x v="1"/>
    <d v="2002-11-22T00:00:00"/>
    <n v="6.46"/>
    <x v="1"/>
    <n v="40.6"/>
    <n v="20.5"/>
    <n v="2430"/>
    <n v="64.900000000000006"/>
    <x v="1"/>
    <n v="2849"/>
    <n v="1375"/>
    <m/>
    <x v="0"/>
    <n v="12"/>
    <n v="6680"/>
    <x v="0"/>
    <s v="BP AMERICA PRODUCTION CO"/>
    <n v="2.0259399999999999"/>
    <n v="1.6869450000000001"/>
    <n v="105.705"/>
    <n v="1.660142"/>
    <n v="111.07802699999999"/>
    <n v="80.370289999999997"/>
    <n v="22.536249999999999"/>
    <n v="0"/>
    <x v="1"/>
    <n v="0.24984000000000001"/>
    <n v="103.15638"/>
    <n v="3.697653944074443E-2"/>
    <n v="6792"/>
    <n v="8.3135391923990498E-3"/>
    <n v="1.8238890757395251E-2"/>
    <n v="1.5187027043611427E-2"/>
    <n v="0.96657408219899332"/>
    <n v="0.77911119021431341"/>
    <n v="0.21846685585515893"/>
    <n v="2.4219539305276126E-3"/>
    <x v="0"/>
    <n v="0.3"/>
    <x v="0"/>
    <m/>
    <m/>
    <x v="0"/>
    <n v="10330"/>
    <x v="0"/>
    <x v="0"/>
    <m/>
    <x v="0"/>
    <x v="0"/>
    <x v="0"/>
    <m/>
    <x v="0"/>
    <x v="0"/>
    <x v="0"/>
    <x v="0"/>
    <x v="0"/>
    <x v="0"/>
    <x v="0"/>
    <x v="0"/>
    <x v="0"/>
    <x v="0"/>
    <x v="0"/>
    <x v="0"/>
    <x v="0"/>
    <m/>
    <x v="0"/>
    <x v="0"/>
    <x v="0"/>
    <x v="0"/>
    <x v="0"/>
    <m/>
    <n v="20021122"/>
    <x v="0"/>
    <s v="BP AMERICA"/>
    <m/>
    <m/>
    <d v="2002-11-24T00:00:00"/>
    <x v="6"/>
    <x v="2"/>
  </r>
  <r>
    <x v="1"/>
    <s v="T18N R093W S35 fMESAVERDE"/>
    <n v="3441"/>
    <x v="0"/>
    <x v="5"/>
    <s v="COAL GULCH"/>
    <s v="NW SE"/>
    <n v="35"/>
    <n v="18"/>
    <n v="93"/>
    <n v="41.490920000000003"/>
    <n v="-107.839781"/>
    <s v="4900721922"/>
    <s v="COAL GULCH D3"/>
    <x v="0"/>
    <x v="28"/>
    <m/>
    <m/>
    <m/>
    <x v="0"/>
    <s v="8620"/>
    <m/>
    <n v="9010"/>
    <n v="9008"/>
    <x v="1"/>
    <d v="2002-10-24T00:00:00"/>
    <n v="8.5500000000000007"/>
    <x v="1"/>
    <n v="17"/>
    <n v="3.63"/>
    <n v="2670"/>
    <n v="37.5"/>
    <x v="1"/>
    <n v="3049"/>
    <n v="2129"/>
    <n v="53.9"/>
    <x v="0"/>
    <n v="7"/>
    <n v="7520"/>
    <x v="0"/>
    <s v="BP AMERICA PRODUCTION COMPANY"/>
    <n v="0.84830000000000005"/>
    <n v="0.2987127"/>
    <n v="116.145"/>
    <n v="0.95924999999999994"/>
    <n v="118.2512627"/>
    <n v="86.012289999999993"/>
    <n v="34.894309999999997"/>
    <n v="1.7964869999999999"/>
    <x v="1"/>
    <n v="0.14574000000000001"/>
    <n v="122.848827"/>
    <n v="-1.9069110698883333E-2"/>
    <n v="7967.03"/>
    <n v="2.8864798479760145E-2"/>
    <n v="7.1737077527206823E-3"/>
    <n v="2.5260846538089441E-3"/>
    <n v="0.99030020759347037"/>
    <n v="0.70014742590908086"/>
    <n v="0.28404267954467322"/>
    <n v="1.1863361137343217E-3"/>
    <x v="0"/>
    <m/>
    <x v="0"/>
    <m/>
    <m/>
    <x v="0"/>
    <n v="11470"/>
    <x v="0"/>
    <x v="0"/>
    <m/>
    <x v="0"/>
    <x v="0"/>
    <x v="0"/>
    <m/>
    <x v="0"/>
    <x v="0"/>
    <x v="0"/>
    <x v="0"/>
    <x v="0"/>
    <x v="0"/>
    <x v="0"/>
    <x v="0"/>
    <x v="0"/>
    <x v="0"/>
    <x v="0"/>
    <x v="0"/>
    <x v="0"/>
    <m/>
    <x v="0"/>
    <x v="0"/>
    <x v="0"/>
    <x v="0"/>
    <x v="0"/>
    <m/>
    <n v="20021024"/>
    <x v="0"/>
    <s v="BP AMERICA"/>
    <m/>
    <m/>
    <d v="2002-10-26T00:00:00"/>
    <x v="6"/>
    <x v="2"/>
  </r>
  <r>
    <x v="1"/>
    <s v="T18N R093W S35 fMESAVERDE"/>
    <m/>
    <x v="1"/>
    <x v="3"/>
    <s v="COAL GULCH"/>
    <s v="C NE"/>
    <n v="35"/>
    <n v="18"/>
    <n v="93"/>
    <n v="41.496110000000002"/>
    <n v="-107.83778"/>
    <s v="4900721672"/>
    <s v="COAL GULCH D2"/>
    <x v="0"/>
    <x v="28"/>
    <m/>
    <m/>
    <m/>
    <x v="0"/>
    <n v="8641"/>
    <m/>
    <n v="9050"/>
    <n v="9026"/>
    <x v="1"/>
    <d v="2002-11-22T00:00:00"/>
    <m/>
    <x v="0"/>
    <n v="19.2"/>
    <n v="7.11"/>
    <n v="2850"/>
    <n v="10.199999999999999"/>
    <x v="1"/>
    <n v="3149"/>
    <n v="2399"/>
    <m/>
    <x v="0"/>
    <n v="10"/>
    <n v="8420"/>
    <x v="0"/>
    <s v="BP AMERICA PRODUCTION CO"/>
    <n v="0.95807999999999993"/>
    <n v="0.58508190000000004"/>
    <n v="123.97499999999999"/>
    <n v="0.26091599999999998"/>
    <n v="125.77907789999999"/>
    <n v="88.833289999999991"/>
    <n v="39.319609999999997"/>
    <n v="0"/>
    <x v="1"/>
    <n v="0.20820000000000002"/>
    <n v="128.36109999999999"/>
    <n v="-1.0159834314021716E-2"/>
    <n v="8444.51"/>
    <n v="1.4533478885541422E-3"/>
    <n v="7.6171650802028977E-3"/>
    <n v="4.6516631364173812E-3"/>
    <n v="0.98773117178337966"/>
    <n v="0.69205771842092345"/>
    <n v="0.30632029485568446"/>
    <n v="1.6219867233920561E-3"/>
    <x v="0"/>
    <m/>
    <x v="0"/>
    <m/>
    <m/>
    <x v="0"/>
    <m/>
    <x v="0"/>
    <x v="0"/>
    <m/>
    <x v="0"/>
    <x v="0"/>
    <x v="0"/>
    <m/>
    <x v="0"/>
    <x v="0"/>
    <x v="0"/>
    <x v="0"/>
    <x v="0"/>
    <x v="0"/>
    <x v="0"/>
    <x v="0"/>
    <x v="0"/>
    <x v="0"/>
    <x v="0"/>
    <x v="0"/>
    <x v="0"/>
    <m/>
    <x v="0"/>
    <x v="0"/>
    <x v="0"/>
    <x v="0"/>
    <x v="0"/>
    <m/>
    <n v="20021122"/>
    <x v="0"/>
    <s v="BP AMERICA"/>
    <m/>
    <m/>
    <d v="2002-11-24T00:00:00"/>
    <x v="6"/>
    <x v="2"/>
  </r>
  <r>
    <x v="1"/>
    <s v="T18N R094W S01 fMESAVERDE"/>
    <n v="5257"/>
    <x v="0"/>
    <x v="1"/>
    <s v="WILD ROSE"/>
    <s v="SE NE"/>
    <n v="1"/>
    <n v="18"/>
    <n v="94"/>
    <n v="41.565435000000001"/>
    <n v="-107.931968"/>
    <s v="4903726347"/>
    <s v="1-13 WAMSUTTER RIM"/>
    <x v="0"/>
    <x v="28"/>
    <m/>
    <m/>
    <n v="316"/>
    <x v="0"/>
    <n v="9244"/>
    <n v="9560"/>
    <n v="9678"/>
    <n v="9677"/>
    <x v="1"/>
    <m/>
    <n v="7.31"/>
    <x v="1"/>
    <n v="66"/>
    <n v="0"/>
    <n v="3590"/>
    <n v="65"/>
    <x v="1"/>
    <n v="5370"/>
    <n v="2310"/>
    <n v="0"/>
    <x v="1"/>
    <n v="33"/>
    <n v="9840"/>
    <x v="0"/>
    <s v="BP AMERICA PRODUCTION COMPANY"/>
    <n v="3.2934000000000001"/>
    <n v="0"/>
    <n v="156.16499999999999"/>
    <n v="1.6626999999999998"/>
    <n v="161.12109999999998"/>
    <n v="151.48769999999999"/>
    <n v="37.860899999999994"/>
    <n v="0"/>
    <x v="1"/>
    <n v="0.68706"/>
    <n v="190.03565999999998"/>
    <n v="-8.2340889578773876E-2"/>
    <n v="11434"/>
    <n v="7.4927141111215567E-2"/>
    <n v="2.0440525790849245E-2"/>
    <n v="0"/>
    <n v="0.97955947420915079"/>
    <n v="0.79715407097804702"/>
    <n v="0.19923050231730191"/>
    <n v="3.6154267046511171E-3"/>
    <x v="1"/>
    <n v="0"/>
    <x v="1"/>
    <n v="0"/>
    <n v="0"/>
    <x v="1"/>
    <n v="0"/>
    <x v="2"/>
    <x v="1"/>
    <n v="0"/>
    <x v="1"/>
    <x v="1"/>
    <x v="1"/>
    <n v="0"/>
    <x v="1"/>
    <x v="3"/>
    <x v="1"/>
    <x v="1"/>
    <x v="0"/>
    <x v="0"/>
    <x v="0"/>
    <x v="0"/>
    <x v="0"/>
    <x v="0"/>
    <x v="0"/>
    <x v="0"/>
    <x v="0"/>
    <m/>
    <x v="0"/>
    <x v="0"/>
    <x v="0"/>
    <x v="0"/>
    <x v="0"/>
    <m/>
    <m/>
    <x v="0"/>
    <s v="WYOMING ANALYTICAL LABS ROCK SPRINGS ID No BPW00883"/>
    <m/>
    <s v="9244-9560"/>
    <d v="2005-12-23T00:00:00"/>
    <x v="5"/>
    <x v="2"/>
  </r>
  <r>
    <x v="1"/>
    <s v="T18N R094W S01 fMESAVERDE"/>
    <n v="5293"/>
    <x v="0"/>
    <x v="1"/>
    <s v="WILD ROSE"/>
    <s v="NE NW"/>
    <n v="1"/>
    <n v="18"/>
    <n v="94"/>
    <n v="41.571379999999998"/>
    <n v="-107.93965"/>
    <s v="4903726348"/>
    <s v="1-7 WAMSUTTER RIM"/>
    <x v="0"/>
    <x v="28"/>
    <m/>
    <m/>
    <n v="383"/>
    <x v="0"/>
    <n v="9263"/>
    <n v="9646"/>
    <n v="9798"/>
    <n v="9784"/>
    <x v="1"/>
    <m/>
    <n v="7.24"/>
    <x v="1"/>
    <n v="38"/>
    <n v="3"/>
    <n v="4320"/>
    <n v="90"/>
    <x v="1"/>
    <n v="5600"/>
    <n v="2820"/>
    <n v="0"/>
    <x v="1"/>
    <n v="99"/>
    <n v="13100"/>
    <x v="0"/>
    <s v="BP AMERICA PRODUCTION COMPANY"/>
    <n v="1.8961999999999999"/>
    <n v="0.24687000000000001"/>
    <n v="187.92"/>
    <n v="2.3022"/>
    <n v="192.36526999999998"/>
    <n v="157.976"/>
    <n v="46.219799999999992"/>
    <n v="0"/>
    <x v="1"/>
    <n v="2.0611800000000002"/>
    <n v="206.25698"/>
    <n v="-3.4849309088993446E-2"/>
    <n v="12970"/>
    <n v="-4.9865746068277718E-3"/>
    <n v="9.8572886883375576E-3"/>
    <n v="1.2833397629416164E-3"/>
    <n v="0.98885937154872083"/>
    <n v="0.76591832189145792"/>
    <n v="0.22408841630474757"/>
    <n v="9.9932618037944718E-3"/>
    <x v="1"/>
    <n v="0"/>
    <x v="1"/>
    <n v="0"/>
    <n v="0"/>
    <x v="1"/>
    <n v="0"/>
    <x v="2"/>
    <x v="1"/>
    <n v="0"/>
    <x v="1"/>
    <x v="1"/>
    <x v="1"/>
    <n v="0"/>
    <x v="1"/>
    <x v="3"/>
    <x v="1"/>
    <x v="1"/>
    <x v="0"/>
    <x v="0"/>
    <x v="0"/>
    <x v="0"/>
    <x v="0"/>
    <x v="0"/>
    <x v="0"/>
    <x v="0"/>
    <x v="0"/>
    <m/>
    <x v="0"/>
    <x v="0"/>
    <x v="0"/>
    <x v="0"/>
    <x v="0"/>
    <m/>
    <m/>
    <x v="0"/>
    <s v="WYOMING ANALYTICAL LABS ROCK SPRINGS ID No BPW00909"/>
    <m/>
    <s v="9263-9646"/>
    <d v="2005-12-14T00:00:00"/>
    <x v="5"/>
    <x v="2"/>
  </r>
  <r>
    <x v="1"/>
    <s v="T18N R094W S01 fMESAVERDE"/>
    <n v="3548"/>
    <x v="0"/>
    <x v="1"/>
    <s v="WILD ROSE"/>
    <s v="C NE"/>
    <n v="1"/>
    <n v="18"/>
    <n v="94"/>
    <n v="41.565280000000001"/>
    <n v="-107.93889"/>
    <s v="4903724044"/>
    <s v="WAMSUTTER RIM 01-01 PAD"/>
    <x v="0"/>
    <x v="28"/>
    <m/>
    <m/>
    <m/>
    <x v="0"/>
    <s v="9890"/>
    <m/>
    <n v="10192"/>
    <n v="10250"/>
    <x v="1"/>
    <d v="2002-11-13T00:00:00"/>
    <n v="6.81"/>
    <x v="1"/>
    <n v="35.6"/>
    <n v="16.600000000000001"/>
    <n v="2950"/>
    <n v="31.5"/>
    <x v="1"/>
    <n v="3699"/>
    <n v="1563"/>
    <m/>
    <x v="0"/>
    <n v="9"/>
    <n v="10052"/>
    <x v="0"/>
    <s v="BP AMERICA PRODUCTION CO"/>
    <n v="1.77644"/>
    <n v="1.3660140000000001"/>
    <n v="128.32499999999999"/>
    <n v="0.80576999999999999"/>
    <n v="132.27322399999997"/>
    <n v="104.34878999999999"/>
    <n v="25.617569999999997"/>
    <n v="0"/>
    <x v="1"/>
    <n v="0.18738000000000002"/>
    <n v="130.15373999999997"/>
    <n v="8.0764718979106139E-3"/>
    <n v="8304.7000000000007"/>
    <n v="-9.5185953902389819E-2"/>
    <n v="1.3430080149857089E-2"/>
    <n v="1.0327214826184325E-2"/>
    <n v="0.97624270502395871"/>
    <n v="0.8017348560248827"/>
    <n v="0.19682546194984488"/>
    <n v="1.4396820252725743E-3"/>
    <x v="0"/>
    <m/>
    <x v="0"/>
    <m/>
    <m/>
    <x v="0"/>
    <n v="15880"/>
    <x v="0"/>
    <x v="0"/>
    <m/>
    <x v="0"/>
    <x v="0"/>
    <x v="0"/>
    <m/>
    <x v="0"/>
    <x v="0"/>
    <x v="0"/>
    <x v="0"/>
    <x v="0"/>
    <x v="0"/>
    <x v="0"/>
    <x v="0"/>
    <x v="0"/>
    <x v="0"/>
    <x v="0"/>
    <x v="0"/>
    <x v="0"/>
    <m/>
    <x v="0"/>
    <x v="0"/>
    <x v="0"/>
    <x v="0"/>
    <x v="0"/>
    <m/>
    <n v="20021113"/>
    <x v="0"/>
    <s v="BP AMERICA"/>
    <m/>
    <m/>
    <d v="2002-11-15T00:00:00"/>
    <x v="5"/>
    <x v="2"/>
  </r>
  <r>
    <x v="1"/>
    <s v="T18N R094W S05 fMESAVERDE"/>
    <m/>
    <x v="1"/>
    <x v="3"/>
    <s v="WILD ROSE"/>
    <s v="NE NE"/>
    <n v="5"/>
    <n v="18"/>
    <n v="94"/>
    <n v="41.568980000000003"/>
    <n v="-108.01089"/>
    <s v="4903723810"/>
    <s v="CHAMPLIN 337 A2"/>
    <x v="0"/>
    <x v="28"/>
    <m/>
    <m/>
    <m/>
    <x v="0"/>
    <n v="9646"/>
    <m/>
    <n v="10000"/>
    <n v="9978"/>
    <x v="1"/>
    <d v="2002-11-14T00:00:00"/>
    <n v="7.4"/>
    <x v="0"/>
    <n v="36.200000000000003"/>
    <n v="152"/>
    <n v="2800"/>
    <n v="30.8"/>
    <x v="1"/>
    <n v="4299"/>
    <n v="1833"/>
    <m/>
    <x v="0"/>
    <n v="7"/>
    <n v="8470"/>
    <x v="0"/>
    <s v="BP AMERICA PRODUCTION COMPANY"/>
    <n v="1.8063800000000001"/>
    <n v="12.50808"/>
    <n v="121.8"/>
    <n v="0.78786400000000001"/>
    <n v="136.90232400000002"/>
    <n v="121.27479"/>
    <n v="30.042869999999997"/>
    <n v="0"/>
    <x v="1"/>
    <n v="0.14574000000000001"/>
    <n v="151.46339999999998"/>
    <n v="-5.0495169113788145E-2"/>
    <n v="9158"/>
    <n v="3.9028817789879738E-2"/>
    <n v="1.3194662787462978E-2"/>
    <n v="9.1364993920775212E-2"/>
    <n v="0.89544034329176159"/>
    <n v="0.80068709668474369"/>
    <n v="0.1983506906619025"/>
    <n v="9.6221265335387973E-4"/>
    <x v="0"/>
    <m/>
    <x v="0"/>
    <m/>
    <m/>
    <x v="0"/>
    <n v="12480"/>
    <x v="0"/>
    <x v="0"/>
    <m/>
    <x v="0"/>
    <x v="0"/>
    <x v="0"/>
    <m/>
    <x v="0"/>
    <x v="0"/>
    <x v="0"/>
    <x v="0"/>
    <x v="0"/>
    <x v="0"/>
    <x v="0"/>
    <x v="0"/>
    <x v="0"/>
    <x v="0"/>
    <x v="0"/>
    <x v="0"/>
    <x v="0"/>
    <m/>
    <x v="0"/>
    <x v="0"/>
    <x v="0"/>
    <x v="0"/>
    <x v="0"/>
    <m/>
    <n v="20021114"/>
    <x v="0"/>
    <s v="BP AMERICA"/>
    <m/>
    <m/>
    <d v="2002-11-16T00:00:00"/>
    <x v="6"/>
    <x v="2"/>
  </r>
  <r>
    <x v="1"/>
    <s v="T18N R094W S05 fMESAVERDE"/>
    <m/>
    <x v="1"/>
    <x v="3"/>
    <s v="WILD ROSE"/>
    <s v="NE SW"/>
    <n v="5"/>
    <n v="18"/>
    <n v="94"/>
    <n v="41.565260000000002"/>
    <n v="-108.01629"/>
    <s v="4903724374"/>
    <s v="CHAMPLIN 337 A6"/>
    <x v="0"/>
    <x v="28"/>
    <m/>
    <m/>
    <m/>
    <x v="0"/>
    <n v="9743"/>
    <m/>
    <n v="10076"/>
    <n v="10062"/>
    <x v="1"/>
    <d v="2002-11-15T00:00:00"/>
    <n v="7.55"/>
    <x v="0"/>
    <n v="26.5"/>
    <n v="5.69"/>
    <n v="2830"/>
    <n v="32.799999999999997"/>
    <x v="1"/>
    <n v="3949"/>
    <n v="1752"/>
    <m/>
    <x v="0"/>
    <n v="21"/>
    <n v="8336"/>
    <x v="0"/>
    <s v="BP AMERICA PRODUCTION COMPANY"/>
    <n v="1.3223499999999999"/>
    <n v="0.46823010000000004"/>
    <n v="123.105"/>
    <n v="0.83902399999999988"/>
    <n v="125.73460409999998"/>
    <n v="111.40128999999999"/>
    <n v="28.715279999999996"/>
    <n v="0"/>
    <x v="1"/>
    <n v="0.43722000000000005"/>
    <n v="140.55378999999999"/>
    <n v="-5.5650889142524619E-2"/>
    <n v="8616.99"/>
    <n v="1.6574657331833487E-2"/>
    <n v="1.0516993388298266E-2"/>
    <n v="3.7239557347920269E-3"/>
    <n v="0.98575905087690974"/>
    <n v="0.79258830373766509"/>
    <n v="0.20430100106158644"/>
    <n v="3.1106952007484115E-3"/>
    <x v="0"/>
    <m/>
    <x v="0"/>
    <m/>
    <m/>
    <x v="0"/>
    <n v="12320"/>
    <x v="0"/>
    <x v="0"/>
    <m/>
    <x v="0"/>
    <x v="0"/>
    <x v="0"/>
    <m/>
    <x v="0"/>
    <x v="0"/>
    <x v="0"/>
    <x v="0"/>
    <x v="0"/>
    <x v="0"/>
    <x v="0"/>
    <x v="0"/>
    <x v="0"/>
    <x v="0"/>
    <x v="0"/>
    <x v="0"/>
    <x v="0"/>
    <m/>
    <x v="0"/>
    <x v="0"/>
    <x v="0"/>
    <x v="0"/>
    <x v="0"/>
    <m/>
    <n v="20021115"/>
    <x v="0"/>
    <s v="BP AMERICA"/>
    <m/>
    <m/>
    <d v="2002-11-17T00:00:00"/>
    <x v="6"/>
    <x v="2"/>
  </r>
  <r>
    <x v="1"/>
    <s v="T18N R094W S05 fMESAVERDE"/>
    <m/>
    <x v="1"/>
    <x v="3"/>
    <s v="WILD ROSE"/>
    <s v="NW NW"/>
    <n v="5"/>
    <n v="18"/>
    <n v="94"/>
    <n v="41.569301000000003"/>
    <n v="-108.02142499999999"/>
    <s v="4903723739"/>
    <s v="CHAMPLIN 337 A3"/>
    <x v="0"/>
    <x v="28"/>
    <m/>
    <m/>
    <m/>
    <x v="0"/>
    <m/>
    <m/>
    <n v="10103"/>
    <n v="10044"/>
    <x v="1"/>
    <d v="2002-11-14T00:00:00"/>
    <n v="7.42"/>
    <x v="0"/>
    <n v="27.7"/>
    <n v="35.6"/>
    <n v="2620"/>
    <n v="31.1"/>
    <x v="1"/>
    <n v="2599"/>
    <n v="1483"/>
    <m/>
    <x v="0"/>
    <n v="17"/>
    <n v="7132"/>
    <x v="0"/>
    <s v="BP AMERICA PRODUCTION COMPANY"/>
    <n v="1.3822300000000001"/>
    <n v="2.9295240000000002"/>
    <n v="113.97"/>
    <n v="0.79553799999999997"/>
    <n v="119.077292"/>
    <n v="73.317790000000002"/>
    <n v="24.306369999999998"/>
    <n v="0"/>
    <x v="1"/>
    <n v="0.35394000000000003"/>
    <n v="97.978099999999998"/>
    <n v="9.7206486351649829E-2"/>
    <n v="6813.4"/>
    <n v="-2.2846243205644899E-2"/>
    <n v="1.1607838713698663E-2"/>
    <n v="2.4601869515138118E-2"/>
    <n v="0.96379029177116315"/>
    <n v="0.74830793820251673"/>
    <n v="0.24807962187468421"/>
    <n v="3.6124399227990748E-3"/>
    <x v="0"/>
    <n v="2.9"/>
    <x v="0"/>
    <m/>
    <m/>
    <x v="0"/>
    <n v="11120"/>
    <x v="0"/>
    <x v="0"/>
    <m/>
    <x v="0"/>
    <x v="0"/>
    <x v="0"/>
    <m/>
    <x v="0"/>
    <x v="0"/>
    <x v="0"/>
    <x v="0"/>
    <x v="0"/>
    <x v="0"/>
    <x v="0"/>
    <x v="0"/>
    <x v="0"/>
    <x v="0"/>
    <x v="0"/>
    <x v="0"/>
    <x v="0"/>
    <m/>
    <x v="0"/>
    <x v="0"/>
    <x v="0"/>
    <x v="0"/>
    <x v="0"/>
    <m/>
    <n v="20021114"/>
    <x v="0"/>
    <s v="BP AMERICA"/>
    <m/>
    <m/>
    <d v="2002-11-16T00:00:00"/>
    <x v="6"/>
    <x v="2"/>
  </r>
  <r>
    <x v="1"/>
    <s v="T18N R094W S05 fMESAVERDE"/>
    <m/>
    <x v="1"/>
    <x v="3"/>
    <s v="WILD ROSE"/>
    <s v="NE SW"/>
    <n v="5"/>
    <n v="18"/>
    <n v="94"/>
    <n v="41.561815000000003"/>
    <n v="-108.02092399999999"/>
    <s v="4903720867"/>
    <s v="337 AM A-1"/>
    <x v="0"/>
    <x v="28"/>
    <m/>
    <m/>
    <m/>
    <x v="0"/>
    <m/>
    <m/>
    <n v="10437"/>
    <m/>
    <x v="2"/>
    <d v="1978-09-26T00:00:00"/>
    <n v="7"/>
    <x v="0"/>
    <n v="206"/>
    <n v="6"/>
    <n v="6044"/>
    <n v="439"/>
    <x v="1"/>
    <n v="9600"/>
    <n v="866"/>
    <n v="0"/>
    <x v="1"/>
    <n v="0"/>
    <n v="16722"/>
    <x v="0"/>
    <s v="AMOCO PRODUCTION COMPANY"/>
    <n v="10.279400000000001"/>
    <n v="0.49374000000000001"/>
    <n v="262.91399999999999"/>
    <n v="11.229619999999999"/>
    <n v="284.91676000000001"/>
    <n v="270.81599999999997"/>
    <n v="14.193739999999998"/>
    <n v="0"/>
    <x v="1"/>
    <n v="0"/>
    <n v="285.00973999999997"/>
    <n v="-1.631438439868203E-4"/>
    <n v="17161"/>
    <n v="1.2956349791931056E-2"/>
    <n v="3.607860766070764E-2"/>
    <n v="1.7329271889796865E-3"/>
    <n v="0.96218846515031264"/>
    <n v="0.9501991054761848"/>
    <n v="4.9800894523815219E-2"/>
    <n v="0"/>
    <x v="1"/>
    <n v="0"/>
    <x v="1"/>
    <n v="16525"/>
    <n v="0.5"/>
    <x v="0"/>
    <n v="0.4"/>
    <x v="0"/>
    <x v="1"/>
    <m/>
    <x v="1"/>
    <x v="1"/>
    <x v="1"/>
    <n v="0"/>
    <x v="1"/>
    <x v="3"/>
    <x v="1"/>
    <x v="1"/>
    <x v="0"/>
    <x v="0"/>
    <x v="0"/>
    <x v="0"/>
    <x v="0"/>
    <x v="0"/>
    <x v="0"/>
    <x v="0"/>
    <x v="0"/>
    <m/>
    <x v="0"/>
    <x v="0"/>
    <x v="0"/>
    <x v="0"/>
    <x v="0"/>
    <s v="PRODUCTION"/>
    <n v="19780926"/>
    <x v="1"/>
    <m/>
    <m/>
    <m/>
    <m/>
    <x v="6"/>
    <x v="2"/>
  </r>
  <r>
    <x v="1"/>
    <s v="T18N R094W S07 fMESAVERDE"/>
    <m/>
    <x v="1"/>
    <x v="3"/>
    <s v="WILD ROSE"/>
    <s v="C SE"/>
    <n v="7"/>
    <n v="18"/>
    <n v="94"/>
    <n v="41.546939999999999"/>
    <n v="-108.030556"/>
    <s v="4903724465"/>
    <s v="CHAMPLIN 292 A3"/>
    <x v="0"/>
    <x v="28"/>
    <m/>
    <m/>
    <m/>
    <x v="0"/>
    <n v="9839"/>
    <m/>
    <n v="10220"/>
    <n v="10174"/>
    <x v="1"/>
    <d v="2002-11-18T00:00:00"/>
    <n v="7.61"/>
    <x v="0"/>
    <n v="36.799999999999997"/>
    <n v="26.2"/>
    <n v="3110"/>
    <n v="118"/>
    <x v="1"/>
    <n v="4749"/>
    <n v="1941"/>
    <m/>
    <x v="0"/>
    <n v="18"/>
    <n v="9910"/>
    <x v="0"/>
    <s v="BP AMERICA PRODUCTION COMPANY"/>
    <n v="1.83632"/>
    <n v="2.1559979999999999"/>
    <n v="135.285"/>
    <n v="3.01844"/>
    <n v="142.29575800000001"/>
    <n v="133.96929"/>
    <n v="31.812989999999996"/>
    <n v="0"/>
    <x v="1"/>
    <n v="0.37476000000000004"/>
    <n v="166.15703999999999"/>
    <n v="-7.7357969046531347E-2"/>
    <n v="9999"/>
    <n v="4.4703400472148273E-3"/>
    <n v="1.2904952514466382E-2"/>
    <n v="1.5151526864209119E-2"/>
    <n v="0.97194352062132439"/>
    <n v="0.80628115426225699"/>
    <n v="0.19146338909263186"/>
    <n v="2.2554566451111553E-3"/>
    <x v="0"/>
    <n v="0.91"/>
    <x v="0"/>
    <m/>
    <m/>
    <x v="0"/>
    <n v="14980"/>
    <x v="0"/>
    <x v="0"/>
    <m/>
    <x v="0"/>
    <x v="0"/>
    <x v="0"/>
    <m/>
    <x v="0"/>
    <x v="0"/>
    <x v="0"/>
    <x v="0"/>
    <x v="0"/>
    <x v="0"/>
    <x v="0"/>
    <x v="0"/>
    <x v="0"/>
    <x v="0"/>
    <x v="0"/>
    <x v="0"/>
    <x v="0"/>
    <m/>
    <x v="0"/>
    <x v="0"/>
    <x v="0"/>
    <x v="0"/>
    <x v="0"/>
    <m/>
    <n v="20021118"/>
    <x v="0"/>
    <s v="BP AMERICA"/>
    <m/>
    <m/>
    <d v="2002-11-20T00:00:00"/>
    <x v="6"/>
    <x v="2"/>
  </r>
  <r>
    <x v="1"/>
    <s v="T18N R094W S07 fMESAVERDE"/>
    <m/>
    <x v="1"/>
    <x v="3"/>
    <s v="WILD ROSE"/>
    <s v="SE NW"/>
    <n v="7"/>
    <n v="18"/>
    <n v="94"/>
    <n v="41.554169999999999"/>
    <n v="-108.039444"/>
    <s v="4903724468"/>
    <s v="CHAMPLIN 292 A2"/>
    <x v="0"/>
    <x v="28"/>
    <m/>
    <m/>
    <m/>
    <x v="0"/>
    <n v="9913"/>
    <m/>
    <n v="10149"/>
    <n v="10256"/>
    <x v="1"/>
    <d v="2002-11-18T00:00:00"/>
    <n v="7.66"/>
    <x v="0"/>
    <n v="27.5"/>
    <n v="9.8000000000000007"/>
    <n v="3220"/>
    <n v="109"/>
    <x v="1"/>
    <n v="5048"/>
    <n v="2049"/>
    <m/>
    <x v="0"/>
    <n v="11"/>
    <n v="10980"/>
    <x v="0"/>
    <s v="BP AMERICA PRODUCTION COMPANY"/>
    <n v="1.37225"/>
    <n v="0.8064420000000001"/>
    <n v="140.07"/>
    <n v="2.7882199999999999"/>
    <n v="145.036912"/>
    <n v="142.40407999999999"/>
    <n v="33.583109999999998"/>
    <n v="0"/>
    <x v="1"/>
    <n v="0.22902000000000003"/>
    <n v="176.21620999999999"/>
    <n v="-9.7055237334004785E-2"/>
    <n v="10474.299999999999"/>
    <n v="-2.3571032380455235E-2"/>
    <n v="9.4613845611936365E-3"/>
    <n v="5.5602535167047686E-3"/>
    <n v="0.98497836192210153"/>
    <n v="0.80812134139078351"/>
    <n v="0.19057900518913667"/>
    <n v="1.2996534200797989E-3"/>
    <x v="0"/>
    <n v="0.12"/>
    <x v="0"/>
    <m/>
    <m/>
    <x v="0"/>
    <n v="17020"/>
    <x v="0"/>
    <x v="0"/>
    <m/>
    <x v="0"/>
    <x v="0"/>
    <x v="0"/>
    <m/>
    <x v="0"/>
    <x v="0"/>
    <x v="0"/>
    <x v="0"/>
    <x v="0"/>
    <x v="0"/>
    <x v="0"/>
    <x v="0"/>
    <x v="0"/>
    <x v="0"/>
    <x v="0"/>
    <x v="0"/>
    <x v="0"/>
    <m/>
    <x v="0"/>
    <x v="0"/>
    <x v="0"/>
    <x v="0"/>
    <x v="0"/>
    <m/>
    <n v="20021118"/>
    <x v="0"/>
    <s v="BP AMERICA"/>
    <m/>
    <m/>
    <d v="2002-11-20T00:00:00"/>
    <x v="6"/>
    <x v="2"/>
  </r>
  <r>
    <x v="1"/>
    <s v="T18N R094W S09 fMESAVERDE"/>
    <n v="5249"/>
    <x v="0"/>
    <x v="1"/>
    <s v="WILD ROSE"/>
    <s v="NW NW"/>
    <n v="9"/>
    <n v="18"/>
    <n v="94"/>
    <n v="41.555410000000002"/>
    <n v="-108.00484"/>
    <s v="4903726120"/>
    <s v="9-8 WAMSUTTER RIM"/>
    <x v="0"/>
    <x v="28"/>
    <m/>
    <m/>
    <n v="371"/>
    <x v="0"/>
    <n v="9707"/>
    <n v="10078"/>
    <n v="10237"/>
    <m/>
    <x v="1"/>
    <m/>
    <n v="7.4"/>
    <x v="1"/>
    <n v="29"/>
    <n v="0"/>
    <n v="2780"/>
    <n v="40"/>
    <x v="1"/>
    <n v="1950"/>
    <n v="2970"/>
    <n v="0"/>
    <x v="1"/>
    <n v="38"/>
    <n v="9460"/>
    <x v="0"/>
    <s v="BP AMERICA PRODUCTION COMPANY"/>
    <n v="1.4471000000000001"/>
    <n v="0"/>
    <n v="120.93"/>
    <n v="1.0231999999999999"/>
    <n v="123.4003"/>
    <n v="55.009499999999996"/>
    <n v="48.678299999999993"/>
    <n v="0"/>
    <x v="1"/>
    <n v="0.79116000000000009"/>
    <n v="104.47895999999999"/>
    <n v="8.3032304036795693E-2"/>
    <n v="7807"/>
    <n v="-9.5731742630451144E-2"/>
    <n v="1.1726875866590276E-2"/>
    <n v="0"/>
    <n v="0.98827312413340973"/>
    <n v="0.5265127064817644"/>
    <n v="0.46591485979569475"/>
    <n v="7.5724337225408847E-3"/>
    <x v="1"/>
    <n v="0"/>
    <x v="1"/>
    <n v="0"/>
    <n v="0"/>
    <x v="1"/>
    <n v="0"/>
    <x v="2"/>
    <x v="1"/>
    <n v="0"/>
    <x v="1"/>
    <x v="1"/>
    <x v="1"/>
    <n v="0"/>
    <x v="1"/>
    <x v="3"/>
    <x v="1"/>
    <x v="1"/>
    <x v="0"/>
    <x v="0"/>
    <x v="0"/>
    <x v="0"/>
    <x v="0"/>
    <x v="0"/>
    <x v="0"/>
    <x v="0"/>
    <x v="0"/>
    <m/>
    <x v="0"/>
    <x v="0"/>
    <x v="0"/>
    <x v="0"/>
    <x v="0"/>
    <m/>
    <m/>
    <x v="0"/>
    <s v="WYOMING ANALYTICAL LABS ROCK SPRINGS ID No BPW00862"/>
    <m/>
    <s v="9707-10078"/>
    <d v="2006-03-16T00:00:00"/>
    <x v="6"/>
    <x v="2"/>
  </r>
  <r>
    <x v="1"/>
    <s v="T18N R094W S11 fMESAVERDE"/>
    <n v="4261"/>
    <x v="0"/>
    <x v="1"/>
    <s v="WILD ROSE"/>
    <s v="SE NE"/>
    <n v="11"/>
    <n v="18"/>
    <n v="94"/>
    <n v="41.554566000000001"/>
    <n v="-107.953368"/>
    <s v="4903725181"/>
    <s v="EIGHT MILE LAKE 11-04"/>
    <x v="0"/>
    <x v="28"/>
    <m/>
    <m/>
    <m/>
    <x v="0"/>
    <s v="9480"/>
    <m/>
    <n v="9868"/>
    <n v="9851"/>
    <x v="1"/>
    <d v="2003-10-01T00:00:00"/>
    <n v="7.25"/>
    <x v="1"/>
    <n v="23"/>
    <n v="5.7"/>
    <n v="2749"/>
    <n v="13"/>
    <x v="1"/>
    <n v="3199"/>
    <n v="1520"/>
    <m/>
    <x v="0"/>
    <n v="12"/>
    <n v="8372"/>
    <x v="0"/>
    <s v="BP AMERICAN PRODUCTION COMPANY"/>
    <n v="1.1476999999999999"/>
    <n v="0.46905300000000005"/>
    <n v="119.58149999999999"/>
    <n v="0.33254"/>
    <n v="121.53079299999999"/>
    <n v="90.24378999999999"/>
    <n v="24.912799999999997"/>
    <n v="0"/>
    <x v="1"/>
    <n v="0.24984000000000001"/>
    <n v="115.40643"/>
    <n v="2.5848040769853999E-2"/>
    <n v="7521.7"/>
    <n v="-5.349918521175058E-2"/>
    <n v="9.4436971212719725E-3"/>
    <n v="3.8595403553402315E-3"/>
    <n v="0.98669676252338778"/>
    <n v="0.78196500836218563"/>
    <n v="0.2158701209282706"/>
    <n v="2.1648707095436536E-3"/>
    <x v="0"/>
    <n v="0.52"/>
    <x v="0"/>
    <m/>
    <m/>
    <x v="0"/>
    <n v="12420"/>
    <x v="0"/>
    <x v="0"/>
    <m/>
    <x v="0"/>
    <x v="0"/>
    <x v="0"/>
    <n v="13"/>
    <x v="0"/>
    <x v="0"/>
    <x v="0"/>
    <x v="0"/>
    <x v="0"/>
    <x v="0"/>
    <x v="0"/>
    <x v="0"/>
    <x v="0"/>
    <x v="0"/>
    <x v="0"/>
    <x v="0"/>
    <x v="0"/>
    <m/>
    <x v="0"/>
    <x v="0"/>
    <x v="0"/>
    <x v="0"/>
    <x v="0"/>
    <m/>
    <n v="2003101"/>
    <x v="0"/>
    <s v="BP AMERICA"/>
    <m/>
    <m/>
    <d v="2003-10-02T00:00:00"/>
    <x v="5"/>
    <x v="2"/>
  </r>
  <r>
    <x v="1"/>
    <s v="T18N R094W S11 fMESAVERDE"/>
    <n v="5302"/>
    <x v="0"/>
    <x v="1"/>
    <s v="WILD ROSE"/>
    <s v="SE SW"/>
    <n v="11"/>
    <n v="18"/>
    <n v="94"/>
    <n v="41.545439999999999"/>
    <n v="-107.95828"/>
    <s v="4903726375"/>
    <s v="11-11 EIGHT MILE"/>
    <x v="0"/>
    <x v="28"/>
    <m/>
    <m/>
    <n v="202"/>
    <x v="0"/>
    <n v="9590"/>
    <n v="9792"/>
    <n v="10273"/>
    <m/>
    <x v="1"/>
    <m/>
    <n v="7.85"/>
    <x v="1"/>
    <n v="6"/>
    <n v="0"/>
    <n v="2620"/>
    <n v="33"/>
    <x v="1"/>
    <n v="2950"/>
    <n v="3400"/>
    <n v="0"/>
    <x v="1"/>
    <n v="15"/>
    <n v="7580"/>
    <x v="0"/>
    <s v="BP AMERICA PRODUCTION COMPANY"/>
    <n v="0.2994"/>
    <n v="0"/>
    <n v="113.97"/>
    <n v="0.84414"/>
    <n v="115.11354"/>
    <n v="83.219499999999996"/>
    <n v="55.725999999999992"/>
    <n v="0"/>
    <x v="1"/>
    <n v="0.31230000000000002"/>
    <n v="139.25779999999997"/>
    <n v="-9.491737551879853E-2"/>
    <n v="9024"/>
    <n v="8.6966995904601302E-2"/>
    <n v="2.6009103707522155E-3"/>
    <n v="0"/>
    <n v="0.99739908962924773"/>
    <n v="0.59759309711915609"/>
    <n v="0.40016429959399047"/>
    <n v="2.2426032868535914E-3"/>
    <x v="1"/>
    <n v="0"/>
    <x v="1"/>
    <n v="0"/>
    <n v="0"/>
    <x v="1"/>
    <n v="0"/>
    <x v="2"/>
    <x v="1"/>
    <n v="0"/>
    <x v="1"/>
    <x v="1"/>
    <x v="1"/>
    <n v="0"/>
    <x v="1"/>
    <x v="3"/>
    <x v="1"/>
    <x v="1"/>
    <x v="0"/>
    <x v="0"/>
    <x v="0"/>
    <x v="0"/>
    <x v="0"/>
    <x v="0"/>
    <x v="0"/>
    <x v="0"/>
    <x v="0"/>
    <m/>
    <x v="0"/>
    <x v="0"/>
    <x v="0"/>
    <x v="0"/>
    <x v="0"/>
    <m/>
    <m/>
    <x v="0"/>
    <s v="WYOMING ANALYTICAL LABS ROCK SPRINGS ID No BPW00918"/>
    <m/>
    <s v="9590-9792"/>
    <d v="2005-12-14T00:00:00"/>
    <x v="6"/>
    <x v="2"/>
  </r>
  <r>
    <x v="1"/>
    <s v="T18N R094W S11 fMESAVERDE"/>
    <n v="5300"/>
    <x v="0"/>
    <x v="1"/>
    <s v="WILD ROSE"/>
    <s v="SW NW"/>
    <n v="11"/>
    <n v="18"/>
    <n v="94"/>
    <n v="41.551499999999997"/>
    <n v="-107.96625"/>
    <s v="4903726207"/>
    <s v="11-9 EIGHT MILE"/>
    <x v="0"/>
    <x v="28"/>
    <m/>
    <m/>
    <n v="241"/>
    <x v="0"/>
    <n v="9618"/>
    <n v="9859"/>
    <n v="10176"/>
    <n v="10163"/>
    <x v="1"/>
    <m/>
    <n v="7.78"/>
    <x v="1"/>
    <n v="25"/>
    <n v="0"/>
    <n v="3780"/>
    <n v="56"/>
    <x v="1"/>
    <n v="4170"/>
    <n v="3210"/>
    <n v="0"/>
    <x v="1"/>
    <n v="25"/>
    <n v="10000"/>
    <x v="0"/>
    <s v="BP AMERICA PRODUCTION COMPANY"/>
    <n v="1.2475000000000001"/>
    <n v="0"/>
    <n v="164.43"/>
    <n v="1.43248"/>
    <n v="167.10997999999998"/>
    <n v="117.6357"/>
    <n v="52.611899999999991"/>
    <n v="0"/>
    <x v="1"/>
    <n v="0.52050000000000007"/>
    <n v="170.76809999999998"/>
    <n v="-1.0826745552715338E-2"/>
    <n v="11266"/>
    <n v="5.9531646760086522E-2"/>
    <n v="7.4651436138045146E-3"/>
    <n v="0"/>
    <n v="0.99253485638619543"/>
    <n v="0.68886226408796503"/>
    <n v="0.30808974275640472"/>
    <n v="3.0479931556303555E-3"/>
    <x v="1"/>
    <n v="0"/>
    <x v="1"/>
    <n v="0"/>
    <n v="0"/>
    <x v="1"/>
    <n v="0"/>
    <x v="2"/>
    <x v="1"/>
    <n v="0"/>
    <x v="1"/>
    <x v="1"/>
    <x v="1"/>
    <n v="0"/>
    <x v="1"/>
    <x v="3"/>
    <x v="1"/>
    <x v="1"/>
    <x v="0"/>
    <x v="0"/>
    <x v="0"/>
    <x v="0"/>
    <x v="0"/>
    <x v="0"/>
    <x v="0"/>
    <x v="0"/>
    <x v="0"/>
    <m/>
    <x v="0"/>
    <x v="0"/>
    <x v="0"/>
    <x v="0"/>
    <x v="0"/>
    <m/>
    <m/>
    <x v="0"/>
    <s v="WYOMING ANALYTICAL LABS ROCK SPRINGS ID No BPW00916"/>
    <m/>
    <s v="9618-9859"/>
    <d v="2005-12-14T00:00:00"/>
    <x v="6"/>
    <x v="2"/>
  </r>
  <r>
    <x v="1"/>
    <s v="T18N R094W S11 fMESAVERDE"/>
    <n v="3706"/>
    <x v="0"/>
    <x v="1"/>
    <s v="WILD ROSE"/>
    <s v="C SW"/>
    <n v="11"/>
    <n v="18"/>
    <n v="94"/>
    <n v="41.547288000000002"/>
    <n v="-107.963103"/>
    <s v="4903724738"/>
    <s v="EIGHT MILE LAKE 11-02"/>
    <x v="0"/>
    <x v="28"/>
    <m/>
    <m/>
    <m/>
    <x v="0"/>
    <s v="9540"/>
    <m/>
    <n v="9988"/>
    <n v="9961"/>
    <x v="1"/>
    <d v="2003-02-13T00:00:00"/>
    <n v="8.15"/>
    <x v="1"/>
    <n v="20"/>
    <n v="0"/>
    <n v="2760"/>
    <n v="31.1"/>
    <x v="1"/>
    <n v="3798"/>
    <n v="2375"/>
    <m/>
    <x v="0"/>
    <n v="13"/>
    <n v="8678"/>
    <x v="0"/>
    <s v="BP AMERICA PRODUCTION COMPANY"/>
    <n v="0.998"/>
    <n v="0"/>
    <n v="120.06"/>
    <n v="0.79553799999999997"/>
    <n v="121.85353799999999"/>
    <n v="107.14157999999999"/>
    <n v="38.926250000000003"/>
    <n v="0"/>
    <x v="1"/>
    <n v="0.27066000000000001"/>
    <n v="146.33848999999998"/>
    <n v="-9.1296345318661001E-2"/>
    <n v="8997.1"/>
    <n v="1.8053646089696826E-2"/>
    <n v="8.1901602233330328E-3"/>
    <n v="0"/>
    <n v="0.99180983977666692"/>
    <n v="0.73214900604755462"/>
    <n v="0.26600144637272122"/>
    <n v="1.849547579724241E-3"/>
    <x v="0"/>
    <n v="0"/>
    <x v="0"/>
    <m/>
    <m/>
    <x v="0"/>
    <n v="13220"/>
    <x v="0"/>
    <x v="0"/>
    <m/>
    <x v="0"/>
    <x v="0"/>
    <x v="0"/>
    <n v="12.5"/>
    <x v="0"/>
    <x v="0"/>
    <x v="0"/>
    <x v="0"/>
    <x v="0"/>
    <x v="0"/>
    <x v="0"/>
    <x v="0"/>
    <x v="0"/>
    <x v="0"/>
    <x v="0"/>
    <x v="0"/>
    <x v="0"/>
    <m/>
    <x v="0"/>
    <x v="0"/>
    <x v="0"/>
    <x v="0"/>
    <x v="0"/>
    <m/>
    <n v="20030213"/>
    <x v="0"/>
    <s v="BP AMERICA"/>
    <m/>
    <m/>
    <d v="2003-02-15T00:00:00"/>
    <x v="6"/>
    <x v="2"/>
  </r>
  <r>
    <x v="1"/>
    <s v="T18N R094W S13 fMESAVERDE"/>
    <n v="4294"/>
    <x v="0"/>
    <x v="1"/>
    <s v="STANDARD DRAW"/>
    <s v="NE NE"/>
    <n v="13"/>
    <n v="18"/>
    <n v="94"/>
    <n v="41.540190000000003"/>
    <n v="-107.93379400000001"/>
    <s v="4903724587"/>
    <s v="EIGHT MILE LAKE 13-01"/>
    <x v="0"/>
    <x v="28"/>
    <m/>
    <m/>
    <m/>
    <x v="0"/>
    <s v="9243"/>
    <m/>
    <n v="9625"/>
    <n v="9620"/>
    <x v="1"/>
    <d v="2003-02-11T00:00:00"/>
    <n v="8.2200000000000006"/>
    <x v="1"/>
    <n v="65.400000000000006"/>
    <n v="21.2"/>
    <n v="4170"/>
    <n v="63.2"/>
    <x v="1"/>
    <n v="6997"/>
    <n v="1735"/>
    <m/>
    <x v="0"/>
    <n v="115"/>
    <n v="12966"/>
    <x v="0"/>
    <s v="BP AMERICAN PRODUCTION COMPANY"/>
    <n v="3.2634600000000002"/>
    <n v="1.744548"/>
    <n v="181.39500000000001"/>
    <n v="1.6166560000000001"/>
    <n v="188.01966399999998"/>
    <n v="197.38536999999999"/>
    <n v="28.436649999999997"/>
    <n v="0"/>
    <x v="1"/>
    <n v="2.3943000000000003"/>
    <n v="228.21631999999997"/>
    <n v="-9.657179471537472E-2"/>
    <n v="13166.8"/>
    <n v="7.6838302822506309E-3"/>
    <n v="1.7357014317396082E-2"/>
    <n v="9.2785401424821199E-3"/>
    <n v="0.9733644455401218"/>
    <n v="0.86490470970700084"/>
    <n v="0.12460392841318273"/>
    <n v="1.0491361879816486E-2"/>
    <x v="0"/>
    <n v="13.3"/>
    <x v="0"/>
    <m/>
    <m/>
    <x v="0"/>
    <n v="13220"/>
    <x v="0"/>
    <x v="0"/>
    <m/>
    <x v="0"/>
    <x v="0"/>
    <x v="0"/>
    <n v="36"/>
    <x v="0"/>
    <x v="0"/>
    <x v="0"/>
    <x v="0"/>
    <x v="0"/>
    <x v="0"/>
    <x v="0"/>
    <x v="0"/>
    <x v="0"/>
    <x v="0"/>
    <x v="0"/>
    <x v="0"/>
    <x v="0"/>
    <m/>
    <x v="0"/>
    <x v="0"/>
    <x v="0"/>
    <x v="0"/>
    <x v="0"/>
    <m/>
    <n v="2003211"/>
    <x v="0"/>
    <s v="BP AMERICA"/>
    <m/>
    <m/>
    <d v="2003-02-13T00:00:00"/>
    <x v="5"/>
    <x v="2"/>
  </r>
  <r>
    <x v="1"/>
    <s v="T18N R094W S15 fMESAVERDE"/>
    <n v="5255"/>
    <x v="0"/>
    <x v="1"/>
    <s v="WILD ROSE"/>
    <s v="SE NE"/>
    <n v="15"/>
    <n v="18"/>
    <n v="94"/>
    <n v="41.536990000000003"/>
    <n v="-107.97149"/>
    <s v="4903726127"/>
    <s v="15-13 WAMSUTTER RIM"/>
    <x v="0"/>
    <x v="28"/>
    <m/>
    <m/>
    <n v="272"/>
    <x v="0"/>
    <n v="9590"/>
    <n v="9862"/>
    <n v="10089"/>
    <n v="10049"/>
    <x v="1"/>
    <m/>
    <n v="7.81"/>
    <x v="1"/>
    <n v="21"/>
    <n v="0"/>
    <n v="3200"/>
    <n v="48"/>
    <x v="1"/>
    <n v="4450"/>
    <n v="2710"/>
    <n v="0"/>
    <x v="1"/>
    <n v="34"/>
    <n v="8990"/>
    <x v="0"/>
    <s v="BP AMERICA PRODUCTION COMPANY"/>
    <n v="1.0479000000000001"/>
    <n v="0"/>
    <n v="139.19999999999999"/>
    <n v="1.22784"/>
    <n v="141.47573999999997"/>
    <n v="125.53449999999999"/>
    <n v="44.416899999999998"/>
    <n v="0"/>
    <x v="1"/>
    <n v="0.70788000000000006"/>
    <n v="170.65927999999997"/>
    <n v="-9.349652595854191E-2"/>
    <n v="10463"/>
    <n v="7.5720968488150922E-2"/>
    <n v="7.4069236181411756E-3"/>
    <n v="0"/>
    <n v="0.99259307638185879"/>
    <n v="0.73558554799949949"/>
    <n v="0.26026653809860212"/>
    <n v="4.1479139018985676E-3"/>
    <x v="1"/>
    <n v="33"/>
    <x v="1"/>
    <n v="0"/>
    <n v="0"/>
    <x v="1"/>
    <n v="0"/>
    <x v="2"/>
    <x v="1"/>
    <n v="0"/>
    <x v="1"/>
    <x v="1"/>
    <x v="1"/>
    <n v="0"/>
    <x v="1"/>
    <x v="3"/>
    <x v="1"/>
    <x v="1"/>
    <x v="0"/>
    <x v="0"/>
    <x v="0"/>
    <x v="0"/>
    <x v="0"/>
    <x v="0"/>
    <x v="0"/>
    <x v="0"/>
    <x v="0"/>
    <m/>
    <x v="0"/>
    <x v="0"/>
    <x v="0"/>
    <x v="0"/>
    <x v="0"/>
    <m/>
    <m/>
    <x v="0"/>
    <s v="WYOMING ANALYTICAL LABS ROCK SPRINGS ID No BPW00868"/>
    <m/>
    <s v="9590-9862"/>
    <d v="2006-01-06T00:00:00"/>
    <x v="6"/>
    <x v="2"/>
  </r>
  <r>
    <x v="1"/>
    <s v="T18N R094W S15 fMESAVERDE"/>
    <n v="4222"/>
    <x v="0"/>
    <x v="1"/>
    <s v="WILD ROSE"/>
    <s v="NE SE"/>
    <n v="15"/>
    <n v="18"/>
    <n v="94"/>
    <n v="41.533318999999999"/>
    <n v="-107.971946"/>
    <s v="4903725528"/>
    <s v="WAMSUTTER RIM 15-02"/>
    <x v="0"/>
    <x v="28"/>
    <m/>
    <m/>
    <m/>
    <x v="0"/>
    <s v="9542"/>
    <m/>
    <n v="10009"/>
    <m/>
    <x v="1"/>
    <d v="2004-03-16T00:00:00"/>
    <n v="7.85"/>
    <x v="1"/>
    <n v="21.2"/>
    <n v="7.07"/>
    <n v="2500"/>
    <n v="32"/>
    <x v="1"/>
    <n v="2449"/>
    <n v="2322"/>
    <m/>
    <x v="0"/>
    <n v="21"/>
    <n v="6856"/>
    <x v="0"/>
    <s v="BP AMERICAN PRODUCTION COMPANY"/>
    <n v="1.0578799999999999"/>
    <n v="0.58179029999999998"/>
    <n v="108.75"/>
    <n v="0.81855999999999995"/>
    <n v="111.2082303"/>
    <n v="69.086289999999991"/>
    <n v="38.057579999999994"/>
    <n v="0"/>
    <x v="1"/>
    <n v="0.43722000000000005"/>
    <n v="107.58108999999999"/>
    <n v="1.6578232863590135E-2"/>
    <n v="7352.27"/>
    <n v="3.4928249533546341E-2"/>
    <n v="9.5126052914089043E-3"/>
    <n v="5.2315399537474702E-3"/>
    <n v="0.98525585475484356"/>
    <n v="0.64217875093104182"/>
    <n v="0.35375715193069712"/>
    <n v="4.0640971382610094E-3"/>
    <x v="0"/>
    <n v="3.3"/>
    <x v="0"/>
    <m/>
    <m/>
    <x v="0"/>
    <n v="10590"/>
    <x v="0"/>
    <x v="0"/>
    <m/>
    <x v="0"/>
    <x v="0"/>
    <x v="0"/>
    <n v="5.8"/>
    <x v="0"/>
    <x v="0"/>
    <x v="0"/>
    <x v="0"/>
    <x v="0"/>
    <x v="0"/>
    <x v="0"/>
    <x v="0"/>
    <x v="0"/>
    <x v="0"/>
    <x v="0"/>
    <x v="0"/>
    <x v="0"/>
    <m/>
    <x v="0"/>
    <x v="0"/>
    <x v="0"/>
    <x v="0"/>
    <x v="0"/>
    <m/>
    <n v="2004316"/>
    <x v="0"/>
    <s v="BP AMERICA"/>
    <m/>
    <m/>
    <d v="2004-03-17T00:00:00"/>
    <x v="6"/>
    <x v="2"/>
  </r>
  <r>
    <x v="1"/>
    <s v="T18N R094W S17 fMESAVERDE"/>
    <n v="4221"/>
    <x v="0"/>
    <x v="1"/>
    <s v="WILD ROSE"/>
    <s v="NW NW"/>
    <n v="17"/>
    <n v="18"/>
    <n v="94"/>
    <n v="41.540056"/>
    <n v="-108.020954"/>
    <s v="4903725092"/>
    <s v="WAMSUTTER RIM 17-01"/>
    <x v="0"/>
    <x v="28"/>
    <m/>
    <m/>
    <m/>
    <x v="0"/>
    <s v="9911"/>
    <m/>
    <n v="10275"/>
    <m/>
    <x v="1"/>
    <d v="2004-03-16T00:00:00"/>
    <n v="7.41"/>
    <x v="1"/>
    <n v="45.2"/>
    <n v="9.36"/>
    <n v="4040"/>
    <n v="60.5"/>
    <x v="1"/>
    <n v="5098"/>
    <n v="2013"/>
    <m/>
    <x v="0"/>
    <n v="35"/>
    <n v="11352"/>
    <x v="0"/>
    <s v="BP AMERICAN PRODUCTION COMPANY"/>
    <n v="2.2554799999999999"/>
    <n v="0.77023439999999999"/>
    <n v="175.74"/>
    <n v="1.54759"/>
    <n v="180.31330439999999"/>
    <n v="143.81458000000001"/>
    <n v="32.993069999999996"/>
    <n v="0"/>
    <x v="1"/>
    <n v="0.72870000000000001"/>
    <n v="177.53635"/>
    <n v="7.7601148019999155E-3"/>
    <n v="11301.06"/>
    <n v="-2.2487028242542295E-3"/>
    <n v="1.2508672099960694E-2"/>
    <n v="4.271644860388904E-3"/>
    <n v="0.98321968303965046"/>
    <n v="0.81005709534976922"/>
    <n v="0.18583839309527314"/>
    <n v="4.1045115549576188E-3"/>
    <x v="0"/>
    <n v="14.9"/>
    <x v="0"/>
    <m/>
    <m/>
    <x v="0"/>
    <n v="16570"/>
    <x v="0"/>
    <x v="0"/>
    <m/>
    <x v="0"/>
    <x v="0"/>
    <x v="0"/>
    <n v="14.4"/>
    <x v="0"/>
    <x v="0"/>
    <x v="0"/>
    <x v="0"/>
    <x v="0"/>
    <x v="0"/>
    <x v="0"/>
    <x v="0"/>
    <x v="0"/>
    <x v="0"/>
    <x v="0"/>
    <x v="0"/>
    <x v="0"/>
    <m/>
    <x v="0"/>
    <x v="0"/>
    <x v="0"/>
    <x v="0"/>
    <x v="0"/>
    <m/>
    <n v="2004316"/>
    <x v="0"/>
    <s v="BP AMERICA"/>
    <m/>
    <m/>
    <d v="2004-03-17T00:00:00"/>
    <x v="6"/>
    <x v="2"/>
  </r>
  <r>
    <x v="1"/>
    <s v="T18N R094W S23 fMESAVERDE"/>
    <n v="5298"/>
    <x v="0"/>
    <x v="1"/>
    <s v="WILD ROSE"/>
    <s v="SW SW"/>
    <n v="23"/>
    <n v="18"/>
    <n v="94"/>
    <n v="41.516370000000002"/>
    <n v="-107.96531"/>
    <s v="4903726122"/>
    <s v="23-10 WAMSUTTER RIM"/>
    <x v="0"/>
    <x v="28"/>
    <m/>
    <m/>
    <n v="160"/>
    <x v="0"/>
    <n v="9503"/>
    <n v="9663"/>
    <n v="9994"/>
    <n v="9960"/>
    <x v="1"/>
    <m/>
    <n v="6.94"/>
    <x v="1"/>
    <n v="5"/>
    <n v="0"/>
    <n v="1200"/>
    <n v="30"/>
    <x v="1"/>
    <n v="720"/>
    <n v="1410"/>
    <n v="0"/>
    <x v="1"/>
    <n v="74"/>
    <n v="4870"/>
    <x v="0"/>
    <s v="BP AMERICA PRODUCTION COMPANY"/>
    <n v="0.2495"/>
    <n v="0"/>
    <n v="52.2"/>
    <n v="0.76739999999999997"/>
    <n v="53.216899999999995"/>
    <n v="20.311199999999999"/>
    <n v="23.109899999999996"/>
    <n v="0"/>
    <x v="1"/>
    <n v="1.54068"/>
    <n v="44.961779999999997"/>
    <n v="8.4082613455385619E-2"/>
    <n v="3439"/>
    <n v="-0.17222289084125647"/>
    <n v="4.6883602765286974E-3"/>
    <n v="0"/>
    <n v="0.99531163972347136"/>
    <n v="0.45174368096636747"/>
    <n v="0.51398988207317409"/>
    <n v="3.4266436960458418E-2"/>
    <x v="1"/>
    <n v="16"/>
    <x v="1"/>
    <n v="0"/>
    <n v="0"/>
    <x v="1"/>
    <n v="0"/>
    <x v="2"/>
    <x v="1"/>
    <n v="0"/>
    <x v="1"/>
    <x v="1"/>
    <x v="1"/>
    <n v="0"/>
    <x v="1"/>
    <x v="3"/>
    <x v="1"/>
    <x v="1"/>
    <x v="0"/>
    <x v="0"/>
    <x v="0"/>
    <x v="0"/>
    <x v="0"/>
    <x v="0"/>
    <x v="0"/>
    <x v="0"/>
    <x v="0"/>
    <m/>
    <x v="0"/>
    <x v="0"/>
    <x v="0"/>
    <x v="0"/>
    <x v="0"/>
    <m/>
    <m/>
    <x v="0"/>
    <s v="WYOMING ANALYTICAL LABS ROCK SPRINGS ID No BPW00914"/>
    <m/>
    <s v="9503-9663"/>
    <d v="2006-03-16T00:00:00"/>
    <x v="6"/>
    <x v="2"/>
  </r>
  <r>
    <x v="1"/>
    <s v="T18N R094W S23 fMESAVERDE"/>
    <n v="4281"/>
    <x v="0"/>
    <x v="1"/>
    <s v="WILD ROSE"/>
    <s v="SW SW"/>
    <n v="23"/>
    <n v="18"/>
    <n v="94"/>
    <n v="41.517916"/>
    <n v="-107.9636"/>
    <s v="4903725373"/>
    <s v="WAMSUTTER RIM 23-02"/>
    <x v="0"/>
    <x v="28"/>
    <m/>
    <m/>
    <m/>
    <x v="0"/>
    <s v="9463"/>
    <m/>
    <n v="9885"/>
    <n v="9861"/>
    <x v="1"/>
    <d v="2003-09-03T00:00:00"/>
    <n v="7.38"/>
    <x v="1"/>
    <n v="24"/>
    <n v="5"/>
    <n v="3100"/>
    <n v="5.4"/>
    <x v="1"/>
    <n v="3849"/>
    <n v="2115"/>
    <m/>
    <x v="0"/>
    <n v="3"/>
    <n v="8864"/>
    <x v="0"/>
    <s v="BP AMERICAN PRODUCTION COMPANY"/>
    <n v="1.1976"/>
    <n v="0.41144999999999998"/>
    <n v="134.85"/>
    <n v="0.138132"/>
    <n v="136.597182"/>
    <n v="108.58028999999999"/>
    <n v="34.664849999999994"/>
    <n v="0"/>
    <x v="1"/>
    <n v="6.2460000000000002E-2"/>
    <n v="143.30759999999998"/>
    <n v="-2.3973931249234522E-2"/>
    <n v="9101.4"/>
    <n v="1.3214289690182218E-2"/>
    <n v="8.7673843813264023E-3"/>
    <n v="3.0121412021515931E-3"/>
    <n v="0.98822047441652205"/>
    <n v="0.7576729356991535"/>
    <n v="0.24189121860948057"/>
    <n v="4.3584569136598483E-4"/>
    <x v="0"/>
    <n v="0.27"/>
    <x v="0"/>
    <m/>
    <m/>
    <x v="0"/>
    <n v="13670"/>
    <x v="0"/>
    <x v="0"/>
    <m/>
    <x v="0"/>
    <x v="0"/>
    <x v="0"/>
    <n v="14"/>
    <x v="0"/>
    <x v="0"/>
    <x v="0"/>
    <x v="0"/>
    <x v="0"/>
    <x v="0"/>
    <x v="0"/>
    <x v="0"/>
    <x v="0"/>
    <x v="0"/>
    <x v="0"/>
    <x v="0"/>
    <x v="0"/>
    <m/>
    <x v="0"/>
    <x v="0"/>
    <x v="0"/>
    <x v="0"/>
    <x v="0"/>
    <m/>
    <n v="200393"/>
    <x v="0"/>
    <s v="BP AMERICA"/>
    <m/>
    <m/>
    <d v="2003-09-04T00:00:00"/>
    <x v="6"/>
    <x v="2"/>
  </r>
  <r>
    <x v="1"/>
    <s v="T18N R094W S27 fMESAVERDE"/>
    <n v="5288"/>
    <x v="0"/>
    <x v="1"/>
    <s v="WILD ROSE"/>
    <s v="SE SW"/>
    <n v="27"/>
    <n v="18"/>
    <n v="94"/>
    <n v="41.501869999999997"/>
    <n v="-107.97748"/>
    <s v="4903726256"/>
    <s v="27-11 WAMSUTTER RIM"/>
    <x v="0"/>
    <x v="28"/>
    <m/>
    <m/>
    <n v="134"/>
    <x v="0"/>
    <n v="9762"/>
    <n v="9896"/>
    <n v="10194"/>
    <n v="10175"/>
    <x v="1"/>
    <m/>
    <n v="6.68"/>
    <x v="1"/>
    <n v="12"/>
    <n v="0"/>
    <n v="1680"/>
    <n v="373"/>
    <x v="1"/>
    <n v="1400"/>
    <n v="1590"/>
    <n v="0"/>
    <x v="1"/>
    <n v="135"/>
    <n v="7040"/>
    <x v="0"/>
    <s v="BP AMERICA PRODUCTION COMPANY"/>
    <n v="0.5988"/>
    <n v="0"/>
    <n v="73.08"/>
    <n v="9.5413399999999999"/>
    <n v="83.220140000000001"/>
    <n v="39.494"/>
    <n v="26.060099999999998"/>
    <n v="0"/>
    <x v="1"/>
    <n v="2.8107000000000002"/>
    <n v="68.364800000000002"/>
    <n v="9.8000104759747214E-2"/>
    <n v="5190"/>
    <n v="-0.15126737530662307"/>
    <n v="7.195373619895376E-3"/>
    <n v="0"/>
    <n v="0.99280462638010469"/>
    <n v="0.5776949541284403"/>
    <n v="0.38119178290582284"/>
    <n v="4.1113262965736752E-2"/>
    <x v="1"/>
    <n v="13"/>
    <x v="1"/>
    <n v="0"/>
    <n v="0"/>
    <x v="1"/>
    <n v="0"/>
    <x v="2"/>
    <x v="1"/>
    <n v="0"/>
    <x v="1"/>
    <x v="1"/>
    <x v="1"/>
    <n v="0"/>
    <x v="1"/>
    <x v="3"/>
    <x v="1"/>
    <x v="1"/>
    <x v="0"/>
    <x v="0"/>
    <x v="0"/>
    <x v="0"/>
    <x v="0"/>
    <x v="0"/>
    <x v="0"/>
    <x v="0"/>
    <x v="0"/>
    <m/>
    <x v="0"/>
    <x v="0"/>
    <x v="0"/>
    <x v="0"/>
    <x v="0"/>
    <m/>
    <m/>
    <x v="0"/>
    <s v="WYOMING ANALYTICAL LAB ROCK SPRINGS ID No BPW00904"/>
    <m/>
    <s v="9762-9896"/>
    <d v="2006-03-16T00:00:00"/>
    <x v="6"/>
    <x v="2"/>
  </r>
  <r>
    <x v="1"/>
    <s v="T18N R094W S27 fMESAVERDE"/>
    <n v="3550"/>
    <x v="0"/>
    <x v="1"/>
    <s v="WILD ROSE"/>
    <s v="SW NE"/>
    <n v="27"/>
    <n v="18"/>
    <n v="94"/>
    <n v="41.506700000000002"/>
    <n v="-107.97598000000001"/>
    <s v="4903724092"/>
    <s v="WAMSUTTER RIM 27-02"/>
    <x v="0"/>
    <x v="28"/>
    <m/>
    <m/>
    <m/>
    <x v="0"/>
    <s v="9611"/>
    <m/>
    <n v="10100"/>
    <m/>
    <x v="1"/>
    <d v="2002-11-18T00:00:00"/>
    <n v="7.69"/>
    <x v="1"/>
    <n v="17.600000000000001"/>
    <n v="5.31"/>
    <n v="2640"/>
    <n v="12.8"/>
    <x v="1"/>
    <n v="2749"/>
    <n v="1510"/>
    <m/>
    <x v="0"/>
    <n v="8"/>
    <n v="7514"/>
    <x v="0"/>
    <s v="BP AMERICA PRODUCTION CO"/>
    <n v="0.87824000000000002"/>
    <n v="0.43695989999999996"/>
    <n v="114.84"/>
    <n v="0.32742399999999999"/>
    <n v="116.48262389999998"/>
    <n v="77.549289999999999"/>
    <n v="24.748899999999999"/>
    <n v="0"/>
    <x v="1"/>
    <n v="0.16656000000000001"/>
    <n v="102.46475000000001"/>
    <n v="6.4023941691131514E-2"/>
    <n v="6942.71"/>
    <n v="-3.9517289895142117E-2"/>
    <n v="7.5396653217046925E-3"/>
    <n v="3.7512882640343753E-3"/>
    <n v="0.98870904641426094"/>
    <n v="0.75683871770535716"/>
    <n v="0.24153574765956093"/>
    <n v="1.6255346350818208E-3"/>
    <x v="0"/>
    <m/>
    <x v="0"/>
    <m/>
    <m/>
    <x v="0"/>
    <n v="12020"/>
    <x v="0"/>
    <x v="0"/>
    <m/>
    <x v="0"/>
    <x v="0"/>
    <x v="0"/>
    <m/>
    <x v="0"/>
    <x v="0"/>
    <x v="0"/>
    <x v="0"/>
    <x v="0"/>
    <x v="0"/>
    <x v="0"/>
    <x v="0"/>
    <x v="0"/>
    <x v="0"/>
    <x v="0"/>
    <x v="0"/>
    <x v="0"/>
    <m/>
    <x v="0"/>
    <x v="0"/>
    <x v="0"/>
    <x v="0"/>
    <x v="0"/>
    <m/>
    <n v="20021118"/>
    <x v="0"/>
    <s v="BP AMERICA"/>
    <m/>
    <m/>
    <d v="2002-11-20T00:00:00"/>
    <x v="6"/>
    <x v="2"/>
  </r>
  <r>
    <x v="1"/>
    <s v="T18N R094W S27 fMESAVERDE"/>
    <n v="3551"/>
    <x v="0"/>
    <x v="1"/>
    <s v="WILD ROSE"/>
    <s v="NW NW"/>
    <n v="27"/>
    <n v="18"/>
    <n v="94"/>
    <n v="41.511130000000001"/>
    <n v="-107.98228"/>
    <s v="4903724093"/>
    <s v="WAMSUTTER RIM 27-03"/>
    <x v="0"/>
    <x v="28"/>
    <m/>
    <m/>
    <m/>
    <x v="0"/>
    <s v="9626"/>
    <m/>
    <n v="10050"/>
    <m/>
    <x v="1"/>
    <d v="2002-11-18T00:00:00"/>
    <n v="7.3"/>
    <x v="1"/>
    <n v="13.4"/>
    <n v="4.1900000000000004"/>
    <n v="2490"/>
    <n v="7.41"/>
    <x v="1"/>
    <n v="3449"/>
    <n v="1402"/>
    <m/>
    <x v="0"/>
    <n v="12"/>
    <n v="7092"/>
    <x v="0"/>
    <s v="BP AMERICA PRODUCTION CO"/>
    <n v="0.66866000000000003"/>
    <n v="0.34479510000000002"/>
    <n v="108.315"/>
    <n v="0.18954779999999999"/>
    <n v="109.5180029"/>
    <n v="97.296289999999999"/>
    <n v="22.978779999999997"/>
    <n v="0"/>
    <x v="1"/>
    <n v="0.24984000000000001"/>
    <n v="120.52491000000001"/>
    <n v="-4.7847190601280232E-2"/>
    <n v="7378"/>
    <n v="1.9765031098825155E-2"/>
    <n v="6.1054802159837412E-3"/>
    <n v="3.1482960871266948E-3"/>
    <n v="0.99074622369688958"/>
    <n v="0.80727121057381412"/>
    <n v="0.1906558569510651"/>
    <n v="2.0729324751207032E-3"/>
    <x v="0"/>
    <m/>
    <x v="0"/>
    <m/>
    <m/>
    <x v="0"/>
    <n v="11210"/>
    <x v="0"/>
    <x v="0"/>
    <m/>
    <x v="0"/>
    <x v="0"/>
    <x v="0"/>
    <m/>
    <x v="0"/>
    <x v="0"/>
    <x v="0"/>
    <x v="0"/>
    <x v="0"/>
    <x v="0"/>
    <x v="0"/>
    <x v="0"/>
    <x v="0"/>
    <x v="0"/>
    <x v="0"/>
    <x v="0"/>
    <x v="0"/>
    <m/>
    <x v="0"/>
    <x v="0"/>
    <x v="0"/>
    <x v="0"/>
    <x v="0"/>
    <m/>
    <n v="20021118"/>
    <x v="0"/>
    <s v="BP AMERICA"/>
    <m/>
    <m/>
    <d v="2002-11-20T00:00:00"/>
    <x v="6"/>
    <x v="2"/>
  </r>
  <r>
    <x v="1"/>
    <s v="T18N R094W S29 fMESAVERDE"/>
    <n v="5259"/>
    <x v="0"/>
    <x v="1"/>
    <s v="WILD ROSE"/>
    <s v="SW NW"/>
    <n v="29"/>
    <n v="18"/>
    <n v="94"/>
    <n v="41.507260000000002"/>
    <n v="-108.02396"/>
    <s v="4903726461"/>
    <s v="9 CHAMPLIN 222 A"/>
    <x v="0"/>
    <x v="28"/>
    <m/>
    <m/>
    <n v="42"/>
    <x v="0"/>
    <n v="10252"/>
    <n v="10294"/>
    <n v="10677"/>
    <n v="10670"/>
    <x v="1"/>
    <m/>
    <n v="7.14"/>
    <x v="1"/>
    <n v="5"/>
    <n v="0"/>
    <n v="1490"/>
    <n v="166"/>
    <x v="1"/>
    <n v="580"/>
    <n v="3080"/>
    <n v="0"/>
    <x v="1"/>
    <n v="117"/>
    <n v="5270"/>
    <x v="0"/>
    <s v="BP AMERICA PRODUCTION COMPANY"/>
    <n v="0.2495"/>
    <n v="0"/>
    <n v="64.814999999999998"/>
    <n v="4.2462799999999996"/>
    <n v="69.310779999999994"/>
    <n v="16.361799999999999"/>
    <n v="50.481199999999994"/>
    <n v="0"/>
    <x v="1"/>
    <n v="2.43594"/>
    <n v="69.278939999999992"/>
    <n v="2.2974286981749102E-4"/>
    <n v="5438"/>
    <n v="1.5689204333208816E-2"/>
    <n v="3.5997286424997673E-3"/>
    <n v="0"/>
    <n v="0.99640027135750031"/>
    <n v="0.23617278208933337"/>
    <n v="0.72866588316738101"/>
    <n v="3.5161334743285623E-2"/>
    <x v="1"/>
    <n v="11"/>
    <x v="1"/>
    <n v="0"/>
    <n v="0"/>
    <x v="1"/>
    <n v="0"/>
    <x v="2"/>
    <x v="1"/>
    <n v="0"/>
    <x v="1"/>
    <x v="1"/>
    <x v="1"/>
    <n v="0"/>
    <x v="1"/>
    <x v="3"/>
    <x v="1"/>
    <x v="1"/>
    <x v="0"/>
    <x v="0"/>
    <x v="0"/>
    <x v="0"/>
    <x v="0"/>
    <x v="0"/>
    <x v="0"/>
    <x v="0"/>
    <x v="0"/>
    <m/>
    <x v="0"/>
    <x v="0"/>
    <x v="0"/>
    <x v="0"/>
    <x v="0"/>
    <m/>
    <m/>
    <x v="0"/>
    <s v="WYOMING ANALYTICAL LABS ROCK SPRINGS ID No BPW00872"/>
    <m/>
    <s v="10252-10294"/>
    <d v="2006-03-16T00:00:00"/>
    <x v="6"/>
    <x v="2"/>
  </r>
  <r>
    <x v="1"/>
    <s v="T18N R094W S29 fMESAVERDE"/>
    <m/>
    <x v="1"/>
    <x v="3"/>
    <s v="WILD ROSE"/>
    <s v="C SE"/>
    <n v="29"/>
    <n v="18"/>
    <n v="94"/>
    <n v="41.504218999999999"/>
    <n v="-108.010937"/>
    <s v="4903723588"/>
    <s v="CHAMPLIN 222 A4"/>
    <x v="0"/>
    <x v="28"/>
    <m/>
    <m/>
    <m/>
    <x v="0"/>
    <m/>
    <m/>
    <n v="10398"/>
    <n v="10349"/>
    <x v="1"/>
    <d v="2002-11-18T00:00:00"/>
    <n v="8.0500000000000007"/>
    <x v="0"/>
    <n v="10.98"/>
    <n v="0.92"/>
    <n v="2290"/>
    <n v="18.100000000000001"/>
    <x v="1"/>
    <n v="2549"/>
    <n v="1590"/>
    <m/>
    <x v="0"/>
    <n v="13"/>
    <n v="6560"/>
    <x v="0"/>
    <s v="BP AMERICA PRODUCTION COMPANY"/>
    <n v="0.547902"/>
    <n v="7.5706800000000005E-2"/>
    <n v="99.614999999999995"/>
    <n v="0.46299800000000002"/>
    <n v="100.70160679999999"/>
    <n v="71.907290000000003"/>
    <n v="26.060099999999998"/>
    <n v="0"/>
    <x v="1"/>
    <n v="0.27066000000000001"/>
    <n v="98.238050000000001"/>
    <n v="1.2383437468562035E-2"/>
    <n v="6472"/>
    <n v="-6.752608962553714E-3"/>
    <n v="5.4408466499265432E-3"/>
    <n v="7.5179336661786026E-4"/>
    <n v="0.9938073599834556"/>
    <n v="0.73196984264243847"/>
    <n v="0.26527501309319557"/>
    <n v="2.7551442643659967E-3"/>
    <x v="0"/>
    <n v="5.9"/>
    <x v="0"/>
    <m/>
    <m/>
    <x v="0"/>
    <n v="7790"/>
    <x v="0"/>
    <x v="0"/>
    <m/>
    <x v="0"/>
    <x v="0"/>
    <x v="0"/>
    <m/>
    <x v="0"/>
    <x v="0"/>
    <x v="0"/>
    <x v="0"/>
    <x v="0"/>
    <x v="0"/>
    <x v="0"/>
    <x v="0"/>
    <x v="0"/>
    <x v="0"/>
    <x v="0"/>
    <x v="0"/>
    <x v="0"/>
    <m/>
    <x v="0"/>
    <x v="0"/>
    <x v="0"/>
    <x v="0"/>
    <x v="0"/>
    <m/>
    <n v="20021118"/>
    <x v="0"/>
    <s v="BP AMERICA"/>
    <m/>
    <m/>
    <d v="2002-11-20T00:00:00"/>
    <x v="6"/>
    <x v="2"/>
  </r>
  <r>
    <x v="1"/>
    <s v="T18N R094W S31 fMESAVERDE"/>
    <m/>
    <x v="1"/>
    <x v="3"/>
    <s v="WILD ROSE"/>
    <s v="C SE"/>
    <n v="31"/>
    <n v="18"/>
    <n v="94"/>
    <n v="41.489248000000003"/>
    <n v="-108.029943"/>
    <s v="4903723725"/>
    <s v="CHAMPLIN 293 A4"/>
    <x v="0"/>
    <x v="28"/>
    <m/>
    <m/>
    <m/>
    <x v="0"/>
    <n v="10240"/>
    <m/>
    <n v="11900"/>
    <n v="11832"/>
    <x v="1"/>
    <d v="2002-11-19T00:00:00"/>
    <n v="7.29"/>
    <x v="0"/>
    <n v="4.8600000000000003"/>
    <m/>
    <n v="1920"/>
    <n v="4.16"/>
    <x v="1"/>
    <n v="1500"/>
    <n v="2183"/>
    <m/>
    <x v="0"/>
    <n v="18"/>
    <n v="5136"/>
    <x v="0"/>
    <s v="BP AMERICA PRODUCTION COMPANY"/>
    <n v="0.24251400000000001"/>
    <n v="0"/>
    <n v="83.52"/>
    <n v="0.1064128"/>
    <n v="83.868926799999997"/>
    <n v="42.314999999999998"/>
    <n v="35.779369999999993"/>
    <n v="0"/>
    <x v="1"/>
    <n v="0.37476000000000004"/>
    <n v="78.469129999999993"/>
    <n v="3.3262667463443508E-2"/>
    <n v="5630.02"/>
    <n v="4.5886966585609208E-2"/>
    <n v="2.8915834416042632E-3"/>
    <n v="0"/>
    <n v="0.99710841655839577"/>
    <n v="0.53925664780532168"/>
    <n v="0.45596746134435284"/>
    <n v="4.7758908503254729E-3"/>
    <x v="0"/>
    <n v="0.01"/>
    <x v="0"/>
    <m/>
    <m/>
    <x v="0"/>
    <n v="7160"/>
    <x v="0"/>
    <x v="0"/>
    <m/>
    <x v="0"/>
    <x v="0"/>
    <x v="0"/>
    <m/>
    <x v="0"/>
    <x v="0"/>
    <x v="0"/>
    <x v="0"/>
    <x v="0"/>
    <x v="0"/>
    <x v="0"/>
    <x v="0"/>
    <x v="0"/>
    <x v="0"/>
    <x v="0"/>
    <x v="0"/>
    <x v="0"/>
    <m/>
    <x v="0"/>
    <x v="0"/>
    <x v="0"/>
    <x v="0"/>
    <x v="0"/>
    <m/>
    <n v="20021119"/>
    <x v="0"/>
    <s v="BP AMERICA"/>
    <m/>
    <m/>
    <d v="2002-11-21T00:00:00"/>
    <x v="6"/>
    <x v="2"/>
  </r>
  <r>
    <x v="1"/>
    <s v="T18N R094W S31 fMESAVERDE"/>
    <m/>
    <x v="1"/>
    <x v="3"/>
    <s v="WILD ROSE"/>
    <s v="SW NE"/>
    <n v="31"/>
    <n v="18"/>
    <n v="94"/>
    <n v="41.495766000000003"/>
    <n v="-108.03093200000001"/>
    <s v="4903723595"/>
    <s v="CHAMPLIN 293 A2"/>
    <x v="0"/>
    <x v="28"/>
    <m/>
    <m/>
    <m/>
    <x v="0"/>
    <n v="10249"/>
    <m/>
    <n v="11918"/>
    <n v="11833"/>
    <x v="1"/>
    <d v="2002-11-20T00:00:00"/>
    <n v="6.42"/>
    <x v="0"/>
    <n v="11.8"/>
    <n v="1.08"/>
    <n v="1790"/>
    <n v="2.97"/>
    <x v="1"/>
    <n v="1400"/>
    <n v="1941"/>
    <m/>
    <x v="0"/>
    <n v="25"/>
    <n v="4774"/>
    <x v="0"/>
    <s v="BP AMERICA PRODUCTION COMPANY"/>
    <n v="0.58882000000000001"/>
    <n v="8.8873200000000013E-2"/>
    <n v="77.864999999999995"/>
    <n v="7.5972600000000001E-2"/>
    <n v="78.618665799999988"/>
    <n v="39.494"/>
    <n v="31.812989999999996"/>
    <n v="0"/>
    <x v="1"/>
    <n v="0.52050000000000007"/>
    <n v="71.827489999999997"/>
    <n v="4.514024146305233E-2"/>
    <n v="5171.8500000000004"/>
    <n v="4.0001608711171026E-2"/>
    <n v="7.4895699896245262E-3"/>
    <n v="1.1304338364897567E-3"/>
    <n v="0.99137999617388584"/>
    <n v="0.54984519158333389"/>
    <n v="0.44290827926745036"/>
    <n v="7.2465291492157125E-3"/>
    <x v="0"/>
    <m/>
    <x v="0"/>
    <m/>
    <m/>
    <x v="0"/>
    <n v="7170"/>
    <x v="0"/>
    <x v="0"/>
    <m/>
    <x v="0"/>
    <x v="0"/>
    <x v="0"/>
    <m/>
    <x v="0"/>
    <x v="0"/>
    <x v="0"/>
    <x v="0"/>
    <x v="0"/>
    <x v="0"/>
    <x v="0"/>
    <x v="0"/>
    <x v="0"/>
    <x v="0"/>
    <x v="0"/>
    <x v="0"/>
    <x v="0"/>
    <m/>
    <x v="0"/>
    <x v="0"/>
    <x v="0"/>
    <x v="0"/>
    <x v="0"/>
    <m/>
    <n v="20021120"/>
    <x v="0"/>
    <s v="BP AMERICA"/>
    <m/>
    <m/>
    <d v="2002-11-22T00:00:00"/>
    <x v="6"/>
    <x v="2"/>
  </r>
  <r>
    <x v="1"/>
    <s v="T18N R094W S31 fMESAVERDE"/>
    <m/>
    <x v="1"/>
    <x v="3"/>
    <s v="WILD ROSE"/>
    <s v=" C SW"/>
    <n v="31"/>
    <n v="18"/>
    <n v="94"/>
    <n v="41.489199999999997"/>
    <n v="-108.03945400000001"/>
    <s v="4903720785"/>
    <s v="293 A-1"/>
    <x v="0"/>
    <x v="28"/>
    <m/>
    <m/>
    <m/>
    <x v="0"/>
    <m/>
    <m/>
    <n v="12130"/>
    <n v="11960"/>
    <x v="1"/>
    <d v="1979-11-15T00:00:00"/>
    <n v="7.2"/>
    <x v="0"/>
    <n v="19.82"/>
    <n v="0.56999999999999995"/>
    <n v="2093.96"/>
    <n v="290"/>
    <x v="1"/>
    <n v="2250"/>
    <n v="2196"/>
    <n v="0"/>
    <x v="1"/>
    <n v="4"/>
    <n v="6854"/>
    <x v="0"/>
    <s v="INDUSTRIAL GAS SERVICES INC"/>
    <n v="0.98901800000000006"/>
    <n v="4.6905299999999997E-2"/>
    <n v="91.087260000000001"/>
    <n v="7.4181999999999997"/>
    <n v="99.541383299999993"/>
    <n v="63.472499999999997"/>
    <n v="35.992439999999995"/>
    <n v="0"/>
    <x v="1"/>
    <n v="8.3280000000000007E-2"/>
    <n v="99.548219999999986"/>
    <n v="-3.4339814267909655E-5"/>
    <n v="6854.35"/>
    <n v="2.5531883851839485E-5"/>
    <n v="9.9357469949887672E-3"/>
    <n v="4.7121406640126531E-4"/>
    <n v="0.98959303893861006"/>
    <n v="0.63760557446431498"/>
    <n v="0.36155784603682517"/>
    <n v="8.3657949885994972E-4"/>
    <x v="1"/>
    <n v="0"/>
    <x v="1"/>
    <n v="0"/>
    <n v="1"/>
    <x v="0"/>
    <n v="0"/>
    <x v="0"/>
    <x v="1"/>
    <m/>
    <x v="1"/>
    <x v="1"/>
    <x v="1"/>
    <n v="0"/>
    <x v="1"/>
    <x v="3"/>
    <x v="1"/>
    <x v="1"/>
    <x v="0"/>
    <x v="0"/>
    <x v="0"/>
    <x v="0"/>
    <x v="0"/>
    <x v="0"/>
    <x v="0"/>
    <x v="0"/>
    <x v="0"/>
    <m/>
    <x v="0"/>
    <x v="0"/>
    <x v="0"/>
    <x v="0"/>
    <x v="0"/>
    <m/>
    <n v="19791115"/>
    <x v="1"/>
    <m/>
    <m/>
    <m/>
    <m/>
    <x v="6"/>
    <x v="2"/>
  </r>
  <r>
    <x v="1"/>
    <s v="T18N R094W S33 fMESAVERDE"/>
    <m/>
    <x v="1"/>
    <x v="3"/>
    <s v="WILD ROSE"/>
    <s v="SW NE"/>
    <n v="33"/>
    <n v="18"/>
    <n v="94"/>
    <n v="41.49306"/>
    <n v="-107.99555599999999"/>
    <s v="4903724383"/>
    <s v="CHAMPLIN 261 A5"/>
    <x v="0"/>
    <x v="28"/>
    <m/>
    <m/>
    <m/>
    <x v="0"/>
    <n v="9810"/>
    <m/>
    <n v="10200"/>
    <n v="10293"/>
    <x v="1"/>
    <d v="2002-11-18T00:00:00"/>
    <n v="7.86"/>
    <x v="0"/>
    <n v="8.1999999999999993"/>
    <n v="1.04"/>
    <n v="2090"/>
    <n v="6.14"/>
    <x v="1"/>
    <n v="1350"/>
    <n v="2696"/>
    <m/>
    <x v="0"/>
    <n v="33"/>
    <n v="5468"/>
    <x v="0"/>
    <s v="BP AMERICA PRODUCTION COMPANY"/>
    <n v="0.40917999999999999"/>
    <n v="8.5581600000000008E-2"/>
    <n v="90.915000000000006"/>
    <n v="0.15706119999999998"/>
    <n v="91.566822799999997"/>
    <n v="38.083500000000001"/>
    <n v="44.187439999999995"/>
    <n v="0"/>
    <x v="1"/>
    <n v="0.68706"/>
    <n v="82.957999999999998"/>
    <n v="4.9327211234962504E-2"/>
    <n v="6184.38"/>
    <n v="6.1479285776811193E-2"/>
    <n v="4.468649096777441E-3"/>
    <n v="9.3463546493173738E-4"/>
    <n v="0.99459671543829076"/>
    <n v="0.459069649702259"/>
    <n v="0.53264832806962559"/>
    <n v="8.2820222281154328E-3"/>
    <x v="0"/>
    <n v="0.03"/>
    <x v="0"/>
    <m/>
    <m/>
    <x v="0"/>
    <n v="7480"/>
    <x v="0"/>
    <x v="0"/>
    <m/>
    <x v="0"/>
    <x v="0"/>
    <x v="0"/>
    <m/>
    <x v="0"/>
    <x v="0"/>
    <x v="0"/>
    <x v="0"/>
    <x v="0"/>
    <x v="0"/>
    <x v="0"/>
    <x v="0"/>
    <x v="0"/>
    <x v="0"/>
    <x v="0"/>
    <x v="0"/>
    <x v="0"/>
    <m/>
    <x v="0"/>
    <x v="0"/>
    <x v="0"/>
    <x v="0"/>
    <x v="0"/>
    <m/>
    <n v="20021118"/>
    <x v="0"/>
    <s v="BP AMERICA"/>
    <m/>
    <m/>
    <d v="2002-11-20T00:00:00"/>
    <x v="6"/>
    <x v="2"/>
  </r>
  <r>
    <x v="1"/>
    <s v="T18N R094W S34 fMESAVERDE"/>
    <n v="5978"/>
    <x v="0"/>
    <x v="1"/>
    <s v="WILD ROSE"/>
    <s v="SE NW"/>
    <n v="34"/>
    <n v="18"/>
    <n v="94"/>
    <n v="41.492891"/>
    <n v="-107.97221999999999"/>
    <s v="4903726350"/>
    <s v="WAMSUTTER RIM 34-5"/>
    <x v="0"/>
    <x v="28"/>
    <m/>
    <m/>
    <n v="416"/>
    <x v="0"/>
    <n v="9673"/>
    <n v="10089"/>
    <n v="10200"/>
    <n v="10195"/>
    <x v="1"/>
    <m/>
    <n v="7.35"/>
    <x v="1"/>
    <n v="27"/>
    <n v="0"/>
    <n v="1890"/>
    <n v="57"/>
    <x v="1"/>
    <n v="2220"/>
    <n v="2080"/>
    <n v="0"/>
    <x v="1"/>
    <n v="114"/>
    <n v="6930"/>
    <x v="0"/>
    <s v="BP AMERICA PRODUCTION COMPANY"/>
    <n v="1.3472999999999999"/>
    <n v="0"/>
    <n v="82.215000000000003"/>
    <n v="1.4580599999999999"/>
    <n v="85.020359999999997"/>
    <n v="62.626199999999997"/>
    <n v="34.091199999999994"/>
    <n v="0"/>
    <x v="1"/>
    <n v="2.3734800000000003"/>
    <n v="99.090879999999999"/>
    <n v="-7.6424014090611753E-2"/>
    <n v="6388"/>
    <n v="-4.0696801321519746E-2"/>
    <n v="1.5846792462417238E-2"/>
    <n v="0"/>
    <n v="0.98415320753758273"/>
    <n v="0.63200770847932719"/>
    <n v="0.34403973403001359"/>
    <n v="2.3952557490659082E-2"/>
    <x v="1"/>
    <n v="19"/>
    <x v="1"/>
    <n v="0"/>
    <n v="0"/>
    <x v="1"/>
    <n v="11600"/>
    <x v="1"/>
    <x v="1"/>
    <n v="0"/>
    <x v="1"/>
    <x v="1"/>
    <x v="1"/>
    <n v="4.3"/>
    <x v="1"/>
    <x v="3"/>
    <x v="1"/>
    <x v="1"/>
    <x v="0"/>
    <x v="0"/>
    <x v="0"/>
    <x v="0"/>
    <x v="0"/>
    <x v="0"/>
    <x v="0"/>
    <x v="0"/>
    <x v="0"/>
    <m/>
    <x v="0"/>
    <x v="0"/>
    <x v="0"/>
    <x v="0"/>
    <x v="0"/>
    <m/>
    <m/>
    <x v="0"/>
    <s v="WYOMING ANALYTICAL LABS ROCK SPRINGS ID No D7072"/>
    <m/>
    <s v="9673-10089"/>
    <d v="2007-05-14T00:00:00"/>
    <x v="6"/>
    <x v="2"/>
  </r>
  <r>
    <x v="1"/>
    <s v="T18N R094W S35 fMESAVERDE"/>
    <n v="5301"/>
    <x v="0"/>
    <x v="1"/>
    <s v="WILD ROSE"/>
    <s v="SW SW"/>
    <n v="35"/>
    <n v="18"/>
    <n v="94"/>
    <n v="41.885300000000001"/>
    <n v="-107.96392"/>
    <s v="4903726176"/>
    <s v="1A CHAMPLIN 261 I"/>
    <x v="0"/>
    <x v="28"/>
    <m/>
    <m/>
    <n v="378"/>
    <x v="0"/>
    <n v="9620"/>
    <n v="9998"/>
    <n v="10110"/>
    <n v="10087"/>
    <x v="1"/>
    <m/>
    <n v="7.45"/>
    <x v="1"/>
    <n v="11"/>
    <n v="0"/>
    <n v="2300"/>
    <n v="33"/>
    <x v="1"/>
    <n v="1550"/>
    <n v="2900"/>
    <n v="0"/>
    <x v="1"/>
    <n v="38"/>
    <n v="8160"/>
    <x v="0"/>
    <s v="BP AMERICA PRODUCTION COMPANY"/>
    <n v="0.54889999999999994"/>
    <n v="0"/>
    <n v="100.05"/>
    <n v="0.84414"/>
    <n v="101.44304"/>
    <n v="43.725499999999997"/>
    <n v="47.530999999999992"/>
    <n v="0"/>
    <x v="1"/>
    <n v="0.79116000000000009"/>
    <n v="92.047659999999993"/>
    <n v="4.8557269160740039E-2"/>
    <n v="6832"/>
    <n v="-8.8580576307363934E-2"/>
    <n v="5.4109182847832636E-3"/>
    <n v="0"/>
    <n v="0.99458908171521665"/>
    <n v="0.47503108715637093"/>
    <n v="0.5163738002682523"/>
    <n v="8.5951125753767135E-3"/>
    <x v="1"/>
    <n v="0"/>
    <x v="1"/>
    <n v="0"/>
    <n v="0"/>
    <x v="1"/>
    <n v="0"/>
    <x v="2"/>
    <x v="1"/>
    <n v="0"/>
    <x v="1"/>
    <x v="1"/>
    <x v="1"/>
    <n v="0"/>
    <x v="1"/>
    <x v="3"/>
    <x v="1"/>
    <x v="1"/>
    <x v="0"/>
    <x v="0"/>
    <x v="0"/>
    <x v="0"/>
    <x v="0"/>
    <x v="0"/>
    <x v="0"/>
    <x v="0"/>
    <x v="0"/>
    <m/>
    <x v="0"/>
    <x v="0"/>
    <x v="0"/>
    <x v="0"/>
    <x v="0"/>
    <m/>
    <m/>
    <x v="0"/>
    <s v="WYOMING ANALYTICAL LABS ROCK SPRINGS ID No BPW00917"/>
    <m/>
    <s v="9620-9998"/>
    <d v="2006-03-16T00:00:00"/>
    <x v="5"/>
    <x v="2"/>
  </r>
  <r>
    <x v="1"/>
    <s v="T18N R094W S35 fMESAVERDE"/>
    <n v="5304"/>
    <x v="0"/>
    <x v="1"/>
    <s v="WILD ROSE"/>
    <s v="SW NE"/>
    <n v="35"/>
    <n v="18"/>
    <n v="94"/>
    <n v="41.493310000000001"/>
    <n v="-107.95787"/>
    <s v="4903726173"/>
    <s v="5 CHAMPLIN 261 I"/>
    <x v="0"/>
    <x v="28"/>
    <m/>
    <m/>
    <n v="179"/>
    <x v="0"/>
    <n v="9661"/>
    <n v="9840"/>
    <n v="10218"/>
    <m/>
    <x v="1"/>
    <m/>
    <n v="7.66"/>
    <x v="1"/>
    <n v="8"/>
    <n v="0"/>
    <n v="2040"/>
    <n v="47"/>
    <x v="1"/>
    <n v="1800"/>
    <n v="2760"/>
    <n v="0"/>
    <x v="1"/>
    <n v="212"/>
    <n v="7580"/>
    <x v="0"/>
    <s v="BP AMERICA PRODUCTION COMPANY"/>
    <n v="0.3992"/>
    <n v="0"/>
    <n v="88.74"/>
    <n v="1.2022599999999999"/>
    <n v="90.341459999999984"/>
    <n v="50.777999999999999"/>
    <n v="45.236399999999996"/>
    <n v="0"/>
    <x v="1"/>
    <n v="4.4138400000000004"/>
    <n v="100.42823999999999"/>
    <n v="-5.2874119946721129E-2"/>
    <n v="6867"/>
    <n v="-4.9352806811102649E-2"/>
    <n v="4.4187906637771857E-3"/>
    <n v="0"/>
    <n v="0.99558120933622285"/>
    <n v="0.50561475537159672"/>
    <n v="0.45043505691227886"/>
    <n v="4.3950187716124481E-2"/>
    <x v="1"/>
    <n v="12"/>
    <x v="1"/>
    <n v="0"/>
    <n v="0"/>
    <x v="1"/>
    <n v="0"/>
    <x v="2"/>
    <x v="1"/>
    <n v="0"/>
    <x v="1"/>
    <x v="1"/>
    <x v="1"/>
    <n v="0"/>
    <x v="1"/>
    <x v="3"/>
    <x v="1"/>
    <x v="1"/>
    <x v="0"/>
    <x v="0"/>
    <x v="0"/>
    <x v="0"/>
    <x v="0"/>
    <x v="0"/>
    <x v="0"/>
    <x v="0"/>
    <x v="0"/>
    <m/>
    <x v="0"/>
    <x v="0"/>
    <x v="0"/>
    <x v="0"/>
    <x v="0"/>
    <m/>
    <m/>
    <x v="0"/>
    <s v="WYOMING ANALYTICAL LABS ROCK SPRINGS ID No BPW00920"/>
    <m/>
    <s v="9661-9840"/>
    <d v="2006-01-07T00:00:00"/>
    <x v="6"/>
    <x v="2"/>
  </r>
  <r>
    <x v="1"/>
    <s v="T18N R094W S35 fMESAVERDE"/>
    <n v="5243"/>
    <x v="0"/>
    <x v="1"/>
    <s v="WILD ROSE"/>
    <s v="NE NW"/>
    <n v="35"/>
    <n v="18"/>
    <n v="94"/>
    <n v="41.498747999999999"/>
    <n v="-107.958359"/>
    <s v="4903726175"/>
    <s v="1-7 261 CHAMPLIN"/>
    <x v="0"/>
    <x v="28"/>
    <m/>
    <m/>
    <n v="386"/>
    <x v="0"/>
    <n v="9456"/>
    <n v="9842"/>
    <n v="9921"/>
    <n v="9919"/>
    <x v="1"/>
    <m/>
    <n v="7.4"/>
    <x v="1"/>
    <n v="12"/>
    <n v="0"/>
    <n v="1900"/>
    <n v="28"/>
    <x v="1"/>
    <n v="1600"/>
    <n v="2700"/>
    <n v="0"/>
    <x v="1"/>
    <n v="33"/>
    <n v="8500"/>
    <x v="0"/>
    <s v="BP AMERICA PRODUCTION COMPANY"/>
    <n v="0.5988"/>
    <n v="0"/>
    <n v="82.65"/>
    <n v="0.71623999999999999"/>
    <n v="83.965039999999988"/>
    <n v="45.135999999999996"/>
    <n v="44.252999999999993"/>
    <n v="0"/>
    <x v="1"/>
    <n v="0.68706"/>
    <n v="90.076059999999984"/>
    <n v="-3.5112510780499533E-2"/>
    <n v="6273"/>
    <n v="-0.15074798619102417"/>
    <n v="7.1315395073949838E-3"/>
    <n v="0"/>
    <n v="0.99286846049260502"/>
    <n v="0.5010876363819643"/>
    <n v="0.49128480974856137"/>
    <n v="7.6275538694743098E-3"/>
    <x v="1"/>
    <n v="0"/>
    <x v="1"/>
    <n v="0"/>
    <n v="0"/>
    <x v="1"/>
    <n v="0"/>
    <x v="2"/>
    <x v="1"/>
    <n v="0"/>
    <x v="1"/>
    <x v="1"/>
    <x v="1"/>
    <n v="0"/>
    <x v="1"/>
    <x v="3"/>
    <x v="1"/>
    <x v="1"/>
    <x v="0"/>
    <x v="0"/>
    <x v="0"/>
    <x v="0"/>
    <x v="0"/>
    <x v="0"/>
    <x v="0"/>
    <x v="0"/>
    <x v="0"/>
    <m/>
    <x v="0"/>
    <x v="0"/>
    <x v="0"/>
    <x v="0"/>
    <x v="0"/>
    <m/>
    <m/>
    <x v="0"/>
    <s v="WYOMING ANALYTICAL LABS ROCK SPRINGS ID No BPW00855"/>
    <m/>
    <s v="9456-9842"/>
    <d v="2006-03-16T00:00:00"/>
    <x v="6"/>
    <x v="2"/>
  </r>
  <r>
    <x v="1"/>
    <s v="T18N R094W S35 fMESAVERDE"/>
    <n v="3666"/>
    <x v="0"/>
    <x v="1"/>
    <s v="WILD ROSE"/>
    <s v="C NW"/>
    <n v="35"/>
    <n v="18"/>
    <n v="94"/>
    <n v="41.495829999999998"/>
    <n v="-107.96222"/>
    <s v="4903724273"/>
    <s v="CHAMPLIN 261 I2"/>
    <x v="0"/>
    <x v="28"/>
    <m/>
    <m/>
    <m/>
    <x v="0"/>
    <s v="9657"/>
    <m/>
    <n v="9918"/>
    <n v="9909"/>
    <x v="1"/>
    <d v="2003-01-08T00:00:00"/>
    <n v="6.76"/>
    <x v="1"/>
    <n v="9.42"/>
    <n v="3.0000000000000001E-3"/>
    <n v="1280"/>
    <n v="5.55"/>
    <x v="1"/>
    <n v="1200"/>
    <n v="970"/>
    <m/>
    <x v="0"/>
    <n v="99"/>
    <n v="3472"/>
    <x v="0"/>
    <s v="BP AMERICA PRODUCTION COMPANY"/>
    <n v="0.47005799999999998"/>
    <n v="2.4687E-4"/>
    <n v="55.68"/>
    <n v="0.14196899999999998"/>
    <n v="56.292273869999995"/>
    <n v="33.851999999999997"/>
    <n v="15.898299999999999"/>
    <n v="0"/>
    <x v="1"/>
    <n v="2.0611800000000002"/>
    <n v="51.811479999999996"/>
    <n v="4.1449012727054521E-2"/>
    <n v="3563.973"/>
    <n v="1.3071823896993346E-2"/>
    <n v="8.3503111117085166E-3"/>
    <n v="4.3855041381010038E-6"/>
    <n v="0.99164530338415335"/>
    <n v="0.65336871287984821"/>
    <n v="0.30684898404755084"/>
    <n v="3.9782303072600909E-2"/>
    <x v="0"/>
    <n v="51.6"/>
    <x v="0"/>
    <m/>
    <m/>
    <x v="0"/>
    <n v="5320"/>
    <x v="0"/>
    <x v="0"/>
    <m/>
    <x v="0"/>
    <x v="0"/>
    <x v="0"/>
    <m/>
    <x v="0"/>
    <x v="0"/>
    <x v="0"/>
    <x v="0"/>
    <x v="0"/>
    <x v="0"/>
    <x v="0"/>
    <x v="0"/>
    <x v="0"/>
    <x v="0"/>
    <x v="0"/>
    <x v="0"/>
    <x v="0"/>
    <m/>
    <x v="0"/>
    <x v="0"/>
    <x v="0"/>
    <x v="0"/>
    <x v="0"/>
    <m/>
    <n v="20030108"/>
    <x v="0"/>
    <s v="BP AMERICA"/>
    <m/>
    <m/>
    <d v="2003-01-10T00:00:00"/>
    <x v="6"/>
    <x v="2"/>
  </r>
  <r>
    <x v="1"/>
    <s v="T18N R094W S35 fMESAVERDE"/>
    <n v="4066"/>
    <x v="0"/>
    <x v="1"/>
    <s v="WILD ROSE"/>
    <s v="SE SE"/>
    <n v="35"/>
    <n v="18"/>
    <n v="94"/>
    <n v="41.488852000000001"/>
    <n v="-107.952783"/>
    <s v="4903725258"/>
    <s v="CHAMPLIN 261 I4"/>
    <x v="0"/>
    <x v="28"/>
    <m/>
    <m/>
    <s v=""/>
    <x v="0"/>
    <m/>
    <m/>
    <n v="10089"/>
    <m/>
    <x v="1"/>
    <d v="2003-06-16T00:00:00"/>
    <n v="7.71"/>
    <x v="1"/>
    <n v="20.8"/>
    <m/>
    <n v="1869"/>
    <n v="6.1"/>
    <x v="1"/>
    <n v="1500"/>
    <n v="2327"/>
    <m/>
    <x v="0"/>
    <n v="126"/>
    <n v="5992"/>
    <x v="0"/>
    <s v="BP AMERICA PRODUCTION CO"/>
    <n v="1.03792"/>
    <n v="0"/>
    <n v="81.30149999999999"/>
    <n v="0.15603799999999998"/>
    <n v="82.495457999999985"/>
    <n v="42.314999999999998"/>
    <n v="38.139529999999993"/>
    <n v="0"/>
    <x v="1"/>
    <n v="2.6233200000000001"/>
    <n v="83.077849999999998"/>
    <n v="-3.5174268548165558E-3"/>
    <n v="5848.9"/>
    <n v="-1.2085230007854164E-2"/>
    <n v="1.2581541155877941E-2"/>
    <n v="0"/>
    <n v="0.98741845884412205"/>
    <n v="0.50934153929115877"/>
    <n v="0.45908181302236389"/>
    <n v="3.1576647686477201E-2"/>
    <x v="0"/>
    <n v="27.6"/>
    <x v="0"/>
    <m/>
    <m/>
    <x v="0"/>
    <n v="8430"/>
    <x v="0"/>
    <x v="0"/>
    <m/>
    <x v="0"/>
    <x v="0"/>
    <x v="0"/>
    <m/>
    <x v="0"/>
    <x v="0"/>
    <x v="0"/>
    <x v="0"/>
    <x v="0"/>
    <x v="0"/>
    <x v="0"/>
    <x v="0"/>
    <x v="0"/>
    <x v="0"/>
    <x v="0"/>
    <x v="0"/>
    <x v="0"/>
    <m/>
    <x v="0"/>
    <x v="0"/>
    <x v="0"/>
    <x v="0"/>
    <x v="0"/>
    <m/>
    <n v="20030616"/>
    <x v="0"/>
    <s v="BP AMERICA"/>
    <m/>
    <m/>
    <d v="2003-06-18T00:00:00"/>
    <x v="6"/>
    <x v="2"/>
  </r>
  <r>
    <x v="1"/>
    <s v="T18N R094W S36 fMESAVERDE"/>
    <n v="3829"/>
    <x v="0"/>
    <x v="1"/>
    <s v="STANDARD DRAW"/>
    <s v="NE SE"/>
    <n v="36"/>
    <n v="18"/>
    <n v="94"/>
    <n v="41.489476000000003"/>
    <n v="-107.93373099999999"/>
    <s v="4903723837"/>
    <s v="RED LAKES 9-36"/>
    <x v="0"/>
    <x v="28"/>
    <m/>
    <m/>
    <m/>
    <x v="0"/>
    <s v="9302"/>
    <m/>
    <n v="9798"/>
    <n v="9650"/>
    <x v="1"/>
    <d v="1999-01-12T00:00:00"/>
    <n v="8.75"/>
    <x v="1"/>
    <n v="8"/>
    <n v="3"/>
    <n v="2326"/>
    <n v="33"/>
    <x v="1"/>
    <n v="1975"/>
    <n v="2341"/>
    <n v="46"/>
    <x v="0"/>
    <n v="51"/>
    <n v="5786"/>
    <x v="0"/>
    <s v="SNYDER OIL"/>
    <n v="0.3992"/>
    <n v="0.24687000000000001"/>
    <n v="101.181"/>
    <n v="0.84414"/>
    <n v="102.67120999999999"/>
    <n v="55.714749999999995"/>
    <n v="38.368989999999997"/>
    <n v="1.53318"/>
    <x v="1"/>
    <n v="1.06182"/>
    <n v="96.678739999999991"/>
    <n v="3.0060052686243451E-2"/>
    <n v="6783"/>
    <n v="7.9322141777388819E-2"/>
    <n v="3.8881396255094299E-3"/>
    <n v="2.4044715164065959E-3"/>
    <n v="0.99370738885808407"/>
    <n v="0.57628750643626514"/>
    <n v="0.39687101838522099"/>
    <n v="1.0982973092119323E-2"/>
    <x v="0"/>
    <n v="1.87"/>
    <x v="0"/>
    <m/>
    <m/>
    <x v="0"/>
    <n v="7100"/>
    <x v="1"/>
    <x v="0"/>
    <n v="178.01"/>
    <x v="0"/>
    <x v="0"/>
    <x v="3"/>
    <m/>
    <x v="0"/>
    <x v="0"/>
    <x v="4"/>
    <x v="4"/>
    <x v="0"/>
    <x v="0"/>
    <x v="0"/>
    <x v="0"/>
    <x v="0"/>
    <x v="0"/>
    <x v="0"/>
    <x v="4"/>
    <x v="0"/>
    <n v="0.04"/>
    <x v="0"/>
    <x v="0"/>
    <x v="0"/>
    <x v="0"/>
    <x v="0"/>
    <m/>
    <n v="19990112"/>
    <x v="0"/>
    <s v="BEUERMAN AND ASSOCIATES BUTTE MT LAB No 99-0029"/>
    <m/>
    <m/>
    <d v="1999-01-20T00:00:00"/>
    <x v="6"/>
    <x v="2"/>
  </r>
  <r>
    <x v="1"/>
    <s v="T18N R095W S01 fMESAVERDE"/>
    <m/>
    <x v="1"/>
    <x v="3"/>
    <s v="WILD ROSE"/>
    <s v="C NE"/>
    <n v="1"/>
    <n v="18"/>
    <n v="95"/>
    <n v="41.568510000000003"/>
    <n v="-108.04911"/>
    <s v="4903724373"/>
    <s v="CHAMPLIN 221 A2"/>
    <x v="0"/>
    <x v="28"/>
    <m/>
    <m/>
    <m/>
    <x v="0"/>
    <n v="9811"/>
    <m/>
    <n v="10151"/>
    <m/>
    <x v="1"/>
    <d v="2002-11-27T00:00:00"/>
    <n v="6.73"/>
    <x v="0"/>
    <n v="8.19"/>
    <n v="12.7"/>
    <n v="2440"/>
    <n v="54.3"/>
    <x v="1"/>
    <n v="3349"/>
    <n v="890"/>
    <m/>
    <x v="0"/>
    <n v="17"/>
    <n v="442"/>
    <x v="0"/>
    <s v="BP AMERICA PRODUCTION COMPANY"/>
    <n v="0.40868099999999996"/>
    <n v="1.045083"/>
    <n v="106.14"/>
    <n v="1.3889939999999998"/>
    <n v="108.98275799999999"/>
    <n v="94.475290000000001"/>
    <n v="14.587099999999998"/>
    <n v="0"/>
    <x v="1"/>
    <n v="0.35394000000000003"/>
    <n v="109.41632999999999"/>
    <n v="-1.9852280701831418E-3"/>
    <n v="6771.19"/>
    <n v="0.87744673299885345"/>
    <n v="3.7499601542475185E-3"/>
    <n v="9.589434321344667E-3"/>
    <n v="0.98666060552440771"/>
    <n v="0.86344780527732934"/>
    <n v="0.13331739421345973"/>
    <n v="3.2348005092110114E-3"/>
    <x v="0"/>
    <n v="3.52"/>
    <x v="0"/>
    <m/>
    <m/>
    <x v="0"/>
    <n v="10860"/>
    <x v="0"/>
    <x v="0"/>
    <m/>
    <x v="0"/>
    <x v="0"/>
    <x v="0"/>
    <m/>
    <x v="0"/>
    <x v="0"/>
    <x v="0"/>
    <x v="0"/>
    <x v="0"/>
    <x v="0"/>
    <x v="0"/>
    <x v="0"/>
    <x v="0"/>
    <x v="0"/>
    <x v="0"/>
    <x v="0"/>
    <x v="0"/>
    <m/>
    <x v="0"/>
    <x v="0"/>
    <x v="0"/>
    <x v="0"/>
    <x v="0"/>
    <m/>
    <n v="20021127"/>
    <x v="0"/>
    <s v="BP AMERICA"/>
    <m/>
    <m/>
    <d v="2002-11-29T00:00:00"/>
    <x v="6"/>
    <x v="2"/>
  </r>
  <r>
    <x v="1"/>
    <s v="T18N R095W S03 fMESAVERDE"/>
    <n v="5157"/>
    <x v="0"/>
    <x v="1"/>
    <s v="TWO RIM"/>
    <s v="SW SW"/>
    <n v="3"/>
    <n v="18"/>
    <n v="95"/>
    <n v="41.558450000000001"/>
    <n v="-108.102014"/>
    <s v="4903724489"/>
    <s v="3-1 SOUTH TWO RIM"/>
    <x v="0"/>
    <x v="28"/>
    <m/>
    <m/>
    <n v="369"/>
    <x v="0"/>
    <n v="10541"/>
    <n v="10910"/>
    <n v="11094"/>
    <n v="10967"/>
    <x v="1"/>
    <d v="2004-10-26T00:00:00"/>
    <n v="7.33"/>
    <x v="1"/>
    <n v="21"/>
    <n v="10"/>
    <n v="2150"/>
    <n v="44"/>
    <x v="1"/>
    <n v="2270"/>
    <n v="1830"/>
    <n v="0"/>
    <x v="1"/>
    <n v="87.4"/>
    <n v="5980"/>
    <x v="0"/>
    <s v="BP AMERICA PRODUCTION COMPANY"/>
    <n v="1.0479000000000001"/>
    <n v="0.82289999999999996"/>
    <n v="93.525000000000006"/>
    <n v="1.1255199999999999"/>
    <n v="96.521319999999989"/>
    <n v="64.036699999999996"/>
    <n v="29.993699999999997"/>
    <n v="0"/>
    <x v="1"/>
    <n v="1.8196680000000003"/>
    <n v="95.850067999999993"/>
    <n v="3.4893546643225116E-3"/>
    <n v="6412.4"/>
    <n v="3.4892353377876738E-2"/>
    <n v="1.0856668764994099E-2"/>
    <n v="8.5255775615169799E-3"/>
    <n v="0.98061775367348891"/>
    <n v="0.66809237944411271"/>
    <n v="0.31292309568314547"/>
    <n v="1.8984524872741878E-2"/>
    <x v="1"/>
    <n v="17.3"/>
    <x v="1"/>
    <n v="0"/>
    <n v="0"/>
    <x v="1"/>
    <n v="10600"/>
    <x v="2"/>
    <x v="1"/>
    <n v="0"/>
    <x v="1"/>
    <x v="1"/>
    <x v="1"/>
    <n v="0"/>
    <x v="1"/>
    <x v="3"/>
    <x v="1"/>
    <x v="1"/>
    <x v="0"/>
    <x v="0"/>
    <x v="0"/>
    <x v="0"/>
    <x v="0"/>
    <x v="0"/>
    <x v="0"/>
    <x v="0"/>
    <x v="0"/>
    <m/>
    <x v="0"/>
    <x v="0"/>
    <x v="0"/>
    <x v="0"/>
    <x v="0"/>
    <m/>
    <n v="20041026"/>
    <x v="0"/>
    <s v="BP"/>
    <m/>
    <s v="10541-10910"/>
    <d v="2004-10-28T00:00:00"/>
    <x v="6"/>
    <x v="2"/>
  </r>
  <r>
    <x v="1"/>
    <s v="T18N R095W S03 fMESAVERDE"/>
    <n v="4258"/>
    <x v="0"/>
    <x v="1"/>
    <s v="TWO RIM"/>
    <s v="NW SE"/>
    <n v="3"/>
    <n v="18"/>
    <n v="95"/>
    <n v="41.564863000000003"/>
    <n v="-108.091758"/>
    <s v="4903725431"/>
    <s v="TWO RIM UNIT 03-03"/>
    <x v="0"/>
    <x v="28"/>
    <m/>
    <m/>
    <m/>
    <x v="0"/>
    <s v="10344"/>
    <m/>
    <n v="10619"/>
    <n v="10598"/>
    <x v="1"/>
    <d v="2003-10-07T00:00:00"/>
    <n v="8.7200000000000006"/>
    <x v="1"/>
    <n v="27"/>
    <n v="3.4"/>
    <n v="3841"/>
    <n v="17"/>
    <x v="1"/>
    <n v="3949"/>
    <n v="2221"/>
    <n v="264"/>
    <x v="0"/>
    <n v="21"/>
    <n v="9370"/>
    <x v="0"/>
    <s v="BP AMERICAN PRODUCTION COMPANY"/>
    <n v="1.3472999999999999"/>
    <n v="0.27978599999999998"/>
    <n v="167.08349999999999"/>
    <n v="0.43485999999999997"/>
    <n v="169.14544599999996"/>
    <n v="111.40128999999999"/>
    <n v="36.402189999999997"/>
    <n v="8.7991200000000003"/>
    <x v="1"/>
    <n v="0.43722000000000005"/>
    <n v="157.03981999999996"/>
    <n v="3.7112730898151612E-2"/>
    <n v="10343.4"/>
    <n v="4.937758073188793E-2"/>
    <n v="7.9653341657214948E-3"/>
    <n v="1.6541148852449745E-3"/>
    <n v="0.99038055094903354"/>
    <n v="0.70938243561410108"/>
    <n v="0.23180229065468877"/>
    <n v="2.7841346226708625E-3"/>
    <x v="0"/>
    <n v="0.4"/>
    <x v="0"/>
    <m/>
    <m/>
    <x v="0"/>
    <n v="13860"/>
    <x v="0"/>
    <x v="0"/>
    <m/>
    <x v="0"/>
    <x v="0"/>
    <x v="0"/>
    <n v="5"/>
    <x v="0"/>
    <x v="0"/>
    <x v="0"/>
    <x v="0"/>
    <x v="0"/>
    <x v="0"/>
    <x v="0"/>
    <x v="0"/>
    <x v="0"/>
    <x v="0"/>
    <x v="0"/>
    <x v="0"/>
    <x v="0"/>
    <m/>
    <x v="0"/>
    <x v="0"/>
    <x v="0"/>
    <x v="0"/>
    <x v="0"/>
    <m/>
    <n v="2003107"/>
    <x v="0"/>
    <s v="BP AMERICA"/>
    <m/>
    <m/>
    <d v="2003-10-08T00:00:00"/>
    <x v="6"/>
    <x v="2"/>
  </r>
  <r>
    <x v="1"/>
    <s v="T18N R095W S05 fMESAVERDE"/>
    <n v="4238"/>
    <x v="0"/>
    <x v="1"/>
    <s v="WC"/>
    <s v="NW NE"/>
    <n v="5"/>
    <n v="18"/>
    <n v="95"/>
    <n v="41.568603000000003"/>
    <n v="-108.126385"/>
    <s v="4903724786"/>
    <s v="DELANEY RIM 05-01"/>
    <x v="0"/>
    <x v="28"/>
    <m/>
    <m/>
    <m/>
    <x v="0"/>
    <s v="10731"/>
    <m/>
    <n v="10938"/>
    <m/>
    <x v="1"/>
    <d v="2003-11-04T00:00:00"/>
    <n v="7.76"/>
    <x v="1"/>
    <n v="31"/>
    <n v="6.1"/>
    <n v="2819"/>
    <n v="46"/>
    <x v="1"/>
    <n v="3049"/>
    <n v="2559"/>
    <m/>
    <x v="0"/>
    <n v="95"/>
    <n v="9260"/>
    <x v="0"/>
    <s v="BP AMERICAN PRODUCTION COMPANY"/>
    <n v="1.5468999999999999"/>
    <n v="0.501969"/>
    <n v="122.62649999999999"/>
    <n v="1.1766799999999999"/>
    <n v="125.85204899999999"/>
    <n v="86.012289999999993"/>
    <n v="41.942009999999996"/>
    <n v="0"/>
    <x v="1"/>
    <n v="1.9779000000000002"/>
    <n v="129.93219999999999"/>
    <n v="-1.5951533434726863E-2"/>
    <n v="8605.1"/>
    <n v="-3.6658065166161942E-2"/>
    <n v="1.2291416884281319E-2"/>
    <n v="3.9885643816573862E-3"/>
    <n v="0.98372001873406134"/>
    <n v="0.66197824711657305"/>
    <n v="0.32279919835114002"/>
    <n v="1.5222554532286841E-2"/>
    <x v="0"/>
    <n v="8"/>
    <x v="0"/>
    <m/>
    <m/>
    <x v="0"/>
    <n v="13240"/>
    <x v="0"/>
    <x v="0"/>
    <m/>
    <x v="0"/>
    <x v="0"/>
    <x v="0"/>
    <m/>
    <x v="0"/>
    <x v="0"/>
    <x v="0"/>
    <x v="0"/>
    <x v="0"/>
    <x v="0"/>
    <x v="0"/>
    <x v="0"/>
    <x v="0"/>
    <x v="0"/>
    <x v="0"/>
    <x v="0"/>
    <x v="0"/>
    <m/>
    <x v="0"/>
    <x v="0"/>
    <x v="0"/>
    <x v="0"/>
    <x v="0"/>
    <m/>
    <n v="2003114"/>
    <x v="0"/>
    <m/>
    <m/>
    <m/>
    <m/>
    <x v="6"/>
    <x v="2"/>
  </r>
  <r>
    <x v="1"/>
    <s v="T18N R095W S10 fMESAVERDE"/>
    <n v="4091"/>
    <x v="0"/>
    <x v="1"/>
    <s v="TWO RIM"/>
    <s v="SW NW"/>
    <n v="10"/>
    <n v="18"/>
    <n v="95"/>
    <n v="41.550832"/>
    <n v="-108.098956"/>
    <s v="4903724960"/>
    <s v="TWO RIM UNIT 10-01"/>
    <x v="0"/>
    <x v="28"/>
    <m/>
    <m/>
    <m/>
    <x v="0"/>
    <s v="10657"/>
    <m/>
    <n v="11063"/>
    <m/>
    <x v="1"/>
    <d v="2003-06-12T00:00:00"/>
    <n v="7.88"/>
    <x v="1"/>
    <n v="26.9"/>
    <m/>
    <n v="3117"/>
    <n v="7.5"/>
    <x v="1"/>
    <n v="3749"/>
    <n v="1092"/>
    <m/>
    <x v="0"/>
    <n v="54"/>
    <n v="8412"/>
    <x v="0"/>
    <s v="BP AMERICA PRODUCTION COMPANY"/>
    <n v="1.3423099999999999"/>
    <n v="0"/>
    <n v="135.58949999999999"/>
    <n v="0.19184999999999999"/>
    <n v="137.12365999999997"/>
    <n v="105.75928999999999"/>
    <n v="17.897879999999997"/>
    <n v="0"/>
    <x v="1"/>
    <n v="1.1242800000000002"/>
    <n v="124.78144999999999"/>
    <n v="4.7124739185119301E-2"/>
    <n v="8046.4"/>
    <n v="-2.2213580907014068E-2"/>
    <n v="9.789047346023292E-3"/>
    <n v="0"/>
    <n v="0.99021095265397674"/>
    <n v="0.84755618723776649"/>
    <n v="0.14343381969034658"/>
    <n v="9.0099930718868897E-3"/>
    <x v="0"/>
    <n v="0.5"/>
    <x v="0"/>
    <m/>
    <m/>
    <x v="0"/>
    <n v="12270"/>
    <x v="0"/>
    <x v="0"/>
    <m/>
    <x v="0"/>
    <x v="0"/>
    <x v="0"/>
    <n v="1.1000000000000001"/>
    <x v="0"/>
    <x v="0"/>
    <x v="0"/>
    <x v="0"/>
    <x v="0"/>
    <x v="0"/>
    <x v="0"/>
    <x v="0"/>
    <x v="0"/>
    <x v="0"/>
    <x v="0"/>
    <x v="0"/>
    <x v="0"/>
    <m/>
    <x v="0"/>
    <x v="0"/>
    <x v="0"/>
    <x v="0"/>
    <x v="0"/>
    <m/>
    <n v="20030612"/>
    <x v="0"/>
    <s v="BP AMERICA"/>
    <m/>
    <m/>
    <d v="2003-06-14T00:00:00"/>
    <x v="6"/>
    <x v="2"/>
  </r>
  <r>
    <x v="1"/>
    <s v="T18N R095W S11 fMESAVERDE"/>
    <n v="4280"/>
    <x v="0"/>
    <x v="1"/>
    <s v="TWO RIM"/>
    <s v="NW SE"/>
    <n v="11"/>
    <n v="18"/>
    <n v="95"/>
    <n v="41.547066000000001"/>
    <n v="-108.068988"/>
    <s v="4903725244"/>
    <s v="TWO RIM UNIT 11-02"/>
    <x v="0"/>
    <x v="28"/>
    <m/>
    <m/>
    <m/>
    <x v="0"/>
    <s v="10290"/>
    <m/>
    <n v="10510"/>
    <n v="10498"/>
    <x v="1"/>
    <d v="2003-09-03T00:00:00"/>
    <n v="7.44"/>
    <x v="1"/>
    <n v="18"/>
    <n v="3.4"/>
    <n v="3200"/>
    <n v="9.4"/>
    <x v="1"/>
    <n v="4349"/>
    <n v="1819"/>
    <m/>
    <x v="0"/>
    <n v="13"/>
    <n v="9536"/>
    <x v="0"/>
    <s v="BP AMERICAN PRODUCTION COMPANY"/>
    <n v="0.8982"/>
    <n v="0.27978599999999998"/>
    <n v="139.19999999999999"/>
    <n v="0.240452"/>
    <n v="140.618438"/>
    <n v="122.68528999999999"/>
    <n v="29.813409999999998"/>
    <n v="0"/>
    <x v="1"/>
    <n v="0.27066000000000001"/>
    <n v="152.76935999999998"/>
    <n v="-4.141590782858659E-2"/>
    <n v="9411.7999999999993"/>
    <n v="-6.5548506950675401E-3"/>
    <n v="6.3874980605317204E-3"/>
    <n v="1.9896821780938856E-3"/>
    <n v="0.99162281976137434"/>
    <n v="0.80307523707633532"/>
    <n v="0.19515307257947537"/>
    <n v="1.7716903441894372E-3"/>
    <x v="0"/>
    <n v="2.1"/>
    <x v="0"/>
    <m/>
    <m/>
    <x v="0"/>
    <n v="14980"/>
    <x v="0"/>
    <x v="0"/>
    <m/>
    <x v="0"/>
    <x v="0"/>
    <x v="0"/>
    <n v="12"/>
    <x v="0"/>
    <x v="0"/>
    <x v="0"/>
    <x v="0"/>
    <x v="0"/>
    <x v="0"/>
    <x v="0"/>
    <x v="0"/>
    <x v="0"/>
    <x v="0"/>
    <x v="0"/>
    <x v="0"/>
    <x v="0"/>
    <m/>
    <x v="0"/>
    <x v="0"/>
    <x v="0"/>
    <x v="0"/>
    <x v="0"/>
    <m/>
    <n v="200393"/>
    <x v="0"/>
    <s v="BP AMERICA"/>
    <m/>
    <m/>
    <d v="2003-09-04T00:00:00"/>
    <x v="6"/>
    <x v="2"/>
  </r>
  <r>
    <x v="1"/>
    <s v="T18N R095W S13 fMESAVERDE"/>
    <n v="3558"/>
    <x v="0"/>
    <x v="1"/>
    <s v="WILD ROSE"/>
    <s v="NE NE"/>
    <n v="13"/>
    <n v="18"/>
    <n v="95"/>
    <n v="41.532409999999999"/>
    <n v="-108.048728"/>
    <s v="4903724623"/>
    <s v="WILD ROSE 13-02"/>
    <x v="0"/>
    <x v="28"/>
    <m/>
    <m/>
    <m/>
    <x v="0"/>
    <s v="10090"/>
    <m/>
    <n v="10585"/>
    <m/>
    <x v="1"/>
    <d v="2002-11-19T00:00:00"/>
    <n v="7.3"/>
    <x v="1"/>
    <n v="17.5"/>
    <n v="9.58"/>
    <n v="3000"/>
    <n v="29.4"/>
    <x v="1"/>
    <n v="4749"/>
    <n v="1402"/>
    <m/>
    <x v="0"/>
    <n v="34"/>
    <n v="9676"/>
    <x v="0"/>
    <s v="BP AMERICA PRODUCTION CO"/>
    <n v="0.87324999999999997"/>
    <n v="0.78833819999999999"/>
    <n v="130.5"/>
    <n v="0.75205199999999994"/>
    <n v="132.9136402"/>
    <n v="133.96929"/>
    <n v="22.978779999999997"/>
    <n v="0"/>
    <x v="1"/>
    <n v="0.70788000000000006"/>
    <n v="157.65594999999999"/>
    <n v="-8.5151064097828591E-2"/>
    <n v="9241.48"/>
    <n v="-2.2969232688497647E-2"/>
    <n v="6.5700555540122805E-3"/>
    <n v="5.9312061486974455E-3"/>
    <n v="0.98749873829729018"/>
    <n v="0.84975727208519569"/>
    <n v="0.14575269756707565"/>
    <n v="4.4900303477287103E-3"/>
    <x v="0"/>
    <n v="6.24"/>
    <x v="0"/>
    <m/>
    <m/>
    <x v="0"/>
    <n v="13850"/>
    <x v="0"/>
    <x v="0"/>
    <m/>
    <x v="0"/>
    <x v="0"/>
    <x v="0"/>
    <m/>
    <x v="0"/>
    <x v="0"/>
    <x v="0"/>
    <x v="0"/>
    <x v="0"/>
    <x v="0"/>
    <x v="0"/>
    <x v="0"/>
    <x v="0"/>
    <x v="0"/>
    <x v="0"/>
    <x v="0"/>
    <x v="0"/>
    <m/>
    <x v="0"/>
    <x v="0"/>
    <x v="0"/>
    <x v="0"/>
    <x v="0"/>
    <m/>
    <n v="20021119"/>
    <x v="0"/>
    <s v="BP AMERICA"/>
    <m/>
    <m/>
    <d v="2002-11-21T00:00:00"/>
    <x v="6"/>
    <x v="2"/>
  </r>
  <r>
    <x v="1"/>
    <s v="T18N R095W S13 fMESAVERDE"/>
    <n v="3560"/>
    <x v="0"/>
    <x v="1"/>
    <s v="WILD ROSE"/>
    <s v="SW NW"/>
    <n v="13"/>
    <n v="18"/>
    <n v="95"/>
    <n v="41.539560000000002"/>
    <n v="-108.059347"/>
    <s v="4903724610"/>
    <s v="WILD ROSE 13-04"/>
    <x v="0"/>
    <x v="28"/>
    <m/>
    <m/>
    <m/>
    <x v="0"/>
    <s v="10110"/>
    <m/>
    <n v="10571"/>
    <n v="10524"/>
    <x v="1"/>
    <d v="2002-11-13T00:00:00"/>
    <n v="6.62"/>
    <x v="1"/>
    <n v="17.5"/>
    <n v="4.05"/>
    <n v="2340"/>
    <n v="13.7"/>
    <x v="1"/>
    <n v="3349"/>
    <n v="1914"/>
    <m/>
    <x v="0"/>
    <n v="13"/>
    <n v="7710"/>
    <x v="0"/>
    <s v="BP AMERICA PRODUCTION CO"/>
    <n v="0.87324999999999997"/>
    <n v="0.33327449999999997"/>
    <n v="101.79"/>
    <n v="0.35044599999999998"/>
    <n v="103.3469705"/>
    <n v="94.475290000000001"/>
    <n v="31.370459999999998"/>
    <n v="0"/>
    <x v="1"/>
    <n v="0.27066000000000001"/>
    <n v="126.11641"/>
    <n v="-9.9229077207811836E-2"/>
    <n v="7651.25"/>
    <n v="-3.8245585482952235E-3"/>
    <n v="8.4496913240432146E-3"/>
    <n v="3.2248115100771144E-3"/>
    <n v="0.9883254971658797"/>
    <n v="0.74911179282696039"/>
    <n v="0.24874209470440839"/>
    <n v="2.1461124686311638E-3"/>
    <x v="0"/>
    <n v="0.19"/>
    <x v="0"/>
    <m/>
    <m/>
    <x v="0"/>
    <n v="12050"/>
    <x v="0"/>
    <x v="0"/>
    <m/>
    <x v="0"/>
    <x v="0"/>
    <x v="0"/>
    <m/>
    <x v="0"/>
    <x v="0"/>
    <x v="0"/>
    <x v="0"/>
    <x v="0"/>
    <x v="0"/>
    <x v="0"/>
    <x v="0"/>
    <x v="0"/>
    <x v="0"/>
    <x v="0"/>
    <x v="0"/>
    <x v="0"/>
    <m/>
    <x v="0"/>
    <x v="0"/>
    <x v="0"/>
    <x v="0"/>
    <x v="0"/>
    <m/>
    <n v="20021113"/>
    <x v="0"/>
    <s v="BP AMERICA"/>
    <m/>
    <m/>
    <d v="2002-11-15T00:00:00"/>
    <x v="6"/>
    <x v="2"/>
  </r>
  <r>
    <x v="1"/>
    <s v="T18N R095W S15 fMESAVERDE"/>
    <n v="4236"/>
    <x v="0"/>
    <x v="1"/>
    <s v="TWO RIM"/>
    <s v="NE SW"/>
    <n v="15"/>
    <n v="18"/>
    <n v="95"/>
    <n v="41.533062999999999"/>
    <n v="-108.097797"/>
    <s v="4903724976"/>
    <s v="TWO RIM UNIT 15-01"/>
    <x v="0"/>
    <x v="28"/>
    <m/>
    <m/>
    <m/>
    <x v="0"/>
    <s v="10598"/>
    <m/>
    <n v="10990"/>
    <m/>
    <x v="1"/>
    <d v="2003-11-04T00:00:00"/>
    <n v="7.92"/>
    <x v="1"/>
    <n v="28"/>
    <n v="4.5999999999999996"/>
    <n v="2112"/>
    <n v="42"/>
    <x v="1"/>
    <n v="2549"/>
    <n v="1692"/>
    <m/>
    <x v="0"/>
    <n v="86"/>
    <n v="7760"/>
    <x v="0"/>
    <s v="BP AMERICAN PRODUCTION COMPANY"/>
    <n v="1.3972"/>
    <n v="0.37853399999999998"/>
    <n v="91.872"/>
    <n v="1.07436"/>
    <n v="94.722093999999998"/>
    <n v="71.907290000000003"/>
    <n v="27.731879999999997"/>
    <n v="0"/>
    <x v="1"/>
    <n v="1.7905200000000001"/>
    <n v="101.42969000000001"/>
    <n v="-3.4195946950959205E-2"/>
    <n v="6513.6"/>
    <n v="-8.732204909763476E-2"/>
    <n v="1.4750518500995133E-2"/>
    <n v="3.9962587820324153E-3"/>
    <n v="0.98125322271697246"/>
    <n v="0.70893729439575337"/>
    <n v="0.27340988619801554"/>
    <n v="1.7652819406231056E-2"/>
    <x v="0"/>
    <n v="16"/>
    <x v="0"/>
    <m/>
    <m/>
    <x v="0"/>
    <n v="9920"/>
    <x v="0"/>
    <x v="0"/>
    <m/>
    <x v="0"/>
    <x v="0"/>
    <x v="0"/>
    <n v="1.2"/>
    <x v="0"/>
    <x v="0"/>
    <x v="0"/>
    <x v="0"/>
    <x v="0"/>
    <x v="0"/>
    <x v="0"/>
    <x v="0"/>
    <x v="0"/>
    <x v="0"/>
    <x v="0"/>
    <x v="0"/>
    <x v="0"/>
    <m/>
    <x v="0"/>
    <x v="0"/>
    <x v="0"/>
    <x v="0"/>
    <x v="0"/>
    <m/>
    <n v="2003114"/>
    <x v="0"/>
    <s v="BP AMERICA"/>
    <m/>
    <m/>
    <d v="2003-11-05T00:00:00"/>
    <x v="6"/>
    <x v="2"/>
  </r>
  <r>
    <x v="1"/>
    <s v="T18N R095W S19 fMESAVERDE"/>
    <n v="5064"/>
    <x v="0"/>
    <x v="1"/>
    <s v="WELLS BLUFF"/>
    <s v="NE NE"/>
    <n v="19"/>
    <n v="18"/>
    <n v="95"/>
    <n v="41.525401000000002"/>
    <n v="-108.145408"/>
    <s v="4903725950"/>
    <s v="2 CHAMPLIN 221 C"/>
    <x v="0"/>
    <x v="28"/>
    <m/>
    <m/>
    <n v="74"/>
    <x v="0"/>
    <n v="11072"/>
    <n v="11146"/>
    <n v="11252"/>
    <m/>
    <x v="1"/>
    <d v="2005-03-18T00:00:00"/>
    <n v="7.98"/>
    <x v="1"/>
    <n v="16.5"/>
    <n v="3.3"/>
    <n v="2160"/>
    <n v="49"/>
    <x v="1"/>
    <n v="1720"/>
    <n v="2850"/>
    <n v="0"/>
    <x v="1"/>
    <n v="143"/>
    <n v="6500"/>
    <x v="0"/>
    <s v="BP AMERICA PRODUCTION COMPANY"/>
    <n v="0.82335000000000003"/>
    <n v="0.27155699999999999"/>
    <n v="93.96"/>
    <n v="1.25342"/>
    <n v="96.308327000000006"/>
    <n v="48.5212"/>
    <n v="46.711499999999994"/>
    <n v="0"/>
    <x v="1"/>
    <n v="2.9772600000000002"/>
    <n v="98.209959999999995"/>
    <n v="-9.7761142632311476E-3"/>
    <n v="6941.8"/>
    <n v="3.2867621895877053E-2"/>
    <n v="8.5491050010660027E-3"/>
    <n v="2.8196627276060975E-3"/>
    <n v="0.98863123227132788"/>
    <n v="0.49405579637747538"/>
    <n v="0.47562894842844855"/>
    <n v="3.0315255194076043E-2"/>
    <x v="1"/>
    <n v="22"/>
    <x v="1"/>
    <n v="0"/>
    <n v="0"/>
    <x v="1"/>
    <n v="11200"/>
    <x v="2"/>
    <x v="1"/>
    <n v="0"/>
    <x v="1"/>
    <x v="1"/>
    <x v="1"/>
    <n v="0"/>
    <x v="1"/>
    <x v="3"/>
    <x v="1"/>
    <x v="1"/>
    <x v="0"/>
    <x v="0"/>
    <x v="0"/>
    <x v="0"/>
    <x v="0"/>
    <x v="0"/>
    <x v="0"/>
    <x v="0"/>
    <x v="0"/>
    <m/>
    <x v="0"/>
    <x v="0"/>
    <x v="0"/>
    <x v="0"/>
    <x v="0"/>
    <m/>
    <n v="20050318"/>
    <x v="0"/>
    <s v="BP ID No CH221 C2"/>
    <m/>
    <s v="11072-11146"/>
    <d v="2005-03-20T00:00:00"/>
    <x v="6"/>
    <x v="2"/>
  </r>
  <r>
    <x v="1"/>
    <s v="T18N R095W S21 fMESAVERDE"/>
    <n v="4240"/>
    <x v="0"/>
    <x v="1"/>
    <s v="TWO RIM"/>
    <s v="C SW"/>
    <n v="21"/>
    <n v="18"/>
    <n v="95"/>
    <n v="41.518034999999998"/>
    <n v="-108.116879"/>
    <s v="4903724963"/>
    <s v="TWO RIM UNIT 21-01"/>
    <x v="0"/>
    <x v="28"/>
    <m/>
    <m/>
    <m/>
    <x v="0"/>
    <s v="10770"/>
    <m/>
    <n v="11167"/>
    <m/>
    <x v="1"/>
    <d v="2003-11-04T00:00:00"/>
    <n v="8.2100000000000009"/>
    <x v="1"/>
    <n v="13"/>
    <n v="2.1"/>
    <n v="1410"/>
    <n v="32"/>
    <x v="1"/>
    <n v="300"/>
    <n v="3120"/>
    <m/>
    <x v="0"/>
    <n v="51"/>
    <n v="4775"/>
    <x v="0"/>
    <s v="BP AMERICAN PRODUCTION COMPANY"/>
    <n v="0.64870000000000005"/>
    <n v="0.17280900000000002"/>
    <n v="61.335000000000001"/>
    <n v="0.81855999999999995"/>
    <n v="62.975068999999991"/>
    <n v="8.4629999999999992"/>
    <n v="51.136799999999994"/>
    <n v="0"/>
    <x v="1"/>
    <n v="1.06182"/>
    <n v="60.661619999999992"/>
    <n v="1.871167061097858E-2"/>
    <n v="4928.1000000000004"/>
    <n v="1.5778462553204683E-2"/>
    <n v="1.0300901774319615E-2"/>
    <n v="2.7440859175557244E-3"/>
    <n v="0.98695501230812466"/>
    <n v="0.13951160552586628"/>
    <n v="0.84298441090099474"/>
    <n v="1.7503983573138999E-2"/>
    <x v="0"/>
    <n v="3.7"/>
    <x v="0"/>
    <m/>
    <m/>
    <x v="0"/>
    <n v="6060"/>
    <x v="0"/>
    <x v="0"/>
    <m/>
    <x v="0"/>
    <x v="0"/>
    <x v="0"/>
    <n v="0.7"/>
    <x v="0"/>
    <x v="0"/>
    <x v="0"/>
    <x v="0"/>
    <x v="0"/>
    <x v="0"/>
    <x v="0"/>
    <x v="0"/>
    <x v="0"/>
    <x v="0"/>
    <x v="0"/>
    <x v="0"/>
    <x v="0"/>
    <m/>
    <x v="0"/>
    <x v="0"/>
    <x v="0"/>
    <x v="0"/>
    <x v="0"/>
    <m/>
    <m/>
    <x v="0"/>
    <s v="BP AMERICA"/>
    <m/>
    <m/>
    <d v="2003-11-05T00:00:00"/>
    <x v="6"/>
    <x v="2"/>
  </r>
  <r>
    <x v="1"/>
    <s v="T18N R095W S23 fMESAVERDE"/>
    <n v="5946"/>
    <x v="0"/>
    <x v="1"/>
    <s v="DELANEY RIM"/>
    <s v="NW NW"/>
    <n v="23"/>
    <n v="18"/>
    <n v="95"/>
    <n v="41.527354000000003"/>
    <n v="-108.080203"/>
    <s v="4903726976"/>
    <s v="DELANEY RIM 23-40"/>
    <x v="0"/>
    <x v="28"/>
    <m/>
    <m/>
    <n v="183"/>
    <x v="0"/>
    <n v="10766"/>
    <n v="10949"/>
    <n v="11205"/>
    <n v="11200"/>
    <x v="1"/>
    <d v="1899-12-31T00:00:00"/>
    <n v="7.46"/>
    <x v="1"/>
    <n v="14"/>
    <n v="0"/>
    <n v="1870"/>
    <n v="0"/>
    <x v="1"/>
    <n v="2430"/>
    <n v="0"/>
    <n v="0"/>
    <x v="1"/>
    <n v="538"/>
    <n v="6790"/>
    <x v="0"/>
    <s v="BP AMERICA PRODUCTION COMPANY"/>
    <n v="0.6986"/>
    <n v="0"/>
    <n v="81.344999999999999"/>
    <n v="0"/>
    <n v="82.043599999999998"/>
    <n v="68.550299999999993"/>
    <n v="0"/>
    <n v="0"/>
    <x v="1"/>
    <n v="11.201160000000002"/>
    <n v="79.751459999999994"/>
    <n v="1.4166934392187275E-2"/>
    <n v="4852"/>
    <n v="-0.16646624291358872"/>
    <n v="8.5149847154439833E-3"/>
    <n v="0"/>
    <n v="0.99148501528455601"/>
    <n v="0.85954915433523094"/>
    <n v="0"/>
    <n v="0.14045084566476906"/>
    <x v="1"/>
    <n v="29"/>
    <x v="1"/>
    <n v="0"/>
    <n v="0"/>
    <x v="1"/>
    <n v="11300"/>
    <x v="1"/>
    <x v="1"/>
    <n v="0"/>
    <x v="1"/>
    <x v="1"/>
    <x v="1"/>
    <n v="0"/>
    <x v="1"/>
    <x v="3"/>
    <x v="1"/>
    <x v="1"/>
    <x v="0"/>
    <x v="0"/>
    <x v="0"/>
    <x v="0"/>
    <x v="0"/>
    <x v="0"/>
    <x v="0"/>
    <x v="0"/>
    <x v="0"/>
    <m/>
    <x v="0"/>
    <x v="0"/>
    <x v="0"/>
    <x v="0"/>
    <x v="0"/>
    <m/>
    <n v="19000101"/>
    <x v="0"/>
    <s v="WYOMING ANALYTICAL LABS ROCK SPRINGS ID No D7970"/>
    <m/>
    <s v="10766-10949"/>
    <d v="2007-08-23T00:00:00"/>
    <x v="6"/>
    <x v="2"/>
  </r>
  <r>
    <x v="1"/>
    <s v="T18N R095W S23 fMESAVERDE"/>
    <n v="4241"/>
    <x v="0"/>
    <x v="1"/>
    <s v="WILD ROSE"/>
    <s v="SE NE"/>
    <n v="23"/>
    <n v="18"/>
    <n v="95"/>
    <n v="41.525385999999997"/>
    <n v="-108.06902599999999"/>
    <s v="4903725050"/>
    <s v="DELANEY RIM 23-01"/>
    <x v="0"/>
    <x v="28"/>
    <m/>
    <m/>
    <m/>
    <x v="0"/>
    <s v="10654"/>
    <m/>
    <n v="11053"/>
    <n v="11035"/>
    <x v="1"/>
    <d v="2003-11-04T00:00:00"/>
    <n v="7.76"/>
    <x v="1"/>
    <n v="15"/>
    <n v="2.7"/>
    <n v="1721"/>
    <n v="37"/>
    <x v="1"/>
    <n v="1799"/>
    <n v="1507"/>
    <m/>
    <x v="0"/>
    <n v="113"/>
    <n v="5610"/>
    <x v="0"/>
    <s v="BP AMERICAN PRODUCTION COMPANY"/>
    <n v="0.74849999999999994"/>
    <n v="0.22218300000000002"/>
    <n v="74.863500000000002"/>
    <n v="0.94645999999999997"/>
    <n v="76.780642999999998"/>
    <n v="50.749789999999997"/>
    <n v="24.699729999999999"/>
    <n v="0"/>
    <x v="1"/>
    <n v="2.3526600000000002"/>
    <n v="77.802179999999993"/>
    <n v="-6.608347422921595E-3"/>
    <n v="5194.7"/>
    <n v="-3.8436976500967189E-2"/>
    <n v="9.7485508163821961E-3"/>
    <n v="2.8937371623730741E-3"/>
    <n v="0.98735771202124478"/>
    <n v="0.65229264784097307"/>
    <n v="0.31746835371451032"/>
    <n v="3.02389984445166E-2"/>
    <x v="0"/>
    <n v="33"/>
    <x v="0"/>
    <m/>
    <m/>
    <x v="0"/>
    <n v="7900"/>
    <x v="0"/>
    <x v="0"/>
    <m/>
    <x v="0"/>
    <x v="0"/>
    <x v="0"/>
    <m/>
    <x v="0"/>
    <x v="0"/>
    <x v="0"/>
    <x v="0"/>
    <x v="0"/>
    <x v="0"/>
    <x v="0"/>
    <x v="0"/>
    <x v="0"/>
    <x v="0"/>
    <x v="0"/>
    <x v="0"/>
    <x v="0"/>
    <m/>
    <x v="0"/>
    <x v="0"/>
    <x v="0"/>
    <x v="0"/>
    <x v="0"/>
    <m/>
    <n v="2003114"/>
    <x v="0"/>
    <s v="BP AMERICA"/>
    <m/>
    <m/>
    <d v="2003-11-05T00:00:00"/>
    <x v="6"/>
    <x v="2"/>
  </r>
  <r>
    <x v="1"/>
    <s v="T18N R095W S35 fMESAVERDE"/>
    <n v="5069"/>
    <x v="0"/>
    <x v="1"/>
    <s v="WILD ROSE"/>
    <s v="NW SE"/>
    <n v="35"/>
    <n v="18"/>
    <n v="95"/>
    <n v="41.488860000000003"/>
    <n v="-108.06909"/>
    <s v="4903725052"/>
    <s v="35-1 WILD ROSE"/>
    <x v="0"/>
    <x v="28"/>
    <m/>
    <m/>
    <n v="356"/>
    <x v="0"/>
    <n v="10996"/>
    <n v="11352"/>
    <n v="11456"/>
    <m/>
    <x v="1"/>
    <d v="2005-03-15T00:00:00"/>
    <n v="7.38"/>
    <x v="1"/>
    <n v="5.7"/>
    <n v="2.2000000000000002"/>
    <n v="1420"/>
    <n v="26.5"/>
    <x v="1"/>
    <n v="1470"/>
    <n v="2070"/>
    <n v="0"/>
    <x v="1"/>
    <n v="40"/>
    <n v="4240"/>
    <x v="0"/>
    <s v="BP AMERICA PRODUCTION COMPANY"/>
    <n v="0.28443000000000002"/>
    <n v="0.18103800000000003"/>
    <n v="61.77"/>
    <n v="0.67786999999999997"/>
    <n v="62.913337999999996"/>
    <n v="41.468699999999998"/>
    <n v="33.927299999999995"/>
    <n v="0"/>
    <x v="1"/>
    <n v="0.8328000000000001"/>
    <n v="76.228799999999993"/>
    <n v="-9.5696833406426443E-2"/>
    <n v="5034.3999999999996"/>
    <n v="8.5655136720434705E-2"/>
    <n v="4.5209809086906184E-3"/>
    <n v="2.8775774065588453E-3"/>
    <n v="0.99260144168475051"/>
    <n v="0.54400305396385618"/>
    <n v="0.44507194131351929"/>
    <n v="1.0925004722624523E-2"/>
    <x v="1"/>
    <n v="6.7"/>
    <x v="1"/>
    <n v="0"/>
    <n v="0"/>
    <x v="1"/>
    <n v="7320"/>
    <x v="2"/>
    <x v="1"/>
    <n v="0"/>
    <x v="1"/>
    <x v="1"/>
    <x v="1"/>
    <n v="0"/>
    <x v="1"/>
    <x v="3"/>
    <x v="1"/>
    <x v="1"/>
    <x v="0"/>
    <x v="0"/>
    <x v="0"/>
    <x v="0"/>
    <x v="0"/>
    <x v="0"/>
    <x v="0"/>
    <x v="0"/>
    <x v="0"/>
    <m/>
    <x v="0"/>
    <x v="0"/>
    <x v="0"/>
    <x v="0"/>
    <x v="0"/>
    <m/>
    <n v="20050315"/>
    <x v="0"/>
    <s v="BP ID No WR35-01"/>
    <m/>
    <s v="10996-11352"/>
    <d v="2005-03-17T00:00:00"/>
    <x v="6"/>
    <x v="2"/>
  </r>
  <r>
    <x v="1"/>
    <s v="T18N R096W S25 fMESAVERDE"/>
    <n v="5158"/>
    <x v="0"/>
    <x v="1"/>
    <s v="WILD ROSE"/>
    <s v="NW NW"/>
    <n v="25"/>
    <n v="18"/>
    <n v="96"/>
    <n v="41.511226000000001"/>
    <n v="-108.17503000000001"/>
    <s v="4903725737"/>
    <s v="25-1 NORTH BARREL SPRINGS"/>
    <x v="0"/>
    <x v="28"/>
    <m/>
    <m/>
    <n v="401"/>
    <x v="0"/>
    <n v="10989"/>
    <n v="11390"/>
    <n v="11505"/>
    <n v="11495"/>
    <x v="1"/>
    <d v="2004-10-26T00:00:00"/>
    <n v="7.85"/>
    <x v="1"/>
    <n v="17.600000000000001"/>
    <n v="11.2"/>
    <n v="1330"/>
    <n v="30.5"/>
    <x v="1"/>
    <n v="919"/>
    <n v="1880"/>
    <n v="0"/>
    <x v="1"/>
    <n v="146"/>
    <n v="9370"/>
    <x v="0"/>
    <s v="BP AMERICA PRODUCTION COMPANY"/>
    <n v="0.87824000000000002"/>
    <n v="0.92164799999999991"/>
    <n v="57.854999999999997"/>
    <n v="0.78018999999999994"/>
    <n v="60.435077999999997"/>
    <n v="25.924989999999998"/>
    <n v="30.813199999999998"/>
    <n v="0"/>
    <x v="1"/>
    <n v="3.0397200000000004"/>
    <n v="59.777909999999999"/>
    <n v="5.4666971592121031E-3"/>
    <n v="4334.3"/>
    <n v="-0.36745401078493611"/>
    <n v="1.4531957748114431E-2"/>
    <n v="1.525021610793652E-2"/>
    <n v="0.97021782614394902"/>
    <n v="0.4336884645180803"/>
    <n v="0.51546131338482726"/>
    <n v="5.0850222097092397E-2"/>
    <x v="1"/>
    <n v="0"/>
    <x v="1"/>
    <n v="0"/>
    <n v="0"/>
    <x v="1"/>
    <n v="7140"/>
    <x v="2"/>
    <x v="1"/>
    <n v="0"/>
    <x v="1"/>
    <x v="1"/>
    <x v="1"/>
    <n v="0"/>
    <x v="1"/>
    <x v="3"/>
    <x v="1"/>
    <x v="1"/>
    <x v="0"/>
    <x v="0"/>
    <x v="0"/>
    <x v="0"/>
    <x v="0"/>
    <x v="0"/>
    <x v="0"/>
    <x v="0"/>
    <x v="0"/>
    <m/>
    <x v="0"/>
    <x v="0"/>
    <x v="0"/>
    <x v="0"/>
    <x v="0"/>
    <s v="3"/>
    <n v="20041026"/>
    <x v="0"/>
    <s v="BP"/>
    <s v="10965"/>
    <s v="10989-11390"/>
    <d v="2004-10-28T00:00:00"/>
    <x v="6"/>
    <x v="2"/>
  </r>
  <r>
    <x v="0"/>
    <s v="T18N R098W S02 fMESAVERDE"/>
    <n v="49009094"/>
    <x v="0"/>
    <x v="1"/>
    <s v="TABLE ROCK"/>
    <m/>
    <s v="2"/>
    <s v=" 18"/>
    <s v=" 98"/>
    <n v="41.567360000000001"/>
    <n v="-108.40982"/>
    <s v="4903705456"/>
    <s v="UNIT NO. 5"/>
    <x v="0"/>
    <x v="28"/>
    <n v="257"/>
    <n v="55"/>
    <n v="8"/>
    <x v="2"/>
    <n v="6611"/>
    <n v="6619"/>
    <n v="10077"/>
    <n v="6602"/>
    <x v="0"/>
    <d v="1954-01-12T00:00:00"/>
    <n v="8.1000003814697266"/>
    <x v="2"/>
    <n v="111"/>
    <n v="28"/>
    <n v="4297"/>
    <n v="-3"/>
    <x v="0"/>
    <n v="5200"/>
    <n v="1830"/>
    <m/>
    <x v="0"/>
    <n v="870"/>
    <n v="11419"/>
    <x v="0"/>
    <m/>
    <n v="5.5388999999999999"/>
    <n v="2.3041200000000002"/>
    <n v="186.9195"/>
    <n v="0"/>
    <n v="194.76251999999999"/>
    <n v="146.69200000000001"/>
    <n v="29.993699999999997"/>
    <m/>
    <x v="0"/>
    <n v="18.113400000000002"/>
    <n v="194.79910000000001"/>
    <n v="-9.3900420683164145E-5"/>
    <n v="12330"/>
    <n v="3.8359509874099959E-2"/>
    <n v="2.8439250015865475E-2"/>
    <n v="1.1830407616414084E-2"/>
    <n v="0.95973034236772048"/>
    <n v="0.75304249352281405"/>
    <n v="0.15397247728557265"/>
    <n v="9.2985029191613319E-2"/>
    <x v="0"/>
    <m/>
    <x v="0"/>
    <m/>
    <m/>
    <x v="0"/>
    <m/>
    <x v="0"/>
    <x v="0"/>
    <m/>
    <x v="0"/>
    <x v="0"/>
    <x v="0"/>
    <m/>
    <x v="0"/>
    <x v="0"/>
    <x v="0"/>
    <x v="0"/>
    <x v="0"/>
    <x v="0"/>
    <x v="0"/>
    <x v="0"/>
    <x v="0"/>
    <x v="0"/>
    <x v="0"/>
    <x v="0"/>
    <x v="0"/>
    <m/>
    <x v="0"/>
    <x v="0"/>
    <x v="0"/>
    <x v="0"/>
    <x v="0"/>
    <s v="DST #26"/>
    <m/>
    <x v="0"/>
    <m/>
    <m/>
    <m/>
    <m/>
    <x v="0"/>
    <x v="2"/>
  </r>
  <r>
    <x v="0"/>
    <s v="T18N R098W S02 fMESAVERDE"/>
    <n v="49009096"/>
    <x v="0"/>
    <x v="1"/>
    <s v="TABLE ROCK"/>
    <m/>
    <s v="2"/>
    <s v=" 18"/>
    <s v=" 98"/>
    <n v="41.567360000000001"/>
    <n v="-108.40982"/>
    <s v="4903705456"/>
    <s v="UNIT NO. 5"/>
    <x v="0"/>
    <x v="28"/>
    <n v="170"/>
    <n v="26"/>
    <n v="14"/>
    <x v="0"/>
    <n v="6876"/>
    <n v="6890"/>
    <n v="10077"/>
    <n v="6602"/>
    <x v="0"/>
    <d v="1953-10-22T00:00:00"/>
    <n v="7.0999999046325684"/>
    <x v="2"/>
    <n v="577"/>
    <n v="535"/>
    <n v="21173"/>
    <n v="-3"/>
    <x v="0"/>
    <n v="31100"/>
    <n v="1170"/>
    <m/>
    <x v="0"/>
    <n v="4691"/>
    <n v="58652"/>
    <x v="0"/>
    <m/>
    <n v="28.792300000000001"/>
    <n v="44.025150000000004"/>
    <n v="921.02549999999997"/>
    <n v="0"/>
    <n v="993.84294999999997"/>
    <n v="877.33100000000002"/>
    <n v="19.176299999999998"/>
    <m/>
    <x v="0"/>
    <n v="97.666620000000009"/>
    <n v="994.17391999999995"/>
    <n v="-1.6648249066416592E-4"/>
    <n v="59240"/>
    <n v="4.9876157839378417E-3"/>
    <n v="2.8970673887660017E-2"/>
    <n v="4.4297894350410198E-2"/>
    <n v="0.92673143176192974"/>
    <n v="0.88247235453531114"/>
    <n v="1.9288677377495476E-2"/>
    <n v="9.8238968087193443E-2"/>
    <x v="0"/>
    <m/>
    <x v="0"/>
    <m/>
    <m/>
    <x v="0"/>
    <m/>
    <x v="0"/>
    <x v="0"/>
    <m/>
    <x v="0"/>
    <x v="0"/>
    <x v="0"/>
    <m/>
    <x v="0"/>
    <x v="0"/>
    <x v="0"/>
    <x v="0"/>
    <x v="0"/>
    <x v="0"/>
    <x v="0"/>
    <x v="0"/>
    <x v="0"/>
    <x v="0"/>
    <x v="0"/>
    <x v="0"/>
    <x v="0"/>
    <m/>
    <x v="0"/>
    <x v="0"/>
    <x v="0"/>
    <x v="0"/>
    <x v="0"/>
    <s v="DST #11"/>
    <m/>
    <x v="0"/>
    <m/>
    <m/>
    <m/>
    <m/>
    <x v="0"/>
    <x v="2"/>
  </r>
  <r>
    <x v="0"/>
    <s v="T18N R098W S03 fMESAVERDE"/>
    <n v="49017421"/>
    <x v="0"/>
    <x v="1"/>
    <s v="TABLE ROCK"/>
    <m/>
    <s v="3"/>
    <s v=" 18"/>
    <s v=" 98"/>
    <n v="41.568660000000001"/>
    <n v="-108.43274"/>
    <s v="4903705465"/>
    <s v="UNIT NO. 9"/>
    <x v="0"/>
    <x v="28"/>
    <m/>
    <m/>
    <n v="136"/>
    <x v="0"/>
    <n v="6415"/>
    <n v="6551"/>
    <n v="6884"/>
    <m/>
    <x v="0"/>
    <d v="1957-06-25T00:00:00"/>
    <n v="8.3999996185302734"/>
    <x v="2"/>
    <n v="18"/>
    <n v="5"/>
    <n v="2215"/>
    <n v="-3"/>
    <x v="0"/>
    <n v="500"/>
    <n v="4120"/>
    <m/>
    <x v="0"/>
    <n v="502"/>
    <n v="5436"/>
    <x v="0"/>
    <m/>
    <n v="0.8982"/>
    <n v="0.41144999999999998"/>
    <n v="96.352500000000006"/>
    <n v="0"/>
    <n v="97.662149999999997"/>
    <n v="14.105"/>
    <n v="67.526799999999994"/>
    <m/>
    <x v="0"/>
    <n v="10.451640000000001"/>
    <n v="92.083439999999996"/>
    <n v="2.9400999517301039E-2"/>
    <n v="7354"/>
    <n v="0.14996090695856137"/>
    <n v="9.1970123533016632E-3"/>
    <n v="4.2129934677866505E-3"/>
    <n v="0.98658999417891169"/>
    <n v="0.15317629315325318"/>
    <n v="0.73332186547331413"/>
    <n v="0.11350184137343264"/>
    <x v="0"/>
    <m/>
    <x v="0"/>
    <m/>
    <m/>
    <x v="0"/>
    <m/>
    <x v="0"/>
    <x v="0"/>
    <m/>
    <x v="0"/>
    <x v="0"/>
    <x v="0"/>
    <m/>
    <x v="0"/>
    <x v="0"/>
    <x v="0"/>
    <x v="0"/>
    <x v="0"/>
    <x v="0"/>
    <x v="0"/>
    <x v="0"/>
    <x v="0"/>
    <x v="0"/>
    <x v="0"/>
    <x v="0"/>
    <x v="0"/>
    <m/>
    <x v="0"/>
    <x v="0"/>
    <x v="0"/>
    <x v="0"/>
    <x v="0"/>
    <s v="DST NO. 1"/>
    <m/>
    <x v="0"/>
    <m/>
    <m/>
    <m/>
    <m/>
    <x v="0"/>
    <x v="2"/>
  </r>
  <r>
    <x v="0"/>
    <s v="T18N R098W S11 fMESAVERDE"/>
    <n v="49005561"/>
    <x v="0"/>
    <x v="1"/>
    <s v="TABLE ROCK"/>
    <m/>
    <s v="11"/>
    <s v=" 18"/>
    <s v=" 98"/>
    <n v="41.554160000000003"/>
    <n v="-108.41312000000001"/>
    <s v="4903705418"/>
    <s v="UNIT NO. 8"/>
    <x v="0"/>
    <x v="28"/>
    <m/>
    <m/>
    <n v="0"/>
    <x v="0"/>
    <m/>
    <m/>
    <n v="6833"/>
    <m/>
    <x v="0"/>
    <m/>
    <n v="7.3000001907348633"/>
    <x v="0"/>
    <n v="244"/>
    <n v="220"/>
    <n v="15317"/>
    <m/>
    <x v="1"/>
    <n v="21800"/>
    <n v="2120"/>
    <m/>
    <x v="0"/>
    <n v="2260"/>
    <n v="40885"/>
    <x v="0"/>
    <s v="TEXACO EXPLORATION AND PROD"/>
    <n v="12.175599999999999"/>
    <n v="18.1038"/>
    <n v="666.28949999999998"/>
    <n v="0"/>
    <n v="696.56889999999999"/>
    <n v="614.97799999999995"/>
    <n v="34.746799999999993"/>
    <m/>
    <x v="0"/>
    <n v="47.053200000000004"/>
    <n v="696.77800000000002"/>
    <n v="-1.5007030912404866E-4"/>
    <n v="41961"/>
    <n v="1.2987953552374285E-2"/>
    <n v="1.7479390768092001E-2"/>
    <n v="2.5989963089078482E-2"/>
    <n v="0.95653064614282945"/>
    <n v="0.88260249319008344"/>
    <n v="4.9867820166537971E-2"/>
    <n v="6.7529686643378523E-2"/>
    <x v="1"/>
    <n v="0"/>
    <x v="1"/>
    <n v="0"/>
    <n v="0.2"/>
    <x v="0"/>
    <n v="0"/>
    <x v="0"/>
    <x v="1"/>
    <m/>
    <x v="1"/>
    <x v="1"/>
    <x v="1"/>
    <n v="0"/>
    <x v="1"/>
    <x v="3"/>
    <x v="1"/>
    <x v="1"/>
    <x v="0"/>
    <x v="0"/>
    <x v="0"/>
    <x v="0"/>
    <x v="0"/>
    <x v="0"/>
    <x v="0"/>
    <x v="0"/>
    <x v="0"/>
    <m/>
    <x v="0"/>
    <x v="0"/>
    <x v="0"/>
    <x v="0"/>
    <x v="0"/>
    <s v="DST NO. 1"/>
    <n v="19050811"/>
    <x v="1"/>
    <m/>
    <m/>
    <m/>
    <m/>
    <x v="6"/>
    <x v="2"/>
  </r>
  <r>
    <x v="0"/>
    <s v="T19N R089W S30 fMESAVERDE"/>
    <n v="49009446"/>
    <x v="0"/>
    <x v="5"/>
    <m/>
    <m/>
    <s v="30"/>
    <n v="19"/>
    <n v="89"/>
    <n v="41.5854"/>
    <n v="-107.45267"/>
    <s v="4900705206"/>
    <s v="UNIT NO. 2"/>
    <x v="0"/>
    <x v="28"/>
    <m/>
    <n v="474"/>
    <n v="21"/>
    <x v="0"/>
    <n v="2030"/>
    <n v="2051"/>
    <n v="3445"/>
    <m/>
    <x v="0"/>
    <d v="1954-10-16T00:00:00"/>
    <n v="8.3999996185302734"/>
    <x v="2"/>
    <n v="74"/>
    <n v="19"/>
    <n v="662"/>
    <n v="-3"/>
    <x v="0"/>
    <n v="130"/>
    <n v="660"/>
    <m/>
    <x v="0"/>
    <n v="902"/>
    <n v="2136"/>
    <x v="0"/>
    <m/>
    <n v="3.6926000000000001"/>
    <n v="1.56351"/>
    <n v="28.796999999999997"/>
    <n v="0"/>
    <n v="34.053109999999997"/>
    <n v="3.6673"/>
    <n v="10.817399999999999"/>
    <m/>
    <x v="0"/>
    <n v="18.779640000000001"/>
    <n v="33.264340000000004"/>
    <n v="1.1717169916566839E-2"/>
    <n v="2441"/>
    <n v="6.6637535503604975E-2"/>
    <n v="0.10843649816419118"/>
    <n v="4.5913868072549033E-2"/>
    <n v="0.84564963376325974"/>
    <n v="0.11024718963310258"/>
    <n v="0.32519508879478737"/>
    <n v="0.56455772157210993"/>
    <x v="0"/>
    <m/>
    <x v="0"/>
    <m/>
    <m/>
    <x v="0"/>
    <m/>
    <x v="0"/>
    <x v="0"/>
    <m/>
    <x v="0"/>
    <x v="0"/>
    <x v="0"/>
    <m/>
    <x v="0"/>
    <x v="0"/>
    <x v="0"/>
    <x v="0"/>
    <x v="0"/>
    <x v="0"/>
    <x v="0"/>
    <x v="0"/>
    <x v="0"/>
    <x v="0"/>
    <x v="0"/>
    <x v="0"/>
    <x v="0"/>
    <m/>
    <x v="0"/>
    <x v="0"/>
    <x v="0"/>
    <x v="0"/>
    <x v="0"/>
    <s v="DST"/>
    <m/>
    <x v="0"/>
    <m/>
    <m/>
    <m/>
    <m/>
    <x v="2"/>
    <x v="2"/>
  </r>
  <r>
    <x v="0"/>
    <s v="T19N R089W S30 fMESAVERDE"/>
    <n v="49009443"/>
    <x v="0"/>
    <x v="5"/>
    <s v="WC"/>
    <m/>
    <s v="30"/>
    <n v="19"/>
    <n v="89"/>
    <n v="41.5854"/>
    <n v="-107.45267"/>
    <s v="4900705206"/>
    <s v="UNIT NO. 2"/>
    <x v="0"/>
    <x v="28"/>
    <n v="474"/>
    <m/>
    <n v="30"/>
    <x v="0"/>
    <n v="2525"/>
    <n v="2555"/>
    <n v="3445"/>
    <m/>
    <x v="0"/>
    <d v="1954-10-18T00:00:00"/>
    <n v="8.6999999999999993"/>
    <x v="2"/>
    <n v="5"/>
    <n v="2"/>
    <n v="943"/>
    <n v="-3"/>
    <x v="0"/>
    <n v="60"/>
    <n v="670"/>
    <m/>
    <x v="0"/>
    <n v="1247"/>
    <n v="2671"/>
    <x v="0"/>
    <m/>
    <n v="0.2495"/>
    <n v="0.16458"/>
    <n v="41.020499999999998"/>
    <n v="0"/>
    <n v="41.434579999999997"/>
    <n v="1.6925999999999999"/>
    <n v="10.981299999999999"/>
    <m/>
    <x v="0"/>
    <n v="25.962540000000001"/>
    <n v="38.63644"/>
    <n v="3.4945726930917034E-2"/>
    <n v="2921"/>
    <n v="4.4706723891273246E-2"/>
    <n v="6.0215404620971181E-3"/>
    <n v="3.9720446062202156E-3"/>
    <n v="0.99000641493168273"/>
    <n v="4.3808384002252794E-2"/>
    <n v="0.28422132059786043"/>
    <n v="0.67197029539988673"/>
    <x v="0"/>
    <m/>
    <x v="0"/>
    <m/>
    <m/>
    <x v="0"/>
    <m/>
    <x v="0"/>
    <x v="0"/>
    <m/>
    <x v="0"/>
    <x v="0"/>
    <x v="0"/>
    <m/>
    <x v="0"/>
    <x v="0"/>
    <x v="0"/>
    <x v="0"/>
    <x v="0"/>
    <x v="0"/>
    <x v="0"/>
    <x v="0"/>
    <x v="0"/>
    <x v="0"/>
    <x v="0"/>
    <x v="0"/>
    <x v="0"/>
    <m/>
    <x v="0"/>
    <x v="0"/>
    <x v="0"/>
    <x v="0"/>
    <x v="0"/>
    <s v="DST #4"/>
    <m/>
    <x v="0"/>
    <m/>
    <m/>
    <m/>
    <m/>
    <x v="2"/>
    <x v="2"/>
  </r>
  <r>
    <x v="1"/>
    <s v="T19N R091W S31 fMESAVERDE"/>
    <n v="5020"/>
    <x v="0"/>
    <x v="5"/>
    <s v="FILLMORE"/>
    <s v="SE SW"/>
    <n v="31"/>
    <n v="19"/>
    <n v="91"/>
    <n v="41.575566999999999"/>
    <n v="-107.694335"/>
    <s v="4900722576"/>
    <s v="31-2 FILLMORE CREEK"/>
    <x v="0"/>
    <x v="28"/>
    <m/>
    <m/>
    <n v="293"/>
    <x v="0"/>
    <n v="8430"/>
    <n v="8723"/>
    <n v="8853"/>
    <n v="8847"/>
    <x v="1"/>
    <d v="2005-03-21T00:00:00"/>
    <n v="7.85"/>
    <x v="1"/>
    <n v="40.299999999999997"/>
    <n v="13.2"/>
    <n v="3850"/>
    <n v="87"/>
    <x v="1"/>
    <n v="3850"/>
    <n v="4770"/>
    <n v="0"/>
    <x v="1"/>
    <n v="138"/>
    <n v="11800"/>
    <x v="0"/>
    <s v="BP AMERICA PRODUCTION COMPANY"/>
    <n v="2.0109699999999999"/>
    <n v="1.086228"/>
    <n v="167.47499999999999"/>
    <n v="2.22546"/>
    <n v="172.79765799999998"/>
    <n v="108.60849999999999"/>
    <n v="78.180299999999988"/>
    <n v="0"/>
    <x v="1"/>
    <n v="2.8731600000000004"/>
    <n v="189.66195999999999"/>
    <n v="-4.6527395501476276E-2"/>
    <n v="12748.5"/>
    <n v="3.8637798643501642E-2"/>
    <n v="1.1637715599131558E-2"/>
    <n v="6.2861268640573825E-3"/>
    <n v="0.9820761575368111"/>
    <n v="0.57264250564530705"/>
    <n v="0.41220864742724367"/>
    <n v="1.5148846927449239E-2"/>
    <x v="1"/>
    <n v="5.6"/>
    <x v="1"/>
    <n v="0"/>
    <n v="0"/>
    <x v="1"/>
    <n v="20300"/>
    <x v="2"/>
    <x v="1"/>
    <n v="0"/>
    <x v="1"/>
    <x v="1"/>
    <x v="1"/>
    <n v="0"/>
    <x v="1"/>
    <x v="3"/>
    <x v="1"/>
    <x v="1"/>
    <x v="0"/>
    <x v="0"/>
    <x v="0"/>
    <x v="0"/>
    <x v="0"/>
    <x v="0"/>
    <x v="0"/>
    <x v="0"/>
    <x v="0"/>
    <m/>
    <x v="0"/>
    <x v="0"/>
    <x v="0"/>
    <x v="0"/>
    <x v="0"/>
    <m/>
    <n v="20050321"/>
    <x v="0"/>
    <s v="BP ID No W0036"/>
    <m/>
    <s v="8430-8723"/>
    <d v="2005-03-23T00:00:00"/>
    <x v="5"/>
    <x v="2"/>
  </r>
  <r>
    <x v="0"/>
    <s v="T19N R092W S01 fMESAVERDE"/>
    <n v="49124970"/>
    <x v="0"/>
    <x v="5"/>
    <s v="WC"/>
    <m/>
    <s v="1"/>
    <n v="19"/>
    <n v="92"/>
    <n v="41.647500000000001"/>
    <n v="-107.7141"/>
    <s v="4900720273"/>
    <s v="FILLMORE CREEK NO. 1"/>
    <x v="0"/>
    <x v="28"/>
    <m/>
    <m/>
    <n v="15"/>
    <x v="0"/>
    <n v="10420"/>
    <n v="10435"/>
    <n v="11655"/>
    <m/>
    <x v="3"/>
    <d v="1976-07-15T00:00:00"/>
    <n v="7.5"/>
    <x v="0"/>
    <n v="50"/>
    <n v="11"/>
    <n v="4298"/>
    <n v="79"/>
    <x v="0"/>
    <n v="5600"/>
    <n v="2074"/>
    <m/>
    <x v="0"/>
    <n v="21"/>
    <n v="11080"/>
    <x v="0"/>
    <m/>
    <n v="2.4950000000000001"/>
    <n v="0.90519000000000005"/>
    <n v="186.96299999999999"/>
    <n v="2.0208200000000001"/>
    <n v="192.38400999999999"/>
    <n v="157.976"/>
    <n v="33.992859999999993"/>
    <m/>
    <x v="0"/>
    <n v="0.43722000000000005"/>
    <n v="192.40608"/>
    <n v="-5.7355946978815333E-5"/>
    <n v="12130"/>
    <n v="4.5239121068504952E-2"/>
    <n v="1.2968853284636287E-2"/>
    <n v="4.7051207634147977E-3"/>
    <n v="0.98232602595194884"/>
    <n v="0.82105513505602312"/>
    <n v="0.17667248353066595"/>
    <n v="2.2723814133108478E-3"/>
    <x v="0"/>
    <m/>
    <x v="0"/>
    <m/>
    <m/>
    <x v="0"/>
    <m/>
    <x v="0"/>
    <x v="0"/>
    <m/>
    <x v="0"/>
    <x v="0"/>
    <x v="0"/>
    <m/>
    <x v="0"/>
    <x v="0"/>
    <x v="0"/>
    <x v="0"/>
    <x v="0"/>
    <x v="0"/>
    <x v="0"/>
    <x v="0"/>
    <x v="0"/>
    <x v="0"/>
    <x v="0"/>
    <x v="0"/>
    <x v="0"/>
    <m/>
    <x v="0"/>
    <x v="0"/>
    <x v="0"/>
    <x v="0"/>
    <x v="0"/>
    <s v="WELLHEAD"/>
    <m/>
    <x v="0"/>
    <m/>
    <m/>
    <m/>
    <m/>
    <x v="5"/>
    <x v="2"/>
  </r>
  <r>
    <x v="1"/>
    <s v="T19N R092W S06 fMESAVERDE"/>
    <n v="4031"/>
    <x v="0"/>
    <x v="5"/>
    <s v="ECHO SPRINGS"/>
    <s v="C SW"/>
    <n v="6"/>
    <n v="19"/>
    <n v="92"/>
    <n v="41.647680000000001"/>
    <n v="-107.80951"/>
    <s v="4900720440"/>
    <s v="FAIR FED 1-6"/>
    <x v="0"/>
    <x v="28"/>
    <m/>
    <m/>
    <m/>
    <x v="0"/>
    <s v="9400"/>
    <m/>
    <n v="10180"/>
    <n v="9490"/>
    <x v="3"/>
    <d v="2003-04-02T00:00:00"/>
    <n v="7"/>
    <x v="1"/>
    <n v="434"/>
    <n v="131"/>
    <n v="14272"/>
    <m/>
    <x v="1"/>
    <n v="22800"/>
    <n v="478"/>
    <m/>
    <x v="0"/>
    <n v="108"/>
    <n v="38231"/>
    <x v="0"/>
    <s v="ANADARKO PETROLEUM CORP"/>
    <n v="21.656600000000001"/>
    <n v="10.77999"/>
    <n v="620.83199999999999"/>
    <n v="0"/>
    <n v="653.26859000000002"/>
    <n v="643.18799999999999"/>
    <n v="7.8344199999999988"/>
    <n v="0"/>
    <x v="1"/>
    <n v="2.2485600000000003"/>
    <n v="653.27098000000001"/>
    <n v="-1.8292595608039889E-6"/>
    <n v="38223"/>
    <n v="-1.0463808303031889E-4"/>
    <n v="3.3151142319577928E-2"/>
    <n v="1.6501619953899819E-2"/>
    <n v="0.95034723772652219"/>
    <n v="0.98456539428706902"/>
    <n v="1.1992603743089887E-2"/>
    <n v="3.4420019698410608E-3"/>
    <x v="0"/>
    <n v="8"/>
    <x v="0"/>
    <m/>
    <m/>
    <x v="0"/>
    <m/>
    <x v="0"/>
    <x v="0"/>
    <m/>
    <x v="0"/>
    <x v="0"/>
    <x v="0"/>
    <m/>
    <x v="0"/>
    <x v="0"/>
    <x v="0"/>
    <x v="0"/>
    <x v="0"/>
    <x v="0"/>
    <x v="0"/>
    <x v="0"/>
    <x v="0"/>
    <x v="0"/>
    <x v="0"/>
    <x v="0"/>
    <x v="0"/>
    <m/>
    <x v="0"/>
    <x v="0"/>
    <x v="0"/>
    <x v="0"/>
    <x v="0"/>
    <s v="WELLHEAD"/>
    <n v="20030402"/>
    <x v="0"/>
    <s v="CHAMPION TECHNOLOGIES VERNAL UT"/>
    <m/>
    <m/>
    <d v="2003-04-07T00:00:00"/>
    <x v="5"/>
    <x v="2"/>
  </r>
  <r>
    <x v="1"/>
    <s v="T19N R092W S07 fMESAVERDE"/>
    <m/>
    <x v="1"/>
    <x v="3"/>
    <s v="ECHO SPRINGS"/>
    <s v="SE SE"/>
    <n v="7"/>
    <n v="19"/>
    <n v="92"/>
    <n v="41.632779999999997"/>
    <n v="-107.80027800000001"/>
    <s v="4900721904"/>
    <s v="CHAMPLIN 276 B3"/>
    <x v="0"/>
    <x v="28"/>
    <m/>
    <m/>
    <m/>
    <x v="0"/>
    <n v="9252"/>
    <m/>
    <n v="9748"/>
    <n v="9746"/>
    <x v="1"/>
    <d v="2002-11-20T00:00:00"/>
    <n v="7.64"/>
    <x v="0"/>
    <n v="20.6"/>
    <n v="12"/>
    <n v="3060"/>
    <n v="33.1"/>
    <x v="1"/>
    <n v="3849"/>
    <n v="2561"/>
    <m/>
    <x v="0"/>
    <n v="16"/>
    <n v="10234"/>
    <x v="0"/>
    <s v="BP AMERICA PRODUCTION COMPANY"/>
    <n v="1.0279400000000001"/>
    <n v="0.98748000000000002"/>
    <n v="133.11000000000001"/>
    <n v="0.84669799999999995"/>
    <n v="135.97211799999999"/>
    <n v="108.58028999999999"/>
    <n v="41.974789999999999"/>
    <n v="0"/>
    <x v="1"/>
    <n v="0.33312000000000003"/>
    <n v="150.88819999999998"/>
    <n v="-5.1997718276251749E-2"/>
    <n v="9551.7000000000007"/>
    <n v="-3.4484501432852983E-2"/>
    <n v="7.5599322502279487E-3"/>
    <n v="7.2623712458461526E-3"/>
    <n v="0.98517769650392584"/>
    <n v="0.71960756374587276"/>
    <n v="0.27818470894344294"/>
    <n v="2.2077273106843351E-3"/>
    <x v="0"/>
    <m/>
    <x v="0"/>
    <m/>
    <m/>
    <x v="0"/>
    <n v="14660"/>
    <x v="0"/>
    <x v="0"/>
    <m/>
    <x v="0"/>
    <x v="0"/>
    <x v="0"/>
    <m/>
    <x v="0"/>
    <x v="0"/>
    <x v="0"/>
    <x v="0"/>
    <x v="0"/>
    <x v="0"/>
    <x v="0"/>
    <x v="0"/>
    <x v="0"/>
    <x v="0"/>
    <x v="0"/>
    <x v="0"/>
    <x v="0"/>
    <m/>
    <x v="0"/>
    <x v="0"/>
    <x v="0"/>
    <x v="0"/>
    <x v="0"/>
    <m/>
    <n v="20021120"/>
    <x v="0"/>
    <s v="BP AMERICA"/>
    <m/>
    <m/>
    <d v="2002-11-22T00:00:00"/>
    <x v="5"/>
    <x v="2"/>
  </r>
  <r>
    <x v="1"/>
    <s v="T19N R092W S13 fMESAVERDE"/>
    <n v="4233"/>
    <x v="0"/>
    <x v="5"/>
    <s v="WC"/>
    <s v="NE SE"/>
    <n v="13"/>
    <n v="19"/>
    <n v="92"/>
    <n v="41.619360999999998"/>
    <n v="-107.703768"/>
    <s v="4900722407"/>
    <s v="HIGH POINT 13-01"/>
    <x v="0"/>
    <x v="28"/>
    <m/>
    <m/>
    <m/>
    <x v="0"/>
    <s v="8650"/>
    <m/>
    <n v="9073"/>
    <m/>
    <x v="1"/>
    <d v="2004-03-07T00:00:00"/>
    <n v="7.91"/>
    <x v="1"/>
    <n v="24.7"/>
    <n v="5"/>
    <n v="5650"/>
    <n v="53.8"/>
    <x v="1"/>
    <n v="5548"/>
    <n v="4464"/>
    <m/>
    <x v="0"/>
    <n v="8"/>
    <n v="15775"/>
    <x v="0"/>
    <s v="BP AMERICAN PRODUCTION COMPANY"/>
    <n v="1.2325299999999999"/>
    <n v="0.41144999999999998"/>
    <n v="245.77500000000001"/>
    <n v="1.3762039999999998"/>
    <n v="248.79518399999998"/>
    <n v="156.50907999999998"/>
    <n v="73.164959999999994"/>
    <n v="0"/>
    <x v="1"/>
    <n v="0.16656000000000001"/>
    <n v="229.84059999999999"/>
    <n v="3.9601268090728427E-2"/>
    <n v="15753.5"/>
    <n v="-6.8192270485433815E-4"/>
    <n v="4.9539946078699017E-3"/>
    <n v="1.6537699540036114E-3"/>
    <n v="0.99339223543812649"/>
    <n v="0.68094618618294589"/>
    <n v="0.31832913767193438"/>
    <n v="7.2467614511970483E-4"/>
    <x v="0"/>
    <n v="15.4"/>
    <x v="0"/>
    <m/>
    <m/>
    <x v="0"/>
    <n v="20700"/>
    <x v="0"/>
    <x v="0"/>
    <m/>
    <x v="0"/>
    <x v="0"/>
    <x v="0"/>
    <n v="21.3"/>
    <x v="0"/>
    <x v="0"/>
    <x v="0"/>
    <x v="0"/>
    <x v="0"/>
    <x v="0"/>
    <x v="0"/>
    <x v="0"/>
    <x v="0"/>
    <x v="0"/>
    <x v="0"/>
    <x v="0"/>
    <x v="0"/>
    <m/>
    <x v="0"/>
    <x v="0"/>
    <x v="0"/>
    <x v="0"/>
    <x v="0"/>
    <m/>
    <n v="200437"/>
    <x v="0"/>
    <s v="BP AMERICA"/>
    <m/>
    <m/>
    <d v="2004-03-08T00:00:00"/>
    <x v="5"/>
    <x v="2"/>
  </r>
  <r>
    <x v="1"/>
    <s v="T19N R092W S17 fMESAVERDE"/>
    <n v="4226"/>
    <x v="0"/>
    <x v="5"/>
    <s v="ECHO SPRINGS"/>
    <s v="NW SW"/>
    <n v="17"/>
    <n v="19"/>
    <n v="92"/>
    <n v="41.618751000000003"/>
    <n v="-107.790966"/>
    <s v="4900722547"/>
    <s v="HIGH POINT 17-02"/>
    <x v="0"/>
    <x v="28"/>
    <m/>
    <m/>
    <m/>
    <x v="0"/>
    <s v="9558"/>
    <m/>
    <n v="9746"/>
    <m/>
    <x v="1"/>
    <d v="2004-03-10T00:00:00"/>
    <n v="7.76"/>
    <x v="1"/>
    <n v="34.200000000000003"/>
    <n v="4.71"/>
    <n v="4030"/>
    <n v="45.3"/>
    <x v="1"/>
    <n v="4149"/>
    <n v="4000"/>
    <m/>
    <x v="0"/>
    <n v="21"/>
    <n v="11872"/>
    <x v="0"/>
    <s v="BP AMERICAN PRODUCTION COMPANY"/>
    <n v="1.7065800000000002"/>
    <n v="0.38758589999999998"/>
    <n v="175.30500000000001"/>
    <n v="1.158774"/>
    <n v="178.55793989999998"/>
    <n v="117.04329"/>
    <n v="65.56"/>
    <n v="0"/>
    <x v="1"/>
    <n v="0.43722000000000005"/>
    <n v="183.04050999999998"/>
    <n v="-1.2396541249664257E-2"/>
    <n v="12284.21"/>
    <n v="1.7064349084562485E-2"/>
    <n v="9.5575699459556785E-3"/>
    <n v="2.1706450030565122E-3"/>
    <n v="0.98827178505098778"/>
    <n v="0.63943926948193053"/>
    <n v="0.35817207895672926"/>
    <n v="2.3886515613401652E-3"/>
    <x v="0"/>
    <n v="2.38"/>
    <x v="0"/>
    <m/>
    <m/>
    <x v="0"/>
    <n v="16700"/>
    <x v="0"/>
    <x v="0"/>
    <m/>
    <x v="0"/>
    <x v="0"/>
    <x v="0"/>
    <n v="12.1"/>
    <x v="0"/>
    <x v="0"/>
    <x v="0"/>
    <x v="0"/>
    <x v="0"/>
    <x v="0"/>
    <x v="0"/>
    <x v="0"/>
    <x v="0"/>
    <x v="0"/>
    <x v="0"/>
    <x v="0"/>
    <x v="0"/>
    <m/>
    <x v="0"/>
    <x v="0"/>
    <x v="0"/>
    <x v="0"/>
    <x v="0"/>
    <m/>
    <n v="2004310"/>
    <x v="0"/>
    <s v="BP AMERICA"/>
    <m/>
    <m/>
    <d v="2004-03-11T00:00:00"/>
    <x v="5"/>
    <x v="2"/>
  </r>
  <r>
    <x v="1"/>
    <s v="T19N R092W S19 fMESAVERDE"/>
    <m/>
    <x v="1"/>
    <x v="3"/>
    <s v="ECHO SPRINGS"/>
    <s v="C SW"/>
    <n v="19"/>
    <n v="19"/>
    <n v="92"/>
    <n v="41.604298999999997"/>
    <n v="-107.809617"/>
    <s v="4900720444"/>
    <s v="CHAMPLIN 242 I1"/>
    <x v="0"/>
    <x v="28"/>
    <m/>
    <m/>
    <m/>
    <x v="0"/>
    <n v="9352"/>
    <m/>
    <n v="9667"/>
    <n v="9200"/>
    <x v="1"/>
    <d v="2002-11-11T00:00:00"/>
    <m/>
    <x v="0"/>
    <n v="21.8"/>
    <n v="1.57"/>
    <n v="1820"/>
    <n v="32.299999999999997"/>
    <x v="1"/>
    <n v="2199"/>
    <n v="997"/>
    <m/>
    <x v="0"/>
    <n v="2"/>
    <m/>
    <x v="0"/>
    <s v="BP AMERICA PRODUCTION COMPANY"/>
    <n v="1.08782"/>
    <n v="0.12919530000000001"/>
    <n v="79.17"/>
    <n v="0.82623399999999991"/>
    <n v="81.213249299999987"/>
    <n v="62.033789999999996"/>
    <n v="16.340829999999997"/>
    <n v="0"/>
    <x v="1"/>
    <n v="4.1640000000000003E-2"/>
    <n v="78.416259999999994"/>
    <n v="1.7521755922606179E-2"/>
    <n v="5073.67"/>
    <n v="1"/>
    <n v="1.3394612447799206E-2"/>
    <n v="1.5908155518166176E-3"/>
    <n v="0.98501457200038423"/>
    <n v="0.79108325237648414"/>
    <n v="0.2083857353054073"/>
    <n v="5.3101231810851488E-4"/>
    <x v="0"/>
    <n v="0.55000000000000004"/>
    <x v="0"/>
    <m/>
    <m/>
    <x v="0"/>
    <m/>
    <x v="0"/>
    <x v="0"/>
    <m/>
    <x v="0"/>
    <x v="0"/>
    <x v="0"/>
    <m/>
    <x v="0"/>
    <x v="0"/>
    <x v="0"/>
    <x v="0"/>
    <x v="0"/>
    <x v="0"/>
    <x v="0"/>
    <x v="0"/>
    <x v="0"/>
    <x v="0"/>
    <x v="0"/>
    <x v="0"/>
    <x v="0"/>
    <m/>
    <x v="0"/>
    <x v="0"/>
    <x v="0"/>
    <x v="0"/>
    <x v="0"/>
    <m/>
    <n v="20021111"/>
    <x v="0"/>
    <s v="BP AMERICA"/>
    <m/>
    <m/>
    <d v="2002-11-13T00:00:00"/>
    <x v="5"/>
    <x v="2"/>
  </r>
  <r>
    <x v="0"/>
    <s v="T19N R092W S20 fMESAVERDE"/>
    <n v="49006876"/>
    <x v="0"/>
    <x v="5"/>
    <s v="CRESTON"/>
    <m/>
    <s v="20"/>
    <n v="19"/>
    <n v="92"/>
    <n v="41.603700000000003"/>
    <n v="-107.78051000000001"/>
    <s v="4900705224"/>
    <s v="CRESTON UNIT NO. C-1"/>
    <x v="0"/>
    <x v="28"/>
    <m/>
    <n v="45"/>
    <n v="50"/>
    <x v="0"/>
    <n v="9485"/>
    <n v="9535"/>
    <m/>
    <m/>
    <x v="0"/>
    <d v="1960-07-20T00:00:00"/>
    <n v="7.8000001907348633"/>
    <x v="2"/>
    <n v="33"/>
    <n v="13"/>
    <n v="3892"/>
    <n v="-3"/>
    <x v="0"/>
    <n v="4250"/>
    <n v="3172"/>
    <m/>
    <x v="0"/>
    <n v="6"/>
    <n v="9756"/>
    <x v="0"/>
    <m/>
    <n v="1.6467000000000001"/>
    <n v="1.0697700000000001"/>
    <n v="169.30199999999999"/>
    <n v="0"/>
    <n v="172.01846999999998"/>
    <n v="119.8925"/>
    <n v="51.989079999999994"/>
    <m/>
    <x v="0"/>
    <n v="0.12492"/>
    <n v="172.00649999999999"/>
    <n v="3.4793986029534237E-5"/>
    <n v="11360"/>
    <n v="7.5961356317484366E-2"/>
    <n v="9.5728092454257976E-3"/>
    <n v="6.2189252119263716E-3"/>
    <n v="0.98420826554264795"/>
    <n v="0.69702307761625293"/>
    <n v="0.30225067075953521"/>
    <n v="7.2625162421187579E-4"/>
    <x v="0"/>
    <m/>
    <x v="0"/>
    <m/>
    <m/>
    <x v="0"/>
    <m/>
    <x v="0"/>
    <x v="0"/>
    <m/>
    <x v="0"/>
    <x v="0"/>
    <x v="0"/>
    <m/>
    <x v="0"/>
    <x v="0"/>
    <x v="0"/>
    <x v="0"/>
    <x v="0"/>
    <x v="0"/>
    <x v="0"/>
    <x v="0"/>
    <x v="0"/>
    <x v="0"/>
    <x v="0"/>
    <x v="0"/>
    <x v="0"/>
    <m/>
    <x v="0"/>
    <x v="0"/>
    <x v="0"/>
    <x v="0"/>
    <x v="0"/>
    <s v="DST NO. 4"/>
    <m/>
    <x v="0"/>
    <m/>
    <m/>
    <m/>
    <m/>
    <x v="5"/>
    <x v="2"/>
  </r>
  <r>
    <x v="0"/>
    <s v="T19N R092W S20 fMESAVERDE"/>
    <n v="49006872"/>
    <x v="0"/>
    <x v="5"/>
    <s v="CRESTON"/>
    <m/>
    <s v="20"/>
    <n v="19"/>
    <n v="92"/>
    <n v="41.603700000000003"/>
    <n v="-107.78051000000001"/>
    <s v="4900705224"/>
    <s v="CRESTON UNIT NO. C-1"/>
    <x v="0"/>
    <x v="28"/>
    <n v="45"/>
    <n v="146"/>
    <n v="28"/>
    <x v="0"/>
    <n v="9580"/>
    <n v="9608"/>
    <m/>
    <m/>
    <x v="0"/>
    <d v="1960-07-21T00:00:00"/>
    <n v="7.5"/>
    <x v="2"/>
    <n v="61"/>
    <n v="15"/>
    <n v="4745"/>
    <n v="-3"/>
    <x v="0"/>
    <n v="5550"/>
    <n v="3294"/>
    <m/>
    <x v="0"/>
    <n v="7"/>
    <n v="12000"/>
    <x v="0"/>
    <m/>
    <n v="3.0438999999999998"/>
    <n v="1.2343500000000001"/>
    <n v="206.4075"/>
    <n v="0"/>
    <n v="210.68574999999998"/>
    <n v="156.56549999999999"/>
    <n v="53.988659999999996"/>
    <m/>
    <x v="0"/>
    <n v="0.14574000000000001"/>
    <n v="210.69989999999996"/>
    <n v="-3.357969119255094E-5"/>
    <n v="13666"/>
    <n v="6.4910776903296191E-2"/>
    <n v="1.4447583664296233E-2"/>
    <n v="5.8587256138585555E-3"/>
    <n v="0.97969369072184531"/>
    <n v="0.74307344236993"/>
    <n v="0.2562348629496265"/>
    <n v="6.9169468044360746E-4"/>
    <x v="0"/>
    <m/>
    <x v="0"/>
    <m/>
    <m/>
    <x v="0"/>
    <m/>
    <x v="0"/>
    <x v="0"/>
    <m/>
    <x v="0"/>
    <x v="0"/>
    <x v="0"/>
    <m/>
    <x v="0"/>
    <x v="0"/>
    <x v="0"/>
    <x v="0"/>
    <x v="0"/>
    <x v="0"/>
    <x v="0"/>
    <x v="0"/>
    <x v="0"/>
    <x v="0"/>
    <x v="0"/>
    <x v="0"/>
    <x v="0"/>
    <m/>
    <x v="0"/>
    <x v="0"/>
    <x v="0"/>
    <x v="0"/>
    <x v="0"/>
    <s v="DST #6"/>
    <m/>
    <x v="0"/>
    <m/>
    <m/>
    <m/>
    <m/>
    <x v="5"/>
    <x v="2"/>
  </r>
  <r>
    <x v="0"/>
    <s v="T19N R092W S20 fMESAVERDE"/>
    <n v="49006875"/>
    <x v="0"/>
    <x v="5"/>
    <s v="CRESTON"/>
    <m/>
    <s v="20"/>
    <n v="19"/>
    <n v="92"/>
    <n v="41.603700000000003"/>
    <n v="-107.78051000000001"/>
    <s v="4900705224"/>
    <s v="CRESTON UNIT NO. C-1"/>
    <x v="0"/>
    <x v="28"/>
    <n v="63"/>
    <n v="25"/>
    <n v="54"/>
    <x v="0"/>
    <n v="9830"/>
    <n v="9884"/>
    <m/>
    <m/>
    <x v="0"/>
    <d v="1960-08-10T00:00:00"/>
    <n v="8.3000001907348633"/>
    <x v="0"/>
    <n v="52"/>
    <n v="8"/>
    <n v="2102"/>
    <n v="-3"/>
    <x v="0"/>
    <n v="3000"/>
    <n v="598"/>
    <m/>
    <x v="0"/>
    <n v="12"/>
    <n v="5469"/>
    <x v="0"/>
    <m/>
    <n v="2.5948000000000002"/>
    <n v="0.65832000000000002"/>
    <n v="91.436999999999998"/>
    <n v="0"/>
    <n v="94.690119999999993"/>
    <n v="84.63"/>
    <n v="9.8012199999999989"/>
    <m/>
    <x v="0"/>
    <n v="0.24984000000000001"/>
    <n v="94.681060000000002"/>
    <n v="4.7842549219955038E-5"/>
    <n v="5766"/>
    <n v="2.6435246995994661E-2"/>
    <n v="2.7403070140791883E-2"/>
    <n v="6.9523620838161373E-3"/>
    <n v="0.96564456777539198"/>
    <n v="0.89384297133978008"/>
    <n v="0.10351827493270564"/>
    <n v="2.6387537275142461E-3"/>
    <x v="0"/>
    <m/>
    <x v="0"/>
    <m/>
    <m/>
    <x v="0"/>
    <m/>
    <x v="0"/>
    <x v="0"/>
    <m/>
    <x v="0"/>
    <x v="0"/>
    <x v="0"/>
    <m/>
    <x v="0"/>
    <x v="0"/>
    <x v="0"/>
    <x v="0"/>
    <x v="0"/>
    <x v="0"/>
    <x v="0"/>
    <x v="0"/>
    <x v="0"/>
    <x v="0"/>
    <x v="0"/>
    <x v="0"/>
    <x v="0"/>
    <m/>
    <x v="0"/>
    <x v="0"/>
    <x v="0"/>
    <x v="0"/>
    <x v="0"/>
    <s v="DST NO. 9"/>
    <m/>
    <x v="0"/>
    <m/>
    <m/>
    <m/>
    <m/>
    <x v="5"/>
    <x v="2"/>
  </r>
  <r>
    <x v="0"/>
    <s v="T19N R092W S20 fMESAVERDE"/>
    <n v="49006874"/>
    <x v="0"/>
    <x v="5"/>
    <s v="CRESTON"/>
    <m/>
    <s v="20"/>
    <n v="19"/>
    <n v="92"/>
    <n v="41.603700000000003"/>
    <n v="-107.78051000000001"/>
    <s v="4900705224"/>
    <s v="CRESTON UNIT NO. C-1"/>
    <x v="0"/>
    <x v="28"/>
    <n v="25"/>
    <n v="0"/>
    <n v="12"/>
    <x v="0"/>
    <n v="9909"/>
    <n v="9921"/>
    <m/>
    <m/>
    <x v="0"/>
    <d v="1960-08-10T00:00:00"/>
    <n v="8.3000001907348633"/>
    <x v="0"/>
    <n v="85"/>
    <n v="27"/>
    <n v="6693"/>
    <n v="-3"/>
    <x v="0"/>
    <n v="9300"/>
    <n v="2074"/>
    <m/>
    <x v="0"/>
    <n v="-3"/>
    <n v="17162"/>
    <x v="0"/>
    <m/>
    <n v="4.2415000000000003"/>
    <n v="2.2218300000000002"/>
    <n v="291.14549999999997"/>
    <n v="0"/>
    <n v="297.60882999999995"/>
    <n v="262.35300000000001"/>
    <n v="33.992859999999993"/>
    <m/>
    <x v="0"/>
    <n v="0"/>
    <n v="296.34586000000002"/>
    <n v="2.1263743198996184E-3"/>
    <n v="18170"/>
    <n v="2.8529378467111965E-2"/>
    <n v="1.4251929285834701E-2"/>
    <n v="7.4656051031819198E-3"/>
    <n v="0.97828246561098342"/>
    <n v="0.88529328535245944"/>
    <n v="0.11470671464754052"/>
    <n v="0"/>
    <x v="0"/>
    <m/>
    <x v="0"/>
    <m/>
    <m/>
    <x v="0"/>
    <m/>
    <x v="0"/>
    <x v="0"/>
    <m/>
    <x v="0"/>
    <x v="0"/>
    <x v="0"/>
    <m/>
    <x v="0"/>
    <x v="0"/>
    <x v="0"/>
    <x v="0"/>
    <x v="0"/>
    <x v="0"/>
    <x v="0"/>
    <x v="0"/>
    <x v="0"/>
    <x v="0"/>
    <x v="0"/>
    <x v="0"/>
    <x v="0"/>
    <m/>
    <x v="0"/>
    <x v="0"/>
    <x v="0"/>
    <x v="0"/>
    <x v="0"/>
    <s v="DST NO. 10"/>
    <m/>
    <x v="0"/>
    <m/>
    <m/>
    <m/>
    <m/>
    <x v="5"/>
    <x v="2"/>
  </r>
  <r>
    <x v="0"/>
    <s v="T19N R092W S20 fMESAVERDE"/>
    <n v="49006877"/>
    <x v="0"/>
    <x v="5"/>
    <s v="CRESTON"/>
    <m/>
    <s v="20"/>
    <n v="19"/>
    <n v="92"/>
    <n v="41.603700000000003"/>
    <n v="-107.78051000000001"/>
    <s v="4900705224"/>
    <s v="CRESTON UNIT NO. C-1"/>
    <x v="0"/>
    <x v="28"/>
    <n v="0"/>
    <m/>
    <n v="115"/>
    <x v="0"/>
    <n v="9921"/>
    <n v="10036"/>
    <m/>
    <m/>
    <x v="0"/>
    <d v="1960-08-11T00:00:00"/>
    <n v="8.1999999999999993"/>
    <x v="2"/>
    <n v="173"/>
    <n v="40"/>
    <n v="11460"/>
    <n v="-3"/>
    <x v="0"/>
    <n v="17000"/>
    <n v="1891"/>
    <m/>
    <x v="0"/>
    <n v="0"/>
    <n v="29604"/>
    <x v="0"/>
    <m/>
    <n v="8.6326999999999998"/>
    <n v="3.2915999999999999"/>
    <n v="498.51"/>
    <n v="0"/>
    <n v="510.43430000000001"/>
    <n v="479.57"/>
    <n v="30.993489999999998"/>
    <m/>
    <x v="0"/>
    <n v="0"/>
    <n v="510.56349"/>
    <n v="-1.2653308485613288E-4"/>
    <n v="30558"/>
    <n v="1.5857185598883015E-2"/>
    <n v="1.6912460624217456E-2"/>
    <n v="6.4486261992973432E-3"/>
    <n v="0.97663891317648521"/>
    <n v="0.93929552228656221"/>
    <n v="6.0704477713437753E-2"/>
    <n v="0"/>
    <x v="0"/>
    <m/>
    <x v="0"/>
    <m/>
    <m/>
    <x v="0"/>
    <m/>
    <x v="0"/>
    <x v="0"/>
    <m/>
    <x v="0"/>
    <x v="0"/>
    <x v="0"/>
    <m/>
    <x v="0"/>
    <x v="0"/>
    <x v="0"/>
    <x v="0"/>
    <x v="0"/>
    <x v="0"/>
    <x v="0"/>
    <x v="0"/>
    <x v="0"/>
    <x v="0"/>
    <x v="0"/>
    <x v="0"/>
    <x v="0"/>
    <m/>
    <x v="0"/>
    <x v="0"/>
    <x v="0"/>
    <x v="0"/>
    <x v="0"/>
    <s v="DST NO. 11"/>
    <m/>
    <x v="0"/>
    <m/>
    <m/>
    <m/>
    <m/>
    <x v="5"/>
    <x v="2"/>
  </r>
  <r>
    <x v="0"/>
    <s v="T19N R092W S26 fMESAVERDE"/>
    <n v="49017314"/>
    <x v="0"/>
    <x v="5"/>
    <s v="CRESTON"/>
    <m/>
    <s v="26"/>
    <n v="19"/>
    <n v="92"/>
    <n v="41.591270000000002"/>
    <n v="-107.72586"/>
    <s v="4900705209"/>
    <s v="CRESTON 1-A "/>
    <x v="0"/>
    <x v="28"/>
    <m/>
    <n v="303"/>
    <n v="92"/>
    <x v="0"/>
    <n v="8535"/>
    <n v="8627"/>
    <m/>
    <m/>
    <x v="0"/>
    <m/>
    <n v="8.1999998092651367"/>
    <x v="2"/>
    <n v="132"/>
    <n v="11"/>
    <n v="2901"/>
    <n v="-3"/>
    <x v="0"/>
    <n v="1880"/>
    <n v="4465"/>
    <m/>
    <x v="0"/>
    <n v="358"/>
    <n v="7481"/>
    <x v="0"/>
    <m/>
    <n v="6.5868000000000002"/>
    <n v="0.90519000000000005"/>
    <n v="126.19349999999999"/>
    <n v="0"/>
    <n v="133.68548999999999"/>
    <n v="53.034799999999997"/>
    <n v="73.181349999999995"/>
    <m/>
    <x v="0"/>
    <n v="7.4535600000000004"/>
    <n v="133.66971000000001"/>
    <n v="5.9022603637326476E-5"/>
    <n v="9741"/>
    <n v="0.13122749970967368"/>
    <n v="4.9270867017804254E-2"/>
    <n v="6.7710414944808159E-3"/>
    <n v="0.94395809148771492"/>
    <n v="0.39676004384239327"/>
    <n v="0.54747893146472737"/>
    <n v="5.5761024692879184E-2"/>
    <x v="0"/>
    <m/>
    <x v="0"/>
    <m/>
    <m/>
    <x v="0"/>
    <m/>
    <x v="0"/>
    <x v="0"/>
    <m/>
    <x v="0"/>
    <x v="0"/>
    <x v="0"/>
    <m/>
    <x v="0"/>
    <x v="0"/>
    <x v="0"/>
    <x v="0"/>
    <x v="0"/>
    <x v="0"/>
    <x v="0"/>
    <x v="0"/>
    <x v="0"/>
    <x v="0"/>
    <x v="0"/>
    <x v="0"/>
    <x v="0"/>
    <m/>
    <x v="0"/>
    <x v="0"/>
    <x v="0"/>
    <x v="0"/>
    <x v="0"/>
    <s v="DST NO. 1"/>
    <m/>
    <x v="0"/>
    <m/>
    <m/>
    <m/>
    <m/>
    <x v="5"/>
    <x v="2"/>
  </r>
  <r>
    <x v="0"/>
    <s v="T19N R092W S26 fMESAVERDE"/>
    <n v="49000049"/>
    <x v="0"/>
    <x v="5"/>
    <s v="CRESTON"/>
    <m/>
    <s v="26"/>
    <n v="19"/>
    <n v="92"/>
    <n v="41.591270000000002"/>
    <n v="-107.72586"/>
    <s v="4900705209"/>
    <s v="CRESTON 1-A "/>
    <x v="0"/>
    <x v="28"/>
    <n v="303"/>
    <n v="29"/>
    <n v="19"/>
    <x v="0"/>
    <n v="8930"/>
    <n v="8949"/>
    <m/>
    <m/>
    <x v="2"/>
    <d v="1961-03-01T00:00:00"/>
    <n v="8.4"/>
    <x v="0"/>
    <n v="53"/>
    <n v="86"/>
    <n v="2450"/>
    <n v="-3"/>
    <x v="0"/>
    <n v="3148"/>
    <n v="1415"/>
    <m/>
    <x v="0"/>
    <n v="53"/>
    <n v="6583"/>
    <x v="0"/>
    <m/>
    <n v="2.6446999999999998"/>
    <n v="7.0769400000000005"/>
    <n v="106.575"/>
    <n v="0"/>
    <n v="116.29664"/>
    <n v="88.805080000000004"/>
    <n v="23.191849999999999"/>
    <m/>
    <x v="0"/>
    <n v="1.1034600000000001"/>
    <n v="113.10039"/>
    <n v="1.3933266703583703E-2"/>
    <n v="7199"/>
    <n v="4.469598026411261E-2"/>
    <n v="2.2740983746391986E-2"/>
    <n v="6.0852488945510382E-2"/>
    <n v="0.91640652730809757"/>
    <n v="0.78518809705253889"/>
    <n v="0.20505543791670389"/>
    <n v="9.7564650307571891E-3"/>
    <x v="0"/>
    <m/>
    <x v="0"/>
    <m/>
    <m/>
    <x v="0"/>
    <m/>
    <x v="0"/>
    <x v="0"/>
    <m/>
    <x v="0"/>
    <x v="0"/>
    <x v="0"/>
    <m/>
    <x v="0"/>
    <x v="0"/>
    <x v="0"/>
    <x v="0"/>
    <x v="0"/>
    <x v="0"/>
    <x v="0"/>
    <x v="0"/>
    <x v="0"/>
    <x v="0"/>
    <x v="0"/>
    <x v="0"/>
    <x v="0"/>
    <m/>
    <x v="0"/>
    <x v="0"/>
    <x v="0"/>
    <x v="0"/>
    <x v="0"/>
    <s v="PRODUCTION WATER"/>
    <m/>
    <x v="0"/>
    <m/>
    <m/>
    <m/>
    <m/>
    <x v="5"/>
    <x v="2"/>
  </r>
  <r>
    <x v="0"/>
    <s v="T19N R092W S26 fMESAVERDE"/>
    <n v="49017323"/>
    <x v="0"/>
    <x v="5"/>
    <s v="CRESTON"/>
    <m/>
    <s v="26"/>
    <n v="19"/>
    <n v="92"/>
    <n v="41.591270000000002"/>
    <n v="-107.72586"/>
    <s v="4900705209"/>
    <s v="CRESTON 1-A "/>
    <x v="0"/>
    <x v="28"/>
    <n v="29"/>
    <n v="-10"/>
    <n v="128"/>
    <x v="0"/>
    <n v="8978"/>
    <n v="9106"/>
    <m/>
    <m/>
    <x v="0"/>
    <m/>
    <n v="8.1999998092651367"/>
    <x v="2"/>
    <n v="262"/>
    <n v="58"/>
    <n v="132"/>
    <n v="-3"/>
    <x v="0"/>
    <n v="42"/>
    <n v="573"/>
    <m/>
    <x v="0"/>
    <n v="625"/>
    <n v="1401"/>
    <x v="0"/>
    <m/>
    <n v="13.0738"/>
    <n v="4.7728200000000003"/>
    <n v="5.742"/>
    <n v="0"/>
    <n v="23.588620000000002"/>
    <n v="1.18482"/>
    <n v="9.3914699999999982"/>
    <m/>
    <x v="0"/>
    <n v="13.012499999999999"/>
    <n v="23.588789999999999"/>
    <n v="-3.6034195178819037E-6"/>
    <n v="1686"/>
    <n v="9.23226433430515E-2"/>
    <n v="0.55424183356211598"/>
    <n v="0.20233570255487604"/>
    <n v="0.24342246388300798"/>
    <n v="5.0228095633561537E-2"/>
    <n v="0.39813275712743207"/>
    <n v="0.55163914723900642"/>
    <x v="0"/>
    <m/>
    <x v="0"/>
    <m/>
    <m/>
    <x v="0"/>
    <m/>
    <x v="0"/>
    <x v="0"/>
    <m/>
    <x v="0"/>
    <x v="0"/>
    <x v="0"/>
    <m/>
    <x v="0"/>
    <x v="0"/>
    <x v="0"/>
    <x v="0"/>
    <x v="0"/>
    <x v="0"/>
    <x v="0"/>
    <x v="0"/>
    <x v="0"/>
    <x v="0"/>
    <x v="0"/>
    <x v="0"/>
    <x v="0"/>
    <m/>
    <x v="0"/>
    <x v="0"/>
    <x v="0"/>
    <x v="0"/>
    <x v="0"/>
    <s v="DST NO. 4"/>
    <m/>
    <x v="0"/>
    <m/>
    <m/>
    <m/>
    <m/>
    <x v="5"/>
    <x v="2"/>
  </r>
  <r>
    <x v="0"/>
    <s v="T19N R092W S26 fMESAVERDE"/>
    <n v="49017317"/>
    <x v="0"/>
    <x v="5"/>
    <s v="CRESTON"/>
    <m/>
    <s v="26"/>
    <n v="19"/>
    <n v="92"/>
    <n v="41.591270000000002"/>
    <n v="-107.72586"/>
    <s v="4900705209"/>
    <s v="CRESTON 1-A "/>
    <x v="0"/>
    <x v="28"/>
    <n v="-10"/>
    <n v="2113"/>
    <n v="10"/>
    <x v="0"/>
    <n v="9096"/>
    <n v="9106"/>
    <m/>
    <m/>
    <x v="3"/>
    <m/>
    <n v="8.1999998092651367"/>
    <x v="2"/>
    <n v="114"/>
    <n v="23"/>
    <n v="4847"/>
    <n v="-3"/>
    <x v="0"/>
    <n v="5260"/>
    <n v="3782"/>
    <m/>
    <x v="0"/>
    <n v="252"/>
    <n v="12450"/>
    <x v="0"/>
    <m/>
    <n v="5.6886000000000001"/>
    <n v="1.8926700000000001"/>
    <n v="210.84449999999998"/>
    <n v="0"/>
    <n v="218.42576999999997"/>
    <n v="148.38460000000001"/>
    <n v="61.986979999999996"/>
    <m/>
    <x v="0"/>
    <n v="5.2466400000000002"/>
    <n v="215.61822000000001"/>
    <n v="6.4683535878470831E-3"/>
    <n v="14272"/>
    <n v="6.8183519197664841E-2"/>
    <n v="2.6043630291425781E-2"/>
    <n v="8.6650490003995426E-3"/>
    <n v="0.96529132070817469"/>
    <n v="0.68818210260709878"/>
    <n v="0.28748488880021361"/>
    <n v="2.4333008592687576E-2"/>
    <x v="0"/>
    <m/>
    <x v="0"/>
    <m/>
    <m/>
    <x v="0"/>
    <m/>
    <x v="0"/>
    <x v="0"/>
    <m/>
    <x v="0"/>
    <x v="0"/>
    <x v="0"/>
    <m/>
    <x v="0"/>
    <x v="0"/>
    <x v="0"/>
    <x v="0"/>
    <x v="0"/>
    <x v="0"/>
    <x v="0"/>
    <x v="0"/>
    <x v="0"/>
    <x v="0"/>
    <x v="0"/>
    <x v="0"/>
    <x v="0"/>
    <m/>
    <x v="0"/>
    <x v="0"/>
    <x v="0"/>
    <x v="0"/>
    <x v="0"/>
    <s v="FLOWING"/>
    <m/>
    <x v="0"/>
    <m/>
    <m/>
    <m/>
    <m/>
    <x v="5"/>
    <x v="2"/>
  </r>
  <r>
    <x v="0"/>
    <s v="T19N R092W S26 fMESAVERDE"/>
    <n v="49017321"/>
    <x v="0"/>
    <x v="5"/>
    <s v="CRESTON"/>
    <m/>
    <s v="26"/>
    <n v="19"/>
    <n v="92"/>
    <n v="41.591270000000002"/>
    <n v="-107.72586"/>
    <s v="4900705209"/>
    <s v="CRESTON 1-A "/>
    <x v="0"/>
    <x v="28"/>
    <n v="2113"/>
    <m/>
    <n v="50"/>
    <x v="0"/>
    <n v="11219"/>
    <n v="11269"/>
    <m/>
    <m/>
    <x v="2"/>
    <d v="1959-07-29T00:00:00"/>
    <n v="7.9000000953674316"/>
    <x v="2"/>
    <n v="228"/>
    <n v="116"/>
    <n v="8267"/>
    <n v="-3"/>
    <x v="0"/>
    <n v="12362"/>
    <n v="1781"/>
    <m/>
    <x v="0"/>
    <n v="130"/>
    <n v="21980"/>
    <x v="0"/>
    <m/>
    <n v="11.3772"/>
    <n v="9.5456400000000006"/>
    <n v="359.61449999999996"/>
    <n v="0"/>
    <n v="380.53733999999997"/>
    <n v="348.73201999999998"/>
    <n v="29.190589999999997"/>
    <m/>
    <x v="0"/>
    <n v="2.7066000000000003"/>
    <n v="380.62920999999994"/>
    <n v="-1.2069631803968751E-4"/>
    <n v="22878"/>
    <n v="2.0018725756832671E-2"/>
    <n v="2.989772304604852E-2"/>
    <n v="2.5084634270056128E-2"/>
    <n v="0.94501764268389532"/>
    <n v="0.91619878568962176"/>
    <n v="7.6690357001240134E-2"/>
    <n v="7.1108573091382046E-3"/>
    <x v="0"/>
    <m/>
    <x v="0"/>
    <m/>
    <m/>
    <x v="0"/>
    <m/>
    <x v="0"/>
    <x v="0"/>
    <m/>
    <x v="0"/>
    <x v="0"/>
    <x v="0"/>
    <m/>
    <x v="0"/>
    <x v="0"/>
    <x v="0"/>
    <x v="0"/>
    <x v="0"/>
    <x v="0"/>
    <x v="0"/>
    <x v="0"/>
    <x v="0"/>
    <x v="0"/>
    <x v="0"/>
    <x v="0"/>
    <x v="0"/>
    <m/>
    <x v="0"/>
    <x v="0"/>
    <x v="0"/>
    <x v="0"/>
    <x v="0"/>
    <s v="PRODUCTION WATER"/>
    <m/>
    <x v="0"/>
    <m/>
    <m/>
    <m/>
    <m/>
    <x v="5"/>
    <x v="2"/>
  </r>
  <r>
    <x v="1"/>
    <s v="T19N R092W S27 fMESAVERDE"/>
    <n v="5030"/>
    <x v="0"/>
    <x v="5"/>
    <s v="WC"/>
    <s v="NE NW"/>
    <n v="27"/>
    <n v="19"/>
    <n v="92"/>
    <n v="41.597186000000001"/>
    <n v="-107.750776"/>
    <s v="4900722599"/>
    <s v="27-4 HIGH POINT"/>
    <x v="0"/>
    <x v="28"/>
    <m/>
    <m/>
    <n v="10"/>
    <x v="0"/>
    <n v="8170"/>
    <n v="8180"/>
    <n v="9350"/>
    <m/>
    <x v="1"/>
    <d v="2005-03-23T00:00:00"/>
    <n v="7.74"/>
    <x v="1"/>
    <n v="45"/>
    <n v="12"/>
    <n v="4240"/>
    <n v="47"/>
    <x v="1"/>
    <n v="5350"/>
    <n v="3000"/>
    <n v="0"/>
    <x v="1"/>
    <n v="135"/>
    <n v="14200"/>
    <x v="0"/>
    <s v="BP AMERICA PRODUCTION COMPANY"/>
    <n v="2.2454999999999998"/>
    <n v="0.98748000000000002"/>
    <n v="184.44"/>
    <n v="1.2022599999999999"/>
    <n v="188.87523999999999"/>
    <n v="150.92349999999999"/>
    <n v="49.17"/>
    <n v="0"/>
    <x v="1"/>
    <n v="2.8107000000000002"/>
    <n v="202.90419999999997"/>
    <n v="-3.5808310921063097E-2"/>
    <n v="12829"/>
    <n v="-5.0723297199304448E-2"/>
    <n v="1.1888800247189626E-2"/>
    <n v="5.2282130786438716E-3"/>
    <n v="0.98288298667416651"/>
    <n v="0.74381654002233566"/>
    <n v="0.24233110995238147"/>
    <n v="1.3852350025282871E-2"/>
    <x v="1"/>
    <n v="2.7"/>
    <x v="1"/>
    <n v="0"/>
    <n v="0"/>
    <x v="1"/>
    <n v="24300"/>
    <x v="2"/>
    <x v="1"/>
    <n v="0"/>
    <x v="1"/>
    <x v="1"/>
    <x v="1"/>
    <n v="0"/>
    <x v="1"/>
    <x v="3"/>
    <x v="1"/>
    <x v="1"/>
    <x v="0"/>
    <x v="0"/>
    <x v="0"/>
    <x v="0"/>
    <x v="0"/>
    <x v="0"/>
    <x v="0"/>
    <x v="0"/>
    <x v="0"/>
    <m/>
    <x v="0"/>
    <x v="0"/>
    <x v="0"/>
    <x v="0"/>
    <x v="0"/>
    <m/>
    <n v="20050323"/>
    <x v="0"/>
    <s v="BP ID No W0048"/>
    <m/>
    <s v="8170-8180"/>
    <d v="2005-03-25T00:00:00"/>
    <x v="5"/>
    <x v="2"/>
  </r>
  <r>
    <x v="1"/>
    <s v="T19N R092W S29 fMESAVERDE"/>
    <n v="5023"/>
    <x v="0"/>
    <x v="5"/>
    <s v="ECHO SPRINGS"/>
    <s v="NW NW"/>
    <n v="29"/>
    <n v="19"/>
    <n v="92"/>
    <n v="41.596829"/>
    <n v="-107.79127"/>
    <s v="4900722550"/>
    <s v="29-02 HIGH POINT"/>
    <x v="0"/>
    <x v="28"/>
    <m/>
    <m/>
    <n v="50"/>
    <x v="0"/>
    <n v="8903"/>
    <n v="8953"/>
    <n v="9303"/>
    <n v="9299"/>
    <x v="1"/>
    <d v="2005-03-16T00:00:00"/>
    <n v="7.17"/>
    <x v="1"/>
    <n v="22.8"/>
    <n v="5.7"/>
    <n v="4630"/>
    <n v="49.5"/>
    <x v="1"/>
    <n v="6800"/>
    <n v="2710"/>
    <n v="0"/>
    <x v="1"/>
    <n v="28"/>
    <n v="14200"/>
    <x v="0"/>
    <s v="BP AMERICA PRODUCTION COMPANY"/>
    <n v="1.1377200000000001"/>
    <n v="0.46905300000000005"/>
    <n v="201.405"/>
    <n v="1.2662099999999998"/>
    <n v="204.27798299999998"/>
    <n v="191.828"/>
    <n v="44.416899999999998"/>
    <n v="0"/>
    <x v="1"/>
    <n v="0.58296000000000003"/>
    <n v="236.82786000000002"/>
    <n v="-7.3791534427713398E-2"/>
    <n v="14246"/>
    <n v="1.6170990648948886E-3"/>
    <n v="5.5694695203643172E-3"/>
    <n v="2.2961505352243473E-3"/>
    <n v="0.99213437994441134"/>
    <n v="0.80998916259261045"/>
    <n v="0.18754930268761452"/>
    <n v="2.4615347197749454E-3"/>
    <x v="1"/>
    <n v="0"/>
    <x v="1"/>
    <n v="0"/>
    <n v="0"/>
    <x v="1"/>
    <n v="24300"/>
    <x v="2"/>
    <x v="1"/>
    <n v="0"/>
    <x v="1"/>
    <x v="1"/>
    <x v="1"/>
    <n v="0"/>
    <x v="1"/>
    <x v="3"/>
    <x v="1"/>
    <x v="1"/>
    <x v="0"/>
    <x v="0"/>
    <x v="0"/>
    <x v="0"/>
    <x v="0"/>
    <x v="0"/>
    <x v="0"/>
    <x v="0"/>
    <x v="0"/>
    <m/>
    <x v="0"/>
    <x v="0"/>
    <x v="0"/>
    <x v="0"/>
    <x v="0"/>
    <m/>
    <n v="20050316"/>
    <x v="0"/>
    <s v="BP ID No W0039"/>
    <m/>
    <s v="8903-8953"/>
    <d v="2005-03-18T00:00:00"/>
    <x v="5"/>
    <x v="2"/>
  </r>
  <r>
    <x v="1"/>
    <s v="T19N R092W S31 fMESAVERDE"/>
    <n v="5969"/>
    <x v="0"/>
    <x v="5"/>
    <s v="ECHO SPRINGS"/>
    <s v="SE SE"/>
    <n v="31"/>
    <n v="19"/>
    <n v="92"/>
    <n v="41.574427"/>
    <n v="-107.79678699999999"/>
    <s v="4900723244"/>
    <s v="HIGH POINT 31-2"/>
    <x v="0"/>
    <x v="28"/>
    <m/>
    <m/>
    <n v="314"/>
    <x v="0"/>
    <n v="8749"/>
    <n v="9063"/>
    <n v="9290"/>
    <n v="9287"/>
    <x v="1"/>
    <m/>
    <n v="7.31"/>
    <x v="1"/>
    <n v="23.3"/>
    <n v="0.01"/>
    <n v="3820"/>
    <n v="66"/>
    <x v="1"/>
    <n v="4000"/>
    <n v="3370"/>
    <n v="0"/>
    <x v="1"/>
    <n v="68"/>
    <n v="13000"/>
    <x v="0"/>
    <s v="BP AMERICA PRODUCTION COMPANY"/>
    <n v="1.1626700000000001"/>
    <n v="8.229E-4"/>
    <n v="166.17"/>
    <n v="1.68828"/>
    <n v="169.02177289999997"/>
    <n v="112.84"/>
    <n v="55.234299999999998"/>
    <n v="0"/>
    <x v="1"/>
    <n v="1.4157600000000001"/>
    <n v="169.49006"/>
    <n v="-1.3833699578187661E-3"/>
    <n v="11347.31"/>
    <n v="-6.7879778094582136E-2"/>
    <n v="6.8788179182564966E-3"/>
    <n v="4.8686035288889115E-6"/>
    <n v="0.99311631347821461"/>
    <n v="0.66576175617614386"/>
    <n v="0.32588518760333202"/>
    <n v="8.3530562205240827E-3"/>
    <x v="1"/>
    <n v="5.0999999999999996"/>
    <x v="1"/>
    <n v="0"/>
    <n v="0"/>
    <x v="1"/>
    <n v="21800"/>
    <x v="1"/>
    <x v="1"/>
    <n v="0"/>
    <x v="1"/>
    <x v="1"/>
    <x v="1"/>
    <n v="4.5"/>
    <x v="1"/>
    <x v="3"/>
    <x v="1"/>
    <x v="1"/>
    <x v="0"/>
    <x v="0"/>
    <x v="0"/>
    <x v="0"/>
    <x v="0"/>
    <x v="0"/>
    <x v="0"/>
    <x v="0"/>
    <x v="0"/>
    <m/>
    <x v="0"/>
    <x v="0"/>
    <x v="0"/>
    <x v="0"/>
    <x v="0"/>
    <m/>
    <m/>
    <x v="0"/>
    <s v="WYOMING ANALYTICAL LABS ROCK SPRINGS ID No D7062"/>
    <m/>
    <s v="8749-9063"/>
    <d v="2007-05-04T00:00:00"/>
    <x v="5"/>
    <x v="2"/>
  </r>
  <r>
    <x v="1"/>
    <s v="T19N R093W S01 fMESAVERDE"/>
    <n v="5276"/>
    <x v="0"/>
    <x v="5"/>
    <s v="ECHO SPRINGS"/>
    <s v="NW NW"/>
    <n v="1"/>
    <n v="19"/>
    <n v="93"/>
    <n v="41.65804"/>
    <n v="-107.83287"/>
    <s v="4900722742"/>
    <s v="8 CHAMPLIN 242 A"/>
    <x v="0"/>
    <x v="28"/>
    <m/>
    <m/>
    <n v="376"/>
    <x v="0"/>
    <n v="9546"/>
    <n v="9922"/>
    <n v="10138"/>
    <n v="10122"/>
    <x v="1"/>
    <m/>
    <n v="7.68"/>
    <x v="1"/>
    <n v="3"/>
    <n v="0"/>
    <n v="2700"/>
    <n v="84"/>
    <x v="1"/>
    <n v="1710"/>
    <n v="2900"/>
    <n v="0"/>
    <x v="1"/>
    <n v="153"/>
    <n v="9370"/>
    <x v="0"/>
    <s v="BP AMERICA PRODUCTION COMPANY"/>
    <n v="0.1497"/>
    <n v="0"/>
    <n v="117.45"/>
    <n v="2.14872"/>
    <n v="119.74841999999998"/>
    <n v="48.239100000000001"/>
    <n v="47.530999999999992"/>
    <n v="0"/>
    <x v="1"/>
    <n v="3.1854600000000004"/>
    <n v="98.955559999999991"/>
    <n v="9.5073075487698E-2"/>
    <n v="7550"/>
    <n v="-0.10756501182033097"/>
    <n v="1.250120878421611E-3"/>
    <n v="0"/>
    <n v="0.99874987912157842"/>
    <n v="0.48748246182427751"/>
    <n v="0.48032672444074892"/>
    <n v="3.2190813734973567E-2"/>
    <x v="1"/>
    <n v="3"/>
    <x v="1"/>
    <n v="0"/>
    <n v="0"/>
    <x v="1"/>
    <n v="0"/>
    <x v="2"/>
    <x v="1"/>
    <n v="0"/>
    <x v="1"/>
    <x v="1"/>
    <x v="1"/>
    <n v="0"/>
    <x v="1"/>
    <x v="3"/>
    <x v="1"/>
    <x v="1"/>
    <x v="0"/>
    <x v="0"/>
    <x v="0"/>
    <x v="0"/>
    <x v="0"/>
    <x v="0"/>
    <x v="0"/>
    <x v="0"/>
    <x v="0"/>
    <m/>
    <x v="0"/>
    <x v="0"/>
    <x v="0"/>
    <x v="0"/>
    <x v="0"/>
    <m/>
    <m/>
    <x v="0"/>
    <s v="WYOMING ANALYTICAL LABS ROCK SPRINGS ID No BPW00892"/>
    <m/>
    <s v="9546-9922"/>
    <d v="2006-03-13T00:00:00"/>
    <x v="5"/>
    <x v="2"/>
  </r>
  <r>
    <x v="1"/>
    <s v="T19N R093W S01 fMESAVERDE"/>
    <n v="5275"/>
    <x v="0"/>
    <x v="5"/>
    <s v="ECHO SPRINGS"/>
    <s v="NE NE"/>
    <n v="1"/>
    <n v="19"/>
    <n v="93"/>
    <n v="41.657789999999999"/>
    <n v="-107.81574000000001"/>
    <s v="4900722819"/>
    <s v="6 CHAMPLIN 242 A"/>
    <x v="0"/>
    <x v="28"/>
    <m/>
    <m/>
    <n v="439"/>
    <x v="0"/>
    <n v="10389"/>
    <n v="10828"/>
    <n v="11000"/>
    <n v="10939"/>
    <x v="1"/>
    <m/>
    <n v="7.43"/>
    <x v="1"/>
    <n v="36"/>
    <n v="0"/>
    <n v="5090"/>
    <n v="56.6"/>
    <x v="1"/>
    <n v="6520"/>
    <n v="4220"/>
    <n v="0"/>
    <x v="1"/>
    <n v="30"/>
    <n v="13700"/>
    <x v="0"/>
    <s v="BP AMERICA PRODUCTION COMPANY"/>
    <n v="1.7964"/>
    <n v="0"/>
    <n v="221.41499999999999"/>
    <n v="1.4478279999999999"/>
    <n v="224.65922799999998"/>
    <n v="183.92919999999998"/>
    <n v="69.16579999999999"/>
    <n v="0"/>
    <x v="1"/>
    <n v="0.62460000000000004"/>
    <n v="253.71959999999996"/>
    <n v="-6.0747613186593566E-2"/>
    <n v="15952.6"/>
    <n v="7.5966357081672445E-2"/>
    <n v="7.996110446885361E-3"/>
    <n v="0"/>
    <n v="0.99200388955311458"/>
    <n v="0.72493098680590706"/>
    <n v="0.27260724043392787"/>
    <n v="2.4617727601651592E-3"/>
    <x v="1"/>
    <n v="11"/>
    <x v="1"/>
    <n v="0"/>
    <n v="0"/>
    <x v="1"/>
    <n v="0"/>
    <x v="2"/>
    <x v="1"/>
    <n v="0"/>
    <x v="1"/>
    <x v="1"/>
    <x v="1"/>
    <n v="0"/>
    <x v="1"/>
    <x v="3"/>
    <x v="1"/>
    <x v="1"/>
    <x v="0"/>
    <x v="0"/>
    <x v="0"/>
    <x v="0"/>
    <x v="0"/>
    <x v="0"/>
    <x v="0"/>
    <x v="0"/>
    <x v="0"/>
    <m/>
    <x v="0"/>
    <x v="0"/>
    <x v="0"/>
    <x v="0"/>
    <x v="0"/>
    <m/>
    <m/>
    <x v="0"/>
    <s v="WYOMING ANALYTICAL LABS ROCK SPRINGS ID No BPW00891"/>
    <m/>
    <s v="10389-10828"/>
    <d v="2005-12-28T00:00:00"/>
    <x v="5"/>
    <x v="2"/>
  </r>
  <r>
    <x v="1"/>
    <s v="T19N R093W S03 fMESAVERDE"/>
    <n v="3293"/>
    <x v="0"/>
    <x v="5"/>
    <s v="ECHO SPRINGS"/>
    <s v="C SW"/>
    <n v="3"/>
    <n v="19"/>
    <n v="93"/>
    <n v="41.647950000000002"/>
    <n v="-107.86739"/>
    <s v="4900720343"/>
    <s v="CHAMPLIN 242 C1"/>
    <x v="0"/>
    <x v="28"/>
    <m/>
    <m/>
    <m/>
    <x v="0"/>
    <s v="9500"/>
    <m/>
    <n v="10085"/>
    <n v="9896"/>
    <x v="1"/>
    <m/>
    <m/>
    <x v="1"/>
    <n v="7.53"/>
    <m/>
    <n v="2240"/>
    <n v="7.32"/>
    <x v="1"/>
    <n v="1999"/>
    <n v="2345"/>
    <m/>
    <x v="0"/>
    <n v="19"/>
    <n v="6288"/>
    <x v="0"/>
    <s v="BP AMERICA PRODUCTION COMPANY"/>
    <n v="0.375747"/>
    <n v="0"/>
    <n v="97.44"/>
    <n v="0.18724559999999998"/>
    <n v="98.002992599999999"/>
    <n v="56.39179"/>
    <n v="38.434549999999994"/>
    <n v="0"/>
    <x v="1"/>
    <n v="0.39558000000000004"/>
    <n v="95.221919999999983"/>
    <n v="1.4392929786218551E-2"/>
    <n v="6617.85"/>
    <n v="2.5558177105731151E-2"/>
    <n v="3.8340359822848918E-3"/>
    <n v="0"/>
    <n v="0.99616596401771507"/>
    <n v="0.59221437668973709"/>
    <n v="0.40363132774470417"/>
    <n v="4.1542955655588555E-3"/>
    <x v="0"/>
    <m/>
    <x v="0"/>
    <m/>
    <m/>
    <x v="0"/>
    <n v="8400"/>
    <x v="0"/>
    <x v="0"/>
    <m/>
    <x v="0"/>
    <x v="0"/>
    <x v="0"/>
    <m/>
    <x v="0"/>
    <x v="0"/>
    <x v="0"/>
    <x v="0"/>
    <x v="0"/>
    <x v="0"/>
    <x v="0"/>
    <x v="0"/>
    <x v="0"/>
    <x v="0"/>
    <x v="0"/>
    <x v="0"/>
    <x v="0"/>
    <m/>
    <x v="0"/>
    <x v="0"/>
    <x v="0"/>
    <x v="0"/>
    <x v="0"/>
    <m/>
    <m/>
    <x v="0"/>
    <s v="BP AMERICA"/>
    <m/>
    <m/>
    <m/>
    <x v="5"/>
    <x v="2"/>
  </r>
  <r>
    <x v="1"/>
    <s v="T19N R093W S03 fMESAVERDE"/>
    <n v="3294"/>
    <x v="0"/>
    <x v="5"/>
    <s v="STANDARD DRAW"/>
    <s v="SE SE"/>
    <n v="3"/>
    <n v="19"/>
    <n v="93"/>
    <n v="41.647500000000001"/>
    <n v="-107.85722"/>
    <s v="4900721874"/>
    <s v="CHAMPLIN 242 C3"/>
    <x v="0"/>
    <x v="28"/>
    <m/>
    <m/>
    <m/>
    <x v="0"/>
    <s v="9512"/>
    <m/>
    <n v="9880"/>
    <n v="9845"/>
    <x v="1"/>
    <m/>
    <m/>
    <x v="1"/>
    <n v="8.3000000000000007"/>
    <m/>
    <n v="2290"/>
    <n v="11.1"/>
    <x v="1"/>
    <n v="1899"/>
    <n v="2318"/>
    <n v="54"/>
    <x v="0"/>
    <n v="20"/>
    <n v="6200"/>
    <x v="0"/>
    <s v="BP AMERICA PRODUCTION COMPANY"/>
    <n v="0.41417000000000004"/>
    <n v="0"/>
    <n v="99.614999999999995"/>
    <n v="0.28393799999999997"/>
    <n v="100.313108"/>
    <n v="53.570789999999995"/>
    <n v="37.992019999999997"/>
    <n v="1.79982"/>
    <x v="1"/>
    <n v="0.41640000000000005"/>
    <n v="93.779029999999977"/>
    <n v="3.3664825723131675E-2"/>
    <n v="6600.4"/>
    <n v="3.1280272491484615E-2"/>
    <n v="4.1287724830537604E-3"/>
    <n v="0"/>
    <n v="0.99587122751694623"/>
    <n v="0.57124487212119823"/>
    <n v="0.40512276571851946"/>
    <n v="4.4402250695064786E-3"/>
    <x v="0"/>
    <m/>
    <x v="0"/>
    <m/>
    <m/>
    <x v="0"/>
    <n v="8460"/>
    <x v="0"/>
    <x v="0"/>
    <m/>
    <x v="0"/>
    <x v="0"/>
    <x v="0"/>
    <m/>
    <x v="0"/>
    <x v="0"/>
    <x v="0"/>
    <x v="0"/>
    <x v="0"/>
    <x v="0"/>
    <x v="0"/>
    <x v="0"/>
    <x v="0"/>
    <x v="0"/>
    <x v="0"/>
    <x v="0"/>
    <x v="0"/>
    <m/>
    <x v="0"/>
    <x v="0"/>
    <x v="0"/>
    <x v="0"/>
    <x v="0"/>
    <m/>
    <m/>
    <x v="0"/>
    <s v="BP AMERICA"/>
    <m/>
    <m/>
    <m/>
    <x v="5"/>
    <x v="2"/>
  </r>
  <r>
    <x v="1"/>
    <s v="T19N R093W S03 fMESAVERDE"/>
    <n v="3295"/>
    <x v="0"/>
    <x v="5"/>
    <s v="ECHO SPRINGS"/>
    <s v="NE NW"/>
    <n v="3"/>
    <n v="19"/>
    <n v="93"/>
    <n v="41.655279999999998"/>
    <n v="-107.86722"/>
    <s v="4900721876"/>
    <s v="CHAMPLIN 242 C4"/>
    <x v="0"/>
    <x v="28"/>
    <m/>
    <m/>
    <m/>
    <x v="0"/>
    <s v="9549"/>
    <m/>
    <n v="9958"/>
    <n v="9923"/>
    <x v="1"/>
    <m/>
    <m/>
    <x v="1"/>
    <n v="7.58"/>
    <m/>
    <n v="2280"/>
    <n v="8.3699999999999992"/>
    <x v="1"/>
    <n v="1949"/>
    <n v="2399"/>
    <n v="54"/>
    <x v="0"/>
    <n v="16"/>
    <n v="6212"/>
    <x v="0"/>
    <s v="BP AMERICA PRODUCTION COMPANY"/>
    <n v="0.37824200000000002"/>
    <n v="0"/>
    <n v="99.18"/>
    <n v="0.21410459999999998"/>
    <n v="99.772346599999992"/>
    <n v="54.981290000000001"/>
    <n v="39.319609999999997"/>
    <n v="1.79982"/>
    <x v="1"/>
    <n v="0.33312000000000003"/>
    <n v="96.433839999999989"/>
    <n v="1.7015297314789169E-2"/>
    <n v="6713.95"/>
    <n v="3.8832735698343238E-2"/>
    <n v="3.7910504552571087E-3"/>
    <n v="0"/>
    <n v="0.99620894954474293"/>
    <n v="0.57014518969689487"/>
    <n v="0.40773664099656304"/>
    <n v="3.4543890401958488E-3"/>
    <x v="0"/>
    <m/>
    <x v="0"/>
    <m/>
    <m/>
    <x v="0"/>
    <n v="8190"/>
    <x v="0"/>
    <x v="0"/>
    <m/>
    <x v="0"/>
    <x v="0"/>
    <x v="0"/>
    <m/>
    <x v="0"/>
    <x v="0"/>
    <x v="0"/>
    <x v="0"/>
    <x v="0"/>
    <x v="0"/>
    <x v="0"/>
    <x v="0"/>
    <x v="0"/>
    <x v="0"/>
    <x v="0"/>
    <x v="0"/>
    <x v="0"/>
    <m/>
    <x v="0"/>
    <x v="0"/>
    <x v="0"/>
    <x v="0"/>
    <x v="0"/>
    <m/>
    <m/>
    <x v="0"/>
    <s v="BP AMERICA"/>
    <m/>
    <m/>
    <m/>
    <x v="5"/>
    <x v="2"/>
  </r>
  <r>
    <x v="1"/>
    <s v="T19N R093W S05 fMESAVERDE"/>
    <n v="5029"/>
    <x v="0"/>
    <x v="5"/>
    <s v="TIERNEY"/>
    <s v="NW NW"/>
    <n v="5"/>
    <n v="19"/>
    <n v="93"/>
    <n v="41.658956000000003"/>
    <n v="-107.90848099999999"/>
    <s v="4900722616"/>
    <s v="5-3 TIERNEY II UNIT"/>
    <x v="0"/>
    <x v="28"/>
    <m/>
    <m/>
    <n v="241"/>
    <x v="0"/>
    <n v="9796"/>
    <n v="10037"/>
    <n v="10120"/>
    <m/>
    <x v="1"/>
    <d v="2005-03-19T00:00:00"/>
    <n v="7.47"/>
    <x v="1"/>
    <n v="25.2"/>
    <n v="7.2"/>
    <n v="3050"/>
    <n v="74"/>
    <x v="1"/>
    <n v="3950"/>
    <n v="2790"/>
    <n v="0"/>
    <x v="1"/>
    <n v="11"/>
    <n v="10000"/>
    <x v="0"/>
    <s v="BP AMERICA PRODUCTION COMPANY"/>
    <n v="1.2574799999999999"/>
    <n v="0.59248800000000001"/>
    <n v="132.67500000000001"/>
    <n v="1.8929199999999999"/>
    <n v="136.41788799999998"/>
    <n v="111.42949999999999"/>
    <n v="45.728099999999998"/>
    <n v="0"/>
    <x v="1"/>
    <n v="0.22902000000000003"/>
    <n v="157.38661999999999"/>
    <n v="-7.13696741508133E-2"/>
    <n v="9907.4"/>
    <n v="-4.6515366145252696E-3"/>
    <n v="9.2178527203118713E-3"/>
    <n v="4.3431840844801832E-3"/>
    <n v="0.98643896319520807"/>
    <n v="0.70799855794603117"/>
    <n v="0.29054629929786918"/>
    <n v="1.4551427560995976E-3"/>
    <x v="1"/>
    <n v="15"/>
    <x v="1"/>
    <n v="0"/>
    <n v="0"/>
    <x v="1"/>
    <n v="17300"/>
    <x v="2"/>
    <x v="1"/>
    <n v="0"/>
    <x v="1"/>
    <x v="1"/>
    <x v="1"/>
    <n v="0"/>
    <x v="1"/>
    <x v="3"/>
    <x v="1"/>
    <x v="1"/>
    <x v="0"/>
    <x v="0"/>
    <x v="0"/>
    <x v="0"/>
    <x v="0"/>
    <x v="0"/>
    <x v="0"/>
    <x v="0"/>
    <x v="0"/>
    <m/>
    <x v="0"/>
    <x v="0"/>
    <x v="0"/>
    <x v="0"/>
    <x v="0"/>
    <m/>
    <n v="20050319"/>
    <x v="0"/>
    <s v="BP ID No W0047"/>
    <m/>
    <s v="9796-10037"/>
    <d v="2005-03-21T00:00:00"/>
    <x v="5"/>
    <x v="2"/>
  </r>
  <r>
    <x v="1"/>
    <s v="T19N R093W S09 fMESAVERDE"/>
    <m/>
    <x v="1"/>
    <x v="3"/>
    <s v="ECHO SPRINGS"/>
    <s v="C SE"/>
    <n v="9"/>
    <n v="19"/>
    <n v="93"/>
    <n v="41.633609999999997"/>
    <n v="-107.87721999999999"/>
    <s v="4900721875"/>
    <s v="CHAMPLIN 222 F3"/>
    <x v="0"/>
    <x v="28"/>
    <m/>
    <m/>
    <m/>
    <x v="0"/>
    <n v="9322"/>
    <m/>
    <n v="9729"/>
    <n v="9692"/>
    <x v="1"/>
    <d v="2002-11-08T00:00:00"/>
    <n v="7.84"/>
    <x v="0"/>
    <n v="28.5"/>
    <n v="6.88"/>
    <n v="2690"/>
    <n v="30"/>
    <x v="1"/>
    <n v="3149"/>
    <n v="1590"/>
    <m/>
    <x v="0"/>
    <n v="22"/>
    <n v="9132"/>
    <x v="0"/>
    <s v="BP AMERICA PRODUCTION COMPANY"/>
    <n v="1.42215"/>
    <n v="0.56615519999999997"/>
    <n v="117.015"/>
    <n v="0.76739999999999997"/>
    <n v="119.77070519999998"/>
    <n v="88.833289999999991"/>
    <n v="26.060099999999998"/>
    <n v="0"/>
    <x v="1"/>
    <n v="0.45804000000000006"/>
    <n v="115.35142999999998"/>
    <n v="1.879565782371307E-2"/>
    <n v="7516.38"/>
    <n v="-9.7043676321660111E-2"/>
    <n v="1.1873938603143503E-2"/>
    <n v="4.7269922895970392E-3"/>
    <n v="0.98339906910725949"/>
    <n v="0.77011000210400515"/>
    <n v="0.22591917586110552"/>
    <n v="3.9708220348893819E-3"/>
    <x v="0"/>
    <n v="5.55"/>
    <x v="0"/>
    <m/>
    <m/>
    <x v="0"/>
    <n v="11120"/>
    <x v="0"/>
    <x v="0"/>
    <m/>
    <x v="0"/>
    <x v="0"/>
    <x v="0"/>
    <m/>
    <x v="0"/>
    <x v="0"/>
    <x v="0"/>
    <x v="0"/>
    <x v="0"/>
    <x v="0"/>
    <x v="0"/>
    <x v="0"/>
    <x v="0"/>
    <x v="0"/>
    <x v="0"/>
    <x v="0"/>
    <x v="0"/>
    <m/>
    <x v="0"/>
    <x v="0"/>
    <x v="0"/>
    <x v="0"/>
    <x v="0"/>
    <m/>
    <n v="20021108"/>
    <x v="0"/>
    <s v="BP AMERICA"/>
    <m/>
    <m/>
    <d v="2002-11-10T00:00:00"/>
    <x v="5"/>
    <x v="2"/>
  </r>
  <r>
    <x v="1"/>
    <s v="T19N R093W S11 fMESAVERDE"/>
    <m/>
    <x v="1"/>
    <x v="3"/>
    <s v="ECHO SPRINGS"/>
    <s v="C SW"/>
    <n v="11"/>
    <n v="19"/>
    <n v="93"/>
    <n v="41.633423000000001"/>
    <n v="-107.847973"/>
    <s v="4900720379"/>
    <s v="CHAMPLIN 242 D1"/>
    <x v="0"/>
    <x v="28"/>
    <m/>
    <m/>
    <m/>
    <x v="0"/>
    <n v="9248"/>
    <m/>
    <n v="10040"/>
    <n v="9600"/>
    <x v="1"/>
    <m/>
    <m/>
    <x v="0"/>
    <n v="48"/>
    <n v="11"/>
    <n v="2470"/>
    <n v="52.7"/>
    <x v="1"/>
    <n v="2799"/>
    <n v="1752"/>
    <m/>
    <x v="0"/>
    <n v="193"/>
    <n v="6914"/>
    <x v="0"/>
    <s v="BP AMERICA PRODUCTION COMPANY"/>
    <n v="2.3952"/>
    <n v="0.90519000000000005"/>
    <n v="107.44499999999999"/>
    <n v="1.348066"/>
    <n v="112.09345599999999"/>
    <n v="78.959789999999998"/>
    <n v="28.715279999999996"/>
    <n v="0"/>
    <x v="1"/>
    <n v="4.0182600000000006"/>
    <n v="111.69332999999999"/>
    <n v="1.7879786700185248E-3"/>
    <n v="7325.7"/>
    <n v="2.8912125957709769E-2"/>
    <n v="2.136788431253293E-2"/>
    <n v="8.0753152976209431E-3"/>
    <n v="0.97055680038984615"/>
    <n v="0.70693379810593893"/>
    <n v="0.25709037415215391"/>
    <n v="3.5975827741907246E-2"/>
    <x v="0"/>
    <n v="0.34"/>
    <x v="0"/>
    <m/>
    <m/>
    <x v="0"/>
    <n v="10230"/>
    <x v="0"/>
    <x v="0"/>
    <m/>
    <x v="0"/>
    <x v="0"/>
    <x v="0"/>
    <m/>
    <x v="0"/>
    <x v="0"/>
    <x v="0"/>
    <x v="0"/>
    <x v="0"/>
    <x v="0"/>
    <x v="0"/>
    <x v="0"/>
    <x v="0"/>
    <x v="0"/>
    <x v="0"/>
    <x v="0"/>
    <x v="0"/>
    <m/>
    <x v="0"/>
    <x v="0"/>
    <x v="0"/>
    <x v="0"/>
    <x v="0"/>
    <m/>
    <m/>
    <x v="0"/>
    <s v="BP AMERICA"/>
    <m/>
    <m/>
    <m/>
    <x v="5"/>
    <x v="2"/>
  </r>
  <r>
    <x v="1"/>
    <s v="T19N R093W S11 fMESAVERDE"/>
    <m/>
    <x v="1"/>
    <x v="3"/>
    <s v="ECHO SPRINGS"/>
    <s v="C SE"/>
    <n v="11"/>
    <n v="19"/>
    <n v="93"/>
    <n v="41.633609999999997"/>
    <n v="-107.83833"/>
    <s v="4900721881"/>
    <s v="CHAMPLIN 242 D3"/>
    <x v="0"/>
    <x v="28"/>
    <m/>
    <m/>
    <m/>
    <x v="0"/>
    <n v="9293"/>
    <m/>
    <n v="9720"/>
    <n v="9690"/>
    <x v="1"/>
    <m/>
    <m/>
    <x v="0"/>
    <n v="11"/>
    <n v="0.71"/>
    <n v="3040"/>
    <n v="12"/>
    <x v="1"/>
    <n v="3899"/>
    <n v="2453"/>
    <m/>
    <x v="0"/>
    <n v="12"/>
    <n v="9870"/>
    <x v="0"/>
    <s v="BP AMERICA PRODUCTION COMPANY"/>
    <n v="0.54889999999999994"/>
    <n v="5.8425899999999996E-2"/>
    <n v="132.24"/>
    <n v="0.30696000000000001"/>
    <n v="133.15428589999999"/>
    <n v="109.99078999999999"/>
    <n v="40.204669999999993"/>
    <n v="0"/>
    <x v="1"/>
    <n v="0.24984000000000001"/>
    <n v="150.44529999999997"/>
    <n v="-6.0969814342736621E-2"/>
    <n v="9427.7099999999991"/>
    <n v="-2.2919299751110411E-2"/>
    <n v="4.1222856349680589E-3"/>
    <n v="4.3878347290960161E-4"/>
    <n v="0.99543893089212232"/>
    <n v="0.73110153657176402"/>
    <n v="0.26723779340398141"/>
    <n v="1.6606700242546629E-3"/>
    <x v="0"/>
    <m/>
    <x v="0"/>
    <m/>
    <m/>
    <x v="0"/>
    <n v="13970"/>
    <x v="0"/>
    <x v="0"/>
    <m/>
    <x v="0"/>
    <x v="0"/>
    <x v="0"/>
    <m/>
    <x v="0"/>
    <x v="0"/>
    <x v="0"/>
    <x v="0"/>
    <x v="0"/>
    <x v="0"/>
    <x v="0"/>
    <x v="0"/>
    <x v="0"/>
    <x v="0"/>
    <x v="0"/>
    <x v="0"/>
    <x v="0"/>
    <m/>
    <x v="0"/>
    <x v="0"/>
    <x v="0"/>
    <x v="0"/>
    <x v="0"/>
    <m/>
    <m/>
    <x v="0"/>
    <s v="BP AMERICA"/>
    <m/>
    <m/>
    <m/>
    <x v="5"/>
    <x v="2"/>
  </r>
  <r>
    <x v="1"/>
    <s v="T19N R093W S11 fMESAVERDE"/>
    <m/>
    <x v="1"/>
    <x v="3"/>
    <s v="ECHO SPRINGS"/>
    <s v="C NW"/>
    <n v="11"/>
    <n v="19"/>
    <n v="93"/>
    <n v="41.640560000000001"/>
    <n v="-107.84806"/>
    <s v="4900721880"/>
    <s v="CHAMPLIN 242 D4"/>
    <x v="0"/>
    <x v="28"/>
    <m/>
    <m/>
    <m/>
    <x v="0"/>
    <n v="9407"/>
    <m/>
    <n v="9783"/>
    <n v="9748"/>
    <x v="1"/>
    <d v="2002-11-12T00:00:00"/>
    <n v="7.67"/>
    <x v="0"/>
    <n v="15.4"/>
    <n v="3.1"/>
    <n v="2700"/>
    <n v="27.5"/>
    <x v="1"/>
    <n v="3549"/>
    <n v="2642"/>
    <m/>
    <x v="0"/>
    <n v="13"/>
    <n v="10200"/>
    <x v="0"/>
    <s v="BP AMERICA PRODUCTION COMPANY"/>
    <n v="0.76846000000000003"/>
    <n v="0.25509900000000002"/>
    <n v="117.45"/>
    <n v="0.70344999999999991"/>
    <n v="119.177009"/>
    <n v="100.11729"/>
    <n v="43.302379999999992"/>
    <n v="0"/>
    <x v="1"/>
    <n v="0.27066000000000001"/>
    <n v="143.69032999999999"/>
    <n v="-9.325358218047769E-2"/>
    <n v="8950"/>
    <n v="-6.5274151436031339E-2"/>
    <n v="6.4480557655210166E-3"/>
    <n v="2.1405051371947087E-3"/>
    <n v="0.99141143909728424"/>
    <n v="0.69675732528417189"/>
    <n v="0.30135904065360553"/>
    <n v="1.8836340622225591E-3"/>
    <x v="0"/>
    <n v="0.15"/>
    <x v="0"/>
    <m/>
    <m/>
    <x v="0"/>
    <n v="12220"/>
    <x v="0"/>
    <x v="0"/>
    <m/>
    <x v="0"/>
    <x v="0"/>
    <x v="0"/>
    <m/>
    <x v="0"/>
    <x v="0"/>
    <x v="0"/>
    <x v="0"/>
    <x v="0"/>
    <x v="0"/>
    <x v="0"/>
    <x v="0"/>
    <x v="0"/>
    <x v="0"/>
    <x v="0"/>
    <x v="0"/>
    <x v="0"/>
    <m/>
    <x v="0"/>
    <x v="0"/>
    <x v="0"/>
    <x v="0"/>
    <x v="0"/>
    <m/>
    <n v="20021112"/>
    <x v="0"/>
    <s v="BP AMERICA"/>
    <m/>
    <m/>
    <d v="2002-11-14T00:00:00"/>
    <x v="5"/>
    <x v="2"/>
  </r>
  <r>
    <x v="1"/>
    <s v="T19N R093W S13 fMESAVERDE"/>
    <n v="5278"/>
    <x v="0"/>
    <x v="5"/>
    <s v="ECHO SPRINGS"/>
    <s v="NE NE"/>
    <n v="13"/>
    <n v="19"/>
    <n v="93"/>
    <n v="41.628830000000001"/>
    <n v="-107.815422"/>
    <s v="4900722726"/>
    <s v="6 CHAMPLIN 242 E"/>
    <x v="0"/>
    <x v="28"/>
    <m/>
    <m/>
    <n v="344"/>
    <x v="0"/>
    <n v="9308"/>
    <n v="9652"/>
    <n v="9849"/>
    <n v="9742"/>
    <x v="1"/>
    <m/>
    <n v="7.52"/>
    <x v="1"/>
    <n v="25"/>
    <n v="3"/>
    <n v="5300"/>
    <n v="62"/>
    <x v="1"/>
    <n v="6520"/>
    <n v="5690"/>
    <n v="0"/>
    <x v="1"/>
    <n v="48"/>
    <n v="20900"/>
    <x v="0"/>
    <s v="BP AMERICA PRODUCTION COMPANY"/>
    <n v="1.2475000000000001"/>
    <n v="0.24687000000000001"/>
    <n v="230.55"/>
    <n v="1.5859599999999998"/>
    <n v="233.63032999999999"/>
    <n v="183.92919999999998"/>
    <n v="93.259099999999989"/>
    <n v="0"/>
    <x v="1"/>
    <n v="0.99936000000000003"/>
    <n v="278.18765999999999"/>
    <n v="-8.7056982893469623E-2"/>
    <n v="17648"/>
    <n v="-8.43623534294905E-2"/>
    <n v="5.3396320589026271E-3"/>
    <n v="1.0566693117284901E-3"/>
    <n v="0.99360369862936881"/>
    <n v="0.66116951413301361"/>
    <n v="0.33523809071904914"/>
    <n v="3.5923951479371876E-3"/>
    <x v="1"/>
    <n v="3"/>
    <x v="1"/>
    <n v="0"/>
    <n v="0"/>
    <x v="1"/>
    <n v="0"/>
    <x v="2"/>
    <x v="1"/>
    <n v="0"/>
    <x v="1"/>
    <x v="1"/>
    <x v="1"/>
    <n v="0"/>
    <x v="1"/>
    <x v="3"/>
    <x v="1"/>
    <x v="1"/>
    <x v="0"/>
    <x v="0"/>
    <x v="0"/>
    <x v="0"/>
    <x v="0"/>
    <x v="0"/>
    <x v="0"/>
    <x v="0"/>
    <x v="0"/>
    <m/>
    <x v="0"/>
    <x v="0"/>
    <x v="0"/>
    <x v="0"/>
    <x v="0"/>
    <m/>
    <m/>
    <x v="0"/>
    <s v="WYOMING ANALYTICAL LABS ROCK SPRINGS ID No BPW00894"/>
    <m/>
    <s v="9308-9652"/>
    <d v="2006-02-05T00:00:00"/>
    <x v="5"/>
    <x v="2"/>
  </r>
  <r>
    <x v="1"/>
    <s v="T19N R093W S15 fMESAVERDE"/>
    <m/>
    <x v="1"/>
    <x v="3"/>
    <s v="ECHO SPRINGS"/>
    <s v="SW NE"/>
    <n v="15"/>
    <n v="19"/>
    <n v="93"/>
    <n v="41.624699999999997"/>
    <n v="-107.860664"/>
    <s v="4900722054"/>
    <s v="CHAMPLIN 222 C5"/>
    <x v="0"/>
    <x v="28"/>
    <m/>
    <m/>
    <m/>
    <x v="0"/>
    <m/>
    <n v="9105"/>
    <n v="9417"/>
    <n v="9324"/>
    <x v="1"/>
    <d v="2002-11-12T00:00:00"/>
    <n v="7.22"/>
    <x v="0"/>
    <n v="6.44"/>
    <n v="0.71"/>
    <n v="1160"/>
    <n v="40.799999999999997"/>
    <x v="1"/>
    <n v="1500"/>
    <n v="665"/>
    <m/>
    <x v="0"/>
    <n v="19"/>
    <n v="3708"/>
    <x v="0"/>
    <s v="BP AMERICA PRODUCTION COMPANY"/>
    <n v="0.32135600000000003"/>
    <n v="5.8425899999999996E-2"/>
    <n v="50.46"/>
    <n v="1.0436639999999999"/>
    <n v="51.883445899999991"/>
    <n v="42.314999999999998"/>
    <n v="10.899349999999998"/>
    <n v="0"/>
    <x v="1"/>
    <n v="0.39558000000000004"/>
    <n v="53.609929999999999"/>
    <n v="-1.6365805769990603E-2"/>
    <n v="3391.95"/>
    <n v="-4.4514397988718257E-2"/>
    <n v="6.1938060286007351E-3"/>
    <n v="1.1260990666003548E-3"/>
    <n v="0.99268009490479892"/>
    <n v="0.78931272620576076"/>
    <n v="0.20330841692947554"/>
    <n v="7.3788568647636743E-3"/>
    <x v="0"/>
    <n v="0.15"/>
    <x v="0"/>
    <m/>
    <m/>
    <x v="0"/>
    <n v="5210"/>
    <x v="0"/>
    <x v="0"/>
    <m/>
    <x v="0"/>
    <x v="0"/>
    <x v="0"/>
    <m/>
    <x v="0"/>
    <x v="0"/>
    <x v="0"/>
    <x v="0"/>
    <x v="0"/>
    <x v="0"/>
    <x v="0"/>
    <x v="0"/>
    <x v="0"/>
    <x v="0"/>
    <x v="0"/>
    <x v="0"/>
    <x v="0"/>
    <m/>
    <x v="0"/>
    <x v="0"/>
    <x v="0"/>
    <x v="0"/>
    <x v="0"/>
    <m/>
    <n v="20021112"/>
    <x v="0"/>
    <s v="BP AMERICA"/>
    <m/>
    <m/>
    <d v="2002-11-14T00:00:00"/>
    <x v="5"/>
    <x v="2"/>
  </r>
  <r>
    <x v="1"/>
    <s v="T19N R093W S15 fMESAVERDE"/>
    <n v="3254"/>
    <x v="0"/>
    <x v="5"/>
    <s v="ECHO SPRINGS"/>
    <s v="SW SE"/>
    <n v="15"/>
    <n v="19"/>
    <n v="93"/>
    <n v="41.61889"/>
    <n v="-107.85805999999999"/>
    <s v="4900721863"/>
    <s v="CHAMPLIN 222 C3"/>
    <x v="0"/>
    <x v="28"/>
    <m/>
    <m/>
    <m/>
    <x v="0"/>
    <s v="9084"/>
    <m/>
    <n v="9449"/>
    <n v="9414"/>
    <x v="1"/>
    <d v="2002-11-14T00:00:00"/>
    <n v="6.8"/>
    <x v="1"/>
    <n v="84.9"/>
    <n v="5.09"/>
    <n v="1550"/>
    <n v="7.76"/>
    <x v="1"/>
    <n v="2490"/>
    <n v="324"/>
    <m/>
    <x v="0"/>
    <n v="6"/>
    <n v="7794"/>
    <x v="0"/>
    <s v="BP AMERICA PRODUCTION COMPANY"/>
    <n v="4.23651"/>
    <n v="0.41885610000000001"/>
    <n v="67.424999999999997"/>
    <n v="0.19850079999999998"/>
    <n v="72.278866899999997"/>
    <n v="70.242899999999992"/>
    <n v="5.3103599999999993"/>
    <n v="0"/>
    <x v="1"/>
    <n v="0.12492"/>
    <n v="75.678179999999998"/>
    <n v="-2.2974999644981429E-2"/>
    <n v="4467.75"/>
    <n v="-0.27127041409260505"/>
    <n v="5.8613398102398864E-2"/>
    <n v="5.7950009174811794E-3"/>
    <n v="0.93559160098012006"/>
    <n v="0.92817903390382794"/>
    <n v="7.017029215026048E-2"/>
    <n v="1.65067394591149E-3"/>
    <x v="0"/>
    <n v="1740"/>
    <x v="0"/>
    <m/>
    <m/>
    <x v="0"/>
    <n v="9190"/>
    <x v="0"/>
    <x v="0"/>
    <m/>
    <x v="0"/>
    <x v="0"/>
    <x v="0"/>
    <m/>
    <x v="0"/>
    <x v="0"/>
    <x v="0"/>
    <x v="0"/>
    <x v="0"/>
    <x v="0"/>
    <x v="0"/>
    <x v="0"/>
    <x v="0"/>
    <x v="0"/>
    <x v="0"/>
    <x v="0"/>
    <x v="0"/>
    <m/>
    <x v="0"/>
    <x v="0"/>
    <x v="0"/>
    <x v="0"/>
    <x v="0"/>
    <m/>
    <n v="20021114"/>
    <x v="0"/>
    <s v="BP AMERICA"/>
    <m/>
    <m/>
    <d v="2002-11-16T00:00:00"/>
    <x v="5"/>
    <x v="2"/>
  </r>
  <r>
    <x v="1"/>
    <s v="T19N R093W S15 fMESAVERDE"/>
    <n v="3255"/>
    <x v="0"/>
    <x v="5"/>
    <s v="ECHO SPRINGS"/>
    <s v="SW NE"/>
    <n v="15"/>
    <n v="19"/>
    <n v="93"/>
    <n v="41.624699999999997"/>
    <n v="-107.860664"/>
    <s v="4900722054"/>
    <s v="CHAMPLIN 222 C5"/>
    <x v="0"/>
    <x v="28"/>
    <m/>
    <m/>
    <m/>
    <x v="0"/>
    <s v="9105"/>
    <m/>
    <n v="9417"/>
    <n v="9324"/>
    <x v="1"/>
    <d v="2002-11-12T00:00:00"/>
    <n v="7.22"/>
    <x v="1"/>
    <n v="6.44"/>
    <n v="0.71"/>
    <n v="1160"/>
    <n v="40.799999999999997"/>
    <x v="1"/>
    <n v="1500"/>
    <n v="665"/>
    <m/>
    <x v="0"/>
    <n v="19"/>
    <n v="3708"/>
    <x v="0"/>
    <s v="BP AMERICA PRODUCTION COMPANY"/>
    <n v="0.32135600000000003"/>
    <n v="5.8425899999999996E-2"/>
    <n v="50.46"/>
    <n v="1.0436639999999999"/>
    <n v="51.883445899999991"/>
    <n v="42.314999999999998"/>
    <n v="10.899349999999998"/>
    <n v="0"/>
    <x v="1"/>
    <n v="0.39558000000000004"/>
    <n v="53.609929999999999"/>
    <n v="-1.6365805769990603E-2"/>
    <n v="3391.95"/>
    <n v="-4.4514397988718257E-2"/>
    <n v="6.1938060286007351E-3"/>
    <n v="1.1260990666003548E-3"/>
    <n v="0.99268009490479892"/>
    <n v="0.78931272620576076"/>
    <n v="0.20330841692947554"/>
    <n v="7.3788568647636743E-3"/>
    <x v="0"/>
    <n v="0.15"/>
    <x v="0"/>
    <m/>
    <m/>
    <x v="0"/>
    <n v="5210"/>
    <x v="0"/>
    <x v="0"/>
    <m/>
    <x v="0"/>
    <x v="0"/>
    <x v="0"/>
    <m/>
    <x v="0"/>
    <x v="0"/>
    <x v="0"/>
    <x v="0"/>
    <x v="0"/>
    <x v="0"/>
    <x v="0"/>
    <x v="0"/>
    <x v="0"/>
    <x v="0"/>
    <x v="0"/>
    <x v="0"/>
    <x v="0"/>
    <m/>
    <x v="0"/>
    <x v="0"/>
    <x v="0"/>
    <x v="0"/>
    <x v="0"/>
    <m/>
    <n v="20021112"/>
    <x v="0"/>
    <s v="BP AMERICA"/>
    <m/>
    <m/>
    <d v="2002-11-14T00:00:00"/>
    <x v="5"/>
    <x v="2"/>
  </r>
  <r>
    <x v="1"/>
    <s v="T19N R093W S19 fMESAVERDE"/>
    <n v="3378"/>
    <x v="0"/>
    <x v="5"/>
    <s v="ECHO SPRINGS"/>
    <s v="NW SW"/>
    <n v="19"/>
    <n v="19"/>
    <n v="93"/>
    <n v="41.605170000000001"/>
    <n v="-107.9247"/>
    <s v="4900720485"/>
    <s v="CHAMPLIN 337 F1"/>
    <x v="0"/>
    <x v="28"/>
    <m/>
    <m/>
    <m/>
    <x v="0"/>
    <s v="9304"/>
    <m/>
    <n v="9910"/>
    <n v="9747"/>
    <x v="1"/>
    <d v="2002-11-12T00:00:00"/>
    <n v="6.88"/>
    <x v="1"/>
    <n v="3.69"/>
    <m/>
    <n v="256"/>
    <n v="3.24"/>
    <x v="1"/>
    <n v="320"/>
    <n v="216"/>
    <m/>
    <x v="0"/>
    <n v="19"/>
    <n v="964"/>
    <x v="0"/>
    <s v="BP AMERICA PRODUCTION COMPANY"/>
    <n v="0.18413099999999999"/>
    <n v="0"/>
    <n v="11.135999999999999"/>
    <n v="8.28792E-2"/>
    <n v="11.403010200000001"/>
    <n v="9.0272000000000006"/>
    <n v="3.5402399999999998"/>
    <n v="0"/>
    <x v="1"/>
    <n v="0.39558000000000004"/>
    <n v="12.963020000000002"/>
    <n v="-6.4023962344099905E-2"/>
    <n v="817.93"/>
    <n v="-8.1972917005718474E-2"/>
    <n v="1.6147578294720809E-2"/>
    <n v="0"/>
    <n v="0.98385242170527909"/>
    <n v="0.69638093592388184"/>
    <n v="0.27310302691811006"/>
    <n v="3.0516037158007932E-2"/>
    <x v="0"/>
    <n v="0.48"/>
    <x v="0"/>
    <m/>
    <m/>
    <x v="0"/>
    <n v="754"/>
    <x v="0"/>
    <x v="0"/>
    <m/>
    <x v="0"/>
    <x v="0"/>
    <x v="0"/>
    <m/>
    <x v="0"/>
    <x v="0"/>
    <x v="0"/>
    <x v="0"/>
    <x v="0"/>
    <x v="0"/>
    <x v="0"/>
    <x v="0"/>
    <x v="0"/>
    <x v="0"/>
    <x v="0"/>
    <x v="0"/>
    <x v="0"/>
    <m/>
    <x v="0"/>
    <x v="0"/>
    <x v="0"/>
    <x v="0"/>
    <x v="0"/>
    <m/>
    <n v="20021112"/>
    <x v="0"/>
    <s v="BP AMERICA"/>
    <m/>
    <m/>
    <d v="2002-11-14T00:00:00"/>
    <x v="5"/>
    <x v="2"/>
  </r>
  <r>
    <x v="1"/>
    <s v="T19N R093W S20 fMESAVERDE"/>
    <n v="5983"/>
    <x v="0"/>
    <x v="5"/>
    <s v="ECHO SPRINGS"/>
    <s v="NW SE"/>
    <n v="20"/>
    <n v="19"/>
    <n v="93"/>
    <n v="41.604979999999998"/>
    <n v="-107.89608"/>
    <s v="4900722846"/>
    <s v="USA W-4"/>
    <x v="0"/>
    <x v="28"/>
    <m/>
    <m/>
    <n v="272"/>
    <x v="0"/>
    <n v="9160"/>
    <n v="9432"/>
    <n v="9700"/>
    <n v="9646"/>
    <x v="1"/>
    <m/>
    <n v="7.54"/>
    <x v="1"/>
    <n v="12.1"/>
    <n v="0"/>
    <n v="2630"/>
    <n v="88"/>
    <x v="1"/>
    <n v="2440"/>
    <n v="3810"/>
    <n v="0"/>
    <x v="1"/>
    <n v="75"/>
    <n v="10100"/>
    <x v="0"/>
    <s v="BP AMERICA PRODUCTION COMPANY"/>
    <n v="0.60378999999999994"/>
    <n v="0"/>
    <n v="114.405"/>
    <n v="2.2510399999999997"/>
    <n v="117.25982999999999"/>
    <n v="68.832399999999993"/>
    <n v="62.445899999999995"/>
    <n v="0"/>
    <x v="1"/>
    <n v="1.5615000000000001"/>
    <n v="132.8398"/>
    <n v="-6.2295054175010189E-2"/>
    <n v="9055.1"/>
    <n v="-5.4549441141001596E-2"/>
    <n v="5.1491631874274416E-3"/>
    <n v="0"/>
    <n v="0.99485083681257258"/>
    <n v="0.51816097284097085"/>
    <n v="0.47008426691398209"/>
    <n v="1.1754760245047043E-2"/>
    <x v="1"/>
    <n v="3.7"/>
    <x v="1"/>
    <n v="0"/>
    <n v="0"/>
    <x v="1"/>
    <n v="16800"/>
    <x v="1"/>
    <x v="1"/>
    <n v="0"/>
    <x v="1"/>
    <x v="1"/>
    <x v="1"/>
    <n v="2"/>
    <x v="1"/>
    <x v="3"/>
    <x v="1"/>
    <x v="1"/>
    <x v="0"/>
    <x v="0"/>
    <x v="0"/>
    <x v="0"/>
    <x v="0"/>
    <x v="0"/>
    <x v="0"/>
    <x v="0"/>
    <x v="0"/>
    <m/>
    <x v="0"/>
    <x v="0"/>
    <x v="0"/>
    <x v="0"/>
    <x v="0"/>
    <m/>
    <m/>
    <x v="0"/>
    <s v="WYOMING ANALYTICAL LABS ROCK SPRINGS ID No D7078"/>
    <m/>
    <s v="9160-9432"/>
    <d v="2007-05-14T00:00:00"/>
    <x v="5"/>
    <x v="2"/>
  </r>
  <r>
    <x v="1"/>
    <s v="T19N R093W S21 fMESAVERDE"/>
    <n v="5271"/>
    <x v="0"/>
    <x v="5"/>
    <s v="ECHO SPRINGS"/>
    <s v="SW SE"/>
    <n v="21"/>
    <n v="19"/>
    <n v="93"/>
    <n v="41.601909999999997"/>
    <n v="-107.88146"/>
    <s v="4900722718"/>
    <s v="11 CHAMPLIN 222 E"/>
    <x v="0"/>
    <x v="28"/>
    <m/>
    <m/>
    <n v="248"/>
    <x v="0"/>
    <n v="9132"/>
    <n v="9380"/>
    <n v="9832"/>
    <n v="9584"/>
    <x v="1"/>
    <m/>
    <n v="8.51"/>
    <x v="1"/>
    <n v="36"/>
    <n v="13.5"/>
    <n v="2820"/>
    <n v="66"/>
    <x v="1"/>
    <n v="2400"/>
    <n v="3030"/>
    <n v="100"/>
    <x v="1"/>
    <n v="54"/>
    <n v="8140"/>
    <x v="0"/>
    <s v="BP AMERICA PRODUCTION COMPANY"/>
    <n v="1.7964"/>
    <n v="1.1109150000000001"/>
    <n v="122.67"/>
    <n v="1.68828"/>
    <n v="127.26559499999999"/>
    <n v="67.703999999999994"/>
    <n v="49.661699999999996"/>
    <n v="3.3329999999999997"/>
    <x v="1"/>
    <n v="1.1242800000000002"/>
    <n v="121.82297999999999"/>
    <n v="2.1850118978760883E-2"/>
    <n v="8519.5"/>
    <n v="2.2779795311984152E-2"/>
    <n v="1.4115362443400356E-2"/>
    <n v="8.7291070300657466E-3"/>
    <n v="0.97715553052653392"/>
    <n v="0.55575721427927638"/>
    <n v="0.40765461491748112"/>
    <n v="9.2288006745525376E-3"/>
    <x v="1"/>
    <n v="9.6"/>
    <x v="1"/>
    <n v="0"/>
    <n v="0"/>
    <x v="1"/>
    <n v="0"/>
    <x v="2"/>
    <x v="1"/>
    <n v="0"/>
    <x v="1"/>
    <x v="1"/>
    <x v="1"/>
    <n v="0"/>
    <x v="1"/>
    <x v="3"/>
    <x v="1"/>
    <x v="1"/>
    <x v="0"/>
    <x v="0"/>
    <x v="0"/>
    <x v="0"/>
    <x v="0"/>
    <x v="0"/>
    <x v="0"/>
    <x v="0"/>
    <x v="0"/>
    <m/>
    <x v="0"/>
    <x v="0"/>
    <x v="0"/>
    <x v="0"/>
    <x v="0"/>
    <m/>
    <m/>
    <x v="0"/>
    <s v="WYOMING ANALYTICAL LABS ROCK SPRINGS ID No BPW00886"/>
    <m/>
    <s v="9132-9380"/>
    <d v="2005-12-16T00:00:00"/>
    <x v="5"/>
    <x v="2"/>
  </r>
  <r>
    <x v="1"/>
    <s v="T19N R093W S21 fMESAVERDE"/>
    <n v="5272"/>
    <x v="0"/>
    <x v="5"/>
    <s v="ECHO SPRINGS"/>
    <s v="SW NW"/>
    <n v="21"/>
    <n v="19"/>
    <n v="93"/>
    <n v="41.609879999999997"/>
    <n v="-107.89042999999999"/>
    <s v="4900722720"/>
    <s v="9 CHAMPLIN 222 E"/>
    <x v="0"/>
    <x v="28"/>
    <m/>
    <m/>
    <n v="432"/>
    <x v="0"/>
    <n v="9144"/>
    <n v="9576"/>
    <n v="9710"/>
    <n v="9704"/>
    <x v="1"/>
    <m/>
    <n v="7.82"/>
    <x v="1"/>
    <n v="19"/>
    <n v="0"/>
    <n v="3500"/>
    <n v="42"/>
    <x v="1"/>
    <n v="4200"/>
    <n v="3990"/>
    <n v="0"/>
    <x v="1"/>
    <n v="49"/>
    <n v="10900"/>
    <x v="0"/>
    <s v="BP AMERICA PRODUCTION COMPANY"/>
    <n v="0.94809999999999994"/>
    <n v="0"/>
    <n v="152.25"/>
    <n v="1.07436"/>
    <n v="154.27246000000002"/>
    <n v="118.482"/>
    <n v="65.39609999999999"/>
    <n v="0"/>
    <x v="1"/>
    <n v="1.0201800000000001"/>
    <n v="184.89828"/>
    <n v="-9.0296173543743696E-2"/>
    <n v="11800"/>
    <n v="3.9647577092511016E-2"/>
    <n v="6.1456205469206868E-3"/>
    <n v="0"/>
    <n v="0.9938543794530792"/>
    <n v="0.64079557689774069"/>
    <n v="0.35368690287438037"/>
    <n v="5.5175202278788102E-3"/>
    <x v="1"/>
    <n v="0"/>
    <x v="1"/>
    <n v="0"/>
    <n v="0"/>
    <x v="1"/>
    <n v="0"/>
    <x v="2"/>
    <x v="1"/>
    <n v="0"/>
    <x v="1"/>
    <x v="1"/>
    <x v="1"/>
    <n v="0"/>
    <x v="1"/>
    <x v="3"/>
    <x v="1"/>
    <x v="1"/>
    <x v="0"/>
    <x v="0"/>
    <x v="0"/>
    <x v="0"/>
    <x v="0"/>
    <x v="0"/>
    <x v="0"/>
    <x v="0"/>
    <x v="0"/>
    <m/>
    <x v="0"/>
    <x v="0"/>
    <x v="0"/>
    <x v="0"/>
    <x v="0"/>
    <m/>
    <m/>
    <x v="0"/>
    <s v="WYOMING ANALYTICAL LABS ROCK SPRINGS ID No BPW00888"/>
    <m/>
    <s v="9144-9576"/>
    <d v="2005-12-16T00:00:00"/>
    <x v="5"/>
    <x v="2"/>
  </r>
  <r>
    <x v="1"/>
    <s v="T19N R093W S21 fMESAVERDE"/>
    <m/>
    <x v="1"/>
    <x v="3"/>
    <s v="ECHO SPRINGS"/>
    <s v="NE SE"/>
    <n v="21"/>
    <n v="19"/>
    <n v="93"/>
    <n v="41.60528"/>
    <n v="-107.87667"/>
    <s v="4900721866"/>
    <s v="CHAMPLIN 222 E3"/>
    <x v="0"/>
    <x v="28"/>
    <m/>
    <m/>
    <m/>
    <x v="0"/>
    <n v="9124"/>
    <m/>
    <n v="9492"/>
    <n v="9476"/>
    <x v="1"/>
    <d v="2002-11-12T00:00:00"/>
    <n v="7.46"/>
    <x v="0"/>
    <n v="10.4"/>
    <n v="1.58"/>
    <n v="2590"/>
    <n v="9.31"/>
    <x v="1"/>
    <n v="3149"/>
    <n v="1887"/>
    <m/>
    <x v="0"/>
    <n v="15"/>
    <n v="8530"/>
    <x v="0"/>
    <s v="BP AMERICA PRODUCTION COMPANY"/>
    <n v="0.51895999999999998"/>
    <n v="0.1300182"/>
    <n v="112.66500000000001"/>
    <n v="0.23814979999999999"/>
    <n v="113.552128"/>
    <n v="88.833289999999991"/>
    <n v="30.927929999999996"/>
    <n v="0"/>
    <x v="1"/>
    <n v="0.31230000000000002"/>
    <n v="120.07351999999997"/>
    <n v="-2.7913853020110097E-2"/>
    <n v="7662.29"/>
    <n v="-5.3587849525916345E-2"/>
    <n v="4.5702357951407126E-3"/>
    <n v="1.1450089248877836E-3"/>
    <n v="0.99428475527997151"/>
    <n v="0.73982415107011112"/>
    <n v="0.25757494241861156"/>
    <n v="2.600906511277425E-3"/>
    <x v="0"/>
    <n v="8.42"/>
    <x v="0"/>
    <m/>
    <m/>
    <x v="0"/>
    <n v="10200"/>
    <x v="0"/>
    <x v="0"/>
    <m/>
    <x v="0"/>
    <x v="0"/>
    <x v="0"/>
    <m/>
    <x v="0"/>
    <x v="0"/>
    <x v="0"/>
    <x v="0"/>
    <x v="0"/>
    <x v="0"/>
    <x v="0"/>
    <x v="0"/>
    <x v="0"/>
    <x v="0"/>
    <x v="0"/>
    <x v="0"/>
    <x v="0"/>
    <m/>
    <x v="0"/>
    <x v="0"/>
    <x v="0"/>
    <x v="0"/>
    <x v="0"/>
    <m/>
    <n v="20021112"/>
    <x v="0"/>
    <s v="BP AMERICA"/>
    <m/>
    <m/>
    <d v="2002-11-14T00:00:00"/>
    <x v="5"/>
    <x v="2"/>
  </r>
  <r>
    <x v="1"/>
    <s v="T19N R093W S23 fMESAVERDE"/>
    <m/>
    <x v="1"/>
    <x v="3"/>
    <s v="ECHO SPRINGS"/>
    <s v="NE NW"/>
    <n v="23"/>
    <n v="19"/>
    <n v="93"/>
    <n v="41.611939999999997"/>
    <n v="-107.8475"/>
    <s v="4900721879"/>
    <s v="CHAMPLIN 242 J4"/>
    <x v="0"/>
    <x v="28"/>
    <m/>
    <m/>
    <m/>
    <x v="0"/>
    <n v="9091"/>
    <m/>
    <n v="9428"/>
    <n v="9393"/>
    <x v="1"/>
    <d v="2002-11-11T00:00:00"/>
    <n v="6.71"/>
    <x v="0"/>
    <n v="18.100000000000001"/>
    <n v="2.99"/>
    <n v="2700"/>
    <n v="15.2"/>
    <x v="1"/>
    <n v="3798"/>
    <n v="1240"/>
    <m/>
    <x v="0"/>
    <n v="6"/>
    <n v="8340"/>
    <x v="0"/>
    <s v="BP AMERICA PRODUCTION COMPANY"/>
    <n v="0.90319000000000005"/>
    <n v="0.24604710000000002"/>
    <n v="117.45"/>
    <n v="0.38881599999999994"/>
    <n v="118.98805309999999"/>
    <n v="107.14157999999999"/>
    <n v="20.323599999999999"/>
    <n v="0"/>
    <x v="1"/>
    <n v="0.12492"/>
    <n v="127.59009999999999"/>
    <n v="-3.4885681443608825E-2"/>
    <n v="7780.29"/>
    <n v="-3.4720839389365828E-2"/>
    <n v="7.5905939837585265E-3"/>
    <n v="2.067830287072745E-3"/>
    <n v="0.99034157572916881"/>
    <n v="0.8397327065344411"/>
    <n v="0.15928822063780812"/>
    <n v="9.790728277507424E-4"/>
    <x v="0"/>
    <n v="45"/>
    <x v="0"/>
    <m/>
    <m/>
    <x v="0"/>
    <n v="12730"/>
    <x v="0"/>
    <x v="0"/>
    <m/>
    <x v="0"/>
    <x v="0"/>
    <x v="0"/>
    <m/>
    <x v="0"/>
    <x v="0"/>
    <x v="0"/>
    <x v="0"/>
    <x v="0"/>
    <x v="0"/>
    <x v="0"/>
    <x v="0"/>
    <x v="0"/>
    <x v="0"/>
    <x v="0"/>
    <x v="0"/>
    <x v="0"/>
    <m/>
    <x v="0"/>
    <x v="0"/>
    <x v="0"/>
    <x v="0"/>
    <x v="0"/>
    <m/>
    <n v="20021111"/>
    <x v="0"/>
    <s v="BP AMERICA"/>
    <m/>
    <m/>
    <d v="2002-11-13T00:00:00"/>
    <x v="5"/>
    <x v="2"/>
  </r>
  <r>
    <x v="1"/>
    <s v="T19N R093W S25 fMESAVERDE"/>
    <n v="5279"/>
    <x v="0"/>
    <x v="5"/>
    <s v="ECHO SPRINGS"/>
    <s v="SW SW"/>
    <n v="25"/>
    <n v="19"/>
    <n v="93"/>
    <n v="41.587479999999999"/>
    <n v="-107.83224"/>
    <s v="4900722723"/>
    <s v="10 CHAMPLIN 242 H"/>
    <x v="0"/>
    <x v="28"/>
    <m/>
    <m/>
    <n v="384"/>
    <x v="0"/>
    <n v="8864"/>
    <n v="9248"/>
    <n v="9434"/>
    <n v="9395"/>
    <x v="1"/>
    <m/>
    <n v="7.73"/>
    <x v="1"/>
    <n v="8.3000000000000007"/>
    <n v="3.5"/>
    <n v="1550"/>
    <n v="727"/>
    <x v="1"/>
    <n v="1560"/>
    <n v="2640"/>
    <n v="0"/>
    <x v="1"/>
    <n v="171"/>
    <n v="6400"/>
    <x v="0"/>
    <s v="BP AMERICA PRODUCTION COMPANY"/>
    <n v="0.41417000000000004"/>
    <n v="0.28801500000000002"/>
    <n v="67.424999999999997"/>
    <n v="18.59666"/>
    <n v="86.723844999999997"/>
    <n v="44.007599999999996"/>
    <n v="43.269599999999997"/>
    <n v="0"/>
    <x v="1"/>
    <n v="3.5602200000000002"/>
    <n v="90.837419999999995"/>
    <n v="-2.316707419267371E-2"/>
    <n v="6659.8"/>
    <n v="1.9893107091992237E-2"/>
    <n v="4.7757338249935768E-3"/>
    <n v="3.3210589313700288E-3"/>
    <n v="0.99190320724363634"/>
    <n v="0.48446554294474675"/>
    <n v="0.47634113782623944"/>
    <n v="3.9193319229013777E-2"/>
    <x v="1"/>
    <n v="29"/>
    <x v="1"/>
    <n v="0"/>
    <n v="0"/>
    <x v="1"/>
    <n v="0"/>
    <x v="2"/>
    <x v="1"/>
    <n v="0"/>
    <x v="1"/>
    <x v="1"/>
    <x v="1"/>
    <n v="0"/>
    <x v="1"/>
    <x v="3"/>
    <x v="1"/>
    <x v="1"/>
    <x v="0"/>
    <x v="0"/>
    <x v="0"/>
    <x v="0"/>
    <x v="0"/>
    <x v="0"/>
    <x v="0"/>
    <x v="0"/>
    <x v="0"/>
    <m/>
    <x v="0"/>
    <x v="0"/>
    <x v="0"/>
    <x v="0"/>
    <x v="0"/>
    <m/>
    <m/>
    <x v="0"/>
    <s v="WYOMING ANALYTICAL LABS ROCK SPRINGS ID No BPW00895"/>
    <m/>
    <s v="8864-9248"/>
    <d v="2006-03-03T00:00:00"/>
    <x v="5"/>
    <x v="2"/>
  </r>
  <r>
    <x v="1"/>
    <s v="T19N R093W S25 fMESAVERDE"/>
    <n v="5229"/>
    <x v="0"/>
    <x v="5"/>
    <s v="ECHO SPRINGS"/>
    <s v="SE NE"/>
    <n v="25"/>
    <n v="19"/>
    <n v="93"/>
    <n v="41.59543"/>
    <n v="-107.81477"/>
    <s v="4900722793"/>
    <s v="13 CHAMPLIN 242 H"/>
    <x v="0"/>
    <x v="28"/>
    <m/>
    <m/>
    <n v="390"/>
    <x v="0"/>
    <n v="8977"/>
    <n v="9367"/>
    <n v="9545"/>
    <n v="9532"/>
    <x v="1"/>
    <m/>
    <n v="7.72"/>
    <x v="1"/>
    <n v="33"/>
    <n v="0"/>
    <n v="5020"/>
    <n v="47"/>
    <x v="1"/>
    <n v="5670"/>
    <n v="5190"/>
    <n v="0"/>
    <x v="1"/>
    <n v="28"/>
    <n v="14000"/>
    <x v="0"/>
    <s v="BP AMERICA PRODUCTION COMPANY"/>
    <n v="1.6467000000000001"/>
    <n v="0"/>
    <n v="218.37"/>
    <n v="1.2022599999999999"/>
    <n v="221.21895999999998"/>
    <n v="159.95069999999998"/>
    <n v="85.064099999999996"/>
    <n v="0"/>
    <x v="1"/>
    <n v="0.58296000000000003"/>
    <n v="245.59775999999999"/>
    <n v="-5.222349362293624E-2"/>
    <n v="15988"/>
    <n v="6.6293183940242764E-2"/>
    <n v="7.4437561771378011E-3"/>
    <n v="0"/>
    <n v="0.99255624382286212"/>
    <n v="0.65127100507757074"/>
    <n v="0.346355357638441"/>
    <n v="2.3736372839882579E-3"/>
    <x v="1"/>
    <n v="0"/>
    <x v="1"/>
    <n v="0"/>
    <n v="0"/>
    <x v="1"/>
    <n v="0"/>
    <x v="2"/>
    <x v="1"/>
    <n v="0"/>
    <x v="1"/>
    <x v="1"/>
    <x v="1"/>
    <n v="0"/>
    <x v="1"/>
    <x v="3"/>
    <x v="1"/>
    <x v="1"/>
    <x v="0"/>
    <x v="0"/>
    <x v="0"/>
    <x v="0"/>
    <x v="0"/>
    <x v="0"/>
    <x v="0"/>
    <x v="0"/>
    <x v="0"/>
    <m/>
    <x v="0"/>
    <x v="0"/>
    <x v="0"/>
    <x v="0"/>
    <x v="0"/>
    <m/>
    <m/>
    <x v="0"/>
    <s v="WYOMING ANALYTICAL LABS ROCK SPRINGS ID No BP W00838"/>
    <m/>
    <s v="8977-9367"/>
    <d v="2005-12-30T00:00:00"/>
    <x v="5"/>
    <x v="2"/>
  </r>
  <r>
    <x v="1"/>
    <s v="T19N R093W S25 fMESAVERDE"/>
    <m/>
    <x v="1"/>
    <x v="3"/>
    <s v="ECHO SPRINGS"/>
    <s v="C NW"/>
    <n v="25"/>
    <n v="19"/>
    <n v="93"/>
    <n v="41.597119999999997"/>
    <n v="-107.82875"/>
    <s v="4900721887"/>
    <s v="CHAMPLIN 242 H3"/>
    <x v="0"/>
    <x v="28"/>
    <m/>
    <m/>
    <m/>
    <x v="0"/>
    <n v="8944"/>
    <m/>
    <n v="9337"/>
    <m/>
    <x v="1"/>
    <d v="2002-11-11T00:00:00"/>
    <n v="6.68"/>
    <x v="0"/>
    <n v="19.8"/>
    <n v="1.49"/>
    <n v="2830"/>
    <n v="92.4"/>
    <x v="1"/>
    <n v="4498"/>
    <n v="1321"/>
    <m/>
    <x v="0"/>
    <n v="12"/>
    <n v="9562"/>
    <x v="0"/>
    <s v="BP AMERICA PRODUCTION COMPANY"/>
    <n v="0.98802000000000001"/>
    <n v="0.1226121"/>
    <n v="123.105"/>
    <n v="2.3635920000000001"/>
    <n v="126.57922409999999"/>
    <n v="126.88857999999999"/>
    <n v="21.651189999999996"/>
    <n v="0"/>
    <x v="1"/>
    <n v="0.24984000000000001"/>
    <n v="148.78960999999998"/>
    <n v="-8.0656861451264703E-2"/>
    <n v="8774.69"/>
    <n v="-4.2936320568215933E-2"/>
    <n v="7.8055463447891374E-3"/>
    <n v="9.68658963363009E-4"/>
    <n v="0.99122579469184779"/>
    <n v="0.85280538069828937"/>
    <n v="0.14551546979658056"/>
    <n v="1.6791495051300964E-3"/>
    <x v="0"/>
    <n v="0.18"/>
    <x v="0"/>
    <m/>
    <m/>
    <x v="0"/>
    <n v="12880"/>
    <x v="0"/>
    <x v="0"/>
    <m/>
    <x v="0"/>
    <x v="0"/>
    <x v="0"/>
    <m/>
    <x v="0"/>
    <x v="0"/>
    <x v="0"/>
    <x v="0"/>
    <x v="0"/>
    <x v="0"/>
    <x v="0"/>
    <x v="0"/>
    <x v="0"/>
    <x v="0"/>
    <x v="0"/>
    <x v="0"/>
    <x v="0"/>
    <m/>
    <x v="0"/>
    <x v="0"/>
    <x v="0"/>
    <x v="0"/>
    <x v="0"/>
    <m/>
    <n v="20021111"/>
    <x v="0"/>
    <s v="BP AMERICA"/>
    <m/>
    <m/>
    <d v="2002-11-13T00:00:00"/>
    <x v="5"/>
    <x v="2"/>
  </r>
  <r>
    <x v="1"/>
    <s v="T19N R093W S25 fMESAVERDE"/>
    <n v="3303"/>
    <x v="0"/>
    <x v="5"/>
    <s v="ECHO SPRINGS"/>
    <s v="SW NE"/>
    <n v="25"/>
    <n v="19"/>
    <n v="93"/>
    <n v="41.5974"/>
    <n v="-107.82252"/>
    <s v="4900721354"/>
    <s v="CHAMPLIN 242 H2"/>
    <x v="0"/>
    <x v="28"/>
    <m/>
    <m/>
    <m/>
    <x v="0"/>
    <s v="8968"/>
    <m/>
    <n v="9491"/>
    <n v="9336"/>
    <x v="1"/>
    <d v="2002-11-11T00:00:00"/>
    <n v="6.56"/>
    <x v="1"/>
    <n v="10.6"/>
    <m/>
    <n v="2860"/>
    <n v="16.899999999999999"/>
    <x v="1"/>
    <n v="3599"/>
    <n v="1914"/>
    <m/>
    <x v="0"/>
    <n v="19"/>
    <n v="9132"/>
    <x v="0"/>
    <s v="BP AMERICA PRODUCTION CO"/>
    <n v="0.52893999999999997"/>
    <n v="0"/>
    <n v="124.41"/>
    <n v="0.43230199999999996"/>
    <n v="125.371242"/>
    <n v="101.52779"/>
    <n v="31.370459999999998"/>
    <n v="0"/>
    <x v="1"/>
    <n v="0.39558000000000004"/>
    <n v="133.29382999999999"/>
    <n v="-3.0628750680339208E-2"/>
    <n v="8419.5"/>
    <n v="-4.0594820955473891E-2"/>
    <n v="4.2189898701011511E-3"/>
    <n v="0"/>
    <n v="0.99578101012989884"/>
    <n v="0.76168409295464024"/>
    <n v="0.23534817778137218"/>
    <n v="2.9677292639876886E-3"/>
    <x v="0"/>
    <n v="0.05"/>
    <x v="0"/>
    <m/>
    <m/>
    <x v="0"/>
    <n v="13170"/>
    <x v="0"/>
    <x v="0"/>
    <m/>
    <x v="0"/>
    <x v="0"/>
    <x v="0"/>
    <m/>
    <x v="0"/>
    <x v="0"/>
    <x v="0"/>
    <x v="0"/>
    <x v="0"/>
    <x v="0"/>
    <x v="0"/>
    <x v="0"/>
    <x v="0"/>
    <x v="0"/>
    <x v="0"/>
    <x v="0"/>
    <x v="0"/>
    <m/>
    <x v="0"/>
    <x v="0"/>
    <x v="0"/>
    <x v="0"/>
    <x v="0"/>
    <m/>
    <n v="20021111"/>
    <x v="0"/>
    <s v="BP AMERICA"/>
    <m/>
    <m/>
    <d v="2002-11-13T00:00:00"/>
    <x v="5"/>
    <x v="2"/>
  </r>
  <r>
    <x v="1"/>
    <s v="T19N R093W S27 fMESAVERDE"/>
    <m/>
    <x v="1"/>
    <x v="3"/>
    <s v="ECHO SPRINGS"/>
    <s v="NW SE"/>
    <n v="27"/>
    <n v="19"/>
    <n v="93"/>
    <n v="41.593290000000003"/>
    <n v="-107.86227"/>
    <s v="4900722067"/>
    <s v="CHAMPLIN 222 D5"/>
    <x v="0"/>
    <x v="28"/>
    <m/>
    <m/>
    <m/>
    <x v="0"/>
    <m/>
    <n v="8938"/>
    <n v="9467"/>
    <n v="9352"/>
    <x v="1"/>
    <d v="2002-11-11T00:00:00"/>
    <n v="6.37"/>
    <x v="0"/>
    <n v="37.9"/>
    <n v="6.11"/>
    <n v="2900"/>
    <n v="22.2"/>
    <x v="1"/>
    <n v="4448"/>
    <n v="1671"/>
    <m/>
    <x v="0"/>
    <n v="24"/>
    <n v="9978"/>
    <x v="0"/>
    <s v="BP AMERICA PRODUCTION COMPANY"/>
    <n v="1.8912099999999998"/>
    <n v="0.50279190000000007"/>
    <n v="126.15"/>
    <n v="0.56787599999999994"/>
    <n v="129.1118779"/>
    <n v="125.47807999999999"/>
    <n v="27.387689999999996"/>
    <n v="0"/>
    <x v="1"/>
    <n v="0.49968000000000001"/>
    <n v="153.36545000000001"/>
    <n v="-8.586024329919334E-2"/>
    <n v="9109.2099999999991"/>
    <n v="-4.5516867053906826E-2"/>
    <n v="1.4647838996384081E-2"/>
    <n v="3.8942342732356779E-3"/>
    <n v="0.98145792673038024"/>
    <n v="0.81816393457587733"/>
    <n v="0.17857796524575772"/>
    <n v="3.2581001783648141E-3"/>
    <x v="0"/>
    <n v="43.8"/>
    <x v="0"/>
    <m/>
    <m/>
    <x v="0"/>
    <n v="14780"/>
    <x v="0"/>
    <x v="0"/>
    <m/>
    <x v="0"/>
    <x v="0"/>
    <x v="0"/>
    <m/>
    <x v="0"/>
    <x v="0"/>
    <x v="0"/>
    <x v="0"/>
    <x v="0"/>
    <x v="0"/>
    <x v="0"/>
    <x v="0"/>
    <x v="0"/>
    <x v="0"/>
    <x v="0"/>
    <x v="0"/>
    <x v="0"/>
    <m/>
    <x v="0"/>
    <x v="0"/>
    <x v="0"/>
    <x v="0"/>
    <x v="0"/>
    <m/>
    <n v="20021111"/>
    <x v="0"/>
    <s v="BP AMERICA"/>
    <m/>
    <m/>
    <d v="2002-11-13T00:00:00"/>
    <x v="5"/>
    <x v="2"/>
  </r>
  <r>
    <x v="1"/>
    <s v="T19N R093W S27 fMESAVERDE"/>
    <m/>
    <x v="1"/>
    <x v="3"/>
    <s v="ECHO SPRINGS"/>
    <s v="NW SE"/>
    <n v="27"/>
    <n v="19"/>
    <n v="93"/>
    <n v="41.590829999999997"/>
    <n v="-107.85778000000001"/>
    <s v="4900721861"/>
    <s v="CHAMPLIN 222 D3"/>
    <x v="0"/>
    <x v="28"/>
    <m/>
    <m/>
    <m/>
    <x v="0"/>
    <n v="8896"/>
    <m/>
    <n v="9279"/>
    <n v="9263"/>
    <x v="1"/>
    <d v="2002-11-11T00:00:00"/>
    <n v="7.17"/>
    <x v="0"/>
    <n v="16.7"/>
    <n v="2.21"/>
    <n v="2830"/>
    <n v="20.399999999999999"/>
    <x v="1"/>
    <n v="3949"/>
    <n v="1510"/>
    <m/>
    <x v="0"/>
    <n v="8"/>
    <n v="9057"/>
    <x v="0"/>
    <s v="BP AMERICA PRODUCTION COMPANY"/>
    <n v="0.83333000000000002"/>
    <n v="0.18186089999999999"/>
    <n v="123.105"/>
    <n v="0.52183199999999996"/>
    <n v="124.64202289999999"/>
    <n v="111.40128999999999"/>
    <n v="24.748899999999999"/>
    <n v="0"/>
    <x v="1"/>
    <n v="0.16656000000000001"/>
    <n v="136.31674999999998"/>
    <n v="-4.473782187990967E-2"/>
    <n v="8336.31"/>
    <n v="-4.1434896520558803E-2"/>
    <n v="6.6857868687559639E-3"/>
    <n v="1.459065696854957E-3"/>
    <n v="0.99185514743438918"/>
    <n v="0.81722378211041569"/>
    <n v="0.18155435777334775"/>
    <n v="1.2218601162366329E-3"/>
    <x v="0"/>
    <m/>
    <x v="0"/>
    <m/>
    <m/>
    <x v="0"/>
    <n v="13360"/>
    <x v="0"/>
    <x v="0"/>
    <m/>
    <x v="0"/>
    <x v="0"/>
    <x v="0"/>
    <m/>
    <x v="0"/>
    <x v="0"/>
    <x v="0"/>
    <x v="0"/>
    <x v="0"/>
    <x v="0"/>
    <x v="0"/>
    <x v="0"/>
    <x v="0"/>
    <x v="0"/>
    <x v="0"/>
    <x v="0"/>
    <x v="0"/>
    <m/>
    <x v="0"/>
    <x v="0"/>
    <x v="0"/>
    <x v="0"/>
    <x v="0"/>
    <m/>
    <n v="20021111"/>
    <x v="0"/>
    <s v="BP AMERICA"/>
    <m/>
    <m/>
    <d v="2002-11-13T00:00:00"/>
    <x v="5"/>
    <x v="2"/>
  </r>
  <r>
    <x v="1"/>
    <s v="T19N R093W S29 fMESAVERDE"/>
    <m/>
    <x v="1"/>
    <x v="3"/>
    <s v="ECHO SPRINGS"/>
    <s v="NE SE"/>
    <n v="29"/>
    <n v="19"/>
    <n v="93"/>
    <n v="41.592790000000001"/>
    <n v="-107.89555799999999"/>
    <s v="4900721915"/>
    <s v="CHAMPLIN 337 G3"/>
    <x v="0"/>
    <x v="28"/>
    <m/>
    <m/>
    <m/>
    <x v="0"/>
    <n v="9082"/>
    <m/>
    <n v="9436"/>
    <n v="9426"/>
    <x v="1"/>
    <d v="2002-11-12T00:00:00"/>
    <n v="6.49"/>
    <x v="0"/>
    <n v="17.2"/>
    <n v="0.98"/>
    <n v="1700"/>
    <n v="52.3"/>
    <x v="1"/>
    <n v="2350"/>
    <n v="593"/>
    <m/>
    <x v="0"/>
    <n v="3"/>
    <n v="5188"/>
    <x v="0"/>
    <s v="BP AMERICA PRODUCTION COMPANY"/>
    <n v="0.85827999999999993"/>
    <n v="8.0644199999999999E-2"/>
    <n v="73.95"/>
    <n v="1.3378339999999997"/>
    <n v="76.226758199999992"/>
    <n v="66.293499999999995"/>
    <n v="9.7192699999999999"/>
    <n v="0"/>
    <x v="1"/>
    <n v="6.2460000000000002E-2"/>
    <n v="76.075229999999991"/>
    <n v="9.9491938214895455E-4"/>
    <n v="4716.4799999999996"/>
    <n v="-4.7606739576434146E-2"/>
    <n v="1.1259563180531533E-2"/>
    <n v="1.0579513271233409E-3"/>
    <n v="0.98768248549234505"/>
    <n v="0.87142030329714415"/>
    <n v="0.12775866730866275"/>
    <n v="8.2102939419309031E-4"/>
    <x v="0"/>
    <n v="0.13"/>
    <x v="0"/>
    <m/>
    <m/>
    <x v="0"/>
    <n v="6620"/>
    <x v="0"/>
    <x v="0"/>
    <m/>
    <x v="0"/>
    <x v="0"/>
    <x v="0"/>
    <m/>
    <x v="0"/>
    <x v="0"/>
    <x v="0"/>
    <x v="0"/>
    <x v="0"/>
    <x v="0"/>
    <x v="0"/>
    <x v="0"/>
    <x v="0"/>
    <x v="0"/>
    <x v="0"/>
    <x v="0"/>
    <x v="0"/>
    <m/>
    <x v="0"/>
    <x v="0"/>
    <x v="0"/>
    <x v="0"/>
    <x v="0"/>
    <m/>
    <n v="20021112"/>
    <x v="0"/>
    <s v="BP AMERICA"/>
    <m/>
    <m/>
    <d v="2002-11-14T00:00:00"/>
    <x v="5"/>
    <x v="2"/>
  </r>
  <r>
    <x v="1"/>
    <s v="T19N R093W S29 fMESAVERDE"/>
    <m/>
    <x v="1"/>
    <x v="3"/>
    <s v="ECHO SPRINGS"/>
    <s v="SW NW"/>
    <n v="29"/>
    <n v="19"/>
    <n v="93"/>
    <n v="41.5976"/>
    <n v="-107.90556100000001"/>
    <s v="4900721916"/>
    <s v="CHAMPLIN 337 G4"/>
    <x v="0"/>
    <x v="28"/>
    <m/>
    <m/>
    <m/>
    <x v="0"/>
    <n v="9162"/>
    <m/>
    <n v="9576"/>
    <m/>
    <x v="1"/>
    <d v="2002-11-12T00:00:00"/>
    <n v="7.19"/>
    <x v="0"/>
    <n v="15.4"/>
    <n v="1.64"/>
    <n v="2420"/>
    <n v="89.8"/>
    <x v="1"/>
    <n v="2949"/>
    <n v="1671"/>
    <m/>
    <x v="0"/>
    <n v="2"/>
    <n v="6946"/>
    <x v="0"/>
    <s v="BP AMERICA PRODUCTION COMPANY"/>
    <n v="0.76846000000000003"/>
    <n v="0.13495560000000001"/>
    <n v="105.27"/>
    <n v="2.2970839999999999"/>
    <n v="108.4704996"/>
    <n v="83.191289999999995"/>
    <n v="27.387689999999996"/>
    <n v="0"/>
    <x v="1"/>
    <n v="4.1640000000000003E-2"/>
    <n v="110.62061999999999"/>
    <n v="-9.8138181224575374E-3"/>
    <n v="7148.84"/>
    <n v="1.4391082126508718E-2"/>
    <n v="7.0845068736089794E-3"/>
    <n v="1.244168695614637E-3"/>
    <n v="0.99167132443077632"/>
    <n v="0.75204143675925883"/>
    <n v="0.24758214155733352"/>
    <n v="3.7642168340766856E-4"/>
    <x v="0"/>
    <n v="0.13"/>
    <x v="0"/>
    <m/>
    <m/>
    <x v="0"/>
    <n v="9760"/>
    <x v="0"/>
    <x v="0"/>
    <m/>
    <x v="0"/>
    <x v="0"/>
    <x v="0"/>
    <m/>
    <x v="0"/>
    <x v="0"/>
    <x v="0"/>
    <x v="0"/>
    <x v="0"/>
    <x v="0"/>
    <x v="0"/>
    <x v="0"/>
    <x v="0"/>
    <x v="0"/>
    <x v="0"/>
    <x v="0"/>
    <x v="0"/>
    <m/>
    <x v="0"/>
    <x v="0"/>
    <x v="0"/>
    <x v="0"/>
    <x v="0"/>
    <m/>
    <n v="20021112"/>
    <x v="0"/>
    <s v="BP AMERICA"/>
    <m/>
    <m/>
    <d v="2002-11-14T00:00:00"/>
    <x v="5"/>
    <x v="2"/>
  </r>
  <r>
    <x v="1"/>
    <s v="T19N R093W S33 fMESAVERDE"/>
    <n v="5273"/>
    <x v="0"/>
    <x v="5"/>
    <s v="STANDARD DRAW"/>
    <s v="SE SE"/>
    <n v="33"/>
    <n v="19"/>
    <n v="93"/>
    <n v="41.572960000000002"/>
    <n v="-107.87264"/>
    <s v="4900722837"/>
    <s v="12 CHAMPLIN 222 G"/>
    <x v="0"/>
    <x v="28"/>
    <m/>
    <m/>
    <n v="299"/>
    <x v="0"/>
    <n v="8818"/>
    <n v="9117"/>
    <n v="9366"/>
    <n v="9360"/>
    <x v="1"/>
    <m/>
    <n v="7.88"/>
    <x v="1"/>
    <n v="143"/>
    <n v="10"/>
    <n v="3260"/>
    <n v="352"/>
    <x v="1"/>
    <n v="4850"/>
    <n v="1530"/>
    <n v="0"/>
    <x v="1"/>
    <n v="128"/>
    <n v="12500"/>
    <x v="0"/>
    <s v="BP AMERICA PRODUCTION COMPANY"/>
    <n v="7.1356999999999999"/>
    <n v="0.82289999999999996"/>
    <n v="141.81"/>
    <n v="9.0041599999999988"/>
    <n v="158.77276000000001"/>
    <n v="136.8185"/>
    <n v="25.076699999999999"/>
    <n v="0"/>
    <x v="1"/>
    <n v="2.6649600000000002"/>
    <n v="164.56016"/>
    <n v="-1.7899198139181099E-2"/>
    <n v="10273"/>
    <n v="-9.7791244017037718E-2"/>
    <n v="4.4942847878943468E-2"/>
    <n v="5.1828789774769927E-3"/>
    <n v="0.94987427314357964"/>
    <n v="0.83141934232441195"/>
    <n v="0.15238621547280945"/>
    <n v="1.619444220277861E-2"/>
    <x v="1"/>
    <n v="1.3"/>
    <x v="1"/>
    <n v="0"/>
    <n v="0"/>
    <x v="1"/>
    <n v="0"/>
    <x v="2"/>
    <x v="1"/>
    <n v="0"/>
    <x v="1"/>
    <x v="1"/>
    <x v="1"/>
    <n v="0"/>
    <x v="1"/>
    <x v="3"/>
    <x v="1"/>
    <x v="1"/>
    <x v="0"/>
    <x v="0"/>
    <x v="0"/>
    <x v="0"/>
    <x v="0"/>
    <x v="0"/>
    <x v="0"/>
    <x v="0"/>
    <x v="0"/>
    <m/>
    <x v="0"/>
    <x v="0"/>
    <x v="0"/>
    <x v="0"/>
    <x v="0"/>
    <m/>
    <m/>
    <x v="0"/>
    <s v="WYOMING ANALYTICAL LABS ROCK SPRINGS ID No BPW00889"/>
    <m/>
    <s v="8818-9117"/>
    <d v="2006-03-03T00:00:00"/>
    <x v="5"/>
    <x v="2"/>
  </r>
  <r>
    <x v="1"/>
    <s v="T19N R093W S33 fMESAVERDE"/>
    <m/>
    <x v="1"/>
    <x v="3"/>
    <s v="STANDARD DRAW"/>
    <s v="C SW"/>
    <n v="33"/>
    <n v="19"/>
    <n v="93"/>
    <n v="41.575949999999999"/>
    <n v="-107.8862"/>
    <s v="4900720506"/>
    <s v="CHAMPLIN 222 G1"/>
    <x v="0"/>
    <x v="28"/>
    <m/>
    <m/>
    <m/>
    <x v="0"/>
    <n v="8924"/>
    <m/>
    <n v="9522"/>
    <n v="9080"/>
    <x v="1"/>
    <d v="2002-11-12T00:00:00"/>
    <n v="7.7"/>
    <x v="0"/>
    <n v="20.100000000000001"/>
    <n v="5.32"/>
    <n v="2330"/>
    <n v="18"/>
    <x v="1"/>
    <n v="3349"/>
    <n v="1186"/>
    <m/>
    <x v="0"/>
    <n v="14"/>
    <n v="8148"/>
    <x v="0"/>
    <s v="BP AMERICA PRODUCTION COMPANY"/>
    <n v="1.00299"/>
    <n v="0.43778280000000003"/>
    <n v="101.355"/>
    <n v="0.46043999999999996"/>
    <n v="103.2562128"/>
    <n v="94.475290000000001"/>
    <n v="19.43854"/>
    <n v="0"/>
    <x v="1"/>
    <n v="0.29148000000000002"/>
    <n v="114.20531000000001"/>
    <n v="-5.0349583958675427E-2"/>
    <n v="6922.42"/>
    <n v="-8.1323546390876952E-2"/>
    <n v="9.7136043711260351E-3"/>
    <n v="4.2397720013996098E-3"/>
    <n v="0.98604662362747431"/>
    <n v="0.82724078241195609"/>
    <n v="0.17020697198755466"/>
    <n v="2.5522456004891539E-3"/>
    <x v="0"/>
    <n v="17.100000000000001"/>
    <x v="0"/>
    <m/>
    <m/>
    <x v="0"/>
    <n v="9580"/>
    <x v="0"/>
    <x v="0"/>
    <m/>
    <x v="0"/>
    <x v="0"/>
    <x v="0"/>
    <m/>
    <x v="0"/>
    <x v="0"/>
    <x v="0"/>
    <x v="0"/>
    <x v="0"/>
    <x v="0"/>
    <x v="0"/>
    <x v="0"/>
    <x v="0"/>
    <x v="0"/>
    <x v="0"/>
    <x v="0"/>
    <x v="0"/>
    <m/>
    <x v="0"/>
    <x v="0"/>
    <x v="0"/>
    <x v="0"/>
    <x v="0"/>
    <m/>
    <n v="20021112"/>
    <x v="0"/>
    <s v="BP AMERICA"/>
    <m/>
    <m/>
    <d v="2002-11-14T00:00:00"/>
    <x v="5"/>
    <x v="2"/>
  </r>
  <r>
    <x v="1"/>
    <s v="T19N R093W S33 fMESAVERDE"/>
    <n v="3266"/>
    <x v="0"/>
    <x v="5"/>
    <s v="STANDARD DRAW"/>
    <s v="NW NW"/>
    <n v="33"/>
    <n v="19"/>
    <n v="93"/>
    <n v="41.583060000000003"/>
    <n v="-107.88694"/>
    <s v="4900721727"/>
    <s v="CHAMPLIN 222 G4"/>
    <x v="0"/>
    <x v="28"/>
    <m/>
    <m/>
    <m/>
    <x v="0"/>
    <s v="9123"/>
    <m/>
    <n v="9324"/>
    <m/>
    <x v="1"/>
    <d v="2002-11-12T00:00:00"/>
    <n v="5.26"/>
    <x v="1"/>
    <n v="44.9"/>
    <n v="8.2100000000000009"/>
    <n v="1520"/>
    <n v="6.56"/>
    <x v="1"/>
    <n v="1899"/>
    <n v="399"/>
    <m/>
    <x v="0"/>
    <n v="2"/>
    <n v="4848"/>
    <x v="0"/>
    <s v="BP AMERICA PRODUCTION COMPANY"/>
    <n v="2.24051"/>
    <n v="0.67560090000000006"/>
    <n v="66.12"/>
    <n v="0.16780479999999998"/>
    <n v="69.203915699999996"/>
    <n v="53.570789999999995"/>
    <n v="6.5396099999999997"/>
    <n v="0"/>
    <x v="1"/>
    <n v="4.1640000000000003E-2"/>
    <n v="60.15204"/>
    <n v="6.9976489687053486E-2"/>
    <n v="3879.67"/>
    <n v="-0.11094942865621638"/>
    <n v="3.2375480163761891E-2"/>
    <n v="9.7624663744280017E-3"/>
    <n v="0.95786205346180997"/>
    <n v="0.89058974558468829"/>
    <n v="0.108718008566293"/>
    <n v="6.9224584901858696E-4"/>
    <x v="0"/>
    <n v="8.67"/>
    <x v="0"/>
    <m/>
    <m/>
    <x v="0"/>
    <n v="5450"/>
    <x v="0"/>
    <x v="0"/>
    <m/>
    <x v="0"/>
    <x v="0"/>
    <x v="0"/>
    <m/>
    <x v="0"/>
    <x v="0"/>
    <x v="0"/>
    <x v="0"/>
    <x v="0"/>
    <x v="0"/>
    <x v="0"/>
    <x v="0"/>
    <x v="0"/>
    <x v="0"/>
    <x v="0"/>
    <x v="0"/>
    <x v="0"/>
    <m/>
    <x v="0"/>
    <x v="0"/>
    <x v="0"/>
    <x v="0"/>
    <x v="0"/>
    <m/>
    <n v="20021112"/>
    <x v="0"/>
    <s v="BP AMERICA"/>
    <m/>
    <m/>
    <d v="2002-11-14T00:00:00"/>
    <x v="5"/>
    <x v="2"/>
  </r>
  <r>
    <x v="1"/>
    <s v="T19N R093W S34 fMESAVERDE"/>
    <n v="3634"/>
    <x v="0"/>
    <x v="5"/>
    <s v="WAMSUTTER"/>
    <s v="C SW"/>
    <n v="34"/>
    <n v="19"/>
    <n v="93"/>
    <n v="41.575839999999999"/>
    <n v="-107.86694"/>
    <s v="4900720442"/>
    <s v="1-34 ECHO SPRINGS"/>
    <x v="0"/>
    <x v="28"/>
    <m/>
    <m/>
    <m/>
    <x v="0"/>
    <s v="8822"/>
    <m/>
    <n v="9578"/>
    <n v="9524"/>
    <x v="3"/>
    <d v="2000-03-20T00:00:00"/>
    <n v="6.9"/>
    <x v="1"/>
    <n v="400"/>
    <n v="24"/>
    <n v="6264"/>
    <m/>
    <x v="1"/>
    <n v="8400"/>
    <n v="3367"/>
    <m/>
    <x v="0"/>
    <n v="108"/>
    <n v="18580"/>
    <x v="0"/>
    <s v="ANADARKO PETROLEUM CORP"/>
    <n v="19.96"/>
    <n v="1.97496"/>
    <n v="272.48399999999998"/>
    <n v="0"/>
    <n v="294.41895999999997"/>
    <n v="236.964"/>
    <n v="55.185129999999994"/>
    <n v="0"/>
    <x v="1"/>
    <n v="2.2485600000000003"/>
    <n v="294.39769000000001"/>
    <n v="3.6123299162750582E-5"/>
    <n v="18563"/>
    <n v="-4.5769054734404868E-4"/>
    <n v="6.7794546927276711E-2"/>
    <n v="6.7079919037822842E-3"/>
    <n v="0.92549746116894105"/>
    <n v="0.80491120701388652"/>
    <n v="0.18745096131698585"/>
    <n v="7.6378316691275679E-3"/>
    <x v="0"/>
    <n v="17"/>
    <x v="0"/>
    <m/>
    <m/>
    <x v="0"/>
    <m/>
    <x v="0"/>
    <x v="0"/>
    <m/>
    <x v="0"/>
    <x v="0"/>
    <x v="0"/>
    <m/>
    <x v="0"/>
    <x v="0"/>
    <x v="0"/>
    <x v="0"/>
    <x v="0"/>
    <x v="0"/>
    <x v="0"/>
    <x v="0"/>
    <x v="0"/>
    <x v="0"/>
    <x v="0"/>
    <x v="0"/>
    <x v="0"/>
    <m/>
    <x v="0"/>
    <x v="0"/>
    <x v="0"/>
    <x v="0"/>
    <x v="0"/>
    <s v="WELLHEAD"/>
    <n v="20000320"/>
    <x v="0"/>
    <s v="CHAMPION TECHNOLOGIES VERNAL UT"/>
    <m/>
    <m/>
    <d v="2000-03-27T00:00:00"/>
    <x v="5"/>
    <x v="2"/>
  </r>
  <r>
    <x v="1"/>
    <s v="T19N R093W S35 fMESAVERDE"/>
    <m/>
    <x v="1"/>
    <x v="3"/>
    <s v="STANDARD DRAW"/>
    <s v="C SW"/>
    <n v="35"/>
    <n v="19"/>
    <n v="93"/>
    <n v="41.575702"/>
    <n v="-107.838059"/>
    <s v="4900720420"/>
    <s v="CHAMPLIN 261 B1"/>
    <x v="0"/>
    <x v="28"/>
    <m/>
    <m/>
    <m/>
    <x v="0"/>
    <n v="8780"/>
    <m/>
    <n v="9400"/>
    <n v="8960"/>
    <x v="1"/>
    <d v="2002-11-11T00:00:00"/>
    <n v="7.19"/>
    <x v="0"/>
    <n v="10.199999999999999"/>
    <n v="1.04"/>
    <n v="2820"/>
    <n v="19.600000000000001"/>
    <x v="1"/>
    <n v="3398"/>
    <n v="1995"/>
    <m/>
    <x v="0"/>
    <n v="10"/>
    <n v="8444"/>
    <x v="0"/>
    <s v="BP AMERICA PRODUCTION COMPANY"/>
    <n v="0.50897999999999999"/>
    <n v="8.5581600000000008E-2"/>
    <n v="122.67"/>
    <n v="0.50136800000000004"/>
    <n v="123.76592959999999"/>
    <n v="95.857579999999999"/>
    <n v="32.698049999999995"/>
    <n v="0"/>
    <x v="1"/>
    <n v="0.20820000000000002"/>
    <n v="128.76383000000001"/>
    <n v="-1.9791332347983671E-2"/>
    <n v="8253.84"/>
    <n v="-1.1388299324942619E-2"/>
    <n v="4.1124403270348803E-3"/>
    <n v="6.9147947481663008E-4"/>
    <n v="0.99519608019814843"/>
    <n v="0.74444492680902696"/>
    <n v="0.25393815949711956"/>
    <n v="1.6169136938533127E-3"/>
    <x v="0"/>
    <n v="0.08"/>
    <x v="0"/>
    <m/>
    <m/>
    <x v="0"/>
    <n v="11870"/>
    <x v="0"/>
    <x v="0"/>
    <m/>
    <x v="0"/>
    <x v="0"/>
    <x v="0"/>
    <m/>
    <x v="0"/>
    <x v="0"/>
    <x v="0"/>
    <x v="0"/>
    <x v="0"/>
    <x v="0"/>
    <x v="0"/>
    <x v="0"/>
    <x v="0"/>
    <x v="0"/>
    <x v="0"/>
    <x v="0"/>
    <x v="0"/>
    <m/>
    <x v="0"/>
    <x v="0"/>
    <x v="0"/>
    <x v="0"/>
    <x v="0"/>
    <m/>
    <n v="20021111"/>
    <x v="0"/>
    <s v="BP AMERICA"/>
    <m/>
    <m/>
    <d v="2002-11-13T00:00:00"/>
    <x v="5"/>
    <x v="2"/>
  </r>
  <r>
    <x v="1"/>
    <s v="T19N R094W S03 fMESAVERDE"/>
    <n v="4064"/>
    <x v="0"/>
    <x v="1"/>
    <s v="TIERNEY"/>
    <s v="SE SE"/>
    <n v="3"/>
    <n v="19"/>
    <n v="94"/>
    <n v="41.648139999999998"/>
    <n v="-107.97207400000001"/>
    <s v="4903725223"/>
    <s v="C.G. ROAD UNIT 03-S1"/>
    <x v="0"/>
    <x v="28"/>
    <m/>
    <m/>
    <m/>
    <x v="0"/>
    <s v="9707"/>
    <m/>
    <n v="9962"/>
    <n v="9960"/>
    <x v="1"/>
    <d v="2003-06-11T00:00:00"/>
    <n v="7.57"/>
    <x v="1"/>
    <n v="54.1"/>
    <n v="12"/>
    <n v="4424"/>
    <n v="9.3000000000000007"/>
    <x v="1"/>
    <n v="5798"/>
    <n v="2156"/>
    <m/>
    <x v="0"/>
    <n v="24"/>
    <n v="11072"/>
    <x v="0"/>
    <s v="BP AMERICA PRODUCTION CO"/>
    <n v="2.6995900000000002"/>
    <n v="0.98748000000000002"/>
    <n v="192.44399999999999"/>
    <n v="0.23789399999999999"/>
    <n v="196.36896400000001"/>
    <n v="163.56157999999999"/>
    <n v="35.336839999999995"/>
    <n v="0"/>
    <x v="1"/>
    <n v="0.49968000000000001"/>
    <n v="199.3981"/>
    <n v="-7.6538354894534477E-3"/>
    <n v="12477.4"/>
    <n v="5.9678802856973058E-2"/>
    <n v="1.3747539045935996E-2"/>
    <n v="5.028696897336587E-3"/>
    <n v="0.9812237640567274"/>
    <n v="0.82027652219354141"/>
    <n v="0.17721753617511898"/>
    <n v="2.5059416313395165E-3"/>
    <x v="0"/>
    <n v="0.4"/>
    <x v="0"/>
    <m/>
    <m/>
    <x v="0"/>
    <n v="18280"/>
    <x v="0"/>
    <x v="0"/>
    <m/>
    <x v="0"/>
    <x v="0"/>
    <x v="0"/>
    <n v="21.7"/>
    <x v="0"/>
    <x v="0"/>
    <x v="0"/>
    <x v="0"/>
    <x v="0"/>
    <x v="0"/>
    <x v="0"/>
    <x v="0"/>
    <x v="0"/>
    <x v="0"/>
    <x v="0"/>
    <x v="0"/>
    <x v="0"/>
    <m/>
    <x v="0"/>
    <x v="0"/>
    <x v="0"/>
    <x v="0"/>
    <x v="0"/>
    <m/>
    <n v="20030611"/>
    <x v="0"/>
    <s v="BP AMERICA"/>
    <m/>
    <m/>
    <d v="2003-06-13T00:00:00"/>
    <x v="5"/>
    <x v="2"/>
  </r>
  <r>
    <x v="1"/>
    <s v="T19N R094W S05 fMESAVERDE"/>
    <n v="5932"/>
    <x v="0"/>
    <x v="1"/>
    <s v="FREWEN"/>
    <s v="SW NW"/>
    <n v="5"/>
    <n v="19"/>
    <n v="94"/>
    <n v="41.653578000000003"/>
    <n v="-108.02307500000001"/>
    <s v="4903726979"/>
    <s v="FREWEN 5-50"/>
    <x v="0"/>
    <x v="28"/>
    <m/>
    <m/>
    <n v="322"/>
    <x v="0"/>
    <n v="9536"/>
    <n v="9858"/>
    <n v="9951"/>
    <n v="9900"/>
    <x v="1"/>
    <d v="1899-12-31T00:00:00"/>
    <n v="7.31"/>
    <x v="1"/>
    <n v="51"/>
    <n v="4"/>
    <n v="2970"/>
    <n v="0"/>
    <x v="1"/>
    <n v="4380"/>
    <n v="0"/>
    <n v="0"/>
    <x v="1"/>
    <n v="56"/>
    <n v="9610"/>
    <x v="0"/>
    <s v="BP AMERICA PRODUCTION COMPANY"/>
    <n v="2.5449000000000002"/>
    <n v="0.32916000000000001"/>
    <n v="129.19499999999999"/>
    <n v="0"/>
    <n v="132.06905999999998"/>
    <n v="123.5598"/>
    <n v="0"/>
    <n v="0"/>
    <x v="1"/>
    <n v="1.1659200000000001"/>
    <n v="124.72572"/>
    <n v="2.8596142024382213E-2"/>
    <n v="7461"/>
    <n v="-0.12588600550641438"/>
    <n v="1.9269464021323394E-2"/>
    <n v="2.4923324206290258E-3"/>
    <n v="0.97823820355804769"/>
    <n v="0.99065212852649798"/>
    <n v="0"/>
    <n v="9.3478714735020178E-3"/>
    <x v="1"/>
    <n v="1"/>
    <x v="1"/>
    <n v="0"/>
    <n v="0"/>
    <x v="1"/>
    <n v="16100"/>
    <x v="1"/>
    <x v="1"/>
    <n v="0"/>
    <x v="1"/>
    <x v="1"/>
    <x v="1"/>
    <n v="5"/>
    <x v="1"/>
    <x v="3"/>
    <x v="1"/>
    <x v="1"/>
    <x v="0"/>
    <x v="0"/>
    <x v="0"/>
    <x v="0"/>
    <x v="0"/>
    <x v="0"/>
    <x v="0"/>
    <x v="0"/>
    <x v="0"/>
    <m/>
    <x v="0"/>
    <x v="0"/>
    <x v="0"/>
    <x v="0"/>
    <x v="0"/>
    <m/>
    <n v="19000101"/>
    <x v="0"/>
    <s v="WYOMING ANALYTICAL LABS ROCK SPRINGS ID No D7883"/>
    <m/>
    <s v="9536-9858"/>
    <d v="2007-08-20T00:00:00"/>
    <x v="5"/>
    <x v="2"/>
  </r>
  <r>
    <x v="1"/>
    <s v="T19N R094W S05 fMESAVERDE"/>
    <n v="4071"/>
    <x v="0"/>
    <x v="1"/>
    <s v="FREWEN"/>
    <s v="SE SE"/>
    <n v="5"/>
    <n v="19"/>
    <n v="94"/>
    <n v="41.648242000000003"/>
    <n v="-108.01102299999999"/>
    <s v="4903725174"/>
    <s v="FREWEN UNIT 05-01"/>
    <x v="0"/>
    <x v="28"/>
    <m/>
    <m/>
    <m/>
    <x v="0"/>
    <s v="9602"/>
    <m/>
    <n v="9987"/>
    <m/>
    <x v="1"/>
    <d v="2003-06-16T00:00:00"/>
    <n v="7.57"/>
    <x v="1"/>
    <n v="52.5"/>
    <n v="6.7"/>
    <n v="3091"/>
    <n v="7.6"/>
    <x v="1"/>
    <n v="3549"/>
    <n v="1991"/>
    <m/>
    <x v="0"/>
    <n v="27"/>
    <n v="8340"/>
    <x v="0"/>
    <s v="BP AMERICA PRODUCTION CO"/>
    <n v="2.6197499999999998"/>
    <n v="0.55134300000000003"/>
    <n v="134.45849999999999"/>
    <n v="0.19440799999999997"/>
    <n v="137.82400100000001"/>
    <n v="100.11729"/>
    <n v="32.632489999999997"/>
    <n v="0"/>
    <x v="1"/>
    <n v="0.56214000000000008"/>
    <n v="133.31191999999999"/>
    <n v="1.6641398835530993E-2"/>
    <n v="8724.7999999999993"/>
    <n v="2.2549341334208387E-2"/>
    <n v="1.9007937521709296E-2"/>
    <n v="4.0003409856023556E-3"/>
    <n v="0.9769917214926882"/>
    <n v="0.75100028564587473"/>
    <n v="0.24478298714773594"/>
    <n v="4.2167272063893474E-3"/>
    <x v="0"/>
    <n v="0.9"/>
    <x v="0"/>
    <m/>
    <m/>
    <x v="0"/>
    <n v="13080"/>
    <x v="0"/>
    <x v="0"/>
    <m/>
    <x v="0"/>
    <x v="0"/>
    <x v="0"/>
    <m/>
    <x v="0"/>
    <x v="0"/>
    <x v="0"/>
    <x v="0"/>
    <x v="0"/>
    <x v="0"/>
    <x v="0"/>
    <x v="0"/>
    <x v="0"/>
    <x v="0"/>
    <x v="0"/>
    <x v="0"/>
    <x v="0"/>
    <m/>
    <x v="0"/>
    <x v="0"/>
    <x v="0"/>
    <x v="0"/>
    <x v="0"/>
    <m/>
    <n v="20030616"/>
    <x v="0"/>
    <s v="BP AMERICA"/>
    <m/>
    <m/>
    <d v="2003-06-18T00:00:00"/>
    <x v="5"/>
    <x v="2"/>
  </r>
  <r>
    <x v="1"/>
    <s v="T19N R094W S07 fMESAVERDE"/>
    <n v="5933"/>
    <x v="0"/>
    <x v="1"/>
    <s v="FREWEN"/>
    <s v="SW SW"/>
    <n v="7"/>
    <n v="19"/>
    <n v="94"/>
    <n v="41.633549000000002"/>
    <n v="-108.041068"/>
    <s v="4903726889"/>
    <s v="FREWEN 7-130"/>
    <x v="0"/>
    <x v="28"/>
    <m/>
    <m/>
    <n v="210"/>
    <x v="0"/>
    <n v="9928"/>
    <n v="10138"/>
    <n v="10284"/>
    <n v="10280"/>
    <x v="1"/>
    <d v="1899-12-31T00:00:00"/>
    <n v="7.88"/>
    <x v="1"/>
    <n v="55"/>
    <n v="11"/>
    <n v="2290"/>
    <n v="0"/>
    <x v="1"/>
    <n v="3400"/>
    <n v="0"/>
    <n v="0"/>
    <x v="1"/>
    <n v="61"/>
    <n v="7280"/>
    <x v="0"/>
    <s v="BP AMERICA PRODUCTION COMPANY"/>
    <n v="2.7444999999999999"/>
    <n v="0.90519000000000005"/>
    <n v="99.614999999999995"/>
    <n v="0"/>
    <n v="103.26469"/>
    <n v="95.914000000000001"/>
    <n v="0"/>
    <n v="0"/>
    <x v="1"/>
    <n v="1.2700200000000001"/>
    <n v="97.184020000000004"/>
    <n v="3.0335291257299675E-2"/>
    <n v="5817"/>
    <n v="-0.11170497060395511"/>
    <n v="2.6577332484124049E-2"/>
    <n v="8.7657262129000723E-3"/>
    <n v="0.96465694130297586"/>
    <n v="0.98693180216253662"/>
    <n v="0"/>
    <n v="1.3068197837463403E-2"/>
    <x v="1"/>
    <n v="7"/>
    <x v="1"/>
    <n v="0"/>
    <n v="0"/>
    <x v="1"/>
    <n v="12200"/>
    <x v="1"/>
    <x v="1"/>
    <n v="0"/>
    <x v="1"/>
    <x v="1"/>
    <x v="1"/>
    <n v="9"/>
    <x v="1"/>
    <x v="3"/>
    <x v="1"/>
    <x v="1"/>
    <x v="0"/>
    <x v="0"/>
    <x v="0"/>
    <x v="0"/>
    <x v="0"/>
    <x v="0"/>
    <x v="0"/>
    <x v="0"/>
    <x v="0"/>
    <m/>
    <x v="0"/>
    <x v="0"/>
    <x v="0"/>
    <x v="0"/>
    <x v="0"/>
    <m/>
    <n v="19000101"/>
    <x v="0"/>
    <s v="WYOMING ANALYTICLA LABS ROCK SPRINGS ID No D7884"/>
    <m/>
    <s v="9928-10138"/>
    <d v="2007-08-20T00:00:00"/>
    <x v="5"/>
    <x v="2"/>
  </r>
  <r>
    <x v="1"/>
    <s v="T19N R094W S07 fMESAVERDE"/>
    <n v="3490"/>
    <x v="0"/>
    <x v="1"/>
    <s v="FREWEN"/>
    <s v="NW NW"/>
    <n v="7"/>
    <n v="19"/>
    <n v="94"/>
    <n v="41.641620000000003"/>
    <n v="-108.04060699999999"/>
    <s v="4903723925"/>
    <s v="FREWEN 10"/>
    <x v="0"/>
    <x v="28"/>
    <m/>
    <m/>
    <m/>
    <x v="0"/>
    <s v="9648"/>
    <m/>
    <n v="10075"/>
    <n v="10032"/>
    <x v="1"/>
    <d v="2002-11-13T00:00:00"/>
    <n v="6.62"/>
    <x v="1"/>
    <n v="115"/>
    <n v="35.700000000000003"/>
    <n v="2860"/>
    <n v="71"/>
    <x v="1"/>
    <n v="4898"/>
    <n v="1078"/>
    <m/>
    <x v="0"/>
    <n v="4"/>
    <n v="9008"/>
    <x v="0"/>
    <s v="BP AMERICA PRODUCTION COMPANY"/>
    <n v="5.7385000000000002"/>
    <n v="2.9377530000000003"/>
    <n v="124.41"/>
    <n v="1.8161799999999999"/>
    <n v="134.902433"/>
    <n v="138.17257999999998"/>
    <n v="17.668419999999998"/>
    <n v="0"/>
    <x v="1"/>
    <n v="8.3280000000000007E-2"/>
    <n v="155.92427999999998"/>
    <n v="-7.2283067752445362E-2"/>
    <n v="9061.7000000000007"/>
    <n v="2.9718257635711013E-3"/>
    <n v="4.2538150516529233E-2"/>
    <n v="2.1776871881917802E-2"/>
    <n v="0.935684977601553"/>
    <n v="0.88615179111296838"/>
    <n v="0.11331410348664107"/>
    <n v="5.3410540039049734E-4"/>
    <x v="0"/>
    <n v="105"/>
    <x v="0"/>
    <m/>
    <m/>
    <x v="0"/>
    <n v="14020"/>
    <x v="0"/>
    <x v="0"/>
    <m/>
    <x v="0"/>
    <x v="0"/>
    <x v="0"/>
    <m/>
    <x v="0"/>
    <x v="0"/>
    <x v="0"/>
    <x v="0"/>
    <x v="0"/>
    <x v="0"/>
    <x v="0"/>
    <x v="0"/>
    <x v="0"/>
    <x v="0"/>
    <x v="0"/>
    <x v="0"/>
    <x v="0"/>
    <m/>
    <x v="0"/>
    <x v="0"/>
    <x v="0"/>
    <x v="0"/>
    <x v="0"/>
    <m/>
    <n v="20021113"/>
    <x v="0"/>
    <s v="BP AMERICA"/>
    <m/>
    <m/>
    <d v="2002-11-15T00:00:00"/>
    <x v="5"/>
    <x v="2"/>
  </r>
  <r>
    <x v="1"/>
    <s v="T19N R094W S09 fMESAVERDE"/>
    <n v="5925"/>
    <x v="0"/>
    <x v="1"/>
    <s v="FREWEN"/>
    <s v="NW SW"/>
    <n v="9"/>
    <n v="19"/>
    <n v="94"/>
    <n v="41.636752000000001"/>
    <n v="-108.001497"/>
    <s v="4903727181"/>
    <s v="FREWEN 9-110"/>
    <x v="0"/>
    <x v="28"/>
    <m/>
    <m/>
    <n v="282"/>
    <x v="0"/>
    <n v="9486"/>
    <n v="9768"/>
    <n v="9980"/>
    <n v="9975"/>
    <x v="1"/>
    <d v="1899-12-31T00:00:00"/>
    <n v="7.58"/>
    <x v="1"/>
    <n v="43"/>
    <n v="5"/>
    <n v="2750"/>
    <n v="0"/>
    <x v="1"/>
    <n v="3680"/>
    <n v="0"/>
    <n v="0"/>
    <x v="1"/>
    <n v="211"/>
    <n v="8970"/>
    <x v="0"/>
    <s v="BP AMERICA PRODUCTION COMPANY"/>
    <n v="2.1457000000000002"/>
    <n v="0.41144999999999998"/>
    <n v="119.625"/>
    <n v="0"/>
    <n v="122.18214999999998"/>
    <n v="103.8128"/>
    <n v="0"/>
    <n v="0"/>
    <x v="1"/>
    <n v="4.3930199999999999"/>
    <n v="108.20581999999999"/>
    <n v="6.066432201299396E-2"/>
    <n v="6689"/>
    <n v="-0.14566702854588415"/>
    <n v="1.7561485045074102E-2"/>
    <n v="3.3675131760244853E-3"/>
    <n v="0.9790710017789015"/>
    <n v="0.95940125956256328"/>
    <n v="0"/>
    <n v="4.0598740437436734E-2"/>
    <x v="1"/>
    <n v="4"/>
    <x v="1"/>
    <n v="0"/>
    <n v="0"/>
    <x v="1"/>
    <n v="15000"/>
    <x v="1"/>
    <x v="1"/>
    <n v="0"/>
    <x v="1"/>
    <x v="1"/>
    <x v="1"/>
    <n v="4.7"/>
    <x v="1"/>
    <x v="3"/>
    <x v="1"/>
    <x v="1"/>
    <x v="0"/>
    <x v="0"/>
    <x v="0"/>
    <x v="0"/>
    <x v="0"/>
    <x v="0"/>
    <x v="0"/>
    <x v="0"/>
    <x v="0"/>
    <m/>
    <x v="0"/>
    <x v="0"/>
    <x v="0"/>
    <x v="0"/>
    <x v="0"/>
    <m/>
    <n v="19000101"/>
    <x v="0"/>
    <s v="WYOMING ANALYTICAL LABS ROCK SPRINGS ID No D7876"/>
    <m/>
    <s v="9486-9768"/>
    <d v="2007-08-20T00:00:00"/>
    <x v="5"/>
    <x v="2"/>
  </r>
  <r>
    <x v="1"/>
    <s v="T19N R094W S09 fMESAVERDE"/>
    <n v="4252"/>
    <x v="0"/>
    <x v="1"/>
    <s v="FREWEN"/>
    <s v="SW NW"/>
    <n v="9"/>
    <n v="19"/>
    <n v="94"/>
    <n v="41.637622"/>
    <n v="-108.00468499999999"/>
    <s v="4903725409"/>
    <s v="FREWEN UNIT 09-05"/>
    <x v="0"/>
    <x v="28"/>
    <m/>
    <m/>
    <m/>
    <x v="0"/>
    <s v="9518"/>
    <m/>
    <n v="9865"/>
    <n v="9865"/>
    <x v="1"/>
    <d v="2003-10-30T00:00:00"/>
    <n v="7.95"/>
    <x v="1"/>
    <n v="63.7"/>
    <n v="19"/>
    <n v="3196"/>
    <n v="59"/>
    <x v="1"/>
    <n v="4748"/>
    <n v="1904"/>
    <m/>
    <x v="0"/>
    <n v="32"/>
    <n v="10020"/>
    <x v="0"/>
    <s v="BP AMERICAN PRODUCTION COMPANY"/>
    <n v="3.1786300000000001"/>
    <n v="1.56351"/>
    <n v="139.02599999999998"/>
    <n v="1.50922"/>
    <n v="145.27735999999999"/>
    <n v="133.94108"/>
    <n v="31.206559999999996"/>
    <n v="0"/>
    <x v="1"/>
    <n v="0.66624000000000005"/>
    <n v="165.81387999999998"/>
    <n v="-6.6014459294964384E-2"/>
    <n v="10021.700000000001"/>
    <n v="8.4823143745327366E-5"/>
    <n v="2.1879734048030612E-2"/>
    <n v="1.0762241274208178E-2"/>
    <n v="0.96735802467776122"/>
    <n v="0.80777966235395982"/>
    <n v="0.18820233867032121"/>
    <n v="4.0179989757190421E-3"/>
    <x v="0"/>
    <n v="20"/>
    <x v="0"/>
    <m/>
    <m/>
    <x v="0"/>
    <n v="14720"/>
    <x v="0"/>
    <x v="0"/>
    <m/>
    <x v="0"/>
    <x v="0"/>
    <x v="0"/>
    <n v="10"/>
    <x v="0"/>
    <x v="0"/>
    <x v="0"/>
    <x v="0"/>
    <x v="0"/>
    <x v="0"/>
    <x v="0"/>
    <x v="0"/>
    <x v="0"/>
    <x v="0"/>
    <x v="0"/>
    <x v="0"/>
    <x v="0"/>
    <m/>
    <x v="0"/>
    <x v="0"/>
    <x v="0"/>
    <x v="0"/>
    <x v="0"/>
    <m/>
    <n v="20031030"/>
    <x v="0"/>
    <s v="BP AMERICA"/>
    <m/>
    <m/>
    <d v="2003-11-01T00:00:00"/>
    <x v="5"/>
    <x v="2"/>
  </r>
  <r>
    <x v="1"/>
    <s v="T19N R094W S09 fMESAVERDE"/>
    <n v="3497"/>
    <x v="0"/>
    <x v="1"/>
    <s v="FREWEN"/>
    <s v="C SE"/>
    <n v="9"/>
    <n v="19"/>
    <n v="94"/>
    <n v="41.633890000000001"/>
    <n v="-107.991828"/>
    <s v="4903724420"/>
    <s v="FREWEN 19"/>
    <x v="0"/>
    <x v="28"/>
    <m/>
    <m/>
    <m/>
    <x v="0"/>
    <s v="9521"/>
    <m/>
    <n v="9860"/>
    <m/>
    <x v="1"/>
    <d v="2002-11-13T00:00:00"/>
    <n v="7.21"/>
    <x v="1"/>
    <n v="34.799999999999997"/>
    <n v="9.2100000000000009"/>
    <n v="2630"/>
    <n v="80.7"/>
    <x v="1"/>
    <n v="4249"/>
    <n v="1348"/>
    <m/>
    <x v="0"/>
    <n v="7"/>
    <n v="8068"/>
    <x v="0"/>
    <s v="BP AMERICA PRODUCTION CO"/>
    <n v="1.7365199999999998"/>
    <n v="0.75789090000000003"/>
    <n v="114.405"/>
    <n v="2.0643059999999998"/>
    <n v="118.96371689999999"/>
    <n v="119.86429"/>
    <n v="22.093719999999998"/>
    <n v="0"/>
    <x v="1"/>
    <n v="0.14574000000000001"/>
    <n v="142.10374999999999"/>
    <n v="-8.8636218732162514E-2"/>
    <n v="8358.7099999999991"/>
    <n v="1.769739649631601E-2"/>
    <n v="1.4597055684294948E-2"/>
    <n v="6.370773541289715E-3"/>
    <n v="0.97903217077441529"/>
    <n v="0.84349842984439194"/>
    <n v="0.15547598145720995"/>
    <n v="1.0255886983981774E-3"/>
    <x v="0"/>
    <n v="4.49"/>
    <x v="0"/>
    <m/>
    <m/>
    <x v="0"/>
    <n v="11740"/>
    <x v="0"/>
    <x v="0"/>
    <m/>
    <x v="0"/>
    <x v="0"/>
    <x v="0"/>
    <m/>
    <x v="0"/>
    <x v="0"/>
    <x v="0"/>
    <x v="0"/>
    <x v="0"/>
    <x v="0"/>
    <x v="0"/>
    <x v="0"/>
    <x v="0"/>
    <x v="0"/>
    <x v="0"/>
    <x v="0"/>
    <x v="0"/>
    <m/>
    <x v="0"/>
    <x v="0"/>
    <x v="0"/>
    <x v="0"/>
    <x v="0"/>
    <m/>
    <n v="20021113"/>
    <x v="0"/>
    <s v="BP AMERICA"/>
    <m/>
    <m/>
    <d v="2002-11-15T00:00:00"/>
    <x v="5"/>
    <x v="2"/>
  </r>
  <r>
    <x v="1"/>
    <s v="T19N R094W S09 fMESAVERDE"/>
    <n v="4279"/>
    <x v="0"/>
    <x v="1"/>
    <s v="FREWEN"/>
    <s v="SE SW"/>
    <n v="9"/>
    <n v="19"/>
    <n v="94"/>
    <n v="41.630918000000001"/>
    <n v="-107.998221"/>
    <s v="4903725450"/>
    <s v="FREWEN UNIT 9-07"/>
    <x v="0"/>
    <x v="28"/>
    <m/>
    <m/>
    <m/>
    <x v="0"/>
    <s v="9532"/>
    <m/>
    <n v="10082"/>
    <m/>
    <x v="1"/>
    <d v="2003-09-03T00:00:00"/>
    <n v="7.18"/>
    <x v="1"/>
    <n v="36"/>
    <n v="8.1999999999999993"/>
    <n v="2410"/>
    <n v="27"/>
    <x v="1"/>
    <n v="3199"/>
    <n v="1608"/>
    <m/>
    <x v="0"/>
    <n v="28"/>
    <n v="7558"/>
    <x v="0"/>
    <s v="BP AMERICAN PRODUCTION COMPANY"/>
    <n v="1.7964"/>
    <n v="0.67477799999999999"/>
    <n v="104.83499999999999"/>
    <n v="0.69065999999999994"/>
    <n v="107.99683799999998"/>
    <n v="90.24378999999999"/>
    <n v="26.355119999999996"/>
    <n v="0"/>
    <x v="1"/>
    <n v="0.58296000000000003"/>
    <n v="117.18186999999999"/>
    <n v="-4.0789966696140774E-2"/>
    <n v="7316.2"/>
    <n v="-1.6256336475239015E-2"/>
    <n v="1.663382033462869E-2"/>
    <n v="6.2481273757292793E-3"/>
    <n v="0.9771180522896421"/>
    <n v="0.77011733982398467"/>
    <n v="0.22490782917186761"/>
    <n v="4.974831004147656E-3"/>
    <x v="0"/>
    <n v="51"/>
    <x v="0"/>
    <m/>
    <m/>
    <x v="0"/>
    <n v="11890"/>
    <x v="0"/>
    <x v="0"/>
    <m/>
    <x v="0"/>
    <x v="0"/>
    <x v="0"/>
    <n v="8"/>
    <x v="0"/>
    <x v="0"/>
    <x v="0"/>
    <x v="0"/>
    <x v="0"/>
    <x v="0"/>
    <x v="0"/>
    <x v="0"/>
    <x v="0"/>
    <x v="0"/>
    <x v="0"/>
    <x v="0"/>
    <x v="0"/>
    <m/>
    <x v="0"/>
    <x v="0"/>
    <x v="0"/>
    <x v="0"/>
    <x v="0"/>
    <m/>
    <n v="200393"/>
    <x v="0"/>
    <s v="BP AMERICA"/>
    <m/>
    <m/>
    <d v="2003-09-04T00:00:00"/>
    <x v="5"/>
    <x v="2"/>
  </r>
  <r>
    <x v="1"/>
    <s v="T19N R094W S09 fMESAVERDE"/>
    <n v="4278"/>
    <x v="0"/>
    <x v="1"/>
    <s v="FREWEN"/>
    <s v="NW SE"/>
    <n v="9"/>
    <n v="19"/>
    <n v="94"/>
    <n v="41.637374999999999"/>
    <n v="-107.996281"/>
    <s v="4903725410"/>
    <s v="FREWEN UNIT 9-06"/>
    <x v="0"/>
    <x v="28"/>
    <m/>
    <m/>
    <m/>
    <x v="0"/>
    <s v="9544"/>
    <m/>
    <n v="9872"/>
    <n v="9869"/>
    <x v="1"/>
    <d v="2003-09-03T00:00:00"/>
    <n v="7.21"/>
    <x v="1"/>
    <n v="57"/>
    <n v="12"/>
    <n v="2730"/>
    <n v="20"/>
    <x v="1"/>
    <n v="3899"/>
    <n v="1650"/>
    <m/>
    <x v="0"/>
    <n v="5"/>
    <n v="8104"/>
    <x v="0"/>
    <s v="BP AMERICAN PRODUCTION COMPANY"/>
    <n v="2.8443000000000001"/>
    <n v="0.98748000000000002"/>
    <n v="118.755"/>
    <n v="0.51159999999999994"/>
    <n v="123.09837999999999"/>
    <n v="109.99078999999999"/>
    <n v="27.043499999999998"/>
    <n v="0"/>
    <x v="1"/>
    <n v="0.10410000000000001"/>
    <n v="137.13838999999999"/>
    <n v="-5.3950907859792438E-2"/>
    <n v="8373"/>
    <n v="1.6325787461309704E-2"/>
    <n v="2.3105909273542027E-2"/>
    <n v="8.0218764861081041E-3"/>
    <n v="0.96887221424034986"/>
    <n v="0.80204230194039761"/>
    <n v="0.19719861083391749"/>
    <n v="7.590872256849451E-4"/>
    <x v="0"/>
    <n v="50"/>
    <x v="0"/>
    <m/>
    <m/>
    <x v="0"/>
    <n v="13260"/>
    <x v="0"/>
    <x v="0"/>
    <m/>
    <x v="0"/>
    <x v="0"/>
    <x v="0"/>
    <n v="19"/>
    <x v="0"/>
    <x v="0"/>
    <x v="0"/>
    <x v="0"/>
    <x v="0"/>
    <x v="0"/>
    <x v="0"/>
    <x v="0"/>
    <x v="0"/>
    <x v="0"/>
    <x v="0"/>
    <x v="0"/>
    <x v="0"/>
    <m/>
    <x v="0"/>
    <x v="0"/>
    <x v="0"/>
    <x v="0"/>
    <x v="0"/>
    <m/>
    <n v="200393"/>
    <x v="0"/>
    <s v="BP AMERICA"/>
    <m/>
    <m/>
    <d v="2003-09-04T00:00:00"/>
    <x v="5"/>
    <x v="2"/>
  </r>
  <r>
    <x v="1"/>
    <s v="T19N R094W S10 fMESAVERDE"/>
    <n v="3679"/>
    <x v="0"/>
    <x v="1"/>
    <s v="WAMSUTTER"/>
    <s v="C NW"/>
    <n v="10"/>
    <n v="19"/>
    <n v="94"/>
    <n v="41.641165000000001"/>
    <n v="-107.982148"/>
    <s v="4903724868"/>
    <s v="CROOSK GAP ROAD 10 S-2"/>
    <x v="0"/>
    <x v="28"/>
    <m/>
    <m/>
    <m/>
    <x v="0"/>
    <s v="9510"/>
    <m/>
    <n v="9872"/>
    <n v="9864"/>
    <x v="1"/>
    <d v="2003-02-16T00:00:00"/>
    <n v="7.88"/>
    <x v="1"/>
    <n v="81"/>
    <n v="16.399999999999999"/>
    <n v="3790"/>
    <n v="54.1"/>
    <x v="1"/>
    <n v="5798"/>
    <n v="2082"/>
    <m/>
    <x v="0"/>
    <n v="6"/>
    <n v="11452"/>
    <x v="0"/>
    <s v="BP AMERICA PRODUCTION COMPANY"/>
    <n v="4.0419"/>
    <n v="1.349556"/>
    <n v="164.86500000000001"/>
    <n v="1.3838779999999999"/>
    <n v="171.640334"/>
    <n v="163.56157999999999"/>
    <n v="34.123979999999996"/>
    <n v="0"/>
    <x v="1"/>
    <n v="0.12492"/>
    <n v="197.81047999999998"/>
    <n v="-7.0835264149668356E-2"/>
    <n v="11827.5"/>
    <n v="1.6130071522154687E-2"/>
    <n v="2.3548660771074939E-2"/>
    <n v="7.8626973541079219E-3"/>
    <n v="0.96858864187481708"/>
    <n v="0.82686003289613375"/>
    <n v="0.17250845354604064"/>
    <n v="6.315135578256522E-4"/>
    <x v="0"/>
    <n v="0.06"/>
    <x v="0"/>
    <m/>
    <m/>
    <x v="0"/>
    <n v="17770"/>
    <x v="0"/>
    <x v="0"/>
    <m/>
    <x v="0"/>
    <x v="0"/>
    <x v="0"/>
    <n v="26.7"/>
    <x v="0"/>
    <x v="0"/>
    <x v="0"/>
    <x v="0"/>
    <x v="0"/>
    <x v="0"/>
    <x v="0"/>
    <x v="0"/>
    <x v="0"/>
    <x v="0"/>
    <x v="0"/>
    <x v="0"/>
    <x v="0"/>
    <m/>
    <x v="0"/>
    <x v="0"/>
    <x v="0"/>
    <x v="0"/>
    <x v="0"/>
    <m/>
    <n v="20030216"/>
    <x v="0"/>
    <s v="BP AMERICA"/>
    <m/>
    <m/>
    <d v="2003-02-18T00:00:00"/>
    <x v="5"/>
    <x v="2"/>
  </r>
  <r>
    <x v="1"/>
    <s v="T19N R094W S11 fMESAVERDE"/>
    <n v="4276"/>
    <x v="0"/>
    <x v="1"/>
    <s v="TIERNEY"/>
    <s v="SE NE"/>
    <n v="11"/>
    <n v="19"/>
    <n v="94"/>
    <n v="41.640379000000003"/>
    <n v="-107.952684"/>
    <s v="4903725248"/>
    <s v="C.G. ROAD UNIT 11-04"/>
    <x v="0"/>
    <x v="28"/>
    <m/>
    <m/>
    <m/>
    <x v="0"/>
    <s v="9541"/>
    <m/>
    <n v="9955"/>
    <n v="9914"/>
    <x v="1"/>
    <d v="2003-09-03T00:00:00"/>
    <n v="7.82"/>
    <x v="1"/>
    <n v="60"/>
    <n v="10"/>
    <n v="4420"/>
    <n v="27"/>
    <x v="1"/>
    <n v="5678"/>
    <n v="1988"/>
    <m/>
    <x v="0"/>
    <n v="22"/>
    <n v="14716"/>
    <x v="0"/>
    <s v="BP AMERICAN PRODUCTION COMPANY"/>
    <n v="2.9939999999999998"/>
    <n v="0.82289999999999996"/>
    <n v="192.27"/>
    <n v="0.69065999999999994"/>
    <n v="196.77755999999999"/>
    <n v="160.17637999999999"/>
    <n v="32.583319999999993"/>
    <n v="0"/>
    <x v="1"/>
    <n v="0.45804000000000006"/>
    <n v="193.21773999999999"/>
    <n v="9.1278535920817569E-3"/>
    <n v="12205"/>
    <n v="-9.3272909624456737E-2"/>
    <n v="1.521514953229423E-2"/>
    <n v="4.1818792752588256E-3"/>
    <n v="0.98060297119244688"/>
    <n v="0.82899416999701991"/>
    <n v="0.16863524022173115"/>
    <n v="2.3705897812488648E-3"/>
    <x v="0"/>
    <n v="5.2"/>
    <x v="0"/>
    <m/>
    <m/>
    <x v="0"/>
    <n v="21000"/>
    <x v="0"/>
    <x v="0"/>
    <m/>
    <x v="0"/>
    <x v="0"/>
    <x v="0"/>
    <n v="3.8"/>
    <x v="0"/>
    <x v="0"/>
    <x v="0"/>
    <x v="0"/>
    <x v="0"/>
    <x v="0"/>
    <x v="0"/>
    <x v="0"/>
    <x v="0"/>
    <x v="0"/>
    <x v="0"/>
    <x v="0"/>
    <x v="0"/>
    <m/>
    <x v="0"/>
    <x v="0"/>
    <x v="0"/>
    <x v="0"/>
    <x v="0"/>
    <m/>
    <n v="200393"/>
    <x v="0"/>
    <s v="BP AMERICA"/>
    <m/>
    <m/>
    <d v="2003-09-04T00:00:00"/>
    <x v="5"/>
    <x v="2"/>
  </r>
  <r>
    <x v="1"/>
    <s v="T19N R094W S13 fMESAVERDE"/>
    <n v="4251"/>
    <x v="0"/>
    <x v="1"/>
    <s v="TIERNEY"/>
    <s v="SW SE"/>
    <n v="13"/>
    <n v="19"/>
    <n v="94"/>
    <n v="41.619838000000001"/>
    <n v="-107.938303"/>
    <s v="4903725360"/>
    <s v="TIERNEY II 13-02"/>
    <x v="0"/>
    <x v="28"/>
    <m/>
    <m/>
    <m/>
    <x v="0"/>
    <s v="9459"/>
    <m/>
    <n v="9870"/>
    <m/>
    <x v="1"/>
    <d v="2003-10-30T00:00:00"/>
    <n v="7.9"/>
    <x v="1"/>
    <n v="83"/>
    <n v="21"/>
    <n v="3288"/>
    <n v="59"/>
    <x v="1"/>
    <n v="5148"/>
    <n v="1930"/>
    <m/>
    <x v="0"/>
    <n v="173"/>
    <n v="10795"/>
    <x v="0"/>
    <s v="BP AMERICAN PRODUCTION COMPANY"/>
    <n v="4.1417000000000002"/>
    <n v="1.7280900000000001"/>
    <n v="143.02799999999999"/>
    <n v="1.50922"/>
    <n v="150.40700999999999"/>
    <n v="145.22507999999999"/>
    <n v="31.632699999999996"/>
    <n v="0"/>
    <x v="1"/>
    <n v="3.6018600000000003"/>
    <n v="180.45963999999998"/>
    <n v="-9.0830036813924889E-2"/>
    <n v="10702"/>
    <n v="-4.3261850490766149E-3"/>
    <n v="2.7536615480887497E-2"/>
    <n v="1.1489424595303107E-2"/>
    <n v="0.96097395992380941"/>
    <n v="0.80475102355296735"/>
    <n v="0.17528961046359176"/>
    <n v="1.9959365983440953E-2"/>
    <x v="0"/>
    <n v="15"/>
    <x v="0"/>
    <m/>
    <m/>
    <x v="0"/>
    <n v="16360"/>
    <x v="0"/>
    <x v="0"/>
    <m/>
    <x v="0"/>
    <x v="0"/>
    <x v="0"/>
    <n v="26"/>
    <x v="0"/>
    <x v="0"/>
    <x v="0"/>
    <x v="0"/>
    <x v="0"/>
    <x v="0"/>
    <x v="0"/>
    <x v="0"/>
    <x v="0"/>
    <x v="0"/>
    <x v="0"/>
    <x v="0"/>
    <x v="0"/>
    <m/>
    <x v="0"/>
    <x v="0"/>
    <x v="0"/>
    <x v="0"/>
    <x v="0"/>
    <m/>
    <n v="20031030"/>
    <x v="0"/>
    <s v="BP AMERICA"/>
    <m/>
    <m/>
    <d v="2003-11-01T00:00:00"/>
    <x v="5"/>
    <x v="2"/>
  </r>
  <r>
    <x v="0"/>
    <s v="T19N R094W S15 fMESAVERDE"/>
    <n v="49124681"/>
    <x v="0"/>
    <x v="1"/>
    <s v="TIERNEY"/>
    <s v="NW SE"/>
    <s v="15"/>
    <s v=" 19"/>
    <s v=" 94"/>
    <n v="41.628149999999998"/>
    <n v="-107.97416"/>
    <s v="4903720332"/>
    <s v="TIERNEY UNIT NO 2"/>
    <x v="10"/>
    <x v="28"/>
    <m/>
    <m/>
    <n v="122"/>
    <x v="0"/>
    <n v="9512"/>
    <n v="9634"/>
    <n v="12260"/>
    <n v="11350"/>
    <x v="0"/>
    <d v="1972-09-18T00:00:00"/>
    <n v="8.6999998092651367"/>
    <x v="0"/>
    <n v="25"/>
    <n v="8"/>
    <n v="590"/>
    <n v="23"/>
    <x v="0"/>
    <n v="120"/>
    <n v="1122"/>
    <m/>
    <x v="0"/>
    <n v="115"/>
    <n v="1554"/>
    <x v="0"/>
    <s v="CHEM LAB"/>
    <n v="1.2475000000000001"/>
    <n v="0.65832000000000002"/>
    <n v="25.664999999999999"/>
    <n v="0.58833999999999997"/>
    <n v="28.159159999999996"/>
    <n v="3.3851999999999998"/>
    <n v="18.389579999999999"/>
    <m/>
    <x v="0"/>
    <n v="2.3943000000000003"/>
    <n v="24.169080000000001"/>
    <n v="7.625098799424547E-2"/>
    <n v="2000"/>
    <n v="0.12549240292628025"/>
    <n v="4.4301747637358509E-2"/>
    <n v="2.3378538280261204E-2"/>
    <n v="0.93231971408238035"/>
    <n v="0.14006325437294259"/>
    <n v="0.76087215566335165"/>
    <n v="9.9064589963705707E-2"/>
    <x v="0"/>
    <m/>
    <x v="0"/>
    <m/>
    <m/>
    <x v="0"/>
    <m/>
    <x v="0"/>
    <x v="0"/>
    <m/>
    <x v="0"/>
    <x v="0"/>
    <x v="0"/>
    <m/>
    <x v="0"/>
    <x v="0"/>
    <x v="0"/>
    <x v="0"/>
    <x v="0"/>
    <x v="0"/>
    <x v="0"/>
    <x v="0"/>
    <x v="0"/>
    <x v="0"/>
    <x v="0"/>
    <x v="0"/>
    <x v="0"/>
    <m/>
    <x v="0"/>
    <x v="0"/>
    <x v="0"/>
    <x v="0"/>
    <x v="0"/>
    <s v="DST NO 1 MIDDLE"/>
    <m/>
    <x v="0"/>
    <m/>
    <m/>
    <m/>
    <m/>
    <x v="5"/>
    <x v="2"/>
  </r>
  <r>
    <x v="1"/>
    <s v="T19N R094W S15 fMESAVERDE"/>
    <n v="4275"/>
    <x v="0"/>
    <x v="1"/>
    <s v="TIERNEY"/>
    <s v="SE NW"/>
    <n v="15"/>
    <n v="19"/>
    <n v="94"/>
    <n v="41.624034000000002"/>
    <n v="-107.978525"/>
    <s v="4903725294"/>
    <s v="C.G.ROAD UNIT 15-05"/>
    <x v="0"/>
    <x v="28"/>
    <m/>
    <m/>
    <m/>
    <x v="0"/>
    <s v="9496"/>
    <m/>
    <n v="9906"/>
    <n v="9902"/>
    <x v="1"/>
    <d v="2003-09-03T00:00:00"/>
    <n v="7.4"/>
    <x v="1"/>
    <n v="45"/>
    <n v="11"/>
    <n v="3320"/>
    <n v="14"/>
    <x v="1"/>
    <n v="4499"/>
    <n v="2136"/>
    <m/>
    <x v="0"/>
    <n v="25"/>
    <n v="9543"/>
    <x v="0"/>
    <s v="BP AMERICAN PRODUCTION COMPANY"/>
    <n v="2.2454999999999998"/>
    <n v="0.90519000000000005"/>
    <n v="144.41999999999999"/>
    <n v="0.35811999999999999"/>
    <n v="147.92881"/>
    <n v="126.91678999999999"/>
    <n v="35.009039999999999"/>
    <n v="0"/>
    <x v="1"/>
    <n v="0.52050000000000007"/>
    <n v="162.44632999999999"/>
    <n v="-4.6774106972613819E-2"/>
    <n v="10050"/>
    <n v="2.5876588577553209E-2"/>
    <n v="1.5179598889492857E-2"/>
    <n v="6.1190920145981036E-3"/>
    <n v="0.97870130909590902"/>
    <n v="0.7812844402209641"/>
    <n v="0.21551142460405232"/>
    <n v="3.2041351749836399E-3"/>
    <x v="0"/>
    <n v="21"/>
    <x v="0"/>
    <m/>
    <m/>
    <x v="0"/>
    <n v="15580"/>
    <x v="0"/>
    <x v="0"/>
    <m/>
    <x v="0"/>
    <x v="0"/>
    <x v="0"/>
    <n v="19"/>
    <x v="0"/>
    <x v="0"/>
    <x v="0"/>
    <x v="0"/>
    <x v="0"/>
    <x v="0"/>
    <x v="0"/>
    <x v="0"/>
    <x v="0"/>
    <x v="0"/>
    <x v="0"/>
    <x v="0"/>
    <x v="0"/>
    <m/>
    <x v="0"/>
    <x v="0"/>
    <x v="0"/>
    <x v="0"/>
    <x v="0"/>
    <m/>
    <n v="200393"/>
    <x v="0"/>
    <s v="BP AMERICA"/>
    <m/>
    <m/>
    <d v="2003-09-04T00:00:00"/>
    <x v="5"/>
    <x v="2"/>
  </r>
  <r>
    <x v="1"/>
    <s v="T19N R094W S15 fMESAVERDE"/>
    <m/>
    <x v="1"/>
    <x v="3"/>
    <s v="TIERNEY"/>
    <s v="NW SE"/>
    <n v="15"/>
    <n v="19"/>
    <n v="94"/>
    <n v="41.628149999999998"/>
    <n v="-107.97416"/>
    <s v="4903720332"/>
    <s v="TIERNEY UNIT NO 2"/>
    <x v="0"/>
    <x v="28"/>
    <m/>
    <m/>
    <m/>
    <x v="0"/>
    <m/>
    <m/>
    <n v="12260"/>
    <n v="11350"/>
    <x v="1"/>
    <d v="1979-03-23T00:00:00"/>
    <n v="8.1999999999999993"/>
    <x v="0"/>
    <n v="124"/>
    <n v="26"/>
    <n v="2809"/>
    <n v="30"/>
    <x v="1"/>
    <n v="2700"/>
    <n v="3184"/>
    <n v="72"/>
    <x v="1"/>
    <n v="25"/>
    <n v="7354"/>
    <x v="0"/>
    <s v="AMOCO PRODUCTION COMPANY"/>
    <n v="6.1875999999999998"/>
    <n v="2.1395400000000002"/>
    <n v="122.19149999999999"/>
    <n v="0.76739999999999997"/>
    <n v="131.28604000000001"/>
    <n v="76.167000000000002"/>
    <n v="52.185759999999995"/>
    <n v="2.3997599999999997"/>
    <x v="1"/>
    <n v="0.52050000000000007"/>
    <n v="131.27301999999997"/>
    <n v="4.9588842982755954E-5"/>
    <n v="8970"/>
    <n v="9.8995344278363151E-2"/>
    <n v="4.7130677412465169E-2"/>
    <n v="1.6296782201672012E-2"/>
    <n v="0.93657254038586257"/>
    <n v="0.58021823524742566"/>
    <n v="0.39753606643619538"/>
    <n v="3.9650188591684732E-3"/>
    <x v="1"/>
    <n v="0"/>
    <x v="1"/>
    <n v="6672"/>
    <n v="1"/>
    <x v="0"/>
    <n v="1"/>
    <x v="0"/>
    <x v="1"/>
    <m/>
    <x v="1"/>
    <x v="1"/>
    <x v="1"/>
    <n v="0"/>
    <x v="1"/>
    <x v="3"/>
    <x v="1"/>
    <x v="1"/>
    <x v="0"/>
    <x v="0"/>
    <x v="0"/>
    <x v="0"/>
    <x v="0"/>
    <x v="0"/>
    <x v="0"/>
    <x v="0"/>
    <x v="0"/>
    <m/>
    <x v="0"/>
    <x v="0"/>
    <x v="0"/>
    <x v="0"/>
    <x v="0"/>
    <m/>
    <n v="19790323"/>
    <x v="1"/>
    <m/>
    <m/>
    <m/>
    <m/>
    <x v="5"/>
    <x v="2"/>
  </r>
  <r>
    <x v="1"/>
    <s v="T19N R094W S16 fMESAVERDE"/>
    <n v="3493"/>
    <x v="0"/>
    <x v="1"/>
    <s v="FREWEN"/>
    <s v="SE SW"/>
    <n v="16"/>
    <n v="19"/>
    <n v="94"/>
    <n v="41.619219999999999"/>
    <n v="-107.99763900000001"/>
    <s v="4903724438"/>
    <s v="FREWEN 16"/>
    <x v="0"/>
    <x v="28"/>
    <m/>
    <m/>
    <m/>
    <x v="0"/>
    <s v="9572"/>
    <m/>
    <n v="9920"/>
    <m/>
    <x v="1"/>
    <d v="2002-11-13T00:00:00"/>
    <n v="6.3"/>
    <x v="1"/>
    <n v="46.7"/>
    <n v="13.1"/>
    <n v="2890"/>
    <n v="146"/>
    <x v="1"/>
    <n v="4749"/>
    <n v="1429"/>
    <m/>
    <x v="0"/>
    <n v="2"/>
    <n v="9452"/>
    <x v="0"/>
    <s v="BP AMERICA PRODUCTION COMPANY"/>
    <n v="2.33033"/>
    <n v="1.0779989999999999"/>
    <n v="125.715"/>
    <n v="3.73468"/>
    <n v="132.85800899999998"/>
    <n v="133.96929"/>
    <n v="23.421309999999998"/>
    <n v="0"/>
    <x v="1"/>
    <n v="4.1640000000000003E-2"/>
    <n v="157.43224000000001"/>
    <n v="-8.465400089963071E-2"/>
    <n v="9275.7999999999993"/>
    <n v="-9.4084729653243163E-3"/>
    <n v="1.7540003930060402E-2"/>
    <n v="8.1139180702309039E-3"/>
    <n v="0.97434607799970885"/>
    <n v="0.85096477062131615"/>
    <n v="0.14877073463478635"/>
    <n v="2.6449474389743805E-4"/>
    <x v="0"/>
    <n v="30.8"/>
    <x v="0"/>
    <m/>
    <m/>
    <x v="0"/>
    <n v="13820"/>
    <x v="0"/>
    <x v="0"/>
    <m/>
    <x v="0"/>
    <x v="0"/>
    <x v="0"/>
    <m/>
    <x v="0"/>
    <x v="0"/>
    <x v="0"/>
    <x v="0"/>
    <x v="0"/>
    <x v="0"/>
    <x v="0"/>
    <x v="0"/>
    <x v="0"/>
    <x v="0"/>
    <x v="0"/>
    <x v="0"/>
    <x v="0"/>
    <m/>
    <x v="0"/>
    <x v="0"/>
    <x v="0"/>
    <x v="0"/>
    <x v="0"/>
    <m/>
    <n v="20021113"/>
    <x v="0"/>
    <s v="BP AMERICA"/>
    <m/>
    <m/>
    <d v="2002-11-13T00:00:00"/>
    <x v="5"/>
    <x v="2"/>
  </r>
  <r>
    <x v="1"/>
    <s v="T19N R094W S16 fMESAVERDE"/>
    <n v="3494"/>
    <x v="0"/>
    <x v="1"/>
    <s v="FREWEN"/>
    <s v="NW SW"/>
    <n v="16"/>
    <n v="19"/>
    <n v="94"/>
    <n v="41.622459999999997"/>
    <n v="-108.00455599999999"/>
    <s v="4903724626"/>
    <s v="FREWEN 16-02"/>
    <x v="0"/>
    <x v="28"/>
    <m/>
    <m/>
    <m/>
    <x v="0"/>
    <s v="9776"/>
    <m/>
    <n v="10234"/>
    <n v="10153"/>
    <x v="1"/>
    <d v="2002-11-13T00:00:00"/>
    <n v="7.27"/>
    <x v="1"/>
    <n v="29.2"/>
    <n v="5.93"/>
    <n v="2840"/>
    <n v="28.6"/>
    <x v="1"/>
    <n v="3549"/>
    <n v="2022"/>
    <m/>
    <x v="0"/>
    <n v="5"/>
    <n v="8164"/>
    <x v="0"/>
    <s v="BP AMERICA PRODUCTION COMPANY"/>
    <n v="1.4570799999999999"/>
    <n v="0.48797970000000002"/>
    <n v="123.54"/>
    <n v="0.73158800000000002"/>
    <n v="126.2166477"/>
    <n v="100.11729"/>
    <n v="33.14058"/>
    <n v="0"/>
    <x v="1"/>
    <n v="0.10410000000000001"/>
    <n v="133.36196999999999"/>
    <n v="-2.7526621273012464E-2"/>
    <n v="8479.73"/>
    <n v="1.896990638516724E-2"/>
    <n v="1.1544277451127391E-2"/>
    <n v="3.866207104152078E-3"/>
    <n v="0.98458951544472051"/>
    <n v="0.75071843944716776"/>
    <n v="0.2485009782024066"/>
    <n v="7.8058235042568753E-4"/>
    <x v="0"/>
    <n v="7.0000000000000007E-2"/>
    <x v="0"/>
    <m/>
    <m/>
    <x v="0"/>
    <n v="12060"/>
    <x v="0"/>
    <x v="0"/>
    <m/>
    <x v="0"/>
    <x v="0"/>
    <x v="0"/>
    <m/>
    <x v="0"/>
    <x v="0"/>
    <x v="0"/>
    <x v="0"/>
    <x v="0"/>
    <x v="0"/>
    <x v="0"/>
    <x v="0"/>
    <x v="0"/>
    <x v="0"/>
    <x v="0"/>
    <x v="0"/>
    <x v="0"/>
    <m/>
    <x v="0"/>
    <x v="0"/>
    <x v="0"/>
    <x v="0"/>
    <x v="0"/>
    <m/>
    <n v="20021113"/>
    <x v="0"/>
    <s v="BP AMERICA"/>
    <m/>
    <m/>
    <d v="2002-11-15T00:00:00"/>
    <x v="5"/>
    <x v="2"/>
  </r>
  <r>
    <x v="1"/>
    <s v="T19N R094W S17 fMESAVERDE"/>
    <n v="3492"/>
    <x v="0"/>
    <x v="1"/>
    <s v="FREWEN"/>
    <s v="NW NE"/>
    <n v="17"/>
    <n v="19"/>
    <n v="94"/>
    <n v="41.626620000000003"/>
    <n v="-108.011625"/>
    <s v="4903724385"/>
    <s v="FREWEN 15"/>
    <x v="0"/>
    <x v="28"/>
    <m/>
    <m/>
    <m/>
    <x v="0"/>
    <s v="9815"/>
    <m/>
    <n v="10207"/>
    <n v="10188"/>
    <x v="1"/>
    <d v="2002-11-13T00:00:00"/>
    <n v="6.6"/>
    <x v="1"/>
    <n v="51.8"/>
    <n v="6.08"/>
    <n v="3010"/>
    <n v="52.8"/>
    <x v="1"/>
    <n v="4448"/>
    <n v="2192"/>
    <m/>
    <x v="0"/>
    <n v="19"/>
    <n v="9760"/>
    <x v="0"/>
    <s v="BP AMERICA PRODUCTION COMPANY"/>
    <n v="2.5848199999999997"/>
    <n v="0.50032319999999997"/>
    <n v="130.935"/>
    <n v="1.3506239999999998"/>
    <n v="135.37076720000002"/>
    <n v="125.47807999999999"/>
    <n v="35.926879999999997"/>
    <n v="0"/>
    <x v="1"/>
    <n v="0.39558000000000004"/>
    <n v="161.80053999999998"/>
    <n v="-8.8937835381975153E-2"/>
    <n v="9779.68"/>
    <n v="1.0071812844427489E-3"/>
    <n v="1.9094373574622094E-2"/>
    <n v="3.6959471409422572E-3"/>
    <n v="0.97720967928443558"/>
    <n v="0.77551088519234856"/>
    <n v="0.22204425275712925"/>
    <n v="2.4448620505222052E-3"/>
    <x v="0"/>
    <n v="0.05"/>
    <x v="0"/>
    <m/>
    <m/>
    <x v="0"/>
    <n v="14130"/>
    <x v="0"/>
    <x v="0"/>
    <m/>
    <x v="0"/>
    <x v="0"/>
    <x v="0"/>
    <m/>
    <x v="0"/>
    <x v="0"/>
    <x v="0"/>
    <x v="0"/>
    <x v="0"/>
    <x v="0"/>
    <x v="0"/>
    <x v="0"/>
    <x v="0"/>
    <x v="0"/>
    <x v="0"/>
    <x v="0"/>
    <x v="0"/>
    <m/>
    <x v="0"/>
    <x v="0"/>
    <x v="0"/>
    <x v="0"/>
    <x v="0"/>
    <m/>
    <n v="20021113"/>
    <x v="0"/>
    <s v="BP AMERICA"/>
    <m/>
    <m/>
    <d v="2002-11-15T00:00:00"/>
    <x v="5"/>
    <x v="2"/>
  </r>
  <r>
    <x v="1"/>
    <s v="T19N R094W S17 fMESAVERDE"/>
    <n v="5931"/>
    <x v="0"/>
    <x v="1"/>
    <s v="FREWEN"/>
    <s v="SE SW"/>
    <n v="17"/>
    <n v="19"/>
    <n v="94"/>
    <n v="41.617108999999999"/>
    <n v="-108.017572"/>
    <s v="4903727193"/>
    <s v="FREWEN 17-140 PAD"/>
    <x v="0"/>
    <x v="28"/>
    <m/>
    <m/>
    <n v="318"/>
    <x v="0"/>
    <n v="9836"/>
    <n v="10154"/>
    <n v="10309"/>
    <n v="10305"/>
    <x v="1"/>
    <d v="1899-12-31T00:00:00"/>
    <n v="7.55"/>
    <x v="1"/>
    <n v="103"/>
    <n v="10"/>
    <n v="2920"/>
    <n v="0"/>
    <x v="1"/>
    <n v="4430"/>
    <n v="0"/>
    <n v="0"/>
    <x v="1"/>
    <n v="63"/>
    <n v="9570"/>
    <x v="0"/>
    <s v="BP AMERICA PRODUCTION COMPANY"/>
    <n v="5.1397000000000004"/>
    <n v="0.82289999999999996"/>
    <n v="127.02"/>
    <n v="0"/>
    <n v="132.98259999999999"/>
    <n v="124.97029999999999"/>
    <n v="0"/>
    <n v="0"/>
    <x v="1"/>
    <n v="1.31166"/>
    <n v="126.28196"/>
    <n v="2.5844797298944344E-2"/>
    <n v="7526"/>
    <n v="-0.11956013102480112"/>
    <n v="3.8649417292187106E-2"/>
    <n v="6.1880276066192119E-3"/>
    <n v="0.95516255510119374"/>
    <n v="0.98961324325343059"/>
    <n v="0"/>
    <n v="1.0386756746569345E-2"/>
    <x v="1"/>
    <n v="4"/>
    <x v="1"/>
    <n v="0"/>
    <n v="0"/>
    <x v="1"/>
    <n v="16000"/>
    <x v="1"/>
    <x v="1"/>
    <n v="0"/>
    <x v="1"/>
    <x v="1"/>
    <x v="1"/>
    <n v="11"/>
    <x v="1"/>
    <x v="3"/>
    <x v="1"/>
    <x v="1"/>
    <x v="0"/>
    <x v="0"/>
    <x v="0"/>
    <x v="0"/>
    <x v="0"/>
    <x v="0"/>
    <x v="0"/>
    <x v="0"/>
    <x v="0"/>
    <m/>
    <x v="0"/>
    <x v="0"/>
    <x v="0"/>
    <x v="0"/>
    <x v="0"/>
    <m/>
    <n v="19000101"/>
    <x v="0"/>
    <s v="WYOMING ANALYTICAL LABS ROCK SPRINGS ID No D7882"/>
    <m/>
    <s v="9836-10154"/>
    <d v="2007-08-20T00:00:00"/>
    <x v="6"/>
    <x v="2"/>
  </r>
  <r>
    <x v="1"/>
    <s v="T19N R094W S17 fMESAVERDE"/>
    <n v="5930"/>
    <x v="0"/>
    <x v="1"/>
    <s v="FREWEN"/>
    <s v="SE SW"/>
    <n v="17"/>
    <n v="19"/>
    <n v="94"/>
    <n v="41.617083000000001"/>
    <n v="-108.017529"/>
    <s v="4903727192"/>
    <s v="FREWEN 17-160 PAD"/>
    <x v="0"/>
    <x v="28"/>
    <m/>
    <m/>
    <n v="206"/>
    <x v="0"/>
    <n v="10320"/>
    <n v="10526"/>
    <n v="10790"/>
    <n v="10785"/>
    <x v="1"/>
    <d v="1899-12-31T00:00:00"/>
    <n v="7.25"/>
    <x v="1"/>
    <n v="15"/>
    <n v="0"/>
    <n v="1260"/>
    <n v="0"/>
    <x v="1"/>
    <n v="1830"/>
    <n v="0"/>
    <n v="0"/>
    <x v="1"/>
    <n v="102"/>
    <n v="4550"/>
    <x v="0"/>
    <s v="BP AMERICA PRODUCTION COMPANY"/>
    <n v="0.74849999999999994"/>
    <n v="0"/>
    <n v="54.81"/>
    <n v="0"/>
    <n v="55.558499999999995"/>
    <n v="51.624299999999998"/>
    <n v="0"/>
    <n v="0"/>
    <x v="1"/>
    <n v="2.12364"/>
    <n v="53.74794"/>
    <n v="1.6564074358290284E-2"/>
    <n v="3207"/>
    <n v="-0.17313394353487174"/>
    <n v="1.3472285968843652E-2"/>
    <n v="0"/>
    <n v="0.98652771403115636"/>
    <n v="0.96048890431893763"/>
    <n v="0"/>
    <n v="3.9511095681062383E-2"/>
    <x v="1"/>
    <n v="98"/>
    <x v="1"/>
    <n v="0"/>
    <n v="0"/>
    <x v="1"/>
    <n v="7600"/>
    <x v="1"/>
    <x v="1"/>
    <n v="0"/>
    <x v="1"/>
    <x v="1"/>
    <x v="1"/>
    <n v="3"/>
    <x v="1"/>
    <x v="3"/>
    <x v="1"/>
    <x v="1"/>
    <x v="0"/>
    <x v="0"/>
    <x v="0"/>
    <x v="0"/>
    <x v="0"/>
    <x v="0"/>
    <x v="0"/>
    <x v="0"/>
    <x v="0"/>
    <m/>
    <x v="0"/>
    <x v="0"/>
    <x v="0"/>
    <x v="0"/>
    <x v="0"/>
    <m/>
    <n v="19000101"/>
    <x v="0"/>
    <s v="WYOMING ANALYTICAL LABS ROCK SPRINGS ID No D7881"/>
    <m/>
    <s v="10320-10526"/>
    <d v="2007-08-20T00:00:00"/>
    <x v="6"/>
    <x v="2"/>
  </r>
  <r>
    <x v="1"/>
    <s v="T19N R094W S17 fMESAVERDE"/>
    <n v="3495"/>
    <x v="0"/>
    <x v="1"/>
    <s v="FREWEN"/>
    <s v="SW NW"/>
    <n v="17"/>
    <n v="19"/>
    <n v="94"/>
    <n v="41.625959999999999"/>
    <n v="-108.02088000000001"/>
    <s v="4903724531"/>
    <s v="FREWEN 17-02"/>
    <x v="0"/>
    <x v="28"/>
    <m/>
    <m/>
    <m/>
    <x v="0"/>
    <s v="9813"/>
    <m/>
    <n v="10200"/>
    <m/>
    <x v="1"/>
    <d v="2002-11-19T00:00:00"/>
    <n v="6.95"/>
    <x v="1"/>
    <n v="29.9"/>
    <n v="8.43"/>
    <n v="2660"/>
    <n v="75.3"/>
    <x v="1"/>
    <n v="3699"/>
    <n v="1204"/>
    <m/>
    <x v="0"/>
    <n v="4"/>
    <n v="7610"/>
    <x v="0"/>
    <s v="BP AMERICA PRODUCTION COMPANY"/>
    <n v="1.4920099999999998"/>
    <n v="0.69370469999999995"/>
    <n v="115.71"/>
    <n v="1.9261739999999998"/>
    <n v="119.8218887"/>
    <n v="104.34878999999999"/>
    <n v="19.733559999999997"/>
    <n v="0"/>
    <x v="1"/>
    <n v="8.3280000000000007E-2"/>
    <n v="124.16562999999999"/>
    <n v="-1.7803129123752141E-2"/>
    <n v="7680.63"/>
    <n v="4.6191687327467937E-3"/>
    <n v="1.2451898531958291E-2"/>
    <n v="5.7894655770018748E-3"/>
    <n v="0.98175863589103973"/>
    <n v="0.84039995609090856"/>
    <n v="0.15892932689988362"/>
    <n v="6.7071700920778171E-4"/>
    <x v="0"/>
    <m/>
    <x v="0"/>
    <m/>
    <m/>
    <x v="0"/>
    <n v="12240"/>
    <x v="0"/>
    <x v="0"/>
    <m/>
    <x v="0"/>
    <x v="0"/>
    <x v="0"/>
    <m/>
    <x v="0"/>
    <x v="0"/>
    <x v="0"/>
    <x v="0"/>
    <x v="0"/>
    <x v="0"/>
    <x v="0"/>
    <x v="0"/>
    <x v="0"/>
    <x v="0"/>
    <x v="0"/>
    <x v="0"/>
    <x v="0"/>
    <m/>
    <x v="0"/>
    <x v="0"/>
    <x v="0"/>
    <x v="0"/>
    <x v="0"/>
    <m/>
    <n v="20021119"/>
    <x v="0"/>
    <s v="BP AMERICA"/>
    <m/>
    <m/>
    <d v="2002-11-21T00:00:00"/>
    <x v="6"/>
    <x v="2"/>
  </r>
  <r>
    <x v="1"/>
    <s v="T19N R094W S17 fMESAVERDE"/>
    <n v="3496"/>
    <x v="0"/>
    <x v="1"/>
    <s v="FREWEN"/>
    <s v="SW SE"/>
    <n v="17"/>
    <n v="19"/>
    <n v="94"/>
    <n v="41.619300000000003"/>
    <n v="-108.011286"/>
    <s v="4903724532"/>
    <s v="FREWEN 17-03"/>
    <x v="0"/>
    <x v="28"/>
    <m/>
    <m/>
    <m/>
    <x v="0"/>
    <s v="9835"/>
    <m/>
    <n v="10212"/>
    <n v="10210"/>
    <x v="1"/>
    <d v="2002-11-18T00:00:00"/>
    <n v="7.51"/>
    <x v="1"/>
    <n v="38"/>
    <n v="10.4"/>
    <n v="3000"/>
    <n v="202"/>
    <x v="1"/>
    <n v="4799"/>
    <n v="1806"/>
    <m/>
    <x v="0"/>
    <n v="4"/>
    <n v="10122"/>
    <x v="0"/>
    <s v="BP AMERICA PRODUCTION CO"/>
    <n v="1.8961999999999999"/>
    <n v="0.85581600000000002"/>
    <n v="130.5"/>
    <n v="5.16716"/>
    <n v="138.41917599999999"/>
    <n v="135.37978999999999"/>
    <n v="29.600339999999996"/>
    <n v="0"/>
    <x v="1"/>
    <n v="8.3280000000000007E-2"/>
    <n v="165.06340999999998"/>
    <n v="-8.7794935291608409E-2"/>
    <n v="9859.4"/>
    <n v="-1.3142222266708055E-2"/>
    <n v="1.3698968992562129E-2"/>
    <n v="6.1827849632626053E-3"/>
    <n v="0.9801182460441753"/>
    <n v="0.82016838256279812"/>
    <n v="0.17932708405818104"/>
    <n v="5.0453337902082616E-4"/>
    <x v="0"/>
    <m/>
    <x v="0"/>
    <m/>
    <m/>
    <x v="0"/>
    <n v="15200"/>
    <x v="0"/>
    <x v="0"/>
    <m/>
    <x v="0"/>
    <x v="0"/>
    <x v="0"/>
    <m/>
    <x v="0"/>
    <x v="0"/>
    <x v="0"/>
    <x v="0"/>
    <x v="0"/>
    <x v="0"/>
    <x v="0"/>
    <x v="0"/>
    <x v="0"/>
    <x v="0"/>
    <x v="0"/>
    <x v="0"/>
    <x v="0"/>
    <m/>
    <x v="0"/>
    <x v="0"/>
    <x v="0"/>
    <x v="0"/>
    <x v="0"/>
    <m/>
    <n v="20021118"/>
    <x v="0"/>
    <s v="BP AMERICA"/>
    <m/>
    <m/>
    <d v="2002-11-20T00:00:00"/>
    <x v="6"/>
    <x v="2"/>
  </r>
  <r>
    <x v="1"/>
    <s v="T19N R094W S19 fMESAVERDE"/>
    <n v="3491"/>
    <x v="0"/>
    <x v="1"/>
    <s v="FREWEN"/>
    <s v="NW NE"/>
    <n v="19"/>
    <n v="19"/>
    <n v="94"/>
    <n v="41.613495"/>
    <n v="-108.032172"/>
    <s v="4903723970"/>
    <s v="FREWEN 11"/>
    <x v="0"/>
    <x v="28"/>
    <m/>
    <m/>
    <m/>
    <x v="0"/>
    <s v="9695"/>
    <m/>
    <n v="6921"/>
    <m/>
    <x v="1"/>
    <d v="2002-11-13T00:00:00"/>
    <n v="7.16"/>
    <x v="1"/>
    <n v="16.2"/>
    <n v="3.18"/>
    <n v="2270"/>
    <n v="23.8"/>
    <x v="1"/>
    <n v="2699"/>
    <n v="1348"/>
    <m/>
    <x v="0"/>
    <n v="8"/>
    <n v="5646"/>
    <x v="0"/>
    <s v="BP AMERICA PRODUCTION COMPANY"/>
    <n v="0.80837999999999999"/>
    <n v="0.26168220000000003"/>
    <n v="98.745000000000005"/>
    <n v="0.60880400000000001"/>
    <n v="100.42386619999999"/>
    <n v="76.13879"/>
    <n v="22.093719999999998"/>
    <n v="0"/>
    <x v="1"/>
    <n v="0.16656000000000001"/>
    <n v="98.399069999999995"/>
    <n v="1.0183916597847715E-2"/>
    <n v="6368.18"/>
    <n v="6.0110635931873858E-2"/>
    <n v="8.0496801267346558E-3"/>
    <n v="2.6057769920831832E-3"/>
    <n v="0.98934454288118223"/>
    <n v="0.77377550417905372"/>
    <n v="0.22453179689604788"/>
    <n v="1.6926989248983758E-3"/>
    <x v="0"/>
    <n v="0.08"/>
    <x v="0"/>
    <m/>
    <m/>
    <x v="0"/>
    <n v="8610"/>
    <x v="0"/>
    <x v="0"/>
    <m/>
    <x v="0"/>
    <x v="0"/>
    <x v="0"/>
    <m/>
    <x v="0"/>
    <x v="0"/>
    <x v="0"/>
    <x v="0"/>
    <x v="0"/>
    <x v="0"/>
    <x v="0"/>
    <x v="0"/>
    <x v="0"/>
    <x v="0"/>
    <x v="0"/>
    <x v="0"/>
    <x v="0"/>
    <m/>
    <x v="0"/>
    <x v="0"/>
    <x v="0"/>
    <x v="0"/>
    <x v="0"/>
    <m/>
    <n v="20021113"/>
    <x v="0"/>
    <s v="BP AMERICA"/>
    <m/>
    <m/>
    <d v="2002-11-15T00:00:00"/>
    <x v="6"/>
    <x v="2"/>
  </r>
  <r>
    <x v="1"/>
    <s v="T19N R094W S19 fMESAVERDE"/>
    <n v="3498"/>
    <x v="0"/>
    <x v="1"/>
    <s v="FREWEN"/>
    <s v="NE SE"/>
    <n v="19"/>
    <n v="19"/>
    <n v="94"/>
    <n v="41.605330000000002"/>
    <n v="-108.02947899999999"/>
    <s v="4903724657"/>
    <s v="FREWEN 19-04"/>
    <x v="0"/>
    <x v="28"/>
    <m/>
    <m/>
    <m/>
    <x v="0"/>
    <s v="9734"/>
    <m/>
    <n v="10202"/>
    <n v="10092"/>
    <x v="1"/>
    <d v="2002-11-12T00:00:00"/>
    <n v="7.14"/>
    <x v="1"/>
    <n v="32.5"/>
    <n v="10.4"/>
    <n v="2560"/>
    <n v="29.4"/>
    <x v="1"/>
    <n v="3299"/>
    <n v="1833"/>
    <m/>
    <x v="0"/>
    <n v="5"/>
    <n v="7704"/>
    <x v="0"/>
    <s v="BP AMERICA PRODUCTION CO"/>
    <n v="1.62175"/>
    <n v="0.85581600000000002"/>
    <n v="111.36"/>
    <n v="0.75205199999999994"/>
    <n v="114.58961799999999"/>
    <n v="93.064790000000002"/>
    <n v="30.042869999999997"/>
    <n v="0"/>
    <x v="1"/>
    <n v="0.10410000000000001"/>
    <n v="123.21176"/>
    <n v="-3.6257746159906658E-2"/>
    <n v="7769.3"/>
    <n v="4.2201728138147763E-3"/>
    <n v="1.4152678299355185E-2"/>
    <n v="7.4685300024300641E-3"/>
    <n v="0.97837879169821473"/>
    <n v="0.75532392362547218"/>
    <n v="0.24383118949035382"/>
    <n v="8.4488688417404321E-4"/>
    <x v="0"/>
    <n v="0.12"/>
    <x v="0"/>
    <m/>
    <m/>
    <x v="0"/>
    <n v="11910"/>
    <x v="0"/>
    <x v="0"/>
    <m/>
    <x v="0"/>
    <x v="0"/>
    <x v="0"/>
    <m/>
    <x v="0"/>
    <x v="0"/>
    <x v="0"/>
    <x v="0"/>
    <x v="0"/>
    <x v="0"/>
    <x v="0"/>
    <x v="0"/>
    <x v="0"/>
    <x v="0"/>
    <x v="0"/>
    <x v="0"/>
    <x v="0"/>
    <m/>
    <x v="0"/>
    <x v="0"/>
    <x v="0"/>
    <x v="0"/>
    <x v="0"/>
    <m/>
    <n v="20021112"/>
    <x v="0"/>
    <s v="BP AMERICA"/>
    <m/>
    <m/>
    <d v="2002-11-14T00:00:00"/>
    <x v="6"/>
    <x v="2"/>
  </r>
  <r>
    <x v="1"/>
    <s v="T19N R094W S21 fMESAVERDE"/>
    <n v="3539"/>
    <x v="0"/>
    <x v="1"/>
    <s v="TWO RIM"/>
    <s v="SW NE"/>
    <n v="21"/>
    <n v="19"/>
    <n v="94"/>
    <n v="41.610660000000003"/>
    <n v="-107.99600599999999"/>
    <s v="4903724526"/>
    <s v="TWO RIM 21-04"/>
    <x v="0"/>
    <x v="28"/>
    <m/>
    <m/>
    <m/>
    <x v="0"/>
    <s v="9766"/>
    <m/>
    <n v="10172"/>
    <n v="10143"/>
    <x v="1"/>
    <d v="2002-11-14T00:00:00"/>
    <n v="6.99"/>
    <x v="1"/>
    <n v="35.299999999999997"/>
    <n v="7.55"/>
    <n v="2830"/>
    <n v="36"/>
    <x v="1"/>
    <n v="3949"/>
    <n v="1833"/>
    <m/>
    <x v="0"/>
    <n v="16"/>
    <n v="8518"/>
    <x v="0"/>
    <s v="BP AMERICA PRODUCTION CO"/>
    <n v="1.7614699999999999"/>
    <n v="0.62128950000000005"/>
    <n v="123.105"/>
    <n v="0.92087999999999992"/>
    <n v="126.40863949999999"/>
    <n v="111.40128999999999"/>
    <n v="30.042869999999997"/>
    <n v="0"/>
    <x v="1"/>
    <n v="0.33312000000000003"/>
    <n v="141.77727999999999"/>
    <n v="-5.7305918702417191E-2"/>
    <n v="8706.85"/>
    <n v="1.0963811005611102E-2"/>
    <n v="1.3934727934477928E-2"/>
    <n v="4.9149290939089658E-3"/>
    <n v="0.98115034297161308"/>
    <n v="0.78574853460300542"/>
    <n v="0.2119018646711236"/>
    <n v="2.3496007258708876E-3"/>
    <x v="0"/>
    <m/>
    <x v="0"/>
    <m/>
    <m/>
    <x v="0"/>
    <n v="12680"/>
    <x v="0"/>
    <x v="0"/>
    <m/>
    <x v="0"/>
    <x v="0"/>
    <x v="0"/>
    <m/>
    <x v="0"/>
    <x v="0"/>
    <x v="0"/>
    <x v="0"/>
    <x v="0"/>
    <x v="0"/>
    <x v="0"/>
    <x v="0"/>
    <x v="0"/>
    <x v="0"/>
    <x v="0"/>
    <x v="0"/>
    <x v="0"/>
    <m/>
    <x v="0"/>
    <x v="0"/>
    <x v="0"/>
    <x v="0"/>
    <x v="0"/>
    <m/>
    <n v="20021114"/>
    <x v="0"/>
    <s v="BP AMERICA"/>
    <m/>
    <m/>
    <d v="2002-11-16T00:00:00"/>
    <x v="5"/>
    <x v="2"/>
  </r>
  <r>
    <x v="1"/>
    <s v="T19N R094W S21 fMESAVERDE"/>
    <n v="5977"/>
    <x v="0"/>
    <x v="1"/>
    <s v="TWO RIM"/>
    <s v="SE NW"/>
    <n v="21"/>
    <n v="19"/>
    <n v="94"/>
    <n v="41.609177000000003"/>
    <n v="-108.00084099999999"/>
    <s v="4903726906"/>
    <s v="TWO RIM 21-60"/>
    <x v="0"/>
    <x v="28"/>
    <m/>
    <m/>
    <n v="349"/>
    <x v="0"/>
    <n v="9800"/>
    <n v="10149"/>
    <n v="10260"/>
    <n v="10253"/>
    <x v="1"/>
    <m/>
    <n v="7.43"/>
    <x v="1"/>
    <n v="56"/>
    <n v="3.8"/>
    <n v="3070"/>
    <n v="73"/>
    <x v="1"/>
    <n v="4270"/>
    <n v="2080"/>
    <n v="0"/>
    <x v="1"/>
    <n v="39"/>
    <n v="12000"/>
    <x v="0"/>
    <s v="BP AMERICA PRODUCTION COMPANY"/>
    <n v="2.7944"/>
    <n v="0.31270199999999998"/>
    <n v="133.54499999999999"/>
    <n v="1.86734"/>
    <n v="138.519442"/>
    <n v="120.4567"/>
    <n v="34.091199999999994"/>
    <n v="0"/>
    <x v="1"/>
    <n v="0.81198000000000004"/>
    <n v="155.35988"/>
    <n v="-5.7303922866679291E-2"/>
    <n v="9591.7999999999993"/>
    <n v="-0.11153308200335316"/>
    <n v="2.0173341443289961E-2"/>
    <n v="2.2574592814198599E-3"/>
    <n v="0.97756919927529018"/>
    <n v="0.77533981102457084"/>
    <n v="0.21943374312596015"/>
    <n v="5.2264458494689879E-3"/>
    <x v="1"/>
    <n v="1.2"/>
    <x v="1"/>
    <n v="0"/>
    <n v="0"/>
    <x v="1"/>
    <n v="20300"/>
    <x v="1"/>
    <x v="1"/>
    <n v="0"/>
    <x v="1"/>
    <x v="1"/>
    <x v="1"/>
    <n v="14"/>
    <x v="1"/>
    <x v="3"/>
    <x v="1"/>
    <x v="1"/>
    <x v="0"/>
    <x v="0"/>
    <x v="0"/>
    <x v="0"/>
    <x v="0"/>
    <x v="0"/>
    <x v="0"/>
    <x v="0"/>
    <x v="0"/>
    <m/>
    <x v="0"/>
    <x v="0"/>
    <x v="0"/>
    <x v="0"/>
    <x v="0"/>
    <m/>
    <m/>
    <x v="0"/>
    <s v="WYOMING ANALYTICAL LABS ROCK SPRINGS ID No D7071"/>
    <m/>
    <s v="9800-10149"/>
    <d v="2007-05-14T00:00:00"/>
    <x v="6"/>
    <x v="2"/>
  </r>
  <r>
    <x v="1"/>
    <s v="T19N R094W S21 fMESAVERDE"/>
    <n v="5919"/>
    <x v="0"/>
    <x v="1"/>
    <s v="TWO RIM"/>
    <s v="SW SW"/>
    <n v="21"/>
    <n v="19"/>
    <n v="94"/>
    <n v="41.603172999999998"/>
    <n v="-108.003623"/>
    <s v="4903726950"/>
    <s v="TWO RIM UNIT 21-130"/>
    <x v="0"/>
    <x v="28"/>
    <m/>
    <m/>
    <n v="366"/>
    <x v="0"/>
    <n v="9794"/>
    <n v="10160"/>
    <n v="10265"/>
    <n v="10250"/>
    <x v="1"/>
    <d v="1899-12-31T00:00:00"/>
    <n v="7.38"/>
    <x v="1"/>
    <n v="49"/>
    <n v="4"/>
    <n v="2560"/>
    <n v="0"/>
    <x v="1"/>
    <n v="3900"/>
    <n v="0"/>
    <n v="0"/>
    <x v="1"/>
    <n v="52"/>
    <n v="9180"/>
    <x v="0"/>
    <s v="BP AMERICA PRODUCTION COMPANY"/>
    <n v="2.4451000000000001"/>
    <n v="0.32916000000000001"/>
    <n v="111.36"/>
    <n v="0"/>
    <n v="114.13425999999998"/>
    <n v="110.01899999999999"/>
    <n v="0"/>
    <n v="0"/>
    <x v="1"/>
    <n v="1.08264"/>
    <n v="111.10163999999999"/>
    <n v="1.3464194651030298E-2"/>
    <n v="6565"/>
    <n v="-0.16608447126071768"/>
    <n v="2.1423015315471448E-2"/>
    <n v="2.8839719116766521E-3"/>
    <n v="0.97569301277285192"/>
    <n v="0.9902554093710948"/>
    <n v="0"/>
    <n v="9.7445906289052101E-3"/>
    <x v="1"/>
    <n v="0"/>
    <x v="1"/>
    <n v="0"/>
    <n v="0"/>
    <x v="1"/>
    <n v="15300"/>
    <x v="1"/>
    <x v="1"/>
    <n v="0"/>
    <x v="1"/>
    <x v="1"/>
    <x v="1"/>
    <n v="9"/>
    <x v="1"/>
    <x v="3"/>
    <x v="1"/>
    <x v="1"/>
    <x v="0"/>
    <x v="0"/>
    <x v="0"/>
    <x v="0"/>
    <x v="0"/>
    <x v="0"/>
    <x v="0"/>
    <x v="0"/>
    <x v="0"/>
    <m/>
    <x v="0"/>
    <x v="0"/>
    <x v="0"/>
    <x v="0"/>
    <x v="0"/>
    <m/>
    <n v="19000101"/>
    <x v="0"/>
    <s v="WYOMING ANALYTICAL LABS ROCK SPRINGS ID No D7870"/>
    <m/>
    <s v="9794-10160"/>
    <d v="2007-08-13T00:00:00"/>
    <x v="6"/>
    <x v="2"/>
  </r>
  <r>
    <x v="1"/>
    <s v="T19N R094W S21 fMESAVERDE"/>
    <n v="5926"/>
    <x v="0"/>
    <x v="1"/>
    <s v="TIERNEY"/>
    <s v="SW SW"/>
    <n v="21"/>
    <n v="19"/>
    <n v="94"/>
    <n v="41.603361999999997"/>
    <n v="-107.99695800000001"/>
    <s v="4903726949"/>
    <s v="TIERNEY II 21-140"/>
    <x v="0"/>
    <x v="28"/>
    <m/>
    <m/>
    <n v="348"/>
    <x v="0"/>
    <n v="10042"/>
    <n v="10390"/>
    <n v="10508"/>
    <n v="10452"/>
    <x v="1"/>
    <d v="1899-12-31T00:00:00"/>
    <n v="7.81"/>
    <x v="1"/>
    <n v="68"/>
    <n v="13"/>
    <n v="2530"/>
    <n v="0"/>
    <x v="1"/>
    <n v="4060"/>
    <n v="0"/>
    <n v="0"/>
    <x v="1"/>
    <n v="1150"/>
    <n v="8660"/>
    <x v="0"/>
    <s v="BP AMERICA PRODUCTION COMPANY"/>
    <n v="3.3932000000000002"/>
    <n v="1.0697700000000001"/>
    <n v="110.05500000000001"/>
    <n v="0"/>
    <n v="114.51796999999999"/>
    <n v="114.5326"/>
    <n v="0"/>
    <n v="0"/>
    <x v="1"/>
    <n v="23.943000000000001"/>
    <n v="138.47560000000001"/>
    <n v="-9.469659643919022E-2"/>
    <n v="7821"/>
    <n v="-5.0907105151386446E-2"/>
    <n v="2.9630284225261767E-2"/>
    <n v="9.3415033465926809E-3"/>
    <n v="0.96102821242814551"/>
    <n v="0.82709589270600736"/>
    <n v="0"/>
    <n v="0.17290410729399258"/>
    <x v="1"/>
    <n v="0"/>
    <x v="1"/>
    <n v="0"/>
    <n v="0"/>
    <x v="1"/>
    <n v="14500"/>
    <x v="1"/>
    <x v="1"/>
    <n v="0"/>
    <x v="1"/>
    <x v="1"/>
    <x v="1"/>
    <n v="12"/>
    <x v="1"/>
    <x v="3"/>
    <x v="1"/>
    <x v="1"/>
    <x v="0"/>
    <x v="0"/>
    <x v="0"/>
    <x v="0"/>
    <x v="0"/>
    <x v="0"/>
    <x v="0"/>
    <x v="0"/>
    <x v="0"/>
    <m/>
    <x v="0"/>
    <x v="0"/>
    <x v="0"/>
    <x v="0"/>
    <x v="0"/>
    <m/>
    <n v="19000101"/>
    <x v="0"/>
    <s v="WYOMING ANALYTICAL LABS ROCK SPRINGS ID No D7877"/>
    <m/>
    <s v="10042-10390"/>
    <d v="2007-08-20T00:00:00"/>
    <x v="6"/>
    <x v="2"/>
  </r>
  <r>
    <x v="1"/>
    <s v="T19N R094W S21 fMESAVERDE"/>
    <n v="3525"/>
    <x v="0"/>
    <x v="1"/>
    <s v="TIERNEY"/>
    <s v="C SE"/>
    <n v="21"/>
    <n v="19"/>
    <n v="94"/>
    <n v="41.604992000000003"/>
    <n v="-107.991849"/>
    <s v="4903723700"/>
    <s v="TIERNEY II 21-02"/>
    <x v="0"/>
    <x v="28"/>
    <m/>
    <m/>
    <m/>
    <x v="0"/>
    <s v="9748"/>
    <m/>
    <n v="10130"/>
    <n v="10105"/>
    <x v="1"/>
    <d v="2002-11-14T00:00:00"/>
    <n v="6.96"/>
    <x v="1"/>
    <n v="18.8"/>
    <n v="0.39"/>
    <n v="1830"/>
    <n v="6.67"/>
    <x v="1"/>
    <n v="2349"/>
    <n v="890"/>
    <m/>
    <x v="0"/>
    <n v="8"/>
    <n v="4716"/>
    <x v="0"/>
    <s v="BP AMERICA PRODUCTION COMPANY"/>
    <n v="0.93812000000000006"/>
    <n v="3.2093099999999999E-2"/>
    <n v="79.605000000000004"/>
    <n v="0.17061859999999998"/>
    <n v="80.745831699999982"/>
    <n v="66.265289999999993"/>
    <n v="14.587099999999998"/>
    <n v="0"/>
    <x v="1"/>
    <n v="0.16656000000000001"/>
    <n v="81.01894999999999"/>
    <n v="-1.6883668814051094E-3"/>
    <n v="5102.8599999999997"/>
    <n v="3.9399685910584382E-2"/>
    <n v="1.1618184867863592E-2"/>
    <n v="3.9745828762080863E-4"/>
    <n v="0.98798435684451569"/>
    <n v="0.8178986521054642"/>
    <n v="0.1800455325575066"/>
    <n v="2.055815337029177E-3"/>
    <x v="0"/>
    <n v="2.25"/>
    <x v="0"/>
    <m/>
    <m/>
    <x v="0"/>
    <n v="5730"/>
    <x v="0"/>
    <x v="0"/>
    <m/>
    <x v="0"/>
    <x v="0"/>
    <x v="0"/>
    <m/>
    <x v="0"/>
    <x v="0"/>
    <x v="0"/>
    <x v="0"/>
    <x v="0"/>
    <x v="0"/>
    <x v="0"/>
    <x v="0"/>
    <x v="0"/>
    <x v="0"/>
    <x v="0"/>
    <x v="0"/>
    <x v="0"/>
    <m/>
    <x v="0"/>
    <x v="0"/>
    <x v="0"/>
    <x v="0"/>
    <x v="0"/>
    <m/>
    <n v="20021114"/>
    <x v="0"/>
    <s v="BP AMERICA"/>
    <m/>
    <m/>
    <d v="2002-11-16T00:00:00"/>
    <x v="6"/>
    <x v="2"/>
  </r>
  <r>
    <x v="1"/>
    <s v="T19N R094W S22 fMESAVERDE"/>
    <n v="3524"/>
    <x v="0"/>
    <x v="1"/>
    <s v="TIERNEY"/>
    <s v="SW SE"/>
    <n v="22"/>
    <n v="19"/>
    <n v="94"/>
    <n v="41.604799"/>
    <n v="-107.973112"/>
    <s v="4903723699"/>
    <s v="TIERNEY 22-02"/>
    <x v="0"/>
    <x v="28"/>
    <m/>
    <m/>
    <m/>
    <x v="0"/>
    <s v="9458"/>
    <m/>
    <n v="9860"/>
    <n v="9776"/>
    <x v="1"/>
    <d v="2002-11-15T00:00:00"/>
    <n v="6.79"/>
    <x v="1"/>
    <n v="79.400000000000006"/>
    <n v="14.4"/>
    <n v="3150"/>
    <n v="36.9"/>
    <x v="1"/>
    <n v="5298"/>
    <n v="1482"/>
    <m/>
    <x v="0"/>
    <n v="6"/>
    <n v="10532"/>
    <x v="0"/>
    <s v="BP AMERICA PRODUCTION COMPANY"/>
    <n v="3.9620600000000001"/>
    <n v="1.184976"/>
    <n v="137.02500000000001"/>
    <n v="0.94390199999999991"/>
    <n v="143.115938"/>
    <n v="149.45658"/>
    <n v="24.289979999999996"/>
    <n v="0"/>
    <x v="1"/>
    <n v="0.12492"/>
    <n v="173.87147999999999"/>
    <n v="-9.7024488208550891E-2"/>
    <n v="10066.700000000001"/>
    <n v="-2.2588804147834537E-2"/>
    <n v="2.7684268121136866E-2"/>
    <n v="8.2798325368904756E-3"/>
    <n v="0.96403589934197254"/>
    <n v="0.85958076620731594"/>
    <n v="0.13970077208752119"/>
    <n v="7.1846170516291698E-4"/>
    <x v="0"/>
    <m/>
    <x v="0"/>
    <m/>
    <m/>
    <x v="0"/>
    <n v="16390"/>
    <x v="0"/>
    <x v="0"/>
    <m/>
    <x v="0"/>
    <x v="0"/>
    <x v="0"/>
    <m/>
    <x v="0"/>
    <x v="0"/>
    <x v="0"/>
    <x v="0"/>
    <x v="0"/>
    <x v="0"/>
    <x v="0"/>
    <x v="0"/>
    <x v="0"/>
    <x v="0"/>
    <x v="0"/>
    <x v="0"/>
    <x v="0"/>
    <m/>
    <x v="0"/>
    <x v="0"/>
    <x v="0"/>
    <x v="0"/>
    <x v="0"/>
    <m/>
    <n v="20021115"/>
    <x v="0"/>
    <s v="BP AMERICA"/>
    <m/>
    <m/>
    <d v="2002-11-17T00:00:00"/>
    <x v="5"/>
    <x v="2"/>
  </r>
  <r>
    <x v="1"/>
    <s v="T19N R094W S22 fMESAVERDE"/>
    <n v="3587"/>
    <x v="0"/>
    <x v="1"/>
    <s v="TIERNEY"/>
    <s v="NE SW"/>
    <n v="22"/>
    <n v="19"/>
    <n v="94"/>
    <n v="41.60501"/>
    <n v="-107.98172"/>
    <s v="4903721280"/>
    <s v="TIERNEY 04-22"/>
    <x v="0"/>
    <x v="28"/>
    <m/>
    <m/>
    <m/>
    <x v="0"/>
    <s v="9567"/>
    <m/>
    <n v="10300"/>
    <n v="10253"/>
    <x v="1"/>
    <d v="2003-01-06T00:00:00"/>
    <n v="7.47"/>
    <x v="1"/>
    <n v="25.4"/>
    <m/>
    <n v="1580"/>
    <n v="153"/>
    <x v="1"/>
    <n v="2499"/>
    <n v="539"/>
    <m/>
    <x v="0"/>
    <n v="15"/>
    <n v="7092"/>
    <x v="0"/>
    <s v="BP AMERICA PRODUCTION CO"/>
    <n v="1.26746"/>
    <n v="0"/>
    <n v="68.73"/>
    <n v="3.9137399999999998"/>
    <n v="73.911199999999994"/>
    <n v="70.496790000000004"/>
    <n v="8.8342099999999988"/>
    <n v="0"/>
    <x v="1"/>
    <n v="0.31230000000000002"/>
    <n v="79.643299999999996"/>
    <n v="-3.7329417242737938E-2"/>
    <n v="4811.3999999999996"/>
    <n v="-0.19159231816119768"/>
    <n v="1.7148415936962196E-2"/>
    <n v="0"/>
    <n v="0.98285158406303785"/>
    <n v="0.88515656684240873"/>
    <n v="0.11092219935638024"/>
    <n v="3.9212338012111509E-3"/>
    <x v="0"/>
    <m/>
    <x v="0"/>
    <m/>
    <m/>
    <x v="0"/>
    <n v="7820"/>
    <x v="0"/>
    <x v="0"/>
    <m/>
    <x v="0"/>
    <x v="0"/>
    <x v="0"/>
    <m/>
    <x v="0"/>
    <x v="0"/>
    <x v="0"/>
    <x v="0"/>
    <x v="0"/>
    <x v="0"/>
    <x v="0"/>
    <x v="0"/>
    <x v="0"/>
    <x v="0"/>
    <x v="0"/>
    <x v="0"/>
    <x v="0"/>
    <m/>
    <x v="0"/>
    <x v="0"/>
    <x v="0"/>
    <x v="0"/>
    <x v="0"/>
    <m/>
    <n v="2003106"/>
    <x v="0"/>
    <s v="BP AMERICA"/>
    <m/>
    <m/>
    <d v="2003-01-08T00:00:00"/>
    <x v="5"/>
    <x v="2"/>
  </r>
  <r>
    <x v="1"/>
    <s v="T19N R094W S28 fMESAVERDE"/>
    <n v="3523"/>
    <x v="0"/>
    <x v="1"/>
    <s v="TIERNEY"/>
    <s v="C SW"/>
    <n v="28"/>
    <n v="19"/>
    <n v="94"/>
    <n v="41.590465000000002"/>
    <n v="-108.00138099999999"/>
    <s v="4903721675"/>
    <s v="TIERNEY 12-28"/>
    <x v="0"/>
    <x v="28"/>
    <m/>
    <m/>
    <m/>
    <x v="0"/>
    <s v="9732"/>
    <m/>
    <n v="10254"/>
    <n v="10240"/>
    <x v="1"/>
    <m/>
    <n v="7.87"/>
    <x v="1"/>
    <n v="1.08"/>
    <n v="1.08"/>
    <n v="2360"/>
    <n v="38.700000000000003"/>
    <x v="1"/>
    <n v="2949"/>
    <n v="890"/>
    <m/>
    <x v="0"/>
    <n v="18"/>
    <n v="6320"/>
    <x v="0"/>
    <s v="BP AMERICA PRODUCTION COMPANY"/>
    <n v="5.3892000000000002E-2"/>
    <n v="8.8873200000000013E-2"/>
    <n v="102.66"/>
    <n v="0.98994599999999999"/>
    <n v="103.7927112"/>
    <n v="83.191289999999995"/>
    <n v="14.587099999999998"/>
    <n v="0"/>
    <x v="1"/>
    <n v="0.37476000000000004"/>
    <n v="98.153149999999982"/>
    <n v="2.7926104385049996E-2"/>
    <n v="6257.86"/>
    <n v="-4.9404270678796176E-3"/>
    <n v="5.1922721139979245E-4"/>
    <n v="8.5625665783745336E-4"/>
    <n v="0.99862451613076275"/>
    <n v="0.84756617591997818"/>
    <n v="0.14861570922583739"/>
    <n v="3.8181148541845075E-3"/>
    <x v="0"/>
    <n v="8.59"/>
    <x v="0"/>
    <m/>
    <m/>
    <x v="0"/>
    <n v="8630"/>
    <x v="0"/>
    <x v="0"/>
    <m/>
    <x v="0"/>
    <x v="0"/>
    <x v="0"/>
    <m/>
    <x v="0"/>
    <x v="0"/>
    <x v="0"/>
    <x v="0"/>
    <x v="0"/>
    <x v="0"/>
    <x v="0"/>
    <x v="0"/>
    <x v="0"/>
    <x v="0"/>
    <x v="0"/>
    <x v="0"/>
    <x v="0"/>
    <m/>
    <x v="0"/>
    <x v="0"/>
    <x v="0"/>
    <x v="0"/>
    <x v="0"/>
    <m/>
    <m/>
    <x v="0"/>
    <s v="BP AMERICA"/>
    <m/>
    <m/>
    <m/>
    <x v="6"/>
    <x v="2"/>
  </r>
  <r>
    <x v="1"/>
    <s v="T19N R094W S29 fMESAVERDE"/>
    <n v="4262"/>
    <x v="0"/>
    <x v="1"/>
    <s v="TWO RIM"/>
    <s v="NW NW"/>
    <n v="29"/>
    <n v="19"/>
    <n v="94"/>
    <n v="41.600535000000001"/>
    <n v="-108.021782"/>
    <s v="4903725417"/>
    <s v="TWO RIM UNIT 29-05"/>
    <x v="0"/>
    <x v="28"/>
    <m/>
    <m/>
    <m/>
    <x v="0"/>
    <s v="9693"/>
    <m/>
    <n v="10122"/>
    <n v="10119"/>
    <x v="1"/>
    <d v="2003-10-01T00:00:00"/>
    <n v="7.36"/>
    <x v="1"/>
    <n v="18"/>
    <n v="3.4"/>
    <n v="2442"/>
    <n v="9.6999999999999993"/>
    <x v="1"/>
    <n v="2949"/>
    <n v="1534"/>
    <m/>
    <x v="0"/>
    <n v="41"/>
    <n v="7488"/>
    <x v="0"/>
    <s v="BP AMERICAN PRODUCTION COMPANY"/>
    <n v="0.8982"/>
    <n v="0.27978599999999998"/>
    <n v="106.22699999999999"/>
    <n v="0.24812599999999996"/>
    <n v="107.65311199999999"/>
    <n v="83.191289999999995"/>
    <n v="25.142259999999997"/>
    <n v="0"/>
    <x v="1"/>
    <n v="0.85362000000000005"/>
    <n v="109.18716999999999"/>
    <n v="-7.074598805400934E-3"/>
    <n v="6997.1"/>
    <n v="-3.3889997307578107E-2"/>
    <n v="8.3434652590442544E-3"/>
    <n v="2.5989587741783071E-3"/>
    <n v="0.98905757596677735"/>
    <n v="0.76191451797862331"/>
    <n v="0.23026753051663484"/>
    <n v="7.8179515047418126E-3"/>
    <x v="0"/>
    <n v="0.43"/>
    <x v="0"/>
    <m/>
    <m/>
    <x v="0"/>
    <n v="11270"/>
    <x v="0"/>
    <x v="0"/>
    <m/>
    <x v="0"/>
    <x v="0"/>
    <x v="0"/>
    <n v="3.1"/>
    <x v="0"/>
    <x v="0"/>
    <x v="0"/>
    <x v="0"/>
    <x v="0"/>
    <x v="0"/>
    <x v="0"/>
    <x v="0"/>
    <x v="0"/>
    <x v="0"/>
    <x v="0"/>
    <x v="0"/>
    <x v="0"/>
    <m/>
    <x v="0"/>
    <x v="0"/>
    <x v="0"/>
    <x v="0"/>
    <x v="0"/>
    <m/>
    <n v="2003101"/>
    <x v="0"/>
    <s v="BP AMERICA"/>
    <m/>
    <m/>
    <d v="2003-10-02T00:00:00"/>
    <x v="6"/>
    <x v="2"/>
  </r>
  <r>
    <x v="1"/>
    <s v="T19N R094W S29 fMESAVERDE"/>
    <n v="4264"/>
    <x v="0"/>
    <x v="1"/>
    <s v="TWO RIM"/>
    <s v="SE SW"/>
    <n v="29"/>
    <n v="19"/>
    <n v="94"/>
    <n v="41.590159"/>
    <n v="-108.019882"/>
    <s v="4903725418"/>
    <s v="TWO RIM UNIT 29-07"/>
    <x v="0"/>
    <x v="28"/>
    <m/>
    <m/>
    <m/>
    <x v="0"/>
    <s v="9704"/>
    <m/>
    <n v="10290"/>
    <m/>
    <x v="1"/>
    <d v="2003-10-01T00:00:00"/>
    <n v="7.55"/>
    <x v="1"/>
    <n v="29"/>
    <n v="5.4"/>
    <n v="2689"/>
    <n v="15"/>
    <x v="1"/>
    <n v="3699"/>
    <n v="1190"/>
    <m/>
    <x v="0"/>
    <n v="23"/>
    <n v="8828"/>
    <x v="0"/>
    <s v="BP AMERICAN PRODUCTION COMPANY"/>
    <n v="1.4471000000000001"/>
    <n v="0.44436600000000004"/>
    <n v="116.97149999999999"/>
    <n v="0.38369999999999999"/>
    <n v="119.24666599999999"/>
    <n v="104.34878999999999"/>
    <n v="19.504099999999998"/>
    <n v="0"/>
    <x v="1"/>
    <n v="0.47886000000000006"/>
    <n v="124.33174999999999"/>
    <n v="-2.0876578818050918E-2"/>
    <n v="7650.4"/>
    <n v="-7.1463248859112552E-2"/>
    <n v="1.2135349763153967E-2"/>
    <n v="3.7264438068230778E-3"/>
    <n v="0.98413820643002303"/>
    <n v="0.83927709535175055"/>
    <n v="0.15687143468985196"/>
    <n v="3.8514699583975945E-3"/>
    <x v="0"/>
    <n v="7.3"/>
    <x v="0"/>
    <m/>
    <m/>
    <x v="0"/>
    <n v="12840"/>
    <x v="0"/>
    <x v="0"/>
    <m/>
    <x v="0"/>
    <x v="0"/>
    <x v="0"/>
    <n v="11"/>
    <x v="0"/>
    <x v="0"/>
    <x v="0"/>
    <x v="0"/>
    <x v="0"/>
    <x v="0"/>
    <x v="0"/>
    <x v="0"/>
    <x v="0"/>
    <x v="0"/>
    <x v="0"/>
    <x v="0"/>
    <x v="0"/>
    <m/>
    <x v="0"/>
    <x v="0"/>
    <x v="0"/>
    <x v="0"/>
    <x v="0"/>
    <m/>
    <n v="2003101"/>
    <x v="0"/>
    <s v="BP AMERICA"/>
    <m/>
    <m/>
    <d v="2003-10-02T00:00:00"/>
    <x v="6"/>
    <x v="2"/>
  </r>
  <r>
    <x v="1"/>
    <s v="T19N R094W S29 fMESAVERDE"/>
    <n v="3541"/>
    <x v="0"/>
    <x v="1"/>
    <s v="TWO RIM"/>
    <s v="SE NW"/>
    <n v="29"/>
    <n v="19"/>
    <n v="94"/>
    <n v="41.59722"/>
    <n v="-108.016111"/>
    <s v="4903724326"/>
    <s v="TWO RIM 29-03"/>
    <x v="0"/>
    <x v="28"/>
    <m/>
    <m/>
    <m/>
    <x v="0"/>
    <s v="9708"/>
    <m/>
    <n v="10076"/>
    <n v="10072"/>
    <x v="1"/>
    <d v="2002-11-11T00:00:00"/>
    <n v="6.44"/>
    <x v="1"/>
    <n v="15.9"/>
    <n v="3.03"/>
    <n v="1700"/>
    <n v="50"/>
    <x v="1"/>
    <n v="1949"/>
    <n v="970"/>
    <m/>
    <x v="0"/>
    <n v="18"/>
    <n v="4388"/>
    <x v="0"/>
    <s v="BP AMERICA PRODUCTION CO"/>
    <n v="0.79341000000000006"/>
    <n v="0.2493387"/>
    <n v="73.95"/>
    <n v="1.2789999999999999"/>
    <n v="76.271748699999989"/>
    <n v="54.981290000000001"/>
    <n v="15.898299999999999"/>
    <n v="0"/>
    <x v="1"/>
    <n v="0.37476000000000004"/>
    <n v="71.254350000000002"/>
    <n v="3.4010244588674854E-2"/>
    <n v="4705.93"/>
    <n v="3.4960682565183622E-2"/>
    <n v="1.0402409981718437E-2"/>
    <n v="3.2690833008264309E-3"/>
    <n v="0.98632850671745509"/>
    <n v="0.77162011863135371"/>
    <n v="0.22312041299934668"/>
    <n v="5.2594683692995586E-3"/>
    <x v="0"/>
    <n v="0.13"/>
    <x v="0"/>
    <m/>
    <m/>
    <x v="0"/>
    <n v="6890"/>
    <x v="0"/>
    <x v="0"/>
    <m/>
    <x v="0"/>
    <x v="0"/>
    <x v="0"/>
    <m/>
    <x v="0"/>
    <x v="0"/>
    <x v="0"/>
    <x v="0"/>
    <x v="0"/>
    <x v="0"/>
    <x v="0"/>
    <x v="0"/>
    <x v="0"/>
    <x v="0"/>
    <x v="0"/>
    <x v="0"/>
    <x v="0"/>
    <m/>
    <x v="0"/>
    <x v="0"/>
    <x v="0"/>
    <x v="0"/>
    <x v="0"/>
    <m/>
    <n v="20021111"/>
    <x v="0"/>
    <s v="BP AMERICA"/>
    <m/>
    <m/>
    <d v="2002-11-13T00:00:00"/>
    <x v="6"/>
    <x v="2"/>
  </r>
  <r>
    <x v="1"/>
    <s v="T19N R094W S29 fMESAVERDE"/>
    <n v="3527"/>
    <x v="0"/>
    <x v="1"/>
    <s v="TIERNEY"/>
    <s v="SE SE"/>
    <n v="29"/>
    <n v="19"/>
    <n v="94"/>
    <n v="41.588009999999997"/>
    <n v="-108.006953"/>
    <s v="4903724533"/>
    <s v="TIERNEY II 29-05"/>
    <x v="0"/>
    <x v="28"/>
    <m/>
    <m/>
    <m/>
    <x v="0"/>
    <s v="9710"/>
    <m/>
    <n v="10103"/>
    <n v="10100"/>
    <x v="1"/>
    <d v="2002-11-11T00:00:00"/>
    <n v="6.82"/>
    <x v="1"/>
    <n v="31.7"/>
    <n v="5.66"/>
    <n v="2580"/>
    <n v="173"/>
    <x v="1"/>
    <n v="3549"/>
    <n v="1213"/>
    <m/>
    <x v="0"/>
    <n v="22"/>
    <n v="7506"/>
    <x v="0"/>
    <s v="BP AMERICA PRODUCTION COMPANY"/>
    <n v="1.5818300000000001"/>
    <n v="0.46576140000000005"/>
    <n v="112.23"/>
    <n v="4.4253399999999994"/>
    <n v="118.7029314"/>
    <n v="100.11729"/>
    <n v="19.881069999999998"/>
    <n v="0"/>
    <x v="1"/>
    <n v="0.45804000000000006"/>
    <n v="120.45639999999999"/>
    <n v="-7.3318008949743657E-3"/>
    <n v="7574.36"/>
    <n v="4.5330482826670309E-3"/>
    <n v="1.3325955655379881E-2"/>
    <n v="3.9237565113745794E-3"/>
    <n v="0.98275028783324547"/>
    <n v="0.8311496109795744"/>
    <n v="0.16504785133874164"/>
    <n v="3.8025376816839961E-3"/>
    <x v="0"/>
    <n v="11.9"/>
    <x v="0"/>
    <m/>
    <m/>
    <x v="0"/>
    <n v="10480"/>
    <x v="0"/>
    <x v="0"/>
    <m/>
    <x v="0"/>
    <x v="0"/>
    <x v="0"/>
    <m/>
    <x v="0"/>
    <x v="0"/>
    <x v="0"/>
    <x v="0"/>
    <x v="0"/>
    <x v="0"/>
    <x v="0"/>
    <x v="0"/>
    <x v="0"/>
    <x v="0"/>
    <x v="0"/>
    <x v="0"/>
    <x v="0"/>
    <m/>
    <x v="0"/>
    <x v="0"/>
    <x v="0"/>
    <x v="0"/>
    <x v="0"/>
    <m/>
    <n v="20021111"/>
    <x v="0"/>
    <s v="BP AMERICA"/>
    <m/>
    <m/>
    <d v="2002-11-13T00:00:00"/>
    <x v="6"/>
    <x v="2"/>
  </r>
  <r>
    <x v="1"/>
    <s v="T19N R094W S29 fMESAVERDE"/>
    <n v="4263"/>
    <x v="0"/>
    <x v="1"/>
    <s v="TWO RIM"/>
    <s v="NE NW"/>
    <n v="29"/>
    <n v="19"/>
    <n v="94"/>
    <n v="41.453519999999997"/>
    <n v="-107.99147000000001"/>
    <s v="4903726416"/>
    <s v="TWO RIM UNIT 29-06"/>
    <x v="0"/>
    <x v="28"/>
    <m/>
    <m/>
    <m/>
    <x v="0"/>
    <s v="9758"/>
    <m/>
    <n v="10593"/>
    <n v="10572"/>
    <x v="1"/>
    <d v="2003-10-01T00:00:00"/>
    <n v="7.45"/>
    <x v="1"/>
    <n v="15"/>
    <n v="3.4"/>
    <n v="1947"/>
    <n v="41"/>
    <x v="1"/>
    <n v="2199"/>
    <n v="952"/>
    <m/>
    <x v="0"/>
    <n v="1210"/>
    <n v="7180"/>
    <x v="0"/>
    <s v="BP AMERICAN PRODUCTION COMPANY"/>
    <n v="0.74849999999999994"/>
    <n v="0.27978599999999998"/>
    <n v="84.694499999999991"/>
    <n v="1.04878"/>
    <n v="86.771565999999979"/>
    <n v="62.033789999999996"/>
    <n v="15.603279999999998"/>
    <n v="0"/>
    <x v="1"/>
    <n v="25.192200000000003"/>
    <n v="102.82926999999999"/>
    <n v="-8.469215821390165E-2"/>
    <n v="6367.4"/>
    <n v="-5.9981989163972453E-2"/>
    <n v="8.6260976320284479E-3"/>
    <n v="3.22439726396087E-3"/>
    <n v="0.98814950510401078"/>
    <n v="0.60326976939542598"/>
    <n v="0.15173967489995796"/>
    <n v="0.24499055570461606"/>
    <x v="0"/>
    <n v="41"/>
    <x v="0"/>
    <m/>
    <m/>
    <x v="0"/>
    <n v="9430"/>
    <x v="0"/>
    <x v="0"/>
    <m/>
    <x v="0"/>
    <x v="0"/>
    <x v="0"/>
    <n v="2.2999999999999998"/>
    <x v="0"/>
    <x v="0"/>
    <x v="0"/>
    <x v="0"/>
    <x v="0"/>
    <x v="0"/>
    <x v="0"/>
    <x v="0"/>
    <x v="0"/>
    <x v="0"/>
    <x v="0"/>
    <x v="0"/>
    <x v="0"/>
    <m/>
    <x v="0"/>
    <x v="0"/>
    <x v="0"/>
    <x v="0"/>
    <x v="0"/>
    <m/>
    <n v="2003101"/>
    <x v="0"/>
    <s v="BP AMERICA"/>
    <m/>
    <m/>
    <d v="2003-10-02T00:00:00"/>
    <x v="6"/>
    <x v="2"/>
  </r>
  <r>
    <x v="1"/>
    <s v="T19N R094W S30 fMESAVERDE"/>
    <n v="3544"/>
    <x v="0"/>
    <x v="1"/>
    <s v="TWO RIM"/>
    <s v="SE SW"/>
    <n v="30"/>
    <n v="19"/>
    <n v="94"/>
    <n v="41.590060000000001"/>
    <n v="-108.036214"/>
    <s v="4903724389"/>
    <s v="TWO RIM 30-02"/>
    <x v="0"/>
    <x v="28"/>
    <m/>
    <m/>
    <m/>
    <x v="0"/>
    <s v="9678"/>
    <m/>
    <n v="10043"/>
    <n v="10035"/>
    <x v="1"/>
    <d v="2002-11-26T00:00:00"/>
    <n v="6.94"/>
    <x v="1"/>
    <n v="30.6"/>
    <n v="7.3"/>
    <n v="2600"/>
    <n v="55"/>
    <x v="1"/>
    <n v="3699"/>
    <n v="1240"/>
    <m/>
    <x v="0"/>
    <n v="2"/>
    <n v="7600"/>
    <x v="0"/>
    <s v="BP AMERICA PRODUCTION CO"/>
    <n v="1.52694"/>
    <n v="0.60071699999999995"/>
    <n v="113.1"/>
    <n v="1.4068999999999998"/>
    <n v="116.63455699999999"/>
    <n v="104.34878999999999"/>
    <n v="20.323599999999999"/>
    <n v="0"/>
    <x v="1"/>
    <n v="4.1640000000000003E-2"/>
    <n v="124.71402999999999"/>
    <n v="-3.3476363381402384E-2"/>
    <n v="7633.9"/>
    <n v="2.2253001529483349E-3"/>
    <n v="1.3091660304415612E-2"/>
    <n v="5.1504203852722657E-3"/>
    <n v="0.98175791931031209"/>
    <n v="0.83670449908482625"/>
    <n v="0.16296161706906592"/>
    <n v="3.3388384610777156E-4"/>
    <x v="0"/>
    <m/>
    <x v="0"/>
    <m/>
    <m/>
    <x v="0"/>
    <n v="12090"/>
    <x v="0"/>
    <x v="0"/>
    <m/>
    <x v="0"/>
    <x v="0"/>
    <x v="0"/>
    <m/>
    <x v="0"/>
    <x v="0"/>
    <x v="0"/>
    <x v="0"/>
    <x v="0"/>
    <x v="0"/>
    <x v="0"/>
    <x v="0"/>
    <x v="0"/>
    <x v="0"/>
    <x v="0"/>
    <x v="0"/>
    <x v="0"/>
    <m/>
    <x v="0"/>
    <x v="0"/>
    <x v="0"/>
    <x v="0"/>
    <x v="0"/>
    <m/>
    <n v="20021126"/>
    <x v="0"/>
    <s v="BP AMERICA"/>
    <m/>
    <m/>
    <d v="2002-11-28T00:00:00"/>
    <x v="6"/>
    <x v="2"/>
  </r>
  <r>
    <x v="1"/>
    <s v="T19N R094W S30 fMESAVERDE"/>
    <n v="3545"/>
    <x v="0"/>
    <x v="1"/>
    <s v="TWO RIM"/>
    <s v="NW SW"/>
    <n v="30"/>
    <n v="19"/>
    <n v="94"/>
    <n v="41.593229999999998"/>
    <n v="-108.041597"/>
    <s v="4903724521"/>
    <s v="TWO RIM 30-03"/>
    <x v="0"/>
    <x v="28"/>
    <m/>
    <m/>
    <m/>
    <x v="0"/>
    <s v="9681"/>
    <m/>
    <n v="10147"/>
    <n v="10042"/>
    <x v="1"/>
    <d v="2002-11-26T00:00:00"/>
    <n v="6.77"/>
    <x v="1"/>
    <n v="38.700000000000003"/>
    <n v="6.99"/>
    <n v="3000"/>
    <n v="12.4"/>
    <x v="1"/>
    <n v="4099"/>
    <n v="2022"/>
    <m/>
    <x v="0"/>
    <n v="12"/>
    <n v="9210"/>
    <x v="0"/>
    <s v="BP AMERICA PRODUCTION CO"/>
    <n v="1.9311300000000002"/>
    <n v="0.57520710000000008"/>
    <n v="130.5"/>
    <n v="0.31719199999999997"/>
    <n v="133.3235291"/>
    <n v="115.63279"/>
    <n v="33.14058"/>
    <n v="0"/>
    <x v="1"/>
    <n v="0.24984000000000001"/>
    <n v="149.02321000000001"/>
    <n v="-5.5604257906586185E-2"/>
    <n v="9191.09"/>
    <n v="-1.0276565138260753E-3"/>
    <n v="1.4484540073579556E-2"/>
    <n v="4.3143704932125148E-3"/>
    <n v="0.98120108943320794"/>
    <n v="0.77593812400095252"/>
    <n v="0.22238535862970607"/>
    <n v="1.6765173693413262E-3"/>
    <x v="0"/>
    <m/>
    <x v="0"/>
    <m/>
    <m/>
    <x v="0"/>
    <n v="14130"/>
    <x v="0"/>
    <x v="0"/>
    <m/>
    <x v="0"/>
    <x v="0"/>
    <x v="0"/>
    <m/>
    <x v="0"/>
    <x v="0"/>
    <x v="0"/>
    <x v="0"/>
    <x v="0"/>
    <x v="0"/>
    <x v="0"/>
    <x v="0"/>
    <x v="0"/>
    <x v="0"/>
    <x v="0"/>
    <x v="0"/>
    <x v="0"/>
    <m/>
    <x v="0"/>
    <x v="0"/>
    <x v="0"/>
    <x v="0"/>
    <x v="0"/>
    <m/>
    <n v="20021126"/>
    <x v="0"/>
    <s v="BP AMERICA"/>
    <m/>
    <m/>
    <d v="2002-11-28T00:00:00"/>
    <x v="6"/>
    <x v="2"/>
  </r>
  <r>
    <x v="1"/>
    <s v="T19N R094W S30 fMESAVERDE"/>
    <n v="3543"/>
    <x v="0"/>
    <x v="1"/>
    <s v="TWO RIM"/>
    <s v="SE NW"/>
    <n v="30"/>
    <n v="19"/>
    <n v="94"/>
    <n v="41.59751"/>
    <n v="-108.035417"/>
    <s v="4903724390"/>
    <s v="TWO RIM 30-01"/>
    <x v="0"/>
    <x v="28"/>
    <m/>
    <m/>
    <m/>
    <x v="0"/>
    <s v="9712"/>
    <m/>
    <n v="10071"/>
    <n v="10064"/>
    <x v="1"/>
    <d v="2002-11-26T00:00:00"/>
    <n v="7.26"/>
    <x v="1"/>
    <n v="22.7"/>
    <n v="5.82"/>
    <n v="2490"/>
    <n v="65.900000000000006"/>
    <x v="1"/>
    <n v="2900"/>
    <n v="1806"/>
    <m/>
    <x v="0"/>
    <n v="21"/>
    <n v="7458"/>
    <x v="0"/>
    <s v="BP AMERICA PRODUCTION CO"/>
    <n v="1.13273"/>
    <n v="0.47892780000000001"/>
    <n v="108.315"/>
    <n v="1.6857219999999999"/>
    <n v="111.6123798"/>
    <n v="81.808999999999997"/>
    <n v="29.600339999999996"/>
    <n v="0"/>
    <x v="1"/>
    <n v="0.43722000000000005"/>
    <n v="111.84655999999998"/>
    <n v="-1.0479786586725006E-3"/>
    <n v="7311.42"/>
    <n v="-9.9245603415706179E-3"/>
    <n v="1.0148784588499564E-2"/>
    <n v="4.2909917417601733E-3"/>
    <n v="0.98556022366974028"/>
    <n v="0.73143957221393319"/>
    <n v="0.26465132231156685"/>
    <n v="3.9091054745000664E-3"/>
    <x v="0"/>
    <n v="0.68"/>
    <x v="0"/>
    <m/>
    <m/>
    <x v="0"/>
    <n v="10180"/>
    <x v="0"/>
    <x v="0"/>
    <m/>
    <x v="0"/>
    <x v="0"/>
    <x v="0"/>
    <m/>
    <x v="0"/>
    <x v="0"/>
    <x v="0"/>
    <x v="0"/>
    <x v="0"/>
    <x v="0"/>
    <x v="0"/>
    <x v="0"/>
    <x v="0"/>
    <x v="0"/>
    <x v="0"/>
    <x v="0"/>
    <x v="0"/>
    <m/>
    <x v="0"/>
    <x v="0"/>
    <x v="0"/>
    <x v="0"/>
    <x v="0"/>
    <m/>
    <n v="20021126"/>
    <x v="0"/>
    <s v="BP AMERICA"/>
    <m/>
    <m/>
    <d v="2002-11-28T00:00:00"/>
    <x v="6"/>
    <x v="2"/>
  </r>
  <r>
    <x v="1"/>
    <s v="T19N R094W S31 fMESAVERDE"/>
    <m/>
    <x v="1"/>
    <x v="3"/>
    <s v="WILD ROSE"/>
    <s v="C NE"/>
    <n v="31"/>
    <n v="19"/>
    <n v="94"/>
    <n v="41.583162000000002"/>
    <n v="-108.03017199999999"/>
    <s v="4903723511"/>
    <s v="CHAMPLIN 443 B2"/>
    <x v="0"/>
    <x v="28"/>
    <m/>
    <m/>
    <m/>
    <x v="0"/>
    <n v="9648"/>
    <m/>
    <n v="10020"/>
    <n v="9974"/>
    <x v="1"/>
    <d v="2002-11-19T00:00:00"/>
    <n v="7.81"/>
    <x v="0"/>
    <n v="7.26"/>
    <n v="2.1"/>
    <n v="2700"/>
    <n v="18.8"/>
    <x v="1"/>
    <n v="3649"/>
    <n v="1617"/>
    <m/>
    <x v="0"/>
    <n v="11"/>
    <n v="8100"/>
    <x v="0"/>
    <s v="BP AMERICA PRODUCTION COMPANY"/>
    <n v="0.36227399999999998"/>
    <n v="0.17280900000000002"/>
    <n v="117.45"/>
    <n v="0.480904"/>
    <n v="118.46598699999998"/>
    <n v="102.93828999999999"/>
    <n v="26.502629999999996"/>
    <n v="0"/>
    <x v="1"/>
    <n v="0.22902000000000003"/>
    <n v="129.66994"/>
    <n v="-4.5152482090995288E-2"/>
    <n v="8005.16"/>
    <n v="-5.8887958890194289E-3"/>
    <n v="3.0580423054256075E-3"/>
    <n v="1.4587224939087372E-3"/>
    <n v="0.99548323520066562"/>
    <n v="0.79384852032784159"/>
    <n v="0.20438530317820766"/>
    <n v="1.7661764939507186E-3"/>
    <x v="0"/>
    <m/>
    <x v="0"/>
    <m/>
    <m/>
    <x v="0"/>
    <n v="12520"/>
    <x v="0"/>
    <x v="0"/>
    <m/>
    <x v="0"/>
    <x v="0"/>
    <x v="0"/>
    <m/>
    <x v="0"/>
    <x v="0"/>
    <x v="0"/>
    <x v="0"/>
    <x v="0"/>
    <x v="0"/>
    <x v="0"/>
    <x v="0"/>
    <x v="0"/>
    <x v="0"/>
    <x v="0"/>
    <x v="0"/>
    <x v="0"/>
    <m/>
    <x v="0"/>
    <x v="0"/>
    <x v="0"/>
    <x v="0"/>
    <x v="0"/>
    <m/>
    <n v="20021119"/>
    <x v="0"/>
    <s v="BP AMERICA"/>
    <m/>
    <m/>
    <d v="2002-11-21T00:00:00"/>
    <x v="6"/>
    <x v="2"/>
  </r>
  <r>
    <x v="1"/>
    <s v="T19N R094W S31 fMESAVERDE"/>
    <m/>
    <x v="1"/>
    <x v="3"/>
    <s v="WILD ROSE"/>
    <s v="C NW"/>
    <n v="31"/>
    <n v="19"/>
    <n v="94"/>
    <n v="41.583140999999998"/>
    <n v="-108.039665"/>
    <s v="4903723709"/>
    <s v="CHAMPLIN 443 B4"/>
    <x v="0"/>
    <x v="28"/>
    <m/>
    <m/>
    <m/>
    <x v="0"/>
    <n v="9680"/>
    <m/>
    <n v="10104"/>
    <n v="10058"/>
    <x v="1"/>
    <d v="2002-11-18T00:00:00"/>
    <n v="7.07"/>
    <x v="0"/>
    <n v="12.9"/>
    <n v="4.04"/>
    <n v="2540"/>
    <n v="29.8"/>
    <x v="1"/>
    <n v="3449"/>
    <n v="917"/>
    <m/>
    <x v="0"/>
    <n v="2"/>
    <n v="6872"/>
    <x v="0"/>
    <s v="BP AMERICA PRODUCTION COMPANY"/>
    <n v="0.64371"/>
    <n v="0.33245160000000001"/>
    <n v="110.49"/>
    <n v="0.76228399999999996"/>
    <n v="112.22844559999999"/>
    <n v="97.296289999999999"/>
    <n v="15.029629999999999"/>
    <n v="0"/>
    <x v="1"/>
    <n v="4.1640000000000003E-2"/>
    <n v="112.36756"/>
    <n v="-6.1939837099227147E-4"/>
    <n v="6954.74"/>
    <n v="5.9840569794470553E-3"/>
    <n v="5.7357116242550904E-3"/>
    <n v="2.9622757245066937E-3"/>
    <n v="0.99130201265123818"/>
    <n v="0.86587525794811249"/>
    <n v="0.13375417246756982"/>
    <n v="3.7056958431775153E-4"/>
    <x v="0"/>
    <n v="0.1"/>
    <x v="0"/>
    <m/>
    <m/>
    <x v="0"/>
    <n v="9810"/>
    <x v="0"/>
    <x v="0"/>
    <m/>
    <x v="0"/>
    <x v="0"/>
    <x v="0"/>
    <m/>
    <x v="0"/>
    <x v="0"/>
    <x v="0"/>
    <x v="0"/>
    <x v="0"/>
    <x v="0"/>
    <x v="0"/>
    <x v="0"/>
    <x v="0"/>
    <x v="0"/>
    <x v="0"/>
    <x v="0"/>
    <x v="0"/>
    <m/>
    <x v="0"/>
    <x v="0"/>
    <x v="0"/>
    <x v="0"/>
    <x v="0"/>
    <m/>
    <n v="20021118"/>
    <x v="0"/>
    <s v="BP AMERICA"/>
    <m/>
    <m/>
    <d v="2002-11-20T00:00:00"/>
    <x v="6"/>
    <x v="2"/>
  </r>
  <r>
    <x v="1"/>
    <s v="T19N R094W S31 fMESAVERDE"/>
    <m/>
    <x v="1"/>
    <x v="3"/>
    <s v="WILD ROSE"/>
    <s v="C SE"/>
    <n v="31"/>
    <n v="19"/>
    <n v="94"/>
    <n v="41.575930999999997"/>
    <n v="-108.030587"/>
    <s v="4903723706"/>
    <s v="VHAMPLIN 443 B3"/>
    <x v="0"/>
    <x v="28"/>
    <m/>
    <m/>
    <m/>
    <x v="0"/>
    <n v="9684"/>
    <m/>
    <n v="10117"/>
    <n v="10060"/>
    <x v="1"/>
    <d v="2002-11-19T00:00:00"/>
    <n v="6.9"/>
    <x v="0"/>
    <n v="16.899999999999999"/>
    <n v="3.35"/>
    <n v="2680"/>
    <n v="18.2"/>
    <x v="1"/>
    <n v="3799"/>
    <n v="1617"/>
    <m/>
    <x v="0"/>
    <n v="14"/>
    <n v="8842"/>
    <x v="0"/>
    <s v="BP AMERICA PRODUCTION COMPANY"/>
    <n v="0.84330999999999989"/>
    <n v="0.27567150000000001"/>
    <n v="116.58"/>
    <n v="0.46555599999999997"/>
    <n v="118.16453750000001"/>
    <n v="107.16978999999999"/>
    <n v="26.502629999999996"/>
    <n v="0"/>
    <x v="1"/>
    <n v="0.29148000000000002"/>
    <n v="133.9639"/>
    <n v="-6.2663944839621608E-2"/>
    <n v="8148.45"/>
    <n v="-4.0819990053235798E-2"/>
    <n v="7.1367435428755423E-3"/>
    <n v="2.3329461260744155E-3"/>
    <n v="0.99053031033104999"/>
    <n v="0.79999007195221994"/>
    <n v="0.19783411799746048"/>
    <n v="2.1758100503195266E-3"/>
    <x v="0"/>
    <m/>
    <x v="0"/>
    <m/>
    <m/>
    <x v="0"/>
    <n v="12770"/>
    <x v="0"/>
    <x v="0"/>
    <m/>
    <x v="0"/>
    <x v="0"/>
    <x v="0"/>
    <m/>
    <x v="0"/>
    <x v="0"/>
    <x v="0"/>
    <x v="0"/>
    <x v="0"/>
    <x v="0"/>
    <x v="0"/>
    <x v="0"/>
    <x v="0"/>
    <x v="0"/>
    <x v="0"/>
    <x v="0"/>
    <x v="0"/>
    <m/>
    <x v="0"/>
    <x v="0"/>
    <x v="0"/>
    <x v="0"/>
    <x v="0"/>
    <m/>
    <n v="20021119"/>
    <x v="0"/>
    <s v="BP AMERICA"/>
    <m/>
    <m/>
    <d v="2002-11-21T00:00:00"/>
    <x v="6"/>
    <x v="2"/>
  </r>
  <r>
    <x v="1"/>
    <s v="T19N R094W S33 fMESAVERDE"/>
    <n v="5927"/>
    <x v="0"/>
    <x v="1"/>
    <s v="TIERNEY"/>
    <s v="SE SE"/>
    <n v="33"/>
    <n v="19"/>
    <n v="94"/>
    <n v="41.573217"/>
    <n v="-107.990354"/>
    <s v="4903726999"/>
    <s v="TIERNEY II 33-160"/>
    <x v="0"/>
    <x v="28"/>
    <m/>
    <m/>
    <n v="290"/>
    <x v="0"/>
    <n v="9664"/>
    <n v="9954"/>
    <n v="10170"/>
    <n v="10165"/>
    <x v="1"/>
    <d v="1899-12-31T00:00:00"/>
    <n v="7.41"/>
    <x v="1"/>
    <n v="27"/>
    <n v="0"/>
    <n v="1860"/>
    <n v="0"/>
    <x v="1"/>
    <n v="2270"/>
    <n v="0"/>
    <n v="0"/>
    <x v="1"/>
    <n v="234"/>
    <n v="6940"/>
    <x v="0"/>
    <s v="BP AMERICA PRODUCTION COMPANY"/>
    <n v="1.3472999999999999"/>
    <n v="0"/>
    <n v="80.91"/>
    <n v="0"/>
    <n v="82.257300000000001"/>
    <n v="64.036699999999996"/>
    <n v="0"/>
    <n v="0"/>
    <x v="1"/>
    <n v="4.87188"/>
    <n v="68.908580000000001"/>
    <n v="8.8305112238290809E-2"/>
    <n v="4391"/>
    <n v="-0.22495807960462449"/>
    <n v="1.6379093405691651E-2"/>
    <n v="0"/>
    <n v="0.98362090659430834"/>
    <n v="0.92929937026709875"/>
    <n v="0"/>
    <n v="7.0700629732901185E-2"/>
    <x v="1"/>
    <n v="3"/>
    <x v="1"/>
    <n v="0"/>
    <n v="0"/>
    <x v="1"/>
    <n v="11600"/>
    <x v="1"/>
    <x v="1"/>
    <n v="0"/>
    <x v="1"/>
    <x v="1"/>
    <x v="1"/>
    <n v="3.8"/>
    <x v="1"/>
    <x v="3"/>
    <x v="1"/>
    <x v="1"/>
    <x v="0"/>
    <x v="0"/>
    <x v="0"/>
    <x v="0"/>
    <x v="0"/>
    <x v="0"/>
    <x v="0"/>
    <x v="0"/>
    <x v="0"/>
    <m/>
    <x v="0"/>
    <x v="0"/>
    <x v="0"/>
    <x v="0"/>
    <x v="0"/>
    <m/>
    <n v="19000101"/>
    <x v="0"/>
    <s v="WYOMING ANALYTICAL LABS ROCK SPRINGS ID No D7878"/>
    <m/>
    <s v="9664-9954"/>
    <d v="2007-08-20T00:00:00"/>
    <x v="6"/>
    <x v="2"/>
  </r>
  <r>
    <x v="1"/>
    <s v="T19N R094W S33 fMESAVERDE"/>
    <n v="5928"/>
    <x v="0"/>
    <x v="1"/>
    <s v="TIERNEY"/>
    <s v="SW NE"/>
    <n v="33"/>
    <n v="19"/>
    <n v="94"/>
    <n v="41.581668000000001"/>
    <n v="-107.99612"/>
    <s v="4903726998"/>
    <s v="TIERNEY II 33-70"/>
    <x v="0"/>
    <x v="28"/>
    <m/>
    <m/>
    <n v="392"/>
    <x v="0"/>
    <n v="9694"/>
    <n v="10086"/>
    <n v="10249"/>
    <n v="10200"/>
    <x v="1"/>
    <d v="1899-12-31T00:00:00"/>
    <n v="7.37"/>
    <x v="1"/>
    <n v="53"/>
    <n v="5"/>
    <n v="1690"/>
    <n v="0"/>
    <x v="1"/>
    <n v="2560"/>
    <n v="0"/>
    <n v="0"/>
    <x v="1"/>
    <n v="79"/>
    <n v="5740"/>
    <x v="0"/>
    <s v="BP AMERICA PRODUCTION COMPANY"/>
    <n v="2.6446999999999998"/>
    <n v="0.41144999999999998"/>
    <n v="73.515000000000001"/>
    <n v="0"/>
    <n v="76.571150000000003"/>
    <n v="72.217600000000004"/>
    <n v="0"/>
    <n v="0"/>
    <x v="1"/>
    <n v="1.6447800000000001"/>
    <n v="73.862380000000002"/>
    <n v="1.8006424498580875E-2"/>
    <n v="4387"/>
    <n v="-0.13360323886639677"/>
    <n v="3.453911819268745E-2"/>
    <n v="5.3734337279771815E-3"/>
    <n v="0.96008744807933533"/>
    <n v="0.97773183046633483"/>
    <n v="0"/>
    <n v="2.2268169533665175E-2"/>
    <x v="1"/>
    <n v="0"/>
    <x v="1"/>
    <n v="0"/>
    <n v="0"/>
    <x v="1"/>
    <n v="9560"/>
    <x v="1"/>
    <x v="1"/>
    <n v="0"/>
    <x v="1"/>
    <x v="1"/>
    <x v="1"/>
    <n v="4.8"/>
    <x v="1"/>
    <x v="3"/>
    <x v="1"/>
    <x v="1"/>
    <x v="0"/>
    <x v="0"/>
    <x v="0"/>
    <x v="0"/>
    <x v="0"/>
    <x v="0"/>
    <x v="0"/>
    <x v="0"/>
    <x v="0"/>
    <m/>
    <x v="0"/>
    <x v="0"/>
    <x v="0"/>
    <x v="0"/>
    <x v="0"/>
    <m/>
    <n v="19000101"/>
    <x v="0"/>
    <s v="WYOMING ANALYTICAL LABS ROCK SPRINGS ID No D7879"/>
    <m/>
    <s v="9694-10086"/>
    <d v="2007-08-20T00:00:00"/>
    <x v="6"/>
    <x v="2"/>
  </r>
  <r>
    <x v="1"/>
    <s v="T19N R094W S33 fMESAVERDE"/>
    <n v="3528"/>
    <x v="0"/>
    <x v="1"/>
    <s v="TIERNEY"/>
    <s v="C SW"/>
    <n v="33"/>
    <n v="19"/>
    <n v="94"/>
    <n v="41.576059999999998"/>
    <n v="-108.001375"/>
    <s v="4903724510"/>
    <s v="TIERNEY II 33-02"/>
    <x v="0"/>
    <x v="28"/>
    <m/>
    <m/>
    <m/>
    <x v="0"/>
    <s v="9665"/>
    <m/>
    <n v="10088"/>
    <n v="10076"/>
    <x v="1"/>
    <d v="2002-11-14T00:00:00"/>
    <n v="7.14"/>
    <x v="1"/>
    <n v="26.4"/>
    <n v="7"/>
    <n v="2730"/>
    <n v="140"/>
    <x v="1"/>
    <n v="3799"/>
    <n v="2103"/>
    <m/>
    <x v="0"/>
    <n v="3"/>
    <n v="8288"/>
    <x v="0"/>
    <s v="BP AMERICA PRODUCTION COMPANY"/>
    <n v="1.3173599999999999"/>
    <n v="0.57603000000000004"/>
    <n v="118.755"/>
    <n v="3.5811999999999999"/>
    <n v="124.22958999999999"/>
    <n v="107.16978999999999"/>
    <n v="34.468169999999994"/>
    <n v="0"/>
    <x v="1"/>
    <n v="6.2460000000000002E-2"/>
    <n v="141.70041999999998"/>
    <n v="-6.5697098270330573E-2"/>
    <n v="8808.4"/>
    <n v="3.043915678154463E-2"/>
    <n v="1.060423688108445E-2"/>
    <n v="4.6368180076904394E-3"/>
    <n v="0.98475894511122519"/>
    <n v="0.75631243718261387"/>
    <n v="0.24324677372163045"/>
    <n v="4.4078909575567956E-4"/>
    <x v="0"/>
    <m/>
    <x v="0"/>
    <m/>
    <m/>
    <x v="0"/>
    <n v="12150"/>
    <x v="0"/>
    <x v="0"/>
    <m/>
    <x v="0"/>
    <x v="0"/>
    <x v="0"/>
    <m/>
    <x v="0"/>
    <x v="0"/>
    <x v="0"/>
    <x v="0"/>
    <x v="0"/>
    <x v="0"/>
    <x v="0"/>
    <x v="0"/>
    <x v="0"/>
    <x v="0"/>
    <x v="0"/>
    <x v="0"/>
    <x v="0"/>
    <m/>
    <x v="0"/>
    <x v="0"/>
    <x v="0"/>
    <x v="0"/>
    <x v="0"/>
    <m/>
    <n v="20021114"/>
    <x v="0"/>
    <s v="BP AMERICA"/>
    <m/>
    <m/>
    <d v="2002-11-16T00:00:00"/>
    <x v="6"/>
    <x v="2"/>
  </r>
  <r>
    <x v="1"/>
    <s v="T19N R094W S33 fMESAVERDE"/>
    <n v="3529"/>
    <x v="0"/>
    <x v="1"/>
    <s v="TIERNEY"/>
    <s v="C SE"/>
    <n v="33"/>
    <n v="19"/>
    <n v="94"/>
    <n v="41.576109000000002"/>
    <n v="-107.991798"/>
    <s v="4903724720"/>
    <s v="TIERNEY II 33-03"/>
    <x v="0"/>
    <x v="28"/>
    <m/>
    <m/>
    <m/>
    <x v="0"/>
    <s v="9675"/>
    <m/>
    <n v="10152"/>
    <n v="10081"/>
    <x v="1"/>
    <d v="2002-11-14T00:00:00"/>
    <n v="6.99"/>
    <x v="1"/>
    <n v="42.3"/>
    <n v="8.23"/>
    <n v="2680"/>
    <n v="36.6"/>
    <x v="1"/>
    <n v="3699"/>
    <n v="1590"/>
    <m/>
    <x v="0"/>
    <n v="11"/>
    <n v="7696"/>
    <x v="0"/>
    <s v="BP AMERICA PRODUCTION COMPANY"/>
    <n v="2.11077"/>
    <n v="0.67724670000000009"/>
    <n v="116.58"/>
    <n v="0.93622799999999995"/>
    <n v="120.3042447"/>
    <n v="104.34878999999999"/>
    <n v="26.060099999999998"/>
    <n v="0"/>
    <x v="1"/>
    <n v="0.22902000000000003"/>
    <n v="130.63790999999998"/>
    <n v="-4.1179471469645346E-2"/>
    <n v="8067.13"/>
    <n v="2.35441818978845E-2"/>
    <n v="1.7545266214534491E-2"/>
    <n v="5.6294497479189949E-3"/>
    <n v="0.97682528403754654"/>
    <n v="0.79876346766417206"/>
    <n v="0.1994834424402534"/>
    <n v="1.7530898955747231E-3"/>
    <x v="0"/>
    <n v="2.04"/>
    <x v="0"/>
    <m/>
    <m/>
    <x v="0"/>
    <n v="12110"/>
    <x v="0"/>
    <x v="0"/>
    <m/>
    <x v="0"/>
    <x v="0"/>
    <x v="0"/>
    <m/>
    <x v="0"/>
    <x v="0"/>
    <x v="0"/>
    <x v="0"/>
    <x v="0"/>
    <x v="0"/>
    <x v="0"/>
    <x v="0"/>
    <x v="0"/>
    <x v="0"/>
    <x v="0"/>
    <x v="0"/>
    <x v="0"/>
    <m/>
    <x v="0"/>
    <x v="0"/>
    <x v="0"/>
    <x v="0"/>
    <x v="0"/>
    <m/>
    <n v="20021114"/>
    <x v="0"/>
    <s v="BP AMERICA"/>
    <m/>
    <m/>
    <d v="2002-11-16T00:00:00"/>
    <x v="6"/>
    <x v="2"/>
  </r>
  <r>
    <x v="1"/>
    <s v="T19N R094W S33 fMESAVERDE"/>
    <n v="3530"/>
    <x v="0"/>
    <x v="1"/>
    <s v="TIERNEY"/>
    <s v="SE NE"/>
    <n v="33"/>
    <n v="19"/>
    <n v="94"/>
    <n v="41.582819000000001"/>
    <n v="-107.99141400000001"/>
    <s v="4903724721"/>
    <s v="TIERNEY II 33-04"/>
    <x v="0"/>
    <x v="28"/>
    <m/>
    <m/>
    <m/>
    <x v="0"/>
    <s v="9730"/>
    <m/>
    <n v="10199"/>
    <n v="10133"/>
    <x v="1"/>
    <d v="2002-11-14T00:00:00"/>
    <n v="7.04"/>
    <x v="1"/>
    <n v="42.5"/>
    <n v="6.69"/>
    <n v="2450"/>
    <n v="29.7"/>
    <x v="1"/>
    <n v="2899"/>
    <n v="1779"/>
    <m/>
    <x v="0"/>
    <n v="13"/>
    <n v="6962"/>
    <x v="0"/>
    <s v="BP AMERICA PRODUCTION COMPANY"/>
    <n v="2.1207500000000001"/>
    <n v="0.55052010000000007"/>
    <n v="106.575"/>
    <n v="0.7597259999999999"/>
    <n v="110.00599609999999"/>
    <n v="81.780789999999996"/>
    <n v="29.157809999999998"/>
    <n v="0"/>
    <x v="1"/>
    <n v="0.27066000000000001"/>
    <n v="111.20926"/>
    <n v="-5.4393350676323919E-3"/>
    <n v="7219.89"/>
    <n v="1.8184459194084811E-2"/>
    <n v="1.9278494583805695E-2"/>
    <n v="5.0044553889549313E-3"/>
    <n v="0.97571705002723941"/>
    <n v="0.7353775216200521"/>
    <n v="0.26218868824412639"/>
    <n v="2.4337901358214235E-3"/>
    <x v="0"/>
    <n v="0.06"/>
    <x v="0"/>
    <m/>
    <m/>
    <x v="0"/>
    <n v="10290"/>
    <x v="0"/>
    <x v="0"/>
    <m/>
    <x v="0"/>
    <x v="0"/>
    <x v="0"/>
    <m/>
    <x v="0"/>
    <x v="0"/>
    <x v="0"/>
    <x v="0"/>
    <x v="0"/>
    <x v="0"/>
    <x v="0"/>
    <x v="0"/>
    <x v="0"/>
    <x v="0"/>
    <x v="0"/>
    <x v="0"/>
    <x v="0"/>
    <m/>
    <x v="0"/>
    <x v="0"/>
    <x v="0"/>
    <x v="0"/>
    <x v="0"/>
    <m/>
    <n v="20021114"/>
    <x v="0"/>
    <s v="BP AMERICA"/>
    <m/>
    <m/>
    <d v="2002-11-16T00:00:00"/>
    <x v="6"/>
    <x v="2"/>
  </r>
  <r>
    <x v="1"/>
    <s v="T19N R094W S34 fMESAVERDE"/>
    <n v="3520"/>
    <x v="0"/>
    <x v="1"/>
    <s v="TIERNEY"/>
    <s v="SW SW"/>
    <n v="34"/>
    <n v="19"/>
    <n v="94"/>
    <n v="41.576098000000002"/>
    <n v="-107.98283000000001"/>
    <s v="4903721612"/>
    <s v="TIERNEY 05-34"/>
    <x v="0"/>
    <x v="28"/>
    <m/>
    <m/>
    <m/>
    <x v="0"/>
    <s v="9682"/>
    <m/>
    <n v="10100"/>
    <n v="10053"/>
    <x v="1"/>
    <m/>
    <n v="7.16"/>
    <x v="1"/>
    <n v="35.700000000000003"/>
    <n v="3.91"/>
    <n v="2650"/>
    <n v="110"/>
    <x v="1"/>
    <n v="2749"/>
    <n v="1348"/>
    <m/>
    <x v="0"/>
    <n v="6"/>
    <n v="7616"/>
    <x v="0"/>
    <s v="BP AMERICA PRODUCTION COMPANY"/>
    <n v="1.7814300000000001"/>
    <n v="0.32175390000000004"/>
    <n v="115.27500000000001"/>
    <n v="2.8137999999999996"/>
    <n v="120.1919839"/>
    <n v="77.549289999999999"/>
    <n v="22.093719999999998"/>
    <n v="0"/>
    <x v="1"/>
    <n v="0.12492"/>
    <n v="99.767930000000007"/>
    <n v="9.2853527435391436E-2"/>
    <n v="6902.61"/>
    <n v="-4.9136246513956872E-2"/>
    <n v="1.4821537528510668E-2"/>
    <n v="2.6769996597085875E-3"/>
    <n v="0.98250146281178075"/>
    <n v="0.77729677262021968"/>
    <n v="0.2214511216179387"/>
    <n v="1.2521057618415056E-3"/>
    <x v="0"/>
    <m/>
    <x v="0"/>
    <m/>
    <m/>
    <x v="0"/>
    <n v="11370"/>
    <x v="0"/>
    <x v="0"/>
    <m/>
    <x v="0"/>
    <x v="0"/>
    <x v="0"/>
    <m/>
    <x v="0"/>
    <x v="0"/>
    <x v="0"/>
    <x v="0"/>
    <x v="0"/>
    <x v="0"/>
    <x v="0"/>
    <x v="0"/>
    <x v="0"/>
    <x v="0"/>
    <x v="0"/>
    <x v="0"/>
    <x v="0"/>
    <m/>
    <x v="0"/>
    <x v="0"/>
    <x v="0"/>
    <x v="0"/>
    <x v="0"/>
    <m/>
    <m/>
    <x v="0"/>
    <s v="BP AMERICA"/>
    <m/>
    <m/>
    <m/>
    <x v="6"/>
    <x v="2"/>
  </r>
  <r>
    <x v="1"/>
    <s v="T19N R095W S02 fMESAVERDE"/>
    <n v="5976"/>
    <x v="0"/>
    <x v="1"/>
    <s v="FREWEN"/>
    <s v="SW SE"/>
    <n v="2"/>
    <n v="19"/>
    <n v="95"/>
    <n v="41.645980000000002"/>
    <n v="-108.06932"/>
    <s v="4903726621"/>
    <s v="FREWEN 2-1"/>
    <x v="0"/>
    <x v="28"/>
    <m/>
    <m/>
    <n v="330"/>
    <x v="0"/>
    <n v="9624"/>
    <n v="9954"/>
    <n v="10082"/>
    <n v="10075"/>
    <x v="1"/>
    <m/>
    <n v="7.98"/>
    <x v="1"/>
    <n v="37"/>
    <n v="2.5"/>
    <n v="3540"/>
    <n v="70"/>
    <x v="1"/>
    <n v="4820"/>
    <n v="1900"/>
    <n v="0"/>
    <x v="1"/>
    <n v="259"/>
    <n v="13100"/>
    <x v="0"/>
    <s v="BP AMERICA PRODUCTION COMPANY"/>
    <n v="1.8463000000000001"/>
    <n v="0.20572499999999999"/>
    <n v="153.99"/>
    <n v="1.7906"/>
    <n v="157.83262499999998"/>
    <n v="135.97219999999999"/>
    <n v="31.140999999999998"/>
    <n v="0"/>
    <x v="1"/>
    <n v="5.3923800000000002"/>
    <n v="172.50557999999998"/>
    <n v="-4.4417977629926289E-2"/>
    <n v="10628.5"/>
    <n v="-0.10415744779484586"/>
    <n v="1.1697834969164331E-2"/>
    <n v="1.3034377398209022E-3"/>
    <n v="0.9869987272910149"/>
    <n v="0.78821914050548392"/>
    <n v="0.18052169674743276"/>
    <n v="3.1259162747083319E-2"/>
    <x v="1"/>
    <n v="4.2"/>
    <x v="1"/>
    <n v="0"/>
    <n v="0"/>
    <x v="1"/>
    <n v="21800"/>
    <x v="1"/>
    <x v="1"/>
    <n v="0"/>
    <x v="1"/>
    <x v="1"/>
    <x v="1"/>
    <n v="2.4"/>
    <x v="1"/>
    <x v="3"/>
    <x v="1"/>
    <x v="1"/>
    <x v="0"/>
    <x v="0"/>
    <x v="0"/>
    <x v="0"/>
    <x v="0"/>
    <x v="0"/>
    <x v="0"/>
    <x v="0"/>
    <x v="0"/>
    <m/>
    <x v="0"/>
    <x v="0"/>
    <x v="0"/>
    <x v="0"/>
    <x v="0"/>
    <m/>
    <m/>
    <x v="0"/>
    <s v="WYOMING ANALYTICAL LABS ROCK SPRINGS ID No D7070"/>
    <m/>
    <s v="9624-9954"/>
    <d v="2007-05-14T00:00:00"/>
    <x v="5"/>
    <x v="2"/>
  </r>
  <r>
    <x v="1"/>
    <s v="T19N R095W S11 fMESAVERDE"/>
    <n v="5258"/>
    <x v="0"/>
    <x v="1"/>
    <s v="DESERT FLATS"/>
    <s v="SW SE"/>
    <n v="11"/>
    <n v="19"/>
    <n v="95"/>
    <n v="41.633664000000003"/>
    <n v="-108.06879600000001"/>
    <s v="4903725887"/>
    <s v="11-2 DESERT FLATS"/>
    <x v="0"/>
    <x v="28"/>
    <m/>
    <m/>
    <n v="214"/>
    <x v="0"/>
    <n v="9836"/>
    <n v="10050"/>
    <n v="10171"/>
    <n v="10169"/>
    <x v="1"/>
    <m/>
    <n v="7.9"/>
    <x v="1"/>
    <n v="43.6"/>
    <n v="0"/>
    <n v="3420"/>
    <n v="71"/>
    <x v="1"/>
    <n v="4720"/>
    <n v="2760"/>
    <n v="0"/>
    <x v="1"/>
    <n v="26"/>
    <n v="9070"/>
    <x v="0"/>
    <s v="BP AMERICA PRODUCTION COMPANY"/>
    <n v="2.17564"/>
    <n v="0"/>
    <n v="148.77000000000001"/>
    <n v="1.8161799999999999"/>
    <n v="152.76181999999997"/>
    <n v="133.15119999999999"/>
    <n v="45.236399999999996"/>
    <n v="0"/>
    <x v="1"/>
    <n v="0.54132000000000002"/>
    <n v="178.92892000000001"/>
    <n v="-7.8890052824507645E-2"/>
    <n v="11040.6"/>
    <n v="9.7988125665072173E-2"/>
    <n v="1.4242040321331603E-2"/>
    <n v="0"/>
    <n v="0.98575795967866853"/>
    <n v="0.74415695349862943"/>
    <n v="0.25281771107767259"/>
    <n v="3.0253354236978573E-3"/>
    <x v="1"/>
    <n v="2"/>
    <x v="1"/>
    <n v="0"/>
    <n v="0"/>
    <x v="1"/>
    <n v="0"/>
    <x v="2"/>
    <x v="1"/>
    <n v="0"/>
    <x v="1"/>
    <x v="1"/>
    <x v="1"/>
    <n v="0"/>
    <x v="1"/>
    <x v="3"/>
    <x v="1"/>
    <x v="1"/>
    <x v="0"/>
    <x v="0"/>
    <x v="0"/>
    <x v="0"/>
    <x v="0"/>
    <x v="0"/>
    <x v="0"/>
    <x v="0"/>
    <x v="0"/>
    <m/>
    <x v="0"/>
    <x v="0"/>
    <x v="0"/>
    <x v="0"/>
    <x v="0"/>
    <m/>
    <m/>
    <x v="0"/>
    <s v="WYOMING ANALYTICAL LABS ROCK SPRINGS ID No BPW00884"/>
    <m/>
    <s v="9836-10050"/>
    <d v="2005-12-17T00:00:00"/>
    <x v="5"/>
    <x v="2"/>
  </r>
  <r>
    <x v="1"/>
    <s v="T19N R095W S13 fMESAVERDE"/>
    <n v="5065"/>
    <x v="0"/>
    <x v="1"/>
    <s v="FREWEN"/>
    <s v="SW SW"/>
    <n v="13"/>
    <n v="19"/>
    <n v="95"/>
    <n v="41.618944999999997"/>
    <n v="-108.059363"/>
    <s v="4903725888"/>
    <s v="13-4 FREWEN"/>
    <x v="0"/>
    <x v="28"/>
    <m/>
    <m/>
    <n v="231"/>
    <x v="0"/>
    <n v="9842"/>
    <n v="10073"/>
    <n v="10190"/>
    <m/>
    <x v="1"/>
    <d v="2005-03-15T00:00:00"/>
    <n v="7.47"/>
    <x v="1"/>
    <n v="21"/>
    <n v="3"/>
    <n v="3060"/>
    <n v="62"/>
    <x v="1"/>
    <n v="3820"/>
    <n v="2390"/>
    <n v="0"/>
    <x v="1"/>
    <n v="63"/>
    <n v="9240"/>
    <x v="0"/>
    <s v="BP AMERICA PRODUCTION COMPANY"/>
    <n v="1.0479000000000001"/>
    <n v="0.24687000000000001"/>
    <n v="133.11000000000001"/>
    <n v="1.5859599999999998"/>
    <n v="135.99072999999999"/>
    <n v="107.76219999999999"/>
    <n v="39.172099999999993"/>
    <n v="0"/>
    <x v="1"/>
    <n v="1.31166"/>
    <n v="148.24595999999997"/>
    <n v="-4.3116284530332748E-2"/>
    <n v="9419"/>
    <n v="9.5932257891634069E-3"/>
    <n v="7.7056722910451335E-3"/>
    <n v="1.8153443253080561E-3"/>
    <n v="0.99047898338364682"/>
    <n v="0.72691491896305316"/>
    <n v="0.26423721766178315"/>
    <n v="8.8478633751638176E-3"/>
    <x v="1"/>
    <n v="16"/>
    <x v="1"/>
    <n v="0"/>
    <n v="0"/>
    <x v="1"/>
    <n v="15900"/>
    <x v="2"/>
    <x v="1"/>
    <n v="0"/>
    <x v="1"/>
    <x v="1"/>
    <x v="1"/>
    <n v="0"/>
    <x v="1"/>
    <x v="3"/>
    <x v="1"/>
    <x v="1"/>
    <x v="0"/>
    <x v="0"/>
    <x v="0"/>
    <x v="0"/>
    <x v="0"/>
    <x v="0"/>
    <x v="0"/>
    <x v="0"/>
    <x v="0"/>
    <m/>
    <x v="0"/>
    <x v="0"/>
    <x v="0"/>
    <x v="0"/>
    <x v="0"/>
    <m/>
    <n v="20050315"/>
    <x v="0"/>
    <s v="BP ID No FR13-4"/>
    <m/>
    <s v="9842-10073"/>
    <d v="2005-03-17T00:00:00"/>
    <x v="6"/>
    <x v="2"/>
  </r>
  <r>
    <x v="1"/>
    <s v="T19N R095W S15 fMESAVERDE"/>
    <n v="4277"/>
    <x v="0"/>
    <x v="1"/>
    <s v="WC"/>
    <s v="C NW"/>
    <n v="15"/>
    <n v="19"/>
    <n v="95"/>
    <n v="41.626503999999997"/>
    <n v="-108.09739"/>
    <s v="4903724927"/>
    <s v="DESERT FLATS 15-01"/>
    <x v="0"/>
    <x v="28"/>
    <m/>
    <m/>
    <m/>
    <x v="0"/>
    <s v="9711"/>
    <m/>
    <n v="10130"/>
    <n v="10110"/>
    <x v="1"/>
    <d v="2003-09-03T00:00:00"/>
    <n v="7.51"/>
    <x v="1"/>
    <n v="39"/>
    <n v="5.4"/>
    <n v="3280"/>
    <n v="20"/>
    <x v="1"/>
    <n v="4099"/>
    <n v="2115"/>
    <m/>
    <x v="0"/>
    <n v="18"/>
    <n v="9688"/>
    <x v="0"/>
    <s v="BP AMERICAN PRODUCTION COMPANY"/>
    <n v="1.9460999999999999"/>
    <n v="0.44436600000000004"/>
    <n v="142.68"/>
    <n v="0.51159999999999994"/>
    <n v="145.58206599999997"/>
    <n v="115.63279"/>
    <n v="34.664849999999994"/>
    <n v="0"/>
    <x v="1"/>
    <n v="0.37476000000000004"/>
    <n v="150.67240000000001"/>
    <n v="-1.7182303000286388E-2"/>
    <n v="9576.4"/>
    <n v="-5.7930690807915302E-3"/>
    <n v="1.3367717971525424E-2"/>
    <n v="3.0523402518549238E-3"/>
    <n v="0.98357994177661967"/>
    <n v="0.76744506624969133"/>
    <n v="0.23006768326515004"/>
    <n v="2.4872504851585295E-3"/>
    <x v="0"/>
    <n v="38"/>
    <x v="0"/>
    <m/>
    <m/>
    <x v="0"/>
    <n v="14560"/>
    <x v="0"/>
    <x v="0"/>
    <m/>
    <x v="0"/>
    <x v="0"/>
    <x v="0"/>
    <n v="7.4"/>
    <x v="0"/>
    <x v="0"/>
    <x v="0"/>
    <x v="0"/>
    <x v="0"/>
    <x v="0"/>
    <x v="0"/>
    <x v="0"/>
    <x v="0"/>
    <x v="0"/>
    <x v="0"/>
    <x v="0"/>
    <x v="0"/>
    <m/>
    <x v="0"/>
    <x v="0"/>
    <x v="0"/>
    <x v="0"/>
    <x v="0"/>
    <m/>
    <n v="200393"/>
    <x v="0"/>
    <s v="BP AMERICA"/>
    <m/>
    <m/>
    <d v="2003-09-04T00:00:00"/>
    <x v="6"/>
    <x v="2"/>
  </r>
  <r>
    <x v="1"/>
    <s v="T19N R095W S19 fMESAVERDE"/>
    <n v="4229"/>
    <x v="0"/>
    <x v="1"/>
    <s v="WC"/>
    <s v="SW SE"/>
    <n v="19"/>
    <n v="19"/>
    <n v="95"/>
    <n v="41.604047000000001"/>
    <n v="-108.146182"/>
    <s v="4903725061"/>
    <s v="DESERT FLATS 19-01"/>
    <x v="0"/>
    <x v="28"/>
    <m/>
    <m/>
    <m/>
    <x v="0"/>
    <s v="9886"/>
    <m/>
    <n v="10201"/>
    <m/>
    <x v="1"/>
    <d v="2004-03-09T00:00:00"/>
    <n v="7.52"/>
    <x v="1"/>
    <n v="75.599999999999994"/>
    <n v="18.399999999999999"/>
    <n v="4750"/>
    <n v="10.9"/>
    <x v="1"/>
    <n v="6448"/>
    <n v="2400"/>
    <m/>
    <x v="0"/>
    <n v="141"/>
    <n v="13272"/>
    <x v="0"/>
    <s v="BP AMERICAN PRODUCTION COMPANY"/>
    <n v="3.7724399999999996"/>
    <n v="1.5141359999999999"/>
    <n v="206.625"/>
    <n v="0.27882200000000001"/>
    <n v="212.19039799999996"/>
    <n v="181.89807999999999"/>
    <n v="39.335999999999999"/>
    <n v="0"/>
    <x v="1"/>
    <n v="2.9356200000000001"/>
    <n v="224.16970000000001"/>
    <n v="-2.745278969114185E-2"/>
    <n v="13843.9"/>
    <n v="2.1090946640163137E-2"/>
    <n v="1.7778561308886373E-2"/>
    <n v="7.1357423063036071E-3"/>
    <n v="0.97508569638481002"/>
    <n v="0.81143026912200888"/>
    <n v="0.1754742054791526"/>
    <n v="1.3095525398838469E-2"/>
    <x v="0"/>
    <n v="3.52"/>
    <x v="0"/>
    <m/>
    <m/>
    <x v="0"/>
    <n v="19910"/>
    <x v="0"/>
    <x v="0"/>
    <m/>
    <x v="0"/>
    <x v="0"/>
    <x v="0"/>
    <n v="21.7"/>
    <x v="0"/>
    <x v="0"/>
    <x v="0"/>
    <x v="0"/>
    <x v="0"/>
    <x v="0"/>
    <x v="0"/>
    <x v="0"/>
    <x v="0"/>
    <x v="0"/>
    <x v="0"/>
    <x v="0"/>
    <x v="0"/>
    <m/>
    <x v="0"/>
    <x v="0"/>
    <x v="0"/>
    <x v="0"/>
    <x v="0"/>
    <m/>
    <n v="200439"/>
    <x v="0"/>
    <s v="BP AMERICA"/>
    <m/>
    <m/>
    <d v="2004-03-10T00:00:00"/>
    <x v="6"/>
    <x v="2"/>
  </r>
  <r>
    <x v="1"/>
    <s v="T19N R095W S21 fMESAVERDE"/>
    <n v="4242"/>
    <x v="0"/>
    <x v="1"/>
    <s v="WC"/>
    <s v="NE SW"/>
    <n v="21"/>
    <n v="19"/>
    <n v="95"/>
    <n v="41.604900000000001"/>
    <n v="-108.11653"/>
    <s v="4903725024"/>
    <s v="DESERT FLATS 21-01"/>
    <x v="0"/>
    <x v="28"/>
    <m/>
    <m/>
    <m/>
    <x v="0"/>
    <s v="10052"/>
    <m/>
    <n v="10314"/>
    <m/>
    <x v="1"/>
    <d v="2003-11-04T00:00:00"/>
    <n v="7.36"/>
    <x v="1"/>
    <n v="40"/>
    <n v="4.5"/>
    <n v="3087"/>
    <n v="56"/>
    <x v="1"/>
    <n v="3448"/>
    <n v="2327"/>
    <m/>
    <x v="0"/>
    <n v="137"/>
    <n v="10485"/>
    <x v="0"/>
    <s v="BP AMERICAN PRODUCTION COMPANY"/>
    <n v="1.996"/>
    <n v="0.370305"/>
    <n v="134.28449999999998"/>
    <n v="1.43248"/>
    <n v="138.08328499999999"/>
    <n v="97.268079999999998"/>
    <n v="38.139529999999993"/>
    <n v="0"/>
    <x v="1"/>
    <n v="2.8523400000000003"/>
    <n v="138.25994999999998"/>
    <n v="-6.3929554852314619E-4"/>
    <n v="9099.5"/>
    <n v="-7.0744721591054147E-2"/>
    <n v="1.4455044287221297E-2"/>
    <n v="2.6817510895688788E-3"/>
    <n v="0.98286320462320975"/>
    <n v="0.70351594948501006"/>
    <n v="0.27585378122876508"/>
    <n v="2.0630269286224977E-2"/>
    <x v="0"/>
    <n v="24"/>
    <x v="0"/>
    <m/>
    <m/>
    <x v="0"/>
    <n v="14300"/>
    <x v="0"/>
    <x v="0"/>
    <m/>
    <x v="0"/>
    <x v="0"/>
    <x v="0"/>
    <n v="5"/>
    <x v="0"/>
    <x v="0"/>
    <x v="0"/>
    <x v="0"/>
    <x v="0"/>
    <x v="0"/>
    <x v="0"/>
    <x v="0"/>
    <x v="0"/>
    <x v="0"/>
    <x v="0"/>
    <x v="0"/>
    <x v="0"/>
    <m/>
    <x v="0"/>
    <x v="0"/>
    <x v="0"/>
    <x v="0"/>
    <x v="0"/>
    <m/>
    <n v="2003114"/>
    <x v="0"/>
    <s v="BP AMERICA"/>
    <m/>
    <m/>
    <d v="2003-11-05T00:00:00"/>
    <x v="6"/>
    <x v="2"/>
  </r>
  <r>
    <x v="1"/>
    <s v="T19N R095W S25 fMESAVERDE"/>
    <n v="3540"/>
    <x v="0"/>
    <x v="1"/>
    <s v="TWO RIM"/>
    <s v="NE SW"/>
    <n v="25"/>
    <n v="19"/>
    <n v="95"/>
    <n v="41.592472999999998"/>
    <n v="-108.056991"/>
    <s v="4903723984"/>
    <s v="TWO RIM 25-2,3,4 PAD"/>
    <x v="0"/>
    <x v="28"/>
    <m/>
    <m/>
    <m/>
    <x v="0"/>
    <s v="10167"/>
    <m/>
    <n v="10150"/>
    <n v="10485"/>
    <x v="1"/>
    <d v="2002-11-13T00:00:00"/>
    <n v="6.84"/>
    <x v="1"/>
    <n v="15.6"/>
    <n v="6.13"/>
    <n v="2650"/>
    <n v="22.4"/>
    <x v="1"/>
    <n v="3699"/>
    <n v="1671"/>
    <m/>
    <x v="0"/>
    <n v="14"/>
    <n v="7746"/>
    <x v="0"/>
    <s v="BP AMERICA PRODUCTION CO"/>
    <n v="0.77844000000000002"/>
    <n v="0.50443769999999999"/>
    <n v="115.27500000000001"/>
    <n v="0.57299199999999995"/>
    <n v="117.13086969999999"/>
    <n v="104.34878999999999"/>
    <n v="27.387689999999996"/>
    <n v="0"/>
    <x v="1"/>
    <n v="0.29148000000000002"/>
    <n v="132.02796000000001"/>
    <n v="-5.9789533920739941E-2"/>
    <n v="8078.13"/>
    <n v="2.0988831613491552E-2"/>
    <n v="6.6458995992582483E-3"/>
    <n v="4.3066161917177329E-3"/>
    <n v="0.989047484209024"/>
    <n v="0.79035372507459778"/>
    <n v="0.20743856074122477"/>
    <n v="2.2077141841773517E-3"/>
    <x v="0"/>
    <n v="9.67"/>
    <x v="0"/>
    <m/>
    <m/>
    <x v="0"/>
    <n v="12270"/>
    <x v="0"/>
    <x v="0"/>
    <m/>
    <x v="0"/>
    <x v="0"/>
    <x v="0"/>
    <m/>
    <x v="0"/>
    <x v="0"/>
    <x v="0"/>
    <x v="0"/>
    <x v="0"/>
    <x v="0"/>
    <x v="0"/>
    <x v="0"/>
    <x v="0"/>
    <x v="0"/>
    <x v="0"/>
    <x v="0"/>
    <x v="0"/>
    <m/>
    <x v="0"/>
    <x v="0"/>
    <x v="0"/>
    <x v="0"/>
    <x v="0"/>
    <m/>
    <n v="20021113"/>
    <x v="0"/>
    <s v="BP AMERICA"/>
    <m/>
    <m/>
    <d v="2002-11-15T00:00:00"/>
    <x v="6"/>
    <x v="2"/>
  </r>
  <r>
    <x v="1"/>
    <s v="T19N R095W S27 fMESAVERDE"/>
    <n v="5929"/>
    <x v="0"/>
    <x v="1"/>
    <s v="TWO RIM"/>
    <s v="SE SE"/>
    <n v="27"/>
    <n v="19"/>
    <n v="95"/>
    <n v="41.589376000000001"/>
    <n v="-108.08463399999999"/>
    <s v="4903726396"/>
    <s v="27-2 TWO RIM UNIT"/>
    <x v="0"/>
    <x v="28"/>
    <m/>
    <m/>
    <n v="254"/>
    <x v="0"/>
    <n v="9974"/>
    <n v="10228"/>
    <n v="10475"/>
    <n v="10469"/>
    <x v="1"/>
    <d v="1899-12-31T00:00:00"/>
    <n v="7.39"/>
    <x v="1"/>
    <n v="60"/>
    <n v="12"/>
    <n v="2940"/>
    <n v="0"/>
    <x v="1"/>
    <n v="4550"/>
    <n v="0"/>
    <n v="0"/>
    <x v="1"/>
    <n v="46"/>
    <n v="9570"/>
    <x v="0"/>
    <s v="BP AMERICA PRODUCTION COMPANY"/>
    <n v="2.9939999999999998"/>
    <n v="0.98748000000000002"/>
    <n v="127.89"/>
    <n v="0"/>
    <n v="131.87147999999999"/>
    <n v="128.35550000000001"/>
    <n v="0"/>
    <n v="0"/>
    <x v="1"/>
    <n v="0.95772000000000013"/>
    <n v="129.31322"/>
    <n v="9.7948310142209321E-3"/>
    <n v="7608"/>
    <n v="-0.11421585749214111"/>
    <n v="2.2703923547381131E-2"/>
    <n v="7.4881998746051844E-3"/>
    <n v="0.96980787657801359"/>
    <n v="0.99259379667446224"/>
    <n v="0"/>
    <n v="7.4062033255377921E-3"/>
    <x v="1"/>
    <n v="1"/>
    <x v="1"/>
    <n v="0"/>
    <n v="0"/>
    <x v="1"/>
    <n v="16000"/>
    <x v="1"/>
    <x v="1"/>
    <n v="0"/>
    <x v="1"/>
    <x v="1"/>
    <x v="1"/>
    <n v="10"/>
    <x v="1"/>
    <x v="3"/>
    <x v="1"/>
    <x v="1"/>
    <x v="0"/>
    <x v="0"/>
    <x v="0"/>
    <x v="0"/>
    <x v="0"/>
    <x v="0"/>
    <x v="0"/>
    <x v="0"/>
    <x v="0"/>
    <m/>
    <x v="0"/>
    <x v="0"/>
    <x v="0"/>
    <x v="0"/>
    <x v="0"/>
    <m/>
    <n v="19000101"/>
    <x v="0"/>
    <s v="WYOMING ANALYTICAL LABS ROCK SPRINGS ID No D7880"/>
    <m/>
    <s v="9974-10228"/>
    <d v="2007-08-20T00:00:00"/>
    <x v="6"/>
    <x v="2"/>
  </r>
  <r>
    <x v="1"/>
    <s v="T19N R095W S27 fMESAVERDE"/>
    <n v="4250"/>
    <x v="0"/>
    <x v="1"/>
    <s v="TWO RIM"/>
    <s v="C NE"/>
    <n v="27"/>
    <n v="19"/>
    <n v="95"/>
    <n v="41.597563000000001"/>
    <n v="-108.087828"/>
    <s v="4903724851"/>
    <s v="TWO RIM UNIT 27-01"/>
    <x v="0"/>
    <x v="28"/>
    <m/>
    <m/>
    <m/>
    <x v="0"/>
    <s v="9952"/>
    <m/>
    <n v="10315"/>
    <m/>
    <x v="1"/>
    <d v="2003-11-04T00:00:00"/>
    <n v="7.86"/>
    <x v="1"/>
    <n v="41"/>
    <n v="10"/>
    <n v="2740"/>
    <n v="68"/>
    <x v="1"/>
    <n v="3649"/>
    <n v="1904"/>
    <m/>
    <x v="0"/>
    <n v="14"/>
    <n v="9235"/>
    <x v="0"/>
    <s v="BP AMERICAN PRODUCTION COMPANY"/>
    <n v="2.0459000000000001"/>
    <n v="0.82289999999999996"/>
    <n v="119.19"/>
    <n v="1.7394399999999999"/>
    <n v="123.79823999999999"/>
    <n v="102.93828999999999"/>
    <n v="31.206559999999996"/>
    <n v="0"/>
    <x v="1"/>
    <n v="0.29148000000000002"/>
    <n v="134.43633"/>
    <n v="-4.1195452646018725E-2"/>
    <n v="8426"/>
    <n v="-4.5807145688239626E-2"/>
    <n v="1.6526083084864536E-2"/>
    <n v="6.6471058069969332E-3"/>
    <n v="0.97682681110813863"/>
    <n v="0.76570291676364566"/>
    <n v="0.23212891931816346"/>
    <n v="2.1681639181908643E-3"/>
    <x v="0"/>
    <n v="33"/>
    <x v="0"/>
    <m/>
    <m/>
    <x v="0"/>
    <n v="13230"/>
    <x v="0"/>
    <x v="0"/>
    <m/>
    <x v="0"/>
    <x v="0"/>
    <x v="0"/>
    <n v="12"/>
    <x v="0"/>
    <x v="0"/>
    <x v="0"/>
    <x v="0"/>
    <x v="0"/>
    <x v="0"/>
    <x v="0"/>
    <x v="0"/>
    <x v="0"/>
    <x v="0"/>
    <x v="0"/>
    <x v="0"/>
    <x v="0"/>
    <m/>
    <x v="0"/>
    <x v="0"/>
    <x v="0"/>
    <x v="0"/>
    <x v="0"/>
    <m/>
    <n v="2003114"/>
    <x v="0"/>
    <s v="BP AMERICA"/>
    <m/>
    <m/>
    <d v="2003-11-05T00:00:00"/>
    <x v="6"/>
    <x v="2"/>
  </r>
  <r>
    <x v="1"/>
    <s v="T19N R095W S33 fMESAVERDE"/>
    <n v="4065"/>
    <x v="0"/>
    <x v="1"/>
    <s v="WILD ROSE"/>
    <s v="C SE"/>
    <n v="33"/>
    <n v="19"/>
    <n v="95"/>
    <n v="41.575831000000001"/>
    <n v="-108.10683400000001"/>
    <s v="4903724819"/>
    <s v="CHAMPLIN 257 B2"/>
    <x v="0"/>
    <x v="28"/>
    <m/>
    <m/>
    <m/>
    <x v="0"/>
    <s v="10415"/>
    <m/>
    <n v="10696"/>
    <n v="10627"/>
    <x v="1"/>
    <d v="2003-06-10T00:00:00"/>
    <n v="7.74"/>
    <x v="1"/>
    <n v="35.9"/>
    <n v="2.4"/>
    <n v="3243"/>
    <n v="7.4"/>
    <x v="1"/>
    <n v="3799"/>
    <n v="2327"/>
    <m/>
    <x v="0"/>
    <n v="18"/>
    <n v="9124"/>
    <x v="0"/>
    <s v="BP AMERICA PRODUCTION CO"/>
    <n v="1.7914099999999999"/>
    <n v="0.197496"/>
    <n v="141.07049999999998"/>
    <n v="0.18929199999999999"/>
    <n v="143.24869799999996"/>
    <n v="107.16978999999999"/>
    <n v="38.139529999999993"/>
    <n v="0"/>
    <x v="1"/>
    <n v="0.37476000000000004"/>
    <n v="145.68407999999999"/>
    <n v="-8.4288879124681127E-3"/>
    <n v="9432.7000000000007"/>
    <n v="1.6635500924194534E-2"/>
    <n v="1.2505593593597621E-2"/>
    <n v="1.3786931592215941E-3"/>
    <n v="0.98611571324718084"/>
    <n v="0.73563144305129291"/>
    <n v="0.26179614134914397"/>
    <n v="2.5724155995631099E-3"/>
    <x v="0"/>
    <n v="3.1"/>
    <x v="0"/>
    <m/>
    <m/>
    <x v="0"/>
    <n v="13850"/>
    <x v="0"/>
    <x v="0"/>
    <m/>
    <x v="0"/>
    <x v="0"/>
    <x v="0"/>
    <n v="11.7"/>
    <x v="0"/>
    <x v="0"/>
    <x v="0"/>
    <x v="0"/>
    <x v="0"/>
    <x v="0"/>
    <x v="0"/>
    <x v="0"/>
    <x v="0"/>
    <x v="0"/>
    <x v="0"/>
    <x v="0"/>
    <x v="0"/>
    <m/>
    <x v="0"/>
    <x v="0"/>
    <x v="0"/>
    <x v="0"/>
    <x v="0"/>
    <m/>
    <n v="20030610"/>
    <x v="0"/>
    <s v="BP AMERICA"/>
    <m/>
    <m/>
    <d v="2003-06-12T00:00:00"/>
    <x v="6"/>
    <x v="2"/>
  </r>
  <r>
    <x v="1"/>
    <s v="T19N R095W S35 fMESAVERDE"/>
    <n v="5923"/>
    <x v="0"/>
    <x v="1"/>
    <s v="TWO RIM"/>
    <s v="SE NW"/>
    <n v="35"/>
    <n v="19"/>
    <n v="95"/>
    <n v="41.581215"/>
    <n v="-108.07550500000001"/>
    <s v="4903726974"/>
    <s v="35-60 TWO RIM UNIT"/>
    <x v="0"/>
    <x v="28"/>
    <m/>
    <m/>
    <n v="313"/>
    <x v="0"/>
    <n v="9864"/>
    <n v="10177"/>
    <n v="10446"/>
    <n v="10440"/>
    <x v="1"/>
    <d v="1899-12-31T00:00:00"/>
    <n v="7.22"/>
    <x v="1"/>
    <n v="47"/>
    <n v="4"/>
    <n v="2710"/>
    <n v="0"/>
    <x v="1"/>
    <n v="4050"/>
    <n v="0"/>
    <n v="0"/>
    <x v="1"/>
    <n v="37"/>
    <n v="8520"/>
    <x v="0"/>
    <s v="BP AMERICA PRODUCTION COMPANY"/>
    <n v="2.3452999999999999"/>
    <n v="0.32916000000000001"/>
    <n v="117.88500000000001"/>
    <n v="0"/>
    <n v="120.55945999999999"/>
    <n v="114.2505"/>
    <n v="0"/>
    <n v="0"/>
    <x v="1"/>
    <n v="0.77034000000000002"/>
    <n v="115.02084000000001"/>
    <n v="2.3510539718304038E-2"/>
    <n v="6848"/>
    <n v="-0.10879750130140552"/>
    <n v="1.9453471341029566E-2"/>
    <n v="2.7302710214528172E-3"/>
    <n v="0.97781625763751767"/>
    <n v="0.9933026049888003"/>
    <n v="0"/>
    <n v="6.6973950111997096E-3"/>
    <x v="1"/>
    <n v="0"/>
    <x v="1"/>
    <n v="0"/>
    <n v="0"/>
    <x v="1"/>
    <n v="14400"/>
    <x v="1"/>
    <x v="1"/>
    <n v="0"/>
    <x v="1"/>
    <x v="1"/>
    <x v="1"/>
    <n v="9.6999999999999993"/>
    <x v="1"/>
    <x v="3"/>
    <x v="1"/>
    <x v="1"/>
    <x v="0"/>
    <x v="0"/>
    <x v="0"/>
    <x v="0"/>
    <x v="0"/>
    <x v="0"/>
    <x v="0"/>
    <x v="0"/>
    <x v="0"/>
    <m/>
    <x v="0"/>
    <x v="0"/>
    <x v="0"/>
    <x v="0"/>
    <x v="0"/>
    <m/>
    <n v="19000101"/>
    <x v="0"/>
    <s v="WYOMING ANALYTICAL LABS ROCK SPRINGS ID No D7874"/>
    <m/>
    <s v="9864-10177"/>
    <d v="2007-08-13T00:00:00"/>
    <x v="6"/>
    <x v="2"/>
  </r>
  <r>
    <x v="1"/>
    <s v="T19N R095W S35 fMESAVERDE"/>
    <n v="5922"/>
    <x v="0"/>
    <x v="1"/>
    <s v="TWO RIM"/>
    <s v="NW NE"/>
    <n v="35"/>
    <n v="19"/>
    <n v="95"/>
    <n v="41.585290000000001"/>
    <n v="-108.07144"/>
    <s v="4903726397"/>
    <s v="35-2 TWO RIM"/>
    <x v="0"/>
    <x v="28"/>
    <m/>
    <m/>
    <n v="322"/>
    <x v="0"/>
    <n v="9874"/>
    <n v="10196"/>
    <n v="10397"/>
    <n v="10392"/>
    <x v="1"/>
    <d v="1899-12-31T00:00:00"/>
    <n v="7.28"/>
    <x v="1"/>
    <n v="41"/>
    <n v="1"/>
    <n v="2550"/>
    <n v="0"/>
    <x v="1"/>
    <n v="3730"/>
    <n v="0"/>
    <n v="0"/>
    <x v="1"/>
    <n v="35"/>
    <n v="8470"/>
    <x v="0"/>
    <s v="BP AMERICA PRODUCTION COMPANY"/>
    <n v="2.0459000000000001"/>
    <n v="8.2290000000000002E-2"/>
    <n v="110.925"/>
    <n v="0"/>
    <n v="113.05319"/>
    <n v="105.22329999999999"/>
    <n v="0"/>
    <n v="0"/>
    <x v="1"/>
    <n v="0.72870000000000001"/>
    <n v="105.952"/>
    <n v="3.2424756691839141E-2"/>
    <n v="6357"/>
    <n v="-0.14251028529034868"/>
    <n v="1.8096791430653129E-2"/>
    <n v="7.2788746606796328E-4"/>
    <n v="0.98117532110327887"/>
    <n v="0.99312235729386888"/>
    <n v="0"/>
    <n v="6.8776427061310787E-3"/>
    <x v="1"/>
    <n v="0"/>
    <x v="1"/>
    <n v="0"/>
    <n v="0"/>
    <x v="1"/>
    <n v="14100"/>
    <x v="1"/>
    <x v="1"/>
    <n v="0"/>
    <x v="1"/>
    <x v="1"/>
    <x v="1"/>
    <n v="7"/>
    <x v="1"/>
    <x v="3"/>
    <x v="1"/>
    <x v="1"/>
    <x v="0"/>
    <x v="0"/>
    <x v="0"/>
    <x v="0"/>
    <x v="0"/>
    <x v="0"/>
    <x v="0"/>
    <x v="0"/>
    <x v="0"/>
    <m/>
    <x v="0"/>
    <x v="0"/>
    <x v="0"/>
    <x v="0"/>
    <x v="0"/>
    <m/>
    <n v="19000101"/>
    <x v="0"/>
    <s v="WYOMING ANALYTICAL LABS ROCK SPRINGS ID No D7873"/>
    <m/>
    <s v="9874-10196"/>
    <d v="2007-08-13T00:00:00"/>
    <x v="6"/>
    <x v="2"/>
  </r>
  <r>
    <x v="1"/>
    <s v="T19N R095W S35 fMESAVERDE"/>
    <n v="5990"/>
    <x v="0"/>
    <x v="1"/>
    <s v="TWO RIM"/>
    <s v="NW NW"/>
    <n v="35"/>
    <n v="19"/>
    <n v="95"/>
    <n v="41.584946000000002"/>
    <n v="-108.08072199999999"/>
    <s v="4903726975"/>
    <s v="TWO RIM 35-40"/>
    <x v="0"/>
    <x v="28"/>
    <m/>
    <m/>
    <n v="300"/>
    <x v="0"/>
    <n v="9906"/>
    <n v="10206"/>
    <n v="10495"/>
    <n v="10490"/>
    <x v="1"/>
    <m/>
    <n v="8.1300000000000008"/>
    <x v="1"/>
    <n v="46"/>
    <n v="1.6"/>
    <n v="2620"/>
    <n v="76"/>
    <x v="1"/>
    <n v="3470"/>
    <n v="2210"/>
    <n v="0"/>
    <x v="1"/>
    <n v="61"/>
    <n v="10200"/>
    <x v="0"/>
    <s v="BP AMERICA PRODUCTION COMPANY"/>
    <n v="2.2953999999999999"/>
    <n v="0.131664"/>
    <n v="113.97"/>
    <n v="1.9440799999999998"/>
    <n v="118.341144"/>
    <n v="97.8887"/>
    <n v="36.221899999999998"/>
    <n v="0"/>
    <x v="1"/>
    <n v="1.2700200000000001"/>
    <n v="135.38061999999999"/>
    <n v="-6.715811734621234E-2"/>
    <n v="8484.6"/>
    <n v="-9.1808227096111222E-2"/>
    <n v="1.9396466202827985E-2"/>
    <n v="1.1125800845731219E-3"/>
    <n v="0.97949095371259887"/>
    <n v="0.7230628726622762"/>
    <n v="0.26755602094302716"/>
    <n v="9.3811063946966731E-3"/>
    <x v="1"/>
    <n v="6"/>
    <x v="1"/>
    <n v="0"/>
    <n v="0"/>
    <x v="1"/>
    <n v="17000"/>
    <x v="1"/>
    <x v="1"/>
    <n v="0"/>
    <x v="1"/>
    <x v="1"/>
    <x v="1"/>
    <n v="6.5"/>
    <x v="1"/>
    <x v="3"/>
    <x v="1"/>
    <x v="1"/>
    <x v="0"/>
    <x v="0"/>
    <x v="0"/>
    <x v="0"/>
    <x v="0"/>
    <x v="0"/>
    <x v="0"/>
    <x v="0"/>
    <x v="0"/>
    <m/>
    <x v="0"/>
    <x v="0"/>
    <x v="0"/>
    <x v="0"/>
    <x v="0"/>
    <m/>
    <m/>
    <x v="0"/>
    <s v="WYOMING ANALYTICAL LABS ROCK SPRINGS ID No D7161"/>
    <m/>
    <s v="9906-10206"/>
    <d v="2007-05-23T00:00:00"/>
    <x v="6"/>
    <x v="2"/>
  </r>
  <r>
    <x v="1"/>
    <s v="T19N R095W S35 fMESAVERDE"/>
    <n v="5921"/>
    <x v="0"/>
    <x v="1"/>
    <s v="TWO RIM"/>
    <s v="NW NW"/>
    <n v="35"/>
    <n v="19"/>
    <n v="95"/>
    <n v="41.584946000000002"/>
    <n v="-108.08072199999999"/>
    <s v="4903726975"/>
    <s v="35-40 TWO RIM"/>
    <x v="0"/>
    <x v="28"/>
    <m/>
    <m/>
    <n v="584"/>
    <x v="0"/>
    <n v="9906"/>
    <n v="10490"/>
    <n v="10495"/>
    <n v="10490"/>
    <x v="1"/>
    <d v="1899-12-31T00:00:00"/>
    <n v="7.19"/>
    <x v="1"/>
    <n v="53"/>
    <n v="4"/>
    <n v="2670"/>
    <n v="0"/>
    <x v="1"/>
    <n v="4050"/>
    <n v="0"/>
    <n v="0"/>
    <x v="1"/>
    <n v="40"/>
    <n v="9070"/>
    <x v="0"/>
    <s v="BP AMERICA PRODUCTION COMPANY"/>
    <n v="2.6446999999999998"/>
    <n v="0.32916000000000001"/>
    <n v="116.145"/>
    <n v="0"/>
    <n v="119.11886"/>
    <n v="114.2505"/>
    <n v="0"/>
    <n v="0"/>
    <x v="1"/>
    <n v="0.8328000000000001"/>
    <n v="115.08330000000001"/>
    <n v="1.7231096416873311E-2"/>
    <n v="6817"/>
    <n v="-0.14181406181154402"/>
    <n v="2.2202193674452558E-2"/>
    <n v="2.7632903807172098E-3"/>
    <n v="0.97503451594483026"/>
    <n v="0.99276350261071755"/>
    <n v="0"/>
    <n v="7.2364973892823726E-3"/>
    <x v="1"/>
    <n v="0"/>
    <x v="1"/>
    <n v="0"/>
    <n v="0"/>
    <x v="1"/>
    <n v="15100"/>
    <x v="1"/>
    <x v="1"/>
    <n v="0"/>
    <x v="1"/>
    <x v="1"/>
    <x v="1"/>
    <n v="12"/>
    <x v="1"/>
    <x v="3"/>
    <x v="1"/>
    <x v="1"/>
    <x v="0"/>
    <x v="0"/>
    <x v="0"/>
    <x v="0"/>
    <x v="0"/>
    <x v="0"/>
    <x v="0"/>
    <x v="0"/>
    <x v="0"/>
    <m/>
    <x v="0"/>
    <x v="0"/>
    <x v="0"/>
    <x v="0"/>
    <x v="0"/>
    <m/>
    <n v="19000101"/>
    <x v="0"/>
    <s v="WYOMING ANALYTICAL LABS ROCK SPRINGS ID No D7872"/>
    <m/>
    <s v="9906-10490"/>
    <d v="2007-08-13T00:00:00"/>
    <x v="6"/>
    <x v="2"/>
  </r>
  <r>
    <x v="0"/>
    <s v="T19N R098W S07 fMESAVERDE"/>
    <n v="49007970"/>
    <x v="0"/>
    <x v="1"/>
    <s v="ARCH"/>
    <m/>
    <s v="7"/>
    <s v=" 19"/>
    <s v=" 98"/>
    <n v="41.64423"/>
    <n v="-108.50233"/>
    <s v="4903705668"/>
    <s v="UNIT NO. 17"/>
    <x v="0"/>
    <x v="28"/>
    <m/>
    <m/>
    <n v="10"/>
    <x v="0"/>
    <n v="4841"/>
    <n v="4851"/>
    <m/>
    <m/>
    <x v="2"/>
    <m/>
    <n v="8"/>
    <x v="0"/>
    <n v="276"/>
    <n v="202"/>
    <n v="8091"/>
    <n v="-3"/>
    <x v="0"/>
    <n v="8300"/>
    <n v="9028"/>
    <m/>
    <x v="0"/>
    <n v="10"/>
    <n v="21325"/>
    <x v="0"/>
    <m/>
    <n v="13.772399999999999"/>
    <n v="16.622579999999999"/>
    <n v="351.95849999999996"/>
    <n v="0"/>
    <n v="382.35347999999993"/>
    <n v="234.143"/>
    <n v="147.96892"/>
    <m/>
    <x v="0"/>
    <n v="0.20820000000000002"/>
    <n v="382.32011999999997"/>
    <n v="4.3626457092227592E-5"/>
    <n v="25901"/>
    <n v="9.6895777749544748E-2"/>
    <n v="3.6020072316328866E-2"/>
    <n v="4.3474378734567817E-2"/>
    <n v="0.92050554894910341"/>
    <n v="0.61242657069682871"/>
    <n v="0.38702885948037474"/>
    <n v="5.4456982279666593E-4"/>
    <x v="0"/>
    <m/>
    <x v="0"/>
    <m/>
    <m/>
    <x v="0"/>
    <m/>
    <x v="0"/>
    <x v="0"/>
    <m/>
    <x v="0"/>
    <x v="0"/>
    <x v="0"/>
    <m/>
    <x v="0"/>
    <x v="0"/>
    <x v="0"/>
    <x v="0"/>
    <x v="0"/>
    <x v="0"/>
    <x v="0"/>
    <x v="0"/>
    <x v="0"/>
    <x v="0"/>
    <x v="0"/>
    <x v="0"/>
    <x v="0"/>
    <m/>
    <x v="0"/>
    <x v="0"/>
    <x v="0"/>
    <x v="0"/>
    <x v="0"/>
    <s v="PROD. WATER"/>
    <m/>
    <x v="0"/>
    <m/>
    <m/>
    <m/>
    <m/>
    <x v="0"/>
    <x v="2"/>
  </r>
  <r>
    <x v="0"/>
    <s v="T19N R098W S30 fMESAVERDE"/>
    <n v="49007976"/>
    <x v="0"/>
    <x v="1"/>
    <s v="ARCH"/>
    <m/>
    <s v="30"/>
    <s v=" 19"/>
    <s v=" 98"/>
    <n v="41.593319999999999"/>
    <n v="-108.50238"/>
    <s v="4903705530"/>
    <s v="NO. 1 30-4 GOV'T"/>
    <x v="0"/>
    <x v="28"/>
    <m/>
    <m/>
    <n v="10"/>
    <x v="0"/>
    <n v="5068"/>
    <n v="5078"/>
    <n v="5500"/>
    <m/>
    <x v="2"/>
    <m/>
    <n v="8.8999996185302734"/>
    <x v="0"/>
    <n v="28"/>
    <n v="56"/>
    <n v="6113"/>
    <n v="-3"/>
    <x v="0"/>
    <n v="5624"/>
    <n v="6417"/>
    <m/>
    <x v="0"/>
    <n v="81"/>
    <n v="15255"/>
    <x v="0"/>
    <m/>
    <n v="1.3972"/>
    <n v="4.6082400000000003"/>
    <n v="265.91550000000001"/>
    <n v="0"/>
    <n v="271.92094000000003"/>
    <n v="158.65304"/>
    <n v="105.17462999999999"/>
    <m/>
    <x v="0"/>
    <n v="1.68642"/>
    <n v="265.51409000000001"/>
    <n v="1.1921161893745591E-2"/>
    <n v="18313"/>
    <n v="9.109866539561487E-2"/>
    <n v="5.1382582010785927E-3"/>
    <n v="1.6946984663998292E-2"/>
    <n v="0.97791475713492304"/>
    <n v="0.59753152836446455"/>
    <n v="0.39611694430227784"/>
    <n v="6.351527333257531E-3"/>
    <x v="0"/>
    <m/>
    <x v="0"/>
    <m/>
    <m/>
    <x v="0"/>
    <m/>
    <x v="0"/>
    <x v="0"/>
    <m/>
    <x v="0"/>
    <x v="0"/>
    <x v="0"/>
    <m/>
    <x v="0"/>
    <x v="0"/>
    <x v="0"/>
    <x v="0"/>
    <x v="0"/>
    <x v="0"/>
    <x v="0"/>
    <x v="0"/>
    <x v="0"/>
    <x v="0"/>
    <x v="0"/>
    <x v="0"/>
    <x v="0"/>
    <m/>
    <x v="0"/>
    <x v="0"/>
    <x v="0"/>
    <x v="0"/>
    <x v="0"/>
    <s v="PRODUCTION"/>
    <m/>
    <x v="0"/>
    <m/>
    <m/>
    <m/>
    <m/>
    <x v="0"/>
    <x v="2"/>
  </r>
  <r>
    <x v="0"/>
    <s v="T19N R098W S31 fMESAVERDE"/>
    <n v="49007977"/>
    <x v="0"/>
    <x v="1"/>
    <s v="ARCH"/>
    <m/>
    <s v="31"/>
    <s v=" 19"/>
    <s v=" 98"/>
    <n v="41.578879999999998"/>
    <n v="-108.50169"/>
    <s v="4903705488"/>
    <s v="UPRR 13-31"/>
    <x v="0"/>
    <x v="28"/>
    <m/>
    <m/>
    <n v="24"/>
    <x v="0"/>
    <n v="5218"/>
    <n v="5242"/>
    <n v="5556"/>
    <m/>
    <x v="2"/>
    <m/>
    <n v="7.6999998092651367"/>
    <x v="0"/>
    <n v="388"/>
    <n v="239"/>
    <n v="6415"/>
    <n v="-3"/>
    <x v="0"/>
    <n v="9000"/>
    <n v="3904"/>
    <m/>
    <x v="0"/>
    <n v="4"/>
    <n v="17969"/>
    <x v="0"/>
    <m/>
    <n v="19.3612"/>
    <n v="19.667310000000001"/>
    <n v="279.05250000000001"/>
    <n v="0"/>
    <n v="318.08100999999999"/>
    <n v="253.89"/>
    <n v="63.98655999999999"/>
    <m/>
    <x v="0"/>
    <n v="8.3280000000000007E-2"/>
    <n v="317.95983999999999"/>
    <n v="1.9050663176745086E-4"/>
    <n v="19944"/>
    <n v="5.2092949647878035E-2"/>
    <n v="6.086877050597897E-2"/>
    <n v="6.1831135407926431E-2"/>
    <n v="0.87730009408609466"/>
    <n v="0.79849706805739995"/>
    <n v="0.201241012072468"/>
    <n v="2.6191987013202676E-4"/>
    <x v="0"/>
    <m/>
    <x v="0"/>
    <m/>
    <m/>
    <x v="0"/>
    <m/>
    <x v="0"/>
    <x v="0"/>
    <m/>
    <x v="0"/>
    <x v="0"/>
    <x v="0"/>
    <m/>
    <x v="0"/>
    <x v="0"/>
    <x v="0"/>
    <x v="0"/>
    <x v="0"/>
    <x v="0"/>
    <x v="0"/>
    <x v="0"/>
    <x v="0"/>
    <x v="0"/>
    <x v="0"/>
    <x v="0"/>
    <x v="0"/>
    <m/>
    <x v="0"/>
    <x v="0"/>
    <x v="0"/>
    <x v="0"/>
    <x v="0"/>
    <s v="PRODUCTION"/>
    <m/>
    <x v="0"/>
    <m/>
    <m/>
    <m/>
    <m/>
    <x v="0"/>
    <x v="2"/>
  </r>
  <r>
    <x v="0"/>
    <s v="T19N R098W S36 fMESAVERDE"/>
    <n v="49009203"/>
    <x v="0"/>
    <x v="1"/>
    <s v="TABLE ROCK"/>
    <m/>
    <s v="36"/>
    <s v=" 19"/>
    <s v=" 98"/>
    <n v="41.583320000000001"/>
    <n v="-108.40266"/>
    <s v="4903705502"/>
    <s v="UNIT NO. 7"/>
    <x v="0"/>
    <x v="28"/>
    <m/>
    <m/>
    <n v="33"/>
    <x v="0"/>
    <n v="6571"/>
    <n v="6604"/>
    <n v="7258"/>
    <n v="6559"/>
    <x v="0"/>
    <d v="1955-11-02T00:00:00"/>
    <n v="7.4000000953674316"/>
    <x v="2"/>
    <n v="610"/>
    <n v="49"/>
    <n v="13188"/>
    <n v="-3"/>
    <x v="0"/>
    <n v="19600"/>
    <n v="1760"/>
    <m/>
    <x v="0"/>
    <n v="1277"/>
    <n v="35591"/>
    <x v="0"/>
    <m/>
    <n v="30.439"/>
    <n v="4.0322100000000001"/>
    <n v="573.678"/>
    <n v="0"/>
    <n v="608.14921000000004"/>
    <n v="552.91599999999994"/>
    <n v="28.846399999999996"/>
    <m/>
    <x v="0"/>
    <n v="26.587140000000002"/>
    <n v="608.34953999999993"/>
    <n v="-1.6467752227439152E-4"/>
    <n v="36478"/>
    <n v="1.2307649613564777E-2"/>
    <n v="5.0051861450251652E-2"/>
    <n v="6.6302971930194566E-3"/>
    <n v="0.9433178413567288"/>
    <n v="0.90887880017136202"/>
    <n v="4.7417476472489811E-2"/>
    <n v="4.3703723356148187E-2"/>
    <x v="0"/>
    <m/>
    <x v="0"/>
    <m/>
    <m/>
    <x v="0"/>
    <m/>
    <x v="0"/>
    <x v="0"/>
    <m/>
    <x v="0"/>
    <x v="0"/>
    <x v="0"/>
    <m/>
    <x v="0"/>
    <x v="0"/>
    <x v="0"/>
    <x v="0"/>
    <x v="0"/>
    <x v="0"/>
    <x v="0"/>
    <x v="0"/>
    <x v="0"/>
    <x v="0"/>
    <x v="0"/>
    <x v="0"/>
    <x v="0"/>
    <m/>
    <x v="0"/>
    <x v="0"/>
    <x v="0"/>
    <x v="0"/>
    <x v="0"/>
    <s v="DST NO. 9"/>
    <m/>
    <x v="0"/>
    <m/>
    <m/>
    <m/>
    <m/>
    <x v="0"/>
    <x v="2"/>
  </r>
  <r>
    <x v="0"/>
    <s v="T19N R099W S01 fMESAVERDE"/>
    <n v="49012597"/>
    <x v="0"/>
    <x v="1"/>
    <s v="ARCH"/>
    <m/>
    <s v="1"/>
    <s v=" 19"/>
    <s v=" 99"/>
    <n v="41.657330000000002"/>
    <n v="-108.52121"/>
    <s v="4903705697"/>
    <s v="UNIT NO. 49 1-3"/>
    <x v="0"/>
    <x v="28"/>
    <m/>
    <m/>
    <n v="8"/>
    <x v="0"/>
    <n v="4934"/>
    <n v="4942"/>
    <m/>
    <m/>
    <x v="0"/>
    <m/>
    <n v="7.1999998092651367"/>
    <x v="0"/>
    <n v="73"/>
    <n v="198"/>
    <n v="32458"/>
    <n v="-3"/>
    <x v="0"/>
    <n v="48000"/>
    <n v="4685"/>
    <m/>
    <x v="0"/>
    <n v="68"/>
    <n v="83194"/>
    <x v="0"/>
    <m/>
    <n v="3.6427"/>
    <n v="16.293420000000001"/>
    <n v="1411.923"/>
    <n v="0"/>
    <n v="1431.8591200000001"/>
    <n v="1354.08"/>
    <n v="76.787149999999997"/>
    <m/>
    <x v="0"/>
    <n v="1.4157600000000001"/>
    <n v="1432.2829100000001"/>
    <n v="-1.4796403095975434E-4"/>
    <n v="85476"/>
    <n v="1.3529376889784787E-2"/>
    <n v="2.5440351980996565E-3"/>
    <n v="1.1379206077201226E-2"/>
    <n v="0.98607675872469902"/>
    <n v="0.94539981629746583"/>
    <n v="5.3611719768408041E-2"/>
    <n v="9.8846393412597511E-4"/>
    <x v="0"/>
    <m/>
    <x v="0"/>
    <m/>
    <m/>
    <x v="0"/>
    <m/>
    <x v="0"/>
    <x v="0"/>
    <m/>
    <x v="0"/>
    <x v="0"/>
    <x v="0"/>
    <m/>
    <x v="0"/>
    <x v="0"/>
    <x v="0"/>
    <x v="0"/>
    <x v="0"/>
    <x v="0"/>
    <x v="0"/>
    <x v="0"/>
    <x v="0"/>
    <x v="0"/>
    <x v="0"/>
    <x v="0"/>
    <x v="0"/>
    <m/>
    <x v="0"/>
    <x v="0"/>
    <x v="0"/>
    <x v="0"/>
    <x v="0"/>
    <s v="DST NO. 1A"/>
    <m/>
    <x v="0"/>
    <m/>
    <m/>
    <m/>
    <m/>
    <x v="0"/>
    <x v="2"/>
  </r>
  <r>
    <x v="0"/>
    <s v="T19N R099W S12 fMESAVERDE"/>
    <n v="49008076"/>
    <x v="0"/>
    <x v="1"/>
    <s v="ARCH"/>
    <m/>
    <s v="12"/>
    <s v=" 19"/>
    <s v=" 99"/>
    <n v="41.633400000000002"/>
    <n v="-108.5164"/>
    <s v="4903705624"/>
    <s v="UNIT NO. 11"/>
    <x v="0"/>
    <x v="28"/>
    <m/>
    <m/>
    <n v="122"/>
    <x v="0"/>
    <n v="4671"/>
    <n v="4793"/>
    <m/>
    <m/>
    <x v="2"/>
    <m/>
    <n v="8.1999998092651367"/>
    <x v="0"/>
    <n v="149"/>
    <n v="192"/>
    <n v="7800"/>
    <n v="-3"/>
    <x v="0"/>
    <n v="8600"/>
    <n v="7198"/>
    <m/>
    <x v="0"/>
    <n v="94"/>
    <n v="20380"/>
    <x v="0"/>
    <m/>
    <n v="7.4351000000000003"/>
    <n v="15.79968"/>
    <n v="339.3"/>
    <n v="0"/>
    <n v="362.53477999999996"/>
    <n v="242.60599999999999"/>
    <n v="117.97521999999999"/>
    <m/>
    <x v="0"/>
    <n v="1.9570800000000002"/>
    <n v="362.53829999999999"/>
    <n v="-4.8546830617918841E-6"/>
    <n v="24027"/>
    <n v="8.2126691737789081E-2"/>
    <n v="2.0508652990479978E-2"/>
    <n v="4.3581142752703625E-2"/>
    <n v="0.93591020425681637"/>
    <n v="0.66918722794253738"/>
    <n v="0.32541450103340802"/>
    <n v="5.3982710240545627E-3"/>
    <x v="0"/>
    <m/>
    <x v="0"/>
    <m/>
    <m/>
    <x v="0"/>
    <m/>
    <x v="0"/>
    <x v="0"/>
    <m/>
    <x v="0"/>
    <x v="0"/>
    <x v="0"/>
    <m/>
    <x v="0"/>
    <x v="0"/>
    <x v="0"/>
    <x v="0"/>
    <x v="0"/>
    <x v="0"/>
    <x v="0"/>
    <x v="0"/>
    <x v="0"/>
    <x v="0"/>
    <x v="0"/>
    <x v="0"/>
    <x v="0"/>
    <m/>
    <x v="0"/>
    <x v="0"/>
    <x v="0"/>
    <x v="0"/>
    <x v="0"/>
    <s v="PRODUCTION"/>
    <m/>
    <x v="0"/>
    <m/>
    <m/>
    <m/>
    <m/>
    <x v="0"/>
    <x v="2"/>
  </r>
  <r>
    <x v="0"/>
    <s v="T19N R099W S12 fMESAVERDE"/>
    <n v="49008077"/>
    <x v="0"/>
    <x v="1"/>
    <s v="ARCH"/>
    <m/>
    <s v="12"/>
    <s v=" 19"/>
    <s v=" 99"/>
    <n v="41.63982"/>
    <n v="-108.50620000000001"/>
    <s v="4903705647"/>
    <s v="NO. 41 ARCH 12-5"/>
    <x v="0"/>
    <x v="28"/>
    <m/>
    <m/>
    <m/>
    <x v="1"/>
    <n v="4700"/>
    <m/>
    <m/>
    <m/>
    <x v="4"/>
    <m/>
    <n v="8"/>
    <x v="0"/>
    <n v="82"/>
    <n v="26"/>
    <n v="6979"/>
    <n v="-3"/>
    <x v="0"/>
    <n v="5200"/>
    <n v="9882"/>
    <m/>
    <x v="0"/>
    <n v="53"/>
    <n v="17207"/>
    <x v="0"/>
    <m/>
    <n v="4.0918000000000001"/>
    <n v="2.1395400000000002"/>
    <n v="303.5865"/>
    <n v="0"/>
    <n v="309.81783999999999"/>
    <n v="146.69200000000001"/>
    <n v="161.96597999999997"/>
    <m/>
    <x v="0"/>
    <n v="1.1034600000000001"/>
    <n v="309.76143999999994"/>
    <n v="9.1029512801095124E-5"/>
    <n v="22216"/>
    <n v="0.12705780889328563"/>
    <n v="1.3207115510197863E-2"/>
    <n v="6.9057998725961045E-3"/>
    <n v="0.97988708461720608"/>
    <n v="0.47356443074386545"/>
    <n v="0.52287327951471307"/>
    <n v="3.5622897414216577E-3"/>
    <x v="0"/>
    <m/>
    <x v="0"/>
    <m/>
    <m/>
    <x v="0"/>
    <m/>
    <x v="0"/>
    <x v="0"/>
    <m/>
    <x v="0"/>
    <x v="0"/>
    <x v="0"/>
    <m/>
    <x v="0"/>
    <x v="0"/>
    <x v="0"/>
    <x v="0"/>
    <x v="0"/>
    <x v="0"/>
    <x v="0"/>
    <x v="0"/>
    <x v="0"/>
    <x v="0"/>
    <x v="0"/>
    <x v="0"/>
    <x v="0"/>
    <m/>
    <x v="0"/>
    <x v="0"/>
    <x v="0"/>
    <x v="0"/>
    <x v="0"/>
    <s v="PRODUCTION TEST"/>
    <m/>
    <x v="0"/>
    <m/>
    <m/>
    <m/>
    <m/>
    <x v="0"/>
    <x v="2"/>
  </r>
  <r>
    <x v="1"/>
    <s v="T20N R089W S21 fMESAVERDE"/>
    <n v="4771"/>
    <x v="0"/>
    <x v="5"/>
    <s v="WC"/>
    <s v="NE SW"/>
    <n v="21"/>
    <n v="20"/>
    <n v="89"/>
    <n v="41.690510000000003"/>
    <n v="-107.43282000000001"/>
    <s v="4900722254"/>
    <s v="2089-SW21"/>
    <x v="0"/>
    <x v="28"/>
    <m/>
    <m/>
    <n v="632"/>
    <x v="0"/>
    <n v="3597"/>
    <n v="4229"/>
    <n v="4563"/>
    <n v="4530"/>
    <x v="1"/>
    <d v="2005-12-05T00:00:00"/>
    <n v="8.36"/>
    <x v="1"/>
    <n v="14.9"/>
    <n v="7.8"/>
    <n v="499"/>
    <n v="18.8"/>
    <x v="1"/>
    <n v="146"/>
    <n v="1300"/>
    <n v="0"/>
    <x v="1"/>
    <n v="0"/>
    <n v="1420"/>
    <x v="0"/>
    <s v="ANADARKO PETROLEUM CORPORATION"/>
    <n v="0.74351"/>
    <n v="0.64186200000000004"/>
    <n v="21.706499999999998"/>
    <n v="0.480904"/>
    <n v="23.572775999999998"/>
    <n v="4.1186600000000002"/>
    <n v="21.306999999999999"/>
    <n v="0"/>
    <x v="1"/>
    <n v="0"/>
    <n v="25.425660000000001"/>
    <n v="-3.781516618203902E-2"/>
    <n v="1986.5"/>
    <n v="0.16629972112138558"/>
    <n v="3.1541045483993911E-2"/>
    <n v="2.7228952584964966E-2"/>
    <n v="0.94123000193104112"/>
    <n v="0.16198832203372499"/>
    <n v="0.83801167796627496"/>
    <n v="0"/>
    <x v="1"/>
    <n v="0"/>
    <x v="1"/>
    <n v="0"/>
    <n v="0"/>
    <x v="1"/>
    <n v="2290"/>
    <x v="2"/>
    <x v="1"/>
    <n v="26.1"/>
    <x v="1"/>
    <x v="1"/>
    <x v="1"/>
    <n v="1.55"/>
    <x v="1"/>
    <x v="3"/>
    <x v="1"/>
    <x v="1"/>
    <x v="0"/>
    <x v="0"/>
    <x v="0"/>
    <x v="0"/>
    <x v="0"/>
    <x v="0"/>
    <x v="0"/>
    <x v="0"/>
    <x v="0"/>
    <n v="0.01"/>
    <x v="0"/>
    <x v="0"/>
    <x v="0"/>
    <x v="0"/>
    <x v="0"/>
    <m/>
    <n v="20051205"/>
    <x v="0"/>
    <s v="ENERGY LABS CASPER ID No C05120357-001"/>
    <m/>
    <s v="3597-4229"/>
    <d v="2006-01-10T00:00:00"/>
    <x v="2"/>
    <x v="2"/>
  </r>
  <r>
    <x v="1"/>
    <s v="T20N R089W S21 fMESAVERDE"/>
    <n v="4772"/>
    <x v="0"/>
    <x v="5"/>
    <s v="WC"/>
    <s v="NE NE"/>
    <n v="21"/>
    <n v="20"/>
    <n v="89"/>
    <n v="41.697510000000001"/>
    <n v="-107.42315000000001"/>
    <s v="4900722251"/>
    <s v="2089 NE 21"/>
    <x v="0"/>
    <x v="28"/>
    <m/>
    <m/>
    <n v="733"/>
    <x v="0"/>
    <n v="3716"/>
    <n v="4449"/>
    <n v="4760"/>
    <n v="4679"/>
    <x v="1"/>
    <d v="2005-11-27T00:00:00"/>
    <n v="7.42"/>
    <x v="1"/>
    <n v="16.100000000000001"/>
    <n v="8.8000000000000007"/>
    <n v="1430"/>
    <n v="31.8"/>
    <x v="1"/>
    <n v="972"/>
    <n v="2490"/>
    <n v="0"/>
    <x v="1"/>
    <n v="0"/>
    <n v="3690"/>
    <x v="0"/>
    <s v="ANADARKO PETROLEUM CORPORATION"/>
    <n v="0.80339000000000005"/>
    <n v="0.72415200000000013"/>
    <n v="62.204999999999998"/>
    <n v="0.81344399999999994"/>
    <n v="64.545985999999999"/>
    <n v="27.420120000000001"/>
    <n v="40.811099999999996"/>
    <n v="0"/>
    <x v="1"/>
    <n v="0"/>
    <n v="68.231219999999993"/>
    <n v="-2.7755019939190426E-2"/>
    <n v="4948.7"/>
    <n v="0.14570479354532506"/>
    <n v="1.244678483957159E-2"/>
    <n v="1.1219163961644341E-2"/>
    <n v="0.97633405119878403"/>
    <n v="0.40187058065208275"/>
    <n v="0.5981294193479173"/>
    <n v="0"/>
    <x v="1"/>
    <n v="0"/>
    <x v="1"/>
    <n v="0"/>
    <n v="0"/>
    <x v="1"/>
    <n v="6170"/>
    <x v="2"/>
    <x v="1"/>
    <n v="71.3"/>
    <x v="1"/>
    <x v="1"/>
    <x v="1"/>
    <n v="0.49"/>
    <x v="1"/>
    <x v="3"/>
    <x v="1"/>
    <x v="1"/>
    <x v="3"/>
    <x v="0"/>
    <x v="0"/>
    <x v="0"/>
    <x v="0"/>
    <x v="0"/>
    <x v="0"/>
    <x v="0"/>
    <x v="0"/>
    <n v="0.02"/>
    <x v="0"/>
    <x v="0"/>
    <x v="0"/>
    <x v="0"/>
    <x v="0"/>
    <m/>
    <n v="20051127"/>
    <x v="0"/>
    <s v="ENERGY LABS CASPER ID No C05111228-006"/>
    <m/>
    <s v="3716-4449"/>
    <d v="2005-12-27T00:00:00"/>
    <x v="2"/>
    <x v="2"/>
  </r>
  <r>
    <x v="1"/>
    <s v="T20N R089W S21 fMESAVERDE"/>
    <n v="4185"/>
    <x v="0"/>
    <x v="5"/>
    <s v="WC"/>
    <s v="NE SE"/>
    <n v="21"/>
    <n v="20"/>
    <n v="89"/>
    <n v="41.690309999999997"/>
    <n v="-107.42312"/>
    <s v="4900722252"/>
    <s v="AR FEE 2089 SE 21"/>
    <x v="0"/>
    <x v="28"/>
    <m/>
    <m/>
    <m/>
    <x v="0"/>
    <s v="3101"/>
    <m/>
    <n v="4100"/>
    <n v="4051"/>
    <x v="1"/>
    <d v="2003-12-12T00:00:00"/>
    <n v="8.35"/>
    <x v="1"/>
    <n v="52.4"/>
    <n v="34"/>
    <n v="1030"/>
    <n v="490"/>
    <x v="1"/>
    <n v="1590"/>
    <n v="1290"/>
    <m/>
    <x v="0"/>
    <n v="62"/>
    <n v="3650"/>
    <x v="0"/>
    <s v="ANADARKO PETROLEUM"/>
    <n v="2.61476"/>
    <n v="2.79786"/>
    <n v="44.805"/>
    <n v="12.534199999999998"/>
    <n v="62.751819999999995"/>
    <n v="44.853899999999996"/>
    <n v="21.143099999999997"/>
    <n v="0"/>
    <x v="1"/>
    <n v="1.2908400000000002"/>
    <n v="67.287839999999989"/>
    <n v="-3.4881819900175026E-2"/>
    <n v="4548.3999999999996"/>
    <n v="0.10958235753317716"/>
    <n v="4.1668273525771848E-2"/>
    <n v="4.4586117183533489E-2"/>
    <n v="0.9137456092906947"/>
    <n v="0.66659741195437394"/>
    <n v="0.31421873551001189"/>
    <n v="1.9183852535614169E-2"/>
    <x v="0"/>
    <n v="0.45500000000000002"/>
    <x v="0"/>
    <m/>
    <m/>
    <x v="0"/>
    <n v="7090"/>
    <x v="0"/>
    <x v="0"/>
    <n v="27.2"/>
    <x v="1"/>
    <x v="1"/>
    <x v="1"/>
    <n v="1.67"/>
    <x v="1"/>
    <x v="0"/>
    <x v="0"/>
    <x v="0"/>
    <x v="4"/>
    <x v="0"/>
    <x v="0"/>
    <x v="6"/>
    <x v="0"/>
    <x v="0"/>
    <x v="0"/>
    <x v="0"/>
    <x v="2"/>
    <n v="0.33"/>
    <x v="0"/>
    <x v="0"/>
    <x v="0"/>
    <x v="0"/>
    <x v="0"/>
    <s v="RA 266   1.0 PCI L"/>
    <n v="20031212"/>
    <x v="0"/>
    <s v="ENERGY LABS CASPER ID N0 03120584-001"/>
    <m/>
    <m/>
    <d v="2004-01-08T00:00:00"/>
    <x v="2"/>
    <x v="2"/>
  </r>
  <r>
    <x v="1"/>
    <s v="T20N R089W S21 fMESAVERDE"/>
    <n v="4573"/>
    <x v="0"/>
    <x v="5"/>
    <s v="WC"/>
    <s v="NE SE"/>
    <n v="21"/>
    <n v="20"/>
    <n v="89"/>
    <n v="41.690309999999997"/>
    <n v="-107.42312"/>
    <s v="4900722252"/>
    <s v="2089 SE 21 ARFEE"/>
    <x v="0"/>
    <x v="28"/>
    <m/>
    <m/>
    <m/>
    <x v="0"/>
    <s v="3595"/>
    <m/>
    <n v="4100"/>
    <n v="4051"/>
    <x v="1"/>
    <d v="2003-12-13T00:00:00"/>
    <n v="8.0299999999999994"/>
    <x v="1"/>
    <n v="50"/>
    <n v="33.9"/>
    <n v="934"/>
    <n v="478"/>
    <x v="1"/>
    <n v="1420"/>
    <n v="1260"/>
    <m/>
    <x v="0"/>
    <n v="57"/>
    <n v="3380"/>
    <x v="0"/>
    <s v="ANADARKO PETROLEUM"/>
    <n v="2.4950000000000001"/>
    <n v="2.789631"/>
    <n v="40.628999999999998"/>
    <n v="12.22724"/>
    <n v="58.140870999999997"/>
    <n v="40.058199999999999"/>
    <n v="20.651399999999999"/>
    <n v="0"/>
    <x v="1"/>
    <n v="1.1867400000000001"/>
    <n v="61.896339999999995"/>
    <n v="-3.1285873511339733E-2"/>
    <n v="4232.8999999999996"/>
    <n v="0.11203352204810252"/>
    <n v="4.2913013807447095E-2"/>
    <n v="4.7980550549371719E-2"/>
    <n v="0.90910643564318128"/>
    <n v="0.64718204662828205"/>
    <n v="0.33364492957095687"/>
    <n v="1.9173023800761083E-2"/>
    <x v="0"/>
    <n v="0.66"/>
    <x v="0"/>
    <m/>
    <m/>
    <x v="0"/>
    <n v="6610"/>
    <x v="0"/>
    <x v="0"/>
    <n v="25"/>
    <x v="0"/>
    <x v="1"/>
    <x v="1"/>
    <n v="1.47"/>
    <x v="0"/>
    <x v="3"/>
    <x v="1"/>
    <x v="1"/>
    <x v="5"/>
    <x v="0"/>
    <x v="0"/>
    <x v="0"/>
    <x v="0"/>
    <x v="0"/>
    <x v="0"/>
    <x v="0"/>
    <x v="0"/>
    <n v="0.53"/>
    <x v="0"/>
    <x v="0"/>
    <x v="0"/>
    <x v="0"/>
    <x v="0"/>
    <s v="RADIUM 226 1.5 PCI L"/>
    <n v="20031213"/>
    <x v="0"/>
    <s v="ENERGY LABS CASPER ID NO C03120584-002 - ALLEN RIDGE IS LOWER MBR OF MESAVERDE"/>
    <m/>
    <m/>
    <m/>
    <x v="2"/>
    <x v="2"/>
  </r>
  <r>
    <x v="1"/>
    <s v="T20N R089W S21 fMESAVERDE"/>
    <n v="4186"/>
    <x v="0"/>
    <x v="5"/>
    <s v="WC"/>
    <s v="NE SE"/>
    <n v="21"/>
    <n v="20"/>
    <n v="89"/>
    <n v="41.690309999999997"/>
    <n v="-107.42312"/>
    <s v="4900722252"/>
    <s v="AR FEE 2089 SE 21"/>
    <x v="0"/>
    <x v="28"/>
    <m/>
    <m/>
    <s v=""/>
    <x v="0"/>
    <m/>
    <m/>
    <n v="4100"/>
    <n v="4051"/>
    <x v="1"/>
    <d v="2003-12-13T00:00:00"/>
    <n v="8.0299999999999994"/>
    <x v="1"/>
    <n v="50"/>
    <n v="33.9"/>
    <n v="934"/>
    <n v="478"/>
    <x v="1"/>
    <n v="1420"/>
    <n v="1260"/>
    <m/>
    <x v="0"/>
    <n v="57"/>
    <n v="3380"/>
    <x v="0"/>
    <s v="ANADARKO PETROLEUM"/>
    <n v="2.4950000000000001"/>
    <n v="2.789631"/>
    <n v="40.628999999999998"/>
    <n v="12.22724"/>
    <n v="58.140870999999997"/>
    <n v="40.058199999999999"/>
    <n v="20.651399999999999"/>
    <n v="0"/>
    <x v="1"/>
    <n v="1.1867400000000001"/>
    <n v="61.896339999999995"/>
    <n v="-3.1285873511339733E-2"/>
    <n v="4232.8999999999996"/>
    <n v="0.11203352204810252"/>
    <n v="4.2913013807447095E-2"/>
    <n v="4.7980550549371719E-2"/>
    <n v="0.90910643564318128"/>
    <n v="0.64718204662828205"/>
    <n v="0.33364492957095687"/>
    <n v="1.9173023800761083E-2"/>
    <x v="0"/>
    <n v="0.66"/>
    <x v="0"/>
    <m/>
    <m/>
    <x v="0"/>
    <n v="6610"/>
    <x v="0"/>
    <x v="0"/>
    <n v="25"/>
    <x v="1"/>
    <x v="1"/>
    <x v="1"/>
    <n v="1.47"/>
    <x v="0"/>
    <x v="0"/>
    <x v="0"/>
    <x v="0"/>
    <x v="5"/>
    <x v="0"/>
    <x v="0"/>
    <x v="0"/>
    <x v="0"/>
    <x v="5"/>
    <x v="0"/>
    <x v="0"/>
    <x v="3"/>
    <n v="0.53"/>
    <x v="0"/>
    <x v="0"/>
    <x v="0"/>
    <x v="0"/>
    <x v="0"/>
    <s v="RA 226 = 1.5 pCi/L"/>
    <n v="20031213"/>
    <x v="0"/>
    <s v="ENERGY LABS CASPER ID No C03120584-002"/>
    <m/>
    <m/>
    <d v="2004-01-08T00:00:00"/>
    <x v="2"/>
    <x v="2"/>
  </r>
  <r>
    <x v="1"/>
    <s v="T20N R089W S28 fMESAVERDE"/>
    <n v="4775"/>
    <x v="0"/>
    <x v="5"/>
    <s v="WC"/>
    <s v="NE NE"/>
    <n v="28"/>
    <n v="20"/>
    <n v="89"/>
    <n v="41.685571000000003"/>
    <n v="-107.422106"/>
    <s v="4900722412"/>
    <s v="2089 NE 28"/>
    <x v="0"/>
    <x v="28"/>
    <m/>
    <m/>
    <n v="360"/>
    <x v="0"/>
    <n v="2923"/>
    <n v="3283"/>
    <n v="2592"/>
    <m/>
    <x v="1"/>
    <d v="2005-11-26T00:00:00"/>
    <n v="7.97"/>
    <x v="1"/>
    <n v="9.6"/>
    <n v="6"/>
    <n v="321"/>
    <n v="8.1999999999999993"/>
    <x v="1"/>
    <n v="2.2999999999999998"/>
    <n v="897"/>
    <n v="0"/>
    <x v="1"/>
    <n v="0"/>
    <n v="858"/>
    <x v="0"/>
    <s v="ANADARKO PETROLEUM CORPORATION"/>
    <n v="0.47903999999999997"/>
    <n v="0.49374000000000001"/>
    <n v="13.9635"/>
    <n v="0.20975599999999997"/>
    <n v="15.146036"/>
    <n v="6.4882999999999996E-2"/>
    <n v="14.701829999999999"/>
    <n v="0"/>
    <x v="1"/>
    <n v="0"/>
    <n v="14.766712999999999"/>
    <n v="1.2680980942273183E-2"/>
    <n v="1244.0999999999999"/>
    <n v="0.18367346938775506"/>
    <n v="3.1628077471887693E-2"/>
    <n v="3.2598628446413307E-2"/>
    <n v="0.93577329408169896"/>
    <n v="4.3938688318788345E-3"/>
    <n v="0.99560613116812113"/>
    <n v="0"/>
    <x v="1"/>
    <n v="1980"/>
    <x v="1"/>
    <n v="0"/>
    <n v="0"/>
    <x v="1"/>
    <n v="1420"/>
    <x v="2"/>
    <x v="1"/>
    <n v="20"/>
    <x v="1"/>
    <x v="1"/>
    <x v="1"/>
    <n v="0.97"/>
    <x v="1"/>
    <x v="12"/>
    <x v="1"/>
    <x v="1"/>
    <x v="6"/>
    <x v="0"/>
    <x v="0"/>
    <x v="0"/>
    <x v="0"/>
    <x v="6"/>
    <x v="0"/>
    <x v="0"/>
    <x v="0"/>
    <n v="0.03"/>
    <x v="0"/>
    <x v="0"/>
    <x v="0"/>
    <x v="0"/>
    <x v="0"/>
    <m/>
    <n v="20051126"/>
    <x v="0"/>
    <s v="ENERGY LABS CASPER ID No C05111228-001"/>
    <m/>
    <s v="2923-3283"/>
    <d v="2005-12-27T00:00:00"/>
    <x v="2"/>
    <x v="2"/>
  </r>
  <r>
    <x v="1"/>
    <s v="T20N R089W S28 fMESAVERDE"/>
    <n v="4773"/>
    <x v="0"/>
    <x v="5"/>
    <s v="WC"/>
    <s v="SE NW"/>
    <n v="28"/>
    <n v="20"/>
    <n v="89"/>
    <n v="41.683196000000002"/>
    <n v="-107.43189099999999"/>
    <s v="4900722413"/>
    <s v="2089 NW 28"/>
    <x v="0"/>
    <x v="28"/>
    <m/>
    <m/>
    <n v="441"/>
    <x v="0"/>
    <n v="3258"/>
    <n v="3699"/>
    <n v="4138"/>
    <m/>
    <x v="1"/>
    <d v="2005-11-26T00:00:00"/>
    <n v="8.16"/>
    <x v="1"/>
    <n v="9.3000000000000007"/>
    <n v="5.9"/>
    <n v="584"/>
    <n v="13.3"/>
    <x v="1"/>
    <n v="218"/>
    <n v="1390"/>
    <n v="0"/>
    <x v="1"/>
    <n v="0"/>
    <n v="1570"/>
    <x v="0"/>
    <s v="ANADARKO PETROLEUM CORPORATION"/>
    <n v="0.46407000000000004"/>
    <n v="0.48551100000000003"/>
    <n v="25.404"/>
    <n v="0.34021400000000002"/>
    <n v="26.693794999999998"/>
    <n v="6.1497799999999998"/>
    <n v="22.782099999999996"/>
    <n v="0"/>
    <x v="1"/>
    <n v="0"/>
    <n v="28.931879999999996"/>
    <n v="-4.0234747713173785E-2"/>
    <n v="2220.5"/>
    <n v="0.17161324363540431"/>
    <n v="1.738493908415795E-2"/>
    <n v="1.8188159458031355E-2"/>
    <n v="0.96442690145781074"/>
    <n v="0.21256067701096509"/>
    <n v="0.78743932298903496"/>
    <n v="0"/>
    <x v="1"/>
    <n v="2080"/>
    <x v="1"/>
    <n v="0"/>
    <n v="0"/>
    <x v="1"/>
    <n v="2620"/>
    <x v="2"/>
    <x v="1"/>
    <n v="36.9"/>
    <x v="1"/>
    <x v="1"/>
    <x v="4"/>
    <n v="0.23"/>
    <x v="1"/>
    <x v="3"/>
    <x v="1"/>
    <x v="1"/>
    <x v="7"/>
    <x v="0"/>
    <x v="0"/>
    <x v="1"/>
    <x v="0"/>
    <x v="7"/>
    <x v="0"/>
    <x v="0"/>
    <x v="0"/>
    <n v="0.03"/>
    <x v="0"/>
    <x v="0"/>
    <x v="0"/>
    <x v="0"/>
    <x v="0"/>
    <s v="CHROMIUM 0.002 MGL"/>
    <n v="20051126"/>
    <x v="0"/>
    <s v="ENERGY LABS CASPER ID No C05111228-002"/>
    <m/>
    <s v="3258-3699"/>
    <d v="2005-12-27T00:00:00"/>
    <x v="2"/>
    <x v="2"/>
  </r>
  <r>
    <x v="1"/>
    <s v="T20N R089W S29 fMESAVERDE"/>
    <n v="4778"/>
    <x v="0"/>
    <x v="5"/>
    <s v="WC"/>
    <s v="NE NE"/>
    <n v="29"/>
    <n v="20"/>
    <n v="89"/>
    <n v="41.683160000000001"/>
    <n v="-107.4423"/>
    <s v="4900722258"/>
    <s v="2089 NE 29"/>
    <x v="0"/>
    <x v="28"/>
    <m/>
    <m/>
    <s v=""/>
    <x v="0"/>
    <m/>
    <m/>
    <n v="4800"/>
    <m/>
    <x v="1"/>
    <d v="2005-11-26T00:00:00"/>
    <n v="7.44"/>
    <x v="1"/>
    <n v="25.8"/>
    <n v="18.2"/>
    <n v="2400"/>
    <n v="70.2"/>
    <x v="1"/>
    <n v="2190"/>
    <n v="2870"/>
    <n v="0"/>
    <x v="1"/>
    <n v="0"/>
    <n v="6230"/>
    <x v="0"/>
    <s v="ANADARKO PETROLEUM CORPORATION"/>
    <n v="1.28742"/>
    <n v="1.4976780000000001"/>
    <n v="104.4"/>
    <n v="1.7957159999999999"/>
    <n v="108.980814"/>
    <n v="61.779899999999998"/>
    <n v="47.039299999999997"/>
    <n v="0"/>
    <x v="1"/>
    <n v="0"/>
    <n v="108.8192"/>
    <n v="7.4202933705963937E-4"/>
    <n v="7574.2"/>
    <n v="9.7376160878573176E-2"/>
    <n v="1.1813272013182064E-2"/>
    <n v="1.3742584084571071E-2"/>
    <n v="0.97444414390224687"/>
    <n v="0.56772977562783034"/>
    <n v="0.43227022437216961"/>
    <n v="0"/>
    <x v="1"/>
    <n v="0"/>
    <x v="1"/>
    <n v="0"/>
    <n v="0"/>
    <x v="1"/>
    <n v="10600"/>
    <x v="2"/>
    <x v="1"/>
    <n v="88.5"/>
    <x v="1"/>
    <x v="1"/>
    <x v="1"/>
    <n v="6.95"/>
    <x v="1"/>
    <x v="3"/>
    <x v="1"/>
    <x v="1"/>
    <x v="8"/>
    <x v="0"/>
    <x v="0"/>
    <x v="0"/>
    <x v="0"/>
    <x v="0"/>
    <x v="0"/>
    <x v="0"/>
    <x v="0"/>
    <n v="0.03"/>
    <x v="0"/>
    <x v="0"/>
    <x v="0"/>
    <x v="0"/>
    <x v="0"/>
    <m/>
    <n v="20051126"/>
    <x v="0"/>
    <s v="ENERGY LABS CASPER ID No C05111228-004"/>
    <m/>
    <m/>
    <d v="2005-12-27T00:00:00"/>
    <x v="2"/>
    <x v="2"/>
  </r>
  <r>
    <x v="1"/>
    <s v="T20N R089W S29 fMESAVERDE"/>
    <n v="4774"/>
    <x v="0"/>
    <x v="5"/>
    <s v="WC"/>
    <s v="SW SW"/>
    <n v="29"/>
    <n v="20"/>
    <n v="89"/>
    <n v="41.675699999999999"/>
    <n v="-107.45171000000001"/>
    <s v="4900722256"/>
    <s v="2089 SW 29"/>
    <x v="0"/>
    <x v="28"/>
    <m/>
    <m/>
    <s v=""/>
    <x v="0"/>
    <m/>
    <m/>
    <n v="4595"/>
    <n v="4535"/>
    <x v="1"/>
    <d v="2005-12-05T00:00:00"/>
    <n v="8.14"/>
    <x v="1"/>
    <n v="36.200000000000003"/>
    <n v="17.100000000000001"/>
    <n v="1420"/>
    <n v="52.3"/>
    <x v="1"/>
    <n v="1170"/>
    <n v="2380"/>
    <n v="0"/>
    <x v="1"/>
    <n v="0"/>
    <n v="3970"/>
    <x v="0"/>
    <s v="ANADARKO PETROLEUM CORPORATION"/>
    <n v="1.8063800000000001"/>
    <n v="1.407159"/>
    <n v="61.77"/>
    <n v="1.3378339999999997"/>
    <n v="66.321372999999994"/>
    <n v="33.005699999999997"/>
    <n v="39.008199999999995"/>
    <n v="0"/>
    <x v="1"/>
    <n v="0"/>
    <n v="72.013899999999992"/>
    <n v="-4.1150220594858691E-2"/>
    <n v="5075.6000000000004"/>
    <n v="0.12222517024851866"/>
    <n v="2.7236770264089681E-2"/>
    <n v="2.1217277875112749E-2"/>
    <n v="0.9515459518607976"/>
    <n v="0.45832401800208017"/>
    <n v="0.54167598199791989"/>
    <n v="0"/>
    <x v="1"/>
    <n v="0"/>
    <x v="1"/>
    <n v="0"/>
    <n v="0"/>
    <x v="1"/>
    <n v="6680"/>
    <x v="2"/>
    <x v="1"/>
    <n v="48.6"/>
    <x v="1"/>
    <x v="1"/>
    <x v="5"/>
    <n v="5.28"/>
    <x v="1"/>
    <x v="3"/>
    <x v="1"/>
    <x v="1"/>
    <x v="9"/>
    <x v="0"/>
    <x v="0"/>
    <x v="0"/>
    <x v="0"/>
    <x v="8"/>
    <x v="0"/>
    <x v="0"/>
    <x v="0"/>
    <n v="0.03"/>
    <x v="0"/>
    <x v="0"/>
    <x v="0"/>
    <x v="0"/>
    <x v="0"/>
    <s v="CHROMIUM 0.009 MGL"/>
    <n v="20051205"/>
    <x v="0"/>
    <s v="ENERGY LABS CASPER ID No C05120357-002"/>
    <m/>
    <m/>
    <d v="2006-01-10T00:00:00"/>
    <x v="2"/>
    <x v="2"/>
  </r>
  <r>
    <x v="1"/>
    <s v="T20N R089W S29 fMESAVERDE"/>
    <n v="4776"/>
    <x v="0"/>
    <x v="5"/>
    <s v="WC"/>
    <s v="SE SE"/>
    <n v="29"/>
    <n v="20"/>
    <n v="89"/>
    <n v="41.675749000000003"/>
    <n v="-107.442949"/>
    <s v="4900722255"/>
    <s v="2089 SE 29"/>
    <x v="0"/>
    <x v="28"/>
    <m/>
    <m/>
    <s v=""/>
    <x v="0"/>
    <m/>
    <m/>
    <n v="4200"/>
    <m/>
    <x v="1"/>
    <d v="2005-11-26T00:00:00"/>
    <n v="7.7"/>
    <x v="1"/>
    <n v="13"/>
    <n v="8.3000000000000007"/>
    <n v="1450"/>
    <n v="45.9"/>
    <x v="1"/>
    <n v="946"/>
    <n v="2590"/>
    <n v="0"/>
    <x v="1"/>
    <n v="0"/>
    <n v="3800"/>
    <x v="0"/>
    <s v="ANADARKO PETROLEUM CORPORATION"/>
    <n v="0.64870000000000005"/>
    <n v="0.68300700000000003"/>
    <n v="63.075000000000003"/>
    <n v="1.1741219999999999"/>
    <n v="65.580828999999994"/>
    <n v="26.68666"/>
    <n v="42.450099999999999"/>
    <n v="0"/>
    <x v="1"/>
    <n v="0"/>
    <n v="69.136759999999995"/>
    <n v="-2.639544714536126E-2"/>
    <n v="5053.2"/>
    <n v="0.14155333664663622"/>
    <n v="9.891610244817127E-3"/>
    <n v="1.0414735684417776E-2"/>
    <n v="0.97969365407076514"/>
    <n v="0.3859981289259144"/>
    <n v="0.61400187107408566"/>
    <n v="0"/>
    <x v="1"/>
    <n v="39"/>
    <x v="1"/>
    <n v="0"/>
    <n v="0"/>
    <x v="1"/>
    <n v="6280"/>
    <x v="2"/>
    <x v="1"/>
    <n v="77.400000000000006"/>
    <x v="3"/>
    <x v="1"/>
    <x v="6"/>
    <n v="2.88"/>
    <x v="1"/>
    <x v="1"/>
    <x v="1"/>
    <x v="1"/>
    <x v="10"/>
    <x v="0"/>
    <x v="0"/>
    <x v="0"/>
    <x v="0"/>
    <x v="9"/>
    <x v="0"/>
    <x v="0"/>
    <x v="0"/>
    <n v="0.06"/>
    <x v="0"/>
    <x v="0"/>
    <x v="0"/>
    <x v="0"/>
    <x v="0"/>
    <s v="CHROMIUM .003 MGL ARSENIC .0014 MGL"/>
    <n v="20051126"/>
    <x v="0"/>
    <s v="ENERGY LABS CASPER ID No C05111228-003"/>
    <m/>
    <m/>
    <d v="2005-11-26T00:00:00"/>
    <x v="2"/>
    <x v="2"/>
  </r>
  <r>
    <x v="1"/>
    <s v="T20N R092W S05 fMESAVERDE"/>
    <n v="5053"/>
    <x v="0"/>
    <x v="1"/>
    <s v="WC"/>
    <s v="SW SW"/>
    <n v="5"/>
    <n v="20"/>
    <n v="92"/>
    <n v="41.734023999999998"/>
    <n v="-107.792046"/>
    <s v="4903725862"/>
    <s v="5-1 DIVIDE"/>
    <x v="0"/>
    <x v="28"/>
    <m/>
    <m/>
    <n v="445"/>
    <x v="0"/>
    <n v="10700"/>
    <n v="11145"/>
    <n v="11277"/>
    <m/>
    <x v="1"/>
    <d v="2005-03-24T00:00:00"/>
    <n v="7.81"/>
    <x v="1"/>
    <n v="34"/>
    <n v="7.8"/>
    <n v="3050"/>
    <n v="49"/>
    <x v="1"/>
    <n v="3350"/>
    <n v="2670"/>
    <n v="0"/>
    <x v="1"/>
    <n v="214"/>
    <n v="10100"/>
    <x v="0"/>
    <s v="BP AMERICA PRODUCTION COMPANY"/>
    <n v="1.6966000000000001"/>
    <n v="0.64186200000000004"/>
    <n v="132.67500000000001"/>
    <n v="1.25342"/>
    <n v="136.26688199999998"/>
    <n v="94.503500000000003"/>
    <n v="43.761299999999999"/>
    <n v="0"/>
    <x v="1"/>
    <n v="4.4554800000000006"/>
    <n v="142.72028"/>
    <n v="-2.3131523163062325E-2"/>
    <n v="9374.7999999999993"/>
    <n v="-3.7237866370899868E-2"/>
    <n v="1.2450567409328411E-2"/>
    <n v="4.7103301299577698E-3"/>
    <n v="0.98283910246071382"/>
    <n v="0.66215887468830636"/>
    <n v="0.30662285696188374"/>
    <n v="3.1218268349809855E-2"/>
    <x v="1"/>
    <n v="4.5999999999999996"/>
    <x v="1"/>
    <n v="0"/>
    <n v="0"/>
    <x v="1"/>
    <n v="17400"/>
    <x v="2"/>
    <x v="1"/>
    <n v="0"/>
    <x v="1"/>
    <x v="1"/>
    <x v="1"/>
    <n v="0"/>
    <x v="1"/>
    <x v="3"/>
    <x v="1"/>
    <x v="1"/>
    <x v="0"/>
    <x v="0"/>
    <x v="0"/>
    <x v="0"/>
    <x v="0"/>
    <x v="0"/>
    <x v="0"/>
    <x v="0"/>
    <x v="0"/>
    <m/>
    <x v="0"/>
    <x v="0"/>
    <x v="0"/>
    <x v="0"/>
    <x v="0"/>
    <m/>
    <n v="20050324"/>
    <x v="0"/>
    <s v="BP ID No DIV5-1"/>
    <m/>
    <s v="10700-11145"/>
    <d v="2005-03-26T00:00:00"/>
    <x v="5"/>
    <x v="2"/>
  </r>
  <r>
    <x v="1"/>
    <s v="T20N R092W S07 fMESAVERDE"/>
    <n v="5233"/>
    <x v="0"/>
    <x v="1"/>
    <s v="ECHO SPRINGS"/>
    <s v="NW NW"/>
    <n v="7"/>
    <n v="20"/>
    <n v="92"/>
    <n v="41.729950000000002"/>
    <n v="-107.81362"/>
    <s v="4903726218"/>
    <s v="1-1 LATHAM DRAW"/>
    <x v="0"/>
    <x v="28"/>
    <m/>
    <m/>
    <n v="349"/>
    <x v="0"/>
    <n v="10801"/>
    <n v="11150"/>
    <n v="11271"/>
    <m/>
    <x v="1"/>
    <d v="1899-12-31T00:00:00"/>
    <n v="7.51"/>
    <x v="1"/>
    <n v="38"/>
    <n v="0"/>
    <n v="3810"/>
    <n v="0"/>
    <x v="1"/>
    <n v="5370"/>
    <n v="0"/>
    <n v="0"/>
    <x v="1"/>
    <n v="8"/>
    <n v="11800"/>
    <x v="0"/>
    <s v="BP AMERICA PRODUCTION COMPANY"/>
    <n v="1.8961999999999999"/>
    <n v="0"/>
    <n v="165.73500000000001"/>
    <n v="0"/>
    <n v="167.63119999999998"/>
    <n v="151.48769999999999"/>
    <n v="0"/>
    <n v="0"/>
    <x v="1"/>
    <n v="0.16656000000000001"/>
    <n v="151.65425999999999"/>
    <n v="5.0039672962245096E-2"/>
    <n v="9226"/>
    <n v="-0.12241986112432227"/>
    <n v="1.1311736717269818E-2"/>
    <n v="0"/>
    <n v="0.98868826328273018"/>
    <n v="0.99890171235545899"/>
    <n v="0"/>
    <n v="1.0982876445409448E-3"/>
    <x v="1"/>
    <n v="5"/>
    <x v="1"/>
    <n v="0"/>
    <n v="0"/>
    <x v="1"/>
    <n v="0"/>
    <x v="2"/>
    <x v="1"/>
    <n v="0"/>
    <x v="1"/>
    <x v="1"/>
    <x v="1"/>
    <n v="0"/>
    <x v="1"/>
    <x v="3"/>
    <x v="1"/>
    <x v="1"/>
    <x v="0"/>
    <x v="0"/>
    <x v="0"/>
    <x v="0"/>
    <x v="0"/>
    <x v="0"/>
    <x v="0"/>
    <x v="0"/>
    <x v="0"/>
    <m/>
    <x v="0"/>
    <x v="0"/>
    <x v="0"/>
    <x v="0"/>
    <x v="0"/>
    <m/>
    <n v="19000101"/>
    <x v="0"/>
    <s v="WYOMING ANALYTICAL LABS ROCK SPRINGS ID No BP W00842"/>
    <m/>
    <s v="10801-11150"/>
    <d v="2005-12-17T00:00:00"/>
    <x v="5"/>
    <x v="2"/>
  </r>
  <r>
    <x v="1"/>
    <s v="T20N R092W S17 fMESAVERDE"/>
    <n v="5151"/>
    <x v="0"/>
    <x v="1"/>
    <s v="WC"/>
    <s v="SE SW"/>
    <n v="17"/>
    <n v="20"/>
    <n v="92"/>
    <n v="41.705072000000001"/>
    <n v="-107.791057"/>
    <s v="4903725861"/>
    <s v="17-1 DIVIDE"/>
    <x v="0"/>
    <x v="28"/>
    <m/>
    <m/>
    <n v="472"/>
    <x v="0"/>
    <n v="10116"/>
    <n v="10588"/>
    <n v="10661"/>
    <m/>
    <x v="1"/>
    <d v="2004-10-26T00:00:00"/>
    <n v="7.36"/>
    <x v="1"/>
    <n v="26"/>
    <n v="8.02"/>
    <n v="4690"/>
    <n v="65.2"/>
    <x v="1"/>
    <n v="5150"/>
    <n v="2330"/>
    <n v="0"/>
    <x v="1"/>
    <n v="90.5"/>
    <n v="9950"/>
    <x v="0"/>
    <s v="BP AMERICA PRODUCTION COMPANY"/>
    <n v="1.2974000000000001"/>
    <n v="0.65996579999999994"/>
    <n v="204.01499999999999"/>
    <n v="1.667816"/>
    <n v="207.64018179999997"/>
    <n v="145.28149999999999"/>
    <n v="38.188699999999997"/>
    <n v="0"/>
    <x v="1"/>
    <n v="1.8842100000000002"/>
    <n v="185.35440999999997"/>
    <n v="5.6707578844600259E-2"/>
    <n v="12359.72"/>
    <n v="0.10801211310585704"/>
    <n v="6.2483089195600021E-3"/>
    <n v="3.1784108175925323E-3"/>
    <n v="0.99057328026284752"/>
    <n v="0.78380384906946654"/>
    <n v="0.20603070625619321"/>
    <n v="1.0165444674340364E-2"/>
    <x v="1"/>
    <n v="8"/>
    <x v="1"/>
    <n v="0"/>
    <n v="0"/>
    <x v="1"/>
    <n v="23300"/>
    <x v="2"/>
    <x v="1"/>
    <n v="0"/>
    <x v="1"/>
    <x v="1"/>
    <x v="1"/>
    <n v="0"/>
    <x v="1"/>
    <x v="3"/>
    <x v="1"/>
    <x v="1"/>
    <x v="0"/>
    <x v="0"/>
    <x v="0"/>
    <x v="0"/>
    <x v="0"/>
    <x v="0"/>
    <x v="0"/>
    <x v="0"/>
    <x v="0"/>
    <m/>
    <x v="0"/>
    <x v="0"/>
    <x v="0"/>
    <x v="0"/>
    <x v="0"/>
    <m/>
    <n v="20041026"/>
    <x v="0"/>
    <s v="BP"/>
    <s v="10111"/>
    <s v="10116-10588"/>
    <d v="2004-10-28T00:00:00"/>
    <x v="5"/>
    <x v="2"/>
  </r>
  <r>
    <x v="1"/>
    <s v="T20N R092W S21 fMESAVERDE"/>
    <n v="5033"/>
    <x v="0"/>
    <x v="1"/>
    <s v="WC"/>
    <s v="NW NW"/>
    <n v="21"/>
    <n v="20"/>
    <n v="92"/>
    <n v="41.698656"/>
    <n v="-107.772813"/>
    <s v="4903725863"/>
    <s v="21-1 DIVIDE"/>
    <x v="0"/>
    <x v="28"/>
    <m/>
    <m/>
    <n v="485"/>
    <x v="0"/>
    <n v="10048"/>
    <n v="10533"/>
    <n v="10570"/>
    <m/>
    <x v="1"/>
    <d v="2005-03-18T00:00:00"/>
    <n v="8.39"/>
    <x v="1"/>
    <n v="22.3"/>
    <n v="4"/>
    <n v="4140"/>
    <n v="125"/>
    <x v="1"/>
    <n v="5400"/>
    <n v="3250"/>
    <n v="50"/>
    <x v="1"/>
    <n v="44"/>
    <n v="13000"/>
    <x v="0"/>
    <s v="BP AMERICA PRODUCTION COMPANY"/>
    <n v="1.11277"/>
    <n v="0.32916000000000001"/>
    <n v="180.09"/>
    <n v="3.1974999999999998"/>
    <n v="184.72942999999998"/>
    <n v="152.334"/>
    <n v="53.267499999999998"/>
    <n v="1.6664999999999999"/>
    <x v="1"/>
    <n v="0.91608000000000012"/>
    <n v="208.18407999999999"/>
    <n v="-5.9694180533522545E-2"/>
    <n v="13035.3"/>
    <n v="1.3558514785694527E-3"/>
    <n v="6.0237829998176264E-3"/>
    <n v="1.7818492700378064E-3"/>
    <n v="0.99219436773014447"/>
    <n v="0.73172742123220957"/>
    <n v="0.25586730743292185"/>
    <n v="4.4003364714535337E-3"/>
    <x v="1"/>
    <n v="2"/>
    <x v="1"/>
    <n v="0"/>
    <n v="0"/>
    <x v="1"/>
    <n v="22300"/>
    <x v="2"/>
    <x v="1"/>
    <n v="0"/>
    <x v="1"/>
    <x v="1"/>
    <x v="1"/>
    <n v="0"/>
    <x v="1"/>
    <x v="3"/>
    <x v="1"/>
    <x v="1"/>
    <x v="0"/>
    <x v="0"/>
    <x v="0"/>
    <x v="0"/>
    <x v="0"/>
    <x v="0"/>
    <x v="0"/>
    <x v="0"/>
    <x v="0"/>
    <m/>
    <x v="0"/>
    <x v="0"/>
    <x v="0"/>
    <x v="0"/>
    <x v="0"/>
    <m/>
    <n v="20050318"/>
    <x v="0"/>
    <s v="BP ID No W0051"/>
    <m/>
    <s v="10048-10533"/>
    <d v="2005-03-20T00:00:00"/>
    <x v="5"/>
    <x v="2"/>
  </r>
  <r>
    <x v="1"/>
    <s v="T20N R092W S27 fMESAVERDE"/>
    <n v="5225"/>
    <x v="0"/>
    <x v="1"/>
    <s v="WC"/>
    <s v="NE NE"/>
    <n v="27"/>
    <n v="20"/>
    <n v="92"/>
    <n v="41.684173999999999"/>
    <n v="-107.74288199999999"/>
    <s v="4903725858"/>
    <s v="27-1 DIVIDE"/>
    <x v="0"/>
    <x v="28"/>
    <m/>
    <m/>
    <n v="497"/>
    <x v="0"/>
    <n v="9861"/>
    <n v="10358"/>
    <n v="10401"/>
    <m/>
    <x v="1"/>
    <m/>
    <n v="7.77"/>
    <x v="1"/>
    <n v="8.6999999999999993"/>
    <n v="0"/>
    <n v="2750"/>
    <n v="50"/>
    <x v="1"/>
    <n v="2170"/>
    <n v="4840"/>
    <n v="0"/>
    <x v="1"/>
    <n v="21"/>
    <n v="7200"/>
    <x v="0"/>
    <s v="BP AMERICA PRODUCTION COMPANY"/>
    <n v="0.43412999999999996"/>
    <n v="0"/>
    <n v="119.625"/>
    <n v="1.2789999999999999"/>
    <n v="121.33812999999998"/>
    <n v="61.215699999999998"/>
    <n v="79.32759999999999"/>
    <n v="0"/>
    <x v="1"/>
    <n v="0.43722000000000005"/>
    <n v="140.98051999999998"/>
    <n v="-7.4879883683451443E-2"/>
    <n v="9839.7000000000007"/>
    <n v="0.1549146992024508"/>
    <n v="3.5778530623473432E-3"/>
    <n v="0"/>
    <n v="0.99642214693765274"/>
    <n v="0.43421388997572152"/>
    <n v="0.56268483049998674"/>
    <n v="3.1012795242917257E-3"/>
    <x v="1"/>
    <n v="16"/>
    <x v="1"/>
    <n v="0"/>
    <n v="0"/>
    <x v="1"/>
    <n v="0"/>
    <x v="2"/>
    <x v="1"/>
    <n v="0"/>
    <x v="1"/>
    <x v="1"/>
    <x v="1"/>
    <n v="0"/>
    <x v="1"/>
    <x v="3"/>
    <x v="1"/>
    <x v="1"/>
    <x v="0"/>
    <x v="0"/>
    <x v="0"/>
    <x v="0"/>
    <x v="0"/>
    <x v="0"/>
    <x v="0"/>
    <x v="0"/>
    <x v="0"/>
    <m/>
    <x v="0"/>
    <x v="0"/>
    <x v="0"/>
    <x v="0"/>
    <x v="0"/>
    <m/>
    <m/>
    <x v="0"/>
    <s v="WYOMING ANALYTICAL LABS ROCK SPRINGS ID No BP W00832"/>
    <m/>
    <s v="9861-10358"/>
    <d v="2005-12-28T00:00:00"/>
    <x v="5"/>
    <x v="2"/>
  </r>
  <r>
    <x v="1"/>
    <s v="T20N R092W S29 fMESAVERDE"/>
    <m/>
    <x v="1"/>
    <x v="3"/>
    <s v="ECHO SPRINGS"/>
    <s v="NE SW"/>
    <n v="29"/>
    <n v="20"/>
    <n v="92"/>
    <n v="41.67651"/>
    <n v="-107.79141"/>
    <s v="4903721728"/>
    <s v="CHAMPLIN 345 D1"/>
    <x v="0"/>
    <x v="28"/>
    <m/>
    <m/>
    <m/>
    <x v="0"/>
    <m/>
    <n v="9780"/>
    <n v="10296"/>
    <n v="10227"/>
    <x v="1"/>
    <m/>
    <m/>
    <x v="0"/>
    <n v="10.199999999999999"/>
    <n v="1.62"/>
    <n v="1830"/>
    <n v="40.9"/>
    <x v="1"/>
    <n v="1699"/>
    <n v="1078"/>
    <n v="54"/>
    <x v="0"/>
    <n v="11"/>
    <n v="4230"/>
    <x v="0"/>
    <s v="BP AMERICA PRODUCTION COMPANY"/>
    <n v="0.50897999999999999"/>
    <n v="0.13330980000000001"/>
    <n v="79.605000000000004"/>
    <n v="1.046222"/>
    <n v="81.29351179999999"/>
    <n v="47.928789999999999"/>
    <n v="17.668419999999998"/>
    <n v="1.79982"/>
    <x v="1"/>
    <n v="0.22902000000000003"/>
    <n v="67.626049999999992"/>
    <n v="9.1777477953873476E-2"/>
    <n v="4724.72"/>
    <n v="5.5246841888970305E-2"/>
    <n v="6.2610162696895575E-3"/>
    <n v="1.6398578072007958E-3"/>
    <n v="0.99209912592310967"/>
    <n v="0.70873265553732634"/>
    <n v="0.26126647941141024"/>
    <n v="3.3865647927093191E-3"/>
    <x v="0"/>
    <m/>
    <x v="0"/>
    <m/>
    <m/>
    <x v="0"/>
    <n v="5770"/>
    <x v="0"/>
    <x v="0"/>
    <m/>
    <x v="0"/>
    <x v="0"/>
    <x v="0"/>
    <m/>
    <x v="0"/>
    <x v="0"/>
    <x v="0"/>
    <x v="0"/>
    <x v="0"/>
    <x v="0"/>
    <x v="0"/>
    <x v="0"/>
    <x v="0"/>
    <x v="0"/>
    <x v="0"/>
    <x v="0"/>
    <x v="0"/>
    <m/>
    <x v="0"/>
    <x v="0"/>
    <x v="0"/>
    <x v="0"/>
    <x v="0"/>
    <m/>
    <m/>
    <x v="0"/>
    <s v="BP AMERICA"/>
    <m/>
    <m/>
    <m/>
    <x v="5"/>
    <x v="2"/>
  </r>
  <r>
    <x v="1"/>
    <s v="T20N R092W S29 fMESAVERDE"/>
    <n v="5970"/>
    <x v="0"/>
    <x v="1"/>
    <s v="ECHO SPRINGS"/>
    <s v="SW NW"/>
    <n v="29"/>
    <n v="20"/>
    <n v="92"/>
    <n v="41.681221000000001"/>
    <n v="-107.79518899999999"/>
    <s v="4903726844"/>
    <s v="CHAMPLIN 345 D9"/>
    <x v="0"/>
    <x v="28"/>
    <m/>
    <m/>
    <n v="415"/>
    <x v="0"/>
    <n v="9801"/>
    <n v="10216"/>
    <n v="10376"/>
    <n v="10370"/>
    <x v="1"/>
    <m/>
    <n v="6.69"/>
    <x v="1"/>
    <n v="176"/>
    <n v="38"/>
    <n v="3400"/>
    <n v="105"/>
    <x v="1"/>
    <n v="5450"/>
    <n v="1720"/>
    <n v="0"/>
    <x v="1"/>
    <n v="27"/>
    <n v="14600"/>
    <x v="0"/>
    <s v="BP AMERICA PRODUCTION COMPANY"/>
    <n v="8.7823999999999991"/>
    <n v="3.1270199999999999"/>
    <n v="147.9"/>
    <n v="2.6858999999999997"/>
    <n v="162.49531999999999"/>
    <n v="153.74449999999999"/>
    <n v="28.190799999999996"/>
    <n v="0"/>
    <x v="1"/>
    <n v="0.56214000000000008"/>
    <n v="182.49743999999998"/>
    <n v="-5.7978376125922153E-2"/>
    <n v="10916"/>
    <n v="-0.14437999686471234"/>
    <n v="5.4047095017874976E-2"/>
    <n v="1.9243754220121541E-2"/>
    <n v="0.92670915076200344"/>
    <n v="0.84244743378318077"/>
    <n v="0.1544723038306729"/>
    <n v="3.0802623861463487E-3"/>
    <x v="1"/>
    <n v="1.4"/>
    <x v="1"/>
    <n v="0"/>
    <n v="0"/>
    <x v="1"/>
    <n v="24200"/>
    <x v="1"/>
    <x v="1"/>
    <n v="0"/>
    <x v="1"/>
    <x v="1"/>
    <x v="1"/>
    <n v="43"/>
    <x v="1"/>
    <x v="3"/>
    <x v="1"/>
    <x v="1"/>
    <x v="0"/>
    <x v="0"/>
    <x v="0"/>
    <x v="0"/>
    <x v="0"/>
    <x v="0"/>
    <x v="0"/>
    <x v="0"/>
    <x v="0"/>
    <m/>
    <x v="0"/>
    <x v="0"/>
    <x v="0"/>
    <x v="0"/>
    <x v="0"/>
    <m/>
    <m/>
    <x v="0"/>
    <s v="WYOMING ANALYTICAL LABS ROCK SPRINGS ID No D7063"/>
    <m/>
    <s v="9801-10216"/>
    <d v="2007-05-04T00:00:00"/>
    <x v="5"/>
    <x v="2"/>
  </r>
  <r>
    <x v="1"/>
    <s v="T20N R092W S30 fMESAVERDE"/>
    <m/>
    <x v="1"/>
    <x v="3"/>
    <s v="ECHO SPRINGS"/>
    <s v=" C SW"/>
    <n v="30"/>
    <n v="20"/>
    <n v="92"/>
    <n v="41.676591000000002"/>
    <n v="-107.81065"/>
    <s v="4903721430"/>
    <s v=" 1 V USA"/>
    <x v="0"/>
    <x v="28"/>
    <m/>
    <m/>
    <m/>
    <x v="0"/>
    <m/>
    <m/>
    <n v="10372"/>
    <m/>
    <x v="1"/>
    <d v="1981-01-10T00:00:00"/>
    <n v="8.1999999999999993"/>
    <x v="0"/>
    <n v="26.26"/>
    <n v="3.68"/>
    <n v="3392.86"/>
    <n v="38"/>
    <x v="1"/>
    <n v="3575"/>
    <n v="2440"/>
    <n v="12"/>
    <x v="1"/>
    <n v="430"/>
    <n v="9918"/>
    <x v="0"/>
    <s v="AMOCO PRODUCTION COMPANY"/>
    <n v="1.3103740000000001"/>
    <n v="0.30282720000000002"/>
    <n v="147.58940999999999"/>
    <n v="0.9720399999999999"/>
    <n v="150.17465119999997"/>
    <n v="100.85074999999999"/>
    <n v="39.991599999999998"/>
    <n v="0.39995999999999998"/>
    <x v="1"/>
    <n v="8.9526000000000003"/>
    <n v="150.19490999999996"/>
    <n v="-6.7446248278480611E-5"/>
    <n v="9917.7999999999993"/>
    <n v="-1.0082779620722512E-5"/>
    <n v="8.7256670119038073E-3"/>
    <n v="2.0165001055784046E-3"/>
    <n v="0.9892578328825179"/>
    <n v="0.67146583063300891"/>
    <n v="0.26626468233843614"/>
    <n v="5.9606547252500121E-2"/>
    <x v="1"/>
    <n v="0"/>
    <x v="1"/>
    <n v="0"/>
    <n v="0.7"/>
    <x v="0"/>
    <n v="0"/>
    <x v="0"/>
    <x v="1"/>
    <m/>
    <x v="1"/>
    <x v="1"/>
    <x v="1"/>
    <n v="0"/>
    <x v="1"/>
    <x v="3"/>
    <x v="1"/>
    <x v="1"/>
    <x v="0"/>
    <x v="0"/>
    <x v="0"/>
    <x v="0"/>
    <x v="0"/>
    <x v="0"/>
    <x v="0"/>
    <x v="0"/>
    <x v="0"/>
    <m/>
    <x v="0"/>
    <x v="0"/>
    <x v="0"/>
    <x v="0"/>
    <x v="0"/>
    <m/>
    <n v="19810110"/>
    <x v="1"/>
    <m/>
    <m/>
    <m/>
    <m/>
    <x v="5"/>
    <x v="2"/>
  </r>
  <r>
    <x v="1"/>
    <s v="T20N R092W S31 fMESAVERDE"/>
    <m/>
    <x v="1"/>
    <x v="3"/>
    <s v="ECHO SPRINGS"/>
    <s v="NE NW"/>
    <n v="31"/>
    <n v="20"/>
    <n v="92"/>
    <n v="41.669890000000002"/>
    <n v="-107.80996"/>
    <s v="4903724301"/>
    <s v="CHAMPLIN 276 C4"/>
    <x v="0"/>
    <x v="28"/>
    <m/>
    <m/>
    <m/>
    <x v="0"/>
    <n v="9763"/>
    <m/>
    <n v="10130"/>
    <n v="10086"/>
    <x v="1"/>
    <d v="2002-11-20T00:00:00"/>
    <n v="7.81"/>
    <x v="0"/>
    <n v="8.02"/>
    <n v="0.22"/>
    <n v="2810"/>
    <n v="10.5"/>
    <x v="1"/>
    <n v="2449"/>
    <n v="2723"/>
    <m/>
    <x v="0"/>
    <n v="20"/>
    <n v="8542"/>
    <x v="0"/>
    <s v="BP AMERICA PRODUCTION COMPANY"/>
    <n v="0.400198"/>
    <n v="1.81038E-2"/>
    <n v="122.235"/>
    <n v="0.26859"/>
    <n v="122.92189179999998"/>
    <n v="69.086289999999991"/>
    <n v="44.629969999999993"/>
    <n v="0"/>
    <x v="1"/>
    <n v="0.41640000000000005"/>
    <n v="114.13265999999997"/>
    <n v="3.7076832034068592E-2"/>
    <n v="8020.74"/>
    <n v="-3.1471845841931967E-2"/>
    <n v="3.2557097368070284E-3"/>
    <n v="1.4727889178158581E-4"/>
    <n v="0.99659701137141143"/>
    <n v="0.6053156914068244"/>
    <n v="0.39103592258342179"/>
    <n v="3.6483860097539138E-3"/>
    <x v="0"/>
    <n v="4.34"/>
    <x v="0"/>
    <m/>
    <m/>
    <x v="0"/>
    <n v="11400"/>
    <x v="0"/>
    <x v="0"/>
    <m/>
    <x v="0"/>
    <x v="0"/>
    <x v="0"/>
    <m/>
    <x v="0"/>
    <x v="0"/>
    <x v="0"/>
    <x v="0"/>
    <x v="0"/>
    <x v="0"/>
    <x v="0"/>
    <x v="0"/>
    <x v="0"/>
    <x v="0"/>
    <x v="0"/>
    <x v="0"/>
    <x v="0"/>
    <m/>
    <x v="0"/>
    <x v="0"/>
    <x v="0"/>
    <x v="0"/>
    <x v="0"/>
    <m/>
    <n v="20021120"/>
    <x v="0"/>
    <s v="BP AMERICA"/>
    <m/>
    <m/>
    <d v="2002-11-22T00:00:00"/>
    <x v="5"/>
    <x v="2"/>
  </r>
  <r>
    <x v="1"/>
    <s v="T20N R093W S03 fMESAVERDE"/>
    <n v="5283"/>
    <x v="0"/>
    <x v="1"/>
    <s v="ECHO SPRINGS"/>
    <s v="SE SE"/>
    <n v="3"/>
    <n v="20"/>
    <n v="93"/>
    <n v="41.733939999999997"/>
    <n v="-107.857207"/>
    <s v="4903725886"/>
    <s v="3-1 LATHAM DRAW"/>
    <x v="0"/>
    <x v="28"/>
    <m/>
    <m/>
    <n v="344"/>
    <x v="0"/>
    <n v="10338"/>
    <n v="10682"/>
    <n v="10825"/>
    <n v="10815"/>
    <x v="1"/>
    <m/>
    <n v="8.07"/>
    <x v="1"/>
    <n v="30"/>
    <n v="0"/>
    <n v="3410"/>
    <n v="47"/>
    <x v="1"/>
    <n v="4420"/>
    <n v="3490"/>
    <n v="0"/>
    <x v="1"/>
    <n v="61"/>
    <n v="11400"/>
    <x v="0"/>
    <s v="BP AMERICA PRODUCTION COMPANY"/>
    <n v="1.4969999999999999"/>
    <n v="0"/>
    <n v="148.33500000000001"/>
    <n v="1.2022599999999999"/>
    <n v="151.03425999999999"/>
    <n v="124.68819999999999"/>
    <n v="57.201099999999997"/>
    <n v="0"/>
    <x v="1"/>
    <n v="1.2700200000000001"/>
    <n v="183.15931999999998"/>
    <n v="-9.6127100945505861E-2"/>
    <n v="11458"/>
    <n v="2.5374048473182256E-3"/>
    <n v="9.9116584541811912E-3"/>
    <n v="0"/>
    <n v="0.99008834154581871"/>
    <n v="0.68076361060960489"/>
    <n v="0.31230242610640835"/>
    <n v="6.9339632839868605E-3"/>
    <x v="1"/>
    <n v="25"/>
    <x v="1"/>
    <n v="0"/>
    <n v="0"/>
    <x v="1"/>
    <n v="0"/>
    <x v="2"/>
    <x v="1"/>
    <n v="0"/>
    <x v="1"/>
    <x v="1"/>
    <x v="1"/>
    <n v="0"/>
    <x v="1"/>
    <x v="3"/>
    <x v="1"/>
    <x v="1"/>
    <x v="0"/>
    <x v="0"/>
    <x v="0"/>
    <x v="0"/>
    <x v="0"/>
    <x v="0"/>
    <x v="0"/>
    <x v="0"/>
    <x v="0"/>
    <m/>
    <x v="0"/>
    <x v="0"/>
    <x v="0"/>
    <x v="0"/>
    <x v="0"/>
    <m/>
    <m/>
    <x v="0"/>
    <s v="WYOMING ANALYTICAL LABS ROCK SPRINGS ID No BPW00912"/>
    <m/>
    <s v="10338-10682"/>
    <d v="2006-03-19T00:00:00"/>
    <x v="5"/>
    <x v="2"/>
  </r>
  <r>
    <x v="1"/>
    <s v="T20N R093W S06 fMESAVERDE"/>
    <n v="5975"/>
    <x v="0"/>
    <x v="1"/>
    <s v="ECHO SPRINGS"/>
    <s v="SE NE"/>
    <n v="6"/>
    <n v="20"/>
    <n v="93"/>
    <n v="41.739618"/>
    <n v="-107.912824"/>
    <s v="4903726894"/>
    <s v="LATHAM DRAW 6-1"/>
    <x v="0"/>
    <x v="28"/>
    <m/>
    <m/>
    <n v="236"/>
    <x v="0"/>
    <n v="10479"/>
    <n v="10715"/>
    <n v="10850"/>
    <n v="10807"/>
    <x v="1"/>
    <m/>
    <n v="7.46"/>
    <x v="1"/>
    <n v="49"/>
    <n v="5"/>
    <n v="3200"/>
    <n v="73"/>
    <x v="1"/>
    <n v="4350"/>
    <n v="1830"/>
    <n v="0"/>
    <x v="1"/>
    <n v="113"/>
    <n v="12600"/>
    <x v="0"/>
    <s v="BP AMERICA PRODUCTION COMPANY"/>
    <n v="2.4451000000000001"/>
    <n v="0.41144999999999998"/>
    <n v="139.19999999999999"/>
    <n v="1.86734"/>
    <n v="143.92389"/>
    <n v="122.7135"/>
    <n v="29.993699999999997"/>
    <n v="0"/>
    <x v="1"/>
    <n v="2.3526600000000002"/>
    <n v="155.05986000000001"/>
    <n v="-3.7246071065735228E-2"/>
    <n v="9620"/>
    <n v="-0.13411341134113411"/>
    <n v="1.6988840421142036E-2"/>
    <n v="2.8588026629908347E-3"/>
    <n v="0.98015235691586711"/>
    <n v="0.79139436860061652"/>
    <n v="0.19343303934364442"/>
    <n v="1.517259205573899E-2"/>
    <x v="1"/>
    <n v="9.6"/>
    <x v="1"/>
    <n v="0"/>
    <n v="0"/>
    <x v="1"/>
    <n v="21200"/>
    <x v="1"/>
    <x v="1"/>
    <n v="0"/>
    <x v="1"/>
    <x v="1"/>
    <x v="1"/>
    <n v="4.8"/>
    <x v="1"/>
    <x v="3"/>
    <x v="1"/>
    <x v="1"/>
    <x v="0"/>
    <x v="0"/>
    <x v="0"/>
    <x v="0"/>
    <x v="0"/>
    <x v="0"/>
    <x v="0"/>
    <x v="0"/>
    <x v="0"/>
    <m/>
    <x v="0"/>
    <x v="0"/>
    <x v="0"/>
    <x v="0"/>
    <x v="0"/>
    <m/>
    <m/>
    <x v="0"/>
    <s v="WYOMING ANALYTICAL LABS ROCK SPRINGS ID No D7068"/>
    <m/>
    <s v="10479-10715"/>
    <d v="2007-05-08T00:00:00"/>
    <x v="5"/>
    <x v="2"/>
  </r>
  <r>
    <x v="1"/>
    <s v="T20N R093W S07 fMESAVERDE"/>
    <n v="5060"/>
    <x v="0"/>
    <x v="1"/>
    <s v="ECHO SPRINGS"/>
    <s v="SE SE"/>
    <n v="7"/>
    <n v="20"/>
    <n v="93"/>
    <n v="41.720408999999997"/>
    <n v="-107.915207"/>
    <s v="4903725848"/>
    <s v="7-1 LATHAM DRAW"/>
    <x v="0"/>
    <x v="28"/>
    <m/>
    <m/>
    <n v="340"/>
    <x v="0"/>
    <n v="10145"/>
    <n v="10485"/>
    <n v="10587"/>
    <m/>
    <x v="1"/>
    <d v="2005-03-15T00:00:00"/>
    <n v="7.12"/>
    <x v="1"/>
    <n v="58.8"/>
    <n v="15.6"/>
    <n v="3780"/>
    <n v="68.5"/>
    <x v="1"/>
    <n v="6550"/>
    <n v="1220"/>
    <n v="0"/>
    <x v="1"/>
    <n v="8"/>
    <n v="12100"/>
    <x v="0"/>
    <s v="BP AMERICA PRODUCTION COMPANY"/>
    <n v="2.9341200000000001"/>
    <n v="1.2837240000000001"/>
    <n v="164.43"/>
    <n v="1.75223"/>
    <n v="170.40007399999999"/>
    <n v="184.77549999999999"/>
    <n v="19.995799999999999"/>
    <n v="0"/>
    <x v="1"/>
    <n v="0.16656000000000001"/>
    <n v="204.93786"/>
    <n v="-9.2017840115249341E-2"/>
    <n v="11700.9"/>
    <n v="-1.6768273468650358E-2"/>
    <n v="1.7219006606769432E-2"/>
    <n v="7.5335882776670637E-3"/>
    <n v="0.9752474051155634"/>
    <n v="0.90161720240467036"/>
    <n v="9.7570063432886434E-2"/>
    <n v="8.1273416244319135E-4"/>
    <x v="1"/>
    <n v="1.1000000000000001"/>
    <x v="1"/>
    <n v="0"/>
    <n v="0"/>
    <x v="1"/>
    <n v="20800"/>
    <x v="2"/>
    <x v="1"/>
    <n v="0"/>
    <x v="1"/>
    <x v="1"/>
    <x v="1"/>
    <n v="0"/>
    <x v="1"/>
    <x v="3"/>
    <x v="1"/>
    <x v="1"/>
    <x v="0"/>
    <x v="0"/>
    <x v="0"/>
    <x v="0"/>
    <x v="0"/>
    <x v="0"/>
    <x v="0"/>
    <x v="0"/>
    <x v="0"/>
    <m/>
    <x v="0"/>
    <x v="0"/>
    <x v="0"/>
    <x v="0"/>
    <x v="0"/>
    <m/>
    <n v="20050315"/>
    <x v="0"/>
    <s v="BP ID No LD7-1"/>
    <m/>
    <s v="10145-10485"/>
    <d v="2005-03-17T00:00:00"/>
    <x v="5"/>
    <x v="2"/>
  </r>
  <r>
    <x v="1"/>
    <s v="T20N R093W S14 fMESAVERDE"/>
    <n v="3823"/>
    <x v="0"/>
    <x v="1"/>
    <s v="ECHO SPRINGS"/>
    <s v="SW NE"/>
    <n v="14"/>
    <n v="20"/>
    <n v="93"/>
    <n v="41.712220000000002"/>
    <n v="-107.83889000000001"/>
    <s v="4903724147"/>
    <s v="LANTHAM 10-14"/>
    <x v="0"/>
    <x v="28"/>
    <m/>
    <m/>
    <m/>
    <x v="0"/>
    <s v="10701"/>
    <m/>
    <n v="11105"/>
    <n v="11036"/>
    <x v="1"/>
    <d v="1999-12-01T00:00:00"/>
    <n v="9.2799999999999994"/>
    <x v="1"/>
    <n v="21"/>
    <n v="6"/>
    <n v="4009"/>
    <n v="69"/>
    <x v="1"/>
    <n v="4249"/>
    <n v="2667"/>
    <n v="211"/>
    <x v="0"/>
    <n v="10"/>
    <n v="10394"/>
    <x v="0"/>
    <s v="SANTA FE SNYDER"/>
    <n v="1.0479000000000001"/>
    <n v="0.49374000000000001"/>
    <n v="174.39149999999998"/>
    <n v="1.7650199999999998"/>
    <n v="177.69815999999997"/>
    <n v="119.86429"/>
    <n v="43.712129999999995"/>
    <n v="7.0326299999999993"/>
    <x v="1"/>
    <n v="0.20820000000000002"/>
    <n v="170.81725"/>
    <n v="1.9743488530392306E-2"/>
    <n v="11242"/>
    <n v="3.919393603253836E-2"/>
    <n v="5.8970785066091861E-3"/>
    <n v="2.778531865495963E-3"/>
    <n v="0.99132438962789482"/>
    <n v="0.70171068788427393"/>
    <n v="0.25589997497325356"/>
    <n v="1.2188464572518293E-3"/>
    <x v="0"/>
    <n v="0.43"/>
    <x v="0"/>
    <m/>
    <n v="6.0999999999999999E-5"/>
    <x v="5"/>
    <n v="16270"/>
    <x v="1"/>
    <x v="0"/>
    <n v="198.62"/>
    <x v="4"/>
    <x v="1"/>
    <x v="2"/>
    <n v="0.19"/>
    <x v="2"/>
    <x v="13"/>
    <x v="5"/>
    <x v="2"/>
    <x v="0"/>
    <x v="0"/>
    <x v="0"/>
    <x v="4"/>
    <x v="0"/>
    <x v="0"/>
    <x v="0"/>
    <x v="2"/>
    <x v="0"/>
    <n v="0.02"/>
    <x v="0"/>
    <x v="0"/>
    <x v="0"/>
    <x v="0"/>
    <x v="0"/>
    <m/>
    <n v="19991201"/>
    <x v="0"/>
    <s v="BEURMAN AND ASSOCIATES KINGMAN AZ ID No 1999-0139"/>
    <m/>
    <m/>
    <d v="1999-12-21T00:00:00"/>
    <x v="5"/>
    <x v="2"/>
  </r>
  <r>
    <x v="1"/>
    <s v="T20N R093W S17 fMESAVERDE"/>
    <n v="5039"/>
    <x v="0"/>
    <x v="1"/>
    <s v="ECHO SPRINGS"/>
    <s v="NW SE"/>
    <n v="17"/>
    <n v="20"/>
    <n v="93"/>
    <n v="41.706498000000003"/>
    <n v="-107.89621"/>
    <s v="4903725742"/>
    <s v="17-1 LATHAM DRAW"/>
    <x v="0"/>
    <x v="28"/>
    <m/>
    <m/>
    <n v="269"/>
    <x v="0"/>
    <n v="9983"/>
    <n v="10252"/>
    <n v="10343"/>
    <m/>
    <x v="1"/>
    <d v="2005-03-16T00:00:00"/>
    <n v="6.88"/>
    <x v="1"/>
    <n v="76.5"/>
    <n v="21"/>
    <n v="4300"/>
    <n v="76.7"/>
    <x v="1"/>
    <n v="6870"/>
    <n v="1600"/>
    <n v="0"/>
    <x v="1"/>
    <n v="26"/>
    <n v="13900"/>
    <x v="0"/>
    <s v="BP AMERICA PRODUCTION COMPANY"/>
    <n v="3.8173499999999998"/>
    <n v="1.7280900000000001"/>
    <n v="187.05"/>
    <n v="1.961986"/>
    <n v="194.55742599999999"/>
    <n v="193.80269999999999"/>
    <n v="26.223999999999997"/>
    <n v="0"/>
    <x v="1"/>
    <n v="0.54132000000000002"/>
    <n v="220.56801999999999"/>
    <n v="-6.2657190135244081E-2"/>
    <n v="12970.2"/>
    <n v="-3.4603389628659227E-2"/>
    <n v="1.9620685154418109E-2"/>
    <n v="8.8821590392545603E-3"/>
    <n v="0.97149715580632723"/>
    <n v="0.87865276208219123"/>
    <n v="0.11889302900755966"/>
    <n v="2.4542089102490925E-3"/>
    <x v="1"/>
    <n v="0.7"/>
    <x v="1"/>
    <n v="0"/>
    <n v="0"/>
    <x v="1"/>
    <n v="24100"/>
    <x v="2"/>
    <x v="1"/>
    <n v="0"/>
    <x v="1"/>
    <x v="1"/>
    <x v="1"/>
    <n v="0"/>
    <x v="1"/>
    <x v="3"/>
    <x v="1"/>
    <x v="1"/>
    <x v="0"/>
    <x v="0"/>
    <x v="0"/>
    <x v="0"/>
    <x v="0"/>
    <x v="0"/>
    <x v="0"/>
    <x v="0"/>
    <x v="0"/>
    <m/>
    <x v="0"/>
    <x v="0"/>
    <x v="0"/>
    <x v="0"/>
    <x v="0"/>
    <m/>
    <n v="20050316"/>
    <x v="0"/>
    <s v="BP ID No W0058"/>
    <m/>
    <s v="9983-10252"/>
    <d v="2005-03-18T00:00:00"/>
    <x v="5"/>
    <x v="2"/>
  </r>
  <r>
    <x v="1"/>
    <s v="T20N R093W S19 fMESAVERDE"/>
    <n v="3504"/>
    <x v="0"/>
    <x v="1"/>
    <s v="ECHO SPRINGS"/>
    <s v="NW SE"/>
    <n v="19"/>
    <n v="20"/>
    <n v="93"/>
    <n v="41.694279999999999"/>
    <n v="-107.91762"/>
    <s v="4903724062"/>
    <s v="LATHAM DRAW 19-1,2 PAD"/>
    <x v="0"/>
    <x v="28"/>
    <m/>
    <m/>
    <m/>
    <x v="0"/>
    <s v="10298"/>
    <m/>
    <n v="10150"/>
    <n v="10585"/>
    <x v="1"/>
    <m/>
    <m/>
    <x v="1"/>
    <n v="19.899999999999999"/>
    <n v="4.55"/>
    <n v="2580"/>
    <n v="14.7"/>
    <x v="1"/>
    <n v="2249"/>
    <n v="2561"/>
    <m/>
    <x v="0"/>
    <n v="165"/>
    <n v="6438"/>
    <x v="0"/>
    <s v="BP AMERICA PRODUCTION CO"/>
    <n v="0.99300999999999995"/>
    <n v="0.37441950000000002"/>
    <n v="112.23"/>
    <n v="0.37602599999999997"/>
    <n v="113.97345549999999"/>
    <n v="63.444289999999995"/>
    <n v="41.974789999999999"/>
    <n v="0"/>
    <x v="1"/>
    <n v="3.4353000000000002"/>
    <n v="108.85437999999999"/>
    <n v="2.2973231726249006E-2"/>
    <n v="7594.15"/>
    <n v="8.2392933370866159E-2"/>
    <n v="8.7126427433798399E-3"/>
    <n v="3.2851465137862744E-3"/>
    <n v="0.9880022107428339"/>
    <n v="0.58283635440301074"/>
    <n v="0.38560497060384707"/>
    <n v="3.1558674993142216E-2"/>
    <x v="0"/>
    <m/>
    <x v="0"/>
    <m/>
    <m/>
    <x v="0"/>
    <n v="9740"/>
    <x v="0"/>
    <x v="0"/>
    <m/>
    <x v="0"/>
    <x v="0"/>
    <x v="0"/>
    <m/>
    <x v="0"/>
    <x v="0"/>
    <x v="0"/>
    <x v="0"/>
    <x v="0"/>
    <x v="0"/>
    <x v="0"/>
    <x v="0"/>
    <x v="0"/>
    <x v="0"/>
    <x v="0"/>
    <x v="0"/>
    <x v="0"/>
    <m/>
    <x v="0"/>
    <x v="0"/>
    <x v="0"/>
    <x v="0"/>
    <x v="0"/>
    <m/>
    <m/>
    <x v="0"/>
    <s v="BP AMERICA"/>
    <m/>
    <m/>
    <m/>
    <x v="5"/>
    <x v="2"/>
  </r>
  <r>
    <x v="1"/>
    <s v="T20N R093W S20 fMESAVERDE"/>
    <n v="3546"/>
    <x v="0"/>
    <x v="1"/>
    <s v="ECHO SPRINGS"/>
    <s v="SW NE"/>
    <n v="20"/>
    <n v="20"/>
    <n v="93"/>
    <n v="41.698149999999998"/>
    <n v="-107.89637"/>
    <s v="4903722346"/>
    <s v="USA NEAL 1-20"/>
    <x v="0"/>
    <x v="28"/>
    <m/>
    <m/>
    <m/>
    <x v="0"/>
    <s v="10200"/>
    <m/>
    <n v="10501"/>
    <n v="10398"/>
    <x v="1"/>
    <m/>
    <m/>
    <x v="1"/>
    <n v="29.4"/>
    <n v="5.08"/>
    <n v="2250"/>
    <n v="35.6"/>
    <x v="1"/>
    <n v="2099"/>
    <n v="1860"/>
    <m/>
    <x v="0"/>
    <n v="17"/>
    <n v="6123"/>
    <x v="0"/>
    <s v="BP AMERICA PRODUCTION CO"/>
    <n v="1.46706"/>
    <n v="0.41803319999999999"/>
    <n v="97.875"/>
    <n v="0.91064800000000001"/>
    <n v="100.67074119999999"/>
    <n v="59.212789999999998"/>
    <n v="30.485399999999998"/>
    <n v="0"/>
    <x v="1"/>
    <n v="0.35394000000000003"/>
    <n v="90.052129999999991"/>
    <n v="5.5675604782946475E-2"/>
    <n v="6296.08"/>
    <n v="1.3936620103904632E-2"/>
    <n v="1.457285386511091E-2"/>
    <n v="4.1524796084445635E-3"/>
    <n v="0.98127466652644457"/>
    <n v="0.65753902767208283"/>
    <n v="0.33853058223053695"/>
    <n v="3.9303900973802625E-3"/>
    <x v="0"/>
    <n v="0.76"/>
    <x v="0"/>
    <m/>
    <m/>
    <x v="0"/>
    <n v="6710"/>
    <x v="0"/>
    <x v="0"/>
    <m/>
    <x v="0"/>
    <x v="0"/>
    <x v="0"/>
    <m/>
    <x v="0"/>
    <x v="0"/>
    <x v="0"/>
    <x v="0"/>
    <x v="0"/>
    <x v="0"/>
    <x v="0"/>
    <x v="0"/>
    <x v="0"/>
    <x v="0"/>
    <x v="0"/>
    <x v="0"/>
    <x v="0"/>
    <m/>
    <x v="0"/>
    <x v="0"/>
    <x v="0"/>
    <x v="0"/>
    <x v="0"/>
    <m/>
    <m/>
    <x v="0"/>
    <s v="BP AMERICA"/>
    <m/>
    <m/>
    <m/>
    <x v="5"/>
    <x v="2"/>
  </r>
  <r>
    <x v="1"/>
    <s v="T20N R093W S21 fMESAVERDE"/>
    <m/>
    <x v="1"/>
    <x v="3"/>
    <s v="ECHO SPRINGS"/>
    <s v="C SW"/>
    <n v="21"/>
    <n v="20"/>
    <n v="93"/>
    <n v="41.691540000000003"/>
    <n v="-107.88654"/>
    <s v="4903721453"/>
    <s v="CHAMPLIN 254 C1"/>
    <x v="0"/>
    <x v="28"/>
    <m/>
    <m/>
    <m/>
    <x v="0"/>
    <n v="9804"/>
    <m/>
    <n v="10400"/>
    <n v="9950"/>
    <x v="1"/>
    <m/>
    <m/>
    <x v="0"/>
    <n v="8.4600000000000009"/>
    <n v="0.74"/>
    <n v="2410"/>
    <n v="5.35"/>
    <x v="1"/>
    <n v="3199"/>
    <n v="1186"/>
    <m/>
    <x v="0"/>
    <n v="4"/>
    <n v="6662"/>
    <x v="0"/>
    <s v="BP AMERICA PRODUCTION COMPANY"/>
    <n v="0.42215400000000003"/>
    <n v="6.08946E-2"/>
    <n v="104.83499999999999"/>
    <n v="0.13685299999999997"/>
    <n v="105.4549016"/>
    <n v="90.24378999999999"/>
    <n v="19.43854"/>
    <n v="0"/>
    <x v="1"/>
    <n v="8.3280000000000007E-2"/>
    <n v="109.76561"/>
    <n v="-2.0029263790672987E-2"/>
    <n v="6813.55"/>
    <n v="1.1246294214336282E-2"/>
    <n v="4.0031709630839957E-3"/>
    <n v="5.7744684292607596E-4"/>
    <n v="0.99541938219398984"/>
    <n v="0.82214994295572164"/>
    <n v="0.17709134946728761"/>
    <n v="7.5870757699064402E-4"/>
    <x v="0"/>
    <m/>
    <x v="0"/>
    <m/>
    <m/>
    <x v="0"/>
    <n v="10460"/>
    <x v="0"/>
    <x v="0"/>
    <m/>
    <x v="0"/>
    <x v="0"/>
    <x v="0"/>
    <m/>
    <x v="0"/>
    <x v="0"/>
    <x v="0"/>
    <x v="0"/>
    <x v="0"/>
    <x v="0"/>
    <x v="0"/>
    <x v="0"/>
    <x v="0"/>
    <x v="0"/>
    <x v="0"/>
    <x v="0"/>
    <x v="0"/>
    <m/>
    <x v="0"/>
    <x v="0"/>
    <x v="0"/>
    <x v="0"/>
    <x v="0"/>
    <m/>
    <m/>
    <x v="0"/>
    <s v="BP AMERICA"/>
    <m/>
    <m/>
    <m/>
    <x v="5"/>
    <x v="2"/>
  </r>
  <r>
    <x v="1"/>
    <s v="T20N R093W S21 fMESAVERDE"/>
    <m/>
    <x v="1"/>
    <x v="3"/>
    <s v="ECHO SPRINGS"/>
    <s v="SW SE"/>
    <n v="21"/>
    <n v="20"/>
    <n v="93"/>
    <n v="41.691119999999998"/>
    <n v="-107.877264"/>
    <s v="4903724356"/>
    <s v="CHAMPLIN 254 C3"/>
    <x v="0"/>
    <x v="28"/>
    <m/>
    <m/>
    <m/>
    <x v="0"/>
    <n v="9839"/>
    <m/>
    <n v="10193"/>
    <n v="10221"/>
    <x v="1"/>
    <m/>
    <m/>
    <x v="0"/>
    <n v="8.35"/>
    <n v="0.75"/>
    <n v="2420"/>
    <n v="5.4"/>
    <x v="1"/>
    <n v="3049"/>
    <n v="1321"/>
    <m/>
    <x v="0"/>
    <n v="9"/>
    <n v="6688"/>
    <x v="0"/>
    <s v="BP AMERICA PRODUCTION COMPANY"/>
    <n v="0.41666500000000001"/>
    <n v="6.1717500000000002E-2"/>
    <n v="105.27"/>
    <n v="0.138132"/>
    <n v="105.88651449999999"/>
    <n v="86.012289999999993"/>
    <n v="21.651189999999996"/>
    <n v="0"/>
    <x v="1"/>
    <n v="0.18738000000000002"/>
    <n v="107.85086"/>
    <n v="-9.1904633178696016E-3"/>
    <n v="6813.5"/>
    <n v="9.2952634892419367E-3"/>
    <n v="3.9350147841536523E-3"/>
    <n v="5.8286459131677256E-4"/>
    <n v="0.99548212062452968"/>
    <n v="0.7975113967565951"/>
    <n v="0.20075120402377875"/>
    <n v="1.7373992196260653E-3"/>
    <x v="0"/>
    <m/>
    <x v="0"/>
    <m/>
    <m/>
    <x v="0"/>
    <n v="10530"/>
    <x v="0"/>
    <x v="0"/>
    <m/>
    <x v="0"/>
    <x v="0"/>
    <x v="0"/>
    <m/>
    <x v="0"/>
    <x v="0"/>
    <x v="0"/>
    <x v="0"/>
    <x v="0"/>
    <x v="0"/>
    <x v="0"/>
    <x v="0"/>
    <x v="0"/>
    <x v="0"/>
    <x v="0"/>
    <x v="0"/>
    <x v="0"/>
    <m/>
    <x v="0"/>
    <x v="0"/>
    <x v="0"/>
    <x v="0"/>
    <x v="0"/>
    <m/>
    <m/>
    <x v="0"/>
    <s v="BP AMERICA"/>
    <m/>
    <m/>
    <m/>
    <x v="5"/>
    <x v="2"/>
  </r>
  <r>
    <x v="1"/>
    <s v="T20N R093W S21 fMESAVERDE"/>
    <m/>
    <x v="1"/>
    <x v="3"/>
    <s v="ECHO SPRINGS"/>
    <s v="C NE"/>
    <n v="21"/>
    <n v="20"/>
    <n v="93"/>
    <n v="41.698641000000002"/>
    <n v="-107.876969"/>
    <s v="4903723708"/>
    <s v="CHAMPLIN 254 C2"/>
    <x v="0"/>
    <x v="28"/>
    <m/>
    <m/>
    <m/>
    <x v="0"/>
    <n v="9843"/>
    <m/>
    <n v="10200"/>
    <n v="10150"/>
    <x v="1"/>
    <m/>
    <m/>
    <x v="0"/>
    <n v="9.58"/>
    <n v="1.07"/>
    <n v="2420"/>
    <n v="6.23"/>
    <x v="1"/>
    <n v="3149"/>
    <n v="1294"/>
    <m/>
    <x v="0"/>
    <n v="7"/>
    <n v="6640"/>
    <x v="0"/>
    <s v="BP AMERICA PRODUCTION COMPANY"/>
    <n v="0.47804200000000002"/>
    <n v="8.8050300000000012E-2"/>
    <n v="105.27"/>
    <n v="0.15936339999999999"/>
    <n v="105.99545569999999"/>
    <n v="88.833289999999991"/>
    <n v="21.208659999999998"/>
    <n v="0"/>
    <x v="1"/>
    <n v="0.14574000000000001"/>
    <n v="110.18768999999999"/>
    <n v="-1.9392049673556008E-2"/>
    <n v="6886.88"/>
    <n v="1.825106750411034E-2"/>
    <n v="4.5100235367920597E-3"/>
    <n v="8.306988202325358E-4"/>
    <n v="0.99465927764297546"/>
    <n v="0.80619976696126405"/>
    <n v="0.19247758075334914"/>
    <n v="1.3226522853868705E-3"/>
    <x v="0"/>
    <m/>
    <x v="0"/>
    <m/>
    <m/>
    <x v="0"/>
    <n v="10520"/>
    <x v="0"/>
    <x v="0"/>
    <m/>
    <x v="0"/>
    <x v="0"/>
    <x v="0"/>
    <m/>
    <x v="0"/>
    <x v="0"/>
    <x v="0"/>
    <x v="0"/>
    <x v="0"/>
    <x v="0"/>
    <x v="0"/>
    <x v="0"/>
    <x v="0"/>
    <x v="0"/>
    <x v="0"/>
    <x v="0"/>
    <x v="0"/>
    <m/>
    <x v="0"/>
    <x v="0"/>
    <x v="0"/>
    <x v="0"/>
    <x v="0"/>
    <m/>
    <m/>
    <x v="0"/>
    <s v="BP AMERICA"/>
    <m/>
    <m/>
    <m/>
    <x v="5"/>
    <x v="2"/>
  </r>
  <r>
    <x v="1"/>
    <s v="T20N R093W S23 fMESAVERDE"/>
    <m/>
    <x v="1"/>
    <x v="3"/>
    <s v="ECHO SPRINGS"/>
    <s v="SW NW"/>
    <n v="23"/>
    <n v="20"/>
    <n v="93"/>
    <n v="41.698059999999998"/>
    <n v="-107.84777800000001"/>
    <s v="4903724324"/>
    <s v="CHAMPLIN 254 B4"/>
    <x v="0"/>
    <x v="28"/>
    <m/>
    <m/>
    <m/>
    <x v="0"/>
    <n v="10009"/>
    <m/>
    <n v="10387"/>
    <n v="10382"/>
    <x v="1"/>
    <m/>
    <m/>
    <x v="0"/>
    <n v="9.9600000000000009"/>
    <n v="1.79"/>
    <n v="2220"/>
    <n v="12.6"/>
    <x v="1"/>
    <n v="2649"/>
    <n v="1752"/>
    <n v="108"/>
    <x v="0"/>
    <n v="22"/>
    <n v="8590"/>
    <x v="0"/>
    <s v="BP AMERICA PRODUCTION COMPANY"/>
    <n v="0.49700400000000006"/>
    <n v="0.14729910000000002"/>
    <n v="96.57"/>
    <n v="0.32230799999999998"/>
    <n v="97.536611100000002"/>
    <n v="74.728290000000001"/>
    <n v="28.715279999999996"/>
    <n v="3.59964"/>
    <x v="1"/>
    <n v="0.45804000000000006"/>
    <n v="107.50125"/>
    <n v="-4.8599018964307676E-2"/>
    <n v="6775.35"/>
    <n v="-0.1181001409014438"/>
    <n v="5.0955635468044273E-3"/>
    <n v="1.5101929248800814E-3"/>
    <n v="0.99339424352831551"/>
    <n v="0.69513880071161971"/>
    <n v="0.26711577772351486"/>
    <n v="4.2607876652597078E-3"/>
    <x v="0"/>
    <n v="10.7"/>
    <x v="0"/>
    <m/>
    <m/>
    <x v="0"/>
    <n v="7820"/>
    <x v="0"/>
    <x v="0"/>
    <m/>
    <x v="0"/>
    <x v="0"/>
    <x v="0"/>
    <m/>
    <x v="0"/>
    <x v="0"/>
    <x v="0"/>
    <x v="0"/>
    <x v="0"/>
    <x v="0"/>
    <x v="0"/>
    <x v="0"/>
    <x v="0"/>
    <x v="0"/>
    <x v="0"/>
    <x v="0"/>
    <x v="0"/>
    <m/>
    <x v="0"/>
    <x v="0"/>
    <x v="0"/>
    <x v="0"/>
    <x v="0"/>
    <m/>
    <m/>
    <x v="0"/>
    <s v="BP AMERICA"/>
    <m/>
    <m/>
    <m/>
    <x v="5"/>
    <x v="2"/>
  </r>
  <r>
    <x v="1"/>
    <s v="T20N R093W S25 fMESAVERDE"/>
    <m/>
    <x v="1"/>
    <x v="3"/>
    <s v="ECHO SPRINGS"/>
    <s v="SE SE"/>
    <n v="25"/>
    <n v="20"/>
    <n v="93"/>
    <n v="41.676630000000003"/>
    <n v="-107.81882"/>
    <s v="4903724318"/>
    <s v="CHAMPLIN 242 F3"/>
    <x v="0"/>
    <x v="28"/>
    <m/>
    <m/>
    <m/>
    <x v="0"/>
    <n v="9809"/>
    <m/>
    <n v="10202"/>
    <n v="10167"/>
    <x v="1"/>
    <m/>
    <m/>
    <x v="0"/>
    <n v="13"/>
    <m/>
    <n v="1370"/>
    <n v="63.8"/>
    <x v="1"/>
    <n v="1550"/>
    <n v="701"/>
    <m/>
    <x v="0"/>
    <n v="12"/>
    <n v="3542"/>
    <x v="0"/>
    <s v="BP AMERICA PRODUCTION COMPANY"/>
    <n v="0.64870000000000005"/>
    <n v="0"/>
    <n v="59.594999999999999"/>
    <n v="1.6320039999999998"/>
    <n v="61.875703999999999"/>
    <n v="43.725499999999997"/>
    <n v="11.489389999999998"/>
    <n v="0"/>
    <x v="1"/>
    <n v="0.24984000000000001"/>
    <n v="55.464729999999996"/>
    <n v="5.463567656482337E-2"/>
    <n v="3709.8"/>
    <n v="2.3139082710499487E-2"/>
    <n v="1.0483921120315659E-2"/>
    <n v="0"/>
    <n v="0.9895160788796844"/>
    <n v="0.78834783834699995"/>
    <n v="0.20714767745195908"/>
    <n v="4.5044842010409144E-3"/>
    <x v="0"/>
    <m/>
    <x v="0"/>
    <m/>
    <m/>
    <x v="0"/>
    <n v="5250"/>
    <x v="0"/>
    <x v="0"/>
    <m/>
    <x v="0"/>
    <x v="0"/>
    <x v="0"/>
    <m/>
    <x v="0"/>
    <x v="0"/>
    <x v="0"/>
    <x v="0"/>
    <x v="0"/>
    <x v="0"/>
    <x v="0"/>
    <x v="0"/>
    <x v="0"/>
    <x v="0"/>
    <x v="0"/>
    <x v="0"/>
    <x v="0"/>
    <m/>
    <x v="0"/>
    <x v="0"/>
    <x v="0"/>
    <x v="0"/>
    <x v="0"/>
    <m/>
    <m/>
    <x v="0"/>
    <s v="BP AMERICA"/>
    <m/>
    <m/>
    <m/>
    <x v="5"/>
    <x v="2"/>
  </r>
  <r>
    <x v="1"/>
    <s v="T20N R093W S25 fMESAVERDE"/>
    <m/>
    <x v="1"/>
    <x v="3"/>
    <s v="ECHO SPRINGS"/>
    <s v="NW NW"/>
    <n v="25"/>
    <n v="20"/>
    <n v="93"/>
    <n v="41.683889999999998"/>
    <n v="-107.828889"/>
    <s v="4903724319"/>
    <s v="CHAMPLIN 242 F4"/>
    <x v="0"/>
    <x v="28"/>
    <m/>
    <m/>
    <m/>
    <x v="0"/>
    <n v="9890"/>
    <m/>
    <n v="10270"/>
    <n v="10235"/>
    <x v="1"/>
    <m/>
    <m/>
    <x v="0"/>
    <n v="13.9"/>
    <n v="1.71"/>
    <n v="2500"/>
    <n v="17"/>
    <x v="1"/>
    <n v="3299"/>
    <n v="2291"/>
    <n v="54"/>
    <x v="0"/>
    <n v="15"/>
    <n v="8635"/>
    <x v="0"/>
    <s v="BP AMERICA PRODUCTION COMPANY"/>
    <n v="0.69361000000000006"/>
    <n v="0.1407159"/>
    <n v="108.75"/>
    <n v="0.43485999999999997"/>
    <n v="110.01918589999998"/>
    <n v="93.064790000000002"/>
    <n v="37.549489999999999"/>
    <n v="1.79982"/>
    <x v="1"/>
    <n v="0.31230000000000002"/>
    <n v="132.72640000000001"/>
    <n v="-9.3543262654235695E-2"/>
    <n v="8191.61"/>
    <n v="-2.6350524556045418E-2"/>
    <n v="6.3044458502941906E-3"/>
    <n v="1.2790123726956247E-3"/>
    <n v="0.99241654177701022"/>
    <n v="0.70117768582587936"/>
    <n v="0.28290897666176429"/>
    <n v="2.3529606770017119E-3"/>
    <x v="0"/>
    <n v="20.100000000000001"/>
    <x v="0"/>
    <m/>
    <m/>
    <x v="0"/>
    <n v="8690"/>
    <x v="0"/>
    <x v="0"/>
    <m/>
    <x v="0"/>
    <x v="0"/>
    <x v="0"/>
    <m/>
    <x v="0"/>
    <x v="0"/>
    <x v="0"/>
    <x v="0"/>
    <x v="0"/>
    <x v="0"/>
    <x v="0"/>
    <x v="0"/>
    <x v="0"/>
    <x v="0"/>
    <x v="0"/>
    <x v="0"/>
    <x v="0"/>
    <m/>
    <x v="0"/>
    <x v="0"/>
    <x v="0"/>
    <x v="0"/>
    <x v="0"/>
    <m/>
    <m/>
    <x v="0"/>
    <s v="BP AMERICA"/>
    <m/>
    <m/>
    <m/>
    <x v="5"/>
    <x v="2"/>
  </r>
  <r>
    <x v="1"/>
    <s v="T20N R093W S29 fMESAVERDE"/>
    <n v="5024"/>
    <x v="0"/>
    <x v="1"/>
    <s v="ECHO SPRINGS"/>
    <s v="SE NE"/>
    <n v="29"/>
    <n v="20"/>
    <n v="93"/>
    <n v="41.684032999999999"/>
    <n v="-107.896367"/>
    <s v="4903725847"/>
    <s v="29-01 LATHAM DRAW"/>
    <x v="0"/>
    <x v="28"/>
    <m/>
    <m/>
    <n v="385"/>
    <x v="0"/>
    <n v="9634"/>
    <n v="10019"/>
    <n v="10167"/>
    <m/>
    <x v="1"/>
    <d v="2005-03-19T00:00:00"/>
    <n v="6.88"/>
    <x v="1"/>
    <n v="41.7"/>
    <n v="15.1"/>
    <n v="3010"/>
    <n v="70"/>
    <x v="1"/>
    <n v="4870"/>
    <n v="1390"/>
    <n v="0"/>
    <x v="1"/>
    <n v="115"/>
    <n v="10400"/>
    <x v="0"/>
    <s v="BP AMERICA PRODUCTION COMPANY"/>
    <n v="2.0808300000000002"/>
    <n v="1.2425790000000001"/>
    <n v="130.935"/>
    <n v="1.7906"/>
    <n v="136.04900900000001"/>
    <n v="137.3827"/>
    <n v="22.782099999999996"/>
    <n v="0"/>
    <x v="1"/>
    <n v="2.3943000000000003"/>
    <n v="162.55909999999997"/>
    <n v="-8.877887170840347E-2"/>
    <n v="9511.7999999999993"/>
    <n v="-4.4606715615866009E-2"/>
    <n v="1.5294708982407949E-2"/>
    <n v="9.1333190085934393E-3"/>
    <n v="0.97557197200899859"/>
    <n v="0.84512463467132892"/>
    <n v="0.14014656823272276"/>
    <n v="1.4728797095948494E-2"/>
    <x v="1"/>
    <n v="1.7"/>
    <x v="1"/>
    <n v="0"/>
    <n v="0"/>
    <x v="1"/>
    <n v="17900"/>
    <x v="2"/>
    <x v="1"/>
    <n v="0"/>
    <x v="1"/>
    <x v="1"/>
    <x v="1"/>
    <n v="0"/>
    <x v="1"/>
    <x v="3"/>
    <x v="1"/>
    <x v="1"/>
    <x v="0"/>
    <x v="0"/>
    <x v="0"/>
    <x v="0"/>
    <x v="0"/>
    <x v="0"/>
    <x v="0"/>
    <x v="0"/>
    <x v="0"/>
    <m/>
    <x v="0"/>
    <x v="0"/>
    <x v="0"/>
    <x v="0"/>
    <x v="0"/>
    <m/>
    <n v="20050319"/>
    <x v="0"/>
    <s v="BP ID No W0041"/>
    <m/>
    <s v="9634-10019"/>
    <d v="2005-03-21T00:00:00"/>
    <x v="5"/>
    <x v="2"/>
  </r>
  <r>
    <x v="1"/>
    <s v="T20N R093W S32 fMESAVERDE"/>
    <n v="3521"/>
    <x v="0"/>
    <x v="1"/>
    <s v="TIERNEY"/>
    <s v="C SW"/>
    <n v="32"/>
    <n v="20"/>
    <n v="93"/>
    <n v="41.662973000000001"/>
    <n v="-107.90585400000001"/>
    <s v="4903721506"/>
    <s v="TIERNEY 06-32"/>
    <x v="0"/>
    <x v="28"/>
    <m/>
    <m/>
    <m/>
    <x v="0"/>
    <s v="9622"/>
    <m/>
    <n v="10600"/>
    <n v="10508"/>
    <x v="1"/>
    <m/>
    <m/>
    <x v="1"/>
    <n v="3.22"/>
    <m/>
    <n v="1650"/>
    <n v="15.9"/>
    <x v="1"/>
    <n v="1550"/>
    <n v="1213"/>
    <m/>
    <x v="0"/>
    <n v="9"/>
    <n v="3660"/>
    <x v="0"/>
    <s v="BP AMERICA PRODUCTION COMPANY"/>
    <n v="0.16067800000000002"/>
    <n v="0"/>
    <n v="71.775000000000006"/>
    <n v="0.40672199999999997"/>
    <n v="72.342399999999998"/>
    <n v="43.725499999999997"/>
    <n v="19.881069999999998"/>
    <n v="0"/>
    <x v="1"/>
    <n v="0.18738000000000002"/>
    <n v="63.793949999999988"/>
    <n v="6.2793295104503752E-2"/>
    <n v="4441.12"/>
    <n v="9.6421235582240472E-2"/>
    <n v="2.2210764365019689E-3"/>
    <n v="0"/>
    <n v="0.99777892356349795"/>
    <n v="0.68541766107914626"/>
    <n v="0.3116450697911009"/>
    <n v="2.9372691297529004E-3"/>
    <x v="0"/>
    <m/>
    <x v="0"/>
    <m/>
    <m/>
    <x v="0"/>
    <n v="5550"/>
    <x v="0"/>
    <x v="0"/>
    <m/>
    <x v="0"/>
    <x v="0"/>
    <x v="0"/>
    <m/>
    <x v="0"/>
    <x v="0"/>
    <x v="0"/>
    <x v="0"/>
    <x v="0"/>
    <x v="0"/>
    <x v="0"/>
    <x v="0"/>
    <x v="0"/>
    <x v="0"/>
    <x v="0"/>
    <x v="0"/>
    <x v="0"/>
    <m/>
    <x v="0"/>
    <x v="0"/>
    <x v="0"/>
    <x v="0"/>
    <x v="0"/>
    <m/>
    <m/>
    <x v="0"/>
    <s v="BP AMERICA"/>
    <m/>
    <m/>
    <m/>
    <x v="5"/>
    <x v="2"/>
  </r>
  <r>
    <x v="1"/>
    <s v="T20N R093W S33 fMESAVERDE"/>
    <n v="3562"/>
    <x v="0"/>
    <x v="1"/>
    <s v="ECHO SPRINGS"/>
    <s v="C SW"/>
    <n v="33"/>
    <n v="20"/>
    <n v="93"/>
    <n v="41.662779999999998"/>
    <n v="-107.88651"/>
    <s v="4903721396"/>
    <s v="CHAMPLIN 242 K1"/>
    <x v="0"/>
    <x v="28"/>
    <m/>
    <m/>
    <m/>
    <x v="0"/>
    <s v="9548"/>
    <m/>
    <n v="10044"/>
    <n v="9700"/>
    <x v="1"/>
    <m/>
    <n v="7.74"/>
    <x v="1"/>
    <n v="0.01"/>
    <n v="0.01"/>
    <n v="1500"/>
    <n v="9.6199999999999992"/>
    <x v="1"/>
    <n v="1450"/>
    <n v="1192"/>
    <m/>
    <x v="0"/>
    <n v="9"/>
    <n v="3880"/>
    <x v="0"/>
    <s v="BP AMERICA PRODUCTION CO"/>
    <n v="4.9899999999999999E-4"/>
    <n v="8.229E-4"/>
    <n v="65.25"/>
    <n v="0.24607959999999995"/>
    <n v="65.497401499999995"/>
    <n v="40.904499999999999"/>
    <n v="19.536879999999996"/>
    <n v="0"/>
    <x v="1"/>
    <n v="0.18738000000000002"/>
    <n v="60.628759999999993"/>
    <n v="3.8601361066554006E-2"/>
    <n v="4160.6400000000003"/>
    <n v="3.4902694312890448E-2"/>
    <n v="7.6186228548318824E-6"/>
    <n v="1.2563857208900113E-5"/>
    <n v="0.99997981751993636"/>
    <n v="0.67467155851447402"/>
    <n v="0.32223782904351"/>
    <n v="3.0906124420159681E-3"/>
    <x v="0"/>
    <n v="0.24"/>
    <x v="0"/>
    <m/>
    <m/>
    <x v="0"/>
    <n v="5910"/>
    <x v="0"/>
    <x v="0"/>
    <m/>
    <x v="0"/>
    <x v="0"/>
    <x v="0"/>
    <m/>
    <x v="0"/>
    <x v="0"/>
    <x v="0"/>
    <x v="0"/>
    <x v="0"/>
    <x v="0"/>
    <x v="0"/>
    <x v="0"/>
    <x v="0"/>
    <x v="0"/>
    <x v="0"/>
    <x v="0"/>
    <x v="0"/>
    <m/>
    <x v="0"/>
    <x v="0"/>
    <x v="0"/>
    <x v="0"/>
    <x v="0"/>
    <m/>
    <m/>
    <x v="0"/>
    <s v="BP AMERICA"/>
    <m/>
    <m/>
    <m/>
    <x v="5"/>
    <x v="2"/>
  </r>
  <r>
    <x v="1"/>
    <s v="T20N R094W S05 fMESAVERDE"/>
    <n v="3452"/>
    <x v="0"/>
    <x v="1"/>
    <s v="WAMSUTTER"/>
    <s v="SE SE"/>
    <n v="5"/>
    <n v="20"/>
    <n v="94"/>
    <n v="41.733516999999999"/>
    <n v="-108.00855300000001"/>
    <s v="4903723690"/>
    <s v="CROOKS GAP ROAD 09"/>
    <x v="0"/>
    <x v="28"/>
    <m/>
    <m/>
    <m/>
    <x v="0"/>
    <s v="7897"/>
    <m/>
    <n v="10255"/>
    <n v="10147"/>
    <x v="1"/>
    <d v="2002-10-29T00:00:00"/>
    <n v="7.35"/>
    <x v="1"/>
    <n v="9.77"/>
    <n v="0.81"/>
    <n v="2440"/>
    <n v="25.9"/>
    <x v="1"/>
    <n v="2999"/>
    <n v="1294"/>
    <m/>
    <x v="0"/>
    <n v="7"/>
    <n v="6938"/>
    <x v="0"/>
    <s v="BP AMERICA PRODUCTION CO"/>
    <n v="0.48752299999999998"/>
    <n v="6.6654900000000003E-2"/>
    <n v="106.14"/>
    <n v="0.66252199999999994"/>
    <n v="107.35669989999998"/>
    <n v="84.601789999999994"/>
    <n v="21.208659999999998"/>
    <n v="0"/>
    <x v="1"/>
    <n v="0.14574000000000001"/>
    <n v="105.95618999999999"/>
    <n v="6.5655193207336928E-3"/>
    <n v="6776.48"/>
    <n v="-1.1777333154447012E-2"/>
    <n v="4.5411511387190105E-3"/>
    <n v="6.2087322041463032E-4"/>
    <n v="0.9948379756408664"/>
    <n v="0.79846009940523532"/>
    <n v="0.20016442644832738"/>
    <n v="1.3754741464373154E-3"/>
    <x v="0"/>
    <m/>
    <x v="0"/>
    <m/>
    <m/>
    <x v="0"/>
    <n v="10110"/>
    <x v="0"/>
    <x v="0"/>
    <m/>
    <x v="0"/>
    <x v="0"/>
    <x v="0"/>
    <m/>
    <x v="0"/>
    <x v="0"/>
    <x v="0"/>
    <x v="0"/>
    <x v="0"/>
    <x v="0"/>
    <x v="0"/>
    <x v="0"/>
    <x v="0"/>
    <x v="0"/>
    <x v="0"/>
    <x v="0"/>
    <x v="0"/>
    <m/>
    <x v="0"/>
    <x v="0"/>
    <x v="0"/>
    <x v="0"/>
    <x v="0"/>
    <m/>
    <n v="20021029"/>
    <x v="0"/>
    <s v="BP AMERICA"/>
    <m/>
    <m/>
    <d v="2002-11-01T00:00:00"/>
    <x v="5"/>
    <x v="2"/>
  </r>
  <r>
    <x v="1"/>
    <s v="T20N R094W S15 fMESAVERDE"/>
    <m/>
    <x v="1"/>
    <x v="3"/>
    <s v="TIERNEY"/>
    <s v="   SE"/>
    <n v="15"/>
    <n v="20"/>
    <n v="94"/>
    <n v="41.706437999999999"/>
    <n v="-107.972589"/>
    <s v="4903720330"/>
    <s v="1 TIERNEY"/>
    <x v="0"/>
    <x v="28"/>
    <m/>
    <m/>
    <m/>
    <x v="0"/>
    <m/>
    <m/>
    <n v="12700"/>
    <n v="10125"/>
    <x v="1"/>
    <d v="1978-08-20T00:00:00"/>
    <n v="7"/>
    <x v="0"/>
    <n v="232"/>
    <n v="31"/>
    <n v="4859"/>
    <n v="109"/>
    <x v="1"/>
    <n v="7400"/>
    <n v="1196"/>
    <n v="0"/>
    <x v="1"/>
    <n v="0"/>
    <n v="13220"/>
    <x v="0"/>
    <s v="AMOCO PRODUCTION COMPANY"/>
    <n v="11.5768"/>
    <n v="2.5509900000000001"/>
    <n v="211.36649999999997"/>
    <n v="2.7882199999999999"/>
    <n v="228.28250999999997"/>
    <n v="208.75399999999999"/>
    <n v="19.602439999999998"/>
    <n v="0"/>
    <x v="1"/>
    <n v="0"/>
    <n v="228.35643999999999"/>
    <n v="-1.6190033723583694E-4"/>
    <n v="13827"/>
    <n v="2.2442415055274154E-2"/>
    <n v="5.0712601679384031E-2"/>
    <n v="1.1174706288274123E-2"/>
    <n v="0.93811269203234182"/>
    <n v="0.91415858471081435"/>
    <n v="8.5841415289185624E-2"/>
    <n v="0"/>
    <x v="1"/>
    <n v="0"/>
    <x v="1"/>
    <n v="12973"/>
    <n v="0.5"/>
    <x v="0"/>
    <n v="0.5"/>
    <x v="0"/>
    <x v="1"/>
    <m/>
    <x v="1"/>
    <x v="1"/>
    <x v="1"/>
    <n v="0"/>
    <x v="1"/>
    <x v="3"/>
    <x v="1"/>
    <x v="1"/>
    <x v="0"/>
    <x v="0"/>
    <x v="0"/>
    <x v="0"/>
    <x v="0"/>
    <x v="0"/>
    <x v="0"/>
    <x v="0"/>
    <x v="0"/>
    <m/>
    <x v="0"/>
    <x v="0"/>
    <x v="0"/>
    <x v="0"/>
    <x v="0"/>
    <m/>
    <n v="19780820"/>
    <x v="1"/>
    <m/>
    <m/>
    <m/>
    <m/>
    <x v="5"/>
    <x v="2"/>
  </r>
  <r>
    <x v="1"/>
    <s v="T20N R094W S20 fMESAVERDE"/>
    <n v="4293"/>
    <x v="0"/>
    <x v="1"/>
    <s v="WAMSUTTER"/>
    <s v="SE SW"/>
    <n v="20"/>
    <n v="20"/>
    <n v="94"/>
    <n v="41.691389999999998"/>
    <n v="-108.020561"/>
    <s v="4903724392"/>
    <s v="C.G. ROAD UNIT 20-02"/>
    <x v="0"/>
    <x v="28"/>
    <m/>
    <m/>
    <m/>
    <x v="0"/>
    <s v="8822"/>
    <m/>
    <n v="10010"/>
    <n v="10008"/>
    <x v="1"/>
    <d v="2003-02-12T00:00:00"/>
    <n v="8.06"/>
    <x v="1"/>
    <n v="31.4"/>
    <m/>
    <n v="3440"/>
    <n v="50.9"/>
    <x v="1"/>
    <n v="5148"/>
    <n v="1121"/>
    <m/>
    <x v="0"/>
    <n v="58"/>
    <n v="12462"/>
    <x v="0"/>
    <s v="BP AMERICAN PRODUCTION COMPANY"/>
    <n v="1.5668599999999999"/>
    <n v="0"/>
    <n v="149.63999999999999"/>
    <n v="1.3020219999999998"/>
    <n v="152.50888199999997"/>
    <n v="145.22507999999999"/>
    <n v="18.373189999999997"/>
    <n v="0"/>
    <x v="1"/>
    <n v="1.2075600000000002"/>
    <n v="164.80582999999999"/>
    <n v="-3.8753160616139398E-2"/>
    <n v="9849.2999999999993"/>
    <n v="-0.11710209624719316"/>
    <n v="1.0273893424777714E-2"/>
    <n v="0"/>
    <n v="0.98972610657522231"/>
    <n v="0.88118897250176165"/>
    <n v="0.11148385952123174"/>
    <n v="7.3271679770066404E-3"/>
    <x v="0"/>
    <n v="6.66"/>
    <x v="0"/>
    <m/>
    <m/>
    <x v="0"/>
    <n v="14590"/>
    <x v="0"/>
    <x v="0"/>
    <m/>
    <x v="0"/>
    <x v="0"/>
    <x v="0"/>
    <n v="3.89"/>
    <x v="0"/>
    <x v="0"/>
    <x v="0"/>
    <x v="0"/>
    <x v="0"/>
    <x v="0"/>
    <x v="0"/>
    <x v="0"/>
    <x v="0"/>
    <x v="0"/>
    <x v="0"/>
    <x v="0"/>
    <x v="0"/>
    <m/>
    <x v="0"/>
    <x v="0"/>
    <x v="0"/>
    <x v="0"/>
    <x v="0"/>
    <m/>
    <n v="2003212"/>
    <x v="0"/>
    <s v="BP AMERICA"/>
    <m/>
    <m/>
    <d v="2003-02-14T00:00:00"/>
    <x v="5"/>
    <x v="2"/>
  </r>
  <r>
    <x v="1"/>
    <s v="T20N R094W S23 fMESAVERDE"/>
    <n v="3519"/>
    <x v="0"/>
    <x v="1"/>
    <s v="TIERNEY"/>
    <s v="C NW"/>
    <n v="23"/>
    <n v="20"/>
    <n v="94"/>
    <n v="41.699255000000001"/>
    <n v="-107.962945"/>
    <s v="4903723714"/>
    <s v="THREE MILE 23-02"/>
    <x v="0"/>
    <x v="28"/>
    <m/>
    <m/>
    <m/>
    <x v="0"/>
    <s v="9928"/>
    <m/>
    <n v="10272"/>
    <n v="10236"/>
    <x v="1"/>
    <m/>
    <m/>
    <x v="1"/>
    <n v="8.07"/>
    <n v="0.46"/>
    <n v="1340"/>
    <n v="4.63"/>
    <x v="1"/>
    <n v="1560"/>
    <n v="836"/>
    <m/>
    <x v="0"/>
    <n v="7"/>
    <n v="2910"/>
    <x v="0"/>
    <s v="BP AMERICA PRODUCTION COMPANY"/>
    <n v="0.40269300000000002"/>
    <n v="3.7853400000000002E-2"/>
    <n v="58.29"/>
    <n v="0.1184354"/>
    <n v="58.848981800000004"/>
    <n v="44.007599999999996"/>
    <n v="13.702039999999998"/>
    <n v="0"/>
    <x v="1"/>
    <n v="0.14574000000000001"/>
    <n v="57.855379999999997"/>
    <n v="8.5138360269925023E-3"/>
    <n v="3756.16"/>
    <n v="0.12693364695716872"/>
    <n v="6.8428201760323401E-3"/>
    <n v="6.4322948065007979E-4"/>
    <n v="0.99251395034331757"/>
    <n v="0.76064836148340909"/>
    <n v="0.23683259880066468"/>
    <n v="2.5190397159261598E-3"/>
    <x v="0"/>
    <n v="6.64"/>
    <x v="0"/>
    <m/>
    <m/>
    <x v="0"/>
    <n v="4600"/>
    <x v="0"/>
    <x v="0"/>
    <m/>
    <x v="0"/>
    <x v="0"/>
    <x v="0"/>
    <m/>
    <x v="0"/>
    <x v="0"/>
    <x v="0"/>
    <x v="0"/>
    <x v="0"/>
    <x v="0"/>
    <x v="0"/>
    <x v="0"/>
    <x v="0"/>
    <x v="0"/>
    <x v="0"/>
    <x v="0"/>
    <x v="0"/>
    <m/>
    <x v="0"/>
    <x v="0"/>
    <x v="0"/>
    <x v="0"/>
    <x v="0"/>
    <m/>
    <m/>
    <x v="0"/>
    <s v="BP AMERICA"/>
    <m/>
    <m/>
    <m/>
    <x v="5"/>
    <x v="2"/>
  </r>
  <r>
    <x v="1"/>
    <s v="T20N R094W S32 fMESAVERDE"/>
    <n v="3500"/>
    <x v="0"/>
    <x v="1"/>
    <s v="FREWEN"/>
    <s v="NW SE"/>
    <n v="32"/>
    <n v="20"/>
    <n v="94"/>
    <n v="41.666939999999997"/>
    <n v="-108.01167"/>
    <s v="4903724064"/>
    <s v="FREWEN 32-2,3,4 PAD"/>
    <x v="0"/>
    <x v="28"/>
    <m/>
    <m/>
    <m/>
    <x v="0"/>
    <s v="10056"/>
    <m/>
    <n v="9930"/>
    <n v="10483"/>
    <x v="1"/>
    <d v="2002-11-14T00:00:00"/>
    <n v="7.45"/>
    <x v="1"/>
    <n v="129"/>
    <n v="8.69"/>
    <n v="2730"/>
    <n v="26.9"/>
    <x v="1"/>
    <n v="4049"/>
    <n v="1941"/>
    <m/>
    <x v="0"/>
    <n v="10"/>
    <n v="9236"/>
    <x v="0"/>
    <s v="BP AMERICA PRODUCTION COMPANY"/>
    <n v="6.4371"/>
    <n v="0.71510010000000002"/>
    <n v="118.755"/>
    <n v="0.68810199999999988"/>
    <n v="126.5953021"/>
    <n v="114.22229"/>
    <n v="31.812989999999996"/>
    <n v="0"/>
    <x v="1"/>
    <n v="0.20820000000000002"/>
    <n v="146.24348000000001"/>
    <n v="-7.2013874819301243E-2"/>
    <n v="8894.59"/>
    <n v="-1.8830606174426747E-2"/>
    <n v="5.084785843723659E-2"/>
    <n v="5.6487096135299638E-3"/>
    <n v="0.94350343194923347"/>
    <n v="0.78104193089497043"/>
    <n v="0.21753441589327602"/>
    <n v="1.4236532117534403E-3"/>
    <x v="0"/>
    <n v="26.9"/>
    <x v="0"/>
    <m/>
    <m/>
    <x v="0"/>
    <n v="13350"/>
    <x v="0"/>
    <x v="0"/>
    <m/>
    <x v="0"/>
    <x v="0"/>
    <x v="0"/>
    <m/>
    <x v="0"/>
    <x v="0"/>
    <x v="0"/>
    <x v="0"/>
    <x v="0"/>
    <x v="0"/>
    <x v="0"/>
    <x v="0"/>
    <x v="0"/>
    <x v="0"/>
    <x v="0"/>
    <x v="0"/>
    <x v="0"/>
    <m/>
    <x v="0"/>
    <x v="0"/>
    <x v="0"/>
    <x v="0"/>
    <x v="0"/>
    <m/>
    <n v="20021114"/>
    <x v="0"/>
    <s v="BP AMERICA"/>
    <m/>
    <m/>
    <d v="2002-11-16T00:00:00"/>
    <x v="5"/>
    <x v="2"/>
  </r>
  <r>
    <x v="1"/>
    <s v="T20N R094W S36 fMESAVERDE"/>
    <n v="3880"/>
    <x v="0"/>
    <x v="1"/>
    <s v="WAMSUTTER"/>
    <s v="SW SW"/>
    <n v="36"/>
    <n v="20"/>
    <n v="94"/>
    <n v="41.662588999999997"/>
    <n v="-107.944417"/>
    <s v="4903722992"/>
    <s v="WAMSUTTER STATE 12-36"/>
    <x v="0"/>
    <x v="28"/>
    <m/>
    <m/>
    <m/>
    <x v="0"/>
    <s v="9650"/>
    <m/>
    <n v="10010"/>
    <n v="10040"/>
    <x v="1"/>
    <d v="2003-02-12T00:00:00"/>
    <n v="8.15"/>
    <x v="1"/>
    <m/>
    <m/>
    <n v="1390"/>
    <n v="64.900000000000006"/>
    <x v="1"/>
    <n v="1540"/>
    <n v="1330"/>
    <m/>
    <x v="0"/>
    <n v="25"/>
    <n v="4300"/>
    <x v="0"/>
    <s v="DEVON ENERGY"/>
    <n v="0"/>
    <n v="0"/>
    <n v="60.465000000000003"/>
    <n v="1.660142"/>
    <n v="62.125141999999997"/>
    <n v="43.443399999999997"/>
    <n v="21.798699999999997"/>
    <n v="0"/>
    <x v="1"/>
    <n v="0.52050000000000007"/>
    <n v="65.762599999999992"/>
    <n v="-2.844258521665036E-2"/>
    <n v="4349.8999999999996"/>
    <n v="5.7688528191076937E-3"/>
    <n v="0"/>
    <n v="0"/>
    <n v="1"/>
    <n v="0.66060952577909027"/>
    <n v="0.33147564116990508"/>
    <n v="7.9148330510046758E-3"/>
    <x v="0"/>
    <m/>
    <x v="0"/>
    <n v="3408"/>
    <n v="2.0579999999999998"/>
    <x v="2"/>
    <m/>
    <x v="0"/>
    <x v="0"/>
    <m/>
    <x v="0"/>
    <x v="0"/>
    <x v="0"/>
    <m/>
    <x v="0"/>
    <x v="0"/>
    <x v="0"/>
    <x v="0"/>
    <x v="0"/>
    <x v="0"/>
    <x v="0"/>
    <x v="0"/>
    <x v="0"/>
    <x v="0"/>
    <x v="0"/>
    <x v="0"/>
    <x v="0"/>
    <m/>
    <x v="0"/>
    <x v="0"/>
    <x v="0"/>
    <x v="0"/>
    <x v="0"/>
    <m/>
    <n v="20030212"/>
    <x v="0"/>
    <s v="ENERGY LABS CASPER LAB No C03020474-003"/>
    <m/>
    <m/>
    <d v="2003-02-19T00:00:00"/>
    <x v="5"/>
    <x v="2"/>
  </r>
  <r>
    <x v="1"/>
    <s v="T20N R095W S04 fMESAVERDE"/>
    <n v="3863"/>
    <x v="0"/>
    <x v="1"/>
    <s v="WAMSUTTER"/>
    <s v="NW NW"/>
    <n v="4"/>
    <n v="20"/>
    <n v="95"/>
    <n v="41.738374999999998"/>
    <n v="-108.117549"/>
    <s v="4903723365"/>
    <s v="RED DESERT 12-4"/>
    <x v="0"/>
    <x v="28"/>
    <m/>
    <m/>
    <m/>
    <x v="0"/>
    <s v="9208"/>
    <m/>
    <n v="9650"/>
    <m/>
    <x v="1"/>
    <d v="1994-11-28T00:00:00"/>
    <n v="7.15"/>
    <x v="1"/>
    <n v="27"/>
    <n v="10"/>
    <n v="7505"/>
    <n v="264"/>
    <x v="1"/>
    <n v="9640"/>
    <n v="2006"/>
    <m/>
    <x v="0"/>
    <n v="23"/>
    <n v="19475"/>
    <x v="0"/>
    <s v="SNYDER OIL"/>
    <n v="1.3472999999999999"/>
    <n v="0.82289999999999996"/>
    <n v="326.46749999999997"/>
    <n v="6.75312"/>
    <n v="335.39082000000002"/>
    <n v="271.94439999999997"/>
    <n v="32.878339999999994"/>
    <n v="0"/>
    <x v="1"/>
    <n v="0.47886000000000006"/>
    <n v="305.30159999999995"/>
    <n v="4.6963596041919881E-2"/>
    <n v="19475"/>
    <n v="0"/>
    <n v="4.017104582647789E-3"/>
    <n v="2.4535555266539492E-3"/>
    <n v="0.99352933989069825"/>
    <n v="0.8907401729961455"/>
    <n v="0.10769134521404408"/>
    <n v="1.5684817898104699E-3"/>
    <x v="0"/>
    <n v="6.61"/>
    <x v="0"/>
    <m/>
    <m/>
    <x v="0"/>
    <n v="24344"/>
    <x v="1"/>
    <x v="0"/>
    <n v="313.39999999999998"/>
    <x v="0"/>
    <x v="0"/>
    <x v="0"/>
    <m/>
    <x v="0"/>
    <x v="14"/>
    <x v="0"/>
    <x v="0"/>
    <x v="0"/>
    <x v="0"/>
    <x v="0"/>
    <x v="0"/>
    <x v="0"/>
    <x v="0"/>
    <x v="0"/>
    <x v="0"/>
    <x v="0"/>
    <n v="0.08"/>
    <x v="0"/>
    <x v="0"/>
    <x v="0"/>
    <x v="0"/>
    <x v="0"/>
    <m/>
    <n v="19941128"/>
    <x v="0"/>
    <s v="BEUERMAN AND ASSOCIATES BUTTE MT LAB No 94-751"/>
    <m/>
    <m/>
    <d v="1994-11-30T00:00:00"/>
    <x v="5"/>
    <x v="2"/>
  </r>
  <r>
    <x v="1"/>
    <s v="T20N R095W S04 fMESAVERDE"/>
    <n v="3870"/>
    <x v="0"/>
    <x v="1"/>
    <s v="WAMSUTTER"/>
    <s v="NE NE"/>
    <n v="4"/>
    <n v="20"/>
    <n v="95"/>
    <n v="41.738349999999997"/>
    <n v="-108.107103"/>
    <s v="4903723414"/>
    <s v="RED DESERT 9-4"/>
    <x v="0"/>
    <x v="28"/>
    <m/>
    <m/>
    <m/>
    <x v="0"/>
    <s v="9375"/>
    <m/>
    <n v="9772"/>
    <n v="9654"/>
    <x v="1"/>
    <d v="1995-03-07T00:00:00"/>
    <n v="7.53"/>
    <x v="1"/>
    <n v="22"/>
    <n v="5"/>
    <n v="3192"/>
    <n v="20"/>
    <x v="1"/>
    <n v="3820"/>
    <n v="2164"/>
    <m/>
    <x v="0"/>
    <n v="22"/>
    <n v="9245"/>
    <x v="0"/>
    <s v="SNYDER OIL"/>
    <n v="1.0977999999999999"/>
    <n v="0.41144999999999998"/>
    <n v="138.852"/>
    <n v="0.51159999999999994"/>
    <n v="140.87285"/>
    <n v="107.76219999999999"/>
    <n v="35.467959999999998"/>
    <n v="0"/>
    <x v="1"/>
    <n v="0.45804000000000006"/>
    <n v="143.68819999999999"/>
    <n v="-9.8936590232570308E-3"/>
    <n v="9245"/>
    <n v="0"/>
    <n v="7.792842978615112E-3"/>
    <n v="2.9207189320014466E-3"/>
    <n v="0.98928643808938332"/>
    <n v="0.74997250992078679"/>
    <n v="0.24683975441267966"/>
    <n v="3.1877356665335086E-3"/>
    <x v="0"/>
    <n v="6.22"/>
    <x v="0"/>
    <m/>
    <m/>
    <x v="0"/>
    <n v="11556"/>
    <x v="1"/>
    <x v="0"/>
    <n v="159.84"/>
    <x v="0"/>
    <x v="0"/>
    <x v="0"/>
    <m/>
    <x v="0"/>
    <x v="0"/>
    <x v="0"/>
    <x v="0"/>
    <x v="0"/>
    <x v="0"/>
    <x v="0"/>
    <x v="0"/>
    <x v="0"/>
    <x v="0"/>
    <x v="0"/>
    <x v="0"/>
    <x v="0"/>
    <m/>
    <x v="0"/>
    <x v="0"/>
    <x v="0"/>
    <x v="0"/>
    <x v="0"/>
    <m/>
    <n v="19950307"/>
    <x v="0"/>
    <s v="BEUERMAN AND ASSOCIATES BUTTE MT LAB No 95-241"/>
    <m/>
    <m/>
    <d v="1995-03-11T00:00:00"/>
    <x v="5"/>
    <x v="2"/>
  </r>
  <r>
    <x v="1"/>
    <s v="T20N R095W S09 fMESAVERDE"/>
    <n v="4087"/>
    <x v="0"/>
    <x v="1"/>
    <s v="WAMSUTTER"/>
    <s v="NW SE"/>
    <n v="9"/>
    <n v="20"/>
    <n v="95"/>
    <n v="41.723202000000001"/>
    <n v="-108.110488"/>
    <s v="4903725250"/>
    <s v="RED DESERT 09-03"/>
    <x v="0"/>
    <x v="28"/>
    <m/>
    <m/>
    <m/>
    <x v="0"/>
    <s v="9808"/>
    <m/>
    <n v="10194"/>
    <n v="10002"/>
    <x v="1"/>
    <d v="2003-06-06T00:00:00"/>
    <n v="8.2100000000000009"/>
    <x v="1"/>
    <n v="38.299999999999997"/>
    <n v="7.68"/>
    <n v="3896"/>
    <n v="28.3"/>
    <x v="1"/>
    <n v="5498"/>
    <n v="1833"/>
    <m/>
    <x v="0"/>
    <n v="7"/>
    <n v="11244"/>
    <x v="0"/>
    <s v="BP AMERICA PRODUCTION CO"/>
    <n v="1.9111699999999998"/>
    <n v="0.63198719999999997"/>
    <n v="169.476"/>
    <n v="0.72391399999999995"/>
    <n v="172.7430712"/>
    <n v="155.09858"/>
    <n v="30.042869999999997"/>
    <n v="0"/>
    <x v="1"/>
    <n v="0.14574000000000001"/>
    <n v="185.28718999999998"/>
    <n v="-3.5036476408324274E-2"/>
    <n v="11308.28"/>
    <n v="2.8502661371710824E-3"/>
    <n v="1.1063656485459081E-2"/>
    <n v="3.6585386354992624E-3"/>
    <n v="0.98527780487904171"/>
    <n v="0.83707125139088145"/>
    <n v="0.1621421858683269"/>
    <n v="7.8656274079174076E-4"/>
    <x v="0"/>
    <n v="25.8"/>
    <x v="0"/>
    <m/>
    <m/>
    <x v="0"/>
    <n v="16970"/>
    <x v="0"/>
    <x v="0"/>
    <m/>
    <x v="0"/>
    <x v="0"/>
    <x v="0"/>
    <n v="7.74"/>
    <x v="0"/>
    <x v="0"/>
    <x v="0"/>
    <x v="0"/>
    <x v="0"/>
    <x v="0"/>
    <x v="0"/>
    <x v="0"/>
    <x v="0"/>
    <x v="0"/>
    <x v="0"/>
    <x v="0"/>
    <x v="0"/>
    <m/>
    <x v="0"/>
    <x v="0"/>
    <x v="0"/>
    <x v="0"/>
    <x v="0"/>
    <m/>
    <n v="20030606"/>
    <x v="0"/>
    <s v="BP AMERICA"/>
    <m/>
    <m/>
    <d v="2003-06-08T00:00:00"/>
    <x v="5"/>
    <x v="2"/>
  </r>
  <r>
    <x v="0"/>
    <s v="T20N R095W S12 fMESAVERDE"/>
    <n v="49008064"/>
    <x v="0"/>
    <x v="1"/>
    <s v="WAMSUTTER"/>
    <m/>
    <s v="12"/>
    <s v=" 20"/>
    <s v=" 95"/>
    <n v="41.719569999999997"/>
    <n v="-108.04738"/>
    <s v="4903705802"/>
    <s v="UNIT NO. 1"/>
    <x v="0"/>
    <x v="28"/>
    <m/>
    <m/>
    <n v="35"/>
    <x v="0"/>
    <n v="9690"/>
    <n v="9725"/>
    <n v="10474"/>
    <n v="9770"/>
    <x v="2"/>
    <m/>
    <n v="7.6999998092651367"/>
    <x v="0"/>
    <n v="143"/>
    <n v="52"/>
    <n v="5343"/>
    <n v="-3"/>
    <x v="0"/>
    <n v="7100"/>
    <n v="1635"/>
    <m/>
    <x v="0"/>
    <n v="807"/>
    <n v="14250"/>
    <x v="0"/>
    <m/>
    <n v="7.1356999999999999"/>
    <n v="4.2790800000000004"/>
    <n v="232.42049999999998"/>
    <n v="0"/>
    <n v="243.83527999999998"/>
    <n v="200.291"/>
    <n v="26.797649999999997"/>
    <m/>
    <x v="0"/>
    <n v="16.801740000000002"/>
    <n v="243.89039"/>
    <n v="-1.1299384754551327E-4"/>
    <n v="15074"/>
    <n v="2.8099849952257536E-2"/>
    <n v="2.9264428018783831E-2"/>
    <n v="1.7549060168815606E-2"/>
    <n v="0.95318651181240055"/>
    <n v="0.82123366976452006"/>
    <n v="0.1098757929740487"/>
    <n v="6.8890537261431267E-2"/>
    <x v="0"/>
    <m/>
    <x v="0"/>
    <m/>
    <m/>
    <x v="0"/>
    <m/>
    <x v="0"/>
    <x v="0"/>
    <m/>
    <x v="0"/>
    <x v="0"/>
    <x v="0"/>
    <m/>
    <x v="0"/>
    <x v="0"/>
    <x v="0"/>
    <x v="0"/>
    <x v="0"/>
    <x v="0"/>
    <x v="0"/>
    <x v="0"/>
    <x v="0"/>
    <x v="0"/>
    <x v="0"/>
    <x v="0"/>
    <x v="0"/>
    <m/>
    <x v="0"/>
    <x v="0"/>
    <x v="0"/>
    <x v="0"/>
    <x v="0"/>
    <s v="PRODUCTION"/>
    <m/>
    <x v="0"/>
    <m/>
    <m/>
    <m/>
    <m/>
    <x v="5"/>
    <x v="2"/>
  </r>
  <r>
    <x v="0"/>
    <s v="T20N R095W S14 fMESAVERDE"/>
    <n v="49008065"/>
    <x v="0"/>
    <x v="1"/>
    <s v="WAMSUTTER"/>
    <m/>
    <s v="14"/>
    <s v=" 20"/>
    <s v=" 95"/>
    <n v="41.705359999999999"/>
    <n v="-108.06665"/>
    <s v="4903705791"/>
    <s v="UNIT A-2"/>
    <x v="0"/>
    <x v="28"/>
    <m/>
    <m/>
    <n v="426"/>
    <x v="0"/>
    <n v="9440"/>
    <n v="9866"/>
    <n v="10340"/>
    <n v="9887"/>
    <x v="4"/>
    <m/>
    <n v="8.3000001907348633"/>
    <x v="0"/>
    <n v="102"/>
    <n v="33"/>
    <n v="6053"/>
    <n v="-3"/>
    <x v="0"/>
    <n v="8200"/>
    <n v="2269"/>
    <m/>
    <x v="0"/>
    <n v="128"/>
    <n v="15633"/>
    <x v="0"/>
    <m/>
    <n v="5.0898000000000003"/>
    <n v="2.71557"/>
    <n v="263.30549999999999"/>
    <n v="0"/>
    <n v="271.11086999999998"/>
    <n v="231.322"/>
    <n v="37.188909999999993"/>
    <m/>
    <x v="0"/>
    <n v="2.6649600000000002"/>
    <n v="271.17586999999997"/>
    <n v="-1.1986278698239556E-4"/>
    <n v="16779"/>
    <n v="3.5357275083302483E-2"/>
    <n v="1.8773869155449211E-2"/>
    <n v="1.0016455629388819E-2"/>
    <n v="0.97120967521516199"/>
    <n v="0.85303312569809409"/>
    <n v="0.13713945123509697"/>
    <n v="9.8274230668090063E-3"/>
    <x v="0"/>
    <m/>
    <x v="0"/>
    <m/>
    <m/>
    <x v="0"/>
    <m/>
    <x v="0"/>
    <x v="0"/>
    <m/>
    <x v="0"/>
    <x v="0"/>
    <x v="0"/>
    <m/>
    <x v="0"/>
    <x v="0"/>
    <x v="0"/>
    <x v="0"/>
    <x v="0"/>
    <x v="0"/>
    <x v="0"/>
    <x v="0"/>
    <x v="0"/>
    <x v="0"/>
    <x v="0"/>
    <x v="0"/>
    <x v="0"/>
    <m/>
    <x v="0"/>
    <x v="0"/>
    <x v="0"/>
    <x v="0"/>
    <x v="0"/>
    <s v="PRODUCTION TEST"/>
    <m/>
    <x v="0"/>
    <m/>
    <m/>
    <m/>
    <m/>
    <x v="5"/>
    <x v="2"/>
  </r>
  <r>
    <x v="1"/>
    <s v="T20N R095W S16 fMESAVERDE"/>
    <n v="3805"/>
    <x v="0"/>
    <x v="1"/>
    <s v="WAMSUTTER"/>
    <s v="SE SE"/>
    <n v="16"/>
    <n v="20"/>
    <n v="95"/>
    <n v="41.705517"/>
    <n v="-108.106413"/>
    <s v="4903723860"/>
    <s v="SPIKE STATE 1"/>
    <x v="0"/>
    <x v="28"/>
    <m/>
    <m/>
    <m/>
    <x v="0"/>
    <s v="9204"/>
    <m/>
    <n v="9819"/>
    <n v="9400"/>
    <x v="1"/>
    <d v="1999-04-20T00:00:00"/>
    <n v="8.56"/>
    <x v="1"/>
    <n v="45"/>
    <n v="11"/>
    <n v="4998"/>
    <n v="45"/>
    <x v="1"/>
    <n v="6283"/>
    <n v="2778"/>
    <n v="35"/>
    <x v="0"/>
    <n v="10"/>
    <n v="12353"/>
    <x v="0"/>
    <s v="YATES PETROLEUM"/>
    <n v="2.2454999999999998"/>
    <n v="0.90519000000000005"/>
    <n v="217.41299999999998"/>
    <n v="1.1511"/>
    <n v="221.71478999999999"/>
    <n v="177.24342999999999"/>
    <n v="45.531419999999997"/>
    <n v="1.16655"/>
    <x v="1"/>
    <n v="0.20820000000000002"/>
    <n v="224.14959999999999"/>
    <n v="-5.4608756711878228E-3"/>
    <n v="14205"/>
    <n v="6.9734166729422398E-2"/>
    <n v="1.0127876448837716E-2"/>
    <n v="4.0826775696831052E-3"/>
    <n v="0.98578944598147922"/>
    <n v="0.79073721300417221"/>
    <n v="0.20312960629865054"/>
    <n v="9.2884395064724641E-4"/>
    <x v="0"/>
    <n v="0.59"/>
    <x v="0"/>
    <m/>
    <m/>
    <x v="0"/>
    <n v="21800"/>
    <x v="1"/>
    <x v="0"/>
    <n v="172.4"/>
    <x v="2"/>
    <x v="1"/>
    <x v="2"/>
    <m/>
    <x v="1"/>
    <x v="11"/>
    <x v="3"/>
    <x v="3"/>
    <x v="0"/>
    <x v="0"/>
    <x v="0"/>
    <x v="7"/>
    <x v="0"/>
    <x v="0"/>
    <x v="0"/>
    <x v="3"/>
    <x v="0"/>
    <n v="7.0000000000000007E-2"/>
    <x v="0"/>
    <x v="0"/>
    <x v="0"/>
    <x v="0"/>
    <x v="0"/>
    <m/>
    <n v="19990420"/>
    <x v="0"/>
    <s v="BEUERMAN AND ASSOCIATES BUTTE MT"/>
    <m/>
    <m/>
    <d v="1999-05-28T00:00:00"/>
    <x v="5"/>
    <x v="2"/>
  </r>
  <r>
    <x v="1"/>
    <s v="T20N R095W S21 fMESAVERDE"/>
    <m/>
    <x v="1"/>
    <x v="3"/>
    <s v="WAMSUTTER"/>
    <s v="C SE"/>
    <n v="21"/>
    <n v="20"/>
    <n v="95"/>
    <n v="41.691600000000001"/>
    <n v="-108.1071"/>
    <s v="4903720955"/>
    <s v="CHAMPLIN 441A-1"/>
    <x v="0"/>
    <x v="28"/>
    <m/>
    <m/>
    <m/>
    <x v="0"/>
    <m/>
    <m/>
    <n v="9741"/>
    <m/>
    <x v="1"/>
    <d v="1979-10-16T00:00:00"/>
    <n v="7.3"/>
    <x v="0"/>
    <n v="228"/>
    <n v="40"/>
    <n v="9881"/>
    <n v="505"/>
    <x v="1"/>
    <n v="14900"/>
    <n v="2269"/>
    <m/>
    <x v="0"/>
    <n v="1"/>
    <n v="26672"/>
    <x v="0"/>
    <s v="BP AMERICA PRODUCTION COMPANY"/>
    <n v="11.3772"/>
    <n v="3.2915999999999999"/>
    <n v="429.82349999999997"/>
    <n v="12.917899999999999"/>
    <n v="457.41019999999992"/>
    <n v="420.32900000000001"/>
    <n v="37.188909999999993"/>
    <n v="0"/>
    <x v="1"/>
    <n v="2.0820000000000002E-2"/>
    <n v="457.53873000000004"/>
    <n v="-1.4047778601164733E-4"/>
    <n v="27824"/>
    <n v="2.1139166177334117E-2"/>
    <n v="2.4873078912538465E-2"/>
    <n v="7.196166591825019E-3"/>
    <n v="0.96793075449563659"/>
    <n v="0.91867414153114424"/>
    <n v="8.1280354124338261E-2"/>
    <n v="4.5504344517457568E-5"/>
    <x v="0"/>
    <m/>
    <x v="0"/>
    <n v="26196"/>
    <n v="0.252"/>
    <x v="2"/>
    <m/>
    <x v="0"/>
    <x v="0"/>
    <m/>
    <x v="0"/>
    <x v="0"/>
    <x v="0"/>
    <m/>
    <x v="0"/>
    <x v="0"/>
    <x v="0"/>
    <x v="0"/>
    <x v="0"/>
    <x v="0"/>
    <x v="0"/>
    <x v="0"/>
    <x v="0"/>
    <x v="0"/>
    <x v="0"/>
    <x v="0"/>
    <x v="0"/>
    <m/>
    <x v="0"/>
    <x v="0"/>
    <x v="0"/>
    <x v="0"/>
    <x v="0"/>
    <m/>
    <n v="791016"/>
    <x v="0"/>
    <s v="CHEMICAL AND GEOLOGICAL LABS CASPER No 32167-5"/>
    <m/>
    <m/>
    <d v="1979-10-17T00:00:00"/>
    <x v="5"/>
    <x v="2"/>
  </r>
  <r>
    <x v="1"/>
    <s v="T20N R096W S23 fMESAVERDE"/>
    <n v="4255"/>
    <x v="0"/>
    <x v="1"/>
    <s v="WAMSUTTER"/>
    <s v="NE SW"/>
    <n v="23"/>
    <n v="20"/>
    <n v="96"/>
    <n v="41.691726000000003"/>
    <n v="-108.193907"/>
    <s v="4903725180"/>
    <s v="RED WASH 23-01"/>
    <x v="0"/>
    <x v="28"/>
    <m/>
    <m/>
    <m/>
    <x v="0"/>
    <s v="8753"/>
    <m/>
    <n v="9155"/>
    <n v="9152"/>
    <x v="1"/>
    <d v="2003-10-14T00:00:00"/>
    <n v="8.2100000000000009"/>
    <x v="1"/>
    <n v="43"/>
    <n v="6.8"/>
    <n v="3694"/>
    <n v="22"/>
    <x v="1"/>
    <n v="5198"/>
    <n v="1719"/>
    <m/>
    <x v="0"/>
    <n v="29"/>
    <n v="11665"/>
    <x v="0"/>
    <s v="BP AMERICAN PRODUCTION COMPANY"/>
    <n v="2.1457000000000002"/>
    <n v="0.55957199999999996"/>
    <n v="160.68899999999999"/>
    <n v="0.56275999999999993"/>
    <n v="163.957032"/>
    <n v="146.63558"/>
    <n v="28.174409999999998"/>
    <n v="0"/>
    <x v="1"/>
    <n v="0.60378000000000009"/>
    <n v="175.41377"/>
    <n v="-3.3758761603775216E-2"/>
    <n v="10711.8"/>
    <n v="-4.2597690465124627E-2"/>
    <n v="1.3086965370292872E-2"/>
    <n v="3.4129185749105289E-3"/>
    <n v="0.98350011605479659"/>
    <n v="0.83594110086112394"/>
    <n v="0.16061686605333206"/>
    <n v="3.4420330855439688E-3"/>
    <x v="0"/>
    <n v="4.4000000000000004"/>
    <x v="0"/>
    <m/>
    <m/>
    <x v="0"/>
    <n v="16050"/>
    <x v="0"/>
    <x v="0"/>
    <m/>
    <x v="0"/>
    <x v="0"/>
    <x v="0"/>
    <n v="4"/>
    <x v="0"/>
    <x v="0"/>
    <x v="0"/>
    <x v="0"/>
    <x v="0"/>
    <x v="0"/>
    <x v="0"/>
    <x v="0"/>
    <x v="0"/>
    <x v="0"/>
    <x v="0"/>
    <x v="0"/>
    <x v="0"/>
    <m/>
    <x v="0"/>
    <x v="0"/>
    <x v="0"/>
    <x v="0"/>
    <x v="0"/>
    <m/>
    <n v="20031014"/>
    <x v="0"/>
    <s v="BP AMERICA"/>
    <m/>
    <m/>
    <d v="2003-10-15T00:00:00"/>
    <x v="5"/>
    <x v="2"/>
  </r>
  <r>
    <x v="0"/>
    <s v="T20N R096W S32 fMESAVERDE"/>
    <n v="49009273"/>
    <x v="0"/>
    <x v="1"/>
    <s v="TIPTON"/>
    <m/>
    <s v="32"/>
    <s v=" 20"/>
    <s v=" 96"/>
    <n v="41.66169"/>
    <n v="-108.24215"/>
    <s v="4903705713"/>
    <s v="TIPTON NO. 1"/>
    <x v="0"/>
    <x v="28"/>
    <m/>
    <m/>
    <n v="30"/>
    <x v="0"/>
    <n v="8870"/>
    <n v="8900"/>
    <n v="9250"/>
    <m/>
    <x v="0"/>
    <m/>
    <n v="8"/>
    <x v="2"/>
    <n v="154"/>
    <n v="20"/>
    <n v="3484"/>
    <n v="-3"/>
    <x v="0"/>
    <n v="4380"/>
    <n v="1903"/>
    <m/>
    <x v="0"/>
    <n v="296"/>
    <n v="9271"/>
    <x v="0"/>
    <m/>
    <n v="7.6845999999999997"/>
    <n v="1.6457999999999999"/>
    <n v="151.554"/>
    <n v="0"/>
    <n v="160.8844"/>
    <n v="123.5598"/>
    <n v="31.190169999999998"/>
    <m/>
    <x v="0"/>
    <n v="6.1627200000000002"/>
    <n v="160.91269"/>
    <n v="-8.7912541409241368E-5"/>
    <n v="10231"/>
    <n v="4.9225720438929338E-2"/>
    <n v="4.7764730452424221E-2"/>
    <n v="1.0229705303932513E-2"/>
    <n v="0.94200556424364323"/>
    <n v="0.76786858761729726"/>
    <n v="0.19383287918435768"/>
    <n v="3.8298533198345017E-2"/>
    <x v="0"/>
    <m/>
    <x v="0"/>
    <m/>
    <m/>
    <x v="0"/>
    <m/>
    <x v="0"/>
    <x v="0"/>
    <m/>
    <x v="0"/>
    <x v="0"/>
    <x v="0"/>
    <m/>
    <x v="0"/>
    <x v="0"/>
    <x v="0"/>
    <x v="0"/>
    <x v="0"/>
    <x v="0"/>
    <x v="0"/>
    <x v="0"/>
    <x v="0"/>
    <x v="0"/>
    <x v="0"/>
    <x v="0"/>
    <x v="0"/>
    <m/>
    <x v="0"/>
    <x v="0"/>
    <x v="0"/>
    <x v="0"/>
    <x v="0"/>
    <s v="DST NO. 7 (BOTTOM)"/>
    <m/>
    <x v="0"/>
    <m/>
    <m/>
    <m/>
    <m/>
    <x v="5"/>
    <x v="2"/>
  </r>
  <r>
    <x v="0"/>
    <s v="T20N R098W S03 fMESAVERDE"/>
    <n v="49017347"/>
    <x v="0"/>
    <x v="1"/>
    <s v="DESERT SPRINGS"/>
    <m/>
    <s v="3"/>
    <s v=" 20"/>
    <s v=" 98"/>
    <n v="41.737029999999997"/>
    <n v="-108.4333"/>
    <s v="4903705812"/>
    <s v="UNIT NO. 3"/>
    <x v="0"/>
    <x v="28"/>
    <n v="711"/>
    <m/>
    <n v="40"/>
    <x v="0"/>
    <n v="6061"/>
    <n v="6101"/>
    <m/>
    <m/>
    <x v="0"/>
    <m/>
    <n v="8.8000001907348633"/>
    <x v="2"/>
    <n v="38"/>
    <n v="17"/>
    <n v="3838"/>
    <n v="-3"/>
    <x v="0"/>
    <n v="780"/>
    <n v="8150"/>
    <m/>
    <x v="0"/>
    <n v="86"/>
    <n v="9157"/>
    <x v="0"/>
    <m/>
    <n v="1.8961999999999999"/>
    <n v="1.39893"/>
    <n v="166.95299999999997"/>
    <n v="0"/>
    <n v="170.24812999999997"/>
    <n v="22.003799999999998"/>
    <n v="133.57849999999999"/>
    <m/>
    <x v="0"/>
    <n v="1.7905200000000001"/>
    <n v="157.37281999999996"/>
    <n v="3.9299409882060397E-2"/>
    <n v="12903"/>
    <n v="0.1698096101541251"/>
    <n v="1.1137860956240754E-2"/>
    <n v="8.2170065539045878E-3"/>
    <n v="0.98064513248985463"/>
    <n v="0.13981956985964922"/>
    <n v="0.84880286189190757"/>
    <n v="1.1377568248443413E-2"/>
    <x v="0"/>
    <m/>
    <x v="0"/>
    <m/>
    <m/>
    <x v="0"/>
    <m/>
    <x v="0"/>
    <x v="0"/>
    <m/>
    <x v="0"/>
    <x v="0"/>
    <x v="0"/>
    <m/>
    <x v="0"/>
    <x v="0"/>
    <x v="0"/>
    <x v="0"/>
    <x v="0"/>
    <x v="0"/>
    <x v="0"/>
    <x v="0"/>
    <x v="0"/>
    <x v="0"/>
    <x v="0"/>
    <x v="0"/>
    <x v="0"/>
    <m/>
    <x v="0"/>
    <x v="0"/>
    <x v="0"/>
    <x v="0"/>
    <x v="0"/>
    <s v="DST NO. 2"/>
    <m/>
    <x v="0"/>
    <m/>
    <m/>
    <m/>
    <m/>
    <x v="5"/>
    <x v="2"/>
  </r>
  <r>
    <x v="0"/>
    <s v="T20N R099W S32 fMESAVERDE"/>
    <n v="49008061"/>
    <x v="0"/>
    <x v="1"/>
    <s v="DESERT SPRINGS WEST"/>
    <m/>
    <s v="32"/>
    <s v=" 20"/>
    <s v=" 99"/>
    <n v="41.661119999999997"/>
    <n v="-108.58925000000001"/>
    <s v="4903705710"/>
    <s v="WITHERS BATTERY 3"/>
    <x v="0"/>
    <x v="28"/>
    <m/>
    <m/>
    <n v="100"/>
    <x v="0"/>
    <n v="3550"/>
    <n v="3650"/>
    <m/>
    <m/>
    <x v="2"/>
    <m/>
    <n v="8.6999998092651367"/>
    <x v="0"/>
    <n v="11"/>
    <n v="65"/>
    <n v="25130"/>
    <n v="-3"/>
    <x v="0"/>
    <n v="35000"/>
    <n v="4782"/>
    <m/>
    <x v="0"/>
    <n v="1233"/>
    <n v="64034"/>
    <x v="0"/>
    <m/>
    <n v="0.54889999999999994"/>
    <n v="5.3488500000000005"/>
    <n v="1093.155"/>
    <n v="0"/>
    <n v="1099.0527500000001"/>
    <n v="987.35"/>
    <n v="78.376979999999989"/>
    <m/>
    <x v="0"/>
    <n v="25.671060000000001"/>
    <n v="1091.3980399999998"/>
    <n v="3.4945820444568171E-3"/>
    <n v="66215"/>
    <n v="1.674485024837043E-2"/>
    <n v="4.994300774007434E-4"/>
    <n v="4.8667818719347186E-3"/>
    <n v="0.99463378805066449"/>
    <n v="0.90466535930374226"/>
    <n v="7.1813378004600414E-2"/>
    <n v="2.3521262691657396E-2"/>
    <x v="0"/>
    <m/>
    <x v="0"/>
    <m/>
    <m/>
    <x v="0"/>
    <m/>
    <x v="0"/>
    <x v="0"/>
    <m/>
    <x v="0"/>
    <x v="0"/>
    <x v="0"/>
    <m/>
    <x v="0"/>
    <x v="0"/>
    <x v="0"/>
    <x v="0"/>
    <x v="0"/>
    <x v="0"/>
    <x v="0"/>
    <x v="0"/>
    <x v="0"/>
    <x v="0"/>
    <x v="0"/>
    <x v="0"/>
    <x v="0"/>
    <m/>
    <x v="0"/>
    <x v="0"/>
    <x v="0"/>
    <x v="0"/>
    <x v="0"/>
    <s v="PRODUCTION"/>
    <m/>
    <x v="0"/>
    <m/>
    <m/>
    <m/>
    <m/>
    <x v="0"/>
    <x v="2"/>
  </r>
  <r>
    <x v="0"/>
    <s v="T20N R099W S33 fMESAVERDE"/>
    <n v="49008053"/>
    <x v="0"/>
    <x v="1"/>
    <s v="DESERT SPRINGS WEST"/>
    <m/>
    <s v="33"/>
    <s v=" 20"/>
    <s v=" 99"/>
    <n v="41.664769999999997"/>
    <n v="-108.57469"/>
    <s v="4903705718"/>
    <s v="UPRR 23-33"/>
    <x v="0"/>
    <x v="28"/>
    <m/>
    <m/>
    <n v="24"/>
    <x v="0"/>
    <n v="3870"/>
    <n v="3894"/>
    <m/>
    <m/>
    <x v="2"/>
    <m/>
    <n v="8.1999998092651367"/>
    <x v="0"/>
    <n v="330"/>
    <n v="125"/>
    <n v="23022"/>
    <n v="-3"/>
    <x v="0"/>
    <n v="32800"/>
    <n v="5673"/>
    <m/>
    <x v="0"/>
    <n v="490"/>
    <n v="59561"/>
    <x v="0"/>
    <m/>
    <n v="16.466999999999999"/>
    <n v="10.286250000000001"/>
    <n v="1001.4569999999999"/>
    <n v="0"/>
    <n v="1028.2102499999999"/>
    <n v="925.28800000000001"/>
    <n v="92.980469999999997"/>
    <m/>
    <x v="0"/>
    <n v="10.2018"/>
    <n v="1028.47027"/>
    <n v="-1.2642702523392782E-4"/>
    <n v="62434"/>
    <n v="2.3550145497766302E-2"/>
    <n v="1.6015207006543655E-2"/>
    <n v="1.0004033708086457E-2"/>
    <n v="0.97398075928536987"/>
    <n v="0.89967403724757156"/>
    <n v="9.0406570527313337E-2"/>
    <n v="9.9193922251150732E-3"/>
    <x v="0"/>
    <m/>
    <x v="0"/>
    <m/>
    <m/>
    <x v="0"/>
    <m/>
    <x v="0"/>
    <x v="0"/>
    <m/>
    <x v="0"/>
    <x v="0"/>
    <x v="0"/>
    <m/>
    <x v="0"/>
    <x v="0"/>
    <x v="0"/>
    <x v="0"/>
    <x v="0"/>
    <x v="0"/>
    <x v="0"/>
    <x v="0"/>
    <x v="0"/>
    <x v="0"/>
    <x v="0"/>
    <x v="0"/>
    <x v="0"/>
    <m/>
    <x v="0"/>
    <x v="0"/>
    <x v="0"/>
    <x v="0"/>
    <x v="0"/>
    <s v="PRODUCTION"/>
    <m/>
    <x v="0"/>
    <m/>
    <m/>
    <m/>
    <m/>
    <x v="0"/>
    <x v="2"/>
  </r>
  <r>
    <x v="1"/>
    <s v="T21N R091W S05 fMESAVERDE"/>
    <n v="5237"/>
    <x v="0"/>
    <x v="1"/>
    <s v="WC"/>
    <s v="NE NW"/>
    <n v="5"/>
    <n v="21"/>
    <n v="91"/>
    <n v="41.824252999999999"/>
    <n v="-107.71248799999999"/>
    <s v="4903725993"/>
    <s v="5-1 WINDY HILL"/>
    <x v="0"/>
    <x v="28"/>
    <m/>
    <m/>
    <n v="10"/>
    <x v="0"/>
    <n v="12312"/>
    <n v="12322"/>
    <n v="12800"/>
    <m/>
    <x v="1"/>
    <m/>
    <n v="7.02"/>
    <x v="1"/>
    <n v="123"/>
    <n v="12"/>
    <n v="5600"/>
    <n v="60"/>
    <x v="1"/>
    <n v="8560"/>
    <n v="1980"/>
    <n v="0"/>
    <x v="1"/>
    <n v="33"/>
    <n v="19200"/>
    <x v="0"/>
    <s v="BP AMERICA PRODUCTION COMPANY"/>
    <n v="6.1376999999999997"/>
    <n v="0.98748000000000002"/>
    <n v="243.6"/>
    <n v="1.5347999999999999"/>
    <n v="252.25997999999998"/>
    <n v="241.4776"/>
    <n v="32.452199999999998"/>
    <n v="0"/>
    <x v="1"/>
    <n v="0.68706"/>
    <n v="274.61685999999997"/>
    <n v="-4.2432838763609336E-2"/>
    <n v="16368"/>
    <n v="-7.9622132253711203E-2"/>
    <n v="2.4330851052949423E-2"/>
    <n v="3.9145329354263805E-3"/>
    <n v="0.97175461601162416"/>
    <n v="0.87932547185922971"/>
    <n v="0.11817264242261018"/>
    <n v="2.5018857181602033E-3"/>
    <x v="1"/>
    <n v="6"/>
    <x v="1"/>
    <n v="0"/>
    <n v="0"/>
    <x v="1"/>
    <n v="0"/>
    <x v="2"/>
    <x v="1"/>
    <n v="0"/>
    <x v="1"/>
    <x v="1"/>
    <x v="1"/>
    <n v="0"/>
    <x v="1"/>
    <x v="3"/>
    <x v="1"/>
    <x v="1"/>
    <x v="0"/>
    <x v="0"/>
    <x v="0"/>
    <x v="0"/>
    <x v="0"/>
    <x v="0"/>
    <x v="0"/>
    <x v="0"/>
    <x v="0"/>
    <m/>
    <x v="0"/>
    <x v="0"/>
    <x v="0"/>
    <x v="0"/>
    <x v="0"/>
    <m/>
    <m/>
    <x v="0"/>
    <s v="WYOMING ANALYTICAL LABS ROCK SPRINGS ID No BPW00847"/>
    <m/>
    <s v="12312-12322"/>
    <d v="2006-03-19T00:00:00"/>
    <x v="5"/>
    <x v="2"/>
  </r>
  <r>
    <x v="1"/>
    <s v="T21N R092W S12 fMESAVERDE"/>
    <n v="5014"/>
    <x v="0"/>
    <x v="5"/>
    <s v="COW CREEK"/>
    <s v="C NE"/>
    <n v="12"/>
    <n v="21"/>
    <n v="92"/>
    <n v="41.378279999999997"/>
    <n v="-107.6926"/>
    <s v="4900722395"/>
    <s v="36-12 CCU"/>
    <x v="0"/>
    <x v="28"/>
    <m/>
    <m/>
    <n v="40"/>
    <x v="0"/>
    <n v="1367"/>
    <n v="1407"/>
    <n v="1580"/>
    <m/>
    <x v="1"/>
    <d v="2005-07-13T00:00:00"/>
    <n v="8.2200000000000006"/>
    <x v="1"/>
    <n v="11.8"/>
    <n v="4.7"/>
    <n v="795"/>
    <n v="12.8"/>
    <x v="1"/>
    <n v="252"/>
    <n v="1860"/>
    <n v="0"/>
    <x v="1"/>
    <n v="5"/>
    <n v="2130"/>
    <x v="0"/>
    <s v="DOUBLE EAGLE PETROLEUM CO"/>
    <n v="0.58882000000000001"/>
    <n v="0.38676300000000002"/>
    <n v="34.582500000000003"/>
    <n v="0.32742399999999999"/>
    <n v="35.885506999999997"/>
    <n v="7.1089199999999995"/>
    <n v="30.485399999999998"/>
    <n v="0"/>
    <x v="1"/>
    <n v="0.10410000000000001"/>
    <n v="37.698419999999999"/>
    <n v="-2.4637350490957107E-2"/>
    <n v="2941.3"/>
    <n v="0.15997870368544559"/>
    <n v="1.6408295415750989E-2"/>
    <n v="1.0777693624336979E-2"/>
    <n v="0.97281401095991205"/>
    <n v="0.18857342031841121"/>
    <n v="0.80866519074274201"/>
    <n v="2.7613889388467742E-3"/>
    <x v="1"/>
    <n v="1.21"/>
    <x v="1"/>
    <n v="0"/>
    <n v="0"/>
    <x v="1"/>
    <n v="3480"/>
    <x v="2"/>
    <x v="1"/>
    <n v="0"/>
    <x v="1"/>
    <x v="1"/>
    <x v="1"/>
    <n v="0"/>
    <x v="1"/>
    <x v="3"/>
    <x v="1"/>
    <x v="1"/>
    <x v="0"/>
    <x v="0"/>
    <x v="0"/>
    <x v="0"/>
    <x v="0"/>
    <x v="0"/>
    <x v="0"/>
    <x v="0"/>
    <x v="0"/>
    <m/>
    <x v="0"/>
    <x v="0"/>
    <x v="0"/>
    <x v="0"/>
    <x v="0"/>
    <m/>
    <n v="20050713"/>
    <x v="0"/>
    <s v="ENERGY LABS CASPER ID No C05070483-002"/>
    <m/>
    <s v="1367-1407"/>
    <d v="2005-08-05T00:00:00"/>
    <x v="0"/>
    <x v="2"/>
  </r>
  <r>
    <x v="1"/>
    <s v="T21N R092W S17 fMESAVERDE"/>
    <n v="5232"/>
    <x v="0"/>
    <x v="1"/>
    <s v="WC"/>
    <s v="NW NW"/>
    <n v="17"/>
    <n v="21"/>
    <n v="92"/>
    <n v="41.79569"/>
    <n v="-107.82938799999999"/>
    <s v="4903725875"/>
    <s v="17-1 BUCK DRAW"/>
    <x v="0"/>
    <x v="28"/>
    <m/>
    <m/>
    <n v="10"/>
    <x v="0"/>
    <n v="11256"/>
    <n v="11266"/>
    <n v="11789"/>
    <m/>
    <x v="1"/>
    <m/>
    <n v="7.47"/>
    <x v="1"/>
    <n v="33"/>
    <n v="0"/>
    <n v="4110"/>
    <n v="39"/>
    <x v="1"/>
    <n v="6100"/>
    <n v="2730"/>
    <n v="0"/>
    <x v="1"/>
    <n v="117"/>
    <n v="13700"/>
    <x v="0"/>
    <s v="BP AMERICA PRODUCTION COMPANY"/>
    <n v="1.6467000000000001"/>
    <n v="0"/>
    <n v="178.785"/>
    <n v="0.99761999999999995"/>
    <n v="181.42932000000002"/>
    <n v="172.08099999999999"/>
    <n v="44.744699999999995"/>
    <n v="0"/>
    <x v="1"/>
    <n v="2.43594"/>
    <n v="219.26163999999997"/>
    <n v="-9.4417702860079375E-2"/>
    <n v="13129"/>
    <n v="-2.1282940102128296E-2"/>
    <n v="9.0762617640853197E-3"/>
    <n v="0"/>
    <n v="0.99092373823591462"/>
    <n v="0.78482036347078321"/>
    <n v="0.20406989567349765"/>
    <n v="1.1109740855719223E-2"/>
    <x v="1"/>
    <n v="3"/>
    <x v="1"/>
    <n v="0"/>
    <n v="0"/>
    <x v="1"/>
    <n v="0"/>
    <x v="2"/>
    <x v="1"/>
    <n v="0"/>
    <x v="1"/>
    <x v="1"/>
    <x v="1"/>
    <n v="0"/>
    <x v="1"/>
    <x v="3"/>
    <x v="1"/>
    <x v="1"/>
    <x v="0"/>
    <x v="0"/>
    <x v="0"/>
    <x v="0"/>
    <x v="0"/>
    <x v="0"/>
    <x v="0"/>
    <x v="0"/>
    <x v="0"/>
    <m/>
    <x v="0"/>
    <x v="0"/>
    <x v="0"/>
    <x v="0"/>
    <x v="0"/>
    <m/>
    <m/>
    <x v="0"/>
    <s v="WYOMING ANALYTICAL LABS ROCK SPRINGS ID No BP W00841"/>
    <m/>
    <s v="11256-11266"/>
    <d v="2006-03-19T00:00:00"/>
    <x v="5"/>
    <x v="2"/>
  </r>
  <r>
    <x v="1"/>
    <s v="T21N R093W S09 fMESAVERDE"/>
    <n v="3713"/>
    <x v="0"/>
    <x v="1"/>
    <s v="FIVE MILE GULCH"/>
    <s v="SE NW"/>
    <n v="9"/>
    <n v="21"/>
    <n v="93"/>
    <n v="41.809510000000003"/>
    <n v="-107.925472"/>
    <s v="4903724614"/>
    <s v="FIVE MILE GULCH 09-01"/>
    <x v="0"/>
    <x v="28"/>
    <m/>
    <m/>
    <m/>
    <x v="0"/>
    <s v="10155"/>
    <m/>
    <n v="11474"/>
    <n v="11469"/>
    <x v="1"/>
    <d v="2003-02-13T00:00:00"/>
    <n v="8.23"/>
    <x v="1"/>
    <n v="29"/>
    <n v="0"/>
    <n v="2860"/>
    <n v="31.6"/>
    <x v="1"/>
    <n v="3999"/>
    <n v="2429"/>
    <m/>
    <x v="0"/>
    <n v="17"/>
    <n v="9206"/>
    <x v="0"/>
    <s v="BP AMERICA PRODUCTION COMPANY"/>
    <n v="1.4471000000000001"/>
    <n v="0"/>
    <n v="124.41"/>
    <n v="0.80832800000000005"/>
    <n v="126.66542800000001"/>
    <n v="112.81179"/>
    <n v="39.811309999999999"/>
    <n v="0"/>
    <x v="1"/>
    <n v="0.35394000000000003"/>
    <n v="152.97703999999999"/>
    <n v="-9.4090186616433313E-2"/>
    <n v="9365.6"/>
    <n v="8.5937668267677732E-3"/>
    <n v="1.1424585404629903E-2"/>
    <n v="0"/>
    <n v="0.98857541459537002"/>
    <n v="0.73744262537698479"/>
    <n v="0.26024369408638054"/>
    <n v="2.313680536634779E-3"/>
    <x v="0"/>
    <n v="0"/>
    <x v="0"/>
    <m/>
    <m/>
    <x v="0"/>
    <n v="13650"/>
    <x v="0"/>
    <x v="0"/>
    <m/>
    <x v="0"/>
    <x v="0"/>
    <x v="0"/>
    <n v="10.3"/>
    <x v="0"/>
    <x v="0"/>
    <x v="0"/>
    <x v="0"/>
    <x v="0"/>
    <x v="0"/>
    <x v="0"/>
    <x v="0"/>
    <x v="0"/>
    <x v="0"/>
    <x v="0"/>
    <x v="0"/>
    <x v="0"/>
    <m/>
    <x v="0"/>
    <x v="0"/>
    <x v="0"/>
    <x v="0"/>
    <x v="0"/>
    <m/>
    <n v="20030213"/>
    <x v="0"/>
    <s v="BP AMERICA"/>
    <m/>
    <m/>
    <d v="2003-02-15T00:00:00"/>
    <x v="5"/>
    <x v="2"/>
  </r>
  <r>
    <x v="1"/>
    <s v="T21N R093W S15 fMESAVERDE"/>
    <n v="5156"/>
    <x v="0"/>
    <x v="1"/>
    <s v="SIBERIA RIDGE"/>
    <s v="SW NW"/>
    <n v="15"/>
    <n v="21"/>
    <n v="93"/>
    <n v="41.795219000000003"/>
    <n v="-107.906682"/>
    <s v="4903725802"/>
    <s v="15-1 FIVE MILE RIDGE"/>
    <x v="0"/>
    <x v="28"/>
    <m/>
    <m/>
    <n v="234"/>
    <x v="0"/>
    <n v="11090"/>
    <n v="11324"/>
    <n v="11639"/>
    <n v="11633"/>
    <x v="1"/>
    <d v="2004-10-26T00:00:00"/>
    <n v="6.97"/>
    <x v="1"/>
    <n v="53.4"/>
    <n v="13.7"/>
    <n v="2510"/>
    <n v="29.6"/>
    <x v="1"/>
    <n v="2610"/>
    <n v="1530"/>
    <n v="0"/>
    <x v="1"/>
    <n v="122"/>
    <n v="6160"/>
    <x v="0"/>
    <s v="BP AMERICA PRODUCTION COMPANY"/>
    <n v="2.66466"/>
    <n v="1.127373"/>
    <n v="109.185"/>
    <n v="0.75716799999999995"/>
    <n v="113.73420099999998"/>
    <n v="73.628100000000003"/>
    <n v="25.076699999999999"/>
    <n v="0"/>
    <x v="1"/>
    <n v="2.5400400000000003"/>
    <n v="101.24484000000001"/>
    <n v="5.8095714549214937E-2"/>
    <n v="6868.7"/>
    <n v="5.43952965376438E-2"/>
    <n v="2.3428836502750836E-2"/>
    <n v="9.9123481774844504E-3"/>
    <n v="0.96665881531976472"/>
    <n v="0.72722817281354779"/>
    <n v="0.24768373380806366"/>
    <n v="2.5088093378388469E-2"/>
    <x v="1"/>
    <n v="71.400000000000006"/>
    <x v="1"/>
    <n v="0"/>
    <n v="0"/>
    <x v="1"/>
    <n v="9810"/>
    <x v="2"/>
    <x v="1"/>
    <n v="0"/>
    <x v="1"/>
    <x v="1"/>
    <x v="1"/>
    <n v="0"/>
    <x v="1"/>
    <x v="3"/>
    <x v="1"/>
    <x v="1"/>
    <x v="0"/>
    <x v="0"/>
    <x v="0"/>
    <x v="0"/>
    <x v="0"/>
    <x v="0"/>
    <x v="0"/>
    <x v="0"/>
    <x v="0"/>
    <m/>
    <x v="0"/>
    <x v="0"/>
    <x v="0"/>
    <x v="0"/>
    <x v="0"/>
    <m/>
    <n v="20041026"/>
    <x v="0"/>
    <s v="BP"/>
    <s v="11045"/>
    <s v="11090-11324"/>
    <d v="2004-10-28T00:00:00"/>
    <x v="5"/>
    <x v="2"/>
  </r>
  <r>
    <x v="0"/>
    <s v="T21N R093W S27 fMESAVERDE"/>
    <n v="49124127"/>
    <x v="0"/>
    <x v="1"/>
    <s v="FIVE MILE GULCH"/>
    <s v="C SW"/>
    <s v="27"/>
    <s v=" 21"/>
    <s v=" 93"/>
    <n v="41.761099999999999"/>
    <n v="-107.90392"/>
    <s v="4903720801"/>
    <s v="FIVE MILE GULCH NO 1"/>
    <x v="0"/>
    <x v="28"/>
    <n v="1178"/>
    <m/>
    <n v="120"/>
    <x v="0"/>
    <n v="10803"/>
    <n v="10923"/>
    <n v="12622"/>
    <n v="12532"/>
    <x v="0"/>
    <d v="1976-08-15T00:00:00"/>
    <n v="7.3000001907348633"/>
    <x v="0"/>
    <n v="284"/>
    <n v="97"/>
    <n v="805"/>
    <n v="94"/>
    <x v="0"/>
    <n v="120"/>
    <n v="1867"/>
    <m/>
    <x v="0"/>
    <n v="1230"/>
    <n v="3549"/>
    <x v="0"/>
    <s v="CHEM LAB"/>
    <n v="14.1716"/>
    <n v="7.9821300000000006"/>
    <n v="35.017499999999998"/>
    <n v="2.4045199999999998"/>
    <n v="59.575749999999992"/>
    <n v="3.3851999999999998"/>
    <n v="30.600129999999996"/>
    <m/>
    <x v="0"/>
    <n v="25.608600000000003"/>
    <n v="59.59393"/>
    <n v="-1.525555829302225E-4"/>
    <n v="4494"/>
    <n v="0.1174934725848564"/>
    <n v="0.23787531000449011"/>
    <n v="0.13398287054716057"/>
    <n v="0.62814181944834935"/>
    <n v="5.6804443002836026E-2"/>
    <n v="0.51347729542253706"/>
    <n v="0.42971826157462684"/>
    <x v="0"/>
    <m/>
    <x v="0"/>
    <m/>
    <m/>
    <x v="0"/>
    <m/>
    <x v="0"/>
    <x v="0"/>
    <m/>
    <x v="0"/>
    <x v="0"/>
    <x v="0"/>
    <m/>
    <x v="0"/>
    <x v="0"/>
    <x v="0"/>
    <x v="0"/>
    <x v="0"/>
    <x v="0"/>
    <x v="0"/>
    <x v="0"/>
    <x v="0"/>
    <x v="0"/>
    <x v="0"/>
    <x v="0"/>
    <x v="0"/>
    <m/>
    <x v="0"/>
    <x v="0"/>
    <x v="0"/>
    <x v="0"/>
    <x v="0"/>
    <s v="DST NO 3 SAMPLER"/>
    <m/>
    <x v="0"/>
    <m/>
    <m/>
    <m/>
    <m/>
    <x v="5"/>
    <x v="2"/>
  </r>
  <r>
    <x v="1"/>
    <s v="T21N R094W S03 fMESAVERDE"/>
    <n v="3586"/>
    <x v="0"/>
    <x v="1"/>
    <s v="SIBERIA RIDGE"/>
    <s v="C NW"/>
    <n v="3"/>
    <n v="21"/>
    <n v="94"/>
    <n v="41.824523999999997"/>
    <n v="-108.022482"/>
    <s v="4903723523"/>
    <s v="SIBERIA RIDGE 03-04"/>
    <x v="0"/>
    <x v="28"/>
    <m/>
    <m/>
    <m/>
    <x v="0"/>
    <s v="10570"/>
    <m/>
    <n v="11035"/>
    <n v="10760"/>
    <x v="1"/>
    <d v="2003-01-07T00:00:00"/>
    <n v="7.6"/>
    <x v="1"/>
    <n v="7.2"/>
    <n v="1.72"/>
    <n v="2330"/>
    <n v="7.66"/>
    <x v="1"/>
    <n v="3249"/>
    <n v="1725"/>
    <m/>
    <x v="0"/>
    <n v="21"/>
    <n v="6964"/>
    <x v="0"/>
    <s v="BP AMERICA PRODUCTION CO"/>
    <n v="0.35927999999999999"/>
    <n v="0.14153879999999999"/>
    <n v="101.355"/>
    <n v="0.1959428"/>
    <n v="102.05176159999999"/>
    <n v="91.654290000000003"/>
    <n v="28.272749999999998"/>
    <n v="0"/>
    <x v="1"/>
    <n v="0.43722000000000005"/>
    <n v="120.36426"/>
    <n v="-8.2334439166139681E-2"/>
    <n v="7341.58"/>
    <n v="2.6393896647322227E-2"/>
    <n v="3.5205663710953521E-3"/>
    <n v="1.3869314726263383E-3"/>
    <n v="0.99509250215627831"/>
    <n v="0.76147429477820083"/>
    <n v="0.23489323159549186"/>
    <n v="3.6324736263073443E-3"/>
    <x v="0"/>
    <n v="0.2"/>
    <x v="0"/>
    <m/>
    <m/>
    <x v="0"/>
    <n v="11130"/>
    <x v="0"/>
    <x v="0"/>
    <m/>
    <x v="0"/>
    <x v="0"/>
    <x v="0"/>
    <m/>
    <x v="0"/>
    <x v="0"/>
    <x v="0"/>
    <x v="0"/>
    <x v="0"/>
    <x v="0"/>
    <x v="0"/>
    <x v="0"/>
    <x v="0"/>
    <x v="0"/>
    <x v="0"/>
    <x v="0"/>
    <x v="0"/>
    <m/>
    <x v="0"/>
    <x v="0"/>
    <x v="0"/>
    <x v="0"/>
    <x v="0"/>
    <m/>
    <n v="2003107"/>
    <x v="0"/>
    <s v="BP AMERICA"/>
    <m/>
    <m/>
    <d v="2003-01-09T00:00:00"/>
    <x v="5"/>
    <x v="2"/>
  </r>
  <r>
    <x v="1"/>
    <s v="T21N R094W S09 fMESAVERDE"/>
    <m/>
    <x v="1"/>
    <x v="3"/>
    <s v="SIBERIA RIDGE"/>
    <s v="NE SW"/>
    <n v="9"/>
    <n v="21"/>
    <n v="94"/>
    <n v="41.803193"/>
    <n v="-108.041303"/>
    <s v="4903720854"/>
    <s v="6 SIB RDGE"/>
    <x v="0"/>
    <x v="28"/>
    <m/>
    <m/>
    <m/>
    <x v="0"/>
    <m/>
    <m/>
    <n v="12250"/>
    <n v="10565"/>
    <x v="1"/>
    <d v="1979-11-16T00:00:00"/>
    <n v="7.4"/>
    <x v="0"/>
    <n v="81.180000000000007"/>
    <n v="11"/>
    <n v="1722.41"/>
    <n v="138"/>
    <x v="1"/>
    <n v="2200"/>
    <n v="658.8"/>
    <n v="0"/>
    <x v="1"/>
    <n v="510"/>
    <n v="5322"/>
    <x v="0"/>
    <s v="AMOCO PRODUCTION COMPANY"/>
    <n v="4.0508820000000005"/>
    <n v="0.90519000000000005"/>
    <n v="74.924835000000002"/>
    <n v="3.5300399999999996"/>
    <n v="83.410947000000007"/>
    <n v="62.061999999999998"/>
    <n v="10.797731999999998"/>
    <n v="0"/>
    <x v="1"/>
    <n v="10.618200000000002"/>
    <n v="83.477931999999996"/>
    <n v="-4.0137485733838683E-4"/>
    <n v="5321.39"/>
    <n v="-5.7312566766760649E-5"/>
    <n v="4.8565351979518952E-2"/>
    <n v="1.0852172677046815E-2"/>
    <n v="0.9405824753434342"/>
    <n v="0.74345397056553819"/>
    <n v="0.12934834082856772"/>
    <n v="0.12719768860589409"/>
    <x v="1"/>
    <n v="11.48"/>
    <x v="1"/>
    <n v="0"/>
    <n v="1.3"/>
    <x v="0"/>
    <n v="0"/>
    <x v="0"/>
    <x v="1"/>
    <m/>
    <x v="1"/>
    <x v="1"/>
    <x v="1"/>
    <n v="0"/>
    <x v="1"/>
    <x v="3"/>
    <x v="1"/>
    <x v="1"/>
    <x v="0"/>
    <x v="0"/>
    <x v="0"/>
    <x v="0"/>
    <x v="0"/>
    <x v="0"/>
    <x v="0"/>
    <x v="0"/>
    <x v="0"/>
    <m/>
    <x v="0"/>
    <x v="0"/>
    <x v="0"/>
    <x v="0"/>
    <x v="0"/>
    <m/>
    <n v="19791116"/>
    <x v="1"/>
    <m/>
    <m/>
    <m/>
    <m/>
    <x v="5"/>
    <x v="2"/>
  </r>
  <r>
    <x v="0"/>
    <s v="T21N R094W S16 fMESAVERDE"/>
    <n v="49124134"/>
    <x v="0"/>
    <x v="1"/>
    <s v="WAMSUTTER"/>
    <m/>
    <s v="16"/>
    <s v=" 21"/>
    <s v=" 94"/>
    <n v="41.788409999999999"/>
    <n v="-108.03207"/>
    <s v="4903721132"/>
    <s v="MARATHON STATE NO 1-16"/>
    <x v="0"/>
    <x v="28"/>
    <m/>
    <m/>
    <n v="368"/>
    <x v="0"/>
    <n v="10332"/>
    <n v="10700"/>
    <n v="11200"/>
    <m/>
    <x v="2"/>
    <d v="1978-04-25T00:00:00"/>
    <n v="8.1000003814697266"/>
    <x v="0"/>
    <n v="66"/>
    <n v="9"/>
    <n v="4666"/>
    <n v="558"/>
    <x v="0"/>
    <n v="6200"/>
    <n v="2806"/>
    <m/>
    <x v="0"/>
    <n v="20"/>
    <n v="12901"/>
    <x v="0"/>
    <s v="CHEM LAB"/>
    <n v="3.2934000000000001"/>
    <n v="0.74060999999999999"/>
    <n v="202.97099999999998"/>
    <n v="14.273639999999999"/>
    <n v="221.27864999999997"/>
    <n v="174.90199999999999"/>
    <n v="45.990339999999996"/>
    <m/>
    <x v="0"/>
    <n v="0.41640000000000005"/>
    <n v="221.30874"/>
    <n v="-6.7986573228011996E-5"/>
    <n v="14322"/>
    <n v="5.2198508614039602E-2"/>
    <n v="1.4883496442155628E-2"/>
    <n v="3.3469564280150846E-3"/>
    <n v="0.98176954712982933"/>
    <n v="0.79030769412902535"/>
    <n v="0.20781077150409874"/>
    <n v="1.8815343668758858E-3"/>
    <x v="0"/>
    <m/>
    <x v="0"/>
    <m/>
    <m/>
    <x v="0"/>
    <m/>
    <x v="0"/>
    <x v="0"/>
    <m/>
    <x v="0"/>
    <x v="0"/>
    <x v="0"/>
    <m/>
    <x v="0"/>
    <x v="0"/>
    <x v="0"/>
    <x v="0"/>
    <x v="0"/>
    <x v="0"/>
    <x v="0"/>
    <x v="0"/>
    <x v="0"/>
    <x v="0"/>
    <x v="0"/>
    <x v="0"/>
    <x v="0"/>
    <m/>
    <x v="0"/>
    <x v="0"/>
    <x v="0"/>
    <x v="0"/>
    <x v="0"/>
    <s v="PRODUCTION"/>
    <m/>
    <x v="0"/>
    <m/>
    <m/>
    <m/>
    <m/>
    <x v="5"/>
    <x v="2"/>
  </r>
  <r>
    <x v="1"/>
    <s v="T21N R094W S18 fMESAVERDE"/>
    <n v="3859"/>
    <x v="0"/>
    <x v="1"/>
    <s v="SIBERIA RIDGE"/>
    <s v="C SW"/>
    <n v="18"/>
    <n v="21"/>
    <n v="94"/>
    <n v="41.788412999999998"/>
    <n v="-108.08008700000001"/>
    <s v="4903721925"/>
    <s v="HAMMOND FED. 18-1"/>
    <x v="0"/>
    <x v="28"/>
    <m/>
    <m/>
    <m/>
    <x v="0"/>
    <s v="10008"/>
    <m/>
    <n v="10581"/>
    <n v="10534"/>
    <x v="1"/>
    <d v="1999-04-11T00:00:00"/>
    <n v="7.86"/>
    <x v="1"/>
    <n v="97"/>
    <n v="18"/>
    <n v="4998"/>
    <n v="47"/>
    <x v="1"/>
    <n v="5381"/>
    <n v="2851"/>
    <m/>
    <x v="0"/>
    <n v="10"/>
    <n v="11319"/>
    <x v="0"/>
    <s v="SNYDER OIL"/>
    <n v="4.8403"/>
    <n v="1.48122"/>
    <n v="217.41299999999998"/>
    <n v="1.2022599999999999"/>
    <n v="224.93677999999997"/>
    <n v="151.79801"/>
    <n v="46.727889999999995"/>
    <n v="0"/>
    <x v="1"/>
    <n v="0.20820000000000002"/>
    <n v="198.73410000000001"/>
    <n v="6.1846780689765506E-2"/>
    <n v="13402"/>
    <n v="8.4260345455280938E-2"/>
    <n v="2.1518490662131826E-2"/>
    <n v="6.5850502527865836E-3"/>
    <n v="0.9718964590850816"/>
    <n v="0.76382467830130807"/>
    <n v="0.23512769071840209"/>
    <n v="1.047630980289744E-3"/>
    <x v="0"/>
    <n v="0.91"/>
    <x v="0"/>
    <m/>
    <m/>
    <x v="0"/>
    <n v="19440"/>
    <x v="1"/>
    <x v="0"/>
    <n v="122.14"/>
    <x v="0"/>
    <x v="0"/>
    <x v="0"/>
    <n v="65.41"/>
    <x v="0"/>
    <x v="0"/>
    <x v="0"/>
    <x v="0"/>
    <x v="0"/>
    <x v="0"/>
    <x v="0"/>
    <x v="0"/>
    <x v="0"/>
    <x v="0"/>
    <x v="0"/>
    <x v="0"/>
    <x v="0"/>
    <n v="0.44"/>
    <x v="0"/>
    <x v="0"/>
    <x v="0"/>
    <x v="0"/>
    <x v="0"/>
    <m/>
    <n v="19990411"/>
    <x v="0"/>
    <s v="BEUERMAN AND ASSOCIATES BUTTE MT LAB No 1999-0068"/>
    <m/>
    <m/>
    <d v="1999-05-28T00:00:00"/>
    <x v="5"/>
    <x v="2"/>
  </r>
  <r>
    <x v="1"/>
    <s v="T21N R094W S18 fMESAVERDE"/>
    <n v="3860"/>
    <x v="0"/>
    <x v="1"/>
    <s v="WAMSUTTER"/>
    <s v="NE NE"/>
    <n v="18"/>
    <n v="21"/>
    <n v="94"/>
    <n v="41.79609"/>
    <n v="-108.07064200000001"/>
    <s v="4903724628"/>
    <s v="N. WAMSUTTER 1-18"/>
    <x v="0"/>
    <x v="28"/>
    <m/>
    <m/>
    <m/>
    <x v="0"/>
    <s v="10140"/>
    <m/>
    <n v="10616"/>
    <n v="10522"/>
    <x v="1"/>
    <d v="2003-02-13T00:00:00"/>
    <n v="7.96"/>
    <x v="1"/>
    <n v="19"/>
    <n v="6.6"/>
    <n v="3710"/>
    <n v="55.1"/>
    <x v="1"/>
    <n v="4600"/>
    <n v="2510"/>
    <m/>
    <x v="0"/>
    <n v="9"/>
    <n v="10500"/>
    <x v="0"/>
    <s v="DEVON ENERGY"/>
    <n v="0.94809999999999994"/>
    <n v="0.54311399999999999"/>
    <n v="161.38499999999999"/>
    <n v="1.4094579999999999"/>
    <n v="164.28567200000001"/>
    <n v="129.76599999999999"/>
    <n v="41.138899999999992"/>
    <n v="0"/>
    <x v="1"/>
    <n v="0.18738000000000002"/>
    <n v="171.09227999999999"/>
    <n v="-2.0295335335579791E-2"/>
    <n v="10909.7"/>
    <n v="1.9136185934412939E-2"/>
    <n v="5.7710449636776597E-3"/>
    <n v="3.3059121552608678E-3"/>
    <n v="0.99092304288106137"/>
    <n v="0.75845619685470322"/>
    <n v="0.24044860469449583"/>
    <n v="1.0951984508009364E-3"/>
    <x v="0"/>
    <n v="0.42"/>
    <x v="0"/>
    <n v="9219"/>
    <n v="0.628"/>
    <x v="2"/>
    <m/>
    <x v="0"/>
    <x v="0"/>
    <m/>
    <x v="0"/>
    <x v="0"/>
    <x v="0"/>
    <m/>
    <x v="0"/>
    <x v="0"/>
    <x v="0"/>
    <x v="0"/>
    <x v="0"/>
    <x v="0"/>
    <x v="0"/>
    <x v="0"/>
    <x v="0"/>
    <x v="0"/>
    <x v="0"/>
    <x v="0"/>
    <x v="0"/>
    <m/>
    <x v="0"/>
    <x v="0"/>
    <x v="0"/>
    <x v="0"/>
    <x v="0"/>
    <m/>
    <n v="20030213"/>
    <x v="0"/>
    <s v="ENERGY LABS CASPER ID No C03020526-006"/>
    <m/>
    <m/>
    <d v="2003-02-20T00:00:00"/>
    <x v="5"/>
    <x v="2"/>
  </r>
  <r>
    <x v="1"/>
    <s v="T21N R094W S27 fMESAVERDE"/>
    <m/>
    <x v="1"/>
    <x v="3"/>
    <s v="WAMSUTTER"/>
    <s v=" C SE"/>
    <n v="27"/>
    <n v="21"/>
    <n v="94"/>
    <n v="41.759318999999998"/>
    <n v="-108.012727"/>
    <s v="4903723480"/>
    <s v="27-4 SIBER"/>
    <x v="0"/>
    <x v="28"/>
    <m/>
    <m/>
    <m/>
    <x v="0"/>
    <m/>
    <m/>
    <n v="10956"/>
    <n v="10872"/>
    <x v="1"/>
    <d v="1996-02-14T00:00:00"/>
    <n v="7.38"/>
    <x v="0"/>
    <n v="23.2"/>
    <n v="5.3"/>
    <n v="3010"/>
    <n v="34.4"/>
    <x v="1"/>
    <n v="4060"/>
    <n v="1947"/>
    <n v="0"/>
    <x v="1"/>
    <n v="13"/>
    <n v="9848"/>
    <x v="0"/>
    <s v="AMOCO PRODUCTION COMPANY"/>
    <n v="1.15768"/>
    <n v="0.436137"/>
    <n v="130.935"/>
    <n v="0.87995199999999996"/>
    <n v="133.40876900000001"/>
    <n v="114.5326"/>
    <n v="31.911329999999996"/>
    <n v="0"/>
    <x v="1"/>
    <n v="0.27066000000000001"/>
    <n v="146.71458999999999"/>
    <n v="-4.7499862373133903E-2"/>
    <n v="9092.9"/>
    <n v="-3.986610984694499E-2"/>
    <n v="8.6776904447712876E-3"/>
    <n v="3.2691779053894126E-3"/>
    <n v="0.98805313164983932"/>
    <n v="0.78064901384381757"/>
    <n v="0.21750617985573212"/>
    <n v="1.8448063004504189E-3"/>
    <x v="8"/>
    <n v="6.39"/>
    <x v="1"/>
    <n v="0"/>
    <n v="0"/>
    <x v="0"/>
    <n v="12480"/>
    <x v="0"/>
    <x v="1"/>
    <m/>
    <x v="1"/>
    <x v="1"/>
    <x v="1"/>
    <n v="0"/>
    <x v="1"/>
    <x v="3"/>
    <x v="1"/>
    <x v="1"/>
    <x v="0"/>
    <x v="0"/>
    <x v="0"/>
    <x v="0"/>
    <x v="0"/>
    <x v="0"/>
    <x v="0"/>
    <x v="0"/>
    <x v="0"/>
    <m/>
    <x v="0"/>
    <x v="0"/>
    <x v="0"/>
    <x v="0"/>
    <x v="0"/>
    <m/>
    <n v="19960214"/>
    <x v="1"/>
    <s v="WYOMING ANALYTICAL LABS ROCK SPRINGS"/>
    <m/>
    <m/>
    <d v="1996-02-28T00:00:00"/>
    <x v="5"/>
    <x v="2"/>
  </r>
  <r>
    <x v="0"/>
    <s v="T21N R098W S34 fMESAVERDE"/>
    <n v="49008040"/>
    <x v="0"/>
    <x v="1"/>
    <s v="DESERT SPRINGS"/>
    <m/>
    <s v="34"/>
    <s v=" 21"/>
    <s v=" 98"/>
    <n v="41.746810000000004"/>
    <n v="-108.48587000000001"/>
    <s v="4903705818"/>
    <s v="PLAYA-FEDERAL 34-1"/>
    <x v="0"/>
    <x v="28"/>
    <m/>
    <m/>
    <n v="14"/>
    <x v="0"/>
    <n v="4778"/>
    <n v="4792"/>
    <m/>
    <m/>
    <x v="2"/>
    <m/>
    <n v="8.6000003814697266"/>
    <x v="0"/>
    <n v="28"/>
    <n v="17"/>
    <n v="6237"/>
    <n v="-3"/>
    <x v="0"/>
    <n v="6200"/>
    <n v="5551"/>
    <m/>
    <x v="0"/>
    <n v="300"/>
    <n v="15576"/>
    <x v="0"/>
    <m/>
    <n v="1.3972"/>
    <n v="1.39893"/>
    <n v="271.30949999999996"/>
    <n v="0"/>
    <n v="274.10562999999996"/>
    <n v="174.90199999999999"/>
    <n v="90.980889999999988"/>
    <m/>
    <x v="0"/>
    <n v="6.2460000000000004"/>
    <n v="272.12888999999996"/>
    <n v="3.6188485487881773E-3"/>
    <n v="18327"/>
    <n v="8.1143261658260329E-2"/>
    <n v="5.0973050061029401E-3"/>
    <n v="5.1036164415885956E-3"/>
    <n v="0.98979907855230842"/>
    <n v="0.64271750051969867"/>
    <n v="0.33433014039780928"/>
    <n v="2.295235908249213E-2"/>
    <x v="0"/>
    <m/>
    <x v="0"/>
    <m/>
    <m/>
    <x v="0"/>
    <m/>
    <x v="0"/>
    <x v="0"/>
    <m/>
    <x v="0"/>
    <x v="0"/>
    <x v="0"/>
    <m/>
    <x v="0"/>
    <x v="0"/>
    <x v="0"/>
    <x v="0"/>
    <x v="0"/>
    <x v="0"/>
    <x v="0"/>
    <x v="0"/>
    <x v="0"/>
    <x v="0"/>
    <x v="0"/>
    <x v="0"/>
    <x v="0"/>
    <m/>
    <x v="0"/>
    <x v="0"/>
    <x v="0"/>
    <x v="0"/>
    <x v="0"/>
    <s v="PRODUCTION"/>
    <m/>
    <x v="0"/>
    <m/>
    <m/>
    <m/>
    <m/>
    <x v="5"/>
    <x v="2"/>
  </r>
  <r>
    <x v="0"/>
    <s v="T21N R100W S12 fMESAVERDE"/>
    <n v="49008043"/>
    <x v="0"/>
    <x v="1"/>
    <s v="WILDCAT"/>
    <m/>
    <s v="12"/>
    <s v=" 21"/>
    <s v=" 100"/>
    <n v="41.80236"/>
    <n v="-108.68183000000001"/>
    <s v="4903705848"/>
    <s v="SKYLINE-FEDERAL A-1"/>
    <x v="0"/>
    <x v="28"/>
    <m/>
    <m/>
    <m/>
    <x v="1"/>
    <n v="3837"/>
    <m/>
    <n v="4057"/>
    <m/>
    <x v="4"/>
    <m/>
    <n v="7.3000001907348633"/>
    <x v="0"/>
    <n v="1320"/>
    <n v="752"/>
    <n v="12629"/>
    <n v="-3"/>
    <x v="0"/>
    <n v="20800"/>
    <n v="1769"/>
    <m/>
    <x v="0"/>
    <n v="2942"/>
    <n v="39314"/>
    <x v="0"/>
    <m/>
    <n v="65.867999999999995"/>
    <n v="61.882080000000002"/>
    <n v="549.36149999999998"/>
    <n v="0"/>
    <n v="677.11158"/>
    <n v="586.76800000000003"/>
    <n v="28.993909999999996"/>
    <m/>
    <x v="0"/>
    <n v="61.252440000000007"/>
    <n v="677.01435000000004"/>
    <n v="7.1802775388820535E-5"/>
    <n v="40206"/>
    <n v="1.1217303822937626E-2"/>
    <n v="9.7277910975913304E-2"/>
    <n v="9.1391259325383278E-2"/>
    <n v="0.8113308296987034"/>
    <n v="0.86669950201203272"/>
    <n v="4.2826138027945777E-2"/>
    <n v="9.0474359960021539E-2"/>
    <x v="0"/>
    <m/>
    <x v="0"/>
    <m/>
    <m/>
    <x v="0"/>
    <m/>
    <x v="0"/>
    <x v="0"/>
    <m/>
    <x v="0"/>
    <x v="0"/>
    <x v="0"/>
    <m/>
    <x v="0"/>
    <x v="0"/>
    <x v="0"/>
    <x v="0"/>
    <x v="0"/>
    <x v="0"/>
    <x v="0"/>
    <x v="0"/>
    <x v="0"/>
    <x v="0"/>
    <x v="0"/>
    <x v="0"/>
    <x v="0"/>
    <m/>
    <x v="0"/>
    <x v="0"/>
    <x v="0"/>
    <x v="0"/>
    <x v="0"/>
    <s v="PRODUCTION TEST"/>
    <m/>
    <x v="0"/>
    <m/>
    <m/>
    <m/>
    <m/>
    <x v="5"/>
    <x v="2"/>
  </r>
  <r>
    <x v="1"/>
    <s v="T22N R091W S31 fMESAVERDE"/>
    <n v="5052"/>
    <x v="0"/>
    <x v="1"/>
    <s v="WC"/>
    <s v="NW NW"/>
    <n v="31"/>
    <n v="22"/>
    <n v="91"/>
    <n v="41.838923999999999"/>
    <n v="-107.73264899999999"/>
    <s v="4903725930"/>
    <s v="31-1 JAWBONE"/>
    <x v="0"/>
    <x v="28"/>
    <m/>
    <m/>
    <n v="475"/>
    <x v="0"/>
    <n v="12745"/>
    <n v="13220"/>
    <n v="13277"/>
    <m/>
    <x v="1"/>
    <d v="2005-03-15T00:00:00"/>
    <n v="6.98"/>
    <x v="1"/>
    <n v="71.3"/>
    <n v="7.2"/>
    <n v="4260"/>
    <n v="45.6"/>
    <x v="1"/>
    <n v="7050"/>
    <n v="873"/>
    <n v="0"/>
    <x v="1"/>
    <n v="77"/>
    <n v="12900"/>
    <x v="0"/>
    <s v="BP AMERICA PRODUCTION COMPANY"/>
    <n v="3.5578699999999999"/>
    <n v="0.59248800000000001"/>
    <n v="185.31"/>
    <n v="1.1664479999999999"/>
    <n v="190.62680599999999"/>
    <n v="198.88049999999998"/>
    <n v="14.308469999999998"/>
    <n v="0"/>
    <x v="1"/>
    <n v="1.6031400000000002"/>
    <n v="214.79210999999998"/>
    <n v="-5.9605763437046912E-2"/>
    <n v="12384.1"/>
    <n v="-2.0404127495145159E-2"/>
    <n v="1.866405924044072E-2"/>
    <n v="3.1081043240057228E-3"/>
    <n v="0.97822783643555344"/>
    <n v="0.9259208822893914"/>
    <n v="6.6615435734580744E-2"/>
    <n v="7.463681976027892E-3"/>
    <x v="1"/>
    <n v="10.4"/>
    <x v="1"/>
    <n v="0"/>
    <n v="0"/>
    <x v="1"/>
    <n v="22200"/>
    <x v="2"/>
    <x v="1"/>
    <n v="0"/>
    <x v="1"/>
    <x v="1"/>
    <x v="1"/>
    <n v="0"/>
    <x v="1"/>
    <x v="3"/>
    <x v="1"/>
    <x v="1"/>
    <x v="0"/>
    <x v="0"/>
    <x v="0"/>
    <x v="0"/>
    <x v="0"/>
    <x v="0"/>
    <x v="0"/>
    <x v="0"/>
    <x v="0"/>
    <m/>
    <x v="0"/>
    <x v="0"/>
    <x v="0"/>
    <x v="0"/>
    <x v="0"/>
    <m/>
    <n v="20050315"/>
    <x v="0"/>
    <s v="BP ID No JAW31-1"/>
    <m/>
    <s v="12745-13220"/>
    <d v="2005-03-17T00:00:00"/>
    <x v="5"/>
    <x v="2"/>
  </r>
  <r>
    <x v="1"/>
    <s v="T22N R092W S25 fMESAVERDE"/>
    <n v="5051"/>
    <x v="0"/>
    <x v="1"/>
    <s v="WC"/>
    <s v="SE SE"/>
    <n v="25"/>
    <n v="22"/>
    <n v="92"/>
    <n v="41.845281999999997"/>
    <n v="-107.741095"/>
    <s v="4903725940"/>
    <s v="25-1 RUBY KNOLLS"/>
    <x v="0"/>
    <x v="28"/>
    <m/>
    <m/>
    <n v="158"/>
    <x v="0"/>
    <n v="12820"/>
    <n v="12978"/>
    <n v="13359"/>
    <m/>
    <x v="1"/>
    <d v="2005-03-15T00:00:00"/>
    <n v="6.97"/>
    <x v="1"/>
    <n v="61.2"/>
    <n v="7.49"/>
    <n v="3340"/>
    <n v="50.6"/>
    <x v="1"/>
    <n v="4600"/>
    <n v="1220"/>
    <n v="0"/>
    <x v="1"/>
    <n v="140"/>
    <n v="17100"/>
    <x v="0"/>
    <s v="BP AMERICA PRODUCTION COMPANY"/>
    <n v="3.0538799999999999"/>
    <n v="0.61635210000000007"/>
    <n v="145.29"/>
    <n v="1.2943480000000001"/>
    <n v="150.2545801"/>
    <n v="129.76599999999999"/>
    <n v="19.995799999999999"/>
    <n v="0"/>
    <x v="1"/>
    <n v="2.9148000000000001"/>
    <n v="152.67660000000001"/>
    <n v="-7.9952809717391288E-3"/>
    <n v="9419.2900000000009"/>
    <n v="-0.28962728640170982"/>
    <n v="2.0324704897298502E-2"/>
    <n v="4.1020519946200302E-3"/>
    <n v="0.97557324310808147"/>
    <n v="0.84994033139328484"/>
    <n v="0.13096833437475028"/>
    <n v="1.909133423196482E-2"/>
    <x v="1"/>
    <n v="44.6"/>
    <x v="1"/>
    <n v="0"/>
    <n v="0"/>
    <x v="1"/>
    <n v="24900"/>
    <x v="2"/>
    <x v="1"/>
    <n v="0"/>
    <x v="1"/>
    <x v="1"/>
    <x v="1"/>
    <n v="0"/>
    <x v="1"/>
    <x v="3"/>
    <x v="1"/>
    <x v="1"/>
    <x v="0"/>
    <x v="0"/>
    <x v="0"/>
    <x v="0"/>
    <x v="0"/>
    <x v="0"/>
    <x v="0"/>
    <x v="0"/>
    <x v="0"/>
    <m/>
    <x v="0"/>
    <x v="0"/>
    <x v="0"/>
    <x v="0"/>
    <x v="0"/>
    <m/>
    <n v="20050315"/>
    <x v="0"/>
    <s v="BP ID No RK25-1"/>
    <m/>
    <s v="12820-12978"/>
    <d v="2005-03-17T00:00:00"/>
    <x v="5"/>
    <x v="2"/>
  </r>
  <r>
    <x v="1"/>
    <s v="T22N R092W S35 fMESAVERDE"/>
    <n v="5037"/>
    <x v="0"/>
    <x v="1"/>
    <s v="WC"/>
    <s v="NW NW"/>
    <n v="35"/>
    <n v="22"/>
    <n v="92"/>
    <n v="41.838678999999999"/>
    <n v="-107.771125"/>
    <s v="4903725851"/>
    <s v="35-1 RUBY KNOLL"/>
    <x v="0"/>
    <x v="28"/>
    <m/>
    <m/>
    <n v="445"/>
    <x v="0"/>
    <n v="12572"/>
    <n v="13017"/>
    <n v="13097"/>
    <m/>
    <x v="1"/>
    <d v="2005-03-15T00:00:00"/>
    <n v="8"/>
    <x v="1"/>
    <n v="33"/>
    <n v="3.3"/>
    <n v="2120"/>
    <n v="34.6"/>
    <x v="1"/>
    <n v="3550"/>
    <n v="812"/>
    <n v="0"/>
    <x v="1"/>
    <n v="53"/>
    <n v="7800"/>
    <x v="0"/>
    <s v="BP AMERICA PRODUCTION COMPANY"/>
    <n v="1.6467000000000001"/>
    <n v="0.27155699999999999"/>
    <n v="92.22"/>
    <n v="0.88506799999999997"/>
    <n v="95.023325"/>
    <n v="100.1455"/>
    <n v="13.308679999999999"/>
    <n v="0"/>
    <x v="1"/>
    <n v="1.1034600000000001"/>
    <n v="114.55763999999999"/>
    <n v="-9.3206532377594464E-2"/>
    <n v="6605.9"/>
    <n v="-8.2889649379768032E-2"/>
    <n v="1.7329429379576017E-2"/>
    <n v="2.8577930734374952E-3"/>
    <n v="0.97981277754698648"/>
    <n v="0.87419311361511987"/>
    <n v="0.11617453013173107"/>
    <n v="9.6323562531490711E-3"/>
    <x v="1"/>
    <n v="11.7"/>
    <x v="1"/>
    <n v="0"/>
    <n v="0"/>
    <x v="1"/>
    <n v="13400"/>
    <x v="2"/>
    <x v="1"/>
    <n v="0"/>
    <x v="1"/>
    <x v="1"/>
    <x v="1"/>
    <n v="0"/>
    <x v="1"/>
    <x v="3"/>
    <x v="1"/>
    <x v="1"/>
    <x v="0"/>
    <x v="0"/>
    <x v="0"/>
    <x v="0"/>
    <x v="0"/>
    <x v="0"/>
    <x v="0"/>
    <x v="0"/>
    <x v="0"/>
    <m/>
    <x v="0"/>
    <x v="0"/>
    <x v="0"/>
    <x v="0"/>
    <x v="0"/>
    <m/>
    <n v="20050315"/>
    <x v="0"/>
    <s v="BP ID No W0056"/>
    <m/>
    <s v="12572-13017"/>
    <d v="2005-03-17T00:00:00"/>
    <x v="5"/>
    <x v="2"/>
  </r>
  <r>
    <x v="1"/>
    <s v="T22N R093W S19 fMESAVERDE"/>
    <n v="3506"/>
    <x v="0"/>
    <x v="1"/>
    <s v="SIBERIA RIDGE"/>
    <s v="C SW"/>
    <n v="19"/>
    <n v="22"/>
    <n v="93"/>
    <n v="41.860550000000003"/>
    <n v="-107.96444"/>
    <s v="4903724018"/>
    <s v="MONUMENT 19-01"/>
    <x v="0"/>
    <x v="28"/>
    <m/>
    <m/>
    <m/>
    <x v="0"/>
    <s v="10832"/>
    <m/>
    <n v="11950"/>
    <m/>
    <x v="1"/>
    <m/>
    <m/>
    <x v="1"/>
    <n v="80.099999999999994"/>
    <n v="7.94"/>
    <n v="3010"/>
    <n v="20.3"/>
    <x v="1"/>
    <n v="5298"/>
    <n v="474"/>
    <m/>
    <x v="0"/>
    <n v="9"/>
    <n v="9316"/>
    <x v="0"/>
    <s v="BP AMERICA PRODUCTION CO"/>
    <n v="3.9969899999999998"/>
    <n v="0.65338260000000004"/>
    <n v="130.935"/>
    <n v="0.51927400000000001"/>
    <n v="136.1046466"/>
    <n v="149.45658"/>
    <n v="7.7688599999999992"/>
    <n v="0"/>
    <x v="1"/>
    <n v="0.18738000000000002"/>
    <n v="157.41281999999998"/>
    <n v="-7.2595929798748099E-2"/>
    <n v="8899.34"/>
    <n v="-2.2874126972101529E-2"/>
    <n v="2.9367035585102501E-2"/>
    <n v="4.800589960166724E-3"/>
    <n v="0.9658323744547308"/>
    <n v="0.94945621328682139"/>
    <n v="4.9353413527564019E-2"/>
    <n v="1.1903731856147425E-3"/>
    <x v="0"/>
    <n v="0.22"/>
    <x v="0"/>
    <m/>
    <m/>
    <x v="0"/>
    <n v="12280"/>
    <x v="0"/>
    <x v="0"/>
    <m/>
    <x v="0"/>
    <x v="0"/>
    <x v="0"/>
    <m/>
    <x v="0"/>
    <x v="0"/>
    <x v="0"/>
    <x v="0"/>
    <x v="0"/>
    <x v="0"/>
    <x v="0"/>
    <x v="0"/>
    <x v="0"/>
    <x v="0"/>
    <x v="0"/>
    <x v="0"/>
    <x v="0"/>
    <m/>
    <x v="0"/>
    <x v="0"/>
    <x v="0"/>
    <x v="0"/>
    <x v="0"/>
    <m/>
    <m/>
    <x v="0"/>
    <s v="BP AMERICA"/>
    <m/>
    <m/>
    <m/>
    <x v="5"/>
    <x v="2"/>
  </r>
  <r>
    <x v="0"/>
    <s v="T22N R093W S36 fMESAVERDE"/>
    <n v="49008361"/>
    <x v="0"/>
    <x v="1"/>
    <s v="WAMSUTTER"/>
    <m/>
    <s v="36"/>
    <s v=" 22"/>
    <s v=" 93"/>
    <n v="41.840580000000003"/>
    <n v="-107.85576"/>
    <s v="4903720295"/>
    <s v="1-36 STATE"/>
    <x v="0"/>
    <x v="28"/>
    <m/>
    <m/>
    <n v="323"/>
    <x v="0"/>
    <n v="12067"/>
    <n v="12390"/>
    <n v="12402"/>
    <m/>
    <x v="0"/>
    <d v="1972-01-17T00:00:00"/>
    <n v="8.6000003814697266"/>
    <x v="0"/>
    <n v="59"/>
    <n v="36"/>
    <n v="1731"/>
    <n v="29"/>
    <x v="0"/>
    <n v="700"/>
    <n v="2635"/>
    <m/>
    <x v="0"/>
    <n v="547"/>
    <n v="4628"/>
    <x v="0"/>
    <m/>
    <n v="2.9441000000000002"/>
    <n v="2.96244"/>
    <n v="75.29849999999999"/>
    <n v="0.74181999999999992"/>
    <n v="81.946860000000001"/>
    <n v="19.747"/>
    <n v="43.187649999999998"/>
    <m/>
    <x v="0"/>
    <n v="11.388540000000001"/>
    <n v="74.323189999999997"/>
    <n v="4.8785227879558524E-2"/>
    <n v="5734"/>
    <n v="0.10673615132213858"/>
    <n v="3.5926940946852635E-2"/>
    <n v="3.6150744519070042E-2"/>
    <n v="0.92792231453407725"/>
    <n v="0.2656909640180945"/>
    <n v="0.58107906832308998"/>
    <n v="0.15322996765881552"/>
    <x v="0"/>
    <m/>
    <x v="0"/>
    <m/>
    <m/>
    <x v="0"/>
    <m/>
    <x v="0"/>
    <x v="0"/>
    <m/>
    <x v="0"/>
    <x v="0"/>
    <x v="0"/>
    <m/>
    <x v="0"/>
    <x v="0"/>
    <x v="0"/>
    <x v="0"/>
    <x v="0"/>
    <x v="0"/>
    <x v="0"/>
    <x v="0"/>
    <x v="0"/>
    <x v="0"/>
    <x v="0"/>
    <x v="0"/>
    <x v="0"/>
    <m/>
    <x v="0"/>
    <x v="0"/>
    <x v="0"/>
    <x v="0"/>
    <x v="0"/>
    <s v="DST NO. 6 (SAMPLER)"/>
    <m/>
    <x v="0"/>
    <m/>
    <m/>
    <m/>
    <m/>
    <x v="5"/>
    <x v="2"/>
  </r>
  <r>
    <x v="1"/>
    <s v="T22N R094W S01 fMESAVERDE"/>
    <n v="4289"/>
    <x v="0"/>
    <x v="1"/>
    <s v="SIBERIA RIDGE"/>
    <s v="NE SW"/>
    <n v="1"/>
    <n v="22"/>
    <n v="94"/>
    <n v="41.903880000000001"/>
    <n v="-107.98083"/>
    <s v="4903724036"/>
    <s v="SOURDOUGH 01-01"/>
    <x v="0"/>
    <x v="28"/>
    <m/>
    <m/>
    <m/>
    <x v="0"/>
    <s v="11826"/>
    <m/>
    <n v="12225"/>
    <n v="12220"/>
    <x v="1"/>
    <d v="2003-06-09T00:00:00"/>
    <n v="7.57"/>
    <x v="1"/>
    <n v="32"/>
    <n v="2.17"/>
    <n v="3293"/>
    <n v="12.9"/>
    <x v="1"/>
    <n v="4449"/>
    <n v="1308"/>
    <m/>
    <x v="0"/>
    <n v="64"/>
    <n v="8920"/>
    <x v="0"/>
    <s v="BP AMERICAN PRODUCTION COMPANY"/>
    <n v="1.5968"/>
    <n v="0.17856929999999999"/>
    <n v="143.24549999999999"/>
    <n v="0.329982"/>
    <n v="145.35085129999999"/>
    <n v="125.50628999999999"/>
    <n v="21.438119999999998"/>
    <n v="0"/>
    <x v="1"/>
    <n v="1.3324800000000001"/>
    <n v="148.27689000000001"/>
    <n v="-9.9651302940428968E-3"/>
    <n v="9161.07"/>
    <n v="1.333272864935536E-2"/>
    <n v="1.0985831769944372E-2"/>
    <n v="1.2285397601933413E-3"/>
    <n v="0.98778562846986229"/>
    <n v="0.84643190182907113"/>
    <n v="0.14458166744662634"/>
    <n v="8.9864307243023508E-3"/>
    <x v="0"/>
    <n v="3.37"/>
    <x v="0"/>
    <m/>
    <m/>
    <x v="0"/>
    <n v="13660"/>
    <x v="0"/>
    <x v="0"/>
    <m/>
    <x v="0"/>
    <x v="0"/>
    <x v="0"/>
    <n v="1.86"/>
    <x v="0"/>
    <x v="0"/>
    <x v="0"/>
    <x v="0"/>
    <x v="0"/>
    <x v="0"/>
    <x v="0"/>
    <x v="0"/>
    <x v="0"/>
    <x v="0"/>
    <x v="0"/>
    <x v="0"/>
    <x v="0"/>
    <m/>
    <x v="0"/>
    <x v="0"/>
    <x v="0"/>
    <x v="0"/>
    <x v="0"/>
    <m/>
    <n v="200369"/>
    <x v="0"/>
    <s v="BP AMERICA"/>
    <m/>
    <m/>
    <d v="2003-06-11T00:00:00"/>
    <x v="5"/>
    <x v="2"/>
  </r>
  <r>
    <x v="1"/>
    <s v="T22N R094W S03 fMESAVERDE"/>
    <n v="4090"/>
    <x v="0"/>
    <x v="1"/>
    <s v="SIBERIA RIDGE"/>
    <s v="C SW"/>
    <n v="3"/>
    <n v="22"/>
    <n v="94"/>
    <n v="41.910939999999997"/>
    <n v="-108.02254000000001"/>
    <s v="4903724622"/>
    <s v="SOURDOUGH GULCH 03-01"/>
    <x v="0"/>
    <x v="28"/>
    <m/>
    <m/>
    <m/>
    <x v="0"/>
    <s v="11623"/>
    <m/>
    <n v="12211"/>
    <m/>
    <x v="1"/>
    <d v="2003-06-06T00:00:00"/>
    <n v="7.7"/>
    <x v="1"/>
    <n v="79.8"/>
    <n v="4.07"/>
    <n v="2805"/>
    <n v="13.6"/>
    <x v="1"/>
    <n v="4149"/>
    <n v="1228"/>
    <m/>
    <x v="0"/>
    <n v="81"/>
    <n v="7876"/>
    <x v="0"/>
    <s v="BP AMERICA PRODUCTION COMPANY"/>
    <n v="3.9820199999999999"/>
    <n v="0.3349203"/>
    <n v="122.0175"/>
    <n v="0.34788799999999998"/>
    <n v="126.68232829999999"/>
    <n v="117.04329"/>
    <n v="20.126919999999998"/>
    <n v="0"/>
    <x v="1"/>
    <n v="1.68642"/>
    <n v="138.85663"/>
    <n v="-4.5847516228657292E-2"/>
    <n v="8360.4699999999993"/>
    <n v="2.9838382357741514E-2"/>
    <n v="3.1433113469228842E-2"/>
    <n v="2.6437807427004798E-3"/>
    <n v="0.96592310578807072"/>
    <n v="0.84290746505946457"/>
    <n v="0.14494749008383684"/>
    <n v="1.2145044856698596E-2"/>
    <x v="0"/>
    <n v="14.3"/>
    <x v="0"/>
    <m/>
    <m/>
    <x v="0"/>
    <n v="12290"/>
    <x v="0"/>
    <x v="0"/>
    <m/>
    <x v="0"/>
    <x v="0"/>
    <x v="0"/>
    <n v="1.88"/>
    <x v="0"/>
    <x v="0"/>
    <x v="0"/>
    <x v="0"/>
    <x v="0"/>
    <x v="0"/>
    <x v="0"/>
    <x v="0"/>
    <x v="0"/>
    <x v="0"/>
    <x v="0"/>
    <x v="0"/>
    <x v="0"/>
    <m/>
    <x v="0"/>
    <x v="0"/>
    <x v="0"/>
    <x v="0"/>
    <x v="0"/>
    <m/>
    <n v="20030606"/>
    <x v="0"/>
    <s v="BP AMERICA"/>
    <m/>
    <m/>
    <d v="2003-06-08T00:00:00"/>
    <x v="5"/>
    <x v="2"/>
  </r>
  <r>
    <x v="1"/>
    <s v="T22N R094W S09 fMESAVERDE"/>
    <m/>
    <x v="1"/>
    <x v="3"/>
    <s v="SIBERIA RIDGE"/>
    <s v="C SW"/>
    <n v="9"/>
    <n v="22"/>
    <n v="94"/>
    <n v="41.889477999999997"/>
    <n v="-108.04182900000001"/>
    <s v="4903721749"/>
    <s v="CHAMPLIN 452 J1"/>
    <x v="0"/>
    <x v="28"/>
    <m/>
    <m/>
    <m/>
    <x v="0"/>
    <m/>
    <n v="11201"/>
    <n v="11785"/>
    <n v="11706"/>
    <x v="1"/>
    <m/>
    <m/>
    <x v="0"/>
    <n v="80.2"/>
    <n v="6.99"/>
    <n v="2480"/>
    <n v="28.4"/>
    <x v="1"/>
    <n v="3649"/>
    <n v="503"/>
    <m/>
    <x v="0"/>
    <n v="25"/>
    <n v="6310"/>
    <x v="0"/>
    <s v="BP AMERICA PRODUCTION CO"/>
    <n v="4.0019800000000005"/>
    <n v="0.57520710000000008"/>
    <n v="107.88"/>
    <n v="0.7264719999999999"/>
    <n v="113.1836591"/>
    <n v="102.93828999999999"/>
    <n v="8.2441699999999987"/>
    <n v="0"/>
    <x v="1"/>
    <n v="0.52050000000000007"/>
    <n v="111.70295999999999"/>
    <n v="6.5842027681584266E-3"/>
    <n v="6772.59"/>
    <n v="3.5359206395675483E-2"/>
    <n v="3.5358284330286337E-2"/>
    <n v="5.0820684237800904E-3"/>
    <n v="0.95955964724593357"/>
    <n v="0.92153591990758355"/>
    <n v="7.3804400527971672E-2"/>
    <n v="4.6596795644448467E-3"/>
    <x v="0"/>
    <m/>
    <x v="0"/>
    <m/>
    <m/>
    <x v="0"/>
    <n v="10610"/>
    <x v="0"/>
    <x v="0"/>
    <m/>
    <x v="0"/>
    <x v="0"/>
    <x v="0"/>
    <m/>
    <x v="0"/>
    <x v="0"/>
    <x v="0"/>
    <x v="0"/>
    <x v="0"/>
    <x v="0"/>
    <x v="0"/>
    <x v="0"/>
    <x v="0"/>
    <x v="0"/>
    <x v="0"/>
    <x v="0"/>
    <x v="0"/>
    <m/>
    <x v="0"/>
    <x v="0"/>
    <x v="0"/>
    <x v="0"/>
    <x v="0"/>
    <m/>
    <m/>
    <x v="0"/>
    <s v="BP AMERICA"/>
    <m/>
    <m/>
    <m/>
    <x v="5"/>
    <x v="2"/>
  </r>
  <r>
    <x v="1"/>
    <s v="T22N R094W S13 fMESAVERDE"/>
    <n v="5019"/>
    <x v="0"/>
    <x v="1"/>
    <s v="SIBERIA RIDGE"/>
    <s v="NW SE"/>
    <n v="13"/>
    <n v="22"/>
    <n v="94"/>
    <n v="41.876776"/>
    <n v="-107.976489"/>
    <s v="4903725960"/>
    <s v="263H2 CHAMPLIN"/>
    <x v="0"/>
    <x v="28"/>
    <m/>
    <m/>
    <n v="209"/>
    <x v="0"/>
    <n v="11658"/>
    <n v="11867"/>
    <n v="12207"/>
    <m/>
    <x v="1"/>
    <d v="2005-03-16T00:00:00"/>
    <n v="7.33"/>
    <x v="1"/>
    <n v="36.4"/>
    <n v="4.3"/>
    <n v="2330"/>
    <n v="45"/>
    <x v="1"/>
    <n v="3870"/>
    <n v="812"/>
    <n v="0"/>
    <x v="1"/>
    <n v="91"/>
    <n v="8020"/>
    <x v="0"/>
    <s v="BP AMERICA PRODUCTION COMPANY"/>
    <n v="1.81636"/>
    <n v="0.35384699999999997"/>
    <n v="101.355"/>
    <n v="1.1511"/>
    <n v="104.67630699999999"/>
    <n v="109.17269999999999"/>
    <n v="13.308679999999999"/>
    <n v="0"/>
    <x v="1"/>
    <n v="1.8946200000000002"/>
    <n v="124.37599999999999"/>
    <n v="-8.6005215393879439E-2"/>
    <n v="7188.7"/>
    <n v="-5.4659504099627193E-2"/>
    <n v="1.735215973945279E-2"/>
    <n v="3.380392470284608E-3"/>
    <n v="0.97926744779026254"/>
    <n v="0.87776339486717692"/>
    <n v="0.1070036019810896"/>
    <n v="1.5233003151733456E-2"/>
    <x v="1"/>
    <n v="13.2"/>
    <x v="1"/>
    <n v="0"/>
    <n v="0"/>
    <x v="1"/>
    <n v="13700"/>
    <x v="2"/>
    <x v="1"/>
    <n v="0"/>
    <x v="1"/>
    <x v="1"/>
    <x v="1"/>
    <n v="0"/>
    <x v="1"/>
    <x v="3"/>
    <x v="1"/>
    <x v="1"/>
    <x v="0"/>
    <x v="0"/>
    <x v="0"/>
    <x v="0"/>
    <x v="0"/>
    <x v="0"/>
    <x v="0"/>
    <x v="0"/>
    <x v="0"/>
    <m/>
    <x v="0"/>
    <x v="0"/>
    <x v="0"/>
    <x v="0"/>
    <x v="0"/>
    <m/>
    <n v="20050316"/>
    <x v="0"/>
    <s v="BP ID No W0035"/>
    <m/>
    <s v="11658-11867"/>
    <d v="2005-03-18T00:00:00"/>
    <x v="5"/>
    <x v="2"/>
  </r>
  <r>
    <x v="1"/>
    <s v="T22N R094W S15 fMESAVERDE"/>
    <m/>
    <x v="1"/>
    <x v="3"/>
    <s v="SIBERIA RIDGE"/>
    <s v="SW NW"/>
    <n v="15"/>
    <n v="22"/>
    <n v="94"/>
    <n v="41.881171000000002"/>
    <n v="-108.02310900000001"/>
    <s v="4903723819"/>
    <s v="CHAMPLIN 452 E4"/>
    <x v="0"/>
    <x v="28"/>
    <m/>
    <m/>
    <m/>
    <x v="0"/>
    <n v="10868"/>
    <m/>
    <n v="11720"/>
    <n v="11689"/>
    <x v="1"/>
    <d v="2001-01-01T00:00:00"/>
    <n v="7.56"/>
    <x v="0"/>
    <n v="34.200000000000003"/>
    <n v="4.3099999999999996"/>
    <n v="2570"/>
    <n v="23.9"/>
    <x v="1"/>
    <n v="4249"/>
    <n v="442"/>
    <m/>
    <x v="0"/>
    <n v="21"/>
    <n v="8350"/>
    <x v="0"/>
    <s v="BP AMERICA PRODUCTION CO"/>
    <n v="1.7065800000000002"/>
    <n v="0.35466989999999998"/>
    <n v="111.795"/>
    <n v="0.61136199999999996"/>
    <n v="114.46761189999999"/>
    <n v="119.86429"/>
    <n v="7.2443799999999996"/>
    <n v="0"/>
    <x v="1"/>
    <n v="0.43722000000000005"/>
    <n v="127.54588999999999"/>
    <n v="-5.4039456465548509E-2"/>
    <n v="7344.41"/>
    <n v="-6.4073131771121061E-2"/>
    <n v="1.4908846019176891E-2"/>
    <n v="3.0984301507909766E-3"/>
    <n v="0.98199272383003211"/>
    <n v="0.93977383355904298"/>
    <n v="5.6798223760875399E-2"/>
    <n v="3.4279426800816561E-3"/>
    <x v="0"/>
    <n v="0.16"/>
    <x v="0"/>
    <m/>
    <m/>
    <x v="0"/>
    <n v="13090"/>
    <x v="0"/>
    <x v="0"/>
    <m/>
    <x v="0"/>
    <x v="0"/>
    <x v="0"/>
    <m/>
    <x v="0"/>
    <x v="0"/>
    <x v="0"/>
    <x v="0"/>
    <x v="0"/>
    <x v="0"/>
    <x v="0"/>
    <x v="0"/>
    <x v="0"/>
    <x v="0"/>
    <x v="0"/>
    <x v="0"/>
    <x v="0"/>
    <m/>
    <x v="0"/>
    <x v="0"/>
    <x v="0"/>
    <x v="0"/>
    <x v="0"/>
    <m/>
    <n v="20010101"/>
    <x v="0"/>
    <s v="BP AMERICA"/>
    <m/>
    <m/>
    <d v="2001-01-03T00:00:00"/>
    <x v="5"/>
    <x v="2"/>
  </r>
  <r>
    <x v="1"/>
    <s v="T22N R094W S15 fMESAVERDE"/>
    <m/>
    <x v="1"/>
    <x v="3"/>
    <s v="SIBERIA RIDGE"/>
    <s v="SE NE"/>
    <n v="15"/>
    <n v="22"/>
    <n v="94"/>
    <n v="41.882157999999997"/>
    <n v="-108.012258"/>
    <s v="4903723918"/>
    <s v="CHAMPLIN 452 E2"/>
    <x v="0"/>
    <x v="28"/>
    <m/>
    <m/>
    <m/>
    <x v="0"/>
    <n v="10902"/>
    <m/>
    <n v="11760"/>
    <n v="11760"/>
    <x v="1"/>
    <d v="2001-01-01T00:00:00"/>
    <n v="7.63"/>
    <x v="0"/>
    <n v="37.700000000000003"/>
    <n v="4.8899999999999997"/>
    <n v="2470"/>
    <n v="23.6"/>
    <x v="1"/>
    <n v="3949"/>
    <n v="496"/>
    <m/>
    <x v="0"/>
    <n v="59"/>
    <n v="9084"/>
    <x v="0"/>
    <s v="BP AMERICA PRODUCTION COMPANY"/>
    <n v="1.8812300000000002"/>
    <n v="0.40239809999999998"/>
    <n v="107.44499999999999"/>
    <n v="0.603688"/>
    <n v="110.3323161"/>
    <n v="111.40128999999999"/>
    <n v="8.1294399999999989"/>
    <n v="0"/>
    <x v="1"/>
    <n v="1.22838"/>
    <n v="120.75910999999999"/>
    <n v="-4.5119778245204196E-2"/>
    <n v="7040.19"/>
    <n v="-0.12675427416819074"/>
    <n v="1.705058016089268E-2"/>
    <n v="3.6471463141885406E-3"/>
    <n v="0.97930227352491872"/>
    <n v="0.92250837224620152"/>
    <n v="6.7319475938502682E-2"/>
    <n v="1.0172151815295757E-2"/>
    <x v="0"/>
    <n v="12"/>
    <x v="0"/>
    <m/>
    <m/>
    <x v="0"/>
    <n v="10820"/>
    <x v="0"/>
    <x v="0"/>
    <m/>
    <x v="0"/>
    <x v="0"/>
    <x v="0"/>
    <m/>
    <x v="0"/>
    <x v="0"/>
    <x v="0"/>
    <x v="0"/>
    <x v="0"/>
    <x v="0"/>
    <x v="0"/>
    <x v="0"/>
    <x v="0"/>
    <x v="0"/>
    <x v="0"/>
    <x v="0"/>
    <x v="0"/>
    <m/>
    <x v="0"/>
    <x v="0"/>
    <x v="0"/>
    <x v="0"/>
    <x v="0"/>
    <m/>
    <n v="20010101"/>
    <x v="0"/>
    <s v="BP AMERICA"/>
    <m/>
    <m/>
    <d v="2001-01-03T00:00:00"/>
    <x v="5"/>
    <x v="2"/>
  </r>
  <r>
    <x v="1"/>
    <s v="T22N R094W S15 fMESAVERDE"/>
    <m/>
    <x v="1"/>
    <x v="3"/>
    <s v="SIBERIA RIDGE"/>
    <s v="C SW"/>
    <n v="15"/>
    <n v="22"/>
    <n v="94"/>
    <n v="41.874915000000001"/>
    <n v="-108.02247699999999"/>
    <s v="4903721456"/>
    <s v="CHAMPLIN 452 E1"/>
    <x v="0"/>
    <x v="28"/>
    <m/>
    <m/>
    <m/>
    <x v="0"/>
    <n v="11300"/>
    <m/>
    <n v="11940"/>
    <m/>
    <x v="1"/>
    <d v="2001-01-01T00:00:00"/>
    <n v="7.89"/>
    <x v="0"/>
    <n v="9.89"/>
    <m/>
    <n v="578"/>
    <n v="3.25"/>
    <x v="1"/>
    <n v="810"/>
    <n v="194"/>
    <m/>
    <x v="0"/>
    <n v="11"/>
    <n v="2882"/>
    <x v="0"/>
    <s v="BP AMERICA PRODUCTION COMPANY"/>
    <n v="0.49351100000000003"/>
    <n v="0"/>
    <n v="25.142999999999997"/>
    <n v="8.3135000000000001E-2"/>
    <n v="25.719645999999997"/>
    <n v="22.850099999999998"/>
    <n v="3.1796599999999997"/>
    <n v="0"/>
    <x v="1"/>
    <n v="0.22902000000000003"/>
    <n v="26.258779999999994"/>
    <n v="-1.0372264831566797E-2"/>
    <n v="1606.14"/>
    <n v="-0.28427366347752081"/>
    <n v="1.918809457952882E-2"/>
    <n v="0"/>
    <n v="0.98081190542047114"/>
    <n v="0.87018894251751233"/>
    <n v="0.12108940323960216"/>
    <n v="8.7216542428856202E-3"/>
    <x v="0"/>
    <n v="7.79"/>
    <x v="0"/>
    <m/>
    <m/>
    <x v="0"/>
    <n v="1370"/>
    <x v="0"/>
    <x v="0"/>
    <m/>
    <x v="0"/>
    <x v="0"/>
    <x v="0"/>
    <m/>
    <x v="0"/>
    <x v="0"/>
    <x v="0"/>
    <x v="0"/>
    <x v="0"/>
    <x v="0"/>
    <x v="0"/>
    <x v="0"/>
    <x v="0"/>
    <x v="0"/>
    <x v="0"/>
    <x v="0"/>
    <x v="0"/>
    <m/>
    <x v="0"/>
    <x v="0"/>
    <x v="0"/>
    <x v="0"/>
    <x v="0"/>
    <m/>
    <n v="200111"/>
    <x v="0"/>
    <s v="BP AMERICA"/>
    <m/>
    <m/>
    <d v="2001-01-03T00:00:00"/>
    <x v="5"/>
    <x v="2"/>
  </r>
  <r>
    <x v="1"/>
    <s v="T22N R094W S17 fMESAVERDE"/>
    <n v="5163"/>
    <x v="0"/>
    <x v="1"/>
    <s v="SIBERIA RIDGE"/>
    <s v="SW NE"/>
    <n v="17"/>
    <n v="22"/>
    <n v="94"/>
    <n v="41.881985"/>
    <n v="-108.051689"/>
    <s v="4903724959"/>
    <s v="2 CHAMPLIN 452 AMOCO 1"/>
    <x v="0"/>
    <x v="28"/>
    <m/>
    <m/>
    <n v="312"/>
    <x v="0"/>
    <n v="11192"/>
    <n v="11504"/>
    <n v="11654"/>
    <m/>
    <x v="1"/>
    <d v="2004-10-26T00:00:00"/>
    <n v="6.79"/>
    <x v="1"/>
    <n v="87.5"/>
    <n v="8.6"/>
    <n v="4740"/>
    <n v="60.3"/>
    <x v="1"/>
    <n v="6460"/>
    <n v="699"/>
    <n v="0"/>
    <x v="1"/>
    <n v="25.5"/>
    <n v="9400"/>
    <x v="0"/>
    <s v="BP AMERICA PRODUCTION COMPANY"/>
    <n v="4.36625"/>
    <n v="0.70769399999999993"/>
    <n v="206.19"/>
    <n v="1.5424739999999999"/>
    <n v="212.80641800000001"/>
    <n v="182.23659999999998"/>
    <n v="11.45661"/>
    <n v="0"/>
    <x v="1"/>
    <n v="0.53090999999999999"/>
    <n v="194.22412"/>
    <n v="4.5653326385058632E-2"/>
    <n v="12080.9"/>
    <n v="0.12480389555372454"/>
    <n v="2.0517473302896345E-2"/>
    <n v="3.3255294020314739E-3"/>
    <n v="0.9761569972950721"/>
    <n v="0.93827996234453259"/>
    <n v="5.8986546058234168E-2"/>
    <n v="2.7334915972331347E-3"/>
    <x v="1"/>
    <n v="1.8"/>
    <x v="1"/>
    <n v="0"/>
    <n v="0"/>
    <x v="1"/>
    <n v="19700"/>
    <x v="2"/>
    <x v="1"/>
    <n v="0"/>
    <x v="1"/>
    <x v="1"/>
    <x v="1"/>
    <n v="0"/>
    <x v="1"/>
    <x v="3"/>
    <x v="1"/>
    <x v="1"/>
    <x v="0"/>
    <x v="0"/>
    <x v="0"/>
    <x v="0"/>
    <x v="0"/>
    <x v="0"/>
    <x v="0"/>
    <x v="0"/>
    <x v="0"/>
    <m/>
    <x v="0"/>
    <x v="0"/>
    <x v="0"/>
    <x v="0"/>
    <x v="0"/>
    <m/>
    <n v="20041026"/>
    <x v="0"/>
    <s v="BP"/>
    <s v="11103"/>
    <s v="11192-11504"/>
    <d v="2004-10-28T00:00:00"/>
    <x v="5"/>
    <x v="2"/>
  </r>
  <r>
    <x v="1"/>
    <s v="T22N R094W S26 fMESAVERDE"/>
    <n v="3854"/>
    <x v="0"/>
    <x v="1"/>
    <s v="SIBERIA RIDGE"/>
    <s v="NE SE"/>
    <n v="26"/>
    <n v="22"/>
    <n v="94"/>
    <n v="41.848381000000003"/>
    <n v="-107.99269"/>
    <s v="4903723778"/>
    <s v="SIBERIA RIDGE 9-26"/>
    <x v="0"/>
    <x v="28"/>
    <m/>
    <m/>
    <s v=""/>
    <x v="0"/>
    <m/>
    <m/>
    <n v="11300"/>
    <n v="11250"/>
    <x v="1"/>
    <d v="1997-07-14T00:00:00"/>
    <n v="7.15"/>
    <x v="1"/>
    <n v="52"/>
    <n v="29"/>
    <n v="3916"/>
    <n v="24"/>
    <x v="1"/>
    <n v="5821"/>
    <n v="563"/>
    <m/>
    <x v="0"/>
    <n v="96"/>
    <n v="10501"/>
    <x v="0"/>
    <s v="SNYDER OIL"/>
    <n v="2.5948000000000002"/>
    <n v="2.3864100000000001"/>
    <n v="170.34599999999998"/>
    <n v="0.61392000000000002"/>
    <n v="175.94112999999999"/>
    <n v="164.21041"/>
    <n v="9.2275699999999983"/>
    <n v="0"/>
    <x v="1"/>
    <n v="1.9987200000000001"/>
    <n v="175.43669999999997"/>
    <n v="1.4355771962050467E-3"/>
    <n v="10501"/>
    <n v="0"/>
    <n v="1.474811489502199E-2"/>
    <n v="1.3563684625647228E-2"/>
    <n v="0.9716882004793308"/>
    <n v="0.93600945526221146"/>
    <n v="5.2597717581327051E-2"/>
    <n v="1.1392827156461564E-2"/>
    <x v="0"/>
    <n v="1.48"/>
    <x v="0"/>
    <m/>
    <m/>
    <x v="0"/>
    <n v="15443"/>
    <x v="1"/>
    <x v="0"/>
    <n v="107.93"/>
    <x v="0"/>
    <x v="0"/>
    <x v="0"/>
    <n v="3.84"/>
    <x v="0"/>
    <x v="15"/>
    <x v="0"/>
    <x v="0"/>
    <x v="0"/>
    <x v="0"/>
    <x v="0"/>
    <x v="0"/>
    <x v="0"/>
    <x v="0"/>
    <x v="0"/>
    <x v="2"/>
    <x v="0"/>
    <n v="0.19"/>
    <x v="0"/>
    <x v="0"/>
    <x v="0"/>
    <x v="0"/>
    <x v="0"/>
    <m/>
    <n v="970714"/>
    <x v="0"/>
    <s v="BEUERMAN AND ASSOCIATES BUTTE MT LAB No 97-503"/>
    <m/>
    <m/>
    <d v="1997-08-26T00:00:00"/>
    <x v="5"/>
    <x v="2"/>
  </r>
  <r>
    <x v="1"/>
    <s v="T22N R094W S29 fMESAVERDE"/>
    <m/>
    <x v="1"/>
    <x v="3"/>
    <s v="SIBERIA RIDGE"/>
    <s v="NE SE"/>
    <n v="29"/>
    <n v="22"/>
    <n v="94"/>
    <n v="41.845416999999998"/>
    <n v="-108.04969699999999"/>
    <s v="4903723740"/>
    <s v="CHAMPLIN 452 K3"/>
    <x v="0"/>
    <x v="28"/>
    <m/>
    <m/>
    <m/>
    <x v="0"/>
    <n v="10750"/>
    <m/>
    <n v="11145"/>
    <n v="11106"/>
    <x v="1"/>
    <d v="2002-11-13T00:00:00"/>
    <n v="7.36"/>
    <x v="0"/>
    <n v="6.56"/>
    <n v="0.26"/>
    <n v="662"/>
    <n v="2.81"/>
    <x v="1"/>
    <n v="950"/>
    <n v="183"/>
    <m/>
    <x v="0"/>
    <n v="58"/>
    <n v="2960"/>
    <x v="0"/>
    <s v="BP AMERICA PRODUCTION CO"/>
    <n v="0.32734399999999997"/>
    <n v="2.1395400000000002E-2"/>
    <n v="28.796999999999997"/>
    <n v="7.1879799999999994E-2"/>
    <n v="29.217619199999998"/>
    <n v="26.799499999999998"/>
    <n v="2.9993699999999999"/>
    <n v="0"/>
    <x v="1"/>
    <n v="1.2075600000000002"/>
    <n v="31.006429999999998"/>
    <n v="-2.9702599273248476E-2"/>
    <n v="1862.63"/>
    <n v="-0.22754596558309467"/>
    <n v="1.1203650706762582E-2"/>
    <n v="7.3227732395115901E-4"/>
    <n v="0.98806407196928625"/>
    <n v="0.86432072315322983"/>
    <n v="9.6733806504005787E-2"/>
    <n v="3.8945470342764396E-2"/>
    <x v="0"/>
    <n v="14.4"/>
    <x v="0"/>
    <m/>
    <m/>
    <x v="0"/>
    <n v="2350"/>
    <x v="0"/>
    <x v="0"/>
    <m/>
    <x v="0"/>
    <x v="0"/>
    <x v="0"/>
    <m/>
    <x v="0"/>
    <x v="0"/>
    <x v="0"/>
    <x v="0"/>
    <x v="0"/>
    <x v="0"/>
    <x v="0"/>
    <x v="0"/>
    <x v="0"/>
    <x v="0"/>
    <x v="0"/>
    <x v="0"/>
    <x v="0"/>
    <m/>
    <x v="0"/>
    <x v="0"/>
    <x v="0"/>
    <x v="0"/>
    <x v="0"/>
    <m/>
    <n v="20021113"/>
    <x v="0"/>
    <s v="BP AMERICA"/>
    <m/>
    <m/>
    <d v="2002-11-15T00:00:00"/>
    <x v="5"/>
    <x v="2"/>
  </r>
  <r>
    <x v="0"/>
    <s v="T22N R094W S33 fMESAVERDE"/>
    <n v="49124951"/>
    <x v="0"/>
    <x v="1"/>
    <s v="SIBERIA RIDGE"/>
    <m/>
    <s v="33"/>
    <s v=" 22"/>
    <s v=" 94"/>
    <n v="41.833489999999998"/>
    <n v="-108.03434"/>
    <s v="4903720765"/>
    <s v="SIBERIA RIDGE NO. 3"/>
    <x v="0"/>
    <x v="28"/>
    <m/>
    <m/>
    <n v="0"/>
    <x v="0"/>
    <m/>
    <m/>
    <n v="12580"/>
    <n v="12532"/>
    <x v="2"/>
    <d v="1978-06-15T00:00:00"/>
    <n v="7.3000001907348633"/>
    <x v="0"/>
    <n v="56"/>
    <n v="6"/>
    <n v="4726"/>
    <n v="93"/>
    <x v="0"/>
    <n v="6000"/>
    <n v="2562"/>
    <m/>
    <x v="0"/>
    <n v="2"/>
    <n v="12145"/>
    <x v="0"/>
    <s v="CHEM LAB"/>
    <n v="2.7944"/>
    <n v="0.49374000000000001"/>
    <n v="205.58099999999999"/>
    <n v="2.3789400000000001"/>
    <n v="211.24807999999999"/>
    <n v="169.26"/>
    <n v="41.991179999999993"/>
    <m/>
    <x v="0"/>
    <n v="4.1640000000000003E-2"/>
    <n v="211.29281999999998"/>
    <n v="-1.0588324112527387E-4"/>
    <n v="13442"/>
    <n v="5.0689803415797083E-2"/>
    <n v="1.3228049220613035E-2"/>
    <n v="2.3372520119472806E-3"/>
    <n v="0.98443469876743972"/>
    <n v="0.8010683940893023"/>
    <n v="0.19873453343090408"/>
    <n v="1.9707247979368163E-4"/>
    <x v="0"/>
    <m/>
    <x v="0"/>
    <m/>
    <m/>
    <x v="0"/>
    <m/>
    <x v="0"/>
    <x v="0"/>
    <m/>
    <x v="0"/>
    <x v="0"/>
    <x v="0"/>
    <m/>
    <x v="0"/>
    <x v="0"/>
    <x v="0"/>
    <x v="0"/>
    <x v="0"/>
    <x v="0"/>
    <x v="0"/>
    <x v="0"/>
    <x v="0"/>
    <x v="0"/>
    <x v="0"/>
    <x v="0"/>
    <x v="0"/>
    <m/>
    <x v="0"/>
    <x v="0"/>
    <x v="0"/>
    <x v="0"/>
    <x v="0"/>
    <s v="PRODUCED"/>
    <m/>
    <x v="0"/>
    <m/>
    <m/>
    <m/>
    <m/>
    <x v="5"/>
    <x v="2"/>
  </r>
  <r>
    <x v="1"/>
    <s v="T22N R095W S01 fMESAVERDE"/>
    <n v="4068"/>
    <x v="0"/>
    <x v="1"/>
    <s v="WC"/>
    <s v="SW SE"/>
    <n v="1"/>
    <n v="22"/>
    <n v="95"/>
    <n v="41.903919999999999"/>
    <n v="-108.0902"/>
    <s v="4903724760"/>
    <s v="EAST LUMAN 01-01"/>
    <x v="0"/>
    <x v="28"/>
    <m/>
    <m/>
    <m/>
    <x v="0"/>
    <s v="11228"/>
    <m/>
    <n v="11503"/>
    <n v="11500"/>
    <x v="1"/>
    <d v="2003-06-09T00:00:00"/>
    <n v="6.9"/>
    <x v="1"/>
    <n v="30.5"/>
    <n v="3.14"/>
    <n v="2457"/>
    <n v="14.6"/>
    <x v="1"/>
    <n v="3149"/>
    <n v="1094"/>
    <m/>
    <x v="0"/>
    <n v="98"/>
    <n v="6888"/>
    <x v="0"/>
    <s v="BP AMERICA PRODUCTION CO"/>
    <n v="1.5219499999999999"/>
    <n v="0.25839060000000003"/>
    <n v="106.87949999999999"/>
    <n v="0.37346799999999997"/>
    <n v="109.0333086"/>
    <n v="88.833289999999991"/>
    <n v="17.93066"/>
    <n v="0"/>
    <x v="1"/>
    <n v="2.0403600000000002"/>
    <n v="108.80431"/>
    <n v="1.0512353259814651E-3"/>
    <n v="6846.24"/>
    <n v="-3.0405759619753421E-3"/>
    <n v="1.3958578525608457E-2"/>
    <n v="2.3698317818450576E-3"/>
    <n v="0.98367158969254642"/>
    <n v="0.81645010202261281"/>
    <n v="0.16479733201745408"/>
    <n v="1.8752565959933021E-2"/>
    <x v="0"/>
    <n v="1.19"/>
    <x v="0"/>
    <m/>
    <m/>
    <x v="0"/>
    <n v="10390"/>
    <x v="0"/>
    <x v="0"/>
    <m/>
    <x v="0"/>
    <x v="0"/>
    <x v="0"/>
    <n v="0.39"/>
    <x v="0"/>
    <x v="0"/>
    <x v="0"/>
    <x v="0"/>
    <x v="0"/>
    <x v="0"/>
    <x v="0"/>
    <x v="0"/>
    <x v="0"/>
    <x v="0"/>
    <x v="0"/>
    <x v="0"/>
    <x v="0"/>
    <m/>
    <x v="0"/>
    <x v="0"/>
    <x v="0"/>
    <x v="0"/>
    <x v="0"/>
    <m/>
    <n v="20030609"/>
    <x v="0"/>
    <s v="BP AMERICA"/>
    <m/>
    <m/>
    <d v="2003-06-11T00:00:00"/>
    <x v="5"/>
    <x v="2"/>
  </r>
  <r>
    <x v="1"/>
    <s v="T22N R095W S03 fMESAVERDE"/>
    <n v="4247"/>
    <x v="0"/>
    <x v="1"/>
    <s v="WC"/>
    <s v="NW SW"/>
    <n v="3"/>
    <n v="22"/>
    <n v="95"/>
    <n v="41.904569000000002"/>
    <n v="-108.13847"/>
    <s v="4903725433"/>
    <s v="LUMAN 03-01"/>
    <x v="0"/>
    <x v="28"/>
    <m/>
    <m/>
    <m/>
    <x v="0"/>
    <s v="10845"/>
    <m/>
    <n v="11324"/>
    <m/>
    <x v="1"/>
    <d v="2003-11-04T00:00:00"/>
    <n v="7.99"/>
    <x v="1"/>
    <n v="15"/>
    <n v="1.5"/>
    <n v="2099"/>
    <n v="53"/>
    <x v="1"/>
    <n v="1499"/>
    <n v="2723"/>
    <m/>
    <x v="0"/>
    <n v="23"/>
    <n v="6455"/>
    <x v="0"/>
    <s v="BP AMERICAN PRODUCTION COMPANY"/>
    <n v="0.74849999999999994"/>
    <n v="0.123435"/>
    <n v="91.3065"/>
    <n v="1.3557399999999999"/>
    <n v="93.534174999999991"/>
    <n v="42.286789999999996"/>
    <n v="44.629969999999993"/>
    <n v="0"/>
    <x v="1"/>
    <n v="0.47886000000000006"/>
    <n v="87.39561999999998"/>
    <n v="3.3927828194355789E-2"/>
    <n v="6413.5"/>
    <n v="-3.2249290904145782E-3"/>
    <n v="8.0024226439159799E-3"/>
    <n v="1.3196780748854632E-3"/>
    <n v="0.99067789928119865"/>
    <n v="0.48385479729991054"/>
    <n v="0.51066598074365743"/>
    <n v="5.4792219564321438E-3"/>
    <x v="0"/>
    <n v="3.1"/>
    <x v="0"/>
    <m/>
    <m/>
    <x v="0"/>
    <n v="8670"/>
    <x v="0"/>
    <x v="0"/>
    <m/>
    <x v="0"/>
    <x v="0"/>
    <x v="0"/>
    <n v="5.4"/>
    <x v="0"/>
    <x v="0"/>
    <x v="0"/>
    <x v="0"/>
    <x v="0"/>
    <x v="0"/>
    <x v="0"/>
    <x v="0"/>
    <x v="0"/>
    <x v="0"/>
    <x v="0"/>
    <x v="0"/>
    <x v="0"/>
    <m/>
    <x v="0"/>
    <x v="0"/>
    <x v="0"/>
    <x v="0"/>
    <x v="0"/>
    <m/>
    <n v="2003114"/>
    <x v="0"/>
    <s v="BP AMERICA"/>
    <m/>
    <m/>
    <d v="2003-11-05T00:00:00"/>
    <x v="5"/>
    <x v="2"/>
  </r>
  <r>
    <x v="1"/>
    <s v="T22N R095W S04 fMESAVERDE"/>
    <n v="4225"/>
    <x v="0"/>
    <x v="1"/>
    <s v="WC"/>
    <s v="SE NW"/>
    <n v="4"/>
    <n v="22"/>
    <n v="95"/>
    <n v="41.911439999999999"/>
    <n v="-108.15739000000001"/>
    <s v="4903725231"/>
    <s v="LUMAN 04-01"/>
    <x v="0"/>
    <x v="28"/>
    <m/>
    <m/>
    <m/>
    <x v="0"/>
    <s v="10683"/>
    <m/>
    <n v="11030"/>
    <m/>
    <x v="1"/>
    <d v="2004-03-10T00:00:00"/>
    <n v="8.07"/>
    <x v="1"/>
    <n v="16.2"/>
    <n v="1.32"/>
    <n v="2390"/>
    <n v="50"/>
    <x v="1"/>
    <n v="1849"/>
    <n v="3458"/>
    <m/>
    <x v="0"/>
    <n v="74"/>
    <n v="7012"/>
    <x v="0"/>
    <s v="BP AMERICAN PRODUCTION COMPANY"/>
    <n v="0.80837999999999999"/>
    <n v="0.10862280000000001"/>
    <n v="103.965"/>
    <n v="1.2789999999999999"/>
    <n v="106.16100279999999"/>
    <n v="52.160289999999996"/>
    <n v="56.676619999999993"/>
    <n v="0"/>
    <x v="1"/>
    <n v="1.54068"/>
    <n v="110.37758999999998"/>
    <n v="-1.947268219247425E-2"/>
    <n v="7838.52"/>
    <n v="5.5655963562218726E-2"/>
    <n v="7.6146605502863621E-3"/>
    <n v="1.0231892798209326E-3"/>
    <n v="0.9913621501698926"/>
    <n v="0.47256231994193754"/>
    <n v="0.5134794118987378"/>
    <n v="1.3958268159324735E-2"/>
    <x v="0"/>
    <n v="10.3"/>
    <x v="0"/>
    <m/>
    <m/>
    <x v="0"/>
    <m/>
    <x v="0"/>
    <x v="0"/>
    <m/>
    <x v="0"/>
    <x v="0"/>
    <x v="0"/>
    <n v="2.71"/>
    <x v="0"/>
    <x v="0"/>
    <x v="0"/>
    <x v="0"/>
    <x v="0"/>
    <x v="0"/>
    <x v="0"/>
    <x v="0"/>
    <x v="0"/>
    <x v="0"/>
    <x v="0"/>
    <x v="0"/>
    <x v="0"/>
    <m/>
    <x v="0"/>
    <x v="0"/>
    <x v="0"/>
    <x v="0"/>
    <x v="0"/>
    <m/>
    <n v="2004310"/>
    <x v="0"/>
    <s v="BP AMERICA"/>
    <m/>
    <m/>
    <d v="2004-03-11T00:00:00"/>
    <x v="5"/>
    <x v="2"/>
  </r>
  <r>
    <x v="1"/>
    <s v="T22N R095W S11 fMESAVERDE"/>
    <m/>
    <x v="1"/>
    <x v="3"/>
    <s v="STOCK POND"/>
    <s v="NW SE"/>
    <n v="11"/>
    <n v="22"/>
    <n v="95"/>
    <n v="41.891719999999999"/>
    <n v="-108.11135"/>
    <s v="4903720774"/>
    <s v="1 STOCK PO"/>
    <x v="0"/>
    <x v="28"/>
    <m/>
    <m/>
    <m/>
    <x v="0"/>
    <m/>
    <m/>
    <m/>
    <m/>
    <x v="2"/>
    <d v="1978-06-15T00:00:00"/>
    <n v="7.1"/>
    <x v="0"/>
    <n v="173"/>
    <n v="25"/>
    <n v="9018"/>
    <n v="566"/>
    <x v="1"/>
    <n v="13800"/>
    <n v="1720"/>
    <n v="0"/>
    <x v="1"/>
    <n v="4"/>
    <n v="24433"/>
    <x v="0"/>
    <s v="AMOCO PRODUCTION COMPANY"/>
    <n v="8.6326999999999998"/>
    <n v="2.0572500000000002"/>
    <n v="392.28299999999996"/>
    <n v="14.47828"/>
    <n v="417.45122999999995"/>
    <n v="389.298"/>
    <n v="28.190799999999996"/>
    <n v="0"/>
    <x v="1"/>
    <n v="8.3280000000000007E-2"/>
    <n v="417.57207999999997"/>
    <n v="-1.4472649871297434E-4"/>
    <n v="25306"/>
    <n v="1.7551619453547516E-2"/>
    <n v="2.0679541416131413E-2"/>
    <n v="4.9281205854873169E-3"/>
    <n v="0.97439233799838121"/>
    <n v="0.9322893427165917"/>
    <n v="6.751121866193735E-2"/>
    <n v="1.9943862147105241E-4"/>
    <x v="1"/>
    <n v="0"/>
    <x v="1"/>
    <n v="24065"/>
    <n v="0.3"/>
    <x v="0"/>
    <n v="0.3"/>
    <x v="0"/>
    <x v="1"/>
    <m/>
    <x v="1"/>
    <x v="1"/>
    <x v="1"/>
    <n v="0"/>
    <x v="1"/>
    <x v="3"/>
    <x v="1"/>
    <x v="1"/>
    <x v="0"/>
    <x v="0"/>
    <x v="0"/>
    <x v="0"/>
    <x v="0"/>
    <x v="0"/>
    <x v="0"/>
    <x v="0"/>
    <x v="0"/>
    <m/>
    <x v="0"/>
    <x v="0"/>
    <x v="0"/>
    <x v="0"/>
    <x v="0"/>
    <s v="PRODUCED"/>
    <n v="19780615"/>
    <x v="1"/>
    <m/>
    <m/>
    <m/>
    <m/>
    <x v="5"/>
    <x v="2"/>
  </r>
  <r>
    <x v="1"/>
    <s v="T22N R095W S12 fMESAVERDE"/>
    <n v="5515"/>
    <x v="0"/>
    <x v="1"/>
    <s v="WC"/>
    <s v="SW NW"/>
    <n v="12"/>
    <n v="22"/>
    <n v="95"/>
    <n v="41.896709999999999"/>
    <n v="-108.10045"/>
    <s v="4903726486"/>
    <s v="1 SPANISH CASTLE"/>
    <x v="0"/>
    <x v="28"/>
    <m/>
    <m/>
    <n v="395"/>
    <x v="0"/>
    <n v="11024"/>
    <n v="11419"/>
    <n v="11527"/>
    <n v="11467"/>
    <x v="1"/>
    <m/>
    <n v="7.8"/>
    <x v="1"/>
    <n v="5"/>
    <n v="46"/>
    <n v="401"/>
    <n v="0"/>
    <x v="1"/>
    <n v="100"/>
    <n v="781"/>
    <n v="0"/>
    <x v="1"/>
    <n v="300"/>
    <n v="1642"/>
    <x v="0"/>
    <s v="YATES PETROLEUM CORPORATION"/>
    <n v="0.2495"/>
    <n v="3.7853400000000001"/>
    <n v="17.4435"/>
    <n v="0"/>
    <n v="21.478339999999999"/>
    <n v="2.8209999999999997"/>
    <n v="12.800589999999998"/>
    <n v="0"/>
    <x v="1"/>
    <n v="6.2460000000000004"/>
    <n v="21.86759"/>
    <n v="-8.980081866971145E-3"/>
    <n v="1633"/>
    <n v="-2.7480916030534351E-3"/>
    <n v="1.1616353964040052E-2"/>
    <n v="0.17623987701097946"/>
    <n v="0.81214376902498053"/>
    <n v="0.12900369908160889"/>
    <n v="0.58536811784014597"/>
    <n v="0.28562818307824506"/>
    <x v="1"/>
    <n v="10"/>
    <x v="1"/>
    <n v="0"/>
    <n v="1"/>
    <x v="1"/>
    <n v="0"/>
    <x v="2"/>
    <x v="1"/>
    <n v="0"/>
    <x v="1"/>
    <x v="1"/>
    <x v="1"/>
    <n v="0"/>
    <x v="1"/>
    <x v="3"/>
    <x v="1"/>
    <x v="1"/>
    <x v="0"/>
    <x v="0"/>
    <x v="0"/>
    <x v="0"/>
    <x v="0"/>
    <x v="0"/>
    <x v="0"/>
    <x v="0"/>
    <x v="0"/>
    <m/>
    <x v="0"/>
    <x v="0"/>
    <x v="0"/>
    <x v="0"/>
    <x v="0"/>
    <m/>
    <m/>
    <x v="0"/>
    <s v="BJ SERVICES ROCK SPRINGS"/>
    <m/>
    <s v="11024-11419"/>
    <d v="2007-05-03T00:00:00"/>
    <x v="5"/>
    <x v="2"/>
  </r>
  <r>
    <x v="1"/>
    <s v="T22N R096W S01 fMESAVERDE"/>
    <m/>
    <x v="1"/>
    <x v="3"/>
    <s v="RED DESERT"/>
    <s v="NW SW"/>
    <n v="1"/>
    <n v="22"/>
    <n v="96"/>
    <n v="41.904690000000002"/>
    <n v="-108.21538"/>
    <s v="4903723252"/>
    <s v="CHAMPLIN 320 C 1AH"/>
    <x v="0"/>
    <x v="28"/>
    <m/>
    <m/>
    <m/>
    <x v="0"/>
    <n v="9956"/>
    <m/>
    <n v="13021"/>
    <n v="10160"/>
    <x v="1"/>
    <d v="2002-11-13T00:00:00"/>
    <n v="5.81"/>
    <x v="0"/>
    <n v="3.7"/>
    <n v="0.54"/>
    <n v="256"/>
    <n v="2.82"/>
    <x v="1"/>
    <n v="280"/>
    <n v="76"/>
    <m/>
    <x v="0"/>
    <n v="17"/>
    <n v="2176"/>
    <x v="0"/>
    <s v="BP AMERICA PRODUCTION COMPANY"/>
    <n v="0.18463000000000002"/>
    <n v="4.4436600000000007E-2"/>
    <n v="11.135999999999999"/>
    <n v="7.2135599999999994E-2"/>
    <n v="11.437202199999998"/>
    <n v="7.8987999999999996"/>
    <n v="1.2456399999999999"/>
    <n v="0"/>
    <x v="1"/>
    <n v="0.35394000000000003"/>
    <n v="9.4983799999999992"/>
    <n v="9.2608945931295802E-2"/>
    <n v="636.05999999999995"/>
    <n v="-0.54761989431235469"/>
    <n v="1.6142933977332328E-2"/>
    <n v="3.8852683744631197E-3"/>
    <n v="0.97997179764820463"/>
    <n v="0.83159444031508534"/>
    <n v="0.13114236322404452"/>
    <n v="3.7263196460870174E-2"/>
    <x v="0"/>
    <n v="3.19"/>
    <x v="0"/>
    <m/>
    <m/>
    <x v="0"/>
    <n v="593"/>
    <x v="0"/>
    <x v="0"/>
    <m/>
    <x v="0"/>
    <x v="0"/>
    <x v="0"/>
    <m/>
    <x v="0"/>
    <x v="0"/>
    <x v="0"/>
    <x v="0"/>
    <x v="0"/>
    <x v="0"/>
    <x v="0"/>
    <x v="0"/>
    <x v="0"/>
    <x v="0"/>
    <x v="0"/>
    <x v="0"/>
    <x v="0"/>
    <m/>
    <x v="0"/>
    <x v="0"/>
    <x v="0"/>
    <x v="0"/>
    <x v="0"/>
    <m/>
    <n v="20021113"/>
    <x v="0"/>
    <s v="BP AMERICA"/>
    <m/>
    <m/>
    <d v="2002-11-15T00:00:00"/>
    <x v="5"/>
    <x v="2"/>
  </r>
  <r>
    <x v="1"/>
    <s v="T23N R094W S19 fMESAVERDE"/>
    <n v="4062"/>
    <x v="0"/>
    <x v="1"/>
    <s v="WC"/>
    <s v="SE NW"/>
    <n v="19"/>
    <n v="23"/>
    <n v="94"/>
    <n v="41.954891000000003"/>
    <n v="-108.08007600000001"/>
    <s v="4903725242"/>
    <s v="BATTLE SPRINGS 19-01"/>
    <x v="0"/>
    <x v="28"/>
    <m/>
    <m/>
    <m/>
    <x v="0"/>
    <s v="11793"/>
    <m/>
    <n v="12360"/>
    <n v="12159"/>
    <x v="1"/>
    <d v="2003-06-09T00:00:00"/>
    <n v="7.98"/>
    <x v="1"/>
    <n v="37.700000000000003"/>
    <n v="0.64"/>
    <n v="2880"/>
    <n v="27.2"/>
    <x v="1"/>
    <n v="3999"/>
    <n v="1254"/>
    <m/>
    <x v="0"/>
    <n v="51"/>
    <n v="8404"/>
    <x v="0"/>
    <s v="PB AMERICA PRODUCTION CO"/>
    <n v="1.8812300000000002"/>
    <n v="5.26656E-2"/>
    <n v="125.28"/>
    <n v="0.69577599999999995"/>
    <n v="127.90967159999998"/>
    <n v="112.81179"/>
    <n v="20.553059999999999"/>
    <n v="0"/>
    <x v="1"/>
    <n v="1.06182"/>
    <n v="134.42667"/>
    <n v="-2.4842148671634982E-2"/>
    <n v="8249.5400000000009"/>
    <n v="-9.2749049151110881E-3"/>
    <n v="1.470748831161881E-2"/>
    <n v="4.1174056145415049E-4"/>
    <n v="0.98488077112692707"/>
    <n v="0.83920690737931691"/>
    <n v="0.15289421362591216"/>
    <n v="7.8988789947709043E-3"/>
    <x v="0"/>
    <n v="0.64"/>
    <x v="0"/>
    <m/>
    <m/>
    <x v="0"/>
    <n v="13040"/>
    <x v="0"/>
    <x v="0"/>
    <m/>
    <x v="0"/>
    <x v="0"/>
    <x v="0"/>
    <n v="0.88"/>
    <x v="0"/>
    <x v="0"/>
    <x v="0"/>
    <x v="0"/>
    <x v="0"/>
    <x v="0"/>
    <x v="0"/>
    <x v="0"/>
    <x v="0"/>
    <x v="0"/>
    <x v="0"/>
    <x v="0"/>
    <x v="0"/>
    <m/>
    <x v="0"/>
    <x v="0"/>
    <x v="0"/>
    <x v="0"/>
    <x v="0"/>
    <m/>
    <n v="20030609"/>
    <x v="0"/>
    <s v="BP AMERICA"/>
    <m/>
    <m/>
    <d v="2003-06-11T00:00:00"/>
    <x v="5"/>
    <x v="2"/>
  </r>
  <r>
    <x v="1"/>
    <s v="T23N R094W S23 fMESAVERDE"/>
    <n v="5058"/>
    <x v="0"/>
    <x v="1"/>
    <s v="SIBERIA RIDGE"/>
    <s v="SW SW"/>
    <n v="23"/>
    <n v="23"/>
    <n v="94"/>
    <n v="41.947786000000001"/>
    <n v="-108.002999"/>
    <s v="4903725799"/>
    <s v="23-1 BATTLE SPRINGS"/>
    <x v="0"/>
    <x v="28"/>
    <m/>
    <m/>
    <n v="291"/>
    <x v="0"/>
    <n v="12390"/>
    <n v="12681"/>
    <n v="12759"/>
    <m/>
    <x v="1"/>
    <d v="2005-03-23T00:00:00"/>
    <n v="7.04"/>
    <x v="1"/>
    <n v="14.5"/>
    <n v="1.6"/>
    <n v="1600"/>
    <n v="26.6"/>
    <x v="1"/>
    <n v="2450"/>
    <n v="845"/>
    <n v="0"/>
    <x v="1"/>
    <n v="39"/>
    <n v="5400"/>
    <x v="0"/>
    <s v="BP AMERICA PRODUCTION COMPANY"/>
    <n v="0.72355000000000003"/>
    <n v="0.131664"/>
    <n v="69.599999999999994"/>
    <n v="0.68042800000000003"/>
    <n v="71.135642000000004"/>
    <n v="69.114499999999992"/>
    <n v="13.849549999999999"/>
    <n v="0"/>
    <x v="1"/>
    <n v="0.81198000000000004"/>
    <n v="83.776029999999992"/>
    <n v="-8.1597389252889785E-2"/>
    <n v="4976.7"/>
    <n v="-4.0793315794038582E-2"/>
    <n v="1.0171413087127266E-2"/>
    <n v="1.8508865077790399E-3"/>
    <n v="0.9879777004050937"/>
    <n v="0.82499134895745241"/>
    <n v="0.16531637987620088"/>
    <n v="9.6922711663467477E-3"/>
    <x v="1"/>
    <n v="11.7"/>
    <x v="1"/>
    <n v="0"/>
    <n v="0"/>
    <x v="1"/>
    <n v="9280"/>
    <x v="2"/>
    <x v="1"/>
    <n v="0"/>
    <x v="1"/>
    <x v="1"/>
    <x v="1"/>
    <n v="0"/>
    <x v="1"/>
    <x v="3"/>
    <x v="1"/>
    <x v="1"/>
    <x v="0"/>
    <x v="0"/>
    <x v="0"/>
    <x v="0"/>
    <x v="0"/>
    <x v="0"/>
    <x v="0"/>
    <x v="0"/>
    <x v="0"/>
    <m/>
    <x v="0"/>
    <x v="0"/>
    <x v="0"/>
    <x v="0"/>
    <x v="0"/>
    <m/>
    <n v="20050323"/>
    <x v="0"/>
    <s v="BP ID No BS23-1"/>
    <m/>
    <s v="12390-12681"/>
    <d v="2005-03-25T00:00:00"/>
    <x v="5"/>
    <x v="2"/>
  </r>
  <r>
    <x v="1"/>
    <s v="T23N R094W S25 fMESAVERDE"/>
    <n v="5050"/>
    <x v="0"/>
    <x v="1"/>
    <s v="SIBERIA RIDGE"/>
    <s v="NE NW"/>
    <n v="25"/>
    <n v="23"/>
    <n v="94"/>
    <n v="41.940403000000003"/>
    <n v="-107.98312799999999"/>
    <s v="4903725804"/>
    <s v="25-1 BATTLE SPRINGS"/>
    <x v="0"/>
    <x v="28"/>
    <m/>
    <m/>
    <n v="285"/>
    <x v="0"/>
    <n v="12410"/>
    <n v="12695"/>
    <n v="12838"/>
    <m/>
    <x v="1"/>
    <d v="2005-03-23T00:00:00"/>
    <n v="6.34"/>
    <x v="1"/>
    <n v="17.8"/>
    <n v="2.1"/>
    <n v="1400"/>
    <n v="15.8"/>
    <x v="1"/>
    <n v="2220"/>
    <n v="482"/>
    <n v="0"/>
    <x v="1"/>
    <n v="42"/>
    <n v="4320"/>
    <x v="0"/>
    <s v="BP AMERICA PRODUCTION COMPANY"/>
    <n v="0.88822000000000001"/>
    <n v="0.17280900000000002"/>
    <n v="60.9"/>
    <n v="0.40416400000000002"/>
    <n v="62.365192999999998"/>
    <n v="62.626199999999997"/>
    <n v="7.8999799999999993"/>
    <n v="0"/>
    <x v="1"/>
    <n v="0.87444000000000011"/>
    <n v="71.400620000000004"/>
    <n v="-6.7546608489569795E-2"/>
    <n v="4179.7"/>
    <n v="-1.6506464934056515E-2"/>
    <n v="1.4242239256759777E-2"/>
    <n v="2.7709206319621272E-3"/>
    <n v="0.98298684011127813"/>
    <n v="0.87711003069721238"/>
    <n v="0.11064301682534408"/>
    <n v="1.2246952477443474E-2"/>
    <x v="1"/>
    <n v="14.4"/>
    <x v="1"/>
    <n v="0"/>
    <n v="0"/>
    <x v="1"/>
    <n v="7480"/>
    <x v="2"/>
    <x v="1"/>
    <n v="0"/>
    <x v="1"/>
    <x v="1"/>
    <x v="1"/>
    <n v="0"/>
    <x v="1"/>
    <x v="3"/>
    <x v="1"/>
    <x v="1"/>
    <x v="0"/>
    <x v="0"/>
    <x v="0"/>
    <x v="0"/>
    <x v="0"/>
    <x v="0"/>
    <x v="0"/>
    <x v="0"/>
    <x v="0"/>
    <m/>
    <x v="0"/>
    <x v="0"/>
    <x v="0"/>
    <x v="0"/>
    <x v="0"/>
    <m/>
    <n v="20050323"/>
    <x v="0"/>
    <s v="BP ID No BS25-1"/>
    <m/>
    <s v="12410-12695"/>
    <d v="2005-03-25T00:00:00"/>
    <x v="5"/>
    <x v="2"/>
  </r>
  <r>
    <x v="1"/>
    <s v="T23N R094W S27 fMESAVERDE"/>
    <n v="5036"/>
    <x v="0"/>
    <x v="1"/>
    <s v="SIBERIA RIDGE"/>
    <s v="SE SW"/>
    <n v="27"/>
    <n v="23"/>
    <n v="94"/>
    <n v="41.932749999999999"/>
    <n v="-108.02245600000001"/>
    <s v="4903725784"/>
    <s v="27-1 BATTLE SPRING"/>
    <x v="0"/>
    <x v="28"/>
    <m/>
    <m/>
    <n v="217"/>
    <x v="0"/>
    <n v="12020"/>
    <n v="12237"/>
    <n v="12400"/>
    <m/>
    <x v="1"/>
    <d v="2005-03-23T00:00:00"/>
    <n v="6.98"/>
    <x v="1"/>
    <n v="13.6"/>
    <n v="1.2"/>
    <n v="927"/>
    <n v="15"/>
    <x v="1"/>
    <n v="1400"/>
    <n v="365"/>
    <n v="0"/>
    <x v="1"/>
    <n v="56"/>
    <n v="3060"/>
    <x v="0"/>
    <s v="BP AMERICA PRODUCTION COMPANY"/>
    <n v="0.67864000000000002"/>
    <n v="9.8748000000000002E-2"/>
    <n v="40.3245"/>
    <n v="0.38369999999999999"/>
    <n v="41.485588"/>
    <n v="39.494"/>
    <n v="5.9823499999999994"/>
    <n v="0"/>
    <x v="1"/>
    <n v="1.1659200000000001"/>
    <n v="46.642269999999996"/>
    <n v="-5.8513642757548882E-2"/>
    <n v="2777.8"/>
    <n v="-4.8340128130460069E-2"/>
    <n v="1.6358452000246448E-2"/>
    <n v="2.3802965020045036E-3"/>
    <n v="0.98126125149774901"/>
    <n v="0.84674266496892203"/>
    <n v="0.12826026692097103"/>
    <n v="2.4997068110106994E-2"/>
    <x v="1"/>
    <n v="2.1"/>
    <x v="1"/>
    <n v="0"/>
    <n v="0"/>
    <x v="1"/>
    <n v="5260"/>
    <x v="2"/>
    <x v="1"/>
    <n v="0"/>
    <x v="1"/>
    <x v="1"/>
    <x v="1"/>
    <n v="0"/>
    <x v="1"/>
    <x v="3"/>
    <x v="1"/>
    <x v="1"/>
    <x v="0"/>
    <x v="0"/>
    <x v="0"/>
    <x v="0"/>
    <x v="0"/>
    <x v="0"/>
    <x v="0"/>
    <x v="0"/>
    <x v="0"/>
    <m/>
    <x v="0"/>
    <x v="0"/>
    <x v="0"/>
    <x v="0"/>
    <x v="0"/>
    <m/>
    <n v="20050323"/>
    <x v="0"/>
    <s v="BP ID No W0055"/>
    <m/>
    <s v="12020-12237"/>
    <d v="2005-03-25T00:00:00"/>
    <x v="5"/>
    <x v="2"/>
  </r>
  <r>
    <x v="1"/>
    <s v="T23N R094W S29 fMESAVERDE"/>
    <n v="5164"/>
    <x v="0"/>
    <x v="1"/>
    <s v="SENTINEL RIDGE"/>
    <s v="SE NW"/>
    <n v="29"/>
    <n v="23"/>
    <n v="94"/>
    <n v="41.938673999999999"/>
    <n v="-108.059353"/>
    <s v="4903725924"/>
    <s v="2 CHAMPLIN 270 A"/>
    <x v="0"/>
    <x v="28"/>
    <m/>
    <m/>
    <n v="230"/>
    <x v="0"/>
    <n v="11935"/>
    <n v="12165"/>
    <n v="12381"/>
    <m/>
    <x v="1"/>
    <d v="2004-10-26T00:00:00"/>
    <n v="7.04"/>
    <x v="1"/>
    <n v="42"/>
    <n v="7"/>
    <n v="3380"/>
    <n v="51.3"/>
    <x v="1"/>
    <n v="4320"/>
    <n v="894"/>
    <n v="0"/>
    <x v="1"/>
    <n v="55.6"/>
    <n v="8290"/>
    <x v="0"/>
    <s v="BP AMERICA PRODUCTION COMPANY"/>
    <n v="2.0958000000000001"/>
    <n v="0.57603000000000004"/>
    <n v="147.03"/>
    <n v="1.3122539999999998"/>
    <n v="151.014084"/>
    <n v="121.8672"/>
    <n v="14.652659999999999"/>
    <n v="0"/>
    <x v="1"/>
    <n v="1.1575920000000002"/>
    <n v="137.67745199999999"/>
    <n v="4.6196823726761455E-2"/>
    <n v="8749.9"/>
    <n v="2.6989595009360361E-2"/>
    <n v="1.3878175760083411E-2"/>
    <n v="3.8144124358626052E-3"/>
    <n v="0.98230741180405401"/>
    <n v="0.88516455112780568"/>
    <n v="0.10642744899142963"/>
    <n v="8.407999880764792E-3"/>
    <x v="1"/>
    <n v="12.5"/>
    <x v="1"/>
    <n v="0"/>
    <n v="0"/>
    <x v="1"/>
    <n v="15300"/>
    <x v="2"/>
    <x v="1"/>
    <n v="0"/>
    <x v="1"/>
    <x v="1"/>
    <x v="1"/>
    <n v="0"/>
    <x v="1"/>
    <x v="3"/>
    <x v="1"/>
    <x v="1"/>
    <x v="0"/>
    <x v="0"/>
    <x v="0"/>
    <x v="0"/>
    <x v="0"/>
    <x v="0"/>
    <x v="0"/>
    <x v="0"/>
    <x v="0"/>
    <m/>
    <x v="0"/>
    <x v="0"/>
    <x v="0"/>
    <x v="0"/>
    <x v="0"/>
    <m/>
    <n v="20041026"/>
    <x v="0"/>
    <s v="BP"/>
    <s v="11807"/>
    <s v="11935-12165"/>
    <d v="2004-10-28T00:00:00"/>
    <x v="5"/>
    <x v="2"/>
  </r>
  <r>
    <x v="1"/>
    <s v="T23N R094W S33 fMESAVERDE"/>
    <n v="5057"/>
    <x v="0"/>
    <x v="1"/>
    <s v="SIBERIA RIDGE"/>
    <s v="SE SW"/>
    <n v="33"/>
    <n v="23"/>
    <n v="94"/>
    <n v="41.918244000000001"/>
    <n v="-108.041484"/>
    <s v="4903725927"/>
    <s v="33-1 BATTLE SPRINGS"/>
    <x v="0"/>
    <x v="28"/>
    <m/>
    <m/>
    <n v="258"/>
    <x v="0"/>
    <n v="11690"/>
    <n v="11948"/>
    <n v="12064"/>
    <m/>
    <x v="1"/>
    <d v="2005-03-23T00:00:00"/>
    <n v="6.81"/>
    <x v="1"/>
    <n v="11"/>
    <n v="1.3"/>
    <n v="1400"/>
    <n v="26"/>
    <x v="1"/>
    <n v="2000"/>
    <n v="622"/>
    <n v="0"/>
    <x v="1"/>
    <n v="52"/>
    <n v="4120"/>
    <x v="0"/>
    <s v="BP AMERICA PRODUCTION COMPANY"/>
    <n v="0.54889999999999994"/>
    <n v="0.106977"/>
    <n v="60.9"/>
    <n v="0.66508"/>
    <n v="62.220956999999999"/>
    <n v="56.42"/>
    <n v="10.194579999999998"/>
    <n v="0"/>
    <x v="1"/>
    <n v="1.08264"/>
    <n v="67.697219999999987"/>
    <n v="-4.2151630560518023E-2"/>
    <n v="4112.3"/>
    <n v="-9.3534006292285497E-4"/>
    <n v="8.8217865244342025E-3"/>
    <n v="1.7193081745753285E-3"/>
    <n v="0.98945890530099057"/>
    <n v="0.83341679318589457"/>
    <n v="0.15059082189785636"/>
    <n v="1.5992384916249148E-2"/>
    <x v="1"/>
    <n v="20"/>
    <x v="1"/>
    <n v="0"/>
    <n v="0"/>
    <x v="1"/>
    <n v="7140"/>
    <x v="2"/>
    <x v="1"/>
    <n v="0"/>
    <x v="1"/>
    <x v="1"/>
    <x v="1"/>
    <n v="0"/>
    <x v="1"/>
    <x v="3"/>
    <x v="1"/>
    <x v="1"/>
    <x v="0"/>
    <x v="0"/>
    <x v="0"/>
    <x v="0"/>
    <x v="0"/>
    <x v="0"/>
    <x v="0"/>
    <x v="0"/>
    <x v="0"/>
    <m/>
    <x v="0"/>
    <x v="0"/>
    <x v="0"/>
    <x v="0"/>
    <x v="0"/>
    <m/>
    <n v="20050323"/>
    <x v="0"/>
    <s v="BP ID No BS33-1"/>
    <m/>
    <s v="11690-11948"/>
    <d v="2005-03-25T00:00:00"/>
    <x v="5"/>
    <x v="2"/>
  </r>
  <r>
    <x v="1"/>
    <s v="T23N R095W S25 fMESAVERDE"/>
    <n v="4079"/>
    <x v="0"/>
    <x v="1"/>
    <s v="WC"/>
    <s v="SE SE"/>
    <n v="25"/>
    <n v="23"/>
    <n v="95"/>
    <n v="41.933225"/>
    <n v="-108.089592"/>
    <s v="4903724961"/>
    <s v="LOST CREEK 25-01"/>
    <x v="0"/>
    <x v="28"/>
    <m/>
    <m/>
    <m/>
    <x v="0"/>
    <s v="11512"/>
    <m/>
    <n v="11844"/>
    <n v="11841"/>
    <x v="1"/>
    <d v="2003-06-09T00:00:00"/>
    <n v="7.61"/>
    <x v="1"/>
    <n v="24.2"/>
    <n v="1.1499999999999999"/>
    <n v="2483"/>
    <n v="14.5"/>
    <x v="1"/>
    <n v="3448"/>
    <n v="961"/>
    <m/>
    <x v="0"/>
    <n v="48"/>
    <n v="6940"/>
    <x v="0"/>
    <s v="BP AMERICA PRODUCTION CO"/>
    <n v="1.2075799999999999"/>
    <n v="9.4633499999999995E-2"/>
    <n v="108.01049999999999"/>
    <n v="0.37090999999999996"/>
    <n v="109.68362349999998"/>
    <n v="97.268079999999998"/>
    <n v="15.750789999999999"/>
    <n v="0"/>
    <x v="1"/>
    <n v="0.99936000000000003"/>
    <n v="114.01822999999999"/>
    <n v="-1.9376712495589615E-2"/>
    <n v="6979.85"/>
    <n v="2.862818205655978E-3"/>
    <n v="1.1009665449281954E-2"/>
    <n v="8.6278604754519265E-4"/>
    <n v="0.98812754850317286"/>
    <n v="0.85309235198616928"/>
    <n v="0.1381427338417725"/>
    <n v="8.764914172058276E-3"/>
    <x v="0"/>
    <n v="0.87"/>
    <x v="0"/>
    <m/>
    <m/>
    <x v="0"/>
    <n v="10950"/>
    <x v="0"/>
    <x v="0"/>
    <m/>
    <x v="0"/>
    <x v="0"/>
    <x v="0"/>
    <n v="2.11"/>
    <x v="0"/>
    <x v="0"/>
    <x v="0"/>
    <x v="0"/>
    <x v="0"/>
    <x v="0"/>
    <x v="0"/>
    <x v="0"/>
    <x v="0"/>
    <x v="0"/>
    <x v="0"/>
    <x v="0"/>
    <x v="0"/>
    <m/>
    <x v="0"/>
    <x v="0"/>
    <x v="0"/>
    <x v="0"/>
    <x v="0"/>
    <m/>
    <n v="20030609"/>
    <x v="0"/>
    <s v="BP AMERICA"/>
    <m/>
    <m/>
    <d v="2003-06-11T00:00:00"/>
    <x v="5"/>
    <x v="2"/>
  </r>
  <r>
    <x v="1"/>
    <s v="T23N R095W S35 fMESAVERDE"/>
    <n v="4080"/>
    <x v="0"/>
    <x v="1"/>
    <s v="WC"/>
    <s v="C SE"/>
    <n v="35"/>
    <n v="23"/>
    <n v="95"/>
    <n v="41.918810999999998"/>
    <n v="-108.10890999999999"/>
    <s v="4903724971"/>
    <s v="LOST CREEK 35-01"/>
    <x v="0"/>
    <x v="28"/>
    <m/>
    <m/>
    <m/>
    <x v="0"/>
    <s v="11233"/>
    <m/>
    <n v="11525"/>
    <n v="11522"/>
    <x v="1"/>
    <d v="2003-06-09T00:00:00"/>
    <n v="7.71"/>
    <x v="1"/>
    <n v="16.5"/>
    <m/>
    <n v="1658"/>
    <n v="3.25"/>
    <x v="1"/>
    <n v="1849"/>
    <n v="907"/>
    <m/>
    <x v="0"/>
    <n v="96"/>
    <n v="4292"/>
    <x v="0"/>
    <s v="BP AMERICA PRODUCTION CO"/>
    <n v="0.82335000000000003"/>
    <n v="0"/>
    <n v="72.12299999999999"/>
    <n v="8.3135000000000001E-2"/>
    <n v="73.029484999999994"/>
    <n v="52.160289999999996"/>
    <n v="14.865729999999999"/>
    <n v="0"/>
    <x v="1"/>
    <n v="1.9987200000000001"/>
    <n v="69.024739999999994"/>
    <n v="2.819166413388972E-2"/>
    <n v="4529.75"/>
    <n v="2.6950435004392554E-2"/>
    <n v="1.1274213422154081E-2"/>
    <n v="0"/>
    <n v="0.98872578657784582"/>
    <n v="0.75567528396340211"/>
    <n v="0.21536814191549292"/>
    <n v="2.8956574121104986E-2"/>
    <x v="0"/>
    <n v="7.1"/>
    <x v="0"/>
    <m/>
    <m/>
    <x v="0"/>
    <n v="6550"/>
    <x v="0"/>
    <x v="0"/>
    <m/>
    <x v="0"/>
    <x v="0"/>
    <x v="0"/>
    <m/>
    <x v="0"/>
    <x v="0"/>
    <x v="0"/>
    <x v="0"/>
    <x v="0"/>
    <x v="0"/>
    <x v="0"/>
    <x v="0"/>
    <x v="0"/>
    <x v="0"/>
    <x v="0"/>
    <x v="0"/>
    <x v="0"/>
    <m/>
    <x v="0"/>
    <x v="0"/>
    <x v="0"/>
    <x v="0"/>
    <x v="0"/>
    <m/>
    <n v="20030609"/>
    <x v="0"/>
    <s v="BP AMERICA"/>
    <m/>
    <m/>
    <d v="2003-06-11T00:00:00"/>
    <x v="5"/>
    <x v="2"/>
  </r>
  <r>
    <x v="1"/>
    <s v="T23N R098W S09 fMESAVERDE"/>
    <n v="5529"/>
    <x v="0"/>
    <x v="1"/>
    <s v="LUMAN RIM"/>
    <s v="NW NE"/>
    <n v="9"/>
    <n v="23"/>
    <n v="98"/>
    <n v="41.985663000000002"/>
    <n v="-108.49652"/>
    <s v="4903726957"/>
    <s v="9-1 RED LAKES"/>
    <x v="0"/>
    <x v="28"/>
    <m/>
    <m/>
    <n v="1560"/>
    <x v="0"/>
    <n v="8438"/>
    <n v="9998"/>
    <n v="10050"/>
    <n v="10174"/>
    <x v="2"/>
    <m/>
    <n v="6.92"/>
    <x v="1"/>
    <n v="48"/>
    <n v="5"/>
    <n v="3337"/>
    <n v="0"/>
    <x v="1"/>
    <n v="4200"/>
    <n v="1854"/>
    <n v="0"/>
    <x v="1"/>
    <n v="0"/>
    <n v="9454"/>
    <x v="0"/>
    <s v="YATES PETROLEUM CORPORATION"/>
    <n v="2.3952"/>
    <n v="0.41144999999999998"/>
    <n v="145.15949999999998"/>
    <n v="0"/>
    <n v="147.96614999999997"/>
    <n v="118.482"/>
    <n v="30.387059999999998"/>
    <n v="0"/>
    <x v="1"/>
    <n v="0"/>
    <n v="148.86905999999999"/>
    <n v="-3.0417887419757917E-3"/>
    <n v="9444"/>
    <n v="-5.2915652449994708E-4"/>
    <n v="1.6187486124360204E-2"/>
    <n v="2.7807035595641305E-3"/>
    <n v="0.98103181031607578"/>
    <n v="0.79588062153411865"/>
    <n v="0.20411937846588135"/>
    <n v="0"/>
    <x v="1"/>
    <n v="10"/>
    <x v="1"/>
    <n v="0"/>
    <n v="0.95"/>
    <x v="1"/>
    <n v="0"/>
    <x v="2"/>
    <x v="1"/>
    <n v="0"/>
    <x v="1"/>
    <x v="1"/>
    <x v="1"/>
    <n v="0"/>
    <x v="1"/>
    <x v="3"/>
    <x v="1"/>
    <x v="1"/>
    <x v="0"/>
    <x v="0"/>
    <x v="0"/>
    <x v="0"/>
    <x v="0"/>
    <x v="0"/>
    <x v="0"/>
    <x v="0"/>
    <x v="0"/>
    <m/>
    <x v="0"/>
    <x v="0"/>
    <x v="0"/>
    <x v="0"/>
    <x v="0"/>
    <s v="PRODUCED WATER"/>
    <m/>
    <x v="0"/>
    <s v="BJ SERVICES ROCK SPRINGS"/>
    <m/>
    <s v="8438-9998"/>
    <d v="2007-05-25T00:00:00"/>
    <x v="5"/>
    <x v="2"/>
  </r>
  <r>
    <x v="1"/>
    <s v="T23N R098W S16 fMESAVERDE"/>
    <n v="5530"/>
    <x v="0"/>
    <x v="1"/>
    <s v="WC"/>
    <s v="NE NE"/>
    <n v="16"/>
    <n v="23"/>
    <n v="98"/>
    <n v="41.97128"/>
    <n v="-108.49659"/>
    <s v="4903726609"/>
    <s v="1 STENGLE STATE"/>
    <x v="0"/>
    <x v="28"/>
    <m/>
    <m/>
    <n v="1605"/>
    <x v="0"/>
    <n v="8298"/>
    <n v="9903"/>
    <n v="10250"/>
    <n v="10000"/>
    <x v="2"/>
    <m/>
    <n v="7.38"/>
    <x v="1"/>
    <n v="40"/>
    <n v="5"/>
    <n v="2167"/>
    <n v="0"/>
    <x v="1"/>
    <n v="2600"/>
    <n v="1464"/>
    <n v="0"/>
    <x v="1"/>
    <n v="0"/>
    <n v="6285"/>
    <x v="0"/>
    <s v="YATES PETROLEUM CORPORATION"/>
    <n v="1.996"/>
    <n v="0.41144999999999998"/>
    <n v="94.264499999999998"/>
    <n v="0"/>
    <n v="96.671949999999995"/>
    <n v="73.346000000000004"/>
    <n v="23.994959999999999"/>
    <n v="0"/>
    <x v="1"/>
    <n v="0"/>
    <n v="97.340959999999995"/>
    <n v="-3.4482756843346157E-3"/>
    <n v="6276"/>
    <n v="-7.165034631000717E-4"/>
    <n v="2.0647147388668585E-2"/>
    <n v="4.2561466899136719E-3"/>
    <n v="0.97509670592141773"/>
    <n v="0.75349575348342579"/>
    <n v="0.24650424651657432"/>
    <n v="0"/>
    <x v="1"/>
    <n v="8.9"/>
    <x v="1"/>
    <n v="0"/>
    <n v="1.3"/>
    <x v="1"/>
    <n v="0"/>
    <x v="2"/>
    <x v="1"/>
    <n v="0"/>
    <x v="1"/>
    <x v="1"/>
    <x v="1"/>
    <n v="0"/>
    <x v="1"/>
    <x v="3"/>
    <x v="1"/>
    <x v="1"/>
    <x v="0"/>
    <x v="0"/>
    <x v="0"/>
    <x v="0"/>
    <x v="0"/>
    <x v="0"/>
    <x v="0"/>
    <x v="0"/>
    <x v="0"/>
    <m/>
    <x v="0"/>
    <x v="0"/>
    <x v="0"/>
    <x v="0"/>
    <x v="0"/>
    <s v="PRODUCED WATER"/>
    <m/>
    <x v="0"/>
    <s v="BJ SERVICES ROCK SPRINGS"/>
    <m/>
    <s v="8298-9903"/>
    <d v="2007-05-24T00:00:00"/>
    <x v="5"/>
    <x v="2"/>
  </r>
  <r>
    <x v="1"/>
    <s v="T23N R101W S04 fMESAVERDE"/>
    <m/>
    <x v="1"/>
    <x v="3"/>
    <s v="WILDCAT"/>
    <s v="NW SW"/>
    <n v="4"/>
    <n v="23"/>
    <n v="101"/>
    <n v="41.993310000000001"/>
    <n v="-108.85469000000001"/>
    <s v="4903705927"/>
    <s v="NO. 4-1 UNIT"/>
    <x v="0"/>
    <x v="28"/>
    <m/>
    <m/>
    <m/>
    <x v="0"/>
    <m/>
    <m/>
    <n v="5456"/>
    <m/>
    <x v="1"/>
    <d v="1997-10-20T00:00:00"/>
    <n v="7.07"/>
    <x v="0"/>
    <n v="75"/>
    <n v="16.7"/>
    <n v="8500"/>
    <n v="0"/>
    <x v="1"/>
    <n v="7442"/>
    <n v="7400"/>
    <n v="0"/>
    <x v="1"/>
    <n v="8.3000000000000007"/>
    <n v="19164"/>
    <x v="0"/>
    <s v="RIVER GAS"/>
    <n v="3.7425000000000002"/>
    <n v="1.3742429999999999"/>
    <n v="369.75"/>
    <n v="0"/>
    <n v="374.86674299999999"/>
    <n v="209.93881999999999"/>
    <n v="121.28599999999999"/>
    <n v="0"/>
    <x v="1"/>
    <n v="0.17280600000000002"/>
    <n v="331.39762599999995"/>
    <n v="6.1547939989593389E-2"/>
    <n v="23442"/>
    <n v="0.10040839318405859"/>
    <n v="9.9835476736329209E-3"/>
    <n v="3.6659507029141816E-3"/>
    <n v="0.98635050162345295"/>
    <n v="0.63349524416931102"/>
    <n v="0.36598330972956339"/>
    <n v="5.2144610112566118E-4"/>
    <x v="1"/>
    <n v="0"/>
    <x v="1"/>
    <n v="0"/>
    <n v="0"/>
    <x v="0"/>
    <n v="0"/>
    <x v="0"/>
    <x v="1"/>
    <m/>
    <x v="1"/>
    <x v="1"/>
    <x v="1"/>
    <n v="0"/>
    <x v="1"/>
    <x v="3"/>
    <x v="1"/>
    <x v="1"/>
    <x v="0"/>
    <x v="0"/>
    <x v="0"/>
    <x v="0"/>
    <x v="0"/>
    <x v="0"/>
    <x v="0"/>
    <x v="0"/>
    <x v="0"/>
    <m/>
    <x v="0"/>
    <x v="0"/>
    <x v="0"/>
    <x v="0"/>
    <x v="0"/>
    <m/>
    <n v="19971020"/>
    <x v="1"/>
    <s v="STIM-LAB - No SL5082"/>
    <m/>
    <m/>
    <d v="1997-10-21T00:00:00"/>
    <x v="5"/>
    <x v="2"/>
  </r>
  <r>
    <x v="0"/>
    <s v="T23N R101W S30 fMESAVERDE"/>
    <n v="49008031"/>
    <x v="0"/>
    <x v="1"/>
    <s v="WILDCAT"/>
    <m/>
    <s v="30"/>
    <s v=" 23"/>
    <s v=" 101"/>
    <n v="41.933500000000002"/>
    <n v="-108.89396000000001"/>
    <s v="4903705901"/>
    <s v="FEDERAL 1-C"/>
    <x v="0"/>
    <x v="28"/>
    <m/>
    <m/>
    <n v="17"/>
    <x v="0"/>
    <n v="2852"/>
    <n v="2869"/>
    <n v="3503"/>
    <m/>
    <x v="0"/>
    <m/>
    <n v="8.1999998092651367"/>
    <x v="0"/>
    <n v="6"/>
    <n v="2"/>
    <n v="705"/>
    <n v="-3"/>
    <x v="0"/>
    <n v="32"/>
    <n v="1598"/>
    <m/>
    <x v="0"/>
    <n v="39"/>
    <n v="1667"/>
    <x v="0"/>
    <m/>
    <n v="0.2994"/>
    <n v="0.16458"/>
    <n v="30.6675"/>
    <n v="0"/>
    <n v="31.131479999999996"/>
    <n v="0.90271999999999997"/>
    <n v="26.191219999999998"/>
    <m/>
    <x v="0"/>
    <n v="0.81198000000000004"/>
    <n v="27.905919999999995"/>
    <n v="5.4635874886089189E-2"/>
    <n v="2376"/>
    <n v="0.17536482809794707"/>
    <n v="9.6172748613300753E-3"/>
    <n v="5.2866102093443688E-3"/>
    <n v="0.98509611492932558"/>
    <n v="3.2348691603788733E-2"/>
    <n v="0.93855425658784952"/>
    <n v="2.9097051808361817E-2"/>
    <x v="0"/>
    <m/>
    <x v="0"/>
    <m/>
    <m/>
    <x v="0"/>
    <m/>
    <x v="0"/>
    <x v="0"/>
    <m/>
    <x v="0"/>
    <x v="0"/>
    <x v="0"/>
    <m/>
    <x v="0"/>
    <x v="0"/>
    <x v="0"/>
    <x v="0"/>
    <x v="0"/>
    <x v="0"/>
    <x v="0"/>
    <x v="0"/>
    <x v="0"/>
    <x v="0"/>
    <x v="0"/>
    <x v="0"/>
    <x v="0"/>
    <m/>
    <x v="0"/>
    <x v="0"/>
    <x v="0"/>
    <x v="0"/>
    <x v="0"/>
    <s v="DST NO. 1"/>
    <m/>
    <x v="0"/>
    <m/>
    <m/>
    <m/>
    <m/>
    <x v="5"/>
    <x v="2"/>
  </r>
  <r>
    <x v="1"/>
    <s v="T24N R097W S31 fMESAVERDE"/>
    <n v="5532"/>
    <x v="0"/>
    <x v="1"/>
    <s v="WC"/>
    <s v="SW SW"/>
    <n v="31"/>
    <n v="24"/>
    <n v="97"/>
    <n v="42.005719999999997"/>
    <n v="-108.43094000000001"/>
    <s v="4903726737"/>
    <s v="1 CRONIN DRAW"/>
    <x v="0"/>
    <x v="28"/>
    <m/>
    <m/>
    <n v="1442"/>
    <x v="0"/>
    <n v="9604"/>
    <n v="11046"/>
    <n v="11330"/>
    <n v="11280"/>
    <x v="2"/>
    <m/>
    <n v="6.45"/>
    <x v="1"/>
    <n v="818"/>
    <n v="117"/>
    <n v="12172"/>
    <n v="0"/>
    <x v="1"/>
    <n v="20200"/>
    <n v="756"/>
    <n v="0"/>
    <x v="1"/>
    <n v="0"/>
    <n v="34071"/>
    <x v="0"/>
    <s v="YATES PETROLEUM CORPORATION"/>
    <n v="40.818199999999997"/>
    <n v="9.627930000000001"/>
    <n v="529.48199999999997"/>
    <n v="0"/>
    <n v="579.92813000000001"/>
    <n v="569.84199999999998"/>
    <n v="12.390839999999999"/>
    <n v="0"/>
    <x v="1"/>
    <n v="0"/>
    <n v="582.23284000000001"/>
    <n v="-1.9831245924564135E-3"/>
    <n v="34063"/>
    <n v="-1.1741568086417941E-4"/>
    <n v="7.0384928560026913E-2"/>
    <n v="1.6601936519271793E-2"/>
    <n v="0.91301313492070124"/>
    <n v="0.97871841100546642"/>
    <n v="2.1281588994533526E-2"/>
    <n v="0"/>
    <x v="1"/>
    <n v="7.6"/>
    <x v="1"/>
    <n v="0"/>
    <n v="0.8"/>
    <x v="1"/>
    <n v="0"/>
    <x v="2"/>
    <x v="1"/>
    <n v="0"/>
    <x v="1"/>
    <x v="1"/>
    <x v="1"/>
    <n v="0"/>
    <x v="1"/>
    <x v="3"/>
    <x v="1"/>
    <x v="1"/>
    <x v="0"/>
    <x v="0"/>
    <x v="0"/>
    <x v="0"/>
    <x v="0"/>
    <x v="0"/>
    <x v="0"/>
    <x v="0"/>
    <x v="0"/>
    <m/>
    <x v="0"/>
    <x v="0"/>
    <x v="0"/>
    <x v="0"/>
    <x v="0"/>
    <s v="PRODUCED WATER"/>
    <m/>
    <x v="0"/>
    <s v="BJ SERVICES ROCK SPRINGS"/>
    <m/>
    <s v="9604-11046"/>
    <d v="2007-05-24T00:00:00"/>
    <x v="5"/>
    <x v="2"/>
  </r>
  <r>
    <x v="1"/>
    <s v="T24N R098W S35 fMESAVERDE"/>
    <n v="5533"/>
    <x v="0"/>
    <x v="1"/>
    <s v="WC"/>
    <s v="C NE"/>
    <n v="35"/>
    <n v="24"/>
    <n v="98"/>
    <n v="42.014167"/>
    <n v="-108.45803600000001"/>
    <s v="4903725386"/>
    <s v="2 LUMAN RIM"/>
    <x v="0"/>
    <x v="28"/>
    <m/>
    <m/>
    <n v="1409"/>
    <x v="0"/>
    <n v="9349"/>
    <n v="10758"/>
    <n v="11230"/>
    <m/>
    <x v="2"/>
    <m/>
    <n v="7.58"/>
    <x v="1"/>
    <n v="192"/>
    <n v="29"/>
    <n v="61178"/>
    <n v="0"/>
    <x v="1"/>
    <n v="94000"/>
    <n v="927"/>
    <n v="0"/>
    <x v="1"/>
    <n v="820"/>
    <n v="157157"/>
    <x v="0"/>
    <s v="YATES PETROLEUM CORPORATION"/>
    <n v="9.5808"/>
    <n v="2.3864100000000001"/>
    <n v="2661.2429999999999"/>
    <n v="0"/>
    <n v="2673.2102099999997"/>
    <n v="2651.74"/>
    <n v="15.193529999999999"/>
    <n v="0"/>
    <x v="1"/>
    <n v="17.072400000000002"/>
    <n v="2684.0059299999998"/>
    <n v="-2.0151735001679577E-3"/>
    <n v="157146"/>
    <n v="-3.4998075105869175E-5"/>
    <n v="3.5840054643514179E-3"/>
    <n v="8.9271318472182567E-4"/>
    <n v="0.99552328135092683"/>
    <n v="0.98797844310276917"/>
    <n v="5.6607661816902169E-3"/>
    <n v="6.3607907155406335E-3"/>
    <x v="1"/>
    <n v="10"/>
    <x v="1"/>
    <n v="0"/>
    <n v="0.05"/>
    <x v="1"/>
    <n v="0"/>
    <x v="2"/>
    <x v="1"/>
    <n v="0"/>
    <x v="1"/>
    <x v="1"/>
    <x v="1"/>
    <n v="0"/>
    <x v="1"/>
    <x v="3"/>
    <x v="1"/>
    <x v="1"/>
    <x v="0"/>
    <x v="0"/>
    <x v="0"/>
    <x v="0"/>
    <x v="0"/>
    <x v="0"/>
    <x v="0"/>
    <x v="0"/>
    <x v="0"/>
    <m/>
    <x v="0"/>
    <x v="0"/>
    <x v="0"/>
    <x v="0"/>
    <x v="0"/>
    <s v="PRODUCED WATER"/>
    <m/>
    <x v="0"/>
    <s v="BJ SERVICES ROCK SPRINGS"/>
    <m/>
    <s v="9349-10758"/>
    <d v="2006-06-21T00:00:00"/>
    <x v="5"/>
    <x v="2"/>
  </r>
  <r>
    <x v="0"/>
    <s v="T24N R102W S27 fMESAVERDE"/>
    <n v="49008407"/>
    <x v="0"/>
    <x v="1"/>
    <s v="WILDCAT"/>
    <m/>
    <s v="27"/>
    <s v=" 24"/>
    <s v=" 102"/>
    <n v="42.026139999999998"/>
    <n v="-108.93871"/>
    <s v="4903705932"/>
    <s v="NO. 1 GOVERNMENT"/>
    <x v="0"/>
    <x v="28"/>
    <m/>
    <m/>
    <n v="0"/>
    <x v="0"/>
    <m/>
    <m/>
    <n v="7507"/>
    <m/>
    <x v="0"/>
    <d v="1963-07-12T00:00:00"/>
    <n v="8.3999996185302734"/>
    <x v="0"/>
    <n v="51"/>
    <n v="22"/>
    <n v="4766"/>
    <n v="28"/>
    <x v="0"/>
    <n v="6400"/>
    <n v="1403"/>
    <m/>
    <x v="0"/>
    <n v="390"/>
    <n v="12387"/>
    <x v="0"/>
    <m/>
    <n v="2.5449000000000002"/>
    <n v="1.8103800000000001"/>
    <n v="207.321"/>
    <n v="0.71623999999999999"/>
    <n v="212.39251999999999"/>
    <n v="180.54399999999998"/>
    <n v="22.995169999999998"/>
    <m/>
    <x v="0"/>
    <n v="8.1198000000000015"/>
    <n v="211.65896999999998"/>
    <n v="1.7298606827204127E-3"/>
    <n v="13057"/>
    <n v="2.6332337682754284E-2"/>
    <n v="1.1982060385177408E-2"/>
    <n v="8.5237465048204151E-3"/>
    <n v="0.97949419311000219"/>
    <n v="0.8529947962989709"/>
    <n v="0.10864254890780202"/>
    <n v="3.8362654793227056E-2"/>
    <x v="0"/>
    <m/>
    <x v="0"/>
    <m/>
    <m/>
    <x v="0"/>
    <m/>
    <x v="0"/>
    <x v="0"/>
    <m/>
    <x v="0"/>
    <x v="0"/>
    <x v="0"/>
    <m/>
    <x v="0"/>
    <x v="0"/>
    <x v="0"/>
    <x v="0"/>
    <x v="0"/>
    <x v="0"/>
    <x v="0"/>
    <x v="0"/>
    <x v="0"/>
    <x v="0"/>
    <x v="0"/>
    <x v="0"/>
    <x v="0"/>
    <m/>
    <x v="0"/>
    <x v="0"/>
    <x v="0"/>
    <x v="0"/>
    <x v="0"/>
    <s v="DST"/>
    <m/>
    <x v="0"/>
    <m/>
    <m/>
    <m/>
    <m/>
    <x v="0"/>
    <x v="2"/>
  </r>
  <r>
    <x v="0"/>
    <s v="T26N R094W S04 fMESAVERDE"/>
    <n v="49001685"/>
    <x v="0"/>
    <x v="1"/>
    <s v="WILDCAT"/>
    <m/>
    <s v="4"/>
    <s v=" 26"/>
    <s v=" 94"/>
    <n v="42.260779999999997"/>
    <n v="-108.05898999999999"/>
    <s v="4903720133"/>
    <s v="1 FEDERAL AMERICAN NATURAL"/>
    <x v="0"/>
    <x v="28"/>
    <m/>
    <m/>
    <n v="13"/>
    <x v="0"/>
    <n v="2604"/>
    <n v="2617"/>
    <n v="2941"/>
    <m/>
    <x v="2"/>
    <d v="1968-12-11T00:00:00"/>
    <n v="8.3000001907348633"/>
    <x v="0"/>
    <n v="3"/>
    <n v="2"/>
    <n v="927"/>
    <n v="13"/>
    <x v="0"/>
    <n v="36"/>
    <n v="2318"/>
    <m/>
    <x v="0"/>
    <n v="16"/>
    <n v="2187"/>
    <x v="0"/>
    <m/>
    <n v="0.1497"/>
    <n v="0.16458"/>
    <n v="40.3245"/>
    <n v="0.33254"/>
    <n v="40.971319999999999"/>
    <n v="1.01556"/>
    <n v="37.992019999999997"/>
    <m/>
    <x v="0"/>
    <n v="0.33312000000000003"/>
    <n v="39.340699999999998"/>
    <n v="2.0303561036069079E-2"/>
    <n v="3312"/>
    <n v="0.20458265139116202"/>
    <n v="3.6537753726265105E-3"/>
    <n v="4.0169562513485049E-3"/>
    <n v="0.99232926837602509"/>
    <n v="2.5814487286703085E-2"/>
    <n v="0.96571794604569816"/>
    <n v="8.4675666675986961E-3"/>
    <x v="0"/>
    <m/>
    <x v="0"/>
    <m/>
    <m/>
    <x v="0"/>
    <m/>
    <x v="0"/>
    <x v="0"/>
    <m/>
    <x v="0"/>
    <x v="0"/>
    <x v="0"/>
    <m/>
    <x v="0"/>
    <x v="0"/>
    <x v="0"/>
    <x v="0"/>
    <x v="0"/>
    <x v="0"/>
    <x v="0"/>
    <x v="0"/>
    <x v="0"/>
    <x v="0"/>
    <x v="0"/>
    <x v="0"/>
    <x v="0"/>
    <m/>
    <x v="0"/>
    <x v="0"/>
    <x v="0"/>
    <x v="0"/>
    <x v="0"/>
    <s v="PRODUCTION (DECEMBER 7, 1968)"/>
    <m/>
    <x v="0"/>
    <m/>
    <m/>
    <m/>
    <m/>
    <x v="5"/>
    <x v="2"/>
  </r>
  <r>
    <x v="0"/>
    <s v="T26N R094W S17 fMESAVERDE"/>
    <n v="49004035"/>
    <x v="0"/>
    <x v="1"/>
    <m/>
    <m/>
    <s v="17"/>
    <s v=" 26"/>
    <s v=" 94"/>
    <n v="42.231409999999997"/>
    <n v="-108.08329000000001"/>
    <s v="4903705970"/>
    <s v="1 R. E. MURPHY"/>
    <x v="0"/>
    <x v="28"/>
    <n v="756"/>
    <n v="1918"/>
    <n v="14"/>
    <x v="4"/>
    <n v="3661"/>
    <n v="3675"/>
    <n v="9728"/>
    <m/>
    <x v="0"/>
    <d v="1956-04-13T00:00:00"/>
    <n v="8.3000001907348633"/>
    <x v="0"/>
    <n v="11"/>
    <n v="1"/>
    <n v="1579"/>
    <n v="-3"/>
    <x v="0"/>
    <n v="151"/>
    <n v="3233"/>
    <m/>
    <x v="0"/>
    <n v="2"/>
    <n v="3697"/>
    <x v="0"/>
    <m/>
    <n v="0.54889999999999994"/>
    <n v="8.2290000000000002E-2"/>
    <n v="68.686499999999995"/>
    <n v="0"/>
    <n v="69.317689999999999"/>
    <n v="4.2597100000000001"/>
    <n v="52.988869999999991"/>
    <m/>
    <x v="0"/>
    <n v="4.1640000000000003E-2"/>
    <n v="57.290219999999991"/>
    <n v="9.4997776995134106E-2"/>
    <n v="4971"/>
    <n v="0.14697738809413935"/>
    <n v="7.9186135602614567E-3"/>
    <n v="1.1871428491053294E-3"/>
    <n v="0.99089424359063316"/>
    <n v="7.4353179303553049E-2"/>
    <n v="0.92491999507071188"/>
    <n v="7.268256257350733E-4"/>
    <x v="0"/>
    <m/>
    <x v="0"/>
    <m/>
    <m/>
    <x v="0"/>
    <m/>
    <x v="0"/>
    <x v="0"/>
    <m/>
    <x v="0"/>
    <x v="0"/>
    <x v="0"/>
    <m/>
    <x v="0"/>
    <x v="0"/>
    <x v="0"/>
    <x v="0"/>
    <x v="0"/>
    <x v="0"/>
    <x v="0"/>
    <x v="0"/>
    <x v="0"/>
    <x v="0"/>
    <x v="0"/>
    <x v="0"/>
    <x v="0"/>
    <m/>
    <x v="0"/>
    <x v="0"/>
    <x v="0"/>
    <x v="0"/>
    <x v="0"/>
    <s v="DST NO. 3"/>
    <m/>
    <x v="0"/>
    <m/>
    <m/>
    <m/>
    <m/>
    <x v="5"/>
    <x v="2"/>
  </r>
  <r>
    <x v="1"/>
    <s v="T28N R092W S01 fMESAVERDE"/>
    <n v="5941"/>
    <x v="0"/>
    <x v="5"/>
    <s v="STANDARD DRAW"/>
    <s v="NW NW"/>
    <n v="1"/>
    <n v="28"/>
    <n v="92"/>
    <n v="41.570901999999997"/>
    <n v="-107.714867"/>
    <s v="4900723045"/>
    <s v="COAL BANK 1-1"/>
    <x v="0"/>
    <x v="28"/>
    <m/>
    <m/>
    <n v="389"/>
    <x v="0"/>
    <n v="8410"/>
    <n v="8799"/>
    <n v="8900"/>
    <n v="8877"/>
    <x v="1"/>
    <d v="1899-12-31T00:00:00"/>
    <n v="7.53"/>
    <x v="1"/>
    <n v="67"/>
    <n v="17"/>
    <n v="3400"/>
    <n v="0"/>
    <x v="1"/>
    <n v="5030"/>
    <n v="0"/>
    <n v="0"/>
    <x v="1"/>
    <n v="31"/>
    <n v="11200"/>
    <x v="0"/>
    <s v="BP AMERICA PRODUCTION COMPANY"/>
    <n v="3.3433000000000002"/>
    <n v="1.39893"/>
    <n v="147.9"/>
    <n v="0"/>
    <n v="152.64222999999998"/>
    <n v="141.8963"/>
    <n v="0"/>
    <n v="0"/>
    <x v="1"/>
    <n v="0.6454200000000001"/>
    <n v="142.54172"/>
    <n v="3.4217680195688098E-2"/>
    <n v="8545"/>
    <n v="-0.13446442137249937"/>
    <n v="2.1902850868989535E-2"/>
    <n v="9.164763905768411E-3"/>
    <n v="0.96893238522524205"/>
    <n v="0.99547206249510667"/>
    <n v="0"/>
    <n v="4.5279375048933052E-3"/>
    <x v="1"/>
    <n v="17"/>
    <x v="1"/>
    <n v="0"/>
    <n v="0"/>
    <x v="1"/>
    <n v="18700"/>
    <x v="1"/>
    <x v="1"/>
    <n v="0"/>
    <x v="1"/>
    <x v="1"/>
    <x v="1"/>
    <n v="17"/>
    <x v="1"/>
    <x v="3"/>
    <x v="1"/>
    <x v="1"/>
    <x v="0"/>
    <x v="0"/>
    <x v="0"/>
    <x v="0"/>
    <x v="0"/>
    <x v="0"/>
    <x v="0"/>
    <x v="0"/>
    <x v="0"/>
    <m/>
    <x v="0"/>
    <x v="0"/>
    <x v="0"/>
    <x v="0"/>
    <x v="0"/>
    <m/>
    <n v="19000101"/>
    <x v="0"/>
    <s v="WYOMING ANALYTICAL LABS ROCK SPRINGS ID No D7892"/>
    <m/>
    <s v="8410-8799"/>
    <d v="2007-08-20T00:00:00"/>
    <x v="5"/>
    <x v="2"/>
  </r>
  <r>
    <x v="1"/>
    <s v="T29N R093W S13 fMESAVERDE"/>
    <n v="5054"/>
    <x v="0"/>
    <x v="1"/>
    <s v="ECHO SPRINGS"/>
    <s v="SE NW"/>
    <n v="13"/>
    <n v="29"/>
    <n v="93"/>
    <n v="41.712226999999999"/>
    <n v="-107.828585"/>
    <s v="4903725819"/>
    <s v="254 CHAMPLIN AMOCO D"/>
    <x v="0"/>
    <x v="28"/>
    <m/>
    <m/>
    <n v="487"/>
    <x v="0"/>
    <n v="10241"/>
    <n v="10728"/>
    <n v="10765"/>
    <m/>
    <x v="1"/>
    <d v="2005-03-15T00:00:00"/>
    <n v="6.83"/>
    <x v="1"/>
    <n v="44.3"/>
    <n v="13.8"/>
    <n v="3900"/>
    <n v="63"/>
    <x v="1"/>
    <n v="5550"/>
    <n v="1910"/>
    <n v="0"/>
    <x v="1"/>
    <n v="10"/>
    <n v="11400"/>
    <x v="0"/>
    <s v="BP AMERICA PRODUCTION COMPANY"/>
    <n v="2.2105699999999997"/>
    <n v="1.135602"/>
    <n v="169.65"/>
    <n v="1.61154"/>
    <n v="174.60771199999996"/>
    <n v="156.56549999999999"/>
    <n v="31.304899999999996"/>
    <n v="0"/>
    <x v="1"/>
    <n v="0.20820000000000002"/>
    <n v="188.07859999999999"/>
    <n v="-3.7141980698736803E-2"/>
    <n v="11491.1"/>
    <n v="3.9797126394100924E-3"/>
    <n v="1.2660208273045811E-2"/>
    <n v="6.5037333517090025E-3"/>
    <n v="0.98083605837524523"/>
    <n v="0.83244717899856757"/>
    <n v="0.16644583700644303"/>
    <n v="1.1069839949893292E-3"/>
    <x v="1"/>
    <n v="0"/>
    <x v="1"/>
    <n v="0"/>
    <n v="0"/>
    <x v="1"/>
    <n v="19500"/>
    <x v="2"/>
    <x v="1"/>
    <n v="0"/>
    <x v="1"/>
    <x v="1"/>
    <x v="1"/>
    <n v="0"/>
    <x v="1"/>
    <x v="3"/>
    <x v="1"/>
    <x v="1"/>
    <x v="0"/>
    <x v="0"/>
    <x v="0"/>
    <x v="0"/>
    <x v="0"/>
    <x v="0"/>
    <x v="0"/>
    <x v="0"/>
    <x v="0"/>
    <m/>
    <x v="0"/>
    <x v="0"/>
    <x v="0"/>
    <x v="0"/>
    <x v="0"/>
    <m/>
    <n v="20050315"/>
    <x v="0"/>
    <s v="BP ID No CH254 D2"/>
    <m/>
    <s v="10241-10728"/>
    <d v="2005-03-17T00:00:00"/>
    <x v="5"/>
    <x v="2"/>
  </r>
  <r>
    <x v="0"/>
    <s v="T13N R104W S15 fMESAVERDE"/>
    <n v="49009342"/>
    <x v="0"/>
    <x v="1"/>
    <m/>
    <m/>
    <s v="15"/>
    <s v=" 13"/>
    <s v=" 104"/>
    <n v="41.101419999999997"/>
    <n v="-109.11761"/>
    <s v="4903705142"/>
    <s v="4-15 GOVERNMENT"/>
    <x v="0"/>
    <x v="28"/>
    <m/>
    <m/>
    <n v="15"/>
    <x v="0"/>
    <n v="3259"/>
    <n v="3274"/>
    <n v="6516"/>
    <m/>
    <x v="0"/>
    <d v="1959-07-09T00:00:00"/>
    <n v="8.1999998092651367"/>
    <x v="2"/>
    <n v="30"/>
    <n v="12"/>
    <n v="2677"/>
    <n v="-3"/>
    <x v="0"/>
    <n v="3145"/>
    <n v="1415"/>
    <m/>
    <x v="0"/>
    <n v="87"/>
    <n v="6804"/>
    <x v="0"/>
    <m/>
    <n v="1.4969999999999999"/>
    <n v="0.98748000000000002"/>
    <n v="116.44949999999999"/>
    <n v="0"/>
    <n v="118.93397999999999"/>
    <n v="88.72045"/>
    <n v="23.191849999999999"/>
    <m/>
    <x v="0"/>
    <n v="1.8113400000000002"/>
    <n v="113.72364"/>
    <n v="2.2394882230807604E-2"/>
    <n v="7360"/>
    <n v="3.9254447896074553E-2"/>
    <n v="1.258681497079304E-2"/>
    <n v="8.3027575466658073E-3"/>
    <n v="0.97911042748254107"/>
    <n v="0.78014078691114708"/>
    <n v="0.20393165396394275"/>
    <n v="1.5927559124910177E-2"/>
    <x v="0"/>
    <m/>
    <x v="0"/>
    <m/>
    <m/>
    <x v="0"/>
    <m/>
    <x v="0"/>
    <x v="0"/>
    <m/>
    <x v="0"/>
    <x v="0"/>
    <x v="0"/>
    <m/>
    <x v="0"/>
    <x v="0"/>
    <x v="0"/>
    <x v="0"/>
    <x v="0"/>
    <x v="0"/>
    <x v="0"/>
    <x v="0"/>
    <x v="0"/>
    <x v="0"/>
    <x v="0"/>
    <x v="0"/>
    <x v="0"/>
    <m/>
    <x v="0"/>
    <x v="0"/>
    <x v="0"/>
    <x v="0"/>
    <x v="0"/>
    <s v="DST NO. 3"/>
    <m/>
    <x v="0"/>
    <m/>
    <m/>
    <m/>
    <m/>
    <x v="0"/>
    <x v="0"/>
  </r>
  <r>
    <x v="0"/>
    <s v="T16N R115W S06 fMESAVERDE"/>
    <n v="49008676"/>
    <x v="0"/>
    <x v="0"/>
    <s v="WILDCAT"/>
    <m/>
    <s v="6"/>
    <s v=" 16"/>
    <s v=" 115"/>
    <n v="41.394309999999997"/>
    <n v="-110.414"/>
    <s v="4904105236"/>
    <s v="F-43-6 G BLANTON"/>
    <x v="0"/>
    <x v="28"/>
    <m/>
    <m/>
    <n v="0"/>
    <x v="0"/>
    <m/>
    <m/>
    <n v="9357"/>
    <m/>
    <x v="0"/>
    <d v="1965-11-24T00:00:00"/>
    <n v="8.8999996185302734"/>
    <x v="0"/>
    <n v="34"/>
    <n v="10"/>
    <n v="1007"/>
    <n v="38"/>
    <x v="0"/>
    <n v="380"/>
    <n v="1074"/>
    <m/>
    <x v="0"/>
    <n v="700"/>
    <n v="2830"/>
    <x v="0"/>
    <m/>
    <n v="1.6966000000000001"/>
    <n v="0.82289999999999996"/>
    <n v="43.804499999999997"/>
    <n v="0.9720399999999999"/>
    <n v="47.296039999999998"/>
    <n v="10.719799999999999"/>
    <n v="17.60286"/>
    <m/>
    <x v="0"/>
    <n v="14.574000000000002"/>
    <n v="42.896659999999997"/>
    <n v="4.8777561820413408E-2"/>
    <n v="3240"/>
    <n v="6.7545304777594725E-2"/>
    <n v="3.5871925006829328E-2"/>
    <n v="1.7398919655852794E-2"/>
    <n v="0.94672915533731783"/>
    <n v="0.2498982438259762"/>
    <n v="0.41035502530966284"/>
    <n v="0.33974673086436108"/>
    <x v="0"/>
    <m/>
    <x v="0"/>
    <m/>
    <m/>
    <x v="0"/>
    <m/>
    <x v="0"/>
    <x v="0"/>
    <m/>
    <x v="0"/>
    <x v="0"/>
    <x v="0"/>
    <m/>
    <x v="0"/>
    <x v="0"/>
    <x v="0"/>
    <x v="0"/>
    <x v="0"/>
    <x v="0"/>
    <x v="0"/>
    <x v="0"/>
    <x v="0"/>
    <x v="0"/>
    <x v="0"/>
    <x v="0"/>
    <x v="0"/>
    <m/>
    <x v="0"/>
    <x v="0"/>
    <x v="0"/>
    <x v="0"/>
    <x v="0"/>
    <s v="DST NO. 2 (MFE CHAMBER)"/>
    <m/>
    <x v="0"/>
    <m/>
    <m/>
    <m/>
    <m/>
    <x v="0"/>
    <x v="0"/>
  </r>
  <r>
    <x v="0"/>
    <s v="T16N R116W S22 fMESAVERDE"/>
    <n v="49007456"/>
    <x v="0"/>
    <x v="0"/>
    <m/>
    <m/>
    <s v="22"/>
    <s v=" 16"/>
    <s v=" 116"/>
    <n v="41.354489999999998"/>
    <n v="-110.48600999999999"/>
    <s v="4904105222"/>
    <s v="ALLEN-GOV'T 1"/>
    <x v="0"/>
    <x v="28"/>
    <m/>
    <m/>
    <n v="35"/>
    <x v="4"/>
    <n v="7572"/>
    <n v="7607"/>
    <n v="10800"/>
    <m/>
    <x v="0"/>
    <d v="1956-02-29T00:00:00"/>
    <n v="7"/>
    <x v="0"/>
    <n v="801"/>
    <n v="21"/>
    <n v="7231"/>
    <n v="-3"/>
    <x v="0"/>
    <n v="11977"/>
    <n v="1116"/>
    <m/>
    <x v="0"/>
    <n v="10"/>
    <n v="20590"/>
    <x v="0"/>
    <m/>
    <n v="39.969900000000003"/>
    <n v="1.7280900000000001"/>
    <n v="314.54849999999999"/>
    <n v="0"/>
    <n v="356.24648999999999"/>
    <n v="337.87117000000001"/>
    <n v="18.291239999999998"/>
    <m/>
    <x v="0"/>
    <n v="0.20820000000000002"/>
    <n v="356.37061"/>
    <n v="-1.7417488297713442E-4"/>
    <n v="21150"/>
    <n v="1.3416387158600862E-2"/>
    <n v="0.11219731596513415"/>
    <n v="4.8508267407771513E-3"/>
    <n v="0.88295185729408865"/>
    <n v="0.94808932195615125"/>
    <n v="5.1326454782564694E-2"/>
    <n v="5.8422326128408858E-4"/>
    <x v="0"/>
    <m/>
    <x v="0"/>
    <m/>
    <m/>
    <x v="0"/>
    <m/>
    <x v="0"/>
    <x v="0"/>
    <m/>
    <x v="0"/>
    <x v="0"/>
    <x v="0"/>
    <m/>
    <x v="0"/>
    <x v="0"/>
    <x v="0"/>
    <x v="0"/>
    <x v="0"/>
    <x v="0"/>
    <x v="0"/>
    <x v="0"/>
    <x v="0"/>
    <x v="0"/>
    <x v="0"/>
    <x v="0"/>
    <x v="0"/>
    <m/>
    <x v="0"/>
    <x v="0"/>
    <x v="0"/>
    <x v="0"/>
    <x v="0"/>
    <s v="DST NO. 1"/>
    <m/>
    <x v="0"/>
    <m/>
    <m/>
    <m/>
    <m/>
    <x v="0"/>
    <x v="0"/>
  </r>
  <r>
    <x v="0"/>
    <s v="T17N R112W S14 fMESAVERDE"/>
    <n v="49009079"/>
    <x v="0"/>
    <x v="1"/>
    <s v="CHURCH BUTTES"/>
    <m/>
    <s v="14"/>
    <s v=" 17"/>
    <s v=" 112"/>
    <n v="41.451270000000001"/>
    <n v="-110.03377"/>
    <s v="4903705321"/>
    <s v="UNIT NO. 18"/>
    <x v="0"/>
    <x v="28"/>
    <m/>
    <n v="1490"/>
    <n v="149"/>
    <x v="0"/>
    <n v="6434"/>
    <n v="6583"/>
    <m/>
    <m/>
    <x v="0"/>
    <d v="1957-08-09T00:00:00"/>
    <n v="7"/>
    <x v="2"/>
    <n v="224"/>
    <n v="24"/>
    <n v="4925"/>
    <n v="-3"/>
    <x v="0"/>
    <n v="6500"/>
    <n v="1270"/>
    <m/>
    <x v="0"/>
    <n v="1066"/>
    <n v="13365"/>
    <x v="0"/>
    <m/>
    <n v="11.1776"/>
    <n v="1.97496"/>
    <n v="214.23750000000001"/>
    <n v="0"/>
    <n v="227.39005999999998"/>
    <n v="183.36500000000001"/>
    <n v="20.815299999999997"/>
    <m/>
    <x v="0"/>
    <n v="22.194120000000002"/>
    <n v="226.37441999999999"/>
    <n v="2.2382536420655725E-3"/>
    <n v="14003"/>
    <n v="2.3311897106109324E-2"/>
    <n v="4.9156062494552316E-2"/>
    <n v="8.6853400715932796E-3"/>
    <n v="0.94215859743385444"/>
    <n v="0.81000759714812298"/>
    <n v="9.1950760160975781E-2"/>
    <n v="9.8041642690901223E-2"/>
    <x v="0"/>
    <m/>
    <x v="0"/>
    <m/>
    <m/>
    <x v="0"/>
    <m/>
    <x v="0"/>
    <x v="0"/>
    <m/>
    <x v="0"/>
    <x v="0"/>
    <x v="0"/>
    <m/>
    <x v="0"/>
    <x v="0"/>
    <x v="0"/>
    <x v="0"/>
    <x v="0"/>
    <x v="0"/>
    <x v="0"/>
    <x v="0"/>
    <x v="0"/>
    <x v="0"/>
    <x v="0"/>
    <x v="0"/>
    <x v="0"/>
    <m/>
    <x v="0"/>
    <x v="0"/>
    <x v="0"/>
    <x v="0"/>
    <x v="0"/>
    <s v="DST NO. 2"/>
    <m/>
    <x v="0"/>
    <m/>
    <m/>
    <m/>
    <m/>
    <x v="0"/>
    <x v="0"/>
  </r>
  <r>
    <x v="0"/>
    <s v="T17N R112W S14 fMESAVERDE"/>
    <n v="49005548"/>
    <x v="0"/>
    <x v="1"/>
    <s v="CHURCH BUTTES"/>
    <m/>
    <s v="14"/>
    <s v=" 17"/>
    <s v=" 112"/>
    <n v="41.451270000000001"/>
    <n v="-110.03377"/>
    <s v="4903705321"/>
    <s v="UNIT NO. 18"/>
    <x v="0"/>
    <x v="28"/>
    <n v="1490"/>
    <n v="633"/>
    <n v="16"/>
    <x v="0"/>
    <n v="8073"/>
    <n v="8089"/>
    <m/>
    <m/>
    <x v="0"/>
    <m/>
    <n v="6.8000001907348633"/>
    <x v="0"/>
    <n v="268"/>
    <n v="35"/>
    <n v="5451"/>
    <n v="-3"/>
    <x v="0"/>
    <n v="7500"/>
    <n v="1500"/>
    <m/>
    <x v="0"/>
    <n v="831"/>
    <n v="14824"/>
    <x v="0"/>
    <m/>
    <n v="13.373200000000001"/>
    <n v="2.88015"/>
    <n v="237.11849999999998"/>
    <n v="0"/>
    <n v="253.37184999999999"/>
    <n v="211.57499999999999"/>
    <n v="24.585000000000001"/>
    <m/>
    <x v="0"/>
    <n v="17.30142"/>
    <n v="253.46142"/>
    <n v="-1.7672478367493325E-4"/>
    <n v="15579"/>
    <n v="2.4833075683320726E-2"/>
    <n v="5.2780922584730709E-2"/>
    <n v="1.1367284881884076E-2"/>
    <n v="0.93585179253338513"/>
    <n v="0.83474242352149686"/>
    <n v="9.6997010432593636E-2"/>
    <n v="6.8260566045909465E-2"/>
    <x v="0"/>
    <m/>
    <x v="0"/>
    <m/>
    <m/>
    <x v="0"/>
    <m/>
    <x v="0"/>
    <x v="0"/>
    <m/>
    <x v="0"/>
    <x v="0"/>
    <x v="0"/>
    <m/>
    <x v="0"/>
    <x v="0"/>
    <x v="0"/>
    <x v="0"/>
    <x v="0"/>
    <x v="0"/>
    <x v="0"/>
    <x v="0"/>
    <x v="0"/>
    <x v="0"/>
    <x v="0"/>
    <x v="0"/>
    <x v="0"/>
    <m/>
    <x v="0"/>
    <x v="0"/>
    <x v="0"/>
    <x v="0"/>
    <x v="0"/>
    <s v="DST"/>
    <m/>
    <x v="0"/>
    <m/>
    <m/>
    <m/>
    <m/>
    <x v="0"/>
    <x v="0"/>
  </r>
  <r>
    <x v="0"/>
    <s v="T17N R112W S14 fMESAVERDE"/>
    <n v="49009077"/>
    <x v="0"/>
    <x v="1"/>
    <s v="CHURCH BUTTES"/>
    <m/>
    <s v="14"/>
    <s v=" 17"/>
    <s v=" 112"/>
    <n v="41.451270000000001"/>
    <n v="-110.03377"/>
    <s v="4903705321"/>
    <s v="UNIT NO. 18"/>
    <x v="0"/>
    <x v="28"/>
    <n v="633"/>
    <m/>
    <n v="38"/>
    <x v="0"/>
    <n v="8722"/>
    <n v="8760"/>
    <m/>
    <m/>
    <x v="0"/>
    <d v="1957-08-23T00:00:00"/>
    <n v="8.1999998092651367"/>
    <x v="2"/>
    <n v="616"/>
    <n v="208"/>
    <n v="2365"/>
    <n v="-3"/>
    <x v="0"/>
    <n v="2740"/>
    <n v="1810"/>
    <m/>
    <x v="0"/>
    <n v="1876"/>
    <n v="8839"/>
    <x v="0"/>
    <m/>
    <n v="30.738399999999999"/>
    <n v="17.116320000000002"/>
    <n v="102.8775"/>
    <n v="0"/>
    <n v="150.73221999999998"/>
    <n v="77.295400000000001"/>
    <n v="29.665899999999997"/>
    <m/>
    <x v="0"/>
    <n v="39.058320000000002"/>
    <n v="146.01962"/>
    <n v="1.5880609198581482E-2"/>
    <n v="9609"/>
    <n v="4.1738941890719861E-2"/>
    <n v="0.20392720282365642"/>
    <n v="0.11355448755415401"/>
    <n v="0.68251830962218962"/>
    <n v="0.52934941208585529"/>
    <n v="0.20316379401617396"/>
    <n v="0.2674867938979707"/>
    <x v="0"/>
    <m/>
    <x v="0"/>
    <m/>
    <m/>
    <x v="0"/>
    <m/>
    <x v="0"/>
    <x v="0"/>
    <m/>
    <x v="0"/>
    <x v="0"/>
    <x v="0"/>
    <m/>
    <x v="0"/>
    <x v="0"/>
    <x v="0"/>
    <x v="0"/>
    <x v="0"/>
    <x v="0"/>
    <x v="0"/>
    <x v="0"/>
    <x v="0"/>
    <x v="0"/>
    <x v="0"/>
    <x v="0"/>
    <x v="0"/>
    <m/>
    <x v="0"/>
    <x v="0"/>
    <x v="0"/>
    <x v="0"/>
    <x v="0"/>
    <s v="DST NO. 25"/>
    <m/>
    <x v="0"/>
    <m/>
    <m/>
    <m/>
    <m/>
    <x v="0"/>
    <x v="0"/>
  </r>
  <r>
    <x v="0"/>
    <s v="T18N R110W S26 fMESAVERDE"/>
    <n v="49007206"/>
    <x v="0"/>
    <x v="1"/>
    <m/>
    <m/>
    <s v="26"/>
    <s v=" 18"/>
    <s v=" 110"/>
    <n v="41.508859999999999"/>
    <n v="-109.80083999999999"/>
    <s v="4903705351"/>
    <s v="SPIDER CREEK B-1"/>
    <x v="0"/>
    <x v="28"/>
    <m/>
    <m/>
    <n v="46"/>
    <x v="0"/>
    <n v="9080"/>
    <n v="9126"/>
    <n v="12000"/>
    <m/>
    <x v="0"/>
    <d v="1962-01-10T00:00:00"/>
    <n v="8"/>
    <x v="0"/>
    <n v="27"/>
    <n v="16"/>
    <n v="4708"/>
    <n v="-3"/>
    <x v="0"/>
    <n v="4240"/>
    <n v="5250"/>
    <m/>
    <x v="0"/>
    <n v="87"/>
    <n v="11664"/>
    <x v="0"/>
    <m/>
    <n v="1.3472999999999999"/>
    <n v="1.31664"/>
    <n v="204.79799999999997"/>
    <n v="0"/>
    <n v="207.46193999999997"/>
    <n v="119.6104"/>
    <n v="86.047499999999999"/>
    <m/>
    <x v="0"/>
    <n v="1.8113400000000002"/>
    <n v="207.46923999999999"/>
    <n v="-1.7593278962585947E-5"/>
    <n v="14322"/>
    <n v="0.10228584622489033"/>
    <n v="6.4942032259025445E-3"/>
    <n v="6.3464170825742799E-3"/>
    <n v="0.98715937969152323"/>
    <n v="0.57652112669810718"/>
    <n v="0.41474822966527469"/>
    <n v="8.7306436366181329E-3"/>
    <x v="0"/>
    <m/>
    <x v="0"/>
    <m/>
    <m/>
    <x v="0"/>
    <m/>
    <x v="0"/>
    <x v="0"/>
    <m/>
    <x v="0"/>
    <x v="0"/>
    <x v="0"/>
    <m/>
    <x v="0"/>
    <x v="0"/>
    <x v="0"/>
    <x v="0"/>
    <x v="0"/>
    <x v="0"/>
    <x v="0"/>
    <x v="0"/>
    <x v="0"/>
    <x v="0"/>
    <x v="0"/>
    <x v="0"/>
    <x v="0"/>
    <m/>
    <x v="0"/>
    <x v="0"/>
    <x v="0"/>
    <x v="0"/>
    <x v="0"/>
    <s v="DST NO. 1"/>
    <m/>
    <x v="0"/>
    <m/>
    <m/>
    <m/>
    <m/>
    <x v="0"/>
    <x v="0"/>
  </r>
  <r>
    <x v="0"/>
    <s v="T18N R110W S27 fMESAVERDE"/>
    <n v="49007204"/>
    <x v="0"/>
    <x v="1"/>
    <m/>
    <m/>
    <s v="27"/>
    <s v=" 18"/>
    <s v=" 110"/>
    <n v="41.508789999999998"/>
    <n v="-109.82076000000001"/>
    <s v="4903705350"/>
    <s v="UNIT B-2A"/>
    <x v="0"/>
    <x v="28"/>
    <m/>
    <m/>
    <n v="98"/>
    <x v="6"/>
    <n v="8962"/>
    <n v="9060"/>
    <n v="9250"/>
    <m/>
    <x v="0"/>
    <d v="1962-08-31T00:00:00"/>
    <n v="7.6999998092651367"/>
    <x v="0"/>
    <n v="50"/>
    <n v="15"/>
    <n v="4367"/>
    <n v="-3"/>
    <x v="0"/>
    <n v="4260"/>
    <n v="4221"/>
    <m/>
    <x v="0"/>
    <n v="208"/>
    <n v="10979"/>
    <x v="0"/>
    <m/>
    <n v="2.4950000000000001"/>
    <n v="1.2343500000000001"/>
    <n v="189.96449999999999"/>
    <n v="0"/>
    <n v="193.69385"/>
    <n v="120.1746"/>
    <n v="69.182189999999991"/>
    <m/>
    <x v="0"/>
    <n v="4.3305600000000002"/>
    <n v="193.68734999999998"/>
    <n v="1.6779337768629004E-5"/>
    <n v="13115"/>
    <n v="8.8652776624885868E-2"/>
    <n v="1.2881152395907253E-2"/>
    <n v="6.3726855550653777E-3"/>
    <n v="0.98074616204902731"/>
    <n v="0.62045662765276111"/>
    <n v="0.35718486519641057"/>
    <n v="2.2358507150828388E-2"/>
    <x v="0"/>
    <m/>
    <x v="0"/>
    <m/>
    <m/>
    <x v="0"/>
    <m/>
    <x v="0"/>
    <x v="0"/>
    <m/>
    <x v="0"/>
    <x v="0"/>
    <x v="0"/>
    <m/>
    <x v="0"/>
    <x v="0"/>
    <x v="0"/>
    <x v="0"/>
    <x v="0"/>
    <x v="0"/>
    <x v="0"/>
    <x v="0"/>
    <x v="0"/>
    <x v="0"/>
    <x v="0"/>
    <x v="0"/>
    <x v="0"/>
    <m/>
    <x v="0"/>
    <x v="0"/>
    <x v="0"/>
    <x v="0"/>
    <x v="0"/>
    <s v="DST"/>
    <m/>
    <x v="0"/>
    <m/>
    <m/>
    <m/>
    <m/>
    <x v="0"/>
    <x v="0"/>
  </r>
  <r>
    <x v="1"/>
    <s v="T18N R112W S12 fMESAVERDE"/>
    <n v="4743"/>
    <x v="0"/>
    <x v="5"/>
    <s v="COW CREEK"/>
    <s v="NE-NE"/>
    <n v="12"/>
    <n v="18"/>
    <n v="112"/>
    <n v="41.378279999999997"/>
    <n v="-107.6926"/>
    <s v="4900722395"/>
    <s v="36-12 CCU"/>
    <x v="0"/>
    <x v="28"/>
    <m/>
    <m/>
    <n v="4"/>
    <x v="0"/>
    <n v="1403"/>
    <n v="1407"/>
    <n v="1580"/>
    <m/>
    <x v="1"/>
    <d v="2005-08-05T00:00:00"/>
    <n v="8.2200000000000006"/>
    <x v="1"/>
    <n v="11.8"/>
    <n v="4.7"/>
    <n v="795"/>
    <n v="12.8"/>
    <x v="1"/>
    <n v="252"/>
    <n v="1860"/>
    <n v="0"/>
    <x v="1"/>
    <n v="5"/>
    <n v="2130"/>
    <x v="0"/>
    <s v="DOUBLE EAGLE PETROLEUM CO"/>
    <n v="0.58882000000000001"/>
    <n v="0.38676300000000002"/>
    <n v="34.582500000000003"/>
    <n v="0.32742399999999999"/>
    <n v="35.885506999999997"/>
    <n v="7.1089199999999995"/>
    <n v="30.485399999999998"/>
    <n v="0"/>
    <x v="1"/>
    <n v="0.10410000000000001"/>
    <n v="37.698419999999999"/>
    <n v="-2.4637350490957107E-2"/>
    <n v="2941.3"/>
    <n v="0.15997870368544559"/>
    <n v="1.6408295415750989E-2"/>
    <n v="1.0777693624336979E-2"/>
    <n v="0.97281401095991205"/>
    <n v="0.18857342031841121"/>
    <n v="0.80866519074274201"/>
    <n v="2.7613889388467742E-3"/>
    <x v="1"/>
    <n v="1.21"/>
    <x v="1"/>
    <n v="0"/>
    <n v="0"/>
    <x v="1"/>
    <n v="3480"/>
    <x v="2"/>
    <x v="1"/>
    <n v="0"/>
    <x v="1"/>
    <x v="1"/>
    <x v="1"/>
    <n v="0"/>
    <x v="1"/>
    <x v="3"/>
    <x v="1"/>
    <x v="1"/>
    <x v="0"/>
    <x v="0"/>
    <x v="0"/>
    <x v="0"/>
    <x v="0"/>
    <x v="0"/>
    <x v="0"/>
    <x v="0"/>
    <x v="0"/>
    <m/>
    <x v="0"/>
    <x v="0"/>
    <x v="0"/>
    <x v="0"/>
    <x v="0"/>
    <m/>
    <n v="20050805"/>
    <x v="0"/>
    <s v="ENERGY LABS CASPER ID No C05070483-002"/>
    <m/>
    <s v="1403-1407"/>
    <d v="2005-08-05T00:00:00"/>
    <x v="0"/>
    <x v="0"/>
  </r>
  <r>
    <x v="0"/>
    <s v="T23N R110W S13 fMESAVERDE"/>
    <n v="49009258"/>
    <x v="0"/>
    <x v="1"/>
    <s v="HORN CANYON"/>
    <m/>
    <s v="13"/>
    <s v=" 23"/>
    <s v=" 110"/>
    <n v="41.963810000000002"/>
    <n v="-109.82769"/>
    <s v="4903705915"/>
    <s v="HORN CANYON NO. 1-A"/>
    <x v="0"/>
    <x v="28"/>
    <n v="1702"/>
    <m/>
    <n v="34"/>
    <x v="0"/>
    <n v="6325"/>
    <n v="6359"/>
    <m/>
    <m/>
    <x v="0"/>
    <m/>
    <n v="8.1999998092651367"/>
    <x v="2"/>
    <n v="30"/>
    <n v="18"/>
    <n v="3031"/>
    <n v="-3"/>
    <x v="0"/>
    <n v="3760"/>
    <n v="1757"/>
    <m/>
    <x v="0"/>
    <n v="-3"/>
    <n v="7704"/>
    <x v="0"/>
    <m/>
    <n v="1.4969999999999999"/>
    <n v="1.48122"/>
    <n v="131.8485"/>
    <n v="0"/>
    <n v="134.82671999999999"/>
    <n v="106.06959999999999"/>
    <n v="28.797229999999995"/>
    <m/>
    <x v="0"/>
    <n v="0"/>
    <n v="134.86682999999999"/>
    <n v="-1.4872435770154141E-4"/>
    <n v="8587"/>
    <n v="5.4201706463691608E-2"/>
    <n v="1.1103140386415985E-2"/>
    <n v="1.09861012713207E-2"/>
    <n v="0.97791075834226338"/>
    <n v="0.78647655617026069"/>
    <n v="0.21352344382973928"/>
    <n v="0"/>
    <x v="0"/>
    <m/>
    <x v="0"/>
    <m/>
    <m/>
    <x v="0"/>
    <m/>
    <x v="0"/>
    <x v="0"/>
    <m/>
    <x v="0"/>
    <x v="0"/>
    <x v="0"/>
    <m/>
    <x v="0"/>
    <x v="0"/>
    <x v="0"/>
    <x v="0"/>
    <x v="0"/>
    <x v="0"/>
    <x v="0"/>
    <x v="0"/>
    <x v="0"/>
    <x v="0"/>
    <x v="0"/>
    <x v="0"/>
    <x v="0"/>
    <m/>
    <x v="0"/>
    <x v="0"/>
    <x v="0"/>
    <x v="0"/>
    <x v="0"/>
    <s v="DST NO. 5"/>
    <m/>
    <x v="0"/>
    <m/>
    <m/>
    <m/>
    <m/>
    <x v="0"/>
    <x v="0"/>
  </r>
  <r>
    <x v="0"/>
    <s v="T25N R109W S27 fMESAVERDE"/>
    <n v="49017106"/>
    <x v="0"/>
    <x v="1"/>
    <s v="WILDCAT"/>
    <m/>
    <s v="27"/>
    <s v=" 25"/>
    <s v=" 109"/>
    <n v="42.108409999999999"/>
    <n v="-109.78319"/>
    <s v="4903720167"/>
    <s v="1-C PRAIRIE HEN UNIT"/>
    <x v="0"/>
    <x v="28"/>
    <m/>
    <m/>
    <n v="19"/>
    <x v="0"/>
    <n v="7197"/>
    <n v="7216"/>
    <n v="7647"/>
    <m/>
    <x v="0"/>
    <d v="1969-09-26T00:00:00"/>
    <n v="8.1000003814697266"/>
    <x v="0"/>
    <n v="11"/>
    <n v="3"/>
    <n v="1522"/>
    <n v="36"/>
    <x v="0"/>
    <n v="440"/>
    <n v="3318"/>
    <m/>
    <x v="0"/>
    <n v="53"/>
    <n v="3699"/>
    <x v="0"/>
    <s v="CHEMICAL &amp; GEOLOGICAL LABORATORIES"/>
    <n v="0.54889999999999994"/>
    <n v="0.24687000000000001"/>
    <n v="66.206999999999994"/>
    <n v="0.92087999999999992"/>
    <n v="67.923649999999995"/>
    <n v="12.4124"/>
    <n v="54.382019999999997"/>
    <m/>
    <x v="0"/>
    <n v="1.1034600000000001"/>
    <n v="67.897880000000001"/>
    <n v="1.8973427850499326E-4"/>
    <n v="5380"/>
    <n v="0.18515254984029078"/>
    <n v="8.0811322713075628E-3"/>
    <n v="3.6345219963885927E-3"/>
    <n v="0.98828434573230373"/>
    <n v="0.18280983147043767"/>
    <n v="0.80093840926992121"/>
    <n v="1.6251759259641098E-2"/>
    <x v="0"/>
    <m/>
    <x v="0"/>
    <m/>
    <m/>
    <x v="0"/>
    <m/>
    <x v="0"/>
    <x v="0"/>
    <m/>
    <x v="0"/>
    <x v="0"/>
    <x v="0"/>
    <m/>
    <x v="0"/>
    <x v="0"/>
    <x v="0"/>
    <x v="0"/>
    <x v="0"/>
    <x v="0"/>
    <x v="0"/>
    <x v="0"/>
    <x v="0"/>
    <x v="0"/>
    <x v="0"/>
    <x v="0"/>
    <x v="0"/>
    <m/>
    <x v="0"/>
    <x v="0"/>
    <x v="0"/>
    <x v="0"/>
    <x v="0"/>
    <s v="DST NO. 1"/>
    <m/>
    <x v="0"/>
    <m/>
    <m/>
    <m/>
    <m/>
    <x v="0"/>
    <x v="0"/>
  </r>
  <r>
    <x v="0"/>
    <s v="T25N R113W S15 fMESAVERDE"/>
    <n v="49005811"/>
    <x v="0"/>
    <x v="2"/>
    <s v="WILDCAT"/>
    <m/>
    <s v="15"/>
    <s v=" 25"/>
    <s v=" 113"/>
    <n v="42.14978"/>
    <n v="-110.25512999999999"/>
    <s v="4902305112"/>
    <s v="PALISADES UNIT NO. 1"/>
    <x v="0"/>
    <x v="28"/>
    <m/>
    <m/>
    <n v="120"/>
    <x v="0"/>
    <n v="4316"/>
    <n v="4436"/>
    <n v="4725"/>
    <m/>
    <x v="0"/>
    <m/>
    <n v="8.3999996185302734"/>
    <x v="0"/>
    <n v="13"/>
    <n v="10"/>
    <n v="3242"/>
    <n v="-3"/>
    <x v="0"/>
    <n v="4500"/>
    <n v="585"/>
    <m/>
    <x v="0"/>
    <n v="170"/>
    <n v="8297"/>
    <x v="0"/>
    <m/>
    <n v="0.64870000000000005"/>
    <n v="0.82289999999999996"/>
    <n v="141.02699999999999"/>
    <n v="0"/>
    <n v="142.49859999999998"/>
    <n v="126.94499999999999"/>
    <n v="9.5881499999999988"/>
    <m/>
    <x v="0"/>
    <n v="3.5394000000000001"/>
    <n v="140.07254999999998"/>
    <n v="8.5856252487205558E-3"/>
    <n v="8514"/>
    <n v="1.2908214859318303E-2"/>
    <n v="4.552325426355067E-3"/>
    <n v="5.7747935769193529E-3"/>
    <n v="0.98967288099672557"/>
    <n v="0.90628035257443385"/>
    <n v="6.8451313265875433E-2"/>
    <n v="2.5268334159690823E-2"/>
    <x v="0"/>
    <m/>
    <x v="0"/>
    <m/>
    <m/>
    <x v="0"/>
    <m/>
    <x v="0"/>
    <x v="0"/>
    <m/>
    <x v="0"/>
    <x v="0"/>
    <x v="0"/>
    <m/>
    <x v="0"/>
    <x v="0"/>
    <x v="0"/>
    <x v="0"/>
    <x v="0"/>
    <x v="0"/>
    <x v="0"/>
    <x v="0"/>
    <x v="0"/>
    <x v="0"/>
    <x v="0"/>
    <x v="0"/>
    <x v="0"/>
    <m/>
    <x v="0"/>
    <x v="0"/>
    <x v="0"/>
    <x v="0"/>
    <x v="0"/>
    <s v="DST NO. 1"/>
    <m/>
    <x v="0"/>
    <m/>
    <m/>
    <m/>
    <m/>
    <x v="0"/>
    <x v="0"/>
  </r>
  <r>
    <x v="0"/>
    <s v="T26N R113W S02 fMESAVERDE"/>
    <n v="49000079"/>
    <x v="0"/>
    <x v="2"/>
    <s v="GREEN RIVER BEND"/>
    <m/>
    <s v="2"/>
    <s v=" 26"/>
    <s v=" 113"/>
    <n v="42.269930000000002"/>
    <n v="-110.22825"/>
    <s v="4902305295"/>
    <s v="T-35-2 GRBU"/>
    <x v="0"/>
    <x v="28"/>
    <m/>
    <m/>
    <n v="111"/>
    <x v="0"/>
    <n v="2510"/>
    <n v="2621"/>
    <n v="2621"/>
    <m/>
    <x v="0"/>
    <d v="1963-12-24T00:00:00"/>
    <n v="8.6999998092651367"/>
    <x v="0"/>
    <n v="34"/>
    <n v="24"/>
    <n v="2248"/>
    <n v="21"/>
    <x v="0"/>
    <n v="2620"/>
    <n v="1171"/>
    <m/>
    <x v="0"/>
    <n v="365"/>
    <n v="5939"/>
    <x v="0"/>
    <m/>
    <n v="1.6966000000000001"/>
    <n v="1.97496"/>
    <n v="97.787999999999997"/>
    <n v="0.53717999999999999"/>
    <n v="101.99674"/>
    <n v="73.910200000000003"/>
    <n v="19.192689999999999"/>
    <m/>
    <x v="0"/>
    <n v="7.5993000000000004"/>
    <n v="100.70219"/>
    <n v="6.3865655334243788E-3"/>
    <n v="6480"/>
    <n v="4.3562283597713185E-2"/>
    <n v="1.6633864964703773E-2"/>
    <n v="1.9362971796941745E-2"/>
    <n v="0.96400316323835444"/>
    <n v="0.7339482885128914"/>
    <n v="0.1905886058684523"/>
    <n v="7.5463105618656365E-2"/>
    <x v="0"/>
    <m/>
    <x v="0"/>
    <m/>
    <m/>
    <x v="0"/>
    <m/>
    <x v="0"/>
    <x v="0"/>
    <m/>
    <x v="0"/>
    <x v="0"/>
    <x v="0"/>
    <m/>
    <x v="0"/>
    <x v="0"/>
    <x v="0"/>
    <x v="0"/>
    <x v="0"/>
    <x v="0"/>
    <x v="0"/>
    <x v="0"/>
    <x v="0"/>
    <x v="0"/>
    <x v="0"/>
    <x v="0"/>
    <x v="0"/>
    <m/>
    <x v="0"/>
    <x v="0"/>
    <x v="0"/>
    <x v="0"/>
    <x v="0"/>
    <s v="DST NO. 2 (BOTTOM)"/>
    <m/>
    <x v="0"/>
    <m/>
    <m/>
    <m/>
    <m/>
    <x v="0"/>
    <x v="0"/>
  </r>
  <r>
    <x v="1"/>
    <s v="T26N R113W S03 fMESAVERDE"/>
    <n v="5544"/>
    <x v="0"/>
    <x v="2"/>
    <s v="GREEN RIVER BEND"/>
    <s v="NE NE"/>
    <n v="3"/>
    <n v="26"/>
    <n v="113"/>
    <n v="42.273470000000003"/>
    <n v="-110.24908000000001"/>
    <s v="4902321985"/>
    <s v="114-03"/>
    <x v="0"/>
    <x v="28"/>
    <m/>
    <m/>
    <n v="118"/>
    <x v="0"/>
    <n v="2029"/>
    <n v="2147"/>
    <n v="2652"/>
    <n v="2607"/>
    <x v="3"/>
    <m/>
    <n v="7.55"/>
    <x v="1"/>
    <n v="247"/>
    <n v="125"/>
    <n v="6601"/>
    <n v="0"/>
    <x v="1"/>
    <n v="9600"/>
    <n v="2106"/>
    <n v="0"/>
    <x v="1"/>
    <n v="213"/>
    <n v="18893"/>
    <x v="0"/>
    <s v="EOG RESOURCES INC"/>
    <n v="12.3253"/>
    <n v="10.286250000000001"/>
    <n v="287.14349999999996"/>
    <n v="0"/>
    <n v="309.75504999999998"/>
    <n v="270.81599999999997"/>
    <n v="34.517339999999997"/>
    <n v="0"/>
    <x v="1"/>
    <n v="4.43466"/>
    <n v="309.76799999999997"/>
    <n v="-2.0903177048843234E-5"/>
    <n v="18892"/>
    <n v="-2.6465528648934763E-5"/>
    <n v="3.9790473149671012E-2"/>
    <n v="3.3207691044907908E-2"/>
    <n v="0.92700183580542106"/>
    <n v="0.87425428062291777"/>
    <n v="0.11142965057720616"/>
    <n v="1.4316068799876038E-2"/>
    <x v="1"/>
    <n v="1"/>
    <x v="1"/>
    <n v="0"/>
    <n v="0"/>
    <x v="1"/>
    <n v="0"/>
    <x v="2"/>
    <x v="1"/>
    <n v="0"/>
    <x v="1"/>
    <x v="1"/>
    <x v="1"/>
    <n v="0"/>
    <x v="1"/>
    <x v="3"/>
    <x v="1"/>
    <x v="1"/>
    <x v="0"/>
    <x v="0"/>
    <x v="0"/>
    <x v="0"/>
    <x v="0"/>
    <x v="0"/>
    <x v="0"/>
    <x v="0"/>
    <x v="0"/>
    <m/>
    <x v="0"/>
    <x v="0"/>
    <x v="0"/>
    <x v="0"/>
    <x v="0"/>
    <s v="WELLHEAD"/>
    <m/>
    <x v="0"/>
    <s v="CHAMPION TECHNOLOGIES VERNAL UTAH"/>
    <m/>
    <s v="2029-2147"/>
    <d v="2007-03-01T00:00:00"/>
    <x v="0"/>
    <x v="0"/>
  </r>
  <r>
    <x v="1"/>
    <s v="T26N R113W S03 fMESAVERDE"/>
    <n v="5543"/>
    <x v="0"/>
    <x v="2"/>
    <s v="GREEN RIVER BEND"/>
    <s v="NE NE"/>
    <n v="3"/>
    <n v="26"/>
    <n v="113"/>
    <n v="42.273119999999999"/>
    <n v="-110.24666000000001"/>
    <s v="4902321984"/>
    <s v="113-03"/>
    <x v="0"/>
    <x v="28"/>
    <m/>
    <m/>
    <n v="318"/>
    <x v="0"/>
    <n v="2121"/>
    <n v="2439"/>
    <n v="2600"/>
    <n v="2555"/>
    <x v="3"/>
    <m/>
    <n v="6.94"/>
    <x v="1"/>
    <n v="440"/>
    <n v="92"/>
    <n v="7251"/>
    <n v="0"/>
    <x v="1"/>
    <n v="11340"/>
    <n v="1057"/>
    <n v="0"/>
    <x v="1"/>
    <n v="370"/>
    <n v="20557"/>
    <x v="0"/>
    <s v="EOG RESOURCES INC"/>
    <n v="21.956"/>
    <n v="7.5706800000000003"/>
    <n v="315.41849999999999"/>
    <n v="0"/>
    <n v="344.94517999999999"/>
    <n v="319.90139999999997"/>
    <n v="17.324229999999996"/>
    <n v="0"/>
    <x v="1"/>
    <n v="7.7034000000000002"/>
    <n v="344.92902999999995"/>
    <n v="2.3410064858111951E-5"/>
    <n v="20550"/>
    <n v="-1.7028729900017028E-4"/>
    <n v="6.3650693713128564E-2"/>
    <n v="2.1947487423943712E-2"/>
    <n v="0.91440181886292771"/>
    <n v="0.92744121885015018"/>
    <n v="5.0225491313386987E-2"/>
    <n v="2.2333289836462884E-2"/>
    <x v="1"/>
    <n v="7"/>
    <x v="1"/>
    <n v="0"/>
    <n v="0"/>
    <x v="1"/>
    <n v="0"/>
    <x v="2"/>
    <x v="1"/>
    <n v="0"/>
    <x v="1"/>
    <x v="1"/>
    <x v="1"/>
    <n v="0"/>
    <x v="1"/>
    <x v="3"/>
    <x v="1"/>
    <x v="1"/>
    <x v="0"/>
    <x v="0"/>
    <x v="0"/>
    <x v="0"/>
    <x v="0"/>
    <x v="0"/>
    <x v="0"/>
    <x v="0"/>
    <x v="0"/>
    <m/>
    <x v="0"/>
    <x v="0"/>
    <x v="0"/>
    <x v="0"/>
    <x v="0"/>
    <s v="WELLHEAD"/>
    <m/>
    <x v="0"/>
    <s v="CHAMPION TECHNOLOGIES VERNAL UTAH"/>
    <m/>
    <s v="2121-2439"/>
    <d v="2007-02-21T00:00:00"/>
    <x v="0"/>
    <x v="0"/>
  </r>
  <r>
    <x v="1"/>
    <s v="T26N R113W S03 fMESAVERDE"/>
    <n v="5542"/>
    <x v="0"/>
    <x v="2"/>
    <s v="GREEN RIVER BEND"/>
    <s v="NE NE"/>
    <n v="3"/>
    <n v="26"/>
    <n v="113"/>
    <n v="42.274920000000002"/>
    <n v="-110.24713"/>
    <s v="4902321983"/>
    <s v="112-03"/>
    <x v="0"/>
    <x v="28"/>
    <m/>
    <m/>
    <n v="316"/>
    <x v="0"/>
    <n v="2152"/>
    <n v="2468"/>
    <n v="2600"/>
    <n v="2551"/>
    <x v="3"/>
    <m/>
    <n v="7.34"/>
    <x v="1"/>
    <n v="342"/>
    <n v="220"/>
    <n v="5776"/>
    <n v="0"/>
    <x v="1"/>
    <n v="9100"/>
    <n v="1501"/>
    <n v="0"/>
    <x v="1"/>
    <n v="245"/>
    <n v="17194"/>
    <x v="0"/>
    <s v="EOG RESOURCES INC"/>
    <n v="17.065799999999999"/>
    <n v="18.1038"/>
    <n v="251.25599999999997"/>
    <n v="0"/>
    <n v="286.42559999999997"/>
    <n v="256.71100000000001"/>
    <n v="24.601389999999999"/>
    <n v="0"/>
    <x v="1"/>
    <n v="5.1009000000000002"/>
    <n v="286.41329000000002"/>
    <n v="2.1489462770163431E-5"/>
    <n v="17184"/>
    <n v="-2.9088370469486298E-4"/>
    <n v="5.9581964740581854E-2"/>
    <n v="6.320594248558789E-2"/>
    <n v="0.87721209277383028"/>
    <n v="0.89629569912764873"/>
    <n v="8.589472227353695E-2"/>
    <n v="1.7809578598814321E-2"/>
    <x v="1"/>
    <n v="10"/>
    <x v="1"/>
    <n v="0"/>
    <n v="0"/>
    <x v="1"/>
    <n v="0"/>
    <x v="2"/>
    <x v="1"/>
    <n v="0"/>
    <x v="1"/>
    <x v="1"/>
    <x v="1"/>
    <n v="0"/>
    <x v="1"/>
    <x v="3"/>
    <x v="1"/>
    <x v="1"/>
    <x v="0"/>
    <x v="0"/>
    <x v="0"/>
    <x v="0"/>
    <x v="0"/>
    <x v="0"/>
    <x v="0"/>
    <x v="0"/>
    <x v="0"/>
    <m/>
    <x v="0"/>
    <x v="0"/>
    <x v="0"/>
    <x v="0"/>
    <x v="0"/>
    <s v="WELLHEAD"/>
    <m/>
    <x v="0"/>
    <s v="CHAMPION TECHNOLOGIES VERNAL UTAH"/>
    <m/>
    <s v="2152-2468"/>
    <d v="2007-02-21T00:00:00"/>
    <x v="0"/>
    <x v="0"/>
  </r>
  <r>
    <x v="0"/>
    <s v="T27N R111W S07 fMESAVERDE"/>
    <n v="49003068"/>
    <x v="0"/>
    <x v="4"/>
    <s v="WILDCAT"/>
    <m/>
    <s v="7"/>
    <s v=" 27"/>
    <s v=" 111"/>
    <n v="42.335509999999999"/>
    <n v="-110.07822"/>
    <s v="4903505478"/>
    <s v="USA CLARK NO. 1"/>
    <x v="0"/>
    <x v="28"/>
    <m/>
    <n v="68"/>
    <n v="60"/>
    <x v="4"/>
    <n v="4384"/>
    <n v="4444"/>
    <n v="4702"/>
    <m/>
    <x v="0"/>
    <d v="1964-07-20T00:00:00"/>
    <n v="8.6999998092651367"/>
    <x v="0"/>
    <n v="8"/>
    <n v="3"/>
    <n v="628"/>
    <n v="8"/>
    <x v="0"/>
    <n v="160"/>
    <n v="622"/>
    <m/>
    <x v="0"/>
    <n v="590"/>
    <n v="1739"/>
    <x v="0"/>
    <m/>
    <n v="0.3992"/>
    <n v="0.24687000000000001"/>
    <n v="27.317999999999998"/>
    <n v="0.20463999999999999"/>
    <n v="28.168710000000001"/>
    <n v="4.5136000000000003"/>
    <n v="10.194579999999998"/>
    <m/>
    <x v="0"/>
    <n v="12.283800000000001"/>
    <n v="26.991979999999998"/>
    <n v="2.1332764329090204E-2"/>
    <n v="2016"/>
    <n v="7.3768308921438083E-2"/>
    <n v="1.4171752984073463E-2"/>
    <n v="8.7639796071598587E-3"/>
    <n v="0.97706426740876662"/>
    <n v="0.16722004091585724"/>
    <n v="0.37768922472527022"/>
    <n v="0.4550907343588726"/>
    <x v="0"/>
    <m/>
    <x v="0"/>
    <m/>
    <m/>
    <x v="0"/>
    <m/>
    <x v="0"/>
    <x v="0"/>
    <m/>
    <x v="0"/>
    <x v="0"/>
    <x v="0"/>
    <m/>
    <x v="0"/>
    <x v="0"/>
    <x v="0"/>
    <x v="0"/>
    <x v="0"/>
    <x v="0"/>
    <x v="0"/>
    <x v="0"/>
    <x v="0"/>
    <x v="0"/>
    <x v="0"/>
    <x v="0"/>
    <x v="0"/>
    <m/>
    <x v="0"/>
    <x v="0"/>
    <x v="0"/>
    <x v="0"/>
    <x v="0"/>
    <s v="DST NO. 1 (TOP)"/>
    <m/>
    <x v="0"/>
    <m/>
    <m/>
    <m/>
    <m/>
    <x v="0"/>
    <x v="0"/>
  </r>
  <r>
    <x v="0"/>
    <s v="T27N R111W S07 fMESAVERDE"/>
    <n v="49003066"/>
    <x v="0"/>
    <x v="4"/>
    <s v="WILDCAT"/>
    <m/>
    <s v="7"/>
    <s v=" 27"/>
    <s v=" 111"/>
    <n v="42.335509999999999"/>
    <n v="-110.07822"/>
    <s v="4903505478"/>
    <s v="USA CLARK NO. 1"/>
    <x v="0"/>
    <x v="28"/>
    <n v="68"/>
    <m/>
    <n v="57"/>
    <x v="0"/>
    <n v="4512"/>
    <n v="4569"/>
    <n v="4702"/>
    <m/>
    <x v="0"/>
    <d v="1964-07-20T00:00:00"/>
    <n v="8.6999998092651367"/>
    <x v="0"/>
    <n v="33"/>
    <n v="10"/>
    <n v="2265"/>
    <n v="30"/>
    <x v="0"/>
    <n v="2520"/>
    <n v="1769"/>
    <m/>
    <x v="0"/>
    <n v="-1"/>
    <n v="5791"/>
    <x v="0"/>
    <m/>
    <n v="1.6467000000000001"/>
    <n v="0.82289999999999996"/>
    <n v="98.527500000000003"/>
    <n v="0.76739999999999997"/>
    <n v="101.76449999999998"/>
    <n v="71.089199999999991"/>
    <n v="28.993909999999996"/>
    <m/>
    <x v="0"/>
    <n v="0"/>
    <n v="100.08310999999999"/>
    <n v="8.3299970705622596E-3"/>
    <n v="6623"/>
    <n v="6.7021105203802153E-2"/>
    <n v="1.6181477823799067E-2"/>
    <n v="8.0863169376354238E-3"/>
    <n v="0.97573220523856552"/>
    <n v="0.71030166828348962"/>
    <n v="0.28969833171651038"/>
    <n v="0"/>
    <x v="0"/>
    <m/>
    <x v="0"/>
    <m/>
    <m/>
    <x v="0"/>
    <m/>
    <x v="0"/>
    <x v="0"/>
    <m/>
    <x v="0"/>
    <x v="0"/>
    <x v="0"/>
    <m/>
    <x v="0"/>
    <x v="0"/>
    <x v="0"/>
    <x v="0"/>
    <x v="0"/>
    <x v="0"/>
    <x v="0"/>
    <x v="0"/>
    <x v="0"/>
    <x v="0"/>
    <x v="0"/>
    <x v="0"/>
    <x v="0"/>
    <m/>
    <x v="0"/>
    <x v="0"/>
    <x v="0"/>
    <x v="0"/>
    <x v="0"/>
    <s v="DST NO. 2 (BOTTOM)"/>
    <m/>
    <x v="0"/>
    <m/>
    <m/>
    <m/>
    <m/>
    <x v="0"/>
    <x v="0"/>
  </r>
  <r>
    <x v="0"/>
    <s v="T27N R111W S20 fMESAVERDE"/>
    <n v="49016248"/>
    <x v="0"/>
    <x v="4"/>
    <s v="WILDCAT"/>
    <m/>
    <s v="20"/>
    <s v=" 27"/>
    <s v=" 111"/>
    <n v="42.303899999999999"/>
    <n v="-110.06573"/>
    <s v="4903505334"/>
    <s v="CLARK OIL &amp; REFINING B-1"/>
    <x v="0"/>
    <x v="28"/>
    <m/>
    <m/>
    <n v="18"/>
    <x v="4"/>
    <n v="4712"/>
    <n v="4730"/>
    <n v="5056"/>
    <m/>
    <x v="0"/>
    <d v="1965-01-29T00:00:00"/>
    <n v="8.3999996185302734"/>
    <x v="0"/>
    <n v="60"/>
    <n v="12"/>
    <n v="2265"/>
    <n v="35"/>
    <x v="0"/>
    <n v="2390"/>
    <n v="1964"/>
    <m/>
    <x v="0"/>
    <n v="120"/>
    <n v="5890"/>
    <x v="0"/>
    <m/>
    <n v="2.9939999999999998"/>
    <n v="0.98748000000000002"/>
    <n v="98.527500000000003"/>
    <n v="0.89529999999999998"/>
    <n v="103.40428"/>
    <n v="67.421899999999994"/>
    <n v="32.189959999999999"/>
    <m/>
    <x v="0"/>
    <n v="2.4984000000000002"/>
    <n v="102.11026"/>
    <n v="6.2964888031766669E-3"/>
    <n v="6843"/>
    <n v="7.4844891227519042E-2"/>
    <n v="2.8954314076748078E-2"/>
    <n v="9.5497014243511001E-3"/>
    <n v="0.96149598449890072"/>
    <n v="0.66028526418403"/>
    <n v="0.31524706723888474"/>
    <n v="2.4467668577085204E-2"/>
    <x v="0"/>
    <m/>
    <x v="0"/>
    <m/>
    <m/>
    <x v="0"/>
    <m/>
    <x v="0"/>
    <x v="0"/>
    <m/>
    <x v="0"/>
    <x v="0"/>
    <x v="0"/>
    <m/>
    <x v="0"/>
    <x v="0"/>
    <x v="0"/>
    <x v="0"/>
    <x v="0"/>
    <x v="0"/>
    <x v="0"/>
    <x v="0"/>
    <x v="0"/>
    <x v="0"/>
    <x v="0"/>
    <x v="0"/>
    <x v="0"/>
    <m/>
    <x v="0"/>
    <x v="0"/>
    <x v="0"/>
    <x v="0"/>
    <x v="0"/>
    <s v="DST NO. 1"/>
    <m/>
    <x v="0"/>
    <m/>
    <m/>
    <m/>
    <m/>
    <x v="0"/>
    <x v="0"/>
  </r>
  <r>
    <x v="0"/>
    <s v="T27N R112W S13 fMESAVERDE"/>
    <n v="49003092"/>
    <x v="0"/>
    <x v="4"/>
    <s v="BIRCH CREEK"/>
    <m/>
    <s v="13"/>
    <s v=" 27"/>
    <s v=" 112"/>
    <n v="42.33146"/>
    <n v="-110.22322"/>
    <s v="4903505457"/>
    <s v="UNIT NO. 49"/>
    <x v="0"/>
    <x v="28"/>
    <m/>
    <m/>
    <n v="8"/>
    <x v="0"/>
    <n v="2652"/>
    <n v="2660"/>
    <m/>
    <m/>
    <x v="3"/>
    <d v="1963-06-20T00:00:00"/>
    <n v="8.3000001907348633"/>
    <x v="0"/>
    <n v="138"/>
    <n v="303"/>
    <n v="3716"/>
    <n v="19"/>
    <x v="0"/>
    <n v="5900"/>
    <n v="1586"/>
    <m/>
    <x v="0"/>
    <n v="102"/>
    <n v="10963"/>
    <x v="0"/>
    <m/>
    <n v="6.8861999999999997"/>
    <n v="24.933869999999999"/>
    <n v="161.64599999999999"/>
    <n v="0.48601999999999995"/>
    <n v="193.95208999999997"/>
    <n v="166.43899999999999"/>
    <n v="25.994539999999997"/>
    <m/>
    <x v="0"/>
    <n v="2.12364"/>
    <n v="194.55717999999999"/>
    <n v="-1.5574660547997179E-3"/>
    <n v="11761"/>
    <n v="3.5117056856187288E-2"/>
    <n v="3.5504644471735264E-2"/>
    <n v="0.1285568513337495"/>
    <n v="0.83593850419451532"/>
    <n v="0.85547600967489357"/>
    <n v="0.13360874165630895"/>
    <n v="1.0915248668797523E-2"/>
    <x v="0"/>
    <m/>
    <x v="0"/>
    <m/>
    <m/>
    <x v="0"/>
    <m/>
    <x v="0"/>
    <x v="0"/>
    <m/>
    <x v="0"/>
    <x v="0"/>
    <x v="0"/>
    <m/>
    <x v="0"/>
    <x v="0"/>
    <x v="0"/>
    <x v="0"/>
    <x v="0"/>
    <x v="0"/>
    <x v="0"/>
    <x v="0"/>
    <x v="0"/>
    <x v="0"/>
    <x v="0"/>
    <x v="0"/>
    <x v="0"/>
    <m/>
    <x v="0"/>
    <x v="0"/>
    <x v="0"/>
    <x v="0"/>
    <x v="0"/>
    <s v="WELLHEAD"/>
    <m/>
    <x v="0"/>
    <m/>
    <m/>
    <m/>
    <m/>
    <x v="0"/>
    <x v="0"/>
  </r>
  <r>
    <x v="0"/>
    <s v="T27N R112W S15 fMESAVERDE"/>
    <n v="49001396"/>
    <x v="0"/>
    <x v="4"/>
    <s v="FIGURE FOUR CANYON"/>
    <m/>
    <s v="15"/>
    <s v=" 27"/>
    <s v=" 112"/>
    <n v="42.317979999999999"/>
    <n v="-110.14266000000001"/>
    <s v="4903505397"/>
    <s v="NO. 1 UNIT"/>
    <x v="0"/>
    <x v="28"/>
    <m/>
    <m/>
    <n v="44"/>
    <x v="0"/>
    <n v="2810"/>
    <n v="2854"/>
    <m/>
    <m/>
    <x v="0"/>
    <d v="1959-07-25T00:00:00"/>
    <n v="8.3999996185302734"/>
    <x v="2"/>
    <n v="38"/>
    <n v="5"/>
    <n v="2764"/>
    <n v="-3"/>
    <x v="0"/>
    <n v="3976"/>
    <n v="427"/>
    <m/>
    <x v="0"/>
    <n v="28"/>
    <n v="7105"/>
    <x v="0"/>
    <m/>
    <n v="1.8961999999999999"/>
    <n v="0.41144999999999998"/>
    <n v="120.23399999999999"/>
    <n v="0"/>
    <n v="122.54164999999999"/>
    <n v="112.16296"/>
    <n v="6.9985299999999997"/>
    <m/>
    <x v="0"/>
    <n v="0.58296000000000003"/>
    <n v="119.74445"/>
    <n v="1.1545028790343276E-2"/>
    <n v="7232"/>
    <n v="8.8581990653553745E-3"/>
    <n v="1.5473922539805854E-2"/>
    <n v="3.357633914673093E-3"/>
    <n v="0.98116844354552113"/>
    <n v="0.93668608440725221"/>
    <n v="5.8445547998257956E-2"/>
    <n v="4.8683675944897658E-3"/>
    <x v="0"/>
    <m/>
    <x v="0"/>
    <m/>
    <m/>
    <x v="0"/>
    <m/>
    <x v="0"/>
    <x v="0"/>
    <m/>
    <x v="0"/>
    <x v="0"/>
    <x v="0"/>
    <m/>
    <x v="0"/>
    <x v="0"/>
    <x v="0"/>
    <x v="0"/>
    <x v="0"/>
    <x v="0"/>
    <x v="0"/>
    <x v="0"/>
    <x v="0"/>
    <x v="0"/>
    <x v="0"/>
    <x v="0"/>
    <x v="0"/>
    <m/>
    <x v="0"/>
    <x v="0"/>
    <x v="0"/>
    <x v="0"/>
    <x v="0"/>
    <s v="DST NO. 1"/>
    <m/>
    <x v="0"/>
    <m/>
    <m/>
    <m/>
    <m/>
    <x v="0"/>
    <x v="0"/>
  </r>
  <r>
    <x v="0"/>
    <s v="T27N R112W S19 fMESAVERDE"/>
    <n v="49002029"/>
    <x v="0"/>
    <x v="4"/>
    <s v="GREEN RIVER BEND"/>
    <m/>
    <s v="19"/>
    <s v=" 27"/>
    <s v=" 112"/>
    <n v="42.299309999999998"/>
    <n v="-110.19248"/>
    <s v="4903505301"/>
    <s v="49-19 GRBU"/>
    <x v="0"/>
    <x v="28"/>
    <m/>
    <m/>
    <n v="40"/>
    <x v="0"/>
    <n v="2439"/>
    <n v="2479"/>
    <n v="7177"/>
    <n v="7020"/>
    <x v="0"/>
    <d v="1965-06-29T00:00:00"/>
    <n v="8.1000003814697266"/>
    <x v="0"/>
    <n v="17"/>
    <n v="10"/>
    <n v="2491"/>
    <n v="10"/>
    <x v="0"/>
    <n v="2940"/>
    <n v="1459"/>
    <m/>
    <x v="0"/>
    <n v="29"/>
    <n v="6317"/>
    <x v="0"/>
    <m/>
    <n v="0.84830000000000005"/>
    <n v="0.82289999999999996"/>
    <n v="108.35849999999999"/>
    <n v="0.25579999999999997"/>
    <n v="110.28549999999998"/>
    <n v="82.937399999999997"/>
    <n v="23.913009999999996"/>
    <m/>
    <x v="0"/>
    <n v="0.60378000000000009"/>
    <n v="107.45419"/>
    <n v="1.3003187429907647E-2"/>
    <n v="6953"/>
    <n v="4.7927656367746797E-2"/>
    <n v="7.6918543235511483E-3"/>
    <n v="7.4615429952260273E-3"/>
    <n v="0.98484660268122282"/>
    <n v="0.77183960904642246"/>
    <n v="0.22254143835619622"/>
    <n v="5.6189525973812668E-3"/>
    <x v="0"/>
    <m/>
    <x v="0"/>
    <m/>
    <m/>
    <x v="0"/>
    <m/>
    <x v="0"/>
    <x v="0"/>
    <m/>
    <x v="0"/>
    <x v="0"/>
    <x v="0"/>
    <m/>
    <x v="0"/>
    <x v="0"/>
    <x v="0"/>
    <x v="0"/>
    <x v="0"/>
    <x v="0"/>
    <x v="0"/>
    <x v="0"/>
    <x v="0"/>
    <x v="0"/>
    <x v="0"/>
    <x v="0"/>
    <x v="0"/>
    <m/>
    <x v="0"/>
    <x v="0"/>
    <x v="0"/>
    <x v="0"/>
    <x v="0"/>
    <s v="DST NO. 1"/>
    <m/>
    <x v="0"/>
    <m/>
    <m/>
    <m/>
    <m/>
    <x v="0"/>
    <x v="0"/>
  </r>
  <r>
    <x v="0"/>
    <s v="T27N R113W S03 fMESAVERDE"/>
    <n v="49004025"/>
    <x v="0"/>
    <x v="4"/>
    <s v="BIRCH CREEK"/>
    <m/>
    <s v="3"/>
    <s v=" 27"/>
    <s v=" 113"/>
    <n v="42.349029999999999"/>
    <n v="-110.26555"/>
    <s v="4903505531"/>
    <s v="UNIT NO. 6"/>
    <x v="0"/>
    <x v="28"/>
    <m/>
    <n v="4313"/>
    <n v="63"/>
    <x v="0"/>
    <n v="2992"/>
    <n v="3055"/>
    <m/>
    <m/>
    <x v="0"/>
    <d v="1959-07-25T00:00:00"/>
    <n v="8.6999998092651367"/>
    <x v="2"/>
    <n v="99"/>
    <n v="28"/>
    <n v="3918"/>
    <n v="-3"/>
    <x v="0"/>
    <n v="5499"/>
    <n v="1305"/>
    <m/>
    <x v="0"/>
    <n v="53"/>
    <n v="10240"/>
    <x v="0"/>
    <m/>
    <n v="4.9401000000000002"/>
    <n v="2.3041200000000002"/>
    <n v="170.43299999999999"/>
    <n v="0"/>
    <n v="177.67722000000001"/>
    <n v="155.12679"/>
    <n v="21.388949999999998"/>
    <m/>
    <x v="0"/>
    <n v="1.1034600000000001"/>
    <n v="177.61920000000001"/>
    <n v="1.6330026629595386E-4"/>
    <n v="10896"/>
    <n v="3.1037093111279335E-2"/>
    <n v="2.7803789365907459E-2"/>
    <n v="1.2968010192865467E-2"/>
    <n v="0.95922820044122703"/>
    <n v="0.87336723732569443"/>
    <n v="0.12042025862068964"/>
    <n v="6.212504053615826E-3"/>
    <x v="0"/>
    <m/>
    <x v="0"/>
    <m/>
    <m/>
    <x v="0"/>
    <m/>
    <x v="0"/>
    <x v="0"/>
    <m/>
    <x v="0"/>
    <x v="0"/>
    <x v="0"/>
    <m/>
    <x v="0"/>
    <x v="0"/>
    <x v="0"/>
    <x v="0"/>
    <x v="0"/>
    <x v="0"/>
    <x v="0"/>
    <x v="0"/>
    <x v="0"/>
    <x v="0"/>
    <x v="0"/>
    <x v="0"/>
    <x v="0"/>
    <m/>
    <x v="0"/>
    <x v="0"/>
    <x v="0"/>
    <x v="0"/>
    <x v="0"/>
    <s v="DST NO. 3 (BOTTOM)"/>
    <m/>
    <x v="0"/>
    <m/>
    <m/>
    <m/>
    <m/>
    <x v="0"/>
    <x v="0"/>
  </r>
  <r>
    <x v="0"/>
    <s v="T27N R113W S04 fMESAVERDE"/>
    <n v="49124237"/>
    <x v="0"/>
    <x v="4"/>
    <s v="LABARGE"/>
    <m/>
    <s v="4"/>
    <s v=" 27"/>
    <s v=" 113"/>
    <n v="42.361989999999999"/>
    <n v="-110.28552000000001"/>
    <s v="4903520426"/>
    <s v="BNG 98-4"/>
    <x v="11"/>
    <x v="28"/>
    <m/>
    <m/>
    <n v="10"/>
    <x v="0"/>
    <n v="1900"/>
    <n v="1910"/>
    <m/>
    <m/>
    <x v="0"/>
    <d v="1977-08-02T00:00:00"/>
    <n v="8.5"/>
    <x v="0"/>
    <n v="70"/>
    <n v="18"/>
    <n v="4803"/>
    <n v="36"/>
    <x v="0"/>
    <n v="6300"/>
    <n v="1940"/>
    <m/>
    <x v="0"/>
    <n v="180"/>
    <n v="12410"/>
    <x v="0"/>
    <s v="CHEM LAB"/>
    <n v="3.4929999999999999"/>
    <n v="1.48122"/>
    <n v="208.93049999999999"/>
    <n v="0.92087999999999992"/>
    <n v="214.82560000000001"/>
    <n v="177.72299999999998"/>
    <n v="31.796599999999998"/>
    <m/>
    <x v="0"/>
    <n v="3.7476000000000003"/>
    <n v="213.26719999999997"/>
    <n v="3.640332189656155E-3"/>
    <n v="13344"/>
    <n v="3.6266211074007924E-2"/>
    <n v="1.6259700892258651E-2"/>
    <n v="6.894988306793976E-3"/>
    <n v="0.97684531080094739"/>
    <n v="0.83333489631785862"/>
    <n v="0.14909278126219128"/>
    <n v="1.7572322419950187E-2"/>
    <x v="0"/>
    <m/>
    <x v="0"/>
    <m/>
    <m/>
    <x v="0"/>
    <m/>
    <x v="0"/>
    <x v="0"/>
    <m/>
    <x v="0"/>
    <x v="0"/>
    <x v="0"/>
    <m/>
    <x v="0"/>
    <x v="0"/>
    <x v="0"/>
    <x v="0"/>
    <x v="0"/>
    <x v="0"/>
    <x v="0"/>
    <x v="0"/>
    <x v="0"/>
    <x v="0"/>
    <x v="0"/>
    <x v="0"/>
    <x v="0"/>
    <m/>
    <x v="0"/>
    <x v="0"/>
    <x v="0"/>
    <x v="0"/>
    <x v="0"/>
    <s v="DST NO 1"/>
    <m/>
    <x v="0"/>
    <m/>
    <m/>
    <m/>
    <m/>
    <x v="0"/>
    <x v="0"/>
  </r>
  <r>
    <x v="1"/>
    <s v="T27N R113W S08 fMESAVERDE"/>
    <n v="4412"/>
    <x v="0"/>
    <x v="4"/>
    <s v="LABARGE"/>
    <s v="SE NW"/>
    <n v="8"/>
    <n v="27"/>
    <n v="113"/>
    <n v="42.343119999999999"/>
    <n v="-110.29886999999999"/>
    <s v="4903520027"/>
    <s v="NBM SHALLOW 13-8"/>
    <x v="0"/>
    <x v="28"/>
    <m/>
    <m/>
    <m/>
    <x v="0"/>
    <s v="2065"/>
    <m/>
    <n v="2190"/>
    <m/>
    <x v="1"/>
    <d v="1995-02-02T00:00:00"/>
    <n v="8.18"/>
    <x v="1"/>
    <n v="113"/>
    <n v="16"/>
    <n v="4400"/>
    <n v="22"/>
    <x v="1"/>
    <n v="6798"/>
    <n v="415"/>
    <m/>
    <x v="0"/>
    <m/>
    <n v="11770"/>
    <x v="0"/>
    <s v="ENRON OIL AND GAS"/>
    <n v="5.6387"/>
    <n v="1.31664"/>
    <n v="191.4"/>
    <n v="0.56275999999999993"/>
    <n v="198.91809999999998"/>
    <n v="191.77158"/>
    <n v="6.8018499999999991"/>
    <n v="0"/>
    <x v="1"/>
    <n v="0"/>
    <n v="198.57343"/>
    <n v="8.6711281621517668E-4"/>
    <n v="11764"/>
    <n v="-2.5495028469448456E-4"/>
    <n v="2.834684224311413E-2"/>
    <n v="6.6190055103080118E-3"/>
    <n v="0.96503415224657785"/>
    <n v="0.96574642438316138"/>
    <n v="3.4253575616838561E-2"/>
    <n v="0"/>
    <x v="0"/>
    <m/>
    <x v="0"/>
    <n v="11211"/>
    <n v="0.55300000000000005"/>
    <x v="5"/>
    <m/>
    <x v="0"/>
    <x v="0"/>
    <m/>
    <x v="0"/>
    <x v="0"/>
    <x v="0"/>
    <m/>
    <x v="0"/>
    <x v="0"/>
    <x v="0"/>
    <x v="0"/>
    <x v="0"/>
    <x v="0"/>
    <x v="0"/>
    <x v="0"/>
    <x v="0"/>
    <x v="0"/>
    <x v="0"/>
    <x v="0"/>
    <x v="0"/>
    <m/>
    <x v="0"/>
    <x v="0"/>
    <x v="0"/>
    <x v="0"/>
    <x v="0"/>
    <m/>
    <n v="199522"/>
    <x v="0"/>
    <s v="ASTRO-CHEM LAB WILLISTON ND SAMPLE No W-95-0339"/>
    <m/>
    <m/>
    <d v="1995-02-14T00:00:00"/>
    <x v="0"/>
    <x v="0"/>
  </r>
  <r>
    <x v="0"/>
    <s v="T27N R113W S09 fMESAVERDE"/>
    <n v="49003224"/>
    <x v="0"/>
    <x v="4"/>
    <s v="BIRCH CREEK"/>
    <m/>
    <s v="9"/>
    <s v=" 27"/>
    <s v=" 113"/>
    <n v="42.338700000000003"/>
    <n v="-110.26786"/>
    <s v="4903505492"/>
    <s v="UNIT NO. 64"/>
    <x v="0"/>
    <x v="28"/>
    <n v="456"/>
    <m/>
    <n v="35"/>
    <x v="0"/>
    <n v="2993"/>
    <n v="3028"/>
    <m/>
    <m/>
    <x v="0"/>
    <d v="1963-11-15T00:00:00"/>
    <n v="8.1999998092651367"/>
    <x v="0"/>
    <n v="-1"/>
    <n v="3"/>
    <n v="489"/>
    <n v="7"/>
    <x v="0"/>
    <n v="340"/>
    <n v="329"/>
    <m/>
    <x v="0"/>
    <n v="330"/>
    <n v="1332"/>
    <x v="0"/>
    <m/>
    <n v="0"/>
    <n v="0.24687000000000001"/>
    <n v="21.2715"/>
    <n v="0.17906"/>
    <n v="21.697430000000001"/>
    <n v="9.5914000000000001"/>
    <n v="5.3923099999999993"/>
    <m/>
    <x v="0"/>
    <n v="6.8706000000000005"/>
    <n v="21.854309999999998"/>
    <n v="-3.6021522905858062E-3"/>
    <n v="1494"/>
    <n v="5.7324840764331211E-2"/>
    <n v="0"/>
    <n v="1.1377845210239185E-2"/>
    <n v="0.98862215478976079"/>
    <n v="0.43887910439634109"/>
    <n v="0.2467389727701309"/>
    <n v="0.31438192283352806"/>
    <x v="0"/>
    <m/>
    <x v="0"/>
    <m/>
    <m/>
    <x v="0"/>
    <m/>
    <x v="0"/>
    <x v="0"/>
    <m/>
    <x v="0"/>
    <x v="0"/>
    <x v="0"/>
    <m/>
    <x v="0"/>
    <x v="0"/>
    <x v="0"/>
    <x v="0"/>
    <x v="0"/>
    <x v="0"/>
    <x v="0"/>
    <x v="0"/>
    <x v="0"/>
    <x v="0"/>
    <x v="0"/>
    <x v="0"/>
    <x v="0"/>
    <m/>
    <x v="0"/>
    <x v="0"/>
    <x v="0"/>
    <x v="0"/>
    <x v="0"/>
    <s v="DST (BOTTOM)"/>
    <m/>
    <x v="0"/>
    <m/>
    <m/>
    <m/>
    <m/>
    <x v="0"/>
    <x v="0"/>
  </r>
  <r>
    <x v="0"/>
    <s v="T27N R113W S15 fMESAVERDE"/>
    <n v="49009940"/>
    <x v="0"/>
    <x v="4"/>
    <s v="BIRCH CREEK"/>
    <m/>
    <s v="15"/>
    <s v=" 27"/>
    <s v=" 113"/>
    <n v="42.320869999999999"/>
    <n v="-110.25809"/>
    <s v="4903505413"/>
    <s v="UNIT NO. 74"/>
    <x v="0"/>
    <x v="28"/>
    <n v="202"/>
    <m/>
    <n v="40"/>
    <x v="0"/>
    <n v="2102"/>
    <n v="2142"/>
    <m/>
    <m/>
    <x v="2"/>
    <d v="1966-06-14T00:00:00"/>
    <n v="7.6999998092651367"/>
    <x v="0"/>
    <n v="25"/>
    <n v="8"/>
    <n v="1565"/>
    <n v="13"/>
    <x v="0"/>
    <n v="970"/>
    <n v="2367"/>
    <m/>
    <x v="0"/>
    <n v="200"/>
    <n v="3947"/>
    <x v="0"/>
    <m/>
    <n v="1.2475000000000001"/>
    <n v="0.65832000000000002"/>
    <n v="68.077500000000001"/>
    <n v="0.33254"/>
    <n v="70.315860000000001"/>
    <n v="27.363699999999998"/>
    <n v="38.795129999999993"/>
    <m/>
    <x v="0"/>
    <n v="4.1640000000000006"/>
    <n v="70.322829999999996"/>
    <n v="-4.9559619760362386E-5"/>
    <n v="5145"/>
    <n v="0.1317641882974043"/>
    <n v="1.7741374421076553E-2"/>
    <n v="9.3623259389844626E-3"/>
    <n v="0.97289629963993896"/>
    <n v="0.38911545510895962"/>
    <n v="0.55167191081473821"/>
    <n v="5.9212634076302118E-2"/>
    <x v="0"/>
    <m/>
    <x v="0"/>
    <m/>
    <m/>
    <x v="0"/>
    <m/>
    <x v="0"/>
    <x v="0"/>
    <m/>
    <x v="0"/>
    <x v="0"/>
    <x v="0"/>
    <m/>
    <x v="0"/>
    <x v="0"/>
    <x v="0"/>
    <x v="0"/>
    <x v="0"/>
    <x v="0"/>
    <x v="0"/>
    <x v="0"/>
    <x v="0"/>
    <x v="0"/>
    <x v="0"/>
    <x v="0"/>
    <x v="0"/>
    <m/>
    <x v="0"/>
    <x v="0"/>
    <x v="0"/>
    <x v="0"/>
    <x v="0"/>
    <s v="PRODUCTION"/>
    <m/>
    <x v="0"/>
    <m/>
    <m/>
    <m/>
    <m/>
    <x v="0"/>
    <x v="0"/>
  </r>
  <r>
    <x v="0"/>
    <s v="T27N R113W S15 fMESAVERDE"/>
    <n v="49002027"/>
    <x v="0"/>
    <x v="4"/>
    <s v="BIRCH CREEK"/>
    <m/>
    <s v="15"/>
    <s v=" 27"/>
    <s v=" 113"/>
    <n v="42.324100000000001"/>
    <n v="-110.25881"/>
    <s v="4903505422"/>
    <s v="UNIT NO. 71"/>
    <x v="0"/>
    <x v="28"/>
    <m/>
    <m/>
    <n v="48"/>
    <x v="0"/>
    <n v="2271"/>
    <n v="2319"/>
    <m/>
    <m/>
    <x v="2"/>
    <d v="1966-06-14T00:00:00"/>
    <n v="8.1000003814697266"/>
    <x v="0"/>
    <n v="42"/>
    <n v="14"/>
    <n v="1442"/>
    <n v="13"/>
    <x v="0"/>
    <n v="890"/>
    <n v="2245"/>
    <m/>
    <x v="0"/>
    <n v="210"/>
    <n v="3717"/>
    <x v="0"/>
    <m/>
    <n v="2.0958000000000001"/>
    <n v="1.1520600000000001"/>
    <n v="62.726999999999997"/>
    <n v="0.33254"/>
    <n v="66.307399999999987"/>
    <n v="25.1069"/>
    <n v="36.795549999999999"/>
    <m/>
    <x v="0"/>
    <n v="4.3722000000000003"/>
    <n v="66.274650000000008"/>
    <n v="2.4701684730307571E-4"/>
    <n v="4853"/>
    <n v="0.13255542590431738"/>
    <n v="3.1607331911672011E-2"/>
    <n v="1.7374531349442147E-2"/>
    <n v="0.95101813673888602"/>
    <n v="0.37883112170339633"/>
    <n v="0.55519795276172701"/>
    <n v="6.5970925534876448E-2"/>
    <x v="0"/>
    <m/>
    <x v="0"/>
    <m/>
    <m/>
    <x v="0"/>
    <m/>
    <x v="0"/>
    <x v="0"/>
    <m/>
    <x v="0"/>
    <x v="0"/>
    <x v="0"/>
    <m/>
    <x v="0"/>
    <x v="0"/>
    <x v="0"/>
    <x v="0"/>
    <x v="0"/>
    <x v="0"/>
    <x v="0"/>
    <x v="0"/>
    <x v="0"/>
    <x v="0"/>
    <x v="0"/>
    <x v="0"/>
    <x v="0"/>
    <m/>
    <x v="0"/>
    <x v="0"/>
    <x v="0"/>
    <x v="0"/>
    <x v="0"/>
    <s v="PRODUCTION"/>
    <m/>
    <x v="0"/>
    <m/>
    <m/>
    <m/>
    <m/>
    <x v="0"/>
    <x v="0"/>
  </r>
  <r>
    <x v="1"/>
    <s v="T27N R113W S16 fTA OR KMV"/>
    <n v="1697"/>
    <x v="0"/>
    <x v="4"/>
    <m/>
    <s v="SW NE"/>
    <n v="16"/>
    <n v="27"/>
    <n v="113"/>
    <n v="42.328530000000001"/>
    <n v="-110.27404"/>
    <s v="4903505442"/>
    <s v="5-16 NLBU"/>
    <x v="0"/>
    <x v="28"/>
    <m/>
    <m/>
    <m/>
    <x v="0"/>
    <s v="1260"/>
    <m/>
    <n v="2151"/>
    <n v="1602"/>
    <x v="1"/>
    <d v="1977-09-08T00:00:00"/>
    <n v="8.23"/>
    <x v="1"/>
    <n v="53"/>
    <n v="5.3"/>
    <n v="2900"/>
    <n v="63"/>
    <x v="1"/>
    <n v="4100"/>
    <n v="1030"/>
    <n v="48"/>
    <x v="1"/>
    <n v="0"/>
    <n v="7680"/>
    <x v="0"/>
    <s v="WESTERN OIL REFINING COMPANY"/>
    <n v="2.6446999999999998"/>
    <n v="0.436137"/>
    <n v="126.15"/>
    <n v="1.61154"/>
    <n v="130.84237699999997"/>
    <n v="115.661"/>
    <n v="16.881699999999999"/>
    <n v="1.5998399999999999"/>
    <x v="1"/>
    <n v="0"/>
    <n v="134.14254"/>
    <n v="-1.2454154135874935E-2"/>
    <n v="8199.2999999999993"/>
    <n v="3.2702952900946471E-2"/>
    <n v="2.0212870330229483E-2"/>
    <n v="3.3333008005502688E-3"/>
    <n v="0.9764538288692205"/>
    <n v="0.86222461569610953"/>
    <n v="0.12584896633088952"/>
    <n v="0"/>
    <x v="1"/>
    <n v="0"/>
    <x v="1"/>
    <n v="0"/>
    <n v="0"/>
    <x v="0"/>
    <n v="11000"/>
    <x v="0"/>
    <x v="1"/>
    <m/>
    <x v="1"/>
    <x v="1"/>
    <x v="1"/>
    <n v="0"/>
    <x v="1"/>
    <x v="3"/>
    <x v="1"/>
    <x v="1"/>
    <x v="0"/>
    <x v="0"/>
    <x v="0"/>
    <x v="0"/>
    <x v="0"/>
    <x v="0"/>
    <x v="0"/>
    <x v="0"/>
    <x v="0"/>
    <m/>
    <x v="0"/>
    <x v="0"/>
    <x v="0"/>
    <x v="0"/>
    <x v="0"/>
    <m/>
    <n v="19770908"/>
    <x v="1"/>
    <s v="CULLIGAN SOFT WATER SERVICE ROCK SPRINGS  LAB No 1634"/>
    <m/>
    <m/>
    <d v="1977-09-09T00:00:00"/>
    <x v="0"/>
    <x v="0"/>
  </r>
  <r>
    <x v="0"/>
    <s v="T27N R113W S22 fMESAVERDE"/>
    <n v="49002022"/>
    <x v="0"/>
    <x v="4"/>
    <s v="BIRCH CREEK"/>
    <m/>
    <s v="22"/>
    <s v=" 27"/>
    <s v=" 113"/>
    <n v="42.316949999999999"/>
    <n v="-110.26224999999999"/>
    <s v="4903506295"/>
    <s v="UNIT NO. 85"/>
    <x v="0"/>
    <x v="28"/>
    <m/>
    <m/>
    <n v="47"/>
    <x v="0"/>
    <n v="1892"/>
    <n v="1939"/>
    <m/>
    <m/>
    <x v="2"/>
    <d v="1966-06-14T00:00:00"/>
    <n v="8.5"/>
    <x v="0"/>
    <n v="70"/>
    <n v="25"/>
    <n v="4994"/>
    <n v="60"/>
    <x v="0"/>
    <n v="5640"/>
    <n v="2965"/>
    <m/>
    <x v="0"/>
    <n v="20"/>
    <n v="12777"/>
    <x v="0"/>
    <m/>
    <n v="3.4929999999999999"/>
    <n v="2.0572500000000002"/>
    <n v="217.23899999999998"/>
    <n v="1.5347999999999999"/>
    <n v="224.32404999999997"/>
    <n v="159.1044"/>
    <n v="48.596349999999994"/>
    <m/>
    <x v="0"/>
    <n v="0.41640000000000005"/>
    <n v="208.11715000000001"/>
    <n v="3.7477696389705613E-2"/>
    <n v="13771"/>
    <n v="3.7441615187584751E-2"/>
    <n v="1.5571223861195447E-2"/>
    <n v="9.1708847089734709E-3"/>
    <n v="0.9752578914298311"/>
    <n v="0.76449442057033734"/>
    <n v="0.23350478324347604"/>
    <n v="2.000796186186482E-3"/>
    <x v="0"/>
    <m/>
    <x v="0"/>
    <m/>
    <m/>
    <x v="0"/>
    <m/>
    <x v="0"/>
    <x v="0"/>
    <m/>
    <x v="0"/>
    <x v="0"/>
    <x v="0"/>
    <m/>
    <x v="0"/>
    <x v="0"/>
    <x v="0"/>
    <x v="0"/>
    <x v="0"/>
    <x v="0"/>
    <x v="0"/>
    <x v="0"/>
    <x v="0"/>
    <x v="0"/>
    <x v="0"/>
    <x v="0"/>
    <x v="0"/>
    <m/>
    <x v="0"/>
    <x v="0"/>
    <x v="0"/>
    <x v="0"/>
    <x v="0"/>
    <s v="PRODUCTION"/>
    <m/>
    <x v="0"/>
    <m/>
    <m/>
    <m/>
    <m/>
    <x v="0"/>
    <x v="0"/>
  </r>
  <r>
    <x v="0"/>
    <s v="T27N R113W S22 fMESAVERDE"/>
    <n v="49002023"/>
    <x v="0"/>
    <x v="4"/>
    <s v="BIRCH CREEK"/>
    <m/>
    <s v="22"/>
    <s v=" 27"/>
    <s v=" 113"/>
    <n v="42.309370000000001"/>
    <n v="-110.24824"/>
    <s v="4903505366"/>
    <s v="UNIT NO. 52"/>
    <x v="0"/>
    <x v="28"/>
    <m/>
    <m/>
    <n v="21"/>
    <x v="0"/>
    <n v="2731"/>
    <n v="2752"/>
    <m/>
    <m/>
    <x v="2"/>
    <d v="1963-07-16T00:00:00"/>
    <n v="7.4000000953674316"/>
    <x v="0"/>
    <n v="646"/>
    <n v="204"/>
    <n v="5813"/>
    <n v="44"/>
    <x v="0"/>
    <n v="10100"/>
    <n v="1049"/>
    <m/>
    <x v="0"/>
    <n v="68"/>
    <n v="17395"/>
    <x v="0"/>
    <m/>
    <n v="32.235399999999998"/>
    <n v="16.78716"/>
    <n v="252.86549999999997"/>
    <n v="1.1255199999999999"/>
    <n v="303.01357999999999"/>
    <n v="284.92099999999999"/>
    <n v="17.193109999999997"/>
    <m/>
    <x v="0"/>
    <n v="1.4157600000000001"/>
    <n v="303.52986999999996"/>
    <n v="-8.5120035506107536E-4"/>
    <n v="17921"/>
    <n v="1.4894098991958319E-2"/>
    <n v="0.10638269083517643"/>
    <n v="5.5400685342221298E-2"/>
    <n v="0.8382166238226022"/>
    <n v="0.93869179992071305"/>
    <n v="5.6643881539566433E-2"/>
    <n v="4.6643185397206551E-3"/>
    <x v="0"/>
    <m/>
    <x v="0"/>
    <m/>
    <m/>
    <x v="0"/>
    <m/>
    <x v="0"/>
    <x v="0"/>
    <m/>
    <x v="0"/>
    <x v="0"/>
    <x v="0"/>
    <m/>
    <x v="0"/>
    <x v="0"/>
    <x v="0"/>
    <x v="0"/>
    <x v="0"/>
    <x v="0"/>
    <x v="0"/>
    <x v="0"/>
    <x v="0"/>
    <x v="0"/>
    <x v="0"/>
    <x v="0"/>
    <x v="0"/>
    <m/>
    <x v="0"/>
    <x v="0"/>
    <x v="0"/>
    <x v="0"/>
    <x v="0"/>
    <s v="PRODUCED WATER"/>
    <m/>
    <x v="0"/>
    <m/>
    <m/>
    <m/>
    <m/>
    <x v="0"/>
    <x v="0"/>
  </r>
  <r>
    <x v="0"/>
    <s v="T27N R113W S23 fMESAVERDE"/>
    <n v="49002019"/>
    <x v="0"/>
    <x v="4"/>
    <s v="BIRCH CREEK"/>
    <m/>
    <s v="23"/>
    <s v=" 27"/>
    <s v=" 113"/>
    <n v="42.313029999999998"/>
    <n v="-110.24384999999999"/>
    <s v="4903505380"/>
    <s v="UNIT NO. 44"/>
    <x v="0"/>
    <x v="28"/>
    <m/>
    <m/>
    <n v="10"/>
    <x v="0"/>
    <n v="2479"/>
    <n v="2489"/>
    <m/>
    <m/>
    <x v="2"/>
    <d v="1963-05-24T00:00:00"/>
    <n v="7.5"/>
    <x v="0"/>
    <n v="174"/>
    <n v="88"/>
    <n v="4105"/>
    <n v="26"/>
    <x v="0"/>
    <n v="6200"/>
    <n v="1208"/>
    <m/>
    <x v="0"/>
    <n v="24"/>
    <n v="11212"/>
    <x v="0"/>
    <m/>
    <n v="8.6826000000000008"/>
    <n v="7.2415200000000004"/>
    <n v="178.5675"/>
    <n v="0.66508"/>
    <n v="195.1567"/>
    <n v="174.90199999999999"/>
    <n v="19.799119999999998"/>
    <m/>
    <x v="0"/>
    <n v="0.49968000000000001"/>
    <n v="195.20079999999999"/>
    <n v="-1.1297336415974086E-4"/>
    <n v="11822"/>
    <n v="2.6482590952504992E-2"/>
    <n v="4.4490401815566676E-2"/>
    <n v="3.7106181852839287E-2"/>
    <n v="0.91840341633159395"/>
    <n v="0.89601067208740948"/>
    <n v="0.10142950233810517"/>
    <n v="2.5598255744853507E-3"/>
    <x v="0"/>
    <m/>
    <x v="0"/>
    <m/>
    <m/>
    <x v="0"/>
    <m/>
    <x v="0"/>
    <x v="0"/>
    <m/>
    <x v="0"/>
    <x v="0"/>
    <x v="0"/>
    <m/>
    <x v="0"/>
    <x v="0"/>
    <x v="0"/>
    <x v="0"/>
    <x v="0"/>
    <x v="0"/>
    <x v="0"/>
    <x v="0"/>
    <x v="0"/>
    <x v="0"/>
    <x v="0"/>
    <x v="0"/>
    <x v="0"/>
    <m/>
    <x v="0"/>
    <x v="0"/>
    <x v="0"/>
    <x v="0"/>
    <x v="0"/>
    <s v="PRODUCTION WATER"/>
    <m/>
    <x v="0"/>
    <m/>
    <m/>
    <m/>
    <m/>
    <x v="0"/>
    <x v="0"/>
  </r>
  <r>
    <x v="0"/>
    <s v="T27N R113W S28 fMESAVERDE"/>
    <n v="49014659"/>
    <x v="0"/>
    <x v="4"/>
    <s v="LABARGE"/>
    <m/>
    <s v="28"/>
    <s v=" 27"/>
    <s v=" 113"/>
    <n v="42.290500000000002"/>
    <n v="-110.2705"/>
    <m/>
    <m/>
    <x v="0"/>
    <x v="28"/>
    <m/>
    <m/>
    <n v="0"/>
    <x v="1"/>
    <m/>
    <m/>
    <m/>
    <m/>
    <x v="3"/>
    <d v="1963-06-20T00:00:00"/>
    <n v="8.1999998092651367"/>
    <x v="0"/>
    <n v="107"/>
    <n v="56"/>
    <n v="4147"/>
    <n v="14"/>
    <x v="0"/>
    <n v="6400"/>
    <n v="659"/>
    <m/>
    <x v="0"/>
    <n v="-1"/>
    <n v="11053"/>
    <x v="0"/>
    <m/>
    <n v="5.3392999999999997"/>
    <n v="4.6082400000000003"/>
    <n v="180.39449999999999"/>
    <n v="0.35811999999999999"/>
    <n v="190.70016000000001"/>
    <n v="180.54399999999998"/>
    <n v="10.80101"/>
    <m/>
    <x v="0"/>
    <n v="0"/>
    <n v="191.34500999999997"/>
    <n v="-1.6878894189395527E-3"/>
    <n v="11379"/>
    <n v="1.453281027104137E-2"/>
    <n v="2.7998403357396236E-2"/>
    <n v="2.4164846007470576E-2"/>
    <n v="0.94783675063513317"/>
    <n v="0.94355217311389517"/>
    <n v="5.6447826886104849E-2"/>
    <n v="0"/>
    <x v="0"/>
    <m/>
    <x v="0"/>
    <m/>
    <m/>
    <x v="0"/>
    <m/>
    <x v="0"/>
    <x v="0"/>
    <m/>
    <x v="0"/>
    <x v="0"/>
    <x v="0"/>
    <m/>
    <x v="0"/>
    <x v="0"/>
    <x v="0"/>
    <x v="0"/>
    <x v="0"/>
    <x v="0"/>
    <x v="0"/>
    <x v="0"/>
    <x v="0"/>
    <x v="0"/>
    <x v="0"/>
    <x v="0"/>
    <x v="0"/>
    <m/>
    <x v="0"/>
    <x v="0"/>
    <x v="0"/>
    <x v="0"/>
    <x v="0"/>
    <s v="WELLHEAD (JUNE 14, 1963)"/>
    <m/>
    <x v="0"/>
    <m/>
    <m/>
    <m/>
    <m/>
    <x v="0"/>
    <x v="0"/>
  </r>
  <r>
    <x v="0"/>
    <s v="T27N R113W S35 fMESAVERDE"/>
    <n v="49001679"/>
    <x v="0"/>
    <x v="4"/>
    <s v="GREEN RIVER BEND"/>
    <m/>
    <s v="35"/>
    <s v=" 27"/>
    <s v=" 113"/>
    <n v="42.28839"/>
    <n v="-110.23867"/>
    <s v="4903505183"/>
    <s v="GRBU T-29-35"/>
    <x v="0"/>
    <x v="28"/>
    <m/>
    <m/>
    <n v="55"/>
    <x v="0"/>
    <n v="2288"/>
    <n v="2343"/>
    <n v="2552"/>
    <m/>
    <x v="2"/>
    <d v="1964-03-20T00:00:00"/>
    <n v="6"/>
    <x v="0"/>
    <n v="4580"/>
    <n v="1139"/>
    <n v="8632"/>
    <n v="29"/>
    <x v="0"/>
    <n v="23800"/>
    <n v="1696"/>
    <m/>
    <x v="0"/>
    <n v="-1"/>
    <n v="38919"/>
    <x v="0"/>
    <m/>
    <n v="228.542"/>
    <n v="93.728310000000008"/>
    <n v="375.49199999999996"/>
    <n v="0.74181999999999992"/>
    <n v="698.50412999999992"/>
    <n v="671.39800000000002"/>
    <n v="27.797439999999998"/>
    <m/>
    <x v="0"/>
    <n v="0"/>
    <n v="699.19544000000008"/>
    <n v="-4.9460557535991635E-4"/>
    <n v="39872"/>
    <n v="1.2095290071201026E-2"/>
    <n v="0.32718775764432489"/>
    <n v="0.13418433188075785"/>
    <n v="0.53862791047491732"/>
    <n v="0.96024367664640364"/>
    <n v="3.9756323353596232E-2"/>
    <n v="0"/>
    <x v="0"/>
    <m/>
    <x v="0"/>
    <m/>
    <m/>
    <x v="0"/>
    <m/>
    <x v="0"/>
    <x v="0"/>
    <m/>
    <x v="0"/>
    <x v="0"/>
    <x v="0"/>
    <m/>
    <x v="0"/>
    <x v="0"/>
    <x v="0"/>
    <x v="0"/>
    <x v="0"/>
    <x v="0"/>
    <x v="0"/>
    <x v="0"/>
    <x v="0"/>
    <x v="0"/>
    <x v="0"/>
    <x v="0"/>
    <x v="0"/>
    <m/>
    <x v="0"/>
    <x v="0"/>
    <x v="0"/>
    <x v="0"/>
    <x v="0"/>
    <s v="PRODUCTION"/>
    <m/>
    <x v="0"/>
    <m/>
    <m/>
    <m/>
    <m/>
    <x v="0"/>
    <x v="0"/>
  </r>
  <r>
    <x v="0"/>
    <s v="T27N R113W S36 fMESAVERDE"/>
    <n v="49005885"/>
    <x v="0"/>
    <x v="4"/>
    <s v="GREEN RIVER BEND"/>
    <m/>
    <s v="36"/>
    <s v=" 27"/>
    <s v=" 113"/>
    <n v="42.287770000000002"/>
    <n v="-110.21745"/>
    <s v="4903505157"/>
    <s v="GRBU T-5"/>
    <x v="0"/>
    <x v="28"/>
    <m/>
    <m/>
    <m/>
    <x v="0"/>
    <n v="2476"/>
    <m/>
    <n v="2598"/>
    <m/>
    <x v="2"/>
    <m/>
    <n v="8.6999998092651367"/>
    <x v="0"/>
    <n v="6"/>
    <n v="17"/>
    <n v="2999"/>
    <n v="11"/>
    <x v="0"/>
    <n v="3550"/>
    <n v="1745"/>
    <m/>
    <x v="0"/>
    <n v="-3"/>
    <n v="7564"/>
    <x v="0"/>
    <m/>
    <n v="0.2994"/>
    <n v="1.39893"/>
    <n v="130.45649999999998"/>
    <n v="0.28137999999999996"/>
    <n v="132.43620999999999"/>
    <n v="100.1455"/>
    <n v="28.600549999999998"/>
    <m/>
    <x v="0"/>
    <n v="0"/>
    <n v="128.74605"/>
    <n v="1.4128677805299609E-2"/>
    <n v="8322"/>
    <n v="4.7714969155231018E-2"/>
    <n v="2.2607110245755299E-3"/>
    <n v="1.0563047674046245E-2"/>
    <n v="0.98717624130137827"/>
    <n v="0.77785299044126011"/>
    <n v="0.22214700955873987"/>
    <n v="0"/>
    <x v="0"/>
    <m/>
    <x v="0"/>
    <m/>
    <m/>
    <x v="0"/>
    <m/>
    <x v="0"/>
    <x v="0"/>
    <m/>
    <x v="0"/>
    <x v="0"/>
    <x v="0"/>
    <m/>
    <x v="0"/>
    <x v="0"/>
    <x v="0"/>
    <x v="0"/>
    <x v="0"/>
    <x v="0"/>
    <x v="0"/>
    <x v="0"/>
    <x v="0"/>
    <x v="0"/>
    <x v="0"/>
    <x v="0"/>
    <x v="0"/>
    <m/>
    <x v="0"/>
    <x v="0"/>
    <x v="0"/>
    <x v="0"/>
    <x v="0"/>
    <s v="PRODUCTION"/>
    <m/>
    <x v="0"/>
    <m/>
    <m/>
    <m/>
    <m/>
    <x v="0"/>
    <x v="0"/>
  </r>
  <r>
    <x v="1"/>
    <s v="T28N R109W S11 fMESAVERDE"/>
    <n v="4154"/>
    <x v="0"/>
    <x v="4"/>
    <s v="JONAH"/>
    <s v="NW NE"/>
    <n v="11"/>
    <n v="28"/>
    <n v="109"/>
    <n v="42.422139999999999"/>
    <n v="-109.768036"/>
    <s v="4903522356"/>
    <s v="CORONA 2-11"/>
    <x v="0"/>
    <x v="28"/>
    <m/>
    <m/>
    <s v=""/>
    <x v="0"/>
    <m/>
    <m/>
    <n v="10418"/>
    <m/>
    <x v="1"/>
    <d v="2003-12-14T00:00:00"/>
    <n v="7.13"/>
    <x v="1"/>
    <n v="5464"/>
    <n v="19"/>
    <n v="621"/>
    <n v="260"/>
    <x v="1"/>
    <n v="11646"/>
    <n v="661"/>
    <m/>
    <x v="0"/>
    <n v="4"/>
    <n v="17544"/>
    <x v="0"/>
    <s v="BP"/>
    <n v="272.65359999999998"/>
    <n v="1.56351"/>
    <n v="27.013499999999997"/>
    <n v="6.6507999999999994"/>
    <n v="307.88141000000002"/>
    <n v="328.53366"/>
    <n v="10.833789999999999"/>
    <n v="0"/>
    <x v="1"/>
    <n v="8.3280000000000007E-2"/>
    <n v="339.45073000000002"/>
    <n v="-4.8768349428780111E-2"/>
    <n v="18675"/>
    <n v="3.1226704216019217E-2"/>
    <n v="0.8855799380677124"/>
    <n v="5.0782864740030907E-3"/>
    <n v="0.1093417754582844"/>
    <n v="0.96783901451618615"/>
    <n v="3.1915647964580893E-2"/>
    <n v="2.4533751923290899E-4"/>
    <x v="0"/>
    <n v="4.4000000000000004"/>
    <x v="0"/>
    <m/>
    <m/>
    <x v="0"/>
    <n v="27100"/>
    <x v="1"/>
    <x v="0"/>
    <m/>
    <x v="0"/>
    <x v="0"/>
    <x v="0"/>
    <m/>
    <x v="0"/>
    <x v="0"/>
    <x v="0"/>
    <x v="0"/>
    <x v="0"/>
    <x v="0"/>
    <x v="0"/>
    <x v="0"/>
    <x v="0"/>
    <x v="0"/>
    <x v="0"/>
    <x v="0"/>
    <x v="0"/>
    <m/>
    <x v="0"/>
    <x v="0"/>
    <x v="0"/>
    <x v="0"/>
    <x v="0"/>
    <m/>
    <n v="20031214"/>
    <x v="0"/>
    <s v="WYOMING ANALYTICAL LABS ROCK SPRINGS ID No C8878-C8887"/>
    <m/>
    <m/>
    <d v="2004-01-04T00:00:00"/>
    <x v="0"/>
    <x v="0"/>
  </r>
  <r>
    <x v="0"/>
    <s v="T28N R111W S27 fMESAVERDE"/>
    <n v="49001672"/>
    <x v="0"/>
    <x v="4"/>
    <s v="WILDCAT"/>
    <m/>
    <s v="27"/>
    <s v=" 28"/>
    <s v=" 111"/>
    <n v="42.382919999999999"/>
    <n v="-110.01584"/>
    <s v="4903520114"/>
    <s v="STAUFFER-FEDERAL 41-27"/>
    <x v="0"/>
    <x v="28"/>
    <m/>
    <m/>
    <n v="70"/>
    <x v="0"/>
    <n v="5883"/>
    <n v="5953"/>
    <n v="6020"/>
    <m/>
    <x v="0"/>
    <d v="1969-09-08T00:00:00"/>
    <n v="8.3000001907348633"/>
    <x v="0"/>
    <n v="17"/>
    <n v="10"/>
    <n v="2027"/>
    <n v="46"/>
    <x v="0"/>
    <n v="2000"/>
    <n v="2013"/>
    <m/>
    <x v="0"/>
    <n v="20"/>
    <n v="5147"/>
    <x v="0"/>
    <m/>
    <n v="0.84830000000000005"/>
    <n v="0.82289999999999996"/>
    <n v="88.174499999999995"/>
    <n v="1.1766799999999999"/>
    <n v="91.022379999999998"/>
    <n v="56.42"/>
    <n v="32.993069999999996"/>
    <m/>
    <x v="0"/>
    <n v="0.41640000000000005"/>
    <n v="89.829469999999986"/>
    <n v="6.5960619147662136E-3"/>
    <n v="6130"/>
    <n v="8.7168573202092758E-2"/>
    <n v="9.3196859937083616E-3"/>
    <n v="9.0406337430420959E-3"/>
    <n v="0.98163968026324955"/>
    <n v="0.62807895894298393"/>
    <n v="0.36728559124305199"/>
    <n v="4.6354498139641711E-3"/>
    <x v="0"/>
    <m/>
    <x v="0"/>
    <m/>
    <m/>
    <x v="0"/>
    <m/>
    <x v="0"/>
    <x v="0"/>
    <m/>
    <x v="0"/>
    <x v="0"/>
    <x v="0"/>
    <m/>
    <x v="0"/>
    <x v="0"/>
    <x v="0"/>
    <x v="0"/>
    <x v="0"/>
    <x v="0"/>
    <x v="0"/>
    <x v="0"/>
    <x v="0"/>
    <x v="0"/>
    <x v="0"/>
    <x v="0"/>
    <x v="0"/>
    <m/>
    <x v="0"/>
    <x v="0"/>
    <x v="0"/>
    <x v="0"/>
    <x v="0"/>
    <s v="DST NO. 4 (MFE)"/>
    <m/>
    <x v="0"/>
    <m/>
    <m/>
    <m/>
    <m/>
    <x v="0"/>
    <x v="0"/>
  </r>
  <r>
    <x v="0"/>
    <s v="T28N R112W S17 fMESAVERDE"/>
    <n v="49002616"/>
    <x v="0"/>
    <x v="4"/>
    <s v="BIG PINEY-LABARGE"/>
    <m/>
    <s v="17"/>
    <s v=" 28"/>
    <s v=" 112"/>
    <n v="42.404429999999998"/>
    <n v="-110.1699"/>
    <s v="4903505756"/>
    <s v="UNIT NO. 3"/>
    <x v="0"/>
    <x v="28"/>
    <m/>
    <m/>
    <n v="95"/>
    <x v="0"/>
    <n v="3602"/>
    <n v="3697"/>
    <m/>
    <m/>
    <x v="0"/>
    <m/>
    <n v="8.8999996185302734"/>
    <x v="2"/>
    <n v="17"/>
    <n v="8"/>
    <n v="1568"/>
    <n v="-3"/>
    <x v="0"/>
    <n v="1094"/>
    <n v="1598"/>
    <m/>
    <x v="0"/>
    <n v="262"/>
    <n v="3952"/>
    <x v="0"/>
    <m/>
    <n v="0.84830000000000005"/>
    <n v="0.65832000000000002"/>
    <n v="68.207999999999998"/>
    <n v="0"/>
    <n v="69.714619999999996"/>
    <n v="30.861739999999998"/>
    <n v="26.191219999999998"/>
    <m/>
    <x v="0"/>
    <n v="5.4548400000000008"/>
    <n v="62.507800000000003"/>
    <n v="5.4505279815631823E-2"/>
    <n v="4541"/>
    <n v="6.9351230425055935E-2"/>
    <n v="1.2168179357500624E-2"/>
    <n v="9.4430694738062131E-3"/>
    <n v="0.97838875116869317"/>
    <n v="0.49372622296737362"/>
    <n v="0.4190072278979583"/>
    <n v="8.7266549134667998E-2"/>
    <x v="0"/>
    <m/>
    <x v="0"/>
    <m/>
    <m/>
    <x v="0"/>
    <m/>
    <x v="0"/>
    <x v="0"/>
    <m/>
    <x v="0"/>
    <x v="0"/>
    <x v="0"/>
    <m/>
    <x v="0"/>
    <x v="0"/>
    <x v="0"/>
    <x v="0"/>
    <x v="0"/>
    <x v="0"/>
    <x v="0"/>
    <x v="0"/>
    <x v="0"/>
    <x v="0"/>
    <x v="0"/>
    <x v="0"/>
    <x v="0"/>
    <m/>
    <x v="0"/>
    <x v="0"/>
    <x v="0"/>
    <x v="0"/>
    <x v="0"/>
    <s v="DST NO. 2"/>
    <m/>
    <x v="0"/>
    <m/>
    <m/>
    <m/>
    <m/>
    <x v="0"/>
    <x v="0"/>
  </r>
  <r>
    <x v="0"/>
    <s v="T28N R112W S25 fMESAVERDE"/>
    <n v="49003012"/>
    <x v="0"/>
    <x v="4"/>
    <s v="WILDCAT"/>
    <m/>
    <s v="25"/>
    <s v=" 28"/>
    <s v=" 112"/>
    <n v="42.37726"/>
    <n v="-110.10663"/>
    <s v="4903505650"/>
    <s v="NO. 1 GRACE"/>
    <x v="0"/>
    <x v="28"/>
    <m/>
    <m/>
    <n v="57"/>
    <x v="4"/>
    <n v="3973"/>
    <n v="4030"/>
    <n v="4215"/>
    <m/>
    <x v="0"/>
    <d v="1964-12-16T00:00:00"/>
    <n v="8.3000001907348633"/>
    <x v="0"/>
    <n v="33"/>
    <n v="8"/>
    <n v="2319"/>
    <n v="42"/>
    <x v="0"/>
    <n v="2050"/>
    <n v="2623"/>
    <m/>
    <x v="0"/>
    <n v="108"/>
    <n v="5888"/>
    <x v="0"/>
    <m/>
    <n v="1.6467000000000001"/>
    <n v="0.65832000000000002"/>
    <n v="100.87649999999999"/>
    <n v="1.07436"/>
    <n v="104.25587999999999"/>
    <n v="57.830500000000001"/>
    <n v="42.990969999999997"/>
    <m/>
    <x v="0"/>
    <n v="2.2485600000000003"/>
    <n v="103.07003"/>
    <n v="5.7197385507676678E-3"/>
    <n v="7180"/>
    <n v="9.8867462503826137E-2"/>
    <n v="1.5794792581483176E-2"/>
    <n v="6.314463989944741E-3"/>
    <n v="0.97789074342857207"/>
    <n v="0.56107968533627084"/>
    <n v="0.41710446770996373"/>
    <n v="2.181584695376532E-2"/>
    <x v="0"/>
    <m/>
    <x v="0"/>
    <m/>
    <m/>
    <x v="0"/>
    <m/>
    <x v="0"/>
    <x v="0"/>
    <m/>
    <x v="0"/>
    <x v="0"/>
    <x v="0"/>
    <m/>
    <x v="0"/>
    <x v="0"/>
    <x v="0"/>
    <x v="0"/>
    <x v="0"/>
    <x v="0"/>
    <x v="0"/>
    <x v="0"/>
    <x v="0"/>
    <x v="0"/>
    <x v="0"/>
    <x v="0"/>
    <x v="0"/>
    <m/>
    <x v="0"/>
    <x v="0"/>
    <x v="0"/>
    <x v="0"/>
    <x v="0"/>
    <s v="DST NO. 1 (BOTTOM)"/>
    <m/>
    <x v="0"/>
    <m/>
    <m/>
    <m/>
    <m/>
    <x v="0"/>
    <x v="0"/>
  </r>
  <r>
    <x v="0"/>
    <s v="T28N R112W S36 fMESAVERDE"/>
    <n v="49003033"/>
    <x v="0"/>
    <x v="4"/>
    <s v="BIG PINEY-LABARGE"/>
    <m/>
    <s v="36"/>
    <s v=" 28"/>
    <s v=" 112"/>
    <n v="42.369639999999997"/>
    <n v="-110.09164"/>
    <s v="4903505622"/>
    <s v="UNIT NO. 11-36"/>
    <x v="0"/>
    <x v="28"/>
    <s v="[395]"/>
    <m/>
    <n v="123"/>
    <x v="1"/>
    <n v="4657"/>
    <n v="4780"/>
    <m/>
    <m/>
    <x v="0"/>
    <d v="1964-01-22T00:00:00"/>
    <n v="8.3999996185302734"/>
    <x v="0"/>
    <n v="5"/>
    <n v="-1"/>
    <n v="638"/>
    <n v="7"/>
    <x v="0"/>
    <n v="200"/>
    <n v="622"/>
    <m/>
    <x v="0"/>
    <n v="350"/>
    <n v="1530"/>
    <x v="0"/>
    <m/>
    <n v="0.2495"/>
    <n v="0"/>
    <n v="27.752999999999997"/>
    <n v="0.17906"/>
    <n v="28.181559999999998"/>
    <n v="5.6419999999999995"/>
    <n v="10.194579999999998"/>
    <m/>
    <x v="0"/>
    <n v="7.2870000000000008"/>
    <n v="23.123579999999997"/>
    <n v="9.8586223524582545E-2"/>
    <n v="1818"/>
    <n v="8.6021505376344093E-2"/>
    <n v="8.8533069141665689E-3"/>
    <n v="0"/>
    <n v="0.99114669308583336"/>
    <n v="0.24399336088962004"/>
    <n v="0.44087377473557293"/>
    <n v="0.31513286437480709"/>
    <x v="0"/>
    <m/>
    <x v="0"/>
    <m/>
    <m/>
    <x v="0"/>
    <m/>
    <x v="0"/>
    <x v="0"/>
    <m/>
    <x v="0"/>
    <x v="0"/>
    <x v="0"/>
    <m/>
    <x v="0"/>
    <x v="0"/>
    <x v="0"/>
    <x v="0"/>
    <x v="0"/>
    <x v="0"/>
    <x v="0"/>
    <x v="0"/>
    <x v="0"/>
    <x v="0"/>
    <x v="0"/>
    <x v="0"/>
    <x v="0"/>
    <m/>
    <x v="0"/>
    <x v="0"/>
    <x v="0"/>
    <x v="0"/>
    <x v="0"/>
    <s v="DST NO. 2 (BOTTOM)"/>
    <m/>
    <x v="0"/>
    <m/>
    <m/>
    <m/>
    <m/>
    <x v="0"/>
    <x v="0"/>
  </r>
  <r>
    <x v="0"/>
    <s v="T28N R113W S18 fMESAVERDE"/>
    <n v="49002006"/>
    <x v="0"/>
    <x v="4"/>
    <s v="TIP TOP"/>
    <m/>
    <s v="18"/>
    <s v=" 28"/>
    <s v=" 113"/>
    <n v="42.42022"/>
    <n v="-110.31827"/>
    <s v="4903505794"/>
    <s v="31-18-1 JUSTHIEM"/>
    <x v="0"/>
    <x v="28"/>
    <m/>
    <m/>
    <n v="77"/>
    <x v="0"/>
    <n v="1585"/>
    <n v="1662"/>
    <m/>
    <m/>
    <x v="0"/>
    <d v="1964-01-02T00:00:00"/>
    <n v="7.6999998092651367"/>
    <x v="0"/>
    <n v="17"/>
    <n v="14"/>
    <n v="1153"/>
    <n v="19"/>
    <x v="0"/>
    <n v="540"/>
    <n v="1244"/>
    <m/>
    <x v="0"/>
    <n v="825"/>
    <n v="3182"/>
    <x v="0"/>
    <m/>
    <n v="0.84830000000000005"/>
    <n v="1.1520600000000001"/>
    <n v="50.155499999999996"/>
    <n v="0.48601999999999995"/>
    <n v="52.64188"/>
    <n v="15.2334"/>
    <n v="20.389159999999997"/>
    <m/>
    <x v="0"/>
    <n v="17.176500000000001"/>
    <n v="52.799059999999997"/>
    <n v="-1.4906923250114876E-3"/>
    <n v="3809"/>
    <n v="8.9686740094407094E-2"/>
    <n v="1.6114546061044933E-2"/>
    <n v="2.1884856695847488E-2"/>
    <n v="0.9620005972431076"/>
    <n v="0.28851650010435792"/>
    <n v="0.38616520824423767"/>
    <n v="0.32531829165140441"/>
    <x v="0"/>
    <m/>
    <x v="0"/>
    <m/>
    <m/>
    <x v="0"/>
    <m/>
    <x v="0"/>
    <x v="0"/>
    <m/>
    <x v="0"/>
    <x v="0"/>
    <x v="0"/>
    <m/>
    <x v="0"/>
    <x v="0"/>
    <x v="0"/>
    <x v="0"/>
    <x v="0"/>
    <x v="0"/>
    <x v="0"/>
    <x v="0"/>
    <x v="0"/>
    <x v="0"/>
    <x v="0"/>
    <x v="0"/>
    <x v="0"/>
    <m/>
    <x v="0"/>
    <x v="0"/>
    <x v="0"/>
    <x v="0"/>
    <x v="0"/>
    <s v="TEST NO. 1"/>
    <m/>
    <x v="0"/>
    <m/>
    <m/>
    <m/>
    <m/>
    <x v="0"/>
    <x v="0"/>
  </r>
  <r>
    <x v="1"/>
    <s v="T28N R113W S20 fMESAVERDE"/>
    <n v="2278"/>
    <x v="0"/>
    <x v="4"/>
    <m/>
    <s v="SW SW"/>
    <n v="20"/>
    <n v="28"/>
    <n v="113"/>
    <n v="42.285260000000001"/>
    <n v="-110.10311"/>
    <s v="4903521233"/>
    <s v="27-20 BURL"/>
    <x v="0"/>
    <x v="28"/>
    <m/>
    <m/>
    <s v=""/>
    <x v="0"/>
    <m/>
    <m/>
    <m/>
    <m/>
    <x v="1"/>
    <d v="1995-01-20T00:00:00"/>
    <n v="8.41"/>
    <x v="1"/>
    <n v="20"/>
    <n v="11"/>
    <n v="3550"/>
    <n v="23"/>
    <x v="1"/>
    <n v="4399"/>
    <n v="2160"/>
    <n v="3"/>
    <x v="0"/>
    <m/>
    <n v="10177"/>
    <x v="0"/>
    <s v="EOG RESOURCES INC"/>
    <n v="0.998"/>
    <n v="0.90519000000000005"/>
    <n v="154.42500000000001"/>
    <n v="0.58833999999999997"/>
    <n v="156.91652999999997"/>
    <n v="124.09578999999999"/>
    <n v="35.402399999999993"/>
    <n v="9.9989999999999996E-2"/>
    <x v="1"/>
    <n v="0"/>
    <n v="159.59817999999999"/>
    <n v="-8.4724340300013842E-3"/>
    <n v="10166"/>
    <n v="-5.4072653984171457E-4"/>
    <n v="6.3600692673996817E-3"/>
    <n v="5.7686083167911009E-3"/>
    <n v="0.98787132241580922"/>
    <n v="0.77755141067398137"/>
    <n v="0.22182207842219753"/>
    <n v="0"/>
    <x v="0"/>
    <m/>
    <x v="0"/>
    <n v="7254"/>
    <n v="0.7"/>
    <x v="0"/>
    <m/>
    <x v="0"/>
    <x v="0"/>
    <m/>
    <x v="0"/>
    <x v="0"/>
    <x v="0"/>
    <n v="6"/>
    <x v="0"/>
    <x v="0"/>
    <x v="0"/>
    <x v="0"/>
    <x v="0"/>
    <x v="0"/>
    <x v="0"/>
    <x v="0"/>
    <x v="0"/>
    <x v="0"/>
    <x v="0"/>
    <x v="0"/>
    <x v="0"/>
    <m/>
    <x v="0"/>
    <x v="1"/>
    <x v="0"/>
    <x v="0"/>
    <x v="0"/>
    <m/>
    <n v="19950120"/>
    <x v="0"/>
    <s v="ASTRO-CHEM LAB WILLISTON SAMPLE No W-95-0171"/>
    <m/>
    <m/>
    <d v="1995-01-30T00:00:00"/>
    <x v="0"/>
    <x v="0"/>
  </r>
  <r>
    <x v="1"/>
    <s v="T28N R113W S21 fMESAVERDE"/>
    <n v="325"/>
    <x v="0"/>
    <x v="4"/>
    <m/>
    <m/>
    <n v="21"/>
    <n v="28"/>
    <n v="113"/>
    <n v="42.395780000000002"/>
    <n v="-110.24115999999999"/>
    <s v="4903505734"/>
    <s v="77 BNG"/>
    <x v="0"/>
    <x v="28"/>
    <m/>
    <m/>
    <s v=""/>
    <x v="0"/>
    <m/>
    <m/>
    <m/>
    <m/>
    <x v="1"/>
    <d v="1983-06-29T00:00:00"/>
    <n v="8"/>
    <x v="1"/>
    <n v="172"/>
    <n v="88"/>
    <n v="4388"/>
    <n v="0"/>
    <x v="1"/>
    <n v="7000"/>
    <n v="292"/>
    <n v="0"/>
    <x v="1"/>
    <n v="92.5"/>
    <n v="12038"/>
    <x v="0"/>
    <s v="EOG RESOURCES"/>
    <n v="8.5828000000000007"/>
    <n v="7.2415200000000004"/>
    <n v="190.87799999999999"/>
    <n v="0"/>
    <n v="206.70231999999999"/>
    <n v="197.47"/>
    <n v="4.7858799999999997"/>
    <n v="0"/>
    <x v="1"/>
    <n v="1.9258500000000001"/>
    <n v="204.18172999999999"/>
    <n v="6.134553044831014E-3"/>
    <n v="12032.5"/>
    <n v="-2.2849546124924699E-4"/>
    <n v="4.1522514115951877E-2"/>
    <n v="3.5033569047507547E-2"/>
    <n v="0.92344391683654059"/>
    <n v="0.96712864564327083"/>
    <n v="2.3439315554824616E-2"/>
    <n v="9.4320388019045586E-3"/>
    <x v="1"/>
    <n v="5.5"/>
    <x v="1"/>
    <n v="0"/>
    <n v="0"/>
    <x v="0"/>
    <n v="0"/>
    <x v="0"/>
    <x v="1"/>
    <m/>
    <x v="1"/>
    <x v="1"/>
    <x v="1"/>
    <n v="0"/>
    <x v="1"/>
    <x v="3"/>
    <x v="1"/>
    <x v="1"/>
    <x v="0"/>
    <x v="0"/>
    <x v="0"/>
    <x v="0"/>
    <x v="0"/>
    <x v="0"/>
    <x v="0"/>
    <x v="0"/>
    <x v="0"/>
    <m/>
    <x v="0"/>
    <x v="0"/>
    <x v="0"/>
    <x v="0"/>
    <x v="0"/>
    <m/>
    <n v="19830629"/>
    <x v="1"/>
    <m/>
    <m/>
    <m/>
    <m/>
    <x v="0"/>
    <x v="0"/>
  </r>
  <r>
    <x v="0"/>
    <s v="T28N R113W S22 fMESAVERDE"/>
    <n v="49005912"/>
    <x v="0"/>
    <x v="4"/>
    <s v="BIG PINEY-LABARGE"/>
    <m/>
    <s v="22"/>
    <s v=" 28"/>
    <s v=" 113"/>
    <n v="42.403410000000001"/>
    <n v="-110.24554999999999"/>
    <s v="4903505750"/>
    <s v="GOV'T C-51"/>
    <x v="0"/>
    <x v="28"/>
    <m/>
    <m/>
    <n v="63"/>
    <x v="0"/>
    <n v="3015"/>
    <n v="3078"/>
    <n v="3180"/>
    <n v="3137"/>
    <x v="2"/>
    <d v="1961-09-04T00:00:00"/>
    <n v="8.1999998092651367"/>
    <x v="0"/>
    <n v="40"/>
    <n v="49"/>
    <n v="3109"/>
    <m/>
    <x v="1"/>
    <n v="3180"/>
    <n v="2879"/>
    <n v="120"/>
    <x v="0"/>
    <n v="17"/>
    <n v="7933"/>
    <x v="0"/>
    <s v="BELCO PETROLEUM"/>
    <n v="1.996"/>
    <n v="4.0322100000000001"/>
    <n v="135.2415"/>
    <n v="0"/>
    <n v="141.26971"/>
    <n v="89.707799999999992"/>
    <n v="47.186809999999994"/>
    <n v="3.9996"/>
    <x v="0"/>
    <n v="0.35394000000000003"/>
    <n v="141.24814999999998"/>
    <n v="7.6313759420456559E-5"/>
    <n v="9394"/>
    <n v="8.4319270502683674E-2"/>
    <n v="1.4129001892904006E-2"/>
    <n v="2.8542636634562357E-2"/>
    <n v="0.95732836147253364"/>
    <n v="0.63510778725243489"/>
    <n v="0.3340702869382714"/>
    <n v="2.5058027308676261E-3"/>
    <x v="0"/>
    <m/>
    <x v="0"/>
    <m/>
    <n v="0.85"/>
    <x v="2"/>
    <m/>
    <x v="0"/>
    <x v="0"/>
    <m/>
    <x v="0"/>
    <x v="0"/>
    <x v="0"/>
    <m/>
    <x v="0"/>
    <x v="0"/>
    <x v="0"/>
    <x v="0"/>
    <x v="0"/>
    <x v="0"/>
    <x v="0"/>
    <x v="0"/>
    <x v="0"/>
    <x v="0"/>
    <x v="0"/>
    <x v="0"/>
    <x v="0"/>
    <m/>
    <x v="0"/>
    <x v="0"/>
    <x v="0"/>
    <x v="0"/>
    <x v="0"/>
    <s v="FLOWING WELL"/>
    <n v="19610904"/>
    <x v="0"/>
    <s v="CHEMICAL AND GEOLOGICAL LABS CASPER LAB No 16683-1"/>
    <m/>
    <m/>
    <d v="1961-09-06T00:00:00"/>
    <x v="0"/>
    <x v="0"/>
  </r>
  <r>
    <x v="1"/>
    <s v="T28N R113W S22 fMESAVERDE"/>
    <n v="1150"/>
    <x v="0"/>
    <x v="4"/>
    <m/>
    <s v="SE SE"/>
    <n v="22"/>
    <n v="28"/>
    <n v="113"/>
    <n v="42.394089999999998"/>
    <n v="-110.24909"/>
    <s v="4903520561"/>
    <s v="C-74"/>
    <x v="0"/>
    <x v="28"/>
    <m/>
    <m/>
    <s v=""/>
    <x v="0"/>
    <m/>
    <m/>
    <n v="2804"/>
    <m/>
    <x v="1"/>
    <d v="1989-11-09T00:00:00"/>
    <n v="8.2100000000000009"/>
    <x v="1"/>
    <n v="15.2"/>
    <n v="7.3"/>
    <n v="2890"/>
    <n v="31.5"/>
    <x v="1"/>
    <n v="3249"/>
    <n v="2359"/>
    <n v="0"/>
    <x v="1"/>
    <n v="1.9"/>
    <n v="7374"/>
    <x v="0"/>
    <s v="EOG RESOURCES"/>
    <n v="0.75847999999999993"/>
    <n v="0.60071699999999995"/>
    <n v="125.715"/>
    <n v="0.80576999999999999"/>
    <n v="127.87996699999998"/>
    <n v="91.654290000000003"/>
    <n v="38.664009999999998"/>
    <n v="0"/>
    <x v="1"/>
    <n v="3.9558000000000003E-2"/>
    <n v="130.35785799999999"/>
    <n v="-9.5953836352208038E-3"/>
    <n v="8553.9"/>
    <n v="7.4077562013824774E-2"/>
    <n v="5.9311870169625556E-3"/>
    <n v="4.697506686094156E-3"/>
    <n v="0.98937130629694336"/>
    <n v="0.70309754552732839"/>
    <n v="0.29659899750730789"/>
    <n v="3.0345696536376046E-4"/>
    <x v="1"/>
    <n v="7.0000000000000007E-2"/>
    <x v="1"/>
    <n v="4896"/>
    <n v="1.4"/>
    <x v="0"/>
    <n v="0"/>
    <x v="0"/>
    <x v="1"/>
    <m/>
    <x v="1"/>
    <x v="1"/>
    <x v="1"/>
    <n v="0"/>
    <x v="1"/>
    <x v="3"/>
    <x v="1"/>
    <x v="1"/>
    <x v="0"/>
    <x v="0"/>
    <x v="0"/>
    <x v="0"/>
    <x v="0"/>
    <x v="0"/>
    <x v="0"/>
    <x v="0"/>
    <x v="0"/>
    <m/>
    <x v="0"/>
    <x v="0"/>
    <x v="0"/>
    <x v="0"/>
    <x v="0"/>
    <m/>
    <n v="19891109"/>
    <x v="1"/>
    <s v="NO LAB - GENERIC FORM 17 No 89-18292"/>
    <m/>
    <m/>
    <m/>
    <x v="0"/>
    <x v="0"/>
  </r>
  <r>
    <x v="1"/>
    <s v="T28N R113W S29 fMESAVERDE"/>
    <n v="2279"/>
    <x v="0"/>
    <x v="4"/>
    <m/>
    <s v="NW NW"/>
    <n v="29"/>
    <n v="28"/>
    <n v="113"/>
    <n v="42.400129999999997"/>
    <n v="-110.24916"/>
    <s v="4903521224"/>
    <s v="22-29"/>
    <x v="0"/>
    <x v="28"/>
    <m/>
    <m/>
    <s v=""/>
    <x v="0"/>
    <m/>
    <m/>
    <m/>
    <m/>
    <x v="1"/>
    <d v="1995-01-20T00:00:00"/>
    <n v="8.5"/>
    <x v="1"/>
    <n v="36"/>
    <n v="23"/>
    <n v="3930"/>
    <n v="36"/>
    <x v="1"/>
    <n v="5199"/>
    <n v="2154"/>
    <n v="6"/>
    <x v="0"/>
    <m/>
    <n v="11392"/>
    <x v="0"/>
    <s v="EOG RESOURCES INC"/>
    <n v="1.7964"/>
    <n v="1.8926700000000001"/>
    <n v="170.95500000000001"/>
    <n v="0.92087999999999992"/>
    <n v="175.56494999999998"/>
    <n v="146.66379000000001"/>
    <n v="35.30406"/>
    <n v="0.19997999999999999"/>
    <x v="1"/>
    <n v="0"/>
    <n v="182.16783000000001"/>
    <n v="-1.845757607116694E-2"/>
    <n v="11384"/>
    <n v="-3.5124692658939234E-4"/>
    <n v="1.0232110680406312E-2"/>
    <n v="1.0780454754778788E-2"/>
    <n v="0.97898743456481496"/>
    <n v="0.80510258040621108"/>
    <n v="0.19379964069396885"/>
    <n v="0"/>
    <x v="0"/>
    <m/>
    <x v="0"/>
    <n v="8573"/>
    <n v="0.7"/>
    <x v="0"/>
    <m/>
    <x v="0"/>
    <x v="0"/>
    <m/>
    <x v="0"/>
    <x v="0"/>
    <x v="0"/>
    <n v="2"/>
    <x v="0"/>
    <x v="0"/>
    <x v="0"/>
    <x v="0"/>
    <x v="0"/>
    <x v="0"/>
    <x v="0"/>
    <x v="0"/>
    <x v="0"/>
    <x v="0"/>
    <x v="0"/>
    <x v="0"/>
    <x v="0"/>
    <m/>
    <x v="0"/>
    <x v="2"/>
    <x v="0"/>
    <x v="0"/>
    <x v="0"/>
    <m/>
    <n v="19950120"/>
    <x v="0"/>
    <s v="ASTRO-CHEM LAB WILLISTON SAMPLE No W-95-0173"/>
    <m/>
    <m/>
    <d v="1995-01-30T00:00:00"/>
    <x v="0"/>
    <x v="0"/>
  </r>
  <r>
    <x v="0"/>
    <s v="T28N R113W S32 fMESAVERDE"/>
    <n v="49002609"/>
    <x v="0"/>
    <x v="4"/>
    <s v="TIP TOP"/>
    <m/>
    <s v="32"/>
    <s v=" 28"/>
    <s v=" 113"/>
    <n v="42.37106"/>
    <n v="-110.28636"/>
    <s v="4903505629"/>
    <m/>
    <x v="0"/>
    <x v="28"/>
    <m/>
    <m/>
    <n v="6"/>
    <x v="0"/>
    <n v="1766"/>
    <n v="1772"/>
    <m/>
    <m/>
    <x v="2"/>
    <m/>
    <n v="8.3000001907348633"/>
    <x v="2"/>
    <n v="67"/>
    <n v="62"/>
    <n v="5045"/>
    <n v="-3"/>
    <x v="0"/>
    <n v="6900"/>
    <n v="1903"/>
    <m/>
    <x v="0"/>
    <n v="5"/>
    <n v="13076"/>
    <x v="0"/>
    <m/>
    <n v="3.3433000000000002"/>
    <n v="5.1019800000000002"/>
    <n v="219.45750000000001"/>
    <n v="0"/>
    <n v="227.90277999999998"/>
    <n v="194.649"/>
    <n v="31.190169999999998"/>
    <m/>
    <x v="0"/>
    <n v="0.10410000000000001"/>
    <n v="225.94326999999998"/>
    <n v="4.3175653946971549E-3"/>
    <n v="13976"/>
    <n v="3.3269259204495048E-2"/>
    <n v="1.4669851767494897E-2"/>
    <n v="2.2386651009698087E-2"/>
    <n v="0.96294349722280703"/>
    <n v="0.86149501155754726"/>
    <n v="0.13804425332075615"/>
    <n v="4.6073512169669855E-4"/>
    <x v="0"/>
    <m/>
    <x v="0"/>
    <m/>
    <m/>
    <x v="0"/>
    <m/>
    <x v="0"/>
    <x v="0"/>
    <m/>
    <x v="0"/>
    <x v="0"/>
    <x v="0"/>
    <m/>
    <x v="0"/>
    <x v="0"/>
    <x v="0"/>
    <x v="0"/>
    <x v="0"/>
    <x v="0"/>
    <x v="0"/>
    <x v="0"/>
    <x v="0"/>
    <x v="0"/>
    <x v="0"/>
    <x v="0"/>
    <x v="0"/>
    <m/>
    <x v="0"/>
    <x v="0"/>
    <x v="0"/>
    <x v="0"/>
    <x v="0"/>
    <s v="PRODUCED WATER"/>
    <m/>
    <x v="0"/>
    <m/>
    <m/>
    <m/>
    <m/>
    <x v="0"/>
    <x v="0"/>
  </r>
  <r>
    <x v="0"/>
    <s v="T28N R113W S33 fMESAVERDE"/>
    <n v="49005190"/>
    <x v="0"/>
    <x v="4"/>
    <s v="TIP TOP"/>
    <m/>
    <s v="33"/>
    <s v=" 28"/>
    <s v=" 113"/>
    <n v="42.363250000000001"/>
    <n v="-110.28252000000001"/>
    <s v="4903505590"/>
    <s v="BNG 55"/>
    <x v="0"/>
    <x v="28"/>
    <m/>
    <m/>
    <n v="57"/>
    <x v="0"/>
    <n v="1725"/>
    <n v="1782"/>
    <m/>
    <m/>
    <x v="0"/>
    <m/>
    <n v="8.8999996185302734"/>
    <x v="0"/>
    <n v="45"/>
    <n v="19"/>
    <n v="3264"/>
    <n v="-3"/>
    <x v="0"/>
    <n v="3880"/>
    <n v="1574"/>
    <m/>
    <x v="0"/>
    <n v="296"/>
    <n v="8411"/>
    <x v="0"/>
    <m/>
    <n v="2.2454999999999998"/>
    <n v="1.56351"/>
    <n v="141.98399999999998"/>
    <n v="0"/>
    <n v="145.79300999999998"/>
    <n v="109.45479999999999"/>
    <n v="25.797859999999996"/>
    <m/>
    <x v="0"/>
    <n v="6.1627200000000002"/>
    <n v="141.41538"/>
    <n v="1.5241999023774974E-2"/>
    <n v="9072"/>
    <n v="3.7808156494880743E-2"/>
    <n v="1.5401972975247579E-2"/>
    <n v="1.0724176694067845E-2"/>
    <n v="0.97387385033068452"/>
    <n v="0.77399502090932393"/>
    <n v="0.18242612649345494"/>
    <n v="4.3578852597221038E-2"/>
    <x v="0"/>
    <m/>
    <x v="0"/>
    <m/>
    <m/>
    <x v="0"/>
    <m/>
    <x v="0"/>
    <x v="0"/>
    <m/>
    <x v="0"/>
    <x v="0"/>
    <x v="0"/>
    <m/>
    <x v="0"/>
    <x v="0"/>
    <x v="0"/>
    <x v="0"/>
    <x v="0"/>
    <x v="0"/>
    <x v="0"/>
    <x v="0"/>
    <x v="0"/>
    <x v="0"/>
    <x v="0"/>
    <x v="0"/>
    <x v="0"/>
    <m/>
    <x v="0"/>
    <x v="0"/>
    <x v="0"/>
    <x v="0"/>
    <x v="0"/>
    <s v="DST"/>
    <m/>
    <x v="0"/>
    <m/>
    <m/>
    <m/>
    <m/>
    <x v="0"/>
    <x v="0"/>
  </r>
  <r>
    <x v="0"/>
    <s v="T28N R113W S33 fMESAVERDE"/>
    <n v="49005915"/>
    <x v="0"/>
    <x v="4"/>
    <s v="TIP TOP"/>
    <m/>
    <s v="33"/>
    <s v=" 28"/>
    <s v=" 113"/>
    <n v="42.363599999999998"/>
    <n v="-110.27912999999999"/>
    <s v="4903505587"/>
    <s v="BNG NO. 47 "/>
    <x v="0"/>
    <x v="28"/>
    <n v="618"/>
    <m/>
    <m/>
    <x v="0"/>
    <n v="2125"/>
    <m/>
    <m/>
    <m/>
    <x v="2"/>
    <m/>
    <n v="8.3000001907348633"/>
    <x v="0"/>
    <n v="25"/>
    <n v="22"/>
    <n v="5428"/>
    <n v="-3"/>
    <x v="0"/>
    <n v="7276"/>
    <n v="1793"/>
    <m/>
    <x v="0"/>
    <n v="28"/>
    <n v="13782"/>
    <x v="0"/>
    <m/>
    <n v="1.2475000000000001"/>
    <n v="1.8103800000000001"/>
    <n v="236.11799999999999"/>
    <n v="0"/>
    <n v="239.17588000000001"/>
    <n v="205.25595999999999"/>
    <n v="29.387269999999997"/>
    <m/>
    <x v="0"/>
    <n v="0.58296000000000003"/>
    <n v="235.22619"/>
    <n v="8.3256171289471902E-3"/>
    <n v="14566"/>
    <n v="2.7656272047410752E-2"/>
    <n v="5.2158269470985123E-3"/>
    <n v="7.5692415138181998E-3"/>
    <n v="0.98721493153908324"/>
    <n v="0.87258974011354762"/>
    <n v="0.12493196442113863"/>
    <n v="2.4782954653136203E-3"/>
    <x v="0"/>
    <m/>
    <x v="0"/>
    <m/>
    <m/>
    <x v="0"/>
    <m/>
    <x v="0"/>
    <x v="0"/>
    <m/>
    <x v="0"/>
    <x v="0"/>
    <x v="0"/>
    <m/>
    <x v="0"/>
    <x v="0"/>
    <x v="0"/>
    <x v="0"/>
    <x v="0"/>
    <x v="0"/>
    <x v="0"/>
    <x v="0"/>
    <x v="0"/>
    <x v="0"/>
    <x v="0"/>
    <x v="0"/>
    <x v="0"/>
    <m/>
    <x v="0"/>
    <x v="0"/>
    <x v="0"/>
    <x v="0"/>
    <x v="0"/>
    <s v="PRODUCTION"/>
    <m/>
    <x v="0"/>
    <m/>
    <m/>
    <m/>
    <m/>
    <x v="0"/>
    <x v="0"/>
  </r>
  <r>
    <x v="0"/>
    <s v="T28N R113W S34 fMESAVERDE"/>
    <n v="49002003"/>
    <x v="0"/>
    <x v="4"/>
    <s v="LABARGE"/>
    <m/>
    <s v="34"/>
    <s v=" 28"/>
    <s v=" 113"/>
    <n v="42.363750000000003"/>
    <n v="-110.25838"/>
    <s v="4903505584"/>
    <s v="C-63 GOVERNMENT"/>
    <x v="0"/>
    <x v="28"/>
    <m/>
    <m/>
    <n v="3"/>
    <x v="0"/>
    <n v="3165"/>
    <n v="3168"/>
    <n v="3336"/>
    <m/>
    <x v="5"/>
    <d v="1963-11-01T00:00:00"/>
    <n v="8.3999996185302734"/>
    <x v="0"/>
    <n v="39"/>
    <n v="10"/>
    <n v="1812"/>
    <n v="14"/>
    <x v="0"/>
    <n v="1840"/>
    <n v="1403"/>
    <m/>
    <x v="0"/>
    <n v="295"/>
    <n v="4739"/>
    <x v="0"/>
    <m/>
    <n v="1.9460999999999999"/>
    <n v="0.82289999999999996"/>
    <n v="78.821999999999989"/>
    <n v="0.35811999999999999"/>
    <n v="81.949119999999994"/>
    <n v="51.906399999999998"/>
    <n v="22.995169999999998"/>
    <m/>
    <x v="0"/>
    <n v="6.1419000000000006"/>
    <n v="81.043469999999999"/>
    <n v="5.5563875633855148E-3"/>
    <n v="5410"/>
    <n v="6.61148881663218E-2"/>
    <n v="2.3747661963911267E-2"/>
    <n v="1.0041596541854263E-2"/>
    <n v="0.96621074149423436"/>
    <n v="0.64047603094980998"/>
    <n v="0.28373871454418226"/>
    <n v="7.5785254506007704E-2"/>
    <x v="0"/>
    <m/>
    <x v="0"/>
    <m/>
    <m/>
    <x v="0"/>
    <m/>
    <x v="0"/>
    <x v="0"/>
    <m/>
    <x v="0"/>
    <x v="0"/>
    <x v="0"/>
    <m/>
    <x v="0"/>
    <x v="0"/>
    <x v="0"/>
    <x v="0"/>
    <x v="0"/>
    <x v="0"/>
    <x v="0"/>
    <x v="0"/>
    <x v="0"/>
    <x v="0"/>
    <x v="0"/>
    <x v="0"/>
    <x v="0"/>
    <m/>
    <x v="0"/>
    <x v="0"/>
    <x v="0"/>
    <x v="0"/>
    <x v="0"/>
    <s v="FIT NO. 1 (SCHLUMBERGER)"/>
    <m/>
    <x v="0"/>
    <m/>
    <m/>
    <m/>
    <m/>
    <x v="0"/>
    <x v="0"/>
  </r>
  <r>
    <x v="1"/>
    <s v="T29N R107W S11 fMESAVERDE"/>
    <n v="4156"/>
    <x v="0"/>
    <x v="4"/>
    <s v="JONAH"/>
    <s v="NW NE"/>
    <n v="11"/>
    <n v="29"/>
    <n v="107"/>
    <n v="42.454790000000003"/>
    <n v="-109.64671"/>
    <s v="4903523130"/>
    <s v="CABRITO 6-30A"/>
    <x v="0"/>
    <x v="28"/>
    <m/>
    <m/>
    <s v=""/>
    <x v="0"/>
    <m/>
    <m/>
    <n v="11946"/>
    <n v="11933"/>
    <x v="1"/>
    <d v="2003-12-11T00:00:00"/>
    <n v="6.8"/>
    <x v="1"/>
    <n v="2780"/>
    <n v="6.9"/>
    <n v="973"/>
    <n v="120"/>
    <x v="1"/>
    <n v="5798"/>
    <n v="687"/>
    <m/>
    <x v="0"/>
    <n v="165"/>
    <n v="10856"/>
    <x v="0"/>
    <s v="BP"/>
    <n v="138.72200000000001"/>
    <n v="0.567801"/>
    <n v="42.325499999999998"/>
    <n v="3.0695999999999999"/>
    <n v="184.68490100000002"/>
    <n v="163.56157999999999"/>
    <n v="11.259929999999999"/>
    <n v="0"/>
    <x v="1"/>
    <n v="3.4353000000000002"/>
    <n v="178.25681"/>
    <n v="1.7711083640094546E-2"/>
    <n v="10529.9"/>
    <n v="-1.524836457666034E-2"/>
    <n v="0.75112799827637233"/>
    <n v="3.0744310819431847E-3"/>
    <n v="0.24579757064168442"/>
    <n v="0.91756146651564108"/>
    <n v="6.3166899486196346E-2"/>
    <n v="1.9271633998162539E-2"/>
    <x v="0"/>
    <n v="42"/>
    <x v="0"/>
    <m/>
    <m/>
    <x v="0"/>
    <n v="14850"/>
    <x v="1"/>
    <x v="0"/>
    <m/>
    <x v="0"/>
    <x v="0"/>
    <x v="0"/>
    <m/>
    <x v="0"/>
    <x v="0"/>
    <x v="0"/>
    <x v="0"/>
    <x v="0"/>
    <x v="0"/>
    <x v="0"/>
    <x v="0"/>
    <x v="0"/>
    <x v="0"/>
    <x v="0"/>
    <x v="0"/>
    <x v="0"/>
    <m/>
    <x v="0"/>
    <x v="0"/>
    <x v="0"/>
    <x v="0"/>
    <x v="0"/>
    <m/>
    <n v="20031214"/>
    <x v="0"/>
    <s v="WYOMING ANALYTICAL LABS ROCK SPRINGS ID No C8880"/>
    <m/>
    <m/>
    <d v="2003-12-29T00:00:00"/>
    <x v="0"/>
    <x v="0"/>
  </r>
  <r>
    <x v="1"/>
    <s v="T29N R108W S15 fMESAVERDE"/>
    <n v="4457"/>
    <x v="0"/>
    <x v="4"/>
    <s v="JONAH"/>
    <s v="SE SE"/>
    <n v="15"/>
    <n v="29"/>
    <n v="108"/>
    <n v="42.476570000000002"/>
    <n v="-109.69711700000001"/>
    <s v="4903522302"/>
    <s v="SHB 16-15"/>
    <x v="0"/>
    <x v="28"/>
    <m/>
    <m/>
    <m/>
    <x v="0"/>
    <s v="12174"/>
    <m/>
    <n v="12306"/>
    <m/>
    <x v="1"/>
    <d v="2003-12-04T00:00:00"/>
    <n v="7.5"/>
    <x v="1"/>
    <n v="1640"/>
    <n v="5.5"/>
    <n v="870"/>
    <n v="108"/>
    <x v="1"/>
    <n v="4099"/>
    <n v="820"/>
    <n v="0"/>
    <x v="0"/>
    <n v="16"/>
    <n v="8044"/>
    <x v="0"/>
    <s v="BP AMERICA PRODUCTION COMPANY"/>
    <n v="81.835999999999999"/>
    <n v="0.45259500000000003"/>
    <n v="37.844999999999999"/>
    <n v="2.7626399999999998"/>
    <n v="122.896235"/>
    <n v="115.63279"/>
    <n v="13.439799999999998"/>
    <n v="0"/>
    <x v="1"/>
    <n v="0.33312000000000003"/>
    <n v="129.40571"/>
    <n v="-2.5800336180523679E-2"/>
    <n v="7558.5"/>
    <n v="-3.1116808203813493E-2"/>
    <n v="0.66589509434524174"/>
    <n v="3.682740972496025E-3"/>
    <n v="0.33042216468226221"/>
    <n v="0.89356791133868818"/>
    <n v="0.10385785913156381"/>
    <n v="2.5742295297479533E-3"/>
    <x v="0"/>
    <n v="6.2"/>
    <x v="0"/>
    <m/>
    <m/>
    <x v="0"/>
    <n v="11850"/>
    <x v="1"/>
    <x v="0"/>
    <m/>
    <x v="0"/>
    <x v="0"/>
    <x v="0"/>
    <n v="0"/>
    <x v="0"/>
    <x v="0"/>
    <x v="0"/>
    <x v="0"/>
    <x v="0"/>
    <x v="0"/>
    <x v="0"/>
    <x v="0"/>
    <x v="0"/>
    <x v="0"/>
    <x v="0"/>
    <x v="0"/>
    <x v="0"/>
    <m/>
    <x v="0"/>
    <x v="0"/>
    <x v="0"/>
    <x v="0"/>
    <x v="0"/>
    <m/>
    <n v="20031204"/>
    <x v="0"/>
    <s v="WYOMING ANALYTICAL LABS ROCK SPRINGS ID No RS-6542"/>
    <m/>
    <m/>
    <d v="2003-12-29T00:00:00"/>
    <x v="0"/>
    <x v="0"/>
  </r>
  <r>
    <x v="0"/>
    <s v="T29N R112W S24 fMESAVERDE"/>
    <n v="49002600"/>
    <x v="0"/>
    <x v="4"/>
    <s v="BIG PINEY-LABARGE"/>
    <m/>
    <s v="24"/>
    <s v=" 29"/>
    <s v=" 112"/>
    <n v="42.476300000000002"/>
    <n v="-110.14225"/>
    <s v="4903506033"/>
    <s v="UNIT NO. 3"/>
    <x v="0"/>
    <x v="28"/>
    <m/>
    <m/>
    <n v="9"/>
    <x v="0"/>
    <n v="4990"/>
    <n v="4999"/>
    <m/>
    <m/>
    <x v="4"/>
    <m/>
    <n v="7.8000001907348633"/>
    <x v="2"/>
    <n v="90"/>
    <n v="86"/>
    <n v="2398"/>
    <n v="-3"/>
    <x v="0"/>
    <n v="2040"/>
    <n v="3514"/>
    <m/>
    <x v="0"/>
    <n v="33"/>
    <n v="6378"/>
    <x v="0"/>
    <m/>
    <n v="4.4909999999999997"/>
    <n v="7.0769400000000005"/>
    <n v="104.31299999999999"/>
    <n v="0"/>
    <n v="115.88093999999998"/>
    <n v="57.548400000000001"/>
    <n v="57.594459999999991"/>
    <m/>
    <x v="0"/>
    <n v="0.68706"/>
    <n v="115.82991999999999"/>
    <n v="2.2018821215369049E-4"/>
    <n v="8155"/>
    <n v="0.12227344663868438"/>
    <n v="3.875529487420451E-2"/>
    <n v="6.10707852387114E-2"/>
    <n v="0.90017391988708417"/>
    <n v="0.49683535998298201"/>
    <n v="0.49723301198861225"/>
    <n v="5.9316280284057877E-3"/>
    <x v="0"/>
    <m/>
    <x v="0"/>
    <m/>
    <m/>
    <x v="0"/>
    <m/>
    <x v="0"/>
    <x v="0"/>
    <m/>
    <x v="0"/>
    <x v="0"/>
    <x v="0"/>
    <m/>
    <x v="0"/>
    <x v="0"/>
    <x v="0"/>
    <x v="0"/>
    <x v="0"/>
    <x v="0"/>
    <x v="0"/>
    <x v="0"/>
    <x v="0"/>
    <x v="0"/>
    <x v="0"/>
    <x v="0"/>
    <x v="0"/>
    <m/>
    <x v="0"/>
    <x v="0"/>
    <x v="0"/>
    <x v="0"/>
    <x v="0"/>
    <s v="PRODUCTION TEST"/>
    <m/>
    <x v="0"/>
    <m/>
    <m/>
    <m/>
    <m/>
    <x v="0"/>
    <x v="0"/>
  </r>
  <r>
    <x v="0"/>
    <s v="T29N R112W S35 fMESAVERDE"/>
    <n v="49002589"/>
    <x v="0"/>
    <x v="4"/>
    <s v="BIG PINEY-LABARGE"/>
    <m/>
    <s v="35"/>
    <s v=" 29"/>
    <s v=" 112"/>
    <n v="42.459299999999999"/>
    <n v="-110.14666"/>
    <s v="4903505982"/>
    <s v="GOVERNMENT MIRACLE NO. 1"/>
    <x v="0"/>
    <x v="28"/>
    <m/>
    <m/>
    <n v="9"/>
    <x v="0"/>
    <n v="3875"/>
    <n v="3884"/>
    <m/>
    <m/>
    <x v="2"/>
    <m/>
    <n v="8.3999996185302734"/>
    <x v="2"/>
    <n v="38"/>
    <n v="5"/>
    <n v="1882"/>
    <n v="-3"/>
    <x v="0"/>
    <n v="1650"/>
    <n v="2185"/>
    <m/>
    <x v="0"/>
    <n v="11"/>
    <n v="4710"/>
    <x v="0"/>
    <m/>
    <n v="1.8961999999999999"/>
    <n v="0.41144999999999998"/>
    <n v="81.86699999999999"/>
    <n v="0"/>
    <n v="84.174649999999986"/>
    <n v="46.546500000000002"/>
    <n v="35.812149999999995"/>
    <m/>
    <x v="0"/>
    <n v="0.22902000000000003"/>
    <n v="82.587670000000003"/>
    <n v="9.516418337187818E-3"/>
    <n v="5765"/>
    <n v="0.10071599045346062"/>
    <n v="2.2526972194122578E-2"/>
    <n v="4.8880512125681549E-3"/>
    <n v="0.97258497659330934"/>
    <n v="0.56360107991907271"/>
    <n v="0.4336258669120947"/>
    <n v="2.7730531688325874E-3"/>
    <x v="0"/>
    <m/>
    <x v="0"/>
    <m/>
    <m/>
    <x v="0"/>
    <m/>
    <x v="0"/>
    <x v="0"/>
    <m/>
    <x v="0"/>
    <x v="0"/>
    <x v="0"/>
    <m/>
    <x v="0"/>
    <x v="0"/>
    <x v="0"/>
    <x v="0"/>
    <x v="0"/>
    <x v="0"/>
    <x v="0"/>
    <x v="0"/>
    <x v="0"/>
    <x v="0"/>
    <x v="0"/>
    <x v="0"/>
    <x v="0"/>
    <m/>
    <x v="0"/>
    <x v="0"/>
    <x v="0"/>
    <x v="0"/>
    <x v="0"/>
    <s v="PRODUCTION WATER"/>
    <m/>
    <x v="0"/>
    <m/>
    <m/>
    <m/>
    <m/>
    <x v="0"/>
    <x v="0"/>
  </r>
  <r>
    <x v="0"/>
    <s v="T29N R113W S25 fMESAVERDE"/>
    <n v="49005936"/>
    <x v="0"/>
    <x v="4"/>
    <s v="BIG PINEY-LABARGE"/>
    <m/>
    <s v="25"/>
    <s v=" 29"/>
    <s v=" 113"/>
    <n v="42.46528"/>
    <n v="-110.25237"/>
    <s v="4903506000"/>
    <s v="B-36"/>
    <x v="0"/>
    <x v="28"/>
    <m/>
    <m/>
    <n v="48"/>
    <x v="0"/>
    <n v="3552"/>
    <n v="3600"/>
    <n v="3927"/>
    <n v="3617"/>
    <x v="0"/>
    <d v="1958-04-29T00:00:00"/>
    <n v="8.3000001907348633"/>
    <x v="0"/>
    <n v="26"/>
    <n v="9"/>
    <n v="3853"/>
    <m/>
    <x v="1"/>
    <n v="1510"/>
    <n v="7088"/>
    <n v="228"/>
    <x v="0"/>
    <n v="156"/>
    <n v="9252"/>
    <x v="0"/>
    <s v="EOG RESOURCES"/>
    <n v="1.2974000000000001"/>
    <n v="0.74060999999999999"/>
    <n v="167.60549999999998"/>
    <n v="0"/>
    <n v="169.64350999999999"/>
    <n v="42.597099999999998"/>
    <n v="116.17231999999998"/>
    <n v="7.59924"/>
    <x v="0"/>
    <n v="3.2479200000000001"/>
    <n v="169.61657999999997"/>
    <n v="7.9378626587116202E-5"/>
    <n v="12870"/>
    <n v="0.16354759967453214"/>
    <n v="7.6478021469845803E-3"/>
    <n v="4.3656842516403959E-3"/>
    <n v="0.9879865136013749"/>
    <n v="0.25113759515726591"/>
    <n v="0.68491134534135756"/>
    <n v="1.9148599741841278E-2"/>
    <x v="1"/>
    <n v="0"/>
    <x v="1"/>
    <n v="0"/>
    <n v="0.8"/>
    <x v="0"/>
    <n v="0"/>
    <x v="0"/>
    <x v="1"/>
    <m/>
    <x v="1"/>
    <x v="1"/>
    <x v="1"/>
    <n v="0"/>
    <x v="1"/>
    <x v="3"/>
    <x v="1"/>
    <x v="1"/>
    <x v="0"/>
    <x v="0"/>
    <x v="0"/>
    <x v="0"/>
    <x v="0"/>
    <x v="0"/>
    <x v="0"/>
    <x v="0"/>
    <x v="0"/>
    <m/>
    <x v="0"/>
    <x v="0"/>
    <x v="0"/>
    <x v="0"/>
    <x v="0"/>
    <s v="DST"/>
    <n v="19580429"/>
    <x v="1"/>
    <m/>
    <m/>
    <m/>
    <m/>
    <x v="0"/>
    <x v="0"/>
  </r>
  <r>
    <x v="0"/>
    <s v="T29N R113W S26 fMESAVERDE"/>
    <n v="49117742"/>
    <x v="0"/>
    <x v="4"/>
    <s v="BIG PINEY-LABARGE"/>
    <m/>
    <s v="26"/>
    <s v=" 29"/>
    <s v=" 113"/>
    <n v="42.479700000000001"/>
    <n v="-110.2561"/>
    <m/>
    <s v="B-37"/>
    <x v="0"/>
    <x v="28"/>
    <m/>
    <m/>
    <n v="62"/>
    <x v="0"/>
    <n v="3328"/>
    <n v="3390"/>
    <m/>
    <m/>
    <x v="0"/>
    <m/>
    <n v="8.8000001907348633"/>
    <x v="0"/>
    <n v="23"/>
    <n v="9"/>
    <n v="3874"/>
    <n v="-3"/>
    <x v="0"/>
    <n v="1490"/>
    <n v="7271"/>
    <m/>
    <x v="0"/>
    <n v="17"/>
    <n v="9258"/>
    <x v="0"/>
    <m/>
    <n v="1.1476999999999999"/>
    <n v="0.74060999999999999"/>
    <n v="168.51899999999998"/>
    <n v="0"/>
    <n v="170.40730999999997"/>
    <n v="42.032899999999998"/>
    <n v="119.17168999999998"/>
    <m/>
    <x v="0"/>
    <n v="0.35394000000000003"/>
    <n v="161.55852999999999"/>
    <n v="2.6655694453381038E-2"/>
    <n v="12678"/>
    <n v="0.15590809628008753"/>
    <n v="6.7350397116180058E-3"/>
    <n v="4.3461163725898857E-3"/>
    <n v="0.98891884391579221"/>
    <n v="0.26017134471327513"/>
    <n v="0.7376378703123877"/>
    <n v="2.1907849743371646E-3"/>
    <x v="0"/>
    <m/>
    <x v="0"/>
    <m/>
    <m/>
    <x v="0"/>
    <m/>
    <x v="0"/>
    <x v="0"/>
    <m/>
    <x v="0"/>
    <x v="0"/>
    <x v="0"/>
    <m/>
    <x v="0"/>
    <x v="0"/>
    <x v="0"/>
    <x v="0"/>
    <x v="0"/>
    <x v="0"/>
    <x v="0"/>
    <x v="0"/>
    <x v="0"/>
    <x v="0"/>
    <x v="0"/>
    <x v="0"/>
    <x v="0"/>
    <m/>
    <x v="0"/>
    <x v="0"/>
    <x v="0"/>
    <x v="0"/>
    <x v="0"/>
    <s v="DST"/>
    <m/>
    <x v="0"/>
    <m/>
    <m/>
    <m/>
    <m/>
    <x v="0"/>
    <x v="0"/>
  </r>
  <r>
    <x v="0"/>
    <s v="T29N R113W S26 fMESAVERDE"/>
    <n v="49005937"/>
    <x v="0"/>
    <x v="4"/>
    <s v="BIG PINEY-LABARGE"/>
    <m/>
    <s v="26"/>
    <s v=" 29"/>
    <s v=" 113"/>
    <n v="42.46698"/>
    <n v="-110.25969000000001"/>
    <s v="4903505998"/>
    <s v="B-41"/>
    <x v="0"/>
    <x v="28"/>
    <m/>
    <m/>
    <n v="50"/>
    <x v="0"/>
    <n v="3455"/>
    <n v="3505"/>
    <n v="3561"/>
    <n v="3471"/>
    <x v="0"/>
    <m/>
    <n v="8.1999998092651367"/>
    <x v="0"/>
    <n v="28"/>
    <n v="5"/>
    <n v="4671"/>
    <n v="-3"/>
    <x v="0"/>
    <n v="2080"/>
    <n v="8906"/>
    <m/>
    <x v="0"/>
    <n v="9"/>
    <n v="11179"/>
    <x v="0"/>
    <m/>
    <n v="1.3972"/>
    <n v="0.41144999999999998"/>
    <n v="203.18849999999998"/>
    <n v="0"/>
    <n v="204.99714999999998"/>
    <n v="58.6768"/>
    <n v="145.96933999999999"/>
    <m/>
    <x v="0"/>
    <n v="0.18738000000000002"/>
    <n v="204.83351999999999"/>
    <n v="3.9926245637005042E-4"/>
    <n v="15693"/>
    <n v="0.16798154212563263"/>
    <n v="6.815704511013934E-3"/>
    <n v="2.0071010743320091E-3"/>
    <n v="0.99117719441465402"/>
    <n v="0.28646092690297958"/>
    <n v="0.71262428141643996"/>
    <n v="9.1479168058040516E-4"/>
    <x v="0"/>
    <m/>
    <x v="0"/>
    <m/>
    <m/>
    <x v="0"/>
    <m/>
    <x v="0"/>
    <x v="0"/>
    <m/>
    <x v="0"/>
    <x v="0"/>
    <x v="0"/>
    <m/>
    <x v="0"/>
    <x v="0"/>
    <x v="0"/>
    <x v="0"/>
    <x v="0"/>
    <x v="0"/>
    <x v="0"/>
    <x v="0"/>
    <x v="0"/>
    <x v="0"/>
    <x v="0"/>
    <x v="0"/>
    <x v="0"/>
    <m/>
    <x v="0"/>
    <x v="0"/>
    <x v="0"/>
    <x v="0"/>
    <x v="0"/>
    <s v="DST"/>
    <m/>
    <x v="0"/>
    <m/>
    <m/>
    <m/>
    <m/>
    <x v="0"/>
    <x v="0"/>
  </r>
  <r>
    <x v="0"/>
    <s v="T29N R113W S36 fMESAVERDE"/>
    <n v="49001381"/>
    <x v="0"/>
    <x v="4"/>
    <s v="BIG PINEY-LABARGE"/>
    <m/>
    <s v="36"/>
    <s v=" 29"/>
    <s v=" 113"/>
    <n v="42.450580000000002"/>
    <n v="-110.25715"/>
    <s v="4903505917"/>
    <s v="TRESNER STATE NO. 13"/>
    <x v="0"/>
    <x v="28"/>
    <m/>
    <m/>
    <n v="35"/>
    <x v="0"/>
    <n v="3091"/>
    <n v="3126"/>
    <n v="3225"/>
    <n v="2720"/>
    <x v="0"/>
    <d v="1959-06-03T00:00:00"/>
    <n v="8.1000003814697266"/>
    <x v="2"/>
    <n v="38"/>
    <n v="7"/>
    <n v="1140"/>
    <n v="-3"/>
    <x v="0"/>
    <n v="120"/>
    <n v="1342"/>
    <m/>
    <x v="0"/>
    <n v="1284"/>
    <n v="3250"/>
    <x v="0"/>
    <m/>
    <n v="1.8961999999999999"/>
    <n v="0.57603000000000004"/>
    <n v="49.59"/>
    <n v="0"/>
    <n v="52.06223"/>
    <n v="3.3851999999999998"/>
    <n v="21.995379999999997"/>
    <m/>
    <x v="0"/>
    <n v="26.732880000000002"/>
    <n v="52.113460000000003"/>
    <n v="-4.9176540131391387E-4"/>
    <n v="3925"/>
    <n v="9.4076655052264813E-2"/>
    <n v="3.6421797529610236E-2"/>
    <n v="1.106425906074327E-2"/>
    <n v="0.95251394340964646"/>
    <n v="6.4958266060246225E-2"/>
    <n v="0.42206715884917245"/>
    <n v="0.5129745750905812"/>
    <x v="0"/>
    <m/>
    <x v="0"/>
    <m/>
    <m/>
    <x v="0"/>
    <m/>
    <x v="0"/>
    <x v="0"/>
    <m/>
    <x v="0"/>
    <x v="0"/>
    <x v="0"/>
    <m/>
    <x v="0"/>
    <x v="0"/>
    <x v="0"/>
    <x v="0"/>
    <x v="0"/>
    <x v="0"/>
    <x v="0"/>
    <x v="0"/>
    <x v="0"/>
    <x v="0"/>
    <x v="0"/>
    <x v="0"/>
    <x v="0"/>
    <m/>
    <x v="0"/>
    <x v="0"/>
    <x v="0"/>
    <x v="0"/>
    <x v="0"/>
    <s v="DST NO. 2"/>
    <m/>
    <x v="0"/>
    <m/>
    <m/>
    <m/>
    <m/>
    <x v="0"/>
    <x v="0"/>
  </r>
  <r>
    <x v="0"/>
    <s v="T29N R113W S36 fMESAVERDE"/>
    <n v="49007419"/>
    <x v="0"/>
    <x v="4"/>
    <s v="BIG PINEY-LABARGE"/>
    <m/>
    <s v="36"/>
    <s v=" 29"/>
    <s v=" 113"/>
    <n v="42.45438"/>
    <n v="-110.25602000000001"/>
    <s v="4903505938"/>
    <s v="TRESNER STATE LEASE"/>
    <x v="0"/>
    <x v="28"/>
    <m/>
    <m/>
    <n v="0"/>
    <x v="0"/>
    <m/>
    <m/>
    <n v="1742"/>
    <m/>
    <x v="2"/>
    <d v="1959-12-07T00:00:00"/>
    <n v="8"/>
    <x v="2"/>
    <n v="11"/>
    <n v="12"/>
    <n v="3686"/>
    <n v="-3"/>
    <x v="0"/>
    <n v="2800"/>
    <n v="4465"/>
    <m/>
    <x v="0"/>
    <n v="-3"/>
    <n v="8996"/>
    <x v="0"/>
    <m/>
    <n v="0.54889999999999994"/>
    <n v="0.98748000000000002"/>
    <n v="160.34099999999998"/>
    <n v="0"/>
    <n v="161.87737999999999"/>
    <n v="78.988"/>
    <n v="73.181349999999995"/>
    <m/>
    <x v="0"/>
    <n v="0"/>
    <n v="152.16935000000001"/>
    <n v="3.0912692515537351E-2"/>
    <n v="10965"/>
    <n v="9.8642352587545709E-2"/>
    <n v="3.3908381764024102E-3"/>
    <n v="6.1001728592345646E-3"/>
    <n v="0.99050898896436301"/>
    <n v="0.51907956497152674"/>
    <n v="0.48092043502847315"/>
    <n v="0"/>
    <x v="0"/>
    <m/>
    <x v="0"/>
    <m/>
    <m/>
    <x v="0"/>
    <m/>
    <x v="0"/>
    <x v="0"/>
    <m/>
    <x v="0"/>
    <x v="0"/>
    <x v="0"/>
    <m/>
    <x v="0"/>
    <x v="0"/>
    <x v="0"/>
    <x v="0"/>
    <x v="0"/>
    <x v="0"/>
    <x v="0"/>
    <x v="0"/>
    <x v="0"/>
    <x v="0"/>
    <x v="0"/>
    <x v="0"/>
    <x v="0"/>
    <m/>
    <x v="0"/>
    <x v="0"/>
    <x v="0"/>
    <x v="0"/>
    <x v="0"/>
    <s v="PRODUCTION WATER"/>
    <m/>
    <x v="0"/>
    <m/>
    <m/>
    <m/>
    <m/>
    <x v="0"/>
    <x v="0"/>
  </r>
  <r>
    <x v="1"/>
    <s v="T29N R114W S05 fMESAVERDE"/>
    <n v="2381"/>
    <x v="0"/>
    <x v="4"/>
    <s v="RILEY RIDGE"/>
    <s v="SW NE"/>
    <n v="5"/>
    <n v="29"/>
    <n v="114"/>
    <n v="42.530830000000002"/>
    <n v="-110.44278"/>
    <s v="4903522130"/>
    <s v="5-2 RILEY RIDGE"/>
    <x v="0"/>
    <x v="28"/>
    <m/>
    <m/>
    <m/>
    <x v="0"/>
    <s v="2590"/>
    <m/>
    <n v="4100"/>
    <n v="3457"/>
    <x v="1"/>
    <d v="2000-08-08T00:00:00"/>
    <n v="7.39"/>
    <x v="1"/>
    <n v="166"/>
    <n v="60"/>
    <n v="2780"/>
    <m/>
    <x v="1"/>
    <n v="3650"/>
    <n v="824"/>
    <n v="0"/>
    <x v="0"/>
    <n v="7"/>
    <n v="6870"/>
    <x v="0"/>
    <s v="DUNCAN ENERGY COMPANY"/>
    <n v="8.2834000000000003"/>
    <n v="4.9374000000000002"/>
    <n v="120.93"/>
    <n v="0"/>
    <n v="134.1508"/>
    <n v="102.9665"/>
    <n v="13.505359999999998"/>
    <n v="0"/>
    <x v="1"/>
    <n v="0.14574000000000001"/>
    <n v="116.6176"/>
    <n v="6.9917900341510367E-2"/>
    <n v="7487"/>
    <n v="4.2975551995542247E-2"/>
    <n v="6.1746929574777044E-2"/>
    <n v="3.680484946791223E-2"/>
    <n v="0.9014482209573107"/>
    <n v="0.88294133990066681"/>
    <n v="0.11580893450045275"/>
    <n v="1.2497255988804436E-3"/>
    <x v="0"/>
    <m/>
    <x v="0"/>
    <m/>
    <m/>
    <x v="1"/>
    <m/>
    <x v="2"/>
    <x v="0"/>
    <n v="0"/>
    <x v="0"/>
    <x v="0"/>
    <x v="0"/>
    <m/>
    <x v="0"/>
    <x v="0"/>
    <x v="0"/>
    <x v="0"/>
    <x v="0"/>
    <x v="0"/>
    <x v="0"/>
    <x v="0"/>
    <x v="0"/>
    <x v="0"/>
    <x v="0"/>
    <x v="0"/>
    <x v="0"/>
    <m/>
    <x v="0"/>
    <x v="0"/>
    <x v="0"/>
    <x v="0"/>
    <x v="0"/>
    <s v="PETROLEUM HYDROCARBONS 26.5 MG/L"/>
    <n v="20000808"/>
    <x v="0"/>
    <s v="WYOMING ANALYTICAL LABS ROCK SPRINGS - LAB No 9850"/>
    <m/>
    <m/>
    <d v="2000-08-18T00:00:00"/>
    <x v="0"/>
    <x v="0"/>
  </r>
  <r>
    <x v="1"/>
    <s v="T30N R107W S31 fMESAVERDE"/>
    <n v="4464"/>
    <x v="0"/>
    <x v="4"/>
    <s v="JONAH"/>
    <s v="NE SE"/>
    <n v="31"/>
    <n v="30"/>
    <n v="107"/>
    <n v="42.524155999999998"/>
    <n v="-109.63821900000001"/>
    <s v="4903522558"/>
    <s v="RAINBOW 9-31"/>
    <x v="0"/>
    <x v="28"/>
    <m/>
    <m/>
    <m/>
    <x v="0"/>
    <s v="12639"/>
    <m/>
    <n v="13232"/>
    <n v="13230"/>
    <x v="1"/>
    <d v="2003-11-21T00:00:00"/>
    <n v="7.4"/>
    <x v="1"/>
    <n v="699"/>
    <n v="5.5"/>
    <n v="2412"/>
    <n v="77"/>
    <x v="1"/>
    <n v="5298"/>
    <n v="952"/>
    <n v="0"/>
    <x v="0"/>
    <n v="111"/>
    <n v="9518"/>
    <x v="0"/>
    <s v="BP AMERICA PRODUCTION COMPANY"/>
    <n v="34.880099999999999"/>
    <n v="0.45259500000000003"/>
    <n v="104.922"/>
    <n v="1.96966"/>
    <n v="142.224355"/>
    <n v="149.45658"/>
    <n v="15.603279999999998"/>
    <n v="0"/>
    <x v="1"/>
    <n v="2.3110200000000001"/>
    <n v="167.37088000000003"/>
    <n v="-8.1223876071606929E-2"/>
    <n v="9554.5"/>
    <n v="1.9137501638484729E-3"/>
    <n v="0.2452470253776155"/>
    <n v="3.1822608722676228E-3"/>
    <n v="0.75157071375011686"/>
    <n v="0.89296644673195225"/>
    <n v="9.3225774997418881E-2"/>
    <n v="1.3807778270628675E-2"/>
    <x v="0"/>
    <n v="13"/>
    <x v="0"/>
    <m/>
    <m/>
    <x v="0"/>
    <n v="14380"/>
    <x v="1"/>
    <x v="0"/>
    <m/>
    <x v="0"/>
    <x v="0"/>
    <x v="0"/>
    <n v="8.4"/>
    <x v="0"/>
    <x v="0"/>
    <x v="0"/>
    <x v="0"/>
    <x v="0"/>
    <x v="0"/>
    <x v="0"/>
    <x v="0"/>
    <x v="0"/>
    <x v="0"/>
    <x v="0"/>
    <x v="0"/>
    <x v="0"/>
    <m/>
    <x v="0"/>
    <x v="0"/>
    <x v="0"/>
    <x v="0"/>
    <x v="0"/>
    <m/>
    <n v="20031121"/>
    <x v="0"/>
    <s v="WYOMING ANALYTICAL LABS ROCK SPRINGS ID No RS-6542"/>
    <m/>
    <m/>
    <d v="2003-12-29T00:00:00"/>
    <x v="0"/>
    <x v="0"/>
  </r>
  <r>
    <x v="1"/>
    <s v="T30N R108W S23 fMESAVERDE"/>
    <n v="5908"/>
    <x v="0"/>
    <x v="4"/>
    <s v="PINEDALE"/>
    <s v="SW NE"/>
    <n v="23"/>
    <n v="30"/>
    <n v="108"/>
    <n v="42.557090000000002"/>
    <n v="-109.682884"/>
    <s v="4903522876"/>
    <s v="WB7-23"/>
    <x v="0"/>
    <x v="28"/>
    <m/>
    <m/>
    <n v="4719"/>
    <x v="0"/>
    <n v="8390"/>
    <n v="13109"/>
    <n v="13360"/>
    <n v="13322"/>
    <x v="2"/>
    <m/>
    <n v="7.26"/>
    <x v="1"/>
    <n v="47"/>
    <n v="9"/>
    <n v="3502"/>
    <n v="36"/>
    <x v="1"/>
    <n v="5060"/>
    <n v="824"/>
    <n v="0"/>
    <x v="1"/>
    <n v="7"/>
    <n v="9090"/>
    <x v="0"/>
    <s v="ULTRA RESOURCES INC"/>
    <n v="2.3452999999999999"/>
    <n v="0.74060999999999999"/>
    <n v="152.33699999999999"/>
    <n v="0.92087999999999992"/>
    <n v="156.34379000000001"/>
    <n v="142.74259999999998"/>
    <n v="13.505359999999998"/>
    <n v="0"/>
    <x v="1"/>
    <n v="0.14574000000000001"/>
    <n v="156.39369999999997"/>
    <n v="-1.5959071616247346E-4"/>
    <n v="9485"/>
    <n v="2.126514131897712E-2"/>
    <n v="1.5000915610399363E-2"/>
    <n v="4.7370605509819089E-3"/>
    <n v="0.9802620238386186"/>
    <n v="0.91271323589121567"/>
    <n v="8.6354885139235157E-2"/>
    <n v="9.3187896954928517E-4"/>
    <x v="1"/>
    <n v="16.38"/>
    <x v="1"/>
    <n v="8910"/>
    <n v="0.59"/>
    <x v="2"/>
    <n v="18800"/>
    <x v="2"/>
    <x v="1"/>
    <n v="0"/>
    <x v="1"/>
    <x v="1"/>
    <x v="1"/>
    <n v="0"/>
    <x v="1"/>
    <x v="3"/>
    <x v="1"/>
    <x v="1"/>
    <x v="0"/>
    <x v="0"/>
    <x v="0"/>
    <x v="0"/>
    <x v="0"/>
    <x v="0"/>
    <x v="0"/>
    <x v="0"/>
    <x v="0"/>
    <m/>
    <x v="0"/>
    <x v="0"/>
    <x v="0"/>
    <x v="0"/>
    <x v="0"/>
    <s v="PRODUCTION WATER"/>
    <m/>
    <x v="0"/>
    <s v="ENERGY LABS CASPER ID No C07110270-034"/>
    <m/>
    <s v="8390-13109"/>
    <d v="2007-12-19T00:00:00"/>
    <x v="0"/>
    <x v="0"/>
  </r>
  <r>
    <x v="1"/>
    <s v="T30N R112W S21 fMESAVERDE"/>
    <n v="5351"/>
    <x v="0"/>
    <x v="4"/>
    <s v="WC"/>
    <s v="NE SE"/>
    <n v="21"/>
    <n v="30"/>
    <n v="112"/>
    <n v="42.569628000000002"/>
    <n v="-110.18470000000001"/>
    <s v="4903523841"/>
    <s v="43-21 DOWNS"/>
    <x v="0"/>
    <x v="28"/>
    <m/>
    <m/>
    <n v="1805"/>
    <x v="0"/>
    <n v="5697"/>
    <n v="7502"/>
    <n v="7912"/>
    <n v="7856"/>
    <x v="1"/>
    <m/>
    <n v="7.71"/>
    <x v="1"/>
    <n v="231"/>
    <n v="49"/>
    <n v="2346"/>
    <n v="0"/>
    <x v="1"/>
    <n v="2650"/>
    <n v="2600"/>
    <n v="0"/>
    <x v="1"/>
    <n v="0"/>
    <n v="7876"/>
    <x v="0"/>
    <s v="BERCO RESOURCES LLC"/>
    <n v="11.526899999999999"/>
    <n v="4.0322100000000001"/>
    <n v="102.05099999999999"/>
    <n v="0"/>
    <n v="117.61010999999999"/>
    <n v="74.756500000000003"/>
    <n v="42.613999999999997"/>
    <n v="0"/>
    <x v="1"/>
    <n v="0"/>
    <n v="117.37049999999999"/>
    <n v="1.0197011574699674E-3"/>
    <n v="7876"/>
    <n v="0"/>
    <n v="9.8009431332051297E-2"/>
    <n v="3.4284552578005417E-2"/>
    <n v="0.86770601608994324"/>
    <n v="0.63692750733787462"/>
    <n v="0.36307249266212549"/>
    <n v="0"/>
    <x v="1"/>
    <n v="0"/>
    <x v="1"/>
    <n v="0"/>
    <n v="0.74099999999999999"/>
    <x v="1"/>
    <n v="0"/>
    <x v="2"/>
    <x v="1"/>
    <n v="0"/>
    <x v="1"/>
    <x v="1"/>
    <x v="1"/>
    <n v="0"/>
    <x v="1"/>
    <x v="3"/>
    <x v="1"/>
    <x v="1"/>
    <x v="0"/>
    <x v="0"/>
    <x v="0"/>
    <x v="0"/>
    <x v="0"/>
    <x v="0"/>
    <x v="0"/>
    <x v="0"/>
    <x v="0"/>
    <m/>
    <x v="0"/>
    <x v="0"/>
    <x v="0"/>
    <x v="0"/>
    <x v="0"/>
    <m/>
    <m/>
    <x v="0"/>
    <s v="QUESTAR APPLIED TECHNOLOGY ROCK SPRINGS"/>
    <m/>
    <s v="5697-7502"/>
    <d v="2005-08-02T00:00:00"/>
    <x v="0"/>
    <x v="0"/>
  </r>
  <r>
    <x v="1"/>
    <s v="T30N R112W S22 fMESAVERDE"/>
    <n v="5355"/>
    <x v="0"/>
    <x v="4"/>
    <s v="WC"/>
    <s v="SW SW"/>
    <n v="22"/>
    <n v="30"/>
    <n v="112"/>
    <n v="42.565576999999998"/>
    <n v="-110.180696"/>
    <s v="4903523032"/>
    <s v="14-22 ALSADE"/>
    <x v="0"/>
    <x v="28"/>
    <m/>
    <m/>
    <n v="100"/>
    <x v="0"/>
    <n v="5648"/>
    <n v="5748"/>
    <n v="8000"/>
    <m/>
    <x v="1"/>
    <m/>
    <n v="7.19"/>
    <x v="1"/>
    <n v="244"/>
    <n v="95.1"/>
    <n v="2089"/>
    <n v="500"/>
    <x v="1"/>
    <n v="3428"/>
    <n v="1525"/>
    <n v="0"/>
    <x v="1"/>
    <n v="93.4"/>
    <n v="8019.4"/>
    <x v="0"/>
    <s v="BERCO RESOURCES LLC"/>
    <n v="12.175599999999999"/>
    <n v="7.8257789999999998"/>
    <n v="90.871499999999997"/>
    <n v="12.79"/>
    <n v="123.662879"/>
    <n v="96.703879999999998"/>
    <n v="24.994749999999996"/>
    <n v="0"/>
    <x v="1"/>
    <n v="1.9445880000000002"/>
    <n v="123.64321799999999"/>
    <n v="7.9500668355998822E-5"/>
    <n v="7974.5"/>
    <n v="-2.8073202908608682E-3"/>
    <n v="9.8458002097783923E-2"/>
    <n v="6.3283170044908951E-2"/>
    <n v="0.83825882785730699"/>
    <n v="0.78212037477057583"/>
    <n v="0.20215221185847815"/>
    <n v="1.5727413370946075E-2"/>
    <x v="1"/>
    <n v="44.88"/>
    <x v="1"/>
    <n v="0"/>
    <n v="0.75"/>
    <x v="8"/>
    <n v="0"/>
    <x v="2"/>
    <x v="1"/>
    <n v="0"/>
    <x v="1"/>
    <x v="1"/>
    <x v="1"/>
    <n v="0"/>
    <x v="1"/>
    <x v="3"/>
    <x v="1"/>
    <x v="1"/>
    <x v="0"/>
    <x v="0"/>
    <x v="0"/>
    <x v="0"/>
    <x v="0"/>
    <x v="0"/>
    <x v="0"/>
    <x v="0"/>
    <x v="0"/>
    <m/>
    <x v="0"/>
    <x v="0"/>
    <x v="0"/>
    <x v="0"/>
    <x v="0"/>
    <m/>
    <m/>
    <x v="0"/>
    <s v="HALLIBURTON ROCK SPRINGS ID No RS04-W0407"/>
    <m/>
    <s v="5648-5748"/>
    <d v="2004-06-28T00:00:00"/>
    <x v="0"/>
    <x v="0"/>
  </r>
  <r>
    <x v="1"/>
    <s v="T30N R112W S27 fMESAVERDE"/>
    <n v="5352"/>
    <x v="0"/>
    <x v="4"/>
    <s v="WC"/>
    <s v="SW NW"/>
    <n v="27"/>
    <n v="30"/>
    <n v="112"/>
    <n v="42.558900000000001"/>
    <n v="-110.179456"/>
    <s v="4903523693"/>
    <s v="12-27 BRAY FED"/>
    <x v="0"/>
    <x v="28"/>
    <m/>
    <m/>
    <s v=""/>
    <x v="0"/>
    <m/>
    <m/>
    <n v="7804"/>
    <n v="7731"/>
    <x v="1"/>
    <m/>
    <n v="8.16"/>
    <x v="1"/>
    <n v="61"/>
    <n v="16"/>
    <n v="4623"/>
    <n v="0"/>
    <x v="1"/>
    <n v="4100"/>
    <n v="5400"/>
    <n v="0"/>
    <x v="1"/>
    <n v="0"/>
    <n v="14201"/>
    <x v="0"/>
    <s v="BERCO RESOURCES LLC"/>
    <n v="3.0438999999999998"/>
    <n v="1.31664"/>
    <n v="201.10049999999998"/>
    <n v="0"/>
    <n v="205.46103999999997"/>
    <n v="115.661"/>
    <n v="88.505999999999986"/>
    <n v="0"/>
    <x v="1"/>
    <n v="0"/>
    <n v="204.16699999999997"/>
    <n v="3.1590610838066547E-3"/>
    <n v="14200"/>
    <n v="-3.5210027815921973E-5"/>
    <n v="1.481497416736526E-2"/>
    <n v="6.4082222108872815E-3"/>
    <n v="0.97877680362174757"/>
    <n v="0.56650193224174339"/>
    <n v="0.43349806775825672"/>
    <n v="0"/>
    <x v="1"/>
    <n v="1"/>
    <x v="1"/>
    <n v="0"/>
    <n v="0.48099999999999998"/>
    <x v="1"/>
    <n v="0"/>
    <x v="2"/>
    <x v="1"/>
    <n v="0"/>
    <x v="1"/>
    <x v="1"/>
    <x v="1"/>
    <n v="0"/>
    <x v="1"/>
    <x v="3"/>
    <x v="1"/>
    <x v="1"/>
    <x v="0"/>
    <x v="0"/>
    <x v="0"/>
    <x v="0"/>
    <x v="0"/>
    <x v="0"/>
    <x v="0"/>
    <x v="0"/>
    <x v="0"/>
    <m/>
    <x v="0"/>
    <x v="0"/>
    <x v="0"/>
    <x v="0"/>
    <x v="0"/>
    <m/>
    <m/>
    <x v="0"/>
    <s v="QUESTAR APPLIED TECHNOLGY ROCK SPRINGS"/>
    <m/>
    <m/>
    <d v="2005-06-22T00:00:00"/>
    <x v="0"/>
    <x v="0"/>
  </r>
  <r>
    <x v="0"/>
    <s v="T30N R114W S19 fMESAVERDE"/>
    <n v="49001994"/>
    <x v="0"/>
    <x v="4"/>
    <m/>
    <m/>
    <s v="19"/>
    <s v=" 30"/>
    <s v=" 114"/>
    <n v="42.572220000000002"/>
    <n v="-110.46653999999999"/>
    <s v="4903506165"/>
    <s v="F-22-19-G UNIT"/>
    <x v="0"/>
    <x v="28"/>
    <m/>
    <m/>
    <n v="24"/>
    <x v="0"/>
    <n v="4056"/>
    <n v="4080"/>
    <n v="4502"/>
    <m/>
    <x v="0"/>
    <d v="1965-11-11T00:00:00"/>
    <n v="8.3999996185302734"/>
    <x v="0"/>
    <n v="33"/>
    <n v="10"/>
    <n v="1560"/>
    <n v="21"/>
    <x v="0"/>
    <n v="1260"/>
    <n v="1976"/>
    <m/>
    <x v="0"/>
    <n v="85"/>
    <n v="3993"/>
    <x v="0"/>
    <m/>
    <n v="1.6467000000000001"/>
    <n v="0.82289999999999996"/>
    <n v="67.86"/>
    <n v="0.53717999999999999"/>
    <n v="70.866780000000006"/>
    <n v="35.544599999999996"/>
    <n v="32.38664"/>
    <m/>
    <x v="0"/>
    <n v="1.7697000000000001"/>
    <n v="69.700940000000003"/>
    <n v="8.2937960436436104E-3"/>
    <n v="4942"/>
    <n v="0.10621152770005596"/>
    <n v="2.3236557382739838E-2"/>
    <n v="1.1611928748561736E-2"/>
    <n v="0.96515151386869846"/>
    <n v="0.50995868922284249"/>
    <n v="0.46465140929232801"/>
    <n v="2.5389901484829329E-2"/>
    <x v="0"/>
    <m/>
    <x v="0"/>
    <m/>
    <m/>
    <x v="0"/>
    <m/>
    <x v="0"/>
    <x v="0"/>
    <m/>
    <x v="0"/>
    <x v="0"/>
    <x v="0"/>
    <m/>
    <x v="0"/>
    <x v="0"/>
    <x v="0"/>
    <x v="0"/>
    <x v="0"/>
    <x v="0"/>
    <x v="0"/>
    <x v="0"/>
    <x v="0"/>
    <x v="0"/>
    <x v="0"/>
    <x v="0"/>
    <x v="0"/>
    <m/>
    <x v="0"/>
    <x v="0"/>
    <x v="0"/>
    <x v="0"/>
    <x v="0"/>
    <s v="DST NO. 4 (BOTTOM)"/>
    <m/>
    <x v="0"/>
    <m/>
    <m/>
    <m/>
    <m/>
    <x v="0"/>
    <x v="0"/>
  </r>
  <r>
    <x v="1"/>
    <s v="T30N R114W S32 fMESAVERDE"/>
    <n v="3206"/>
    <x v="0"/>
    <x v="4"/>
    <s v="RILEY RIDGE"/>
    <s v="SE SE"/>
    <n v="32"/>
    <n v="30"/>
    <n v="114"/>
    <n v="42.535550000000001"/>
    <n v="-110.43832999999999"/>
    <s v="4903522333"/>
    <s v="44-32"/>
    <x v="0"/>
    <x v="28"/>
    <m/>
    <m/>
    <s v=""/>
    <x v="0"/>
    <m/>
    <m/>
    <n v="3370"/>
    <n v="3325"/>
    <x v="1"/>
    <d v="2002-03-22T00:00:00"/>
    <n v="7.29"/>
    <x v="1"/>
    <n v="152"/>
    <n v="49"/>
    <n v="3693"/>
    <m/>
    <x v="1"/>
    <n v="4760"/>
    <n v="2300"/>
    <m/>
    <x v="0"/>
    <n v="14"/>
    <n v="10988"/>
    <x v="0"/>
    <s v="INFINITY OIL AND GAS"/>
    <n v="7.5847999999999995"/>
    <n v="4.0322100000000001"/>
    <n v="160.6455"/>
    <n v="0"/>
    <n v="172.26250999999999"/>
    <n v="134.27959999999999"/>
    <n v="37.696999999999996"/>
    <n v="0"/>
    <x v="1"/>
    <n v="0.29148000000000002"/>
    <n v="172.26808"/>
    <n v="-1.6166924394161485E-5"/>
    <n v="10968"/>
    <n v="-9.1091273456002917E-4"/>
    <n v="4.4030474187331879E-2"/>
    <n v="2.3407356597787879E-2"/>
    <n v="0.93256216921488033"/>
    <n v="0.77948044698704477"/>
    <n v="0.2188275390310265"/>
    <n v="1.6920139819286313E-3"/>
    <x v="0"/>
    <n v="18"/>
    <x v="0"/>
    <m/>
    <m/>
    <x v="0"/>
    <m/>
    <x v="0"/>
    <x v="0"/>
    <m/>
    <x v="0"/>
    <x v="0"/>
    <x v="0"/>
    <m/>
    <x v="0"/>
    <x v="0"/>
    <x v="0"/>
    <x v="0"/>
    <x v="0"/>
    <x v="0"/>
    <x v="0"/>
    <x v="0"/>
    <x v="0"/>
    <x v="0"/>
    <x v="0"/>
    <x v="0"/>
    <x v="0"/>
    <m/>
    <x v="0"/>
    <x v="0"/>
    <x v="0"/>
    <x v="0"/>
    <x v="0"/>
    <m/>
    <n v="20020322"/>
    <x v="0"/>
    <s v="CHAMPION TECHNOLOGIES VERNAL UT - NO ID"/>
    <m/>
    <m/>
    <d v="2002-04-01T00:00:00"/>
    <x v="0"/>
    <x v="0"/>
  </r>
  <r>
    <x v="0"/>
    <s v="T32N R114W S18 fMESAVERDE"/>
    <n v="49016979"/>
    <x v="0"/>
    <x v="4"/>
    <m/>
    <m/>
    <s v="18"/>
    <s v=" 32"/>
    <s v=" 114"/>
    <n v="42.785110000000003"/>
    <n v="-110.45863"/>
    <s v="4903506214"/>
    <s v="UNIT NO. 5"/>
    <x v="0"/>
    <x v="28"/>
    <m/>
    <n v="121"/>
    <n v="58"/>
    <x v="0"/>
    <n v="4137"/>
    <n v="4195"/>
    <m/>
    <m/>
    <x v="0"/>
    <d v="1963-10-11T00:00:00"/>
    <n v="8.3999996185302734"/>
    <x v="0"/>
    <n v="56"/>
    <n v="24"/>
    <n v="1552"/>
    <n v="17"/>
    <x v="0"/>
    <n v="1480"/>
    <n v="1806"/>
    <m/>
    <x v="0"/>
    <n v="120"/>
    <n v="4139"/>
    <x v="0"/>
    <s v="CHEMICAL &amp; GEOLOGICAL LABORATORIES"/>
    <n v="2.7944"/>
    <n v="1.97496"/>
    <n v="67.512"/>
    <n v="0.43485999999999997"/>
    <n v="72.716220000000007"/>
    <n v="41.750799999999998"/>
    <n v="29.600339999999996"/>
    <m/>
    <x v="0"/>
    <n v="2.4984000000000002"/>
    <n v="73.84953999999999"/>
    <n v="-7.7325017794059358E-3"/>
    <n v="5052"/>
    <n v="9.9336307257099341E-2"/>
    <n v="3.8428840222992887E-2"/>
    <n v="2.7159827614801759E-2"/>
    <n v="0.93441133216220529"/>
    <n v="0.56534949303678805"/>
    <n v="0.40081955825317261"/>
    <n v="3.3830948710039367E-2"/>
    <x v="0"/>
    <m/>
    <x v="0"/>
    <m/>
    <m/>
    <x v="0"/>
    <m/>
    <x v="0"/>
    <x v="0"/>
    <m/>
    <x v="0"/>
    <x v="0"/>
    <x v="0"/>
    <m/>
    <x v="0"/>
    <x v="0"/>
    <x v="0"/>
    <x v="0"/>
    <x v="0"/>
    <x v="0"/>
    <x v="0"/>
    <x v="0"/>
    <x v="0"/>
    <x v="0"/>
    <x v="0"/>
    <x v="0"/>
    <x v="0"/>
    <m/>
    <x v="0"/>
    <x v="0"/>
    <x v="0"/>
    <x v="0"/>
    <x v="0"/>
    <s v="DST BOTTOM"/>
    <m/>
    <x v="0"/>
    <m/>
    <m/>
    <m/>
    <m/>
    <x v="0"/>
    <x v="0"/>
  </r>
  <r>
    <x v="0"/>
    <s v="T32N R114W S18 fMESAVERDE"/>
    <n v="49016981"/>
    <x v="0"/>
    <x v="4"/>
    <m/>
    <m/>
    <s v="18"/>
    <s v=" 32"/>
    <s v=" 114"/>
    <n v="42.785110000000003"/>
    <n v="-110.45863"/>
    <s v="4903506214"/>
    <s v="UNIT NO. 5"/>
    <x v="0"/>
    <x v="28"/>
    <n v="121"/>
    <m/>
    <n v="64"/>
    <x v="0"/>
    <n v="4316"/>
    <n v="4380"/>
    <m/>
    <m/>
    <x v="0"/>
    <d v="1963-09-28T00:00:00"/>
    <n v="8.8999996185302734"/>
    <x v="0"/>
    <n v="28"/>
    <n v="3"/>
    <n v="1546"/>
    <n v="34"/>
    <x v="0"/>
    <n v="1140"/>
    <n v="1537"/>
    <m/>
    <x v="0"/>
    <n v="450"/>
    <n v="4055"/>
    <x v="0"/>
    <s v="CHEMICAL &amp; GEOLOGICAL LABORATORIES"/>
    <n v="1.3972"/>
    <n v="0.24687000000000001"/>
    <n v="67.250999999999991"/>
    <n v="0.86971999999999994"/>
    <n v="69.764789999999991"/>
    <n v="32.159399999999998"/>
    <n v="25.191429999999997"/>
    <m/>
    <x v="0"/>
    <n v="9.3690000000000015"/>
    <n v="66.719830000000002"/>
    <n v="2.2309913014374724E-2"/>
    <n v="4735"/>
    <n v="7.7360637087599549E-2"/>
    <n v="2.0027294570799971E-2"/>
    <n v="3.5386045023571349E-3"/>
    <n v="0.97643410092684291"/>
    <n v="0.48200662381783643"/>
    <n v="0.37757035651919374"/>
    <n v="0.14042301966296977"/>
    <x v="0"/>
    <m/>
    <x v="0"/>
    <m/>
    <m/>
    <x v="0"/>
    <m/>
    <x v="0"/>
    <x v="0"/>
    <m/>
    <x v="0"/>
    <x v="0"/>
    <x v="0"/>
    <m/>
    <x v="0"/>
    <x v="0"/>
    <x v="0"/>
    <x v="0"/>
    <x v="0"/>
    <x v="0"/>
    <x v="0"/>
    <x v="0"/>
    <x v="0"/>
    <x v="0"/>
    <x v="0"/>
    <x v="0"/>
    <x v="0"/>
    <m/>
    <x v="0"/>
    <x v="0"/>
    <x v="0"/>
    <x v="0"/>
    <x v="0"/>
    <s v="DST NO. 2 BOTTOM"/>
    <m/>
    <x v="0"/>
    <m/>
    <m/>
    <m/>
    <m/>
    <x v="0"/>
    <x v="0"/>
  </r>
  <r>
    <x v="0"/>
    <s v="T32N R114W S29 fMESAVERDE"/>
    <n v="49006012"/>
    <x v="0"/>
    <x v="4"/>
    <s v="MICKELSON CREEK"/>
    <m/>
    <s v="29"/>
    <s v=" 32"/>
    <s v=" 114"/>
    <n v="42.734580000000001"/>
    <n v="-110.45402"/>
    <s v="4903506206"/>
    <s v="UNIT NO. 2"/>
    <x v="0"/>
    <x v="28"/>
    <m/>
    <m/>
    <m/>
    <x v="0"/>
    <n v="3667"/>
    <m/>
    <m/>
    <m/>
    <x v="4"/>
    <m/>
    <n v="7.9000000953674316"/>
    <x v="0"/>
    <n v="158"/>
    <n v="116"/>
    <n v="3750"/>
    <n v="-3"/>
    <x v="0"/>
    <n v="4450"/>
    <n v="3001"/>
    <m/>
    <x v="0"/>
    <n v="280"/>
    <n v="10232"/>
    <x v="0"/>
    <m/>
    <n v="7.8841999999999999"/>
    <n v="9.5456400000000006"/>
    <n v="163.125"/>
    <n v="0"/>
    <n v="180.55484000000001"/>
    <n v="125.53449999999999"/>
    <n v="49.186389999999996"/>
    <m/>
    <x v="0"/>
    <n v="5.8296000000000001"/>
    <n v="180.55049"/>
    <n v="1.2046346698943789E-5"/>
    <n v="11749"/>
    <n v="6.9014148582867016E-2"/>
    <n v="4.3666511515282558E-2"/>
    <n v="5.2868369521415208E-2"/>
    <n v="0.90346511896330217"/>
    <n v="0.69528750655841476"/>
    <n v="0.27242457220692118"/>
    <n v="3.2287921234664056E-2"/>
    <x v="0"/>
    <m/>
    <x v="0"/>
    <m/>
    <m/>
    <x v="0"/>
    <m/>
    <x v="0"/>
    <x v="0"/>
    <m/>
    <x v="0"/>
    <x v="0"/>
    <x v="0"/>
    <m/>
    <x v="0"/>
    <x v="0"/>
    <x v="0"/>
    <x v="0"/>
    <x v="0"/>
    <x v="0"/>
    <x v="0"/>
    <x v="0"/>
    <x v="0"/>
    <x v="0"/>
    <x v="0"/>
    <x v="0"/>
    <x v="0"/>
    <m/>
    <x v="0"/>
    <x v="0"/>
    <x v="0"/>
    <x v="0"/>
    <x v="0"/>
    <s v="PRODUCTION TEST"/>
    <m/>
    <x v="0"/>
    <m/>
    <m/>
    <m/>
    <m/>
    <x v="0"/>
    <x v="0"/>
  </r>
  <r>
    <x v="0"/>
    <s v="T33N R114W S33 fMESAVERDE"/>
    <n v="49124806"/>
    <x v="0"/>
    <x v="4"/>
    <m/>
    <m/>
    <s v="33"/>
    <s v=" 33"/>
    <s v=" 114"/>
    <n v="42.787100000000002"/>
    <n v="-110.459"/>
    <s v="4903520397"/>
    <s v="OTE CREEK UNIT NO 1-33"/>
    <x v="0"/>
    <x v="28"/>
    <m/>
    <m/>
    <n v="0"/>
    <x v="0"/>
    <m/>
    <m/>
    <m/>
    <m/>
    <x v="2"/>
    <d v="1977-06-28T00:00:00"/>
    <n v="8.1999998092651367"/>
    <x v="0"/>
    <n v="51"/>
    <n v="11"/>
    <n v="2076"/>
    <n v="136"/>
    <x v="0"/>
    <n v="1900"/>
    <n v="2550"/>
    <m/>
    <x v="0"/>
    <n v="31"/>
    <n v="5497"/>
    <x v="0"/>
    <s v="CHEM LAB"/>
    <n v="2.5449000000000002"/>
    <n v="0.90519000000000005"/>
    <n v="90.305999999999997"/>
    <n v="3.4788799999999998"/>
    <n v="97.234970000000004"/>
    <n v="53.598999999999997"/>
    <n v="41.794499999999992"/>
    <m/>
    <x v="0"/>
    <n v="0.6454200000000001"/>
    <n v="96.03891999999999"/>
    <n v="6.18836822707927E-3"/>
    <n v="6752"/>
    <n v="0.1024573434566087"/>
    <n v="2.6172682523581795E-2"/>
    <n v="9.3093050782038604E-3"/>
    <n v="0.96451801239821433"/>
    <n v="0.55809665498112637"/>
    <n v="0.43518294458121765"/>
    <n v="6.7204004376559025E-3"/>
    <x v="0"/>
    <m/>
    <x v="0"/>
    <m/>
    <m/>
    <x v="0"/>
    <m/>
    <x v="0"/>
    <x v="0"/>
    <m/>
    <x v="0"/>
    <x v="0"/>
    <x v="0"/>
    <m/>
    <x v="0"/>
    <x v="0"/>
    <x v="0"/>
    <x v="0"/>
    <x v="0"/>
    <x v="0"/>
    <x v="0"/>
    <x v="0"/>
    <x v="0"/>
    <x v="0"/>
    <x v="0"/>
    <x v="0"/>
    <x v="0"/>
    <m/>
    <x v="0"/>
    <x v="0"/>
    <x v="0"/>
    <x v="0"/>
    <x v="0"/>
    <s v="PRODUCED WATER"/>
    <m/>
    <x v="0"/>
    <m/>
    <m/>
    <m/>
    <m/>
    <x v="0"/>
    <x v="0"/>
  </r>
  <r>
    <x v="0"/>
    <s v="T35N R115W S25 fMESAVERDE"/>
    <n v="49001033"/>
    <x v="0"/>
    <x v="4"/>
    <m/>
    <m/>
    <s v="25"/>
    <s v=" 35"/>
    <s v=" 115"/>
    <n v="42.974919999999997"/>
    <n v="-110.52406999999999"/>
    <s v="4903506363"/>
    <s v="UNIT NO. 1"/>
    <x v="0"/>
    <x v="28"/>
    <m/>
    <m/>
    <n v="149"/>
    <x v="0"/>
    <n v="10820"/>
    <n v="10969"/>
    <m/>
    <m/>
    <x v="2"/>
    <d v="1965-12-14T00:00:00"/>
    <n v="7.6999998092651367"/>
    <x v="0"/>
    <n v="1340"/>
    <n v="140"/>
    <n v="5298"/>
    <n v="55"/>
    <x v="0"/>
    <n v="10000"/>
    <n v="1476"/>
    <m/>
    <x v="0"/>
    <n v="200"/>
    <n v="17761"/>
    <x v="0"/>
    <m/>
    <n v="66.866"/>
    <n v="11.5206"/>
    <n v="230.46299999999999"/>
    <n v="1.4068999999999998"/>
    <n v="310.25650000000002"/>
    <n v="282.10000000000002"/>
    <n v="24.191639999999996"/>
    <m/>
    <x v="0"/>
    <n v="4.1640000000000006"/>
    <n v="310.45563999999996"/>
    <n v="-3.208250446010981E-4"/>
    <n v="18506"/>
    <n v="2.0542090605784873E-2"/>
    <n v="0.21551845005664666"/>
    <n v="3.7132501655887946E-2"/>
    <n v="0.74734904828746529"/>
    <n v="0.90866443914499351"/>
    <n v="7.7923016634518213E-2"/>
    <n v="1.3412544220488315E-2"/>
    <x v="0"/>
    <m/>
    <x v="0"/>
    <m/>
    <m/>
    <x v="0"/>
    <m/>
    <x v="0"/>
    <x v="0"/>
    <m/>
    <x v="0"/>
    <x v="0"/>
    <x v="0"/>
    <m/>
    <x v="0"/>
    <x v="0"/>
    <x v="0"/>
    <x v="0"/>
    <x v="0"/>
    <x v="0"/>
    <x v="0"/>
    <x v="0"/>
    <x v="0"/>
    <x v="0"/>
    <x v="0"/>
    <x v="0"/>
    <x v="0"/>
    <m/>
    <x v="0"/>
    <x v="0"/>
    <x v="0"/>
    <x v="0"/>
    <x v="0"/>
    <s v="PRODUCTION"/>
    <m/>
    <x v="0"/>
    <m/>
    <m/>
    <m/>
    <m/>
    <x v="0"/>
    <x v="0"/>
  </r>
  <r>
    <x v="0"/>
    <s v="T36N R109W S28 fMESAVERDE"/>
    <n v="49001852"/>
    <x v="0"/>
    <x v="4"/>
    <s v="WILLOW LAKE"/>
    <m/>
    <s v="28"/>
    <s v=" 36"/>
    <s v=" 109"/>
    <n v="43.057209999999998"/>
    <n v="-109.87691"/>
    <s v="4903506231"/>
    <s v="14-28-2"/>
    <x v="0"/>
    <x v="28"/>
    <m/>
    <n v="3391"/>
    <n v="2"/>
    <x v="0"/>
    <n v="1468"/>
    <n v="1470"/>
    <n v="6650"/>
    <m/>
    <x v="5"/>
    <d v="1964-11-02T00:00:00"/>
    <n v="8.6000003814697266"/>
    <x v="0"/>
    <n v="44"/>
    <n v="22"/>
    <n v="802"/>
    <n v="105"/>
    <x v="0"/>
    <n v="310"/>
    <n v="1403"/>
    <m/>
    <x v="0"/>
    <n v="166"/>
    <n v="2335"/>
    <x v="0"/>
    <m/>
    <n v="2.1955999999999998"/>
    <n v="1.8103800000000001"/>
    <n v="34.887"/>
    <n v="2.6858999999999997"/>
    <n v="41.578879999999998"/>
    <n v="8.745099999999999"/>
    <n v="22.995169999999998"/>
    <m/>
    <x v="0"/>
    <n v="3.4561200000000003"/>
    <n v="35.196389999999994"/>
    <n v="8.3132107513265732E-2"/>
    <n v="2849"/>
    <n v="9.9151234567901231E-2"/>
    <n v="5.2805655178783072E-2"/>
    <n v="4.3540855357335269E-2"/>
    <n v="0.90365348946388169"/>
    <n v="0.24846582277330148"/>
    <n v="0.65333887935666135"/>
    <n v="9.8195297870037265E-2"/>
    <x v="0"/>
    <m/>
    <x v="0"/>
    <m/>
    <m/>
    <x v="0"/>
    <m/>
    <x v="0"/>
    <x v="0"/>
    <m/>
    <x v="0"/>
    <x v="0"/>
    <x v="0"/>
    <m/>
    <x v="0"/>
    <x v="0"/>
    <x v="0"/>
    <x v="0"/>
    <x v="0"/>
    <x v="0"/>
    <x v="0"/>
    <x v="0"/>
    <x v="0"/>
    <x v="0"/>
    <x v="0"/>
    <x v="0"/>
    <x v="0"/>
    <m/>
    <x v="0"/>
    <x v="0"/>
    <x v="0"/>
    <x v="0"/>
    <x v="0"/>
    <s v="SCHLUMBERGER WLT NO. 1"/>
    <m/>
    <x v="0"/>
    <m/>
    <m/>
    <m/>
    <m/>
    <x v="0"/>
    <x v="0"/>
  </r>
  <r>
    <x v="0"/>
    <s v="T36N R112W S28 fMESAVERDE"/>
    <n v="49124234"/>
    <x v="0"/>
    <x v="4"/>
    <s v="MERNA"/>
    <m/>
    <s v="28"/>
    <s v=" 36"/>
    <s v=" 112"/>
    <n v="43.06035"/>
    <n v="-110.22768000000001"/>
    <s v="4903520088"/>
    <s v="MERNA FEDERAL 3-28"/>
    <x v="0"/>
    <x v="28"/>
    <m/>
    <m/>
    <n v="642"/>
    <x v="0"/>
    <n v="16884"/>
    <n v="17526"/>
    <n v="18124"/>
    <m/>
    <x v="2"/>
    <d v="1977-06-22T00:00:00"/>
    <n v="7.0999999046325684"/>
    <x v="0"/>
    <n v="65"/>
    <n v="3"/>
    <n v="4274"/>
    <n v="81"/>
    <x v="0"/>
    <n v="5600"/>
    <n v="1818"/>
    <m/>
    <x v="0"/>
    <n v="180"/>
    <n v="11098"/>
    <x v="0"/>
    <s v="CHEM LAB"/>
    <n v="3.2435"/>
    <n v="0.24687000000000001"/>
    <n v="185.91899999999998"/>
    <n v="2.0719799999999999"/>
    <n v="191.48134999999999"/>
    <n v="157.976"/>
    <n v="29.797019999999996"/>
    <m/>
    <x v="0"/>
    <n v="3.7476000000000003"/>
    <n v="191.52062000000001"/>
    <n v="-1.0253210969127946E-4"/>
    <n v="12018"/>
    <n v="3.9799273230662742E-2"/>
    <n v="1.6938986486151265E-2"/>
    <n v="1.2892639413707916E-3"/>
    <n v="0.98177174957247793"/>
    <n v="0.82485113091217011"/>
    <n v="0.15558126326032151"/>
    <n v="1.9567605827508286E-2"/>
    <x v="0"/>
    <m/>
    <x v="0"/>
    <m/>
    <m/>
    <x v="0"/>
    <m/>
    <x v="0"/>
    <x v="0"/>
    <m/>
    <x v="0"/>
    <x v="0"/>
    <x v="0"/>
    <m/>
    <x v="0"/>
    <x v="0"/>
    <x v="0"/>
    <x v="0"/>
    <x v="0"/>
    <x v="0"/>
    <x v="0"/>
    <x v="0"/>
    <x v="0"/>
    <x v="0"/>
    <x v="0"/>
    <x v="0"/>
    <x v="0"/>
    <m/>
    <x v="0"/>
    <x v="0"/>
    <x v="0"/>
    <x v="0"/>
    <x v="0"/>
    <s v="PRODUCTION"/>
    <m/>
    <x v="0"/>
    <m/>
    <m/>
    <m/>
    <m/>
    <x v="0"/>
    <x v="0"/>
  </r>
  <r>
    <x v="0"/>
    <s v="T13N R101W S24 fMESAVERDE/ALMOND"/>
    <n v="49016351"/>
    <x v="0"/>
    <x v="1"/>
    <s v="CANYON CREEK"/>
    <m/>
    <s v="24"/>
    <s v=" 13"/>
    <s v=" 101"/>
    <n v="41.084580000000003"/>
    <n v="-108.72342999999999"/>
    <s v="4903705128"/>
    <s v="1 GOVERNMENT-VERMILLION"/>
    <x v="0"/>
    <x v="29"/>
    <n v="1007"/>
    <n v="1970"/>
    <n v="45"/>
    <x v="0"/>
    <n v="4905"/>
    <n v="4950"/>
    <n v="7228"/>
    <m/>
    <x v="0"/>
    <d v="1961-01-25T00:00:00"/>
    <n v="8.1000003814697266"/>
    <x v="2"/>
    <n v="84"/>
    <n v="24"/>
    <n v="1091"/>
    <n v="-3"/>
    <x v="0"/>
    <n v="660"/>
    <n v="1513"/>
    <m/>
    <x v="0"/>
    <n v="490"/>
    <n v="3094"/>
    <x v="0"/>
    <m/>
    <n v="4.1916000000000002"/>
    <n v="1.97496"/>
    <n v="47.458499999999994"/>
    <n v="0"/>
    <n v="53.625059999999991"/>
    <n v="18.618600000000001"/>
    <n v="24.798069999999999"/>
    <m/>
    <x v="0"/>
    <n v="10.2018"/>
    <n v="53.618469999999995"/>
    <n v="6.1448928434150346E-5"/>
    <n v="3856"/>
    <n v="0.10964028776978417"/>
    <n v="7.8164947507751062E-2"/>
    <n v="3.6829049701762581E-2"/>
    <n v="0.88500600279048647"/>
    <n v="0.34724228423526449"/>
    <n v="0.46249119006939216"/>
    <n v="0.19026652569534344"/>
    <x v="0"/>
    <m/>
    <x v="0"/>
    <m/>
    <m/>
    <x v="0"/>
    <m/>
    <x v="0"/>
    <x v="0"/>
    <m/>
    <x v="0"/>
    <x v="0"/>
    <x v="0"/>
    <m/>
    <x v="0"/>
    <x v="0"/>
    <x v="0"/>
    <x v="0"/>
    <x v="0"/>
    <x v="0"/>
    <x v="0"/>
    <x v="0"/>
    <x v="0"/>
    <x v="0"/>
    <x v="0"/>
    <x v="0"/>
    <x v="0"/>
    <m/>
    <x v="0"/>
    <x v="0"/>
    <x v="0"/>
    <x v="0"/>
    <x v="0"/>
    <s v="DST NO. 5 (BOTTOM)"/>
    <m/>
    <x v="0"/>
    <m/>
    <m/>
    <m/>
    <m/>
    <x v="0"/>
    <x v="2"/>
  </r>
  <r>
    <x v="1"/>
    <s v="T14N R091W S12 fMESAVERDE/ALMOND"/>
    <n v="4563"/>
    <x v="0"/>
    <x v="5"/>
    <s v="WC"/>
    <s v="NE NW"/>
    <n v="12"/>
    <n v="14"/>
    <n v="91"/>
    <n v="41.204380999999998"/>
    <n v="-107.58491100000001"/>
    <s v="4900722532"/>
    <s v="21-12 BROWN COW FED"/>
    <x v="0"/>
    <x v="29"/>
    <m/>
    <m/>
    <n v="499"/>
    <x v="0"/>
    <n v="1069"/>
    <n v="1568"/>
    <n v="1695"/>
    <m/>
    <x v="1"/>
    <d v="2005-05-25T00:00:00"/>
    <n v="8.39"/>
    <x v="1"/>
    <n v="2.8"/>
    <n v="1.2"/>
    <n v="602"/>
    <n v="5.4"/>
    <x v="1"/>
    <n v="9"/>
    <n v="1520"/>
    <m/>
    <x v="0"/>
    <n v="0"/>
    <n v="1420"/>
    <x v="0"/>
    <s v="ANADARKO PETROLEUM"/>
    <n v="0.13971999999999998"/>
    <n v="9.8748000000000002E-2"/>
    <n v="26.186999999999998"/>
    <n v="0.138132"/>
    <n v="26.563599999999997"/>
    <n v="0.25389"/>
    <n v="24.912799999999997"/>
    <n v="0"/>
    <x v="1"/>
    <n v="0"/>
    <n v="25.166689999999996"/>
    <n v="2.700371484482306E-2"/>
    <n v="2140.4"/>
    <n v="0.20233681608808002"/>
    <n v="5.2598292400126484E-3"/>
    <n v="3.7174178198738127E-3"/>
    <n v="0.99102275294011355"/>
    <n v="1.0088335017437734E-2"/>
    <n v="0.98991166498256233"/>
    <n v="0"/>
    <x v="0"/>
    <n v="0.434"/>
    <x v="0"/>
    <m/>
    <m/>
    <x v="0"/>
    <n v="2340"/>
    <x v="0"/>
    <x v="0"/>
    <n v="75.900000000000006"/>
    <x v="1"/>
    <x v="2"/>
    <x v="1"/>
    <n v="1.48"/>
    <x v="0"/>
    <x v="0"/>
    <x v="0"/>
    <x v="0"/>
    <x v="11"/>
    <x v="0"/>
    <x v="0"/>
    <x v="4"/>
    <x v="1"/>
    <x v="10"/>
    <x v="0"/>
    <x v="0"/>
    <x v="0"/>
    <n v="0.01"/>
    <x v="0"/>
    <x v="0"/>
    <x v="0"/>
    <x v="0"/>
    <x v="0"/>
    <s v="RADIUM 226 0.9 PCI L"/>
    <n v="20050525"/>
    <x v="0"/>
    <s v="ENERGY LABS - ID NO CO5051017-002"/>
    <m/>
    <m/>
    <d v="2005-06-15T00:00:00"/>
    <x v="0"/>
    <x v="2"/>
  </r>
  <r>
    <x v="1"/>
    <s v="T14N R093W S16 fMESAVERDE/ALMOND"/>
    <n v="4750"/>
    <x v="0"/>
    <x v="5"/>
    <s v="LOOKOUT WASH"/>
    <s v="C SW"/>
    <n v="16"/>
    <n v="14"/>
    <n v="93"/>
    <n v="41.181479000000003"/>
    <n v="-107.873571"/>
    <s v="4900722915"/>
    <s v="40-16"/>
    <x v="0"/>
    <x v="29"/>
    <m/>
    <m/>
    <n v="527"/>
    <x v="0"/>
    <n v="10700"/>
    <n v="11227"/>
    <n v="11350"/>
    <n v="11302"/>
    <x v="1"/>
    <d v="2006-05-25T00:00:00"/>
    <n v="7.66"/>
    <x v="1"/>
    <n v="23"/>
    <n v="4"/>
    <n v="2599"/>
    <n v="0"/>
    <x v="1"/>
    <n v="2750"/>
    <n v="2200"/>
    <n v="0"/>
    <x v="1"/>
    <n v="0"/>
    <n v="7579"/>
    <x v="0"/>
    <s v="CABOT OIL &amp; GAS CORPORATION"/>
    <n v="1.1476999999999999"/>
    <n v="0.32916000000000001"/>
    <n v="113.05649999999999"/>
    <n v="0"/>
    <n v="114.53335999999999"/>
    <n v="77.577500000000001"/>
    <n v="36.058"/>
    <n v="0"/>
    <x v="1"/>
    <n v="0"/>
    <n v="113.63550000000001"/>
    <n v="3.9350680894841656E-3"/>
    <n v="7576"/>
    <n v="-1.9795447047179148E-4"/>
    <n v="1.0020661229182486E-2"/>
    <n v="2.8739224973405131E-3"/>
    <n v="0.98710541627347703"/>
    <n v="0.68268718842263199"/>
    <n v="0.31731281157736796"/>
    <n v="0"/>
    <x v="1"/>
    <n v="3"/>
    <x v="1"/>
    <n v="0"/>
    <n v="1.585"/>
    <x v="9"/>
    <n v="0"/>
    <x v="2"/>
    <x v="1"/>
    <n v="0"/>
    <x v="1"/>
    <x v="1"/>
    <x v="1"/>
    <n v="0"/>
    <x v="1"/>
    <x v="3"/>
    <x v="1"/>
    <x v="1"/>
    <x v="0"/>
    <x v="0"/>
    <x v="0"/>
    <x v="0"/>
    <x v="0"/>
    <x v="0"/>
    <x v="0"/>
    <x v="0"/>
    <x v="0"/>
    <m/>
    <x v="0"/>
    <x v="0"/>
    <x v="0"/>
    <x v="0"/>
    <x v="0"/>
    <m/>
    <n v="20060525"/>
    <x v="0"/>
    <s v="QUESTAR APPLIED TECHNOLOGY ROCK SPRINGS"/>
    <m/>
    <s v="10700-11227"/>
    <d v="2006-05-30T00:00:00"/>
    <x v="6"/>
    <x v="2"/>
  </r>
  <r>
    <x v="1"/>
    <s v="T14N R093W S17 fMESAVERDE/ALMOND"/>
    <n v="4162"/>
    <x v="0"/>
    <x v="5"/>
    <s v="LOOKOUT WASH"/>
    <s v="SE NE"/>
    <n v="17"/>
    <n v="14"/>
    <n v="93"/>
    <n v="41.188003000000002"/>
    <n v="-107.882113"/>
    <s v="4900722378"/>
    <s v="LOOKOUT WASH 20-17V"/>
    <x v="0"/>
    <x v="29"/>
    <m/>
    <m/>
    <m/>
    <x v="0"/>
    <s v="10742"/>
    <m/>
    <n v="11103"/>
    <m/>
    <x v="1"/>
    <d v="2003-11-26T00:00:00"/>
    <n v="6.8"/>
    <x v="1"/>
    <n v="15"/>
    <n v="2"/>
    <n v="1196"/>
    <m/>
    <x v="1"/>
    <n v="1450"/>
    <n v="700"/>
    <m/>
    <x v="0"/>
    <n v="23"/>
    <n v="3581"/>
    <x v="0"/>
    <s v="CABOT OIL AND GAS"/>
    <n v="0.74849999999999994"/>
    <n v="0.16458"/>
    <n v="52.025999999999996"/>
    <n v="0"/>
    <n v="52.939079999999997"/>
    <n v="40.904499999999999"/>
    <n v="11.472999999999999"/>
    <n v="0"/>
    <x v="1"/>
    <n v="0.47886000000000006"/>
    <n v="52.856359999999995"/>
    <n v="7.8188625143013645E-4"/>
    <n v="3386"/>
    <n v="-2.7989091431032009E-2"/>
    <n v="1.413889323350538E-2"/>
    <n v="3.1088564440485177E-3"/>
    <n v="0.98275225032244606"/>
    <n v="0.7738803807148279"/>
    <n v="0.2170599715909306"/>
    <n v="9.0596476942415276E-3"/>
    <x v="0"/>
    <n v="195"/>
    <x v="0"/>
    <m/>
    <n v="1.837"/>
    <x v="0"/>
    <m/>
    <x v="0"/>
    <x v="0"/>
    <m/>
    <x v="0"/>
    <x v="0"/>
    <x v="0"/>
    <m/>
    <x v="0"/>
    <x v="0"/>
    <x v="0"/>
    <x v="0"/>
    <x v="0"/>
    <x v="0"/>
    <x v="0"/>
    <x v="0"/>
    <x v="0"/>
    <x v="0"/>
    <x v="0"/>
    <x v="0"/>
    <x v="0"/>
    <m/>
    <x v="0"/>
    <x v="0"/>
    <x v="0"/>
    <x v="0"/>
    <x v="0"/>
    <m/>
    <n v="20031126"/>
    <x v="0"/>
    <s v="QUESTAR APPLIED TECHNOLOGY ROCK SPRINGS"/>
    <m/>
    <m/>
    <d v="2003-12-03T00:00:00"/>
    <x v="6"/>
    <x v="2"/>
  </r>
  <r>
    <x v="1"/>
    <s v="T14N R094W S17 fMESAVERDE/ALMOND"/>
    <m/>
    <x v="0"/>
    <x v="1"/>
    <s v="DRIPPING ROCK"/>
    <s v="SW NW"/>
    <n v="17"/>
    <n v="14"/>
    <n v="94"/>
    <n v="41.186563999999997"/>
    <n v="-108.01061199999999"/>
    <s v="4903722254"/>
    <s v="1 DRIPPING"/>
    <x v="0"/>
    <x v="29"/>
    <m/>
    <m/>
    <m/>
    <x v="0"/>
    <m/>
    <m/>
    <m/>
    <m/>
    <x v="1"/>
    <d v="1985-01-19T00:00:00"/>
    <n v="8"/>
    <x v="0"/>
    <n v="49"/>
    <n v="3"/>
    <n v="139"/>
    <n v="418"/>
    <x v="1"/>
    <n v="620"/>
    <n v="98"/>
    <n v="0"/>
    <x v="1"/>
    <n v="16"/>
    <n v="1293"/>
    <x v="0"/>
    <s v="QUESTAR EXPLORATION AND PRODUCTION"/>
    <n v="2.4451000000000001"/>
    <n v="0.24687000000000001"/>
    <n v="6.0465"/>
    <n v="10.69244"/>
    <n v="19.430909999999997"/>
    <n v="17.490199999999998"/>
    <n v="1.6062199999999998"/>
    <n v="0"/>
    <x v="1"/>
    <n v="0.33312000000000003"/>
    <n v="19.429539999999999"/>
    <n v="3.5254352432817242E-5"/>
    <n v="1343"/>
    <n v="1.8968133535660091E-2"/>
    <n v="0.12583558876038231"/>
    <n v="1.2705014844904333E-2"/>
    <n v="0.86145939639471347"/>
    <n v="0.90018600543296434"/>
    <n v="8.2668966944147923E-2"/>
    <n v="1.7145027622887627E-2"/>
    <x v="1"/>
    <n v="0"/>
    <x v="1"/>
    <n v="1208"/>
    <n v="5.0999999999999996"/>
    <x v="0"/>
    <n v="5"/>
    <x v="0"/>
    <x v="1"/>
    <m/>
    <x v="1"/>
    <x v="1"/>
    <x v="1"/>
    <n v="0"/>
    <x v="1"/>
    <x v="3"/>
    <x v="1"/>
    <x v="1"/>
    <x v="0"/>
    <x v="0"/>
    <x v="0"/>
    <x v="0"/>
    <x v="0"/>
    <x v="0"/>
    <x v="0"/>
    <x v="0"/>
    <x v="0"/>
    <m/>
    <x v="0"/>
    <x v="0"/>
    <x v="0"/>
    <x v="0"/>
    <x v="0"/>
    <m/>
    <n v="19850119"/>
    <x v="1"/>
    <m/>
    <m/>
    <m/>
    <m/>
    <x v="6"/>
    <x v="2"/>
  </r>
  <r>
    <x v="1"/>
    <s v="T15N R091W S36 fMESAVERDE/ALMOND"/>
    <n v="2349"/>
    <x v="0"/>
    <x v="5"/>
    <s v="WC"/>
    <s v="SW NW"/>
    <n v="36"/>
    <n v="15"/>
    <n v="91"/>
    <n v="41.229730000000004"/>
    <n v="-107.58893"/>
    <s v="4900721802"/>
    <s v="5-36"/>
    <x v="0"/>
    <x v="29"/>
    <m/>
    <m/>
    <n v="400"/>
    <x v="0"/>
    <n v="600"/>
    <n v="1000"/>
    <n v="1000"/>
    <n v="927"/>
    <x v="1"/>
    <d v="1899-12-31T00:00:00"/>
    <n v="8.1"/>
    <x v="1"/>
    <n v="80"/>
    <n v="0"/>
    <n v="151"/>
    <n v="0"/>
    <x v="1"/>
    <n v="394"/>
    <n v="0"/>
    <n v="0"/>
    <x v="1"/>
    <n v="1"/>
    <n v="641"/>
    <x v="0"/>
    <s v="PETROLEUM DEVELOPMENT CORPORATION"/>
    <n v="3.992"/>
    <n v="0"/>
    <n v="6.5684999999999993"/>
    <n v="0"/>
    <n v="10.560499999999999"/>
    <n v="11.114739999999999"/>
    <n v="0"/>
    <n v="0"/>
    <x v="1"/>
    <n v="2.0820000000000002E-2"/>
    <n v="11.13556"/>
    <n v="-2.6505273307688152E-2"/>
    <n v="626"/>
    <n v="-1.1838989739542225E-2"/>
    <n v="0.37801240471568581"/>
    <n v="0"/>
    <n v="0.62198759528431413"/>
    <n v="0.99813031405694908"/>
    <n v="0"/>
    <n v="1.8696859430509109E-3"/>
    <x v="1"/>
    <n v="15"/>
    <x v="1"/>
    <n v="0"/>
    <n v="0"/>
    <x v="1"/>
    <n v="0"/>
    <x v="2"/>
    <x v="1"/>
    <n v="0"/>
    <x v="1"/>
    <x v="1"/>
    <x v="1"/>
    <n v="0"/>
    <x v="1"/>
    <x v="3"/>
    <x v="1"/>
    <x v="1"/>
    <x v="0"/>
    <x v="0"/>
    <x v="0"/>
    <x v="0"/>
    <x v="0"/>
    <x v="0"/>
    <x v="0"/>
    <x v="0"/>
    <x v="0"/>
    <m/>
    <x v="0"/>
    <x v="0"/>
    <x v="0"/>
    <x v="0"/>
    <x v="0"/>
    <m/>
    <n v="19000101"/>
    <x v="0"/>
    <s v="BJ SERVICES BRIGHTON CO"/>
    <s v="438"/>
    <s v="600-1000"/>
    <d v="1999-10-08T00:00:00"/>
    <x v="0"/>
    <x v="2"/>
  </r>
  <r>
    <x v="1"/>
    <s v="T15N R095W S24 fMESAVERDE/ALMOND"/>
    <m/>
    <x v="0"/>
    <x v="1"/>
    <s v="MULLIGAN DRAW"/>
    <s v="  C"/>
    <n v="24"/>
    <n v="15"/>
    <n v="95"/>
    <n v="41.26202"/>
    <n v="-108.04485"/>
    <s v="4903722685"/>
    <s v="1 MULLIGAN"/>
    <x v="0"/>
    <x v="29"/>
    <m/>
    <m/>
    <m/>
    <x v="0"/>
    <n v="1237"/>
    <m/>
    <m/>
    <m/>
    <x v="1"/>
    <d v="1990-02-02T00:00:00"/>
    <n v="8.5"/>
    <x v="0"/>
    <n v="5"/>
    <n v="2"/>
    <n v="860"/>
    <n v="2"/>
    <x v="1"/>
    <n v="700"/>
    <n v="561"/>
    <n v="36"/>
    <x v="1"/>
    <n v="360"/>
    <n v="2241"/>
    <x v="0"/>
    <s v="CELCIUS BLM"/>
    <n v="0.2495"/>
    <n v="0.16458"/>
    <n v="37.409999999999997"/>
    <n v="5.1159999999999997E-2"/>
    <n v="37.875239999999998"/>
    <n v="19.747"/>
    <n v="9.1947899999999994"/>
    <n v="1.1998799999999998"/>
    <x v="1"/>
    <n v="7.4952000000000005"/>
    <n v="37.636870000000002"/>
    <n v="3.1567122147692097E-3"/>
    <n v="2526"/>
    <n v="5.9786028949024544E-2"/>
    <n v="6.5874170038262465E-3"/>
    <n v="4.3453189999588127E-3"/>
    <n v="0.98906726399621503"/>
    <n v="0.52467168497274075"/>
    <n v="0.24430272761789168"/>
    <n v="0.19914514676698675"/>
    <x v="1"/>
    <n v="0"/>
    <x v="1"/>
    <n v="2026"/>
    <n v="3"/>
    <x v="1"/>
    <n v="0"/>
    <x v="2"/>
    <x v="1"/>
    <m/>
    <x v="1"/>
    <x v="1"/>
    <x v="1"/>
    <n v="0"/>
    <x v="1"/>
    <x v="3"/>
    <x v="1"/>
    <x v="1"/>
    <x v="0"/>
    <x v="0"/>
    <x v="0"/>
    <x v="0"/>
    <x v="0"/>
    <x v="0"/>
    <x v="0"/>
    <x v="0"/>
    <x v="0"/>
    <m/>
    <x v="0"/>
    <x v="0"/>
    <x v="0"/>
    <x v="0"/>
    <x v="0"/>
    <s v="FIELD: MULLIGAN DRAW - NO CODE"/>
    <n v="19900202"/>
    <x v="1"/>
    <s v="WESTERN ATLAS INTERNATIONAL - CORE LABORATORIES LAB No 900368-1"/>
    <m/>
    <m/>
    <d v="1990-02-14T00:00:00"/>
    <x v="6"/>
    <x v="2"/>
  </r>
  <r>
    <x v="1"/>
    <s v="T16N R093W S05 fMESAVERDE/ALMOND"/>
    <n v="3673"/>
    <x v="0"/>
    <x v="5"/>
    <s v="WILD ROSE"/>
    <s v="NE SE"/>
    <n v="5"/>
    <n v="16"/>
    <n v="93"/>
    <n v="41.384706000000001"/>
    <n v="-107.88318700000001"/>
    <s v="4900722300"/>
    <s v="CHAMPLIN 444 D4"/>
    <x v="0"/>
    <x v="29"/>
    <m/>
    <m/>
    <m/>
    <x v="0"/>
    <s v="9162"/>
    <m/>
    <n v="9586"/>
    <n v="9558"/>
    <x v="1"/>
    <d v="2003-01-31T00:00:00"/>
    <n v="7.31"/>
    <x v="1"/>
    <n v="16.600000000000001"/>
    <n v="2.78"/>
    <n v="1520"/>
    <n v="20.7"/>
    <x v="1"/>
    <n v="1200"/>
    <n v="1521"/>
    <m/>
    <x v="0"/>
    <n v="26"/>
    <n v="5590"/>
    <x v="0"/>
    <s v="BP AMERICA PRODUCTION COMPANY"/>
    <n v="0.82834000000000008"/>
    <n v="0.2287662"/>
    <n v="66.12"/>
    <n v="0.52950599999999992"/>
    <n v="67.706612199999995"/>
    <n v="33.851999999999997"/>
    <n v="24.929189999999998"/>
    <n v="0"/>
    <x v="1"/>
    <n v="0.54132000000000002"/>
    <n v="59.322509999999994"/>
    <n v="6.6001418059078748E-2"/>
    <n v="4307.08"/>
    <n v="-0.12962611194412899"/>
    <n v="1.2234255607903538E-2"/>
    <n v="3.3787866881338367E-3"/>
    <n v="0.98438695770396256"/>
    <n v="0.57064342017895064"/>
    <n v="0.4202315444845473"/>
    <n v="9.1250353365021145E-3"/>
    <x v="0"/>
    <n v="0.84"/>
    <x v="0"/>
    <m/>
    <m/>
    <x v="0"/>
    <n v="6080"/>
    <x v="0"/>
    <x v="0"/>
    <m/>
    <x v="0"/>
    <x v="0"/>
    <x v="0"/>
    <n v="1.2"/>
    <x v="0"/>
    <x v="0"/>
    <x v="0"/>
    <x v="0"/>
    <x v="0"/>
    <x v="0"/>
    <x v="0"/>
    <x v="0"/>
    <x v="0"/>
    <x v="0"/>
    <x v="0"/>
    <x v="0"/>
    <x v="0"/>
    <m/>
    <x v="0"/>
    <x v="0"/>
    <x v="0"/>
    <x v="0"/>
    <x v="0"/>
    <m/>
    <m/>
    <x v="0"/>
    <s v="BP AMERICA"/>
    <m/>
    <m/>
    <d v="2003-02-02T00:00:00"/>
    <x v="6"/>
    <x v="2"/>
  </r>
  <r>
    <x v="0"/>
    <s v="T16N R093W S15 fMESAVERDE/ALMOND"/>
    <n v="49008555"/>
    <x v="0"/>
    <x v="5"/>
    <s v="BARREL SPRINGS"/>
    <m/>
    <s v="15"/>
    <n v="16"/>
    <n v="93"/>
    <n v="41.364019999999996"/>
    <n v="-107.84887999999999"/>
    <s v="4900706952"/>
    <s v="UNIT NO. 1"/>
    <x v="0"/>
    <x v="29"/>
    <m/>
    <m/>
    <n v="10"/>
    <x v="0"/>
    <n v="8742"/>
    <n v="8752"/>
    <n v="11024"/>
    <n v="8737"/>
    <x v="4"/>
    <d v="1966-10-07T00:00:00"/>
    <n v="6.9"/>
    <x v="0"/>
    <n v="3091"/>
    <n v="1020"/>
    <n v="6028"/>
    <n v="670"/>
    <x v="0"/>
    <n v="17000"/>
    <n v="488"/>
    <m/>
    <x v="0"/>
    <n v="1500"/>
    <n v="29557"/>
    <x v="0"/>
    <m/>
    <n v="154.24090000000001"/>
    <n v="83.9358"/>
    <n v="262.21799999999996"/>
    <n v="17.1386"/>
    <n v="517.53329999999994"/>
    <n v="479.57"/>
    <n v="7.9983199999999988"/>
    <m/>
    <x v="0"/>
    <n v="31.23"/>
    <n v="518.79831999999999"/>
    <n v="-1.2206710435025128E-3"/>
    <n v="29794"/>
    <n v="3.9931930380280025E-3"/>
    <n v="0.29803087067054435"/>
    <n v="0.16218434639857959"/>
    <n v="0.53978478293087617"/>
    <n v="0.9243861853677553"/>
    <n v="1.5417012144526603E-2"/>
    <n v="6.0196802487718165E-2"/>
    <x v="0"/>
    <m/>
    <x v="0"/>
    <m/>
    <m/>
    <x v="0"/>
    <m/>
    <x v="0"/>
    <x v="0"/>
    <m/>
    <x v="0"/>
    <x v="0"/>
    <x v="0"/>
    <m/>
    <x v="0"/>
    <x v="0"/>
    <x v="0"/>
    <x v="0"/>
    <x v="0"/>
    <x v="0"/>
    <x v="0"/>
    <x v="0"/>
    <x v="0"/>
    <x v="0"/>
    <x v="0"/>
    <x v="0"/>
    <x v="0"/>
    <m/>
    <x v="0"/>
    <x v="0"/>
    <x v="0"/>
    <x v="0"/>
    <x v="0"/>
    <s v="PRODUCTION TEST"/>
    <m/>
    <x v="0"/>
    <m/>
    <m/>
    <m/>
    <m/>
    <x v="6"/>
    <x v="2"/>
  </r>
  <r>
    <x v="1"/>
    <s v="T16N R094W S01 fMESAVERDE/ALMOND"/>
    <m/>
    <x v="0"/>
    <x v="1"/>
    <s v="WILD ROSE"/>
    <s v="C NE"/>
    <n v="1"/>
    <n v="16"/>
    <n v="94"/>
    <n v="41.395359999999997"/>
    <n v="-107.921436"/>
    <s v="4903723393"/>
    <s v="CHAMPLIN 444 J2"/>
    <x v="0"/>
    <x v="29"/>
    <m/>
    <m/>
    <m/>
    <x v="0"/>
    <n v="9512"/>
    <m/>
    <n v="10065"/>
    <n v="10004"/>
    <x v="1"/>
    <d v="2002-11-27T00:00:00"/>
    <n v="7.32"/>
    <x v="0"/>
    <n v="42.3"/>
    <n v="4.24"/>
    <n v="2710"/>
    <n v="7.11"/>
    <x v="1"/>
    <n v="4099"/>
    <n v="1051"/>
    <m/>
    <x v="0"/>
    <n v="20"/>
    <n v="8616"/>
    <x v="0"/>
    <s v="BP AMERICA PRODUCTION COMPANY"/>
    <n v="2.11077"/>
    <n v="0.34890960000000004"/>
    <n v="117.88500000000001"/>
    <n v="0.1818738"/>
    <n v="120.5265534"/>
    <n v="115.63279"/>
    <n v="17.22589"/>
    <n v="0"/>
    <x v="1"/>
    <n v="0.41640000000000005"/>
    <n v="133.27508"/>
    <n v="-5.0230277990007628E-2"/>
    <n v="7933.65"/>
    <n v="-4.1230479194424068E-2"/>
    <n v="1.7512904338970337E-2"/>
    <n v="2.8948774370245955E-3"/>
    <n v="0.97959221822400511"/>
    <n v="0.86762499035828755"/>
    <n v="0.12925064460662863"/>
    <n v="3.1243650350838282E-3"/>
    <x v="0"/>
    <n v="9.19"/>
    <x v="0"/>
    <m/>
    <m/>
    <x v="0"/>
    <n v="10280"/>
    <x v="0"/>
    <x v="0"/>
    <m/>
    <x v="0"/>
    <x v="0"/>
    <x v="0"/>
    <m/>
    <x v="0"/>
    <x v="0"/>
    <x v="0"/>
    <x v="0"/>
    <x v="0"/>
    <x v="0"/>
    <x v="0"/>
    <x v="0"/>
    <x v="0"/>
    <x v="0"/>
    <x v="0"/>
    <x v="0"/>
    <x v="0"/>
    <m/>
    <x v="0"/>
    <x v="0"/>
    <x v="0"/>
    <x v="0"/>
    <x v="0"/>
    <m/>
    <n v="20021127"/>
    <x v="0"/>
    <s v="BP AMERICA"/>
    <m/>
    <m/>
    <d v="2002-11-29T00:00:00"/>
    <x v="6"/>
    <x v="2"/>
  </r>
  <r>
    <x v="1"/>
    <s v="T16N R094W S36 fMESAVERDE/ALMOND"/>
    <n v="5209"/>
    <x v="0"/>
    <x v="1"/>
    <s v="BARREL SPRINGS"/>
    <s v="NE NE"/>
    <n v="36"/>
    <n v="16"/>
    <n v="94"/>
    <n v="41.319870000000002"/>
    <n v="-107.92036"/>
    <s v="4903722333"/>
    <s v="1-36 STATE"/>
    <x v="0"/>
    <x v="29"/>
    <m/>
    <m/>
    <n v="14"/>
    <x v="0"/>
    <n v="8613"/>
    <n v="8627"/>
    <n v="11072"/>
    <n v="9696"/>
    <x v="1"/>
    <m/>
    <n v="7.56"/>
    <x v="1"/>
    <n v="28"/>
    <n v="5"/>
    <n v="3350"/>
    <n v="76"/>
    <x v="1"/>
    <n v="2571"/>
    <n v="3465"/>
    <n v="0"/>
    <x v="1"/>
    <n v="173"/>
    <n v="10053"/>
    <x v="0"/>
    <s v="DOUBLE EAGLE PETROLEUM CO"/>
    <n v="1.3972"/>
    <n v="0.41144999999999998"/>
    <n v="145.72499999999999"/>
    <n v="1.9440799999999998"/>
    <n v="149.47773000000001"/>
    <n v="72.527909999999991"/>
    <n v="56.791349999999994"/>
    <n v="0"/>
    <x v="1"/>
    <n v="3.6018600000000003"/>
    <n v="132.92111999999997"/>
    <n v="5.8628461128648487E-2"/>
    <n v="9668"/>
    <n v="-1.9522336595507329E-2"/>
    <n v="9.3472117886724652E-3"/>
    <n v="2.752583946785919E-3"/>
    <n v="0.98790020426454161"/>
    <n v="0.54564624493082814"/>
    <n v="0.42725602974154903"/>
    <n v="2.7097725327622887E-2"/>
    <x v="1"/>
    <n v="3.65"/>
    <x v="1"/>
    <n v="6976"/>
    <n v="0.88300000000000001"/>
    <x v="2"/>
    <n v="0"/>
    <x v="2"/>
    <x v="1"/>
    <n v="0"/>
    <x v="1"/>
    <x v="1"/>
    <x v="1"/>
    <n v="0"/>
    <x v="1"/>
    <x v="3"/>
    <x v="1"/>
    <x v="1"/>
    <x v="0"/>
    <x v="0"/>
    <x v="0"/>
    <x v="0"/>
    <x v="0"/>
    <x v="0"/>
    <x v="0"/>
    <x v="0"/>
    <x v="0"/>
    <m/>
    <x v="0"/>
    <x v="0"/>
    <x v="0"/>
    <x v="0"/>
    <x v="0"/>
    <m/>
    <m/>
    <x v="0"/>
    <s v="ENERGY LABS CASPER ID No C06120374-001"/>
    <m/>
    <s v="8613-8627"/>
    <d v="2006-12-19T00:00:00"/>
    <x v="6"/>
    <x v="2"/>
  </r>
  <r>
    <x v="1"/>
    <s v="T16N R099W S15 fMESAVERDE/ALMOND"/>
    <n v="3656"/>
    <x v="0"/>
    <x v="1"/>
    <s v="BITTER CREEK"/>
    <s v="SW NW"/>
    <n v="15"/>
    <n v="16"/>
    <n v="99"/>
    <n v="41.363962999999998"/>
    <n v="-108.539619"/>
    <s v="4903724736"/>
    <s v="BITTER CREEK 15-03"/>
    <x v="0"/>
    <x v="29"/>
    <m/>
    <m/>
    <m/>
    <x v="0"/>
    <s v="10862"/>
    <m/>
    <n v="11320"/>
    <n v="11220"/>
    <x v="1"/>
    <d v="2003-01-31T00:00:00"/>
    <n v="7.87"/>
    <x v="1"/>
    <n v="10.5"/>
    <n v="2.78"/>
    <n v="2350"/>
    <n v="30.8"/>
    <x v="1"/>
    <n v="2799"/>
    <n v="2135"/>
    <m/>
    <x v="0"/>
    <n v="18"/>
    <n v="7748"/>
    <x v="0"/>
    <s v="BP AMERICA PRODUCTION COMPANY"/>
    <n v="0.52395000000000003"/>
    <n v="0.2287662"/>
    <n v="102.22499999999999"/>
    <n v="0.78786400000000001"/>
    <n v="103.76558019999999"/>
    <n v="78.959789999999998"/>
    <n v="34.992649999999998"/>
    <n v="0"/>
    <x v="1"/>
    <n v="0.37476000000000004"/>
    <n v="114.32719999999999"/>
    <n v="-4.8427186770302832E-2"/>
    <n v="7346.08"/>
    <n v="-2.6627657995717532E-2"/>
    <n v="5.049362216161926E-3"/>
    <n v="2.2046443489167713E-3"/>
    <n v="0.99274599343492131"/>
    <n v="0.69064745747293732"/>
    <n v="0.30607458242657914"/>
    <n v="3.277960100483525E-3"/>
    <x v="0"/>
    <n v="4.63"/>
    <x v="0"/>
    <m/>
    <m/>
    <x v="0"/>
    <n v="11650"/>
    <x v="0"/>
    <x v="0"/>
    <m/>
    <x v="0"/>
    <x v="0"/>
    <x v="0"/>
    <n v="6.48"/>
    <x v="0"/>
    <x v="0"/>
    <x v="0"/>
    <x v="0"/>
    <x v="0"/>
    <x v="0"/>
    <x v="0"/>
    <x v="0"/>
    <x v="0"/>
    <x v="0"/>
    <x v="0"/>
    <x v="0"/>
    <x v="0"/>
    <m/>
    <x v="0"/>
    <x v="0"/>
    <x v="0"/>
    <x v="0"/>
    <x v="0"/>
    <m/>
    <n v="20030131"/>
    <x v="0"/>
    <s v="BP AMERICA"/>
    <m/>
    <m/>
    <d v="2003-01-31T00:00:00"/>
    <x v="6"/>
    <x v="2"/>
  </r>
  <r>
    <x v="1"/>
    <s v="T16N R099W S15 fMESAVERDE/ALMOND"/>
    <n v="3655"/>
    <x v="0"/>
    <x v="1"/>
    <s v="WC"/>
    <s v="SW SW"/>
    <n v="15"/>
    <n v="16"/>
    <n v="99"/>
    <n v="41.356929999999998"/>
    <n v="-108.54024"/>
    <s v="4903724661"/>
    <s v="BITTER CREEK 15-02"/>
    <x v="0"/>
    <x v="29"/>
    <m/>
    <m/>
    <m/>
    <x v="0"/>
    <s v="10906"/>
    <m/>
    <n v="11405"/>
    <n v="11400"/>
    <x v="1"/>
    <d v="2003-01-31T00:00:00"/>
    <n v="8.01"/>
    <x v="1"/>
    <n v="5.75"/>
    <n v="2.78"/>
    <n v="1920"/>
    <n v="12.4"/>
    <x v="1"/>
    <n v="2149"/>
    <n v="1868"/>
    <m/>
    <x v="0"/>
    <n v="34"/>
    <n v="5722"/>
    <x v="0"/>
    <s v="BP AMERICA PRODUCTION COMPANY"/>
    <n v="0.28692499999999999"/>
    <n v="0.2287662"/>
    <n v="83.52"/>
    <n v="0.31719199999999997"/>
    <n v="84.352883200000008"/>
    <n v="60.623289999999997"/>
    <n v="30.616519999999998"/>
    <n v="0"/>
    <x v="1"/>
    <n v="0.70788000000000006"/>
    <n v="91.947689999999994"/>
    <n v="-4.3078741391182195E-2"/>
    <n v="5991.93"/>
    <n v="2.3043504613737685E-2"/>
    <n v="3.4014842067662714E-3"/>
    <n v="2.7120139978807504E-3"/>
    <n v="0.99388650179535287"/>
    <n v="0.65932368719649181"/>
    <n v="0.33297758758267881"/>
    <n v="7.6987252208293661E-3"/>
    <x v="0"/>
    <n v="2.76"/>
    <x v="0"/>
    <m/>
    <m/>
    <x v="0"/>
    <n v="8390"/>
    <x v="0"/>
    <x v="0"/>
    <m/>
    <x v="0"/>
    <x v="0"/>
    <x v="0"/>
    <n v="2.67"/>
    <x v="0"/>
    <x v="0"/>
    <x v="0"/>
    <x v="0"/>
    <x v="0"/>
    <x v="0"/>
    <x v="0"/>
    <x v="0"/>
    <x v="0"/>
    <x v="0"/>
    <x v="0"/>
    <x v="0"/>
    <x v="0"/>
    <m/>
    <x v="0"/>
    <x v="0"/>
    <x v="0"/>
    <x v="0"/>
    <x v="0"/>
    <m/>
    <n v="20030131"/>
    <x v="0"/>
    <s v="BP AMERICA"/>
    <m/>
    <m/>
    <d v="2003-02-02T00:00:00"/>
    <x v="6"/>
    <x v="2"/>
  </r>
  <r>
    <x v="1"/>
    <s v="T16N R099W S21 fMESAVERDE/ALMOND"/>
    <n v="3657"/>
    <x v="0"/>
    <x v="1"/>
    <s v="BITTER CREEK"/>
    <s v="NW NW"/>
    <n v="21"/>
    <n v="16"/>
    <n v="99"/>
    <n v="41.349961999999998"/>
    <n v="-108.55900800000001"/>
    <s v="4903724925"/>
    <s v="BITTER CREEK 21-03"/>
    <x v="0"/>
    <x v="29"/>
    <m/>
    <m/>
    <m/>
    <x v="0"/>
    <s v="11236"/>
    <m/>
    <n v="11725"/>
    <n v="11704"/>
    <x v="1"/>
    <d v="2003-01-31T00:00:00"/>
    <n v="7.87"/>
    <x v="1"/>
    <n v="11"/>
    <n v="2.78"/>
    <n v="2640"/>
    <n v="24.9"/>
    <x v="1"/>
    <n v="3399"/>
    <n v="1975"/>
    <m/>
    <x v="0"/>
    <n v="23"/>
    <n v="7748"/>
    <x v="0"/>
    <s v="BP AMERICA PRODUCTION COMPANY"/>
    <n v="0.54889999999999994"/>
    <n v="0.2287662"/>
    <n v="114.84"/>
    <n v="0.6369419999999999"/>
    <n v="116.25460819999999"/>
    <n v="95.88579"/>
    <n v="32.370249999999999"/>
    <n v="0"/>
    <x v="1"/>
    <n v="0.47886000000000006"/>
    <n v="128.73489999999998"/>
    <n v="-5.0942148060526576E-2"/>
    <n v="8075.68"/>
    <n v="2.0708204412627169E-2"/>
    <n v="4.7215332664980753E-3"/>
    <n v="1.9678032857539667E-3"/>
    <n v="0.99331066344774799"/>
    <n v="0.74483135497833153"/>
    <n v="0.25144890779423451"/>
    <n v="3.7197372274340537E-3"/>
    <x v="0"/>
    <n v="5.16"/>
    <x v="0"/>
    <m/>
    <m/>
    <x v="0"/>
    <n v="11650"/>
    <x v="0"/>
    <x v="0"/>
    <m/>
    <x v="0"/>
    <x v="0"/>
    <x v="0"/>
    <n v="3.05"/>
    <x v="0"/>
    <x v="0"/>
    <x v="0"/>
    <x v="0"/>
    <x v="0"/>
    <x v="0"/>
    <x v="0"/>
    <x v="0"/>
    <x v="0"/>
    <x v="0"/>
    <x v="0"/>
    <x v="0"/>
    <x v="0"/>
    <m/>
    <x v="0"/>
    <x v="0"/>
    <x v="0"/>
    <x v="0"/>
    <x v="0"/>
    <m/>
    <n v="20030131"/>
    <x v="0"/>
    <s v="BP AMERICA"/>
    <m/>
    <m/>
    <d v="2003-01-31T00:00:00"/>
    <x v="6"/>
    <x v="2"/>
  </r>
  <r>
    <x v="0"/>
    <s v="T16N R099W S22 fMESAVERDE/ALMOND"/>
    <n v="49009119"/>
    <x v="0"/>
    <x v="1"/>
    <s v="BITTER CREEK"/>
    <m/>
    <s v="22"/>
    <s v=" 16"/>
    <s v=" 99"/>
    <n v="41.343589999999999"/>
    <n v="-108.54109"/>
    <s v="4903705249"/>
    <s v="UNIT NO. 1"/>
    <x v="0"/>
    <x v="29"/>
    <m/>
    <m/>
    <n v="248"/>
    <x v="0"/>
    <n v="11102"/>
    <n v="11350"/>
    <n v="12090"/>
    <m/>
    <x v="4"/>
    <d v="1957-02-13T00:00:00"/>
    <n v="8.1999998092651367"/>
    <x v="2"/>
    <n v="114"/>
    <n v="36"/>
    <n v="10007"/>
    <n v="-3"/>
    <x v="0"/>
    <n v="15100"/>
    <n v="900"/>
    <m/>
    <x v="0"/>
    <n v="164"/>
    <n v="25864"/>
    <x v="0"/>
    <m/>
    <n v="5.6886000000000001"/>
    <n v="2.96244"/>
    <n v="435.30449999999996"/>
    <n v="0"/>
    <n v="443.95553999999998"/>
    <n v="425.971"/>
    <n v="14.750999999999998"/>
    <m/>
    <x v="0"/>
    <n v="3.4144800000000002"/>
    <n v="444.13648000000001"/>
    <n v="-2.0374014845896371E-4"/>
    <n v="26315"/>
    <n v="8.6433239425822653E-3"/>
    <n v="1.281344523823264E-2"/>
    <n v="6.6728303469306858E-3"/>
    <n v="0.98051372441483664"/>
    <n v="0.95909932910712492"/>
    <n v="3.3212763788284173E-2"/>
    <n v="7.6879071045909131E-3"/>
    <x v="0"/>
    <m/>
    <x v="0"/>
    <m/>
    <m/>
    <x v="0"/>
    <m/>
    <x v="0"/>
    <x v="0"/>
    <m/>
    <x v="0"/>
    <x v="0"/>
    <x v="0"/>
    <m/>
    <x v="0"/>
    <x v="0"/>
    <x v="0"/>
    <x v="0"/>
    <x v="0"/>
    <x v="0"/>
    <x v="0"/>
    <x v="0"/>
    <x v="0"/>
    <x v="0"/>
    <x v="0"/>
    <x v="0"/>
    <x v="0"/>
    <m/>
    <x v="0"/>
    <x v="0"/>
    <x v="0"/>
    <x v="0"/>
    <x v="0"/>
    <s v="PRODUCTION TEST"/>
    <m/>
    <x v="0"/>
    <m/>
    <m/>
    <m/>
    <m/>
    <x v="6"/>
    <x v="2"/>
  </r>
  <r>
    <x v="0"/>
    <s v="T16N R101W S11 fMESAVERDE/ALMOND"/>
    <n v="49009356"/>
    <x v="0"/>
    <x v="1"/>
    <s v="JACKKNIFE SPRING"/>
    <m/>
    <s v="11"/>
    <s v=" 16"/>
    <s v=" 101"/>
    <n v="41.383920000000003"/>
    <n v="-108.7542"/>
    <s v="4903705286"/>
    <s v="UNIT NO. 1"/>
    <x v="0"/>
    <x v="29"/>
    <n v="743"/>
    <n v="262"/>
    <n v="52"/>
    <x v="0"/>
    <n v="2548"/>
    <n v="2600"/>
    <m/>
    <m/>
    <x v="0"/>
    <d v="1960-09-13T00:00:00"/>
    <n v="7.5"/>
    <x v="2"/>
    <n v="966"/>
    <n v="554"/>
    <n v="35618"/>
    <n v="-3"/>
    <x v="0"/>
    <n v="57500"/>
    <n v="1281"/>
    <m/>
    <x v="0"/>
    <n v="30"/>
    <n v="95299"/>
    <x v="0"/>
    <m/>
    <n v="48.203400000000002"/>
    <n v="45.588660000000004"/>
    <n v="1549.3829999999998"/>
    <n v="0"/>
    <n v="1643.1750599999998"/>
    <n v="1622.075"/>
    <n v="20.995589999999996"/>
    <m/>
    <x v="0"/>
    <n v="0.62460000000000004"/>
    <n v="1643.6951900000001"/>
    <n v="-1.5824476186741346E-4"/>
    <n v="95943"/>
    <n v="3.3674611225567607E-3"/>
    <n v="2.9335523142616348E-2"/>
    <n v="2.7744250207887167E-2"/>
    <n v="0.94292022664949648"/>
    <n v="0.98684659410605191"/>
    <n v="1.2773408432253181E-2"/>
    <n v="3.7999746169482921E-4"/>
    <x v="0"/>
    <m/>
    <x v="0"/>
    <m/>
    <m/>
    <x v="0"/>
    <m/>
    <x v="0"/>
    <x v="0"/>
    <m/>
    <x v="0"/>
    <x v="0"/>
    <x v="0"/>
    <m/>
    <x v="0"/>
    <x v="0"/>
    <x v="0"/>
    <x v="0"/>
    <x v="0"/>
    <x v="0"/>
    <x v="0"/>
    <x v="0"/>
    <x v="0"/>
    <x v="0"/>
    <x v="0"/>
    <x v="0"/>
    <x v="0"/>
    <m/>
    <x v="0"/>
    <x v="0"/>
    <x v="0"/>
    <x v="0"/>
    <x v="0"/>
    <s v="DST NO. 2"/>
    <m/>
    <x v="0"/>
    <m/>
    <m/>
    <m/>
    <m/>
    <x v="0"/>
    <x v="2"/>
  </r>
  <r>
    <x v="0"/>
    <s v="T16N R101W S11 fMESAVERDE/ALMOND"/>
    <n v="49009357"/>
    <x v="0"/>
    <x v="1"/>
    <s v="JACKKNIFE SPRING"/>
    <m/>
    <s v="11"/>
    <s v=" 16"/>
    <s v=" 101"/>
    <n v="41.383920000000003"/>
    <n v="-108.7542"/>
    <s v="4903705286"/>
    <s v="UNIT NO. 1"/>
    <x v="0"/>
    <x v="29"/>
    <n v="262"/>
    <n v="30"/>
    <n v="148"/>
    <x v="0"/>
    <n v="2862"/>
    <n v="3010"/>
    <m/>
    <m/>
    <x v="0"/>
    <d v="1960-09-13T00:00:00"/>
    <n v="7.8000001907348633"/>
    <x v="2"/>
    <n v="99"/>
    <n v="79"/>
    <n v="9233"/>
    <n v="-3"/>
    <x v="0"/>
    <n v="12900"/>
    <n v="2989"/>
    <m/>
    <x v="0"/>
    <n v="13"/>
    <n v="23796"/>
    <x v="0"/>
    <m/>
    <n v="4.9401000000000002"/>
    <n v="6.5009100000000002"/>
    <n v="401.63549999999998"/>
    <n v="0"/>
    <n v="413.07650999999998"/>
    <n v="363.90899999999999"/>
    <n v="48.989709999999995"/>
    <m/>
    <x v="0"/>
    <n v="0.27066000000000001"/>
    <n v="413.16937000000001"/>
    <n v="-1.1238785239090106E-4"/>
    <n v="25307"/>
    <n v="3.0772050587540477E-2"/>
    <n v="1.1959285702302463E-2"/>
    <n v="1.573778668750736E-2"/>
    <n v="0.97230292761019022"/>
    <n v="0.88077439041524297"/>
    <n v="0.11857052714241618"/>
    <n v="6.5508244234077661E-4"/>
    <x v="0"/>
    <m/>
    <x v="0"/>
    <m/>
    <m/>
    <x v="0"/>
    <m/>
    <x v="0"/>
    <x v="0"/>
    <m/>
    <x v="0"/>
    <x v="0"/>
    <x v="0"/>
    <m/>
    <x v="0"/>
    <x v="0"/>
    <x v="0"/>
    <x v="0"/>
    <x v="0"/>
    <x v="0"/>
    <x v="0"/>
    <x v="0"/>
    <x v="0"/>
    <x v="0"/>
    <x v="0"/>
    <x v="0"/>
    <x v="0"/>
    <m/>
    <x v="0"/>
    <x v="0"/>
    <x v="0"/>
    <x v="0"/>
    <x v="0"/>
    <s v="DST NO. 4"/>
    <m/>
    <x v="0"/>
    <m/>
    <m/>
    <m/>
    <m/>
    <x v="0"/>
    <x v="2"/>
  </r>
  <r>
    <x v="0"/>
    <s v="T16N R101W S20 fMESAVERDE/ALMOND"/>
    <n v="49009363"/>
    <x v="0"/>
    <x v="1"/>
    <s v="WILDCAT"/>
    <m/>
    <s v="20"/>
    <s v=" 16"/>
    <s v=" 101"/>
    <n v="41.354120000000002"/>
    <n v="-108.80191000000001"/>
    <s v="4903705256"/>
    <s v="1 WALLWAY-GOVERNMENT"/>
    <x v="0"/>
    <x v="29"/>
    <m/>
    <n v="291"/>
    <n v="74"/>
    <x v="0"/>
    <n v="2812"/>
    <n v="2886"/>
    <n v="6750"/>
    <m/>
    <x v="0"/>
    <m/>
    <n v="8.5"/>
    <x v="2"/>
    <n v="68"/>
    <n v="27"/>
    <n v="2173"/>
    <n v="-3"/>
    <x v="0"/>
    <n v="1980"/>
    <n v="891"/>
    <m/>
    <x v="0"/>
    <n v="1272"/>
    <n v="6055"/>
    <x v="0"/>
    <m/>
    <n v="3.3932000000000002"/>
    <n v="2.2218300000000002"/>
    <n v="94.525499999999994"/>
    <n v="0"/>
    <n v="100.14053"/>
    <n v="55.855799999999995"/>
    <n v="14.603489999999999"/>
    <m/>
    <x v="0"/>
    <n v="26.483040000000003"/>
    <n v="96.942329999999998"/>
    <n v="1.6227692250863419E-2"/>
    <n v="6405"/>
    <n v="2.8089887640449437E-2"/>
    <n v="3.3884382277585313E-2"/>
    <n v="2.2187120439646168E-2"/>
    <n v="0.94392849728276851"/>
    <n v="0.57617554684315919"/>
    <n v="0.15064100481182988"/>
    <n v="0.2731834483450109"/>
    <x v="0"/>
    <m/>
    <x v="0"/>
    <m/>
    <m/>
    <x v="0"/>
    <m/>
    <x v="0"/>
    <x v="0"/>
    <m/>
    <x v="0"/>
    <x v="0"/>
    <x v="0"/>
    <m/>
    <x v="0"/>
    <x v="0"/>
    <x v="0"/>
    <x v="0"/>
    <x v="0"/>
    <x v="0"/>
    <x v="0"/>
    <x v="0"/>
    <x v="0"/>
    <x v="0"/>
    <x v="0"/>
    <x v="0"/>
    <x v="0"/>
    <m/>
    <x v="0"/>
    <x v="0"/>
    <x v="0"/>
    <x v="0"/>
    <x v="0"/>
    <s v="DST NO. 7"/>
    <m/>
    <x v="0"/>
    <m/>
    <m/>
    <m/>
    <m/>
    <x v="0"/>
    <x v="2"/>
  </r>
  <r>
    <x v="1"/>
    <s v="T17N R091W S25 fROBERTSON"/>
    <n v="2248"/>
    <x v="0"/>
    <x v="5"/>
    <m/>
    <s v="NE SW"/>
    <n v="25"/>
    <n v="17"/>
    <n v="91"/>
    <n v="41.416420000000002"/>
    <n v="-107.59614000000001"/>
    <s v="4900721786"/>
    <s v="P-1 DAD SU"/>
    <x v="0"/>
    <x v="29"/>
    <m/>
    <m/>
    <s v=""/>
    <x v="0"/>
    <m/>
    <m/>
    <n v="1403"/>
    <m/>
    <x v="1"/>
    <d v="1999-09-16T00:00:00"/>
    <n v="7.34"/>
    <x v="1"/>
    <n v="17"/>
    <n v="5"/>
    <n v="129"/>
    <n v="11"/>
    <x v="1"/>
    <n v="22"/>
    <n v="386"/>
    <n v="0"/>
    <x v="1"/>
    <n v="10"/>
    <n v="384"/>
    <x v="0"/>
    <s v="PETROLEUM DEVELOPMENT CORPORATION"/>
    <n v="0.84830000000000005"/>
    <n v="0.41144999999999998"/>
    <n v="5.6114999999999995"/>
    <n v="0.28137999999999996"/>
    <n v="7.1526300000000003"/>
    <n v="0.62061999999999995"/>
    <n v="6.3265399999999996"/>
    <n v="0"/>
    <x v="1"/>
    <n v="0.20820000000000002"/>
    <n v="7.1553599999999991"/>
    <n v="-1.9080248169021566E-4"/>
    <n v="580"/>
    <n v="0.2033195020746888"/>
    <n v="0.11859973184688709"/>
    <n v="5.7524295259226324E-2"/>
    <n v="0.82387597289388659"/>
    <n v="8.6734979092596323E-2"/>
    <n v="0.88416795241609092"/>
    <n v="2.9097068491312814E-2"/>
    <x v="0"/>
    <n v="3.19"/>
    <x v="0"/>
    <n v="297"/>
    <n v="18"/>
    <x v="0"/>
    <n v="659"/>
    <x v="0"/>
    <x v="0"/>
    <m/>
    <x v="0"/>
    <x v="0"/>
    <x v="0"/>
    <m/>
    <x v="0"/>
    <x v="0"/>
    <x v="0"/>
    <x v="0"/>
    <x v="12"/>
    <x v="0"/>
    <x v="0"/>
    <x v="0"/>
    <x v="0"/>
    <x v="0"/>
    <x v="0"/>
    <x v="0"/>
    <x v="0"/>
    <m/>
    <x v="0"/>
    <x v="0"/>
    <x v="0"/>
    <x v="0"/>
    <x v="0"/>
    <s v="RADIUM226 2.0+/-0.6 pCi per liter"/>
    <n v="19990916"/>
    <x v="0"/>
    <s v="WAMCO LABS WO No 5473"/>
    <m/>
    <m/>
    <d v="1999-09-22T00:00:00"/>
    <x v="0"/>
    <x v="2"/>
  </r>
  <r>
    <x v="1"/>
    <s v="T17N R092W S19 fMESAVERDE/ALMOND"/>
    <n v="3653"/>
    <x v="0"/>
    <x v="5"/>
    <s v="BALDY BUTTE"/>
    <s v="LOT 4"/>
    <n v="19"/>
    <n v="17"/>
    <n v="92"/>
    <n v="41.43056"/>
    <n v="-107.81"/>
    <s v="4900722027"/>
    <s v="BALDY BUTTE 19-01"/>
    <x v="0"/>
    <x v="29"/>
    <m/>
    <m/>
    <m/>
    <x v="0"/>
    <s v="8322"/>
    <m/>
    <n v="8862"/>
    <n v="8858"/>
    <x v="1"/>
    <d v="2003-01-23T00:00:00"/>
    <n v="7.82"/>
    <x v="1"/>
    <n v="17.600000000000001"/>
    <n v="4.78"/>
    <n v="2240"/>
    <n v="15.4"/>
    <x v="1"/>
    <n v="1949"/>
    <n v="2829"/>
    <m/>
    <x v="0"/>
    <n v="20"/>
    <n v="6426"/>
    <x v="0"/>
    <s v="BP AMERICA PRODUCTION COMPANY"/>
    <n v="0.87824000000000002"/>
    <n v="0.39334620000000003"/>
    <n v="97.44"/>
    <n v="0.393932"/>
    <n v="99.105518200000006"/>
    <n v="54.981290000000001"/>
    <n v="46.367309999999996"/>
    <n v="0"/>
    <x v="1"/>
    <n v="0.41640000000000005"/>
    <n v="101.765"/>
    <n v="-1.3239781645567512E-2"/>
    <n v="7075.78"/>
    <n v="4.8125506414709814E-2"/>
    <n v="8.8616659894524413E-3"/>
    <n v="3.9689636575655383E-3"/>
    <n v="0.98716937035298202"/>
    <n v="0.5402770107600845"/>
    <n v="0.45563120915835498"/>
    <n v="4.0917800815604586E-3"/>
    <x v="0"/>
    <n v="0.18"/>
    <x v="0"/>
    <m/>
    <m/>
    <x v="0"/>
    <n v="9640"/>
    <x v="0"/>
    <x v="0"/>
    <m/>
    <x v="0"/>
    <x v="0"/>
    <x v="0"/>
    <n v="2.62"/>
    <x v="0"/>
    <x v="0"/>
    <x v="0"/>
    <x v="0"/>
    <x v="0"/>
    <x v="0"/>
    <x v="0"/>
    <x v="0"/>
    <x v="0"/>
    <x v="0"/>
    <x v="0"/>
    <x v="0"/>
    <x v="0"/>
    <m/>
    <x v="0"/>
    <x v="0"/>
    <x v="0"/>
    <x v="0"/>
    <x v="0"/>
    <m/>
    <n v="20030123"/>
    <x v="0"/>
    <s v="BP AMERICA"/>
    <m/>
    <m/>
    <d v="2003-01-25T00:00:00"/>
    <x v="6"/>
    <x v="2"/>
  </r>
  <r>
    <x v="1"/>
    <s v="T17N R093W S01 fMESAVERDE/ALMOND"/>
    <n v="3700"/>
    <x v="0"/>
    <x v="5"/>
    <s v="COAL GULCH"/>
    <s v="NE SW"/>
    <n v="1"/>
    <n v="17"/>
    <n v="93"/>
    <n v="41.474879999999999"/>
    <n v="-107.82835799999999"/>
    <s v="4900722092"/>
    <s v="DUCK LAKE 01-05"/>
    <x v="0"/>
    <x v="29"/>
    <m/>
    <m/>
    <m/>
    <x v="0"/>
    <s v="8517"/>
    <m/>
    <n v="9110"/>
    <m/>
    <x v="1"/>
    <d v="2003-03-13T00:00:00"/>
    <n v="7.92"/>
    <x v="1"/>
    <n v="30.2"/>
    <n v="0"/>
    <n v="2980"/>
    <n v="20.5"/>
    <x v="1"/>
    <n v="3847"/>
    <n v="2535"/>
    <m/>
    <x v="0"/>
    <n v="19"/>
    <n v="9546"/>
    <x v="0"/>
    <s v="BP AMERICA PRODUCTION COMPANY"/>
    <n v="1.50698"/>
    <n v="0"/>
    <n v="129.63"/>
    <n v="0.52439000000000002"/>
    <n v="131.66137000000001"/>
    <n v="108.52387"/>
    <n v="41.548649999999995"/>
    <n v="0"/>
    <x v="1"/>
    <n v="0.39558000000000004"/>
    <n v="150.46809999999999"/>
    <n v="-6.6659927443949718E-2"/>
    <n v="9431.7000000000007"/>
    <n v="-6.0228584074992894E-3"/>
    <n v="1.1445878164567177E-2"/>
    <n v="0"/>
    <n v="0.98855412183543279"/>
    <n v="0.72124171169836004"/>
    <n v="0.27612929252113899"/>
    <n v="2.6289957805009836E-3"/>
    <x v="0"/>
    <n v="0"/>
    <x v="0"/>
    <m/>
    <m/>
    <x v="0"/>
    <n v="14070"/>
    <x v="0"/>
    <x v="0"/>
    <m/>
    <x v="0"/>
    <x v="0"/>
    <x v="0"/>
    <n v="8.8699999999999992"/>
    <x v="0"/>
    <x v="0"/>
    <x v="0"/>
    <x v="0"/>
    <x v="0"/>
    <x v="0"/>
    <x v="0"/>
    <x v="0"/>
    <x v="0"/>
    <x v="0"/>
    <x v="0"/>
    <x v="0"/>
    <x v="0"/>
    <m/>
    <x v="0"/>
    <x v="0"/>
    <x v="0"/>
    <x v="0"/>
    <x v="0"/>
    <m/>
    <n v="20030313"/>
    <x v="0"/>
    <s v="BP AMERICA"/>
    <m/>
    <m/>
    <d v="2003-03-15T00:00:00"/>
    <x v="6"/>
    <x v="2"/>
  </r>
  <r>
    <x v="1"/>
    <s v="T17N R093W S01 fMESAVERDE/ALMOND"/>
    <n v="3699"/>
    <x v="0"/>
    <x v="5"/>
    <s v="COAL GULCH"/>
    <s v="SW NW"/>
    <n v="1"/>
    <n v="17"/>
    <n v="93"/>
    <n v="41.481740000000002"/>
    <n v="-107.828953"/>
    <s v="4900722057"/>
    <s v="DUCK LAKE 01-02"/>
    <x v="0"/>
    <x v="29"/>
    <m/>
    <m/>
    <m/>
    <x v="0"/>
    <s v="8579"/>
    <m/>
    <n v="8996"/>
    <n v="8985"/>
    <x v="1"/>
    <d v="2003-03-13T00:00:00"/>
    <n v="7.81"/>
    <x v="1"/>
    <n v="26.8"/>
    <n v="0"/>
    <n v="2600"/>
    <n v="28.2"/>
    <x v="1"/>
    <n v="3099"/>
    <n v="2642"/>
    <m/>
    <x v="0"/>
    <n v="18"/>
    <n v="9452"/>
    <x v="0"/>
    <s v="BP AMERICA PRODUCTION COMPANY"/>
    <n v="1.3373200000000001"/>
    <n v="0"/>
    <n v="113.1"/>
    <n v="0.72135599999999989"/>
    <n v="115.158676"/>
    <n v="87.422789999999992"/>
    <n v="43.302379999999992"/>
    <n v="0"/>
    <x v="1"/>
    <n v="0.37476000000000004"/>
    <n v="131.09993"/>
    <n v="-6.4733794521682625E-2"/>
    <n v="8414"/>
    <n v="-5.809918280532856E-2"/>
    <n v="1.1612846260927836E-2"/>
    <n v="0"/>
    <n v="0.98838715373907216"/>
    <n v="0.66684085948787308"/>
    <n v="0.33030055775010703"/>
    <n v="2.8585827620197816E-3"/>
    <x v="0"/>
    <n v="0"/>
    <x v="0"/>
    <m/>
    <m/>
    <x v="0"/>
    <n v="11850"/>
    <x v="0"/>
    <x v="0"/>
    <m/>
    <x v="0"/>
    <x v="0"/>
    <x v="0"/>
    <n v="5.58"/>
    <x v="0"/>
    <x v="0"/>
    <x v="0"/>
    <x v="0"/>
    <x v="0"/>
    <x v="0"/>
    <x v="0"/>
    <x v="0"/>
    <x v="0"/>
    <x v="0"/>
    <x v="0"/>
    <x v="0"/>
    <x v="0"/>
    <m/>
    <x v="0"/>
    <x v="0"/>
    <x v="0"/>
    <x v="0"/>
    <x v="0"/>
    <m/>
    <n v="20030313"/>
    <x v="0"/>
    <s v="BP AMERICA"/>
    <m/>
    <m/>
    <d v="2003-03-15T00:00:00"/>
    <x v="6"/>
    <x v="2"/>
  </r>
  <r>
    <x v="1"/>
    <s v="T17N R093W S02 fMESAVERDE/ALMOND"/>
    <n v="3678"/>
    <x v="0"/>
    <x v="5"/>
    <s v="COAL GULCH"/>
    <s v="SW NE"/>
    <n v="2"/>
    <n v="17"/>
    <n v="93"/>
    <n v="41.481459999999998"/>
    <n v="-107.83839"/>
    <s v="4900722237"/>
    <s v="COAL GULCH H2"/>
    <x v="0"/>
    <x v="29"/>
    <m/>
    <m/>
    <m/>
    <x v="0"/>
    <s v="8731"/>
    <m/>
    <n v="9015"/>
    <n v="9009"/>
    <x v="1"/>
    <d v="2003-03-13T00:00:00"/>
    <n v="7.99"/>
    <x v="1"/>
    <n v="31.1"/>
    <n v="0"/>
    <n v="3010"/>
    <n v="25.4"/>
    <x v="1"/>
    <n v="3449"/>
    <n v="2802"/>
    <m/>
    <x v="0"/>
    <n v="2"/>
    <n v="9750"/>
    <x v="0"/>
    <s v="BP AMERICA PRODUCTION COMPANY"/>
    <n v="1.55189"/>
    <n v="0"/>
    <n v="130.935"/>
    <n v="0.64973199999999998"/>
    <n v="133.13662199999999"/>
    <n v="97.296289999999999"/>
    <n v="45.924779999999998"/>
    <n v="0"/>
    <x v="1"/>
    <n v="4.1640000000000003E-2"/>
    <n v="143.26271"/>
    <n v="-3.6635718063168156E-2"/>
    <n v="9319.5"/>
    <n v="-2.2575316605049949E-2"/>
    <n v="1.1656372053663794E-2"/>
    <n v="0"/>
    <n v="0.98834362794633634"/>
    <n v="0.67914595500811059"/>
    <n v="0.32056339015225943"/>
    <n v="2.9065483962993584E-4"/>
    <x v="0"/>
    <n v="0"/>
    <x v="0"/>
    <m/>
    <m/>
    <x v="0"/>
    <n v="14210"/>
    <x v="0"/>
    <x v="0"/>
    <m/>
    <x v="0"/>
    <x v="0"/>
    <x v="0"/>
    <n v="11.8"/>
    <x v="0"/>
    <x v="0"/>
    <x v="0"/>
    <x v="0"/>
    <x v="0"/>
    <x v="0"/>
    <x v="0"/>
    <x v="0"/>
    <x v="0"/>
    <x v="0"/>
    <x v="0"/>
    <x v="0"/>
    <x v="0"/>
    <m/>
    <x v="0"/>
    <x v="0"/>
    <x v="0"/>
    <x v="0"/>
    <x v="0"/>
    <m/>
    <n v="20030313"/>
    <x v="0"/>
    <s v="BP AMERICA"/>
    <m/>
    <m/>
    <d v="2003-03-15T00:00:00"/>
    <x v="6"/>
    <x v="2"/>
  </r>
  <r>
    <x v="1"/>
    <s v="T17N R093W S03 fMESAVERDE/ALMOND"/>
    <n v="3438"/>
    <x v="0"/>
    <x v="5"/>
    <s v="WILD ROSE"/>
    <s v="L 2"/>
    <n v="3"/>
    <n v="17"/>
    <n v="93"/>
    <n v="41.482500000000002"/>
    <n v="-107.85805999999999"/>
    <s v="4900721772"/>
    <s v="COAL GULCH C3"/>
    <x v="0"/>
    <x v="29"/>
    <m/>
    <m/>
    <m/>
    <x v="0"/>
    <s v="8702"/>
    <m/>
    <n v="9096"/>
    <m/>
    <x v="1"/>
    <d v="2002-11-22T00:00:00"/>
    <n v="6.62"/>
    <x v="1"/>
    <n v="6.72"/>
    <m/>
    <n v="1650"/>
    <n v="3.15"/>
    <x v="1"/>
    <n v="1050"/>
    <n v="1806"/>
    <m/>
    <x v="0"/>
    <n v="17"/>
    <n v="4440"/>
    <x v="0"/>
    <s v="BP AMERICA PRODUCTION CO"/>
    <n v="0.33532799999999996"/>
    <n v="0"/>
    <n v="71.775000000000006"/>
    <n v="8.0576999999999996E-2"/>
    <n v="72.190905000000001"/>
    <n v="29.6205"/>
    <n v="29.600339999999996"/>
    <n v="0"/>
    <x v="1"/>
    <n v="0.35394000000000003"/>
    <n v="59.574779999999997"/>
    <n v="9.5746665757477034E-2"/>
    <n v="4532.87"/>
    <n v="1.035008865613788E-2"/>
    <n v="4.6450172636012801E-3"/>
    <n v="0"/>
    <n v="0.99535498273639866"/>
    <n v="0.49719864680994208"/>
    <n v="0.49686024858169847"/>
    <n v="5.9411046083594444E-3"/>
    <x v="0"/>
    <n v="0.9"/>
    <x v="0"/>
    <m/>
    <m/>
    <x v="0"/>
    <n v="6280"/>
    <x v="0"/>
    <x v="0"/>
    <m/>
    <x v="0"/>
    <x v="0"/>
    <x v="0"/>
    <m/>
    <x v="0"/>
    <x v="0"/>
    <x v="0"/>
    <x v="0"/>
    <x v="0"/>
    <x v="0"/>
    <x v="0"/>
    <x v="0"/>
    <x v="0"/>
    <x v="0"/>
    <x v="0"/>
    <x v="0"/>
    <x v="0"/>
    <m/>
    <x v="0"/>
    <x v="0"/>
    <x v="0"/>
    <x v="0"/>
    <x v="0"/>
    <m/>
    <n v="20021122"/>
    <x v="0"/>
    <s v="BP AMERICA"/>
    <m/>
    <m/>
    <d v="2002-11-24T00:00:00"/>
    <x v="6"/>
    <x v="2"/>
  </r>
  <r>
    <x v="1"/>
    <s v="T17N R093W S04 fMESAVERDE/ALMOND"/>
    <n v="3891"/>
    <x v="0"/>
    <x v="5"/>
    <s v="COAL GULCH"/>
    <s v="C SE"/>
    <n v="4"/>
    <n v="17"/>
    <n v="93"/>
    <n v="41.474719999999998"/>
    <n v="-107.87639"/>
    <s v="4900721836"/>
    <s v="COAL GULCH 30-4"/>
    <x v="0"/>
    <x v="29"/>
    <m/>
    <m/>
    <m/>
    <x v="0"/>
    <s v="8858"/>
    <m/>
    <n v="9350"/>
    <n v="9284"/>
    <x v="1"/>
    <d v="2003-02-05T00:00:00"/>
    <n v="6.3"/>
    <x v="1"/>
    <n v="1"/>
    <m/>
    <n v="253"/>
    <m/>
    <x v="1"/>
    <n v="115"/>
    <n v="500"/>
    <m/>
    <x v="0"/>
    <m/>
    <n v="884"/>
    <x v="0"/>
    <s v="CABOT OIL AND GAS"/>
    <n v="4.99E-2"/>
    <n v="0"/>
    <n v="11.0055"/>
    <n v="0"/>
    <n v="11.055399999999999"/>
    <n v="3.2441499999999999"/>
    <n v="8.1950000000000003"/>
    <n v="0"/>
    <x v="1"/>
    <n v="0"/>
    <n v="11.439149999999998"/>
    <n v="-1.7059687791042683E-2"/>
    <n v="869"/>
    <n v="-8.5567598402738164E-3"/>
    <n v="4.5136313475767501E-3"/>
    <n v="0"/>
    <n v="0.99548636865242335"/>
    <n v="0.28360061717872398"/>
    <n v="0.71639938282127602"/>
    <n v="0"/>
    <x v="0"/>
    <n v="15"/>
    <x v="0"/>
    <m/>
    <n v="12.59"/>
    <x v="4"/>
    <m/>
    <x v="0"/>
    <x v="0"/>
    <m/>
    <x v="0"/>
    <x v="0"/>
    <x v="0"/>
    <m/>
    <x v="0"/>
    <x v="0"/>
    <x v="0"/>
    <x v="0"/>
    <x v="0"/>
    <x v="0"/>
    <x v="0"/>
    <x v="0"/>
    <x v="0"/>
    <x v="0"/>
    <x v="0"/>
    <x v="0"/>
    <x v="0"/>
    <m/>
    <x v="0"/>
    <x v="0"/>
    <x v="0"/>
    <x v="0"/>
    <x v="0"/>
    <m/>
    <n v="20030205"/>
    <x v="0"/>
    <s v="QUESTAR APPLIED TECHNOLOGY ROCK SPRINGS"/>
    <m/>
    <m/>
    <d v="2003-02-07T00:00:00"/>
    <x v="6"/>
    <x v="2"/>
  </r>
  <r>
    <x v="1"/>
    <s v="T17N R093W S05 fMESAVERDE/ALMOND"/>
    <n v="3663"/>
    <x v="0"/>
    <x v="5"/>
    <s v="WILD ROSE"/>
    <s v="SE NW"/>
    <n v="5"/>
    <n v="17"/>
    <n v="93"/>
    <n v="41.479011999999997"/>
    <n v="-107.900807"/>
    <s v="4900722307"/>
    <s v="CHAMPLIN 226 D5"/>
    <x v="0"/>
    <x v="29"/>
    <m/>
    <m/>
    <m/>
    <x v="0"/>
    <s v="9065"/>
    <m/>
    <n v="9511"/>
    <n v="9500"/>
    <x v="1"/>
    <d v="2003-02-10T00:00:00"/>
    <n v="8.1"/>
    <x v="1"/>
    <n v="0.47"/>
    <n v="0"/>
    <n v="1090"/>
    <n v="5.0199999999999996"/>
    <x v="1"/>
    <n v="900"/>
    <n v="1388"/>
    <m/>
    <x v="0"/>
    <n v="68"/>
    <n v="3726"/>
    <x v="0"/>
    <s v="BP AMERICA PRODUCTION COMPANY"/>
    <n v="2.3452999999999998E-2"/>
    <n v="0"/>
    <n v="47.414999999999999"/>
    <n v="0.12841159999999999"/>
    <n v="47.566864600000002"/>
    <n v="25.388999999999999"/>
    <n v="22.749319999999997"/>
    <n v="0"/>
    <x v="1"/>
    <n v="1.4157600000000001"/>
    <n v="49.554079999999992"/>
    <n v="-2.0461244566601852E-2"/>
    <n v="3451.49"/>
    <n v="-3.8245960635263893E-2"/>
    <n v="4.9305330921475105E-4"/>
    <n v="0"/>
    <n v="0.99950694669078521"/>
    <n v="0.51234933632104573"/>
    <n v="0.45908066500276062"/>
    <n v="2.8569998676193774E-2"/>
    <x v="0"/>
    <n v="0.09"/>
    <x v="0"/>
    <m/>
    <m/>
    <x v="0"/>
    <n v="5040"/>
    <x v="0"/>
    <x v="0"/>
    <m/>
    <x v="0"/>
    <x v="0"/>
    <x v="0"/>
    <n v="0.79"/>
    <x v="0"/>
    <x v="0"/>
    <x v="0"/>
    <x v="0"/>
    <x v="0"/>
    <x v="0"/>
    <x v="0"/>
    <x v="0"/>
    <x v="0"/>
    <x v="0"/>
    <x v="0"/>
    <x v="0"/>
    <x v="0"/>
    <m/>
    <x v="0"/>
    <x v="0"/>
    <x v="0"/>
    <x v="0"/>
    <x v="0"/>
    <m/>
    <n v="20030210"/>
    <x v="0"/>
    <s v="BP AMERICA"/>
    <m/>
    <m/>
    <d v="2003-02-12T00:00:00"/>
    <x v="6"/>
    <x v="2"/>
  </r>
  <r>
    <x v="1"/>
    <s v="T17N R093W S08 fMESAVERDE/ALMOND"/>
    <n v="3640"/>
    <x v="0"/>
    <x v="5"/>
    <s v="WAMSUTTER"/>
    <s v="C NW"/>
    <n v="8"/>
    <n v="17"/>
    <n v="93"/>
    <n v="41.466940000000001"/>
    <n v="-107.90528"/>
    <s v="4900721673"/>
    <s v="1-8 FED."/>
    <x v="0"/>
    <x v="29"/>
    <m/>
    <m/>
    <m/>
    <x v="0"/>
    <s v="6728"/>
    <m/>
    <n v="9505"/>
    <n v="9420"/>
    <x v="3"/>
    <d v="2000-03-20T00:00:00"/>
    <n v="6.8"/>
    <x v="1"/>
    <n v="0"/>
    <n v="292"/>
    <n v="2539"/>
    <m/>
    <x v="1"/>
    <n v="4000"/>
    <n v="1122"/>
    <m/>
    <x v="0"/>
    <n v="155"/>
    <n v="8110"/>
    <x v="0"/>
    <s v="ANADARKO PETROLEUM CORP"/>
    <n v="0"/>
    <n v="24.028680000000001"/>
    <n v="110.44649999999999"/>
    <n v="0"/>
    <n v="134.47517999999999"/>
    <n v="112.84"/>
    <n v="18.389579999999999"/>
    <n v="0"/>
    <x v="1"/>
    <n v="3.2271000000000001"/>
    <n v="134.45668000000001"/>
    <n v="6.8790659462916956E-5"/>
    <n v="8108"/>
    <n v="-1.2331976815883587E-4"/>
    <n v="0"/>
    <n v="0.17868486957965032"/>
    <n v="0.82131513042034965"/>
    <n v="0.83922940831203019"/>
    <n v="0.13676955284036463"/>
    <n v="2.4001038847605044E-2"/>
    <x v="0"/>
    <n v="2"/>
    <x v="0"/>
    <m/>
    <m/>
    <x v="0"/>
    <m/>
    <x v="0"/>
    <x v="0"/>
    <m/>
    <x v="0"/>
    <x v="0"/>
    <x v="0"/>
    <m/>
    <x v="0"/>
    <x v="0"/>
    <x v="0"/>
    <x v="0"/>
    <x v="0"/>
    <x v="0"/>
    <x v="0"/>
    <x v="0"/>
    <x v="0"/>
    <x v="0"/>
    <x v="0"/>
    <x v="0"/>
    <x v="0"/>
    <m/>
    <x v="0"/>
    <x v="0"/>
    <x v="0"/>
    <x v="0"/>
    <x v="0"/>
    <s v="WELLHEAD"/>
    <n v="20000320"/>
    <x v="0"/>
    <s v="CHAMPION TECHNOLOGIES VERNAL UT"/>
    <m/>
    <m/>
    <d v="2000-03-27T00:00:00"/>
    <x v="6"/>
    <x v="2"/>
  </r>
  <r>
    <x v="1"/>
    <s v="T17N R093W S08 fMESAVERDE/ALMOND"/>
    <n v="3642"/>
    <x v="0"/>
    <x v="5"/>
    <s v="WAMSUTTER"/>
    <s v="SE SE"/>
    <n v="8"/>
    <n v="17"/>
    <n v="93"/>
    <n v="41.45984"/>
    <n v="-107.89601999999999"/>
    <s v="4900721816"/>
    <s v="WAMSUTTER FED. 3-8"/>
    <x v="0"/>
    <x v="29"/>
    <m/>
    <m/>
    <m/>
    <x v="0"/>
    <s v="8778"/>
    <m/>
    <n v="9445"/>
    <m/>
    <x v="3"/>
    <d v="2000-05-04T00:00:00"/>
    <n v="7.3"/>
    <x v="1"/>
    <n v="0"/>
    <n v="117"/>
    <n v="2955"/>
    <m/>
    <x v="1"/>
    <n v="3200"/>
    <n v="2684"/>
    <m/>
    <x v="0"/>
    <n v="188"/>
    <n v="9156"/>
    <x v="0"/>
    <s v="ANADARKO PETROLEUM CORP"/>
    <n v="0"/>
    <n v="9.627930000000001"/>
    <n v="128.54249999999999"/>
    <n v="0"/>
    <n v="138.17042999999998"/>
    <n v="90.271999999999991"/>
    <n v="43.990759999999995"/>
    <n v="0"/>
    <x v="1"/>
    <n v="3.9141600000000003"/>
    <n v="138.17692"/>
    <n v="-2.3484936620574258E-5"/>
    <n v="9144"/>
    <n v="-6.5573770491803279E-4"/>
    <n v="0"/>
    <n v="6.9681551978958173E-2"/>
    <n v="0.93031844802104191"/>
    <n v="0.65330736855330107"/>
    <n v="0.31836546942861366"/>
    <n v="2.8327162018085224E-2"/>
    <x v="0"/>
    <n v="12"/>
    <x v="0"/>
    <m/>
    <m/>
    <x v="0"/>
    <m/>
    <x v="0"/>
    <x v="0"/>
    <m/>
    <x v="0"/>
    <x v="0"/>
    <x v="0"/>
    <m/>
    <x v="0"/>
    <x v="0"/>
    <x v="0"/>
    <x v="0"/>
    <x v="0"/>
    <x v="0"/>
    <x v="0"/>
    <x v="0"/>
    <x v="0"/>
    <x v="0"/>
    <x v="0"/>
    <x v="0"/>
    <x v="0"/>
    <m/>
    <x v="0"/>
    <x v="0"/>
    <x v="0"/>
    <x v="0"/>
    <x v="0"/>
    <s v="WELLHEAD"/>
    <n v="20000504"/>
    <x v="0"/>
    <s v="CHAMPION TECHNOLOGIES VERNAL UT"/>
    <m/>
    <m/>
    <d v="2000-05-19T00:00:00"/>
    <x v="6"/>
    <x v="2"/>
  </r>
  <r>
    <x v="1"/>
    <s v="T17N R093W S08 fMESAVERDE/ALMOND"/>
    <n v="3777"/>
    <x v="0"/>
    <x v="5"/>
    <s v="WILD ROSE"/>
    <s v="C SW"/>
    <n v="8"/>
    <n v="17"/>
    <n v="93"/>
    <n v="41.459850000000003"/>
    <n v="-107.90536"/>
    <s v="4900720320"/>
    <s v="WILD ROSE FED. 1-8"/>
    <x v="0"/>
    <x v="29"/>
    <m/>
    <m/>
    <m/>
    <x v="0"/>
    <s v="9115"/>
    <m/>
    <n v="9960"/>
    <n v="9165"/>
    <x v="3"/>
    <d v="2003-03-05T00:00:00"/>
    <n v="7"/>
    <x v="1"/>
    <n v="216"/>
    <n v="200"/>
    <n v="1325"/>
    <m/>
    <x v="1"/>
    <n v="2000"/>
    <n v="1600"/>
    <m/>
    <x v="0"/>
    <n v="108"/>
    <n v="5456"/>
    <x v="0"/>
    <s v="ANADARKO PETROLEUM"/>
    <n v="10.7784"/>
    <n v="16.458000000000002"/>
    <n v="57.637500000000003"/>
    <n v="0"/>
    <n v="84.873899999999992"/>
    <n v="56.42"/>
    <n v="26.223999999999997"/>
    <n v="0"/>
    <x v="1"/>
    <n v="2.2485600000000003"/>
    <n v="84.892559999999989"/>
    <n v="-1.0991570419738394E-4"/>
    <n v="5449"/>
    <n v="-6.4190738193489229E-4"/>
    <n v="0.1269931038870607"/>
    <n v="0.19391120238377174"/>
    <n v="0.67909569372916767"/>
    <n v="0.66460476630696497"/>
    <n v="0.30890810690595266"/>
    <n v="2.6487126787082409E-2"/>
    <x v="0"/>
    <n v="7"/>
    <x v="0"/>
    <m/>
    <m/>
    <x v="0"/>
    <m/>
    <x v="0"/>
    <x v="0"/>
    <m/>
    <x v="0"/>
    <x v="0"/>
    <x v="0"/>
    <m/>
    <x v="0"/>
    <x v="0"/>
    <x v="0"/>
    <x v="0"/>
    <x v="0"/>
    <x v="0"/>
    <x v="0"/>
    <x v="0"/>
    <x v="0"/>
    <x v="0"/>
    <x v="0"/>
    <x v="0"/>
    <x v="0"/>
    <m/>
    <x v="0"/>
    <x v="0"/>
    <x v="0"/>
    <x v="0"/>
    <x v="0"/>
    <s v="WELLHEAD"/>
    <n v="20030305"/>
    <x v="0"/>
    <s v="CHAMPION TECHNOLOGIES VERNAL UT"/>
    <m/>
    <m/>
    <d v="2003-03-18T00:00:00"/>
    <x v="6"/>
    <x v="2"/>
  </r>
  <r>
    <x v="1"/>
    <s v="T17N R093W S09 fMESAVERDE/ALMOND"/>
    <n v="3660"/>
    <x v="0"/>
    <x v="5"/>
    <s v="WILD ROSE"/>
    <s v="SW NE"/>
    <n v="9"/>
    <n v="17"/>
    <n v="93"/>
    <n v="41.464129"/>
    <n v="-107.881353"/>
    <s v="4900722306"/>
    <s v="CHAMPLIN 226 B5"/>
    <x v="0"/>
    <x v="29"/>
    <m/>
    <m/>
    <m/>
    <x v="0"/>
    <s v="8944"/>
    <m/>
    <n v="9378"/>
    <n v="9330"/>
    <x v="1"/>
    <d v="2003-02-10T00:00:00"/>
    <n v="8.16"/>
    <x v="1"/>
    <n v="6.31"/>
    <n v="1.17"/>
    <n v="1240"/>
    <n v="10.9"/>
    <x v="1"/>
    <n v="950"/>
    <n v="1735"/>
    <m/>
    <x v="0"/>
    <n v="40"/>
    <n v="4200"/>
    <x v="0"/>
    <s v="BP AMERICA PRODUCTION COMPANY"/>
    <n v="0.31486899999999995"/>
    <n v="9.6279299999999998E-2"/>
    <n v="53.94"/>
    <n v="0.27882200000000001"/>
    <n v="54.629970299999997"/>
    <n v="26.799499999999998"/>
    <n v="28.436649999999997"/>
    <n v="0"/>
    <x v="1"/>
    <n v="0.8328000000000001"/>
    <n v="56.068949999999994"/>
    <n v="-1.2999040063808079E-2"/>
    <n v="3983.38"/>
    <n v="-2.6470724810530599E-2"/>
    <n v="5.7636677865812421E-3"/>
    <n v="1.7623897555001967E-3"/>
    <n v="0.99247394245791853"/>
    <n v="0.47797399451924821"/>
    <n v="0.50717286483873869"/>
    <n v="1.4853140642013096E-2"/>
    <x v="0"/>
    <n v="0.09"/>
    <x v="0"/>
    <m/>
    <m/>
    <x v="0"/>
    <n v="5710"/>
    <x v="0"/>
    <x v="0"/>
    <m/>
    <x v="0"/>
    <x v="0"/>
    <x v="0"/>
    <n v="1.07"/>
    <x v="0"/>
    <x v="0"/>
    <x v="0"/>
    <x v="0"/>
    <x v="0"/>
    <x v="0"/>
    <x v="0"/>
    <x v="0"/>
    <x v="0"/>
    <x v="0"/>
    <x v="0"/>
    <x v="0"/>
    <x v="0"/>
    <m/>
    <x v="0"/>
    <x v="0"/>
    <x v="0"/>
    <x v="0"/>
    <x v="0"/>
    <m/>
    <n v="20030210"/>
    <x v="0"/>
    <s v="BP AMERICA"/>
    <m/>
    <m/>
    <d v="2003-02-12T00:00:00"/>
    <x v="6"/>
    <x v="2"/>
  </r>
  <r>
    <x v="1"/>
    <s v="T17N R093W S10 fMESAVERDE/ALMOND"/>
    <n v="3677"/>
    <x v="0"/>
    <x v="5"/>
    <s v="COAL GULCH"/>
    <s v="SW SW"/>
    <n v="10"/>
    <n v="17"/>
    <n v="93"/>
    <n v="41.459657999999997"/>
    <n v="-107.867003"/>
    <s v="4900721912"/>
    <s v="COAL GULCH F3"/>
    <x v="0"/>
    <x v="29"/>
    <m/>
    <m/>
    <m/>
    <x v="0"/>
    <s v="8886"/>
    <m/>
    <n v="9175"/>
    <n v="9160"/>
    <x v="1"/>
    <d v="2003-03-13T00:00:00"/>
    <n v="8.0399999999999991"/>
    <x v="1"/>
    <n v="0"/>
    <n v="0"/>
    <n v="1430"/>
    <n v="2.63"/>
    <x v="1"/>
    <n v="1100"/>
    <n v="1681"/>
    <m/>
    <x v="0"/>
    <n v="11"/>
    <n v="4788"/>
    <x v="0"/>
    <s v="BP AMERICA PRODUCTION COMPANY"/>
    <n v="0"/>
    <n v="0"/>
    <n v="62.204999999999998"/>
    <n v="6.7275399999999999E-2"/>
    <n v="62.272275399999998"/>
    <n v="31.030999999999999"/>
    <n v="27.551589999999997"/>
    <n v="0"/>
    <x v="1"/>
    <n v="0.22902000000000003"/>
    <n v="58.811609999999995"/>
    <n v="2.8580726399452028E-2"/>
    <n v="4224.63"/>
    <n v="-6.2508945779422856E-2"/>
    <n v="0"/>
    <n v="0"/>
    <n v="1"/>
    <n v="0.52763391446008712"/>
    <n v="0.46847195647254003"/>
    <n v="3.8941290673729224E-3"/>
    <x v="0"/>
    <n v="0"/>
    <x v="0"/>
    <m/>
    <m/>
    <x v="0"/>
    <n v="6450"/>
    <x v="0"/>
    <x v="0"/>
    <m/>
    <x v="0"/>
    <x v="0"/>
    <x v="0"/>
    <m/>
    <x v="0"/>
    <x v="0"/>
    <x v="0"/>
    <x v="0"/>
    <x v="0"/>
    <x v="0"/>
    <x v="0"/>
    <x v="0"/>
    <x v="0"/>
    <x v="0"/>
    <x v="0"/>
    <x v="0"/>
    <x v="0"/>
    <m/>
    <x v="0"/>
    <x v="0"/>
    <x v="0"/>
    <x v="0"/>
    <x v="0"/>
    <m/>
    <n v="20030313"/>
    <x v="0"/>
    <s v="BP AMERICA"/>
    <m/>
    <m/>
    <d v="2003-03-15T00:00:00"/>
    <x v="6"/>
    <x v="2"/>
  </r>
  <r>
    <x v="1"/>
    <s v="T17N R093W S15 fMESAVERDE/ALMOND"/>
    <n v="3675"/>
    <x v="0"/>
    <x v="5"/>
    <s v="COAL GULCH"/>
    <s v="SE SW"/>
    <n v="15"/>
    <n v="17"/>
    <n v="93"/>
    <n v="41.444946999999999"/>
    <n v="-107.866561"/>
    <s v="4900722320"/>
    <s v="COAL GULCH B4"/>
    <x v="0"/>
    <x v="29"/>
    <m/>
    <m/>
    <m/>
    <x v="0"/>
    <s v="8840"/>
    <m/>
    <n v="9218"/>
    <n v="9215"/>
    <x v="1"/>
    <d v="2003-01-23T00:00:00"/>
    <n v="8.52"/>
    <x v="1"/>
    <n v="10.9"/>
    <n v="8.9999999999999993E-3"/>
    <n v="1950"/>
    <n v="17.7"/>
    <x v="1"/>
    <n v="1250"/>
    <n v="2455"/>
    <n v="53.4"/>
    <x v="0"/>
    <n v="25"/>
    <n v="5462"/>
    <x v="0"/>
    <s v="BP AMERICA PRODUCTION COMPANY"/>
    <n v="0.54391"/>
    <n v="7.4060999999999994E-4"/>
    <n v="84.825000000000003"/>
    <n v="0.45276599999999995"/>
    <n v="85.822416609999991"/>
    <n v="35.262500000000003"/>
    <n v="40.237449999999995"/>
    <n v="1.7798219999999998"/>
    <x v="1"/>
    <n v="0.52050000000000007"/>
    <n v="77.800271999999978"/>
    <n v="4.9028314338001477E-2"/>
    <n v="5762.009"/>
    <n v="2.6729219479421303E-2"/>
    <n v="6.3376215851817883E-3"/>
    <n v="8.6295635715494911E-6"/>
    <n v="0.99365374885124658"/>
    <n v="0.45324391667936592"/>
    <n v="0.51718906586856161"/>
    <n v="6.6902079725376824E-3"/>
    <x v="0"/>
    <n v="7.8"/>
    <x v="0"/>
    <m/>
    <m/>
    <x v="0"/>
    <n v="7430"/>
    <x v="0"/>
    <x v="0"/>
    <m/>
    <x v="0"/>
    <x v="0"/>
    <x v="0"/>
    <n v="3.07"/>
    <x v="0"/>
    <x v="0"/>
    <x v="0"/>
    <x v="0"/>
    <x v="0"/>
    <x v="0"/>
    <x v="0"/>
    <x v="0"/>
    <x v="0"/>
    <x v="0"/>
    <x v="0"/>
    <x v="0"/>
    <x v="0"/>
    <m/>
    <x v="0"/>
    <x v="0"/>
    <x v="0"/>
    <x v="0"/>
    <x v="0"/>
    <m/>
    <n v="20030123"/>
    <x v="0"/>
    <s v="BP AMERICA"/>
    <m/>
    <m/>
    <d v="2003-02-02T00:00:00"/>
    <x v="6"/>
    <x v="2"/>
  </r>
  <r>
    <x v="1"/>
    <s v="T17N R093W S18 fMESAVERDE/ALMOND"/>
    <n v="3641"/>
    <x v="0"/>
    <x v="5"/>
    <s v="WAMSUTTER"/>
    <s v="NW SE"/>
    <n v="18"/>
    <n v="17"/>
    <n v="93"/>
    <n v="41.445839999999997"/>
    <n v="-107.91516"/>
    <s v="4900721867"/>
    <s v="WAMSUTTER FED. 3-18"/>
    <x v="0"/>
    <x v="29"/>
    <m/>
    <m/>
    <m/>
    <x v="0"/>
    <s v="9292"/>
    <m/>
    <n v="9692"/>
    <m/>
    <x v="3"/>
    <d v="2000-05-04T00:00:00"/>
    <n v="7.2"/>
    <x v="1"/>
    <n v="0"/>
    <n v="272"/>
    <n v="2374"/>
    <m/>
    <x v="1"/>
    <n v="2600"/>
    <n v="2952"/>
    <m/>
    <x v="0"/>
    <n v="188"/>
    <n v="8393"/>
    <x v="0"/>
    <s v="ANADARKO PETROLEUM CORP"/>
    <n v="0"/>
    <n v="22.38288"/>
    <n v="103.26899999999999"/>
    <n v="0"/>
    <n v="125.65187999999999"/>
    <n v="73.346000000000004"/>
    <n v="48.383279999999992"/>
    <n v="0"/>
    <x v="1"/>
    <n v="3.9141600000000003"/>
    <n v="125.64343999999998"/>
    <n v="3.3585981625154545E-5"/>
    <n v="8386"/>
    <n v="-4.1718815185648727E-4"/>
    <n v="0"/>
    <n v="0.17813406373227367"/>
    <n v="0.8218659362677263"/>
    <n v="0.58376306793255595"/>
    <n v="0.38508401234477502"/>
    <n v="3.1152919722669172E-2"/>
    <x v="0"/>
    <n v="7"/>
    <x v="0"/>
    <m/>
    <m/>
    <x v="0"/>
    <m/>
    <x v="0"/>
    <x v="0"/>
    <m/>
    <x v="0"/>
    <x v="0"/>
    <x v="0"/>
    <m/>
    <x v="0"/>
    <x v="0"/>
    <x v="0"/>
    <x v="0"/>
    <x v="0"/>
    <x v="0"/>
    <x v="0"/>
    <x v="0"/>
    <x v="0"/>
    <x v="0"/>
    <x v="0"/>
    <x v="0"/>
    <x v="0"/>
    <m/>
    <x v="0"/>
    <x v="0"/>
    <x v="0"/>
    <x v="0"/>
    <x v="0"/>
    <s v="WELLHEAD"/>
    <n v="20000504"/>
    <x v="0"/>
    <s v="CHAMPION TECHNOLOGIES VERNAL UT"/>
    <m/>
    <m/>
    <d v="2000-05-19T00:00:00"/>
    <x v="6"/>
    <x v="2"/>
  </r>
  <r>
    <x v="1"/>
    <s v="T17N R093W S21 fMESAVERDE/ALMOND"/>
    <m/>
    <x v="0"/>
    <x v="5"/>
    <s v="WILD ROSE"/>
    <s v=" C SW"/>
    <n v="21"/>
    <n v="17"/>
    <n v="93"/>
    <n v="41.430743999999997"/>
    <n v="-107.88585399999999"/>
    <s v="4900720368"/>
    <s v="444B CHAMP"/>
    <x v="0"/>
    <x v="29"/>
    <m/>
    <m/>
    <m/>
    <x v="0"/>
    <m/>
    <m/>
    <n v="9600"/>
    <n v="9100"/>
    <x v="1"/>
    <d v="1984-01-25T00:00:00"/>
    <n v="6.9"/>
    <x v="0"/>
    <n v="245"/>
    <n v="44"/>
    <n v="3631"/>
    <n v="36"/>
    <x v="1"/>
    <n v="5400"/>
    <n v="695"/>
    <n v="0"/>
    <x v="1"/>
    <n v="530"/>
    <n v="10228"/>
    <x v="0"/>
    <s v="AMOCO PRODUCTION COMPANY"/>
    <n v="12.2255"/>
    <n v="3.6207600000000002"/>
    <n v="157.9485"/>
    <n v="0.92087999999999992"/>
    <n v="174.71564000000001"/>
    <n v="152.334"/>
    <n v="11.391049999999998"/>
    <n v="0"/>
    <x v="1"/>
    <n v="11.034600000000001"/>
    <n v="174.75965000000002"/>
    <n v="-1.2593165027494308E-4"/>
    <n v="10581"/>
    <n v="1.6963813734441828E-2"/>
    <n v="6.9973701266812752E-2"/>
    <n v="2.0723731430111237E-2"/>
    <n v="0.90930256730307601"/>
    <n v="0.87167718635279934"/>
    <n v="6.5181236057636857E-2"/>
    <n v="6.3141577589563722E-2"/>
    <x v="1"/>
    <n v="0"/>
    <x v="1"/>
    <n v="9952"/>
    <n v="0.7"/>
    <x v="0"/>
    <n v="0.7"/>
    <x v="0"/>
    <x v="1"/>
    <m/>
    <x v="1"/>
    <x v="1"/>
    <x v="1"/>
    <n v="0"/>
    <x v="1"/>
    <x v="3"/>
    <x v="1"/>
    <x v="1"/>
    <x v="0"/>
    <x v="0"/>
    <x v="0"/>
    <x v="0"/>
    <x v="0"/>
    <x v="0"/>
    <x v="0"/>
    <x v="0"/>
    <x v="0"/>
    <m/>
    <x v="0"/>
    <x v="0"/>
    <x v="0"/>
    <x v="0"/>
    <x v="0"/>
    <m/>
    <n v="19840125"/>
    <x v="1"/>
    <m/>
    <m/>
    <m/>
    <m/>
    <x v="6"/>
    <x v="2"/>
  </r>
  <r>
    <x v="1"/>
    <s v="T17N R093W S25 fMESAVERDE/ALMOND"/>
    <n v="3701"/>
    <x v="0"/>
    <x v="5"/>
    <s v="WILD ROSE"/>
    <s v="SE SW"/>
    <n v="25"/>
    <n v="17"/>
    <n v="93"/>
    <n v="41.415851000000004"/>
    <n v="-107.827652"/>
    <s v="4900722326"/>
    <s v="DUCK LAKE 25-02"/>
    <x v="0"/>
    <x v="29"/>
    <m/>
    <m/>
    <m/>
    <x v="0"/>
    <s v="8669"/>
    <m/>
    <n v="8990"/>
    <n v="8986"/>
    <x v="1"/>
    <d v="2003-01-23T00:00:00"/>
    <n v="8.0500000000000007"/>
    <x v="1"/>
    <n v="14.4"/>
    <n v="2.87"/>
    <n v="2110"/>
    <n v="7.16"/>
    <x v="1"/>
    <n v="2199"/>
    <n v="2856"/>
    <m/>
    <x v="0"/>
    <n v="24"/>
    <n v="6882"/>
    <x v="0"/>
    <s v="BP AMERICA PRODUCTION COMPANY"/>
    <n v="0.71855999999999998"/>
    <n v="0.2361723"/>
    <n v="91.784999999999997"/>
    <n v="0.1831528"/>
    <n v="92.922885100000002"/>
    <n v="62.033789999999996"/>
    <n v="46.809839999999994"/>
    <n v="0"/>
    <x v="1"/>
    <n v="0.49968000000000001"/>
    <n v="109.34330999999999"/>
    <n v="-8.1182250409574178E-2"/>
    <n v="7213.43"/>
    <n v="2.3513294734534548E-2"/>
    <n v="7.7328636452335033E-3"/>
    <n v="2.5415945678595809E-3"/>
    <n v="0.98972554178690686"/>
    <n v="0.56733045670558169"/>
    <n v="0.42809971638868438"/>
    <n v="4.5698269057338767E-3"/>
    <x v="0"/>
    <n v="0.2"/>
    <x v="0"/>
    <m/>
    <m/>
    <x v="0"/>
    <n v="10230"/>
    <x v="0"/>
    <x v="0"/>
    <m/>
    <x v="0"/>
    <x v="0"/>
    <x v="0"/>
    <n v="3.62"/>
    <x v="0"/>
    <x v="0"/>
    <x v="0"/>
    <x v="0"/>
    <x v="0"/>
    <x v="0"/>
    <x v="0"/>
    <x v="0"/>
    <x v="0"/>
    <x v="0"/>
    <x v="0"/>
    <x v="0"/>
    <x v="0"/>
    <m/>
    <x v="0"/>
    <x v="0"/>
    <x v="0"/>
    <x v="0"/>
    <x v="0"/>
    <m/>
    <n v="20030123"/>
    <x v="0"/>
    <s v="BP AMERICA"/>
    <m/>
    <m/>
    <d v="2003-01-25T00:00:00"/>
    <x v="6"/>
    <x v="2"/>
  </r>
  <r>
    <x v="1"/>
    <s v="T17N R094W S06 fMESAVERDE/ALMOND"/>
    <n v="4039"/>
    <x v="0"/>
    <x v="1"/>
    <s v="WILD ROSE"/>
    <s v="NE NE"/>
    <n v="6"/>
    <n v="17"/>
    <n v="94"/>
    <n v="41.482149999999997"/>
    <n v="-108.029842"/>
    <s v="4903724527"/>
    <s v="WILD ROSE FED 1-6"/>
    <x v="0"/>
    <x v="29"/>
    <m/>
    <m/>
    <m/>
    <x v="0"/>
    <s v="10235"/>
    <m/>
    <n v="10621"/>
    <n v="10620"/>
    <x v="3"/>
    <d v="2003-03-05T00:00:00"/>
    <n v="7.2"/>
    <x v="1"/>
    <n v="200"/>
    <n v="220"/>
    <n v="2223"/>
    <m/>
    <x v="1"/>
    <n v="2600"/>
    <n v="2900"/>
    <m/>
    <x v="0"/>
    <n v="188"/>
    <n v="8338"/>
    <x v="0"/>
    <s v="ANADARKO PETROLEUM CORP"/>
    <n v="9.98"/>
    <n v="18.1038"/>
    <n v="96.700499999999991"/>
    <n v="0"/>
    <n v="124.78429999999999"/>
    <n v="73.346000000000004"/>
    <n v="47.530999999999992"/>
    <n v="0"/>
    <x v="1"/>
    <n v="3.9141600000000003"/>
    <n v="124.79115999999999"/>
    <n v="-2.7486676775045101E-5"/>
    <n v="8331"/>
    <n v="-4.1994120823084767E-4"/>
    <n v="7.9978010054149451E-2"/>
    <n v="0.14508075134452011"/>
    <n v="0.77494123860133046"/>
    <n v="0.58774996562256498"/>
    <n v="0.38088435110307489"/>
    <n v="3.1365683274360144E-2"/>
    <x v="0"/>
    <n v="7"/>
    <x v="0"/>
    <m/>
    <m/>
    <x v="0"/>
    <m/>
    <x v="0"/>
    <x v="0"/>
    <m/>
    <x v="0"/>
    <x v="0"/>
    <x v="0"/>
    <m/>
    <x v="0"/>
    <x v="0"/>
    <x v="0"/>
    <x v="0"/>
    <x v="0"/>
    <x v="0"/>
    <x v="0"/>
    <x v="0"/>
    <x v="0"/>
    <x v="0"/>
    <x v="0"/>
    <x v="0"/>
    <x v="0"/>
    <m/>
    <x v="0"/>
    <x v="0"/>
    <x v="0"/>
    <x v="0"/>
    <x v="0"/>
    <s v="WELLHEAD"/>
    <n v="20030305"/>
    <x v="0"/>
    <s v="CHAMPION TECHNOLOGIES VERNAL UT"/>
    <m/>
    <m/>
    <d v="2003-03-18T00:00:00"/>
    <x v="6"/>
    <x v="2"/>
  </r>
  <r>
    <x v="1"/>
    <s v="T17N R095W S01 fMESAVERDE/ALMOND"/>
    <n v="3672"/>
    <x v="0"/>
    <x v="1"/>
    <s v="WILD ROSE"/>
    <s v="NE SW"/>
    <n v="1"/>
    <n v="17"/>
    <n v="95"/>
    <n v="41.476005999999998"/>
    <n v="-108.058594"/>
    <s v="4903725010"/>
    <s v="CHAMPLIN 293 B4"/>
    <x v="0"/>
    <x v="29"/>
    <m/>
    <m/>
    <m/>
    <x v="0"/>
    <s v="10854"/>
    <m/>
    <n v="11177"/>
    <n v="11147"/>
    <x v="1"/>
    <d v="2003-02-05T00:00:00"/>
    <n v="8.43"/>
    <x v="1"/>
    <n v="7.86"/>
    <n v="2.78"/>
    <n v="1530"/>
    <n v="11.5"/>
    <x v="1"/>
    <n v="1200"/>
    <n v="2082"/>
    <n v="53"/>
    <x v="0"/>
    <n v="50"/>
    <n v="4652"/>
    <x v="0"/>
    <s v="BP AMERICA PRODUCTION COMPANY"/>
    <n v="0.39221400000000001"/>
    <n v="0.2287662"/>
    <n v="66.555000000000007"/>
    <n v="0.29416999999999999"/>
    <n v="67.470150199999992"/>
    <n v="33.851999999999997"/>
    <n v="34.123979999999996"/>
    <n v="1.7664899999999999"/>
    <x v="1"/>
    <n v="1.0410000000000001"/>
    <n v="70.783469999999994"/>
    <n v="-2.3965519276868831E-2"/>
    <n v="4937.1400000000003"/>
    <n v="2.9735721868697332E-2"/>
    <n v="5.8131484639854861E-3"/>
    <n v="3.3906282900197254E-3"/>
    <n v="0.9907962232459947"/>
    <n v="0.47824725179480465"/>
    <n v="0.4820896743265059"/>
    <n v="1.470682349989341E-2"/>
    <x v="0"/>
    <n v="8.91"/>
    <x v="0"/>
    <m/>
    <m/>
    <x v="0"/>
    <n v="6030"/>
    <x v="0"/>
    <x v="0"/>
    <m/>
    <x v="0"/>
    <x v="0"/>
    <x v="0"/>
    <n v="0.9"/>
    <x v="0"/>
    <x v="0"/>
    <x v="0"/>
    <x v="0"/>
    <x v="0"/>
    <x v="0"/>
    <x v="0"/>
    <x v="0"/>
    <x v="0"/>
    <x v="0"/>
    <x v="0"/>
    <x v="0"/>
    <x v="0"/>
    <m/>
    <x v="0"/>
    <x v="0"/>
    <x v="0"/>
    <x v="0"/>
    <x v="0"/>
    <m/>
    <m/>
    <x v="0"/>
    <s v="BP AMERICA"/>
    <m/>
    <m/>
    <d v="2003-02-07T00:00:00"/>
    <x v="6"/>
    <x v="2"/>
  </r>
  <r>
    <x v="1"/>
    <s v="T17N R095W S01 fMESAVERDE/ALMOND"/>
    <m/>
    <x v="0"/>
    <x v="1"/>
    <s v="WILD ROSE"/>
    <s v="   NW"/>
    <n v="1"/>
    <n v="17"/>
    <n v="95"/>
    <n v="41.481934000000003"/>
    <n v="-108.05939600000001"/>
    <s v="4903721192"/>
    <s v="293 B-1"/>
    <x v="0"/>
    <x v="29"/>
    <m/>
    <m/>
    <m/>
    <x v="0"/>
    <m/>
    <m/>
    <n v="11235"/>
    <n v="11090"/>
    <x v="1"/>
    <d v="1979-11-15T00:00:00"/>
    <n v="6.6"/>
    <x v="0"/>
    <n v="420.08"/>
    <n v="37.31"/>
    <n v="10208.1"/>
    <n v="840"/>
    <x v="1"/>
    <n v="16550"/>
    <n v="1390.8"/>
    <n v="0"/>
    <x v="1"/>
    <n v="3"/>
    <n v="29449"/>
    <x v="0"/>
    <s v="INDUSTRIAL GAS SERVICES"/>
    <n v="20.961991999999999"/>
    <n v="3.0702399000000002"/>
    <n v="444.05234999999999"/>
    <n v="21.487199999999998"/>
    <n v="489.57178189999996"/>
    <n v="466.87549999999999"/>
    <n v="22.795211999999996"/>
    <n v="0"/>
    <x v="1"/>
    <n v="6.2460000000000002E-2"/>
    <n v="489.73317199999997"/>
    <n v="-1.6480065719802906E-4"/>
    <n v="29449.29"/>
    <n v="4.9237422681920846E-6"/>
    <n v="4.281699390158418E-2"/>
    <n v="6.2712762734906322E-3"/>
    <n v="0.95091172982492522"/>
    <n v="0.95332627376117385"/>
    <n v="4.654618740018697E-2"/>
    <n v="1.2753883863925804E-4"/>
    <x v="1"/>
    <n v="0"/>
    <x v="1"/>
    <n v="0"/>
    <n v="0.2"/>
    <x v="0"/>
    <n v="0"/>
    <x v="0"/>
    <x v="1"/>
    <m/>
    <x v="1"/>
    <x v="1"/>
    <x v="1"/>
    <n v="0"/>
    <x v="1"/>
    <x v="3"/>
    <x v="1"/>
    <x v="1"/>
    <x v="0"/>
    <x v="0"/>
    <x v="0"/>
    <x v="0"/>
    <x v="0"/>
    <x v="0"/>
    <x v="0"/>
    <x v="0"/>
    <x v="0"/>
    <m/>
    <x v="0"/>
    <x v="0"/>
    <x v="0"/>
    <x v="0"/>
    <x v="0"/>
    <m/>
    <n v="19791115"/>
    <x v="1"/>
    <m/>
    <m/>
    <m/>
    <m/>
    <x v="6"/>
    <x v="2"/>
  </r>
  <r>
    <x v="0"/>
    <s v="T17N R099W S14 fMESAVERDE/ALMOND"/>
    <n v="49016284"/>
    <x v="0"/>
    <x v="1"/>
    <m/>
    <m/>
    <s v="14"/>
    <s v=" 17"/>
    <s v=" 99"/>
    <n v="41.454059999999998"/>
    <n v="-108.53386"/>
    <s v="4903706458"/>
    <s v="UNIT NO. 1"/>
    <x v="0"/>
    <x v="29"/>
    <n v="1725"/>
    <m/>
    <n v="37"/>
    <x v="0"/>
    <n v="6818"/>
    <n v="6855"/>
    <m/>
    <m/>
    <x v="0"/>
    <d v="1967-09-12T00:00:00"/>
    <n v="8.8999996185302734"/>
    <x v="0"/>
    <n v="-1"/>
    <n v="0"/>
    <n v="1484"/>
    <n v="14"/>
    <x v="0"/>
    <n v="500"/>
    <n v="1830"/>
    <m/>
    <x v="0"/>
    <n v="742"/>
    <n v="3803"/>
    <x v="0"/>
    <m/>
    <n v="0"/>
    <n v="0"/>
    <n v="64.554000000000002"/>
    <n v="0.35811999999999999"/>
    <n v="64.912120000000002"/>
    <n v="14.105"/>
    <n v="29.993699999999997"/>
    <m/>
    <x v="0"/>
    <n v="15.448440000000002"/>
    <n v="59.547139999999999"/>
    <n v="4.3106314467882927E-2"/>
    <n v="4566"/>
    <n v="9.1169793284741313E-2"/>
    <n v="0"/>
    <n v="0"/>
    <n v="1"/>
    <n v="0.23687115787592819"/>
    <n v="0.50369673505730073"/>
    <n v="0.259432107066771"/>
    <x v="0"/>
    <m/>
    <x v="0"/>
    <m/>
    <m/>
    <x v="0"/>
    <m/>
    <x v="0"/>
    <x v="0"/>
    <m/>
    <x v="0"/>
    <x v="0"/>
    <x v="0"/>
    <m/>
    <x v="0"/>
    <x v="0"/>
    <x v="0"/>
    <x v="0"/>
    <x v="0"/>
    <x v="0"/>
    <x v="0"/>
    <x v="0"/>
    <x v="0"/>
    <x v="0"/>
    <x v="0"/>
    <x v="0"/>
    <x v="0"/>
    <m/>
    <x v="0"/>
    <x v="0"/>
    <x v="0"/>
    <x v="0"/>
    <x v="0"/>
    <s v="DST NO. 1 (MFE)"/>
    <m/>
    <x v="0"/>
    <m/>
    <m/>
    <m/>
    <m/>
    <x v="6"/>
    <x v="2"/>
  </r>
  <r>
    <x v="0"/>
    <s v="T17N R099W S17 fMESAVERDE/ALMOND"/>
    <n v="49124283"/>
    <x v="0"/>
    <x v="1"/>
    <s v="ANTELOPE"/>
    <m/>
    <s v="17"/>
    <s v=" 17"/>
    <s v=" 99"/>
    <n v="41.450209999999998"/>
    <n v="-108.58729"/>
    <s v="4903720319"/>
    <s v="CHAMPLIN 135 A-1"/>
    <x v="0"/>
    <x v="29"/>
    <m/>
    <m/>
    <n v="28"/>
    <x v="0"/>
    <n v="6312"/>
    <n v="6340"/>
    <m/>
    <m/>
    <x v="2"/>
    <d v="1978-09-07T00:00:00"/>
    <n v="8.1999998092651367"/>
    <x v="0"/>
    <n v="62"/>
    <n v="6"/>
    <n v="8256"/>
    <n v="93"/>
    <x v="0"/>
    <n v="7000"/>
    <n v="10150"/>
    <m/>
    <x v="0"/>
    <n v="2"/>
    <n v="20454"/>
    <x v="0"/>
    <s v="CHEM LAB"/>
    <n v="3.0937999999999999"/>
    <n v="0.49374000000000001"/>
    <n v="359.13599999999997"/>
    <n v="2.3789400000000001"/>
    <n v="365.10247999999996"/>
    <n v="197.47"/>
    <n v="166.35849999999999"/>
    <m/>
    <x v="0"/>
    <n v="4.1640000000000003E-2"/>
    <n v="363.87013999999994"/>
    <n v="1.6905161678089119E-3"/>
    <n v="25566"/>
    <n v="0.11108213820078226"/>
    <n v="8.4737852232611519E-3"/>
    <n v="1.3523326382225617E-3"/>
    <n v="0.99017388213851631"/>
    <n v="0.54269361041826636"/>
    <n v="0.45719195315119843"/>
    <n v="1.1443643053535531E-4"/>
    <x v="0"/>
    <m/>
    <x v="0"/>
    <m/>
    <m/>
    <x v="0"/>
    <m/>
    <x v="0"/>
    <x v="0"/>
    <m/>
    <x v="0"/>
    <x v="0"/>
    <x v="0"/>
    <m/>
    <x v="0"/>
    <x v="0"/>
    <x v="0"/>
    <x v="0"/>
    <x v="0"/>
    <x v="0"/>
    <x v="0"/>
    <x v="0"/>
    <x v="0"/>
    <x v="0"/>
    <x v="0"/>
    <x v="0"/>
    <x v="0"/>
    <m/>
    <x v="0"/>
    <x v="0"/>
    <x v="0"/>
    <x v="0"/>
    <x v="0"/>
    <s v="PRODUCTION"/>
    <m/>
    <x v="0"/>
    <m/>
    <m/>
    <m/>
    <m/>
    <x v="6"/>
    <x v="2"/>
  </r>
  <r>
    <x v="1"/>
    <s v="T17N R100W S13 fMESAVERDE/ALMOND"/>
    <m/>
    <x v="0"/>
    <x v="1"/>
    <s v="ANTELOPE"/>
    <m/>
    <n v="13"/>
    <n v="17"/>
    <n v="100"/>
    <n v="41.445881999999997"/>
    <n v="-108.622574"/>
    <s v="4903720521"/>
    <s v="135 B-1"/>
    <x v="0"/>
    <x v="29"/>
    <m/>
    <m/>
    <m/>
    <x v="0"/>
    <m/>
    <m/>
    <m/>
    <m/>
    <x v="2"/>
    <d v="1979-07-11T00:00:00"/>
    <n v="7.7"/>
    <x v="0"/>
    <n v="472"/>
    <n v="257"/>
    <n v="18481"/>
    <n v="156"/>
    <x v="1"/>
    <n v="29000"/>
    <n v="2111"/>
    <n v="0"/>
    <x v="1"/>
    <n v="9"/>
    <n v="49415"/>
    <x v="0"/>
    <s v="AMOCO PRODUCTION COMPANY"/>
    <n v="23.552800000000001"/>
    <n v="21.148530000000001"/>
    <n v="803.92349999999999"/>
    <n v="3.9904799999999998"/>
    <n v="852.61531000000002"/>
    <n v="818.09"/>
    <n v="34.599289999999996"/>
    <n v="0"/>
    <x v="1"/>
    <n v="0.18738000000000002"/>
    <n v="852.87666999999988"/>
    <n v="-1.5324610321524595E-4"/>
    <n v="50486"/>
    <n v="1.07206134072732E-2"/>
    <n v="2.7624181414241788E-2"/>
    <n v="2.4804304769052293E-2"/>
    <n v="0.9475715138167059"/>
    <n v="0.95921254359085706"/>
    <n v="4.0567752896793388E-2"/>
    <n v="2.1970351234956403E-4"/>
    <x v="1"/>
    <n v="0"/>
    <x v="1"/>
    <n v="49174"/>
    <n v="0.2"/>
    <x v="0"/>
    <n v="0.1"/>
    <x v="0"/>
    <x v="1"/>
    <m/>
    <x v="1"/>
    <x v="1"/>
    <x v="1"/>
    <n v="0"/>
    <x v="1"/>
    <x v="3"/>
    <x v="1"/>
    <x v="1"/>
    <x v="0"/>
    <x v="0"/>
    <x v="0"/>
    <x v="0"/>
    <x v="0"/>
    <x v="0"/>
    <x v="0"/>
    <x v="0"/>
    <x v="0"/>
    <m/>
    <x v="0"/>
    <x v="0"/>
    <x v="0"/>
    <x v="0"/>
    <x v="0"/>
    <s v="PRODUCTION"/>
    <n v="19790711"/>
    <x v="1"/>
    <m/>
    <m/>
    <m/>
    <m/>
    <x v="6"/>
    <x v="2"/>
  </r>
  <r>
    <x v="0"/>
    <s v="T18N R092W S12 fMESAVERDE/ALMOND"/>
    <n v="49124971"/>
    <x v="0"/>
    <x v="5"/>
    <s v="CRESTON"/>
    <m/>
    <s v="12"/>
    <n v="18"/>
    <n v="92"/>
    <n v="41.554830000000003"/>
    <n v="-107.70232"/>
    <s v="4900720133"/>
    <s v="CRESTON UNIT NO 1"/>
    <x v="12"/>
    <x v="29"/>
    <m/>
    <m/>
    <n v="209"/>
    <x v="0"/>
    <n v="8078"/>
    <n v="8287"/>
    <m/>
    <m/>
    <x v="0"/>
    <d v="1972-07-25T00:00:00"/>
    <n v="8.6999999999999993"/>
    <x v="0"/>
    <n v="55"/>
    <n v="23"/>
    <n v="2145"/>
    <n v="39"/>
    <x v="0"/>
    <n v="2240"/>
    <n v="1598"/>
    <m/>
    <x v="0"/>
    <n v="247"/>
    <n v="5668"/>
    <x v="0"/>
    <m/>
    <n v="2.7444999999999999"/>
    <n v="1.8926700000000001"/>
    <n v="93.307500000000005"/>
    <n v="0.99761999999999995"/>
    <n v="98.942289999999986"/>
    <n v="63.190399999999997"/>
    <n v="26.191219999999998"/>
    <m/>
    <x v="0"/>
    <n v="5.1425400000000003"/>
    <n v="94.524159999999995"/>
    <n v="2.2836672715088283E-2"/>
    <n v="6344"/>
    <n v="5.627705627705628E-2"/>
    <n v="2.7738391743308149E-2"/>
    <n v="1.9129029659612693E-2"/>
    <n v="0.95313257859707923"/>
    <n v="0.66851056914972851"/>
    <n v="0.27708492728208323"/>
    <n v="5.4404503568188288E-2"/>
    <x v="0"/>
    <m/>
    <x v="0"/>
    <m/>
    <m/>
    <x v="0"/>
    <m/>
    <x v="0"/>
    <x v="0"/>
    <m/>
    <x v="0"/>
    <x v="0"/>
    <x v="0"/>
    <m/>
    <x v="0"/>
    <x v="0"/>
    <x v="0"/>
    <x v="0"/>
    <x v="0"/>
    <x v="0"/>
    <x v="0"/>
    <x v="0"/>
    <x v="0"/>
    <x v="0"/>
    <x v="0"/>
    <x v="0"/>
    <x v="0"/>
    <m/>
    <x v="0"/>
    <x v="0"/>
    <x v="0"/>
    <x v="0"/>
    <x v="0"/>
    <s v="DST #2"/>
    <m/>
    <x v="0"/>
    <m/>
    <m/>
    <m/>
    <m/>
    <x v="5"/>
    <x v="2"/>
  </r>
  <r>
    <x v="1"/>
    <s v="T18N R092W S16 fMESAVERDE/ALMOND"/>
    <n v="4036"/>
    <x v="0"/>
    <x v="5"/>
    <s v="CRESTON"/>
    <s v="SE SE"/>
    <n v="16"/>
    <n v="18"/>
    <n v="92"/>
    <n v="41.529620000000001"/>
    <n v="-107.76011"/>
    <s v="4900721521"/>
    <s v="NARCO STATE 3-16"/>
    <x v="0"/>
    <x v="29"/>
    <m/>
    <m/>
    <m/>
    <x v="0"/>
    <s v="8285"/>
    <m/>
    <m/>
    <m/>
    <x v="3"/>
    <d v="2003-04-02T00:00:00"/>
    <n v="7"/>
    <x v="1"/>
    <n v="438"/>
    <n v="131"/>
    <n v="14787"/>
    <m/>
    <x v="1"/>
    <n v="23600"/>
    <n v="478"/>
    <m/>
    <x v="0"/>
    <n v="108"/>
    <n v="39550"/>
    <x v="0"/>
    <s v="ANADARKO PETROLEUM CORP"/>
    <n v="21.856200000000001"/>
    <n v="10.77999"/>
    <n v="643.23449999999991"/>
    <n v="0"/>
    <n v="675.87068999999997"/>
    <n v="665.75599999999997"/>
    <n v="7.8344199999999988"/>
    <n v="0"/>
    <x v="1"/>
    <n v="2.2485600000000003"/>
    <n v="675.83897999999999"/>
    <n v="2.3459179662431122E-5"/>
    <n v="39542"/>
    <n v="-1.0114803014211298E-4"/>
    <n v="3.2337842613059609E-2"/>
    <n v="1.5949781754850179E-2"/>
    <n v="0.9517123756320901"/>
    <n v="0.98508079542852056"/>
    <n v="1.159213989107287E-2"/>
    <n v="3.3270646804065673E-3"/>
    <x v="0"/>
    <n v="8"/>
    <x v="0"/>
    <m/>
    <m/>
    <x v="0"/>
    <m/>
    <x v="0"/>
    <x v="0"/>
    <m/>
    <x v="0"/>
    <x v="0"/>
    <x v="0"/>
    <m/>
    <x v="0"/>
    <x v="0"/>
    <x v="0"/>
    <x v="0"/>
    <x v="0"/>
    <x v="0"/>
    <x v="0"/>
    <x v="0"/>
    <x v="0"/>
    <x v="0"/>
    <x v="0"/>
    <x v="0"/>
    <x v="0"/>
    <m/>
    <x v="0"/>
    <x v="0"/>
    <x v="0"/>
    <x v="0"/>
    <x v="0"/>
    <s v="WELLHEAD"/>
    <n v="20030402"/>
    <x v="0"/>
    <s v="CHAMPION TECHNOLOGIES VERNAL UT"/>
    <m/>
    <m/>
    <d v="2003-04-07T00:00:00"/>
    <x v="0"/>
    <x v="2"/>
  </r>
  <r>
    <x v="1"/>
    <s v="T18N R092W S16 fMESAVERDE/ALMOND"/>
    <n v="4035"/>
    <x v="0"/>
    <x v="5"/>
    <s v="CRESTON"/>
    <s v="NW SE"/>
    <n v="16"/>
    <n v="18"/>
    <n v="92"/>
    <n v="41.535690000000002"/>
    <n v="-107.76596000000001"/>
    <s v="4900721545"/>
    <s v="NARCO STATE 1-16"/>
    <x v="0"/>
    <x v="29"/>
    <m/>
    <m/>
    <m/>
    <x v="0"/>
    <s v="8829"/>
    <m/>
    <m/>
    <m/>
    <x v="3"/>
    <d v="2003-04-02T00:00:00"/>
    <n v="7"/>
    <x v="1"/>
    <n v="434"/>
    <n v="141"/>
    <n v="14581"/>
    <m/>
    <x v="1"/>
    <n v="23300"/>
    <n v="488"/>
    <m/>
    <x v="0"/>
    <n v="108"/>
    <n v="39059"/>
    <x v="0"/>
    <s v="ANADARKO PETROLEUM CORP"/>
    <n v="21.656600000000001"/>
    <n v="11.60289"/>
    <n v="634.27350000000001"/>
    <n v="0"/>
    <n v="667.53299000000004"/>
    <n v="657.29300000000001"/>
    <n v="7.9983199999999988"/>
    <n v="0"/>
    <x v="1"/>
    <n v="2.2485600000000003"/>
    <n v="667.53988000000004"/>
    <n v="-5.160766992440277E-6"/>
    <n v="39052"/>
    <n v="-8.9616059197808253E-5"/>
    <n v="3.2442741144523807E-2"/>
    <n v="1.7381747679616553E-2"/>
    <n v="0.95017551117585963"/>
    <n v="0.98464978601727882"/>
    <n v="1.1981786017039159E-2"/>
    <n v="3.3684279656819908E-3"/>
    <x v="0"/>
    <n v="7"/>
    <x v="0"/>
    <m/>
    <m/>
    <x v="0"/>
    <m/>
    <x v="0"/>
    <x v="0"/>
    <m/>
    <x v="0"/>
    <x v="0"/>
    <x v="0"/>
    <m/>
    <x v="0"/>
    <x v="0"/>
    <x v="0"/>
    <x v="0"/>
    <x v="0"/>
    <x v="0"/>
    <x v="0"/>
    <x v="0"/>
    <x v="0"/>
    <x v="0"/>
    <x v="0"/>
    <x v="0"/>
    <x v="0"/>
    <m/>
    <x v="0"/>
    <x v="0"/>
    <x v="0"/>
    <x v="0"/>
    <x v="0"/>
    <s v="WELLHEAD"/>
    <n v="20030402"/>
    <x v="0"/>
    <s v="CHAMPION TECHNOLOGIES VERNAL UT"/>
    <m/>
    <m/>
    <d v="2003-04-07T00:00:00"/>
    <x v="0"/>
    <x v="2"/>
  </r>
  <r>
    <x v="1"/>
    <s v="T18N R092W S20 fMESAVERDE/ALMOND"/>
    <m/>
    <x v="0"/>
    <x v="5"/>
    <s v="STANDARD DRAW"/>
    <s v="NE SE"/>
    <n v="20"/>
    <n v="18"/>
    <n v="92"/>
    <n v="41.518158"/>
    <n v="-107.77851200000001"/>
    <s v="4900721567"/>
    <s v="COAL BANK 20-01"/>
    <x v="0"/>
    <x v="29"/>
    <m/>
    <m/>
    <m/>
    <x v="0"/>
    <n v="8272"/>
    <m/>
    <n v="8652"/>
    <m/>
    <x v="1"/>
    <d v="2002-09-14T00:00:00"/>
    <m/>
    <x v="0"/>
    <n v="13.3"/>
    <n v="15.4"/>
    <n v="2500"/>
    <n v="18.100000000000001"/>
    <x v="1"/>
    <n v="1849"/>
    <n v="3504"/>
    <n v="53.9"/>
    <x v="0"/>
    <n v="25"/>
    <n v="8910"/>
    <x v="0"/>
    <s v="BP AMERICA PRODUCTION CO"/>
    <n v="0.66366999999999998"/>
    <n v="1.267266"/>
    <n v="108.75"/>
    <n v="0.46299800000000002"/>
    <n v="111.14393399999999"/>
    <n v="52.160289999999996"/>
    <n v="57.430559999999993"/>
    <n v="1.7964869999999999"/>
    <x v="1"/>
    <n v="0.52050000000000007"/>
    <n v="111.90783699999999"/>
    <n v="-3.4247789048041191E-3"/>
    <n v="7978.7"/>
    <n v="-5.514337989306467E-2"/>
    <n v="5.97126605218059E-3"/>
    <n v="1.1402025773174451E-2"/>
    <n v="0.98262670817464493"/>
    <n v="0.46610042154599057"/>
    <n v="0.51319515718992947"/>
    <n v="4.6511487841553057E-3"/>
    <x v="0"/>
    <n v="5.57"/>
    <x v="0"/>
    <m/>
    <m/>
    <x v="0"/>
    <m/>
    <x v="0"/>
    <x v="0"/>
    <m/>
    <x v="0"/>
    <x v="0"/>
    <x v="0"/>
    <m/>
    <x v="0"/>
    <x v="0"/>
    <x v="0"/>
    <x v="0"/>
    <x v="0"/>
    <x v="0"/>
    <x v="0"/>
    <x v="0"/>
    <x v="0"/>
    <x v="0"/>
    <x v="0"/>
    <x v="0"/>
    <x v="0"/>
    <m/>
    <x v="0"/>
    <x v="0"/>
    <x v="0"/>
    <x v="0"/>
    <x v="0"/>
    <m/>
    <n v="20020914"/>
    <x v="0"/>
    <s v="BP AMERICA"/>
    <m/>
    <m/>
    <d v="2002-09-16T00:00:00"/>
    <x v="0"/>
    <x v="2"/>
  </r>
  <r>
    <x v="1"/>
    <s v="T18N R092W S31 fMESAVERDE/ALMOND"/>
    <n v="3429"/>
    <x v="0"/>
    <x v="5"/>
    <s v="STANDARD DRAW"/>
    <s v="C NW"/>
    <n v="31"/>
    <n v="18"/>
    <n v="92"/>
    <n v="41.496589999999998"/>
    <n v="-107.80898999999999"/>
    <s v="4900721506"/>
    <s v="CHAMPLIN 559 C3"/>
    <x v="0"/>
    <x v="29"/>
    <m/>
    <m/>
    <m/>
    <x v="0"/>
    <s v="8455"/>
    <m/>
    <n v="8805"/>
    <n v="8755"/>
    <x v="1"/>
    <d v="2001-01-01T00:00:00"/>
    <n v="8.2200000000000006"/>
    <x v="1"/>
    <n v="1.57"/>
    <m/>
    <n v="912"/>
    <n v="3.52"/>
    <x v="1"/>
    <n v="330"/>
    <n v="1423"/>
    <m/>
    <x v="0"/>
    <n v="25"/>
    <n v="10340"/>
    <x v="0"/>
    <s v="BP AMERICA PRODUCTION CO"/>
    <n v="7.834300000000001E-2"/>
    <n v="0"/>
    <n v="39.671999999999997"/>
    <n v="9.0041599999999999E-2"/>
    <n v="39.840384599999993"/>
    <n v="9.3093000000000004"/>
    <n v="23.322969999999998"/>
    <n v="0"/>
    <x v="1"/>
    <n v="0.52050000000000007"/>
    <n v="33.152769999999997"/>
    <n v="9.1619750326560029E-2"/>
    <n v="2695.09"/>
    <n v="-0.58648693641547545"/>
    <n v="1.9664217799744842E-3"/>
    <n v="0"/>
    <n v="0.99803357822002559"/>
    <n v="0.28080006587684836"/>
    <n v="0.70349988854626633"/>
    <n v="1.5700045576885435E-2"/>
    <x v="0"/>
    <n v="2.2799999999999998"/>
    <x v="0"/>
    <m/>
    <m/>
    <x v="0"/>
    <n v="2140"/>
    <x v="0"/>
    <x v="0"/>
    <m/>
    <x v="0"/>
    <x v="0"/>
    <x v="0"/>
    <m/>
    <x v="0"/>
    <x v="0"/>
    <x v="0"/>
    <x v="0"/>
    <x v="0"/>
    <x v="0"/>
    <x v="0"/>
    <x v="0"/>
    <x v="0"/>
    <x v="0"/>
    <x v="0"/>
    <x v="0"/>
    <x v="0"/>
    <m/>
    <x v="0"/>
    <x v="0"/>
    <x v="0"/>
    <x v="0"/>
    <x v="0"/>
    <m/>
    <n v="20010101"/>
    <x v="0"/>
    <s v="BP AMERICA"/>
    <m/>
    <m/>
    <d v="2001-01-03T00:00:00"/>
    <x v="0"/>
    <x v="2"/>
  </r>
  <r>
    <x v="1"/>
    <s v="T18N R093W S03 fMESAVERDE/ALMOND"/>
    <n v="3321"/>
    <x v="0"/>
    <x v="5"/>
    <s v="STANDARD DRAW"/>
    <s v="C NE"/>
    <n v="3"/>
    <n v="18"/>
    <n v="93"/>
    <n v="41.568689999999997"/>
    <n v="-107.85724"/>
    <s v="4900721343"/>
    <s v="CHAMPLIN 261 C2"/>
    <x v="0"/>
    <x v="29"/>
    <m/>
    <m/>
    <m/>
    <x v="0"/>
    <s v="8708"/>
    <m/>
    <n v="9236"/>
    <n v="9156"/>
    <x v="1"/>
    <d v="2002-11-11T00:00:00"/>
    <n v="7.2"/>
    <x v="1"/>
    <n v="9.51"/>
    <m/>
    <n v="2470"/>
    <n v="11.1"/>
    <x v="1"/>
    <n v="2849"/>
    <n v="1240"/>
    <m/>
    <x v="0"/>
    <n v="24"/>
    <n v="6824"/>
    <x v="0"/>
    <s v="BP AMERICA PRODUCTION COMPANY"/>
    <n v="0.474549"/>
    <n v="0"/>
    <n v="107.44499999999999"/>
    <n v="0.28393799999999997"/>
    <n v="108.203487"/>
    <n v="80.370289999999997"/>
    <n v="20.323599999999999"/>
    <n v="0"/>
    <x v="1"/>
    <n v="0.49968000000000001"/>
    <n v="101.19356999999999"/>
    <n v="3.3476673934342838E-2"/>
    <n v="6603.61"/>
    <n v="-1.6413196391613951E-2"/>
    <n v="4.3857089374578105E-3"/>
    <n v="0"/>
    <n v="0.99561429106254218"/>
    <n v="0.79422328908842732"/>
    <n v="0.20083884776473446"/>
    <n v="4.9378631468382827E-3"/>
    <x v="0"/>
    <n v="0.06"/>
    <x v="0"/>
    <m/>
    <m/>
    <x v="0"/>
    <n v="10340"/>
    <x v="0"/>
    <x v="0"/>
    <m/>
    <x v="0"/>
    <x v="0"/>
    <x v="0"/>
    <m/>
    <x v="0"/>
    <x v="0"/>
    <x v="0"/>
    <x v="0"/>
    <x v="0"/>
    <x v="0"/>
    <x v="0"/>
    <x v="0"/>
    <x v="0"/>
    <x v="0"/>
    <x v="0"/>
    <x v="0"/>
    <x v="0"/>
    <m/>
    <x v="0"/>
    <x v="0"/>
    <x v="0"/>
    <x v="0"/>
    <x v="0"/>
    <m/>
    <n v="20021111"/>
    <x v="0"/>
    <s v="BP AMERICA"/>
    <m/>
    <m/>
    <d v="2002-11-13T00:00:00"/>
    <x v="5"/>
    <x v="2"/>
  </r>
  <r>
    <x v="1"/>
    <s v="T18N R093W S03 fMESAVERDE/ALMOND"/>
    <n v="3664"/>
    <x v="0"/>
    <x v="5"/>
    <s v="STANDARD DRAW"/>
    <s v="SE NW"/>
    <n v="3"/>
    <n v="18"/>
    <n v="93"/>
    <n v="41.565866999999997"/>
    <n v="-107.86332"/>
    <s v="4900722110"/>
    <s v="CHAMPLIN 261 C5"/>
    <x v="0"/>
    <x v="29"/>
    <m/>
    <m/>
    <m/>
    <x v="0"/>
    <s v="8734"/>
    <m/>
    <n v="9164"/>
    <n v="9161"/>
    <x v="1"/>
    <d v="2003-02-06T00:00:00"/>
    <n v="8.26"/>
    <x v="1"/>
    <n v="43.8"/>
    <n v="5.63"/>
    <n v="5120"/>
    <n v="37.200000000000003"/>
    <x v="1"/>
    <n v="6898"/>
    <n v="2509"/>
    <m/>
    <x v="0"/>
    <n v="41"/>
    <n v="14714"/>
    <x v="0"/>
    <s v="BP AMERICA PRODUCTION COMPANY"/>
    <n v="2.1856199999999997"/>
    <n v="0.4632927"/>
    <n v="222.72"/>
    <n v="0.95157599999999998"/>
    <n v="226.32048869999997"/>
    <n v="194.59258"/>
    <n v="41.122509999999998"/>
    <n v="0"/>
    <x v="1"/>
    <n v="0.85362000000000005"/>
    <n v="236.56871000000001"/>
    <n v="-2.2139685541986358E-2"/>
    <n v="14654.63"/>
    <n v="-2.0215447571098476E-3"/>
    <n v="9.6571901755530282E-3"/>
    <n v="2.0470647737691988E-3"/>
    <n v="0.98829574505067774"/>
    <n v="0.82256262884470221"/>
    <n v="0.17382903258846022"/>
    <n v="3.6083385668375162E-3"/>
    <x v="0"/>
    <n v="15.6"/>
    <x v="0"/>
    <m/>
    <m/>
    <x v="0"/>
    <n v="20600"/>
    <x v="0"/>
    <x v="0"/>
    <m/>
    <x v="0"/>
    <x v="0"/>
    <x v="0"/>
    <n v="25.8"/>
    <x v="0"/>
    <x v="0"/>
    <x v="0"/>
    <x v="0"/>
    <x v="0"/>
    <x v="0"/>
    <x v="0"/>
    <x v="0"/>
    <x v="0"/>
    <x v="0"/>
    <x v="0"/>
    <x v="0"/>
    <x v="0"/>
    <m/>
    <x v="0"/>
    <x v="0"/>
    <x v="0"/>
    <x v="0"/>
    <x v="0"/>
    <m/>
    <n v="20030206"/>
    <x v="0"/>
    <s v="BP AMERICA"/>
    <m/>
    <m/>
    <d v="2003-02-08T00:00:00"/>
    <x v="5"/>
    <x v="2"/>
  </r>
  <r>
    <x v="1"/>
    <s v="T18N R093W S03 fMESAVERDE/ALMOND"/>
    <n v="3564"/>
    <x v="0"/>
    <x v="5"/>
    <s v="ECHO SPRINGS"/>
    <s v="NE NW"/>
    <n v="3"/>
    <n v="18"/>
    <n v="93"/>
    <n v="41.56917"/>
    <n v="-107.86639"/>
    <s v="4900721731"/>
    <s v="CHAMPLIN 261 C4"/>
    <x v="0"/>
    <x v="29"/>
    <m/>
    <m/>
    <m/>
    <x v="0"/>
    <s v="8840"/>
    <m/>
    <n v="9260"/>
    <n v="9211"/>
    <x v="1"/>
    <d v="2003-01-06T00:00:00"/>
    <n v="7.8"/>
    <x v="1"/>
    <n v="131"/>
    <n v="302"/>
    <n v="2380"/>
    <n v="12.5"/>
    <x v="1"/>
    <n v="3949"/>
    <n v="1186"/>
    <m/>
    <x v="0"/>
    <n v="27"/>
    <n v="7912"/>
    <x v="0"/>
    <s v="BP AMERICA PRODUCTION CO"/>
    <n v="6.5369000000000002"/>
    <n v="24.851580000000002"/>
    <n v="103.53"/>
    <n v="0.31974999999999998"/>
    <n v="135.23822999999999"/>
    <n v="111.40128999999999"/>
    <n v="19.43854"/>
    <n v="0"/>
    <x v="1"/>
    <n v="0.56214000000000008"/>
    <n v="131.40196999999998"/>
    <n v="1.4387402949742802E-2"/>
    <n v="7987.5"/>
    <n v="4.7485769992767065E-3"/>
    <n v="4.8336184228379805E-2"/>
    <n v="0.18376149998413913"/>
    <n v="0.76790231578748103"/>
    <n v="0.84779010542992628"/>
    <n v="0.14793187651600659"/>
    <n v="4.278018054067227E-3"/>
    <x v="0"/>
    <n v="0.2"/>
    <x v="0"/>
    <m/>
    <m/>
    <x v="0"/>
    <n v="12180"/>
    <x v="0"/>
    <x v="0"/>
    <m/>
    <x v="0"/>
    <x v="0"/>
    <x v="0"/>
    <m/>
    <x v="0"/>
    <x v="0"/>
    <x v="0"/>
    <x v="0"/>
    <x v="0"/>
    <x v="0"/>
    <x v="0"/>
    <x v="0"/>
    <x v="0"/>
    <x v="0"/>
    <x v="0"/>
    <x v="0"/>
    <x v="0"/>
    <m/>
    <x v="0"/>
    <x v="0"/>
    <x v="0"/>
    <x v="0"/>
    <x v="0"/>
    <m/>
    <n v="200316"/>
    <x v="0"/>
    <s v="BP AMERICA"/>
    <m/>
    <m/>
    <d v="2003-01-08T00:00:00"/>
    <x v="5"/>
    <x v="2"/>
  </r>
  <r>
    <x v="1"/>
    <s v="T18N R093W S03 fMESAVERDE/ALMOND"/>
    <m/>
    <x v="0"/>
    <x v="5"/>
    <s v="STANDARD DRAW"/>
    <s v=" C SW"/>
    <n v="3"/>
    <n v="18"/>
    <n v="93"/>
    <n v="41.561478999999999"/>
    <n v="-107.86668299999999"/>
    <s v="4900720421"/>
    <s v="261-C"/>
    <x v="0"/>
    <x v="29"/>
    <m/>
    <m/>
    <m/>
    <x v="0"/>
    <m/>
    <m/>
    <n v="9342"/>
    <n v="9300"/>
    <x v="1"/>
    <d v="1981-06-09T00:00:00"/>
    <n v="7"/>
    <x v="0"/>
    <n v="260.64999999999998"/>
    <n v="87.48"/>
    <n v="68.680000000000007"/>
    <n v="0"/>
    <x v="1"/>
    <n v="0"/>
    <n v="329.4"/>
    <n v="0"/>
    <x v="1"/>
    <n v="850"/>
    <n v="1613"/>
    <x v="0"/>
    <s v="AMOCO PRODUCTION COMPANY"/>
    <n v="13.006434999999998"/>
    <n v="7.1987292000000007"/>
    <n v="2.9875799999999999"/>
    <n v="0"/>
    <n v="23.1927442"/>
    <n v="0"/>
    <n v="5.3988659999999991"/>
    <n v="0"/>
    <x v="1"/>
    <n v="17.697000000000003"/>
    <n v="23.095866000000001"/>
    <n v="2.092916585341744E-3"/>
    <n v="1596.21"/>
    <n v="-5.2318171761897674E-3"/>
    <n v="0.56079758772142185"/>
    <n v="0.31038712529757478"/>
    <n v="0.12881528698100331"/>
    <n v="0"/>
    <n v="0.23375897660646278"/>
    <n v="0.76624102339353728"/>
    <x v="1"/>
    <n v="0"/>
    <x v="1"/>
    <n v="0"/>
    <n v="5.6"/>
    <x v="0"/>
    <n v="0"/>
    <x v="0"/>
    <x v="1"/>
    <m/>
    <x v="1"/>
    <x v="1"/>
    <x v="1"/>
    <n v="0"/>
    <x v="1"/>
    <x v="3"/>
    <x v="1"/>
    <x v="1"/>
    <x v="0"/>
    <x v="0"/>
    <x v="0"/>
    <x v="0"/>
    <x v="0"/>
    <x v="0"/>
    <x v="0"/>
    <x v="0"/>
    <x v="0"/>
    <m/>
    <x v="0"/>
    <x v="0"/>
    <x v="0"/>
    <x v="0"/>
    <x v="0"/>
    <m/>
    <n v="19810609"/>
    <x v="1"/>
    <m/>
    <m/>
    <m/>
    <m/>
    <x v="5"/>
    <x v="2"/>
  </r>
  <r>
    <x v="1"/>
    <s v="T18N R093W S05 fMESAVERDE/ALMOND"/>
    <n v="3659"/>
    <x v="0"/>
    <x v="5"/>
    <s v="STANDARD DRAW"/>
    <s v="SE NW"/>
    <n v="5"/>
    <n v="18"/>
    <n v="93"/>
    <n v="41.565727000000003"/>
    <n v="-107.90222300000001"/>
    <s v="4900722112"/>
    <s v="CHAMPLIN 222 H5"/>
    <x v="0"/>
    <x v="29"/>
    <m/>
    <m/>
    <m/>
    <x v="0"/>
    <s v="9010"/>
    <m/>
    <n v="9470"/>
    <n v="9470"/>
    <x v="1"/>
    <d v="2003-03-14T00:00:00"/>
    <n v="7.78"/>
    <x v="1"/>
    <n v="25"/>
    <n v="0"/>
    <n v="3110"/>
    <n v="19.399999999999999"/>
    <x v="1"/>
    <n v="4599"/>
    <n v="1548"/>
    <m/>
    <x v="0"/>
    <n v="13"/>
    <n v="10010"/>
    <x v="0"/>
    <s v="BP AMERICA PRODUCTION COMPANY"/>
    <n v="1.2475000000000001"/>
    <n v="0"/>
    <n v="135.285"/>
    <n v="0.49625199999999992"/>
    <n v="137.028752"/>
    <n v="129.73778999999999"/>
    <n v="25.371719999999996"/>
    <n v="0"/>
    <x v="1"/>
    <n v="0.27066000000000001"/>
    <n v="155.38016999999999"/>
    <n v="-6.2759432490914202E-2"/>
    <n v="9314.4"/>
    <n v="-3.5995942952950687E-2"/>
    <n v="9.1039287871497229E-3"/>
    <n v="0"/>
    <n v="0.99089607121285028"/>
    <n v="0.83497006085139436"/>
    <n v="0.16328801802701076"/>
    <n v="1.7419211215948601E-3"/>
    <x v="0"/>
    <n v="0"/>
    <x v="0"/>
    <m/>
    <m/>
    <x v="0"/>
    <n v="14020"/>
    <x v="0"/>
    <x v="0"/>
    <m/>
    <x v="0"/>
    <x v="0"/>
    <x v="0"/>
    <n v="9.35"/>
    <x v="0"/>
    <x v="0"/>
    <x v="0"/>
    <x v="0"/>
    <x v="0"/>
    <x v="0"/>
    <x v="0"/>
    <x v="0"/>
    <x v="0"/>
    <x v="0"/>
    <x v="0"/>
    <x v="0"/>
    <x v="0"/>
    <m/>
    <x v="0"/>
    <x v="0"/>
    <x v="0"/>
    <x v="0"/>
    <x v="0"/>
    <m/>
    <n v="20030314"/>
    <x v="0"/>
    <s v="BP AMERICA"/>
    <m/>
    <m/>
    <d v="2003-03-16T00:00:00"/>
    <x v="5"/>
    <x v="2"/>
  </r>
  <r>
    <x v="1"/>
    <s v="T18N R093W S05 fMESAVERDE/ALMOND"/>
    <m/>
    <x v="0"/>
    <x v="5"/>
    <s v="STANDARD DRAW"/>
    <s v=" C NE"/>
    <n v="5"/>
    <n v="18"/>
    <n v="93"/>
    <n v="41.568876000000003"/>
    <n v="-107.89573799999999"/>
    <s v="4900721395"/>
    <s v="222 H2 CHA"/>
    <x v="0"/>
    <x v="29"/>
    <m/>
    <m/>
    <m/>
    <x v="0"/>
    <m/>
    <m/>
    <n v="9515"/>
    <n v="9475"/>
    <x v="1"/>
    <d v="1996-02-14T00:00:00"/>
    <n v="7.46"/>
    <x v="0"/>
    <n v="19"/>
    <n v="3.7"/>
    <n v="2260"/>
    <n v="33.799999999999997"/>
    <x v="1"/>
    <n v="2870"/>
    <n v="1876"/>
    <n v="0"/>
    <x v="1"/>
    <n v="17.899999999999999"/>
    <n v="7533"/>
    <x v="0"/>
    <s v="AMOCO PRODUCTION COMPANY"/>
    <n v="0.94809999999999994"/>
    <n v="0.30447300000000005"/>
    <n v="98.31"/>
    <n v="0.86460399999999993"/>
    <n v="100.42717699999999"/>
    <n v="80.962699999999998"/>
    <n v="30.747639999999997"/>
    <n v="0"/>
    <x v="1"/>
    <n v="0.37267800000000001"/>
    <n v="112.083018"/>
    <n v="-5.4848385038656668E-2"/>
    <n v="7080.4"/>
    <n v="-3.0971574034790013E-2"/>
    <n v="9.4406716221845013E-3"/>
    <n v="3.0317789376873563E-3"/>
    <n v="0.98752754944012811"/>
    <n v="0.72234582405695036"/>
    <n v="0.2743291584100635"/>
    <n v="3.32501753298613E-3"/>
    <x v="9"/>
    <n v="0.3"/>
    <x v="1"/>
    <n v="0"/>
    <n v="0"/>
    <x v="0"/>
    <n v="9568"/>
    <x v="0"/>
    <x v="1"/>
    <m/>
    <x v="1"/>
    <x v="1"/>
    <x v="1"/>
    <n v="0"/>
    <x v="1"/>
    <x v="3"/>
    <x v="1"/>
    <x v="1"/>
    <x v="0"/>
    <x v="0"/>
    <x v="0"/>
    <x v="0"/>
    <x v="0"/>
    <x v="0"/>
    <x v="0"/>
    <x v="0"/>
    <x v="0"/>
    <m/>
    <x v="0"/>
    <x v="0"/>
    <x v="0"/>
    <x v="0"/>
    <x v="0"/>
    <m/>
    <n v="19960214"/>
    <x v="1"/>
    <s v="WYOMING ANALYTICAL LABS ROCK SPRINGS"/>
    <m/>
    <m/>
    <d v="1996-02-28T00:00:00"/>
    <x v="5"/>
    <x v="2"/>
  </r>
  <r>
    <x v="1"/>
    <s v="T18N R093W S07 fMESAVERDE/ALMOND"/>
    <n v="3704"/>
    <x v="0"/>
    <x v="5"/>
    <s v="STANDARD DRAW"/>
    <s v="SW NE"/>
    <n v="7"/>
    <n v="18"/>
    <n v="93"/>
    <n v="41.551074"/>
    <n v="-107.916918"/>
    <s v="4900722310"/>
    <s v="EIGHT MILE 07-05"/>
    <x v="0"/>
    <x v="29"/>
    <m/>
    <m/>
    <m/>
    <x v="0"/>
    <s v="9092"/>
    <m/>
    <n v="9496"/>
    <n v="9490"/>
    <x v="1"/>
    <d v="2003-02-05T00:00:00"/>
    <n v="8.1"/>
    <x v="1"/>
    <n v="24.4"/>
    <n v="3.4"/>
    <n v="2510"/>
    <n v="20.8"/>
    <x v="1"/>
    <n v="2999"/>
    <n v="2242"/>
    <m/>
    <x v="0"/>
    <n v="20"/>
    <n v="7440"/>
    <x v="0"/>
    <s v="BP AMERICA PRODUCTION COMPANY"/>
    <n v="1.21756"/>
    <n v="0.27978599999999998"/>
    <n v="109.185"/>
    <n v="0.53206399999999998"/>
    <n v="111.21440999999999"/>
    <n v="84.601789999999994"/>
    <n v="36.746379999999995"/>
    <n v="0"/>
    <x v="1"/>
    <n v="0.41640000000000005"/>
    <n v="121.76456999999998"/>
    <n v="-4.5283741906673267E-2"/>
    <n v="7819.6"/>
    <n v="2.4876143542425774E-2"/>
    <n v="1.0947861882286658E-2"/>
    <n v="2.5157351461919369E-3"/>
    <n v="0.98653640297152145"/>
    <n v="0.69479808453312819"/>
    <n v="0.30178220150574181"/>
    <n v="3.4197139611300735E-3"/>
    <x v="0"/>
    <n v="0.25"/>
    <x v="0"/>
    <m/>
    <m/>
    <x v="0"/>
    <n v="11220"/>
    <x v="0"/>
    <x v="0"/>
    <m/>
    <x v="0"/>
    <x v="0"/>
    <x v="0"/>
    <n v="4.3"/>
    <x v="0"/>
    <x v="0"/>
    <x v="0"/>
    <x v="0"/>
    <x v="0"/>
    <x v="0"/>
    <x v="0"/>
    <x v="0"/>
    <x v="0"/>
    <x v="0"/>
    <x v="0"/>
    <x v="0"/>
    <x v="0"/>
    <m/>
    <x v="0"/>
    <x v="0"/>
    <x v="0"/>
    <x v="0"/>
    <x v="0"/>
    <m/>
    <n v="20030205"/>
    <x v="0"/>
    <s v="BP AMERICA"/>
    <m/>
    <m/>
    <d v="2003-02-07T00:00:00"/>
    <x v="5"/>
    <x v="2"/>
  </r>
  <r>
    <x v="1"/>
    <s v="T18N R093W S07 fMESAVERDE/ALMOND"/>
    <n v="3703"/>
    <x v="0"/>
    <x v="5"/>
    <s v="STANDARD DRAW"/>
    <s v="LOT 2"/>
    <n v="7"/>
    <n v="18"/>
    <n v="93"/>
    <n v="41.554631999999998"/>
    <n v="-107.925375"/>
    <s v="4900722305"/>
    <s v="EIGHT MILE 07-04"/>
    <x v="0"/>
    <x v="29"/>
    <m/>
    <m/>
    <m/>
    <x v="0"/>
    <s v="9135"/>
    <m/>
    <n v="9520"/>
    <n v="9515"/>
    <x v="1"/>
    <d v="2003-02-05T00:00:00"/>
    <n v="8.3000000000000007"/>
    <x v="1"/>
    <n v="56.6"/>
    <n v="9.44"/>
    <n v="3410"/>
    <n v="32.200000000000003"/>
    <x v="1"/>
    <n v="4149"/>
    <n v="2108"/>
    <n v="53"/>
    <x v="0"/>
    <n v="6"/>
    <n v="9760"/>
    <x v="0"/>
    <s v="BP AMERICA PRODUCTION COMPANY"/>
    <n v="2.8243399999999999"/>
    <n v="0.7768176"/>
    <n v="148.33500000000001"/>
    <n v="0.82367600000000007"/>
    <n v="152.75983359999998"/>
    <n v="117.04329"/>
    <n v="34.55012"/>
    <n v="1.7664899999999999"/>
    <x v="1"/>
    <n v="0.12492"/>
    <n v="153.48482000000001"/>
    <n v="-2.3673438588318082E-3"/>
    <n v="9824.24"/>
    <n v="3.2801885597807108E-3"/>
    <n v="1.8488760647615683E-2"/>
    <n v="5.0852215644204531E-3"/>
    <n v="0.9764260177879639"/>
    <n v="0.76257241595618375"/>
    <n v="0.2251044761299521"/>
    <n v="8.1389156269655847E-4"/>
    <x v="0"/>
    <n v="0.25"/>
    <x v="0"/>
    <m/>
    <m/>
    <x v="0"/>
    <n v="15290"/>
    <x v="0"/>
    <x v="0"/>
    <m/>
    <x v="0"/>
    <x v="0"/>
    <x v="0"/>
    <n v="17.2"/>
    <x v="0"/>
    <x v="0"/>
    <x v="0"/>
    <x v="0"/>
    <x v="0"/>
    <x v="0"/>
    <x v="0"/>
    <x v="0"/>
    <x v="0"/>
    <x v="0"/>
    <x v="0"/>
    <x v="0"/>
    <x v="0"/>
    <m/>
    <x v="0"/>
    <x v="0"/>
    <x v="0"/>
    <x v="0"/>
    <x v="0"/>
    <m/>
    <n v="20030205"/>
    <x v="0"/>
    <s v="BP AMERICA"/>
    <m/>
    <m/>
    <d v="2003-02-07T00:00:00"/>
    <x v="5"/>
    <x v="2"/>
  </r>
  <r>
    <x v="1"/>
    <s v="T18N R093W S09 fMESAVERDE/ALMOND"/>
    <n v="3665"/>
    <x v="0"/>
    <x v="5"/>
    <s v="ECHO SPRINGS"/>
    <s v="SE SE"/>
    <n v="9"/>
    <n v="18"/>
    <n v="93"/>
    <n v="41.546551000000001"/>
    <n v="-107.875694"/>
    <s v="4900722311"/>
    <s v="CHAMPLIN 261 H6"/>
    <x v="0"/>
    <x v="29"/>
    <m/>
    <m/>
    <m/>
    <x v="0"/>
    <s v="8808"/>
    <m/>
    <n v="9166"/>
    <n v="9164"/>
    <x v="1"/>
    <d v="2003-03-14T00:00:00"/>
    <n v="7.83"/>
    <x v="1"/>
    <n v="20.100000000000001"/>
    <n v="0"/>
    <n v="4760"/>
    <n v="17.8"/>
    <x v="1"/>
    <n v="7198"/>
    <n v="2375"/>
    <m/>
    <x v="0"/>
    <n v="73"/>
    <n v="15338"/>
    <x v="0"/>
    <s v="BP AMERICA PRODUCTION COMPANY"/>
    <n v="1.00299"/>
    <n v="0"/>
    <n v="207.06"/>
    <n v="0.45532400000000001"/>
    <n v="208.51831399999998"/>
    <n v="203.05557999999999"/>
    <n v="38.926250000000003"/>
    <n v="0"/>
    <x v="1"/>
    <n v="1.5198600000000002"/>
    <n v="243.50169"/>
    <n v="-7.739342438481997E-2"/>
    <n v="14443.9"/>
    <n v="-3.0021590294776308E-2"/>
    <n v="4.8100810943637311E-3"/>
    <n v="0"/>
    <n v="0.99518991890563624"/>
    <n v="0.83389803167279863"/>
    <n v="0.15986028680129488"/>
    <n v="6.2416815259064536E-3"/>
    <x v="0"/>
    <n v="5.35"/>
    <x v="0"/>
    <m/>
    <m/>
    <x v="0"/>
    <n v="22700"/>
    <x v="0"/>
    <x v="0"/>
    <m/>
    <x v="0"/>
    <x v="0"/>
    <x v="0"/>
    <m/>
    <x v="0"/>
    <x v="0"/>
    <x v="0"/>
    <x v="0"/>
    <x v="0"/>
    <x v="0"/>
    <x v="0"/>
    <x v="0"/>
    <x v="0"/>
    <x v="0"/>
    <x v="0"/>
    <x v="0"/>
    <x v="0"/>
    <m/>
    <x v="0"/>
    <x v="0"/>
    <x v="0"/>
    <x v="0"/>
    <x v="0"/>
    <m/>
    <n v="20030314"/>
    <x v="0"/>
    <s v="BP AMERICA"/>
    <m/>
    <m/>
    <d v="2003-03-16T00:00:00"/>
    <x v="5"/>
    <x v="2"/>
  </r>
  <r>
    <x v="1"/>
    <s v="T18N R093W S13 fMESAVERDE/ALMOND"/>
    <n v="3670"/>
    <x v="0"/>
    <x v="5"/>
    <s v="STANDARD DRAW"/>
    <s v="SW NE"/>
    <n v="13"/>
    <n v="18"/>
    <n v="93"/>
    <n v="41.539707"/>
    <n v="-107.81867099999999"/>
    <s v="4900722291"/>
    <s v="CHAMPLIN 278 E4"/>
    <x v="0"/>
    <x v="29"/>
    <m/>
    <m/>
    <m/>
    <x v="0"/>
    <s v="8646"/>
    <m/>
    <n v="9071"/>
    <n v="9068"/>
    <x v="1"/>
    <d v="2003-02-26T00:00:00"/>
    <n v="8.31"/>
    <x v="1"/>
    <n v="17.14"/>
    <n v="8.01"/>
    <n v="3685"/>
    <n v="15.3"/>
    <x v="1"/>
    <n v="3998"/>
    <n v="4003"/>
    <n v="53"/>
    <x v="0"/>
    <n v="21"/>
    <n v="11274"/>
    <x v="0"/>
    <s v="BP AMERICA PRODUCTION COMPANY"/>
    <n v="0.85528599999999999"/>
    <n v="0.65914289999999998"/>
    <n v="160.29750000000001"/>
    <n v="0.391374"/>
    <n v="162.20330290000001"/>
    <n v="112.78358"/>
    <n v="65.609169999999992"/>
    <n v="1.7664899999999999"/>
    <x v="1"/>
    <n v="0.43722000000000005"/>
    <n v="180.59645999999998"/>
    <n v="-5.365568792813178E-2"/>
    <n v="11800.45"/>
    <n v="2.281527837066542E-2"/>
    <n v="5.272925918945637E-3"/>
    <n v="4.0636835885294416E-3"/>
    <n v="0.99066339049252483"/>
    <n v="0.62450603959789697"/>
    <n v="0.3632915617504352"/>
    <n v="2.4209776869380502E-3"/>
    <x v="0"/>
    <n v="2.5000000000000001E-2"/>
    <x v="0"/>
    <m/>
    <m/>
    <x v="0"/>
    <n v="15650"/>
    <x v="0"/>
    <x v="0"/>
    <m/>
    <x v="0"/>
    <x v="0"/>
    <x v="0"/>
    <n v="11.97"/>
    <x v="0"/>
    <x v="0"/>
    <x v="0"/>
    <x v="0"/>
    <x v="0"/>
    <x v="0"/>
    <x v="0"/>
    <x v="0"/>
    <x v="0"/>
    <x v="0"/>
    <x v="0"/>
    <x v="0"/>
    <x v="0"/>
    <m/>
    <x v="0"/>
    <x v="0"/>
    <x v="0"/>
    <x v="0"/>
    <x v="0"/>
    <m/>
    <n v="20030226"/>
    <x v="0"/>
    <s v="BP AMERICA"/>
    <m/>
    <m/>
    <d v="2003-02-28T00:00:00"/>
    <x v="5"/>
    <x v="2"/>
  </r>
  <r>
    <x v="1"/>
    <s v="T18N R093W S15 fMESAVERDE/ALMOND"/>
    <n v="3345"/>
    <x v="0"/>
    <x v="5"/>
    <s v="STANDARD DRAW"/>
    <s v="SW NE"/>
    <n v="15"/>
    <n v="18"/>
    <n v="93"/>
    <n v="41.539140000000003"/>
    <n v="-107.85760999999999"/>
    <s v="4900721351"/>
    <s v="CHAMPLIN 278 A3"/>
    <x v="0"/>
    <x v="29"/>
    <m/>
    <m/>
    <m/>
    <x v="0"/>
    <s v="8668"/>
    <m/>
    <n v="9196"/>
    <n v="9133"/>
    <x v="1"/>
    <d v="2002-11-19T00:00:00"/>
    <n v="8.15"/>
    <x v="1"/>
    <n v="37.6"/>
    <n v="16.3"/>
    <n v="1830"/>
    <n v="26.9"/>
    <x v="1"/>
    <n v="1999"/>
    <n v="755"/>
    <m/>
    <x v="0"/>
    <n v="8"/>
    <n v="5810"/>
    <x v="0"/>
    <s v="BP AMERICA PRODUCTION COMPANY"/>
    <n v="1.8762400000000001"/>
    <n v="1.3413270000000002"/>
    <n v="79.605000000000004"/>
    <n v="0.68810199999999988"/>
    <n v="83.510668999999993"/>
    <n v="56.39179"/>
    <n v="12.37445"/>
    <n v="0"/>
    <x v="1"/>
    <n v="0.16656000000000001"/>
    <n v="68.9328"/>
    <n v="9.5628032447883968E-2"/>
    <n v="4672.8"/>
    <n v="-0.10848246651657953"/>
    <n v="2.2467069447138548E-2"/>
    <n v="1.6061744158701451E-2"/>
    <n v="0.96147118639415996"/>
    <n v="0.8180690469558759"/>
    <n v="0.17951468676740245"/>
    <n v="2.4162662767216771E-3"/>
    <x v="0"/>
    <n v="13.3"/>
    <x v="0"/>
    <m/>
    <m/>
    <x v="0"/>
    <n v="6350"/>
    <x v="0"/>
    <x v="0"/>
    <m/>
    <x v="0"/>
    <x v="0"/>
    <x v="0"/>
    <m/>
    <x v="0"/>
    <x v="0"/>
    <x v="0"/>
    <x v="0"/>
    <x v="0"/>
    <x v="0"/>
    <x v="0"/>
    <x v="0"/>
    <x v="0"/>
    <x v="0"/>
    <x v="0"/>
    <x v="0"/>
    <x v="0"/>
    <m/>
    <x v="0"/>
    <x v="0"/>
    <x v="0"/>
    <x v="0"/>
    <x v="0"/>
    <m/>
    <n v="20021119"/>
    <x v="0"/>
    <s v="BP AMERICA"/>
    <m/>
    <m/>
    <d v="2002-11-21T00:00:00"/>
    <x v="5"/>
    <x v="2"/>
  </r>
  <r>
    <x v="1"/>
    <s v="T18N R093W S17 fMESAVERDE/ALMOND"/>
    <m/>
    <x v="1"/>
    <x v="3"/>
    <s v="STANDARD DRAW"/>
    <s v="C NE"/>
    <n v="17"/>
    <n v="18"/>
    <n v="93"/>
    <n v="41.540039999999998"/>
    <n v="-107.89566600000001"/>
    <s v="4900721399"/>
    <s v="CHAMPLIN 261 G2"/>
    <x v="0"/>
    <x v="29"/>
    <m/>
    <m/>
    <m/>
    <x v="0"/>
    <n v="8902"/>
    <m/>
    <n v="9495"/>
    <n v="9440"/>
    <x v="1"/>
    <d v="2002-11-21T00:00:00"/>
    <n v="7.04"/>
    <x v="0"/>
    <n v="46.4"/>
    <n v="16.399999999999999"/>
    <n v="2760"/>
    <n v="33.1"/>
    <x v="1"/>
    <n v="3649"/>
    <n v="1725"/>
    <m/>
    <x v="0"/>
    <n v="26"/>
    <n v="8688"/>
    <x v="0"/>
    <s v="BP AMERICA PRODUCTION COMPANY"/>
    <n v="2.3153600000000001"/>
    <n v="1.349556"/>
    <n v="120.06"/>
    <n v="0.84669799999999995"/>
    <n v="124.571614"/>
    <n v="102.93828999999999"/>
    <n v="28.272749999999998"/>
    <n v="0"/>
    <x v="1"/>
    <n v="0.54132000000000002"/>
    <n v="131.75236000000001"/>
    <n v="-2.8014336263372745E-2"/>
    <n v="8255.9"/>
    <n v="-2.5501803008752433E-2"/>
    <n v="1.8586577837869229E-2"/>
    <n v="1.0833575616994093E-2"/>
    <n v="0.97057984654513663"/>
    <n v="0.78130129889134425"/>
    <n v="0.21459008400304933"/>
    <n v="4.1086171056063051E-3"/>
    <x v="0"/>
    <n v="0.82"/>
    <x v="0"/>
    <m/>
    <m/>
    <x v="0"/>
    <n v="12530"/>
    <x v="0"/>
    <x v="0"/>
    <m/>
    <x v="0"/>
    <x v="0"/>
    <x v="0"/>
    <m/>
    <x v="0"/>
    <x v="0"/>
    <x v="0"/>
    <x v="0"/>
    <x v="0"/>
    <x v="0"/>
    <x v="0"/>
    <x v="0"/>
    <x v="0"/>
    <x v="0"/>
    <x v="0"/>
    <x v="0"/>
    <x v="0"/>
    <m/>
    <x v="0"/>
    <x v="0"/>
    <x v="0"/>
    <x v="0"/>
    <x v="0"/>
    <m/>
    <n v="20021121"/>
    <x v="0"/>
    <s v="BP AMERICA"/>
    <m/>
    <m/>
    <d v="2002-11-23T00:00:00"/>
    <x v="5"/>
    <x v="2"/>
  </r>
  <r>
    <x v="1"/>
    <s v="T18N R093W S20 fMESAVERDE/ALMOND"/>
    <n v="3835"/>
    <x v="0"/>
    <x v="5"/>
    <s v="STANDARD DRAW"/>
    <s v="SE NW"/>
    <n v="20"/>
    <n v="18"/>
    <n v="93"/>
    <n v="41.524999999999999"/>
    <n v="-107.90528"/>
    <s v="4900721851"/>
    <s v="STANDARD DRAW 6-20"/>
    <x v="0"/>
    <x v="29"/>
    <m/>
    <m/>
    <m/>
    <x v="0"/>
    <s v="8956"/>
    <m/>
    <n v="9462"/>
    <n v="9372"/>
    <x v="1"/>
    <d v="2000-04-04T00:00:00"/>
    <n v="7.59"/>
    <x v="1"/>
    <n v="2"/>
    <n v="1"/>
    <n v="1120"/>
    <n v="20"/>
    <x v="1"/>
    <n v="888"/>
    <n v="1572"/>
    <m/>
    <x v="0"/>
    <n v="22"/>
    <n v="2561"/>
    <x v="0"/>
    <s v="SANTE FE SNYDER"/>
    <n v="9.98E-2"/>
    <n v="8.2290000000000002E-2"/>
    <n v="48.72"/>
    <n v="0.51159999999999994"/>
    <n v="49.413690000000003"/>
    <n v="25.05048"/>
    <n v="25.765079999999998"/>
    <n v="0"/>
    <x v="1"/>
    <n v="0.45804000000000006"/>
    <n v="51.273599999999995"/>
    <n v="-1.8472142809683251E-2"/>
    <n v="3625"/>
    <n v="0.17200129324280633"/>
    <n v="2.0196832092482871E-3"/>
    <n v="1.6653279688280717E-3"/>
    <n v="0.9963149888219236"/>
    <n v="0.48856487549148103"/>
    <n v="0.50250187230855647"/>
    <n v="8.9332521999625561E-3"/>
    <x v="0"/>
    <n v="8.64"/>
    <x v="0"/>
    <m/>
    <n v="2.0000000000000001E-4"/>
    <x v="5"/>
    <n v="4700"/>
    <x v="1"/>
    <x v="0"/>
    <n v="616.45000000000005"/>
    <x v="0"/>
    <x v="0"/>
    <x v="0"/>
    <n v="1.07"/>
    <x v="0"/>
    <x v="16"/>
    <x v="0"/>
    <x v="0"/>
    <x v="0"/>
    <x v="0"/>
    <x v="0"/>
    <x v="0"/>
    <x v="0"/>
    <x v="0"/>
    <x v="0"/>
    <x v="0"/>
    <x v="4"/>
    <n v="0.53"/>
    <x v="0"/>
    <x v="0"/>
    <x v="0"/>
    <x v="0"/>
    <x v="0"/>
    <m/>
    <n v="20000404"/>
    <x v="0"/>
    <s v="CR ANALYTICAL BUTTE MT ID No 2000-0040"/>
    <m/>
    <m/>
    <d v="2000-04-07T00:00:00"/>
    <x v="5"/>
    <x v="2"/>
  </r>
  <r>
    <x v="1"/>
    <s v="T18N R093W S20 fMESAVERDE/ALMOND"/>
    <n v="3831"/>
    <x v="0"/>
    <x v="5"/>
    <s v="STANDARD DRAW"/>
    <s v="SE SE"/>
    <n v="20"/>
    <n v="18"/>
    <n v="93"/>
    <n v="41.517780000000002"/>
    <n v="-107.895"/>
    <s v="4900721847"/>
    <s v="STANDARD DRAW 16-20"/>
    <x v="0"/>
    <x v="29"/>
    <m/>
    <m/>
    <m/>
    <x v="0"/>
    <s v="8964"/>
    <m/>
    <n v="9362"/>
    <n v="9269"/>
    <x v="1"/>
    <d v="2000-04-04T00:00:00"/>
    <n v="7.95"/>
    <x v="1"/>
    <n v="6"/>
    <n v="4"/>
    <n v="2448"/>
    <n v="505"/>
    <x v="1"/>
    <n v="2148"/>
    <n v="3053"/>
    <m/>
    <x v="0"/>
    <n v="71"/>
    <n v="6182"/>
    <x v="0"/>
    <s v="SANTA FE SNYDER"/>
    <n v="0.2994"/>
    <n v="0.32916000000000001"/>
    <n v="106.488"/>
    <n v="12.917899999999999"/>
    <n v="120.03446"/>
    <n v="60.595079999999996"/>
    <n v="50.038669999999996"/>
    <n v="0"/>
    <x v="1"/>
    <n v="1.4782200000000001"/>
    <n v="112.11196999999999"/>
    <n v="3.4127123988079468E-2"/>
    <n v="8235"/>
    <n v="0.14240133176111536"/>
    <n v="2.494283724857012E-3"/>
    <n v="2.7422125279690517E-3"/>
    <n v="0.99476350374717404"/>
    <n v="0.54048715761573007"/>
    <n v="0.44632763120655183"/>
    <n v="1.3185211177718136E-2"/>
    <x v="0"/>
    <n v="4.99"/>
    <x v="0"/>
    <m/>
    <n v="9.0000000000000006E-5"/>
    <x v="5"/>
    <n v="11060"/>
    <x v="1"/>
    <x v="0"/>
    <n v="189.94"/>
    <x v="0"/>
    <x v="0"/>
    <x v="0"/>
    <n v="0.87"/>
    <x v="0"/>
    <x v="0"/>
    <x v="0"/>
    <x v="0"/>
    <x v="0"/>
    <x v="0"/>
    <x v="0"/>
    <x v="0"/>
    <x v="0"/>
    <x v="0"/>
    <x v="0"/>
    <x v="2"/>
    <x v="0"/>
    <n v="0.53"/>
    <x v="0"/>
    <x v="0"/>
    <x v="0"/>
    <x v="0"/>
    <x v="0"/>
    <m/>
    <n v="20000404"/>
    <x v="0"/>
    <s v="CR ANALYTICAL BUTTE MT ID No 2000-0041"/>
    <m/>
    <m/>
    <d v="2000-04-07T00:00:00"/>
    <x v="5"/>
    <x v="2"/>
  </r>
  <r>
    <x v="1"/>
    <s v="T18N R093W S28 fMESAVERDE/ALMOND"/>
    <n v="3834"/>
    <x v="0"/>
    <x v="5"/>
    <s v="STANDARD DRAW"/>
    <s v="NW NW"/>
    <n v="28"/>
    <n v="18"/>
    <n v="93"/>
    <n v="41.510829999999999"/>
    <n v="-107.88611"/>
    <s v="4900721870"/>
    <s v="STANDARD DRAW 4-28"/>
    <x v="0"/>
    <x v="29"/>
    <m/>
    <m/>
    <m/>
    <x v="0"/>
    <s v="8917"/>
    <m/>
    <n v="9310"/>
    <n v="9244"/>
    <x v="1"/>
    <d v="2003-02-12T00:00:00"/>
    <n v="8.42"/>
    <x v="1"/>
    <n v="2"/>
    <m/>
    <n v="1180"/>
    <n v="20.6"/>
    <x v="1"/>
    <n v="1060"/>
    <n v="1300"/>
    <n v="19.2"/>
    <x v="0"/>
    <n v="13"/>
    <n v="3320"/>
    <x v="0"/>
    <s v="DEVON ENERGY"/>
    <n v="9.98E-2"/>
    <n v="0"/>
    <n v="51.33"/>
    <n v="0.52694799999999997"/>
    <n v="51.956747999999997"/>
    <n v="29.9026"/>
    <n v="21.306999999999999"/>
    <n v="0.63993599999999995"/>
    <x v="1"/>
    <n v="0.27066000000000001"/>
    <n v="52.120195999999993"/>
    <n v="-1.5704534906404955E-3"/>
    <n v="3594.8"/>
    <n v="3.9740845722218976E-2"/>
    <n v="1.9208284552374218E-3"/>
    <n v="0"/>
    <n v="0.99807917154476256"/>
    <n v="0.57372385936537929"/>
    <n v="0.40880506282056195"/>
    <n v="5.192996588117206E-3"/>
    <x v="0"/>
    <n v="1.39"/>
    <x v="0"/>
    <n v="2722"/>
    <n v="2.0310000000000001"/>
    <x v="2"/>
    <m/>
    <x v="0"/>
    <x v="0"/>
    <m/>
    <x v="0"/>
    <x v="0"/>
    <x v="0"/>
    <m/>
    <x v="0"/>
    <x v="0"/>
    <x v="0"/>
    <x v="0"/>
    <x v="0"/>
    <x v="0"/>
    <x v="0"/>
    <x v="0"/>
    <x v="0"/>
    <x v="0"/>
    <x v="0"/>
    <x v="0"/>
    <x v="0"/>
    <m/>
    <x v="0"/>
    <x v="0"/>
    <x v="0"/>
    <x v="0"/>
    <x v="0"/>
    <m/>
    <n v="20030212"/>
    <x v="0"/>
    <s v="ENERGY LABS CASPER ID No C03020474-004"/>
    <m/>
    <m/>
    <d v="2003-02-19T00:00:00"/>
    <x v="5"/>
    <x v="2"/>
  </r>
  <r>
    <x v="1"/>
    <s v="T18N R093W S30 fMESAVERDE/ALMOND"/>
    <n v="3832"/>
    <x v="0"/>
    <x v="5"/>
    <s v="STANDARD DRAW"/>
    <s v="SE SE"/>
    <n v="30"/>
    <n v="18"/>
    <n v="93"/>
    <n v="41.503329999999998"/>
    <n v="-107.91416700000001"/>
    <s v="4900721991"/>
    <s v="STANDARD DRAW 16-30"/>
    <x v="0"/>
    <x v="29"/>
    <m/>
    <m/>
    <m/>
    <x v="0"/>
    <s v="9162"/>
    <m/>
    <n v="9800"/>
    <n v="9732"/>
    <x v="1"/>
    <d v="2003-02-12T00:00:00"/>
    <n v="8.1999999999999993"/>
    <x v="1"/>
    <n v="10"/>
    <n v="4.0999999999999996"/>
    <n v="2880"/>
    <n v="56"/>
    <x v="1"/>
    <n v="2830"/>
    <n v="3110"/>
    <m/>
    <x v="0"/>
    <n v="12"/>
    <n v="7780"/>
    <x v="0"/>
    <s v="DEVON ENERGY"/>
    <n v="0.499"/>
    <n v="0.33738899999999999"/>
    <n v="125.28"/>
    <n v="1.43248"/>
    <n v="127.54886899999998"/>
    <n v="79.834299999999999"/>
    <n v="50.972899999999996"/>
    <n v="0"/>
    <x v="1"/>
    <n v="0.24984000000000001"/>
    <n v="131.05704"/>
    <n v="-1.356570317192566E-2"/>
    <n v="8902.1"/>
    <n v="6.7263713801020281E-2"/>
    <n v="3.9122259876722236E-3"/>
    <n v="2.6451743762620117E-3"/>
    <n v="0.99344259963606574"/>
    <n v="0.6091568984008795"/>
    <n v="0.38893675608727313"/>
    <n v="1.9063455118473605E-3"/>
    <x v="0"/>
    <n v="0.09"/>
    <x v="0"/>
    <n v="6819"/>
    <n v="0.85899999999999999"/>
    <x v="2"/>
    <m/>
    <x v="0"/>
    <x v="0"/>
    <m/>
    <x v="0"/>
    <x v="0"/>
    <x v="0"/>
    <m/>
    <x v="0"/>
    <x v="0"/>
    <x v="0"/>
    <x v="0"/>
    <x v="0"/>
    <x v="0"/>
    <x v="0"/>
    <x v="0"/>
    <x v="0"/>
    <x v="0"/>
    <x v="0"/>
    <x v="0"/>
    <x v="0"/>
    <m/>
    <x v="0"/>
    <x v="0"/>
    <x v="0"/>
    <x v="0"/>
    <x v="0"/>
    <m/>
    <n v="20030212"/>
    <x v="0"/>
    <s v="ENERGY LABS CASPER ID No C03020526-001"/>
    <m/>
    <m/>
    <d v="2003-02-20T00:00:00"/>
    <x v="5"/>
    <x v="2"/>
  </r>
  <r>
    <x v="1"/>
    <s v="T18N R093W S32 fMESAVERDE/ALMOND"/>
    <n v="3837"/>
    <x v="0"/>
    <x v="5"/>
    <s v="STANDARD DRAW"/>
    <s v="NE SE"/>
    <n v="32"/>
    <n v="18"/>
    <n v="93"/>
    <n v="41.489170000000001"/>
    <n v="-107.89472000000001"/>
    <s v="4900721852"/>
    <s v="STANDARD DRAW 9-32"/>
    <x v="0"/>
    <x v="29"/>
    <m/>
    <m/>
    <m/>
    <x v="0"/>
    <s v="9022"/>
    <m/>
    <n v="9427"/>
    <n v="9353"/>
    <x v="1"/>
    <d v="2000-05-03T00:00:00"/>
    <n v="8.0500000000000007"/>
    <x v="1"/>
    <n v="2"/>
    <n v="11"/>
    <n v="1861"/>
    <n v="229"/>
    <x v="1"/>
    <n v="1302"/>
    <n v="2942"/>
    <m/>
    <x v="0"/>
    <n v="98"/>
    <n v="4802"/>
    <x v="0"/>
    <s v="SANTE FE SNYDER"/>
    <n v="9.98E-2"/>
    <n v="0.90519000000000005"/>
    <n v="80.953499999999991"/>
    <n v="5.8578199999999994"/>
    <n v="87.816310000000001"/>
    <n v="36.729419999999998"/>
    <n v="48.219379999999994"/>
    <n v="0"/>
    <x v="1"/>
    <n v="2.0403600000000002"/>
    <n v="86.989159999999998"/>
    <n v="4.7318313322804095E-3"/>
    <n v="6445"/>
    <n v="0.14608340001778253"/>
    <n v="1.1364631467662442E-3"/>
    <n v="1.0307766290794957E-2"/>
    <n v="0.98855577056243871"/>
    <n v="0.42222985024800791"/>
    <n v="0.55431481347790912"/>
    <n v="2.3455336274082889E-2"/>
    <x v="0"/>
    <n v="0.42"/>
    <x v="0"/>
    <m/>
    <n v="1.2E-4"/>
    <x v="5"/>
    <n v="8220"/>
    <x v="1"/>
    <x v="0"/>
    <n v="114.19"/>
    <x v="0"/>
    <x v="0"/>
    <x v="3"/>
    <m/>
    <x v="0"/>
    <x v="0"/>
    <x v="0"/>
    <x v="0"/>
    <x v="0"/>
    <x v="0"/>
    <x v="0"/>
    <x v="0"/>
    <x v="0"/>
    <x v="0"/>
    <x v="0"/>
    <x v="3"/>
    <x v="0"/>
    <m/>
    <x v="0"/>
    <x v="0"/>
    <x v="0"/>
    <x v="0"/>
    <x v="0"/>
    <m/>
    <n v="20000503"/>
    <x v="0"/>
    <s v="CR ANALYTICAL BUTTE MT ID No 2000-0056"/>
    <m/>
    <m/>
    <d v="2000-05-16T00:00:00"/>
    <x v="5"/>
    <x v="2"/>
  </r>
  <r>
    <x v="1"/>
    <s v="T18N R093W S32 fMESAVERDE/ALMOND"/>
    <n v="3833"/>
    <x v="0"/>
    <x v="5"/>
    <s v="STANDARD DRAW"/>
    <s v="NE NW"/>
    <n v="32"/>
    <n v="18"/>
    <n v="93"/>
    <n v="41.496670000000002"/>
    <n v="-107.905"/>
    <s v="4900721853"/>
    <s v="STANDARD DRAW 3-32"/>
    <x v="0"/>
    <x v="29"/>
    <m/>
    <m/>
    <m/>
    <x v="0"/>
    <s v="9052"/>
    <m/>
    <n v="9455"/>
    <n v="9364"/>
    <x v="1"/>
    <d v="2000-05-03T00:00:00"/>
    <n v="8.0399999999999991"/>
    <x v="1"/>
    <n v="1"/>
    <n v="3"/>
    <n v="2248"/>
    <n v="206"/>
    <x v="1"/>
    <n v="1774"/>
    <n v="2765"/>
    <m/>
    <x v="0"/>
    <m/>
    <n v="5365"/>
    <x v="0"/>
    <s v="SANTE FE SNYDER"/>
    <n v="4.99E-2"/>
    <n v="0.24687000000000001"/>
    <n v="97.787999999999997"/>
    <n v="5.2694799999999997"/>
    <n v="103.35424999999999"/>
    <n v="50.044539999999998"/>
    <n v="45.318349999999995"/>
    <n v="0"/>
    <x v="1"/>
    <n v="0"/>
    <n v="95.362889999999993"/>
    <n v="4.0214749467509456E-2"/>
    <n v="6997"/>
    <n v="0.13201747290082511"/>
    <n v="4.8280549662931135E-4"/>
    <n v="2.3885810210997616E-3"/>
    <n v="0.997128613482271"/>
    <n v="0.52478002711536953"/>
    <n v="0.47521997288463047"/>
    <n v="0"/>
    <x v="0"/>
    <n v="1.1200000000000001"/>
    <x v="0"/>
    <m/>
    <n v="1E-4"/>
    <x v="5"/>
    <n v="9260"/>
    <x v="1"/>
    <x v="0"/>
    <n v="253.84"/>
    <x v="0"/>
    <x v="0"/>
    <x v="7"/>
    <n v="0.54"/>
    <x v="0"/>
    <x v="0"/>
    <x v="0"/>
    <x v="0"/>
    <x v="0"/>
    <x v="0"/>
    <x v="0"/>
    <x v="0"/>
    <x v="0"/>
    <x v="0"/>
    <x v="0"/>
    <x v="0"/>
    <x v="5"/>
    <n v="0.33"/>
    <x v="0"/>
    <x v="0"/>
    <x v="0"/>
    <x v="0"/>
    <x v="0"/>
    <m/>
    <n v="20000503"/>
    <x v="0"/>
    <s v="CR ANALYTICAL BUTTE, MT LAB No 2000-0055"/>
    <m/>
    <m/>
    <d v="2000-05-16T00:00:00"/>
    <x v="5"/>
    <x v="2"/>
  </r>
  <r>
    <x v="1"/>
    <s v="T18N R093W S32 fMESAVERDE/ALMOND"/>
    <n v="3878"/>
    <x v="0"/>
    <x v="5"/>
    <s v="STANDARD DRAW"/>
    <s v="SE SW"/>
    <n v="32"/>
    <n v="18"/>
    <n v="93"/>
    <n v="41.489269999999998"/>
    <n v="-107.90495"/>
    <s v="4900720734"/>
    <s v="CIGE 1C-32-18-93"/>
    <x v="0"/>
    <x v="29"/>
    <m/>
    <m/>
    <m/>
    <x v="0"/>
    <s v="9122"/>
    <m/>
    <n v="10010"/>
    <n v="9945"/>
    <x v="1"/>
    <d v="1993-05-02T00:00:00"/>
    <n v="4.67"/>
    <x v="1"/>
    <m/>
    <m/>
    <n v="47"/>
    <n v="2"/>
    <x v="1"/>
    <n v="49"/>
    <n v="33"/>
    <m/>
    <x v="0"/>
    <m/>
    <n v="131"/>
    <x v="0"/>
    <s v="SNYDER OIL"/>
    <n v="0"/>
    <n v="0"/>
    <n v="2.0444999999999998"/>
    <n v="5.1159999999999997E-2"/>
    <n v="2.0956599999999996"/>
    <n v="1.38229"/>
    <n v="0.54086999999999996"/>
    <n v="0"/>
    <x v="1"/>
    <n v="0"/>
    <n v="1.92316"/>
    <n v="4.2923047063565839E-2"/>
    <n v="131"/>
    <n v="0"/>
    <n v="0"/>
    <n v="0"/>
    <n v="1"/>
    <n v="0.71875974957881816"/>
    <n v="0.28124025042118178"/>
    <n v="0"/>
    <x v="0"/>
    <m/>
    <x v="0"/>
    <m/>
    <m/>
    <x v="0"/>
    <n v="164"/>
    <x v="0"/>
    <x v="0"/>
    <m/>
    <x v="0"/>
    <x v="0"/>
    <x v="0"/>
    <m/>
    <x v="0"/>
    <x v="0"/>
    <x v="0"/>
    <x v="0"/>
    <x v="0"/>
    <x v="0"/>
    <x v="0"/>
    <x v="0"/>
    <x v="0"/>
    <x v="0"/>
    <x v="0"/>
    <x v="0"/>
    <x v="0"/>
    <m/>
    <x v="0"/>
    <x v="0"/>
    <x v="0"/>
    <x v="0"/>
    <x v="0"/>
    <m/>
    <n v="19930502"/>
    <x v="0"/>
    <s v="BEUERMAN AND ASSOCIATES BUTTE MT LAB No A-364"/>
    <m/>
    <m/>
    <d v="1993-05-11T00:00:00"/>
    <x v="6"/>
    <x v="2"/>
  </r>
  <r>
    <x v="1"/>
    <s v="T18N R093W S34 fMESAVERDE/ALMOND"/>
    <n v="3443"/>
    <x v="0"/>
    <x v="5"/>
    <s v="COAL GULCH"/>
    <s v="SW NE"/>
    <n v="34"/>
    <n v="18"/>
    <n v="93"/>
    <n v="41.49624"/>
    <n v="-107.86041"/>
    <s v="4900721355"/>
    <s v="COAL GULCH E2"/>
    <x v="0"/>
    <x v="29"/>
    <m/>
    <m/>
    <m/>
    <x v="0"/>
    <s v="8713"/>
    <m/>
    <n v="9560"/>
    <n v="9220"/>
    <x v="1"/>
    <d v="2002-10-30T00:00:00"/>
    <n v="7.34"/>
    <x v="1"/>
    <n v="51.3"/>
    <n v="10.8"/>
    <n v="2300"/>
    <n v="24.5"/>
    <x v="1"/>
    <n v="3449"/>
    <n v="1321"/>
    <m/>
    <x v="0"/>
    <n v="44"/>
    <n v="8284"/>
    <x v="0"/>
    <s v="BP AMERICA PRODUCTION CO"/>
    <n v="2.5598699999999996"/>
    <n v="0.88873200000000008"/>
    <n v="100.05"/>
    <n v="0.62670999999999999"/>
    <n v="104.12531199999999"/>
    <n v="97.296289999999999"/>
    <n v="21.651189999999996"/>
    <n v="0"/>
    <x v="1"/>
    <n v="0.91608000000000012"/>
    <n v="119.86355999999999"/>
    <n v="-7.0263526305896121E-2"/>
    <n v="7200.6"/>
    <n v="-6.9966289087222119E-2"/>
    <n v="2.4584512169336884E-2"/>
    <n v="8.5352157216105166E-3"/>
    <n v="0.9668802721090527"/>
    <n v="0.81172534838778365"/>
    <n v="0.18063196187398403"/>
    <n v="7.6426897382323713E-3"/>
    <x v="0"/>
    <n v="45.7"/>
    <x v="0"/>
    <m/>
    <m/>
    <x v="0"/>
    <n v="8020"/>
    <x v="0"/>
    <x v="0"/>
    <m/>
    <x v="0"/>
    <x v="0"/>
    <x v="0"/>
    <m/>
    <x v="0"/>
    <x v="0"/>
    <x v="0"/>
    <x v="0"/>
    <x v="0"/>
    <x v="0"/>
    <x v="0"/>
    <x v="0"/>
    <x v="0"/>
    <x v="0"/>
    <x v="0"/>
    <x v="0"/>
    <x v="0"/>
    <m/>
    <x v="0"/>
    <x v="0"/>
    <x v="0"/>
    <x v="0"/>
    <x v="0"/>
    <m/>
    <n v="20021030"/>
    <x v="0"/>
    <s v="BP AMERICA"/>
    <m/>
    <m/>
    <d v="2002-11-02T00:00:00"/>
    <x v="6"/>
    <x v="2"/>
  </r>
  <r>
    <x v="1"/>
    <s v="T18N R093W S34 fMESAVERDE/ALMOND"/>
    <n v="3674"/>
    <x v="0"/>
    <x v="5"/>
    <s v="COAL GULCH"/>
    <s v="SE NW"/>
    <n v="34"/>
    <n v="18"/>
    <n v="93"/>
    <n v="41.496180000000003"/>
    <n v="-107.86627"/>
    <s v="4900721911"/>
    <s v="COAL GULCH 34-04"/>
    <x v="0"/>
    <x v="29"/>
    <m/>
    <m/>
    <m/>
    <x v="0"/>
    <s v="8752"/>
    <m/>
    <n v="9141"/>
    <m/>
    <x v="1"/>
    <d v="2003-03-13T00:00:00"/>
    <n v="8.14"/>
    <x v="1"/>
    <n v="15.4"/>
    <n v="0"/>
    <n v="2430"/>
    <n v="33.9"/>
    <x v="1"/>
    <n v="1600"/>
    <n v="3389"/>
    <m/>
    <x v="0"/>
    <n v="41"/>
    <n v="7534"/>
    <x v="0"/>
    <s v="BP AMERICA PRODUCTION COMPANY"/>
    <n v="0.76846000000000003"/>
    <n v="0"/>
    <n v="105.705"/>
    <n v="0.86716199999999988"/>
    <n v="107.340622"/>
    <n v="45.135999999999996"/>
    <n v="55.545709999999993"/>
    <n v="0"/>
    <x v="1"/>
    <n v="0.85362000000000005"/>
    <n v="101.53532999999999"/>
    <n v="2.7793012763862875E-2"/>
    <n v="7509.3"/>
    <n v="-1.6419269708109138E-3"/>
    <n v="7.1590790670096925E-3"/>
    <n v="0"/>
    <n v="0.99284092093299026"/>
    <n v="0.44453492198232875"/>
    <n v="0.54705795509799393"/>
    <n v="8.4071229196773199E-3"/>
    <x v="0"/>
    <n v="0"/>
    <x v="0"/>
    <m/>
    <m/>
    <x v="0"/>
    <n v="9960"/>
    <x v="0"/>
    <x v="0"/>
    <m/>
    <x v="0"/>
    <x v="0"/>
    <x v="0"/>
    <n v="2.69"/>
    <x v="0"/>
    <x v="0"/>
    <x v="0"/>
    <x v="0"/>
    <x v="0"/>
    <x v="0"/>
    <x v="0"/>
    <x v="0"/>
    <x v="0"/>
    <x v="0"/>
    <x v="0"/>
    <x v="0"/>
    <x v="0"/>
    <m/>
    <x v="0"/>
    <x v="0"/>
    <x v="0"/>
    <x v="0"/>
    <x v="0"/>
    <m/>
    <n v="20030313"/>
    <x v="0"/>
    <s v="BP AMERICA"/>
    <m/>
    <m/>
    <d v="2003-03-15T00:00:00"/>
    <x v="6"/>
    <x v="2"/>
  </r>
  <r>
    <x v="1"/>
    <s v="T18N R093W S35 fMESAVERDE/ALMOND"/>
    <n v="3676"/>
    <x v="0"/>
    <x v="5"/>
    <s v="STANDARD DRAW"/>
    <s v="NE NW"/>
    <n v="35"/>
    <n v="18"/>
    <n v="93"/>
    <n v="41.497138"/>
    <n v="-107.845373"/>
    <s v="4900722301"/>
    <s v="COAL GULCH D4"/>
    <x v="0"/>
    <x v="29"/>
    <m/>
    <m/>
    <m/>
    <x v="0"/>
    <s v="8748"/>
    <m/>
    <n v="9066"/>
    <n v="9066"/>
    <x v="1"/>
    <d v="2003-03-13T00:00:00"/>
    <n v="8.1"/>
    <x v="1"/>
    <n v="44.4"/>
    <n v="0"/>
    <n v="3090"/>
    <n v="28.8"/>
    <x v="1"/>
    <n v="4149"/>
    <n v="2295"/>
    <m/>
    <x v="0"/>
    <n v="13"/>
    <n v="10050"/>
    <x v="0"/>
    <s v="BP AMERICA PRODUCTION COMPANY"/>
    <n v="2.21556"/>
    <n v="0"/>
    <n v="134.41499999999999"/>
    <n v="0.73670400000000003"/>
    <n v="137.36726400000001"/>
    <n v="117.04329"/>
    <n v="37.615049999999997"/>
    <n v="0"/>
    <x v="1"/>
    <n v="0.27066000000000001"/>
    <n v="154.929"/>
    <n v="-6.0081972173274156E-2"/>
    <n v="9620.2000000000007"/>
    <n v="-2.185031163892585E-2"/>
    <n v="1.6128733553286756E-2"/>
    <n v="0"/>
    <n v="0.98387126644671319"/>
    <n v="0.75546405127510019"/>
    <n v="0.2427889549406502"/>
    <n v="1.7469937842495595E-3"/>
    <x v="0"/>
    <n v="0"/>
    <x v="0"/>
    <m/>
    <m/>
    <x v="0"/>
    <n v="14600"/>
    <x v="0"/>
    <x v="0"/>
    <m/>
    <x v="0"/>
    <x v="0"/>
    <x v="0"/>
    <n v="10.8"/>
    <x v="0"/>
    <x v="0"/>
    <x v="0"/>
    <x v="0"/>
    <x v="0"/>
    <x v="0"/>
    <x v="0"/>
    <x v="0"/>
    <x v="0"/>
    <x v="0"/>
    <x v="0"/>
    <x v="0"/>
    <x v="0"/>
    <m/>
    <x v="0"/>
    <x v="0"/>
    <x v="0"/>
    <x v="0"/>
    <x v="0"/>
    <m/>
    <n v="20030313"/>
    <x v="0"/>
    <s v="BP AMERICA"/>
    <m/>
    <m/>
    <d v="2003-03-15T00:00:00"/>
    <x v="6"/>
    <x v="2"/>
  </r>
  <r>
    <x v="1"/>
    <s v="T18N R093W S36 fMESAVERDE/ALMOND"/>
    <n v="3485"/>
    <x v="0"/>
    <x v="5"/>
    <s v="STANDARD DRAW"/>
    <s v="NE SW"/>
    <n v="36"/>
    <n v="18"/>
    <n v="93"/>
    <n v="41.489460000000001"/>
    <n v="-107.82761000000001"/>
    <s v="4900721444"/>
    <s v="EIGHT MILELAKE 36-01"/>
    <x v="0"/>
    <x v="29"/>
    <m/>
    <m/>
    <m/>
    <x v="0"/>
    <s v="8608"/>
    <m/>
    <n v="9340"/>
    <n v="8939"/>
    <x v="1"/>
    <d v="2002-11-18T00:00:00"/>
    <n v="8.34"/>
    <x v="1"/>
    <n v="8.93"/>
    <n v="0.79"/>
    <n v="1720"/>
    <n v="35.299999999999997"/>
    <x v="1"/>
    <n v="930"/>
    <n v="2102"/>
    <n v="54"/>
    <x v="0"/>
    <n v="2"/>
    <n v="6580"/>
    <x v="0"/>
    <s v="BP AMERICA PRODUCTION CO"/>
    <n v="0.44560699999999998"/>
    <n v="6.50091E-2"/>
    <n v="74.819999999999993"/>
    <n v="0.90297399999999983"/>
    <n v="76.233590099999986"/>
    <n v="26.235299999999999"/>
    <n v="34.451779999999999"/>
    <n v="1.79982"/>
    <x v="1"/>
    <n v="4.1640000000000003E-2"/>
    <n v="62.528539999999992"/>
    <n v="9.8766501279011404E-2"/>
    <n v="4853.0200000000004"/>
    <n v="-0.15105195302728408"/>
    <n v="5.845284203662344E-3"/>
    <n v="8.5276188507879297E-4"/>
    <n v="0.99330195391125897"/>
    <n v="0.41957320609117055"/>
    <n v="0.55097688191664163"/>
    <n v="6.6593590702741518E-4"/>
    <x v="0"/>
    <n v="2.33"/>
    <x v="0"/>
    <m/>
    <m/>
    <x v="0"/>
    <n v="3670"/>
    <x v="0"/>
    <x v="0"/>
    <m/>
    <x v="0"/>
    <x v="0"/>
    <x v="0"/>
    <m/>
    <x v="0"/>
    <x v="0"/>
    <x v="0"/>
    <x v="0"/>
    <x v="0"/>
    <x v="0"/>
    <x v="0"/>
    <x v="0"/>
    <x v="0"/>
    <x v="0"/>
    <x v="0"/>
    <x v="0"/>
    <x v="0"/>
    <m/>
    <x v="0"/>
    <x v="0"/>
    <x v="0"/>
    <x v="0"/>
    <x v="0"/>
    <m/>
    <n v="20021118"/>
    <x v="0"/>
    <s v="BP AMERICA"/>
    <m/>
    <m/>
    <d v="2002-11-20T00:00:00"/>
    <x v="6"/>
    <x v="2"/>
  </r>
  <r>
    <x v="1"/>
    <s v="T18N R094W S06 fMESAVERDE/ALMOND"/>
    <n v="3826"/>
    <x v="0"/>
    <x v="1"/>
    <s v="STANDARD DRAW"/>
    <s v="NE NE"/>
    <n v="6"/>
    <n v="18"/>
    <n v="94"/>
    <n v="41.569159999999997"/>
    <n v="-108.02943999999999"/>
    <s v="4903723958"/>
    <s v="RED LAKES 1-6"/>
    <x v="0"/>
    <x v="29"/>
    <m/>
    <m/>
    <m/>
    <x v="0"/>
    <s v="9817"/>
    <m/>
    <n v="10183"/>
    <n v="10088"/>
    <x v="1"/>
    <d v="2000-02-03T00:00:00"/>
    <n v="7.43"/>
    <x v="1"/>
    <n v="26"/>
    <n v="5"/>
    <n v="3114"/>
    <n v="1109"/>
    <x v="1"/>
    <n v="3669"/>
    <n v="2037"/>
    <m/>
    <x v="0"/>
    <n v="58"/>
    <n v="7949"/>
    <x v="0"/>
    <s v="DEVON ENERGY"/>
    <n v="1.2974000000000001"/>
    <n v="0.41144999999999998"/>
    <n v="135.459"/>
    <n v="28.368219999999997"/>
    <n v="165.53607000000002"/>
    <n v="103.50248999999999"/>
    <n v="33.386429999999997"/>
    <n v="0"/>
    <x v="1"/>
    <n v="1.2075600000000002"/>
    <n v="138.09647999999999"/>
    <n v="9.0371042235096455E-2"/>
    <n v="10018"/>
    <n v="0.11515556297656815"/>
    <n v="7.8375667611294622E-3"/>
    <n v="2.4855610019012772E-3"/>
    <n v="0.98967687223696921"/>
    <n v="0.74949404937765252"/>
    <n v="0.24176162926093411"/>
    <n v="8.7443213614134142E-3"/>
    <x v="0"/>
    <n v="5.43"/>
    <x v="0"/>
    <m/>
    <n v="6.9999999999999994E-5"/>
    <x v="5"/>
    <n v="145250"/>
    <x v="1"/>
    <x v="0"/>
    <n v="146.54"/>
    <x v="0"/>
    <x v="0"/>
    <x v="0"/>
    <n v="2.99"/>
    <x v="0"/>
    <x v="17"/>
    <x v="5"/>
    <x v="0"/>
    <x v="0"/>
    <x v="0"/>
    <x v="0"/>
    <x v="0"/>
    <x v="0"/>
    <x v="0"/>
    <x v="0"/>
    <x v="3"/>
    <x v="0"/>
    <n v="0.56999999999999995"/>
    <x v="0"/>
    <x v="0"/>
    <x v="0"/>
    <x v="0"/>
    <x v="0"/>
    <m/>
    <n v="20000203"/>
    <x v="0"/>
    <s v="CR ANALYTICAL BUTTE  MT ID No 2000-0013"/>
    <m/>
    <m/>
    <d v="2000-02-15T00:00:00"/>
    <x v="6"/>
    <x v="2"/>
  </r>
  <r>
    <x v="1"/>
    <s v="T18N R094W S06 fMESAVERDE/ALMOND"/>
    <n v="3827"/>
    <x v="0"/>
    <x v="1"/>
    <s v="STANDARD DRAW"/>
    <s v="SW SW"/>
    <n v="6"/>
    <n v="18"/>
    <n v="94"/>
    <n v="41.5608"/>
    <n v="-108.04028"/>
    <s v="4903724766"/>
    <s v="RED LAKES 13-6"/>
    <x v="0"/>
    <x v="29"/>
    <m/>
    <m/>
    <m/>
    <x v="0"/>
    <s v="9820"/>
    <m/>
    <n v="10300"/>
    <n v="10173"/>
    <x v="1"/>
    <d v="2003-02-12T00:00:00"/>
    <n v="8.27"/>
    <x v="1"/>
    <n v="4"/>
    <n v="1.9"/>
    <n v="2380"/>
    <n v="49.7"/>
    <x v="1"/>
    <n v="3060"/>
    <n v="1320"/>
    <m/>
    <x v="0"/>
    <n v="8"/>
    <n v="6890"/>
    <x v="0"/>
    <s v="DEVON ENERGY"/>
    <n v="0.1996"/>
    <n v="0.15635099999999999"/>
    <n v="103.53"/>
    <n v="1.271326"/>
    <n v="105.15727699999999"/>
    <n v="86.322599999999994"/>
    <n v="21.634799999999998"/>
    <n v="0"/>
    <x v="1"/>
    <n v="0.16656000000000001"/>
    <n v="108.12396"/>
    <n v="-1.3909723338673264E-2"/>
    <n v="6823.6"/>
    <n v="-4.8419087621047454E-3"/>
    <n v="1.8981092483024262E-3"/>
    <n v="1.4868300555176985E-3"/>
    <n v="0.99661506069617978"/>
    <n v="0.79836698544892359"/>
    <n v="0.20009256042786444"/>
    <n v="1.5404541232119137E-3"/>
    <x v="0"/>
    <n v="2.35"/>
    <x v="0"/>
    <n v="5912"/>
    <n v="0.89300000000000002"/>
    <x v="2"/>
    <m/>
    <x v="0"/>
    <x v="0"/>
    <m/>
    <x v="0"/>
    <x v="0"/>
    <x v="0"/>
    <m/>
    <x v="0"/>
    <x v="0"/>
    <x v="0"/>
    <x v="0"/>
    <x v="0"/>
    <x v="0"/>
    <x v="0"/>
    <x v="0"/>
    <x v="0"/>
    <x v="0"/>
    <x v="0"/>
    <x v="0"/>
    <x v="0"/>
    <m/>
    <x v="0"/>
    <x v="0"/>
    <x v="0"/>
    <x v="0"/>
    <x v="0"/>
    <m/>
    <n v="20030212"/>
    <x v="0"/>
    <s v="ENERGY LABS CASPER ID No C03020474-007"/>
    <m/>
    <m/>
    <d v="2003-02-19T00:00:00"/>
    <x v="6"/>
    <x v="2"/>
  </r>
  <r>
    <x v="1"/>
    <s v="T18N R094W S11 fMESAVERDE/ALMOND"/>
    <n v="3705"/>
    <x v="0"/>
    <x v="1"/>
    <s v="WILD ROSE"/>
    <s v="C SE"/>
    <n v="11"/>
    <n v="18"/>
    <n v="94"/>
    <n v="41.554589999999997"/>
    <n v="-107.95341000000001"/>
    <s v="4903724686"/>
    <s v="EIGHT MILE LAKE 11-01"/>
    <x v="0"/>
    <x v="29"/>
    <m/>
    <m/>
    <m/>
    <x v="0"/>
    <s v="9481"/>
    <m/>
    <n v="9973"/>
    <n v="9820"/>
    <x v="1"/>
    <d v="2003-02-13T00:00:00"/>
    <n v="8.26"/>
    <x v="1"/>
    <n v="19.8"/>
    <n v="0"/>
    <n v="2960"/>
    <n v="44.9"/>
    <x v="1"/>
    <n v="4499"/>
    <n v="1601"/>
    <m/>
    <x v="0"/>
    <n v="2"/>
    <n v="9490"/>
    <x v="0"/>
    <s v="BP AMERICA PRODUCTION COMPANY"/>
    <n v="0.98802000000000001"/>
    <n v="0"/>
    <n v="128.76"/>
    <n v="1.148542"/>
    <n v="130.89656199999999"/>
    <n v="126.91678999999999"/>
    <n v="26.240389999999998"/>
    <n v="0"/>
    <x v="1"/>
    <n v="4.1640000000000003E-2"/>
    <n v="153.19881999999998"/>
    <n v="-7.8502712163057958E-2"/>
    <n v="9126.7000000000007"/>
    <n v="-1.9514736768600195E-2"/>
    <n v="7.548097405339035E-3"/>
    <n v="0"/>
    <n v="0.99245190259466087"/>
    <n v="0.82844495799641282"/>
    <n v="0.17128323834348072"/>
    <n v="2.7180366010652043E-4"/>
    <x v="0"/>
    <n v="0"/>
    <x v="0"/>
    <m/>
    <m/>
    <x v="0"/>
    <n v="14450"/>
    <x v="0"/>
    <x v="0"/>
    <m/>
    <x v="0"/>
    <x v="0"/>
    <x v="0"/>
    <n v="7.75"/>
    <x v="0"/>
    <x v="0"/>
    <x v="0"/>
    <x v="0"/>
    <x v="0"/>
    <x v="0"/>
    <x v="0"/>
    <x v="0"/>
    <x v="0"/>
    <x v="0"/>
    <x v="0"/>
    <x v="0"/>
    <x v="0"/>
    <m/>
    <x v="0"/>
    <x v="0"/>
    <x v="0"/>
    <x v="0"/>
    <x v="0"/>
    <m/>
    <n v="20030213"/>
    <x v="0"/>
    <s v="BP AMERICA"/>
    <m/>
    <m/>
    <d v="2003-02-15T00:00:00"/>
    <x v="5"/>
    <x v="2"/>
  </r>
  <r>
    <x v="1"/>
    <s v="T18N R094W S13 fMESAVERDE/ALMOND"/>
    <n v="3710"/>
    <x v="0"/>
    <x v="1"/>
    <s v="STANDARD DRAW"/>
    <s v="NE SE"/>
    <n v="13"/>
    <n v="18"/>
    <n v="94"/>
    <n v="41.532910000000001"/>
    <n v="-107.933322"/>
    <s v="4903724585"/>
    <s v="EIGHT MILE LAKE 13-04"/>
    <x v="0"/>
    <x v="29"/>
    <m/>
    <m/>
    <m/>
    <x v="0"/>
    <s v="9201"/>
    <m/>
    <n v="9636"/>
    <n v="9527"/>
    <x v="1"/>
    <d v="2003-02-11T00:00:00"/>
    <n v="8.18"/>
    <x v="1"/>
    <n v="45.8"/>
    <n v="10.9"/>
    <n v="2400"/>
    <n v="28.1"/>
    <x v="1"/>
    <n v="3149"/>
    <n v="1948"/>
    <m/>
    <x v="0"/>
    <n v="4"/>
    <n v="7480"/>
    <x v="0"/>
    <s v="BP AMERICA PRODUCTION COMPANY"/>
    <n v="2.2854199999999998"/>
    <n v="0.89696100000000001"/>
    <n v="104.4"/>
    <n v="0.71879800000000005"/>
    <n v="108.301179"/>
    <n v="88.833289999999991"/>
    <n v="31.927719999999997"/>
    <n v="0"/>
    <x v="1"/>
    <n v="8.3280000000000007E-2"/>
    <n v="120.84428999999999"/>
    <n v="-5.4738638537077E-2"/>
    <n v="7585.8"/>
    <n v="7.0225278445219825E-3"/>
    <n v="2.1102448016747811E-2"/>
    <n v="8.2820982031968464E-3"/>
    <n v="0.97061545378005532"/>
    <n v="0.73510539885666093"/>
    <n v="0.26420544983962418"/>
    <n v="6.8915130371488813E-4"/>
    <x v="0"/>
    <n v="7.0000000000000007E-2"/>
    <x v="0"/>
    <m/>
    <m/>
    <x v="0"/>
    <n v="11350"/>
    <x v="0"/>
    <x v="0"/>
    <m/>
    <x v="0"/>
    <x v="0"/>
    <x v="0"/>
    <n v="15.3"/>
    <x v="0"/>
    <x v="0"/>
    <x v="0"/>
    <x v="0"/>
    <x v="0"/>
    <x v="0"/>
    <x v="0"/>
    <x v="0"/>
    <x v="0"/>
    <x v="0"/>
    <x v="0"/>
    <x v="0"/>
    <x v="0"/>
    <m/>
    <x v="0"/>
    <x v="0"/>
    <x v="0"/>
    <x v="0"/>
    <x v="0"/>
    <m/>
    <n v="20030211"/>
    <x v="0"/>
    <s v="BP AMERICA"/>
    <m/>
    <m/>
    <d v="2003-02-13T00:00:00"/>
    <x v="5"/>
    <x v="2"/>
  </r>
  <r>
    <x v="1"/>
    <s v="T18N R094W S13 fMESAVERDE/ALMOND"/>
    <n v="3709"/>
    <x v="0"/>
    <x v="1"/>
    <s v="STANDARD DRAW"/>
    <s v="SW NW"/>
    <n v="13"/>
    <n v="18"/>
    <n v="94"/>
    <n v="41.539990000000003"/>
    <n v="-107.94372199999999"/>
    <s v="4903724588"/>
    <s v="EIGHT MILE LAKE 13-03"/>
    <x v="0"/>
    <x v="29"/>
    <m/>
    <m/>
    <m/>
    <x v="0"/>
    <s v="9383"/>
    <m/>
    <n v="9790"/>
    <n v="9780"/>
    <x v="1"/>
    <d v="2003-02-11T00:00:00"/>
    <n v="8.0500000000000007"/>
    <x v="1"/>
    <n v="51.7"/>
    <n v="13.5"/>
    <n v="4350"/>
    <n v="33.9"/>
    <x v="1"/>
    <n v="6898"/>
    <n v="1895"/>
    <m/>
    <x v="0"/>
    <n v="6"/>
    <n v="13304"/>
    <x v="0"/>
    <s v="BP AMERICA PRODUCTION COMPANY"/>
    <n v="2.5798300000000003"/>
    <n v="1.1109150000000001"/>
    <n v="189.22499999999999"/>
    <n v="0.86716199999999988"/>
    <n v="193.78290699999999"/>
    <n v="194.59258"/>
    <n v="31.059049999999996"/>
    <n v="0"/>
    <x v="1"/>
    <n v="0.12492"/>
    <n v="225.77654999999999"/>
    <n v="-7.6255325595008569E-2"/>
    <n v="13248.1"/>
    <n v="-2.1052948730986044E-3"/>
    <n v="1.3312990500240563E-2"/>
    <n v="5.7327811683617691E-3"/>
    <n v="0.98095422833139767"/>
    <n v="0.86188127154923755"/>
    <n v="0.13756543804039878"/>
    <n v="5.5329041036369811E-4"/>
    <x v="0"/>
    <n v="7.0000000000000007E-2"/>
    <x v="0"/>
    <m/>
    <m/>
    <x v="0"/>
    <n v="20700"/>
    <x v="0"/>
    <x v="0"/>
    <m/>
    <x v="0"/>
    <x v="0"/>
    <x v="0"/>
    <n v="29"/>
    <x v="0"/>
    <x v="0"/>
    <x v="0"/>
    <x v="0"/>
    <x v="0"/>
    <x v="0"/>
    <x v="0"/>
    <x v="0"/>
    <x v="0"/>
    <x v="0"/>
    <x v="0"/>
    <x v="0"/>
    <x v="0"/>
    <m/>
    <x v="0"/>
    <x v="0"/>
    <x v="0"/>
    <x v="0"/>
    <x v="0"/>
    <m/>
    <n v="20030211"/>
    <x v="0"/>
    <s v="BP AMERICA"/>
    <m/>
    <m/>
    <d v="2003-02-13T00:00:00"/>
    <x v="5"/>
    <x v="2"/>
  </r>
  <r>
    <x v="1"/>
    <s v="T18N R094W S13 fMESAVERDE/ALMOND"/>
    <n v="3708"/>
    <x v="0"/>
    <x v="1"/>
    <s v="STANDARD DRAW"/>
    <s v="NE SW"/>
    <n v="13"/>
    <n v="18"/>
    <n v="94"/>
    <n v="41.53313"/>
    <n v="-107.943264"/>
    <s v="4903724590"/>
    <s v="EIGHT MILE LAKE 13-02"/>
    <x v="0"/>
    <x v="29"/>
    <m/>
    <m/>
    <m/>
    <x v="0"/>
    <s v="9478"/>
    <m/>
    <n v="9816"/>
    <n v="9800"/>
    <x v="1"/>
    <d v="2003-02-13T00:00:00"/>
    <n v="8.23"/>
    <x v="1"/>
    <n v="46.2"/>
    <n v="0"/>
    <n v="2670"/>
    <n v="44.3"/>
    <x v="1"/>
    <n v="3799"/>
    <n v="1601"/>
    <m/>
    <x v="0"/>
    <n v="37"/>
    <n v="9278"/>
    <x v="0"/>
    <s v="BP AMERICA PRODUCTION COMPANY"/>
    <n v="2.30538"/>
    <n v="0"/>
    <n v="116.145"/>
    <n v="1.1331939999999998"/>
    <n v="119.583574"/>
    <n v="107.16978999999999"/>
    <n v="26.240389999999998"/>
    <n v="0"/>
    <x v="1"/>
    <n v="0.77034000000000002"/>
    <n v="134.18052"/>
    <n v="-5.7521715424405165E-2"/>
    <n v="8197.5"/>
    <n v="-6.1829418328517065E-2"/>
    <n v="1.9278400225770136E-2"/>
    <n v="0"/>
    <n v="0.9807215997742299"/>
    <n v="0.79869857412983636"/>
    <n v="0.19556035406629813"/>
    <n v="5.7410718038654199E-3"/>
    <x v="0"/>
    <n v="11"/>
    <x v="0"/>
    <m/>
    <m/>
    <x v="0"/>
    <n v="12450"/>
    <x v="0"/>
    <x v="0"/>
    <m/>
    <x v="0"/>
    <x v="0"/>
    <x v="0"/>
    <n v="17.8"/>
    <x v="0"/>
    <x v="0"/>
    <x v="0"/>
    <x v="0"/>
    <x v="0"/>
    <x v="0"/>
    <x v="0"/>
    <x v="0"/>
    <x v="0"/>
    <x v="0"/>
    <x v="0"/>
    <x v="0"/>
    <x v="0"/>
    <m/>
    <x v="0"/>
    <x v="0"/>
    <x v="0"/>
    <x v="0"/>
    <x v="0"/>
    <m/>
    <n v="20030213"/>
    <x v="0"/>
    <s v="BP AMERICA"/>
    <m/>
    <m/>
    <d v="2003-02-15T00:00:00"/>
    <x v="5"/>
    <x v="2"/>
  </r>
  <r>
    <x v="1"/>
    <s v="T18N R094W S19 fMESAVERDE/ALMOND"/>
    <n v="3671"/>
    <x v="0"/>
    <x v="1"/>
    <s v="WILD ROSE"/>
    <s v="L1"/>
    <n v="19"/>
    <n v="18"/>
    <n v="94"/>
    <n v="41.525177999999997"/>
    <n v="-108.039891"/>
    <s v="4903724762"/>
    <s v="CHAMPLIN 292 B3"/>
    <x v="0"/>
    <x v="29"/>
    <m/>
    <m/>
    <m/>
    <x v="0"/>
    <s v="10141"/>
    <m/>
    <n v="10504"/>
    <n v="10487"/>
    <x v="1"/>
    <d v="2003-02-05T00:00:00"/>
    <n v="7.82"/>
    <x v="1"/>
    <n v="21.4"/>
    <n v="4.9000000000000004"/>
    <n v="3280"/>
    <n v="21.5"/>
    <x v="1"/>
    <n v="4449"/>
    <n v="2055"/>
    <m/>
    <x v="0"/>
    <n v="14"/>
    <n v="9240"/>
    <x v="0"/>
    <s v="BP AMERICA PRODUCTION COMPANY"/>
    <n v="1.06786"/>
    <n v="0.40322100000000005"/>
    <n v="142.68"/>
    <n v="0.54996999999999996"/>
    <n v="144.70105099999998"/>
    <n v="125.50628999999999"/>
    <n v="33.681449999999998"/>
    <n v="0"/>
    <x v="1"/>
    <n v="0.29148000000000002"/>
    <n v="159.47922"/>
    <n v="-4.8583588118376098E-2"/>
    <n v="9845.7999999999993"/>
    <n v="3.1740875415230137E-2"/>
    <n v="7.3797667164145217E-3"/>
    <n v="2.7865796220097952E-3"/>
    <n v="0.98983365366157572"/>
    <n v="0.78697582042350089"/>
    <n v="0.21119648064493918"/>
    <n v="1.8276989315598609E-3"/>
    <x v="0"/>
    <n v="0.26"/>
    <x v="0"/>
    <m/>
    <m/>
    <x v="0"/>
    <n v="14240"/>
    <x v="0"/>
    <x v="0"/>
    <m/>
    <x v="0"/>
    <x v="0"/>
    <x v="0"/>
    <n v="21.4"/>
    <x v="0"/>
    <x v="0"/>
    <x v="0"/>
    <x v="0"/>
    <x v="0"/>
    <x v="0"/>
    <x v="0"/>
    <x v="0"/>
    <x v="0"/>
    <x v="0"/>
    <x v="0"/>
    <x v="0"/>
    <x v="0"/>
    <m/>
    <x v="0"/>
    <x v="0"/>
    <x v="0"/>
    <x v="0"/>
    <x v="0"/>
    <m/>
    <n v="20030205"/>
    <x v="0"/>
    <s v="BP AMERICA"/>
    <m/>
    <m/>
    <d v="2003-02-07T00:00:00"/>
    <x v="6"/>
    <x v="2"/>
  </r>
  <r>
    <x v="1"/>
    <s v="T18N R094W S19 fMESAVERDE/ALMOND"/>
    <n v="4436"/>
    <x v="0"/>
    <x v="1"/>
    <s v="WILD ROSE"/>
    <s v="SW SW"/>
    <n v="19"/>
    <n v="18"/>
    <n v="94"/>
    <n v="41.517969999999998"/>
    <n v="-108.03986"/>
    <s v="4903721167"/>
    <s v="CHAMPLIN 292: AMOCO B-1"/>
    <x v="0"/>
    <x v="29"/>
    <m/>
    <m/>
    <m/>
    <x v="0"/>
    <s v="10311"/>
    <m/>
    <n v="10800"/>
    <n v="10697"/>
    <x v="1"/>
    <d v="1979-04-10T00:00:00"/>
    <m/>
    <x v="1"/>
    <n v="151"/>
    <n v="20"/>
    <n v="4966"/>
    <n v="1399"/>
    <x v="1"/>
    <n v="8400"/>
    <n v="1452"/>
    <m/>
    <x v="0"/>
    <n v="14"/>
    <n v="15665"/>
    <x v="0"/>
    <s v="AMOCO PRODUCTION COMPANY"/>
    <n v="7.5349000000000004"/>
    <n v="1.6457999999999999"/>
    <n v="216.02099999999999"/>
    <n v="35.78642"/>
    <n v="260.98811999999998"/>
    <n v="236.964"/>
    <n v="23.798279999999998"/>
    <n v="0"/>
    <x v="1"/>
    <n v="0.29148000000000002"/>
    <n v="261.05375999999995"/>
    <n v="-1.2573703856857903E-4"/>
    <n v="16402"/>
    <n v="2.2983129073502355E-2"/>
    <n v="2.8870662771930004E-2"/>
    <n v="6.3060341597157756E-3"/>
    <n v="0.96482330306835418"/>
    <n v="0.90772107630244447"/>
    <n v="9.1162372072327177E-2"/>
    <n v="1.116551625228459E-3"/>
    <x v="0"/>
    <m/>
    <x v="0"/>
    <n v="15347"/>
    <n v="0.45"/>
    <x v="2"/>
    <m/>
    <x v="0"/>
    <x v="0"/>
    <m/>
    <x v="0"/>
    <x v="0"/>
    <x v="0"/>
    <m/>
    <x v="0"/>
    <x v="0"/>
    <x v="0"/>
    <x v="0"/>
    <x v="0"/>
    <x v="0"/>
    <x v="0"/>
    <x v="0"/>
    <x v="0"/>
    <x v="0"/>
    <x v="0"/>
    <x v="0"/>
    <x v="0"/>
    <m/>
    <x v="0"/>
    <x v="0"/>
    <x v="0"/>
    <x v="0"/>
    <x v="0"/>
    <m/>
    <n v="19790410"/>
    <x v="0"/>
    <s v="CHEMICAL AND GEOLOGICAL LABS CASPER ID No 30627-2"/>
    <m/>
    <m/>
    <d v="1979-04-25T00:00:00"/>
    <x v="6"/>
    <x v="2"/>
  </r>
  <r>
    <x v="1"/>
    <s v="T18N R094W S21 fMESAVERDE/ALMOND"/>
    <n v="3762"/>
    <x v="0"/>
    <x v="1"/>
    <s v="WAMSUTTER"/>
    <s v="SW SE"/>
    <n v="21"/>
    <n v="18"/>
    <n v="94"/>
    <n v="41.518059999999998"/>
    <n v="-107.992222"/>
    <s v="4903724382"/>
    <s v="WAMSUTTER RIM 21-01"/>
    <x v="0"/>
    <x v="29"/>
    <m/>
    <m/>
    <m/>
    <x v="0"/>
    <s v="9762"/>
    <m/>
    <n v="10097"/>
    <n v="10076"/>
    <x v="1"/>
    <d v="2003-02-11T00:00:00"/>
    <n v="8.1199999999999992"/>
    <x v="1"/>
    <n v="26.7"/>
    <n v="5.48"/>
    <n v="2470"/>
    <n v="15.6"/>
    <x v="1"/>
    <n v="3149"/>
    <n v="2002"/>
    <m/>
    <x v="0"/>
    <n v="35"/>
    <n v="7964"/>
    <x v="0"/>
    <s v="BP AMERICA PRODUCTION COMPANY"/>
    <n v="1.33233"/>
    <n v="0.45094920000000005"/>
    <n v="107.44499999999999"/>
    <n v="0.39904799999999996"/>
    <n v="109.62732719999998"/>
    <n v="88.833289999999991"/>
    <n v="32.812779999999997"/>
    <n v="0"/>
    <x v="1"/>
    <n v="0.72870000000000001"/>
    <n v="122.37476999999998"/>
    <n v="-5.4945377450665578E-2"/>
    <n v="7703.78"/>
    <n v="-1.660860696282436E-2"/>
    <n v="1.2153265376700712E-2"/>
    <n v="4.1134743637168611E-3"/>
    <n v="0.98373326025958252"/>
    <n v="0.72591180355231721"/>
    <n v="0.26813353765649572"/>
    <n v="5.9546587911871061E-3"/>
    <x v="0"/>
    <n v="6.26"/>
    <x v="0"/>
    <m/>
    <m/>
    <x v="0"/>
    <n v="10970"/>
    <x v="0"/>
    <x v="0"/>
    <m/>
    <x v="0"/>
    <x v="0"/>
    <x v="0"/>
    <n v="8.2899999999999991"/>
    <x v="0"/>
    <x v="0"/>
    <x v="0"/>
    <x v="0"/>
    <x v="0"/>
    <x v="0"/>
    <x v="0"/>
    <x v="0"/>
    <x v="0"/>
    <x v="0"/>
    <x v="0"/>
    <x v="0"/>
    <x v="0"/>
    <m/>
    <x v="0"/>
    <x v="0"/>
    <x v="0"/>
    <x v="0"/>
    <x v="0"/>
    <m/>
    <n v="20030211"/>
    <x v="0"/>
    <s v="BP AMERICA"/>
    <m/>
    <m/>
    <d v="2003-02-13T00:00:00"/>
    <x v="6"/>
    <x v="2"/>
  </r>
  <r>
    <x v="1"/>
    <s v="T18N R094W S21 fMESAVERDE/ALMOND"/>
    <n v="3763"/>
    <x v="0"/>
    <x v="1"/>
    <s v="WILD ROSE"/>
    <s v="C NW"/>
    <n v="21"/>
    <n v="18"/>
    <n v="94"/>
    <n v="41.525514000000001"/>
    <n v="-108.00156699999999"/>
    <s v="4903724598"/>
    <s v="WAMSUTTER RIM 21-02"/>
    <x v="0"/>
    <x v="29"/>
    <m/>
    <m/>
    <m/>
    <x v="0"/>
    <s v="9815"/>
    <m/>
    <n v="10196"/>
    <n v="10194"/>
    <x v="1"/>
    <d v="2003-02-11T00:00:00"/>
    <n v="8.1300000000000008"/>
    <x v="1"/>
    <n v="15.6"/>
    <n v="2.52"/>
    <n v="2100"/>
    <n v="18.7"/>
    <x v="1"/>
    <n v="2100"/>
    <n v="2562"/>
    <m/>
    <x v="0"/>
    <n v="31"/>
    <n v="6516"/>
    <x v="0"/>
    <s v="BP AMERICA PRODUCTION COMPANY"/>
    <n v="0.77844000000000002"/>
    <n v="0.20737079999999999"/>
    <n v="91.35"/>
    <n v="0.47834599999999994"/>
    <n v="92.814156799999992"/>
    <n v="59.241"/>
    <n v="41.991179999999993"/>
    <n v="0"/>
    <x v="1"/>
    <n v="0.6454200000000001"/>
    <n v="101.8776"/>
    <n v="-4.6552783481791503E-2"/>
    <n v="6829.82"/>
    <n v="2.3514478690706133E-2"/>
    <n v="8.3870826050536293E-3"/>
    <n v="2.2342582979755091E-3"/>
    <n v="0.98937865909697087"/>
    <n v="0.58149190793658267"/>
    <n v="0.41217284270536403"/>
    <n v="6.3352493580531941E-3"/>
    <x v="0"/>
    <n v="19.399999999999999"/>
    <x v="0"/>
    <m/>
    <m/>
    <x v="0"/>
    <n v="9500"/>
    <x v="0"/>
    <x v="0"/>
    <m/>
    <x v="0"/>
    <x v="0"/>
    <x v="0"/>
    <n v="4.9000000000000004"/>
    <x v="0"/>
    <x v="0"/>
    <x v="0"/>
    <x v="0"/>
    <x v="0"/>
    <x v="0"/>
    <x v="0"/>
    <x v="0"/>
    <x v="0"/>
    <x v="0"/>
    <x v="0"/>
    <x v="0"/>
    <x v="0"/>
    <m/>
    <x v="0"/>
    <x v="0"/>
    <x v="0"/>
    <x v="0"/>
    <x v="0"/>
    <m/>
    <n v="20030211"/>
    <x v="0"/>
    <s v="BP AMERICA"/>
    <m/>
    <m/>
    <d v="2003-02-13T00:00:00"/>
    <x v="6"/>
    <x v="2"/>
  </r>
  <r>
    <x v="1"/>
    <s v="T18N R094W S27 fMESAVERDE/ALMOND"/>
    <n v="3549"/>
    <x v="0"/>
    <x v="1"/>
    <s v="WILD ROSE"/>
    <s v="C SW"/>
    <n v="27"/>
    <n v="18"/>
    <n v="94"/>
    <n v="41.504302000000003"/>
    <n v="-107.981989"/>
    <s v="4903723459"/>
    <s v="WAMSUTTER RIM 27-01"/>
    <x v="0"/>
    <x v="29"/>
    <m/>
    <m/>
    <m/>
    <x v="0"/>
    <s v="9672"/>
    <m/>
    <n v="10393"/>
    <n v="10133"/>
    <x v="1"/>
    <d v="2002-11-19T00:00:00"/>
    <n v="7.34"/>
    <x v="1"/>
    <n v="6.56"/>
    <n v="2.41"/>
    <n v="2030"/>
    <n v="5"/>
    <x v="1"/>
    <n v="2299"/>
    <n v="1186"/>
    <m/>
    <x v="0"/>
    <n v="33"/>
    <n v="5542"/>
    <x v="0"/>
    <s v="BP AMERICA PRODUCTION CO"/>
    <n v="0.32734399999999997"/>
    <n v="0.19831890000000002"/>
    <n v="88.305000000000007"/>
    <n v="0.12789999999999999"/>
    <n v="88.95856289999999"/>
    <n v="64.854789999999994"/>
    <n v="19.43854"/>
    <n v="0"/>
    <x v="1"/>
    <n v="0.68706"/>
    <n v="84.98039"/>
    <n v="2.2871086859348282E-2"/>
    <n v="5561.97"/>
    <n v="1.7984558675861204E-3"/>
    <n v="3.6797357031045294E-3"/>
    <n v="2.2293401954226045E-3"/>
    <n v="0.99409092410147282"/>
    <n v="0.76317359805009122"/>
    <n v="0.22874147788683954"/>
    <n v="8.0849240630691387E-3"/>
    <x v="0"/>
    <n v="19.600000000000001"/>
    <x v="0"/>
    <m/>
    <m/>
    <x v="0"/>
    <n v="7890"/>
    <x v="0"/>
    <x v="0"/>
    <m/>
    <x v="0"/>
    <x v="0"/>
    <x v="0"/>
    <m/>
    <x v="0"/>
    <x v="0"/>
    <x v="0"/>
    <x v="0"/>
    <x v="0"/>
    <x v="0"/>
    <x v="0"/>
    <x v="0"/>
    <x v="0"/>
    <x v="0"/>
    <x v="0"/>
    <x v="0"/>
    <x v="0"/>
    <m/>
    <x v="0"/>
    <x v="0"/>
    <x v="0"/>
    <x v="0"/>
    <x v="0"/>
    <m/>
    <n v="20021119"/>
    <x v="0"/>
    <s v="BP AMERICA"/>
    <m/>
    <m/>
    <d v="2002-11-19T00:00:00"/>
    <x v="6"/>
    <x v="2"/>
  </r>
  <r>
    <x v="1"/>
    <s v="T18N R094W S29 fMESAVERDE/ALMOND"/>
    <m/>
    <x v="1"/>
    <x v="3"/>
    <s v="WILD ROSE"/>
    <s v="C NW"/>
    <n v="29"/>
    <n v="18"/>
    <n v="94"/>
    <n v="41.510468000000003"/>
    <n v="-108.01163699999999"/>
    <s v="4903723461"/>
    <s v="CHAMPLIN 222 A2"/>
    <x v="0"/>
    <x v="29"/>
    <m/>
    <m/>
    <m/>
    <x v="0"/>
    <n v="10046"/>
    <m/>
    <n v="10605"/>
    <n v="10502"/>
    <x v="1"/>
    <d v="2002-11-18T00:00:00"/>
    <n v="7.58"/>
    <x v="0"/>
    <n v="6.46"/>
    <m/>
    <n v="1370"/>
    <n v="3.25"/>
    <x v="1"/>
    <n v="1699"/>
    <n v="755"/>
    <m/>
    <x v="0"/>
    <n v="9"/>
    <n v="4088"/>
    <x v="0"/>
    <s v="BP AMERICA PRODUCTION COMPANY"/>
    <n v="0.32235399999999997"/>
    <n v="0"/>
    <n v="59.594999999999999"/>
    <n v="8.3135000000000001E-2"/>
    <n v="60.000488999999995"/>
    <n v="47.928789999999999"/>
    <n v="12.37445"/>
    <n v="0"/>
    <x v="1"/>
    <n v="0.18738000000000002"/>
    <n v="60.49062"/>
    <n v="-4.0677773162499913E-3"/>
    <n v="3842.71"/>
    <n v="-3.0929134970261171E-2"/>
    <n v="5.3725228806051897E-3"/>
    <n v="0"/>
    <n v="0.99462747711939481"/>
    <n v="0.79233424950843623"/>
    <n v="0.20456808014201208"/>
    <n v="3.097670349551716E-3"/>
    <x v="0"/>
    <n v="33.299999999999997"/>
    <x v="0"/>
    <m/>
    <m/>
    <x v="0"/>
    <n v="3970"/>
    <x v="0"/>
    <x v="0"/>
    <m/>
    <x v="0"/>
    <x v="0"/>
    <x v="0"/>
    <m/>
    <x v="0"/>
    <x v="0"/>
    <x v="0"/>
    <x v="0"/>
    <x v="0"/>
    <x v="0"/>
    <x v="0"/>
    <x v="0"/>
    <x v="0"/>
    <x v="0"/>
    <x v="0"/>
    <x v="0"/>
    <x v="0"/>
    <m/>
    <x v="0"/>
    <x v="0"/>
    <x v="0"/>
    <x v="0"/>
    <x v="0"/>
    <m/>
    <n v="20021118"/>
    <x v="0"/>
    <s v="BP AMERICA"/>
    <m/>
    <m/>
    <d v="2002-11-20T00:00:00"/>
    <x v="6"/>
    <x v="2"/>
  </r>
  <r>
    <x v="1"/>
    <s v="T18N R094W S29 fMESAVERDE/ALMOND"/>
    <m/>
    <x v="1"/>
    <x v="3"/>
    <s v="WILD ROSE"/>
    <s v="SW SW"/>
    <n v="29"/>
    <n v="18"/>
    <n v="94"/>
    <n v="41.501795000000001"/>
    <n v="-108.023087"/>
    <s v="4903720702"/>
    <s v="222 A-1 CHAMPLIN"/>
    <x v="0"/>
    <x v="29"/>
    <m/>
    <m/>
    <m/>
    <x v="0"/>
    <m/>
    <m/>
    <n v="12050"/>
    <n v="10410"/>
    <x v="1"/>
    <d v="1980-09-11T00:00:00"/>
    <n v="5.6"/>
    <x v="0"/>
    <n v="395.92"/>
    <n v="14.7"/>
    <n v="1820.86"/>
    <n v="54"/>
    <x v="1"/>
    <n v="3360"/>
    <n v="414.8"/>
    <n v="0"/>
    <x v="1"/>
    <n v="0"/>
    <n v="6060"/>
    <x v="0"/>
    <m/>
    <n v="19.756408"/>
    <n v="1.2096629999999999"/>
    <n v="79.207409999999996"/>
    <n v="1.3813199999999999"/>
    <n v="101.554801"/>
    <n v="94.785600000000002"/>
    <n v="6.7985719999999992"/>
    <n v="0"/>
    <x v="1"/>
    <n v="0"/>
    <n v="101.584172"/>
    <n v="-1.4458574623195321E-4"/>
    <n v="6060.28"/>
    <n v="2.3101776526593889E-5"/>
    <n v="0.19453937977782065"/>
    <n v="1.1911430952437196E-2"/>
    <n v="0.79354918926974216"/>
    <n v="0.9330744951093366"/>
    <n v="6.692550489066347E-2"/>
    <n v="0"/>
    <x v="1"/>
    <n v="0"/>
    <x v="1"/>
    <n v="0"/>
    <n v="1.3"/>
    <x v="0"/>
    <n v="0"/>
    <x v="0"/>
    <x v="1"/>
    <m/>
    <x v="1"/>
    <x v="1"/>
    <x v="1"/>
    <n v="0"/>
    <x v="1"/>
    <x v="3"/>
    <x v="1"/>
    <x v="1"/>
    <x v="0"/>
    <x v="0"/>
    <x v="0"/>
    <x v="0"/>
    <x v="0"/>
    <x v="0"/>
    <x v="0"/>
    <x v="0"/>
    <x v="0"/>
    <m/>
    <x v="0"/>
    <x v="0"/>
    <x v="0"/>
    <x v="0"/>
    <x v="0"/>
    <m/>
    <m/>
    <x v="0"/>
    <m/>
    <m/>
    <m/>
    <m/>
    <x v="6"/>
    <x v="2"/>
  </r>
  <r>
    <x v="1"/>
    <s v="T18N R094W S33 fMESAVERDE/ALMOND"/>
    <m/>
    <x v="1"/>
    <x v="3"/>
    <s v="WILD ROSE"/>
    <s v="SE NW"/>
    <n v="33"/>
    <n v="18"/>
    <n v="94"/>
    <n v="41.493727999999997"/>
    <n v="-107.997079"/>
    <s v="4903723495"/>
    <s v="CHAMPLIN 261 A2,3,4 PAD"/>
    <x v="0"/>
    <x v="29"/>
    <m/>
    <m/>
    <m/>
    <x v="0"/>
    <n v="10328"/>
    <m/>
    <n v="10663"/>
    <n v="10540"/>
    <x v="1"/>
    <d v="2002-11-18T00:00:00"/>
    <n v="7.37"/>
    <x v="0"/>
    <n v="10.8"/>
    <m/>
    <n v="630"/>
    <n v="2.99"/>
    <x v="1"/>
    <n v="440"/>
    <n v="593"/>
    <m/>
    <x v="0"/>
    <n v="39"/>
    <n v="1922"/>
    <x v="0"/>
    <s v="BP AMERICA PRODUCTION COMPANY"/>
    <n v="0.53892000000000007"/>
    <n v="0"/>
    <n v="27.405000000000001"/>
    <n v="7.6484200000000002E-2"/>
    <n v="28.020404199999998"/>
    <n v="12.4124"/>
    <n v="9.7192699999999999"/>
    <n v="0"/>
    <x v="1"/>
    <n v="0.81198000000000004"/>
    <n v="22.943649999999998"/>
    <n v="9.9614410189525313E-2"/>
    <n v="1715.79"/>
    <n v="-5.6685515106699405E-2"/>
    <n v="1.9233127265166294E-2"/>
    <n v="0"/>
    <n v="0.98076687273483365"/>
    <n v="0.54099500297467928"/>
    <n v="0.42361481281313135"/>
    <n v="3.5390184212189431E-2"/>
    <x v="0"/>
    <n v="23.5"/>
    <x v="0"/>
    <m/>
    <m/>
    <x v="0"/>
    <n v="2310"/>
    <x v="0"/>
    <x v="0"/>
    <m/>
    <x v="0"/>
    <x v="0"/>
    <x v="0"/>
    <m/>
    <x v="0"/>
    <x v="0"/>
    <x v="0"/>
    <x v="0"/>
    <x v="0"/>
    <x v="0"/>
    <x v="0"/>
    <x v="0"/>
    <x v="0"/>
    <x v="0"/>
    <x v="0"/>
    <x v="0"/>
    <x v="0"/>
    <m/>
    <x v="0"/>
    <x v="0"/>
    <x v="0"/>
    <x v="0"/>
    <x v="0"/>
    <m/>
    <n v="20021118"/>
    <x v="0"/>
    <s v="BP AMERICA"/>
    <m/>
    <m/>
    <d v="2002-11-20T00:00:00"/>
    <x v="6"/>
    <x v="2"/>
  </r>
  <r>
    <x v="1"/>
    <s v="T18N R094W S35 fMESAVERDE/ALMOND"/>
    <n v="3667"/>
    <x v="0"/>
    <x v="1"/>
    <s v="WILD ROSE"/>
    <s v="SE NE"/>
    <n v="35"/>
    <n v="18"/>
    <n v="94"/>
    <n v="41.495829999999998"/>
    <n v="-107.95305999999999"/>
    <s v="4903724278"/>
    <s v="CHAMPOIN 261 I3"/>
    <x v="0"/>
    <x v="29"/>
    <m/>
    <m/>
    <m/>
    <x v="0"/>
    <s v="9487"/>
    <m/>
    <n v="9873"/>
    <n v="9867"/>
    <x v="1"/>
    <d v="2003-01-08T00:00:00"/>
    <n v="7.52"/>
    <x v="1"/>
    <n v="20"/>
    <n v="2.95"/>
    <n v="2730"/>
    <n v="12.1"/>
    <x v="1"/>
    <n v="3099"/>
    <n v="2399"/>
    <m/>
    <x v="0"/>
    <n v="24"/>
    <n v="7986"/>
    <x v="0"/>
    <s v="BP AMERICA PRODUCTION COMPANY"/>
    <n v="0.998"/>
    <n v="0.24275550000000001"/>
    <n v="118.755"/>
    <n v="0.30951799999999996"/>
    <n v="120.3052735"/>
    <n v="87.422789999999992"/>
    <n v="39.319609999999997"/>
    <n v="0"/>
    <x v="1"/>
    <n v="0.49968000000000001"/>
    <n v="127.24207999999999"/>
    <n v="-2.8022139610553297E-2"/>
    <n v="8287.0499999999993"/>
    <n v="1.8499912431904238E-2"/>
    <n v="8.2955632032206805E-3"/>
    <n v="2.0178292516828036E-3"/>
    <n v="0.98968660754509652"/>
    <n v="0.68705879375753687"/>
    <n v="0.30901420347734021"/>
    <n v="3.9270027651229847E-3"/>
    <x v="0"/>
    <n v="2.1999999999999999E-2"/>
    <x v="0"/>
    <m/>
    <m/>
    <x v="0"/>
    <n v="11990"/>
    <x v="0"/>
    <x v="0"/>
    <m/>
    <x v="0"/>
    <x v="0"/>
    <x v="0"/>
    <n v="8.51"/>
    <x v="0"/>
    <x v="0"/>
    <x v="0"/>
    <x v="0"/>
    <x v="0"/>
    <x v="0"/>
    <x v="0"/>
    <x v="0"/>
    <x v="0"/>
    <x v="0"/>
    <x v="0"/>
    <x v="0"/>
    <x v="0"/>
    <m/>
    <x v="0"/>
    <x v="0"/>
    <x v="0"/>
    <x v="0"/>
    <x v="0"/>
    <m/>
    <n v="20030108"/>
    <x v="0"/>
    <s v="BP AMERICA"/>
    <m/>
    <m/>
    <d v="2003-01-10T00:00:00"/>
    <x v="6"/>
    <x v="2"/>
  </r>
  <r>
    <x v="1"/>
    <s v="T18N R095W S01 fMESAVERDE/ALMOND"/>
    <n v="5015"/>
    <x v="0"/>
    <x v="1"/>
    <s v="WILD ROSE"/>
    <s v="SE SW"/>
    <n v="1"/>
    <n v="18"/>
    <n v="95"/>
    <n v="41.570442"/>
    <n v="-108.056505"/>
    <s v="4903720714"/>
    <s v="221 A-1 CHAMPLIN"/>
    <x v="0"/>
    <x v="29"/>
    <m/>
    <m/>
    <m/>
    <x v="0"/>
    <s v="9800"/>
    <m/>
    <n v="11870"/>
    <n v="10050"/>
    <x v="1"/>
    <d v="1979-10-08T00:00:00"/>
    <n v="6.7"/>
    <x v="1"/>
    <n v="293"/>
    <n v="29"/>
    <n v="2981"/>
    <n v="1680"/>
    <x v="1"/>
    <n v="6300"/>
    <n v="671"/>
    <n v="0"/>
    <x v="1"/>
    <n v="50"/>
    <n v="11663"/>
    <x v="0"/>
    <s v="BP AMERICA PRODUCTION COMPANY"/>
    <n v="14.620699999999999"/>
    <n v="2.3864100000000001"/>
    <n v="129.67349999999999"/>
    <n v="42.974399999999996"/>
    <n v="189.65501"/>
    <n v="177.72299999999998"/>
    <n v="10.997689999999999"/>
    <n v="0"/>
    <x v="1"/>
    <n v="1.0410000000000001"/>
    <n v="189.76168999999999"/>
    <n v="-2.8116843565394726E-4"/>
    <n v="12004"/>
    <n v="1.4408247771158152E-2"/>
    <n v="7.7091029654318119E-2"/>
    <n v="1.2582899866446976E-2"/>
    <n v="0.91032607047923486"/>
    <n v="0.93655890185210722"/>
    <n v="5.7955270107470057E-2"/>
    <n v="5.4858280404227015E-3"/>
    <x v="1"/>
    <n v="0"/>
    <x v="1"/>
    <n v="11504"/>
    <n v="0.64"/>
    <x v="2"/>
    <n v="0"/>
    <x v="2"/>
    <x v="1"/>
    <n v="0"/>
    <x v="1"/>
    <x v="1"/>
    <x v="1"/>
    <n v="0"/>
    <x v="1"/>
    <x v="3"/>
    <x v="1"/>
    <x v="1"/>
    <x v="0"/>
    <x v="0"/>
    <x v="0"/>
    <x v="0"/>
    <x v="0"/>
    <x v="0"/>
    <x v="0"/>
    <x v="0"/>
    <x v="0"/>
    <m/>
    <x v="0"/>
    <x v="0"/>
    <x v="0"/>
    <x v="0"/>
    <x v="0"/>
    <m/>
    <n v="19791008"/>
    <x v="0"/>
    <s v="CHEMICAL AND GEOLOGICAL LABS ID No 32484-4; IRON PRESENT - TOO SMALL TO MEASURE"/>
    <s v="9800"/>
    <m/>
    <d v="1979-11-26T00:00:00"/>
    <x v="6"/>
    <x v="2"/>
  </r>
  <r>
    <x v="1"/>
    <s v="T18N R095W S01 fMESAVERDE/ALMOND"/>
    <n v="5016"/>
    <x v="0"/>
    <x v="1"/>
    <s v="WILD ROSE"/>
    <s v="SW SW"/>
    <n v="1"/>
    <n v="18"/>
    <n v="95"/>
    <n v="41.501795000000001"/>
    <n v="-108.023087"/>
    <s v="4903720702"/>
    <s v="222 A-1 CHAMPLIN"/>
    <x v="0"/>
    <x v="29"/>
    <m/>
    <m/>
    <m/>
    <x v="0"/>
    <s v="10097"/>
    <m/>
    <n v="12050"/>
    <n v="10410"/>
    <x v="2"/>
    <d v="1979-09-10T00:00:00"/>
    <n v="6.6"/>
    <x v="1"/>
    <n v="223"/>
    <n v="46"/>
    <n v="3570"/>
    <n v="1876"/>
    <x v="1"/>
    <n v="7300"/>
    <n v="683"/>
    <n v="0"/>
    <x v="1"/>
    <n v="57"/>
    <n v="13408"/>
    <x v="0"/>
    <s v="BP AMERICA PRODUCTION COMPANY"/>
    <n v="11.127700000000001"/>
    <n v="3.7853400000000001"/>
    <n v="155.29499999999999"/>
    <n v="47.988079999999997"/>
    <n v="218.19611999999998"/>
    <n v="205.93299999999999"/>
    <n v="11.194369999999999"/>
    <n v="0"/>
    <x v="1"/>
    <n v="1.1867400000000001"/>
    <n v="218.31410999999997"/>
    <n v="-2.7030294341553421E-4"/>
    <n v="13755"/>
    <n v="1.2774730331701211E-2"/>
    <n v="5.0998615374095571E-2"/>
    <n v="1.7348337816456134E-2"/>
    <n v="0.93165304680944827"/>
    <n v="0.94328763266836035"/>
    <n v="5.1276438339235154E-2"/>
    <n v="5.4359289924045696E-3"/>
    <x v="1"/>
    <n v="0"/>
    <x v="1"/>
    <n v="13263"/>
    <n v="0.64"/>
    <x v="1"/>
    <n v="0"/>
    <x v="2"/>
    <x v="1"/>
    <n v="0"/>
    <x v="1"/>
    <x v="1"/>
    <x v="1"/>
    <n v="0"/>
    <x v="1"/>
    <x v="3"/>
    <x v="1"/>
    <x v="1"/>
    <x v="0"/>
    <x v="0"/>
    <x v="0"/>
    <x v="0"/>
    <x v="0"/>
    <x v="0"/>
    <x v="0"/>
    <x v="0"/>
    <x v="0"/>
    <m/>
    <x v="0"/>
    <x v="0"/>
    <x v="0"/>
    <x v="0"/>
    <x v="0"/>
    <s v="PRODUCTION"/>
    <n v="19790910"/>
    <x v="0"/>
    <s v="CHEMICAL AND GEOLOGICAL LABS ID No 32159-4"/>
    <s v="10097"/>
    <m/>
    <d v="1979-10-17T00:00:00"/>
    <x v="6"/>
    <x v="2"/>
  </r>
  <r>
    <x v="1"/>
    <s v="T18N R095W S02 fMESAVERDE/ALMOND"/>
    <n v="3753"/>
    <x v="0"/>
    <x v="1"/>
    <s v="TWO RIM"/>
    <s v="NE SE"/>
    <n v="2"/>
    <n v="18"/>
    <n v="95"/>
    <n v="41.561787000000002"/>
    <n v="-108.06867800000001"/>
    <s v="4903724928"/>
    <s v="TWO RIM 02-S1"/>
    <x v="0"/>
    <x v="29"/>
    <m/>
    <m/>
    <m/>
    <x v="0"/>
    <s v="9940"/>
    <m/>
    <n v="10340"/>
    <n v="10325"/>
    <x v="1"/>
    <d v="2003-01-08T00:00:00"/>
    <n v="7.42"/>
    <x v="1"/>
    <n v="36.4"/>
    <n v="9.14"/>
    <n v="3870"/>
    <n v="30.4"/>
    <x v="1"/>
    <n v="5798"/>
    <n v="1617"/>
    <m/>
    <x v="0"/>
    <n v="68"/>
    <n v="11814"/>
    <x v="0"/>
    <s v="BP AMERICA PRODUCTION COMPANY"/>
    <n v="1.81636"/>
    <n v="0.75213060000000009"/>
    <n v="168.345"/>
    <n v="0.77763199999999988"/>
    <n v="171.6911226"/>
    <n v="163.56157999999999"/>
    <n v="26.502629999999996"/>
    <n v="0"/>
    <x v="1"/>
    <n v="1.4157600000000001"/>
    <n v="191.47997000000001"/>
    <n v="-5.4489048834609831E-2"/>
    <n v="11428.94"/>
    <n v="-1.6566751022030753E-2"/>
    <n v="1.0579230728380129E-2"/>
    <n v="4.3807192160557288E-3"/>
    <n v="0.98504005005556416"/>
    <n v="0.85419681233499245"/>
    <n v="0.13840941169982424"/>
    <n v="7.393775965183199E-3"/>
    <x v="0"/>
    <n v="9.0299999999999994"/>
    <x v="0"/>
    <m/>
    <m/>
    <x v="0"/>
    <n v="18300"/>
    <x v="0"/>
    <x v="0"/>
    <m/>
    <x v="0"/>
    <x v="0"/>
    <x v="0"/>
    <n v="0.71"/>
    <x v="0"/>
    <x v="0"/>
    <x v="0"/>
    <x v="0"/>
    <x v="0"/>
    <x v="0"/>
    <x v="0"/>
    <x v="0"/>
    <x v="0"/>
    <x v="0"/>
    <x v="0"/>
    <x v="0"/>
    <x v="0"/>
    <m/>
    <x v="0"/>
    <x v="0"/>
    <x v="0"/>
    <x v="0"/>
    <x v="0"/>
    <m/>
    <n v="20030108"/>
    <x v="0"/>
    <s v="BP AMERICA"/>
    <m/>
    <m/>
    <d v="2003-01-10T00:00:00"/>
    <x v="6"/>
    <x v="2"/>
  </r>
  <r>
    <x v="1"/>
    <s v="T18N R095W S03 fMESAVERDE/ALMOND"/>
    <n v="3754"/>
    <x v="0"/>
    <x v="1"/>
    <s v="TWO RIM"/>
    <s v="SW SE"/>
    <n v="3"/>
    <n v="18"/>
    <n v="95"/>
    <n v="41.558467999999998"/>
    <n v="-108.08831600000001"/>
    <s v="4903725047"/>
    <s v="TWO RIM 03-02"/>
    <x v="0"/>
    <x v="29"/>
    <m/>
    <m/>
    <m/>
    <x v="0"/>
    <s v="10162"/>
    <m/>
    <n v="10577"/>
    <n v="10576"/>
    <x v="1"/>
    <d v="2003-02-10T00:00:00"/>
    <n v="8.0299999999999994"/>
    <x v="1"/>
    <n v="31.6"/>
    <n v="5.48"/>
    <n v="2800"/>
    <n v="22.2"/>
    <x v="1"/>
    <n v="3749"/>
    <n v="2510"/>
    <m/>
    <x v="0"/>
    <n v="22"/>
    <n v="8492"/>
    <x v="0"/>
    <s v="BP AMERICA PRODUCTION COMPANY"/>
    <n v="1.57684"/>
    <n v="0.45094920000000005"/>
    <n v="121.8"/>
    <n v="0.56787599999999994"/>
    <n v="124.3956652"/>
    <n v="105.75928999999999"/>
    <n v="41.138899999999992"/>
    <n v="0"/>
    <x v="1"/>
    <n v="0.45804000000000006"/>
    <n v="147.35623000000001"/>
    <n v="-8.4490909559625446E-2"/>
    <n v="9140.2800000000007"/>
    <n v="3.676665751678166E-2"/>
    <n v="1.2676004404693677E-2"/>
    <n v="3.6251198888239077E-3"/>
    <n v="0.9836988757064824"/>
    <n v="0.71771169770019216"/>
    <n v="0.27917991658717101"/>
    <n v="3.1083857126366493E-3"/>
    <x v="0"/>
    <n v="7.0000000000000007E-2"/>
    <x v="0"/>
    <m/>
    <m/>
    <x v="0"/>
    <n v="12780"/>
    <x v="0"/>
    <x v="0"/>
    <m/>
    <x v="0"/>
    <x v="0"/>
    <x v="0"/>
    <n v="9.07"/>
    <x v="0"/>
    <x v="0"/>
    <x v="0"/>
    <x v="0"/>
    <x v="0"/>
    <x v="0"/>
    <x v="0"/>
    <x v="0"/>
    <x v="0"/>
    <x v="0"/>
    <x v="0"/>
    <x v="0"/>
    <x v="0"/>
    <m/>
    <x v="0"/>
    <x v="0"/>
    <x v="0"/>
    <x v="0"/>
    <x v="0"/>
    <m/>
    <n v="20030210"/>
    <x v="0"/>
    <s v="BP AMERICA"/>
    <m/>
    <m/>
    <d v="2003-02-12T00:00:00"/>
    <x v="6"/>
    <x v="2"/>
  </r>
  <r>
    <x v="1"/>
    <s v="T18N R095W S11 fMESAVERDE/ALMOND"/>
    <n v="3755"/>
    <x v="0"/>
    <x v="1"/>
    <s v="TWO RIM"/>
    <s v="NW NE"/>
    <n v="11"/>
    <n v="18"/>
    <n v="95"/>
    <n v="41.554850000000002"/>
    <n v="-108.06936"/>
    <s v="4903724935"/>
    <s v="TWO RIM 11-01"/>
    <x v="0"/>
    <x v="29"/>
    <m/>
    <m/>
    <m/>
    <x v="0"/>
    <s v="10121"/>
    <m/>
    <n v="10411"/>
    <n v="10391"/>
    <x v="1"/>
    <d v="2003-01-08T00:00:00"/>
    <n v="7.43"/>
    <x v="1"/>
    <n v="35.1"/>
    <n v="7.48"/>
    <n v="3560"/>
    <n v="19.2"/>
    <x v="1"/>
    <n v="5348"/>
    <n v="2022"/>
    <m/>
    <x v="0"/>
    <n v="20"/>
    <n v="11220"/>
    <x v="0"/>
    <s v="BP AMERICA PRODUCTION COMPANY"/>
    <n v="1.75149"/>
    <n v="0.6155292"/>
    <n v="154.86000000000001"/>
    <n v="0.49113599999999996"/>
    <n v="157.71815519999998"/>
    <n v="150.86707999999999"/>
    <n v="33.14058"/>
    <n v="0"/>
    <x v="1"/>
    <n v="0.41640000000000005"/>
    <n v="184.42406"/>
    <n v="-7.8054983026251273E-2"/>
    <n v="11011.78"/>
    <n v="-9.3658717385652953E-3"/>
    <n v="1.1105189493111699E-2"/>
    <n v="3.9027162042280855E-3"/>
    <n v="0.98499209430266033"/>
    <n v="0.81804445688919325"/>
    <n v="0.17969770321724834"/>
    <n v="2.2578398935583568E-3"/>
    <x v="0"/>
    <n v="41.8"/>
    <x v="0"/>
    <m/>
    <m/>
    <x v="0"/>
    <n v="16800"/>
    <x v="0"/>
    <x v="0"/>
    <m/>
    <x v="0"/>
    <x v="0"/>
    <x v="0"/>
    <n v="16"/>
    <x v="0"/>
    <x v="0"/>
    <x v="0"/>
    <x v="0"/>
    <x v="0"/>
    <x v="0"/>
    <x v="0"/>
    <x v="0"/>
    <x v="0"/>
    <x v="0"/>
    <x v="0"/>
    <x v="0"/>
    <x v="0"/>
    <m/>
    <x v="0"/>
    <x v="0"/>
    <x v="0"/>
    <x v="0"/>
    <x v="0"/>
    <m/>
    <n v="20030108"/>
    <x v="0"/>
    <s v="BP AMERICA"/>
    <m/>
    <m/>
    <d v="2003-01-10T00:00:00"/>
    <x v="6"/>
    <x v="2"/>
  </r>
  <r>
    <x v="1"/>
    <s v="T18N R095W S36 fMESAVERDE/ALMOND"/>
    <n v="3696"/>
    <x v="0"/>
    <x v="1"/>
    <s v="WAMSUTTER"/>
    <s v="NW NE"/>
    <n v="36"/>
    <n v="18"/>
    <n v="95"/>
    <n v="41.496389999999998"/>
    <n v="-108.051389"/>
    <s v="4903724348"/>
    <s v="DELANEY RIM 36-02"/>
    <x v="0"/>
    <x v="29"/>
    <m/>
    <m/>
    <m/>
    <x v="0"/>
    <s v="10705"/>
    <m/>
    <n v="11105"/>
    <n v="11103"/>
    <x v="1"/>
    <d v="2003-02-12T00:00:00"/>
    <n v="8.39"/>
    <x v="1"/>
    <n v="10.199999999999999"/>
    <n v="0"/>
    <n v="1650"/>
    <n v="25.8"/>
    <x v="1"/>
    <n v="1370"/>
    <n v="2375"/>
    <n v="53.4"/>
    <x v="0"/>
    <n v="26"/>
    <n v="5326"/>
    <x v="0"/>
    <s v="BP AMERICA PRODUCTION COMPANY"/>
    <n v="0.50897999999999999"/>
    <n v="0"/>
    <n v="71.775000000000006"/>
    <n v="0.659964"/>
    <n v="72.943943999999988"/>
    <n v="38.6477"/>
    <n v="38.926250000000003"/>
    <n v="1.7798219999999998"/>
    <x v="1"/>
    <n v="0.54132000000000002"/>
    <n v="79.895091999999991"/>
    <n v="-4.5480187404479608E-2"/>
    <n v="5510.4"/>
    <n v="1.7016721420397885E-2"/>
    <n v="6.9776868659583323E-3"/>
    <n v="0"/>
    <n v="0.99302231313404177"/>
    <n v="0.48373059010933994"/>
    <n v="0.48721703706155067"/>
    <n v="6.7753849009899144E-3"/>
    <x v="0"/>
    <n v="3.16"/>
    <x v="0"/>
    <m/>
    <m/>
    <x v="0"/>
    <n v="7300"/>
    <x v="0"/>
    <x v="0"/>
    <m/>
    <x v="0"/>
    <x v="0"/>
    <x v="0"/>
    <n v="2.81"/>
    <x v="0"/>
    <x v="0"/>
    <x v="0"/>
    <x v="0"/>
    <x v="0"/>
    <x v="0"/>
    <x v="0"/>
    <x v="0"/>
    <x v="0"/>
    <x v="0"/>
    <x v="0"/>
    <x v="0"/>
    <x v="0"/>
    <m/>
    <x v="0"/>
    <x v="0"/>
    <x v="0"/>
    <x v="0"/>
    <x v="0"/>
    <m/>
    <n v="20030212"/>
    <x v="0"/>
    <s v="BP AMERICA"/>
    <m/>
    <m/>
    <d v="2003-02-14T00:00:00"/>
    <x v="6"/>
    <x v="2"/>
  </r>
  <r>
    <x v="1"/>
    <s v="T18N R095W S36 fMESAVERDE/ALMOND"/>
    <n v="3697"/>
    <x v="0"/>
    <x v="1"/>
    <s v="WILD ROSE"/>
    <s v="NW SW"/>
    <n v="36"/>
    <n v="18"/>
    <n v="95"/>
    <n v="41.489539999999998"/>
    <n v="-108.04859999999999"/>
    <s v="4903724693"/>
    <s v="DELANEY RIM 36-03"/>
    <x v="0"/>
    <x v="29"/>
    <m/>
    <m/>
    <m/>
    <x v="0"/>
    <s v="10743"/>
    <m/>
    <n v="11130"/>
    <n v="11127"/>
    <x v="1"/>
    <d v="2003-02-06T00:00:00"/>
    <n v="8.64"/>
    <x v="1"/>
    <n v="8.57"/>
    <n v="2.78"/>
    <n v="1810"/>
    <n v="6.41"/>
    <x v="1"/>
    <n v="1849"/>
    <n v="1548"/>
    <n v="160"/>
    <x v="0"/>
    <n v="40"/>
    <n v="5456"/>
    <x v="0"/>
    <s v="BP AMERICA PRODUCTION COMPANY"/>
    <n v="0.427643"/>
    <n v="0.2287662"/>
    <n v="78.734999999999999"/>
    <n v="0.1639678"/>
    <n v="79.555376999999993"/>
    <n v="52.160289999999996"/>
    <n v="25.371719999999996"/>
    <n v="5.3327999999999998"/>
    <x v="1"/>
    <n v="0.8328000000000001"/>
    <n v="83.697609999999997"/>
    <n v="-2.5373091642114976E-2"/>
    <n v="5424.76"/>
    <n v="-2.8711229730275993E-3"/>
    <n v="5.3754129026376187E-3"/>
    <n v="2.8755592472398191E-3"/>
    <n v="0.99174902785012253"/>
    <n v="0.62319927653848173"/>
    <n v="0.30313553756194467"/>
    <n v="9.9501049074161158E-3"/>
    <x v="0"/>
    <n v="4.0999999999999996"/>
    <x v="0"/>
    <m/>
    <m/>
    <x v="0"/>
    <n v="7970"/>
    <x v="0"/>
    <x v="0"/>
    <m/>
    <x v="0"/>
    <x v="0"/>
    <x v="0"/>
    <n v="2.21"/>
    <x v="0"/>
    <x v="0"/>
    <x v="0"/>
    <x v="0"/>
    <x v="0"/>
    <x v="0"/>
    <x v="0"/>
    <x v="0"/>
    <x v="0"/>
    <x v="0"/>
    <x v="0"/>
    <x v="0"/>
    <x v="0"/>
    <m/>
    <x v="0"/>
    <x v="0"/>
    <x v="0"/>
    <x v="0"/>
    <x v="0"/>
    <m/>
    <n v="20030206"/>
    <x v="0"/>
    <s v="BP AMERICA"/>
    <m/>
    <m/>
    <d v="2003-02-08T00:00:00"/>
    <x v="6"/>
    <x v="2"/>
  </r>
  <r>
    <x v="1"/>
    <s v="T18N R095W S36 fMESAVERDE/ALMOND"/>
    <n v="3698"/>
    <x v="0"/>
    <x v="1"/>
    <s v="WILD ROSE"/>
    <s v="SW NW"/>
    <n v="36"/>
    <n v="18"/>
    <n v="95"/>
    <n v="41.496259999999999"/>
    <n v="-108.05946"/>
    <s v="4903724698"/>
    <s v="DELANEY RIM 36-04"/>
    <x v="0"/>
    <x v="29"/>
    <m/>
    <m/>
    <m/>
    <x v="0"/>
    <s v="10884"/>
    <m/>
    <n v="11267"/>
    <n v="11265"/>
    <x v="1"/>
    <d v="2003-02-05T00:00:00"/>
    <n v="8.34"/>
    <x v="1"/>
    <n v="9.44"/>
    <n v="2.78"/>
    <n v="1740"/>
    <n v="7.52"/>
    <x v="1"/>
    <n v="1849"/>
    <n v="1868"/>
    <n v="37"/>
    <x v="0"/>
    <n v="43"/>
    <n v="5456"/>
    <x v="0"/>
    <s v="BP AMERICA PRODUCTION COMPANY"/>
    <n v="0.47105599999999997"/>
    <n v="0.2287662"/>
    <n v="75.69"/>
    <n v="0.19236159999999997"/>
    <n v="76.582183799999996"/>
    <n v="52.160289999999996"/>
    <n v="30.616519999999998"/>
    <n v="1.2332099999999999"/>
    <x v="1"/>
    <n v="0.89526000000000006"/>
    <n v="84.905279999999991"/>
    <n v="-5.1540200113044284E-2"/>
    <n v="5556.74"/>
    <n v="9.1475872489498334E-3"/>
    <n v="6.150986778206761E-3"/>
    <n v="2.9871987014295615E-3"/>
    <n v="0.9908618145203637"/>
    <n v="0.61433505666549837"/>
    <n v="0.36059618435979485"/>
    <n v="1.0544220571441495E-2"/>
    <x v="0"/>
    <n v="4.8899999999999997"/>
    <x v="0"/>
    <m/>
    <m/>
    <x v="0"/>
    <n v="7300"/>
    <x v="0"/>
    <x v="0"/>
    <m/>
    <x v="0"/>
    <x v="0"/>
    <x v="0"/>
    <n v="4.53"/>
    <x v="0"/>
    <x v="0"/>
    <x v="0"/>
    <x v="0"/>
    <x v="0"/>
    <x v="0"/>
    <x v="0"/>
    <x v="0"/>
    <x v="0"/>
    <x v="0"/>
    <x v="0"/>
    <x v="0"/>
    <x v="0"/>
    <m/>
    <x v="0"/>
    <x v="0"/>
    <x v="0"/>
    <x v="0"/>
    <x v="0"/>
    <m/>
    <n v="20030205"/>
    <x v="0"/>
    <s v="BP AMERICA"/>
    <m/>
    <m/>
    <d v="2003-02-07T00:00:00"/>
    <x v="6"/>
    <x v="2"/>
  </r>
  <r>
    <x v="0"/>
    <s v="T18N R098W S01 fMESAVERDE/ALMOND"/>
    <n v="49009088"/>
    <x v="0"/>
    <x v="1"/>
    <s v="TABLE ROCK"/>
    <m/>
    <s v="1"/>
    <s v=" 18"/>
    <s v=" 98"/>
    <n v="41.564590000000003"/>
    <n v="-108.39416"/>
    <s v="4903705455"/>
    <s v="UNIT NO. 12"/>
    <x v="0"/>
    <x v="29"/>
    <m/>
    <n v="-20"/>
    <n v="61"/>
    <x v="5"/>
    <n v="6799"/>
    <n v="6860"/>
    <n v="6941"/>
    <n v="6578"/>
    <x v="2"/>
    <d v="1958-03-25T00:00:00"/>
    <n v="8.8000001907348633"/>
    <x v="2"/>
    <n v="15"/>
    <n v="3"/>
    <n v="4473"/>
    <n v="-3"/>
    <x v="0"/>
    <n v="1610"/>
    <n v="7950"/>
    <m/>
    <x v="0"/>
    <n v="7"/>
    <n v="10613"/>
    <x v="0"/>
    <m/>
    <n v="0.74849999999999994"/>
    <n v="0.24687000000000001"/>
    <n v="194.57549999999998"/>
    <n v="0"/>
    <n v="195.57086999999999"/>
    <n v="45.418099999999995"/>
    <n v="130.3005"/>
    <m/>
    <x v="0"/>
    <n v="0.14574000000000001"/>
    <n v="175.86433999999997"/>
    <n v="5.3055094049915236E-2"/>
    <n v="14052"/>
    <n v="0.13942833975268598"/>
    <n v="3.8272570961104791E-3"/>
    <n v="1.2623045548654562E-3"/>
    <n v="0.99491043834902404"/>
    <n v="0.25825644926083369"/>
    <n v="0.74091484379380168"/>
    <n v="8.2870694536481943E-4"/>
    <x v="0"/>
    <m/>
    <x v="0"/>
    <m/>
    <m/>
    <x v="0"/>
    <m/>
    <x v="0"/>
    <x v="0"/>
    <m/>
    <x v="0"/>
    <x v="0"/>
    <x v="0"/>
    <m/>
    <x v="0"/>
    <x v="0"/>
    <x v="0"/>
    <x v="0"/>
    <x v="0"/>
    <x v="0"/>
    <x v="0"/>
    <x v="0"/>
    <x v="0"/>
    <x v="0"/>
    <x v="0"/>
    <x v="0"/>
    <x v="0"/>
    <m/>
    <x v="0"/>
    <x v="0"/>
    <x v="0"/>
    <x v="0"/>
    <x v="0"/>
    <s v="PRODUCTION WATER"/>
    <m/>
    <x v="0"/>
    <m/>
    <m/>
    <m/>
    <m/>
    <x v="6"/>
    <x v="2"/>
  </r>
  <r>
    <x v="0"/>
    <s v="T18N R099W S01 fMESAVERDE/ALMOND"/>
    <n v="49009101"/>
    <x v="0"/>
    <x v="1"/>
    <s v="PATRICK DRAW"/>
    <m/>
    <s v="1"/>
    <s v=" 18"/>
    <s v=" 99"/>
    <n v="41.560789999999997"/>
    <n v="-108.51599"/>
    <s v="4903705435"/>
    <s v="NO. 1 PATRICK DRAW UNIT"/>
    <x v="0"/>
    <x v="29"/>
    <m/>
    <m/>
    <n v="24"/>
    <x v="0"/>
    <n v="5176"/>
    <n v="5200"/>
    <n v="5634"/>
    <m/>
    <x v="0"/>
    <d v="1959-09-24T00:00:00"/>
    <n v="8.5"/>
    <x v="2"/>
    <n v="53"/>
    <n v="14"/>
    <n v="1445"/>
    <n v="-3"/>
    <x v="0"/>
    <n v="560"/>
    <n v="1586"/>
    <m/>
    <x v="0"/>
    <n v="1000"/>
    <n v="3973"/>
    <x v="0"/>
    <m/>
    <n v="2.6446999999999998"/>
    <n v="1.1520600000000001"/>
    <n v="62.857500000000002"/>
    <n v="0"/>
    <n v="66.654259999999994"/>
    <n v="15.797599999999999"/>
    <n v="25.994539999999997"/>
    <m/>
    <x v="0"/>
    <n v="20.82"/>
    <n v="62.612139999999997"/>
    <n v="3.1269688024111432E-2"/>
    <n v="4652"/>
    <n v="7.8724637681159421E-2"/>
    <n v="3.9677884054222491E-2"/>
    <n v="1.7284116574094441E-2"/>
    <n v="0.94303799937168309"/>
    <n v="0.25230889728413691"/>
    <n v="0.41516772945310604"/>
    <n v="0.33252337326275705"/>
    <x v="0"/>
    <m/>
    <x v="0"/>
    <m/>
    <m/>
    <x v="0"/>
    <m/>
    <x v="0"/>
    <x v="0"/>
    <m/>
    <x v="0"/>
    <x v="0"/>
    <x v="0"/>
    <m/>
    <x v="0"/>
    <x v="0"/>
    <x v="0"/>
    <x v="0"/>
    <x v="0"/>
    <x v="0"/>
    <x v="0"/>
    <x v="0"/>
    <x v="0"/>
    <x v="0"/>
    <x v="0"/>
    <x v="0"/>
    <x v="0"/>
    <m/>
    <x v="0"/>
    <x v="0"/>
    <x v="0"/>
    <x v="0"/>
    <x v="0"/>
    <s v="DST"/>
    <m/>
    <x v="0"/>
    <m/>
    <m/>
    <m/>
    <m/>
    <x v="0"/>
    <x v="2"/>
  </r>
  <r>
    <x v="1"/>
    <s v="T18N R099W S01 fMESAVERDE/ALMOND"/>
    <m/>
    <x v="1"/>
    <x v="3"/>
    <s v="PATRICK DRAW"/>
    <s v="NW SE"/>
    <n v="1"/>
    <n v="18"/>
    <n v="99"/>
    <n v="41.564070000000001"/>
    <n v="-108.51034"/>
    <s v="4903705446"/>
    <s v="10 PAT DRA"/>
    <x v="0"/>
    <x v="29"/>
    <m/>
    <m/>
    <m/>
    <x v="0"/>
    <m/>
    <m/>
    <n v="5326"/>
    <n v="5293"/>
    <x v="1"/>
    <d v="1960-05-03T00:00:00"/>
    <n v="7.2"/>
    <x v="0"/>
    <n v="130"/>
    <n v="70"/>
    <n v="15117"/>
    <n v="0"/>
    <x v="1"/>
    <n v="23297"/>
    <n v="744"/>
    <n v="0"/>
    <x v="1"/>
    <n v="16"/>
    <n v="39374"/>
    <x v="0"/>
    <s v="RME PETROLEUM COMPANY"/>
    <n v="6.4870000000000001"/>
    <n v="5.7603"/>
    <n v="657.58949999999993"/>
    <n v="0"/>
    <n v="669.83679999999993"/>
    <n v="657.20836999999995"/>
    <n v="12.194159999999998"/>
    <n v="0"/>
    <x v="1"/>
    <n v="0.33312000000000003"/>
    <n v="669.73564999999996"/>
    <n v="7.5509167122660259E-5"/>
    <n v="39374"/>
    <n v="0"/>
    <n v="9.6844485104431426E-3"/>
    <n v="8.5995573847241612E-3"/>
    <n v="0.98171599410483268"/>
    <n v="0.98129518713838804"/>
    <n v="1.8207422585314069E-2"/>
    <n v="4.9739027629781992E-4"/>
    <x v="1"/>
    <n v="0"/>
    <x v="3"/>
    <n v="0"/>
    <n v="0.2"/>
    <x v="0"/>
    <n v="0"/>
    <x v="0"/>
    <x v="1"/>
    <m/>
    <x v="1"/>
    <x v="1"/>
    <x v="1"/>
    <n v="0"/>
    <x v="1"/>
    <x v="3"/>
    <x v="1"/>
    <x v="1"/>
    <x v="0"/>
    <x v="0"/>
    <x v="0"/>
    <x v="0"/>
    <x v="0"/>
    <x v="0"/>
    <x v="0"/>
    <x v="0"/>
    <x v="0"/>
    <m/>
    <x v="0"/>
    <x v="0"/>
    <x v="0"/>
    <x v="0"/>
    <x v="0"/>
    <m/>
    <n v="19600503"/>
    <x v="1"/>
    <m/>
    <m/>
    <m/>
    <m/>
    <x v="0"/>
    <x v="2"/>
  </r>
  <r>
    <x v="0"/>
    <s v="T18N R099W S02 fMESAVERDE/ALMOND"/>
    <n v="49008595"/>
    <x v="0"/>
    <x v="1"/>
    <s v="PATRICK DRAW"/>
    <m/>
    <s v="2"/>
    <s v=" 18"/>
    <s v=" 99"/>
    <n v="41.560220000000001"/>
    <n v="-108.53545"/>
    <s v="4903705438"/>
    <s v="28 UNIT"/>
    <x v="0"/>
    <x v="29"/>
    <m/>
    <m/>
    <n v="34"/>
    <x v="0"/>
    <n v="4740"/>
    <n v="4774"/>
    <n v="4855"/>
    <n v="4816"/>
    <x v="2"/>
    <d v="1964-03-13T00:00:00"/>
    <n v="8.5"/>
    <x v="0"/>
    <n v="22"/>
    <n v="129"/>
    <n v="18510"/>
    <n v="80"/>
    <x v="0"/>
    <n v="24000"/>
    <n v="8479"/>
    <m/>
    <x v="0"/>
    <n v="-1"/>
    <n v="47029"/>
    <x v="0"/>
    <m/>
    <n v="1.0977999999999999"/>
    <n v="10.615410000000001"/>
    <n v="805.18499999999995"/>
    <n v="2.0463999999999998"/>
    <n v="818.9446099999999"/>
    <n v="677.04"/>
    <n v="138.97080999999997"/>
    <m/>
    <x v="0"/>
    <n v="0"/>
    <n v="816.01080999999999"/>
    <n v="1.7944220154944078E-3"/>
    <n v="51216"/>
    <n v="4.2617944933584409E-2"/>
    <n v="1.3405058005082908E-3"/>
    <n v="1.2962305228432973E-2"/>
    <n v="0.98569718897105874"/>
    <n v="0.82969489092920223"/>
    <n v="0.17030510907079768"/>
    <n v="0"/>
    <x v="0"/>
    <m/>
    <x v="0"/>
    <m/>
    <m/>
    <x v="0"/>
    <m/>
    <x v="0"/>
    <x v="0"/>
    <m/>
    <x v="0"/>
    <x v="0"/>
    <x v="0"/>
    <m/>
    <x v="0"/>
    <x v="0"/>
    <x v="0"/>
    <x v="0"/>
    <x v="0"/>
    <x v="0"/>
    <x v="0"/>
    <x v="0"/>
    <x v="0"/>
    <x v="0"/>
    <x v="0"/>
    <x v="0"/>
    <x v="0"/>
    <m/>
    <x v="0"/>
    <x v="0"/>
    <x v="0"/>
    <x v="0"/>
    <x v="0"/>
    <s v="PRODUCTION"/>
    <m/>
    <x v="0"/>
    <m/>
    <m/>
    <m/>
    <m/>
    <x v="0"/>
    <x v="2"/>
  </r>
  <r>
    <x v="0"/>
    <s v="T18N R099W S03 fMESAVERDE/ALMOND"/>
    <n v="49008594"/>
    <x v="0"/>
    <x v="1"/>
    <s v="PATRICK DRAW"/>
    <m/>
    <s v="3"/>
    <s v=" 18"/>
    <s v=" 99"/>
    <n v="41.560780000000001"/>
    <n v="-108.54516"/>
    <s v="4903705437"/>
    <s v="37 UNIT"/>
    <x v="0"/>
    <x v="29"/>
    <m/>
    <m/>
    <n v="28"/>
    <x v="0"/>
    <n v="4554"/>
    <n v="4582"/>
    <n v="4655"/>
    <m/>
    <x v="2"/>
    <d v="1964-04-13T00:00:00"/>
    <n v="6.5999999046325684"/>
    <x v="0"/>
    <n v="3794"/>
    <n v="1615"/>
    <n v="21223"/>
    <n v="150"/>
    <x v="0"/>
    <n v="42000"/>
    <n v="3977"/>
    <m/>
    <x v="0"/>
    <n v="-1"/>
    <n v="70745"/>
    <x v="0"/>
    <m/>
    <n v="189.32060000000001"/>
    <n v="132.89834999999999"/>
    <n v="923.20049999999992"/>
    <n v="3.8369999999999997"/>
    <n v="1249.2564499999999"/>
    <n v="1184.82"/>
    <n v="65.183029999999988"/>
    <m/>
    <x v="0"/>
    <n v="0"/>
    <n v="1250.0030299999999"/>
    <n v="-2.9872048339694388E-4"/>
    <n v="72755"/>
    <n v="1.4006968641114982E-2"/>
    <n v="0.1515466259950069"/>
    <n v="0.10638196024523228"/>
    <n v="0.74207141375976082"/>
    <n v="0.94785370240262545"/>
    <n v="5.2146297597374623E-2"/>
    <n v="0"/>
    <x v="0"/>
    <m/>
    <x v="0"/>
    <m/>
    <m/>
    <x v="0"/>
    <m/>
    <x v="0"/>
    <x v="0"/>
    <m/>
    <x v="0"/>
    <x v="0"/>
    <x v="0"/>
    <m/>
    <x v="0"/>
    <x v="0"/>
    <x v="0"/>
    <x v="0"/>
    <x v="0"/>
    <x v="0"/>
    <x v="0"/>
    <x v="0"/>
    <x v="0"/>
    <x v="0"/>
    <x v="0"/>
    <x v="0"/>
    <x v="0"/>
    <m/>
    <x v="0"/>
    <x v="0"/>
    <x v="0"/>
    <x v="0"/>
    <x v="0"/>
    <s v="PRODUCTION"/>
    <m/>
    <x v="0"/>
    <m/>
    <m/>
    <m/>
    <m/>
    <x v="0"/>
    <x v="2"/>
  </r>
  <r>
    <x v="1"/>
    <s v="T18N R099W S03 fMESAVERDE/ALMOND"/>
    <n v="4564"/>
    <x v="0"/>
    <x v="1"/>
    <s v="PATRICK DRAW"/>
    <s v="SW NW"/>
    <n v="3"/>
    <n v="18"/>
    <n v="99"/>
    <n v="41.565973"/>
    <n v="-108.560408"/>
    <s v="4903725649"/>
    <s v="13-3 MONELL UNIT"/>
    <x v="0"/>
    <x v="29"/>
    <m/>
    <m/>
    <m/>
    <x v="0"/>
    <s v="4250"/>
    <m/>
    <n v="4586"/>
    <n v="4555"/>
    <x v="1"/>
    <d v="2003-03-29T00:00:00"/>
    <n v="7"/>
    <x v="1"/>
    <n v="768"/>
    <n v="49"/>
    <n v="17643"/>
    <m/>
    <x v="1"/>
    <n v="27300"/>
    <n v="1952"/>
    <m/>
    <x v="0"/>
    <n v="370"/>
    <n v="48088"/>
    <x v="0"/>
    <s v="ANADARKO PETROLEUM CORPORATION"/>
    <n v="38.3232"/>
    <n v="4.0322100000000001"/>
    <n v="767.4704999999999"/>
    <n v="0"/>
    <n v="809.82590999999991"/>
    <n v="770.13299999999992"/>
    <n v="31.993279999999995"/>
    <n v="0"/>
    <x v="1"/>
    <n v="7.7034000000000002"/>
    <n v="809.82967999999994"/>
    <n v="-2.3276553505003862E-6"/>
    <n v="48082"/>
    <n v="-6.2389518560881777E-5"/>
    <n v="4.7322763481351199E-2"/>
    <n v="4.979107176257179E-3"/>
    <n v="0.94769812934239162"/>
    <n v="0.95098144587637246"/>
    <n v="3.9506183571834511E-2"/>
    <n v="9.5123705517930653E-3"/>
    <x v="0"/>
    <n v="6"/>
    <x v="4"/>
    <m/>
    <m/>
    <x v="0"/>
    <m/>
    <x v="0"/>
    <x v="0"/>
    <m/>
    <x v="0"/>
    <x v="0"/>
    <x v="0"/>
    <m/>
    <x v="0"/>
    <x v="0"/>
    <x v="0"/>
    <x v="0"/>
    <x v="0"/>
    <x v="0"/>
    <x v="0"/>
    <x v="0"/>
    <x v="0"/>
    <x v="0"/>
    <x v="0"/>
    <x v="0"/>
    <x v="0"/>
    <m/>
    <x v="0"/>
    <x v="0"/>
    <x v="0"/>
    <x v="0"/>
    <x v="0"/>
    <s v="1 MG L H2S"/>
    <n v="20030329"/>
    <x v="0"/>
    <m/>
    <m/>
    <m/>
    <d v="2003-04-01T00:00:00"/>
    <x v="0"/>
    <x v="2"/>
  </r>
  <r>
    <x v="1"/>
    <s v="T18N R099W S03 fMESAVERDE/ALMOND"/>
    <n v="4565"/>
    <x v="0"/>
    <x v="1"/>
    <s v="PATRICK DRAW"/>
    <s v="NW NW"/>
    <n v="3"/>
    <n v="18"/>
    <n v="99"/>
    <n v="41.572735999999999"/>
    <n v="-108.560401"/>
    <s v="4903725623"/>
    <s v="11-3 MONELL UNIT"/>
    <x v="0"/>
    <x v="29"/>
    <m/>
    <m/>
    <m/>
    <x v="0"/>
    <s v="4442"/>
    <m/>
    <n v="4565"/>
    <n v="4502"/>
    <x v="1"/>
    <d v="2003-03-29T00:00:00"/>
    <n v="7"/>
    <x v="1"/>
    <n v="768"/>
    <n v="49"/>
    <n v="17643"/>
    <m/>
    <x v="1"/>
    <n v="27300"/>
    <n v="1952"/>
    <m/>
    <x v="0"/>
    <n v="370"/>
    <n v="48088"/>
    <x v="0"/>
    <s v="ANADARKO PETROLEUM CORPORATION"/>
    <n v="38.3232"/>
    <n v="4.0322100000000001"/>
    <n v="767.4704999999999"/>
    <n v="0"/>
    <n v="809.82590999999991"/>
    <n v="770.13299999999992"/>
    <n v="31.993279999999995"/>
    <n v="0"/>
    <x v="1"/>
    <n v="7.7034000000000002"/>
    <n v="809.82967999999994"/>
    <n v="-2.3276553505003862E-6"/>
    <n v="48082"/>
    <n v="-6.2389518560881777E-5"/>
    <n v="4.7322763481351199E-2"/>
    <n v="4.979107176257179E-3"/>
    <n v="0.94769812934239162"/>
    <n v="0.95098144587637246"/>
    <n v="3.9506183571834511E-2"/>
    <n v="9.5123705517930653E-3"/>
    <x v="0"/>
    <n v="6"/>
    <x v="4"/>
    <m/>
    <m/>
    <x v="0"/>
    <m/>
    <x v="0"/>
    <x v="0"/>
    <m/>
    <x v="0"/>
    <x v="0"/>
    <x v="0"/>
    <m/>
    <x v="0"/>
    <x v="0"/>
    <x v="0"/>
    <x v="0"/>
    <x v="0"/>
    <x v="0"/>
    <x v="0"/>
    <x v="0"/>
    <x v="0"/>
    <x v="0"/>
    <x v="0"/>
    <x v="0"/>
    <x v="0"/>
    <m/>
    <x v="0"/>
    <x v="0"/>
    <x v="0"/>
    <x v="0"/>
    <x v="0"/>
    <m/>
    <n v="20030329"/>
    <x v="0"/>
    <m/>
    <m/>
    <m/>
    <d v="2003-04-01T00:00:00"/>
    <x v="0"/>
    <x v="2"/>
  </r>
  <r>
    <x v="0"/>
    <s v="T18N R099W S13 fMESAVERDE/ALMOND"/>
    <n v="49007209"/>
    <x v="0"/>
    <x v="1"/>
    <s v="PATRICK DRAW"/>
    <m/>
    <s v="13"/>
    <s v=" 18"/>
    <s v=" 99"/>
    <n v="41.542740000000002"/>
    <n v="-108.52114"/>
    <s v="4903705387"/>
    <s v="UNIT NO. 4"/>
    <x v="0"/>
    <x v="29"/>
    <m/>
    <m/>
    <n v="53"/>
    <x v="0"/>
    <n v="5449"/>
    <n v="5502"/>
    <n v="5801"/>
    <n v="4314"/>
    <x v="0"/>
    <d v="1959-12-31T00:00:00"/>
    <n v="8.1999998092651367"/>
    <x v="0"/>
    <n v="171"/>
    <n v="66"/>
    <n v="10300"/>
    <n v="-3"/>
    <x v="0"/>
    <n v="13200"/>
    <n v="5441"/>
    <m/>
    <x v="0"/>
    <n v="16"/>
    <n v="26433"/>
    <x v="0"/>
    <m/>
    <n v="8.5328999999999997"/>
    <n v="5.4311400000000001"/>
    <n v="448.05"/>
    <n v="0"/>
    <n v="462.01403999999997"/>
    <n v="372.37200000000001"/>
    <n v="89.177989999999994"/>
    <m/>
    <x v="0"/>
    <n v="0.33312000000000003"/>
    <n v="461.88310999999999"/>
    <n v="1.4171490841808311E-4"/>
    <n v="29188"/>
    <n v="4.9531651714280575E-2"/>
    <n v="1.8468919256220007E-2"/>
    <n v="1.1755357044993699E-2"/>
    <n v="0.96977572369878628"/>
    <n v="0.80620397658619736"/>
    <n v="0.19307480197749599"/>
    <n v="7.2122143630668812E-4"/>
    <x v="0"/>
    <m/>
    <x v="0"/>
    <m/>
    <m/>
    <x v="0"/>
    <m/>
    <x v="0"/>
    <x v="0"/>
    <m/>
    <x v="0"/>
    <x v="0"/>
    <x v="0"/>
    <m/>
    <x v="0"/>
    <x v="0"/>
    <x v="0"/>
    <x v="0"/>
    <x v="0"/>
    <x v="0"/>
    <x v="0"/>
    <x v="0"/>
    <x v="0"/>
    <x v="0"/>
    <x v="0"/>
    <x v="0"/>
    <x v="0"/>
    <m/>
    <x v="0"/>
    <x v="0"/>
    <x v="0"/>
    <x v="0"/>
    <x v="0"/>
    <s v="DST NO. 1"/>
    <m/>
    <x v="0"/>
    <m/>
    <m/>
    <m/>
    <m/>
    <x v="0"/>
    <x v="2"/>
  </r>
  <r>
    <x v="0"/>
    <s v="T18N R099W S15 fMESAVERDE/ALMOND"/>
    <n v="49009107"/>
    <x v="0"/>
    <x v="1"/>
    <s v="PATRICK DRAW"/>
    <m/>
    <s v="15"/>
    <s v=" 18"/>
    <s v=" 99"/>
    <n v="41.539029999999997"/>
    <n v="-108.54503"/>
    <s v="4903705381"/>
    <s v="UNIT NO. 6"/>
    <x v="0"/>
    <x v="29"/>
    <m/>
    <m/>
    <n v="219"/>
    <x v="0"/>
    <n v="4948"/>
    <n v="5167"/>
    <n v="5293"/>
    <m/>
    <x v="0"/>
    <d v="1960-01-30T00:00:00"/>
    <n v="8.3000001907348633"/>
    <x v="2"/>
    <n v="25"/>
    <n v="10"/>
    <n v="1426"/>
    <n v="-3"/>
    <x v="0"/>
    <n v="840"/>
    <n v="1318"/>
    <m/>
    <x v="0"/>
    <n v="712"/>
    <n v="3782"/>
    <x v="0"/>
    <m/>
    <n v="1.2475000000000001"/>
    <n v="0.82289999999999996"/>
    <n v="62.030999999999999"/>
    <n v="0"/>
    <n v="64.101399999999998"/>
    <n v="23.696400000000001"/>
    <n v="21.60202"/>
    <m/>
    <x v="0"/>
    <n v="14.823840000000001"/>
    <n v="60.122259999999997"/>
    <n v="3.2032062169155225E-2"/>
    <n v="4325"/>
    <n v="6.6979153817688417E-2"/>
    <n v="1.9461353418178076E-2"/>
    <n v="1.2837473128512014E-2"/>
    <n v="0.96770117345330997"/>
    <n v="0.394136880416671"/>
    <n v="0.35930152991587477"/>
    <n v="0.24656158966745431"/>
    <x v="0"/>
    <m/>
    <x v="0"/>
    <m/>
    <m/>
    <x v="0"/>
    <m/>
    <x v="0"/>
    <x v="0"/>
    <m/>
    <x v="0"/>
    <x v="0"/>
    <x v="0"/>
    <m/>
    <x v="0"/>
    <x v="0"/>
    <x v="0"/>
    <x v="0"/>
    <x v="0"/>
    <x v="0"/>
    <x v="0"/>
    <x v="0"/>
    <x v="0"/>
    <x v="0"/>
    <x v="0"/>
    <x v="0"/>
    <x v="0"/>
    <m/>
    <x v="0"/>
    <x v="0"/>
    <x v="0"/>
    <x v="0"/>
    <x v="0"/>
    <s v="DST NO. 2"/>
    <m/>
    <x v="0"/>
    <m/>
    <m/>
    <m/>
    <m/>
    <x v="0"/>
    <x v="2"/>
  </r>
  <r>
    <x v="1"/>
    <s v="T18N R100W S01 fMESAVERDE/ALMOND"/>
    <m/>
    <x v="1"/>
    <x v="3"/>
    <s v="PATRICK DRAW"/>
    <s v="NE NW"/>
    <n v="1"/>
    <n v="18"/>
    <n v="100"/>
    <n v="41.572221999999996"/>
    <n v="-108.631389"/>
    <s v="4903724505"/>
    <s v="1-1 PIPELINE"/>
    <x v="0"/>
    <x v="29"/>
    <m/>
    <m/>
    <m/>
    <x v="0"/>
    <m/>
    <n v="2586"/>
    <n v="2898"/>
    <n v="2650"/>
    <x v="1"/>
    <d v="2002-08-06T00:00:00"/>
    <n v="7.68"/>
    <x v="0"/>
    <n v="43.1"/>
    <n v="27.4"/>
    <n v="20800"/>
    <n v="64.2"/>
    <x v="1"/>
    <n v="27200"/>
    <n v="4280"/>
    <n v="0"/>
    <x v="0"/>
    <n v="263"/>
    <n v="46900"/>
    <x v="0"/>
    <s v="WYO. ANALYTICAL LABS, ROCK SPRINGS"/>
    <n v="2.15069"/>
    <n v="2.2547459999999999"/>
    <n v="904.8"/>
    <n v="1.642236"/>
    <n v="910.84767199999999"/>
    <n v="767.31200000000001"/>
    <n v="70.149199999999993"/>
    <n v="0"/>
    <x v="1"/>
    <n v="5.4756600000000004"/>
    <n v="842.93685999999991"/>
    <n v="3.8722437540577012E-2"/>
    <n v="52677.7"/>
    <n v="5.8022027020105879E-2"/>
    <n v="2.3611961320355659E-3"/>
    <n v="2.4754369685648162E-3"/>
    <n v="0.99516336689939966"/>
    <n v="0.91028407513227039"/>
    <n v="8.3219993488005739E-2"/>
    <n v="6.4959313797239822E-3"/>
    <x v="0"/>
    <m/>
    <x v="0"/>
    <m/>
    <m/>
    <x v="1"/>
    <n v="53000"/>
    <x v="2"/>
    <x v="0"/>
    <n v="0"/>
    <x v="0"/>
    <x v="0"/>
    <x v="0"/>
    <m/>
    <x v="0"/>
    <x v="0"/>
    <x v="0"/>
    <x v="0"/>
    <x v="0"/>
    <x v="0"/>
    <x v="0"/>
    <x v="0"/>
    <x v="0"/>
    <x v="0"/>
    <x v="0"/>
    <x v="0"/>
    <x v="0"/>
    <m/>
    <x v="0"/>
    <x v="0"/>
    <x v="0"/>
    <x v="0"/>
    <x v="0"/>
    <m/>
    <m/>
    <x v="0"/>
    <m/>
    <m/>
    <m/>
    <m/>
    <x v="0"/>
    <x v="2"/>
  </r>
  <r>
    <x v="1"/>
    <s v="T18N R100W S01 fMESAVERDE/ALMOND"/>
    <m/>
    <x v="1"/>
    <x v="3"/>
    <s v="PATRICK DRAW"/>
    <s v="NE SW"/>
    <n v="1"/>
    <n v="18"/>
    <n v="100"/>
    <n v="41.565829999999998"/>
    <n v="-108.62860999999999"/>
    <s v="4903724472"/>
    <s v="1-5"/>
    <x v="0"/>
    <x v="29"/>
    <m/>
    <m/>
    <m/>
    <x v="0"/>
    <m/>
    <n v="2748"/>
    <n v="3154"/>
    <n v="3104"/>
    <x v="1"/>
    <d v="2003-03-06T00:00:00"/>
    <n v="8.42"/>
    <x v="0"/>
    <n v="42.5"/>
    <n v="43.1"/>
    <n v="12500"/>
    <n v="76"/>
    <x v="1"/>
    <n v="17600"/>
    <n v="4480"/>
    <m/>
    <x v="0"/>
    <n v="129"/>
    <n v="23700"/>
    <x v="0"/>
    <s v="WYO ANALYTICAL LABS, ROCK SPRINGS"/>
    <n v="2.1207500000000001"/>
    <n v="3.5466990000000003"/>
    <n v="543.75"/>
    <n v="1.9440799999999998"/>
    <n v="551.36152900000002"/>
    <n v="496.49599999999998"/>
    <n v="73.427199999999999"/>
    <n v="0"/>
    <x v="1"/>
    <n v="2.6857800000000003"/>
    <n v="572.60897999999997"/>
    <n v="-1.89039221490819E-2"/>
    <n v="34870.6"/>
    <n v="0.19072025896951711"/>
    <n v="3.846387331097234E-3"/>
    <n v="6.4326196396629629E-3"/>
    <n v="0.98972099302923977"/>
    <n v="0.86707686631110814"/>
    <n v="0.12823270777206464"/>
    <n v="4.6904259168272216E-3"/>
    <x v="0"/>
    <n v="2.14"/>
    <x v="0"/>
    <m/>
    <m/>
    <x v="1"/>
    <n v="44300"/>
    <x v="2"/>
    <x v="0"/>
    <n v="0"/>
    <x v="0"/>
    <x v="0"/>
    <x v="0"/>
    <m/>
    <x v="0"/>
    <x v="0"/>
    <x v="0"/>
    <x v="0"/>
    <x v="0"/>
    <x v="0"/>
    <x v="0"/>
    <x v="0"/>
    <x v="0"/>
    <x v="0"/>
    <x v="0"/>
    <x v="0"/>
    <x v="0"/>
    <m/>
    <x v="0"/>
    <x v="0"/>
    <x v="0"/>
    <x v="0"/>
    <x v="0"/>
    <m/>
    <m/>
    <x v="0"/>
    <m/>
    <m/>
    <m/>
    <m/>
    <x v="0"/>
    <x v="2"/>
  </r>
  <r>
    <x v="1"/>
    <s v="T18N R100W S01 fMESAVERDE/ALMOND"/>
    <n v="4980"/>
    <x v="0"/>
    <x v="1"/>
    <s v="PATRICK DRAW"/>
    <s v="SW SW"/>
    <n v="1"/>
    <n v="18"/>
    <n v="100"/>
    <n v="41.562221999999998"/>
    <n v="-108.633611"/>
    <s v="4903724487"/>
    <s v="1-4"/>
    <x v="0"/>
    <x v="29"/>
    <m/>
    <m/>
    <n v="104"/>
    <x v="0"/>
    <n v="2656"/>
    <n v="2760"/>
    <n v="3000"/>
    <n v="2926"/>
    <x v="1"/>
    <d v="2006-09-13T00:00:00"/>
    <n v="7.72"/>
    <x v="1"/>
    <n v="24"/>
    <n v="19"/>
    <n v="12213"/>
    <n v="0"/>
    <x v="1"/>
    <n v="16000"/>
    <n v="5000"/>
    <n v="0"/>
    <x v="1"/>
    <n v="2"/>
    <n v="33258"/>
    <x v="0"/>
    <s v="INFINITY OIL &amp; GAS OF WYOMING"/>
    <n v="1.1976"/>
    <n v="1.56351"/>
    <n v="531.26549999999997"/>
    <n v="0"/>
    <n v="534.02661000000001"/>
    <n v="451.36"/>
    <n v="81.95"/>
    <n v="0"/>
    <x v="1"/>
    <n v="4.1640000000000003E-2"/>
    <n v="533.35163999999997"/>
    <n v="6.3236252003451472E-4"/>
    <n v="33258"/>
    <n v="0"/>
    <n v="2.2425848779333299E-3"/>
    <n v="2.9277754529872585E-3"/>
    <n v="0.99482963966907934"/>
    <n v="0.84627095174958111"/>
    <n v="0.15365097593025118"/>
    <n v="7.8072320167610259E-5"/>
    <x v="1"/>
    <n v="0"/>
    <x v="1"/>
    <n v="0"/>
    <n v="0.15"/>
    <x v="1"/>
    <n v="0"/>
    <x v="2"/>
    <x v="1"/>
    <n v="0"/>
    <x v="1"/>
    <x v="1"/>
    <x v="1"/>
    <n v="0"/>
    <x v="1"/>
    <x v="3"/>
    <x v="1"/>
    <x v="1"/>
    <x v="0"/>
    <x v="0"/>
    <x v="0"/>
    <x v="0"/>
    <x v="0"/>
    <x v="0"/>
    <x v="0"/>
    <x v="0"/>
    <x v="0"/>
    <m/>
    <x v="0"/>
    <x v="0"/>
    <x v="0"/>
    <x v="0"/>
    <x v="0"/>
    <m/>
    <n v="20060913"/>
    <x v="0"/>
    <s v="QUESTAR APPLIED TECHNOLOGY SERVICES ROCK SPRINGS"/>
    <s v="2628"/>
    <s v="2656-2760"/>
    <d v="2006-09-15T00:00:00"/>
    <x v="0"/>
    <x v="2"/>
  </r>
  <r>
    <x v="1"/>
    <s v="T18N R100W S01 fMESAVERDE/ALMOND"/>
    <n v="4971"/>
    <x v="0"/>
    <x v="1"/>
    <s v="PATRICK DRAW"/>
    <s v="NW NE"/>
    <n v="1"/>
    <n v="18"/>
    <n v="100"/>
    <n v="41.569721999999999"/>
    <n v="-108.62388900000001"/>
    <s v="4903724486"/>
    <s v="1-2"/>
    <x v="0"/>
    <x v="29"/>
    <m/>
    <m/>
    <n v="34"/>
    <x v="0"/>
    <n v="2858"/>
    <n v="2892"/>
    <n v="3100"/>
    <n v="3094"/>
    <x v="3"/>
    <d v="2002-08-28T00:00:00"/>
    <n v="6.9"/>
    <x v="1"/>
    <n v="248"/>
    <n v="126"/>
    <n v="20583"/>
    <n v="0"/>
    <x v="1"/>
    <n v="28760"/>
    <n v="5368"/>
    <n v="0"/>
    <x v="1"/>
    <n v="903"/>
    <n v="56035"/>
    <x v="0"/>
    <s v="INFINITY OIL &amp; GAS OF WYOMING"/>
    <n v="12.3752"/>
    <n v="10.368539999999999"/>
    <n v="895.36049999999989"/>
    <n v="0"/>
    <n v="918.10423999999989"/>
    <n v="811.31959999999992"/>
    <n v="87.981519999999989"/>
    <n v="0"/>
    <x v="1"/>
    <n v="18.800460000000001"/>
    <n v="918.1015799999999"/>
    <n v="1.4486393469723724E-6"/>
    <n v="55988"/>
    <n v="-4.1955669817805272E-4"/>
    <n v="1.3479079456162843E-2"/>
    <n v="1.1293423500582026E-2"/>
    <n v="0.97522749704325518"/>
    <n v="0.88369263017715316"/>
    <n v="9.5829831814470898E-2"/>
    <n v="2.0477538008375939E-2"/>
    <x v="1"/>
    <n v="47"/>
    <x v="1"/>
    <n v="0"/>
    <n v="0"/>
    <x v="1"/>
    <n v="0"/>
    <x v="2"/>
    <x v="1"/>
    <n v="0"/>
    <x v="1"/>
    <x v="1"/>
    <x v="1"/>
    <n v="0"/>
    <x v="1"/>
    <x v="3"/>
    <x v="1"/>
    <x v="1"/>
    <x v="0"/>
    <x v="0"/>
    <x v="0"/>
    <x v="0"/>
    <x v="0"/>
    <x v="0"/>
    <x v="0"/>
    <x v="0"/>
    <x v="0"/>
    <m/>
    <x v="0"/>
    <x v="0"/>
    <x v="0"/>
    <x v="0"/>
    <x v="0"/>
    <s v="WELLHEAD"/>
    <n v="20020828"/>
    <x v="0"/>
    <s v="CHAMPION TECHNOLOGIES VERNAL UT"/>
    <s v="2647"/>
    <s v="2858-2892"/>
    <d v="2002-08-30T00:00:00"/>
    <x v="0"/>
    <x v="2"/>
  </r>
  <r>
    <x v="1"/>
    <s v="T18N R100W S01 fMESAVERDE/ALMOND"/>
    <n v="4979"/>
    <x v="0"/>
    <x v="1"/>
    <s v="PATRICK DRAW"/>
    <s v="NE SE"/>
    <n v="1"/>
    <n v="18"/>
    <n v="100"/>
    <n v="41.562221999999998"/>
    <n v="-108.622778"/>
    <s v="4903724488"/>
    <s v="1-3"/>
    <x v="0"/>
    <x v="29"/>
    <m/>
    <m/>
    <n v="77"/>
    <x v="0"/>
    <n v="2981"/>
    <n v="3058"/>
    <n v="3414"/>
    <n v="3312"/>
    <x v="1"/>
    <d v="2006-09-13T00:00:00"/>
    <n v="7.67"/>
    <x v="1"/>
    <n v="176"/>
    <n v="169"/>
    <n v="14858"/>
    <n v="0"/>
    <x v="1"/>
    <n v="22000"/>
    <n v="3000"/>
    <n v="0"/>
    <x v="1"/>
    <n v="0"/>
    <n v="40203"/>
    <x v="0"/>
    <s v="INFINITY OIL &amp; GAS OF WYOMING"/>
    <n v="8.7823999999999991"/>
    <n v="13.90701"/>
    <n v="646.32299999999998"/>
    <n v="0"/>
    <n v="669.01240999999993"/>
    <n v="620.62"/>
    <n v="49.17"/>
    <n v="0"/>
    <x v="1"/>
    <n v="0"/>
    <n v="669.79"/>
    <n v="-5.8081012865821783E-4"/>
    <n v="40203"/>
    <n v="0"/>
    <n v="1.3127409699320825E-2"/>
    <n v="2.0787372240224963E-2"/>
    <n v="0.96608521806045433"/>
    <n v="0.92658893085892602"/>
    <n v="7.3411069141074065E-2"/>
    <n v="0"/>
    <x v="1"/>
    <n v="0"/>
    <x v="1"/>
    <n v="0"/>
    <n v="0.18"/>
    <x v="1"/>
    <n v="0"/>
    <x v="2"/>
    <x v="1"/>
    <n v="0"/>
    <x v="1"/>
    <x v="1"/>
    <x v="1"/>
    <n v="0"/>
    <x v="1"/>
    <x v="3"/>
    <x v="1"/>
    <x v="1"/>
    <x v="0"/>
    <x v="0"/>
    <x v="0"/>
    <x v="0"/>
    <x v="0"/>
    <x v="0"/>
    <x v="0"/>
    <x v="0"/>
    <x v="0"/>
    <m/>
    <x v="0"/>
    <x v="0"/>
    <x v="0"/>
    <x v="0"/>
    <x v="0"/>
    <m/>
    <n v="20060913"/>
    <x v="0"/>
    <s v="QUESTAR APPLIED TECHNOLOGY SERVICES ROCK SPRINGS"/>
    <s v="2980"/>
    <s v="2981-3058"/>
    <d v="2006-09-15T00:00:00"/>
    <x v="0"/>
    <x v="2"/>
  </r>
  <r>
    <x v="1"/>
    <s v="T18N R100W S02 fMESAVERDE/ALMOND"/>
    <n v="4995"/>
    <x v="0"/>
    <x v="1"/>
    <s v="PATRICK DRAW"/>
    <s v="SE NE"/>
    <n v="2"/>
    <n v="18"/>
    <n v="100"/>
    <n v="41.567489000000002"/>
    <n v="-108.640327"/>
    <s v="4903722537"/>
    <s v="2 VERBRUGGE"/>
    <x v="0"/>
    <x v="29"/>
    <m/>
    <m/>
    <n v="10"/>
    <x v="0"/>
    <n v="2365"/>
    <n v="2375"/>
    <n v="2553"/>
    <m/>
    <x v="1"/>
    <d v="2006-09-13T00:00:00"/>
    <n v="7.76"/>
    <x v="1"/>
    <n v="55"/>
    <n v="40"/>
    <n v="20263"/>
    <n v="0"/>
    <x v="1"/>
    <n v="28000"/>
    <n v="6000"/>
    <n v="0"/>
    <x v="1"/>
    <n v="0"/>
    <n v="54358"/>
    <x v="0"/>
    <s v="INFINITY OIL &amp; GAS OF WYOMING"/>
    <n v="2.7444999999999999"/>
    <n v="3.2915999999999999"/>
    <n v="881.44049999999993"/>
    <n v="0"/>
    <n v="887.47659999999996"/>
    <n v="789.88"/>
    <n v="98.34"/>
    <n v="0"/>
    <x v="1"/>
    <n v="0"/>
    <n v="888.22"/>
    <n v="-4.1865260090043823E-4"/>
    <n v="54358"/>
    <n v="0"/>
    <n v="3.0924759030266265E-3"/>
    <n v="3.7089428611413529E-3"/>
    <n v="0.99319858123583193"/>
    <n v="0.88928418635022854"/>
    <n v="0.11071581364977144"/>
    <n v="0"/>
    <x v="1"/>
    <n v="0"/>
    <x v="1"/>
    <n v="0"/>
    <n v="0.15"/>
    <x v="1"/>
    <n v="0"/>
    <x v="2"/>
    <x v="1"/>
    <n v="0"/>
    <x v="1"/>
    <x v="1"/>
    <x v="1"/>
    <n v="0"/>
    <x v="1"/>
    <x v="3"/>
    <x v="1"/>
    <x v="1"/>
    <x v="0"/>
    <x v="0"/>
    <x v="0"/>
    <x v="0"/>
    <x v="0"/>
    <x v="0"/>
    <x v="0"/>
    <x v="0"/>
    <x v="0"/>
    <m/>
    <x v="0"/>
    <x v="0"/>
    <x v="0"/>
    <x v="0"/>
    <x v="0"/>
    <m/>
    <n v="20060913"/>
    <x v="0"/>
    <s v="QUESTAR APPLIED TECHNOLOGY SERVICES ROCK SPRINGS"/>
    <s v="2367"/>
    <s v="2365-2375"/>
    <d v="2006-09-15T00:00:00"/>
    <x v="0"/>
    <x v="2"/>
  </r>
  <r>
    <x v="1"/>
    <s v="T18N R100W S11 fMESAVERDE/ALMOND"/>
    <n v="4984"/>
    <x v="0"/>
    <x v="1"/>
    <s v="PATRICK DRAW"/>
    <s v="NE SW"/>
    <n v="11"/>
    <n v="18"/>
    <n v="100"/>
    <n v="41.547499999999999"/>
    <n v="-108.652778"/>
    <s v="4903725044"/>
    <s v="11-4"/>
    <x v="0"/>
    <x v="29"/>
    <m/>
    <m/>
    <n v="18"/>
    <x v="0"/>
    <n v="2258"/>
    <n v="2276"/>
    <n v="2649"/>
    <n v="2619"/>
    <x v="1"/>
    <d v="2006-09-13T00:00:00"/>
    <n v="7.95"/>
    <x v="1"/>
    <n v="124"/>
    <n v="90"/>
    <n v="14513"/>
    <n v="0"/>
    <x v="1"/>
    <n v="21850"/>
    <n v="1800"/>
    <n v="0"/>
    <x v="1"/>
    <n v="0"/>
    <n v="38381"/>
    <x v="0"/>
    <s v="INFINITY OIL &amp; GAS OF WYOMING"/>
    <n v="6.1875999999999998"/>
    <n v="7.4061000000000003"/>
    <n v="631.31549999999993"/>
    <n v="0"/>
    <n v="644.90919999999994"/>
    <n v="616.38850000000002"/>
    <n v="29.501999999999995"/>
    <n v="0"/>
    <x v="1"/>
    <n v="0"/>
    <n v="645.89049999999997"/>
    <n v="-7.6022639298725658E-4"/>
    <n v="38377"/>
    <n v="-5.211183199145366E-5"/>
    <n v="9.5945289662482721E-3"/>
    <n v="1.1483942235589135E-2"/>
    <n v="0.97892152879816252"/>
    <n v="0.95432352697554779"/>
    <n v="4.5676473024452283E-2"/>
    <n v="0"/>
    <x v="1"/>
    <n v="4"/>
    <x v="1"/>
    <n v="0"/>
    <n v="0.18"/>
    <x v="1"/>
    <n v="0"/>
    <x v="2"/>
    <x v="1"/>
    <n v="0"/>
    <x v="1"/>
    <x v="1"/>
    <x v="1"/>
    <n v="0"/>
    <x v="1"/>
    <x v="3"/>
    <x v="1"/>
    <x v="1"/>
    <x v="0"/>
    <x v="0"/>
    <x v="0"/>
    <x v="0"/>
    <x v="0"/>
    <x v="0"/>
    <x v="0"/>
    <x v="0"/>
    <x v="0"/>
    <m/>
    <x v="0"/>
    <x v="0"/>
    <x v="0"/>
    <x v="0"/>
    <x v="0"/>
    <m/>
    <n v="20060913"/>
    <x v="0"/>
    <s v="QUESTAR APPLIED TECHNOLOGY SERVICES ROCK SPRINGS"/>
    <m/>
    <s v="2258-2276"/>
    <d v="2006-09-15T00:00:00"/>
    <x v="0"/>
    <x v="2"/>
  </r>
  <r>
    <x v="1"/>
    <s v="T18N R100W S11 fMESAVERDE/ALMOND"/>
    <n v="4982"/>
    <x v="0"/>
    <x v="1"/>
    <s v="PATRICK DRAW"/>
    <s v="NW SE"/>
    <n v="11"/>
    <n v="18"/>
    <n v="100"/>
    <n v="41.554721999999998"/>
    <n v="-108.642222"/>
    <s v="4903725045"/>
    <s v="11-2"/>
    <x v="0"/>
    <x v="29"/>
    <m/>
    <m/>
    <n v="21"/>
    <x v="0"/>
    <n v="2442"/>
    <n v="2463"/>
    <n v="2890"/>
    <n v="2870"/>
    <x v="1"/>
    <d v="2006-09-13T00:00:00"/>
    <n v="7.67"/>
    <x v="1"/>
    <n v="156"/>
    <n v="97"/>
    <n v="13386"/>
    <n v="0"/>
    <x v="1"/>
    <n v="19500"/>
    <n v="3000"/>
    <n v="0"/>
    <x v="1"/>
    <n v="0"/>
    <n v="36139"/>
    <x v="0"/>
    <s v="INFINITY OIL &amp; GAS OF WYOMING"/>
    <n v="7.7843999999999998"/>
    <n v="7.9821300000000006"/>
    <n v="582.29099999999994"/>
    <n v="0"/>
    <n v="598.05752999999993"/>
    <n v="550.09500000000003"/>
    <n v="49.17"/>
    <n v="0"/>
    <x v="1"/>
    <n v="0"/>
    <n v="599.26499999999999"/>
    <n v="-1.0084751349329888E-3"/>
    <n v="36139"/>
    <n v="0"/>
    <n v="1.3016139099527767E-2"/>
    <n v="1.3346759466434611E-2"/>
    <n v="0.97363710143403759"/>
    <n v="0.91794948812295063"/>
    <n v="8.2050511877049384E-2"/>
    <n v="0"/>
    <x v="1"/>
    <n v="0"/>
    <x v="1"/>
    <n v="0"/>
    <n v="0.17"/>
    <x v="1"/>
    <n v="0"/>
    <x v="2"/>
    <x v="1"/>
    <n v="0"/>
    <x v="1"/>
    <x v="1"/>
    <x v="1"/>
    <n v="0"/>
    <x v="1"/>
    <x v="3"/>
    <x v="1"/>
    <x v="1"/>
    <x v="0"/>
    <x v="0"/>
    <x v="0"/>
    <x v="0"/>
    <x v="0"/>
    <x v="0"/>
    <x v="0"/>
    <x v="0"/>
    <x v="0"/>
    <m/>
    <x v="0"/>
    <x v="0"/>
    <x v="0"/>
    <x v="0"/>
    <x v="0"/>
    <m/>
    <n v="20060913"/>
    <x v="0"/>
    <s v="QUESTAR APPLIED TECHNOLOGY SERVICES ROCK SPRINGS"/>
    <m/>
    <s v="2442-2463"/>
    <d v="2006-09-15T00:00:00"/>
    <x v="0"/>
    <x v="2"/>
  </r>
  <r>
    <x v="1"/>
    <s v="T18N R100W S11 fMESAVERDE/ALMOND"/>
    <n v="4983"/>
    <x v="0"/>
    <x v="1"/>
    <s v="PATRICK DRAW"/>
    <s v="SW NE"/>
    <n v="11"/>
    <n v="18"/>
    <n v="100"/>
    <n v="41.548538999999998"/>
    <n v="-108.641533"/>
    <s v="4903725667"/>
    <s v="11-3"/>
    <x v="0"/>
    <x v="29"/>
    <m/>
    <m/>
    <n v="23"/>
    <x v="0"/>
    <n v="2686"/>
    <n v="2709"/>
    <n v="3076"/>
    <m/>
    <x v="1"/>
    <d v="2006-09-13T00:00:00"/>
    <n v="8.02"/>
    <x v="1"/>
    <n v="74"/>
    <n v="74"/>
    <n v="14076"/>
    <n v="0"/>
    <x v="1"/>
    <n v="20800"/>
    <n v="2200"/>
    <n v="0"/>
    <x v="1"/>
    <n v="0"/>
    <n v="37225"/>
    <x v="0"/>
    <s v="INFINITY OIL &amp; GAS OF WYOMING"/>
    <n v="3.6926000000000001"/>
    <n v="6.0894599999999999"/>
    <n v="612.30599999999993"/>
    <n v="0"/>
    <n v="622.08805999999993"/>
    <n v="586.76800000000003"/>
    <n v="36.058"/>
    <n v="0"/>
    <x v="1"/>
    <n v="0"/>
    <n v="622.82600000000002"/>
    <n v="-5.9276380893319989E-4"/>
    <n v="37224"/>
    <n v="-1.3432013861838306E-5"/>
    <n v="5.9358155821219276E-3"/>
    <n v="9.7887427705974622E-3"/>
    <n v="0.98427544164728065"/>
    <n v="0.94210582088737471"/>
    <n v="5.789417911262535E-2"/>
    <n v="0"/>
    <x v="1"/>
    <n v="1"/>
    <x v="1"/>
    <n v="0"/>
    <n v="0.17"/>
    <x v="1"/>
    <n v="0"/>
    <x v="2"/>
    <x v="1"/>
    <n v="0"/>
    <x v="1"/>
    <x v="1"/>
    <x v="1"/>
    <n v="0"/>
    <x v="1"/>
    <x v="3"/>
    <x v="1"/>
    <x v="1"/>
    <x v="0"/>
    <x v="0"/>
    <x v="0"/>
    <x v="0"/>
    <x v="0"/>
    <x v="0"/>
    <x v="0"/>
    <x v="0"/>
    <x v="0"/>
    <m/>
    <x v="0"/>
    <x v="0"/>
    <x v="0"/>
    <x v="0"/>
    <x v="0"/>
    <m/>
    <n v="20060913"/>
    <x v="0"/>
    <s v="QUESTAR APPLIED TECHNOLOGY SERVICES ROCK SPRINGS"/>
    <m/>
    <s v="2686-2709"/>
    <d v="2006-09-14T00:00:00"/>
    <x v="0"/>
    <x v="2"/>
  </r>
  <r>
    <x v="1"/>
    <s v="T18N R100W S12 fMESAVERDE/ALMOND"/>
    <n v="4987"/>
    <x v="0"/>
    <x v="1"/>
    <s v="PATRICK DRAW"/>
    <s v="SE SW"/>
    <n v="12"/>
    <n v="18"/>
    <n v="100"/>
    <n v="41.546944000000003"/>
    <n v="-108.630833"/>
    <s v="4903725147"/>
    <s v="12-4"/>
    <x v="0"/>
    <x v="29"/>
    <m/>
    <m/>
    <n v="72"/>
    <x v="0"/>
    <n v="3020"/>
    <n v="3092"/>
    <n v="3269"/>
    <m/>
    <x v="1"/>
    <d v="2006-09-16T00:00:00"/>
    <n v="8.2899999999999991"/>
    <x v="1"/>
    <n v="68"/>
    <n v="62"/>
    <n v="14559"/>
    <n v="0"/>
    <x v="1"/>
    <n v="21000"/>
    <n v="3000"/>
    <n v="0"/>
    <x v="1"/>
    <n v="0"/>
    <n v="38693"/>
    <x v="0"/>
    <s v="INFINITY OIL &amp; GAS OF WYOMING"/>
    <n v="3.3932000000000002"/>
    <n v="5.1019800000000002"/>
    <n v="633.31649999999991"/>
    <n v="0"/>
    <n v="641.81167999999991"/>
    <n v="592.41"/>
    <n v="49.17"/>
    <n v="0"/>
    <x v="1"/>
    <n v="0"/>
    <n v="641.58000000000004"/>
    <n v="1.8052166272418337E-4"/>
    <n v="38689"/>
    <n v="-5.1691607867462715E-5"/>
    <n v="5.2869090821158014E-3"/>
    <n v="7.9493411525324697E-3"/>
    <n v="0.98676374976535175"/>
    <n v="0.92336107734031614"/>
    <n v="7.6638922659683903E-2"/>
    <n v="0"/>
    <x v="1"/>
    <n v="4"/>
    <x v="1"/>
    <n v="0"/>
    <n v="0.17"/>
    <x v="1"/>
    <n v="0"/>
    <x v="2"/>
    <x v="1"/>
    <n v="0"/>
    <x v="1"/>
    <x v="1"/>
    <x v="1"/>
    <n v="0"/>
    <x v="1"/>
    <x v="3"/>
    <x v="1"/>
    <x v="1"/>
    <x v="0"/>
    <x v="0"/>
    <x v="0"/>
    <x v="0"/>
    <x v="0"/>
    <x v="0"/>
    <x v="0"/>
    <x v="0"/>
    <x v="0"/>
    <m/>
    <x v="0"/>
    <x v="0"/>
    <x v="0"/>
    <x v="0"/>
    <x v="0"/>
    <m/>
    <n v="20060916"/>
    <x v="0"/>
    <s v="QUESTAR APPLIED TECHNOLOGY SERVICES ROCK SPRINGS"/>
    <s v="3018"/>
    <s v="3020-3092"/>
    <d v="2006-09-18T00:00:00"/>
    <x v="0"/>
    <x v="2"/>
  </r>
  <r>
    <x v="1"/>
    <s v="T18N R100W S12 fMESAVERDE/ALMOND"/>
    <n v="4985"/>
    <x v="0"/>
    <x v="1"/>
    <s v="PATRICK DRAW"/>
    <s v="SW NE"/>
    <n v="12"/>
    <n v="18"/>
    <n v="100"/>
    <n v="41.555"/>
    <n v="-108.623611"/>
    <s v="4903725142"/>
    <s v="12-1"/>
    <x v="0"/>
    <x v="29"/>
    <m/>
    <m/>
    <n v="72"/>
    <x v="0"/>
    <n v="3080"/>
    <n v="3152"/>
    <n v="3444"/>
    <m/>
    <x v="1"/>
    <d v="2006-09-13T00:00:00"/>
    <n v="7.62"/>
    <x v="1"/>
    <n v="119"/>
    <n v="66"/>
    <n v="15479"/>
    <n v="0"/>
    <x v="1"/>
    <n v="22000"/>
    <n v="4000"/>
    <n v="0"/>
    <x v="1"/>
    <n v="0"/>
    <n v="41669"/>
    <x v="0"/>
    <s v="INFINITY OIL &amp; GAS OF WYOMING"/>
    <n v="5.9381000000000004"/>
    <n v="5.4311400000000001"/>
    <n v="673.3365"/>
    <n v="0"/>
    <n v="684.70573999999999"/>
    <n v="620.62"/>
    <n v="65.56"/>
    <n v="0"/>
    <x v="1"/>
    <n v="0"/>
    <n v="686.18"/>
    <n v="-1.0754069117386532E-3"/>
    <n v="41664"/>
    <n v="-6.0000240000960005E-5"/>
    <n v="8.672484620911752E-3"/>
    <n v="7.9320789686968297E-3"/>
    <n v="0.9833954364103914"/>
    <n v="0.90445655658865032"/>
    <n v="9.5543443411349779E-2"/>
    <n v="0"/>
    <x v="1"/>
    <n v="5"/>
    <x v="1"/>
    <n v="0"/>
    <n v="0.15"/>
    <x v="1"/>
    <n v="0"/>
    <x v="2"/>
    <x v="1"/>
    <n v="0"/>
    <x v="1"/>
    <x v="1"/>
    <x v="1"/>
    <n v="0"/>
    <x v="1"/>
    <x v="3"/>
    <x v="1"/>
    <x v="1"/>
    <x v="0"/>
    <x v="0"/>
    <x v="0"/>
    <x v="0"/>
    <x v="0"/>
    <x v="0"/>
    <x v="0"/>
    <x v="0"/>
    <x v="0"/>
    <m/>
    <x v="0"/>
    <x v="0"/>
    <x v="0"/>
    <x v="0"/>
    <x v="0"/>
    <m/>
    <n v="20060913"/>
    <x v="0"/>
    <s v="QUESTAR APPLIED TECHNOLOGY SERVICES ROCK SPRINGS"/>
    <s v="3078"/>
    <s v="3080-3152"/>
    <d v="2006-09-15T00:00:00"/>
    <x v="0"/>
    <x v="2"/>
  </r>
  <r>
    <x v="1"/>
    <s v="T18N R100W S12 fMESAVERDE/ALMOND"/>
    <n v="4986"/>
    <x v="0"/>
    <x v="1"/>
    <s v="PATRICK DRAW"/>
    <s v="NW SE"/>
    <n v="12"/>
    <n v="18"/>
    <n v="100"/>
    <n v="41.547778000000001"/>
    <n v="-108.622778"/>
    <s v="4903725143"/>
    <s v="12-3"/>
    <x v="0"/>
    <x v="29"/>
    <m/>
    <m/>
    <n v="58"/>
    <x v="0"/>
    <n v="3142"/>
    <n v="3200"/>
    <n v="3459"/>
    <m/>
    <x v="1"/>
    <d v="2006-09-16T00:00:00"/>
    <n v="7.85"/>
    <x v="1"/>
    <n v="45"/>
    <n v="20"/>
    <n v="19412"/>
    <n v="0"/>
    <x v="1"/>
    <n v="26500"/>
    <n v="6000"/>
    <n v="0"/>
    <x v="1"/>
    <n v="96"/>
    <n v="52078"/>
    <x v="0"/>
    <s v="INFINITY OIL &amp; GAS OF WYOMING"/>
    <n v="2.2454999999999998"/>
    <n v="1.6457999999999999"/>
    <n v="844.42199999999991"/>
    <n v="0"/>
    <n v="848.31329999999991"/>
    <n v="747.56500000000005"/>
    <n v="98.34"/>
    <n v="0"/>
    <x v="1"/>
    <n v="1.9987200000000001"/>
    <n v="847.90372000000002"/>
    <n v="2.4146674344765841E-4"/>
    <n v="52073"/>
    <n v="-4.8007220285931006E-5"/>
    <n v="2.6470173224915844E-3"/>
    <n v="1.9400851077072587E-3"/>
    <n v="0.99541289756980111"/>
    <n v="0.88166260197561097"/>
    <n v="0.11598014925562537"/>
    <n v="2.35724876876351E-3"/>
    <x v="1"/>
    <n v="5"/>
    <x v="1"/>
    <n v="0"/>
    <n v="0.15"/>
    <x v="1"/>
    <n v="0"/>
    <x v="2"/>
    <x v="1"/>
    <n v="0"/>
    <x v="1"/>
    <x v="1"/>
    <x v="1"/>
    <n v="0"/>
    <x v="1"/>
    <x v="3"/>
    <x v="1"/>
    <x v="1"/>
    <x v="0"/>
    <x v="0"/>
    <x v="0"/>
    <x v="0"/>
    <x v="0"/>
    <x v="0"/>
    <x v="0"/>
    <x v="0"/>
    <x v="0"/>
    <m/>
    <x v="0"/>
    <x v="0"/>
    <x v="0"/>
    <x v="0"/>
    <x v="0"/>
    <m/>
    <n v="20060916"/>
    <x v="0"/>
    <s v="QUESTAR APPLIED TECHNOLOGY SERVICES ROCK SPRINGS"/>
    <s v="3119"/>
    <s v="3142-3200"/>
    <d v="2006-09-18T00:00:00"/>
    <x v="0"/>
    <x v="2"/>
  </r>
  <r>
    <x v="1"/>
    <s v="T18N R100W S13 fMESAVERDE/ALMOND"/>
    <n v="4988"/>
    <x v="0"/>
    <x v="1"/>
    <s v="PATRICK DRAW"/>
    <s v="SW NW"/>
    <n v="13"/>
    <n v="18"/>
    <n v="100"/>
    <n v="41.540278000000001"/>
    <n v="-108.63333"/>
    <s v="4903724937"/>
    <s v="13-1"/>
    <x v="0"/>
    <x v="29"/>
    <m/>
    <m/>
    <n v="147"/>
    <x v="0"/>
    <n v="2946"/>
    <n v="3093"/>
    <n v="3350"/>
    <m/>
    <x v="1"/>
    <d v="2006-09-13T00:00:00"/>
    <n v="8.43"/>
    <x v="1"/>
    <n v="12"/>
    <n v="19"/>
    <n v="10833"/>
    <n v="0"/>
    <x v="1"/>
    <n v="15000"/>
    <n v="3000"/>
    <n v="0"/>
    <x v="1"/>
    <n v="0"/>
    <n v="28865"/>
    <x v="0"/>
    <s v="INFINITY OIL &amp; GAS OF WYOMING"/>
    <n v="0.5988"/>
    <n v="1.56351"/>
    <n v="471.23549999999994"/>
    <n v="0"/>
    <n v="473.39780999999994"/>
    <n v="423.15"/>
    <n v="49.17"/>
    <n v="0"/>
    <x v="1"/>
    <n v="0"/>
    <n v="472.32"/>
    <n v="1.1396740006407861E-3"/>
    <n v="28864"/>
    <n v="-1.7322316340141004E-5"/>
    <n v="1.2648981202511267E-3"/>
    <n v="3.3027402471507003E-3"/>
    <n v="0.99543236163259818"/>
    <n v="0.89589684959349591"/>
    <n v="0.10410315040650406"/>
    <n v="0"/>
    <x v="1"/>
    <n v="1"/>
    <x v="1"/>
    <n v="0"/>
    <n v="0.14000000000000001"/>
    <x v="1"/>
    <n v="0"/>
    <x v="2"/>
    <x v="1"/>
    <n v="0"/>
    <x v="1"/>
    <x v="1"/>
    <x v="1"/>
    <n v="0"/>
    <x v="1"/>
    <x v="3"/>
    <x v="1"/>
    <x v="1"/>
    <x v="0"/>
    <x v="0"/>
    <x v="0"/>
    <x v="0"/>
    <x v="0"/>
    <x v="0"/>
    <x v="0"/>
    <x v="0"/>
    <x v="0"/>
    <m/>
    <x v="0"/>
    <x v="0"/>
    <x v="0"/>
    <x v="0"/>
    <x v="0"/>
    <m/>
    <n v="20060913"/>
    <x v="0"/>
    <s v="QUESTAR APPLIED TECHNOLOGY SERVICES ROCK SPRINGS"/>
    <s v="2944"/>
    <s v="2946-3093"/>
    <d v="2006-09-15T00:00:00"/>
    <x v="0"/>
    <x v="2"/>
  </r>
  <r>
    <x v="1"/>
    <s v="T18N R100W S13 fMESAVERDE/ALMOND"/>
    <n v="4992"/>
    <x v="0"/>
    <x v="1"/>
    <s v="PATRICK DRAW"/>
    <s v="NW NE"/>
    <n v="13"/>
    <n v="18"/>
    <n v="100"/>
    <n v="41.541800000000002"/>
    <n v="-108.62587499999999"/>
    <s v="4903725721"/>
    <s v="13-12"/>
    <x v="0"/>
    <x v="29"/>
    <m/>
    <m/>
    <n v="97"/>
    <x v="0"/>
    <n v="3104"/>
    <n v="3201"/>
    <n v="3425"/>
    <m/>
    <x v="1"/>
    <d v="2006-09-16T00:00:00"/>
    <n v="8.59"/>
    <x v="1"/>
    <n v="12"/>
    <n v="14"/>
    <n v="12834"/>
    <n v="0"/>
    <x v="1"/>
    <n v="17500"/>
    <n v="4000"/>
    <n v="0"/>
    <x v="1"/>
    <n v="0"/>
    <n v="34361"/>
    <x v="0"/>
    <s v="INFINITY OIL &amp; GAS OF WYOMING"/>
    <n v="0.5988"/>
    <n v="1.1520600000000001"/>
    <n v="558.279"/>
    <n v="0"/>
    <n v="560.02985999999999"/>
    <n v="493.67500000000001"/>
    <n v="65.56"/>
    <n v="0"/>
    <x v="1"/>
    <n v="0"/>
    <n v="559.23500000000001"/>
    <n v="7.101625615228243E-4"/>
    <n v="34360"/>
    <n v="-1.4551592671817931E-5"/>
    <n v="1.0692287014838816E-3"/>
    <n v="2.0571403103398808E-3"/>
    <n v="0.99687363098817627"/>
    <n v="0.88276842472305928"/>
    <n v="0.11723157527694082"/>
    <n v="0"/>
    <x v="1"/>
    <n v="1"/>
    <x v="1"/>
    <n v="0"/>
    <n v="0.14000000000000001"/>
    <x v="1"/>
    <n v="0"/>
    <x v="2"/>
    <x v="1"/>
    <n v="0"/>
    <x v="1"/>
    <x v="1"/>
    <x v="1"/>
    <n v="0"/>
    <x v="1"/>
    <x v="3"/>
    <x v="1"/>
    <x v="1"/>
    <x v="0"/>
    <x v="0"/>
    <x v="0"/>
    <x v="0"/>
    <x v="0"/>
    <x v="0"/>
    <x v="0"/>
    <x v="0"/>
    <x v="0"/>
    <m/>
    <x v="0"/>
    <x v="0"/>
    <x v="0"/>
    <x v="0"/>
    <x v="0"/>
    <m/>
    <n v="20060916"/>
    <x v="0"/>
    <s v="QUESTAR APPLIED TECHNOLOGY SERVICES ROCK SPRINGS"/>
    <s v="3106"/>
    <s v="3104-3201"/>
    <d v="2006-09-18T00:00:00"/>
    <x v="0"/>
    <x v="2"/>
  </r>
  <r>
    <x v="1"/>
    <s v="T18N R100W S13 fMESAVERDE/ALMOND"/>
    <n v="4990"/>
    <x v="0"/>
    <x v="1"/>
    <s v="PATRICK DRAW"/>
    <s v="SW NW"/>
    <n v="13"/>
    <n v="18"/>
    <n v="100"/>
    <n v="41.533017000000001"/>
    <n v="-108.633531"/>
    <s v="4903725149"/>
    <s v="13-4R"/>
    <x v="0"/>
    <x v="29"/>
    <m/>
    <m/>
    <n v="54"/>
    <x v="0"/>
    <n v="3236"/>
    <n v="3290"/>
    <n v="3400"/>
    <n v="3335"/>
    <x v="1"/>
    <d v="2006-09-16T00:00:00"/>
    <n v="6.61"/>
    <x v="1"/>
    <n v="28"/>
    <n v="11"/>
    <n v="9775"/>
    <n v="0"/>
    <x v="1"/>
    <n v="14000"/>
    <n v="2000"/>
    <n v="0"/>
    <x v="1"/>
    <n v="5"/>
    <n v="26093"/>
    <x v="0"/>
    <s v="INFINITY OIL &amp; GAS OF WYOMING"/>
    <n v="1.3972"/>
    <n v="0.90519000000000005"/>
    <n v="425.21249999999998"/>
    <n v="0"/>
    <n v="427.51488999999998"/>
    <n v="394.94"/>
    <n v="32.78"/>
    <n v="0"/>
    <x v="1"/>
    <n v="0.10410000000000001"/>
    <n v="427.82409999999999"/>
    <n v="-3.6150579315927982E-4"/>
    <n v="25819"/>
    <n v="-5.2781630451533366E-3"/>
    <n v="3.2681902611625996E-3"/>
    <n v="2.1173297613096003E-3"/>
    <n v="0.99461447997752783"/>
    <n v="0.92313640115178175"/>
    <n v="7.6620274547413283E-2"/>
    <n v="2.4332430080493365E-4"/>
    <x v="1"/>
    <n v="274"/>
    <x v="1"/>
    <n v="0"/>
    <n v="0.25"/>
    <x v="1"/>
    <n v="0"/>
    <x v="2"/>
    <x v="1"/>
    <n v="0"/>
    <x v="1"/>
    <x v="1"/>
    <x v="1"/>
    <n v="0"/>
    <x v="1"/>
    <x v="3"/>
    <x v="1"/>
    <x v="1"/>
    <x v="0"/>
    <x v="0"/>
    <x v="0"/>
    <x v="0"/>
    <x v="0"/>
    <x v="0"/>
    <x v="0"/>
    <x v="0"/>
    <x v="0"/>
    <m/>
    <x v="0"/>
    <x v="0"/>
    <x v="0"/>
    <x v="0"/>
    <x v="0"/>
    <m/>
    <n v="20060916"/>
    <x v="0"/>
    <s v="QUESTAR APPLIED TECHNOLOGY SERVICES ROCK SPRINGS"/>
    <s v="3185"/>
    <s v="3236-3290"/>
    <d v="2006-09-18T00:00:00"/>
    <x v="0"/>
    <x v="2"/>
  </r>
  <r>
    <x v="1"/>
    <s v="T18N R100W S13 fMESAVERDE/ALMOND"/>
    <n v="4989"/>
    <x v="0"/>
    <x v="1"/>
    <s v="PATRICK DRAW"/>
    <s v="NE NE"/>
    <n v="13"/>
    <n v="18"/>
    <n v="100"/>
    <n v="41.54083"/>
    <n v="-108.62305600000001"/>
    <s v="4903724938"/>
    <s v="13-2"/>
    <x v="0"/>
    <x v="29"/>
    <m/>
    <m/>
    <n v="54"/>
    <x v="0"/>
    <n v="3236"/>
    <n v="3290"/>
    <n v="3620"/>
    <n v="3508"/>
    <x v="1"/>
    <d v="2006-09-11T00:00:00"/>
    <n v="7.55"/>
    <x v="1"/>
    <n v="48"/>
    <n v="25"/>
    <n v="13225"/>
    <n v="0"/>
    <x v="1"/>
    <n v="18750"/>
    <n v="3100"/>
    <n v="0"/>
    <x v="1"/>
    <n v="0"/>
    <n v="35151"/>
    <x v="0"/>
    <s v="INFINITY OIL &amp; GAS OF WYOMING"/>
    <n v="2.3952"/>
    <n v="2.0572500000000002"/>
    <n v="575.28750000000002"/>
    <n v="0"/>
    <n v="579.73994999999991"/>
    <n v="528.9375"/>
    <n v="50.808999999999997"/>
    <n v="0"/>
    <x v="1"/>
    <n v="0"/>
    <n v="579.74649999999997"/>
    <n v="-5.6490526474553612E-6"/>
    <n v="35148"/>
    <n v="-4.2674860239832714E-5"/>
    <n v="4.1315075837019691E-3"/>
    <n v="3.5485738045135592E-3"/>
    <n v="0.99231991861178448"/>
    <n v="0.91235997112531086"/>
    <n v="8.7640028874689191E-2"/>
    <n v="0"/>
    <x v="1"/>
    <n v="3"/>
    <x v="1"/>
    <n v="0"/>
    <n v="0.15"/>
    <x v="1"/>
    <n v="0"/>
    <x v="2"/>
    <x v="1"/>
    <n v="0"/>
    <x v="1"/>
    <x v="1"/>
    <x v="1"/>
    <n v="0"/>
    <x v="1"/>
    <x v="3"/>
    <x v="1"/>
    <x v="1"/>
    <x v="0"/>
    <x v="0"/>
    <x v="0"/>
    <x v="0"/>
    <x v="0"/>
    <x v="0"/>
    <x v="0"/>
    <x v="0"/>
    <x v="0"/>
    <m/>
    <x v="0"/>
    <x v="0"/>
    <x v="0"/>
    <x v="0"/>
    <x v="0"/>
    <m/>
    <n v="20060911"/>
    <x v="0"/>
    <s v="QUESTAR APPLIED TECHNOLOGY SERVICES ROCK SPRINGS"/>
    <s v="3185"/>
    <s v="3236-3290"/>
    <d v="2006-09-13T00:00:00"/>
    <x v="0"/>
    <x v="2"/>
  </r>
  <r>
    <x v="1"/>
    <s v="T18N R100W S14 fMESAVERDE/ALMOND"/>
    <n v="4994"/>
    <x v="0"/>
    <x v="1"/>
    <s v="PATRICK DRAW"/>
    <s v="SE SE"/>
    <n v="14"/>
    <n v="18"/>
    <n v="100"/>
    <n v="41.533410000000003"/>
    <n v="-108.641943"/>
    <s v="4903725546"/>
    <s v="1 GREY FOX"/>
    <x v="0"/>
    <x v="29"/>
    <m/>
    <m/>
    <n v="87"/>
    <x v="0"/>
    <n v="2839"/>
    <n v="2926"/>
    <n v="3301"/>
    <n v="3215"/>
    <x v="1"/>
    <d v="2006-09-12T00:00:00"/>
    <n v="7.96"/>
    <x v="1"/>
    <n v="30"/>
    <n v="16"/>
    <n v="15318"/>
    <n v="0"/>
    <x v="1"/>
    <n v="21600"/>
    <n v="3600"/>
    <n v="0"/>
    <x v="1"/>
    <n v="0"/>
    <n v="40564"/>
    <x v="0"/>
    <s v="INFINITY OIL &amp; GAS OF WYOMING"/>
    <n v="1.4969999999999999"/>
    <n v="1.31664"/>
    <n v="666.33299999999997"/>
    <n v="0"/>
    <n v="669.14663999999993"/>
    <n v="609.33600000000001"/>
    <n v="59.003999999999991"/>
    <n v="0"/>
    <x v="1"/>
    <n v="0"/>
    <n v="668.34"/>
    <n v="6.031013513524906E-4"/>
    <n v="40564"/>
    <n v="0"/>
    <n v="2.2371777881153225E-3"/>
    <n v="1.9676404562085229E-3"/>
    <n v="0.99579518175567616"/>
    <n v="0.91171559385941281"/>
    <n v="8.8284406140587107E-2"/>
    <n v="0"/>
    <x v="1"/>
    <n v="0"/>
    <x v="1"/>
    <n v="0"/>
    <n v="0.17"/>
    <x v="1"/>
    <n v="0"/>
    <x v="2"/>
    <x v="1"/>
    <n v="0"/>
    <x v="1"/>
    <x v="1"/>
    <x v="1"/>
    <n v="0"/>
    <x v="1"/>
    <x v="3"/>
    <x v="1"/>
    <x v="1"/>
    <x v="0"/>
    <x v="0"/>
    <x v="0"/>
    <x v="0"/>
    <x v="0"/>
    <x v="0"/>
    <x v="0"/>
    <x v="0"/>
    <x v="0"/>
    <m/>
    <x v="0"/>
    <x v="0"/>
    <x v="0"/>
    <x v="0"/>
    <x v="0"/>
    <m/>
    <n v="20060912"/>
    <x v="0"/>
    <s v="QUESTAR APPLIED TECHNOLOGY SERVICES ROCK SPRINGS"/>
    <s v="2820"/>
    <s v="2839-2926"/>
    <d v="2006-09-14T00:00:00"/>
    <x v="0"/>
    <x v="2"/>
  </r>
  <r>
    <x v="1"/>
    <s v="T19N R091W S30 fMESAVERDE/ALMOND"/>
    <n v="4033"/>
    <x v="0"/>
    <x v="5"/>
    <s v="FILLMORE"/>
    <s v="NW NE"/>
    <n v="30"/>
    <n v="19"/>
    <n v="91"/>
    <n v="41.596220000000002"/>
    <n v="-107.689583"/>
    <s v="4900722123"/>
    <s v="FEDERAL BF 2-30"/>
    <x v="0"/>
    <x v="29"/>
    <m/>
    <m/>
    <m/>
    <x v="0"/>
    <s v="8676"/>
    <m/>
    <n v="8870"/>
    <m/>
    <x v="3"/>
    <d v="2003-04-02T00:00:00"/>
    <n v="7"/>
    <x v="1"/>
    <n v="424"/>
    <n v="141"/>
    <n v="15047"/>
    <m/>
    <x v="1"/>
    <n v="24000"/>
    <n v="488"/>
    <m/>
    <x v="0"/>
    <n v="108"/>
    <n v="40215"/>
    <x v="0"/>
    <s v="ANADARKO PETROLEUM CORP"/>
    <n v="21.157599999999999"/>
    <n v="11.60289"/>
    <n v="654.54449999999997"/>
    <n v="0"/>
    <n v="687.30498999999998"/>
    <n v="677.04"/>
    <n v="7.9983199999999988"/>
    <n v="0"/>
    <x v="1"/>
    <n v="2.2485600000000003"/>
    <n v="687.28688"/>
    <n v="1.317481966482077E-5"/>
    <n v="40208"/>
    <n v="-8.703977717817043E-5"/>
    <n v="3.0783422654911904E-2"/>
    <n v="1.6881719424152588E-2"/>
    <n v="0.95233485792093553"/>
    <n v="0.98509082553707406"/>
    <n v="1.1637527548903594E-2"/>
    <n v="3.2716469140222789E-3"/>
    <x v="0"/>
    <n v="7"/>
    <x v="0"/>
    <m/>
    <m/>
    <x v="0"/>
    <m/>
    <x v="0"/>
    <x v="0"/>
    <m/>
    <x v="0"/>
    <x v="0"/>
    <x v="0"/>
    <m/>
    <x v="0"/>
    <x v="0"/>
    <x v="0"/>
    <x v="0"/>
    <x v="0"/>
    <x v="0"/>
    <x v="0"/>
    <x v="0"/>
    <x v="0"/>
    <x v="0"/>
    <x v="0"/>
    <x v="0"/>
    <x v="0"/>
    <m/>
    <x v="0"/>
    <x v="0"/>
    <x v="0"/>
    <x v="0"/>
    <x v="0"/>
    <s v="WELLHEAD"/>
    <n v="20030402"/>
    <x v="0"/>
    <s v="CHAMPION TECHNOLOGIES VERNAL UT"/>
    <m/>
    <m/>
    <d v="2003-04-07T00:00:00"/>
    <x v="5"/>
    <x v="2"/>
  </r>
  <r>
    <x v="1"/>
    <s v="T19N R092W S05 fMESAVERDE/ALMOND"/>
    <n v="558"/>
    <x v="0"/>
    <x v="1"/>
    <m/>
    <s v="C  SW"/>
    <n v="5"/>
    <n v="19"/>
    <n v="92"/>
    <n v="41.379555000000003"/>
    <n v="-108.184696"/>
    <s v="4903720510"/>
    <s v="9-5 TIER 2"/>
    <x v="0"/>
    <x v="29"/>
    <m/>
    <m/>
    <s v=""/>
    <x v="0"/>
    <m/>
    <m/>
    <m/>
    <m/>
    <x v="1"/>
    <d v="1984-09-13T00:00:00"/>
    <n v="8.59"/>
    <x v="1"/>
    <n v="33"/>
    <n v="14"/>
    <n v="3309"/>
    <n v="182"/>
    <x v="1"/>
    <n v="2703"/>
    <n v="2916"/>
    <n v="132"/>
    <x v="1"/>
    <n v="6"/>
    <n v="7817"/>
    <x v="0"/>
    <s v="AMOCO PRODUCTION COMPANY"/>
    <n v="1.6467000000000001"/>
    <n v="1.1520600000000001"/>
    <n v="143.94149999999999"/>
    <n v="4.6555599999999995"/>
    <n v="151.39581999999999"/>
    <n v="76.251629999999992"/>
    <n v="47.793239999999997"/>
    <n v="4.3995600000000001"/>
    <x v="1"/>
    <n v="0.12492"/>
    <n v="128.56934999999999"/>
    <n v="8.1533249296689314E-2"/>
    <n v="9295"/>
    <n v="8.6372136512388967E-2"/>
    <n v="1.0876786426468051E-2"/>
    <n v="7.6095892211555122E-3"/>
    <n v="0.98151362435237655"/>
    <n v="0.59307782142477972"/>
    <n v="0.37173120965455608"/>
    <n v="9.7161570778727605E-4"/>
    <x v="1"/>
    <n v="0"/>
    <x v="1"/>
    <n v="0"/>
    <n v="1"/>
    <x v="0"/>
    <n v="0"/>
    <x v="0"/>
    <x v="1"/>
    <m/>
    <x v="1"/>
    <x v="1"/>
    <x v="1"/>
    <n v="0"/>
    <x v="1"/>
    <x v="3"/>
    <x v="1"/>
    <x v="1"/>
    <x v="0"/>
    <x v="0"/>
    <x v="0"/>
    <x v="0"/>
    <x v="0"/>
    <x v="0"/>
    <x v="0"/>
    <x v="0"/>
    <x v="0"/>
    <m/>
    <x v="0"/>
    <x v="0"/>
    <x v="0"/>
    <x v="0"/>
    <x v="0"/>
    <m/>
    <n v="19840913"/>
    <x v="1"/>
    <m/>
    <m/>
    <m/>
    <m/>
    <x v="6"/>
    <x v="2"/>
  </r>
  <r>
    <x v="1"/>
    <s v="T19N R092W S36 fMESAVERDE/ALMOND"/>
    <n v="4034"/>
    <x v="0"/>
    <x v="5"/>
    <s v="FILLMORE"/>
    <s v="NW NW"/>
    <n v="36"/>
    <n v="19"/>
    <n v="92"/>
    <n v="41.582689999999999"/>
    <n v="-107.71364199999999"/>
    <s v="4900722213"/>
    <s v="FILLMORE STATE 36-1"/>
    <x v="0"/>
    <x v="29"/>
    <m/>
    <m/>
    <m/>
    <x v="0"/>
    <s v="8870"/>
    <m/>
    <n v="8988"/>
    <n v="8922"/>
    <x v="3"/>
    <d v="2003-04-02T00:00:00"/>
    <n v="7"/>
    <x v="1"/>
    <n v="404"/>
    <n v="121"/>
    <n v="14322"/>
    <m/>
    <x v="1"/>
    <n v="22800"/>
    <n v="468"/>
    <m/>
    <x v="0"/>
    <n v="108"/>
    <n v="38231"/>
    <x v="0"/>
    <s v="ANADARKO PETROLEUM CORP"/>
    <n v="20.159600000000001"/>
    <n v="9.9570900000000009"/>
    <n v="623.00699999999995"/>
    <n v="0"/>
    <n v="653.1236899999999"/>
    <n v="643.18799999999999"/>
    <n v="7.6705199999999989"/>
    <n v="0"/>
    <x v="1"/>
    <n v="2.2485600000000003"/>
    <n v="653.10708"/>
    <n v="1.2715976672254122E-5"/>
    <n v="38223"/>
    <n v="-1.0463808303031889E-4"/>
    <n v="3.0866435115835415E-2"/>
    <n v="1.524533584136261E-2"/>
    <n v="0.95388822904280202"/>
    <n v="0.98481247516104098"/>
    <n v="1.1744659084081586E-2"/>
    <n v="3.4428657548774395E-3"/>
    <x v="0"/>
    <n v="7"/>
    <x v="0"/>
    <m/>
    <m/>
    <x v="0"/>
    <m/>
    <x v="0"/>
    <x v="0"/>
    <m/>
    <x v="0"/>
    <x v="0"/>
    <x v="0"/>
    <m/>
    <x v="0"/>
    <x v="0"/>
    <x v="0"/>
    <x v="0"/>
    <x v="0"/>
    <x v="0"/>
    <x v="0"/>
    <x v="0"/>
    <x v="0"/>
    <x v="0"/>
    <x v="0"/>
    <x v="0"/>
    <x v="0"/>
    <m/>
    <x v="0"/>
    <x v="0"/>
    <x v="0"/>
    <x v="0"/>
    <x v="0"/>
    <s v="WELLHEAD"/>
    <n v="20030402"/>
    <x v="0"/>
    <s v="CHAMPION TECHNOLOGIES VERNAL UT"/>
    <m/>
    <m/>
    <d v="2003-04-07T00:00:00"/>
    <x v="5"/>
    <x v="2"/>
  </r>
  <r>
    <x v="1"/>
    <s v="T19N R093W S01 fMESAVERDE/ALMOND"/>
    <m/>
    <x v="1"/>
    <x v="3"/>
    <s v="ECHO SPRINGS"/>
    <s v="NW SE"/>
    <n v="1"/>
    <n v="19"/>
    <n v="93"/>
    <n v="41.654983999999999"/>
    <n v="-107.819312"/>
    <s v="4900721265"/>
    <s v="242 A2 CHA"/>
    <x v="0"/>
    <x v="29"/>
    <m/>
    <m/>
    <m/>
    <x v="0"/>
    <m/>
    <m/>
    <n v="9975"/>
    <n v="9834"/>
    <x v="1"/>
    <d v="1996-02-14T00:00:00"/>
    <n v="6.26"/>
    <x v="0"/>
    <n v="1.37"/>
    <n v="0.53"/>
    <n v="322"/>
    <n v="13.9"/>
    <x v="1"/>
    <n v="500"/>
    <n v="189"/>
    <n v="0"/>
    <x v="1"/>
    <n v="0"/>
    <n v="1178"/>
    <x v="0"/>
    <s v="AMOCO PRODUCTION COMPANY"/>
    <n v="6.8363000000000007E-2"/>
    <n v="4.3613700000000005E-2"/>
    <n v="14.007"/>
    <n v="0.35556199999999999"/>
    <n v="14.4745387"/>
    <n v="14.105"/>
    <n v="3.0977099999999997"/>
    <n v="0"/>
    <x v="1"/>
    <n v="0"/>
    <n v="17.20271"/>
    <n v="-8.612399788369246E-2"/>
    <n v="1026.8"/>
    <n v="-6.857764876632802E-2"/>
    <n v="4.7229829852885059E-3"/>
    <n v="3.0131322941573265E-3"/>
    <n v="0.99226388472055416"/>
    <n v="0.81992895305448965"/>
    <n v="0.18007104694551032"/>
    <n v="0"/>
    <x v="7"/>
    <n v="64.3"/>
    <x v="1"/>
    <n v="0"/>
    <n v="0"/>
    <x v="0"/>
    <n v="1695"/>
    <x v="0"/>
    <x v="1"/>
    <m/>
    <x v="1"/>
    <x v="1"/>
    <x v="1"/>
    <n v="0"/>
    <x v="1"/>
    <x v="3"/>
    <x v="1"/>
    <x v="1"/>
    <x v="0"/>
    <x v="0"/>
    <x v="0"/>
    <x v="0"/>
    <x v="0"/>
    <x v="0"/>
    <x v="0"/>
    <x v="0"/>
    <x v="0"/>
    <m/>
    <x v="0"/>
    <x v="0"/>
    <x v="0"/>
    <x v="0"/>
    <x v="0"/>
    <m/>
    <n v="19960214"/>
    <x v="1"/>
    <s v="WYOMING ANALYTICAL LABS ROCK SPRINGS"/>
    <m/>
    <m/>
    <d v="1996-02-28T00:00:00"/>
    <x v="5"/>
    <x v="2"/>
  </r>
  <r>
    <x v="1"/>
    <s v="T19N R093W S09 fMESAVERDE/ALMOND"/>
    <m/>
    <x v="1"/>
    <x v="3"/>
    <s v="ECHO SPRINGS"/>
    <s v="SW SW"/>
    <n v="9"/>
    <n v="19"/>
    <n v="93"/>
    <n v="41.633718999999999"/>
    <n v="-107.886646"/>
    <s v="4900720464"/>
    <s v="CHAMPLIN 222 F1"/>
    <x v="0"/>
    <x v="29"/>
    <m/>
    <m/>
    <m/>
    <x v="0"/>
    <n v="9378"/>
    <m/>
    <n v="9879"/>
    <n v="9405"/>
    <x v="1"/>
    <d v="2002-11-12T00:00:00"/>
    <n v="7.75"/>
    <x v="0"/>
    <n v="6.92"/>
    <n v="0.76"/>
    <n v="1060"/>
    <n v="9.2899999999999991"/>
    <x v="1"/>
    <n v="1450"/>
    <n v="719"/>
    <m/>
    <x v="0"/>
    <n v="7"/>
    <n v="3204"/>
    <x v="0"/>
    <s v="BP AMERICA PRODUCTION COMPANY"/>
    <n v="0.345308"/>
    <n v="6.2540399999999996E-2"/>
    <n v="46.11"/>
    <n v="0.23763819999999997"/>
    <n v="46.755486599999998"/>
    <n v="40.904499999999999"/>
    <n v="11.784409999999999"/>
    <n v="0"/>
    <x v="1"/>
    <n v="0.14574000000000001"/>
    <n v="52.834650000000003"/>
    <n v="-6.1041822087429552E-2"/>
    <n v="3252.97"/>
    <n v="7.5840525819386266E-3"/>
    <n v="7.3854006259021594E-3"/>
    <n v="1.3376055848812404E-3"/>
    <n v="0.99127699378921663"/>
    <n v="0.77419837171250294"/>
    <n v="0.22304321122596626"/>
    <n v="2.7584170615306434E-3"/>
    <x v="0"/>
    <n v="2.33"/>
    <x v="0"/>
    <m/>
    <m/>
    <x v="0"/>
    <n v="3380"/>
    <x v="0"/>
    <x v="0"/>
    <m/>
    <x v="0"/>
    <x v="0"/>
    <x v="0"/>
    <m/>
    <x v="0"/>
    <x v="0"/>
    <x v="0"/>
    <x v="0"/>
    <x v="0"/>
    <x v="0"/>
    <x v="0"/>
    <x v="0"/>
    <x v="0"/>
    <x v="0"/>
    <x v="0"/>
    <x v="0"/>
    <x v="0"/>
    <m/>
    <x v="0"/>
    <x v="0"/>
    <x v="0"/>
    <x v="0"/>
    <x v="0"/>
    <m/>
    <n v="20021112"/>
    <x v="0"/>
    <s v="BP AMERICA"/>
    <m/>
    <m/>
    <d v="2002-11-14T00:00:00"/>
    <x v="5"/>
    <x v="2"/>
  </r>
  <r>
    <x v="1"/>
    <s v="T19N R093W S11 fMESAVERDE/ALMOND"/>
    <m/>
    <x v="1"/>
    <x v="3"/>
    <s v="ECHO SPRINGS"/>
    <s v="SE NE"/>
    <n v="11"/>
    <n v="19"/>
    <n v="93"/>
    <n v="41.640599000000002"/>
    <n v="-107.837968"/>
    <s v="4900721263"/>
    <s v="242 D2 CHA"/>
    <x v="0"/>
    <x v="29"/>
    <m/>
    <m/>
    <m/>
    <x v="0"/>
    <m/>
    <m/>
    <n v="9912"/>
    <n v="9774"/>
    <x v="1"/>
    <d v="1996-02-14T00:00:00"/>
    <n v="7.06"/>
    <x v="0"/>
    <n v="3.78"/>
    <n v="2.34"/>
    <n v="1460"/>
    <n v="165"/>
    <x v="1"/>
    <n v="2170"/>
    <n v="972"/>
    <n v="0"/>
    <x v="1"/>
    <n v="6.55"/>
    <n v="5440"/>
    <x v="0"/>
    <s v="AMOCO PRODUCTION COMPANY"/>
    <n v="0.18862199999999998"/>
    <n v="0.1925586"/>
    <n v="63.51"/>
    <n v="4.2206999999999999"/>
    <n v="68.111880599999992"/>
    <n v="61.215699999999998"/>
    <n v="15.931079999999998"/>
    <n v="0"/>
    <x v="1"/>
    <n v="0.13637100000000002"/>
    <n v="77.283150999999989"/>
    <n v="-6.3078292972426425E-2"/>
    <n v="4779.67"/>
    <n v="-6.4613632338421878E-2"/>
    <n v="2.769296609320166E-3"/>
    <n v="2.8270926937230979E-3"/>
    <n v="0.99440361069695682"/>
    <n v="0.79209632640366856"/>
    <n v="0.20613911045112537"/>
    <n v="1.7645631452061271E-3"/>
    <x v="10"/>
    <n v="0.36"/>
    <x v="1"/>
    <n v="0"/>
    <n v="0"/>
    <x v="0"/>
    <n v="7280"/>
    <x v="0"/>
    <x v="1"/>
    <m/>
    <x v="1"/>
    <x v="1"/>
    <x v="1"/>
    <n v="0"/>
    <x v="1"/>
    <x v="3"/>
    <x v="1"/>
    <x v="1"/>
    <x v="0"/>
    <x v="0"/>
    <x v="0"/>
    <x v="0"/>
    <x v="0"/>
    <x v="0"/>
    <x v="0"/>
    <x v="0"/>
    <x v="0"/>
    <m/>
    <x v="0"/>
    <x v="0"/>
    <x v="0"/>
    <x v="0"/>
    <x v="0"/>
    <m/>
    <n v="19960214"/>
    <x v="1"/>
    <s v="WYOMING ANALYTICAL LABS ROCK SPRINGS"/>
    <m/>
    <m/>
    <d v="1996-02-28T00:00:00"/>
    <x v="5"/>
    <x v="2"/>
  </r>
  <r>
    <x v="1"/>
    <s v="T19N R093W S12 fMESAVERDE/ALMOND"/>
    <n v="3637"/>
    <x v="0"/>
    <x v="5"/>
    <s v="ECHO SPRINGS"/>
    <s v="NE NW"/>
    <n v="12"/>
    <n v="19"/>
    <n v="93"/>
    <n v="41.640830000000001"/>
    <n v="-107.82971999999999"/>
    <s v="4900721817"/>
    <s v="4-12 ECHO SPRINGS"/>
    <x v="0"/>
    <x v="29"/>
    <m/>
    <m/>
    <m/>
    <x v="0"/>
    <s v="9387"/>
    <m/>
    <n v="9786"/>
    <n v="9723"/>
    <x v="3"/>
    <d v="2000-03-20T00:00:00"/>
    <n v="7"/>
    <x v="1"/>
    <n v="160"/>
    <n v="97"/>
    <n v="3771"/>
    <m/>
    <x v="1"/>
    <n v="4800"/>
    <n v="2525"/>
    <m/>
    <x v="0"/>
    <n v="155"/>
    <n v="11513"/>
    <x v="0"/>
    <s v="ANADARKO PETROLEUM CORP"/>
    <n v="7.984"/>
    <n v="7.9821300000000006"/>
    <n v="164.0385"/>
    <n v="0"/>
    <n v="180.00462999999999"/>
    <n v="135.40799999999999"/>
    <n v="41.384749999999997"/>
    <n v="0"/>
    <x v="1"/>
    <n v="3.2271000000000001"/>
    <n v="180.01984999999999"/>
    <n v="-4.2274903084366222E-5"/>
    <n v="11508"/>
    <n v="-2.1719299769775422E-4"/>
    <n v="4.4354414661445102E-2"/>
    <n v="4.4344026039774651E-2"/>
    <n v="0.91130155929878032"/>
    <n v="0.7521837175178181"/>
    <n v="0.22988992602760194"/>
    <n v="1.7926356454579871E-2"/>
    <x v="0"/>
    <n v="5"/>
    <x v="0"/>
    <m/>
    <m/>
    <x v="0"/>
    <m/>
    <x v="0"/>
    <x v="0"/>
    <m/>
    <x v="0"/>
    <x v="0"/>
    <x v="0"/>
    <m/>
    <x v="0"/>
    <x v="0"/>
    <x v="0"/>
    <x v="0"/>
    <x v="0"/>
    <x v="0"/>
    <x v="0"/>
    <x v="0"/>
    <x v="0"/>
    <x v="0"/>
    <x v="0"/>
    <x v="0"/>
    <x v="0"/>
    <m/>
    <x v="0"/>
    <x v="0"/>
    <x v="0"/>
    <x v="0"/>
    <x v="0"/>
    <s v="WELLHEAD"/>
    <n v="20000320"/>
    <x v="0"/>
    <s v="CHAMPION TECHNOLOGIES VERNAL UT"/>
    <m/>
    <m/>
    <d v="2000-03-27T00:00:00"/>
    <x v="5"/>
    <x v="2"/>
  </r>
  <r>
    <x v="1"/>
    <s v="T19N R093W S15 fMESAVERDE/ALMOND"/>
    <m/>
    <x v="1"/>
    <x v="3"/>
    <s v="ECHO SPRINGS"/>
    <s v="NE NE"/>
    <n v="15"/>
    <n v="19"/>
    <n v="93"/>
    <n v="41.626441"/>
    <n v="-107.857032"/>
    <s v="4900721264"/>
    <s v="CHAMPLIN 222 C2"/>
    <x v="0"/>
    <x v="29"/>
    <m/>
    <m/>
    <m/>
    <x v="0"/>
    <n v="9158"/>
    <m/>
    <n v="9760"/>
    <n v="9620"/>
    <x v="1"/>
    <d v="2002-11-12T00:00:00"/>
    <n v="7.89"/>
    <x v="0"/>
    <n v="4.87"/>
    <n v="1.59"/>
    <n v="1360"/>
    <n v="13.2"/>
    <x v="1"/>
    <n v="800"/>
    <n v="1914"/>
    <m/>
    <x v="0"/>
    <n v="16"/>
    <n v="4400"/>
    <x v="0"/>
    <s v="BP AMERICA PRODUCTION COMPANY"/>
    <n v="0.24301300000000001"/>
    <n v="0.13084110000000002"/>
    <n v="59.16"/>
    <n v="0.33765599999999996"/>
    <n v="59.871510100000002"/>
    <n v="22.567999999999998"/>
    <n v="31.370459999999998"/>
    <n v="0"/>
    <x v="1"/>
    <n v="0.33312000000000003"/>
    <n v="54.271579999999993"/>
    <n v="4.9060614138744164E-2"/>
    <n v="4109.66"/>
    <n v="-3.4118871964332317E-2"/>
    <n v="4.0589088131251262E-3"/>
    <n v="2.1853649554097352E-3"/>
    <n v="0.99375572623146513"/>
    <n v="0.41583458598404544"/>
    <n v="0.57802739481695575"/>
    <n v="6.1380191989988146E-3"/>
    <x v="0"/>
    <n v="7.96"/>
    <x v="0"/>
    <m/>
    <m/>
    <x v="0"/>
    <n v="3960"/>
    <x v="0"/>
    <x v="0"/>
    <m/>
    <x v="0"/>
    <x v="0"/>
    <x v="0"/>
    <m/>
    <x v="0"/>
    <x v="0"/>
    <x v="0"/>
    <x v="0"/>
    <x v="0"/>
    <x v="0"/>
    <x v="0"/>
    <x v="0"/>
    <x v="0"/>
    <x v="0"/>
    <x v="0"/>
    <x v="0"/>
    <x v="0"/>
    <m/>
    <x v="0"/>
    <x v="0"/>
    <x v="0"/>
    <x v="0"/>
    <x v="0"/>
    <m/>
    <n v="20021112"/>
    <x v="0"/>
    <s v="BP AMERICA"/>
    <m/>
    <m/>
    <d v="2002-11-14T00:00:00"/>
    <x v="5"/>
    <x v="2"/>
  </r>
  <r>
    <x v="1"/>
    <s v="T19N R093W S21 fMESAVERDE/ALMOND"/>
    <n v="3261"/>
    <x v="0"/>
    <x v="5"/>
    <s v="ECHO SPRINGS"/>
    <s v="C NW"/>
    <n v="21"/>
    <n v="19"/>
    <n v="93"/>
    <n v="41.611939999999997"/>
    <n v="-107.88639000000001"/>
    <s v="4900721865"/>
    <s v="CHAMPLIN 222 E4"/>
    <x v="0"/>
    <x v="29"/>
    <m/>
    <m/>
    <m/>
    <x v="0"/>
    <s v="9133"/>
    <m/>
    <n v="9515"/>
    <n v="9481"/>
    <x v="1"/>
    <d v="2002-11-12T00:00:00"/>
    <n v="4.8"/>
    <x v="1"/>
    <n v="13.4"/>
    <m/>
    <n v="2430"/>
    <n v="11.2"/>
    <x v="1"/>
    <n v="2749"/>
    <n v="1806"/>
    <m/>
    <x v="0"/>
    <n v="26"/>
    <n v="7012"/>
    <x v="0"/>
    <s v="BP AMERICA PRODUCTION COMPANY"/>
    <n v="0.66866000000000003"/>
    <n v="0"/>
    <n v="105.705"/>
    <n v="0.28649599999999997"/>
    <n v="106.660156"/>
    <n v="77.549289999999999"/>
    <n v="29.600339999999996"/>
    <n v="0"/>
    <x v="1"/>
    <n v="0.54132000000000002"/>
    <n v="107.69095"/>
    <n v="-4.8089045082883785E-3"/>
    <n v="7035.6"/>
    <n v="1.6800022779692163E-3"/>
    <n v="6.2690701483691814E-3"/>
    <n v="0"/>
    <n v="0.99373092985163081"/>
    <n v="0.72010962852495963"/>
    <n v="0.27486376524675465"/>
    <n v="5.0266062282856641E-3"/>
    <x v="0"/>
    <n v="7.0000000000000007E-2"/>
    <x v="0"/>
    <m/>
    <m/>
    <x v="0"/>
    <n v="8430"/>
    <x v="0"/>
    <x v="0"/>
    <m/>
    <x v="0"/>
    <x v="0"/>
    <x v="0"/>
    <m/>
    <x v="0"/>
    <x v="0"/>
    <x v="0"/>
    <x v="0"/>
    <x v="0"/>
    <x v="0"/>
    <x v="0"/>
    <x v="0"/>
    <x v="0"/>
    <x v="0"/>
    <x v="0"/>
    <x v="0"/>
    <x v="0"/>
    <m/>
    <x v="0"/>
    <x v="0"/>
    <x v="0"/>
    <x v="0"/>
    <x v="0"/>
    <m/>
    <n v="20021112"/>
    <x v="0"/>
    <s v="BP AMERICA"/>
    <m/>
    <m/>
    <d v="2002-11-14T00:00:00"/>
    <x v="5"/>
    <x v="2"/>
  </r>
  <r>
    <x v="1"/>
    <s v="T19N R093W S28 fMESAVERDE/ALMOND"/>
    <n v="3636"/>
    <x v="0"/>
    <x v="5"/>
    <s v="ECHO SPRINGS"/>
    <s v="SE SE"/>
    <n v="28"/>
    <n v="19"/>
    <n v="93"/>
    <n v="41.58972"/>
    <n v="-107.87639"/>
    <s v="4900721815"/>
    <s v="3-28 ECHO SPRINGS"/>
    <x v="0"/>
    <x v="29"/>
    <m/>
    <m/>
    <m/>
    <x v="0"/>
    <s v="8944"/>
    <m/>
    <n v="9438"/>
    <m/>
    <x v="3"/>
    <d v="2000-03-20T00:00:00"/>
    <n v="6.9"/>
    <x v="1"/>
    <n v="25"/>
    <n v="185"/>
    <n v="3567"/>
    <m/>
    <x v="1"/>
    <n v="4400"/>
    <n v="2428"/>
    <m/>
    <x v="0"/>
    <n v="370"/>
    <n v="10987"/>
    <x v="0"/>
    <s v="ANADARKO PETROLEUM CORP"/>
    <n v="1.2475000000000001"/>
    <n v="15.223650000000001"/>
    <n v="155.16449999999998"/>
    <n v="0"/>
    <n v="171.63564999999997"/>
    <n v="124.124"/>
    <n v="39.794919999999998"/>
    <n v="0"/>
    <x v="1"/>
    <n v="7.7034000000000002"/>
    <n v="171.62231999999997"/>
    <n v="3.8833766918787908E-5"/>
    <n v="10975"/>
    <n v="-5.4639832437847191E-4"/>
    <n v="7.2683035255204868E-3"/>
    <n v="8.8697482137306577E-2"/>
    <n v="0.90403421433717301"/>
    <n v="0.72323926165314634"/>
    <n v="0.23187496824422374"/>
    <n v="4.4885770102630014E-2"/>
    <x v="0"/>
    <n v="12"/>
    <x v="0"/>
    <m/>
    <m/>
    <x v="0"/>
    <m/>
    <x v="0"/>
    <x v="0"/>
    <m/>
    <x v="0"/>
    <x v="0"/>
    <x v="0"/>
    <m/>
    <x v="0"/>
    <x v="0"/>
    <x v="0"/>
    <x v="0"/>
    <x v="0"/>
    <x v="0"/>
    <x v="0"/>
    <x v="0"/>
    <x v="0"/>
    <x v="0"/>
    <x v="0"/>
    <x v="0"/>
    <x v="0"/>
    <m/>
    <x v="0"/>
    <x v="0"/>
    <x v="0"/>
    <x v="0"/>
    <x v="0"/>
    <s v="WELLHEAD"/>
    <n v="20000320"/>
    <x v="0"/>
    <s v="CHAMPION TECHNOLOGIES VERNAL UT"/>
    <m/>
    <m/>
    <d v="2000-03-27T00:00:00"/>
    <x v="5"/>
    <x v="2"/>
  </r>
  <r>
    <x v="1"/>
    <s v="T19N R093W S28 fMESAVERDE/ALMOND"/>
    <n v="3778"/>
    <x v="0"/>
    <x v="5"/>
    <s v="WAMSUTTER"/>
    <s v="NW SW"/>
    <n v="28"/>
    <n v="19"/>
    <n v="93"/>
    <n v="41.590600000000002"/>
    <n v="-107.88682"/>
    <s v="4900721028"/>
    <s v="AMOCO FED. 1A"/>
    <x v="0"/>
    <x v="29"/>
    <m/>
    <m/>
    <m/>
    <x v="0"/>
    <s v="8996"/>
    <m/>
    <n v="9180"/>
    <n v="9087"/>
    <x v="3"/>
    <d v="2003-03-05T00:00:00"/>
    <n v="6.98"/>
    <x v="1"/>
    <n v="136"/>
    <n v="68"/>
    <n v="1425"/>
    <m/>
    <x v="1"/>
    <n v="1800"/>
    <n v="1200"/>
    <m/>
    <x v="0"/>
    <n v="188"/>
    <n v="4824"/>
    <x v="0"/>
    <s v="ANADARKO PETROLEUM"/>
    <n v="6.7864000000000004"/>
    <n v="5.59572"/>
    <n v="61.987499999999997"/>
    <n v="0"/>
    <n v="74.369619999999998"/>
    <n v="50.777999999999999"/>
    <n v="19.667999999999999"/>
    <n v="0"/>
    <x v="1"/>
    <n v="3.9141600000000003"/>
    <n v="74.360159999999993"/>
    <n v="6.3605284698224141E-5"/>
    <n v="4817"/>
    <n v="-7.2606576081319361E-4"/>
    <n v="9.1252315125450428E-2"/>
    <n v="7.5242014145023198E-2"/>
    <n v="0.83350567072952642"/>
    <n v="0.68286566354886813"/>
    <n v="0.26449647230452439"/>
    <n v="5.2637864146607545E-2"/>
    <x v="0"/>
    <n v="7"/>
    <x v="0"/>
    <m/>
    <m/>
    <x v="0"/>
    <m/>
    <x v="0"/>
    <x v="0"/>
    <m/>
    <x v="0"/>
    <x v="0"/>
    <x v="0"/>
    <m/>
    <x v="0"/>
    <x v="0"/>
    <x v="0"/>
    <x v="0"/>
    <x v="0"/>
    <x v="0"/>
    <x v="0"/>
    <x v="0"/>
    <x v="0"/>
    <x v="0"/>
    <x v="0"/>
    <x v="0"/>
    <x v="0"/>
    <m/>
    <x v="0"/>
    <x v="0"/>
    <x v="0"/>
    <x v="0"/>
    <x v="0"/>
    <s v="WELLHEAD"/>
    <n v="20030305"/>
    <x v="0"/>
    <s v="CHAMPION TECHNOLOGIES VERNAL UT"/>
    <m/>
    <m/>
    <d v="2003-03-18T00:00:00"/>
    <x v="5"/>
    <x v="2"/>
  </r>
  <r>
    <x v="1"/>
    <s v="T19N R093W S28 fMESAVERDE/ALMOND"/>
    <n v="3635"/>
    <x v="0"/>
    <x v="5"/>
    <s v="WAMSUTTER"/>
    <s v="C NW"/>
    <n v="28"/>
    <n v="19"/>
    <n v="93"/>
    <n v="41.597499999999997"/>
    <n v="-107.88638"/>
    <s v="4900721658"/>
    <s v="1-28 ECHO SPRINGS"/>
    <x v="0"/>
    <x v="29"/>
    <m/>
    <m/>
    <m/>
    <x v="0"/>
    <s v="9050"/>
    <m/>
    <n v="9438"/>
    <n v="9392"/>
    <x v="3"/>
    <d v="2000-03-30T00:00:00"/>
    <n v="7.26"/>
    <x v="1"/>
    <n v="240"/>
    <n v="219"/>
    <n v="3170"/>
    <m/>
    <x v="1"/>
    <n v="3800"/>
    <n v="3392"/>
    <m/>
    <x v="0"/>
    <n v="245"/>
    <n v="11076"/>
    <x v="0"/>
    <s v="ANADARKO PETROLEUM CORP"/>
    <n v="11.975999999999999"/>
    <n v="18.021509999999999"/>
    <n v="137.89500000000001"/>
    <n v="0"/>
    <n v="167.89250999999999"/>
    <n v="107.19799999999999"/>
    <n v="55.594879999999996"/>
    <n v="0"/>
    <x v="1"/>
    <n v="5.1009000000000002"/>
    <n v="167.89377999999999"/>
    <n v="-3.7821675209110274E-6"/>
    <n v="11066"/>
    <n v="-4.5163038569234938E-4"/>
    <n v="7.1331353614285706E-2"/>
    <n v="0.1073395710148118"/>
    <n v="0.82132907537090249"/>
    <n v="0.63848702435551807"/>
    <n v="0.33113126644715485"/>
    <n v="3.0381709197327026E-2"/>
    <x v="0"/>
    <n v="10"/>
    <x v="0"/>
    <m/>
    <m/>
    <x v="0"/>
    <m/>
    <x v="0"/>
    <x v="0"/>
    <m/>
    <x v="0"/>
    <x v="0"/>
    <x v="0"/>
    <m/>
    <x v="0"/>
    <x v="0"/>
    <x v="0"/>
    <x v="0"/>
    <x v="0"/>
    <x v="0"/>
    <x v="0"/>
    <x v="0"/>
    <x v="0"/>
    <x v="0"/>
    <x v="0"/>
    <x v="0"/>
    <x v="0"/>
    <m/>
    <x v="0"/>
    <x v="0"/>
    <x v="0"/>
    <x v="0"/>
    <x v="0"/>
    <s v="WELLHEAD"/>
    <n v="20000330"/>
    <x v="0"/>
    <s v="CHAMPION TECHNOLOGIES VERNAL UT"/>
    <m/>
    <m/>
    <d v="2000-04-18T00:00:00"/>
    <x v="5"/>
    <x v="2"/>
  </r>
  <r>
    <x v="1"/>
    <s v="T19N R093W S34 fMESAVERDE/ALMOND"/>
    <n v="3638"/>
    <x v="0"/>
    <x v="5"/>
    <s v="WAMSUTTER"/>
    <s v="C NW"/>
    <n v="34"/>
    <n v="19"/>
    <n v="93"/>
    <n v="41.58296"/>
    <n v="-107.86756"/>
    <s v="4900721868"/>
    <s v="4-34 ECHO SPRINGS FED."/>
    <x v="0"/>
    <x v="29"/>
    <m/>
    <m/>
    <m/>
    <x v="0"/>
    <s v="8862"/>
    <m/>
    <n v="9278"/>
    <m/>
    <x v="3"/>
    <d v="2000-03-30T00:00:00"/>
    <n v="7.72"/>
    <x v="1"/>
    <n v="256"/>
    <n v="165"/>
    <n v="2882"/>
    <m/>
    <x v="1"/>
    <n v="4200"/>
    <n v="1757"/>
    <m/>
    <x v="0"/>
    <n v="213"/>
    <n v="9719"/>
    <x v="0"/>
    <s v="ANADARKO PETROLEUM CORP"/>
    <n v="12.7744"/>
    <n v="13.57785"/>
    <n v="125.36699999999999"/>
    <n v="0"/>
    <n v="151.71924999999999"/>
    <n v="118.482"/>
    <n v="28.797229999999995"/>
    <n v="0"/>
    <x v="1"/>
    <n v="4.43466"/>
    <n v="151.71388999999999"/>
    <n v="1.7664517461724961E-5"/>
    <n v="9473"/>
    <n v="-1.2817840766986244E-2"/>
    <n v="8.4197621593832039E-2"/>
    <n v="8.9493258106667417E-2"/>
    <n v="0.82630912029950054"/>
    <n v="0.78095683921887449"/>
    <n v="0.18981274555678454"/>
    <n v="2.9230415224341031E-2"/>
    <x v="0"/>
    <n v="14"/>
    <x v="0"/>
    <m/>
    <m/>
    <x v="0"/>
    <m/>
    <x v="0"/>
    <x v="0"/>
    <m/>
    <x v="0"/>
    <x v="0"/>
    <x v="0"/>
    <m/>
    <x v="0"/>
    <x v="0"/>
    <x v="0"/>
    <x v="0"/>
    <x v="0"/>
    <x v="0"/>
    <x v="0"/>
    <x v="0"/>
    <x v="0"/>
    <x v="0"/>
    <x v="0"/>
    <x v="0"/>
    <x v="0"/>
    <m/>
    <x v="0"/>
    <x v="0"/>
    <x v="0"/>
    <x v="0"/>
    <x v="0"/>
    <s v="WELLHEAD"/>
    <n v="20000330"/>
    <x v="0"/>
    <s v="CHAMPION TECHNOLOGIES VERNAL UT"/>
    <m/>
    <m/>
    <d v="2000-04-18T00:00:00"/>
    <x v="5"/>
    <x v="2"/>
  </r>
  <r>
    <x v="1"/>
    <s v="T19N R094W S09 fMESAVERDE/ALMOND"/>
    <n v="3719"/>
    <x v="0"/>
    <x v="1"/>
    <s v="FREWEN"/>
    <s v="C NW"/>
    <n v="9"/>
    <n v="19"/>
    <n v="94"/>
    <n v="41.641038999999999"/>
    <n v="-108.00139"/>
    <s v="4903724689"/>
    <s v="FREWEN 09-03"/>
    <x v="0"/>
    <x v="29"/>
    <m/>
    <m/>
    <m/>
    <x v="0"/>
    <s v="9484"/>
    <m/>
    <n v="9963"/>
    <m/>
    <x v="1"/>
    <d v="2003-02-20T00:00:00"/>
    <n v="8.15"/>
    <x v="1"/>
    <n v="33.4"/>
    <n v="3.04"/>
    <n v="3170"/>
    <n v="32.299999999999997"/>
    <x v="1"/>
    <n v="4049"/>
    <n v="2135"/>
    <m/>
    <x v="0"/>
    <m/>
    <n v="9710"/>
    <x v="0"/>
    <s v="BP AMERICA PRODUCTION COMPANY"/>
    <n v="1.66666"/>
    <n v="0.25016159999999998"/>
    <n v="137.89500000000001"/>
    <n v="0.82623399999999991"/>
    <n v="140.63805559999997"/>
    <n v="114.22229"/>
    <n v="34.992649999999998"/>
    <n v="0"/>
    <x v="1"/>
    <n v="0"/>
    <n v="149.21494000000001"/>
    <n v="-2.9590463200995256E-2"/>
    <n v="9422.74"/>
    <n v="-1.5014054442803291E-2"/>
    <n v="1.1850704227170787E-2"/>
    <n v="1.7787617934046582E-3"/>
    <n v="0.98637053397942465"/>
    <n v="0.76548829493883108"/>
    <n v="0.23451170506116878"/>
    <n v="0"/>
    <x v="0"/>
    <n v="0.06"/>
    <x v="0"/>
    <m/>
    <m/>
    <x v="0"/>
    <n v="13840"/>
    <x v="0"/>
    <x v="0"/>
    <m/>
    <x v="0"/>
    <x v="0"/>
    <x v="0"/>
    <n v="5.84"/>
    <x v="0"/>
    <x v="0"/>
    <x v="0"/>
    <x v="0"/>
    <x v="0"/>
    <x v="0"/>
    <x v="0"/>
    <x v="0"/>
    <x v="0"/>
    <x v="0"/>
    <x v="0"/>
    <x v="0"/>
    <x v="0"/>
    <m/>
    <x v="0"/>
    <x v="0"/>
    <x v="0"/>
    <x v="0"/>
    <x v="0"/>
    <m/>
    <n v="20030220"/>
    <x v="0"/>
    <s v="BP AMERICA"/>
    <m/>
    <m/>
    <d v="2003-02-22T00:00:00"/>
    <x v="5"/>
    <x v="2"/>
  </r>
  <r>
    <x v="1"/>
    <s v="T19N R094W S09 fMESAVERDE/ALMOND"/>
    <n v="3720"/>
    <x v="0"/>
    <x v="1"/>
    <s v="FREWEN"/>
    <s v="C NE"/>
    <n v="9"/>
    <n v="19"/>
    <n v="94"/>
    <n v="41.641100000000002"/>
    <n v="-107.99178499999999"/>
    <s v="4903724761"/>
    <s v="9-4 FREWEN UNIT"/>
    <x v="0"/>
    <x v="29"/>
    <m/>
    <m/>
    <m/>
    <x v="0"/>
    <s v="9486"/>
    <m/>
    <n v="9921"/>
    <n v="9919"/>
    <x v="1"/>
    <d v="2003-02-13T00:00:00"/>
    <n v="8.15"/>
    <x v="1"/>
    <n v="37.6"/>
    <n v="0"/>
    <n v="3520"/>
    <n v="42"/>
    <x v="1"/>
    <n v="4599"/>
    <n v="3122"/>
    <m/>
    <x v="0"/>
    <n v="20"/>
    <n v="11378"/>
    <x v="0"/>
    <s v="BP AMERICA PRODUCTION COMPANY"/>
    <n v="1.8762400000000001"/>
    <n v="0"/>
    <n v="153.12"/>
    <n v="1.07436"/>
    <n v="156.07059999999998"/>
    <n v="129.73778999999999"/>
    <n v="51.169579999999996"/>
    <n v="0"/>
    <x v="1"/>
    <n v="0.41640000000000005"/>
    <n v="181.32377"/>
    <n v="-7.4847633053272383E-2"/>
    <n v="11340.6"/>
    <n v="-1.6462282006813641E-3"/>
    <n v="1.2021738879712132E-2"/>
    <n v="0"/>
    <n v="0.98797826112028786"/>
    <n v="0.71550348859391133"/>
    <n v="0.28220006676455051"/>
    <n v="2.2964446415381728E-3"/>
    <x v="0"/>
    <n v="0"/>
    <x v="0"/>
    <m/>
    <m/>
    <x v="0"/>
    <n v="16400"/>
    <x v="0"/>
    <x v="0"/>
    <m/>
    <x v="0"/>
    <x v="0"/>
    <x v="0"/>
    <n v="11"/>
    <x v="0"/>
    <x v="0"/>
    <x v="0"/>
    <x v="0"/>
    <x v="0"/>
    <x v="0"/>
    <x v="0"/>
    <x v="0"/>
    <x v="0"/>
    <x v="0"/>
    <x v="0"/>
    <x v="0"/>
    <x v="0"/>
    <m/>
    <x v="0"/>
    <x v="0"/>
    <x v="0"/>
    <x v="0"/>
    <x v="0"/>
    <m/>
    <n v="20030213"/>
    <x v="0"/>
    <s v="BP AMERICA"/>
    <m/>
    <m/>
    <d v="2003-02-15T00:00:00"/>
    <x v="5"/>
    <x v="2"/>
  </r>
  <r>
    <x v="1"/>
    <s v="T19N R094W S09 fMESAVERDE/ALMOND"/>
    <n v="3718"/>
    <x v="0"/>
    <x v="1"/>
    <s v="FREWEN"/>
    <s v="NW SW"/>
    <n v="9"/>
    <n v="19"/>
    <n v="94"/>
    <n v="41.633924999999998"/>
    <n v="-108.001666"/>
    <s v="4903724690"/>
    <s v="FREWEN 09-02"/>
    <x v="0"/>
    <x v="29"/>
    <m/>
    <m/>
    <m/>
    <x v="0"/>
    <s v="9506"/>
    <m/>
    <n v="9972"/>
    <m/>
    <x v="1"/>
    <d v="2003-02-18T00:00:00"/>
    <n v="8.0299999999999994"/>
    <x v="1"/>
    <n v="65.900000000000006"/>
    <n v="15.2"/>
    <n v="3530"/>
    <n v="50.7"/>
    <x v="1"/>
    <n v="5348"/>
    <n v="1734"/>
    <m/>
    <x v="0"/>
    <n v="7"/>
    <n v="10262"/>
    <x v="0"/>
    <s v="BP AMERICA PRODUCTION COMPANY"/>
    <n v="3.2884100000000003"/>
    <n v="1.2508079999999999"/>
    <n v="153.55500000000001"/>
    <n v="1.2969059999999999"/>
    <n v="159.39112399999999"/>
    <n v="150.86707999999999"/>
    <n v="28.420259999999995"/>
    <n v="0"/>
    <x v="1"/>
    <n v="0.14574000000000001"/>
    <n v="179.43307999999996"/>
    <n v="-5.9151488481029454E-2"/>
    <n v="10750.8"/>
    <n v="2.3262011726185909E-2"/>
    <n v="2.0631073534558928E-2"/>
    <n v="7.847413134498004E-3"/>
    <n v="0.97152151333094305"/>
    <n v="0.8407985863030385"/>
    <n v="0.15838918888312012"/>
    <n v="8.122248138414613E-4"/>
    <x v="0"/>
    <n v="44.1"/>
    <x v="0"/>
    <m/>
    <m/>
    <x v="0"/>
    <n v="16160"/>
    <x v="0"/>
    <x v="0"/>
    <m/>
    <x v="0"/>
    <x v="0"/>
    <x v="0"/>
    <n v="28.5"/>
    <x v="0"/>
    <x v="0"/>
    <x v="0"/>
    <x v="0"/>
    <x v="0"/>
    <x v="0"/>
    <x v="0"/>
    <x v="0"/>
    <x v="0"/>
    <x v="0"/>
    <x v="0"/>
    <x v="0"/>
    <x v="0"/>
    <m/>
    <x v="0"/>
    <x v="0"/>
    <x v="0"/>
    <x v="0"/>
    <x v="0"/>
    <m/>
    <n v="20030218"/>
    <x v="0"/>
    <s v="BP AMERICA"/>
    <m/>
    <m/>
    <d v="2003-02-20T00:00:00"/>
    <x v="5"/>
    <x v="2"/>
  </r>
  <r>
    <x v="1"/>
    <s v="T19N R094W S10 fMESAVERDE/ALMOND"/>
    <n v="3680"/>
    <x v="0"/>
    <x v="1"/>
    <s v="WAMSUTTER"/>
    <s v="C SW"/>
    <n v="10"/>
    <n v="19"/>
    <n v="94"/>
    <n v="41.634010000000004"/>
    <n v="-107.98219400000001"/>
    <s v="4903724871"/>
    <s v="CROOKS GAP ROAD 10 S-3"/>
    <x v="0"/>
    <x v="29"/>
    <m/>
    <m/>
    <m/>
    <x v="0"/>
    <s v="9505"/>
    <m/>
    <n v="9877"/>
    <n v="9874"/>
    <x v="1"/>
    <d v="2003-02-17T00:00:00"/>
    <n v="8.32"/>
    <x v="1"/>
    <n v="67.099999999999994"/>
    <n v="14.7"/>
    <n v="2360"/>
    <n v="41.8"/>
    <x v="1"/>
    <n v="3699"/>
    <n v="1495"/>
    <m/>
    <x v="0"/>
    <n v="13"/>
    <n v="7556"/>
    <x v="0"/>
    <s v="BP AMERICA PRODUCTION COMPANY"/>
    <n v="3.3482899999999995"/>
    <n v="1.2096629999999999"/>
    <n v="102.66"/>
    <n v="1.0692439999999999"/>
    <n v="108.28719699999999"/>
    <n v="104.34878999999999"/>
    <n v="24.503049999999998"/>
    <n v="0"/>
    <x v="1"/>
    <n v="0.27066000000000001"/>
    <n v="129.1225"/>
    <n v="-8.7760960328423246E-2"/>
    <n v="7690.6"/>
    <n v="8.8281977621240387E-3"/>
    <n v="3.0920460523140143E-2"/>
    <n v="1.1170877384516657E-2"/>
    <n v="0.95790866209234327"/>
    <n v="0.80813793103448284"/>
    <n v="0.18976591995972819"/>
    <n v="2.096149005789077E-3"/>
    <x v="0"/>
    <n v="0.06"/>
    <x v="0"/>
    <m/>
    <m/>
    <x v="0"/>
    <n v="10480"/>
    <x v="0"/>
    <x v="0"/>
    <m/>
    <x v="0"/>
    <x v="0"/>
    <x v="0"/>
    <n v="7.24"/>
    <x v="0"/>
    <x v="0"/>
    <x v="0"/>
    <x v="0"/>
    <x v="0"/>
    <x v="0"/>
    <x v="0"/>
    <x v="0"/>
    <x v="0"/>
    <x v="0"/>
    <x v="0"/>
    <x v="0"/>
    <x v="0"/>
    <m/>
    <x v="0"/>
    <x v="0"/>
    <x v="0"/>
    <x v="0"/>
    <x v="0"/>
    <m/>
    <n v="20030217"/>
    <x v="0"/>
    <s v="BP AMERICA"/>
    <m/>
    <m/>
    <d v="2003-02-19T00:00:00"/>
    <x v="5"/>
    <x v="2"/>
  </r>
  <r>
    <x v="1"/>
    <s v="T19N R094W S11 fMESAVERDE/ALMOND"/>
    <n v="3683"/>
    <x v="0"/>
    <x v="1"/>
    <s v="TIERNEY"/>
    <s v="NW SE"/>
    <n v="11"/>
    <n v="19"/>
    <n v="94"/>
    <n v="41.634270999999998"/>
    <n v="-107.95342599999999"/>
    <s v="4903725109"/>
    <s v="CROOKS GAP ROAD 11-02"/>
    <x v="0"/>
    <x v="29"/>
    <m/>
    <m/>
    <m/>
    <x v="0"/>
    <s v="9566"/>
    <m/>
    <n v="9864"/>
    <n v="9862"/>
    <x v="1"/>
    <d v="2003-02-05T00:00:00"/>
    <n v="7.52"/>
    <x v="1"/>
    <n v="75.400000000000006"/>
    <n v="16.7"/>
    <n v="3310"/>
    <n v="39.5"/>
    <x v="1"/>
    <n v="5198"/>
    <n v="1735"/>
    <m/>
    <x v="0"/>
    <n v="7"/>
    <n v="9730"/>
    <x v="0"/>
    <s v="BP AMERICA PRODUCTION COMPANY"/>
    <n v="3.7624600000000004"/>
    <n v="1.3742429999999999"/>
    <n v="143.98500000000001"/>
    <n v="1.01041"/>
    <n v="150.132113"/>
    <n v="146.63558"/>
    <n v="28.436649999999997"/>
    <n v="0"/>
    <x v="1"/>
    <n v="0.14574000000000001"/>
    <n v="175.21796999999998"/>
    <n v="-7.7104197327037341E-2"/>
    <n v="10381.6"/>
    <n v="3.2399212394836834E-2"/>
    <n v="2.506099411256538E-2"/>
    <n v="9.153557973303153E-3"/>
    <n v="0.96578544791413135"/>
    <n v="0.8368752360274464"/>
    <n v="0.16229299997026561"/>
    <n v="8.3176400228812165E-4"/>
    <x v="0"/>
    <n v="26.7"/>
    <x v="0"/>
    <m/>
    <m/>
    <x v="0"/>
    <n v="14950"/>
    <x v="0"/>
    <x v="0"/>
    <m/>
    <x v="0"/>
    <x v="0"/>
    <x v="0"/>
    <n v="27.2"/>
    <x v="0"/>
    <x v="0"/>
    <x v="0"/>
    <x v="0"/>
    <x v="0"/>
    <x v="0"/>
    <x v="0"/>
    <x v="0"/>
    <x v="0"/>
    <x v="0"/>
    <x v="0"/>
    <x v="0"/>
    <x v="0"/>
    <m/>
    <x v="0"/>
    <x v="0"/>
    <x v="0"/>
    <x v="0"/>
    <x v="0"/>
    <m/>
    <n v="20030205"/>
    <x v="0"/>
    <s v="BP AMERICA"/>
    <m/>
    <m/>
    <d v="2003-02-07T00:00:00"/>
    <x v="5"/>
    <x v="2"/>
  </r>
  <r>
    <x v="1"/>
    <s v="T19N R094W S15 fMESAVERDE/ALMOND"/>
    <n v="3685"/>
    <x v="0"/>
    <x v="1"/>
    <s v="WAMSUTTER"/>
    <s v="SE NW"/>
    <n v="15"/>
    <n v="19"/>
    <n v="94"/>
    <n v="41.626409000000002"/>
    <n v="-107.982089"/>
    <s v="4903724739"/>
    <s v="CROOKS GAP ROAD 15-01"/>
    <x v="0"/>
    <x v="29"/>
    <m/>
    <m/>
    <m/>
    <x v="0"/>
    <s v="9461"/>
    <m/>
    <n v="9868"/>
    <n v="9861"/>
    <x v="1"/>
    <d v="2003-02-11T00:00:00"/>
    <n v="8.11"/>
    <x v="1"/>
    <n v="102"/>
    <n v="26.7"/>
    <n v="3270"/>
    <n v="68.900000000000006"/>
    <x v="1"/>
    <n v="5248"/>
    <n v="1521"/>
    <m/>
    <x v="0"/>
    <n v="12"/>
    <n v="10064"/>
    <x v="0"/>
    <s v="BP AMERICA PRODUCTION COMPANY"/>
    <n v="5.0898000000000003"/>
    <n v="2.1971430000000001"/>
    <n v="142.245"/>
    <n v="1.762462"/>
    <n v="151.29440499999998"/>
    <n v="148.04607999999999"/>
    <n v="24.929189999999998"/>
    <n v="0"/>
    <x v="1"/>
    <n v="0.24984000000000001"/>
    <n v="173.22511"/>
    <n v="-6.7579002144139227E-2"/>
    <n v="10248.6"/>
    <n v="9.0879552592972035E-3"/>
    <n v="3.3641693491573602E-2"/>
    <n v="1.4522301733497682E-2"/>
    <n v="0.95183600477492869"/>
    <n v="0.85464561113570658"/>
    <n v="0.14391210373599991"/>
    <n v="1.4422851282934674E-3"/>
    <x v="0"/>
    <n v="0.13"/>
    <x v="0"/>
    <m/>
    <m/>
    <x v="0"/>
    <n v="14920"/>
    <x v="0"/>
    <x v="0"/>
    <m/>
    <x v="0"/>
    <x v="0"/>
    <x v="0"/>
    <n v="39"/>
    <x v="0"/>
    <x v="0"/>
    <x v="0"/>
    <x v="0"/>
    <x v="0"/>
    <x v="0"/>
    <x v="0"/>
    <x v="0"/>
    <x v="0"/>
    <x v="0"/>
    <x v="0"/>
    <x v="0"/>
    <x v="0"/>
    <m/>
    <x v="0"/>
    <x v="0"/>
    <x v="0"/>
    <x v="0"/>
    <x v="0"/>
    <m/>
    <n v="20030211"/>
    <x v="0"/>
    <s v="BP AMERICA"/>
    <m/>
    <m/>
    <d v="2003-02-13T00:00:00"/>
    <x v="5"/>
    <x v="2"/>
  </r>
  <r>
    <x v="1"/>
    <s v="T19N R094W S15 fMESAVERDE/ALMOND"/>
    <n v="3688"/>
    <x v="0"/>
    <x v="1"/>
    <s v="TIERNEY"/>
    <s v="SW SE"/>
    <n v="15"/>
    <n v="19"/>
    <n v="94"/>
    <n v="41.619529"/>
    <n v="-107.97262499999999"/>
    <s v="4903725104"/>
    <s v="CROOKS GAP ROAD 15-04"/>
    <x v="0"/>
    <x v="29"/>
    <m/>
    <m/>
    <m/>
    <x v="0"/>
    <s v="9485"/>
    <m/>
    <n v="9880"/>
    <n v="9877"/>
    <x v="1"/>
    <d v="2003-02-06T00:00:00"/>
    <n v="8.08"/>
    <x v="1"/>
    <n v="119"/>
    <n v="30.8"/>
    <n v="3330"/>
    <n v="71.599999999999994"/>
    <x v="1"/>
    <n v="5148"/>
    <n v="1548"/>
    <m/>
    <x v="0"/>
    <n v="14"/>
    <n v="9810"/>
    <x v="0"/>
    <s v="BP AMERICA PRODUCTION COMPANY"/>
    <n v="5.9381000000000004"/>
    <n v="2.534532"/>
    <n v="144.85499999999999"/>
    <n v="1.8315279999999998"/>
    <n v="155.15915999999999"/>
    <n v="145.22507999999999"/>
    <n v="25.371719999999996"/>
    <n v="0"/>
    <x v="1"/>
    <n v="0.29148000000000002"/>
    <n v="170.88827999999998"/>
    <n v="-4.824181413600425E-2"/>
    <n v="10261.4"/>
    <n v="2.2489711729126997E-2"/>
    <n v="3.8271024411320617E-2"/>
    <n v="1.6335045897386918E-2"/>
    <n v="0.94539392969129243"/>
    <n v="0.84982469248329962"/>
    <n v="0.14846963173834976"/>
    <n v="1.7056757783506279E-3"/>
    <x v="0"/>
    <n v="54.5"/>
    <x v="0"/>
    <m/>
    <m/>
    <x v="0"/>
    <n v="15700"/>
    <x v="0"/>
    <x v="0"/>
    <m/>
    <x v="0"/>
    <x v="0"/>
    <x v="0"/>
    <m/>
    <x v="0"/>
    <x v="0"/>
    <x v="0"/>
    <x v="0"/>
    <x v="0"/>
    <x v="0"/>
    <x v="0"/>
    <x v="0"/>
    <x v="0"/>
    <x v="0"/>
    <x v="0"/>
    <x v="0"/>
    <x v="0"/>
    <m/>
    <x v="0"/>
    <x v="0"/>
    <x v="0"/>
    <x v="0"/>
    <x v="0"/>
    <m/>
    <n v="20030206"/>
    <x v="0"/>
    <s v="BP AMERICA"/>
    <m/>
    <m/>
    <d v="2003-02-08T00:00:00"/>
    <x v="5"/>
    <x v="2"/>
  </r>
  <r>
    <x v="1"/>
    <s v="T19N R094W S15 fMESAVERDE/ALMOND"/>
    <n v="3686"/>
    <x v="0"/>
    <x v="1"/>
    <s v="WAMSUTTER"/>
    <s v="C SW"/>
    <n v="15"/>
    <n v="19"/>
    <n v="94"/>
    <n v="41.619500000000002"/>
    <n v="-107.982247"/>
    <s v="4903724514"/>
    <s v="CROOKS GAP ROAD 15-02"/>
    <x v="0"/>
    <x v="29"/>
    <m/>
    <m/>
    <m/>
    <x v="0"/>
    <s v="9499"/>
    <m/>
    <n v="9878"/>
    <n v="9876"/>
    <x v="1"/>
    <d v="2003-02-11T00:00:00"/>
    <n v="8.1300000000000008"/>
    <x v="1"/>
    <n v="53.7"/>
    <n v="14"/>
    <n v="3240"/>
    <n v="36.9"/>
    <x v="1"/>
    <n v="4549"/>
    <n v="2242"/>
    <m/>
    <x v="0"/>
    <n v="21"/>
    <n v="9598"/>
    <x v="0"/>
    <s v="BP AMERICA PRODUCTION COMPANY"/>
    <n v="2.67963"/>
    <n v="1.1520600000000001"/>
    <n v="140.94"/>
    <n v="0.94390199999999991"/>
    <n v="145.71559200000002"/>
    <n v="128.32729"/>
    <n v="36.746379999999995"/>
    <n v="0"/>
    <x v="1"/>
    <n v="0.43722000000000005"/>
    <n v="165.51088999999999"/>
    <n v="-6.3604156923895608E-2"/>
    <n v="10156.6"/>
    <n v="2.8276958278071963E-2"/>
    <n v="1.8389452791023213E-2"/>
    <n v="7.9062232406810658E-3"/>
    <n v="0.97370432396829565"/>
    <n v="0.77534046249162225"/>
    <n v="0.2220178986409897"/>
    <n v="2.6416388673881222E-3"/>
    <x v="0"/>
    <n v="36.799999999999997"/>
    <x v="0"/>
    <m/>
    <m/>
    <x v="0"/>
    <n v="15070"/>
    <x v="0"/>
    <x v="0"/>
    <m/>
    <x v="0"/>
    <x v="0"/>
    <x v="0"/>
    <n v="20.399999999999999"/>
    <x v="0"/>
    <x v="0"/>
    <x v="0"/>
    <x v="0"/>
    <x v="0"/>
    <x v="0"/>
    <x v="0"/>
    <x v="0"/>
    <x v="0"/>
    <x v="0"/>
    <x v="0"/>
    <x v="0"/>
    <x v="0"/>
    <m/>
    <x v="0"/>
    <x v="0"/>
    <x v="0"/>
    <x v="0"/>
    <x v="0"/>
    <m/>
    <n v="20030211"/>
    <x v="0"/>
    <s v="BP AMERICA"/>
    <m/>
    <m/>
    <d v="2003-02-13T00:00:00"/>
    <x v="5"/>
    <x v="2"/>
  </r>
  <r>
    <x v="1"/>
    <s v="T19N R094W S16 fMESAVERDE/ALMOND"/>
    <n v="3722"/>
    <x v="0"/>
    <x v="1"/>
    <s v="FREWEN"/>
    <s v="NE SE"/>
    <n v="16"/>
    <n v="19"/>
    <n v="94"/>
    <n v="41.621721000000001"/>
    <n v="-107.99126099999999"/>
    <s v="4903724872"/>
    <s v="FREWEN 16-04"/>
    <x v="0"/>
    <x v="29"/>
    <m/>
    <m/>
    <m/>
    <x v="0"/>
    <s v="9488"/>
    <m/>
    <n v="9864"/>
    <n v="9830"/>
    <x v="1"/>
    <d v="2003-02-19T00:00:00"/>
    <n v="7.96"/>
    <x v="1"/>
    <n v="51.8"/>
    <n v="9.3699999999999992"/>
    <n v="3980"/>
    <n v="44.6"/>
    <x v="1"/>
    <n v="6148"/>
    <n v="1815"/>
    <m/>
    <x v="0"/>
    <n v="10"/>
    <n v="11680"/>
    <x v="0"/>
    <s v="BP AMERICA PRODUCTION COMPANY"/>
    <n v="2.5848199999999997"/>
    <n v="0.77105729999999995"/>
    <n v="173.13"/>
    <n v="1.140868"/>
    <n v="177.62674530000001"/>
    <n v="173.43508"/>
    <n v="29.747849999999996"/>
    <n v="0"/>
    <x v="1"/>
    <n v="0.20820000000000002"/>
    <n v="203.39113"/>
    <n v="-6.7619884446927916E-2"/>
    <n v="12058.77"/>
    <n v="1.5955755079138489E-2"/>
    <n v="1.4551975242435518E-2"/>
    <n v="4.3408851448453571E-3"/>
    <n v="0.98110713961271911"/>
    <n v="0.85271702851545195"/>
    <n v="0.14625932802477667"/>
    <n v="1.0236434597713283E-3"/>
    <x v="0"/>
    <n v="0.06"/>
    <x v="0"/>
    <m/>
    <m/>
    <x v="0"/>
    <n v="18070"/>
    <x v="0"/>
    <x v="0"/>
    <m/>
    <x v="0"/>
    <x v="0"/>
    <x v="0"/>
    <n v="28.6"/>
    <x v="0"/>
    <x v="0"/>
    <x v="0"/>
    <x v="0"/>
    <x v="0"/>
    <x v="0"/>
    <x v="0"/>
    <x v="0"/>
    <x v="0"/>
    <x v="0"/>
    <x v="0"/>
    <x v="0"/>
    <x v="0"/>
    <m/>
    <x v="0"/>
    <x v="0"/>
    <x v="0"/>
    <x v="0"/>
    <x v="0"/>
    <m/>
    <n v="20030219"/>
    <x v="0"/>
    <s v="BP AMERICA"/>
    <m/>
    <m/>
    <d v="2003-02-21T00:00:00"/>
    <x v="5"/>
    <x v="2"/>
  </r>
  <r>
    <x v="1"/>
    <s v="T19N R094W S16 fMESAVERDE/ALMOND"/>
    <n v="3721"/>
    <x v="0"/>
    <x v="1"/>
    <s v="FREWEN"/>
    <s v="SE NW"/>
    <n v="16"/>
    <n v="19"/>
    <n v="94"/>
    <n v="41.625971"/>
    <n v="-108.00090299999999"/>
    <s v="4903724876"/>
    <s v="FREWEN 16-03"/>
    <x v="0"/>
    <x v="29"/>
    <m/>
    <m/>
    <m/>
    <x v="0"/>
    <s v="9602"/>
    <m/>
    <n v="9976"/>
    <n v="9976"/>
    <x v="1"/>
    <d v="2003-02-19T00:00:00"/>
    <n v="8.15"/>
    <x v="1"/>
    <n v="26.6"/>
    <n v="3.04"/>
    <n v="1970"/>
    <n v="17.3"/>
    <x v="1"/>
    <n v="2349"/>
    <n v="1361"/>
    <m/>
    <x v="0"/>
    <n v="12"/>
    <n v="5928"/>
    <x v="0"/>
    <s v="BP AMERICA PRODUCTION COMPANY"/>
    <n v="1.32734"/>
    <n v="0.25016159999999998"/>
    <n v="85.694999999999993"/>
    <n v="0.44253399999999998"/>
    <n v="87.715035599999993"/>
    <n v="66.265289999999993"/>
    <n v="22.306789999999999"/>
    <n v="0"/>
    <x v="1"/>
    <n v="0.24984000000000001"/>
    <n v="88.821920000000006"/>
    <n v="-6.2699869057898979E-3"/>
    <n v="5738.94"/>
    <n v="-1.6204763202690636E-2"/>
    <n v="1.5132411346818173E-2"/>
    <n v="2.8519808296127514E-3"/>
    <n v="0.982015607823569"/>
    <n v="0.74604658399638279"/>
    <n v="0.25114059682564843"/>
    <n v="2.8128191779686813E-3"/>
    <x v="0"/>
    <n v="76"/>
    <x v="0"/>
    <m/>
    <m/>
    <x v="0"/>
    <n v="9110"/>
    <x v="0"/>
    <x v="0"/>
    <m/>
    <x v="0"/>
    <x v="0"/>
    <x v="0"/>
    <n v="9.77"/>
    <x v="0"/>
    <x v="0"/>
    <x v="0"/>
    <x v="0"/>
    <x v="0"/>
    <x v="0"/>
    <x v="0"/>
    <x v="0"/>
    <x v="0"/>
    <x v="0"/>
    <x v="0"/>
    <x v="0"/>
    <x v="0"/>
    <m/>
    <x v="0"/>
    <x v="0"/>
    <x v="0"/>
    <x v="0"/>
    <x v="0"/>
    <m/>
    <n v="20030219"/>
    <x v="0"/>
    <s v="BP AMERICA"/>
    <m/>
    <m/>
    <d v="2003-02-21T00:00:00"/>
    <x v="5"/>
    <x v="2"/>
  </r>
  <r>
    <x v="1"/>
    <s v="T19N R094W S18 fMESAVERDE/ALMOND"/>
    <n v="3724"/>
    <x v="0"/>
    <x v="1"/>
    <s v="FREWEN"/>
    <s v="NE SE"/>
    <n v="18"/>
    <n v="19"/>
    <n v="94"/>
    <n v="41.619430000000001"/>
    <n v="-108.02932800000001"/>
    <s v="4903724523"/>
    <s v="FREWEN 18-02"/>
    <x v="0"/>
    <x v="29"/>
    <m/>
    <m/>
    <m/>
    <x v="0"/>
    <s v="9765"/>
    <m/>
    <n v="10168"/>
    <n v="10165"/>
    <x v="1"/>
    <d v="2003-02-13T00:00:00"/>
    <n v="8.11"/>
    <x v="1"/>
    <n v="33.299999999999997"/>
    <n v="0"/>
    <n v="3020"/>
    <n v="49.6"/>
    <x v="1"/>
    <n v="2599"/>
    <n v="2242"/>
    <m/>
    <x v="0"/>
    <n v="30"/>
    <n v="10054"/>
    <x v="0"/>
    <s v="BP AMERICA PRODUCTION COMPANY"/>
    <n v="1.6616699999999998"/>
    <n v="0"/>
    <n v="131.37"/>
    <n v="1.2687679999999999"/>
    <n v="134.30043799999999"/>
    <n v="73.317790000000002"/>
    <n v="36.746379999999995"/>
    <n v="0"/>
    <x v="1"/>
    <n v="0.62460000000000004"/>
    <n v="110.68876999999999"/>
    <n v="9.6378400472236309E-2"/>
    <n v="7973.9"/>
    <n v="-0.1153822685947892"/>
    <n v="1.23727816881729E-2"/>
    <n v="0"/>
    <n v="0.9876272183118272"/>
    <n v="0.66237785459175313"/>
    <n v="0.3319792965447172"/>
    <n v="5.6428488635296981E-3"/>
    <x v="0"/>
    <n v="0"/>
    <x v="0"/>
    <m/>
    <m/>
    <x v="0"/>
    <n v="15170"/>
    <x v="0"/>
    <x v="0"/>
    <m/>
    <x v="0"/>
    <x v="0"/>
    <x v="0"/>
    <n v="11.6"/>
    <x v="0"/>
    <x v="0"/>
    <x v="0"/>
    <x v="0"/>
    <x v="0"/>
    <x v="0"/>
    <x v="0"/>
    <x v="0"/>
    <x v="0"/>
    <x v="0"/>
    <x v="0"/>
    <x v="0"/>
    <x v="0"/>
    <m/>
    <x v="0"/>
    <x v="0"/>
    <x v="0"/>
    <x v="0"/>
    <x v="0"/>
    <m/>
    <n v="20030213"/>
    <x v="0"/>
    <s v="BP AMERICA"/>
    <m/>
    <m/>
    <d v="2003-02-15T00:00:00"/>
    <x v="6"/>
    <x v="2"/>
  </r>
  <r>
    <x v="1"/>
    <s v="T19N R094W S19 fMESAVERDE/ALMOND"/>
    <n v="3725"/>
    <x v="0"/>
    <x v="1"/>
    <s v="FREWEN"/>
    <s v="SE NE"/>
    <n v="19"/>
    <n v="19"/>
    <n v="94"/>
    <n v="41.609633000000002"/>
    <n v="-108.02945800000001"/>
    <s v="4903725136"/>
    <s v="FREWEN 19-05"/>
    <x v="0"/>
    <x v="29"/>
    <m/>
    <m/>
    <m/>
    <x v="0"/>
    <s v="9716"/>
    <m/>
    <n v="10106"/>
    <n v="10068"/>
    <x v="1"/>
    <d v="2003-02-05T00:00:00"/>
    <n v="8.17"/>
    <x v="1"/>
    <n v="42.3"/>
    <n v="5.65"/>
    <n v="2880"/>
    <n v="35.5"/>
    <x v="1"/>
    <n v="3549"/>
    <n v="2295"/>
    <m/>
    <x v="0"/>
    <n v="16"/>
    <n v="8302"/>
    <x v="0"/>
    <s v="BP AMERICA PRODUCTION COMPANY"/>
    <n v="2.11077"/>
    <n v="0.46493850000000003"/>
    <n v="125.28"/>
    <n v="0.90808999999999995"/>
    <n v="128.76379849999998"/>
    <n v="100.11729"/>
    <n v="37.615049999999997"/>
    <n v="0"/>
    <x v="1"/>
    <n v="0.33312000000000003"/>
    <n v="138.06546"/>
    <n v="-3.4859975822329185E-2"/>
    <n v="8823.4500000000007"/>
    <n v="3.0448834921126201E-2"/>
    <n v="1.6392573258857384E-2"/>
    <n v="3.6107858374494917E-3"/>
    <n v="0.97999664090369321"/>
    <n v="0.72514363838718243"/>
    <n v="0.27244359306085675"/>
    <n v="2.4127685519607874E-3"/>
    <x v="0"/>
    <n v="4.9400000000000004"/>
    <x v="0"/>
    <m/>
    <m/>
    <x v="0"/>
    <n v="12760"/>
    <x v="0"/>
    <x v="0"/>
    <m/>
    <x v="0"/>
    <x v="0"/>
    <x v="0"/>
    <n v="13.5"/>
    <x v="0"/>
    <x v="0"/>
    <x v="0"/>
    <x v="0"/>
    <x v="0"/>
    <x v="0"/>
    <x v="0"/>
    <x v="0"/>
    <x v="0"/>
    <x v="0"/>
    <x v="0"/>
    <x v="0"/>
    <x v="0"/>
    <m/>
    <x v="0"/>
    <x v="0"/>
    <x v="0"/>
    <x v="0"/>
    <x v="0"/>
    <m/>
    <n v="20030205"/>
    <x v="0"/>
    <s v="BP AMERICA"/>
    <m/>
    <m/>
    <d v="2003-02-07T00:00:00"/>
    <x v="6"/>
    <x v="2"/>
  </r>
  <r>
    <x v="1"/>
    <s v="T19N R094W S20 fMESAVERDE/ALMOND"/>
    <n v="3689"/>
    <x v="0"/>
    <x v="1"/>
    <s v="TIERNEY"/>
    <s v="NE NW"/>
    <n v="20"/>
    <n v="19"/>
    <n v="94"/>
    <n v="41.612499999999997"/>
    <n v="-108.02056"/>
    <s v="4903724265"/>
    <s v="CROOKS GAP ROAD 20-02"/>
    <x v="0"/>
    <x v="29"/>
    <m/>
    <m/>
    <m/>
    <x v="0"/>
    <s v="9753"/>
    <m/>
    <n v="10187"/>
    <n v="10185"/>
    <x v="1"/>
    <d v="2003-02-12T00:00:00"/>
    <n v="8.06"/>
    <x v="1"/>
    <n v="31.4"/>
    <n v="0"/>
    <n v="3440"/>
    <n v="50.9"/>
    <x v="1"/>
    <n v="5148"/>
    <n v="1121"/>
    <m/>
    <x v="0"/>
    <n v="58"/>
    <n v="12462"/>
    <x v="0"/>
    <s v="BP AMERICA PRODUCTION COMPANY"/>
    <n v="1.5668599999999999"/>
    <n v="0"/>
    <n v="149.63999999999999"/>
    <n v="1.3020219999999998"/>
    <n v="152.50888199999997"/>
    <n v="145.22507999999999"/>
    <n v="18.373189999999997"/>
    <n v="0"/>
    <x v="1"/>
    <n v="1.2075600000000002"/>
    <n v="164.80582999999999"/>
    <n v="-3.8753160616139398E-2"/>
    <n v="9849.2999999999993"/>
    <n v="-0.11710209624719316"/>
    <n v="1.0273893424777714E-2"/>
    <n v="0"/>
    <n v="0.98972610657522231"/>
    <n v="0.88118897250176165"/>
    <n v="0.11148385952123174"/>
    <n v="7.3271679770066404E-3"/>
    <x v="0"/>
    <n v="13.7"/>
    <x v="0"/>
    <m/>
    <m/>
    <x v="0"/>
    <n v="14590"/>
    <x v="0"/>
    <x v="0"/>
    <m/>
    <x v="0"/>
    <x v="0"/>
    <x v="0"/>
    <m/>
    <x v="0"/>
    <x v="0"/>
    <x v="0"/>
    <x v="0"/>
    <x v="0"/>
    <x v="0"/>
    <x v="0"/>
    <x v="0"/>
    <x v="0"/>
    <x v="0"/>
    <x v="0"/>
    <x v="0"/>
    <x v="0"/>
    <m/>
    <x v="0"/>
    <x v="0"/>
    <x v="0"/>
    <x v="0"/>
    <x v="0"/>
    <m/>
    <n v="20030212"/>
    <x v="0"/>
    <s v="BP AMERICA"/>
    <m/>
    <m/>
    <d v="2003-02-14T00:00:00"/>
    <x v="6"/>
    <x v="2"/>
  </r>
  <r>
    <x v="1"/>
    <s v="T19N R094W S21 fMESAVERDE/ALMOND"/>
    <n v="3532"/>
    <x v="0"/>
    <x v="1"/>
    <s v="TWO RIM"/>
    <s v="C NW"/>
    <n v="21"/>
    <n v="19"/>
    <n v="94"/>
    <n v="41.612150999999997"/>
    <n v="-108.001447"/>
    <s v="4903722865"/>
    <s v="TWO RIM 02-01"/>
    <x v="0"/>
    <x v="29"/>
    <m/>
    <m/>
    <m/>
    <x v="0"/>
    <s v="9978"/>
    <m/>
    <n v="12620"/>
    <m/>
    <x v="1"/>
    <d v="2002-11-20T00:00:00"/>
    <n v="7.56"/>
    <x v="1"/>
    <n v="28.4"/>
    <n v="7.26"/>
    <n v="2860"/>
    <n v="18.2"/>
    <x v="1"/>
    <n v="3549"/>
    <n v="2022"/>
    <m/>
    <x v="0"/>
    <n v="152"/>
    <n v="8542"/>
    <x v="0"/>
    <s v="BP AMERICA PRODUCTION CO"/>
    <n v="1.41716"/>
    <n v="0.5974254"/>
    <n v="124.41"/>
    <n v="0.46555599999999997"/>
    <n v="126.8901414"/>
    <n v="100.11729"/>
    <n v="33.14058"/>
    <n v="0"/>
    <x v="1"/>
    <n v="3.1646400000000003"/>
    <n v="136.42250999999999"/>
    <n v="-3.6201711347014998E-2"/>
    <n v="8636.86"/>
    <n v="5.5219030832081165E-3"/>
    <n v="1.1168401141051923E-2"/>
    <n v="4.708209742762569E-3"/>
    <n v="0.98412338911618547"/>
    <n v="0.73387661610976085"/>
    <n v="0.24292603911187385"/>
    <n v="2.3197344778365395E-2"/>
    <x v="0"/>
    <n v="0.05"/>
    <x v="0"/>
    <m/>
    <m/>
    <x v="0"/>
    <n v="12410"/>
    <x v="0"/>
    <x v="0"/>
    <m/>
    <x v="0"/>
    <x v="0"/>
    <x v="0"/>
    <m/>
    <x v="0"/>
    <x v="0"/>
    <x v="0"/>
    <x v="0"/>
    <x v="0"/>
    <x v="0"/>
    <x v="0"/>
    <x v="0"/>
    <x v="0"/>
    <x v="0"/>
    <x v="0"/>
    <x v="0"/>
    <x v="0"/>
    <m/>
    <x v="0"/>
    <x v="0"/>
    <x v="0"/>
    <x v="0"/>
    <x v="0"/>
    <m/>
    <n v="20021120"/>
    <x v="0"/>
    <s v="BP AMERICA"/>
    <m/>
    <m/>
    <d v="2002-11-22T00:00:00"/>
    <x v="5"/>
    <x v="2"/>
  </r>
  <r>
    <x v="1"/>
    <s v="T19N R094W S21 fMESAVERDE/ALMOND"/>
    <n v="3756"/>
    <x v="0"/>
    <x v="1"/>
    <s v="TWO RIM"/>
    <s v="NE SW"/>
    <n v="21"/>
    <n v="19"/>
    <n v="94"/>
    <n v="41.606789999999997"/>
    <n v="-107.999021"/>
    <s v="4903725164"/>
    <s v="TWO RIM 21-05"/>
    <x v="0"/>
    <x v="29"/>
    <m/>
    <m/>
    <m/>
    <x v="0"/>
    <s v="9777"/>
    <m/>
    <n v="10175"/>
    <n v="10172"/>
    <x v="1"/>
    <d v="2003-02-18T00:00:00"/>
    <n v="7.06"/>
    <x v="1"/>
    <n v="18.8"/>
    <n v="3.04"/>
    <n v="1530"/>
    <n v="14.8"/>
    <x v="1"/>
    <n v="2049"/>
    <n v="1308"/>
    <m/>
    <x v="0"/>
    <n v="21"/>
    <n v="5062"/>
    <x v="0"/>
    <s v="BP AMERICA PRODUCTION COMPANY"/>
    <n v="0.93812000000000006"/>
    <n v="0.25016159999999998"/>
    <n v="66.555000000000007"/>
    <n v="0.37858399999999998"/>
    <n v="68.121865599999992"/>
    <n v="57.802289999999999"/>
    <n v="21.438119999999998"/>
    <n v="0"/>
    <x v="1"/>
    <n v="0.43722000000000005"/>
    <n v="79.677629999999994"/>
    <n v="-7.8185411615166581E-2"/>
    <n v="4944.6400000000003"/>
    <n v="-1.1728212466922022E-2"/>
    <n v="1.3771202414045457E-2"/>
    <n v="3.6722658400007179E-3"/>
    <n v="0.98255653174595392"/>
    <n v="0.72545192421009519"/>
    <n v="0.26906071377876073"/>
    <n v="5.4873620111441576E-3"/>
    <x v="0"/>
    <n v="156"/>
    <x v="0"/>
    <m/>
    <m/>
    <x v="0"/>
    <n v="7840"/>
    <x v="0"/>
    <x v="0"/>
    <m/>
    <x v="0"/>
    <x v="0"/>
    <x v="0"/>
    <m/>
    <x v="0"/>
    <x v="0"/>
    <x v="0"/>
    <x v="0"/>
    <x v="0"/>
    <x v="0"/>
    <x v="0"/>
    <x v="0"/>
    <x v="0"/>
    <x v="0"/>
    <x v="0"/>
    <x v="0"/>
    <x v="0"/>
    <m/>
    <x v="0"/>
    <x v="0"/>
    <x v="0"/>
    <x v="0"/>
    <x v="0"/>
    <m/>
    <n v="20030218"/>
    <x v="0"/>
    <s v="BP AMERICA"/>
    <m/>
    <m/>
    <d v="2003-02-20T00:00:00"/>
    <x v="6"/>
    <x v="2"/>
  </r>
  <r>
    <x v="1"/>
    <s v="T19N R094W S22 fMESAVERDE/ALMOND"/>
    <n v="3742"/>
    <x v="0"/>
    <x v="1"/>
    <s v="TIERNEY"/>
    <s v="NW NW"/>
    <n v="22"/>
    <n v="19"/>
    <n v="94"/>
    <n v="41.612270000000002"/>
    <n v="-107.98224999999999"/>
    <s v="4903724749"/>
    <s v="TIERNEY II 22-03"/>
    <x v="0"/>
    <x v="29"/>
    <m/>
    <m/>
    <m/>
    <x v="0"/>
    <s v="9484"/>
    <m/>
    <n v="9880"/>
    <n v="9857"/>
    <x v="1"/>
    <d v="2003-02-12T00:00:00"/>
    <n v="8.31"/>
    <x v="1"/>
    <n v="83.1"/>
    <n v="16"/>
    <n v="2890"/>
    <n v="45.2"/>
    <x v="1"/>
    <n v="4749"/>
    <n v="1468"/>
    <n v="53.4"/>
    <x v="0"/>
    <n v="15"/>
    <n v="10062"/>
    <x v="0"/>
    <s v="BP AMERICA PRODUCTION COMPANY"/>
    <n v="4.1466899999999995"/>
    <n v="1.31664"/>
    <n v="125.715"/>
    <n v="1.1562159999999999"/>
    <n v="132.33454599999999"/>
    <n v="133.96929"/>
    <n v="24.060519999999997"/>
    <n v="1.7798219999999998"/>
    <x v="1"/>
    <n v="0.31230000000000002"/>
    <n v="160.12193199999999"/>
    <n v="-9.5013747652394287E-2"/>
    <n v="9319.7000000000007"/>
    <n v="-3.8299014018378222E-2"/>
    <n v="3.133490177236109E-2"/>
    <n v="9.9493294819630856E-3"/>
    <n v="0.95871576874567588"/>
    <n v="0.83667045686158725"/>
    <n v="0.15026373776204499"/>
    <n v="1.9503886575637874E-3"/>
    <x v="0"/>
    <n v="33.299999999999997"/>
    <x v="0"/>
    <m/>
    <m/>
    <x v="0"/>
    <n v="15610"/>
    <x v="0"/>
    <x v="0"/>
    <m/>
    <x v="0"/>
    <x v="0"/>
    <x v="0"/>
    <n v="28.3"/>
    <x v="0"/>
    <x v="0"/>
    <x v="0"/>
    <x v="0"/>
    <x v="0"/>
    <x v="0"/>
    <x v="0"/>
    <x v="0"/>
    <x v="0"/>
    <x v="0"/>
    <x v="0"/>
    <x v="0"/>
    <x v="0"/>
    <m/>
    <x v="0"/>
    <x v="0"/>
    <x v="0"/>
    <x v="0"/>
    <x v="0"/>
    <m/>
    <n v="20030212"/>
    <x v="0"/>
    <s v="BP AMERICA"/>
    <m/>
    <m/>
    <d v="2003-02-12T00:00:00"/>
    <x v="5"/>
    <x v="2"/>
  </r>
  <r>
    <x v="1"/>
    <s v="T19N R094W S23 fMESAVERDE/ALMOND"/>
    <n v="3745"/>
    <x v="0"/>
    <x v="1"/>
    <s v="TIERNEY"/>
    <s v="NW NE"/>
    <n v="23"/>
    <n v="19"/>
    <n v="94"/>
    <n v="41.613258000000002"/>
    <n v="-107.955906"/>
    <s v="4903725115"/>
    <s v="TIERNEY II 23-04"/>
    <x v="0"/>
    <x v="29"/>
    <m/>
    <m/>
    <m/>
    <x v="0"/>
    <s v="9446"/>
    <m/>
    <n v="9810"/>
    <n v="9807"/>
    <x v="1"/>
    <d v="2003-02-11T00:00:00"/>
    <n v="7.17"/>
    <x v="1"/>
    <n v="63.6"/>
    <n v="16.399999999999999"/>
    <n v="2410"/>
    <n v="59.9"/>
    <x v="1"/>
    <n v="3649"/>
    <n v="1414"/>
    <m/>
    <x v="0"/>
    <n v="45"/>
    <n v="8406"/>
    <x v="0"/>
    <s v="BP AMERICA PRODUCTION COMPANY"/>
    <n v="3.1736400000000002"/>
    <n v="1.349556"/>
    <n v="104.83499999999999"/>
    <n v="1.5322419999999999"/>
    <n v="110.89043799999999"/>
    <n v="102.93828999999999"/>
    <n v="23.175459999999998"/>
    <n v="0"/>
    <x v="1"/>
    <n v="0.93690000000000007"/>
    <n v="127.05064999999999"/>
    <n v="-6.7916861841028492E-2"/>
    <n v="7657.9"/>
    <n v="-4.6570260024029059E-2"/>
    <n v="2.8619600185906025E-2"/>
    <n v="1.2170174672770253E-2"/>
    <n v="0.9592102251413237"/>
    <n v="0.81021458764673771"/>
    <n v="0.18241118797896744"/>
    <n v="7.3742243742948195E-3"/>
    <x v="0"/>
    <n v="147"/>
    <x v="0"/>
    <m/>
    <m/>
    <x v="0"/>
    <n v="12130"/>
    <x v="0"/>
    <x v="0"/>
    <m/>
    <x v="0"/>
    <x v="0"/>
    <x v="0"/>
    <n v="13.2"/>
    <x v="0"/>
    <x v="0"/>
    <x v="0"/>
    <x v="0"/>
    <x v="0"/>
    <x v="0"/>
    <x v="0"/>
    <x v="0"/>
    <x v="0"/>
    <x v="0"/>
    <x v="0"/>
    <x v="0"/>
    <x v="0"/>
    <m/>
    <x v="0"/>
    <x v="0"/>
    <x v="0"/>
    <x v="0"/>
    <x v="0"/>
    <m/>
    <n v="20030211"/>
    <x v="0"/>
    <s v="BP AMERICA"/>
    <m/>
    <m/>
    <d v="2003-02-13T00:00:00"/>
    <x v="5"/>
    <x v="2"/>
  </r>
  <r>
    <x v="1"/>
    <s v="T19N R094W S23 fMESAVERDE/ALMOND"/>
    <n v="3743"/>
    <x v="0"/>
    <x v="1"/>
    <s v="TIERNEY"/>
    <s v="SE NW"/>
    <n v="23"/>
    <n v="19"/>
    <n v="94"/>
    <n v="41.612414000000001"/>
    <n v="-107.96295000000001"/>
    <s v="4903725110"/>
    <s v="TIERNEY II 23-02"/>
    <x v="0"/>
    <x v="29"/>
    <m/>
    <m/>
    <m/>
    <x v="0"/>
    <s v="9513"/>
    <m/>
    <n v="9866"/>
    <n v="9864"/>
    <x v="1"/>
    <d v="2003-02-10T00:00:00"/>
    <n v="8.26"/>
    <x v="1"/>
    <n v="125"/>
    <n v="31.5"/>
    <n v="3500"/>
    <n v="62.7"/>
    <x v="1"/>
    <n v="5648"/>
    <n v="1388"/>
    <m/>
    <x v="0"/>
    <n v="16"/>
    <n v="10784"/>
    <x v="0"/>
    <s v="BP AMERICA PRODUCTION COMPANY"/>
    <n v="6.2374999999999998"/>
    <n v="2.5921349999999999"/>
    <n v="152.25"/>
    <n v="1.603866"/>
    <n v="162.68350100000001"/>
    <n v="159.33007999999998"/>
    <n v="22.749319999999997"/>
    <n v="0"/>
    <x v="1"/>
    <n v="0.33312000000000003"/>
    <n v="182.41251999999997"/>
    <n v="-5.716965076221487E-2"/>
    <n v="10771.2"/>
    <n v="-5.9382422802846976E-4"/>
    <n v="3.8341318951575797E-2"/>
    <n v="1.5933607182451771E-2"/>
    <n v="0.94572507386597249"/>
    <n v="0.87346022082256203"/>
    <n v="0.12471358873831687"/>
    <n v="1.8261904391211749E-3"/>
    <x v="0"/>
    <n v="15.8"/>
    <x v="0"/>
    <m/>
    <m/>
    <x v="0"/>
    <n v="17030"/>
    <x v="0"/>
    <x v="0"/>
    <m/>
    <x v="0"/>
    <x v="0"/>
    <x v="0"/>
    <n v="46"/>
    <x v="0"/>
    <x v="0"/>
    <x v="0"/>
    <x v="0"/>
    <x v="0"/>
    <x v="0"/>
    <x v="0"/>
    <x v="0"/>
    <x v="0"/>
    <x v="0"/>
    <x v="0"/>
    <x v="0"/>
    <x v="0"/>
    <m/>
    <x v="0"/>
    <x v="0"/>
    <x v="0"/>
    <x v="0"/>
    <x v="0"/>
    <m/>
    <n v="20030210"/>
    <x v="0"/>
    <s v="BP AMERICA"/>
    <m/>
    <m/>
    <d v="2003-02-12T00:00:00"/>
    <x v="5"/>
    <x v="2"/>
  </r>
  <r>
    <x v="1"/>
    <s v="T19N R094W S27 fMESAVERDE/ALMOND"/>
    <n v="3746"/>
    <x v="0"/>
    <x v="1"/>
    <s v="TIERNEY"/>
    <s v="SW NW"/>
    <n v="27"/>
    <n v="19"/>
    <n v="94"/>
    <n v="41.597279999999998"/>
    <n v="-107.98291399999999"/>
    <s v="4903724616"/>
    <s v="TIERNEY II 27-02"/>
    <x v="0"/>
    <x v="29"/>
    <m/>
    <m/>
    <m/>
    <x v="0"/>
    <s v="9795"/>
    <m/>
    <n v="10066"/>
    <n v="10160"/>
    <x v="1"/>
    <d v="2003-02-20T00:00:00"/>
    <n v="5.67"/>
    <x v="1"/>
    <n v="92.1"/>
    <n v="9.7200000000000006"/>
    <n v="3760"/>
    <n v="113"/>
    <x v="1"/>
    <n v="5798"/>
    <n v="1041"/>
    <m/>
    <x v="0"/>
    <n v="25"/>
    <n v="12232"/>
    <x v="0"/>
    <s v="BP AMERICA PRODUCTION COMPANY"/>
    <n v="4.59579"/>
    <n v="0.79985880000000009"/>
    <n v="163.56"/>
    <n v="2.8905399999999997"/>
    <n v="171.84618879999999"/>
    <n v="163.56157999999999"/>
    <n v="17.061989999999998"/>
    <n v="0"/>
    <x v="1"/>
    <n v="0.52050000000000007"/>
    <n v="181.14407"/>
    <n v="-2.6340333672686626E-2"/>
    <n v="10838.82"/>
    <n v="-6.0387103709361019E-2"/>
    <n v="2.6743624819918033E-2"/>
    <n v="4.6545041562190302E-3"/>
    <n v="0.96860187102386297"/>
    <n v="0.90293643065434048"/>
    <n v="9.4190165871838913E-2"/>
    <n v="2.8734034738205896E-3"/>
    <x v="0"/>
    <n v="86.2"/>
    <x v="0"/>
    <m/>
    <m/>
    <x v="0"/>
    <n v="17020"/>
    <x v="0"/>
    <x v="0"/>
    <m/>
    <x v="0"/>
    <x v="0"/>
    <x v="0"/>
    <n v="45.3"/>
    <x v="0"/>
    <x v="0"/>
    <x v="0"/>
    <x v="0"/>
    <x v="0"/>
    <x v="0"/>
    <x v="0"/>
    <x v="0"/>
    <x v="0"/>
    <x v="0"/>
    <x v="0"/>
    <x v="0"/>
    <x v="0"/>
    <m/>
    <x v="0"/>
    <x v="0"/>
    <x v="0"/>
    <x v="0"/>
    <x v="0"/>
    <m/>
    <n v="20030220"/>
    <x v="0"/>
    <s v="BP AMERICA"/>
    <m/>
    <m/>
    <d v="2003-02-22T00:00:00"/>
    <x v="5"/>
    <x v="2"/>
  </r>
  <r>
    <x v="1"/>
    <s v="T19N R094W S27 fMESAVERDE/ALMOND"/>
    <n v="3747"/>
    <x v="0"/>
    <x v="1"/>
    <s v="TIERNEY"/>
    <s v="C SW"/>
    <n v="27"/>
    <n v="19"/>
    <n v="94"/>
    <n v="41.590615"/>
    <n v="-107.982204"/>
    <s v="4903724789"/>
    <s v="TIERNEY II 27-03"/>
    <x v="0"/>
    <x v="29"/>
    <m/>
    <m/>
    <m/>
    <x v="0"/>
    <s v="9803"/>
    <m/>
    <n v="10167"/>
    <n v="10165"/>
    <x v="1"/>
    <d v="2003-02-18T00:00:00"/>
    <n v="8.0399999999999991"/>
    <x v="1"/>
    <n v="43.8"/>
    <n v="5.73"/>
    <n v="2680"/>
    <n v="33.1"/>
    <x v="1"/>
    <n v="3999"/>
    <n v="2002"/>
    <m/>
    <x v="0"/>
    <n v="3"/>
    <n v="8734"/>
    <x v="0"/>
    <s v="BP AMERICA PRODUCTION COMPANY"/>
    <n v="2.1856199999999997"/>
    <n v="0.47152170000000004"/>
    <n v="116.58"/>
    <n v="0.84669799999999995"/>
    <n v="120.0838397"/>
    <n v="112.81179"/>
    <n v="32.812779999999997"/>
    <n v="0"/>
    <x v="1"/>
    <n v="6.2460000000000002E-2"/>
    <n v="145.68702999999999"/>
    <n v="-9.633557781897116E-2"/>
    <n v="8766.6299999999992"/>
    <n v="1.8645043064164557E-3"/>
    <n v="1.8200783764578437E-2"/>
    <n v="3.9266041224029916E-3"/>
    <n v="0.97787261211301857"/>
    <n v="0.77434339899715166"/>
    <n v="0.22522787375101269"/>
    <n v="4.2872725183566447E-4"/>
    <x v="0"/>
    <n v="1.7"/>
    <x v="0"/>
    <m/>
    <m/>
    <x v="0"/>
    <n v="13480"/>
    <x v="0"/>
    <x v="0"/>
    <m/>
    <x v="0"/>
    <x v="0"/>
    <x v="0"/>
    <n v="21.2"/>
    <x v="0"/>
    <x v="0"/>
    <x v="0"/>
    <x v="0"/>
    <x v="0"/>
    <x v="0"/>
    <x v="0"/>
    <x v="0"/>
    <x v="0"/>
    <x v="0"/>
    <x v="0"/>
    <x v="0"/>
    <x v="0"/>
    <m/>
    <x v="0"/>
    <x v="0"/>
    <x v="0"/>
    <x v="0"/>
    <x v="0"/>
    <m/>
    <n v="20030218"/>
    <x v="0"/>
    <s v="BP AMERICA"/>
    <m/>
    <m/>
    <d v="2003-02-20T00:00:00"/>
    <x v="6"/>
    <x v="2"/>
  </r>
  <r>
    <x v="1"/>
    <s v="T19N R094W S28 fMESAVERDE/ALMOND"/>
    <n v="3750"/>
    <x v="0"/>
    <x v="1"/>
    <s v="TIERNEY"/>
    <s v="NW SE"/>
    <n v="28"/>
    <n v="19"/>
    <n v="94"/>
    <n v="41.590649999999997"/>
    <n v="-107.992008"/>
    <s v="4903724535"/>
    <s v="TIERNEY II 28-04"/>
    <x v="0"/>
    <x v="29"/>
    <m/>
    <m/>
    <m/>
    <x v="0"/>
    <s v="9756"/>
    <m/>
    <n v="10150"/>
    <n v="10115"/>
    <x v="1"/>
    <d v="2003-02-06T00:00:00"/>
    <n v="8.6199999999999992"/>
    <x v="1"/>
    <n v="38.200000000000003"/>
    <n v="4.93"/>
    <n v="2280"/>
    <n v="22"/>
    <x v="1"/>
    <n v="3049"/>
    <n v="1868"/>
    <n v="107"/>
    <x v="0"/>
    <n v="15"/>
    <n v="7108"/>
    <x v="0"/>
    <s v="BP AMERICA PRODUCTION COMPANY"/>
    <n v="1.9061800000000002"/>
    <n v="0.40568969999999999"/>
    <n v="99.18"/>
    <n v="0.56275999999999993"/>
    <n v="102.05462969999999"/>
    <n v="86.012289999999993"/>
    <n v="30.616519999999998"/>
    <n v="3.5663099999999996"/>
    <x v="1"/>
    <n v="0.31230000000000002"/>
    <n v="120.50741999999998"/>
    <n v="-8.2910767243890959E-2"/>
    <n v="7384.13"/>
    <n v="1.9053789884578738E-2"/>
    <n v="1.8678035534530978E-2"/>
    <n v="3.9752209301289546E-3"/>
    <n v="0.97734674353534001"/>
    <n v="0.71375098728360464"/>
    <n v="0.25406335974996397"/>
    <n v="2.5915416660650444E-3"/>
    <x v="0"/>
    <n v="0.27"/>
    <x v="0"/>
    <m/>
    <m/>
    <x v="0"/>
    <n v="8210"/>
    <x v="0"/>
    <x v="0"/>
    <m/>
    <x v="0"/>
    <x v="0"/>
    <x v="0"/>
    <n v="4.21"/>
    <x v="0"/>
    <x v="0"/>
    <x v="0"/>
    <x v="0"/>
    <x v="0"/>
    <x v="0"/>
    <x v="0"/>
    <x v="0"/>
    <x v="0"/>
    <x v="0"/>
    <x v="0"/>
    <x v="0"/>
    <x v="0"/>
    <m/>
    <x v="0"/>
    <x v="0"/>
    <x v="0"/>
    <x v="0"/>
    <x v="0"/>
    <m/>
    <n v="20030206"/>
    <x v="0"/>
    <s v="BP AMERICA"/>
    <m/>
    <m/>
    <d v="2003-02-08T00:00:00"/>
    <x v="6"/>
    <x v="2"/>
  </r>
  <r>
    <x v="1"/>
    <s v="T19N R094W S28 fMESAVERDE/ALMOND"/>
    <n v="3748"/>
    <x v="0"/>
    <x v="1"/>
    <s v="TIERNEY"/>
    <s v="SE NW"/>
    <n v="28"/>
    <n v="19"/>
    <n v="94"/>
    <n v="41.597360000000002"/>
    <n v="-108.00106700000001"/>
    <s v="4903724536"/>
    <s v="TIERNEY II 28-02"/>
    <x v="0"/>
    <x v="29"/>
    <m/>
    <m/>
    <m/>
    <x v="0"/>
    <s v="9778"/>
    <m/>
    <n v="10207"/>
    <n v="10205"/>
    <x v="1"/>
    <d v="2003-02-11T00:00:00"/>
    <n v="7.49"/>
    <x v="1"/>
    <n v="25.4"/>
    <n v="9.49"/>
    <n v="2490"/>
    <n v="34.1"/>
    <x v="1"/>
    <n v="3498"/>
    <n v="1815"/>
    <m/>
    <x v="0"/>
    <n v="44"/>
    <n v="7616"/>
    <x v="0"/>
    <s v="BP AMERICA PRODUCTION COMPANY"/>
    <n v="1.26746"/>
    <n v="0.78093210000000002"/>
    <n v="108.315"/>
    <n v="0.872278"/>
    <n v="111.23567009999999"/>
    <n v="98.678579999999997"/>
    <n v="29.747849999999996"/>
    <n v="0"/>
    <x v="1"/>
    <n v="0.91608000000000012"/>
    <n v="129.34250999999998"/>
    <n v="-7.5263849333607899E-2"/>
    <n v="7915.99"/>
    <n v="1.9314331260836492E-2"/>
    <n v="1.1394366562996954E-2"/>
    <n v="7.0205186816238727E-3"/>
    <n v="0.98158511475537913"/>
    <n v="0.76292457908849931"/>
    <n v="0.22999283066332948"/>
    <n v="7.0825902481713113E-3"/>
    <x v="0"/>
    <m/>
    <x v="0"/>
    <m/>
    <m/>
    <x v="0"/>
    <n v="11790"/>
    <x v="0"/>
    <x v="0"/>
    <m/>
    <x v="0"/>
    <x v="0"/>
    <x v="0"/>
    <n v="7.31"/>
    <x v="0"/>
    <x v="0"/>
    <x v="0"/>
    <x v="0"/>
    <x v="0"/>
    <x v="0"/>
    <x v="0"/>
    <x v="0"/>
    <x v="0"/>
    <x v="0"/>
    <x v="0"/>
    <x v="0"/>
    <x v="0"/>
    <m/>
    <x v="0"/>
    <x v="0"/>
    <x v="0"/>
    <x v="0"/>
    <x v="0"/>
    <m/>
    <n v="20030211"/>
    <x v="0"/>
    <s v="BP AMERICA"/>
    <m/>
    <m/>
    <d v="2003-02-13T00:00:00"/>
    <x v="6"/>
    <x v="2"/>
  </r>
  <r>
    <x v="1"/>
    <s v="T19N R094W S32 fMESAVERDE/ALMOND"/>
    <n v="3881"/>
    <x v="0"/>
    <x v="1"/>
    <s v="TIERNEY"/>
    <s v="NW NE"/>
    <n v="32"/>
    <n v="19"/>
    <n v="94"/>
    <n v="41.58361"/>
    <n v="-108.01138899999999"/>
    <s v="4903724497"/>
    <s v="TIERNEY 2-32"/>
    <x v="0"/>
    <x v="29"/>
    <m/>
    <m/>
    <m/>
    <x v="0"/>
    <s v="9780"/>
    <m/>
    <n v="10220"/>
    <n v="10150"/>
    <x v="1"/>
    <d v="2003-02-12T00:00:00"/>
    <n v="8.35"/>
    <x v="1"/>
    <n v="21"/>
    <n v="6.3"/>
    <n v="2940"/>
    <n v="84.5"/>
    <x v="1"/>
    <n v="3330"/>
    <n v="2450"/>
    <n v="30.9"/>
    <x v="0"/>
    <n v="14"/>
    <n v="8590"/>
    <x v="0"/>
    <s v="DEVON ENERGY"/>
    <n v="1.0479000000000001"/>
    <n v="0.51842699999999997"/>
    <n v="127.89"/>
    <n v="2.1615099999999998"/>
    <n v="131.61783699999998"/>
    <n v="93.939300000000003"/>
    <n v="40.155499999999996"/>
    <n v="1.0298969999999998"/>
    <x v="1"/>
    <n v="0.29148000000000002"/>
    <n v="135.416177"/>
    <n v="-1.422418044466809E-2"/>
    <n v="8876.7000000000007"/>
    <n v="1.6414090812803733E-2"/>
    <n v="7.9616868342852355E-3"/>
    <n v="3.9388810195991903E-3"/>
    <n v="0.98809943214611562"/>
    <n v="0.69370810844852016"/>
    <n v="0.29653399534385022"/>
    <n v="2.1524754756590122E-3"/>
    <x v="0"/>
    <n v="0.79"/>
    <x v="0"/>
    <n v="7192"/>
    <n v="0.753"/>
    <x v="2"/>
    <m/>
    <x v="0"/>
    <x v="0"/>
    <m/>
    <x v="0"/>
    <x v="0"/>
    <x v="0"/>
    <m/>
    <x v="0"/>
    <x v="0"/>
    <x v="0"/>
    <x v="0"/>
    <x v="0"/>
    <x v="0"/>
    <x v="0"/>
    <x v="0"/>
    <x v="0"/>
    <x v="0"/>
    <x v="0"/>
    <x v="0"/>
    <x v="0"/>
    <m/>
    <x v="0"/>
    <x v="0"/>
    <x v="0"/>
    <x v="0"/>
    <x v="0"/>
    <m/>
    <n v="20030212"/>
    <x v="0"/>
    <s v="ENERGY LABS CASPER LAB No C03020474-005"/>
    <m/>
    <m/>
    <d v="2003-02-19T00:00:00"/>
    <x v="6"/>
    <x v="2"/>
  </r>
  <r>
    <x v="1"/>
    <s v="T19N R094W S33 fMESAVERDE/ALMOND"/>
    <n v="3751"/>
    <x v="0"/>
    <x v="1"/>
    <s v="TIERNEY"/>
    <s v="NW SE"/>
    <n v="33"/>
    <n v="19"/>
    <n v="94"/>
    <n v="41.578372000000002"/>
    <n v="-107.99578099999999"/>
    <s v="4903725133"/>
    <s v="TIERNEY II 33-05"/>
    <x v="0"/>
    <x v="29"/>
    <m/>
    <m/>
    <m/>
    <x v="0"/>
    <s v="9684"/>
    <m/>
    <n v="10100"/>
    <n v="10097"/>
    <x v="1"/>
    <d v="2003-02-11T00:00:00"/>
    <n v="7.31"/>
    <x v="1"/>
    <n v="43.3"/>
    <n v="9.92"/>
    <n v="2230"/>
    <n v="32.6"/>
    <x v="1"/>
    <n v="3000"/>
    <n v="1788"/>
    <m/>
    <x v="0"/>
    <n v="20"/>
    <n v="7158"/>
    <x v="0"/>
    <s v="BP AMERICA PRODUCTION COMPANY"/>
    <n v="2.1606699999999996"/>
    <n v="0.81631680000000006"/>
    <n v="97.004999999999995"/>
    <n v="0.83390799999999998"/>
    <n v="100.8158948"/>
    <n v="84.63"/>
    <n v="29.305319999999998"/>
    <n v="0"/>
    <x v="1"/>
    <n v="0.41640000000000005"/>
    <n v="114.35171999999999"/>
    <n v="-6.290828298013923E-2"/>
    <n v="7123.82"/>
    <n v="-2.3932524006044253E-3"/>
    <n v="2.1431838742158343E-2"/>
    <n v="8.0971041483034085E-3"/>
    <n v="0.97047105710953818"/>
    <n v="0.74008506387136119"/>
    <n v="0.25627353921742502"/>
    <n v="3.6413969112139293E-3"/>
    <x v="0"/>
    <n v="79.400000000000006"/>
    <x v="0"/>
    <m/>
    <m/>
    <x v="0"/>
    <n v="10790"/>
    <x v="0"/>
    <x v="0"/>
    <m/>
    <x v="0"/>
    <x v="0"/>
    <x v="0"/>
    <n v="12.5"/>
    <x v="0"/>
    <x v="0"/>
    <x v="0"/>
    <x v="0"/>
    <x v="0"/>
    <x v="0"/>
    <x v="0"/>
    <x v="0"/>
    <x v="0"/>
    <x v="0"/>
    <x v="0"/>
    <x v="0"/>
    <x v="0"/>
    <m/>
    <x v="0"/>
    <x v="0"/>
    <x v="0"/>
    <x v="0"/>
    <x v="0"/>
    <m/>
    <n v="20030211"/>
    <x v="0"/>
    <s v="BP AMERICA"/>
    <m/>
    <m/>
    <d v="2003-02-13T00:00:00"/>
    <x v="6"/>
    <x v="2"/>
  </r>
  <r>
    <x v="1"/>
    <s v="T19N R094W S35 fMESAVERDE/ALMOND"/>
    <n v="3752"/>
    <x v="0"/>
    <x v="1"/>
    <s v="TIERNEY"/>
    <s v="SE NW"/>
    <n v="35"/>
    <n v="19"/>
    <n v="94"/>
    <n v="41.583382999999998"/>
    <n v="-107.96287700000001"/>
    <s v="4903724896"/>
    <s v="TIERNEY II 35-01"/>
    <x v="0"/>
    <x v="29"/>
    <m/>
    <m/>
    <m/>
    <x v="0"/>
    <s v="9659"/>
    <m/>
    <n v="9952"/>
    <n v="9949"/>
    <x v="1"/>
    <d v="2003-02-11T00:00:00"/>
    <n v="8.19"/>
    <x v="1"/>
    <n v="18.3"/>
    <n v="2.8"/>
    <n v="3370"/>
    <n v="24.8"/>
    <x v="1"/>
    <n v="4448"/>
    <n v="2535"/>
    <m/>
    <x v="0"/>
    <n v="18"/>
    <n v="10614"/>
    <x v="0"/>
    <s v="BP AMERICA PRODUCTION COMPNY"/>
    <n v="0.91317000000000004"/>
    <n v="0.23041199999999998"/>
    <n v="146.595"/>
    <n v="0.63438399999999995"/>
    <n v="148.37296600000002"/>
    <n v="125.47807999999999"/>
    <n v="41.548649999999995"/>
    <n v="0"/>
    <x v="1"/>
    <n v="0.37476000000000004"/>
    <n v="167.40149"/>
    <n v="-6.0259858384491924E-2"/>
    <n v="10416.9"/>
    <n v="-9.3719241687231815E-3"/>
    <n v="6.1545578323210165E-3"/>
    <n v="1.5529244053798853E-3"/>
    <n v="0.99229251776229899"/>
    <n v="0.74956369862657735"/>
    <n v="0.24819761162221432"/>
    <n v="2.2386897512083081E-3"/>
    <x v="0"/>
    <n v="0.09"/>
    <x v="0"/>
    <m/>
    <m/>
    <x v="0"/>
    <n v="14680"/>
    <x v="0"/>
    <x v="0"/>
    <m/>
    <x v="0"/>
    <x v="0"/>
    <x v="0"/>
    <n v="7.92"/>
    <x v="0"/>
    <x v="0"/>
    <x v="0"/>
    <x v="0"/>
    <x v="0"/>
    <x v="0"/>
    <x v="0"/>
    <x v="0"/>
    <x v="0"/>
    <x v="0"/>
    <x v="0"/>
    <x v="0"/>
    <x v="0"/>
    <m/>
    <x v="0"/>
    <x v="0"/>
    <x v="0"/>
    <x v="0"/>
    <x v="0"/>
    <m/>
    <n v="20030211"/>
    <x v="0"/>
    <s v="BP AMERICA"/>
    <m/>
    <m/>
    <d v="2003-02-13T00:00:00"/>
    <x v="5"/>
    <x v="2"/>
  </r>
  <r>
    <x v="1"/>
    <s v="T19N R095W S36 fMESAVERDE/ALMOND"/>
    <n v="3757"/>
    <x v="0"/>
    <x v="1"/>
    <s v="TWO RIM"/>
    <s v="SW SE"/>
    <n v="36"/>
    <n v="19"/>
    <n v="95"/>
    <n v="41.57555"/>
    <n v="-108.04962500000001"/>
    <s v="4903724617"/>
    <s v="TWO RIM 36-02"/>
    <x v="0"/>
    <x v="29"/>
    <m/>
    <m/>
    <m/>
    <x v="0"/>
    <s v="9913"/>
    <m/>
    <n v="10184"/>
    <n v="10181"/>
    <x v="1"/>
    <d v="2003-02-05T00:00:00"/>
    <n v="8.23"/>
    <x v="1"/>
    <n v="30.9"/>
    <n v="4.3899999999999997"/>
    <n v="3220"/>
    <n v="22.7"/>
    <x v="1"/>
    <n v="4149"/>
    <n v="2375"/>
    <m/>
    <x v="0"/>
    <n v="15"/>
    <n v="9370"/>
    <x v="0"/>
    <s v="BP AMERICA PRODUCTION COMPANY"/>
    <n v="1.5419099999999999"/>
    <n v="0.36125309999999999"/>
    <n v="140.07"/>
    <n v="0.5806659999999999"/>
    <n v="142.5538291"/>
    <n v="117.04329"/>
    <n v="38.926250000000003"/>
    <n v="0"/>
    <x v="1"/>
    <n v="0.31230000000000002"/>
    <n v="156.28183999999999"/>
    <n v="-4.5938327714842346E-2"/>
    <n v="9816.99"/>
    <n v="2.3296514982287467E-2"/>
    <n v="1.0816335202882318E-2"/>
    <n v="2.5341522025801549E-3"/>
    <n v="0.98664951259453748"/>
    <n v="0.74892444317266804"/>
    <n v="0.24907724403551942"/>
    <n v="1.998312791812536E-3"/>
    <x v="0"/>
    <n v="0.27"/>
    <x v="0"/>
    <m/>
    <m/>
    <x v="0"/>
    <n v="14610"/>
    <x v="0"/>
    <x v="0"/>
    <m/>
    <x v="0"/>
    <x v="0"/>
    <x v="0"/>
    <n v="16.399999999999999"/>
    <x v="0"/>
    <x v="0"/>
    <x v="0"/>
    <x v="0"/>
    <x v="0"/>
    <x v="0"/>
    <x v="0"/>
    <x v="0"/>
    <x v="0"/>
    <x v="0"/>
    <x v="0"/>
    <x v="0"/>
    <x v="0"/>
    <m/>
    <x v="0"/>
    <x v="0"/>
    <x v="0"/>
    <x v="0"/>
    <x v="0"/>
    <m/>
    <n v="20030205"/>
    <x v="0"/>
    <s v="BP AMERICA"/>
    <m/>
    <m/>
    <d v="2003-02-07T00:00:00"/>
    <x v="6"/>
    <x v="2"/>
  </r>
  <r>
    <x v="1"/>
    <s v="T19N R095W S36 fMESAVERDE/ALMOND"/>
    <n v="3759"/>
    <x v="0"/>
    <x v="1"/>
    <s v="TWO RIM"/>
    <s v="C SW"/>
    <n v="36"/>
    <n v="19"/>
    <n v="95"/>
    <n v="41.575870000000002"/>
    <n v="-108.058869"/>
    <s v="4903724621"/>
    <s v="TWO RIM 36-04"/>
    <x v="0"/>
    <x v="29"/>
    <m/>
    <m/>
    <m/>
    <x v="0"/>
    <s v="10015"/>
    <m/>
    <n v="10200"/>
    <n v="10197"/>
    <x v="1"/>
    <d v="2003-02-10T00:00:00"/>
    <n v="8.0299999999999994"/>
    <x v="1"/>
    <n v="32.299999999999997"/>
    <n v="5.86"/>
    <n v="2670"/>
    <n v="43.6"/>
    <x v="1"/>
    <n v="3748"/>
    <n v="2135"/>
    <m/>
    <x v="0"/>
    <n v="40"/>
    <n v="8599"/>
    <x v="0"/>
    <s v="BP AMERICA PRODUCTION COMPANY"/>
    <n v="1.6117699999999999"/>
    <n v="0.48221940000000002"/>
    <n v="116.145"/>
    <n v="1.1152880000000001"/>
    <n v="119.3542774"/>
    <n v="105.73107999999999"/>
    <n v="34.992649999999998"/>
    <n v="0"/>
    <x v="1"/>
    <n v="0.8328000000000001"/>
    <n v="141.55652999999998"/>
    <n v="-8.5095181841056938E-2"/>
    <n v="8674.76"/>
    <n v="4.3858430359111278E-3"/>
    <n v="1.3504082426793695E-2"/>
    <n v="4.0402355952766219E-3"/>
    <n v="0.98245568197792965"/>
    <n v="0.74691771548793973"/>
    <n v="0.24719912249897621"/>
    <n v="5.8831620130841032E-3"/>
    <x v="0"/>
    <n v="5.59"/>
    <x v="0"/>
    <m/>
    <m/>
    <x v="0"/>
    <n v="1200"/>
    <x v="0"/>
    <x v="0"/>
    <m/>
    <x v="0"/>
    <x v="0"/>
    <x v="0"/>
    <n v="4.97"/>
    <x v="0"/>
    <x v="0"/>
    <x v="0"/>
    <x v="0"/>
    <x v="0"/>
    <x v="0"/>
    <x v="0"/>
    <x v="0"/>
    <x v="0"/>
    <x v="0"/>
    <x v="0"/>
    <x v="0"/>
    <x v="0"/>
    <m/>
    <x v="0"/>
    <x v="0"/>
    <x v="0"/>
    <x v="0"/>
    <x v="0"/>
    <m/>
    <n v="20030210"/>
    <x v="0"/>
    <s v="BP AMERICA"/>
    <m/>
    <m/>
    <d v="2003-02-12T00:00:00"/>
    <x v="6"/>
    <x v="2"/>
  </r>
  <r>
    <x v="0"/>
    <s v="T19N R097W S08 fMESAVERDE/ALMOND"/>
    <n v="49008437"/>
    <x v="0"/>
    <x v="1"/>
    <m/>
    <m/>
    <s v="8"/>
    <s v=" 19"/>
    <s v=" 97"/>
    <n v="41.636330000000001"/>
    <n v="-108.36190000000001"/>
    <s v="4903720312"/>
    <s v="NO. 2 UNION-GOVERNMENT"/>
    <x v="0"/>
    <x v="29"/>
    <m/>
    <m/>
    <n v="65"/>
    <x v="0"/>
    <n v="6624"/>
    <n v="6689"/>
    <m/>
    <m/>
    <x v="0"/>
    <d v="1972-03-02T00:00:00"/>
    <n v="8.6000003814697266"/>
    <x v="0"/>
    <n v="16"/>
    <n v="14"/>
    <n v="1226"/>
    <n v="71"/>
    <x v="0"/>
    <n v="288"/>
    <n v="2342"/>
    <m/>
    <x v="0"/>
    <n v="220"/>
    <n v="3169"/>
    <x v="0"/>
    <m/>
    <n v="0.7984"/>
    <n v="1.1520600000000001"/>
    <n v="53.330999999999996"/>
    <n v="1.8161799999999999"/>
    <n v="57.097639999999998"/>
    <n v="8.1244800000000001"/>
    <n v="38.385379999999998"/>
    <m/>
    <x v="0"/>
    <n v="4.5804"/>
    <n v="51.090259999999994"/>
    <n v="5.5527281701558177E-2"/>
    <n v="4174"/>
    <n v="0.13686504153615689"/>
    <n v="1.3983064799175588E-2"/>
    <n v="2.0177016072818424E-2"/>
    <n v="0.96583991912800604"/>
    <n v="0.15902209149062857"/>
    <n v="0.75132481220490954"/>
    <n v="8.9653096304461957E-2"/>
    <x v="0"/>
    <m/>
    <x v="0"/>
    <m/>
    <m/>
    <x v="0"/>
    <m/>
    <x v="0"/>
    <x v="0"/>
    <m/>
    <x v="0"/>
    <x v="0"/>
    <x v="0"/>
    <m/>
    <x v="0"/>
    <x v="0"/>
    <x v="0"/>
    <x v="0"/>
    <x v="0"/>
    <x v="0"/>
    <x v="0"/>
    <x v="0"/>
    <x v="0"/>
    <x v="0"/>
    <x v="0"/>
    <x v="0"/>
    <x v="0"/>
    <m/>
    <x v="0"/>
    <x v="0"/>
    <x v="0"/>
    <x v="0"/>
    <x v="0"/>
    <s v="DST NO. 1 MFE SAMPLE"/>
    <m/>
    <x v="0"/>
    <m/>
    <m/>
    <m/>
    <m/>
    <x v="0"/>
    <x v="2"/>
  </r>
  <r>
    <x v="0"/>
    <s v="T19N R098W S08 fMESAVERDE/ALMOND"/>
    <n v="49009190"/>
    <x v="0"/>
    <x v="1"/>
    <s v="PATRICK DRAW"/>
    <m/>
    <s v="8"/>
    <s v=" 19"/>
    <s v=" 98"/>
    <n v="41.643810000000002"/>
    <n v="-108.46792000000001"/>
    <s v="4903705664"/>
    <s v="TEXAS NATIONAL 2-8"/>
    <x v="0"/>
    <x v="29"/>
    <m/>
    <m/>
    <n v="17"/>
    <x v="0"/>
    <n v="5463"/>
    <n v="5480"/>
    <n v="5829"/>
    <m/>
    <x v="0"/>
    <d v="1962-02-19T00:00:00"/>
    <n v="7.6999998092651367"/>
    <x v="2"/>
    <n v="83"/>
    <n v="29"/>
    <n v="7656"/>
    <n v="-3"/>
    <x v="0"/>
    <n v="9700"/>
    <n v="4026"/>
    <m/>
    <x v="0"/>
    <n v="-1"/>
    <n v="19451"/>
    <x v="0"/>
    <m/>
    <n v="4.1417000000000002"/>
    <n v="2.3864100000000001"/>
    <n v="333.036"/>
    <n v="0"/>
    <n v="339.56411000000003"/>
    <n v="273.637"/>
    <n v="65.986139999999992"/>
    <m/>
    <x v="0"/>
    <n v="0"/>
    <n v="339.62313999999998"/>
    <n v="-8.691270338179962E-5"/>
    <n v="21487"/>
    <n v="4.9733743710000486E-2"/>
    <n v="1.2197107638966909E-2"/>
    <n v="7.0278628680751918E-3"/>
    <n v="0.98077502949295781"/>
    <n v="0.80570776184449633"/>
    <n v="0.19429223815550375"/>
    <n v="0"/>
    <x v="0"/>
    <m/>
    <x v="0"/>
    <m/>
    <m/>
    <x v="0"/>
    <m/>
    <x v="0"/>
    <x v="0"/>
    <m/>
    <x v="0"/>
    <x v="0"/>
    <x v="0"/>
    <m/>
    <x v="0"/>
    <x v="0"/>
    <x v="0"/>
    <x v="0"/>
    <x v="0"/>
    <x v="0"/>
    <x v="0"/>
    <x v="0"/>
    <x v="0"/>
    <x v="0"/>
    <x v="0"/>
    <x v="0"/>
    <x v="0"/>
    <m/>
    <x v="0"/>
    <x v="0"/>
    <x v="0"/>
    <x v="0"/>
    <x v="0"/>
    <s v="DST NO. 2"/>
    <m/>
    <x v="0"/>
    <m/>
    <m/>
    <m/>
    <m/>
    <x v="0"/>
    <x v="2"/>
  </r>
  <r>
    <x v="0"/>
    <s v="T19N R098W S09 fMESAVERDE/ALMOND"/>
    <n v="49015706"/>
    <x v="0"/>
    <x v="1"/>
    <s v="ARCH"/>
    <m/>
    <s v="9"/>
    <s v=" 19"/>
    <s v=" 98"/>
    <n v="41.6374"/>
    <n v="-108.45950000000001"/>
    <s v="4903705650"/>
    <s v="ARCH UNIT UPRR 1-9-G"/>
    <x v="0"/>
    <x v="29"/>
    <m/>
    <m/>
    <n v="17"/>
    <x v="0"/>
    <n v="5991"/>
    <n v="6008"/>
    <m/>
    <m/>
    <x v="0"/>
    <m/>
    <n v="7"/>
    <x v="2"/>
    <n v="349"/>
    <n v="209"/>
    <n v="34345"/>
    <n v="-3"/>
    <x v="0"/>
    <n v="51000"/>
    <n v="2208"/>
    <m/>
    <x v="0"/>
    <n v="2605"/>
    <n v="89595"/>
    <x v="0"/>
    <m/>
    <n v="17.415099999999999"/>
    <n v="17.198610000000002"/>
    <n v="1494.0074999999999"/>
    <n v="0"/>
    <n v="1528.62121"/>
    <n v="1438.71"/>
    <n v="36.189119999999996"/>
    <m/>
    <x v="0"/>
    <n v="54.236100000000008"/>
    <n v="1529.1352200000001"/>
    <n v="-1.6810037416881447E-4"/>
    <n v="90710"/>
    <n v="6.1839660575136578E-3"/>
    <n v="1.139268504589178E-2"/>
    <n v="1.1251060686250718E-2"/>
    <n v="0.97735625426785744"/>
    <n v="0.9408651250606862"/>
    <n v="2.3666396226227786E-2"/>
    <n v="3.5468478713085949E-2"/>
    <x v="0"/>
    <m/>
    <x v="0"/>
    <m/>
    <m/>
    <x v="0"/>
    <m/>
    <x v="0"/>
    <x v="0"/>
    <m/>
    <x v="0"/>
    <x v="0"/>
    <x v="0"/>
    <m/>
    <x v="0"/>
    <x v="0"/>
    <x v="0"/>
    <x v="0"/>
    <x v="0"/>
    <x v="0"/>
    <x v="0"/>
    <x v="0"/>
    <x v="0"/>
    <x v="0"/>
    <x v="0"/>
    <x v="0"/>
    <x v="0"/>
    <m/>
    <x v="0"/>
    <x v="0"/>
    <x v="0"/>
    <x v="0"/>
    <x v="0"/>
    <s v="DST NO. 5"/>
    <m/>
    <x v="0"/>
    <m/>
    <m/>
    <m/>
    <m/>
    <x v="0"/>
    <x v="2"/>
  </r>
  <r>
    <x v="0"/>
    <s v="T19N R098W S10 fMESAVERDE/ALMOND"/>
    <n v="49008431"/>
    <x v="0"/>
    <x v="1"/>
    <s v="PATRICK DRAW"/>
    <m/>
    <s v="10"/>
    <s v=" 19"/>
    <s v=" 98"/>
    <n v="41.639960000000002"/>
    <n v="-108.4393"/>
    <s v="4903705652"/>
    <s v="ARCH UNIT NO. 80"/>
    <x v="0"/>
    <x v="29"/>
    <m/>
    <n v="80"/>
    <n v="16"/>
    <x v="4"/>
    <n v="5882"/>
    <n v="5898"/>
    <m/>
    <m/>
    <x v="0"/>
    <d v="1964-05-21T00:00:00"/>
    <n v="8.1999998092651367"/>
    <x v="0"/>
    <n v="56"/>
    <n v="17"/>
    <n v="1899"/>
    <n v="48"/>
    <x v="0"/>
    <n v="1120"/>
    <n v="2843"/>
    <m/>
    <x v="0"/>
    <n v="469"/>
    <n v="5009"/>
    <x v="0"/>
    <m/>
    <n v="2.7944"/>
    <n v="1.39893"/>
    <n v="82.606499999999997"/>
    <n v="1.22784"/>
    <n v="88.027670000000001"/>
    <n v="31.595199999999998"/>
    <n v="46.596769999999992"/>
    <m/>
    <x v="0"/>
    <n v="9.7645800000000005"/>
    <n v="87.956549999999993"/>
    <n v="4.0412714276318425E-4"/>
    <n v="6449"/>
    <n v="0.1256763833129691"/>
    <n v="3.1744563953584139E-2"/>
    <n v="1.5891934888200496E-2"/>
    <n v="0.95236350115821533"/>
    <n v="0.35921372541328644"/>
    <n v="0.52977032409752312"/>
    <n v="0.11101595048919041"/>
    <x v="0"/>
    <m/>
    <x v="0"/>
    <m/>
    <m/>
    <x v="0"/>
    <m/>
    <x v="0"/>
    <x v="0"/>
    <m/>
    <x v="0"/>
    <x v="0"/>
    <x v="0"/>
    <m/>
    <x v="0"/>
    <x v="0"/>
    <x v="0"/>
    <x v="0"/>
    <x v="0"/>
    <x v="0"/>
    <x v="0"/>
    <x v="0"/>
    <x v="0"/>
    <x v="0"/>
    <x v="0"/>
    <x v="0"/>
    <x v="0"/>
    <m/>
    <x v="0"/>
    <x v="0"/>
    <x v="0"/>
    <x v="0"/>
    <x v="0"/>
    <s v="DST NO. 2 (BOTTOM)"/>
    <m/>
    <x v="0"/>
    <m/>
    <m/>
    <m/>
    <m/>
    <x v="0"/>
    <x v="2"/>
  </r>
  <r>
    <x v="0"/>
    <s v="T19N R098W S10 fMESAVERDE/ALMOND"/>
    <n v="49008429"/>
    <x v="0"/>
    <x v="1"/>
    <s v="PATRICK DRAW"/>
    <m/>
    <s v="10"/>
    <s v=" 19"/>
    <s v=" 98"/>
    <n v="41.639960000000002"/>
    <n v="-108.4393"/>
    <s v="4903705652"/>
    <s v="ARCH UNIT NO. 80"/>
    <x v="0"/>
    <x v="29"/>
    <n v="80"/>
    <m/>
    <n v="18"/>
    <x v="0"/>
    <n v="5978"/>
    <n v="5996"/>
    <m/>
    <m/>
    <x v="0"/>
    <d v="1964-05-21T00:00:00"/>
    <n v="8.8000001907348633"/>
    <x v="0"/>
    <n v="112"/>
    <n v="14"/>
    <n v="1544"/>
    <n v="105"/>
    <x v="0"/>
    <n v="400"/>
    <n v="2123"/>
    <m/>
    <x v="0"/>
    <n v="1177"/>
    <n v="4578"/>
    <x v="0"/>
    <m/>
    <n v="5.5888"/>
    <n v="1.1520600000000001"/>
    <n v="67.164000000000001"/>
    <n v="2.6858999999999997"/>
    <n v="76.590760000000003"/>
    <n v="11.283999999999999"/>
    <n v="34.795969999999997"/>
    <m/>
    <x v="0"/>
    <n v="24.505140000000001"/>
    <n v="70.58511"/>
    <n v="4.0805941897948374E-2"/>
    <n v="5472"/>
    <n v="8.8955223880597012E-2"/>
    <n v="7.2969637590748537E-2"/>
    <n v="1.5041762217792329E-2"/>
    <n v="0.91198860019145911"/>
    <n v="0.15986374463396033"/>
    <n v="0.49296473434694649"/>
    <n v="0.34717152101909315"/>
    <x v="0"/>
    <m/>
    <x v="0"/>
    <m/>
    <m/>
    <x v="0"/>
    <m/>
    <x v="0"/>
    <x v="0"/>
    <m/>
    <x v="0"/>
    <x v="0"/>
    <x v="0"/>
    <m/>
    <x v="0"/>
    <x v="0"/>
    <x v="0"/>
    <x v="0"/>
    <x v="0"/>
    <x v="0"/>
    <x v="0"/>
    <x v="0"/>
    <x v="0"/>
    <x v="0"/>
    <x v="0"/>
    <x v="0"/>
    <x v="0"/>
    <m/>
    <x v="0"/>
    <x v="0"/>
    <x v="0"/>
    <x v="0"/>
    <x v="0"/>
    <s v="DST NO. 1 (BOTTOM)"/>
    <m/>
    <x v="0"/>
    <m/>
    <m/>
    <m/>
    <m/>
    <x v="0"/>
    <x v="2"/>
  </r>
  <r>
    <x v="0"/>
    <s v="T19N R098W S18 fMESAVERDE/ALMOND"/>
    <n v="49009188"/>
    <x v="0"/>
    <x v="1"/>
    <s v="ARCH"/>
    <m/>
    <s v="18"/>
    <s v=" 19"/>
    <s v=" 98"/>
    <n v="41.629860000000001"/>
    <n v="-108.50221000000001"/>
    <s v="4903705617"/>
    <s v="UNIT NO. 9"/>
    <x v="0"/>
    <x v="29"/>
    <m/>
    <m/>
    <n v="15"/>
    <x v="0"/>
    <n v="4884"/>
    <n v="4899"/>
    <m/>
    <m/>
    <x v="2"/>
    <d v="1961-08-22T00:00:00"/>
    <n v="7.5"/>
    <x v="2"/>
    <n v="124"/>
    <n v="53"/>
    <n v="6242"/>
    <n v="-3"/>
    <x v="0"/>
    <n v="6000"/>
    <n v="6832"/>
    <m/>
    <x v="0"/>
    <n v="41"/>
    <n v="15825"/>
    <x v="0"/>
    <m/>
    <n v="6.1875999999999998"/>
    <n v="4.36137"/>
    <n v="271.52699999999999"/>
    <n v="0"/>
    <n v="282.07596999999998"/>
    <n v="169.26"/>
    <n v="111.97648"/>
    <m/>
    <x v="0"/>
    <n v="0.85362000000000005"/>
    <n v="282.09009999999995"/>
    <n v="-2.504581673968093E-5"/>
    <n v="19286"/>
    <n v="9.8573096750306177E-2"/>
    <n v="2.1935934493108364E-2"/>
    <n v="1.5461685729557183E-2"/>
    <n v="0.96260237977733443"/>
    <n v="0.60002105710196851"/>
    <n v="0.39695288845656057"/>
    <n v="3.0260544414710058E-3"/>
    <x v="0"/>
    <m/>
    <x v="0"/>
    <m/>
    <m/>
    <x v="0"/>
    <m/>
    <x v="0"/>
    <x v="0"/>
    <m/>
    <x v="0"/>
    <x v="0"/>
    <x v="0"/>
    <m/>
    <x v="0"/>
    <x v="0"/>
    <x v="0"/>
    <x v="0"/>
    <x v="0"/>
    <x v="0"/>
    <x v="0"/>
    <x v="0"/>
    <x v="0"/>
    <x v="0"/>
    <x v="0"/>
    <x v="0"/>
    <x v="0"/>
    <m/>
    <x v="0"/>
    <x v="0"/>
    <x v="0"/>
    <x v="0"/>
    <x v="0"/>
    <s v="PRODUCTION WATER"/>
    <m/>
    <x v="0"/>
    <m/>
    <m/>
    <m/>
    <m/>
    <x v="0"/>
    <x v="2"/>
  </r>
  <r>
    <x v="0"/>
    <s v="T19N R098W S19 fMESAVERDE/ALMOND"/>
    <n v="49009191"/>
    <x v="0"/>
    <x v="1"/>
    <s v="ARCH"/>
    <m/>
    <s v="19"/>
    <s v=" 19"/>
    <s v=" 98"/>
    <n v="41.603900000000003"/>
    <n v="-108.49708"/>
    <s v="4903705559"/>
    <s v="UNIT NO. 2 19-1"/>
    <x v="0"/>
    <x v="29"/>
    <m/>
    <m/>
    <n v="24"/>
    <x v="4"/>
    <n v="5066"/>
    <n v="5090"/>
    <m/>
    <m/>
    <x v="0"/>
    <d v="1960-04-12T00:00:00"/>
    <n v="7.5999999046325684"/>
    <x v="2"/>
    <n v="264"/>
    <n v="50"/>
    <n v="28075"/>
    <n v="-3"/>
    <x v="0"/>
    <n v="38800"/>
    <n v="3172"/>
    <m/>
    <x v="0"/>
    <n v="4411"/>
    <n v="73162"/>
    <x v="0"/>
    <m/>
    <n v="13.1736"/>
    <n v="4.1145000000000005"/>
    <n v="1221.2625"/>
    <n v="0"/>
    <n v="1238.5505999999998"/>
    <n v="1094.548"/>
    <n v="51.989079999999994"/>
    <m/>
    <x v="0"/>
    <n v="91.83702000000001"/>
    <n v="1238.3741"/>
    <n v="7.1257717281355146E-5"/>
    <n v="74766"/>
    <n v="1.0843112865718457E-2"/>
    <n v="1.0636303434030069E-2"/>
    <n v="3.3220281835881402E-3"/>
    <n v="0.98604166838238183"/>
    <n v="0.88385892437511415"/>
    <n v="4.1981724262482555E-2"/>
    <n v="7.4159351362403342E-2"/>
    <x v="0"/>
    <m/>
    <x v="0"/>
    <m/>
    <m/>
    <x v="0"/>
    <m/>
    <x v="0"/>
    <x v="0"/>
    <m/>
    <x v="0"/>
    <x v="0"/>
    <x v="0"/>
    <m/>
    <x v="0"/>
    <x v="0"/>
    <x v="0"/>
    <x v="0"/>
    <x v="0"/>
    <x v="0"/>
    <x v="0"/>
    <x v="0"/>
    <x v="0"/>
    <x v="0"/>
    <x v="0"/>
    <x v="0"/>
    <x v="0"/>
    <m/>
    <x v="0"/>
    <x v="0"/>
    <x v="0"/>
    <x v="0"/>
    <x v="0"/>
    <s v="DST NO. 1 (BOTTOM)"/>
    <m/>
    <x v="0"/>
    <m/>
    <m/>
    <m/>
    <m/>
    <x v="0"/>
    <x v="2"/>
  </r>
  <r>
    <x v="0"/>
    <s v="T19N R098W S19 fMESAVERDE/ALMOND"/>
    <n v="49007974"/>
    <x v="0"/>
    <x v="1"/>
    <s v="ARCH"/>
    <m/>
    <s v="19"/>
    <s v=" 19"/>
    <s v=" 98"/>
    <n v="41.603900000000003"/>
    <n v="-108.49708"/>
    <s v="4903705559"/>
    <s v="UNIT NO. 2 19-1"/>
    <x v="0"/>
    <x v="29"/>
    <m/>
    <m/>
    <n v="24"/>
    <x v="4"/>
    <n v="5066"/>
    <n v="5090"/>
    <m/>
    <m/>
    <x v="2"/>
    <m/>
    <n v="8.8999996185302734"/>
    <x v="0"/>
    <n v="25"/>
    <n v="32"/>
    <n v="5578"/>
    <n v="-3"/>
    <x v="0"/>
    <n v="4640"/>
    <n v="6100"/>
    <m/>
    <x v="0"/>
    <n v="169"/>
    <n v="13808"/>
    <x v="0"/>
    <m/>
    <n v="1.2475000000000001"/>
    <n v="2.6332800000000001"/>
    <n v="242.64299999999997"/>
    <n v="0"/>
    <n v="246.52377999999996"/>
    <n v="130.89439999999999"/>
    <n v="99.978999999999985"/>
    <m/>
    <x v="0"/>
    <n v="3.5185800000000005"/>
    <n v="234.39197999999999"/>
    <n v="2.5226455460723454E-2"/>
    <n v="16538"/>
    <n v="8.9962433269623679E-2"/>
    <n v="5.0603637507099734E-3"/>
    <n v="1.0681647020015677E-2"/>
    <n v="0.98425798922927443"/>
    <n v="0.55844231530447419"/>
    <n v="0.42654616425015901"/>
    <n v="1.5011520445366777E-2"/>
    <x v="0"/>
    <m/>
    <x v="0"/>
    <m/>
    <m/>
    <x v="0"/>
    <m/>
    <x v="0"/>
    <x v="0"/>
    <m/>
    <x v="0"/>
    <x v="0"/>
    <x v="0"/>
    <m/>
    <x v="0"/>
    <x v="0"/>
    <x v="0"/>
    <x v="0"/>
    <x v="0"/>
    <x v="0"/>
    <x v="0"/>
    <x v="0"/>
    <x v="0"/>
    <x v="0"/>
    <x v="0"/>
    <x v="0"/>
    <x v="0"/>
    <m/>
    <x v="0"/>
    <x v="0"/>
    <x v="0"/>
    <x v="0"/>
    <x v="0"/>
    <s v="PRODUCTION"/>
    <m/>
    <x v="0"/>
    <m/>
    <m/>
    <m/>
    <m/>
    <x v="0"/>
    <x v="2"/>
  </r>
  <r>
    <x v="0"/>
    <s v="T19N R098W S24 fMESAVERDE/ALMOND"/>
    <n v="49008425"/>
    <x v="0"/>
    <x v="1"/>
    <s v="TABLE ROCK"/>
    <m/>
    <s v="24"/>
    <s v=" 19"/>
    <s v=" 98"/>
    <n v="41.611559999999997"/>
    <n v="-108.39979"/>
    <s v="4903720139"/>
    <s v="1-24 TABLE ROCK"/>
    <x v="0"/>
    <x v="29"/>
    <m/>
    <m/>
    <n v="17"/>
    <x v="0"/>
    <n v="6508"/>
    <n v="6525"/>
    <n v="6707"/>
    <n v="6649"/>
    <x v="0"/>
    <d v="1968-12-05T00:00:00"/>
    <n v="8.8999996185302734"/>
    <x v="0"/>
    <n v="-1"/>
    <n v="0"/>
    <n v="862"/>
    <n v="34"/>
    <x v="0"/>
    <n v="300"/>
    <n v="1074"/>
    <m/>
    <x v="0"/>
    <n v="399"/>
    <n v="2244"/>
    <x v="0"/>
    <m/>
    <n v="0"/>
    <n v="0"/>
    <n v="37.497"/>
    <n v="0.86971999999999994"/>
    <n v="38.366720000000001"/>
    <n v="8.4629999999999992"/>
    <n v="17.60286"/>
    <m/>
    <x v="0"/>
    <n v="8.3071800000000007"/>
    <n v="34.373040000000003"/>
    <n v="5.4903673039339108E-2"/>
    <n v="2665"/>
    <n v="8.5760847423100431E-2"/>
    <n v="0"/>
    <n v="0"/>
    <n v="1"/>
    <n v="0.24621040210583639"/>
    <n v="0.51211239971791844"/>
    <n v="0.24167719817624511"/>
    <x v="0"/>
    <m/>
    <x v="0"/>
    <m/>
    <m/>
    <x v="0"/>
    <m/>
    <x v="0"/>
    <x v="0"/>
    <m/>
    <x v="0"/>
    <x v="0"/>
    <x v="0"/>
    <m/>
    <x v="0"/>
    <x v="0"/>
    <x v="0"/>
    <x v="0"/>
    <x v="0"/>
    <x v="0"/>
    <x v="0"/>
    <x v="0"/>
    <x v="0"/>
    <x v="0"/>
    <x v="0"/>
    <x v="0"/>
    <x v="0"/>
    <m/>
    <x v="0"/>
    <x v="0"/>
    <x v="0"/>
    <x v="0"/>
    <x v="0"/>
    <s v="DST NO. 2 (BOTTOM)"/>
    <m/>
    <x v="0"/>
    <m/>
    <m/>
    <m/>
    <m/>
    <x v="0"/>
    <x v="2"/>
  </r>
  <r>
    <x v="0"/>
    <s v="T19N R098W S28 fMESAVERDE/ALMOND"/>
    <n v="49009195"/>
    <x v="0"/>
    <x v="1"/>
    <m/>
    <m/>
    <s v="28"/>
    <s v=" 19"/>
    <s v=" 98"/>
    <n v="41.600320000000004"/>
    <n v="-108.44853999999999"/>
    <s v="4903705549"/>
    <s v="GOVERNMENT NO. 1"/>
    <x v="0"/>
    <x v="29"/>
    <m/>
    <m/>
    <n v="25"/>
    <x v="0"/>
    <n v="6059"/>
    <n v="6084"/>
    <n v="6555"/>
    <m/>
    <x v="0"/>
    <d v="1952-01-05T00:00:00"/>
    <n v="8.1999998092651367"/>
    <x v="2"/>
    <n v="70"/>
    <n v="34"/>
    <n v="3100"/>
    <n v="-3"/>
    <x v="0"/>
    <n v="1780"/>
    <n v="4760"/>
    <m/>
    <x v="0"/>
    <n v="461"/>
    <n v="7888"/>
    <x v="0"/>
    <m/>
    <n v="3.4929999999999999"/>
    <n v="2.79786"/>
    <n v="134.85"/>
    <n v="0"/>
    <n v="141.14086"/>
    <n v="50.213799999999999"/>
    <n v="78.01639999999999"/>
    <m/>
    <x v="0"/>
    <n v="9.59802"/>
    <n v="137.82821999999999"/>
    <n v="1.1874577641364471E-2"/>
    <n v="10199"/>
    <n v="0.12777132747277051"/>
    <n v="2.4748325892303618E-2"/>
    <n v="1.9823175230758831E-2"/>
    <n v="0.95542849887693748"/>
    <n v="0.36432161715503547"/>
    <n v="0.5660408296646362"/>
    <n v="6.9637553180328382E-2"/>
    <x v="0"/>
    <m/>
    <x v="0"/>
    <m/>
    <m/>
    <x v="0"/>
    <m/>
    <x v="0"/>
    <x v="0"/>
    <m/>
    <x v="0"/>
    <x v="0"/>
    <x v="0"/>
    <m/>
    <x v="0"/>
    <x v="0"/>
    <x v="0"/>
    <x v="0"/>
    <x v="0"/>
    <x v="0"/>
    <x v="0"/>
    <x v="0"/>
    <x v="0"/>
    <x v="0"/>
    <x v="0"/>
    <x v="0"/>
    <x v="0"/>
    <m/>
    <x v="0"/>
    <x v="0"/>
    <x v="0"/>
    <x v="0"/>
    <x v="0"/>
    <s v="DST"/>
    <m/>
    <x v="0"/>
    <m/>
    <m/>
    <m/>
    <m/>
    <x v="0"/>
    <x v="2"/>
  </r>
  <r>
    <x v="0"/>
    <s v="T19N R098W S31 fMESAVERDE/ALMOND"/>
    <n v="49009197"/>
    <x v="0"/>
    <x v="1"/>
    <s v="PATRICK DRAW"/>
    <m/>
    <s v="31"/>
    <s v=" 19"/>
    <s v=" 98"/>
    <n v="41.585380000000001"/>
    <n v="-108.50192"/>
    <s v="4903705508"/>
    <s v="UNIT NO. 11-31 UPRR"/>
    <x v="0"/>
    <x v="29"/>
    <m/>
    <m/>
    <n v="46"/>
    <x v="0"/>
    <n v="5132"/>
    <n v="5178"/>
    <n v="5285"/>
    <m/>
    <x v="0"/>
    <d v="1960-06-23T00:00:00"/>
    <n v="8.6000003814697266"/>
    <x v="2"/>
    <n v="27"/>
    <n v="4"/>
    <n v="997"/>
    <n v="-3"/>
    <x v="0"/>
    <n v="284"/>
    <n v="1879"/>
    <m/>
    <x v="0"/>
    <n v="204"/>
    <n v="2502"/>
    <x v="0"/>
    <m/>
    <n v="1.3472999999999999"/>
    <n v="0.32916000000000001"/>
    <n v="43.369499999999995"/>
    <n v="0"/>
    <n v="45.045959999999994"/>
    <n v="8.0116399999999999"/>
    <n v="30.796809999999997"/>
    <m/>
    <x v="0"/>
    <n v="4.2472799999999999"/>
    <n v="43.055729999999997"/>
    <n v="2.2590145546583694E-2"/>
    <n v="3389"/>
    <n v="0.15056866406382619"/>
    <n v="2.9909452479201244E-2"/>
    <n v="7.3072035760809641E-3"/>
    <n v="0.96278334394471787"/>
    <n v="0.18607604609189068"/>
    <n v="0.71527785035812885"/>
    <n v="9.8646103549980463E-2"/>
    <x v="0"/>
    <m/>
    <x v="0"/>
    <m/>
    <m/>
    <x v="0"/>
    <m/>
    <x v="0"/>
    <x v="0"/>
    <m/>
    <x v="0"/>
    <x v="0"/>
    <x v="0"/>
    <m/>
    <x v="0"/>
    <x v="0"/>
    <x v="0"/>
    <x v="0"/>
    <x v="0"/>
    <x v="0"/>
    <x v="0"/>
    <x v="0"/>
    <x v="0"/>
    <x v="0"/>
    <x v="0"/>
    <x v="0"/>
    <x v="0"/>
    <m/>
    <x v="0"/>
    <x v="0"/>
    <x v="0"/>
    <x v="0"/>
    <x v="0"/>
    <s v="DST NO. 1"/>
    <m/>
    <x v="0"/>
    <m/>
    <m/>
    <m/>
    <m/>
    <x v="0"/>
    <x v="2"/>
  </r>
  <r>
    <x v="0"/>
    <s v="T19N R098W S36 fMESAVERDE/ALMOND"/>
    <n v="49009205"/>
    <x v="0"/>
    <x v="1"/>
    <s v="TABLE ROCK"/>
    <m/>
    <s v="36"/>
    <s v=" 19"/>
    <s v=" 98"/>
    <n v="41.573839999999997"/>
    <n v="-108.39431999999999"/>
    <s v="4903705478"/>
    <s v="UNIT NO. 10"/>
    <x v="0"/>
    <x v="29"/>
    <m/>
    <n v="3"/>
    <n v="32"/>
    <x v="0"/>
    <n v="6802"/>
    <n v="6834"/>
    <n v="6928"/>
    <n v="6892"/>
    <x v="0"/>
    <d v="1957-08-06T00:00:00"/>
    <n v="7.4000000953674316"/>
    <x v="2"/>
    <n v="154"/>
    <n v="37"/>
    <n v="12109"/>
    <n v="-3"/>
    <x v="0"/>
    <n v="16800"/>
    <n v="3550"/>
    <m/>
    <x v="0"/>
    <n v="263"/>
    <n v="31111"/>
    <x v="0"/>
    <m/>
    <n v="7.6845999999999997"/>
    <n v="3.0447299999999999"/>
    <n v="526.74149999999997"/>
    <n v="0"/>
    <n v="537.47082999999998"/>
    <n v="473.928"/>
    <n v="58.184499999999993"/>
    <m/>
    <x v="0"/>
    <n v="5.4756600000000004"/>
    <n v="537.5881599999999"/>
    <n v="-1.091381971513251E-4"/>
    <n v="32907"/>
    <n v="2.805460964103846E-2"/>
    <n v="1.4297706165746707E-2"/>
    <n v="5.6649213874546455E-3"/>
    <n v="0.98003737244679867"/>
    <n v="0.88158191579219325"/>
    <n v="0.10823248041772349"/>
    <n v="1.0185603790083474E-2"/>
    <x v="0"/>
    <m/>
    <x v="0"/>
    <m/>
    <m/>
    <x v="0"/>
    <m/>
    <x v="0"/>
    <x v="0"/>
    <m/>
    <x v="0"/>
    <x v="0"/>
    <x v="0"/>
    <m/>
    <x v="0"/>
    <x v="0"/>
    <x v="0"/>
    <x v="0"/>
    <x v="0"/>
    <x v="0"/>
    <x v="0"/>
    <x v="0"/>
    <x v="0"/>
    <x v="0"/>
    <x v="0"/>
    <x v="0"/>
    <x v="0"/>
    <m/>
    <x v="0"/>
    <x v="0"/>
    <x v="0"/>
    <x v="0"/>
    <x v="0"/>
    <s v="DST NO. 3"/>
    <m/>
    <x v="0"/>
    <m/>
    <m/>
    <m/>
    <m/>
    <x v="0"/>
    <x v="2"/>
  </r>
  <r>
    <x v="0"/>
    <s v="T19N R098W S36 fMESAVERDE/ALMOND"/>
    <n v="49009206"/>
    <x v="0"/>
    <x v="1"/>
    <s v="TABLE ROCK"/>
    <m/>
    <s v="36"/>
    <s v=" 19"/>
    <s v=" 98"/>
    <n v="41.573839999999997"/>
    <n v="-108.39431999999999"/>
    <s v="4903705478"/>
    <s v="UNIT NO. 10"/>
    <x v="0"/>
    <x v="29"/>
    <n v="3"/>
    <m/>
    <n v="91"/>
    <x v="0"/>
    <n v="6837"/>
    <n v="6928"/>
    <n v="6928"/>
    <n v="6892"/>
    <x v="0"/>
    <d v="1957-08-08T00:00:00"/>
    <n v="7.1999998092651367"/>
    <x v="2"/>
    <n v="308"/>
    <n v="187"/>
    <n v="21935"/>
    <n v="-3"/>
    <x v="0"/>
    <n v="32000"/>
    <n v="1660"/>
    <m/>
    <x v="0"/>
    <n v="4749"/>
    <n v="60996"/>
    <x v="0"/>
    <m/>
    <n v="15.369199999999999"/>
    <n v="15.38823"/>
    <n v="954.17250000000001"/>
    <n v="0"/>
    <n v="984.9299299999999"/>
    <n v="902.72"/>
    <n v="27.207399999999996"/>
    <m/>
    <x v="0"/>
    <n v="98.87418000000001"/>
    <n v="1028.8015799999998"/>
    <n v="-2.1786245972781119E-2"/>
    <n v="60833"/>
    <n v="-1.3379408843542998E-3"/>
    <n v="1.5604358779106247E-2"/>
    <n v="1.5623679950511811E-2"/>
    <n v="0.9687719612703819"/>
    <n v="0.87744810811818552"/>
    <n v="2.644572143833605E-2"/>
    <n v="9.6106170443478536E-2"/>
    <x v="0"/>
    <m/>
    <x v="0"/>
    <m/>
    <m/>
    <x v="0"/>
    <m/>
    <x v="0"/>
    <x v="0"/>
    <m/>
    <x v="0"/>
    <x v="0"/>
    <x v="0"/>
    <m/>
    <x v="0"/>
    <x v="0"/>
    <x v="0"/>
    <x v="0"/>
    <x v="0"/>
    <x v="0"/>
    <x v="0"/>
    <x v="0"/>
    <x v="0"/>
    <x v="0"/>
    <x v="0"/>
    <x v="0"/>
    <x v="0"/>
    <m/>
    <x v="0"/>
    <x v="0"/>
    <x v="0"/>
    <x v="0"/>
    <x v="0"/>
    <s v="DST NO. 4"/>
    <m/>
    <x v="0"/>
    <m/>
    <m/>
    <m/>
    <m/>
    <x v="0"/>
    <x v="2"/>
  </r>
  <r>
    <x v="1"/>
    <s v="T19N R099W S15 fMESAVERDE/ALMOND"/>
    <m/>
    <x v="1"/>
    <x v="3"/>
    <s v="PATRICK DRAW"/>
    <s v="NW SW"/>
    <n v="15"/>
    <n v="19"/>
    <n v="99"/>
    <n v="41.622109999999999"/>
    <n v="-108.55861"/>
    <s v="4903722433"/>
    <s v="118 ARCH"/>
    <x v="0"/>
    <x v="29"/>
    <m/>
    <m/>
    <m/>
    <x v="0"/>
    <m/>
    <m/>
    <n v="4215"/>
    <n v="4135"/>
    <x v="1"/>
    <d v="1987-01-07T00:00:00"/>
    <n v="6.7"/>
    <x v="0"/>
    <n v="620"/>
    <n v="134.19999999999999"/>
    <n v="3174"/>
    <n v="0"/>
    <x v="1"/>
    <n v="6200"/>
    <n v="353.8"/>
    <n v="0"/>
    <x v="1"/>
    <n v="0"/>
    <n v="10489.5"/>
    <x v="0"/>
    <s v="RME PETROLEUM COMPANY"/>
    <n v="30.937999999999999"/>
    <n v="11.043317999999999"/>
    <n v="138.06899999999999"/>
    <n v="0"/>
    <n v="180.050318"/>
    <n v="174.90199999999999"/>
    <n v="5.7987819999999992"/>
    <n v="0"/>
    <x v="1"/>
    <n v="0"/>
    <n v="180.70078199999998"/>
    <n v="-1.8030825131232341E-3"/>
    <n v="10482"/>
    <n v="-3.5762820971318218E-4"/>
    <n v="0.17182974372752843"/>
    <n v="6.1334620914138008E-2"/>
    <n v="0.76683563535833343"/>
    <n v="0.96790948032532598"/>
    <n v="3.2090519674674127E-2"/>
    <n v="0"/>
    <x v="1"/>
    <n v="0"/>
    <x v="1"/>
    <n v="0"/>
    <n v="0"/>
    <x v="0"/>
    <n v="0"/>
    <x v="0"/>
    <x v="1"/>
    <m/>
    <x v="1"/>
    <x v="1"/>
    <x v="1"/>
    <n v="0"/>
    <x v="1"/>
    <x v="3"/>
    <x v="1"/>
    <x v="1"/>
    <x v="0"/>
    <x v="0"/>
    <x v="0"/>
    <x v="0"/>
    <x v="0"/>
    <x v="0"/>
    <x v="0"/>
    <x v="0"/>
    <x v="0"/>
    <m/>
    <x v="0"/>
    <x v="0"/>
    <x v="0"/>
    <x v="0"/>
    <x v="0"/>
    <m/>
    <n v="19870107"/>
    <x v="1"/>
    <m/>
    <m/>
    <m/>
    <m/>
    <x v="0"/>
    <x v="2"/>
  </r>
  <r>
    <x v="0"/>
    <s v="T19N R099W S18 fMESAVERDE/ALMOND"/>
    <n v="49007202"/>
    <x v="0"/>
    <x v="1"/>
    <s v="DESERT SPRINGS WEST"/>
    <m/>
    <s v="18"/>
    <s v=" 19"/>
    <s v=" 99"/>
    <n v="41.622570000000003"/>
    <n v="-108.60359"/>
    <s v="4903705599"/>
    <s v="1 LEON"/>
    <x v="0"/>
    <x v="29"/>
    <m/>
    <m/>
    <n v="27"/>
    <x v="0"/>
    <n v="3352"/>
    <n v="3379"/>
    <m/>
    <m/>
    <x v="2"/>
    <d v="1960-09-07T00:00:00"/>
    <n v="8.3000001907348633"/>
    <x v="0"/>
    <n v="77"/>
    <n v="197"/>
    <n v="18904"/>
    <n v="-3"/>
    <x v="0"/>
    <n v="26800"/>
    <n v="4002"/>
    <m/>
    <x v="0"/>
    <n v="1004"/>
    <n v="48953"/>
    <x v="0"/>
    <m/>
    <n v="3.8422999999999998"/>
    <n v="16.211130000000001"/>
    <n v="822.32399999999996"/>
    <n v="0"/>
    <n v="842.37743"/>
    <n v="756.02800000000002"/>
    <n v="65.592779999999991"/>
    <m/>
    <x v="0"/>
    <n v="20.903280000000002"/>
    <n v="842.52405999999996"/>
    <n v="-8.70258592981357E-5"/>
    <n v="50978"/>
    <n v="2.0263982147681901E-2"/>
    <n v="4.561257060270477E-3"/>
    <n v="1.9244497089624068E-2"/>
    <n v="0.97619424585010539"/>
    <n v="0.89733698524882488"/>
    <n v="7.7852708443720872E-2"/>
    <n v="2.4810306307454299E-2"/>
    <x v="0"/>
    <m/>
    <x v="0"/>
    <m/>
    <m/>
    <x v="0"/>
    <m/>
    <x v="0"/>
    <x v="0"/>
    <m/>
    <x v="0"/>
    <x v="0"/>
    <x v="0"/>
    <m/>
    <x v="0"/>
    <x v="0"/>
    <x v="0"/>
    <x v="0"/>
    <x v="0"/>
    <x v="0"/>
    <x v="0"/>
    <x v="0"/>
    <x v="0"/>
    <x v="0"/>
    <x v="0"/>
    <x v="0"/>
    <x v="0"/>
    <m/>
    <x v="0"/>
    <x v="0"/>
    <x v="0"/>
    <x v="0"/>
    <x v="0"/>
    <s v="PRODUCTION WATER"/>
    <m/>
    <x v="0"/>
    <m/>
    <m/>
    <m/>
    <m/>
    <x v="0"/>
    <x v="2"/>
  </r>
  <r>
    <x v="1"/>
    <s v="T19N R099W S26 fMESAVERDE/ALMOND"/>
    <n v="4123"/>
    <x v="0"/>
    <x v="1"/>
    <s v="PATRICK DRAW"/>
    <s v="SE NE"/>
    <n v="26"/>
    <n v="19"/>
    <n v="99"/>
    <n v="41.596710000000002"/>
    <n v="-108.52477"/>
    <s v="4903705546"/>
    <s v="MONELL #7"/>
    <x v="0"/>
    <x v="29"/>
    <m/>
    <m/>
    <m/>
    <x v="0"/>
    <s v="4645"/>
    <m/>
    <n v="4780"/>
    <m/>
    <x v="1"/>
    <d v="2000-11-13T00:00:00"/>
    <n v="7.5"/>
    <x v="1"/>
    <n v="36"/>
    <n v="27"/>
    <n v="6990"/>
    <n v="35"/>
    <x v="1"/>
    <n v="7600"/>
    <n v="5222"/>
    <m/>
    <x v="0"/>
    <n v="12"/>
    <n v="19300"/>
    <x v="0"/>
    <s v="ANADARKO"/>
    <n v="1.7964"/>
    <n v="2.2218300000000002"/>
    <n v="304.065"/>
    <n v="0.89529999999999998"/>
    <n v="308.97853000000003"/>
    <n v="214.39599999999999"/>
    <n v="85.588579999999993"/>
    <n v="0"/>
    <x v="1"/>
    <n v="0.24984000000000001"/>
    <n v="300.23442"/>
    <n v="1.4353125618882582E-2"/>
    <n v="19922"/>
    <n v="1.5858446790066798E-2"/>
    <n v="5.813996202260396E-3"/>
    <n v="7.1908879882365932E-3"/>
    <n v="0.98699511580950294"/>
    <n v="0.71409533923525481"/>
    <n v="0.28507251100656611"/>
    <n v="8.3214975817895898E-4"/>
    <x v="0"/>
    <n v="4.4999999999999998E-2"/>
    <x v="0"/>
    <m/>
    <n v="0.47599999999999998"/>
    <x v="5"/>
    <m/>
    <x v="0"/>
    <x v="0"/>
    <m/>
    <x v="0"/>
    <x v="0"/>
    <x v="0"/>
    <n v="6.45"/>
    <x v="0"/>
    <x v="0"/>
    <x v="0"/>
    <x v="0"/>
    <x v="0"/>
    <x v="0"/>
    <x v="0"/>
    <x v="0"/>
    <x v="0"/>
    <x v="11"/>
    <x v="1"/>
    <x v="0"/>
    <x v="0"/>
    <n v="0.35"/>
    <x v="0"/>
    <x v="0"/>
    <x v="0"/>
    <x v="9"/>
    <x v="0"/>
    <m/>
    <n v="20001113"/>
    <x v="0"/>
    <s v="NORWEST LABS CALGARY ALTA ID No C00-10734-01"/>
    <m/>
    <m/>
    <d v="2000-11-15T00:00:00"/>
    <x v="0"/>
    <x v="2"/>
  </r>
  <r>
    <x v="1"/>
    <s v="T19N R099W S26 fMESAVERDE/ALMOND"/>
    <n v="4122"/>
    <x v="0"/>
    <x v="1"/>
    <s v="PATRICK DRAW"/>
    <s v="SE SE"/>
    <n v="26"/>
    <n v="19"/>
    <n v="99"/>
    <n v="41.589480000000002"/>
    <n v="-108.52481"/>
    <s v="4903705521"/>
    <s v="MONELL UNIT 18"/>
    <x v="0"/>
    <x v="29"/>
    <m/>
    <m/>
    <m/>
    <x v="0"/>
    <s v="4689"/>
    <m/>
    <n v="4787"/>
    <m/>
    <x v="1"/>
    <d v="2000-11-13T00:00:00"/>
    <n v="7.3"/>
    <x v="1"/>
    <n v="240"/>
    <n v="79"/>
    <n v="13145"/>
    <n v="50"/>
    <x v="1"/>
    <n v="19300"/>
    <n v="2196"/>
    <m/>
    <x v="0"/>
    <n v="7"/>
    <n v="37350"/>
    <x v="0"/>
    <s v="ANADARKO"/>
    <n v="11.975999999999999"/>
    <n v="6.5009100000000002"/>
    <n v="571.8075"/>
    <n v="1.2789999999999999"/>
    <n v="591.56340999999998"/>
    <n v="544.45299999999997"/>
    <n v="35.992439999999995"/>
    <n v="0"/>
    <x v="1"/>
    <n v="0.14574000000000001"/>
    <n v="580.59118000000001"/>
    <n v="9.3607362830869997E-3"/>
    <n v="35017"/>
    <n v="-3.2238451227769561E-2"/>
    <n v="2.0244659824379604E-2"/>
    <n v="1.0989371367644257E-2"/>
    <n v="0.96876596880797616"/>
    <n v="0.9377562366689759"/>
    <n v="6.1992743327585503E-2"/>
    <n v="2.5102000343856412E-4"/>
    <x v="0"/>
    <n v="0.11"/>
    <x v="0"/>
    <m/>
    <n v="0.26700000000000002"/>
    <x v="5"/>
    <m/>
    <x v="0"/>
    <x v="0"/>
    <m/>
    <x v="0"/>
    <x v="0"/>
    <x v="0"/>
    <n v="27.5"/>
    <x v="0"/>
    <x v="0"/>
    <x v="0"/>
    <x v="0"/>
    <x v="0"/>
    <x v="0"/>
    <x v="0"/>
    <x v="0"/>
    <x v="0"/>
    <x v="12"/>
    <x v="2"/>
    <x v="0"/>
    <x v="0"/>
    <n v="0.09"/>
    <x v="0"/>
    <x v="0"/>
    <x v="0"/>
    <x v="10"/>
    <x v="0"/>
    <m/>
    <n v="20001113"/>
    <x v="0"/>
    <s v="NORWEST LABS CALGARY ALTA ID No C00-10734-02"/>
    <m/>
    <m/>
    <d v="2000-11-15T00:00:00"/>
    <x v="0"/>
    <x v="2"/>
  </r>
  <r>
    <x v="1"/>
    <s v="T19N R099W S35 fMESAVERDE/ALMOND"/>
    <n v="4410"/>
    <x v="0"/>
    <x v="1"/>
    <s v="PATRICK DRAW"/>
    <s v="SW SW"/>
    <n v="35"/>
    <n v="19"/>
    <n v="99"/>
    <n v="41.573709999999998"/>
    <n v="-108.536828"/>
    <s v="4903725351"/>
    <s v="MONELL 25-35"/>
    <x v="0"/>
    <x v="29"/>
    <m/>
    <m/>
    <m/>
    <x v="0"/>
    <s v="4559"/>
    <m/>
    <n v="4926"/>
    <m/>
    <x v="3"/>
    <d v="2004-01-22T00:00:00"/>
    <n v="7.31"/>
    <x v="1"/>
    <n v="288"/>
    <n v="204"/>
    <n v="6465"/>
    <m/>
    <x v="1"/>
    <n v="9200"/>
    <n v="3087"/>
    <m/>
    <x v="0"/>
    <n v="108"/>
    <n v="19353"/>
    <x v="0"/>
    <s v="ANADARKO PETROLEUM"/>
    <n v="14.3712"/>
    <n v="16.78716"/>
    <n v="281.22750000000002"/>
    <n v="0"/>
    <n v="312.38585999999998"/>
    <n v="259.53199999999998"/>
    <n v="50.595929999999996"/>
    <n v="0"/>
    <x v="1"/>
    <n v="2.2485600000000003"/>
    <n v="312.37648999999999"/>
    <n v="1.4997702726468532E-5"/>
    <n v="19352"/>
    <n v="-2.5836455238341301E-5"/>
    <n v="4.6004643103884413E-2"/>
    <n v="5.3738539894219291E-2"/>
    <n v="0.9002568170018963"/>
    <n v="0.83083077090724722"/>
    <n v="0.16197099211915722"/>
    <n v="7.198236973595549E-3"/>
    <x v="0"/>
    <n v="1"/>
    <x v="0"/>
    <m/>
    <m/>
    <x v="0"/>
    <m/>
    <x v="0"/>
    <x v="0"/>
    <m/>
    <x v="0"/>
    <x v="0"/>
    <x v="0"/>
    <m/>
    <x v="0"/>
    <x v="0"/>
    <x v="0"/>
    <x v="0"/>
    <x v="0"/>
    <x v="0"/>
    <x v="0"/>
    <x v="0"/>
    <x v="0"/>
    <x v="0"/>
    <x v="0"/>
    <x v="0"/>
    <x v="0"/>
    <m/>
    <x v="0"/>
    <x v="0"/>
    <x v="0"/>
    <x v="0"/>
    <x v="0"/>
    <s v="WELLHEAD"/>
    <n v="2004122"/>
    <x v="0"/>
    <s v="CHAMPION TECHNOLOGIES VERNAL UT"/>
    <m/>
    <m/>
    <d v="2004-01-28T00:00:00"/>
    <x v="0"/>
    <x v="2"/>
  </r>
  <r>
    <x v="1"/>
    <s v="T19N R100W S23 fMESAVERDE/ALMOND"/>
    <n v="4978"/>
    <x v="0"/>
    <x v="1"/>
    <s v="PATRICK DRAW"/>
    <s v="NW NW"/>
    <n v="23"/>
    <n v="19"/>
    <n v="100"/>
    <n v="41.613332999999997"/>
    <n v="-108.65777799999999"/>
    <s v="4903724504"/>
    <s v="23-1"/>
    <x v="0"/>
    <x v="29"/>
    <m/>
    <m/>
    <n v="232"/>
    <x v="0"/>
    <n v="1912"/>
    <n v="2144"/>
    <n v="2308"/>
    <n v="2253"/>
    <x v="3"/>
    <d v="2002-02-27T00:00:00"/>
    <n v="7"/>
    <x v="1"/>
    <n v="288"/>
    <n v="309"/>
    <n v="11481"/>
    <n v="0"/>
    <x v="1"/>
    <n v="17580"/>
    <n v="2562"/>
    <n v="0"/>
    <x v="1"/>
    <n v="300"/>
    <n v="32620"/>
    <x v="0"/>
    <s v="INFINITY OIL &amp; GAS OF WYOMING"/>
    <n v="14.3712"/>
    <n v="25.427610000000001"/>
    <n v="499.42349999999999"/>
    <n v="0"/>
    <n v="539.22230999999999"/>
    <n v="495.93180000000001"/>
    <n v="41.991179999999993"/>
    <n v="0"/>
    <x v="1"/>
    <n v="6.2460000000000004"/>
    <n v="544.16898000000003"/>
    <n v="-4.5659126537744643E-3"/>
    <n v="32520"/>
    <n v="-1.5351550506601166E-3"/>
    <n v="2.6651716246681261E-2"/>
    <n v="4.715607928017667E-2"/>
    <n v="0.9261922044731421"/>
    <n v="0.91135624820069672"/>
    <n v="7.7165699522232942E-2"/>
    <n v="1.1478052277070258E-2"/>
    <x v="1"/>
    <n v="40"/>
    <x v="1"/>
    <n v="0"/>
    <n v="0"/>
    <x v="1"/>
    <n v="0"/>
    <x v="2"/>
    <x v="1"/>
    <n v="0"/>
    <x v="1"/>
    <x v="1"/>
    <x v="1"/>
    <n v="0"/>
    <x v="1"/>
    <x v="3"/>
    <x v="1"/>
    <x v="1"/>
    <x v="0"/>
    <x v="0"/>
    <x v="0"/>
    <x v="0"/>
    <x v="0"/>
    <x v="0"/>
    <x v="0"/>
    <x v="0"/>
    <x v="0"/>
    <m/>
    <x v="0"/>
    <x v="0"/>
    <x v="0"/>
    <x v="0"/>
    <x v="0"/>
    <s v="WELLHEAD"/>
    <n v="20020227"/>
    <x v="0"/>
    <s v="CHAMPION TECHNOLOGIES VERNAL UT"/>
    <s v="1912"/>
    <s v="1912-2144"/>
    <d v="2002-03-01T00:00:00"/>
    <x v="0"/>
    <x v="2"/>
  </r>
  <r>
    <x v="1"/>
    <s v="T20N R092W S16 fMESAVERDE/ALMOND"/>
    <n v="3822"/>
    <x v="0"/>
    <x v="1"/>
    <s v="ECHO SPRINGS"/>
    <s v="NW SW"/>
    <n v="16"/>
    <n v="20"/>
    <n v="92"/>
    <n v="41.705829999999999"/>
    <n v="-107.77249999999999"/>
    <s v="4903724201"/>
    <s v="CRESTON JCT 12-16"/>
    <x v="0"/>
    <x v="29"/>
    <m/>
    <m/>
    <m/>
    <x v="0"/>
    <s v="10201"/>
    <m/>
    <n v="10645"/>
    <n v="10574"/>
    <x v="1"/>
    <d v="2001-03-24T00:00:00"/>
    <n v="7.69"/>
    <x v="1"/>
    <n v="22"/>
    <n v="3.5"/>
    <n v="3590"/>
    <n v="54"/>
    <x v="1"/>
    <n v="2660"/>
    <n v="4300"/>
    <n v="1.9"/>
    <x v="0"/>
    <n v="354"/>
    <n v="9560"/>
    <x v="0"/>
    <s v="DEVON ENERGY"/>
    <n v="1.0977999999999999"/>
    <n v="0.28801500000000002"/>
    <n v="156.16499999999999"/>
    <n v="1.3813199999999999"/>
    <n v="158.93213499999999"/>
    <n v="75.038600000000002"/>
    <n v="70.47699999999999"/>
    <n v="6.3326999999999994E-2"/>
    <x v="1"/>
    <n v="7.3702800000000002"/>
    <n v="152.949207"/>
    <n v="1.9183346979441903E-2"/>
    <n v="10985.4"/>
    <n v="6.9378060295735275E-2"/>
    <n v="6.9073507380996296E-3"/>
    <n v="1.8121885797356214E-3"/>
    <n v="0.99128046068216469"/>
    <n v="0.49061123932469947"/>
    <n v="0.46078695916350837"/>
    <n v="4.8187762098040821E-2"/>
    <x v="0"/>
    <n v="15"/>
    <x v="0"/>
    <m/>
    <m/>
    <x v="0"/>
    <n v="13200"/>
    <x v="0"/>
    <x v="0"/>
    <m/>
    <x v="0"/>
    <x v="0"/>
    <x v="0"/>
    <m/>
    <x v="0"/>
    <x v="0"/>
    <x v="0"/>
    <x v="0"/>
    <x v="0"/>
    <x v="0"/>
    <x v="0"/>
    <x v="0"/>
    <x v="0"/>
    <x v="0"/>
    <x v="0"/>
    <x v="0"/>
    <x v="0"/>
    <m/>
    <x v="0"/>
    <x v="0"/>
    <x v="0"/>
    <x v="0"/>
    <x v="0"/>
    <m/>
    <n v="20010324"/>
    <x v="0"/>
    <s v="ENVIRO-TEST CASPER LAB SAMPLE No L2676-2"/>
    <m/>
    <m/>
    <d v="2001-04-25T00:00:00"/>
    <x v="5"/>
    <x v="2"/>
  </r>
  <r>
    <x v="1"/>
    <s v="T20N R092W S20 fMESAVERDE/ALMOND"/>
    <n v="3585"/>
    <x v="0"/>
    <x v="1"/>
    <s v="ECHO SPRINGS"/>
    <s v="SW SW"/>
    <n v="20"/>
    <n v="20"/>
    <n v="92"/>
    <n v="41.690452000000001"/>
    <n v="-107.792147"/>
    <s v="4903722935"/>
    <s v="NE ECHO SPRINGS 06-02"/>
    <x v="0"/>
    <x v="29"/>
    <m/>
    <m/>
    <s v=""/>
    <x v="0"/>
    <m/>
    <m/>
    <n v="10470"/>
    <m/>
    <x v="1"/>
    <m/>
    <n v="8.58"/>
    <x v="1"/>
    <n v="4.46"/>
    <n v="0.01"/>
    <n v="2220"/>
    <n v="4.04"/>
    <x v="1"/>
    <n v="2099"/>
    <n v="2402"/>
    <m/>
    <x v="0"/>
    <n v="7"/>
    <n v="6204"/>
    <x v="0"/>
    <s v="BP AMERICA PRODUCTION CO"/>
    <n v="0.222554"/>
    <n v="8.229E-4"/>
    <n v="96.57"/>
    <n v="0.1033432"/>
    <n v="96.896720099999996"/>
    <n v="59.212789999999998"/>
    <n v="39.368779999999994"/>
    <n v="0"/>
    <x v="1"/>
    <n v="0.14574000000000001"/>
    <n v="98.727310000000003"/>
    <n v="-9.3576944461487548E-3"/>
    <n v="6736.51"/>
    <n v="4.1150619256891743E-2"/>
    <n v="2.2968166494213463E-3"/>
    <n v="8.4925475201920698E-6"/>
    <n v="0.99769469080305839"/>
    <n v="0.59976099824861018"/>
    <n v="0.39876281446339412"/>
    <n v="1.476187287995591E-3"/>
    <x v="0"/>
    <n v="0.18"/>
    <x v="0"/>
    <m/>
    <m/>
    <x v="0"/>
    <n v="7980"/>
    <x v="0"/>
    <x v="0"/>
    <m/>
    <x v="0"/>
    <x v="0"/>
    <x v="0"/>
    <m/>
    <x v="0"/>
    <x v="0"/>
    <x v="0"/>
    <x v="0"/>
    <x v="0"/>
    <x v="0"/>
    <x v="0"/>
    <x v="0"/>
    <x v="0"/>
    <x v="0"/>
    <x v="0"/>
    <x v="0"/>
    <x v="0"/>
    <m/>
    <x v="0"/>
    <x v="0"/>
    <x v="0"/>
    <x v="0"/>
    <x v="0"/>
    <m/>
    <m/>
    <x v="0"/>
    <s v="BP AMERICA"/>
    <m/>
    <m/>
    <m/>
    <x v="5"/>
    <x v="2"/>
  </r>
  <r>
    <x v="1"/>
    <s v="T20N R093W S14 fMESAVERDE/ALMOND"/>
    <n v="3824"/>
    <x v="0"/>
    <x v="1"/>
    <s v="ECHO SPRINGS"/>
    <s v="NW SW"/>
    <n v="14"/>
    <n v="20"/>
    <n v="93"/>
    <n v="41.708399999999997"/>
    <n v="-107.84962400000001"/>
    <s v="4903723967"/>
    <s v="LATHAM 12-14"/>
    <x v="0"/>
    <x v="29"/>
    <m/>
    <m/>
    <m/>
    <x v="0"/>
    <s v="10115"/>
    <m/>
    <n v="10598"/>
    <m/>
    <x v="1"/>
    <d v="1998-09-02T00:00:00"/>
    <n v="7.01"/>
    <x v="1"/>
    <n v="27"/>
    <n v="5"/>
    <n v="2147"/>
    <n v="76"/>
    <x v="1"/>
    <n v="2538"/>
    <n v="1732"/>
    <m/>
    <x v="0"/>
    <n v="330"/>
    <n v="5520"/>
    <x v="0"/>
    <s v="SNYDER OIL"/>
    <n v="1.3472999999999999"/>
    <n v="0.41144999999999998"/>
    <n v="93.394499999999994"/>
    <n v="1.9440799999999998"/>
    <n v="97.097329999999999"/>
    <n v="71.596980000000002"/>
    <n v="28.387479999999996"/>
    <n v="0"/>
    <x v="1"/>
    <n v="6.8706000000000005"/>
    <n v="106.85505999999999"/>
    <n v="-4.7843175556805173E-2"/>
    <n v="6855"/>
    <n v="0.10787878787878788"/>
    <n v="1.3875767747681629E-2"/>
    <n v="4.2375006604198073E-3"/>
    <n v="0.98188673159189854"/>
    <n v="0.67003827427545315"/>
    <n v="0.26566341359969287"/>
    <n v="6.4298312124853998E-2"/>
    <x v="0"/>
    <n v="4.9000000000000004"/>
    <x v="0"/>
    <m/>
    <m/>
    <x v="0"/>
    <n v="11940"/>
    <x v="1"/>
    <x v="0"/>
    <n v="99.59"/>
    <x v="0"/>
    <x v="0"/>
    <x v="0"/>
    <m/>
    <x v="0"/>
    <x v="16"/>
    <x v="0"/>
    <x v="0"/>
    <x v="0"/>
    <x v="0"/>
    <x v="0"/>
    <x v="0"/>
    <x v="0"/>
    <x v="0"/>
    <x v="0"/>
    <x v="0"/>
    <x v="0"/>
    <n v="0.13"/>
    <x v="0"/>
    <x v="0"/>
    <x v="0"/>
    <x v="0"/>
    <x v="0"/>
    <m/>
    <n v="19980902"/>
    <x v="0"/>
    <s v="BEURMAN AND ASSOCICATES BUTTE MT LAB No No 98-0217"/>
    <m/>
    <m/>
    <d v="1998-10-02T00:00:00"/>
    <x v="5"/>
    <x v="2"/>
  </r>
  <r>
    <x v="1"/>
    <s v="T20N R093W S14 fMESAVERDE/ALMOND"/>
    <n v="3825"/>
    <x v="0"/>
    <x v="1"/>
    <s v="ECHO SPRINGS"/>
    <s v="SW NW"/>
    <n v="14"/>
    <n v="20"/>
    <n v="93"/>
    <n v="41.712499999999999"/>
    <n v="-107.848056"/>
    <s v="4903724357"/>
    <s v="LATHAM 3-14"/>
    <x v="0"/>
    <x v="29"/>
    <m/>
    <m/>
    <m/>
    <x v="0"/>
    <s v="10124"/>
    <m/>
    <n v="10694"/>
    <n v="10485"/>
    <x v="1"/>
    <d v="2003-02-12T00:00:00"/>
    <n v="8.2200000000000006"/>
    <x v="1"/>
    <n v="11"/>
    <n v="4.5999999999999996"/>
    <n v="2780"/>
    <n v="53.9"/>
    <x v="1"/>
    <n v="3240"/>
    <n v="1980"/>
    <m/>
    <x v="0"/>
    <n v="13"/>
    <n v="7890"/>
    <x v="0"/>
    <s v="DEVON ENERGY"/>
    <n v="0.54889999999999994"/>
    <n v="0.37853399999999998"/>
    <n v="120.93"/>
    <n v="1.3787619999999998"/>
    <n v="123.23619599999999"/>
    <n v="91.400399999999991"/>
    <n v="32.452199999999998"/>
    <n v="0"/>
    <x v="1"/>
    <n v="0.27066000000000001"/>
    <n v="124.12326"/>
    <n v="-3.5861333718328094E-3"/>
    <n v="8082.5"/>
    <n v="1.205196431366411E-2"/>
    <n v="4.4540485491778728E-3"/>
    <n v="3.0716137976216015E-3"/>
    <n v="0.99247433765320048"/>
    <n v="0.73636802642792321"/>
    <n v="0.26145139919786187"/>
    <n v="2.1805743742147926E-3"/>
    <x v="0"/>
    <n v="1.18"/>
    <x v="0"/>
    <n v="6736"/>
    <n v="0.80800000000000005"/>
    <x v="2"/>
    <m/>
    <x v="0"/>
    <x v="0"/>
    <m/>
    <x v="0"/>
    <x v="0"/>
    <x v="0"/>
    <m/>
    <x v="0"/>
    <x v="0"/>
    <x v="0"/>
    <x v="0"/>
    <x v="0"/>
    <x v="0"/>
    <x v="0"/>
    <x v="0"/>
    <x v="0"/>
    <x v="0"/>
    <x v="0"/>
    <x v="0"/>
    <x v="0"/>
    <m/>
    <x v="0"/>
    <x v="0"/>
    <x v="0"/>
    <x v="0"/>
    <x v="0"/>
    <m/>
    <n v="20030212"/>
    <x v="0"/>
    <s v="ENERGY LABS CASPER ID No C03020474-002"/>
    <m/>
    <m/>
    <d v="2003-02-19T00:00:00"/>
    <x v="5"/>
    <x v="2"/>
  </r>
  <r>
    <x v="1"/>
    <s v="T20N R093W S15 fMESAVERDE/ALMOND"/>
    <n v="3502"/>
    <x v="0"/>
    <x v="1"/>
    <s v="ECHO SPRINGS"/>
    <s v="NE SW"/>
    <n v="15"/>
    <n v="20"/>
    <n v="93"/>
    <n v="41.709097999999997"/>
    <n v="-107.867608"/>
    <s v="4903723518"/>
    <s v="LATHAM DRAW 15-01"/>
    <x v="0"/>
    <x v="29"/>
    <m/>
    <m/>
    <m/>
    <x v="0"/>
    <s v="9962"/>
    <m/>
    <n v="10348"/>
    <n v="10332"/>
    <x v="1"/>
    <d v="2002-11-08T00:00:00"/>
    <n v="7.72"/>
    <x v="1"/>
    <n v="22.6"/>
    <n v="0.65"/>
    <n v="1720"/>
    <n v="3.7"/>
    <x v="1"/>
    <n v="1550"/>
    <n v="1483"/>
    <m/>
    <x v="0"/>
    <n v="29"/>
    <n v="4692"/>
    <x v="0"/>
    <s v="BP AMERICA PRODUCTION COMPANY"/>
    <n v="1.12774"/>
    <n v="5.3488500000000001E-2"/>
    <n v="74.819999999999993"/>
    <n v="9.4645999999999994E-2"/>
    <n v="76.095874499999994"/>
    <n v="43.725499999999997"/>
    <n v="24.306369999999998"/>
    <n v="0"/>
    <x v="1"/>
    <n v="0.60378000000000009"/>
    <n v="68.635649999999998"/>
    <n v="5.1545263036319337E-2"/>
    <n v="4808.95"/>
    <n v="1.2309295386250828E-2"/>
    <n v="1.4819988697284766E-2"/>
    <n v="7.0290932789004231E-4"/>
    <n v="0.98447710197482519"/>
    <n v="0.63706688870871042"/>
    <n v="0.35413622512498966"/>
    <n v="8.7968861662998769E-3"/>
    <x v="0"/>
    <m/>
    <x v="0"/>
    <m/>
    <m/>
    <x v="0"/>
    <n v="6860"/>
    <x v="0"/>
    <x v="0"/>
    <m/>
    <x v="0"/>
    <x v="0"/>
    <x v="0"/>
    <m/>
    <x v="0"/>
    <x v="0"/>
    <x v="0"/>
    <x v="0"/>
    <x v="0"/>
    <x v="0"/>
    <x v="0"/>
    <x v="0"/>
    <x v="0"/>
    <x v="0"/>
    <x v="0"/>
    <x v="0"/>
    <x v="0"/>
    <m/>
    <x v="0"/>
    <x v="0"/>
    <x v="0"/>
    <x v="0"/>
    <x v="0"/>
    <m/>
    <n v="20021108"/>
    <x v="0"/>
    <s v="BP AMERICA"/>
    <m/>
    <m/>
    <d v="2002-11-10T00:00:00"/>
    <x v="5"/>
    <x v="2"/>
  </r>
  <r>
    <x v="1"/>
    <s v="T20N R093W S26 fMESAVERDE/ALMOND"/>
    <n v="3639"/>
    <x v="0"/>
    <x v="1"/>
    <s v="ECHO SPRINGS"/>
    <s v="NW NW"/>
    <n v="26"/>
    <n v="20"/>
    <n v="93"/>
    <n v="41.684170000000002"/>
    <n v="-107.84917"/>
    <s v="4903724264"/>
    <s v="4-26"/>
    <x v="0"/>
    <x v="29"/>
    <m/>
    <m/>
    <s v=""/>
    <x v="0"/>
    <m/>
    <m/>
    <n v="10215"/>
    <n v="9927"/>
    <x v="3"/>
    <d v="2000-03-20T00:00:00"/>
    <n v="7.4"/>
    <x v="1"/>
    <n v="240"/>
    <n v="122"/>
    <n v="4085"/>
    <m/>
    <x v="1"/>
    <n v="4800"/>
    <n v="3611"/>
    <m/>
    <x v="0"/>
    <n v="245"/>
    <n v="13113"/>
    <x v="0"/>
    <s v="ANADARKO PETROLEUM CORP"/>
    <n v="11.975999999999999"/>
    <n v="10.03938"/>
    <n v="177.69749999999999"/>
    <n v="0"/>
    <n v="199.71287999999998"/>
    <n v="135.40799999999999"/>
    <n v="59.184289999999997"/>
    <n v="0"/>
    <x v="1"/>
    <n v="5.1009000000000002"/>
    <n v="199.69318999999999"/>
    <n v="4.9298199198617834E-5"/>
    <n v="13103"/>
    <n v="-3.8144644491913335E-4"/>
    <n v="5.9966087314949339E-2"/>
    <n v="5.0269066271539424E-2"/>
    <n v="0.88976484641351128"/>
    <n v="0.67808020894453136"/>
    <n v="0.29637610576504886"/>
    <n v="2.5543685290419772E-2"/>
    <x v="0"/>
    <n v="10"/>
    <x v="0"/>
    <m/>
    <m/>
    <x v="0"/>
    <m/>
    <x v="0"/>
    <x v="0"/>
    <m/>
    <x v="0"/>
    <x v="0"/>
    <x v="0"/>
    <m/>
    <x v="0"/>
    <x v="0"/>
    <x v="0"/>
    <x v="0"/>
    <x v="0"/>
    <x v="0"/>
    <x v="0"/>
    <x v="0"/>
    <x v="0"/>
    <x v="0"/>
    <x v="0"/>
    <x v="0"/>
    <x v="0"/>
    <m/>
    <x v="0"/>
    <x v="0"/>
    <x v="0"/>
    <x v="0"/>
    <x v="0"/>
    <s v="WELLHEAD"/>
    <n v="20000320"/>
    <x v="0"/>
    <s v="CHAMPION TECHNOLOGIES VERNAL UT"/>
    <m/>
    <m/>
    <d v="2000-03-27T00:00:00"/>
    <x v="5"/>
    <x v="2"/>
  </r>
  <r>
    <x v="1"/>
    <s v="T20N R094W S02 fMESAVERDE/ALMOND"/>
    <n v="3858"/>
    <x v="0"/>
    <x v="1"/>
    <s v="WAMSUTTER"/>
    <s v="SW SW"/>
    <n v="2"/>
    <n v="20"/>
    <n v="94"/>
    <n v="41.734720000000003"/>
    <n v="-107.96361"/>
    <s v="4903724212"/>
    <s v="WAMSUTTER 13-2"/>
    <x v="0"/>
    <x v="29"/>
    <m/>
    <m/>
    <m/>
    <x v="0"/>
    <s v="10218"/>
    <m/>
    <n v="10621"/>
    <n v="10496"/>
    <x v="1"/>
    <d v="2001-03-22T00:00:00"/>
    <n v="6.69"/>
    <x v="1"/>
    <n v="117"/>
    <n v="16.5"/>
    <n v="7900"/>
    <n v="109"/>
    <x v="1"/>
    <n v="12500"/>
    <n v="1330"/>
    <m/>
    <x v="0"/>
    <n v="323"/>
    <n v="20400"/>
    <x v="0"/>
    <s v="DEVON ENERGY"/>
    <n v="5.8383000000000003"/>
    <n v="1.357785"/>
    <n v="343.65"/>
    <n v="2.7882199999999999"/>
    <n v="353.63430499999998"/>
    <n v="352.625"/>
    <n v="21.798699999999997"/>
    <n v="0"/>
    <x v="1"/>
    <n v="6.7248600000000005"/>
    <n v="381.14855999999997"/>
    <n v="-3.7445422737232711E-2"/>
    <n v="22295.5"/>
    <n v="4.4395779414692416E-2"/>
    <n v="1.6509427726475803E-2"/>
    <n v="3.8395172097345025E-3"/>
    <n v="0.9796510550637898"/>
    <n v="0.9251641931954302"/>
    <n v="5.7192135266102014E-2"/>
    <n v="1.7643671538467839E-2"/>
    <x v="0"/>
    <n v="15"/>
    <x v="0"/>
    <m/>
    <m/>
    <x v="0"/>
    <n v="32900"/>
    <x v="0"/>
    <x v="0"/>
    <m/>
    <x v="0"/>
    <x v="0"/>
    <x v="0"/>
    <m/>
    <x v="0"/>
    <x v="0"/>
    <x v="0"/>
    <x v="0"/>
    <x v="0"/>
    <x v="0"/>
    <x v="0"/>
    <x v="0"/>
    <x v="0"/>
    <x v="0"/>
    <x v="0"/>
    <x v="0"/>
    <x v="0"/>
    <m/>
    <x v="0"/>
    <x v="0"/>
    <x v="0"/>
    <x v="0"/>
    <x v="0"/>
    <m/>
    <n v="20010322"/>
    <x v="0"/>
    <s v="ENVIRO-TEST CASPER LAB No L2676-3"/>
    <m/>
    <m/>
    <d v="2001-04-25T00:00:00"/>
    <x v="5"/>
    <x v="2"/>
  </r>
  <r>
    <x v="0"/>
    <s v="T20N R094W S06 fMESAVERDE/ALMOND"/>
    <n v="49124110"/>
    <x v="0"/>
    <x v="1"/>
    <s v="WAMSUTTER"/>
    <m/>
    <s v="6"/>
    <s v=" 20"/>
    <s v=" 94"/>
    <n v="41.735869999999998"/>
    <n v="-108.03225999999999"/>
    <s v="4903720890"/>
    <s v="MARATHON FEDERAL 1-6"/>
    <x v="0"/>
    <x v="29"/>
    <m/>
    <m/>
    <n v="0"/>
    <x v="0"/>
    <m/>
    <m/>
    <n v="10623"/>
    <n v="10022"/>
    <x v="2"/>
    <d v="1977-03-15T00:00:00"/>
    <n v="7.0999999046325684"/>
    <x v="0"/>
    <n v="78"/>
    <n v="28"/>
    <n v="4677"/>
    <n v="231"/>
    <x v="0"/>
    <n v="6300"/>
    <n v="2184"/>
    <m/>
    <x v="0"/>
    <n v="100"/>
    <n v="12490"/>
    <x v="0"/>
    <s v="CHEM LAB"/>
    <n v="3.8921999999999999"/>
    <n v="2.3041200000000002"/>
    <n v="203.44949999999997"/>
    <n v="5.9089799999999997"/>
    <n v="215.55479999999994"/>
    <n v="177.72299999999998"/>
    <n v="35.795759999999994"/>
    <m/>
    <x v="0"/>
    <n v="2.0820000000000003"/>
    <n v="215.60075999999998"/>
    <n v="-1.0659725691589464E-4"/>
    <n v="13595"/>
    <n v="4.2361510446616832E-2"/>
    <n v="1.8056661229534209E-2"/>
    <n v="1.068925396233348E-2"/>
    <n v="0.97125408480813247"/>
    <n v="0.82431527606860011"/>
    <n v="0.16602798617221942"/>
    <n v="9.6567377591804428E-3"/>
    <x v="0"/>
    <m/>
    <x v="0"/>
    <m/>
    <m/>
    <x v="0"/>
    <m/>
    <x v="0"/>
    <x v="0"/>
    <m/>
    <x v="0"/>
    <x v="0"/>
    <x v="0"/>
    <m/>
    <x v="0"/>
    <x v="0"/>
    <x v="0"/>
    <x v="0"/>
    <x v="0"/>
    <x v="0"/>
    <x v="0"/>
    <x v="0"/>
    <x v="0"/>
    <x v="0"/>
    <x v="0"/>
    <x v="0"/>
    <x v="0"/>
    <m/>
    <x v="0"/>
    <x v="0"/>
    <x v="0"/>
    <x v="0"/>
    <x v="0"/>
    <s v="PRODUCED WATER"/>
    <m/>
    <x v="0"/>
    <m/>
    <m/>
    <m/>
    <m/>
    <x v="5"/>
    <x v="2"/>
  </r>
  <r>
    <x v="1"/>
    <s v="T20N R094W S07 fMESAVERDE/ALMOND"/>
    <m/>
    <x v="1"/>
    <x v="3"/>
    <s v="WAMSUTTER"/>
    <s v="SE NW"/>
    <n v="7"/>
    <n v="20"/>
    <n v="94"/>
    <n v="41.727322999999998"/>
    <n v="-108.039286"/>
    <s v="4903721088"/>
    <s v="1-7 UPRR 5"/>
    <x v="0"/>
    <x v="29"/>
    <m/>
    <m/>
    <m/>
    <x v="0"/>
    <m/>
    <m/>
    <n v="10207"/>
    <n v="10046"/>
    <x v="1"/>
    <d v="1990-11-29T00:00:00"/>
    <n v="5.38"/>
    <x v="0"/>
    <n v="130"/>
    <n v="2.5"/>
    <n v="63"/>
    <n v="12"/>
    <x v="1"/>
    <n v="340"/>
    <n v="39"/>
    <n v="0.09"/>
    <x v="1"/>
    <n v="4.99"/>
    <n v="652"/>
    <x v="0"/>
    <s v="RME PETROLEUM COMPANY"/>
    <n v="6.4870000000000001"/>
    <n v="0.20572499999999999"/>
    <n v="2.7404999999999999"/>
    <n v="0.30696000000000001"/>
    <n v="9.7401850000000003"/>
    <n v="9.5914000000000001"/>
    <n v="0.63920999999999994"/>
    <n v="2.9996999999999997E-3"/>
    <x v="1"/>
    <n v="0.10389180000000001"/>
    <n v="10.3375015"/>
    <n v="-2.9750265300735712E-2"/>
    <n v="591.58000000000004"/>
    <n v="-4.8585535309348789E-2"/>
    <n v="0.66600377713564984"/>
    <n v="2.1121262070484287E-2"/>
    <n v="0.31287496079386584"/>
    <n v="0.92782574203254042"/>
    <n v="6.1834090181268647E-2"/>
    <n v="1.0049991286579258E-2"/>
    <x v="1"/>
    <n v="0.19"/>
    <x v="1"/>
    <n v="561"/>
    <n v="9.6"/>
    <x v="0"/>
    <n v="0"/>
    <x v="0"/>
    <x v="1"/>
    <m/>
    <x v="1"/>
    <x v="1"/>
    <x v="1"/>
    <n v="0"/>
    <x v="1"/>
    <x v="3"/>
    <x v="1"/>
    <x v="1"/>
    <x v="0"/>
    <x v="0"/>
    <x v="0"/>
    <x v="0"/>
    <x v="0"/>
    <x v="0"/>
    <x v="0"/>
    <x v="0"/>
    <x v="0"/>
    <m/>
    <x v="0"/>
    <x v="0"/>
    <x v="0"/>
    <x v="0"/>
    <x v="0"/>
    <s v="TOTAL ALKALINITY = 32 MG/L"/>
    <n v="19901129"/>
    <x v="1"/>
    <s v="WESTERN WYOMING COLLEGE WATER QUALITY LAB SAMPLE No 21328"/>
    <m/>
    <m/>
    <d v="1990-12-17T00:00:00"/>
    <x v="5"/>
    <x v="2"/>
  </r>
  <r>
    <x v="1"/>
    <s v="T20N R094W S09 fMESAVERDE/ALMOND"/>
    <n v="3573"/>
    <x v="0"/>
    <x v="1"/>
    <s v="WAMSUTTER"/>
    <s v="SW SW"/>
    <n v="9"/>
    <n v="20"/>
    <n v="94"/>
    <n v="41.719028000000002"/>
    <n v="-108.00213100000001"/>
    <s v="4903722934"/>
    <s v="CROOKS GAP ROAD 03-02"/>
    <x v="0"/>
    <x v="29"/>
    <m/>
    <m/>
    <m/>
    <x v="0"/>
    <s v="9828"/>
    <m/>
    <n v="10300"/>
    <m/>
    <x v="1"/>
    <d v="2003-01-06T00:00:00"/>
    <n v="7.99"/>
    <x v="1"/>
    <n v="33"/>
    <n v="3.9"/>
    <n v="1050"/>
    <n v="3.55"/>
    <x v="1"/>
    <n v="1250"/>
    <n v="521"/>
    <m/>
    <x v="0"/>
    <n v="202"/>
    <n v="2716"/>
    <x v="0"/>
    <s v="BP AMERICA PRODUCTION CO"/>
    <n v="1.6467000000000001"/>
    <n v="0.32093100000000002"/>
    <n v="45.674999999999997"/>
    <n v="9.0808999999999987E-2"/>
    <n v="47.733439999999995"/>
    <n v="35.262500000000003"/>
    <n v="8.5391899999999996"/>
    <n v="0"/>
    <x v="1"/>
    <n v="4.2056400000000007"/>
    <n v="48.007329999999996"/>
    <n v="-2.8607457408165982E-3"/>
    <n v="3063.45"/>
    <n v="6.0118177335213525E-2"/>
    <n v="3.4497827937814668E-2"/>
    <n v="6.7233997801122245E-3"/>
    <n v="0.9587787722820732"/>
    <n v="0.73452324884554088"/>
    <n v="0.17787262903394127"/>
    <n v="8.7604122120517866E-2"/>
    <x v="0"/>
    <n v="0.22"/>
    <x v="0"/>
    <m/>
    <m/>
    <x v="0"/>
    <n v="4480"/>
    <x v="0"/>
    <x v="0"/>
    <m/>
    <x v="0"/>
    <x v="0"/>
    <x v="0"/>
    <m/>
    <x v="0"/>
    <x v="0"/>
    <x v="0"/>
    <x v="0"/>
    <x v="0"/>
    <x v="0"/>
    <x v="0"/>
    <x v="0"/>
    <x v="0"/>
    <x v="0"/>
    <x v="0"/>
    <x v="0"/>
    <x v="0"/>
    <m/>
    <x v="0"/>
    <x v="0"/>
    <x v="0"/>
    <x v="0"/>
    <x v="0"/>
    <m/>
    <n v="200316"/>
    <x v="0"/>
    <s v="BP AMERICA"/>
    <m/>
    <m/>
    <d v="2003-01-08T00:00:00"/>
    <x v="5"/>
    <x v="2"/>
  </r>
  <r>
    <x v="1"/>
    <s v="T20N R094W S14 fMESAVERDE/ALMOND"/>
    <n v="3841"/>
    <x v="0"/>
    <x v="1"/>
    <s v="WAMSUTTER"/>
    <s v="NW NW"/>
    <n v="14"/>
    <n v="20"/>
    <n v="94"/>
    <n v="41.716000000000001"/>
    <n v="-107.96469999999999"/>
    <s v="4903724495"/>
    <s v="WAMSUTTER 4-14"/>
    <x v="0"/>
    <x v="29"/>
    <m/>
    <m/>
    <m/>
    <x v="0"/>
    <s v="9982"/>
    <m/>
    <n v="10340"/>
    <n v="10222"/>
    <x v="1"/>
    <d v="2001-06-26T00:00:00"/>
    <n v="7.57"/>
    <x v="1"/>
    <n v="21.9"/>
    <n v="4.3"/>
    <n v="3840"/>
    <n v="52.5"/>
    <x v="1"/>
    <n v="3830"/>
    <n v="3320"/>
    <m/>
    <x v="0"/>
    <n v="29.5"/>
    <n v="10500"/>
    <x v="0"/>
    <s v="DEVON ENERGY"/>
    <n v="1.0928099999999998"/>
    <n v="0.35384699999999997"/>
    <n v="167.04"/>
    <n v="1.3429499999999999"/>
    <n v="169.82960699999998"/>
    <n v="108.04429999999999"/>
    <n v="54.414799999999993"/>
    <n v="0"/>
    <x v="1"/>
    <n v="0.61419000000000001"/>
    <n v="163.07328999999999"/>
    <n v="2.0295158320595801E-2"/>
    <n v="11098.2"/>
    <n v="2.7696752507153408E-2"/>
    <n v="6.4347437369975183E-3"/>
    <n v="2.0835412991328421E-3"/>
    <n v="0.99148171496386972"/>
    <n v="0.66255056238823662"/>
    <n v="0.33368309427006715"/>
    <n v="3.76634334169624E-3"/>
    <x v="0"/>
    <n v="2.4"/>
    <x v="0"/>
    <m/>
    <m/>
    <x v="0"/>
    <n v="15200"/>
    <x v="0"/>
    <x v="0"/>
    <m/>
    <x v="2"/>
    <x v="0"/>
    <x v="8"/>
    <n v="5.67"/>
    <x v="3"/>
    <x v="0"/>
    <x v="1"/>
    <x v="1"/>
    <x v="0"/>
    <x v="0"/>
    <x v="0"/>
    <x v="0"/>
    <x v="0"/>
    <x v="0"/>
    <x v="0"/>
    <x v="0"/>
    <x v="0"/>
    <m/>
    <x v="0"/>
    <x v="0"/>
    <x v="0"/>
    <x v="0"/>
    <x v="0"/>
    <m/>
    <n v="20010626"/>
    <x v="0"/>
    <s v="ENVIRO-TEST CASPER ID No L3242-9"/>
    <m/>
    <m/>
    <d v="2001-08-03T00:00:00"/>
    <x v="5"/>
    <x v="2"/>
  </r>
  <r>
    <x v="1"/>
    <s v="T20N R094W S17 fMESAVERDE/ALMOND"/>
    <n v="3448"/>
    <x v="0"/>
    <x v="1"/>
    <s v="WAMSUTTER"/>
    <s v="NE NW"/>
    <n v="17"/>
    <n v="20"/>
    <n v="94"/>
    <n v="41.71405"/>
    <n v="-108.02007999999999"/>
    <s v="4903722909"/>
    <s v="CROOKS GAP ROAD 03-01"/>
    <x v="0"/>
    <x v="29"/>
    <m/>
    <m/>
    <m/>
    <x v="0"/>
    <s v="9809"/>
    <m/>
    <n v="10450"/>
    <m/>
    <x v="1"/>
    <d v="2001-01-01T00:00:00"/>
    <n v="7.91"/>
    <x v="1"/>
    <n v="13.95"/>
    <m/>
    <n v="1640"/>
    <n v="6.09"/>
    <x v="1"/>
    <n v="2399"/>
    <n v="773"/>
    <m/>
    <x v="0"/>
    <n v="23"/>
    <n v="5788"/>
    <x v="0"/>
    <s v="BP AMERICA PRODUCTION CO"/>
    <n v="0.69610499999999997"/>
    <n v="0"/>
    <n v="71.34"/>
    <n v="0.15578219999999998"/>
    <n v="72.191887199999996"/>
    <n v="67.675789999999992"/>
    <n v="12.669469999999999"/>
    <n v="0"/>
    <x v="1"/>
    <n v="0.47886000000000006"/>
    <n v="80.824119999999994"/>
    <n v="-5.6413920072539953E-2"/>
    <n v="4855.04"/>
    <n v="-8.7659165050587046E-2"/>
    <n v="9.6424269678878818E-3"/>
    <n v="0"/>
    <n v="0.99035757303211203"/>
    <n v="0.83732170545129347"/>
    <n v="0.15675357801606749"/>
    <n v="5.9247165326390206E-3"/>
    <x v="0"/>
    <n v="5.98"/>
    <x v="0"/>
    <m/>
    <m/>
    <x v="0"/>
    <n v="5140"/>
    <x v="0"/>
    <x v="0"/>
    <m/>
    <x v="0"/>
    <x v="0"/>
    <x v="0"/>
    <m/>
    <x v="0"/>
    <x v="0"/>
    <x v="0"/>
    <x v="0"/>
    <x v="0"/>
    <x v="0"/>
    <x v="0"/>
    <x v="0"/>
    <x v="0"/>
    <x v="0"/>
    <x v="0"/>
    <x v="0"/>
    <x v="0"/>
    <m/>
    <x v="0"/>
    <x v="0"/>
    <x v="0"/>
    <x v="0"/>
    <x v="0"/>
    <m/>
    <n v="20010101"/>
    <x v="0"/>
    <s v="BP AMERICA"/>
    <m/>
    <m/>
    <d v="2001-01-03T00:00:00"/>
    <x v="5"/>
    <x v="2"/>
  </r>
  <r>
    <x v="1"/>
    <s v="T20N R094W S19 fMESAVERDE/ALMOND"/>
    <n v="3616"/>
    <x v="0"/>
    <x v="1"/>
    <s v="WAMSUTTER"/>
    <s v="SE NW"/>
    <n v="19"/>
    <n v="20"/>
    <n v="94"/>
    <n v="41.698900999999999"/>
    <n v="-108.03980199999999"/>
    <s v="4903722714"/>
    <s v="UPRR1-19-2"/>
    <x v="0"/>
    <x v="29"/>
    <m/>
    <m/>
    <m/>
    <x v="0"/>
    <s v="9486"/>
    <m/>
    <n v="10261"/>
    <n v="9660"/>
    <x v="3"/>
    <d v="2003-02-19T00:00:00"/>
    <n v="7"/>
    <x v="1"/>
    <n v="384"/>
    <n v="39"/>
    <n v="6452"/>
    <m/>
    <x v="1"/>
    <n v="10000"/>
    <n v="1037"/>
    <m/>
    <x v="0"/>
    <n v="188"/>
    <n v="18115"/>
    <x v="0"/>
    <s v="ANADARKO PETROLEUM CORP"/>
    <n v="19.1616"/>
    <n v="3.2093099999999999"/>
    <n v="280.66199999999998"/>
    <n v="0"/>
    <n v="303.03290999999996"/>
    <n v="282.10000000000002"/>
    <n v="16.996429999999997"/>
    <n v="0"/>
    <x v="1"/>
    <n v="3.9141600000000003"/>
    <n v="303.01058999999992"/>
    <n v="3.6829039499699433E-5"/>
    <n v="18100"/>
    <n v="-4.1419301394449815E-4"/>
    <n v="6.323273600877212E-2"/>
    <n v="1.0590631888793861E-2"/>
    <n v="0.92617663210243406"/>
    <n v="0.93099056372914235"/>
    <n v="5.6091867944285383E-2"/>
    <n v="1.2917568326572353E-2"/>
    <x v="0"/>
    <n v="15"/>
    <x v="0"/>
    <m/>
    <m/>
    <x v="0"/>
    <m/>
    <x v="0"/>
    <x v="0"/>
    <m/>
    <x v="0"/>
    <x v="0"/>
    <x v="0"/>
    <m/>
    <x v="0"/>
    <x v="0"/>
    <x v="0"/>
    <x v="0"/>
    <x v="0"/>
    <x v="0"/>
    <x v="0"/>
    <x v="0"/>
    <x v="0"/>
    <x v="0"/>
    <x v="0"/>
    <x v="0"/>
    <x v="0"/>
    <m/>
    <x v="0"/>
    <x v="0"/>
    <x v="0"/>
    <x v="0"/>
    <x v="0"/>
    <s v="WELLHEAD"/>
    <n v="20030219"/>
    <x v="0"/>
    <s v="CHAMPION TECHNOLOGIES VERNAL UT"/>
    <m/>
    <m/>
    <d v="2003-02-25T00:00:00"/>
    <x v="5"/>
    <x v="2"/>
  </r>
  <r>
    <x v="1"/>
    <s v="T20N R094W S20 fMESAVERDE/ALMOND"/>
    <n v="3690"/>
    <x v="0"/>
    <x v="1"/>
    <s v="WAMSUTTER"/>
    <s v="NW NE"/>
    <n v="20"/>
    <n v="20"/>
    <n v="94"/>
    <n v="41.699509999999997"/>
    <n v="-108.01091"/>
    <s v="4903724799"/>
    <s v="CROOKS GAP ROAD 20-03"/>
    <x v="0"/>
    <x v="29"/>
    <m/>
    <m/>
    <m/>
    <x v="0"/>
    <s v="9717"/>
    <m/>
    <n v="10151"/>
    <n v="10149"/>
    <x v="1"/>
    <d v="2003-02-06T00:00:00"/>
    <n v="8.33"/>
    <x v="1"/>
    <n v="78.2"/>
    <n v="21.1"/>
    <n v="5410"/>
    <n v="57.3"/>
    <x v="1"/>
    <n v="8647"/>
    <n v="2002"/>
    <n v="53"/>
    <x v="0"/>
    <n v="9"/>
    <n v="15980"/>
    <x v="0"/>
    <s v="BP AMERICA PRODUCTION COMPANY"/>
    <n v="3.90218"/>
    <n v="1.7363190000000002"/>
    <n v="235.33500000000001"/>
    <n v="1.4657339999999999"/>
    <n v="242.43923299999997"/>
    <n v="243.93187"/>
    <n v="32.812779999999997"/>
    <n v="1.7664899999999999"/>
    <x v="1"/>
    <n v="0.18738000000000002"/>
    <n v="278.69851999999997"/>
    <n v="-6.9577164178316595E-2"/>
    <n v="16277.6"/>
    <n v="9.2257328505530589E-3"/>
    <n v="1.6095497216822165E-2"/>
    <n v="7.161873012525165E-3"/>
    <n v="0.97674262977065274"/>
    <n v="0.87525355355313705"/>
    <n v="0.11773575259746626"/>
    <n v="6.7233941536539213E-4"/>
    <x v="0"/>
    <n v="13.7"/>
    <x v="0"/>
    <m/>
    <m/>
    <x v="0"/>
    <n v="24800"/>
    <x v="0"/>
    <x v="0"/>
    <m/>
    <x v="0"/>
    <x v="0"/>
    <x v="0"/>
    <n v="45.4"/>
    <x v="0"/>
    <x v="0"/>
    <x v="0"/>
    <x v="0"/>
    <x v="0"/>
    <x v="0"/>
    <x v="0"/>
    <x v="0"/>
    <x v="0"/>
    <x v="0"/>
    <x v="0"/>
    <x v="0"/>
    <x v="0"/>
    <m/>
    <x v="0"/>
    <x v="0"/>
    <x v="0"/>
    <x v="0"/>
    <x v="0"/>
    <m/>
    <n v="20030206"/>
    <x v="0"/>
    <s v="BP AMERICA"/>
    <m/>
    <m/>
    <d v="2003-02-08T00:00:00"/>
    <x v="5"/>
    <x v="2"/>
  </r>
  <r>
    <x v="1"/>
    <s v="T20N R094W S21 fMESAVERDE/ALMOND"/>
    <n v="3691"/>
    <x v="0"/>
    <x v="1"/>
    <s v="WAMSUTTER"/>
    <s v="SE NE"/>
    <n v="21"/>
    <n v="20"/>
    <n v="94"/>
    <n v="41.69896"/>
    <n v="-107.99178000000001"/>
    <s v="4903724660"/>
    <s v="CROOKS GAP ROAD 21-02"/>
    <x v="0"/>
    <x v="29"/>
    <m/>
    <m/>
    <m/>
    <x v="0"/>
    <s v="9806"/>
    <m/>
    <n v="10308"/>
    <n v="10239"/>
    <x v="1"/>
    <d v="2003-02-05T00:00:00"/>
    <n v="8.17"/>
    <x v="1"/>
    <n v="64.599999999999994"/>
    <n v="13.3"/>
    <n v="4400"/>
    <n v="59"/>
    <x v="1"/>
    <n v="6248"/>
    <n v="2207"/>
    <m/>
    <x v="0"/>
    <n v="12"/>
    <n v="12898"/>
    <x v="0"/>
    <s v="BP AMERICA PRODUCTION COMPANY"/>
    <n v="3.2235399999999998"/>
    <n v="1.094457"/>
    <n v="191.4"/>
    <n v="1.50922"/>
    <n v="197.22721699999997"/>
    <n v="176.25608"/>
    <n v="36.172729999999994"/>
    <n v="0"/>
    <x v="1"/>
    <n v="0.24984000000000001"/>
    <n v="212.67865"/>
    <n v="-3.769507646495833E-2"/>
    <n v="13003.9"/>
    <n v="4.0885031599998314E-3"/>
    <n v="1.6344295929501457E-2"/>
    <n v="5.5492188991339885E-3"/>
    <n v="0.97810648517136456"/>
    <n v="0.82874364681175094"/>
    <n v="0.17008162314364886"/>
    <n v="1.1747300446001514E-3"/>
    <x v="0"/>
    <n v="0.26"/>
    <x v="0"/>
    <m/>
    <m/>
    <x v="0"/>
    <n v="19690"/>
    <x v="0"/>
    <x v="0"/>
    <m/>
    <x v="0"/>
    <x v="0"/>
    <x v="0"/>
    <n v="23.2"/>
    <x v="0"/>
    <x v="0"/>
    <x v="0"/>
    <x v="0"/>
    <x v="0"/>
    <x v="0"/>
    <x v="0"/>
    <x v="0"/>
    <x v="0"/>
    <x v="0"/>
    <x v="0"/>
    <x v="0"/>
    <x v="0"/>
    <m/>
    <x v="0"/>
    <x v="0"/>
    <x v="0"/>
    <x v="0"/>
    <x v="0"/>
    <m/>
    <n v="20030205"/>
    <x v="0"/>
    <s v="BP AMERICA"/>
    <m/>
    <m/>
    <d v="2003-02-07T00:00:00"/>
    <x v="5"/>
    <x v="2"/>
  </r>
  <r>
    <x v="0"/>
    <s v="T20N R094W S30 fMESAVERDE/ALMOND"/>
    <n v="49007581"/>
    <x v="0"/>
    <x v="1"/>
    <s v="WAMSUTTER"/>
    <m/>
    <s v="30"/>
    <s v=" 20"/>
    <s v=" 94"/>
    <n v="41.678260000000002"/>
    <n v="-108.03541"/>
    <s v="4903720089"/>
    <s v="FEDERAL NO. 1-30"/>
    <x v="0"/>
    <x v="29"/>
    <m/>
    <m/>
    <n v="411"/>
    <x v="0"/>
    <n v="9549"/>
    <n v="9960"/>
    <n v="10052"/>
    <n v="10044"/>
    <x v="2"/>
    <d v="1970-08-06T00:00:00"/>
    <n v="8.1000003814697266"/>
    <x v="0"/>
    <n v="50"/>
    <n v="16"/>
    <n v="4246"/>
    <n v="67"/>
    <x v="0"/>
    <n v="5000"/>
    <n v="3001"/>
    <m/>
    <x v="0"/>
    <n v="2"/>
    <n v="10859"/>
    <x v="0"/>
    <m/>
    <n v="2.4950000000000001"/>
    <n v="1.31664"/>
    <n v="184.70099999999999"/>
    <n v="1.7138599999999999"/>
    <n v="190.22650000000002"/>
    <n v="141.05000000000001"/>
    <n v="49.186389999999996"/>
    <m/>
    <x v="0"/>
    <n v="4.1640000000000003E-2"/>
    <n v="190.27802999999997"/>
    <n v="-1.354254573525235E-4"/>
    <n v="12379"/>
    <n v="6.5410104139771066E-2"/>
    <n v="1.3115943362254995E-2"/>
    <n v="6.9214331336590849E-3"/>
    <n v="0.97996262350408581"/>
    <n v="0.74128368892614671"/>
    <n v="0.25849747340772872"/>
    <n v="2.1883766612467036E-4"/>
    <x v="0"/>
    <m/>
    <x v="0"/>
    <m/>
    <m/>
    <x v="0"/>
    <m/>
    <x v="0"/>
    <x v="0"/>
    <m/>
    <x v="0"/>
    <x v="0"/>
    <x v="0"/>
    <m/>
    <x v="0"/>
    <x v="0"/>
    <x v="0"/>
    <x v="0"/>
    <x v="0"/>
    <x v="0"/>
    <x v="0"/>
    <x v="0"/>
    <x v="0"/>
    <x v="0"/>
    <x v="0"/>
    <x v="0"/>
    <x v="0"/>
    <m/>
    <x v="0"/>
    <x v="0"/>
    <x v="0"/>
    <x v="0"/>
    <x v="0"/>
    <s v="PRODUCTION"/>
    <m/>
    <x v="0"/>
    <m/>
    <m/>
    <m/>
    <m/>
    <x v="5"/>
    <x v="2"/>
  </r>
  <r>
    <x v="1"/>
    <s v="T20N R094W S33 fMESAVERDE/ALMOND"/>
    <n v="3488"/>
    <x v="0"/>
    <x v="1"/>
    <s v="FREWEN"/>
    <s v="NW NW"/>
    <n v="33"/>
    <n v="20"/>
    <n v="94"/>
    <n v="41.670707"/>
    <n v="-108.002105"/>
    <s v="4903722913"/>
    <s v="FREWEN 05"/>
    <x v="0"/>
    <x v="29"/>
    <m/>
    <m/>
    <m/>
    <x v="0"/>
    <s v="9650"/>
    <m/>
    <n v="9906"/>
    <n v="9850"/>
    <x v="1"/>
    <d v="2002-11-19T00:00:00"/>
    <n v="7.72"/>
    <x v="1"/>
    <n v="16.399999999999999"/>
    <n v="0.46"/>
    <n v="1050"/>
    <n v="2.9"/>
    <x v="1"/>
    <n v="820"/>
    <n v="943"/>
    <m/>
    <x v="0"/>
    <n v="40"/>
    <n v="3108"/>
    <x v="0"/>
    <s v="BP AMERICA PRODUCTION CO"/>
    <n v="0.81835999999999998"/>
    <n v="3.7853400000000002E-2"/>
    <n v="45.674999999999997"/>
    <n v="7.4181999999999998E-2"/>
    <n v="46.605395399999999"/>
    <n v="23.132199999999997"/>
    <n v="15.455769999999998"/>
    <n v="0"/>
    <x v="1"/>
    <n v="0.8328000000000001"/>
    <n v="39.420769999999997"/>
    <n v="8.3516745941113427E-2"/>
    <n v="2872.76"/>
    <n v="-3.9332793825533841E-2"/>
    <n v="1.7559340350538039E-2"/>
    <n v="8.1221068237090853E-4"/>
    <n v="0.98162844896709101"/>
    <n v="0.58680233795534686"/>
    <n v="0.39207174289086688"/>
    <n v="2.1125919153786192E-2"/>
    <x v="0"/>
    <m/>
    <x v="0"/>
    <m/>
    <m/>
    <x v="0"/>
    <n v="2870"/>
    <x v="0"/>
    <x v="0"/>
    <m/>
    <x v="0"/>
    <x v="0"/>
    <x v="0"/>
    <m/>
    <x v="0"/>
    <x v="0"/>
    <x v="0"/>
    <x v="0"/>
    <x v="0"/>
    <x v="0"/>
    <x v="0"/>
    <x v="0"/>
    <x v="0"/>
    <x v="0"/>
    <x v="0"/>
    <x v="0"/>
    <x v="0"/>
    <m/>
    <x v="0"/>
    <x v="0"/>
    <x v="0"/>
    <x v="0"/>
    <x v="0"/>
    <m/>
    <n v="20021119"/>
    <x v="0"/>
    <s v="BP AMERICA"/>
    <m/>
    <m/>
    <d v="2002-11-21T00:00:00"/>
    <x v="5"/>
    <x v="2"/>
  </r>
  <r>
    <x v="1"/>
    <s v="T20N R094W S35 fMESAVERDE/ALMOND"/>
    <n v="3694"/>
    <x v="0"/>
    <x v="1"/>
    <s v="WAMSUTTER"/>
    <s v="NE SW"/>
    <n v="35"/>
    <n v="20"/>
    <n v="94"/>
    <n v="41.666578000000001"/>
    <n v="-107.96199"/>
    <s v="4903724682"/>
    <s v="CROOKS GAP ROAD 35-S1"/>
    <x v="0"/>
    <x v="29"/>
    <m/>
    <m/>
    <m/>
    <x v="0"/>
    <s v="9598"/>
    <m/>
    <n v="10026"/>
    <n v="10020"/>
    <x v="1"/>
    <d v="2003-02-05T00:00:00"/>
    <n v="8.14"/>
    <x v="1"/>
    <n v="40.5"/>
    <n v="5.17"/>
    <n v="3120"/>
    <n v="20.5"/>
    <x v="1"/>
    <n v="4049"/>
    <n v="2615"/>
    <m/>
    <x v="0"/>
    <n v="12"/>
    <n v="9034"/>
    <x v="0"/>
    <s v="BP AMERICA PRODUCTION COMPANY"/>
    <n v="2.02095"/>
    <n v="0.42543930000000002"/>
    <n v="135.72"/>
    <n v="0.52439000000000002"/>
    <n v="138.6907793"/>
    <n v="114.22229"/>
    <n v="42.859849999999994"/>
    <n v="0"/>
    <x v="1"/>
    <n v="0.24984000000000001"/>
    <n v="157.33197999999999"/>
    <n v="-6.2972187490179868E-2"/>
    <n v="9862.17"/>
    <n v="4.3827399944009825E-2"/>
    <n v="1.4571624805918153E-2"/>
    <n v="3.0675384632437492E-3"/>
    <n v="0.98236083673083818"/>
    <n v="0.72599537614666776"/>
    <n v="0.27241664409231992"/>
    <n v="1.5879797610123512E-3"/>
    <x v="0"/>
    <n v="0.25"/>
    <x v="0"/>
    <m/>
    <m/>
    <x v="0"/>
    <n v="13750"/>
    <x v="0"/>
    <x v="0"/>
    <m/>
    <x v="0"/>
    <x v="0"/>
    <x v="0"/>
    <n v="8.18"/>
    <x v="0"/>
    <x v="0"/>
    <x v="0"/>
    <x v="0"/>
    <x v="0"/>
    <x v="0"/>
    <x v="0"/>
    <x v="0"/>
    <x v="0"/>
    <x v="0"/>
    <x v="0"/>
    <x v="0"/>
    <x v="0"/>
    <m/>
    <x v="0"/>
    <x v="0"/>
    <x v="0"/>
    <x v="0"/>
    <x v="0"/>
    <m/>
    <n v="20030205"/>
    <x v="0"/>
    <s v="BP AMERICA"/>
    <m/>
    <m/>
    <d v="2003-02-07T00:00:00"/>
    <x v="5"/>
    <x v="2"/>
  </r>
  <r>
    <x v="0"/>
    <s v="T20N R095W S01 fMESAVERDE/ALMOND"/>
    <n v="49008656"/>
    <x v="0"/>
    <x v="1"/>
    <s v="WAMSUTTER"/>
    <m/>
    <s v="1"/>
    <s v=" 20"/>
    <s v=" 95"/>
    <n v="41.734079999999999"/>
    <n v="-108.04622000000001"/>
    <s v="4903705810"/>
    <s v="WAMSUTTER A-4"/>
    <x v="0"/>
    <x v="29"/>
    <m/>
    <m/>
    <n v="14"/>
    <x v="4"/>
    <n v="9646"/>
    <n v="9660"/>
    <n v="10137"/>
    <n v="9790"/>
    <x v="2"/>
    <d v="1971-12-06T00:00:00"/>
    <n v="8"/>
    <x v="0"/>
    <n v="137"/>
    <n v="12"/>
    <n v="2047"/>
    <n v="89"/>
    <x v="0"/>
    <n v="2280"/>
    <n v="1391"/>
    <m/>
    <x v="0"/>
    <n v="581"/>
    <n v="5831"/>
    <x v="0"/>
    <m/>
    <n v="6.8362999999999996"/>
    <n v="0.98748000000000002"/>
    <n v="89.044499999999999"/>
    <n v="2.2766199999999999"/>
    <n v="99.144899999999993"/>
    <n v="64.318799999999996"/>
    <n v="22.798489999999997"/>
    <m/>
    <x v="0"/>
    <n v="12.09642"/>
    <n v="99.213709999999992"/>
    <n v="-3.4689696605556548E-4"/>
    <n v="6534"/>
    <n v="5.6854023453295592E-2"/>
    <n v="6.8952613800609006E-2"/>
    <n v="9.9599676836630031E-3"/>
    <n v="0.92108741851572795"/>
    <n v="0.64828540329758866"/>
    <n v="0.22979172938901285"/>
    <n v="0.12192286731339853"/>
    <x v="0"/>
    <m/>
    <x v="0"/>
    <m/>
    <m/>
    <x v="0"/>
    <m/>
    <x v="0"/>
    <x v="0"/>
    <m/>
    <x v="0"/>
    <x v="0"/>
    <x v="0"/>
    <m/>
    <x v="0"/>
    <x v="0"/>
    <x v="0"/>
    <x v="0"/>
    <x v="0"/>
    <x v="0"/>
    <x v="0"/>
    <x v="0"/>
    <x v="0"/>
    <x v="0"/>
    <x v="0"/>
    <x v="0"/>
    <x v="0"/>
    <m/>
    <x v="0"/>
    <x v="0"/>
    <x v="0"/>
    <x v="0"/>
    <x v="0"/>
    <s v="PRODUCTION (11/15/71)"/>
    <m/>
    <x v="0"/>
    <m/>
    <m/>
    <m/>
    <m/>
    <x v="5"/>
    <x v="2"/>
  </r>
  <r>
    <x v="0"/>
    <s v="T20N R095W S01 fMESAVERDE/ALMOND"/>
    <n v="49008661"/>
    <x v="0"/>
    <x v="1"/>
    <s v="WAMSUTTER"/>
    <m/>
    <s v="1"/>
    <s v=" 20"/>
    <s v=" 95"/>
    <n v="41.734079999999999"/>
    <n v="-108.04622000000001"/>
    <s v="4903705810"/>
    <s v="WAMSUTTER A-4"/>
    <x v="0"/>
    <x v="29"/>
    <m/>
    <m/>
    <n v="14"/>
    <x v="4"/>
    <n v="9646"/>
    <n v="9660"/>
    <n v="10137"/>
    <n v="9790"/>
    <x v="2"/>
    <d v="1970-04-30T00:00:00"/>
    <n v="7.3000001907348633"/>
    <x v="0"/>
    <n v="50"/>
    <n v="10"/>
    <n v="673"/>
    <n v="17"/>
    <x v="0"/>
    <n v="22"/>
    <n v="1952"/>
    <m/>
    <x v="0"/>
    <n v="20"/>
    <n v="1753"/>
    <x v="0"/>
    <m/>
    <n v="2.4950000000000001"/>
    <n v="0.82289999999999996"/>
    <n v="29.275499999999997"/>
    <n v="0.43485999999999997"/>
    <n v="33.028259999999996"/>
    <n v="0.62061999999999995"/>
    <n v="31.993279999999995"/>
    <m/>
    <x v="0"/>
    <n v="0.41640000000000005"/>
    <n v="33.030299999999997"/>
    <n v="-3.0881690427416673E-5"/>
    <n v="2741"/>
    <n v="0.21984868713840677"/>
    <n v="7.5541369723987895E-2"/>
    <n v="2.4915027312973802E-2"/>
    <n v="0.89954360296303837"/>
    <n v="1.8789414567836199E-2"/>
    <n v="0.96860397877100712"/>
    <n v="1.2606606661156577E-2"/>
    <x v="0"/>
    <m/>
    <x v="0"/>
    <m/>
    <m/>
    <x v="0"/>
    <m/>
    <x v="0"/>
    <x v="0"/>
    <m/>
    <x v="0"/>
    <x v="0"/>
    <x v="0"/>
    <m/>
    <x v="0"/>
    <x v="0"/>
    <x v="0"/>
    <x v="0"/>
    <x v="0"/>
    <x v="0"/>
    <x v="0"/>
    <x v="0"/>
    <x v="0"/>
    <x v="0"/>
    <x v="0"/>
    <x v="0"/>
    <x v="0"/>
    <m/>
    <x v="0"/>
    <x v="0"/>
    <x v="0"/>
    <x v="0"/>
    <x v="0"/>
    <s v="PRODUCTION"/>
    <m/>
    <x v="0"/>
    <m/>
    <m/>
    <m/>
    <m/>
    <x v="5"/>
    <x v="2"/>
  </r>
  <r>
    <x v="1"/>
    <s v="T20N R095W S04 fMESAVERDE/ALMOND"/>
    <n v="3866"/>
    <x v="0"/>
    <x v="1"/>
    <s v="RED DESERT"/>
    <s v="SW SE"/>
    <n v="4"/>
    <n v="20"/>
    <n v="95"/>
    <n v="41.733580000000003"/>
    <n v="-108.10748"/>
    <s v="4903724094"/>
    <s v="RED DESERT 15-4"/>
    <x v="0"/>
    <x v="29"/>
    <m/>
    <m/>
    <m/>
    <x v="0"/>
    <s v="9265"/>
    <m/>
    <n v="9846"/>
    <n v="9751"/>
    <x v="1"/>
    <d v="1999-01-13T00:00:00"/>
    <n v="8.08"/>
    <x v="1"/>
    <n v="24"/>
    <n v="7"/>
    <n v="4806"/>
    <n v="88"/>
    <x v="1"/>
    <n v="5652"/>
    <n v="1964"/>
    <m/>
    <x v="0"/>
    <n v="84"/>
    <n v="10560"/>
    <x v="0"/>
    <s v="SNYDER OIL"/>
    <n v="1.1976"/>
    <n v="0.57603000000000004"/>
    <n v="209.06099999999998"/>
    <n v="2.2510399999999997"/>
    <n v="213.08566999999996"/>
    <n v="159.44291999999999"/>
    <n v="32.189959999999999"/>
    <n v="0"/>
    <x v="1"/>
    <n v="1.7488800000000002"/>
    <n v="193.38176000000001"/>
    <n v="4.8475987362628176E-2"/>
    <n v="12625"/>
    <n v="8.9066206599094241E-2"/>
    <n v="5.6202746998425569E-3"/>
    <n v="2.7032789206331903E-3"/>
    <n v="0.99167644637952423"/>
    <n v="0.82449823602805128"/>
    <n v="0.16645809821981142"/>
    <n v="9.043665752137121E-3"/>
    <x v="0"/>
    <n v="0.38"/>
    <x v="0"/>
    <m/>
    <n v="5.4499999999999999E-11"/>
    <x v="5"/>
    <n v="18350"/>
    <x v="1"/>
    <x v="0"/>
    <n v="221.99"/>
    <x v="0"/>
    <x v="0"/>
    <x v="9"/>
    <n v="1.68"/>
    <x v="0"/>
    <x v="18"/>
    <x v="5"/>
    <x v="0"/>
    <x v="0"/>
    <x v="0"/>
    <x v="0"/>
    <x v="0"/>
    <x v="0"/>
    <x v="0"/>
    <x v="0"/>
    <x v="5"/>
    <x v="0"/>
    <n v="0.54"/>
    <x v="0"/>
    <x v="0"/>
    <x v="0"/>
    <x v="0"/>
    <x v="0"/>
    <m/>
    <n v="19990113"/>
    <x v="0"/>
    <s v="BEUERMAN AND ASSOCIATES BUTTE MT LAB No 99-0030"/>
    <m/>
    <m/>
    <d v="1999-01-20T00:00:00"/>
    <x v="5"/>
    <x v="2"/>
  </r>
  <r>
    <x v="1"/>
    <s v="T20N R095W S06 fMESAVERDE/ALMOND"/>
    <n v="3864"/>
    <x v="0"/>
    <x v="1"/>
    <s v="WAMSUTTER"/>
    <s v="SW SW"/>
    <n v="6"/>
    <n v="20"/>
    <n v="95"/>
    <n v="41.733890000000002"/>
    <n v="-108.156389"/>
    <s v="4903724496"/>
    <s v="RED DESERT 13-6"/>
    <x v="0"/>
    <x v="29"/>
    <m/>
    <m/>
    <m/>
    <x v="0"/>
    <s v="9049"/>
    <m/>
    <n v="9510"/>
    <n v="9330"/>
    <x v="1"/>
    <d v="2001-06-26T00:00:00"/>
    <n v="6.9"/>
    <x v="1"/>
    <n v="57.6"/>
    <n v="6.6"/>
    <n v="5200"/>
    <n v="73.8"/>
    <x v="1"/>
    <n v="7420"/>
    <n v="3210"/>
    <m/>
    <x v="0"/>
    <n v="23.8"/>
    <n v="16600"/>
    <x v="0"/>
    <s v="DEVON ENERGY"/>
    <n v="2.8742399999999999"/>
    <n v="0.54311399999999999"/>
    <n v="226.2"/>
    <n v="1.8878039999999998"/>
    <n v="231.50515799999997"/>
    <n v="209.31819999999999"/>
    <n v="52.611899999999991"/>
    <n v="0"/>
    <x v="1"/>
    <n v="0.49551600000000007"/>
    <n v="262.42561599999999"/>
    <n v="-6.2600792717564163E-2"/>
    <n v="15991.8"/>
    <n v="-1.8661135623070858E-2"/>
    <n v="1.2415446916305858E-2"/>
    <n v="2.3460125238332703E-3"/>
    <n v="0.98523854055986093"/>
    <n v="0.79762868880909854"/>
    <n v="0.20048309613189588"/>
    <n v="1.8882150590055207E-3"/>
    <x v="0"/>
    <n v="1.8"/>
    <x v="0"/>
    <m/>
    <m/>
    <x v="0"/>
    <n v="24900"/>
    <x v="0"/>
    <x v="0"/>
    <m/>
    <x v="2"/>
    <x v="0"/>
    <x v="2"/>
    <n v="20.7"/>
    <x v="1"/>
    <x v="0"/>
    <x v="1"/>
    <x v="3"/>
    <x v="0"/>
    <x v="0"/>
    <x v="0"/>
    <x v="0"/>
    <x v="0"/>
    <x v="0"/>
    <x v="0"/>
    <x v="0"/>
    <x v="0"/>
    <m/>
    <x v="0"/>
    <x v="0"/>
    <x v="0"/>
    <x v="0"/>
    <x v="0"/>
    <m/>
    <n v="20010626"/>
    <x v="0"/>
    <s v="ENVIRO-TEST CASPER LAB No L3242-7"/>
    <m/>
    <m/>
    <d v="2001-08-03T00:00:00"/>
    <x v="5"/>
    <x v="2"/>
  </r>
  <r>
    <x v="1"/>
    <s v="T20N R095W S08 fMESAVERDE/ALMOND"/>
    <n v="3865"/>
    <x v="0"/>
    <x v="1"/>
    <s v="WAMSUTTER"/>
    <s v="SE SW"/>
    <n v="8"/>
    <n v="20"/>
    <n v="95"/>
    <n v="41.718980000000002"/>
    <n v="-108.13594999999999"/>
    <s v="4903723969"/>
    <s v="RED DESERT 14-8"/>
    <x v="0"/>
    <x v="29"/>
    <m/>
    <m/>
    <m/>
    <x v="0"/>
    <s v="9028"/>
    <m/>
    <n v="9510"/>
    <n v="9389"/>
    <x v="1"/>
    <d v="1999-12-19T00:00:00"/>
    <n v="9.26"/>
    <x v="1"/>
    <n v="33"/>
    <n v="9"/>
    <n v="4699"/>
    <n v="199"/>
    <x v="1"/>
    <n v="6714"/>
    <n v="2360"/>
    <n v="216"/>
    <x v="0"/>
    <n v="10"/>
    <n v="13748"/>
    <x v="0"/>
    <s v="SANTA FE SNYDER"/>
    <n v="1.6467000000000001"/>
    <n v="0.74060999999999999"/>
    <n v="204.40649999999999"/>
    <n v="5.0904199999999999"/>
    <n v="211.88423"/>
    <n v="189.40194"/>
    <n v="38.680399999999999"/>
    <n v="7.1992799999999999"/>
    <x v="1"/>
    <n v="0.20820000000000002"/>
    <n v="235.48981999999998"/>
    <n v="-5.2764772565596904E-2"/>
    <n v="14240"/>
    <n v="1.7578962412462484E-2"/>
    <n v="7.7716968365224726E-3"/>
    <n v="3.4953521552783802E-3"/>
    <n v="0.98873295100819913"/>
    <n v="0.80428928944784117"/>
    <n v="0.16425508329829291"/>
    <n v="8.841146509008332E-4"/>
    <x v="0"/>
    <n v="1.04"/>
    <x v="0"/>
    <m/>
    <n v="4.5250000000000002E-5"/>
    <x v="5"/>
    <n v="22100"/>
    <x v="1"/>
    <x v="0"/>
    <n v="187.08"/>
    <x v="0"/>
    <x v="0"/>
    <x v="0"/>
    <n v="9.25"/>
    <x v="0"/>
    <x v="19"/>
    <x v="4"/>
    <x v="0"/>
    <x v="0"/>
    <x v="0"/>
    <x v="0"/>
    <x v="0"/>
    <x v="0"/>
    <x v="0"/>
    <x v="0"/>
    <x v="6"/>
    <x v="0"/>
    <n v="0.1"/>
    <x v="0"/>
    <x v="0"/>
    <x v="0"/>
    <x v="0"/>
    <x v="0"/>
    <m/>
    <n v="19991219"/>
    <x v="0"/>
    <s v="BEUERMAN AND ASSOCIATES KINGMAN AZ LAB No 1999-0138"/>
    <m/>
    <m/>
    <d v="1999-12-21T00:00:00"/>
    <x v="5"/>
    <x v="2"/>
  </r>
  <r>
    <x v="1"/>
    <s v="T20N R095W S08 fMESAVERDE/ALMOND"/>
    <n v="3869"/>
    <x v="0"/>
    <x v="1"/>
    <s v="WAMSUTTER"/>
    <s v="NE NW"/>
    <n v="8"/>
    <n v="20"/>
    <n v="95"/>
    <n v="41.727924000000002"/>
    <n v="-108.13581000000001"/>
    <s v="4903723888"/>
    <s v="RED DESERT 3-8"/>
    <x v="0"/>
    <x v="29"/>
    <m/>
    <m/>
    <m/>
    <x v="0"/>
    <s v="9072"/>
    <m/>
    <n v="9495"/>
    <n v="9369"/>
    <x v="1"/>
    <d v="1999-01-13T00:00:00"/>
    <n v="8.1"/>
    <x v="1"/>
    <n v="43"/>
    <n v="11"/>
    <n v="4557"/>
    <n v="73"/>
    <x v="1"/>
    <n v="6291"/>
    <n v="2146"/>
    <m/>
    <x v="0"/>
    <n v="16"/>
    <n v="12188"/>
    <x v="0"/>
    <s v="SNYDER OIL"/>
    <n v="2.1457000000000002"/>
    <n v="0.90519000000000005"/>
    <n v="198.22949999999997"/>
    <n v="1.86734"/>
    <n v="203.14773"/>
    <n v="177.46911"/>
    <n v="35.172939999999997"/>
    <n v="0"/>
    <x v="1"/>
    <n v="0.33312000000000003"/>
    <n v="212.97516999999999"/>
    <n v="-2.3616676707770703E-2"/>
    <n v="13137"/>
    <n v="3.7472852912142154E-2"/>
    <n v="1.0562264220230273E-2"/>
    <n v="4.4558213867317157E-3"/>
    <n v="0.98498191439303795"/>
    <n v="0.83328544825201922"/>
    <n v="0.16515042575150896"/>
    <n v="1.5641259964717955E-3"/>
    <x v="0"/>
    <n v="1.5"/>
    <x v="0"/>
    <m/>
    <n v="4.7399999999999999E-11"/>
    <x v="5"/>
    <n v="21100"/>
    <x v="1"/>
    <x v="0"/>
    <n v="160.49"/>
    <x v="5"/>
    <x v="0"/>
    <x v="0"/>
    <m/>
    <x v="0"/>
    <x v="20"/>
    <x v="4"/>
    <x v="0"/>
    <x v="0"/>
    <x v="0"/>
    <x v="0"/>
    <x v="0"/>
    <x v="0"/>
    <x v="0"/>
    <x v="0"/>
    <x v="4"/>
    <x v="0"/>
    <n v="0.15"/>
    <x v="0"/>
    <x v="0"/>
    <x v="0"/>
    <x v="0"/>
    <x v="0"/>
    <m/>
    <n v="19990113"/>
    <x v="0"/>
    <s v="BEUERMAN AND ASSOCIATES BUTTE MT LAB No 99-0033"/>
    <m/>
    <m/>
    <d v="1999-01-20T00:00:00"/>
    <x v="5"/>
    <x v="2"/>
  </r>
  <r>
    <x v="1"/>
    <s v="T20N R095W S08 fMESAVERDE/ALMOND"/>
    <n v="3862"/>
    <x v="0"/>
    <x v="1"/>
    <s v="WAMSUTTER"/>
    <s v="NE NE"/>
    <n v="8"/>
    <n v="20"/>
    <n v="95"/>
    <n v="41.727961999999998"/>
    <n v="-108.125711"/>
    <s v="4903723424"/>
    <s v="RED DESERT 1-8"/>
    <x v="0"/>
    <x v="29"/>
    <m/>
    <m/>
    <m/>
    <x v="0"/>
    <s v="9111"/>
    <m/>
    <n v="9534"/>
    <m/>
    <x v="1"/>
    <d v="1995-02-13T00:00:00"/>
    <n v="6.98"/>
    <x v="1"/>
    <n v="21"/>
    <n v="11"/>
    <n v="2815"/>
    <n v="114"/>
    <x v="1"/>
    <n v="3842"/>
    <n v="1579"/>
    <m/>
    <x v="0"/>
    <n v="49"/>
    <n v="8431"/>
    <x v="0"/>
    <s v="SNYDER OIL"/>
    <n v="1.0479000000000001"/>
    <n v="0.90519000000000005"/>
    <n v="122.4525"/>
    <n v="2.9161199999999998"/>
    <n v="127.32171"/>
    <n v="108.38282"/>
    <n v="25.879809999999999"/>
    <n v="0"/>
    <x v="1"/>
    <n v="1.0201800000000001"/>
    <n v="135.28281000000001"/>
    <n v="-3.0315929063216493E-2"/>
    <n v="8431"/>
    <n v="0"/>
    <n v="8.2303324389846801E-3"/>
    <n v="7.1094709613937802E-3"/>
    <n v="0.98466019659962156"/>
    <n v="0.80115736803515525"/>
    <n v="0.19130154082399675"/>
    <n v="7.541091140847828E-3"/>
    <x v="0"/>
    <n v="6.08"/>
    <x v="0"/>
    <m/>
    <m/>
    <x v="0"/>
    <n v="10539"/>
    <x v="1"/>
    <x v="0"/>
    <n v="123.91"/>
    <x v="0"/>
    <x v="0"/>
    <x v="0"/>
    <m/>
    <x v="0"/>
    <x v="0"/>
    <x v="0"/>
    <x v="0"/>
    <x v="0"/>
    <x v="0"/>
    <x v="0"/>
    <x v="0"/>
    <x v="0"/>
    <x v="0"/>
    <x v="0"/>
    <x v="0"/>
    <x v="0"/>
    <n v="0.81"/>
    <x v="0"/>
    <x v="0"/>
    <x v="0"/>
    <x v="0"/>
    <x v="0"/>
    <m/>
    <n v="19950213"/>
    <x v="0"/>
    <s v="BEUERMAN AND ASSOCIATES BUTTE MT LAB No 95-242"/>
    <m/>
    <m/>
    <d v="1995-03-11T00:00:00"/>
    <x v="5"/>
    <x v="2"/>
  </r>
  <r>
    <x v="1"/>
    <s v="T20N R095W S08 fMESAVERDE/ALMOND"/>
    <n v="3868"/>
    <x v="0"/>
    <x v="1"/>
    <s v="WAMSUTTER"/>
    <s v="SE SE"/>
    <n v="8"/>
    <n v="20"/>
    <n v="95"/>
    <n v="41.719720000000002"/>
    <n v="-108.12582999999999"/>
    <s v="4903724365"/>
    <s v="RED DESERT 16-8"/>
    <x v="0"/>
    <x v="29"/>
    <m/>
    <m/>
    <m/>
    <x v="0"/>
    <s v="9238"/>
    <m/>
    <n v="9525"/>
    <n v="9420"/>
    <x v="1"/>
    <d v="2001-06-26T00:00:00"/>
    <n v="7.31"/>
    <x v="1"/>
    <n v="42.4"/>
    <n v="9"/>
    <n v="4670"/>
    <n v="48.2"/>
    <x v="1"/>
    <n v="5590"/>
    <n v="2750"/>
    <m/>
    <x v="0"/>
    <n v="8.3000000000000007"/>
    <n v="11900"/>
    <x v="0"/>
    <s v="DEVON ENERGY"/>
    <n v="2.1157599999999999"/>
    <n v="0.74060999999999999"/>
    <n v="203.14500000000001"/>
    <n v="1.2329559999999999"/>
    <n v="207.23432599999998"/>
    <n v="157.69389999999999"/>
    <n v="45.072499999999998"/>
    <n v="0"/>
    <x v="1"/>
    <n v="0.17280600000000002"/>
    <n v="202.93920599999998"/>
    <n v="1.0471470401946846E-2"/>
    <n v="13117.9"/>
    <n v="4.8681144300680629E-2"/>
    <n v="1.0209505543015109E-2"/>
    <n v="3.5737805328640393E-3"/>
    <n v="0.98621671392412091"/>
    <n v="0.77704995061427407"/>
    <n v="0.22209853329178789"/>
    <n v="8.5151609393800437E-4"/>
    <x v="0"/>
    <m/>
    <x v="0"/>
    <m/>
    <m/>
    <x v="0"/>
    <n v="18500"/>
    <x v="0"/>
    <x v="0"/>
    <m/>
    <x v="1"/>
    <x v="0"/>
    <x v="8"/>
    <n v="30.9"/>
    <x v="3"/>
    <x v="0"/>
    <x v="1"/>
    <x v="5"/>
    <x v="0"/>
    <x v="0"/>
    <x v="0"/>
    <x v="0"/>
    <x v="0"/>
    <x v="0"/>
    <x v="0"/>
    <x v="0"/>
    <x v="0"/>
    <m/>
    <x v="0"/>
    <x v="0"/>
    <x v="0"/>
    <x v="0"/>
    <x v="0"/>
    <m/>
    <n v="20010626"/>
    <x v="0"/>
    <s v="ENVIRO-TEST CASPER LAB No L3242-8"/>
    <m/>
    <m/>
    <d v="2001-08-03T00:00:00"/>
    <x v="5"/>
    <x v="2"/>
  </r>
  <r>
    <x v="1"/>
    <s v="T20N R095W S10 fMESAVERDE/ALMOND"/>
    <n v="3629"/>
    <x v="0"/>
    <x v="1"/>
    <s v="WAMSUTTER"/>
    <s v="C NW"/>
    <n v="10"/>
    <n v="20"/>
    <n v="95"/>
    <n v="41.727829999999997"/>
    <n v="-108.09743899999999"/>
    <s v="4903724778"/>
    <s v="RED DESERT 10-1"/>
    <x v="0"/>
    <x v="29"/>
    <m/>
    <m/>
    <m/>
    <x v="0"/>
    <s v="9628"/>
    <m/>
    <n v="9815"/>
    <n v="9950"/>
    <x v="3"/>
    <d v="2002-04-11T00:00:00"/>
    <n v="7"/>
    <x v="1"/>
    <n v="288"/>
    <n v="136"/>
    <n v="4945"/>
    <m/>
    <x v="1"/>
    <n v="7460"/>
    <n v="1708"/>
    <m/>
    <x v="0"/>
    <n v="108"/>
    <n v="14665"/>
    <x v="0"/>
    <s v="ANADARKO PETROLEUM CORP"/>
    <n v="14.3712"/>
    <n v="11.19144"/>
    <n v="215.10749999999999"/>
    <n v="0"/>
    <n v="240.67014"/>
    <n v="210.44659999999999"/>
    <n v="27.994119999999999"/>
    <n v="0"/>
    <x v="1"/>
    <n v="2.2485600000000003"/>
    <n v="240.68928"/>
    <n v="-3.9762387947021069E-5"/>
    <n v="14645"/>
    <n v="-6.8236096895257596E-4"/>
    <n v="5.9713265634033369E-2"/>
    <n v="4.6501157143964765E-2"/>
    <n v="0.8937855772220018"/>
    <n v="0.87434970099208409"/>
    <n v="0.11630812971811623"/>
    <n v="9.3421692897996973E-3"/>
    <x v="0"/>
    <n v="20"/>
    <x v="0"/>
    <m/>
    <m/>
    <x v="0"/>
    <m/>
    <x v="0"/>
    <x v="0"/>
    <m/>
    <x v="0"/>
    <x v="0"/>
    <x v="0"/>
    <m/>
    <x v="0"/>
    <x v="0"/>
    <x v="0"/>
    <x v="0"/>
    <x v="0"/>
    <x v="0"/>
    <x v="0"/>
    <x v="0"/>
    <x v="0"/>
    <x v="0"/>
    <x v="0"/>
    <x v="0"/>
    <x v="0"/>
    <m/>
    <x v="0"/>
    <x v="0"/>
    <x v="0"/>
    <x v="0"/>
    <x v="0"/>
    <s v="WELLHEAD"/>
    <n v="20020411"/>
    <x v="0"/>
    <s v="CHAMPION TECHNOLOGIES VERNAL UT"/>
    <m/>
    <m/>
    <d v="2002-04-24T00:00:00"/>
    <x v="5"/>
    <x v="2"/>
  </r>
  <r>
    <x v="1"/>
    <s v="T20N R095W S11 fMESAVERDE/ALMOND"/>
    <n v="3622"/>
    <x v="0"/>
    <x v="1"/>
    <s v="WAMSUTTER"/>
    <s v="SW SW"/>
    <n v="11"/>
    <n v="20"/>
    <n v="95"/>
    <n v="41.720610000000001"/>
    <n v="-108.07852800000001"/>
    <s v="4903724560"/>
    <s v="OBERLIN 2-11"/>
    <x v="0"/>
    <x v="29"/>
    <m/>
    <m/>
    <m/>
    <x v="0"/>
    <s v="9503"/>
    <m/>
    <n v="10007"/>
    <n v="9970"/>
    <x v="3"/>
    <d v="2002-04-11T00:00:00"/>
    <n v="7"/>
    <x v="1"/>
    <n v="368"/>
    <n v="175"/>
    <n v="4565"/>
    <m/>
    <x v="1"/>
    <n v="7200"/>
    <n v="1586"/>
    <m/>
    <x v="0"/>
    <n v="108"/>
    <n v="14021"/>
    <x v="0"/>
    <s v="ANADARKO PETROLEUM CORP"/>
    <n v="18.363199999999999"/>
    <n v="14.40075"/>
    <n v="198.57749999999999"/>
    <n v="0"/>
    <n v="231.34144999999998"/>
    <n v="203.11199999999999"/>
    <n v="25.994539999999997"/>
    <n v="0"/>
    <x v="1"/>
    <n v="2.2485600000000003"/>
    <n v="231.35509999999999"/>
    <n v="-2.9500976395896178E-5"/>
    <n v="14002"/>
    <n v="-6.780144880990615E-4"/>
    <n v="7.9377042030297648E-2"/>
    <n v="6.2248896598512723E-2"/>
    <n v="0.85837406137118966"/>
    <n v="0.87792315795070008"/>
    <n v="0.11235775653962242"/>
    <n v="9.719085509677549E-3"/>
    <x v="0"/>
    <n v="19"/>
    <x v="0"/>
    <m/>
    <m/>
    <x v="0"/>
    <m/>
    <x v="0"/>
    <x v="0"/>
    <m/>
    <x v="0"/>
    <x v="0"/>
    <x v="0"/>
    <m/>
    <x v="0"/>
    <x v="0"/>
    <x v="0"/>
    <x v="0"/>
    <x v="0"/>
    <x v="0"/>
    <x v="0"/>
    <x v="0"/>
    <x v="0"/>
    <x v="0"/>
    <x v="0"/>
    <x v="0"/>
    <x v="0"/>
    <m/>
    <x v="0"/>
    <x v="0"/>
    <x v="0"/>
    <x v="0"/>
    <x v="0"/>
    <s v="WELLHEAD"/>
    <n v="20020411"/>
    <x v="0"/>
    <s v="CHAMPION TECHNOLOGIES VERNAL UT"/>
    <m/>
    <m/>
    <d v="2002-04-24T00:00:00"/>
    <x v="5"/>
    <x v="2"/>
  </r>
  <r>
    <x v="1"/>
    <s v="T20N R095W S11 fMESAVERDE/ALMOND"/>
    <n v="3605"/>
    <x v="0"/>
    <x v="1"/>
    <s v="WAMSUTTER"/>
    <s v="NW SE"/>
    <n v="11"/>
    <n v="20"/>
    <n v="95"/>
    <n v="41.720559999999999"/>
    <n v="-108.068667"/>
    <s v="4903724561"/>
    <s v="OBERLIN 3-11"/>
    <x v="0"/>
    <x v="29"/>
    <m/>
    <m/>
    <m/>
    <x v="0"/>
    <s v="9504"/>
    <m/>
    <n v="10068"/>
    <n v="10015"/>
    <x v="3"/>
    <d v="2002-04-11T00:00:00"/>
    <n v="7"/>
    <x v="1"/>
    <n v="208"/>
    <n v="190"/>
    <n v="4816"/>
    <m/>
    <x v="1"/>
    <n v="7100"/>
    <n v="1952"/>
    <m/>
    <x v="0"/>
    <n v="155"/>
    <n v="14440"/>
    <x v="0"/>
    <s v="ANADARKO PETROLEUM CORP"/>
    <n v="10.379200000000001"/>
    <n v="15.6351"/>
    <n v="209.49599999999998"/>
    <n v="0"/>
    <n v="235.51029999999997"/>
    <n v="200.291"/>
    <n v="31.993279999999995"/>
    <n v="0"/>
    <x v="1"/>
    <n v="3.2271000000000001"/>
    <n v="235.51138"/>
    <n v="-2.2928880896313902E-6"/>
    <n v="14421"/>
    <n v="-6.583278472679394E-4"/>
    <n v="4.4071108567226153E-2"/>
    <n v="6.6388179200654929E-2"/>
    <n v="0.88954071223211895"/>
    <n v="0.85045147287574807"/>
    <n v="0.13584600455400497"/>
    <n v="1.3702522570246924E-2"/>
    <x v="0"/>
    <n v="19"/>
    <x v="0"/>
    <m/>
    <m/>
    <x v="0"/>
    <m/>
    <x v="0"/>
    <x v="0"/>
    <m/>
    <x v="0"/>
    <x v="0"/>
    <x v="0"/>
    <m/>
    <x v="0"/>
    <x v="0"/>
    <x v="0"/>
    <x v="0"/>
    <x v="0"/>
    <x v="0"/>
    <x v="0"/>
    <x v="0"/>
    <x v="0"/>
    <x v="0"/>
    <x v="0"/>
    <x v="0"/>
    <x v="0"/>
    <m/>
    <x v="0"/>
    <x v="0"/>
    <x v="0"/>
    <x v="0"/>
    <x v="0"/>
    <s v="WELLHEAD"/>
    <n v="20020411"/>
    <x v="0"/>
    <s v="CHAMPION TECHNOLOGIES VERNAL UT"/>
    <m/>
    <m/>
    <d v="2002-04-24T00:00:00"/>
    <x v="5"/>
    <x v="2"/>
  </r>
  <r>
    <x v="0"/>
    <s v="T20N R095W S13 fMESAVERDE/ALMOND"/>
    <n v="49015982"/>
    <x v="0"/>
    <x v="1"/>
    <s v="WAMSUTTER"/>
    <m/>
    <s v="13"/>
    <s v=" 20"/>
    <s v=" 95"/>
    <n v="41.7136"/>
    <n v="-108.05419999999999"/>
    <m/>
    <s v="UNIT B-1"/>
    <x v="0"/>
    <x v="29"/>
    <m/>
    <m/>
    <n v="112"/>
    <x v="0"/>
    <n v="9955"/>
    <n v="10067"/>
    <m/>
    <m/>
    <x v="0"/>
    <m/>
    <n v="7.1999998092651367"/>
    <x v="2"/>
    <n v="220"/>
    <n v="20"/>
    <n v="5526"/>
    <n v="-3"/>
    <x v="0"/>
    <n v="7800"/>
    <n v="1964"/>
    <m/>
    <x v="0"/>
    <n v="41"/>
    <n v="14197"/>
    <x v="0"/>
    <m/>
    <n v="10.978"/>
    <n v="1.6457999999999999"/>
    <n v="240.38099999999997"/>
    <n v="0"/>
    <n v="253.00479999999996"/>
    <n v="220.03799999999998"/>
    <n v="32.189959999999999"/>
    <m/>
    <x v="0"/>
    <n v="0.85362000000000005"/>
    <n v="253.08158"/>
    <n v="-1.5171323124728636E-4"/>
    <n v="15565"/>
    <n v="4.5964652913110679E-2"/>
    <n v="4.3390481129211782E-2"/>
    <n v="6.5050149246180314E-3"/>
    <n v="0.95010450394617019"/>
    <n v="0.86943506516752411"/>
    <n v="0.12719203033266979"/>
    <n v="3.3729044998059522E-3"/>
    <x v="0"/>
    <m/>
    <x v="0"/>
    <m/>
    <m/>
    <x v="0"/>
    <m/>
    <x v="0"/>
    <x v="0"/>
    <m/>
    <x v="0"/>
    <x v="0"/>
    <x v="0"/>
    <m/>
    <x v="0"/>
    <x v="0"/>
    <x v="0"/>
    <x v="0"/>
    <x v="0"/>
    <x v="0"/>
    <x v="0"/>
    <x v="0"/>
    <x v="0"/>
    <x v="0"/>
    <x v="0"/>
    <x v="0"/>
    <x v="0"/>
    <m/>
    <x v="0"/>
    <x v="0"/>
    <x v="0"/>
    <x v="0"/>
    <x v="0"/>
    <s v="DST"/>
    <m/>
    <x v="0"/>
    <m/>
    <m/>
    <m/>
    <m/>
    <x v="5"/>
    <x v="2"/>
  </r>
  <r>
    <x v="1"/>
    <s v="T20N R095W S13 fMESAVERDE/ALMOND"/>
    <n v="3594"/>
    <x v="0"/>
    <x v="1"/>
    <s v="WAMSUTTER"/>
    <s v="NW SE"/>
    <n v="13"/>
    <n v="20"/>
    <n v="95"/>
    <n v="41.70758"/>
    <n v="-108.05146000000001"/>
    <s v="4903720147"/>
    <s v="UPRR 33-13"/>
    <x v="0"/>
    <x v="29"/>
    <m/>
    <m/>
    <m/>
    <x v="0"/>
    <s v="9483"/>
    <m/>
    <n v="9692"/>
    <n v="9638"/>
    <x v="3"/>
    <d v="2003-02-19T00:00:00"/>
    <n v="7"/>
    <x v="1"/>
    <n v="448"/>
    <n v="122"/>
    <n v="6416"/>
    <m/>
    <x v="1"/>
    <n v="10360"/>
    <n v="1037"/>
    <m/>
    <x v="0"/>
    <n v="108"/>
    <n v="18506"/>
    <x v="0"/>
    <s v="ANADARKO PETROLEUM CORP"/>
    <n v="22.3552"/>
    <n v="10.03938"/>
    <n v="279.096"/>
    <n v="0"/>
    <n v="311.49058000000002"/>
    <n v="292.25560000000002"/>
    <n v="16.996429999999997"/>
    <n v="0"/>
    <x v="1"/>
    <n v="2.2485600000000003"/>
    <n v="311.50058999999999"/>
    <n v="-1.6067643462692509E-5"/>
    <n v="18491"/>
    <n v="-4.0543827877936048E-4"/>
    <n v="7.1768462468431618E-2"/>
    <n v="3.2230123941468791E-2"/>
    <n v="0.89600141359009955"/>
    <n v="0.93821844767613449"/>
    <n v="5.4563074824352652E-2"/>
    <n v="7.2184774995129233E-3"/>
    <x v="0"/>
    <n v="15"/>
    <x v="0"/>
    <m/>
    <m/>
    <x v="0"/>
    <m/>
    <x v="0"/>
    <x v="0"/>
    <m/>
    <x v="0"/>
    <x v="0"/>
    <x v="0"/>
    <m/>
    <x v="0"/>
    <x v="0"/>
    <x v="0"/>
    <x v="0"/>
    <x v="0"/>
    <x v="0"/>
    <x v="0"/>
    <x v="0"/>
    <x v="0"/>
    <x v="0"/>
    <x v="0"/>
    <x v="0"/>
    <x v="0"/>
    <m/>
    <x v="0"/>
    <x v="0"/>
    <x v="0"/>
    <x v="0"/>
    <x v="0"/>
    <s v="WELLHEAD"/>
    <n v="20030219"/>
    <x v="0"/>
    <s v="CHAMPION TECHNOLOGIES VERNAL UT"/>
    <m/>
    <m/>
    <d v="2003-02-25T00:00:00"/>
    <x v="5"/>
    <x v="2"/>
  </r>
  <r>
    <x v="1"/>
    <s v="T20N R095W S13 fMESAVERDE/ALMOND"/>
    <n v="3626"/>
    <x v="0"/>
    <x v="1"/>
    <s v="WAMSUTTER"/>
    <s v="NW NW"/>
    <n v="13"/>
    <n v="20"/>
    <n v="95"/>
    <n v="41.713360000000002"/>
    <n v="-108.058944"/>
    <s v="4903724704"/>
    <s v="RED DESERT 13-1"/>
    <x v="0"/>
    <x v="29"/>
    <m/>
    <m/>
    <m/>
    <x v="0"/>
    <s v="9516"/>
    <m/>
    <n v="10040"/>
    <n v="9906"/>
    <x v="3"/>
    <d v="2002-04-11T00:00:00"/>
    <n v="7"/>
    <x v="1"/>
    <n v="320"/>
    <n v="146"/>
    <n v="5599"/>
    <m/>
    <x v="1"/>
    <n v="8200"/>
    <n v="1586"/>
    <m/>
    <x v="0"/>
    <n v="683"/>
    <n v="16571"/>
    <x v="0"/>
    <s v="ANADARKO PETROLEUM CORP"/>
    <n v="15.968"/>
    <n v="12.014340000000001"/>
    <n v="243.55649999999997"/>
    <n v="0"/>
    <n v="271.53883999999999"/>
    <n v="231.322"/>
    <n v="25.994539999999997"/>
    <n v="0"/>
    <x v="1"/>
    <n v="14.220060000000002"/>
    <n v="271.53659999999996"/>
    <n v="4.1246571563407204E-6"/>
    <n v="16534"/>
    <n v="-1.1176559432109954E-3"/>
    <n v="5.880558376105606E-2"/>
    <n v="4.4245383091420738E-2"/>
    <n v="0.89694903314752317"/>
    <n v="0.85189989121171894"/>
    <n v="9.5731256854508756E-2"/>
    <n v="5.2368851933772477E-2"/>
    <x v="0"/>
    <n v="37"/>
    <x v="0"/>
    <m/>
    <m/>
    <x v="0"/>
    <m/>
    <x v="0"/>
    <x v="0"/>
    <m/>
    <x v="0"/>
    <x v="0"/>
    <x v="0"/>
    <m/>
    <x v="0"/>
    <x v="0"/>
    <x v="0"/>
    <x v="0"/>
    <x v="0"/>
    <x v="0"/>
    <x v="0"/>
    <x v="0"/>
    <x v="0"/>
    <x v="0"/>
    <x v="0"/>
    <x v="0"/>
    <x v="0"/>
    <m/>
    <x v="0"/>
    <x v="0"/>
    <x v="0"/>
    <x v="0"/>
    <x v="0"/>
    <s v="WELLHEAD"/>
    <n v="20020411"/>
    <x v="0"/>
    <s v="CHAMPION TECHNOLOGIES VERNAL UT"/>
    <m/>
    <m/>
    <d v="2002-04-24T00:00:00"/>
    <x v="5"/>
    <x v="2"/>
  </r>
  <r>
    <x v="1"/>
    <s v="T20N R095W S13 fMESAVERDE/ALMOND"/>
    <n v="3623"/>
    <x v="0"/>
    <x v="1"/>
    <s v="WAMSUTTER"/>
    <s v="SE NE"/>
    <n v="13"/>
    <n v="20"/>
    <n v="95"/>
    <n v="41.713079999999998"/>
    <n v="-108.04897200000001"/>
    <s v="4903724703"/>
    <s v="RED DESERT 13-2"/>
    <x v="0"/>
    <x v="29"/>
    <m/>
    <m/>
    <m/>
    <x v="0"/>
    <s v="9546"/>
    <m/>
    <n v="10045"/>
    <n v="9990"/>
    <x v="3"/>
    <d v="2002-04-11T00:00:00"/>
    <n v="7"/>
    <x v="1"/>
    <n v="304"/>
    <n v="194"/>
    <n v="5538"/>
    <m/>
    <x v="1"/>
    <n v="8500"/>
    <n v="1830"/>
    <m/>
    <x v="0"/>
    <n v="108"/>
    <n v="16485"/>
    <x v="0"/>
    <s v="ANADARKO PETROLEUM CORP."/>
    <n v="15.169599999999999"/>
    <n v="15.964260000000001"/>
    <n v="240.90299999999999"/>
    <n v="0"/>
    <n v="272.03685999999999"/>
    <n v="239.785"/>
    <n v="29.993699999999997"/>
    <n v="0"/>
    <x v="1"/>
    <n v="2.2485600000000003"/>
    <n v="272.02726000000001"/>
    <n v="1.7644979051325101E-5"/>
    <n v="16474"/>
    <n v="-3.3374798992687887E-4"/>
    <n v="5.5763031524477966E-2"/>
    <n v="5.8684179783577865E-2"/>
    <n v="0.8855527886919442"/>
    <n v="0.88147415814135677"/>
    <n v="0.11025990556975795"/>
    <n v="8.2659362888851656E-3"/>
    <x v="0"/>
    <n v="11"/>
    <x v="0"/>
    <m/>
    <m/>
    <x v="0"/>
    <m/>
    <x v="0"/>
    <x v="0"/>
    <m/>
    <x v="0"/>
    <x v="0"/>
    <x v="0"/>
    <m/>
    <x v="0"/>
    <x v="0"/>
    <x v="0"/>
    <x v="0"/>
    <x v="0"/>
    <x v="0"/>
    <x v="0"/>
    <x v="0"/>
    <x v="0"/>
    <x v="0"/>
    <x v="0"/>
    <x v="0"/>
    <x v="0"/>
    <m/>
    <x v="0"/>
    <x v="0"/>
    <x v="0"/>
    <x v="0"/>
    <x v="0"/>
    <s v="WELLHEAD"/>
    <n v="20020411"/>
    <x v="0"/>
    <s v="CHAMPION TECHNOLOGIES VERNAL UT"/>
    <m/>
    <m/>
    <d v="2002-04-24T00:00:00"/>
    <x v="5"/>
    <x v="2"/>
  </r>
  <r>
    <x v="1"/>
    <s v="T20N R095W S17 fMESAVERDE/ALMOND"/>
    <n v="3624"/>
    <x v="0"/>
    <x v="1"/>
    <s v="WAMSUTTER"/>
    <s v="NE NW"/>
    <n v="17"/>
    <n v="20"/>
    <n v="95"/>
    <n v="41.71367"/>
    <n v="-108.13544400000001"/>
    <s v="4903724537"/>
    <s v="RED DESERT 17-1"/>
    <x v="0"/>
    <x v="29"/>
    <m/>
    <m/>
    <m/>
    <x v="0"/>
    <s v="8996"/>
    <m/>
    <n v="9420"/>
    <m/>
    <x v="3"/>
    <d v="2002-04-11T00:00:00"/>
    <n v="7"/>
    <x v="1"/>
    <n v="576"/>
    <n v="170"/>
    <n v="2847"/>
    <m/>
    <x v="1"/>
    <n v="4656"/>
    <n v="1952"/>
    <m/>
    <x v="0"/>
    <n v="155"/>
    <n v="10376"/>
    <x v="0"/>
    <s v="ANADARKO PETROLEUM CORP."/>
    <n v="28.7424"/>
    <n v="13.9893"/>
    <n v="123.8445"/>
    <n v="0"/>
    <n v="166.5762"/>
    <n v="131.34575999999998"/>
    <n v="31.993279999999995"/>
    <n v="0"/>
    <x v="1"/>
    <n v="3.2271000000000001"/>
    <n v="166.56613999999999"/>
    <n v="3.0197302450387874E-5"/>
    <n v="10356"/>
    <n v="-9.6469226316804938E-4"/>
    <n v="0.17254805908647214"/>
    <n v="8.3981385095830016E-2"/>
    <n v="0.74347055581769783"/>
    <n v="0.78855018192773152"/>
    <n v="0.1920755322780488"/>
    <n v="1.9374285794219643E-2"/>
    <x v="0"/>
    <n v="20"/>
    <x v="0"/>
    <m/>
    <m/>
    <x v="0"/>
    <m/>
    <x v="0"/>
    <x v="0"/>
    <m/>
    <x v="0"/>
    <x v="0"/>
    <x v="0"/>
    <m/>
    <x v="0"/>
    <x v="0"/>
    <x v="0"/>
    <x v="0"/>
    <x v="0"/>
    <x v="0"/>
    <x v="0"/>
    <x v="0"/>
    <x v="0"/>
    <x v="0"/>
    <x v="0"/>
    <x v="0"/>
    <x v="0"/>
    <m/>
    <x v="0"/>
    <x v="0"/>
    <x v="0"/>
    <x v="0"/>
    <x v="0"/>
    <s v="WELLHEAD"/>
    <n v="20020411"/>
    <x v="0"/>
    <s v="CHAMPION TECHNOLOGIES VERNAL UT"/>
    <m/>
    <m/>
    <d v="2002-04-24T00:00:00"/>
    <x v="5"/>
    <x v="2"/>
  </r>
  <r>
    <x v="1"/>
    <s v="T20N R095W S18 fMESAVERDE/ALMOND"/>
    <n v="3861"/>
    <x v="0"/>
    <x v="1"/>
    <s v="WAMSUTTER"/>
    <s v="NE NE"/>
    <n v="18"/>
    <n v="20"/>
    <n v="95"/>
    <n v="41.713059999999999"/>
    <n v="-108.14610999999999"/>
    <s v="4903724221"/>
    <s v="RED DESERT 1-18"/>
    <x v="0"/>
    <x v="29"/>
    <m/>
    <m/>
    <m/>
    <x v="0"/>
    <s v="8886"/>
    <m/>
    <n v="9351"/>
    <n v="9300"/>
    <x v="1"/>
    <d v="1999-12-01T00:00:00"/>
    <n v="9.24"/>
    <x v="1"/>
    <n v="56"/>
    <n v="10"/>
    <n v="4532"/>
    <n v="87"/>
    <x v="1"/>
    <n v="6278"/>
    <n v="2290"/>
    <n v="160"/>
    <x v="0"/>
    <n v="10"/>
    <n v="12584"/>
    <x v="0"/>
    <s v="SANTA FE SNYDER"/>
    <n v="2.7944"/>
    <n v="0.82289999999999996"/>
    <n v="197.142"/>
    <n v="2.22546"/>
    <n v="202.98475999999999"/>
    <n v="177.10237999999998"/>
    <n v="37.533099999999997"/>
    <n v="5.3327999999999998"/>
    <x v="1"/>
    <n v="0.20820000000000002"/>
    <n v="220.17647999999997"/>
    <n v="-4.062687783030406E-2"/>
    <n v="13423"/>
    <n v="3.2260545237820584E-2"/>
    <n v="1.3766550749918369E-2"/>
    <n v="4.0539989307571663E-3"/>
    <n v="0.98217945031932441"/>
    <n v="0.80436557074579451"/>
    <n v="0.17046825346649197"/>
    <n v="9.4560508915393713E-4"/>
    <x v="0"/>
    <n v="3.53"/>
    <x v="0"/>
    <m/>
    <n v="4.0000000000000003E-5"/>
    <x v="5"/>
    <n v="20400"/>
    <x v="1"/>
    <x v="0"/>
    <n v="146.58000000000001"/>
    <x v="6"/>
    <x v="0"/>
    <x v="0"/>
    <n v="4.18"/>
    <x v="0"/>
    <x v="21"/>
    <x v="5"/>
    <x v="0"/>
    <x v="0"/>
    <x v="0"/>
    <x v="0"/>
    <x v="0"/>
    <x v="0"/>
    <x v="0"/>
    <x v="0"/>
    <x v="2"/>
    <x v="0"/>
    <n v="0.8"/>
    <x v="0"/>
    <x v="0"/>
    <x v="0"/>
    <x v="0"/>
    <x v="0"/>
    <m/>
    <n v="19991201"/>
    <x v="0"/>
    <s v="BEUERMAN AND ASSOCIATES KINGMAN AZ LAB No 1999-0136"/>
    <m/>
    <m/>
    <d v="1999-12-21T00:00:00"/>
    <x v="5"/>
    <x v="2"/>
  </r>
  <r>
    <x v="1"/>
    <s v="T20N R095W S19 fMESAVERDE/ALMOND"/>
    <n v="3621"/>
    <x v="0"/>
    <x v="1"/>
    <s v="WAMSUTTER"/>
    <s v="NE NE"/>
    <n v="19"/>
    <n v="20"/>
    <n v="95"/>
    <n v="41.69858"/>
    <n v="-108.14585599999999"/>
    <s v="4903724818"/>
    <s v="RED DESERT 19-2"/>
    <x v="0"/>
    <x v="29"/>
    <m/>
    <m/>
    <m/>
    <x v="0"/>
    <s v="9176"/>
    <m/>
    <n v="9350"/>
    <n v="9350"/>
    <x v="3"/>
    <d v="2003-06-12T00:00:00"/>
    <n v="7.38"/>
    <x v="1"/>
    <n v="352"/>
    <n v="185"/>
    <n v="5684"/>
    <m/>
    <x v="1"/>
    <n v="7900"/>
    <n v="2501"/>
    <m/>
    <x v="0"/>
    <n v="778"/>
    <n v="17447"/>
    <x v="0"/>
    <s v="ANADARKO PETROLEUM CORP"/>
    <n v="17.564799999999998"/>
    <n v="15.223650000000001"/>
    <n v="247.25399999999999"/>
    <n v="0"/>
    <n v="280.04244999999997"/>
    <n v="222.85899999999998"/>
    <n v="40.991389999999996"/>
    <n v="0"/>
    <x v="1"/>
    <n v="16.197960000000002"/>
    <n v="280.04834999999997"/>
    <n v="-1.0534006271834688E-5"/>
    <n v="17400"/>
    <n v="-1.3487531207851465E-3"/>
    <n v="6.2721919480421634E-2"/>
    <n v="5.4361936913492948E-2"/>
    <n v="0.8829161436060855"/>
    <n v="0.79578758453674159"/>
    <n v="0.14637254602642721"/>
    <n v="5.7839869436831191E-2"/>
    <x v="0"/>
    <n v="47"/>
    <x v="0"/>
    <m/>
    <m/>
    <x v="0"/>
    <m/>
    <x v="0"/>
    <x v="0"/>
    <m/>
    <x v="0"/>
    <x v="0"/>
    <x v="0"/>
    <m/>
    <x v="0"/>
    <x v="0"/>
    <x v="0"/>
    <x v="0"/>
    <x v="0"/>
    <x v="0"/>
    <x v="0"/>
    <x v="0"/>
    <x v="0"/>
    <x v="0"/>
    <x v="0"/>
    <x v="0"/>
    <x v="0"/>
    <m/>
    <x v="0"/>
    <x v="0"/>
    <x v="0"/>
    <x v="0"/>
    <x v="0"/>
    <s v="WELLHEAD"/>
    <n v="20030612"/>
    <x v="0"/>
    <s v="CHAMPION TECHNOLOGIES VERNAL UT"/>
    <m/>
    <m/>
    <d v="2002-06-12T00:00:00"/>
    <x v="5"/>
    <x v="2"/>
  </r>
  <r>
    <x v="1"/>
    <s v="T20N R095W S23 fMESAVERDE/ALMOND"/>
    <m/>
    <x v="1"/>
    <x v="3"/>
    <s v="WAMSUTTER"/>
    <m/>
    <n v="23"/>
    <n v="20"/>
    <n v="95"/>
    <n v="41.693592000000002"/>
    <n v="-108.07104099999999"/>
    <s v="4903721403"/>
    <s v="441 B11105"/>
    <x v="0"/>
    <x v="29"/>
    <m/>
    <m/>
    <m/>
    <x v="0"/>
    <m/>
    <m/>
    <n v="9770"/>
    <m/>
    <x v="0"/>
    <d v="1979-04-04T00:00:00"/>
    <n v="6.8"/>
    <x v="0"/>
    <n v="167"/>
    <n v="82"/>
    <n v="247"/>
    <n v="5"/>
    <x v="1"/>
    <n v="50"/>
    <n v="329"/>
    <n v="0"/>
    <x v="1"/>
    <n v="920"/>
    <n v="1633"/>
    <x v="0"/>
    <s v="AMOCO PRODUCTION COMPANY"/>
    <n v="8.3332999999999995"/>
    <n v="6.7477800000000006"/>
    <n v="10.744499999999999"/>
    <n v="0.12789999999999999"/>
    <n v="25.953479999999999"/>
    <n v="1.4104999999999999"/>
    <n v="5.3923099999999993"/>
    <n v="0"/>
    <x v="1"/>
    <n v="19.154400000000003"/>
    <n v="25.957210000000003"/>
    <n v="-7.1854178782914492E-5"/>
    <n v="1800"/>
    <n v="4.8645499563064375E-2"/>
    <n v="0.32108603547578207"/>
    <n v="0.25999519139629834"/>
    <n v="0.41891877312791964"/>
    <n v="5.4339430162178431E-2"/>
    <n v="0.20773842797434697"/>
    <n v="0.73792214186347449"/>
    <x v="1"/>
    <n v="0"/>
    <x v="1"/>
    <n v="1173"/>
    <n v="5.0999999999999996"/>
    <x v="0"/>
    <n v="4.5"/>
    <x v="0"/>
    <x v="1"/>
    <m/>
    <x v="1"/>
    <x v="1"/>
    <x v="1"/>
    <n v="0"/>
    <x v="1"/>
    <x v="3"/>
    <x v="1"/>
    <x v="1"/>
    <x v="0"/>
    <x v="0"/>
    <x v="0"/>
    <x v="0"/>
    <x v="0"/>
    <x v="0"/>
    <x v="0"/>
    <x v="0"/>
    <x v="0"/>
    <m/>
    <x v="0"/>
    <x v="0"/>
    <x v="0"/>
    <x v="0"/>
    <x v="0"/>
    <s v="DST 2 TOP"/>
    <n v="19790404"/>
    <x v="1"/>
    <m/>
    <m/>
    <m/>
    <m/>
    <x v="5"/>
    <x v="2"/>
  </r>
  <r>
    <x v="1"/>
    <s v="T20N R095W S23 fMESAVERDE/ALMOND"/>
    <m/>
    <x v="1"/>
    <x v="3"/>
    <s v="WAMSUTTER"/>
    <m/>
    <n v="23"/>
    <n v="20"/>
    <n v="95"/>
    <n v="41.693592000000002"/>
    <n v="-108.07104099999999"/>
    <s v="4903721403"/>
    <s v="441 B11105"/>
    <x v="0"/>
    <x v="29"/>
    <m/>
    <m/>
    <m/>
    <x v="0"/>
    <m/>
    <m/>
    <n v="9770"/>
    <m/>
    <x v="0"/>
    <d v="1979-04-04T00:00:00"/>
    <n v="7"/>
    <x v="0"/>
    <n v="194"/>
    <n v="92"/>
    <n v="327"/>
    <n v="14"/>
    <x v="1"/>
    <n v="60"/>
    <n v="671"/>
    <n v="0"/>
    <x v="1"/>
    <n v="920"/>
    <n v="1937"/>
    <x v="0"/>
    <s v="AMOCO PRODUCTION COMPANY"/>
    <n v="9.6806000000000001"/>
    <n v="7.5706800000000003"/>
    <n v="14.224499999999999"/>
    <n v="0.35811999999999999"/>
    <n v="31.8339"/>
    <n v="1.6925999999999999"/>
    <n v="10.997689999999999"/>
    <n v="0"/>
    <x v="1"/>
    <n v="19.154400000000003"/>
    <n v="31.84469"/>
    <n v="-1.6944470661175252E-4"/>
    <n v="2278"/>
    <n v="8.0901542111506519E-2"/>
    <n v="0.30409720455237971"/>
    <n v="0.23781817496442473"/>
    <n v="0.45808462048319554"/>
    <n v="5.3151718543970751E-2"/>
    <n v="0.34535396639125704"/>
    <n v="0.60149431506477224"/>
    <x v="1"/>
    <n v="0"/>
    <x v="1"/>
    <n v="1410"/>
    <n v="3.9"/>
    <x v="0"/>
    <n v="4.2"/>
    <x v="0"/>
    <x v="1"/>
    <m/>
    <x v="1"/>
    <x v="1"/>
    <x v="1"/>
    <n v="0"/>
    <x v="1"/>
    <x v="3"/>
    <x v="1"/>
    <x v="1"/>
    <x v="0"/>
    <x v="0"/>
    <x v="0"/>
    <x v="0"/>
    <x v="0"/>
    <x v="0"/>
    <x v="0"/>
    <x v="0"/>
    <x v="0"/>
    <m/>
    <x v="0"/>
    <x v="0"/>
    <x v="0"/>
    <x v="0"/>
    <x v="0"/>
    <s v="DST 2 MIDDLE"/>
    <n v="19790404"/>
    <x v="1"/>
    <m/>
    <m/>
    <m/>
    <m/>
    <x v="5"/>
    <x v="2"/>
  </r>
  <r>
    <x v="1"/>
    <s v="T20N R095W S23 fMESAVERDE/ALMOND"/>
    <m/>
    <x v="1"/>
    <x v="3"/>
    <s v="WAMSUTTER"/>
    <m/>
    <n v="23"/>
    <n v="20"/>
    <n v="95"/>
    <n v="41.693592000000002"/>
    <n v="-108.07104099999999"/>
    <s v="4903721403"/>
    <s v="441 B11105"/>
    <x v="0"/>
    <x v="29"/>
    <m/>
    <m/>
    <m/>
    <x v="0"/>
    <m/>
    <m/>
    <n v="9770"/>
    <m/>
    <x v="0"/>
    <d v="1979-04-04T00:00:00"/>
    <n v="8.1999999999999993"/>
    <x v="0"/>
    <n v="118"/>
    <n v="65"/>
    <n v="1110"/>
    <n v="41"/>
    <x v="1"/>
    <n v="160"/>
    <n v="1257"/>
    <n v="96"/>
    <x v="1"/>
    <n v="1550"/>
    <n v="3759"/>
    <x v="0"/>
    <s v="AMOCO PRODUCTION COMPANY"/>
    <n v="5.8882000000000003"/>
    <n v="5.3488500000000005"/>
    <n v="48.284999999999997"/>
    <n v="1.04878"/>
    <n v="60.570829999999994"/>
    <n v="4.5136000000000003"/>
    <n v="20.602229999999999"/>
    <n v="3.1996799999999999"/>
    <x v="1"/>
    <n v="32.271000000000001"/>
    <n v="60.586510000000004"/>
    <n v="-1.2941849003956634E-4"/>
    <n v="4397"/>
    <n v="7.822461991172143E-2"/>
    <n v="9.7211809711044095E-2"/>
    <n v="8.830735850903812E-2"/>
    <n v="0.81448083177991781"/>
    <n v="7.449843207671146E-2"/>
    <n v="0.34004648889662065"/>
    <n v="0.53264332274626813"/>
    <x v="1"/>
    <n v="0"/>
    <x v="1"/>
    <n v="2788"/>
    <n v="2.2999999999999998"/>
    <x v="0"/>
    <n v="2.2000000000000002"/>
    <x v="0"/>
    <x v="1"/>
    <m/>
    <x v="1"/>
    <x v="1"/>
    <x v="1"/>
    <n v="0"/>
    <x v="1"/>
    <x v="3"/>
    <x v="1"/>
    <x v="1"/>
    <x v="0"/>
    <x v="0"/>
    <x v="0"/>
    <x v="0"/>
    <x v="0"/>
    <x v="0"/>
    <x v="0"/>
    <x v="0"/>
    <x v="0"/>
    <m/>
    <x v="0"/>
    <x v="0"/>
    <x v="0"/>
    <x v="0"/>
    <x v="0"/>
    <s v="DST 2 BOTTOM"/>
    <n v="19790404"/>
    <x v="1"/>
    <m/>
    <m/>
    <m/>
    <m/>
    <x v="5"/>
    <x v="2"/>
  </r>
  <r>
    <x v="1"/>
    <s v="T20N R095W S25 fMESAVERDE/ALMOND"/>
    <n v="4780"/>
    <x v="0"/>
    <x v="1"/>
    <s v="WAMSUTTER"/>
    <s v="NW SW"/>
    <n v="25"/>
    <n v="20"/>
    <n v="95"/>
    <n v="41.679614999999998"/>
    <n v="-108.06216999999999"/>
    <s v="4903726788"/>
    <s v="13-25 QUEALY"/>
    <x v="0"/>
    <x v="29"/>
    <m/>
    <m/>
    <n v="4"/>
    <x v="0"/>
    <n v="9416"/>
    <n v="9420"/>
    <n v="10000"/>
    <n v="9954"/>
    <x v="1"/>
    <d v="2006-05-18T00:00:00"/>
    <n v="8.25"/>
    <x v="1"/>
    <n v="89"/>
    <n v="19"/>
    <n v="2852"/>
    <n v="0"/>
    <x v="1"/>
    <n v="3650"/>
    <n v="1600"/>
    <n v="0"/>
    <x v="1"/>
    <n v="0"/>
    <n v="8211"/>
    <x v="0"/>
    <s v="CABOT OIL &amp; GAS CORPORATION"/>
    <n v="4.4410999999999996"/>
    <n v="1.56351"/>
    <n v="124.062"/>
    <n v="0"/>
    <n v="130.06661"/>
    <n v="102.9665"/>
    <n v="26.223999999999997"/>
    <n v="0"/>
    <x v="1"/>
    <n v="0"/>
    <n v="129.19049999999999"/>
    <n v="3.3793094430467547E-3"/>
    <n v="8210"/>
    <n v="-6.0897631082150903E-5"/>
    <n v="3.4144812415730676E-2"/>
    <n v="1.2020840706158175E-2"/>
    <n v="0.95383434687811119"/>
    <n v="0.79701293825784414"/>
    <n v="0.20298706174215597"/>
    <n v="0"/>
    <x v="1"/>
    <n v="1"/>
    <x v="1"/>
    <n v="0"/>
    <n v="0.59599999999999997"/>
    <x v="1"/>
    <n v="0"/>
    <x v="2"/>
    <x v="1"/>
    <n v="0"/>
    <x v="1"/>
    <x v="1"/>
    <x v="1"/>
    <n v="0"/>
    <x v="1"/>
    <x v="3"/>
    <x v="1"/>
    <x v="1"/>
    <x v="0"/>
    <x v="0"/>
    <x v="0"/>
    <x v="0"/>
    <x v="0"/>
    <x v="0"/>
    <x v="0"/>
    <x v="0"/>
    <x v="0"/>
    <m/>
    <x v="0"/>
    <x v="0"/>
    <x v="0"/>
    <x v="0"/>
    <x v="0"/>
    <m/>
    <n v="20060518"/>
    <x v="0"/>
    <s v="QUESTAR ROCK SPRINGS"/>
    <m/>
    <s v="9416-9420"/>
    <d v="2006-05-30T00:00:00"/>
    <x v="5"/>
    <x v="2"/>
  </r>
  <r>
    <x v="1"/>
    <s v="T20N R095W S25 fMESAVERDE/ALMOND"/>
    <n v="4437"/>
    <x v="0"/>
    <x v="1"/>
    <s v="WAMSUTTER"/>
    <s v="SW NE"/>
    <n v="25"/>
    <n v="20"/>
    <n v="95"/>
    <n v="41.68085"/>
    <n v="-108.05433600000001"/>
    <s v="4903725961"/>
    <s v="QUEALY 50-25"/>
    <x v="0"/>
    <x v="29"/>
    <m/>
    <m/>
    <s v=""/>
    <x v="0"/>
    <m/>
    <m/>
    <n v="10053"/>
    <m/>
    <x v="1"/>
    <d v="2004-10-01T00:00:00"/>
    <n v="7.1"/>
    <x v="1"/>
    <n v="64"/>
    <n v="14"/>
    <n v="1426"/>
    <m/>
    <x v="1"/>
    <n v="2000"/>
    <n v="600"/>
    <m/>
    <x v="0"/>
    <n v="1"/>
    <n v="4112"/>
    <x v="0"/>
    <s v="CABOT OIL AND GAS"/>
    <n v="3.1936"/>
    <n v="1.1520600000000001"/>
    <n v="62.030999999999999"/>
    <n v="0"/>
    <n v="66.376660000000001"/>
    <n v="56.42"/>
    <n v="9.8339999999999996"/>
    <n v="0"/>
    <x v="1"/>
    <n v="2.0820000000000002E-2"/>
    <n v="66.274819999999991"/>
    <n v="7.6772607437180444E-4"/>
    <n v="4105"/>
    <n v="-8.5189241815747841E-4"/>
    <n v="4.8113297656133945E-2"/>
    <n v="1.7356402084708691E-2"/>
    <n v="0.93453030025915729"/>
    <n v="0.85130370780335585"/>
    <n v="0.14838214573800429"/>
    <n v="3.1414645863994808E-4"/>
    <x v="0"/>
    <n v="7"/>
    <x v="0"/>
    <m/>
    <n v="0.31"/>
    <x v="0"/>
    <m/>
    <x v="0"/>
    <x v="0"/>
    <m/>
    <x v="0"/>
    <x v="0"/>
    <x v="0"/>
    <m/>
    <x v="0"/>
    <x v="0"/>
    <x v="0"/>
    <x v="0"/>
    <x v="0"/>
    <x v="0"/>
    <x v="0"/>
    <x v="0"/>
    <x v="0"/>
    <x v="0"/>
    <x v="0"/>
    <x v="0"/>
    <x v="0"/>
    <m/>
    <x v="0"/>
    <x v="0"/>
    <x v="0"/>
    <x v="0"/>
    <x v="0"/>
    <m/>
    <n v="20041001"/>
    <x v="0"/>
    <s v="QUESTAR APPLIED TECHNOLOGY ROCK SPRINGS"/>
    <m/>
    <m/>
    <d v="2004-10-12T00:00:00"/>
    <x v="5"/>
    <x v="2"/>
  </r>
  <r>
    <x v="1"/>
    <s v="T20N R095W S29 fMESAVERDE/ALMOND"/>
    <n v="3625"/>
    <x v="0"/>
    <x v="1"/>
    <s v="WAMSUTTER"/>
    <s v="SE NW"/>
    <n v="29"/>
    <n v="20"/>
    <n v="95"/>
    <n v="41.684179999999998"/>
    <n v="-108.135436"/>
    <s v="4903724711"/>
    <s v="RED DESERT 29-1"/>
    <x v="0"/>
    <x v="29"/>
    <m/>
    <m/>
    <m/>
    <x v="0"/>
    <s v="9222"/>
    <m/>
    <n v="9520"/>
    <m/>
    <x v="3"/>
    <d v="2002-04-11T00:00:00"/>
    <n v="7"/>
    <x v="1"/>
    <n v="704"/>
    <n v="365"/>
    <n v="24464"/>
    <m/>
    <x v="1"/>
    <n v="38760"/>
    <n v="1952"/>
    <m/>
    <x v="0"/>
    <n v="188"/>
    <n v="66462"/>
    <x v="0"/>
    <s v="ANADARKO PETROLEUM CORP."/>
    <n v="35.129599999999996"/>
    <n v="30.03585"/>
    <n v="1064.184"/>
    <n v="0"/>
    <n v="1129.3494499999999"/>
    <n v="1093.4195999999999"/>
    <n v="31.993279999999995"/>
    <n v="0"/>
    <x v="1"/>
    <n v="3.9141600000000003"/>
    <n v="1129.3270399999999"/>
    <n v="9.9217396113403717E-6"/>
    <n v="66433"/>
    <n v="-2.182173896685353E-4"/>
    <n v="3.1106049593418582E-2"/>
    <n v="2.6595709591924803E-2"/>
    <n v="0.94229824081465663"/>
    <n v="0.96820456897941631"/>
    <n v="2.8329508518630704E-2"/>
    <n v="3.4659225019530223E-3"/>
    <x v="0"/>
    <n v="29"/>
    <x v="0"/>
    <m/>
    <m/>
    <x v="0"/>
    <m/>
    <x v="0"/>
    <x v="0"/>
    <m/>
    <x v="0"/>
    <x v="0"/>
    <x v="0"/>
    <m/>
    <x v="0"/>
    <x v="0"/>
    <x v="0"/>
    <x v="0"/>
    <x v="0"/>
    <x v="0"/>
    <x v="0"/>
    <x v="0"/>
    <x v="0"/>
    <x v="0"/>
    <x v="0"/>
    <x v="0"/>
    <x v="0"/>
    <m/>
    <x v="0"/>
    <x v="0"/>
    <x v="0"/>
    <x v="0"/>
    <x v="0"/>
    <s v="WELLHEAD"/>
    <n v="20020411"/>
    <x v="0"/>
    <s v="CHAMPION TECHNOLOGIES,VERNAL UT"/>
    <m/>
    <m/>
    <d v="2002-04-24T00:00:00"/>
    <x v="5"/>
    <x v="2"/>
  </r>
  <r>
    <x v="1"/>
    <s v="T20N R095W S35 fMESAVERDE/ALMOND"/>
    <n v="3620"/>
    <x v="0"/>
    <x v="1"/>
    <s v="WAMSUTTER"/>
    <s v="NE SE"/>
    <n v="35"/>
    <n v="20"/>
    <n v="95"/>
    <n v="41.665148000000002"/>
    <n v="-108.06871700000001"/>
    <s v="4903723358"/>
    <s v="YOUNGSTOWN 3-35"/>
    <x v="0"/>
    <x v="29"/>
    <m/>
    <m/>
    <m/>
    <x v="0"/>
    <s v="9604"/>
    <m/>
    <n v="9850"/>
    <n v="9747"/>
    <x v="3"/>
    <d v="2003-02-19T00:00:00"/>
    <n v="7"/>
    <x v="1"/>
    <n v="432"/>
    <n v="39"/>
    <n v="6588"/>
    <m/>
    <x v="1"/>
    <n v="10260"/>
    <n v="1098"/>
    <m/>
    <x v="0"/>
    <n v="188"/>
    <n v="18619"/>
    <x v="0"/>
    <s v="ANADARKO PETROLEUM CORP"/>
    <n v="21.556799999999999"/>
    <n v="3.2093099999999999"/>
    <n v="286.57799999999997"/>
    <n v="0"/>
    <n v="311.34411"/>
    <n v="289.43459999999999"/>
    <n v="17.996219999999997"/>
    <n v="0"/>
    <x v="1"/>
    <n v="3.9141600000000003"/>
    <n v="311.34497999999996"/>
    <n v="-1.3971659596019438E-6"/>
    <n v="18605"/>
    <n v="-3.7610143993122719E-4"/>
    <n v="6.9237860321173253E-2"/>
    <n v="1.0307919427157301E-2"/>
    <n v="0.92045422025166934"/>
    <n v="0.92962667970429469"/>
    <n v="5.780154219926719E-2"/>
    <n v="1.2571778096438236E-2"/>
    <x v="0"/>
    <n v="14"/>
    <x v="0"/>
    <m/>
    <m/>
    <x v="0"/>
    <m/>
    <x v="0"/>
    <x v="0"/>
    <m/>
    <x v="0"/>
    <x v="0"/>
    <x v="0"/>
    <m/>
    <x v="0"/>
    <x v="0"/>
    <x v="0"/>
    <x v="0"/>
    <x v="0"/>
    <x v="0"/>
    <x v="0"/>
    <x v="0"/>
    <x v="0"/>
    <x v="0"/>
    <x v="0"/>
    <x v="0"/>
    <x v="0"/>
    <m/>
    <x v="0"/>
    <x v="0"/>
    <x v="0"/>
    <x v="0"/>
    <x v="0"/>
    <s v="WELLHEAD"/>
    <n v="20030219"/>
    <x v="0"/>
    <s v="CHAMPION TECHNOLOGIES VERNAL UT"/>
    <m/>
    <m/>
    <d v="2003-02-25T00:00:00"/>
    <x v="5"/>
    <x v="2"/>
  </r>
  <r>
    <x v="1"/>
    <s v="T20N R095W S35 fMESAVERDE/ALMOND"/>
    <n v="3619"/>
    <x v="0"/>
    <x v="1"/>
    <s v="WAMSUTTER"/>
    <s v="NE SE"/>
    <n v="35"/>
    <n v="20"/>
    <n v="95"/>
    <n v="41.665162000000002"/>
    <n v="-108.06863199999999"/>
    <s v="4903723357"/>
    <s v="YOUNGSTOWN 2-35"/>
    <x v="0"/>
    <x v="29"/>
    <m/>
    <m/>
    <m/>
    <x v="0"/>
    <s v="9757"/>
    <m/>
    <n v="10050"/>
    <n v="9979"/>
    <x v="3"/>
    <d v="2003-02-19T00:00:00"/>
    <n v="7"/>
    <x v="1"/>
    <n v="384"/>
    <n v="40"/>
    <n v="6676"/>
    <m/>
    <x v="1"/>
    <n v="10300"/>
    <n v="1120"/>
    <m/>
    <x v="0"/>
    <n v="188"/>
    <n v="18727"/>
    <x v="0"/>
    <s v="ANADARKO PETROLEUM CORP"/>
    <n v="19.1616"/>
    <n v="3.2915999999999999"/>
    <n v="290.40600000000001"/>
    <n v="0"/>
    <n v="312.85919999999999"/>
    <n v="290.56299999999999"/>
    <n v="18.3568"/>
    <n v="0"/>
    <x v="1"/>
    <n v="3.9141600000000003"/>
    <n v="312.83395999999999"/>
    <n v="4.0339261499992417E-5"/>
    <n v="18708"/>
    <n v="-5.0754641378389213E-4"/>
    <n v="6.1246720569508584E-2"/>
    <n v="1.0521026711057242E-2"/>
    <n v="0.92823225271943421"/>
    <n v="0.92880900781999498"/>
    <n v="5.867905134084548E-2"/>
    <n v="1.2511940839159534E-2"/>
    <x v="0"/>
    <n v="19"/>
    <x v="0"/>
    <m/>
    <m/>
    <x v="0"/>
    <m/>
    <x v="0"/>
    <x v="0"/>
    <m/>
    <x v="0"/>
    <x v="0"/>
    <x v="0"/>
    <m/>
    <x v="0"/>
    <x v="0"/>
    <x v="0"/>
    <x v="0"/>
    <x v="0"/>
    <x v="0"/>
    <x v="0"/>
    <x v="0"/>
    <x v="0"/>
    <x v="0"/>
    <x v="0"/>
    <x v="0"/>
    <x v="0"/>
    <m/>
    <x v="0"/>
    <x v="0"/>
    <x v="0"/>
    <x v="0"/>
    <x v="0"/>
    <s v="WELLHEAD"/>
    <n v="20030219"/>
    <x v="0"/>
    <s v="CHAMPION TECHNOLOGIES VERNAL UT"/>
    <m/>
    <m/>
    <d v="2003-02-25T00:00:00"/>
    <x v="5"/>
    <x v="2"/>
  </r>
  <r>
    <x v="1"/>
    <s v="T20N R095W S36 fMESAVERDE/ALMOND"/>
    <n v="3733"/>
    <x v="0"/>
    <x v="1"/>
    <s v="WC"/>
    <s v="SE NW"/>
    <n v="36"/>
    <n v="20"/>
    <n v="95"/>
    <n v="41.669564999999999"/>
    <n v="-108.058767"/>
    <s v="4903724838"/>
    <s v="RED DESERT 36-03"/>
    <x v="0"/>
    <x v="29"/>
    <m/>
    <m/>
    <m/>
    <x v="0"/>
    <s v="9494"/>
    <m/>
    <n v="9830"/>
    <n v="9828"/>
    <x v="1"/>
    <d v="2003-01-08T00:00:00"/>
    <n v="7.59"/>
    <x v="1"/>
    <n v="56.6"/>
    <n v="12.8"/>
    <n v="5400"/>
    <n v="47.2"/>
    <x v="1"/>
    <n v="6998"/>
    <n v="2103"/>
    <m/>
    <x v="0"/>
    <n v="8"/>
    <n v="13492"/>
    <x v="0"/>
    <s v="BP AMERICA PRODUCTION COMPANY"/>
    <n v="2.8243399999999999"/>
    <n v="1.053312"/>
    <n v="234.9"/>
    <n v="1.207376"/>
    <n v="239.985028"/>
    <n v="197.41358"/>
    <n v="34.468169999999994"/>
    <n v="0"/>
    <x v="1"/>
    <n v="0.16656000000000001"/>
    <n v="232.04830999999999"/>
    <n v="1.6813892920419137E-2"/>
    <n v="14625.6"/>
    <n v="4.0316385466753868E-2"/>
    <n v="1.1768817511399085E-2"/>
    <n v="4.389073805054205E-3"/>
    <n v="0.98384210868354671"/>
    <n v="0.85074345079263891"/>
    <n v="0.14853876763851456"/>
    <n v="7.1778156884659073E-4"/>
    <x v="0"/>
    <n v="0.22"/>
    <x v="0"/>
    <m/>
    <m/>
    <x v="0"/>
    <n v="21300"/>
    <x v="0"/>
    <x v="0"/>
    <m/>
    <x v="0"/>
    <x v="0"/>
    <x v="0"/>
    <n v="20"/>
    <x v="0"/>
    <x v="0"/>
    <x v="0"/>
    <x v="0"/>
    <x v="0"/>
    <x v="0"/>
    <x v="0"/>
    <x v="0"/>
    <x v="0"/>
    <x v="0"/>
    <x v="0"/>
    <x v="0"/>
    <x v="0"/>
    <m/>
    <x v="0"/>
    <x v="0"/>
    <x v="0"/>
    <x v="0"/>
    <x v="0"/>
    <m/>
    <n v="20030108"/>
    <x v="0"/>
    <s v="BP AMERICA"/>
    <m/>
    <m/>
    <d v="2003-01-10T00:00:00"/>
    <x v="5"/>
    <x v="2"/>
  </r>
  <r>
    <x v="0"/>
    <s v="T20N R098W S04 fMESAVERDE/ALMOND"/>
    <n v="49009275"/>
    <x v="0"/>
    <x v="1"/>
    <s v="DESERT SPRINGS"/>
    <m/>
    <s v="4"/>
    <s v=" 20"/>
    <s v=" 98"/>
    <n v="41.735280000000003"/>
    <n v="-108.45025"/>
    <s v="4903705811"/>
    <s v="UNIT NO. 5"/>
    <x v="0"/>
    <x v="29"/>
    <m/>
    <n v="-64"/>
    <n v="126"/>
    <x v="5"/>
    <n v="5752"/>
    <n v="5878"/>
    <m/>
    <m/>
    <x v="0"/>
    <m/>
    <n v="8.6999998092651367"/>
    <x v="2"/>
    <n v="70"/>
    <n v="5"/>
    <n v="2135"/>
    <n v="-3"/>
    <x v="0"/>
    <n v="390"/>
    <n v="4795"/>
    <m/>
    <x v="0"/>
    <n v="209"/>
    <n v="5255"/>
    <x v="0"/>
    <m/>
    <n v="3.4929999999999999"/>
    <n v="0.41144999999999998"/>
    <n v="92.872500000000002"/>
    <n v="0"/>
    <n v="96.776949999999985"/>
    <n v="11.001899999999999"/>
    <n v="78.590049999999991"/>
    <m/>
    <x v="0"/>
    <n v="4.3513800000000007"/>
    <n v="93.943330000000003"/>
    <n v="1.485746560355292E-2"/>
    <n v="7598"/>
    <n v="0.18229207188983118"/>
    <n v="3.6093305275688069E-2"/>
    <n v="4.2515289022851E-3"/>
    <n v="0.95965516582202681"/>
    <n v="0.11711209300330315"/>
    <n v="0.8365687058357415"/>
    <n v="4.6319201160955233E-2"/>
    <x v="0"/>
    <m/>
    <x v="0"/>
    <m/>
    <m/>
    <x v="0"/>
    <m/>
    <x v="0"/>
    <x v="0"/>
    <m/>
    <x v="0"/>
    <x v="0"/>
    <x v="0"/>
    <m/>
    <x v="0"/>
    <x v="0"/>
    <x v="0"/>
    <x v="0"/>
    <x v="0"/>
    <x v="0"/>
    <x v="0"/>
    <x v="0"/>
    <x v="0"/>
    <x v="0"/>
    <x v="0"/>
    <x v="0"/>
    <x v="0"/>
    <m/>
    <x v="0"/>
    <x v="0"/>
    <x v="0"/>
    <x v="0"/>
    <x v="0"/>
    <s v="DST NO. 1 (BOTTOM)"/>
    <m/>
    <x v="0"/>
    <m/>
    <m/>
    <m/>
    <m/>
    <x v="5"/>
    <x v="2"/>
  </r>
  <r>
    <x v="0"/>
    <s v="T20N R098W S04 fMESAVERDE/ALMOND"/>
    <n v="49009276"/>
    <x v="0"/>
    <x v="1"/>
    <s v="DESERT SPRINGS"/>
    <m/>
    <s v="4"/>
    <s v=" 20"/>
    <s v=" 98"/>
    <n v="41.735280000000003"/>
    <n v="-108.45025"/>
    <s v="4903705811"/>
    <s v="UNIT NO. 5"/>
    <x v="0"/>
    <x v="29"/>
    <n v="-64"/>
    <m/>
    <n v="126"/>
    <x v="5"/>
    <n v="5814"/>
    <n v="5940"/>
    <m/>
    <m/>
    <x v="0"/>
    <m/>
    <n v="8.3999996185302734"/>
    <x v="2"/>
    <n v="28"/>
    <n v="7"/>
    <n v="1834"/>
    <n v="-3"/>
    <x v="0"/>
    <n v="600"/>
    <n v="3489"/>
    <m/>
    <x v="0"/>
    <n v="248"/>
    <n v="4507"/>
    <x v="0"/>
    <m/>
    <n v="1.3972"/>
    <n v="0.57603000000000004"/>
    <n v="79.778999999999996"/>
    <n v="0"/>
    <n v="81.752229999999997"/>
    <n v="16.925999999999998"/>
    <n v="57.184709999999995"/>
    <m/>
    <x v="0"/>
    <n v="5.1633600000000008"/>
    <n v="79.274069999999995"/>
    <n v="1.5389784153271874E-2"/>
    <n v="6200"/>
    <n v="0.15812085551508359"/>
    <n v="1.7090665294390135E-2"/>
    <n v="7.0460463280328876E-3"/>
    <n v="0.97586328837757697"/>
    <n v="0.21351243855651664"/>
    <n v="0.72135453623107781"/>
    <n v="6.5133025212405535E-2"/>
    <x v="0"/>
    <m/>
    <x v="0"/>
    <m/>
    <m/>
    <x v="0"/>
    <m/>
    <x v="0"/>
    <x v="0"/>
    <m/>
    <x v="0"/>
    <x v="0"/>
    <x v="0"/>
    <m/>
    <x v="0"/>
    <x v="0"/>
    <x v="0"/>
    <x v="0"/>
    <x v="0"/>
    <x v="0"/>
    <x v="0"/>
    <x v="0"/>
    <x v="0"/>
    <x v="0"/>
    <x v="0"/>
    <x v="0"/>
    <x v="0"/>
    <m/>
    <x v="0"/>
    <x v="0"/>
    <x v="0"/>
    <x v="0"/>
    <x v="0"/>
    <s v="DST NO. 2"/>
    <m/>
    <x v="0"/>
    <m/>
    <m/>
    <m/>
    <m/>
    <x v="5"/>
    <x v="2"/>
  </r>
  <r>
    <x v="0"/>
    <s v="T20N R099W S11 fMESAVERDE/ALMOND"/>
    <n v="49009277"/>
    <x v="0"/>
    <x v="1"/>
    <s v="PLAYA"/>
    <m/>
    <s v="11"/>
    <s v=" 20"/>
    <s v=" 99"/>
    <n v="41.730029999999999"/>
    <n v="-108.54098"/>
    <s v="4903705809"/>
    <s v="10-11D UNIT"/>
    <x v="0"/>
    <x v="29"/>
    <m/>
    <m/>
    <n v="35"/>
    <x v="0"/>
    <n v="4575"/>
    <n v="4610"/>
    <m/>
    <m/>
    <x v="0"/>
    <d v="1962-07-13T00:00:00"/>
    <n v="7.8000001907348633"/>
    <x v="2"/>
    <n v="83"/>
    <n v="36"/>
    <n v="7189"/>
    <n v="-3"/>
    <x v="0"/>
    <n v="9400"/>
    <n v="3294"/>
    <m/>
    <x v="0"/>
    <n v="35"/>
    <n v="18365"/>
    <x v="0"/>
    <m/>
    <n v="4.1417000000000002"/>
    <n v="2.96244"/>
    <n v="312.72149999999999"/>
    <n v="0"/>
    <n v="319.82563999999996"/>
    <n v="265.17399999999998"/>
    <n v="53.988659999999996"/>
    <m/>
    <x v="0"/>
    <n v="0.72870000000000001"/>
    <n v="319.89135999999996"/>
    <n v="-1.0273292721625173E-4"/>
    <n v="20031"/>
    <n v="4.3389936451713719E-2"/>
    <n v="1.2949868559631431E-2"/>
    <n v="9.2626719984051312E-3"/>
    <n v="0.97778745944196355"/>
    <n v="0.8289501785856298"/>
    <n v="0.16877186054665561"/>
    <n v="2.2779608677145893E-3"/>
    <x v="0"/>
    <m/>
    <x v="0"/>
    <m/>
    <m/>
    <x v="0"/>
    <m/>
    <x v="0"/>
    <x v="0"/>
    <m/>
    <x v="0"/>
    <x v="0"/>
    <x v="0"/>
    <m/>
    <x v="0"/>
    <x v="0"/>
    <x v="0"/>
    <x v="0"/>
    <x v="0"/>
    <x v="0"/>
    <x v="0"/>
    <x v="0"/>
    <x v="0"/>
    <x v="0"/>
    <x v="0"/>
    <x v="0"/>
    <x v="0"/>
    <m/>
    <x v="0"/>
    <x v="0"/>
    <x v="0"/>
    <x v="0"/>
    <x v="0"/>
    <s v="DST NO. 1"/>
    <m/>
    <x v="0"/>
    <m/>
    <m/>
    <m/>
    <m/>
    <x v="5"/>
    <x v="2"/>
  </r>
  <r>
    <x v="0"/>
    <s v="T20N R099W S11 fMESAVERDE/ALMOND"/>
    <n v="49009042"/>
    <x v="0"/>
    <x v="1"/>
    <s v="DESERT SPRINGS WEST"/>
    <m/>
    <s v="11"/>
    <s v=" 20"/>
    <s v=" 99"/>
    <n v="41.719189999999998"/>
    <n v="-108.5414"/>
    <s v="4903720217"/>
    <s v="UNIT NO. 1"/>
    <x v="0"/>
    <x v="29"/>
    <m/>
    <m/>
    <n v="18"/>
    <x v="0"/>
    <n v="4622"/>
    <n v="4640"/>
    <n v="5150"/>
    <m/>
    <x v="0"/>
    <d v="1970-09-11T00:00:00"/>
    <n v="7.9000000953674316"/>
    <x v="0"/>
    <n v="69"/>
    <n v="36"/>
    <n v="5320"/>
    <n v="26"/>
    <x v="0"/>
    <n v="6700"/>
    <n v="1332"/>
    <m/>
    <x v="0"/>
    <n v="592"/>
    <n v="14075"/>
    <x v="0"/>
    <m/>
    <n v="3.4430999999999998"/>
    <n v="2.96244"/>
    <n v="231.42"/>
    <n v="0.66508"/>
    <n v="238.49061999999998"/>
    <n v="189.00700000000001"/>
    <n v="21.831479999999999"/>
    <m/>
    <x v="0"/>
    <n v="12.32544"/>
    <n v="223.16392000000002"/>
    <n v="3.3199500215030833E-2"/>
    <n v="14072"/>
    <n v="-1.0658329484492131E-4"/>
    <n v="1.4437045784022868E-2"/>
    <n v="1.2421620607133314E-2"/>
    <n v="0.97314133360884381"/>
    <n v="0.84694246274218521"/>
    <n v="9.7827103951212177E-2"/>
    <n v="5.5230433306602607E-2"/>
    <x v="0"/>
    <m/>
    <x v="0"/>
    <m/>
    <m/>
    <x v="0"/>
    <m/>
    <x v="0"/>
    <x v="0"/>
    <m/>
    <x v="0"/>
    <x v="0"/>
    <x v="0"/>
    <m/>
    <x v="0"/>
    <x v="0"/>
    <x v="0"/>
    <x v="0"/>
    <x v="0"/>
    <x v="0"/>
    <x v="0"/>
    <x v="0"/>
    <x v="0"/>
    <x v="0"/>
    <x v="0"/>
    <x v="0"/>
    <x v="0"/>
    <m/>
    <x v="0"/>
    <x v="0"/>
    <x v="0"/>
    <x v="0"/>
    <x v="0"/>
    <s v="DST NO. 3"/>
    <m/>
    <x v="0"/>
    <m/>
    <m/>
    <m/>
    <m/>
    <x v="5"/>
    <x v="2"/>
  </r>
  <r>
    <x v="1"/>
    <s v="T20N R099W S28 fMESAVERDE/ALMOND"/>
    <m/>
    <x v="1"/>
    <x v="3"/>
    <s v="PATRICK DRAW"/>
    <s v="NE NE"/>
    <n v="28"/>
    <n v="20"/>
    <n v="99"/>
    <n v="41.6873"/>
    <n v="-108.5635"/>
    <s v="4903720694"/>
    <s v="28A UPRR"/>
    <x v="0"/>
    <x v="29"/>
    <m/>
    <m/>
    <m/>
    <x v="0"/>
    <m/>
    <m/>
    <n v="4060"/>
    <n v="3996"/>
    <x v="1"/>
    <d v="1985-06-24T00:00:00"/>
    <n v="7.52"/>
    <x v="0"/>
    <n v="89"/>
    <n v="68"/>
    <n v="10000"/>
    <n v="64"/>
    <x v="1"/>
    <n v="14000"/>
    <n v="5300"/>
    <n v="0"/>
    <x v="1"/>
    <n v="0"/>
    <n v="28600"/>
    <x v="0"/>
    <s v="CODY ENERGY"/>
    <n v="4.4410999999999996"/>
    <n v="5.59572"/>
    <n v="435"/>
    <n v="1.6371199999999999"/>
    <n v="446.6739399999999"/>
    <n v="394.94"/>
    <n v="86.86699999999999"/>
    <n v="0"/>
    <x v="1"/>
    <n v="0"/>
    <n v="481.80700000000002"/>
    <n v="-3.7839290486673983E-2"/>
    <n v="29521"/>
    <n v="1.5846251785069081E-2"/>
    <n v="9.9425992928980824E-3"/>
    <n v="1.2527527350263598E-2"/>
    <n v="0.97752987335683839"/>
    <n v="0.81970581581421609"/>
    <n v="0.18029418418578391"/>
    <n v="0"/>
    <x v="1"/>
    <n v="0"/>
    <x v="1"/>
    <n v="0"/>
    <n v="0"/>
    <x v="0"/>
    <n v="0"/>
    <x v="0"/>
    <x v="1"/>
    <m/>
    <x v="1"/>
    <x v="1"/>
    <x v="1"/>
    <n v="0"/>
    <x v="1"/>
    <x v="3"/>
    <x v="1"/>
    <x v="1"/>
    <x v="0"/>
    <x v="0"/>
    <x v="0"/>
    <x v="0"/>
    <x v="0"/>
    <x v="0"/>
    <x v="0"/>
    <x v="0"/>
    <x v="0"/>
    <m/>
    <x v="0"/>
    <x v="0"/>
    <x v="0"/>
    <x v="0"/>
    <x v="0"/>
    <m/>
    <n v="19850624"/>
    <x v="1"/>
    <m/>
    <m/>
    <m/>
    <m/>
    <x v="5"/>
    <x v="2"/>
  </r>
  <r>
    <x v="0"/>
    <s v="T20N R099W S34 fMESAVERDE/ALMOND"/>
    <n v="49009280"/>
    <x v="0"/>
    <x v="1"/>
    <s v="DESERT SPRINGS WEST"/>
    <m/>
    <s v="34"/>
    <s v=" 20"/>
    <s v=" 99"/>
    <n v="41.671799999999998"/>
    <n v="-108.55540000000001"/>
    <s v="4903705744"/>
    <s v="1-34 GOVERNMENT"/>
    <x v="0"/>
    <x v="29"/>
    <m/>
    <m/>
    <n v="32"/>
    <x v="0"/>
    <n v="4164"/>
    <n v="4196"/>
    <m/>
    <m/>
    <x v="2"/>
    <m/>
    <n v="7.8000001907348633"/>
    <x v="2"/>
    <n v="108"/>
    <n v="85"/>
    <n v="11260"/>
    <n v="-3"/>
    <x v="0"/>
    <n v="14900"/>
    <n v="5002"/>
    <m/>
    <x v="0"/>
    <n v="-1"/>
    <n v="28816"/>
    <x v="0"/>
    <m/>
    <n v="5.3891999999999998"/>
    <n v="6.99465"/>
    <n v="489.81"/>
    <n v="0"/>
    <n v="502.19384999999994"/>
    <n v="420.32900000000001"/>
    <n v="81.982779999999991"/>
    <m/>
    <x v="0"/>
    <n v="0"/>
    <n v="502.31178"/>
    <n v="-1.174010343775356E-4"/>
    <n v="31348"/>
    <n v="4.208496775480354E-2"/>
    <n v="1.0731314212629248E-2"/>
    <n v="1.392818729261619E-2"/>
    <n v="0.97534049849475457"/>
    <n v="0.83678905559411731"/>
    <n v="0.16321094440588271"/>
    <n v="0"/>
    <x v="0"/>
    <m/>
    <x v="0"/>
    <m/>
    <m/>
    <x v="0"/>
    <m/>
    <x v="0"/>
    <x v="0"/>
    <m/>
    <x v="0"/>
    <x v="0"/>
    <x v="0"/>
    <m/>
    <x v="0"/>
    <x v="0"/>
    <x v="0"/>
    <x v="0"/>
    <x v="0"/>
    <x v="0"/>
    <x v="0"/>
    <x v="0"/>
    <x v="0"/>
    <x v="0"/>
    <x v="0"/>
    <x v="0"/>
    <x v="0"/>
    <m/>
    <x v="0"/>
    <x v="0"/>
    <x v="0"/>
    <x v="0"/>
    <x v="0"/>
    <s v="PRODUCED WATER"/>
    <m/>
    <x v="0"/>
    <m/>
    <m/>
    <m/>
    <m/>
    <x v="5"/>
    <x v="2"/>
  </r>
  <r>
    <x v="0"/>
    <s v="T20N R099W S35 fMESAVERDE/ALMOND"/>
    <n v="49009281"/>
    <x v="0"/>
    <x v="1"/>
    <s v="PATRICK DRAW NORTH"/>
    <m/>
    <s v="35"/>
    <s v=" 20"/>
    <s v=" 99"/>
    <n v="41.66104"/>
    <n v="-108.52658"/>
    <s v="4903705706"/>
    <s v="UP 44-35R"/>
    <x v="0"/>
    <x v="29"/>
    <m/>
    <m/>
    <n v="7"/>
    <x v="0"/>
    <n v="4511"/>
    <n v="4518"/>
    <n v="4719"/>
    <m/>
    <x v="0"/>
    <d v="1962-06-07T00:00:00"/>
    <n v="7"/>
    <x v="2"/>
    <n v="202"/>
    <n v="90"/>
    <n v="11158"/>
    <n v="-3"/>
    <x v="0"/>
    <n v="15700"/>
    <n v="3636"/>
    <m/>
    <x v="0"/>
    <n v="23"/>
    <n v="28964"/>
    <x v="0"/>
    <m/>
    <n v="10.079800000000001"/>
    <n v="7.4061000000000003"/>
    <n v="485.37299999999999"/>
    <n v="0"/>
    <n v="502.85890000000001"/>
    <n v="442.89699999999999"/>
    <n v="59.594039999999993"/>
    <m/>
    <x v="0"/>
    <n v="0.47886000000000006"/>
    <n v="502.9699"/>
    <n v="-1.1035675256066439E-4"/>
    <n v="30803"/>
    <n v="3.0769488179095486E-2"/>
    <n v="2.0044986774620077E-2"/>
    <n v="1.4727988308449945E-2"/>
    <n v="0.96522702491692991"/>
    <n v="0.88056362816144662"/>
    <n v="0.11848430691379344"/>
    <n v="9.520649247599112E-4"/>
    <x v="0"/>
    <m/>
    <x v="0"/>
    <m/>
    <m/>
    <x v="0"/>
    <m/>
    <x v="0"/>
    <x v="0"/>
    <m/>
    <x v="0"/>
    <x v="0"/>
    <x v="0"/>
    <m/>
    <x v="0"/>
    <x v="0"/>
    <x v="0"/>
    <x v="0"/>
    <x v="0"/>
    <x v="0"/>
    <x v="0"/>
    <x v="0"/>
    <x v="0"/>
    <x v="0"/>
    <x v="0"/>
    <x v="0"/>
    <x v="0"/>
    <m/>
    <x v="0"/>
    <x v="0"/>
    <x v="0"/>
    <x v="0"/>
    <x v="0"/>
    <s v="DST"/>
    <m/>
    <x v="0"/>
    <m/>
    <m/>
    <m/>
    <m/>
    <x v="0"/>
    <x v="2"/>
  </r>
  <r>
    <x v="0"/>
    <s v="T20N R099W S36 fMESAVERDE/ALMOND"/>
    <n v="49009283"/>
    <x v="0"/>
    <x v="1"/>
    <s v="PATRICK DRAW"/>
    <m/>
    <s v="36"/>
    <s v=" 20"/>
    <s v=" 99"/>
    <n v="41.661050000000003"/>
    <n v="-108.50695"/>
    <s v="4903705704"/>
    <s v="1-36 STATE"/>
    <x v="0"/>
    <x v="29"/>
    <m/>
    <m/>
    <n v="10"/>
    <x v="0"/>
    <n v="4824"/>
    <n v="4834"/>
    <n v="5295"/>
    <m/>
    <x v="2"/>
    <m/>
    <n v="8.6000003814697266"/>
    <x v="2"/>
    <n v="64"/>
    <n v="37"/>
    <n v="9350"/>
    <n v="-3"/>
    <x v="0"/>
    <n v="10733"/>
    <n v="5685"/>
    <m/>
    <x v="0"/>
    <n v="91"/>
    <n v="23531"/>
    <x v="0"/>
    <m/>
    <n v="3.1936"/>
    <n v="3.0447299999999999"/>
    <n v="406.72500000000002"/>
    <n v="0"/>
    <n v="412.96332999999998"/>
    <n v="302.77792999999997"/>
    <n v="93.177149999999997"/>
    <m/>
    <x v="0"/>
    <n v="1.8946200000000002"/>
    <n v="397.84969999999993"/>
    <n v="1.8640092648733161E-2"/>
    <n v="25954"/>
    <n v="4.8964332626048296E-2"/>
    <n v="7.733374292579441E-3"/>
    <n v="7.3728822362992864E-3"/>
    <n v="0.98489374347112124"/>
    <n v="0.76103596408392427"/>
    <n v="0.2342018857875223"/>
    <n v="4.7621501285535729E-3"/>
    <x v="0"/>
    <m/>
    <x v="0"/>
    <m/>
    <m/>
    <x v="0"/>
    <m/>
    <x v="0"/>
    <x v="0"/>
    <m/>
    <x v="0"/>
    <x v="0"/>
    <x v="0"/>
    <m/>
    <x v="0"/>
    <x v="0"/>
    <x v="0"/>
    <x v="0"/>
    <x v="0"/>
    <x v="0"/>
    <x v="0"/>
    <x v="0"/>
    <x v="0"/>
    <x v="0"/>
    <x v="0"/>
    <x v="0"/>
    <x v="0"/>
    <m/>
    <x v="0"/>
    <x v="0"/>
    <x v="0"/>
    <x v="0"/>
    <x v="0"/>
    <s v="PRODUCTION WATER"/>
    <m/>
    <x v="0"/>
    <m/>
    <m/>
    <m/>
    <m/>
    <x v="0"/>
    <x v="2"/>
  </r>
  <r>
    <x v="1"/>
    <s v="T21N R093W S30 fMESAVERDE/ALMOND"/>
    <n v="3886"/>
    <x v="0"/>
    <x v="1"/>
    <s v="FIVE MILE GULCH"/>
    <s v="C NE"/>
    <n v="30"/>
    <n v="21"/>
    <n v="93"/>
    <n v="41.766491000000002"/>
    <n v="-107.954645"/>
    <s v="4903725195"/>
    <s v="FIVE MILE DITCH 1-30"/>
    <x v="0"/>
    <x v="29"/>
    <m/>
    <m/>
    <m/>
    <x v="0"/>
    <s v="10438"/>
    <m/>
    <n v="11113"/>
    <n v="10968"/>
    <x v="1"/>
    <d v="2003-02-27T00:00:00"/>
    <n v="8.19"/>
    <x v="1"/>
    <n v="2"/>
    <m/>
    <n v="1400"/>
    <n v="48"/>
    <x v="1"/>
    <n v="1500"/>
    <n v="1100"/>
    <m/>
    <x v="0"/>
    <n v="218"/>
    <n v="5500"/>
    <x v="0"/>
    <s v="DEVON ENERGY"/>
    <n v="9.98E-2"/>
    <n v="0"/>
    <n v="60.9"/>
    <n v="1.22784"/>
    <n v="62.227640000000001"/>
    <n v="42.314999999999998"/>
    <n v="18.029"/>
    <n v="0"/>
    <x v="1"/>
    <n v="4.5387600000000008"/>
    <n v="64.88275999999999"/>
    <n v="-2.0888298675796706E-2"/>
    <n v="4268"/>
    <n v="-0.12612612612612611"/>
    <n v="1.6037889272355499E-3"/>
    <n v="0"/>
    <n v="0.99839621107276444"/>
    <n v="0.65217632542142168"/>
    <n v="0.2778704235146594"/>
    <n v="6.9953251063919003E-2"/>
    <x v="0"/>
    <n v="4.2"/>
    <x v="0"/>
    <n v="3396"/>
    <n v="1409"/>
    <x v="2"/>
    <m/>
    <x v="0"/>
    <x v="0"/>
    <m/>
    <x v="0"/>
    <x v="0"/>
    <x v="0"/>
    <m/>
    <x v="0"/>
    <x v="0"/>
    <x v="0"/>
    <x v="0"/>
    <x v="0"/>
    <x v="0"/>
    <x v="0"/>
    <x v="0"/>
    <x v="0"/>
    <x v="0"/>
    <x v="0"/>
    <x v="0"/>
    <x v="0"/>
    <m/>
    <x v="0"/>
    <x v="0"/>
    <x v="0"/>
    <x v="0"/>
    <x v="0"/>
    <m/>
    <n v="20030227"/>
    <x v="0"/>
    <s v="ENERBY LABS CASPER LAB No C03030010-002"/>
    <m/>
    <m/>
    <d v="2003-03-05T00:00:00"/>
    <x v="5"/>
    <x v="2"/>
  </r>
  <r>
    <x v="1"/>
    <s v="T21N R093W S32 fMESAVERDE/ALMOND"/>
    <n v="3844"/>
    <x v="0"/>
    <x v="1"/>
    <s v="WAMSUTTER"/>
    <s v="C SW"/>
    <n v="32"/>
    <n v="21"/>
    <n v="93"/>
    <n v="41.744810000000001"/>
    <n v="-107.94508999999999"/>
    <s v="4903724499"/>
    <s v="FIVE MILE DITCH 12-32"/>
    <x v="0"/>
    <x v="29"/>
    <m/>
    <m/>
    <m/>
    <x v="0"/>
    <s v="10676"/>
    <m/>
    <n v="11118"/>
    <n v="10656"/>
    <x v="1"/>
    <d v="2003-02-13T00:00:00"/>
    <n v="8.3699999999999992"/>
    <x v="1"/>
    <n v="96"/>
    <n v="39.9"/>
    <n v="23700"/>
    <n v="405"/>
    <x v="1"/>
    <n v="28000"/>
    <n v="18300"/>
    <n v="242"/>
    <x v="0"/>
    <n v="15"/>
    <n v="59900"/>
    <x v="0"/>
    <s v="DEVON ENERGY"/>
    <n v="4.7904"/>
    <n v="3.2833709999999998"/>
    <n v="1030.95"/>
    <n v="10.3599"/>
    <n v="1049.3836709999998"/>
    <n v="789.88"/>
    <n v="299.93699999999995"/>
    <n v="8.0658599999999989"/>
    <x v="1"/>
    <n v="0.31230000000000002"/>
    <n v="1098.19516"/>
    <n v="-2.272861340194509E-2"/>
    <n v="70797.899999999994"/>
    <n v="8.3382364980615561E-2"/>
    <n v="4.5649652575926172E-3"/>
    <n v="3.1288565762331178E-3"/>
    <n v="0.99230617816617417"/>
    <n v="0.7192528511963211"/>
    <n v="0.2731181222834746"/>
    <n v="2.8437568419077718E-4"/>
    <x v="0"/>
    <n v="1.21"/>
    <x v="0"/>
    <n v="58470"/>
    <n v="0.13500000000000001"/>
    <x v="2"/>
    <m/>
    <x v="0"/>
    <x v="0"/>
    <m/>
    <x v="0"/>
    <x v="0"/>
    <x v="0"/>
    <m/>
    <x v="0"/>
    <x v="0"/>
    <x v="0"/>
    <x v="0"/>
    <x v="0"/>
    <x v="0"/>
    <x v="0"/>
    <x v="0"/>
    <x v="0"/>
    <x v="0"/>
    <x v="0"/>
    <x v="0"/>
    <x v="0"/>
    <m/>
    <x v="0"/>
    <x v="0"/>
    <x v="0"/>
    <x v="0"/>
    <x v="0"/>
    <m/>
    <n v="20030213"/>
    <x v="0"/>
    <s v="ENERGY LABS CASPER ID No C03020526-010"/>
    <m/>
    <m/>
    <d v="2003-02-20T00:00:00"/>
    <x v="5"/>
    <x v="2"/>
  </r>
  <r>
    <x v="0"/>
    <s v="T21N R094W S01 fMESAVERDE/ALMOND"/>
    <n v="49014244"/>
    <x v="0"/>
    <x v="1"/>
    <s v="WAMSUTTER"/>
    <m/>
    <s v="1"/>
    <s v=" 21"/>
    <s v=" 94"/>
    <n v="41.817599999999999"/>
    <n v="-107.9789"/>
    <m/>
    <s v="UNIT A NO. 4"/>
    <x v="0"/>
    <x v="29"/>
    <m/>
    <m/>
    <n v="0"/>
    <x v="1"/>
    <m/>
    <m/>
    <m/>
    <m/>
    <x v="2"/>
    <d v="1970-10-20T00:00:00"/>
    <n v="7.5999999046325684"/>
    <x v="0"/>
    <n v="41"/>
    <n v="15"/>
    <n v="571"/>
    <n v="16"/>
    <x v="0"/>
    <n v="12"/>
    <n v="1684"/>
    <m/>
    <x v="0"/>
    <n v="27"/>
    <n v="1511"/>
    <x v="0"/>
    <m/>
    <n v="2.0459000000000001"/>
    <n v="1.2343500000000001"/>
    <n v="24.8385"/>
    <n v="0.40927999999999998"/>
    <n v="28.528029999999998"/>
    <n v="0.33851999999999999"/>
    <n v="27.600759999999998"/>
    <m/>
    <x v="0"/>
    <n v="0.56214000000000008"/>
    <n v="28.501419999999996"/>
    <n v="4.6660102806535183E-4"/>
    <n v="2363"/>
    <n v="0.21992772328342799"/>
    <n v="7.1715432155672873E-2"/>
    <n v="4.3267971885896088E-2"/>
    <n v="0.88501659595843107"/>
    <n v="1.1877302955431695E-2"/>
    <n v="0.96839946921942843"/>
    <n v="1.9723227825139945E-2"/>
    <x v="0"/>
    <m/>
    <x v="0"/>
    <m/>
    <m/>
    <x v="0"/>
    <m/>
    <x v="0"/>
    <x v="0"/>
    <m/>
    <x v="0"/>
    <x v="0"/>
    <x v="0"/>
    <m/>
    <x v="0"/>
    <x v="0"/>
    <x v="0"/>
    <x v="0"/>
    <x v="0"/>
    <x v="0"/>
    <x v="0"/>
    <x v="0"/>
    <x v="0"/>
    <x v="0"/>
    <x v="0"/>
    <x v="0"/>
    <x v="0"/>
    <m/>
    <x v="0"/>
    <x v="0"/>
    <x v="0"/>
    <x v="0"/>
    <x v="0"/>
    <s v="PRODUCTION"/>
    <m/>
    <x v="0"/>
    <m/>
    <m/>
    <m/>
    <m/>
    <x v="5"/>
    <x v="2"/>
  </r>
  <r>
    <x v="1"/>
    <s v="T21N R094W S04 fMESAVERDE/ALMOND"/>
    <n v="3592"/>
    <x v="0"/>
    <x v="1"/>
    <s v="SIBERIA RIDGE"/>
    <s v="NE NE"/>
    <n v="4"/>
    <n v="21"/>
    <n v="94"/>
    <n v="41.824959999999997"/>
    <n v="-108.031886"/>
    <s v="4903724767"/>
    <s v="SIBERIA RIDGE 4-1"/>
    <x v="0"/>
    <x v="29"/>
    <m/>
    <m/>
    <s v=""/>
    <x v="0"/>
    <m/>
    <m/>
    <n v="10953"/>
    <n v="10903"/>
    <x v="3"/>
    <d v="2003-02-17T00:00:00"/>
    <n v="7"/>
    <x v="1"/>
    <n v="440"/>
    <n v="120"/>
    <n v="6429"/>
    <m/>
    <x v="1"/>
    <n v="10360"/>
    <n v="1037"/>
    <m/>
    <x v="0"/>
    <n v="108"/>
    <n v="18509"/>
    <x v="0"/>
    <s v="ANADARKO PETROLEUM CORP"/>
    <n v="21.956"/>
    <n v="9.8748000000000005"/>
    <n v="279.66149999999999"/>
    <n v="0"/>
    <n v="311.4923"/>
    <n v="292.25560000000002"/>
    <n v="16.996429999999997"/>
    <n v="0"/>
    <x v="1"/>
    <n v="2.2485600000000003"/>
    <n v="311.50058999999999"/>
    <n v="-1.3306732922727481E-5"/>
    <n v="18494"/>
    <n v="-4.0537253736183551E-4"/>
    <n v="7.0486493566614641E-2"/>
    <n v="3.1701586202933431E-2"/>
    <n v="0.89781192023045187"/>
    <n v="0.93821844767613449"/>
    <n v="5.4563074824352652E-2"/>
    <n v="7.2184774995129233E-3"/>
    <x v="0"/>
    <n v="15"/>
    <x v="0"/>
    <m/>
    <m/>
    <x v="0"/>
    <m/>
    <x v="0"/>
    <x v="0"/>
    <m/>
    <x v="0"/>
    <x v="0"/>
    <x v="0"/>
    <m/>
    <x v="0"/>
    <x v="0"/>
    <x v="0"/>
    <x v="0"/>
    <x v="0"/>
    <x v="0"/>
    <x v="0"/>
    <x v="0"/>
    <x v="0"/>
    <x v="0"/>
    <x v="0"/>
    <x v="0"/>
    <x v="0"/>
    <m/>
    <x v="0"/>
    <x v="0"/>
    <x v="0"/>
    <x v="0"/>
    <x v="0"/>
    <s v="WELLHEAD"/>
    <n v="20030217"/>
    <x v="0"/>
    <s v="CHAMPION TECHNOLOGIES VERNAL UT"/>
    <m/>
    <m/>
    <d v="2003-02-25T00:00:00"/>
    <x v="5"/>
    <x v="2"/>
  </r>
  <r>
    <x v="1"/>
    <s v="T21N R094W S11 fMESAVERDE/ALMOND"/>
    <m/>
    <x v="1"/>
    <x v="3"/>
    <s v="SIBERIA RIDGE"/>
    <s v="SE NW"/>
    <n v="11"/>
    <n v="21"/>
    <n v="94"/>
    <n v="41.809742999999997"/>
    <n v="-108.002746"/>
    <s v="4903723643"/>
    <s v="11-2 SIBER"/>
    <x v="0"/>
    <x v="29"/>
    <m/>
    <m/>
    <m/>
    <x v="0"/>
    <m/>
    <m/>
    <n v="11068"/>
    <n v="1097"/>
    <x v="1"/>
    <d v="1996-03-14T00:00:00"/>
    <n v="7.2"/>
    <x v="0"/>
    <n v="0"/>
    <n v="0"/>
    <n v="3030.31"/>
    <n v="0"/>
    <x v="1"/>
    <n v="3000"/>
    <n v="2780"/>
    <n v="0"/>
    <x v="1"/>
    <n v="90"/>
    <n v="9020"/>
    <x v="0"/>
    <s v="AMOCO PRODUCTION COMPANY"/>
    <n v="0"/>
    <n v="0"/>
    <n v="131.81848499999998"/>
    <n v="0"/>
    <n v="131.81848499999998"/>
    <n v="84.63"/>
    <n v="45.564199999999992"/>
    <n v="0"/>
    <x v="1"/>
    <n v="1.8738000000000001"/>
    <n v="132.06799999999998"/>
    <n v="-9.4553913967970879E-4"/>
    <n v="8900.31"/>
    <n v="-6.6790139233082755E-3"/>
    <n v="0"/>
    <n v="0"/>
    <n v="1"/>
    <n v="0.64080625132507496"/>
    <n v="0.34500560317412243"/>
    <n v="1.4188145500802619E-2"/>
    <x v="1"/>
    <n v="120"/>
    <x v="1"/>
    <n v="0"/>
    <n v="0"/>
    <x v="0"/>
    <n v="0"/>
    <x v="0"/>
    <x v="1"/>
    <m/>
    <x v="1"/>
    <x v="1"/>
    <x v="1"/>
    <n v="0"/>
    <x v="1"/>
    <x v="3"/>
    <x v="1"/>
    <x v="1"/>
    <x v="0"/>
    <x v="0"/>
    <x v="0"/>
    <x v="0"/>
    <x v="0"/>
    <x v="0"/>
    <x v="0"/>
    <x v="0"/>
    <x v="0"/>
    <m/>
    <x v="0"/>
    <x v="0"/>
    <x v="0"/>
    <x v="0"/>
    <x v="0"/>
    <m/>
    <n v="19960314"/>
    <x v="1"/>
    <s v="DOWELL SCHLUMBERGER EL RENO DISTRICT LAB"/>
    <m/>
    <m/>
    <d v="1996-03-15T00:00:00"/>
    <x v="5"/>
    <x v="2"/>
  </r>
  <r>
    <x v="1"/>
    <s v="T21N R094W S16 fMESAVERDE/ALMOND"/>
    <n v="3591"/>
    <x v="0"/>
    <x v="1"/>
    <s v="SIBERIA RIDGE"/>
    <s v="SW SW"/>
    <n v="16"/>
    <n v="21"/>
    <n v="94"/>
    <n v="41.788200000000003"/>
    <n v="-108.041847"/>
    <s v="4903725178"/>
    <s v="SIBERIA RIDGE 16-1"/>
    <x v="0"/>
    <x v="29"/>
    <m/>
    <m/>
    <s v=""/>
    <x v="0"/>
    <m/>
    <m/>
    <n v="10680"/>
    <n v="10600"/>
    <x v="3"/>
    <d v="2003-02-17T00:00:00"/>
    <n v="7"/>
    <x v="1"/>
    <n v="510"/>
    <n v="140"/>
    <n v="6886"/>
    <m/>
    <x v="1"/>
    <n v="11140"/>
    <n v="1220"/>
    <m/>
    <x v="0"/>
    <n v="108"/>
    <n v="20027"/>
    <x v="0"/>
    <s v="ANADARKO PETROLEUM CORP"/>
    <n v="25.449000000000002"/>
    <n v="11.5206"/>
    <n v="299.541"/>
    <n v="0"/>
    <n v="336.51060000000001"/>
    <n v="314.25939999999997"/>
    <n v="19.995799999999999"/>
    <n v="0"/>
    <x v="1"/>
    <n v="2.2485600000000003"/>
    <n v="336.50375999999994"/>
    <n v="1.0163230395363189E-5"/>
    <n v="20004"/>
    <n v="-5.7455472009192881E-4"/>
    <n v="7.5626146694933241E-2"/>
    <n v="3.4235474306009976E-2"/>
    <n v="0.89013837899905679"/>
    <n v="0.9338956569162854"/>
    <n v="5.9422218640290979E-2"/>
    <n v="6.6821244434237545E-3"/>
    <x v="0"/>
    <n v="23"/>
    <x v="0"/>
    <m/>
    <m/>
    <x v="0"/>
    <m/>
    <x v="0"/>
    <x v="0"/>
    <m/>
    <x v="0"/>
    <x v="0"/>
    <x v="0"/>
    <m/>
    <x v="0"/>
    <x v="0"/>
    <x v="0"/>
    <x v="0"/>
    <x v="0"/>
    <x v="0"/>
    <x v="0"/>
    <x v="0"/>
    <x v="0"/>
    <x v="0"/>
    <x v="0"/>
    <x v="0"/>
    <x v="0"/>
    <m/>
    <x v="0"/>
    <x v="0"/>
    <x v="0"/>
    <x v="0"/>
    <x v="0"/>
    <s v="WELLHEAD"/>
    <n v="20030217"/>
    <x v="0"/>
    <s v="CHAMPION TECHNOLOGIES VERNAL UT"/>
    <m/>
    <m/>
    <d v="2003-02-25T00:00:00"/>
    <x v="5"/>
    <x v="2"/>
  </r>
  <r>
    <x v="1"/>
    <s v="T21N R094W S17 fMESAVERDE/ALMOND"/>
    <m/>
    <x v="1"/>
    <x v="3"/>
    <s v="SIBERIA RIDGE"/>
    <s v="C NE"/>
    <n v="17"/>
    <n v="21"/>
    <n v="94"/>
    <n v="41.795594000000001"/>
    <n v="-108.051373"/>
    <s v="4903723550"/>
    <s v="CHAMPLIN 451 A3"/>
    <x v="0"/>
    <x v="29"/>
    <m/>
    <m/>
    <m/>
    <x v="0"/>
    <n v="10308"/>
    <m/>
    <n v="10775"/>
    <n v="10745"/>
    <x v="1"/>
    <d v="2002-10-29T00:00:00"/>
    <n v="5.56"/>
    <x v="0"/>
    <n v="123"/>
    <n v="12"/>
    <n v="2140"/>
    <n v="12.7"/>
    <x v="1"/>
    <n v="3099"/>
    <n v="388"/>
    <m/>
    <x v="0"/>
    <n v="14"/>
    <n v="6894"/>
    <x v="0"/>
    <s v="BP AMERICA PRODUCTION COMPANY"/>
    <n v="6.1376999999999997"/>
    <n v="0.98748000000000002"/>
    <n v="93.09"/>
    <n v="0.32486599999999999"/>
    <n v="100.54004599999999"/>
    <n v="87.422789999999992"/>
    <n v="6.3593199999999994"/>
    <n v="0"/>
    <x v="1"/>
    <n v="0.29148000000000002"/>
    <n v="94.073589999999996"/>
    <n v="3.3227147557121813E-2"/>
    <n v="5788.7"/>
    <n v="-8.7150212494185003E-2"/>
    <n v="6.1047316409622493E-2"/>
    <n v="9.8217579888515288E-3"/>
    <n v="0.92913092560152599"/>
    <n v="0.92930215589731391"/>
    <n v="6.7599418710394696E-2"/>
    <n v="3.0984253922912907E-3"/>
    <x v="0"/>
    <n v="139"/>
    <x v="0"/>
    <m/>
    <m/>
    <x v="0"/>
    <n v="9370"/>
    <x v="0"/>
    <x v="0"/>
    <m/>
    <x v="0"/>
    <x v="0"/>
    <x v="0"/>
    <m/>
    <x v="0"/>
    <x v="0"/>
    <x v="0"/>
    <x v="0"/>
    <x v="0"/>
    <x v="0"/>
    <x v="0"/>
    <x v="0"/>
    <x v="0"/>
    <x v="0"/>
    <x v="0"/>
    <x v="0"/>
    <x v="0"/>
    <m/>
    <x v="0"/>
    <x v="0"/>
    <x v="0"/>
    <x v="0"/>
    <x v="0"/>
    <m/>
    <n v="20021029"/>
    <x v="0"/>
    <s v="BP AMERICA"/>
    <m/>
    <m/>
    <d v="2002-10-31T00:00:00"/>
    <x v="5"/>
    <x v="2"/>
  </r>
  <r>
    <x v="1"/>
    <s v="T21N R094W S21 fMESAVERDE/ALMOND"/>
    <n v="3606"/>
    <x v="0"/>
    <x v="1"/>
    <s v="WAMSUTTER"/>
    <s v="SW NW"/>
    <n v="21"/>
    <n v="21"/>
    <n v="94"/>
    <n v="41.781115"/>
    <n v="-108.041764"/>
    <s v="4903723380"/>
    <s v="PIQUA 1-21"/>
    <x v="0"/>
    <x v="29"/>
    <m/>
    <m/>
    <m/>
    <x v="0"/>
    <s v="10184"/>
    <m/>
    <n v="10475"/>
    <n v="10385"/>
    <x v="3"/>
    <d v="2003-02-17T00:00:00"/>
    <n v="7"/>
    <x v="1"/>
    <n v="512"/>
    <n v="141"/>
    <n v="6882"/>
    <m/>
    <x v="1"/>
    <n v="11140"/>
    <n v="1220"/>
    <m/>
    <x v="0"/>
    <n v="108"/>
    <n v="20026"/>
    <x v="0"/>
    <s v="ANADARKO PETROLEUM CORP."/>
    <n v="25.5488"/>
    <n v="11.60289"/>
    <n v="299.36699999999996"/>
    <n v="0"/>
    <n v="336.51868999999999"/>
    <n v="314.25939999999997"/>
    <n v="19.995799999999999"/>
    <n v="0"/>
    <x v="1"/>
    <n v="2.2485600000000003"/>
    <n v="336.50375999999994"/>
    <n v="2.2183509628912683E-5"/>
    <n v="20003"/>
    <n v="-5.7458342701541384E-4"/>
    <n v="7.592089461658133E-2"/>
    <n v="3.4479184499381005E-2"/>
    <n v="0.88959992088403761"/>
    <n v="0.9338956569162854"/>
    <n v="5.9422218640290979E-2"/>
    <n v="6.6821244434237545E-3"/>
    <x v="0"/>
    <n v="23"/>
    <x v="0"/>
    <m/>
    <m/>
    <x v="0"/>
    <m/>
    <x v="0"/>
    <x v="0"/>
    <m/>
    <x v="0"/>
    <x v="0"/>
    <x v="0"/>
    <m/>
    <x v="0"/>
    <x v="0"/>
    <x v="0"/>
    <x v="0"/>
    <x v="0"/>
    <x v="0"/>
    <x v="0"/>
    <x v="0"/>
    <x v="0"/>
    <x v="0"/>
    <x v="0"/>
    <x v="0"/>
    <x v="0"/>
    <m/>
    <x v="0"/>
    <x v="0"/>
    <x v="0"/>
    <x v="0"/>
    <x v="0"/>
    <s v="WELLHEAD"/>
    <n v="20030217"/>
    <x v="0"/>
    <s v="CHAMPION TECHNOLOGIES VERNAL,UT"/>
    <m/>
    <m/>
    <d v="2003-02-25T00:00:00"/>
    <x v="5"/>
    <x v="2"/>
  </r>
  <r>
    <x v="1"/>
    <s v="T21N R094W S21 fMESAVERDE/ALMOND"/>
    <n v="3608"/>
    <x v="0"/>
    <x v="1"/>
    <s v="WAMSUTTER"/>
    <s v="C SE"/>
    <n v="21"/>
    <n v="21"/>
    <n v="94"/>
    <n v="41.773836000000003"/>
    <n v="-108.032093"/>
    <s v="4903723382"/>
    <s v="PIQUA 3-21"/>
    <x v="0"/>
    <x v="29"/>
    <m/>
    <m/>
    <m/>
    <x v="0"/>
    <s v="10190"/>
    <m/>
    <n v="10465"/>
    <n v="10364"/>
    <x v="3"/>
    <d v="2003-02-17T00:00:00"/>
    <n v="7"/>
    <x v="1"/>
    <n v="380"/>
    <n v="39"/>
    <n v="6682"/>
    <m/>
    <x v="1"/>
    <n v="10300"/>
    <n v="1120"/>
    <m/>
    <x v="0"/>
    <n v="188"/>
    <n v="18726"/>
    <x v="0"/>
    <s v="ANADARKO PETROLEUM CORP."/>
    <n v="18.962"/>
    <n v="3.2093099999999999"/>
    <n v="290.66699999999997"/>
    <n v="0"/>
    <n v="312.83830999999998"/>
    <n v="290.56299999999999"/>
    <n v="18.3568"/>
    <n v="0"/>
    <x v="1"/>
    <n v="3.9141600000000003"/>
    <n v="312.83395999999999"/>
    <n v="6.9525216452186467E-6"/>
    <n v="18709"/>
    <n v="-4.5412047549085082E-4"/>
    <n v="6.0612781088096278E-2"/>
    <n v="1.0258686028574953E-2"/>
    <n v="0.92912853288332875"/>
    <n v="0.92880900781999498"/>
    <n v="5.867905134084548E-2"/>
    <n v="1.2511940839159534E-2"/>
    <x v="0"/>
    <n v="17"/>
    <x v="0"/>
    <m/>
    <m/>
    <x v="0"/>
    <m/>
    <x v="0"/>
    <x v="0"/>
    <m/>
    <x v="0"/>
    <x v="0"/>
    <x v="0"/>
    <m/>
    <x v="0"/>
    <x v="0"/>
    <x v="0"/>
    <x v="0"/>
    <x v="0"/>
    <x v="0"/>
    <x v="0"/>
    <x v="0"/>
    <x v="0"/>
    <x v="0"/>
    <x v="0"/>
    <x v="0"/>
    <x v="0"/>
    <m/>
    <x v="0"/>
    <x v="0"/>
    <x v="0"/>
    <x v="0"/>
    <x v="0"/>
    <s v="WELLHEAD"/>
    <n v="20030217"/>
    <x v="0"/>
    <s v="CHAMPION TECHNOLOGIES VERNAL UT"/>
    <m/>
    <m/>
    <d v="2003-02-25T00:00:00"/>
    <x v="5"/>
    <x v="2"/>
  </r>
  <r>
    <x v="1"/>
    <s v="T21N R094W S21 fMESAVERDE/ALMOND"/>
    <n v="3607"/>
    <x v="0"/>
    <x v="1"/>
    <s v="WAMSUTTER"/>
    <s v="NE NE"/>
    <n v="21"/>
    <n v="21"/>
    <n v="94"/>
    <n v="41.781106000000001"/>
    <n v="-108.031509"/>
    <s v="4903723381"/>
    <s v="PEQUA 2-21"/>
    <x v="0"/>
    <x v="29"/>
    <m/>
    <m/>
    <m/>
    <x v="0"/>
    <s v="10254"/>
    <m/>
    <n v="10522"/>
    <n v="10434"/>
    <x v="3"/>
    <d v="2003-02-17T00:00:00"/>
    <n v="7"/>
    <x v="1"/>
    <n v="430"/>
    <n v="40"/>
    <n v="6589"/>
    <m/>
    <x v="1"/>
    <n v="10260"/>
    <n v="1098"/>
    <m/>
    <x v="0"/>
    <n v="188"/>
    <n v="18619"/>
    <x v="0"/>
    <s v="ANADARKO PETROLEUM CORP."/>
    <n v="21.457000000000001"/>
    <n v="3.2915999999999999"/>
    <n v="286.62149999999997"/>
    <n v="0"/>
    <n v="311.37009999999998"/>
    <n v="289.43459999999999"/>
    <n v="17.996219999999997"/>
    <n v="0"/>
    <x v="1"/>
    <n v="3.9141600000000003"/>
    <n v="311.34497999999996"/>
    <n v="4.0339475960683905E-5"/>
    <n v="18605"/>
    <n v="-3.7610143993122719E-4"/>
    <n v="6.8911562157060041E-2"/>
    <n v="1.0571342591982981E-2"/>
    <n v="0.92051709525095693"/>
    <n v="0.92962667970429469"/>
    <n v="5.780154219926719E-2"/>
    <n v="1.2571778096438236E-2"/>
    <x v="0"/>
    <n v="14"/>
    <x v="0"/>
    <m/>
    <m/>
    <x v="0"/>
    <m/>
    <x v="0"/>
    <x v="0"/>
    <m/>
    <x v="0"/>
    <x v="0"/>
    <x v="0"/>
    <m/>
    <x v="0"/>
    <x v="0"/>
    <x v="0"/>
    <x v="0"/>
    <x v="0"/>
    <x v="0"/>
    <x v="0"/>
    <x v="0"/>
    <x v="0"/>
    <x v="0"/>
    <x v="0"/>
    <x v="0"/>
    <x v="0"/>
    <m/>
    <x v="0"/>
    <x v="0"/>
    <x v="0"/>
    <x v="0"/>
    <x v="0"/>
    <s v="WELLHEAD"/>
    <n v="20030217"/>
    <x v="0"/>
    <s v="CHAMPION TECHNOLOGIES VERNAL UT"/>
    <m/>
    <m/>
    <d v="2003-02-25T00:00:00"/>
    <x v="5"/>
    <x v="2"/>
  </r>
  <r>
    <x v="1"/>
    <s v="T21N R094W S27 fMESAVERDE/ALMOND"/>
    <n v="3609"/>
    <x v="0"/>
    <x v="1"/>
    <s v="WAMSUTTER"/>
    <s v="SE NW"/>
    <n v="27"/>
    <n v="21"/>
    <n v="94"/>
    <n v="41.766558000000003"/>
    <n v="-108.02239899999999"/>
    <s v="4903723360"/>
    <s v="SHELBY 1-27"/>
    <x v="0"/>
    <x v="29"/>
    <m/>
    <m/>
    <m/>
    <x v="0"/>
    <s v="10180"/>
    <m/>
    <n v="10535"/>
    <n v="10429"/>
    <x v="3"/>
    <d v="2003-02-17T00:00:00"/>
    <n v="7"/>
    <x v="1"/>
    <n v="448"/>
    <n v="122"/>
    <n v="6417"/>
    <m/>
    <x v="1"/>
    <n v="10360"/>
    <n v="1038"/>
    <m/>
    <x v="0"/>
    <n v="108"/>
    <n v="18508"/>
    <x v="0"/>
    <s v="ANADARKO PETROLEUM CORP"/>
    <n v="22.3552"/>
    <n v="10.03938"/>
    <n v="279.1395"/>
    <n v="0"/>
    <n v="311.53408000000002"/>
    <n v="292.25560000000002"/>
    <n v="17.012819999999998"/>
    <n v="0"/>
    <x v="1"/>
    <n v="2.2485600000000003"/>
    <n v="311.51697999999999"/>
    <n v="2.744558367339532E-5"/>
    <n v="18493"/>
    <n v="-4.0539444879868111E-4"/>
    <n v="7.1758441323658717E-2"/>
    <n v="3.2225623597906206E-2"/>
    <n v="0.89601593507843502"/>
    <n v="0.93816908471570326"/>
    <n v="5.4612817574181668E-2"/>
    <n v="7.2180977101151929E-3"/>
    <x v="0"/>
    <n v="15"/>
    <x v="0"/>
    <m/>
    <m/>
    <x v="0"/>
    <m/>
    <x v="0"/>
    <x v="0"/>
    <m/>
    <x v="0"/>
    <x v="0"/>
    <x v="0"/>
    <m/>
    <x v="0"/>
    <x v="0"/>
    <x v="0"/>
    <x v="0"/>
    <x v="0"/>
    <x v="0"/>
    <x v="0"/>
    <x v="0"/>
    <x v="0"/>
    <x v="0"/>
    <x v="0"/>
    <x v="0"/>
    <x v="0"/>
    <m/>
    <x v="0"/>
    <x v="0"/>
    <x v="0"/>
    <x v="0"/>
    <x v="0"/>
    <s v="WELLHEAD"/>
    <n v="20030217"/>
    <x v="0"/>
    <s v="CHAMPION TECHNOLOGIES VERNAL UT"/>
    <m/>
    <m/>
    <d v="2003-02-25T00:00:00"/>
    <x v="5"/>
    <x v="2"/>
  </r>
  <r>
    <x v="1"/>
    <s v="T21N R094W S27 fMESAVERDE/ALMOND"/>
    <n v="3614"/>
    <x v="0"/>
    <x v="1"/>
    <s v="WAMSUTTER"/>
    <s v="NW SE"/>
    <n v="27"/>
    <n v="21"/>
    <n v="94"/>
    <n v="41.762779999999999"/>
    <n v="-108.0175"/>
    <s v="4903724538"/>
    <s v="UPRC 5-27"/>
    <x v="0"/>
    <x v="29"/>
    <m/>
    <m/>
    <m/>
    <x v="0"/>
    <s v="10192"/>
    <m/>
    <n v="10720"/>
    <n v="10673"/>
    <x v="3"/>
    <d v="2003-02-14T00:00:00"/>
    <n v="7"/>
    <x v="1"/>
    <n v="448"/>
    <n v="122"/>
    <n v="6416"/>
    <m/>
    <x v="1"/>
    <n v="10360"/>
    <n v="1037"/>
    <m/>
    <x v="0"/>
    <n v="108"/>
    <n v="18506"/>
    <x v="0"/>
    <s v="ANADARKO PETROLEUM CORP"/>
    <n v="22.3552"/>
    <n v="10.03938"/>
    <n v="279.096"/>
    <n v="0"/>
    <n v="311.49058000000002"/>
    <n v="292.25560000000002"/>
    <n v="16.996429999999997"/>
    <n v="0"/>
    <x v="1"/>
    <n v="2.2485600000000003"/>
    <n v="311.50058999999999"/>
    <n v="-1.6067643462692509E-5"/>
    <n v="18491"/>
    <n v="-4.0543827877936048E-4"/>
    <n v="7.1768462468431618E-2"/>
    <n v="3.2230123941468791E-2"/>
    <n v="0.89600141359009955"/>
    <n v="0.93821844767613449"/>
    <n v="5.4563074824352652E-2"/>
    <n v="7.2184774995129233E-3"/>
    <x v="0"/>
    <n v="15"/>
    <x v="0"/>
    <m/>
    <m/>
    <x v="0"/>
    <m/>
    <x v="0"/>
    <x v="0"/>
    <m/>
    <x v="0"/>
    <x v="0"/>
    <x v="0"/>
    <m/>
    <x v="0"/>
    <x v="0"/>
    <x v="0"/>
    <x v="0"/>
    <x v="0"/>
    <x v="0"/>
    <x v="0"/>
    <x v="0"/>
    <x v="0"/>
    <x v="0"/>
    <x v="0"/>
    <x v="0"/>
    <x v="0"/>
    <m/>
    <x v="0"/>
    <x v="0"/>
    <x v="0"/>
    <x v="0"/>
    <x v="0"/>
    <s v="WELLHEAD"/>
    <n v="20030214"/>
    <x v="0"/>
    <s v="CHAMPION TECHNOLOGIES VERNAL UT"/>
    <m/>
    <m/>
    <d v="2003-02-25T00:00:00"/>
    <x v="5"/>
    <x v="2"/>
  </r>
  <r>
    <x v="0"/>
    <s v="T21N R094W S32 fMESAVERDE/ALMOND"/>
    <n v="49008712"/>
    <x v="0"/>
    <x v="1"/>
    <s v="WAMSUTTER"/>
    <m/>
    <s v="32"/>
    <s v=" 21"/>
    <s v=" 94"/>
    <n v="41.745249999999999"/>
    <n v="-108.06075"/>
    <s v="4903705816"/>
    <s v="WAMSUTTER A-5"/>
    <x v="0"/>
    <x v="29"/>
    <m/>
    <m/>
    <n v="108"/>
    <x v="0"/>
    <n v="9688"/>
    <n v="9796"/>
    <n v="9882"/>
    <n v="9880"/>
    <x v="2"/>
    <d v="1970-05-14T00:00:00"/>
    <n v="8"/>
    <x v="0"/>
    <n v="4"/>
    <n v="1"/>
    <n v="576"/>
    <n v="8"/>
    <x v="0"/>
    <n v="570"/>
    <n v="561"/>
    <m/>
    <x v="0"/>
    <n v="12"/>
    <n v="1447"/>
    <x v="0"/>
    <m/>
    <n v="0.1996"/>
    <n v="8.2290000000000002E-2"/>
    <n v="25.055999999999997"/>
    <n v="0.20463999999999999"/>
    <n v="25.542529999999999"/>
    <n v="16.079699999999999"/>
    <n v="9.1947899999999994"/>
    <m/>
    <x v="0"/>
    <n v="0.24984000000000001"/>
    <n v="25.524329999999999"/>
    <n v="3.5639551756266619E-4"/>
    <n v="1729"/>
    <n v="8.8790931989924438E-2"/>
    <n v="7.8144177573638944E-3"/>
    <n v="3.2216855573821389E-3"/>
    <n v="0.98896389668525397"/>
    <n v="0.62997539994193774"/>
    <n v="0.36023629219650427"/>
    <n v="9.7883078615579721E-3"/>
    <x v="0"/>
    <m/>
    <x v="0"/>
    <m/>
    <m/>
    <x v="0"/>
    <m/>
    <x v="0"/>
    <x v="0"/>
    <m/>
    <x v="0"/>
    <x v="0"/>
    <x v="0"/>
    <m/>
    <x v="0"/>
    <x v="0"/>
    <x v="0"/>
    <x v="0"/>
    <x v="0"/>
    <x v="0"/>
    <x v="0"/>
    <x v="0"/>
    <x v="0"/>
    <x v="0"/>
    <x v="0"/>
    <x v="0"/>
    <x v="0"/>
    <m/>
    <x v="0"/>
    <x v="0"/>
    <x v="0"/>
    <x v="0"/>
    <x v="0"/>
    <s v="PRODUCTIONS"/>
    <m/>
    <x v="0"/>
    <m/>
    <m/>
    <m/>
    <m/>
    <x v="5"/>
    <x v="2"/>
  </r>
  <r>
    <x v="1"/>
    <s v="T21N R095W S01 fMESAVERDE/ALMOND"/>
    <n v="3730"/>
    <x v="0"/>
    <x v="1"/>
    <s v="SIBERIA RIDGE"/>
    <s v="NW NE"/>
    <n v="1"/>
    <n v="21"/>
    <n v="95"/>
    <n v="41.825000000000003"/>
    <n v="-108.09007"/>
    <s v="4903724043"/>
    <s v="RASMUSSEN 01-01"/>
    <x v="0"/>
    <x v="29"/>
    <m/>
    <m/>
    <m/>
    <x v="0"/>
    <s v="10312"/>
    <m/>
    <n v="10650"/>
    <n v="10648"/>
    <x v="1"/>
    <d v="2003-03-14T00:00:00"/>
    <n v="7.5"/>
    <x v="1"/>
    <n v="46.2"/>
    <n v="0"/>
    <n v="3750"/>
    <n v="24.1"/>
    <x v="1"/>
    <n v="5798"/>
    <n v="1414"/>
    <m/>
    <x v="0"/>
    <n v="81"/>
    <n v="13710"/>
    <x v="0"/>
    <s v="BP AMERICA PRODUCTION COMPANY"/>
    <n v="2.30538"/>
    <n v="0"/>
    <n v="163.125"/>
    <n v="0.61647799999999997"/>
    <n v="166.04685800000001"/>
    <n v="163.56157999999999"/>
    <n v="23.175459999999998"/>
    <n v="0"/>
    <x v="1"/>
    <n v="1.68642"/>
    <n v="188.42345999999998"/>
    <n v="-6.3126870893601764E-2"/>
    <n v="11113.3"/>
    <n v="-0.10460736485479372"/>
    <n v="1.3883912214707488E-2"/>
    <n v="0"/>
    <n v="0.98611608778529247"/>
    <n v="0.86805316068391913"/>
    <n v="0.12299667992510062"/>
    <n v="8.9501593909802959E-3"/>
    <x v="0"/>
    <n v="24.6"/>
    <x v="0"/>
    <m/>
    <m/>
    <x v="0"/>
    <n v="16550"/>
    <x v="0"/>
    <x v="0"/>
    <m/>
    <x v="0"/>
    <x v="0"/>
    <x v="0"/>
    <n v="1.64"/>
    <x v="0"/>
    <x v="0"/>
    <x v="0"/>
    <x v="0"/>
    <x v="0"/>
    <x v="0"/>
    <x v="0"/>
    <x v="0"/>
    <x v="0"/>
    <x v="0"/>
    <x v="0"/>
    <x v="0"/>
    <x v="0"/>
    <m/>
    <x v="0"/>
    <x v="0"/>
    <x v="0"/>
    <x v="0"/>
    <x v="0"/>
    <m/>
    <n v="20030314"/>
    <x v="0"/>
    <s v="BP AMERICA"/>
    <m/>
    <m/>
    <d v="2003-03-16T00:00:00"/>
    <x v="5"/>
    <x v="2"/>
  </r>
  <r>
    <x v="1"/>
    <s v="T21N R095W S22 fMESAVERDE/ALMOND"/>
    <n v="3873"/>
    <x v="0"/>
    <x v="1"/>
    <s v="WAMSUTTER"/>
    <s v="NW SE"/>
    <n v="22"/>
    <n v="21"/>
    <n v="95"/>
    <n v="41.775886999999997"/>
    <n v="-108.13115500000001"/>
    <s v="4903723622"/>
    <s v="W. WAMSUTTER 10-22"/>
    <x v="0"/>
    <x v="29"/>
    <m/>
    <m/>
    <m/>
    <x v="0"/>
    <s v="9448"/>
    <m/>
    <n v="9950"/>
    <m/>
    <x v="1"/>
    <d v="2003-02-13T00:00:00"/>
    <n v="8.3000000000000007"/>
    <x v="1"/>
    <n v="9"/>
    <n v="2"/>
    <n v="2940"/>
    <n v="54.3"/>
    <x v="1"/>
    <n v="3260"/>
    <n v="2360"/>
    <m/>
    <x v="0"/>
    <n v="30"/>
    <n v="13200"/>
    <x v="0"/>
    <s v="DEVON ENERGY"/>
    <n v="0.4491"/>
    <n v="0.16458"/>
    <n v="127.89"/>
    <n v="1.3889939999999998"/>
    <n v="129.89267399999997"/>
    <n v="91.96459999999999"/>
    <n v="38.680399999999999"/>
    <n v="0"/>
    <x v="1"/>
    <n v="0.62460000000000004"/>
    <n v="131.26959999999997"/>
    <n v="-5.2723005467474136E-3"/>
    <n v="8655.2999999999993"/>
    <n v="-0.20794498359665622"/>
    <n v="3.4574698185057002E-3"/>
    <n v="1.2670460537289427E-3"/>
    <n v="0.99527548412776545"/>
    <n v="0.70057804701164639"/>
    <n v="0.29466380639538786"/>
    <n v="4.7581465929659285E-3"/>
    <x v="0"/>
    <n v="2.59"/>
    <x v="0"/>
    <n v="7052"/>
    <n v="0.83299999999999996"/>
    <x v="2"/>
    <m/>
    <x v="0"/>
    <x v="0"/>
    <m/>
    <x v="0"/>
    <x v="0"/>
    <x v="0"/>
    <m/>
    <x v="0"/>
    <x v="0"/>
    <x v="0"/>
    <x v="0"/>
    <x v="0"/>
    <x v="0"/>
    <x v="0"/>
    <x v="0"/>
    <x v="0"/>
    <x v="0"/>
    <x v="0"/>
    <x v="0"/>
    <x v="0"/>
    <m/>
    <x v="0"/>
    <x v="0"/>
    <x v="0"/>
    <x v="0"/>
    <x v="0"/>
    <m/>
    <n v="20030213"/>
    <x v="0"/>
    <s v="ENERGY LABS CASPER LAB No C03020526-012"/>
    <m/>
    <m/>
    <d v="2003-02-20T00:00:00"/>
    <x v="5"/>
    <x v="2"/>
  </r>
  <r>
    <x v="1"/>
    <s v="T21N R095W S24 fMESAVERDE/ALMOND"/>
    <n v="3874"/>
    <x v="0"/>
    <x v="1"/>
    <s v="WAMSUTTER"/>
    <s v="NW SE"/>
    <n v="24"/>
    <n v="21"/>
    <n v="95"/>
    <n v="41.774203999999997"/>
    <n v="-108.09032000000001"/>
    <s v="4903723606"/>
    <s v="WEST WAMSUTTER 10-24"/>
    <x v="0"/>
    <x v="29"/>
    <m/>
    <m/>
    <m/>
    <x v="0"/>
    <s v="9705"/>
    <m/>
    <n v="10045"/>
    <n v="9950"/>
    <x v="1"/>
    <d v="1999-12-16T00:00:00"/>
    <n v="9.14"/>
    <x v="1"/>
    <n v="17"/>
    <n v="5"/>
    <n v="3491"/>
    <n v="96"/>
    <x v="1"/>
    <n v="4052"/>
    <n v="2079"/>
    <n v="107"/>
    <x v="0"/>
    <n v="10"/>
    <n v="9183"/>
    <x v="0"/>
    <s v="SANTA FE SNYDER"/>
    <n v="0.84830000000000005"/>
    <n v="0.41144999999999998"/>
    <n v="151.85849999999999"/>
    <n v="2.4556800000000001"/>
    <n v="155.57392999999999"/>
    <n v="114.30691999999999"/>
    <n v="34.074809999999999"/>
    <n v="3.5663099999999996"/>
    <x v="1"/>
    <n v="0.20820000000000002"/>
    <n v="152.15624"/>
    <n v="1.1106125863447166E-2"/>
    <n v="9857"/>
    <n v="3.5399159663865545E-2"/>
    <n v="5.4527130606008356E-3"/>
    <n v="2.6447233157894773E-3"/>
    <n v="0.99190256362360973"/>
    <n v="0.75124700768105201"/>
    <n v="0.2239461884704827"/>
    <n v="1.368330342547897E-3"/>
    <x v="0"/>
    <n v="0.18"/>
    <x v="0"/>
    <m/>
    <n v="7.0019999999999997E-5"/>
    <x v="5"/>
    <n v="14240"/>
    <x v="1"/>
    <x v="0"/>
    <n v="191.33"/>
    <x v="0"/>
    <x v="0"/>
    <x v="0"/>
    <n v="4.18"/>
    <x v="0"/>
    <x v="21"/>
    <x v="0"/>
    <x v="0"/>
    <x v="0"/>
    <x v="0"/>
    <x v="0"/>
    <x v="0"/>
    <x v="0"/>
    <x v="0"/>
    <x v="0"/>
    <x v="3"/>
    <x v="0"/>
    <n v="0.49"/>
    <x v="0"/>
    <x v="0"/>
    <x v="0"/>
    <x v="0"/>
    <x v="0"/>
    <m/>
    <n v="19991216"/>
    <x v="0"/>
    <s v="BEUERMAN AND ASSOCIATES KINGMAN AZ LAB No 1999-0140"/>
    <m/>
    <m/>
    <d v="1999-12-21T00:00:00"/>
    <x v="5"/>
    <x v="2"/>
  </r>
  <r>
    <x v="1"/>
    <s v="T21N R095W S26 fMESAVERDE/ALMOND"/>
    <n v="3876"/>
    <x v="0"/>
    <x v="1"/>
    <s v="WAMSUTTER"/>
    <s v="SW SW"/>
    <n v="26"/>
    <n v="21"/>
    <n v="95"/>
    <n v="41.759010000000004"/>
    <n v="-108.119867"/>
    <s v="4903723343"/>
    <s v="W. WAMSUTTER 13-26"/>
    <x v="0"/>
    <x v="29"/>
    <m/>
    <m/>
    <m/>
    <x v="0"/>
    <s v="9477"/>
    <m/>
    <n v="9835"/>
    <n v="9791"/>
    <x v="1"/>
    <d v="1996-08-14T00:00:00"/>
    <n v="8"/>
    <x v="1"/>
    <m/>
    <m/>
    <n v="2821"/>
    <n v="41"/>
    <x v="1"/>
    <n v="3376"/>
    <n v="2391"/>
    <m/>
    <x v="0"/>
    <m/>
    <n v="8629"/>
    <x v="0"/>
    <s v="SNYDER OIL"/>
    <n v="0"/>
    <n v="0"/>
    <n v="122.7135"/>
    <n v="1.04878"/>
    <n v="123.76227999999999"/>
    <n v="95.236959999999996"/>
    <n v="39.188489999999994"/>
    <n v="0"/>
    <x v="1"/>
    <n v="0"/>
    <n v="134.42544999999998"/>
    <n v="-4.1300064879148182E-2"/>
    <n v="8629"/>
    <n v="0"/>
    <n v="0"/>
    <n v="0"/>
    <n v="1"/>
    <n v="0.70847417657891421"/>
    <n v="0.29152582342108579"/>
    <n v="0"/>
    <x v="0"/>
    <m/>
    <x v="0"/>
    <m/>
    <m/>
    <x v="0"/>
    <n v="10786"/>
    <x v="0"/>
    <x v="0"/>
    <m/>
    <x v="0"/>
    <x v="0"/>
    <x v="0"/>
    <m/>
    <x v="0"/>
    <x v="0"/>
    <x v="0"/>
    <x v="0"/>
    <x v="0"/>
    <x v="0"/>
    <x v="0"/>
    <x v="0"/>
    <x v="0"/>
    <x v="0"/>
    <x v="0"/>
    <x v="0"/>
    <x v="0"/>
    <m/>
    <x v="0"/>
    <x v="0"/>
    <x v="0"/>
    <x v="0"/>
    <x v="0"/>
    <m/>
    <n v="19960814"/>
    <x v="0"/>
    <s v="BEUERMAN AND ASSOCIATES BUTTE MT LAB No 96-1142"/>
    <m/>
    <m/>
    <d v="1996-09-04T00:00:00"/>
    <x v="5"/>
    <x v="2"/>
  </r>
  <r>
    <x v="1"/>
    <s v="T21N R095W S34 fMESAVERDE/ALMOND"/>
    <n v="3875"/>
    <x v="0"/>
    <x v="1"/>
    <s v="WAMSUTTER"/>
    <s v="NW SW"/>
    <n v="34"/>
    <n v="21"/>
    <n v="95"/>
    <n v="41.745148"/>
    <n v="-108.138931"/>
    <s v="4903723549"/>
    <s v="W. WAMSUTTER 12-34"/>
    <x v="0"/>
    <x v="29"/>
    <m/>
    <m/>
    <m/>
    <x v="0"/>
    <s v="9197"/>
    <m/>
    <n v="9545"/>
    <m/>
    <x v="1"/>
    <d v="1995-07-19T00:00:00"/>
    <n v="7.7"/>
    <x v="1"/>
    <n v="46"/>
    <n v="21"/>
    <n v="5107"/>
    <n v="187"/>
    <x v="1"/>
    <n v="7598"/>
    <n v="1728"/>
    <m/>
    <x v="0"/>
    <n v="266"/>
    <n v="14953"/>
    <x v="0"/>
    <s v="SNYDER OIL"/>
    <n v="2.2953999999999999"/>
    <n v="1.7280900000000001"/>
    <n v="222.15449999999998"/>
    <n v="4.7834599999999998"/>
    <n v="230.96144999999999"/>
    <n v="214.33957999999998"/>
    <n v="28.321919999999999"/>
    <n v="0"/>
    <x v="1"/>
    <n v="5.5381200000000002"/>
    <n v="248.19961999999998"/>
    <n v="-3.5975731500891749E-2"/>
    <n v="14953"/>
    <n v="0"/>
    <n v="9.9384550971601537E-3"/>
    <n v="7.4821577367132058E-3"/>
    <n v="0.98257938716612658"/>
    <n v="0.86357738984451304"/>
    <n v="0.11410944142460815"/>
    <n v="2.23131687308788E-2"/>
    <x v="0"/>
    <n v="4.1100000000000003"/>
    <x v="0"/>
    <m/>
    <m/>
    <x v="0"/>
    <n v="18691"/>
    <x v="1"/>
    <x v="0"/>
    <n v="156.63"/>
    <x v="0"/>
    <x v="0"/>
    <x v="0"/>
    <m/>
    <x v="0"/>
    <x v="21"/>
    <x v="0"/>
    <x v="0"/>
    <x v="0"/>
    <x v="0"/>
    <x v="0"/>
    <x v="0"/>
    <x v="0"/>
    <x v="0"/>
    <x v="0"/>
    <x v="0"/>
    <x v="0"/>
    <m/>
    <x v="0"/>
    <x v="0"/>
    <x v="0"/>
    <x v="0"/>
    <x v="0"/>
    <m/>
    <n v="19950719"/>
    <x v="0"/>
    <s v="BEUERMAN AND ASSOCIATES BUTTE MT LAB No 95-460"/>
    <m/>
    <m/>
    <d v="1995-07-19T00:00:00"/>
    <x v="5"/>
    <x v="2"/>
  </r>
  <r>
    <x v="1"/>
    <s v="T21N R095W S34 fMESAVERDE/ALMOND"/>
    <n v="3872"/>
    <x v="0"/>
    <x v="1"/>
    <s v="WAMSUTTER"/>
    <s v="SW SE"/>
    <n v="34"/>
    <n v="21"/>
    <n v="95"/>
    <n v="41.744720000000001"/>
    <n v="-108.12951"/>
    <s v="4903722020"/>
    <s v="W. WAMSUTTER 1D-34"/>
    <x v="0"/>
    <x v="29"/>
    <m/>
    <m/>
    <m/>
    <x v="0"/>
    <s v="9198"/>
    <m/>
    <n v="9900"/>
    <n v="9601"/>
    <x v="1"/>
    <d v="1994-08-30T00:00:00"/>
    <n v="8.0399999999999991"/>
    <x v="1"/>
    <m/>
    <m/>
    <n v="4421"/>
    <n v="99"/>
    <x v="1"/>
    <n v="5450"/>
    <n v="2509"/>
    <m/>
    <x v="0"/>
    <m/>
    <n v="12479"/>
    <x v="0"/>
    <s v="SNYDER OIL"/>
    <n v="0"/>
    <n v="0"/>
    <n v="192.31349999999998"/>
    <n v="2.5324199999999997"/>
    <n v="194.84591999999998"/>
    <n v="153.74449999999999"/>
    <n v="41.122509999999998"/>
    <n v="0"/>
    <x v="1"/>
    <n v="0"/>
    <n v="194.86700999999999"/>
    <n v="-5.4116757173068786E-5"/>
    <n v="12479"/>
    <n v="0"/>
    <n v="0"/>
    <n v="0"/>
    <n v="1"/>
    <n v="0.78897141183620556"/>
    <n v="0.21102858816379438"/>
    <n v="0"/>
    <x v="0"/>
    <m/>
    <x v="0"/>
    <m/>
    <m/>
    <x v="0"/>
    <n v="15599"/>
    <x v="0"/>
    <x v="0"/>
    <m/>
    <x v="0"/>
    <x v="0"/>
    <x v="0"/>
    <m/>
    <x v="0"/>
    <x v="0"/>
    <x v="0"/>
    <x v="0"/>
    <x v="0"/>
    <x v="0"/>
    <x v="0"/>
    <x v="0"/>
    <x v="0"/>
    <x v="0"/>
    <x v="0"/>
    <x v="0"/>
    <x v="0"/>
    <m/>
    <x v="0"/>
    <x v="0"/>
    <x v="0"/>
    <x v="0"/>
    <x v="0"/>
    <m/>
    <n v="19940830"/>
    <x v="0"/>
    <s v="BEUERMAN AND ASSOCIATES BUTTE MT LAB No 94-647"/>
    <m/>
    <m/>
    <d v="1994-09-23T00:00:00"/>
    <x v="5"/>
    <x v="2"/>
  </r>
  <r>
    <x v="1"/>
    <s v="T21N R095W S34 fMESAVERDE/ALMOND"/>
    <n v="3871"/>
    <x v="0"/>
    <x v="1"/>
    <s v="WAMSUTTER"/>
    <s v="NE NE"/>
    <n v="34"/>
    <n v="21"/>
    <n v="95"/>
    <n v="41.752499999999998"/>
    <n v="-108.12860999999999"/>
    <s v="4903723957"/>
    <s v="W. WAMSUTTER 1-34-21-95"/>
    <x v="0"/>
    <x v="29"/>
    <m/>
    <m/>
    <m/>
    <x v="0"/>
    <s v="9351"/>
    <m/>
    <n v="9734"/>
    <m/>
    <x v="1"/>
    <d v="1994-08-30T00:00:00"/>
    <n v="7.91"/>
    <x v="1"/>
    <n v="22.2"/>
    <n v="2.8"/>
    <n v="2690"/>
    <n v="83.7"/>
    <x v="1"/>
    <n v="2680"/>
    <n v="2070"/>
    <m/>
    <x v="0"/>
    <n v="110"/>
    <n v="7100"/>
    <x v="0"/>
    <s v="SNYDER OIL"/>
    <n v="1.10778"/>
    <n v="0.23041199999999998"/>
    <n v="117.015"/>
    <n v="2.1410459999999998"/>
    <n v="120.494238"/>
    <n v="75.602800000000002"/>
    <n v="33.927299999999995"/>
    <n v="0"/>
    <x v="1"/>
    <n v="2.2902"/>
    <n v="111.8203"/>
    <n v="3.7337043452700287E-2"/>
    <n v="7658.7"/>
    <n v="3.7855637691666597E-2"/>
    <n v="9.1936346367035415E-3"/>
    <n v="1.912224217725664E-3"/>
    <n v="0.98889414114557073"/>
    <n v="0.67610979401772309"/>
    <n v="0.30340913054248642"/>
    <n v="2.0481075439790448E-2"/>
    <x v="0"/>
    <n v="1.6"/>
    <x v="0"/>
    <m/>
    <m/>
    <x v="0"/>
    <n v="10600"/>
    <x v="0"/>
    <x v="0"/>
    <m/>
    <x v="7"/>
    <x v="0"/>
    <x v="10"/>
    <n v="3"/>
    <x v="1"/>
    <x v="0"/>
    <x v="1"/>
    <x v="1"/>
    <x v="0"/>
    <x v="0"/>
    <x v="0"/>
    <x v="0"/>
    <x v="0"/>
    <x v="0"/>
    <x v="0"/>
    <x v="0"/>
    <x v="0"/>
    <m/>
    <x v="0"/>
    <x v="0"/>
    <x v="0"/>
    <x v="0"/>
    <x v="0"/>
    <m/>
    <n v="19940830"/>
    <x v="0"/>
    <s v="ENVIRO-TEST CASPER LAB No L3242-10"/>
    <m/>
    <m/>
    <d v="2001-08-03T00:00:00"/>
    <x v="5"/>
    <x v="2"/>
  </r>
  <r>
    <x v="0"/>
    <s v="T21N R098W S27 fMESAVERDE/ALMOND"/>
    <n v="49008390"/>
    <x v="0"/>
    <x v="1"/>
    <s v="DESERT SPRINGS"/>
    <m/>
    <s v="27"/>
    <s v=" 21"/>
    <s v=" 98"/>
    <n v="41.758879999999998"/>
    <n v="-108.47494"/>
    <s v="4903706455"/>
    <s v="UNIT NO. 18"/>
    <x v="0"/>
    <x v="29"/>
    <m/>
    <m/>
    <n v="17"/>
    <x v="0"/>
    <n v="5885"/>
    <n v="5902"/>
    <m/>
    <m/>
    <x v="2"/>
    <d v="1966-12-21T00:00:00"/>
    <n v="6.9000000953674316"/>
    <x v="0"/>
    <n v="4637"/>
    <n v="1615"/>
    <n v="24463"/>
    <n v="200"/>
    <x v="0"/>
    <n v="47500"/>
    <n v="1537"/>
    <m/>
    <x v="0"/>
    <n v="3300"/>
    <n v="82472"/>
    <x v="0"/>
    <m/>
    <n v="231.38630000000001"/>
    <n v="132.89834999999999"/>
    <n v="1064.1405"/>
    <n v="5.1159999999999997"/>
    <n v="1433.54115"/>
    <n v="1339.9749999999999"/>
    <n v="25.191429999999997"/>
    <m/>
    <x v="0"/>
    <n v="68.706000000000003"/>
    <n v="1433.8724299999999"/>
    <n v="-1.1553268852129758E-4"/>
    <n v="83249"/>
    <n v="4.6886031341833567E-3"/>
    <n v="0.16140889991194185"/>
    <n v="9.2706337728777441E-2"/>
    <n v="0.7458847623592807"/>
    <n v="0.93451479501562074"/>
    <n v="1.7568808405082452E-2"/>
    <n v="4.7916396579296812E-2"/>
    <x v="0"/>
    <m/>
    <x v="0"/>
    <m/>
    <m/>
    <x v="0"/>
    <m/>
    <x v="0"/>
    <x v="0"/>
    <m/>
    <x v="0"/>
    <x v="0"/>
    <x v="0"/>
    <m/>
    <x v="0"/>
    <x v="0"/>
    <x v="0"/>
    <x v="0"/>
    <x v="0"/>
    <x v="0"/>
    <x v="0"/>
    <x v="0"/>
    <x v="0"/>
    <x v="0"/>
    <x v="0"/>
    <x v="0"/>
    <x v="0"/>
    <m/>
    <x v="0"/>
    <x v="0"/>
    <x v="0"/>
    <x v="0"/>
    <x v="0"/>
    <s v="PRODUCTION"/>
    <m/>
    <x v="0"/>
    <m/>
    <m/>
    <m/>
    <m/>
    <x v="5"/>
    <x v="2"/>
  </r>
  <r>
    <x v="0"/>
    <s v="T21N R099W S25 fMESAVERDE/ALMOND"/>
    <n v="49008374"/>
    <x v="0"/>
    <x v="1"/>
    <s v="TEN MILE DRAW"/>
    <m/>
    <s v="25"/>
    <s v=" 21"/>
    <s v=" 99"/>
    <n v="41.762619999999998"/>
    <n v="-108.56591"/>
    <s v="4903705831"/>
    <s v="UNIT NO. 5"/>
    <x v="0"/>
    <x v="29"/>
    <m/>
    <m/>
    <n v="43"/>
    <x v="0"/>
    <n v="4507"/>
    <n v="4550"/>
    <m/>
    <m/>
    <x v="0"/>
    <d v="1963-12-05T00:00:00"/>
    <n v="7.9000000953674316"/>
    <x v="0"/>
    <n v="31"/>
    <n v="14"/>
    <n v="2574"/>
    <n v="28"/>
    <x v="0"/>
    <n v="1030"/>
    <n v="5246"/>
    <m/>
    <x v="0"/>
    <n v="-1"/>
    <n v="6269"/>
    <x v="0"/>
    <m/>
    <n v="1.5468999999999999"/>
    <n v="1.1520600000000001"/>
    <n v="111.96899999999999"/>
    <n v="0.71623999999999999"/>
    <n v="115.38419999999999"/>
    <n v="29.0563"/>
    <n v="85.981939999999994"/>
    <m/>
    <x v="0"/>
    <n v="0"/>
    <n v="115.03824"/>
    <n v="1.5014162683113282E-3"/>
    <n v="8919"/>
    <n v="0.17447985251514353"/>
    <n v="1.3406514930120416E-2"/>
    <n v="9.9845559444014017E-3"/>
    <n v="0.97660892912547814"/>
    <n v="0.25257949008955632"/>
    <n v="0.74742050991044362"/>
    <n v="0"/>
    <x v="0"/>
    <m/>
    <x v="0"/>
    <m/>
    <m/>
    <x v="0"/>
    <m/>
    <x v="0"/>
    <x v="0"/>
    <m/>
    <x v="0"/>
    <x v="0"/>
    <x v="0"/>
    <m/>
    <x v="0"/>
    <x v="0"/>
    <x v="0"/>
    <x v="0"/>
    <x v="0"/>
    <x v="0"/>
    <x v="0"/>
    <x v="0"/>
    <x v="0"/>
    <x v="0"/>
    <x v="0"/>
    <x v="0"/>
    <x v="0"/>
    <m/>
    <x v="0"/>
    <x v="0"/>
    <x v="0"/>
    <x v="0"/>
    <x v="0"/>
    <s v="DST NO. 1"/>
    <m/>
    <x v="0"/>
    <m/>
    <m/>
    <m/>
    <m/>
    <x v="5"/>
    <x v="2"/>
  </r>
  <r>
    <x v="1"/>
    <s v="T22N R093W S13 fMESAVERDE/ALMOND"/>
    <m/>
    <x v="1"/>
    <x v="3"/>
    <s v="CONTINENTAL DIVIDE"/>
    <m/>
    <n v="13"/>
    <n v="22"/>
    <n v="93"/>
    <n v="41.874789999999997"/>
    <n v="-107.86790999999999"/>
    <s v="4903721051"/>
    <s v="533 AM A-1"/>
    <x v="0"/>
    <x v="29"/>
    <m/>
    <m/>
    <m/>
    <x v="0"/>
    <m/>
    <m/>
    <m/>
    <m/>
    <x v="1"/>
    <d v="1978-04-21T00:00:00"/>
    <n v="7.7"/>
    <x v="0"/>
    <n v="8"/>
    <n v="2"/>
    <n v="2268"/>
    <n v="59"/>
    <x v="1"/>
    <n v="2300"/>
    <n v="2172"/>
    <n v="0"/>
    <x v="1"/>
    <n v="12"/>
    <n v="5719"/>
    <x v="0"/>
    <s v="INDUSTRIAL GAS SERVICES"/>
    <n v="0.3992"/>
    <n v="0.16458"/>
    <n v="98.657999999999987"/>
    <n v="1.50922"/>
    <n v="100.73099999999998"/>
    <n v="64.882999999999996"/>
    <n v="35.599079999999994"/>
    <n v="0"/>
    <x v="1"/>
    <n v="0.24984000000000001"/>
    <n v="100.73192"/>
    <n v="-4.5665971684616418E-6"/>
    <n v="6821"/>
    <n v="8.7878787878787876E-2"/>
    <n v="3.9630302488806828E-3"/>
    <n v="1.6338565089197966E-3"/>
    <n v="0.99440311324219954"/>
    <n v="0.64411558917967604"/>
    <n v="0.35340416424108656"/>
    <n v="2.4802465792372469E-3"/>
    <x v="1"/>
    <n v="0"/>
    <x v="1"/>
    <n v="5231"/>
    <n v="1.2"/>
    <x v="0"/>
    <n v="1.2"/>
    <x v="0"/>
    <x v="1"/>
    <m/>
    <x v="1"/>
    <x v="1"/>
    <x v="1"/>
    <n v="0"/>
    <x v="1"/>
    <x v="3"/>
    <x v="1"/>
    <x v="1"/>
    <x v="0"/>
    <x v="0"/>
    <x v="0"/>
    <x v="0"/>
    <x v="0"/>
    <x v="0"/>
    <x v="0"/>
    <x v="0"/>
    <x v="0"/>
    <m/>
    <x v="0"/>
    <x v="0"/>
    <x v="0"/>
    <x v="0"/>
    <x v="0"/>
    <m/>
    <n v="19780421"/>
    <x v="1"/>
    <m/>
    <m/>
    <m/>
    <m/>
    <x v="5"/>
    <x v="2"/>
  </r>
  <r>
    <x v="1"/>
    <s v="T22N R094W S20 fMESAVERDE/ALMOND"/>
    <n v="3849"/>
    <x v="0"/>
    <x v="1"/>
    <s v="WAMSUTTER"/>
    <s v="SE SE"/>
    <n v="20"/>
    <n v="22"/>
    <n v="94"/>
    <n v="41.860022000000001"/>
    <n v="-108.050905"/>
    <s v="4903723604"/>
    <s v="SIBERIA RIDGE 16-20"/>
    <x v="0"/>
    <x v="29"/>
    <m/>
    <m/>
    <m/>
    <x v="0"/>
    <s v="10929"/>
    <m/>
    <n v="11370"/>
    <n v="11342"/>
    <x v="1"/>
    <d v="2003-02-12T00:00:00"/>
    <n v="6.78"/>
    <x v="1"/>
    <m/>
    <m/>
    <n v="526"/>
    <n v="75.7"/>
    <x v="1"/>
    <n v="693"/>
    <n v="425"/>
    <m/>
    <x v="0"/>
    <n v="2"/>
    <n v="1570"/>
    <x v="0"/>
    <s v="DEVON ENERGY"/>
    <n v="0"/>
    <n v="0"/>
    <n v="22.880999999999997"/>
    <n v="1.9364060000000001"/>
    <n v="24.817405999999998"/>
    <n v="19.549530000000001"/>
    <n v="6.965749999999999"/>
    <n v="0"/>
    <x v="1"/>
    <n v="4.1640000000000003E-2"/>
    <n v="26.556920000000002"/>
    <n v="-3.385959749622805E-2"/>
    <n v="1721.7"/>
    <n v="4.6085609259653083E-2"/>
    <n v="0"/>
    <n v="0"/>
    <n v="1"/>
    <n v="0.73613694660374773"/>
    <n v="0.26229510048605026"/>
    <n v="1.567952910201936E-3"/>
    <x v="0"/>
    <n v="0.34"/>
    <x v="0"/>
    <n v="1369"/>
    <n v="5.694"/>
    <x v="2"/>
    <m/>
    <x v="0"/>
    <x v="0"/>
    <m/>
    <x v="0"/>
    <x v="0"/>
    <x v="0"/>
    <m/>
    <x v="0"/>
    <x v="0"/>
    <x v="0"/>
    <x v="0"/>
    <x v="0"/>
    <x v="0"/>
    <x v="0"/>
    <x v="0"/>
    <x v="0"/>
    <x v="0"/>
    <x v="0"/>
    <x v="0"/>
    <x v="0"/>
    <m/>
    <x v="0"/>
    <x v="0"/>
    <x v="0"/>
    <x v="0"/>
    <x v="0"/>
    <m/>
    <n v="20030212"/>
    <x v="0"/>
    <s v="ENERGY LABS CASPER ID No C03020526-002"/>
    <m/>
    <m/>
    <d v="2003-02-20T00:00:00"/>
    <x v="5"/>
    <x v="2"/>
  </r>
  <r>
    <x v="1"/>
    <s v="T22N R094W S20 fMESAVERDE/ALMOND"/>
    <n v="3846"/>
    <x v="0"/>
    <x v="1"/>
    <s v="SIBERIA RIDGE"/>
    <s v="NE NE"/>
    <n v="20"/>
    <n v="22"/>
    <n v="94"/>
    <n v="41.867941999999999"/>
    <n v="-108.050901"/>
    <s v="4903723818"/>
    <s v="SIBERIA RIDGE 1-20"/>
    <x v="0"/>
    <x v="29"/>
    <m/>
    <m/>
    <m/>
    <x v="0"/>
    <s v="11040"/>
    <m/>
    <n v="11302"/>
    <n v="11260"/>
    <x v="1"/>
    <d v="1997-11-14T00:00:00"/>
    <n v="8.49"/>
    <x v="1"/>
    <n v="30"/>
    <n v="10"/>
    <n v="2424"/>
    <n v="15"/>
    <x v="1"/>
    <n v="3294"/>
    <n v="721"/>
    <n v="5"/>
    <x v="0"/>
    <n v="21"/>
    <n v="6006"/>
    <x v="0"/>
    <s v="SNYDER OIL"/>
    <n v="1.4969999999999999"/>
    <n v="0.82289999999999996"/>
    <n v="105.44399999999999"/>
    <n v="0.38369999999999999"/>
    <n v="108.1476"/>
    <n v="92.923739999999995"/>
    <n v="11.817189999999998"/>
    <n v="0.16664999999999999"/>
    <x v="1"/>
    <n v="0.43722000000000005"/>
    <n v="105.34479999999999"/>
    <n v="1.3128336184332581E-2"/>
    <n v="6520"/>
    <n v="4.1034647932300813E-2"/>
    <n v="1.3842193446733908E-2"/>
    <n v="7.6090454157096412E-3"/>
    <n v="0.9785487611375564"/>
    <n v="0.88209137992572961"/>
    <n v="0.11217630106089715"/>
    <n v="4.1503709722739051E-3"/>
    <x v="0"/>
    <n v="8.8000000000000007"/>
    <x v="0"/>
    <m/>
    <m/>
    <x v="0"/>
    <n v="10820"/>
    <x v="1"/>
    <x v="0"/>
    <n v="97.9"/>
    <x v="0"/>
    <x v="0"/>
    <x v="0"/>
    <n v="2.5"/>
    <x v="0"/>
    <x v="22"/>
    <x v="0"/>
    <x v="0"/>
    <x v="0"/>
    <x v="0"/>
    <x v="0"/>
    <x v="0"/>
    <x v="0"/>
    <x v="0"/>
    <x v="0"/>
    <x v="0"/>
    <x v="0"/>
    <n v="3.1"/>
    <x v="0"/>
    <x v="0"/>
    <x v="0"/>
    <x v="0"/>
    <x v="0"/>
    <m/>
    <n v="19971114"/>
    <x v="0"/>
    <s v="BEUERMAN AND ASSOC. BUTTE MT LAB No 97-668"/>
    <m/>
    <m/>
    <d v="1997-11-24T00:00:00"/>
    <x v="5"/>
    <x v="2"/>
  </r>
  <r>
    <x v="1"/>
    <s v="T22N R094W S26 fMESAVERDE/ALMOND"/>
    <n v="3853"/>
    <x v="0"/>
    <x v="1"/>
    <s v="SIBERIA RIDGE"/>
    <s v="SW NW"/>
    <n v="26"/>
    <n v="22"/>
    <n v="94"/>
    <n v="41.852927999999999"/>
    <n v="-108.00352700000001"/>
    <s v="4903723652"/>
    <s v="SIBERIA RIDGE 5-26"/>
    <x v="0"/>
    <x v="29"/>
    <m/>
    <m/>
    <m/>
    <x v="0"/>
    <s v="10574"/>
    <m/>
    <n v="11429"/>
    <n v="11325"/>
    <x v="1"/>
    <d v="1996-03-13T00:00:00"/>
    <n v="7.8"/>
    <x v="1"/>
    <n v="521"/>
    <n v="15"/>
    <n v="4755"/>
    <n v="214"/>
    <x v="1"/>
    <n v="7702"/>
    <n v="708"/>
    <m/>
    <x v="0"/>
    <n v="109"/>
    <n v="14024"/>
    <x v="0"/>
    <s v="SNYDER OIL"/>
    <n v="25.997900000000001"/>
    <n v="1.2343500000000001"/>
    <n v="206.8425"/>
    <n v="5.4741200000000001"/>
    <n v="239.54886999999997"/>
    <n v="217.27341999999999"/>
    <n v="11.604119999999998"/>
    <n v="0"/>
    <x v="1"/>
    <n v="2.2693800000000004"/>
    <n v="231.14691999999999"/>
    <n v="1.7850064050923362E-2"/>
    <n v="14024"/>
    <n v="0"/>
    <n v="0.10852858541975174"/>
    <n v="5.1528107813658243E-3"/>
    <n v="0.8863186037988825"/>
    <n v="0.93997973237108234"/>
    <n v="5.0202356146471686E-2"/>
    <n v="9.8179114824458857E-3"/>
    <x v="0"/>
    <n v="8.68"/>
    <x v="0"/>
    <m/>
    <m/>
    <x v="0"/>
    <n v="17530"/>
    <x v="1"/>
    <x v="0"/>
    <n v="56.05"/>
    <x v="0"/>
    <x v="0"/>
    <x v="0"/>
    <m/>
    <x v="0"/>
    <x v="23"/>
    <x v="0"/>
    <x v="0"/>
    <x v="0"/>
    <x v="0"/>
    <x v="0"/>
    <x v="0"/>
    <x v="0"/>
    <x v="0"/>
    <x v="0"/>
    <x v="0"/>
    <x v="0"/>
    <n v="0.31"/>
    <x v="0"/>
    <x v="0"/>
    <x v="0"/>
    <x v="0"/>
    <x v="0"/>
    <m/>
    <n v="19960313"/>
    <x v="0"/>
    <s v="BEUERMAN ABD ASSOCIATES BUTTE MT LAB No 96-829"/>
    <m/>
    <m/>
    <d v="1996-03-20T00:00:00"/>
    <x v="5"/>
    <x v="2"/>
  </r>
  <r>
    <x v="1"/>
    <s v="T22N R094W S26 fMESAVERDE/ALMOND"/>
    <n v="3850"/>
    <x v="0"/>
    <x v="1"/>
    <s v="SIBERIA RIDGE"/>
    <s v="NW NE"/>
    <n v="26"/>
    <n v="22"/>
    <n v="94"/>
    <n v="41.853757999999999"/>
    <n v="-107.99500999999999"/>
    <s v="4903723732"/>
    <s v="SIBERIA RIDGE 2-26"/>
    <x v="0"/>
    <x v="29"/>
    <m/>
    <m/>
    <m/>
    <x v="0"/>
    <s v="11079"/>
    <m/>
    <n v="11205"/>
    <n v="11078"/>
    <x v="1"/>
    <d v="1996-11-08T00:00:00"/>
    <n v="7.32"/>
    <x v="1"/>
    <n v="1.5"/>
    <n v="2.2999999999999998"/>
    <n v="2291"/>
    <n v="430"/>
    <x v="1"/>
    <n v="2521"/>
    <n v="1076"/>
    <m/>
    <x v="0"/>
    <n v="231"/>
    <n v="6552.8"/>
    <x v="0"/>
    <s v="SNYDER OIL"/>
    <n v="7.485E-2"/>
    <n v="0.18926699999999999"/>
    <n v="99.658499999999989"/>
    <n v="10.9994"/>
    <n v="110.92201699999998"/>
    <n v="71.117409999999992"/>
    <n v="17.635639999999999"/>
    <n v="0"/>
    <x v="1"/>
    <n v="4.8094200000000003"/>
    <n v="93.56246999999999"/>
    <n v="8.4894200311635346E-2"/>
    <n v="6552.8"/>
    <n v="0"/>
    <n v="6.7479840363883763E-4"/>
    <n v="1.7063068732332915E-3"/>
    <n v="0.99761889472312792"/>
    <n v="0.76010616222508876"/>
    <n v="0.18849053471974395"/>
    <n v="5.140330305516732E-2"/>
    <x v="0"/>
    <n v="11.29"/>
    <x v="0"/>
    <m/>
    <m/>
    <x v="0"/>
    <n v="8191"/>
    <x v="1"/>
    <x v="0"/>
    <n v="274.24"/>
    <x v="0"/>
    <x v="0"/>
    <x v="0"/>
    <m/>
    <x v="0"/>
    <x v="15"/>
    <x v="6"/>
    <x v="0"/>
    <x v="0"/>
    <x v="0"/>
    <x v="0"/>
    <x v="0"/>
    <x v="0"/>
    <x v="0"/>
    <x v="0"/>
    <x v="7"/>
    <x v="0"/>
    <n v="0.14000000000000001"/>
    <x v="0"/>
    <x v="0"/>
    <x v="0"/>
    <x v="0"/>
    <x v="0"/>
    <m/>
    <n v="19961108"/>
    <x v="0"/>
    <s v="BEUERMAN AND ASSOCIATES BUTTE MT ID No 96-1293"/>
    <m/>
    <m/>
    <d v="1996-11-13T00:00:00"/>
    <x v="5"/>
    <x v="2"/>
  </r>
  <r>
    <x v="1"/>
    <s v="T22N R094W S27 fMESAVERDE/ALMOND"/>
    <m/>
    <x v="1"/>
    <x v="3"/>
    <s v="SIBERIA RIDGE"/>
    <s v="SE NE"/>
    <n v="27"/>
    <n v="22"/>
    <n v="94"/>
    <n v="41.852851999999999"/>
    <n v="-108.01227"/>
    <s v="4903723502"/>
    <s v="CHAMPLIN 263 B2"/>
    <x v="0"/>
    <x v="29"/>
    <m/>
    <m/>
    <m/>
    <x v="0"/>
    <n v="10621"/>
    <m/>
    <n v="11057"/>
    <n v="10853"/>
    <x v="1"/>
    <d v="2002-11-13T00:00:00"/>
    <n v="7.96"/>
    <x v="0"/>
    <n v="30.9"/>
    <n v="5.35"/>
    <n v="2250"/>
    <n v="14.9"/>
    <x v="1"/>
    <n v="3949"/>
    <n v="458"/>
    <m/>
    <x v="0"/>
    <n v="22"/>
    <n v="7042"/>
    <x v="0"/>
    <s v="BP AMERICA PRODUCTION COMPANY"/>
    <n v="1.5419099999999999"/>
    <n v="0.44025149999999996"/>
    <n v="97.875"/>
    <n v="0.38114199999999998"/>
    <n v="100.2383035"/>
    <n v="111.40128999999999"/>
    <n v="7.506619999999999"/>
    <n v="0"/>
    <x v="1"/>
    <n v="0.45804000000000006"/>
    <n v="119.36594999999998"/>
    <n v="-8.7100528314675768E-2"/>
    <n v="6730.15"/>
    <n v="-2.2643523342397547E-2"/>
    <n v="1.5382443099707887E-2"/>
    <n v="4.3920485944776589E-3"/>
    <n v="0.98022550830581445"/>
    <n v="0.93327527657594145"/>
    <n v="6.2887448221205455E-2"/>
    <n v="3.8372752028530762E-3"/>
    <x v="0"/>
    <n v="13.3"/>
    <x v="0"/>
    <m/>
    <m/>
    <x v="0"/>
    <n v="9660"/>
    <x v="0"/>
    <x v="0"/>
    <m/>
    <x v="0"/>
    <x v="0"/>
    <x v="0"/>
    <m/>
    <x v="0"/>
    <x v="0"/>
    <x v="0"/>
    <x v="0"/>
    <x v="0"/>
    <x v="0"/>
    <x v="0"/>
    <x v="0"/>
    <x v="0"/>
    <x v="0"/>
    <x v="0"/>
    <x v="0"/>
    <x v="0"/>
    <m/>
    <x v="0"/>
    <x v="0"/>
    <x v="0"/>
    <x v="0"/>
    <x v="0"/>
    <m/>
    <n v="20021113"/>
    <x v="0"/>
    <s v="BP AMERICA"/>
    <m/>
    <m/>
    <d v="2002-11-15T00:00:00"/>
    <x v="5"/>
    <x v="2"/>
  </r>
  <r>
    <x v="1"/>
    <s v="T22N R094W S28 fMESAVERDE/ALMOND"/>
    <n v="3610"/>
    <x v="0"/>
    <x v="1"/>
    <s v="WAMSUTTER"/>
    <s v="SW NW"/>
    <n v="28"/>
    <n v="22"/>
    <n v="94"/>
    <n v="41.852930000000001"/>
    <n v="-108.042603"/>
    <s v="4903724769"/>
    <s v="SIBERIA RIDGE 28-1"/>
    <x v="0"/>
    <x v="29"/>
    <m/>
    <m/>
    <m/>
    <x v="0"/>
    <s v="10944"/>
    <m/>
    <n v="11294"/>
    <n v="11270"/>
    <x v="3"/>
    <d v="2003-02-17T00:00:00"/>
    <n v="7"/>
    <x v="1"/>
    <n v="432"/>
    <n v="39"/>
    <n v="6601"/>
    <m/>
    <x v="1"/>
    <n v="10280"/>
    <n v="1098"/>
    <m/>
    <x v="0"/>
    <n v="188"/>
    <n v="18652"/>
    <x v="0"/>
    <s v="ANADARKO PETROLEUM CORP"/>
    <n v="21.556799999999999"/>
    <n v="3.2093099999999999"/>
    <n v="287.14349999999996"/>
    <n v="0"/>
    <n v="311.90960999999993"/>
    <n v="289.99880000000002"/>
    <n v="17.996219999999997"/>
    <n v="0"/>
    <x v="1"/>
    <n v="3.9141600000000003"/>
    <n v="311.90917999999999"/>
    <n v="6.8930273795942563E-7"/>
    <n v="18638"/>
    <n v="-3.7543577366586214E-4"/>
    <n v="6.9112330331854807E-2"/>
    <n v="1.028923090891621E-2"/>
    <n v="0.92059843875922909"/>
    <n v="0.92975397517956992"/>
    <n v="5.769698730893396E-2"/>
    <n v="1.2549037511496136E-2"/>
    <x v="0"/>
    <n v="14"/>
    <x v="0"/>
    <m/>
    <m/>
    <x v="0"/>
    <m/>
    <x v="0"/>
    <x v="0"/>
    <m/>
    <x v="0"/>
    <x v="0"/>
    <x v="0"/>
    <m/>
    <x v="0"/>
    <x v="0"/>
    <x v="0"/>
    <x v="0"/>
    <x v="0"/>
    <x v="0"/>
    <x v="0"/>
    <x v="0"/>
    <x v="0"/>
    <x v="0"/>
    <x v="0"/>
    <x v="0"/>
    <x v="0"/>
    <m/>
    <x v="0"/>
    <x v="0"/>
    <x v="0"/>
    <x v="0"/>
    <x v="0"/>
    <s v="WELLHEAD"/>
    <n v="20030217"/>
    <x v="0"/>
    <s v="CHAMPION TECHNOLOGIES VERNAL UT"/>
    <m/>
    <m/>
    <d v="2003-02-25T00:00:00"/>
    <x v="5"/>
    <x v="2"/>
  </r>
  <r>
    <x v="1"/>
    <s v="T22N R094W S30 fMESAVERDE/ALMOND"/>
    <n v="3604"/>
    <x v="0"/>
    <x v="1"/>
    <s v="WAMSUTTER"/>
    <s v="SW NE"/>
    <n v="30"/>
    <n v="22"/>
    <n v="94"/>
    <n v="41.849853000000003"/>
    <n v="-108.07555000000001"/>
    <s v="4903723656"/>
    <s v="MANSFIELD 3-30"/>
    <x v="0"/>
    <x v="29"/>
    <m/>
    <m/>
    <m/>
    <x v="0"/>
    <s v="11042"/>
    <m/>
    <n v="11347"/>
    <m/>
    <x v="3"/>
    <d v="2003-02-18T00:00:00"/>
    <n v="7"/>
    <x v="1"/>
    <n v="432"/>
    <n v="39"/>
    <n v="6557"/>
    <m/>
    <x v="1"/>
    <n v="10200"/>
    <n v="1220"/>
    <m/>
    <x v="0"/>
    <n v="108"/>
    <n v="18570"/>
    <x v="0"/>
    <s v="ANADARKO PETROLEUM CORP"/>
    <n v="21.556799999999999"/>
    <n v="3.2093099999999999"/>
    <n v="285.22949999999997"/>
    <n v="0"/>
    <n v="309.99560999999994"/>
    <n v="287.74199999999996"/>
    <n v="19.995799999999999"/>
    <n v="0"/>
    <x v="1"/>
    <n v="2.2485600000000003"/>
    <n v="309.98635999999993"/>
    <n v="1.4919788715805143E-5"/>
    <n v="18556"/>
    <n v="-3.7709421968431828E-4"/>
    <n v="6.9539049278794632E-2"/>
    <n v="1.0352759511658892E-2"/>
    <n v="0.92010819120954657"/>
    <n v="0.9282408425970744"/>
    <n v="6.450541888359218E-2"/>
    <n v="7.2537385193335632E-3"/>
    <x v="0"/>
    <n v="14"/>
    <x v="0"/>
    <m/>
    <m/>
    <x v="0"/>
    <m/>
    <x v="0"/>
    <x v="0"/>
    <m/>
    <x v="0"/>
    <x v="0"/>
    <x v="0"/>
    <m/>
    <x v="0"/>
    <x v="0"/>
    <x v="0"/>
    <x v="0"/>
    <x v="0"/>
    <x v="0"/>
    <x v="0"/>
    <x v="0"/>
    <x v="0"/>
    <x v="0"/>
    <x v="0"/>
    <x v="0"/>
    <x v="0"/>
    <m/>
    <x v="0"/>
    <x v="0"/>
    <x v="0"/>
    <x v="0"/>
    <x v="0"/>
    <s v="WELLHEAD"/>
    <n v="20030218"/>
    <x v="0"/>
    <s v="CHAMPION TECHNOLOGIES VERNAL UT"/>
    <m/>
    <m/>
    <d v="2003-02-25T00:00:00"/>
    <x v="5"/>
    <x v="2"/>
  </r>
  <r>
    <x v="1"/>
    <s v="T22N R094W S32 fMESAVERDE/ALMOND"/>
    <n v="3851"/>
    <x v="0"/>
    <x v="1"/>
    <s v="SIBERIA RIDGE"/>
    <s v="SE SE"/>
    <n v="32"/>
    <n v="22"/>
    <n v="94"/>
    <n v="41.831676999999999"/>
    <n v="-108.050758"/>
    <s v="4903723889"/>
    <s v="SIBERIA RIDGE 16-32"/>
    <x v="0"/>
    <x v="29"/>
    <m/>
    <m/>
    <m/>
    <x v="0"/>
    <s v="10589"/>
    <m/>
    <n v="10780"/>
    <m/>
    <x v="1"/>
    <d v="1998-06-09T00:00:00"/>
    <n v="5.79"/>
    <x v="1"/>
    <n v="7"/>
    <n v="1"/>
    <n v="2065"/>
    <n v="44"/>
    <x v="1"/>
    <n v="2676"/>
    <n v="1119"/>
    <m/>
    <x v="0"/>
    <n v="195"/>
    <n v="4630"/>
    <x v="0"/>
    <s v="SNYDER OIL"/>
    <n v="0.3493"/>
    <n v="8.2290000000000002E-2"/>
    <n v="89.827500000000001"/>
    <n v="1.1255199999999999"/>
    <n v="91.384609999999995"/>
    <n v="75.489959999999996"/>
    <n v="18.340409999999999"/>
    <n v="0"/>
    <x v="1"/>
    <n v="4.0599000000000007"/>
    <n v="97.890269999999987"/>
    <n v="-3.4371491874674504E-2"/>
    <n v="6107"/>
    <n v="0.1375617025239825"/>
    <n v="3.8223066225264845E-3"/>
    <n v="9.0047985103837512E-4"/>
    <n v="0.99527721352643517"/>
    <n v="0.77116918770374221"/>
    <n v="0.18735682310407359"/>
    <n v="4.1473989192184285E-2"/>
    <x v="0"/>
    <n v="1.85"/>
    <x v="0"/>
    <m/>
    <m/>
    <x v="0"/>
    <n v="8040"/>
    <x v="1"/>
    <x v="0"/>
    <n v="193.36"/>
    <x v="0"/>
    <x v="0"/>
    <x v="11"/>
    <n v="0.5"/>
    <x v="0"/>
    <x v="15"/>
    <x v="0"/>
    <x v="0"/>
    <x v="0"/>
    <x v="0"/>
    <x v="0"/>
    <x v="0"/>
    <x v="0"/>
    <x v="0"/>
    <x v="0"/>
    <x v="8"/>
    <x v="0"/>
    <m/>
    <x v="0"/>
    <x v="0"/>
    <x v="0"/>
    <x v="0"/>
    <x v="0"/>
    <m/>
    <n v="19980609"/>
    <x v="0"/>
    <s v="BEUERMAN AND ASSOCIATES BUTTE MT ID No 98-154"/>
    <m/>
    <m/>
    <d v="1998-06-16T00:00:00"/>
    <x v="5"/>
    <x v="2"/>
  </r>
  <r>
    <x v="1"/>
    <s v="T22N R094W S32 fMESAVERDE/ALMOND"/>
    <n v="3847"/>
    <x v="0"/>
    <x v="1"/>
    <s v="SIBERIA RIDGE"/>
    <s v="NE NE"/>
    <n v="32"/>
    <n v="22"/>
    <n v="94"/>
    <n v="41.839258000000001"/>
    <n v="-108.050822"/>
    <s v="4903723612"/>
    <s v="SIBERIA RIDGE 1-32"/>
    <x v="0"/>
    <x v="29"/>
    <m/>
    <m/>
    <m/>
    <x v="0"/>
    <s v="10628"/>
    <m/>
    <n v="11025"/>
    <n v="10902"/>
    <x v="1"/>
    <d v="1996-03-13T00:00:00"/>
    <n v="7.46"/>
    <x v="1"/>
    <n v="15"/>
    <n v="8"/>
    <n v="3932"/>
    <n v="122"/>
    <x v="1"/>
    <n v="3466"/>
    <n v="3704"/>
    <m/>
    <x v="0"/>
    <n v="99"/>
    <n v="11346"/>
    <x v="0"/>
    <s v="SNYDER OIL"/>
    <n v="0.74849999999999994"/>
    <n v="0.65832000000000002"/>
    <n v="171.042"/>
    <n v="3.1207599999999998"/>
    <n v="175.56958"/>
    <n v="97.775859999999994"/>
    <n v="60.708559999999991"/>
    <n v="0"/>
    <x v="1"/>
    <n v="2.0611800000000002"/>
    <n v="160.54560000000001"/>
    <n v="4.469890351277795E-2"/>
    <n v="11346"/>
    <n v="0"/>
    <n v="4.2632670192638148E-3"/>
    <n v="3.749624507844696E-3"/>
    <n v="0.9919871084728914"/>
    <n v="0.60902235875663979"/>
    <n v="0.378139045853639"/>
    <n v="1.2838595389721052E-2"/>
    <x v="0"/>
    <n v="4.4400000000000004"/>
    <x v="0"/>
    <m/>
    <m/>
    <x v="0"/>
    <n v="14183"/>
    <x v="1"/>
    <x v="0"/>
    <n v="203.94"/>
    <x v="0"/>
    <x v="0"/>
    <x v="0"/>
    <m/>
    <x v="0"/>
    <x v="0"/>
    <x v="0"/>
    <x v="0"/>
    <x v="0"/>
    <x v="0"/>
    <x v="0"/>
    <x v="0"/>
    <x v="0"/>
    <x v="0"/>
    <x v="0"/>
    <x v="0"/>
    <x v="0"/>
    <n v="1.21"/>
    <x v="0"/>
    <x v="0"/>
    <x v="0"/>
    <x v="0"/>
    <x v="0"/>
    <m/>
    <n v="960313"/>
    <x v="0"/>
    <s v="BEUERMAN AND ASSOCIATES BUTTE MT ID No 96-830"/>
    <m/>
    <m/>
    <d v="1996-03-20T00:00:00"/>
    <x v="5"/>
    <x v="2"/>
  </r>
  <r>
    <x v="1"/>
    <s v="T22N R094W S36 fMESAVERDE/ALMOND"/>
    <n v="3857"/>
    <x v="0"/>
    <x v="1"/>
    <s v="SIBERIA RIDGE"/>
    <s v="NW NW"/>
    <n v="36"/>
    <n v="22"/>
    <n v="94"/>
    <n v="41.839128000000002"/>
    <n v="-107.983959"/>
    <s v="4903723808"/>
    <s v="SIBERIA RIDGE 4-36"/>
    <x v="0"/>
    <x v="29"/>
    <m/>
    <m/>
    <m/>
    <x v="0"/>
    <s v="10294"/>
    <m/>
    <n v="11067"/>
    <n v="11027"/>
    <x v="1"/>
    <d v="1997-11-21T00:00:00"/>
    <n v="8.27"/>
    <x v="1"/>
    <n v="27"/>
    <n v="0.3"/>
    <n v="28"/>
    <n v="1"/>
    <x v="1"/>
    <n v="27"/>
    <n v="127"/>
    <m/>
    <x v="0"/>
    <m/>
    <n v="115"/>
    <x v="0"/>
    <s v="SNYDER OIL"/>
    <n v="1.3472999999999999"/>
    <n v="2.4687000000000001E-2"/>
    <n v="1.218"/>
    <n v="2.5579999999999999E-2"/>
    <n v="2.615567"/>
    <n v="0.76166999999999996"/>
    <n v="2.0815299999999999"/>
    <n v="0"/>
    <x v="1"/>
    <n v="0"/>
    <n v="2.8431999999999999"/>
    <n v="-4.1700442609109344E-2"/>
    <n v="210.3"/>
    <n v="0.29296034429757151"/>
    <n v="0.51510819642547867"/>
    <n v="9.4384888630266398E-3"/>
    <n v="0.47545331471149466"/>
    <n v="0.26789181204276868"/>
    <n v="0.7321081879572312"/>
    <n v="0"/>
    <x v="0"/>
    <m/>
    <x v="0"/>
    <m/>
    <m/>
    <x v="0"/>
    <n v="243"/>
    <x v="1"/>
    <x v="0"/>
    <n v="1.47"/>
    <x v="0"/>
    <x v="0"/>
    <x v="0"/>
    <n v="0.6"/>
    <x v="0"/>
    <x v="0"/>
    <x v="0"/>
    <x v="0"/>
    <x v="0"/>
    <x v="0"/>
    <x v="0"/>
    <x v="0"/>
    <x v="0"/>
    <x v="0"/>
    <x v="0"/>
    <x v="0"/>
    <x v="0"/>
    <m/>
    <x v="0"/>
    <x v="0"/>
    <x v="0"/>
    <x v="0"/>
    <x v="0"/>
    <m/>
    <n v="19971121"/>
    <x v="0"/>
    <s v="BEUERMAN AND ASSOCIATES BUTTE MT LAB No 97-691"/>
    <m/>
    <m/>
    <d v="1997-12-09T00:00:00"/>
    <x v="5"/>
    <x v="2"/>
  </r>
  <r>
    <x v="1"/>
    <s v="T22N R094W S36 fMESAVERDE/ALMOND"/>
    <n v="3856"/>
    <x v="0"/>
    <x v="1"/>
    <s v="SIBERIA RIDGE"/>
    <s v="NW NE"/>
    <n v="36"/>
    <n v="22"/>
    <n v="94"/>
    <n v="41.83916"/>
    <n v="-107.97472"/>
    <s v="4903724008"/>
    <s v="SIBERIA RIDGE 2-36"/>
    <x v="0"/>
    <x v="29"/>
    <m/>
    <m/>
    <m/>
    <x v="0"/>
    <s v="10990"/>
    <m/>
    <n v="11159"/>
    <n v="11112"/>
    <x v="1"/>
    <d v="1998-06-09T00:00:00"/>
    <n v="6.09"/>
    <x v="1"/>
    <n v="29"/>
    <n v="5"/>
    <n v="2165"/>
    <n v="87"/>
    <x v="1"/>
    <n v="3412"/>
    <n v="632"/>
    <m/>
    <x v="0"/>
    <n v="45"/>
    <n v="8161"/>
    <x v="0"/>
    <s v="SNYDER OIL"/>
    <n v="1.4471000000000001"/>
    <n v="0.41144999999999998"/>
    <n v="94.177499999999995"/>
    <n v="2.22546"/>
    <n v="98.261509999999987"/>
    <n v="96.25251999999999"/>
    <n v="10.358479999999998"/>
    <n v="0"/>
    <x v="1"/>
    <n v="0.93690000000000007"/>
    <n v="107.54789999999998"/>
    <n v="-4.5121309079113534E-2"/>
    <n v="6375"/>
    <n v="-0.1228673637864612"/>
    <n v="1.4727027907468552E-2"/>
    <n v="4.1872957173159668E-3"/>
    <n v="0.9810856763752156"/>
    <n v="0.89497349553082861"/>
    <n v="9.631503729965904E-2"/>
    <n v="8.7114671695123769E-3"/>
    <x v="0"/>
    <n v="4.3099999999999996"/>
    <x v="0"/>
    <m/>
    <m/>
    <x v="0"/>
    <n v="14030"/>
    <x v="1"/>
    <x v="0"/>
    <n v="97.69"/>
    <x v="0"/>
    <x v="0"/>
    <x v="12"/>
    <n v="4.0999999999999996"/>
    <x v="0"/>
    <x v="19"/>
    <x v="0"/>
    <x v="0"/>
    <x v="0"/>
    <x v="0"/>
    <x v="0"/>
    <x v="0"/>
    <x v="0"/>
    <x v="0"/>
    <x v="0"/>
    <x v="9"/>
    <x v="0"/>
    <m/>
    <x v="0"/>
    <x v="0"/>
    <x v="0"/>
    <x v="0"/>
    <x v="0"/>
    <m/>
    <n v="19980609"/>
    <x v="0"/>
    <s v="BEUERMAN AND ASSOCIATES BUTTE MT LAB No 98-153"/>
    <m/>
    <m/>
    <d v="1998-06-16T00:00:00"/>
    <x v="5"/>
    <x v="2"/>
  </r>
  <r>
    <x v="1"/>
    <s v="T22N R094W S36 fMESAVERDE/ALMOND"/>
    <m/>
    <x v="1"/>
    <x v="3"/>
    <s v="SIBERIA RIDGE"/>
    <s v="NW SW"/>
    <n v="36"/>
    <n v="22"/>
    <n v="94"/>
    <n v="41.831110000000002"/>
    <n v="-107.98444000000001"/>
    <s v="4903724083"/>
    <s v="SIBERIA RIDGE 12-36"/>
    <x v="0"/>
    <x v="29"/>
    <m/>
    <m/>
    <m/>
    <x v="0"/>
    <m/>
    <m/>
    <n v="11180"/>
    <n v="11117"/>
    <x v="1"/>
    <d v="1999-01-13T00:00:00"/>
    <n v="7.33"/>
    <x v="0"/>
    <n v="3"/>
    <n v="1"/>
    <n v="2005"/>
    <n v="48"/>
    <x v="1"/>
    <n v="3295"/>
    <n v="580"/>
    <m/>
    <x v="0"/>
    <n v="57"/>
    <n v="6754"/>
    <x v="0"/>
    <s v="SNYDER OIL"/>
    <n v="0.1497"/>
    <n v="8.2290000000000002E-2"/>
    <n v="87.217500000000001"/>
    <n v="1.22784"/>
    <n v="88.677329999999984"/>
    <n v="92.951949999999997"/>
    <n v="9.5061999999999998"/>
    <n v="0"/>
    <x v="1"/>
    <n v="1.1867400000000001"/>
    <n v="103.64488999999999"/>
    <n v="-7.7825432755507962E-2"/>
    <n v="5989"/>
    <n v="-6.0032959271757044E-2"/>
    <n v="1.6881428432723451E-3"/>
    <n v="9.2797110603127109E-4"/>
    <n v="0.99738388605069639"/>
    <n v="0.89683099668493071"/>
    <n v="9.1718945333436122E-2"/>
    <n v="1.145005798163325E-2"/>
    <x v="0"/>
    <n v="12.37"/>
    <x v="0"/>
    <m/>
    <n v="8.1999999999999993"/>
    <x v="0"/>
    <n v="12270"/>
    <x v="0"/>
    <x v="0"/>
    <n v="256.08"/>
    <x v="0"/>
    <x v="0"/>
    <x v="13"/>
    <m/>
    <x v="0"/>
    <x v="24"/>
    <x v="7"/>
    <x v="0"/>
    <x v="0"/>
    <x v="0"/>
    <x v="0"/>
    <x v="0"/>
    <x v="0"/>
    <x v="0"/>
    <x v="0"/>
    <x v="10"/>
    <x v="0"/>
    <n v="0.15"/>
    <x v="0"/>
    <x v="0"/>
    <x v="0"/>
    <x v="0"/>
    <x v="0"/>
    <s v="NA ABSORPTION RATIO: 256.08"/>
    <n v="19990113"/>
    <x v="0"/>
    <s v="BEUERMAN AND ASSOCIATES BUTTE MT LAB No 99-0032"/>
    <m/>
    <m/>
    <d v="1999-01-20T00:00:00"/>
    <x v="5"/>
    <x v="2"/>
  </r>
  <r>
    <x v="1"/>
    <s v="T22N R096W S18 fMESAVERDE/ALMOND"/>
    <n v="3821"/>
    <x v="0"/>
    <x v="1"/>
    <s v="WC"/>
    <s v="SE NW"/>
    <n v="18"/>
    <n v="22"/>
    <n v="96"/>
    <n v="41.879711"/>
    <n v="-108.307498"/>
    <s v="4903723763"/>
    <s v="WABASH CANNONBALL 2"/>
    <x v="0"/>
    <x v="29"/>
    <m/>
    <m/>
    <m/>
    <x v="0"/>
    <s v="8830"/>
    <m/>
    <n v="9500"/>
    <n v="9198"/>
    <x v="2"/>
    <d v="2003-03-08T00:00:00"/>
    <n v="7.7"/>
    <x v="1"/>
    <n v="201"/>
    <n v="146"/>
    <n v="6195"/>
    <m/>
    <x v="1"/>
    <n v="2000"/>
    <n v="14396"/>
    <m/>
    <x v="0"/>
    <n v="25"/>
    <n v="22973"/>
    <x v="0"/>
    <s v="YATES PETROLEUM"/>
    <n v="10.0299"/>
    <n v="12.014340000000001"/>
    <n v="269.48250000000002"/>
    <n v="0"/>
    <n v="291.52673999999996"/>
    <n v="56.42"/>
    <n v="235.95043999999999"/>
    <n v="0"/>
    <x v="1"/>
    <n v="0.52050000000000007"/>
    <n v="292.89094"/>
    <n v="-2.3342894075347605E-3"/>
    <n v="22963"/>
    <n v="-2.1769418321142459E-4"/>
    <n v="3.4404734193508292E-2"/>
    <n v="4.1211794156515463E-2"/>
    <n v="0.92438347164997625"/>
    <n v="0.19263142793013671"/>
    <n v="0.80559146008408444"/>
    <n v="1.7771119857787341E-3"/>
    <x v="0"/>
    <n v="10"/>
    <x v="0"/>
    <m/>
    <n v="0.35"/>
    <x v="0"/>
    <m/>
    <x v="0"/>
    <x v="0"/>
    <m/>
    <x v="0"/>
    <x v="0"/>
    <x v="0"/>
    <m/>
    <x v="0"/>
    <x v="0"/>
    <x v="0"/>
    <x v="0"/>
    <x v="0"/>
    <x v="0"/>
    <x v="0"/>
    <x v="0"/>
    <x v="0"/>
    <x v="0"/>
    <x v="0"/>
    <x v="0"/>
    <x v="0"/>
    <m/>
    <x v="0"/>
    <x v="0"/>
    <x v="0"/>
    <x v="0"/>
    <x v="0"/>
    <s v="PRODUCTION WATER"/>
    <n v="20030308"/>
    <x v="0"/>
    <s v="BJ SERVICES ROCK SPRINGS"/>
    <m/>
    <m/>
    <d v="2003-03-10T00:00:00"/>
    <x v="5"/>
    <x v="2"/>
  </r>
  <r>
    <x v="1"/>
    <s v="T22N R097W S04 fMESAVERDE/ALMOND"/>
    <n v="5510"/>
    <x v="0"/>
    <x v="1"/>
    <s v="SHEEP CAMP"/>
    <s v="SW NE"/>
    <n v="4"/>
    <n v="22"/>
    <n v="97"/>
    <n v="41.851934999999997"/>
    <n v="-108.343405"/>
    <s v="4903723696"/>
    <s v="WABASH CANNONBALL 1"/>
    <x v="0"/>
    <x v="29"/>
    <m/>
    <m/>
    <n v="82"/>
    <x v="0"/>
    <n v="8198"/>
    <n v="8280"/>
    <n v="8650"/>
    <m/>
    <x v="1"/>
    <m/>
    <n v="7.96"/>
    <x v="1"/>
    <n v="40"/>
    <n v="5"/>
    <n v="2381"/>
    <n v="0"/>
    <x v="1"/>
    <n v="20"/>
    <n v="6466"/>
    <n v="0"/>
    <x v="1"/>
    <n v="0"/>
    <n v="8917"/>
    <x v="0"/>
    <s v="YATES PETROLEUM CORPORATION"/>
    <n v="1.996"/>
    <n v="0.41144999999999998"/>
    <n v="103.5735"/>
    <n v="0"/>
    <n v="105.98094999999999"/>
    <n v="0.56420000000000003"/>
    <n v="105.97773999999998"/>
    <n v="0"/>
    <x v="1"/>
    <n v="0"/>
    <n v="106.54193999999998"/>
    <n v="-2.639668602285569E-3"/>
    <n v="8912"/>
    <n v="-2.8044197655505078E-4"/>
    <n v="1.8833573392199258E-2"/>
    <n v="3.8823014890883691E-3"/>
    <n v="0.97728412511871243"/>
    <n v="5.295567172889851E-3"/>
    <n v="0.99470443282711019"/>
    <n v="0"/>
    <x v="1"/>
    <n v="4.2"/>
    <x v="1"/>
    <n v="0"/>
    <n v="1"/>
    <x v="1"/>
    <n v="0"/>
    <x v="2"/>
    <x v="1"/>
    <n v="0"/>
    <x v="1"/>
    <x v="1"/>
    <x v="1"/>
    <n v="0"/>
    <x v="1"/>
    <x v="3"/>
    <x v="1"/>
    <x v="1"/>
    <x v="0"/>
    <x v="0"/>
    <x v="0"/>
    <x v="0"/>
    <x v="0"/>
    <x v="0"/>
    <x v="0"/>
    <x v="0"/>
    <x v="0"/>
    <m/>
    <x v="0"/>
    <x v="0"/>
    <x v="0"/>
    <x v="0"/>
    <x v="0"/>
    <m/>
    <m/>
    <x v="0"/>
    <m/>
    <m/>
    <s v="8198-8280"/>
    <d v="2007-05-24T00:00:00"/>
    <x v="5"/>
    <x v="2"/>
  </r>
  <r>
    <x v="0"/>
    <s v="T23N R101W S04 fMESAVERDE/ALMOND"/>
    <n v="49007441"/>
    <x v="0"/>
    <x v="1"/>
    <s v="WILDCAT"/>
    <s v="NW SW"/>
    <s v="4"/>
    <s v=" 23"/>
    <s v=" 101"/>
    <n v="41.993310000000001"/>
    <n v="-108.85469000000001"/>
    <s v="4903705927"/>
    <s v="NO. 4-1 UNIT"/>
    <x v="0"/>
    <x v="29"/>
    <m/>
    <m/>
    <n v="55"/>
    <x v="4"/>
    <n v="4963"/>
    <n v="5018"/>
    <n v="5456"/>
    <m/>
    <x v="0"/>
    <d v="1959-02-13T00:00:00"/>
    <n v="8.1999998092651367"/>
    <x v="0"/>
    <n v="46"/>
    <n v="7"/>
    <n v="5097"/>
    <n v="-3"/>
    <x v="0"/>
    <n v="4752"/>
    <n v="5081"/>
    <m/>
    <x v="0"/>
    <n v="-3"/>
    <n v="12622"/>
    <x v="0"/>
    <m/>
    <n v="2.2953999999999999"/>
    <n v="0.57603000000000004"/>
    <n v="221.71949999999998"/>
    <n v="0"/>
    <n v="224.59092999999999"/>
    <n v="134.05392000000001"/>
    <n v="83.277589999999989"/>
    <m/>
    <x v="0"/>
    <n v="0"/>
    <n v="217.33150999999998"/>
    <n v="1.6426909663152672E-2"/>
    <n v="14974"/>
    <n v="8.522974344107842E-2"/>
    <n v="1.022035929946058E-2"/>
    <n v="2.5647963610997116E-3"/>
    <n v="0.98721484433943973"/>
    <n v="0.61681769017295296"/>
    <n v="0.38318230982704715"/>
    <n v="0"/>
    <x v="0"/>
    <m/>
    <x v="0"/>
    <m/>
    <m/>
    <x v="0"/>
    <m/>
    <x v="0"/>
    <x v="0"/>
    <m/>
    <x v="0"/>
    <x v="0"/>
    <x v="0"/>
    <m/>
    <x v="0"/>
    <x v="0"/>
    <x v="0"/>
    <x v="0"/>
    <x v="0"/>
    <x v="0"/>
    <x v="0"/>
    <x v="0"/>
    <x v="0"/>
    <x v="0"/>
    <x v="0"/>
    <x v="0"/>
    <x v="0"/>
    <m/>
    <x v="0"/>
    <x v="0"/>
    <x v="0"/>
    <x v="0"/>
    <x v="0"/>
    <s v="DST NO. 1 (BOTTOM)"/>
    <m/>
    <x v="0"/>
    <m/>
    <m/>
    <m/>
    <m/>
    <x v="5"/>
    <x v="2"/>
  </r>
  <r>
    <x v="0"/>
    <s v="T24N R101W S31 fMESAVERDE/ALMOND"/>
    <n v="49007624"/>
    <x v="0"/>
    <x v="1"/>
    <m/>
    <m/>
    <s v="31"/>
    <s v=" 24"/>
    <s v=" 101"/>
    <n v="42.011470000000003"/>
    <n v="-108.88995"/>
    <s v="4903705931"/>
    <s v="R. R. MAXUNIT NO. 1"/>
    <x v="0"/>
    <x v="29"/>
    <n v="1042"/>
    <m/>
    <n v="144"/>
    <x v="0"/>
    <n v="4722"/>
    <n v="4866"/>
    <n v="5100"/>
    <m/>
    <x v="0"/>
    <d v="1964-10-01T00:00:00"/>
    <n v="8.1999998092651367"/>
    <x v="0"/>
    <n v="50"/>
    <n v="29"/>
    <n v="11772"/>
    <n v="137"/>
    <x v="0"/>
    <n v="15800"/>
    <n v="4441"/>
    <m/>
    <x v="0"/>
    <n v="105"/>
    <n v="30081"/>
    <x v="0"/>
    <m/>
    <n v="2.4950000000000001"/>
    <n v="2.3864100000000001"/>
    <n v="512.08199999999999"/>
    <n v="3.5044599999999999"/>
    <n v="520.46786999999995"/>
    <n v="445.71799999999996"/>
    <n v="72.787989999999994"/>
    <m/>
    <x v="0"/>
    <n v="2.1861000000000002"/>
    <n v="520.69209000000001"/>
    <n v="-2.1535595740740872E-4"/>
    <n v="32331"/>
    <n v="3.6050759469332817E-2"/>
    <n v="4.7937637341571157E-3"/>
    <n v="4.5851245342003535E-3"/>
    <n v="0.99062111173164258"/>
    <n v="0.85601069914467098"/>
    <n v="0.13979085028927554"/>
    <n v="4.1984505660533468E-3"/>
    <x v="0"/>
    <m/>
    <x v="0"/>
    <m/>
    <m/>
    <x v="0"/>
    <m/>
    <x v="0"/>
    <x v="0"/>
    <m/>
    <x v="0"/>
    <x v="0"/>
    <x v="0"/>
    <m/>
    <x v="0"/>
    <x v="0"/>
    <x v="0"/>
    <x v="0"/>
    <x v="0"/>
    <x v="0"/>
    <x v="0"/>
    <x v="0"/>
    <x v="0"/>
    <x v="0"/>
    <x v="0"/>
    <x v="0"/>
    <x v="0"/>
    <m/>
    <x v="0"/>
    <x v="0"/>
    <x v="0"/>
    <x v="0"/>
    <x v="0"/>
    <s v="DST NO. 3"/>
    <m/>
    <x v="0"/>
    <m/>
    <m/>
    <m/>
    <m/>
    <x v="5"/>
    <x v="2"/>
  </r>
  <r>
    <x v="0"/>
    <s v="T14N R105W S07 fMESAVERDE/ALMOND"/>
    <n v="49009295"/>
    <x v="0"/>
    <x v="1"/>
    <m/>
    <m/>
    <s v="7"/>
    <s v=" 14"/>
    <s v=" 105"/>
    <n v="41.213549999999998"/>
    <n v="-109.28037"/>
    <s v="4903705201"/>
    <s v="NO. 1 UNIT"/>
    <x v="0"/>
    <x v="29"/>
    <m/>
    <n v="591"/>
    <n v="59"/>
    <x v="0"/>
    <n v="4245"/>
    <n v="4304"/>
    <n v="6750"/>
    <m/>
    <x v="0"/>
    <d v="1958-08-25T00:00:00"/>
    <n v="8.5"/>
    <x v="2"/>
    <n v="20"/>
    <n v="3"/>
    <n v="744"/>
    <n v="-3"/>
    <x v="0"/>
    <n v="160"/>
    <n v="1049"/>
    <m/>
    <x v="0"/>
    <n v="514"/>
    <n v="1994"/>
    <x v="0"/>
    <m/>
    <n v="0.998"/>
    <n v="0.24687000000000001"/>
    <n v="32.363999999999997"/>
    <n v="0"/>
    <n v="33.608869999999996"/>
    <n v="4.5136000000000003"/>
    <n v="17.193109999999997"/>
    <m/>
    <x v="0"/>
    <n v="10.70148"/>
    <n v="32.408189999999998"/>
    <n v="1.8187420039607924E-2"/>
    <n v="2484"/>
    <n v="0.1094238499330058"/>
    <n v="2.9694541946813448E-2"/>
    <n v="7.345382335079996E-3"/>
    <n v="0.9629600757181066"/>
    <n v="0.13927343674546466"/>
    <n v="0.5305174401902728"/>
    <n v="0.33020912306426248"/>
    <x v="0"/>
    <m/>
    <x v="0"/>
    <m/>
    <m/>
    <x v="0"/>
    <m/>
    <x v="0"/>
    <x v="0"/>
    <m/>
    <x v="0"/>
    <x v="0"/>
    <x v="0"/>
    <m/>
    <x v="0"/>
    <x v="0"/>
    <x v="0"/>
    <x v="0"/>
    <x v="0"/>
    <x v="0"/>
    <x v="0"/>
    <x v="0"/>
    <x v="0"/>
    <x v="0"/>
    <x v="0"/>
    <x v="0"/>
    <x v="0"/>
    <m/>
    <x v="0"/>
    <x v="0"/>
    <x v="0"/>
    <x v="0"/>
    <x v="0"/>
    <s v="DST NO. 1"/>
    <m/>
    <x v="0"/>
    <m/>
    <m/>
    <m/>
    <m/>
    <x v="0"/>
    <x v="0"/>
  </r>
  <r>
    <x v="0"/>
    <s v="T16N R106W S12 fMESAVERDE/ALMOND"/>
    <n v="49015678"/>
    <x v="0"/>
    <x v="1"/>
    <m/>
    <m/>
    <s v="12"/>
    <s v=" 16"/>
    <s v=" 106"/>
    <n v="41.372999999999998"/>
    <n v="-109.29940000000001"/>
    <s v="4903705280"/>
    <s v="1 FIREHOLE UNIT"/>
    <x v="0"/>
    <x v="29"/>
    <m/>
    <n v="1164"/>
    <n v="107"/>
    <x v="0"/>
    <n v="3024"/>
    <n v="3131"/>
    <n v="11175"/>
    <m/>
    <x v="0"/>
    <m/>
    <n v="8.8999996185302734"/>
    <x v="2"/>
    <n v="20"/>
    <n v="8"/>
    <n v="1274"/>
    <n v="-3"/>
    <x v="0"/>
    <n v="1128"/>
    <n v="854"/>
    <m/>
    <x v="0"/>
    <n v="292"/>
    <n v="3299"/>
    <x v="0"/>
    <m/>
    <n v="0.998"/>
    <n v="0.65832000000000002"/>
    <n v="55.418999999999997"/>
    <n v="0"/>
    <n v="57.075319999999998"/>
    <n v="31.820879999999999"/>
    <n v="13.997059999999999"/>
    <m/>
    <x v="0"/>
    <n v="6.0794400000000008"/>
    <n v="51.897379999999998"/>
    <n v="4.7515937477918775E-2"/>
    <n v="3570"/>
    <n v="3.9452613189692821E-2"/>
    <n v="1.748566630901062E-2"/>
    <n v="1.1534232309166205E-2"/>
    <n v="0.97098010138182311"/>
    <n v="0.6131500279975598"/>
    <n v="0.26970648614631415"/>
    <n v="0.11714348585612609"/>
    <x v="0"/>
    <m/>
    <x v="0"/>
    <m/>
    <m/>
    <x v="0"/>
    <m/>
    <x v="0"/>
    <x v="0"/>
    <m/>
    <x v="0"/>
    <x v="0"/>
    <x v="0"/>
    <m/>
    <x v="0"/>
    <x v="0"/>
    <x v="0"/>
    <x v="0"/>
    <x v="0"/>
    <x v="0"/>
    <x v="0"/>
    <x v="0"/>
    <x v="0"/>
    <x v="0"/>
    <x v="0"/>
    <x v="0"/>
    <x v="0"/>
    <m/>
    <x v="0"/>
    <x v="0"/>
    <x v="0"/>
    <x v="0"/>
    <x v="0"/>
    <s v="DST NO. 1"/>
    <m/>
    <x v="0"/>
    <m/>
    <m/>
    <m/>
    <m/>
    <x v="0"/>
    <x v="0"/>
  </r>
  <r>
    <x v="1"/>
    <s v="T18N R199W S14 fMESAVERDE/ALMOND"/>
    <n v="4993"/>
    <x v="0"/>
    <x v="1"/>
    <s v="PATRICK DRAW"/>
    <s v="NE NE"/>
    <n v="14"/>
    <n v="18"/>
    <n v="199"/>
    <n v="41.540655999999998"/>
    <n v="-108.641938"/>
    <s v="4903725475"/>
    <s v="1 BLACK BEAR"/>
    <x v="0"/>
    <x v="29"/>
    <m/>
    <m/>
    <n v="15"/>
    <x v="0"/>
    <n v="2727"/>
    <n v="2742"/>
    <n v="3119"/>
    <m/>
    <x v="1"/>
    <d v="2006-09-13T00:00:00"/>
    <n v="8.08"/>
    <x v="1"/>
    <n v="74"/>
    <n v="32"/>
    <n v="14237"/>
    <n v="0"/>
    <x v="1"/>
    <n v="20800"/>
    <n v="2400"/>
    <n v="0"/>
    <x v="1"/>
    <n v="0"/>
    <n v="37543"/>
    <x v="0"/>
    <s v="INFINITY OIL &amp; GAS OF WYOMING"/>
    <n v="3.6926000000000001"/>
    <n v="2.6332800000000001"/>
    <n v="619.30949999999996"/>
    <n v="0"/>
    <n v="625.63537999999994"/>
    <n v="586.76800000000003"/>
    <n v="39.335999999999999"/>
    <n v="0"/>
    <x v="1"/>
    <n v="0"/>
    <n v="626.10400000000004"/>
    <n v="-3.7437505561269542E-4"/>
    <n v="37543"/>
    <n v="0"/>
    <n v="5.9021598171126455E-3"/>
    <n v="4.2089691283124049E-3"/>
    <n v="0.98988887105457501"/>
    <n v="0.9371733769469609"/>
    <n v="6.2826623053039099E-2"/>
    <n v="0"/>
    <x v="1"/>
    <n v="0"/>
    <x v="1"/>
    <n v="0"/>
    <n v="0.15"/>
    <x v="1"/>
    <n v="0"/>
    <x v="2"/>
    <x v="1"/>
    <n v="0"/>
    <x v="1"/>
    <x v="1"/>
    <x v="1"/>
    <n v="0"/>
    <x v="1"/>
    <x v="3"/>
    <x v="1"/>
    <x v="1"/>
    <x v="0"/>
    <x v="0"/>
    <x v="0"/>
    <x v="0"/>
    <x v="0"/>
    <x v="0"/>
    <x v="0"/>
    <x v="0"/>
    <x v="0"/>
    <m/>
    <x v="0"/>
    <x v="0"/>
    <x v="0"/>
    <x v="0"/>
    <x v="0"/>
    <m/>
    <n v="20060913"/>
    <x v="0"/>
    <s v="QUESTAR APPLIED TECHNOLOGY SERVICES ROCK SPRINGS"/>
    <s v="2720"/>
    <s v="2727-2742"/>
    <d v="2006-09-15T00:00:00"/>
    <x v="0"/>
    <x v="0"/>
  </r>
  <r>
    <x v="0"/>
    <s v="T24N R104W S24 fMESAVERDE/ALMOND"/>
    <n v="49008404"/>
    <x v="0"/>
    <x v="1"/>
    <s v="WILDCAT"/>
    <m/>
    <s v="24"/>
    <s v=" 24"/>
    <s v=" 104"/>
    <n v="42.033380000000001"/>
    <n v="-109.13368"/>
    <s v="4903706437"/>
    <s v="1 GOVERNMENT DUNE"/>
    <x v="0"/>
    <x v="29"/>
    <m/>
    <n v="2171"/>
    <n v="32"/>
    <x v="4"/>
    <n v="1192"/>
    <n v="1224"/>
    <n v="5500"/>
    <m/>
    <x v="0"/>
    <d v="1963-11-11T00:00:00"/>
    <n v="8.8999996185302734"/>
    <x v="0"/>
    <n v="11"/>
    <n v="5"/>
    <n v="983"/>
    <n v="12"/>
    <x v="0"/>
    <n v="530"/>
    <n v="952"/>
    <m/>
    <x v="0"/>
    <n v="500"/>
    <n v="2607"/>
    <x v="0"/>
    <m/>
    <n v="0.54889999999999994"/>
    <n v="0.41144999999999998"/>
    <n v="42.7605"/>
    <n v="0.30696000000000001"/>
    <n v="44.027809999999995"/>
    <n v="14.9513"/>
    <n v="15.603279999999998"/>
    <m/>
    <x v="0"/>
    <n v="10.41"/>
    <n v="40.964579999999998"/>
    <n v="3.6041226749830159E-2"/>
    <n v="2990"/>
    <n v="6.8429515812042166E-2"/>
    <n v="1.2467120213337889E-2"/>
    <n v="9.3452297536488881E-3"/>
    <n v="0.97818765003301322"/>
    <n v="0.36498116177439144"/>
    <n v="0.38089686260667138"/>
    <n v="0.25412197561893718"/>
    <x v="0"/>
    <m/>
    <x v="0"/>
    <m/>
    <m/>
    <x v="0"/>
    <m/>
    <x v="0"/>
    <x v="0"/>
    <m/>
    <x v="0"/>
    <x v="0"/>
    <x v="0"/>
    <m/>
    <x v="0"/>
    <x v="0"/>
    <x v="0"/>
    <x v="0"/>
    <x v="0"/>
    <x v="0"/>
    <x v="0"/>
    <x v="0"/>
    <x v="0"/>
    <x v="0"/>
    <x v="0"/>
    <x v="0"/>
    <x v="0"/>
    <m/>
    <x v="0"/>
    <x v="0"/>
    <x v="0"/>
    <x v="0"/>
    <x v="0"/>
    <s v="DST NO. 1 (TOP)"/>
    <m/>
    <x v="0"/>
    <m/>
    <m/>
    <m/>
    <m/>
    <x v="0"/>
    <x v="0"/>
  </r>
  <r>
    <x v="0"/>
    <s v="T24N R104W S24 fMESAVERDE/ALMOND"/>
    <n v="49008405"/>
    <x v="0"/>
    <x v="1"/>
    <s v="WILDCAT"/>
    <m/>
    <s v="24"/>
    <s v=" 24"/>
    <s v=" 104"/>
    <n v="42.033380000000001"/>
    <n v="-109.13368"/>
    <s v="4903706437"/>
    <s v="1 GOVERNMENT DUNE"/>
    <x v="0"/>
    <x v="29"/>
    <m/>
    <n v="2171"/>
    <n v="32"/>
    <x v="4"/>
    <n v="1192"/>
    <n v="1224"/>
    <n v="5500"/>
    <m/>
    <x v="0"/>
    <d v="1963-11-11T00:00:00"/>
    <n v="8.6000003814697266"/>
    <x v="0"/>
    <n v="11"/>
    <n v="5"/>
    <n v="1180"/>
    <n v="10"/>
    <x v="0"/>
    <n v="820"/>
    <n v="1403"/>
    <m/>
    <x v="0"/>
    <n v="220"/>
    <n v="2998"/>
    <x v="0"/>
    <m/>
    <n v="0.54889999999999994"/>
    <n v="0.41144999999999998"/>
    <n v="51.33"/>
    <n v="0.25579999999999997"/>
    <n v="52.546149999999997"/>
    <n v="23.132199999999997"/>
    <n v="22.995169999999998"/>
    <m/>
    <x v="0"/>
    <n v="4.5804"/>
    <n v="50.707769999999996"/>
    <n v="1.7804457206079934E-2"/>
    <n v="3646"/>
    <n v="9.7531607465382295E-2"/>
    <n v="1.0446055515009187E-2"/>
    <n v="7.8302596860093457E-3"/>
    <n v="0.98172368479898153"/>
    <n v="0.45618649765114888"/>
    <n v="0.45348415045662627"/>
    <n v="9.032935189222481E-2"/>
    <x v="0"/>
    <m/>
    <x v="0"/>
    <m/>
    <m/>
    <x v="0"/>
    <m/>
    <x v="0"/>
    <x v="0"/>
    <m/>
    <x v="0"/>
    <x v="0"/>
    <x v="0"/>
    <m/>
    <x v="0"/>
    <x v="0"/>
    <x v="0"/>
    <x v="0"/>
    <x v="0"/>
    <x v="0"/>
    <x v="0"/>
    <x v="0"/>
    <x v="0"/>
    <x v="0"/>
    <x v="0"/>
    <x v="0"/>
    <x v="0"/>
    <m/>
    <x v="0"/>
    <x v="0"/>
    <x v="0"/>
    <x v="0"/>
    <x v="0"/>
    <s v="DST NO. 1 (MIDDLE)"/>
    <m/>
    <x v="0"/>
    <m/>
    <m/>
    <m/>
    <m/>
    <x v="0"/>
    <x v="0"/>
  </r>
  <r>
    <x v="1"/>
    <s v="T19N R092W S07 fMESAVERDE/ALMOND"/>
    <n v="559"/>
    <x v="0"/>
    <x v="1"/>
    <m/>
    <s v="C  SW"/>
    <n v="7"/>
    <n v="19"/>
    <n v="92"/>
    <n v="41.71602"/>
    <n v="-108.73132"/>
    <s v="4903720520"/>
    <s v="10-8 TIER2"/>
    <x v="0"/>
    <x v="29"/>
    <m/>
    <m/>
    <s v=""/>
    <x v="0"/>
    <m/>
    <m/>
    <n v="9542"/>
    <m/>
    <x v="1"/>
    <d v="1984-09-13T00:00:00"/>
    <n v="8.7799999999999994"/>
    <x v="1"/>
    <n v="10"/>
    <n v="8"/>
    <n v="5162"/>
    <n v="195"/>
    <x v="1"/>
    <n v="5355"/>
    <n v="2745"/>
    <n v="156"/>
    <x v="1"/>
    <n v="16"/>
    <n v="12255"/>
    <x v="0"/>
    <s v="AMOCO PRODUCTION COMPANY"/>
    <n v="0.499"/>
    <n v="0.65832000000000002"/>
    <n v="224.547"/>
    <n v="4.9880999999999993"/>
    <n v="230.69242"/>
    <n v="151.06455"/>
    <n v="44.990549999999999"/>
    <n v="5.1994799999999994"/>
    <x v="1"/>
    <n v="0.33312000000000003"/>
    <n v="201.58769999999998"/>
    <n v="6.7328379570173194E-2"/>
    <n v="13647"/>
    <n v="5.3741023859161456E-2"/>
    <n v="2.1630532984135325E-3"/>
    <n v="2.8536698344921781E-3"/>
    <n v="0.99498327686709431"/>
    <n v="0.74937384572570653"/>
    <n v="0.22318102741387497"/>
    <n v="1.6524817734415347E-3"/>
    <x v="1"/>
    <n v="0"/>
    <x v="1"/>
    <n v="0"/>
    <n v="0.7"/>
    <x v="0"/>
    <n v="0"/>
    <x v="0"/>
    <x v="1"/>
    <m/>
    <x v="1"/>
    <x v="1"/>
    <x v="1"/>
    <n v="0"/>
    <x v="1"/>
    <x v="3"/>
    <x v="1"/>
    <x v="1"/>
    <x v="0"/>
    <x v="0"/>
    <x v="0"/>
    <x v="0"/>
    <x v="0"/>
    <x v="0"/>
    <x v="0"/>
    <x v="0"/>
    <x v="0"/>
    <m/>
    <x v="0"/>
    <x v="0"/>
    <x v="0"/>
    <x v="0"/>
    <x v="0"/>
    <m/>
    <n v="19840913"/>
    <x v="1"/>
    <m/>
    <m/>
    <m/>
    <m/>
    <x v="4"/>
    <x v="3"/>
  </r>
  <r>
    <x v="1"/>
    <s v="T20N R094W S14 fMESAVERDE/ALMOND-ERICSON"/>
    <n v="3840"/>
    <x v="0"/>
    <x v="1"/>
    <s v="WAMSUTTER"/>
    <s v="SE SW"/>
    <n v="14"/>
    <n v="20"/>
    <n v="94"/>
    <n v="41.706442000000003"/>
    <n v="-107.962737"/>
    <s v="4903723508"/>
    <s v="14-14"/>
    <x v="0"/>
    <x v="30"/>
    <m/>
    <m/>
    <m/>
    <x v="0"/>
    <s v="10068"/>
    <m/>
    <n v="10360"/>
    <n v="10268"/>
    <x v="1"/>
    <d v="1995-07-19T00:00:00"/>
    <n v="7.01"/>
    <x v="1"/>
    <n v="28"/>
    <n v="11"/>
    <n v="6172"/>
    <n v="94"/>
    <x v="1"/>
    <n v="7920"/>
    <n v="2728"/>
    <m/>
    <x v="0"/>
    <n v="11"/>
    <n v="16964"/>
    <x v="0"/>
    <s v="SNYDER OIL"/>
    <n v="1.3972"/>
    <n v="0.90519000000000005"/>
    <n v="268.48199999999997"/>
    <n v="2.4045199999999998"/>
    <n v="273.18890999999996"/>
    <n v="223.42319999999998"/>
    <n v="44.711919999999992"/>
    <n v="0"/>
    <x v="1"/>
    <n v="0.22902000000000003"/>
    <n v="268.36413999999996"/>
    <n v="8.9091364179372662E-3"/>
    <n v="16964"/>
    <n v="0"/>
    <n v="5.1144096588693891E-3"/>
    <n v="3.313421470878888E-3"/>
    <n v="0.99157216887025168"/>
    <n v="0.83253746197237832"/>
    <n v="0.16660914532023541"/>
    <n v="8.5339270738631491E-4"/>
    <x v="0"/>
    <n v="6.26"/>
    <x v="0"/>
    <m/>
    <m/>
    <x v="0"/>
    <n v="21205"/>
    <x v="1"/>
    <x v="0"/>
    <n v="250.23"/>
    <x v="0"/>
    <x v="0"/>
    <x v="0"/>
    <m/>
    <x v="0"/>
    <x v="0"/>
    <x v="0"/>
    <x v="0"/>
    <x v="0"/>
    <x v="0"/>
    <x v="0"/>
    <x v="0"/>
    <x v="0"/>
    <x v="0"/>
    <x v="0"/>
    <x v="0"/>
    <x v="0"/>
    <m/>
    <x v="0"/>
    <x v="0"/>
    <x v="0"/>
    <x v="0"/>
    <x v="0"/>
    <m/>
    <n v="19950719"/>
    <x v="0"/>
    <s v="BEUERMAN AND ASSOCIATES BUTTE MT LAB No 95-459"/>
    <m/>
    <m/>
    <d v="1995-07-25T00:00:00"/>
    <x v="5"/>
    <x v="2"/>
  </r>
  <r>
    <x v="1"/>
    <s v="T22N R094W S10 fMESAVERDE/ALMOND-ERICSON"/>
    <n v="3852"/>
    <x v="0"/>
    <x v="1"/>
    <s v="SIBERIA RIDGE"/>
    <s v="C SW"/>
    <n v="10"/>
    <n v="22"/>
    <n v="94"/>
    <n v="41.889389999999999"/>
    <n v="-108.02263000000001"/>
    <s v="4903721548"/>
    <s v="SIBERIA RIDGE 3A-10"/>
    <x v="0"/>
    <x v="30"/>
    <m/>
    <m/>
    <m/>
    <x v="0"/>
    <s v="11868"/>
    <m/>
    <n v="12000"/>
    <n v="11917"/>
    <x v="1"/>
    <d v="1999-01-13T00:00:00"/>
    <n v="7.88"/>
    <x v="1"/>
    <n v="72"/>
    <n v="10"/>
    <n v="4649"/>
    <n v="66"/>
    <x v="1"/>
    <n v="6218"/>
    <n v="1178"/>
    <m/>
    <x v="0"/>
    <n v="22"/>
    <n v="11902"/>
    <x v="0"/>
    <s v="SNYDER OIL"/>
    <n v="3.5928"/>
    <n v="0.82289999999999996"/>
    <n v="202.23149999999998"/>
    <n v="1.68828"/>
    <n v="208.33547999999996"/>
    <n v="175.40977999999998"/>
    <n v="19.307419999999997"/>
    <n v="0"/>
    <x v="1"/>
    <n v="0.45804000000000006"/>
    <n v="195.17524"/>
    <n v="3.2614350369675332E-2"/>
    <n v="12215"/>
    <n v="1.2978396981382428E-2"/>
    <n v="1.7245262304817214E-2"/>
    <n v="3.9498793004436889E-3"/>
    <n v="0.97880485839473919"/>
    <n v="0.89872967493212752"/>
    <n v="9.8923510994529826E-2"/>
    <n v="2.3468140733425001E-3"/>
    <x v="0"/>
    <n v="1.35"/>
    <x v="0"/>
    <m/>
    <m/>
    <x v="0"/>
    <n v="21400"/>
    <x v="1"/>
    <x v="0"/>
    <n v="136.09"/>
    <x v="0"/>
    <x v="0"/>
    <x v="14"/>
    <n v="4.8899999999999997"/>
    <x v="0"/>
    <x v="25"/>
    <x v="5"/>
    <x v="0"/>
    <x v="0"/>
    <x v="0"/>
    <x v="0"/>
    <x v="0"/>
    <x v="0"/>
    <x v="0"/>
    <x v="0"/>
    <x v="2"/>
    <x v="0"/>
    <n v="0.13"/>
    <x v="0"/>
    <x v="0"/>
    <x v="0"/>
    <x v="0"/>
    <x v="0"/>
    <m/>
    <n v="19990113"/>
    <x v="0"/>
    <s v="BEUERMAN AND ASSOCIATES BUTTE MT ID No 99-0031"/>
    <m/>
    <m/>
    <d v="1999-01-20T00:00:00"/>
    <x v="5"/>
    <x v="2"/>
  </r>
  <r>
    <x v="1"/>
    <s v="T30N R108W S23 fMESAVERDE/ALMOND-ROCK SPRINGS"/>
    <n v="5907"/>
    <x v="0"/>
    <x v="4"/>
    <s v="PINEDALE"/>
    <s v="NE SE"/>
    <n v="23"/>
    <n v="30"/>
    <n v="108"/>
    <n v="42.552219999999998"/>
    <n v="-109.67694"/>
    <s v="4903521675"/>
    <s v="WB 9-23"/>
    <x v="0"/>
    <x v="31"/>
    <m/>
    <m/>
    <n v="784"/>
    <x v="0"/>
    <n v="11596"/>
    <n v="12380"/>
    <n v="12500"/>
    <n v="12250"/>
    <x v="2"/>
    <m/>
    <n v="7.25"/>
    <x v="1"/>
    <n v="92"/>
    <n v="14"/>
    <n v="2888"/>
    <n v="81"/>
    <x v="1"/>
    <n v="4256"/>
    <n v="690"/>
    <n v="0"/>
    <x v="1"/>
    <n v="18"/>
    <n v="7710"/>
    <x v="0"/>
    <s v="ULTRA RESOURCES INC"/>
    <n v="4.5907999999999998"/>
    <n v="1.1520600000000001"/>
    <n v="125.62799999999999"/>
    <n v="2.0719799999999999"/>
    <n v="133.44283999999999"/>
    <n v="120.06175999999999"/>
    <n v="11.309099999999999"/>
    <n v="0"/>
    <x v="1"/>
    <n v="0.37476000000000004"/>
    <n v="131.74562"/>
    <n v="6.4000522496340433E-3"/>
    <n v="8039"/>
    <n v="2.0890215251762018E-2"/>
    <n v="3.440274502551055E-2"/>
    <n v="8.6333594219067892E-3"/>
    <n v="0.95696389555258266"/>
    <n v="0.91131500235074225"/>
    <n v="8.5840424903689386E-2"/>
    <n v="2.8445727455683159E-3"/>
    <x v="1"/>
    <n v="16.82"/>
    <x v="1"/>
    <n v="7489"/>
    <n v="0.69099999999999995"/>
    <x v="2"/>
    <n v="15900"/>
    <x v="2"/>
    <x v="1"/>
    <n v="0"/>
    <x v="1"/>
    <x v="1"/>
    <x v="1"/>
    <n v="0"/>
    <x v="1"/>
    <x v="3"/>
    <x v="1"/>
    <x v="1"/>
    <x v="0"/>
    <x v="0"/>
    <x v="0"/>
    <x v="0"/>
    <x v="0"/>
    <x v="0"/>
    <x v="0"/>
    <x v="0"/>
    <x v="0"/>
    <m/>
    <x v="0"/>
    <x v="0"/>
    <x v="0"/>
    <x v="0"/>
    <x v="0"/>
    <s v="PRODUCTION WATER"/>
    <m/>
    <x v="0"/>
    <s v="ENERGY LABS CASPER ID No C07110270-032"/>
    <s v="11596"/>
    <s v="11596-12380"/>
    <d v="2007-12-19T00:00:00"/>
    <x v="0"/>
    <x v="0"/>
  </r>
  <r>
    <x v="0"/>
    <s v="T14N R105W S07 fMESAVERDE/BLAIR"/>
    <n v="49009298"/>
    <x v="0"/>
    <x v="1"/>
    <m/>
    <m/>
    <s v="7"/>
    <s v=" 14"/>
    <s v=" 105"/>
    <n v="41.213549999999998"/>
    <n v="-109.28037"/>
    <s v="4903705201"/>
    <s v="NO. 1 UNIT"/>
    <x v="0"/>
    <x v="32"/>
    <n v="304"/>
    <m/>
    <n v="26"/>
    <x v="0"/>
    <n v="5456"/>
    <n v="5482"/>
    <n v="6750"/>
    <m/>
    <x v="0"/>
    <m/>
    <n v="6.9000000953674316"/>
    <x v="2"/>
    <n v="1112"/>
    <n v="490"/>
    <n v="35705"/>
    <n v="-3"/>
    <x v="0"/>
    <n v="52700"/>
    <n v="805"/>
    <m/>
    <x v="0"/>
    <n v="7193"/>
    <n v="97596"/>
    <x v="0"/>
    <m/>
    <n v="55.488799999999998"/>
    <n v="40.322099999999999"/>
    <n v="1553.1674999999998"/>
    <n v="0"/>
    <n v="1648.9783999999997"/>
    <n v="1486.6669999999999"/>
    <n v="13.193949999999999"/>
    <m/>
    <x v="0"/>
    <n v="149.75826000000001"/>
    <n v="1649.6192100000001"/>
    <n v="-1.9426740565677204E-4"/>
    <n v="97999"/>
    <n v="2.0603798665610063E-3"/>
    <n v="3.3650410460197663E-2"/>
    <n v="2.4452776337155178E-2"/>
    <n v="0.94189681320264718"/>
    <n v="0.90121828782534597"/>
    <n v="7.9981791676637902E-3"/>
    <n v="9.0783533006990144E-2"/>
    <x v="0"/>
    <m/>
    <x v="0"/>
    <m/>
    <m/>
    <x v="0"/>
    <m/>
    <x v="0"/>
    <x v="0"/>
    <m/>
    <x v="0"/>
    <x v="0"/>
    <x v="0"/>
    <m/>
    <x v="0"/>
    <x v="0"/>
    <x v="0"/>
    <x v="0"/>
    <x v="0"/>
    <x v="0"/>
    <x v="0"/>
    <x v="0"/>
    <x v="0"/>
    <x v="0"/>
    <x v="0"/>
    <x v="0"/>
    <x v="0"/>
    <m/>
    <x v="0"/>
    <x v="0"/>
    <x v="0"/>
    <x v="0"/>
    <x v="0"/>
    <s v="DST NO. 4"/>
    <m/>
    <x v="0"/>
    <m/>
    <m/>
    <m/>
    <m/>
    <x v="0"/>
    <x v="0"/>
  </r>
  <r>
    <x v="0"/>
    <s v="T16N R106W S12 fMESAVERDE/BLAIR"/>
    <n v="49009370"/>
    <x v="0"/>
    <x v="1"/>
    <s v="WILDCAT"/>
    <m/>
    <s v="12"/>
    <s v=" 16"/>
    <s v=" 106"/>
    <n v="41.376950000000001"/>
    <n v="-109.29935999999999"/>
    <s v="4903705280"/>
    <s v="1 FIREHOLE UNIT"/>
    <x v="0"/>
    <x v="32"/>
    <n v="874"/>
    <m/>
    <n v="71"/>
    <x v="0"/>
    <n v="5229"/>
    <n v="5300"/>
    <n v="11175"/>
    <m/>
    <x v="0"/>
    <m/>
    <n v="7.4000000953674316"/>
    <x v="2"/>
    <n v="479"/>
    <n v="214"/>
    <n v="24813"/>
    <n v="-3"/>
    <x v="0"/>
    <n v="34000"/>
    <n v="1025"/>
    <m/>
    <x v="0"/>
    <n v="6979"/>
    <n v="66990"/>
    <x v="0"/>
    <m/>
    <n v="23.902100000000001"/>
    <n v="17.610060000000001"/>
    <n v="1079.3654999999999"/>
    <n v="0"/>
    <n v="1120.8776599999999"/>
    <n v="959.14"/>
    <n v="16.79975"/>
    <m/>
    <x v="0"/>
    <n v="145.30278000000001"/>
    <n v="1121.24253"/>
    <n v="-1.6273436260350968E-4"/>
    <n v="67504"/>
    <n v="3.8217318244680061E-3"/>
    <n v="2.1324450341886556E-2"/>
    <n v="1.5710956358966063E-2"/>
    <n v="0.96296459329914741"/>
    <n v="0.85542598888038968"/>
    <n v="1.4983154447414691E-2"/>
    <n v="0.12959085667219564"/>
    <x v="0"/>
    <m/>
    <x v="0"/>
    <m/>
    <m/>
    <x v="0"/>
    <m/>
    <x v="0"/>
    <x v="0"/>
    <m/>
    <x v="0"/>
    <x v="0"/>
    <x v="0"/>
    <m/>
    <x v="0"/>
    <x v="0"/>
    <x v="0"/>
    <x v="0"/>
    <x v="0"/>
    <x v="0"/>
    <x v="0"/>
    <x v="0"/>
    <x v="0"/>
    <x v="0"/>
    <x v="0"/>
    <x v="0"/>
    <x v="0"/>
    <m/>
    <x v="0"/>
    <x v="0"/>
    <x v="0"/>
    <x v="0"/>
    <x v="0"/>
    <s v="DST NO. 4"/>
    <m/>
    <x v="0"/>
    <m/>
    <m/>
    <m/>
    <m/>
    <x v="0"/>
    <x v="0"/>
  </r>
  <r>
    <x v="0"/>
    <s v="T18N R105W S14 fMESAVERDE/BLAIR"/>
    <n v="49014232"/>
    <x v="0"/>
    <x v="1"/>
    <m/>
    <m/>
    <s v="14"/>
    <s v=" 18"/>
    <s v=" 105"/>
    <n v="41.223700000000001"/>
    <n v="-109.536"/>
    <m/>
    <s v="UNIT NO. 1"/>
    <x v="0"/>
    <x v="32"/>
    <m/>
    <m/>
    <n v="50"/>
    <x v="0"/>
    <n v="1354"/>
    <n v="1404"/>
    <m/>
    <m/>
    <x v="3"/>
    <d v="1964-05-23T00:00:00"/>
    <n v="8.3000001907348633"/>
    <x v="0"/>
    <n v="8"/>
    <n v="3"/>
    <n v="7986"/>
    <n v="13"/>
    <x v="0"/>
    <n v="8550"/>
    <n v="5392"/>
    <m/>
    <x v="0"/>
    <n v="650"/>
    <n v="20035"/>
    <x v="0"/>
    <m/>
    <n v="0.3992"/>
    <n v="0.24687000000000001"/>
    <n v="347.39099999999996"/>
    <n v="0.33254"/>
    <n v="348.36960999999997"/>
    <n v="241.19549999999998"/>
    <n v="88.37487999999999"/>
    <m/>
    <x v="0"/>
    <n v="13.533000000000001"/>
    <n v="343.10338000000002"/>
    <n v="7.6159590846779862E-3"/>
    <n v="22599"/>
    <n v="6.0139794530187175E-2"/>
    <n v="1.1459093690749892E-3"/>
    <n v="7.0864390266418484E-4"/>
    <n v="0.99814544672826078"/>
    <n v="0.70298199918636761"/>
    <n v="0.25757507839182459"/>
    <n v="3.9442922421807677E-2"/>
    <x v="0"/>
    <m/>
    <x v="0"/>
    <m/>
    <m/>
    <x v="0"/>
    <m/>
    <x v="0"/>
    <x v="0"/>
    <m/>
    <x v="0"/>
    <x v="0"/>
    <x v="0"/>
    <m/>
    <x v="0"/>
    <x v="0"/>
    <x v="0"/>
    <x v="0"/>
    <x v="0"/>
    <x v="0"/>
    <x v="0"/>
    <x v="0"/>
    <x v="0"/>
    <x v="0"/>
    <x v="0"/>
    <x v="0"/>
    <x v="0"/>
    <m/>
    <x v="0"/>
    <x v="0"/>
    <x v="0"/>
    <x v="0"/>
    <x v="0"/>
    <s v="FLOW TO SURFACE"/>
    <m/>
    <x v="0"/>
    <m/>
    <m/>
    <m/>
    <m/>
    <x v="0"/>
    <x v="0"/>
  </r>
  <r>
    <x v="0"/>
    <s v="T19N R101W S22 fMESAVERDE/BLAIR"/>
    <n v="49008329"/>
    <x v="0"/>
    <x v="1"/>
    <s v="WILDCAT"/>
    <m/>
    <s v="22"/>
    <s v=" 19"/>
    <s v=" 101"/>
    <n v="41.611469999999997"/>
    <n v="-108.7854"/>
    <s v="4903706456"/>
    <s v="1 GOVERNMENT-M.L. STEVENSON"/>
    <x v="0"/>
    <x v="32"/>
    <m/>
    <m/>
    <n v="46"/>
    <x v="0"/>
    <n v="2381"/>
    <n v="2427"/>
    <m/>
    <m/>
    <x v="0"/>
    <d v="1967-06-15T00:00:00"/>
    <n v="7.9000000953674316"/>
    <x v="0"/>
    <n v="35"/>
    <n v="21"/>
    <n v="18793"/>
    <n v="60"/>
    <x v="0"/>
    <n v="27600"/>
    <n v="1964"/>
    <m/>
    <x v="0"/>
    <n v="570"/>
    <n v="48046"/>
    <x v="0"/>
    <m/>
    <n v="1.7464999999999999"/>
    <n v="1.7280900000000001"/>
    <n v="817.49549999999999"/>
    <n v="1.5347999999999999"/>
    <n v="822.50489000000005"/>
    <n v="778.596"/>
    <n v="32.189959999999999"/>
    <m/>
    <x v="0"/>
    <n v="11.867400000000002"/>
    <n v="822.65336000000002"/>
    <n v="-9.0246637367544908E-5"/>
    <n v="49040"/>
    <n v="1.0238345384504461E-2"/>
    <n v="2.123391631142764E-3"/>
    <n v="2.1010087854918405E-3"/>
    <n v="0.99577559958336537"/>
    <n v="0.94644480635197303"/>
    <n v="3.9129433568471657E-2"/>
    <n v="1.4425760079555259E-2"/>
    <x v="0"/>
    <m/>
    <x v="0"/>
    <m/>
    <m/>
    <x v="0"/>
    <m/>
    <x v="0"/>
    <x v="0"/>
    <m/>
    <x v="0"/>
    <x v="0"/>
    <x v="0"/>
    <m/>
    <x v="0"/>
    <x v="0"/>
    <x v="0"/>
    <x v="0"/>
    <x v="0"/>
    <x v="0"/>
    <x v="0"/>
    <x v="0"/>
    <x v="0"/>
    <x v="0"/>
    <x v="0"/>
    <x v="0"/>
    <x v="0"/>
    <m/>
    <x v="0"/>
    <x v="0"/>
    <x v="0"/>
    <x v="0"/>
    <x v="0"/>
    <s v="DST NO. 1"/>
    <m/>
    <x v="0"/>
    <m/>
    <m/>
    <m/>
    <m/>
    <x v="4"/>
    <x v="3"/>
  </r>
  <r>
    <x v="0"/>
    <s v="T20N R101W S20 fMESAVERDE/BLAIR"/>
    <n v="49008445"/>
    <x v="0"/>
    <x v="1"/>
    <s v="WILDCAT"/>
    <m/>
    <s v="20"/>
    <s v=" 20"/>
    <s v=" 101"/>
    <n v="41.690919999999998"/>
    <n v="-108.81485000000001"/>
    <s v="4903705774"/>
    <s v="1 FEDERAL-FERGUSON"/>
    <x v="0"/>
    <x v="32"/>
    <m/>
    <m/>
    <n v="38"/>
    <x v="0"/>
    <n v="2272"/>
    <n v="2310"/>
    <n v="2915"/>
    <m/>
    <x v="0"/>
    <d v="1964-08-19T00:00:00"/>
    <n v="8.8999996185302734"/>
    <x v="0"/>
    <n v="44"/>
    <n v="25"/>
    <n v="17691"/>
    <n v="36"/>
    <x v="0"/>
    <n v="25600"/>
    <n v="2294"/>
    <m/>
    <x v="0"/>
    <n v="90"/>
    <n v="45026"/>
    <x v="0"/>
    <m/>
    <n v="2.1955999999999998"/>
    <n v="2.0572500000000002"/>
    <n v="769.55849999999998"/>
    <n v="0.92087999999999992"/>
    <n v="774.73222999999996"/>
    <n v="722.17599999999993"/>
    <n v="37.598659999999995"/>
    <m/>
    <x v="0"/>
    <n v="1.8738000000000001"/>
    <n v="761.64845999999989"/>
    <n v="8.515968786355986E-3"/>
    <n v="45777"/>
    <n v="8.2706518507097791E-3"/>
    <n v="2.8340114364417239E-3"/>
    <n v="2.6554336070412359E-3"/>
    <n v="0.99451055495651708"/>
    <n v="0.9481749625017295"/>
    <n v="4.9364847399547031E-2"/>
    <n v="2.4601900987234982E-3"/>
    <x v="0"/>
    <m/>
    <x v="0"/>
    <m/>
    <m/>
    <x v="0"/>
    <m/>
    <x v="0"/>
    <x v="0"/>
    <m/>
    <x v="0"/>
    <x v="0"/>
    <x v="0"/>
    <m/>
    <x v="0"/>
    <x v="0"/>
    <x v="0"/>
    <x v="0"/>
    <x v="0"/>
    <x v="0"/>
    <x v="0"/>
    <x v="0"/>
    <x v="0"/>
    <x v="0"/>
    <x v="0"/>
    <x v="0"/>
    <x v="0"/>
    <m/>
    <x v="0"/>
    <x v="0"/>
    <x v="0"/>
    <x v="0"/>
    <x v="0"/>
    <s v="DST NO. 1"/>
    <m/>
    <x v="0"/>
    <m/>
    <m/>
    <m/>
    <m/>
    <x v="4"/>
    <x v="3"/>
  </r>
  <r>
    <x v="0"/>
    <s v="T12N R103W S11 fMESAVERDE/ERICSON"/>
    <n v="49004088"/>
    <x v="0"/>
    <x v="1"/>
    <s v="MIDDLE MOUNTAIN"/>
    <m/>
    <s v="11"/>
    <s v=" 12"/>
    <s v=" 103"/>
    <n v="41.039259999999999"/>
    <n v="-108.9692"/>
    <s v="4903705083"/>
    <s v="UNIT NO. 6"/>
    <x v="0"/>
    <x v="33"/>
    <m/>
    <n v="176"/>
    <n v="27"/>
    <x v="0"/>
    <n v="6790"/>
    <n v="6817"/>
    <m/>
    <m/>
    <x v="0"/>
    <d v="1959-01-29T00:00:00"/>
    <n v="7.3000001907348633"/>
    <x v="0"/>
    <n v="1235"/>
    <n v="308"/>
    <n v="27019"/>
    <n v="-3"/>
    <x v="0"/>
    <n v="41028"/>
    <n v="488"/>
    <m/>
    <x v="0"/>
    <n v="4675"/>
    <n v="74505"/>
    <x v="0"/>
    <m/>
    <n v="61.6265"/>
    <n v="25.345320000000001"/>
    <n v="1175.3264999999999"/>
    <n v="0"/>
    <n v="1262.2983199999999"/>
    <n v="1157.3998799999999"/>
    <n v="7.9983199999999988"/>
    <m/>
    <x v="0"/>
    <n v="97.333500000000015"/>
    <n v="1262.7316999999998"/>
    <n v="-1.7163360299373505E-4"/>
    <n v="74747"/>
    <n v="1.6214188084581781E-3"/>
    <n v="4.8820868271455833E-2"/>
    <n v="2.0078708494201278E-2"/>
    <n v="0.93110042323434294"/>
    <n v="0.91658416431614098"/>
    <n v="6.3341404987298571E-3"/>
    <n v="7.7081695185129209E-2"/>
    <x v="0"/>
    <m/>
    <x v="0"/>
    <m/>
    <m/>
    <x v="0"/>
    <m/>
    <x v="0"/>
    <x v="0"/>
    <m/>
    <x v="0"/>
    <x v="0"/>
    <x v="0"/>
    <m/>
    <x v="0"/>
    <x v="0"/>
    <x v="0"/>
    <x v="0"/>
    <x v="0"/>
    <x v="0"/>
    <x v="0"/>
    <x v="0"/>
    <x v="0"/>
    <x v="0"/>
    <x v="0"/>
    <x v="0"/>
    <x v="0"/>
    <m/>
    <x v="0"/>
    <x v="0"/>
    <x v="0"/>
    <x v="0"/>
    <x v="0"/>
    <s v="DST NO. 2 (BOTTOM)"/>
    <m/>
    <x v="0"/>
    <m/>
    <m/>
    <m/>
    <m/>
    <x v="0"/>
    <x v="2"/>
  </r>
  <r>
    <x v="0"/>
    <s v="T12N R103W S11 fMESAVERDE/ERICSON"/>
    <n v="49004087"/>
    <x v="0"/>
    <x v="1"/>
    <s v="MIDDLE MOUNTAIN"/>
    <m/>
    <s v="11"/>
    <s v=" 12"/>
    <s v=" 103"/>
    <n v="41.039259999999999"/>
    <n v="-108.9692"/>
    <s v="4903705083"/>
    <s v="UNIT NO. 6"/>
    <x v="0"/>
    <x v="33"/>
    <n v="176"/>
    <m/>
    <n v="72"/>
    <x v="4"/>
    <n v="6993"/>
    <n v="7065"/>
    <m/>
    <m/>
    <x v="0"/>
    <d v="1959-02-04T00:00:00"/>
    <n v="7.8000001907348633"/>
    <x v="0"/>
    <n v="127"/>
    <n v="37"/>
    <n v="3705"/>
    <n v="-3"/>
    <x v="0"/>
    <n v="2949"/>
    <n v="912"/>
    <m/>
    <x v="0"/>
    <n v="3482"/>
    <n v="10750"/>
    <x v="0"/>
    <m/>
    <n v="6.3372999999999999"/>
    <n v="3.0447299999999999"/>
    <n v="161.16749999999999"/>
    <n v="0"/>
    <n v="170.54953"/>
    <n v="83.191289999999995"/>
    <n v="14.947679999999998"/>
    <m/>
    <x v="0"/>
    <n v="72.49524000000001"/>
    <n v="170.63421"/>
    <n v="-2.4819471174092778E-4"/>
    <n v="11206"/>
    <n v="2.0768810347968663E-2"/>
    <n v="3.7158120576468313E-2"/>
    <n v="1.7852467843212465E-2"/>
    <n v="0.94498941158031913"/>
    <n v="0.48754168346429477"/>
    <n v="8.76007220357512E-2"/>
    <n v="0.42485759449995408"/>
    <x v="0"/>
    <m/>
    <x v="0"/>
    <m/>
    <m/>
    <x v="0"/>
    <m/>
    <x v="0"/>
    <x v="0"/>
    <m/>
    <x v="0"/>
    <x v="0"/>
    <x v="0"/>
    <m/>
    <x v="0"/>
    <x v="0"/>
    <x v="0"/>
    <x v="0"/>
    <x v="0"/>
    <x v="0"/>
    <x v="0"/>
    <x v="0"/>
    <x v="0"/>
    <x v="0"/>
    <x v="0"/>
    <x v="0"/>
    <x v="0"/>
    <m/>
    <x v="0"/>
    <x v="0"/>
    <x v="0"/>
    <x v="0"/>
    <x v="0"/>
    <s v="DST (BOTTOM)"/>
    <m/>
    <x v="0"/>
    <m/>
    <m/>
    <m/>
    <m/>
    <x v="0"/>
    <x v="2"/>
  </r>
  <r>
    <x v="0"/>
    <s v="T14N R100W S35 fMESAVERDE/ERICSON"/>
    <n v="49007304"/>
    <x v="0"/>
    <x v="1"/>
    <s v="TRAIL"/>
    <m/>
    <s v="35"/>
    <s v=" 14"/>
    <s v=" 100"/>
    <n v="41.14311"/>
    <n v="-108.63796000000001"/>
    <s v="4903705163"/>
    <s v="UNIT NO. 9"/>
    <x v="0"/>
    <x v="33"/>
    <m/>
    <m/>
    <n v="78"/>
    <x v="0"/>
    <n v="7334"/>
    <n v="7412"/>
    <n v="7453"/>
    <m/>
    <x v="0"/>
    <d v="1962-11-15T00:00:00"/>
    <n v="7.9000000953674316"/>
    <x v="2"/>
    <n v="836"/>
    <n v="234"/>
    <n v="16066"/>
    <n v="-3"/>
    <x v="0"/>
    <n v="26000"/>
    <n v="1025"/>
    <m/>
    <x v="0"/>
    <n v="470"/>
    <n v="44111"/>
    <x v="0"/>
    <m/>
    <n v="41.7164"/>
    <n v="19.255860000000002"/>
    <n v="698.87099999999998"/>
    <n v="0"/>
    <n v="759.84325999999999"/>
    <n v="733.46"/>
    <n v="16.79975"/>
    <m/>
    <x v="0"/>
    <n v="9.785400000000001"/>
    <n v="760.04514999999992"/>
    <n v="-1.3283212022120416E-4"/>
    <n v="44625"/>
    <n v="5.7924630364226473E-3"/>
    <n v="5.4901322675415982E-2"/>
    <n v="2.5341884324933017E-2"/>
    <n v="0.91975679299965096"/>
    <n v="0.96502161746575188"/>
    <n v="2.2103621080931838E-2"/>
    <n v="1.2874761453316296E-2"/>
    <x v="0"/>
    <m/>
    <x v="0"/>
    <m/>
    <m/>
    <x v="0"/>
    <m/>
    <x v="0"/>
    <x v="0"/>
    <m/>
    <x v="0"/>
    <x v="0"/>
    <x v="0"/>
    <m/>
    <x v="0"/>
    <x v="0"/>
    <x v="0"/>
    <x v="0"/>
    <x v="0"/>
    <x v="0"/>
    <x v="0"/>
    <x v="0"/>
    <x v="0"/>
    <x v="0"/>
    <x v="0"/>
    <x v="0"/>
    <x v="0"/>
    <m/>
    <x v="0"/>
    <x v="0"/>
    <x v="0"/>
    <x v="0"/>
    <x v="0"/>
    <s v="DST 16"/>
    <m/>
    <x v="0"/>
    <m/>
    <m/>
    <m/>
    <m/>
    <x v="6"/>
    <x v="2"/>
  </r>
  <r>
    <x v="1"/>
    <s v="T15N R101W S31 fMESAVERDE/ERICSON"/>
    <n v="4163"/>
    <x v="0"/>
    <x v="1"/>
    <s v="WC"/>
    <s v="SW NE"/>
    <n v="31"/>
    <n v="15"/>
    <n v="101"/>
    <n v="41.23733"/>
    <n v="-108.821336"/>
    <s v="4903725662"/>
    <s v="PR FED 15101-31I"/>
    <x v="0"/>
    <x v="33"/>
    <m/>
    <m/>
    <m/>
    <x v="0"/>
    <s v="3416"/>
    <m/>
    <n v="4200"/>
    <n v="4128"/>
    <x v="1"/>
    <d v="2003-12-04T00:00:00"/>
    <n v="8.08"/>
    <x v="1"/>
    <n v="49"/>
    <n v="89"/>
    <n v="4744"/>
    <n v="7027"/>
    <x v="1"/>
    <n v="11696"/>
    <n v="1111"/>
    <m/>
    <x v="0"/>
    <n v="199"/>
    <n v="25475"/>
    <x v="0"/>
    <s v="WARREN E AND P"/>
    <n v="2.4451000000000001"/>
    <n v="7.3238099999999999"/>
    <n v="206.36399999999998"/>
    <n v="179.75065999999998"/>
    <n v="395.88356999999996"/>
    <n v="329.94416000000001"/>
    <n v="18.209289999999999"/>
    <n v="0"/>
    <x v="1"/>
    <n v="4.1431800000000001"/>
    <n v="352.29662999999999"/>
    <n v="5.8257275453159507E-2"/>
    <n v="24915"/>
    <n v="-1.1113316134153601E-2"/>
    <n v="6.1763108784736896E-3"/>
    <n v="1.8499908950502797E-2"/>
    <n v="0.9753237801710235"/>
    <n v="0.93655213221880673"/>
    <n v="5.1687380603101428E-2"/>
    <n v="1.1760487178091939E-2"/>
    <x v="0"/>
    <m/>
    <x v="0"/>
    <m/>
    <m/>
    <x v="0"/>
    <n v="36600"/>
    <x v="1"/>
    <x v="0"/>
    <m/>
    <x v="0"/>
    <x v="0"/>
    <x v="0"/>
    <n v="0.9"/>
    <x v="0"/>
    <x v="0"/>
    <x v="0"/>
    <x v="0"/>
    <x v="13"/>
    <x v="20"/>
    <x v="0"/>
    <x v="8"/>
    <x v="0"/>
    <x v="0"/>
    <x v="0"/>
    <x v="0"/>
    <x v="0"/>
    <n v="0.4"/>
    <x v="0"/>
    <x v="0"/>
    <x v="0"/>
    <x v="0"/>
    <x v="0"/>
    <s v="4.2 MG/L TPH;  RA 226=7.2pCi/L"/>
    <n v="20031204"/>
    <x v="0"/>
    <s v="WYOMING ANALYTICAL LABS ROCK SPRINGS"/>
    <m/>
    <m/>
    <d v="2003-12-05T00:00:00"/>
    <x v="0"/>
    <x v="2"/>
  </r>
  <r>
    <x v="0"/>
    <s v="T16N R101W S11 fMESAVERDE/ERICSON"/>
    <n v="49009358"/>
    <x v="0"/>
    <x v="1"/>
    <s v="JACKKNIFE SPRING"/>
    <m/>
    <s v="11"/>
    <s v=" 16"/>
    <s v=" 101"/>
    <n v="41.383920000000003"/>
    <n v="-108.7542"/>
    <s v="4903705286"/>
    <s v="UNIT NO. 1"/>
    <x v="0"/>
    <x v="33"/>
    <n v="30"/>
    <n v="321"/>
    <n v="140"/>
    <x v="0"/>
    <n v="3040"/>
    <n v="3180"/>
    <m/>
    <m/>
    <x v="0"/>
    <d v="1960-09-13T00:00:00"/>
    <n v="8.3000001907348633"/>
    <x v="2"/>
    <n v="7"/>
    <n v="2"/>
    <n v="411"/>
    <n v="-3"/>
    <x v="0"/>
    <n v="156"/>
    <n v="769"/>
    <m/>
    <x v="0"/>
    <n v="66"/>
    <n v="1021"/>
    <x v="0"/>
    <m/>
    <n v="0.3493"/>
    <n v="0.16458"/>
    <n v="17.878499999999999"/>
    <n v="0"/>
    <n v="18.392379999999999"/>
    <n v="4.40076"/>
    <n v="12.603909999999999"/>
    <m/>
    <x v="0"/>
    <n v="1.37412"/>
    <n v="18.378789999999999"/>
    <n v="3.695830184353845E-4"/>
    <n v="1405"/>
    <n v="0.15828524319868095"/>
    <n v="1.8991560635437069E-2"/>
    <n v="8.9482709687381413E-3"/>
    <n v="0.97206016839582476"/>
    <n v="0.23944775472161117"/>
    <n v="0.68578562571311819"/>
    <n v="7.4766619565270628E-2"/>
    <x v="0"/>
    <m/>
    <x v="0"/>
    <m/>
    <m/>
    <x v="0"/>
    <m/>
    <x v="0"/>
    <x v="0"/>
    <m/>
    <x v="0"/>
    <x v="0"/>
    <x v="0"/>
    <m/>
    <x v="0"/>
    <x v="0"/>
    <x v="0"/>
    <x v="0"/>
    <x v="0"/>
    <x v="0"/>
    <x v="0"/>
    <x v="0"/>
    <x v="0"/>
    <x v="0"/>
    <x v="0"/>
    <x v="0"/>
    <x v="0"/>
    <m/>
    <x v="0"/>
    <x v="0"/>
    <x v="0"/>
    <x v="0"/>
    <x v="0"/>
    <s v="DST NO. 5"/>
    <m/>
    <x v="0"/>
    <m/>
    <m/>
    <m/>
    <m/>
    <x v="0"/>
    <x v="2"/>
  </r>
  <r>
    <x v="0"/>
    <s v="T16N R101W S11 fMESAVERDE/ERICSON"/>
    <n v="49009359"/>
    <x v="0"/>
    <x v="1"/>
    <s v="JACKKNIFE SPRING"/>
    <m/>
    <s v="11"/>
    <s v=" 16"/>
    <s v=" 101"/>
    <n v="41.383920000000003"/>
    <n v="-108.7542"/>
    <s v="4903705286"/>
    <s v="UNIT NO. 1"/>
    <x v="0"/>
    <x v="33"/>
    <n v="321"/>
    <n v="625"/>
    <n v="119"/>
    <x v="0"/>
    <n v="3501"/>
    <n v="3620"/>
    <m/>
    <m/>
    <x v="0"/>
    <d v="1960-09-16T00:00:00"/>
    <n v="8.6000003814697266"/>
    <x v="2"/>
    <n v="108"/>
    <n v="129"/>
    <n v="10104"/>
    <n v="-3"/>
    <x v="0"/>
    <n v="14900"/>
    <n v="1610"/>
    <m/>
    <x v="0"/>
    <n v="256"/>
    <n v="26398"/>
    <x v="0"/>
    <m/>
    <n v="5.3891999999999998"/>
    <n v="10.615410000000001"/>
    <n v="439.52399999999994"/>
    <n v="0"/>
    <n v="455.52860999999996"/>
    <n v="420.32900000000001"/>
    <n v="26.387899999999998"/>
    <m/>
    <x v="0"/>
    <n v="5.3299200000000004"/>
    <n v="452.04682000000003"/>
    <n v="3.8363643229080507E-3"/>
    <n v="27101"/>
    <n v="1.3140432531449186E-2"/>
    <n v="1.1830650988090517E-2"/>
    <n v="2.3303497885676164E-2"/>
    <n v="0.96486585112623324"/>
    <n v="0.92983509982439427"/>
    <n v="5.8374263090712586E-2"/>
    <n v="1.179063708489311E-2"/>
    <x v="0"/>
    <m/>
    <x v="0"/>
    <m/>
    <m/>
    <x v="0"/>
    <m/>
    <x v="0"/>
    <x v="0"/>
    <m/>
    <x v="0"/>
    <x v="0"/>
    <x v="0"/>
    <m/>
    <x v="0"/>
    <x v="0"/>
    <x v="0"/>
    <x v="0"/>
    <x v="0"/>
    <x v="0"/>
    <x v="0"/>
    <x v="0"/>
    <x v="0"/>
    <x v="0"/>
    <x v="0"/>
    <x v="0"/>
    <x v="0"/>
    <m/>
    <x v="0"/>
    <x v="0"/>
    <x v="0"/>
    <x v="0"/>
    <x v="0"/>
    <s v="DST NO. 6"/>
    <m/>
    <x v="0"/>
    <m/>
    <m/>
    <m/>
    <m/>
    <x v="0"/>
    <x v="2"/>
  </r>
  <r>
    <x v="0"/>
    <s v="T16N R101W S20 fMESAVERDE/ERICSON"/>
    <n v="49009362"/>
    <x v="0"/>
    <x v="1"/>
    <s v="WILDCAT"/>
    <m/>
    <s v="20"/>
    <s v=" 16"/>
    <s v=" 101"/>
    <n v="41.354120000000002"/>
    <n v="-108.80191000000001"/>
    <s v="4903705256"/>
    <s v="1 WALLWAY-GOVERNMENT"/>
    <x v="0"/>
    <x v="33"/>
    <n v="291"/>
    <m/>
    <n v="67"/>
    <x v="0"/>
    <n v="3177"/>
    <n v="3244"/>
    <n v="6750"/>
    <m/>
    <x v="0"/>
    <m/>
    <n v="7.9000000953674316"/>
    <x v="2"/>
    <n v="37"/>
    <n v="21"/>
    <n v="2285"/>
    <n v="-3"/>
    <x v="0"/>
    <n v="2420"/>
    <n v="1403"/>
    <m/>
    <x v="0"/>
    <n v="564"/>
    <n v="6018"/>
    <x v="0"/>
    <m/>
    <n v="1.8463000000000001"/>
    <n v="1.7280900000000001"/>
    <n v="99.397499999999994"/>
    <n v="0"/>
    <n v="102.97188999999999"/>
    <n v="68.268199999999993"/>
    <n v="22.995169999999998"/>
    <m/>
    <x v="0"/>
    <n v="11.74248"/>
    <n v="103.00585"/>
    <n v="-1.6487218473223145E-4"/>
    <n v="6724"/>
    <n v="5.5407314393344842E-2"/>
    <n v="1.7930136078885221E-2"/>
    <n v="1.678215287686766E-2"/>
    <n v="0.96528771104424715"/>
    <n v="0.66276041603462321"/>
    <n v="0.22324139842542923"/>
    <n v="0.11399818553994749"/>
    <x v="0"/>
    <m/>
    <x v="0"/>
    <m/>
    <m/>
    <x v="0"/>
    <m/>
    <x v="0"/>
    <x v="0"/>
    <m/>
    <x v="0"/>
    <x v="0"/>
    <x v="0"/>
    <m/>
    <x v="0"/>
    <x v="0"/>
    <x v="0"/>
    <x v="0"/>
    <x v="0"/>
    <x v="0"/>
    <x v="0"/>
    <x v="0"/>
    <x v="0"/>
    <x v="0"/>
    <x v="0"/>
    <x v="0"/>
    <x v="0"/>
    <m/>
    <x v="0"/>
    <x v="0"/>
    <x v="0"/>
    <x v="0"/>
    <x v="0"/>
    <s v="DST NO. 6"/>
    <m/>
    <x v="0"/>
    <m/>
    <m/>
    <m/>
    <m/>
    <x v="0"/>
    <x v="2"/>
  </r>
  <r>
    <x v="0"/>
    <s v="T17N R093W S11 fMESAVERDE/ERICSON"/>
    <n v="49124728"/>
    <x v="0"/>
    <x v="5"/>
    <s v="COAL GULCH"/>
    <m/>
    <s v="11"/>
    <n v="17"/>
    <n v="93"/>
    <n v="41.461300000000001"/>
    <n v="-107.845"/>
    <s v="4900720258"/>
    <s v="CHAMPLIN 226 AMOCO A-1"/>
    <x v="0"/>
    <x v="33"/>
    <n v="10"/>
    <m/>
    <n v="10"/>
    <x v="0"/>
    <n v="9151"/>
    <n v="9161"/>
    <n v="9544"/>
    <n v="9090"/>
    <x v="4"/>
    <d v="1976-04-30T00:00:00"/>
    <n v="8.1"/>
    <x v="0"/>
    <n v="8"/>
    <n v="17"/>
    <n v="2730"/>
    <n v="36"/>
    <x v="0"/>
    <n v="2250"/>
    <n v="3453"/>
    <m/>
    <x v="0"/>
    <n v="11"/>
    <n v="6726"/>
    <x v="0"/>
    <m/>
    <n v="0.3992"/>
    <n v="1.39893"/>
    <n v="118.755"/>
    <n v="0.92087999999999992"/>
    <n v="121.47400999999999"/>
    <n v="63.472499999999997"/>
    <n v="56.594669999999994"/>
    <m/>
    <x v="0"/>
    <n v="0.22902000000000003"/>
    <n v="120.29619"/>
    <n v="4.8716508486157393E-3"/>
    <n v="8502"/>
    <n v="0.11662726556343578"/>
    <n v="3.2862996784250396E-3"/>
    <n v="1.1516290604055963E-2"/>
    <n v="0.98519740971751901"/>
    <n v="0.52763516450520997"/>
    <n v="0.47046103455146832"/>
    <n v="1.9038009433216467E-3"/>
    <x v="0"/>
    <m/>
    <x v="0"/>
    <m/>
    <m/>
    <x v="0"/>
    <m/>
    <x v="0"/>
    <x v="0"/>
    <m/>
    <x v="0"/>
    <x v="0"/>
    <x v="0"/>
    <m/>
    <x v="0"/>
    <x v="0"/>
    <x v="0"/>
    <x v="0"/>
    <x v="0"/>
    <x v="0"/>
    <x v="0"/>
    <x v="0"/>
    <x v="0"/>
    <x v="0"/>
    <x v="0"/>
    <x v="0"/>
    <x v="0"/>
    <m/>
    <x v="0"/>
    <x v="0"/>
    <x v="0"/>
    <x v="0"/>
    <x v="0"/>
    <s v="FLOW TEST"/>
    <m/>
    <x v="0"/>
    <m/>
    <m/>
    <m/>
    <m/>
    <x v="6"/>
    <x v="2"/>
  </r>
  <r>
    <x v="0"/>
    <s v="T17N R094W S07 fMESAVERDE/ERICSON"/>
    <n v="49124245"/>
    <x v="0"/>
    <x v="1"/>
    <s v="WILD ROSE"/>
    <s v="NW SE"/>
    <s v="7"/>
    <s v=" 17"/>
    <s v=" 94"/>
    <n v="41.462420000000002"/>
    <n v="-108.03315000000001"/>
    <s v="4903720744"/>
    <s v="CHAMPLIN 237 AMOCO A-1"/>
    <x v="0"/>
    <x v="33"/>
    <m/>
    <n v="549"/>
    <n v="20"/>
    <x v="0"/>
    <n v="11315"/>
    <n v="11335"/>
    <n v="12700"/>
    <n v="12356"/>
    <x v="2"/>
    <d v="1976-07-26T00:00:00"/>
    <n v="7.4000000953674316"/>
    <x v="0"/>
    <n v="64"/>
    <n v="14"/>
    <n v="3717"/>
    <n v="469"/>
    <x v="0"/>
    <n v="5100"/>
    <n v="2062"/>
    <m/>
    <x v="0"/>
    <n v="20"/>
    <n v="10400"/>
    <x v="0"/>
    <s v="CHEM LAB"/>
    <n v="3.1936"/>
    <n v="1.1520600000000001"/>
    <n v="161.68949999999998"/>
    <n v="11.997019999999999"/>
    <n v="178.03217999999998"/>
    <n v="143.87099999999998"/>
    <n v="33.79618"/>
    <m/>
    <x v="0"/>
    <n v="0.41640000000000005"/>
    <n v="178.08357999999998"/>
    <n v="-1.4433508924177073E-4"/>
    <n v="11443"/>
    <n v="4.7749851210914254E-2"/>
    <n v="1.7938330025504379E-2"/>
    <n v="6.4710773074845244E-3"/>
    <n v="0.97559059266701109"/>
    <n v="0.80788470222802122"/>
    <n v="0.18977706984551862"/>
    <n v="2.3382279264601491E-3"/>
    <x v="0"/>
    <m/>
    <x v="0"/>
    <m/>
    <m/>
    <x v="0"/>
    <m/>
    <x v="0"/>
    <x v="0"/>
    <m/>
    <x v="0"/>
    <x v="0"/>
    <x v="0"/>
    <m/>
    <x v="0"/>
    <x v="0"/>
    <x v="0"/>
    <x v="0"/>
    <x v="0"/>
    <x v="0"/>
    <x v="0"/>
    <x v="0"/>
    <x v="0"/>
    <x v="0"/>
    <x v="0"/>
    <x v="0"/>
    <x v="0"/>
    <m/>
    <x v="0"/>
    <x v="0"/>
    <x v="0"/>
    <x v="0"/>
    <x v="0"/>
    <s v="PRODUCTION UNIT"/>
    <m/>
    <x v="0"/>
    <m/>
    <m/>
    <m/>
    <m/>
    <x v="6"/>
    <x v="2"/>
  </r>
  <r>
    <x v="1"/>
    <s v="T18N R095W S03 fMESAVERDE/ERICSON"/>
    <m/>
    <x v="1"/>
    <x v="3"/>
    <s v="TWO RIM"/>
    <s v="NE NW"/>
    <n v="3"/>
    <n v="18"/>
    <n v="95"/>
    <n v="41.570449000000004"/>
    <n v="-108.09389899999999"/>
    <s v="4903723006"/>
    <s v="1-1 TWO RI"/>
    <x v="0"/>
    <x v="33"/>
    <m/>
    <m/>
    <m/>
    <x v="0"/>
    <m/>
    <m/>
    <n v="10500"/>
    <n v="10434"/>
    <x v="1"/>
    <d v="1993-02-11T00:00:00"/>
    <n v="9.11"/>
    <x v="0"/>
    <n v="127"/>
    <n v="31"/>
    <n v="3349"/>
    <n v="756"/>
    <x v="1"/>
    <n v="4542"/>
    <n v="1683"/>
    <n v="548"/>
    <x v="1"/>
    <n v="166"/>
    <n v="11202"/>
    <x v="0"/>
    <s v="AMOCO PRODUCTION COMPANY"/>
    <n v="6.3372999999999999"/>
    <n v="2.5509900000000001"/>
    <n v="145.6815"/>
    <n v="19.338480000000001"/>
    <n v="173.90827000000002"/>
    <n v="128.12982"/>
    <n v="27.584369999999996"/>
    <n v="18.26484"/>
    <x v="1"/>
    <n v="3.4561200000000003"/>
    <n v="177.43514999999999"/>
    <n v="-1.0038269679278402E-2"/>
    <n v="11202"/>
    <n v="0"/>
    <n v="3.6440475199943048E-2"/>
    <n v="1.4668595116264452E-2"/>
    <n v="0.94889092968379241"/>
    <n v="0.72212196963228537"/>
    <n v="0.15546169966886492"/>
    <n v="1.9478214998550177E-2"/>
    <x v="1"/>
    <n v="0"/>
    <x v="1"/>
    <n v="0"/>
    <n v="0"/>
    <x v="0"/>
    <n v="14003"/>
    <x v="0"/>
    <x v="1"/>
    <m/>
    <x v="1"/>
    <x v="1"/>
    <x v="1"/>
    <n v="0"/>
    <x v="1"/>
    <x v="3"/>
    <x v="1"/>
    <x v="1"/>
    <x v="0"/>
    <x v="0"/>
    <x v="0"/>
    <x v="0"/>
    <x v="0"/>
    <x v="0"/>
    <x v="0"/>
    <x v="0"/>
    <x v="0"/>
    <m/>
    <x v="0"/>
    <x v="0"/>
    <x v="0"/>
    <x v="0"/>
    <x v="0"/>
    <m/>
    <n v="19930211"/>
    <x v="1"/>
    <s v="BEUERMAN AND ASSOCIATES  BUTTE MT  LAB No A-183"/>
    <m/>
    <m/>
    <d v="1993-02-12T00:00:00"/>
    <x v="6"/>
    <x v="2"/>
  </r>
  <r>
    <x v="1"/>
    <s v="T18N R098W S14 fMESAVERDE/ERICSON"/>
    <m/>
    <x v="1"/>
    <x v="3"/>
    <s v="TABLE ROCK"/>
    <s v="SW NW"/>
    <n v="14"/>
    <n v="18"/>
    <n v="98"/>
    <n v="41.538620000000002"/>
    <n v="-108.42404000000001"/>
    <s v="4903705379"/>
    <s v="#1 BOWEN G"/>
    <x v="0"/>
    <x v="33"/>
    <m/>
    <m/>
    <m/>
    <x v="0"/>
    <m/>
    <m/>
    <n v="6843"/>
    <m/>
    <x v="1"/>
    <d v="1989-05-22T00:00:00"/>
    <n v="8.75"/>
    <x v="0"/>
    <n v="12"/>
    <n v="3.7"/>
    <n v="4652.8999999999996"/>
    <n v="0"/>
    <x v="1"/>
    <n v="2500"/>
    <n v="5673"/>
    <n v="1140"/>
    <x v="1"/>
    <n v="90"/>
    <n v="14074.1"/>
    <x v="0"/>
    <s v="HOUSTON OIL AND MINERALS"/>
    <n v="0.5988"/>
    <n v="0.30447300000000005"/>
    <n v="202.40114999999997"/>
    <n v="0"/>
    <n v="203.30442299999999"/>
    <n v="70.525000000000006"/>
    <n v="92.980469999999997"/>
    <n v="37.996200000000002"/>
    <x v="1"/>
    <n v="1.8738000000000001"/>
    <n v="203.37546999999998"/>
    <n v="-1.7470005580038102E-4"/>
    <n v="14071.6"/>
    <n v="-8.8823514782073969E-5"/>
    <n v="2.9453368065681484E-3"/>
    <n v="1.4976211314399199E-3"/>
    <n v="0.99555704206199191"/>
    <n v="0.34677240082100363"/>
    <n v="0.45718625751670056"/>
    <n v="9.2135005268826186E-3"/>
    <x v="1"/>
    <n v="0"/>
    <x v="1"/>
    <n v="0"/>
    <n v="0"/>
    <x v="0"/>
    <n v="0"/>
    <x v="0"/>
    <x v="1"/>
    <m/>
    <x v="1"/>
    <x v="1"/>
    <x v="1"/>
    <n v="0"/>
    <x v="1"/>
    <x v="3"/>
    <x v="1"/>
    <x v="1"/>
    <x v="0"/>
    <x v="0"/>
    <x v="0"/>
    <x v="0"/>
    <x v="0"/>
    <x v="0"/>
    <x v="0"/>
    <x v="0"/>
    <x v="0"/>
    <m/>
    <x v="0"/>
    <x v="0"/>
    <x v="0"/>
    <x v="0"/>
    <x v="0"/>
    <m/>
    <n v="19890522"/>
    <x v="1"/>
    <m/>
    <m/>
    <m/>
    <m/>
    <x v="6"/>
    <x v="2"/>
  </r>
  <r>
    <x v="0"/>
    <s v="T19N R092W S20 fMESAVERDE/ERICSON"/>
    <n v="49016214"/>
    <x v="0"/>
    <x v="5"/>
    <s v="CRESTON"/>
    <m/>
    <s v="20"/>
    <n v="19"/>
    <n v="92"/>
    <n v="41.603700000000003"/>
    <n v="-107.78051000000001"/>
    <s v="4900705224"/>
    <s v="CRESTON UNIT NO. C-1"/>
    <x v="0"/>
    <x v="33"/>
    <n v="146"/>
    <n v="63"/>
    <n v="13"/>
    <x v="0"/>
    <n v="9754"/>
    <n v="9767"/>
    <m/>
    <m/>
    <x v="0"/>
    <d v="1960-08-04T00:00:00"/>
    <n v="8"/>
    <x v="0"/>
    <n v="94"/>
    <n v="30"/>
    <n v="6284"/>
    <n v="-3"/>
    <x v="0"/>
    <n v="8500"/>
    <n v="2135"/>
    <m/>
    <x v="0"/>
    <n v="3"/>
    <n v="16130"/>
    <x v="0"/>
    <m/>
    <n v="4.6905999999999999"/>
    <n v="2.4687000000000001"/>
    <n v="273.35399999999998"/>
    <n v="0"/>
    <n v="280.51329999999996"/>
    <n v="239.785"/>
    <n v="34.992649999999998"/>
    <m/>
    <x v="0"/>
    <n v="6.2460000000000002E-2"/>
    <n v="274.84010999999998"/>
    <n v="1.0215459017348929E-2"/>
    <n v="17040"/>
    <n v="2.7434428700633104E-2"/>
    <n v="1.6721488785023744E-2"/>
    <n v="8.8006522328887803E-3"/>
    <n v="0.97447785898208761"/>
    <n v="0.87245271441639294"/>
    <n v="0.12732002617812954"/>
    <n v="2.2725940547760662E-4"/>
    <x v="0"/>
    <m/>
    <x v="0"/>
    <m/>
    <m/>
    <x v="0"/>
    <m/>
    <x v="0"/>
    <x v="0"/>
    <m/>
    <x v="0"/>
    <x v="0"/>
    <x v="0"/>
    <m/>
    <x v="0"/>
    <x v="0"/>
    <x v="0"/>
    <x v="0"/>
    <x v="0"/>
    <x v="0"/>
    <x v="0"/>
    <x v="0"/>
    <x v="0"/>
    <x v="0"/>
    <x v="0"/>
    <x v="0"/>
    <x v="0"/>
    <m/>
    <x v="0"/>
    <x v="0"/>
    <x v="0"/>
    <x v="0"/>
    <x v="0"/>
    <s v="DST NO. 8"/>
    <m/>
    <x v="0"/>
    <m/>
    <m/>
    <m/>
    <m/>
    <x v="5"/>
    <x v="2"/>
  </r>
  <r>
    <x v="0"/>
    <s v="T19N R095W S13 fMESAVERDE/ERICSON"/>
    <n v="49124759"/>
    <x v="0"/>
    <x v="1"/>
    <m/>
    <m/>
    <s v="13"/>
    <s v=" 19"/>
    <s v=" 95"/>
    <n v="41.627600000000001"/>
    <n v="-108.0528"/>
    <s v="4903720687"/>
    <s v="DESERT FLATS NO. 1"/>
    <x v="0"/>
    <x v="33"/>
    <m/>
    <m/>
    <n v="18"/>
    <x v="0"/>
    <n v="10118"/>
    <n v="10136"/>
    <n v="10390"/>
    <m/>
    <x v="3"/>
    <d v="1975-09-11T00:00:00"/>
    <n v="7.5"/>
    <x v="0"/>
    <n v="48"/>
    <n v="17"/>
    <n v="3799"/>
    <n v="-3"/>
    <x v="0"/>
    <n v="4430"/>
    <n v="2620"/>
    <m/>
    <x v="0"/>
    <n v="55"/>
    <n v="10969"/>
    <x v="0"/>
    <s v="AMOCO PRODUCTION CO"/>
    <n v="2.3952"/>
    <n v="1.39893"/>
    <n v="165.25649999999999"/>
    <n v="0"/>
    <n v="169.05062999999998"/>
    <n v="124.97029999999999"/>
    <n v="42.941799999999994"/>
    <m/>
    <x v="0"/>
    <n v="1.1451"/>
    <n v="169.05719999999999"/>
    <n v="-1.9431670659655009E-5"/>
    <n v="10963"/>
    <n v="-2.7357286157213203E-4"/>
    <n v="1.4168536372801452E-2"/>
    <n v="8.2752131713439946E-3"/>
    <n v="0.97755625045585459"/>
    <n v="0.73921903355787266"/>
    <n v="0.25400751934848081"/>
    <n v="6.7734470936464111E-3"/>
    <x v="0"/>
    <m/>
    <x v="0"/>
    <m/>
    <m/>
    <x v="0"/>
    <m/>
    <x v="0"/>
    <x v="0"/>
    <m/>
    <x v="0"/>
    <x v="0"/>
    <x v="0"/>
    <m/>
    <x v="0"/>
    <x v="0"/>
    <x v="0"/>
    <x v="0"/>
    <x v="0"/>
    <x v="0"/>
    <x v="0"/>
    <x v="0"/>
    <x v="0"/>
    <x v="0"/>
    <x v="0"/>
    <x v="0"/>
    <x v="0"/>
    <m/>
    <x v="0"/>
    <x v="0"/>
    <x v="0"/>
    <x v="0"/>
    <x v="0"/>
    <s v="WELLHEAD"/>
    <m/>
    <x v="0"/>
    <m/>
    <m/>
    <m/>
    <m/>
    <x v="6"/>
    <x v="2"/>
  </r>
  <r>
    <x v="0"/>
    <s v="T19N R097W S08 fMESAVERDE/ERICSON"/>
    <n v="49008436"/>
    <x v="0"/>
    <x v="1"/>
    <s v="ROBIN"/>
    <m/>
    <s v="8"/>
    <s v=" 19"/>
    <s v=" 97"/>
    <n v="41.64378"/>
    <n v="-108.3567"/>
    <s v="4903720274"/>
    <s v="GOVERNMENT-UNION OIL NO. 1"/>
    <x v="0"/>
    <x v="33"/>
    <m/>
    <m/>
    <n v="31"/>
    <x v="0"/>
    <n v="7184"/>
    <n v="7215"/>
    <m/>
    <m/>
    <x v="2"/>
    <d v="1971-09-14T00:00:00"/>
    <n v="7"/>
    <x v="0"/>
    <n v="483"/>
    <n v="428"/>
    <n v="21916"/>
    <n v="410"/>
    <x v="0"/>
    <n v="31600"/>
    <n v="976"/>
    <m/>
    <x v="0"/>
    <n v="5555"/>
    <n v="60873"/>
    <x v="0"/>
    <m/>
    <n v="24.101700000000001"/>
    <n v="35.220120000000001"/>
    <n v="953.34599999999989"/>
    <n v="10.4878"/>
    <n v="1023.1556199999999"/>
    <n v="891.43599999999992"/>
    <n v="15.996639999999998"/>
    <m/>
    <x v="0"/>
    <n v="115.6551"/>
    <n v="1023.0877399999999"/>
    <n v="3.317298485940868E-5"/>
    <n v="61365"/>
    <n v="4.0249349629411478E-3"/>
    <n v="2.3556240643041185E-2"/>
    <n v="3.4423033321167709E-2"/>
    <n v="0.94202072603579112"/>
    <n v="0.87131920865359991"/>
    <n v="1.5635648219184013E-2"/>
    <n v="0.11304514312721606"/>
    <x v="0"/>
    <m/>
    <x v="0"/>
    <m/>
    <m/>
    <x v="0"/>
    <m/>
    <x v="0"/>
    <x v="0"/>
    <m/>
    <x v="0"/>
    <x v="0"/>
    <x v="0"/>
    <m/>
    <x v="0"/>
    <x v="0"/>
    <x v="0"/>
    <x v="0"/>
    <x v="0"/>
    <x v="0"/>
    <x v="0"/>
    <x v="0"/>
    <x v="0"/>
    <x v="0"/>
    <x v="0"/>
    <x v="0"/>
    <x v="0"/>
    <m/>
    <x v="0"/>
    <x v="0"/>
    <x v="0"/>
    <x v="0"/>
    <x v="0"/>
    <s v="PRODUCTION"/>
    <m/>
    <x v="0"/>
    <m/>
    <m/>
    <m/>
    <m/>
    <x v="0"/>
    <x v="2"/>
  </r>
  <r>
    <x v="0"/>
    <s v="T19N R098W S19 fMESAVERDE/ERICSON"/>
    <n v="49009196"/>
    <x v="0"/>
    <x v="1"/>
    <s v="ARCH"/>
    <m/>
    <s v="19"/>
    <s v=" 19"/>
    <s v=" 98"/>
    <n v="41.608020000000003"/>
    <n v="-108.50272"/>
    <s v="4903706433"/>
    <s v="3 ARCH UNIT"/>
    <x v="0"/>
    <x v="33"/>
    <m/>
    <m/>
    <n v="20"/>
    <x v="0"/>
    <n v="5349"/>
    <n v="5369"/>
    <m/>
    <m/>
    <x v="0"/>
    <d v="1960-05-27T00:00:00"/>
    <n v="8.1999998092651367"/>
    <x v="2"/>
    <n v="10"/>
    <n v="10"/>
    <n v="934"/>
    <n v="-3"/>
    <x v="0"/>
    <n v="850"/>
    <n v="769"/>
    <m/>
    <x v="0"/>
    <n v="123"/>
    <n v="2390"/>
    <x v="0"/>
    <m/>
    <n v="0.499"/>
    <n v="0.82289999999999996"/>
    <n v="40.628999999999998"/>
    <n v="0"/>
    <n v="41.950899999999997"/>
    <n v="23.9785"/>
    <n v="12.603909999999999"/>
    <m/>
    <x v="0"/>
    <n v="2.5608600000000004"/>
    <n v="39.143269999999994"/>
    <n v="3.4621847661798669E-2"/>
    <n v="2690"/>
    <n v="5.905511811023622E-2"/>
    <n v="1.1894858036418767E-2"/>
    <n v="1.9615788934206419E-2"/>
    <n v="0.96848935302937478"/>
    <n v="0.61258295487321335"/>
    <n v="0.32199430451262762"/>
    <n v="6.542274061415923E-2"/>
    <x v="0"/>
    <m/>
    <x v="0"/>
    <m/>
    <m/>
    <x v="0"/>
    <m/>
    <x v="0"/>
    <x v="0"/>
    <m/>
    <x v="0"/>
    <x v="0"/>
    <x v="0"/>
    <m/>
    <x v="0"/>
    <x v="0"/>
    <x v="0"/>
    <x v="0"/>
    <x v="0"/>
    <x v="0"/>
    <x v="0"/>
    <x v="0"/>
    <x v="0"/>
    <x v="0"/>
    <x v="0"/>
    <x v="0"/>
    <x v="0"/>
    <m/>
    <x v="0"/>
    <x v="0"/>
    <x v="0"/>
    <x v="0"/>
    <x v="0"/>
    <s v="DST NO. 3"/>
    <m/>
    <x v="0"/>
    <m/>
    <m/>
    <m/>
    <m/>
    <x v="0"/>
    <x v="2"/>
  </r>
  <r>
    <x v="0"/>
    <s v="T19N R099W S04 fMESAVERDE/ERICSON"/>
    <n v="49007967"/>
    <x v="0"/>
    <x v="1"/>
    <s v="DESERT SPRINGS WEST"/>
    <m/>
    <s v="4"/>
    <s v=" 19"/>
    <s v=" 99"/>
    <n v="41.647449999999999"/>
    <n v="-108.57938"/>
    <s v="4903705680"/>
    <s v="GOVT CHAPIN NO. 1"/>
    <x v="0"/>
    <x v="33"/>
    <m/>
    <m/>
    <n v="60"/>
    <x v="0"/>
    <n v="3680"/>
    <n v="3740"/>
    <m/>
    <m/>
    <x v="2"/>
    <m/>
    <n v="8.3999996185302734"/>
    <x v="0"/>
    <n v="77"/>
    <n v="47"/>
    <n v="20993"/>
    <n v="-3"/>
    <x v="0"/>
    <n v="30000"/>
    <n v="3477"/>
    <m/>
    <x v="0"/>
    <n v="783"/>
    <n v="53660"/>
    <x v="0"/>
    <m/>
    <n v="3.8422999999999998"/>
    <n v="3.8676300000000001"/>
    <n v="913.19549999999992"/>
    <n v="0"/>
    <n v="920.90542999999991"/>
    <n v="846.3"/>
    <n v="56.988029999999995"/>
    <m/>
    <x v="0"/>
    <n v="16.302060000000001"/>
    <n v="919.59008999999992"/>
    <n v="7.1466623292839747E-4"/>
    <n v="55371"/>
    <n v="1.5692784620887638E-2"/>
    <n v="4.1723068133065521E-3"/>
    <n v="4.1998123520674653E-3"/>
    <n v="0.99162788083462605"/>
    <n v="0.92030134861501178"/>
    <n v="6.1971122372577979E-2"/>
    <n v="1.7727529012410304E-2"/>
    <x v="0"/>
    <m/>
    <x v="0"/>
    <m/>
    <m/>
    <x v="0"/>
    <m/>
    <x v="0"/>
    <x v="0"/>
    <m/>
    <x v="0"/>
    <x v="0"/>
    <x v="0"/>
    <m/>
    <x v="0"/>
    <x v="0"/>
    <x v="0"/>
    <x v="0"/>
    <x v="0"/>
    <x v="0"/>
    <x v="0"/>
    <x v="0"/>
    <x v="0"/>
    <x v="0"/>
    <x v="0"/>
    <x v="0"/>
    <x v="0"/>
    <m/>
    <x v="0"/>
    <x v="0"/>
    <x v="0"/>
    <x v="0"/>
    <x v="0"/>
    <s v="PRODUCTION"/>
    <m/>
    <x v="0"/>
    <m/>
    <m/>
    <m/>
    <m/>
    <x v="0"/>
    <x v="2"/>
  </r>
  <r>
    <x v="1"/>
    <s v="T19N R099W S04 fMESAVERDE/ERICSON"/>
    <m/>
    <x v="1"/>
    <x v="3"/>
    <s v="DESERT SPRINGS WEST"/>
    <s v="SW SW"/>
    <n v="4"/>
    <n v="19"/>
    <n v="99"/>
    <n v="41.647480000000002"/>
    <n v="-108.57795"/>
    <s v="4903705680"/>
    <s v="GOVT CHAPIN NO. 1"/>
    <x v="0"/>
    <x v="33"/>
    <m/>
    <m/>
    <m/>
    <x v="0"/>
    <n v="4000"/>
    <m/>
    <m/>
    <m/>
    <x v="0"/>
    <d v="1959-12-03T00:00:00"/>
    <n v="8.6999999999999993"/>
    <x v="0"/>
    <n v="6"/>
    <n v="3"/>
    <n v="362"/>
    <n v="0"/>
    <x v="1"/>
    <n v="60"/>
    <n v="488"/>
    <n v="96"/>
    <x v="1"/>
    <n v="163"/>
    <n v="1226"/>
    <x v="0"/>
    <s v="CODY ENERGY"/>
    <n v="0.2994"/>
    <n v="0.24687000000000001"/>
    <n v="15.746999999999998"/>
    <n v="0"/>
    <n v="16.29327"/>
    <n v="1.6925999999999999"/>
    <n v="7.9983199999999988"/>
    <n v="3.1996799999999999"/>
    <x v="1"/>
    <n v="3.3936600000000001"/>
    <n v="16.28426"/>
    <n v="2.7657099847655617E-4"/>
    <n v="1178"/>
    <n v="-1.9966722129783693E-2"/>
    <n v="1.8375685175535665E-2"/>
    <n v="1.5151654640228758E-2"/>
    <n v="0.9664726601842355"/>
    <n v="0.10394086068387509"/>
    <n v="0.49116877279041227"/>
    <n v="0.20840124144419214"/>
    <x v="1"/>
    <n v="0"/>
    <x v="1"/>
    <n v="99"/>
    <n v="9.8000000000000007"/>
    <x v="0"/>
    <n v="0"/>
    <x v="0"/>
    <x v="1"/>
    <m/>
    <x v="1"/>
    <x v="1"/>
    <x v="1"/>
    <n v="0"/>
    <x v="1"/>
    <x v="3"/>
    <x v="1"/>
    <x v="1"/>
    <x v="0"/>
    <x v="0"/>
    <x v="0"/>
    <x v="0"/>
    <x v="0"/>
    <x v="0"/>
    <x v="0"/>
    <x v="0"/>
    <x v="0"/>
    <m/>
    <x v="0"/>
    <x v="0"/>
    <x v="0"/>
    <x v="0"/>
    <x v="0"/>
    <s v="PRIMARY ALKALINITY 65.42"/>
    <n v="19591203"/>
    <x v="2"/>
    <s v="CHEMICAL AND GEOLOGICAL LABORATORIES LAB No 14911"/>
    <m/>
    <m/>
    <d v="1959-12-04T00:00:00"/>
    <x v="0"/>
    <x v="2"/>
  </r>
  <r>
    <x v="1"/>
    <s v="T21N R094W S05 fMESAVERDE/ERICSON"/>
    <m/>
    <x v="1"/>
    <x v="3"/>
    <s v="SIBERIA RIDGE"/>
    <s v="SE NW"/>
    <n v="5"/>
    <n v="21"/>
    <n v="94"/>
    <n v="41.822741000000001"/>
    <n v="-108.058755"/>
    <s v="4903721146"/>
    <s v="7-A SI RDG"/>
    <x v="0"/>
    <x v="33"/>
    <m/>
    <m/>
    <m/>
    <x v="0"/>
    <m/>
    <m/>
    <n v="11074"/>
    <n v="10699"/>
    <x v="2"/>
    <d v="1978-11-06T00:00:00"/>
    <n v="4.2"/>
    <x v="0"/>
    <n v="4069"/>
    <n v="1189"/>
    <n v="3697"/>
    <n v="3754"/>
    <x v="1"/>
    <n v="19600"/>
    <n v="24"/>
    <n v="0"/>
    <x v="1"/>
    <n v="220"/>
    <n v="32541"/>
    <x v="0"/>
    <s v="AMOCO PRODUCTION COMPANY"/>
    <n v="203.04310000000001"/>
    <n v="97.84281"/>
    <n v="160.81949999999998"/>
    <n v="96.027319999999989"/>
    <n v="557.73273000000006"/>
    <n v="552.91599999999994"/>
    <n v="0.39335999999999993"/>
    <n v="0"/>
    <x v="1"/>
    <n v="4.5804"/>
    <n v="557.88976000000002"/>
    <n v="-1.4075549875295482E-4"/>
    <n v="32553"/>
    <n v="1.843487879067195E-4"/>
    <n v="0.36405089584755046"/>
    <n v="0.17542956462318429"/>
    <n v="0.46051953952926511"/>
    <n v="0.99108469028002932"/>
    <n v="7.0508553517813254E-4"/>
    <n v="8.2102241847923502E-3"/>
    <x v="1"/>
    <n v="0"/>
    <x v="1"/>
    <n v="33411"/>
    <n v="0.2"/>
    <x v="0"/>
    <n v="0.2"/>
    <x v="0"/>
    <x v="1"/>
    <m/>
    <x v="1"/>
    <x v="1"/>
    <x v="1"/>
    <n v="0"/>
    <x v="1"/>
    <x v="3"/>
    <x v="1"/>
    <x v="1"/>
    <x v="0"/>
    <x v="0"/>
    <x v="0"/>
    <x v="0"/>
    <x v="0"/>
    <x v="0"/>
    <x v="0"/>
    <x v="0"/>
    <x v="0"/>
    <m/>
    <x v="0"/>
    <x v="0"/>
    <x v="0"/>
    <x v="0"/>
    <x v="0"/>
    <s v="PRODUCTION"/>
    <n v="19781106"/>
    <x v="1"/>
    <m/>
    <m/>
    <m/>
    <m/>
    <x v="5"/>
    <x v="2"/>
  </r>
  <r>
    <x v="0"/>
    <s v="T21N R098W S26 fMESAVERDE/ERICSON"/>
    <n v="49008039"/>
    <x v="0"/>
    <x v="1"/>
    <s v="DESERT SPRINGS"/>
    <s v="N  SE"/>
    <s v="26"/>
    <s v=" 21"/>
    <s v=" 98"/>
    <n v="41.761490000000002"/>
    <n v="-108.45677000000001"/>
    <s v="4903705829"/>
    <s v="UNIT NO. 1"/>
    <x v="0"/>
    <x v="33"/>
    <m/>
    <m/>
    <n v="58"/>
    <x v="0"/>
    <n v="6201"/>
    <n v="6259"/>
    <m/>
    <m/>
    <x v="0"/>
    <d v="1957-12-31T00:00:00"/>
    <n v="6.8000001907348633"/>
    <x v="0"/>
    <n v="207"/>
    <n v="591"/>
    <n v="26231"/>
    <n v="-3"/>
    <x v="0"/>
    <n v="37000"/>
    <n v="1940"/>
    <m/>
    <x v="0"/>
    <n v="5996"/>
    <n v="70981"/>
    <x v="0"/>
    <s v="MERIT ENERGY COMPANY"/>
    <n v="10.3293"/>
    <n v="48.633389999999999"/>
    <n v="1141.0484999999999"/>
    <n v="0"/>
    <n v="1200.0111899999999"/>
    <n v="1043.77"/>
    <n v="31.796599999999998"/>
    <m/>
    <x v="0"/>
    <n v="124.83672000000001"/>
    <n v="1200.4033199999999"/>
    <n v="-1.6335928580932965E-4"/>
    <n v="71959"/>
    <n v="6.8420316216594376E-3"/>
    <n v="8.6076697334797354E-3"/>
    <n v="4.0527447081555965E-2"/>
    <n v="0.9508648831849642"/>
    <n v="0.86951608897582866"/>
    <n v="2.6488263961149325E-2"/>
    <n v="0.10399564706302214"/>
    <x v="1"/>
    <n v="0"/>
    <x v="1"/>
    <n v="0"/>
    <n v="0.1"/>
    <x v="0"/>
    <n v="0"/>
    <x v="0"/>
    <x v="1"/>
    <m/>
    <x v="1"/>
    <x v="1"/>
    <x v="1"/>
    <n v="0"/>
    <x v="1"/>
    <x v="3"/>
    <x v="1"/>
    <x v="1"/>
    <x v="0"/>
    <x v="0"/>
    <x v="0"/>
    <x v="0"/>
    <x v="0"/>
    <x v="0"/>
    <x v="0"/>
    <x v="0"/>
    <x v="0"/>
    <m/>
    <x v="0"/>
    <x v="0"/>
    <x v="0"/>
    <x v="0"/>
    <x v="0"/>
    <s v="DST"/>
    <n v="19571231"/>
    <x v="1"/>
    <m/>
    <m/>
    <m/>
    <m/>
    <x v="5"/>
    <x v="2"/>
  </r>
  <r>
    <x v="1"/>
    <s v="T23N R101W S04 fMESAVERDE/ERICSON"/>
    <m/>
    <x v="1"/>
    <x v="3"/>
    <s v="WILDCAT"/>
    <s v="SE NE"/>
    <n v="4"/>
    <n v="23"/>
    <n v="101"/>
    <n v="41.999189999999999"/>
    <n v="-108.84211999999999"/>
    <s v="4903721625"/>
    <s v="TREASURE UNIT #3"/>
    <x v="0"/>
    <x v="33"/>
    <m/>
    <m/>
    <m/>
    <x v="0"/>
    <m/>
    <m/>
    <n v="7950"/>
    <m/>
    <x v="1"/>
    <d v="1998-07-01T00:00:00"/>
    <n v="7.1"/>
    <x v="0"/>
    <n v="116"/>
    <n v="30.2"/>
    <n v="10100"/>
    <n v="0"/>
    <x v="1"/>
    <n v="14000"/>
    <n v="3100"/>
    <n v="0"/>
    <x v="1"/>
    <n v="42"/>
    <n v="25300"/>
    <x v="0"/>
    <s v="WILLIAMS PRODUCTION RMT COMPANY"/>
    <n v="5.7884000000000002"/>
    <n v="2.4851580000000002"/>
    <n v="439.35"/>
    <n v="0"/>
    <n v="447.62355799999995"/>
    <n v="394.94"/>
    <n v="50.808999999999997"/>
    <n v="0"/>
    <x v="1"/>
    <n v="0.87444000000000011"/>
    <n v="446.62344000000002"/>
    <n v="1.1183912299808799E-3"/>
    <n v="27388.2"/>
    <n v="3.9633162643627998E-2"/>
    <n v="1.2931401613138513E-2"/>
    <n v="5.5518927804063438E-3"/>
    <n v="0.98151670560645521"/>
    <n v="0.88427960699957886"/>
    <n v="0.11376250203079354"/>
    <n v="1.9578909696275682E-3"/>
    <x v="1"/>
    <n v="77.5"/>
    <x v="1"/>
    <n v="0"/>
    <n v="26.7"/>
    <x v="0"/>
    <n v="0"/>
    <x v="0"/>
    <x v="1"/>
    <m/>
    <x v="1"/>
    <x v="1"/>
    <x v="1"/>
    <n v="0"/>
    <x v="1"/>
    <x v="3"/>
    <x v="1"/>
    <x v="1"/>
    <x v="0"/>
    <x v="0"/>
    <x v="0"/>
    <x v="0"/>
    <x v="0"/>
    <x v="0"/>
    <x v="0"/>
    <x v="0"/>
    <x v="0"/>
    <m/>
    <x v="0"/>
    <x v="0"/>
    <x v="0"/>
    <x v="0"/>
    <x v="0"/>
    <s v="1ST RUN - RBP 5818"/>
    <n v="19980701"/>
    <x v="1"/>
    <s v="CHEMTECH-FORD - LAB No 98-U005343"/>
    <m/>
    <m/>
    <d v="1998-07-10T00:00:00"/>
    <x v="5"/>
    <x v="2"/>
  </r>
  <r>
    <x v="0"/>
    <s v="T24N R100W S02 fMESAVERDE/ERICSON"/>
    <n v="49010072"/>
    <x v="0"/>
    <x v="1"/>
    <m/>
    <m/>
    <s v="2"/>
    <s v=" 24"/>
    <s v=" 100"/>
    <n v="42.088439999999999"/>
    <n v="-108.69306"/>
    <s v="4903706436"/>
    <s v="NO. 1 GOVERNMENT"/>
    <x v="0"/>
    <x v="33"/>
    <m/>
    <m/>
    <n v="42"/>
    <x v="0"/>
    <n v="8802"/>
    <n v="8844"/>
    <n v="8970"/>
    <m/>
    <x v="0"/>
    <d v="1962-08-13T00:00:00"/>
    <n v="8.1999998092651367"/>
    <x v="0"/>
    <n v="20"/>
    <n v="7"/>
    <n v="1543"/>
    <n v="-3"/>
    <x v="0"/>
    <n v="110"/>
    <n v="781"/>
    <m/>
    <x v="0"/>
    <n v="2500"/>
    <n v="4589"/>
    <x v="0"/>
    <m/>
    <n v="0.998"/>
    <n v="0.57603000000000004"/>
    <n v="67.120499999999993"/>
    <n v="0"/>
    <n v="68.694529999999986"/>
    <n v="3.1031"/>
    <n v="12.800589999999998"/>
    <m/>
    <x v="0"/>
    <n v="52.05"/>
    <n v="67.953689999999995"/>
    <n v="5.4215122597278736E-3"/>
    <n v="4955"/>
    <n v="3.8348700754400673E-2"/>
    <n v="1.4528085423977721E-2"/>
    <n v="8.3853838144026926E-3"/>
    <n v="0.97708653076161966"/>
    <n v="4.5664922684846107E-2"/>
    <n v="0.18837225763604595"/>
    <n v="0.76596281967910806"/>
    <x v="0"/>
    <m/>
    <x v="0"/>
    <m/>
    <m/>
    <x v="0"/>
    <m/>
    <x v="0"/>
    <x v="0"/>
    <m/>
    <x v="0"/>
    <x v="0"/>
    <x v="0"/>
    <m/>
    <x v="0"/>
    <x v="0"/>
    <x v="0"/>
    <x v="0"/>
    <x v="0"/>
    <x v="0"/>
    <x v="0"/>
    <x v="0"/>
    <x v="0"/>
    <x v="0"/>
    <x v="0"/>
    <x v="0"/>
    <x v="0"/>
    <m/>
    <x v="0"/>
    <x v="0"/>
    <x v="0"/>
    <x v="0"/>
    <x v="0"/>
    <s v="DST NO. 3 (TOP)"/>
    <m/>
    <x v="0"/>
    <m/>
    <m/>
    <m/>
    <m/>
    <x v="5"/>
    <x v="2"/>
  </r>
  <r>
    <x v="0"/>
    <s v="T14N R105W S07 fMESAVERDE/ERICSON"/>
    <n v="49009296"/>
    <x v="0"/>
    <x v="1"/>
    <m/>
    <m/>
    <s v="7"/>
    <s v=" 14"/>
    <s v=" 105"/>
    <n v="41.213549999999998"/>
    <n v="-109.28037"/>
    <s v="4903705201"/>
    <s v="NO. 1 UNIT"/>
    <x v="0"/>
    <x v="33"/>
    <n v="591"/>
    <n v="304"/>
    <n v="257"/>
    <x v="0"/>
    <n v="4895"/>
    <n v="5152"/>
    <n v="6750"/>
    <m/>
    <x v="0"/>
    <d v="1958-08-25T00:00:00"/>
    <n v="8.1999998092651367"/>
    <x v="2"/>
    <n v="14"/>
    <n v="3"/>
    <n v="706"/>
    <n v="-3"/>
    <x v="0"/>
    <n v="130"/>
    <n v="1220"/>
    <m/>
    <x v="0"/>
    <n v="383"/>
    <n v="1837"/>
    <x v="0"/>
    <m/>
    <n v="0.6986"/>
    <n v="0.24687000000000001"/>
    <n v="30.710999999999999"/>
    <n v="0"/>
    <n v="31.656469999999999"/>
    <n v="3.6673"/>
    <n v="19.995799999999999"/>
    <m/>
    <x v="0"/>
    <n v="7.9740600000000006"/>
    <n v="31.637160000000002"/>
    <n v="3.0508599364576297E-4"/>
    <n v="2450"/>
    <n v="0.14299043620247259"/>
    <n v="2.2068158578641271E-2"/>
    <n v="7.7984058235172782E-3"/>
    <n v="0.97013343559784149"/>
    <n v="0.11591748437596801"/>
    <n v="0.63203523957270491"/>
    <n v="0.25204727605132698"/>
    <x v="0"/>
    <m/>
    <x v="0"/>
    <m/>
    <m/>
    <x v="0"/>
    <m/>
    <x v="0"/>
    <x v="0"/>
    <m/>
    <x v="0"/>
    <x v="0"/>
    <x v="0"/>
    <m/>
    <x v="0"/>
    <x v="0"/>
    <x v="0"/>
    <x v="0"/>
    <x v="0"/>
    <x v="0"/>
    <x v="0"/>
    <x v="0"/>
    <x v="0"/>
    <x v="0"/>
    <x v="0"/>
    <x v="0"/>
    <x v="0"/>
    <m/>
    <x v="0"/>
    <x v="0"/>
    <x v="0"/>
    <x v="0"/>
    <x v="0"/>
    <s v="DST NO. 2"/>
    <m/>
    <x v="0"/>
    <m/>
    <m/>
    <m/>
    <m/>
    <x v="0"/>
    <x v="0"/>
  </r>
  <r>
    <x v="1"/>
    <s v="T27N R103W S33 fMESAVERDE/ERICSON"/>
    <n v="3223"/>
    <x v="0"/>
    <x v="4"/>
    <s v="WC"/>
    <s v="SW NE"/>
    <n v="33"/>
    <n v="27"/>
    <n v="103"/>
    <n v="42.272221999999999"/>
    <n v="-109.1075"/>
    <s v="4903522260"/>
    <s v="PACIFIC CREEK B-3-33"/>
    <x v="0"/>
    <x v="33"/>
    <m/>
    <m/>
    <m/>
    <x v="0"/>
    <s v="12509"/>
    <m/>
    <n v="13051"/>
    <n v="12860"/>
    <x v="1"/>
    <d v="2002-01-16T00:00:00"/>
    <n v="7.45"/>
    <x v="1"/>
    <n v="78"/>
    <n v="14"/>
    <n v="3130"/>
    <n v="250"/>
    <x v="1"/>
    <n v="3750"/>
    <n v="2044"/>
    <m/>
    <x v="0"/>
    <n v="400"/>
    <n v="9667"/>
    <x v="0"/>
    <s v="SHELL OIL"/>
    <n v="3.8921999999999999"/>
    <n v="1.1520600000000001"/>
    <n v="136.155"/>
    <n v="6.3949999999999996"/>
    <n v="147.59426000000002"/>
    <n v="105.78749999999999"/>
    <n v="33.501159999999999"/>
    <n v="0"/>
    <x v="1"/>
    <n v="8.3280000000000012"/>
    <n v="147.61666"/>
    <n v="-7.5877951940179643E-5"/>
    <n v="9666"/>
    <n v="-5.1725029741892099E-5"/>
    <n v="2.6370944235907273E-2"/>
    <n v="7.8055881034939968E-3"/>
    <n v="0.96582346766059868"/>
    <n v="0.71663659101892696"/>
    <n v="0.22694701262039121"/>
    <n v="5.6416396360681791E-2"/>
    <x v="0"/>
    <m/>
    <x v="0"/>
    <m/>
    <n v="0.75"/>
    <x v="0"/>
    <m/>
    <x v="0"/>
    <x v="0"/>
    <m/>
    <x v="0"/>
    <x v="0"/>
    <x v="0"/>
    <m/>
    <x v="0"/>
    <x v="0"/>
    <x v="0"/>
    <x v="0"/>
    <x v="0"/>
    <x v="0"/>
    <x v="0"/>
    <x v="0"/>
    <x v="0"/>
    <x v="0"/>
    <x v="0"/>
    <x v="0"/>
    <x v="0"/>
    <m/>
    <x v="0"/>
    <x v="0"/>
    <x v="0"/>
    <x v="0"/>
    <x v="0"/>
    <m/>
    <n v="20116"/>
    <x v="0"/>
    <s v="HALLIBURTON ENERGY SERVICES ROCK SPRINGS  REPORT No RS02-W0055"/>
    <m/>
    <m/>
    <d v="2002-01-16T00:00:00"/>
    <x v="0"/>
    <x v="0"/>
  </r>
  <r>
    <x v="1"/>
    <s v="T31N R109W S36 fMESAVERDE/ERICSON"/>
    <n v="5365"/>
    <x v="0"/>
    <x v="4"/>
    <s v="PINEDALE"/>
    <s v="NE NE"/>
    <n v="36"/>
    <n v="31"/>
    <n v="109"/>
    <n v="42.61692"/>
    <n v="-109.77395"/>
    <s v="4903524331"/>
    <s v="36-1.5D"/>
    <x v="0"/>
    <x v="33"/>
    <m/>
    <m/>
    <m/>
    <x v="0"/>
    <s v="13080"/>
    <m/>
    <n v="13125"/>
    <n v="13021"/>
    <x v="1"/>
    <m/>
    <n v="7.46"/>
    <x v="1"/>
    <n v="115"/>
    <n v="10"/>
    <n v="3780"/>
    <n v="530"/>
    <x v="1"/>
    <n v="6750"/>
    <n v="696"/>
    <n v="0"/>
    <x v="1"/>
    <n v="8"/>
    <n v="20500"/>
    <x v="0"/>
    <s v="PETROGULF CORPORATION"/>
    <n v="5.7385000000000002"/>
    <n v="0.82289999999999996"/>
    <n v="164.43"/>
    <n v="13.557399999999999"/>
    <n v="184.54879999999997"/>
    <n v="190.41749999999999"/>
    <n v="11.407439999999999"/>
    <n v="0"/>
    <x v="1"/>
    <n v="0.16656000000000001"/>
    <n v="201.9915"/>
    <n v="-4.5125178409599287E-2"/>
    <n v="11889"/>
    <n v="-0.26586186668313316"/>
    <n v="3.1094756508847531E-2"/>
    <n v="4.4589832066098513E-3"/>
    <n v="0.96444626028454261"/>
    <n v="0.94270055918194573"/>
    <n v="5.6474851664550234E-2"/>
    <n v="8.2458915350398418E-4"/>
    <x v="1"/>
    <n v="47"/>
    <x v="1"/>
    <n v="0"/>
    <n v="0"/>
    <x v="1"/>
    <n v="11900"/>
    <x v="1"/>
    <x v="1"/>
    <n v="0"/>
    <x v="1"/>
    <x v="1"/>
    <x v="1"/>
    <n v="0"/>
    <x v="1"/>
    <x v="3"/>
    <x v="1"/>
    <x v="1"/>
    <x v="0"/>
    <x v="0"/>
    <x v="0"/>
    <x v="0"/>
    <x v="0"/>
    <x v="0"/>
    <x v="0"/>
    <x v="0"/>
    <x v="0"/>
    <m/>
    <x v="0"/>
    <x v="0"/>
    <x v="0"/>
    <x v="0"/>
    <x v="0"/>
    <m/>
    <m/>
    <x v="0"/>
    <s v="NIELSON AND ASSOCIATES CODY ID No D5209"/>
    <s v="13080"/>
    <m/>
    <d v="2006-08-29T00:00:00"/>
    <x v="0"/>
    <x v="0"/>
  </r>
  <r>
    <x v="1"/>
    <s v="T13N R089W S34 fCHEROKEE CREEK"/>
    <n v="4749"/>
    <x v="0"/>
    <x v="5"/>
    <s v="WC"/>
    <s v="SW SW"/>
    <n v="34"/>
    <n v="13"/>
    <n v="89"/>
    <n v="41.047780000000003"/>
    <n v="-107.39888999999999"/>
    <s v="4900721858"/>
    <s v="1-1 CR-34-13-89"/>
    <x v="0"/>
    <x v="34"/>
    <m/>
    <m/>
    <n v="11"/>
    <x v="0"/>
    <n v="1494"/>
    <n v="1505"/>
    <n v="2130"/>
    <m/>
    <x v="1"/>
    <d v="2005-12-13T00:00:00"/>
    <n v="8.16"/>
    <x v="1"/>
    <n v="30.8"/>
    <n v="8.8000000000000007"/>
    <n v="883"/>
    <n v="35.6"/>
    <x v="1"/>
    <n v="451"/>
    <n v="2010"/>
    <n v="0"/>
    <x v="1"/>
    <n v="12"/>
    <n v="2480"/>
    <x v="0"/>
    <m/>
    <n v="1.5369200000000001"/>
    <n v="0.72415200000000013"/>
    <n v="38.410499999999999"/>
    <n v="0.91064800000000001"/>
    <n v="41.58222"/>
    <n v="12.722709999999999"/>
    <n v="32.943899999999999"/>
    <n v="0"/>
    <x v="1"/>
    <n v="0.24984000000000001"/>
    <n v="45.916449999999998"/>
    <n v="-4.9534810071970213E-2"/>
    <n v="3431.2"/>
    <n v="0.16091487346054945"/>
    <n v="3.6960989576795084E-2"/>
    <n v="1.7414943213710093E-2"/>
    <n v="0.94562406720949488"/>
    <n v="0.27708392090416395"/>
    <n v="0.71747489189604163"/>
    <n v="5.4411871997944094E-3"/>
    <x v="11"/>
    <n v="5.92"/>
    <x v="1"/>
    <n v="0"/>
    <n v="0"/>
    <x v="1"/>
    <n v="4120"/>
    <x v="2"/>
    <x v="1"/>
    <n v="36.1"/>
    <x v="1"/>
    <x v="1"/>
    <x v="1"/>
    <n v="0.4"/>
    <x v="1"/>
    <x v="16"/>
    <x v="1"/>
    <x v="1"/>
    <x v="0"/>
    <x v="0"/>
    <x v="0"/>
    <x v="0"/>
    <x v="0"/>
    <x v="8"/>
    <x v="0"/>
    <x v="0"/>
    <x v="6"/>
    <n v="0.1"/>
    <x v="0"/>
    <x v="0"/>
    <x v="0"/>
    <x v="0"/>
    <x v="0"/>
    <m/>
    <n v="20051213"/>
    <x v="0"/>
    <s v="ENERGY LABS CASPER ID No C05120546-001"/>
    <m/>
    <s v="1494-1505"/>
    <d v="2006-01-10T00:00:00"/>
    <x v="0"/>
    <x v="2"/>
  </r>
  <r>
    <x v="1"/>
    <s v="T14N R091W S02 fDEEP CREEK"/>
    <n v="5010"/>
    <x v="0"/>
    <x v="5"/>
    <s v="BROWNING"/>
    <s v="SE SE"/>
    <n v="2"/>
    <n v="14"/>
    <n v="91"/>
    <n v="41.208129999999997"/>
    <n v="-107.59381"/>
    <s v="4900720981"/>
    <s v="1-2 BROWN COW DISPOSAL"/>
    <x v="0"/>
    <x v="34"/>
    <m/>
    <m/>
    <m/>
    <x v="0"/>
    <s v="3438"/>
    <m/>
    <m/>
    <m/>
    <x v="1"/>
    <d v="2004-01-08T00:00:00"/>
    <n v="8.58"/>
    <x v="1"/>
    <n v="12.9"/>
    <n v="8.1"/>
    <n v="4500"/>
    <n v="37.200000000000003"/>
    <x v="1"/>
    <n v="5550"/>
    <n v="2830"/>
    <n v="60.6"/>
    <x v="1"/>
    <n v="47.7"/>
    <n v="11100"/>
    <x v="0"/>
    <s v="MERIT ENERGY COMPANY"/>
    <n v="0.64371"/>
    <n v="0.66654899999999995"/>
    <n v="195.75"/>
    <n v="0.95157599999999998"/>
    <n v="198.01183499999999"/>
    <n v="156.56549999999999"/>
    <n v="46.383699999999997"/>
    <n v="2.0197979999999998"/>
    <x v="1"/>
    <n v="0.99311400000000016"/>
    <n v="205.96211199999999"/>
    <n v="-1.9680172592912288E-2"/>
    <n v="13046.5"/>
    <n v="8.0612096991282453E-2"/>
    <n v="3.2508662929162796E-3"/>
    <n v="3.3662078834833281E-3"/>
    <n v="0.99338292582360033"/>
    <n v="0.76016651062502205"/>
    <n v="0.22520501246365157"/>
    <n v="4.8218285895223305E-3"/>
    <x v="1"/>
    <n v="10.7"/>
    <x v="1"/>
    <n v="11145"/>
    <n v="0.54"/>
    <x v="2"/>
    <n v="0"/>
    <x v="2"/>
    <x v="1"/>
    <n v="0"/>
    <x v="1"/>
    <x v="1"/>
    <x v="1"/>
    <n v="0"/>
    <x v="1"/>
    <x v="3"/>
    <x v="1"/>
    <x v="1"/>
    <x v="0"/>
    <x v="0"/>
    <x v="0"/>
    <x v="0"/>
    <x v="0"/>
    <x v="0"/>
    <x v="0"/>
    <x v="0"/>
    <x v="0"/>
    <m/>
    <x v="0"/>
    <x v="0"/>
    <x v="0"/>
    <x v="0"/>
    <x v="0"/>
    <m/>
    <n v="20040108"/>
    <x v="0"/>
    <s v="ENERGY LABS CASPER ID No C04010339-001"/>
    <s v="3438"/>
    <m/>
    <d v="2004-01-22T00:00:00"/>
    <x v="0"/>
    <x v="2"/>
  </r>
  <r>
    <x v="1"/>
    <s v="T14N R091W S12 fCHEROKEE CREEK"/>
    <n v="5193"/>
    <x v="0"/>
    <x v="5"/>
    <s v="DEEP CREEK"/>
    <s v="SW NE"/>
    <n v="12"/>
    <n v="14"/>
    <n v="91"/>
    <n v="41.202550000000002"/>
    <n v="-107.58011"/>
    <s v="4900720980"/>
    <s v="4-12I BROWNING FEDERAL"/>
    <x v="0"/>
    <x v="34"/>
    <m/>
    <m/>
    <n v="-3309"/>
    <x v="0"/>
    <s v="3309"/>
    <m/>
    <m/>
    <m/>
    <x v="1"/>
    <d v="2006-03-03T00:00:00"/>
    <n v="7.97"/>
    <x v="1"/>
    <n v="114"/>
    <n v="41"/>
    <n v="8990"/>
    <n v="0"/>
    <x v="1"/>
    <n v="15400"/>
    <n v="0"/>
    <n v="0"/>
    <x v="1"/>
    <n v="0"/>
    <n v="25000"/>
    <x v="0"/>
    <s v="ANADARKO PETROLEUM CORPORATION"/>
    <n v="5.6886000000000001"/>
    <n v="3.3738900000000003"/>
    <n v="391.065"/>
    <n v="0"/>
    <n v="400.12749000000002"/>
    <n v="434.43399999999997"/>
    <n v="0"/>
    <n v="0"/>
    <x v="1"/>
    <n v="0"/>
    <n v="434.43399999999997"/>
    <n v="-4.1107228659688029E-2"/>
    <n v="24545"/>
    <n v="-9.1835704914723995E-3"/>
    <n v="1.421696869665216E-2"/>
    <n v="8.4320374988481796E-3"/>
    <n v="0.97735099380449963"/>
    <n v="1"/>
    <n v="0"/>
    <n v="0"/>
    <x v="1"/>
    <n v="0"/>
    <x v="1"/>
    <n v="0"/>
    <n v="0"/>
    <x v="1"/>
    <n v="41900"/>
    <x v="2"/>
    <x v="1"/>
    <n v="183"/>
    <x v="1"/>
    <x v="1"/>
    <x v="1"/>
    <n v="47"/>
    <x v="4"/>
    <x v="3"/>
    <x v="1"/>
    <x v="5"/>
    <x v="14"/>
    <x v="0"/>
    <x v="0"/>
    <x v="9"/>
    <x v="0"/>
    <x v="0"/>
    <x v="0"/>
    <x v="4"/>
    <x v="0"/>
    <n v="0.37"/>
    <x v="0"/>
    <x v="0"/>
    <x v="0"/>
    <x v="0"/>
    <x v="0"/>
    <m/>
    <n v="20060303"/>
    <x v="0"/>
    <s v="ENERGY LABS CASPER ID No C06030198-001"/>
    <s v="3309"/>
    <m/>
    <d v="2006-02-10T00:00:00"/>
    <x v="0"/>
    <x v="2"/>
  </r>
  <r>
    <x v="1"/>
    <s v="T15N R091W S14 fCOW CREEK"/>
    <n v="2111"/>
    <x v="0"/>
    <x v="5"/>
    <s v="CHEROKEE CREEK"/>
    <s v="NW SE"/>
    <n v="14"/>
    <n v="15"/>
    <n v="91"/>
    <n v="41.270290000000003"/>
    <n v="-107.59784999999999"/>
    <s v="4900721532"/>
    <s v="10-14 WILD"/>
    <x v="0"/>
    <x v="34"/>
    <m/>
    <m/>
    <m/>
    <x v="0"/>
    <s v="3183"/>
    <m/>
    <m/>
    <m/>
    <x v="1"/>
    <d v="1899-12-31T00:00:00"/>
    <n v="9.6199999999999992"/>
    <x v="1"/>
    <n v="222"/>
    <n v="11"/>
    <n v="8283"/>
    <n v="0"/>
    <x v="1"/>
    <n v="11341"/>
    <n v="0"/>
    <n v="0"/>
    <x v="1"/>
    <n v="831"/>
    <n v="32282"/>
    <x v="0"/>
    <s v="MERIT ENERGY COMPANY"/>
    <n v="11.0778"/>
    <n v="0.90519000000000005"/>
    <n v="360.31049999999999"/>
    <n v="0"/>
    <n v="372.29348999999996"/>
    <n v="319.92960999999997"/>
    <n v="0"/>
    <n v="0"/>
    <x v="1"/>
    <n v="17.30142"/>
    <n v="337.23102999999998"/>
    <n v="4.9416840449714117E-2"/>
    <n v="20688"/>
    <n v="-0.21887861053426469"/>
    <n v="2.9755556563720739E-2"/>
    <n v="2.4313882039677893E-3"/>
    <n v="0.96781305523231154"/>
    <n v="0.94869564642375881"/>
    <n v="0"/>
    <n v="5.1304353576241198E-2"/>
    <x v="1"/>
    <n v="6"/>
    <x v="1"/>
    <n v="0"/>
    <n v="0"/>
    <x v="1"/>
    <n v="47474"/>
    <x v="2"/>
    <x v="1"/>
    <n v="0"/>
    <x v="1"/>
    <x v="3"/>
    <x v="1"/>
    <n v="0.02"/>
    <x v="3"/>
    <x v="26"/>
    <x v="4"/>
    <x v="4"/>
    <x v="0"/>
    <x v="0"/>
    <x v="0"/>
    <x v="10"/>
    <x v="0"/>
    <x v="0"/>
    <x v="0"/>
    <x v="5"/>
    <x v="0"/>
    <n v="0.23"/>
    <x v="0"/>
    <x v="0"/>
    <x v="0"/>
    <x v="0"/>
    <x v="0"/>
    <m/>
    <n v="19000101"/>
    <x v="3"/>
    <s v="BEUERMAN AND ASSOCIATES BUTTE MT ID No 96-1356"/>
    <s v="3183"/>
    <m/>
    <d v="1996-12-05T00:00:00"/>
    <x v="0"/>
    <x v="2"/>
  </r>
  <r>
    <x v="1"/>
    <s v="T16N R091W S07 fDEEP CREEK"/>
    <n v="4732"/>
    <x v="0"/>
    <x v="5"/>
    <s v="COW CREEK"/>
    <s v="NW SW"/>
    <n v="7"/>
    <n v="16"/>
    <n v="91"/>
    <n v="41.369840000000003"/>
    <n v="-107.68656"/>
    <s v="4900722204"/>
    <s v="CCU 13-7A DEEP CREEK"/>
    <x v="0"/>
    <x v="34"/>
    <m/>
    <m/>
    <n v="720"/>
    <x v="0"/>
    <n v="3380"/>
    <n v="4100"/>
    <n v="4126"/>
    <n v="4121"/>
    <x v="1"/>
    <d v="2005-07-22T00:00:00"/>
    <n v="7.84"/>
    <x v="1"/>
    <n v="16.399999999999999"/>
    <n v="7.2"/>
    <n v="1610"/>
    <n v="12.6"/>
    <x v="1"/>
    <n v="114"/>
    <n v="4300"/>
    <n v="0"/>
    <x v="1"/>
    <n v="30"/>
    <n v="3960"/>
    <x v="0"/>
    <s v="DOUBLE EAGLE PETROLEUM CO"/>
    <n v="0.81835999999999998"/>
    <n v="0.59248800000000001"/>
    <n v="70.034999999999997"/>
    <n v="0.32230799999999998"/>
    <n v="71.768156000000005"/>
    <n v="3.2159399999999998"/>
    <n v="70.47699999999999"/>
    <n v="0"/>
    <x v="1"/>
    <n v="0.62460000000000004"/>
    <n v="74.317539999999994"/>
    <n v="-1.7451291055901801E-2"/>
    <n v="6090.2"/>
    <n v="0.21195598097550294"/>
    <n v="1.1402828853509904E-2"/>
    <n v="8.2555834373116681E-3"/>
    <n v="0.98034158770917845"/>
    <n v="4.3272960864958666E-2"/>
    <n v="0.94832256288354"/>
    <n v="8.4044762515013294E-3"/>
    <x v="1"/>
    <n v="15.4"/>
    <x v="1"/>
    <n v="0"/>
    <n v="0"/>
    <x v="1"/>
    <n v="5940"/>
    <x v="2"/>
    <x v="1"/>
    <n v="0"/>
    <x v="1"/>
    <x v="1"/>
    <x v="1"/>
    <n v="0"/>
    <x v="1"/>
    <x v="3"/>
    <x v="1"/>
    <x v="1"/>
    <x v="0"/>
    <x v="0"/>
    <x v="0"/>
    <x v="0"/>
    <x v="0"/>
    <x v="0"/>
    <x v="0"/>
    <x v="0"/>
    <x v="0"/>
    <m/>
    <x v="0"/>
    <x v="0"/>
    <x v="0"/>
    <x v="0"/>
    <x v="0"/>
    <m/>
    <n v="20050722"/>
    <x v="0"/>
    <s v="ENERGY LABS CASPER ID No C05070914-001"/>
    <m/>
    <s v="3380-4100"/>
    <d v="2005-08-08T00:00:00"/>
    <x v="0"/>
    <x v="2"/>
  </r>
  <r>
    <x v="1"/>
    <s v="T16N R092W S12 fDEEP CREEK"/>
    <n v="5110"/>
    <x v="0"/>
    <x v="5"/>
    <s v="COW CREEK"/>
    <s v="SW NE"/>
    <n v="12"/>
    <n v="16"/>
    <n v="92"/>
    <n v="41.372979999999998"/>
    <n v="-107.69473000000001"/>
    <s v="4900722871"/>
    <s v="1-CCU MAD"/>
    <x v="0"/>
    <x v="34"/>
    <m/>
    <m/>
    <n v="9"/>
    <x v="0"/>
    <n v="3297"/>
    <n v="3306"/>
    <n v="4398"/>
    <n v="3513"/>
    <x v="1"/>
    <d v="2006-06-01T00:00:00"/>
    <n v="8.41"/>
    <x v="1"/>
    <n v="13"/>
    <n v="5"/>
    <n v="1685"/>
    <n v="14"/>
    <x v="1"/>
    <n v="180"/>
    <n v="4241"/>
    <n v="61"/>
    <x v="1"/>
    <n v="44"/>
    <n v="4173"/>
    <x v="0"/>
    <s v="DOUBLE EAGLE PETROLEUM CO"/>
    <n v="0.64870000000000005"/>
    <n v="0.41144999999999998"/>
    <n v="73.297499999999999"/>
    <n v="0.35811999999999999"/>
    <n v="74.715770000000006"/>
    <n v="5.0777999999999999"/>
    <n v="69.509989999999988"/>
    <n v="2.0331299999999999"/>
    <x v="1"/>
    <n v="0.91608000000000012"/>
    <n v="77.536999999999978"/>
    <n v="-1.8529909176693282E-2"/>
    <n v="6243"/>
    <n v="0.19873271889400923"/>
    <n v="8.6822366951448127E-3"/>
    <n v="5.5068695671609885E-3"/>
    <n v="0.98581089373769415"/>
    <n v="6.5488734410668478E-2"/>
    <n v="0.89647510220926796"/>
    <n v="1.181474650811871E-2"/>
    <x v="1"/>
    <n v="0.68"/>
    <x v="1"/>
    <n v="3110"/>
    <n v="1.742"/>
    <x v="2"/>
    <n v="6310"/>
    <x v="2"/>
    <x v="1"/>
    <n v="0"/>
    <x v="1"/>
    <x v="1"/>
    <x v="1"/>
    <n v="0"/>
    <x v="1"/>
    <x v="3"/>
    <x v="1"/>
    <x v="1"/>
    <x v="0"/>
    <x v="0"/>
    <x v="0"/>
    <x v="0"/>
    <x v="0"/>
    <x v="0"/>
    <x v="0"/>
    <x v="0"/>
    <x v="0"/>
    <m/>
    <x v="0"/>
    <x v="0"/>
    <x v="0"/>
    <x v="0"/>
    <x v="0"/>
    <m/>
    <n v="20060601"/>
    <x v="0"/>
    <s v="ENERGY LABS CASPER ID No C06060091-001"/>
    <m/>
    <s v="3297-3306"/>
    <d v="2006-06-18T00:00:00"/>
    <x v="0"/>
    <x v="2"/>
  </r>
  <r>
    <x v="1"/>
    <s v="T16N R092W S13 fMESAVERDE/HAYSTACK MTNS"/>
    <n v="4746"/>
    <x v="0"/>
    <x v="5"/>
    <s v="COW CREEK"/>
    <s v="SE NW"/>
    <n v="13"/>
    <n v="16"/>
    <n v="92"/>
    <n v="41.360930000000003"/>
    <n v="-107.69676"/>
    <s v="4900705087"/>
    <s v="COW CREEK UNIT 22-13I "/>
    <x v="0"/>
    <x v="34"/>
    <m/>
    <n v="6192"/>
    <n v="100"/>
    <x v="0"/>
    <n v="3340"/>
    <n v="3440"/>
    <n v="9827"/>
    <n v="3586"/>
    <x v="1"/>
    <d v="2005-05-26T00:00:00"/>
    <n v="7.91"/>
    <x v="1"/>
    <n v="21"/>
    <n v="6"/>
    <n v="1278"/>
    <n v="13"/>
    <x v="1"/>
    <n v="217"/>
    <n v="3203"/>
    <n v="0"/>
    <x v="1"/>
    <n v="22"/>
    <n v="3188"/>
    <x v="0"/>
    <s v="DOUBLE EAGLE PETROLEUM CO"/>
    <n v="1.0479000000000001"/>
    <n v="0.49374000000000001"/>
    <n v="55.592999999999996"/>
    <n v="0.33254"/>
    <n v="57.467179999999999"/>
    <n v="6.1215700000000002"/>
    <n v="52.497169999999997"/>
    <n v="0"/>
    <x v="1"/>
    <n v="0.45804000000000006"/>
    <n v="59.076779999999992"/>
    <n v="-1.3811097546367853E-2"/>
    <n v="4760"/>
    <n v="0.19778560644187218"/>
    <n v="1.8234755907632846E-2"/>
    <n v="8.5916865939828623E-3"/>
    <n v="0.9731735574983843"/>
    <n v="0.10362057647691701"/>
    <n v="0.88862612349555958"/>
    <n v="7.7533000275235063E-3"/>
    <x v="1"/>
    <n v="0.21"/>
    <x v="1"/>
    <n v="2398"/>
    <n v="2.2240000000000002"/>
    <x v="2"/>
    <n v="4940"/>
    <x v="2"/>
    <x v="1"/>
    <n v="0"/>
    <x v="1"/>
    <x v="1"/>
    <x v="1"/>
    <n v="0"/>
    <x v="1"/>
    <x v="3"/>
    <x v="1"/>
    <x v="1"/>
    <x v="0"/>
    <x v="0"/>
    <x v="0"/>
    <x v="0"/>
    <x v="0"/>
    <x v="0"/>
    <x v="0"/>
    <x v="0"/>
    <x v="0"/>
    <m/>
    <x v="0"/>
    <x v="0"/>
    <x v="0"/>
    <x v="0"/>
    <x v="0"/>
    <m/>
    <n v="20050526"/>
    <x v="0"/>
    <s v="ENERGY LABS CASPER ID No C05051056-001"/>
    <s v="3339"/>
    <s v="3340-3440"/>
    <d v="2005-06-13T00:00:00"/>
    <x v="0"/>
    <x v="2"/>
  </r>
  <r>
    <x v="1"/>
    <s v="T20N R089W S21 fDEEP CREEK-CHEROKEE CREEK"/>
    <n v="4184"/>
    <x v="0"/>
    <x v="5"/>
    <s v="WC"/>
    <s v="SW NE"/>
    <n v="21"/>
    <n v="20"/>
    <n v="89"/>
    <n v="41.697369999999999"/>
    <n v="-107.423203"/>
    <s v="4900722435"/>
    <s v="AR FEE 2089 21 I"/>
    <x v="0"/>
    <x v="34"/>
    <m/>
    <m/>
    <m/>
    <x v="0"/>
    <s v="6110"/>
    <m/>
    <n v="6659"/>
    <n v="6563"/>
    <x v="1"/>
    <d v="2003-12-19T00:00:00"/>
    <n v="8.51"/>
    <x v="1"/>
    <n v="9.3000000000000007"/>
    <n v="5.2"/>
    <n v="3100"/>
    <n v="19.7"/>
    <x v="1"/>
    <n v="3220"/>
    <n v="2900"/>
    <m/>
    <x v="0"/>
    <n v="12"/>
    <n v="7610"/>
    <x v="0"/>
    <s v="ANADARKO PETROLEUM"/>
    <n v="0.46407000000000004"/>
    <n v="0.42790800000000001"/>
    <n v="134.85"/>
    <n v="0.50392599999999999"/>
    <n v="136.245904"/>
    <n v="90.836199999999991"/>
    <n v="47.530999999999992"/>
    <n v="0"/>
    <x v="1"/>
    <n v="0.24984000000000001"/>
    <n v="138.61703999999997"/>
    <n v="-8.6266121052679216E-3"/>
    <n v="9266.2000000000007"/>
    <n v="9.8138206468280809E-2"/>
    <n v="3.4061207447381322E-3"/>
    <n v="3.1407035913534696E-3"/>
    <n v="0.99345317566390845"/>
    <n v="0.65530327295980351"/>
    <n v="0.34289435122839157"/>
    <n v="1.8023758118049559E-3"/>
    <x v="0"/>
    <n v="0.17199999999999999"/>
    <x v="0"/>
    <m/>
    <m/>
    <x v="0"/>
    <n v="13200"/>
    <x v="0"/>
    <x v="0"/>
    <n v="7610"/>
    <x v="8"/>
    <x v="1"/>
    <x v="1"/>
    <n v="3.02"/>
    <x v="5"/>
    <x v="0"/>
    <x v="0"/>
    <x v="0"/>
    <x v="15"/>
    <x v="0"/>
    <x v="0"/>
    <x v="11"/>
    <x v="0"/>
    <x v="0"/>
    <x v="0"/>
    <x v="1"/>
    <x v="7"/>
    <n v="0.12"/>
    <x v="0"/>
    <x v="0"/>
    <x v="0"/>
    <x v="0"/>
    <x v="0"/>
    <s v="RA 226=2.8 pCi/L"/>
    <n v="20031219"/>
    <x v="0"/>
    <s v="ENEERGY LABS CASPER ID No C03120847-001"/>
    <m/>
    <m/>
    <d v="2003-01-14T00:00:00"/>
    <x v="2"/>
    <x v="2"/>
  </r>
  <r>
    <x v="0"/>
    <s v="T13N R101W S24 fMESAVERDE/ROCK SPRINGS"/>
    <n v="49007195"/>
    <x v="0"/>
    <x v="1"/>
    <m/>
    <m/>
    <s v="24"/>
    <s v=" 13"/>
    <s v=" 101"/>
    <n v="41.084580000000003"/>
    <n v="-108.72342999999999"/>
    <s v="4903705128"/>
    <s v="1 GOVERNMENT-VERMILLION"/>
    <x v="0"/>
    <x v="35"/>
    <n v="1970"/>
    <m/>
    <n v="20"/>
    <x v="0"/>
    <n v="6920"/>
    <n v="6940"/>
    <n v="7228"/>
    <m/>
    <x v="3"/>
    <d v="1961-03-07T00:00:00"/>
    <n v="8.6999998092651367"/>
    <x v="0"/>
    <n v="11"/>
    <n v="3"/>
    <n v="4977"/>
    <n v="-3"/>
    <x v="0"/>
    <n v="6347"/>
    <n v="2044"/>
    <m/>
    <x v="0"/>
    <n v="66"/>
    <n v="12513"/>
    <x v="0"/>
    <m/>
    <n v="0.54889999999999994"/>
    <n v="0.24687000000000001"/>
    <n v="216.49949999999998"/>
    <n v="0"/>
    <n v="217.29526999999999"/>
    <n v="179.04886999999999"/>
    <n v="33.501159999999999"/>
    <m/>
    <x v="0"/>
    <n v="1.37412"/>
    <n v="213.92415"/>
    <n v="7.8176442053560346E-3"/>
    <n v="13442"/>
    <n v="3.5792718166056635E-2"/>
    <n v="2.5260559054046598E-3"/>
    <n v="1.1361038829791371E-3"/>
    <n v="0.9963378402116162"/>
    <n v="0.8369736189205379"/>
    <n v="0.15660298287967955"/>
    <n v="6.4233981997824929E-3"/>
    <x v="0"/>
    <m/>
    <x v="0"/>
    <m/>
    <m/>
    <x v="0"/>
    <m/>
    <x v="0"/>
    <x v="0"/>
    <m/>
    <x v="0"/>
    <x v="0"/>
    <x v="0"/>
    <m/>
    <x v="0"/>
    <x v="0"/>
    <x v="0"/>
    <x v="0"/>
    <x v="0"/>
    <x v="0"/>
    <x v="0"/>
    <x v="0"/>
    <x v="0"/>
    <x v="0"/>
    <x v="0"/>
    <x v="0"/>
    <x v="0"/>
    <m/>
    <x v="0"/>
    <x v="0"/>
    <x v="0"/>
    <x v="0"/>
    <x v="0"/>
    <s v="FLOW LINE"/>
    <m/>
    <x v="0"/>
    <m/>
    <m/>
    <m/>
    <m/>
    <x v="0"/>
    <x v="2"/>
  </r>
  <r>
    <x v="0"/>
    <s v="T15N R101W S36 fMESAVERDE/ROCK SPRINGS"/>
    <n v="49009307"/>
    <x v="0"/>
    <x v="1"/>
    <s v="WILDCAT"/>
    <m/>
    <s v="36"/>
    <s v=" 15"/>
    <s v=" 101"/>
    <n v="41.233370000000001"/>
    <n v="-108.73021"/>
    <s v="4903705209"/>
    <s v="23-36C STATE"/>
    <x v="0"/>
    <x v="35"/>
    <m/>
    <m/>
    <n v="131"/>
    <x v="0"/>
    <n v="6359"/>
    <n v="6490"/>
    <n v="6905"/>
    <m/>
    <x v="0"/>
    <m/>
    <n v="8.3999996185302734"/>
    <x v="2"/>
    <n v="261"/>
    <n v="42"/>
    <n v="59676"/>
    <n v="-3"/>
    <x v="0"/>
    <n v="88000"/>
    <n v="1891"/>
    <m/>
    <x v="0"/>
    <n v="4662"/>
    <n v="153656"/>
    <x v="0"/>
    <m/>
    <n v="13.023899999999999"/>
    <n v="3.4561800000000003"/>
    <n v="2595.9059999999999"/>
    <n v="0"/>
    <n v="2612.3860799999998"/>
    <n v="2482.48"/>
    <n v="30.993489999999998"/>
    <m/>
    <x v="0"/>
    <n v="97.062840000000008"/>
    <n v="2610.5363299999999"/>
    <n v="3.5415996156830875E-4"/>
    <n v="154526"/>
    <n v="2.8230071840665582E-3"/>
    <n v="4.9854422742904832E-3"/>
    <n v="1.3229974032015973E-3"/>
    <n v="0.99369156032250794"/>
    <n v="0.95094635208543532"/>
    <n v="1.1872460706187528E-2"/>
    <n v="3.7181187208377223E-2"/>
    <x v="0"/>
    <m/>
    <x v="0"/>
    <m/>
    <m/>
    <x v="0"/>
    <m/>
    <x v="0"/>
    <x v="0"/>
    <m/>
    <x v="0"/>
    <x v="0"/>
    <x v="0"/>
    <m/>
    <x v="0"/>
    <x v="0"/>
    <x v="0"/>
    <x v="0"/>
    <x v="0"/>
    <x v="0"/>
    <x v="0"/>
    <x v="0"/>
    <x v="0"/>
    <x v="0"/>
    <x v="0"/>
    <x v="0"/>
    <x v="0"/>
    <m/>
    <x v="0"/>
    <x v="0"/>
    <x v="0"/>
    <x v="0"/>
    <x v="0"/>
    <s v="DST 5A"/>
    <m/>
    <x v="0"/>
    <m/>
    <m/>
    <m/>
    <m/>
    <x v="6"/>
    <x v="2"/>
  </r>
  <r>
    <x v="0"/>
    <s v="T17N R094W S07 fMESAVERDE/ROCK SPRINGS"/>
    <n v="49124265"/>
    <x v="0"/>
    <x v="1"/>
    <s v="WILD ROSE"/>
    <s v="NW SE"/>
    <s v="7"/>
    <s v=" 17"/>
    <s v=" 94"/>
    <n v="41.462420000000002"/>
    <n v="-108.03315000000001"/>
    <s v="4903720744"/>
    <s v="CHAMPLIN 237 AMOCO A-1"/>
    <x v="0"/>
    <x v="35"/>
    <n v="549"/>
    <m/>
    <n v="110"/>
    <x v="1"/>
    <n v="11884"/>
    <n v="11994"/>
    <n v="12700"/>
    <n v="12356"/>
    <x v="3"/>
    <d v="1976-03-31T00:00:00"/>
    <n v="8.3999996185302734"/>
    <x v="0"/>
    <n v="65"/>
    <n v="64"/>
    <n v="2803"/>
    <n v="53"/>
    <x v="0"/>
    <n v="3500"/>
    <n v="1818"/>
    <m/>
    <x v="0"/>
    <n v="4"/>
    <n v="7480"/>
    <x v="0"/>
    <s v="CHEM LAB"/>
    <n v="3.2435"/>
    <n v="5.2665600000000001"/>
    <n v="121.93049999999999"/>
    <n v="1.3557399999999999"/>
    <n v="131.7963"/>
    <n v="98.734999999999999"/>
    <n v="29.797019999999996"/>
    <m/>
    <x v="0"/>
    <n v="8.3280000000000007E-2"/>
    <n v="128.61529999999999"/>
    <n v="1.2215277660442204E-2"/>
    <n v="8304"/>
    <n v="5.2204764318297008E-2"/>
    <n v="2.4609947320220673E-2"/>
    <n v="3.9959847127726648E-2"/>
    <n v="0.93543020555205258"/>
    <n v="0.76767694045731738"/>
    <n v="0.23167554715496522"/>
    <n v="6.4751238771748002E-4"/>
    <x v="0"/>
    <m/>
    <x v="0"/>
    <m/>
    <m/>
    <x v="0"/>
    <m/>
    <x v="0"/>
    <x v="0"/>
    <m/>
    <x v="0"/>
    <x v="0"/>
    <x v="0"/>
    <m/>
    <x v="0"/>
    <x v="0"/>
    <x v="0"/>
    <x v="0"/>
    <x v="0"/>
    <x v="0"/>
    <x v="0"/>
    <x v="0"/>
    <x v="0"/>
    <x v="0"/>
    <x v="0"/>
    <x v="0"/>
    <x v="0"/>
    <m/>
    <x v="0"/>
    <x v="0"/>
    <x v="0"/>
    <x v="0"/>
    <x v="0"/>
    <s v="WELLHEAD SAMPLE"/>
    <m/>
    <x v="0"/>
    <m/>
    <m/>
    <m/>
    <m/>
    <x v="6"/>
    <x v="2"/>
  </r>
  <r>
    <x v="0"/>
    <s v="T17N R094W S07 fMESAVERDE/ROCK SPRINGS"/>
    <n v="49124244"/>
    <x v="0"/>
    <x v="1"/>
    <s v="WILD ROSE"/>
    <s v="NW SE"/>
    <s v="7"/>
    <s v="17"/>
    <s v=" 94"/>
    <n v="41.462420000000002"/>
    <n v="-108.03315000000001"/>
    <s v="4903720744"/>
    <s v="CHAMPLIN 237 AMOCO A-1"/>
    <x v="0"/>
    <x v="35"/>
    <m/>
    <m/>
    <n v="0"/>
    <x v="1"/>
    <m/>
    <m/>
    <n v="12700"/>
    <n v="12356"/>
    <x v="4"/>
    <d v="1976-03-26T00:00:00"/>
    <n v="5.5999999046325684"/>
    <x v="0"/>
    <n v="643"/>
    <n v="115"/>
    <n v="5662"/>
    <n v="100"/>
    <x v="0"/>
    <n v="10200"/>
    <n v="110"/>
    <m/>
    <x v="0"/>
    <n v="46"/>
    <n v="16820"/>
    <x v="0"/>
    <s v="CHEM LAB"/>
    <n v="32.085700000000003"/>
    <n v="9.4633500000000002"/>
    <n v="246.297"/>
    <n v="2.5579999999999998"/>
    <n v="290.40404999999998"/>
    <n v="287.74199999999996"/>
    <n v="1.8028999999999997"/>
    <m/>
    <x v="0"/>
    <n v="0.95772000000000013"/>
    <n v="290.50261999999998"/>
    <n v="-1.6968302326429677E-4"/>
    <n v="16873"/>
    <n v="1.5730270382572048E-3"/>
    <n v="0.11048640678392745"/>
    <n v="3.2586838923217495E-2"/>
    <n v="0.85692675429285514"/>
    <n v="0.99049709086961069"/>
    <n v="6.2061402406628895E-3"/>
    <n v="3.2967688897263653E-3"/>
    <x v="0"/>
    <m/>
    <x v="0"/>
    <m/>
    <m/>
    <x v="0"/>
    <m/>
    <x v="0"/>
    <x v="0"/>
    <m/>
    <x v="0"/>
    <x v="0"/>
    <x v="0"/>
    <m/>
    <x v="0"/>
    <x v="0"/>
    <x v="0"/>
    <x v="0"/>
    <x v="0"/>
    <x v="0"/>
    <x v="0"/>
    <x v="0"/>
    <x v="0"/>
    <x v="0"/>
    <x v="0"/>
    <x v="0"/>
    <x v="0"/>
    <m/>
    <x v="0"/>
    <x v="0"/>
    <x v="0"/>
    <x v="0"/>
    <x v="0"/>
    <s v="FLOW TEST"/>
    <m/>
    <x v="0"/>
    <m/>
    <m/>
    <m/>
    <m/>
    <x v="6"/>
    <x v="2"/>
  </r>
  <r>
    <x v="0"/>
    <s v="T19N R099W S11 fMESAVERDE/ROCK SPRINGS"/>
    <n v="49009219"/>
    <x v="0"/>
    <x v="1"/>
    <s v="ARCH"/>
    <m/>
    <s v="11"/>
    <s v=" 19"/>
    <s v=" 99"/>
    <n v="41.637099999999997"/>
    <n v="-108.53104999999999"/>
    <s v="4903705634"/>
    <s v="55 UNIT"/>
    <x v="0"/>
    <x v="35"/>
    <m/>
    <m/>
    <n v="20"/>
    <x v="0"/>
    <n v="6220"/>
    <n v="6240"/>
    <m/>
    <m/>
    <x v="0"/>
    <d v="1961-12-05T00:00:00"/>
    <n v="8.6999998092651367"/>
    <x v="2"/>
    <n v="86"/>
    <n v="52"/>
    <n v="13218"/>
    <n v="-3"/>
    <x v="0"/>
    <n v="19000"/>
    <n v="2075"/>
    <m/>
    <x v="0"/>
    <n v="580"/>
    <n v="34008"/>
    <x v="0"/>
    <m/>
    <n v="4.2914000000000003"/>
    <n v="4.2790800000000004"/>
    <n v="574.98299999999995"/>
    <n v="0"/>
    <n v="583.55347999999992"/>
    <n v="535.99"/>
    <n v="34.009249999999994"/>
    <m/>
    <x v="0"/>
    <n v="12.075600000000001"/>
    <n v="582.07484999999997"/>
    <n v="1.2685261347413826E-3"/>
    <n v="35005"/>
    <n v="1.4446553547882284E-2"/>
    <n v="7.3539103905266761E-3"/>
    <n v="7.3327983580870788E-3"/>
    <n v="0.98531329125138634"/>
    <n v="0.92082659128804489"/>
    <n v="5.8427623182826051E-2"/>
    <n v="2.0745785529129118E-2"/>
    <x v="0"/>
    <m/>
    <x v="0"/>
    <m/>
    <m/>
    <x v="0"/>
    <m/>
    <x v="0"/>
    <x v="0"/>
    <m/>
    <x v="0"/>
    <x v="0"/>
    <x v="0"/>
    <m/>
    <x v="0"/>
    <x v="0"/>
    <x v="0"/>
    <x v="0"/>
    <x v="0"/>
    <x v="0"/>
    <x v="0"/>
    <x v="0"/>
    <x v="0"/>
    <x v="0"/>
    <x v="0"/>
    <x v="0"/>
    <x v="0"/>
    <m/>
    <x v="0"/>
    <x v="0"/>
    <x v="0"/>
    <x v="0"/>
    <x v="0"/>
    <s v="TEST NO. 2"/>
    <m/>
    <x v="0"/>
    <m/>
    <m/>
    <m/>
    <m/>
    <x v="0"/>
    <x v="2"/>
  </r>
  <r>
    <x v="1"/>
    <s v="T20N R096W S02 fMESAVERDE/ROCK SPRINGS"/>
    <m/>
    <x v="1"/>
    <x v="3"/>
    <s v="WAMSUTTER"/>
    <s v="SE NE"/>
    <n v="2"/>
    <n v="20"/>
    <n v="96"/>
    <n v="41.738329999999998"/>
    <n v="-108.185"/>
    <s v="4903724378"/>
    <s v="GANDY DANCER 1"/>
    <x v="0"/>
    <x v="35"/>
    <m/>
    <m/>
    <n v="65"/>
    <x v="0"/>
    <n v="10789"/>
    <n v="10854"/>
    <n v="11889"/>
    <n v="11843"/>
    <x v="1"/>
    <d v="2001-02-24T00:00:00"/>
    <n v="7.2"/>
    <x v="0"/>
    <n v="40"/>
    <n v="61"/>
    <n v="3153"/>
    <n v="0"/>
    <x v="1"/>
    <n v="3700"/>
    <n v="2440"/>
    <n v="0"/>
    <x v="1"/>
    <n v="0"/>
    <n v="9395"/>
    <x v="0"/>
    <s v="YATES PETROLEUM CORPORATION"/>
    <n v="1.996"/>
    <n v="5.0196899999999998"/>
    <n v="137.15549999999999"/>
    <n v="0"/>
    <n v="144.17119"/>
    <n v="104.377"/>
    <n v="39.991599999999998"/>
    <n v="0"/>
    <x v="1"/>
    <n v="0"/>
    <n v="144.36859999999999"/>
    <n v="-6.8416907075447302E-4"/>
    <n v="9394"/>
    <n v="-5.3222630262387568E-5"/>
    <n v="1.3844652319232435E-2"/>
    <n v="3.4817566533230392E-2"/>
    <n v="0.95133778114753709"/>
    <n v="0.72298962516779963"/>
    <n v="0.27701037483220037"/>
    <n v="0"/>
    <x v="0"/>
    <m/>
    <x v="0"/>
    <m/>
    <n v="0.6"/>
    <x v="0"/>
    <m/>
    <x v="0"/>
    <x v="0"/>
    <m/>
    <x v="0"/>
    <x v="0"/>
    <x v="0"/>
    <m/>
    <x v="0"/>
    <x v="0"/>
    <x v="0"/>
    <x v="0"/>
    <x v="0"/>
    <x v="0"/>
    <x v="0"/>
    <x v="0"/>
    <x v="0"/>
    <x v="0"/>
    <x v="0"/>
    <x v="0"/>
    <x v="0"/>
    <m/>
    <x v="0"/>
    <x v="0"/>
    <x v="0"/>
    <x v="0"/>
    <x v="0"/>
    <s v="0.3 PPT CARBOHYDRATES @ 10 AM SAT"/>
    <m/>
    <x v="0"/>
    <s v="BJ SERVICES ROCK SPRINGS"/>
    <m/>
    <s v="10789-10854"/>
    <d v="2001-02-26T00:00:00"/>
    <x v="5"/>
    <x v="2"/>
  </r>
  <r>
    <x v="1"/>
    <s v="T23N R101W S04 fMESAVERDE/ROCK SPRINGS"/>
    <m/>
    <x v="1"/>
    <x v="3"/>
    <s v="WILDCAT"/>
    <s v="SE NE"/>
    <n v="4"/>
    <n v="23"/>
    <n v="101"/>
    <n v="41.999189999999999"/>
    <n v="-108.84211999999999"/>
    <s v="4903721625"/>
    <s v="TREASURE UNIT #3"/>
    <x v="0"/>
    <x v="35"/>
    <m/>
    <m/>
    <m/>
    <x v="0"/>
    <m/>
    <n v="7301"/>
    <n v="7950"/>
    <m/>
    <x v="1"/>
    <d v="2001-11-07T00:00:00"/>
    <n v="7.27"/>
    <x v="0"/>
    <n v="26"/>
    <n v="12"/>
    <n v="10948"/>
    <m/>
    <x v="1"/>
    <n v="13500"/>
    <n v="6000"/>
    <n v="0"/>
    <x v="0"/>
    <n v="5"/>
    <n v="30492"/>
    <x v="0"/>
    <s v="QUESTAR APPLIED TECHNOLOGY SERVICES, ROCK SPRINGS"/>
    <n v="1.2974000000000001"/>
    <n v="0.98748000000000002"/>
    <n v="476.23799999999994"/>
    <n v="0"/>
    <n v="478.52287999999993"/>
    <n v="380.83499999999998"/>
    <n v="98.34"/>
    <n v="0"/>
    <x v="1"/>
    <n v="0.10410000000000001"/>
    <n v="479.27909999999997"/>
    <n v="-7.8953689362809803E-4"/>
    <n v="30491"/>
    <n v="-1.6398012560877622E-5"/>
    <n v="2.7112601178025182E-3"/>
    <n v="2.0636003862553034E-3"/>
    <n v="0.99522513949594216"/>
    <n v="0.79459963933332378"/>
    <n v="0.2051831594576104"/>
    <n v="2.1720120906586584E-4"/>
    <x v="0"/>
    <n v="1"/>
    <x v="0"/>
    <m/>
    <n v="0.16500000000000001"/>
    <x v="8"/>
    <m/>
    <x v="2"/>
    <x v="0"/>
    <n v="0"/>
    <x v="0"/>
    <x v="0"/>
    <x v="0"/>
    <m/>
    <x v="0"/>
    <x v="0"/>
    <x v="0"/>
    <x v="0"/>
    <x v="0"/>
    <x v="0"/>
    <x v="0"/>
    <x v="0"/>
    <x v="0"/>
    <x v="0"/>
    <x v="0"/>
    <x v="0"/>
    <x v="0"/>
    <m/>
    <x v="0"/>
    <x v="0"/>
    <x v="0"/>
    <x v="0"/>
    <x v="0"/>
    <m/>
    <m/>
    <x v="0"/>
    <m/>
    <m/>
    <m/>
    <m/>
    <x v="5"/>
    <x v="2"/>
  </r>
  <r>
    <x v="1"/>
    <s v="T23N R102W S35 fMESAVERDE/ROCK SPRINGS"/>
    <m/>
    <x v="1"/>
    <x v="3"/>
    <s v="WILDCAT"/>
    <s v="SE SE"/>
    <n v="35"/>
    <n v="23"/>
    <n v="102"/>
    <n v="41.92022"/>
    <n v="-108.92136000000001"/>
    <s v="4903723815"/>
    <s v="35-4-1 UPR"/>
    <x v="0"/>
    <x v="35"/>
    <m/>
    <m/>
    <m/>
    <x v="0"/>
    <m/>
    <m/>
    <n v="4775"/>
    <n v="4440"/>
    <x v="1"/>
    <d v="1997-10-19T00:00:00"/>
    <n v="7.07"/>
    <x v="0"/>
    <n v="75"/>
    <n v="16.7"/>
    <n v="8500"/>
    <n v="0"/>
    <x v="1"/>
    <n v="7442"/>
    <n v="7400"/>
    <n v="0"/>
    <x v="1"/>
    <n v="8.3000000000000007"/>
    <n v="19164"/>
    <x v="0"/>
    <s v="WILLIAMS PRODUCTION RMT COMPANY"/>
    <n v="3.7425000000000002"/>
    <n v="1.3742429999999999"/>
    <n v="369.75"/>
    <n v="0"/>
    <n v="374.86674299999999"/>
    <n v="209.93881999999999"/>
    <n v="121.28599999999999"/>
    <n v="0"/>
    <x v="1"/>
    <n v="0.17280600000000002"/>
    <n v="331.39762599999995"/>
    <n v="6.1547939989593389E-2"/>
    <n v="23442"/>
    <n v="0.10040839318405859"/>
    <n v="9.9835476736329209E-3"/>
    <n v="3.6659507029141816E-3"/>
    <n v="0.98635050162345295"/>
    <n v="0.63349524416931102"/>
    <n v="0.36598330972956339"/>
    <n v="5.2144610112566118E-4"/>
    <x v="1"/>
    <n v="0"/>
    <x v="1"/>
    <n v="0"/>
    <n v="0"/>
    <x v="0"/>
    <n v="0"/>
    <x v="0"/>
    <x v="1"/>
    <m/>
    <x v="1"/>
    <x v="1"/>
    <x v="1"/>
    <n v="0"/>
    <x v="1"/>
    <x v="3"/>
    <x v="1"/>
    <x v="1"/>
    <x v="0"/>
    <x v="0"/>
    <x v="0"/>
    <x v="0"/>
    <x v="0"/>
    <x v="0"/>
    <x v="0"/>
    <x v="0"/>
    <x v="0"/>
    <m/>
    <x v="0"/>
    <x v="0"/>
    <x v="0"/>
    <x v="0"/>
    <x v="0"/>
    <m/>
    <n v="19971019"/>
    <x v="1"/>
    <s v="STIM-LAB - No SL5082 A"/>
    <m/>
    <m/>
    <d v="1997-10-21T00:00:00"/>
    <x v="5"/>
    <x v="2"/>
  </r>
  <r>
    <x v="0"/>
    <s v="T12N R107W S01 fMESAVERDE/ROCK SPRINGS"/>
    <n v="49002834"/>
    <x v="0"/>
    <x v="1"/>
    <m/>
    <m/>
    <s v="1"/>
    <s v=" 12"/>
    <s v=" 107"/>
    <n v="41.046729999999997"/>
    <n v="-109.42515"/>
    <s v="4903705098"/>
    <s v="UNIT NO. 1"/>
    <x v="0"/>
    <x v="35"/>
    <m/>
    <m/>
    <n v="82"/>
    <x v="0"/>
    <n v="8780"/>
    <n v="8862"/>
    <n v="10060"/>
    <m/>
    <x v="0"/>
    <d v="1965-07-01T00:00:00"/>
    <n v="7.1999998092651367"/>
    <x v="0"/>
    <n v="1172"/>
    <n v="389"/>
    <n v="54829"/>
    <n v="705"/>
    <x v="0"/>
    <n v="85000"/>
    <n v="988"/>
    <m/>
    <x v="0"/>
    <n v="4500"/>
    <n v="147174"/>
    <x v="0"/>
    <m/>
    <n v="58.482799999999997"/>
    <n v="32.010809999999999"/>
    <n v="2385.0614999999998"/>
    <n v="18.033899999999999"/>
    <n v="2493.5890099999997"/>
    <n v="2397.85"/>
    <n v="16.19332"/>
    <m/>
    <x v="0"/>
    <n v="93.69"/>
    <n v="2507.7333199999998"/>
    <n v="-2.8281140599870384E-3"/>
    <n v="147580"/>
    <n v="1.3774198144893709E-3"/>
    <n v="2.3453263454990925E-2"/>
    <n v="1.2837243776591718E-2"/>
    <n v="0.96370949276841733"/>
    <n v="0.95618221478191312"/>
    <n v="6.4573532882675104E-3"/>
    <n v="3.7360431929819402E-2"/>
    <x v="0"/>
    <m/>
    <x v="0"/>
    <m/>
    <m/>
    <x v="0"/>
    <m/>
    <x v="0"/>
    <x v="0"/>
    <m/>
    <x v="0"/>
    <x v="0"/>
    <x v="0"/>
    <m/>
    <x v="0"/>
    <x v="0"/>
    <x v="0"/>
    <x v="0"/>
    <x v="0"/>
    <x v="0"/>
    <x v="0"/>
    <x v="0"/>
    <x v="0"/>
    <x v="0"/>
    <x v="0"/>
    <x v="0"/>
    <x v="0"/>
    <m/>
    <x v="0"/>
    <x v="0"/>
    <x v="0"/>
    <x v="0"/>
    <x v="0"/>
    <s v="DST NO. 3"/>
    <m/>
    <x v="0"/>
    <m/>
    <m/>
    <m/>
    <m/>
    <x v="0"/>
    <x v="0"/>
  </r>
  <r>
    <x v="0"/>
    <s v="T16N R106W S12 fMESAVERDE/ROCK SPRINGS"/>
    <n v="49009369"/>
    <x v="0"/>
    <x v="1"/>
    <s v="WILDCAT"/>
    <m/>
    <s v="12"/>
    <s v=" 16"/>
    <s v=" 106"/>
    <n v="41.376950000000001"/>
    <n v="-109.29935999999999"/>
    <s v="4903705280"/>
    <s v="1 FIREHOLE UNIT"/>
    <x v="0"/>
    <x v="35"/>
    <n v="1164"/>
    <n v="874"/>
    <n v="60"/>
    <x v="0"/>
    <n v="4295"/>
    <n v="4355"/>
    <n v="11175"/>
    <m/>
    <x v="0"/>
    <m/>
    <n v="7.5999999046325684"/>
    <x v="2"/>
    <n v="76"/>
    <n v="50"/>
    <n v="41786"/>
    <n v="-3"/>
    <x v="0"/>
    <n v="61000"/>
    <n v="4185"/>
    <m/>
    <x v="0"/>
    <n v="1761"/>
    <n v="106734"/>
    <x v="0"/>
    <m/>
    <n v="3.7923999999999998"/>
    <n v="4.1145000000000005"/>
    <n v="1817.6909999999998"/>
    <n v="0"/>
    <n v="1825.5978999999998"/>
    <n v="1720.81"/>
    <n v="68.59214999999999"/>
    <m/>
    <x v="0"/>
    <n v="36.664020000000001"/>
    <n v="1826.0661699999998"/>
    <n v="-1.2823468726138191E-4"/>
    <n v="108852"/>
    <n v="9.8243856280092398E-3"/>
    <n v="2.0773468242924688E-3"/>
    <n v="2.2537821718572318E-3"/>
    <n v="0.99566887100385038"/>
    <n v="0.94235906029626526"/>
    <n v="3.7562795438020734E-2"/>
    <n v="2.0078144265714096E-2"/>
    <x v="0"/>
    <m/>
    <x v="0"/>
    <m/>
    <m/>
    <x v="0"/>
    <m/>
    <x v="0"/>
    <x v="0"/>
    <m/>
    <x v="0"/>
    <x v="0"/>
    <x v="0"/>
    <m/>
    <x v="0"/>
    <x v="0"/>
    <x v="0"/>
    <x v="0"/>
    <x v="0"/>
    <x v="0"/>
    <x v="0"/>
    <x v="0"/>
    <x v="0"/>
    <x v="0"/>
    <x v="0"/>
    <x v="0"/>
    <x v="0"/>
    <m/>
    <x v="0"/>
    <x v="0"/>
    <x v="0"/>
    <x v="0"/>
    <x v="0"/>
    <s v="DST NO. 2"/>
    <m/>
    <x v="0"/>
    <m/>
    <m/>
    <m/>
    <m/>
    <x v="0"/>
    <x v="0"/>
  </r>
  <r>
    <x v="0"/>
    <s v="T17N R108W S22 fMESAVERDE/ROCK SPRINGS"/>
    <n v="49008332"/>
    <x v="0"/>
    <x v="1"/>
    <s v="MASSACRE HILLS"/>
    <m/>
    <s v="22"/>
    <s v=" 17"/>
    <s v=" 108"/>
    <n v="41.440640000000002"/>
    <n v="-109.59132"/>
    <s v="4903705315"/>
    <s v="UNIT NO. 3"/>
    <x v="0"/>
    <x v="35"/>
    <m/>
    <n v="-2"/>
    <n v="3"/>
    <x v="5"/>
    <n v="9491"/>
    <n v="9494"/>
    <m/>
    <m/>
    <x v="0"/>
    <d v="1964-10-30T00:00:00"/>
    <n v="8.6000003814697266"/>
    <x v="0"/>
    <n v="153"/>
    <n v="25"/>
    <n v="3606"/>
    <n v="90"/>
    <x v="0"/>
    <n v="680"/>
    <n v="7076"/>
    <m/>
    <x v="0"/>
    <n v="1040"/>
    <n v="9319"/>
    <x v="0"/>
    <m/>
    <n v="7.6346999999999996"/>
    <n v="2.0572500000000002"/>
    <n v="156.86099999999999"/>
    <n v="2.3022"/>
    <n v="168.85514999999998"/>
    <n v="19.1828"/>
    <n v="115.97563999999998"/>
    <m/>
    <x v="0"/>
    <n v="21.652800000000003"/>
    <n v="156.81124"/>
    <n v="3.6982354857067024E-2"/>
    <n v="12667"/>
    <n v="0.15227872282361501"/>
    <n v="4.5214493013686588E-2"/>
    <n v="1.2183519424785093E-2"/>
    <n v="0.94260198756152835"/>
    <n v="0.12233051661347745"/>
    <n v="0.73958754487242107"/>
    <n v="0.13808193851410144"/>
    <x v="0"/>
    <m/>
    <x v="0"/>
    <m/>
    <m/>
    <x v="0"/>
    <m/>
    <x v="0"/>
    <x v="0"/>
    <m/>
    <x v="0"/>
    <x v="0"/>
    <x v="0"/>
    <m/>
    <x v="0"/>
    <x v="0"/>
    <x v="0"/>
    <x v="0"/>
    <x v="0"/>
    <x v="0"/>
    <x v="0"/>
    <x v="0"/>
    <x v="0"/>
    <x v="0"/>
    <x v="0"/>
    <x v="0"/>
    <x v="0"/>
    <m/>
    <x v="0"/>
    <x v="0"/>
    <x v="0"/>
    <x v="0"/>
    <x v="0"/>
    <s v="DST NO. 11"/>
    <m/>
    <x v="0"/>
    <m/>
    <m/>
    <m/>
    <m/>
    <x v="0"/>
    <x v="0"/>
  </r>
  <r>
    <x v="0"/>
    <s v="T17N R108W S22 fMESAVERDE/ROCK SPRINGS"/>
    <n v="49008333"/>
    <x v="0"/>
    <x v="1"/>
    <s v="MASSACRE HILLS"/>
    <m/>
    <s v="22"/>
    <s v=" 17"/>
    <s v=" 108"/>
    <n v="41.440640000000002"/>
    <n v="-109.59132"/>
    <s v="4903705315"/>
    <s v="UNIT NO. 3"/>
    <x v="0"/>
    <x v="35"/>
    <n v="-2"/>
    <m/>
    <n v="560"/>
    <x v="5"/>
    <n v="9492"/>
    <n v="10052"/>
    <m/>
    <m/>
    <x v="0"/>
    <d v="1964-10-30T00:00:00"/>
    <n v="7.9000000953674316"/>
    <x v="0"/>
    <n v="155"/>
    <n v="78"/>
    <n v="274"/>
    <n v="7"/>
    <x v="0"/>
    <n v="88"/>
    <n v="195"/>
    <m/>
    <x v="0"/>
    <n v="988"/>
    <n v="1686"/>
    <x v="0"/>
    <m/>
    <n v="7.7344999999999997"/>
    <n v="6.4186199999999998"/>
    <n v="11.918999999999999"/>
    <n v="0.17906"/>
    <n v="26.251179999999998"/>
    <n v="2.4824799999999998"/>
    <n v="3.1960499999999996"/>
    <m/>
    <x v="0"/>
    <n v="20.570160000000001"/>
    <n v="26.24869"/>
    <n v="4.7428688871003007E-5"/>
    <n v="1782"/>
    <n v="2.768166089965398E-2"/>
    <n v="0.29463437453097346"/>
    <n v="0.24450786593212193"/>
    <n v="0.46085775953690461"/>
    <n v="9.4575386428808444E-2"/>
    <n v="0.12176036213616755"/>
    <n v="0.78366425143502405"/>
    <x v="0"/>
    <m/>
    <x v="0"/>
    <m/>
    <m/>
    <x v="0"/>
    <m/>
    <x v="0"/>
    <x v="0"/>
    <m/>
    <x v="0"/>
    <x v="0"/>
    <x v="0"/>
    <m/>
    <x v="0"/>
    <x v="0"/>
    <x v="0"/>
    <x v="0"/>
    <x v="0"/>
    <x v="0"/>
    <x v="0"/>
    <x v="0"/>
    <x v="0"/>
    <x v="0"/>
    <x v="0"/>
    <x v="0"/>
    <x v="0"/>
    <m/>
    <x v="0"/>
    <x v="0"/>
    <x v="0"/>
    <x v="0"/>
    <x v="0"/>
    <s v="DST NO. 12"/>
    <m/>
    <x v="0"/>
    <m/>
    <m/>
    <m/>
    <m/>
    <x v="0"/>
    <x v="0"/>
  </r>
  <r>
    <x v="0"/>
    <s v="T24N R104W S24 fMESAVERDE/ROCK SPRINGS"/>
    <n v="49008403"/>
    <x v="0"/>
    <x v="1"/>
    <s v="WILDCAT"/>
    <m/>
    <s v="24"/>
    <s v=" 24"/>
    <s v=" 104"/>
    <n v="42.033380000000001"/>
    <n v="-109.13368"/>
    <s v="4903706437"/>
    <s v="1 GOVERNMENT DUNE"/>
    <x v="0"/>
    <x v="35"/>
    <n v="2171"/>
    <m/>
    <n v="19"/>
    <x v="0"/>
    <n v="3395"/>
    <n v="3414"/>
    <n v="5500"/>
    <m/>
    <x v="0"/>
    <d v="1963-11-27T00:00:00"/>
    <n v="8"/>
    <x v="0"/>
    <n v="85"/>
    <n v="41"/>
    <n v="25546"/>
    <n v="160"/>
    <x v="0"/>
    <n v="34000"/>
    <n v="10004"/>
    <m/>
    <x v="0"/>
    <n v="70"/>
    <n v="64840"/>
    <x v="0"/>
    <m/>
    <n v="4.2415000000000003"/>
    <n v="3.3738900000000003"/>
    <n v="1111.251"/>
    <n v="4.0927999999999995"/>
    <n v="1122.9591899999998"/>
    <n v="959.14"/>
    <n v="163.96555999999998"/>
    <m/>
    <x v="0"/>
    <n v="1.4574"/>
    <n v="1124.56296"/>
    <n v="-7.1357250027554472E-4"/>
    <n v="69903"/>
    <n v="3.7575235819300445E-2"/>
    <n v="3.7770740359674166E-3"/>
    <n v="3.0044635905246038E-3"/>
    <n v="0.99321846237350808"/>
    <n v="0.85290022356774053"/>
    <n v="0.14580380630711862"/>
    <n v="1.2959701251408814E-3"/>
    <x v="0"/>
    <m/>
    <x v="0"/>
    <m/>
    <m/>
    <x v="0"/>
    <m/>
    <x v="0"/>
    <x v="0"/>
    <m/>
    <x v="0"/>
    <x v="0"/>
    <x v="0"/>
    <m/>
    <x v="0"/>
    <x v="0"/>
    <x v="0"/>
    <x v="0"/>
    <x v="0"/>
    <x v="0"/>
    <x v="0"/>
    <x v="0"/>
    <x v="0"/>
    <x v="0"/>
    <x v="0"/>
    <x v="0"/>
    <x v="0"/>
    <m/>
    <x v="0"/>
    <x v="0"/>
    <x v="0"/>
    <x v="0"/>
    <x v="0"/>
    <s v="DST NO. 3"/>
    <m/>
    <x v="0"/>
    <m/>
    <m/>
    <m/>
    <m/>
    <x v="0"/>
    <x v="0"/>
  </r>
  <r>
    <x v="0"/>
    <s v="TN RW S fMESAVERDE/ROCK SPRINGS"/>
    <n v="49014231"/>
    <x v="0"/>
    <x v="1"/>
    <s v="WILDCAT"/>
    <m/>
    <m/>
    <m/>
    <m/>
    <n v="41.223700000000001"/>
    <n v="-109.536"/>
    <m/>
    <s v="GUNN QUEALY NO. 1"/>
    <x v="0"/>
    <x v="35"/>
    <m/>
    <m/>
    <n v="46"/>
    <x v="0"/>
    <n v="466"/>
    <n v="512"/>
    <m/>
    <m/>
    <x v="0"/>
    <d v="1964-05-18T00:00:00"/>
    <n v="7.3000001907348633"/>
    <x v="0"/>
    <n v="185"/>
    <n v="537"/>
    <n v="1154"/>
    <n v="28"/>
    <x v="0"/>
    <n v="860"/>
    <n v="695"/>
    <m/>
    <x v="0"/>
    <n v="3300"/>
    <n v="6406"/>
    <x v="0"/>
    <m/>
    <n v="9.2315000000000005"/>
    <n v="44.189730000000004"/>
    <n v="50.198999999999998"/>
    <n v="0.71623999999999999"/>
    <n v="104.33647000000001"/>
    <n v="24.2606"/>
    <n v="11.391049999999998"/>
    <m/>
    <x v="0"/>
    <n v="68.706000000000003"/>
    <n v="104.35765000000001"/>
    <n v="-1.0148824509287127E-4"/>
    <n v="6756"/>
    <n v="2.6591703388542776E-2"/>
    <n v="8.8478170672249112E-2"/>
    <n v="0.42353100502633451"/>
    <n v="0.48799082430141633"/>
    <n v="0.23247553006415916"/>
    <n v="0.10915395277682084"/>
    <n v="0.65837051715901995"/>
    <x v="0"/>
    <m/>
    <x v="0"/>
    <m/>
    <m/>
    <x v="0"/>
    <m/>
    <x v="0"/>
    <x v="0"/>
    <m/>
    <x v="0"/>
    <x v="0"/>
    <x v="0"/>
    <m/>
    <x v="0"/>
    <x v="0"/>
    <x v="0"/>
    <x v="0"/>
    <x v="0"/>
    <x v="0"/>
    <x v="0"/>
    <x v="0"/>
    <x v="0"/>
    <x v="0"/>
    <x v="0"/>
    <x v="0"/>
    <x v="0"/>
    <m/>
    <x v="0"/>
    <x v="0"/>
    <x v="0"/>
    <x v="0"/>
    <x v="0"/>
    <s v="DST NO. 1"/>
    <m/>
    <x v="0"/>
    <m/>
    <m/>
    <m/>
    <m/>
    <x v="0"/>
    <x v="0"/>
  </r>
  <r>
    <x v="0"/>
    <s v="T23N R103W S30 fMESAVERDE/ROCK SPRINGS"/>
    <n v="49008416"/>
    <x v="0"/>
    <x v="1"/>
    <s v="NITCHIE GULCH"/>
    <m/>
    <s v="30"/>
    <s v=" 23"/>
    <s v=" 103"/>
    <n v="41.944369999999999"/>
    <n v="-109.11212999999999"/>
    <s v="4903720083"/>
    <s v="UNIT NO. 10-30"/>
    <x v="0"/>
    <x v="35"/>
    <m/>
    <m/>
    <n v="24"/>
    <x v="4"/>
    <n v="2898"/>
    <n v="2922"/>
    <m/>
    <m/>
    <x v="0"/>
    <d v="1968-01-10T00:00:00"/>
    <n v="8.3999996185302734"/>
    <x v="0"/>
    <n v="16"/>
    <n v="7"/>
    <n v="783"/>
    <n v="50"/>
    <x v="0"/>
    <n v="76"/>
    <n v="1793"/>
    <m/>
    <x v="0"/>
    <n v="133"/>
    <n v="2020"/>
    <x v="0"/>
    <m/>
    <n v="0.7984"/>
    <n v="0.57603000000000004"/>
    <n v="34.060499999999998"/>
    <n v="1.2789999999999999"/>
    <n v="36.713929999999991"/>
    <n v="2.1439599999999999"/>
    <n v="29.387269999999997"/>
    <m/>
    <x v="0"/>
    <n v="2.7690600000000001"/>
    <n v="34.300289999999997"/>
    <n v="3.3988122378869952E-2"/>
    <n v="2855"/>
    <n v="0.17128205128205129"/>
    <n v="2.1746514197744569E-2"/>
    <n v="1.5689685086832168E-2"/>
    <n v="0.96256380071542358"/>
    <n v="6.2505593976027604E-2"/>
    <n v="0.85676447633533126"/>
    <n v="8.0729929688641122E-2"/>
    <x v="0"/>
    <m/>
    <x v="0"/>
    <m/>
    <m/>
    <x v="0"/>
    <m/>
    <x v="0"/>
    <x v="0"/>
    <m/>
    <x v="0"/>
    <x v="0"/>
    <x v="0"/>
    <m/>
    <x v="0"/>
    <x v="0"/>
    <x v="0"/>
    <x v="0"/>
    <x v="0"/>
    <x v="0"/>
    <x v="0"/>
    <x v="0"/>
    <x v="0"/>
    <x v="0"/>
    <x v="0"/>
    <x v="0"/>
    <x v="0"/>
    <m/>
    <x v="0"/>
    <x v="0"/>
    <x v="0"/>
    <x v="0"/>
    <x v="0"/>
    <s v="DST NO. 6 (MIDDLE)"/>
    <m/>
    <x v="0"/>
    <m/>
    <m/>
    <m/>
    <m/>
    <x v="4"/>
    <x v="3"/>
  </r>
  <r>
    <x v="0"/>
    <s v="T16N R112W S08 fMORGAN/DURST"/>
    <n v="49005513"/>
    <x v="0"/>
    <x v="0"/>
    <s v="CHURCH BUTTES"/>
    <m/>
    <s v="8"/>
    <s v=" 16"/>
    <s v=" 112"/>
    <n v="41.384590000000003"/>
    <n v="-110.05909"/>
    <s v="4904105315"/>
    <s v="UNIT NO. 19"/>
    <x v="0"/>
    <x v="36"/>
    <m/>
    <m/>
    <n v="150"/>
    <x v="4"/>
    <n v="18050"/>
    <n v="18200"/>
    <m/>
    <m/>
    <x v="3"/>
    <m/>
    <n v="5.0999999046325684"/>
    <x v="0"/>
    <n v="996"/>
    <n v="176"/>
    <n v="15110"/>
    <n v="900"/>
    <x v="0"/>
    <n v="24000"/>
    <n v="3416"/>
    <m/>
    <x v="0"/>
    <n v="560"/>
    <n v="43424"/>
    <x v="0"/>
    <m/>
    <n v="49.700400000000002"/>
    <n v="14.483040000000001"/>
    <n v="657.28499999999997"/>
    <n v="23.021999999999998"/>
    <n v="744.49044000000004"/>
    <n v="677.04"/>
    <n v="55.988239999999998"/>
    <m/>
    <x v="0"/>
    <n v="11.6592"/>
    <n v="744.68744000000004"/>
    <n v="-1.3228775597983144E-4"/>
    <n v="45155"/>
    <n v="1.9541877871730319E-2"/>
    <n v="6.6757606719570498E-2"/>
    <n v="1.945362790689428E-2"/>
    <n v="0.91378876537353515"/>
    <n v="0.90915995575271136"/>
    <n v="7.5183542776013509E-2"/>
    <n v="1.5656501471274981E-2"/>
    <x v="0"/>
    <m/>
    <x v="0"/>
    <m/>
    <m/>
    <x v="0"/>
    <m/>
    <x v="0"/>
    <x v="0"/>
    <m/>
    <x v="0"/>
    <x v="0"/>
    <x v="0"/>
    <m/>
    <x v="0"/>
    <x v="0"/>
    <x v="0"/>
    <x v="0"/>
    <x v="0"/>
    <x v="0"/>
    <x v="0"/>
    <x v="0"/>
    <x v="0"/>
    <x v="0"/>
    <x v="0"/>
    <x v="0"/>
    <x v="0"/>
    <m/>
    <x v="0"/>
    <x v="0"/>
    <x v="0"/>
    <x v="0"/>
    <x v="0"/>
    <s v="FLOWING 12/16/67"/>
    <m/>
    <x v="0"/>
    <m/>
    <m/>
    <m/>
    <m/>
    <x v="0"/>
    <x v="0"/>
  </r>
  <r>
    <x v="0"/>
    <s v="T16N R112W S08 fMORGAN/DURST"/>
    <n v="49008576"/>
    <x v="0"/>
    <x v="0"/>
    <s v="CHURCH BUTTES"/>
    <m/>
    <s v="8"/>
    <s v=" 16"/>
    <s v=" 112"/>
    <n v="41.384590000000003"/>
    <n v="-110.05909"/>
    <s v="4904105315"/>
    <s v="UNIT NO. 19"/>
    <x v="0"/>
    <x v="36"/>
    <m/>
    <m/>
    <n v="150"/>
    <x v="4"/>
    <n v="18050"/>
    <n v="18200"/>
    <m/>
    <m/>
    <x v="3"/>
    <d v="1968-01-19T00:00:00"/>
    <n v="5.5"/>
    <x v="0"/>
    <n v="17253"/>
    <n v="6542"/>
    <n v="9205"/>
    <n v="600"/>
    <x v="0"/>
    <n v="63500"/>
    <n v="1110"/>
    <m/>
    <x v="0"/>
    <n v="267"/>
    <n v="97914"/>
    <x v="0"/>
    <m/>
    <n v="860.92470000000003"/>
    <n v="538.34118000000001"/>
    <n v="400.41750000000002"/>
    <n v="15.347999999999999"/>
    <n v="1815.0313799999999"/>
    <n v="1791.335"/>
    <n v="18.192899999999998"/>
    <m/>
    <x v="0"/>
    <n v="5.5589400000000007"/>
    <n v="1815.0868399999999"/>
    <n v="-1.5277739356940048E-5"/>
    <n v="98474"/>
    <n v="2.8514980548709698E-3"/>
    <n v="0.47433047686481328"/>
    <n v="0.29660158272304915"/>
    <n v="0.22906794041213766"/>
    <n v="0.98691421287589753"/>
    <n v="1.0023156798382164E-2"/>
    <n v="3.062630325720394E-3"/>
    <x v="0"/>
    <m/>
    <x v="0"/>
    <m/>
    <m/>
    <x v="0"/>
    <m/>
    <x v="0"/>
    <x v="0"/>
    <m/>
    <x v="0"/>
    <x v="0"/>
    <x v="0"/>
    <m/>
    <x v="0"/>
    <x v="0"/>
    <x v="0"/>
    <x v="0"/>
    <x v="0"/>
    <x v="0"/>
    <x v="0"/>
    <x v="0"/>
    <x v="0"/>
    <x v="0"/>
    <x v="0"/>
    <x v="0"/>
    <x v="0"/>
    <m/>
    <x v="0"/>
    <x v="0"/>
    <x v="0"/>
    <x v="0"/>
    <x v="0"/>
    <s v="FLOWING (1-18-68)"/>
    <m/>
    <x v="0"/>
    <m/>
    <m/>
    <m/>
    <m/>
    <x v="0"/>
    <x v="0"/>
  </r>
  <r>
    <x v="0"/>
    <s v="T17N R112W S23 fMORGAN/DURST"/>
    <n v="49124226"/>
    <x v="0"/>
    <x v="1"/>
    <s v="CHURCH BUTTES"/>
    <m/>
    <s v="23"/>
    <s v=" 17"/>
    <s v=" 112"/>
    <n v="41.445999999999998"/>
    <n v="-110.023"/>
    <s v="4903720380"/>
    <s v="UNIT NO 22"/>
    <x v="13"/>
    <x v="36"/>
    <m/>
    <m/>
    <n v="153"/>
    <x v="0"/>
    <n v="17627"/>
    <n v="17780"/>
    <m/>
    <m/>
    <x v="0"/>
    <d v="1973-12-11T00:00:00"/>
    <n v="8.3999996185302734"/>
    <x v="0"/>
    <n v="69"/>
    <n v="12"/>
    <n v="3206"/>
    <n v="41"/>
    <x v="0"/>
    <n v="4200"/>
    <n v="964"/>
    <m/>
    <x v="0"/>
    <n v="360"/>
    <n v="8459"/>
    <x v="0"/>
    <s v="CHEM LAB"/>
    <n v="3.4430999999999998"/>
    <n v="0.98748000000000002"/>
    <n v="139.46099999999998"/>
    <n v="1.04878"/>
    <n v="144.94035999999997"/>
    <n v="118.482"/>
    <n v="15.799959999999999"/>
    <m/>
    <x v="0"/>
    <n v="7.4952000000000005"/>
    <n v="141.77716000000001"/>
    <n v="1.1032461497295181E-2"/>
    <n v="8849"/>
    <n v="2.253293274786226E-2"/>
    <n v="2.3755288037093331E-2"/>
    <n v="6.8130091576976918E-3"/>
    <n v="0.96943170280520907"/>
    <n v="0.83569172918966628"/>
    <n v="0.11144220973251261"/>
    <n v="5.2866061077820999E-2"/>
    <x v="0"/>
    <m/>
    <x v="0"/>
    <m/>
    <m/>
    <x v="0"/>
    <m/>
    <x v="0"/>
    <x v="0"/>
    <m/>
    <x v="0"/>
    <x v="0"/>
    <x v="0"/>
    <m/>
    <x v="0"/>
    <x v="0"/>
    <x v="0"/>
    <x v="0"/>
    <x v="0"/>
    <x v="0"/>
    <x v="0"/>
    <x v="0"/>
    <x v="0"/>
    <x v="0"/>
    <x v="0"/>
    <x v="0"/>
    <x v="0"/>
    <m/>
    <x v="0"/>
    <x v="0"/>
    <x v="0"/>
    <x v="0"/>
    <x v="0"/>
    <s v="PRODUCTION DST NO 4"/>
    <m/>
    <x v="0"/>
    <m/>
    <m/>
    <m/>
    <m/>
    <x v="0"/>
    <x v="0"/>
  </r>
  <r>
    <x v="0"/>
    <s v="T19N R104W S11 fMORGAN/DURST"/>
    <n v="49009135"/>
    <x v="0"/>
    <x v="1"/>
    <s v="BAXTER BASIN NORTH"/>
    <m/>
    <s v="11"/>
    <s v=" 19"/>
    <s v=" 104"/>
    <n v="41.640140000000002"/>
    <n v="-109.10509"/>
    <s v="4903705655"/>
    <s v="UNION PACIFIC NO. 4"/>
    <x v="0"/>
    <x v="36"/>
    <n v="256"/>
    <n v="138"/>
    <n v="110"/>
    <x v="0"/>
    <n v="6961"/>
    <n v="7071"/>
    <m/>
    <m/>
    <x v="0"/>
    <d v="1962-05-02T00:00:00"/>
    <n v="6.9000000953674316"/>
    <x v="2"/>
    <n v="1140"/>
    <n v="156"/>
    <n v="13204"/>
    <n v="-3"/>
    <x v="0"/>
    <n v="18000"/>
    <n v="2562"/>
    <m/>
    <x v="0"/>
    <n v="4540"/>
    <n v="38302"/>
    <x v="0"/>
    <m/>
    <n v="56.886000000000003"/>
    <n v="12.83724"/>
    <n v="574.37399999999991"/>
    <n v="0"/>
    <n v="644.09723999999994"/>
    <n v="507.78"/>
    <n v="41.991179999999993"/>
    <m/>
    <x v="0"/>
    <n v="94.522800000000004"/>
    <n v="644.29397999999992"/>
    <n v="-1.5270206513824043E-4"/>
    <n v="39596"/>
    <n v="1.6611466276412745E-2"/>
    <n v="8.8318962521870159E-2"/>
    <n v="1.9930593088708159E-2"/>
    <n v="0.89175044438942164"/>
    <n v="0.78811849212063112"/>
    <n v="6.5173944353787067E-2"/>
    <n v="0.14670756352558192"/>
    <x v="0"/>
    <m/>
    <x v="0"/>
    <m/>
    <m/>
    <x v="0"/>
    <m/>
    <x v="0"/>
    <x v="0"/>
    <m/>
    <x v="0"/>
    <x v="0"/>
    <x v="0"/>
    <m/>
    <x v="0"/>
    <x v="0"/>
    <x v="0"/>
    <x v="0"/>
    <x v="0"/>
    <x v="0"/>
    <x v="0"/>
    <x v="0"/>
    <x v="0"/>
    <x v="0"/>
    <x v="0"/>
    <x v="0"/>
    <x v="0"/>
    <m/>
    <x v="0"/>
    <x v="0"/>
    <x v="0"/>
    <x v="0"/>
    <x v="0"/>
    <s v="DST NO. 11"/>
    <m/>
    <x v="0"/>
    <m/>
    <m/>
    <m/>
    <m/>
    <x v="4"/>
    <x v="3"/>
  </r>
  <r>
    <x v="0"/>
    <s v="T19N R104W S11 fMORGAN/DURST"/>
    <n v="49009136"/>
    <x v="0"/>
    <x v="1"/>
    <s v="BAXTER BASIN NORTH"/>
    <m/>
    <s v="11"/>
    <s v=" 19"/>
    <s v=" 104"/>
    <n v="41.640140000000002"/>
    <n v="-109.10509"/>
    <s v="4903705655"/>
    <s v="UNION PACIFIC NO. 4"/>
    <x v="0"/>
    <x v="36"/>
    <n v="104"/>
    <m/>
    <n v="163"/>
    <x v="0"/>
    <n v="7507"/>
    <n v="7670"/>
    <m/>
    <m/>
    <x v="0"/>
    <d v="1962-03-27T00:00:00"/>
    <n v="7.0999999046325684"/>
    <x v="2"/>
    <n v="1910"/>
    <n v="363"/>
    <n v="30986"/>
    <n v="-3"/>
    <x v="0"/>
    <n v="49000"/>
    <n v="3148"/>
    <m/>
    <x v="0"/>
    <n v="1900"/>
    <n v="85709"/>
    <x v="0"/>
    <m/>
    <n v="95.308999999999997"/>
    <n v="29.871269999999999"/>
    <n v="1347.8909999999998"/>
    <n v="0"/>
    <n v="1473.0712699999999"/>
    <n v="1382.29"/>
    <n v="51.595719999999993"/>
    <m/>
    <x v="0"/>
    <n v="39.558"/>
    <n v="1473.44372"/>
    <n v="-1.264035653183871E-4"/>
    <n v="87301"/>
    <n v="9.201780243916536E-3"/>
    <n v="6.4700874927796262E-2"/>
    <n v="2.0278224555964629E-2"/>
    <n v="0.91502090051623908"/>
    <n v="0.9381355943476416"/>
    <n v="3.5017095868446195E-2"/>
    <n v="2.6847309783912209E-2"/>
    <x v="0"/>
    <m/>
    <x v="0"/>
    <m/>
    <m/>
    <x v="0"/>
    <m/>
    <x v="0"/>
    <x v="0"/>
    <m/>
    <x v="0"/>
    <x v="0"/>
    <x v="0"/>
    <m/>
    <x v="0"/>
    <x v="0"/>
    <x v="0"/>
    <x v="0"/>
    <x v="0"/>
    <x v="0"/>
    <x v="0"/>
    <x v="0"/>
    <x v="0"/>
    <x v="0"/>
    <x v="0"/>
    <x v="0"/>
    <x v="0"/>
    <m/>
    <x v="0"/>
    <x v="0"/>
    <x v="0"/>
    <x v="0"/>
    <x v="0"/>
    <s v="DST"/>
    <m/>
    <x v="0"/>
    <m/>
    <m/>
    <m/>
    <m/>
    <x v="4"/>
    <x v="3"/>
  </r>
  <r>
    <x v="0"/>
    <s v="T12N R101W S03 fMORRISON"/>
    <n v="49007567"/>
    <x v="0"/>
    <x v="1"/>
    <s v="CANYON CREEK"/>
    <m/>
    <s v="3"/>
    <s v=" 12"/>
    <s v=" 101"/>
    <n v="41.049860000000002"/>
    <n v="-108.76042"/>
    <s v="4903705104"/>
    <s v="UNIT NO. 17"/>
    <x v="0"/>
    <x v="37"/>
    <m/>
    <n v="445"/>
    <n v="190"/>
    <x v="0"/>
    <n v="13155"/>
    <n v="13345"/>
    <n v="14871"/>
    <n v="6786"/>
    <x v="0"/>
    <d v="1964-11-18T00:00:00"/>
    <n v="8.5"/>
    <x v="0"/>
    <n v="84"/>
    <n v="51"/>
    <n v="9363"/>
    <n v="500"/>
    <x v="0"/>
    <n v="6300"/>
    <n v="3953"/>
    <m/>
    <x v="0"/>
    <n v="8500"/>
    <n v="27036"/>
    <x v="0"/>
    <m/>
    <n v="4.1916000000000002"/>
    <n v="4.19679"/>
    <n v="407.29049999999995"/>
    <n v="12.79"/>
    <n v="428.46888999999999"/>
    <n v="177.72299999999998"/>
    <n v="64.789669999999987"/>
    <m/>
    <x v="0"/>
    <n v="176.97"/>
    <n v="419.48266999999998"/>
    <n v="1.059756290795668E-2"/>
    <n v="28748"/>
    <n v="3.0689803527893304E-2"/>
    <n v="9.7827405859034489E-3"/>
    <n v="9.7948534839950689E-3"/>
    <n v="0.98042240593010144"/>
    <n v="0.42367185276092573"/>
    <n v="0.15445136267488713"/>
    <n v="0.4218767845641872"/>
    <x v="0"/>
    <m/>
    <x v="0"/>
    <m/>
    <m/>
    <x v="0"/>
    <m/>
    <x v="0"/>
    <x v="0"/>
    <m/>
    <x v="0"/>
    <x v="0"/>
    <x v="0"/>
    <m/>
    <x v="0"/>
    <x v="0"/>
    <x v="0"/>
    <x v="0"/>
    <x v="0"/>
    <x v="0"/>
    <x v="0"/>
    <x v="0"/>
    <x v="0"/>
    <x v="0"/>
    <x v="0"/>
    <x v="0"/>
    <x v="0"/>
    <m/>
    <x v="0"/>
    <x v="0"/>
    <x v="0"/>
    <x v="0"/>
    <x v="0"/>
    <s v="DST NO. 2"/>
    <m/>
    <x v="0"/>
    <m/>
    <m/>
    <m/>
    <m/>
    <x v="0"/>
    <x v="2"/>
  </r>
  <r>
    <x v="1"/>
    <s v="T14N R091W S13 fMORRISON"/>
    <m/>
    <x v="0"/>
    <x v="5"/>
    <s v="BROWNING"/>
    <s v="NE NW"/>
    <n v="13"/>
    <n v="14"/>
    <n v="91"/>
    <n v="41.191079999999999"/>
    <n v="-107.5843"/>
    <s v="4900720184"/>
    <s v="BROWNING 1-13 "/>
    <x v="0"/>
    <x v="37"/>
    <m/>
    <m/>
    <m/>
    <x v="0"/>
    <m/>
    <m/>
    <m/>
    <m/>
    <x v="2"/>
    <d v="1975-02-05T00:00:00"/>
    <n v="6.7"/>
    <x v="0"/>
    <n v="488"/>
    <n v="30"/>
    <n v="9334"/>
    <n v="332"/>
    <x v="1"/>
    <n v="14200"/>
    <n v="720"/>
    <n v="0"/>
    <x v="1"/>
    <n v="1400"/>
    <n v="26139"/>
    <x v="0"/>
    <s v="SOUTHERN MINERAL CORP"/>
    <n v="24.351199999999999"/>
    <n v="2.4687000000000001"/>
    <n v="406.029"/>
    <n v="8.4925599999999992"/>
    <n v="441.34146000000004"/>
    <n v="400.58199999999999"/>
    <n v="11.800799999999999"/>
    <n v="0"/>
    <x v="1"/>
    <n v="29.148000000000003"/>
    <n v="441.5308"/>
    <n v="-2.1445911099297508E-4"/>
    <n v="26504"/>
    <n v="6.9334954314913665E-3"/>
    <n v="5.5175419050818374E-2"/>
    <n v="5.5936281173311923E-3"/>
    <n v="0.93923095283185043"/>
    <n v="0.90725720606580562"/>
    <n v="2.6727014287564986E-2"/>
    <n v="6.6015779646629413E-2"/>
    <x v="1"/>
    <n v="0"/>
    <x v="1"/>
    <n v="25284"/>
    <n v="0.3"/>
    <x v="0"/>
    <n v="0.3"/>
    <x v="0"/>
    <x v="1"/>
    <m/>
    <x v="1"/>
    <x v="1"/>
    <x v="1"/>
    <n v="0"/>
    <x v="1"/>
    <x v="3"/>
    <x v="1"/>
    <x v="1"/>
    <x v="0"/>
    <x v="0"/>
    <x v="0"/>
    <x v="0"/>
    <x v="0"/>
    <x v="0"/>
    <x v="0"/>
    <x v="0"/>
    <x v="0"/>
    <m/>
    <x v="0"/>
    <x v="0"/>
    <x v="0"/>
    <x v="0"/>
    <x v="0"/>
    <s v="PRODUCTION"/>
    <n v="19750205"/>
    <x v="1"/>
    <m/>
    <m/>
    <m/>
    <m/>
    <x v="0"/>
    <x v="2"/>
  </r>
  <r>
    <x v="0"/>
    <s v="T16N R104W S10 fMORRISON"/>
    <n v="49007591"/>
    <x v="0"/>
    <x v="1"/>
    <s v="BAXTER BASIN SOUTH"/>
    <m/>
    <s v="10"/>
    <s v=" 16"/>
    <s v=" 104"/>
    <n v="41.388910000000003"/>
    <n v="-109.10933"/>
    <s v="4903706381"/>
    <s v="UNIT NO. 11"/>
    <x v="0"/>
    <x v="37"/>
    <n v="182"/>
    <m/>
    <n v="113"/>
    <x v="0"/>
    <n v="3282"/>
    <n v="3395"/>
    <m/>
    <m/>
    <x v="0"/>
    <d v="1966-09-07T00:00:00"/>
    <n v="8.1999998092651367"/>
    <x v="0"/>
    <n v="56"/>
    <n v="34"/>
    <n v="3042"/>
    <n v="200"/>
    <x v="0"/>
    <n v="3060"/>
    <n v="3367"/>
    <m/>
    <x v="0"/>
    <n v="80"/>
    <n v="8131"/>
    <x v="0"/>
    <m/>
    <n v="2.7944"/>
    <n v="2.79786"/>
    <n v="132.327"/>
    <n v="5.1159999999999997"/>
    <n v="143.03525999999999"/>
    <n v="86.322599999999994"/>
    <n v="55.185129999999994"/>
    <m/>
    <x v="0"/>
    <n v="1.6656000000000002"/>
    <n v="143.17332999999999"/>
    <n v="-4.8241039865364992E-4"/>
    <n v="9836"/>
    <n v="9.4896198586297095E-2"/>
    <n v="1.9536441573916812E-2"/>
    <n v="1.9560631413540971E-2"/>
    <n v="0.9609029270125421"/>
    <n v="0.60292374285071104"/>
    <n v="0.38544280558397293"/>
    <n v="1.1633451565315972E-2"/>
    <x v="0"/>
    <m/>
    <x v="0"/>
    <m/>
    <m/>
    <x v="0"/>
    <m/>
    <x v="0"/>
    <x v="0"/>
    <m/>
    <x v="0"/>
    <x v="0"/>
    <x v="0"/>
    <m/>
    <x v="0"/>
    <x v="0"/>
    <x v="0"/>
    <x v="0"/>
    <x v="0"/>
    <x v="0"/>
    <x v="0"/>
    <x v="0"/>
    <x v="0"/>
    <x v="0"/>
    <x v="0"/>
    <x v="0"/>
    <x v="0"/>
    <m/>
    <x v="0"/>
    <x v="0"/>
    <x v="0"/>
    <x v="0"/>
    <x v="0"/>
    <s v="DST NO. 6"/>
    <m/>
    <x v="0"/>
    <m/>
    <m/>
    <m/>
    <m/>
    <x v="4"/>
    <x v="3"/>
  </r>
  <r>
    <x v="0"/>
    <s v="T18N R103W S19 fMORRISON"/>
    <n v="49124280"/>
    <x v="0"/>
    <x v="1"/>
    <s v="BAXTER BASIN MIDDLE"/>
    <m/>
    <s v="19"/>
    <s v=" 18"/>
    <s v=" 103"/>
    <n v="41.52243"/>
    <n v="-109.07741"/>
    <s v="4903720401"/>
    <s v="CHAMPLIN 162 AMOCO 1"/>
    <x v="0"/>
    <x v="37"/>
    <m/>
    <n v="419"/>
    <n v="31"/>
    <x v="0"/>
    <n v="2301"/>
    <n v="2332"/>
    <m/>
    <m/>
    <x v="0"/>
    <d v="1973-02-01T00:00:00"/>
    <n v="8.6000003814697266"/>
    <x v="0"/>
    <n v="39"/>
    <n v="30"/>
    <n v="2324"/>
    <n v="24"/>
    <x v="0"/>
    <n v="2260"/>
    <n v="1379"/>
    <m/>
    <x v="0"/>
    <n v="625"/>
    <n v="6185"/>
    <x v="0"/>
    <s v="CHEM LAB"/>
    <n v="1.9460999999999999"/>
    <n v="2.4687000000000001"/>
    <n v="101.09399999999999"/>
    <n v="0.61392000000000002"/>
    <n v="106.12271999999999"/>
    <n v="63.754599999999996"/>
    <n v="22.601809999999997"/>
    <m/>
    <x v="0"/>
    <n v="13.012499999999999"/>
    <n v="99.36891"/>
    <n v="3.2866594128432326E-2"/>
    <n v="6678"/>
    <n v="3.8326984373785275E-2"/>
    <n v="1.8338203167050374E-2"/>
    <n v="2.3262690590667112E-2"/>
    <n v="0.95839910624228253"/>
    <n v="0.64159504215151397"/>
    <n v="0.22745353652364705"/>
    <n v="0.13095142132483895"/>
    <x v="0"/>
    <m/>
    <x v="0"/>
    <m/>
    <m/>
    <x v="0"/>
    <m/>
    <x v="0"/>
    <x v="0"/>
    <m/>
    <x v="0"/>
    <x v="0"/>
    <x v="0"/>
    <m/>
    <x v="0"/>
    <x v="0"/>
    <x v="0"/>
    <x v="0"/>
    <x v="0"/>
    <x v="0"/>
    <x v="0"/>
    <x v="0"/>
    <x v="0"/>
    <x v="0"/>
    <x v="0"/>
    <x v="0"/>
    <x v="0"/>
    <m/>
    <x v="0"/>
    <x v="0"/>
    <x v="0"/>
    <x v="0"/>
    <x v="0"/>
    <s v="DST NO 3"/>
    <m/>
    <x v="0"/>
    <m/>
    <m/>
    <m/>
    <m/>
    <x v="4"/>
    <x v="3"/>
  </r>
  <r>
    <x v="0"/>
    <s v="T18N R103W S19 fMORRISON"/>
    <n v="49124683"/>
    <x v="0"/>
    <x v="1"/>
    <s v="BAXTER BASIN MIDDLE"/>
    <m/>
    <s v="19"/>
    <s v=" 18"/>
    <s v=" 103"/>
    <n v="41.52243"/>
    <n v="-109.07741"/>
    <s v="4903720401"/>
    <s v="CHAMPLIN 162; AMOCO 1"/>
    <x v="0"/>
    <x v="37"/>
    <n v="419"/>
    <m/>
    <n v="10"/>
    <x v="4"/>
    <n v="2751"/>
    <n v="2761"/>
    <m/>
    <m/>
    <x v="0"/>
    <d v="1973-02-01T00:00:00"/>
    <n v="8.6000003814697266"/>
    <x v="0"/>
    <n v="39"/>
    <n v="24"/>
    <n v="4667"/>
    <n v="53"/>
    <x v="0"/>
    <n v="3650"/>
    <n v="5771"/>
    <m/>
    <x v="0"/>
    <n v="132"/>
    <n v="11647"/>
    <x v="0"/>
    <s v="CHEM LAB"/>
    <n v="1.9460999999999999"/>
    <n v="1.97496"/>
    <n v="203.0145"/>
    <n v="1.3557399999999999"/>
    <n v="208.29130000000001"/>
    <n v="102.9665"/>
    <n v="94.58668999999999"/>
    <m/>
    <x v="0"/>
    <n v="2.74824"/>
    <n v="200.30142999999998"/>
    <n v="1.9554606368057566E-2"/>
    <n v="14333"/>
    <n v="0.10338722093918398"/>
    <n v="9.343165076985932E-3"/>
    <n v="9.4817210320354232E-3"/>
    <n v="0.98117511389097856"/>
    <n v="0.51405773788035369"/>
    <n v="0.47222174100304726"/>
    <n v="1.3720521116599119E-2"/>
    <x v="0"/>
    <m/>
    <x v="0"/>
    <m/>
    <m/>
    <x v="0"/>
    <m/>
    <x v="0"/>
    <x v="0"/>
    <m/>
    <x v="0"/>
    <x v="0"/>
    <x v="0"/>
    <m/>
    <x v="0"/>
    <x v="0"/>
    <x v="0"/>
    <x v="0"/>
    <x v="0"/>
    <x v="0"/>
    <x v="0"/>
    <x v="0"/>
    <x v="0"/>
    <x v="0"/>
    <x v="0"/>
    <x v="0"/>
    <x v="0"/>
    <m/>
    <x v="0"/>
    <x v="0"/>
    <x v="0"/>
    <x v="0"/>
    <x v="0"/>
    <s v="DST NO 4 TOP"/>
    <m/>
    <x v="0"/>
    <m/>
    <m/>
    <m/>
    <m/>
    <x v="4"/>
    <x v="3"/>
  </r>
  <r>
    <x v="0"/>
    <s v="T19N R103W S30 fMORRISON"/>
    <n v="49009132"/>
    <x v="0"/>
    <x v="1"/>
    <s v="AIRPORT"/>
    <m/>
    <s v="30"/>
    <s v=" 19"/>
    <s v=" 103"/>
    <n v="41.591230000000003"/>
    <n v="-109.07643"/>
    <s v="4903705528"/>
    <s v="C. S. HILL 1"/>
    <x v="0"/>
    <x v="37"/>
    <n v="401"/>
    <n v="257"/>
    <n v="25"/>
    <x v="0"/>
    <n v="3825"/>
    <n v="3850"/>
    <m/>
    <m/>
    <x v="0"/>
    <d v="1955-10-01T00:00:00"/>
    <n v="7.0999999046325684"/>
    <x v="2"/>
    <n v="447"/>
    <n v="228"/>
    <n v="12429"/>
    <n v="-3"/>
    <x v="0"/>
    <n v="16800"/>
    <n v="1160"/>
    <m/>
    <x v="0"/>
    <n v="4275"/>
    <n v="34750"/>
    <x v="0"/>
    <m/>
    <n v="22.305299999999999"/>
    <n v="18.762119999999999"/>
    <n v="540.66149999999993"/>
    <n v="0"/>
    <n v="581.7289199999999"/>
    <n v="473.928"/>
    <n v="19.0124"/>
    <m/>
    <x v="0"/>
    <n v="89.005500000000012"/>
    <n v="581.94590000000005"/>
    <n v="-1.864610252545885E-4"/>
    <n v="35333"/>
    <n v="8.3187078178730937E-3"/>
    <n v="3.8343116928070214E-2"/>
    <n v="3.2252341863973348E-2"/>
    <n v="0.92940454120795646"/>
    <n v="0.81438497977217461"/>
    <n v="3.2670390838736039E-2"/>
    <n v="0.15294462938908926"/>
    <x v="0"/>
    <m/>
    <x v="0"/>
    <m/>
    <m/>
    <x v="0"/>
    <m/>
    <x v="0"/>
    <x v="0"/>
    <m/>
    <x v="0"/>
    <x v="0"/>
    <x v="0"/>
    <m/>
    <x v="0"/>
    <x v="0"/>
    <x v="0"/>
    <x v="0"/>
    <x v="0"/>
    <x v="0"/>
    <x v="0"/>
    <x v="0"/>
    <x v="0"/>
    <x v="0"/>
    <x v="0"/>
    <x v="0"/>
    <x v="0"/>
    <m/>
    <x v="0"/>
    <x v="0"/>
    <x v="0"/>
    <x v="0"/>
    <x v="0"/>
    <s v="DST #10"/>
    <m/>
    <x v="0"/>
    <m/>
    <m/>
    <m/>
    <m/>
    <x v="4"/>
    <x v="3"/>
  </r>
  <r>
    <x v="0"/>
    <s v="T19N R104W S03 fMORRISON"/>
    <n v="49124677"/>
    <x v="0"/>
    <x v="1"/>
    <s v="BAXTER BASIN NORTH"/>
    <m/>
    <s v="3"/>
    <s v=" 19"/>
    <s v=" 104"/>
    <n v="41.655479999999997"/>
    <n v="-109.10562"/>
    <s v="4903720322"/>
    <s v="CHAMPLIN 137 AMOCO NO 1"/>
    <x v="0"/>
    <x v="37"/>
    <m/>
    <m/>
    <n v="12"/>
    <x v="4"/>
    <n v="3661"/>
    <n v="3673"/>
    <m/>
    <m/>
    <x v="0"/>
    <d v="1972-04-21T00:00:00"/>
    <n v="8.1999998092651367"/>
    <x v="0"/>
    <n v="9"/>
    <n v="5"/>
    <n v="777"/>
    <n v="15"/>
    <x v="0"/>
    <n v="340"/>
    <n v="695"/>
    <m/>
    <x v="0"/>
    <n v="675"/>
    <n v="2163"/>
    <x v="0"/>
    <s v="CHEM LAB"/>
    <n v="0.4491"/>
    <n v="0.41144999999999998"/>
    <n v="33.799499999999995"/>
    <n v="0.38369999999999999"/>
    <n v="35.043750000000003"/>
    <n v="9.5914000000000001"/>
    <n v="11.391049999999998"/>
    <m/>
    <x v="0"/>
    <n v="14.053500000000001"/>
    <n v="35.03595"/>
    <n v="1.1130184632634032E-4"/>
    <n v="2513"/>
    <n v="7.4850299401197598E-2"/>
    <n v="1.2815409309791333E-2"/>
    <n v="1.1741037988229E-2"/>
    <n v="0.97544355270197958"/>
    <n v="0.27375881059311935"/>
    <n v="0.32512462199540754"/>
    <n v="0.40111656741147311"/>
    <x v="0"/>
    <m/>
    <x v="0"/>
    <m/>
    <m/>
    <x v="0"/>
    <m/>
    <x v="0"/>
    <x v="0"/>
    <m/>
    <x v="0"/>
    <x v="0"/>
    <x v="0"/>
    <m/>
    <x v="0"/>
    <x v="0"/>
    <x v="0"/>
    <x v="0"/>
    <x v="0"/>
    <x v="0"/>
    <x v="0"/>
    <x v="0"/>
    <x v="0"/>
    <x v="0"/>
    <x v="0"/>
    <x v="0"/>
    <x v="0"/>
    <m/>
    <x v="0"/>
    <x v="0"/>
    <x v="0"/>
    <x v="0"/>
    <x v="0"/>
    <s v="DST NO 5 SAMPLER"/>
    <m/>
    <x v="0"/>
    <m/>
    <m/>
    <m/>
    <m/>
    <x v="4"/>
    <x v="3"/>
  </r>
  <r>
    <x v="0"/>
    <s v="T19N R104W S12 fMORRISON"/>
    <n v="49011710"/>
    <x v="0"/>
    <x v="1"/>
    <s v="BAXTER BASIN NORTH"/>
    <m/>
    <s v="12"/>
    <s v=" 19"/>
    <s v=" 104"/>
    <n v="41.635080000000002"/>
    <n v="-109.09244"/>
    <s v="4903705630"/>
    <s v="UNIT NO. 1"/>
    <x v="0"/>
    <x v="37"/>
    <n v="166"/>
    <n v="149"/>
    <n v="62"/>
    <x v="0"/>
    <n v="3563"/>
    <n v="3625"/>
    <m/>
    <m/>
    <x v="0"/>
    <d v="1943-03-07T00:00:00"/>
    <m/>
    <x v="0"/>
    <n v="92"/>
    <n v="48"/>
    <n v="3770"/>
    <n v="-3"/>
    <x v="0"/>
    <n v="4606"/>
    <n v="1460"/>
    <m/>
    <x v="0"/>
    <n v="899"/>
    <n v="10875"/>
    <x v="0"/>
    <m/>
    <n v="4.5907999999999998"/>
    <n v="3.9499200000000001"/>
    <n v="163.995"/>
    <n v="0"/>
    <n v="172.53571999999997"/>
    <n v="129.93526"/>
    <n v="23.929399999999998"/>
    <m/>
    <x v="0"/>
    <n v="18.717180000000003"/>
    <n v="172.58184"/>
    <n v="-1.3363562259779063E-4"/>
    <n v="10869"/>
    <n v="-2.7593818984547461E-4"/>
    <n v="2.6607823585747929E-2"/>
    <n v="2.2893346374884001E-2"/>
    <n v="0.95049883003936808"/>
    <n v="0.75289068652877966"/>
    <n v="0.13865537648688875"/>
    <n v="0.10845393698433162"/>
    <x v="0"/>
    <m/>
    <x v="0"/>
    <m/>
    <m/>
    <x v="0"/>
    <m/>
    <x v="0"/>
    <x v="0"/>
    <m/>
    <x v="0"/>
    <x v="0"/>
    <x v="0"/>
    <m/>
    <x v="0"/>
    <x v="0"/>
    <x v="0"/>
    <x v="0"/>
    <x v="0"/>
    <x v="0"/>
    <x v="0"/>
    <x v="0"/>
    <x v="0"/>
    <x v="0"/>
    <x v="0"/>
    <x v="0"/>
    <x v="0"/>
    <m/>
    <x v="0"/>
    <x v="0"/>
    <x v="0"/>
    <x v="0"/>
    <x v="0"/>
    <s v="TESTER"/>
    <m/>
    <x v="0"/>
    <m/>
    <m/>
    <m/>
    <m/>
    <x v="4"/>
    <x v="3"/>
  </r>
  <r>
    <x v="0"/>
    <s v="T20N R101W S09 fMORRISON"/>
    <n v="49124261"/>
    <x v="0"/>
    <x v="1"/>
    <s v="DEADMAN WASH"/>
    <m/>
    <s v="9"/>
    <s v=" 20"/>
    <s v=" 101"/>
    <n v="41.727620000000002"/>
    <n v="-108.80559"/>
    <s v="4903720468"/>
    <s v="CHAMPLIN 172-AMOCO 1"/>
    <x v="0"/>
    <x v="37"/>
    <m/>
    <m/>
    <n v="55"/>
    <x v="0"/>
    <n v="8510"/>
    <n v="8565"/>
    <m/>
    <m/>
    <x v="0"/>
    <d v="1973-08-16T00:00:00"/>
    <n v="7.9000000953674316"/>
    <x v="0"/>
    <n v="83"/>
    <n v="18"/>
    <n v="8446"/>
    <n v="94"/>
    <x v="0"/>
    <n v="12100"/>
    <n v="1574"/>
    <m/>
    <x v="0"/>
    <n v="405"/>
    <n v="21921"/>
    <x v="0"/>
    <s v="CHEM LAB"/>
    <n v="4.1417000000000002"/>
    <n v="1.48122"/>
    <n v="367.40099999999995"/>
    <n v="2.4045199999999998"/>
    <n v="375.42843999999997"/>
    <n v="341.34100000000001"/>
    <n v="25.797859999999996"/>
    <m/>
    <x v="0"/>
    <n v="8.4321000000000002"/>
    <n v="375.57096000000001"/>
    <n v="-1.8977378677006572E-4"/>
    <n v="22717"/>
    <n v="1.7832340158609256E-2"/>
    <n v="1.1031929280584073E-2"/>
    <n v="3.9454123400986885E-3"/>
    <n v="0.98502265837931713"/>
    <n v="0.90885887449870995"/>
    <n v="6.8689709129800658E-2"/>
    <n v="2.2451416371489424E-2"/>
    <x v="0"/>
    <m/>
    <x v="0"/>
    <m/>
    <m/>
    <x v="0"/>
    <m/>
    <x v="0"/>
    <x v="0"/>
    <m/>
    <x v="0"/>
    <x v="0"/>
    <x v="0"/>
    <m/>
    <x v="0"/>
    <x v="0"/>
    <x v="0"/>
    <x v="0"/>
    <x v="0"/>
    <x v="0"/>
    <x v="0"/>
    <x v="0"/>
    <x v="0"/>
    <x v="0"/>
    <x v="0"/>
    <x v="0"/>
    <x v="0"/>
    <m/>
    <x v="0"/>
    <x v="0"/>
    <x v="0"/>
    <x v="0"/>
    <x v="0"/>
    <s v="DST NO 2"/>
    <m/>
    <x v="0"/>
    <m/>
    <m/>
    <m/>
    <m/>
    <x v="4"/>
    <x v="3"/>
  </r>
  <r>
    <x v="0"/>
    <s v="T20N R103W S07 fMORRISON"/>
    <n v="49008654"/>
    <x v="0"/>
    <x v="1"/>
    <s v="BAXTER BASIN NORTH"/>
    <m/>
    <s v="7"/>
    <s v=" 20"/>
    <s v=" 103"/>
    <n v="41.720860000000002"/>
    <n v="-109.07689000000001"/>
    <s v="4903720288"/>
    <s v="CHAMPLIN 104; AMOCO NO. 1"/>
    <x v="0"/>
    <x v="37"/>
    <m/>
    <n v="0"/>
    <n v="37"/>
    <x v="0"/>
    <n v="4127"/>
    <n v="4164"/>
    <m/>
    <m/>
    <x v="0"/>
    <d v="1971-11-17T00:00:00"/>
    <n v="8.6000003814697266"/>
    <x v="0"/>
    <n v="57"/>
    <n v="13"/>
    <n v="1343"/>
    <n v="17"/>
    <x v="0"/>
    <n v="1460"/>
    <n v="293"/>
    <m/>
    <x v="0"/>
    <n v="807"/>
    <n v="3841"/>
    <x v="0"/>
    <m/>
    <n v="2.8443000000000001"/>
    <n v="1.0697700000000001"/>
    <n v="58.420499999999997"/>
    <n v="0.43485999999999997"/>
    <n v="62.76943"/>
    <n v="41.186599999999999"/>
    <n v="4.8022699999999992"/>
    <m/>
    <x v="0"/>
    <n v="16.801740000000002"/>
    <n v="62.790610000000001"/>
    <n v="-1.6868424062306038E-4"/>
    <n v="3987"/>
    <n v="1.8650996423096575E-2"/>
    <n v="4.5313459115368743E-2"/>
    <n v="1.7042850317423627E-2"/>
    <n v="0.93764369056720764"/>
    <n v="0.65593565662126863"/>
    <n v="7.6480703086018745E-2"/>
    <n v="0.26758364029271259"/>
    <x v="0"/>
    <m/>
    <x v="0"/>
    <m/>
    <m/>
    <x v="0"/>
    <m/>
    <x v="0"/>
    <x v="0"/>
    <m/>
    <x v="0"/>
    <x v="0"/>
    <x v="0"/>
    <m/>
    <x v="0"/>
    <x v="0"/>
    <x v="0"/>
    <x v="0"/>
    <x v="0"/>
    <x v="0"/>
    <x v="0"/>
    <x v="0"/>
    <x v="0"/>
    <x v="0"/>
    <x v="0"/>
    <x v="0"/>
    <x v="0"/>
    <m/>
    <x v="0"/>
    <x v="0"/>
    <x v="0"/>
    <x v="0"/>
    <x v="0"/>
    <s v="DST NO. 1 (TOP OF RECOVERY FLUID)"/>
    <m/>
    <x v="0"/>
    <m/>
    <m/>
    <m/>
    <m/>
    <x v="4"/>
    <x v="3"/>
  </r>
  <r>
    <x v="0"/>
    <s v="T20N R104W S01 fMORRISON"/>
    <n v="49124673"/>
    <x v="0"/>
    <x v="1"/>
    <s v="BAXTER BASIN NORTH"/>
    <m/>
    <s v="1"/>
    <s v=" 20"/>
    <s v=" 104"/>
    <n v="41.73516"/>
    <n v="-109.08184"/>
    <s v="4903720331"/>
    <s v="CHAMPLIN 104 AMOCO B-1"/>
    <x v="0"/>
    <x v="37"/>
    <m/>
    <m/>
    <n v="22"/>
    <x v="0"/>
    <n v="4374"/>
    <n v="4396"/>
    <m/>
    <m/>
    <x v="2"/>
    <d v="1972-05-31T00:00:00"/>
    <n v="7.6999998092651367"/>
    <x v="0"/>
    <n v="343"/>
    <n v="72"/>
    <n v="5705"/>
    <n v="1000"/>
    <x v="0"/>
    <n v="10050"/>
    <n v="500"/>
    <m/>
    <x v="0"/>
    <n v="249"/>
    <n v="17665"/>
    <x v="0"/>
    <s v="CHEM LAB"/>
    <n v="17.1157"/>
    <n v="5.9248799999999999"/>
    <n v="248.16749999999999"/>
    <n v="25.58"/>
    <n v="296.78807999999998"/>
    <n v="283.51049999999998"/>
    <n v="8.1950000000000003"/>
    <m/>
    <x v="0"/>
    <n v="5.1841800000000005"/>
    <n v="296.88968"/>
    <n v="-1.7113661121484323E-4"/>
    <n v="17916"/>
    <n v="7.0543267474213762E-3"/>
    <n v="5.7669768947593861E-2"/>
    <n v="1.9963335454712332E-2"/>
    <n v="0.92236689559769391"/>
    <n v="0.9549355167885929"/>
    <n v="2.760284560918385E-2"/>
    <n v="1.7461637602223159E-2"/>
    <x v="0"/>
    <m/>
    <x v="0"/>
    <m/>
    <m/>
    <x v="0"/>
    <m/>
    <x v="0"/>
    <x v="0"/>
    <m/>
    <x v="0"/>
    <x v="0"/>
    <x v="0"/>
    <m/>
    <x v="0"/>
    <x v="0"/>
    <x v="0"/>
    <x v="0"/>
    <x v="0"/>
    <x v="0"/>
    <x v="0"/>
    <x v="0"/>
    <x v="0"/>
    <x v="0"/>
    <x v="0"/>
    <x v="0"/>
    <x v="0"/>
    <m/>
    <x v="0"/>
    <x v="0"/>
    <x v="0"/>
    <x v="0"/>
    <x v="0"/>
    <s v="PRODUCTION"/>
    <m/>
    <x v="0"/>
    <m/>
    <m/>
    <m/>
    <m/>
    <x v="4"/>
    <x v="3"/>
  </r>
  <r>
    <x v="0"/>
    <s v="T20N R104W S13 fMORRISON"/>
    <n v="49007577"/>
    <x v="0"/>
    <x v="1"/>
    <s v="BAXTER BASIN NORTH"/>
    <m/>
    <s v="13"/>
    <s v=" 20"/>
    <s v=" 104"/>
    <n v="41.710149999999999"/>
    <n v="-109.09165"/>
    <s v="4903720180"/>
    <s v="NO. 1 UPRR (13-20-104)"/>
    <x v="0"/>
    <x v="37"/>
    <n v="107"/>
    <m/>
    <n v="30"/>
    <x v="0"/>
    <n v="3830"/>
    <n v="3860"/>
    <m/>
    <m/>
    <x v="0"/>
    <d v="1970-03-27T00:00:00"/>
    <n v="6.5"/>
    <x v="0"/>
    <n v="220"/>
    <n v="73"/>
    <n v="9352"/>
    <n v="59"/>
    <x v="0"/>
    <n v="14500"/>
    <n v="476"/>
    <m/>
    <x v="0"/>
    <n v="413"/>
    <n v="24851"/>
    <x v="0"/>
    <m/>
    <n v="10.978"/>
    <n v="6.0071700000000003"/>
    <n v="406.81199999999995"/>
    <n v="1.50922"/>
    <n v="425.30638999999996"/>
    <n v="409.04500000000002"/>
    <n v="7.801639999999999"/>
    <m/>
    <x v="0"/>
    <n v="8.5986600000000006"/>
    <n v="425.44529999999997"/>
    <n v="-1.6327913494948199E-4"/>
    <n v="25090"/>
    <n v="4.7856470635349712E-3"/>
    <n v="2.5811979923461768E-2"/>
    <n v="1.4124335164585703E-2"/>
    <n v="0.9600636849119526"/>
    <n v="0.96145144863511245"/>
    <n v="1.8337586524049036E-2"/>
    <n v="2.0210964840838532E-2"/>
    <x v="0"/>
    <m/>
    <x v="0"/>
    <m/>
    <m/>
    <x v="0"/>
    <m/>
    <x v="0"/>
    <x v="0"/>
    <m/>
    <x v="0"/>
    <x v="0"/>
    <x v="0"/>
    <m/>
    <x v="0"/>
    <x v="0"/>
    <x v="0"/>
    <x v="0"/>
    <x v="0"/>
    <x v="0"/>
    <x v="0"/>
    <x v="0"/>
    <x v="0"/>
    <x v="0"/>
    <x v="0"/>
    <x v="0"/>
    <x v="0"/>
    <m/>
    <x v="0"/>
    <x v="0"/>
    <x v="0"/>
    <x v="0"/>
    <x v="0"/>
    <s v="DST NO. 6"/>
    <m/>
    <x v="0"/>
    <m/>
    <m/>
    <m/>
    <m/>
    <x v="4"/>
    <x v="3"/>
  </r>
  <r>
    <x v="0"/>
    <s v="T20N R104W S14 fMORRISON"/>
    <n v="49008647"/>
    <x v="0"/>
    <x v="1"/>
    <s v="BAXTER BASIN NORTH"/>
    <m/>
    <s v="14"/>
    <s v=" 20"/>
    <s v=" 104"/>
    <n v="41.706440000000001"/>
    <n v="-109.10115"/>
    <s v="4903720166"/>
    <s v="2 FEATHERSTONE-GOV'T."/>
    <x v="0"/>
    <x v="37"/>
    <n v="82"/>
    <m/>
    <n v="56"/>
    <x v="0"/>
    <n v="3794"/>
    <n v="3850"/>
    <m/>
    <m/>
    <x v="0"/>
    <d v="1969-09-10T00:00:00"/>
    <n v="7.9000000953674316"/>
    <x v="0"/>
    <n v="177"/>
    <n v="67"/>
    <n v="8126"/>
    <n v="53"/>
    <x v="0"/>
    <n v="12200"/>
    <n v="1525"/>
    <m/>
    <x v="0"/>
    <n v="5"/>
    <n v="21379"/>
    <x v="0"/>
    <m/>
    <n v="8.8323"/>
    <n v="5.5134300000000005"/>
    <n v="353.48099999999999"/>
    <n v="1.3557399999999999"/>
    <n v="369.18247000000002"/>
    <n v="344.16199999999998"/>
    <n v="24.994749999999996"/>
    <m/>
    <x v="0"/>
    <n v="0.10410000000000001"/>
    <n v="369.26085"/>
    <n v="-1.0614220194988217E-4"/>
    <n v="22150"/>
    <n v="1.7712329711227E-2"/>
    <n v="2.3923942000821437E-2"/>
    <n v="1.4934159793665176E-2"/>
    <n v="0.96114189820551343"/>
    <n v="0.93202948538952879"/>
    <n v="6.768860007769574E-2"/>
    <n v="2.8191453277540796E-4"/>
    <x v="0"/>
    <m/>
    <x v="0"/>
    <m/>
    <m/>
    <x v="0"/>
    <m/>
    <x v="0"/>
    <x v="0"/>
    <m/>
    <x v="0"/>
    <x v="0"/>
    <x v="0"/>
    <m/>
    <x v="0"/>
    <x v="0"/>
    <x v="0"/>
    <x v="0"/>
    <x v="0"/>
    <x v="0"/>
    <x v="0"/>
    <x v="0"/>
    <x v="0"/>
    <x v="0"/>
    <x v="0"/>
    <x v="0"/>
    <x v="0"/>
    <m/>
    <x v="0"/>
    <x v="0"/>
    <x v="0"/>
    <x v="0"/>
    <x v="0"/>
    <s v="DST NO. 7"/>
    <m/>
    <x v="0"/>
    <m/>
    <m/>
    <m/>
    <m/>
    <x v="4"/>
    <x v="3"/>
  </r>
  <r>
    <x v="0"/>
    <s v="T20N R104W S14 fMORRISON"/>
    <n v="49124224"/>
    <x v="0"/>
    <x v="1"/>
    <s v="BAXTER BASIN NORTH"/>
    <m/>
    <s v="14"/>
    <s v=" 20"/>
    <s v=" 104"/>
    <n v="41.713740000000001"/>
    <n v="-109.10115999999999"/>
    <s v="4903720265"/>
    <s v="FEATHERSTONE NO 3"/>
    <x v="14"/>
    <x v="37"/>
    <m/>
    <m/>
    <n v="25"/>
    <x v="0"/>
    <n v="3896"/>
    <n v="3921"/>
    <m/>
    <m/>
    <x v="0"/>
    <d v="1971-06-14T00:00:00"/>
    <n v="8.3000001907348633"/>
    <x v="0"/>
    <n v="215"/>
    <n v="55"/>
    <n v="7678"/>
    <n v="960"/>
    <x v="0"/>
    <n v="12400"/>
    <n v="1391"/>
    <m/>
    <x v="0"/>
    <n v="65"/>
    <n v="22058"/>
    <x v="0"/>
    <s v="CHEM LAB"/>
    <n v="10.7285"/>
    <n v="4.5259499999999999"/>
    <n v="333.99299999999999"/>
    <n v="24.556799999999999"/>
    <n v="373.80425000000002"/>
    <n v="349.80399999999997"/>
    <n v="22.798489999999997"/>
    <m/>
    <x v="0"/>
    <n v="1.3533000000000002"/>
    <n v="373.95578999999998"/>
    <n v="-2.0265859619879458E-4"/>
    <n v="22761"/>
    <n v="1.5685312032843214E-2"/>
    <n v="2.870085077951896E-2"/>
    <n v="1.210780776302035E-2"/>
    <n v="0.95919134145746066"/>
    <n v="0.9354153869365146"/>
    <n v="6.096573608340173E-2"/>
    <n v="3.6188769800836623E-3"/>
    <x v="0"/>
    <m/>
    <x v="0"/>
    <m/>
    <m/>
    <x v="0"/>
    <m/>
    <x v="0"/>
    <x v="0"/>
    <m/>
    <x v="0"/>
    <x v="0"/>
    <x v="0"/>
    <m/>
    <x v="0"/>
    <x v="0"/>
    <x v="0"/>
    <x v="0"/>
    <x v="0"/>
    <x v="0"/>
    <x v="0"/>
    <x v="0"/>
    <x v="0"/>
    <x v="0"/>
    <x v="0"/>
    <x v="0"/>
    <x v="0"/>
    <m/>
    <x v="0"/>
    <x v="0"/>
    <x v="0"/>
    <x v="0"/>
    <x v="0"/>
    <s v="DST NO 4"/>
    <m/>
    <x v="0"/>
    <m/>
    <m/>
    <m/>
    <m/>
    <x v="4"/>
    <x v="3"/>
  </r>
  <r>
    <x v="0"/>
    <s v="T20N R104W S23 fMORRISON"/>
    <n v="49009284"/>
    <x v="0"/>
    <x v="1"/>
    <s v="BAXTER BASIN NORTH"/>
    <m/>
    <s v="23"/>
    <s v=" 20"/>
    <s v=" 104"/>
    <n v="41.692869999999999"/>
    <n v="-109.10299000000001"/>
    <s v="4903705775"/>
    <s v="CAMERON U.P. NO. 1"/>
    <x v="0"/>
    <x v="37"/>
    <n v="449"/>
    <n v="199"/>
    <n v="14"/>
    <x v="0"/>
    <n v="4087"/>
    <n v="4101"/>
    <m/>
    <m/>
    <x v="0"/>
    <d v="1956-08-28T00:00:00"/>
    <n v="8.6000003814697266"/>
    <x v="2"/>
    <n v="157"/>
    <n v="65"/>
    <n v="7615"/>
    <n v="-3"/>
    <x v="0"/>
    <n v="10400"/>
    <n v="1290"/>
    <m/>
    <x v="0"/>
    <n v="1016"/>
    <n v="20154"/>
    <x v="0"/>
    <m/>
    <n v="7.8342999999999998"/>
    <n v="5.3488500000000005"/>
    <n v="331.2525"/>
    <n v="0"/>
    <n v="344.43565000000001"/>
    <n v="293.38400000000001"/>
    <n v="21.143099999999997"/>
    <m/>
    <x v="0"/>
    <n v="21.153120000000001"/>
    <n v="335.68022000000002"/>
    <n v="1.287343875684005E-2"/>
    <n v="20537"/>
    <n v="9.4124007765845029E-3"/>
    <n v="2.2745322674932168E-2"/>
    <n v="1.5529315853338643E-2"/>
    <n v="0.96172536147172916"/>
    <n v="0.87399847390471797"/>
    <n v="6.2985838128919225E-2"/>
    <n v="6.3015687966362754E-2"/>
    <x v="0"/>
    <m/>
    <x v="0"/>
    <m/>
    <m/>
    <x v="0"/>
    <m/>
    <x v="0"/>
    <x v="0"/>
    <m/>
    <x v="0"/>
    <x v="0"/>
    <x v="0"/>
    <m/>
    <x v="0"/>
    <x v="0"/>
    <x v="0"/>
    <x v="0"/>
    <x v="0"/>
    <x v="0"/>
    <x v="0"/>
    <x v="0"/>
    <x v="0"/>
    <x v="0"/>
    <x v="0"/>
    <x v="0"/>
    <x v="0"/>
    <m/>
    <x v="0"/>
    <x v="0"/>
    <x v="0"/>
    <x v="0"/>
    <x v="0"/>
    <s v="DST"/>
    <m/>
    <x v="0"/>
    <m/>
    <m/>
    <m/>
    <m/>
    <x v="4"/>
    <x v="3"/>
  </r>
  <r>
    <x v="0"/>
    <s v="T20N R104W S26 fMORRISON"/>
    <n v="49005123"/>
    <x v="0"/>
    <x v="1"/>
    <s v="BAXTER BASIN NORTH"/>
    <m/>
    <s v="26"/>
    <s v=" 20"/>
    <s v=" 104"/>
    <n v="41.67745"/>
    <n v="-109.10563999999999"/>
    <s v="4903705756"/>
    <s v="G. W. CAPPERS 5"/>
    <x v="0"/>
    <x v="37"/>
    <n v="75"/>
    <m/>
    <n v="22"/>
    <x v="0"/>
    <n v="3459"/>
    <n v="3481"/>
    <m/>
    <m/>
    <x v="0"/>
    <m/>
    <n v="8.1000003814697266"/>
    <x v="0"/>
    <n v="363"/>
    <n v="167"/>
    <n v="12640"/>
    <n v="-3"/>
    <x v="0"/>
    <n v="20000"/>
    <n v="1020"/>
    <m/>
    <x v="0"/>
    <n v="45"/>
    <n v="33717"/>
    <x v="0"/>
    <m/>
    <n v="18.113700000000001"/>
    <n v="13.742430000000001"/>
    <n v="549.84"/>
    <n v="0"/>
    <n v="581.69612999999993"/>
    <n v="564.20000000000005"/>
    <n v="16.717799999999997"/>
    <m/>
    <x v="0"/>
    <n v="0.93690000000000007"/>
    <n v="581.85469999999998"/>
    <n v="-1.3628111115700402E-4"/>
    <n v="34229"/>
    <n v="7.5353957554528594E-3"/>
    <n v="3.1139454202660767E-2"/>
    <n v="2.3624757482914666E-2"/>
    <n v="0.94523578831442456"/>
    <n v="0.96965788881657211"/>
    <n v="2.8731915373374137E-2"/>
    <n v="1.6101958100536097E-3"/>
    <x v="0"/>
    <m/>
    <x v="0"/>
    <m/>
    <m/>
    <x v="0"/>
    <m/>
    <x v="0"/>
    <x v="0"/>
    <m/>
    <x v="0"/>
    <x v="0"/>
    <x v="0"/>
    <m/>
    <x v="0"/>
    <x v="0"/>
    <x v="0"/>
    <x v="0"/>
    <x v="0"/>
    <x v="0"/>
    <x v="0"/>
    <x v="0"/>
    <x v="0"/>
    <x v="0"/>
    <x v="0"/>
    <x v="0"/>
    <x v="0"/>
    <m/>
    <x v="0"/>
    <x v="0"/>
    <x v="0"/>
    <x v="0"/>
    <x v="0"/>
    <s v="DST"/>
    <m/>
    <x v="0"/>
    <m/>
    <m/>
    <m/>
    <m/>
    <x v="4"/>
    <x v="3"/>
  </r>
  <r>
    <x v="0"/>
    <s v="T20N R104W S26 fMORRISON"/>
    <n v="49005122"/>
    <x v="0"/>
    <x v="1"/>
    <s v="BAXTER BASIN NORTH"/>
    <m/>
    <s v="26"/>
    <s v=" 20"/>
    <s v=" 104"/>
    <n v="41.678350000000002"/>
    <n v="-109.11156"/>
    <s v="4903705757"/>
    <s v="G. W. CAPPERS 4"/>
    <x v="0"/>
    <x v="37"/>
    <n v="224"/>
    <n v="409"/>
    <n v="21"/>
    <x v="0"/>
    <n v="3670"/>
    <n v="3691"/>
    <m/>
    <m/>
    <x v="0"/>
    <m/>
    <n v="6.8000001907348633"/>
    <x v="0"/>
    <n v="653"/>
    <n v="227"/>
    <n v="14821"/>
    <n v="-3"/>
    <x v="0"/>
    <n v="23000"/>
    <n v="590"/>
    <m/>
    <x v="0"/>
    <n v="1811"/>
    <n v="40803"/>
    <x v="0"/>
    <m/>
    <n v="32.584699999999998"/>
    <n v="18.679829999999999"/>
    <n v="644.71349999999995"/>
    <n v="0"/>
    <n v="695.97802999999999"/>
    <n v="648.83000000000004"/>
    <n v="9.6700999999999997"/>
    <m/>
    <x v="0"/>
    <n v="37.705020000000005"/>
    <n v="696.20511999999997"/>
    <n v="-1.6311790585884882E-4"/>
    <n v="41096"/>
    <n v="3.5775772597956019E-3"/>
    <n v="4.6818575580611359E-2"/>
    <n v="2.6839683430811744E-2"/>
    <n v="0.9263417409885768"/>
    <n v="0.93195235335241422"/>
    <n v="1.3889728360515361E-2"/>
    <n v="5.4157918287070346E-2"/>
    <x v="0"/>
    <m/>
    <x v="0"/>
    <m/>
    <m/>
    <x v="0"/>
    <m/>
    <x v="0"/>
    <x v="0"/>
    <m/>
    <x v="0"/>
    <x v="0"/>
    <x v="0"/>
    <m/>
    <x v="0"/>
    <x v="0"/>
    <x v="0"/>
    <x v="0"/>
    <x v="0"/>
    <x v="0"/>
    <x v="0"/>
    <x v="0"/>
    <x v="0"/>
    <x v="0"/>
    <x v="0"/>
    <x v="0"/>
    <x v="0"/>
    <m/>
    <x v="0"/>
    <x v="0"/>
    <x v="0"/>
    <x v="0"/>
    <x v="0"/>
    <s v="DST"/>
    <m/>
    <x v="0"/>
    <m/>
    <m/>
    <m/>
    <m/>
    <x v="4"/>
    <x v="3"/>
  </r>
  <r>
    <x v="0"/>
    <s v="T23N R103W S29 fMORRISON"/>
    <n v="49008417"/>
    <x v="0"/>
    <x v="1"/>
    <s v="PINE CANYON"/>
    <m/>
    <s v="29"/>
    <s v=" 23"/>
    <s v=" 103"/>
    <n v="41.933349999999997"/>
    <n v="-109.09797"/>
    <s v="4903720032"/>
    <s v="SOHIO PINE CANYON 3"/>
    <x v="0"/>
    <x v="37"/>
    <n v="23"/>
    <m/>
    <n v="25"/>
    <x v="0"/>
    <n v="8551"/>
    <n v="8576"/>
    <m/>
    <m/>
    <x v="2"/>
    <d v="1968-11-07T00:00:00"/>
    <n v="8.5"/>
    <x v="0"/>
    <n v="22"/>
    <n v="6"/>
    <n v="2795"/>
    <n v="19"/>
    <x v="0"/>
    <n v="3140"/>
    <n v="1440"/>
    <m/>
    <x v="0"/>
    <n v="255"/>
    <n v="7016"/>
    <x v="0"/>
    <m/>
    <n v="1.0977999999999999"/>
    <n v="0.49374000000000001"/>
    <n v="121.5825"/>
    <n v="0.48601999999999995"/>
    <n v="123.66005999999999"/>
    <n v="88.579399999999993"/>
    <n v="23.601599999999998"/>
    <m/>
    <x v="0"/>
    <n v="5.3091000000000008"/>
    <n v="117.49009999999998"/>
    <n v="2.5585552172140397E-2"/>
    <n v="7674"/>
    <n v="4.4792375765827092E-2"/>
    <n v="8.8775632164500001E-3"/>
    <n v="3.9927200423483548E-3"/>
    <n v="0.98712971674120165"/>
    <n v="0.75393075671907683"/>
    <n v="0.20088160619490494"/>
    <n v="4.5187637086018327E-2"/>
    <x v="0"/>
    <m/>
    <x v="0"/>
    <m/>
    <m/>
    <x v="0"/>
    <m/>
    <x v="0"/>
    <x v="0"/>
    <m/>
    <x v="0"/>
    <x v="0"/>
    <x v="0"/>
    <m/>
    <x v="0"/>
    <x v="0"/>
    <x v="0"/>
    <x v="0"/>
    <x v="0"/>
    <x v="0"/>
    <x v="0"/>
    <x v="0"/>
    <x v="0"/>
    <x v="0"/>
    <x v="0"/>
    <x v="0"/>
    <x v="0"/>
    <m/>
    <x v="0"/>
    <x v="0"/>
    <x v="0"/>
    <x v="0"/>
    <x v="0"/>
    <s v="PRODUCTION (9-16-68)"/>
    <m/>
    <x v="0"/>
    <m/>
    <m/>
    <m/>
    <m/>
    <x v="4"/>
    <x v="3"/>
  </r>
  <r>
    <x v="0"/>
    <s v="T15N R091W S23 fMUDDY"/>
    <n v="49008530"/>
    <x v="0"/>
    <x v="5"/>
    <s v="CHEROKEE CREEK"/>
    <m/>
    <s v="23"/>
    <n v="15"/>
    <n v="91"/>
    <n v="41.259399999999999"/>
    <n v="-107.60135"/>
    <s v="4900705062"/>
    <s v="UNIT NO. 32-23"/>
    <x v="0"/>
    <x v="38"/>
    <n v="505"/>
    <n v="28"/>
    <n v="35"/>
    <x v="0"/>
    <n v="8226"/>
    <n v="8261"/>
    <m/>
    <m/>
    <x v="2"/>
    <d v="1969-01-21T00:00:00"/>
    <n v="7.7"/>
    <x v="0"/>
    <n v="311"/>
    <n v="50"/>
    <n v="9619"/>
    <n v="101"/>
    <x v="0"/>
    <n v="15200"/>
    <n v="610"/>
    <m/>
    <x v="0"/>
    <n v="96"/>
    <n v="25677"/>
    <x v="0"/>
    <m/>
    <n v="15.5189"/>
    <n v="4.1145000000000005"/>
    <n v="418.42649999999998"/>
    <n v="2.58358"/>
    <n v="440.64347999999995"/>
    <n v="428.79199999999997"/>
    <n v="9.9978999999999996"/>
    <m/>
    <x v="0"/>
    <n v="1.9987200000000001"/>
    <n v="440.78861999999998"/>
    <n v="-1.6466384648349685E-4"/>
    <n v="25984"/>
    <n v="5.9425872515050035E-3"/>
    <n v="3.5218721493394167E-2"/>
    <n v="9.3374807225106351E-3"/>
    <n v="0.95544379778409516"/>
    <n v="0.9727837347524988"/>
    <n v="2.2681846913379933E-2"/>
    <n v="4.5344183341212395E-3"/>
    <x v="0"/>
    <m/>
    <x v="0"/>
    <m/>
    <m/>
    <x v="0"/>
    <m/>
    <x v="0"/>
    <x v="0"/>
    <m/>
    <x v="0"/>
    <x v="0"/>
    <x v="0"/>
    <m/>
    <x v="0"/>
    <x v="0"/>
    <x v="0"/>
    <x v="0"/>
    <x v="0"/>
    <x v="0"/>
    <x v="0"/>
    <x v="0"/>
    <x v="0"/>
    <x v="0"/>
    <x v="0"/>
    <x v="0"/>
    <x v="0"/>
    <m/>
    <x v="0"/>
    <x v="0"/>
    <x v="0"/>
    <x v="0"/>
    <x v="0"/>
    <s v="PRODUCTION"/>
    <m/>
    <x v="0"/>
    <m/>
    <m/>
    <m/>
    <m/>
    <x v="0"/>
    <x v="2"/>
  </r>
  <r>
    <x v="0"/>
    <s v="T19N R090W S36 fMUDDY"/>
    <n v="49008441"/>
    <x v="0"/>
    <x v="5"/>
    <s v="SUGAR CREEK"/>
    <m/>
    <s v="36"/>
    <n v="19"/>
    <n v="90"/>
    <n v="41.578859999999999"/>
    <n v="-107.48693"/>
    <s v="4900720116"/>
    <s v="UNIT NO. 5"/>
    <x v="0"/>
    <x v="38"/>
    <n v="620"/>
    <n v="2149"/>
    <n v="40"/>
    <x v="0"/>
    <n v="8516"/>
    <n v="8556"/>
    <m/>
    <m/>
    <x v="0"/>
    <d v="1971-07-20T00:00:00"/>
    <n v="7.1"/>
    <x v="0"/>
    <n v="95"/>
    <n v="24"/>
    <n v="5045"/>
    <n v="46"/>
    <x v="0"/>
    <n v="7500"/>
    <n v="915"/>
    <m/>
    <x v="0"/>
    <n v="41"/>
    <n v="13202"/>
    <x v="0"/>
    <m/>
    <n v="4.7404999999999999"/>
    <n v="1.97496"/>
    <n v="219.45750000000001"/>
    <n v="1.1766799999999999"/>
    <n v="227.34963999999999"/>
    <n v="211.57499999999999"/>
    <n v="14.996849999999998"/>
    <m/>
    <x v="0"/>
    <n v="0.85362000000000005"/>
    <n v="227.42546999999999"/>
    <n v="-1.6674175506218073E-4"/>
    <n v="13663"/>
    <n v="1.7159873441280477E-2"/>
    <n v="2.085114363937414E-2"/>
    <n v="8.686884219390012E-3"/>
    <n v="0.97046197214123586"/>
    <n v="0.9303047719325368"/>
    <n v="6.5941822611161355E-2"/>
    <n v="3.7534054563017945E-3"/>
    <x v="0"/>
    <m/>
    <x v="0"/>
    <m/>
    <m/>
    <x v="0"/>
    <m/>
    <x v="0"/>
    <x v="0"/>
    <m/>
    <x v="0"/>
    <x v="0"/>
    <x v="0"/>
    <m/>
    <x v="0"/>
    <x v="0"/>
    <x v="0"/>
    <x v="0"/>
    <x v="0"/>
    <x v="0"/>
    <x v="0"/>
    <x v="0"/>
    <x v="0"/>
    <x v="0"/>
    <x v="0"/>
    <x v="0"/>
    <x v="0"/>
    <m/>
    <x v="0"/>
    <x v="0"/>
    <x v="0"/>
    <x v="0"/>
    <x v="0"/>
    <s v="DST NO. 3 (MFE)"/>
    <m/>
    <x v="0"/>
    <m/>
    <m/>
    <m/>
    <m/>
    <x v="2"/>
    <x v="2"/>
  </r>
  <r>
    <x v="1"/>
    <s v="T24N R101W S28 fMUDDY"/>
    <m/>
    <x v="1"/>
    <x v="3"/>
    <s v="TREASURE"/>
    <s v="SE NE"/>
    <n v="28"/>
    <n v="24"/>
    <n v="101"/>
    <n v="42.025069999999999"/>
    <n v="-108.84019000000001"/>
    <s v="4903722032"/>
    <s v="4 TREASURE"/>
    <x v="0"/>
    <x v="38"/>
    <m/>
    <m/>
    <m/>
    <x v="0"/>
    <m/>
    <m/>
    <m/>
    <m/>
    <x v="1"/>
    <d v="1985-05-08T00:00:00"/>
    <n v="7.95"/>
    <x v="0"/>
    <n v="47"/>
    <n v="17"/>
    <n v="110"/>
    <n v="46"/>
    <x v="1"/>
    <n v="71"/>
    <n v="120"/>
    <n v="0"/>
    <x v="1"/>
    <n v="261"/>
    <n v="596"/>
    <x v="0"/>
    <s v="BLACKJACK OIL"/>
    <n v="2.3452999999999999"/>
    <n v="1.39893"/>
    <n v="4.7850000000000001"/>
    <n v="1.1766799999999999"/>
    <n v="9.7059099999999976"/>
    <n v="2.00291"/>
    <n v="1.9667999999999999"/>
    <n v="0"/>
    <x v="1"/>
    <n v="5.4340200000000003"/>
    <n v="9.4037299999999995"/>
    <n v="1.5812961416332184E-2"/>
    <n v="672"/>
    <n v="5.993690851735016E-2"/>
    <n v="0.24163628139968335"/>
    <n v="0.14413177126101523"/>
    <n v="0.61423194733930164"/>
    <n v="0.21299101526734604"/>
    <n v="0.20915104963668671"/>
    <n v="0.57785793509596728"/>
    <x v="1"/>
    <n v="0"/>
    <x v="1"/>
    <n v="0"/>
    <n v="0"/>
    <x v="0"/>
    <n v="0"/>
    <x v="0"/>
    <x v="1"/>
    <m/>
    <x v="1"/>
    <x v="1"/>
    <x v="1"/>
    <n v="0"/>
    <x v="1"/>
    <x v="3"/>
    <x v="1"/>
    <x v="1"/>
    <x v="0"/>
    <x v="0"/>
    <x v="0"/>
    <x v="0"/>
    <x v="0"/>
    <x v="0"/>
    <x v="0"/>
    <x v="0"/>
    <x v="0"/>
    <m/>
    <x v="0"/>
    <x v="0"/>
    <x v="0"/>
    <x v="0"/>
    <x v="0"/>
    <m/>
    <n v="19850508"/>
    <x v="1"/>
    <m/>
    <m/>
    <m/>
    <m/>
    <x v="5"/>
    <x v="2"/>
  </r>
  <r>
    <x v="0"/>
    <s v="T26N R090W S02 fMUDDY"/>
    <n v="49003111"/>
    <x v="0"/>
    <x v="1"/>
    <s v="LOST SOLDIER"/>
    <m/>
    <s v="2"/>
    <s v=" 26"/>
    <s v=" 90"/>
    <n v="42.257669999999997"/>
    <n v="-107.56243000000001"/>
    <s v="4903706281"/>
    <s v="TRACT 9; M-7"/>
    <x v="0"/>
    <x v="38"/>
    <m/>
    <s v="[2285]"/>
    <n v="50"/>
    <x v="0"/>
    <n v="2870"/>
    <n v="2920"/>
    <n v="8860"/>
    <n v="5701"/>
    <x v="0"/>
    <d v="1964-08-10T00:00:00"/>
    <n v="8.5"/>
    <x v="0"/>
    <n v="11"/>
    <n v="8"/>
    <n v="2038"/>
    <n v="15"/>
    <x v="0"/>
    <n v="770"/>
    <n v="3660"/>
    <m/>
    <x v="0"/>
    <n v="276"/>
    <n v="5000"/>
    <x v="0"/>
    <m/>
    <n v="0.54889999999999994"/>
    <n v="0.65832000000000002"/>
    <n v="88.652999999999992"/>
    <n v="0.38369999999999999"/>
    <n v="90.243920000000003"/>
    <n v="21.721699999999998"/>
    <n v="59.987399999999994"/>
    <m/>
    <x v="0"/>
    <n v="5.7463200000000008"/>
    <n v="87.455419999999989"/>
    <n v="1.5692236110725077E-2"/>
    <n v="6775"/>
    <n v="0.15074309978768577"/>
    <n v="6.0824042218024206E-3"/>
    <n v="7.2948958777499916E-3"/>
    <n v="0.98662269990044749"/>
    <n v="0.24837454328159422"/>
    <n v="0.68591975202909095"/>
    <n v="6.5705704689314873E-2"/>
    <x v="0"/>
    <m/>
    <x v="0"/>
    <m/>
    <m/>
    <x v="0"/>
    <m/>
    <x v="0"/>
    <x v="0"/>
    <m/>
    <x v="0"/>
    <x v="0"/>
    <x v="0"/>
    <m/>
    <x v="0"/>
    <x v="0"/>
    <x v="0"/>
    <x v="0"/>
    <x v="0"/>
    <x v="0"/>
    <x v="0"/>
    <x v="0"/>
    <x v="0"/>
    <x v="0"/>
    <x v="0"/>
    <x v="0"/>
    <x v="0"/>
    <m/>
    <x v="0"/>
    <x v="0"/>
    <x v="0"/>
    <x v="0"/>
    <x v="0"/>
    <s v="DST BOTTOM"/>
    <m/>
    <x v="0"/>
    <m/>
    <m/>
    <m/>
    <m/>
    <x v="2"/>
    <x v="2"/>
  </r>
  <r>
    <x v="0"/>
    <s v="T26N R113W S02 fMUDDY"/>
    <n v="49005818"/>
    <x v="0"/>
    <x v="2"/>
    <s v="GREEN RIVER BEND"/>
    <m/>
    <s v="2"/>
    <s v=" 26"/>
    <s v=" 113"/>
    <n v="42.271500000000003"/>
    <n v="-110.24326000000001"/>
    <s v="4902305308"/>
    <s v="UNIT NO. 23"/>
    <x v="0"/>
    <x v="38"/>
    <m/>
    <m/>
    <m/>
    <x v="0"/>
    <n v="7663"/>
    <m/>
    <n v="7744"/>
    <m/>
    <x v="2"/>
    <m/>
    <n v="7.1999998092651367"/>
    <x v="0"/>
    <n v="986"/>
    <n v="207"/>
    <n v="7852"/>
    <n v="-3"/>
    <x v="0"/>
    <n v="14300"/>
    <n v="268"/>
    <m/>
    <x v="0"/>
    <n v="5"/>
    <n v="23482"/>
    <x v="0"/>
    <m/>
    <n v="49.2014"/>
    <n v="17.034030000000001"/>
    <n v="341.56199999999995"/>
    <n v="0"/>
    <n v="407.79742999999996"/>
    <n v="403.40299999999996"/>
    <n v="4.3925199999999993"/>
    <m/>
    <x v="0"/>
    <n v="0.10410000000000001"/>
    <n v="407.89961999999997"/>
    <n v="-1.2527935463295758E-4"/>
    <n v="23612"/>
    <n v="2.7604365736611882E-3"/>
    <n v="0.12065156957953366"/>
    <n v="4.177081253307556E-2"/>
    <n v="0.83757761788739082"/>
    <n v="0.98897616036023761"/>
    <n v="1.0768629791810053E-2"/>
    <n v="2.5520984795229774E-4"/>
    <x v="0"/>
    <m/>
    <x v="0"/>
    <m/>
    <m/>
    <x v="0"/>
    <m/>
    <x v="0"/>
    <x v="0"/>
    <m/>
    <x v="0"/>
    <x v="0"/>
    <x v="0"/>
    <m/>
    <x v="0"/>
    <x v="0"/>
    <x v="0"/>
    <x v="0"/>
    <x v="0"/>
    <x v="0"/>
    <x v="0"/>
    <x v="0"/>
    <x v="0"/>
    <x v="0"/>
    <x v="0"/>
    <x v="0"/>
    <x v="0"/>
    <m/>
    <x v="0"/>
    <x v="0"/>
    <x v="0"/>
    <x v="0"/>
    <x v="0"/>
    <s v="PRODUCTION"/>
    <m/>
    <x v="0"/>
    <m/>
    <m/>
    <m/>
    <m/>
    <x v="0"/>
    <x v="0"/>
  </r>
  <r>
    <x v="0"/>
    <s v="T26N R113W S04 fMUDDY"/>
    <n v="49005824"/>
    <x v="0"/>
    <x v="2"/>
    <s v="LABARGE"/>
    <m/>
    <s v="4"/>
    <s v=" 26"/>
    <s v=" 113"/>
    <n v="42.271549999999998"/>
    <n v="-110.26785"/>
    <s v="4902305310"/>
    <s v="BNG 34"/>
    <x v="0"/>
    <x v="38"/>
    <m/>
    <m/>
    <m/>
    <x v="0"/>
    <n v="7796"/>
    <m/>
    <n v="7926"/>
    <m/>
    <x v="0"/>
    <m/>
    <n v="7.3000001907348633"/>
    <x v="0"/>
    <n v="273"/>
    <n v="102"/>
    <n v="3103"/>
    <n v="-3"/>
    <x v="0"/>
    <n v="5400"/>
    <n v="281"/>
    <m/>
    <x v="0"/>
    <n v="5"/>
    <n v="9021"/>
    <x v="0"/>
    <m/>
    <n v="13.6227"/>
    <n v="8.39358"/>
    <n v="134.98049999999998"/>
    <n v="0"/>
    <n v="156.99677999999997"/>
    <n v="152.334"/>
    <n v="4.6055899999999994"/>
    <m/>
    <x v="0"/>
    <n v="0.10410000000000001"/>
    <n v="157.04369"/>
    <n v="-1.4937565212542615E-4"/>
    <n v="9158"/>
    <n v="7.536168106056439E-3"/>
    <n v="8.6770569434608799E-2"/>
    <n v="5.3463389503912127E-2"/>
    <n v="0.85976604106147914"/>
    <n v="0.97001032005806798"/>
    <n v="2.9326807081519794E-2"/>
    <n v="6.6287286041228407E-4"/>
    <x v="0"/>
    <m/>
    <x v="0"/>
    <m/>
    <m/>
    <x v="0"/>
    <m/>
    <x v="0"/>
    <x v="0"/>
    <m/>
    <x v="0"/>
    <x v="0"/>
    <x v="0"/>
    <m/>
    <x v="0"/>
    <x v="0"/>
    <x v="0"/>
    <x v="0"/>
    <x v="0"/>
    <x v="0"/>
    <x v="0"/>
    <x v="0"/>
    <x v="0"/>
    <x v="0"/>
    <x v="0"/>
    <x v="0"/>
    <x v="0"/>
    <m/>
    <x v="0"/>
    <x v="0"/>
    <x v="0"/>
    <x v="0"/>
    <x v="0"/>
    <s v="TEST"/>
    <m/>
    <x v="0"/>
    <m/>
    <m/>
    <m/>
    <m/>
    <x v="0"/>
    <x v="0"/>
  </r>
  <r>
    <x v="0"/>
    <s v="T26N R113W S04 fMUDDY"/>
    <n v="49005823"/>
    <x v="0"/>
    <x v="2"/>
    <s v="LABARGE"/>
    <m/>
    <s v="4"/>
    <s v=" 26"/>
    <s v=" 113"/>
    <n v="42.264650000000003"/>
    <n v="-110.26748000000001"/>
    <s v="4902305260"/>
    <s v="BNG 39"/>
    <x v="0"/>
    <x v="38"/>
    <m/>
    <m/>
    <m/>
    <x v="0"/>
    <n v="8003"/>
    <m/>
    <n v="8132"/>
    <m/>
    <x v="4"/>
    <m/>
    <n v="7.6999998092651367"/>
    <x v="0"/>
    <n v="563"/>
    <n v="104"/>
    <n v="6313"/>
    <n v="-3"/>
    <x v="0"/>
    <n v="10700"/>
    <n v="573"/>
    <m/>
    <x v="0"/>
    <n v="5"/>
    <n v="17967"/>
    <x v="0"/>
    <m/>
    <n v="28.093699999999998"/>
    <n v="8.5581600000000009"/>
    <n v="274.6155"/>
    <n v="0"/>
    <n v="311.26736"/>
    <n v="301.84699999999998"/>
    <n v="9.3914699999999982"/>
    <m/>
    <x v="0"/>
    <n v="0.10410000000000001"/>
    <n v="311.34257000000002"/>
    <n v="-1.2079794487059796E-4"/>
    <n v="18252"/>
    <n v="7.868798144620227E-3"/>
    <n v="9.0255849505068569E-2"/>
    <n v="2.7494562873537402E-2"/>
    <n v="0.88224958762139405"/>
    <n v="0.96950121533332223"/>
    <n v="3.0164426278102598E-2"/>
    <n v="3.3435838857500278E-4"/>
    <x v="0"/>
    <m/>
    <x v="0"/>
    <m/>
    <m/>
    <x v="0"/>
    <m/>
    <x v="0"/>
    <x v="0"/>
    <m/>
    <x v="0"/>
    <x v="0"/>
    <x v="0"/>
    <m/>
    <x v="0"/>
    <x v="0"/>
    <x v="0"/>
    <x v="0"/>
    <x v="0"/>
    <x v="0"/>
    <x v="0"/>
    <x v="0"/>
    <x v="0"/>
    <x v="0"/>
    <x v="0"/>
    <x v="0"/>
    <x v="0"/>
    <m/>
    <x v="0"/>
    <x v="0"/>
    <x v="0"/>
    <x v="0"/>
    <x v="0"/>
    <s v="PRODUCTION TEST"/>
    <m/>
    <x v="0"/>
    <m/>
    <m/>
    <m/>
    <m/>
    <x v="0"/>
    <x v="0"/>
  </r>
  <r>
    <x v="0"/>
    <s v="T26N R113W S09 fMUDDY"/>
    <n v="49000080"/>
    <x v="0"/>
    <x v="2"/>
    <s v="HOGSBACK SOUTH"/>
    <m/>
    <s v="9"/>
    <s v=" 26"/>
    <s v=" 113"/>
    <n v="42.247079999999997"/>
    <n v="-110.28051000000001"/>
    <s v="4902305856"/>
    <s v="UNIT NO. 4-9"/>
    <x v="0"/>
    <x v="38"/>
    <m/>
    <m/>
    <n v="12"/>
    <x v="0"/>
    <n v="8010"/>
    <n v="8022"/>
    <m/>
    <m/>
    <x v="2"/>
    <d v="1969-11-17T00:00:00"/>
    <n v="7.4000000953674316"/>
    <x v="0"/>
    <n v="91"/>
    <n v="24"/>
    <n v="2495"/>
    <n v="42"/>
    <x v="0"/>
    <n v="3700"/>
    <n v="683"/>
    <m/>
    <x v="0"/>
    <n v="29"/>
    <n v="6717"/>
    <x v="0"/>
    <m/>
    <n v="4.5408999999999997"/>
    <n v="1.97496"/>
    <n v="108.5325"/>
    <n v="1.07436"/>
    <n v="116.12272"/>
    <n v="104.377"/>
    <n v="11.194369999999999"/>
    <m/>
    <x v="0"/>
    <n v="0.60378000000000009"/>
    <n v="116.17515"/>
    <n v="-2.2570159597245162E-4"/>
    <n v="7061"/>
    <n v="2.4967339236463926E-2"/>
    <n v="3.9104319981481658E-2"/>
    <n v="1.7007524453440292E-2"/>
    <n v="0.94388815556507799"/>
    <n v="0.89844514941448317"/>
    <n v="9.6357697838134915E-2"/>
    <n v="5.197152747381863E-3"/>
    <x v="0"/>
    <m/>
    <x v="0"/>
    <m/>
    <m/>
    <x v="0"/>
    <m/>
    <x v="0"/>
    <x v="0"/>
    <m/>
    <x v="0"/>
    <x v="0"/>
    <x v="0"/>
    <m/>
    <x v="0"/>
    <x v="0"/>
    <x v="0"/>
    <x v="0"/>
    <x v="0"/>
    <x v="0"/>
    <x v="0"/>
    <x v="0"/>
    <x v="0"/>
    <x v="0"/>
    <x v="0"/>
    <x v="0"/>
    <x v="0"/>
    <m/>
    <x v="0"/>
    <x v="0"/>
    <x v="0"/>
    <x v="0"/>
    <x v="0"/>
    <s v="PRODUCTION (11-12-69)"/>
    <m/>
    <x v="0"/>
    <m/>
    <m/>
    <m/>
    <m/>
    <x v="0"/>
    <x v="0"/>
  </r>
  <r>
    <x v="0"/>
    <s v="T26N R113W S11 fMUDDY"/>
    <n v="49003460"/>
    <x v="0"/>
    <x v="2"/>
    <s v="GREEN RIVER BEND"/>
    <m/>
    <s v="11"/>
    <s v=" 26"/>
    <s v=" 113"/>
    <n v="42.246650000000002"/>
    <n v="-110.22887"/>
    <s v="4902305180"/>
    <s v="GRBU NO. 17"/>
    <x v="0"/>
    <x v="38"/>
    <n v="5206"/>
    <m/>
    <m/>
    <x v="0"/>
    <n v="8006"/>
    <m/>
    <n v="8125"/>
    <m/>
    <x v="2"/>
    <d v="1961-09-28T00:00:00"/>
    <n v="7.9000000953674316"/>
    <x v="2"/>
    <n v="697"/>
    <n v="133"/>
    <n v="6281"/>
    <n v="-3"/>
    <x v="0"/>
    <n v="11000"/>
    <n v="525"/>
    <m/>
    <x v="0"/>
    <n v="5"/>
    <n v="18375"/>
    <x v="0"/>
    <m/>
    <n v="34.780299999999997"/>
    <n v="10.944570000000001"/>
    <n v="273.2235"/>
    <n v="0"/>
    <n v="318.94837000000001"/>
    <n v="310.31"/>
    <n v="8.6047499999999992"/>
    <m/>
    <x v="0"/>
    <n v="0.10410000000000001"/>
    <n v="319.01885000000004"/>
    <n v="-1.1047589561111282E-4"/>
    <n v="18635"/>
    <n v="7.0251283436908946E-3"/>
    <n v="0.10904680277876948"/>
    <n v="3.4314550659092564E-2"/>
    <n v="0.85663864656213795"/>
    <n v="0.97270114289484766"/>
    <n v="2.697254409888318E-2"/>
    <n v="3.263130062690653E-4"/>
    <x v="0"/>
    <m/>
    <x v="0"/>
    <m/>
    <m/>
    <x v="0"/>
    <m/>
    <x v="0"/>
    <x v="0"/>
    <m/>
    <x v="0"/>
    <x v="0"/>
    <x v="0"/>
    <m/>
    <x v="0"/>
    <x v="0"/>
    <x v="0"/>
    <x v="0"/>
    <x v="0"/>
    <x v="0"/>
    <x v="0"/>
    <x v="0"/>
    <x v="0"/>
    <x v="0"/>
    <x v="0"/>
    <x v="0"/>
    <x v="0"/>
    <m/>
    <x v="0"/>
    <x v="0"/>
    <x v="0"/>
    <x v="0"/>
    <x v="0"/>
    <s v="PRODUCED WATER"/>
    <m/>
    <x v="0"/>
    <m/>
    <m/>
    <m/>
    <m/>
    <x v="0"/>
    <x v="0"/>
  </r>
  <r>
    <x v="1"/>
    <s v="T26N R113W S21 fMUDDY"/>
    <n v="1261"/>
    <x v="0"/>
    <x v="2"/>
    <s v="WILDCAT"/>
    <s v="NW NW"/>
    <n v="21"/>
    <n v="26"/>
    <n v="113"/>
    <n v="42.150930000000002"/>
    <n v="-110.23677000000001"/>
    <s v="4902320014"/>
    <s v="21-21"/>
    <x v="0"/>
    <x v="38"/>
    <m/>
    <m/>
    <s v=""/>
    <x v="0"/>
    <m/>
    <m/>
    <m/>
    <m/>
    <x v="1"/>
    <d v="1975-05-01T00:00:00"/>
    <n v="8.1999999999999993"/>
    <x v="1"/>
    <n v="132"/>
    <n v="4"/>
    <n v="3146"/>
    <n v="36"/>
    <x v="1"/>
    <n v="4500"/>
    <n v="1061"/>
    <n v="0"/>
    <x v="1"/>
    <n v="18"/>
    <n v="8359"/>
    <x v="0"/>
    <s v="EXXON MOBIL OIL"/>
    <n v="6.5868000000000002"/>
    <n v="0.32916000000000001"/>
    <n v="136.851"/>
    <n v="0.92087999999999992"/>
    <n v="144.68784000000002"/>
    <n v="126.94499999999999"/>
    <n v="17.389789999999998"/>
    <n v="0"/>
    <x v="1"/>
    <n v="0.37476000000000004"/>
    <n v="144.70955000000001"/>
    <n v="-7.5017953686398384E-5"/>
    <n v="8897"/>
    <n v="3.1177561427909135E-2"/>
    <n v="4.5524212677444068E-2"/>
    <n v="2.2749665763204426E-3"/>
    <n v="0.95220082074623535"/>
    <n v="0.87723996101155721"/>
    <n v="0.1201702997487035"/>
    <n v="2.5897392397391879E-3"/>
    <x v="1"/>
    <n v="0"/>
    <x v="1"/>
    <n v="8111"/>
    <n v="0.9"/>
    <x v="0"/>
    <n v="0"/>
    <x v="0"/>
    <x v="1"/>
    <m/>
    <x v="1"/>
    <x v="1"/>
    <x v="1"/>
    <n v="0"/>
    <x v="1"/>
    <x v="3"/>
    <x v="1"/>
    <x v="1"/>
    <x v="0"/>
    <x v="0"/>
    <x v="0"/>
    <x v="0"/>
    <x v="0"/>
    <x v="0"/>
    <x v="0"/>
    <x v="0"/>
    <x v="0"/>
    <m/>
    <x v="0"/>
    <x v="0"/>
    <x v="0"/>
    <x v="0"/>
    <x v="0"/>
    <s v="GAS WELL"/>
    <n v="19750501"/>
    <x v="1"/>
    <s v="CHEMICAL AND GEOLOGICAL LABS LAB No 15987-3"/>
    <m/>
    <m/>
    <d v="1975-05-03T00:00:00"/>
    <x v="0"/>
    <x v="0"/>
  </r>
  <r>
    <x v="0"/>
    <s v="T27N R112W S32 fMUDDY"/>
    <n v="49002634"/>
    <x v="0"/>
    <x v="4"/>
    <s v="LABARGE"/>
    <m/>
    <s v="32"/>
    <s v=" 27"/>
    <s v=" 112"/>
    <n v="42.276159999999997"/>
    <n v="-110.17833"/>
    <s v="4903505044"/>
    <s v="GRBU-8"/>
    <x v="0"/>
    <x v="38"/>
    <m/>
    <m/>
    <m/>
    <x v="0"/>
    <n v="7643"/>
    <m/>
    <n v="7358"/>
    <m/>
    <x v="2"/>
    <m/>
    <n v="8"/>
    <x v="2"/>
    <n v="933"/>
    <n v="113"/>
    <n v="7007"/>
    <n v="-3"/>
    <x v="0"/>
    <n v="12600"/>
    <n v="317"/>
    <m/>
    <x v="0"/>
    <n v="5"/>
    <n v="20814"/>
    <x v="0"/>
    <m/>
    <n v="46.556699999999999"/>
    <n v="9.2987700000000011"/>
    <n v="304.80449999999996"/>
    <n v="0"/>
    <n v="360.65996999999993"/>
    <n v="355.44599999999997"/>
    <n v="5.1956299999999995"/>
    <m/>
    <x v="0"/>
    <n v="0.10410000000000001"/>
    <n v="360.74572999999998"/>
    <n v="-1.1887901634274618E-4"/>
    <n v="20969"/>
    <n v="3.7096426776440177E-3"/>
    <n v="0.12908751697617013"/>
    <n v="2.5782650622413136E-2"/>
    <n v="0.84512983240141681"/>
    <n v="0.98530895985934464"/>
    <n v="1.4402471236457878E-2"/>
    <n v="2.8856890419742462E-4"/>
    <x v="0"/>
    <m/>
    <x v="0"/>
    <m/>
    <m/>
    <x v="0"/>
    <m/>
    <x v="0"/>
    <x v="0"/>
    <m/>
    <x v="0"/>
    <x v="0"/>
    <x v="0"/>
    <m/>
    <x v="0"/>
    <x v="0"/>
    <x v="0"/>
    <x v="0"/>
    <x v="0"/>
    <x v="0"/>
    <x v="0"/>
    <x v="0"/>
    <x v="0"/>
    <x v="0"/>
    <x v="0"/>
    <x v="0"/>
    <x v="0"/>
    <m/>
    <x v="0"/>
    <x v="0"/>
    <x v="0"/>
    <x v="0"/>
    <x v="0"/>
    <s v="PRODUCED WATER"/>
    <m/>
    <x v="0"/>
    <m/>
    <m/>
    <m/>
    <m/>
    <x v="0"/>
    <x v="0"/>
  </r>
  <r>
    <x v="0"/>
    <s v="T27N R113W S21 fMUDDY"/>
    <n v="49014317"/>
    <x v="0"/>
    <x v="4"/>
    <s v="HOGSBACK"/>
    <m/>
    <s v="21"/>
    <s v=" 27"/>
    <s v=" 113"/>
    <n v="42.315300000000001"/>
    <n v="-110.28270000000001"/>
    <m/>
    <s v="T21-21G"/>
    <x v="0"/>
    <x v="38"/>
    <m/>
    <m/>
    <n v="0"/>
    <x v="1"/>
    <m/>
    <m/>
    <m/>
    <m/>
    <x v="2"/>
    <d v="1969-04-17T00:00:00"/>
    <n v="6.5999999046325684"/>
    <x v="0"/>
    <n v="7104"/>
    <n v="0"/>
    <n v="6531"/>
    <n v="154"/>
    <x v="0"/>
    <n v="22400"/>
    <n v="647"/>
    <m/>
    <x v="0"/>
    <n v="10"/>
    <n v="36518"/>
    <x v="0"/>
    <m/>
    <n v="354.4896"/>
    <n v="0"/>
    <n v="284.0985"/>
    <n v="3.9393199999999999"/>
    <n v="642.52741999999989"/>
    <n v="631.904"/>
    <n v="10.604329999999999"/>
    <m/>
    <x v="0"/>
    <n v="0.20820000000000002"/>
    <n v="642.71653000000003"/>
    <n v="-1.4713938159377569E-4"/>
    <n v="36843"/>
    <n v="4.4301468082496151E-3"/>
    <n v="0.55171124058798926"/>
    <n v="0"/>
    <n v="0.44828875941201085"/>
    <n v="0.98317682913803373"/>
    <n v="1.6499233340085399E-2"/>
    <n v="3.2393752188075823E-4"/>
    <x v="0"/>
    <m/>
    <x v="0"/>
    <m/>
    <m/>
    <x v="0"/>
    <m/>
    <x v="0"/>
    <x v="0"/>
    <m/>
    <x v="0"/>
    <x v="0"/>
    <x v="0"/>
    <m/>
    <x v="0"/>
    <x v="0"/>
    <x v="0"/>
    <x v="0"/>
    <x v="0"/>
    <x v="0"/>
    <x v="0"/>
    <x v="0"/>
    <x v="0"/>
    <x v="0"/>
    <x v="0"/>
    <x v="0"/>
    <x v="0"/>
    <m/>
    <x v="0"/>
    <x v="0"/>
    <x v="0"/>
    <x v="0"/>
    <x v="0"/>
    <s v="PRODUCTION (4-14-69)"/>
    <m/>
    <x v="0"/>
    <m/>
    <m/>
    <m/>
    <m/>
    <x v="0"/>
    <x v="0"/>
  </r>
  <r>
    <x v="0"/>
    <s v="T27N R113W S28 fMUDDY"/>
    <n v="49014565"/>
    <x v="0"/>
    <x v="4"/>
    <s v="HOGSBACK"/>
    <m/>
    <s v="28"/>
    <s v=" 27"/>
    <s v=" 113"/>
    <n v="42.290500000000002"/>
    <n v="-110.27379999999999"/>
    <m/>
    <s v="62-7 UNIT"/>
    <x v="0"/>
    <x v="38"/>
    <m/>
    <m/>
    <n v="0"/>
    <x v="1"/>
    <m/>
    <m/>
    <m/>
    <m/>
    <x v="2"/>
    <d v="1971-07-07T00:00:00"/>
    <n v="6.9000000953674316"/>
    <x v="0"/>
    <n v="171"/>
    <n v="3"/>
    <n v="1578"/>
    <n v="29"/>
    <x v="0"/>
    <n v="2420"/>
    <n v="586"/>
    <m/>
    <x v="0"/>
    <n v="16"/>
    <n v="4506"/>
    <x v="0"/>
    <m/>
    <n v="8.5328999999999997"/>
    <n v="0.24687000000000001"/>
    <n v="68.643000000000001"/>
    <n v="0.74181999999999992"/>
    <n v="78.164590000000004"/>
    <n v="68.268199999999993"/>
    <n v="9.6045399999999983"/>
    <m/>
    <x v="0"/>
    <n v="0.33312000000000003"/>
    <n v="78.205859999999987"/>
    <n v="-2.6392454584598968E-4"/>
    <n v="4800"/>
    <n v="3.1592520954223081E-2"/>
    <n v="0.10916580001251205"/>
    <n v="3.1583355071650729E-3"/>
    <n v="0.88767586448032287"/>
    <n v="0.87292947101406471"/>
    <n v="0.12281100163082408"/>
    <n v="4.2595273551112424E-3"/>
    <x v="0"/>
    <m/>
    <x v="0"/>
    <m/>
    <m/>
    <x v="0"/>
    <m/>
    <x v="0"/>
    <x v="0"/>
    <m/>
    <x v="0"/>
    <x v="0"/>
    <x v="0"/>
    <m/>
    <x v="0"/>
    <x v="0"/>
    <x v="0"/>
    <x v="0"/>
    <x v="0"/>
    <x v="0"/>
    <x v="0"/>
    <x v="0"/>
    <x v="0"/>
    <x v="0"/>
    <x v="0"/>
    <x v="0"/>
    <x v="0"/>
    <m/>
    <x v="0"/>
    <x v="0"/>
    <x v="0"/>
    <x v="0"/>
    <x v="0"/>
    <s v="PRODUCTION"/>
    <m/>
    <x v="0"/>
    <m/>
    <m/>
    <m/>
    <m/>
    <x v="0"/>
    <x v="0"/>
  </r>
  <r>
    <x v="0"/>
    <s v="T27N R113W S33 fMUDDY"/>
    <n v="49002627"/>
    <x v="0"/>
    <x v="4"/>
    <s v="BIG PINEY-LABARGE"/>
    <m/>
    <s v="33"/>
    <s v=" 27"/>
    <s v=" 113"/>
    <n v="42.287529999999997"/>
    <n v="-110.28353"/>
    <s v="4903505168"/>
    <s v="B-1C-33"/>
    <x v="0"/>
    <x v="38"/>
    <m/>
    <m/>
    <n v="41"/>
    <x v="0"/>
    <n v="7688"/>
    <n v="7729"/>
    <n v="7960"/>
    <n v="7838"/>
    <x v="2"/>
    <m/>
    <n v="7.9000000953674316"/>
    <x v="2"/>
    <n v="356"/>
    <n v="98"/>
    <n v="4812"/>
    <n v="-3"/>
    <x v="0"/>
    <n v="8100"/>
    <n v="403"/>
    <m/>
    <x v="0"/>
    <n v="5"/>
    <n v="13569"/>
    <x v="0"/>
    <m/>
    <n v="17.764399999999998"/>
    <n v="8.0644200000000001"/>
    <n v="209.32199999999997"/>
    <n v="0"/>
    <n v="235.15081999999998"/>
    <n v="228.501"/>
    <n v="6.6051699999999993"/>
    <m/>
    <x v="0"/>
    <n v="0.10410000000000001"/>
    <n v="235.21026999999998"/>
    <n v="-1.2639225748881189E-4"/>
    <n v="13768"/>
    <n v="7.2795112850715148E-3"/>
    <n v="7.5544707860257521E-2"/>
    <n v="3.4294670969040215E-2"/>
    <n v="0.89016062117070227"/>
    <n v="0.97147543770091338"/>
    <n v="2.8081979583629575E-2"/>
    <n v="4.4258271545711002E-4"/>
    <x v="0"/>
    <m/>
    <x v="0"/>
    <m/>
    <m/>
    <x v="0"/>
    <m/>
    <x v="0"/>
    <x v="0"/>
    <m/>
    <x v="0"/>
    <x v="0"/>
    <x v="0"/>
    <m/>
    <x v="0"/>
    <x v="0"/>
    <x v="0"/>
    <x v="0"/>
    <x v="0"/>
    <x v="0"/>
    <x v="0"/>
    <x v="0"/>
    <x v="0"/>
    <x v="0"/>
    <x v="0"/>
    <x v="0"/>
    <x v="0"/>
    <m/>
    <x v="0"/>
    <x v="0"/>
    <x v="0"/>
    <x v="0"/>
    <x v="0"/>
    <s v="PRODUCED WATER"/>
    <m/>
    <x v="0"/>
    <m/>
    <m/>
    <m/>
    <m/>
    <x v="0"/>
    <x v="0"/>
  </r>
  <r>
    <x v="0"/>
    <s v="T27N R113W S33 fMUDDY"/>
    <n v="49005882"/>
    <x v="0"/>
    <x v="4"/>
    <s v="LABARGE"/>
    <m/>
    <s v="33"/>
    <s v=" 27"/>
    <s v=" 113"/>
    <n v="42.281779999999998"/>
    <n v="-110.27001"/>
    <s v="4903505099"/>
    <s v="BNG 37"/>
    <x v="0"/>
    <x v="38"/>
    <m/>
    <m/>
    <m/>
    <x v="0"/>
    <n v="7675"/>
    <m/>
    <n v="7995"/>
    <n v="7745"/>
    <x v="4"/>
    <m/>
    <n v="6.5999999046325684"/>
    <x v="0"/>
    <n v="262"/>
    <n v="45"/>
    <n v="2934"/>
    <n v="-3"/>
    <x v="0"/>
    <n v="5000"/>
    <n v="207"/>
    <m/>
    <x v="0"/>
    <n v="-3"/>
    <n v="8343"/>
    <x v="0"/>
    <m/>
    <n v="13.0738"/>
    <n v="3.7030500000000002"/>
    <n v="127.62899999999999"/>
    <n v="0"/>
    <n v="144.40584999999999"/>
    <n v="141.05000000000001"/>
    <n v="3.3927299999999998"/>
    <m/>
    <x v="0"/>
    <n v="0"/>
    <n v="144.44272999999998"/>
    <n v="-1.2767935365995731E-4"/>
    <n v="8439"/>
    <n v="5.7204147300679298E-3"/>
    <n v="9.0535113362789674E-2"/>
    <n v="2.564335170631938E-2"/>
    <n v="0.883821534930891"/>
    <n v="0.97651159044141578"/>
    <n v="2.3488409558584222E-2"/>
    <n v="0"/>
    <x v="0"/>
    <m/>
    <x v="0"/>
    <m/>
    <m/>
    <x v="0"/>
    <m/>
    <x v="0"/>
    <x v="0"/>
    <m/>
    <x v="0"/>
    <x v="0"/>
    <x v="0"/>
    <m/>
    <x v="0"/>
    <x v="0"/>
    <x v="0"/>
    <x v="0"/>
    <x v="0"/>
    <x v="0"/>
    <x v="0"/>
    <x v="0"/>
    <x v="0"/>
    <x v="0"/>
    <x v="0"/>
    <x v="0"/>
    <x v="0"/>
    <m/>
    <x v="0"/>
    <x v="0"/>
    <x v="0"/>
    <x v="0"/>
    <x v="0"/>
    <s v="PRODUCTION TEST"/>
    <m/>
    <x v="0"/>
    <m/>
    <m/>
    <m/>
    <m/>
    <x v="0"/>
    <x v="0"/>
  </r>
  <r>
    <x v="0"/>
    <s v="T26N R113W S06 fMUDDY"/>
    <n v="49014296"/>
    <x v="0"/>
    <x v="2"/>
    <s v="HOGSBACK"/>
    <m/>
    <s v="6"/>
    <s v=" 26"/>
    <s v=" 113"/>
    <n v="42.263500000000001"/>
    <n v="-110.31310000000001"/>
    <m/>
    <s v="T38-6G"/>
    <x v="0"/>
    <x v="38"/>
    <m/>
    <m/>
    <n v="18"/>
    <x v="0"/>
    <n v="9010"/>
    <n v="9028"/>
    <m/>
    <m/>
    <x v="3"/>
    <d v="1970-04-04T00:00:00"/>
    <n v="6.4000000953674316"/>
    <x v="0"/>
    <n v="2200"/>
    <n v="43"/>
    <n v="8804"/>
    <n v="130"/>
    <x v="0"/>
    <n v="17300"/>
    <n v="671"/>
    <m/>
    <x v="0"/>
    <n v="36"/>
    <n v="28843"/>
    <x v="0"/>
    <m/>
    <n v="109.78"/>
    <n v="3.5384700000000002"/>
    <n v="382.97399999999999"/>
    <n v="3.3253999999999997"/>
    <n v="499.61786999999998"/>
    <n v="488.03299999999996"/>
    <n v="10.997689999999999"/>
    <m/>
    <x v="0"/>
    <n v="0.74952000000000008"/>
    <n v="499.78020999999995"/>
    <n v="-1.6243777454522622E-4"/>
    <n v="29181"/>
    <n v="5.8251757893285541E-3"/>
    <n v="0.21972792926722179"/>
    <n v="7.0823527589195323E-3"/>
    <n v="0.77318971797385871"/>
    <n v="0.97649524778101959"/>
    <n v="2.2005052981189471E-2"/>
    <n v="1.4996992377909483E-3"/>
    <x v="0"/>
    <m/>
    <x v="0"/>
    <m/>
    <m/>
    <x v="0"/>
    <m/>
    <x v="0"/>
    <x v="0"/>
    <m/>
    <x v="0"/>
    <x v="0"/>
    <x v="0"/>
    <m/>
    <x v="0"/>
    <x v="0"/>
    <x v="0"/>
    <x v="0"/>
    <x v="0"/>
    <x v="0"/>
    <x v="0"/>
    <x v="0"/>
    <x v="0"/>
    <x v="0"/>
    <x v="0"/>
    <x v="0"/>
    <x v="0"/>
    <m/>
    <x v="0"/>
    <x v="0"/>
    <x v="0"/>
    <x v="0"/>
    <x v="0"/>
    <s v="FLOWING (4-1-70)"/>
    <m/>
    <x v="0"/>
    <m/>
    <m/>
    <m/>
    <m/>
    <x v="3"/>
    <x v="1"/>
  </r>
  <r>
    <x v="0"/>
    <s v="T27N R113W S31 fMUDDY"/>
    <n v="49003095"/>
    <x v="0"/>
    <x v="4"/>
    <s v="HOGSBACK"/>
    <m/>
    <s v="31"/>
    <s v=" 27"/>
    <s v=" 113"/>
    <n v="42.283410000000003"/>
    <n v="-110.31555"/>
    <s v="4903520035"/>
    <s v="HOGSBACK 44-31G"/>
    <x v="0"/>
    <x v="38"/>
    <n v="690"/>
    <n v="2540"/>
    <n v="130"/>
    <x v="0"/>
    <n v="7800"/>
    <n v="7930"/>
    <m/>
    <m/>
    <x v="0"/>
    <d v="1968-03-05T00:00:00"/>
    <n v="8.6999998092651367"/>
    <x v="0"/>
    <n v="316"/>
    <n v="-1"/>
    <n v="24369"/>
    <n v="700"/>
    <x v="0"/>
    <n v="36600"/>
    <n v="1513"/>
    <m/>
    <x v="0"/>
    <n v="1420"/>
    <n v="64366"/>
    <x v="0"/>
    <m/>
    <n v="15.7684"/>
    <n v="0"/>
    <n v="1060.0515"/>
    <n v="17.905999999999999"/>
    <n v="1093.7258999999999"/>
    <n v="1032.4859999999999"/>
    <n v="24.798069999999999"/>
    <m/>
    <x v="0"/>
    <n v="29.564400000000003"/>
    <n v="1086.8484699999999"/>
    <n v="3.1539534237486266E-3"/>
    <n v="64914"/>
    <n v="4.2388613861386142E-3"/>
    <n v="1.4417140528536447E-2"/>
    <n v="0"/>
    <n v="0.98558285947146362"/>
    <n v="0.94998155538646523"/>
    <n v="2.2816492532763102E-2"/>
    <n v="2.7201952080771669E-2"/>
    <x v="0"/>
    <m/>
    <x v="0"/>
    <m/>
    <m/>
    <x v="0"/>
    <m/>
    <x v="0"/>
    <x v="0"/>
    <m/>
    <x v="0"/>
    <x v="0"/>
    <x v="0"/>
    <m/>
    <x v="0"/>
    <x v="0"/>
    <x v="0"/>
    <x v="0"/>
    <x v="0"/>
    <x v="0"/>
    <x v="0"/>
    <x v="0"/>
    <x v="0"/>
    <x v="0"/>
    <x v="0"/>
    <x v="0"/>
    <x v="0"/>
    <m/>
    <x v="0"/>
    <x v="0"/>
    <x v="0"/>
    <x v="0"/>
    <x v="0"/>
    <s v="DST NO. 2 (2-24-68)"/>
    <m/>
    <x v="0"/>
    <m/>
    <m/>
    <m/>
    <m/>
    <x v="3"/>
    <x v="1"/>
  </r>
  <r>
    <x v="0"/>
    <s v="T28N R115W S15 fMUDDY"/>
    <n v="49124807"/>
    <x v="0"/>
    <x v="4"/>
    <m/>
    <m/>
    <s v="15"/>
    <s v=" 28"/>
    <s v=" 115"/>
    <n v="42.413800000000002"/>
    <n v="-110.4736"/>
    <m/>
    <s v="HOBACK UNIT III NO 2-15"/>
    <x v="0"/>
    <x v="38"/>
    <m/>
    <m/>
    <n v="240"/>
    <x v="0"/>
    <n v="8752"/>
    <n v="8992"/>
    <m/>
    <m/>
    <x v="2"/>
    <d v="1975-08-05T00:00:00"/>
    <n v="6.6999998092651367"/>
    <x v="0"/>
    <n v="462"/>
    <n v="23"/>
    <n v="7284"/>
    <n v="72"/>
    <x v="0"/>
    <n v="11600"/>
    <n v="964"/>
    <m/>
    <x v="0"/>
    <n v="34"/>
    <n v="19950"/>
    <x v="0"/>
    <s v="CHEM LAB"/>
    <n v="23.053799999999999"/>
    <n v="1.8926700000000001"/>
    <n v="316.85399999999998"/>
    <n v="1.8417599999999998"/>
    <n v="343.64222999999998"/>
    <n v="327.23599999999999"/>
    <n v="15.799959999999999"/>
    <m/>
    <x v="0"/>
    <n v="0.70788000000000006"/>
    <n v="343.74383999999998"/>
    <n v="-1.4782085997173868E-4"/>
    <n v="20436"/>
    <n v="1.2033873124350022E-2"/>
    <n v="6.7086632513122732E-2"/>
    <n v="5.507675817375531E-3"/>
    <n v="0.92740569166950182"/>
    <n v="0.95197633214314481"/>
    <n v="4.5964343681038765E-2"/>
    <n v="2.0593241758165037E-3"/>
    <x v="0"/>
    <m/>
    <x v="0"/>
    <m/>
    <m/>
    <x v="0"/>
    <m/>
    <x v="0"/>
    <x v="0"/>
    <m/>
    <x v="0"/>
    <x v="0"/>
    <x v="0"/>
    <m/>
    <x v="0"/>
    <x v="0"/>
    <x v="0"/>
    <x v="0"/>
    <x v="0"/>
    <x v="0"/>
    <x v="0"/>
    <x v="0"/>
    <x v="0"/>
    <x v="0"/>
    <x v="0"/>
    <x v="0"/>
    <x v="0"/>
    <m/>
    <x v="0"/>
    <x v="0"/>
    <x v="0"/>
    <x v="0"/>
    <x v="0"/>
    <s v="PRODUCTION"/>
    <m/>
    <x v="0"/>
    <m/>
    <m/>
    <m/>
    <m/>
    <x v="3"/>
    <x v="1"/>
  </r>
  <r>
    <x v="1"/>
    <s v="T15N R091W S14 fMUDDY-CLOVERLY"/>
    <m/>
    <x v="0"/>
    <x v="5"/>
    <s v="CHEROKEE CREEK"/>
    <s v="SE SW"/>
    <n v="14"/>
    <n v="15"/>
    <n v="91"/>
    <n v="41.267060000000001"/>
    <n v="-107.60401400000001"/>
    <s v="4900721533"/>
    <s v="14-14 WILD"/>
    <x v="0"/>
    <x v="39"/>
    <m/>
    <m/>
    <m/>
    <x v="0"/>
    <s v="8198"/>
    <m/>
    <m/>
    <m/>
    <x v="1"/>
    <d v="1996-10-14T00:00:00"/>
    <n v="7.05"/>
    <x v="0"/>
    <n v="240"/>
    <n v="42"/>
    <n v="12291"/>
    <n v="82"/>
    <x v="1"/>
    <n v="18727"/>
    <n v="504"/>
    <n v="0"/>
    <x v="1"/>
    <n v="12"/>
    <n v="31898"/>
    <x v="0"/>
    <s v="MERIT ENERGY COMPANY"/>
    <n v="11.975999999999999"/>
    <n v="3.4561800000000003"/>
    <n v="534.6585"/>
    <n v="2.0975600000000001"/>
    <n v="552.18824000000006"/>
    <n v="528.28867000000002"/>
    <n v="8.2605599999999999"/>
    <n v="0"/>
    <x v="1"/>
    <n v="0.24984000000000001"/>
    <n v="536.79907000000003"/>
    <n v="1.4131633912244613E-2"/>
    <n v="31898"/>
    <n v="0"/>
    <n v="2.168825616423848E-2"/>
    <n v="6.2590612215863194E-3"/>
    <n v="0.97205268261417521"/>
    <n v="0.98414602320380329"/>
    <n v="1.5388551250656971E-2"/>
    <n v="4.6542554553978641E-4"/>
    <x v="1"/>
    <n v="18.73"/>
    <x v="1"/>
    <n v="0"/>
    <n v="0"/>
    <x v="0"/>
    <n v="39873"/>
    <x v="0"/>
    <x v="1"/>
    <m/>
    <x v="1"/>
    <x v="1"/>
    <x v="1"/>
    <n v="0.06"/>
    <x v="1"/>
    <x v="3"/>
    <x v="1"/>
    <x v="1"/>
    <x v="0"/>
    <x v="0"/>
    <x v="0"/>
    <x v="0"/>
    <x v="0"/>
    <x v="0"/>
    <x v="0"/>
    <x v="0"/>
    <x v="0"/>
    <n v="2.16"/>
    <x v="0"/>
    <x v="0"/>
    <x v="0"/>
    <x v="0"/>
    <x v="0"/>
    <m/>
    <n v="19000101"/>
    <x v="1"/>
    <s v="BEUERMAN AND ASSOCIATES BUTTE MT ID No 96-1254"/>
    <s v="8198"/>
    <s v="8198-8264"/>
    <d v="1996-10-17T00:00:00"/>
    <x v="0"/>
    <x v="2"/>
  </r>
  <r>
    <x v="1"/>
    <s v="T20N R098W S35 fMUDDY-CLOVERLY"/>
    <n v="4574"/>
    <x v="0"/>
    <x v="5"/>
    <s v="HATFIELD"/>
    <s v="SW SE"/>
    <n v="35"/>
    <n v="20"/>
    <n v="98"/>
    <n v="41.658340000000003"/>
    <n v="-107.27095"/>
    <s v="4900720561"/>
    <s v="1 UPRR"/>
    <x v="0"/>
    <x v="39"/>
    <m/>
    <m/>
    <m/>
    <x v="0"/>
    <s v="3792"/>
    <m/>
    <m/>
    <m/>
    <x v="1"/>
    <d v="2005-03-09T00:00:00"/>
    <n v="8.02"/>
    <x v="1"/>
    <n v="22"/>
    <n v="13"/>
    <n v="3600"/>
    <n v="33.700000000000003"/>
    <x v="1"/>
    <n v="4580"/>
    <n v="1970"/>
    <n v="0"/>
    <x v="1"/>
    <n v="8"/>
    <n v="8200"/>
    <x v="0"/>
    <s v="THOROFARE RESOURCES"/>
    <n v="1.0977999999999999"/>
    <n v="1.0697700000000001"/>
    <n v="156.6"/>
    <n v="0.86204599999999998"/>
    <n v="159.629616"/>
    <n v="129.20179999999999"/>
    <n v="32.2883"/>
    <n v="0"/>
    <x v="1"/>
    <n v="0.16656000000000001"/>
    <n v="161.65665999999999"/>
    <n v="-6.3091521531408006E-3"/>
    <n v="10226.700000000001"/>
    <n v="0.10998713822876591"/>
    <n v="6.8771699607421211E-3"/>
    <n v="6.7015759782320097E-3"/>
    <n v="0.98642125406102577"/>
    <n v="0.79923586198057039"/>
    <n v="0.19973380620383968"/>
    <n v="1.0303318155899053E-3"/>
    <x v="1"/>
    <n v="0.16"/>
    <x v="1"/>
    <n v="8909"/>
    <n v="0.70399999999999996"/>
    <x v="2"/>
    <n v="0"/>
    <x v="2"/>
    <x v="1"/>
    <n v="0"/>
    <x v="1"/>
    <x v="1"/>
    <x v="1"/>
    <n v="0"/>
    <x v="1"/>
    <x v="3"/>
    <x v="1"/>
    <x v="1"/>
    <x v="0"/>
    <x v="0"/>
    <x v="0"/>
    <x v="0"/>
    <x v="0"/>
    <x v="0"/>
    <x v="0"/>
    <x v="0"/>
    <x v="0"/>
    <m/>
    <x v="0"/>
    <x v="0"/>
    <x v="0"/>
    <x v="0"/>
    <x v="0"/>
    <m/>
    <n v="20050309"/>
    <x v="0"/>
    <s v="ENERGY LABS CASPER ID No C05030423-003"/>
    <s v="3792"/>
    <m/>
    <d v="2005-03-22T00:00:00"/>
    <x v="2"/>
    <x v="2"/>
  </r>
  <r>
    <x v="0"/>
    <s v="T28N R115W S14 fMUDDY-CLOVERLY"/>
    <n v="49003327"/>
    <x v="0"/>
    <x v="4"/>
    <m/>
    <m/>
    <s v="14"/>
    <s v=" 28"/>
    <s v=" 115"/>
    <n v="42.410890000000002"/>
    <n v="-110.45225000000001"/>
    <s v="4903505776"/>
    <s v="UNIT NO. 1"/>
    <x v="0"/>
    <x v="39"/>
    <n v="2235"/>
    <n v="2030"/>
    <n v="161"/>
    <x v="0"/>
    <n v="9429"/>
    <n v="9590"/>
    <n v="12420"/>
    <m/>
    <x v="0"/>
    <d v="1961-12-12T00:00:00"/>
    <n v="8.1000003814697266"/>
    <x v="0"/>
    <n v="137"/>
    <n v="32"/>
    <n v="7094"/>
    <n v="-3"/>
    <x v="0"/>
    <n v="10500"/>
    <n v="1015"/>
    <m/>
    <x v="0"/>
    <n v="255"/>
    <n v="18518"/>
    <x v="0"/>
    <m/>
    <n v="6.8362999999999996"/>
    <n v="2.6332800000000001"/>
    <n v="308.589"/>
    <n v="0"/>
    <n v="318.05858000000001"/>
    <n v="296.20499999999998"/>
    <n v="16.635849999999998"/>
    <m/>
    <x v="0"/>
    <n v="5.3091000000000008"/>
    <n v="318.14994999999999"/>
    <n v="-1.4361643343572197E-4"/>
    <n v="19027"/>
    <n v="1.3557064855506725E-2"/>
    <n v="2.1493839279544038E-2"/>
    <n v="8.2792295683392671E-3"/>
    <n v="0.97022693115211667"/>
    <n v="0.93102324862851615"/>
    <n v="5.2289337150610897E-2"/>
    <n v="1.6687414220872897E-2"/>
    <x v="0"/>
    <m/>
    <x v="0"/>
    <m/>
    <m/>
    <x v="0"/>
    <m/>
    <x v="0"/>
    <x v="0"/>
    <m/>
    <x v="0"/>
    <x v="0"/>
    <x v="0"/>
    <m/>
    <x v="0"/>
    <x v="0"/>
    <x v="0"/>
    <x v="0"/>
    <x v="0"/>
    <x v="0"/>
    <x v="0"/>
    <x v="0"/>
    <x v="0"/>
    <x v="0"/>
    <x v="0"/>
    <x v="0"/>
    <x v="0"/>
    <m/>
    <x v="0"/>
    <x v="0"/>
    <x v="0"/>
    <x v="0"/>
    <x v="0"/>
    <s v="DST NO. 6"/>
    <m/>
    <x v="0"/>
    <m/>
    <m/>
    <m/>
    <m/>
    <x v="0"/>
    <x v="0"/>
  </r>
  <r>
    <x v="1"/>
    <s v="T12N R115W S23 fMUDDY-CLOVERLY"/>
    <n v="1600"/>
    <x v="0"/>
    <x v="0"/>
    <m/>
    <s v="SW SE"/>
    <n v="23"/>
    <n v="12"/>
    <n v="115"/>
    <n v="41.43591"/>
    <n v="-110.77699"/>
    <s v="4904120367"/>
    <s v="15-23 BIG"/>
    <x v="0"/>
    <x v="39"/>
    <m/>
    <m/>
    <s v=""/>
    <x v="0"/>
    <m/>
    <m/>
    <m/>
    <m/>
    <x v="1"/>
    <d v="1992-03-31T00:00:00"/>
    <n v="8.6999999999999993"/>
    <x v="1"/>
    <n v="10"/>
    <n v="1.2"/>
    <n v="2493.6"/>
    <n v="0"/>
    <x v="1"/>
    <n v="2944"/>
    <n v="1390.8"/>
    <n v="24"/>
    <x v="1"/>
    <n v="114.9"/>
    <n v="6978.5"/>
    <x v="0"/>
    <s v="MERIT ENERGY COMPANY"/>
    <n v="0.499"/>
    <n v="9.8748000000000002E-2"/>
    <n v="108.4716"/>
    <n v="0"/>
    <n v="109.06934799999999"/>
    <n v="83.050240000000002"/>
    <n v="22.795211999999996"/>
    <n v="0.79991999999999996"/>
    <x v="1"/>
    <n v="2.3922180000000002"/>
    <n v="109.03758999999999"/>
    <n v="1.4560747260592143E-4"/>
    <n v="6978.5"/>
    <n v="-6.5164054006801482E-17"/>
    <n v="4.5750708989293681E-3"/>
    <n v="9.0536894013522491E-4"/>
    <n v="0.99451956016093546"/>
    <n v="0.76166613733850874"/>
    <n v="0.20905828898089179"/>
    <n v="2.1939388058741946E-2"/>
    <x v="1"/>
    <n v="0.7"/>
    <x v="5"/>
    <n v="4850"/>
    <n v="0"/>
    <x v="0"/>
    <n v="0"/>
    <x v="0"/>
    <x v="1"/>
    <m/>
    <x v="1"/>
    <x v="1"/>
    <x v="1"/>
    <n v="0"/>
    <x v="1"/>
    <x v="3"/>
    <x v="1"/>
    <x v="1"/>
    <x v="0"/>
    <x v="0"/>
    <x v="0"/>
    <x v="0"/>
    <x v="0"/>
    <x v="0"/>
    <x v="0"/>
    <x v="0"/>
    <x v="0"/>
    <m/>
    <x v="0"/>
    <x v="0"/>
    <x v="0"/>
    <x v="0"/>
    <x v="0"/>
    <m/>
    <n v="19920331"/>
    <x v="1"/>
    <s v="NALCO"/>
    <m/>
    <m/>
    <d v="1992-04-15T00:00:00"/>
    <x v="1"/>
    <x v="1"/>
  </r>
  <r>
    <x v="1"/>
    <s v="T19N R089W S23 fNIOBRARA"/>
    <n v="4121"/>
    <x v="0"/>
    <x v="5"/>
    <s v="ESPY"/>
    <s v="NW NW"/>
    <n v="23"/>
    <n v="19"/>
    <n v="89"/>
    <n v="41.611190000000001"/>
    <n v="-107.39323"/>
    <s v="4900705229"/>
    <s v="ESPY #5"/>
    <x v="0"/>
    <x v="40"/>
    <m/>
    <m/>
    <m/>
    <x v="0"/>
    <s v="3880"/>
    <m/>
    <m/>
    <m/>
    <x v="1"/>
    <d v="2003-07-16T00:00:00"/>
    <n v="7.21"/>
    <x v="1"/>
    <n v="414"/>
    <n v="97.8"/>
    <n v="12300"/>
    <n v="57.7"/>
    <x v="1"/>
    <n v="20800"/>
    <n v="313"/>
    <m/>
    <x v="0"/>
    <n v="15"/>
    <n v="29500"/>
    <x v="0"/>
    <s v="THOROFARE RESOURCES"/>
    <n v="20.6586"/>
    <n v="8.0479620000000001"/>
    <n v="535.04999999999995"/>
    <n v="1.4759659999999999"/>
    <n v="565.23252799999989"/>
    <n v="586.76800000000003"/>
    <n v="5.1300699999999999"/>
    <n v="0"/>
    <x v="1"/>
    <n v="0.31230000000000002"/>
    <n v="592.21037000000013"/>
    <n v="-2.330814077015507E-2"/>
    <n v="33997.5"/>
    <n v="7.0829560218906254E-2"/>
    <n v="3.6548851979728958E-2"/>
    <n v="1.4238320693390812E-2"/>
    <n v="0.94921282732688028"/>
    <n v="0.99081007311641622"/>
    <n v="8.6625804948332781E-3"/>
    <n v="5.2734638875033535E-4"/>
    <x v="0"/>
    <n v="132"/>
    <x v="0"/>
    <n v="33490"/>
    <n v="0.191"/>
    <x v="2"/>
    <m/>
    <x v="0"/>
    <x v="0"/>
    <m/>
    <x v="0"/>
    <x v="0"/>
    <x v="0"/>
    <m/>
    <x v="0"/>
    <x v="0"/>
    <x v="0"/>
    <x v="0"/>
    <x v="0"/>
    <x v="0"/>
    <x v="0"/>
    <x v="0"/>
    <x v="0"/>
    <x v="0"/>
    <x v="0"/>
    <x v="0"/>
    <x v="0"/>
    <m/>
    <x v="0"/>
    <x v="0"/>
    <x v="0"/>
    <x v="0"/>
    <x v="0"/>
    <m/>
    <n v="20030716"/>
    <x v="0"/>
    <s v="ENERGY LABS CASPER ID No C03070714-002"/>
    <m/>
    <m/>
    <d v="2003-07-25T00:00:00"/>
    <x v="2"/>
    <x v="2"/>
  </r>
  <r>
    <x v="1"/>
    <s v="T19N R089W S23 fNIOBRARA"/>
    <n v="4567"/>
    <x v="0"/>
    <x v="5"/>
    <s v="HATFIELD"/>
    <s v="SE SW"/>
    <n v="23"/>
    <n v="19"/>
    <n v="89"/>
    <n v="41.602200000000003"/>
    <n v="-107.38717"/>
    <s v="4900721470"/>
    <s v="14-23 ESPY"/>
    <x v="0"/>
    <x v="40"/>
    <m/>
    <m/>
    <s v=""/>
    <x v="0"/>
    <m/>
    <m/>
    <m/>
    <m/>
    <x v="1"/>
    <d v="2003-07-16T00:00:00"/>
    <n v="7.68"/>
    <x v="1"/>
    <n v="331"/>
    <n v="105"/>
    <n v="11400"/>
    <n v="104"/>
    <x v="1"/>
    <n v="18800"/>
    <n v="702"/>
    <m/>
    <x v="0"/>
    <n v="36"/>
    <n v="31127"/>
    <x v="0"/>
    <s v="THOROFARE RESOURCES"/>
    <n v="16.5169"/>
    <n v="8.6404499999999995"/>
    <n v="495.9"/>
    <n v="2.66032"/>
    <n v="523.71766999999988"/>
    <n v="530.34799999999996"/>
    <n v="11.50578"/>
    <n v="0"/>
    <x v="1"/>
    <n v="0.74952000000000008"/>
    <n v="542.60329999999988"/>
    <n v="-1.7711018099925386E-2"/>
    <n v="31478"/>
    <n v="5.6065809440140561E-3"/>
    <n v="3.1537794017910459E-2"/>
    <n v="1.6498297641933682E-2"/>
    <n v="0.9519639083401561"/>
    <n v="0.97741388598263235"/>
    <n v="2.1204773358363287E-2"/>
    <n v="1.3813406590044701E-3"/>
    <x v="0"/>
    <n v="0.05"/>
    <x v="0"/>
    <n v="30738"/>
    <n v="0.20899999999999999"/>
    <x v="2"/>
    <m/>
    <x v="0"/>
    <x v="0"/>
    <m/>
    <x v="0"/>
    <x v="0"/>
    <x v="0"/>
    <m/>
    <x v="0"/>
    <x v="0"/>
    <x v="0"/>
    <x v="0"/>
    <x v="0"/>
    <x v="0"/>
    <x v="0"/>
    <x v="0"/>
    <x v="0"/>
    <x v="0"/>
    <x v="0"/>
    <x v="0"/>
    <x v="0"/>
    <m/>
    <x v="0"/>
    <x v="0"/>
    <x v="0"/>
    <x v="0"/>
    <x v="0"/>
    <m/>
    <n v="20030716"/>
    <x v="0"/>
    <s v="ENERGY LABS CASPER ID NO C03070714-001"/>
    <m/>
    <m/>
    <d v="2003-07-25T00:00:00"/>
    <x v="2"/>
    <x v="2"/>
  </r>
  <r>
    <x v="0"/>
    <s v="T12N R101W S03 fNUGGET"/>
    <n v="49007566"/>
    <x v="0"/>
    <x v="1"/>
    <s v="CANYON CREEK"/>
    <m/>
    <s v="3"/>
    <s v=" 12"/>
    <s v=" 101"/>
    <n v="41.049860000000002"/>
    <n v="-108.76042"/>
    <s v="4903705104"/>
    <s v="UNIT NO. 17"/>
    <x v="0"/>
    <x v="41"/>
    <n v="445"/>
    <m/>
    <n v="463"/>
    <x v="0"/>
    <n v="13790"/>
    <n v="14253"/>
    <n v="14871"/>
    <n v="6786"/>
    <x v="0"/>
    <d v="1964-12-11T00:00:00"/>
    <n v="8.6000003814697266"/>
    <x v="0"/>
    <n v="279"/>
    <n v="17"/>
    <n v="6766"/>
    <n v="650"/>
    <x v="0"/>
    <n v="7300"/>
    <n v="964"/>
    <m/>
    <x v="0"/>
    <n v="4850"/>
    <n v="20518"/>
    <x v="0"/>
    <m/>
    <n v="13.9221"/>
    <n v="1.39893"/>
    <n v="294.32099999999997"/>
    <n v="16.626999999999999"/>
    <n v="326.26902999999999"/>
    <n v="205.93299999999999"/>
    <n v="15.799959999999999"/>
    <m/>
    <x v="0"/>
    <n v="100.977"/>
    <n v="322.70996000000002"/>
    <n v="5.4841066580598591E-3"/>
    <n v="20823"/>
    <n v="7.3776638204204057E-3"/>
    <n v="4.2670614492586079E-2"/>
    <n v="4.28765794902446E-3"/>
    <n v="0.95304172755838945"/>
    <n v="0.63813648639787868"/>
    <n v="4.8960249011217372E-2"/>
    <n v="0.31290326459090384"/>
    <x v="0"/>
    <m/>
    <x v="0"/>
    <m/>
    <m/>
    <x v="0"/>
    <m/>
    <x v="0"/>
    <x v="0"/>
    <m/>
    <x v="0"/>
    <x v="0"/>
    <x v="0"/>
    <m/>
    <x v="0"/>
    <x v="0"/>
    <x v="0"/>
    <x v="0"/>
    <x v="0"/>
    <x v="0"/>
    <x v="0"/>
    <x v="0"/>
    <x v="0"/>
    <x v="0"/>
    <x v="0"/>
    <x v="0"/>
    <x v="0"/>
    <m/>
    <x v="0"/>
    <x v="0"/>
    <x v="0"/>
    <x v="0"/>
    <x v="0"/>
    <s v="DST NO. 2"/>
    <m/>
    <x v="0"/>
    <m/>
    <m/>
    <m/>
    <m/>
    <x v="0"/>
    <x v="2"/>
  </r>
  <r>
    <x v="0"/>
    <s v="T13N R089W S15 fNUGGET"/>
    <n v="49010644"/>
    <x v="0"/>
    <x v="5"/>
    <s v="SAVERY"/>
    <m/>
    <s v="15"/>
    <n v="13"/>
    <n v="89"/>
    <n v="41.095799999999997"/>
    <n v="-107.38993000000001"/>
    <s v="4900706984"/>
    <s v="LUFF-MARTINETS-ALPINE GOV'T NO. 1"/>
    <x v="0"/>
    <x v="41"/>
    <n v="581"/>
    <m/>
    <n v="27"/>
    <x v="0"/>
    <n v="6647"/>
    <n v="6674"/>
    <m/>
    <m/>
    <x v="0"/>
    <d v="1967-01-25T00:00:00"/>
    <n v="8.1999999999999993"/>
    <x v="0"/>
    <n v="22"/>
    <n v="7"/>
    <n v="1716"/>
    <n v="30"/>
    <x v="0"/>
    <n v="780"/>
    <n v="2611"/>
    <m/>
    <x v="0"/>
    <n v="590"/>
    <n v="4432"/>
    <x v="0"/>
    <m/>
    <n v="1.0977999999999999"/>
    <n v="0.57603000000000004"/>
    <n v="74.646000000000001"/>
    <n v="0.76739999999999997"/>
    <n v="77.087229999999991"/>
    <n v="22.003799999999998"/>
    <n v="42.794289999999997"/>
    <m/>
    <x v="0"/>
    <n v="12.283800000000001"/>
    <n v="77.081890000000001"/>
    <n v="3.4637286636841975E-5"/>
    <n v="5753"/>
    <n v="0.12970054000981837"/>
    <n v="1.4241009827438344E-2"/>
    <n v="7.4724438794856176E-3"/>
    <n v="0.9782865462930761"/>
    <n v="0.28546004774921835"/>
    <n v="0.555179562929762"/>
    <n v="0.15936038932101951"/>
    <x v="0"/>
    <m/>
    <x v="0"/>
    <m/>
    <m/>
    <x v="0"/>
    <m/>
    <x v="0"/>
    <x v="0"/>
    <m/>
    <x v="0"/>
    <x v="0"/>
    <x v="0"/>
    <m/>
    <x v="0"/>
    <x v="0"/>
    <x v="0"/>
    <x v="0"/>
    <x v="0"/>
    <x v="0"/>
    <x v="0"/>
    <x v="0"/>
    <x v="0"/>
    <x v="0"/>
    <x v="0"/>
    <x v="0"/>
    <x v="0"/>
    <m/>
    <x v="0"/>
    <x v="0"/>
    <x v="0"/>
    <x v="0"/>
    <x v="0"/>
    <s v="DST NO. 3 (BOTTOM)"/>
    <m/>
    <x v="0"/>
    <m/>
    <m/>
    <m/>
    <m/>
    <x v="0"/>
    <x v="2"/>
  </r>
  <r>
    <x v="0"/>
    <s v="T13N R089W S17 fNUGGET"/>
    <n v="49010822"/>
    <x v="0"/>
    <x v="5"/>
    <s v="SAVERY"/>
    <m/>
    <s v="17"/>
    <n v="13"/>
    <n v="89"/>
    <n v="41.098860000000002"/>
    <n v="-107.42382000000001"/>
    <s v="4900705219"/>
    <s v="NO. 1 UNIT"/>
    <x v="0"/>
    <x v="41"/>
    <m/>
    <m/>
    <n v="45"/>
    <x v="0"/>
    <n v="6655"/>
    <n v="6700"/>
    <m/>
    <m/>
    <x v="0"/>
    <d v="1954-03-31T00:00:00"/>
    <n v="8.5"/>
    <x v="2"/>
    <n v="25"/>
    <n v="13"/>
    <n v="1997"/>
    <n v="-3"/>
    <x v="0"/>
    <n v="630"/>
    <n v="2500"/>
    <m/>
    <x v="0"/>
    <n v="1076"/>
    <n v="5213"/>
    <x v="0"/>
    <m/>
    <n v="1.2475000000000001"/>
    <n v="1.0697700000000001"/>
    <n v="86.869499999999988"/>
    <n v="0"/>
    <n v="89.186769999999981"/>
    <n v="17.772299999999998"/>
    <n v="40.975000000000001"/>
    <m/>
    <x v="0"/>
    <n v="22.402320000000003"/>
    <n v="81.149619999999999"/>
    <n v="4.7183986933150242E-2"/>
    <n v="6235"/>
    <n v="8.9273235499650591E-2"/>
    <n v="1.3987500612478738E-2"/>
    <n v="1.1994716256682469E-2"/>
    <n v="0.97401778313083887"/>
    <n v="0.21900657082559349"/>
    <n v="0.5049315079972031"/>
    <n v="0.27606192117720335"/>
    <x v="0"/>
    <m/>
    <x v="0"/>
    <m/>
    <m/>
    <x v="0"/>
    <m/>
    <x v="0"/>
    <x v="0"/>
    <m/>
    <x v="0"/>
    <x v="0"/>
    <x v="0"/>
    <m/>
    <x v="0"/>
    <x v="0"/>
    <x v="0"/>
    <x v="0"/>
    <x v="0"/>
    <x v="0"/>
    <x v="0"/>
    <x v="0"/>
    <x v="0"/>
    <x v="0"/>
    <x v="0"/>
    <x v="0"/>
    <x v="0"/>
    <m/>
    <x v="0"/>
    <x v="0"/>
    <x v="0"/>
    <x v="0"/>
    <x v="0"/>
    <s v="DST NO. 6"/>
    <m/>
    <x v="0"/>
    <m/>
    <m/>
    <m/>
    <m/>
    <x v="0"/>
    <x v="2"/>
  </r>
  <r>
    <x v="0"/>
    <s v="T15N R091W S11 fNUGGET"/>
    <n v="49004822"/>
    <x v="0"/>
    <x v="5"/>
    <s v=""/>
    <m/>
    <s v="11"/>
    <n v="15"/>
    <n v="91"/>
    <n v="41.28998"/>
    <n v="-107.60411999999999"/>
    <s v="4900705066"/>
    <s v="UNIT NO. 1"/>
    <x v="0"/>
    <x v="41"/>
    <n v="432"/>
    <m/>
    <n v="32"/>
    <x v="0"/>
    <n v="8773"/>
    <n v="8805"/>
    <m/>
    <m/>
    <x v="0"/>
    <m/>
    <m/>
    <x v="0"/>
    <n v="46"/>
    <n v="7"/>
    <n v="1130"/>
    <n v="-3"/>
    <x v="0"/>
    <n v="123"/>
    <n v="1175"/>
    <m/>
    <x v="0"/>
    <n v="1408"/>
    <n v="3292"/>
    <x v="0"/>
    <m/>
    <n v="2.2953999999999999"/>
    <n v="0.57603000000000004"/>
    <n v="49.155000000000001"/>
    <n v="0"/>
    <n v="52.026429999999991"/>
    <n v="3.46983"/>
    <n v="19.258249999999997"/>
    <m/>
    <x v="0"/>
    <n v="29.314560000000004"/>
    <n v="52.042640000000006"/>
    <n v="-1.557619377209305E-4"/>
    <n v="3883"/>
    <n v="8.2369337979094071E-2"/>
    <n v="4.4119882913357694E-2"/>
    <n v="1.1071872507877249E-2"/>
    <n v="0.94480824457876511"/>
    <n v="6.6672828280809726E-2"/>
    <n v="0.37004752256995405"/>
    <n v="0.56327964914923612"/>
    <x v="0"/>
    <m/>
    <x v="0"/>
    <m/>
    <m/>
    <x v="0"/>
    <m/>
    <x v="0"/>
    <x v="0"/>
    <m/>
    <x v="0"/>
    <x v="0"/>
    <x v="0"/>
    <m/>
    <x v="0"/>
    <x v="0"/>
    <x v="0"/>
    <x v="0"/>
    <x v="0"/>
    <x v="0"/>
    <x v="0"/>
    <x v="0"/>
    <x v="0"/>
    <x v="0"/>
    <x v="0"/>
    <x v="0"/>
    <x v="0"/>
    <m/>
    <x v="0"/>
    <x v="0"/>
    <x v="0"/>
    <x v="0"/>
    <x v="0"/>
    <s v="DST"/>
    <m/>
    <x v="0"/>
    <m/>
    <m/>
    <m/>
    <m/>
    <x v="0"/>
    <x v="2"/>
  </r>
  <r>
    <x v="0"/>
    <s v="T15N R091W S23 fNUGGET"/>
    <n v="49008535"/>
    <x v="0"/>
    <x v="5"/>
    <s v="CHEROKEE CREEK"/>
    <m/>
    <s v="23"/>
    <n v="15"/>
    <n v="91"/>
    <n v="41.259399999999999"/>
    <n v="-107.60135"/>
    <s v="4900705062"/>
    <s v="UNIT NO. 32-23"/>
    <x v="0"/>
    <x v="41"/>
    <n v="428"/>
    <m/>
    <n v="26"/>
    <x v="0"/>
    <n v="8774"/>
    <n v="8800"/>
    <m/>
    <m/>
    <x v="0"/>
    <d v="1964-09-21T00:00:00"/>
    <n v="8.1"/>
    <x v="0"/>
    <n v="42"/>
    <n v="7"/>
    <n v="1725"/>
    <n v="63"/>
    <x v="0"/>
    <n v="510"/>
    <n v="1183"/>
    <m/>
    <x v="0"/>
    <n v="2210"/>
    <n v="5143"/>
    <x v="0"/>
    <m/>
    <n v="2.0958000000000001"/>
    <n v="0.57603000000000004"/>
    <n v="75.037499999999994"/>
    <n v="1.61154"/>
    <n v="79.320869999999999"/>
    <n v="14.3871"/>
    <n v="19.38937"/>
    <m/>
    <x v="0"/>
    <n v="46.012200000000007"/>
    <n v="79.78867000000001"/>
    <n v="-2.9401128304438005E-3"/>
    <n v="5737"/>
    <n v="5.4595588235294118E-2"/>
    <n v="2.6421797945483959E-2"/>
    <n v="7.2620232228920341E-3"/>
    <n v="0.96631617883162402"/>
    <n v="0.1803150748094936"/>
    <n v="0.24300906381820875"/>
    <n v="0.57667586137229765"/>
    <x v="0"/>
    <m/>
    <x v="0"/>
    <m/>
    <m/>
    <x v="0"/>
    <m/>
    <x v="0"/>
    <x v="0"/>
    <m/>
    <x v="0"/>
    <x v="0"/>
    <x v="0"/>
    <m/>
    <x v="0"/>
    <x v="0"/>
    <x v="0"/>
    <x v="0"/>
    <x v="0"/>
    <x v="0"/>
    <x v="0"/>
    <x v="0"/>
    <x v="0"/>
    <x v="0"/>
    <x v="0"/>
    <x v="0"/>
    <x v="0"/>
    <m/>
    <x v="0"/>
    <x v="0"/>
    <x v="0"/>
    <x v="0"/>
    <x v="0"/>
    <s v="DST NO. 7"/>
    <m/>
    <x v="0"/>
    <m/>
    <m/>
    <m/>
    <m/>
    <x v="0"/>
    <x v="2"/>
  </r>
  <r>
    <x v="0"/>
    <s v="T16N R092W S12 fNUGGET"/>
    <n v="49023598"/>
    <x v="0"/>
    <x v="5"/>
    <s v="COW CREEK"/>
    <m/>
    <s v="12"/>
    <n v="16"/>
    <n v="92"/>
    <n v="41.374000000000002"/>
    <n v="-107.6966"/>
    <s v="4900720027"/>
    <s v="COW CREEK UNIT NO. 1-12"/>
    <x v="0"/>
    <x v="41"/>
    <m/>
    <m/>
    <n v="20"/>
    <x v="0"/>
    <n v="9630"/>
    <n v="9650"/>
    <n v="9662"/>
    <n v="8627"/>
    <x v="2"/>
    <d v="1965-07-01T00:00:00"/>
    <n v="7.3"/>
    <x v="0"/>
    <n v="837"/>
    <n v="101"/>
    <n v="16256"/>
    <n v="835"/>
    <x v="0"/>
    <n v="26600"/>
    <n v="427"/>
    <m/>
    <x v="0"/>
    <n v="1098"/>
    <n v="45947"/>
    <x v="0"/>
    <m/>
    <n v="41.766300000000001"/>
    <n v="8.3112899999999996"/>
    <n v="707.13599999999997"/>
    <n v="21.359299999999998"/>
    <n v="778.57288999999992"/>
    <n v="750.38599999999997"/>
    <n v="6.9985299999999997"/>
    <m/>
    <x v="0"/>
    <n v="22.860360000000004"/>
    <n v="780.24488999999994"/>
    <n v="-1.0726077296860353E-3"/>
    <n v="46151"/>
    <n v="2.2150318139373278E-3"/>
    <n v="5.3644688296300688E-2"/>
    <n v="1.0675031338427414E-2"/>
    <n v="0.93568028036527195"/>
    <n v="0.96173138666758851"/>
    <n v="8.9696582312765935E-3"/>
    <n v="2.9298955101134984E-2"/>
    <x v="0"/>
    <m/>
    <x v="0"/>
    <m/>
    <m/>
    <x v="0"/>
    <m/>
    <x v="0"/>
    <x v="0"/>
    <m/>
    <x v="0"/>
    <x v="0"/>
    <x v="0"/>
    <m/>
    <x v="0"/>
    <x v="0"/>
    <x v="0"/>
    <x v="0"/>
    <x v="0"/>
    <x v="0"/>
    <x v="0"/>
    <x v="0"/>
    <x v="0"/>
    <x v="0"/>
    <x v="0"/>
    <x v="0"/>
    <x v="0"/>
    <m/>
    <x v="0"/>
    <x v="0"/>
    <x v="0"/>
    <x v="0"/>
    <x v="0"/>
    <s v="PRODUCTION"/>
    <m/>
    <x v="0"/>
    <m/>
    <m/>
    <m/>
    <m/>
    <x v="0"/>
    <x v="2"/>
  </r>
  <r>
    <x v="0"/>
    <s v="T16N R092W S12 fNUGGET"/>
    <n v="49009328"/>
    <x v="0"/>
    <x v="5"/>
    <s v="COW CREEK"/>
    <m/>
    <s v="12"/>
    <n v="16"/>
    <n v="92"/>
    <n v="41.370130000000003"/>
    <n v="-107.69373"/>
    <s v="4900705095"/>
    <s v="NO. 1 COW CREEK UNIT"/>
    <x v="0"/>
    <x v="41"/>
    <n v="8602"/>
    <n v="160"/>
    <n v="10"/>
    <x v="0"/>
    <n v="9665"/>
    <n v="9675"/>
    <m/>
    <m/>
    <x v="0"/>
    <m/>
    <n v="7.1999998092651367"/>
    <x v="2"/>
    <n v="798"/>
    <n v="87"/>
    <n v="18941"/>
    <n v="-3"/>
    <x v="0"/>
    <n v="28800"/>
    <n v="476"/>
    <m/>
    <x v="0"/>
    <n v="2428"/>
    <n v="51289"/>
    <x v="0"/>
    <m/>
    <n v="39.8202"/>
    <n v="7.15923"/>
    <n v="823.93349999999998"/>
    <n v="0"/>
    <n v="870.91292999999996"/>
    <n v="812.44799999999998"/>
    <n v="7.801639999999999"/>
    <m/>
    <x v="0"/>
    <n v="50.550960000000003"/>
    <n v="870.80060000000003"/>
    <n v="6.4493958429506475E-5"/>
    <n v="51524"/>
    <n v="2.2857031698326085E-3"/>
    <n v="4.5722366299005349E-2"/>
    <n v="8.220373993069548E-3"/>
    <n v="0.94605725970792509"/>
    <n v="0.93298971084769577"/>
    <n v="8.9591578140851055E-3"/>
    <n v="5.8051131338219104E-2"/>
    <x v="0"/>
    <m/>
    <x v="0"/>
    <m/>
    <m/>
    <x v="0"/>
    <m/>
    <x v="0"/>
    <x v="0"/>
    <m/>
    <x v="0"/>
    <x v="0"/>
    <x v="0"/>
    <m/>
    <x v="0"/>
    <x v="0"/>
    <x v="0"/>
    <x v="0"/>
    <x v="0"/>
    <x v="0"/>
    <x v="0"/>
    <x v="0"/>
    <x v="0"/>
    <x v="0"/>
    <x v="0"/>
    <x v="0"/>
    <x v="0"/>
    <m/>
    <x v="0"/>
    <x v="0"/>
    <x v="0"/>
    <x v="0"/>
    <x v="0"/>
    <s v="DST NO. 15"/>
    <m/>
    <x v="0"/>
    <m/>
    <m/>
    <m/>
    <m/>
    <x v="0"/>
    <x v="2"/>
  </r>
  <r>
    <x v="0"/>
    <s v="T16N R092W S12 fNUGGET"/>
    <n v="49005501"/>
    <x v="0"/>
    <x v="5"/>
    <s v="COW CREEK"/>
    <m/>
    <s v="12"/>
    <n v="16"/>
    <n v="92"/>
    <n v="41.370130000000003"/>
    <n v="-107.69373"/>
    <s v="4900705095"/>
    <s v="NO. 1 COW CREEK UNIT"/>
    <x v="0"/>
    <x v="41"/>
    <n v="160"/>
    <m/>
    <n v="19"/>
    <x v="0"/>
    <n v="9835"/>
    <n v="9854"/>
    <m/>
    <m/>
    <x v="0"/>
    <m/>
    <n v="8"/>
    <x v="0"/>
    <n v="428"/>
    <n v="52"/>
    <n v="9661"/>
    <n v="-3"/>
    <x v="0"/>
    <n v="12500"/>
    <n v="854"/>
    <m/>
    <x v="0"/>
    <n v="3806"/>
    <n v="26868"/>
    <x v="0"/>
    <m/>
    <n v="21.357199999999999"/>
    <n v="4.2790800000000004"/>
    <n v="420.25349999999997"/>
    <n v="0"/>
    <n v="445.88977999999997"/>
    <n v="352.625"/>
    <n v="13.997059999999999"/>
    <m/>
    <x v="0"/>
    <n v="79.240920000000003"/>
    <n v="445.86297999999999"/>
    <n v="3.0053173034171686E-5"/>
    <n v="27295"/>
    <n v="7.8836105828702253E-3"/>
    <n v="4.7897935673699453E-2"/>
    <n v="9.5967214139781373E-3"/>
    <n v="0.94250534291232246"/>
    <n v="0.79088198800447618"/>
    <n v="3.1393187207424129E-2"/>
    <n v="0.1777248247880997"/>
    <x v="0"/>
    <m/>
    <x v="0"/>
    <m/>
    <m/>
    <x v="0"/>
    <m/>
    <x v="0"/>
    <x v="0"/>
    <m/>
    <x v="0"/>
    <x v="0"/>
    <x v="0"/>
    <m/>
    <x v="0"/>
    <x v="0"/>
    <x v="0"/>
    <x v="0"/>
    <x v="0"/>
    <x v="0"/>
    <x v="0"/>
    <x v="0"/>
    <x v="0"/>
    <x v="0"/>
    <x v="0"/>
    <x v="0"/>
    <x v="0"/>
    <m/>
    <x v="0"/>
    <x v="0"/>
    <x v="0"/>
    <x v="0"/>
    <x v="0"/>
    <s v="DST NO. 14"/>
    <m/>
    <x v="0"/>
    <m/>
    <m/>
    <m/>
    <m/>
    <x v="0"/>
    <x v="2"/>
  </r>
  <r>
    <x v="1"/>
    <s v="T16N R092W S12 fNUGGET"/>
    <n v="4173"/>
    <x v="0"/>
    <x v="5"/>
    <s v="COW CREEK"/>
    <s v="SE SW"/>
    <n v="12"/>
    <n v="16"/>
    <n v="92"/>
    <n v="41.368470000000002"/>
    <n v="-107.70041000000001"/>
    <s v="4900720403"/>
    <s v="CCU 3-12 I"/>
    <x v="0"/>
    <x v="41"/>
    <m/>
    <m/>
    <m/>
    <x v="0"/>
    <s v="9686"/>
    <m/>
    <n v="12533"/>
    <n v="10894"/>
    <x v="1"/>
    <d v="1899-12-31T00:00:00"/>
    <n v="6.8"/>
    <x v="1"/>
    <n v="874"/>
    <n v="80"/>
    <n v="17900"/>
    <n v="0"/>
    <x v="1"/>
    <n v="32400"/>
    <n v="0"/>
    <n v="0"/>
    <x v="1"/>
    <n v="1430"/>
    <n v="57900"/>
    <x v="0"/>
    <s v="DOUBLE EAGLE PETROLEUM"/>
    <n v="43.6126"/>
    <n v="6.5831999999999997"/>
    <n v="778.65"/>
    <n v="0"/>
    <n v="828.84579999999994"/>
    <n v="914.00400000000002"/>
    <n v="0"/>
    <n v="0"/>
    <x v="1"/>
    <n v="29.772600000000004"/>
    <n v="943.77660000000003"/>
    <n v="-6.4836594640798911E-2"/>
    <n v="52684"/>
    <n v="-4.7167763871807857E-2"/>
    <n v="5.2618472579579946E-2"/>
    <n v="7.9426112794442581E-3"/>
    <n v="0.93943891614097585"/>
    <n v="0.96845376331644584"/>
    <n v="0"/>
    <n v="3.1546236683554142E-2"/>
    <x v="1"/>
    <n v="206"/>
    <x v="1"/>
    <n v="51231"/>
    <n v="0.13100000000000001"/>
    <x v="2"/>
    <n v="84100"/>
    <x v="2"/>
    <x v="1"/>
    <n v="0"/>
    <x v="1"/>
    <x v="1"/>
    <x v="1"/>
    <n v="0"/>
    <x v="1"/>
    <x v="3"/>
    <x v="1"/>
    <x v="1"/>
    <x v="0"/>
    <x v="0"/>
    <x v="0"/>
    <x v="0"/>
    <x v="0"/>
    <x v="0"/>
    <x v="0"/>
    <x v="0"/>
    <x v="0"/>
    <m/>
    <x v="0"/>
    <x v="0"/>
    <x v="0"/>
    <x v="0"/>
    <x v="0"/>
    <m/>
    <n v="19000101"/>
    <x v="0"/>
    <s v="ENERGY LBS CASPER ID No C03070159-001"/>
    <s v="9662"/>
    <m/>
    <d v="2003-07-14T00:00:00"/>
    <x v="0"/>
    <x v="2"/>
  </r>
  <r>
    <x v="0"/>
    <s v="T16N R092W S13 fNUGGET"/>
    <n v="49008477"/>
    <x v="0"/>
    <x v="5"/>
    <s v="COW CREEK"/>
    <m/>
    <s v="13"/>
    <n v="16"/>
    <n v="92"/>
    <n v="41.360930000000003"/>
    <n v="-107.69676"/>
    <s v="4900705087"/>
    <s v="COW CREEK UNIT 22-13"/>
    <x v="0"/>
    <x v="41"/>
    <n v="6192"/>
    <m/>
    <n v="20"/>
    <x v="0"/>
    <n v="9632"/>
    <n v="9652"/>
    <n v="9827"/>
    <n v="3586"/>
    <x v="2"/>
    <d v="1965-03-19T00:00:00"/>
    <n v="7.1"/>
    <x v="0"/>
    <n v="1034"/>
    <n v="99"/>
    <n v="18532"/>
    <n v="600"/>
    <x v="0"/>
    <n v="30000"/>
    <n v="476"/>
    <m/>
    <x v="0"/>
    <n v="1385"/>
    <n v="51895"/>
    <x v="0"/>
    <m/>
    <n v="51.596600000000002"/>
    <n v="8.1467100000000006"/>
    <n v="806.14199999999994"/>
    <n v="15.347999999999999"/>
    <n v="881.23330999999985"/>
    <n v="846.3"/>
    <n v="7.801639999999999"/>
    <m/>
    <x v="0"/>
    <n v="28.835700000000003"/>
    <n v="882.93733999999995"/>
    <n v="-9.6590995888073679E-4"/>
    <n v="52123"/>
    <n v="2.1919283200984444E-3"/>
    <n v="5.855044222057381E-2"/>
    <n v="9.2446687018673881E-3"/>
    <n v="0.93220488907755883"/>
    <n v="0.95850516413769526"/>
    <n v="8.836006414679437E-3"/>
    <n v="3.2658829447625361E-2"/>
    <x v="0"/>
    <m/>
    <x v="0"/>
    <m/>
    <m/>
    <x v="0"/>
    <m/>
    <x v="0"/>
    <x v="0"/>
    <m/>
    <x v="0"/>
    <x v="0"/>
    <x v="0"/>
    <m/>
    <x v="0"/>
    <x v="0"/>
    <x v="0"/>
    <x v="0"/>
    <x v="0"/>
    <x v="0"/>
    <x v="0"/>
    <x v="0"/>
    <x v="0"/>
    <x v="0"/>
    <x v="0"/>
    <x v="0"/>
    <x v="0"/>
    <m/>
    <x v="0"/>
    <x v="0"/>
    <x v="0"/>
    <x v="0"/>
    <x v="0"/>
    <s v="PRODUCTION (3-16-65)"/>
    <m/>
    <x v="0"/>
    <m/>
    <m/>
    <m/>
    <m/>
    <x v="0"/>
    <x v="2"/>
  </r>
  <r>
    <x v="1"/>
    <s v="T17N R099W S14 fNUGGET"/>
    <m/>
    <x v="0"/>
    <x v="1"/>
    <s v="HIGGINS"/>
    <m/>
    <n v="14"/>
    <n v="17"/>
    <n v="99"/>
    <n v="41.452173000000002"/>
    <n v="-108.528324"/>
    <s v="4903720832"/>
    <s v="6 HIGGINS"/>
    <x v="0"/>
    <x v="41"/>
    <m/>
    <m/>
    <m/>
    <x v="0"/>
    <m/>
    <m/>
    <m/>
    <m/>
    <x v="2"/>
    <d v="1980-07-28T00:00:00"/>
    <n v="7"/>
    <x v="0"/>
    <n v="360"/>
    <n v="175"/>
    <n v="23978"/>
    <n v="2300"/>
    <x v="1"/>
    <n v="38000"/>
    <n v="854"/>
    <n v="0"/>
    <x v="1"/>
    <n v="2340"/>
    <n v="67574"/>
    <x v="0"/>
    <s v="RME PETROLEUM COMPANY"/>
    <n v="17.963999999999999"/>
    <n v="14.40075"/>
    <n v="1043.0429999999999"/>
    <n v="58.833999999999996"/>
    <n v="1134.2417499999999"/>
    <n v="1071.98"/>
    <n v="13.997059999999999"/>
    <n v="0"/>
    <x v="1"/>
    <n v="48.718800000000002"/>
    <n v="1134.69586"/>
    <n v="-2.0014212731046753E-4"/>
    <n v="68007"/>
    <n v="3.1936628288624512E-3"/>
    <n v="1.5837893464951364E-2"/>
    <n v="1.2696367419026853E-2"/>
    <n v="0.97146573911602185"/>
    <n v="0.94472892498259398"/>
    <n v="1.2335516937551881E-2"/>
    <n v="4.2935558079854101E-2"/>
    <x v="1"/>
    <n v="0"/>
    <x v="1"/>
    <n v="66371"/>
    <n v="0.1"/>
    <x v="0"/>
    <n v="0.1"/>
    <x v="0"/>
    <x v="1"/>
    <m/>
    <x v="1"/>
    <x v="1"/>
    <x v="1"/>
    <n v="0"/>
    <x v="1"/>
    <x v="3"/>
    <x v="1"/>
    <x v="1"/>
    <x v="0"/>
    <x v="0"/>
    <x v="0"/>
    <x v="0"/>
    <x v="0"/>
    <x v="0"/>
    <x v="0"/>
    <x v="0"/>
    <x v="0"/>
    <m/>
    <x v="0"/>
    <x v="0"/>
    <x v="0"/>
    <x v="0"/>
    <x v="0"/>
    <s v="PRODUCTION"/>
    <n v="19800728"/>
    <x v="1"/>
    <m/>
    <m/>
    <m/>
    <m/>
    <x v="6"/>
    <x v="2"/>
  </r>
  <r>
    <x v="1"/>
    <s v="T17N R100W S04 fNUGGET"/>
    <m/>
    <x v="0"/>
    <x v="1"/>
    <s v="BRADY"/>
    <s v="SW SE"/>
    <n v="4"/>
    <n v="17"/>
    <n v="100"/>
    <n v="41.474649999999997"/>
    <n v="-108.6811"/>
    <s v="4903720662"/>
    <s v="25N"/>
    <x v="0"/>
    <x v="41"/>
    <m/>
    <m/>
    <m/>
    <x v="0"/>
    <m/>
    <m/>
    <m/>
    <m/>
    <x v="2"/>
    <d v="1986-06-24T00:00:00"/>
    <n v="6.3"/>
    <x v="0"/>
    <n v="660"/>
    <n v="246.4"/>
    <n v="35120.199999999997"/>
    <n v="0"/>
    <x v="1"/>
    <n v="50000"/>
    <n v="3721"/>
    <n v="0"/>
    <x v="1"/>
    <n v="5500"/>
    <n v="95322.6"/>
    <x v="0"/>
    <s v="RME PETROLEUM COMPANY"/>
    <n v="32.933999999999997"/>
    <n v="20.276256"/>
    <n v="1527.7286999999997"/>
    <n v="0"/>
    <n v="1580.9389559999997"/>
    <n v="1410.5"/>
    <n v="60.987189999999991"/>
    <n v="0"/>
    <x v="1"/>
    <n v="114.51"/>
    <n v="1585.99719"/>
    <n v="-1.5972011328327905E-3"/>
    <n v="95247.6"/>
    <n v="-3.9355576055437834E-4"/>
    <n v="2.0831923886123788E-2"/>
    <n v="1.282545156031945E-2"/>
    <n v="0.96634262455355668"/>
    <n v="0.88934583799609379"/>
    <n v="3.8453529668611826E-2"/>
    <n v="7.2200632335294362E-2"/>
    <x v="1"/>
    <n v="65"/>
    <x v="1"/>
    <n v="0"/>
    <n v="0"/>
    <x v="0"/>
    <n v="0"/>
    <x v="0"/>
    <x v="1"/>
    <m/>
    <x v="1"/>
    <x v="1"/>
    <x v="1"/>
    <n v="0"/>
    <x v="1"/>
    <x v="3"/>
    <x v="1"/>
    <x v="1"/>
    <x v="0"/>
    <x v="0"/>
    <x v="0"/>
    <x v="0"/>
    <x v="0"/>
    <x v="0"/>
    <x v="0"/>
    <x v="0"/>
    <x v="0"/>
    <m/>
    <x v="0"/>
    <x v="0"/>
    <x v="0"/>
    <x v="0"/>
    <x v="0"/>
    <s v="IRON SULFIDE SUSPENDED SOLIDS"/>
    <n v="19860624"/>
    <x v="1"/>
    <s v="BAROID ROCK SPRINGS"/>
    <m/>
    <m/>
    <d v="1986-06-25T00:00:00"/>
    <x v="0"/>
    <x v="2"/>
  </r>
  <r>
    <x v="1"/>
    <s v="T17N R100W S04 fNUGGET"/>
    <m/>
    <x v="0"/>
    <x v="1"/>
    <s v="BRADY"/>
    <s v="NE SE"/>
    <n v="4"/>
    <n v="17"/>
    <n v="100"/>
    <n v="41.477938999999999"/>
    <n v="-108.680853"/>
    <s v="4903722327"/>
    <s v="35N"/>
    <x v="0"/>
    <x v="41"/>
    <m/>
    <m/>
    <m/>
    <x v="0"/>
    <m/>
    <m/>
    <m/>
    <m/>
    <x v="1"/>
    <d v="1986-06-24T00:00:00"/>
    <n v="6.4"/>
    <x v="0"/>
    <n v="460"/>
    <n v="134.69999999999999"/>
    <n v="34601.199999999997"/>
    <n v="0"/>
    <x v="1"/>
    <n v="48500"/>
    <n v="4331"/>
    <n v="0"/>
    <x v="1"/>
    <n v="4900"/>
    <n v="92943.9"/>
    <x v="0"/>
    <s v="RME PETROLEUM COMPANY"/>
    <n v="22.954000000000001"/>
    <n v="11.084463"/>
    <n v="1505.1521999999998"/>
    <n v="0"/>
    <n v="1539.1906629999999"/>
    <n v="1368.1849999999999"/>
    <n v="70.98509"/>
    <n v="0"/>
    <x v="1"/>
    <n v="102.01800000000001"/>
    <n v="1541.1880899999999"/>
    <n v="-6.4843552048744312E-4"/>
    <n v="92926.9"/>
    <n v="-9.1461380701003068E-5"/>
    <n v="1.4913032252457215E-2"/>
    <n v="7.2014879419782449E-3"/>
    <n v="0.97788547980556451"/>
    <n v="0.88774693295222651"/>
    <n v="4.605868061178698E-2"/>
    <n v="6.6194386435986546E-2"/>
    <x v="1"/>
    <n v="17"/>
    <x v="1"/>
    <n v="0"/>
    <n v="0"/>
    <x v="0"/>
    <n v="0"/>
    <x v="0"/>
    <x v="1"/>
    <m/>
    <x v="1"/>
    <x v="1"/>
    <x v="1"/>
    <n v="0"/>
    <x v="1"/>
    <x v="3"/>
    <x v="1"/>
    <x v="1"/>
    <x v="0"/>
    <x v="0"/>
    <x v="0"/>
    <x v="0"/>
    <x v="0"/>
    <x v="0"/>
    <x v="0"/>
    <x v="0"/>
    <x v="0"/>
    <m/>
    <x v="0"/>
    <x v="0"/>
    <x v="0"/>
    <x v="0"/>
    <x v="0"/>
    <s v="IRON SULFICE SUSPENDED SOLIDS"/>
    <n v="19860624"/>
    <x v="1"/>
    <s v="BAROID ROCK SPRINGS"/>
    <m/>
    <m/>
    <d v="1986-06-25T00:00:00"/>
    <x v="0"/>
    <x v="2"/>
  </r>
  <r>
    <x v="1"/>
    <s v="T17N R100W S09 fNUGGET"/>
    <m/>
    <x v="0"/>
    <x v="1"/>
    <s v="BRADY"/>
    <s v="NE NE"/>
    <n v="9"/>
    <n v="17"/>
    <n v="100"/>
    <n v="41.471248000000003"/>
    <n v="-108.680886"/>
    <s v="4903722402"/>
    <s v="39N"/>
    <x v="0"/>
    <x v="41"/>
    <m/>
    <m/>
    <m/>
    <x v="0"/>
    <m/>
    <m/>
    <m/>
    <m/>
    <x v="1"/>
    <d v="1986-06-24T00:00:00"/>
    <n v="6.4"/>
    <x v="0"/>
    <n v="500"/>
    <n v="231.8"/>
    <n v="35001.4"/>
    <n v="0"/>
    <x v="1"/>
    <n v="49800"/>
    <n v="3843"/>
    <n v="0"/>
    <x v="1"/>
    <n v="5000"/>
    <n v="94455.2"/>
    <x v="0"/>
    <s v="RME PETROLEUM COMPANY"/>
    <n v="24.95"/>
    <n v="19.074822000000001"/>
    <n v="1522.5608999999999"/>
    <n v="0"/>
    <n v="1566.585722"/>
    <n v="1404.8579999999999"/>
    <n v="62.986769999999993"/>
    <n v="0"/>
    <x v="1"/>
    <n v="104.1"/>
    <n v="1571.9447699999998"/>
    <n v="-1.7075022892591998E-3"/>
    <n v="94376.2"/>
    <n v="-4.1836262401266655E-4"/>
    <n v="1.5926354778816244E-2"/>
    <n v="1.2176047395381534E-2"/>
    <n v="0.97189759782580221"/>
    <n v="0.89370697165142776"/>
    <n v="4.0069327626567945E-2"/>
    <n v="6.6223700722004383E-2"/>
    <x v="1"/>
    <n v="79"/>
    <x v="1"/>
    <n v="0"/>
    <n v="0"/>
    <x v="0"/>
    <n v="0"/>
    <x v="0"/>
    <x v="1"/>
    <m/>
    <x v="1"/>
    <x v="1"/>
    <x v="1"/>
    <n v="0"/>
    <x v="1"/>
    <x v="3"/>
    <x v="1"/>
    <x v="1"/>
    <x v="0"/>
    <x v="0"/>
    <x v="0"/>
    <x v="0"/>
    <x v="0"/>
    <x v="0"/>
    <x v="0"/>
    <x v="0"/>
    <x v="0"/>
    <m/>
    <x v="0"/>
    <x v="0"/>
    <x v="0"/>
    <x v="0"/>
    <x v="0"/>
    <s v="IRON SULFIDE SUSPENDED SOLIDS"/>
    <n v="19860624"/>
    <x v="1"/>
    <s v="BAROID ROCK SPRINGS"/>
    <m/>
    <m/>
    <d v="1986-06-25T00:00:00"/>
    <x v="0"/>
    <x v="2"/>
  </r>
  <r>
    <x v="1"/>
    <s v="T17N R100W S09 fNUGGET"/>
    <m/>
    <x v="0"/>
    <x v="1"/>
    <s v="BRADY"/>
    <s v="NW NE"/>
    <n v="9"/>
    <n v="17"/>
    <n v="100"/>
    <n v="41.468290000000003"/>
    <n v="-108.68351"/>
    <s v="4903720595"/>
    <s v="17N"/>
    <x v="0"/>
    <x v="41"/>
    <m/>
    <m/>
    <m/>
    <x v="0"/>
    <m/>
    <m/>
    <m/>
    <m/>
    <x v="2"/>
    <d v="1986-06-24T00:00:00"/>
    <n v="6.35"/>
    <x v="0"/>
    <n v="520"/>
    <n v="83"/>
    <n v="35293.5"/>
    <n v="0"/>
    <x v="1"/>
    <n v="50000"/>
    <n v="4148"/>
    <n v="0"/>
    <x v="1"/>
    <n v="4375"/>
    <n v="94430"/>
    <x v="0"/>
    <s v="RME PETROLEUM COMPANY"/>
    <n v="25.948"/>
    <n v="6.8300700000000001"/>
    <n v="1535.2672499999999"/>
    <n v="0"/>
    <n v="1568.0453199999999"/>
    <n v="1410.5"/>
    <n v="67.985719999999986"/>
    <n v="0"/>
    <x v="1"/>
    <n v="91.087500000000006"/>
    <n v="1569.57322"/>
    <n v="-4.8696168145412767E-4"/>
    <n v="94419.5"/>
    <n v="-5.5599829493856219E-5"/>
    <n v="1.6547991100155191E-2"/>
    <n v="4.3557860942437555E-3"/>
    <n v="0.97909622280560105"/>
    <n v="0.89865192781512926"/>
    <n v="4.3314780816660459E-2"/>
    <n v="5.8033291368210276E-2"/>
    <x v="1"/>
    <n v="10.5"/>
    <x v="1"/>
    <n v="0"/>
    <n v="0"/>
    <x v="0"/>
    <n v="0"/>
    <x v="0"/>
    <x v="1"/>
    <m/>
    <x v="1"/>
    <x v="1"/>
    <x v="1"/>
    <n v="0"/>
    <x v="1"/>
    <x v="3"/>
    <x v="1"/>
    <x v="1"/>
    <x v="0"/>
    <x v="0"/>
    <x v="0"/>
    <x v="0"/>
    <x v="0"/>
    <x v="0"/>
    <x v="0"/>
    <x v="0"/>
    <x v="0"/>
    <m/>
    <x v="0"/>
    <x v="0"/>
    <x v="0"/>
    <x v="0"/>
    <x v="0"/>
    <s v="IRON SULFIDE SUSPENDED SOLIDS"/>
    <n v="19860624"/>
    <x v="1"/>
    <s v="BAROID ROCK SPRINGS"/>
    <m/>
    <m/>
    <d v="1986-06-25T00:00:00"/>
    <x v="0"/>
    <x v="2"/>
  </r>
  <r>
    <x v="0"/>
    <s v="T18N R098W S02 fNUGGET"/>
    <n v="49008600"/>
    <x v="0"/>
    <x v="1"/>
    <s v="TABLE ROCK"/>
    <m/>
    <s v="2"/>
    <s v=" 18"/>
    <s v=" 98"/>
    <n v="41.560679999999998"/>
    <n v="-108.42234000000001"/>
    <s v="4903706394"/>
    <s v="UNIT NO. 15"/>
    <x v="0"/>
    <x v="41"/>
    <m/>
    <m/>
    <n v="355"/>
    <x v="4"/>
    <n v="15213"/>
    <n v="15568"/>
    <n v="17339"/>
    <n v="9607"/>
    <x v="0"/>
    <d v="1963-08-05T00:00:00"/>
    <n v="8.6000003814697266"/>
    <x v="0"/>
    <n v="112"/>
    <n v="51"/>
    <n v="5866"/>
    <n v="285"/>
    <x v="0"/>
    <n v="4800"/>
    <n v="4002"/>
    <m/>
    <x v="0"/>
    <n v="3350"/>
    <n v="16498"/>
    <x v="0"/>
    <m/>
    <n v="5.5888"/>
    <n v="4.19679"/>
    <n v="255.17099999999999"/>
    <n v="7.2902999999999993"/>
    <n v="272.24689000000001"/>
    <n v="135.40799999999999"/>
    <n v="65.592779999999991"/>
    <m/>
    <x v="0"/>
    <n v="69.747"/>
    <n v="270.74777999999998"/>
    <n v="2.7608189966211454E-3"/>
    <n v="18463"/>
    <n v="5.6205486113097454E-2"/>
    <n v="2.0528425503777103E-2"/>
    <n v="1.5415382706483809E-2"/>
    <n v="0.964056191789739"/>
    <n v="0.50012598441250378"/>
    <n v="0.2422652551389341"/>
    <n v="0.25760876044856212"/>
    <x v="0"/>
    <m/>
    <x v="0"/>
    <m/>
    <m/>
    <x v="0"/>
    <m/>
    <x v="0"/>
    <x v="0"/>
    <m/>
    <x v="0"/>
    <x v="0"/>
    <x v="0"/>
    <m/>
    <x v="0"/>
    <x v="0"/>
    <x v="0"/>
    <x v="0"/>
    <x v="0"/>
    <x v="0"/>
    <x v="0"/>
    <x v="0"/>
    <x v="0"/>
    <x v="0"/>
    <x v="0"/>
    <x v="0"/>
    <x v="0"/>
    <m/>
    <x v="0"/>
    <x v="0"/>
    <x v="0"/>
    <x v="0"/>
    <x v="0"/>
    <s v="DST NO. 8"/>
    <m/>
    <x v="0"/>
    <m/>
    <m/>
    <m/>
    <m/>
    <x v="0"/>
    <x v="2"/>
  </r>
  <r>
    <x v="1"/>
    <s v="T18N R098W S14 fNUGGET"/>
    <m/>
    <x v="1"/>
    <x v="3"/>
    <s v="TABLE ROCK"/>
    <s v="   NW"/>
    <n v="14"/>
    <n v="18"/>
    <n v="98"/>
    <n v="41.536951999999999"/>
    <n v="-108.422141"/>
    <s v="4903721243"/>
    <s v="12X-14B"/>
    <x v="0"/>
    <x v="41"/>
    <m/>
    <m/>
    <n v="350"/>
    <x v="0"/>
    <n v="15700"/>
    <n v="16050"/>
    <n v="16209"/>
    <n v="16136"/>
    <x v="1"/>
    <d v="1989-05-22T00:00:00"/>
    <n v="6.55"/>
    <x v="0"/>
    <n v="20"/>
    <n v="8.5"/>
    <n v="255.3"/>
    <n v="0"/>
    <x v="1"/>
    <n v="400"/>
    <n v="183"/>
    <n v="0"/>
    <x v="1"/>
    <n v="0"/>
    <n v="894.3"/>
    <x v="0"/>
    <s v="DEVON SFS OPERATING"/>
    <n v="0.998"/>
    <n v="0.699465"/>
    <n v="11.105549999999999"/>
    <n v="0"/>
    <n v="12.803014999999998"/>
    <n v="11.283999999999999"/>
    <n v="2.9993699999999999"/>
    <n v="0"/>
    <x v="1"/>
    <n v="0"/>
    <n v="14.283369999999998"/>
    <n v="-5.4653103394934378E-2"/>
    <n v="866.8"/>
    <n v="-1.5615240474703312E-2"/>
    <n v="7.7950389029459083E-2"/>
    <n v="5.4632834531553709E-2"/>
    <n v="0.86741677643898729"/>
    <n v="0.7900096405820195"/>
    <n v="0.2099903594179805"/>
    <n v="0"/>
    <x v="1"/>
    <n v="0"/>
    <x v="1"/>
    <n v="0"/>
    <n v="0"/>
    <x v="0"/>
    <n v="0"/>
    <x v="0"/>
    <x v="1"/>
    <m/>
    <x v="1"/>
    <x v="1"/>
    <x v="1"/>
    <n v="0"/>
    <x v="1"/>
    <x v="3"/>
    <x v="1"/>
    <x v="1"/>
    <x v="0"/>
    <x v="0"/>
    <x v="0"/>
    <x v="0"/>
    <x v="0"/>
    <x v="0"/>
    <x v="0"/>
    <x v="0"/>
    <x v="0"/>
    <m/>
    <x v="0"/>
    <x v="0"/>
    <x v="0"/>
    <x v="0"/>
    <x v="0"/>
    <s v="15700-16050"/>
    <n v="19890522"/>
    <x v="1"/>
    <m/>
    <m/>
    <m/>
    <m/>
    <x v="6"/>
    <x v="2"/>
  </r>
  <r>
    <x v="0"/>
    <s v="T19N R090W S26 fNUGGET"/>
    <n v="49017265"/>
    <x v="0"/>
    <x v="5"/>
    <s v="SUGAR CREEK"/>
    <m/>
    <s v="26"/>
    <n v="19"/>
    <n v="90"/>
    <n v="41.58719"/>
    <n v="-107.50512000000001"/>
    <s v="4900720034"/>
    <s v="GOV'T TROWBRIDGE NO. 1"/>
    <x v="0"/>
    <x v="41"/>
    <n v="0"/>
    <n v="1510"/>
    <n v="67"/>
    <x v="0"/>
    <n v="8928"/>
    <n v="8995"/>
    <m/>
    <m/>
    <x v="0"/>
    <d v="1968-04-12T00:00:00"/>
    <n v="8.9"/>
    <x v="0"/>
    <n v="95"/>
    <n v="8"/>
    <n v="3876"/>
    <n v="230"/>
    <x v="0"/>
    <n v="750"/>
    <n v="6954"/>
    <m/>
    <x v="0"/>
    <n v="1572"/>
    <n v="10316"/>
    <x v="0"/>
    <m/>
    <n v="4.7404999999999999"/>
    <n v="0.65832000000000002"/>
    <n v="168.60599999999999"/>
    <n v="5.8834"/>
    <n v="179.88821999999999"/>
    <n v="21.157499999999999"/>
    <n v="113.97605999999999"/>
    <m/>
    <x v="0"/>
    <n v="32.729040000000005"/>
    <n v="167.86259999999999"/>
    <n v="3.4581140599467181E-2"/>
    <n v="13482"/>
    <n v="0.1330363896125725"/>
    <n v="2.6352475998706309E-2"/>
    <n v="3.6596059486274312E-3"/>
    <n v="0.96998791805266626"/>
    <n v="0.12604058319125286"/>
    <n v="0.67898424068255825"/>
    <n v="0.19497517612618898"/>
    <x v="0"/>
    <m/>
    <x v="0"/>
    <m/>
    <m/>
    <x v="0"/>
    <m/>
    <x v="0"/>
    <x v="0"/>
    <m/>
    <x v="0"/>
    <x v="0"/>
    <x v="0"/>
    <m/>
    <x v="0"/>
    <x v="0"/>
    <x v="0"/>
    <x v="0"/>
    <x v="0"/>
    <x v="0"/>
    <x v="0"/>
    <x v="0"/>
    <x v="0"/>
    <x v="0"/>
    <x v="0"/>
    <x v="0"/>
    <x v="0"/>
    <m/>
    <x v="0"/>
    <x v="0"/>
    <x v="0"/>
    <x v="0"/>
    <x v="0"/>
    <s v="DST NO. 3 (FLOW SAMPLE 4-4-68)"/>
    <m/>
    <x v="0"/>
    <m/>
    <m/>
    <m/>
    <m/>
    <x v="2"/>
    <x v="2"/>
  </r>
  <r>
    <x v="1"/>
    <s v="T19N R098W S36 fNUGGET"/>
    <m/>
    <x v="1"/>
    <x v="3"/>
    <s v="TABLE ROCK"/>
    <s v="SE SW"/>
    <n v="36"/>
    <n v="19"/>
    <n v="98"/>
    <n v="41.573587000000003"/>
    <n v="-108.40065300000001"/>
    <s v="4903721114"/>
    <s v="32 TRU"/>
    <x v="0"/>
    <x v="41"/>
    <m/>
    <m/>
    <m/>
    <x v="0"/>
    <m/>
    <m/>
    <n v="15903"/>
    <m/>
    <x v="2"/>
    <d v="1979-04-18T00:00:00"/>
    <n v="8.3000000000000007"/>
    <x v="0"/>
    <n v="94"/>
    <n v="74"/>
    <n v="1071"/>
    <n v="154"/>
    <x v="1"/>
    <n v="1900"/>
    <n v="293"/>
    <n v="72"/>
    <x v="1"/>
    <n v="24"/>
    <n v="3533"/>
    <x v="0"/>
    <s v="TEXACO"/>
    <n v="4.6905999999999999"/>
    <n v="6.0894599999999999"/>
    <n v="46.588499999999996"/>
    <n v="3.9393199999999999"/>
    <n v="61.307879999999997"/>
    <n v="53.598999999999997"/>
    <n v="4.8022699999999992"/>
    <n v="2.3997599999999997"/>
    <x v="1"/>
    <n v="0.49968000000000001"/>
    <n v="61.300709999999995"/>
    <n v="5.847877379555641E-5"/>
    <n v="3682"/>
    <n v="2.065142065142065E-2"/>
    <n v="7.6508925116967025E-2"/>
    <n v="9.9325894159119521E-2"/>
    <n v="0.82416518072391343"/>
    <n v="0.87436181408013058"/>
    <n v="7.8339549411417908E-2"/>
    <n v="8.1512922117867818E-3"/>
    <x v="1"/>
    <n v="0"/>
    <x v="1"/>
    <n v="3544"/>
    <n v="1.6"/>
    <x v="0"/>
    <n v="1.8"/>
    <x v="0"/>
    <x v="1"/>
    <m/>
    <x v="1"/>
    <x v="1"/>
    <x v="1"/>
    <n v="0"/>
    <x v="1"/>
    <x v="3"/>
    <x v="1"/>
    <x v="1"/>
    <x v="0"/>
    <x v="0"/>
    <x v="0"/>
    <x v="0"/>
    <x v="0"/>
    <x v="0"/>
    <x v="0"/>
    <x v="0"/>
    <x v="0"/>
    <m/>
    <x v="0"/>
    <x v="0"/>
    <x v="0"/>
    <x v="0"/>
    <x v="0"/>
    <s v="PRODUCTION"/>
    <n v="19790418"/>
    <x v="1"/>
    <m/>
    <m/>
    <m/>
    <m/>
    <x v="0"/>
    <x v="2"/>
  </r>
  <r>
    <x v="0"/>
    <s v="T24N R087W S01 fNUGGET"/>
    <n v="49009260"/>
    <x v="0"/>
    <x v="5"/>
    <s v="OBRIEN SPRINGS"/>
    <m/>
    <s v="1"/>
    <n v="24"/>
    <n v="87"/>
    <n v="42.081359999999997"/>
    <n v="-107.17306000000001"/>
    <s v="4900705722"/>
    <s v="UNIT NO. 8"/>
    <x v="0"/>
    <x v="41"/>
    <m/>
    <n v="1485"/>
    <n v="40"/>
    <x v="0"/>
    <n v="4776"/>
    <n v="4816"/>
    <n v="6454"/>
    <m/>
    <x v="0"/>
    <d v="1959-08-03T00:00:00"/>
    <n v="8.8000000000000007"/>
    <x v="2"/>
    <n v="72"/>
    <n v="9"/>
    <n v="843"/>
    <n v="-3"/>
    <x v="0"/>
    <n v="316"/>
    <n v="1074"/>
    <m/>
    <x v="0"/>
    <n v="580"/>
    <n v="2421"/>
    <x v="0"/>
    <m/>
    <n v="3.5928"/>
    <n v="0.74060999999999999"/>
    <n v="36.670499999999997"/>
    <n v="0"/>
    <n v="41.003909999999998"/>
    <n v="8.9143600000000003"/>
    <n v="17.60286"/>
    <m/>
    <x v="0"/>
    <n v="12.075600000000001"/>
    <n v="38.592820000000003"/>
    <n v="3.029131975647736E-2"/>
    <n v="2888"/>
    <n v="8.7963834997174611E-2"/>
    <n v="8.7620912249587915E-2"/>
    <n v="1.8061936044635744E-2"/>
    <n v="0.8943171517057763"/>
    <n v="0.23098493450336097"/>
    <n v="0.45611748506587491"/>
    <n v="0.3128975804307641"/>
    <x v="0"/>
    <m/>
    <x v="0"/>
    <m/>
    <m/>
    <x v="0"/>
    <m/>
    <x v="0"/>
    <x v="0"/>
    <m/>
    <x v="0"/>
    <x v="0"/>
    <x v="0"/>
    <m/>
    <x v="0"/>
    <x v="0"/>
    <x v="0"/>
    <x v="0"/>
    <x v="0"/>
    <x v="0"/>
    <x v="0"/>
    <x v="0"/>
    <x v="0"/>
    <x v="0"/>
    <x v="0"/>
    <x v="0"/>
    <x v="0"/>
    <m/>
    <x v="0"/>
    <x v="0"/>
    <x v="0"/>
    <x v="0"/>
    <x v="0"/>
    <s v="DST NO. 6"/>
    <m/>
    <x v="0"/>
    <m/>
    <m/>
    <m/>
    <m/>
    <x v="2"/>
    <x v="2"/>
  </r>
  <r>
    <x v="0"/>
    <s v="T25N R088W S06 fNUGGET"/>
    <n v="49007006"/>
    <x v="0"/>
    <x v="5"/>
    <s v=""/>
    <m/>
    <s v="6"/>
    <n v="25"/>
    <n v="88"/>
    <n v="42.173009999999998"/>
    <n v="-107.40131"/>
    <s v="4900705830"/>
    <s v="W. MAHONEY GOVERNMENT 21-6"/>
    <x v="0"/>
    <x v="41"/>
    <n v="529"/>
    <m/>
    <n v="42"/>
    <x v="0"/>
    <n v="3871"/>
    <n v="3913"/>
    <m/>
    <m/>
    <x v="0"/>
    <d v="1954-01-11T00:00:00"/>
    <n v="8.1999999999999993"/>
    <x v="2"/>
    <n v="10"/>
    <n v="-1"/>
    <n v="1271"/>
    <n v="-3"/>
    <x v="0"/>
    <n v="880"/>
    <n v="1320"/>
    <m/>
    <x v="0"/>
    <n v="-1"/>
    <n v="3081"/>
    <x v="0"/>
    <m/>
    <n v="0.499"/>
    <n v="0"/>
    <n v="55.288499999999999"/>
    <n v="0"/>
    <n v="55.787500000000001"/>
    <n v="24.8248"/>
    <n v="21.634799999999998"/>
    <m/>
    <x v="0"/>
    <n v="0"/>
    <n v="46.459599999999995"/>
    <n v="9.1228993291741362E-2"/>
    <n v="3473"/>
    <n v="5.9810802563320109E-2"/>
    <n v="8.9446560609455529E-3"/>
    <n v="0"/>
    <n v="0.99105534393905437"/>
    <n v="0.53433090254758975"/>
    <n v="0.46566909745241031"/>
    <n v="0"/>
    <x v="0"/>
    <m/>
    <x v="0"/>
    <m/>
    <m/>
    <x v="0"/>
    <m/>
    <x v="0"/>
    <x v="0"/>
    <m/>
    <x v="0"/>
    <x v="0"/>
    <x v="0"/>
    <m/>
    <x v="0"/>
    <x v="0"/>
    <x v="0"/>
    <x v="0"/>
    <x v="0"/>
    <x v="0"/>
    <x v="0"/>
    <x v="0"/>
    <x v="0"/>
    <x v="0"/>
    <x v="0"/>
    <x v="0"/>
    <x v="0"/>
    <m/>
    <x v="0"/>
    <x v="0"/>
    <x v="0"/>
    <x v="0"/>
    <x v="0"/>
    <s v="DST #10"/>
    <m/>
    <x v="0"/>
    <m/>
    <m/>
    <m/>
    <m/>
    <x v="2"/>
    <x v="2"/>
  </r>
  <r>
    <x v="0"/>
    <s v="T25N R089W S01 fNUGGET"/>
    <n v="49003998"/>
    <x v="0"/>
    <x v="5"/>
    <s v="WILDCAT"/>
    <m/>
    <s v="1"/>
    <n v="25"/>
    <n v="89"/>
    <n v="42.161639999999998"/>
    <n v="-107.41224"/>
    <s v="4900705816"/>
    <s v="GOVERNMENT NO. 1"/>
    <x v="0"/>
    <x v="41"/>
    <n v="1549"/>
    <m/>
    <n v="46"/>
    <x v="0"/>
    <n v="3429"/>
    <n v="3475"/>
    <n v="5207"/>
    <m/>
    <x v="0"/>
    <d v="1957-05-13T00:00:00"/>
    <n v="7.8"/>
    <x v="0"/>
    <n v="18"/>
    <n v="5"/>
    <n v="1275"/>
    <n v="-3"/>
    <x v="0"/>
    <n v="903"/>
    <n v="1911"/>
    <m/>
    <x v="0"/>
    <n v="-3"/>
    <n v="3141"/>
    <x v="0"/>
    <m/>
    <n v="0.8982"/>
    <n v="0.41144999999999998"/>
    <n v="55.462499999999999"/>
    <n v="0"/>
    <n v="56.772149999999996"/>
    <n v="25.47363"/>
    <n v="31.321289999999998"/>
    <m/>
    <x v="0"/>
    <n v="0"/>
    <n v="56.794919999999998"/>
    <n v="-2.0049826063137219E-4"/>
    <n v="4103"/>
    <n v="0.13279955825510767"/>
    <n v="1.5821137652880859E-2"/>
    <n v="7.2473915467355038E-3"/>
    <n v="0.97693147080038367"/>
    <n v="0.44851951547779273"/>
    <n v="0.55148048452220721"/>
    <n v="0"/>
    <x v="0"/>
    <m/>
    <x v="0"/>
    <m/>
    <m/>
    <x v="0"/>
    <m/>
    <x v="0"/>
    <x v="0"/>
    <m/>
    <x v="0"/>
    <x v="0"/>
    <x v="0"/>
    <m/>
    <x v="0"/>
    <x v="0"/>
    <x v="0"/>
    <x v="0"/>
    <x v="0"/>
    <x v="0"/>
    <x v="0"/>
    <x v="0"/>
    <x v="0"/>
    <x v="0"/>
    <x v="0"/>
    <x v="0"/>
    <x v="0"/>
    <m/>
    <x v="0"/>
    <x v="0"/>
    <x v="0"/>
    <x v="0"/>
    <x v="0"/>
    <s v="DST"/>
    <m/>
    <x v="0"/>
    <m/>
    <m/>
    <m/>
    <m/>
    <x v="2"/>
    <x v="2"/>
  </r>
  <r>
    <x v="0"/>
    <s v="T26N R089W S06 fNUGGET"/>
    <n v="49014281"/>
    <x v="0"/>
    <x v="5"/>
    <s v="WERTZ"/>
    <m/>
    <s v="6"/>
    <n v="26"/>
    <n v="89"/>
    <n v="42.25"/>
    <n v="-107.5106"/>
    <s v=""/>
    <s v="UNIT NO. 21"/>
    <x v="0"/>
    <x v="41"/>
    <m/>
    <m/>
    <n v="10"/>
    <x v="0"/>
    <n v="4240"/>
    <n v="4250"/>
    <m/>
    <m/>
    <x v="2"/>
    <d v="1970-12-18T00:00:00"/>
    <n v="6"/>
    <x v="0"/>
    <n v="760"/>
    <n v="317"/>
    <n v="1826"/>
    <n v="90"/>
    <x v="0"/>
    <n v="4800"/>
    <n v="622"/>
    <m/>
    <x v="0"/>
    <n v="8"/>
    <n v="8107"/>
    <x v="0"/>
    <m/>
    <n v="37.923999999999999"/>
    <n v="26.085930000000001"/>
    <n v="79.430999999999997"/>
    <n v="2.3022"/>
    <n v="145.74312999999998"/>
    <n v="135.40799999999999"/>
    <n v="10.194579999999998"/>
    <m/>
    <x v="0"/>
    <n v="0.16656000000000001"/>
    <n v="145.76913999999999"/>
    <n v="-8.922437467216608E-5"/>
    <n v="8420"/>
    <n v="1.8938706359290857E-2"/>
    <n v="0.26021123602875829"/>
    <n v="0.17898565784884685"/>
    <n v="0.56080310612239503"/>
    <n v="0.92892089505364439"/>
    <n v="6.993647626651292E-2"/>
    <n v="1.142628679842661E-3"/>
    <x v="0"/>
    <m/>
    <x v="0"/>
    <m/>
    <m/>
    <x v="0"/>
    <m/>
    <x v="0"/>
    <x v="0"/>
    <m/>
    <x v="0"/>
    <x v="0"/>
    <x v="0"/>
    <m/>
    <x v="0"/>
    <x v="0"/>
    <x v="0"/>
    <x v="0"/>
    <x v="0"/>
    <x v="0"/>
    <x v="0"/>
    <x v="0"/>
    <x v="0"/>
    <x v="0"/>
    <x v="0"/>
    <x v="0"/>
    <x v="0"/>
    <m/>
    <x v="0"/>
    <x v="0"/>
    <x v="0"/>
    <x v="0"/>
    <x v="0"/>
    <s v="PRODUCTION (12/13/70)"/>
    <m/>
    <x v="0"/>
    <m/>
    <m/>
    <m/>
    <m/>
    <x v="2"/>
    <x v="2"/>
  </r>
  <r>
    <x v="0"/>
    <s v="T26N R090W S10 fNUGGET"/>
    <n v="49007607"/>
    <x v="0"/>
    <x v="1"/>
    <s v="LOST SOLDIER"/>
    <m/>
    <s v="10"/>
    <s v=" 26"/>
    <s v=" 90"/>
    <n v="42.238280000000003"/>
    <n v="-107.56345"/>
    <s v="4903706001"/>
    <s v="C-115 UNIT TRACT 13"/>
    <x v="0"/>
    <x v="41"/>
    <m/>
    <m/>
    <n v="35"/>
    <x v="0"/>
    <n v="2883"/>
    <n v="2918"/>
    <n v="8457"/>
    <n v="7353"/>
    <x v="0"/>
    <d v="1963-07-10T00:00:00"/>
    <n v="8.6000003814697266"/>
    <x v="0"/>
    <n v="20"/>
    <n v="5"/>
    <n v="1521"/>
    <n v="25"/>
    <x v="0"/>
    <n v="990"/>
    <n v="2318"/>
    <m/>
    <x v="0"/>
    <n v="8"/>
    <n v="3785"/>
    <x v="0"/>
    <m/>
    <n v="0.998"/>
    <n v="0.41144999999999998"/>
    <n v="66.163499999999999"/>
    <n v="0.63949999999999996"/>
    <n v="68.212450000000004"/>
    <n v="27.927899999999998"/>
    <n v="37.992019999999997"/>
    <m/>
    <x v="0"/>
    <n v="0.16656000000000001"/>
    <n v="66.086479999999995"/>
    <n v="1.5830133568450692E-2"/>
    <n v="4884"/>
    <n v="0.12677356096435574"/>
    <n v="1.4630760220458288E-2"/>
    <n v="6.0318900728532692E-3"/>
    <n v="0.9793373497066884"/>
    <n v="0.42259627082574225"/>
    <n v="0.57488339521184972"/>
    <n v="2.5203339624080452E-3"/>
    <x v="0"/>
    <m/>
    <x v="0"/>
    <m/>
    <m/>
    <x v="0"/>
    <m/>
    <x v="0"/>
    <x v="0"/>
    <m/>
    <x v="0"/>
    <x v="0"/>
    <x v="0"/>
    <m/>
    <x v="0"/>
    <x v="0"/>
    <x v="0"/>
    <x v="0"/>
    <x v="0"/>
    <x v="0"/>
    <x v="0"/>
    <x v="0"/>
    <x v="0"/>
    <x v="0"/>
    <x v="0"/>
    <x v="0"/>
    <x v="0"/>
    <m/>
    <x v="0"/>
    <x v="0"/>
    <x v="0"/>
    <x v="0"/>
    <x v="0"/>
    <s v="DST NO. 8"/>
    <m/>
    <x v="0"/>
    <m/>
    <m/>
    <m/>
    <m/>
    <x v="2"/>
    <x v="2"/>
  </r>
  <r>
    <x v="0"/>
    <s v="T26N R090W S11 fNUGGET"/>
    <n v="49007602"/>
    <x v="0"/>
    <x v="1"/>
    <s v="LOST SOLDIER"/>
    <m/>
    <s v="11"/>
    <s v=" 26"/>
    <s v=" 90"/>
    <n v="42.242260000000002"/>
    <n v="-107.54933"/>
    <s v="4903720134"/>
    <s v="NO. 1 FEATHERSTONE"/>
    <x v="0"/>
    <x v="41"/>
    <m/>
    <m/>
    <n v="40"/>
    <x v="0"/>
    <n v="5460"/>
    <n v="5500"/>
    <n v="5641"/>
    <m/>
    <x v="2"/>
    <d v="1970-09-09T00:00:00"/>
    <n v="7.8000001907348633"/>
    <x v="0"/>
    <n v="36"/>
    <n v="12"/>
    <n v="1724"/>
    <n v="71"/>
    <x v="0"/>
    <n v="1280"/>
    <n v="2586"/>
    <m/>
    <x v="0"/>
    <n v="53"/>
    <n v="4450"/>
    <x v="0"/>
    <m/>
    <n v="1.7964"/>
    <n v="0.98748000000000002"/>
    <n v="74.994"/>
    <n v="1.8161799999999999"/>
    <n v="79.594059999999999"/>
    <n v="36.108800000000002"/>
    <n v="42.384539999999994"/>
    <m/>
    <x v="0"/>
    <n v="1.1034600000000001"/>
    <n v="79.596799999999988"/>
    <n v="-1.7212043455187318E-5"/>
    <n v="5759"/>
    <n v="0.12822019786462924"/>
    <n v="2.2569523404133426E-2"/>
    <n v="1.2406453446400397E-2"/>
    <n v="0.96502402314946623"/>
    <n v="0.45364637774382899"/>
    <n v="0.5324905021307389"/>
    <n v="1.3863120125432182E-2"/>
    <x v="0"/>
    <m/>
    <x v="0"/>
    <m/>
    <m/>
    <x v="0"/>
    <m/>
    <x v="0"/>
    <x v="0"/>
    <m/>
    <x v="0"/>
    <x v="0"/>
    <x v="0"/>
    <m/>
    <x v="0"/>
    <x v="0"/>
    <x v="0"/>
    <x v="0"/>
    <x v="0"/>
    <x v="0"/>
    <x v="0"/>
    <x v="0"/>
    <x v="0"/>
    <x v="0"/>
    <x v="0"/>
    <x v="0"/>
    <x v="0"/>
    <m/>
    <x v="0"/>
    <x v="0"/>
    <x v="0"/>
    <x v="0"/>
    <x v="0"/>
    <s v="PRODUCTION"/>
    <m/>
    <x v="0"/>
    <m/>
    <m/>
    <m/>
    <m/>
    <x v="2"/>
    <x v="2"/>
  </r>
  <r>
    <x v="0"/>
    <s v="T15N R112W S29 fNUGGET"/>
    <n v="49003917"/>
    <x v="0"/>
    <x v="0"/>
    <s v="BUTCHER KNIFE SPRINGS"/>
    <m/>
    <s v="29"/>
    <s v=" 15"/>
    <s v=" 112"/>
    <n v="41.254890000000003"/>
    <n v="-110.06478"/>
    <s v="4904120019"/>
    <s v="UNIT NO. 1"/>
    <x v="0"/>
    <x v="41"/>
    <n v="1619"/>
    <m/>
    <n v="46"/>
    <x v="0"/>
    <n v="14597"/>
    <n v="14643"/>
    <m/>
    <m/>
    <x v="0"/>
    <d v="1972-01-04T00:00:00"/>
    <n v="7.6999998092651367"/>
    <x v="0"/>
    <n v="1078"/>
    <n v="239"/>
    <n v="27816"/>
    <n v="1000"/>
    <x v="0"/>
    <n v="46000"/>
    <n v="488"/>
    <m/>
    <x v="0"/>
    <n v="184"/>
    <n v="76557"/>
    <x v="0"/>
    <m/>
    <n v="53.792200000000001"/>
    <n v="19.667310000000001"/>
    <n v="1209.9959999999999"/>
    <n v="25.58"/>
    <n v="1309.0355099999997"/>
    <n v="1297.6600000000001"/>
    <n v="7.9983199999999988"/>
    <m/>
    <x v="0"/>
    <n v="3.8308800000000005"/>
    <n v="1309.4891999999998"/>
    <n v="-1.7326168367532858E-4"/>
    <n v="76802"/>
    <n v="1.5975586695270575E-3"/>
    <n v="4.1093002893405096E-2"/>
    <n v="1.5024275391887578E-2"/>
    <n v="0.94388272171470744"/>
    <n v="0.99096655398150679"/>
    <n v="6.1079694280792851E-3"/>
    <n v="2.9254765904140343E-3"/>
    <x v="0"/>
    <m/>
    <x v="0"/>
    <m/>
    <m/>
    <x v="0"/>
    <m/>
    <x v="0"/>
    <x v="0"/>
    <m/>
    <x v="0"/>
    <x v="0"/>
    <x v="0"/>
    <m/>
    <x v="0"/>
    <x v="0"/>
    <x v="0"/>
    <x v="0"/>
    <x v="0"/>
    <x v="0"/>
    <x v="0"/>
    <x v="0"/>
    <x v="0"/>
    <x v="0"/>
    <x v="0"/>
    <x v="0"/>
    <x v="0"/>
    <m/>
    <x v="0"/>
    <x v="0"/>
    <x v="0"/>
    <x v="0"/>
    <x v="0"/>
    <s v="DST NO. 8 (MFE)"/>
    <m/>
    <x v="0"/>
    <m/>
    <m/>
    <m/>
    <m/>
    <x v="0"/>
    <x v="0"/>
  </r>
  <r>
    <x v="0"/>
    <s v="T16N R112W S17 fNUGGET"/>
    <n v="49008832"/>
    <x v="0"/>
    <x v="0"/>
    <s v="CHURCH BUTTES"/>
    <m/>
    <s v="17"/>
    <s v=" 16"/>
    <s v=" 112"/>
    <n v="41.371549999999999"/>
    <n v="-110.07275"/>
    <s v="4904105230"/>
    <s v="UNIT NO. 7"/>
    <x v="0"/>
    <x v="41"/>
    <m/>
    <m/>
    <n v="120"/>
    <x v="0"/>
    <n v="14526"/>
    <n v="14646"/>
    <m/>
    <m/>
    <x v="0"/>
    <d v="1950-01-19T00:00:00"/>
    <n v="6.9000000953674316"/>
    <x v="2"/>
    <n v="1475"/>
    <n v="139"/>
    <n v="28645"/>
    <n v="-3"/>
    <x v="0"/>
    <n v="46500"/>
    <n v="990"/>
    <m/>
    <x v="0"/>
    <n v="216"/>
    <n v="77487"/>
    <x v="0"/>
    <m/>
    <n v="73.602500000000006"/>
    <n v="11.43831"/>
    <n v="1246.0574999999999"/>
    <n v="0"/>
    <n v="1331.0983099999999"/>
    <n v="1311.7650000000001"/>
    <n v="16.226099999999999"/>
    <m/>
    <x v="0"/>
    <n v="4.4971200000000007"/>
    <n v="1332.48822"/>
    <n v="-5.2181897766246028E-4"/>
    <n v="77959"/>
    <n v="3.0364242244895335E-3"/>
    <n v="5.5294563479687697E-2"/>
    <n v="8.5931368961019872E-3"/>
    <n v="0.93611229962421039"/>
    <n v="0.98444772742531261"/>
    <n v="1.2177293394758867E-2"/>
    <n v="3.3749791799285106E-3"/>
    <x v="0"/>
    <m/>
    <x v="0"/>
    <m/>
    <m/>
    <x v="0"/>
    <m/>
    <x v="0"/>
    <x v="0"/>
    <m/>
    <x v="0"/>
    <x v="0"/>
    <x v="0"/>
    <m/>
    <x v="0"/>
    <x v="0"/>
    <x v="0"/>
    <x v="0"/>
    <x v="0"/>
    <x v="0"/>
    <x v="0"/>
    <x v="0"/>
    <x v="0"/>
    <x v="0"/>
    <x v="0"/>
    <x v="0"/>
    <x v="0"/>
    <m/>
    <x v="0"/>
    <x v="0"/>
    <x v="0"/>
    <x v="0"/>
    <x v="0"/>
    <s v="DST"/>
    <m/>
    <x v="0"/>
    <m/>
    <m/>
    <m/>
    <m/>
    <x v="0"/>
    <x v="0"/>
  </r>
  <r>
    <x v="1"/>
    <s v="T16N R117W S32 fNUGGET"/>
    <n v="575"/>
    <x v="0"/>
    <x v="0"/>
    <m/>
    <s v="NE NE"/>
    <n v="32"/>
    <n v="16"/>
    <n v="117"/>
    <n v="41.316929999999999"/>
    <n v="-110.63675000000001"/>
    <s v="4904105215"/>
    <s v="1 UNIT"/>
    <x v="0"/>
    <x v="41"/>
    <m/>
    <m/>
    <s v=""/>
    <x v="0"/>
    <m/>
    <m/>
    <n v="6201"/>
    <m/>
    <x v="1"/>
    <d v="1949-08-29T00:00:00"/>
    <n v="7.6"/>
    <x v="1"/>
    <n v="1065"/>
    <n v="381"/>
    <n v="8245"/>
    <n v="0"/>
    <x v="1"/>
    <n v="12120"/>
    <n v="559"/>
    <n v="14"/>
    <x v="1"/>
    <n v="4398"/>
    <n v="27544"/>
    <x v="0"/>
    <s v="WEXPRO COMPANY"/>
    <n v="53.143500000000003"/>
    <n v="31.35249"/>
    <n v="358.65750000000003"/>
    <n v="0"/>
    <n v="443.15348999999998"/>
    <n v="341.90519999999998"/>
    <n v="9.1620099999999987"/>
    <n v="0.46661999999999998"/>
    <x v="1"/>
    <n v="91.566360000000003"/>
    <n v="443.10019"/>
    <n v="6.0140793999274346E-5"/>
    <n v="26782"/>
    <n v="-1.4026433015499024E-2"/>
    <n v="0.11992120382488697"/>
    <n v="7.0748602250655865E-2"/>
    <n v="0.80933019392445715"/>
    <n v="0.77162052221191779"/>
    <n v="2.0677061772417654E-2"/>
    <n v="0.20664933589850187"/>
    <x v="1"/>
    <n v="0"/>
    <x v="1"/>
    <n v="0"/>
    <n v="0"/>
    <x v="0"/>
    <n v="0"/>
    <x v="0"/>
    <x v="1"/>
    <m/>
    <x v="1"/>
    <x v="1"/>
    <x v="1"/>
    <n v="0"/>
    <x v="1"/>
    <x v="3"/>
    <x v="1"/>
    <x v="1"/>
    <x v="0"/>
    <x v="0"/>
    <x v="0"/>
    <x v="0"/>
    <x v="0"/>
    <x v="0"/>
    <x v="0"/>
    <x v="0"/>
    <x v="0"/>
    <m/>
    <x v="0"/>
    <x v="0"/>
    <x v="0"/>
    <x v="0"/>
    <x v="0"/>
    <m/>
    <n v="19490829"/>
    <x v="1"/>
    <m/>
    <m/>
    <m/>
    <m/>
    <x v="0"/>
    <x v="0"/>
  </r>
  <r>
    <x v="1"/>
    <s v="T16N R117W S33 fNUGGET"/>
    <n v="580"/>
    <x v="0"/>
    <x v="0"/>
    <m/>
    <s v="NW NW"/>
    <n v="33"/>
    <n v="16"/>
    <n v="117"/>
    <n v="41.329300000000003"/>
    <n v="-110.61901"/>
    <s v="4904105218"/>
    <s v="LE ROY UNIT NO. 3"/>
    <x v="0"/>
    <x v="41"/>
    <m/>
    <m/>
    <s v=""/>
    <x v="0"/>
    <m/>
    <m/>
    <n v="4450"/>
    <m/>
    <x v="1"/>
    <d v="1951-03-08T00:00:00"/>
    <n v="7.9"/>
    <x v="1"/>
    <n v="1044"/>
    <n v="89"/>
    <n v="6624"/>
    <n v="0"/>
    <x v="1"/>
    <n v="9400"/>
    <n v="74"/>
    <n v="12"/>
    <x v="1"/>
    <n v="3884"/>
    <n v="21454"/>
    <x v="0"/>
    <s v="WEXPRO COMPANY"/>
    <n v="52.095599999999997"/>
    <n v="7.3238099999999999"/>
    <n v="288.14400000000001"/>
    <n v="0"/>
    <n v="347.56340999999998"/>
    <n v="265.17399999999998"/>
    <n v="1.2128599999999998"/>
    <n v="0.39995999999999998"/>
    <x v="1"/>
    <n v="80.864880000000014"/>
    <n v="347.65170000000001"/>
    <n v="-1.2699666438496866E-4"/>
    <n v="21127"/>
    <n v="-7.6794814588666306E-3"/>
    <n v="0.14988804488942031"/>
    <n v="2.107186714504844E-2"/>
    <n v="0.8290400879655313"/>
    <n v="0.76275766809136836"/>
    <n v="3.4887216141902939E-3"/>
    <n v="0.23260314849603789"/>
    <x v="1"/>
    <n v="0"/>
    <x v="1"/>
    <n v="0"/>
    <n v="0"/>
    <x v="0"/>
    <n v="0"/>
    <x v="0"/>
    <x v="1"/>
    <m/>
    <x v="1"/>
    <x v="1"/>
    <x v="1"/>
    <n v="0"/>
    <x v="1"/>
    <x v="3"/>
    <x v="1"/>
    <x v="1"/>
    <x v="0"/>
    <x v="0"/>
    <x v="0"/>
    <x v="0"/>
    <x v="0"/>
    <x v="0"/>
    <x v="0"/>
    <x v="0"/>
    <x v="0"/>
    <m/>
    <x v="0"/>
    <x v="0"/>
    <x v="0"/>
    <x v="0"/>
    <x v="0"/>
    <s v="ABOVE TESTER"/>
    <n v="19510308"/>
    <x v="1"/>
    <m/>
    <m/>
    <m/>
    <m/>
    <x v="0"/>
    <x v="0"/>
  </r>
  <r>
    <x v="1"/>
    <s v="T16N R119W S09 fNUGGET"/>
    <n v="839"/>
    <x v="0"/>
    <x v="0"/>
    <m/>
    <s v="SW-NE"/>
    <n v="9"/>
    <n v="16"/>
    <n v="119"/>
    <n v="41.57396"/>
    <n v="-110.071716"/>
    <s v="4904120210"/>
    <s v="32-9B PRU"/>
    <x v="0"/>
    <x v="41"/>
    <m/>
    <m/>
    <s v=""/>
    <x v="0"/>
    <m/>
    <m/>
    <m/>
    <m/>
    <x v="1"/>
    <d v="1988-01-25T00:00:00"/>
    <n v="7.3"/>
    <x v="1"/>
    <n v="570"/>
    <n v="63"/>
    <n v="6000"/>
    <n v="159"/>
    <x v="1"/>
    <n v="7700"/>
    <n v="262"/>
    <n v="0"/>
    <x v="1"/>
    <n v="3860"/>
    <n v="18614"/>
    <x v="0"/>
    <s v="CLEAR CREEK STORAGE COMPANY"/>
    <n v="28.443000000000001"/>
    <n v="5.1842699999999997"/>
    <n v="261"/>
    <n v="4.0672199999999998"/>
    <n v="298.69449000000003"/>
    <n v="217.21699999999998"/>
    <n v="4.2941799999999999"/>
    <n v="0"/>
    <x v="1"/>
    <n v="80.365200000000002"/>
    <n v="301.87637999999998"/>
    <n v="-5.2981091140833266E-3"/>
    <n v="18614"/>
    <n v="0"/>
    <n v="9.5224387969125232E-2"/>
    <n v="1.7356429976327983E-2"/>
    <n v="0.88741918205454673"/>
    <n v="0.7195561308903996"/>
    <n v="1.4224961886716675E-2"/>
    <n v="0.26621890722288377"/>
    <x v="1"/>
    <n v="0"/>
    <x v="1"/>
    <n v="17354"/>
    <n v="0.5"/>
    <x v="0"/>
    <n v="0.4"/>
    <x v="0"/>
    <x v="1"/>
    <m/>
    <x v="1"/>
    <x v="1"/>
    <x v="1"/>
    <n v="0"/>
    <x v="1"/>
    <x v="3"/>
    <x v="1"/>
    <x v="1"/>
    <x v="0"/>
    <x v="0"/>
    <x v="0"/>
    <x v="0"/>
    <x v="0"/>
    <x v="0"/>
    <x v="0"/>
    <x v="0"/>
    <x v="0"/>
    <m/>
    <x v="0"/>
    <x v="0"/>
    <x v="0"/>
    <x v="0"/>
    <x v="0"/>
    <m/>
    <n v="19880125"/>
    <x v="1"/>
    <m/>
    <m/>
    <m/>
    <m/>
    <x v="0"/>
    <x v="0"/>
  </r>
  <r>
    <x v="1"/>
    <s v="T17N R118W S18 fNUGGET"/>
    <n v="1516"/>
    <x v="0"/>
    <x v="0"/>
    <m/>
    <s v="SW NW"/>
    <n v="18"/>
    <n v="17"/>
    <n v="118"/>
    <n v="41.057111999999996"/>
    <n v="-110.465605"/>
    <s v="4904120738"/>
    <s v="36 UNIT W"/>
    <x v="0"/>
    <x v="41"/>
    <m/>
    <m/>
    <m/>
    <x v="0"/>
    <s v="7500"/>
    <m/>
    <m/>
    <m/>
    <x v="3"/>
    <d v="1981-05-04T00:00:00"/>
    <n v="7.15"/>
    <x v="1"/>
    <n v="573"/>
    <n v="9.8000000000000007"/>
    <n v="6400"/>
    <n v="0"/>
    <x v="1"/>
    <n v="6177"/>
    <n v="161"/>
    <n v="0"/>
    <x v="1"/>
    <n v="6765"/>
    <n v="15540"/>
    <x v="0"/>
    <s v="AMOCO PRODUCTION COMPANY"/>
    <n v="28.592700000000001"/>
    <n v="0.8064420000000001"/>
    <n v="278.39999999999998"/>
    <n v="0"/>
    <n v="307.79914199999996"/>
    <n v="174.25316999999998"/>
    <n v="2.6387899999999997"/>
    <n v="0"/>
    <x v="1"/>
    <n v="140.84730000000002"/>
    <n v="317.73926"/>
    <n v="-1.5890500036798767E-2"/>
    <n v="20085.8"/>
    <n v="0.12759853813809091"/>
    <n v="9.2894021127583271E-2"/>
    <n v="2.6200267965659249E-3"/>
    <n v="0.90448595207585081"/>
    <n v="0.54841560970463643"/>
    <n v="8.304891249510683E-3"/>
    <n v="0.44327949904585295"/>
    <x v="1"/>
    <n v="0"/>
    <x v="1"/>
    <n v="0"/>
    <n v="19"/>
    <x v="0"/>
    <n v="0"/>
    <x v="0"/>
    <x v="1"/>
    <m/>
    <x v="1"/>
    <x v="1"/>
    <x v="1"/>
    <n v="0"/>
    <x v="1"/>
    <x v="3"/>
    <x v="1"/>
    <x v="1"/>
    <x v="0"/>
    <x v="0"/>
    <x v="0"/>
    <x v="0"/>
    <x v="0"/>
    <x v="0"/>
    <x v="0"/>
    <x v="0"/>
    <x v="0"/>
    <m/>
    <x v="0"/>
    <x v="0"/>
    <x v="0"/>
    <x v="0"/>
    <x v="0"/>
    <s v="WELL"/>
    <n v="19810504"/>
    <x v="3"/>
    <s v="AMERICAN CHEMICAL AND RESEARCH LABS LAB No 5856"/>
    <m/>
    <m/>
    <d v="1981-05-20T00:00:00"/>
    <x v="0"/>
    <x v="0"/>
  </r>
  <r>
    <x v="1"/>
    <s v="T18N R119W S05 fNUGGET"/>
    <n v="585"/>
    <x v="0"/>
    <x v="0"/>
    <m/>
    <s v="SW NW"/>
    <n v="5"/>
    <n v="18"/>
    <n v="119"/>
    <n v="41.57396"/>
    <n v="-110.071716"/>
    <s v="4904120208"/>
    <s v="WDW 1-5F"/>
    <x v="0"/>
    <x v="41"/>
    <m/>
    <m/>
    <s v=""/>
    <x v="0"/>
    <m/>
    <m/>
    <m/>
    <m/>
    <x v="1"/>
    <m/>
    <n v="0"/>
    <x v="1"/>
    <n v="1162.9000000000001"/>
    <n v="145.80000000000001"/>
    <n v="8267.2000000000007"/>
    <n v="1431"/>
    <x v="1"/>
    <n v="15000"/>
    <n v="305"/>
    <n v="0"/>
    <x v="1"/>
    <n v="1840"/>
    <n v="28152"/>
    <x v="0"/>
    <s v="CHEVRON USA"/>
    <n v="58.028710000000004"/>
    <n v="11.997882000000001"/>
    <n v="359.6232"/>
    <n v="36.604979999999998"/>
    <n v="466.254772"/>
    <n v="423.15"/>
    <n v="4.9989499999999998"/>
    <n v="0"/>
    <x v="1"/>
    <n v="38.308800000000005"/>
    <n v="466.45774999999998"/>
    <n v="-2.1762118038764062E-4"/>
    <n v="28151.9"/>
    <n v="-1.7760759023539188E-6"/>
    <n v="0.12445708544941177"/>
    <n v="2.5732459420275917E-2"/>
    <n v="0.84981045513031228"/>
    <n v="0.90715611435333643"/>
    <n v="1.0716833410957369E-2"/>
    <n v="8.2127052235706252E-2"/>
    <x v="1"/>
    <n v="0"/>
    <x v="1"/>
    <n v="0"/>
    <n v="0.3"/>
    <x v="0"/>
    <n v="0"/>
    <x v="0"/>
    <x v="1"/>
    <m/>
    <x v="1"/>
    <x v="1"/>
    <x v="1"/>
    <n v="0"/>
    <x v="1"/>
    <x v="3"/>
    <x v="1"/>
    <x v="1"/>
    <x v="0"/>
    <x v="0"/>
    <x v="0"/>
    <x v="0"/>
    <x v="0"/>
    <x v="0"/>
    <x v="0"/>
    <x v="0"/>
    <x v="0"/>
    <m/>
    <x v="0"/>
    <x v="0"/>
    <x v="0"/>
    <x v="0"/>
    <x v="0"/>
    <m/>
    <m/>
    <x v="1"/>
    <m/>
    <m/>
    <m/>
    <m/>
    <x v="0"/>
    <x v="0"/>
  </r>
  <r>
    <x v="0"/>
    <s v="T19N R116W S11 fNUGGET"/>
    <n v="49017942"/>
    <x v="0"/>
    <x v="2"/>
    <m/>
    <m/>
    <s v="11"/>
    <s v=" 19"/>
    <s v=" 116"/>
    <n v="41.643889999999999"/>
    <n v="-110.48347"/>
    <s v="4902305020"/>
    <s v="UNIT NO. 1"/>
    <x v="0"/>
    <x v="41"/>
    <m/>
    <m/>
    <n v="100"/>
    <x v="0"/>
    <n v="2600"/>
    <n v="2700"/>
    <n v="3210"/>
    <m/>
    <x v="3"/>
    <d v="1944-05-20T00:00:00"/>
    <m/>
    <x v="0"/>
    <n v="1086"/>
    <n v="328"/>
    <n v="6410"/>
    <n v="-3"/>
    <x v="0"/>
    <n v="9500"/>
    <n v="260"/>
    <m/>
    <x v="0"/>
    <n v="4220"/>
    <n v="21804"/>
    <x v="0"/>
    <m/>
    <n v="54.191400000000002"/>
    <n v="26.991120000000002"/>
    <n v="278.83499999999998"/>
    <n v="0"/>
    <n v="360.01751999999999"/>
    <n v="267.995"/>
    <n v="4.2613999999999992"/>
    <m/>
    <x v="0"/>
    <n v="87.860400000000013"/>
    <n v="360.11680000000001"/>
    <n v="-1.3786316974869574E-4"/>
    <n v="21798"/>
    <n v="-1.3760836658868861E-4"/>
    <n v="0.15052434114873078"/>
    <n v="7.497168471134405E-2"/>
    <n v="0.77450397413992511"/>
    <n v="0.74418910753400003"/>
    <n v="1.1833382946866125E-2"/>
    <n v="0.24397750951913383"/>
    <x v="0"/>
    <m/>
    <x v="0"/>
    <m/>
    <m/>
    <x v="0"/>
    <m/>
    <x v="0"/>
    <x v="0"/>
    <m/>
    <x v="0"/>
    <x v="0"/>
    <x v="0"/>
    <m/>
    <x v="0"/>
    <x v="0"/>
    <x v="0"/>
    <x v="0"/>
    <x v="0"/>
    <x v="0"/>
    <x v="0"/>
    <x v="0"/>
    <x v="0"/>
    <x v="0"/>
    <x v="0"/>
    <x v="0"/>
    <x v="0"/>
    <m/>
    <x v="0"/>
    <x v="0"/>
    <x v="0"/>
    <x v="0"/>
    <x v="0"/>
    <s v="WELL HEAD FLOWING"/>
    <m/>
    <x v="0"/>
    <m/>
    <m/>
    <m/>
    <m/>
    <x v="0"/>
    <x v="0"/>
  </r>
  <r>
    <x v="0"/>
    <s v="T27N R113W S14 fNUGGET"/>
    <n v="49003389"/>
    <x v="0"/>
    <x v="4"/>
    <s v="BIRCH CREEK"/>
    <m/>
    <s v="14"/>
    <s v=" 27"/>
    <s v=" 113"/>
    <n v="42.330100000000002"/>
    <n v="-110.23963999999999"/>
    <s v="4903505450"/>
    <s v="UNIT NO. 1"/>
    <x v="0"/>
    <x v="41"/>
    <n v="11"/>
    <m/>
    <n v="50"/>
    <x v="0"/>
    <n v="10128"/>
    <n v="10178"/>
    <m/>
    <m/>
    <x v="0"/>
    <d v="1957-03-21T00:00:00"/>
    <n v="6.8000001907348633"/>
    <x v="2"/>
    <n v="2288"/>
    <n v="320"/>
    <n v="35532"/>
    <n v="-3"/>
    <x v="0"/>
    <n v="59000"/>
    <n v="365"/>
    <m/>
    <x v="0"/>
    <n v="785"/>
    <n v="98105"/>
    <x v="0"/>
    <m/>
    <n v="114.1712"/>
    <n v="26.332799999999999"/>
    <n v="1545.6419999999998"/>
    <n v="0"/>
    <n v="1686.1459999999997"/>
    <n v="1664.39"/>
    <n v="5.9823499999999994"/>
    <m/>
    <x v="0"/>
    <n v="16.343700000000002"/>
    <n v="1686.7160499999998"/>
    <n v="-1.6901076639053102E-4"/>
    <n v="98284"/>
    <n v="9.1145634429626917E-4"/>
    <n v="6.7711336977936673E-2"/>
    <n v="1.5617152963029301E-2"/>
    <n v="0.91667151005903402"/>
    <n v="0.98676359900648369"/>
    <n v="3.5467439821895335E-3"/>
    <n v="9.6896570113268344E-3"/>
    <x v="0"/>
    <m/>
    <x v="0"/>
    <m/>
    <m/>
    <x v="0"/>
    <m/>
    <x v="0"/>
    <x v="0"/>
    <m/>
    <x v="0"/>
    <x v="0"/>
    <x v="0"/>
    <m/>
    <x v="0"/>
    <x v="0"/>
    <x v="0"/>
    <x v="0"/>
    <x v="0"/>
    <x v="0"/>
    <x v="0"/>
    <x v="0"/>
    <x v="0"/>
    <x v="0"/>
    <x v="0"/>
    <x v="0"/>
    <x v="0"/>
    <m/>
    <x v="0"/>
    <x v="0"/>
    <x v="0"/>
    <x v="0"/>
    <x v="0"/>
    <s v="DST NO. 13"/>
    <m/>
    <x v="0"/>
    <m/>
    <m/>
    <m/>
    <m/>
    <x v="0"/>
    <x v="0"/>
  </r>
  <r>
    <x v="0"/>
    <s v="T27N R113W S28 fNUGGET"/>
    <n v="49014580"/>
    <x v="0"/>
    <x v="4"/>
    <s v="HOGSBACK"/>
    <m/>
    <s v="28"/>
    <s v=" 27"/>
    <s v=" 113"/>
    <n v="42.290500000000002"/>
    <n v="-110.27379999999999"/>
    <m/>
    <s v="HOGSBACK NO. 32-31"/>
    <x v="0"/>
    <x v="41"/>
    <m/>
    <m/>
    <m/>
    <x v="1"/>
    <n v="10800"/>
    <m/>
    <m/>
    <m/>
    <x v="2"/>
    <d v="1970-12-18T00:00:00"/>
    <n v="6.1999998092651367"/>
    <x v="0"/>
    <n v="1850"/>
    <n v="305"/>
    <n v="31220"/>
    <n v="2300"/>
    <x v="0"/>
    <n v="53500"/>
    <n v="464"/>
    <m/>
    <x v="0"/>
    <n v="868"/>
    <n v="90272"/>
    <x v="0"/>
    <m/>
    <n v="92.314999999999998"/>
    <n v="25.09845"/>
    <n v="1358.07"/>
    <n v="58.833999999999996"/>
    <n v="1534.31745"/>
    <n v="1509.2349999999999"/>
    <n v="7.6049599999999993"/>
    <m/>
    <x v="0"/>
    <n v="18.071760000000001"/>
    <n v="1534.9117199999998"/>
    <n v="-1.9362190539842422E-4"/>
    <n v="90504"/>
    <n v="1.2833561977253617E-3"/>
    <n v="6.0166818802719083E-2"/>
    <n v="1.6358055498879975E-2"/>
    <n v="0.92347512569840096"/>
    <n v="0.98327153303644077"/>
    <n v="4.954656284727567E-3"/>
    <n v="1.1773810678831747E-2"/>
    <x v="0"/>
    <m/>
    <x v="0"/>
    <m/>
    <m/>
    <x v="0"/>
    <m/>
    <x v="0"/>
    <x v="0"/>
    <m/>
    <x v="0"/>
    <x v="0"/>
    <x v="0"/>
    <m/>
    <x v="0"/>
    <x v="0"/>
    <x v="0"/>
    <x v="0"/>
    <x v="0"/>
    <x v="0"/>
    <x v="0"/>
    <x v="0"/>
    <x v="0"/>
    <x v="0"/>
    <x v="0"/>
    <x v="0"/>
    <x v="0"/>
    <m/>
    <x v="0"/>
    <x v="0"/>
    <x v="0"/>
    <x v="0"/>
    <x v="0"/>
    <s v="PRODUCTION"/>
    <m/>
    <x v="0"/>
    <m/>
    <m/>
    <m/>
    <m/>
    <x v="0"/>
    <x v="0"/>
  </r>
  <r>
    <x v="0"/>
    <s v="T27N R114W S04 fNUGGET"/>
    <n v="49124288"/>
    <x v="0"/>
    <x v="4"/>
    <s v="BIG PINEY-LABARGE"/>
    <m/>
    <s v="4"/>
    <s v=" 27"/>
    <s v=" 114"/>
    <n v="42.353209999999997"/>
    <n v="-110.39301"/>
    <s v="4903520218"/>
    <s v="UNIT NO 20"/>
    <x v="0"/>
    <x v="41"/>
    <m/>
    <m/>
    <n v="58"/>
    <x v="4"/>
    <n v="10994"/>
    <n v="11052"/>
    <m/>
    <m/>
    <x v="2"/>
    <d v="1972-03-31T00:00:00"/>
    <n v="7.3000001907348633"/>
    <x v="0"/>
    <n v="1862"/>
    <n v="269"/>
    <n v="29931"/>
    <n v="1850"/>
    <x v="0"/>
    <n v="50800"/>
    <n v="342"/>
    <m/>
    <x v="0"/>
    <n v="1259"/>
    <n v="86139"/>
    <x v="0"/>
    <s v="CHEM LAB"/>
    <n v="92.913799999999995"/>
    <n v="22.136009999999999"/>
    <n v="1301.9984999999999"/>
    <n v="47.323"/>
    <n v="1464.37131"/>
    <n v="1433.068"/>
    <n v="5.6053799999999994"/>
    <m/>
    <x v="0"/>
    <n v="26.212380000000003"/>
    <n v="1464.8857599999999"/>
    <n v="-1.7562473613826494E-4"/>
    <n v="86310"/>
    <n v="9.9159751578727627E-4"/>
    <n v="6.3449617843168479E-2"/>
    <n v="1.5116391484069706E-2"/>
    <n v="0.92143399067276188"/>
    <n v="0.97827969875275467"/>
    <n v="3.8264963405747077E-3"/>
    <n v="1.7893804906670679E-2"/>
    <x v="0"/>
    <m/>
    <x v="0"/>
    <m/>
    <m/>
    <x v="0"/>
    <m/>
    <x v="0"/>
    <x v="0"/>
    <m/>
    <x v="0"/>
    <x v="0"/>
    <x v="0"/>
    <m/>
    <x v="0"/>
    <x v="0"/>
    <x v="0"/>
    <x v="0"/>
    <x v="0"/>
    <x v="0"/>
    <x v="0"/>
    <x v="0"/>
    <x v="0"/>
    <x v="0"/>
    <x v="0"/>
    <x v="0"/>
    <x v="0"/>
    <m/>
    <x v="0"/>
    <x v="0"/>
    <x v="0"/>
    <x v="0"/>
    <x v="0"/>
    <s v="PRODUCTION"/>
    <m/>
    <x v="0"/>
    <m/>
    <m/>
    <m/>
    <m/>
    <x v="0"/>
    <x v="0"/>
  </r>
  <r>
    <x v="0"/>
    <s v="T27N R114W S09 fNUGGET"/>
    <n v="49003037"/>
    <x v="0"/>
    <x v="4"/>
    <s v="BIG PINEY-LABARGE"/>
    <m/>
    <s v="9"/>
    <s v=" 27"/>
    <s v=" 114"/>
    <n v="42.345770000000002"/>
    <n v="-110.38706000000001"/>
    <s v="4903520102"/>
    <s v="UNIT NO. 17"/>
    <x v="0"/>
    <x v="41"/>
    <m/>
    <m/>
    <n v="104"/>
    <x v="0"/>
    <n v="11033"/>
    <n v="11137"/>
    <m/>
    <m/>
    <x v="2"/>
    <d v="1970-05-13T00:00:00"/>
    <n v="6.4000000953674316"/>
    <x v="0"/>
    <n v="2650"/>
    <n v="31"/>
    <n v="28963"/>
    <n v="2400"/>
    <x v="0"/>
    <n v="50500"/>
    <n v="415"/>
    <m/>
    <x v="0"/>
    <n v="1213"/>
    <n v="85962"/>
    <x v="0"/>
    <m/>
    <n v="132.23500000000001"/>
    <n v="2.5509900000000001"/>
    <n v="1259.8905"/>
    <n v="61.391999999999996"/>
    <n v="1456.0684900000001"/>
    <n v="1424.605"/>
    <n v="6.8018499999999991"/>
    <m/>
    <x v="0"/>
    <n v="25.254660000000001"/>
    <n v="1456.6615100000001"/>
    <n v="-2.0359593920480924E-4"/>
    <n v="86169"/>
    <n v="1.2025724593478222E-3"/>
    <n v="9.0816469766473687E-2"/>
    <n v="1.7519711589940388E-3"/>
    <n v="0.90743155907453221"/>
    <n v="0.97799316465772468"/>
    <n v="4.6694787727314894E-3"/>
    <n v="1.7337356569543737E-2"/>
    <x v="0"/>
    <m/>
    <x v="0"/>
    <m/>
    <m/>
    <x v="0"/>
    <m/>
    <x v="0"/>
    <x v="0"/>
    <m/>
    <x v="0"/>
    <x v="0"/>
    <x v="0"/>
    <m/>
    <x v="0"/>
    <x v="0"/>
    <x v="0"/>
    <x v="0"/>
    <x v="0"/>
    <x v="0"/>
    <x v="0"/>
    <x v="0"/>
    <x v="0"/>
    <x v="0"/>
    <x v="0"/>
    <x v="0"/>
    <x v="0"/>
    <m/>
    <x v="0"/>
    <x v="0"/>
    <x v="0"/>
    <x v="0"/>
    <x v="0"/>
    <s v="PRODUCTION"/>
    <m/>
    <x v="0"/>
    <m/>
    <m/>
    <m/>
    <m/>
    <x v="0"/>
    <x v="0"/>
  </r>
  <r>
    <x v="0"/>
    <s v="T27N R114W S10 fNUGGET"/>
    <n v="49124240"/>
    <x v="0"/>
    <x v="4"/>
    <s v="BIG PINEY-LABARGE"/>
    <m/>
    <s v="10"/>
    <s v=" 27"/>
    <s v=" 114"/>
    <n v="42.339790000000001"/>
    <n v="-110.37522"/>
    <s v="4903520345"/>
    <s v="DRY PINEY NO 26"/>
    <x v="0"/>
    <x v="41"/>
    <m/>
    <m/>
    <n v="6"/>
    <x v="1"/>
    <n v="10974"/>
    <n v="10980"/>
    <m/>
    <m/>
    <x v="3"/>
    <d v="1975-11-20T00:00:00"/>
    <n v="7.3000001907348633"/>
    <x v="0"/>
    <n v="2167"/>
    <n v="172"/>
    <n v="32436"/>
    <n v="1800"/>
    <x v="0"/>
    <n v="55000"/>
    <n v="268"/>
    <m/>
    <x v="0"/>
    <n v="1150"/>
    <n v="92857"/>
    <x v="0"/>
    <s v="CHEM LAB"/>
    <n v="108.13330000000001"/>
    <n v="14.153880000000001"/>
    <n v="1410.9659999999999"/>
    <n v="46.043999999999997"/>
    <n v="1579.29718"/>
    <n v="1551.55"/>
    <n v="4.3925199999999993"/>
    <m/>
    <x v="0"/>
    <n v="23.943000000000001"/>
    <n v="1579.88552"/>
    <n v="-1.8623171113212809E-4"/>
    <n v="92990"/>
    <n v="7.1564243705844049E-4"/>
    <n v="6.8469254152660489E-2"/>
    <n v="8.962138462122753E-3"/>
    <n v="0.92256860738521673"/>
    <n v="0.98206482707683773"/>
    <n v="2.7802773963014732E-3"/>
    <n v="1.5154895526860706E-2"/>
    <x v="0"/>
    <m/>
    <x v="0"/>
    <m/>
    <m/>
    <x v="0"/>
    <m/>
    <x v="0"/>
    <x v="0"/>
    <m/>
    <x v="0"/>
    <x v="0"/>
    <x v="0"/>
    <m/>
    <x v="0"/>
    <x v="0"/>
    <x v="0"/>
    <x v="0"/>
    <x v="0"/>
    <x v="0"/>
    <x v="0"/>
    <x v="0"/>
    <x v="0"/>
    <x v="0"/>
    <x v="0"/>
    <x v="0"/>
    <x v="0"/>
    <m/>
    <x v="0"/>
    <x v="0"/>
    <x v="0"/>
    <x v="0"/>
    <x v="0"/>
    <s v="WELLHEAD"/>
    <m/>
    <x v="0"/>
    <m/>
    <m/>
    <m/>
    <m/>
    <x v="0"/>
    <x v="0"/>
  </r>
  <r>
    <x v="0"/>
    <s v="T28N R113W S12 fNUGGET"/>
    <n v="49007011"/>
    <x v="0"/>
    <x v="4"/>
    <s v="TIP TOP"/>
    <m/>
    <s v="12"/>
    <s v=" 28"/>
    <s v=" 113"/>
    <n v="42.42839"/>
    <n v="-110.34531"/>
    <s v="4903505819"/>
    <s v="4X-12-G"/>
    <x v="0"/>
    <x v="41"/>
    <m/>
    <m/>
    <n v="38"/>
    <x v="0"/>
    <n v="9770"/>
    <n v="9808"/>
    <m/>
    <m/>
    <x v="0"/>
    <d v="1951-04-08T00:00:00"/>
    <n v="6.8000001907348633"/>
    <x v="2"/>
    <n v="2573"/>
    <n v="214"/>
    <n v="35489"/>
    <n v="-3"/>
    <x v="0"/>
    <n v="59000"/>
    <n v="390"/>
    <m/>
    <x v="0"/>
    <n v="1000"/>
    <n v="98497"/>
    <x v="0"/>
    <m/>
    <n v="128.39269999999999"/>
    <n v="17.610060000000001"/>
    <n v="1543.7714999999998"/>
    <n v="0"/>
    <n v="1689.7742599999999"/>
    <n v="1664.39"/>
    <n v="6.3920999999999992"/>
    <m/>
    <x v="0"/>
    <n v="20.82"/>
    <n v="1691.6020999999998"/>
    <n v="-5.4056094483369602E-4"/>
    <n v="98660"/>
    <n v="8.2675228371298002E-4"/>
    <n v="7.5982161072805074E-2"/>
    <n v="1.0421545893355011E-2"/>
    <n v="0.91359629303383982"/>
    <n v="0.98391341557213718"/>
    <n v="3.7787255052473628E-3"/>
    <n v="1.2307858922615432E-2"/>
    <x v="0"/>
    <m/>
    <x v="0"/>
    <m/>
    <m/>
    <x v="0"/>
    <m/>
    <x v="0"/>
    <x v="0"/>
    <m/>
    <x v="0"/>
    <x v="0"/>
    <x v="0"/>
    <m/>
    <x v="0"/>
    <x v="0"/>
    <x v="0"/>
    <x v="0"/>
    <x v="0"/>
    <x v="0"/>
    <x v="0"/>
    <x v="0"/>
    <x v="0"/>
    <x v="0"/>
    <x v="0"/>
    <x v="0"/>
    <x v="0"/>
    <m/>
    <x v="0"/>
    <x v="0"/>
    <x v="0"/>
    <x v="0"/>
    <x v="0"/>
    <s v="DST"/>
    <m/>
    <x v="0"/>
    <m/>
    <m/>
    <m/>
    <m/>
    <x v="0"/>
    <x v="0"/>
  </r>
  <r>
    <x v="0"/>
    <s v="T28N R114W S02 fNUGGET"/>
    <n v="49002004"/>
    <x v="0"/>
    <x v="4"/>
    <s v="TIP TOP"/>
    <m/>
    <s v="2"/>
    <s v=" 28"/>
    <s v=" 114"/>
    <n v="42.437399999999997"/>
    <n v="-110.34886"/>
    <s v="4903520169"/>
    <s v="TIP TOP NO. 77-2"/>
    <x v="0"/>
    <x v="41"/>
    <m/>
    <m/>
    <n v="34"/>
    <x v="0"/>
    <n v="9796"/>
    <n v="9830"/>
    <m/>
    <m/>
    <x v="3"/>
    <d v="1970-10-07T00:00:00"/>
    <n v="6.6999998092651367"/>
    <x v="0"/>
    <n v="3500"/>
    <n v="2135"/>
    <n v="31577"/>
    <n v="2200"/>
    <x v="0"/>
    <n v="62000"/>
    <n v="586"/>
    <m/>
    <x v="0"/>
    <n v="1060"/>
    <n v="102761"/>
    <x v="0"/>
    <m/>
    <n v="174.65"/>
    <n v="175.68915000000001"/>
    <n v="1373.5994999999998"/>
    <n v="56.275999999999996"/>
    <n v="1780.2146499999999"/>
    <n v="1749.02"/>
    <n v="9.6045399999999983"/>
    <m/>
    <x v="0"/>
    <n v="22.069200000000002"/>
    <n v="1780.6937399999999"/>
    <n v="-1.3454151231339091E-4"/>
    <n v="103055"/>
    <n v="1.4284603723714385E-3"/>
    <n v="9.8106146918856121E-2"/>
    <n v="9.8689868662748065E-2"/>
    <n v="0.8032039844183958"/>
    <n v="0.98221269649659126"/>
    <n v="5.3937068369769182E-3"/>
    <n v="1.2393596666431816E-2"/>
    <x v="0"/>
    <m/>
    <x v="0"/>
    <m/>
    <m/>
    <x v="0"/>
    <m/>
    <x v="0"/>
    <x v="0"/>
    <m/>
    <x v="0"/>
    <x v="0"/>
    <x v="0"/>
    <m/>
    <x v="0"/>
    <x v="0"/>
    <x v="0"/>
    <x v="0"/>
    <x v="0"/>
    <x v="0"/>
    <x v="0"/>
    <x v="0"/>
    <x v="0"/>
    <x v="0"/>
    <x v="0"/>
    <x v="0"/>
    <x v="0"/>
    <m/>
    <x v="0"/>
    <x v="0"/>
    <x v="0"/>
    <x v="0"/>
    <x v="0"/>
    <s v="FLOWING WELLHEAD"/>
    <m/>
    <x v="0"/>
    <m/>
    <m/>
    <m/>
    <m/>
    <x v="0"/>
    <x v="0"/>
  </r>
  <r>
    <x v="0"/>
    <s v="T28N R114W S11 fNUGGET"/>
    <n v="49003405"/>
    <x v="0"/>
    <x v="4"/>
    <s v="TIP TOP"/>
    <m/>
    <s v="11"/>
    <s v=" 28"/>
    <s v=" 114"/>
    <n v="42.433660000000003"/>
    <n v="-110.34976"/>
    <s v="4903505833"/>
    <s v="71-11-G"/>
    <x v="0"/>
    <x v="41"/>
    <n v="1896"/>
    <m/>
    <n v="20"/>
    <x v="4"/>
    <n v="9993"/>
    <n v="10013"/>
    <m/>
    <m/>
    <x v="0"/>
    <d v="1952-12-22T00:00:00"/>
    <n v="7.1999998092651367"/>
    <x v="2"/>
    <n v="390"/>
    <n v="126"/>
    <n v="32767"/>
    <n v="-3"/>
    <x v="0"/>
    <n v="50000"/>
    <n v="635"/>
    <m/>
    <x v="0"/>
    <n v="1671"/>
    <n v="85259"/>
    <x v="0"/>
    <m/>
    <n v="19.460999999999999"/>
    <n v="10.368539999999999"/>
    <n v="1425.3644999999999"/>
    <n v="0"/>
    <n v="1455.1940399999999"/>
    <n v="1410.5"/>
    <n v="10.407649999999999"/>
    <m/>
    <x v="0"/>
    <n v="34.790220000000005"/>
    <n v="1455.6978700000002"/>
    <n v="-1.7308440697144764E-4"/>
    <n v="85583"/>
    <n v="1.896489153720982E-3"/>
    <n v="1.3373474234405193E-2"/>
    <n v="7.1251941081341983E-3"/>
    <n v="0.97950133165746067"/>
    <n v="0.96895106400066366"/>
    <n v="7.1495948537727795E-3"/>
    <n v="2.3899341145563399E-2"/>
    <x v="0"/>
    <m/>
    <x v="0"/>
    <m/>
    <m/>
    <x v="0"/>
    <m/>
    <x v="0"/>
    <x v="0"/>
    <m/>
    <x v="0"/>
    <x v="0"/>
    <x v="0"/>
    <m/>
    <x v="0"/>
    <x v="0"/>
    <x v="0"/>
    <x v="0"/>
    <x v="0"/>
    <x v="0"/>
    <x v="0"/>
    <x v="0"/>
    <x v="0"/>
    <x v="0"/>
    <x v="0"/>
    <x v="0"/>
    <x v="0"/>
    <m/>
    <x v="0"/>
    <x v="0"/>
    <x v="0"/>
    <x v="0"/>
    <x v="0"/>
    <s v="DST"/>
    <m/>
    <x v="0"/>
    <m/>
    <m/>
    <m/>
    <m/>
    <x v="0"/>
    <x v="0"/>
  </r>
  <r>
    <x v="0"/>
    <s v="T28N R114W S12 fNUGGET"/>
    <n v="49007416"/>
    <x v="0"/>
    <x v="4"/>
    <s v="TIP TOP"/>
    <m/>
    <s v="12"/>
    <s v=" 28"/>
    <s v=" 114"/>
    <n v="42.424759999999999"/>
    <n v="-110.3428"/>
    <s v="4903505812"/>
    <s v="UNIT NO. 26X-12"/>
    <x v="0"/>
    <x v="41"/>
    <m/>
    <m/>
    <n v="43"/>
    <x v="0"/>
    <n v="10065"/>
    <n v="10108"/>
    <m/>
    <m/>
    <x v="0"/>
    <d v="1954-12-01T00:00:00"/>
    <n v="6.9000000953674316"/>
    <x v="2"/>
    <n v="2940"/>
    <n v="551"/>
    <n v="34040"/>
    <n v="-3"/>
    <x v="0"/>
    <n v="58200"/>
    <n v="510"/>
    <m/>
    <x v="0"/>
    <n v="1108"/>
    <n v="97090"/>
    <x v="0"/>
    <m/>
    <n v="146.70599999999999"/>
    <n v="45.341790000000003"/>
    <n v="1480.74"/>
    <n v="0"/>
    <n v="1672.7877900000001"/>
    <n v="1641.8219999999999"/>
    <n v="8.3588999999999984"/>
    <m/>
    <x v="0"/>
    <n v="23.068560000000002"/>
    <n v="1673.2494599999998"/>
    <n v="-1.3797515254789389E-4"/>
    <n v="97343"/>
    <n v="1.3012194432015141E-3"/>
    <n v="8.7701500977598587E-2"/>
    <n v="2.7105524245845912E-2"/>
    <n v="0.88519297477655545"/>
    <n v="0.98121770796806362"/>
    <n v="4.995608963172771E-3"/>
    <n v="1.3786683068763701E-2"/>
    <x v="0"/>
    <m/>
    <x v="0"/>
    <m/>
    <m/>
    <x v="0"/>
    <m/>
    <x v="0"/>
    <x v="0"/>
    <m/>
    <x v="0"/>
    <x v="0"/>
    <x v="0"/>
    <m/>
    <x v="0"/>
    <x v="0"/>
    <x v="0"/>
    <x v="0"/>
    <x v="0"/>
    <x v="0"/>
    <x v="0"/>
    <x v="0"/>
    <x v="0"/>
    <x v="0"/>
    <x v="0"/>
    <x v="0"/>
    <x v="0"/>
    <m/>
    <x v="0"/>
    <x v="0"/>
    <x v="0"/>
    <x v="0"/>
    <x v="0"/>
    <s v="DST #9"/>
    <m/>
    <x v="0"/>
    <m/>
    <m/>
    <m/>
    <m/>
    <x v="0"/>
    <x v="0"/>
  </r>
  <r>
    <x v="0"/>
    <s v="T28N R115W S14 fNUGGET"/>
    <n v="49003326"/>
    <x v="0"/>
    <x v="4"/>
    <m/>
    <m/>
    <s v="14"/>
    <s v=" 28"/>
    <s v=" 115"/>
    <n v="42.410890000000002"/>
    <n v="-110.45225000000001"/>
    <s v="4903505776"/>
    <s v="UNIT NO. 1"/>
    <x v="0"/>
    <x v="41"/>
    <n v="2030"/>
    <m/>
    <n v="26"/>
    <x v="0"/>
    <n v="11620"/>
    <n v="11646"/>
    <n v="12420"/>
    <m/>
    <x v="0"/>
    <d v="1961-12-12T00:00:00"/>
    <n v="7.4000000953674316"/>
    <x v="0"/>
    <n v="777"/>
    <n v="113"/>
    <n v="16400"/>
    <n v="-3"/>
    <x v="0"/>
    <n v="25000"/>
    <n v="380"/>
    <m/>
    <x v="0"/>
    <n v="2416"/>
    <n v="44893"/>
    <x v="0"/>
    <m/>
    <n v="38.772300000000001"/>
    <n v="9.2987700000000011"/>
    <n v="713.4"/>
    <n v="0"/>
    <n v="761.47106999999994"/>
    <n v="705.25"/>
    <n v="6.2281999999999993"/>
    <m/>
    <x v="0"/>
    <n v="50.301120000000004"/>
    <n v="761.77931999999998"/>
    <n v="-2.0236331598775674E-4"/>
    <n v="45080"/>
    <n v="2.078401298167228E-3"/>
    <n v="5.0917627113529089E-2"/>
    <n v="1.221158671202046E-2"/>
    <n v="0.93687078617445052"/>
    <n v="0.92579304988221522"/>
    <n v="8.1758585937985288E-3"/>
    <n v="6.6031091523986243E-2"/>
    <x v="0"/>
    <m/>
    <x v="0"/>
    <m/>
    <m/>
    <x v="0"/>
    <m/>
    <x v="0"/>
    <x v="0"/>
    <m/>
    <x v="0"/>
    <x v="0"/>
    <x v="0"/>
    <m/>
    <x v="0"/>
    <x v="0"/>
    <x v="0"/>
    <x v="0"/>
    <x v="0"/>
    <x v="0"/>
    <x v="0"/>
    <x v="0"/>
    <x v="0"/>
    <x v="0"/>
    <x v="0"/>
    <x v="0"/>
    <x v="0"/>
    <m/>
    <x v="0"/>
    <x v="0"/>
    <x v="0"/>
    <x v="0"/>
    <x v="0"/>
    <s v="DST NO. 7"/>
    <m/>
    <x v="0"/>
    <m/>
    <m/>
    <m/>
    <m/>
    <x v="0"/>
    <x v="0"/>
  </r>
  <r>
    <x v="0"/>
    <s v="T29N R113W S14 fNUGGET"/>
    <n v="49015183"/>
    <x v="0"/>
    <x v="4"/>
    <s v="TIP TOP"/>
    <m/>
    <s v="14"/>
    <s v=" 29"/>
    <s v=" 113"/>
    <n v="42.5"/>
    <n v="-110.26220000000001"/>
    <m/>
    <s v="TIP TOP NO. 77-2"/>
    <x v="0"/>
    <x v="41"/>
    <m/>
    <m/>
    <m/>
    <x v="1"/>
    <n v="9600"/>
    <m/>
    <m/>
    <m/>
    <x v="2"/>
    <d v="1970-12-18T00:00:00"/>
    <n v="6.1999998092651367"/>
    <x v="0"/>
    <n v="2650"/>
    <n v="305"/>
    <n v="34471"/>
    <n v="2500"/>
    <x v="0"/>
    <n v="60000"/>
    <n v="451"/>
    <m/>
    <x v="0"/>
    <n v="1029"/>
    <n v="101177"/>
    <x v="0"/>
    <m/>
    <n v="132.23500000000001"/>
    <n v="25.09845"/>
    <n v="1499.4884999999999"/>
    <n v="63.95"/>
    <n v="1720.7719500000001"/>
    <n v="1692.6"/>
    <n v="7.3918899999999992"/>
    <m/>
    <x v="0"/>
    <n v="21.423780000000001"/>
    <n v="1721.4156700000001"/>
    <n v="-1.8700898122457084E-4"/>
    <n v="101403"/>
    <n v="1.1156086484351861E-3"/>
    <n v="7.6846324697470811E-2"/>
    <n v="1.4585575967809098E-2"/>
    <n v="0.90856809933472005"/>
    <n v="0.9832604811829091"/>
    <n v="4.2940761658106664E-3"/>
    <n v="1.2445442651280152E-2"/>
    <x v="0"/>
    <m/>
    <x v="0"/>
    <m/>
    <m/>
    <x v="0"/>
    <m/>
    <x v="0"/>
    <x v="0"/>
    <m/>
    <x v="0"/>
    <x v="0"/>
    <x v="0"/>
    <m/>
    <x v="0"/>
    <x v="0"/>
    <x v="0"/>
    <x v="0"/>
    <x v="0"/>
    <x v="0"/>
    <x v="0"/>
    <x v="0"/>
    <x v="0"/>
    <x v="0"/>
    <x v="0"/>
    <x v="0"/>
    <x v="0"/>
    <m/>
    <x v="0"/>
    <x v="0"/>
    <x v="0"/>
    <x v="0"/>
    <x v="0"/>
    <s v="PRODUCTION"/>
    <m/>
    <x v="0"/>
    <m/>
    <m/>
    <m/>
    <m/>
    <x v="0"/>
    <x v="0"/>
  </r>
  <r>
    <x v="0"/>
    <s v="T17N R118W S18 fNUGGET"/>
    <n v="49124797"/>
    <x v="0"/>
    <x v="0"/>
    <s v="RYCKMAN CREEK"/>
    <m/>
    <s v="18"/>
    <s v=" 17"/>
    <s v=" 118"/>
    <n v="41.449599999999997"/>
    <n v="-110.7984"/>
    <s v="4904120086"/>
    <s v="RYCKMAN CREEK WI UT 9"/>
    <x v="0"/>
    <x v="41"/>
    <m/>
    <m/>
    <n v="11"/>
    <x v="0"/>
    <n v="7459"/>
    <n v="7470"/>
    <m/>
    <m/>
    <x v="3"/>
    <d v="1978-03-06T00:00:00"/>
    <n v="6.9000000953674316"/>
    <x v="0"/>
    <n v="467"/>
    <n v="62"/>
    <n v="4657"/>
    <n v="130"/>
    <x v="0"/>
    <n v="5600"/>
    <n v="281"/>
    <m/>
    <x v="0"/>
    <n v="3450"/>
    <n v="14504"/>
    <x v="0"/>
    <s v="CHEM LAB"/>
    <n v="23.3033"/>
    <n v="5.1019800000000002"/>
    <n v="202.5795"/>
    <n v="3.3253999999999997"/>
    <n v="234.31018"/>
    <n v="157.976"/>
    <n v="4.6055899999999994"/>
    <m/>
    <x v="0"/>
    <n v="71.829000000000008"/>
    <n v="234.41059000000001"/>
    <n v="-2.1422135827266789E-4"/>
    <n v="14644"/>
    <n v="4.8030739673390974E-3"/>
    <n v="9.9454919116190338E-2"/>
    <n v="2.1774470063571288E-2"/>
    <n v="0.87877061082023833"/>
    <n v="0.67392859682661943"/>
    <n v="1.9647533842221034E-2"/>
    <n v="0.3064238693311595"/>
    <x v="0"/>
    <m/>
    <x v="0"/>
    <m/>
    <m/>
    <x v="0"/>
    <m/>
    <x v="0"/>
    <x v="0"/>
    <m/>
    <x v="0"/>
    <x v="0"/>
    <x v="0"/>
    <m/>
    <x v="0"/>
    <x v="0"/>
    <x v="0"/>
    <x v="0"/>
    <x v="0"/>
    <x v="0"/>
    <x v="0"/>
    <x v="0"/>
    <x v="0"/>
    <x v="0"/>
    <x v="0"/>
    <x v="0"/>
    <x v="0"/>
    <m/>
    <x v="0"/>
    <x v="0"/>
    <x v="0"/>
    <x v="0"/>
    <x v="0"/>
    <s v="FLOWING"/>
    <m/>
    <x v="0"/>
    <m/>
    <m/>
    <m/>
    <m/>
    <x v="1"/>
    <x v="1"/>
  </r>
  <r>
    <x v="0"/>
    <s v="T17N R118W S18 fNUGGET"/>
    <n v="49124125"/>
    <x v="0"/>
    <x v="0"/>
    <s v="RYCKMAN CREEK"/>
    <m/>
    <s v="18"/>
    <s v=" 17"/>
    <s v=" 118"/>
    <n v="41.45364"/>
    <n v="-110.80741"/>
    <s v="4904120080"/>
    <s v="UNIT NO 2"/>
    <x v="0"/>
    <x v="41"/>
    <m/>
    <m/>
    <n v="0"/>
    <x v="1"/>
    <m/>
    <m/>
    <m/>
    <m/>
    <x v="2"/>
    <d v="1978-01-31T00:00:00"/>
    <n v="5.8000001907348633"/>
    <x v="0"/>
    <n v="467"/>
    <n v="36"/>
    <n v="4705"/>
    <n v="119"/>
    <x v="0"/>
    <n v="5500"/>
    <n v="268"/>
    <m/>
    <x v="0"/>
    <n v="3580"/>
    <n v="14539"/>
    <x v="0"/>
    <s v="CHEM LAB"/>
    <n v="23.3033"/>
    <n v="2.96244"/>
    <n v="204.66749999999999"/>
    <n v="3.0440199999999997"/>
    <n v="233.97725999999997"/>
    <n v="155.155"/>
    <n v="4.3925199999999993"/>
    <m/>
    <x v="0"/>
    <n v="74.535600000000002"/>
    <n v="234.08312000000001"/>
    <n v="-2.2616740173572343E-4"/>
    <n v="14672"/>
    <n v="4.5530793194344596E-3"/>
    <n v="9.9596430866828692E-2"/>
    <n v="1.2661230411878489E-2"/>
    <n v="0.88774233872129282"/>
    <n v="0.66282011278728681"/>
    <n v="1.8764787482326788E-2"/>
    <n v="0.31841509973038634"/>
    <x v="0"/>
    <m/>
    <x v="0"/>
    <m/>
    <m/>
    <x v="0"/>
    <m/>
    <x v="0"/>
    <x v="0"/>
    <m/>
    <x v="0"/>
    <x v="0"/>
    <x v="0"/>
    <m/>
    <x v="0"/>
    <x v="0"/>
    <x v="0"/>
    <x v="0"/>
    <x v="0"/>
    <x v="0"/>
    <x v="0"/>
    <x v="0"/>
    <x v="0"/>
    <x v="0"/>
    <x v="0"/>
    <x v="0"/>
    <x v="0"/>
    <m/>
    <x v="0"/>
    <x v="0"/>
    <x v="0"/>
    <x v="0"/>
    <x v="0"/>
    <s v="PRODUCTION"/>
    <m/>
    <x v="0"/>
    <m/>
    <m/>
    <m/>
    <m/>
    <x v="1"/>
    <x v="1"/>
  </r>
  <r>
    <x v="0"/>
    <s v="T17N R119W S13 fNUGGET"/>
    <n v="49124117"/>
    <x v="0"/>
    <x v="0"/>
    <s v="RYCKMAN CREEK"/>
    <m/>
    <s v="13"/>
    <s v=" 17"/>
    <s v=" 119"/>
    <n v="41.448300000000003"/>
    <n v="-110.81246"/>
    <s v="4904120113"/>
    <s v="UNIT NO 11"/>
    <x v="0"/>
    <x v="41"/>
    <m/>
    <m/>
    <n v="12"/>
    <x v="4"/>
    <n v="7471"/>
    <n v="7483"/>
    <m/>
    <m/>
    <x v="3"/>
    <d v="1978-06-04T00:00:00"/>
    <n v="7.4000000953674316"/>
    <x v="0"/>
    <n v="457"/>
    <n v="49"/>
    <n v="4801"/>
    <n v="126"/>
    <x v="0"/>
    <n v="5800"/>
    <n v="256"/>
    <m/>
    <x v="0"/>
    <n v="3420"/>
    <n v="14779"/>
    <x v="0"/>
    <s v="CHEM LAB"/>
    <n v="22.804300000000001"/>
    <n v="4.0322100000000001"/>
    <n v="208.84349999999998"/>
    <n v="3.2230799999999999"/>
    <n v="238.90308999999999"/>
    <n v="163.61799999999999"/>
    <n v="4.1958399999999996"/>
    <m/>
    <x v="0"/>
    <n v="71.204400000000007"/>
    <n v="239.01823999999999"/>
    <n v="-2.409392357524613E-4"/>
    <n v="14906"/>
    <n v="4.2782550109482908E-3"/>
    <n v="9.5454186046735529E-2"/>
    <n v="1.6878015265520425E-2"/>
    <n v="0.88766779868774404"/>
    <n v="0.68454189939646448"/>
    <n v="1.7554476177215596E-2"/>
    <n v="0.29790362442631996"/>
    <x v="0"/>
    <m/>
    <x v="0"/>
    <m/>
    <m/>
    <x v="0"/>
    <m/>
    <x v="0"/>
    <x v="0"/>
    <m/>
    <x v="0"/>
    <x v="0"/>
    <x v="0"/>
    <m/>
    <x v="0"/>
    <x v="0"/>
    <x v="0"/>
    <x v="0"/>
    <x v="0"/>
    <x v="0"/>
    <x v="0"/>
    <x v="0"/>
    <x v="0"/>
    <x v="0"/>
    <x v="0"/>
    <x v="0"/>
    <x v="0"/>
    <m/>
    <x v="0"/>
    <x v="0"/>
    <x v="0"/>
    <x v="0"/>
    <x v="0"/>
    <s v="FLOWING"/>
    <m/>
    <x v="0"/>
    <m/>
    <m/>
    <m/>
    <m/>
    <x v="1"/>
    <x v="1"/>
  </r>
  <r>
    <x v="0"/>
    <s v="T17N R119W S24 fNUGGET"/>
    <n v="49124796"/>
    <x v="0"/>
    <x v="0"/>
    <s v="RYCKMAN CREEK"/>
    <m/>
    <s v="24"/>
    <s v=" 17"/>
    <s v=" 119"/>
    <n v="41.434800000000003"/>
    <n v="-110.8176"/>
    <s v="4904120085"/>
    <s v="RYCKMAN CREEK UNIT 7"/>
    <x v="0"/>
    <x v="41"/>
    <m/>
    <m/>
    <n v="14"/>
    <x v="0"/>
    <n v="7492"/>
    <n v="7506"/>
    <m/>
    <m/>
    <x v="3"/>
    <d v="1978-02-18T00:00:00"/>
    <n v="7.0999999046325684"/>
    <x v="0"/>
    <n v="478"/>
    <n v="68"/>
    <n v="5316"/>
    <n v="157"/>
    <x v="0"/>
    <n v="6700"/>
    <n v="244"/>
    <m/>
    <x v="0"/>
    <n v="3450"/>
    <n v="16289"/>
    <x v="0"/>
    <s v="CHEM LAB"/>
    <n v="23.8522"/>
    <n v="5.59572"/>
    <n v="231.24599999999998"/>
    <n v="4.0160599999999995"/>
    <n v="264.70997999999997"/>
    <n v="189.00700000000001"/>
    <n v="3.9991599999999994"/>
    <m/>
    <x v="0"/>
    <n v="71.829000000000008"/>
    <n v="264.83515999999997"/>
    <n v="-2.3639155672356904E-4"/>
    <n v="16410"/>
    <n v="3.7004189730572802E-3"/>
    <n v="9.010691625604747E-2"/>
    <n v="2.1139059434026629E-2"/>
    <n v="0.88875402430992601"/>
    <n v="0.71367789684723137"/>
    <n v="1.5100562931296585E-2"/>
    <n v="0.27122154022147216"/>
    <x v="0"/>
    <m/>
    <x v="0"/>
    <m/>
    <m/>
    <x v="0"/>
    <m/>
    <x v="0"/>
    <x v="0"/>
    <m/>
    <x v="0"/>
    <x v="0"/>
    <x v="0"/>
    <m/>
    <x v="0"/>
    <x v="0"/>
    <x v="0"/>
    <x v="0"/>
    <x v="0"/>
    <x v="0"/>
    <x v="0"/>
    <x v="0"/>
    <x v="0"/>
    <x v="0"/>
    <x v="0"/>
    <x v="0"/>
    <x v="0"/>
    <m/>
    <x v="0"/>
    <x v="0"/>
    <x v="0"/>
    <x v="0"/>
    <x v="0"/>
    <s v="FLOWING"/>
    <m/>
    <x v="0"/>
    <m/>
    <m/>
    <m/>
    <m/>
    <x v="1"/>
    <x v="1"/>
  </r>
  <r>
    <x v="0"/>
    <s v="T17N R119W S24 fNUGGET"/>
    <n v="49124803"/>
    <x v="0"/>
    <x v="0"/>
    <s v="RYCKMAN CREEK"/>
    <m/>
    <s v="24"/>
    <s v=" 17"/>
    <s v=" 119"/>
    <n v="41.434800000000003"/>
    <n v="-110.8176"/>
    <s v="4904120078"/>
    <s v="RYCKMAN CREEK 8 UNIT W-34529"/>
    <x v="0"/>
    <x v="41"/>
    <m/>
    <m/>
    <n v="0"/>
    <x v="1"/>
    <m/>
    <m/>
    <m/>
    <m/>
    <x v="2"/>
    <d v="1978-01-31T00:00:00"/>
    <n v="7.0999999046325684"/>
    <x v="0"/>
    <n v="458"/>
    <n v="78"/>
    <n v="5160"/>
    <n v="113"/>
    <x v="0"/>
    <n v="6200"/>
    <n v="244"/>
    <m/>
    <x v="0"/>
    <n v="3740"/>
    <n v="15869"/>
    <x v="0"/>
    <s v="CHEM LAB"/>
    <n v="22.854199999999999"/>
    <n v="6.4186199999999998"/>
    <n v="224.46"/>
    <n v="2.8905399999999997"/>
    <n v="256.62335999999999"/>
    <n v="174.90199999999999"/>
    <n v="3.9991599999999994"/>
    <m/>
    <x v="0"/>
    <n v="77.866800000000012"/>
    <n v="256.76796000000002"/>
    <n v="-2.8165649547800181E-4"/>
    <n v="15990"/>
    <n v="3.7979848708371263E-3"/>
    <n v="8.9057364068493211E-2"/>
    <n v="2.5011830567567971E-2"/>
    <n v="0.88593080536393876"/>
    <n v="0.68116754130850277"/>
    <n v="1.5574996195008128E-2"/>
    <n v="0.30325746249648905"/>
    <x v="0"/>
    <m/>
    <x v="0"/>
    <m/>
    <m/>
    <x v="0"/>
    <m/>
    <x v="0"/>
    <x v="0"/>
    <m/>
    <x v="0"/>
    <x v="0"/>
    <x v="0"/>
    <m/>
    <x v="0"/>
    <x v="0"/>
    <x v="0"/>
    <x v="0"/>
    <x v="0"/>
    <x v="0"/>
    <x v="0"/>
    <x v="0"/>
    <x v="0"/>
    <x v="0"/>
    <x v="0"/>
    <x v="0"/>
    <x v="0"/>
    <m/>
    <x v="0"/>
    <x v="0"/>
    <x v="0"/>
    <x v="0"/>
    <x v="0"/>
    <s v="PRODUCTION"/>
    <m/>
    <x v="0"/>
    <m/>
    <m/>
    <m/>
    <m/>
    <x v="1"/>
    <x v="1"/>
  </r>
  <r>
    <x v="0"/>
    <s v="T18N R118W S05 fNUGGET"/>
    <n v="49124770"/>
    <x v="0"/>
    <x v="0"/>
    <m/>
    <m/>
    <s v="5"/>
    <s v=" 18"/>
    <s v=" 118"/>
    <n v="41.568199999999997"/>
    <n v="-110.7792"/>
    <m/>
    <s v="CHAMPLIN AMOCO A-1 NO. 346"/>
    <x v="0"/>
    <x v="41"/>
    <m/>
    <m/>
    <n v="59"/>
    <x v="0"/>
    <n v="9551"/>
    <n v="9610"/>
    <m/>
    <m/>
    <x v="0"/>
    <d v="1978-02-23T00:00:00"/>
    <n v="6.9000000953674316"/>
    <x v="0"/>
    <n v="356"/>
    <n v="44"/>
    <n v="2226"/>
    <n v="-3"/>
    <x v="0"/>
    <n v="1350"/>
    <n v="195"/>
    <m/>
    <x v="0"/>
    <n v="3700"/>
    <n v="7871"/>
    <x v="0"/>
    <s v="AMOCO PRODUCTION CO"/>
    <n v="17.764399999999998"/>
    <n v="3.6207600000000002"/>
    <n v="96.830999999999989"/>
    <n v="0"/>
    <n v="118.21615999999999"/>
    <n v="38.083500000000001"/>
    <n v="3.1960499999999996"/>
    <m/>
    <x v="0"/>
    <n v="77.034000000000006"/>
    <n v="118.31355000000001"/>
    <n v="-4.1174531520804942E-4"/>
    <n v="7865"/>
    <n v="-3.8129130655821048E-4"/>
    <n v="0.15027048755432421"/>
    <n v="3.062829988725738E-2"/>
    <n v="0.81910121255841839"/>
    <n v="0.32188620829989462"/>
    <n v="2.7013389421583576E-2"/>
    <n v="0.65110040227852184"/>
    <x v="0"/>
    <m/>
    <x v="0"/>
    <m/>
    <m/>
    <x v="0"/>
    <m/>
    <x v="0"/>
    <x v="0"/>
    <m/>
    <x v="0"/>
    <x v="0"/>
    <x v="0"/>
    <m/>
    <x v="0"/>
    <x v="0"/>
    <x v="0"/>
    <x v="0"/>
    <x v="0"/>
    <x v="0"/>
    <x v="0"/>
    <x v="0"/>
    <x v="0"/>
    <x v="0"/>
    <x v="0"/>
    <x v="0"/>
    <x v="0"/>
    <m/>
    <x v="0"/>
    <x v="0"/>
    <x v="0"/>
    <x v="0"/>
    <x v="0"/>
    <s v="DST"/>
    <m/>
    <x v="0"/>
    <m/>
    <m/>
    <m/>
    <m/>
    <x v="1"/>
    <x v="1"/>
  </r>
  <r>
    <x v="0"/>
    <s v="T18N R118W S29 fNUGGET"/>
    <n v="49124974"/>
    <x v="0"/>
    <x v="0"/>
    <s v="WILDCAT"/>
    <m/>
    <s v="29"/>
    <s v=" 18"/>
    <s v=" 118"/>
    <n v="41.512799999999999"/>
    <n v="-110.78346000000001"/>
    <s v="4904120236"/>
    <s v="BELL BUTTE NO. 2"/>
    <x v="15"/>
    <x v="41"/>
    <m/>
    <m/>
    <n v="70"/>
    <x v="0"/>
    <n v="8748"/>
    <n v="8818"/>
    <n v="11500"/>
    <m/>
    <x v="0"/>
    <m/>
    <n v="6.8000001907348633"/>
    <x v="0"/>
    <n v="444"/>
    <n v="63"/>
    <n v="3297"/>
    <n v="-3"/>
    <x v="0"/>
    <n v="3900"/>
    <n v="154"/>
    <m/>
    <x v="0"/>
    <n v="2800"/>
    <n v="10658"/>
    <x v="0"/>
    <s v="AMOCO PRODUCTION CO"/>
    <n v="22.1556"/>
    <n v="5.1842699999999997"/>
    <n v="143.4195"/>
    <n v="0"/>
    <n v="170.75936999999999"/>
    <n v="110.01899999999999"/>
    <n v="2.5240599999999995"/>
    <m/>
    <x v="0"/>
    <n v="58.296000000000006"/>
    <n v="170.83906000000002"/>
    <n v="-2.3328561551066787E-4"/>
    <n v="10652"/>
    <n v="-2.8155795401220082E-4"/>
    <n v="0.12974749204099312"/>
    <n v="3.0360090927953179E-2"/>
    <n v="0.83989241703105377"/>
    <n v="0.64399207066580666"/>
    <n v="1.4774490096117358E-2"/>
    <n v="0.34123343923807586"/>
    <x v="0"/>
    <m/>
    <x v="0"/>
    <m/>
    <m/>
    <x v="0"/>
    <m/>
    <x v="0"/>
    <x v="0"/>
    <m/>
    <x v="0"/>
    <x v="0"/>
    <x v="0"/>
    <m/>
    <x v="0"/>
    <x v="0"/>
    <x v="0"/>
    <x v="0"/>
    <x v="0"/>
    <x v="0"/>
    <x v="0"/>
    <x v="0"/>
    <x v="0"/>
    <x v="0"/>
    <x v="0"/>
    <x v="0"/>
    <x v="0"/>
    <m/>
    <x v="0"/>
    <x v="0"/>
    <x v="0"/>
    <x v="0"/>
    <x v="0"/>
    <s v="DST"/>
    <m/>
    <x v="0"/>
    <m/>
    <m/>
    <m/>
    <m/>
    <x v="1"/>
    <x v="1"/>
  </r>
  <r>
    <x v="0"/>
    <s v="T27N R113W S31 fNUGGET"/>
    <n v="49003093"/>
    <x v="0"/>
    <x v="4"/>
    <s v="HOGSBACK"/>
    <m/>
    <s v="31"/>
    <s v=" 27"/>
    <s v=" 113"/>
    <n v="42.283410000000003"/>
    <n v="-110.31555"/>
    <s v="4903520035"/>
    <s v="HOGSBACK 44-31G"/>
    <x v="0"/>
    <x v="41"/>
    <n v="2540"/>
    <m/>
    <n v="26"/>
    <x v="0"/>
    <n v="10470"/>
    <n v="10496"/>
    <m/>
    <m/>
    <x v="2"/>
    <d v="1970-03-19T00:00:00"/>
    <n v="7.1999998092651367"/>
    <x v="0"/>
    <n v="1650"/>
    <n v="183"/>
    <n v="30911"/>
    <n v="1900"/>
    <x v="0"/>
    <n v="52000"/>
    <n v="439"/>
    <m/>
    <x v="0"/>
    <n v="820"/>
    <n v="87680"/>
    <x v="0"/>
    <m/>
    <n v="82.334999999999994"/>
    <n v="15.05907"/>
    <n v="1344.6284999999998"/>
    <n v="48.601999999999997"/>
    <n v="1490.6245699999999"/>
    <n v="1466.92"/>
    <n v="7.1952099999999994"/>
    <m/>
    <x v="0"/>
    <n v="17.072400000000002"/>
    <n v="1491.1876099999999"/>
    <n v="-1.8882477031132152E-4"/>
    <n v="87900"/>
    <n v="1.25299008998747E-3"/>
    <n v="5.5235236059472705E-2"/>
    <n v="1.0102523668987961E-2"/>
    <n v="0.93466224027153932"/>
    <n v="0.98372598468679595"/>
    <n v="4.8251540931191078E-3"/>
    <n v="1.1448861220084844E-2"/>
    <x v="0"/>
    <m/>
    <x v="0"/>
    <m/>
    <m/>
    <x v="0"/>
    <m/>
    <x v="0"/>
    <x v="0"/>
    <m/>
    <x v="0"/>
    <x v="0"/>
    <x v="0"/>
    <m/>
    <x v="0"/>
    <x v="0"/>
    <x v="0"/>
    <x v="0"/>
    <x v="0"/>
    <x v="0"/>
    <x v="0"/>
    <x v="0"/>
    <x v="0"/>
    <x v="0"/>
    <x v="0"/>
    <x v="0"/>
    <x v="0"/>
    <m/>
    <x v="0"/>
    <x v="0"/>
    <x v="0"/>
    <x v="0"/>
    <x v="0"/>
    <s v="PRODUCTION (3-17-70)"/>
    <m/>
    <x v="0"/>
    <m/>
    <m/>
    <m/>
    <m/>
    <x v="3"/>
    <x v="1"/>
  </r>
  <r>
    <x v="0"/>
    <s v="T27N R113W S31 fNUGGET"/>
    <n v="49003100"/>
    <x v="0"/>
    <x v="4"/>
    <s v="HOGSBACK"/>
    <m/>
    <s v="31"/>
    <s v=" 27"/>
    <s v=" 113"/>
    <n v="42.288550000000001"/>
    <n v="-110.31618"/>
    <s v="4903505176"/>
    <s v="UNIT NO. 42-31"/>
    <x v="0"/>
    <x v="41"/>
    <m/>
    <m/>
    <n v="83"/>
    <x v="8"/>
    <n v="10620"/>
    <n v="10703"/>
    <m/>
    <m/>
    <x v="0"/>
    <d v="1963-07-19T00:00:00"/>
    <n v="6.8000001907348633"/>
    <x v="0"/>
    <n v="1883"/>
    <n v="238"/>
    <n v="31412"/>
    <n v="1540"/>
    <x v="0"/>
    <n v="53000"/>
    <n v="378"/>
    <m/>
    <x v="0"/>
    <n v="943"/>
    <n v="89210"/>
    <x v="0"/>
    <m/>
    <n v="93.961699999999993"/>
    <n v="19.58502"/>
    <n v="1366.4219999999998"/>
    <n v="39.3932"/>
    <n v="1519.3619199999998"/>
    <n v="1495.13"/>
    <n v="6.1954199999999995"/>
    <m/>
    <x v="0"/>
    <n v="19.63326"/>
    <n v="1520.95868"/>
    <n v="-5.251946126997696E-4"/>
    <n v="89391"/>
    <n v="1.0134321756317154E-3"/>
    <n v="6.184286888011515E-2"/>
    <n v="1.2890292788172553E-2"/>
    <n v="0.9252668383317123"/>
    <n v="0.98301815799492986"/>
    <n v="4.0733650962825625E-3"/>
    <n v="1.2908476908787556E-2"/>
    <x v="0"/>
    <m/>
    <x v="0"/>
    <m/>
    <m/>
    <x v="0"/>
    <m/>
    <x v="0"/>
    <x v="0"/>
    <m/>
    <x v="0"/>
    <x v="0"/>
    <x v="0"/>
    <m/>
    <x v="0"/>
    <x v="0"/>
    <x v="0"/>
    <x v="0"/>
    <x v="0"/>
    <x v="0"/>
    <x v="0"/>
    <x v="0"/>
    <x v="0"/>
    <x v="0"/>
    <x v="0"/>
    <x v="0"/>
    <x v="0"/>
    <m/>
    <x v="0"/>
    <x v="0"/>
    <x v="0"/>
    <x v="0"/>
    <x v="0"/>
    <s v="DST (MIDDLE)"/>
    <m/>
    <x v="0"/>
    <m/>
    <m/>
    <m/>
    <m/>
    <x v="3"/>
    <x v="1"/>
  </r>
  <r>
    <x v="0"/>
    <s v="T27N R113W S31 fNUGGET"/>
    <n v="49003097"/>
    <x v="0"/>
    <x v="4"/>
    <s v="HOGSBACK"/>
    <m/>
    <s v="31"/>
    <s v=" 27"/>
    <s v=" 113"/>
    <n v="42.285649999999997"/>
    <n v="-110.3215"/>
    <s v="4903505128"/>
    <s v="13-31 UNIT"/>
    <x v="0"/>
    <x v="41"/>
    <m/>
    <m/>
    <n v="10"/>
    <x v="1"/>
    <n v="11020"/>
    <n v="11030"/>
    <m/>
    <m/>
    <x v="2"/>
    <d v="1966-08-01T00:00:00"/>
    <n v="7.3000001907348633"/>
    <x v="0"/>
    <n v="1869"/>
    <n v="169"/>
    <n v="30019"/>
    <n v="1750"/>
    <x v="0"/>
    <n v="50800"/>
    <n v="415"/>
    <m/>
    <x v="0"/>
    <n v="950"/>
    <n v="85772"/>
    <x v="0"/>
    <m/>
    <n v="93.263099999999994"/>
    <n v="13.90701"/>
    <n v="1305.8264999999999"/>
    <n v="44.765000000000001"/>
    <n v="1457.76161"/>
    <n v="1433.068"/>
    <n v="6.8018499999999991"/>
    <m/>
    <x v="0"/>
    <n v="19.779"/>
    <n v="1459.64885"/>
    <n v="-6.4688874804405127E-4"/>
    <n v="85969"/>
    <n v="1.1470761204371699E-3"/>
    <n v="6.397692143916453E-2"/>
    <n v="9.5399754696517212E-3"/>
    <n v="0.92648310309118376"/>
    <n v="0.98178955849552441"/>
    <n v="4.6599221449734286E-3"/>
    <n v="1.3550519359502116E-2"/>
    <x v="0"/>
    <m/>
    <x v="0"/>
    <m/>
    <m/>
    <x v="0"/>
    <m/>
    <x v="0"/>
    <x v="0"/>
    <m/>
    <x v="0"/>
    <x v="0"/>
    <x v="0"/>
    <m/>
    <x v="0"/>
    <x v="0"/>
    <x v="0"/>
    <x v="0"/>
    <x v="0"/>
    <x v="0"/>
    <x v="0"/>
    <x v="0"/>
    <x v="0"/>
    <x v="0"/>
    <x v="0"/>
    <x v="0"/>
    <x v="0"/>
    <m/>
    <x v="0"/>
    <x v="0"/>
    <x v="0"/>
    <x v="0"/>
    <x v="0"/>
    <s v="PRODUCTION"/>
    <m/>
    <x v="0"/>
    <m/>
    <m/>
    <m/>
    <m/>
    <x v="3"/>
    <x v="1"/>
  </r>
  <r>
    <x v="0"/>
    <s v="T27N R114W S10 fNUGGET"/>
    <n v="49124241"/>
    <x v="0"/>
    <x v="4"/>
    <s v="BIG PINEY-LABARGE"/>
    <m/>
    <s v="10"/>
    <s v=" 27"/>
    <s v=" 114"/>
    <n v="42.33869"/>
    <n v="-110.38154"/>
    <s v="4903520165"/>
    <s v="18 DRY PINEY"/>
    <x v="0"/>
    <x v="41"/>
    <m/>
    <m/>
    <n v="86"/>
    <x v="0"/>
    <n v="10921"/>
    <n v="11007"/>
    <m/>
    <m/>
    <x v="2"/>
    <d v="1972-02-23T00:00:00"/>
    <n v="8.1000003814697266"/>
    <x v="0"/>
    <n v="1813"/>
    <n v="209"/>
    <n v="28443"/>
    <n v="2000"/>
    <x v="0"/>
    <n v="48400"/>
    <n v="317"/>
    <m/>
    <x v="0"/>
    <n v="1251"/>
    <n v="82272"/>
    <x v="0"/>
    <s v="CHEM LAB"/>
    <n v="90.468699999999998"/>
    <n v="17.198610000000002"/>
    <n v="1237.2704999999999"/>
    <n v="51.16"/>
    <n v="1396.09781"/>
    <n v="1365.364"/>
    <n v="5.1956299999999995"/>
    <m/>
    <x v="0"/>
    <n v="26.045820000000003"/>
    <n v="1396.60545"/>
    <n v="-1.8177369836279618E-4"/>
    <n v="82430"/>
    <n v="9.5930832655341167E-4"/>
    <n v="6.4801118769751531E-2"/>
    <n v="1.2319058075164521E-2"/>
    <n v="0.92287982315508388"/>
    <n v="0.97763043957762019"/>
    <n v="3.7201845374439857E-3"/>
    <n v="1.8649375884935867E-2"/>
    <x v="0"/>
    <m/>
    <x v="0"/>
    <m/>
    <m/>
    <x v="0"/>
    <m/>
    <x v="0"/>
    <x v="0"/>
    <m/>
    <x v="0"/>
    <x v="0"/>
    <x v="0"/>
    <m/>
    <x v="0"/>
    <x v="0"/>
    <x v="0"/>
    <x v="0"/>
    <x v="0"/>
    <x v="0"/>
    <x v="0"/>
    <x v="0"/>
    <x v="0"/>
    <x v="0"/>
    <x v="0"/>
    <x v="0"/>
    <x v="0"/>
    <m/>
    <x v="0"/>
    <x v="0"/>
    <x v="0"/>
    <x v="0"/>
    <x v="0"/>
    <s v="PRODUCTION"/>
    <m/>
    <x v="0"/>
    <m/>
    <m/>
    <m/>
    <m/>
    <x v="3"/>
    <x v="1"/>
  </r>
  <r>
    <x v="0"/>
    <s v="T28N R113W S19 fNUGGET"/>
    <n v="49003303"/>
    <x v="0"/>
    <x v="4"/>
    <s v="TIP TOP"/>
    <m/>
    <s v="19"/>
    <s v=" 28"/>
    <s v=" 113"/>
    <n v="42.403689999999997"/>
    <n v="-110.32238"/>
    <s v="4903505746"/>
    <s v="22-19 UNIT"/>
    <x v="0"/>
    <x v="41"/>
    <m/>
    <m/>
    <n v="22"/>
    <x v="0"/>
    <n v="10079"/>
    <n v="10101"/>
    <m/>
    <m/>
    <x v="0"/>
    <d v="1961-06-27T00:00:00"/>
    <n v="6.1999998092651367"/>
    <x v="0"/>
    <n v="2792"/>
    <n v="257"/>
    <n v="36526"/>
    <n v="-3"/>
    <x v="0"/>
    <n v="61000"/>
    <n v="403"/>
    <m/>
    <x v="0"/>
    <n v="1078"/>
    <n v="101851"/>
    <x v="0"/>
    <m/>
    <n v="139.32079999999999"/>
    <n v="21.148530000000001"/>
    <n v="1588.8809999999999"/>
    <n v="0"/>
    <n v="1749.3503299999998"/>
    <n v="1720.81"/>
    <n v="6.6051699999999993"/>
    <m/>
    <x v="0"/>
    <n v="22.443960000000001"/>
    <n v="1749.8591300000001"/>
    <n v="-1.4540427082644321E-4"/>
    <n v="102050"/>
    <n v="9.7596382558202261E-4"/>
    <n v="7.9641451806854502E-2"/>
    <n v="1.2089362340589608E-2"/>
    <n v="0.90826918585255589"/>
    <n v="0.98339916082273426"/>
    <n v="3.7746867086380829E-3"/>
    <n v="1.2826152468627575E-2"/>
    <x v="0"/>
    <m/>
    <x v="0"/>
    <m/>
    <m/>
    <x v="0"/>
    <m/>
    <x v="0"/>
    <x v="0"/>
    <m/>
    <x v="0"/>
    <x v="0"/>
    <x v="0"/>
    <m/>
    <x v="0"/>
    <x v="0"/>
    <x v="0"/>
    <x v="0"/>
    <x v="0"/>
    <x v="0"/>
    <x v="0"/>
    <x v="0"/>
    <x v="0"/>
    <x v="0"/>
    <x v="0"/>
    <x v="0"/>
    <x v="0"/>
    <m/>
    <x v="0"/>
    <x v="0"/>
    <x v="0"/>
    <x v="0"/>
    <x v="0"/>
    <s v="DST NO. 7"/>
    <m/>
    <x v="0"/>
    <m/>
    <m/>
    <m/>
    <m/>
    <x v="3"/>
    <x v="1"/>
  </r>
  <r>
    <x v="0"/>
    <s v="T28N R115W S04 fNUGGET"/>
    <n v="49124238"/>
    <x v="0"/>
    <x v="4"/>
    <s v="WILDCAT"/>
    <m/>
    <s v="4"/>
    <s v=" 28"/>
    <s v=" 115"/>
    <n v="42.440449999999998"/>
    <n v="-110.49079"/>
    <s v="4903520394"/>
    <s v="4-4 HOBACK III"/>
    <x v="16"/>
    <x v="41"/>
    <s v="[3949]"/>
    <m/>
    <n v="27"/>
    <x v="0"/>
    <n v="11267"/>
    <n v="11294"/>
    <n v="11532"/>
    <m/>
    <x v="0"/>
    <d v="1976-12-17T00:00:00"/>
    <n v="7"/>
    <x v="0"/>
    <n v="330"/>
    <n v="44"/>
    <n v="6807"/>
    <n v="275"/>
    <x v="0"/>
    <n v="9000"/>
    <n v="73"/>
    <m/>
    <x v="0"/>
    <n v="3280"/>
    <n v="19772"/>
    <x v="0"/>
    <s v="CHEM LAB"/>
    <n v="16.466999999999999"/>
    <n v="3.6207600000000002"/>
    <n v="296.10449999999997"/>
    <n v="7.0344999999999995"/>
    <n v="323.22675999999996"/>
    <n v="253.89"/>
    <n v="1.1964699999999999"/>
    <m/>
    <x v="0"/>
    <n v="68.289600000000007"/>
    <n v="323.37607000000003"/>
    <n v="-2.3091454765218221E-4"/>
    <n v="19806"/>
    <n v="8.590631158724544E-4"/>
    <n v="5.0945658088457781E-2"/>
    <n v="1.1201919049029235E-2"/>
    <n v="0.93785242286251302"/>
    <n v="0.78512303028483199"/>
    <n v="3.6999336407298159E-3"/>
    <n v="0.21117703607443805"/>
    <x v="0"/>
    <m/>
    <x v="0"/>
    <m/>
    <m/>
    <x v="0"/>
    <m/>
    <x v="0"/>
    <x v="0"/>
    <m/>
    <x v="0"/>
    <x v="0"/>
    <x v="0"/>
    <m/>
    <x v="0"/>
    <x v="0"/>
    <x v="0"/>
    <x v="0"/>
    <x v="0"/>
    <x v="0"/>
    <x v="0"/>
    <x v="0"/>
    <x v="0"/>
    <x v="0"/>
    <x v="0"/>
    <x v="0"/>
    <x v="0"/>
    <m/>
    <x v="0"/>
    <x v="0"/>
    <x v="0"/>
    <x v="0"/>
    <x v="0"/>
    <s v="DST NO 4 SAMPLER"/>
    <m/>
    <x v="0"/>
    <m/>
    <m/>
    <m/>
    <m/>
    <x v="3"/>
    <x v="1"/>
  </r>
  <r>
    <x v="0"/>
    <s v="T14N R103W S11 fNUGGET"/>
    <n v="49017490"/>
    <x v="0"/>
    <x v="1"/>
    <s v="SALT WELLS"/>
    <m/>
    <s v="11"/>
    <s v=" 14"/>
    <s v=" 103"/>
    <n v="41.210160000000002"/>
    <n v="-108.98377000000001"/>
    <s v="4903705196"/>
    <s v="UNIT NO. 1"/>
    <x v="0"/>
    <x v="41"/>
    <n v="157"/>
    <m/>
    <n v="27"/>
    <x v="0"/>
    <n v="7180"/>
    <n v="7207"/>
    <m/>
    <m/>
    <x v="0"/>
    <d v="1949-11-19T00:00:00"/>
    <n v="7.5"/>
    <x v="2"/>
    <n v="69"/>
    <n v="20"/>
    <n v="3392"/>
    <n v="-3"/>
    <x v="0"/>
    <n v="3500"/>
    <n v="3250"/>
    <m/>
    <x v="0"/>
    <n v="34"/>
    <n v="8617"/>
    <x v="0"/>
    <m/>
    <n v="3.4430999999999998"/>
    <n v="1.6457999999999999"/>
    <n v="147.55199999999999"/>
    <n v="0"/>
    <n v="152.64089999999999"/>
    <n v="98.734999999999999"/>
    <n v="53.267499999999998"/>
    <m/>
    <x v="0"/>
    <n v="0.70788000000000006"/>
    <n v="152.71037999999999"/>
    <n v="-2.2754121089650799E-4"/>
    <n v="10259"/>
    <n v="8.6988768806950625E-2"/>
    <n v="2.2556863854969408E-2"/>
    <n v="1.0782169130292079E-2"/>
    <n v="0.96666096701473858"/>
    <n v="0.64655067979007064"/>
    <n v="0.34881387892558446"/>
    <n v="4.6354412843449154E-3"/>
    <x v="0"/>
    <m/>
    <x v="0"/>
    <m/>
    <m/>
    <x v="0"/>
    <m/>
    <x v="0"/>
    <x v="0"/>
    <m/>
    <x v="0"/>
    <x v="0"/>
    <x v="0"/>
    <m/>
    <x v="0"/>
    <x v="0"/>
    <x v="0"/>
    <x v="0"/>
    <x v="0"/>
    <x v="0"/>
    <x v="0"/>
    <x v="0"/>
    <x v="0"/>
    <x v="0"/>
    <x v="0"/>
    <x v="0"/>
    <x v="0"/>
    <m/>
    <x v="0"/>
    <x v="0"/>
    <x v="0"/>
    <x v="0"/>
    <x v="0"/>
    <s v="DST NO. 9"/>
    <m/>
    <x v="0"/>
    <m/>
    <m/>
    <m/>
    <m/>
    <x v="4"/>
    <x v="3"/>
  </r>
  <r>
    <x v="0"/>
    <s v="T16N R104W S16 fNUGGET"/>
    <n v="49124254"/>
    <x v="0"/>
    <x v="1"/>
    <s v="BAXTER BASIN SOUTH"/>
    <m/>
    <s v="16"/>
    <s v=" 16"/>
    <s v=" 104"/>
    <n v="41.364019999999996"/>
    <n v="-109.12415"/>
    <s v="4903720396"/>
    <s v="UNIT NO 15"/>
    <x v="17"/>
    <x v="41"/>
    <m/>
    <m/>
    <n v="11"/>
    <x v="0"/>
    <n v="3619"/>
    <n v="3630"/>
    <m/>
    <m/>
    <x v="0"/>
    <d v="1973-04-04T00:00:00"/>
    <n v="8"/>
    <x v="0"/>
    <n v="123"/>
    <n v="24"/>
    <n v="2596"/>
    <n v="140"/>
    <x v="0"/>
    <n v="2650"/>
    <n v="2513"/>
    <m/>
    <x v="0"/>
    <n v="418"/>
    <n v="7189"/>
    <x v="0"/>
    <s v="CHEM LAB"/>
    <n v="6.1376999999999997"/>
    <n v="1.97496"/>
    <n v="112.92599999999999"/>
    <n v="3.5811999999999999"/>
    <n v="124.61985999999999"/>
    <n v="74.756500000000003"/>
    <n v="41.188069999999996"/>
    <m/>
    <x v="0"/>
    <n v="8.7027600000000014"/>
    <n v="124.64733"/>
    <n v="-1.1020303153418668E-4"/>
    <n v="8461"/>
    <n v="8.1277955271565491E-2"/>
    <n v="4.9251379354783423E-2"/>
    <n v="1.5847875290503459E-2"/>
    <n v="0.93490074535471313"/>
    <n v="0.59974409399703954"/>
    <n v="0.33043684128653217"/>
    <n v="6.9819064716428361E-2"/>
    <x v="0"/>
    <m/>
    <x v="0"/>
    <m/>
    <m/>
    <x v="0"/>
    <m/>
    <x v="0"/>
    <x v="0"/>
    <m/>
    <x v="0"/>
    <x v="0"/>
    <x v="0"/>
    <m/>
    <x v="0"/>
    <x v="0"/>
    <x v="0"/>
    <x v="0"/>
    <x v="0"/>
    <x v="0"/>
    <x v="0"/>
    <x v="0"/>
    <x v="0"/>
    <x v="0"/>
    <x v="0"/>
    <x v="0"/>
    <x v="0"/>
    <m/>
    <x v="0"/>
    <x v="0"/>
    <x v="0"/>
    <x v="0"/>
    <x v="0"/>
    <s v="DST NO 9"/>
    <m/>
    <x v="0"/>
    <m/>
    <m/>
    <m/>
    <m/>
    <x v="4"/>
    <x v="3"/>
  </r>
  <r>
    <x v="0"/>
    <s v="T18N R102W S12 fNUGGET"/>
    <n v="49009111"/>
    <x v="0"/>
    <x v="1"/>
    <s v="CHIMNEY ROCK"/>
    <m/>
    <s v="12"/>
    <s v=" 18"/>
    <s v=" 102"/>
    <n v="41.545740000000002"/>
    <n v="-108.85859000000001"/>
    <s v="4903705405"/>
    <s v="GOVERNMENT NO. 1"/>
    <x v="0"/>
    <x v="41"/>
    <n v="71"/>
    <m/>
    <n v="13"/>
    <x v="0"/>
    <n v="6701"/>
    <n v="6714"/>
    <m/>
    <m/>
    <x v="0"/>
    <d v="1956-01-06T00:00:00"/>
    <n v="7.3000001907348633"/>
    <x v="2"/>
    <n v="229"/>
    <n v="27"/>
    <n v="9662"/>
    <n v="-3"/>
    <x v="0"/>
    <n v="10800"/>
    <n v="5620"/>
    <m/>
    <x v="0"/>
    <n v="1790"/>
    <n v="25276"/>
    <x v="0"/>
    <m/>
    <n v="11.427099999999999"/>
    <n v="2.2218300000000002"/>
    <n v="420.29699999999997"/>
    <n v="0"/>
    <n v="433.94592999999998"/>
    <n v="304.66800000000001"/>
    <n v="92.111799999999988"/>
    <m/>
    <x v="0"/>
    <n v="37.267800000000001"/>
    <n v="434.04760000000005"/>
    <n v="-1.1713220949938377E-4"/>
    <n v="28122"/>
    <n v="5.3297876324955994E-2"/>
    <n v="2.6333004206307454E-2"/>
    <n v="5.1200618473366032E-3"/>
    <n v="0.96854693394635594"/>
    <n v="0.70192301489514053"/>
    <n v="0.21221589521517911"/>
    <n v="8.5861089889680289E-2"/>
    <x v="0"/>
    <m/>
    <x v="0"/>
    <m/>
    <m/>
    <x v="0"/>
    <m/>
    <x v="0"/>
    <x v="0"/>
    <m/>
    <x v="0"/>
    <x v="0"/>
    <x v="0"/>
    <m/>
    <x v="0"/>
    <x v="0"/>
    <x v="0"/>
    <x v="0"/>
    <x v="0"/>
    <x v="0"/>
    <x v="0"/>
    <x v="0"/>
    <x v="0"/>
    <x v="0"/>
    <x v="0"/>
    <x v="0"/>
    <x v="0"/>
    <m/>
    <x v="0"/>
    <x v="0"/>
    <x v="0"/>
    <x v="0"/>
    <x v="0"/>
    <s v="DST NO. 12"/>
    <m/>
    <x v="0"/>
    <m/>
    <m/>
    <m/>
    <m/>
    <x v="4"/>
    <x v="3"/>
  </r>
  <r>
    <x v="0"/>
    <s v="T18N R103W S06 fNUGGET"/>
    <n v="49004874"/>
    <x v="0"/>
    <x v="1"/>
    <s v="BAXTER BASIN MIDDLE"/>
    <m/>
    <s v="6"/>
    <s v=" 18"/>
    <s v=" 103"/>
    <n v="41.561259999999997"/>
    <n v="-109.0611"/>
    <s v="4903705440"/>
    <s v="HETZLER 2"/>
    <x v="0"/>
    <x v="41"/>
    <n v="1570"/>
    <n v="5229"/>
    <m/>
    <x v="0"/>
    <n v="3542"/>
    <m/>
    <m/>
    <m/>
    <x v="0"/>
    <m/>
    <m/>
    <x v="0"/>
    <n v="110"/>
    <n v="39"/>
    <n v="3459"/>
    <n v="-3"/>
    <x v="0"/>
    <n v="3429"/>
    <n v="3800"/>
    <m/>
    <x v="0"/>
    <n v="9"/>
    <n v="8916"/>
    <x v="0"/>
    <m/>
    <n v="5.4889999999999999"/>
    <n v="3.2093099999999999"/>
    <n v="150.4665"/>
    <n v="0"/>
    <n v="159.16480999999999"/>
    <n v="96.732089999999999"/>
    <n v="62.281999999999996"/>
    <m/>
    <x v="0"/>
    <n v="0.18738000000000002"/>
    <n v="159.20147"/>
    <n v="-1.1515038590145888E-4"/>
    <n v="10840"/>
    <n v="9.738813525005062E-2"/>
    <n v="3.448626615393189E-2"/>
    <n v="2.0163439393418685E-2"/>
    <n v="0.94535029445264951"/>
    <n v="0.60760802020232607"/>
    <n v="0.3912149806154428"/>
    <n v="1.1769991822311691E-3"/>
    <x v="0"/>
    <m/>
    <x v="0"/>
    <m/>
    <m/>
    <x v="0"/>
    <m/>
    <x v="0"/>
    <x v="0"/>
    <m/>
    <x v="0"/>
    <x v="0"/>
    <x v="0"/>
    <m/>
    <x v="0"/>
    <x v="0"/>
    <x v="0"/>
    <x v="0"/>
    <x v="0"/>
    <x v="0"/>
    <x v="0"/>
    <x v="0"/>
    <x v="0"/>
    <x v="0"/>
    <x v="0"/>
    <x v="0"/>
    <x v="0"/>
    <m/>
    <x v="0"/>
    <x v="0"/>
    <x v="0"/>
    <x v="0"/>
    <x v="0"/>
    <s v="DST"/>
    <m/>
    <x v="0"/>
    <m/>
    <m/>
    <m/>
    <m/>
    <x v="4"/>
    <x v="3"/>
  </r>
  <r>
    <x v="0"/>
    <s v="T18N R103W S18 fNUGGET"/>
    <n v="49004883"/>
    <x v="0"/>
    <x v="1"/>
    <s v="BAXTER BASIN MIDDLE"/>
    <m/>
    <s v="18"/>
    <s v=" 18"/>
    <s v=" 103"/>
    <n v="41.536960000000001"/>
    <n v="-109.06119"/>
    <s v="4903705377"/>
    <s v="AGNES FAY 1"/>
    <x v="0"/>
    <x v="41"/>
    <n v="98"/>
    <n v="1867"/>
    <n v="17"/>
    <x v="0"/>
    <n v="3333"/>
    <n v="3350"/>
    <m/>
    <m/>
    <x v="0"/>
    <m/>
    <m/>
    <x v="0"/>
    <n v="20"/>
    <n v="38"/>
    <n v="3899"/>
    <n v="-3"/>
    <x v="0"/>
    <n v="3267"/>
    <n v="4900"/>
    <m/>
    <x v="0"/>
    <n v="60"/>
    <n v="9677"/>
    <x v="0"/>
    <m/>
    <n v="0.998"/>
    <n v="3.1270199999999999"/>
    <n v="169.60649999999998"/>
    <n v="0"/>
    <n v="173.73151999999999"/>
    <n v="92.16207"/>
    <n v="80.310999999999993"/>
    <m/>
    <x v="0"/>
    <n v="1.2492000000000001"/>
    <n v="173.72227000000001"/>
    <n v="2.6622245219947718E-5"/>
    <n v="12178"/>
    <n v="0.11443605582246626"/>
    <n v="5.7444958750145058E-3"/>
    <n v="1.7999151794677214E-2"/>
    <n v="0.97625635233030827"/>
    <n v="0.53051384833965154"/>
    <n v="0.46229536374351998"/>
    <n v="7.190787916828395E-3"/>
    <x v="0"/>
    <m/>
    <x v="0"/>
    <m/>
    <m/>
    <x v="0"/>
    <m/>
    <x v="0"/>
    <x v="0"/>
    <m/>
    <x v="0"/>
    <x v="0"/>
    <x v="0"/>
    <m/>
    <x v="0"/>
    <x v="0"/>
    <x v="0"/>
    <x v="0"/>
    <x v="0"/>
    <x v="0"/>
    <x v="0"/>
    <x v="0"/>
    <x v="0"/>
    <x v="0"/>
    <x v="0"/>
    <x v="0"/>
    <x v="0"/>
    <m/>
    <x v="0"/>
    <x v="0"/>
    <x v="0"/>
    <x v="0"/>
    <x v="0"/>
    <s v="DST"/>
    <m/>
    <x v="0"/>
    <m/>
    <m/>
    <m/>
    <m/>
    <x v="4"/>
    <x v="3"/>
  </r>
  <r>
    <x v="0"/>
    <s v="T18N R104W S26 fNUGGET"/>
    <n v="49005564"/>
    <x v="0"/>
    <x v="1"/>
    <s v="SIXMILE SPRING"/>
    <m/>
    <s v="26"/>
    <s v=" 18"/>
    <s v=" 104"/>
    <n v="41.51061"/>
    <n v="-109.11662"/>
    <s v="4903705353"/>
    <s v="GOVERNMENT NO. 1"/>
    <x v="0"/>
    <x v="41"/>
    <m/>
    <m/>
    <n v="21"/>
    <x v="0"/>
    <n v="4533"/>
    <n v="4554"/>
    <n v="4671"/>
    <m/>
    <x v="0"/>
    <m/>
    <n v="8"/>
    <x v="0"/>
    <n v="115"/>
    <n v="30"/>
    <n v="4616"/>
    <n v="-3"/>
    <x v="0"/>
    <n v="4600"/>
    <n v="4760"/>
    <m/>
    <x v="0"/>
    <n v="59"/>
    <n v="11764"/>
    <x v="0"/>
    <m/>
    <n v="5.7385000000000002"/>
    <n v="2.4687000000000001"/>
    <n v="200.79599999999999"/>
    <n v="0"/>
    <n v="209.00319999999999"/>
    <n v="129.76599999999999"/>
    <n v="78.01639999999999"/>
    <m/>
    <x v="0"/>
    <n v="1.22838"/>
    <n v="209.01077999999998"/>
    <n v="-1.8133364821889811E-5"/>
    <n v="14174"/>
    <n v="9.2913871539825735E-2"/>
    <n v="2.7456517412173594E-2"/>
    <n v="1.1811780872254589E-2"/>
    <n v="0.96073170171557176"/>
    <n v="0.62085792895466929"/>
    <n v="0.37326495791269709"/>
    <n v="5.8771131326336382E-3"/>
    <x v="0"/>
    <m/>
    <x v="0"/>
    <m/>
    <m/>
    <x v="0"/>
    <m/>
    <x v="0"/>
    <x v="0"/>
    <m/>
    <x v="0"/>
    <x v="0"/>
    <x v="0"/>
    <m/>
    <x v="0"/>
    <x v="0"/>
    <x v="0"/>
    <x v="0"/>
    <x v="0"/>
    <x v="0"/>
    <x v="0"/>
    <x v="0"/>
    <x v="0"/>
    <x v="0"/>
    <x v="0"/>
    <x v="0"/>
    <x v="0"/>
    <m/>
    <x v="0"/>
    <x v="0"/>
    <x v="0"/>
    <x v="0"/>
    <x v="0"/>
    <s v="DST NO. 10"/>
    <m/>
    <x v="0"/>
    <m/>
    <m/>
    <m/>
    <m/>
    <x v="4"/>
    <x v="3"/>
  </r>
  <r>
    <x v="0"/>
    <s v="T19N R103W S10 fNUGGET"/>
    <n v="49009123"/>
    <x v="0"/>
    <x v="1"/>
    <s v="WILDCAT"/>
    <m/>
    <s v="10"/>
    <s v=" 19"/>
    <s v=" 103"/>
    <n v="41.640349999999998"/>
    <n v="-109.00351000000001"/>
    <s v="4903705658"/>
    <s v="GOVERNMENT-LANMON B-1"/>
    <x v="0"/>
    <x v="41"/>
    <n v="1134"/>
    <m/>
    <n v="46"/>
    <x v="0"/>
    <n v="4245"/>
    <n v="4291"/>
    <n v="4754"/>
    <m/>
    <x v="0"/>
    <d v="1963-04-08T00:00:00"/>
    <n v="8"/>
    <x v="2"/>
    <n v="51"/>
    <n v="31"/>
    <n v="11279"/>
    <n v="-3"/>
    <x v="0"/>
    <n v="14300"/>
    <n v="5356"/>
    <m/>
    <x v="0"/>
    <n v="220"/>
    <n v="31237"/>
    <x v="0"/>
    <m/>
    <n v="2.5449000000000002"/>
    <n v="2.5509900000000001"/>
    <n v="490.63649999999996"/>
    <n v="0"/>
    <n v="495.73238999999995"/>
    <n v="403.40299999999996"/>
    <n v="87.784839999999988"/>
    <m/>
    <x v="0"/>
    <n v="4.5804"/>
    <n v="495.76823999999993"/>
    <n v="-3.615731439321645E-5"/>
    <n v="31231"/>
    <n v="-9.6049177178715508E-5"/>
    <n v="5.1336165466210519E-3"/>
    <n v="5.14590140055202E-3"/>
    <n v="0.98972048205282692"/>
    <n v="0.81369270447820541"/>
    <n v="0.17706830110779181"/>
    <n v="9.2389944140028029E-3"/>
    <x v="0"/>
    <m/>
    <x v="0"/>
    <m/>
    <m/>
    <x v="0"/>
    <m/>
    <x v="0"/>
    <x v="0"/>
    <m/>
    <x v="0"/>
    <x v="0"/>
    <x v="0"/>
    <m/>
    <x v="0"/>
    <x v="0"/>
    <x v="0"/>
    <x v="0"/>
    <x v="0"/>
    <x v="0"/>
    <x v="0"/>
    <x v="0"/>
    <x v="0"/>
    <x v="0"/>
    <x v="0"/>
    <x v="0"/>
    <x v="0"/>
    <m/>
    <x v="0"/>
    <x v="0"/>
    <x v="0"/>
    <x v="0"/>
    <x v="0"/>
    <s v="DST NO. 6 (BOTTOM)"/>
    <m/>
    <x v="0"/>
    <m/>
    <m/>
    <m/>
    <m/>
    <x v="4"/>
    <x v="3"/>
  </r>
  <r>
    <x v="0"/>
    <s v="T19N R103W S30 fNUGGET"/>
    <n v="49004903"/>
    <x v="0"/>
    <x v="1"/>
    <s v="AIRPORT"/>
    <m/>
    <s v="30"/>
    <s v=" 19"/>
    <s v=" 103"/>
    <n v="41.591230000000003"/>
    <n v="-109.07643"/>
    <s v="4903705528"/>
    <s v="C. S. HILL 1"/>
    <x v="0"/>
    <x v="41"/>
    <n v="189"/>
    <m/>
    <n v="19"/>
    <x v="0"/>
    <n v="4377"/>
    <n v="4396"/>
    <m/>
    <m/>
    <x v="0"/>
    <m/>
    <n v="8.3000001907348633"/>
    <x v="0"/>
    <n v="106"/>
    <n v="51"/>
    <n v="3824"/>
    <n v="-3"/>
    <x v="0"/>
    <n v="3380"/>
    <n v="4490"/>
    <m/>
    <x v="0"/>
    <n v="23"/>
    <n v="9787"/>
    <x v="0"/>
    <m/>
    <n v="5.2893999999999997"/>
    <n v="4.19679"/>
    <n v="166.34399999999999"/>
    <n v="0"/>
    <n v="175.83018999999999"/>
    <n v="95.349800000000002"/>
    <n v="73.591099999999997"/>
    <m/>
    <x v="0"/>
    <n v="0.47886000000000006"/>
    <n v="169.41976"/>
    <n v="1.8567504499276511E-2"/>
    <n v="11868"/>
    <n v="9.6097898868621565E-2"/>
    <n v="3.0082433511560216E-2"/>
    <n v="2.3868426690547284E-2"/>
    <n v="0.94604913979789251"/>
    <n v="0.56280211942219727"/>
    <n v="0.43437140980485395"/>
    <n v="2.8264707729487993E-3"/>
    <x v="0"/>
    <m/>
    <x v="0"/>
    <m/>
    <m/>
    <x v="0"/>
    <m/>
    <x v="0"/>
    <x v="0"/>
    <m/>
    <x v="0"/>
    <x v="0"/>
    <x v="0"/>
    <m/>
    <x v="0"/>
    <x v="0"/>
    <x v="0"/>
    <x v="0"/>
    <x v="0"/>
    <x v="0"/>
    <x v="0"/>
    <x v="0"/>
    <x v="0"/>
    <x v="0"/>
    <x v="0"/>
    <x v="0"/>
    <x v="0"/>
    <m/>
    <x v="0"/>
    <x v="0"/>
    <x v="0"/>
    <x v="0"/>
    <x v="0"/>
    <s v="DST"/>
    <m/>
    <x v="0"/>
    <m/>
    <m/>
    <m/>
    <m/>
    <x v="4"/>
    <x v="3"/>
  </r>
  <r>
    <x v="0"/>
    <s v="T19N R104W S02 fNUGGET"/>
    <n v="49117844"/>
    <x v="0"/>
    <x v="1"/>
    <s v="BAXTER BASIN NORTH"/>
    <m/>
    <s v="2"/>
    <s v=" 19"/>
    <s v=" 104"/>
    <n v="41.657200000000003"/>
    <n v="-109.1088"/>
    <m/>
    <s v="W W"/>
    <x v="0"/>
    <x v="41"/>
    <m/>
    <m/>
    <n v="0"/>
    <x v="1"/>
    <m/>
    <m/>
    <m/>
    <m/>
    <x v="2"/>
    <m/>
    <n v="8.1999998092651367"/>
    <x v="0"/>
    <n v="58"/>
    <n v="42"/>
    <n v="3914"/>
    <n v="-3"/>
    <x v="0"/>
    <n v="3800"/>
    <n v="3843"/>
    <m/>
    <x v="0"/>
    <n v="-3"/>
    <n v="9899"/>
    <x v="0"/>
    <m/>
    <n v="2.8942000000000001"/>
    <n v="3.4561800000000003"/>
    <n v="170.25899999999999"/>
    <n v="0"/>
    <n v="176.60937999999999"/>
    <n v="107.19799999999999"/>
    <n v="62.986769999999993"/>
    <m/>
    <x v="0"/>
    <n v="0"/>
    <n v="170.18476999999999"/>
    <n v="1.8525716192156073E-2"/>
    <n v="11648"/>
    <n v="8.1171392769295025E-2"/>
    <n v="1.638757805502743E-2"/>
    <n v="1.956962874791815E-2"/>
    <n v="0.96404279319705444"/>
    <n v="0.62989185224976363"/>
    <n v="0.37010814775023637"/>
    <n v="0"/>
    <x v="0"/>
    <m/>
    <x v="0"/>
    <m/>
    <m/>
    <x v="0"/>
    <m/>
    <x v="0"/>
    <x v="0"/>
    <m/>
    <x v="0"/>
    <x v="0"/>
    <x v="0"/>
    <m/>
    <x v="0"/>
    <x v="0"/>
    <x v="0"/>
    <x v="0"/>
    <x v="0"/>
    <x v="0"/>
    <x v="0"/>
    <x v="0"/>
    <x v="0"/>
    <x v="0"/>
    <x v="0"/>
    <x v="0"/>
    <x v="0"/>
    <m/>
    <x v="0"/>
    <x v="0"/>
    <x v="0"/>
    <x v="0"/>
    <x v="0"/>
    <s v="PRODUCTION"/>
    <m/>
    <x v="0"/>
    <m/>
    <m/>
    <m/>
    <m/>
    <x v="4"/>
    <x v="3"/>
  </r>
  <r>
    <x v="0"/>
    <s v="T19N R104W S10 fNUGGET"/>
    <n v="49004907"/>
    <x v="0"/>
    <x v="1"/>
    <s v="BAXTER BASIN NORTH"/>
    <m/>
    <s v="10"/>
    <s v=" 19"/>
    <s v=" 104"/>
    <n v="41.638440000000003"/>
    <n v="-109.12385"/>
    <s v="4903705644"/>
    <s v="J. S. LEE 1"/>
    <x v="0"/>
    <x v="41"/>
    <m/>
    <m/>
    <n v="568"/>
    <x v="0"/>
    <n v="4132"/>
    <n v="4700"/>
    <m/>
    <m/>
    <x v="0"/>
    <m/>
    <n v="7"/>
    <x v="0"/>
    <n v="103"/>
    <n v="30"/>
    <n v="5703"/>
    <n v="-3"/>
    <x v="0"/>
    <n v="4899"/>
    <n v="6000"/>
    <m/>
    <x v="0"/>
    <n v="918"/>
    <n v="14004"/>
    <x v="0"/>
    <m/>
    <n v="5.1397000000000004"/>
    <n v="2.4687000000000001"/>
    <n v="248.08049999999997"/>
    <n v="0"/>
    <n v="255.68889999999996"/>
    <n v="138.20078999999998"/>
    <n v="98.34"/>
    <m/>
    <x v="0"/>
    <n v="19.112760000000002"/>
    <n v="255.65354999999997"/>
    <n v="6.9131753094220908E-5"/>
    <n v="17647"/>
    <n v="0.11509904900319105"/>
    <n v="2.0101381014193426E-2"/>
    <n v="9.6550925753914243E-3"/>
    <n v="0.97024352641041522"/>
    <n v="0.54057841168252896"/>
    <n v="0.38466119480836469"/>
    <n v="7.4760393509106376E-2"/>
    <x v="0"/>
    <m/>
    <x v="0"/>
    <m/>
    <m/>
    <x v="0"/>
    <m/>
    <x v="0"/>
    <x v="0"/>
    <m/>
    <x v="0"/>
    <x v="0"/>
    <x v="0"/>
    <m/>
    <x v="0"/>
    <x v="0"/>
    <x v="0"/>
    <x v="0"/>
    <x v="0"/>
    <x v="0"/>
    <x v="0"/>
    <x v="0"/>
    <x v="0"/>
    <x v="0"/>
    <x v="0"/>
    <x v="0"/>
    <x v="0"/>
    <m/>
    <x v="0"/>
    <x v="0"/>
    <x v="0"/>
    <x v="0"/>
    <x v="0"/>
    <s v="DST"/>
    <m/>
    <x v="0"/>
    <m/>
    <m/>
    <m/>
    <m/>
    <x v="4"/>
    <x v="3"/>
  </r>
  <r>
    <x v="0"/>
    <s v="T19N R104W S11 fNUGGET"/>
    <n v="49005591"/>
    <x v="0"/>
    <x v="1"/>
    <s v="BAXTER BASIN NORTH"/>
    <m/>
    <s v="11"/>
    <s v=" 19"/>
    <s v=" 104"/>
    <n v="41.637720000000002"/>
    <n v="-109.10073"/>
    <s v="4903705641"/>
    <s v="UNIT NO. 1"/>
    <x v="0"/>
    <x v="41"/>
    <n v="176"/>
    <m/>
    <n v="40"/>
    <x v="0"/>
    <n v="4095"/>
    <n v="4135"/>
    <m/>
    <m/>
    <x v="2"/>
    <m/>
    <m/>
    <x v="0"/>
    <n v="61"/>
    <n v="29"/>
    <n v="4049"/>
    <n v="-3"/>
    <x v="0"/>
    <n v="3908"/>
    <n v="4350"/>
    <m/>
    <x v="0"/>
    <n v="-3"/>
    <n v="10186"/>
    <x v="0"/>
    <m/>
    <n v="3.0438999999999998"/>
    <n v="2.3864100000000001"/>
    <n v="176.13149999999999"/>
    <n v="0"/>
    <n v="181.56180999999998"/>
    <n v="110.24468"/>
    <n v="71.296499999999995"/>
    <m/>
    <x v="0"/>
    <n v="0"/>
    <n v="181.54118"/>
    <n v="5.6815836190120134E-5"/>
    <n v="12388"/>
    <n v="9.7545849207052365E-2"/>
    <n v="1.6765089530667271E-2"/>
    <n v="1.3143788333020035E-2"/>
    <n v="0.97009112213631277"/>
    <n v="0.60727092332439392"/>
    <n v="0.39272907667560603"/>
    <n v="0"/>
    <x v="0"/>
    <m/>
    <x v="0"/>
    <m/>
    <m/>
    <x v="0"/>
    <m/>
    <x v="0"/>
    <x v="0"/>
    <m/>
    <x v="0"/>
    <x v="0"/>
    <x v="0"/>
    <m/>
    <x v="0"/>
    <x v="0"/>
    <x v="0"/>
    <x v="0"/>
    <x v="0"/>
    <x v="0"/>
    <x v="0"/>
    <x v="0"/>
    <x v="0"/>
    <x v="0"/>
    <x v="0"/>
    <x v="0"/>
    <x v="0"/>
    <m/>
    <x v="0"/>
    <x v="0"/>
    <x v="0"/>
    <x v="0"/>
    <x v="0"/>
    <s v="PRODUCTION"/>
    <m/>
    <x v="0"/>
    <m/>
    <m/>
    <m/>
    <m/>
    <x v="4"/>
    <x v="3"/>
  </r>
  <r>
    <x v="0"/>
    <s v="T19N R104W S11 fNUGGET"/>
    <n v="49005592"/>
    <x v="0"/>
    <x v="1"/>
    <s v="BAXTER BASIN NORTH"/>
    <m/>
    <s v="11"/>
    <s v=" 19"/>
    <s v=" 104"/>
    <n v="41.64132"/>
    <n v="-109.1009"/>
    <s v="4903705660"/>
    <s v="UNIT NO. 2"/>
    <x v="0"/>
    <x v="41"/>
    <m/>
    <n v="1980"/>
    <n v="10"/>
    <x v="0"/>
    <n v="4290"/>
    <n v="4300"/>
    <m/>
    <m/>
    <x v="0"/>
    <m/>
    <m/>
    <x v="0"/>
    <n v="90"/>
    <n v="44"/>
    <n v="3936"/>
    <n v="-3"/>
    <x v="0"/>
    <n v="3619"/>
    <n v="4700"/>
    <m/>
    <x v="0"/>
    <n v="11"/>
    <n v="9011"/>
    <x v="0"/>
    <m/>
    <n v="4.4909999999999997"/>
    <n v="3.6207600000000002"/>
    <n v="171.21599999999998"/>
    <n v="0"/>
    <n v="179.32775999999998"/>
    <n v="102.09199"/>
    <n v="77.032999999999987"/>
    <m/>
    <x v="0"/>
    <n v="0.22902000000000003"/>
    <n v="179.35400999999996"/>
    <n v="-7.318465056079135E-5"/>
    <n v="12394"/>
    <n v="0.15804718523709413"/>
    <n v="2.5043529233845334E-2"/>
    <n v="2.0190739013301682E-2"/>
    <n v="0.95476573175285295"/>
    <n v="0.56922055994176002"/>
    <n v="0.42950252408630285"/>
    <n v="1.276915971937288E-3"/>
    <x v="0"/>
    <m/>
    <x v="0"/>
    <m/>
    <m/>
    <x v="0"/>
    <m/>
    <x v="0"/>
    <x v="0"/>
    <m/>
    <x v="0"/>
    <x v="0"/>
    <x v="0"/>
    <m/>
    <x v="0"/>
    <x v="0"/>
    <x v="0"/>
    <x v="0"/>
    <x v="0"/>
    <x v="0"/>
    <x v="0"/>
    <x v="0"/>
    <x v="0"/>
    <x v="0"/>
    <x v="0"/>
    <x v="0"/>
    <x v="0"/>
    <m/>
    <x v="0"/>
    <x v="0"/>
    <x v="0"/>
    <x v="0"/>
    <x v="0"/>
    <s v="DST"/>
    <m/>
    <x v="0"/>
    <m/>
    <m/>
    <m/>
    <m/>
    <x v="4"/>
    <x v="3"/>
  </r>
  <r>
    <x v="0"/>
    <s v="T19N R104W S12 fNUGGET"/>
    <n v="49005593"/>
    <x v="0"/>
    <x v="1"/>
    <s v="BAXTER BASIN NORTH"/>
    <m/>
    <s v="12"/>
    <s v=" 19"/>
    <s v=" 104"/>
    <n v="41.635080000000002"/>
    <n v="-109.09244"/>
    <s v="4903705630"/>
    <s v="UNIT NO. 1"/>
    <x v="0"/>
    <x v="41"/>
    <n v="149"/>
    <n v="170"/>
    <n v="105"/>
    <x v="0"/>
    <n v="3774"/>
    <n v="3879"/>
    <m/>
    <m/>
    <x v="0"/>
    <m/>
    <m/>
    <x v="0"/>
    <n v="17"/>
    <n v="20"/>
    <n v="4939"/>
    <n v="-3"/>
    <x v="0"/>
    <n v="3969"/>
    <n v="5000"/>
    <m/>
    <x v="0"/>
    <n v="443"/>
    <n v="11847"/>
    <x v="0"/>
    <m/>
    <n v="0.84830000000000005"/>
    <n v="1.6457999999999999"/>
    <n v="214.84649999999999"/>
    <n v="0"/>
    <n v="217.34059999999999"/>
    <n v="111.96549"/>
    <n v="81.95"/>
    <m/>
    <x v="0"/>
    <n v="9.2232600000000016"/>
    <n v="203.13874999999999"/>
    <n v="3.3775380408098542E-2"/>
    <n v="14382"/>
    <n v="9.6648747569484161E-2"/>
    <n v="3.9030903567948191E-3"/>
    <n v="7.5724461973510704E-3"/>
    <n v="0.9885244634458541"/>
    <n v="0.55117740952920113"/>
    <n v="0.40341884549353579"/>
    <n v="4.5403744977263086E-2"/>
    <x v="0"/>
    <m/>
    <x v="0"/>
    <m/>
    <m/>
    <x v="0"/>
    <m/>
    <x v="0"/>
    <x v="0"/>
    <m/>
    <x v="0"/>
    <x v="0"/>
    <x v="0"/>
    <m/>
    <x v="0"/>
    <x v="0"/>
    <x v="0"/>
    <x v="0"/>
    <x v="0"/>
    <x v="0"/>
    <x v="0"/>
    <x v="0"/>
    <x v="0"/>
    <x v="0"/>
    <x v="0"/>
    <x v="0"/>
    <x v="0"/>
    <m/>
    <x v="0"/>
    <x v="0"/>
    <x v="0"/>
    <x v="0"/>
    <x v="0"/>
    <s v="DST"/>
    <m/>
    <x v="0"/>
    <m/>
    <m/>
    <m/>
    <m/>
    <x v="4"/>
    <x v="3"/>
  </r>
  <r>
    <x v="0"/>
    <s v="T19N R104W S12 fNUGGET"/>
    <n v="49011706"/>
    <x v="0"/>
    <x v="1"/>
    <s v="BAXTER BASIN NORTH"/>
    <m/>
    <s v="12"/>
    <s v=" 19"/>
    <s v=" 104"/>
    <n v="41.635080000000002"/>
    <n v="-109.09244"/>
    <s v="4903705630"/>
    <s v="UNIT NO. 1"/>
    <x v="0"/>
    <x v="41"/>
    <n v="170"/>
    <m/>
    <m/>
    <x v="1"/>
    <n v="4049"/>
    <m/>
    <m/>
    <m/>
    <x v="0"/>
    <d v="1943-03-18T00:00:00"/>
    <m/>
    <x v="0"/>
    <n v="103"/>
    <n v="40"/>
    <n v="2909"/>
    <n v="-3"/>
    <x v="0"/>
    <n v="2695"/>
    <n v="2500"/>
    <m/>
    <x v="0"/>
    <n v="864"/>
    <n v="9111"/>
    <x v="0"/>
    <m/>
    <n v="5.1397000000000004"/>
    <n v="3.2915999999999999"/>
    <n v="126.54149999999998"/>
    <n v="0"/>
    <n v="134.97279999999998"/>
    <n v="76.025949999999995"/>
    <n v="40.975000000000001"/>
    <m/>
    <x v="0"/>
    <n v="17.988480000000003"/>
    <n v="134.98943"/>
    <n v="-6.160120991747836E-5"/>
    <n v="9105"/>
    <n v="-3.2938076416337287E-4"/>
    <n v="3.8079524170795902E-2"/>
    <n v="2.4387135778467961E-2"/>
    <n v="0.93753334005073619"/>
    <n v="0.56319928160301136"/>
    <n v="0.30354228475518413"/>
    <n v="0.13325843364180442"/>
    <x v="0"/>
    <m/>
    <x v="0"/>
    <m/>
    <m/>
    <x v="0"/>
    <m/>
    <x v="0"/>
    <x v="0"/>
    <m/>
    <x v="0"/>
    <x v="0"/>
    <x v="0"/>
    <m/>
    <x v="0"/>
    <x v="0"/>
    <x v="0"/>
    <x v="0"/>
    <x v="0"/>
    <x v="0"/>
    <x v="0"/>
    <x v="0"/>
    <x v="0"/>
    <x v="0"/>
    <x v="0"/>
    <x v="0"/>
    <x v="0"/>
    <m/>
    <x v="0"/>
    <x v="0"/>
    <x v="0"/>
    <x v="0"/>
    <x v="0"/>
    <s v="TESTER"/>
    <m/>
    <x v="0"/>
    <m/>
    <m/>
    <m/>
    <m/>
    <x v="4"/>
    <x v="3"/>
  </r>
  <r>
    <x v="0"/>
    <s v="T19N R104W S13 fNUGGET"/>
    <n v="49017302"/>
    <x v="0"/>
    <x v="1"/>
    <s v="BAXTER BASIN NORTH"/>
    <m/>
    <s v="13"/>
    <s v=" 19"/>
    <s v=" 104"/>
    <n v="41.631399999999999"/>
    <n v="-109.0973"/>
    <s v="4903705622"/>
    <s v="U.P. NO. 2"/>
    <x v="0"/>
    <x v="41"/>
    <m/>
    <n v="2243"/>
    <n v="19"/>
    <x v="0"/>
    <n v="4015"/>
    <n v="4034"/>
    <m/>
    <m/>
    <x v="3"/>
    <d v="1946-09-04T00:00:00"/>
    <n v="8.1499996185302734"/>
    <x v="2"/>
    <n v="34"/>
    <n v="37"/>
    <n v="3782"/>
    <n v="-3"/>
    <x v="0"/>
    <n v="3564"/>
    <n v="3375"/>
    <m/>
    <x v="0"/>
    <n v="290"/>
    <n v="9590"/>
    <x v="0"/>
    <m/>
    <n v="1.6966000000000001"/>
    <n v="3.0447299999999999"/>
    <n v="164.517"/>
    <n v="0"/>
    <n v="169.25833"/>
    <n v="100.54043999999999"/>
    <n v="55.316249999999997"/>
    <m/>
    <x v="0"/>
    <n v="6.0378000000000007"/>
    <n v="161.89448999999999"/>
    <n v="2.2236984121107622E-2"/>
    <n v="11076"/>
    <n v="7.1905545340172267E-2"/>
    <n v="1.0023731180616044E-2"/>
    <n v="1.7988656747351815E-2"/>
    <n v="0.9719876120720321"/>
    <n v="0.6210244709378312"/>
    <n v="0.34168086881770959"/>
    <n v="3.7294660244459224E-2"/>
    <x v="0"/>
    <m/>
    <x v="0"/>
    <m/>
    <m/>
    <x v="0"/>
    <m/>
    <x v="0"/>
    <x v="0"/>
    <m/>
    <x v="0"/>
    <x v="0"/>
    <x v="0"/>
    <m/>
    <x v="0"/>
    <x v="0"/>
    <x v="0"/>
    <x v="0"/>
    <x v="0"/>
    <x v="0"/>
    <x v="0"/>
    <x v="0"/>
    <x v="0"/>
    <x v="0"/>
    <x v="0"/>
    <x v="0"/>
    <x v="0"/>
    <m/>
    <x v="0"/>
    <x v="0"/>
    <x v="0"/>
    <x v="0"/>
    <x v="0"/>
    <s v="FLOW LINE PRODUCTION"/>
    <m/>
    <x v="0"/>
    <m/>
    <m/>
    <m/>
    <m/>
    <x v="4"/>
    <x v="3"/>
  </r>
  <r>
    <x v="0"/>
    <s v="T19N R104W S22 fNUGGET"/>
    <n v="49005596"/>
    <x v="0"/>
    <x v="1"/>
    <s v="BAXTER BASIN NORTH"/>
    <m/>
    <s v="22"/>
    <s v=" 19"/>
    <s v=" 104"/>
    <n v="41.616750000000003"/>
    <n v="-109.1187"/>
    <s v="4903705584"/>
    <s v="UNIT NO. 1"/>
    <x v="0"/>
    <x v="41"/>
    <m/>
    <n v="163"/>
    <n v="68"/>
    <x v="0"/>
    <n v="4010"/>
    <n v="4078"/>
    <m/>
    <m/>
    <x v="0"/>
    <m/>
    <m/>
    <x v="0"/>
    <n v="80"/>
    <n v="37"/>
    <n v="4106"/>
    <n v="-3"/>
    <x v="0"/>
    <n v="3823"/>
    <n v="4600"/>
    <m/>
    <x v="0"/>
    <n v="117"/>
    <n v="10425"/>
    <x v="0"/>
    <m/>
    <n v="3.992"/>
    <n v="3.0447299999999999"/>
    <n v="178.61099999999999"/>
    <n v="0"/>
    <n v="185.64773"/>
    <n v="107.84683"/>
    <n v="75.393999999999991"/>
    <m/>
    <x v="0"/>
    <n v="2.43594"/>
    <n v="185.67676999999998"/>
    <n v="-7.8206528252190854E-5"/>
    <n v="12757"/>
    <n v="0.10059528944871021"/>
    <n v="2.1503090826911809E-2"/>
    <n v="1.6400577588532864E-2"/>
    <n v="0.96209633158455532"/>
    <n v="0.58083103233646305"/>
    <n v="0.40604971747408142"/>
    <n v="1.311925018945558E-2"/>
    <x v="0"/>
    <m/>
    <x v="0"/>
    <m/>
    <m/>
    <x v="0"/>
    <m/>
    <x v="0"/>
    <x v="0"/>
    <m/>
    <x v="0"/>
    <x v="0"/>
    <x v="0"/>
    <m/>
    <x v="0"/>
    <x v="0"/>
    <x v="0"/>
    <x v="0"/>
    <x v="0"/>
    <x v="0"/>
    <x v="0"/>
    <x v="0"/>
    <x v="0"/>
    <x v="0"/>
    <x v="0"/>
    <x v="0"/>
    <x v="0"/>
    <m/>
    <x v="0"/>
    <x v="0"/>
    <x v="0"/>
    <x v="0"/>
    <x v="0"/>
    <s v="DST"/>
    <m/>
    <x v="0"/>
    <m/>
    <m/>
    <m/>
    <m/>
    <x v="4"/>
    <x v="3"/>
  </r>
  <r>
    <x v="0"/>
    <s v="T20N R104W S23 fNUGGET"/>
    <n v="49009289"/>
    <x v="0"/>
    <x v="1"/>
    <s v="BAXTER BASIN NORTH"/>
    <m/>
    <s v="23"/>
    <s v=" 20"/>
    <s v=" 104"/>
    <n v="41.692869999999999"/>
    <n v="-109.10299000000001"/>
    <s v="4903705775"/>
    <s v="CAMERON U.P. NO. 1"/>
    <x v="0"/>
    <x v="41"/>
    <n v="236"/>
    <m/>
    <n v="10"/>
    <x v="0"/>
    <n v="4577"/>
    <n v="4587"/>
    <m/>
    <m/>
    <x v="0"/>
    <d v="1956-08-04T00:00:00"/>
    <n v="8"/>
    <x v="2"/>
    <n v="39"/>
    <n v="41"/>
    <n v="4238"/>
    <n v="-3"/>
    <x v="0"/>
    <n v="3980"/>
    <n v="4150"/>
    <m/>
    <x v="0"/>
    <n v="451"/>
    <n v="10793"/>
    <x v="0"/>
    <m/>
    <n v="1.9460999999999999"/>
    <n v="3.3738900000000003"/>
    <n v="184.35299999999998"/>
    <n v="0"/>
    <n v="189.67298999999997"/>
    <n v="112.27579999999999"/>
    <n v="68.018499999999989"/>
    <m/>
    <x v="0"/>
    <n v="9.3898200000000003"/>
    <n v="189.68411999999995"/>
    <n v="-2.9339110053796285E-5"/>
    <n v="12893"/>
    <n v="8.865996791353542E-2"/>
    <n v="1.0260290619133489E-2"/>
    <n v="1.7787930690605979E-2"/>
    <n v="0.97195177869026061"/>
    <n v="0.59190932799224316"/>
    <n v="0.35858826769473379"/>
    <n v="4.9502404313023163E-2"/>
    <x v="0"/>
    <m/>
    <x v="0"/>
    <m/>
    <m/>
    <x v="0"/>
    <m/>
    <x v="0"/>
    <x v="0"/>
    <m/>
    <x v="0"/>
    <x v="0"/>
    <x v="0"/>
    <m/>
    <x v="0"/>
    <x v="0"/>
    <x v="0"/>
    <x v="0"/>
    <x v="0"/>
    <x v="0"/>
    <x v="0"/>
    <x v="0"/>
    <x v="0"/>
    <x v="0"/>
    <x v="0"/>
    <x v="0"/>
    <x v="0"/>
    <m/>
    <x v="0"/>
    <x v="0"/>
    <x v="0"/>
    <x v="0"/>
    <x v="0"/>
    <s v="DST"/>
    <m/>
    <x v="0"/>
    <m/>
    <m/>
    <m/>
    <m/>
    <x v="4"/>
    <x v="3"/>
  </r>
  <r>
    <x v="0"/>
    <s v="T20N R104W S26 fNUGGET"/>
    <n v="49005119"/>
    <x v="0"/>
    <x v="1"/>
    <s v="BAXTER BASIN NORTH"/>
    <m/>
    <s v="26"/>
    <s v=" 20"/>
    <s v=" 104"/>
    <n v="41.678350000000002"/>
    <n v="-109.11156"/>
    <s v="4903705757"/>
    <s v="G. W. CAPPERS 4"/>
    <x v="0"/>
    <x v="41"/>
    <n v="225"/>
    <m/>
    <n v="10"/>
    <x v="0"/>
    <n v="4365"/>
    <n v="4375"/>
    <m/>
    <m/>
    <x v="0"/>
    <m/>
    <n v="7.9000000953674316"/>
    <x v="0"/>
    <n v="125"/>
    <n v="25"/>
    <n v="4066"/>
    <n v="-3"/>
    <x v="0"/>
    <n v="3700"/>
    <n v="4830"/>
    <m/>
    <x v="0"/>
    <n v="78"/>
    <n v="10372"/>
    <x v="0"/>
    <m/>
    <n v="6.2374999999999998"/>
    <n v="2.0572500000000002"/>
    <n v="176.87099999999998"/>
    <n v="0"/>
    <n v="185.16574999999997"/>
    <n v="104.377"/>
    <n v="79.163699999999992"/>
    <m/>
    <x v="0"/>
    <n v="1.6239600000000001"/>
    <n v="185.16466"/>
    <n v="2.9433175632984035E-6"/>
    <n v="12818"/>
    <n v="0.10547649849072877"/>
    <n v="3.3686035349409928E-2"/>
    <n v="1.1110316027667107E-2"/>
    <n v="0.95520364862292295"/>
    <n v="0.56369827806234729"/>
    <n v="0.42753136586646712"/>
    <n v="8.7703560711855071E-3"/>
    <x v="0"/>
    <m/>
    <x v="0"/>
    <m/>
    <m/>
    <x v="0"/>
    <m/>
    <x v="0"/>
    <x v="0"/>
    <m/>
    <x v="0"/>
    <x v="0"/>
    <x v="0"/>
    <m/>
    <x v="0"/>
    <x v="0"/>
    <x v="0"/>
    <x v="0"/>
    <x v="0"/>
    <x v="0"/>
    <x v="0"/>
    <x v="0"/>
    <x v="0"/>
    <x v="0"/>
    <x v="0"/>
    <x v="0"/>
    <x v="0"/>
    <m/>
    <x v="0"/>
    <x v="0"/>
    <x v="0"/>
    <x v="0"/>
    <x v="0"/>
    <s v="DST"/>
    <m/>
    <x v="0"/>
    <m/>
    <m/>
    <m/>
    <m/>
    <x v="4"/>
    <x v="3"/>
  </r>
  <r>
    <x v="0"/>
    <s v="T20N R104W S36 fNUGGET"/>
    <n v="49017951"/>
    <x v="0"/>
    <x v="1"/>
    <s v="BAXTER BASIN NORTH"/>
    <m/>
    <s v="36"/>
    <s v=" 20"/>
    <s v=" 104"/>
    <n v="41.661990000000003"/>
    <n v="-109.09769"/>
    <s v="4903705712"/>
    <s v="UNIT NO. 1"/>
    <x v="0"/>
    <x v="41"/>
    <m/>
    <n v="283"/>
    <n v="54"/>
    <x v="0"/>
    <n v="4169"/>
    <n v="4223"/>
    <m/>
    <m/>
    <x v="0"/>
    <d v="1940-08-11T00:00:00"/>
    <m/>
    <x v="0"/>
    <n v="48"/>
    <n v="-1"/>
    <n v="1613"/>
    <n v="-3"/>
    <x v="0"/>
    <n v="1115"/>
    <n v="1155"/>
    <m/>
    <x v="0"/>
    <n v="1067"/>
    <n v="4998"/>
    <x v="0"/>
    <m/>
    <n v="2.3952"/>
    <n v="0"/>
    <n v="70.165499999999994"/>
    <n v="0"/>
    <n v="72.560699999999997"/>
    <n v="31.454149999999998"/>
    <n v="18.930449999999997"/>
    <m/>
    <x v="0"/>
    <n v="22.214940000000002"/>
    <n v="72.59953999999999"/>
    <n v="-2.6756638043580895E-4"/>
    <n v="4991"/>
    <n v="-7.0077084793272596E-4"/>
    <n v="3.300960437261493E-2"/>
    <n v="0"/>
    <n v="0.96699039562738498"/>
    <n v="0.43325549996597779"/>
    <n v="0.26075165214545437"/>
    <n v="0.30599284788856795"/>
    <x v="0"/>
    <m/>
    <x v="0"/>
    <m/>
    <m/>
    <x v="0"/>
    <m/>
    <x v="0"/>
    <x v="0"/>
    <m/>
    <x v="0"/>
    <x v="0"/>
    <x v="0"/>
    <m/>
    <x v="0"/>
    <x v="0"/>
    <x v="0"/>
    <x v="0"/>
    <x v="0"/>
    <x v="0"/>
    <x v="0"/>
    <x v="0"/>
    <x v="0"/>
    <x v="0"/>
    <x v="0"/>
    <x v="0"/>
    <x v="0"/>
    <m/>
    <x v="0"/>
    <x v="0"/>
    <x v="0"/>
    <x v="0"/>
    <x v="0"/>
    <s v="DRILL STEM"/>
    <m/>
    <x v="0"/>
    <m/>
    <m/>
    <m/>
    <m/>
    <x v="4"/>
    <x v="3"/>
  </r>
  <r>
    <x v="0"/>
    <s v="T20N R104W S36 fNUGGET"/>
    <n v="49005764"/>
    <x v="0"/>
    <x v="1"/>
    <s v="BAXTER BASIN NORTH"/>
    <m/>
    <s v="36"/>
    <s v=" 20"/>
    <s v=" 104"/>
    <n v="41.661990000000003"/>
    <n v="-109.09769"/>
    <s v="4903705712"/>
    <s v="UNIT NO. 1"/>
    <x v="0"/>
    <x v="41"/>
    <n v="283"/>
    <n v="1784"/>
    <n v="49"/>
    <x v="0"/>
    <n v="4506"/>
    <n v="4555"/>
    <m/>
    <m/>
    <x v="0"/>
    <m/>
    <m/>
    <x v="0"/>
    <n v="111"/>
    <n v="49"/>
    <n v="3989"/>
    <n v="-3"/>
    <x v="0"/>
    <n v="3664"/>
    <n v="4250"/>
    <m/>
    <x v="0"/>
    <n v="484"/>
    <n v="10387"/>
    <x v="0"/>
    <m/>
    <n v="5.5388999999999999"/>
    <n v="4.0322100000000001"/>
    <n v="173.52149999999997"/>
    <n v="0"/>
    <n v="183.09260999999998"/>
    <n v="103.36144"/>
    <n v="69.657499999999999"/>
    <m/>
    <x v="0"/>
    <n v="10.076880000000001"/>
    <n v="183.09581999999997"/>
    <n v="-8.7659787612506412E-6"/>
    <n v="12541"/>
    <n v="9.3946266573621776E-2"/>
    <n v="3.0251903667766825E-2"/>
    <n v="2.202278945065014E-2"/>
    <n v="0.94772530688158296"/>
    <n v="0.56452102511133251"/>
    <n v="0.38044287411913613"/>
    <n v="5.5036100769531505E-2"/>
    <x v="0"/>
    <m/>
    <x v="0"/>
    <m/>
    <m/>
    <x v="0"/>
    <m/>
    <x v="0"/>
    <x v="0"/>
    <m/>
    <x v="0"/>
    <x v="0"/>
    <x v="0"/>
    <m/>
    <x v="0"/>
    <x v="0"/>
    <x v="0"/>
    <x v="0"/>
    <x v="0"/>
    <x v="0"/>
    <x v="0"/>
    <x v="0"/>
    <x v="0"/>
    <x v="0"/>
    <x v="0"/>
    <x v="0"/>
    <x v="0"/>
    <m/>
    <x v="0"/>
    <x v="0"/>
    <x v="0"/>
    <x v="0"/>
    <x v="0"/>
    <s v="DST"/>
    <m/>
    <x v="0"/>
    <m/>
    <m/>
    <m/>
    <m/>
    <x v="4"/>
    <x v="3"/>
  </r>
  <r>
    <x v="0"/>
    <s v="T22N R103W S29 fNUGGET"/>
    <n v="49007574"/>
    <x v="0"/>
    <x v="1"/>
    <s v="LEUCITE HILLS"/>
    <m/>
    <s v="29"/>
    <s v=" 22"/>
    <s v=" 103"/>
    <n v="41.849530000000001"/>
    <n v="-109.09676"/>
    <s v="4903720156"/>
    <s v="UNIT NO. 1"/>
    <x v="0"/>
    <x v="41"/>
    <n v="1565"/>
    <m/>
    <n v="45"/>
    <x v="0"/>
    <n v="8115"/>
    <n v="8160"/>
    <m/>
    <m/>
    <x v="0"/>
    <d v="1969-09-10T00:00:00"/>
    <n v="7.8000001907348633"/>
    <x v="0"/>
    <n v="171"/>
    <n v="50"/>
    <n v="34887"/>
    <n v="1550"/>
    <x v="0"/>
    <n v="42000"/>
    <n v="5124"/>
    <m/>
    <x v="0"/>
    <n v="14489"/>
    <n v="95670"/>
    <x v="0"/>
    <m/>
    <n v="8.5328999999999997"/>
    <n v="4.1145000000000005"/>
    <n v="1517.5844999999999"/>
    <n v="39.649000000000001"/>
    <n v="1569.8809000000001"/>
    <n v="1184.82"/>
    <n v="83.982359999999986"/>
    <m/>
    <x v="0"/>
    <n v="301.66098000000005"/>
    <n v="1570.46334"/>
    <n v="-1.8547011266507071E-4"/>
    <n v="98268"/>
    <n v="1.3396033783992822E-2"/>
    <n v="5.4353804801370595E-3"/>
    <n v="2.62089945804169E-3"/>
    <n v="0.99194372006182108"/>
    <n v="0.75443976934857959"/>
    <n v="5.3476167103652342E-2"/>
    <n v="0.19208406354776805"/>
    <x v="0"/>
    <m/>
    <x v="0"/>
    <m/>
    <m/>
    <x v="0"/>
    <m/>
    <x v="0"/>
    <x v="0"/>
    <m/>
    <x v="0"/>
    <x v="0"/>
    <x v="0"/>
    <m/>
    <x v="0"/>
    <x v="0"/>
    <x v="0"/>
    <x v="0"/>
    <x v="0"/>
    <x v="0"/>
    <x v="0"/>
    <x v="0"/>
    <x v="0"/>
    <x v="0"/>
    <x v="0"/>
    <x v="0"/>
    <x v="0"/>
    <m/>
    <x v="0"/>
    <x v="0"/>
    <x v="0"/>
    <x v="0"/>
    <x v="0"/>
    <s v="DST NO. 9"/>
    <m/>
    <x v="0"/>
    <m/>
    <m/>
    <m/>
    <m/>
    <x v="4"/>
    <x v="3"/>
  </r>
  <r>
    <x v="0"/>
    <s v="T26N R090W S10 fNUGGET-SUNDANCE"/>
    <n v="49014288"/>
    <x v="0"/>
    <x v="1"/>
    <s v="LOST SOLDIER"/>
    <m/>
    <s v="10"/>
    <s v=" 26"/>
    <s v=" 90"/>
    <n v="42.243200000000002"/>
    <n v="-107.56229999999999"/>
    <m/>
    <s v="UNIT T-109"/>
    <x v="0"/>
    <x v="42"/>
    <m/>
    <m/>
    <n v="0"/>
    <x v="1"/>
    <m/>
    <m/>
    <m/>
    <m/>
    <x v="2"/>
    <d v="1963-08-30T00:00:00"/>
    <n v="8"/>
    <x v="0"/>
    <n v="11"/>
    <n v="10"/>
    <n v="1616"/>
    <n v="30"/>
    <x v="0"/>
    <n v="1080"/>
    <n v="2562"/>
    <m/>
    <x v="0"/>
    <n v="5"/>
    <n v="4015"/>
    <x v="0"/>
    <m/>
    <n v="0.54889999999999994"/>
    <n v="0.82289999999999996"/>
    <n v="70.295999999999992"/>
    <n v="0.76739999999999997"/>
    <n v="72.43519999999998"/>
    <n v="30.466799999999999"/>
    <n v="41.991179999999993"/>
    <m/>
    <x v="0"/>
    <n v="0.10410000000000001"/>
    <n v="72.562079999999995"/>
    <n v="-8.7505089750658841E-4"/>
    <n v="5311"/>
    <n v="0.13896633068839803"/>
    <n v="7.5778074748188741E-3"/>
    <n v="1.1360498763032341E-2"/>
    <n v="0.98106169376214891"/>
    <n v="0.41987219770987821"/>
    <n v="0.57869316866330178"/>
    <n v="1.434633626819959E-3"/>
    <x v="0"/>
    <m/>
    <x v="0"/>
    <m/>
    <m/>
    <x v="0"/>
    <m/>
    <x v="0"/>
    <x v="0"/>
    <m/>
    <x v="0"/>
    <x v="0"/>
    <x v="0"/>
    <m/>
    <x v="0"/>
    <x v="0"/>
    <x v="0"/>
    <x v="0"/>
    <x v="0"/>
    <x v="0"/>
    <x v="0"/>
    <x v="0"/>
    <x v="0"/>
    <x v="0"/>
    <x v="0"/>
    <x v="0"/>
    <x v="0"/>
    <m/>
    <x v="0"/>
    <x v="0"/>
    <x v="0"/>
    <x v="0"/>
    <x v="0"/>
    <s v="PRODUCTION"/>
    <m/>
    <x v="0"/>
    <m/>
    <m/>
    <m/>
    <m/>
    <x v="2"/>
    <x v="2"/>
  </r>
  <r>
    <x v="0"/>
    <s v="T13N R088W S36 fPHOSPHORIA"/>
    <n v="49010651"/>
    <x v="0"/>
    <x v="5"/>
    <s v="WILDCAT"/>
    <m/>
    <s v="36"/>
    <n v="13"/>
    <n v="88"/>
    <n v="41.051450000000003"/>
    <n v="-107.24339000000001"/>
    <s v="4900705036"/>
    <s v="BATTLE MOUNTAIN STATE NO. 1"/>
    <x v="0"/>
    <x v="43"/>
    <n v="1515"/>
    <n v="1"/>
    <n v="95"/>
    <x v="0"/>
    <n v="7546"/>
    <n v="7641"/>
    <n v="7842"/>
    <m/>
    <x v="0"/>
    <d v="1964-07-29T00:00:00"/>
    <n v="8.8000000000000007"/>
    <x v="0"/>
    <n v="271"/>
    <n v="3"/>
    <n v="1409"/>
    <n v="23"/>
    <x v="0"/>
    <n v="40"/>
    <n v="195"/>
    <m/>
    <x v="0"/>
    <n v="3400"/>
    <n v="5259"/>
    <x v="0"/>
    <m/>
    <n v="13.5229"/>
    <n v="0.24687000000000001"/>
    <n v="61.291499999999999"/>
    <n v="0.58833999999999997"/>
    <n v="75.649609999999996"/>
    <n v="1.1284000000000001"/>
    <n v="3.1960499999999996"/>
    <m/>
    <x v="0"/>
    <n v="70.788000000000011"/>
    <n v="75.11245000000001"/>
    <n v="3.5629653773634148E-3"/>
    <n v="5338"/>
    <n v="7.4549400773803905E-3"/>
    <n v="0.17875703523124575"/>
    <n v="3.2633347349708746E-3"/>
    <n v="0.81797963003378349"/>
    <n v="1.5022809134837167E-2"/>
    <n v="4.2550203062208719E-2"/>
    <n v="0.94242698780295409"/>
    <x v="0"/>
    <m/>
    <x v="0"/>
    <m/>
    <m/>
    <x v="0"/>
    <m/>
    <x v="0"/>
    <x v="0"/>
    <m/>
    <x v="0"/>
    <x v="0"/>
    <x v="0"/>
    <m/>
    <x v="0"/>
    <x v="0"/>
    <x v="0"/>
    <x v="0"/>
    <x v="0"/>
    <x v="0"/>
    <x v="0"/>
    <x v="0"/>
    <x v="0"/>
    <x v="0"/>
    <x v="0"/>
    <x v="0"/>
    <x v="0"/>
    <m/>
    <x v="0"/>
    <x v="0"/>
    <x v="0"/>
    <x v="0"/>
    <x v="0"/>
    <s v="DST NO. 4 (TOP)"/>
    <m/>
    <x v="0"/>
    <m/>
    <m/>
    <m/>
    <m/>
    <x v="0"/>
    <x v="2"/>
  </r>
  <r>
    <x v="0"/>
    <s v="T16N R117W S33 fPHOSPHORIA"/>
    <n v="49017390"/>
    <x v="0"/>
    <x v="0"/>
    <s v="LEROY"/>
    <s v="NW NW"/>
    <s v="33"/>
    <s v=" 16"/>
    <s v=" 117"/>
    <n v="41.329300000000003"/>
    <n v="-110.61901"/>
    <s v="4904105218"/>
    <s v="LE ROY UNIT NO. 3"/>
    <x v="0"/>
    <x v="43"/>
    <n v="117"/>
    <n v="3"/>
    <n v="117"/>
    <x v="0"/>
    <n v="4090"/>
    <n v="4207"/>
    <n v="4450"/>
    <m/>
    <x v="0"/>
    <d v="1951-10-05T00:00:00"/>
    <n v="6.8000001907348633"/>
    <x v="0"/>
    <n v="612"/>
    <n v="530"/>
    <n v="4666"/>
    <n v="-3"/>
    <x v="0"/>
    <n v="5500"/>
    <n v="3250"/>
    <m/>
    <x v="0"/>
    <n v="3302"/>
    <n v="16211"/>
    <x v="0"/>
    <m/>
    <n v="30.538799999999998"/>
    <n v="43.613700000000001"/>
    <n v="202.97099999999998"/>
    <n v="0"/>
    <n v="277.12349999999998"/>
    <n v="155.155"/>
    <n v="53.267499999999998"/>
    <m/>
    <x v="0"/>
    <n v="68.747640000000004"/>
    <n v="277.17014"/>
    <n v="-8.414312673698527E-5"/>
    <n v="17854"/>
    <n v="4.8231322471745192E-2"/>
    <n v="0.11019924329766331"/>
    <n v="0.1573800128823431"/>
    <n v="0.73242074381999356"/>
    <n v="0.55978252202780576"/>
    <n v="0.19218340041968443"/>
    <n v="0.24803407755250981"/>
    <x v="0"/>
    <m/>
    <x v="0"/>
    <m/>
    <m/>
    <x v="0"/>
    <m/>
    <x v="0"/>
    <x v="0"/>
    <m/>
    <x v="0"/>
    <x v="0"/>
    <x v="0"/>
    <m/>
    <x v="0"/>
    <x v="0"/>
    <x v="0"/>
    <x v="0"/>
    <x v="0"/>
    <x v="0"/>
    <x v="0"/>
    <x v="0"/>
    <x v="0"/>
    <x v="0"/>
    <x v="0"/>
    <x v="0"/>
    <x v="0"/>
    <m/>
    <x v="0"/>
    <x v="0"/>
    <x v="0"/>
    <x v="0"/>
    <x v="0"/>
    <s v="DST NO. 3"/>
    <m/>
    <x v="0"/>
    <m/>
    <m/>
    <m/>
    <m/>
    <x v="0"/>
    <x v="0"/>
  </r>
  <r>
    <x v="0"/>
    <s v="T27N R115W S22 fPHOSPHORIA"/>
    <n v="49003784"/>
    <x v="0"/>
    <x v="4"/>
    <m/>
    <m/>
    <s v="22"/>
    <s v=" 27"/>
    <s v=" 115"/>
    <n v="42.312899999999999"/>
    <n v="-110.47784"/>
    <s v="4903520090"/>
    <s v="1-22 UNIT"/>
    <x v="0"/>
    <x v="43"/>
    <m/>
    <s v="[265]"/>
    <m/>
    <x v="1"/>
    <n v="1895"/>
    <m/>
    <n v="2883"/>
    <m/>
    <x v="3"/>
    <d v="1969-06-10T00:00:00"/>
    <n v="7.5"/>
    <x v="0"/>
    <n v="540"/>
    <n v="153"/>
    <n v="139"/>
    <n v="5"/>
    <x v="0"/>
    <n v="4"/>
    <n v="305"/>
    <m/>
    <x v="0"/>
    <n v="1951"/>
    <n v="2942"/>
    <x v="0"/>
    <m/>
    <n v="26.946000000000002"/>
    <n v="12.59037"/>
    <n v="6.0465"/>
    <n v="0.12789999999999999"/>
    <n v="45.710770000000004"/>
    <n v="0.11284"/>
    <n v="4.9989499999999998"/>
    <m/>
    <x v="0"/>
    <n v="40.619820000000004"/>
    <n v="45.731610000000003"/>
    <n v="-2.2790307951301949E-4"/>
    <n v="3094"/>
    <n v="2.5182239893969515E-2"/>
    <n v="0.58948908539497369"/>
    <n v="0.27543552646345704"/>
    <n v="0.13507538814156925"/>
    <n v="2.4674399173788106E-3"/>
    <n v="0.10931060594630278"/>
    <n v="0.88822195413631844"/>
    <x v="0"/>
    <m/>
    <x v="0"/>
    <m/>
    <m/>
    <x v="0"/>
    <m/>
    <x v="0"/>
    <x v="0"/>
    <m/>
    <x v="0"/>
    <x v="0"/>
    <x v="0"/>
    <m/>
    <x v="0"/>
    <x v="0"/>
    <x v="0"/>
    <x v="0"/>
    <x v="0"/>
    <x v="0"/>
    <x v="0"/>
    <x v="0"/>
    <x v="0"/>
    <x v="0"/>
    <x v="0"/>
    <x v="0"/>
    <x v="0"/>
    <m/>
    <x v="0"/>
    <x v="0"/>
    <x v="0"/>
    <x v="0"/>
    <x v="0"/>
    <s v="WATER FLOW (6-7-69)"/>
    <m/>
    <x v="0"/>
    <m/>
    <m/>
    <m/>
    <m/>
    <x v="3"/>
    <x v="1"/>
  </r>
  <r>
    <x v="0"/>
    <s v="T28N R113W S19 fPHOSPHORIA"/>
    <n v="49003304"/>
    <x v="0"/>
    <x v="4"/>
    <s v="TIP TOP"/>
    <m/>
    <s v="19"/>
    <s v=" 28"/>
    <s v=" 113"/>
    <n v="42.403689999999997"/>
    <n v="-110.32238"/>
    <s v="4903505746"/>
    <s v="22-19 UNIT"/>
    <x v="0"/>
    <x v="43"/>
    <n v="-55"/>
    <n v="18"/>
    <n v="37"/>
    <x v="10"/>
    <n v="12598"/>
    <n v="12635"/>
    <m/>
    <m/>
    <x v="0"/>
    <d v="1961-08-25T00:00:00"/>
    <n v="6.0999999046325684"/>
    <x v="2"/>
    <n v="702"/>
    <n v="32"/>
    <n v="125"/>
    <n v="-3"/>
    <x v="0"/>
    <n v="108"/>
    <n v="1891"/>
    <m/>
    <x v="0"/>
    <n v="435"/>
    <n v="2333"/>
    <x v="0"/>
    <m/>
    <n v="35.029800000000002"/>
    <n v="2.6332800000000001"/>
    <n v="5.4375"/>
    <n v="0"/>
    <n v="43.100580000000001"/>
    <n v="3.0466799999999998"/>
    <n v="30.993489999999998"/>
    <m/>
    <x v="0"/>
    <n v="9.0567000000000011"/>
    <n v="43.096869999999996"/>
    <n v="4.3040716401763732E-5"/>
    <n v="3287"/>
    <n v="0.1697508896797153"/>
    <n v="0.8127454433327812"/>
    <n v="6.1096161582976379E-2"/>
    <n v="0.12615839508424248"/>
    <n v="7.0693764999639183E-2"/>
    <n v="0.71915872312768891"/>
    <n v="0.210147511872672"/>
    <x v="0"/>
    <m/>
    <x v="0"/>
    <m/>
    <m/>
    <x v="0"/>
    <m/>
    <x v="0"/>
    <x v="0"/>
    <m/>
    <x v="0"/>
    <x v="0"/>
    <x v="0"/>
    <m/>
    <x v="0"/>
    <x v="0"/>
    <x v="0"/>
    <x v="0"/>
    <x v="0"/>
    <x v="0"/>
    <x v="0"/>
    <x v="0"/>
    <x v="0"/>
    <x v="0"/>
    <x v="0"/>
    <x v="0"/>
    <x v="0"/>
    <m/>
    <x v="0"/>
    <x v="0"/>
    <x v="0"/>
    <x v="0"/>
    <x v="0"/>
    <s v="DST NO. 8"/>
    <m/>
    <x v="0"/>
    <m/>
    <m/>
    <m/>
    <m/>
    <x v="3"/>
    <x v="1"/>
  </r>
  <r>
    <x v="0"/>
    <s v="T28N R113W S19 fPHOSPHORIA"/>
    <n v="49003307"/>
    <x v="0"/>
    <x v="4"/>
    <s v="TIP TOP"/>
    <m/>
    <s v="19"/>
    <s v=" 28"/>
    <s v=" 113"/>
    <n v="42.403689999999997"/>
    <n v="-110.32238"/>
    <s v="4903505746"/>
    <s v="22-19 UNIT"/>
    <x v="0"/>
    <x v="43"/>
    <m/>
    <n v="0"/>
    <n v="57"/>
    <x v="6"/>
    <n v="12596"/>
    <n v="12653"/>
    <m/>
    <m/>
    <x v="0"/>
    <d v="1961-08-25T00:00:00"/>
    <n v="7.4000000953674316"/>
    <x v="2"/>
    <n v="442"/>
    <n v="86"/>
    <n v="250"/>
    <n v="-3"/>
    <x v="0"/>
    <n v="120"/>
    <n v="549"/>
    <m/>
    <x v="0"/>
    <n v="1329"/>
    <n v="2497"/>
    <x v="0"/>
    <m/>
    <n v="22.055800000000001"/>
    <n v="7.0769400000000005"/>
    <n v="10.875"/>
    <n v="0"/>
    <n v="40.007739999999998"/>
    <n v="3.3851999999999998"/>
    <n v="8.9981099999999987"/>
    <m/>
    <x v="0"/>
    <n v="27.669780000000003"/>
    <n v="40.053089999999997"/>
    <n v="-5.6644428992303874E-4"/>
    <n v="2770"/>
    <n v="5.1832162521359408E-2"/>
    <n v="0.55128832570897535"/>
    <n v="0.17688927192588236"/>
    <n v="0.27182240236514238"/>
    <n v="8.4517823718469665E-2"/>
    <n v="0.22465457721239482"/>
    <n v="0.6908275990691356"/>
    <x v="0"/>
    <m/>
    <x v="0"/>
    <m/>
    <m/>
    <x v="0"/>
    <m/>
    <x v="0"/>
    <x v="0"/>
    <m/>
    <x v="0"/>
    <x v="0"/>
    <x v="0"/>
    <m/>
    <x v="0"/>
    <x v="0"/>
    <x v="0"/>
    <x v="0"/>
    <x v="0"/>
    <x v="0"/>
    <x v="0"/>
    <x v="0"/>
    <x v="0"/>
    <x v="0"/>
    <x v="0"/>
    <x v="0"/>
    <x v="0"/>
    <m/>
    <x v="0"/>
    <x v="0"/>
    <x v="0"/>
    <x v="0"/>
    <x v="0"/>
    <s v="DST NO. 9"/>
    <m/>
    <x v="0"/>
    <m/>
    <m/>
    <m/>
    <m/>
    <x v="3"/>
    <x v="1"/>
  </r>
  <r>
    <x v="0"/>
    <s v="T28N R113W S19 fPHOSPHORIA"/>
    <n v="49003309"/>
    <x v="0"/>
    <x v="4"/>
    <s v="TIP TOP"/>
    <m/>
    <s v="19"/>
    <s v=" 28"/>
    <s v=" 113"/>
    <n v="42.403689999999997"/>
    <n v="-110.32238"/>
    <s v="4903505746"/>
    <s v="22-19 UNIT"/>
    <x v="0"/>
    <x v="43"/>
    <n v="18"/>
    <n v="159"/>
    <n v="65"/>
    <x v="0"/>
    <n v="12653"/>
    <n v="12718"/>
    <m/>
    <m/>
    <x v="0"/>
    <d v="1961-09-01T00:00:00"/>
    <n v="6.6999998092651367"/>
    <x v="0"/>
    <n v="4080"/>
    <n v="486"/>
    <n v="100690"/>
    <n v="-3"/>
    <x v="0"/>
    <n v="169000"/>
    <n v="1781"/>
    <m/>
    <x v="0"/>
    <n v="1258"/>
    <n v="276391"/>
    <x v="0"/>
    <m/>
    <n v="203.59200000000001"/>
    <n v="39.992940000000004"/>
    <n v="4380.0149999999994"/>
    <n v="0"/>
    <n v="4623.5999399999992"/>
    <n v="4767.49"/>
    <n v="29.190589999999997"/>
    <m/>
    <x v="0"/>
    <n v="26.191560000000003"/>
    <n v="4822.8721500000001"/>
    <n v="-2.1094881570755904E-2"/>
    <n v="277289"/>
    <n v="1.6218754515243462E-3"/>
    <n v="4.4033221438271763E-2"/>
    <n v="8.6497405742245112E-3"/>
    <n v="0.94731703798750377"/>
    <n v="0.98851677003297711"/>
    <n v="6.0525324105885738E-3"/>
    <n v="5.4306975564342927E-3"/>
    <x v="0"/>
    <m/>
    <x v="0"/>
    <m/>
    <m/>
    <x v="0"/>
    <m/>
    <x v="0"/>
    <x v="0"/>
    <m/>
    <x v="0"/>
    <x v="0"/>
    <x v="0"/>
    <m/>
    <x v="0"/>
    <x v="0"/>
    <x v="0"/>
    <x v="0"/>
    <x v="0"/>
    <x v="0"/>
    <x v="0"/>
    <x v="0"/>
    <x v="0"/>
    <x v="0"/>
    <x v="0"/>
    <x v="0"/>
    <x v="0"/>
    <m/>
    <x v="0"/>
    <x v="0"/>
    <x v="0"/>
    <x v="0"/>
    <x v="0"/>
    <s v="DST NO. 10"/>
    <m/>
    <x v="0"/>
    <m/>
    <m/>
    <m/>
    <m/>
    <x v="3"/>
    <x v="1"/>
  </r>
  <r>
    <x v="1"/>
    <s v="T15N R104W S11 fPHOSPHORIA"/>
    <n v="3939"/>
    <x v="0"/>
    <x v="1"/>
    <s v="PRETTY WATER CREEK"/>
    <s v="NE NW"/>
    <n v="11"/>
    <n v="15"/>
    <n v="104"/>
    <n v="41.298409999999997"/>
    <n v="-109.09528"/>
    <s v="4903721418"/>
    <s v="FED. 3-11"/>
    <x v="0"/>
    <x v="43"/>
    <m/>
    <m/>
    <m/>
    <x v="0"/>
    <s v="6978"/>
    <m/>
    <n v="7179"/>
    <n v="7147"/>
    <x v="1"/>
    <d v="2003-04-25T00:00:00"/>
    <n v="7.25"/>
    <x v="1"/>
    <n v="894"/>
    <n v="256"/>
    <n v="4650"/>
    <n v="581"/>
    <x v="1"/>
    <n v="8997"/>
    <n v="1459"/>
    <m/>
    <x v="0"/>
    <n v="1524"/>
    <n v="17554"/>
    <x v="0"/>
    <s v="IBEX RESOURCES OPERATING"/>
    <n v="44.610599999999998"/>
    <n v="21.066240000000001"/>
    <n v="202.27500000000001"/>
    <n v="14.861979999999999"/>
    <n v="282.81381999999996"/>
    <n v="253.80536999999998"/>
    <n v="23.913009999999996"/>
    <n v="0"/>
    <x v="1"/>
    <n v="31.729680000000002"/>
    <n v="309.44805999999994"/>
    <n v="-4.4970376955545378E-2"/>
    <n v="18361"/>
    <n v="2.2469720172629819E-2"/>
    <n v="0.15773840189280708"/>
    <n v="7.4488014765332206E-2"/>
    <n v="0.76777358334186074"/>
    <n v="0.82018730380794769"/>
    <n v="7.7276328699556238E-2"/>
    <n v="0.10253636749249619"/>
    <x v="0"/>
    <n v="120"/>
    <x v="0"/>
    <m/>
    <m/>
    <x v="0"/>
    <n v="24000"/>
    <x v="1"/>
    <x v="0"/>
    <m/>
    <x v="0"/>
    <x v="0"/>
    <x v="0"/>
    <m/>
    <x v="0"/>
    <x v="0"/>
    <x v="0"/>
    <x v="0"/>
    <x v="0"/>
    <x v="0"/>
    <x v="0"/>
    <x v="0"/>
    <x v="0"/>
    <x v="0"/>
    <x v="0"/>
    <x v="0"/>
    <x v="0"/>
    <m/>
    <x v="0"/>
    <x v="0"/>
    <x v="0"/>
    <x v="0"/>
    <x v="0"/>
    <m/>
    <n v="20030425"/>
    <x v="0"/>
    <s v="WYOMING ANALYTICAL LABS LAB No 6957"/>
    <m/>
    <m/>
    <d v="2003-05-01T00:00:00"/>
    <x v="4"/>
    <x v="3"/>
  </r>
  <r>
    <x v="1"/>
    <s v="T15N R104W S11 fPHOSPHORIA"/>
    <n v="3938"/>
    <x v="0"/>
    <x v="1"/>
    <s v="PRETTY WATER CREEK"/>
    <s v="NE NW"/>
    <n v="11"/>
    <n v="15"/>
    <n v="104"/>
    <n v="41.298409999999997"/>
    <n v="-109.09528"/>
    <s v="4903721418"/>
    <s v="FED. 3-11"/>
    <x v="0"/>
    <x v="43"/>
    <m/>
    <m/>
    <m/>
    <x v="0"/>
    <s v="6978"/>
    <m/>
    <n v="7179"/>
    <n v="7147"/>
    <x v="1"/>
    <d v="2003-04-25T00:00:00"/>
    <n v="7.24"/>
    <x v="1"/>
    <n v="861"/>
    <n v="228"/>
    <n v="4730"/>
    <n v="570"/>
    <x v="1"/>
    <n v="9297"/>
    <n v="979"/>
    <m/>
    <x v="0"/>
    <n v="1518"/>
    <n v="18196"/>
    <x v="0"/>
    <s v="IBEX RESOURCES OPERATING"/>
    <n v="42.963900000000002"/>
    <n v="18.762119999999999"/>
    <n v="205.755"/>
    <n v="14.580599999999999"/>
    <n v="282.06162"/>
    <n v="262.26837"/>
    <n v="16.045809999999999"/>
    <n v="0"/>
    <x v="1"/>
    <n v="31.604760000000002"/>
    <n v="309.91894000000002"/>
    <n v="-4.7057829061143523E-2"/>
    <n v="18183"/>
    <n v="-3.573490200390335E-4"/>
    <n v="0.15232097156642582"/>
    <n v="6.651780557737702E-2"/>
    <n v="0.78116122285619716"/>
    <n v="0.84624828027612631"/>
    <n v="5.1774215541650979E-2"/>
    <n v="0.10197750418222262"/>
    <x v="0"/>
    <n v="48.2"/>
    <x v="0"/>
    <m/>
    <m/>
    <x v="0"/>
    <n v="24500"/>
    <x v="1"/>
    <x v="0"/>
    <m/>
    <x v="0"/>
    <x v="0"/>
    <x v="0"/>
    <m/>
    <x v="0"/>
    <x v="0"/>
    <x v="0"/>
    <x v="0"/>
    <x v="0"/>
    <x v="0"/>
    <x v="0"/>
    <x v="0"/>
    <x v="0"/>
    <x v="0"/>
    <x v="0"/>
    <x v="0"/>
    <x v="0"/>
    <m/>
    <x v="0"/>
    <x v="0"/>
    <x v="0"/>
    <x v="0"/>
    <x v="0"/>
    <m/>
    <n v="20030425"/>
    <x v="0"/>
    <s v="WYOMING ANALYTICAL LABS ROCK SPRINGS LAB No C6956"/>
    <m/>
    <m/>
    <d v="2003-05-01T00:00:00"/>
    <x v="4"/>
    <x v="3"/>
  </r>
  <r>
    <x v="1"/>
    <s v="T15N R104W S11 fPHOSPHORIA"/>
    <n v="3940"/>
    <x v="0"/>
    <x v="1"/>
    <s v="PRETTY WATER CREEK"/>
    <s v="NE NW"/>
    <n v="11"/>
    <n v="15"/>
    <n v="104"/>
    <n v="41.298409999999997"/>
    <n v="-109.09528"/>
    <s v="4903721418"/>
    <s v="FED. 3-11"/>
    <x v="0"/>
    <x v="43"/>
    <m/>
    <m/>
    <m/>
    <x v="0"/>
    <s v="6978"/>
    <m/>
    <n v="7179"/>
    <n v="7147"/>
    <x v="1"/>
    <d v="2003-04-25T00:00:00"/>
    <n v="7.19"/>
    <x v="1"/>
    <n v="916"/>
    <n v="270"/>
    <n v="4650"/>
    <n v="549"/>
    <x v="1"/>
    <n v="9597"/>
    <n v="1441"/>
    <m/>
    <x v="0"/>
    <n v="1553"/>
    <n v="17758"/>
    <x v="0"/>
    <s v="IBEX RESOURCES OPERATING"/>
    <n v="45.708399999999997"/>
    <n v="22.218299999999999"/>
    <n v="202.27500000000001"/>
    <n v="14.043419999999999"/>
    <n v="284.24511999999999"/>
    <n v="270.73136999999997"/>
    <n v="23.617989999999999"/>
    <n v="0"/>
    <x v="1"/>
    <n v="32.333460000000002"/>
    <n v="326.68281999999999"/>
    <n v="-6.9464329950272047E-2"/>
    <n v="18976"/>
    <n v="3.3157292971089457E-2"/>
    <n v="0.16080627874983394"/>
    <n v="7.8165985752015721E-2"/>
    <n v="0.76102773549815028"/>
    <n v="0.8287285202203164"/>
    <n v="7.2296394404823619E-2"/>
    <n v="9.8975085374859939E-2"/>
    <x v="0"/>
    <n v="266"/>
    <x v="0"/>
    <m/>
    <m/>
    <x v="0"/>
    <n v="23600"/>
    <x v="1"/>
    <x v="0"/>
    <m/>
    <x v="0"/>
    <x v="0"/>
    <x v="0"/>
    <m/>
    <x v="0"/>
    <x v="0"/>
    <x v="0"/>
    <x v="0"/>
    <x v="0"/>
    <x v="0"/>
    <x v="0"/>
    <x v="0"/>
    <x v="0"/>
    <x v="0"/>
    <x v="0"/>
    <x v="0"/>
    <x v="0"/>
    <m/>
    <x v="0"/>
    <x v="0"/>
    <x v="0"/>
    <x v="0"/>
    <x v="0"/>
    <m/>
    <n v="20030425"/>
    <x v="0"/>
    <s v="WYOMING ANALYTICAL LABS LAB No C6958"/>
    <m/>
    <m/>
    <d v="2003-05-01T00:00:00"/>
    <x v="4"/>
    <x v="3"/>
  </r>
  <r>
    <x v="0"/>
    <s v="T18N R103W S06 fPHOSPHORIA"/>
    <n v="49004876"/>
    <x v="0"/>
    <x v="1"/>
    <s v="BAXTER BASIN MIDDLE"/>
    <m/>
    <s v="6"/>
    <s v=" 18"/>
    <s v=" 103"/>
    <n v="41.561259999999997"/>
    <n v="-109.0611"/>
    <s v="4903705440"/>
    <s v="HETZLER 2"/>
    <x v="0"/>
    <x v="43"/>
    <n v="5229"/>
    <n v="45"/>
    <n v="241"/>
    <x v="0"/>
    <n v="5229"/>
    <n v="5470"/>
    <m/>
    <m/>
    <x v="0"/>
    <m/>
    <m/>
    <x v="0"/>
    <n v="386"/>
    <n v="71"/>
    <n v="1555"/>
    <n v="-3"/>
    <x v="0"/>
    <n v="188"/>
    <n v="3050"/>
    <m/>
    <x v="0"/>
    <n v="1795"/>
    <n v="5500"/>
    <x v="0"/>
    <m/>
    <n v="19.261399999999998"/>
    <n v="5.8425900000000004"/>
    <n v="67.642499999999998"/>
    <n v="0"/>
    <n v="92.746489999999994"/>
    <n v="5.3034799999999995"/>
    <n v="49.989499999999992"/>
    <m/>
    <x v="0"/>
    <n v="37.371900000000004"/>
    <n v="92.664879999999997"/>
    <n v="4.40156393860839E-4"/>
    <n v="7039"/>
    <n v="0.12273706037164048"/>
    <n v="0.20767794015708843"/>
    <n v="6.2995268068904819E-2"/>
    <n v="0.72932679177400683"/>
    <n v="5.7232902044442292E-2"/>
    <n v="0.53946543717533546"/>
    <n v="0.40330166078022228"/>
    <x v="0"/>
    <m/>
    <x v="0"/>
    <m/>
    <m/>
    <x v="0"/>
    <m/>
    <x v="0"/>
    <x v="0"/>
    <m/>
    <x v="0"/>
    <x v="0"/>
    <x v="0"/>
    <m/>
    <x v="0"/>
    <x v="0"/>
    <x v="0"/>
    <x v="0"/>
    <x v="0"/>
    <x v="0"/>
    <x v="0"/>
    <x v="0"/>
    <x v="0"/>
    <x v="0"/>
    <x v="0"/>
    <x v="0"/>
    <x v="0"/>
    <m/>
    <x v="0"/>
    <x v="0"/>
    <x v="0"/>
    <x v="0"/>
    <x v="0"/>
    <s v="DST"/>
    <m/>
    <x v="0"/>
    <m/>
    <m/>
    <m/>
    <m/>
    <x v="4"/>
    <x v="3"/>
  </r>
  <r>
    <x v="0"/>
    <s v="T18N R103W S18 fPHOSPHORIA"/>
    <n v="49004885"/>
    <x v="0"/>
    <x v="1"/>
    <s v="BAXTER BASIN MIDDLE"/>
    <m/>
    <s v="18"/>
    <s v=" 18"/>
    <s v=" 103"/>
    <n v="41.536960000000001"/>
    <n v="-109.06119"/>
    <s v="4903705377"/>
    <s v="AGNES FAY 1"/>
    <x v="0"/>
    <x v="43"/>
    <n v="1867"/>
    <m/>
    <n v="28"/>
    <x v="0"/>
    <n v="5217"/>
    <n v="5245"/>
    <m/>
    <m/>
    <x v="0"/>
    <m/>
    <m/>
    <x v="0"/>
    <n v="29"/>
    <n v="88"/>
    <n v="5634"/>
    <n v="-3"/>
    <x v="0"/>
    <n v="3465"/>
    <n v="3700"/>
    <m/>
    <x v="0"/>
    <n v="4395"/>
    <n v="15552"/>
    <x v="0"/>
    <m/>
    <n v="1.4471000000000001"/>
    <n v="7.2415200000000004"/>
    <n v="245.07899999999998"/>
    <n v="0"/>
    <n v="253.76761999999997"/>
    <n v="97.747649999999993"/>
    <n v="60.642999999999994"/>
    <m/>
    <x v="0"/>
    <n v="91.503900000000002"/>
    <n v="249.89454999999998"/>
    <n v="7.6898171645489767E-3"/>
    <n v="17305"/>
    <n v="5.3352405880025565E-2"/>
    <n v="5.7024611729423963E-3"/>
    <n v="2.8536028355390659E-2"/>
    <n v="0.96576151047166703"/>
    <n v="0.39115558942762058"/>
    <n v="0.24267436004506701"/>
    <n v="0.36617005052731244"/>
    <x v="0"/>
    <m/>
    <x v="0"/>
    <m/>
    <m/>
    <x v="0"/>
    <m/>
    <x v="0"/>
    <x v="0"/>
    <m/>
    <x v="0"/>
    <x v="0"/>
    <x v="0"/>
    <m/>
    <x v="0"/>
    <x v="0"/>
    <x v="0"/>
    <x v="0"/>
    <x v="0"/>
    <x v="0"/>
    <x v="0"/>
    <x v="0"/>
    <x v="0"/>
    <x v="0"/>
    <x v="0"/>
    <x v="0"/>
    <x v="0"/>
    <m/>
    <x v="0"/>
    <x v="0"/>
    <x v="0"/>
    <x v="0"/>
    <x v="0"/>
    <s v="DST"/>
    <m/>
    <x v="0"/>
    <m/>
    <m/>
    <m/>
    <m/>
    <x v="4"/>
    <x v="3"/>
  </r>
  <r>
    <x v="0"/>
    <s v="T18N R103W S18 fPHOSPHORIA"/>
    <n v="49018241"/>
    <x v="0"/>
    <x v="1"/>
    <s v="BAXTER BASIN MIDDLE"/>
    <m/>
    <s v="18"/>
    <s v=" 18"/>
    <s v=" 103"/>
    <n v="41.544989999999999"/>
    <n v="-109.07796"/>
    <s v="4903705395"/>
    <s v="1 GH MOSEY"/>
    <x v="0"/>
    <x v="43"/>
    <m/>
    <n v="161"/>
    <n v="54"/>
    <x v="0"/>
    <n v="5270"/>
    <n v="5324"/>
    <m/>
    <m/>
    <x v="0"/>
    <d v="1946-12-01T00:00:00"/>
    <m/>
    <x v="2"/>
    <n v="194"/>
    <n v="87"/>
    <n v="3940"/>
    <n v="-3"/>
    <x v="0"/>
    <n v="1782"/>
    <n v="2750"/>
    <m/>
    <x v="0"/>
    <n v="4467"/>
    <n v="13220"/>
    <x v="0"/>
    <m/>
    <n v="9.6806000000000001"/>
    <n v="7.15923"/>
    <n v="171.39"/>
    <n v="0"/>
    <n v="188.22982999999999"/>
    <n v="50.270219999999995"/>
    <n v="45.072499999999998"/>
    <m/>
    <x v="0"/>
    <n v="93.002940000000009"/>
    <n v="188.34566000000001"/>
    <n v="-3.0758772962100311E-4"/>
    <n v="13214"/>
    <n v="-2.2698040402511916E-4"/>
    <n v="5.1429680407191571E-2"/>
    <n v="3.8034513445610617E-2"/>
    <n v="0.91053580614719776"/>
    <n v="0.26690405289933411"/>
    <n v="0.23930734586610594"/>
    <n v="0.49378860123455992"/>
    <x v="0"/>
    <m/>
    <x v="0"/>
    <m/>
    <m/>
    <x v="0"/>
    <m/>
    <x v="0"/>
    <x v="0"/>
    <m/>
    <x v="0"/>
    <x v="0"/>
    <x v="0"/>
    <m/>
    <x v="0"/>
    <x v="0"/>
    <x v="0"/>
    <x v="0"/>
    <x v="0"/>
    <x v="0"/>
    <x v="0"/>
    <x v="0"/>
    <x v="0"/>
    <x v="0"/>
    <x v="0"/>
    <x v="0"/>
    <x v="0"/>
    <m/>
    <x v="0"/>
    <x v="0"/>
    <x v="0"/>
    <x v="0"/>
    <x v="0"/>
    <s v="DST"/>
    <m/>
    <x v="0"/>
    <m/>
    <m/>
    <m/>
    <m/>
    <x v="4"/>
    <x v="3"/>
  </r>
  <r>
    <x v="0"/>
    <s v="T13N R088W S08 fPHOSPHORIA-TENSLEEP"/>
    <n v="49007893"/>
    <x v="0"/>
    <x v="5"/>
    <s v="WC"/>
    <m/>
    <s v="8"/>
    <n v="13"/>
    <n v="88"/>
    <n v="41.108350000000002"/>
    <n v="-107.31201"/>
    <s v="4900705046"/>
    <s v="GOVERNMENT NO. 1"/>
    <x v="0"/>
    <x v="44"/>
    <m/>
    <m/>
    <n v="79"/>
    <x v="0"/>
    <n v="8010"/>
    <n v="8089"/>
    <n v="8163"/>
    <m/>
    <x v="0"/>
    <d v="1960-08-10T00:00:00"/>
    <n v="7.5"/>
    <x v="0"/>
    <n v="116"/>
    <n v="13"/>
    <n v="340"/>
    <n v="-3"/>
    <x v="0"/>
    <n v="48"/>
    <n v="439"/>
    <m/>
    <x v="0"/>
    <n v="630"/>
    <n v="1363"/>
    <x v="0"/>
    <m/>
    <n v="5.7884000000000002"/>
    <n v="1.0697700000000001"/>
    <n v="14.79"/>
    <n v="0"/>
    <n v="21.64817"/>
    <n v="1.35408"/>
    <n v="7.1952099999999994"/>
    <m/>
    <x v="0"/>
    <n v="13.116600000000002"/>
    <n v="21.665890000000001"/>
    <n v="-4.0910503425448054E-4"/>
    <n v="1580"/>
    <n v="7.3734284743459055E-2"/>
    <n v="0.26738518775490028"/>
    <n v="4.9416186218049843E-2"/>
    <n v="0.68319862602704984"/>
    <n v="6.2498240321537675E-2"/>
    <n v="0.3320985198392496"/>
    <n v="0.60540323983921274"/>
    <x v="0"/>
    <m/>
    <x v="0"/>
    <m/>
    <m/>
    <x v="0"/>
    <m/>
    <x v="0"/>
    <x v="0"/>
    <m/>
    <x v="0"/>
    <x v="0"/>
    <x v="0"/>
    <m/>
    <x v="0"/>
    <x v="0"/>
    <x v="0"/>
    <x v="0"/>
    <x v="0"/>
    <x v="0"/>
    <x v="0"/>
    <x v="0"/>
    <x v="0"/>
    <x v="0"/>
    <x v="0"/>
    <x v="0"/>
    <x v="0"/>
    <m/>
    <x v="0"/>
    <x v="0"/>
    <x v="0"/>
    <x v="0"/>
    <x v="0"/>
    <s v="DST NO. 1"/>
    <m/>
    <x v="0"/>
    <m/>
    <m/>
    <m/>
    <m/>
    <x v="0"/>
    <x v="2"/>
  </r>
  <r>
    <x v="0"/>
    <s v="T19N R104W S11 fROUND VALLEY"/>
    <n v="49009134"/>
    <x v="0"/>
    <x v="1"/>
    <s v="BAXTER BASIN NORTH"/>
    <m/>
    <s v="11"/>
    <s v=" 19"/>
    <s v=" 104"/>
    <n v="41.640140000000002"/>
    <n v="-109.10509"/>
    <s v="4903705655"/>
    <s v="UNION PACIFIC NO. 4"/>
    <x v="0"/>
    <x v="45"/>
    <n v="138"/>
    <n v="104"/>
    <n v="194"/>
    <x v="0"/>
    <n v="7209"/>
    <n v="7403"/>
    <m/>
    <m/>
    <x v="0"/>
    <d v="1962-05-02T00:00:00"/>
    <n v="6.8000001907348633"/>
    <x v="2"/>
    <n v="741"/>
    <n v="190"/>
    <n v="33578"/>
    <n v="-3"/>
    <x v="0"/>
    <n v="47000"/>
    <n v="5551"/>
    <m/>
    <x v="0"/>
    <n v="4650"/>
    <n v="88893"/>
    <x v="0"/>
    <m/>
    <n v="36.975900000000003"/>
    <n v="15.6351"/>
    <n v="1460.6429999999998"/>
    <n v="0"/>
    <n v="1513.2539999999999"/>
    <n v="1325.87"/>
    <n v="90.980889999999988"/>
    <m/>
    <x v="0"/>
    <n v="96.813000000000002"/>
    <n v="1513.66389"/>
    <n v="-1.354149715637421E-4"/>
    <n v="91704"/>
    <n v="1.5565042608681207E-2"/>
    <n v="2.4434695034673628E-2"/>
    <n v="1.0332105515663596E-2"/>
    <n v="0.96523319944966268"/>
    <n v="0.87593422077341088"/>
    <n v="6.0106401824780262E-2"/>
    <n v="6.3959377401808792E-2"/>
    <x v="0"/>
    <m/>
    <x v="0"/>
    <m/>
    <m/>
    <x v="0"/>
    <m/>
    <x v="0"/>
    <x v="0"/>
    <m/>
    <x v="0"/>
    <x v="0"/>
    <x v="0"/>
    <m/>
    <x v="0"/>
    <x v="0"/>
    <x v="0"/>
    <x v="0"/>
    <x v="0"/>
    <x v="0"/>
    <x v="0"/>
    <x v="0"/>
    <x v="0"/>
    <x v="0"/>
    <x v="0"/>
    <x v="0"/>
    <x v="0"/>
    <m/>
    <x v="0"/>
    <x v="0"/>
    <x v="0"/>
    <x v="0"/>
    <x v="0"/>
    <s v="DST #10"/>
    <m/>
    <x v="0"/>
    <m/>
    <m/>
    <m/>
    <m/>
    <x v="4"/>
    <x v="3"/>
  </r>
  <r>
    <x v="1"/>
    <s v="T15N R091W S14 fSTEELE/NIOBRARA"/>
    <m/>
    <x v="0"/>
    <x v="5"/>
    <s v="CHEROKEE CREEK"/>
    <s v="SW NW"/>
    <n v="14"/>
    <n v="15"/>
    <n v="91"/>
    <n v="41.273921999999999"/>
    <n v="-107.606577"/>
    <s v="4900721481"/>
    <s v="1-5 WILD C"/>
    <x v="0"/>
    <x v="46"/>
    <m/>
    <m/>
    <m/>
    <x v="0"/>
    <s v="4360"/>
    <m/>
    <m/>
    <m/>
    <x v="1"/>
    <d v="1996-04-23T00:00:00"/>
    <n v="8.1300000000000008"/>
    <x v="0"/>
    <n v="0"/>
    <n v="0"/>
    <n v="10762"/>
    <n v="59"/>
    <x v="1"/>
    <n v="14259"/>
    <n v="562"/>
    <n v="0"/>
    <x v="1"/>
    <n v="0"/>
    <n v="25642"/>
    <x v="0"/>
    <s v="MERIT ENERGY COMPANY"/>
    <n v="0"/>
    <n v="0"/>
    <n v="468.14699999999999"/>
    <n v="1.50922"/>
    <n v="469.65622000000002"/>
    <n v="402.24638999999996"/>
    <n v="9.2111799999999988"/>
    <n v="0"/>
    <x v="1"/>
    <n v="0"/>
    <n v="411.45756999999998"/>
    <n v="6.6051230454581861E-2"/>
    <n v="25642"/>
    <n v="0"/>
    <n v="0"/>
    <n v="0"/>
    <n v="1"/>
    <n v="0.97761329315195244"/>
    <n v="2.2386706848047538E-2"/>
    <n v="0"/>
    <x v="1"/>
    <n v="0"/>
    <x v="1"/>
    <n v="0"/>
    <n v="0"/>
    <x v="0"/>
    <n v="32053"/>
    <x v="0"/>
    <x v="1"/>
    <m/>
    <x v="1"/>
    <x v="1"/>
    <x v="1"/>
    <n v="0"/>
    <x v="1"/>
    <x v="3"/>
    <x v="1"/>
    <x v="1"/>
    <x v="0"/>
    <x v="0"/>
    <x v="0"/>
    <x v="0"/>
    <x v="0"/>
    <x v="0"/>
    <x v="0"/>
    <x v="0"/>
    <x v="0"/>
    <m/>
    <x v="0"/>
    <x v="0"/>
    <x v="0"/>
    <x v="0"/>
    <x v="0"/>
    <m/>
    <n v="19000101"/>
    <x v="1"/>
    <s v="BEUERMAN AND ASSOCIATES BUTTE MT ID No 96-974"/>
    <s v="4360"/>
    <s v="4360-6266"/>
    <d v="1996-05-21T00:00:00"/>
    <x v="0"/>
    <x v="2"/>
  </r>
  <r>
    <x v="0"/>
    <s v="T12N R092W S10 fSUNDANCE"/>
    <n v="49001478"/>
    <x v="0"/>
    <x v="5"/>
    <s v="BAGGS SOUTH"/>
    <m/>
    <s v="10"/>
    <n v="12"/>
    <n v="92"/>
    <n v="41.020780000000002"/>
    <n v="-107.73981000000001"/>
    <s v="4900705018"/>
    <s v="UNIT NO. 8"/>
    <x v="0"/>
    <x v="47"/>
    <n v="5598"/>
    <m/>
    <n v="133"/>
    <x v="0"/>
    <n v="14140"/>
    <n v="14273"/>
    <n v="16248"/>
    <n v="5035"/>
    <x v="0"/>
    <d v="1959-09-16T00:00:00"/>
    <n v="7"/>
    <x v="2"/>
    <n v="380"/>
    <n v="55"/>
    <n v="13646"/>
    <n v="-3"/>
    <x v="0"/>
    <n v="20275"/>
    <n v="744"/>
    <m/>
    <x v="0"/>
    <n v="1593"/>
    <n v="36315"/>
    <x v="0"/>
    <m/>
    <n v="18.962"/>
    <n v="4.5259499999999999"/>
    <n v="593.601"/>
    <n v="0"/>
    <n v="617.08894999999995"/>
    <n v="571.95775000000003"/>
    <n v="12.194159999999998"/>
    <m/>
    <x v="0"/>
    <n v="33.166260000000001"/>
    <n v="617.31817000000001"/>
    <n v="-1.8569238323905233E-4"/>
    <n v="36687"/>
    <n v="5.0957508013479086E-3"/>
    <n v="3.0728147052381995E-2"/>
    <n v="7.3343559303727613E-3"/>
    <n v="0.96193749701724529"/>
    <n v="0.926520192982494"/>
    <n v="1.9753444159921613E-2"/>
    <n v="5.3726362857584448E-2"/>
    <x v="0"/>
    <m/>
    <x v="0"/>
    <m/>
    <m/>
    <x v="0"/>
    <m/>
    <x v="0"/>
    <x v="0"/>
    <m/>
    <x v="0"/>
    <x v="0"/>
    <x v="0"/>
    <m/>
    <x v="0"/>
    <x v="0"/>
    <x v="0"/>
    <x v="0"/>
    <x v="0"/>
    <x v="0"/>
    <x v="0"/>
    <x v="0"/>
    <x v="0"/>
    <x v="0"/>
    <x v="0"/>
    <x v="0"/>
    <x v="0"/>
    <m/>
    <x v="0"/>
    <x v="0"/>
    <x v="0"/>
    <x v="0"/>
    <x v="0"/>
    <s v="DST"/>
    <m/>
    <x v="0"/>
    <m/>
    <m/>
    <m/>
    <m/>
    <x v="6"/>
    <x v="2"/>
  </r>
  <r>
    <x v="1"/>
    <s v="T13N R100W S12 fSUNDANCE"/>
    <n v="5711"/>
    <x v="0"/>
    <x v="1"/>
    <s v="KINNEY"/>
    <s v="SW NE"/>
    <n v="12"/>
    <n v="13"/>
    <n v="100"/>
    <n v="41.114561000000002"/>
    <n v="-108.609914"/>
    <s v="4903723781"/>
    <s v="1 VERMILLION CREEK DEEP"/>
    <x v="0"/>
    <x v="47"/>
    <m/>
    <m/>
    <n v="482"/>
    <x v="0"/>
    <n v="14368"/>
    <n v="14850"/>
    <n v="15200"/>
    <n v="14850"/>
    <x v="1"/>
    <m/>
    <n v="5.94"/>
    <x v="1"/>
    <n v="139"/>
    <n v="5"/>
    <n v="4048"/>
    <n v="0"/>
    <x v="1"/>
    <n v="6250"/>
    <n v="300"/>
    <n v="0"/>
    <x v="1"/>
    <n v="96"/>
    <n v="10849"/>
    <x v="0"/>
    <s v="WEXPRO COMPANY"/>
    <n v="6.9360999999999997"/>
    <n v="0.41144999999999998"/>
    <n v="176.08799999999999"/>
    <n v="0"/>
    <n v="183.43555000000001"/>
    <n v="176.3125"/>
    <n v="4.9169999999999998"/>
    <n v="0"/>
    <x v="1"/>
    <n v="1.9987200000000001"/>
    <n v="183.22821999999999"/>
    <n v="5.6544992159987095E-4"/>
    <n v="10838"/>
    <n v="-5.0721630469866745E-4"/>
    <n v="3.781219071221472E-2"/>
    <n v="2.2430221404738612E-3"/>
    <n v="0.95994478714731135"/>
    <n v="0.96225625070199339"/>
    <n v="2.6835385946553429E-2"/>
    <n v="1.0908363351453178E-2"/>
    <x v="1"/>
    <n v="11"/>
    <x v="1"/>
    <n v="0"/>
    <n v="0.35"/>
    <x v="1"/>
    <n v="0"/>
    <x v="2"/>
    <x v="1"/>
    <n v="0"/>
    <x v="1"/>
    <x v="1"/>
    <x v="1"/>
    <n v="0"/>
    <x v="1"/>
    <x v="3"/>
    <x v="1"/>
    <x v="1"/>
    <x v="0"/>
    <x v="0"/>
    <x v="0"/>
    <x v="0"/>
    <x v="0"/>
    <x v="0"/>
    <x v="0"/>
    <x v="0"/>
    <x v="0"/>
    <m/>
    <x v="0"/>
    <x v="0"/>
    <x v="0"/>
    <x v="0"/>
    <x v="0"/>
    <m/>
    <m/>
    <x v="0"/>
    <s v="QUESTAR APPLIED TECHNOLOGY"/>
    <m/>
    <s v="14368-14850"/>
    <d v="1999-06-07T00:00:00"/>
    <x v="0"/>
    <x v="2"/>
  </r>
  <r>
    <x v="0"/>
    <s v="T19N R090W S26 fSUNDANCE"/>
    <n v="49017258"/>
    <x v="0"/>
    <x v="5"/>
    <s v="SUGAR CREEK"/>
    <m/>
    <s v="26"/>
    <n v="19"/>
    <n v="90"/>
    <n v="41.58719"/>
    <n v="-107.50512000000001"/>
    <s v="4900720034"/>
    <s v="GOV'T TROWBRIDGE NO. 1"/>
    <x v="0"/>
    <x v="47"/>
    <n v="1122"/>
    <n v="0"/>
    <m/>
    <x v="1"/>
    <n v="8900"/>
    <n v="8928"/>
    <m/>
    <m/>
    <x v="2"/>
    <d v="1969-06-03T00:00:00"/>
    <n v="7.4"/>
    <x v="0"/>
    <n v="555"/>
    <n v="68"/>
    <n v="14482"/>
    <n v="339"/>
    <x v="0"/>
    <n v="23200"/>
    <n v="1025"/>
    <m/>
    <x v="0"/>
    <n v="40"/>
    <n v="39189"/>
    <x v="0"/>
    <m/>
    <n v="27.694500000000001"/>
    <n v="5.59572"/>
    <n v="629.96699999999998"/>
    <n v="8.671619999999999"/>
    <n v="671.92883999999992"/>
    <n v="654.47199999999998"/>
    <n v="16.79975"/>
    <m/>
    <x v="0"/>
    <n v="0.8328000000000001"/>
    <n v="672.10455000000002"/>
    <n v="-1.3073335923603402E-4"/>
    <n v="39706"/>
    <n v="6.5530134989543066E-3"/>
    <n v="4.121641809570193E-2"/>
    <n v="8.3278461451364409E-3"/>
    <n v="0.95045573575916165"/>
    <n v="0.9737651679340662"/>
    <n v="2.4995739130169552E-2"/>
    <n v="1.239092935764235E-3"/>
    <x v="0"/>
    <m/>
    <x v="0"/>
    <m/>
    <m/>
    <x v="0"/>
    <m/>
    <x v="0"/>
    <x v="0"/>
    <m/>
    <x v="0"/>
    <x v="0"/>
    <x v="0"/>
    <m/>
    <x v="0"/>
    <x v="0"/>
    <x v="0"/>
    <x v="0"/>
    <x v="0"/>
    <x v="0"/>
    <x v="0"/>
    <x v="0"/>
    <x v="0"/>
    <x v="0"/>
    <x v="0"/>
    <x v="0"/>
    <x v="0"/>
    <m/>
    <x v="0"/>
    <x v="0"/>
    <x v="0"/>
    <x v="0"/>
    <x v="0"/>
    <s v="PRODUCTION"/>
    <m/>
    <x v="0"/>
    <m/>
    <m/>
    <m/>
    <m/>
    <x v="2"/>
    <x v="2"/>
  </r>
  <r>
    <x v="0"/>
    <s v="T25N R086W S32 fSUNDANCE"/>
    <n v="49004000"/>
    <x v="0"/>
    <x v="5"/>
    <s v="OBRIEN SPRINGS"/>
    <m/>
    <s v="32"/>
    <n v="25"/>
    <n v="86"/>
    <n v="42.08972"/>
    <n v="-107.14400999999999"/>
    <s v="4900705745"/>
    <s v="UNIT NO. 2"/>
    <x v="0"/>
    <x v="47"/>
    <m/>
    <n v="1462"/>
    <n v="45"/>
    <x v="4"/>
    <n v="5095"/>
    <n v="5140"/>
    <n v="6648"/>
    <m/>
    <x v="0"/>
    <d v="1957-06-08T00:00:00"/>
    <n v="7.4"/>
    <x v="0"/>
    <n v="40"/>
    <n v="11"/>
    <n v="1787"/>
    <n v="-3"/>
    <x v="0"/>
    <n v="1377"/>
    <n v="2523"/>
    <m/>
    <x v="0"/>
    <n v="21"/>
    <n v="4478"/>
    <x v="0"/>
    <m/>
    <n v="1.996"/>
    <n v="0.90519000000000005"/>
    <n v="77.734499999999997"/>
    <n v="0"/>
    <n v="80.635689999999997"/>
    <n v="38.845169999999996"/>
    <n v="41.351969999999994"/>
    <m/>
    <x v="0"/>
    <n v="0.43722000000000005"/>
    <n v="80.634359999999987"/>
    <n v="8.247036570088777E-6"/>
    <n v="5753"/>
    <n v="0.12462124914475613"/>
    <n v="2.4753307127402271E-2"/>
    <n v="1.1225674388102838E-2"/>
    <n v="0.96402101848449484"/>
    <n v="0.48174463094889081"/>
    <n v="0.51283311481606597"/>
    <n v="5.4222542350432267E-3"/>
    <x v="0"/>
    <m/>
    <x v="0"/>
    <m/>
    <m/>
    <x v="0"/>
    <m/>
    <x v="0"/>
    <x v="0"/>
    <m/>
    <x v="0"/>
    <x v="0"/>
    <x v="0"/>
    <m/>
    <x v="0"/>
    <x v="0"/>
    <x v="0"/>
    <x v="0"/>
    <x v="0"/>
    <x v="0"/>
    <x v="0"/>
    <x v="0"/>
    <x v="0"/>
    <x v="0"/>
    <x v="0"/>
    <x v="0"/>
    <x v="0"/>
    <m/>
    <x v="0"/>
    <x v="0"/>
    <x v="0"/>
    <x v="0"/>
    <x v="0"/>
    <s v="DST"/>
    <m/>
    <x v="0"/>
    <m/>
    <m/>
    <m/>
    <m/>
    <x v="2"/>
    <x v="2"/>
  </r>
  <r>
    <x v="1"/>
    <s v="T26N R089W S16 fSUNDANCE"/>
    <m/>
    <x v="1"/>
    <x v="3"/>
    <s v="BAILEY DOME"/>
    <s v="SE SW"/>
    <n v="16"/>
    <n v="26"/>
    <n v="89"/>
    <n v="42.221269999999997"/>
    <n v="-107.47539999999999"/>
    <s v="4900720821"/>
    <s v="11 BAILEY"/>
    <x v="0"/>
    <x v="47"/>
    <m/>
    <m/>
    <m/>
    <x v="0"/>
    <m/>
    <m/>
    <m/>
    <m/>
    <x v="1"/>
    <d v="1982-05-28T00:00:00"/>
    <n v="7.7"/>
    <x v="0"/>
    <n v="292"/>
    <n v="186"/>
    <n v="1213"/>
    <n v="49"/>
    <x v="1"/>
    <n v="2830"/>
    <n v="976"/>
    <n v="0"/>
    <x v="1"/>
    <n v="177"/>
    <n v="5228"/>
    <x v="0"/>
    <s v="AMOCO PRODUCTION COMPANY"/>
    <n v="14.5708"/>
    <n v="15.30594"/>
    <n v="52.765499999999996"/>
    <n v="1.25342"/>
    <n v="83.895659999999992"/>
    <n v="79.834299999999999"/>
    <n v="15.996639999999998"/>
    <n v="0"/>
    <x v="1"/>
    <n v="3.6851400000000001"/>
    <n v="99.516080000000002"/>
    <n v="-8.5165867790142596E-2"/>
    <n v="5723"/>
    <n v="4.5201351474751163E-2"/>
    <n v="0.17367763719839621"/>
    <n v="0.18244018820520633"/>
    <n v="0.64388217459639752"/>
    <n v="0.80222512783863675"/>
    <n v="0.16074427368923694"/>
    <n v="3.7030598472126315E-2"/>
    <x v="1"/>
    <n v="0"/>
    <x v="1"/>
    <n v="0"/>
    <n v="1.4"/>
    <x v="0"/>
    <n v="0"/>
    <x v="0"/>
    <x v="1"/>
    <m/>
    <x v="1"/>
    <x v="1"/>
    <x v="1"/>
    <n v="0"/>
    <x v="1"/>
    <x v="3"/>
    <x v="1"/>
    <x v="1"/>
    <x v="0"/>
    <x v="0"/>
    <x v="0"/>
    <x v="0"/>
    <x v="0"/>
    <x v="0"/>
    <x v="0"/>
    <x v="0"/>
    <x v="0"/>
    <m/>
    <x v="0"/>
    <x v="0"/>
    <x v="0"/>
    <x v="0"/>
    <x v="0"/>
    <m/>
    <n v="19820528"/>
    <x v="1"/>
    <m/>
    <m/>
    <m/>
    <m/>
    <x v="2"/>
    <x v="2"/>
  </r>
  <r>
    <x v="0"/>
    <s v="T26N R089W S21 fSUNDANCE"/>
    <n v="49022671"/>
    <x v="0"/>
    <x v="5"/>
    <s v="BAILEY DOME"/>
    <s v="NE NE"/>
    <s v="21"/>
    <n v="26"/>
    <n v="89"/>
    <n v="42.215479999999999"/>
    <n v="-107.46491"/>
    <s v="4900705945"/>
    <s v="GOV'T-HINTZE NO. 1"/>
    <x v="0"/>
    <x v="47"/>
    <m/>
    <m/>
    <n v="124"/>
    <x v="0"/>
    <n v="5098"/>
    <n v="5222"/>
    <m/>
    <m/>
    <x v="0"/>
    <d v="1944-12-21T00:00:00"/>
    <m/>
    <x v="2"/>
    <n v="51"/>
    <n v="6"/>
    <n v="1159"/>
    <n v="-3"/>
    <x v="0"/>
    <n v="766"/>
    <n v="1970"/>
    <m/>
    <x v="0"/>
    <n v="216"/>
    <n v="3227"/>
    <x v="0"/>
    <m/>
    <n v="2.5449000000000002"/>
    <n v="0.49374000000000001"/>
    <n v="50.416499999999999"/>
    <n v="0"/>
    <n v="53.45514"/>
    <n v="21.60886"/>
    <n v="32.2883"/>
    <m/>
    <x v="0"/>
    <n v="4.4971200000000007"/>
    <n v="58.394280000000002"/>
    <n v="-4.4158834261277362E-2"/>
    <n v="4162"/>
    <n v="0.12653945053457843"/>
    <n v="4.760814395023566E-2"/>
    <n v="9.2365299202284389E-3"/>
    <n v="0.9431553261295359"/>
    <n v="0.37005097074576482"/>
    <n v="0.55293600674586618"/>
    <n v="7.7013022508368986E-2"/>
    <x v="0"/>
    <m/>
    <x v="0"/>
    <m/>
    <m/>
    <x v="0"/>
    <m/>
    <x v="0"/>
    <x v="0"/>
    <m/>
    <x v="0"/>
    <x v="0"/>
    <x v="0"/>
    <m/>
    <x v="0"/>
    <x v="0"/>
    <x v="0"/>
    <x v="0"/>
    <x v="0"/>
    <x v="0"/>
    <x v="0"/>
    <x v="0"/>
    <x v="0"/>
    <x v="0"/>
    <x v="0"/>
    <x v="0"/>
    <x v="0"/>
    <m/>
    <x v="0"/>
    <x v="0"/>
    <x v="0"/>
    <x v="0"/>
    <x v="0"/>
    <s v="DST"/>
    <m/>
    <x v="0"/>
    <m/>
    <m/>
    <m/>
    <m/>
    <x v="2"/>
    <x v="2"/>
  </r>
  <r>
    <x v="0"/>
    <s v="T14N R103W S11 fSUNDANCE"/>
    <n v="49017491"/>
    <x v="0"/>
    <x v="1"/>
    <s v="SALT WELLS"/>
    <m/>
    <s v="11"/>
    <s v=" 14"/>
    <s v=" 103"/>
    <n v="41.210160000000002"/>
    <n v="-108.98377000000001"/>
    <s v="4903705196"/>
    <s v="UNIT NO. 1"/>
    <x v="0"/>
    <x v="47"/>
    <n v="709"/>
    <n v="157"/>
    <n v="28"/>
    <x v="0"/>
    <n v="6995"/>
    <n v="7023"/>
    <m/>
    <m/>
    <x v="0"/>
    <d v="1949-11-19T00:00:00"/>
    <n v="8.1000003814697266"/>
    <x v="2"/>
    <n v="23"/>
    <n v="28"/>
    <n v="4995"/>
    <n v="-3"/>
    <x v="0"/>
    <n v="4800"/>
    <n v="4340"/>
    <m/>
    <x v="0"/>
    <n v="417"/>
    <n v="12566"/>
    <x v="0"/>
    <m/>
    <n v="1.1476999999999999"/>
    <n v="2.3041200000000002"/>
    <n v="217.2825"/>
    <n v="0"/>
    <n v="220.73432"/>
    <n v="135.40799999999999"/>
    <n v="71.132599999999996"/>
    <m/>
    <x v="0"/>
    <n v="8.6819400000000009"/>
    <n v="215.22253999999998"/>
    <n v="1.2642948203636515E-2"/>
    <n v="14597"/>
    <n v="7.4770827964510553E-2"/>
    <n v="5.1994633186176033E-3"/>
    <n v="1.0438431142017247E-2"/>
    <n v="0.98436210553936521"/>
    <n v="0.62915343346472907"/>
    <n v="0.33050720431047792"/>
    <n v="4.0339362224793007E-2"/>
    <x v="0"/>
    <m/>
    <x v="0"/>
    <m/>
    <m/>
    <x v="0"/>
    <m/>
    <x v="0"/>
    <x v="0"/>
    <m/>
    <x v="0"/>
    <x v="0"/>
    <x v="0"/>
    <m/>
    <x v="0"/>
    <x v="0"/>
    <x v="0"/>
    <x v="0"/>
    <x v="0"/>
    <x v="0"/>
    <x v="0"/>
    <x v="0"/>
    <x v="0"/>
    <x v="0"/>
    <x v="0"/>
    <x v="0"/>
    <x v="0"/>
    <m/>
    <x v="0"/>
    <x v="0"/>
    <x v="0"/>
    <x v="0"/>
    <x v="0"/>
    <s v="DST NO. 8"/>
    <m/>
    <x v="0"/>
    <m/>
    <m/>
    <m/>
    <m/>
    <x v="4"/>
    <x v="3"/>
  </r>
  <r>
    <x v="0"/>
    <s v="T18N R102W S12 fSUNDANCE"/>
    <n v="49009109"/>
    <x v="0"/>
    <x v="1"/>
    <s v="CHIMNEY ROCK"/>
    <m/>
    <s v="12"/>
    <s v=" 18"/>
    <s v=" 102"/>
    <n v="41.545740000000002"/>
    <n v="-108.85859000000001"/>
    <s v="4903705405"/>
    <s v="GOVERNMENT NO. 1"/>
    <x v="0"/>
    <x v="47"/>
    <m/>
    <n v="71"/>
    <n v="140"/>
    <x v="0"/>
    <n v="6490"/>
    <n v="6630"/>
    <m/>
    <m/>
    <x v="0"/>
    <d v="1956-01-06T00:00:00"/>
    <n v="7.3000001907348633"/>
    <x v="2"/>
    <n v="81"/>
    <n v="23"/>
    <n v="6348"/>
    <n v="-3"/>
    <x v="0"/>
    <n v="7200"/>
    <n v="4220"/>
    <m/>
    <x v="0"/>
    <n v="471"/>
    <n v="16201"/>
    <x v="0"/>
    <m/>
    <n v="4.0419"/>
    <n v="1.8926700000000001"/>
    <n v="276.13799999999998"/>
    <n v="0"/>
    <n v="282.07256999999998"/>
    <n v="203.11199999999999"/>
    <n v="69.16579999999999"/>
    <m/>
    <x v="0"/>
    <n v="9.8062200000000015"/>
    <n v="282.08401999999995"/>
    <n v="-2.0295783480909064E-5"/>
    <n v="18337"/>
    <n v="6.1844924431061439E-2"/>
    <n v="1.4329291217504772E-2"/>
    <n v="6.709869024130918E-3"/>
    <n v="0.97896083975836423"/>
    <n v="0.72004078784753578"/>
    <n v="0.24519573990756371"/>
    <n v="3.4763472244900659E-2"/>
    <x v="0"/>
    <m/>
    <x v="0"/>
    <m/>
    <m/>
    <x v="0"/>
    <m/>
    <x v="0"/>
    <x v="0"/>
    <m/>
    <x v="0"/>
    <x v="0"/>
    <x v="0"/>
    <m/>
    <x v="0"/>
    <x v="0"/>
    <x v="0"/>
    <x v="0"/>
    <x v="0"/>
    <x v="0"/>
    <x v="0"/>
    <x v="0"/>
    <x v="0"/>
    <x v="0"/>
    <x v="0"/>
    <x v="0"/>
    <x v="0"/>
    <m/>
    <x v="0"/>
    <x v="0"/>
    <x v="0"/>
    <x v="0"/>
    <x v="0"/>
    <s v="DST NO. 11"/>
    <m/>
    <x v="0"/>
    <m/>
    <m/>
    <m/>
    <m/>
    <x v="4"/>
    <x v="3"/>
  </r>
  <r>
    <x v="0"/>
    <s v="T18N R103W S18 fSUNDANCE"/>
    <n v="49008846"/>
    <x v="0"/>
    <x v="1"/>
    <s v="BAXTER BASIN MIDDLE"/>
    <m/>
    <s v="18"/>
    <s v=" 18"/>
    <s v=" 103"/>
    <n v="41.536960000000001"/>
    <n v="-109.06119"/>
    <s v="4903705377"/>
    <s v="AGNES FAY 1"/>
    <x v="0"/>
    <x v="47"/>
    <m/>
    <n v="98"/>
    <n v="115"/>
    <x v="0"/>
    <n v="3120"/>
    <n v="3235"/>
    <m/>
    <m/>
    <x v="0"/>
    <d v="1946-10-21T00:00:00"/>
    <n v="7.5"/>
    <x v="2"/>
    <n v="51"/>
    <n v="32"/>
    <n v="3630"/>
    <n v="-3"/>
    <x v="0"/>
    <n v="5544"/>
    <n v="405"/>
    <m/>
    <x v="0"/>
    <n v="10"/>
    <n v="9469"/>
    <x v="0"/>
    <m/>
    <n v="2.5449000000000002"/>
    <n v="2.6332800000000001"/>
    <n v="157.905"/>
    <n v="0"/>
    <n v="163.08318"/>
    <n v="156.39624000000001"/>
    <n v="6.6379499999999991"/>
    <m/>
    <x v="0"/>
    <n v="0.20820000000000002"/>
    <n v="163.24239"/>
    <n v="-4.878869896710872E-4"/>
    <n v="9666"/>
    <n v="1.029527044682519E-2"/>
    <n v="1.5604920139526347E-2"/>
    <n v="1.6146852176907516E-2"/>
    <n v="0.96824822768356611"/>
    <n v="0.9580614447019552"/>
    <n v="4.0663151280742701E-2"/>
    <n v="1.2754040173021237E-3"/>
    <x v="0"/>
    <m/>
    <x v="0"/>
    <m/>
    <m/>
    <x v="0"/>
    <m/>
    <x v="0"/>
    <x v="0"/>
    <m/>
    <x v="0"/>
    <x v="0"/>
    <x v="0"/>
    <m/>
    <x v="0"/>
    <x v="0"/>
    <x v="0"/>
    <x v="0"/>
    <x v="0"/>
    <x v="0"/>
    <x v="0"/>
    <x v="0"/>
    <x v="0"/>
    <x v="0"/>
    <x v="0"/>
    <x v="0"/>
    <x v="0"/>
    <m/>
    <x v="0"/>
    <x v="0"/>
    <x v="0"/>
    <x v="0"/>
    <x v="0"/>
    <s v="DST"/>
    <m/>
    <x v="0"/>
    <m/>
    <m/>
    <m/>
    <m/>
    <x v="4"/>
    <x v="3"/>
  </r>
  <r>
    <x v="0"/>
    <s v="T19N R103W S18 fSUNDANCE"/>
    <n v="49018219"/>
    <x v="0"/>
    <x v="1"/>
    <s v="BAXTER BASIN NORTH"/>
    <m/>
    <s v="18"/>
    <s v=" 19"/>
    <s v=" 103"/>
    <n v="41.61974"/>
    <n v="-109.07635999999999"/>
    <s v="4903705593"/>
    <s v="UNIT NO. 1"/>
    <x v="0"/>
    <x v="47"/>
    <m/>
    <m/>
    <n v="30"/>
    <x v="6"/>
    <n v="4090"/>
    <n v="4120"/>
    <m/>
    <m/>
    <x v="0"/>
    <d v="1937-07-24T00:00:00"/>
    <m/>
    <x v="0"/>
    <n v="62"/>
    <n v="31"/>
    <n v="6082"/>
    <n v="-3"/>
    <x v="0"/>
    <n v="6240"/>
    <n v="3540"/>
    <m/>
    <x v="0"/>
    <n v="1737"/>
    <n v="17692"/>
    <x v="0"/>
    <m/>
    <n v="3.0937999999999999"/>
    <n v="2.5509900000000001"/>
    <n v="264.56700000000001"/>
    <n v="0"/>
    <n v="270.21179000000001"/>
    <n v="176.03039999999999"/>
    <n v="58.020599999999995"/>
    <m/>
    <x v="0"/>
    <n v="36.164340000000003"/>
    <n v="270.21533999999997"/>
    <n v="-6.5688782129822542E-6"/>
    <n v="17686"/>
    <n v="-1.6959692464243314E-4"/>
    <n v="1.1449537416557581E-2"/>
    <n v="9.4407057515884119E-3"/>
    <n v="0.97910975683185397"/>
    <n v="0.65144488096049624"/>
    <n v="0.2147198600938052"/>
    <n v="0.13383525894569867"/>
    <x v="0"/>
    <m/>
    <x v="0"/>
    <m/>
    <m/>
    <x v="0"/>
    <m/>
    <x v="0"/>
    <x v="0"/>
    <m/>
    <x v="0"/>
    <x v="0"/>
    <x v="0"/>
    <m/>
    <x v="0"/>
    <x v="0"/>
    <x v="0"/>
    <x v="0"/>
    <x v="0"/>
    <x v="0"/>
    <x v="0"/>
    <x v="0"/>
    <x v="0"/>
    <x v="0"/>
    <x v="0"/>
    <x v="0"/>
    <x v="0"/>
    <m/>
    <x v="0"/>
    <x v="0"/>
    <x v="0"/>
    <x v="0"/>
    <x v="0"/>
    <s v="TESTER"/>
    <m/>
    <x v="0"/>
    <m/>
    <m/>
    <m/>
    <m/>
    <x v="4"/>
    <x v="3"/>
  </r>
  <r>
    <x v="0"/>
    <s v="T19N R103W S30 fSUNDANCE"/>
    <n v="49004900"/>
    <x v="0"/>
    <x v="1"/>
    <s v="AIRPORT"/>
    <m/>
    <s v="30"/>
    <s v=" 19"/>
    <s v=" 103"/>
    <n v="41.591230000000003"/>
    <n v="-109.07643"/>
    <s v="4903705528"/>
    <s v="C. S. HILL 1"/>
    <x v="0"/>
    <x v="47"/>
    <n v="257"/>
    <n v="189"/>
    <n v="81"/>
    <x v="0"/>
    <n v="4107"/>
    <n v="4188"/>
    <m/>
    <m/>
    <x v="0"/>
    <m/>
    <n v="8.1000003814697266"/>
    <x v="0"/>
    <n v="69"/>
    <n v="19"/>
    <n v="4443"/>
    <n v="-3"/>
    <x v="0"/>
    <n v="3700"/>
    <n v="5700"/>
    <m/>
    <x v="0"/>
    <n v="21"/>
    <n v="11059"/>
    <x v="0"/>
    <m/>
    <n v="3.4430999999999998"/>
    <n v="1.56351"/>
    <n v="193.2705"/>
    <n v="0"/>
    <n v="198.27710999999999"/>
    <n v="104.377"/>
    <n v="93.422999999999988"/>
    <m/>
    <x v="0"/>
    <n v="0.43722000000000005"/>
    <n v="198.23721999999998"/>
    <n v="1.0060166047470206E-4"/>
    <n v="13946"/>
    <n v="0.11545690861827634"/>
    <n v="1.7365090705629107E-2"/>
    <n v="7.885479065132631E-3"/>
    <n v="0.97474943022923832"/>
    <n v="0.52652574526620177"/>
    <n v="0.47126871533004749"/>
    <n v="2.2055394037507189E-3"/>
    <x v="0"/>
    <m/>
    <x v="0"/>
    <m/>
    <m/>
    <x v="0"/>
    <m/>
    <x v="0"/>
    <x v="0"/>
    <m/>
    <x v="0"/>
    <x v="0"/>
    <x v="0"/>
    <m/>
    <x v="0"/>
    <x v="0"/>
    <x v="0"/>
    <x v="0"/>
    <x v="0"/>
    <x v="0"/>
    <x v="0"/>
    <x v="0"/>
    <x v="0"/>
    <x v="0"/>
    <x v="0"/>
    <x v="0"/>
    <x v="0"/>
    <m/>
    <x v="0"/>
    <x v="0"/>
    <x v="0"/>
    <x v="0"/>
    <x v="0"/>
    <s v="DST"/>
    <m/>
    <x v="0"/>
    <m/>
    <m/>
    <m/>
    <m/>
    <x v="4"/>
    <x v="3"/>
  </r>
  <r>
    <x v="0"/>
    <s v="T19N R104W S02 fSUNDANCE"/>
    <n v="49004904"/>
    <x v="0"/>
    <x v="1"/>
    <s v="BAXTER BASIN NORTH"/>
    <m/>
    <s v="2"/>
    <s v=" 19"/>
    <s v=" 104"/>
    <n v="41.654490000000003"/>
    <n v="-109.11199999999999"/>
    <s v="4903705693"/>
    <s v="CAPPERS 3"/>
    <x v="0"/>
    <x v="47"/>
    <m/>
    <m/>
    <m/>
    <x v="0"/>
    <n v="3794"/>
    <m/>
    <m/>
    <m/>
    <x v="0"/>
    <m/>
    <n v="7.1999998092651367"/>
    <x v="0"/>
    <n v="513"/>
    <n v="124"/>
    <n v="8067"/>
    <n v="-3"/>
    <x v="0"/>
    <n v="5900"/>
    <n v="2035"/>
    <m/>
    <x v="0"/>
    <n v="8975"/>
    <n v="23680"/>
    <x v="0"/>
    <m/>
    <n v="25.598700000000001"/>
    <n v="10.20396"/>
    <n v="350.91449999999998"/>
    <n v="0"/>
    <n v="386.71715999999998"/>
    <n v="166.43899999999999"/>
    <n v="33.353649999999995"/>
    <m/>
    <x v="0"/>
    <n v="186.85950000000003"/>
    <n v="386.65215000000001"/>
    <n v="8.4060744536103293E-5"/>
    <n v="25608"/>
    <n v="3.9117026456744038E-2"/>
    <n v="6.6194890343112781E-2"/>
    <n v="2.6386106062632444E-2"/>
    <n v="0.90741900359425476"/>
    <n v="0.43046185052895736"/>
    <n v="8.6262678223824676E-2"/>
    <n v="0.48327547124721798"/>
    <x v="0"/>
    <m/>
    <x v="0"/>
    <m/>
    <m/>
    <x v="0"/>
    <m/>
    <x v="0"/>
    <x v="0"/>
    <m/>
    <x v="0"/>
    <x v="0"/>
    <x v="0"/>
    <m/>
    <x v="0"/>
    <x v="0"/>
    <x v="0"/>
    <x v="0"/>
    <x v="0"/>
    <x v="0"/>
    <x v="0"/>
    <x v="0"/>
    <x v="0"/>
    <x v="0"/>
    <x v="0"/>
    <x v="0"/>
    <x v="0"/>
    <m/>
    <x v="0"/>
    <x v="0"/>
    <x v="0"/>
    <x v="0"/>
    <x v="0"/>
    <s v="DST"/>
    <m/>
    <x v="0"/>
    <m/>
    <m/>
    <m/>
    <m/>
    <x v="4"/>
    <x v="3"/>
  </r>
  <r>
    <x v="0"/>
    <s v="T19N R104W S22 fSUNDANCE"/>
    <n v="49011696"/>
    <x v="0"/>
    <x v="1"/>
    <s v="BAXTER BASIN NORTH"/>
    <m/>
    <s v="22"/>
    <s v=" 19"/>
    <s v=" 104"/>
    <n v="41.616750000000003"/>
    <n v="-109.1187"/>
    <s v="4903705584"/>
    <s v="UNIT NO. 1"/>
    <x v="0"/>
    <x v="47"/>
    <n v="163"/>
    <n v="2243"/>
    <n v="18"/>
    <x v="0"/>
    <n v="4241"/>
    <n v="4259"/>
    <m/>
    <m/>
    <x v="3"/>
    <d v="1940-09-12T00:00:00"/>
    <m/>
    <x v="0"/>
    <n v="316"/>
    <n v="82"/>
    <n v="5678"/>
    <n v="-3"/>
    <x v="0"/>
    <n v="4354"/>
    <n v="2410"/>
    <m/>
    <x v="0"/>
    <n v="5144"/>
    <n v="17984"/>
    <x v="0"/>
    <m/>
    <n v="15.7684"/>
    <n v="6.7477800000000006"/>
    <n v="246.99299999999999"/>
    <n v="0"/>
    <n v="269.50918000000001"/>
    <n v="122.82634"/>
    <n v="39.499899999999997"/>
    <m/>
    <x v="0"/>
    <n v="107.09808000000001"/>
    <n v="269.42431999999997"/>
    <n v="1.5745912992984996E-4"/>
    <n v="17978"/>
    <n v="-1.6684277848840444E-4"/>
    <n v="5.8507840066894932E-2"/>
    <n v="2.5037291865160214E-2"/>
    <n v="0.91645486806794474"/>
    <n v="0.45588438341423676"/>
    <n v="0.14660851700395866"/>
    <n v="0.39750709958180475"/>
    <x v="0"/>
    <m/>
    <x v="0"/>
    <m/>
    <m/>
    <x v="0"/>
    <m/>
    <x v="0"/>
    <x v="0"/>
    <m/>
    <x v="0"/>
    <x v="0"/>
    <x v="0"/>
    <m/>
    <x v="0"/>
    <x v="0"/>
    <x v="0"/>
    <x v="0"/>
    <x v="0"/>
    <x v="0"/>
    <x v="0"/>
    <x v="0"/>
    <x v="0"/>
    <x v="0"/>
    <x v="0"/>
    <x v="0"/>
    <x v="0"/>
    <m/>
    <x v="0"/>
    <x v="0"/>
    <x v="0"/>
    <x v="0"/>
    <x v="0"/>
    <s v="FLOW LINE"/>
    <m/>
    <x v="0"/>
    <m/>
    <m/>
    <m/>
    <m/>
    <x v="4"/>
    <x v="3"/>
  </r>
  <r>
    <x v="0"/>
    <s v="T20N R104W S11 fSUNDANCE"/>
    <n v="49018020"/>
    <x v="0"/>
    <x v="1"/>
    <s v="BAXTER BASIN NORTH"/>
    <m/>
    <s v="11"/>
    <s v=" 20"/>
    <s v=" 104"/>
    <n v="41.721060000000001"/>
    <n v="-109.11666"/>
    <s v="4903705803"/>
    <s v="UNIT NO. 1"/>
    <x v="0"/>
    <x v="47"/>
    <m/>
    <m/>
    <n v="35"/>
    <x v="0"/>
    <n v="4500"/>
    <n v="4535"/>
    <m/>
    <m/>
    <x v="0"/>
    <d v="1938-05-18T00:00:00"/>
    <m/>
    <x v="0"/>
    <n v="326"/>
    <n v="121"/>
    <n v="11361"/>
    <n v="-3"/>
    <x v="0"/>
    <n v="17160"/>
    <n v="1070"/>
    <m/>
    <x v="0"/>
    <n v="905"/>
    <n v="30943"/>
    <x v="0"/>
    <m/>
    <n v="16.267399999999999"/>
    <n v="9.9570900000000009"/>
    <n v="494.20349999999996"/>
    <n v="0"/>
    <n v="520.42798999999991"/>
    <n v="484.08359999999999"/>
    <n v="17.537299999999998"/>
    <m/>
    <x v="0"/>
    <n v="18.842100000000002"/>
    <n v="520.46299999999997"/>
    <n v="-3.3634646025763575E-5"/>
    <n v="30937"/>
    <n v="-9.6961861667744015E-5"/>
    <n v="3.1257734619538818E-2"/>
    <n v="1.9132502846359211E-2"/>
    <n v="0.94960976253410212"/>
    <n v="0.93010185162057635"/>
    <n v="3.369557490157802E-2"/>
    <n v="3.6202573477845695E-2"/>
    <x v="0"/>
    <m/>
    <x v="0"/>
    <m/>
    <m/>
    <x v="0"/>
    <m/>
    <x v="0"/>
    <x v="0"/>
    <m/>
    <x v="0"/>
    <x v="0"/>
    <x v="0"/>
    <m/>
    <x v="0"/>
    <x v="0"/>
    <x v="0"/>
    <x v="0"/>
    <x v="0"/>
    <x v="0"/>
    <x v="0"/>
    <x v="0"/>
    <x v="0"/>
    <x v="0"/>
    <x v="0"/>
    <x v="0"/>
    <x v="0"/>
    <m/>
    <x v="0"/>
    <x v="0"/>
    <x v="0"/>
    <x v="0"/>
    <x v="0"/>
    <s v="TESTER"/>
    <m/>
    <x v="0"/>
    <m/>
    <m/>
    <m/>
    <m/>
    <x v="4"/>
    <x v="3"/>
  </r>
  <r>
    <x v="0"/>
    <s v="T20N R104W S23 fSUNDANCE"/>
    <n v="49009288"/>
    <x v="0"/>
    <x v="1"/>
    <s v="BAXTER BASIN NORTH"/>
    <m/>
    <s v="23"/>
    <s v=" 20"/>
    <s v=" 104"/>
    <n v="41.692869999999999"/>
    <n v="-109.10299000000001"/>
    <s v="4903705775"/>
    <s v="CAMERON U.P. NO. 1"/>
    <x v="0"/>
    <x v="47"/>
    <n v="199"/>
    <n v="236"/>
    <n v="41"/>
    <x v="0"/>
    <n v="4300"/>
    <n v="4341"/>
    <m/>
    <m/>
    <x v="0"/>
    <d v="1956-08-04T00:00:00"/>
    <n v="8.5"/>
    <x v="2"/>
    <n v="30"/>
    <n v="29"/>
    <n v="4854"/>
    <n v="-3"/>
    <x v="0"/>
    <n v="4180"/>
    <n v="3880"/>
    <m/>
    <x v="0"/>
    <n v="1034"/>
    <n v="12398"/>
    <x v="0"/>
    <m/>
    <n v="1.4969999999999999"/>
    <n v="2.3864100000000001"/>
    <n v="211.14899999999997"/>
    <n v="0"/>
    <n v="215.03240999999997"/>
    <n v="117.9178"/>
    <n v="63.593199999999996"/>
    <m/>
    <x v="0"/>
    <n v="21.527880000000003"/>
    <n v="203.03888000000001"/>
    <n v="2.8687762797584032E-2"/>
    <n v="14001"/>
    <n v="6.0721997045342625E-2"/>
    <n v="6.9617412556553689E-3"/>
    <n v="1.10979084501727E-2"/>
    <n v="0.98194035029417193"/>
    <n v="0.58076462990733591"/>
    <n v="0.31320700744606156"/>
    <n v="0.10602836264660248"/>
    <x v="0"/>
    <m/>
    <x v="0"/>
    <m/>
    <m/>
    <x v="0"/>
    <m/>
    <x v="0"/>
    <x v="0"/>
    <m/>
    <x v="0"/>
    <x v="0"/>
    <x v="0"/>
    <m/>
    <x v="0"/>
    <x v="0"/>
    <x v="0"/>
    <x v="0"/>
    <x v="0"/>
    <x v="0"/>
    <x v="0"/>
    <x v="0"/>
    <x v="0"/>
    <x v="0"/>
    <x v="0"/>
    <x v="0"/>
    <x v="0"/>
    <m/>
    <x v="0"/>
    <x v="0"/>
    <x v="0"/>
    <x v="0"/>
    <x v="0"/>
    <s v="DST"/>
    <m/>
    <x v="0"/>
    <m/>
    <m/>
    <m/>
    <m/>
    <x v="4"/>
    <x v="3"/>
  </r>
  <r>
    <x v="0"/>
    <s v="T20N R104W S26 fSUNDANCE"/>
    <n v="49005120"/>
    <x v="0"/>
    <x v="1"/>
    <s v="BAXTER BASIN NORTH"/>
    <m/>
    <s v="26"/>
    <s v=" 20"/>
    <s v=" 104"/>
    <n v="41.678350000000002"/>
    <n v="-109.11156"/>
    <s v="4903705757"/>
    <s v="G. W. CAPPERS 4"/>
    <x v="0"/>
    <x v="47"/>
    <n v="409"/>
    <n v="225"/>
    <n v="40"/>
    <x v="0"/>
    <n v="4100"/>
    <n v="4140"/>
    <m/>
    <m/>
    <x v="0"/>
    <m/>
    <n v="7"/>
    <x v="0"/>
    <n v="636"/>
    <n v="306"/>
    <n v="12575"/>
    <n v="-3"/>
    <x v="0"/>
    <n v="13000"/>
    <n v="1850"/>
    <m/>
    <x v="0"/>
    <n v="9950"/>
    <n v="37378"/>
    <x v="0"/>
    <m/>
    <n v="31.7364"/>
    <n v="25.18074"/>
    <n v="547.01250000000005"/>
    <n v="0"/>
    <n v="603.92963999999995"/>
    <n v="366.73"/>
    <n v="30.321499999999997"/>
    <m/>
    <x v="0"/>
    <n v="207.15900000000002"/>
    <n v="604.21050000000002"/>
    <n v="-2.3247303081915246E-4"/>
    <n v="38311"/>
    <n v="1.2326758181505899E-2"/>
    <n v="5.2549830142464941E-2"/>
    <n v="4.1694823920216936E-2"/>
    <n v="0.9057553459373181"/>
    <n v="0.60695734350859498"/>
    <n v="5.0183669433086643E-2"/>
    <n v="0.3428589870583183"/>
    <x v="0"/>
    <m/>
    <x v="0"/>
    <m/>
    <m/>
    <x v="0"/>
    <m/>
    <x v="0"/>
    <x v="0"/>
    <m/>
    <x v="0"/>
    <x v="0"/>
    <x v="0"/>
    <m/>
    <x v="0"/>
    <x v="0"/>
    <x v="0"/>
    <x v="0"/>
    <x v="0"/>
    <x v="0"/>
    <x v="0"/>
    <x v="0"/>
    <x v="0"/>
    <x v="0"/>
    <x v="0"/>
    <x v="0"/>
    <x v="0"/>
    <m/>
    <x v="0"/>
    <x v="0"/>
    <x v="0"/>
    <x v="0"/>
    <x v="0"/>
    <s v="DST"/>
    <m/>
    <x v="0"/>
    <m/>
    <m/>
    <m/>
    <m/>
    <x v="4"/>
    <x v="3"/>
  </r>
  <r>
    <x v="0"/>
    <s v="T13N R088W S36 fTENSLEEP"/>
    <n v="49010647"/>
    <x v="0"/>
    <x v="5"/>
    <s v="WILDCAT"/>
    <m/>
    <s v="36"/>
    <n v="13"/>
    <n v="88"/>
    <n v="41.051450000000003"/>
    <n v="-107.24339000000001"/>
    <s v="4900705036"/>
    <s v="BATTLE MOUNTAIN STATE NO. 1"/>
    <x v="0"/>
    <x v="48"/>
    <n v="1"/>
    <m/>
    <n v="28"/>
    <x v="0"/>
    <n v="7642"/>
    <n v="7670"/>
    <n v="7842"/>
    <m/>
    <x v="0"/>
    <d v="1964-07-30T00:00:00"/>
    <n v="7.7"/>
    <x v="0"/>
    <n v="131"/>
    <n v="12"/>
    <n v="463"/>
    <n v="23"/>
    <x v="0"/>
    <n v="90"/>
    <n v="110"/>
    <m/>
    <x v="0"/>
    <n v="1150"/>
    <n v="1979"/>
    <x v="0"/>
    <m/>
    <n v="6.5369000000000002"/>
    <n v="0.98748000000000002"/>
    <n v="20.140499999999999"/>
    <n v="0.58833999999999997"/>
    <n v="28.253219999999999"/>
    <n v="2.5388999999999999"/>
    <n v="1.8028999999999997"/>
    <m/>
    <x v="0"/>
    <n v="23.943000000000001"/>
    <n v="28.284800000000001"/>
    <n v="-5.585621852339667E-4"/>
    <n v="1976"/>
    <n v="-7.5853350189633378E-4"/>
    <n v="0.23136831837220678"/>
    <n v="3.4951060445499664E-2"/>
    <n v="0.73368062118229349"/>
    <n v="8.9761992306822039E-2"/>
    <n v="6.374094920239845E-2"/>
    <n v="0.8464970584907795"/>
    <x v="0"/>
    <m/>
    <x v="0"/>
    <m/>
    <m/>
    <x v="0"/>
    <m/>
    <x v="0"/>
    <x v="0"/>
    <m/>
    <x v="0"/>
    <x v="0"/>
    <x v="0"/>
    <m/>
    <x v="0"/>
    <x v="0"/>
    <x v="0"/>
    <x v="0"/>
    <x v="0"/>
    <x v="0"/>
    <x v="0"/>
    <x v="0"/>
    <x v="0"/>
    <x v="0"/>
    <x v="0"/>
    <x v="0"/>
    <x v="0"/>
    <m/>
    <x v="0"/>
    <x v="0"/>
    <x v="0"/>
    <x v="0"/>
    <x v="0"/>
    <s v="DST NO. 5 (MIDDLE)"/>
    <m/>
    <x v="0"/>
    <m/>
    <m/>
    <m/>
    <m/>
    <x v="0"/>
    <x v="2"/>
  </r>
  <r>
    <x v="0"/>
    <s v="T16N R090W S31 fTENSLEEP"/>
    <n v="49124360"/>
    <x v="0"/>
    <x v="5"/>
    <s v="DEEP CREEK"/>
    <m/>
    <s v="31"/>
    <n v="16"/>
    <n v="90"/>
    <n v="41.319629999999997"/>
    <n v="-107.56219"/>
    <s v="4900720097"/>
    <s v="DEEP CREEK UNIT NO. 31-31"/>
    <x v="18"/>
    <x v="48"/>
    <n v="16"/>
    <m/>
    <n v="109"/>
    <x v="0"/>
    <n v="10082"/>
    <n v="10191"/>
    <m/>
    <m/>
    <x v="0"/>
    <d v="1970-09-04T00:00:00"/>
    <n v="7.1999998092651367"/>
    <x v="0"/>
    <n v="177"/>
    <n v="121"/>
    <n v="3550"/>
    <n v="268"/>
    <x v="0"/>
    <n v="4255"/>
    <n v="1703"/>
    <m/>
    <x v="0"/>
    <n v="180"/>
    <n v="10254"/>
    <x v="0"/>
    <s v="PAN AMERICAN PETROLEUM CORP"/>
    <n v="8.8323"/>
    <n v="9.9570900000000009"/>
    <n v="154.42500000000001"/>
    <n v="6.8554399999999998"/>
    <n v="180.06982999999997"/>
    <n v="120.03354999999999"/>
    <n v="27.912169999999996"/>
    <m/>
    <x v="0"/>
    <n v="3.7476000000000003"/>
    <n v="151.69332"/>
    <n v="8.5532434810797905E-2"/>
    <n v="10251"/>
    <n v="-1.463057790782736E-4"/>
    <n v="4.9049304927982672E-2"/>
    <n v="5.5295715001230372E-2"/>
    <n v="0.89565498007078703"/>
    <n v="0.79129094148641477"/>
    <n v="0.18400394954767946"/>
    <n v="2.4705108965905685E-2"/>
    <x v="0"/>
    <m/>
    <x v="0"/>
    <m/>
    <m/>
    <x v="0"/>
    <m/>
    <x v="0"/>
    <x v="0"/>
    <m/>
    <x v="0"/>
    <x v="0"/>
    <x v="0"/>
    <m/>
    <x v="0"/>
    <x v="0"/>
    <x v="0"/>
    <x v="0"/>
    <x v="0"/>
    <x v="0"/>
    <x v="0"/>
    <x v="0"/>
    <x v="0"/>
    <x v="0"/>
    <x v="0"/>
    <x v="0"/>
    <x v="0"/>
    <m/>
    <x v="0"/>
    <x v="0"/>
    <x v="0"/>
    <x v="0"/>
    <x v="0"/>
    <s v="DST NO 8"/>
    <m/>
    <x v="0"/>
    <m/>
    <m/>
    <m/>
    <m/>
    <x v="0"/>
    <x v="2"/>
  </r>
  <r>
    <x v="0"/>
    <s v="T16N R091W S08 fTENSLEEP"/>
    <n v="49124147"/>
    <x v="0"/>
    <x v="5"/>
    <s v="WC"/>
    <m/>
    <s v="8"/>
    <n v="16"/>
    <n v="91"/>
    <n v="41.366779999999999"/>
    <n v="-107.65288"/>
    <s v="4900720209"/>
    <s v="DOTY MOUNTAIN NO 1"/>
    <x v="19"/>
    <x v="48"/>
    <m/>
    <m/>
    <n v="48"/>
    <x v="0"/>
    <n v="10865"/>
    <n v="10913"/>
    <n v="10913"/>
    <m/>
    <x v="0"/>
    <d v="1975-04-18T00:00:00"/>
    <n v="6.7"/>
    <x v="0"/>
    <n v="369"/>
    <n v="60"/>
    <n v="266"/>
    <n v="5"/>
    <x v="0"/>
    <n v="330"/>
    <n v="744"/>
    <m/>
    <x v="0"/>
    <n v="650"/>
    <n v="2046"/>
    <x v="0"/>
    <m/>
    <n v="18.4131"/>
    <n v="4.9374000000000002"/>
    <n v="11.571"/>
    <n v="0.12789999999999999"/>
    <n v="35.049399999999999"/>
    <n v="9.3093000000000004"/>
    <n v="12.194159999999998"/>
    <m/>
    <x v="0"/>
    <n v="13.533000000000001"/>
    <n v="35.036459999999998"/>
    <n v="1.8463068014005102E-4"/>
    <n v="2421"/>
    <n v="8.3948959032907985E-2"/>
    <n v="0.52534708154775833"/>
    <n v="0.14086974384725559"/>
    <n v="0.33378317460498613"/>
    <n v="0.26570321316708367"/>
    <n v="0.34804201109358646"/>
    <n v="0.38625477573932987"/>
    <x v="0"/>
    <m/>
    <x v="0"/>
    <m/>
    <m/>
    <x v="0"/>
    <m/>
    <x v="0"/>
    <x v="0"/>
    <m/>
    <x v="0"/>
    <x v="0"/>
    <x v="0"/>
    <m/>
    <x v="0"/>
    <x v="0"/>
    <x v="0"/>
    <x v="0"/>
    <x v="0"/>
    <x v="0"/>
    <x v="0"/>
    <x v="0"/>
    <x v="0"/>
    <x v="0"/>
    <x v="0"/>
    <x v="0"/>
    <x v="0"/>
    <m/>
    <x v="0"/>
    <x v="0"/>
    <x v="0"/>
    <x v="0"/>
    <x v="0"/>
    <s v="DST NO 9 MFE"/>
    <m/>
    <x v="0"/>
    <m/>
    <m/>
    <m/>
    <m/>
    <x v="0"/>
    <x v="2"/>
  </r>
  <r>
    <x v="1"/>
    <s v="T19N R089W S23 fTENSLEEP"/>
    <n v="3894"/>
    <x v="0"/>
    <x v="5"/>
    <s v="ESPY"/>
    <s v="NW SW"/>
    <n v="23"/>
    <n v="19"/>
    <n v="89"/>
    <n v="41.604149999999997"/>
    <n v="-107.39376"/>
    <s v="4900720237"/>
    <s v="ESPY UNIT 9"/>
    <x v="0"/>
    <x v="48"/>
    <m/>
    <m/>
    <m/>
    <x v="0"/>
    <s v="8400"/>
    <m/>
    <m/>
    <m/>
    <x v="1"/>
    <d v="2000-12-21T00:00:00"/>
    <n v="7.4"/>
    <x v="1"/>
    <n v="244"/>
    <n v="50"/>
    <n v="7990"/>
    <n v="64.2"/>
    <x v="1"/>
    <n v="13400"/>
    <n v="1285"/>
    <m/>
    <x v="0"/>
    <n v="18.5"/>
    <n v="23300"/>
    <x v="0"/>
    <s v="MERIT ENERGY COMPANY"/>
    <n v="12.175599999999999"/>
    <n v="4.1145000000000005"/>
    <n v="347.565"/>
    <n v="1.642236"/>
    <n v="365.49733600000002"/>
    <n v="378.01400000000001"/>
    <n v="21.061149999999998"/>
    <n v="0"/>
    <x v="1"/>
    <n v="0.38517000000000001"/>
    <n v="399.46032000000002"/>
    <n v="-4.4398515046694301E-2"/>
    <n v="23051.7"/>
    <n v="-5.3568693273385723E-3"/>
    <n v="3.331241790501039E-2"/>
    <n v="1.1257263992753152E-2"/>
    <n v="0.95543031810223644"/>
    <n v="0.94631176383176174"/>
    <n v="5.2724010234608522E-2"/>
    <n v="9.6422593362965306E-4"/>
    <x v="0"/>
    <n v="0.05"/>
    <x v="0"/>
    <n v="22048"/>
    <n v="0.25800000000000001"/>
    <x v="2"/>
    <m/>
    <x v="0"/>
    <x v="0"/>
    <m/>
    <x v="0"/>
    <x v="0"/>
    <x v="0"/>
    <m/>
    <x v="0"/>
    <x v="0"/>
    <x v="0"/>
    <x v="0"/>
    <x v="0"/>
    <x v="0"/>
    <x v="0"/>
    <x v="0"/>
    <x v="0"/>
    <x v="0"/>
    <x v="0"/>
    <x v="0"/>
    <x v="0"/>
    <m/>
    <x v="0"/>
    <x v="0"/>
    <x v="0"/>
    <x v="0"/>
    <x v="0"/>
    <m/>
    <n v="20001221"/>
    <x v="0"/>
    <s v="ENERGY LABS CASPER LAB No 0038553-2"/>
    <m/>
    <m/>
    <d v="2001-01-10T00:00:00"/>
    <x v="2"/>
    <x v="2"/>
  </r>
  <r>
    <x v="1"/>
    <s v="T19N R089W S23 fTENSLEEP"/>
    <m/>
    <x v="1"/>
    <x v="3"/>
    <s v="ESPY"/>
    <s v="NW SW"/>
    <n v="23"/>
    <n v="19"/>
    <n v="89"/>
    <n v="41.604149999999997"/>
    <n v="-107.39376"/>
    <s v="4900720237"/>
    <s v="ESPY UNIT 9"/>
    <x v="0"/>
    <x v="48"/>
    <m/>
    <m/>
    <m/>
    <x v="0"/>
    <m/>
    <m/>
    <m/>
    <m/>
    <x v="1"/>
    <d v="1996-06-15T00:00:00"/>
    <n v="6.98"/>
    <x v="0"/>
    <n v="330"/>
    <n v="89"/>
    <n v="1150"/>
    <n v="93"/>
    <x v="1"/>
    <n v="700"/>
    <n v="494"/>
    <n v="0"/>
    <x v="1"/>
    <n v="2270"/>
    <n v="4875"/>
    <x v="0"/>
    <s v="MERIT ENERGY COMPANY"/>
    <n v="16.466999999999999"/>
    <n v="7.3238099999999999"/>
    <n v="50.024999999999999"/>
    <n v="2.3789400000000001"/>
    <n v="76.194749999999999"/>
    <n v="19.747"/>
    <n v="8.09666"/>
    <n v="0"/>
    <x v="1"/>
    <n v="47.261400000000002"/>
    <n v="75.105060000000009"/>
    <n v="7.20219014154737E-3"/>
    <n v="5126"/>
    <n v="2.5097490250974904E-2"/>
    <n v="0.21611725217288591"/>
    <n v="9.6119614540371878E-2"/>
    <n v="0.68776313328674221"/>
    <n v="0.26292502795417511"/>
    <n v="0.10780445418724116"/>
    <n v="0.62927051785858368"/>
    <x v="1"/>
    <n v="0"/>
    <x v="1"/>
    <n v="4189"/>
    <n v="1.9"/>
    <x v="0"/>
    <n v="0"/>
    <x v="0"/>
    <x v="1"/>
    <m/>
    <x v="1"/>
    <x v="1"/>
    <x v="1"/>
    <n v="0"/>
    <x v="1"/>
    <x v="3"/>
    <x v="1"/>
    <x v="1"/>
    <x v="16"/>
    <x v="0"/>
    <x v="0"/>
    <x v="0"/>
    <x v="0"/>
    <x v="0"/>
    <x v="0"/>
    <x v="0"/>
    <x v="0"/>
    <m/>
    <x v="0"/>
    <x v="0"/>
    <x v="0"/>
    <x v="0"/>
    <x v="0"/>
    <s v="RAD 226 19.7 PCI/L"/>
    <n v="19960615"/>
    <x v="1"/>
    <s v="CORE LAB No  961180-1"/>
    <m/>
    <m/>
    <d v="1996-06-19T00:00:00"/>
    <x v="2"/>
    <x v="2"/>
  </r>
  <r>
    <x v="0"/>
    <s v="T19N R090W S26 fTENSLEEP"/>
    <n v="49017257"/>
    <x v="0"/>
    <x v="5"/>
    <s v="SUGAR CREEK"/>
    <m/>
    <s v="26"/>
    <n v="19"/>
    <n v="90"/>
    <n v="41.58719"/>
    <n v="-107.50512000000001"/>
    <s v="4900720034"/>
    <s v="GOV'T TROWBRIDGE NO. 1"/>
    <x v="0"/>
    <x v="48"/>
    <n v="1454"/>
    <m/>
    <m/>
    <x v="0"/>
    <n v="12000"/>
    <n v="0"/>
    <m/>
    <m/>
    <x v="2"/>
    <d v="1969-06-03T00:00:00"/>
    <n v="7.9"/>
    <x v="0"/>
    <n v="170"/>
    <n v="68"/>
    <n v="34823"/>
    <n v="2800"/>
    <x v="0"/>
    <n v="55000"/>
    <n v="1415"/>
    <m/>
    <x v="0"/>
    <n v="1261"/>
    <n v="94819"/>
    <x v="0"/>
    <m/>
    <n v="8.4830000000000005"/>
    <n v="5.59572"/>
    <n v="1514.8004999999998"/>
    <n v="71.623999999999995"/>
    <n v="1600.5032199999998"/>
    <n v="1551.55"/>
    <n v="23.191849999999999"/>
    <m/>
    <x v="0"/>
    <n v="26.254020000000001"/>
    <n v="1600.99587"/>
    <n v="-1.5388103702385864E-4"/>
    <n v="95534"/>
    <n v="3.7561793089680752E-3"/>
    <n v="5.3002080183256368E-3"/>
    <n v="3.4962253934109552E-3"/>
    <n v="0.99120356658826347"/>
    <n v="0.96911555430808205"/>
    <n v="1.4485889960478161E-2"/>
    <n v="1.6398555731439831E-2"/>
    <x v="0"/>
    <m/>
    <x v="0"/>
    <m/>
    <m/>
    <x v="0"/>
    <m/>
    <x v="0"/>
    <x v="0"/>
    <m/>
    <x v="0"/>
    <x v="0"/>
    <x v="0"/>
    <m/>
    <x v="0"/>
    <x v="0"/>
    <x v="0"/>
    <x v="0"/>
    <x v="0"/>
    <x v="0"/>
    <x v="0"/>
    <x v="0"/>
    <x v="0"/>
    <x v="0"/>
    <x v="0"/>
    <x v="0"/>
    <x v="0"/>
    <m/>
    <x v="0"/>
    <x v="0"/>
    <x v="0"/>
    <x v="0"/>
    <x v="0"/>
    <s v="PRODUCTION"/>
    <m/>
    <x v="0"/>
    <m/>
    <m/>
    <m/>
    <m/>
    <x v="2"/>
    <x v="2"/>
  </r>
  <r>
    <x v="0"/>
    <s v="T19N R090W S26 fTENSLEEP"/>
    <n v="49017263"/>
    <x v="0"/>
    <x v="5"/>
    <s v="SUGAR CREEK"/>
    <m/>
    <s v="26"/>
    <n v="19"/>
    <n v="90"/>
    <n v="41.58719"/>
    <n v="-107.50512000000001"/>
    <s v="4900720034"/>
    <s v="GOV'T TROWBRIDGE NO. 1"/>
    <x v="0"/>
    <x v="48"/>
    <n v="1510"/>
    <n v="1454"/>
    <n v="41"/>
    <x v="4"/>
    <n v="10505"/>
    <n v="10546"/>
    <m/>
    <m/>
    <x v="0"/>
    <d v="1968-05-01T00:00:00"/>
    <n v="7.5999999046325684"/>
    <x v="0"/>
    <n v="542"/>
    <n v="83"/>
    <n v="4339"/>
    <n v="320"/>
    <x v="0"/>
    <n v="1400"/>
    <n v="3001"/>
    <m/>
    <x v="0"/>
    <n v="6832"/>
    <n v="14993"/>
    <x v="0"/>
    <m/>
    <n v="27.0458"/>
    <n v="6.8300700000000001"/>
    <n v="188.7465"/>
    <n v="8.1855999999999991"/>
    <n v="230.80796999999998"/>
    <n v="39.494"/>
    <n v="49.186389999999996"/>
    <m/>
    <x v="0"/>
    <n v="142.24224000000001"/>
    <n v="230.92263"/>
    <n v="-2.4832662162744873E-4"/>
    <n v="16514"/>
    <n v="4.8274986510934079E-2"/>
    <n v="0.11717879586220528"/>
    <n v="2.9592002390558699E-2"/>
    <n v="0.85322920174723604"/>
    <n v="0.17102697990231619"/>
    <n v="0.21299943621809606"/>
    <n v="0.61597358387958778"/>
    <x v="0"/>
    <m/>
    <x v="0"/>
    <m/>
    <m/>
    <x v="0"/>
    <m/>
    <x v="0"/>
    <x v="0"/>
    <m/>
    <x v="0"/>
    <x v="0"/>
    <x v="0"/>
    <m/>
    <x v="0"/>
    <x v="0"/>
    <x v="0"/>
    <x v="0"/>
    <x v="0"/>
    <x v="0"/>
    <x v="0"/>
    <x v="0"/>
    <x v="0"/>
    <x v="0"/>
    <x v="0"/>
    <x v="0"/>
    <x v="0"/>
    <m/>
    <x v="0"/>
    <x v="0"/>
    <x v="0"/>
    <x v="0"/>
    <x v="0"/>
    <s v="DST NO. 4 (MIDDLE)"/>
    <m/>
    <x v="0"/>
    <m/>
    <m/>
    <m/>
    <m/>
    <x v="2"/>
    <x v="2"/>
  </r>
  <r>
    <x v="0"/>
    <s v="T19N R090W S36 fTENSLEEP"/>
    <n v="49008440"/>
    <x v="0"/>
    <x v="5"/>
    <s v="SUGAR CREEK"/>
    <m/>
    <s v="36"/>
    <n v="19"/>
    <n v="90"/>
    <n v="41.578859999999999"/>
    <n v="-107.48693"/>
    <s v="4900720116"/>
    <s v="UNIT NO. 5"/>
    <x v="0"/>
    <x v="48"/>
    <n v="2149"/>
    <m/>
    <n v="90"/>
    <x v="0"/>
    <n v="10705"/>
    <n v="10795"/>
    <m/>
    <m/>
    <x v="0"/>
    <d v="1971-08-18T00:00:00"/>
    <n v="8.5"/>
    <x v="0"/>
    <n v="175"/>
    <n v="40"/>
    <n v="3927"/>
    <n v="340"/>
    <x v="0"/>
    <n v="3200"/>
    <n v="1488"/>
    <m/>
    <x v="0"/>
    <n v="3543"/>
    <n v="12054"/>
    <x v="0"/>
    <m/>
    <n v="8.7324999999999999"/>
    <n v="3.2915999999999999"/>
    <n v="170.8245"/>
    <n v="8.6971999999999987"/>
    <n v="191.54580000000001"/>
    <n v="90.271999999999991"/>
    <n v="24.388319999999997"/>
    <m/>
    <x v="0"/>
    <n v="73.765260000000012"/>
    <n v="188.42558"/>
    <n v="8.2117237356140287E-3"/>
    <n v="12710"/>
    <n v="2.6490066225165563E-2"/>
    <n v="4.5589618775248524E-2"/>
    <n v="1.7184401850627889E-2"/>
    <n v="0.93722597937412355"/>
    <n v="0.47908569526494221"/>
    <n v="0.12943210789108356"/>
    <n v="0.39148219684397423"/>
    <x v="0"/>
    <m/>
    <x v="0"/>
    <m/>
    <m/>
    <x v="0"/>
    <m/>
    <x v="0"/>
    <x v="0"/>
    <m/>
    <x v="0"/>
    <x v="0"/>
    <x v="0"/>
    <m/>
    <x v="0"/>
    <x v="0"/>
    <x v="0"/>
    <x v="0"/>
    <x v="0"/>
    <x v="0"/>
    <x v="0"/>
    <x v="0"/>
    <x v="0"/>
    <x v="0"/>
    <x v="0"/>
    <x v="0"/>
    <x v="0"/>
    <m/>
    <x v="0"/>
    <x v="0"/>
    <x v="0"/>
    <x v="0"/>
    <x v="0"/>
    <s v="DST NO. 4 (BOTTOM)"/>
    <m/>
    <x v="0"/>
    <m/>
    <m/>
    <m/>
    <m/>
    <x v="2"/>
    <x v="2"/>
  </r>
  <r>
    <x v="0"/>
    <s v="T23N R088W S06 fTENSLEEP"/>
    <n v="49008034"/>
    <x v="0"/>
    <x v="5"/>
    <s v="BELL SPRINGS"/>
    <m/>
    <s v="6"/>
    <n v="23"/>
    <n v="88"/>
    <n v="41.995269999999998"/>
    <n v="-107.38253"/>
    <s v="4900705671"/>
    <s v="JOHNSON 1"/>
    <x v="0"/>
    <x v="48"/>
    <m/>
    <m/>
    <n v="18"/>
    <x v="0"/>
    <n v="3778"/>
    <n v="3796"/>
    <m/>
    <m/>
    <x v="0"/>
    <m/>
    <n v="7.3"/>
    <x v="0"/>
    <n v="466"/>
    <n v="60"/>
    <n v="1581"/>
    <n v="-3"/>
    <x v="0"/>
    <n v="2100"/>
    <n v="175"/>
    <m/>
    <x v="0"/>
    <n v="1675"/>
    <n v="5968"/>
    <x v="0"/>
    <m/>
    <n v="23.253399999999999"/>
    <n v="4.9374000000000002"/>
    <n v="68.773499999999999"/>
    <n v="0"/>
    <n v="96.964299999999994"/>
    <n v="59.241"/>
    <n v="2.8682499999999997"/>
    <m/>
    <x v="0"/>
    <n v="34.8735"/>
    <n v="96.98275000000001"/>
    <n v="-9.5129057131911117E-5"/>
    <n v="6051"/>
    <n v="6.9057325900657293E-3"/>
    <n v="0.23981403464986598"/>
    <n v="5.0919771503532746E-2"/>
    <n v="0.70926619384660128"/>
    <n v="0.61084058763027438"/>
    <n v="2.9574847073319734E-2"/>
    <n v="0.35958456529640576"/>
    <x v="0"/>
    <m/>
    <x v="0"/>
    <m/>
    <m/>
    <x v="0"/>
    <m/>
    <x v="0"/>
    <x v="0"/>
    <m/>
    <x v="0"/>
    <x v="0"/>
    <x v="0"/>
    <m/>
    <x v="0"/>
    <x v="0"/>
    <x v="0"/>
    <x v="0"/>
    <x v="0"/>
    <x v="0"/>
    <x v="0"/>
    <x v="0"/>
    <x v="0"/>
    <x v="0"/>
    <x v="0"/>
    <x v="0"/>
    <x v="0"/>
    <m/>
    <x v="0"/>
    <x v="0"/>
    <x v="0"/>
    <x v="0"/>
    <x v="0"/>
    <s v="DST"/>
    <m/>
    <x v="0"/>
    <m/>
    <m/>
    <m/>
    <m/>
    <x v="2"/>
    <x v="2"/>
  </r>
  <r>
    <x v="0"/>
    <s v="T23N R089W S01 fTENSLEEP"/>
    <n v="49009374"/>
    <x v="0"/>
    <x v="5"/>
    <s v="BELL SPRINGS"/>
    <m/>
    <s v="1"/>
    <n v="23"/>
    <n v="89"/>
    <n v="41.992780000000003"/>
    <n v="-107.40684"/>
    <s v="4900705673"/>
    <s v="UPRR NO. 1 "/>
    <x v="0"/>
    <x v="48"/>
    <m/>
    <m/>
    <m/>
    <x v="0"/>
    <n v="4776"/>
    <n v="0"/>
    <m/>
    <m/>
    <x v="0"/>
    <d v="1957-12-01T00:00:00"/>
    <n v="7.5"/>
    <x v="2"/>
    <n v="344"/>
    <n v="44"/>
    <n v="1542"/>
    <n v="-3"/>
    <x v="0"/>
    <n v="1690"/>
    <n v="260"/>
    <m/>
    <x v="0"/>
    <n v="1728"/>
    <n v="5476"/>
    <x v="0"/>
    <m/>
    <n v="17.165600000000001"/>
    <n v="3.6207600000000002"/>
    <n v="67.076999999999998"/>
    <n v="0"/>
    <n v="87.86336"/>
    <n v="47.674900000000001"/>
    <n v="4.2613999999999992"/>
    <m/>
    <x v="0"/>
    <n v="35.976960000000005"/>
    <n v="87.913260000000008"/>
    <n v="-2.8388303290851789E-4"/>
    <n v="5602"/>
    <n v="1.1373894204730096E-2"/>
    <n v="0.19536698801411648"/>
    <n v="4.1208986316935751E-2"/>
    <n v="0.76342402566894774"/>
    <n v="0.54229475735514754"/>
    <n v="4.8472778736677477E-2"/>
    <n v="0.40923246390817497"/>
    <x v="0"/>
    <m/>
    <x v="0"/>
    <m/>
    <m/>
    <x v="0"/>
    <m/>
    <x v="0"/>
    <x v="0"/>
    <m/>
    <x v="0"/>
    <x v="0"/>
    <x v="0"/>
    <m/>
    <x v="0"/>
    <x v="0"/>
    <x v="0"/>
    <x v="0"/>
    <x v="0"/>
    <x v="0"/>
    <x v="0"/>
    <x v="0"/>
    <x v="0"/>
    <x v="0"/>
    <x v="0"/>
    <x v="0"/>
    <x v="0"/>
    <m/>
    <x v="0"/>
    <x v="0"/>
    <x v="0"/>
    <x v="0"/>
    <x v="0"/>
    <s v="DST"/>
    <m/>
    <x v="0"/>
    <m/>
    <m/>
    <m/>
    <m/>
    <x v="2"/>
    <x v="2"/>
  </r>
  <r>
    <x v="0"/>
    <s v="T24N R087W S01 fTENSLEEP"/>
    <n v="49009261"/>
    <x v="0"/>
    <x v="5"/>
    <s v="OBRIEN SPRINGS"/>
    <m/>
    <s v="1"/>
    <n v="24"/>
    <n v="87"/>
    <n v="42.081359999999997"/>
    <n v="-107.17306000000001"/>
    <s v="4900705722"/>
    <s v="UNIT NO. 8"/>
    <x v="0"/>
    <x v="48"/>
    <n v="1485"/>
    <n v="67"/>
    <n v="15"/>
    <x v="0"/>
    <n v="6301"/>
    <n v="6316"/>
    <n v="6454"/>
    <m/>
    <x v="0"/>
    <d v="1959-08-08T00:00:00"/>
    <n v="8.1999998092651367"/>
    <x v="2"/>
    <n v="722"/>
    <n v="139"/>
    <n v="1171"/>
    <n v="-3"/>
    <x v="0"/>
    <n v="630"/>
    <n v="476"/>
    <m/>
    <x v="0"/>
    <n v="3502"/>
    <n v="6399"/>
    <x v="0"/>
    <m/>
    <n v="36.027799999999999"/>
    <n v="11.43831"/>
    <n v="50.938499999999998"/>
    <n v="0"/>
    <n v="98.404609999999991"/>
    <n v="17.772299999999998"/>
    <n v="7.801639999999999"/>
    <m/>
    <x v="0"/>
    <n v="72.911640000000006"/>
    <n v="98.485579999999999"/>
    <n v="-4.112444606813969E-4"/>
    <n v="6634"/>
    <n v="1.8031151691859128E-2"/>
    <n v="0.36611902633423377"/>
    <n v="0.11623754212328061"/>
    <n v="0.51764343154248571"/>
    <n v="0.18045585962939953"/>
    <n v="7.9216063915143714E-2"/>
    <n v="0.74032807645545684"/>
    <x v="0"/>
    <m/>
    <x v="0"/>
    <m/>
    <m/>
    <x v="0"/>
    <m/>
    <x v="0"/>
    <x v="0"/>
    <m/>
    <x v="0"/>
    <x v="0"/>
    <x v="0"/>
    <m/>
    <x v="0"/>
    <x v="0"/>
    <x v="0"/>
    <x v="0"/>
    <x v="0"/>
    <x v="0"/>
    <x v="0"/>
    <x v="0"/>
    <x v="0"/>
    <x v="0"/>
    <x v="0"/>
    <x v="0"/>
    <x v="0"/>
    <m/>
    <x v="0"/>
    <x v="0"/>
    <x v="0"/>
    <x v="0"/>
    <x v="0"/>
    <s v="DST NO. 8"/>
    <m/>
    <x v="0"/>
    <m/>
    <m/>
    <m/>
    <m/>
    <x v="2"/>
    <x v="2"/>
  </r>
  <r>
    <x v="0"/>
    <s v="T24N R087W S01 fTENSLEEP"/>
    <n v="49009263"/>
    <x v="0"/>
    <x v="5"/>
    <s v="OBRIEN SPRINGS"/>
    <m/>
    <s v="1"/>
    <n v="24"/>
    <n v="87"/>
    <n v="42.081359999999997"/>
    <n v="-107.17306000000001"/>
    <s v="4900705722"/>
    <s v="UNIT NO. 8"/>
    <x v="0"/>
    <x v="48"/>
    <n v="67"/>
    <m/>
    <n v="71"/>
    <x v="0"/>
    <n v="6383"/>
    <n v="6454"/>
    <n v="6454"/>
    <m/>
    <x v="0"/>
    <d v="1959-08-15T00:00:00"/>
    <n v="8.6"/>
    <x v="2"/>
    <n v="524"/>
    <n v="97"/>
    <n v="1022"/>
    <n v="-3"/>
    <x v="0"/>
    <n v="851"/>
    <n v="307"/>
    <m/>
    <x v="0"/>
    <n v="2306"/>
    <n v="4999"/>
    <x v="0"/>
    <m/>
    <n v="26.147600000000001"/>
    <n v="7.9821300000000006"/>
    <n v="44.456999999999994"/>
    <n v="0"/>
    <n v="78.586729999999989"/>
    <n v="24.006709999999998"/>
    <n v="5.0317299999999996"/>
    <m/>
    <x v="0"/>
    <n v="48.010920000000006"/>
    <n v="77.049360000000007"/>
    <n v="9.8779788158388036E-3"/>
    <n v="5101"/>
    <n v="1.0099009900990099E-2"/>
    <n v="0.33272284010290293"/>
    <n v="0.10157096497080362"/>
    <n v="0.56570619492629348"/>
    <n v="0.31157572236810266"/>
    <n v="6.5305279628539409E-2"/>
    <n v="0.6231189980033579"/>
    <x v="0"/>
    <m/>
    <x v="0"/>
    <m/>
    <m/>
    <x v="0"/>
    <m/>
    <x v="0"/>
    <x v="0"/>
    <m/>
    <x v="0"/>
    <x v="0"/>
    <x v="0"/>
    <m/>
    <x v="0"/>
    <x v="0"/>
    <x v="0"/>
    <x v="0"/>
    <x v="0"/>
    <x v="0"/>
    <x v="0"/>
    <x v="0"/>
    <x v="0"/>
    <x v="0"/>
    <x v="0"/>
    <x v="0"/>
    <x v="0"/>
    <m/>
    <x v="0"/>
    <x v="0"/>
    <x v="0"/>
    <x v="0"/>
    <x v="0"/>
    <s v="DST NO. 12"/>
    <m/>
    <x v="0"/>
    <m/>
    <m/>
    <m/>
    <m/>
    <x v="2"/>
    <x v="2"/>
  </r>
  <r>
    <x v="0"/>
    <s v="T24N R088W S32 fTENSLEEP"/>
    <n v="49017938"/>
    <x v="0"/>
    <x v="5"/>
    <s v="BELL SPRINGS"/>
    <m/>
    <s v="32"/>
    <n v="24"/>
    <n v="88"/>
    <n v="42.006889999999999"/>
    <n v="-107.35221"/>
    <s v="4900705680"/>
    <s v="UNIT NO. 1"/>
    <x v="0"/>
    <x v="48"/>
    <m/>
    <s v="[655]"/>
    <m/>
    <x v="0"/>
    <n v="3404"/>
    <n v="0"/>
    <m/>
    <m/>
    <x v="0"/>
    <d v="1943-08-15T00:00:00"/>
    <m/>
    <x v="0"/>
    <n v="654"/>
    <n v="81"/>
    <n v="1505"/>
    <n v="-3"/>
    <x v="0"/>
    <n v="1191"/>
    <n v="255"/>
    <m/>
    <x v="0"/>
    <n v="3217"/>
    <n v="6903"/>
    <x v="0"/>
    <m/>
    <n v="32.634599999999999"/>
    <n v="6.6654900000000001"/>
    <n v="65.467500000000001"/>
    <n v="0"/>
    <n v="104.76759"/>
    <n v="33.598109999999998"/>
    <n v="4.1794499999999992"/>
    <m/>
    <x v="0"/>
    <n v="66.977940000000004"/>
    <n v="104.7555"/>
    <n v="5.7702470882806282E-5"/>
    <n v="6897"/>
    <n v="-4.3478260869565219E-4"/>
    <n v="0.31149518663166731"/>
    <n v="6.3621679185328212E-2"/>
    <n v="0.62488313418300456"/>
    <n v="0.32072884001317353"/>
    <n v="3.9897189169065102E-2"/>
    <n v="0.63937397081776137"/>
    <x v="0"/>
    <m/>
    <x v="0"/>
    <m/>
    <m/>
    <x v="0"/>
    <m/>
    <x v="0"/>
    <x v="0"/>
    <m/>
    <x v="0"/>
    <x v="0"/>
    <x v="0"/>
    <m/>
    <x v="0"/>
    <x v="0"/>
    <x v="0"/>
    <x v="0"/>
    <x v="0"/>
    <x v="0"/>
    <x v="0"/>
    <x v="0"/>
    <x v="0"/>
    <x v="0"/>
    <x v="0"/>
    <x v="0"/>
    <x v="0"/>
    <m/>
    <x v="0"/>
    <x v="0"/>
    <x v="0"/>
    <x v="0"/>
    <x v="0"/>
    <s v="DST"/>
    <m/>
    <x v="0"/>
    <m/>
    <m/>
    <m/>
    <m/>
    <x v="2"/>
    <x v="2"/>
  </r>
  <r>
    <x v="0"/>
    <s v="T25N R086W S32 fTENSLEEP"/>
    <n v="49004001"/>
    <x v="0"/>
    <x v="5"/>
    <s v="OBRIEN SPRINGS"/>
    <m/>
    <s v="32"/>
    <n v="25"/>
    <n v="86"/>
    <n v="42.08972"/>
    <n v="-107.14400999999999"/>
    <s v="4900705745"/>
    <s v="UNIT NO. 2"/>
    <x v="0"/>
    <x v="48"/>
    <n v="1462"/>
    <m/>
    <n v="46"/>
    <x v="0"/>
    <n v="6602"/>
    <n v="6648"/>
    <n v="6648"/>
    <m/>
    <x v="0"/>
    <d v="1954-02-15T00:00:00"/>
    <n v="7"/>
    <x v="0"/>
    <n v="433"/>
    <n v="85"/>
    <n v="1063"/>
    <n v="-3"/>
    <x v="0"/>
    <n v="945"/>
    <n v="367"/>
    <m/>
    <x v="0"/>
    <n v="2030"/>
    <n v="4737"/>
    <x v="0"/>
    <m/>
    <n v="21.6067"/>
    <n v="6.99465"/>
    <n v="46.240499999999997"/>
    <n v="0"/>
    <n v="74.841849999999994"/>
    <n v="26.658449999999998"/>
    <n v="6.0151299999999992"/>
    <m/>
    <x v="0"/>
    <n v="42.264600000000002"/>
    <n v="74.938180000000003"/>
    <n v="-6.4314314798847954E-4"/>
    <n v="4917"/>
    <n v="1.8645121193287758E-2"/>
    <n v="0.28869810139647806"/>
    <n v="9.3459074034113271E-2"/>
    <n v="0.61784282456940876"/>
    <n v="0.35573922398435615"/>
    <n v="8.0267895483984247E-2"/>
    <n v="0.56399288053165952"/>
    <x v="0"/>
    <m/>
    <x v="0"/>
    <m/>
    <m/>
    <x v="0"/>
    <m/>
    <x v="0"/>
    <x v="0"/>
    <m/>
    <x v="0"/>
    <x v="0"/>
    <x v="0"/>
    <m/>
    <x v="0"/>
    <x v="0"/>
    <x v="0"/>
    <x v="0"/>
    <x v="0"/>
    <x v="0"/>
    <x v="0"/>
    <x v="0"/>
    <x v="0"/>
    <x v="0"/>
    <x v="0"/>
    <x v="0"/>
    <x v="0"/>
    <m/>
    <x v="0"/>
    <x v="0"/>
    <x v="0"/>
    <x v="0"/>
    <x v="0"/>
    <s v="DST"/>
    <m/>
    <x v="0"/>
    <m/>
    <m/>
    <m/>
    <m/>
    <x v="2"/>
    <x v="2"/>
  </r>
  <r>
    <x v="0"/>
    <s v="T25N R086W S34 fTENSLEEP"/>
    <n v="49008015"/>
    <x v="0"/>
    <x v="5"/>
    <s v="OBRIEN SPRINGS"/>
    <m/>
    <s v="34"/>
    <n v="25"/>
    <n v="86"/>
    <n v="42.092590000000001"/>
    <n v="-107.09661"/>
    <s v="4900705753"/>
    <s v="UNIT 3"/>
    <x v="0"/>
    <x v="48"/>
    <m/>
    <m/>
    <n v="111"/>
    <x v="0"/>
    <n v="6891"/>
    <n v="7002"/>
    <m/>
    <m/>
    <x v="2"/>
    <m/>
    <n v="7.9000000953674316"/>
    <x v="0"/>
    <n v="475"/>
    <n v="83"/>
    <n v="838"/>
    <n v="-3"/>
    <x v="0"/>
    <n v="1048"/>
    <n v="236"/>
    <m/>
    <x v="0"/>
    <n v="1613"/>
    <n v="4173"/>
    <x v="0"/>
    <m/>
    <n v="23.702500000000001"/>
    <n v="6.8300700000000001"/>
    <n v="36.452999999999996"/>
    <n v="0"/>
    <n v="66.985569999999996"/>
    <n v="29.564080000000001"/>
    <n v="3.8680399999999997"/>
    <m/>
    <x v="0"/>
    <n v="33.582660000000004"/>
    <n v="67.014780000000002"/>
    <n v="-2.1798450526439801E-4"/>
    <n v="4287"/>
    <n v="1.3475177304964539E-2"/>
    <n v="0.35384486539414389"/>
    <n v="0.10196330343983041"/>
    <n v="0.54419183116602576"/>
    <n v="0.4411576073218475"/>
    <n v="5.7719207613604037E-2"/>
    <n v="0.50112318506454845"/>
    <x v="0"/>
    <m/>
    <x v="0"/>
    <m/>
    <m/>
    <x v="0"/>
    <m/>
    <x v="0"/>
    <x v="0"/>
    <m/>
    <x v="0"/>
    <x v="0"/>
    <x v="0"/>
    <m/>
    <x v="0"/>
    <x v="0"/>
    <x v="0"/>
    <x v="0"/>
    <x v="0"/>
    <x v="0"/>
    <x v="0"/>
    <x v="0"/>
    <x v="0"/>
    <x v="0"/>
    <x v="0"/>
    <x v="0"/>
    <x v="0"/>
    <m/>
    <x v="0"/>
    <x v="0"/>
    <x v="0"/>
    <x v="0"/>
    <x v="0"/>
    <s v="PRODUCTION"/>
    <m/>
    <x v="0"/>
    <m/>
    <m/>
    <m/>
    <m/>
    <x v="2"/>
    <x v="2"/>
  </r>
  <r>
    <x v="0"/>
    <s v="T25N R086W S34 fTENSLEEP"/>
    <n v="49008013"/>
    <x v="0"/>
    <x v="5"/>
    <s v="OBRIEN SPRINGS"/>
    <m/>
    <s v="34"/>
    <n v="25"/>
    <n v="86"/>
    <n v="42.092590000000001"/>
    <n v="-107.10686"/>
    <s v="4900705750"/>
    <s v="UNIT NO. 7"/>
    <x v="0"/>
    <x v="48"/>
    <n v="1981"/>
    <m/>
    <n v="98"/>
    <x v="0"/>
    <n v="6991"/>
    <n v="7089"/>
    <m/>
    <m/>
    <x v="2"/>
    <m/>
    <n v="8.6"/>
    <x v="0"/>
    <n v="570"/>
    <n v="157"/>
    <n v="863"/>
    <n v="-3"/>
    <x v="0"/>
    <n v="1493"/>
    <n v="201"/>
    <m/>
    <x v="0"/>
    <n v="1609"/>
    <n v="4791"/>
    <x v="0"/>
    <m/>
    <n v="28.443000000000001"/>
    <n v="12.91953"/>
    <n v="37.540499999999994"/>
    <n v="0"/>
    <n v="78.903030000000001"/>
    <n v="42.117529999999995"/>
    <n v="3.2943899999999995"/>
    <m/>
    <x v="0"/>
    <n v="33.499380000000002"/>
    <n v="78.911299999999997"/>
    <n v="-5.2403352724660704E-5"/>
    <n v="4887"/>
    <n v="9.9194048357098569E-3"/>
    <n v="0.36048045303203186"/>
    <n v="0.16373933928773077"/>
    <n v="0.47578020768023732"/>
    <n v="0.53373255794797447"/>
    <n v="4.1748013275665206E-2"/>
    <n v="0.42451942877636034"/>
    <x v="0"/>
    <m/>
    <x v="0"/>
    <m/>
    <m/>
    <x v="0"/>
    <m/>
    <x v="0"/>
    <x v="0"/>
    <m/>
    <x v="0"/>
    <x v="0"/>
    <x v="0"/>
    <m/>
    <x v="0"/>
    <x v="0"/>
    <x v="0"/>
    <x v="0"/>
    <x v="0"/>
    <x v="0"/>
    <x v="0"/>
    <x v="0"/>
    <x v="0"/>
    <x v="0"/>
    <x v="0"/>
    <x v="0"/>
    <x v="0"/>
    <m/>
    <x v="0"/>
    <x v="0"/>
    <x v="0"/>
    <x v="0"/>
    <x v="0"/>
    <s v="PRODUCTION"/>
    <m/>
    <x v="0"/>
    <m/>
    <m/>
    <m/>
    <m/>
    <x v="2"/>
    <x v="2"/>
  </r>
  <r>
    <x v="0"/>
    <s v="T25N R089W S14 fTENSLEEP"/>
    <n v="49018264"/>
    <x v="0"/>
    <x v="5"/>
    <s v="SHERARD"/>
    <m/>
    <s v="14"/>
    <n v="25"/>
    <n v="89"/>
    <n v="42.13147"/>
    <n v="-107.42624000000001"/>
    <s v="4900705776"/>
    <s v="UNIT NO. 1"/>
    <x v="0"/>
    <x v="48"/>
    <m/>
    <m/>
    <m/>
    <x v="0"/>
    <n v="4966"/>
    <n v="0"/>
    <m/>
    <m/>
    <x v="0"/>
    <d v="1942-07-31T00:00:00"/>
    <m/>
    <x v="0"/>
    <n v="411"/>
    <n v="78"/>
    <n v="381"/>
    <n v="-3"/>
    <x v="0"/>
    <n v="289"/>
    <n v="185"/>
    <m/>
    <x v="0"/>
    <n v="1551"/>
    <n v="2895"/>
    <x v="0"/>
    <m/>
    <n v="20.508900000000001"/>
    <n v="6.4186199999999998"/>
    <n v="16.573499999999999"/>
    <n v="0"/>
    <n v="43.501019999999997"/>
    <n v="8.1526899999999998"/>
    <n v="3.0321499999999997"/>
    <m/>
    <x v="0"/>
    <n v="32.291820000000001"/>
    <n v="43.476660000000003"/>
    <n v="2.800718529166838E-4"/>
    <n v="2889"/>
    <n v="-1.037344398340249E-3"/>
    <n v="0.47145791064209536"/>
    <n v="0.14755102294153102"/>
    <n v="0.3809910664163737"/>
    <n v="0.1875187744412749"/>
    <n v="6.9742017901099101E-2"/>
    <n v="0.74273920765762591"/>
    <x v="0"/>
    <m/>
    <x v="0"/>
    <m/>
    <m/>
    <x v="0"/>
    <m/>
    <x v="0"/>
    <x v="0"/>
    <m/>
    <x v="0"/>
    <x v="0"/>
    <x v="0"/>
    <m/>
    <x v="0"/>
    <x v="0"/>
    <x v="0"/>
    <x v="0"/>
    <x v="0"/>
    <x v="0"/>
    <x v="0"/>
    <x v="0"/>
    <x v="0"/>
    <x v="0"/>
    <x v="0"/>
    <x v="0"/>
    <x v="0"/>
    <m/>
    <x v="0"/>
    <x v="0"/>
    <x v="0"/>
    <x v="0"/>
    <x v="0"/>
    <s v="TESTER"/>
    <m/>
    <x v="0"/>
    <m/>
    <m/>
    <m/>
    <m/>
    <x v="2"/>
    <x v="2"/>
  </r>
  <r>
    <x v="0"/>
    <s v="T26N R087W S29 fTENSLEEP"/>
    <n v="49008120"/>
    <x v="0"/>
    <x v="5"/>
    <s v="MAHONEY DOME EAST"/>
    <m/>
    <s v="29"/>
    <n v="26"/>
    <n v="87"/>
    <n v="42.189909999999998"/>
    <n v="-107.26178"/>
    <s v="4900705892"/>
    <s v="4 E"/>
    <x v="0"/>
    <x v="48"/>
    <m/>
    <m/>
    <n v="42"/>
    <x v="0"/>
    <n v="4274"/>
    <n v="4316"/>
    <m/>
    <m/>
    <x v="2"/>
    <m/>
    <m/>
    <x v="0"/>
    <n v="530"/>
    <n v="105"/>
    <n v="47"/>
    <n v="-3"/>
    <x v="0"/>
    <n v="10"/>
    <n v="115"/>
    <m/>
    <x v="0"/>
    <n v="1680"/>
    <n v="2429"/>
    <x v="0"/>
    <m/>
    <n v="26.446999999999999"/>
    <n v="8.6404499999999995"/>
    <n v="2.0444999999999998"/>
    <n v="0"/>
    <n v="37.131949999999996"/>
    <n v="0.28210000000000002"/>
    <n v="1.8848499999999999"/>
    <m/>
    <x v="0"/>
    <n v="34.977600000000002"/>
    <n v="37.144550000000002"/>
    <n v="-1.6963642605677653E-4"/>
    <n v="2481"/>
    <n v="1.0590631364562118E-2"/>
    <n v="0.71224376850663651"/>
    <n v="0.23269583202605842"/>
    <n v="5.5060399467305107E-2"/>
    <n v="7.5946538590452705E-3"/>
    <n v="5.0743648799083572E-2"/>
    <n v="0.94166169734187111"/>
    <x v="0"/>
    <m/>
    <x v="0"/>
    <m/>
    <m/>
    <x v="0"/>
    <m/>
    <x v="0"/>
    <x v="0"/>
    <m/>
    <x v="0"/>
    <x v="0"/>
    <x v="0"/>
    <m/>
    <x v="0"/>
    <x v="0"/>
    <x v="0"/>
    <x v="0"/>
    <x v="0"/>
    <x v="0"/>
    <x v="0"/>
    <x v="0"/>
    <x v="0"/>
    <x v="0"/>
    <x v="0"/>
    <x v="0"/>
    <x v="0"/>
    <m/>
    <x v="0"/>
    <x v="0"/>
    <x v="0"/>
    <x v="0"/>
    <x v="0"/>
    <s v="PRODUCTION"/>
    <m/>
    <x v="0"/>
    <m/>
    <m/>
    <m/>
    <m/>
    <x v="2"/>
    <x v="2"/>
  </r>
  <r>
    <x v="0"/>
    <s v="T26N R087W S29 fTENSLEEP"/>
    <n v="49018297"/>
    <x v="0"/>
    <x v="5"/>
    <s v="MAHONEY DOME EAST"/>
    <m/>
    <s v="29"/>
    <n v="26"/>
    <n v="87"/>
    <n v="42.190060000000003"/>
    <n v="-107.26478"/>
    <s v="4900705893"/>
    <s v="E-5"/>
    <x v="0"/>
    <x v="48"/>
    <m/>
    <s v="[90]"/>
    <m/>
    <x v="7"/>
    <n v="4302"/>
    <m/>
    <m/>
    <m/>
    <x v="0"/>
    <d v="1943-09-27T00:00:00"/>
    <m/>
    <x v="0"/>
    <n v="341"/>
    <n v="70"/>
    <n v="330"/>
    <n v="-3"/>
    <x v="0"/>
    <n v="24"/>
    <n v="250"/>
    <m/>
    <x v="0"/>
    <n v="1554"/>
    <n v="2569"/>
    <x v="0"/>
    <m/>
    <n v="17.015899999999998"/>
    <n v="5.7603"/>
    <n v="14.355"/>
    <n v="0"/>
    <n v="37.1312"/>
    <n v="0.67703999999999998"/>
    <n v="4.0975000000000001"/>
    <m/>
    <x v="0"/>
    <n v="32.354280000000003"/>
    <n v="37.128820000000005"/>
    <n v="3.2049546983628121E-5"/>
    <n v="2563"/>
    <n v="-1.1691348402182386E-3"/>
    <n v="0.45826420907484805"/>
    <n v="0.1551336881113457"/>
    <n v="0.38660210281380614"/>
    <n v="1.8234891386260051E-2"/>
    <n v="0.11035901491078895"/>
    <n v="0.87140609370295097"/>
    <x v="0"/>
    <m/>
    <x v="0"/>
    <m/>
    <m/>
    <x v="0"/>
    <m/>
    <x v="0"/>
    <x v="0"/>
    <m/>
    <x v="0"/>
    <x v="0"/>
    <x v="0"/>
    <m/>
    <x v="0"/>
    <x v="0"/>
    <x v="0"/>
    <x v="0"/>
    <x v="0"/>
    <x v="0"/>
    <x v="0"/>
    <x v="0"/>
    <x v="0"/>
    <x v="0"/>
    <x v="0"/>
    <x v="0"/>
    <x v="0"/>
    <m/>
    <x v="0"/>
    <x v="0"/>
    <x v="0"/>
    <x v="0"/>
    <x v="0"/>
    <s v="DST"/>
    <m/>
    <x v="0"/>
    <m/>
    <m/>
    <m/>
    <m/>
    <x v="2"/>
    <x v="2"/>
  </r>
  <r>
    <x v="0"/>
    <s v="T26N R087W S29 fTENSLEEP"/>
    <n v="49018299"/>
    <x v="0"/>
    <x v="5"/>
    <s v="MAHONEY DOME EAST"/>
    <m/>
    <s v="29"/>
    <n v="26"/>
    <n v="87"/>
    <n v="42.190060000000003"/>
    <n v="-107.26478"/>
    <s v="4900705893"/>
    <s v="E-5"/>
    <x v="0"/>
    <x v="48"/>
    <s v="[90]"/>
    <s v="[55]"/>
    <m/>
    <x v="0"/>
    <n v="4392"/>
    <m/>
    <m/>
    <m/>
    <x v="0"/>
    <d v="1943-09-26T00:00:00"/>
    <m/>
    <x v="0"/>
    <n v="401"/>
    <n v="97"/>
    <n v="189"/>
    <n v="-3"/>
    <x v="0"/>
    <n v="15"/>
    <n v="245"/>
    <m/>
    <x v="0"/>
    <n v="1528"/>
    <n v="2475"/>
    <x v="0"/>
    <m/>
    <n v="20.009899999999998"/>
    <n v="7.9821300000000006"/>
    <n v="8.2214999999999989"/>
    <n v="0"/>
    <n v="36.213529999999999"/>
    <n v="0.42314999999999997"/>
    <n v="4.0155499999999993"/>
    <m/>
    <x v="0"/>
    <n v="31.812960000000004"/>
    <n v="36.251660000000001"/>
    <n v="-5.261836752239584E-4"/>
    <n v="2469"/>
    <n v="-1.2135922330097086E-3"/>
    <n v="0.55255314795326493"/>
    <n v="0.22041844581293238"/>
    <n v="0.22702840623380266"/>
    <n v="1.1672568925119566E-2"/>
    <n v="0.11076872065996424"/>
    <n v="0.87755871041491629"/>
    <x v="0"/>
    <m/>
    <x v="0"/>
    <m/>
    <m/>
    <x v="0"/>
    <m/>
    <x v="0"/>
    <x v="0"/>
    <m/>
    <x v="0"/>
    <x v="0"/>
    <x v="0"/>
    <m/>
    <x v="0"/>
    <x v="0"/>
    <x v="0"/>
    <x v="0"/>
    <x v="0"/>
    <x v="0"/>
    <x v="0"/>
    <x v="0"/>
    <x v="0"/>
    <x v="0"/>
    <x v="0"/>
    <x v="0"/>
    <x v="0"/>
    <m/>
    <x v="0"/>
    <x v="0"/>
    <x v="0"/>
    <x v="0"/>
    <x v="0"/>
    <s v="DST"/>
    <m/>
    <x v="0"/>
    <m/>
    <m/>
    <m/>
    <m/>
    <x v="2"/>
    <x v="2"/>
  </r>
  <r>
    <x v="0"/>
    <s v="T26N R087W S29 fTENSLEEP"/>
    <n v="49018300"/>
    <x v="0"/>
    <x v="5"/>
    <s v="MAHONEY DOME EAST"/>
    <m/>
    <s v="29"/>
    <n v="26"/>
    <n v="87"/>
    <n v="42.190060000000003"/>
    <n v="-107.26478"/>
    <s v="4900705893"/>
    <s v="E-5"/>
    <x v="0"/>
    <x v="48"/>
    <s v="[55]"/>
    <m/>
    <m/>
    <x v="0"/>
    <n v="4447"/>
    <m/>
    <m/>
    <m/>
    <x v="0"/>
    <d v="1943-09-27T00:00:00"/>
    <m/>
    <x v="0"/>
    <n v="303"/>
    <n v="66"/>
    <n v="389"/>
    <n v="-3"/>
    <x v="0"/>
    <n v="29"/>
    <n v="295"/>
    <m/>
    <x v="0"/>
    <n v="1530"/>
    <n v="2612"/>
    <x v="0"/>
    <m/>
    <n v="15.1197"/>
    <n v="5.4311400000000001"/>
    <n v="16.921499999999998"/>
    <n v="0"/>
    <n v="37.472340000000003"/>
    <n v="0.81808999999999998"/>
    <n v="4.8350499999999998"/>
    <m/>
    <x v="0"/>
    <n v="31.854600000000001"/>
    <n v="37.507739999999998"/>
    <n v="-4.7212539650525387E-4"/>
    <n v="2606"/>
    <n v="-1.1498658489842851E-3"/>
    <n v="0.40348961393924154"/>
    <n v="0.14493730575672614"/>
    <n v="0.45157308030403215"/>
    <n v="2.1811231495152735E-2"/>
    <n v="0.12890806004307379"/>
    <n v="0.84928070846177361"/>
    <x v="0"/>
    <m/>
    <x v="0"/>
    <m/>
    <m/>
    <x v="0"/>
    <m/>
    <x v="0"/>
    <x v="0"/>
    <m/>
    <x v="0"/>
    <x v="0"/>
    <x v="0"/>
    <m/>
    <x v="0"/>
    <x v="0"/>
    <x v="0"/>
    <x v="0"/>
    <x v="0"/>
    <x v="0"/>
    <x v="0"/>
    <x v="0"/>
    <x v="0"/>
    <x v="0"/>
    <x v="0"/>
    <x v="0"/>
    <x v="0"/>
    <m/>
    <x v="0"/>
    <x v="0"/>
    <x v="0"/>
    <x v="0"/>
    <x v="0"/>
    <s v="DST"/>
    <m/>
    <x v="0"/>
    <m/>
    <m/>
    <m/>
    <m/>
    <x v="2"/>
    <x v="2"/>
  </r>
  <r>
    <x v="0"/>
    <s v="T26N R088W S34 fTENSLEEP"/>
    <n v="49004059"/>
    <x v="0"/>
    <x v="5"/>
    <s v="MAHONEY DOME"/>
    <m/>
    <s v="34"/>
    <n v="26"/>
    <n v="88"/>
    <n v="42.183210000000003"/>
    <n v="-107.34484"/>
    <s v="4900705860"/>
    <s v="F-4"/>
    <x v="0"/>
    <x v="48"/>
    <m/>
    <m/>
    <m/>
    <x v="1"/>
    <m/>
    <n v="0"/>
    <m/>
    <m/>
    <x v="2"/>
    <d v="1956-02-10T00:00:00"/>
    <n v="7.8"/>
    <x v="0"/>
    <n v="227"/>
    <n v="74"/>
    <n v="1050"/>
    <n v="-3"/>
    <x v="0"/>
    <n v="643"/>
    <n v="1456"/>
    <m/>
    <x v="0"/>
    <n v="1016"/>
    <n v="3726"/>
    <x v="0"/>
    <m/>
    <n v="11.327299999999999"/>
    <n v="6.0894599999999999"/>
    <n v="45.674999999999997"/>
    <n v="0"/>
    <n v="63.091759999999994"/>
    <n v="18.139029999999998"/>
    <n v="23.863839999999996"/>
    <m/>
    <x v="0"/>
    <n v="21.153120000000001"/>
    <n v="63.155989999999996"/>
    <n v="-5.0876154228492794E-4"/>
    <n v="4460"/>
    <n v="8.9665282189103343E-2"/>
    <n v="0.17953691575571834"/>
    <n v="9.6517516708996554E-2"/>
    <n v="0.72394556753528516"/>
    <n v="0.2872099701073485"/>
    <n v="0.37785552882632351"/>
    <n v="0.33493450106632805"/>
    <x v="0"/>
    <m/>
    <x v="0"/>
    <m/>
    <m/>
    <x v="0"/>
    <m/>
    <x v="0"/>
    <x v="0"/>
    <m/>
    <x v="0"/>
    <x v="0"/>
    <x v="0"/>
    <m/>
    <x v="0"/>
    <x v="0"/>
    <x v="0"/>
    <x v="0"/>
    <x v="0"/>
    <x v="0"/>
    <x v="0"/>
    <x v="0"/>
    <x v="0"/>
    <x v="0"/>
    <x v="0"/>
    <x v="0"/>
    <x v="0"/>
    <m/>
    <x v="0"/>
    <x v="0"/>
    <x v="0"/>
    <x v="0"/>
    <x v="0"/>
    <s v="PRODUCTION WATER"/>
    <m/>
    <x v="0"/>
    <m/>
    <m/>
    <m/>
    <m/>
    <x v="2"/>
    <x v="2"/>
  </r>
  <r>
    <x v="0"/>
    <s v="T26N R088W S34 fTENSLEEP"/>
    <n v="49017965"/>
    <x v="0"/>
    <x v="5"/>
    <s v="MAHONEY DOME"/>
    <m/>
    <s v="34"/>
    <n v="26"/>
    <n v="88"/>
    <n v="42.183959999999999"/>
    <n v="-107.34036"/>
    <s v="4900705861"/>
    <s v="F-3"/>
    <x v="0"/>
    <x v="48"/>
    <m/>
    <m/>
    <n v="212"/>
    <x v="4"/>
    <n v="4293"/>
    <n v="4505"/>
    <m/>
    <m/>
    <x v="3"/>
    <d v="1943-04-22T00:00:00"/>
    <m/>
    <x v="0"/>
    <n v="540"/>
    <n v="125"/>
    <n v="232"/>
    <n v="-3"/>
    <x v="0"/>
    <n v="172"/>
    <n v="260"/>
    <m/>
    <x v="0"/>
    <n v="1835"/>
    <n v="3164"/>
    <x v="0"/>
    <m/>
    <n v="26.946000000000002"/>
    <n v="10.286250000000001"/>
    <n v="10.091999999999999"/>
    <n v="0"/>
    <n v="47.324249999999999"/>
    <n v="4.8521200000000002"/>
    <n v="4.2613999999999992"/>
    <m/>
    <x v="0"/>
    <n v="38.204700000000003"/>
    <n v="47.318220000000004"/>
    <n v="6.371346817127172E-5"/>
    <n v="3158"/>
    <n v="-9.4906675102815561E-4"/>
    <n v="0.56939095706746545"/>
    <n v="0.21735685193109244"/>
    <n v="0.21325219100144216"/>
    <n v="0.10254231879390222"/>
    <n v="9.0058332709894814E-2"/>
    <n v="0.80739934849620298"/>
    <x v="0"/>
    <m/>
    <x v="0"/>
    <m/>
    <m/>
    <x v="0"/>
    <m/>
    <x v="0"/>
    <x v="0"/>
    <m/>
    <x v="0"/>
    <x v="0"/>
    <x v="0"/>
    <m/>
    <x v="0"/>
    <x v="0"/>
    <x v="0"/>
    <x v="0"/>
    <x v="0"/>
    <x v="0"/>
    <x v="0"/>
    <x v="0"/>
    <x v="0"/>
    <x v="0"/>
    <x v="0"/>
    <x v="0"/>
    <x v="0"/>
    <m/>
    <x v="0"/>
    <x v="0"/>
    <x v="0"/>
    <x v="0"/>
    <x v="0"/>
    <s v="LEAD LINE"/>
    <m/>
    <x v="0"/>
    <m/>
    <m/>
    <m/>
    <m/>
    <x v="2"/>
    <x v="2"/>
  </r>
  <r>
    <x v="0"/>
    <s v="T26N R088W S34 fTENSLEEP"/>
    <n v="49013183"/>
    <x v="0"/>
    <x v="5"/>
    <s v="MAHONEY DOME"/>
    <m/>
    <s v="34"/>
    <n v="26"/>
    <n v="88"/>
    <n v="42.183959999999999"/>
    <n v="-107.34036"/>
    <s v="4900705861"/>
    <s v="F-3"/>
    <x v="0"/>
    <x v="48"/>
    <m/>
    <m/>
    <n v="212"/>
    <x v="4"/>
    <n v="4293"/>
    <n v="4505"/>
    <m/>
    <m/>
    <x v="2"/>
    <m/>
    <m/>
    <x v="0"/>
    <n v="494"/>
    <n v="113"/>
    <n v="1164"/>
    <n v="-3"/>
    <x v="0"/>
    <n v="1067"/>
    <n v="65"/>
    <m/>
    <x v="0"/>
    <n v="2567"/>
    <n v="5437"/>
    <x v="0"/>
    <m/>
    <n v="24.650600000000001"/>
    <n v="9.2987700000000011"/>
    <n v="50.633999999999993"/>
    <n v="0"/>
    <n v="84.583370000000002"/>
    <n v="30.100069999999999"/>
    <n v="1.0653499999999998"/>
    <m/>
    <x v="0"/>
    <n v="53.444940000000003"/>
    <n v="84.61036"/>
    <n v="-1.595212777683774E-4"/>
    <n v="5464"/>
    <n v="2.4768369874323456E-3"/>
    <n v="0.29143553868804234"/>
    <n v="0.10993614938728501"/>
    <n v="0.59862831192467258"/>
    <n v="0.35574922503579937"/>
    <n v="1.2591247691181078E-2"/>
    <n v="0.63165952727301955"/>
    <x v="0"/>
    <m/>
    <x v="0"/>
    <m/>
    <m/>
    <x v="0"/>
    <m/>
    <x v="0"/>
    <x v="0"/>
    <m/>
    <x v="0"/>
    <x v="0"/>
    <x v="0"/>
    <m/>
    <x v="0"/>
    <x v="0"/>
    <x v="0"/>
    <x v="0"/>
    <x v="0"/>
    <x v="0"/>
    <x v="0"/>
    <x v="0"/>
    <x v="0"/>
    <x v="0"/>
    <x v="0"/>
    <x v="0"/>
    <x v="0"/>
    <m/>
    <x v="0"/>
    <x v="0"/>
    <x v="0"/>
    <x v="0"/>
    <x v="0"/>
    <s v="PRODUCTION"/>
    <m/>
    <x v="0"/>
    <m/>
    <m/>
    <m/>
    <m/>
    <x v="2"/>
    <x v="2"/>
  </r>
  <r>
    <x v="1"/>
    <s v="T26N R088W S34 fTENSLEEP"/>
    <m/>
    <x v="1"/>
    <x v="3"/>
    <s v="MAHONEY DOME"/>
    <s v="SE NW"/>
    <n v="34"/>
    <n v="26"/>
    <n v="88"/>
    <n v="42.182049999999997"/>
    <n v="-107.33771"/>
    <s v="4900720385"/>
    <s v="12 MAHONEY"/>
    <x v="0"/>
    <x v="48"/>
    <m/>
    <m/>
    <m/>
    <x v="0"/>
    <m/>
    <m/>
    <m/>
    <m/>
    <x v="3"/>
    <d v="1982-11-03T00:00:00"/>
    <n v="7.9"/>
    <x v="0"/>
    <n v="573"/>
    <n v="174"/>
    <n v="1129"/>
    <n v="150"/>
    <x v="1"/>
    <n v="1285"/>
    <n v="342"/>
    <n v="0"/>
    <x v="1"/>
    <n v="2250"/>
    <n v="5730"/>
    <x v="0"/>
    <s v="WOLD OIL PROPERTIES"/>
    <n v="28.592700000000001"/>
    <n v="14.31846"/>
    <n v="49.111499999999999"/>
    <n v="3.8369999999999997"/>
    <n v="95.859660000000005"/>
    <n v="36.249850000000002"/>
    <n v="5.6053799999999994"/>
    <n v="0"/>
    <x v="1"/>
    <n v="46.844999999999999"/>
    <n v="88.700230000000005"/>
    <n v="3.8791906518799942E-2"/>
    <n v="5903"/>
    <n v="1.4871486289005415E-2"/>
    <n v="0.29827666820433119"/>
    <n v="0.14936898378316801"/>
    <n v="0.55235434801250072"/>
    <n v="0.40867819621211804"/>
    <n v="6.3194650115337911E-2"/>
    <n v="0.52812715367254404"/>
    <x v="1"/>
    <n v="0"/>
    <x v="1"/>
    <n v="0"/>
    <n v="1.7"/>
    <x v="0"/>
    <n v="0"/>
    <x v="0"/>
    <x v="1"/>
    <m/>
    <x v="1"/>
    <x v="1"/>
    <x v="1"/>
    <n v="0"/>
    <x v="1"/>
    <x v="3"/>
    <x v="1"/>
    <x v="1"/>
    <x v="0"/>
    <x v="0"/>
    <x v="0"/>
    <x v="0"/>
    <x v="0"/>
    <x v="0"/>
    <x v="0"/>
    <x v="0"/>
    <x v="0"/>
    <m/>
    <x v="0"/>
    <x v="0"/>
    <x v="0"/>
    <x v="0"/>
    <x v="0"/>
    <s v="WELLHEAD"/>
    <n v="19821103"/>
    <x v="1"/>
    <m/>
    <m/>
    <m/>
    <m/>
    <x v="2"/>
    <x v="2"/>
  </r>
  <r>
    <x v="0"/>
    <s v="T26N R089W S06 fTENSLEEP"/>
    <n v="49013400"/>
    <x v="0"/>
    <x v="5"/>
    <s v="WERTZ"/>
    <m/>
    <s v="6"/>
    <n v="26"/>
    <n v="89"/>
    <n v="42.251739999999998"/>
    <n v="-107.52058"/>
    <s v="4900706007"/>
    <s v="UNIT NO. 27"/>
    <x v="0"/>
    <x v="48"/>
    <m/>
    <n v="24"/>
    <n v="365"/>
    <x v="6"/>
    <n v="6000"/>
    <n v="6365"/>
    <m/>
    <m/>
    <x v="2"/>
    <m/>
    <m/>
    <x v="0"/>
    <n v="511"/>
    <n v="137"/>
    <n v="4790"/>
    <n v="-3"/>
    <x v="0"/>
    <n v="4312"/>
    <n v="2550"/>
    <m/>
    <x v="0"/>
    <n v="3952"/>
    <n v="14956"/>
    <x v="0"/>
    <m/>
    <n v="25.498899999999999"/>
    <n v="11.27373"/>
    <n v="208.36500000000001"/>
    <n v="0"/>
    <n v="245.13762999999997"/>
    <n v="121.64152"/>
    <n v="41.794499999999992"/>
    <m/>
    <x v="0"/>
    <n v="82.280640000000005"/>
    <n v="245.71665999999999"/>
    <n v="-1.179637240208326E-3"/>
    <n v="16246"/>
    <n v="4.1343503621562722E-2"/>
    <n v="0.10401870981619592"/>
    <n v="4.5989389715483511E-2"/>
    <n v="0.84999190046832063"/>
    <n v="0.49504791413003907"/>
    <n v="0.17009225178300891"/>
    <n v="0.33485983408695208"/>
    <x v="0"/>
    <m/>
    <x v="0"/>
    <m/>
    <m/>
    <x v="0"/>
    <m/>
    <x v="0"/>
    <x v="0"/>
    <m/>
    <x v="0"/>
    <x v="0"/>
    <x v="0"/>
    <m/>
    <x v="0"/>
    <x v="0"/>
    <x v="0"/>
    <x v="0"/>
    <x v="0"/>
    <x v="0"/>
    <x v="0"/>
    <x v="0"/>
    <x v="0"/>
    <x v="0"/>
    <x v="0"/>
    <x v="0"/>
    <x v="0"/>
    <m/>
    <x v="0"/>
    <x v="0"/>
    <x v="0"/>
    <x v="0"/>
    <x v="0"/>
    <s v="PRODUCTION"/>
    <m/>
    <x v="0"/>
    <m/>
    <m/>
    <m/>
    <m/>
    <x v="2"/>
    <x v="2"/>
  </r>
  <r>
    <x v="0"/>
    <s v="T26N R089W S06 fTENSLEEP"/>
    <n v="49003121"/>
    <x v="0"/>
    <x v="5"/>
    <s v="WERTZ"/>
    <m/>
    <s v="6"/>
    <n v="26"/>
    <n v="89"/>
    <n v="42.251739999999998"/>
    <n v="-107.52058"/>
    <s v="4900706007"/>
    <s v="UNIT NO. 27"/>
    <x v="0"/>
    <x v="48"/>
    <n v="24"/>
    <m/>
    <n v="39"/>
    <x v="0"/>
    <n v="6389"/>
    <n v="6428"/>
    <m/>
    <m/>
    <x v="2"/>
    <d v="1955-05-19T00:00:00"/>
    <n v="7.6999998092651367"/>
    <x v="2"/>
    <n v="566"/>
    <n v="113"/>
    <n v="2902"/>
    <n v="-3"/>
    <x v="0"/>
    <n v="2760"/>
    <n v="1830"/>
    <m/>
    <x v="0"/>
    <n v="2926"/>
    <n v="10228"/>
    <x v="0"/>
    <m/>
    <n v="28.243400000000001"/>
    <n v="9.2987700000000011"/>
    <n v="126.23699999999999"/>
    <n v="0"/>
    <n v="163.77916999999999"/>
    <n v="77.8596"/>
    <n v="29.993699999999997"/>
    <m/>
    <x v="0"/>
    <n v="60.919320000000006"/>
    <n v="168.77261999999999"/>
    <n v="-1.5015555922883459E-2"/>
    <n v="11091"/>
    <n v="4.0480322716825369E-2"/>
    <n v="0.17244805917626765"/>
    <n v="5.6776267702419066E-2"/>
    <n v="0.77077567312131334"/>
    <n v="0.4613283837153207"/>
    <n v="0.17771662251851039"/>
    <n v="0.36095499376616902"/>
    <x v="0"/>
    <m/>
    <x v="0"/>
    <m/>
    <m/>
    <x v="0"/>
    <m/>
    <x v="0"/>
    <x v="0"/>
    <m/>
    <x v="0"/>
    <x v="0"/>
    <x v="0"/>
    <m/>
    <x v="0"/>
    <x v="0"/>
    <x v="0"/>
    <x v="0"/>
    <x v="0"/>
    <x v="0"/>
    <x v="0"/>
    <x v="0"/>
    <x v="0"/>
    <x v="0"/>
    <x v="0"/>
    <x v="0"/>
    <x v="0"/>
    <m/>
    <x v="0"/>
    <x v="0"/>
    <x v="0"/>
    <x v="0"/>
    <x v="0"/>
    <s v="PRODUCTION"/>
    <m/>
    <x v="0"/>
    <m/>
    <m/>
    <m/>
    <m/>
    <x v="2"/>
    <x v="2"/>
  </r>
  <r>
    <x v="0"/>
    <s v="T26N R089W S06 fTENSLEEP"/>
    <n v="49015493"/>
    <x v="0"/>
    <x v="5"/>
    <s v="WERTZ"/>
    <m/>
    <s v="6"/>
    <n v="26"/>
    <n v="89"/>
    <n v="42.248899999999999"/>
    <n v="-107.51220000000001"/>
    <m/>
    <s v="UNIT NO. 23"/>
    <x v="0"/>
    <x v="48"/>
    <m/>
    <m/>
    <m/>
    <x v="0"/>
    <m/>
    <m/>
    <m/>
    <m/>
    <x v="2"/>
    <d v="1956-03-01T00:00:00"/>
    <n v="7.8000001907348633"/>
    <x v="0"/>
    <n v="71"/>
    <n v="29"/>
    <n v="6767"/>
    <n v="-3"/>
    <x v="0"/>
    <n v="6686"/>
    <n v="6686"/>
    <m/>
    <x v="0"/>
    <n v="101"/>
    <n v="16946"/>
    <x v="0"/>
    <m/>
    <n v="3.5428999999999999"/>
    <n v="2.3864100000000001"/>
    <n v="294.36449999999996"/>
    <n v="0"/>
    <n v="300.29380999999995"/>
    <n v="188.61205999999999"/>
    <n v="109.58353999999999"/>
    <m/>
    <x v="0"/>
    <n v="2.1028200000000004"/>
    <n v="300.29841999999996"/>
    <n v="-7.6757569774317094E-6"/>
    <n v="20334"/>
    <n v="9.0879828326180259E-2"/>
    <n v="1.1798111989054987E-2"/>
    <n v="7.9469170543342224E-3"/>
    <n v="0.98025497095661085"/>
    <n v="0.62808209247321378"/>
    <n v="0.36491547308174316"/>
    <n v="7.0024344450430364E-3"/>
    <x v="0"/>
    <m/>
    <x v="0"/>
    <m/>
    <m/>
    <x v="0"/>
    <m/>
    <x v="0"/>
    <x v="0"/>
    <m/>
    <x v="0"/>
    <x v="0"/>
    <x v="0"/>
    <m/>
    <x v="0"/>
    <x v="0"/>
    <x v="0"/>
    <x v="0"/>
    <x v="0"/>
    <x v="0"/>
    <x v="0"/>
    <x v="0"/>
    <x v="0"/>
    <x v="0"/>
    <x v="0"/>
    <x v="0"/>
    <x v="0"/>
    <m/>
    <x v="0"/>
    <x v="0"/>
    <x v="0"/>
    <x v="0"/>
    <x v="0"/>
    <s v="PRODUCTION WATER"/>
    <m/>
    <x v="0"/>
    <m/>
    <m/>
    <m/>
    <m/>
    <x v="2"/>
    <x v="2"/>
  </r>
  <r>
    <x v="0"/>
    <s v="T26N R089W S07 fTENSLEEP"/>
    <n v="49004061"/>
    <x v="0"/>
    <x v="5"/>
    <s v="WERTZ"/>
    <m/>
    <s v="7"/>
    <n v="26"/>
    <n v="89"/>
    <n v="42.241630000000001"/>
    <n v="-107.51541"/>
    <s v="4900705985"/>
    <s v="UNIT NO. 10"/>
    <x v="0"/>
    <x v="48"/>
    <m/>
    <n v="228"/>
    <n v="14"/>
    <x v="2"/>
    <n v="5869"/>
    <n v="5883"/>
    <m/>
    <m/>
    <x v="2"/>
    <d v="1955-12-09T00:00:00"/>
    <n v="7.5999999046325684"/>
    <x v="0"/>
    <n v="587"/>
    <n v="134"/>
    <n v="2441"/>
    <n v="-3"/>
    <x v="0"/>
    <n v="1956"/>
    <n v="2087"/>
    <m/>
    <x v="0"/>
    <n v="2746"/>
    <n v="8891"/>
    <x v="0"/>
    <m/>
    <n v="29.2913"/>
    <n v="11.026860000000001"/>
    <n v="106.1835"/>
    <n v="0"/>
    <n v="146.50165999999999"/>
    <n v="55.178759999999997"/>
    <n v="34.205929999999995"/>
    <m/>
    <x v="0"/>
    <n v="57.171720000000008"/>
    <n v="146.55641"/>
    <n v="-1.8682304159040131E-4"/>
    <n v="9945"/>
    <n v="5.5956678700361008E-2"/>
    <n v="0.19993834882143999"/>
    <n v="7.5267816077988478E-2"/>
    <n v="0.7247938351005716"/>
    <n v="0.3765018534501493"/>
    <n v="0.23339770672603127"/>
    <n v="0.39010043982381942"/>
    <x v="0"/>
    <m/>
    <x v="0"/>
    <m/>
    <m/>
    <x v="0"/>
    <m/>
    <x v="0"/>
    <x v="0"/>
    <m/>
    <x v="0"/>
    <x v="0"/>
    <x v="0"/>
    <m/>
    <x v="0"/>
    <x v="0"/>
    <x v="0"/>
    <x v="0"/>
    <x v="0"/>
    <x v="0"/>
    <x v="0"/>
    <x v="0"/>
    <x v="0"/>
    <x v="0"/>
    <x v="0"/>
    <x v="0"/>
    <x v="0"/>
    <m/>
    <x v="0"/>
    <x v="0"/>
    <x v="0"/>
    <x v="0"/>
    <x v="0"/>
    <s v="PRODUCTION WATER"/>
    <m/>
    <x v="0"/>
    <m/>
    <m/>
    <m/>
    <m/>
    <x v="2"/>
    <x v="2"/>
  </r>
  <r>
    <x v="0"/>
    <s v="T26N R089W S07 fTENSLEEP"/>
    <n v="49004047"/>
    <x v="0"/>
    <x v="5"/>
    <s v="WERTZ"/>
    <m/>
    <s v="7"/>
    <n v="26"/>
    <n v="89"/>
    <n v="42.241970000000002"/>
    <n v="-107.51358999999999"/>
    <s v="4900705987"/>
    <s v="UNIT NO. 14"/>
    <x v="0"/>
    <x v="48"/>
    <m/>
    <n v="2"/>
    <n v="301"/>
    <x v="4"/>
    <n v="5742"/>
    <n v="6043"/>
    <m/>
    <m/>
    <x v="2"/>
    <d v="1957-05-27T00:00:00"/>
    <n v="7.4000000953674316"/>
    <x v="0"/>
    <n v="449"/>
    <n v="105"/>
    <n v="4044"/>
    <n v="-3"/>
    <x v="0"/>
    <n v="3377"/>
    <n v="2406"/>
    <m/>
    <x v="0"/>
    <n v="3474"/>
    <n v="12633"/>
    <x v="0"/>
    <m/>
    <n v="22.405100000000001"/>
    <n v="8.6404499999999995"/>
    <n v="175.91399999999999"/>
    <n v="0"/>
    <n v="206.95954999999998"/>
    <n v="95.265169999999998"/>
    <n v="39.434339999999999"/>
    <m/>
    <x v="0"/>
    <n v="72.328680000000006"/>
    <n v="207.02819"/>
    <n v="-1.6580201143158549E-4"/>
    <n v="13849"/>
    <n v="4.5917982025526771E-2"/>
    <n v="0.10825835290036147"/>
    <n v="4.1749462636539364E-2"/>
    <n v="0.84999218446309921"/>
    <n v="0.46015554693300464"/>
    <n v="0.19047811797997172"/>
    <n v="0.34936633508702369"/>
    <x v="0"/>
    <m/>
    <x v="0"/>
    <m/>
    <m/>
    <x v="0"/>
    <m/>
    <x v="0"/>
    <x v="0"/>
    <m/>
    <x v="0"/>
    <x v="0"/>
    <x v="0"/>
    <m/>
    <x v="0"/>
    <x v="0"/>
    <x v="0"/>
    <x v="0"/>
    <x v="0"/>
    <x v="0"/>
    <x v="0"/>
    <x v="0"/>
    <x v="0"/>
    <x v="0"/>
    <x v="0"/>
    <x v="0"/>
    <x v="0"/>
    <m/>
    <x v="0"/>
    <x v="0"/>
    <x v="0"/>
    <x v="0"/>
    <x v="0"/>
    <s v="PRODUCTION WATER"/>
    <m/>
    <x v="0"/>
    <m/>
    <m/>
    <m/>
    <m/>
    <x v="2"/>
    <x v="2"/>
  </r>
  <r>
    <x v="0"/>
    <s v="T26N R089W S07 fTENSLEEP"/>
    <n v="49001404"/>
    <x v="0"/>
    <x v="5"/>
    <s v="WERTZ"/>
    <m/>
    <s v="7"/>
    <n v="26"/>
    <n v="89"/>
    <n v="42.239109999999997"/>
    <n v="-107.5102"/>
    <s v="4900705978"/>
    <s v="UNIT NO. 24"/>
    <x v="0"/>
    <x v="48"/>
    <m/>
    <m/>
    <n v="287"/>
    <x v="4"/>
    <n v="5757"/>
    <n v="6044"/>
    <m/>
    <m/>
    <x v="2"/>
    <d v="1957-05-27T00:00:00"/>
    <n v="7.1999998092651367"/>
    <x v="0"/>
    <n v="467"/>
    <n v="92"/>
    <n v="3404"/>
    <n v="-3"/>
    <x v="0"/>
    <n v="2909"/>
    <n v="1995"/>
    <m/>
    <x v="0"/>
    <n v="3084"/>
    <n v="10937"/>
    <x v="0"/>
    <m/>
    <n v="23.3033"/>
    <n v="7.5706800000000003"/>
    <n v="148.07399999999998"/>
    <n v="0"/>
    <n v="178.94797999999997"/>
    <n v="82.062889999999996"/>
    <n v="32.698049999999995"/>
    <m/>
    <x v="0"/>
    <n v="64.208880000000008"/>
    <n v="178.96982"/>
    <n v="-6.1019597237203187E-5"/>
    <n v="11945"/>
    <n v="4.4052093348483527E-2"/>
    <n v="0.13022387847015654"/>
    <n v="4.2306596587455197E-2"/>
    <n v="0.82746952494238835"/>
    <n v="0.45852920900294808"/>
    <n v="0.18270147447206458"/>
    <n v="0.35876931652498734"/>
    <x v="0"/>
    <m/>
    <x v="0"/>
    <m/>
    <m/>
    <x v="0"/>
    <m/>
    <x v="0"/>
    <x v="0"/>
    <m/>
    <x v="0"/>
    <x v="0"/>
    <x v="0"/>
    <m/>
    <x v="0"/>
    <x v="0"/>
    <x v="0"/>
    <x v="0"/>
    <x v="0"/>
    <x v="0"/>
    <x v="0"/>
    <x v="0"/>
    <x v="0"/>
    <x v="0"/>
    <x v="0"/>
    <x v="0"/>
    <x v="0"/>
    <m/>
    <x v="0"/>
    <x v="0"/>
    <x v="0"/>
    <x v="0"/>
    <x v="0"/>
    <s v="PRODUCTION WATER"/>
    <m/>
    <x v="0"/>
    <m/>
    <m/>
    <m/>
    <m/>
    <x v="2"/>
    <x v="2"/>
  </r>
  <r>
    <x v="0"/>
    <s v="T26N R089W S07 fTENSLEEP"/>
    <n v="49004046"/>
    <x v="0"/>
    <x v="5"/>
    <s v="WERTZ"/>
    <m/>
    <s v="7"/>
    <n v="26"/>
    <n v="89"/>
    <n v="42.241970000000002"/>
    <n v="-107.51358999999999"/>
    <s v="4900705987"/>
    <s v="UNIT NO. 14"/>
    <x v="0"/>
    <x v="48"/>
    <n v="2"/>
    <n v="0"/>
    <n v="40"/>
    <x v="2"/>
    <n v="6045"/>
    <n v="6085"/>
    <m/>
    <m/>
    <x v="0"/>
    <d v="1957-08-05T00:00:00"/>
    <n v="7.1999998092651367"/>
    <x v="0"/>
    <n v="315"/>
    <n v="109"/>
    <n v="13002"/>
    <n v="-3"/>
    <x v="0"/>
    <n v="13299"/>
    <n v="4665"/>
    <m/>
    <x v="0"/>
    <n v="6672"/>
    <n v="35695"/>
    <x v="0"/>
    <m/>
    <n v="15.718500000000001"/>
    <n v="8.9696099999999994"/>
    <n v="565.58699999999999"/>
    <n v="0"/>
    <n v="590.27511000000004"/>
    <n v="375.16478999999998"/>
    <n v="76.459349999999986"/>
    <m/>
    <x v="0"/>
    <n v="138.91104000000001"/>
    <n v="590.53517999999997"/>
    <n v="-2.2024706441195382E-4"/>
    <n v="38056"/>
    <n v="3.2013125245759382E-2"/>
    <n v="2.6629108586333581E-2"/>
    <n v="1.519564326539196E-2"/>
    <n v="0.95817524814827437"/>
    <n v="0.63529625787916644"/>
    <n v="0.1294746741421908"/>
    <n v="0.23522906797864274"/>
    <x v="0"/>
    <m/>
    <x v="0"/>
    <m/>
    <m/>
    <x v="0"/>
    <m/>
    <x v="0"/>
    <x v="0"/>
    <m/>
    <x v="0"/>
    <x v="0"/>
    <x v="0"/>
    <m/>
    <x v="0"/>
    <x v="0"/>
    <x v="0"/>
    <x v="0"/>
    <x v="0"/>
    <x v="0"/>
    <x v="0"/>
    <x v="0"/>
    <x v="0"/>
    <x v="0"/>
    <x v="0"/>
    <x v="0"/>
    <x v="0"/>
    <m/>
    <x v="0"/>
    <x v="0"/>
    <x v="0"/>
    <x v="0"/>
    <x v="0"/>
    <s v="DST NO. 1"/>
    <m/>
    <x v="0"/>
    <m/>
    <m/>
    <m/>
    <m/>
    <x v="2"/>
    <x v="2"/>
  </r>
  <r>
    <x v="0"/>
    <s v="T26N R089W S07 fTENSLEEP"/>
    <n v="49007818"/>
    <x v="0"/>
    <x v="5"/>
    <s v="WERTZ"/>
    <m/>
    <s v="7"/>
    <n v="26"/>
    <n v="89"/>
    <n v="42.241149999999998"/>
    <n v="-107.5103"/>
    <s v="4900705982"/>
    <s v="UNIT NO. 15"/>
    <x v="0"/>
    <x v="48"/>
    <m/>
    <m/>
    <n v="349"/>
    <x v="0"/>
    <n v="5754"/>
    <n v="6103"/>
    <m/>
    <m/>
    <x v="2"/>
    <d v="1956-10-07T00:00:00"/>
    <n v="8.1000003814697266"/>
    <x v="0"/>
    <n v="24"/>
    <n v="11"/>
    <n v="4808"/>
    <n v="-3"/>
    <x v="0"/>
    <n v="3882"/>
    <n v="6167"/>
    <m/>
    <x v="0"/>
    <n v="32"/>
    <n v="11795"/>
    <x v="0"/>
    <m/>
    <n v="1.1976"/>
    <n v="0.90519000000000005"/>
    <n v="209.148"/>
    <n v="0"/>
    <n v="211.25078999999999"/>
    <n v="109.51121999999999"/>
    <n v="101.07712999999998"/>
    <m/>
    <x v="0"/>
    <n v="0.66624000000000005"/>
    <n v="211.25458999999998"/>
    <n v="-8.9939683134544674E-6"/>
    <n v="14918"/>
    <n v="0.11690936996967768"/>
    <n v="5.6690912256470143E-3"/>
    <n v="4.2849070528919678E-3"/>
    <n v="0.99004600172146107"/>
    <n v="0.51838504432022048"/>
    <n v="0.47846122538686614"/>
    <n v="3.1537302929133997E-3"/>
    <x v="0"/>
    <m/>
    <x v="0"/>
    <m/>
    <m/>
    <x v="0"/>
    <m/>
    <x v="0"/>
    <x v="0"/>
    <m/>
    <x v="0"/>
    <x v="0"/>
    <x v="0"/>
    <m/>
    <x v="0"/>
    <x v="0"/>
    <x v="0"/>
    <x v="0"/>
    <x v="0"/>
    <x v="0"/>
    <x v="0"/>
    <x v="0"/>
    <x v="0"/>
    <x v="0"/>
    <x v="0"/>
    <x v="0"/>
    <x v="0"/>
    <m/>
    <x v="0"/>
    <x v="0"/>
    <x v="0"/>
    <x v="0"/>
    <x v="0"/>
    <s v="PRODUCTION WATER"/>
    <m/>
    <x v="0"/>
    <m/>
    <m/>
    <m/>
    <m/>
    <x v="2"/>
    <x v="2"/>
  </r>
  <r>
    <x v="0"/>
    <s v="T26N R089W S07 fTENSLEEP"/>
    <n v="49004045"/>
    <x v="0"/>
    <x v="5"/>
    <s v="WERTZ"/>
    <m/>
    <s v="7"/>
    <n v="26"/>
    <n v="89"/>
    <n v="42.241970000000002"/>
    <n v="-107.51358999999999"/>
    <s v="4900705987"/>
    <s v="UNIT NO. 14"/>
    <x v="0"/>
    <x v="48"/>
    <n v="0"/>
    <m/>
    <n v="30"/>
    <x v="2"/>
    <n v="6085"/>
    <n v="6115"/>
    <m/>
    <m/>
    <x v="0"/>
    <d v="1957-08-08T00:00:00"/>
    <n v="7.1999998092651367"/>
    <x v="0"/>
    <n v="285"/>
    <n v="73"/>
    <n v="6233"/>
    <n v="-3"/>
    <x v="0"/>
    <n v="5358"/>
    <n v="3690"/>
    <m/>
    <x v="0"/>
    <n v="3832"/>
    <n v="17598"/>
    <x v="0"/>
    <m/>
    <n v="14.221500000000001"/>
    <n v="6.0071700000000003"/>
    <n v="271.13549999999998"/>
    <n v="0"/>
    <n v="291.36417"/>
    <n v="151.14918"/>
    <n v="60.479099999999995"/>
    <m/>
    <x v="0"/>
    <n v="79.782240000000002"/>
    <n v="291.41052000000002"/>
    <n v="-7.9533309862887328E-5"/>
    <n v="19465"/>
    <n v="5.0373688044680676E-2"/>
    <n v="4.8810051009360554E-2"/>
    <n v="2.0617394376254296E-2"/>
    <n v="0.93057255461438504"/>
    <n v="0.51868127478719706"/>
    <n v="0.20753917875030728"/>
    <n v="0.27377954646249558"/>
    <x v="0"/>
    <m/>
    <x v="0"/>
    <m/>
    <m/>
    <x v="0"/>
    <m/>
    <x v="0"/>
    <x v="0"/>
    <m/>
    <x v="0"/>
    <x v="0"/>
    <x v="0"/>
    <m/>
    <x v="0"/>
    <x v="0"/>
    <x v="0"/>
    <x v="0"/>
    <x v="0"/>
    <x v="0"/>
    <x v="0"/>
    <x v="0"/>
    <x v="0"/>
    <x v="0"/>
    <x v="0"/>
    <x v="0"/>
    <x v="0"/>
    <m/>
    <x v="0"/>
    <x v="0"/>
    <x v="0"/>
    <x v="0"/>
    <x v="0"/>
    <s v="DST NO. 2"/>
    <m/>
    <x v="0"/>
    <m/>
    <m/>
    <m/>
    <m/>
    <x v="2"/>
    <x v="2"/>
  </r>
  <r>
    <x v="0"/>
    <s v="T26N R089W S07 fTENSLEEP"/>
    <n v="49004062"/>
    <x v="0"/>
    <x v="5"/>
    <s v="WERTZ"/>
    <m/>
    <s v="7"/>
    <n v="26"/>
    <n v="89"/>
    <n v="42.241630000000001"/>
    <n v="-107.51541"/>
    <s v="4900705985"/>
    <s v="UNIT NO. 10"/>
    <x v="0"/>
    <x v="48"/>
    <n v="228"/>
    <m/>
    <n v="50"/>
    <x v="0"/>
    <n v="6111"/>
    <n v="6161"/>
    <m/>
    <m/>
    <x v="0"/>
    <d v="1957-09-30T00:00:00"/>
    <n v="6.8000001907348633"/>
    <x v="0"/>
    <n v="375"/>
    <n v="202"/>
    <n v="2648"/>
    <n v="-3"/>
    <x v="0"/>
    <n v="2079"/>
    <n v="1882"/>
    <m/>
    <x v="0"/>
    <n v="2982"/>
    <n v="9212"/>
    <x v="0"/>
    <m/>
    <n v="18.712499999999999"/>
    <n v="16.622579999999999"/>
    <n v="115.18799999999999"/>
    <n v="0"/>
    <n v="150.52307999999999"/>
    <n v="58.648589999999999"/>
    <n v="30.845979999999997"/>
    <m/>
    <x v="0"/>
    <n v="62.085240000000006"/>
    <n v="151.57981000000001"/>
    <n v="-3.4979142370998701E-3"/>
    <n v="10162"/>
    <n v="4.9034788892329928E-2"/>
    <n v="0.12431648355853467"/>
    <n v="0.11043210117677635"/>
    <n v="0.76525141526468898"/>
    <n v="0.38691557932418569"/>
    <n v="0.20349662662857274"/>
    <n v="0.40958779404724155"/>
    <x v="0"/>
    <m/>
    <x v="0"/>
    <m/>
    <m/>
    <x v="0"/>
    <m/>
    <x v="0"/>
    <x v="0"/>
    <m/>
    <x v="0"/>
    <x v="0"/>
    <x v="0"/>
    <m/>
    <x v="0"/>
    <x v="0"/>
    <x v="0"/>
    <x v="0"/>
    <x v="0"/>
    <x v="0"/>
    <x v="0"/>
    <x v="0"/>
    <x v="0"/>
    <x v="0"/>
    <x v="0"/>
    <x v="0"/>
    <x v="0"/>
    <m/>
    <x v="0"/>
    <x v="0"/>
    <x v="0"/>
    <x v="0"/>
    <x v="0"/>
    <s v="DST"/>
    <m/>
    <x v="0"/>
    <m/>
    <m/>
    <m/>
    <m/>
    <x v="2"/>
    <x v="2"/>
  </r>
  <r>
    <x v="0"/>
    <s v="T26N R089W S07 fTENSLEEP"/>
    <n v="49007816"/>
    <x v="0"/>
    <x v="5"/>
    <s v="WERTZ"/>
    <m/>
    <s v="7"/>
    <n v="26"/>
    <n v="89"/>
    <n v="42.242629999999998"/>
    <n v="-107.51721000000001"/>
    <s v="4900705990"/>
    <s v="UNIT NO. 34"/>
    <x v="0"/>
    <x v="48"/>
    <m/>
    <m/>
    <n v="170"/>
    <x v="0"/>
    <n v="6022"/>
    <n v="6192"/>
    <m/>
    <m/>
    <x v="2"/>
    <d v="1958-01-23T00:00:00"/>
    <n v="7.6"/>
    <x v="0"/>
    <n v="358"/>
    <n v="101"/>
    <n v="3659"/>
    <n v="-3"/>
    <x v="0"/>
    <n v="3010"/>
    <n v="1924"/>
    <m/>
    <x v="0"/>
    <n v="3313"/>
    <n v="11387"/>
    <x v="0"/>
    <m/>
    <n v="17.8642"/>
    <n v="8.3112899999999996"/>
    <n v="159.16649999999998"/>
    <n v="0"/>
    <n v="185.34198999999998"/>
    <n v="84.912099999999995"/>
    <n v="31.534359999999996"/>
    <m/>
    <x v="0"/>
    <n v="68.97666000000001"/>
    <n v="185.42311999999998"/>
    <n v="-2.1881778466156568E-4"/>
    <n v="12359"/>
    <n v="4.0933209803756421E-2"/>
    <n v="9.6385066330624825E-2"/>
    <n v="4.4842995373039859E-2"/>
    <n v="0.85877193829633536"/>
    <n v="0.4579369606120316"/>
    <n v="0.17006703371186938"/>
    <n v="0.37199600567609914"/>
    <x v="0"/>
    <m/>
    <x v="0"/>
    <m/>
    <m/>
    <x v="0"/>
    <m/>
    <x v="0"/>
    <x v="0"/>
    <m/>
    <x v="0"/>
    <x v="0"/>
    <x v="0"/>
    <m/>
    <x v="0"/>
    <x v="0"/>
    <x v="0"/>
    <x v="0"/>
    <x v="0"/>
    <x v="0"/>
    <x v="0"/>
    <x v="0"/>
    <x v="0"/>
    <x v="0"/>
    <x v="0"/>
    <x v="0"/>
    <x v="0"/>
    <m/>
    <x v="0"/>
    <x v="0"/>
    <x v="0"/>
    <x v="0"/>
    <x v="0"/>
    <s v="PRODUCTION WATER"/>
    <m/>
    <x v="0"/>
    <m/>
    <m/>
    <m/>
    <m/>
    <x v="2"/>
    <x v="2"/>
  </r>
  <r>
    <x v="0"/>
    <s v="T26N R089W S07 fTENSLEEP"/>
    <n v="49023581"/>
    <x v="0"/>
    <x v="5"/>
    <s v="WERTZ"/>
    <m/>
    <s v="7"/>
    <n v="26"/>
    <n v="89"/>
    <n v="42.238500000000002"/>
    <n v="-107.5132"/>
    <s v="4900705995"/>
    <s v="UNIT NO. 11"/>
    <x v="0"/>
    <x v="48"/>
    <m/>
    <m/>
    <n v="274"/>
    <x v="0"/>
    <n v="5964"/>
    <n v="6238"/>
    <m/>
    <m/>
    <x v="2"/>
    <d v="1958-01-23T00:00:00"/>
    <n v="8.1999998092651367"/>
    <x v="0"/>
    <n v="15"/>
    <n v="32"/>
    <n v="8384"/>
    <n v="-3"/>
    <x v="0"/>
    <n v="8112"/>
    <n v="1039"/>
    <m/>
    <x v="0"/>
    <n v="5487"/>
    <n v="22787"/>
    <x v="0"/>
    <s v="CHEM LAB"/>
    <n v="0.74849999999999994"/>
    <n v="2.6332800000000001"/>
    <n v="364.70399999999995"/>
    <n v="0"/>
    <n v="368.08577999999994"/>
    <n v="228.83951999999999"/>
    <n v="17.029209999999999"/>
    <m/>
    <x v="0"/>
    <n v="114.23934000000001"/>
    <n v="360.10807"/>
    <n v="1.0955475660773496E-2"/>
    <n v="23063"/>
    <n v="6.0196292257360959E-3"/>
    <n v="2.033493388416146E-3"/>
    <n v="7.1539845956559382E-3"/>
    <n v="0.99081252201592795"/>
    <n v="0.63547456739861452"/>
    <n v="4.7289165166445726E-2"/>
    <n v="0.31723626743493977"/>
    <x v="0"/>
    <m/>
    <x v="0"/>
    <m/>
    <m/>
    <x v="0"/>
    <m/>
    <x v="0"/>
    <x v="0"/>
    <m/>
    <x v="0"/>
    <x v="0"/>
    <x v="0"/>
    <m/>
    <x v="0"/>
    <x v="0"/>
    <x v="0"/>
    <x v="0"/>
    <x v="0"/>
    <x v="0"/>
    <x v="0"/>
    <x v="0"/>
    <x v="0"/>
    <x v="0"/>
    <x v="0"/>
    <x v="0"/>
    <x v="0"/>
    <m/>
    <x v="0"/>
    <x v="0"/>
    <x v="0"/>
    <x v="0"/>
    <x v="0"/>
    <s v="PRODUCTION WATER"/>
    <m/>
    <x v="0"/>
    <m/>
    <m/>
    <m/>
    <m/>
    <x v="2"/>
    <x v="2"/>
  </r>
  <r>
    <x v="1"/>
    <s v="T26N R089W S21 fTENSLEEP"/>
    <m/>
    <x v="1"/>
    <x v="3"/>
    <s v="BAILEY DOME"/>
    <s v="NE NE"/>
    <n v="21"/>
    <n v="26"/>
    <n v="89"/>
    <n v="42.215479999999999"/>
    <n v="-107.46491"/>
    <s v="4900705945"/>
    <s v="GOV'T-HINTZE NO. 1"/>
    <x v="0"/>
    <x v="48"/>
    <m/>
    <m/>
    <m/>
    <x v="0"/>
    <m/>
    <m/>
    <m/>
    <m/>
    <x v="1"/>
    <d v="1983-03-04T00:00:00"/>
    <n v="7.58"/>
    <x v="0"/>
    <n v="335"/>
    <n v="58"/>
    <n v="347"/>
    <n v="9"/>
    <x v="1"/>
    <n v="242"/>
    <n v="156"/>
    <n v="0"/>
    <x v="1"/>
    <n v="1490"/>
    <n v="2558"/>
    <x v="0"/>
    <s v="WOLD OIL PROPERTIES"/>
    <n v="16.7165"/>
    <n v="4.7728200000000003"/>
    <n v="15.094499999999998"/>
    <n v="0.23021999999999998"/>
    <n v="36.814039999999999"/>
    <n v="6.8268199999999997"/>
    <n v="2.5568399999999998"/>
    <n v="0"/>
    <x v="1"/>
    <n v="31.021800000000002"/>
    <n v="40.405460000000005"/>
    <n v="-4.6509236656544085E-2"/>
    <n v="2637"/>
    <n v="1.5206929740134744E-2"/>
    <n v="0.45407947619984118"/>
    <n v="0.12964673260527779"/>
    <n v="0.416273791194881"/>
    <n v="0.16895785866563576"/>
    <n v="6.3279566672424944E-2"/>
    <n v="0.7677625746619392"/>
    <x v="1"/>
    <n v="0"/>
    <x v="1"/>
    <n v="0"/>
    <n v="3.2"/>
    <x v="0"/>
    <n v="0"/>
    <x v="0"/>
    <x v="1"/>
    <m/>
    <x v="1"/>
    <x v="1"/>
    <x v="1"/>
    <n v="0"/>
    <x v="1"/>
    <x v="3"/>
    <x v="1"/>
    <x v="1"/>
    <x v="0"/>
    <x v="0"/>
    <x v="0"/>
    <x v="0"/>
    <x v="0"/>
    <x v="0"/>
    <x v="0"/>
    <x v="0"/>
    <x v="0"/>
    <m/>
    <x v="0"/>
    <x v="0"/>
    <x v="0"/>
    <x v="0"/>
    <x v="0"/>
    <m/>
    <n v="19830304"/>
    <x v="1"/>
    <m/>
    <m/>
    <m/>
    <m/>
    <x v="2"/>
    <x v="2"/>
  </r>
  <r>
    <x v="0"/>
    <s v="T26N R090W S01 fTENSLEEP"/>
    <n v="49014279"/>
    <x v="0"/>
    <x v="1"/>
    <s v="WERTZ"/>
    <m/>
    <s v="1"/>
    <s v=" 26"/>
    <s v=" 90"/>
    <n v="42.25"/>
    <n v="-107.535"/>
    <s v="4903706213"/>
    <s v="WERTZ NO. 40"/>
    <x v="0"/>
    <x v="48"/>
    <m/>
    <m/>
    <n v="226"/>
    <x v="0"/>
    <n v="6738"/>
    <n v="6964"/>
    <m/>
    <m/>
    <x v="2"/>
    <d v="1971-09-07T00:00:00"/>
    <n v="8"/>
    <x v="0"/>
    <n v="246"/>
    <n v="72"/>
    <n v="9929"/>
    <n v="830"/>
    <x v="0"/>
    <n v="10500"/>
    <n v="2562"/>
    <m/>
    <x v="0"/>
    <n v="6395"/>
    <n v="29234"/>
    <x v="0"/>
    <m/>
    <n v="12.275399999999999"/>
    <n v="5.9248799999999999"/>
    <n v="431.91149999999999"/>
    <n v="21.231399999999997"/>
    <n v="471.34318000000002"/>
    <n v="296.20499999999998"/>
    <n v="41.991179999999993"/>
    <m/>
    <x v="0"/>
    <n v="133.1439"/>
    <n v="471.34007999999994"/>
    <n v="3.288485254394448E-6"/>
    <n v="30531"/>
    <n v="2.1701664854011544E-2"/>
    <n v="2.6043444608660718E-2"/>
    <n v="1.2570204155706676E-2"/>
    <n v="0.96138635123563254"/>
    <n v="0.62843159868772458"/>
    <n v="8.9088922800708986E-2"/>
    <n v="0.28247947851156646"/>
    <x v="0"/>
    <m/>
    <x v="0"/>
    <m/>
    <m/>
    <x v="0"/>
    <m/>
    <x v="0"/>
    <x v="0"/>
    <m/>
    <x v="0"/>
    <x v="0"/>
    <x v="0"/>
    <m/>
    <x v="0"/>
    <x v="0"/>
    <x v="0"/>
    <x v="0"/>
    <x v="0"/>
    <x v="0"/>
    <x v="0"/>
    <x v="0"/>
    <x v="0"/>
    <x v="0"/>
    <x v="0"/>
    <x v="0"/>
    <x v="0"/>
    <m/>
    <x v="0"/>
    <x v="0"/>
    <x v="0"/>
    <x v="0"/>
    <x v="0"/>
    <s v="PRODUCTION (8/31/71)"/>
    <m/>
    <x v="0"/>
    <m/>
    <m/>
    <m/>
    <m/>
    <x v="2"/>
    <x v="2"/>
  </r>
  <r>
    <x v="0"/>
    <s v="T26N R090W S01 fTENSLEEP"/>
    <n v="49002038"/>
    <x v="0"/>
    <x v="1"/>
    <m/>
    <m/>
    <s v="1"/>
    <s v=" 26"/>
    <s v=" 90"/>
    <n v="42.260080000000002"/>
    <n v="-107.54"/>
    <s v="4903706470"/>
    <s v="UNIT NO. 4"/>
    <x v="0"/>
    <x v="48"/>
    <m/>
    <m/>
    <n v="34"/>
    <x v="0"/>
    <n v="7142"/>
    <n v="7176"/>
    <m/>
    <m/>
    <x v="2"/>
    <d v="1967-04-25T00:00:00"/>
    <n v="6.4000000953674316"/>
    <x v="0"/>
    <n v="1620"/>
    <n v="836"/>
    <n v="1055"/>
    <n v="60"/>
    <x v="0"/>
    <n v="5660"/>
    <n v="708"/>
    <m/>
    <x v="0"/>
    <n v="1240"/>
    <n v="10820"/>
    <x v="0"/>
    <m/>
    <n v="80.837999999999994"/>
    <n v="68.794440000000009"/>
    <n v="45.892499999999998"/>
    <n v="1.5347999999999999"/>
    <n v="197.05974000000001"/>
    <n v="159.6686"/>
    <n v="11.604119999999998"/>
    <m/>
    <x v="0"/>
    <n v="25.816800000000001"/>
    <n v="197.08951999999999"/>
    <n v="-7.5555133605954619E-5"/>
    <n v="11176"/>
    <n v="1.6184760865611929E-2"/>
    <n v="0.4102207787344081"/>
    <n v="0.34910448983643239"/>
    <n v="0.24067473142915946"/>
    <n v="0.81013237030563579"/>
    <n v="5.8877407586156782E-2"/>
    <n v="0.13099022210820749"/>
    <x v="0"/>
    <m/>
    <x v="0"/>
    <m/>
    <m/>
    <x v="0"/>
    <m/>
    <x v="0"/>
    <x v="0"/>
    <m/>
    <x v="0"/>
    <x v="0"/>
    <x v="0"/>
    <m/>
    <x v="0"/>
    <x v="0"/>
    <x v="0"/>
    <x v="0"/>
    <x v="0"/>
    <x v="0"/>
    <x v="0"/>
    <x v="0"/>
    <x v="0"/>
    <x v="0"/>
    <x v="0"/>
    <x v="0"/>
    <x v="0"/>
    <m/>
    <x v="0"/>
    <x v="0"/>
    <x v="0"/>
    <x v="0"/>
    <x v="0"/>
    <s v="PRODUCTION (4-23-67)"/>
    <m/>
    <x v="0"/>
    <m/>
    <m/>
    <m/>
    <m/>
    <x v="2"/>
    <x v="2"/>
  </r>
  <r>
    <x v="0"/>
    <s v="T26N R090W S01 fTENSLEEP"/>
    <n v="49018015"/>
    <x v="0"/>
    <x v="1"/>
    <s v="WERTZ"/>
    <m/>
    <s v="1"/>
    <s v=" 26"/>
    <s v=" 90"/>
    <n v="42.249549999999999"/>
    <n v="-107.52744"/>
    <s v="4903706214"/>
    <s v="28"/>
    <x v="0"/>
    <x v="48"/>
    <m/>
    <m/>
    <m/>
    <x v="1"/>
    <n v="6130"/>
    <m/>
    <m/>
    <m/>
    <x v="0"/>
    <d v="1942-12-17T00:00:00"/>
    <m/>
    <x v="0"/>
    <n v="175"/>
    <n v="32"/>
    <n v="1908"/>
    <n v="-3"/>
    <x v="0"/>
    <n v="1058"/>
    <n v="675"/>
    <m/>
    <x v="0"/>
    <n v="2568"/>
    <n v="6416"/>
    <x v="0"/>
    <m/>
    <n v="8.7324999999999999"/>
    <n v="2.6332800000000001"/>
    <n v="82.99799999999999"/>
    <n v="0"/>
    <n v="94.363779999999991"/>
    <n v="29.84618"/>
    <n v="11.063249999999998"/>
    <m/>
    <x v="0"/>
    <n v="53.465760000000003"/>
    <n v="94.375190000000003"/>
    <n v="-6.0453863873539908E-5"/>
    <n v="6410"/>
    <n v="-4.6779978169343521E-4"/>
    <n v="9.2540803261590421E-2"/>
    <n v="2.7905622263118331E-2"/>
    <n v="0.87955357447529126"/>
    <n v="0.31625027721798493"/>
    <n v="0.1172262540610514"/>
    <n v="0.5665234687209636"/>
    <x v="0"/>
    <m/>
    <x v="0"/>
    <m/>
    <m/>
    <x v="0"/>
    <m/>
    <x v="0"/>
    <x v="0"/>
    <m/>
    <x v="0"/>
    <x v="0"/>
    <x v="0"/>
    <m/>
    <x v="0"/>
    <x v="0"/>
    <x v="0"/>
    <x v="0"/>
    <x v="0"/>
    <x v="0"/>
    <x v="0"/>
    <x v="0"/>
    <x v="0"/>
    <x v="0"/>
    <x v="0"/>
    <x v="0"/>
    <x v="0"/>
    <m/>
    <x v="0"/>
    <x v="0"/>
    <x v="0"/>
    <x v="0"/>
    <x v="0"/>
    <s v="TESTER"/>
    <m/>
    <x v="0"/>
    <m/>
    <m/>
    <m/>
    <m/>
    <x v="2"/>
    <x v="2"/>
  </r>
  <r>
    <x v="0"/>
    <s v="T26N R090W S02 fTENSLEEP"/>
    <n v="49003227"/>
    <x v="0"/>
    <x v="1"/>
    <s v="LOST SOLDIER"/>
    <m/>
    <s v="2"/>
    <s v=" 26"/>
    <s v=" 90"/>
    <n v="42.254019999999997"/>
    <n v="-107.55970000000001"/>
    <s v="4903706253"/>
    <s v="TRACT 14; T-10"/>
    <x v="0"/>
    <x v="48"/>
    <m/>
    <n v="1771"/>
    <n v="326"/>
    <x v="0"/>
    <n v="5274"/>
    <n v="5600"/>
    <n v="7732"/>
    <m/>
    <x v="2"/>
    <d v="1963-12-30T00:00:00"/>
    <n v="7.1999998092651367"/>
    <x v="0"/>
    <n v="451"/>
    <n v="87"/>
    <n v="4185"/>
    <n v="260"/>
    <x v="0"/>
    <n v="5950"/>
    <n v="183"/>
    <m/>
    <x v="0"/>
    <n v="2300"/>
    <n v="13325"/>
    <x v="0"/>
    <m/>
    <n v="22.504899999999999"/>
    <n v="7.15923"/>
    <n v="182.04750000000001"/>
    <n v="6.6507999999999994"/>
    <n v="218.36242999999999"/>
    <n v="167.84950000000001"/>
    <n v="2.9993699999999999"/>
    <m/>
    <x v="0"/>
    <n v="47.886000000000003"/>
    <n v="218.73487"/>
    <n v="-8.520757277613283E-4"/>
    <n v="13413"/>
    <n v="3.2911960505647392E-3"/>
    <n v="0.10306214306188112"/>
    <n v="3.2785997114979898E-2"/>
    <n v="0.86415185982313902"/>
    <n v="0.7673650753535548"/>
    <n v="1.371235413905428E-2"/>
    <n v="0.218922570507391"/>
    <x v="0"/>
    <m/>
    <x v="0"/>
    <m/>
    <m/>
    <x v="0"/>
    <m/>
    <x v="0"/>
    <x v="0"/>
    <m/>
    <x v="0"/>
    <x v="0"/>
    <x v="0"/>
    <m/>
    <x v="0"/>
    <x v="0"/>
    <x v="0"/>
    <x v="0"/>
    <x v="0"/>
    <x v="0"/>
    <x v="0"/>
    <x v="0"/>
    <x v="0"/>
    <x v="0"/>
    <x v="0"/>
    <x v="0"/>
    <x v="0"/>
    <m/>
    <x v="0"/>
    <x v="0"/>
    <x v="0"/>
    <x v="0"/>
    <x v="0"/>
    <s v="PRODUCTION"/>
    <m/>
    <x v="0"/>
    <m/>
    <m/>
    <m/>
    <m/>
    <x v="2"/>
    <x v="2"/>
  </r>
  <r>
    <x v="0"/>
    <s v="T26N R090W S02 fTENSLEEP"/>
    <n v="49003226"/>
    <x v="0"/>
    <x v="1"/>
    <s v="WERTZ"/>
    <m/>
    <s v="2"/>
    <s v=" 26"/>
    <s v=" 90"/>
    <n v="42.25027"/>
    <n v="-107.54411"/>
    <s v="4903706228"/>
    <s v="MCDERMOTT ESTATE NO. 2"/>
    <x v="0"/>
    <x v="48"/>
    <n v="90"/>
    <m/>
    <n v="52"/>
    <x v="0"/>
    <n v="7239"/>
    <n v="7291"/>
    <m/>
    <m/>
    <x v="0"/>
    <d v="1965-03-16T00:00:00"/>
    <n v="7.1999998092651367"/>
    <x v="0"/>
    <n v="1387"/>
    <n v="594"/>
    <n v="8962"/>
    <n v="805"/>
    <x v="0"/>
    <n v="13000"/>
    <n v="2538"/>
    <m/>
    <x v="0"/>
    <n v="5850"/>
    <n v="33146"/>
    <x v="0"/>
    <m/>
    <n v="69.211299999999994"/>
    <n v="48.88026"/>
    <n v="389.84699999999998"/>
    <n v="20.591899999999999"/>
    <n v="528.53045999999995"/>
    <n v="366.73"/>
    <n v="41.597819999999999"/>
    <m/>
    <x v="0"/>
    <n v="121.79700000000001"/>
    <n v="530.12482"/>
    <n v="-1.5060237549658767E-3"/>
    <n v="33133"/>
    <n v="-1.9614055734093756E-4"/>
    <n v="0.13095044701870162"/>
    <n v="9.2483335775955092E-2"/>
    <n v="0.77656621720534336"/>
    <n v="0.69178047539822785"/>
    <n v="7.8467972882310999E-2"/>
    <n v="0.2297515517194611"/>
    <x v="0"/>
    <m/>
    <x v="0"/>
    <m/>
    <m/>
    <x v="0"/>
    <m/>
    <x v="0"/>
    <x v="0"/>
    <m/>
    <x v="0"/>
    <x v="0"/>
    <x v="0"/>
    <m/>
    <x v="0"/>
    <x v="0"/>
    <x v="0"/>
    <x v="0"/>
    <x v="0"/>
    <x v="0"/>
    <x v="0"/>
    <x v="0"/>
    <x v="0"/>
    <x v="0"/>
    <x v="0"/>
    <x v="0"/>
    <x v="0"/>
    <m/>
    <x v="0"/>
    <x v="0"/>
    <x v="0"/>
    <x v="0"/>
    <x v="0"/>
    <s v="DST"/>
    <m/>
    <x v="0"/>
    <m/>
    <m/>
    <m/>
    <m/>
    <x v="2"/>
    <x v="2"/>
  </r>
  <r>
    <x v="0"/>
    <s v="T26N R090W S02 fTENSLEEP"/>
    <n v="49014278"/>
    <x v="0"/>
    <x v="1"/>
    <s v="WERTZ"/>
    <m/>
    <s v="2"/>
    <s v=" 26"/>
    <s v=" 90"/>
    <n v="42.25"/>
    <n v="-107.5517"/>
    <s v="4903706228"/>
    <s v="MCDERMOTT ESTATE NO. 2"/>
    <x v="0"/>
    <x v="48"/>
    <m/>
    <m/>
    <n v="0"/>
    <x v="1"/>
    <m/>
    <m/>
    <m/>
    <m/>
    <x v="2"/>
    <d v="1971-10-13T00:00:00"/>
    <n v="7.9000000953674316"/>
    <x v="0"/>
    <n v="387"/>
    <n v="87"/>
    <n v="9404"/>
    <n v="760"/>
    <x v="0"/>
    <n v="10900"/>
    <n v="2684"/>
    <m/>
    <x v="0"/>
    <n v="4981"/>
    <n v="27841"/>
    <x v="0"/>
    <m/>
    <n v="19.311299999999999"/>
    <n v="7.15923"/>
    <n v="409.07399999999996"/>
    <n v="19.440799999999999"/>
    <n v="454.98532999999998"/>
    <n v="307.48899999999998"/>
    <n v="43.990759999999995"/>
    <m/>
    <x v="0"/>
    <n v="103.70442000000001"/>
    <n v="455.18417999999997"/>
    <n v="-2.1847578699927346E-4"/>
    <n v="29200"/>
    <n v="2.3824968005469748E-2"/>
    <n v="4.2443786044706104E-2"/>
    <n v="1.573507875517657E-2"/>
    <n v="0.94182113520011734"/>
    <n v="0.67552655279012552"/>
    <n v="9.6643868422667936E-2"/>
    <n v="0.22782957878720658"/>
    <x v="0"/>
    <m/>
    <x v="0"/>
    <m/>
    <m/>
    <x v="0"/>
    <m/>
    <x v="0"/>
    <x v="0"/>
    <m/>
    <x v="0"/>
    <x v="0"/>
    <x v="0"/>
    <m/>
    <x v="0"/>
    <x v="0"/>
    <x v="0"/>
    <x v="0"/>
    <x v="0"/>
    <x v="0"/>
    <x v="0"/>
    <x v="0"/>
    <x v="0"/>
    <x v="0"/>
    <x v="0"/>
    <x v="0"/>
    <x v="0"/>
    <m/>
    <x v="0"/>
    <x v="0"/>
    <x v="0"/>
    <x v="0"/>
    <x v="0"/>
    <s v="PRODUCTION"/>
    <m/>
    <x v="0"/>
    <m/>
    <m/>
    <m/>
    <m/>
    <x v="2"/>
    <x v="2"/>
  </r>
  <r>
    <x v="0"/>
    <s v="T26N R090W S03 fTENSLEEP"/>
    <n v="49023074"/>
    <x v="0"/>
    <x v="1"/>
    <s v="LOST SOLDIER"/>
    <m/>
    <s v="3"/>
    <s v=" 26"/>
    <s v=" 90"/>
    <n v="42.253"/>
    <n v="-107.5716"/>
    <m/>
    <s v="TRACT 13; T-102"/>
    <x v="0"/>
    <x v="48"/>
    <m/>
    <m/>
    <n v="43"/>
    <x v="0"/>
    <n v="4197"/>
    <n v="4240"/>
    <m/>
    <m/>
    <x v="2"/>
    <d v="1967-09-08T00:00:00"/>
    <n v="8.6000003814697266"/>
    <x v="0"/>
    <n v="3"/>
    <n v="2"/>
    <n v="1553"/>
    <n v="30"/>
    <x v="0"/>
    <n v="1080"/>
    <n v="1964"/>
    <m/>
    <x v="0"/>
    <n v="-1"/>
    <n v="3815"/>
    <x v="0"/>
    <s v="CHEM LAB"/>
    <n v="0.1497"/>
    <n v="0.16458"/>
    <n v="67.555499999999995"/>
    <n v="0.76739999999999997"/>
    <n v="68.637179999999987"/>
    <n v="30.466799999999999"/>
    <n v="32.189959999999999"/>
    <m/>
    <x v="0"/>
    <n v="0"/>
    <n v="62.656759999999998"/>
    <n v="4.5549855537886888E-2"/>
    <n v="4628"/>
    <n v="9.6292786924079124E-2"/>
    <n v="2.1810336613479753E-3"/>
    <n v="2.3978257848006001E-3"/>
    <n v="0.99542114055385145"/>
    <n v="0.48624920918349435"/>
    <n v="0.51375079081650565"/>
    <n v="0"/>
    <x v="0"/>
    <m/>
    <x v="0"/>
    <m/>
    <m/>
    <x v="0"/>
    <m/>
    <x v="0"/>
    <x v="0"/>
    <m/>
    <x v="0"/>
    <x v="0"/>
    <x v="0"/>
    <m/>
    <x v="0"/>
    <x v="0"/>
    <x v="0"/>
    <x v="0"/>
    <x v="0"/>
    <x v="0"/>
    <x v="0"/>
    <x v="0"/>
    <x v="0"/>
    <x v="0"/>
    <x v="0"/>
    <x v="0"/>
    <x v="0"/>
    <m/>
    <x v="0"/>
    <x v="0"/>
    <x v="0"/>
    <x v="0"/>
    <x v="0"/>
    <s v="PRODUCTION"/>
    <m/>
    <x v="0"/>
    <m/>
    <m/>
    <m/>
    <m/>
    <x v="2"/>
    <x v="2"/>
  </r>
  <r>
    <x v="1"/>
    <s v="T26N R090W S03 fTENSLEEP"/>
    <m/>
    <x v="1"/>
    <x v="3"/>
    <s v="LOST SOLDIER"/>
    <s v="SE NE"/>
    <n v="3"/>
    <n v="26"/>
    <n v="90"/>
    <n v="42.257649999999998"/>
    <n v="-107.56243000000001"/>
    <s v="4903706281"/>
    <s v="TRACT 9B LSU"/>
    <x v="0"/>
    <x v="48"/>
    <s v="[2285]"/>
    <s v="[379]"/>
    <m/>
    <x v="0"/>
    <n v="5205"/>
    <n v="5666"/>
    <n v="8860"/>
    <n v="5701"/>
    <x v="1"/>
    <d v="1984-05-07T00:00:00"/>
    <n v="7.59"/>
    <x v="0"/>
    <n v="309"/>
    <n v="36"/>
    <n v="1968"/>
    <n v="146"/>
    <x v="1"/>
    <n v="1785"/>
    <n v="493"/>
    <n v="0"/>
    <x v="1"/>
    <n v="1790"/>
    <n v="6277"/>
    <x v="0"/>
    <s v="MERIT ENERGY COMPANY"/>
    <n v="15.4191"/>
    <n v="2.96244"/>
    <n v="85.60799999999999"/>
    <n v="3.73468"/>
    <n v="107.72421999999999"/>
    <n v="50.354849999999999"/>
    <n v="8.0802699999999987"/>
    <n v="0"/>
    <x v="1"/>
    <n v="37.267800000000001"/>
    <n v="95.702920000000006"/>
    <n v="5.9093884916240687E-2"/>
    <n v="6527"/>
    <n v="1.9525148391127772E-2"/>
    <n v="0.14313494216992242"/>
    <n v="2.7500222326975309E-2"/>
    <n v="0.82936483550310225"/>
    <n v="0.52615792705175557"/>
    <n v="8.4430757180658622E-2"/>
    <n v="0.38941131576758575"/>
    <x v="1"/>
    <n v="0"/>
    <x v="1"/>
    <n v="0"/>
    <n v="1.7"/>
    <x v="0"/>
    <n v="0"/>
    <x v="0"/>
    <x v="1"/>
    <m/>
    <x v="1"/>
    <x v="1"/>
    <x v="1"/>
    <n v="0"/>
    <x v="1"/>
    <x v="3"/>
    <x v="1"/>
    <x v="1"/>
    <x v="0"/>
    <x v="0"/>
    <x v="0"/>
    <x v="0"/>
    <x v="0"/>
    <x v="0"/>
    <x v="0"/>
    <x v="0"/>
    <x v="0"/>
    <m/>
    <x v="0"/>
    <x v="0"/>
    <x v="0"/>
    <x v="0"/>
    <x v="0"/>
    <m/>
    <n v="19840507"/>
    <x v="1"/>
    <m/>
    <m/>
    <m/>
    <m/>
    <x v="2"/>
    <x v="2"/>
  </r>
  <r>
    <x v="0"/>
    <s v="T26N R090W S03 fTENSLEEP"/>
    <n v="49022105"/>
    <x v="0"/>
    <x v="1"/>
    <s v="LOST SOLDIER"/>
    <m/>
    <s v="3"/>
    <s v=" 26"/>
    <s v=" 90"/>
    <n v="42.253"/>
    <n v="-107.5716"/>
    <m/>
    <s v="TRACT 5; T-11"/>
    <x v="0"/>
    <x v="48"/>
    <m/>
    <m/>
    <n v="369"/>
    <x v="0"/>
    <n v="5431"/>
    <n v="5800"/>
    <m/>
    <m/>
    <x v="2"/>
    <d v="1968-11-21T00:00:00"/>
    <n v="7.6999998092651367"/>
    <x v="0"/>
    <n v="303"/>
    <n v="41"/>
    <n v="3973"/>
    <n v="357"/>
    <x v="0"/>
    <n v="4300"/>
    <n v="903"/>
    <m/>
    <x v="0"/>
    <n v="3094"/>
    <n v="12513"/>
    <x v="0"/>
    <m/>
    <n v="15.1197"/>
    <n v="3.3738900000000003"/>
    <n v="172.82549999999998"/>
    <n v="9.1320599999999992"/>
    <n v="200.45114999999998"/>
    <n v="121.303"/>
    <n v="14.800169999999998"/>
    <m/>
    <x v="0"/>
    <n v="64.417079999999999"/>
    <n v="200.52025"/>
    <n v="-1.7233149296937424E-4"/>
    <n v="12968"/>
    <n v="1.7856442054864408E-2"/>
    <n v="7.5428352493861983E-2"/>
    <n v="1.6831482383613167E-2"/>
    <n v="0.90774016512252476"/>
    <n v="0.60494139619315257"/>
    <n v="7.380885471666826E-2"/>
    <n v="0.32124974909017917"/>
    <x v="0"/>
    <m/>
    <x v="0"/>
    <m/>
    <m/>
    <x v="0"/>
    <m/>
    <x v="0"/>
    <x v="0"/>
    <m/>
    <x v="0"/>
    <x v="0"/>
    <x v="0"/>
    <m/>
    <x v="0"/>
    <x v="0"/>
    <x v="0"/>
    <x v="0"/>
    <x v="0"/>
    <x v="0"/>
    <x v="0"/>
    <x v="0"/>
    <x v="0"/>
    <x v="0"/>
    <x v="0"/>
    <x v="0"/>
    <x v="0"/>
    <m/>
    <x v="0"/>
    <x v="0"/>
    <x v="0"/>
    <x v="0"/>
    <x v="0"/>
    <s v="PRODUCTION"/>
    <m/>
    <x v="0"/>
    <m/>
    <m/>
    <m/>
    <m/>
    <x v="2"/>
    <x v="2"/>
  </r>
  <r>
    <x v="0"/>
    <s v="T26N R090W S03 fTENSLEEP"/>
    <n v="49022216"/>
    <x v="0"/>
    <x v="1"/>
    <s v="LOST SOLDIER"/>
    <m/>
    <s v="3"/>
    <s v=" 26"/>
    <s v=" 90"/>
    <n v="42.253"/>
    <n v="-107.5716"/>
    <m/>
    <s v="TRACT 10; T-1"/>
    <x v="0"/>
    <x v="48"/>
    <m/>
    <m/>
    <n v="250"/>
    <x v="0"/>
    <n v="5994"/>
    <n v="6244"/>
    <m/>
    <m/>
    <x v="2"/>
    <d v="1967-02-09T00:00:00"/>
    <n v="7.5999999046325684"/>
    <x v="0"/>
    <n v="704"/>
    <n v="49"/>
    <n v="4983"/>
    <n v="24"/>
    <x v="0"/>
    <n v="6134"/>
    <n v="1244"/>
    <m/>
    <x v="0"/>
    <n v="3000"/>
    <n v="16114"/>
    <x v="0"/>
    <s v="SINCLAIR RESEARCH INC."/>
    <n v="35.129599999999996"/>
    <n v="4.0322100000000001"/>
    <n v="216.76049999999998"/>
    <n v="0.61392000000000002"/>
    <n v="256.53622999999999"/>
    <n v="173.04013999999998"/>
    <n v="20.389159999999997"/>
    <m/>
    <x v="0"/>
    <n v="62.46"/>
    <n v="255.88929999999999"/>
    <n v="1.2624858874615353E-3"/>
    <n v="16135"/>
    <n v="6.5118298241805949E-4"/>
    <n v="0.13693816269148415"/>
    <n v="1.5717896844434021E-2"/>
    <n v="0.84734394046408179"/>
    <n v="0.67623046372005391"/>
    <n v="7.9679611456985489E-2"/>
    <n v="0.2440899248229606"/>
    <x v="0"/>
    <m/>
    <x v="0"/>
    <m/>
    <m/>
    <x v="0"/>
    <m/>
    <x v="0"/>
    <x v="0"/>
    <m/>
    <x v="0"/>
    <x v="0"/>
    <x v="0"/>
    <m/>
    <x v="0"/>
    <x v="0"/>
    <x v="0"/>
    <x v="0"/>
    <x v="0"/>
    <x v="0"/>
    <x v="0"/>
    <x v="0"/>
    <x v="0"/>
    <x v="0"/>
    <x v="0"/>
    <x v="0"/>
    <x v="0"/>
    <m/>
    <x v="0"/>
    <x v="0"/>
    <x v="0"/>
    <x v="0"/>
    <x v="0"/>
    <s v="PRODUCED"/>
    <m/>
    <x v="0"/>
    <m/>
    <m/>
    <m/>
    <m/>
    <x v="2"/>
    <x v="2"/>
  </r>
  <r>
    <x v="0"/>
    <s v="T26N R090W S03 fTENSLEEP"/>
    <n v="49007610"/>
    <x v="0"/>
    <x v="1"/>
    <s v="LOST SOLDIER"/>
    <m/>
    <s v="3"/>
    <s v=" 26"/>
    <s v=" 90"/>
    <n v="42.259300000000003"/>
    <n v="-107.57647"/>
    <s v="4903706285"/>
    <s v="TRACT 10; T-2"/>
    <x v="0"/>
    <x v="48"/>
    <m/>
    <m/>
    <n v="182"/>
    <x v="0"/>
    <n v="7625"/>
    <n v="7807"/>
    <n v="7878"/>
    <n v="7821"/>
    <x v="2"/>
    <d v="1966-09-24T00:00:00"/>
    <n v="8.1000003814697266"/>
    <x v="0"/>
    <n v="292"/>
    <n v="51"/>
    <n v="4571"/>
    <n v="210"/>
    <x v="0"/>
    <n v="4800"/>
    <n v="1074"/>
    <m/>
    <x v="0"/>
    <n v="3400"/>
    <n v="13858"/>
    <x v="0"/>
    <m/>
    <n v="14.5708"/>
    <n v="4.19679"/>
    <n v="198.83849999999998"/>
    <n v="5.3717999999999995"/>
    <n v="222.97789"/>
    <n v="135.40799999999999"/>
    <n v="17.60286"/>
    <m/>
    <x v="0"/>
    <n v="70.788000000000011"/>
    <n v="223.79885999999999"/>
    <n v="-1.8375396660636177E-3"/>
    <n v="14395"/>
    <n v="1.9006831132977031E-2"/>
    <n v="6.5346389276533204E-2"/>
    <n v="1.8821552217576372E-2"/>
    <n v="0.91583205850589033"/>
    <n v="0.60504329646719379"/>
    <n v="7.8654824247094024E-2"/>
    <n v="0.31630187928571224"/>
    <x v="0"/>
    <m/>
    <x v="0"/>
    <m/>
    <m/>
    <x v="0"/>
    <m/>
    <x v="0"/>
    <x v="0"/>
    <m/>
    <x v="0"/>
    <x v="0"/>
    <x v="0"/>
    <m/>
    <x v="0"/>
    <x v="0"/>
    <x v="0"/>
    <x v="0"/>
    <x v="0"/>
    <x v="0"/>
    <x v="0"/>
    <x v="0"/>
    <x v="0"/>
    <x v="0"/>
    <x v="0"/>
    <x v="0"/>
    <x v="0"/>
    <m/>
    <x v="0"/>
    <x v="0"/>
    <x v="0"/>
    <x v="0"/>
    <x v="0"/>
    <s v="PRODUCTION"/>
    <m/>
    <x v="0"/>
    <m/>
    <m/>
    <m/>
    <m/>
    <x v="2"/>
    <x v="2"/>
  </r>
  <r>
    <x v="1"/>
    <s v="T26N R090W S04 fTENSLEEP"/>
    <m/>
    <x v="1"/>
    <x v="3"/>
    <s v="LOST SOLDIER"/>
    <s v="SE NE"/>
    <n v="4"/>
    <n v="26"/>
    <n v="90"/>
    <n v="42.25761"/>
    <n v="-107.58083000000001"/>
    <s v="4903721115"/>
    <s v="107 LSU TP"/>
    <x v="0"/>
    <x v="48"/>
    <m/>
    <m/>
    <n v="76"/>
    <x v="0"/>
    <n v="6624"/>
    <n v="6700"/>
    <n v="6971"/>
    <n v="6784"/>
    <x v="1"/>
    <d v="1978-11-06T00:00:00"/>
    <n v="6.7"/>
    <x v="0"/>
    <n v="464"/>
    <n v="66"/>
    <n v="3183"/>
    <n v="138"/>
    <x v="1"/>
    <n v="3300"/>
    <n v="793"/>
    <n v="0"/>
    <x v="1"/>
    <n v="3100"/>
    <n v="10642"/>
    <x v="0"/>
    <s v="MERIT ENERGY COMPANY"/>
    <n v="23.153600000000001"/>
    <n v="5.4311400000000001"/>
    <n v="138.4605"/>
    <n v="3.5300399999999996"/>
    <n v="170.57528000000002"/>
    <n v="93.093000000000004"/>
    <n v="12.997269999999999"/>
    <n v="0"/>
    <x v="1"/>
    <n v="64.542000000000002"/>
    <n v="170.63227000000001"/>
    <n v="-1.6702444010979468E-4"/>
    <n v="11044"/>
    <n v="1.8537305173844876E-2"/>
    <n v="0.13573830862244515"/>
    <n v="3.1840135334967642E-2"/>
    <n v="0.83242155604258716"/>
    <n v="0.54557675403368899"/>
    <n v="7.6171230682215027E-2"/>
    <n v="0.37825201528409602"/>
    <x v="1"/>
    <n v="0"/>
    <x v="1"/>
    <n v="8958"/>
    <n v="0.7"/>
    <x v="0"/>
    <n v="0.7"/>
    <x v="0"/>
    <x v="1"/>
    <m/>
    <x v="1"/>
    <x v="1"/>
    <x v="1"/>
    <n v="0"/>
    <x v="1"/>
    <x v="3"/>
    <x v="1"/>
    <x v="1"/>
    <x v="0"/>
    <x v="0"/>
    <x v="0"/>
    <x v="0"/>
    <x v="0"/>
    <x v="0"/>
    <x v="0"/>
    <x v="0"/>
    <x v="0"/>
    <m/>
    <x v="0"/>
    <x v="0"/>
    <x v="0"/>
    <x v="0"/>
    <x v="0"/>
    <s v="6624-6700"/>
    <n v="19781106"/>
    <x v="1"/>
    <m/>
    <m/>
    <m/>
    <m/>
    <x v="2"/>
    <x v="2"/>
  </r>
  <r>
    <x v="0"/>
    <s v="T26N R090W S10 fTENSLEEP"/>
    <n v="49007605"/>
    <x v="0"/>
    <x v="1"/>
    <s v="LOST SOLDIER"/>
    <m/>
    <s v="10"/>
    <s v=" 26"/>
    <s v=" 90"/>
    <n v="42.239840000000001"/>
    <n v="-107.56592000000001"/>
    <s v="4903706018"/>
    <s v="TRACT 13; T-118"/>
    <x v="0"/>
    <x v="48"/>
    <m/>
    <m/>
    <n v="110"/>
    <x v="0"/>
    <n v="5420"/>
    <n v="5530"/>
    <n v="5964"/>
    <n v="5745"/>
    <x v="2"/>
    <d v="1970-12-24T00:00:00"/>
    <n v="7.0999999046325684"/>
    <x v="0"/>
    <n v="520"/>
    <n v="79"/>
    <n v="4884"/>
    <n v="450"/>
    <x v="0"/>
    <n v="6700"/>
    <n v="952"/>
    <m/>
    <x v="0"/>
    <n v="2494"/>
    <n v="15596"/>
    <x v="0"/>
    <m/>
    <n v="25.948"/>
    <n v="6.5009100000000002"/>
    <n v="212.45399999999998"/>
    <n v="11.510999999999999"/>
    <n v="256.41390999999999"/>
    <n v="189.00700000000001"/>
    <n v="15.603279999999998"/>
    <m/>
    <x v="0"/>
    <n v="51.925080000000001"/>
    <n v="256.53535999999997"/>
    <n v="-2.3676805310587855E-4"/>
    <n v="16076"/>
    <n v="1.5155342258145996E-2"/>
    <n v="0.10119575806164338"/>
    <n v="2.5353187742427861E-2"/>
    <n v="0.87345105419592872"/>
    <n v="0.73676782802963314"/>
    <n v="6.0823116158333884E-2"/>
    <n v="0.20240905581203311"/>
    <x v="0"/>
    <m/>
    <x v="0"/>
    <m/>
    <m/>
    <x v="0"/>
    <m/>
    <x v="0"/>
    <x v="0"/>
    <m/>
    <x v="0"/>
    <x v="0"/>
    <x v="0"/>
    <m/>
    <x v="0"/>
    <x v="0"/>
    <x v="0"/>
    <x v="0"/>
    <x v="0"/>
    <x v="0"/>
    <x v="0"/>
    <x v="0"/>
    <x v="0"/>
    <x v="0"/>
    <x v="0"/>
    <x v="0"/>
    <x v="0"/>
    <m/>
    <x v="0"/>
    <x v="0"/>
    <x v="0"/>
    <x v="0"/>
    <x v="0"/>
    <s v="PRODUCTION"/>
    <m/>
    <x v="0"/>
    <m/>
    <m/>
    <m/>
    <m/>
    <x v="2"/>
    <x v="2"/>
  </r>
  <r>
    <x v="0"/>
    <s v="T26N R090W S10 fTENSLEEP"/>
    <n v="49007609"/>
    <x v="0"/>
    <x v="1"/>
    <s v="LOST SOLDIER"/>
    <m/>
    <s v="10"/>
    <s v=" 26"/>
    <s v=" 90"/>
    <n v="42.246450000000003"/>
    <n v="-107.5718"/>
    <s v="4903706156"/>
    <s v="TRACT 8; T-1"/>
    <x v="0"/>
    <x v="48"/>
    <m/>
    <m/>
    <n v="380"/>
    <x v="0"/>
    <n v="5635"/>
    <n v="6015"/>
    <n v="6015"/>
    <n v="5965"/>
    <x v="2"/>
    <d v="1966-07-29T00:00:00"/>
    <n v="8.1999998092651367"/>
    <x v="0"/>
    <n v="362"/>
    <n v="34"/>
    <n v="7474"/>
    <n v="60"/>
    <x v="0"/>
    <n v="8900"/>
    <n v="1183"/>
    <m/>
    <x v="0"/>
    <n v="3750"/>
    <n v="21169"/>
    <x v="0"/>
    <m/>
    <n v="18.063800000000001"/>
    <n v="2.79786"/>
    <n v="325.11899999999997"/>
    <n v="1.5347999999999999"/>
    <n v="347.51545999999996"/>
    <n v="251.06899999999999"/>
    <n v="19.38937"/>
    <m/>
    <x v="0"/>
    <n v="78.075000000000003"/>
    <n v="348.53336999999999"/>
    <n v="-1.4624117678640866E-3"/>
    <n v="21760"/>
    <n v="1.3766917468378019E-2"/>
    <n v="5.197984573117985E-2"/>
    <n v="8.0510374991662245E-3"/>
    <n v="0.939969116769654"/>
    <n v="0.72035856996992853"/>
    <n v="5.5631315876583064E-2"/>
    <n v="0.2240101141534884"/>
    <x v="0"/>
    <m/>
    <x v="0"/>
    <m/>
    <m/>
    <x v="0"/>
    <m/>
    <x v="0"/>
    <x v="0"/>
    <m/>
    <x v="0"/>
    <x v="0"/>
    <x v="0"/>
    <m/>
    <x v="0"/>
    <x v="0"/>
    <x v="0"/>
    <x v="0"/>
    <x v="0"/>
    <x v="0"/>
    <x v="0"/>
    <x v="0"/>
    <x v="0"/>
    <x v="0"/>
    <x v="0"/>
    <x v="0"/>
    <x v="0"/>
    <m/>
    <x v="0"/>
    <x v="0"/>
    <x v="0"/>
    <x v="0"/>
    <x v="0"/>
    <s v="PRODUCTION"/>
    <m/>
    <x v="0"/>
    <m/>
    <m/>
    <m/>
    <m/>
    <x v="2"/>
    <x v="2"/>
  </r>
  <r>
    <x v="0"/>
    <s v="T26N R090W S10 fTENSLEEP"/>
    <n v="49002035"/>
    <x v="0"/>
    <x v="1"/>
    <s v="LOST SOLDIER"/>
    <m/>
    <s v="10"/>
    <s v=" 26"/>
    <s v=" 90"/>
    <n v="42.243819999999999"/>
    <n v="-107.57079"/>
    <s v="4903706108"/>
    <s v="TRACT 8; UNIT T-2"/>
    <x v="0"/>
    <x v="48"/>
    <m/>
    <n v="333"/>
    <n v="32"/>
    <x v="0"/>
    <n v="6106"/>
    <n v="6138"/>
    <n v="7055"/>
    <m/>
    <x v="2"/>
    <d v="1965-11-04T00:00:00"/>
    <n v="7.8000001907348633"/>
    <x v="0"/>
    <n v="560"/>
    <n v="140"/>
    <n v="11636"/>
    <n v="795"/>
    <x v="0"/>
    <n v="17200"/>
    <n v="878"/>
    <m/>
    <x v="0"/>
    <n v="3240"/>
    <n v="34009"/>
    <x v="0"/>
    <m/>
    <n v="27.943999999999999"/>
    <n v="11.5206"/>
    <n v="506.16599999999994"/>
    <n v="20.336099999999998"/>
    <n v="565.96669999999995"/>
    <n v="485.21199999999999"/>
    <n v="14.390419999999999"/>
    <m/>
    <x v="0"/>
    <n v="67.456800000000001"/>
    <n v="567.05921999999998"/>
    <n v="-9.6424978521235936E-4"/>
    <n v="34446"/>
    <n v="6.3837557519538382E-3"/>
    <n v="4.9373929596917984E-2"/>
    <n v="2.0355614561775457E-2"/>
    <n v="0.93027045584130652"/>
    <n v="0.85566371709818956"/>
    <n v="2.5377278937462649E-2"/>
    <n v="0.11895900396434786"/>
    <x v="0"/>
    <m/>
    <x v="0"/>
    <m/>
    <m/>
    <x v="0"/>
    <m/>
    <x v="0"/>
    <x v="0"/>
    <m/>
    <x v="0"/>
    <x v="0"/>
    <x v="0"/>
    <m/>
    <x v="0"/>
    <x v="0"/>
    <x v="0"/>
    <x v="0"/>
    <x v="0"/>
    <x v="0"/>
    <x v="0"/>
    <x v="0"/>
    <x v="0"/>
    <x v="0"/>
    <x v="0"/>
    <x v="0"/>
    <x v="0"/>
    <m/>
    <x v="0"/>
    <x v="0"/>
    <x v="0"/>
    <x v="0"/>
    <x v="0"/>
    <s v="PRODUCTION"/>
    <m/>
    <x v="0"/>
    <m/>
    <m/>
    <m/>
    <m/>
    <x v="2"/>
    <x v="2"/>
  </r>
  <r>
    <x v="0"/>
    <s v="T26N R090W S10 fTENSLEEP"/>
    <n v="49007447"/>
    <x v="0"/>
    <x v="1"/>
    <s v="LOST SOLDIER"/>
    <m/>
    <s v="10"/>
    <s v=" 26"/>
    <s v=" 90"/>
    <n v="42.239240000000002"/>
    <n v="-107.57218"/>
    <s v="4903706012"/>
    <s v="GOVERNMENT NO. 1"/>
    <x v="0"/>
    <x v="48"/>
    <m/>
    <m/>
    <n v="50"/>
    <x v="4"/>
    <n v="6583"/>
    <n v="6633"/>
    <n v="6633"/>
    <m/>
    <x v="0"/>
    <d v="1957-09-03T00:00:00"/>
    <n v="7.4000000953674316"/>
    <x v="0"/>
    <n v="332"/>
    <n v="75"/>
    <n v="3283"/>
    <n v="-3"/>
    <x v="0"/>
    <n v="2314"/>
    <n v="1167"/>
    <m/>
    <x v="0"/>
    <n v="3903"/>
    <n v="10481"/>
    <x v="0"/>
    <m/>
    <n v="16.566800000000001"/>
    <n v="6.1717500000000003"/>
    <n v="142.81049999999999"/>
    <n v="0"/>
    <n v="165.54904999999999"/>
    <n v="65.277940000000001"/>
    <n v="19.127129999999998"/>
    <m/>
    <x v="0"/>
    <n v="81.260460000000009"/>
    <n v="165.66552999999999"/>
    <n v="-3.5167533989595418E-4"/>
    <n v="11068"/>
    <n v="2.7240243166736275E-2"/>
    <n v="0.10007185181672744"/>
    <n v="3.7280491793821834E-2"/>
    <n v="0.86264765638945073"/>
    <n v="0.39403453452266146"/>
    <n v="0.11545630524346252"/>
    <n v="0.49050916023387614"/>
    <x v="0"/>
    <m/>
    <x v="0"/>
    <m/>
    <m/>
    <x v="0"/>
    <m/>
    <x v="0"/>
    <x v="0"/>
    <m/>
    <x v="0"/>
    <x v="0"/>
    <x v="0"/>
    <m/>
    <x v="0"/>
    <x v="0"/>
    <x v="0"/>
    <x v="0"/>
    <x v="0"/>
    <x v="0"/>
    <x v="0"/>
    <x v="0"/>
    <x v="0"/>
    <x v="0"/>
    <x v="0"/>
    <x v="0"/>
    <x v="0"/>
    <m/>
    <x v="0"/>
    <x v="0"/>
    <x v="0"/>
    <x v="0"/>
    <x v="0"/>
    <s v="DST NO. 6"/>
    <m/>
    <x v="0"/>
    <m/>
    <m/>
    <m/>
    <m/>
    <x v="2"/>
    <x v="2"/>
  </r>
  <r>
    <x v="0"/>
    <s v="T26N R090W S10 fTENSLEEP"/>
    <n v="49013708"/>
    <x v="0"/>
    <x v="1"/>
    <s v="LOST SOLDIER"/>
    <m/>
    <s v="10"/>
    <s v=" 26"/>
    <s v=" 90"/>
    <n v="42.240929999999999"/>
    <n v="-107.5624"/>
    <s v="4903706045"/>
    <s v="L. SOLDIER A TR 3 MLL2"/>
    <x v="0"/>
    <x v="48"/>
    <m/>
    <m/>
    <m/>
    <x v="1"/>
    <n v="5676"/>
    <m/>
    <n v="6712"/>
    <n v="5010"/>
    <x v="2"/>
    <d v="1963-01-28T00:00:00"/>
    <n v="7.429999828338623"/>
    <x v="0"/>
    <n v="1112"/>
    <n v="210"/>
    <n v="7001"/>
    <n v="324"/>
    <x v="0"/>
    <n v="11890"/>
    <n v="593"/>
    <m/>
    <x v="0"/>
    <n v="2075"/>
    <n v="23263"/>
    <x v="0"/>
    <m/>
    <n v="55.488799999999998"/>
    <n v="17.280899999999999"/>
    <n v="304.54349999999999"/>
    <n v="8.2879199999999997"/>
    <n v="385.60111999999998"/>
    <n v="335.4169"/>
    <n v="9.7192699999999999"/>
    <m/>
    <x v="0"/>
    <n v="43.201500000000003"/>
    <n v="388.33767"/>
    <n v="-3.5358739416589038E-3"/>
    <n v="23202"/>
    <n v="-1.3128160981383838E-3"/>
    <n v="0.14390207165373378"/>
    <n v="4.4815481863745621E-2"/>
    <n v="0.81128244648252057"/>
    <n v="0.86372486089232603"/>
    <n v="2.5027883594192651E-2"/>
    <n v="0.11124725551348136"/>
    <x v="0"/>
    <m/>
    <x v="0"/>
    <m/>
    <m/>
    <x v="0"/>
    <m/>
    <x v="0"/>
    <x v="0"/>
    <m/>
    <x v="0"/>
    <x v="0"/>
    <x v="0"/>
    <m/>
    <x v="0"/>
    <x v="0"/>
    <x v="0"/>
    <x v="0"/>
    <x v="0"/>
    <x v="0"/>
    <x v="0"/>
    <x v="0"/>
    <x v="0"/>
    <x v="0"/>
    <x v="0"/>
    <x v="0"/>
    <x v="0"/>
    <m/>
    <x v="0"/>
    <x v="0"/>
    <x v="0"/>
    <x v="0"/>
    <x v="0"/>
    <s v="PROD."/>
    <m/>
    <x v="0"/>
    <m/>
    <m/>
    <m/>
    <m/>
    <x v="2"/>
    <x v="2"/>
  </r>
  <r>
    <x v="0"/>
    <s v="T26N R090W S11 fTENSLEEP"/>
    <n v="49004031"/>
    <x v="0"/>
    <x v="1"/>
    <s v="LOST SOLDIER"/>
    <m/>
    <s v="11"/>
    <s v=" 26"/>
    <s v=" 90"/>
    <n v="42.237400000000001"/>
    <n v="-107.55741999999999"/>
    <s v="4903705997"/>
    <s v="LOST SOLDIER A NO.  110"/>
    <x v="0"/>
    <x v="48"/>
    <n v="-267"/>
    <m/>
    <n v="369"/>
    <x v="11"/>
    <n v="4606"/>
    <n v="4975"/>
    <n v="4975"/>
    <n v="4741"/>
    <x v="2"/>
    <d v="1956-04-20T00:00:00"/>
    <n v="7.0999999046325684"/>
    <x v="0"/>
    <n v="482"/>
    <n v="98"/>
    <n v="3805"/>
    <n v="-3"/>
    <x v="0"/>
    <n v="4691"/>
    <n v="799"/>
    <m/>
    <x v="0"/>
    <n v="2513"/>
    <n v="11983"/>
    <x v="0"/>
    <m/>
    <n v="24.0518"/>
    <n v="8.0644200000000001"/>
    <n v="165.51750000000001"/>
    <n v="0"/>
    <n v="197.63371999999998"/>
    <n v="132.33311"/>
    <n v="13.095609999999999"/>
    <m/>
    <x v="0"/>
    <n v="52.320660000000004"/>
    <n v="197.74938"/>
    <n v="-2.9252641299038737E-4"/>
    <n v="12382"/>
    <n v="1.6375949107326083E-2"/>
    <n v="0.12169886798669782"/>
    <n v="4.080487884354958E-2"/>
    <n v="0.83749625316975262"/>
    <n v="0.66919608041248979"/>
    <n v="6.6223267046399831E-2"/>
    <n v="0.26458065254111041"/>
    <x v="0"/>
    <m/>
    <x v="0"/>
    <m/>
    <m/>
    <x v="0"/>
    <m/>
    <x v="0"/>
    <x v="0"/>
    <m/>
    <x v="0"/>
    <x v="0"/>
    <x v="0"/>
    <m/>
    <x v="0"/>
    <x v="0"/>
    <x v="0"/>
    <x v="0"/>
    <x v="0"/>
    <x v="0"/>
    <x v="0"/>
    <x v="0"/>
    <x v="0"/>
    <x v="0"/>
    <x v="0"/>
    <x v="0"/>
    <x v="0"/>
    <m/>
    <x v="0"/>
    <x v="0"/>
    <x v="0"/>
    <x v="0"/>
    <x v="0"/>
    <s v="PRODUCTION WATER"/>
    <m/>
    <x v="0"/>
    <m/>
    <m/>
    <m/>
    <m/>
    <x v="2"/>
    <x v="2"/>
  </r>
  <r>
    <x v="0"/>
    <s v="T26N R090W S11 fTENSLEEP"/>
    <n v="49018746"/>
    <x v="0"/>
    <x v="1"/>
    <s v="LOST SOLDIER"/>
    <m/>
    <s v="11"/>
    <s v=" 26"/>
    <s v=" 90"/>
    <n v="42.242919999999998"/>
    <n v="-107.55768999999999"/>
    <s v="4903706084"/>
    <s v="109"/>
    <x v="0"/>
    <x v="48"/>
    <m/>
    <m/>
    <n v="349"/>
    <x v="0"/>
    <n v="5355"/>
    <n v="5704"/>
    <n v="2218"/>
    <m/>
    <x v="3"/>
    <d v="1957-10-25T00:00:00"/>
    <m/>
    <x v="2"/>
    <n v="560"/>
    <n v="77"/>
    <n v="4547"/>
    <n v="-3"/>
    <x v="0"/>
    <n v="5964"/>
    <n v="703"/>
    <m/>
    <x v="0"/>
    <n v="2517"/>
    <n v="14368"/>
    <x v="0"/>
    <m/>
    <n v="27.943999999999999"/>
    <n v="6.3363300000000002"/>
    <n v="197.7945"/>
    <n v="0"/>
    <n v="232.07482999999999"/>
    <n v="168.24444"/>
    <n v="11.522169999999999"/>
    <m/>
    <x v="0"/>
    <n v="52.403940000000006"/>
    <n v="232.17054999999999"/>
    <n v="-2.0618406584896988E-4"/>
    <n v="14362"/>
    <n v="-2.0884093282283329E-4"/>
    <n v="0.12040943862804941"/>
    <n v="2.7302960859650314E-2"/>
    <n v="0.85228760051230035"/>
    <n v="0.72465883377542928"/>
    <n v="4.9628042833167255E-2"/>
    <n v="0.22571312339140345"/>
    <x v="0"/>
    <m/>
    <x v="0"/>
    <m/>
    <m/>
    <x v="0"/>
    <m/>
    <x v="0"/>
    <x v="0"/>
    <m/>
    <x v="0"/>
    <x v="0"/>
    <x v="0"/>
    <m/>
    <x v="0"/>
    <x v="0"/>
    <x v="0"/>
    <x v="0"/>
    <x v="0"/>
    <x v="0"/>
    <x v="0"/>
    <x v="0"/>
    <x v="0"/>
    <x v="0"/>
    <x v="0"/>
    <x v="0"/>
    <x v="0"/>
    <m/>
    <x v="0"/>
    <x v="0"/>
    <x v="0"/>
    <x v="0"/>
    <x v="0"/>
    <s v="LEAD LINE"/>
    <m/>
    <x v="0"/>
    <m/>
    <m/>
    <m/>
    <m/>
    <x v="2"/>
    <x v="2"/>
  </r>
  <r>
    <x v="0"/>
    <s v="T26N R090W S11 fTENSLEEP"/>
    <n v="49013727"/>
    <x v="0"/>
    <x v="1"/>
    <s v="LOST SOLDIER"/>
    <m/>
    <s v="11"/>
    <s v=" 26"/>
    <s v=" 90"/>
    <n v="42.237400000000001"/>
    <n v="-107.55741999999999"/>
    <s v="4903705997"/>
    <s v="LOST SOLDIER A NO.  110"/>
    <x v="0"/>
    <x v="48"/>
    <m/>
    <m/>
    <m/>
    <x v="1"/>
    <n v="4570"/>
    <m/>
    <n v="4975"/>
    <n v="4741"/>
    <x v="3"/>
    <d v="1962-11-05T00:00:00"/>
    <n v="7.3899998664855957"/>
    <x v="0"/>
    <n v="428"/>
    <n v="0"/>
    <n v="3002"/>
    <n v="252"/>
    <x v="0"/>
    <n v="3185"/>
    <n v="864"/>
    <m/>
    <x v="0"/>
    <n v="2727"/>
    <n v="10496"/>
    <x v="0"/>
    <m/>
    <n v="21.357199999999999"/>
    <n v="0"/>
    <n v="130.58699999999999"/>
    <n v="6.4461599999999999"/>
    <n v="158.39035999999999"/>
    <n v="89.848849999999999"/>
    <n v="14.160959999999999"/>
    <m/>
    <x v="0"/>
    <n v="56.776140000000005"/>
    <n v="160.78595000000001"/>
    <n v="-7.505538239977857E-3"/>
    <n v="10455"/>
    <n v="-1.9569471624266144E-3"/>
    <n v="0.13483901419253042"/>
    <n v="0"/>
    <n v="0.86516098580746958"/>
    <n v="0.55881033137534708"/>
    <n v="8.8073367107014008E-2"/>
    <n v="0.35311630151763884"/>
    <x v="0"/>
    <m/>
    <x v="0"/>
    <m/>
    <m/>
    <x v="0"/>
    <m/>
    <x v="0"/>
    <x v="0"/>
    <m/>
    <x v="0"/>
    <x v="0"/>
    <x v="0"/>
    <m/>
    <x v="0"/>
    <x v="0"/>
    <x v="0"/>
    <x v="0"/>
    <x v="0"/>
    <x v="0"/>
    <x v="0"/>
    <x v="0"/>
    <x v="0"/>
    <x v="0"/>
    <x v="0"/>
    <x v="0"/>
    <x v="0"/>
    <m/>
    <x v="0"/>
    <x v="0"/>
    <x v="0"/>
    <x v="0"/>
    <x v="0"/>
    <s v="FLOW"/>
    <m/>
    <x v="0"/>
    <m/>
    <m/>
    <m/>
    <m/>
    <x v="2"/>
    <x v="2"/>
  </r>
  <r>
    <x v="0"/>
    <s v="T26N R090W S12 fTENSLEEP"/>
    <n v="49003122"/>
    <x v="0"/>
    <x v="1"/>
    <s v="WERTZ"/>
    <m/>
    <s v="12"/>
    <s v=" 26"/>
    <s v=" 90"/>
    <n v="42.244410000000002"/>
    <n v="-107.52314"/>
    <s v="4903706130"/>
    <s v="WERTZ ABC NO. 36"/>
    <x v="0"/>
    <x v="48"/>
    <n v="-188"/>
    <m/>
    <n v="188"/>
    <x v="2"/>
    <n v="6276"/>
    <n v="6464"/>
    <m/>
    <m/>
    <x v="2"/>
    <d v="1966-04-12T00:00:00"/>
    <n v="8.1999998092651367"/>
    <x v="0"/>
    <n v="418"/>
    <n v="78"/>
    <n v="4230"/>
    <n v="390"/>
    <x v="0"/>
    <n v="4000"/>
    <n v="2098"/>
    <m/>
    <x v="0"/>
    <n v="3580"/>
    <n v="13732"/>
    <x v="0"/>
    <m/>
    <n v="20.8582"/>
    <n v="6.4186199999999998"/>
    <n v="184.005"/>
    <n v="9.9761999999999986"/>
    <n v="221.25801999999999"/>
    <n v="112.84"/>
    <n v="34.386219999999994"/>
    <m/>
    <x v="0"/>
    <n v="74.535600000000002"/>
    <n v="221.76182"/>
    <n v="-1.1371951197490669E-3"/>
    <n v="14791"/>
    <n v="3.7127931844476388E-2"/>
    <n v="9.4270933094312254E-2"/>
    <n v="2.9009660305194813E-2"/>
    <n v="0.87671940660049297"/>
    <n v="0.50883420780006217"/>
    <n v="0.15505924329084236"/>
    <n v="0.33610654890909536"/>
    <x v="0"/>
    <m/>
    <x v="0"/>
    <m/>
    <m/>
    <x v="0"/>
    <m/>
    <x v="0"/>
    <x v="0"/>
    <m/>
    <x v="0"/>
    <x v="0"/>
    <x v="0"/>
    <m/>
    <x v="0"/>
    <x v="0"/>
    <x v="0"/>
    <x v="0"/>
    <x v="0"/>
    <x v="0"/>
    <x v="0"/>
    <x v="0"/>
    <x v="0"/>
    <x v="0"/>
    <x v="0"/>
    <x v="0"/>
    <x v="0"/>
    <m/>
    <x v="0"/>
    <x v="0"/>
    <x v="0"/>
    <x v="0"/>
    <x v="0"/>
    <s v="PRODUCTION"/>
    <m/>
    <x v="0"/>
    <m/>
    <m/>
    <m/>
    <m/>
    <x v="2"/>
    <x v="2"/>
  </r>
  <r>
    <x v="0"/>
    <s v="T26N R090W S12 fTENSLEEP"/>
    <n v="49004567"/>
    <x v="0"/>
    <x v="1"/>
    <s v="WERTZ"/>
    <m/>
    <s v="12"/>
    <s v=" 26"/>
    <s v=" 90"/>
    <n v="42.244610000000002"/>
    <n v="-107.55244999999999"/>
    <s v="4903706146"/>
    <s v="WERTZ &quot;B&quot; NO. 41"/>
    <x v="0"/>
    <x v="48"/>
    <m/>
    <m/>
    <n v="20"/>
    <x v="0"/>
    <n v="6616"/>
    <n v="6636"/>
    <m/>
    <m/>
    <x v="2"/>
    <d v="1963-08-20T00:00:00"/>
    <n v="7.8000001907348633"/>
    <x v="0"/>
    <n v="334"/>
    <n v="51"/>
    <n v="7126"/>
    <n v="420"/>
    <x v="0"/>
    <n v="7100"/>
    <n v="2367"/>
    <m/>
    <x v="0"/>
    <n v="5000"/>
    <n v="21207"/>
    <x v="0"/>
    <m/>
    <n v="16.666599999999999"/>
    <n v="4.19679"/>
    <n v="309.98099999999999"/>
    <n v="10.743599999999999"/>
    <n v="341.58798999999999"/>
    <n v="200.291"/>
    <n v="38.795129999999993"/>
    <m/>
    <x v="0"/>
    <n v="104.1"/>
    <n v="343.18612999999999"/>
    <n v="-2.3338206765173906E-3"/>
    <n v="22395"/>
    <n v="2.724645658456034E-2"/>
    <n v="4.8791528062798691E-2"/>
    <n v="1.2286116967988248E-2"/>
    <n v="0.93892235496921306"/>
    <n v="0.58362207120666565"/>
    <n v="0.11304399160886833"/>
    <n v="0.30333393718446611"/>
    <x v="0"/>
    <m/>
    <x v="0"/>
    <m/>
    <m/>
    <x v="0"/>
    <m/>
    <x v="0"/>
    <x v="0"/>
    <m/>
    <x v="0"/>
    <x v="0"/>
    <x v="0"/>
    <m/>
    <x v="0"/>
    <x v="0"/>
    <x v="0"/>
    <x v="0"/>
    <x v="0"/>
    <x v="0"/>
    <x v="0"/>
    <x v="0"/>
    <x v="0"/>
    <x v="0"/>
    <x v="0"/>
    <x v="0"/>
    <x v="0"/>
    <m/>
    <x v="0"/>
    <x v="0"/>
    <x v="0"/>
    <x v="0"/>
    <x v="0"/>
    <s v="PRODUCTION"/>
    <m/>
    <x v="0"/>
    <m/>
    <m/>
    <m/>
    <m/>
    <x v="2"/>
    <x v="2"/>
  </r>
  <r>
    <x v="0"/>
    <s v="T26N R090W S12 fTENSLEEP"/>
    <n v="49012596"/>
    <x v="0"/>
    <x v="1"/>
    <s v="WERTZ"/>
    <m/>
    <s v="12"/>
    <s v=" 26"/>
    <s v=" 90"/>
    <n v="42.23959"/>
    <n v="-107.52257"/>
    <s v="4903706019"/>
    <s v="SINCLAIR WERTZ 31"/>
    <x v="0"/>
    <x v="48"/>
    <m/>
    <m/>
    <m/>
    <x v="1"/>
    <n v="6643"/>
    <m/>
    <m/>
    <m/>
    <x v="0"/>
    <m/>
    <m/>
    <x v="0"/>
    <n v="433"/>
    <n v="48"/>
    <n v="2456"/>
    <n v="-3"/>
    <x v="0"/>
    <n v="1302"/>
    <n v="965"/>
    <m/>
    <x v="0"/>
    <n v="3838"/>
    <n v="8552"/>
    <x v="0"/>
    <m/>
    <n v="21.6067"/>
    <n v="3.9499200000000001"/>
    <n v="106.836"/>
    <n v="0"/>
    <n v="132.39261999999999"/>
    <n v="36.729419999999998"/>
    <n v="15.816349999999998"/>
    <m/>
    <x v="0"/>
    <n v="79.907160000000005"/>
    <n v="132.45293000000001"/>
    <n v="-2.2771762636757689E-4"/>
    <n v="9036"/>
    <n v="2.7518762792813282E-2"/>
    <n v="0.16320169507937829"/>
    <n v="2.9834895630889396E-2"/>
    <n v="0.80696340928973231"/>
    <n v="0.27730167992508731"/>
    <n v="0.11941109947511162"/>
    <n v="0.603287220599801"/>
    <x v="0"/>
    <m/>
    <x v="0"/>
    <m/>
    <m/>
    <x v="0"/>
    <m/>
    <x v="0"/>
    <x v="0"/>
    <m/>
    <x v="0"/>
    <x v="0"/>
    <x v="0"/>
    <m/>
    <x v="0"/>
    <x v="0"/>
    <x v="0"/>
    <x v="0"/>
    <x v="0"/>
    <x v="0"/>
    <x v="0"/>
    <x v="0"/>
    <x v="0"/>
    <x v="0"/>
    <x v="0"/>
    <x v="0"/>
    <x v="0"/>
    <m/>
    <x v="0"/>
    <x v="0"/>
    <x v="0"/>
    <x v="0"/>
    <x v="0"/>
    <s v="DST"/>
    <m/>
    <x v="0"/>
    <m/>
    <m/>
    <m/>
    <m/>
    <x v="2"/>
    <x v="2"/>
  </r>
  <r>
    <x v="1"/>
    <s v="T26N R090W S12 fTENSLEEP"/>
    <m/>
    <x v="1"/>
    <x v="3"/>
    <s v="WERTZ"/>
    <s v="SE NE"/>
    <n v="12"/>
    <n v="26"/>
    <n v="90"/>
    <n v="42.24109"/>
    <n v="-107.52354"/>
    <s v="4903722287"/>
    <s v="84"/>
    <x v="0"/>
    <x v="48"/>
    <m/>
    <m/>
    <m/>
    <x v="0"/>
    <m/>
    <m/>
    <m/>
    <m/>
    <x v="1"/>
    <d v="1985-01-31T00:00:00"/>
    <n v="7.6"/>
    <x v="0"/>
    <n v="402"/>
    <n v="88"/>
    <n v="2363"/>
    <n v="264"/>
    <x v="1"/>
    <n v="2169"/>
    <n v="1049"/>
    <n v="0"/>
    <x v="1"/>
    <n v="2760"/>
    <n v="8563"/>
    <x v="0"/>
    <s v="MERIT ENERGY COMPANY"/>
    <n v="20.059799999999999"/>
    <n v="7.2415200000000004"/>
    <n v="102.79049999999999"/>
    <n v="6.75312"/>
    <n v="136.84493999999998"/>
    <n v="61.187489999999997"/>
    <n v="17.193109999999997"/>
    <n v="0"/>
    <x v="1"/>
    <n v="57.463200000000008"/>
    <n v="135.84379999999999"/>
    <n v="3.6713653816435273E-3"/>
    <n v="9095"/>
    <n v="3.0127987314531656E-2"/>
    <n v="0.14658780953099182"/>
    <n v="5.2917703789413052E-2"/>
    <n v="0.80049448667959522"/>
    <n v="0.45042534145835145"/>
    <n v="0.12656529042915465"/>
    <n v="0.42300936811249401"/>
    <x v="1"/>
    <n v="0"/>
    <x v="1"/>
    <n v="0"/>
    <n v="1.1000000000000001"/>
    <x v="0"/>
    <n v="0"/>
    <x v="0"/>
    <x v="1"/>
    <m/>
    <x v="1"/>
    <x v="1"/>
    <x v="1"/>
    <n v="0"/>
    <x v="1"/>
    <x v="3"/>
    <x v="1"/>
    <x v="1"/>
    <x v="0"/>
    <x v="0"/>
    <x v="0"/>
    <x v="0"/>
    <x v="0"/>
    <x v="0"/>
    <x v="0"/>
    <x v="0"/>
    <x v="0"/>
    <m/>
    <x v="0"/>
    <x v="0"/>
    <x v="0"/>
    <x v="0"/>
    <x v="0"/>
    <m/>
    <n v="19850131"/>
    <x v="1"/>
    <m/>
    <m/>
    <m/>
    <m/>
    <x v="2"/>
    <x v="2"/>
  </r>
  <r>
    <x v="0"/>
    <s v="T26N R090W S14 fTENSLEEP"/>
    <n v="49013096"/>
    <x v="0"/>
    <x v="1"/>
    <s v="LOST SOLDIER"/>
    <m/>
    <s v="14"/>
    <s v=" 26"/>
    <s v=" 90"/>
    <n v="42.231920000000002"/>
    <n v="-107.55583"/>
    <s v="4903705968"/>
    <s v="SHARPLES-DENKMAN NO. 1"/>
    <x v="0"/>
    <x v="48"/>
    <m/>
    <m/>
    <n v="54"/>
    <x v="1"/>
    <n v="5961"/>
    <n v="6015"/>
    <n v="9371"/>
    <n v="2510"/>
    <x v="2"/>
    <m/>
    <n v="7.1999998092651367"/>
    <x v="0"/>
    <n v="321"/>
    <n v="59"/>
    <n v="3262"/>
    <n v="-3"/>
    <x v="0"/>
    <n v="3280"/>
    <n v="745"/>
    <m/>
    <x v="0"/>
    <n v="2790"/>
    <n v="10079"/>
    <x v="0"/>
    <m/>
    <n v="16.017900000000001"/>
    <n v="4.8551099999999998"/>
    <n v="141.89699999999999"/>
    <n v="0"/>
    <n v="162.77000999999998"/>
    <n v="92.52879999999999"/>
    <n v="12.21055"/>
    <m/>
    <x v="0"/>
    <n v="58.087800000000001"/>
    <n v="162.82714999999999"/>
    <n v="-1.7549293120371187E-4"/>
    <n v="10451"/>
    <n v="1.8119824646858258E-2"/>
    <n v="9.8408177280323333E-2"/>
    <n v="2.9828037732503674E-2"/>
    <n v="0.871763784987173"/>
    <n v="0.56826395352372128"/>
    <n v="7.4990872222476412E-2"/>
    <n v="0.35674517425380231"/>
    <x v="0"/>
    <m/>
    <x v="0"/>
    <m/>
    <m/>
    <x v="0"/>
    <m/>
    <x v="0"/>
    <x v="0"/>
    <m/>
    <x v="0"/>
    <x v="0"/>
    <x v="0"/>
    <m/>
    <x v="0"/>
    <x v="0"/>
    <x v="0"/>
    <x v="0"/>
    <x v="0"/>
    <x v="0"/>
    <x v="0"/>
    <x v="0"/>
    <x v="0"/>
    <x v="0"/>
    <x v="0"/>
    <x v="0"/>
    <x v="0"/>
    <m/>
    <x v="0"/>
    <x v="0"/>
    <x v="0"/>
    <x v="0"/>
    <x v="0"/>
    <s v="PRODUCTION"/>
    <m/>
    <x v="0"/>
    <m/>
    <m/>
    <m/>
    <m/>
    <x v="2"/>
    <x v="2"/>
  </r>
  <r>
    <x v="0"/>
    <s v="T26N R34W S34 fTENSLEEP"/>
    <n v="49013179"/>
    <x v="0"/>
    <x v="5"/>
    <s v="MAHONEY DOME"/>
    <m/>
    <s v="34"/>
    <n v="26"/>
    <n v="34"/>
    <n v="42.183210000000003"/>
    <n v="-107.34484"/>
    <s v="4900705860"/>
    <s v="F-4"/>
    <x v="0"/>
    <x v="48"/>
    <m/>
    <m/>
    <n v="122"/>
    <x v="1"/>
    <n v="4410"/>
    <n v="4532"/>
    <m/>
    <m/>
    <x v="2"/>
    <m/>
    <n v="7.2"/>
    <x v="0"/>
    <n v="573"/>
    <n v="121"/>
    <n v="173"/>
    <n v="-3"/>
    <x v="0"/>
    <n v="132"/>
    <n v="354"/>
    <m/>
    <x v="0"/>
    <n v="1757"/>
    <n v="2930"/>
    <x v="0"/>
    <m/>
    <n v="28.592700000000001"/>
    <n v="9.9570900000000009"/>
    <n v="7.5254999999999992"/>
    <n v="0"/>
    <n v="46.075290000000003"/>
    <n v="3.7237199999999997"/>
    <n v="5.8020599999999991"/>
    <m/>
    <x v="0"/>
    <n v="36.580740000000006"/>
    <n v="46.106520000000003"/>
    <n v="-3.3878701231838205E-4"/>
    <n v="3104"/>
    <n v="2.8836592641697051E-2"/>
    <n v="0.62056473220244512"/>
    <n v="0.21610477112569448"/>
    <n v="0.16333049667186031"/>
    <n v="8.0763414805541583E-2"/>
    <n v="0.1258403366812329"/>
    <n v="0.79339624851322554"/>
    <x v="0"/>
    <m/>
    <x v="0"/>
    <m/>
    <m/>
    <x v="0"/>
    <m/>
    <x v="0"/>
    <x v="0"/>
    <m/>
    <x v="0"/>
    <x v="0"/>
    <x v="0"/>
    <m/>
    <x v="0"/>
    <x v="0"/>
    <x v="0"/>
    <x v="0"/>
    <x v="0"/>
    <x v="0"/>
    <x v="0"/>
    <x v="0"/>
    <x v="0"/>
    <x v="0"/>
    <x v="0"/>
    <x v="0"/>
    <x v="0"/>
    <m/>
    <x v="0"/>
    <x v="0"/>
    <x v="0"/>
    <x v="0"/>
    <x v="0"/>
    <s v="PRODUCTION"/>
    <m/>
    <x v="0"/>
    <m/>
    <m/>
    <m/>
    <m/>
    <x v="2"/>
    <x v="2"/>
  </r>
  <r>
    <x v="0"/>
    <s v="T28N R113W S19 fTENSLEEP"/>
    <n v="49003310"/>
    <x v="0"/>
    <x v="4"/>
    <s v="TIP TOP"/>
    <m/>
    <s v="19"/>
    <s v=" 28"/>
    <s v=" 113"/>
    <n v="42.403689999999997"/>
    <n v="-110.32238"/>
    <s v="4903505746"/>
    <s v="22-19 UNIT"/>
    <x v="0"/>
    <x v="48"/>
    <n v="159"/>
    <n v="2"/>
    <n v="50"/>
    <x v="0"/>
    <n v="12877"/>
    <n v="12927"/>
    <m/>
    <m/>
    <x v="0"/>
    <d v="1961-09-09T00:00:00"/>
    <n v="8.6000003814697266"/>
    <x v="0"/>
    <n v="43"/>
    <n v="44"/>
    <n v="3860"/>
    <n v="-3"/>
    <x v="0"/>
    <n v="1360"/>
    <n v="1830"/>
    <m/>
    <x v="0"/>
    <n v="4852"/>
    <n v="11192"/>
    <x v="0"/>
    <m/>
    <n v="2.1457000000000002"/>
    <n v="3.6207600000000002"/>
    <n v="167.91"/>
    <n v="0"/>
    <n v="173.67645999999999"/>
    <n v="38.365600000000001"/>
    <n v="29.993699999999997"/>
    <m/>
    <x v="0"/>
    <n v="101.01864"/>
    <n v="169.37794"/>
    <n v="1.2530140992215801E-2"/>
    <n v="11983"/>
    <n v="3.4131607335490831E-2"/>
    <n v="1.2354581616875426E-2"/>
    <n v="2.0847730314171538E-2"/>
    <n v="0.96679768806895305"/>
    <n v="0.22650883580234829"/>
    <n v="0.17708150187680874"/>
    <n v="0.59640966232084303"/>
    <x v="0"/>
    <m/>
    <x v="0"/>
    <m/>
    <m/>
    <x v="0"/>
    <m/>
    <x v="0"/>
    <x v="0"/>
    <m/>
    <x v="0"/>
    <x v="0"/>
    <x v="0"/>
    <m/>
    <x v="0"/>
    <x v="0"/>
    <x v="0"/>
    <x v="0"/>
    <x v="0"/>
    <x v="0"/>
    <x v="0"/>
    <x v="0"/>
    <x v="0"/>
    <x v="0"/>
    <x v="0"/>
    <x v="0"/>
    <x v="0"/>
    <m/>
    <x v="0"/>
    <x v="0"/>
    <x v="0"/>
    <x v="0"/>
    <x v="0"/>
    <s v="DST NO. 11"/>
    <m/>
    <x v="0"/>
    <m/>
    <m/>
    <m/>
    <m/>
    <x v="3"/>
    <x v="1"/>
  </r>
  <r>
    <x v="0"/>
    <s v="T28N R113W S19 fTENSLEEP"/>
    <n v="49003311"/>
    <x v="0"/>
    <x v="4"/>
    <s v="TIP TOP"/>
    <m/>
    <s v="19"/>
    <s v=" 28"/>
    <s v=" 113"/>
    <n v="42.403689999999997"/>
    <n v="-110.32238"/>
    <s v="4903505746"/>
    <s v="22-19 UNIT"/>
    <x v="0"/>
    <x v="48"/>
    <n v="2"/>
    <n v="7"/>
    <n v="68"/>
    <x v="0"/>
    <n v="12929"/>
    <n v="12997"/>
    <m/>
    <m/>
    <x v="0"/>
    <d v="1961-09-13T00:00:00"/>
    <n v="8.1999998092651367"/>
    <x v="0"/>
    <n v="965"/>
    <n v="162"/>
    <n v="5281"/>
    <n v="-3"/>
    <x v="0"/>
    <n v="1850"/>
    <n v="2318"/>
    <m/>
    <x v="0"/>
    <n v="9662"/>
    <n v="19062"/>
    <x v="0"/>
    <m/>
    <n v="48.153500000000001"/>
    <n v="13.33098"/>
    <n v="229.72349999999997"/>
    <n v="0"/>
    <n v="291.20797999999996"/>
    <n v="52.188499999999998"/>
    <n v="37.992019999999997"/>
    <m/>
    <x v="0"/>
    <n v="201.16284000000002"/>
    <n v="291.34336000000002"/>
    <n v="-2.3239153479597983E-4"/>
    <n v="20232"/>
    <n v="2.977553825011452E-2"/>
    <n v="0.16535776251735962"/>
    <n v="4.5778209786696097E-2"/>
    <n v="0.78886402769594433"/>
    <n v="0.1791305626460819"/>
    <n v="0.13040290329595977"/>
    <n v="0.69046653405795833"/>
    <x v="0"/>
    <m/>
    <x v="0"/>
    <m/>
    <m/>
    <x v="0"/>
    <m/>
    <x v="0"/>
    <x v="0"/>
    <m/>
    <x v="0"/>
    <x v="0"/>
    <x v="0"/>
    <m/>
    <x v="0"/>
    <x v="0"/>
    <x v="0"/>
    <x v="0"/>
    <x v="0"/>
    <x v="0"/>
    <x v="0"/>
    <x v="0"/>
    <x v="0"/>
    <x v="0"/>
    <x v="0"/>
    <x v="0"/>
    <x v="0"/>
    <m/>
    <x v="0"/>
    <x v="0"/>
    <x v="0"/>
    <x v="0"/>
    <x v="0"/>
    <s v="DST NO. 12"/>
    <m/>
    <x v="0"/>
    <m/>
    <m/>
    <m/>
    <m/>
    <x v="3"/>
    <x v="1"/>
  </r>
  <r>
    <x v="0"/>
    <s v="T28N R113W S19 fTENSLEEP"/>
    <n v="49003314"/>
    <x v="0"/>
    <x v="4"/>
    <s v="TIP TOP"/>
    <m/>
    <s v="19"/>
    <s v=" 28"/>
    <s v=" 113"/>
    <n v="42.403689999999997"/>
    <n v="-110.32238"/>
    <s v="4903505746"/>
    <s v="22-19 UNIT"/>
    <x v="0"/>
    <x v="48"/>
    <n v="7"/>
    <n v="626"/>
    <n v="88"/>
    <x v="4"/>
    <n v="13004"/>
    <n v="13092"/>
    <m/>
    <m/>
    <x v="0"/>
    <d v="1961-10-03T00:00:00"/>
    <n v="8.1000003814697266"/>
    <x v="0"/>
    <n v="247"/>
    <n v="110"/>
    <n v="7282"/>
    <n v="-3"/>
    <x v="0"/>
    <n v="1100"/>
    <n v="1806"/>
    <m/>
    <x v="0"/>
    <n v="13341"/>
    <n v="22969"/>
    <x v="0"/>
    <m/>
    <n v="12.3253"/>
    <n v="9.0518999999999998"/>
    <n v="316.767"/>
    <n v="0"/>
    <n v="338.14420000000001"/>
    <n v="31.030999999999999"/>
    <n v="29.600339999999996"/>
    <m/>
    <x v="0"/>
    <n v="277.75962000000004"/>
    <n v="338.39096000000006"/>
    <n v="-3.6474083623392397E-4"/>
    <n v="23880"/>
    <n v="1.9445452410937265E-2"/>
    <n v="3.6449834124021648E-2"/>
    <n v="2.6769348697981511E-2"/>
    <n v="0.93678081717799677"/>
    <n v="9.1701622289200618E-2"/>
    <n v="8.7473790671003707E-2"/>
    <n v="0.82082458703979555"/>
    <x v="0"/>
    <m/>
    <x v="0"/>
    <m/>
    <m/>
    <x v="0"/>
    <m/>
    <x v="0"/>
    <x v="0"/>
    <m/>
    <x v="0"/>
    <x v="0"/>
    <x v="0"/>
    <m/>
    <x v="0"/>
    <x v="0"/>
    <x v="0"/>
    <x v="0"/>
    <x v="0"/>
    <x v="0"/>
    <x v="0"/>
    <x v="0"/>
    <x v="0"/>
    <x v="0"/>
    <x v="0"/>
    <x v="0"/>
    <x v="0"/>
    <m/>
    <x v="0"/>
    <x v="0"/>
    <x v="0"/>
    <x v="0"/>
    <x v="0"/>
    <s v="DST NO. 14 (BOTTOM)"/>
    <m/>
    <x v="0"/>
    <m/>
    <m/>
    <m/>
    <m/>
    <x v="3"/>
    <x v="1"/>
  </r>
  <r>
    <x v="0"/>
    <s v="T19N R104W S fTENSLEEP"/>
    <n v="49011726"/>
    <x v="0"/>
    <x v="1"/>
    <s v="BAXTER BASIN NORTH"/>
    <m/>
    <m/>
    <s v=" 19"/>
    <s v=" 104"/>
    <n v="41.64132"/>
    <n v="-109.1009"/>
    <s v="4903705660"/>
    <s v="UNIT NO. 2"/>
    <x v="0"/>
    <x v="48"/>
    <n v="1980"/>
    <m/>
    <n v="25"/>
    <x v="0"/>
    <n v="6280"/>
    <n v="6305"/>
    <m/>
    <m/>
    <x v="0"/>
    <d v="1946-01-21T00:00:00"/>
    <m/>
    <x v="0"/>
    <n v="622"/>
    <n v="101"/>
    <n v="3732"/>
    <n v="-3"/>
    <x v="0"/>
    <n v="4952"/>
    <n v="2100"/>
    <m/>
    <x v="0"/>
    <n v="1327"/>
    <n v="12834"/>
    <x v="0"/>
    <m/>
    <n v="31.037800000000001"/>
    <n v="8.3112899999999996"/>
    <n v="162.34199999999998"/>
    <n v="0"/>
    <n v="201.69108999999997"/>
    <n v="139.69592"/>
    <n v="34.418999999999997"/>
    <m/>
    <x v="0"/>
    <n v="27.628140000000002"/>
    <n v="201.74305999999999"/>
    <n v="-1.2881904023249248E-4"/>
    <n v="12828"/>
    <n v="-2.3380874444704232E-4"/>
    <n v="0.15388780932266272"/>
    <n v="4.120801766701742E-2"/>
    <n v="0.80490417301031991"/>
    <n v="0.69244473638894943"/>
    <n v="0.17060809923275674"/>
    <n v="0.13694716437829388"/>
    <x v="0"/>
    <m/>
    <x v="0"/>
    <m/>
    <m/>
    <x v="0"/>
    <m/>
    <x v="0"/>
    <x v="0"/>
    <m/>
    <x v="0"/>
    <x v="0"/>
    <x v="0"/>
    <m/>
    <x v="0"/>
    <x v="0"/>
    <x v="0"/>
    <x v="0"/>
    <x v="0"/>
    <x v="0"/>
    <x v="0"/>
    <x v="0"/>
    <x v="0"/>
    <x v="0"/>
    <x v="0"/>
    <x v="0"/>
    <x v="0"/>
    <m/>
    <x v="0"/>
    <x v="0"/>
    <x v="0"/>
    <x v="0"/>
    <x v="0"/>
    <s v="JOHNSON TESTER"/>
    <m/>
    <x v="0"/>
    <m/>
    <m/>
    <m/>
    <m/>
    <x v="4"/>
    <x v="3"/>
  </r>
  <r>
    <x v="0"/>
    <s v="T19N R104W S13 fTENSLEEP"/>
    <n v="49011728"/>
    <x v="0"/>
    <x v="1"/>
    <s v="BAXTER BASIN NORTH"/>
    <m/>
    <s v="13"/>
    <s v=" 19"/>
    <s v=" 104"/>
    <n v="41.631399999999999"/>
    <n v="-109.0973"/>
    <s v="4903705622"/>
    <s v="U.P. NO. 2"/>
    <x v="0"/>
    <x v="48"/>
    <n v="2243"/>
    <m/>
    <n v="23"/>
    <x v="0"/>
    <n v="6277"/>
    <n v="6300"/>
    <m/>
    <m/>
    <x v="0"/>
    <d v="1946-08-15T00:00:00"/>
    <m/>
    <x v="0"/>
    <n v="921"/>
    <n v="296"/>
    <n v="15641"/>
    <n v="-3"/>
    <x v="0"/>
    <n v="23760"/>
    <n v="0"/>
    <m/>
    <x v="0"/>
    <n v="1977"/>
    <n v="42595"/>
    <x v="0"/>
    <m/>
    <n v="45.957900000000002"/>
    <n v="24.357839999999999"/>
    <n v="680.38349999999991"/>
    <n v="0"/>
    <n v="750.69923999999992"/>
    <n v="670.26959999999997"/>
    <n v="0"/>
    <m/>
    <x v="0"/>
    <n v="41.161140000000003"/>
    <n v="711.43074000000001"/>
    <n v="2.6857051381984458E-2"/>
    <n v="42589"/>
    <n v="-7.0435762584522912E-5"/>
    <n v="6.1220123254687196E-2"/>
    <n v="3.2446869134968088E-2"/>
    <n v="0.90633300761034474"/>
    <n v="0.94214315226243939"/>
    <n v="0"/>
    <n v="5.7856847737560516E-2"/>
    <x v="0"/>
    <m/>
    <x v="0"/>
    <m/>
    <m/>
    <x v="0"/>
    <m/>
    <x v="0"/>
    <x v="0"/>
    <m/>
    <x v="0"/>
    <x v="0"/>
    <x v="0"/>
    <m/>
    <x v="0"/>
    <x v="0"/>
    <x v="0"/>
    <x v="0"/>
    <x v="0"/>
    <x v="0"/>
    <x v="0"/>
    <x v="0"/>
    <x v="0"/>
    <x v="0"/>
    <x v="0"/>
    <x v="0"/>
    <x v="0"/>
    <m/>
    <x v="0"/>
    <x v="0"/>
    <x v="0"/>
    <x v="0"/>
    <x v="0"/>
    <s v="DST"/>
    <m/>
    <x v="0"/>
    <m/>
    <m/>
    <m/>
    <m/>
    <x v="4"/>
    <x v="3"/>
  </r>
  <r>
    <x v="0"/>
    <s v="T19N R104W S22 fTENSLEEP"/>
    <n v="49011692"/>
    <x v="0"/>
    <x v="1"/>
    <s v="BAXTER BASIN NORTH"/>
    <m/>
    <s v="22"/>
    <s v=" 19"/>
    <s v=" 104"/>
    <n v="41.616750000000003"/>
    <n v="-109.1187"/>
    <s v="4903705584"/>
    <s v="UNIT NO. 1"/>
    <x v="0"/>
    <x v="48"/>
    <n v="2243"/>
    <m/>
    <n v="25"/>
    <x v="0"/>
    <n v="6502"/>
    <n v="6527"/>
    <m/>
    <m/>
    <x v="0"/>
    <d v="1941-10-07T00:00:00"/>
    <m/>
    <x v="0"/>
    <n v="528"/>
    <n v="-1"/>
    <n v="3812"/>
    <n v="-3"/>
    <x v="0"/>
    <n v="4522"/>
    <n v="3060"/>
    <m/>
    <x v="0"/>
    <n v="697"/>
    <n v="12619"/>
    <x v="0"/>
    <m/>
    <n v="26.347200000000001"/>
    <n v="0"/>
    <n v="165.822"/>
    <n v="0"/>
    <n v="192.16919999999999"/>
    <n v="127.56562"/>
    <n v="50.153399999999998"/>
    <m/>
    <x v="0"/>
    <n v="14.511540000000002"/>
    <n v="192.23056"/>
    <n v="-1.5962548988065868E-4"/>
    <n v="12612"/>
    <n v="-2.7743648686140063E-4"/>
    <n v="0.13710417694406804"/>
    <n v="0"/>
    <n v="0.86289582305593204"/>
    <n v="0.66360738896042337"/>
    <n v="0.26090232479164605"/>
    <n v="7.5490286247930624E-2"/>
    <x v="0"/>
    <m/>
    <x v="0"/>
    <m/>
    <m/>
    <x v="0"/>
    <m/>
    <x v="0"/>
    <x v="0"/>
    <m/>
    <x v="0"/>
    <x v="0"/>
    <x v="0"/>
    <m/>
    <x v="0"/>
    <x v="0"/>
    <x v="0"/>
    <x v="0"/>
    <x v="0"/>
    <x v="0"/>
    <x v="0"/>
    <x v="0"/>
    <x v="0"/>
    <x v="0"/>
    <x v="0"/>
    <x v="0"/>
    <x v="0"/>
    <m/>
    <x v="0"/>
    <x v="0"/>
    <x v="0"/>
    <x v="0"/>
    <x v="0"/>
    <s v="TESTER"/>
    <m/>
    <x v="0"/>
    <m/>
    <m/>
    <m/>
    <m/>
    <x v="4"/>
    <x v="3"/>
  </r>
  <r>
    <x v="0"/>
    <s v="T20N R104W S36 fTENSLEEP"/>
    <n v="49017950"/>
    <x v="0"/>
    <x v="1"/>
    <s v="BAXTER BASIN NORTH"/>
    <m/>
    <s v="36"/>
    <s v=" 20"/>
    <s v=" 104"/>
    <n v="41.661990000000003"/>
    <n v="-109.09769"/>
    <s v="4903705712"/>
    <s v="UNIT NO. 1"/>
    <x v="0"/>
    <x v="48"/>
    <n v="1784"/>
    <m/>
    <m/>
    <x v="1"/>
    <n v="6339"/>
    <m/>
    <m/>
    <m/>
    <x v="0"/>
    <d v="1941-09-06T00:00:00"/>
    <m/>
    <x v="0"/>
    <n v="1245"/>
    <n v="209"/>
    <n v="10606"/>
    <n v="-3"/>
    <x v="0"/>
    <n v="15694"/>
    <n v="3550"/>
    <m/>
    <x v="0"/>
    <n v="1915"/>
    <n v="33219"/>
    <x v="0"/>
    <m/>
    <n v="62.125500000000002"/>
    <n v="17.198610000000002"/>
    <n v="461.36099999999999"/>
    <n v="0"/>
    <n v="540.68511000000001"/>
    <n v="442.72773999999998"/>
    <n v="58.184499999999993"/>
    <m/>
    <x v="0"/>
    <n v="39.8703"/>
    <n v="540.78254000000004"/>
    <n v="-9.0090535764089858E-5"/>
    <n v="33213"/>
    <n v="-9.0317919075144504E-5"/>
    <n v="0.1149014442065919"/>
    <n v="3.1808921092722528E-2"/>
    <n v="0.85328963470068553"/>
    <n v="0.81867979687361936"/>
    <n v="0.10759315565180783"/>
    <n v="7.3727047474572677E-2"/>
    <x v="0"/>
    <m/>
    <x v="0"/>
    <m/>
    <m/>
    <x v="0"/>
    <m/>
    <x v="0"/>
    <x v="0"/>
    <m/>
    <x v="0"/>
    <x v="0"/>
    <x v="0"/>
    <m/>
    <x v="0"/>
    <x v="0"/>
    <x v="0"/>
    <x v="0"/>
    <x v="0"/>
    <x v="0"/>
    <x v="0"/>
    <x v="0"/>
    <x v="0"/>
    <x v="0"/>
    <x v="0"/>
    <x v="0"/>
    <x v="0"/>
    <m/>
    <x v="0"/>
    <x v="0"/>
    <x v="0"/>
    <x v="0"/>
    <x v="0"/>
    <s v="DRILL STEM"/>
    <m/>
    <x v="0"/>
    <m/>
    <m/>
    <m/>
    <m/>
    <x v="4"/>
    <x v="3"/>
  </r>
  <r>
    <x v="0"/>
    <s v="T27N R107W S07 fTERTIARY"/>
    <n v="49007752"/>
    <x v="0"/>
    <x v="4"/>
    <s v="WILDCAT"/>
    <m/>
    <s v="7"/>
    <s v=" 27"/>
    <s v=" 107"/>
    <n v="42.329050000000002"/>
    <n v="-109.60921999999999"/>
    <s v="4903505433"/>
    <s v="1 SUBLETTE FLAT"/>
    <x v="0"/>
    <x v="49"/>
    <m/>
    <m/>
    <n v="160"/>
    <x v="0"/>
    <n v="5433"/>
    <n v="5593"/>
    <n v="10525"/>
    <m/>
    <x v="0"/>
    <d v="1965-04-01T00:00:00"/>
    <n v="7.0999999046325684"/>
    <x v="0"/>
    <n v="1795"/>
    <n v="314"/>
    <n v="10237"/>
    <n v="175"/>
    <x v="0"/>
    <n v="19800"/>
    <n v="500"/>
    <m/>
    <x v="0"/>
    <n v="-1"/>
    <n v="32577"/>
    <x v="0"/>
    <m/>
    <n v="89.570499999999996"/>
    <n v="25.83906"/>
    <n v="445.30949999999996"/>
    <n v="4.4764999999999997"/>
    <n v="565.19555999999989"/>
    <n v="558.55799999999999"/>
    <n v="8.1950000000000003"/>
    <m/>
    <x v="0"/>
    <n v="0"/>
    <n v="566.75300000000004"/>
    <n v="-1.3758929116002906E-3"/>
    <n v="32817"/>
    <n v="3.6700614735296817E-3"/>
    <n v="0.15847700572877821"/>
    <n v="4.5717025802538162E-2"/>
    <n v="0.79580596846868368"/>
    <n v="0.98554043825087811"/>
    <n v="1.4459561749121748E-2"/>
    <n v="0"/>
    <x v="0"/>
    <m/>
    <x v="0"/>
    <m/>
    <m/>
    <x v="0"/>
    <m/>
    <x v="0"/>
    <x v="0"/>
    <m/>
    <x v="0"/>
    <x v="0"/>
    <x v="0"/>
    <m/>
    <x v="0"/>
    <x v="0"/>
    <x v="0"/>
    <x v="0"/>
    <x v="0"/>
    <x v="0"/>
    <x v="0"/>
    <x v="0"/>
    <x v="0"/>
    <x v="0"/>
    <x v="0"/>
    <x v="0"/>
    <x v="0"/>
    <m/>
    <x v="0"/>
    <x v="0"/>
    <x v="0"/>
    <x v="0"/>
    <x v="0"/>
    <s v="DST NO. 2"/>
    <m/>
    <x v="0"/>
    <m/>
    <m/>
    <m/>
    <m/>
    <x v="0"/>
    <x v="0"/>
  </r>
  <r>
    <x v="0"/>
    <s v="T28N R112W S05 fTERTIARY"/>
    <n v="49007705"/>
    <x v="0"/>
    <x v="4"/>
    <s v="BIG PINEY-LABARGE"/>
    <m/>
    <s v="5"/>
    <s v=" 28"/>
    <s v=" 112"/>
    <n v="42.431890000000003"/>
    <n v="-110.17018"/>
    <s v="4903520023"/>
    <s v="MCDONALD DRAW UNIT NO. 88-5"/>
    <x v="0"/>
    <x v="49"/>
    <m/>
    <m/>
    <n v="20"/>
    <x v="0"/>
    <n v="3410"/>
    <n v="3430"/>
    <m/>
    <m/>
    <x v="2"/>
    <d v="1967-12-11T00:00:00"/>
    <n v="8"/>
    <x v="0"/>
    <n v="18"/>
    <n v="6"/>
    <n v="1754"/>
    <n v="9"/>
    <x v="0"/>
    <n v="2320"/>
    <n v="634"/>
    <m/>
    <x v="0"/>
    <n v="100"/>
    <n v="4519"/>
    <x v="0"/>
    <m/>
    <n v="0.8982"/>
    <n v="0.49374000000000001"/>
    <n v="76.298999999999992"/>
    <n v="0.23021999999999998"/>
    <n v="77.92116"/>
    <n v="65.447199999999995"/>
    <n v="10.391259999999999"/>
    <m/>
    <x v="0"/>
    <n v="2.0820000000000003"/>
    <n v="77.920459999999991"/>
    <n v="4.4917397548166326E-6"/>
    <n v="4838"/>
    <n v="3.4092123543870902E-2"/>
    <n v="1.1527035788481589E-2"/>
    <n v="6.3364046428466929E-3"/>
    <n v="0.98213655956867163"/>
    <n v="0.83992317293814744"/>
    <n v="0.13335727227482999"/>
    <n v="2.6719554787022568E-2"/>
    <x v="0"/>
    <m/>
    <x v="0"/>
    <m/>
    <m/>
    <x v="0"/>
    <m/>
    <x v="0"/>
    <x v="0"/>
    <m/>
    <x v="0"/>
    <x v="0"/>
    <x v="0"/>
    <m/>
    <x v="0"/>
    <x v="0"/>
    <x v="0"/>
    <x v="0"/>
    <x v="0"/>
    <x v="0"/>
    <x v="0"/>
    <x v="0"/>
    <x v="0"/>
    <x v="0"/>
    <x v="0"/>
    <x v="0"/>
    <x v="0"/>
    <m/>
    <x v="0"/>
    <x v="0"/>
    <x v="0"/>
    <x v="0"/>
    <x v="0"/>
    <s v="PRODUCTION"/>
    <m/>
    <x v="0"/>
    <m/>
    <m/>
    <m/>
    <m/>
    <x v="0"/>
    <x v="0"/>
  </r>
  <r>
    <x v="0"/>
    <s v="T28N R112W S29 fTERTIARY"/>
    <n v="49003026"/>
    <x v="0"/>
    <x v="4"/>
    <s v="BIG PINEY-LABARGE"/>
    <m/>
    <s v="29"/>
    <s v=" 28"/>
    <s v=" 112"/>
    <n v="42.376739999999998"/>
    <n v="-110.17142"/>
    <s v="4903505655"/>
    <s v="UNIT NO. 18"/>
    <x v="0"/>
    <x v="49"/>
    <m/>
    <s v="[314]"/>
    <m/>
    <x v="1"/>
    <n v="3024"/>
    <m/>
    <m/>
    <m/>
    <x v="5"/>
    <d v="1963-07-30T00:00:00"/>
    <n v="8.3000001907348633"/>
    <x v="0"/>
    <n v="14"/>
    <n v="12"/>
    <n v="1362"/>
    <n v="13"/>
    <x v="0"/>
    <n v="590"/>
    <n v="2342"/>
    <m/>
    <x v="0"/>
    <n v="260"/>
    <n v="3428"/>
    <x v="0"/>
    <m/>
    <n v="0.6986"/>
    <n v="0.98748000000000002"/>
    <n v="59.246999999999993"/>
    <n v="0.33254"/>
    <n v="61.265619999999991"/>
    <n v="16.643899999999999"/>
    <n v="38.385379999999998"/>
    <m/>
    <x v="0"/>
    <n v="5.4132000000000007"/>
    <n v="60.442480000000003"/>
    <n v="6.763231042140893E-3"/>
    <n v="4590"/>
    <n v="0.14492392117735095"/>
    <n v="1.1402806337387919E-2"/>
    <n v="1.6118012026973695E-2"/>
    <n v="0.9724791816356384"/>
    <n v="0.27536758915252979"/>
    <n v="0.63507288251574057"/>
    <n v="8.9559528331729615E-2"/>
    <x v="0"/>
    <m/>
    <x v="0"/>
    <m/>
    <m/>
    <x v="0"/>
    <m/>
    <x v="0"/>
    <x v="0"/>
    <m/>
    <x v="0"/>
    <x v="0"/>
    <x v="0"/>
    <m/>
    <x v="0"/>
    <x v="0"/>
    <x v="0"/>
    <x v="0"/>
    <x v="0"/>
    <x v="0"/>
    <x v="0"/>
    <x v="0"/>
    <x v="0"/>
    <x v="0"/>
    <x v="0"/>
    <x v="0"/>
    <x v="0"/>
    <m/>
    <x v="0"/>
    <x v="0"/>
    <x v="0"/>
    <x v="0"/>
    <x v="0"/>
    <s v="SCHLUMBERGER WELL TESTER"/>
    <m/>
    <x v="0"/>
    <m/>
    <m/>
    <m/>
    <m/>
    <x v="0"/>
    <x v="0"/>
  </r>
  <r>
    <x v="0"/>
    <s v="T28N R112W S29 fTERTIARY"/>
    <n v="49003025"/>
    <x v="0"/>
    <x v="4"/>
    <s v="BIG PINEY-LABARGE"/>
    <m/>
    <s v="29"/>
    <s v=" 28"/>
    <s v=" 112"/>
    <n v="42.376739999999998"/>
    <n v="-110.17142"/>
    <s v="4903505655"/>
    <s v="UNIT NO. 18"/>
    <x v="0"/>
    <x v="49"/>
    <s v="[314]"/>
    <m/>
    <m/>
    <x v="1"/>
    <n v="3338"/>
    <m/>
    <m/>
    <m/>
    <x v="5"/>
    <d v="1963-07-30T00:00:00"/>
    <n v="8.6000003814697266"/>
    <x v="0"/>
    <n v="17"/>
    <n v="10"/>
    <n v="2120"/>
    <n v="13"/>
    <x v="0"/>
    <n v="1710"/>
    <n v="2440"/>
    <m/>
    <x v="0"/>
    <n v="120"/>
    <n v="5301"/>
    <x v="0"/>
    <m/>
    <n v="0.84830000000000005"/>
    <n v="0.82289999999999996"/>
    <n v="92.22"/>
    <n v="0.33254"/>
    <n v="94.223739999999992"/>
    <n v="48.239100000000001"/>
    <n v="39.991599999999998"/>
    <m/>
    <x v="0"/>
    <n v="2.4984000000000002"/>
    <n v="90.729100000000003"/>
    <n v="1.8894762578395608E-2"/>
    <n v="6427"/>
    <n v="9.6009549795361526E-2"/>
    <n v="9.0030389368963709E-3"/>
    <n v="8.733467807582251E-3"/>
    <n v="0.98226349325552142"/>
    <n v="0.53168277873361469"/>
    <n v="0.44078030091778708"/>
    <n v="2.7536920348598191E-2"/>
    <x v="0"/>
    <m/>
    <x v="0"/>
    <m/>
    <m/>
    <x v="0"/>
    <m/>
    <x v="0"/>
    <x v="0"/>
    <m/>
    <x v="0"/>
    <x v="0"/>
    <x v="0"/>
    <m/>
    <x v="0"/>
    <x v="0"/>
    <x v="0"/>
    <x v="0"/>
    <x v="0"/>
    <x v="0"/>
    <x v="0"/>
    <x v="0"/>
    <x v="0"/>
    <x v="0"/>
    <x v="0"/>
    <x v="0"/>
    <x v="0"/>
    <m/>
    <x v="0"/>
    <x v="0"/>
    <x v="0"/>
    <x v="0"/>
    <x v="0"/>
    <s v="SCHLUMBERGER WELL TESTER"/>
    <m/>
    <x v="0"/>
    <m/>
    <m/>
    <m/>
    <m/>
    <x v="0"/>
    <x v="0"/>
  </r>
  <r>
    <x v="0"/>
    <s v="T16N R117W S33 fTHAYNES"/>
    <n v="49017392"/>
    <x v="0"/>
    <x v="0"/>
    <s v="LEROY"/>
    <s v="NW NW"/>
    <s v="33"/>
    <s v=" 16"/>
    <s v=" 117"/>
    <n v="41.329300000000003"/>
    <n v="-110.61901"/>
    <s v="4904105218"/>
    <s v="LE ROY UNIT NO. 3"/>
    <x v="0"/>
    <x v="50"/>
    <m/>
    <n v="-219"/>
    <n v="326"/>
    <x v="5"/>
    <n v="2754"/>
    <n v="3080"/>
    <n v="4450"/>
    <m/>
    <x v="3"/>
    <d v="1970-08-14T00:00:00"/>
    <n v="8"/>
    <x v="0"/>
    <n v="1000"/>
    <n v="763"/>
    <n v="5560"/>
    <n v="580"/>
    <x v="1"/>
    <n v="7200"/>
    <n v="2477"/>
    <m/>
    <x v="0"/>
    <n v="6041"/>
    <n v="22364"/>
    <x v="0"/>
    <s v="WEXPRO COMPANY"/>
    <n v="49.9"/>
    <n v="62.787269999999999"/>
    <n v="241.86"/>
    <n v="14.836399999999999"/>
    <n v="369.38367"/>
    <n v="203.11199999999999"/>
    <n v="40.598029999999994"/>
    <m/>
    <x v="0"/>
    <n v="125.77362000000001"/>
    <n v="369.48365000000001"/>
    <n v="-1.3531522817928444E-4"/>
    <n v="23621"/>
    <n v="2.7335000543655539E-2"/>
    <n v="0.13508989176484168"/>
    <n v="0.16997846710440664"/>
    <n v="0.69493164113075168"/>
    <n v="0.54971850581209747"/>
    <n v="0.10987774425201222"/>
    <n v="0.34040374993589029"/>
    <x v="1"/>
    <n v="0"/>
    <x v="1"/>
    <n v="19505"/>
    <n v="0.4"/>
    <x v="0"/>
    <n v="0.3"/>
    <x v="0"/>
    <x v="1"/>
    <m/>
    <x v="1"/>
    <x v="1"/>
    <x v="1"/>
    <n v="0"/>
    <x v="1"/>
    <x v="3"/>
    <x v="1"/>
    <x v="1"/>
    <x v="0"/>
    <x v="0"/>
    <x v="0"/>
    <x v="0"/>
    <x v="0"/>
    <x v="0"/>
    <x v="0"/>
    <x v="0"/>
    <x v="0"/>
    <m/>
    <x v="0"/>
    <x v="0"/>
    <x v="0"/>
    <x v="0"/>
    <x v="0"/>
    <s v="FLOWLINE SAMPLE"/>
    <n v="19700807"/>
    <x v="1"/>
    <m/>
    <m/>
    <m/>
    <m/>
    <x v="0"/>
    <x v="0"/>
  </r>
  <r>
    <x v="0"/>
    <s v="T16N R117W S33 fTHAYNES"/>
    <n v="49017385"/>
    <x v="0"/>
    <x v="0"/>
    <s v="LEROY"/>
    <s v="NW NW"/>
    <s v="33"/>
    <s v=" 16"/>
    <s v=" 117"/>
    <n v="41.329300000000003"/>
    <n v="-110.61901"/>
    <s v="4904105218"/>
    <s v="LE ROY UNIT NO. 3"/>
    <x v="0"/>
    <x v="50"/>
    <n v="-219"/>
    <s v="[1101]"/>
    <m/>
    <x v="11"/>
    <n v="2861"/>
    <m/>
    <n v="4450"/>
    <m/>
    <x v="3"/>
    <d v="1951-09-04T00:00:00"/>
    <n v="6.8000001907348633"/>
    <x v="2"/>
    <n v="486"/>
    <n v="160"/>
    <n v="5907"/>
    <n v="-3"/>
    <x v="0"/>
    <n v="4250"/>
    <n v="2560"/>
    <m/>
    <x v="0"/>
    <n v="6362"/>
    <n v="18422"/>
    <x v="0"/>
    <m/>
    <n v="24.2514"/>
    <n v="13.166399999999999"/>
    <n v="256.9545"/>
    <n v="0"/>
    <n v="294.3723"/>
    <n v="119.8925"/>
    <n v="41.958399999999997"/>
    <m/>
    <x v="0"/>
    <n v="132.45684"/>
    <n v="294.30773999999997"/>
    <n v="1.0966908271601768E-4"/>
    <n v="19719"/>
    <n v="3.4005401012034295E-2"/>
    <n v="8.2383430777963826E-2"/>
    <n v="4.4727034439041989E-2"/>
    <n v="0.87288953478299414"/>
    <n v="0.4073712094693806"/>
    <n v="0.14256641704360207"/>
    <n v="0.45006237348701744"/>
    <x v="0"/>
    <m/>
    <x v="0"/>
    <m/>
    <m/>
    <x v="0"/>
    <m/>
    <x v="0"/>
    <x v="0"/>
    <m/>
    <x v="0"/>
    <x v="0"/>
    <x v="0"/>
    <m/>
    <x v="0"/>
    <x v="0"/>
    <x v="0"/>
    <x v="0"/>
    <x v="0"/>
    <x v="0"/>
    <x v="0"/>
    <x v="0"/>
    <x v="0"/>
    <x v="0"/>
    <x v="0"/>
    <x v="0"/>
    <x v="0"/>
    <m/>
    <x v="0"/>
    <x v="0"/>
    <x v="0"/>
    <x v="0"/>
    <x v="0"/>
    <s v="WATER FLOW"/>
    <m/>
    <x v="0"/>
    <m/>
    <m/>
    <m/>
    <m/>
    <x v="0"/>
    <x v="0"/>
  </r>
  <r>
    <x v="1"/>
    <s v="T16N R117W S33 fTHAYNES"/>
    <n v="577"/>
    <x v="0"/>
    <x v="0"/>
    <s v="LEROY"/>
    <s v="SW SE"/>
    <n v="33"/>
    <n v="16"/>
    <n v="117"/>
    <n v="41.317779999999999"/>
    <n v="-110.6104"/>
    <s v="4904105216"/>
    <s v="UNIT NO. 2"/>
    <x v="0"/>
    <x v="50"/>
    <m/>
    <m/>
    <s v=""/>
    <x v="0"/>
    <m/>
    <m/>
    <n v="3626"/>
    <m/>
    <x v="1"/>
    <d v="1950-09-21T00:00:00"/>
    <n v="7.8"/>
    <x v="1"/>
    <n v="929"/>
    <n v="460"/>
    <n v="7698"/>
    <n v="0"/>
    <x v="1"/>
    <n v="11400"/>
    <n v="465"/>
    <n v="0"/>
    <x v="1"/>
    <n v="4324"/>
    <n v="25758"/>
    <x v="0"/>
    <s v="WEXPRO COMPANY"/>
    <n v="46.357100000000003"/>
    <n v="37.853400000000001"/>
    <n v="334.863"/>
    <n v="0"/>
    <n v="419.07349999999997"/>
    <n v="321.59399999999999"/>
    <n v="7.6213499999999996"/>
    <n v="0"/>
    <x v="1"/>
    <n v="90.025680000000008"/>
    <n v="419.24103000000002"/>
    <n v="-1.9984146046002105E-4"/>
    <n v="25276"/>
    <n v="-9.4446839361993964E-3"/>
    <n v="0.11061806580468583"/>
    <n v="9.0326398591177928E-2"/>
    <n v="0.79905553560413634"/>
    <n v="0.76708617951825941"/>
    <n v="1.8178922039190675E-2"/>
    <n v="0.21473489844254987"/>
    <x v="1"/>
    <n v="0"/>
    <x v="1"/>
    <n v="0"/>
    <n v="0"/>
    <x v="0"/>
    <n v="0"/>
    <x v="0"/>
    <x v="1"/>
    <m/>
    <x v="1"/>
    <x v="1"/>
    <x v="1"/>
    <n v="0"/>
    <x v="1"/>
    <x v="3"/>
    <x v="1"/>
    <x v="1"/>
    <x v="0"/>
    <x v="0"/>
    <x v="0"/>
    <x v="0"/>
    <x v="0"/>
    <x v="0"/>
    <x v="0"/>
    <x v="0"/>
    <x v="0"/>
    <m/>
    <x v="0"/>
    <x v="0"/>
    <x v="0"/>
    <x v="0"/>
    <x v="0"/>
    <m/>
    <n v="19500921"/>
    <x v="1"/>
    <m/>
    <m/>
    <m/>
    <m/>
    <x v="0"/>
    <x v="0"/>
  </r>
  <r>
    <x v="0"/>
    <s v="T18N R117W S36 fTHAYNES"/>
    <n v="49008687"/>
    <x v="0"/>
    <x v="0"/>
    <m/>
    <m/>
    <s v="36"/>
    <s v=" 18"/>
    <s v=" 117"/>
    <n v="41.495060000000002"/>
    <n v="-110.58547"/>
    <s v="4904120004"/>
    <s v="MARATHON ALBERT CREEK 1"/>
    <x v="0"/>
    <x v="50"/>
    <m/>
    <m/>
    <n v="15"/>
    <x v="4"/>
    <n v="6118"/>
    <n v="6133"/>
    <n v="19817"/>
    <m/>
    <x v="0"/>
    <d v="1968-05-20T00:00:00"/>
    <n v="8.3000001907348633"/>
    <x v="0"/>
    <n v="976"/>
    <n v="165"/>
    <n v="8186"/>
    <n v="100"/>
    <x v="0"/>
    <n v="8600"/>
    <n v="647"/>
    <m/>
    <x v="0"/>
    <n v="8008"/>
    <n v="26390"/>
    <x v="0"/>
    <m/>
    <n v="48.702399999999997"/>
    <n v="13.57785"/>
    <n v="356.09099999999995"/>
    <n v="2.5579999999999998"/>
    <n v="420.92924999999991"/>
    <n v="242.60599999999999"/>
    <n v="10.604329999999999"/>
    <m/>
    <x v="0"/>
    <n v="166.72656000000001"/>
    <n v="419.93689000000001"/>
    <n v="1.1801640627364372E-3"/>
    <n v="26679"/>
    <n v="5.4457404511108181E-3"/>
    <n v="0.11570210433226014"/>
    <n v="3.2256846013908519E-2"/>
    <n v="0.85204104965383143"/>
    <n v="0.57772014266238914"/>
    <n v="2.5252199205456797E-2"/>
    <n v="0.39702765813215413"/>
    <x v="0"/>
    <m/>
    <x v="0"/>
    <m/>
    <m/>
    <x v="0"/>
    <m/>
    <x v="0"/>
    <x v="0"/>
    <m/>
    <x v="0"/>
    <x v="0"/>
    <x v="0"/>
    <m/>
    <x v="0"/>
    <x v="0"/>
    <x v="0"/>
    <x v="0"/>
    <x v="0"/>
    <x v="0"/>
    <x v="0"/>
    <x v="0"/>
    <x v="0"/>
    <x v="0"/>
    <x v="0"/>
    <x v="0"/>
    <x v="0"/>
    <m/>
    <x v="0"/>
    <x v="0"/>
    <x v="0"/>
    <x v="0"/>
    <x v="0"/>
    <s v="DST NO. 1 (TOP)"/>
    <m/>
    <x v="0"/>
    <m/>
    <m/>
    <m/>
    <m/>
    <x v="3"/>
    <x v="1"/>
  </r>
  <r>
    <x v="0"/>
    <s v="T18N R117W S36 fTHAYNES"/>
    <n v="49008688"/>
    <x v="0"/>
    <x v="0"/>
    <m/>
    <m/>
    <s v="36"/>
    <s v=" 18"/>
    <s v=" 117"/>
    <n v="41.495060000000002"/>
    <n v="-110.58547"/>
    <s v="4904120004"/>
    <s v="MARATHON ALBERT CREEK 1"/>
    <x v="0"/>
    <x v="50"/>
    <m/>
    <m/>
    <n v="15"/>
    <x v="4"/>
    <n v="6118"/>
    <n v="6133"/>
    <n v="19817"/>
    <m/>
    <x v="0"/>
    <d v="1968-05-20T00:00:00"/>
    <n v="8.3999996185302734"/>
    <x v="0"/>
    <n v="1192"/>
    <n v="380"/>
    <n v="10589"/>
    <n v="120"/>
    <x v="0"/>
    <n v="15400"/>
    <n v="683"/>
    <m/>
    <x v="0"/>
    <n v="5024"/>
    <n v="33173"/>
    <x v="0"/>
    <m/>
    <n v="59.480800000000002"/>
    <n v="31.270199999999999"/>
    <n v="460.62149999999997"/>
    <n v="3.0695999999999999"/>
    <n v="554.44209999999998"/>
    <n v="434.43399999999997"/>
    <n v="11.194369999999999"/>
    <m/>
    <x v="0"/>
    <n v="104.59968000000001"/>
    <n v="550.22804999999994"/>
    <n v="3.8147586408486217E-3"/>
    <n v="33385"/>
    <n v="3.18519186273626E-3"/>
    <n v="0.10728045363077589"/>
    <n v="5.6399396799052599E-2"/>
    <n v="0.83632014957017142"/>
    <n v="0.78955262277159444"/>
    <n v="2.0344964238010039E-2"/>
    <n v="0.19010241299039557"/>
    <x v="0"/>
    <m/>
    <x v="0"/>
    <m/>
    <m/>
    <x v="0"/>
    <m/>
    <x v="0"/>
    <x v="0"/>
    <m/>
    <x v="0"/>
    <x v="0"/>
    <x v="0"/>
    <m/>
    <x v="0"/>
    <x v="0"/>
    <x v="0"/>
    <x v="0"/>
    <x v="0"/>
    <x v="0"/>
    <x v="0"/>
    <x v="0"/>
    <x v="0"/>
    <x v="0"/>
    <x v="0"/>
    <x v="0"/>
    <x v="0"/>
    <m/>
    <x v="0"/>
    <x v="0"/>
    <x v="0"/>
    <x v="0"/>
    <x v="0"/>
    <s v="DST NO. 2 (MFE CHAMBER)"/>
    <m/>
    <x v="0"/>
    <m/>
    <m/>
    <m/>
    <m/>
    <x v="3"/>
    <x v="1"/>
  </r>
  <r>
    <x v="0"/>
    <s v="T12N R092W S10 fWASATCH"/>
    <n v="49018388"/>
    <x v="0"/>
    <x v="5"/>
    <s v="BAGGS SOUTH"/>
    <m/>
    <s v="10"/>
    <n v="12"/>
    <n v="92"/>
    <n v="41.020449999999997"/>
    <n v="-107.72892"/>
    <s v="4900705017"/>
    <s v="1 PATENTED LAND GEORGE TEAGLE"/>
    <x v="0"/>
    <x v="51"/>
    <m/>
    <m/>
    <n v="15"/>
    <x v="0"/>
    <n v="3770"/>
    <n v="3785"/>
    <n v="9512"/>
    <m/>
    <x v="3"/>
    <d v="1947-03-25T00:00:00"/>
    <m/>
    <x v="2"/>
    <n v="36"/>
    <n v="21"/>
    <n v="1865"/>
    <n v="-3"/>
    <x v="0"/>
    <n v="614"/>
    <n v="3700"/>
    <m/>
    <x v="0"/>
    <n v="32"/>
    <n v="4569"/>
    <x v="0"/>
    <m/>
    <n v="1.7964"/>
    <n v="1.7280900000000001"/>
    <n v="81.127499999999998"/>
    <n v="0"/>
    <n v="84.651989999999998"/>
    <n v="17.32094"/>
    <n v="60.642999999999994"/>
    <m/>
    <x v="0"/>
    <n v="0.66624000000000005"/>
    <n v="78.630179999999996"/>
    <n v="3.6879776891745139E-2"/>
    <n v="6262"/>
    <n v="0.156310589973225"/>
    <n v="2.1221001420049311E-2"/>
    <n v="2.0414050514347037E-2"/>
    <n v="0.95836494806560368"/>
    <n v="0.22028361120373882"/>
    <n v="0.77124330632334803"/>
    <n v="8.4730824729130731E-3"/>
    <x v="0"/>
    <m/>
    <x v="0"/>
    <m/>
    <m/>
    <x v="0"/>
    <m/>
    <x v="0"/>
    <x v="0"/>
    <m/>
    <x v="0"/>
    <x v="0"/>
    <x v="0"/>
    <m/>
    <x v="0"/>
    <x v="0"/>
    <x v="0"/>
    <x v="0"/>
    <x v="0"/>
    <x v="0"/>
    <x v="0"/>
    <x v="0"/>
    <x v="0"/>
    <x v="0"/>
    <x v="0"/>
    <x v="0"/>
    <x v="0"/>
    <m/>
    <x v="0"/>
    <x v="0"/>
    <x v="0"/>
    <x v="0"/>
    <x v="0"/>
    <s v="FLOW LINE"/>
    <m/>
    <x v="0"/>
    <m/>
    <m/>
    <m/>
    <m/>
    <x v="6"/>
    <x v="2"/>
  </r>
  <r>
    <x v="1"/>
    <s v="T12N R093W S10 fWASATCH"/>
    <n v="4731"/>
    <x v="0"/>
    <x v="5"/>
    <s v="SMITH RANCH"/>
    <s v="SW SW"/>
    <n v="10"/>
    <n v="12"/>
    <n v="93"/>
    <n v="41.020060000000001"/>
    <n v="-107.85759"/>
    <s v="4900721890"/>
    <s v="1 HUCKE"/>
    <x v="0"/>
    <x v="51"/>
    <m/>
    <m/>
    <s v=""/>
    <x v="0"/>
    <m/>
    <m/>
    <n v="3240"/>
    <n v="2940"/>
    <x v="1"/>
    <d v="2006-02-20T00:00:00"/>
    <n v="8.34"/>
    <x v="1"/>
    <n v="1160"/>
    <n v="13"/>
    <n v="1851"/>
    <n v="31"/>
    <x v="1"/>
    <n v="5268"/>
    <n v="30"/>
    <n v="0"/>
    <x v="1"/>
    <n v="5"/>
    <n v="10080"/>
    <x v="0"/>
    <s v="THOROFARE RESOURCES INC"/>
    <n v="57.884"/>
    <n v="1.0697700000000001"/>
    <n v="80.518499999999989"/>
    <n v="0.79297999999999991"/>
    <n v="140.26524999999998"/>
    <n v="148.61027999999999"/>
    <n v="0.49169999999999997"/>
    <n v="0"/>
    <x v="1"/>
    <n v="0.10410000000000001"/>
    <n v="149.20607999999999"/>
    <n v="-3.088675482991703E-2"/>
    <n v="8358"/>
    <n v="-9.3394077448747156E-2"/>
    <n v="0.41267527060337472"/>
    <n v="7.6267642912268025E-3"/>
    <n v="0.5796979651053985"/>
    <n v="0.99600686513579073"/>
    <n v="3.2954421160317328E-3"/>
    <n v="6.9769274817755428E-4"/>
    <x v="1"/>
    <n v="2.23"/>
    <x v="1"/>
    <n v="7469"/>
    <n v="0.72"/>
    <x v="2"/>
    <n v="0"/>
    <x v="2"/>
    <x v="1"/>
    <n v="0"/>
    <x v="1"/>
    <x v="1"/>
    <x v="1"/>
    <n v="0"/>
    <x v="1"/>
    <x v="3"/>
    <x v="1"/>
    <x v="1"/>
    <x v="0"/>
    <x v="0"/>
    <x v="0"/>
    <x v="0"/>
    <x v="0"/>
    <x v="0"/>
    <x v="0"/>
    <x v="0"/>
    <x v="0"/>
    <m/>
    <x v="0"/>
    <x v="0"/>
    <x v="0"/>
    <x v="0"/>
    <x v="0"/>
    <s v="WASATCH  AT 0; TFU COAL AT 1377"/>
    <n v="20060220"/>
    <x v="0"/>
    <s v="ENERGY LABS CASPER ID No C06021052-001"/>
    <m/>
    <m/>
    <d v="2006-03-13T00:00:00"/>
    <x v="6"/>
    <x v="2"/>
  </r>
  <r>
    <x v="1"/>
    <s v="T12N R093W S17 fWASATCH"/>
    <n v="4138"/>
    <x v="0"/>
    <x v="5"/>
    <s v="SMITH RANCH"/>
    <s v="NE NE"/>
    <n v="17"/>
    <n v="12"/>
    <n v="93"/>
    <n v="41.016150000000003"/>
    <n v="-107.88173999999999"/>
    <s v="4900720019"/>
    <s v="BALTA A-1"/>
    <x v="0"/>
    <x v="51"/>
    <m/>
    <m/>
    <s v=""/>
    <x v="0"/>
    <m/>
    <m/>
    <n v="7704"/>
    <n v="7200"/>
    <x v="1"/>
    <d v="2003-04-17T00:00:00"/>
    <n v="7.19"/>
    <x v="1"/>
    <n v="134"/>
    <n v="5.6"/>
    <n v="1630"/>
    <n v="12.7"/>
    <x v="1"/>
    <n v="2800"/>
    <n v="104"/>
    <m/>
    <x v="0"/>
    <n v="21"/>
    <n v="5410"/>
    <x v="0"/>
    <s v="THOROFARE RESOURCES"/>
    <n v="6.6866000000000003"/>
    <n v="0.46082399999999996"/>
    <n v="70.905000000000001"/>
    <n v="0.32486599999999999"/>
    <n v="78.377290000000002"/>
    <n v="78.988"/>
    <n v="1.7045599999999999"/>
    <n v="0"/>
    <x v="1"/>
    <n v="0.43722000000000005"/>
    <n v="81.129779999999997"/>
    <n v="-1.725622569582649E-2"/>
    <n v="4707.3"/>
    <n v="-6.9455289454696395E-2"/>
    <n v="8.5312977777108653E-2"/>
    <n v="5.8795602654799616E-3"/>
    <n v="0.90880746195741136"/>
    <n v="0.97360056935936479"/>
    <n v="2.101028746780775E-2"/>
    <n v="5.3891431728275369E-3"/>
    <x v="0"/>
    <n v="3.63"/>
    <x v="0"/>
    <n v="4588"/>
    <n v="7.6310000000000002"/>
    <x v="2"/>
    <m/>
    <x v="0"/>
    <x v="0"/>
    <m/>
    <x v="0"/>
    <x v="0"/>
    <x v="0"/>
    <m/>
    <x v="0"/>
    <x v="0"/>
    <x v="0"/>
    <x v="0"/>
    <x v="0"/>
    <x v="0"/>
    <x v="0"/>
    <x v="0"/>
    <x v="0"/>
    <x v="0"/>
    <x v="0"/>
    <x v="0"/>
    <x v="0"/>
    <m/>
    <x v="0"/>
    <x v="0"/>
    <x v="0"/>
    <x v="0"/>
    <x v="0"/>
    <m/>
    <n v="20030417"/>
    <x v="0"/>
    <s v="ENERGY LABS CASPER ID No C03040817-001"/>
    <m/>
    <m/>
    <d v="2003-04-30T00:00:00"/>
    <x v="6"/>
    <x v="2"/>
  </r>
  <r>
    <x v="0"/>
    <s v="T12N R094W S11 fWASATCH"/>
    <n v="49004142"/>
    <x v="0"/>
    <x v="1"/>
    <s v="STATE LINE"/>
    <m/>
    <s v="11"/>
    <s v=" 12"/>
    <s v=" 94"/>
    <n v="41.026629999999997"/>
    <n v="-107.94222000000001"/>
    <s v="4903705063"/>
    <s v="STATE LINE UNIT-FEDERAL NO. 1"/>
    <x v="0"/>
    <x v="51"/>
    <m/>
    <n v="-12"/>
    <n v="12"/>
    <x v="2"/>
    <n v="3062"/>
    <n v="3074"/>
    <m/>
    <m/>
    <x v="4"/>
    <d v="1958-11-03T00:00:00"/>
    <n v="8.1000003814697266"/>
    <x v="0"/>
    <n v="1037"/>
    <n v="18"/>
    <n v="6051"/>
    <n v="-3"/>
    <x v="0"/>
    <n v="10951"/>
    <n v="148"/>
    <m/>
    <x v="0"/>
    <n v="250"/>
    <n v="18380"/>
    <x v="0"/>
    <m/>
    <n v="51.746299999999998"/>
    <n v="1.48122"/>
    <n v="263.21850000000001"/>
    <n v="0"/>
    <n v="316.44601999999998"/>
    <n v="308.92770999999999"/>
    <n v="2.4257199999999997"/>
    <m/>
    <x v="0"/>
    <n v="5.2050000000000001"/>
    <n v="316.55842999999999"/>
    <n v="-1.7758168998655734E-4"/>
    <n v="18449"/>
    <n v="1.8735235819598685E-3"/>
    <n v="0.16352330801948467"/>
    <n v="4.6807983238341885E-3"/>
    <n v="0.83179589365668127"/>
    <n v="0.97589475029933659"/>
    <n v="7.6627875618412679E-3"/>
    <n v="1.6442462138822209E-2"/>
    <x v="0"/>
    <m/>
    <x v="0"/>
    <m/>
    <m/>
    <x v="0"/>
    <m/>
    <x v="0"/>
    <x v="0"/>
    <m/>
    <x v="0"/>
    <x v="0"/>
    <x v="0"/>
    <m/>
    <x v="0"/>
    <x v="0"/>
    <x v="0"/>
    <x v="0"/>
    <x v="0"/>
    <x v="0"/>
    <x v="0"/>
    <x v="0"/>
    <x v="0"/>
    <x v="0"/>
    <x v="0"/>
    <x v="0"/>
    <x v="0"/>
    <m/>
    <x v="0"/>
    <x v="0"/>
    <x v="0"/>
    <x v="0"/>
    <x v="0"/>
    <s v="PRODUCTION TEST"/>
    <m/>
    <x v="0"/>
    <m/>
    <m/>
    <m/>
    <m/>
    <x v="6"/>
    <x v="2"/>
  </r>
  <r>
    <x v="0"/>
    <s v="T12N R094W S11 fWASATCH"/>
    <n v="49004143"/>
    <x v="0"/>
    <x v="1"/>
    <s v="STATE LINE"/>
    <m/>
    <s v="11"/>
    <s v=" 12"/>
    <s v=" 94"/>
    <n v="41.026629999999997"/>
    <n v="-107.94222000000001"/>
    <s v="4903705063"/>
    <s v="STATE LINE UNIT-FEDERAL NO. 1"/>
    <x v="0"/>
    <x v="51"/>
    <n v="-12"/>
    <n v="1212"/>
    <n v="682"/>
    <x v="3"/>
    <n v="3062"/>
    <n v="3744"/>
    <m/>
    <m/>
    <x v="3"/>
    <d v="1958-11-18T00:00:00"/>
    <n v="5.5"/>
    <x v="0"/>
    <n v="2022"/>
    <n v="112"/>
    <n v="7037"/>
    <n v="-3"/>
    <x v="0"/>
    <n v="14761"/>
    <n v="-1"/>
    <m/>
    <x v="0"/>
    <n v="-3"/>
    <n v="23933"/>
    <x v="0"/>
    <m/>
    <n v="100.8978"/>
    <n v="9.2164800000000007"/>
    <n v="306.10949999999997"/>
    <n v="0"/>
    <n v="416.22377999999998"/>
    <n v="416.40780999999998"/>
    <n v="0"/>
    <m/>
    <x v="0"/>
    <n v="0"/>
    <n v="416.40780999999998"/>
    <n v="-2.2102212095989179E-4"/>
    <n v="23922"/>
    <n v="-2.298610385539651E-4"/>
    <n v="0.24241238691359732"/>
    <n v="2.2143088508782466E-2"/>
    <n v="0.73544452457762022"/>
    <n v="1"/>
    <n v="0"/>
    <n v="0"/>
    <x v="0"/>
    <m/>
    <x v="0"/>
    <m/>
    <m/>
    <x v="0"/>
    <m/>
    <x v="0"/>
    <x v="0"/>
    <m/>
    <x v="0"/>
    <x v="0"/>
    <x v="0"/>
    <m/>
    <x v="0"/>
    <x v="0"/>
    <x v="0"/>
    <x v="0"/>
    <x v="0"/>
    <x v="0"/>
    <x v="0"/>
    <x v="0"/>
    <x v="0"/>
    <x v="0"/>
    <x v="0"/>
    <x v="0"/>
    <x v="0"/>
    <m/>
    <x v="0"/>
    <x v="0"/>
    <x v="0"/>
    <x v="0"/>
    <x v="0"/>
    <s v="FLOWING"/>
    <m/>
    <x v="0"/>
    <m/>
    <m/>
    <m/>
    <m/>
    <x v="6"/>
    <x v="2"/>
  </r>
  <r>
    <x v="0"/>
    <s v="T12N R094W S18 fWASATCH"/>
    <n v="49004132"/>
    <x v="0"/>
    <x v="1"/>
    <s v="STATE LINE"/>
    <m/>
    <s v="18"/>
    <s v=" 12"/>
    <s v=" 94"/>
    <n v="41.010779999999997"/>
    <n v="-108.01446"/>
    <s v="4903705038"/>
    <s v="STATE LINE UNIT NO. 3"/>
    <x v="0"/>
    <x v="51"/>
    <m/>
    <n v="780"/>
    <n v="57"/>
    <x v="4"/>
    <n v="2405"/>
    <n v="2462"/>
    <m/>
    <m/>
    <x v="0"/>
    <d v="1959-10-28T00:00:00"/>
    <n v="7.1999998092651367"/>
    <x v="2"/>
    <n v="464"/>
    <n v="42"/>
    <n v="4832"/>
    <n v="-3"/>
    <x v="0"/>
    <n v="8300"/>
    <n v="159"/>
    <m/>
    <x v="0"/>
    <n v="-3"/>
    <n v="13716"/>
    <x v="0"/>
    <m/>
    <n v="23.153600000000001"/>
    <n v="3.4561800000000003"/>
    <n v="210.19199999999998"/>
    <n v="0"/>
    <n v="236.80177999999998"/>
    <n v="234.143"/>
    <n v="2.6060099999999999"/>
    <m/>
    <x v="0"/>
    <n v="0"/>
    <n v="236.74901"/>
    <n v="1.1143472065579515E-4"/>
    <n v="13788"/>
    <n v="2.617801047120419E-3"/>
    <n v="9.777629205321009E-2"/>
    <n v="1.459524501885079E-2"/>
    <n v="0.88762846292793918"/>
    <n v="0.98899251996872128"/>
    <n v="1.1007480031278695E-2"/>
    <n v="0"/>
    <x v="0"/>
    <m/>
    <x v="0"/>
    <m/>
    <m/>
    <x v="0"/>
    <m/>
    <x v="0"/>
    <x v="0"/>
    <m/>
    <x v="0"/>
    <x v="0"/>
    <x v="0"/>
    <m/>
    <x v="0"/>
    <x v="0"/>
    <x v="0"/>
    <x v="0"/>
    <x v="0"/>
    <x v="0"/>
    <x v="0"/>
    <x v="0"/>
    <x v="0"/>
    <x v="0"/>
    <x v="0"/>
    <x v="0"/>
    <x v="0"/>
    <m/>
    <x v="0"/>
    <x v="0"/>
    <x v="0"/>
    <x v="0"/>
    <x v="0"/>
    <s v="DST NO. 1"/>
    <m/>
    <x v="0"/>
    <m/>
    <m/>
    <m/>
    <m/>
    <x v="6"/>
    <x v="2"/>
  </r>
  <r>
    <x v="0"/>
    <s v="T12N R094W S18 fWASATCH"/>
    <n v="49004130"/>
    <x v="0"/>
    <x v="1"/>
    <s v="STATE LINE"/>
    <m/>
    <s v="18"/>
    <s v=" 12"/>
    <s v=" 94"/>
    <n v="41.013039999999997"/>
    <n v="-108.02746999999999"/>
    <s v="4903705041"/>
    <s v="UNIT NO. 5"/>
    <x v="0"/>
    <x v="51"/>
    <m/>
    <m/>
    <n v="16"/>
    <x v="0"/>
    <n v="2630"/>
    <n v="2646"/>
    <m/>
    <m/>
    <x v="0"/>
    <d v="1960-01-20T00:00:00"/>
    <n v="7.8000001907348633"/>
    <x v="2"/>
    <n v="296"/>
    <n v="76"/>
    <n v="5104"/>
    <n v="-3"/>
    <x v="0"/>
    <n v="8100"/>
    <n v="854"/>
    <m/>
    <x v="0"/>
    <n v="24"/>
    <n v="14021"/>
    <x v="0"/>
    <m/>
    <n v="14.7704"/>
    <n v="6.2540399999999998"/>
    <n v="222.02399999999997"/>
    <n v="0"/>
    <n v="243.04843999999997"/>
    <n v="228.501"/>
    <n v="13.997059999999999"/>
    <m/>
    <x v="0"/>
    <n v="0.49968000000000001"/>
    <n v="242.99774000000002"/>
    <n v="1.0431107595568252E-4"/>
    <n v="14448"/>
    <n v="1.499877059257438E-2"/>
    <n v="6.0771424823792337E-2"/>
    <n v="2.5731660733967272E-2"/>
    <n v="0.91349691444224035"/>
    <n v="0.94034207890163912"/>
    <n v="5.7601605677484895E-2"/>
    <n v="2.0563154208759309E-3"/>
    <x v="0"/>
    <m/>
    <x v="0"/>
    <m/>
    <m/>
    <x v="0"/>
    <m/>
    <x v="0"/>
    <x v="0"/>
    <m/>
    <x v="0"/>
    <x v="0"/>
    <x v="0"/>
    <m/>
    <x v="0"/>
    <x v="0"/>
    <x v="0"/>
    <x v="0"/>
    <x v="0"/>
    <x v="0"/>
    <x v="0"/>
    <x v="0"/>
    <x v="0"/>
    <x v="0"/>
    <x v="0"/>
    <x v="0"/>
    <x v="0"/>
    <m/>
    <x v="0"/>
    <x v="0"/>
    <x v="0"/>
    <x v="0"/>
    <x v="0"/>
    <s v="DST"/>
    <m/>
    <x v="0"/>
    <m/>
    <m/>
    <m/>
    <m/>
    <x v="6"/>
    <x v="2"/>
  </r>
  <r>
    <x v="0"/>
    <s v="T12N R095W S01 fWASATCH"/>
    <n v="49011662"/>
    <x v="0"/>
    <x v="1"/>
    <s v="EAST CHEROKEE RIDGE"/>
    <m/>
    <s v="1"/>
    <s v=" 12"/>
    <s v=" 95"/>
    <n v="41.045409999999997"/>
    <n v="-108.04356"/>
    <s v="4903705094"/>
    <s v="UNIT NO. 1"/>
    <x v="0"/>
    <x v="51"/>
    <m/>
    <m/>
    <n v="18"/>
    <x v="0"/>
    <n v="3262"/>
    <n v="3280"/>
    <m/>
    <m/>
    <x v="0"/>
    <d v="1946-07-08T00:00:00"/>
    <m/>
    <x v="0"/>
    <n v="2360"/>
    <n v="148"/>
    <n v="13516"/>
    <n v="-3"/>
    <x v="0"/>
    <n v="23364"/>
    <n v="77"/>
    <m/>
    <x v="0"/>
    <n v="2902"/>
    <n v="42367"/>
    <x v="0"/>
    <m/>
    <n v="117.764"/>
    <n v="12.17892"/>
    <n v="587.94599999999991"/>
    <n v="0"/>
    <n v="717.88891999999987"/>
    <n v="659.09843999999998"/>
    <n v="1.2620299999999998"/>
    <m/>
    <x v="0"/>
    <n v="60.419640000000008"/>
    <n v="720.78010999999992"/>
    <n v="-2.0096283020703183E-3"/>
    <n v="42361"/>
    <n v="-7.0814842791049002E-5"/>
    <n v="0.16404209163724107"/>
    <n v="1.6964908721533133E-2"/>
    <n v="0.81899299964122585"/>
    <n v="0.91442373458390802"/>
    <n v="1.7509223444026499E-3"/>
    <n v="8.3825343071689387E-2"/>
    <x v="0"/>
    <m/>
    <x v="0"/>
    <m/>
    <m/>
    <x v="0"/>
    <m/>
    <x v="0"/>
    <x v="0"/>
    <m/>
    <x v="0"/>
    <x v="0"/>
    <x v="0"/>
    <m/>
    <x v="0"/>
    <x v="0"/>
    <x v="0"/>
    <x v="0"/>
    <x v="0"/>
    <x v="0"/>
    <x v="0"/>
    <x v="0"/>
    <x v="0"/>
    <x v="0"/>
    <x v="0"/>
    <x v="0"/>
    <x v="0"/>
    <m/>
    <x v="0"/>
    <x v="0"/>
    <x v="0"/>
    <x v="0"/>
    <x v="0"/>
    <s v="DST"/>
    <m/>
    <x v="0"/>
    <m/>
    <m/>
    <m/>
    <m/>
    <x v="6"/>
    <x v="2"/>
  </r>
  <r>
    <x v="0"/>
    <s v="T12N R095W S21 fWASATCH"/>
    <n v="49017623"/>
    <x v="0"/>
    <x v="1"/>
    <s v="LITTLE SNAKE"/>
    <m/>
    <s v="21"/>
    <s v=" 12"/>
    <s v=" 95"/>
    <n v="41.002960000000002"/>
    <n v="-108.10446"/>
    <s v="4903705027"/>
    <s v="UNIT NO. 4-21"/>
    <x v="0"/>
    <x v="51"/>
    <m/>
    <n v="850"/>
    <n v="36"/>
    <x v="0"/>
    <n v="3140"/>
    <n v="3176"/>
    <m/>
    <m/>
    <x v="0"/>
    <d v="1962-08-07T00:00:00"/>
    <n v="7.6999998092651367"/>
    <x v="2"/>
    <n v="106"/>
    <n v="14"/>
    <n v="2743"/>
    <n v="-3"/>
    <x v="0"/>
    <n v="3800"/>
    <n v="537"/>
    <m/>
    <x v="0"/>
    <n v="470"/>
    <n v="7398"/>
    <x v="0"/>
    <m/>
    <n v="5.2893999999999997"/>
    <n v="1.1520600000000001"/>
    <n v="119.3205"/>
    <n v="0"/>
    <n v="125.76195999999999"/>
    <n v="107.19799999999999"/>
    <n v="8.8014299999999999"/>
    <m/>
    <x v="0"/>
    <n v="9.785400000000001"/>
    <n v="125.78482999999999"/>
    <n v="-9.0917479010555068E-5"/>
    <n v="7664"/>
    <n v="1.766033727260656E-2"/>
    <n v="4.2058822874579883E-2"/>
    <n v="9.1606396719644025E-3"/>
    <n v="0.94878053745345581"/>
    <n v="0.8522331349495802"/>
    <n v="6.9972110309327457E-2"/>
    <n v="7.7794754741092403E-2"/>
    <x v="0"/>
    <m/>
    <x v="0"/>
    <m/>
    <m/>
    <x v="0"/>
    <m/>
    <x v="0"/>
    <x v="0"/>
    <m/>
    <x v="0"/>
    <x v="0"/>
    <x v="0"/>
    <m/>
    <x v="0"/>
    <x v="0"/>
    <x v="0"/>
    <x v="0"/>
    <x v="0"/>
    <x v="0"/>
    <x v="0"/>
    <x v="0"/>
    <x v="0"/>
    <x v="0"/>
    <x v="0"/>
    <x v="0"/>
    <x v="0"/>
    <m/>
    <x v="0"/>
    <x v="0"/>
    <x v="0"/>
    <x v="0"/>
    <x v="0"/>
    <s v="DST NO. 1"/>
    <m/>
    <x v="0"/>
    <m/>
    <m/>
    <m/>
    <m/>
    <x v="6"/>
    <x v="2"/>
  </r>
  <r>
    <x v="0"/>
    <s v="T12N R095W S21 fWASATCH"/>
    <n v="49017624"/>
    <x v="0"/>
    <x v="1"/>
    <s v="LITTLE SNAKE"/>
    <m/>
    <s v="21"/>
    <s v=" 12"/>
    <s v=" 95"/>
    <n v="41.002960000000002"/>
    <n v="-108.10446"/>
    <s v="4903705027"/>
    <s v="UNIT NO. 4-21"/>
    <x v="0"/>
    <x v="51"/>
    <n v="850"/>
    <n v="955"/>
    <n v="30"/>
    <x v="0"/>
    <n v="4026"/>
    <n v="4056"/>
    <m/>
    <m/>
    <x v="0"/>
    <d v="1962-08-07T00:00:00"/>
    <n v="7.0999999046325684"/>
    <x v="2"/>
    <n v="3892"/>
    <n v="119"/>
    <n v="12059"/>
    <n v="-3"/>
    <x v="0"/>
    <n v="25800"/>
    <n v="61"/>
    <m/>
    <x v="0"/>
    <n v="-1"/>
    <n v="41900"/>
    <x v="0"/>
    <m/>
    <n v="194.21080000000001"/>
    <n v="9.79251"/>
    <n v="524.56650000000002"/>
    <n v="0"/>
    <n v="728.56980999999996"/>
    <n v="727.81799999999998"/>
    <n v="0.99978999999999985"/>
    <m/>
    <x v="0"/>
    <n v="0"/>
    <n v="728.81778999999995"/>
    <n v="-1.7015377377986755E-4"/>
    <n v="41924"/>
    <n v="2.8631418209581984E-4"/>
    <n v="0.26656443532844165"/>
    <n v="1.3440729859503786E-2"/>
    <n v="0.71999483481205462"/>
    <n v="0.9986282030794007"/>
    <n v="1.3717969205993173E-3"/>
    <n v="0"/>
    <x v="0"/>
    <m/>
    <x v="0"/>
    <m/>
    <m/>
    <x v="0"/>
    <m/>
    <x v="0"/>
    <x v="0"/>
    <m/>
    <x v="0"/>
    <x v="0"/>
    <x v="0"/>
    <m/>
    <x v="0"/>
    <x v="0"/>
    <x v="0"/>
    <x v="0"/>
    <x v="0"/>
    <x v="0"/>
    <x v="0"/>
    <x v="0"/>
    <x v="0"/>
    <x v="0"/>
    <x v="0"/>
    <x v="0"/>
    <x v="0"/>
    <m/>
    <x v="0"/>
    <x v="0"/>
    <x v="0"/>
    <x v="0"/>
    <x v="0"/>
    <s v="DST NO. 5"/>
    <m/>
    <x v="0"/>
    <m/>
    <m/>
    <m/>
    <m/>
    <x v="6"/>
    <x v="2"/>
  </r>
  <r>
    <x v="0"/>
    <s v="T12N R096W S12 fWASATCH"/>
    <n v="49003358"/>
    <x v="0"/>
    <x v="1"/>
    <s v="CHEROKEE RIDGE"/>
    <m/>
    <s v="12"/>
    <s v=" 12"/>
    <s v=" 96"/>
    <n v="41.032359999999997"/>
    <n v="-108.15048"/>
    <s v="4903705070"/>
    <s v="UNIT NO. 2"/>
    <x v="0"/>
    <x v="51"/>
    <m/>
    <n v="667"/>
    <n v="43"/>
    <x v="0"/>
    <n v="3165"/>
    <n v="3208"/>
    <m/>
    <m/>
    <x v="0"/>
    <d v="1961-09-01T00:00:00"/>
    <n v="8.3000001907348633"/>
    <x v="0"/>
    <n v="96"/>
    <n v="87"/>
    <n v="13019"/>
    <n v="-3"/>
    <x v="0"/>
    <n v="20100"/>
    <n v="549"/>
    <m/>
    <x v="0"/>
    <n v="41"/>
    <n v="33661"/>
    <x v="0"/>
    <m/>
    <n v="4.7904"/>
    <n v="7.15923"/>
    <n v="566.32650000000001"/>
    <n v="0"/>
    <n v="578.27612999999997"/>
    <n v="567.02099999999996"/>
    <n v="8.9981099999999987"/>
    <m/>
    <x v="0"/>
    <n v="0.85362000000000005"/>
    <n v="576.87272999999993"/>
    <n v="1.2149083538895876E-3"/>
    <n v="33886"/>
    <n v="3.3310139606496218E-3"/>
    <n v="8.2839317611121191E-3"/>
    <n v="1.2380296589451134E-2"/>
    <n v="0.97933577164943686"/>
    <n v="0.98292217765259948"/>
    <n v="1.5598085213700428E-2"/>
    <n v="1.479737133700184E-3"/>
    <x v="0"/>
    <m/>
    <x v="0"/>
    <m/>
    <m/>
    <x v="0"/>
    <m/>
    <x v="0"/>
    <x v="0"/>
    <m/>
    <x v="0"/>
    <x v="0"/>
    <x v="0"/>
    <m/>
    <x v="0"/>
    <x v="0"/>
    <x v="0"/>
    <x v="0"/>
    <x v="0"/>
    <x v="0"/>
    <x v="0"/>
    <x v="0"/>
    <x v="0"/>
    <x v="0"/>
    <x v="0"/>
    <x v="0"/>
    <x v="0"/>
    <m/>
    <x v="0"/>
    <x v="0"/>
    <x v="0"/>
    <x v="0"/>
    <x v="0"/>
    <s v="DST NO. 2"/>
    <m/>
    <x v="0"/>
    <m/>
    <m/>
    <m/>
    <m/>
    <x v="6"/>
    <x v="2"/>
  </r>
  <r>
    <x v="0"/>
    <s v="T12N R096W S12 fWASATCH"/>
    <n v="49003359"/>
    <x v="0"/>
    <x v="1"/>
    <s v="CHEROKEE RIDGE"/>
    <m/>
    <s v="12"/>
    <s v=" 12"/>
    <s v=" 96"/>
    <n v="41.032359999999997"/>
    <n v="-108.15048"/>
    <s v="4903705070"/>
    <s v="UNIT NO. 2"/>
    <x v="0"/>
    <x v="51"/>
    <n v="667"/>
    <m/>
    <n v="45"/>
    <x v="0"/>
    <n v="3875"/>
    <n v="3920"/>
    <m/>
    <m/>
    <x v="0"/>
    <d v="1961-08-29T00:00:00"/>
    <n v="7.3000001907348633"/>
    <x v="0"/>
    <n v="2653"/>
    <n v="421"/>
    <n v="24100"/>
    <n v="-3"/>
    <x v="0"/>
    <n v="43000"/>
    <n v="110"/>
    <m/>
    <x v="0"/>
    <n v="46"/>
    <n v="70274"/>
    <x v="0"/>
    <m/>
    <n v="132.38470000000001"/>
    <n v="34.644089999999998"/>
    <n v="1048.3499999999999"/>
    <n v="0"/>
    <n v="1215.37879"/>
    <n v="1213.03"/>
    <n v="1.8028999999999997"/>
    <m/>
    <x v="0"/>
    <n v="0.95772000000000013"/>
    <n v="1215.79062"/>
    <n v="-1.6939584642108879E-4"/>
    <n v="70324"/>
    <n v="3.5562383533193931E-4"/>
    <n v="0.10892464233311165"/>
    <n v="2.850476763709197E-2"/>
    <n v="0.8625705900297963"/>
    <n v="0.99772936231404707"/>
    <n v="1.482903363738733E-3"/>
    <n v="7.8773432221413266E-4"/>
    <x v="0"/>
    <m/>
    <x v="0"/>
    <m/>
    <m/>
    <x v="0"/>
    <m/>
    <x v="0"/>
    <x v="0"/>
    <m/>
    <x v="0"/>
    <x v="0"/>
    <x v="0"/>
    <m/>
    <x v="0"/>
    <x v="0"/>
    <x v="0"/>
    <x v="0"/>
    <x v="0"/>
    <x v="0"/>
    <x v="0"/>
    <x v="0"/>
    <x v="0"/>
    <x v="0"/>
    <x v="0"/>
    <x v="0"/>
    <x v="0"/>
    <m/>
    <x v="0"/>
    <x v="0"/>
    <x v="0"/>
    <x v="0"/>
    <x v="0"/>
    <s v="DST NO. 3"/>
    <m/>
    <x v="0"/>
    <m/>
    <m/>
    <m/>
    <m/>
    <x v="6"/>
    <x v="2"/>
  </r>
  <r>
    <x v="0"/>
    <s v="T12N R096W S15 fWASATCH"/>
    <n v="49124230"/>
    <x v="0"/>
    <x v="1"/>
    <m/>
    <m/>
    <s v="15"/>
    <s v=" 12"/>
    <s v=" 96"/>
    <n v="41.018239999999999"/>
    <n v="-108.19933"/>
    <s v="4903720315"/>
    <s v="USA-AMOCOK-UNIT NO  1"/>
    <x v="0"/>
    <x v="51"/>
    <m/>
    <m/>
    <n v="6"/>
    <x v="0"/>
    <n v="4706"/>
    <n v="4712"/>
    <n v="11444"/>
    <n v="4600"/>
    <x v="3"/>
    <d v="1972-07-25T00:00:00"/>
    <n v="8.3000001907348633"/>
    <x v="0"/>
    <n v="637"/>
    <n v="54"/>
    <n v="6973"/>
    <n v="59"/>
    <x v="0"/>
    <n v="11400"/>
    <n v="244"/>
    <m/>
    <x v="0"/>
    <n v="691"/>
    <n v="19970"/>
    <x v="0"/>
    <s v="CHEM LAB"/>
    <n v="31.786300000000001"/>
    <n v="4.4436600000000004"/>
    <n v="303.32549999999998"/>
    <n v="1.50922"/>
    <n v="341.06468000000001"/>
    <n v="321.59399999999999"/>
    <n v="3.9991599999999994"/>
    <m/>
    <x v="0"/>
    <n v="14.386620000000001"/>
    <n v="339.97978000000001"/>
    <n v="1.5929943839496242E-3"/>
    <n v="20055"/>
    <n v="2.1236727045596503E-3"/>
    <n v="9.31972785924359E-2"/>
    <n v="1.3028789729854174E-2"/>
    <n v="0.89377393167770991"/>
    <n v="0.94592096035828954"/>
    <n v="1.1762934842772119E-2"/>
    <n v="4.2316104798938339E-2"/>
    <x v="0"/>
    <m/>
    <x v="0"/>
    <m/>
    <m/>
    <x v="0"/>
    <m/>
    <x v="0"/>
    <x v="0"/>
    <m/>
    <x v="0"/>
    <x v="0"/>
    <x v="0"/>
    <m/>
    <x v="0"/>
    <x v="0"/>
    <x v="0"/>
    <x v="0"/>
    <x v="0"/>
    <x v="0"/>
    <x v="0"/>
    <x v="0"/>
    <x v="0"/>
    <x v="0"/>
    <x v="0"/>
    <x v="0"/>
    <x v="0"/>
    <m/>
    <x v="0"/>
    <x v="0"/>
    <x v="0"/>
    <x v="0"/>
    <x v="0"/>
    <s v="PUMPING"/>
    <m/>
    <x v="0"/>
    <m/>
    <m/>
    <m/>
    <m/>
    <x v="6"/>
    <x v="2"/>
  </r>
  <r>
    <x v="0"/>
    <s v="T12N R097W S08 fWASATCH"/>
    <n v="49016889"/>
    <x v="0"/>
    <x v="1"/>
    <m/>
    <m/>
    <s v="8"/>
    <s v=" 12"/>
    <s v=" 97"/>
    <n v="41.026110000000003"/>
    <n v="-108.33731"/>
    <s v="4903705061"/>
    <s v="UNIT NO. 1"/>
    <x v="0"/>
    <x v="51"/>
    <n v="1821"/>
    <n v="523"/>
    <n v="68"/>
    <x v="0"/>
    <n v="4163"/>
    <n v="4231"/>
    <m/>
    <m/>
    <x v="0"/>
    <m/>
    <n v="6.8000001907348633"/>
    <x v="2"/>
    <n v="7436"/>
    <n v="606"/>
    <n v="26634"/>
    <n v="-3"/>
    <x v="0"/>
    <n v="55000"/>
    <n v="85"/>
    <m/>
    <x v="0"/>
    <n v="1300"/>
    <n v="91018"/>
    <x v="0"/>
    <m/>
    <n v="371.0564"/>
    <n v="49.867739999999998"/>
    <n v="1158.579"/>
    <n v="0"/>
    <n v="1579.5031399999998"/>
    <n v="1551.55"/>
    <n v="1.3931499999999999"/>
    <m/>
    <x v="0"/>
    <n v="27.066000000000003"/>
    <n v="1580.0091500000001"/>
    <n v="-1.6015446485263953E-4"/>
    <n v="91055"/>
    <n v="2.032151939057411E-4"/>
    <n v="0.2349196975955363"/>
    <n v="3.1571789088054615E-2"/>
    <n v="0.73350851331640921"/>
    <n v="0.98198798405692767"/>
    <n v="8.8173540007663873E-4"/>
    <n v="1.7130280542995591E-2"/>
    <x v="0"/>
    <m/>
    <x v="0"/>
    <m/>
    <m/>
    <x v="0"/>
    <m/>
    <x v="0"/>
    <x v="0"/>
    <m/>
    <x v="0"/>
    <x v="0"/>
    <x v="0"/>
    <m/>
    <x v="0"/>
    <x v="0"/>
    <x v="0"/>
    <x v="0"/>
    <x v="0"/>
    <x v="0"/>
    <x v="0"/>
    <x v="0"/>
    <x v="0"/>
    <x v="0"/>
    <x v="0"/>
    <x v="0"/>
    <x v="0"/>
    <m/>
    <x v="0"/>
    <x v="0"/>
    <x v="0"/>
    <x v="0"/>
    <x v="0"/>
    <s v="DST NO. 1"/>
    <m/>
    <x v="0"/>
    <m/>
    <m/>
    <m/>
    <m/>
    <x v="6"/>
    <x v="2"/>
  </r>
  <r>
    <x v="0"/>
    <s v="T12N R097W S08 fWASATCH"/>
    <n v="49016888"/>
    <x v="0"/>
    <x v="1"/>
    <m/>
    <m/>
    <s v="8"/>
    <s v=" 12"/>
    <s v=" 97"/>
    <n v="41.026110000000003"/>
    <n v="-108.33731"/>
    <s v="4903705061"/>
    <s v="UNIT NO. 1"/>
    <x v="0"/>
    <x v="51"/>
    <n v="523"/>
    <n v="530"/>
    <n v="116"/>
    <x v="0"/>
    <n v="4754"/>
    <n v="4870"/>
    <m/>
    <m/>
    <x v="0"/>
    <m/>
    <n v="6.8000001907348633"/>
    <x v="2"/>
    <n v="8008"/>
    <n v="865"/>
    <n v="22137"/>
    <n v="-3"/>
    <x v="0"/>
    <n v="50000"/>
    <n v="144"/>
    <m/>
    <x v="0"/>
    <n v="1025"/>
    <n v="82106"/>
    <x v="0"/>
    <m/>
    <n v="399.5992"/>
    <n v="71.180850000000007"/>
    <n v="962.95949999999993"/>
    <n v="0"/>
    <n v="1433.73955"/>
    <n v="1410.5"/>
    <n v="2.3601599999999996"/>
    <m/>
    <x v="0"/>
    <n v="21.340500000000002"/>
    <n v="1434.20066"/>
    <n v="-1.6078089717217725E-4"/>
    <n v="82173"/>
    <n v="4.0784275531260841E-4"/>
    <n v="0.27871115085023634"/>
    <n v="4.9646987836807606E-2"/>
    <n v="0.671641861312956"/>
    <n v="0.98347465549207047"/>
    <n v="1.6456274674981669E-3"/>
    <n v="1.487971704043143E-2"/>
    <x v="0"/>
    <m/>
    <x v="0"/>
    <m/>
    <m/>
    <x v="0"/>
    <m/>
    <x v="0"/>
    <x v="0"/>
    <m/>
    <x v="0"/>
    <x v="0"/>
    <x v="0"/>
    <m/>
    <x v="0"/>
    <x v="0"/>
    <x v="0"/>
    <x v="0"/>
    <x v="0"/>
    <x v="0"/>
    <x v="0"/>
    <x v="0"/>
    <x v="0"/>
    <x v="0"/>
    <x v="0"/>
    <x v="0"/>
    <x v="0"/>
    <m/>
    <x v="0"/>
    <x v="0"/>
    <x v="0"/>
    <x v="0"/>
    <x v="0"/>
    <s v="DST NO. 2"/>
    <m/>
    <x v="0"/>
    <m/>
    <m/>
    <m/>
    <m/>
    <x v="6"/>
    <x v="2"/>
  </r>
  <r>
    <x v="0"/>
    <s v="T12N R097W S08 fWASATCH"/>
    <n v="49016887"/>
    <x v="0"/>
    <x v="1"/>
    <m/>
    <m/>
    <s v="8"/>
    <s v=" 12"/>
    <s v=" 97"/>
    <n v="41.026110000000003"/>
    <n v="-108.33731"/>
    <s v="4903705061"/>
    <s v="UNIT NO. 1"/>
    <x v="0"/>
    <x v="51"/>
    <n v="530"/>
    <n v="532"/>
    <n v="60"/>
    <x v="0"/>
    <n v="5400"/>
    <n v="5460"/>
    <m/>
    <m/>
    <x v="0"/>
    <m/>
    <n v="8.1999998092651367"/>
    <x v="2"/>
    <n v="249"/>
    <n v="24"/>
    <n v="3662"/>
    <n v="-3"/>
    <x v="0"/>
    <n v="5300"/>
    <n v="464"/>
    <m/>
    <x v="0"/>
    <n v="800"/>
    <n v="10264"/>
    <x v="0"/>
    <m/>
    <n v="12.4251"/>
    <n v="1.97496"/>
    <n v="159.297"/>
    <n v="0"/>
    <n v="173.69705999999999"/>
    <n v="149.51300000000001"/>
    <n v="7.6049599999999993"/>
    <m/>
    <x v="0"/>
    <n v="16.656000000000002"/>
    <n v="173.77396000000002"/>
    <n v="-2.2131342061281335E-4"/>
    <n v="10493"/>
    <n v="1.1032422797128679E-2"/>
    <n v="7.1533162392040495E-2"/>
    <n v="1.1370140634504696E-2"/>
    <n v="0.91709669697345486"/>
    <n v="0.86038782795765256"/>
    <n v="4.3763518999049102E-2"/>
    <n v="9.5848653043298315E-2"/>
    <x v="0"/>
    <m/>
    <x v="0"/>
    <m/>
    <m/>
    <x v="0"/>
    <m/>
    <x v="0"/>
    <x v="0"/>
    <m/>
    <x v="0"/>
    <x v="0"/>
    <x v="0"/>
    <m/>
    <x v="0"/>
    <x v="0"/>
    <x v="0"/>
    <x v="0"/>
    <x v="0"/>
    <x v="0"/>
    <x v="0"/>
    <x v="0"/>
    <x v="0"/>
    <x v="0"/>
    <x v="0"/>
    <x v="0"/>
    <x v="0"/>
    <m/>
    <x v="0"/>
    <x v="0"/>
    <x v="0"/>
    <x v="0"/>
    <x v="0"/>
    <s v="DST NO. 3"/>
    <m/>
    <x v="0"/>
    <m/>
    <m/>
    <m/>
    <m/>
    <x v="6"/>
    <x v="2"/>
  </r>
  <r>
    <x v="0"/>
    <s v="T12N R097W S08 fWASATCH"/>
    <n v="49016886"/>
    <x v="0"/>
    <x v="1"/>
    <m/>
    <m/>
    <s v="8"/>
    <s v=" 12"/>
    <s v=" 97"/>
    <n v="41.026110000000003"/>
    <n v="-108.33731"/>
    <s v="4903705061"/>
    <s v="UNIT NO. 1"/>
    <x v="0"/>
    <x v="51"/>
    <n v="532"/>
    <n v="852"/>
    <n v="64"/>
    <x v="0"/>
    <n v="5992"/>
    <n v="6056"/>
    <m/>
    <m/>
    <x v="0"/>
    <d v="1963-03-11T00:00:00"/>
    <n v="7.0999999046325684"/>
    <x v="2"/>
    <n v="2574"/>
    <n v="623"/>
    <n v="22136"/>
    <n v="-3"/>
    <x v="0"/>
    <n v="40000"/>
    <n v="842"/>
    <m/>
    <x v="0"/>
    <n v="33"/>
    <n v="65781"/>
    <x v="0"/>
    <m/>
    <n v="128.4426"/>
    <n v="51.266669999999998"/>
    <n v="962.91599999999994"/>
    <n v="0"/>
    <n v="1142.62527"/>
    <n v="1128.4000000000001"/>
    <n v="13.800379999999999"/>
    <m/>
    <x v="0"/>
    <n v="0.68706"/>
    <n v="1142.8874399999997"/>
    <n v="-1.1470949115821883E-4"/>
    <n v="66202"/>
    <n v="3.1898047475811277E-3"/>
    <n v="0.11241008174097182"/>
    <n v="4.4867439348685152E-2"/>
    <n v="0.84272247891034302"/>
    <n v="0.98732382604537161"/>
    <n v="1.2075012391421506E-2"/>
    <n v="6.0116156320695949E-4"/>
    <x v="0"/>
    <m/>
    <x v="0"/>
    <m/>
    <m/>
    <x v="0"/>
    <m/>
    <x v="0"/>
    <x v="0"/>
    <m/>
    <x v="0"/>
    <x v="0"/>
    <x v="0"/>
    <m/>
    <x v="0"/>
    <x v="0"/>
    <x v="0"/>
    <x v="0"/>
    <x v="0"/>
    <x v="0"/>
    <x v="0"/>
    <x v="0"/>
    <x v="0"/>
    <x v="0"/>
    <x v="0"/>
    <x v="0"/>
    <x v="0"/>
    <m/>
    <x v="0"/>
    <x v="0"/>
    <x v="0"/>
    <x v="0"/>
    <x v="0"/>
    <s v="DST NO. 4"/>
    <m/>
    <x v="0"/>
    <m/>
    <m/>
    <m/>
    <m/>
    <x v="6"/>
    <x v="2"/>
  </r>
  <r>
    <x v="0"/>
    <s v="T12N R097W S23 fWASATCH"/>
    <n v="49004321"/>
    <x v="0"/>
    <x v="1"/>
    <m/>
    <m/>
    <s v="23"/>
    <s v=" 12"/>
    <s v=" 97"/>
    <n v="41.003039999999999"/>
    <n v="-108.27941"/>
    <s v="4903720175"/>
    <s v="GOVERNMENT POLLY NO. 1"/>
    <x v="0"/>
    <x v="51"/>
    <m/>
    <m/>
    <n v="40"/>
    <x v="0"/>
    <n v="4821"/>
    <n v="4861"/>
    <m/>
    <m/>
    <x v="0"/>
    <d v="1969-11-24T00:00:00"/>
    <n v="7.4000000953674316"/>
    <x v="0"/>
    <n v="182"/>
    <n v="24"/>
    <n v="2990"/>
    <n v="34"/>
    <x v="0"/>
    <n v="3500"/>
    <n v="512"/>
    <m/>
    <x v="0"/>
    <n v="1676"/>
    <n v="8658"/>
    <x v="0"/>
    <m/>
    <n v="9.0817999999999994"/>
    <n v="1.97496"/>
    <n v="130.065"/>
    <n v="0.86971999999999994"/>
    <n v="141.99148"/>
    <n v="98.734999999999999"/>
    <n v="8.3916799999999991"/>
    <m/>
    <x v="0"/>
    <n v="34.89432"/>
    <n v="142.02099999999999"/>
    <n v="-1.0393909450736421E-4"/>
    <n v="8915"/>
    <n v="1.4624708359415012E-2"/>
    <n v="6.3960175638707331E-2"/>
    <n v="1.3909003554297765E-2"/>
    <n v="0.92213082080699493"/>
    <n v="0.69521408805740004"/>
    <n v="5.9087599721167998E-2"/>
    <n v="0.24569831222143207"/>
    <x v="0"/>
    <m/>
    <x v="0"/>
    <m/>
    <m/>
    <x v="0"/>
    <m/>
    <x v="0"/>
    <x v="0"/>
    <m/>
    <x v="0"/>
    <x v="0"/>
    <x v="0"/>
    <m/>
    <x v="0"/>
    <x v="0"/>
    <x v="0"/>
    <x v="0"/>
    <x v="0"/>
    <x v="0"/>
    <x v="0"/>
    <x v="0"/>
    <x v="0"/>
    <x v="0"/>
    <x v="0"/>
    <x v="0"/>
    <x v="0"/>
    <m/>
    <x v="0"/>
    <x v="0"/>
    <x v="0"/>
    <x v="0"/>
    <x v="0"/>
    <s v="DST NO. 1"/>
    <m/>
    <x v="0"/>
    <m/>
    <m/>
    <m/>
    <m/>
    <x v="6"/>
    <x v="2"/>
  </r>
  <r>
    <x v="0"/>
    <s v="T12N R099W S18 fWASATCH"/>
    <n v="49003640"/>
    <x v="0"/>
    <x v="1"/>
    <s v="HIAWATHA"/>
    <m/>
    <s v="18"/>
    <s v=" 12"/>
    <s v=" 99"/>
    <n v="41.01482"/>
    <n v="-108.59524"/>
    <s v="4903705045"/>
    <s v="NEWBERGER NO. 5"/>
    <x v="0"/>
    <x v="51"/>
    <m/>
    <n v="1850"/>
    <n v="45"/>
    <x v="0"/>
    <n v="2974"/>
    <n v="3019"/>
    <m/>
    <m/>
    <x v="0"/>
    <d v="1953-05-12T00:00:00"/>
    <n v="8.1999998092651367"/>
    <x v="2"/>
    <n v="132"/>
    <n v="42"/>
    <n v="10165"/>
    <n v="-3"/>
    <x v="0"/>
    <n v="14900"/>
    <n v="1645"/>
    <m/>
    <x v="0"/>
    <n v="50"/>
    <n v="26220"/>
    <x v="0"/>
    <m/>
    <n v="6.5868000000000002"/>
    <n v="3.4561800000000003"/>
    <n v="442.17750000000001"/>
    <n v="0"/>
    <n v="452.22047999999995"/>
    <n v="420.32900000000001"/>
    <n v="26.961549999999995"/>
    <m/>
    <x v="0"/>
    <n v="1.0410000000000001"/>
    <n v="448.33154999999999"/>
    <n v="4.3183845801779601E-3"/>
    <n v="26928"/>
    <n v="1.3321291487920524E-2"/>
    <n v="1.4565461520009003E-2"/>
    <n v="7.642687920723981E-3"/>
    <n v="0.97779185055926698"/>
    <n v="0.93754053222442191"/>
    <n v="6.0137525454097521E-2"/>
    <n v="2.3219423214806099E-3"/>
    <x v="0"/>
    <m/>
    <x v="0"/>
    <m/>
    <m/>
    <x v="0"/>
    <m/>
    <x v="0"/>
    <x v="0"/>
    <m/>
    <x v="0"/>
    <x v="0"/>
    <x v="0"/>
    <m/>
    <x v="0"/>
    <x v="0"/>
    <x v="0"/>
    <x v="0"/>
    <x v="0"/>
    <x v="0"/>
    <x v="0"/>
    <x v="0"/>
    <x v="0"/>
    <x v="0"/>
    <x v="0"/>
    <x v="0"/>
    <x v="0"/>
    <m/>
    <x v="0"/>
    <x v="0"/>
    <x v="0"/>
    <x v="0"/>
    <x v="0"/>
    <s v="DST #8"/>
    <m/>
    <x v="0"/>
    <m/>
    <m/>
    <m/>
    <m/>
    <x v="0"/>
    <x v="2"/>
  </r>
  <r>
    <x v="0"/>
    <s v="T12N R100W S21 fEOCENE"/>
    <n v="49017525"/>
    <x v="0"/>
    <x v="1"/>
    <m/>
    <m/>
    <s v="21"/>
    <s v=" 12"/>
    <s v=" 100"/>
    <n v="41.001869999999997"/>
    <n v="-108.66112"/>
    <s v="4903705022"/>
    <s v="R. C. DAY NO. 1"/>
    <x v="0"/>
    <x v="51"/>
    <m/>
    <m/>
    <n v="55"/>
    <x v="0"/>
    <n v="1175"/>
    <n v="1230"/>
    <m/>
    <m/>
    <x v="0"/>
    <d v="1956-05-21T00:00:00"/>
    <n v="8.3000001907348633"/>
    <x v="2"/>
    <n v="10"/>
    <n v="6"/>
    <n v="647"/>
    <n v="-3"/>
    <x v="0"/>
    <n v="166"/>
    <n v="930"/>
    <m/>
    <x v="0"/>
    <n v="289"/>
    <n v="1672"/>
    <x v="0"/>
    <m/>
    <n v="0.499"/>
    <n v="0.49374000000000001"/>
    <n v="28.144499999999997"/>
    <n v="0"/>
    <n v="29.137239999999998"/>
    <n v="4.6828599999999998"/>
    <n v="15.242699999999999"/>
    <m/>
    <x v="0"/>
    <n v="6.0169800000000002"/>
    <n v="25.942539999999997"/>
    <n v="5.8001320992930636E-2"/>
    <n v="2042"/>
    <n v="9.9623047926763603E-2"/>
    <n v="1.7125849943234156E-2"/>
    <n v="1.6945324951848563E-2"/>
    <n v="0.96592882510491729"/>
    <n v="0.18050892472363925"/>
    <n v="0.58755619149088723"/>
    <n v="0.23193488378547361"/>
    <x v="0"/>
    <m/>
    <x v="0"/>
    <m/>
    <m/>
    <x v="0"/>
    <m/>
    <x v="0"/>
    <x v="0"/>
    <m/>
    <x v="0"/>
    <x v="0"/>
    <x v="0"/>
    <m/>
    <x v="0"/>
    <x v="0"/>
    <x v="0"/>
    <x v="0"/>
    <x v="0"/>
    <x v="0"/>
    <x v="0"/>
    <x v="0"/>
    <x v="0"/>
    <x v="0"/>
    <x v="0"/>
    <x v="0"/>
    <x v="0"/>
    <m/>
    <x v="0"/>
    <x v="0"/>
    <x v="0"/>
    <x v="0"/>
    <x v="0"/>
    <s v="DST NO. 1"/>
    <m/>
    <x v="0"/>
    <m/>
    <m/>
    <m/>
    <m/>
    <x v="0"/>
    <x v="2"/>
  </r>
  <r>
    <x v="0"/>
    <s v="T12N R101W S10 fWASATCH"/>
    <n v="49018189"/>
    <x v="0"/>
    <x v="1"/>
    <s v="CANYON CREEK"/>
    <m/>
    <s v="10"/>
    <s v=" 12"/>
    <s v=" 101"/>
    <n v="41.02901"/>
    <n v="-108.75876"/>
    <s v="4903705064"/>
    <s v="UNIT NO. 1"/>
    <x v="0"/>
    <x v="51"/>
    <m/>
    <m/>
    <n v="22"/>
    <x v="0"/>
    <n v="2688"/>
    <n v="2710"/>
    <n v="4432"/>
    <n v="4373"/>
    <x v="3"/>
    <d v="1946-05-30T00:00:00"/>
    <m/>
    <x v="0"/>
    <n v="99"/>
    <n v="48"/>
    <n v="9421"/>
    <n v="-3"/>
    <x v="0"/>
    <n v="13860"/>
    <n v="1625"/>
    <m/>
    <x v="0"/>
    <n v="58"/>
    <n v="25111"/>
    <x v="0"/>
    <m/>
    <n v="4.9401000000000002"/>
    <n v="3.9499200000000001"/>
    <n v="409.81349999999998"/>
    <n v="0"/>
    <n v="418.70351999999997"/>
    <n v="390.99059999999997"/>
    <n v="26.633749999999999"/>
    <m/>
    <x v="0"/>
    <n v="1.2075600000000002"/>
    <n v="418.83190999999999"/>
    <n v="-1.53295007472131E-4"/>
    <n v="25105"/>
    <n v="-1.1948382985502628E-4"/>
    <n v="1.1798563336654062E-2"/>
    <n v="9.4336918877586714E-3"/>
    <n v="0.97876774477558726"/>
    <n v="0.9335262922063412"/>
    <n v="6.3590546384109076E-2"/>
    <n v="2.883161409549717E-3"/>
    <x v="0"/>
    <m/>
    <x v="0"/>
    <m/>
    <m/>
    <x v="0"/>
    <m/>
    <x v="0"/>
    <x v="0"/>
    <m/>
    <x v="0"/>
    <x v="0"/>
    <x v="0"/>
    <m/>
    <x v="0"/>
    <x v="0"/>
    <x v="0"/>
    <x v="0"/>
    <x v="0"/>
    <x v="0"/>
    <x v="0"/>
    <x v="0"/>
    <x v="0"/>
    <x v="0"/>
    <x v="0"/>
    <x v="0"/>
    <x v="0"/>
    <m/>
    <x v="0"/>
    <x v="0"/>
    <x v="0"/>
    <x v="0"/>
    <x v="0"/>
    <s v="FLOWING"/>
    <m/>
    <x v="0"/>
    <m/>
    <m/>
    <m/>
    <m/>
    <x v="0"/>
    <x v="2"/>
  </r>
  <r>
    <x v="0"/>
    <s v="T13N R095W S35 fWASATCH"/>
    <n v="49009639"/>
    <x v="0"/>
    <x v="1"/>
    <s v="CHEROKEE RIDGE"/>
    <m/>
    <s v="35"/>
    <s v=" 13"/>
    <s v=" 95"/>
    <n v="41.050910000000002"/>
    <n v="-108.05295"/>
    <s v="4903705107"/>
    <s v="NO. 1 MCPHEARSON SPRINGS UNIT"/>
    <x v="0"/>
    <x v="51"/>
    <m/>
    <m/>
    <n v="34"/>
    <x v="4"/>
    <n v="4459"/>
    <n v="4493"/>
    <n v="9280"/>
    <m/>
    <x v="0"/>
    <d v="1959-09-04T00:00:00"/>
    <n v="7"/>
    <x v="2"/>
    <n v="8360"/>
    <n v="924"/>
    <n v="21576"/>
    <n v="-3"/>
    <x v="0"/>
    <n v="50439"/>
    <n v="110"/>
    <m/>
    <x v="0"/>
    <n v="337"/>
    <n v="81690"/>
    <x v="0"/>
    <m/>
    <n v="417.16399999999999"/>
    <n v="76.035960000000003"/>
    <n v="938.55599999999993"/>
    <n v="0"/>
    <n v="1431.75596"/>
    <n v="1422.88419"/>
    <n v="1.8028999999999997"/>
    <m/>
    <x v="0"/>
    <n v="7.0163400000000005"/>
    <n v="1431.7034299999998"/>
    <n v="1.8344943247182119E-5"/>
    <n v="81740"/>
    <n v="3.0594138163127942E-4"/>
    <n v="0.29136529663896071"/>
    <n v="5.3106787835547065E-2"/>
    <n v="0.65552791552549217"/>
    <n v="0.99384003710880275"/>
    <n v="1.2592691769970825E-3"/>
    <n v="4.9006937142002946E-3"/>
    <x v="0"/>
    <m/>
    <x v="0"/>
    <m/>
    <m/>
    <x v="0"/>
    <m/>
    <x v="0"/>
    <x v="0"/>
    <m/>
    <x v="0"/>
    <x v="0"/>
    <x v="0"/>
    <m/>
    <x v="0"/>
    <x v="0"/>
    <x v="0"/>
    <x v="0"/>
    <x v="0"/>
    <x v="0"/>
    <x v="0"/>
    <x v="0"/>
    <x v="0"/>
    <x v="0"/>
    <x v="0"/>
    <x v="0"/>
    <x v="0"/>
    <m/>
    <x v="0"/>
    <x v="0"/>
    <x v="0"/>
    <x v="0"/>
    <x v="0"/>
    <s v="DST NO. 2 (MIDDLE)"/>
    <m/>
    <x v="0"/>
    <m/>
    <m/>
    <m/>
    <m/>
    <x v="6"/>
    <x v="2"/>
  </r>
  <r>
    <x v="0"/>
    <s v="T13N R097W S34 fWASATCH"/>
    <n v="49018179"/>
    <x v="0"/>
    <x v="1"/>
    <s v="WILDCAT"/>
    <m/>
    <s v="34"/>
    <s v=" 13"/>
    <s v=" 97"/>
    <n v="41.050269999999998"/>
    <n v="-108.3048"/>
    <s v="4903705100"/>
    <s v="UNIT NO. 1"/>
    <x v="0"/>
    <x v="51"/>
    <n v="765"/>
    <n v="400"/>
    <n v="30"/>
    <x v="0"/>
    <n v="4810"/>
    <n v="4840"/>
    <n v="7154"/>
    <m/>
    <x v="3"/>
    <d v="1945-12-17T00:00:00"/>
    <m/>
    <x v="0"/>
    <n v="2372"/>
    <n v="-1"/>
    <n v="7111"/>
    <n v="-3"/>
    <x v="0"/>
    <n v="14380"/>
    <n v="-3"/>
    <m/>
    <x v="0"/>
    <n v="1026"/>
    <n v="24913"/>
    <x v="0"/>
    <m/>
    <n v="118.36279999999999"/>
    <n v="0"/>
    <n v="309.32849999999996"/>
    <n v="0"/>
    <n v="427.69129999999996"/>
    <n v="405.65979999999996"/>
    <n v="0"/>
    <m/>
    <x v="0"/>
    <n v="21.361320000000003"/>
    <n v="427.02111999999994"/>
    <n v="7.8409999002941404E-4"/>
    <n v="24879"/>
    <n v="-6.82840616966581E-4"/>
    <n v="0.2767482060074638"/>
    <n v="0"/>
    <n v="0.72325179399253614"/>
    <n v="0.94997596371814119"/>
    <n v="0"/>
    <n v="5.0024036281858857E-2"/>
    <x v="0"/>
    <m/>
    <x v="0"/>
    <m/>
    <m/>
    <x v="0"/>
    <m/>
    <x v="0"/>
    <x v="0"/>
    <m/>
    <x v="0"/>
    <x v="0"/>
    <x v="0"/>
    <m/>
    <x v="0"/>
    <x v="0"/>
    <x v="0"/>
    <x v="0"/>
    <x v="0"/>
    <x v="0"/>
    <x v="0"/>
    <x v="0"/>
    <x v="0"/>
    <x v="0"/>
    <x v="0"/>
    <x v="0"/>
    <x v="0"/>
    <m/>
    <x v="0"/>
    <x v="0"/>
    <x v="0"/>
    <x v="0"/>
    <x v="0"/>
    <s v="LEAD LINE"/>
    <m/>
    <x v="0"/>
    <m/>
    <m/>
    <m/>
    <m/>
    <x v="6"/>
    <x v="2"/>
  </r>
  <r>
    <x v="0"/>
    <s v="T13N R097W S34 fWASATCH"/>
    <n v="49018180"/>
    <x v="0"/>
    <x v="1"/>
    <s v="WILDCAT"/>
    <m/>
    <s v="34"/>
    <s v=" 13"/>
    <s v=" 97"/>
    <n v="41.050269999999998"/>
    <n v="-108.3048"/>
    <s v="4903705100"/>
    <s v="UNIT NO. 1"/>
    <x v="0"/>
    <x v="51"/>
    <n v="400"/>
    <n v="481"/>
    <n v="14"/>
    <x v="0"/>
    <n v="5240"/>
    <n v="5254"/>
    <n v="7154"/>
    <m/>
    <x v="0"/>
    <d v="1945-12-13T00:00:00"/>
    <m/>
    <x v="0"/>
    <n v="2358"/>
    <n v="212"/>
    <n v="9268"/>
    <n v="-3"/>
    <x v="0"/>
    <n v="18858"/>
    <n v="49"/>
    <m/>
    <x v="0"/>
    <n v="271"/>
    <n v="31016"/>
    <x v="0"/>
    <m/>
    <n v="117.66419999999999"/>
    <n v="17.44548"/>
    <n v="403.15799999999996"/>
    <n v="0"/>
    <n v="538.26767999999993"/>
    <n v="531.98417999999992"/>
    <n v="0.80310999999999988"/>
    <m/>
    <x v="0"/>
    <n v="5.6422200000000009"/>
    <n v="538.42950999999982"/>
    <n v="-1.5030224050263877E-4"/>
    <n v="31010"/>
    <n v="-9.6733627833489187E-5"/>
    <n v="0.2185979288223287"/>
    <n v="3.2410417062380563E-2"/>
    <n v="0.74899165411529078"/>
    <n v="0.9880293893995522"/>
    <n v="1.491578721233166E-3"/>
    <n v="1.0479031879214798E-2"/>
    <x v="0"/>
    <m/>
    <x v="0"/>
    <m/>
    <m/>
    <x v="0"/>
    <m/>
    <x v="0"/>
    <x v="0"/>
    <m/>
    <x v="0"/>
    <x v="0"/>
    <x v="0"/>
    <m/>
    <x v="0"/>
    <x v="0"/>
    <x v="0"/>
    <x v="0"/>
    <x v="0"/>
    <x v="0"/>
    <x v="0"/>
    <x v="0"/>
    <x v="0"/>
    <x v="0"/>
    <x v="0"/>
    <x v="0"/>
    <x v="0"/>
    <m/>
    <x v="0"/>
    <x v="0"/>
    <x v="0"/>
    <x v="0"/>
    <x v="0"/>
    <s v="DST"/>
    <m/>
    <x v="0"/>
    <m/>
    <m/>
    <m/>
    <m/>
    <x v="6"/>
    <x v="2"/>
  </r>
  <r>
    <x v="0"/>
    <s v="T13N R097W S34 fWASATCH"/>
    <n v="49018181"/>
    <x v="0"/>
    <x v="1"/>
    <s v="WILDCAT"/>
    <m/>
    <s v="34"/>
    <s v=" 13"/>
    <s v=" 97"/>
    <n v="41.050269999999998"/>
    <n v="-108.3048"/>
    <s v="4903705100"/>
    <s v="UNIT NO. 1"/>
    <x v="0"/>
    <x v="51"/>
    <n v="481"/>
    <m/>
    <n v="6"/>
    <x v="0"/>
    <n v="5735"/>
    <n v="5741"/>
    <n v="7154"/>
    <m/>
    <x v="3"/>
    <m/>
    <m/>
    <x v="0"/>
    <n v="1565"/>
    <n v="142"/>
    <n v="6960"/>
    <n v="-3"/>
    <x v="0"/>
    <n v="13905"/>
    <n v="-3"/>
    <m/>
    <x v="0"/>
    <n v="-3"/>
    <n v="22584"/>
    <x v="0"/>
    <m/>
    <n v="78.093500000000006"/>
    <n v="11.685180000000001"/>
    <n v="302.76"/>
    <n v="0"/>
    <n v="392.53868"/>
    <n v="392.26004999999998"/>
    <n v="0"/>
    <m/>
    <x v="0"/>
    <n v="0"/>
    <n v="392.26004999999998"/>
    <n v="3.5503370399187704E-4"/>
    <n v="22560"/>
    <n v="-5.3163211057947904E-4"/>
    <n v="0.19894472565098553"/>
    <n v="2.976822564339392E-2"/>
    <n v="0.77128704870562048"/>
    <n v="1"/>
    <n v="0"/>
    <n v="0"/>
    <x v="0"/>
    <m/>
    <x v="0"/>
    <m/>
    <m/>
    <x v="0"/>
    <m/>
    <x v="0"/>
    <x v="0"/>
    <m/>
    <x v="0"/>
    <x v="0"/>
    <x v="0"/>
    <m/>
    <x v="0"/>
    <x v="0"/>
    <x v="0"/>
    <x v="0"/>
    <x v="0"/>
    <x v="0"/>
    <x v="0"/>
    <x v="0"/>
    <x v="0"/>
    <x v="0"/>
    <x v="0"/>
    <x v="0"/>
    <x v="0"/>
    <m/>
    <x v="0"/>
    <x v="0"/>
    <x v="0"/>
    <x v="0"/>
    <x v="0"/>
    <s v="LEAD LINE"/>
    <m/>
    <x v="0"/>
    <m/>
    <m/>
    <m/>
    <m/>
    <x v="6"/>
    <x v="2"/>
  </r>
  <r>
    <x v="0"/>
    <s v="T13N R099W S05 fWASATCH"/>
    <n v="49007546"/>
    <x v="0"/>
    <x v="1"/>
    <s v="PIONEER"/>
    <m/>
    <s v="5"/>
    <s v=" 13"/>
    <s v=" 99"/>
    <n v="41.135350000000003"/>
    <n v="-108.57508"/>
    <s v="4903706363"/>
    <s v="UNIT NO. 9"/>
    <x v="0"/>
    <x v="51"/>
    <m/>
    <n v="1247"/>
    <n v="30"/>
    <x v="0"/>
    <n v="1326"/>
    <n v="1356"/>
    <n v="7401"/>
    <m/>
    <x v="0"/>
    <d v="1966-04-13T00:00:00"/>
    <n v="8.3999996185302734"/>
    <x v="0"/>
    <n v="31"/>
    <n v="12"/>
    <n v="2214"/>
    <n v="20"/>
    <x v="0"/>
    <n v="1880"/>
    <n v="2721"/>
    <m/>
    <x v="0"/>
    <n v="5"/>
    <n v="5550"/>
    <x v="0"/>
    <m/>
    <n v="1.5468999999999999"/>
    <n v="0.98748000000000002"/>
    <n v="96.308999999999997"/>
    <n v="0.51159999999999994"/>
    <n v="99.354979999999998"/>
    <n v="53.034799999999997"/>
    <n v="44.597189999999998"/>
    <m/>
    <x v="0"/>
    <n v="0.10410000000000001"/>
    <n v="97.736090000000004"/>
    <n v="8.2139185707398778E-3"/>
    <n v="6880"/>
    <n v="0.10699919549477072"/>
    <n v="1.5569425911011204E-2"/>
    <n v="9.9389079440205218E-3"/>
    <n v="0.97449166614496829"/>
    <n v="0.54263271632822629"/>
    <n v="0.45630217046742916"/>
    <n v="1.0651132043444751E-3"/>
    <x v="0"/>
    <m/>
    <x v="0"/>
    <m/>
    <m/>
    <x v="0"/>
    <m/>
    <x v="0"/>
    <x v="0"/>
    <m/>
    <x v="0"/>
    <x v="0"/>
    <x v="0"/>
    <m/>
    <x v="0"/>
    <x v="0"/>
    <x v="0"/>
    <x v="0"/>
    <x v="0"/>
    <x v="0"/>
    <x v="0"/>
    <x v="0"/>
    <x v="0"/>
    <x v="0"/>
    <x v="0"/>
    <x v="0"/>
    <x v="0"/>
    <m/>
    <x v="0"/>
    <x v="0"/>
    <x v="0"/>
    <x v="0"/>
    <x v="0"/>
    <s v="DST NO. 1"/>
    <m/>
    <x v="0"/>
    <m/>
    <m/>
    <m/>
    <m/>
    <x v="6"/>
    <x v="2"/>
  </r>
  <r>
    <x v="0"/>
    <s v="T13N R099W S05 fWASATCH"/>
    <n v="49124670"/>
    <x v="0"/>
    <x v="1"/>
    <s v="PIONEER"/>
    <m/>
    <s v="5"/>
    <s v=" 13"/>
    <s v=" 99"/>
    <n v="41.123069999999998"/>
    <n v="-108.57550999999999"/>
    <s v="4903705156"/>
    <s v="UNIT NO. 7"/>
    <x v="0"/>
    <x v="51"/>
    <m/>
    <n v="28"/>
    <n v="154"/>
    <x v="6"/>
    <n v="2324"/>
    <n v="2478"/>
    <n v="6371"/>
    <n v="2580"/>
    <x v="3"/>
    <d v="1977-10-07T00:00:00"/>
    <n v="7.6999998092651367"/>
    <x v="0"/>
    <n v="19"/>
    <n v="8"/>
    <n v="1278"/>
    <n v="20"/>
    <x v="0"/>
    <n v="400"/>
    <n v="2623"/>
    <m/>
    <x v="0"/>
    <n v="165"/>
    <n v="3182"/>
    <x v="0"/>
    <s v="CHEM LAB"/>
    <n v="0.94809999999999994"/>
    <n v="0.65832000000000002"/>
    <n v="55.592999999999996"/>
    <n v="0.51159999999999994"/>
    <n v="57.711019999999998"/>
    <n v="11.283999999999999"/>
    <n v="42.990969999999997"/>
    <m/>
    <x v="0"/>
    <n v="3.4353000000000002"/>
    <n v="57.710269999999994"/>
    <n v="6.4979346531613118E-6"/>
    <n v="4510"/>
    <n v="0.17264690587623505"/>
    <n v="1.6428404834986456E-2"/>
    <n v="1.1407180119152288E-2"/>
    <n v="0.97216441504586126"/>
    <n v="0.19552845620025691"/>
    <n v="0.74494487722895775"/>
    <n v="5.9526666570785418E-2"/>
    <x v="0"/>
    <m/>
    <x v="0"/>
    <m/>
    <m/>
    <x v="0"/>
    <m/>
    <x v="0"/>
    <x v="0"/>
    <m/>
    <x v="0"/>
    <x v="0"/>
    <x v="0"/>
    <m/>
    <x v="0"/>
    <x v="0"/>
    <x v="0"/>
    <x v="0"/>
    <x v="0"/>
    <x v="0"/>
    <x v="0"/>
    <x v="0"/>
    <x v="0"/>
    <x v="0"/>
    <x v="0"/>
    <x v="0"/>
    <x v="0"/>
    <m/>
    <x v="0"/>
    <x v="0"/>
    <x v="0"/>
    <x v="0"/>
    <x v="0"/>
    <s v="FLOW LINE"/>
    <m/>
    <x v="0"/>
    <m/>
    <m/>
    <m/>
    <m/>
    <x v="6"/>
    <x v="2"/>
  </r>
  <r>
    <x v="0"/>
    <s v="T13N R099W S05 fWASATCH"/>
    <n v="49007553"/>
    <x v="0"/>
    <x v="1"/>
    <s v="PIONEER"/>
    <m/>
    <s v="5"/>
    <s v=" 13"/>
    <s v=" 99"/>
    <n v="41.123069999999998"/>
    <n v="-108.57550999999999"/>
    <s v="4903705156"/>
    <s v="UNIT NO. 7"/>
    <x v="0"/>
    <x v="51"/>
    <n v="28"/>
    <n v="38"/>
    <n v="64"/>
    <x v="0"/>
    <n v="2506"/>
    <n v="2570"/>
    <n v="6371"/>
    <n v="2580"/>
    <x v="0"/>
    <d v="1965-07-14T00:00:00"/>
    <n v="8.5"/>
    <x v="0"/>
    <n v="84"/>
    <n v="41"/>
    <n v="3172"/>
    <n v="110"/>
    <x v="0"/>
    <n v="3500"/>
    <n v="2660"/>
    <m/>
    <x v="0"/>
    <n v="185"/>
    <n v="8505"/>
    <x v="0"/>
    <m/>
    <n v="4.1916000000000002"/>
    <n v="3.3738900000000003"/>
    <n v="137.982"/>
    <n v="2.8137999999999996"/>
    <n v="148.36129"/>
    <n v="98.734999999999999"/>
    <n v="43.597399999999993"/>
    <m/>
    <x v="0"/>
    <n v="3.8517000000000001"/>
    <n v="146.1841"/>
    <n v="7.3916960642296794E-3"/>
    <n v="9749"/>
    <n v="6.8149446696614435E-2"/>
    <n v="2.8252652696670408E-2"/>
    <n v="2.2741039795488433E-2"/>
    <n v="0.9490063075078411"/>
    <n v="0.67541545215929777"/>
    <n v="0.29823626509312567"/>
    <n v="2.6348282747576515E-2"/>
    <x v="0"/>
    <m/>
    <x v="0"/>
    <m/>
    <m/>
    <x v="0"/>
    <m/>
    <x v="0"/>
    <x v="0"/>
    <m/>
    <x v="0"/>
    <x v="0"/>
    <x v="0"/>
    <m/>
    <x v="0"/>
    <x v="0"/>
    <x v="0"/>
    <x v="0"/>
    <x v="0"/>
    <x v="0"/>
    <x v="0"/>
    <x v="0"/>
    <x v="0"/>
    <x v="0"/>
    <x v="0"/>
    <x v="0"/>
    <x v="0"/>
    <m/>
    <x v="0"/>
    <x v="0"/>
    <x v="0"/>
    <x v="0"/>
    <x v="0"/>
    <s v="DST NO. 3 (6-26-65)"/>
    <m/>
    <x v="0"/>
    <m/>
    <m/>
    <m/>
    <m/>
    <x v="6"/>
    <x v="2"/>
  </r>
  <r>
    <x v="0"/>
    <s v="T13N R099W S05 fWASATCH"/>
    <n v="49009964"/>
    <x v="0"/>
    <x v="1"/>
    <s v="PIONEER"/>
    <m/>
    <s v="5"/>
    <s v=" 13"/>
    <s v=" 99"/>
    <n v="41.135350000000003"/>
    <n v="-108.57508"/>
    <s v="4903706363"/>
    <s v="UNIT NO. 9"/>
    <x v="0"/>
    <x v="51"/>
    <n v="1247"/>
    <n v="177"/>
    <n v="40"/>
    <x v="0"/>
    <n v="2603"/>
    <n v="2643"/>
    <n v="7401"/>
    <m/>
    <x v="0"/>
    <d v="1966-05-31T00:00:00"/>
    <n v="8.5"/>
    <x v="0"/>
    <n v="61"/>
    <n v="24"/>
    <n v="956"/>
    <n v="10"/>
    <x v="0"/>
    <n v="420"/>
    <n v="1293"/>
    <m/>
    <x v="0"/>
    <n v="375"/>
    <n v="2663"/>
    <x v="0"/>
    <m/>
    <n v="3.0438999999999998"/>
    <n v="1.97496"/>
    <n v="41.585999999999999"/>
    <n v="0.25579999999999997"/>
    <n v="46.860660000000003"/>
    <n v="11.8482"/>
    <n v="21.192269999999997"/>
    <m/>
    <x v="0"/>
    <n v="7.8075000000000001"/>
    <n v="40.847970000000004"/>
    <n v="6.8553003279152799E-2"/>
    <n v="3136"/>
    <n v="8.156578720469046E-2"/>
    <n v="6.4956404796688724E-2"/>
    <n v="4.2145373112542586E-2"/>
    <n v="0.89289822209076863"/>
    <n v="0.29005602971212519"/>
    <n v="0.5188084010049947"/>
    <n v="0.19113556928287992"/>
    <x v="0"/>
    <m/>
    <x v="0"/>
    <m/>
    <m/>
    <x v="0"/>
    <m/>
    <x v="0"/>
    <x v="0"/>
    <m/>
    <x v="0"/>
    <x v="0"/>
    <x v="0"/>
    <m/>
    <x v="0"/>
    <x v="0"/>
    <x v="0"/>
    <x v="0"/>
    <x v="0"/>
    <x v="0"/>
    <x v="0"/>
    <x v="0"/>
    <x v="0"/>
    <x v="0"/>
    <x v="0"/>
    <x v="0"/>
    <x v="0"/>
    <m/>
    <x v="0"/>
    <x v="0"/>
    <x v="0"/>
    <x v="0"/>
    <x v="0"/>
    <s v="DST NO. 20"/>
    <m/>
    <x v="0"/>
    <m/>
    <m/>
    <m/>
    <m/>
    <x v="6"/>
    <x v="2"/>
  </r>
  <r>
    <x v="0"/>
    <s v="T13N R099W S05 fWASATCH"/>
    <n v="49007550"/>
    <x v="0"/>
    <x v="1"/>
    <s v="PIONEER"/>
    <m/>
    <s v="5"/>
    <s v=" 13"/>
    <s v=" 99"/>
    <n v="41.123069999999998"/>
    <n v="-108.57550999999999"/>
    <s v="4903705156"/>
    <s v="UNIT NO. 7"/>
    <x v="0"/>
    <x v="51"/>
    <n v="38"/>
    <m/>
    <n v="62"/>
    <x v="5"/>
    <n v="2608"/>
    <n v="2670"/>
    <n v="6371"/>
    <n v="2580"/>
    <x v="0"/>
    <d v="1965-05-13T00:00:00"/>
    <n v="8.6000003814697266"/>
    <x v="0"/>
    <n v="56"/>
    <n v="22"/>
    <n v="3489"/>
    <n v="80"/>
    <x v="0"/>
    <n v="4100"/>
    <n v="2159"/>
    <m/>
    <x v="0"/>
    <n v="120"/>
    <n v="9103"/>
    <x v="0"/>
    <m/>
    <n v="2.7944"/>
    <n v="1.8103800000000001"/>
    <n v="151.7715"/>
    <n v="2.0463999999999998"/>
    <n v="158.42268000000001"/>
    <n v="115.661"/>
    <n v="35.386009999999999"/>
    <m/>
    <x v="0"/>
    <n v="2.4984000000000002"/>
    <n v="153.54541"/>
    <n v="1.5633874605572671E-2"/>
    <n v="10023"/>
    <n v="4.8102060023005336E-2"/>
    <n v="1.7638888573277511E-2"/>
    <n v="1.1427530452079209E-2"/>
    <n v="0.97093358097464322"/>
    <n v="0.75326901663813983"/>
    <n v="0.23045957544416337"/>
    <n v="1.6271407917696792E-2"/>
    <x v="0"/>
    <m/>
    <x v="0"/>
    <m/>
    <m/>
    <x v="0"/>
    <m/>
    <x v="0"/>
    <x v="0"/>
    <m/>
    <x v="0"/>
    <x v="0"/>
    <x v="0"/>
    <m/>
    <x v="0"/>
    <x v="0"/>
    <x v="0"/>
    <x v="0"/>
    <x v="0"/>
    <x v="0"/>
    <x v="0"/>
    <x v="0"/>
    <x v="0"/>
    <x v="0"/>
    <x v="0"/>
    <x v="0"/>
    <x v="0"/>
    <m/>
    <x v="0"/>
    <x v="0"/>
    <x v="0"/>
    <x v="0"/>
    <x v="0"/>
    <s v="DST NO. 5"/>
    <m/>
    <x v="0"/>
    <m/>
    <m/>
    <m/>
    <m/>
    <x v="6"/>
    <x v="2"/>
  </r>
  <r>
    <x v="0"/>
    <s v="T13N R099W S05 fWASATCH"/>
    <n v="49007547"/>
    <x v="0"/>
    <x v="1"/>
    <s v="PIONEER"/>
    <m/>
    <s v="5"/>
    <s v=" 13"/>
    <s v=" 99"/>
    <n v="41.135350000000003"/>
    <n v="-108.57508"/>
    <s v="4903706363"/>
    <s v="UNIT NO. 9"/>
    <x v="0"/>
    <x v="51"/>
    <n v="177"/>
    <n v="259"/>
    <n v="80"/>
    <x v="0"/>
    <n v="2820"/>
    <n v="2900"/>
    <n v="7401"/>
    <m/>
    <x v="0"/>
    <d v="1966-04-13T00:00:00"/>
    <n v="8.3999996185302734"/>
    <x v="0"/>
    <n v="9"/>
    <n v="6"/>
    <n v="1384"/>
    <n v="22"/>
    <x v="0"/>
    <n v="680"/>
    <n v="2294"/>
    <m/>
    <x v="0"/>
    <n v="5"/>
    <n v="3380"/>
    <x v="0"/>
    <m/>
    <n v="0.4491"/>
    <n v="0.49374000000000001"/>
    <n v="60.203999999999994"/>
    <n v="0.56275999999999993"/>
    <n v="61.709599999999988"/>
    <n v="19.1828"/>
    <n v="37.598659999999995"/>
    <m/>
    <x v="0"/>
    <n v="0.10410000000000001"/>
    <n v="56.885559999999998"/>
    <n v="4.0676533511148263E-2"/>
    <n v="4397"/>
    <n v="0.13077021987913076"/>
    <n v="7.2776358945771825E-3"/>
    <n v="8.0010241518337528E-3"/>
    <n v="0.98472133995358913"/>
    <n v="0.33721738873626278"/>
    <n v="0.66095262136823474"/>
    <n v="1.8299898955024792E-3"/>
    <x v="0"/>
    <m/>
    <x v="0"/>
    <m/>
    <m/>
    <x v="0"/>
    <m/>
    <x v="0"/>
    <x v="0"/>
    <m/>
    <x v="0"/>
    <x v="0"/>
    <x v="0"/>
    <m/>
    <x v="0"/>
    <x v="0"/>
    <x v="0"/>
    <x v="0"/>
    <x v="0"/>
    <x v="0"/>
    <x v="0"/>
    <x v="0"/>
    <x v="0"/>
    <x v="0"/>
    <x v="0"/>
    <x v="0"/>
    <x v="0"/>
    <m/>
    <x v="0"/>
    <x v="0"/>
    <x v="0"/>
    <x v="0"/>
    <x v="0"/>
    <s v="DST NO. 3"/>
    <m/>
    <x v="0"/>
    <m/>
    <m/>
    <m/>
    <m/>
    <x v="6"/>
    <x v="2"/>
  </r>
  <r>
    <x v="0"/>
    <s v="T13N R099W S05 fWASATCH"/>
    <n v="49007544"/>
    <x v="0"/>
    <x v="1"/>
    <s v="PIONEER"/>
    <m/>
    <s v="5"/>
    <s v=" 13"/>
    <s v=" 99"/>
    <n v="41.135350000000003"/>
    <n v="-108.57508"/>
    <s v="4903706363"/>
    <s v="UNIT NO. 9"/>
    <x v="0"/>
    <x v="51"/>
    <n v="259"/>
    <n v="426"/>
    <n v="55"/>
    <x v="0"/>
    <n v="3159"/>
    <n v="3214"/>
    <n v="7401"/>
    <m/>
    <x v="0"/>
    <d v="1966-04-13T00:00:00"/>
    <n v="8.1000003814697266"/>
    <x v="0"/>
    <n v="36"/>
    <n v="46"/>
    <n v="7318"/>
    <n v="75"/>
    <x v="0"/>
    <n v="8500"/>
    <n v="5283"/>
    <m/>
    <x v="0"/>
    <n v="10"/>
    <n v="18592"/>
    <x v="0"/>
    <m/>
    <n v="1.7964"/>
    <n v="3.7853400000000001"/>
    <n v="318.33299999999997"/>
    <n v="1.9184999999999999"/>
    <n v="325.83323999999999"/>
    <n v="239.785"/>
    <n v="86.588369999999998"/>
    <m/>
    <x v="0"/>
    <n v="0.20820000000000002"/>
    <n v="326.58157"/>
    <n v="-1.1470156540437976E-3"/>
    <n v="21265"/>
    <n v="6.7064756504503595E-2"/>
    <n v="5.5132496610843023E-3"/>
    <n v="1.1617415092456498E-2"/>
    <n v="0.98286933524645914"/>
    <n v="0.73422698041411216"/>
    <n v="0.26513550657497298"/>
    <n v="6.3751301091485358E-4"/>
    <x v="0"/>
    <m/>
    <x v="0"/>
    <m/>
    <m/>
    <x v="0"/>
    <m/>
    <x v="0"/>
    <x v="0"/>
    <m/>
    <x v="0"/>
    <x v="0"/>
    <x v="0"/>
    <m/>
    <x v="0"/>
    <x v="0"/>
    <x v="0"/>
    <x v="0"/>
    <x v="0"/>
    <x v="0"/>
    <x v="0"/>
    <x v="0"/>
    <x v="0"/>
    <x v="0"/>
    <x v="0"/>
    <x v="0"/>
    <x v="0"/>
    <m/>
    <x v="0"/>
    <x v="0"/>
    <x v="0"/>
    <x v="0"/>
    <x v="0"/>
    <s v="DST NO. 5"/>
    <m/>
    <x v="0"/>
    <m/>
    <m/>
    <m/>
    <m/>
    <x v="6"/>
    <x v="2"/>
  </r>
  <r>
    <x v="0"/>
    <s v="T13N R099W S08 fWASATCH"/>
    <n v="49009958"/>
    <x v="0"/>
    <x v="1"/>
    <s v="PIONEER"/>
    <m/>
    <s v="8"/>
    <s v=" 13"/>
    <s v=" 99"/>
    <n v="41.109879999999997"/>
    <n v="-108.57033"/>
    <s v="4903706345"/>
    <s v="UNIT NO. 8"/>
    <x v="0"/>
    <x v="51"/>
    <m/>
    <n v="1468"/>
    <n v="34"/>
    <x v="0"/>
    <n v="3043"/>
    <n v="3077"/>
    <n v="9014"/>
    <n v="6854"/>
    <x v="0"/>
    <d v="1965-10-28T00:00:00"/>
    <n v="8.6999998092651367"/>
    <x v="0"/>
    <n v="474"/>
    <n v="-1"/>
    <n v="2223"/>
    <n v="240"/>
    <x v="0"/>
    <n v="2900"/>
    <n v="2733"/>
    <m/>
    <x v="0"/>
    <n v="105"/>
    <n v="7695"/>
    <x v="0"/>
    <m/>
    <n v="23.6526"/>
    <n v="0"/>
    <n v="96.700499999999991"/>
    <n v="6.1391999999999998"/>
    <n v="126.49229999999999"/>
    <n v="81.808999999999997"/>
    <n v="44.793869999999998"/>
    <m/>
    <x v="0"/>
    <n v="2.1861000000000002"/>
    <n v="128.78897000000001"/>
    <n v="-8.9966255652050783E-3"/>
    <n v="8671"/>
    <n v="5.9635830380056216E-2"/>
    <n v="0.18698845700489281"/>
    <n v="0"/>
    <n v="0.81301154299510725"/>
    <n v="0.63521744136939673"/>
    <n v="0.34780827892326488"/>
    <n v="1.697427970733829E-2"/>
    <x v="0"/>
    <m/>
    <x v="0"/>
    <m/>
    <m/>
    <x v="0"/>
    <m/>
    <x v="0"/>
    <x v="0"/>
    <m/>
    <x v="0"/>
    <x v="0"/>
    <x v="0"/>
    <m/>
    <x v="0"/>
    <x v="0"/>
    <x v="0"/>
    <x v="0"/>
    <x v="0"/>
    <x v="0"/>
    <x v="0"/>
    <x v="0"/>
    <x v="0"/>
    <x v="0"/>
    <x v="0"/>
    <x v="0"/>
    <x v="0"/>
    <m/>
    <x v="0"/>
    <x v="0"/>
    <x v="0"/>
    <x v="0"/>
    <x v="0"/>
    <s v="DST NO. 1 (10-17-65)"/>
    <m/>
    <x v="0"/>
    <m/>
    <m/>
    <m/>
    <m/>
    <x v="6"/>
    <x v="2"/>
  </r>
  <r>
    <x v="0"/>
    <s v="T13N R099W S18 fWASATCH"/>
    <n v="49018175"/>
    <x v="0"/>
    <x v="1"/>
    <s v="ALKALINE CREEK"/>
    <m/>
    <s v="18"/>
    <s v=" 13"/>
    <s v=" 99"/>
    <n v="41.095109999999998"/>
    <n v="-108.59389"/>
    <s v="4903705131"/>
    <s v="UNIT NO. 1"/>
    <x v="0"/>
    <x v="51"/>
    <m/>
    <n v="77"/>
    <n v="12"/>
    <x v="0"/>
    <n v="2816"/>
    <n v="2828"/>
    <n v="3574"/>
    <m/>
    <x v="0"/>
    <d v="1944-11-05T00:00:00"/>
    <m/>
    <x v="0"/>
    <n v="73"/>
    <n v="21"/>
    <n v="4821"/>
    <n v="-3"/>
    <x v="0"/>
    <n v="6086"/>
    <n v="2595"/>
    <m/>
    <x v="0"/>
    <n v="44"/>
    <n v="13640"/>
    <x v="0"/>
    <m/>
    <n v="3.6427"/>
    <n v="1.7280900000000001"/>
    <n v="209.71349999999998"/>
    <n v="0"/>
    <n v="215.08428999999998"/>
    <n v="171.68606"/>
    <n v="42.532049999999998"/>
    <m/>
    <x v="0"/>
    <n v="0.91608000000000012"/>
    <n v="215.13418999999999"/>
    <n v="-1.1598757914817618E-4"/>
    <n v="13634"/>
    <n v="-2.1998973381242209E-4"/>
    <n v="1.6936150938778469E-2"/>
    <n v="8.0344780178970773E-3"/>
    <n v="0.97502937104332443"/>
    <n v="0.79804172456270206"/>
    <n v="0.19770009592617518"/>
    <n v="4.2581795111228029E-3"/>
    <x v="0"/>
    <m/>
    <x v="0"/>
    <m/>
    <m/>
    <x v="0"/>
    <m/>
    <x v="0"/>
    <x v="0"/>
    <m/>
    <x v="0"/>
    <x v="0"/>
    <x v="0"/>
    <m/>
    <x v="0"/>
    <x v="0"/>
    <x v="0"/>
    <x v="0"/>
    <x v="0"/>
    <x v="0"/>
    <x v="0"/>
    <x v="0"/>
    <x v="0"/>
    <x v="0"/>
    <x v="0"/>
    <x v="0"/>
    <x v="0"/>
    <m/>
    <x v="0"/>
    <x v="0"/>
    <x v="0"/>
    <x v="0"/>
    <x v="0"/>
    <s v="TESTER"/>
    <m/>
    <x v="0"/>
    <m/>
    <m/>
    <m/>
    <m/>
    <x v="0"/>
    <x v="2"/>
  </r>
  <r>
    <x v="0"/>
    <s v="T13N R099W S18 fWASATCH"/>
    <n v="49018176"/>
    <x v="0"/>
    <x v="1"/>
    <s v="ALKALINE CREEK"/>
    <m/>
    <s v="18"/>
    <s v=" 13"/>
    <s v=" 99"/>
    <n v="41.095109999999998"/>
    <n v="-108.59389"/>
    <s v="4903705131"/>
    <s v="UNIT NO. 1"/>
    <x v="0"/>
    <x v="51"/>
    <n v="77"/>
    <n v="23"/>
    <n v="15"/>
    <x v="0"/>
    <n v="2905"/>
    <n v="2920"/>
    <n v="3574"/>
    <m/>
    <x v="0"/>
    <d v="1944-11-10T00:00:00"/>
    <m/>
    <x v="0"/>
    <n v="80"/>
    <n v="59"/>
    <n v="6936"/>
    <n v="-3"/>
    <x v="0"/>
    <n v="9415"/>
    <n v="2725"/>
    <m/>
    <x v="0"/>
    <n v="18"/>
    <n v="19233"/>
    <x v="0"/>
    <m/>
    <n v="3.992"/>
    <n v="4.8551099999999998"/>
    <n v="301.71599999999995"/>
    <n v="0"/>
    <n v="310.56310999999994"/>
    <n v="265.59715"/>
    <n v="44.662749999999996"/>
    <m/>
    <x v="0"/>
    <n v="0.37476000000000004"/>
    <n v="310.63466"/>
    <n v="-1.1518070967971898E-4"/>
    <n v="19227"/>
    <n v="-1.5600624024960998E-4"/>
    <n v="1.2854070143746309E-2"/>
    <n v="1.5633247619139312E-2"/>
    <n v="0.9715126822371144"/>
    <n v="0.85501453701270813"/>
    <n v="0.14377902968071882"/>
    <n v="1.2064333065730658E-3"/>
    <x v="0"/>
    <m/>
    <x v="0"/>
    <m/>
    <m/>
    <x v="0"/>
    <m/>
    <x v="0"/>
    <x v="0"/>
    <m/>
    <x v="0"/>
    <x v="0"/>
    <x v="0"/>
    <m/>
    <x v="0"/>
    <x v="0"/>
    <x v="0"/>
    <x v="0"/>
    <x v="0"/>
    <x v="0"/>
    <x v="0"/>
    <x v="0"/>
    <x v="0"/>
    <x v="0"/>
    <x v="0"/>
    <x v="0"/>
    <x v="0"/>
    <m/>
    <x v="0"/>
    <x v="0"/>
    <x v="0"/>
    <x v="0"/>
    <x v="0"/>
    <s v="TESTER"/>
    <m/>
    <x v="0"/>
    <m/>
    <m/>
    <m/>
    <m/>
    <x v="0"/>
    <x v="2"/>
  </r>
  <r>
    <x v="0"/>
    <s v="T13N R099W S18 fWASATCH"/>
    <n v="49018177"/>
    <x v="0"/>
    <x v="1"/>
    <s v="ALKALINE CREEK"/>
    <m/>
    <s v="18"/>
    <s v=" 13"/>
    <s v=" 99"/>
    <n v="41.095109999999998"/>
    <n v="-108.59389"/>
    <s v="4903705131"/>
    <s v="UNIT NO. 1"/>
    <x v="0"/>
    <x v="51"/>
    <n v="23"/>
    <m/>
    <n v="15"/>
    <x v="0"/>
    <n v="2943"/>
    <n v="2958"/>
    <n v="3574"/>
    <m/>
    <x v="0"/>
    <d v="1944-11-11T00:00:00"/>
    <m/>
    <x v="0"/>
    <n v="41"/>
    <n v="20"/>
    <n v="4345"/>
    <n v="-3"/>
    <x v="0"/>
    <n v="5183"/>
    <n v="2765"/>
    <m/>
    <x v="0"/>
    <n v="58"/>
    <n v="12412"/>
    <x v="0"/>
    <m/>
    <n v="2.0459000000000001"/>
    <n v="1.6457999999999999"/>
    <n v="189.00749999999999"/>
    <n v="0"/>
    <n v="192.69919999999999"/>
    <n v="146.21242999999998"/>
    <n v="45.318349999999995"/>
    <m/>
    <x v="0"/>
    <n v="1.2075600000000002"/>
    <n v="192.73833999999999"/>
    <n v="-1.0154693287011764E-4"/>
    <n v="12406"/>
    <n v="-2.4176001289386736E-4"/>
    <n v="1.0617065353670385E-2"/>
    <n v="8.5407723540108105E-3"/>
    <n v="0.9808421622923188"/>
    <n v="0.75860583836096118"/>
    <n v="0.23512887991045267"/>
    <n v="6.2652817285860207E-3"/>
    <x v="0"/>
    <m/>
    <x v="0"/>
    <m/>
    <m/>
    <x v="0"/>
    <m/>
    <x v="0"/>
    <x v="0"/>
    <m/>
    <x v="0"/>
    <x v="0"/>
    <x v="0"/>
    <m/>
    <x v="0"/>
    <x v="0"/>
    <x v="0"/>
    <x v="0"/>
    <x v="0"/>
    <x v="0"/>
    <x v="0"/>
    <x v="0"/>
    <x v="0"/>
    <x v="0"/>
    <x v="0"/>
    <x v="0"/>
    <x v="0"/>
    <m/>
    <x v="0"/>
    <x v="0"/>
    <x v="0"/>
    <x v="0"/>
    <x v="0"/>
    <s v="TESTER"/>
    <m/>
    <x v="0"/>
    <m/>
    <m/>
    <m/>
    <m/>
    <x v="0"/>
    <x v="2"/>
  </r>
  <r>
    <x v="0"/>
    <s v="T13N R099W S20 fWASATCH"/>
    <n v="49009955"/>
    <x v="0"/>
    <x v="1"/>
    <s v="WILDCAT"/>
    <m/>
    <s v="20"/>
    <s v=" 13"/>
    <s v=" 99"/>
    <n v="41.082900000000002"/>
    <n v="-108.58121"/>
    <s v="4903720158"/>
    <s v="2 UNIT (CROOKED WASH)"/>
    <x v="0"/>
    <x v="51"/>
    <m/>
    <n v="451"/>
    <n v="98"/>
    <x v="0"/>
    <n v="1399"/>
    <n v="1497"/>
    <n v="5760"/>
    <m/>
    <x v="0"/>
    <d v="1969-09-05T00:00:00"/>
    <n v="8.6999998092651367"/>
    <x v="0"/>
    <n v="8"/>
    <n v="3"/>
    <n v="820"/>
    <n v="25"/>
    <x v="0"/>
    <n v="60"/>
    <n v="1440"/>
    <m/>
    <x v="0"/>
    <n v="329"/>
    <n v="2098"/>
    <x v="0"/>
    <m/>
    <n v="0.3992"/>
    <n v="0.24687000000000001"/>
    <n v="35.67"/>
    <n v="0.63949999999999996"/>
    <n v="36.955569999999994"/>
    <n v="1.6925999999999999"/>
    <n v="23.601599999999998"/>
    <m/>
    <x v="0"/>
    <n v="6.8497800000000009"/>
    <n v="32.143979999999999"/>
    <n v="6.963272553873355E-2"/>
    <n v="2682"/>
    <n v="0.12217573221757322"/>
    <n v="1.0802160540346153E-2"/>
    <n v="6.6801837990863094E-3"/>
    <n v="0.98251765566056748"/>
    <n v="5.2656827188170226E-2"/>
    <n v="0.73424635032749519"/>
    <n v="0.21309682248433459"/>
    <x v="0"/>
    <m/>
    <x v="0"/>
    <m/>
    <m/>
    <x v="0"/>
    <m/>
    <x v="0"/>
    <x v="0"/>
    <m/>
    <x v="0"/>
    <x v="0"/>
    <x v="0"/>
    <m/>
    <x v="0"/>
    <x v="0"/>
    <x v="0"/>
    <x v="0"/>
    <x v="0"/>
    <x v="0"/>
    <x v="0"/>
    <x v="0"/>
    <x v="0"/>
    <x v="0"/>
    <x v="0"/>
    <x v="0"/>
    <x v="0"/>
    <m/>
    <x v="0"/>
    <x v="0"/>
    <x v="0"/>
    <x v="0"/>
    <x v="0"/>
    <s v="DST NO. 1"/>
    <m/>
    <x v="0"/>
    <m/>
    <m/>
    <m/>
    <m/>
    <x v="6"/>
    <x v="2"/>
  </r>
  <r>
    <x v="0"/>
    <s v="T13N R100W S10 fWASATCH"/>
    <n v="49016424"/>
    <x v="0"/>
    <x v="1"/>
    <s v="TRAIL"/>
    <m/>
    <s v="10"/>
    <s v=" 13"/>
    <s v=" 100"/>
    <n v="41.114049999999999"/>
    <n v="-108.65718"/>
    <s v="4903705145"/>
    <s v="TRAIL NO. 2"/>
    <x v="0"/>
    <x v="51"/>
    <m/>
    <n v="3134"/>
    <n v="60"/>
    <x v="0"/>
    <n v="2440"/>
    <n v="2500"/>
    <n v="7130"/>
    <n v="7091"/>
    <x v="0"/>
    <d v="1958-06-10T00:00:00"/>
    <n v="7.9000000953674316"/>
    <x v="2"/>
    <n v="435"/>
    <n v="200"/>
    <n v="20900"/>
    <n v="-3"/>
    <x v="0"/>
    <n v="32000"/>
    <n v="700"/>
    <m/>
    <x v="0"/>
    <n v="1584"/>
    <n v="55364"/>
    <x v="0"/>
    <m/>
    <n v="21.706499999999998"/>
    <n v="16.458000000000002"/>
    <n v="909.15"/>
    <n v="0"/>
    <n v="947.31449999999995"/>
    <n v="902.72"/>
    <n v="11.472999999999999"/>
    <m/>
    <x v="0"/>
    <n v="32.978880000000004"/>
    <n v="947.17187999999987"/>
    <n v="7.5281618018324857E-5"/>
    <n v="55813"/>
    <n v="4.0386051071714477E-3"/>
    <n v="2.2913720839277767E-2"/>
    <n v="1.737332216491989E-2"/>
    <n v="0.95971295699580239"/>
    <n v="0.95306883477157289"/>
    <n v="1.2112901831502853E-2"/>
    <n v="3.4818263396924336E-2"/>
    <x v="0"/>
    <m/>
    <x v="0"/>
    <m/>
    <m/>
    <x v="0"/>
    <m/>
    <x v="0"/>
    <x v="0"/>
    <m/>
    <x v="0"/>
    <x v="0"/>
    <x v="0"/>
    <m/>
    <x v="0"/>
    <x v="0"/>
    <x v="0"/>
    <x v="0"/>
    <x v="0"/>
    <x v="0"/>
    <x v="0"/>
    <x v="0"/>
    <x v="0"/>
    <x v="0"/>
    <x v="0"/>
    <x v="0"/>
    <x v="0"/>
    <m/>
    <x v="0"/>
    <x v="0"/>
    <x v="0"/>
    <x v="0"/>
    <x v="0"/>
    <s v="DST NO. 1"/>
    <m/>
    <x v="0"/>
    <m/>
    <m/>
    <m/>
    <m/>
    <x v="0"/>
    <x v="2"/>
  </r>
  <r>
    <x v="0"/>
    <s v="T14N R097W S36 fWASATCH"/>
    <n v="49009348"/>
    <x v="0"/>
    <x v="1"/>
    <s v="SHELL CREEK"/>
    <m/>
    <s v="36"/>
    <s v=" 14"/>
    <s v=" 97"/>
    <n v="41.148859999999999"/>
    <n v="-108.26322"/>
    <s v="4903705165"/>
    <s v="UNIT NO. 1"/>
    <x v="0"/>
    <x v="51"/>
    <m/>
    <m/>
    <n v="127"/>
    <x v="4"/>
    <n v="5040"/>
    <n v="5167"/>
    <n v="6497"/>
    <m/>
    <x v="0"/>
    <d v="1952-11-17T00:00:00"/>
    <n v="7.0999999046325684"/>
    <x v="2"/>
    <n v="2258"/>
    <n v="542"/>
    <n v="50000"/>
    <n v="-3"/>
    <x v="0"/>
    <n v="80500"/>
    <n v="285"/>
    <m/>
    <x v="0"/>
    <n v="2846"/>
    <n v="136323"/>
    <x v="0"/>
    <m/>
    <n v="112.6742"/>
    <n v="44.601179999999999"/>
    <n v="2175"/>
    <n v="0"/>
    <n v="2332.27538"/>
    <n v="2270.9050000000002"/>
    <n v="4.6711499999999999"/>
    <m/>
    <x v="0"/>
    <n v="59.253720000000008"/>
    <n v="2334.82987"/>
    <n v="-5.4733927416785529E-4"/>
    <n v="136425"/>
    <n v="3.7397157816005983E-4"/>
    <n v="4.8310847409451275E-2"/>
    <n v="1.9123462170234803E-2"/>
    <n v="0.9325656904203139"/>
    <n v="0.9726211871702668"/>
    <n v="2.0006382734858537E-3"/>
    <n v="2.5378174556247222E-2"/>
    <x v="0"/>
    <m/>
    <x v="0"/>
    <m/>
    <m/>
    <x v="0"/>
    <m/>
    <x v="0"/>
    <x v="0"/>
    <m/>
    <x v="0"/>
    <x v="0"/>
    <x v="0"/>
    <m/>
    <x v="0"/>
    <x v="0"/>
    <x v="0"/>
    <x v="0"/>
    <x v="0"/>
    <x v="0"/>
    <x v="0"/>
    <x v="0"/>
    <x v="0"/>
    <x v="0"/>
    <x v="0"/>
    <x v="0"/>
    <x v="0"/>
    <m/>
    <x v="0"/>
    <x v="0"/>
    <x v="0"/>
    <x v="0"/>
    <x v="0"/>
    <s v="DST #3"/>
    <m/>
    <x v="0"/>
    <m/>
    <m/>
    <m/>
    <m/>
    <x v="6"/>
    <x v="2"/>
  </r>
  <r>
    <x v="0"/>
    <s v="T16N R093W S15 fWASATCH"/>
    <n v="49008473"/>
    <x v="0"/>
    <x v="5"/>
    <s v="BARREL SPRINGS"/>
    <m/>
    <s v="15"/>
    <n v="16"/>
    <n v="93"/>
    <n v="41.363909999999997"/>
    <n v="-107.85778000000001"/>
    <s v="4900705091"/>
    <s v="UNIT NO. 2"/>
    <x v="0"/>
    <x v="51"/>
    <m/>
    <m/>
    <n v="30"/>
    <x v="0"/>
    <n v="2115"/>
    <n v="2145"/>
    <m/>
    <m/>
    <x v="0"/>
    <d v="1967-04-07T00:00:00"/>
    <n v="8.8000000000000007"/>
    <x v="0"/>
    <n v="3"/>
    <n v="2"/>
    <n v="502"/>
    <n v="11"/>
    <x v="0"/>
    <n v="48"/>
    <n v="1013"/>
    <m/>
    <x v="0"/>
    <n v="60"/>
    <n v="1221"/>
    <x v="0"/>
    <m/>
    <n v="0.1497"/>
    <n v="0.16458"/>
    <n v="21.837"/>
    <n v="0.28137999999999996"/>
    <n v="22.432659999999998"/>
    <n v="1.35408"/>
    <n v="16.603069999999999"/>
    <m/>
    <x v="0"/>
    <n v="1.2492000000000001"/>
    <n v="19.20635"/>
    <n v="7.7482870029810941E-2"/>
    <n v="1636"/>
    <n v="0.14525726286314317"/>
    <n v="6.6733057961026474E-3"/>
    <n v="7.336624368220265E-3"/>
    <n v="0.98599006983567705"/>
    <n v="7.0501683037120524E-2"/>
    <n v="0.86445732791498642"/>
    <n v="6.5040989047893016E-2"/>
    <x v="0"/>
    <m/>
    <x v="0"/>
    <m/>
    <m/>
    <x v="0"/>
    <m/>
    <x v="0"/>
    <x v="0"/>
    <m/>
    <x v="0"/>
    <x v="0"/>
    <x v="0"/>
    <m/>
    <x v="0"/>
    <x v="0"/>
    <x v="0"/>
    <x v="0"/>
    <x v="0"/>
    <x v="0"/>
    <x v="0"/>
    <x v="0"/>
    <x v="0"/>
    <x v="0"/>
    <x v="0"/>
    <x v="0"/>
    <x v="0"/>
    <m/>
    <x v="0"/>
    <x v="0"/>
    <x v="0"/>
    <x v="0"/>
    <x v="0"/>
    <s v="DST NO. 1"/>
    <m/>
    <x v="0"/>
    <m/>
    <m/>
    <m/>
    <m/>
    <x v="6"/>
    <x v="2"/>
  </r>
  <r>
    <x v="0"/>
    <s v="T17N R093W S17 fWASATCH"/>
    <n v="49008721"/>
    <x v="0"/>
    <x v="5"/>
    <s v="WILDCAT"/>
    <m/>
    <s v="17"/>
    <n v="17"/>
    <n v="93"/>
    <n v="41.450830000000003"/>
    <n v="-107.89524"/>
    <s v="4900705106"/>
    <s v="17-1 UPRR"/>
    <x v="0"/>
    <x v="51"/>
    <m/>
    <n v="318"/>
    <n v="2"/>
    <x v="0"/>
    <n v="2250"/>
    <n v="2252"/>
    <n v="3600"/>
    <m/>
    <x v="5"/>
    <d v="1965-06-23T00:00:00"/>
    <n v="8.3000001907348633"/>
    <x v="0"/>
    <n v="20"/>
    <n v="8"/>
    <n v="435"/>
    <n v="10"/>
    <x v="0"/>
    <n v="140"/>
    <n v="939"/>
    <m/>
    <x v="0"/>
    <n v="79"/>
    <n v="1155"/>
    <x v="0"/>
    <m/>
    <n v="0.998"/>
    <n v="0.65832000000000002"/>
    <n v="18.922499999999999"/>
    <n v="0.25579999999999997"/>
    <n v="20.834620000000001"/>
    <n v="3.9493999999999998"/>
    <n v="15.390209999999998"/>
    <m/>
    <x v="0"/>
    <n v="1.6447800000000001"/>
    <n v="20.984389999999998"/>
    <n v="-3.5813855947330327E-3"/>
    <n v="1628"/>
    <n v="0.16996047430830039"/>
    <n v="4.7901041631668827E-2"/>
    <n v="3.1597408544048321E-2"/>
    <n v="0.92050154982428278"/>
    <n v="0.18820656688138185"/>
    <n v="0.73341231267623219"/>
    <n v="7.8381120442386001E-2"/>
    <x v="0"/>
    <m/>
    <x v="0"/>
    <m/>
    <m/>
    <x v="0"/>
    <m/>
    <x v="0"/>
    <x v="0"/>
    <m/>
    <x v="0"/>
    <x v="0"/>
    <x v="0"/>
    <m/>
    <x v="0"/>
    <x v="0"/>
    <x v="0"/>
    <x v="0"/>
    <x v="0"/>
    <x v="0"/>
    <x v="0"/>
    <x v="0"/>
    <x v="0"/>
    <x v="0"/>
    <x v="0"/>
    <x v="0"/>
    <x v="0"/>
    <m/>
    <x v="0"/>
    <x v="0"/>
    <x v="0"/>
    <x v="0"/>
    <x v="0"/>
    <s v="SCH. WLT"/>
    <m/>
    <x v="0"/>
    <m/>
    <m/>
    <m/>
    <m/>
    <x v="6"/>
    <x v="2"/>
  </r>
  <r>
    <x v="0"/>
    <s v="T17N R093W S17 fWASATCH"/>
    <n v="49000033"/>
    <x v="0"/>
    <x v="5"/>
    <s v="WILDCAT"/>
    <m/>
    <s v="17"/>
    <n v="17"/>
    <n v="93"/>
    <n v="41.450830000000003"/>
    <n v="-107.89524"/>
    <s v="4900705106"/>
    <s v="17-1 UPRR"/>
    <x v="0"/>
    <x v="51"/>
    <n v="318"/>
    <m/>
    <n v="16"/>
    <x v="0"/>
    <n v="2570"/>
    <n v="2586"/>
    <n v="3600"/>
    <m/>
    <x v="0"/>
    <d v="1965-06-23T00:00:00"/>
    <n v="8.6"/>
    <x v="0"/>
    <n v="22"/>
    <n v="8"/>
    <n v="980"/>
    <n v="10"/>
    <x v="0"/>
    <n v="940"/>
    <n v="1013"/>
    <m/>
    <x v="0"/>
    <n v="22"/>
    <n v="2518"/>
    <x v="0"/>
    <m/>
    <n v="1.0977999999999999"/>
    <n v="0.65832000000000002"/>
    <n v="42.63"/>
    <n v="0.25579999999999997"/>
    <n v="44.641919999999999"/>
    <n v="26.517399999999999"/>
    <n v="16.603069999999999"/>
    <m/>
    <x v="0"/>
    <n v="0.45804000000000006"/>
    <n v="43.578509999999994"/>
    <n v="1.2054010618628867E-2"/>
    <n v="2992"/>
    <n v="8.6025408348457344E-2"/>
    <n v="2.4591236219230712E-2"/>
    <n v="1.4746677562255388E-2"/>
    <n v="0.96066208621851379"/>
    <n v="0.60849716982062951"/>
    <n v="0.38099214498155171"/>
    <n v="1.0510685197818836E-2"/>
    <x v="0"/>
    <m/>
    <x v="0"/>
    <m/>
    <m/>
    <x v="0"/>
    <m/>
    <x v="0"/>
    <x v="0"/>
    <m/>
    <x v="0"/>
    <x v="0"/>
    <x v="0"/>
    <m/>
    <x v="0"/>
    <x v="0"/>
    <x v="0"/>
    <x v="0"/>
    <x v="0"/>
    <x v="0"/>
    <x v="0"/>
    <x v="0"/>
    <x v="0"/>
    <x v="0"/>
    <x v="0"/>
    <x v="0"/>
    <x v="0"/>
    <m/>
    <x v="0"/>
    <x v="0"/>
    <x v="0"/>
    <x v="0"/>
    <x v="0"/>
    <s v="DST (BOTTOM)"/>
    <m/>
    <x v="0"/>
    <m/>
    <m/>
    <m/>
    <m/>
    <x v="6"/>
    <x v="2"/>
  </r>
  <r>
    <x v="1"/>
    <s v="T18N R098W S01 fWASATCH"/>
    <m/>
    <x v="1"/>
    <x v="3"/>
    <s v="TABLE ROCK"/>
    <s v="NW NW"/>
    <n v="1"/>
    <n v="18"/>
    <n v="98"/>
    <n v="41.570326000000001"/>
    <n v="-108.40353899999999"/>
    <s v="4903705466"/>
    <s v="WSW #1"/>
    <x v="0"/>
    <x v="51"/>
    <m/>
    <m/>
    <m/>
    <x v="0"/>
    <m/>
    <n v="2330"/>
    <n v="3831"/>
    <m/>
    <x v="1"/>
    <d v="1988-06-29T00:00:00"/>
    <n v="8.1999999999999993"/>
    <x v="0"/>
    <n v="4"/>
    <n v="5"/>
    <n v="375"/>
    <n v="2"/>
    <x v="1"/>
    <n v="270"/>
    <n v="536"/>
    <n v="0"/>
    <x v="1"/>
    <n v="27"/>
    <n v="947"/>
    <x v="0"/>
    <s v="PRECISION SERVICE, CASPER, W.O. #7380-1"/>
    <n v="0.1996"/>
    <n v="0.41144999999999998"/>
    <n v="16.3125"/>
    <n v="5.1159999999999997E-2"/>
    <n v="16.974709999999998"/>
    <n v="7.6166999999999998"/>
    <n v="8.7850399999999986"/>
    <n v="0"/>
    <x v="1"/>
    <n v="0.56214000000000008"/>
    <n v="16.963879999999996"/>
    <n v="3.191057731037771E-4"/>
    <n v="1219"/>
    <n v="0.12557710064635272"/>
    <n v="1.175866922026945E-2"/>
    <n v="2.4239000253907138E-2"/>
    <n v="0.96400233052582351"/>
    <n v="0.44899515912633203"/>
    <n v="0.51786737468079236"/>
    <n v="3.3137466192875699E-2"/>
    <x v="1"/>
    <n v="0"/>
    <x v="1"/>
    <n v="819"/>
    <n v="7.2"/>
    <x v="0"/>
    <n v="0"/>
    <x v="0"/>
    <x v="1"/>
    <m/>
    <x v="1"/>
    <x v="1"/>
    <x v="1"/>
    <n v="0"/>
    <x v="1"/>
    <x v="3"/>
    <x v="1"/>
    <x v="1"/>
    <x v="0"/>
    <x v="0"/>
    <x v="0"/>
    <x v="0"/>
    <x v="0"/>
    <x v="0"/>
    <x v="0"/>
    <x v="0"/>
    <x v="0"/>
    <m/>
    <x v="0"/>
    <x v="0"/>
    <x v="0"/>
    <x v="0"/>
    <x v="0"/>
    <s v="CARBONATE = TRACE"/>
    <m/>
    <x v="0"/>
    <m/>
    <m/>
    <m/>
    <m/>
    <x v="0"/>
    <x v="2"/>
  </r>
  <r>
    <x v="1"/>
    <s v="T18N R098W S01 fWASATCH"/>
    <m/>
    <x v="1"/>
    <x v="3"/>
    <s v="TABLE ROCK"/>
    <s v="NW NW"/>
    <n v="1"/>
    <n v="18"/>
    <n v="98"/>
    <n v="41.570326000000001"/>
    <n v="-108.40353899999999"/>
    <s v="4903705466"/>
    <s v="B-1 FED"/>
    <x v="0"/>
    <x v="51"/>
    <m/>
    <m/>
    <m/>
    <x v="0"/>
    <n v="3304"/>
    <n v="3330"/>
    <n v="3831"/>
    <m/>
    <x v="2"/>
    <d v="1972-05-04T00:00:00"/>
    <n v="8.1"/>
    <x v="0"/>
    <n v="392"/>
    <n v="135"/>
    <n v="28053"/>
    <n v="260"/>
    <x v="1"/>
    <n v="42400"/>
    <n v="2891"/>
    <n v="0"/>
    <x v="1"/>
    <n v="698"/>
    <n v="73362"/>
    <x v="0"/>
    <s v="TEXACO EXPLORATION AND PROD"/>
    <n v="19.5608"/>
    <n v="11.10915"/>
    <n v="1220.3054999999999"/>
    <n v="6.6507999999999994"/>
    <n v="1257.6262499999998"/>
    <n v="1196.104"/>
    <n v="47.383489999999995"/>
    <n v="0"/>
    <x v="1"/>
    <n v="14.532360000000001"/>
    <n v="1258.0198499999999"/>
    <n v="-1.5646079947418117E-4"/>
    <n v="74829"/>
    <n v="9.8993866024252482E-3"/>
    <n v="1.5553746592041956E-2"/>
    <n v="8.8334272602850015E-3"/>
    <n v="0.97561282614767308"/>
    <n v="0.95078308978987902"/>
    <n v="3.7665137000819186E-2"/>
    <n v="1.1551773209301905E-2"/>
    <x v="1"/>
    <n v="0"/>
    <x v="1"/>
    <n v="72485"/>
    <n v="0.1"/>
    <x v="0"/>
    <n v="0.1"/>
    <x v="0"/>
    <x v="1"/>
    <m/>
    <x v="1"/>
    <x v="1"/>
    <x v="1"/>
    <n v="0"/>
    <x v="1"/>
    <x v="3"/>
    <x v="1"/>
    <x v="1"/>
    <x v="0"/>
    <x v="0"/>
    <x v="0"/>
    <x v="0"/>
    <x v="0"/>
    <x v="0"/>
    <x v="0"/>
    <x v="0"/>
    <x v="0"/>
    <m/>
    <x v="0"/>
    <x v="0"/>
    <x v="0"/>
    <x v="0"/>
    <x v="0"/>
    <s v="PRODUCED WATER"/>
    <n v="19000101"/>
    <x v="1"/>
    <s v="CHEMICAL AND GEOLOGICAL LABS CASPER ID No 7631-3"/>
    <m/>
    <s v="3304-3330"/>
    <d v="1972-05-04T00:00:00"/>
    <x v="0"/>
    <x v="2"/>
  </r>
  <r>
    <x v="1"/>
    <s v="T18N R098W S03 fWASATCH"/>
    <m/>
    <x v="1"/>
    <x v="3"/>
    <s v="TABLE ROCK"/>
    <s v="SW SW"/>
    <n v="3"/>
    <n v="18"/>
    <n v="98"/>
    <n v="41.561660000000003"/>
    <n v="-108.42395"/>
    <s v="4903705443"/>
    <s v="3 TRU"/>
    <x v="0"/>
    <x v="51"/>
    <m/>
    <m/>
    <m/>
    <x v="0"/>
    <m/>
    <m/>
    <n v="682"/>
    <m/>
    <x v="1"/>
    <d v="1977-01-21T00:00:00"/>
    <n v="8.1999999999999993"/>
    <x v="0"/>
    <n v="5"/>
    <n v="1"/>
    <n v="453"/>
    <n v="14"/>
    <x v="1"/>
    <n v="56"/>
    <n v="1086"/>
    <n v="24"/>
    <x v="1"/>
    <n v="9"/>
    <n v="1097"/>
    <x v="0"/>
    <m/>
    <n v="0.2495"/>
    <n v="8.2290000000000002E-2"/>
    <n v="19.705499999999997"/>
    <n v="0.35811999999999999"/>
    <n v="20.395409999999998"/>
    <n v="1.5797599999999998"/>
    <n v="17.799539999999997"/>
    <n v="0.79991999999999996"/>
    <x v="1"/>
    <n v="0.18738000000000002"/>
    <n v="20.366599999999998"/>
    <n v="7.0678555841578977E-4"/>
    <n v="1648"/>
    <n v="0.20072859744990892"/>
    <n v="1.2233144614400986E-2"/>
    <n v="4.0347313439641572E-3"/>
    <n v="0.98373212404163479"/>
    <n v="7.7566211346027314E-2"/>
    <n v="0.87395736156255821"/>
    <n v="9.2003574479785546E-3"/>
    <x v="1"/>
    <n v="0"/>
    <x v="1"/>
    <n v="858"/>
    <n v="6.4"/>
    <x v="0"/>
    <n v="6.8"/>
    <x v="0"/>
    <x v="1"/>
    <m/>
    <x v="1"/>
    <x v="1"/>
    <x v="1"/>
    <n v="0"/>
    <x v="1"/>
    <x v="3"/>
    <x v="1"/>
    <x v="1"/>
    <x v="0"/>
    <x v="0"/>
    <x v="0"/>
    <x v="0"/>
    <x v="0"/>
    <x v="0"/>
    <x v="0"/>
    <x v="0"/>
    <x v="0"/>
    <m/>
    <x v="0"/>
    <x v="0"/>
    <x v="0"/>
    <x v="0"/>
    <x v="0"/>
    <m/>
    <m/>
    <x v="0"/>
    <m/>
    <m/>
    <m/>
    <m/>
    <x v="0"/>
    <x v="2"/>
  </r>
  <r>
    <x v="0"/>
    <s v="T22N R099W S08 fWASATCH"/>
    <n v="49007467"/>
    <x v="0"/>
    <x v="1"/>
    <m/>
    <m/>
    <s v="8"/>
    <s v=" 22"/>
    <s v=" 99"/>
    <n v="41.89188"/>
    <n v="-108.63244"/>
    <s v="4903705880"/>
    <s v="UNIT NO. 1"/>
    <x v="0"/>
    <x v="51"/>
    <m/>
    <n v="3244"/>
    <n v="100"/>
    <x v="0"/>
    <n v="550"/>
    <n v="650"/>
    <n v="6100"/>
    <m/>
    <x v="2"/>
    <d v="1959-10-21T00:00:00"/>
    <n v="8.1999998092651367"/>
    <x v="2"/>
    <n v="9"/>
    <n v="2"/>
    <n v="448"/>
    <n v="-3"/>
    <x v="0"/>
    <n v="180"/>
    <n v="830"/>
    <m/>
    <x v="0"/>
    <n v="30"/>
    <n v="1102"/>
    <x v="0"/>
    <m/>
    <n v="0.4491"/>
    <n v="0.16458"/>
    <n v="19.488"/>
    <n v="0"/>
    <n v="20.101679999999998"/>
    <n v="5.0777999999999999"/>
    <n v="13.603699999999998"/>
    <m/>
    <x v="0"/>
    <n v="0.62460000000000004"/>
    <n v="19.306100000000001"/>
    <n v="2.0188399346524912E-2"/>
    <n v="1493"/>
    <n v="0.15067437379576107"/>
    <n v="2.2341416239836671E-2"/>
    <n v="8.1873753835500322E-3"/>
    <n v="0.96947120837661338"/>
    <n v="0.26301531640258774"/>
    <n v="0.70463221468862158"/>
    <n v="3.235246890879049E-2"/>
    <x v="0"/>
    <m/>
    <x v="0"/>
    <m/>
    <m/>
    <x v="0"/>
    <m/>
    <x v="0"/>
    <x v="0"/>
    <m/>
    <x v="0"/>
    <x v="0"/>
    <x v="0"/>
    <m/>
    <x v="0"/>
    <x v="0"/>
    <x v="0"/>
    <x v="0"/>
    <x v="0"/>
    <x v="0"/>
    <x v="0"/>
    <x v="0"/>
    <x v="0"/>
    <x v="0"/>
    <x v="0"/>
    <x v="0"/>
    <x v="0"/>
    <m/>
    <x v="0"/>
    <x v="0"/>
    <x v="0"/>
    <x v="0"/>
    <x v="0"/>
    <s v="PRODUCTION WATER"/>
    <m/>
    <x v="0"/>
    <m/>
    <m/>
    <m/>
    <m/>
    <x v="5"/>
    <x v="2"/>
  </r>
  <r>
    <x v="0"/>
    <s v="T13N R109W S33 fWASATCH"/>
    <n v="49010068"/>
    <x v="0"/>
    <x v="1"/>
    <m/>
    <m/>
    <s v="33"/>
    <s v=" 13"/>
    <s v=" 109"/>
    <n v="41.062069999999999"/>
    <n v="-109.70542"/>
    <s v="4903705118"/>
    <s v="UNIT NO. 1"/>
    <x v="0"/>
    <x v="51"/>
    <m/>
    <m/>
    <n v="66"/>
    <x v="4"/>
    <n v="3069"/>
    <n v="3135"/>
    <n v="6355"/>
    <m/>
    <x v="0"/>
    <d v="1960-08-17T00:00:00"/>
    <n v="8.8000001907348633"/>
    <x v="0"/>
    <n v="94"/>
    <n v="13"/>
    <n v="1361"/>
    <n v="-3"/>
    <x v="0"/>
    <n v="340"/>
    <n v="891"/>
    <m/>
    <x v="0"/>
    <n v="1844"/>
    <n v="4163"/>
    <x v="0"/>
    <m/>
    <n v="4.6905999999999999"/>
    <n v="1.0697700000000001"/>
    <n v="59.203499999999998"/>
    <n v="0"/>
    <n v="64.96387"/>
    <n v="9.5914000000000001"/>
    <n v="14.603489999999999"/>
    <m/>
    <x v="0"/>
    <n v="38.39208"/>
    <n v="62.586970000000001"/>
    <n v="1.8634922357234174E-2"/>
    <n v="4537"/>
    <n v="4.2988505747126433E-2"/>
    <n v="7.2203210800095494E-2"/>
    <n v="1.6467153203773115E-2"/>
    <n v="0.91132963599613137"/>
    <n v="0.15324915074175982"/>
    <n v="0.23333115503115104"/>
    <n v="0.61341969422708909"/>
    <x v="0"/>
    <m/>
    <x v="0"/>
    <m/>
    <m/>
    <x v="0"/>
    <m/>
    <x v="0"/>
    <x v="0"/>
    <m/>
    <x v="0"/>
    <x v="0"/>
    <x v="0"/>
    <m/>
    <x v="0"/>
    <x v="0"/>
    <x v="0"/>
    <x v="0"/>
    <x v="0"/>
    <x v="0"/>
    <x v="0"/>
    <x v="0"/>
    <x v="0"/>
    <x v="0"/>
    <x v="0"/>
    <x v="0"/>
    <x v="0"/>
    <m/>
    <x v="0"/>
    <x v="0"/>
    <x v="0"/>
    <x v="0"/>
    <x v="0"/>
    <s v="DST NO. 1 (TOP)"/>
    <m/>
    <x v="0"/>
    <m/>
    <m/>
    <m/>
    <m/>
    <x v="0"/>
    <x v="0"/>
  </r>
  <r>
    <x v="0"/>
    <s v="T13N R109W S33 fWASATCH"/>
    <n v="49007192"/>
    <x v="0"/>
    <x v="1"/>
    <m/>
    <m/>
    <s v="33"/>
    <s v=" 13"/>
    <s v=" 109"/>
    <n v="41.062069999999999"/>
    <n v="-109.70542"/>
    <s v="4903705118"/>
    <s v="UNIT NO. 1"/>
    <x v="0"/>
    <x v="51"/>
    <m/>
    <m/>
    <n v="66"/>
    <x v="4"/>
    <n v="3069"/>
    <n v="3135"/>
    <n v="6355"/>
    <m/>
    <x v="0"/>
    <d v="1960-08-17T00:00:00"/>
    <n v="8.8999996185302734"/>
    <x v="0"/>
    <n v="72"/>
    <n v="22"/>
    <n v="1709"/>
    <n v="-3"/>
    <x v="0"/>
    <n v="1200"/>
    <n v="671"/>
    <m/>
    <x v="0"/>
    <n v="1448"/>
    <n v="4925"/>
    <x v="0"/>
    <m/>
    <n v="3.5928"/>
    <n v="1.8103800000000001"/>
    <n v="74.341499999999996"/>
    <n v="0"/>
    <n v="79.744680000000002"/>
    <n v="33.851999999999997"/>
    <n v="10.997689999999999"/>
    <m/>
    <x v="0"/>
    <n v="30.147360000000003"/>
    <n v="74.997050000000002"/>
    <n v="3.0680993420456139E-2"/>
    <n v="5116"/>
    <n v="1.9022009759984065E-2"/>
    <n v="4.5053789168130083E-2"/>
    <n v="2.2702204084335157E-2"/>
    <n v="0.93224400674753471"/>
    <n v="0.45137775419166482"/>
    <n v="0.14664163457095977"/>
    <n v="0.40198061123737538"/>
    <x v="0"/>
    <m/>
    <x v="0"/>
    <m/>
    <m/>
    <x v="0"/>
    <m/>
    <x v="0"/>
    <x v="0"/>
    <m/>
    <x v="0"/>
    <x v="0"/>
    <x v="0"/>
    <m/>
    <x v="0"/>
    <x v="0"/>
    <x v="0"/>
    <x v="0"/>
    <x v="0"/>
    <x v="0"/>
    <x v="0"/>
    <x v="0"/>
    <x v="0"/>
    <x v="0"/>
    <x v="0"/>
    <x v="0"/>
    <x v="0"/>
    <m/>
    <x v="0"/>
    <x v="0"/>
    <x v="0"/>
    <x v="0"/>
    <x v="0"/>
    <s v="DST NO. 1 (BOTTOM)"/>
    <m/>
    <x v="0"/>
    <m/>
    <m/>
    <m/>
    <m/>
    <x v="0"/>
    <x v="0"/>
  </r>
  <r>
    <x v="0"/>
    <s v="T13N R111W S26 fWASATCH"/>
    <n v="49007361"/>
    <x v="0"/>
    <x v="1"/>
    <m/>
    <m/>
    <s v="26"/>
    <s v=" 13"/>
    <s v=" 111"/>
    <n v="41.080640000000002"/>
    <n v="-109.89623"/>
    <s v="4903705126"/>
    <s v="UNIT NO. 1"/>
    <x v="0"/>
    <x v="51"/>
    <m/>
    <m/>
    <n v="41"/>
    <x v="4"/>
    <n v="4014"/>
    <n v="4055"/>
    <n v="7576"/>
    <m/>
    <x v="0"/>
    <d v="1952-01-03T00:00:00"/>
    <n v="8"/>
    <x v="0"/>
    <n v="177"/>
    <n v="80"/>
    <n v="7431"/>
    <n v="-3"/>
    <x v="0"/>
    <n v="9338"/>
    <n v="310"/>
    <m/>
    <x v="0"/>
    <n v="3375"/>
    <n v="20552"/>
    <x v="0"/>
    <m/>
    <n v="8.8323"/>
    <n v="6.5831999999999997"/>
    <n v="323.24849999999998"/>
    <n v="0"/>
    <n v="338.66399999999999"/>
    <n v="263.42498000000001"/>
    <n v="5.0808999999999997"/>
    <m/>
    <x v="0"/>
    <n v="70.267499999999998"/>
    <n v="338.77337999999997"/>
    <n v="-1.6146141802802111E-4"/>
    <n v="20705"/>
    <n v="3.7084615943961024E-3"/>
    <n v="2.6079831337254625E-2"/>
    <n v="1.9438735738076678E-2"/>
    <n v="0.95448143292466869"/>
    <n v="0.77758464965576701"/>
    <n v="1.4997931655669049E-2"/>
    <n v="0.20741741868856406"/>
    <x v="0"/>
    <m/>
    <x v="0"/>
    <m/>
    <m/>
    <x v="0"/>
    <m/>
    <x v="0"/>
    <x v="0"/>
    <m/>
    <x v="0"/>
    <x v="0"/>
    <x v="0"/>
    <m/>
    <x v="0"/>
    <x v="0"/>
    <x v="0"/>
    <x v="0"/>
    <x v="0"/>
    <x v="0"/>
    <x v="0"/>
    <x v="0"/>
    <x v="0"/>
    <x v="0"/>
    <x v="0"/>
    <x v="0"/>
    <x v="0"/>
    <m/>
    <x v="0"/>
    <x v="0"/>
    <x v="0"/>
    <x v="0"/>
    <x v="0"/>
    <s v="DST"/>
    <m/>
    <x v="0"/>
    <m/>
    <m/>
    <m/>
    <m/>
    <x v="0"/>
    <x v="0"/>
  </r>
  <r>
    <x v="1"/>
    <s v="T23N R107W S30 fWASATCH"/>
    <n v="4777"/>
    <x v="0"/>
    <x v="1"/>
    <m/>
    <s v="NE NW"/>
    <n v="30"/>
    <n v="23"/>
    <n v="107"/>
    <n v="41.459232999999998"/>
    <n v="-108.69175300000001"/>
    <s v="4903707152"/>
    <s v="WYOMING NO 1"/>
    <x v="0"/>
    <x v="51"/>
    <m/>
    <m/>
    <s v=""/>
    <x v="0"/>
    <m/>
    <m/>
    <m/>
    <m/>
    <x v="1"/>
    <d v="1972-11-20T00:00:00"/>
    <n v="9.5"/>
    <x v="1"/>
    <n v="1"/>
    <n v="0"/>
    <n v="470"/>
    <n v="1.2"/>
    <x v="1"/>
    <n v="37"/>
    <n v="610"/>
    <n v="252"/>
    <x v="1"/>
    <n v="3.3"/>
    <n v="1496"/>
    <x v="0"/>
    <s v="DEPARTMENT OF ENERGY"/>
    <n v="4.99E-2"/>
    <n v="0"/>
    <n v="20.445"/>
    <n v="3.0695999999999998E-2"/>
    <n v="20.525596"/>
    <n v="1.0437699999999999"/>
    <n v="9.9978999999999996"/>
    <n v="8.3991600000000002"/>
    <x v="1"/>
    <n v="6.8706000000000003E-2"/>
    <n v="19.509535999999997"/>
    <n v="2.5379209440348622E-2"/>
    <n v="1374.5"/>
    <n v="-4.2327120710677582E-2"/>
    <n v="2.4311108919809199E-3"/>
    <n v="0"/>
    <n v="0.997568889108019"/>
    <n v="5.350050354862361E-2"/>
    <n v="0.5124622133504354"/>
    <n v="3.5216624321562548E-3"/>
    <x v="1"/>
    <n v="0"/>
    <x v="1"/>
    <n v="0"/>
    <n v="0"/>
    <x v="1"/>
    <n v="1830"/>
    <x v="2"/>
    <x v="1"/>
    <n v="0"/>
    <x v="1"/>
    <x v="1"/>
    <x v="1"/>
    <n v="0"/>
    <x v="1"/>
    <x v="3"/>
    <x v="1"/>
    <x v="1"/>
    <x v="0"/>
    <x v="0"/>
    <x v="0"/>
    <x v="0"/>
    <x v="0"/>
    <x v="8"/>
    <x v="0"/>
    <x v="0"/>
    <x v="0"/>
    <m/>
    <x v="0"/>
    <x v="0"/>
    <x v="1"/>
    <x v="0"/>
    <x v="0"/>
    <s v="WATER WELL"/>
    <n v="19721120"/>
    <x v="0"/>
    <s v="WYOMING DEPT OF AGRICULTURE DIVISION OF LABORATORIES"/>
    <m/>
    <m/>
    <d v="1972-11-26T00:00:00"/>
    <x v="0"/>
    <x v="0"/>
  </r>
  <r>
    <x v="0"/>
    <s v="T23N R110W S13 fWASATCH"/>
    <n v="49009384"/>
    <x v="0"/>
    <x v="1"/>
    <s v="HORN CANYON"/>
    <m/>
    <s v="13"/>
    <s v=" 23"/>
    <s v=" 110"/>
    <n v="41.966630000000002"/>
    <n v="-109.82608999999999"/>
    <s v="4903760021"/>
    <s v="NO. 1"/>
    <x v="0"/>
    <x v="51"/>
    <m/>
    <m/>
    <n v="70"/>
    <x v="0"/>
    <n v="1655"/>
    <n v="1725"/>
    <n v="3047"/>
    <m/>
    <x v="3"/>
    <d v="1958-10-10T00:00:00"/>
    <n v="7.5"/>
    <x v="2"/>
    <n v="6"/>
    <n v="2"/>
    <n v="417"/>
    <n v="-3"/>
    <x v="0"/>
    <n v="160"/>
    <n v="720"/>
    <m/>
    <x v="0"/>
    <n v="110"/>
    <n v="1050"/>
    <x v="0"/>
    <m/>
    <n v="0.2994"/>
    <n v="0.16458"/>
    <n v="18.139499999999998"/>
    <n v="0"/>
    <n v="18.603479999999998"/>
    <n v="4.5136000000000003"/>
    <n v="11.800799999999999"/>
    <m/>
    <x v="0"/>
    <n v="2.2902"/>
    <n v="18.604599999999998"/>
    <n v="-3.0100988817488891E-5"/>
    <n v="1409"/>
    <n v="0.14599430662871085"/>
    <n v="1.6093763102387297E-2"/>
    <n v="8.8467319017732186E-3"/>
    <n v="0.97505950499583949"/>
    <n v="0.24260666716833476"/>
    <n v="0.63429474431054689"/>
    <n v="0.12309858852111845"/>
    <x v="0"/>
    <m/>
    <x v="0"/>
    <m/>
    <m/>
    <x v="0"/>
    <m/>
    <x v="0"/>
    <x v="0"/>
    <m/>
    <x v="0"/>
    <x v="0"/>
    <x v="0"/>
    <m/>
    <x v="0"/>
    <x v="0"/>
    <x v="0"/>
    <x v="0"/>
    <x v="0"/>
    <x v="0"/>
    <x v="0"/>
    <x v="0"/>
    <x v="0"/>
    <x v="0"/>
    <x v="0"/>
    <x v="0"/>
    <x v="0"/>
    <m/>
    <x v="0"/>
    <x v="0"/>
    <x v="0"/>
    <x v="0"/>
    <x v="0"/>
    <s v="FLOWING"/>
    <m/>
    <x v="0"/>
    <m/>
    <m/>
    <m/>
    <m/>
    <x v="0"/>
    <x v="0"/>
  </r>
  <r>
    <x v="0"/>
    <s v="T23N R110W S13 fWASATCH"/>
    <n v="49009256"/>
    <x v="0"/>
    <x v="1"/>
    <s v="HORN CANYON"/>
    <m/>
    <s v="13"/>
    <s v=" 23"/>
    <s v=" 110"/>
    <n v="41.963810000000002"/>
    <n v="-109.82769"/>
    <s v="4903705915"/>
    <s v="HORN CANYON NO. 1-A"/>
    <x v="0"/>
    <x v="51"/>
    <m/>
    <n v="1405"/>
    <n v="320"/>
    <x v="0"/>
    <n v="2860"/>
    <n v="3180"/>
    <m/>
    <m/>
    <x v="0"/>
    <m/>
    <n v="8.5"/>
    <x v="2"/>
    <n v="21"/>
    <n v="5"/>
    <n v="977"/>
    <n v="-3"/>
    <x v="0"/>
    <n v="1040"/>
    <n v="410"/>
    <m/>
    <x v="0"/>
    <n v="263"/>
    <n v="2582"/>
    <x v="0"/>
    <m/>
    <n v="1.0479000000000001"/>
    <n v="0.41144999999999998"/>
    <n v="42.499499999999998"/>
    <n v="0"/>
    <n v="43.958849999999998"/>
    <n v="29.3384"/>
    <n v="6.7198999999999991"/>
    <m/>
    <x v="0"/>
    <n v="5.4756600000000004"/>
    <n v="41.53396"/>
    <n v="2.8363671752045558E-2"/>
    <n v="2710"/>
    <n v="2.4187452758881331E-2"/>
    <n v="2.383820322870139E-2"/>
    <n v="9.3598899880228889E-3"/>
    <n v="0.96680190678327571"/>
    <n v="0.70637136454120919"/>
    <n v="0.16179290392729226"/>
    <n v="0.13183573153149858"/>
    <x v="0"/>
    <m/>
    <x v="0"/>
    <m/>
    <m/>
    <x v="0"/>
    <m/>
    <x v="0"/>
    <x v="0"/>
    <m/>
    <x v="0"/>
    <x v="0"/>
    <x v="0"/>
    <m/>
    <x v="0"/>
    <x v="0"/>
    <x v="0"/>
    <x v="0"/>
    <x v="0"/>
    <x v="0"/>
    <x v="0"/>
    <x v="0"/>
    <x v="0"/>
    <x v="0"/>
    <x v="0"/>
    <x v="0"/>
    <x v="0"/>
    <m/>
    <x v="0"/>
    <x v="0"/>
    <x v="0"/>
    <x v="0"/>
    <x v="0"/>
    <s v="DST NO. 3"/>
    <m/>
    <x v="0"/>
    <m/>
    <m/>
    <m/>
    <m/>
    <x v="0"/>
    <x v="0"/>
  </r>
  <r>
    <x v="0"/>
    <s v="T24N R110W S10 fWASATCH"/>
    <n v="49008399"/>
    <x v="0"/>
    <x v="1"/>
    <s v="WILDCAT"/>
    <m/>
    <s v="10"/>
    <s v=" 24"/>
    <s v=" 110"/>
    <n v="42.068060000000003"/>
    <n v="-109.86924"/>
    <s v="4903720161"/>
    <s v="NO. 1 BROKEN HAND UNIT"/>
    <x v="0"/>
    <x v="51"/>
    <m/>
    <m/>
    <n v="-900"/>
    <x v="0"/>
    <n v="900"/>
    <m/>
    <n v="7200"/>
    <m/>
    <x v="3"/>
    <d v="1969-08-28T00:00:00"/>
    <n v="8.1000003814697266"/>
    <x v="0"/>
    <n v="19"/>
    <n v="10"/>
    <n v="1405"/>
    <n v="23"/>
    <x v="0"/>
    <n v="1510"/>
    <n v="878"/>
    <m/>
    <x v="0"/>
    <n v="312"/>
    <n v="3711"/>
    <x v="0"/>
    <m/>
    <n v="0.94809999999999994"/>
    <n v="0.82289999999999996"/>
    <n v="61.1175"/>
    <n v="0.58833999999999997"/>
    <n v="63.476839999999996"/>
    <n v="42.597099999999998"/>
    <n v="14.390419999999999"/>
    <m/>
    <x v="0"/>
    <n v="6.4958400000000003"/>
    <n v="63.483359999999998"/>
    <n v="-5.1354676504935075E-5"/>
    <n v="4154"/>
    <n v="5.632549268912905E-2"/>
    <n v="1.4936156242182188E-2"/>
    <n v="1.2963783326328153E-2"/>
    <n v="0.97210006043148967"/>
    <n v="0.67099630517351316"/>
    <n v="0.22668018832021491"/>
    <n v="0.10232350650627189"/>
    <x v="0"/>
    <m/>
    <x v="0"/>
    <m/>
    <m/>
    <x v="0"/>
    <m/>
    <x v="0"/>
    <x v="0"/>
    <m/>
    <x v="0"/>
    <x v="0"/>
    <x v="0"/>
    <m/>
    <x v="0"/>
    <x v="0"/>
    <x v="0"/>
    <x v="0"/>
    <x v="0"/>
    <x v="0"/>
    <x v="0"/>
    <x v="0"/>
    <x v="0"/>
    <x v="0"/>
    <x v="0"/>
    <x v="0"/>
    <x v="0"/>
    <m/>
    <x v="0"/>
    <x v="0"/>
    <x v="0"/>
    <x v="0"/>
    <x v="0"/>
    <s v="FLOWLINE"/>
    <m/>
    <x v="0"/>
    <m/>
    <m/>
    <m/>
    <m/>
    <x v="0"/>
    <x v="0"/>
  </r>
  <r>
    <x v="0"/>
    <s v="T24N R113W S04 fWASATCH"/>
    <n v="49018556"/>
    <x v="0"/>
    <x v="2"/>
    <s v="FONTENELLE"/>
    <m/>
    <s v="4"/>
    <s v=" 24"/>
    <s v=" 113"/>
    <n v="42.091769999999997"/>
    <n v="-110.24428"/>
    <s v="4902305096"/>
    <s v="1 F. POMEROY RANCH"/>
    <x v="0"/>
    <x v="51"/>
    <m/>
    <m/>
    <n v="8"/>
    <x v="0"/>
    <n v="1014"/>
    <n v="1022"/>
    <n v="1512"/>
    <m/>
    <x v="3"/>
    <d v="1940-06-11T00:00:00"/>
    <m/>
    <x v="2"/>
    <n v="48"/>
    <n v="30"/>
    <n v="2451"/>
    <n v="-3"/>
    <x v="0"/>
    <n v="2655"/>
    <n v="355"/>
    <m/>
    <x v="0"/>
    <n v="1476"/>
    <n v="6835"/>
    <x v="0"/>
    <m/>
    <n v="2.3952"/>
    <n v="2.4687000000000001"/>
    <n v="106.6185"/>
    <n v="0"/>
    <n v="111.4824"/>
    <n v="74.897549999999995"/>
    <n v="5.8184499999999995"/>
    <m/>
    <x v="0"/>
    <n v="30.730320000000003"/>
    <n v="111.44632"/>
    <n v="1.6184545445736348E-4"/>
    <n v="7009"/>
    <n v="1.2568621785611096E-2"/>
    <n v="2.1485005704936385E-2"/>
    <n v="2.2144302598437065E-2"/>
    <n v="0.95637069169662658"/>
    <n v="0.67205045442505407"/>
    <n v="5.2208543090521066E-2"/>
    <n v="0.27574100248442479"/>
    <x v="0"/>
    <m/>
    <x v="0"/>
    <m/>
    <m/>
    <x v="0"/>
    <m/>
    <x v="0"/>
    <x v="0"/>
    <m/>
    <x v="0"/>
    <x v="0"/>
    <x v="0"/>
    <m/>
    <x v="0"/>
    <x v="0"/>
    <x v="0"/>
    <x v="0"/>
    <x v="0"/>
    <x v="0"/>
    <x v="0"/>
    <x v="0"/>
    <x v="0"/>
    <x v="0"/>
    <x v="0"/>
    <x v="0"/>
    <x v="0"/>
    <m/>
    <x v="0"/>
    <x v="0"/>
    <x v="0"/>
    <x v="0"/>
    <x v="0"/>
    <s v="WELL FLOWING"/>
    <m/>
    <x v="0"/>
    <m/>
    <m/>
    <m/>
    <m/>
    <x v="0"/>
    <x v="0"/>
  </r>
  <r>
    <x v="0"/>
    <s v="T26N R113W S10 fWASATCH"/>
    <n v="49005827"/>
    <x v="0"/>
    <x v="2"/>
    <s v="LABARGE"/>
    <m/>
    <s v="10"/>
    <s v=" 26"/>
    <s v=" 113"/>
    <n v="42.254519999999999"/>
    <n v="-110.25767999999999"/>
    <s v="4902305202"/>
    <s v="4-C"/>
    <x v="0"/>
    <x v="51"/>
    <m/>
    <m/>
    <n v="10"/>
    <x v="0"/>
    <n v="995"/>
    <n v="1005"/>
    <n v="1028"/>
    <m/>
    <x v="2"/>
    <m/>
    <m/>
    <x v="0"/>
    <n v="10"/>
    <n v="23"/>
    <n v="2893"/>
    <n v="-3"/>
    <x v="0"/>
    <n v="3908"/>
    <n v="1100"/>
    <m/>
    <x v="0"/>
    <n v="-3"/>
    <n v="7375"/>
    <x v="0"/>
    <m/>
    <n v="0.499"/>
    <n v="1.8926700000000001"/>
    <n v="125.84549999999999"/>
    <n v="0"/>
    <n v="128.23716999999999"/>
    <n v="110.24468"/>
    <n v="18.029"/>
    <m/>
    <x v="0"/>
    <n v="0"/>
    <n v="128.27368000000001"/>
    <n v="-1.4233316056619491E-4"/>
    <n v="7925"/>
    <n v="3.5947712418300651E-2"/>
    <n v="3.8912274810805635E-3"/>
    <n v="1.47591373078492E-2"/>
    <n v="0.98134963521107021"/>
    <n v="0.85944895320692438"/>
    <n v="0.14055104679307553"/>
    <n v="0"/>
    <x v="0"/>
    <m/>
    <x v="0"/>
    <m/>
    <m/>
    <x v="0"/>
    <m/>
    <x v="0"/>
    <x v="0"/>
    <m/>
    <x v="0"/>
    <x v="0"/>
    <x v="0"/>
    <m/>
    <x v="0"/>
    <x v="0"/>
    <x v="0"/>
    <x v="0"/>
    <x v="0"/>
    <x v="0"/>
    <x v="0"/>
    <x v="0"/>
    <x v="0"/>
    <x v="0"/>
    <x v="0"/>
    <x v="0"/>
    <x v="0"/>
    <m/>
    <x v="0"/>
    <x v="0"/>
    <x v="0"/>
    <x v="0"/>
    <x v="0"/>
    <s v="PRODUCTION"/>
    <m/>
    <x v="0"/>
    <m/>
    <m/>
    <m/>
    <m/>
    <x v="0"/>
    <x v="0"/>
  </r>
  <r>
    <x v="0"/>
    <s v="T26N R113W S11 fWASATCH"/>
    <n v="49005165"/>
    <x v="0"/>
    <x v="2"/>
    <s v="GREEN RIVER BEND"/>
    <m/>
    <s v="11"/>
    <s v=" 26"/>
    <s v=" 113"/>
    <n v="42.246650000000002"/>
    <n v="-110.22887"/>
    <s v="4902305180"/>
    <s v="GRBU NO. 17"/>
    <x v="0"/>
    <x v="51"/>
    <m/>
    <n v="5206"/>
    <n v="91"/>
    <x v="0"/>
    <n v="2709"/>
    <n v="2800"/>
    <n v="8125"/>
    <m/>
    <x v="0"/>
    <m/>
    <n v="8.6000003814697266"/>
    <x v="0"/>
    <n v="27"/>
    <n v="6"/>
    <n v="2668"/>
    <n v="-3"/>
    <x v="0"/>
    <n v="3271"/>
    <n v="1330"/>
    <m/>
    <x v="0"/>
    <n v="12"/>
    <n v="6747"/>
    <x v="0"/>
    <m/>
    <n v="1.3472999999999999"/>
    <n v="0.49374000000000001"/>
    <n v="116.05799999999999"/>
    <n v="0"/>
    <n v="117.89904"/>
    <n v="92.274909999999991"/>
    <n v="21.798699999999997"/>
    <m/>
    <x v="0"/>
    <n v="0.24984000000000001"/>
    <n v="114.32344999999999"/>
    <n v="1.5397259757226811E-2"/>
    <n v="7308"/>
    <n v="3.9914621131270013E-2"/>
    <n v="1.1427573964978848E-2"/>
    <n v="4.1878203588426163E-3"/>
    <n v="0.98438460567617847"/>
    <n v="0.80713895530619484"/>
    <n v="0.19067566627844068"/>
    <n v="2.1853784153644772E-3"/>
    <x v="0"/>
    <m/>
    <x v="0"/>
    <m/>
    <m/>
    <x v="0"/>
    <m/>
    <x v="0"/>
    <x v="0"/>
    <m/>
    <x v="0"/>
    <x v="0"/>
    <x v="0"/>
    <m/>
    <x v="0"/>
    <x v="0"/>
    <x v="0"/>
    <x v="0"/>
    <x v="0"/>
    <x v="0"/>
    <x v="0"/>
    <x v="0"/>
    <x v="0"/>
    <x v="0"/>
    <x v="0"/>
    <x v="0"/>
    <x v="0"/>
    <m/>
    <x v="0"/>
    <x v="0"/>
    <x v="0"/>
    <x v="0"/>
    <x v="0"/>
    <s v="DST NO. 1"/>
    <m/>
    <x v="0"/>
    <m/>
    <m/>
    <m/>
    <m/>
    <x v="0"/>
    <x v="0"/>
  </r>
  <r>
    <x v="0"/>
    <s v="T27N R113W S36 fWASATCH"/>
    <n v="49005890"/>
    <x v="0"/>
    <x v="4"/>
    <s v="GREEN RIVER BEND"/>
    <m/>
    <s v="36"/>
    <s v=" 27"/>
    <s v=" 113"/>
    <n v="42.282649999999997"/>
    <n v="-110.21634"/>
    <s v="4903505107"/>
    <s v="UNIT T-66-36"/>
    <x v="0"/>
    <x v="51"/>
    <m/>
    <m/>
    <n v="6"/>
    <x v="0"/>
    <n v="2463"/>
    <n v="2469"/>
    <n v="2565"/>
    <m/>
    <x v="2"/>
    <m/>
    <n v="8.5"/>
    <x v="0"/>
    <n v="19"/>
    <n v="12"/>
    <n v="2932"/>
    <n v="11"/>
    <x v="0"/>
    <n v="3420"/>
    <n v="1830"/>
    <m/>
    <x v="0"/>
    <n v="-3"/>
    <n v="7405"/>
    <x v="0"/>
    <m/>
    <n v="0.94809999999999994"/>
    <n v="0.98748000000000002"/>
    <n v="127.54199999999999"/>
    <n v="0.28137999999999996"/>
    <n v="129.75896"/>
    <n v="96.478200000000001"/>
    <n v="29.993699999999997"/>
    <m/>
    <x v="0"/>
    <n v="0"/>
    <n v="126.47190000000001"/>
    <n v="1.2828509415298363E-2"/>
    <n v="8218"/>
    <n v="5.203866094860142E-2"/>
    <n v="7.3066245290498624E-3"/>
    <n v="7.6101103153107886E-3"/>
    <n v="0.98508326515563926"/>
    <n v="0.76284297144266822"/>
    <n v="0.23715702855733167"/>
    <n v="0"/>
    <x v="0"/>
    <m/>
    <x v="0"/>
    <m/>
    <m/>
    <x v="0"/>
    <m/>
    <x v="0"/>
    <x v="0"/>
    <m/>
    <x v="0"/>
    <x v="0"/>
    <x v="0"/>
    <m/>
    <x v="0"/>
    <x v="0"/>
    <x v="0"/>
    <x v="0"/>
    <x v="0"/>
    <x v="0"/>
    <x v="0"/>
    <x v="0"/>
    <x v="0"/>
    <x v="0"/>
    <x v="0"/>
    <x v="0"/>
    <x v="0"/>
    <m/>
    <x v="0"/>
    <x v="0"/>
    <x v="0"/>
    <x v="0"/>
    <x v="0"/>
    <s v="PRODUCTION"/>
    <m/>
    <x v="0"/>
    <m/>
    <m/>
    <m/>
    <m/>
    <x v="0"/>
    <x v="0"/>
  </r>
  <r>
    <x v="0"/>
    <s v="T28N R112W S19 fWASATCH"/>
    <n v="49002617"/>
    <x v="0"/>
    <x v="4"/>
    <m/>
    <m/>
    <s v="19"/>
    <s v=" 28"/>
    <s v=" 112"/>
    <n v="42.391390000000001"/>
    <n v="-110.19946"/>
    <s v="4903505713"/>
    <s v="MCDU NO. 1"/>
    <x v="0"/>
    <x v="51"/>
    <m/>
    <m/>
    <n v="8"/>
    <x v="0"/>
    <n v="3106"/>
    <n v="3114"/>
    <m/>
    <m/>
    <x v="2"/>
    <m/>
    <n v="8.3999996185302734"/>
    <x v="2"/>
    <n v="17"/>
    <n v="7"/>
    <n v="2471"/>
    <n v="-3"/>
    <x v="0"/>
    <n v="2766"/>
    <n v="1732"/>
    <m/>
    <x v="0"/>
    <n v="5"/>
    <n v="6191"/>
    <x v="0"/>
    <m/>
    <n v="0.84830000000000005"/>
    <n v="0.57603000000000004"/>
    <n v="107.48849999999999"/>
    <n v="0"/>
    <n v="108.91282999999999"/>
    <n v="78.028859999999995"/>
    <n v="28.387479999999996"/>
    <m/>
    <x v="0"/>
    <n v="0.10410000000000001"/>
    <n v="106.52043999999999"/>
    <n v="1.1105016416452259E-2"/>
    <n v="6992"/>
    <n v="6.0760069786846699E-2"/>
    <n v="7.7887977017950978E-3"/>
    <n v="5.2889085702758814E-3"/>
    <n v="0.98692229372792906"/>
    <n v="0.73252476238363262"/>
    <n v="0.26649796039145163"/>
    <n v="9.7727722491570642E-4"/>
    <x v="0"/>
    <m/>
    <x v="0"/>
    <m/>
    <m/>
    <x v="0"/>
    <m/>
    <x v="0"/>
    <x v="0"/>
    <m/>
    <x v="0"/>
    <x v="0"/>
    <x v="0"/>
    <m/>
    <x v="0"/>
    <x v="0"/>
    <x v="0"/>
    <x v="0"/>
    <x v="0"/>
    <x v="0"/>
    <x v="0"/>
    <x v="0"/>
    <x v="0"/>
    <x v="0"/>
    <x v="0"/>
    <x v="0"/>
    <x v="0"/>
    <m/>
    <x v="0"/>
    <x v="0"/>
    <x v="0"/>
    <x v="0"/>
    <x v="0"/>
    <s v="PRODUCTION"/>
    <m/>
    <x v="0"/>
    <m/>
    <m/>
    <m/>
    <m/>
    <x v="0"/>
    <x v="0"/>
  </r>
  <r>
    <x v="0"/>
    <s v="T28N R113W S33 fWASATCH"/>
    <n v="49003401"/>
    <x v="0"/>
    <x v="4"/>
    <s v="TIP TOP"/>
    <m/>
    <s v="33"/>
    <s v=" 28"/>
    <s v=" 113"/>
    <n v="42.363599999999998"/>
    <n v="-110.27912999999999"/>
    <s v="4903505587"/>
    <s v="BNG NO. 47 "/>
    <x v="0"/>
    <x v="51"/>
    <m/>
    <n v="618"/>
    <n v="57"/>
    <x v="0"/>
    <n v="1450"/>
    <n v="1507"/>
    <m/>
    <m/>
    <x v="0"/>
    <m/>
    <n v="8.8000001907348633"/>
    <x v="2"/>
    <n v="12"/>
    <n v="16"/>
    <n v="3170"/>
    <n v="-3"/>
    <x v="0"/>
    <n v="3364"/>
    <n v="1549"/>
    <m/>
    <x v="0"/>
    <n v="671"/>
    <n v="8164"/>
    <x v="0"/>
    <m/>
    <n v="0.5988"/>
    <n v="1.31664"/>
    <n v="137.89500000000001"/>
    <n v="0"/>
    <n v="139.81043999999997"/>
    <n v="94.898439999999994"/>
    <n v="25.388109999999998"/>
    <m/>
    <x v="0"/>
    <n v="13.970220000000001"/>
    <n v="134.25676999999999"/>
    <n v="2.0263898041651841E-2"/>
    <n v="8776"/>
    <n v="3.6127508854781581E-2"/>
    <n v="4.2829419605574532E-3"/>
    <n v="9.4173224832137022E-3"/>
    <n v="0.98629973555622896"/>
    <n v="0.70684286535420149"/>
    <n v="0.18910115296234223"/>
    <n v="0.10405598168345628"/>
    <x v="0"/>
    <m/>
    <x v="0"/>
    <m/>
    <m/>
    <x v="0"/>
    <m/>
    <x v="0"/>
    <x v="0"/>
    <m/>
    <x v="0"/>
    <x v="0"/>
    <x v="0"/>
    <m/>
    <x v="0"/>
    <x v="0"/>
    <x v="0"/>
    <x v="0"/>
    <x v="0"/>
    <x v="0"/>
    <x v="0"/>
    <x v="0"/>
    <x v="0"/>
    <x v="0"/>
    <x v="0"/>
    <x v="0"/>
    <x v="0"/>
    <m/>
    <x v="0"/>
    <x v="0"/>
    <x v="0"/>
    <x v="0"/>
    <x v="0"/>
    <s v="DST NO. 2"/>
    <m/>
    <x v="0"/>
    <m/>
    <m/>
    <m/>
    <m/>
    <x v="0"/>
    <x v="0"/>
  </r>
  <r>
    <x v="0"/>
    <s v="T29N R112W S33 fWASATCH"/>
    <n v="49005931"/>
    <x v="0"/>
    <x v="4"/>
    <s v="BIG PINEY-LABARGE"/>
    <m/>
    <s v="33"/>
    <s v=" 29"/>
    <s v=" 112"/>
    <n v="42.452399999999997"/>
    <n v="-110.19741"/>
    <s v="4903505932"/>
    <s v="UNIT NO. 5"/>
    <x v="0"/>
    <x v="51"/>
    <m/>
    <m/>
    <n v="77"/>
    <x v="0"/>
    <n v="3634"/>
    <n v="3711"/>
    <m/>
    <m/>
    <x v="0"/>
    <m/>
    <n v="8.1999998092651367"/>
    <x v="0"/>
    <n v="37"/>
    <n v="12"/>
    <n v="3562"/>
    <n v="-3"/>
    <x v="0"/>
    <n v="1980"/>
    <n v="5758"/>
    <m/>
    <x v="0"/>
    <n v="15"/>
    <n v="8658"/>
    <x v="0"/>
    <m/>
    <n v="1.8463000000000001"/>
    <n v="0.98748000000000002"/>
    <n v="154.947"/>
    <n v="0"/>
    <n v="157.78077999999999"/>
    <n v="55.855799999999995"/>
    <n v="94.373619999999988"/>
    <m/>
    <x v="0"/>
    <n v="0.31230000000000002"/>
    <n v="150.54171999999997"/>
    <n v="2.3478857365258857E-2"/>
    <n v="11358"/>
    <n v="0.13489208633093525"/>
    <n v="1.1701678746929759E-2"/>
    <n v="6.2585569674582673E-3"/>
    <n v="0.98203976428561202"/>
    <n v="0.37103203019070069"/>
    <n v="0.6268934618257318"/>
    <n v="2.0745079835676121E-3"/>
    <x v="0"/>
    <m/>
    <x v="0"/>
    <m/>
    <m/>
    <x v="0"/>
    <m/>
    <x v="0"/>
    <x v="0"/>
    <m/>
    <x v="0"/>
    <x v="0"/>
    <x v="0"/>
    <m/>
    <x v="0"/>
    <x v="0"/>
    <x v="0"/>
    <x v="0"/>
    <x v="0"/>
    <x v="0"/>
    <x v="0"/>
    <x v="0"/>
    <x v="0"/>
    <x v="0"/>
    <x v="0"/>
    <x v="0"/>
    <x v="0"/>
    <m/>
    <x v="0"/>
    <x v="0"/>
    <x v="0"/>
    <x v="0"/>
    <x v="0"/>
    <s v="DST NO. 2"/>
    <m/>
    <x v="0"/>
    <m/>
    <m/>
    <m/>
    <m/>
    <x v="0"/>
    <x v="0"/>
  </r>
  <r>
    <x v="1"/>
    <s v="T29N R112W S34 fWASATCH"/>
    <n v="2135"/>
    <x v="0"/>
    <x v="4"/>
    <m/>
    <s v="SW SE"/>
    <n v="34"/>
    <n v="29"/>
    <n v="112"/>
    <n v="42.44896"/>
    <n v="-110.25435"/>
    <s v="4903505909"/>
    <s v="4 WSW"/>
    <x v="0"/>
    <x v="51"/>
    <m/>
    <m/>
    <s v=""/>
    <x v="0"/>
    <m/>
    <m/>
    <m/>
    <m/>
    <x v="3"/>
    <d v="1997-07-29T00:00:00"/>
    <n v="8.1999999999999993"/>
    <x v="1"/>
    <n v="0"/>
    <n v="151"/>
    <n v="1822"/>
    <n v="0"/>
    <x v="1"/>
    <n v="3000"/>
    <n v="293"/>
    <n v="49"/>
    <x v="1"/>
    <n v="108"/>
    <n v="5424"/>
    <x v="0"/>
    <s v="ENRON"/>
    <n v="0"/>
    <n v="12.425790000000001"/>
    <n v="79.256999999999991"/>
    <n v="0"/>
    <n v="91.682789999999997"/>
    <n v="84.63"/>
    <n v="4.8022699999999992"/>
    <n v="1.63317"/>
    <x v="1"/>
    <n v="2.2485600000000003"/>
    <n v="93.313999999999993"/>
    <n v="-8.8175043469672955E-3"/>
    <n v="5423"/>
    <n v="-9.2191389324237114E-5"/>
    <n v="0"/>
    <n v="0.13553023419117155"/>
    <n v="0.86446976580882839"/>
    <n v="0.9069378657007523"/>
    <n v="5.1463553164584085E-2"/>
    <n v="2.4096705746190286E-2"/>
    <x v="1"/>
    <n v="1"/>
    <x v="1"/>
    <n v="0"/>
    <n v="0"/>
    <x v="0"/>
    <n v="0"/>
    <x v="0"/>
    <x v="1"/>
    <m/>
    <x v="1"/>
    <x v="1"/>
    <x v="1"/>
    <n v="0"/>
    <x v="1"/>
    <x v="3"/>
    <x v="1"/>
    <x v="1"/>
    <x v="0"/>
    <x v="0"/>
    <x v="0"/>
    <x v="0"/>
    <x v="0"/>
    <x v="0"/>
    <x v="0"/>
    <x v="0"/>
    <x v="0"/>
    <m/>
    <x v="0"/>
    <x v="0"/>
    <x v="0"/>
    <x v="0"/>
    <x v="0"/>
    <s v="WELLHEAD"/>
    <n v="19970729"/>
    <x v="4"/>
    <s v="CHAMPION TECHNOLOGIES"/>
    <m/>
    <m/>
    <d v="1997-08-01T00:00:00"/>
    <x v="0"/>
    <x v="0"/>
  </r>
  <r>
    <x v="0"/>
    <s v="T30N R110W S07 fWASATCH"/>
    <n v="49001997"/>
    <x v="0"/>
    <x v="4"/>
    <s v="WILDCAT"/>
    <m/>
    <s v="7"/>
    <s v=" 30"/>
    <s v=" 110"/>
    <n v="42.59751"/>
    <n v="-110.0005"/>
    <s v="4903506175"/>
    <s v="1 THREE BRIDGES"/>
    <x v="0"/>
    <x v="51"/>
    <m/>
    <m/>
    <n v="105"/>
    <x v="0"/>
    <n v="2774"/>
    <n v="2879"/>
    <n v="10007"/>
    <m/>
    <x v="0"/>
    <d v="1965-09-10T00:00:00"/>
    <n v="7.5"/>
    <x v="0"/>
    <n v="1144"/>
    <n v="118"/>
    <n v="4486"/>
    <n v="35"/>
    <x v="0"/>
    <n v="9300"/>
    <n v="61"/>
    <m/>
    <x v="0"/>
    <n v="-1"/>
    <n v="15116"/>
    <x v="0"/>
    <m/>
    <n v="57.085599999999999"/>
    <n v="9.7102199999999996"/>
    <n v="195.14099999999999"/>
    <n v="0.89529999999999998"/>
    <n v="262.83212000000003"/>
    <n v="262.35300000000001"/>
    <n v="0.99978999999999985"/>
    <m/>
    <x v="0"/>
    <n v="0"/>
    <n v="263.35279000000003"/>
    <n v="-9.8951906469532821E-4"/>
    <n v="15140"/>
    <n v="7.9323109465891063E-4"/>
    <n v="0.21719415420002697"/>
    <n v="3.6944571310386261E-2"/>
    <n v="0.74586127448958661"/>
    <n v="0.99620360961431231"/>
    <n v="3.796390385687578E-3"/>
    <n v="0"/>
    <x v="0"/>
    <m/>
    <x v="0"/>
    <m/>
    <m/>
    <x v="0"/>
    <m/>
    <x v="0"/>
    <x v="0"/>
    <m/>
    <x v="0"/>
    <x v="0"/>
    <x v="0"/>
    <m/>
    <x v="0"/>
    <x v="0"/>
    <x v="0"/>
    <x v="0"/>
    <x v="0"/>
    <x v="0"/>
    <x v="0"/>
    <x v="0"/>
    <x v="0"/>
    <x v="0"/>
    <x v="0"/>
    <x v="0"/>
    <x v="0"/>
    <m/>
    <x v="0"/>
    <x v="0"/>
    <x v="0"/>
    <x v="0"/>
    <x v="0"/>
    <s v="DST NO. 1 (BOTTOM)"/>
    <m/>
    <x v="0"/>
    <m/>
    <m/>
    <m/>
    <m/>
    <x v="0"/>
    <x v="0"/>
  </r>
  <r>
    <x v="0"/>
    <s v="T30N R112W S29 fTERTIARY"/>
    <n v="49001666"/>
    <x v="0"/>
    <x v="4"/>
    <s v="BIG PINEY-LABARGE"/>
    <m/>
    <s v="29"/>
    <s v=" 30"/>
    <s v=" 112"/>
    <n v="42.552379999999999"/>
    <n v="-110.21638"/>
    <s v="4903520018"/>
    <s v="BARLOW NO. 1-LIU"/>
    <x v="0"/>
    <x v="51"/>
    <m/>
    <m/>
    <m/>
    <x v="0"/>
    <n v="3500"/>
    <m/>
    <m/>
    <m/>
    <x v="0"/>
    <d v="1967-08-08T00:00:00"/>
    <n v="8.1999998092651367"/>
    <x v="0"/>
    <n v="38"/>
    <n v="3"/>
    <n v="1390"/>
    <n v="13"/>
    <x v="0"/>
    <n v="1570"/>
    <n v="1122"/>
    <m/>
    <x v="0"/>
    <n v="14"/>
    <n v="3581"/>
    <x v="0"/>
    <m/>
    <n v="1.8961999999999999"/>
    <n v="0.24687000000000001"/>
    <n v="60.465000000000003"/>
    <n v="0.33254"/>
    <n v="62.94061"/>
    <n v="44.289699999999996"/>
    <n v="18.389579999999999"/>
    <m/>
    <x v="0"/>
    <n v="0.29148000000000002"/>
    <n v="62.970759999999991"/>
    <n v="-2.3945414937500805E-4"/>
    <n v="4147"/>
    <n v="7.3240165631469983E-2"/>
    <n v="3.0126813197393541E-2"/>
    <n v="3.9222689452803206E-3"/>
    <n v="0.96595091785732612"/>
    <n v="0.70333754904657342"/>
    <n v="0.29203363592880255"/>
    <n v="4.6288150246241279E-3"/>
    <x v="0"/>
    <m/>
    <x v="0"/>
    <m/>
    <m/>
    <x v="0"/>
    <m/>
    <x v="0"/>
    <x v="0"/>
    <m/>
    <x v="0"/>
    <x v="0"/>
    <x v="0"/>
    <m/>
    <x v="0"/>
    <x v="0"/>
    <x v="0"/>
    <x v="0"/>
    <x v="0"/>
    <x v="0"/>
    <x v="0"/>
    <x v="0"/>
    <x v="0"/>
    <x v="0"/>
    <x v="0"/>
    <x v="0"/>
    <x v="0"/>
    <m/>
    <x v="0"/>
    <x v="0"/>
    <x v="0"/>
    <x v="0"/>
    <x v="0"/>
    <s v="DST (MFE CHAMBER)"/>
    <m/>
    <x v="0"/>
    <m/>
    <m/>
    <m/>
    <m/>
    <x v="0"/>
    <x v="0"/>
  </r>
  <r>
    <x v="1"/>
    <s v="T30N R112W S32 f"/>
    <n v="1238"/>
    <x v="0"/>
    <x v="4"/>
    <m/>
    <s v="NE SW"/>
    <n v="32"/>
    <n v="30"/>
    <n v="112"/>
    <n v="42.541060000000002"/>
    <n v="-110.21416000000001"/>
    <s v="4903521089"/>
    <s v="1-32 EXPEN"/>
    <x v="0"/>
    <x v="51"/>
    <m/>
    <m/>
    <s v=""/>
    <x v="0"/>
    <m/>
    <m/>
    <n v="4011"/>
    <m/>
    <x v="0"/>
    <d v="1990-09-16T00:00:00"/>
    <n v="8"/>
    <x v="1"/>
    <n v="20"/>
    <n v="9"/>
    <n v="1440"/>
    <n v="30"/>
    <x v="1"/>
    <n v="1480"/>
    <n v="1260"/>
    <n v="0"/>
    <x v="1"/>
    <n v="46"/>
    <n v="3660"/>
    <x v="0"/>
    <s v="ENRON OIL AND GAS"/>
    <n v="0.998"/>
    <n v="0.74060999999999999"/>
    <n v="62.64"/>
    <n v="0.76739999999999997"/>
    <n v="65.14600999999999"/>
    <n v="41.750799999999998"/>
    <n v="20.651399999999999"/>
    <n v="0"/>
    <x v="1"/>
    <n v="0.95772000000000013"/>
    <n v="63.359919999999995"/>
    <n v="1.3898891669824068E-2"/>
    <n v="4285"/>
    <n v="7.8665827564505977E-2"/>
    <n v="1.5319433991429408E-2"/>
    <n v="1.1368462934261057E-2"/>
    <n v="0.9733121030743096"/>
    <n v="0.65894653907391298"/>
    <n v="0.32593791153776708"/>
    <n v="1.5115549388319938E-2"/>
    <x v="1"/>
    <n v="0"/>
    <x v="1"/>
    <n v="2450"/>
    <n v="1.7"/>
    <x v="0"/>
    <n v="0"/>
    <x v="0"/>
    <x v="1"/>
    <m/>
    <x v="1"/>
    <x v="1"/>
    <x v="1"/>
    <n v="0"/>
    <x v="1"/>
    <x v="3"/>
    <x v="1"/>
    <x v="1"/>
    <x v="0"/>
    <x v="0"/>
    <x v="0"/>
    <x v="0"/>
    <x v="0"/>
    <x v="0"/>
    <x v="0"/>
    <x v="0"/>
    <x v="0"/>
    <m/>
    <x v="0"/>
    <x v="0"/>
    <x v="0"/>
    <x v="0"/>
    <x v="0"/>
    <s v="DST #1 BOTTOM; NITRATE &lt;0.1 MG/L"/>
    <n v="19900916"/>
    <x v="1"/>
    <s v="ENERGY LABORATORIES GILLETTE LAB No G90-24881"/>
    <m/>
    <m/>
    <d v="1990-09-20T00:00:00"/>
    <x v="0"/>
    <x v="0"/>
  </r>
  <r>
    <x v="0"/>
    <s v="T26N R112W S09 fWASATCH/ALMY"/>
    <n v="49002032"/>
    <x v="0"/>
    <x v="2"/>
    <s v="BIG PINEY-LABARGE"/>
    <m/>
    <s v="9"/>
    <s v=" 26"/>
    <s v=" 112"/>
    <n v="42.243780000000001"/>
    <n v="-110.15842000000001"/>
    <s v="4902320015"/>
    <s v="R-12-9"/>
    <x v="0"/>
    <x v="52"/>
    <m/>
    <m/>
    <n v="3"/>
    <x v="0"/>
    <n v="2845"/>
    <n v="2848"/>
    <n v="3337"/>
    <n v="2912"/>
    <x v="2"/>
    <d v="1970-09-09T00:00:00"/>
    <n v="7.5"/>
    <x v="0"/>
    <n v="600"/>
    <n v="299"/>
    <n v="3580"/>
    <n v="47"/>
    <x v="0"/>
    <n v="4250"/>
    <n v="647"/>
    <m/>
    <x v="0"/>
    <n v="3893"/>
    <n v="12988"/>
    <x v="0"/>
    <m/>
    <n v="29.94"/>
    <n v="24.604710000000001"/>
    <n v="155.72999999999999"/>
    <n v="1.2022599999999999"/>
    <n v="211.47696999999999"/>
    <n v="119.8925"/>
    <n v="10.604329999999999"/>
    <m/>
    <x v="0"/>
    <n v="81.052260000000004"/>
    <n v="211.54908999999998"/>
    <n v="-1.7048595067638145E-4"/>
    <n v="13313"/>
    <n v="1.2356944602866812E-2"/>
    <n v="0.1415756997085782"/>
    <n v="0.1163469951361607"/>
    <n v="0.74207730515526105"/>
    <n v="0.5667360705735015"/>
    <n v="5.012704143515815E-2"/>
    <n v="0.38313688799134049"/>
    <x v="0"/>
    <m/>
    <x v="0"/>
    <m/>
    <m/>
    <x v="0"/>
    <m/>
    <x v="0"/>
    <x v="0"/>
    <m/>
    <x v="0"/>
    <x v="0"/>
    <x v="0"/>
    <m/>
    <x v="0"/>
    <x v="0"/>
    <x v="0"/>
    <x v="0"/>
    <x v="0"/>
    <x v="0"/>
    <x v="0"/>
    <x v="0"/>
    <x v="0"/>
    <x v="0"/>
    <x v="0"/>
    <x v="0"/>
    <x v="0"/>
    <m/>
    <x v="0"/>
    <x v="0"/>
    <x v="0"/>
    <x v="0"/>
    <x v="0"/>
    <s v="PRODUCTION WATER (9/4/70)"/>
    <m/>
    <x v="0"/>
    <m/>
    <m/>
    <m/>
    <m/>
    <x v="0"/>
    <x v="0"/>
  </r>
  <r>
    <x v="0"/>
    <s v="T26N R112W S09 fWASATCH/ALMY"/>
    <n v="49002033"/>
    <x v="0"/>
    <x v="2"/>
    <s v="BIG PINEY-LABARGE"/>
    <m/>
    <s v="9"/>
    <s v=" 26"/>
    <s v=" 112"/>
    <n v="42.246699999999997"/>
    <n v="-110.16249999999999"/>
    <s v="4902305179"/>
    <s v="R-5-9"/>
    <x v="0"/>
    <x v="52"/>
    <m/>
    <m/>
    <n v="63"/>
    <x v="0"/>
    <n v="3030"/>
    <n v="3093"/>
    <n v="3400"/>
    <m/>
    <x v="0"/>
    <d v="1963-11-11T00:00:00"/>
    <n v="8.3000001907348633"/>
    <x v="0"/>
    <n v="23"/>
    <n v="12"/>
    <n v="2803"/>
    <n v="13"/>
    <x v="0"/>
    <n v="3600"/>
    <n v="1354"/>
    <m/>
    <x v="0"/>
    <n v="-1"/>
    <n v="7143"/>
    <x v="0"/>
    <m/>
    <n v="1.1476999999999999"/>
    <n v="0.98748000000000002"/>
    <n v="121.93049999999999"/>
    <n v="0.33254"/>
    <n v="124.39821999999999"/>
    <n v="101.556"/>
    <n v="22.192059999999998"/>
    <m/>
    <x v="0"/>
    <n v="0"/>
    <n v="123.74806"/>
    <n v="2.6200674860005946E-3"/>
    <n v="7801"/>
    <n v="4.4031049250535331E-2"/>
    <n v="9.2260162565027063E-3"/>
    <n v="7.9380557052986783E-3"/>
    <n v="0.98283592803819853"/>
    <n v="0.82066741086688555"/>
    <n v="0.17933258913311448"/>
    <n v="0"/>
    <x v="0"/>
    <m/>
    <x v="0"/>
    <m/>
    <m/>
    <x v="0"/>
    <m/>
    <x v="0"/>
    <x v="0"/>
    <m/>
    <x v="0"/>
    <x v="0"/>
    <x v="0"/>
    <m/>
    <x v="0"/>
    <x v="0"/>
    <x v="0"/>
    <x v="0"/>
    <x v="0"/>
    <x v="0"/>
    <x v="0"/>
    <x v="0"/>
    <x v="0"/>
    <x v="0"/>
    <x v="0"/>
    <x v="0"/>
    <x v="0"/>
    <m/>
    <x v="0"/>
    <x v="0"/>
    <x v="0"/>
    <x v="0"/>
    <x v="0"/>
    <s v="DST NO. 1"/>
    <m/>
    <x v="0"/>
    <m/>
    <m/>
    <m/>
    <m/>
    <x v="0"/>
    <x v="0"/>
  </r>
  <r>
    <x v="0"/>
    <s v="T26N R112W S26 fWASATCH/ALMY"/>
    <n v="49001471"/>
    <x v="0"/>
    <x v="2"/>
    <s v="STEAD CANYON"/>
    <m/>
    <s v="26"/>
    <s v=" 26"/>
    <s v=" 112"/>
    <n v="42.20393"/>
    <n v="-110.11878"/>
    <s v="4902305124"/>
    <s v="GOVERNMENT NO. 1"/>
    <x v="0"/>
    <x v="52"/>
    <m/>
    <n v="528"/>
    <n v="191"/>
    <x v="4"/>
    <n v="2641"/>
    <n v="2832"/>
    <n v="8700"/>
    <m/>
    <x v="0"/>
    <d v="1957-05-07T00:00:00"/>
    <n v="7.4000000953674316"/>
    <x v="0"/>
    <n v="66"/>
    <n v="19"/>
    <n v="2805"/>
    <n v="-3"/>
    <x v="0"/>
    <n v="3903"/>
    <n v="885"/>
    <m/>
    <x v="0"/>
    <n v="111"/>
    <n v="7339"/>
    <x v="0"/>
    <m/>
    <n v="3.2934000000000001"/>
    <n v="1.56351"/>
    <n v="122.0175"/>
    <n v="0"/>
    <n v="126.87441"/>
    <n v="110.10363"/>
    <n v="14.505149999999999"/>
    <m/>
    <x v="0"/>
    <n v="2.3110200000000001"/>
    <n v="126.9198"/>
    <n v="-1.7884568761437702E-4"/>
    <n v="7783"/>
    <n v="2.9361195609046424E-2"/>
    <n v="2.5957953223191346E-2"/>
    <n v="1.2323288833421963E-2"/>
    <n v="0.96171875794338668"/>
    <n v="0.86750554287037951"/>
    <n v="0.11428595065545329"/>
    <n v="1.8208506474167153E-2"/>
    <x v="0"/>
    <m/>
    <x v="0"/>
    <m/>
    <m/>
    <x v="0"/>
    <m/>
    <x v="0"/>
    <x v="0"/>
    <m/>
    <x v="0"/>
    <x v="0"/>
    <x v="0"/>
    <m/>
    <x v="0"/>
    <x v="0"/>
    <x v="0"/>
    <x v="0"/>
    <x v="0"/>
    <x v="0"/>
    <x v="0"/>
    <x v="0"/>
    <x v="0"/>
    <x v="0"/>
    <x v="0"/>
    <x v="0"/>
    <x v="0"/>
    <m/>
    <x v="0"/>
    <x v="0"/>
    <x v="0"/>
    <x v="0"/>
    <x v="0"/>
    <s v="DST NO. 1"/>
    <m/>
    <x v="0"/>
    <m/>
    <m/>
    <m/>
    <m/>
    <x v="0"/>
    <x v="0"/>
  </r>
  <r>
    <x v="0"/>
    <s v="T26N R112W S26 fWASATCH/ALMY"/>
    <n v="49001470"/>
    <x v="0"/>
    <x v="2"/>
    <s v="STEAD CANYON"/>
    <m/>
    <s v="26"/>
    <s v=" 26"/>
    <s v=" 112"/>
    <n v="42.20393"/>
    <n v="-110.11878"/>
    <s v="4902305124"/>
    <s v="GOVERNMENT NO. 1"/>
    <x v="0"/>
    <x v="52"/>
    <n v="528"/>
    <n v="4620"/>
    <n v="16"/>
    <x v="0"/>
    <n v="3360"/>
    <n v="3376"/>
    <n v="8700"/>
    <m/>
    <x v="0"/>
    <d v="1957-05-07T00:00:00"/>
    <n v="8.1999998092651367"/>
    <x v="0"/>
    <n v="26"/>
    <n v="11"/>
    <n v="3419"/>
    <n v="-3"/>
    <x v="0"/>
    <n v="4209"/>
    <n v="1546"/>
    <m/>
    <x v="0"/>
    <n v="-3"/>
    <n v="8633"/>
    <x v="0"/>
    <m/>
    <n v="1.2974000000000001"/>
    <n v="0.90519000000000005"/>
    <n v="148.72649999999999"/>
    <n v="0"/>
    <n v="150.92908999999997"/>
    <n v="118.73589"/>
    <n v="25.338939999999997"/>
    <m/>
    <x v="0"/>
    <n v="0"/>
    <n v="144.07482999999999"/>
    <n v="2.3234470918216892E-2"/>
    <n v="9202"/>
    <n v="3.1903560414914496E-2"/>
    <n v="8.5960897266391806E-3"/>
    <n v="5.9974521810209035E-3"/>
    <n v="0.98540645809233995"/>
    <n v="0.82412653202505948"/>
    <n v="0.17587346797494052"/>
    <n v="0"/>
    <x v="0"/>
    <m/>
    <x v="0"/>
    <m/>
    <m/>
    <x v="0"/>
    <m/>
    <x v="0"/>
    <x v="0"/>
    <m/>
    <x v="0"/>
    <x v="0"/>
    <x v="0"/>
    <m/>
    <x v="0"/>
    <x v="0"/>
    <x v="0"/>
    <x v="0"/>
    <x v="0"/>
    <x v="0"/>
    <x v="0"/>
    <x v="0"/>
    <x v="0"/>
    <x v="0"/>
    <x v="0"/>
    <x v="0"/>
    <x v="0"/>
    <m/>
    <x v="0"/>
    <x v="0"/>
    <x v="0"/>
    <x v="0"/>
    <x v="0"/>
    <s v="DST NO. 2"/>
    <m/>
    <x v="0"/>
    <m/>
    <m/>
    <m/>
    <m/>
    <x v="0"/>
    <x v="0"/>
  </r>
  <r>
    <x v="0"/>
    <s v="T26N R113W S01 fWASATCH/ALMY"/>
    <n v="49000950"/>
    <x v="0"/>
    <x v="2"/>
    <s v="GREEN RIVER BEND"/>
    <m/>
    <s v="1"/>
    <s v=" 26"/>
    <s v=" 113"/>
    <n v="42.265079999999998"/>
    <n v="-110.21015"/>
    <s v="4902305267"/>
    <s v="UNIT T-4"/>
    <x v="0"/>
    <x v="52"/>
    <m/>
    <n v="50"/>
    <n v="53"/>
    <x v="0"/>
    <n v="2395"/>
    <n v="2448"/>
    <n v="2700"/>
    <m/>
    <x v="0"/>
    <d v="1962-10-18T00:00:00"/>
    <n v="7.8000001907348633"/>
    <x v="0"/>
    <n v="11"/>
    <n v="3"/>
    <n v="2870"/>
    <n v="-3"/>
    <x v="0"/>
    <n v="3340"/>
    <n v="1903"/>
    <m/>
    <x v="0"/>
    <n v="12"/>
    <n v="7173"/>
    <x v="0"/>
    <m/>
    <n v="0.54889999999999994"/>
    <n v="0.24687000000000001"/>
    <n v="124.845"/>
    <n v="0"/>
    <n v="125.64076999999999"/>
    <n v="94.221400000000003"/>
    <n v="31.190169999999998"/>
    <m/>
    <x v="0"/>
    <n v="0.24984000000000001"/>
    <n v="125.66141"/>
    <n v="-8.2132196386097508E-5"/>
    <n v="8133"/>
    <n v="6.2720501764014114E-2"/>
    <n v="4.3688048075477409E-3"/>
    <n v="1.9648876714143029E-3"/>
    <n v="0.99366630752103791"/>
    <n v="0.74980377826414646"/>
    <n v="0.24820802185810265"/>
    <n v="1.9881998777508546E-3"/>
    <x v="0"/>
    <m/>
    <x v="0"/>
    <m/>
    <m/>
    <x v="0"/>
    <m/>
    <x v="0"/>
    <x v="0"/>
    <m/>
    <x v="0"/>
    <x v="0"/>
    <x v="0"/>
    <m/>
    <x v="0"/>
    <x v="0"/>
    <x v="0"/>
    <x v="0"/>
    <x v="0"/>
    <x v="0"/>
    <x v="0"/>
    <x v="0"/>
    <x v="0"/>
    <x v="0"/>
    <x v="0"/>
    <x v="0"/>
    <x v="0"/>
    <m/>
    <x v="0"/>
    <x v="0"/>
    <x v="0"/>
    <x v="0"/>
    <x v="0"/>
    <s v="DST"/>
    <m/>
    <x v="0"/>
    <m/>
    <m/>
    <m/>
    <m/>
    <x v="0"/>
    <x v="0"/>
  </r>
  <r>
    <x v="0"/>
    <s v="T26N R113W S01 fWASATCH/ALMY"/>
    <n v="49000948"/>
    <x v="0"/>
    <x v="2"/>
    <s v="GREEN RIVER BEND"/>
    <m/>
    <s v="1"/>
    <s v=" 26"/>
    <s v=" 113"/>
    <n v="42.271160000000002"/>
    <n v="-110.21843"/>
    <s v="4902305309"/>
    <s v="18 BELCO UNIT"/>
    <x v="0"/>
    <x v="52"/>
    <m/>
    <m/>
    <n v="47"/>
    <x v="0"/>
    <n v="2450"/>
    <n v="2497"/>
    <n v="7661"/>
    <n v="7618"/>
    <x v="0"/>
    <d v="1961-03-22T00:00:00"/>
    <n v="8.6000003814697266"/>
    <x v="0"/>
    <n v="24"/>
    <n v="8"/>
    <n v="2774"/>
    <n v="-3"/>
    <x v="0"/>
    <n v="3302"/>
    <n v="1623"/>
    <m/>
    <x v="0"/>
    <n v="-1"/>
    <n v="6991"/>
    <x v="0"/>
    <m/>
    <n v="1.1976"/>
    <n v="0.65832000000000002"/>
    <n v="120.669"/>
    <n v="0"/>
    <n v="122.52491999999999"/>
    <n v="93.149419999999992"/>
    <n v="26.600969999999997"/>
    <m/>
    <x v="0"/>
    <n v="0"/>
    <n v="119.75038999999998"/>
    <n v="1.1451971725884956E-2"/>
    <n v="7724"/>
    <n v="4.9813115868161742E-2"/>
    <n v="9.7743381509655339E-3"/>
    <n v="5.3729478052301528E-3"/>
    <n v="0.98485271404380437"/>
    <n v="0.77786318691738709"/>
    <n v="0.22213681308261293"/>
    <n v="0"/>
    <x v="0"/>
    <m/>
    <x v="0"/>
    <m/>
    <m/>
    <x v="0"/>
    <m/>
    <x v="0"/>
    <x v="0"/>
    <m/>
    <x v="0"/>
    <x v="0"/>
    <x v="0"/>
    <m/>
    <x v="0"/>
    <x v="0"/>
    <x v="0"/>
    <x v="0"/>
    <x v="0"/>
    <x v="0"/>
    <x v="0"/>
    <x v="0"/>
    <x v="0"/>
    <x v="0"/>
    <x v="0"/>
    <x v="0"/>
    <x v="0"/>
    <m/>
    <x v="0"/>
    <x v="0"/>
    <x v="0"/>
    <x v="0"/>
    <x v="0"/>
    <s v="DST NO. 3"/>
    <m/>
    <x v="0"/>
    <m/>
    <m/>
    <m/>
    <m/>
    <x v="0"/>
    <x v="0"/>
  </r>
  <r>
    <x v="0"/>
    <s v="T26N R113W S01 fWASATCH/ALMY"/>
    <n v="49000951"/>
    <x v="0"/>
    <x v="2"/>
    <s v="GREEN RIVER BEND"/>
    <m/>
    <s v="1"/>
    <s v=" 26"/>
    <s v=" 113"/>
    <n v="42.265079999999998"/>
    <n v="-110.21015"/>
    <s v="4902305267"/>
    <s v="UNIT T-4"/>
    <x v="0"/>
    <x v="52"/>
    <n v="50"/>
    <m/>
    <n v="27"/>
    <x v="0"/>
    <n v="2498"/>
    <n v="2525"/>
    <n v="2700"/>
    <m/>
    <x v="0"/>
    <d v="1962-10-18T00:00:00"/>
    <n v="8.1000003814697266"/>
    <x v="0"/>
    <n v="17"/>
    <n v="12"/>
    <n v="2830"/>
    <n v="-3"/>
    <x v="0"/>
    <n v="3480"/>
    <n v="1635"/>
    <m/>
    <x v="0"/>
    <n v="-1"/>
    <n v="7144"/>
    <x v="0"/>
    <m/>
    <n v="0.84830000000000005"/>
    <n v="0.98748000000000002"/>
    <n v="123.105"/>
    <n v="0"/>
    <n v="124.94077999999999"/>
    <n v="98.1708"/>
    <n v="26.797649999999997"/>
    <m/>
    <x v="0"/>
    <n v="0"/>
    <n v="124.96844999999999"/>
    <n v="-1.1072020029032354E-4"/>
    <n v="7967"/>
    <n v="5.446363576202766E-2"/>
    <n v="6.7896166487835287E-3"/>
    <n v="7.9035844021463613E-3"/>
    <n v="0.98530679894907014"/>
    <n v="0.7855646765243548"/>
    <n v="0.21443532347564526"/>
    <n v="0"/>
    <x v="0"/>
    <m/>
    <x v="0"/>
    <m/>
    <m/>
    <x v="0"/>
    <m/>
    <x v="0"/>
    <x v="0"/>
    <m/>
    <x v="0"/>
    <x v="0"/>
    <x v="0"/>
    <m/>
    <x v="0"/>
    <x v="0"/>
    <x v="0"/>
    <x v="0"/>
    <x v="0"/>
    <x v="0"/>
    <x v="0"/>
    <x v="0"/>
    <x v="0"/>
    <x v="0"/>
    <x v="0"/>
    <x v="0"/>
    <x v="0"/>
    <m/>
    <x v="0"/>
    <x v="0"/>
    <x v="0"/>
    <x v="0"/>
    <x v="0"/>
    <s v="DST"/>
    <m/>
    <x v="0"/>
    <m/>
    <m/>
    <m/>
    <m/>
    <x v="0"/>
    <x v="0"/>
  </r>
  <r>
    <x v="0"/>
    <s v="T26N R113W S01 fWASATCH/ALMY"/>
    <n v="49002034"/>
    <x v="0"/>
    <x v="2"/>
    <s v="GREEN RIVER BEND"/>
    <m/>
    <s v="1"/>
    <s v=" 26"/>
    <s v=" 113"/>
    <n v="42.269460000000002"/>
    <n v="-110.21951"/>
    <s v="4902320028"/>
    <s v="GRBU T-82-1"/>
    <x v="0"/>
    <x v="52"/>
    <m/>
    <m/>
    <m/>
    <x v="0"/>
    <n v="2514"/>
    <m/>
    <n v="2513"/>
    <m/>
    <x v="0"/>
    <d v="1970-04-08T00:00:00"/>
    <n v="7.5"/>
    <x v="0"/>
    <n v="20"/>
    <n v="7"/>
    <n v="2199"/>
    <n v="15"/>
    <x v="0"/>
    <n v="2820"/>
    <n v="1000"/>
    <m/>
    <x v="0"/>
    <n v="81"/>
    <n v="5634"/>
    <x v="0"/>
    <m/>
    <n v="0.998"/>
    <n v="0.57603000000000004"/>
    <n v="95.656499999999994"/>
    <n v="0.38369999999999999"/>
    <n v="97.614229999999992"/>
    <n v="79.552199999999999"/>
    <n v="16.39"/>
    <m/>
    <x v="0"/>
    <n v="1.68642"/>
    <n v="97.628619999999998"/>
    <n v="-7.3703083109091571E-5"/>
    <n v="6139"/>
    <n v="4.2894759194767686E-2"/>
    <n v="1.022391919702691E-2"/>
    <n v="5.9010863477589291E-3"/>
    <n v="0.9838749944552142"/>
    <n v="0.81484507309434473"/>
    <n v="0.16788109880074098"/>
    <n v="1.7273828104914318E-2"/>
    <x v="0"/>
    <m/>
    <x v="0"/>
    <m/>
    <m/>
    <x v="0"/>
    <m/>
    <x v="0"/>
    <x v="0"/>
    <m/>
    <x v="0"/>
    <x v="0"/>
    <x v="0"/>
    <m/>
    <x v="0"/>
    <x v="0"/>
    <x v="0"/>
    <x v="0"/>
    <x v="0"/>
    <x v="0"/>
    <x v="0"/>
    <x v="0"/>
    <x v="0"/>
    <x v="0"/>
    <x v="0"/>
    <x v="0"/>
    <x v="0"/>
    <m/>
    <x v="0"/>
    <x v="0"/>
    <x v="0"/>
    <x v="0"/>
    <x v="0"/>
    <s v="DST"/>
    <m/>
    <x v="0"/>
    <m/>
    <m/>
    <m/>
    <m/>
    <x v="0"/>
    <x v="0"/>
  </r>
  <r>
    <x v="0"/>
    <s v="T27N R112W S05 fWASATCH/ALMY"/>
    <n v="49000936"/>
    <x v="0"/>
    <x v="4"/>
    <s v="GREEN RIVER BEND"/>
    <m/>
    <s v="5"/>
    <s v=" 27"/>
    <s v=" 112"/>
    <n v="42.353200000000001"/>
    <n v="-110.18274"/>
    <s v="4903505545"/>
    <s v="11 BELCO UNIT"/>
    <x v="0"/>
    <x v="52"/>
    <m/>
    <m/>
    <n v="57"/>
    <x v="0"/>
    <n v="2990"/>
    <n v="3047"/>
    <n v="8298"/>
    <n v="8267"/>
    <x v="0"/>
    <d v="1961-02-13T00:00:00"/>
    <n v="8.1999998092651367"/>
    <x v="0"/>
    <n v="10"/>
    <n v="3"/>
    <n v="1339"/>
    <n v="-3"/>
    <x v="0"/>
    <n v="1290"/>
    <n v="1208"/>
    <m/>
    <x v="0"/>
    <n v="-1"/>
    <n v="3321"/>
    <x v="0"/>
    <m/>
    <n v="0.499"/>
    <n v="0.24687000000000001"/>
    <n v="58.246499999999997"/>
    <n v="0"/>
    <n v="58.992369999999994"/>
    <n v="36.390900000000002"/>
    <n v="19.799119999999998"/>
    <m/>
    <x v="0"/>
    <n v="0"/>
    <n v="56.190020000000004"/>
    <n v="2.4329674006590678E-2"/>
    <n v="3843"/>
    <n v="7.2864321608040197E-2"/>
    <n v="8.45872101765025E-3"/>
    <n v="4.1847784721990326E-3"/>
    <n v="0.98735650051015078"/>
    <n v="0.64763991897493545"/>
    <n v="0.35236008102506455"/>
    <n v="0"/>
    <x v="0"/>
    <m/>
    <x v="0"/>
    <m/>
    <m/>
    <x v="0"/>
    <m/>
    <x v="0"/>
    <x v="0"/>
    <m/>
    <x v="0"/>
    <x v="0"/>
    <x v="0"/>
    <m/>
    <x v="0"/>
    <x v="0"/>
    <x v="0"/>
    <x v="0"/>
    <x v="0"/>
    <x v="0"/>
    <x v="0"/>
    <x v="0"/>
    <x v="0"/>
    <x v="0"/>
    <x v="0"/>
    <x v="0"/>
    <x v="0"/>
    <m/>
    <x v="0"/>
    <x v="0"/>
    <x v="0"/>
    <x v="0"/>
    <x v="0"/>
    <s v="DST NO. 2"/>
    <m/>
    <x v="0"/>
    <m/>
    <m/>
    <m/>
    <m/>
    <x v="0"/>
    <x v="0"/>
  </r>
  <r>
    <x v="1"/>
    <s v="T27N R112W S07 fWASATCH/ALMY"/>
    <n v="2200"/>
    <x v="0"/>
    <x v="4"/>
    <m/>
    <s v="NE SW"/>
    <n v="7"/>
    <n v="27"/>
    <n v="112"/>
    <n v="42.333199999999998"/>
    <n v="-110.19947999999999"/>
    <s v="4903521473"/>
    <s v="GRB T201-7"/>
    <x v="0"/>
    <x v="52"/>
    <m/>
    <m/>
    <s v=""/>
    <x v="0"/>
    <m/>
    <m/>
    <n v="3100"/>
    <n v="3043"/>
    <x v="2"/>
    <d v="1996-08-19T00:00:00"/>
    <n v="8.34"/>
    <x v="1"/>
    <n v="38"/>
    <n v="7"/>
    <n v="2700"/>
    <n v="17"/>
    <x v="1"/>
    <n v="2899"/>
    <n v="1928"/>
    <n v="18"/>
    <x v="1"/>
    <n v="0"/>
    <n v="7610"/>
    <x v="0"/>
    <s v="EOG RESOURCES INC"/>
    <n v="1.8961999999999999"/>
    <n v="0.57603000000000004"/>
    <n v="117.45"/>
    <n v="0.43485999999999997"/>
    <n v="120.35708999999999"/>
    <n v="81.780789999999996"/>
    <n v="31.599919999999997"/>
    <n v="0.59993999999999992"/>
    <x v="1"/>
    <n v="0"/>
    <n v="113.98065"/>
    <n v="2.7210469811648725E-2"/>
    <n v="7607"/>
    <n v="-1.9714792666097129E-4"/>
    <n v="1.575478436708631E-2"/>
    <n v="4.7860080365851329E-3"/>
    <n v="0.97945920759632854"/>
    <n v="0.71749713657537484"/>
    <n v="0.27723933843156712"/>
    <n v="0"/>
    <x v="1"/>
    <n v="0.3"/>
    <x v="1"/>
    <n v="4781"/>
    <n v="0.9"/>
    <x v="0"/>
    <n v="0"/>
    <x v="0"/>
    <x v="1"/>
    <m/>
    <x v="1"/>
    <x v="1"/>
    <x v="1"/>
    <n v="2.9"/>
    <x v="1"/>
    <x v="3"/>
    <x v="1"/>
    <x v="1"/>
    <x v="0"/>
    <x v="0"/>
    <x v="0"/>
    <x v="0"/>
    <x v="0"/>
    <x v="0"/>
    <x v="0"/>
    <x v="0"/>
    <x v="0"/>
    <m/>
    <x v="0"/>
    <x v="0"/>
    <x v="0"/>
    <x v="0"/>
    <x v="0"/>
    <s v="N2S NEGATIVE"/>
    <n v="19960819"/>
    <x v="1"/>
    <s v="ASTRO-CHEM LAB WILLISTON ND - SAMPLE No W-96-2292"/>
    <m/>
    <m/>
    <d v="1996-08-21T00:00:00"/>
    <x v="0"/>
    <x v="0"/>
  </r>
  <r>
    <x v="0"/>
    <s v="T27N R112W S10 fWASATCH/ALMY"/>
    <n v="49001395"/>
    <x v="0"/>
    <x v="4"/>
    <s v="FIGURE FOUR CANYON"/>
    <m/>
    <s v="10"/>
    <s v=" 27"/>
    <s v=" 112"/>
    <n v="42.331650000000003"/>
    <n v="-110.14230999999999"/>
    <s v="4903505456"/>
    <s v="UNIT NO. 2"/>
    <x v="0"/>
    <x v="52"/>
    <m/>
    <m/>
    <n v="32"/>
    <x v="0"/>
    <n v="3271"/>
    <n v="3303"/>
    <m/>
    <m/>
    <x v="0"/>
    <d v="1959-10-05T00:00:00"/>
    <n v="8.6000003814697266"/>
    <x v="2"/>
    <n v="22"/>
    <n v="1"/>
    <n v="2005"/>
    <n v="-3"/>
    <x v="0"/>
    <n v="2150"/>
    <n v="1342"/>
    <m/>
    <x v="0"/>
    <n v="8"/>
    <n v="5015"/>
    <x v="0"/>
    <m/>
    <n v="1.0977999999999999"/>
    <n v="8.2290000000000002E-2"/>
    <n v="87.217500000000001"/>
    <n v="0"/>
    <n v="88.39758999999998"/>
    <n v="60.651499999999999"/>
    <n v="21.995379999999997"/>
    <m/>
    <x v="0"/>
    <n v="0.16656000000000001"/>
    <n v="82.81344"/>
    <n v="3.2615597254452476E-2"/>
    <n v="5522"/>
    <n v="4.8116162095473092E-2"/>
    <n v="1.2418890605501803E-2"/>
    <n v="9.309077317605607E-4"/>
    <n v="0.98665020166273776"/>
    <n v="0.73238715841293389"/>
    <n v="0.26560157385081451"/>
    <n v="2.011267736251507E-3"/>
    <x v="0"/>
    <m/>
    <x v="0"/>
    <m/>
    <m/>
    <x v="0"/>
    <m/>
    <x v="0"/>
    <x v="0"/>
    <m/>
    <x v="0"/>
    <x v="0"/>
    <x v="0"/>
    <m/>
    <x v="0"/>
    <x v="0"/>
    <x v="0"/>
    <x v="0"/>
    <x v="0"/>
    <x v="0"/>
    <x v="0"/>
    <x v="0"/>
    <x v="0"/>
    <x v="0"/>
    <x v="0"/>
    <x v="0"/>
    <x v="0"/>
    <m/>
    <x v="0"/>
    <x v="0"/>
    <x v="0"/>
    <x v="0"/>
    <x v="0"/>
    <s v="DST NO. 1"/>
    <m/>
    <x v="0"/>
    <m/>
    <m/>
    <m/>
    <m/>
    <x v="0"/>
    <x v="0"/>
  </r>
  <r>
    <x v="0"/>
    <s v="T27N R112W S29 fWASATCH/ALMY"/>
    <n v="49003059"/>
    <x v="0"/>
    <x v="4"/>
    <s v="BIG PINEY-LABARGE"/>
    <m/>
    <s v="29"/>
    <s v=" 27"/>
    <s v=" 112"/>
    <n v="42.286659999999998"/>
    <n v="-110.17588000000001"/>
    <s v="4903505144"/>
    <s v="R-3"/>
    <x v="0"/>
    <x v="52"/>
    <m/>
    <n v="278"/>
    <n v="22"/>
    <x v="0"/>
    <n v="2336"/>
    <n v="2358"/>
    <n v="2951"/>
    <m/>
    <x v="0"/>
    <d v="1963-04-10T00:00:00"/>
    <n v="8.1999998092651367"/>
    <x v="0"/>
    <n v="23"/>
    <n v="10"/>
    <n v="3005"/>
    <n v="15"/>
    <x v="0"/>
    <n v="3880"/>
    <n v="1122"/>
    <m/>
    <x v="0"/>
    <n v="20"/>
    <n v="8219"/>
    <x v="0"/>
    <m/>
    <n v="1.1476999999999999"/>
    <n v="0.82289999999999996"/>
    <n v="130.7175"/>
    <n v="0.38369999999999999"/>
    <n v="133.0718"/>
    <n v="109.45479999999999"/>
    <n v="18.389579999999999"/>
    <m/>
    <x v="0"/>
    <n v="0.41640000000000005"/>
    <n v="128.26077999999998"/>
    <n v="1.8409568374521131E-2"/>
    <n v="8072"/>
    <n v="-9.023387146277085E-3"/>
    <n v="8.6246672848792911E-3"/>
    <n v="6.1838796799923044E-3"/>
    <n v="0.98519145303512845"/>
    <n v="0.85337700269716121"/>
    <n v="0.14337648656120758"/>
    <n v="3.2465107416312306E-3"/>
    <x v="0"/>
    <m/>
    <x v="0"/>
    <m/>
    <m/>
    <x v="0"/>
    <m/>
    <x v="0"/>
    <x v="0"/>
    <m/>
    <x v="0"/>
    <x v="0"/>
    <x v="0"/>
    <m/>
    <x v="0"/>
    <x v="0"/>
    <x v="0"/>
    <x v="0"/>
    <x v="0"/>
    <x v="0"/>
    <x v="0"/>
    <x v="0"/>
    <x v="0"/>
    <x v="0"/>
    <x v="0"/>
    <x v="0"/>
    <x v="0"/>
    <m/>
    <x v="0"/>
    <x v="0"/>
    <x v="0"/>
    <x v="0"/>
    <x v="0"/>
    <s v="DST NO. 2"/>
    <m/>
    <x v="0"/>
    <m/>
    <m/>
    <m/>
    <m/>
    <x v="0"/>
    <x v="0"/>
  </r>
  <r>
    <x v="0"/>
    <s v="T27N R112W S29 fWASATCH/ALMY"/>
    <n v="49003056"/>
    <x v="0"/>
    <x v="4"/>
    <s v="BIG PINEY-LABARGE"/>
    <m/>
    <s v="29"/>
    <s v=" 27"/>
    <s v=" 112"/>
    <n v="42.286659999999998"/>
    <n v="-110.17588000000001"/>
    <s v="4903505144"/>
    <s v="R-3"/>
    <x v="0"/>
    <x v="52"/>
    <n v="278"/>
    <m/>
    <n v="56"/>
    <x v="4"/>
    <n v="2636"/>
    <n v="2692"/>
    <n v="2951"/>
    <m/>
    <x v="0"/>
    <d v="1963-04-05T00:00:00"/>
    <n v="8.8999996185302734"/>
    <x v="0"/>
    <n v="11"/>
    <n v="3"/>
    <n v="2198"/>
    <n v="27"/>
    <x v="0"/>
    <n v="2410"/>
    <n v="1135"/>
    <m/>
    <x v="0"/>
    <n v="180"/>
    <n v="6168"/>
    <x v="0"/>
    <m/>
    <n v="0.54889999999999994"/>
    <n v="0.24687000000000001"/>
    <n v="95.613"/>
    <n v="0.69065999999999994"/>
    <n v="97.099429999999998"/>
    <n v="67.986099999999993"/>
    <n v="18.602649999999997"/>
    <m/>
    <x v="0"/>
    <n v="3.7476000000000003"/>
    <n v="90.336349999999996"/>
    <n v="3.6082118366087851E-2"/>
    <n v="5961"/>
    <n v="-1.706653475142221E-2"/>
    <n v="5.6529683026975541E-3"/>
    <n v="2.542445408793852E-3"/>
    <n v="0.99180458628850854"/>
    <n v="0.75258852056785552"/>
    <n v="0.20592651795207575"/>
    <n v="4.1484961480068659E-2"/>
    <x v="0"/>
    <m/>
    <x v="0"/>
    <m/>
    <m/>
    <x v="0"/>
    <m/>
    <x v="0"/>
    <x v="0"/>
    <m/>
    <x v="0"/>
    <x v="0"/>
    <x v="0"/>
    <m/>
    <x v="0"/>
    <x v="0"/>
    <x v="0"/>
    <x v="0"/>
    <x v="0"/>
    <x v="0"/>
    <x v="0"/>
    <x v="0"/>
    <x v="0"/>
    <x v="0"/>
    <x v="0"/>
    <x v="0"/>
    <x v="0"/>
    <m/>
    <x v="0"/>
    <x v="0"/>
    <x v="0"/>
    <x v="0"/>
    <x v="0"/>
    <s v="DST NO. 1"/>
    <m/>
    <x v="0"/>
    <m/>
    <m/>
    <m/>
    <m/>
    <x v="0"/>
    <x v="0"/>
  </r>
  <r>
    <x v="0"/>
    <s v="T27N R112W S29 fWASATCH/ALMY"/>
    <n v="49000935"/>
    <x v="0"/>
    <x v="4"/>
    <s v="BIG PINEY-LABARGE"/>
    <m/>
    <s v="29"/>
    <s v=" 27"/>
    <s v=" 112"/>
    <n v="42.285249999999998"/>
    <n v="-110.17149999999999"/>
    <s v="4903505143"/>
    <s v="ELBU NO. 16"/>
    <x v="0"/>
    <x v="52"/>
    <m/>
    <m/>
    <n v="80"/>
    <x v="0"/>
    <n v="2664"/>
    <n v="2744"/>
    <n v="7380"/>
    <m/>
    <x v="2"/>
    <d v="1963-03-14T00:00:00"/>
    <n v="8.8999996185302734"/>
    <x v="0"/>
    <n v="11"/>
    <n v="10"/>
    <n v="2714"/>
    <n v="-3"/>
    <x v="0"/>
    <n v="3220"/>
    <n v="1330"/>
    <m/>
    <x v="0"/>
    <n v="-1"/>
    <n v="6814"/>
    <x v="0"/>
    <m/>
    <n v="0.54889999999999994"/>
    <n v="0.82289999999999996"/>
    <n v="118.059"/>
    <n v="0"/>
    <n v="119.43079999999999"/>
    <n v="90.836199999999991"/>
    <n v="21.798699999999997"/>
    <m/>
    <x v="0"/>
    <n v="0"/>
    <n v="112.63489999999999"/>
    <n v="2.9284379380494416E-2"/>
    <n v="7278"/>
    <n v="3.2926483110984957E-2"/>
    <n v="4.5959668695177459E-3"/>
    <n v="6.890182432002465E-3"/>
    <n v="0.98851385069847986"/>
    <n v="0.8064658467313417"/>
    <n v="0.19353415326865828"/>
    <n v="0"/>
    <x v="0"/>
    <m/>
    <x v="0"/>
    <m/>
    <m/>
    <x v="0"/>
    <m/>
    <x v="0"/>
    <x v="0"/>
    <m/>
    <x v="0"/>
    <x v="0"/>
    <x v="0"/>
    <m/>
    <x v="0"/>
    <x v="0"/>
    <x v="0"/>
    <x v="0"/>
    <x v="0"/>
    <x v="0"/>
    <x v="0"/>
    <x v="0"/>
    <x v="0"/>
    <x v="0"/>
    <x v="0"/>
    <x v="0"/>
    <x v="0"/>
    <m/>
    <x v="0"/>
    <x v="0"/>
    <x v="0"/>
    <x v="0"/>
    <x v="0"/>
    <s v="PRODUCED WATER"/>
    <m/>
    <x v="0"/>
    <m/>
    <m/>
    <m/>
    <m/>
    <x v="0"/>
    <x v="0"/>
  </r>
  <r>
    <x v="0"/>
    <s v="T27N R112W S31 fWASATCH/ALMY"/>
    <n v="49014307"/>
    <x v="0"/>
    <x v="4"/>
    <s v="GREEN RIVER BEND"/>
    <m/>
    <s v="31"/>
    <s v=" 27"/>
    <s v=" 112"/>
    <n v="42.283799999999999"/>
    <n v="-110.19759999999999"/>
    <m/>
    <s v="39A-31"/>
    <x v="0"/>
    <x v="52"/>
    <m/>
    <m/>
    <n v="55"/>
    <x v="0"/>
    <n v="2585"/>
    <n v="2640"/>
    <m/>
    <m/>
    <x v="0"/>
    <d v="1963-11-19T00:00:00"/>
    <n v="8.5"/>
    <x v="0"/>
    <n v="39"/>
    <n v="10"/>
    <n v="2553"/>
    <n v="21"/>
    <x v="0"/>
    <n v="3080"/>
    <n v="1488"/>
    <m/>
    <x v="0"/>
    <n v="80"/>
    <n v="6565"/>
    <x v="0"/>
    <m/>
    <n v="1.9460999999999999"/>
    <n v="0.82289999999999996"/>
    <n v="111.05549999999999"/>
    <n v="0.53717999999999999"/>
    <n v="114.36168000000001"/>
    <n v="86.886799999999994"/>
    <n v="24.388319999999997"/>
    <m/>
    <x v="0"/>
    <n v="1.6656000000000002"/>
    <n v="112.94071999999998"/>
    <n v="6.2514078161956159E-3"/>
    <n v="7268"/>
    <n v="5.0820501698836118E-2"/>
    <n v="1.7017063757720243E-2"/>
    <n v="7.1955920899378174E-3"/>
    <n v="0.97578734415234192"/>
    <n v="0.76931331764132549"/>
    <n v="0.21593912275395447"/>
    <n v="1.4747559604720073E-2"/>
    <x v="0"/>
    <m/>
    <x v="0"/>
    <m/>
    <m/>
    <x v="0"/>
    <m/>
    <x v="0"/>
    <x v="0"/>
    <m/>
    <x v="0"/>
    <x v="0"/>
    <x v="0"/>
    <m/>
    <x v="0"/>
    <x v="0"/>
    <x v="0"/>
    <x v="0"/>
    <x v="0"/>
    <x v="0"/>
    <x v="0"/>
    <x v="0"/>
    <x v="0"/>
    <x v="0"/>
    <x v="0"/>
    <x v="0"/>
    <x v="0"/>
    <m/>
    <x v="0"/>
    <x v="0"/>
    <x v="0"/>
    <x v="0"/>
    <x v="0"/>
    <s v="DST NO. 1"/>
    <m/>
    <x v="0"/>
    <m/>
    <m/>
    <m/>
    <m/>
    <x v="0"/>
    <x v="0"/>
  </r>
  <r>
    <x v="0"/>
    <s v="T27N R112W S32 fWASATCH/ALMY"/>
    <n v="49003061"/>
    <x v="0"/>
    <x v="4"/>
    <s v="BIG PINEY-LABARGE"/>
    <m/>
    <s v="32"/>
    <s v=" 27"/>
    <s v=" 112"/>
    <n v="42.282029999999999"/>
    <n v="-110.18584"/>
    <s v="4903505022"/>
    <s v="R-4 ELBU"/>
    <x v="0"/>
    <x v="52"/>
    <m/>
    <m/>
    <n v="46"/>
    <x v="0"/>
    <n v="2582"/>
    <n v="2628"/>
    <n v="2812"/>
    <m/>
    <x v="0"/>
    <d v="1963-09-12T00:00:00"/>
    <n v="8.6999998092651367"/>
    <x v="0"/>
    <n v="20"/>
    <n v="5"/>
    <n v="2866"/>
    <n v="11"/>
    <x v="0"/>
    <n v="3440"/>
    <n v="1635"/>
    <m/>
    <x v="0"/>
    <n v="20"/>
    <n v="7241"/>
    <x v="0"/>
    <m/>
    <n v="0.998"/>
    <n v="0.41144999999999998"/>
    <n v="124.67099999999999"/>
    <n v="0.28137999999999996"/>
    <n v="126.36183"/>
    <n v="97.042400000000001"/>
    <n v="26.797649999999997"/>
    <m/>
    <x v="0"/>
    <n v="0.41640000000000005"/>
    <n v="124.25644999999999"/>
    <n v="8.4007439521171842E-3"/>
    <n v="7994"/>
    <n v="4.9425664588119464E-2"/>
    <n v="7.8979546275960068E-3"/>
    <n v="3.2561256828901575E-3"/>
    <n v="0.98884591968951374"/>
    <n v="0.78098481004406617"/>
    <n v="0.21566405607113354"/>
    <n v="3.3511338848003472E-3"/>
    <x v="0"/>
    <m/>
    <x v="0"/>
    <m/>
    <m/>
    <x v="0"/>
    <m/>
    <x v="0"/>
    <x v="0"/>
    <m/>
    <x v="0"/>
    <x v="0"/>
    <x v="0"/>
    <m/>
    <x v="0"/>
    <x v="0"/>
    <x v="0"/>
    <x v="0"/>
    <x v="0"/>
    <x v="0"/>
    <x v="0"/>
    <x v="0"/>
    <x v="0"/>
    <x v="0"/>
    <x v="0"/>
    <x v="0"/>
    <x v="0"/>
    <m/>
    <x v="0"/>
    <x v="0"/>
    <x v="0"/>
    <x v="0"/>
    <x v="0"/>
    <s v="DST NO. 1"/>
    <m/>
    <x v="0"/>
    <m/>
    <m/>
    <m/>
    <m/>
    <x v="0"/>
    <x v="0"/>
  </r>
  <r>
    <x v="0"/>
    <s v="T27N R113W S01 fWASATCH/ALMY"/>
    <n v="49003334"/>
    <x v="0"/>
    <x v="4"/>
    <s v="BIRCH CREEK"/>
    <m/>
    <s v="1"/>
    <s v=" 27"/>
    <s v=" 113"/>
    <n v="42.357030000000002"/>
    <n v="-110.20841"/>
    <s v="4903505557"/>
    <s v="11 GOVERNMENT"/>
    <x v="0"/>
    <x v="52"/>
    <m/>
    <n v="341"/>
    <n v="34"/>
    <x v="0"/>
    <n v="2606"/>
    <n v="2640"/>
    <m/>
    <m/>
    <x v="0"/>
    <d v="1961-04-25T00:00:00"/>
    <n v="8.1999998092651367"/>
    <x v="0"/>
    <n v="18"/>
    <n v="6"/>
    <n v="2403"/>
    <n v="-3"/>
    <x v="0"/>
    <n v="2830"/>
    <n v="1305"/>
    <m/>
    <x v="0"/>
    <n v="16"/>
    <n v="6048"/>
    <x v="0"/>
    <m/>
    <n v="0.8982"/>
    <n v="0.49374000000000001"/>
    <n v="104.53049999999999"/>
    <n v="0"/>
    <n v="105.92243999999999"/>
    <n v="79.834299999999999"/>
    <n v="21.388949999999998"/>
    <m/>
    <x v="0"/>
    <n v="0.33312000000000003"/>
    <n v="101.55636999999999"/>
    <n v="2.1043450172092311E-2"/>
    <n v="6572"/>
    <n v="4.1521394611727415E-2"/>
    <n v="8.4797895516757361E-3"/>
    <n v="4.6613352184862811E-3"/>
    <n v="0.98685887522983795"/>
    <n v="0.78610824707499893"/>
    <n v="0.21061160417608468"/>
    <n v="3.2801487489164892E-3"/>
    <x v="0"/>
    <m/>
    <x v="0"/>
    <m/>
    <m/>
    <x v="0"/>
    <m/>
    <x v="0"/>
    <x v="0"/>
    <m/>
    <x v="0"/>
    <x v="0"/>
    <x v="0"/>
    <m/>
    <x v="0"/>
    <x v="0"/>
    <x v="0"/>
    <x v="0"/>
    <x v="0"/>
    <x v="0"/>
    <x v="0"/>
    <x v="0"/>
    <x v="0"/>
    <x v="0"/>
    <x v="0"/>
    <x v="0"/>
    <x v="0"/>
    <m/>
    <x v="0"/>
    <x v="0"/>
    <x v="0"/>
    <x v="0"/>
    <x v="0"/>
    <s v="DST (BOTTOM)"/>
    <m/>
    <x v="0"/>
    <m/>
    <m/>
    <m/>
    <m/>
    <x v="0"/>
    <x v="0"/>
  </r>
  <r>
    <x v="0"/>
    <s v="T27N R113W S01 fWASATCH/ALMY"/>
    <n v="49003062"/>
    <x v="0"/>
    <x v="4"/>
    <s v="BIRCH CREEK"/>
    <m/>
    <s v="1"/>
    <s v=" 27"/>
    <s v=" 113"/>
    <n v="42.350029999999997"/>
    <n v="-110.21823000000001"/>
    <s v="4903505538"/>
    <s v="UNIT NO. 65"/>
    <x v="0"/>
    <x v="52"/>
    <m/>
    <m/>
    <n v="2"/>
    <x v="0"/>
    <n v="2758"/>
    <n v="2760"/>
    <m/>
    <m/>
    <x v="5"/>
    <d v="1964-08-02T00:00:00"/>
    <n v="8"/>
    <x v="0"/>
    <n v="19"/>
    <n v="15"/>
    <n v="1659"/>
    <n v="16"/>
    <x v="0"/>
    <n v="1580"/>
    <n v="1684"/>
    <m/>
    <x v="0"/>
    <n v="123"/>
    <n v="4241"/>
    <x v="0"/>
    <m/>
    <n v="0.94809999999999994"/>
    <n v="1.2343500000000001"/>
    <n v="72.166499999999999"/>
    <n v="0.40927999999999998"/>
    <n v="74.758229999999998"/>
    <n v="44.571799999999996"/>
    <n v="27.600759999999998"/>
    <m/>
    <x v="0"/>
    <n v="2.5608600000000004"/>
    <n v="74.733419999999995"/>
    <n v="1.659624467319895E-4"/>
    <n v="5093"/>
    <n v="9.1279194343261191E-2"/>
    <n v="1.2682215723941029E-2"/>
    <n v="1.6511225586801615E-2"/>
    <n v="0.97080655868925736"/>
    <n v="0.59641054831961393"/>
    <n v="0.36932285448732305"/>
    <n v="3.4266597193063027E-2"/>
    <x v="0"/>
    <m/>
    <x v="0"/>
    <m/>
    <m/>
    <x v="0"/>
    <m/>
    <x v="0"/>
    <x v="0"/>
    <m/>
    <x v="0"/>
    <x v="0"/>
    <x v="0"/>
    <m/>
    <x v="0"/>
    <x v="0"/>
    <x v="0"/>
    <x v="0"/>
    <x v="0"/>
    <x v="0"/>
    <x v="0"/>
    <x v="0"/>
    <x v="0"/>
    <x v="0"/>
    <x v="0"/>
    <x v="0"/>
    <x v="0"/>
    <m/>
    <x v="0"/>
    <x v="0"/>
    <x v="0"/>
    <x v="0"/>
    <x v="0"/>
    <s v="FIT NO. 1"/>
    <m/>
    <x v="0"/>
    <m/>
    <m/>
    <m/>
    <m/>
    <x v="0"/>
    <x v="0"/>
  </r>
  <r>
    <x v="0"/>
    <s v="T27N R113W S01 fWASATCH/ALMY"/>
    <n v="49003336"/>
    <x v="0"/>
    <x v="4"/>
    <s v="BIRCH CREEK"/>
    <m/>
    <s v="1"/>
    <s v=" 27"/>
    <s v=" 113"/>
    <n v="42.357030000000002"/>
    <n v="-110.20841"/>
    <s v="4903505557"/>
    <s v="11 GOVERNMENT"/>
    <x v="0"/>
    <x v="52"/>
    <n v="341"/>
    <m/>
    <n v="34"/>
    <x v="5"/>
    <n v="2981"/>
    <n v="3015"/>
    <m/>
    <m/>
    <x v="0"/>
    <d v="1961-04-25T00:00:00"/>
    <n v="8.3000001907348633"/>
    <x v="0"/>
    <n v="26"/>
    <n v="9"/>
    <n v="2731"/>
    <n v="-3"/>
    <x v="0"/>
    <n v="2440"/>
    <n v="2879"/>
    <m/>
    <x v="0"/>
    <n v="38"/>
    <n v="6782"/>
    <x v="0"/>
    <m/>
    <n v="1.2974000000000001"/>
    <n v="0.74060999999999999"/>
    <n v="118.79849999999999"/>
    <n v="0"/>
    <n v="120.83650999999999"/>
    <n v="68.832399999999993"/>
    <n v="47.186809999999994"/>
    <m/>
    <x v="0"/>
    <n v="0.79116000000000009"/>
    <n v="116.81036999999999"/>
    <n v="1.6941690966024877E-2"/>
    <n v="8117"/>
    <n v="8.9603329082488761E-2"/>
    <n v="1.0736821180949369E-2"/>
    <n v="6.1290250769407365E-3"/>
    <n v="0.98313415374210988"/>
    <n v="0.58926617559725214"/>
    <n v="0.40396079560402043"/>
    <n v="6.7730287987273746E-3"/>
    <x v="0"/>
    <m/>
    <x v="0"/>
    <m/>
    <m/>
    <x v="0"/>
    <m/>
    <x v="0"/>
    <x v="0"/>
    <m/>
    <x v="0"/>
    <x v="0"/>
    <x v="0"/>
    <m/>
    <x v="0"/>
    <x v="0"/>
    <x v="0"/>
    <x v="0"/>
    <x v="0"/>
    <x v="0"/>
    <x v="0"/>
    <x v="0"/>
    <x v="0"/>
    <x v="0"/>
    <x v="0"/>
    <x v="0"/>
    <x v="0"/>
    <m/>
    <x v="0"/>
    <x v="0"/>
    <x v="0"/>
    <x v="0"/>
    <x v="0"/>
    <s v="DST NO. 3"/>
    <m/>
    <x v="0"/>
    <m/>
    <m/>
    <m/>
    <m/>
    <x v="0"/>
    <x v="0"/>
  </r>
  <r>
    <x v="0"/>
    <s v="T27N R113W S03 fWASATCH/ALMY"/>
    <n v="49003220"/>
    <x v="0"/>
    <x v="4"/>
    <s v="BIRCH CREEK"/>
    <m/>
    <s v="3"/>
    <s v=" 27"/>
    <s v=" 113"/>
    <n v="42.357889999999998"/>
    <n v="-110.25694"/>
    <s v="4903505562"/>
    <s v="UNIT NO. 53"/>
    <x v="0"/>
    <x v="52"/>
    <m/>
    <n v="147"/>
    <n v="20"/>
    <x v="0"/>
    <n v="2617"/>
    <n v="2637"/>
    <m/>
    <m/>
    <x v="0"/>
    <d v="1963-06-28T00:00:00"/>
    <n v="8.6000003814697266"/>
    <x v="0"/>
    <n v="22"/>
    <n v="10"/>
    <n v="1079"/>
    <n v="20"/>
    <x v="0"/>
    <n v="840"/>
    <n v="1049"/>
    <m/>
    <x v="0"/>
    <n v="260"/>
    <n v="2845"/>
    <x v="0"/>
    <m/>
    <n v="1.0977999999999999"/>
    <n v="0.82289999999999996"/>
    <n v="46.936499999999995"/>
    <n v="0.51159999999999994"/>
    <n v="49.368799999999993"/>
    <n v="23.696400000000001"/>
    <n v="17.193109999999997"/>
    <m/>
    <x v="0"/>
    <n v="5.4132000000000007"/>
    <n v="46.302710000000005"/>
    <n v="3.2048098749564928E-2"/>
    <n v="3277"/>
    <n v="7.0565174779483833E-2"/>
    <n v="2.2236716306655215E-2"/>
    <n v="1.6668422161365073E-2"/>
    <n v="0.96109486153197976"/>
    <n v="0.51177134124546919"/>
    <n v="0.37131973484921282"/>
    <n v="0.11690892390531786"/>
    <x v="0"/>
    <m/>
    <x v="0"/>
    <m/>
    <m/>
    <x v="0"/>
    <m/>
    <x v="0"/>
    <x v="0"/>
    <m/>
    <x v="0"/>
    <x v="0"/>
    <x v="0"/>
    <m/>
    <x v="0"/>
    <x v="0"/>
    <x v="0"/>
    <x v="0"/>
    <x v="0"/>
    <x v="0"/>
    <x v="0"/>
    <x v="0"/>
    <x v="0"/>
    <x v="0"/>
    <x v="0"/>
    <x v="0"/>
    <x v="0"/>
    <m/>
    <x v="0"/>
    <x v="0"/>
    <x v="0"/>
    <x v="0"/>
    <x v="0"/>
    <s v="DST NO. 3 (BOTTOM)"/>
    <m/>
    <x v="0"/>
    <m/>
    <m/>
    <m/>
    <m/>
    <x v="0"/>
    <x v="0"/>
  </r>
  <r>
    <x v="0"/>
    <s v="T27N R113W S03 fWASATCH/ALMY"/>
    <n v="49003217"/>
    <x v="0"/>
    <x v="4"/>
    <s v="BIRCH CREEK"/>
    <m/>
    <s v="3"/>
    <s v=" 27"/>
    <s v=" 113"/>
    <n v="42.357889999999998"/>
    <n v="-110.25694"/>
    <s v="4903505562"/>
    <s v="UNIT NO. 53"/>
    <x v="0"/>
    <x v="52"/>
    <n v="147"/>
    <m/>
    <m/>
    <x v="11"/>
    <n v="2784"/>
    <m/>
    <m/>
    <m/>
    <x v="2"/>
    <d v="1964-05-27T00:00:00"/>
    <n v="8.5"/>
    <x v="0"/>
    <n v="37"/>
    <n v="32"/>
    <n v="4895"/>
    <n v="16"/>
    <x v="0"/>
    <n v="6500"/>
    <n v="2025"/>
    <m/>
    <x v="0"/>
    <n v="0"/>
    <n v="12513"/>
    <x v="0"/>
    <m/>
    <n v="1.8463000000000001"/>
    <n v="2.6332800000000001"/>
    <n v="212.9325"/>
    <n v="0.40927999999999998"/>
    <n v="217.82135999999997"/>
    <n v="183.36500000000001"/>
    <n v="33.189749999999997"/>
    <m/>
    <x v="0"/>
    <n v="0"/>
    <n v="216.55474999999998"/>
    <n v="2.9159292392944586E-3"/>
    <n v="13502"/>
    <n v="3.8016528925619832E-2"/>
    <n v="8.4762118829852153E-3"/>
    <n v="1.2089172521923472E-2"/>
    <n v="0.97943461559509137"/>
    <n v="0.84673737241967673"/>
    <n v="0.15326262758032322"/>
    <n v="0"/>
    <x v="0"/>
    <m/>
    <x v="0"/>
    <m/>
    <m/>
    <x v="0"/>
    <m/>
    <x v="0"/>
    <x v="0"/>
    <m/>
    <x v="0"/>
    <x v="0"/>
    <x v="0"/>
    <m/>
    <x v="0"/>
    <x v="0"/>
    <x v="0"/>
    <x v="0"/>
    <x v="0"/>
    <x v="0"/>
    <x v="0"/>
    <x v="0"/>
    <x v="0"/>
    <x v="0"/>
    <x v="0"/>
    <x v="0"/>
    <x v="0"/>
    <m/>
    <x v="0"/>
    <x v="0"/>
    <x v="0"/>
    <x v="0"/>
    <x v="0"/>
    <s v="PRODUCED"/>
    <m/>
    <x v="0"/>
    <m/>
    <m/>
    <m/>
    <m/>
    <x v="0"/>
    <x v="0"/>
  </r>
  <r>
    <x v="0"/>
    <s v="T27N R113W S09 fWASATCH/ALMY"/>
    <n v="49003223"/>
    <x v="0"/>
    <x v="4"/>
    <s v="BIRCH CREEK"/>
    <m/>
    <s v="9"/>
    <s v=" 27"/>
    <s v=" 113"/>
    <n v="42.338700000000003"/>
    <n v="-110.26786"/>
    <s v="4903505492"/>
    <s v="UNIT NO. 64"/>
    <x v="0"/>
    <x v="52"/>
    <m/>
    <n v="456"/>
    <n v="6"/>
    <x v="0"/>
    <n v="2531"/>
    <n v="2537"/>
    <m/>
    <m/>
    <x v="0"/>
    <d v="1963-11-15T00:00:00"/>
    <n v="8"/>
    <x v="0"/>
    <n v="56"/>
    <n v="41"/>
    <n v="4049"/>
    <n v="37"/>
    <x v="0"/>
    <n v="4750"/>
    <n v="2977"/>
    <m/>
    <x v="0"/>
    <n v="30"/>
    <n v="10430"/>
    <x v="0"/>
    <m/>
    <n v="2.7944"/>
    <n v="3.3738900000000003"/>
    <n v="176.13149999999999"/>
    <n v="0.94645999999999997"/>
    <n v="183.24625"/>
    <n v="133.9975"/>
    <n v="48.793029999999995"/>
    <m/>
    <x v="0"/>
    <n v="0.62460000000000004"/>
    <n v="183.41512999999998"/>
    <n v="-4.6058845902989033E-4"/>
    <n v="11937"/>
    <n v="6.7376045066392456E-2"/>
    <n v="1.5249425295197036E-2"/>
    <n v="1.8411781960067396E-2"/>
    <n v="0.96633879274473544"/>
    <n v="0.73056950100027196"/>
    <n v="0.2660251092698841"/>
    <n v="3.405389729843989E-3"/>
    <x v="0"/>
    <m/>
    <x v="0"/>
    <m/>
    <m/>
    <x v="0"/>
    <m/>
    <x v="0"/>
    <x v="0"/>
    <m/>
    <x v="0"/>
    <x v="0"/>
    <x v="0"/>
    <m/>
    <x v="0"/>
    <x v="0"/>
    <x v="0"/>
    <x v="0"/>
    <x v="0"/>
    <x v="0"/>
    <x v="0"/>
    <x v="0"/>
    <x v="0"/>
    <x v="0"/>
    <x v="0"/>
    <x v="0"/>
    <x v="0"/>
    <m/>
    <x v="0"/>
    <x v="0"/>
    <x v="0"/>
    <x v="0"/>
    <x v="0"/>
    <s v="DST (BOTTOM)"/>
    <m/>
    <x v="0"/>
    <m/>
    <m/>
    <m/>
    <m/>
    <x v="0"/>
    <x v="0"/>
  </r>
  <r>
    <x v="0"/>
    <s v="T27N R113W S14 fWASATCH/ALMY"/>
    <n v="49003387"/>
    <x v="0"/>
    <x v="4"/>
    <s v="BIRCH CREEK"/>
    <m/>
    <s v="14"/>
    <s v=" 27"/>
    <s v=" 113"/>
    <n v="42.330100000000002"/>
    <n v="-110.23963999999999"/>
    <s v="4903505450"/>
    <s v="UNIT NO. 1"/>
    <x v="0"/>
    <x v="52"/>
    <m/>
    <n v="5418"/>
    <n v="119"/>
    <x v="0"/>
    <n v="2006"/>
    <n v="2125"/>
    <m/>
    <m/>
    <x v="0"/>
    <d v="1956-12-15T00:00:00"/>
    <n v="8.1999998092651367"/>
    <x v="2"/>
    <n v="12"/>
    <n v="4"/>
    <n v="1809"/>
    <n v="-3"/>
    <x v="0"/>
    <n v="2000"/>
    <n v="1210"/>
    <m/>
    <x v="0"/>
    <n v="28"/>
    <n v="4533"/>
    <x v="0"/>
    <m/>
    <n v="0.5988"/>
    <n v="0.32916000000000001"/>
    <n v="78.691499999999991"/>
    <n v="0"/>
    <n v="79.619459999999989"/>
    <n v="56.42"/>
    <n v="19.831899999999997"/>
    <m/>
    <x v="0"/>
    <n v="0.58296000000000003"/>
    <n v="76.834859999999992"/>
    <n v="1.7798166263481876E-2"/>
    <n v="5057"/>
    <n v="5.4640250260688215E-2"/>
    <n v="7.5207744438357165E-3"/>
    <n v="4.1341651902688115E-3"/>
    <n v="0.98834506036589553"/>
    <n v="0.73430211234848353"/>
    <n v="0.25811070652045176"/>
    <n v="7.5871811310647286E-3"/>
    <x v="0"/>
    <m/>
    <x v="0"/>
    <m/>
    <m/>
    <x v="0"/>
    <m/>
    <x v="0"/>
    <x v="0"/>
    <m/>
    <x v="0"/>
    <x v="0"/>
    <x v="0"/>
    <m/>
    <x v="0"/>
    <x v="0"/>
    <x v="0"/>
    <x v="0"/>
    <x v="0"/>
    <x v="0"/>
    <x v="0"/>
    <x v="0"/>
    <x v="0"/>
    <x v="0"/>
    <x v="0"/>
    <x v="0"/>
    <x v="0"/>
    <m/>
    <x v="0"/>
    <x v="0"/>
    <x v="0"/>
    <x v="0"/>
    <x v="0"/>
    <s v="DST NO. 1"/>
    <m/>
    <x v="0"/>
    <m/>
    <m/>
    <m/>
    <m/>
    <x v="0"/>
    <x v="0"/>
  </r>
  <r>
    <x v="0"/>
    <s v="T27N R113W S15 fWASATCH/ALMY"/>
    <n v="49007734"/>
    <x v="0"/>
    <x v="4"/>
    <s v="BIRCH CREEK"/>
    <m/>
    <s v="15"/>
    <s v=" 27"/>
    <s v=" 113"/>
    <n v="42.320869999999999"/>
    <n v="-110.25809"/>
    <s v="4903505413"/>
    <s v="UNIT NO. 74"/>
    <x v="0"/>
    <x v="52"/>
    <m/>
    <n v="202"/>
    <n v="20"/>
    <x v="0"/>
    <n v="1880"/>
    <n v="1900"/>
    <m/>
    <m/>
    <x v="0"/>
    <d v="1964-07-30T00:00:00"/>
    <n v="7.9000000953674316"/>
    <x v="0"/>
    <n v="44"/>
    <n v="25"/>
    <n v="2544"/>
    <n v="63"/>
    <x v="0"/>
    <n v="3000"/>
    <n v="1952"/>
    <m/>
    <x v="0"/>
    <n v="10"/>
    <n v="6649"/>
    <x v="0"/>
    <m/>
    <n v="2.1955999999999998"/>
    <n v="2.0572500000000002"/>
    <n v="110.66399999999999"/>
    <n v="1.61154"/>
    <n v="116.52838999999999"/>
    <n v="84.63"/>
    <n v="31.993279999999995"/>
    <m/>
    <x v="0"/>
    <n v="0.20820000000000002"/>
    <n v="116.83148"/>
    <n v="-1.2988094311160339E-3"/>
    <n v="7635"/>
    <n v="6.9028283394007281E-2"/>
    <n v="1.8841760364148169E-2"/>
    <n v="1.765449604169422E-2"/>
    <n v="0.96350374359415769"/>
    <n v="0.72437668340758843"/>
    <n v="0.27384126264599229"/>
    <n v="1.7820539464192358E-3"/>
    <x v="0"/>
    <m/>
    <x v="0"/>
    <m/>
    <m/>
    <x v="0"/>
    <m/>
    <x v="0"/>
    <x v="0"/>
    <m/>
    <x v="0"/>
    <x v="0"/>
    <x v="0"/>
    <m/>
    <x v="0"/>
    <x v="0"/>
    <x v="0"/>
    <x v="0"/>
    <x v="0"/>
    <x v="0"/>
    <x v="0"/>
    <x v="0"/>
    <x v="0"/>
    <x v="0"/>
    <x v="0"/>
    <x v="0"/>
    <x v="0"/>
    <m/>
    <x v="0"/>
    <x v="0"/>
    <x v="0"/>
    <x v="0"/>
    <x v="0"/>
    <s v="DST NO. 3 (TOP)"/>
    <m/>
    <x v="0"/>
    <m/>
    <m/>
    <m/>
    <m/>
    <x v="0"/>
    <x v="0"/>
  </r>
  <r>
    <x v="0"/>
    <s v="T27N R113W S15 fWASATCH/ALMY"/>
    <n v="49014126"/>
    <x v="0"/>
    <x v="4"/>
    <s v="BIRCH CREEK"/>
    <m/>
    <s v="15"/>
    <s v=" 27"/>
    <s v=" 113"/>
    <n v="42.331539999999997"/>
    <n v="-110.26403000000001"/>
    <s v="4903505462"/>
    <s v="UNIT NO. 62"/>
    <x v="0"/>
    <x v="52"/>
    <m/>
    <m/>
    <n v="11"/>
    <x v="4"/>
    <n v="2040"/>
    <n v="2051"/>
    <m/>
    <m/>
    <x v="0"/>
    <d v="1963-10-02T00:00:00"/>
    <n v="8.3999996185302734"/>
    <x v="0"/>
    <n v="37"/>
    <n v="12"/>
    <n v="1045"/>
    <n v="19"/>
    <x v="0"/>
    <n v="190"/>
    <n v="1708"/>
    <m/>
    <x v="0"/>
    <n v="690"/>
    <n v="2871"/>
    <x v="0"/>
    <m/>
    <n v="1.8463000000000001"/>
    <n v="0.98748000000000002"/>
    <n v="45.457500000000003"/>
    <n v="0.48601999999999995"/>
    <n v="48.777299999999997"/>
    <n v="5.3598999999999997"/>
    <n v="27.994119999999999"/>
    <m/>
    <x v="0"/>
    <n v="14.365800000000002"/>
    <n v="47.719819999999999"/>
    <n v="1.095866902556261E-2"/>
    <n v="3698"/>
    <n v="0.12589435226061804"/>
    <n v="3.7851623603602502E-2"/>
    <n v="2.0244662988726316E-2"/>
    <n v="0.94190371340767121"/>
    <n v="0.11232020573422112"/>
    <n v="0.58663507112977376"/>
    <n v="0.30104472313600517"/>
    <x v="0"/>
    <m/>
    <x v="0"/>
    <m/>
    <m/>
    <x v="0"/>
    <m/>
    <x v="0"/>
    <x v="0"/>
    <m/>
    <x v="0"/>
    <x v="0"/>
    <x v="0"/>
    <m/>
    <x v="0"/>
    <x v="0"/>
    <x v="0"/>
    <x v="0"/>
    <x v="0"/>
    <x v="0"/>
    <x v="0"/>
    <x v="0"/>
    <x v="0"/>
    <x v="0"/>
    <x v="0"/>
    <x v="0"/>
    <x v="0"/>
    <m/>
    <x v="0"/>
    <x v="0"/>
    <x v="0"/>
    <x v="0"/>
    <x v="0"/>
    <s v="DST NO. 1 (TOP)"/>
    <m/>
    <x v="0"/>
    <m/>
    <m/>
    <m/>
    <m/>
    <x v="0"/>
    <x v="0"/>
  </r>
  <r>
    <x v="0"/>
    <s v="T27N R113W S15 fWASATCH/ALMY"/>
    <n v="49015929"/>
    <x v="0"/>
    <x v="4"/>
    <s v="BIRCH CREEK"/>
    <m/>
    <s v="15"/>
    <s v=" 27"/>
    <s v=" 113"/>
    <n v="42.322099999999999"/>
    <n v="-110.2615"/>
    <s v="4903505443"/>
    <s v="UNIT NO. 8"/>
    <x v="0"/>
    <x v="52"/>
    <m/>
    <n v="4257"/>
    <n v="96"/>
    <x v="4"/>
    <n v="2147"/>
    <n v="2243"/>
    <m/>
    <m/>
    <x v="0"/>
    <d v="1959-10-21T00:00:00"/>
    <n v="8.3999996185302734"/>
    <x v="2"/>
    <n v="63"/>
    <n v="12"/>
    <n v="3244"/>
    <n v="-3"/>
    <x v="0"/>
    <n v="3740"/>
    <n v="2050"/>
    <m/>
    <x v="0"/>
    <n v="3"/>
    <n v="8230"/>
    <x v="0"/>
    <m/>
    <n v="3.1436999999999999"/>
    <n v="0.98748000000000002"/>
    <n v="141.114"/>
    <n v="0"/>
    <n v="145.24518"/>
    <n v="105.50539999999999"/>
    <n v="33.599499999999999"/>
    <m/>
    <x v="0"/>
    <n v="6.2460000000000002E-2"/>
    <n v="139.16735999999997"/>
    <n v="2.1369732853551506E-2"/>
    <n v="9106"/>
    <n v="5.0530687586525153E-2"/>
    <n v="2.1644091735092345E-2"/>
    <n v="6.7987109796001487E-3"/>
    <n v="0.97155719728530754"/>
    <n v="0.75811885775515186"/>
    <n v="0.24143233010958895"/>
    <n v="4.4881213525930228E-4"/>
    <x v="0"/>
    <m/>
    <x v="0"/>
    <m/>
    <m/>
    <x v="0"/>
    <m/>
    <x v="0"/>
    <x v="0"/>
    <m/>
    <x v="0"/>
    <x v="0"/>
    <x v="0"/>
    <m/>
    <x v="0"/>
    <x v="0"/>
    <x v="0"/>
    <x v="0"/>
    <x v="0"/>
    <x v="0"/>
    <x v="0"/>
    <x v="0"/>
    <x v="0"/>
    <x v="0"/>
    <x v="0"/>
    <x v="0"/>
    <x v="0"/>
    <m/>
    <x v="0"/>
    <x v="0"/>
    <x v="0"/>
    <x v="0"/>
    <x v="0"/>
    <s v="DST NO. 1 (MIDDLE)"/>
    <m/>
    <x v="0"/>
    <m/>
    <m/>
    <m/>
    <m/>
    <x v="0"/>
    <x v="0"/>
  </r>
  <r>
    <x v="0"/>
    <s v="T27N R113W S21 fWASATCH/ALMY"/>
    <n v="49002021"/>
    <x v="0"/>
    <x v="4"/>
    <s v="BIRCH CREEK"/>
    <m/>
    <s v="21"/>
    <s v=" 27"/>
    <s v=" 113"/>
    <n v="42.317419999999998"/>
    <n v="-110.25896"/>
    <s v="4903505396"/>
    <s v="UNIT NO. 76"/>
    <x v="0"/>
    <x v="52"/>
    <m/>
    <m/>
    <n v="32"/>
    <x v="0"/>
    <n v="1826"/>
    <n v="1858"/>
    <m/>
    <m/>
    <x v="2"/>
    <d v="1969-02-17T00:00:00"/>
    <n v="7.8000001907348633"/>
    <x v="0"/>
    <n v="67"/>
    <n v="27"/>
    <n v="3683"/>
    <n v="35"/>
    <x v="0"/>
    <n v="4200"/>
    <n v="2940"/>
    <m/>
    <x v="0"/>
    <n v="-1"/>
    <n v="9460"/>
    <x v="0"/>
    <m/>
    <n v="3.3433000000000002"/>
    <n v="2.2218300000000002"/>
    <n v="160.2105"/>
    <n v="0.89529999999999998"/>
    <n v="166.67093"/>
    <n v="118.482"/>
    <n v="48.186599999999999"/>
    <m/>
    <x v="0"/>
    <n v="0"/>
    <n v="166.6686"/>
    <n v="6.9898700583174444E-6"/>
    <n v="10948"/>
    <n v="7.2912583300666411E-2"/>
    <n v="2.0059286883441524E-2"/>
    <n v="1.3330639002254323E-2"/>
    <n v="0.96661007411430411"/>
    <n v="0.71088375374845647"/>
    <n v="0.28911624625154347"/>
    <n v="0"/>
    <x v="0"/>
    <m/>
    <x v="0"/>
    <m/>
    <m/>
    <x v="0"/>
    <m/>
    <x v="0"/>
    <x v="0"/>
    <m/>
    <x v="0"/>
    <x v="0"/>
    <x v="0"/>
    <m/>
    <x v="0"/>
    <x v="0"/>
    <x v="0"/>
    <x v="0"/>
    <x v="0"/>
    <x v="0"/>
    <x v="0"/>
    <x v="0"/>
    <x v="0"/>
    <x v="0"/>
    <x v="0"/>
    <x v="0"/>
    <x v="0"/>
    <m/>
    <x v="0"/>
    <x v="0"/>
    <x v="0"/>
    <x v="0"/>
    <x v="0"/>
    <s v="PRODUCTION"/>
    <m/>
    <x v="0"/>
    <m/>
    <m/>
    <m/>
    <m/>
    <x v="0"/>
    <x v="0"/>
  </r>
  <r>
    <x v="0"/>
    <s v="T27N R113W S22 fWASATCH/ALMY"/>
    <n v="49014131"/>
    <x v="0"/>
    <x v="4"/>
    <s v="BIRCH CREEK"/>
    <m/>
    <s v="22"/>
    <s v=" 27"/>
    <s v=" 113"/>
    <n v="42.30959"/>
    <n v="-110.25897999999999"/>
    <s v="4903505370"/>
    <s v="UNIT NO. 36"/>
    <x v="0"/>
    <x v="52"/>
    <m/>
    <n v="-144"/>
    <n v="178"/>
    <x v="11"/>
    <n v="1714"/>
    <n v="1892"/>
    <m/>
    <m/>
    <x v="2"/>
    <d v="1967-09-12T00:00:00"/>
    <n v="8.3000001907348633"/>
    <x v="0"/>
    <n v="34"/>
    <n v="24"/>
    <n v="3826"/>
    <n v="65"/>
    <x v="0"/>
    <n v="4040"/>
    <n v="3245"/>
    <m/>
    <x v="0"/>
    <n v="30"/>
    <n v="9737"/>
    <x v="0"/>
    <m/>
    <n v="1.6966000000000001"/>
    <n v="1.97496"/>
    <n v="166.43099999999998"/>
    <n v="1.6626999999999998"/>
    <n v="171.76525999999998"/>
    <n v="113.9684"/>
    <n v="53.185549999999992"/>
    <m/>
    <x v="0"/>
    <n v="0.62460000000000004"/>
    <n v="167.77855"/>
    <n v="1.1741371459547408E-2"/>
    <n v="11261"/>
    <n v="7.2578340794361373E-2"/>
    <n v="9.87743388855232E-3"/>
    <n v="1.149801770160043E-2"/>
    <n v="0.97862454840984725"/>
    <n v="0.67927872782307397"/>
    <n v="0.31699850785454992"/>
    <n v="3.7227643223761327E-3"/>
    <x v="0"/>
    <m/>
    <x v="0"/>
    <m/>
    <m/>
    <x v="0"/>
    <m/>
    <x v="0"/>
    <x v="0"/>
    <m/>
    <x v="0"/>
    <x v="0"/>
    <x v="0"/>
    <m/>
    <x v="0"/>
    <x v="0"/>
    <x v="0"/>
    <x v="0"/>
    <x v="0"/>
    <x v="0"/>
    <x v="0"/>
    <x v="0"/>
    <x v="0"/>
    <x v="0"/>
    <x v="0"/>
    <x v="0"/>
    <x v="0"/>
    <m/>
    <x v="0"/>
    <x v="0"/>
    <x v="0"/>
    <x v="0"/>
    <x v="0"/>
    <s v="PRODUCTION WATER"/>
    <m/>
    <x v="0"/>
    <m/>
    <m/>
    <m/>
    <m/>
    <x v="0"/>
    <x v="0"/>
  </r>
  <r>
    <x v="0"/>
    <s v="T27N R113W S22 fWASATCH/ALMY"/>
    <n v="49007733"/>
    <x v="0"/>
    <x v="4"/>
    <s v="BIRCH CREEK"/>
    <m/>
    <s v="22"/>
    <s v=" 27"/>
    <s v=" 113"/>
    <n v="42.316189999999999"/>
    <n v="-110.24806"/>
    <s v="4903505391"/>
    <s v="UNIT NO. 42"/>
    <x v="0"/>
    <x v="52"/>
    <m/>
    <m/>
    <n v="61"/>
    <x v="0"/>
    <n v="1837"/>
    <n v="1898"/>
    <m/>
    <m/>
    <x v="0"/>
    <d v="1963-04-15T00:00:00"/>
    <n v="8.8000001907348633"/>
    <x v="0"/>
    <n v="37"/>
    <n v="9"/>
    <n v="2576"/>
    <n v="20"/>
    <x v="0"/>
    <n v="3000"/>
    <n v="1293"/>
    <m/>
    <x v="0"/>
    <n v="84"/>
    <n v="6591"/>
    <x v="0"/>
    <m/>
    <n v="1.8463000000000001"/>
    <n v="0.74060999999999999"/>
    <n v="112.056"/>
    <n v="0.51159999999999994"/>
    <n v="115.15451"/>
    <n v="84.63"/>
    <n v="21.192269999999997"/>
    <m/>
    <x v="0"/>
    <n v="1.7488800000000002"/>
    <n v="107.57114999999999"/>
    <n v="3.4047985310718183E-2"/>
    <n v="7016"/>
    <n v="3.1233923715734548E-2"/>
    <n v="1.6033240903895123E-2"/>
    <n v="6.4314458895270363E-3"/>
    <n v="0.97753531320657783"/>
    <n v="0.7867351050909096"/>
    <n v="0.19700700420140529"/>
    <n v="1.6257890707685102E-2"/>
    <x v="0"/>
    <m/>
    <x v="0"/>
    <m/>
    <m/>
    <x v="0"/>
    <m/>
    <x v="0"/>
    <x v="0"/>
    <m/>
    <x v="0"/>
    <x v="0"/>
    <x v="0"/>
    <m/>
    <x v="0"/>
    <x v="0"/>
    <x v="0"/>
    <x v="0"/>
    <x v="0"/>
    <x v="0"/>
    <x v="0"/>
    <x v="0"/>
    <x v="0"/>
    <x v="0"/>
    <x v="0"/>
    <x v="0"/>
    <x v="0"/>
    <m/>
    <x v="0"/>
    <x v="0"/>
    <x v="0"/>
    <x v="0"/>
    <x v="0"/>
    <s v="DST NO. 1 (BOTTOM)"/>
    <m/>
    <x v="0"/>
    <m/>
    <m/>
    <m/>
    <m/>
    <x v="0"/>
    <x v="0"/>
  </r>
  <r>
    <x v="0"/>
    <s v="T27N R113W S22 fWASATCH/ALMY"/>
    <n v="49000934"/>
    <x v="0"/>
    <x v="4"/>
    <s v="BIRCH CREEK"/>
    <m/>
    <s v="22"/>
    <s v=" 27"/>
    <s v=" 113"/>
    <n v="42.313139999999997"/>
    <n v="-110.25376"/>
    <s v="4903505381"/>
    <s v="UNIT NO. 40"/>
    <x v="0"/>
    <x v="52"/>
    <m/>
    <m/>
    <n v="28"/>
    <x v="0"/>
    <n v="1899"/>
    <n v="1927"/>
    <m/>
    <m/>
    <x v="0"/>
    <d v="1963-03-11T00:00:00"/>
    <n v="7.3000001907348633"/>
    <x v="0"/>
    <n v="89"/>
    <n v="45"/>
    <n v="3897"/>
    <n v="-3"/>
    <x v="0"/>
    <n v="4100"/>
    <n v="3782"/>
    <m/>
    <x v="0"/>
    <n v="-1"/>
    <n v="9993"/>
    <x v="0"/>
    <m/>
    <n v="4.4410999999999996"/>
    <n v="3.7030500000000002"/>
    <n v="169.51949999999999"/>
    <n v="0"/>
    <n v="177.66364999999999"/>
    <n v="115.661"/>
    <n v="61.986979999999996"/>
    <m/>
    <x v="0"/>
    <n v="0"/>
    <n v="177.64797999999999"/>
    <n v="4.4102130853414718E-5"/>
    <n v="11906"/>
    <n v="8.7355587013105626E-2"/>
    <n v="2.4997234943670243E-2"/>
    <n v="2.0843036828298869E-2"/>
    <n v="0.95415972822803086"/>
    <n v="0.65106847823431491"/>
    <n v="0.34893152176568515"/>
    <n v="0"/>
    <x v="0"/>
    <m/>
    <x v="0"/>
    <m/>
    <m/>
    <x v="0"/>
    <m/>
    <x v="0"/>
    <x v="0"/>
    <m/>
    <x v="0"/>
    <x v="0"/>
    <x v="0"/>
    <m/>
    <x v="0"/>
    <x v="0"/>
    <x v="0"/>
    <x v="0"/>
    <x v="0"/>
    <x v="0"/>
    <x v="0"/>
    <x v="0"/>
    <x v="0"/>
    <x v="0"/>
    <x v="0"/>
    <x v="0"/>
    <x v="0"/>
    <m/>
    <x v="0"/>
    <x v="0"/>
    <x v="0"/>
    <x v="0"/>
    <x v="0"/>
    <s v="DST NO. 1"/>
    <m/>
    <x v="0"/>
    <m/>
    <m/>
    <m/>
    <m/>
    <x v="0"/>
    <x v="0"/>
  </r>
  <r>
    <x v="0"/>
    <s v="T27N R113W S24 fWASATCH/ALMY"/>
    <n v="49014129"/>
    <x v="0"/>
    <x v="4"/>
    <s v="BIRCH CREEK"/>
    <m/>
    <s v="24"/>
    <s v=" 27"/>
    <s v=" 113"/>
    <n v="42.308920000000001"/>
    <n v="-110.21541999999999"/>
    <s v="4903505364"/>
    <s v="BCU NO. 68"/>
    <x v="0"/>
    <x v="52"/>
    <m/>
    <m/>
    <n v="9"/>
    <x v="0"/>
    <n v="2392"/>
    <n v="2401"/>
    <m/>
    <m/>
    <x v="0"/>
    <d v="1964-04-27T00:00:00"/>
    <n v="8.8999996185302734"/>
    <x v="0"/>
    <n v="17"/>
    <n v="5"/>
    <n v="1510"/>
    <n v="19"/>
    <x v="0"/>
    <n v="1400"/>
    <n v="927"/>
    <m/>
    <x v="0"/>
    <n v="465"/>
    <n v="3969"/>
    <x v="0"/>
    <m/>
    <n v="0.84830000000000005"/>
    <n v="0.41144999999999998"/>
    <n v="65.685000000000002"/>
    <n v="0.48601999999999995"/>
    <n v="67.430769999999995"/>
    <n v="39.494"/>
    <n v="15.193529999999999"/>
    <m/>
    <x v="0"/>
    <n v="9.6813000000000002"/>
    <n v="64.368830000000003"/>
    <n v="2.3231785225448279E-2"/>
    <n v="4340"/>
    <n v="4.4650379106992419E-2"/>
    <n v="1.2580310146243327E-2"/>
    <n v="6.1018137565387433E-3"/>
    <n v="0.98131787609721799"/>
    <n v="0.61355783536845387"/>
    <n v="0.2360386230416181"/>
    <n v="0.15040354158992791"/>
    <x v="0"/>
    <m/>
    <x v="0"/>
    <m/>
    <m/>
    <x v="0"/>
    <m/>
    <x v="0"/>
    <x v="0"/>
    <m/>
    <x v="0"/>
    <x v="0"/>
    <x v="0"/>
    <m/>
    <x v="0"/>
    <x v="0"/>
    <x v="0"/>
    <x v="0"/>
    <x v="0"/>
    <x v="0"/>
    <x v="0"/>
    <x v="0"/>
    <x v="0"/>
    <x v="0"/>
    <x v="0"/>
    <x v="0"/>
    <x v="0"/>
    <m/>
    <x v="0"/>
    <x v="0"/>
    <x v="0"/>
    <x v="0"/>
    <x v="0"/>
    <s v="DST NO. 1 (BOTTOM)"/>
    <m/>
    <x v="0"/>
    <m/>
    <m/>
    <m/>
    <m/>
    <x v="0"/>
    <x v="0"/>
  </r>
  <r>
    <x v="0"/>
    <s v="T27N R113W S24 fWASATCH/ALMY"/>
    <n v="49016255"/>
    <x v="0"/>
    <x v="4"/>
    <s v="BIRCH CREEK"/>
    <m/>
    <s v="24"/>
    <s v=" 27"/>
    <s v=" 113"/>
    <n v="42.306629999999998"/>
    <n v="-110.21266"/>
    <s v="4903505356"/>
    <s v="UNIT NO. 23"/>
    <x v="0"/>
    <x v="52"/>
    <n v="22"/>
    <m/>
    <m/>
    <x v="0"/>
    <n v="2545"/>
    <m/>
    <m/>
    <m/>
    <x v="2"/>
    <d v="1962-11-16T00:00:00"/>
    <n v="8.5"/>
    <x v="0"/>
    <n v="22"/>
    <n v="15"/>
    <n v="2774"/>
    <n v="-3"/>
    <x v="0"/>
    <n v="3360"/>
    <n v="1464"/>
    <m/>
    <x v="0"/>
    <n v="30"/>
    <n v="7030"/>
    <x v="0"/>
    <m/>
    <n v="1.0977999999999999"/>
    <n v="1.2343500000000001"/>
    <n v="120.669"/>
    <n v="0"/>
    <n v="123.00115"/>
    <n v="94.785600000000002"/>
    <n v="23.994959999999999"/>
    <m/>
    <x v="0"/>
    <n v="0.62460000000000004"/>
    <n v="119.40516000000001"/>
    <n v="1.4834556080656423E-2"/>
    <n v="7659"/>
    <n v="4.2821158690176324E-2"/>
    <n v="8.9251198057904331E-3"/>
    <n v="1.0035272027944455E-2"/>
    <n v="0.98103960816626512"/>
    <n v="0.79381494066085578"/>
    <n v="0.20095412962052894"/>
    <n v="5.2309297186151757E-3"/>
    <x v="0"/>
    <m/>
    <x v="0"/>
    <m/>
    <m/>
    <x v="0"/>
    <m/>
    <x v="0"/>
    <x v="0"/>
    <m/>
    <x v="0"/>
    <x v="0"/>
    <x v="0"/>
    <m/>
    <x v="0"/>
    <x v="0"/>
    <x v="0"/>
    <x v="0"/>
    <x v="0"/>
    <x v="0"/>
    <x v="0"/>
    <x v="0"/>
    <x v="0"/>
    <x v="0"/>
    <x v="0"/>
    <x v="0"/>
    <x v="0"/>
    <m/>
    <x v="0"/>
    <x v="0"/>
    <x v="0"/>
    <x v="0"/>
    <x v="0"/>
    <s v="PRODUCTION"/>
    <m/>
    <x v="0"/>
    <m/>
    <m/>
    <m/>
    <m/>
    <x v="0"/>
    <x v="0"/>
  </r>
  <r>
    <x v="0"/>
    <s v="T27N R113W S25 fWASATCH/ALMY"/>
    <n v="49003045"/>
    <x v="0"/>
    <x v="4"/>
    <s v="BIRCH CREEK"/>
    <m/>
    <s v="25"/>
    <s v=" 27"/>
    <s v=" 113"/>
    <n v="42.293439999999997"/>
    <n v="-110.21603"/>
    <s v="4903505230"/>
    <s v="UNIT NO. 41"/>
    <x v="0"/>
    <x v="52"/>
    <n v="-5"/>
    <n v="-21"/>
    <n v="122"/>
    <x v="9"/>
    <n v="2358"/>
    <n v="2480"/>
    <m/>
    <m/>
    <x v="3"/>
    <d v="1965-05-18T00:00:00"/>
    <n v="8.3000001907348633"/>
    <x v="0"/>
    <n v="45"/>
    <n v="17"/>
    <n v="2604"/>
    <n v="10"/>
    <x v="0"/>
    <n v="3070"/>
    <n v="1793"/>
    <m/>
    <x v="0"/>
    <n v="28"/>
    <n v="6697"/>
    <x v="0"/>
    <m/>
    <n v="2.2454999999999998"/>
    <n v="1.39893"/>
    <n v="113.27399999999999"/>
    <n v="0.25579999999999997"/>
    <n v="117.17422999999998"/>
    <n v="86.604699999999994"/>
    <n v="29.387269999999997"/>
    <m/>
    <x v="0"/>
    <n v="0.58296000000000003"/>
    <n v="116.57492999999999"/>
    <n v="2.5638594808211736E-3"/>
    <n v="7564"/>
    <n v="6.0795175653881213E-2"/>
    <n v="1.9163770054217554E-2"/>
    <n v="1.1938887927831916E-2"/>
    <n v="0.96889734201795052"/>
    <n v="0.74291016087249628"/>
    <n v="0.25208910698037734"/>
    <n v="5.0007321471263163E-3"/>
    <x v="0"/>
    <m/>
    <x v="0"/>
    <m/>
    <m/>
    <x v="0"/>
    <m/>
    <x v="0"/>
    <x v="0"/>
    <m/>
    <x v="0"/>
    <x v="0"/>
    <x v="0"/>
    <m/>
    <x v="0"/>
    <x v="0"/>
    <x v="0"/>
    <x v="0"/>
    <x v="0"/>
    <x v="0"/>
    <x v="0"/>
    <x v="0"/>
    <x v="0"/>
    <x v="0"/>
    <x v="0"/>
    <x v="0"/>
    <x v="0"/>
    <m/>
    <x v="0"/>
    <x v="0"/>
    <x v="0"/>
    <x v="0"/>
    <x v="0"/>
    <s v="WELLHEAD"/>
    <m/>
    <x v="0"/>
    <m/>
    <m/>
    <m/>
    <m/>
    <x v="0"/>
    <x v="0"/>
  </r>
  <r>
    <x v="0"/>
    <s v="T27N R113W S25 fWASATCH/ALMY"/>
    <n v="49007728"/>
    <x v="0"/>
    <x v="4"/>
    <s v="BIRCH CREEK"/>
    <m/>
    <s v="25"/>
    <s v=" 27"/>
    <s v=" 113"/>
    <n v="42.2911"/>
    <n v="-110.22363"/>
    <s v="4903505203"/>
    <s v="UNIT NO. 32"/>
    <x v="0"/>
    <x v="52"/>
    <m/>
    <m/>
    <m/>
    <x v="1"/>
    <n v="2459"/>
    <m/>
    <m/>
    <m/>
    <x v="2"/>
    <d v="1965-03-02T00:00:00"/>
    <n v="8.3000001907348633"/>
    <x v="0"/>
    <n v="8"/>
    <n v="2"/>
    <n v="1194"/>
    <n v="-1"/>
    <x v="0"/>
    <n v="1030"/>
    <n v="1274"/>
    <m/>
    <x v="0"/>
    <n v="65"/>
    <n v="2962"/>
    <x v="0"/>
    <m/>
    <n v="0.3992"/>
    <n v="0.16458"/>
    <n v="51.938999999999993"/>
    <n v="0"/>
    <n v="52.502779999999994"/>
    <n v="29.0563"/>
    <n v="20.880859999999998"/>
    <m/>
    <x v="0"/>
    <n v="1.3533000000000002"/>
    <n v="51.290459999999996"/>
    <n v="1.1680144101870201E-2"/>
    <n v="3569"/>
    <n v="9.2941356606951464E-2"/>
    <n v="7.6034069053105384E-3"/>
    <n v="3.1346911534970152E-3"/>
    <n v="0.98926190194119246"/>
    <n v="0.56650496018167906"/>
    <n v="0.40711001617064851"/>
    <n v="2.6385023647672496E-2"/>
    <x v="0"/>
    <m/>
    <x v="0"/>
    <m/>
    <m/>
    <x v="0"/>
    <m/>
    <x v="0"/>
    <x v="0"/>
    <m/>
    <x v="0"/>
    <x v="0"/>
    <x v="0"/>
    <m/>
    <x v="0"/>
    <x v="0"/>
    <x v="0"/>
    <x v="0"/>
    <x v="0"/>
    <x v="0"/>
    <x v="0"/>
    <x v="0"/>
    <x v="0"/>
    <x v="0"/>
    <x v="0"/>
    <x v="0"/>
    <x v="0"/>
    <m/>
    <x v="0"/>
    <x v="0"/>
    <x v="0"/>
    <x v="0"/>
    <x v="0"/>
    <s v="PRODUCTION"/>
    <m/>
    <x v="0"/>
    <m/>
    <m/>
    <m/>
    <m/>
    <x v="0"/>
    <x v="0"/>
  </r>
  <r>
    <x v="0"/>
    <s v="T27N R113W S27 fWASATCH/ALMY"/>
    <n v="49118113"/>
    <x v="0"/>
    <x v="4"/>
    <s v="LABARGE"/>
    <m/>
    <s v="27"/>
    <s v=" 27"/>
    <s v=" 113"/>
    <n v="42.298400000000001"/>
    <n v="-110.19759999999999"/>
    <m/>
    <s v="UNIT NO. 1"/>
    <x v="0"/>
    <x v="52"/>
    <m/>
    <m/>
    <n v="97"/>
    <x v="0"/>
    <n v="748"/>
    <n v="845"/>
    <m/>
    <m/>
    <x v="0"/>
    <m/>
    <n v="8.3999996185302734"/>
    <x v="2"/>
    <n v="42"/>
    <n v="9"/>
    <n v="1924"/>
    <n v="-3"/>
    <x v="0"/>
    <n v="2180"/>
    <n v="1208"/>
    <m/>
    <x v="0"/>
    <n v="136"/>
    <n v="4958"/>
    <x v="0"/>
    <s v="CHEMICAL &amp; GEOLOGICAL LABORATORIES"/>
    <n v="2.0958000000000001"/>
    <n v="0.74060999999999999"/>
    <n v="83.693999999999988"/>
    <n v="0"/>
    <n v="86.530409999999989"/>
    <n v="61.497799999999998"/>
    <n v="19.799119999999998"/>
    <m/>
    <x v="0"/>
    <n v="2.8315200000000003"/>
    <n v="84.128439999999998"/>
    <n v="1.4074687600437901E-2"/>
    <n v="5493"/>
    <n v="5.1191273562338532E-2"/>
    <n v="2.4220386798121035E-2"/>
    <n v="8.5589563252965063E-3"/>
    <n v="0.96722065687658243"/>
    <n v="0.73099893448636399"/>
    <n v="0.2353439574060805"/>
    <n v="3.3657108107555546E-2"/>
    <x v="0"/>
    <m/>
    <x v="0"/>
    <m/>
    <m/>
    <x v="0"/>
    <m/>
    <x v="0"/>
    <x v="0"/>
    <m/>
    <x v="0"/>
    <x v="0"/>
    <x v="0"/>
    <m/>
    <x v="0"/>
    <x v="0"/>
    <x v="0"/>
    <x v="0"/>
    <x v="0"/>
    <x v="0"/>
    <x v="0"/>
    <x v="0"/>
    <x v="0"/>
    <x v="0"/>
    <x v="0"/>
    <x v="0"/>
    <x v="0"/>
    <m/>
    <x v="0"/>
    <x v="0"/>
    <x v="0"/>
    <x v="0"/>
    <x v="0"/>
    <s v="DST NO. 1"/>
    <m/>
    <x v="0"/>
    <m/>
    <m/>
    <m/>
    <m/>
    <x v="0"/>
    <x v="0"/>
  </r>
  <r>
    <x v="0"/>
    <s v="T27N R113W S27 fWASATCH/ALMY"/>
    <n v="49005875"/>
    <x v="0"/>
    <x v="4"/>
    <s v="LABARGE"/>
    <m/>
    <s v="27"/>
    <s v=" 27"/>
    <s v=" 113"/>
    <n v="42.290799999999997"/>
    <n v="-110.26506999999999"/>
    <s v="4903505210"/>
    <s v="1-K"/>
    <x v="0"/>
    <x v="52"/>
    <m/>
    <m/>
    <n v="149"/>
    <x v="0"/>
    <n v="972"/>
    <n v="1121"/>
    <n v="1135"/>
    <m/>
    <x v="2"/>
    <m/>
    <m/>
    <x v="0"/>
    <n v="51"/>
    <n v="30"/>
    <n v="3800"/>
    <n v="-3"/>
    <x v="0"/>
    <n v="3800"/>
    <n v="3835"/>
    <m/>
    <x v="0"/>
    <n v="15"/>
    <n v="9582"/>
    <x v="0"/>
    <m/>
    <n v="2.5449000000000002"/>
    <n v="2.4687000000000001"/>
    <n v="165.3"/>
    <n v="0"/>
    <n v="170.31359999999998"/>
    <n v="107.19799999999999"/>
    <n v="62.85564999999999"/>
    <m/>
    <x v="0"/>
    <n v="0.31230000000000002"/>
    <n v="170.36594999999997"/>
    <n v="-1.5366346468401144E-4"/>
    <n v="11525"/>
    <n v="9.2054768560193304E-2"/>
    <n v="1.4942435601149882E-2"/>
    <n v="1.4495025646806834E-2"/>
    <n v="0.97056253875204335"/>
    <n v="0.62922197774848798"/>
    <n v="0.36894490947281428"/>
    <n v="1.8331127786978564E-3"/>
    <x v="0"/>
    <m/>
    <x v="0"/>
    <m/>
    <m/>
    <x v="0"/>
    <m/>
    <x v="0"/>
    <x v="0"/>
    <m/>
    <x v="0"/>
    <x v="0"/>
    <x v="0"/>
    <m/>
    <x v="0"/>
    <x v="0"/>
    <x v="0"/>
    <x v="0"/>
    <x v="0"/>
    <x v="0"/>
    <x v="0"/>
    <x v="0"/>
    <x v="0"/>
    <x v="0"/>
    <x v="0"/>
    <x v="0"/>
    <x v="0"/>
    <m/>
    <x v="0"/>
    <x v="0"/>
    <x v="0"/>
    <x v="0"/>
    <x v="0"/>
    <s v="PRODUCTION"/>
    <m/>
    <x v="0"/>
    <m/>
    <m/>
    <m/>
    <m/>
    <x v="0"/>
    <x v="0"/>
  </r>
  <r>
    <x v="0"/>
    <s v="T27N R113W S28 fWASATCH/ALMY"/>
    <n v="49014664"/>
    <x v="0"/>
    <x v="4"/>
    <s v="LABARGE"/>
    <m/>
    <s v="28"/>
    <s v=" 27"/>
    <s v=" 113"/>
    <n v="42.290500000000002"/>
    <n v="-110.2705"/>
    <m/>
    <s v="4B (07798A)"/>
    <x v="0"/>
    <x v="52"/>
    <m/>
    <m/>
    <n v="0"/>
    <x v="1"/>
    <m/>
    <m/>
    <m/>
    <m/>
    <x v="2"/>
    <d v="1964-12-22T00:00:00"/>
    <n v="8.3000001907348633"/>
    <x v="0"/>
    <n v="25"/>
    <n v="7"/>
    <n v="1179"/>
    <n v="10"/>
    <x v="0"/>
    <n v="1210"/>
    <n v="878"/>
    <m/>
    <x v="0"/>
    <n v="240"/>
    <n v="3104"/>
    <x v="0"/>
    <m/>
    <n v="1.2475000000000001"/>
    <n v="0.57603000000000004"/>
    <n v="51.286499999999997"/>
    <n v="0.25579999999999997"/>
    <n v="53.365829999999995"/>
    <n v="34.134099999999997"/>
    <n v="14.390419999999999"/>
    <m/>
    <x v="0"/>
    <n v="4.9968000000000004"/>
    <n v="53.521319999999996"/>
    <n v="-1.4547118152182031E-3"/>
    <n v="3546"/>
    <n v="6.646616541353384E-2"/>
    <n v="2.3376381478560349E-2"/>
    <n v="1.0793985589655405E-2"/>
    <n v="0.96582963293178425"/>
    <n v="0.63776640785391692"/>
    <n v="0.26887266607026883"/>
    <n v="9.3360926075814282E-2"/>
    <x v="0"/>
    <m/>
    <x v="0"/>
    <m/>
    <m/>
    <x v="0"/>
    <m/>
    <x v="0"/>
    <x v="0"/>
    <m/>
    <x v="0"/>
    <x v="0"/>
    <x v="0"/>
    <m/>
    <x v="0"/>
    <x v="0"/>
    <x v="0"/>
    <x v="0"/>
    <x v="0"/>
    <x v="0"/>
    <x v="0"/>
    <x v="0"/>
    <x v="0"/>
    <x v="0"/>
    <x v="0"/>
    <x v="0"/>
    <x v="0"/>
    <m/>
    <x v="0"/>
    <x v="0"/>
    <x v="0"/>
    <x v="0"/>
    <x v="0"/>
    <s v="PRODUCTION"/>
    <m/>
    <x v="0"/>
    <m/>
    <m/>
    <m/>
    <m/>
    <x v="0"/>
    <x v="0"/>
  </r>
  <r>
    <x v="0"/>
    <s v="T27N R113W S28 fWASATCH/ALMY"/>
    <n v="49014665"/>
    <x v="0"/>
    <x v="4"/>
    <s v="LABARGE"/>
    <m/>
    <s v="28"/>
    <s v=" 27"/>
    <s v=" 113"/>
    <n v="42.290500000000002"/>
    <n v="-110.2705"/>
    <m/>
    <s v="3-D (07798A)"/>
    <x v="0"/>
    <x v="52"/>
    <m/>
    <m/>
    <n v="0"/>
    <x v="1"/>
    <m/>
    <m/>
    <m/>
    <m/>
    <x v="2"/>
    <d v="1964-12-22T00:00:00"/>
    <n v="7.9000000953674316"/>
    <x v="0"/>
    <n v="3"/>
    <n v="1"/>
    <n v="790"/>
    <n v="35"/>
    <x v="0"/>
    <n v="576"/>
    <n v="1171"/>
    <m/>
    <x v="0"/>
    <n v="10"/>
    <n v="1993"/>
    <x v="0"/>
    <m/>
    <n v="0.1497"/>
    <n v="8.2290000000000002E-2"/>
    <n v="34.365000000000002"/>
    <n v="0.89529999999999998"/>
    <n v="35.492289999999997"/>
    <n v="16.24896"/>
    <n v="19.192689999999999"/>
    <m/>
    <x v="0"/>
    <n v="0.20820000000000002"/>
    <n v="35.649849999999994"/>
    <n v="-2.2147211202811251E-3"/>
    <n v="2583"/>
    <n v="0.12893356643356643"/>
    <n v="4.217817447113162E-3"/>
    <n v="2.3185317149161128E-3"/>
    <n v="0.99346365083797061"/>
    <n v="0.45579322213136952"/>
    <n v="0.53836664109386156"/>
    <n v="5.8401367747690398E-3"/>
    <x v="0"/>
    <m/>
    <x v="0"/>
    <m/>
    <m/>
    <x v="0"/>
    <m/>
    <x v="0"/>
    <x v="0"/>
    <m/>
    <x v="0"/>
    <x v="0"/>
    <x v="0"/>
    <m/>
    <x v="0"/>
    <x v="0"/>
    <x v="0"/>
    <x v="0"/>
    <x v="0"/>
    <x v="0"/>
    <x v="0"/>
    <x v="0"/>
    <x v="0"/>
    <x v="0"/>
    <x v="0"/>
    <x v="0"/>
    <x v="0"/>
    <m/>
    <x v="0"/>
    <x v="0"/>
    <x v="0"/>
    <x v="0"/>
    <x v="0"/>
    <s v="PRODUCTION"/>
    <m/>
    <x v="0"/>
    <m/>
    <m/>
    <m/>
    <m/>
    <x v="0"/>
    <x v="0"/>
  </r>
  <r>
    <x v="0"/>
    <s v="T27N R113W S28 fWASATCH/ALMY"/>
    <n v="49014663"/>
    <x v="0"/>
    <x v="4"/>
    <s v="LABARGE"/>
    <m/>
    <s v="28"/>
    <s v=" 27"/>
    <s v=" 113"/>
    <n v="42.290500000000002"/>
    <n v="-110.2705"/>
    <m/>
    <s v="1-S. I. (07798A)"/>
    <x v="0"/>
    <x v="52"/>
    <m/>
    <m/>
    <n v="0"/>
    <x v="1"/>
    <m/>
    <m/>
    <m/>
    <m/>
    <x v="2"/>
    <d v="1964-12-22T00:00:00"/>
    <n v="7.5999999046325684"/>
    <x v="0"/>
    <n v="76"/>
    <n v="55"/>
    <n v="2621"/>
    <n v="15"/>
    <x v="0"/>
    <n v="3650"/>
    <n v="1183"/>
    <m/>
    <x v="0"/>
    <n v="30"/>
    <n v="7032"/>
    <x v="0"/>
    <m/>
    <n v="3.7923999999999998"/>
    <n v="4.5259499999999999"/>
    <n v="114.01349999999999"/>
    <n v="0.38369999999999999"/>
    <n v="122.71554999999999"/>
    <n v="102.9665"/>
    <n v="19.38937"/>
    <m/>
    <x v="0"/>
    <n v="0.62460000000000004"/>
    <n v="122.98047"/>
    <n v="-1.0782429442691161E-3"/>
    <n v="7627"/>
    <n v="4.0589399004024834E-2"/>
    <n v="3.0903988940276926E-2"/>
    <n v="3.6881633990150396E-2"/>
    <n v="0.93221437706957266"/>
    <n v="0.83725895664571781"/>
    <n v="0.15766218815068767"/>
    <n v="5.0788552035945225E-3"/>
    <x v="0"/>
    <m/>
    <x v="0"/>
    <m/>
    <m/>
    <x v="0"/>
    <m/>
    <x v="0"/>
    <x v="0"/>
    <m/>
    <x v="0"/>
    <x v="0"/>
    <x v="0"/>
    <m/>
    <x v="0"/>
    <x v="0"/>
    <x v="0"/>
    <x v="0"/>
    <x v="0"/>
    <x v="0"/>
    <x v="0"/>
    <x v="0"/>
    <x v="0"/>
    <x v="0"/>
    <x v="0"/>
    <x v="0"/>
    <x v="0"/>
    <m/>
    <x v="0"/>
    <x v="0"/>
    <x v="0"/>
    <x v="0"/>
    <x v="0"/>
    <s v="PRODUCTION"/>
    <m/>
    <x v="0"/>
    <m/>
    <m/>
    <m/>
    <m/>
    <x v="0"/>
    <x v="0"/>
  </r>
  <r>
    <x v="0"/>
    <s v="T27N R113W S28 fWASATCH/ALMY"/>
    <n v="49014672"/>
    <x v="0"/>
    <x v="4"/>
    <s v="LABARGE"/>
    <m/>
    <s v="28"/>
    <s v=" 27"/>
    <s v=" 113"/>
    <n v="42.290500000000002"/>
    <n v="-110.2705"/>
    <m/>
    <s v="M-627-Y"/>
    <x v="0"/>
    <x v="52"/>
    <m/>
    <m/>
    <n v="0"/>
    <x v="1"/>
    <m/>
    <m/>
    <m/>
    <m/>
    <x v="2"/>
    <d v="1966-10-03T00:00:00"/>
    <n v="8.6000003814697266"/>
    <x v="0"/>
    <n v="34"/>
    <n v="14"/>
    <n v="4595"/>
    <n v="120"/>
    <x v="0"/>
    <n v="5200"/>
    <n v="3367"/>
    <m/>
    <x v="0"/>
    <n v="30"/>
    <n v="11761"/>
    <x v="0"/>
    <m/>
    <n v="1.6966000000000001"/>
    <n v="1.1520600000000001"/>
    <n v="199.88249999999999"/>
    <n v="3.0695999999999999"/>
    <n v="205.80076"/>
    <n v="146.69200000000001"/>
    <n v="55.185129999999994"/>
    <m/>
    <x v="0"/>
    <n v="0.62460000000000004"/>
    <n v="202.50172999999998"/>
    <n v="8.0798674531718292E-3"/>
    <n v="13357"/>
    <n v="6.3540090771558241E-2"/>
    <n v="8.2438956979556353E-3"/>
    <n v="5.5979385110142459E-3"/>
    <n v="0.98615816579103011"/>
    <n v="0.7243987495810531"/>
    <n v="0.27251683232533369"/>
    <n v="3.0844180936133244E-3"/>
    <x v="0"/>
    <m/>
    <x v="0"/>
    <m/>
    <m/>
    <x v="0"/>
    <m/>
    <x v="0"/>
    <x v="0"/>
    <m/>
    <x v="0"/>
    <x v="0"/>
    <x v="0"/>
    <m/>
    <x v="0"/>
    <x v="0"/>
    <x v="0"/>
    <x v="0"/>
    <x v="0"/>
    <x v="0"/>
    <x v="0"/>
    <x v="0"/>
    <x v="0"/>
    <x v="0"/>
    <x v="0"/>
    <x v="0"/>
    <x v="0"/>
    <m/>
    <x v="0"/>
    <x v="0"/>
    <x v="0"/>
    <x v="0"/>
    <x v="0"/>
    <s v="PRODUCTION"/>
    <m/>
    <x v="0"/>
    <m/>
    <m/>
    <m/>
    <m/>
    <x v="0"/>
    <x v="0"/>
  </r>
  <r>
    <x v="0"/>
    <s v="T27N R113W S28 fWASATCH/ALMY"/>
    <n v="49014673"/>
    <x v="0"/>
    <x v="4"/>
    <s v="LABARGE"/>
    <m/>
    <s v="28"/>
    <s v=" 27"/>
    <s v=" 113"/>
    <n v="42.290500000000002"/>
    <n v="-110.2705"/>
    <m/>
    <s v="M-627-Y"/>
    <x v="0"/>
    <x v="52"/>
    <m/>
    <m/>
    <n v="0"/>
    <x v="1"/>
    <m/>
    <m/>
    <m/>
    <m/>
    <x v="2"/>
    <d v="1966-10-03T00:00:00"/>
    <n v="8.6000003814697266"/>
    <x v="0"/>
    <n v="34"/>
    <n v="14"/>
    <n v="3685"/>
    <n v="37"/>
    <x v="0"/>
    <n v="4150"/>
    <n v="2867"/>
    <m/>
    <x v="0"/>
    <n v="15"/>
    <n v="9603"/>
    <x v="0"/>
    <m/>
    <n v="1.6966000000000001"/>
    <n v="1.1520600000000001"/>
    <n v="160.29750000000001"/>
    <n v="0.94645999999999997"/>
    <n v="164.09261999999998"/>
    <n v="117.0715"/>
    <n v="46.990129999999994"/>
    <m/>
    <x v="0"/>
    <n v="0.31230000000000002"/>
    <n v="164.37392999999997"/>
    <n v="-8.5643423965085829E-4"/>
    <n v="10799"/>
    <n v="5.862170375453387E-2"/>
    <n v="1.0339282778226103E-2"/>
    <n v="7.0207910629984469E-3"/>
    <n v="0.98263992615877549"/>
    <n v="0.7122266894756365"/>
    <n v="0.2858733742023446"/>
    <n v="1.8999363220189483E-3"/>
    <x v="0"/>
    <m/>
    <x v="0"/>
    <m/>
    <m/>
    <x v="0"/>
    <m/>
    <x v="0"/>
    <x v="0"/>
    <m/>
    <x v="0"/>
    <x v="0"/>
    <x v="0"/>
    <m/>
    <x v="0"/>
    <x v="0"/>
    <x v="0"/>
    <x v="0"/>
    <x v="0"/>
    <x v="0"/>
    <x v="0"/>
    <x v="0"/>
    <x v="0"/>
    <x v="0"/>
    <x v="0"/>
    <x v="0"/>
    <x v="0"/>
    <m/>
    <x v="0"/>
    <x v="0"/>
    <x v="0"/>
    <x v="0"/>
    <x v="0"/>
    <s v="PRODUCTION"/>
    <m/>
    <x v="0"/>
    <m/>
    <m/>
    <m/>
    <m/>
    <x v="0"/>
    <x v="0"/>
  </r>
  <r>
    <x v="0"/>
    <s v="T27N R113W S33 fWASATCH/ALMY"/>
    <n v="49014322"/>
    <x v="0"/>
    <x v="4"/>
    <s v="LABARGE"/>
    <m/>
    <s v="33"/>
    <s v=" 27"/>
    <s v=" 113"/>
    <n v="42.283799999999999"/>
    <n v="-110.276"/>
    <m/>
    <s v="A 933"/>
    <x v="0"/>
    <x v="52"/>
    <m/>
    <m/>
    <n v="18"/>
    <x v="0"/>
    <n v="1169"/>
    <n v="1187"/>
    <m/>
    <m/>
    <x v="2"/>
    <d v="1967-04-28T00:00:00"/>
    <n v="8"/>
    <x v="0"/>
    <n v="27"/>
    <n v="24"/>
    <n v="1491"/>
    <n v="-1"/>
    <x v="0"/>
    <n v="1520"/>
    <n v="1537"/>
    <m/>
    <x v="0"/>
    <n v="5"/>
    <n v="3824"/>
    <x v="0"/>
    <m/>
    <n v="1.3472999999999999"/>
    <n v="1.97496"/>
    <n v="64.858499999999992"/>
    <n v="0"/>
    <n v="68.180759999999992"/>
    <n v="42.879199999999997"/>
    <n v="25.191429999999997"/>
    <m/>
    <x v="0"/>
    <n v="0.10410000000000001"/>
    <n v="68.174729999999997"/>
    <n v="4.4222641860592045E-5"/>
    <n v="4600"/>
    <n v="9.2117758784425449E-2"/>
    <n v="1.9760706686167771E-2"/>
    <n v="2.8966529560538783E-2"/>
    <n v="0.95127276375329339"/>
    <n v="0.62896032004820557"/>
    <n v="0.36951272120916356"/>
    <n v="1.5269587426308842E-3"/>
    <x v="0"/>
    <m/>
    <x v="0"/>
    <m/>
    <m/>
    <x v="0"/>
    <m/>
    <x v="0"/>
    <x v="0"/>
    <m/>
    <x v="0"/>
    <x v="0"/>
    <x v="0"/>
    <m/>
    <x v="0"/>
    <x v="0"/>
    <x v="0"/>
    <x v="0"/>
    <x v="0"/>
    <x v="0"/>
    <x v="0"/>
    <x v="0"/>
    <x v="0"/>
    <x v="0"/>
    <x v="0"/>
    <x v="0"/>
    <x v="0"/>
    <m/>
    <x v="0"/>
    <x v="0"/>
    <x v="0"/>
    <x v="0"/>
    <x v="0"/>
    <s v="PRODUCTION"/>
    <m/>
    <x v="0"/>
    <m/>
    <m/>
    <m/>
    <m/>
    <x v="0"/>
    <x v="0"/>
  </r>
  <r>
    <x v="0"/>
    <s v="T27N R113W S34 fWASATCH/ALMY"/>
    <n v="49005883"/>
    <x v="0"/>
    <x v="4"/>
    <s v="LABARGE"/>
    <m/>
    <s v="34"/>
    <s v=" 27"/>
    <s v=" 113"/>
    <n v="42.279519999999998"/>
    <n v="-110.25781000000001"/>
    <s v="4903505067"/>
    <s v="5-I"/>
    <x v="0"/>
    <x v="52"/>
    <m/>
    <m/>
    <n v="196"/>
    <x v="0"/>
    <n v="643"/>
    <n v="839"/>
    <n v="853"/>
    <m/>
    <x v="2"/>
    <m/>
    <n v="7.6999998092651367"/>
    <x v="0"/>
    <n v="147"/>
    <n v="451"/>
    <n v="2929"/>
    <n v="-3"/>
    <x v="0"/>
    <n v="5050"/>
    <n v="780"/>
    <m/>
    <x v="0"/>
    <n v="527"/>
    <n v="9656"/>
    <x v="0"/>
    <m/>
    <n v="7.3353000000000002"/>
    <n v="37.112790000000004"/>
    <n v="127.41149999999999"/>
    <n v="0"/>
    <n v="171.85959"/>
    <n v="142.4605"/>
    <n v="12.784199999999998"/>
    <m/>
    <x v="0"/>
    <n v="10.972140000000001"/>
    <n v="166.21683999999999"/>
    <n v="1.6690752443167978E-2"/>
    <n v="9878"/>
    <n v="1.1364799836183066E-2"/>
    <n v="4.2681935875676189E-2"/>
    <n v="0.21594832153387544"/>
    <n v="0.7413697425904483"/>
    <n v="0.85707621441967019"/>
    <n v="7.6912784528932202E-2"/>
    <n v="6.6011001051397691E-2"/>
    <x v="0"/>
    <m/>
    <x v="0"/>
    <m/>
    <m/>
    <x v="0"/>
    <m/>
    <x v="0"/>
    <x v="0"/>
    <m/>
    <x v="0"/>
    <x v="0"/>
    <x v="0"/>
    <m/>
    <x v="0"/>
    <x v="0"/>
    <x v="0"/>
    <x v="0"/>
    <x v="0"/>
    <x v="0"/>
    <x v="0"/>
    <x v="0"/>
    <x v="0"/>
    <x v="0"/>
    <x v="0"/>
    <x v="0"/>
    <x v="0"/>
    <m/>
    <x v="0"/>
    <x v="0"/>
    <x v="0"/>
    <x v="0"/>
    <x v="0"/>
    <s v="PRODUCTION"/>
    <m/>
    <x v="0"/>
    <m/>
    <m/>
    <m/>
    <m/>
    <x v="0"/>
    <x v="0"/>
  </r>
  <r>
    <x v="1"/>
    <s v="T27N R113W S34 fWASATCH/ALMY"/>
    <n v="4779"/>
    <x v="0"/>
    <x v="4"/>
    <s v="LABARGE"/>
    <s v="NW NW"/>
    <n v="34"/>
    <n v="27"/>
    <n v="113"/>
    <n v="42.287219999999998"/>
    <n v="-110.26179"/>
    <s v="4903520645"/>
    <s v="TP 9 UNIT"/>
    <x v="0"/>
    <x v="52"/>
    <m/>
    <m/>
    <n v="54"/>
    <x v="0"/>
    <n v="872"/>
    <n v="926"/>
    <n v="1260"/>
    <m/>
    <x v="1"/>
    <d v="2005-11-07T00:00:00"/>
    <n v="7.43"/>
    <x v="1"/>
    <n v="62"/>
    <n v="32"/>
    <n v="4200"/>
    <n v="73"/>
    <x v="1"/>
    <n v="6423"/>
    <n v="2084"/>
    <n v="0"/>
    <x v="1"/>
    <n v="13"/>
    <n v="13050"/>
    <x v="0"/>
    <s v="CHEVRON USA INC"/>
    <n v="3.0937999999999999"/>
    <n v="2.6332800000000001"/>
    <n v="182.7"/>
    <n v="1.86734"/>
    <n v="190.29442"/>
    <n v="181.19282999999999"/>
    <n v="34.156759999999998"/>
    <n v="0"/>
    <x v="1"/>
    <n v="0.27066000000000001"/>
    <n v="215.62024999999997"/>
    <n v="-6.2392004703845684E-2"/>
    <n v="12887"/>
    <n v="-6.2844584955854569E-3"/>
    <n v="1.6257964894609102E-2"/>
    <n v="1.3837925463079791E-2"/>
    <n v="0.96990410964231111"/>
    <n v="0.84033308559840747"/>
    <n v="0.15841165196682594"/>
    <n v="1.2552624347666791E-3"/>
    <x v="1"/>
    <n v="2.2999999999999998"/>
    <x v="1"/>
    <n v="11603"/>
    <n v="44.444400000000002"/>
    <x v="1"/>
    <n v="0"/>
    <x v="2"/>
    <x v="1"/>
    <n v="0"/>
    <x v="1"/>
    <x v="1"/>
    <x v="1"/>
    <n v="0"/>
    <x v="1"/>
    <x v="3"/>
    <x v="1"/>
    <x v="1"/>
    <x v="0"/>
    <x v="0"/>
    <x v="0"/>
    <x v="0"/>
    <x v="0"/>
    <x v="0"/>
    <x v="0"/>
    <x v="0"/>
    <x v="0"/>
    <m/>
    <x v="0"/>
    <x v="0"/>
    <x v="0"/>
    <x v="0"/>
    <x v="0"/>
    <m/>
    <n v="20051107"/>
    <x v="0"/>
    <s v="WYOMING ANALYTICAL LABS ROCK SPRINGS ID No D2834"/>
    <m/>
    <s v="872-926"/>
    <d v="2005-11-14T00:00:00"/>
    <x v="0"/>
    <x v="0"/>
  </r>
  <r>
    <x v="0"/>
    <s v="T27N R113W S36 fWASATCH/ALMY"/>
    <n v="49009933"/>
    <x v="0"/>
    <x v="4"/>
    <s v="GREEN RIVER BEND"/>
    <m/>
    <s v="36"/>
    <s v=" 27"/>
    <s v=" 113"/>
    <n v="42.289670000000001"/>
    <n v="-110.2145"/>
    <s v="4903505040"/>
    <s v="WATER INJECTION NO. 3"/>
    <x v="0"/>
    <x v="52"/>
    <m/>
    <m/>
    <n v="54"/>
    <x v="0"/>
    <n v="2356"/>
    <n v="2410"/>
    <m/>
    <m/>
    <x v="0"/>
    <d v="1963-10-02T00:00:00"/>
    <n v="8.8999996185302734"/>
    <x v="0"/>
    <n v="20"/>
    <n v="9"/>
    <n v="2843"/>
    <n v="9"/>
    <x v="0"/>
    <n v="3500"/>
    <n v="1440"/>
    <m/>
    <x v="0"/>
    <n v="12"/>
    <n v="7199"/>
    <x v="0"/>
    <m/>
    <n v="0.998"/>
    <n v="0.74060999999999999"/>
    <n v="123.67049999999999"/>
    <n v="0.23021999999999998"/>
    <n v="125.63932999999999"/>
    <n v="98.734999999999999"/>
    <n v="23.601599999999998"/>
    <m/>
    <x v="0"/>
    <n v="0.24984000000000001"/>
    <n v="122.58644000000001"/>
    <n v="1.229884391133111E-2"/>
    <n v="7830"/>
    <n v="4.1985494710226896E-2"/>
    <n v="7.9433725092293954E-3"/>
    <n v="5.8947305752108043E-3"/>
    <n v="0.98616189691555989"/>
    <n v="0.80543166112010423"/>
    <n v="0.19253026680601865"/>
    <n v="2.0380720738770127E-3"/>
    <x v="0"/>
    <m/>
    <x v="0"/>
    <m/>
    <m/>
    <x v="0"/>
    <m/>
    <x v="0"/>
    <x v="0"/>
    <m/>
    <x v="0"/>
    <x v="0"/>
    <x v="0"/>
    <m/>
    <x v="0"/>
    <x v="0"/>
    <x v="0"/>
    <x v="0"/>
    <x v="0"/>
    <x v="0"/>
    <x v="0"/>
    <x v="0"/>
    <x v="0"/>
    <x v="0"/>
    <x v="0"/>
    <x v="0"/>
    <x v="0"/>
    <m/>
    <x v="0"/>
    <x v="0"/>
    <x v="0"/>
    <x v="0"/>
    <x v="0"/>
    <s v="DST (MIDDLE)"/>
    <m/>
    <x v="0"/>
    <m/>
    <m/>
    <m/>
    <m/>
    <x v="0"/>
    <x v="0"/>
  </r>
  <r>
    <x v="0"/>
    <s v="T27N R113W S36 fWASATCH/ALMY"/>
    <n v="49002015"/>
    <x v="0"/>
    <x v="4"/>
    <s v="GREEN RIVER BEND"/>
    <m/>
    <s v="36"/>
    <s v=" 27"/>
    <s v=" 113"/>
    <n v="42.277459999999998"/>
    <n v="-110.22213000000001"/>
    <s v="4903505051"/>
    <s v="GRBU NO. T-9"/>
    <x v="0"/>
    <x v="52"/>
    <m/>
    <m/>
    <n v="109"/>
    <x v="0"/>
    <n v="2316"/>
    <n v="2425"/>
    <n v="2630"/>
    <n v="2531"/>
    <x v="2"/>
    <d v="1965-03-05T00:00:00"/>
    <n v="7.8000001907348633"/>
    <x v="0"/>
    <n v="5"/>
    <n v="2"/>
    <n v="758"/>
    <n v="-1"/>
    <x v="0"/>
    <n v="640"/>
    <n v="768"/>
    <m/>
    <x v="0"/>
    <n v="132"/>
    <n v="1915"/>
    <x v="0"/>
    <m/>
    <n v="0.2495"/>
    <n v="0.16458"/>
    <n v="32.972999999999999"/>
    <n v="0"/>
    <n v="33.387079999999997"/>
    <n v="18.054400000000001"/>
    <n v="12.587519999999998"/>
    <m/>
    <x v="0"/>
    <n v="2.74824"/>
    <n v="33.390160000000002"/>
    <n v="-4.6123499563686525E-5"/>
    <n v="2301"/>
    <n v="9.1555977229601515E-2"/>
    <n v="7.4729506144292947E-3"/>
    <n v="4.9294517519950839E-3"/>
    <n v="0.98759759763357569"/>
    <n v="0.54071019725571845"/>
    <n v="0.37698291951880425"/>
    <n v="8.2306883225477204E-2"/>
    <x v="0"/>
    <m/>
    <x v="0"/>
    <m/>
    <m/>
    <x v="0"/>
    <m/>
    <x v="0"/>
    <x v="0"/>
    <m/>
    <x v="0"/>
    <x v="0"/>
    <x v="0"/>
    <m/>
    <x v="0"/>
    <x v="0"/>
    <x v="0"/>
    <x v="0"/>
    <x v="0"/>
    <x v="0"/>
    <x v="0"/>
    <x v="0"/>
    <x v="0"/>
    <x v="0"/>
    <x v="0"/>
    <x v="0"/>
    <x v="0"/>
    <m/>
    <x v="0"/>
    <x v="0"/>
    <x v="0"/>
    <x v="0"/>
    <x v="0"/>
    <s v="PRODUCTION"/>
    <m/>
    <x v="0"/>
    <m/>
    <m/>
    <m/>
    <m/>
    <x v="0"/>
    <x v="0"/>
  </r>
  <r>
    <x v="0"/>
    <s v="T27N R113W S36 fWASATCH/ALMY"/>
    <n v="49005888"/>
    <x v="0"/>
    <x v="4"/>
    <s v="GREEN RIVER BEND"/>
    <m/>
    <s v="36"/>
    <s v=" 27"/>
    <s v=" 113"/>
    <n v="42.28125"/>
    <n v="-110.21937"/>
    <s v="4903505097"/>
    <s v="UNIT T-8"/>
    <x v="0"/>
    <x v="52"/>
    <m/>
    <m/>
    <n v="133"/>
    <x v="0"/>
    <n v="2350"/>
    <n v="2483"/>
    <n v="2560"/>
    <m/>
    <x v="2"/>
    <m/>
    <n v="8.6999998092651367"/>
    <x v="0"/>
    <n v="28"/>
    <n v="12"/>
    <n v="2960"/>
    <n v="16"/>
    <x v="0"/>
    <n v="3600"/>
    <n v="1671"/>
    <m/>
    <x v="0"/>
    <n v="24"/>
    <n v="7537"/>
    <x v="0"/>
    <m/>
    <n v="1.3972"/>
    <n v="0.98748000000000002"/>
    <n v="128.76"/>
    <n v="0.40927999999999998"/>
    <n v="131.55395999999999"/>
    <n v="101.556"/>
    <n v="27.387689999999996"/>
    <m/>
    <x v="0"/>
    <n v="0.49968000000000001"/>
    <n v="129.44337000000002"/>
    <n v="8.0866344494787482E-3"/>
    <n v="8308"/>
    <n v="4.865888292836857E-2"/>
    <n v="1.0620736920424137E-2"/>
    <n v="7.5062734713573056E-3"/>
    <n v="0.98187298960821856"/>
    <n v="0.78455930187849698"/>
    <n v="0.21158047723881102"/>
    <n v="3.86022088269179E-3"/>
    <x v="0"/>
    <m/>
    <x v="0"/>
    <m/>
    <m/>
    <x v="0"/>
    <m/>
    <x v="0"/>
    <x v="0"/>
    <m/>
    <x v="0"/>
    <x v="0"/>
    <x v="0"/>
    <m/>
    <x v="0"/>
    <x v="0"/>
    <x v="0"/>
    <x v="0"/>
    <x v="0"/>
    <x v="0"/>
    <x v="0"/>
    <x v="0"/>
    <x v="0"/>
    <x v="0"/>
    <x v="0"/>
    <x v="0"/>
    <x v="0"/>
    <m/>
    <x v="0"/>
    <x v="0"/>
    <x v="0"/>
    <x v="0"/>
    <x v="0"/>
    <s v="PRODUCTION"/>
    <m/>
    <x v="0"/>
    <m/>
    <m/>
    <m/>
    <m/>
    <x v="0"/>
    <x v="0"/>
  </r>
  <r>
    <x v="0"/>
    <s v="T27N R113W S36 fWASATCH/ALMY"/>
    <n v="49003089"/>
    <x v="0"/>
    <x v="4"/>
    <s v="GREEN RIVER BEND"/>
    <m/>
    <s v="36"/>
    <s v=" 27"/>
    <s v=" 113"/>
    <n v="42.287619999999997"/>
    <n v="-110.22067"/>
    <s v="4903505177"/>
    <s v="GRBU T-6"/>
    <x v="0"/>
    <x v="52"/>
    <m/>
    <n v="-15"/>
    <n v="20"/>
    <x v="5"/>
    <n v="2468"/>
    <n v="2488"/>
    <n v="2556"/>
    <m/>
    <x v="2"/>
    <d v="1965-05-13T00:00:00"/>
    <n v="8.6000003814697266"/>
    <x v="0"/>
    <n v="4"/>
    <n v="1"/>
    <n v="806"/>
    <n v="10"/>
    <x v="0"/>
    <n v="552"/>
    <n v="1049"/>
    <m/>
    <x v="0"/>
    <n v="40"/>
    <n v="1990"/>
    <x v="0"/>
    <m/>
    <n v="0.1996"/>
    <n v="8.2290000000000002E-2"/>
    <n v="35.061"/>
    <n v="0.25579999999999997"/>
    <n v="35.598689999999998"/>
    <n v="15.571919999999999"/>
    <n v="17.193109999999997"/>
    <m/>
    <x v="0"/>
    <n v="0.8328000000000001"/>
    <n v="33.597829999999995"/>
    <n v="2.8915615987624856E-2"/>
    <n v="2459"/>
    <n v="0.1054169476286806"/>
    <n v="5.6069478961164026E-3"/>
    <n v="2.3116019156884707E-3"/>
    <n v="0.99208145018819516"/>
    <n v="0.46347993307901136"/>
    <n v="0.51173275178783872"/>
    <n v="2.4787315133149974E-2"/>
    <x v="0"/>
    <m/>
    <x v="0"/>
    <m/>
    <m/>
    <x v="0"/>
    <m/>
    <x v="0"/>
    <x v="0"/>
    <m/>
    <x v="0"/>
    <x v="0"/>
    <x v="0"/>
    <m/>
    <x v="0"/>
    <x v="0"/>
    <x v="0"/>
    <x v="0"/>
    <x v="0"/>
    <x v="0"/>
    <x v="0"/>
    <x v="0"/>
    <x v="0"/>
    <x v="0"/>
    <x v="0"/>
    <x v="0"/>
    <x v="0"/>
    <m/>
    <x v="0"/>
    <x v="0"/>
    <x v="0"/>
    <x v="0"/>
    <x v="0"/>
    <s v="PRODUCTION"/>
    <m/>
    <x v="0"/>
    <m/>
    <m/>
    <m/>
    <m/>
    <x v="0"/>
    <x v="0"/>
  </r>
  <r>
    <x v="0"/>
    <s v="T27N R113W S36 fWASATCH/ALMY"/>
    <n v="49005887"/>
    <x v="0"/>
    <x v="4"/>
    <s v="GREEN RIVER BEND"/>
    <m/>
    <s v="36"/>
    <s v=" 27"/>
    <s v=" 113"/>
    <n v="42.284570000000002"/>
    <n v="-110.21991"/>
    <s v="4903505116"/>
    <s v="GRBU T-7"/>
    <x v="0"/>
    <x v="52"/>
    <m/>
    <m/>
    <n v="2"/>
    <x v="0"/>
    <n v="2502"/>
    <n v="2504"/>
    <n v="2578"/>
    <m/>
    <x v="0"/>
    <m/>
    <n v="8.1000003814697266"/>
    <x v="0"/>
    <n v="7"/>
    <n v="7"/>
    <n v="1902"/>
    <n v="-3"/>
    <x v="0"/>
    <n v="1980"/>
    <n v="1525"/>
    <m/>
    <x v="0"/>
    <n v="134"/>
    <n v="4781"/>
    <x v="0"/>
    <m/>
    <n v="0.3493"/>
    <n v="0.57603000000000004"/>
    <n v="82.736999999999995"/>
    <n v="0"/>
    <n v="83.662329999999997"/>
    <n v="55.855799999999995"/>
    <n v="24.994749999999996"/>
    <m/>
    <x v="0"/>
    <n v="2.7898800000000001"/>
    <n v="83.640429999999995"/>
    <n v="1.3090041072844378E-4"/>
    <n v="5549"/>
    <n v="7.4346563407550817E-2"/>
    <n v="4.1751168058551565E-3"/>
    <n v="6.8851775942649464E-3"/>
    <n v="0.98893970559987987"/>
    <n v="0.66780861839184713"/>
    <n v="0.29883574247525985"/>
    <n v="3.3355639132893029E-2"/>
    <x v="0"/>
    <m/>
    <x v="0"/>
    <m/>
    <m/>
    <x v="0"/>
    <m/>
    <x v="0"/>
    <x v="0"/>
    <m/>
    <x v="0"/>
    <x v="0"/>
    <x v="0"/>
    <m/>
    <x v="0"/>
    <x v="0"/>
    <x v="0"/>
    <x v="0"/>
    <x v="0"/>
    <x v="0"/>
    <x v="0"/>
    <x v="0"/>
    <x v="0"/>
    <x v="0"/>
    <x v="0"/>
    <x v="0"/>
    <x v="0"/>
    <m/>
    <x v="0"/>
    <x v="0"/>
    <x v="0"/>
    <x v="0"/>
    <x v="0"/>
    <s v="DST NO. 1"/>
    <m/>
    <x v="0"/>
    <m/>
    <m/>
    <m/>
    <m/>
    <x v="0"/>
    <x v="0"/>
  </r>
  <r>
    <x v="0"/>
    <s v="T27N R113W S36 fWASATCH/ALMY"/>
    <n v="49005886"/>
    <x v="0"/>
    <x v="4"/>
    <s v="GREEN RIVER BEND"/>
    <m/>
    <s v="36"/>
    <s v=" 27"/>
    <s v=" 113"/>
    <n v="42.287619999999997"/>
    <n v="-110.22067"/>
    <s v="4903505177"/>
    <s v="GRBU T-6"/>
    <x v="0"/>
    <x v="52"/>
    <n v="-15"/>
    <m/>
    <m/>
    <x v="11"/>
    <n v="2473"/>
    <m/>
    <n v="2556"/>
    <m/>
    <x v="2"/>
    <m/>
    <n v="8.6999998092651367"/>
    <x v="0"/>
    <n v="6"/>
    <n v="13"/>
    <n v="2706"/>
    <n v="10"/>
    <x v="0"/>
    <n v="2950"/>
    <n v="1952"/>
    <m/>
    <x v="0"/>
    <n v="20"/>
    <n v="6788"/>
    <x v="0"/>
    <m/>
    <n v="0.2994"/>
    <n v="1.0697700000000001"/>
    <n v="117.711"/>
    <n v="0.25579999999999997"/>
    <n v="119.33596999999999"/>
    <n v="83.219499999999996"/>
    <n v="31.993279999999995"/>
    <m/>
    <x v="0"/>
    <n v="0.41640000000000005"/>
    <n v="115.62917999999999"/>
    <n v="1.5775914002565904E-2"/>
    <n v="7654"/>
    <n v="5.9963993906661128E-2"/>
    <n v="2.508883113783715E-3"/>
    <n v="8.9643550054522552E-3"/>
    <n v="0.98852676188076405"/>
    <n v="0.71971019771998734"/>
    <n v="0.27668863516977288"/>
    <n v="3.6011671102398209E-3"/>
    <x v="0"/>
    <m/>
    <x v="0"/>
    <m/>
    <m/>
    <x v="0"/>
    <m/>
    <x v="0"/>
    <x v="0"/>
    <m/>
    <x v="0"/>
    <x v="0"/>
    <x v="0"/>
    <m/>
    <x v="0"/>
    <x v="0"/>
    <x v="0"/>
    <x v="0"/>
    <x v="0"/>
    <x v="0"/>
    <x v="0"/>
    <x v="0"/>
    <x v="0"/>
    <x v="0"/>
    <x v="0"/>
    <x v="0"/>
    <x v="0"/>
    <m/>
    <x v="0"/>
    <x v="0"/>
    <x v="0"/>
    <x v="0"/>
    <x v="0"/>
    <s v="PRODUCTION"/>
    <m/>
    <x v="0"/>
    <m/>
    <m/>
    <m/>
    <m/>
    <x v="0"/>
    <x v="0"/>
  </r>
  <r>
    <x v="0"/>
    <s v="T27N R113W S36 fWASATCH/ALMY"/>
    <n v="49007706"/>
    <x v="0"/>
    <x v="4"/>
    <s v="GREEN RIVER BEND"/>
    <m/>
    <s v="36"/>
    <s v=" 27"/>
    <s v=" 113"/>
    <n v="42.285620000000002"/>
    <n v="-110.21585"/>
    <s v="4903505148"/>
    <s v="GRBU T-21A"/>
    <x v="0"/>
    <x v="52"/>
    <m/>
    <m/>
    <n v="0"/>
    <x v="0"/>
    <m/>
    <m/>
    <n v="2565"/>
    <m/>
    <x v="2"/>
    <d v="1964-08-05T00:00:00"/>
    <n v="8.8000001907348633"/>
    <x v="0"/>
    <n v="6"/>
    <n v="13"/>
    <n v="2832"/>
    <n v="11"/>
    <x v="0"/>
    <n v="3350"/>
    <n v="1635"/>
    <m/>
    <x v="0"/>
    <n v="12"/>
    <n v="7969"/>
    <x v="0"/>
    <m/>
    <n v="0.2994"/>
    <n v="1.0697700000000001"/>
    <n v="123.19199999999999"/>
    <n v="0.28137999999999996"/>
    <n v="124.84254999999999"/>
    <n v="94.503500000000003"/>
    <n v="26.797649999999997"/>
    <m/>
    <x v="0"/>
    <n v="0.24984000000000001"/>
    <n v="121.55099000000001"/>
    <n v="1.3358954134917561E-2"/>
    <n v="7856"/>
    <n v="-7.1406003159557663E-3"/>
    <n v="2.3982207989183177E-3"/>
    <n v="8.5689534537703709E-3"/>
    <n v="0.98903282574731133"/>
    <n v="0.77748029859732115"/>
    <n v="0.22046426771184666"/>
    <n v="2.0554336908321356E-3"/>
    <x v="0"/>
    <m/>
    <x v="0"/>
    <m/>
    <m/>
    <x v="0"/>
    <m/>
    <x v="0"/>
    <x v="0"/>
    <m/>
    <x v="0"/>
    <x v="0"/>
    <x v="0"/>
    <m/>
    <x v="0"/>
    <x v="0"/>
    <x v="0"/>
    <x v="0"/>
    <x v="0"/>
    <x v="0"/>
    <x v="0"/>
    <x v="0"/>
    <x v="0"/>
    <x v="0"/>
    <x v="0"/>
    <x v="0"/>
    <x v="0"/>
    <m/>
    <x v="0"/>
    <x v="0"/>
    <x v="0"/>
    <x v="0"/>
    <x v="0"/>
    <s v="PRODUCED"/>
    <m/>
    <x v="0"/>
    <m/>
    <m/>
    <m/>
    <m/>
    <x v="0"/>
    <x v="0"/>
  </r>
  <r>
    <x v="0"/>
    <s v="T28N R112W S05 fWASATCH/ALMY"/>
    <n v="49002010"/>
    <x v="0"/>
    <x v="4"/>
    <s v="BIG PINEY-LABARGE"/>
    <m/>
    <s v="5"/>
    <s v=" 28"/>
    <s v=" 112"/>
    <n v="42.43685"/>
    <n v="-110.16834"/>
    <s v="4903505849"/>
    <s v="58-5 UNIT"/>
    <x v="0"/>
    <x v="52"/>
    <m/>
    <m/>
    <n v="2"/>
    <x v="0"/>
    <n v="3392"/>
    <n v="3394"/>
    <m/>
    <m/>
    <x v="2"/>
    <d v="1965-04-13T00:00:00"/>
    <n v="8.3999996185302734"/>
    <x v="0"/>
    <n v="24"/>
    <n v="11"/>
    <n v="2093"/>
    <n v="15"/>
    <x v="0"/>
    <n v="2660"/>
    <n v="1074"/>
    <m/>
    <x v="0"/>
    <n v="-1"/>
    <n v="5370"/>
    <x v="0"/>
    <m/>
    <n v="1.1976"/>
    <n v="0.90519000000000005"/>
    <n v="91.04549999999999"/>
    <n v="0.38369999999999999"/>
    <n v="93.531989999999993"/>
    <n v="75.038600000000002"/>
    <n v="17.60286"/>
    <m/>
    <x v="0"/>
    <n v="0"/>
    <n v="92.641459999999995"/>
    <n v="4.783335110350043E-3"/>
    <n v="5873"/>
    <n v="4.4738948679178159E-2"/>
    <n v="1.2804175341506152E-2"/>
    <n v="9.6778652950717733E-3"/>
    <n v="0.97751795936342212"/>
    <n v="0.809989393517762"/>
    <n v="0.19001060648223808"/>
    <n v="0"/>
    <x v="0"/>
    <m/>
    <x v="0"/>
    <m/>
    <m/>
    <x v="0"/>
    <m/>
    <x v="0"/>
    <x v="0"/>
    <m/>
    <x v="0"/>
    <x v="0"/>
    <x v="0"/>
    <m/>
    <x v="0"/>
    <x v="0"/>
    <x v="0"/>
    <x v="0"/>
    <x v="0"/>
    <x v="0"/>
    <x v="0"/>
    <x v="0"/>
    <x v="0"/>
    <x v="0"/>
    <x v="0"/>
    <x v="0"/>
    <x v="0"/>
    <m/>
    <x v="0"/>
    <x v="0"/>
    <x v="0"/>
    <x v="0"/>
    <x v="0"/>
    <s v="PRODUCTION"/>
    <m/>
    <x v="0"/>
    <m/>
    <m/>
    <m/>
    <m/>
    <x v="0"/>
    <x v="0"/>
  </r>
  <r>
    <x v="0"/>
    <s v="T28N R112W S05 fWASATCH/ALMY"/>
    <n v="49002011"/>
    <x v="0"/>
    <x v="4"/>
    <s v="BIG PINEY-LABARGE"/>
    <m/>
    <s v="5"/>
    <s v=" 28"/>
    <s v=" 112"/>
    <n v="42.445230000000002"/>
    <n v="-110.16925999999999"/>
    <s v="4903505885"/>
    <s v="UNIT NO. 56-15"/>
    <x v="0"/>
    <x v="52"/>
    <m/>
    <m/>
    <n v="362"/>
    <x v="0"/>
    <n v="3146"/>
    <n v="3508"/>
    <m/>
    <m/>
    <x v="2"/>
    <d v="1966-02-17T00:00:00"/>
    <n v="8.6999998092651367"/>
    <x v="0"/>
    <n v="180"/>
    <n v="14"/>
    <n v="1685"/>
    <n v="10"/>
    <x v="0"/>
    <n v="2400"/>
    <n v="793"/>
    <m/>
    <x v="0"/>
    <n v="10"/>
    <n v="4774"/>
    <x v="0"/>
    <m/>
    <n v="8.9819999999999993"/>
    <n v="1.1520600000000001"/>
    <n v="73.297499999999999"/>
    <n v="0.25579999999999997"/>
    <n v="83.687359999999998"/>
    <n v="67.703999999999994"/>
    <n v="12.997269999999999"/>
    <m/>
    <x v="0"/>
    <n v="0.20820000000000002"/>
    <n v="80.909469999999999"/>
    <n v="1.6876934993219489E-2"/>
    <n v="5089"/>
    <n v="3.1937544357700499E-2"/>
    <n v="0.10732803615743165"/>
    <n v="1.3766236621635574E-2"/>
    <n v="0.87890572722093274"/>
    <n v="0.83678709055936218"/>
    <n v="0.16063966307034266"/>
    <n v="2.5732463702950966E-3"/>
    <x v="0"/>
    <m/>
    <x v="0"/>
    <m/>
    <m/>
    <x v="0"/>
    <m/>
    <x v="0"/>
    <x v="0"/>
    <m/>
    <x v="0"/>
    <x v="0"/>
    <x v="0"/>
    <m/>
    <x v="0"/>
    <x v="0"/>
    <x v="0"/>
    <x v="0"/>
    <x v="0"/>
    <x v="0"/>
    <x v="0"/>
    <x v="0"/>
    <x v="0"/>
    <x v="0"/>
    <x v="0"/>
    <x v="0"/>
    <x v="0"/>
    <m/>
    <x v="0"/>
    <x v="0"/>
    <x v="0"/>
    <x v="0"/>
    <x v="0"/>
    <s v="PRODUCED WATER (1-5-66)"/>
    <m/>
    <x v="0"/>
    <m/>
    <m/>
    <m/>
    <m/>
    <x v="0"/>
    <x v="0"/>
  </r>
  <r>
    <x v="0"/>
    <s v="T28N R112W S29 fWASATCH/ALMY"/>
    <n v="49003016"/>
    <x v="0"/>
    <x v="4"/>
    <s v="BIG PINEY-LABARGE"/>
    <m/>
    <s v="29"/>
    <s v=" 28"/>
    <s v=" 112"/>
    <n v="42.37312"/>
    <n v="-110.17605"/>
    <s v="4903505638"/>
    <s v="MCDU NO. 14"/>
    <x v="0"/>
    <x v="52"/>
    <m/>
    <n v="112"/>
    <n v="4"/>
    <x v="4"/>
    <n v="2964"/>
    <n v="2968"/>
    <m/>
    <m/>
    <x v="2"/>
    <d v="1965-03-17T00:00:00"/>
    <n v="8.3999996185302734"/>
    <x v="0"/>
    <n v="4"/>
    <n v="1"/>
    <n v="465"/>
    <n v="0"/>
    <x v="0"/>
    <n v="212"/>
    <n v="647"/>
    <m/>
    <x v="0"/>
    <n v="188"/>
    <n v="1189"/>
    <x v="0"/>
    <m/>
    <n v="0.1996"/>
    <n v="8.2290000000000002E-2"/>
    <n v="20.227499999999999"/>
    <n v="0"/>
    <n v="20.50939"/>
    <n v="5.9805199999999994"/>
    <n v="10.604329999999999"/>
    <m/>
    <x v="0"/>
    <n v="3.9141600000000003"/>
    <n v="20.499009999999998"/>
    <n v="2.531188732064989E-4"/>
    <n v="1514"/>
    <n v="0.12023677395486497"/>
    <n v="9.7321275766856057E-3"/>
    <n v="4.0123085084441809E-3"/>
    <n v="0.98625556391487024"/>
    <n v="0.29174677216119216"/>
    <n v="0.51730937250140374"/>
    <n v="0.19094385533740413"/>
    <x v="0"/>
    <m/>
    <x v="0"/>
    <m/>
    <m/>
    <x v="0"/>
    <m/>
    <x v="0"/>
    <x v="0"/>
    <m/>
    <x v="0"/>
    <x v="0"/>
    <x v="0"/>
    <m/>
    <x v="0"/>
    <x v="0"/>
    <x v="0"/>
    <x v="0"/>
    <x v="0"/>
    <x v="0"/>
    <x v="0"/>
    <x v="0"/>
    <x v="0"/>
    <x v="0"/>
    <x v="0"/>
    <x v="0"/>
    <x v="0"/>
    <m/>
    <x v="0"/>
    <x v="0"/>
    <x v="0"/>
    <x v="0"/>
    <x v="0"/>
    <s v="PRODUCTION (3-11-65)"/>
    <m/>
    <x v="0"/>
    <m/>
    <m/>
    <m/>
    <m/>
    <x v="0"/>
    <x v="0"/>
  </r>
  <r>
    <x v="0"/>
    <s v="T28N R112W S29 fWASATCH/ALMY"/>
    <n v="49003015"/>
    <x v="0"/>
    <x v="4"/>
    <s v="BIG PINEY-LABARGE"/>
    <m/>
    <s v="29"/>
    <s v=" 28"/>
    <s v=" 112"/>
    <n v="42.37312"/>
    <n v="-110.17605"/>
    <s v="4903505638"/>
    <s v="MCDU NO. 14"/>
    <x v="0"/>
    <x v="52"/>
    <n v="112"/>
    <n v="0"/>
    <n v="10"/>
    <x v="0"/>
    <n v="3080"/>
    <n v="3090"/>
    <m/>
    <m/>
    <x v="2"/>
    <d v="1965-05-13T00:00:00"/>
    <n v="8.3000001907348633"/>
    <x v="0"/>
    <n v="9"/>
    <n v="3"/>
    <n v="576"/>
    <n v="10"/>
    <x v="0"/>
    <n v="280"/>
    <n v="939"/>
    <m/>
    <x v="0"/>
    <n v="130"/>
    <n v="1470"/>
    <x v="0"/>
    <m/>
    <n v="0.4491"/>
    <n v="0.24687000000000001"/>
    <n v="25.055999999999997"/>
    <n v="0.25579999999999997"/>
    <n v="26.007769999999997"/>
    <n v="7.8987999999999996"/>
    <n v="15.390209999999998"/>
    <m/>
    <x v="0"/>
    <n v="2.7066000000000003"/>
    <n v="25.995609999999999"/>
    <n v="2.3383095483405023E-4"/>
    <n v="1944"/>
    <n v="0.13884007029876977"/>
    <n v="1.7267916472654136E-2"/>
    <n v="9.4921633035050697E-3"/>
    <n v="0.97323992022384087"/>
    <n v="0.30385130412404249"/>
    <n v="0.59203111602305147"/>
    <n v="0.10411757985290596"/>
    <x v="0"/>
    <m/>
    <x v="0"/>
    <m/>
    <m/>
    <x v="0"/>
    <m/>
    <x v="0"/>
    <x v="0"/>
    <m/>
    <x v="0"/>
    <x v="0"/>
    <x v="0"/>
    <m/>
    <x v="0"/>
    <x v="0"/>
    <x v="0"/>
    <x v="0"/>
    <x v="0"/>
    <x v="0"/>
    <x v="0"/>
    <x v="0"/>
    <x v="0"/>
    <x v="0"/>
    <x v="0"/>
    <x v="0"/>
    <x v="0"/>
    <m/>
    <x v="0"/>
    <x v="0"/>
    <x v="0"/>
    <x v="0"/>
    <x v="0"/>
    <s v="PRODUCTION"/>
    <m/>
    <x v="0"/>
    <m/>
    <m/>
    <m/>
    <m/>
    <x v="0"/>
    <x v="0"/>
  </r>
  <r>
    <x v="0"/>
    <s v="T28N R112W S29 fWASATCH/ALMY"/>
    <n v="49003021"/>
    <x v="0"/>
    <x v="4"/>
    <s v="BIG PINEY-LABARGE"/>
    <m/>
    <s v="29"/>
    <s v=" 28"/>
    <s v=" 112"/>
    <n v="42.376750000000001"/>
    <n v="-110.17582"/>
    <s v="4903505654"/>
    <s v="UNIT NO. 17"/>
    <x v="0"/>
    <x v="52"/>
    <m/>
    <n v="-8"/>
    <n v="18"/>
    <x v="5"/>
    <n v="3120"/>
    <n v="3138"/>
    <m/>
    <m/>
    <x v="0"/>
    <d v="1963-07-22T00:00:00"/>
    <n v="8.6000003814697266"/>
    <x v="0"/>
    <n v="14"/>
    <n v="19"/>
    <n v="2877"/>
    <n v="19"/>
    <x v="0"/>
    <n v="1880"/>
    <n v="4331"/>
    <m/>
    <x v="0"/>
    <n v="32"/>
    <n v="7085"/>
    <x v="0"/>
    <m/>
    <n v="0.6986"/>
    <n v="1.56351"/>
    <n v="125.14949999999999"/>
    <n v="0.48601999999999995"/>
    <n v="127.89762999999999"/>
    <n v="53.034799999999997"/>
    <n v="70.98509"/>
    <m/>
    <x v="0"/>
    <n v="0.66624000000000005"/>
    <n v="124.68613000000001"/>
    <n v="1.2714594160764679E-2"/>
    <n v="9169"/>
    <n v="0.1282145933308724"/>
    <n v="5.4621809645729949E-3"/>
    <n v="1.2224698768851308E-2"/>
    <n v="0.98231312026657569"/>
    <n v="0.42534642786651566"/>
    <n v="0.56931023522824864"/>
    <n v="5.3433369052355703E-3"/>
    <x v="0"/>
    <m/>
    <x v="0"/>
    <m/>
    <m/>
    <x v="0"/>
    <m/>
    <x v="0"/>
    <x v="0"/>
    <m/>
    <x v="0"/>
    <x v="0"/>
    <x v="0"/>
    <m/>
    <x v="0"/>
    <x v="0"/>
    <x v="0"/>
    <x v="0"/>
    <x v="0"/>
    <x v="0"/>
    <x v="0"/>
    <x v="0"/>
    <x v="0"/>
    <x v="0"/>
    <x v="0"/>
    <x v="0"/>
    <x v="0"/>
    <m/>
    <x v="0"/>
    <x v="0"/>
    <x v="0"/>
    <x v="0"/>
    <x v="0"/>
    <s v="DST NO. 2-B"/>
    <m/>
    <x v="0"/>
    <m/>
    <m/>
    <m/>
    <m/>
    <x v="0"/>
    <x v="0"/>
  </r>
  <r>
    <x v="0"/>
    <s v="T28N R112W S31 fWASATCH/ALMY"/>
    <n v="49124239"/>
    <x v="0"/>
    <x v="4"/>
    <s v="BIG PINEY-LABARGE"/>
    <m/>
    <s v="31"/>
    <s v=" 28"/>
    <s v=" 112"/>
    <n v="42.370780000000003"/>
    <n v="-110.18978"/>
    <s v="4903520280"/>
    <s v="96-31 MDU"/>
    <x v="20"/>
    <x v="52"/>
    <m/>
    <m/>
    <n v="25"/>
    <x v="0"/>
    <n v="2848"/>
    <n v="2873"/>
    <m/>
    <m/>
    <x v="0"/>
    <d v="1974-04-10T00:00:00"/>
    <n v="8.8000001907348633"/>
    <x v="0"/>
    <n v="22"/>
    <n v="4"/>
    <n v="2332"/>
    <n v="22"/>
    <x v="0"/>
    <n v="2850"/>
    <n v="1244"/>
    <m/>
    <x v="0"/>
    <n v="13"/>
    <n v="5928"/>
    <x v="0"/>
    <s v="CHEM LAB"/>
    <n v="1.0977999999999999"/>
    <n v="0.32916000000000001"/>
    <n v="101.44199999999999"/>
    <n v="0.56275999999999993"/>
    <n v="103.43171999999998"/>
    <n v="80.398499999999999"/>
    <n v="20.389159999999997"/>
    <m/>
    <x v="0"/>
    <n v="0.27066000000000001"/>
    <n v="101.05831999999999"/>
    <n v="1.1606433252201379E-2"/>
    <n v="6484"/>
    <n v="4.4795359329680956E-2"/>
    <n v="1.0613765293664265E-2"/>
    <n v="3.1823893095851066E-3"/>
    <n v="0.98620384539675066"/>
    <n v="0.79556537254923698"/>
    <n v="0.20175637196422816"/>
    <n v="2.678255486534904E-3"/>
    <x v="0"/>
    <m/>
    <x v="0"/>
    <m/>
    <m/>
    <x v="0"/>
    <m/>
    <x v="0"/>
    <x v="0"/>
    <m/>
    <x v="0"/>
    <x v="0"/>
    <x v="0"/>
    <m/>
    <x v="0"/>
    <x v="0"/>
    <x v="0"/>
    <x v="0"/>
    <x v="0"/>
    <x v="0"/>
    <x v="0"/>
    <x v="0"/>
    <x v="0"/>
    <x v="0"/>
    <x v="0"/>
    <x v="0"/>
    <x v="0"/>
    <m/>
    <x v="0"/>
    <x v="0"/>
    <x v="0"/>
    <x v="0"/>
    <x v="0"/>
    <s v="DST NO 1 MFE"/>
    <m/>
    <x v="0"/>
    <m/>
    <m/>
    <m/>
    <m/>
    <x v="0"/>
    <x v="0"/>
  </r>
  <r>
    <x v="0"/>
    <s v="T28N R112W S32 fWASATCH/ALMY"/>
    <n v="49007689"/>
    <x v="0"/>
    <x v="4"/>
    <s v="BIG PINEY-LABARGE"/>
    <m/>
    <s v="32"/>
    <s v=" 28"/>
    <s v=" 112"/>
    <n v="42.369450000000001"/>
    <n v="-110.1751"/>
    <s v="4903505623"/>
    <s v="UNIT NO. 9"/>
    <x v="0"/>
    <x v="52"/>
    <m/>
    <n v="65"/>
    <n v="64"/>
    <x v="0"/>
    <n v="3072"/>
    <n v="3136"/>
    <m/>
    <m/>
    <x v="0"/>
    <d v="1963-07-22T00:00:00"/>
    <n v="8.6000003814697266"/>
    <x v="0"/>
    <n v="20"/>
    <n v="27"/>
    <n v="3227"/>
    <n v="17"/>
    <x v="0"/>
    <n v="2200"/>
    <n v="4831"/>
    <m/>
    <x v="0"/>
    <n v="-1"/>
    <n v="7969"/>
    <x v="0"/>
    <m/>
    <n v="0.998"/>
    <n v="2.2218300000000002"/>
    <n v="140.37449999999998"/>
    <n v="0.43485999999999997"/>
    <n v="144.02918999999997"/>
    <n v="62.061999999999998"/>
    <n v="79.180089999999993"/>
    <m/>
    <x v="0"/>
    <n v="0"/>
    <n v="141.24208999999999"/>
    <n v="9.7699985781953998E-3"/>
    <n v="10318"/>
    <n v="0.12845190572537868"/>
    <n v="6.9291509589132607E-3"/>
    <n v="1.5426247970984219E-2"/>
    <n v="0.97764460107010254"/>
    <n v="0.43940159763991032"/>
    <n v="0.56059840236008962"/>
    <n v="0"/>
    <x v="0"/>
    <m/>
    <x v="0"/>
    <m/>
    <m/>
    <x v="0"/>
    <m/>
    <x v="0"/>
    <x v="0"/>
    <m/>
    <x v="0"/>
    <x v="0"/>
    <x v="0"/>
    <m/>
    <x v="0"/>
    <x v="0"/>
    <x v="0"/>
    <x v="0"/>
    <x v="0"/>
    <x v="0"/>
    <x v="0"/>
    <x v="0"/>
    <x v="0"/>
    <x v="0"/>
    <x v="0"/>
    <x v="0"/>
    <x v="0"/>
    <m/>
    <x v="0"/>
    <x v="0"/>
    <x v="0"/>
    <x v="0"/>
    <x v="0"/>
    <s v="DST NO. 1"/>
    <m/>
    <x v="0"/>
    <m/>
    <m/>
    <m/>
    <m/>
    <x v="0"/>
    <x v="0"/>
  </r>
  <r>
    <x v="0"/>
    <s v="T28N R112W S32 fWASATCH/ALMY"/>
    <n v="49003029"/>
    <x v="0"/>
    <x v="4"/>
    <s v="BIG PINEY-LABARGE"/>
    <m/>
    <s v="32"/>
    <s v=" 28"/>
    <s v=" 112"/>
    <n v="42.369450000000001"/>
    <n v="-110.1751"/>
    <s v="4903505623"/>
    <s v="UNIT NO. 9"/>
    <x v="0"/>
    <x v="52"/>
    <n v="65"/>
    <m/>
    <n v="37"/>
    <x v="6"/>
    <n v="3201"/>
    <n v="3238"/>
    <m/>
    <m/>
    <x v="0"/>
    <d v="1963-07-22T00:00:00"/>
    <n v="8.1999998092651367"/>
    <x v="0"/>
    <n v="37"/>
    <n v="60"/>
    <n v="4169"/>
    <n v="25"/>
    <x v="0"/>
    <n v="2050"/>
    <n v="7967"/>
    <m/>
    <x v="0"/>
    <n v="16"/>
    <n v="10296"/>
    <x v="0"/>
    <m/>
    <n v="1.8463000000000001"/>
    <n v="4.9374000000000002"/>
    <n v="181.35149999999999"/>
    <n v="0.63949999999999996"/>
    <n v="188.7747"/>
    <n v="57.830500000000001"/>
    <n v="130.57912999999999"/>
    <m/>
    <x v="0"/>
    <n v="0.33312000000000003"/>
    <n v="188.74275"/>
    <n v="8.4631849468136684E-5"/>
    <n v="14321"/>
    <n v="0.16350489499126619"/>
    <n v="9.7804419765996197E-3"/>
    <n v="2.6154987930056307E-2"/>
    <n v="0.96406457009334401"/>
    <n v="0.30639852391681272"/>
    <n v="0.69183653411852897"/>
    <n v="1.7649419646582453E-3"/>
    <x v="0"/>
    <m/>
    <x v="0"/>
    <m/>
    <m/>
    <x v="0"/>
    <m/>
    <x v="0"/>
    <x v="0"/>
    <m/>
    <x v="0"/>
    <x v="0"/>
    <x v="0"/>
    <m/>
    <x v="0"/>
    <x v="0"/>
    <x v="0"/>
    <x v="0"/>
    <x v="0"/>
    <x v="0"/>
    <x v="0"/>
    <x v="0"/>
    <x v="0"/>
    <x v="0"/>
    <x v="0"/>
    <x v="0"/>
    <x v="0"/>
    <m/>
    <x v="0"/>
    <x v="0"/>
    <x v="0"/>
    <x v="0"/>
    <x v="0"/>
    <s v="DST NO. 2"/>
    <m/>
    <x v="0"/>
    <m/>
    <m/>
    <m/>
    <m/>
    <x v="0"/>
    <x v="0"/>
  </r>
  <r>
    <x v="0"/>
    <s v="T28N R112W S34 fWASATCH/ALMY"/>
    <n v="49002007"/>
    <x v="0"/>
    <x v="4"/>
    <s v="BIG PINEY-LABARGE"/>
    <m/>
    <s v="34"/>
    <s v=" 28"/>
    <s v=" 112"/>
    <n v="42.36262"/>
    <n v="-110.14194999999999"/>
    <s v="4903520261"/>
    <s v="UNIT NO. 53-34"/>
    <x v="0"/>
    <x v="52"/>
    <m/>
    <m/>
    <n v="36"/>
    <x v="0"/>
    <n v="2972"/>
    <n v="3008"/>
    <n v="3600"/>
    <m/>
    <x v="0"/>
    <d v="1971-05-14T00:00:00"/>
    <n v="8.8000001907348633"/>
    <x v="0"/>
    <n v="12"/>
    <n v="12"/>
    <n v="2421"/>
    <n v="34"/>
    <x v="0"/>
    <n v="1720"/>
    <n v="3099"/>
    <m/>
    <x v="0"/>
    <n v="60"/>
    <n v="6001"/>
    <x v="0"/>
    <m/>
    <n v="0.5988"/>
    <n v="0.98748000000000002"/>
    <n v="105.31349999999999"/>
    <n v="0.86971999999999994"/>
    <n v="107.76949999999999"/>
    <n v="48.5212"/>
    <n v="50.792609999999996"/>
    <m/>
    <x v="0"/>
    <n v="1.2492000000000001"/>
    <n v="100.56300999999999"/>
    <n v="3.4591288704772974E-2"/>
    <n v="7355"/>
    <n v="0.10137765798143157"/>
    <n v="5.5563030356455215E-3"/>
    <n v="9.1628893146947898E-3"/>
    <n v="0.98528080764965964"/>
    <n v="0.48249550207377451"/>
    <n v="0.50508243538056385"/>
    <n v="1.2422062545661671E-2"/>
    <x v="0"/>
    <m/>
    <x v="0"/>
    <m/>
    <m/>
    <x v="0"/>
    <m/>
    <x v="0"/>
    <x v="0"/>
    <m/>
    <x v="0"/>
    <x v="0"/>
    <x v="0"/>
    <m/>
    <x v="0"/>
    <x v="0"/>
    <x v="0"/>
    <x v="0"/>
    <x v="0"/>
    <x v="0"/>
    <x v="0"/>
    <x v="0"/>
    <x v="0"/>
    <x v="0"/>
    <x v="0"/>
    <x v="0"/>
    <x v="0"/>
    <m/>
    <x v="0"/>
    <x v="0"/>
    <x v="0"/>
    <x v="0"/>
    <x v="0"/>
    <s v="DST NO. 1 (DRILL PIPE)"/>
    <m/>
    <x v="0"/>
    <m/>
    <m/>
    <m/>
    <m/>
    <x v="0"/>
    <x v="0"/>
  </r>
  <r>
    <x v="0"/>
    <s v="T28N R113W S03 fWASATCH/ALMY"/>
    <n v="49005908"/>
    <x v="0"/>
    <x v="4"/>
    <s v="BIG PINEY-LABARGE"/>
    <m/>
    <s v="3"/>
    <s v=" 28"/>
    <s v=" 113"/>
    <n v="42.448909999999998"/>
    <n v="-110.25867"/>
    <s v="4903505907"/>
    <s v="C-23"/>
    <x v="0"/>
    <x v="52"/>
    <m/>
    <m/>
    <n v="34"/>
    <x v="0"/>
    <n v="1700"/>
    <n v="1734"/>
    <n v="3142"/>
    <m/>
    <x v="0"/>
    <m/>
    <n v="7"/>
    <x v="0"/>
    <n v="56"/>
    <n v="27"/>
    <n v="2840"/>
    <n v="-3"/>
    <x v="0"/>
    <n v="4220"/>
    <n v="537"/>
    <m/>
    <x v="0"/>
    <n v="36"/>
    <n v="7444"/>
    <x v="0"/>
    <m/>
    <n v="2.7944"/>
    <n v="2.2218300000000002"/>
    <n v="123.54"/>
    <n v="0"/>
    <n v="128.55623"/>
    <n v="119.0462"/>
    <n v="8.8014299999999999"/>
    <m/>
    <x v="0"/>
    <n v="0.74952000000000008"/>
    <n v="128.59715"/>
    <n v="-1.5912682151018141E-4"/>
    <n v="7710"/>
    <n v="1.755312128810875E-2"/>
    <n v="2.1736791752527278E-2"/>
    <n v="1.7282943035899546E-2"/>
    <n v="0.96098026521157309"/>
    <n v="0.92572969152115736"/>
    <n v="6.8441874489442417E-2"/>
    <n v="5.8284339894002319E-3"/>
    <x v="0"/>
    <m/>
    <x v="0"/>
    <m/>
    <m/>
    <x v="0"/>
    <m/>
    <x v="0"/>
    <x v="0"/>
    <m/>
    <x v="0"/>
    <x v="0"/>
    <x v="0"/>
    <m/>
    <x v="0"/>
    <x v="0"/>
    <x v="0"/>
    <x v="0"/>
    <x v="0"/>
    <x v="0"/>
    <x v="0"/>
    <x v="0"/>
    <x v="0"/>
    <x v="0"/>
    <x v="0"/>
    <x v="0"/>
    <x v="0"/>
    <m/>
    <x v="0"/>
    <x v="0"/>
    <x v="0"/>
    <x v="0"/>
    <x v="0"/>
    <s v="DST"/>
    <m/>
    <x v="0"/>
    <m/>
    <m/>
    <m/>
    <m/>
    <x v="0"/>
    <x v="0"/>
  </r>
  <r>
    <x v="0"/>
    <s v="T28N R113W S14 fWASATCH/ALMY"/>
    <n v="49002613"/>
    <x v="0"/>
    <x v="4"/>
    <s v="BIG PINEY-LABARGE"/>
    <m/>
    <s v="14"/>
    <s v=" 28"/>
    <s v=" 113"/>
    <n v="42.507649999999998"/>
    <n v="-110.2376"/>
    <s v="4903505765"/>
    <s v="C-18"/>
    <x v="0"/>
    <x v="52"/>
    <m/>
    <m/>
    <n v="0"/>
    <x v="0"/>
    <m/>
    <m/>
    <n v="3075"/>
    <m/>
    <x v="0"/>
    <m/>
    <n v="8.1999998092651367"/>
    <x v="2"/>
    <n v="26"/>
    <n v="13"/>
    <n v="2179"/>
    <n v="-3"/>
    <x v="0"/>
    <n v="2900"/>
    <n v="755"/>
    <m/>
    <x v="0"/>
    <n v="28"/>
    <n v="5590"/>
    <x v="0"/>
    <m/>
    <n v="1.2974000000000001"/>
    <n v="1.0697700000000001"/>
    <n v="94.78649999999999"/>
    <n v="0"/>
    <n v="97.153669999999991"/>
    <n v="81.808999999999997"/>
    <n v="12.37445"/>
    <m/>
    <x v="0"/>
    <n v="0.58296000000000003"/>
    <n v="94.766409999999993"/>
    <n v="1.2438823493612538E-2"/>
    <n v="5895"/>
    <n v="2.6556377884196777E-2"/>
    <n v="1.335410180593281E-2"/>
    <n v="1.101111260130472E-2"/>
    <n v="0.97563478559276251"/>
    <n v="0.86327001307741846"/>
    <n v="0.13057844018782605"/>
    <n v="6.1515467347554907E-3"/>
    <x v="0"/>
    <m/>
    <x v="0"/>
    <m/>
    <m/>
    <x v="0"/>
    <m/>
    <x v="0"/>
    <x v="0"/>
    <m/>
    <x v="0"/>
    <x v="0"/>
    <x v="0"/>
    <m/>
    <x v="0"/>
    <x v="0"/>
    <x v="0"/>
    <x v="0"/>
    <x v="0"/>
    <x v="0"/>
    <x v="0"/>
    <x v="0"/>
    <x v="0"/>
    <x v="0"/>
    <x v="0"/>
    <x v="0"/>
    <x v="0"/>
    <m/>
    <x v="0"/>
    <x v="0"/>
    <x v="0"/>
    <x v="0"/>
    <x v="0"/>
    <s v="DST NO. 1"/>
    <m/>
    <x v="0"/>
    <m/>
    <m/>
    <m/>
    <m/>
    <x v="0"/>
    <x v="0"/>
  </r>
  <r>
    <x v="0"/>
    <s v="T28N R113W S26 fWASATCH/ALMY"/>
    <n v="49003008"/>
    <x v="0"/>
    <x v="4"/>
    <s v="CHIMNEY BUTTE"/>
    <m/>
    <s v="26"/>
    <s v=" 28"/>
    <s v=" 113"/>
    <n v="42.387770000000003"/>
    <n v="-110.23515999999999"/>
    <s v="4903505698"/>
    <s v="UNIT NO. 9"/>
    <x v="0"/>
    <x v="52"/>
    <m/>
    <m/>
    <n v="12"/>
    <x v="0"/>
    <n v="2502"/>
    <n v="2514"/>
    <n v="8112"/>
    <n v="7625"/>
    <x v="2"/>
    <d v="1965-04-13T00:00:00"/>
    <n v="8.6999998092651367"/>
    <x v="0"/>
    <n v="15"/>
    <n v="4"/>
    <n v="2497"/>
    <n v="65"/>
    <x v="0"/>
    <n v="2120"/>
    <n v="2843"/>
    <m/>
    <x v="0"/>
    <n v="124"/>
    <n v="6312"/>
    <x v="0"/>
    <m/>
    <n v="0.74849999999999994"/>
    <n v="0.32916000000000001"/>
    <n v="108.61949999999999"/>
    <n v="1.6626999999999998"/>
    <n v="111.35985999999998"/>
    <n v="59.805199999999999"/>
    <n v="46.596769999999992"/>
    <m/>
    <x v="0"/>
    <n v="2.5816800000000004"/>
    <n v="108.98365"/>
    <n v="1.0784116128494033E-2"/>
    <n v="7665"/>
    <n v="9.6801888817342779E-2"/>
    <n v="6.7214524156190576E-3"/>
    <n v="2.9558226815299521E-3"/>
    <n v="0.990322724902851"/>
    <n v="0.54875387271393461"/>
    <n v="0.42755743636774868"/>
    <n v="2.368869091831665E-2"/>
    <x v="0"/>
    <m/>
    <x v="0"/>
    <m/>
    <m/>
    <x v="0"/>
    <m/>
    <x v="0"/>
    <x v="0"/>
    <m/>
    <x v="0"/>
    <x v="0"/>
    <x v="0"/>
    <m/>
    <x v="0"/>
    <x v="0"/>
    <x v="0"/>
    <x v="0"/>
    <x v="0"/>
    <x v="0"/>
    <x v="0"/>
    <x v="0"/>
    <x v="0"/>
    <x v="0"/>
    <x v="0"/>
    <x v="0"/>
    <x v="0"/>
    <m/>
    <x v="0"/>
    <x v="0"/>
    <x v="0"/>
    <x v="0"/>
    <x v="0"/>
    <s v="PRODUCTION"/>
    <m/>
    <x v="0"/>
    <m/>
    <m/>
    <m/>
    <m/>
    <x v="0"/>
    <x v="0"/>
  </r>
  <r>
    <x v="0"/>
    <s v="T28N R113W S33 fWASATCH/ALMY"/>
    <n v="49124778"/>
    <x v="0"/>
    <x v="4"/>
    <s v="LABARGE"/>
    <m/>
    <s v="33"/>
    <s v=" 28"/>
    <s v=" 113"/>
    <n v="42.369300000000003"/>
    <n v="-110.2779"/>
    <s v="4903505634"/>
    <s v="BNG NO. 4"/>
    <x v="0"/>
    <x v="52"/>
    <m/>
    <m/>
    <n v="130"/>
    <x v="0"/>
    <n v="864"/>
    <n v="994"/>
    <n v="1056"/>
    <n v="1031"/>
    <x v="2"/>
    <d v="1974-11-08T00:00:00"/>
    <n v="7.8000001907348633"/>
    <x v="0"/>
    <n v="6"/>
    <n v="4"/>
    <n v="440"/>
    <n v="9"/>
    <x v="0"/>
    <n v="470"/>
    <n v="354"/>
    <m/>
    <x v="0"/>
    <n v="45"/>
    <n v="1148"/>
    <x v="0"/>
    <s v="CHEM LAB"/>
    <n v="0.2994"/>
    <n v="0.32916000000000001"/>
    <n v="19.14"/>
    <n v="0.23021999999999998"/>
    <n v="19.998779999999996"/>
    <n v="13.258699999999999"/>
    <n v="5.8020599999999991"/>
    <m/>
    <x v="0"/>
    <n v="0.93690000000000007"/>
    <n v="19.99766"/>
    <n v="2.8002492221724718E-5"/>
    <n v="1325"/>
    <n v="7.1572988273352206E-2"/>
    <n v="1.4970913225706772E-2"/>
    <n v="1.6459003999243958E-2"/>
    <n v="0.9685700827750493"/>
    <n v="0.66301257247097911"/>
    <n v="0.29013694602268464"/>
    <n v="4.6850481506336243E-2"/>
    <x v="0"/>
    <m/>
    <x v="0"/>
    <m/>
    <m/>
    <x v="0"/>
    <m/>
    <x v="0"/>
    <x v="0"/>
    <m/>
    <x v="0"/>
    <x v="0"/>
    <x v="0"/>
    <m/>
    <x v="0"/>
    <x v="0"/>
    <x v="0"/>
    <x v="0"/>
    <x v="0"/>
    <x v="0"/>
    <x v="0"/>
    <x v="0"/>
    <x v="0"/>
    <x v="0"/>
    <x v="0"/>
    <x v="0"/>
    <x v="0"/>
    <m/>
    <x v="0"/>
    <x v="0"/>
    <x v="0"/>
    <x v="0"/>
    <x v="0"/>
    <s v="PRODUCED WATER"/>
    <m/>
    <x v="0"/>
    <m/>
    <m/>
    <m/>
    <m/>
    <x v="0"/>
    <x v="0"/>
  </r>
  <r>
    <x v="0"/>
    <s v="T29N R112W S09 fWASATCH/ALMY"/>
    <n v="49002002"/>
    <x v="0"/>
    <x v="4"/>
    <s v="BIG PINEY-LABARGE"/>
    <m/>
    <s v="9"/>
    <s v=" 29"/>
    <s v=" 112"/>
    <n v="42.519640000000003"/>
    <n v="-110.19701000000001"/>
    <s v="4903520048"/>
    <s v="LIU 33-9"/>
    <x v="0"/>
    <x v="52"/>
    <m/>
    <m/>
    <n v="14"/>
    <x v="0"/>
    <n v="3440"/>
    <n v="3454"/>
    <m/>
    <m/>
    <x v="2"/>
    <d v="1968-07-26T00:00:00"/>
    <n v="8.8000001907348633"/>
    <x v="0"/>
    <n v="15"/>
    <n v="6"/>
    <n v="1602"/>
    <n v="11"/>
    <x v="0"/>
    <n v="2070"/>
    <n v="695"/>
    <m/>
    <x v="0"/>
    <n v="30"/>
    <n v="4100"/>
    <x v="0"/>
    <m/>
    <n v="0.74849999999999994"/>
    <n v="0.49374000000000001"/>
    <n v="69.686999999999998"/>
    <n v="0.28137999999999996"/>
    <n v="71.210619999999992"/>
    <n v="58.3947"/>
    <n v="11.391049999999998"/>
    <m/>
    <x v="0"/>
    <n v="0.62460000000000004"/>
    <n v="70.410349999999994"/>
    <n v="5.650787450474302E-3"/>
    <n v="4426"/>
    <n v="3.8235984048791929E-2"/>
    <n v="1.0511072646186764E-2"/>
    <n v="6.9335163771920543E-3"/>
    <n v="0.98255541097662125"/>
    <n v="0.82934824212633518"/>
    <n v="0.16178090294963737"/>
    <n v="8.8708549240275065E-3"/>
    <x v="0"/>
    <m/>
    <x v="0"/>
    <m/>
    <m/>
    <x v="0"/>
    <m/>
    <x v="0"/>
    <x v="0"/>
    <m/>
    <x v="0"/>
    <x v="0"/>
    <x v="0"/>
    <m/>
    <x v="0"/>
    <x v="0"/>
    <x v="0"/>
    <x v="0"/>
    <x v="0"/>
    <x v="0"/>
    <x v="0"/>
    <x v="0"/>
    <x v="0"/>
    <x v="0"/>
    <x v="0"/>
    <x v="0"/>
    <x v="0"/>
    <m/>
    <x v="0"/>
    <x v="0"/>
    <x v="0"/>
    <x v="0"/>
    <x v="0"/>
    <s v="PRODUCTION"/>
    <m/>
    <x v="0"/>
    <m/>
    <m/>
    <m/>
    <m/>
    <x v="0"/>
    <x v="0"/>
  </r>
  <r>
    <x v="0"/>
    <s v="T29N R112W S09 fWASATCH/ALMY"/>
    <n v="49003007"/>
    <x v="0"/>
    <x v="4"/>
    <m/>
    <m/>
    <s v="9"/>
    <s v=" 29"/>
    <s v=" 112"/>
    <n v="42.519959999999998"/>
    <n v="-110.20064000000001"/>
    <s v="4903520053"/>
    <s v="34-9 LONG ISLAND UNIT"/>
    <x v="0"/>
    <x v="52"/>
    <m/>
    <n v="150"/>
    <n v="20"/>
    <x v="0"/>
    <n v="3550"/>
    <n v="3570"/>
    <n v="3850"/>
    <m/>
    <x v="0"/>
    <d v="1968-09-09T00:00:00"/>
    <n v="8.3000001907348633"/>
    <x v="0"/>
    <n v="43"/>
    <n v="12"/>
    <n v="1512"/>
    <n v="17"/>
    <x v="0"/>
    <n v="1860"/>
    <n v="952"/>
    <m/>
    <x v="0"/>
    <n v="24"/>
    <n v="3961"/>
    <x v="0"/>
    <m/>
    <n v="2.1457000000000002"/>
    <n v="0.98748000000000002"/>
    <n v="65.771999999999991"/>
    <n v="0.43485999999999997"/>
    <n v="69.340039999999988"/>
    <n v="52.470599999999997"/>
    <n v="15.603279999999998"/>
    <m/>
    <x v="0"/>
    <n v="0.49968000000000001"/>
    <n v="68.573560000000001"/>
    <n v="5.5576824910667788E-3"/>
    <n v="4417"/>
    <n v="5.4428264502267842E-2"/>
    <n v="3.0944602858608106E-2"/>
    <n v="1.4241122445271162E-2"/>
    <n v="0.95481427469612079"/>
    <n v="0.76517246588918519"/>
    <n v="0.22754076060802442"/>
    <n v="7.2867735027902884E-3"/>
    <x v="0"/>
    <m/>
    <x v="0"/>
    <m/>
    <m/>
    <x v="0"/>
    <m/>
    <x v="0"/>
    <x v="0"/>
    <m/>
    <x v="0"/>
    <x v="0"/>
    <x v="0"/>
    <m/>
    <x v="0"/>
    <x v="0"/>
    <x v="0"/>
    <x v="0"/>
    <x v="0"/>
    <x v="0"/>
    <x v="0"/>
    <x v="0"/>
    <x v="0"/>
    <x v="0"/>
    <x v="0"/>
    <x v="0"/>
    <x v="0"/>
    <m/>
    <x v="0"/>
    <x v="0"/>
    <x v="0"/>
    <x v="0"/>
    <x v="0"/>
    <s v="DST NO. 1"/>
    <m/>
    <x v="0"/>
    <m/>
    <m/>
    <m/>
    <m/>
    <x v="0"/>
    <x v="0"/>
  </r>
  <r>
    <x v="0"/>
    <s v="T29N R112W S09 fWASATCH/ALMY"/>
    <n v="49003006"/>
    <x v="0"/>
    <x v="4"/>
    <m/>
    <m/>
    <s v="9"/>
    <s v=" 29"/>
    <s v=" 112"/>
    <n v="42.519959999999998"/>
    <n v="-110.20064000000001"/>
    <s v="4903520053"/>
    <s v="34-9 LONG ISLAND UNIT"/>
    <x v="0"/>
    <x v="52"/>
    <n v="150"/>
    <m/>
    <n v="20"/>
    <x v="0"/>
    <n v="3720"/>
    <n v="3740"/>
    <n v="3850"/>
    <m/>
    <x v="0"/>
    <d v="1968-09-09T00:00:00"/>
    <n v="8.1999998092651367"/>
    <x v="0"/>
    <n v="65"/>
    <n v="30"/>
    <n v="1963"/>
    <n v="32"/>
    <x v="0"/>
    <n v="2080"/>
    <n v="1879"/>
    <m/>
    <x v="0"/>
    <n v="98"/>
    <n v="5206"/>
    <x v="0"/>
    <m/>
    <n v="3.2435"/>
    <n v="2.4687000000000001"/>
    <n v="85.390499999999989"/>
    <n v="0.81855999999999995"/>
    <n v="91.92125999999999"/>
    <n v="58.6768"/>
    <n v="30.796809999999997"/>
    <m/>
    <x v="0"/>
    <n v="2.0403600000000002"/>
    <n v="91.51397"/>
    <n v="2.2203477489029185E-3"/>
    <n v="6144"/>
    <n v="8.2643171806167398E-2"/>
    <n v="3.528563468342362E-2"/>
    <n v="2.6856681468465513E-2"/>
    <n v="0.93785768384811086"/>
    <n v="0.64117860912383107"/>
    <n v="0.33652577852321341"/>
    <n v="2.2295612352955511E-2"/>
    <x v="0"/>
    <m/>
    <x v="0"/>
    <m/>
    <m/>
    <x v="0"/>
    <m/>
    <x v="0"/>
    <x v="0"/>
    <m/>
    <x v="0"/>
    <x v="0"/>
    <x v="0"/>
    <m/>
    <x v="0"/>
    <x v="0"/>
    <x v="0"/>
    <x v="0"/>
    <x v="0"/>
    <x v="0"/>
    <x v="0"/>
    <x v="0"/>
    <x v="0"/>
    <x v="0"/>
    <x v="0"/>
    <x v="0"/>
    <x v="0"/>
    <m/>
    <x v="0"/>
    <x v="0"/>
    <x v="0"/>
    <x v="0"/>
    <x v="0"/>
    <s v="DST NO. 2"/>
    <m/>
    <x v="0"/>
    <m/>
    <m/>
    <m/>
    <m/>
    <x v="0"/>
    <x v="0"/>
  </r>
  <r>
    <x v="0"/>
    <s v="T29N R112W S27 fWASATCH/ALMY"/>
    <n v="49001999"/>
    <x v="0"/>
    <x v="4"/>
    <s v="BIG PINEY-LABARGE"/>
    <m/>
    <s v="27"/>
    <s v=" 29"/>
    <s v=" 112"/>
    <n v="42.464370000000002"/>
    <n v="-110.17995000000001"/>
    <s v="4903505999"/>
    <s v="MDU 31-27"/>
    <x v="0"/>
    <x v="52"/>
    <m/>
    <m/>
    <n v="13"/>
    <x v="0"/>
    <n v="3163"/>
    <n v="3176"/>
    <m/>
    <m/>
    <x v="0"/>
    <d v="1963-11-01T00:00:00"/>
    <n v="7.8000001907348633"/>
    <x v="0"/>
    <n v="51"/>
    <n v="7"/>
    <n v="2157"/>
    <n v="9"/>
    <x v="0"/>
    <n v="3180"/>
    <n v="464"/>
    <m/>
    <x v="0"/>
    <n v="2"/>
    <n v="5636"/>
    <x v="0"/>
    <m/>
    <n v="2.5449000000000002"/>
    <n v="0.57603000000000004"/>
    <n v="93.829499999999996"/>
    <n v="0.23021999999999998"/>
    <n v="97.18065"/>
    <n v="89.707799999999992"/>
    <n v="7.6049599999999993"/>
    <m/>
    <x v="0"/>
    <n v="4.1640000000000003E-2"/>
    <n v="97.354399999999998"/>
    <n v="-8.9315524374655514E-4"/>
    <n v="5867"/>
    <n v="2.0081717812744503E-2"/>
    <n v="2.6187311980317072E-2"/>
    <n v="5.9274145624669114E-3"/>
    <n v="0.96788527345721598"/>
    <n v="0.92145604102125833"/>
    <n v="7.8116243333634636E-2"/>
    <n v="4.2771564510694947E-4"/>
    <x v="0"/>
    <m/>
    <x v="0"/>
    <m/>
    <m/>
    <x v="0"/>
    <m/>
    <x v="0"/>
    <x v="0"/>
    <m/>
    <x v="0"/>
    <x v="0"/>
    <x v="0"/>
    <m/>
    <x v="0"/>
    <x v="0"/>
    <x v="0"/>
    <x v="0"/>
    <x v="0"/>
    <x v="0"/>
    <x v="0"/>
    <x v="0"/>
    <x v="0"/>
    <x v="0"/>
    <x v="0"/>
    <x v="0"/>
    <x v="0"/>
    <m/>
    <x v="0"/>
    <x v="0"/>
    <x v="0"/>
    <x v="0"/>
    <x v="0"/>
    <s v="DST NO. 1 (MIDDLE)"/>
    <m/>
    <x v="0"/>
    <m/>
    <m/>
    <m/>
    <m/>
    <x v="0"/>
    <x v="0"/>
  </r>
  <r>
    <x v="0"/>
    <s v="T29N R112W S30 fWASATCH/ALMY"/>
    <n v="49007673"/>
    <x v="0"/>
    <x v="4"/>
    <s v="BIG PINEY-LABARGE"/>
    <m/>
    <s v="30"/>
    <s v=" 29"/>
    <s v=" 112"/>
    <n v="42.467759999999998"/>
    <n v="-110.23472"/>
    <s v="4903505004"/>
    <s v="UNIT NO. 6E"/>
    <x v="0"/>
    <x v="52"/>
    <m/>
    <m/>
    <n v="37"/>
    <x v="6"/>
    <n v="2765"/>
    <n v="2802"/>
    <n v="3161"/>
    <m/>
    <x v="2"/>
    <d v="1969-03-10T00:00:00"/>
    <n v="7.8000001907348633"/>
    <x v="0"/>
    <n v="26"/>
    <n v="14"/>
    <n v="2480"/>
    <n v="22"/>
    <x v="0"/>
    <n v="3300"/>
    <n v="1086"/>
    <m/>
    <x v="0"/>
    <n v="0"/>
    <n v="6377"/>
    <x v="0"/>
    <m/>
    <n v="1.2974000000000001"/>
    <n v="1.1520600000000001"/>
    <n v="107.88"/>
    <n v="0.56275999999999993"/>
    <n v="110.89221999999999"/>
    <n v="93.093000000000004"/>
    <n v="17.799539999999997"/>
    <m/>
    <x v="0"/>
    <n v="0"/>
    <n v="110.89254"/>
    <n v="-1.4428403466590598E-6"/>
    <n v="6925"/>
    <n v="4.1196812509397086E-2"/>
    <n v="1.1699648541619964E-2"/>
    <n v="1.0389006550684981E-2"/>
    <n v="0.97791134490769505"/>
    <n v="0.8394883911938531"/>
    <n v="0.1605116088061469"/>
    <n v="0"/>
    <x v="0"/>
    <m/>
    <x v="0"/>
    <m/>
    <m/>
    <x v="0"/>
    <m/>
    <x v="0"/>
    <x v="0"/>
    <m/>
    <x v="0"/>
    <x v="0"/>
    <x v="0"/>
    <m/>
    <x v="0"/>
    <x v="0"/>
    <x v="0"/>
    <x v="0"/>
    <x v="0"/>
    <x v="0"/>
    <x v="0"/>
    <x v="0"/>
    <x v="0"/>
    <x v="0"/>
    <x v="0"/>
    <x v="0"/>
    <x v="0"/>
    <m/>
    <x v="0"/>
    <x v="0"/>
    <x v="0"/>
    <x v="0"/>
    <x v="0"/>
    <s v="PRODUCTION (2-24-69)"/>
    <m/>
    <x v="0"/>
    <m/>
    <m/>
    <m/>
    <m/>
    <x v="0"/>
    <x v="0"/>
  </r>
  <r>
    <x v="0"/>
    <s v="T29N R112W S30 fWASATCH/ALMY"/>
    <n v="49014348"/>
    <x v="0"/>
    <x v="4"/>
    <s v="BIG PINEY-LABARGE"/>
    <m/>
    <s v="30"/>
    <s v=" 29"/>
    <s v=" 112"/>
    <n v="42.468499999999999"/>
    <n v="-110.2256"/>
    <s v="4903505003"/>
    <s v="UNIT NO. 12"/>
    <x v="0"/>
    <x v="52"/>
    <m/>
    <m/>
    <n v="36"/>
    <x v="1"/>
    <n v="2798"/>
    <n v="2834"/>
    <n v="3265"/>
    <m/>
    <x v="2"/>
    <d v="1968-05-28T00:00:00"/>
    <n v="8.1999998092651367"/>
    <x v="0"/>
    <n v="33"/>
    <n v="12"/>
    <n v="2263"/>
    <n v="13"/>
    <x v="0"/>
    <n v="3000"/>
    <n v="1025"/>
    <m/>
    <x v="0"/>
    <n v="-1"/>
    <n v="5826"/>
    <x v="0"/>
    <m/>
    <n v="1.6467000000000001"/>
    <n v="0.98748000000000002"/>
    <n v="98.4405"/>
    <n v="0.33254"/>
    <n v="101.40722"/>
    <n v="84.63"/>
    <n v="16.79975"/>
    <m/>
    <x v="0"/>
    <n v="0"/>
    <n v="101.42975"/>
    <n v="-1.110744259293721E-4"/>
    <n v="6342"/>
    <n v="4.2406311637080869E-2"/>
    <n v="1.623848873877028E-2"/>
    <n v="9.7377681786365907E-3"/>
    <n v="0.9740237430825931"/>
    <n v="0.83437058653895924"/>
    <n v="0.16562941346104076"/>
    <n v="0"/>
    <x v="0"/>
    <m/>
    <x v="0"/>
    <m/>
    <m/>
    <x v="0"/>
    <m/>
    <x v="0"/>
    <x v="0"/>
    <m/>
    <x v="0"/>
    <x v="0"/>
    <x v="0"/>
    <m/>
    <x v="0"/>
    <x v="0"/>
    <x v="0"/>
    <x v="0"/>
    <x v="0"/>
    <x v="0"/>
    <x v="0"/>
    <x v="0"/>
    <x v="0"/>
    <x v="0"/>
    <x v="0"/>
    <x v="0"/>
    <x v="0"/>
    <m/>
    <x v="0"/>
    <x v="0"/>
    <x v="0"/>
    <x v="0"/>
    <x v="0"/>
    <s v="PRODUCTION"/>
    <m/>
    <x v="0"/>
    <m/>
    <m/>
    <m/>
    <m/>
    <x v="0"/>
    <x v="0"/>
  </r>
  <r>
    <x v="0"/>
    <s v="T29N R112W S31 fWASATCH/ALMY"/>
    <n v="49014341"/>
    <x v="0"/>
    <x v="4"/>
    <s v="BIG PINEY-LABARGE"/>
    <m/>
    <s v="31"/>
    <s v=" 29"/>
    <s v=" 112"/>
    <n v="42.4527"/>
    <n v="-110.2256"/>
    <s v="4903505923"/>
    <s v="UNIT NO. 19"/>
    <x v="0"/>
    <x v="52"/>
    <m/>
    <m/>
    <n v="10"/>
    <x v="0"/>
    <n v="2665"/>
    <n v="2675"/>
    <n v="2885"/>
    <m/>
    <x v="2"/>
    <d v="1968-05-28T00:00:00"/>
    <n v="8.5"/>
    <x v="0"/>
    <n v="11"/>
    <n v="4"/>
    <n v="1224"/>
    <n v="9"/>
    <x v="0"/>
    <n v="1190"/>
    <n v="1061"/>
    <m/>
    <x v="0"/>
    <n v="86"/>
    <n v="3095"/>
    <x v="0"/>
    <m/>
    <n v="0.54889999999999994"/>
    <n v="0.32916000000000001"/>
    <n v="53.244"/>
    <n v="0.23021999999999998"/>
    <n v="54.35228"/>
    <n v="33.569899999999997"/>
    <n v="17.389789999999998"/>
    <m/>
    <x v="0"/>
    <n v="1.7905200000000001"/>
    <n v="52.750209999999996"/>
    <n v="1.4958289018303915E-2"/>
    <n v="3582"/>
    <n v="7.293694773101693E-2"/>
    <n v="1.0098932372294225E-2"/>
    <n v="6.0560476947793176E-3"/>
    <n v="0.9838450199329265"/>
    <n v="0.63639367502044064"/>
    <n v="0.32966295300056625"/>
    <n v="3.3943371978993074E-2"/>
    <x v="0"/>
    <m/>
    <x v="0"/>
    <m/>
    <m/>
    <x v="0"/>
    <m/>
    <x v="0"/>
    <x v="0"/>
    <m/>
    <x v="0"/>
    <x v="0"/>
    <x v="0"/>
    <m/>
    <x v="0"/>
    <x v="0"/>
    <x v="0"/>
    <x v="0"/>
    <x v="0"/>
    <x v="0"/>
    <x v="0"/>
    <x v="0"/>
    <x v="0"/>
    <x v="0"/>
    <x v="0"/>
    <x v="0"/>
    <x v="0"/>
    <m/>
    <x v="0"/>
    <x v="0"/>
    <x v="0"/>
    <x v="0"/>
    <x v="0"/>
    <s v="PRODUCTION"/>
    <m/>
    <x v="0"/>
    <m/>
    <m/>
    <m/>
    <m/>
    <x v="0"/>
    <x v="0"/>
  </r>
  <r>
    <x v="0"/>
    <s v="T29N R112W S31 fWASATCH/ALMY"/>
    <n v="49014339"/>
    <x v="0"/>
    <x v="4"/>
    <s v="BIG PINEY-LABARGE"/>
    <m/>
    <s v="31"/>
    <s v=" 29"/>
    <s v=" 112"/>
    <n v="42.454000000000001"/>
    <n v="-110.2195"/>
    <s v="4903505961"/>
    <s v="UNIT NO. 11"/>
    <x v="0"/>
    <x v="52"/>
    <m/>
    <m/>
    <n v="6"/>
    <x v="0"/>
    <n v="2751"/>
    <n v="2757"/>
    <n v="3003"/>
    <m/>
    <x v="2"/>
    <d v="1968-05-28T00:00:00"/>
    <n v="8.3999996185302734"/>
    <x v="0"/>
    <n v="33"/>
    <n v="13"/>
    <n v="2337"/>
    <n v="11"/>
    <x v="0"/>
    <n v="3200"/>
    <n v="878"/>
    <m/>
    <x v="0"/>
    <n v="-1"/>
    <n v="6026"/>
    <x v="0"/>
    <m/>
    <n v="1.6467000000000001"/>
    <n v="1.0697700000000001"/>
    <n v="101.65949999999999"/>
    <n v="0.28137999999999996"/>
    <n v="104.65734999999999"/>
    <n v="90.271999999999991"/>
    <n v="14.390419999999999"/>
    <m/>
    <x v="0"/>
    <n v="0"/>
    <n v="104.66242"/>
    <n v="-2.4221314594428708E-5"/>
    <n v="6468"/>
    <n v="3.537698095085641E-2"/>
    <n v="1.5734203092281622E-2"/>
    <n v="1.022164234045674E-2"/>
    <n v="0.97404415456726168"/>
    <n v="0.86250633226328988"/>
    <n v="0.13749366773671007"/>
    <n v="0"/>
    <x v="0"/>
    <m/>
    <x v="0"/>
    <m/>
    <m/>
    <x v="0"/>
    <m/>
    <x v="0"/>
    <x v="0"/>
    <m/>
    <x v="0"/>
    <x v="0"/>
    <x v="0"/>
    <m/>
    <x v="0"/>
    <x v="0"/>
    <x v="0"/>
    <x v="0"/>
    <x v="0"/>
    <x v="0"/>
    <x v="0"/>
    <x v="0"/>
    <x v="0"/>
    <x v="0"/>
    <x v="0"/>
    <x v="0"/>
    <x v="0"/>
    <m/>
    <x v="0"/>
    <x v="0"/>
    <x v="0"/>
    <x v="0"/>
    <x v="0"/>
    <s v="PRODUCTION"/>
    <m/>
    <x v="0"/>
    <m/>
    <m/>
    <m/>
    <m/>
    <x v="0"/>
    <x v="0"/>
  </r>
  <r>
    <x v="0"/>
    <s v="T29N R112W S31 fWASATCH/ALMY"/>
    <n v="49007680"/>
    <x v="0"/>
    <x v="4"/>
    <s v="BIG PINEY-LABARGE"/>
    <m/>
    <s v="31"/>
    <s v=" 29"/>
    <s v=" 112"/>
    <n v="42.462269999999997"/>
    <n v="-110.23345"/>
    <s v="4903505981"/>
    <s v="UNIT NO. 5"/>
    <x v="0"/>
    <x v="52"/>
    <m/>
    <m/>
    <n v="10"/>
    <x v="4"/>
    <n v="2756"/>
    <n v="2766"/>
    <n v="3195"/>
    <m/>
    <x v="2"/>
    <d v="1969-03-10T00:00:00"/>
    <n v="7.4000000953674316"/>
    <x v="0"/>
    <n v="18"/>
    <n v="6"/>
    <n v="1308"/>
    <n v="12"/>
    <x v="0"/>
    <n v="1780"/>
    <n v="512"/>
    <m/>
    <x v="0"/>
    <n v="-1"/>
    <n v="3376"/>
    <x v="0"/>
    <m/>
    <n v="0.8982"/>
    <n v="0.49374000000000001"/>
    <n v="56.897999999999996"/>
    <n v="0.30696000000000001"/>
    <n v="58.596899999999991"/>
    <n v="50.213799999999999"/>
    <n v="8.3916799999999991"/>
    <m/>
    <x v="0"/>
    <n v="0"/>
    <n v="58.60548"/>
    <n v="-7.3206704505566667E-5"/>
    <n v="3632"/>
    <n v="3.6529680365296802E-2"/>
    <n v="1.5328455942208549E-2"/>
    <n v="8.4260430159274653E-3"/>
    <n v="0.97624550104186403"/>
    <n v="0.85681066002701456"/>
    <n v="0.14318933997298544"/>
    <n v="0"/>
    <x v="0"/>
    <m/>
    <x v="0"/>
    <m/>
    <m/>
    <x v="0"/>
    <m/>
    <x v="0"/>
    <x v="0"/>
    <m/>
    <x v="0"/>
    <x v="0"/>
    <x v="0"/>
    <m/>
    <x v="0"/>
    <x v="0"/>
    <x v="0"/>
    <x v="0"/>
    <x v="0"/>
    <x v="0"/>
    <x v="0"/>
    <x v="0"/>
    <x v="0"/>
    <x v="0"/>
    <x v="0"/>
    <x v="0"/>
    <x v="0"/>
    <m/>
    <x v="0"/>
    <x v="0"/>
    <x v="0"/>
    <x v="0"/>
    <x v="0"/>
    <s v="PRODUCTION (2-24-69)"/>
    <m/>
    <x v="0"/>
    <m/>
    <m/>
    <m/>
    <m/>
    <x v="0"/>
    <x v="0"/>
  </r>
  <r>
    <x v="0"/>
    <s v="T29N R112W S31 fWASATCH/ALMY"/>
    <n v="49014345"/>
    <x v="0"/>
    <x v="4"/>
    <s v="BIG PINEY-LABARGE"/>
    <m/>
    <s v="31"/>
    <s v=" 29"/>
    <s v=" 112"/>
    <n v="42.4572"/>
    <n v="-110.2226"/>
    <s v="4903505005"/>
    <s v="10 UNIT"/>
    <x v="0"/>
    <x v="52"/>
    <m/>
    <m/>
    <n v="0"/>
    <x v="0"/>
    <m/>
    <m/>
    <n v="3019"/>
    <m/>
    <x v="2"/>
    <d v="1969-03-10T00:00:00"/>
    <n v="7.8000001907348633"/>
    <x v="0"/>
    <n v="30"/>
    <n v="14"/>
    <n v="2448"/>
    <n v="21"/>
    <x v="0"/>
    <n v="3400"/>
    <n v="842"/>
    <m/>
    <x v="0"/>
    <n v="0"/>
    <n v="6328"/>
    <x v="0"/>
    <m/>
    <n v="1.4969999999999999"/>
    <n v="1.1520600000000001"/>
    <n v="106.488"/>
    <n v="0.53717999999999999"/>
    <n v="109.67424000000001"/>
    <n v="95.914000000000001"/>
    <n v="13.800379999999999"/>
    <m/>
    <x v="0"/>
    <n v="0"/>
    <n v="109.71438000000001"/>
    <n v="-1.8296299963049061E-4"/>
    <n v="6752"/>
    <n v="3.2415902140672782E-2"/>
    <n v="1.3649513322362659E-2"/>
    <n v="1.050438097405553E-2"/>
    <n v="0.97584610570358177"/>
    <n v="0.87421539455447861"/>
    <n v="0.12578460544552134"/>
    <n v="0"/>
    <x v="0"/>
    <m/>
    <x v="0"/>
    <m/>
    <m/>
    <x v="0"/>
    <m/>
    <x v="0"/>
    <x v="0"/>
    <m/>
    <x v="0"/>
    <x v="0"/>
    <x v="0"/>
    <m/>
    <x v="0"/>
    <x v="0"/>
    <x v="0"/>
    <x v="0"/>
    <x v="0"/>
    <x v="0"/>
    <x v="0"/>
    <x v="0"/>
    <x v="0"/>
    <x v="0"/>
    <x v="0"/>
    <x v="0"/>
    <x v="0"/>
    <m/>
    <x v="0"/>
    <x v="0"/>
    <x v="0"/>
    <x v="0"/>
    <x v="0"/>
    <s v="PRODUCTION (2-25-69)"/>
    <m/>
    <x v="0"/>
    <m/>
    <m/>
    <m/>
    <m/>
    <x v="0"/>
    <x v="0"/>
  </r>
  <r>
    <x v="0"/>
    <s v="T29N R112W S31 fWASATCH/ALMY"/>
    <n v="49014346"/>
    <x v="0"/>
    <x v="4"/>
    <s v="BIG PINEY-LABARGE"/>
    <m/>
    <s v="31"/>
    <s v=" 29"/>
    <s v=" 112"/>
    <n v="42.4572"/>
    <n v="-110.2226"/>
    <s v="4903505941"/>
    <s v="13 UNIT"/>
    <x v="0"/>
    <x v="52"/>
    <m/>
    <m/>
    <n v="0"/>
    <x v="0"/>
    <m/>
    <m/>
    <n v="3450"/>
    <m/>
    <x v="2"/>
    <d v="1969-03-10T00:00:00"/>
    <n v="7.8000001907348633"/>
    <x v="0"/>
    <n v="24"/>
    <n v="10"/>
    <n v="2458"/>
    <n v="20"/>
    <x v="0"/>
    <n v="3300"/>
    <n v="1000"/>
    <m/>
    <x v="0"/>
    <n v="0"/>
    <n v="6304"/>
    <x v="0"/>
    <m/>
    <n v="1.1976"/>
    <n v="0.82289999999999996"/>
    <n v="106.92299999999999"/>
    <n v="0.51159999999999994"/>
    <n v="109.45509999999999"/>
    <n v="93.093000000000004"/>
    <n v="16.39"/>
    <m/>
    <x v="0"/>
    <n v="0"/>
    <n v="109.483"/>
    <n v="-1.274332790867222E-4"/>
    <n v="6809"/>
    <n v="3.851140089987036E-2"/>
    <n v="1.0941472804830476E-2"/>
    <n v="7.5181512784694366E-3"/>
    <n v="0.98154037591670007"/>
    <n v="0.85029639304732241"/>
    <n v="0.14970360695267756"/>
    <n v="0"/>
    <x v="0"/>
    <m/>
    <x v="0"/>
    <m/>
    <m/>
    <x v="0"/>
    <m/>
    <x v="0"/>
    <x v="0"/>
    <m/>
    <x v="0"/>
    <x v="0"/>
    <x v="0"/>
    <m/>
    <x v="0"/>
    <x v="0"/>
    <x v="0"/>
    <x v="0"/>
    <x v="0"/>
    <x v="0"/>
    <x v="0"/>
    <x v="0"/>
    <x v="0"/>
    <x v="0"/>
    <x v="0"/>
    <x v="0"/>
    <x v="0"/>
    <m/>
    <x v="0"/>
    <x v="0"/>
    <x v="0"/>
    <x v="0"/>
    <x v="0"/>
    <s v="PRODUCTION (2-24-69)"/>
    <m/>
    <x v="0"/>
    <m/>
    <m/>
    <m/>
    <m/>
    <x v="0"/>
    <x v="0"/>
  </r>
  <r>
    <x v="0"/>
    <s v="T29N R112W S33 fWASATCH/ALMY"/>
    <n v="49002001"/>
    <x v="0"/>
    <x v="4"/>
    <s v="BIG PINEY-LABARGE"/>
    <m/>
    <s v="33"/>
    <s v=" 29"/>
    <s v=" 112"/>
    <n v="42.46219"/>
    <n v="-110.19368"/>
    <s v="4903505988"/>
    <s v="42-33 UNIT"/>
    <x v="0"/>
    <x v="52"/>
    <m/>
    <m/>
    <n v="8"/>
    <x v="0"/>
    <n v="3345"/>
    <n v="3353"/>
    <m/>
    <m/>
    <x v="2"/>
    <d v="1965-04-13T00:00:00"/>
    <n v="8.3000001907348633"/>
    <x v="0"/>
    <n v="38"/>
    <n v="12"/>
    <n v="2430"/>
    <n v="22"/>
    <x v="0"/>
    <n v="2460"/>
    <n v="2452"/>
    <m/>
    <x v="0"/>
    <n v="-1"/>
    <n v="6173"/>
    <x v="0"/>
    <m/>
    <n v="1.8961999999999999"/>
    <n v="0.98748000000000002"/>
    <n v="105.705"/>
    <n v="0.56275999999999993"/>
    <n v="109.15143999999999"/>
    <n v="69.396599999999992"/>
    <n v="40.188279999999999"/>
    <m/>
    <x v="0"/>
    <n v="0"/>
    <n v="109.58488"/>
    <n v="-1.9815639213460507E-3"/>
    <n v="7410"/>
    <n v="9.1069719502319069E-2"/>
    <n v="1.7372194081910416E-2"/>
    <n v="9.0468801877464939E-3"/>
    <n v="0.97358092573034305"/>
    <n v="0.63326802018672645"/>
    <n v="0.36673197981327349"/>
    <n v="0"/>
    <x v="0"/>
    <m/>
    <x v="0"/>
    <m/>
    <m/>
    <x v="0"/>
    <m/>
    <x v="0"/>
    <x v="0"/>
    <m/>
    <x v="0"/>
    <x v="0"/>
    <x v="0"/>
    <m/>
    <x v="0"/>
    <x v="0"/>
    <x v="0"/>
    <x v="0"/>
    <x v="0"/>
    <x v="0"/>
    <x v="0"/>
    <x v="0"/>
    <x v="0"/>
    <x v="0"/>
    <x v="0"/>
    <x v="0"/>
    <x v="0"/>
    <m/>
    <x v="0"/>
    <x v="0"/>
    <x v="0"/>
    <x v="0"/>
    <x v="0"/>
    <s v="PRODUCTION"/>
    <m/>
    <x v="0"/>
    <m/>
    <m/>
    <m/>
    <m/>
    <x v="0"/>
    <x v="0"/>
  </r>
  <r>
    <x v="0"/>
    <s v="T29N R112W S33 fWASATCH/ALMY"/>
    <n v="49002000"/>
    <x v="0"/>
    <x v="4"/>
    <s v="BIG PINEY-LABARGE"/>
    <m/>
    <s v="33"/>
    <s v=" 29"/>
    <s v=" 112"/>
    <n v="42.456609999999998"/>
    <n v="-110.19047"/>
    <s v="4903505954"/>
    <s v="UNIT NO. 59-33"/>
    <x v="0"/>
    <x v="52"/>
    <m/>
    <m/>
    <n v="0"/>
    <x v="0"/>
    <m/>
    <m/>
    <m/>
    <m/>
    <x v="2"/>
    <d v="1966-02-17T00:00:00"/>
    <n v="8.6999998092651367"/>
    <x v="0"/>
    <n v="29"/>
    <n v="9"/>
    <n v="2126"/>
    <n v="8"/>
    <x v="0"/>
    <n v="2040"/>
    <n v="2147"/>
    <m/>
    <x v="0"/>
    <n v="5"/>
    <n v="5334"/>
    <x v="0"/>
    <m/>
    <n v="1.4471000000000001"/>
    <n v="0.74060999999999999"/>
    <n v="92.480999999999995"/>
    <n v="0.20463999999999999"/>
    <n v="94.873349999999988"/>
    <n v="57.548400000000001"/>
    <n v="35.189329999999998"/>
    <m/>
    <x v="0"/>
    <n v="0.10410000000000001"/>
    <n v="92.841830000000002"/>
    <n v="1.0822353312076234E-2"/>
    <n v="6361"/>
    <n v="8.7815305686190684E-2"/>
    <n v="1.5252966191243382E-2"/>
    <n v="7.8063017696750467E-3"/>
    <n v="0.97694073203908161"/>
    <n v="0.61985421872877777"/>
    <n v="0.37902451944344479"/>
    <n v="1.1212618277774147E-3"/>
    <x v="0"/>
    <m/>
    <x v="0"/>
    <m/>
    <m/>
    <x v="0"/>
    <m/>
    <x v="0"/>
    <x v="0"/>
    <m/>
    <x v="0"/>
    <x v="0"/>
    <x v="0"/>
    <m/>
    <x v="0"/>
    <x v="0"/>
    <x v="0"/>
    <x v="0"/>
    <x v="0"/>
    <x v="0"/>
    <x v="0"/>
    <x v="0"/>
    <x v="0"/>
    <x v="0"/>
    <x v="0"/>
    <x v="0"/>
    <x v="0"/>
    <m/>
    <x v="0"/>
    <x v="0"/>
    <x v="0"/>
    <x v="0"/>
    <x v="0"/>
    <s v="PRODUCED WATER (1-5-66)"/>
    <m/>
    <x v="0"/>
    <m/>
    <m/>
    <m/>
    <m/>
    <x v="0"/>
    <x v="0"/>
  </r>
  <r>
    <x v="0"/>
    <s v="T29N R112W S34 fWASATCH/ALMY"/>
    <n v="49003004"/>
    <x v="0"/>
    <x v="4"/>
    <s v="BIG PINEY-LABARGE"/>
    <m/>
    <s v="34"/>
    <s v=" 29"/>
    <s v=" 112"/>
    <n v="42.452089999999998"/>
    <n v="-110.17897000000001"/>
    <s v="4903505935"/>
    <s v="MDU 46-34"/>
    <x v="0"/>
    <x v="52"/>
    <m/>
    <m/>
    <n v="2"/>
    <x v="4"/>
    <n v="3251"/>
    <n v="3253"/>
    <m/>
    <m/>
    <x v="2"/>
    <d v="1965-04-13T00:00:00"/>
    <n v="8.3000001907348633"/>
    <x v="0"/>
    <n v="21"/>
    <n v="7"/>
    <n v="2514"/>
    <n v="20"/>
    <x v="0"/>
    <n v="2500"/>
    <n v="2525"/>
    <m/>
    <x v="0"/>
    <n v="-1"/>
    <n v="6309"/>
    <x v="0"/>
    <m/>
    <n v="1.0479000000000001"/>
    <n v="0.57603000000000004"/>
    <n v="109.35899999999999"/>
    <n v="0.51159999999999994"/>
    <n v="111.49453"/>
    <n v="70.525000000000006"/>
    <n v="41.384749999999997"/>
    <m/>
    <x v="0"/>
    <n v="0"/>
    <n v="111.90974999999999"/>
    <n v="-1.8586036041923228E-3"/>
    <n v="7583"/>
    <n v="9.1707457529513384E-2"/>
    <n v="9.3986673606319526E-3"/>
    <n v="5.1664417976379651E-3"/>
    <n v="0.98543489084173008"/>
    <n v="0.63019531363442416"/>
    <n v="0.36980468636557584"/>
    <n v="0"/>
    <x v="0"/>
    <m/>
    <x v="0"/>
    <m/>
    <m/>
    <x v="0"/>
    <m/>
    <x v="0"/>
    <x v="0"/>
    <m/>
    <x v="0"/>
    <x v="0"/>
    <x v="0"/>
    <m/>
    <x v="0"/>
    <x v="0"/>
    <x v="0"/>
    <x v="0"/>
    <x v="0"/>
    <x v="0"/>
    <x v="0"/>
    <x v="0"/>
    <x v="0"/>
    <x v="0"/>
    <x v="0"/>
    <x v="0"/>
    <x v="0"/>
    <m/>
    <x v="0"/>
    <x v="0"/>
    <x v="0"/>
    <x v="0"/>
    <x v="0"/>
    <s v="PRODUCTION"/>
    <m/>
    <x v="0"/>
    <m/>
    <m/>
    <m/>
    <m/>
    <x v="0"/>
    <x v="0"/>
  </r>
  <r>
    <x v="0"/>
    <s v="T29N R112W S34 fWASATCH/ALMY"/>
    <n v="49003002"/>
    <x v="0"/>
    <x v="4"/>
    <s v="BIG PINEY-LABARGE"/>
    <m/>
    <s v="34"/>
    <s v=" 29"/>
    <s v=" 112"/>
    <n v="42.458970000000001"/>
    <n v="-110.18128"/>
    <s v="4903505968"/>
    <s v="MDU 43-34"/>
    <x v="0"/>
    <x v="52"/>
    <m/>
    <n v="-2"/>
    <n v="10"/>
    <x v="11"/>
    <n v="3295"/>
    <n v="3305"/>
    <m/>
    <m/>
    <x v="2"/>
    <d v="1966-02-17T00:00:00"/>
    <n v="8.8000001907348633"/>
    <x v="0"/>
    <n v="22"/>
    <n v="15"/>
    <n v="2205"/>
    <n v="10"/>
    <x v="0"/>
    <n v="2340"/>
    <n v="1879"/>
    <m/>
    <x v="0"/>
    <n v="5"/>
    <n v="5571"/>
    <x v="0"/>
    <m/>
    <n v="1.0977999999999999"/>
    <n v="1.2343500000000001"/>
    <n v="95.917500000000004"/>
    <n v="0.25579999999999997"/>
    <n v="98.505449999999982"/>
    <n v="66.011399999999995"/>
    <n v="30.796809999999997"/>
    <m/>
    <x v="0"/>
    <n v="0.10410000000000001"/>
    <n v="96.912309999999991"/>
    <n v="8.152483172460841E-3"/>
    <n v="6473"/>
    <n v="7.4892062437728335E-2"/>
    <n v="1.1144561036978157E-2"/>
    <n v="1.2530778753865907E-2"/>
    <n v="0.97632466020915598"/>
    <n v="0.68114566663409426"/>
    <n v="0.31778016642055068"/>
    <n v="1.0741669453550331E-3"/>
    <x v="0"/>
    <m/>
    <x v="0"/>
    <m/>
    <m/>
    <x v="0"/>
    <m/>
    <x v="0"/>
    <x v="0"/>
    <m/>
    <x v="0"/>
    <x v="0"/>
    <x v="0"/>
    <m/>
    <x v="0"/>
    <x v="0"/>
    <x v="0"/>
    <x v="0"/>
    <x v="0"/>
    <x v="0"/>
    <x v="0"/>
    <x v="0"/>
    <x v="0"/>
    <x v="0"/>
    <x v="0"/>
    <x v="0"/>
    <x v="0"/>
    <m/>
    <x v="0"/>
    <x v="0"/>
    <x v="0"/>
    <x v="0"/>
    <x v="0"/>
    <s v="PRODUCED WATER (1-5-66)"/>
    <m/>
    <x v="0"/>
    <m/>
    <m/>
    <m/>
    <m/>
    <x v="0"/>
    <x v="0"/>
  </r>
  <r>
    <x v="0"/>
    <s v="T29N R113W S35 fWASATCH/ALMY"/>
    <n v="49002588"/>
    <x v="0"/>
    <x v="4"/>
    <s v="BIG PINEY-LABARGE"/>
    <m/>
    <s v="35"/>
    <s v=" 29"/>
    <s v=" 113"/>
    <n v="42.452469999999998"/>
    <n v="-110.2593"/>
    <s v="4903505930"/>
    <s v="B-42"/>
    <x v="0"/>
    <x v="52"/>
    <m/>
    <m/>
    <n v="2"/>
    <x v="0"/>
    <n v="1612"/>
    <n v="1614"/>
    <n v="1899"/>
    <m/>
    <x v="2"/>
    <m/>
    <n v="7.5999999046325684"/>
    <x v="2"/>
    <n v="53"/>
    <n v="22"/>
    <n v="2693"/>
    <n v="-3"/>
    <x v="0"/>
    <n v="4000"/>
    <n v="537"/>
    <m/>
    <x v="0"/>
    <n v="-3"/>
    <n v="7033"/>
    <x v="0"/>
    <m/>
    <n v="2.6446999999999998"/>
    <n v="1.8103800000000001"/>
    <n v="117.1455"/>
    <n v="0"/>
    <n v="121.60057999999999"/>
    <n v="112.84"/>
    <n v="8.8014299999999999"/>
    <m/>
    <x v="0"/>
    <n v="0"/>
    <n v="121.64142999999999"/>
    <n v="-1.6793974034333889E-4"/>
    <n v="7296"/>
    <n v="1.8354386209784353E-2"/>
    <n v="2.1749073894219911E-2"/>
    <n v="1.4887922409580614E-2"/>
    <n v="0.96336300369619954"/>
    <n v="0.92764447113125847"/>
    <n v="7.2355528868741525E-2"/>
    <n v="0"/>
    <x v="0"/>
    <m/>
    <x v="0"/>
    <m/>
    <m/>
    <x v="0"/>
    <m/>
    <x v="0"/>
    <x v="0"/>
    <m/>
    <x v="0"/>
    <x v="0"/>
    <x v="0"/>
    <m/>
    <x v="0"/>
    <x v="0"/>
    <x v="0"/>
    <x v="0"/>
    <x v="0"/>
    <x v="0"/>
    <x v="0"/>
    <x v="0"/>
    <x v="0"/>
    <x v="0"/>
    <x v="0"/>
    <x v="0"/>
    <x v="0"/>
    <m/>
    <x v="0"/>
    <x v="0"/>
    <x v="0"/>
    <x v="0"/>
    <x v="0"/>
    <s v="PRODUCED WATER"/>
    <m/>
    <x v="0"/>
    <m/>
    <m/>
    <m/>
    <m/>
    <x v="0"/>
    <x v="0"/>
  </r>
  <r>
    <x v="0"/>
    <s v="T29N R113W S35 fWASATCH/ALMY"/>
    <n v="49003420"/>
    <x v="0"/>
    <x v="4"/>
    <s v="BIG PINEY-LABARGE"/>
    <m/>
    <s v="35"/>
    <s v=" 29"/>
    <s v=" 113"/>
    <n v="42.450510000000001"/>
    <n v="-110.25994"/>
    <s v="4903505918"/>
    <s v="B-38"/>
    <x v="0"/>
    <x v="52"/>
    <m/>
    <m/>
    <n v="45"/>
    <x v="0"/>
    <n v="1752"/>
    <n v="1797"/>
    <n v="3138"/>
    <m/>
    <x v="2"/>
    <m/>
    <n v="7.9000000953674316"/>
    <x v="2"/>
    <n v="43"/>
    <n v="24"/>
    <n v="2793"/>
    <n v="-3"/>
    <x v="0"/>
    <n v="4000"/>
    <n v="781"/>
    <m/>
    <x v="0"/>
    <n v="-1"/>
    <n v="7245"/>
    <x v="0"/>
    <m/>
    <n v="2.1457000000000002"/>
    <n v="1.97496"/>
    <n v="121.49549999999999"/>
    <n v="0"/>
    <n v="125.61615999999999"/>
    <n v="112.84"/>
    <n v="12.800589999999998"/>
    <m/>
    <x v="0"/>
    <n v="0"/>
    <n v="125.64058999999999"/>
    <n v="-9.7231218663758451E-5"/>
    <n v="7634"/>
    <n v="2.6144230122992138E-2"/>
    <n v="1.708140099171954E-2"/>
    <n v="1.5722180967799048E-2"/>
    <n v="0.9671964180404814"/>
    <n v="0.89811739979890259"/>
    <n v="0.10188260020109742"/>
    <n v="0"/>
    <x v="0"/>
    <m/>
    <x v="0"/>
    <m/>
    <m/>
    <x v="0"/>
    <m/>
    <x v="0"/>
    <x v="0"/>
    <m/>
    <x v="0"/>
    <x v="0"/>
    <x v="0"/>
    <m/>
    <x v="0"/>
    <x v="0"/>
    <x v="0"/>
    <x v="0"/>
    <x v="0"/>
    <x v="0"/>
    <x v="0"/>
    <x v="0"/>
    <x v="0"/>
    <x v="0"/>
    <x v="0"/>
    <x v="0"/>
    <x v="0"/>
    <m/>
    <x v="0"/>
    <x v="0"/>
    <x v="0"/>
    <x v="0"/>
    <x v="0"/>
    <s v="PRODUCED WATER"/>
    <m/>
    <x v="0"/>
    <m/>
    <m/>
    <m/>
    <m/>
    <x v="0"/>
    <x v="0"/>
  </r>
  <r>
    <x v="0"/>
    <s v="T29N R113W S36 fWASATCH/ALMY"/>
    <n v="49005202"/>
    <x v="0"/>
    <x v="4"/>
    <s v="BIG PINEY-LABARGE"/>
    <m/>
    <s v="36"/>
    <s v=" 29"/>
    <s v=" 113"/>
    <n v="42.451369999999997"/>
    <n v="-110.25530000000001"/>
    <s v="4903505920"/>
    <s v="TRESNER STATE NO. 2"/>
    <x v="0"/>
    <x v="52"/>
    <m/>
    <m/>
    <n v="86"/>
    <x v="0"/>
    <n v="1615"/>
    <n v="1701"/>
    <n v="3266"/>
    <m/>
    <x v="0"/>
    <m/>
    <n v="8.1999998092651367"/>
    <x v="0"/>
    <n v="18"/>
    <n v="5"/>
    <n v="2500"/>
    <n v="-3"/>
    <x v="0"/>
    <n v="3620"/>
    <n v="200"/>
    <m/>
    <x v="0"/>
    <n v="136"/>
    <n v="6434"/>
    <x v="0"/>
    <m/>
    <n v="0.8982"/>
    <n v="0.41144999999999998"/>
    <n v="108.75"/>
    <n v="0"/>
    <n v="110.05964999999999"/>
    <n v="102.1202"/>
    <n v="3.2779999999999996"/>
    <m/>
    <x v="0"/>
    <n v="2.8315200000000003"/>
    <n v="108.22972"/>
    <n v="8.3830467786864312E-3"/>
    <n v="6473"/>
    <n v="3.0216161772681489E-3"/>
    <n v="8.1610290419785996E-3"/>
    <n v="3.7384272982877924E-3"/>
    <n v="0.98810054365973354"/>
    <n v="0.94355044067378158"/>
    <n v="3.028742936782983E-2"/>
    <n v="2.616212995838851E-2"/>
    <x v="0"/>
    <m/>
    <x v="0"/>
    <m/>
    <m/>
    <x v="0"/>
    <m/>
    <x v="0"/>
    <x v="0"/>
    <m/>
    <x v="0"/>
    <x v="0"/>
    <x v="0"/>
    <m/>
    <x v="0"/>
    <x v="0"/>
    <x v="0"/>
    <x v="0"/>
    <x v="0"/>
    <x v="0"/>
    <x v="0"/>
    <x v="0"/>
    <x v="0"/>
    <x v="0"/>
    <x v="0"/>
    <x v="0"/>
    <x v="0"/>
    <m/>
    <x v="0"/>
    <x v="0"/>
    <x v="0"/>
    <x v="0"/>
    <x v="0"/>
    <s v="DST"/>
    <m/>
    <x v="0"/>
    <m/>
    <m/>
    <m/>
    <m/>
    <x v="0"/>
    <x v="0"/>
  </r>
  <r>
    <x v="0"/>
    <s v="T30N R112W S19 fWASATCH/ALMY"/>
    <n v="49015346"/>
    <x v="0"/>
    <x v="4"/>
    <s v="BIG PINEY-LABARGE"/>
    <m/>
    <s v="19"/>
    <s v=" 30"/>
    <s v=" 112"/>
    <n v="42.5747"/>
    <n v="-110.2236"/>
    <m/>
    <s v="LONG ISLAND UNIT NO. 29"/>
    <x v="0"/>
    <x v="52"/>
    <m/>
    <m/>
    <n v="6"/>
    <x v="0"/>
    <n v="3502"/>
    <n v="3508"/>
    <m/>
    <m/>
    <x v="2"/>
    <d v="1968-05-01T00:00:00"/>
    <n v="8.8000001907348633"/>
    <x v="0"/>
    <n v="9"/>
    <n v="5"/>
    <n v="1317"/>
    <n v="10"/>
    <x v="0"/>
    <n v="1510"/>
    <n v="842"/>
    <m/>
    <x v="0"/>
    <n v="20"/>
    <n v="3334"/>
    <x v="0"/>
    <m/>
    <n v="0.4491"/>
    <n v="0.41144999999999998"/>
    <n v="57.289499999999997"/>
    <n v="0.25579999999999997"/>
    <n v="58.405849999999994"/>
    <n v="42.597099999999998"/>
    <n v="13.800379999999999"/>
    <m/>
    <x v="0"/>
    <n v="0.41640000000000005"/>
    <n v="56.813879999999997"/>
    <n v="1.3816817657878528E-2"/>
    <n v="3710"/>
    <n v="5.3378762067007382E-2"/>
    <n v="7.6892982466653607E-3"/>
    <n v="7.0446710389455852E-3"/>
    <n v="0.98526603071438912"/>
    <n v="0.7497657262626668"/>
    <n v="0.24290507882932832"/>
    <n v="7.329194908004876E-3"/>
    <x v="0"/>
    <m/>
    <x v="0"/>
    <m/>
    <m/>
    <x v="0"/>
    <m/>
    <x v="0"/>
    <x v="0"/>
    <m/>
    <x v="0"/>
    <x v="0"/>
    <x v="0"/>
    <m/>
    <x v="0"/>
    <x v="0"/>
    <x v="0"/>
    <x v="0"/>
    <x v="0"/>
    <x v="0"/>
    <x v="0"/>
    <x v="0"/>
    <x v="0"/>
    <x v="0"/>
    <x v="0"/>
    <x v="0"/>
    <x v="0"/>
    <m/>
    <x v="0"/>
    <x v="0"/>
    <x v="0"/>
    <x v="0"/>
    <x v="0"/>
    <s v="PRODUCTION"/>
    <m/>
    <x v="0"/>
    <m/>
    <m/>
    <m/>
    <m/>
    <x v="0"/>
    <x v="0"/>
  </r>
  <r>
    <x v="0"/>
    <s v="T30N R113W S23 fWASATCH/ALMY"/>
    <n v="49007665"/>
    <x v="0"/>
    <x v="4"/>
    <s v="BIG PINEY-LABARGE"/>
    <m/>
    <s v="23"/>
    <s v=" 30"/>
    <s v=" 113"/>
    <n v="42.578000000000003"/>
    <n v="-110.27074"/>
    <s v="4903520123"/>
    <s v="UNIT NO. 2-23"/>
    <x v="0"/>
    <x v="52"/>
    <m/>
    <m/>
    <n v="4"/>
    <x v="0"/>
    <n v="2956"/>
    <n v="2960"/>
    <m/>
    <m/>
    <x v="2"/>
    <d v="1970-09-30T00:00:00"/>
    <n v="7.3000001907348633"/>
    <x v="0"/>
    <n v="36"/>
    <n v="15"/>
    <n v="1699"/>
    <n v="18"/>
    <x v="0"/>
    <n v="1920"/>
    <n v="1293"/>
    <m/>
    <x v="0"/>
    <n v="98"/>
    <n v="4423"/>
    <x v="0"/>
    <m/>
    <n v="1.7964"/>
    <n v="1.2343500000000001"/>
    <n v="73.906499999999994"/>
    <n v="0.46043999999999996"/>
    <n v="77.397689999999997"/>
    <n v="54.163199999999996"/>
    <n v="21.192269999999997"/>
    <m/>
    <x v="0"/>
    <n v="2.0403600000000002"/>
    <n v="77.395830000000004"/>
    <n v="1.2016006871563704E-5"/>
    <n v="5076"/>
    <n v="6.8744078324034105E-2"/>
    <n v="2.3209995026983364E-2"/>
    <n v="1.5948150390534911E-2"/>
    <n v="0.96084185458248172"/>
    <n v="0.69982064925203324"/>
    <n v="0.27381669012400273"/>
    <n v="2.6362660623963849E-2"/>
    <x v="0"/>
    <m/>
    <x v="0"/>
    <m/>
    <m/>
    <x v="0"/>
    <m/>
    <x v="0"/>
    <x v="0"/>
    <m/>
    <x v="0"/>
    <x v="0"/>
    <x v="0"/>
    <m/>
    <x v="0"/>
    <x v="0"/>
    <x v="0"/>
    <x v="0"/>
    <x v="0"/>
    <x v="0"/>
    <x v="0"/>
    <x v="0"/>
    <x v="0"/>
    <x v="0"/>
    <x v="0"/>
    <x v="0"/>
    <x v="0"/>
    <m/>
    <x v="0"/>
    <x v="0"/>
    <x v="0"/>
    <x v="0"/>
    <x v="0"/>
    <s v="PRODUCED (9/28/70)"/>
    <m/>
    <x v="0"/>
    <m/>
    <m/>
    <m/>
    <m/>
    <x v="0"/>
    <x v="0"/>
  </r>
  <r>
    <x v="0"/>
    <s v="TN R113W S28 fWASATCH/ALMY"/>
    <n v="49118613"/>
    <x v="0"/>
    <x v="4"/>
    <s v="LABARGE"/>
    <m/>
    <s v="28"/>
    <m/>
    <s v=" 113"/>
    <n v="42.296199999999999"/>
    <n v="-110.2766"/>
    <m/>
    <s v="L 928"/>
    <x v="0"/>
    <x v="52"/>
    <m/>
    <m/>
    <n v="25"/>
    <x v="0"/>
    <n v="1278"/>
    <n v="1303"/>
    <m/>
    <m/>
    <x v="2"/>
    <d v="1967-11-28T00:00:00"/>
    <n v="7.8000001907348633"/>
    <x v="0"/>
    <n v="46"/>
    <n v="16"/>
    <n v="4476"/>
    <n v="15"/>
    <x v="0"/>
    <n v="5300"/>
    <n v="2977"/>
    <m/>
    <x v="0"/>
    <n v="20"/>
    <n v="11339"/>
    <x v="0"/>
    <s v="CHEMICAL &amp; GEOLOGICAL LABORATORIES"/>
    <n v="2.2953999999999999"/>
    <n v="1.31664"/>
    <n v="194.70599999999999"/>
    <n v="0.38369999999999999"/>
    <n v="198.70174"/>
    <n v="149.51300000000001"/>
    <n v="48.793029999999995"/>
    <m/>
    <x v="0"/>
    <n v="0.41640000000000005"/>
    <n v="198.72243"/>
    <n v="-5.2060245857723936E-5"/>
    <n v="12847"/>
    <n v="6.235011990407674E-2"/>
    <n v="1.1551987415912915E-2"/>
    <n v="6.62621273472492E-3"/>
    <n v="0.98182179984936213"/>
    <n v="0.75237103330509802"/>
    <n v="0.24553358168979714"/>
    <n v="2.0953850051048592E-3"/>
    <x v="0"/>
    <m/>
    <x v="0"/>
    <m/>
    <m/>
    <x v="0"/>
    <m/>
    <x v="0"/>
    <x v="0"/>
    <m/>
    <x v="0"/>
    <x v="0"/>
    <x v="0"/>
    <m/>
    <x v="0"/>
    <x v="0"/>
    <x v="0"/>
    <x v="0"/>
    <x v="0"/>
    <x v="0"/>
    <x v="0"/>
    <x v="0"/>
    <x v="0"/>
    <x v="0"/>
    <x v="0"/>
    <x v="0"/>
    <x v="0"/>
    <m/>
    <x v="0"/>
    <x v="0"/>
    <x v="0"/>
    <x v="0"/>
    <x v="0"/>
    <s v="PRODUCTION"/>
    <m/>
    <x v="0"/>
    <m/>
    <m/>
    <m/>
    <m/>
    <x v="0"/>
    <x v="0"/>
  </r>
  <r>
    <x v="0"/>
    <s v="T12N R097W S08 fWASATCH/CATHEDRAL BLUFFS"/>
    <n v="49016891"/>
    <x v="0"/>
    <x v="1"/>
    <m/>
    <m/>
    <s v="8"/>
    <s v=" 12"/>
    <s v=" 97"/>
    <n v="41.026110000000003"/>
    <n v="-108.33731"/>
    <s v="4903705061"/>
    <s v="UNIT NO. 1"/>
    <x v="0"/>
    <x v="53"/>
    <m/>
    <n v="1821"/>
    <n v="2"/>
    <x v="0"/>
    <n v="2340"/>
    <n v="2342"/>
    <m/>
    <m/>
    <x v="5"/>
    <d v="1963-05-06T00:00:00"/>
    <n v="8.3999996185302734"/>
    <x v="0"/>
    <n v="14"/>
    <n v="5"/>
    <n v="1281"/>
    <n v="28"/>
    <x v="0"/>
    <n v="340"/>
    <n v="1562"/>
    <m/>
    <x v="0"/>
    <n v="1075"/>
    <n v="3512"/>
    <x v="0"/>
    <m/>
    <n v="0.6986"/>
    <n v="0.41144999999999998"/>
    <n v="55.723499999999994"/>
    <n v="0.71623999999999999"/>
    <n v="57.549789999999994"/>
    <n v="9.5914000000000001"/>
    <n v="25.601179999999996"/>
    <m/>
    <x v="0"/>
    <n v="22.381500000000003"/>
    <n v="57.574079999999995"/>
    <n v="-2.1099012741667382E-4"/>
    <n v="4302"/>
    <n v="0.1011005886869721"/>
    <n v="1.2139053852325093E-2"/>
    <n v="7.1494613620657873E-3"/>
    <n v="0.9807114847856091"/>
    <n v="0.16659232765855747"/>
    <n v="0.44466502981897404"/>
    <n v="0.38874264252246854"/>
    <x v="0"/>
    <m/>
    <x v="0"/>
    <m/>
    <m/>
    <x v="0"/>
    <m/>
    <x v="0"/>
    <x v="0"/>
    <m/>
    <x v="0"/>
    <x v="0"/>
    <x v="0"/>
    <m/>
    <x v="0"/>
    <x v="0"/>
    <x v="0"/>
    <x v="0"/>
    <x v="0"/>
    <x v="0"/>
    <x v="0"/>
    <x v="0"/>
    <x v="0"/>
    <x v="0"/>
    <x v="0"/>
    <x v="0"/>
    <x v="0"/>
    <m/>
    <x v="0"/>
    <x v="0"/>
    <x v="0"/>
    <x v="0"/>
    <x v="0"/>
    <s v="WIRELINE TEST NO. 5"/>
    <m/>
    <x v="0"/>
    <m/>
    <m/>
    <m/>
    <m/>
    <x v="6"/>
    <x v="2"/>
  </r>
  <r>
    <x v="0"/>
    <s v="T13N R097W S34 fWASATCH/NILAND"/>
    <n v="49018178"/>
    <x v="0"/>
    <x v="1"/>
    <s v="WILDCAT"/>
    <m/>
    <s v="34"/>
    <s v=" 13"/>
    <s v=" 97"/>
    <n v="41.050269999999998"/>
    <n v="-108.3048"/>
    <s v="4903705100"/>
    <s v="UNIT NO. 1"/>
    <x v="0"/>
    <x v="54"/>
    <m/>
    <n v="765"/>
    <n v="40"/>
    <x v="0"/>
    <n v="4005"/>
    <n v="4045"/>
    <n v="7154"/>
    <m/>
    <x v="3"/>
    <d v="1945-12-20T00:00:00"/>
    <m/>
    <x v="0"/>
    <n v="686"/>
    <n v="-1"/>
    <n v="3568"/>
    <n v="-3"/>
    <x v="0"/>
    <n v="6000"/>
    <n v="-3"/>
    <m/>
    <x v="0"/>
    <n v="53"/>
    <n v="10366"/>
    <x v="0"/>
    <m/>
    <n v="34.231400000000001"/>
    <n v="0"/>
    <n v="155.208"/>
    <n v="0"/>
    <n v="189.43940000000001"/>
    <n v="169.26"/>
    <n v="0"/>
    <m/>
    <x v="0"/>
    <n v="1.1034600000000001"/>
    <n v="170.36346"/>
    <n v="5.301775533412937E-2"/>
    <n v="10297"/>
    <n v="-3.339302134249625E-3"/>
    <n v="0.18069841859718727"/>
    <n v="0"/>
    <n v="0.81930158140281273"/>
    <n v="0.99352290684868683"/>
    <n v="0"/>
    <n v="6.4770931513130816E-3"/>
    <x v="0"/>
    <m/>
    <x v="0"/>
    <m/>
    <m/>
    <x v="0"/>
    <m/>
    <x v="0"/>
    <x v="0"/>
    <m/>
    <x v="0"/>
    <x v="0"/>
    <x v="0"/>
    <m/>
    <x v="0"/>
    <x v="0"/>
    <x v="0"/>
    <x v="0"/>
    <x v="0"/>
    <x v="0"/>
    <x v="0"/>
    <x v="0"/>
    <x v="0"/>
    <x v="0"/>
    <x v="0"/>
    <x v="0"/>
    <x v="0"/>
    <m/>
    <x v="0"/>
    <x v="0"/>
    <x v="0"/>
    <x v="0"/>
    <x v="0"/>
    <s v="LEAD LINE"/>
    <m/>
    <x v="0"/>
    <m/>
    <m/>
    <m/>
    <m/>
    <x v="6"/>
    <x v="2"/>
  </r>
  <r>
    <x v="0"/>
    <s v="T26N R112W S22 fWASATCH-FORT UNION"/>
    <n v="49018930"/>
    <x v="0"/>
    <x v="2"/>
    <s v="FONTENELLE"/>
    <m/>
    <s v="22"/>
    <s v=" 26"/>
    <s v=" 112"/>
    <n v="42.220570000000002"/>
    <n v="-110.14122"/>
    <s v="4902305137"/>
    <s v="1 USA-CHARLES WEXALL"/>
    <x v="0"/>
    <x v="55"/>
    <n v="-1028"/>
    <n v="-16"/>
    <n v="84"/>
    <x v="10"/>
    <n v="2105"/>
    <n v="2189"/>
    <n v="3950"/>
    <m/>
    <x v="0"/>
    <d v="1964-01-22T00:00:00"/>
    <n v="7.8000001907348633"/>
    <x v="0"/>
    <n v="68"/>
    <n v="24"/>
    <n v="3115"/>
    <n v="-3"/>
    <x v="0"/>
    <n v="4713"/>
    <n v="467"/>
    <m/>
    <x v="0"/>
    <n v="15"/>
    <n v="8402"/>
    <x v="0"/>
    <m/>
    <n v="3.3932000000000002"/>
    <n v="1.97496"/>
    <n v="135.5025"/>
    <n v="0"/>
    <n v="140.87065999999999"/>
    <n v="132.95373000000001"/>
    <n v="7.6541299999999994"/>
    <m/>
    <x v="0"/>
    <n v="0.31230000000000002"/>
    <n v="140.92016000000001"/>
    <n v="-1.7566221639165957E-4"/>
    <n v="8396"/>
    <n v="-3.5718537921181092E-4"/>
    <n v="2.4087343666878543E-2"/>
    <n v="1.4019668822450326E-2"/>
    <n v="0.9618929875106712"/>
    <n v="0.94346848598525579"/>
    <n v="5.431536552328637E-2"/>
    <n v="2.2161484914578582E-3"/>
    <x v="0"/>
    <m/>
    <x v="0"/>
    <m/>
    <m/>
    <x v="0"/>
    <m/>
    <x v="0"/>
    <x v="0"/>
    <m/>
    <x v="0"/>
    <x v="0"/>
    <x v="0"/>
    <m/>
    <x v="0"/>
    <x v="0"/>
    <x v="0"/>
    <x v="0"/>
    <x v="0"/>
    <x v="0"/>
    <x v="0"/>
    <x v="0"/>
    <x v="0"/>
    <x v="0"/>
    <x v="0"/>
    <x v="0"/>
    <x v="0"/>
    <m/>
    <x v="0"/>
    <x v="0"/>
    <x v="0"/>
    <x v="0"/>
    <x v="0"/>
    <s v="DST NO. 1 MID. SPL"/>
    <m/>
    <x v="0"/>
    <m/>
    <m/>
    <m/>
    <m/>
    <x v="0"/>
    <x v="0"/>
  </r>
  <r>
    <x v="0"/>
    <s v="T26N R112W S22 fWASATCH-FORT UNION"/>
    <n v="49017157"/>
    <x v="0"/>
    <x v="2"/>
    <s v="FONTENELLE"/>
    <m/>
    <s v="22"/>
    <s v=" 26"/>
    <s v=" 112"/>
    <n v="42.220570000000002"/>
    <n v="-110.14122"/>
    <s v="4902305137"/>
    <s v="1 USA-CHARLES WEXALL"/>
    <x v="0"/>
    <x v="55"/>
    <m/>
    <n v="-1028"/>
    <n v="1043"/>
    <x v="3"/>
    <n v="2090"/>
    <n v="3133"/>
    <n v="3950"/>
    <m/>
    <x v="0"/>
    <d v="1964-01-25T00:00:00"/>
    <n v="7.9000000953674316"/>
    <x v="0"/>
    <n v="34"/>
    <n v="12"/>
    <n v="3160"/>
    <n v="-3"/>
    <x v="0"/>
    <n v="3655"/>
    <n v="2256"/>
    <m/>
    <x v="0"/>
    <n v="0"/>
    <n v="9117"/>
    <x v="0"/>
    <m/>
    <n v="1.6966000000000001"/>
    <n v="0.98748000000000002"/>
    <n v="137.46"/>
    <n v="0"/>
    <n v="140.14407999999997"/>
    <n v="103.10754999999999"/>
    <n v="36.975839999999998"/>
    <m/>
    <x v="0"/>
    <n v="0"/>
    <n v="140.08338999999998"/>
    <n v="2.165740567832052E-4"/>
    <n v="9111"/>
    <n v="-3.291639236339697E-4"/>
    <n v="1.2106112509354661E-2"/>
    <n v="7.0461770486487923E-3"/>
    <n v="0.98084771044199659"/>
    <n v="0.73604408060084781"/>
    <n v="0.26395591939915219"/>
    <n v="0"/>
    <x v="0"/>
    <m/>
    <x v="0"/>
    <m/>
    <m/>
    <x v="0"/>
    <m/>
    <x v="0"/>
    <x v="0"/>
    <m/>
    <x v="0"/>
    <x v="0"/>
    <x v="0"/>
    <m/>
    <x v="0"/>
    <x v="0"/>
    <x v="0"/>
    <x v="0"/>
    <x v="0"/>
    <x v="0"/>
    <x v="0"/>
    <x v="0"/>
    <x v="0"/>
    <x v="0"/>
    <x v="0"/>
    <x v="0"/>
    <x v="0"/>
    <m/>
    <x v="0"/>
    <x v="0"/>
    <x v="0"/>
    <x v="0"/>
    <x v="0"/>
    <s v="DST NO. 2"/>
    <m/>
    <x v="0"/>
    <m/>
    <m/>
    <m/>
    <m/>
    <x v="0"/>
    <x v="0"/>
  </r>
  <r>
    <x v="0"/>
    <s v="T14N R101W S18 fWEBER"/>
    <n v="49124227"/>
    <x v="0"/>
    <x v="1"/>
    <s v="POTTER MOUNTAIN"/>
    <m/>
    <s v="18"/>
    <s v=" 14"/>
    <s v=" 101"/>
    <n v="41.198329999999999"/>
    <n v="-108.82764"/>
    <s v="4903720724"/>
    <s v="KENT RANCH II UNIT NO 2"/>
    <x v="21"/>
    <x v="56"/>
    <m/>
    <m/>
    <m/>
    <x v="1"/>
    <n v="12800"/>
    <m/>
    <m/>
    <m/>
    <x v="0"/>
    <d v="1975-11-18T00:00:00"/>
    <n v="8.1000003814697266"/>
    <x v="0"/>
    <n v="283"/>
    <n v="40"/>
    <n v="37646"/>
    <n v="1600"/>
    <x v="0"/>
    <n v="50000"/>
    <n v="5514"/>
    <m/>
    <x v="0"/>
    <n v="9400"/>
    <n v="101685"/>
    <x v="0"/>
    <s v="CHEM LAB"/>
    <n v="14.121700000000001"/>
    <n v="3.2915999999999999"/>
    <n v="1637.6009999999999"/>
    <n v="40.927999999999997"/>
    <n v="1695.9422999999997"/>
    <n v="1410.5"/>
    <n v="90.374459999999985"/>
    <m/>
    <x v="0"/>
    <n v="195.70800000000003"/>
    <n v="1696.5824600000001"/>
    <n v="-1.8869722265501705E-4"/>
    <n v="104480"/>
    <n v="1.3557102320956516E-2"/>
    <n v="8.3267573431006492E-3"/>
    <n v="1.9408679174993161E-3"/>
    <n v="0.98973237473940023"/>
    <n v="0.83137721463889236"/>
    <n v="5.3268533732218341E-2"/>
    <n v="0.11535425162888931"/>
    <x v="0"/>
    <m/>
    <x v="0"/>
    <m/>
    <m/>
    <x v="0"/>
    <m/>
    <x v="0"/>
    <x v="0"/>
    <m/>
    <x v="0"/>
    <x v="0"/>
    <x v="0"/>
    <m/>
    <x v="0"/>
    <x v="0"/>
    <x v="0"/>
    <x v="0"/>
    <x v="0"/>
    <x v="0"/>
    <x v="0"/>
    <x v="0"/>
    <x v="0"/>
    <x v="0"/>
    <x v="0"/>
    <x v="0"/>
    <x v="0"/>
    <m/>
    <x v="0"/>
    <x v="0"/>
    <x v="0"/>
    <x v="0"/>
    <x v="0"/>
    <s v="DST NO 4 SAMPLE CHAMBER"/>
    <m/>
    <x v="0"/>
    <m/>
    <m/>
    <m/>
    <m/>
    <x v="0"/>
    <x v="2"/>
  </r>
  <r>
    <x v="1"/>
    <s v="T17N R100W S04 fWEBER"/>
    <m/>
    <x v="0"/>
    <x v="1"/>
    <s v="BRADY"/>
    <s v="SW SE"/>
    <n v="4"/>
    <n v="17"/>
    <n v="100"/>
    <n v="41.473722000000002"/>
    <n v="-108.683513"/>
    <s v="4903720551"/>
    <s v="146"/>
    <x v="0"/>
    <x v="56"/>
    <m/>
    <m/>
    <m/>
    <x v="0"/>
    <m/>
    <m/>
    <m/>
    <m/>
    <x v="2"/>
    <d v="1986-06-24T00:00:00"/>
    <n v="0"/>
    <x v="0"/>
    <n v="480"/>
    <n v="78.099999999999994"/>
    <n v="32692.2"/>
    <n v="0"/>
    <x v="1"/>
    <n v="47500"/>
    <n v="2623"/>
    <n v="0"/>
    <x v="1"/>
    <n v="3500"/>
    <n v="86912.1"/>
    <x v="0"/>
    <s v="RME PETROLEUM COMPANY"/>
    <n v="23.951999999999998"/>
    <n v="6.4268489999999998"/>
    <n v="1422.1107"/>
    <n v="0"/>
    <n v="1452.4895489999999"/>
    <n v="1339.9749999999999"/>
    <n v="42.990969999999997"/>
    <n v="0"/>
    <x v="1"/>
    <n v="72.87"/>
    <n v="1455.8359700000001"/>
    <n v="-1.1506349540786019E-3"/>
    <n v="86873.3"/>
    <n v="-2.232638645133763E-4"/>
    <n v="1.6490307979489634E-2"/>
    <n v="4.4247127316163568E-3"/>
    <n v="0.97908497928889404"/>
    <n v="0.9204161922170393"/>
    <n v="2.9530091910010985E-2"/>
    <n v="5.0053715872949614E-2"/>
    <x v="1"/>
    <n v="38.799999999999997"/>
    <x v="1"/>
    <n v="0"/>
    <n v="0"/>
    <x v="0"/>
    <n v="0"/>
    <x v="0"/>
    <x v="1"/>
    <m/>
    <x v="1"/>
    <x v="1"/>
    <x v="1"/>
    <n v="0"/>
    <x v="1"/>
    <x v="3"/>
    <x v="1"/>
    <x v="1"/>
    <x v="0"/>
    <x v="0"/>
    <x v="0"/>
    <x v="0"/>
    <x v="0"/>
    <x v="0"/>
    <x v="0"/>
    <x v="0"/>
    <x v="0"/>
    <m/>
    <x v="0"/>
    <x v="0"/>
    <x v="0"/>
    <x v="0"/>
    <x v="0"/>
    <s v="PRODUCED WATER"/>
    <n v="19860624"/>
    <x v="1"/>
    <s v="BAROID ROCK SPRINGS"/>
    <m/>
    <m/>
    <d v="1986-06-25T00:00:00"/>
    <x v="0"/>
    <x v="2"/>
  </r>
  <r>
    <x v="0"/>
    <s v="T15N R117W S15 fWEBER"/>
    <n v="49003909"/>
    <x v="0"/>
    <x v="0"/>
    <s v="WILDCAT"/>
    <m/>
    <s v="15"/>
    <s v=" 15"/>
    <s v=" 117"/>
    <n v="41.277239999999999"/>
    <n v="-110.60089000000001"/>
    <s v="4904105164"/>
    <s v="13-15 RAGAN"/>
    <x v="0"/>
    <x v="56"/>
    <n v="341"/>
    <m/>
    <n v="91"/>
    <x v="0"/>
    <n v="3994"/>
    <n v="4085"/>
    <n v="4326"/>
    <m/>
    <x v="0"/>
    <d v="1964-08-13T00:00:00"/>
    <n v="7.5"/>
    <x v="0"/>
    <n v="945"/>
    <n v="462"/>
    <n v="3761"/>
    <n v="418"/>
    <x v="0"/>
    <n v="3650"/>
    <n v="4014"/>
    <m/>
    <x v="0"/>
    <n v="4400"/>
    <n v="15619"/>
    <x v="0"/>
    <m/>
    <n v="47.155499999999996"/>
    <n v="38.017980000000001"/>
    <n v="163.6035"/>
    <n v="10.69244"/>
    <n v="259.46941999999996"/>
    <n v="102.9665"/>
    <n v="65.789459999999991"/>
    <m/>
    <x v="0"/>
    <n v="91.608000000000004"/>
    <n v="260.36396000000002"/>
    <n v="-1.7208206214076962E-3"/>
    <n v="17647"/>
    <n v="6.0963145554019119E-2"/>
    <n v="0.1817381793970172"/>
    <n v="0.14652200633122781"/>
    <n v="0.67173981427175511"/>
    <n v="0.39547140088052118"/>
    <n v="0.25268266775478443"/>
    <n v="0.35184593136469422"/>
    <x v="0"/>
    <m/>
    <x v="0"/>
    <m/>
    <m/>
    <x v="0"/>
    <m/>
    <x v="0"/>
    <x v="0"/>
    <m/>
    <x v="0"/>
    <x v="0"/>
    <x v="0"/>
    <m/>
    <x v="0"/>
    <x v="0"/>
    <x v="0"/>
    <x v="0"/>
    <x v="0"/>
    <x v="0"/>
    <x v="0"/>
    <x v="0"/>
    <x v="0"/>
    <x v="0"/>
    <x v="0"/>
    <x v="0"/>
    <x v="0"/>
    <m/>
    <x v="0"/>
    <x v="0"/>
    <x v="0"/>
    <x v="0"/>
    <x v="0"/>
    <s v="DST NO. 4"/>
    <m/>
    <x v="0"/>
    <m/>
    <m/>
    <m/>
    <m/>
    <x v="0"/>
    <x v="0"/>
  </r>
  <r>
    <x v="0"/>
    <s v="T15N R117W S31 fWEBER"/>
    <n v="49005486"/>
    <x v="0"/>
    <x v="0"/>
    <m/>
    <m/>
    <s v="31"/>
    <s v=" 15"/>
    <s v=" 117"/>
    <n v="41.228180000000002"/>
    <n v="-110.65982"/>
    <s v="4904105094"/>
    <s v="UNIT NO. 1-31"/>
    <x v="0"/>
    <x v="56"/>
    <m/>
    <m/>
    <n v="35"/>
    <x v="0"/>
    <n v="4746"/>
    <n v="4781"/>
    <n v="5056"/>
    <m/>
    <x v="0"/>
    <m/>
    <n v="7.8000001907348633"/>
    <x v="0"/>
    <n v="890"/>
    <n v="226"/>
    <n v="4549"/>
    <n v="-3"/>
    <x v="0"/>
    <n v="2432"/>
    <n v="5200"/>
    <m/>
    <x v="0"/>
    <n v="5144"/>
    <n v="15802"/>
    <x v="0"/>
    <m/>
    <n v="44.411000000000001"/>
    <n v="18.597540000000002"/>
    <n v="197.88149999999999"/>
    <n v="0"/>
    <n v="260.89004"/>
    <n v="68.606719999999996"/>
    <n v="85.227999999999994"/>
    <m/>
    <x v="0"/>
    <n v="107.09808000000001"/>
    <n v="260.93280000000004"/>
    <n v="-8.1943519375357105E-5"/>
    <n v="18435"/>
    <n v="7.690510266670561E-2"/>
    <n v="0.17022880597511503"/>
    <n v="7.1284975079922569E-2"/>
    <n v="0.75848621894496238"/>
    <n v="0.26292869275154362"/>
    <n v="0.3266281586676722"/>
    <n v="0.41044314858078401"/>
    <x v="0"/>
    <m/>
    <x v="0"/>
    <m/>
    <m/>
    <x v="0"/>
    <m/>
    <x v="0"/>
    <x v="0"/>
    <m/>
    <x v="0"/>
    <x v="0"/>
    <x v="0"/>
    <m/>
    <x v="0"/>
    <x v="0"/>
    <x v="0"/>
    <x v="0"/>
    <x v="0"/>
    <x v="0"/>
    <x v="0"/>
    <x v="0"/>
    <x v="0"/>
    <x v="0"/>
    <x v="0"/>
    <x v="0"/>
    <x v="0"/>
    <m/>
    <x v="0"/>
    <x v="0"/>
    <x v="0"/>
    <x v="0"/>
    <x v="0"/>
    <s v="DST NO. 3"/>
    <m/>
    <x v="0"/>
    <m/>
    <m/>
    <m/>
    <m/>
    <x v="0"/>
    <x v="0"/>
  </r>
  <r>
    <x v="0"/>
    <s v="T16N R117W S32 fWEBER"/>
    <n v="49017402"/>
    <x v="0"/>
    <x v="0"/>
    <s v="LEROY"/>
    <s v="NE NE"/>
    <s v="32"/>
    <s v=" 16"/>
    <s v=" 117"/>
    <n v="41.316929999999999"/>
    <n v="-110.63675000000001"/>
    <s v="4904105215"/>
    <s v="UNIT NO. 1"/>
    <x v="0"/>
    <x v="56"/>
    <n v="1033"/>
    <n v="87"/>
    <n v="112"/>
    <x v="4"/>
    <n v="4768"/>
    <n v="4880"/>
    <n v="6201"/>
    <m/>
    <x v="0"/>
    <d v="1949-10-17T00:00:00"/>
    <n v="7"/>
    <x v="2"/>
    <n v="1049"/>
    <n v="565"/>
    <n v="4637"/>
    <n v="-3"/>
    <x v="0"/>
    <n v="5252"/>
    <n v="3290"/>
    <m/>
    <x v="0"/>
    <n v="4727"/>
    <n v="18846"/>
    <x v="0"/>
    <m/>
    <n v="52.345100000000002"/>
    <n v="46.493850000000002"/>
    <n v="201.70949999999999"/>
    <n v="0"/>
    <n v="300.54845"/>
    <n v="148.15891999999999"/>
    <n v="53.923099999999991"/>
    <m/>
    <x v="0"/>
    <n v="98.416140000000013"/>
    <n v="300.49815999999998"/>
    <n v="8.3670715653846138E-5"/>
    <n v="19514"/>
    <n v="1.7413972888425444E-2"/>
    <n v="0.17416526353737644"/>
    <n v="0.15469668867032921"/>
    <n v="0.67113804779229436"/>
    <n v="0.49304435008853298"/>
    <n v="0.17944569111504707"/>
    <n v="0.32750995879641998"/>
    <x v="0"/>
    <m/>
    <x v="0"/>
    <m/>
    <m/>
    <x v="0"/>
    <m/>
    <x v="0"/>
    <x v="0"/>
    <m/>
    <x v="0"/>
    <x v="0"/>
    <x v="0"/>
    <m/>
    <x v="0"/>
    <x v="0"/>
    <x v="0"/>
    <x v="0"/>
    <x v="0"/>
    <x v="0"/>
    <x v="0"/>
    <x v="0"/>
    <x v="0"/>
    <x v="0"/>
    <x v="0"/>
    <x v="0"/>
    <x v="0"/>
    <m/>
    <x v="0"/>
    <x v="0"/>
    <x v="0"/>
    <x v="0"/>
    <x v="0"/>
    <s v="DST #2"/>
    <m/>
    <x v="0"/>
    <m/>
    <m/>
    <m/>
    <m/>
    <x v="0"/>
    <x v="0"/>
  </r>
  <r>
    <x v="0"/>
    <s v="T16N R117W S32 fWEBER"/>
    <n v="49017404"/>
    <x v="0"/>
    <x v="0"/>
    <s v="LEROY"/>
    <s v="NE NE"/>
    <s v="32"/>
    <s v=" 16"/>
    <s v=" 117"/>
    <n v="41.316929999999999"/>
    <n v="-110.63675000000001"/>
    <s v="4904105215"/>
    <s v="UNIT NO. 1"/>
    <x v="0"/>
    <x v="56"/>
    <n v="87"/>
    <n v="393"/>
    <n v="99"/>
    <x v="0"/>
    <n v="4967"/>
    <n v="5066"/>
    <n v="6201"/>
    <m/>
    <x v="0"/>
    <d v="1949-10-24T00:00:00"/>
    <n v="7.1999998092651367"/>
    <x v="0"/>
    <n v="958"/>
    <n v="504"/>
    <n v="5249"/>
    <n v="-3"/>
    <x v="0"/>
    <n v="5858"/>
    <n v="2830"/>
    <m/>
    <x v="0"/>
    <n v="5091"/>
    <n v="19051"/>
    <x v="0"/>
    <m/>
    <n v="47.804200000000002"/>
    <n v="41.474159999999998"/>
    <n v="228.33149999999998"/>
    <n v="0"/>
    <n v="317.60985999999997"/>
    <n v="165.25417999999999"/>
    <n v="46.383699999999997"/>
    <m/>
    <x v="0"/>
    <n v="105.99462000000001"/>
    <n v="317.63249999999999"/>
    <n v="-3.563994063623839E-5"/>
    <n v="20484"/>
    <n v="3.6246363981282406E-2"/>
    <n v="0.1505123298124309"/>
    <n v="0.13058209213026323"/>
    <n v="0.71890557805730593"/>
    <n v="0.5202684863796998"/>
    <n v="0.1460294522758219"/>
    <n v="0.33370206134447833"/>
    <x v="0"/>
    <m/>
    <x v="0"/>
    <m/>
    <m/>
    <x v="0"/>
    <m/>
    <x v="0"/>
    <x v="0"/>
    <m/>
    <x v="0"/>
    <x v="0"/>
    <x v="0"/>
    <m/>
    <x v="0"/>
    <x v="0"/>
    <x v="0"/>
    <x v="0"/>
    <x v="0"/>
    <x v="0"/>
    <x v="0"/>
    <x v="0"/>
    <x v="0"/>
    <x v="0"/>
    <x v="0"/>
    <x v="0"/>
    <x v="0"/>
    <m/>
    <x v="0"/>
    <x v="0"/>
    <x v="0"/>
    <x v="0"/>
    <x v="0"/>
    <s v="DST NO. 3"/>
    <m/>
    <x v="0"/>
    <m/>
    <m/>
    <m/>
    <m/>
    <x v="0"/>
    <x v="0"/>
  </r>
  <r>
    <x v="0"/>
    <s v="T16N R117W S33 fWEBER"/>
    <n v="49017389"/>
    <x v="0"/>
    <x v="0"/>
    <s v="LEROY"/>
    <s v="NW NW"/>
    <s v="33"/>
    <s v=" 16"/>
    <s v=" 117"/>
    <n v="41.329300000000003"/>
    <n v="-110.61901"/>
    <s v="4904105218"/>
    <s v="LE ROY UNIT NO. 3"/>
    <x v="0"/>
    <x v="56"/>
    <n v="3"/>
    <n v="86"/>
    <n v="89"/>
    <x v="0"/>
    <n v="4210"/>
    <n v="4299"/>
    <n v="4450"/>
    <m/>
    <x v="0"/>
    <d v="1951-10-11T00:00:00"/>
    <n v="6.9000000953674316"/>
    <x v="0"/>
    <n v="820"/>
    <n v="568"/>
    <n v="4744"/>
    <n v="-3"/>
    <x v="0"/>
    <n v="5400"/>
    <n v="3540"/>
    <m/>
    <x v="0"/>
    <n v="4021"/>
    <n v="17297"/>
    <x v="0"/>
    <m/>
    <n v="40.917999999999999"/>
    <n v="46.740720000000003"/>
    <n v="206.36399999999998"/>
    <n v="0"/>
    <n v="294.02271999999999"/>
    <n v="152.334"/>
    <n v="58.020599999999995"/>
    <m/>
    <x v="0"/>
    <n v="83.717220000000012"/>
    <n v="294.07182"/>
    <n v="-8.3489977648848622E-5"/>
    <n v="19087"/>
    <n v="4.9197449428320141E-2"/>
    <n v="0.13916611614231716"/>
    <n v="0.15896975580662612"/>
    <n v="0.70186412805105669"/>
    <n v="0.51801631315778573"/>
    <n v="0.19730078182941838"/>
    <n v="0.28468290501279592"/>
    <x v="0"/>
    <m/>
    <x v="0"/>
    <m/>
    <m/>
    <x v="0"/>
    <m/>
    <x v="0"/>
    <x v="0"/>
    <m/>
    <x v="0"/>
    <x v="0"/>
    <x v="0"/>
    <m/>
    <x v="0"/>
    <x v="0"/>
    <x v="0"/>
    <x v="0"/>
    <x v="0"/>
    <x v="0"/>
    <x v="0"/>
    <x v="0"/>
    <x v="0"/>
    <x v="0"/>
    <x v="0"/>
    <x v="0"/>
    <x v="0"/>
    <m/>
    <x v="0"/>
    <x v="0"/>
    <x v="0"/>
    <x v="0"/>
    <x v="0"/>
    <s v="DST NO. 4"/>
    <m/>
    <x v="0"/>
    <m/>
    <m/>
    <m/>
    <m/>
    <x v="0"/>
    <x v="0"/>
  </r>
  <r>
    <x v="0"/>
    <s v="T16N R117W S33 fWEBER"/>
    <n v="49017387"/>
    <x v="0"/>
    <x v="0"/>
    <s v="LEROY"/>
    <s v="NW NW"/>
    <s v="33"/>
    <s v=" 16"/>
    <s v=" 117"/>
    <n v="41.329300000000003"/>
    <n v="-110.61901"/>
    <s v="4904105218"/>
    <s v="LE ROY UNIT NO. 3"/>
    <x v="0"/>
    <x v="56"/>
    <n v="86"/>
    <m/>
    <n v="42"/>
    <x v="0"/>
    <n v="4385"/>
    <n v="4427"/>
    <n v="4450"/>
    <m/>
    <x v="0"/>
    <d v="1951-10-12T00:00:00"/>
    <n v="7"/>
    <x v="0"/>
    <n v="872"/>
    <n v="580"/>
    <n v="4750"/>
    <n v="-3"/>
    <x v="0"/>
    <n v="5500"/>
    <n v="3349"/>
    <m/>
    <x v="0"/>
    <n v="4226"/>
    <n v="17573"/>
    <x v="0"/>
    <m/>
    <n v="43.512799999999999"/>
    <n v="47.728200000000001"/>
    <n v="206.625"/>
    <n v="0"/>
    <n v="297.86599999999999"/>
    <n v="155.155"/>
    <n v="54.890109999999993"/>
    <m/>
    <x v="0"/>
    <n v="87.985320000000002"/>
    <n v="298.03043000000002"/>
    <n v="-2.7593721278048016E-4"/>
    <n v="19271"/>
    <n v="4.6086201281076974E-2"/>
    <n v="0.14608179516964004"/>
    <n v="0.16023379640509491"/>
    <n v="0.69368440842526502"/>
    <n v="0.52060120169608182"/>
    <n v="0.1841761930149213"/>
    <n v="0.2952226052889968"/>
    <x v="0"/>
    <m/>
    <x v="0"/>
    <m/>
    <m/>
    <x v="0"/>
    <m/>
    <x v="0"/>
    <x v="0"/>
    <m/>
    <x v="0"/>
    <x v="0"/>
    <x v="0"/>
    <m/>
    <x v="0"/>
    <x v="0"/>
    <x v="0"/>
    <x v="0"/>
    <x v="0"/>
    <x v="0"/>
    <x v="0"/>
    <x v="0"/>
    <x v="0"/>
    <x v="0"/>
    <x v="0"/>
    <x v="0"/>
    <x v="0"/>
    <m/>
    <x v="0"/>
    <x v="0"/>
    <x v="0"/>
    <x v="0"/>
    <x v="0"/>
    <s v="DST NO. 6"/>
    <m/>
    <x v="0"/>
    <m/>
    <m/>
    <m/>
    <m/>
    <x v="0"/>
    <x v="0"/>
  </r>
  <r>
    <x v="0"/>
    <s v="T16N R117W S33 fWEBER"/>
    <n v="49017396"/>
    <x v="0"/>
    <x v="0"/>
    <s v="LEROY"/>
    <s v="SW SE"/>
    <s v="33"/>
    <s v=" 16"/>
    <s v=" 117"/>
    <n v="41.317779999999999"/>
    <n v="-110.6104"/>
    <s v="4904105216"/>
    <s v="UNIT NO. 2"/>
    <x v="0"/>
    <x v="56"/>
    <m/>
    <m/>
    <n v="101"/>
    <x v="4"/>
    <n v="4650"/>
    <n v="4751"/>
    <n v="3626"/>
    <m/>
    <x v="0"/>
    <d v="1950-11-22T00:00:00"/>
    <n v="6.5"/>
    <x v="2"/>
    <n v="526"/>
    <n v="446"/>
    <n v="3918"/>
    <n v="-3"/>
    <x v="0"/>
    <n v="4700"/>
    <n v="1405"/>
    <m/>
    <x v="0"/>
    <n v="3733"/>
    <n v="14013"/>
    <x v="0"/>
    <m/>
    <n v="26.247399999999999"/>
    <n v="36.701340000000002"/>
    <n v="170.43299999999999"/>
    <n v="0"/>
    <n v="233.38173999999998"/>
    <n v="132.58699999999999"/>
    <n v="23.027949999999997"/>
    <m/>
    <x v="0"/>
    <n v="77.721060000000008"/>
    <n v="233.33600999999999"/>
    <n v="9.7982131598791419E-5"/>
    <n v="14722"/>
    <n v="2.4673742822342092E-2"/>
    <n v="0.11246552536629473"/>
    <n v="0.15725883267474142"/>
    <n v="0.73027564195896388"/>
    <n v="0.56822348166491743"/>
    <n v="9.8690082169485965E-2"/>
    <n v="0.33308643616559663"/>
    <x v="0"/>
    <m/>
    <x v="0"/>
    <m/>
    <m/>
    <x v="0"/>
    <m/>
    <x v="0"/>
    <x v="0"/>
    <m/>
    <x v="0"/>
    <x v="0"/>
    <x v="0"/>
    <m/>
    <x v="0"/>
    <x v="0"/>
    <x v="0"/>
    <x v="0"/>
    <x v="0"/>
    <x v="0"/>
    <x v="0"/>
    <x v="0"/>
    <x v="0"/>
    <x v="0"/>
    <x v="0"/>
    <x v="0"/>
    <x v="0"/>
    <m/>
    <x v="0"/>
    <x v="0"/>
    <x v="0"/>
    <x v="0"/>
    <x v="0"/>
    <s v="DST NO. 1"/>
    <m/>
    <x v="0"/>
    <m/>
    <m/>
    <m/>
    <m/>
    <x v="0"/>
    <x v="0"/>
  </r>
  <r>
    <x v="0"/>
    <s v="T16N R117W S33 fWEBER"/>
    <n v="49017395"/>
    <x v="0"/>
    <x v="0"/>
    <s v="LEROY"/>
    <s v="SW SE"/>
    <s v="33"/>
    <s v=" 16"/>
    <s v=" 117"/>
    <n v="41.317779999999999"/>
    <n v="-110.6104"/>
    <s v="4904105216"/>
    <s v="UNIT NO. 2"/>
    <x v="0"/>
    <x v="56"/>
    <m/>
    <m/>
    <n v="101"/>
    <x v="4"/>
    <n v="4650"/>
    <n v="4751"/>
    <n v="3626"/>
    <m/>
    <x v="0"/>
    <d v="1950-11-22T00:00:00"/>
    <n v="6.9000000953674316"/>
    <x v="2"/>
    <n v="1172"/>
    <n v="513"/>
    <n v="3842"/>
    <n v="-3"/>
    <x v="0"/>
    <n v="4860"/>
    <n v="3100"/>
    <m/>
    <x v="0"/>
    <n v="3839"/>
    <n v="15752"/>
    <x v="0"/>
    <m/>
    <n v="58.482799999999997"/>
    <n v="42.214770000000001"/>
    <n v="167.12699999999998"/>
    <n v="0"/>
    <n v="267.82456999999999"/>
    <n v="137.10059999999999"/>
    <n v="50.808999999999997"/>
    <m/>
    <x v="0"/>
    <n v="79.927980000000005"/>
    <n v="267.83758"/>
    <n v="-2.428769701202223E-5"/>
    <n v="17320"/>
    <n v="4.7411707789066282E-2"/>
    <n v="0.21836234069189395"/>
    <n v="0.15762097555127225"/>
    <n v="0.62401668375683372"/>
    <n v="0.51187962495778216"/>
    <n v="0.18970078806715621"/>
    <n v="0.29841958697506155"/>
    <x v="0"/>
    <m/>
    <x v="0"/>
    <m/>
    <m/>
    <x v="0"/>
    <m/>
    <x v="0"/>
    <x v="0"/>
    <m/>
    <x v="0"/>
    <x v="0"/>
    <x v="0"/>
    <m/>
    <x v="0"/>
    <x v="0"/>
    <x v="0"/>
    <x v="0"/>
    <x v="0"/>
    <x v="0"/>
    <x v="0"/>
    <x v="0"/>
    <x v="0"/>
    <x v="0"/>
    <x v="0"/>
    <x v="0"/>
    <x v="0"/>
    <m/>
    <x v="0"/>
    <x v="0"/>
    <x v="0"/>
    <x v="0"/>
    <x v="0"/>
    <s v="DST NO. 1"/>
    <m/>
    <x v="0"/>
    <m/>
    <m/>
    <m/>
    <m/>
    <x v="0"/>
    <x v="0"/>
  </r>
  <r>
    <x v="0"/>
    <s v="T17N R116W S08 fWEBER"/>
    <n v="49009083"/>
    <x v="0"/>
    <x v="0"/>
    <s v="WILDCAT"/>
    <m/>
    <s v="8"/>
    <s v=" 17"/>
    <s v=" 116"/>
    <n v="41.475079999999998"/>
    <n v="-110.55462"/>
    <s v="4904105244"/>
    <s v="1 SCULLY GAP-GOV'T."/>
    <x v="0"/>
    <x v="56"/>
    <n v="630"/>
    <m/>
    <n v="240"/>
    <x v="0"/>
    <n v="4580"/>
    <n v="4820"/>
    <n v="4820"/>
    <m/>
    <x v="0"/>
    <d v="1961-12-14T00:00:00"/>
    <n v="7.5"/>
    <x v="2"/>
    <n v="962"/>
    <n v="370"/>
    <n v="4693"/>
    <n v="-3"/>
    <x v="0"/>
    <n v="6800"/>
    <n v="1440"/>
    <m/>
    <x v="0"/>
    <n v="3230"/>
    <n v="16764"/>
    <x v="0"/>
    <m/>
    <n v="48.003799999999998"/>
    <n v="30.447300000000002"/>
    <n v="204.1455"/>
    <n v="0"/>
    <n v="282.59659999999997"/>
    <n v="191.828"/>
    <n v="23.601599999999998"/>
    <m/>
    <x v="0"/>
    <n v="67.24860000000001"/>
    <n v="282.6782"/>
    <n v="-1.443545687867869E-4"/>
    <n v="17489"/>
    <n v="2.1166029252912152E-2"/>
    <n v="0.16986687030204894"/>
    <n v="0.10774121132384468"/>
    <n v="0.72239191837410655"/>
    <n v="0.67860910392099572"/>
    <n v="8.3492819750514882E-2"/>
    <n v="0.23789807632848947"/>
    <x v="0"/>
    <m/>
    <x v="0"/>
    <m/>
    <m/>
    <x v="0"/>
    <m/>
    <x v="0"/>
    <x v="0"/>
    <m/>
    <x v="0"/>
    <x v="0"/>
    <x v="0"/>
    <m/>
    <x v="0"/>
    <x v="0"/>
    <x v="0"/>
    <x v="0"/>
    <x v="0"/>
    <x v="0"/>
    <x v="0"/>
    <x v="0"/>
    <x v="0"/>
    <x v="0"/>
    <x v="0"/>
    <x v="0"/>
    <x v="0"/>
    <m/>
    <x v="0"/>
    <x v="0"/>
    <x v="0"/>
    <x v="0"/>
    <x v="0"/>
    <s v="DST"/>
    <m/>
    <x v="0"/>
    <m/>
    <m/>
    <m/>
    <m/>
    <x v="0"/>
    <x v="0"/>
  </r>
  <r>
    <x v="0"/>
    <s v="T18N R103W S06 fWEBER"/>
    <n v="49018168"/>
    <x v="0"/>
    <x v="1"/>
    <s v="BAXTER BASIN MIDDLE"/>
    <m/>
    <s v="6"/>
    <s v=" 18"/>
    <s v=" 103"/>
    <n v="41.561259999999997"/>
    <n v="-109.0611"/>
    <s v="4903705440"/>
    <s v="HETZLER 2"/>
    <x v="0"/>
    <x v="56"/>
    <n v="45"/>
    <m/>
    <n v="20"/>
    <x v="0"/>
    <n v="5515"/>
    <n v="5535"/>
    <m/>
    <m/>
    <x v="0"/>
    <d v="1946-06-11T00:00:00"/>
    <m/>
    <x v="0"/>
    <n v="812"/>
    <n v="286"/>
    <n v="11159"/>
    <n v="-3"/>
    <x v="0"/>
    <n v="16434"/>
    <n v="2500"/>
    <m/>
    <x v="0"/>
    <n v="2163"/>
    <n v="33354"/>
    <x v="0"/>
    <m/>
    <n v="40.518799999999999"/>
    <n v="23.534939999999999"/>
    <n v="485.41649999999998"/>
    <n v="0"/>
    <n v="549.47023999999999"/>
    <n v="463.60314"/>
    <n v="40.975000000000001"/>
    <m/>
    <x v="0"/>
    <n v="45.033660000000005"/>
    <n v="549.61180000000002"/>
    <n v="-1.2879839252038616E-4"/>
    <n v="33348"/>
    <n v="-8.9952325267608172E-5"/>
    <n v="7.3741573337984603E-2"/>
    <n v="4.283205583618141E-2"/>
    <n v="0.88342637082583397"/>
    <n v="0.84351016481087193"/>
    <n v="7.4552620595118219E-2"/>
    <n v="8.1937214594009808E-2"/>
    <x v="0"/>
    <m/>
    <x v="0"/>
    <m/>
    <m/>
    <x v="0"/>
    <m/>
    <x v="0"/>
    <x v="0"/>
    <m/>
    <x v="0"/>
    <x v="0"/>
    <x v="0"/>
    <m/>
    <x v="0"/>
    <x v="0"/>
    <x v="0"/>
    <x v="0"/>
    <x v="0"/>
    <x v="0"/>
    <x v="0"/>
    <x v="0"/>
    <x v="0"/>
    <x v="0"/>
    <x v="0"/>
    <x v="0"/>
    <x v="0"/>
    <m/>
    <x v="0"/>
    <x v="0"/>
    <x v="0"/>
    <x v="0"/>
    <x v="0"/>
    <s v="D.S.T."/>
    <m/>
    <x v="0"/>
    <m/>
    <m/>
    <m/>
    <m/>
    <x v="4"/>
    <x v="3"/>
  </r>
  <r>
    <x v="0"/>
    <s v="T18N R103W S18 fWEBER"/>
    <n v="49018244"/>
    <x v="0"/>
    <x v="1"/>
    <s v="BAXTER BASIN MIDDLE"/>
    <m/>
    <s v="18"/>
    <s v=" 18"/>
    <s v=" 103"/>
    <n v="41.544989999999999"/>
    <n v="-109.07796"/>
    <s v="4903705395"/>
    <s v="1 GH MOSEY"/>
    <x v="0"/>
    <x v="56"/>
    <n v="161"/>
    <m/>
    <m/>
    <x v="0"/>
    <n v="5485"/>
    <m/>
    <m/>
    <m/>
    <x v="0"/>
    <d v="1946-12-09T00:00:00"/>
    <m/>
    <x v="2"/>
    <n v="289"/>
    <n v="186"/>
    <n v="5612"/>
    <n v="-3"/>
    <x v="0"/>
    <n v="6831"/>
    <n v="3050"/>
    <m/>
    <x v="0"/>
    <n v="1499"/>
    <n v="15918"/>
    <x v="0"/>
    <m/>
    <n v="14.421099999999999"/>
    <n v="15.30594"/>
    <n v="244.12199999999999"/>
    <n v="0"/>
    <n v="273.84904"/>
    <n v="192.70250999999999"/>
    <n v="49.989499999999992"/>
    <m/>
    <x v="0"/>
    <n v="31.209180000000003"/>
    <n v="273.90118999999999"/>
    <n v="-9.5207627753955058E-5"/>
    <n v="17461"/>
    <n v="4.6226669462835913E-2"/>
    <n v="5.2660765215755363E-2"/>
    <n v="5.5891888465265389E-2"/>
    <n v="0.89144734631897915"/>
    <n v="0.70354754574085643"/>
    <n v="0.18250924722159839"/>
    <n v="0.11394320703754519"/>
    <x v="0"/>
    <m/>
    <x v="0"/>
    <m/>
    <m/>
    <x v="0"/>
    <m/>
    <x v="0"/>
    <x v="0"/>
    <m/>
    <x v="0"/>
    <x v="0"/>
    <x v="0"/>
    <m/>
    <x v="0"/>
    <x v="0"/>
    <x v="0"/>
    <x v="0"/>
    <x v="0"/>
    <x v="0"/>
    <x v="0"/>
    <x v="0"/>
    <x v="0"/>
    <x v="0"/>
    <x v="0"/>
    <x v="0"/>
    <x v="0"/>
    <m/>
    <x v="0"/>
    <x v="0"/>
    <x v="0"/>
    <x v="0"/>
    <x v="0"/>
    <s v="HALLIBURTON DRILL STEM TEST"/>
    <m/>
    <x v="0"/>
    <m/>
    <m/>
    <m/>
    <m/>
    <x v="4"/>
    <x v="3"/>
  </r>
  <r>
    <x v="0"/>
    <s v="T19N R104W S11 fWEBER"/>
    <n v="49009138"/>
    <x v="0"/>
    <x v="1"/>
    <s v="BAXTER BASIN NORTH"/>
    <m/>
    <s v="11"/>
    <s v=" 19"/>
    <s v=" 104"/>
    <n v="41.640140000000002"/>
    <n v="-109.10509"/>
    <s v="4903705655"/>
    <s v="UNION PACIFIC NO. 4"/>
    <x v="0"/>
    <x v="56"/>
    <m/>
    <n v="385"/>
    <n v="30"/>
    <x v="0"/>
    <n v="6217"/>
    <n v="6247"/>
    <m/>
    <m/>
    <x v="0"/>
    <d v="1962-02-08T00:00:00"/>
    <n v="8.1000003814697266"/>
    <x v="2"/>
    <n v="21"/>
    <n v="5"/>
    <n v="1297"/>
    <n v="-3"/>
    <x v="0"/>
    <n v="1620"/>
    <n v="476"/>
    <m/>
    <x v="0"/>
    <n v="210"/>
    <n v="3388"/>
    <x v="0"/>
    <m/>
    <n v="1.0479000000000001"/>
    <n v="0.41144999999999998"/>
    <n v="56.419499999999999"/>
    <n v="0"/>
    <n v="57.87885"/>
    <n v="45.700199999999995"/>
    <n v="7.801639999999999"/>
    <m/>
    <x v="0"/>
    <n v="4.3722000000000003"/>
    <n v="57.874039999999994"/>
    <n v="4.1554038089296937E-5"/>
    <n v="3623"/>
    <n v="3.351875624019398E-2"/>
    <n v="1.8105059101899919E-2"/>
    <n v="7.1088143596495087E-3"/>
    <n v="0.97478612653845054"/>
    <n v="0.78964938338502033"/>
    <n v="0.13480379112983989"/>
    <n v="7.5546825485139815E-2"/>
    <x v="0"/>
    <m/>
    <x v="0"/>
    <m/>
    <m/>
    <x v="0"/>
    <m/>
    <x v="0"/>
    <x v="0"/>
    <m/>
    <x v="0"/>
    <x v="0"/>
    <x v="0"/>
    <m/>
    <x v="0"/>
    <x v="0"/>
    <x v="0"/>
    <x v="0"/>
    <x v="0"/>
    <x v="0"/>
    <x v="0"/>
    <x v="0"/>
    <x v="0"/>
    <x v="0"/>
    <x v="0"/>
    <x v="0"/>
    <x v="0"/>
    <m/>
    <x v="0"/>
    <x v="0"/>
    <x v="0"/>
    <x v="0"/>
    <x v="0"/>
    <s v="DST NO. 5"/>
    <m/>
    <x v="0"/>
    <m/>
    <m/>
    <m/>
    <m/>
    <x v="4"/>
    <x v="3"/>
  </r>
  <r>
    <x v="0"/>
    <s v="T19N R104W S11 fWEBER"/>
    <n v="49009137"/>
    <x v="0"/>
    <x v="1"/>
    <s v="BAXTER BASIN NORTH"/>
    <m/>
    <s v="11"/>
    <s v=" 19"/>
    <s v=" 104"/>
    <n v="41.640140000000002"/>
    <n v="-109.10509"/>
    <s v="4903705655"/>
    <s v="UNION PACIFIC NO. 4"/>
    <x v="0"/>
    <x v="56"/>
    <n v="385"/>
    <n v="256"/>
    <n v="73"/>
    <x v="0"/>
    <n v="6632"/>
    <n v="6705"/>
    <m/>
    <m/>
    <x v="0"/>
    <d v="1962-02-15T00:00:00"/>
    <n v="7.5999999046325684"/>
    <x v="2"/>
    <n v="973"/>
    <n v="370"/>
    <n v="26637"/>
    <n v="-3"/>
    <x v="0"/>
    <n v="41000"/>
    <n v="2013"/>
    <m/>
    <x v="0"/>
    <n v="2329"/>
    <n v="72300"/>
    <x v="0"/>
    <m/>
    <n v="48.552700000000002"/>
    <n v="30.447300000000002"/>
    <n v="1158.7094999999999"/>
    <n v="0"/>
    <n v="1237.7094999999999"/>
    <n v="1156.6099999999999"/>
    <n v="32.993069999999996"/>
    <m/>
    <x v="0"/>
    <n v="48.489780000000003"/>
    <n v="1238.09285"/>
    <n v="-1.5483869299989317E-4"/>
    <n v="73316"/>
    <n v="6.9772552466761898E-3"/>
    <n v="3.9227864050490044E-2"/>
    <n v="2.4599714230196992E-2"/>
    <n v="0.93617242171931292"/>
    <n v="0.93418680190261971"/>
    <n v="2.6648300246625279E-2"/>
    <n v="3.9164897850754894E-2"/>
    <x v="0"/>
    <m/>
    <x v="0"/>
    <m/>
    <m/>
    <x v="0"/>
    <m/>
    <x v="0"/>
    <x v="0"/>
    <m/>
    <x v="0"/>
    <x v="0"/>
    <x v="0"/>
    <m/>
    <x v="0"/>
    <x v="0"/>
    <x v="0"/>
    <x v="0"/>
    <x v="0"/>
    <x v="0"/>
    <x v="0"/>
    <x v="0"/>
    <x v="0"/>
    <x v="0"/>
    <x v="0"/>
    <x v="0"/>
    <x v="0"/>
    <m/>
    <x v="0"/>
    <x v="0"/>
    <x v="0"/>
    <x v="0"/>
    <x v="0"/>
    <s v="DST NO. 6"/>
    <m/>
    <x v="0"/>
    <m/>
    <m/>
    <m/>
    <m/>
    <x v="4"/>
    <x v="3"/>
  </r>
  <r>
    <x v="0"/>
    <s v="T17N R116W S08 fWOODSIDE"/>
    <n v="49009082"/>
    <x v="0"/>
    <x v="0"/>
    <s v="WILDCAT"/>
    <m/>
    <s v="8"/>
    <s v=" 17"/>
    <s v=" 116"/>
    <n v="41.475079999999998"/>
    <n v="-110.55462"/>
    <s v="4904105244"/>
    <s v="1 SCULLY GAP-GOV'T."/>
    <x v="0"/>
    <x v="57"/>
    <m/>
    <n v="630"/>
    <n v="42"/>
    <x v="0"/>
    <n v="3908"/>
    <n v="3950"/>
    <n v="4820"/>
    <m/>
    <x v="0"/>
    <d v="1961-11-24T00:00:00"/>
    <n v="7.5999999046325684"/>
    <x v="2"/>
    <n v="1140"/>
    <n v="403"/>
    <n v="4508"/>
    <n v="-3"/>
    <x v="0"/>
    <n v="5400"/>
    <n v="2880"/>
    <m/>
    <x v="0"/>
    <n v="4164"/>
    <n v="17033"/>
    <x v="0"/>
    <m/>
    <n v="56.886000000000003"/>
    <n v="33.162869999999998"/>
    <n v="196.09799999999998"/>
    <n v="0"/>
    <n v="286.14686999999998"/>
    <n v="152.334"/>
    <n v="47.203199999999995"/>
    <m/>
    <x v="0"/>
    <n v="86.694480000000013"/>
    <n v="286.23167999999998"/>
    <n v="-1.481711709846648E-4"/>
    <n v="18489"/>
    <n v="4.0988683069646981E-2"/>
    <n v="0.1988000078421267"/>
    <n v="0.11589457539759215"/>
    <n v="0.68530541676028123"/>
    <n v="0.53220524017467252"/>
    <n v="0.16491256313766525"/>
    <n v="0.30288219668766231"/>
    <x v="0"/>
    <m/>
    <x v="0"/>
    <m/>
    <m/>
    <x v="0"/>
    <m/>
    <x v="0"/>
    <x v="0"/>
    <m/>
    <x v="0"/>
    <x v="0"/>
    <x v="0"/>
    <m/>
    <x v="0"/>
    <x v="0"/>
    <x v="0"/>
    <x v="0"/>
    <x v="0"/>
    <x v="0"/>
    <x v="0"/>
    <x v="0"/>
    <x v="0"/>
    <x v="0"/>
    <x v="0"/>
    <x v="0"/>
    <x v="0"/>
    <m/>
    <x v="0"/>
    <x v="0"/>
    <x v="0"/>
    <x v="0"/>
    <x v="0"/>
    <s v="DST"/>
    <m/>
    <x v="0"/>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I6:J160" firstHeaderRow="2" firstDataRow="2" firstDataCol="1"/>
  <pivotFields count="10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53">
        <item x="37"/>
        <item x="86"/>
        <item x="118"/>
        <item x="110"/>
        <item x="88"/>
        <item x="140"/>
        <item x="31"/>
        <item x="114"/>
        <item x="119"/>
        <item x="59"/>
        <item x="57"/>
        <item x="76"/>
        <item x="98"/>
        <item x="42"/>
        <item x="13"/>
        <item x="9"/>
        <item x="20"/>
        <item x="21"/>
        <item x="117"/>
        <item x="87"/>
        <item x="39"/>
        <item x="125"/>
        <item x="109"/>
        <item x="133"/>
        <item x="66"/>
        <item x="121"/>
        <item x="134"/>
        <item x="126"/>
        <item x="138"/>
        <item x="17"/>
        <item x="100"/>
        <item x="107"/>
        <item x="105"/>
        <item x="63"/>
        <item x="2"/>
        <item x="45"/>
        <item x="95"/>
        <item x="68"/>
        <item x="77"/>
        <item x="120"/>
        <item x="103"/>
        <item x="93"/>
        <item x="70"/>
        <item x="71"/>
        <item x="80"/>
        <item x="151"/>
        <item x="131"/>
        <item x="147"/>
        <item x="15"/>
        <item x="46"/>
        <item x="113"/>
        <item x="97"/>
        <item x="22"/>
        <item x="94"/>
        <item x="72"/>
        <item x="26"/>
        <item x="84"/>
        <item x="101"/>
        <item x="19"/>
        <item x="82"/>
        <item x="145"/>
        <item x="111"/>
        <item x="16"/>
        <item x="25"/>
        <item x="48"/>
        <item x="116"/>
        <item x="11"/>
        <item x="123"/>
        <item x="136"/>
        <item x="1"/>
        <item x="12"/>
        <item x="112"/>
        <item x="115"/>
        <item x="56"/>
        <item x="33"/>
        <item x="34"/>
        <item x="146"/>
        <item x="132"/>
        <item x="52"/>
        <item x="53"/>
        <item x="29"/>
        <item x="51"/>
        <item x="23"/>
        <item x="32"/>
        <item x="108"/>
        <item x="139"/>
        <item x="3"/>
        <item x="6"/>
        <item x="144"/>
        <item x="35"/>
        <item x="73"/>
        <item x="124"/>
        <item x="49"/>
        <item x="38"/>
        <item x="78"/>
        <item x="79"/>
        <item x="50"/>
        <item x="7"/>
        <item x="137"/>
        <item x="81"/>
        <item x="128"/>
        <item x="150"/>
        <item x="122"/>
        <item x="60"/>
        <item x="8"/>
        <item x="90"/>
        <item x="24"/>
        <item x="106"/>
        <item x="127"/>
        <item x="142"/>
        <item x="55"/>
        <item x="43"/>
        <item x="65"/>
        <item x="58"/>
        <item x="130"/>
        <item x="36"/>
        <item x="44"/>
        <item x="54"/>
        <item x="141"/>
        <item x="99"/>
        <item x="149"/>
        <item x="102"/>
        <item x="18"/>
        <item x="148"/>
        <item x="27"/>
        <item x="62"/>
        <item x="47"/>
        <item x="61"/>
        <item x="96"/>
        <item x="40"/>
        <item x="89"/>
        <item x="69"/>
        <item x="85"/>
        <item x="14"/>
        <item x="83"/>
        <item x="129"/>
        <item x="135"/>
        <item x="41"/>
        <item x="67"/>
        <item x="91"/>
        <item x="28"/>
        <item x="10"/>
        <item x="104"/>
        <item x="30"/>
        <item x="143"/>
        <item x="64"/>
        <item x="92"/>
        <item x="0"/>
        <item x="4"/>
        <item x="75"/>
        <item x="74"/>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5" outline="0" subtotalTop="0" showAll="0" includeNewItemsInFilter="1"/>
    <pivotField compact="0" numFmtId="165"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compact="0" numFmtId="2" outline="0" subtotalTop="0" showAll="0" includeNewItemsInFilter="1"/>
    <pivotField compact="0" numFmtId="10" outline="0" subtotalTop="0" showAll="0" includeNewItemsInFilter="1"/>
    <pivotField compact="0" outline="0" subtotalTop="0" showAll="0" includeNewItemsInFilter="1"/>
    <pivotField compact="0"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5"/>
  </rowFields>
  <rowItems count="1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t="grand">
      <x/>
    </i>
  </rowItems>
  <colItems count="1">
    <i/>
  </colItems>
  <dataFields count="1">
    <dataField name="Count of Composite ID" fld="1" subtotal="count" baseField="0" baseItem="0"/>
  </dataFields>
  <formats count="57">
    <format dxfId="56">
      <pivotArea dataOnly="0" labelOnly="1" outline="0" fieldPosition="0">
        <references count="1">
          <reference field="5" count="2">
            <x v="149"/>
            <x v="150"/>
          </reference>
        </references>
      </pivotArea>
    </format>
    <format dxfId="55">
      <pivotArea dataOnly="0" labelOnly="1" outline="0" fieldPosition="0">
        <references count="1">
          <reference field="5" count="1">
            <x v="147"/>
          </reference>
        </references>
      </pivotArea>
    </format>
    <format dxfId="54">
      <pivotArea dataOnly="0" labelOnly="1" outline="0" fieldPosition="0">
        <references count="1">
          <reference field="5" count="3">
            <x v="144"/>
            <x v="145"/>
            <x v="146"/>
          </reference>
        </references>
      </pivotArea>
    </format>
    <format dxfId="53">
      <pivotArea dataOnly="0" labelOnly="1" outline="0" fieldPosition="0">
        <references count="1">
          <reference field="5" count="1">
            <x v="142"/>
          </reference>
        </references>
      </pivotArea>
    </format>
    <format dxfId="52">
      <pivotArea dataOnly="0" labelOnly="1" outline="0" fieldPosition="0">
        <references count="1">
          <reference field="5" count="1">
            <x v="141"/>
          </reference>
        </references>
      </pivotArea>
    </format>
    <format dxfId="51">
      <pivotArea dataOnly="0" labelOnly="1" outline="0" fieldPosition="0">
        <references count="1">
          <reference field="5" count="2">
            <x v="139"/>
            <x v="140"/>
          </reference>
        </references>
      </pivotArea>
    </format>
    <format dxfId="50">
      <pivotArea dataOnly="0" labelOnly="1" outline="0" fieldPosition="0">
        <references count="1">
          <reference field="5" count="1">
            <x v="136"/>
          </reference>
        </references>
      </pivotArea>
    </format>
    <format dxfId="49">
      <pivotArea dataOnly="0" labelOnly="1" outline="0" fieldPosition="0">
        <references count="1">
          <reference field="5" count="1">
            <x v="132"/>
          </reference>
        </references>
      </pivotArea>
    </format>
    <format dxfId="48">
      <pivotArea dataOnly="0" labelOnly="1" outline="0" fieldPosition="0">
        <references count="1">
          <reference field="5" count="1">
            <x v="130"/>
          </reference>
        </references>
      </pivotArea>
    </format>
    <format dxfId="47">
      <pivotArea dataOnly="0" labelOnly="1" outline="0" fieldPosition="0">
        <references count="1">
          <reference field="5" count="1">
            <x v="127"/>
          </reference>
        </references>
      </pivotArea>
    </format>
    <format dxfId="46">
      <pivotArea dataOnly="0" labelOnly="1" outline="0" fieldPosition="0">
        <references count="1">
          <reference field="5" count="1">
            <x v="124"/>
          </reference>
        </references>
      </pivotArea>
    </format>
    <format dxfId="45">
      <pivotArea dataOnly="0" labelOnly="1" outline="0" fieldPosition="0">
        <references count="1">
          <reference field="5" count="1">
            <x v="122"/>
          </reference>
        </references>
      </pivotArea>
    </format>
    <format dxfId="44">
      <pivotArea dataOnly="0" labelOnly="1" outline="0" fieldPosition="0">
        <references count="1">
          <reference field="5" count="1">
            <x v="120"/>
          </reference>
        </references>
      </pivotArea>
    </format>
    <format dxfId="43">
      <pivotArea dataOnly="0" labelOnly="1" outline="0" fieldPosition="0">
        <references count="1">
          <reference field="5" count="2">
            <x v="116"/>
            <x v="117"/>
          </reference>
        </references>
      </pivotArea>
    </format>
    <format dxfId="42">
      <pivotArea dataOnly="0" labelOnly="1" outline="0" fieldPosition="0">
        <references count="1">
          <reference field="5" count="2">
            <x v="112"/>
            <x v="113"/>
          </reference>
        </references>
      </pivotArea>
    </format>
    <format dxfId="41">
      <pivotArea dataOnly="0" labelOnly="1" outline="0" fieldPosition="0">
        <references count="1">
          <reference field="5" count="1">
            <x v="110"/>
          </reference>
        </references>
      </pivotArea>
    </format>
    <format dxfId="40">
      <pivotArea dataOnly="0" labelOnly="1" outline="0" fieldPosition="0">
        <references count="1">
          <reference field="5" count="1">
            <x v="106"/>
          </reference>
        </references>
      </pivotArea>
    </format>
    <format dxfId="39">
      <pivotArea dataOnly="0" labelOnly="1" outline="0" fieldPosition="0">
        <references count="1">
          <reference field="5" count="2">
            <x v="103"/>
            <x v="104"/>
          </reference>
        </references>
      </pivotArea>
    </format>
    <format dxfId="38">
      <pivotArea dataOnly="0" labelOnly="1" outline="0" fieldPosition="0">
        <references count="1">
          <reference field="5" count="1">
            <x v="102"/>
          </reference>
        </references>
      </pivotArea>
    </format>
    <format dxfId="37">
      <pivotArea dataOnly="0" labelOnly="1" outline="0" fieldPosition="0">
        <references count="1">
          <reference field="5" count="1">
            <x v="101"/>
          </reference>
        </references>
      </pivotArea>
    </format>
    <format dxfId="36">
      <pivotArea dataOnly="0" labelOnly="1" outline="0" fieldPosition="0">
        <references count="1">
          <reference field="5" count="1">
            <x v="97"/>
          </reference>
        </references>
      </pivotArea>
    </format>
    <format dxfId="35">
      <pivotArea dataOnly="0" labelOnly="1" outline="0" fieldPosition="0">
        <references count="1">
          <reference field="5" count="1">
            <x v="94"/>
          </reference>
        </references>
      </pivotArea>
    </format>
    <format dxfId="34">
      <pivotArea dataOnly="0" labelOnly="1" outline="0" fieldPosition="0">
        <references count="1">
          <reference field="5" count="1">
            <x v="81"/>
          </reference>
        </references>
      </pivotArea>
    </format>
    <format dxfId="33">
      <pivotArea dataOnly="0" labelOnly="1" outline="0" fieldPosition="0">
        <references count="1">
          <reference field="5" count="1">
            <x v="80"/>
          </reference>
        </references>
      </pivotArea>
    </format>
    <format dxfId="32">
      <pivotArea dataOnly="0" labelOnly="1" outline="0" fieldPosition="0">
        <references count="1">
          <reference field="5" count="1">
            <x v="78"/>
          </reference>
        </references>
      </pivotArea>
    </format>
    <format dxfId="31">
      <pivotArea dataOnly="0" labelOnly="1" outline="0" fieldPosition="0">
        <references count="1">
          <reference field="5" count="1">
            <x v="77"/>
          </reference>
        </references>
      </pivotArea>
    </format>
    <format dxfId="30">
      <pivotArea dataOnly="0" labelOnly="1" outline="0" fieldPosition="0">
        <references count="1">
          <reference field="5" count="2">
            <x v="74"/>
            <x v="75"/>
          </reference>
        </references>
      </pivotArea>
    </format>
    <format dxfId="29">
      <pivotArea dataOnly="0" labelOnly="1" outline="0" fieldPosition="0">
        <references count="1">
          <reference field="5" count="1">
            <x v="71"/>
          </reference>
        </references>
      </pivotArea>
    </format>
    <format dxfId="28">
      <pivotArea dataOnly="0" labelOnly="1" outline="0" fieldPosition="0">
        <references count="1">
          <reference field="5" count="1">
            <x v="69"/>
          </reference>
        </references>
      </pivotArea>
    </format>
    <format dxfId="27">
      <pivotArea dataOnly="0" labelOnly="1" outline="0" fieldPosition="0">
        <references count="1">
          <reference field="5" count="1">
            <x v="68"/>
          </reference>
        </references>
      </pivotArea>
    </format>
    <format dxfId="26">
      <pivotArea dataOnly="0" labelOnly="1" outline="0" fieldPosition="0">
        <references count="1">
          <reference field="5" count="1">
            <x v="66"/>
          </reference>
        </references>
      </pivotArea>
    </format>
    <format dxfId="25">
      <pivotArea dataOnly="0" labelOnly="1" outline="0" fieldPosition="0">
        <references count="1">
          <reference field="5" count="1">
            <x v="58"/>
          </reference>
        </references>
      </pivotArea>
    </format>
    <format dxfId="24">
      <pivotArea dataOnly="0" labelOnly="1" outline="0" fieldPosition="0">
        <references count="1">
          <reference field="5" count="1">
            <x v="56"/>
          </reference>
        </references>
      </pivotArea>
    </format>
    <format dxfId="23">
      <pivotArea dataOnly="0" labelOnly="1" outline="0" fieldPosition="0">
        <references count="1">
          <reference field="5" count="1">
            <x v="55"/>
          </reference>
        </references>
      </pivotArea>
    </format>
    <format dxfId="22">
      <pivotArea dataOnly="0" labelOnly="1" outline="0" fieldPosition="0">
        <references count="1">
          <reference field="5" count="2">
            <x v="53"/>
            <x v="54"/>
          </reference>
        </references>
      </pivotArea>
    </format>
    <format dxfId="21">
      <pivotArea dataOnly="0" labelOnly="1" outline="0" fieldPosition="0">
        <references count="1">
          <reference field="5" count="1">
            <x v="50"/>
          </reference>
        </references>
      </pivotArea>
    </format>
    <format dxfId="20">
      <pivotArea dataOnly="0" labelOnly="1" outline="0" fieldPosition="0">
        <references count="1">
          <reference field="5" count="2">
            <x v="48"/>
            <x v="49"/>
          </reference>
        </references>
      </pivotArea>
    </format>
    <format dxfId="19">
      <pivotArea dataOnly="0" labelOnly="1" outline="0" fieldPosition="0">
        <references count="1">
          <reference field="5" count="2">
            <x v="40"/>
            <x v="41"/>
          </reference>
        </references>
      </pivotArea>
    </format>
    <format dxfId="18">
      <pivotArea dataOnly="0" labelOnly="1" outline="0" fieldPosition="0">
        <references count="1">
          <reference field="5" count="1">
            <x v="37"/>
          </reference>
        </references>
      </pivotArea>
    </format>
    <format dxfId="17">
      <pivotArea dataOnly="0" labelOnly="1" outline="0" fieldPosition="0">
        <references count="1">
          <reference field="5" count="1">
            <x v="35"/>
          </reference>
        </references>
      </pivotArea>
    </format>
    <format dxfId="16">
      <pivotArea dataOnly="0" labelOnly="1" outline="0" fieldPosition="0">
        <references count="1">
          <reference field="5" count="1">
            <x v="34"/>
          </reference>
        </references>
      </pivotArea>
    </format>
    <format dxfId="15">
      <pivotArea dataOnly="0" labelOnly="1" outline="0" fieldPosition="0">
        <references count="1">
          <reference field="5" count="1">
            <x v="32"/>
          </reference>
        </references>
      </pivotArea>
    </format>
    <format dxfId="14">
      <pivotArea dataOnly="0" labelOnly="1" outline="0" fieldPosition="0">
        <references count="1">
          <reference field="5" count="1">
            <x v="26"/>
          </reference>
        </references>
      </pivotArea>
    </format>
    <format dxfId="13">
      <pivotArea dataOnly="0" labelOnly="1" outline="0" fieldPosition="0">
        <references count="1">
          <reference field="5" count="1">
            <x v="24"/>
          </reference>
        </references>
      </pivotArea>
    </format>
    <format dxfId="12">
      <pivotArea dataOnly="0" labelOnly="1" outline="0" fieldPosition="0">
        <references count="1">
          <reference field="5" count="1">
            <x v="20"/>
          </reference>
        </references>
      </pivotArea>
    </format>
    <format dxfId="11">
      <pivotArea dataOnly="0" labelOnly="1" outline="0" fieldPosition="0">
        <references count="1">
          <reference field="5" count="2">
            <x v="17"/>
            <x v="18"/>
          </reference>
        </references>
      </pivotArea>
    </format>
    <format dxfId="10">
      <pivotArea dataOnly="0" labelOnly="1" outline="0" fieldPosition="0">
        <references count="1">
          <reference field="5" count="1">
            <x v="14"/>
          </reference>
        </references>
      </pivotArea>
    </format>
    <format dxfId="9">
      <pivotArea dataOnly="0" labelOnly="1" outline="0" fieldPosition="0">
        <references count="1">
          <reference field="5" count="2">
            <x v="8"/>
            <x v="9"/>
          </reference>
        </references>
      </pivotArea>
    </format>
    <format dxfId="8">
      <pivotArea dataOnly="0" labelOnly="1" outline="0" fieldPosition="0">
        <references count="1">
          <reference field="5" count="1">
            <x v="7"/>
          </reference>
        </references>
      </pivotArea>
    </format>
    <format dxfId="7">
      <pivotArea dataOnly="0" labelOnly="1" outline="0" fieldPosition="0">
        <references count="1">
          <reference field="5" count="1">
            <x v="5"/>
          </reference>
        </references>
      </pivotArea>
    </format>
    <format dxfId="6">
      <pivotArea type="origin" dataOnly="0" labelOnly="1" outline="0" fieldPosition="0"/>
    </format>
    <format dxfId="5">
      <pivotArea field="5" type="button" dataOnly="0" labelOnly="1" outline="0" axis="axisRow" fieldPosition="0"/>
    </format>
    <format dxfId="4">
      <pivotArea dataOnly="0" labelOnly="1" outline="0"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
      <pivotArea dataOnly="0" labelOnly="1" outline="0" fieldPosition="0">
        <references count="1">
          <reference field="5"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
      <pivotArea dataOnly="0" labelOnly="1" outline="0" fieldPosition="0">
        <references count="1">
          <reference field="5"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
      <pivotArea dataOnly="0" labelOnly="1" outline="0" fieldPosition="0">
        <references count="1">
          <reference field="5" count="2">
            <x v="150"/>
            <x v="151"/>
          </reference>
        </references>
      </pivotArea>
    </format>
    <format dxfId="0">
      <pivotArea dataOnly="0" labelOnly="1" grandRow="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A3:C107" firstHeaderRow="2" firstDataRow="2" firstDataCol="2"/>
  <pivotFields count="103">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5" outline="0" subtotalTop="0" showAll="0" includeNewItemsInFilter="1"/>
    <pivotField compact="0" numFmtId="165"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compact="0" numFmtId="2" outline="0" subtotalTop="0" showAll="0" includeNewItemsInFilter="1"/>
    <pivotField compact="0" numFmtId="10" outline="0" subtotalTop="0" showAll="0" includeNewItemsInFilter="1"/>
    <pivotField compact="0" outline="0" subtotalTop="0" showAll="0" includeNewItemsInFilter="1"/>
    <pivotField compact="0"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5">
        <item x="2"/>
        <item x="0"/>
        <item x="1"/>
        <item x="3"/>
        <item t="default"/>
      </items>
    </pivotField>
  </pivotFields>
  <rowFields count="2">
    <field x="15"/>
    <field x="102"/>
  </rowFields>
  <rowItems count="103">
    <i>
      <x/>
      <x v="1"/>
    </i>
    <i r="1">
      <x v="2"/>
    </i>
    <i>
      <x v="1"/>
      <x/>
    </i>
    <i r="1">
      <x v="1"/>
    </i>
    <i>
      <x v="2"/>
      <x/>
    </i>
    <i>
      <x v="3"/>
      <x v="1"/>
    </i>
    <i>
      <x v="4"/>
      <x/>
    </i>
    <i>
      <x v="5"/>
      <x v="1"/>
    </i>
    <i r="1">
      <x v="2"/>
    </i>
    <i>
      <x v="6"/>
      <x/>
    </i>
    <i>
      <x v="7"/>
      <x/>
    </i>
    <i>
      <x v="8"/>
      <x/>
    </i>
    <i r="1">
      <x v="3"/>
    </i>
    <i>
      <x v="9"/>
      <x/>
    </i>
    <i r="1">
      <x v="1"/>
    </i>
    <i r="1">
      <x v="2"/>
    </i>
    <i r="1">
      <x v="3"/>
    </i>
    <i>
      <x v="10"/>
      <x/>
    </i>
    <i r="1">
      <x v="1"/>
    </i>
    <i r="1">
      <x v="3"/>
    </i>
    <i>
      <x v="11"/>
      <x v="1"/>
    </i>
    <i>
      <x v="12"/>
      <x v="1"/>
    </i>
    <i>
      <x v="13"/>
      <x/>
    </i>
    <i r="1">
      <x v="1"/>
    </i>
    <i>
      <x v="14"/>
      <x/>
    </i>
    <i>
      <x v="15"/>
      <x/>
    </i>
    <i r="1">
      <x v="1"/>
    </i>
    <i r="1">
      <x v="2"/>
    </i>
    <i r="1">
      <x v="3"/>
    </i>
    <i>
      <x v="16"/>
      <x v="1"/>
    </i>
    <i r="1">
      <x v="3"/>
    </i>
    <i>
      <x v="17"/>
      <x v="1"/>
    </i>
    <i>
      <x v="18"/>
      <x v="1"/>
    </i>
    <i>
      <x v="19"/>
      <x v="1"/>
    </i>
    <i>
      <x v="20"/>
      <x/>
    </i>
    <i>
      <x v="21"/>
      <x v="1"/>
    </i>
    <i>
      <x v="22"/>
      <x/>
    </i>
    <i r="1">
      <x v="1"/>
    </i>
    <i>
      <x v="23"/>
      <x/>
    </i>
    <i r="1">
      <x v="1"/>
    </i>
    <i>
      <x v="24"/>
      <x/>
    </i>
    <i>
      <x v="25"/>
      <x/>
    </i>
    <i>
      <x v="26"/>
      <x/>
    </i>
    <i>
      <x v="27"/>
      <x/>
    </i>
    <i r="1">
      <x v="1"/>
    </i>
    <i r="1">
      <x v="2"/>
    </i>
    <i>
      <x v="28"/>
      <x/>
    </i>
    <i r="1">
      <x v="1"/>
    </i>
    <i>
      <x v="29"/>
      <x/>
    </i>
    <i r="1">
      <x v="1"/>
    </i>
    <i r="1">
      <x v="3"/>
    </i>
    <i>
      <x v="30"/>
      <x/>
    </i>
    <i>
      <x v="31"/>
      <x v="1"/>
    </i>
    <i>
      <x v="32"/>
      <x v="1"/>
    </i>
    <i r="1">
      <x v="3"/>
    </i>
    <i>
      <x v="33"/>
      <x/>
    </i>
    <i r="1">
      <x v="1"/>
    </i>
    <i>
      <x v="34"/>
      <x/>
    </i>
    <i>
      <x v="35"/>
      <x/>
    </i>
    <i r="1">
      <x v="1"/>
    </i>
    <i r="1">
      <x v="3"/>
    </i>
    <i>
      <x v="36"/>
      <x v="1"/>
    </i>
    <i r="1">
      <x v="3"/>
    </i>
    <i>
      <x v="37"/>
      <x/>
    </i>
    <i r="1">
      <x v="3"/>
    </i>
    <i>
      <x v="38"/>
      <x/>
    </i>
    <i r="1">
      <x v="1"/>
    </i>
    <i r="1">
      <x v="2"/>
    </i>
    <i>
      <x v="39"/>
      <x/>
    </i>
    <i r="1">
      <x v="1"/>
    </i>
    <i r="1">
      <x v="2"/>
    </i>
    <i>
      <x v="40"/>
      <x/>
    </i>
    <i>
      <x v="41"/>
      <x/>
    </i>
    <i r="1">
      <x v="1"/>
    </i>
    <i r="1">
      <x v="2"/>
    </i>
    <i r="1">
      <x v="3"/>
    </i>
    <i>
      <x v="42"/>
      <x/>
    </i>
    <i>
      <x v="43"/>
      <x/>
    </i>
    <i r="1">
      <x v="1"/>
    </i>
    <i r="1">
      <x v="2"/>
    </i>
    <i r="1">
      <x v="3"/>
    </i>
    <i>
      <x v="44"/>
      <x/>
    </i>
    <i>
      <x v="45"/>
      <x v="3"/>
    </i>
    <i>
      <x v="46"/>
      <x/>
    </i>
    <i>
      <x v="47"/>
      <x/>
    </i>
    <i r="1">
      <x v="3"/>
    </i>
    <i>
      <x v="48"/>
      <x/>
    </i>
    <i r="1">
      <x v="2"/>
    </i>
    <i r="1">
      <x v="3"/>
    </i>
    <i>
      <x v="49"/>
      <x v="1"/>
    </i>
    <i>
      <x v="50"/>
      <x v="1"/>
    </i>
    <i r="1">
      <x v="2"/>
    </i>
    <i>
      <x v="51"/>
      <x/>
    </i>
    <i r="1">
      <x v="1"/>
    </i>
    <i>
      <x v="52"/>
      <x v="1"/>
    </i>
    <i>
      <x v="53"/>
      <x/>
    </i>
    <i>
      <x v="54"/>
      <x/>
    </i>
    <i>
      <x v="55"/>
      <x v="1"/>
    </i>
    <i>
      <x v="56"/>
      <x/>
    </i>
    <i r="1">
      <x v="1"/>
    </i>
    <i r="1">
      <x v="3"/>
    </i>
    <i>
      <x v="57"/>
      <x v="1"/>
    </i>
    <i t="grand">
      <x/>
    </i>
  </rowItems>
  <colItems count="1">
    <i/>
  </colItems>
  <dataFields count="1">
    <dataField name="Count of Composite ID" fld="1" subtotal="count"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E6:G24" firstHeaderRow="2" firstDataRow="2" firstDataCol="2"/>
  <pivotFields count="101">
    <pivotField axis="axisRow" compact="0" outline="0" subtotalTop="0" showAll="0" includeNewItemsInFilter="1">
      <items count="5">
        <item x="0"/>
        <item x="1"/>
        <item x="2"/>
        <item h="1" x="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8">
        <item x="2"/>
        <item x="4"/>
        <item x="5"/>
        <item x="1"/>
        <item x="0"/>
        <item x="6"/>
        <item x="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5" outline="0" subtotalTop="0" showAll="0" includeNewItemsInFilter="1"/>
    <pivotField compact="0" numFmtId="165"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numFmtId="2"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compact="0" numFmtId="2" outline="0" subtotalTop="0" showAll="0" includeNewItemsInFilter="1"/>
    <pivotField compact="0" numFmtId="10" outline="0" subtotalTop="0" showAll="0" includeNewItemsInFilter="1"/>
    <pivotField compact="0" outline="0" subtotalTop="0" showAll="0" includeNewItemsInFilter="1"/>
    <pivotField compact="0"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numFmtId="9"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4"/>
  </rowFields>
  <rowItems count="17">
    <i>
      <x/>
      <x/>
    </i>
    <i r="1">
      <x v="2"/>
    </i>
    <i r="1">
      <x v="3"/>
    </i>
    <i r="1">
      <x v="4"/>
    </i>
    <i r="1">
      <x v="5"/>
    </i>
    <i t="default">
      <x/>
    </i>
    <i>
      <x v="1"/>
      <x/>
    </i>
    <i r="1">
      <x v="1"/>
    </i>
    <i r="1">
      <x v="2"/>
    </i>
    <i r="1">
      <x v="3"/>
    </i>
    <i r="1">
      <x v="4"/>
    </i>
    <i r="1">
      <x v="5"/>
    </i>
    <i r="1">
      <x v="6"/>
    </i>
    <i t="default">
      <x v="1"/>
    </i>
    <i>
      <x v="2"/>
      <x v="6"/>
    </i>
    <i t="default">
      <x v="2"/>
    </i>
    <i t="grand">
      <x/>
    </i>
  </rowItems>
  <colItems count="1">
    <i/>
  </colItems>
  <dataFields count="1">
    <dataField name="Count of Composite ID" fld="1" subtotal="count"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hyperlink" Target="http://wogcc.state.wy.us/" TargetMode="External"/><Relationship Id="rId1" Type="http://schemas.openxmlformats.org/officeDocument/2006/relationships/hyperlink" Target="http://energy.cr.usgs.gov/prov/prodwat/intro.htm" TargetMode="External"/></Relationships>
</file>

<file path=xl/worksheets/sheet1.xml><?xml version="1.0" encoding="utf-8"?>
<worksheet xmlns="http://schemas.openxmlformats.org/spreadsheetml/2006/main" xmlns:r="http://schemas.openxmlformats.org/officeDocument/2006/relationships">
  <dimension ref="A1:CS2419"/>
  <sheetViews>
    <sheetView tabSelected="1" workbookViewId="0">
      <pane xSplit="2" ySplit="2" topLeftCell="C783" activePane="bottomRight" state="frozenSplit"/>
      <selection pane="topRight" activeCell="L1" sqref="L1"/>
      <selection pane="bottomLeft" activeCell="A2" sqref="A2"/>
      <selection pane="bottomRight" activeCell="B826" sqref="B826"/>
    </sheetView>
  </sheetViews>
  <sheetFormatPr defaultRowHeight="11.25"/>
  <cols>
    <col min="1" max="1" width="9" style="20" bestFit="1" customWidth="1"/>
    <col min="2" max="2" width="42.42578125" style="20" bestFit="1" customWidth="1"/>
    <col min="3" max="3" width="9.5703125" style="4" bestFit="1" customWidth="1"/>
    <col min="4" max="4" width="8.28515625" style="4" bestFit="1" customWidth="1"/>
    <col min="5" max="5" width="11.28515625" style="4" bestFit="1" customWidth="1"/>
    <col min="6" max="6" width="19.140625" style="4" bestFit="1" customWidth="1"/>
    <col min="7" max="7" width="6.28515625" style="38" bestFit="1" customWidth="1"/>
    <col min="8" max="8" width="6.140625" style="38" bestFit="1" customWidth="1"/>
    <col min="9" max="9" width="7.85546875" style="38" bestFit="1" customWidth="1"/>
    <col min="10" max="10" width="5.42578125" style="38" bestFit="1" customWidth="1"/>
    <col min="11" max="11" width="10" style="23" customWidth="1"/>
    <col min="12" max="12" width="11.42578125" style="23" customWidth="1"/>
    <col min="13" max="13" width="9.5703125" style="61" customWidth="1"/>
    <col min="14" max="14" width="29.7109375" style="4" customWidth="1"/>
    <col min="15" max="15" width="8.7109375" style="40" customWidth="1"/>
    <col min="16" max="16" width="28.7109375" style="4" bestFit="1" customWidth="1"/>
    <col min="17" max="17" width="5.5703125" style="46" customWidth="1"/>
    <col min="18" max="18" width="5.28515625" style="46" customWidth="1"/>
    <col min="19" max="19" width="5" style="46" customWidth="1"/>
    <col min="20" max="20" width="3.140625" style="4" customWidth="1"/>
    <col min="21" max="21" width="9.42578125" style="46" customWidth="1"/>
    <col min="22" max="22" width="10" style="46" customWidth="1"/>
    <col min="23" max="23" width="8.7109375" style="46" customWidth="1"/>
    <col min="24" max="24" width="10" style="46" customWidth="1"/>
    <col min="25" max="25" width="14.42578125" style="39" customWidth="1"/>
    <col min="26" max="26" width="9.5703125" style="40" customWidth="1"/>
    <col min="27" max="27" width="5.28515625" style="41" customWidth="1"/>
    <col min="28" max="28" width="4.5703125" style="4" customWidth="1"/>
    <col min="29" max="29" width="6.28515625" style="4" customWidth="1"/>
    <col min="30" max="30" width="8.7109375" style="4" customWidth="1"/>
    <col min="31" max="31" width="7" style="4" customWidth="1"/>
    <col min="32" max="32" width="8" style="4" customWidth="1"/>
    <col min="33" max="33" width="8.7109375" style="4" customWidth="1"/>
    <col min="34" max="35" width="7" style="4" customWidth="1"/>
    <col min="36" max="36" width="4.42578125" style="31" customWidth="1"/>
    <col min="37" max="37" width="4" style="31" customWidth="1"/>
    <col min="38" max="38" width="5.85546875" style="4" customWidth="1"/>
    <col min="39" max="39" width="7" style="4" customWidth="1"/>
    <col min="40" max="40" width="4.5703125" style="4" customWidth="1"/>
    <col min="41" max="41" width="72.140625" style="4" customWidth="1"/>
    <col min="42" max="42" width="6.5703125" style="17" customWidth="1"/>
    <col min="43" max="43" width="5.7109375" style="29" customWidth="1"/>
    <col min="44" max="44" width="6.5703125" style="29" customWidth="1"/>
    <col min="45" max="45" width="5.7109375" style="29" customWidth="1"/>
    <col min="46" max="46" width="6.5703125" style="29" customWidth="1"/>
    <col min="47" max="47" width="6.5703125" style="30" customWidth="1"/>
    <col min="48" max="48" width="7.5703125" style="30" customWidth="1"/>
    <col min="49" max="49" width="6.5703125" style="30" customWidth="1"/>
    <col min="50" max="50" width="5.7109375" style="30" customWidth="1"/>
    <col min="51" max="52" width="6.5703125" style="30" customWidth="1"/>
    <col min="53" max="53" width="7.28515625" style="7" customWidth="1"/>
    <col min="54" max="54" width="9" style="42" bestFit="1" customWidth="1"/>
    <col min="55" max="55" width="8.7109375" style="43" bestFit="1" customWidth="1"/>
    <col min="56" max="56" width="4.7109375" style="32" customWidth="1"/>
    <col min="57" max="57" width="4.42578125" style="32" customWidth="1"/>
    <col min="58" max="58" width="5.5703125" style="32" customWidth="1"/>
    <col min="59" max="59" width="5" style="33" customWidth="1"/>
    <col min="60" max="60" width="6.42578125" style="33" customWidth="1"/>
    <col min="61" max="61" width="5.42578125" style="33" customWidth="1"/>
    <col min="62" max="62" width="5.7109375" style="4" customWidth="1"/>
    <col min="63" max="63" width="6.140625" style="4" customWidth="1"/>
    <col min="64" max="64" width="4.42578125" style="4" customWidth="1"/>
    <col min="65" max="65" width="7" style="4" customWidth="1"/>
    <col min="66" max="66" width="8.42578125" style="4" customWidth="1"/>
    <col min="67" max="67" width="6.140625" style="4" customWidth="1"/>
    <col min="68" max="68" width="6.42578125" style="4" customWidth="1"/>
    <col min="69" max="69" width="6.7109375" style="4" customWidth="1"/>
    <col min="70" max="70" width="7.7109375" style="4" customWidth="1"/>
    <col min="71" max="71" width="5.7109375" style="4" customWidth="1"/>
    <col min="72" max="72" width="7.140625" style="4" customWidth="1"/>
    <col min="73" max="73" width="4.42578125" style="4" customWidth="1"/>
    <col min="74" max="74" width="7.140625" style="4" customWidth="1"/>
    <col min="75" max="75" width="4.42578125" style="4" customWidth="1"/>
    <col min="76" max="76" width="9" style="4" customWidth="1"/>
    <col min="77" max="77" width="5.28515625" style="4" customWidth="1"/>
    <col min="78" max="78" width="4" style="4" customWidth="1"/>
    <col min="79" max="79" width="7.85546875" style="4" customWidth="1"/>
    <col min="80" max="80" width="7.140625" style="4" customWidth="1"/>
    <col min="81" max="81" width="5.140625" style="4" customWidth="1"/>
    <col min="82" max="82" width="6.5703125" style="4" customWidth="1"/>
    <col min="83" max="83" width="6" style="4" customWidth="1"/>
    <col min="84" max="84" width="6.42578125" style="4" customWidth="1"/>
    <col min="85" max="85" width="9" style="4" customWidth="1"/>
    <col min="86" max="86" width="5" style="4" customWidth="1"/>
    <col min="87" max="87" width="4.85546875" style="4" customWidth="1"/>
    <col min="88" max="88" width="4.5703125" style="4" customWidth="1"/>
    <col min="89" max="89" width="7.42578125" style="4" customWidth="1"/>
    <col min="90" max="90" width="5.7109375" style="4" customWidth="1"/>
    <col min="91" max="91" width="47.140625" style="4" customWidth="1"/>
    <col min="92" max="92" width="8.42578125" style="4" customWidth="1"/>
    <col min="93" max="93" width="69.42578125" style="4" customWidth="1"/>
    <col min="94" max="94" width="8.85546875" style="46" customWidth="1"/>
    <col min="95" max="95" width="13.42578125" style="4" customWidth="1"/>
    <col min="96" max="96" width="17.5703125" style="78" bestFit="1" customWidth="1"/>
    <col min="97" max="97" width="25.85546875" style="78" bestFit="1" customWidth="1"/>
    <col min="98" max="16384" width="9.140625" style="4"/>
  </cols>
  <sheetData>
    <row r="1" spans="1:97" ht="33.75">
      <c r="AP1" s="103" t="s">
        <v>7662</v>
      </c>
      <c r="AQ1" s="103"/>
      <c r="AR1" s="103"/>
      <c r="AS1" s="103"/>
      <c r="AT1" s="103"/>
      <c r="AU1" s="104" t="s">
        <v>7663</v>
      </c>
      <c r="AV1" s="104"/>
      <c r="AW1" s="104"/>
      <c r="AX1" s="104"/>
      <c r="AY1" s="104"/>
      <c r="AZ1" s="104"/>
      <c r="BA1" s="79" t="s">
        <v>7664</v>
      </c>
      <c r="BB1" s="79" t="s">
        <v>7665</v>
      </c>
      <c r="BC1" s="79" t="s">
        <v>7666</v>
      </c>
      <c r="BD1" s="105" t="s">
        <v>7667</v>
      </c>
      <c r="BE1" s="105"/>
      <c r="BF1" s="105"/>
      <c r="BG1" s="105"/>
      <c r="BH1" s="105"/>
      <c r="BI1" s="105"/>
    </row>
    <row r="2" spans="1:97">
      <c r="A2" s="16" t="s">
        <v>3589</v>
      </c>
      <c r="B2" s="60" t="s">
        <v>3917</v>
      </c>
      <c r="C2" s="31" t="s">
        <v>3930</v>
      </c>
      <c r="D2" s="31" t="s">
        <v>3918</v>
      </c>
      <c r="E2" s="31" t="s">
        <v>3919</v>
      </c>
      <c r="F2" s="31" t="s">
        <v>3920</v>
      </c>
      <c r="G2" s="61" t="s">
        <v>3921</v>
      </c>
      <c r="H2" s="61" t="s">
        <v>3922</v>
      </c>
      <c r="I2" s="61" t="s">
        <v>3923</v>
      </c>
      <c r="J2" s="61" t="s">
        <v>3924</v>
      </c>
      <c r="K2" s="23" t="s">
        <v>5562</v>
      </c>
      <c r="L2" s="23" t="s">
        <v>5563</v>
      </c>
      <c r="M2" s="47" t="s">
        <v>3925</v>
      </c>
      <c r="N2" s="31" t="s">
        <v>3926</v>
      </c>
      <c r="O2" s="40" t="s">
        <v>3927</v>
      </c>
      <c r="P2" s="31" t="s">
        <v>3928</v>
      </c>
      <c r="Q2" s="61" t="s">
        <v>3871</v>
      </c>
      <c r="R2" s="61" t="s">
        <v>2516</v>
      </c>
      <c r="S2" s="72" t="s">
        <v>3872</v>
      </c>
      <c r="T2" s="31" t="s">
        <v>2506</v>
      </c>
      <c r="U2" s="72" t="s">
        <v>3931</v>
      </c>
      <c r="V2" s="72" t="s">
        <v>3932</v>
      </c>
      <c r="W2" s="72" t="s">
        <v>5564</v>
      </c>
      <c r="X2" s="72" t="s">
        <v>5565</v>
      </c>
      <c r="Y2" s="73" t="s">
        <v>3933</v>
      </c>
      <c r="Z2" s="40" t="s">
        <v>3934</v>
      </c>
      <c r="AA2" s="52" t="s">
        <v>3780</v>
      </c>
      <c r="AB2" s="31" t="s">
        <v>3935</v>
      </c>
      <c r="AC2" s="31" t="s">
        <v>3936</v>
      </c>
      <c r="AD2" s="31" t="s">
        <v>3937</v>
      </c>
      <c r="AE2" s="31" t="s">
        <v>3938</v>
      </c>
      <c r="AF2" s="31" t="s">
        <v>3939</v>
      </c>
      <c r="AG2" s="31" t="s">
        <v>3940</v>
      </c>
      <c r="AH2" s="31" t="s">
        <v>3941</v>
      </c>
      <c r="AI2" s="31" t="s">
        <v>3942</v>
      </c>
      <c r="AJ2" s="31" t="s">
        <v>5495</v>
      </c>
      <c r="AK2" s="31" t="s">
        <v>5496</v>
      </c>
      <c r="AL2" s="31" t="s">
        <v>3943</v>
      </c>
      <c r="AM2" s="19" t="s">
        <v>3781</v>
      </c>
      <c r="AN2" s="4" t="s">
        <v>1049</v>
      </c>
      <c r="AO2" s="31" t="s">
        <v>3944</v>
      </c>
      <c r="AP2" s="17" t="s">
        <v>3864</v>
      </c>
      <c r="AQ2" s="29" t="s">
        <v>2403</v>
      </c>
      <c r="AR2" s="29" t="s">
        <v>2404</v>
      </c>
      <c r="AS2" s="29" t="s">
        <v>2405</v>
      </c>
      <c r="AT2" s="29" t="s">
        <v>2406</v>
      </c>
      <c r="AU2" s="30" t="s">
        <v>2407</v>
      </c>
      <c r="AV2" s="30" t="s">
        <v>2409</v>
      </c>
      <c r="AW2" s="30" t="s">
        <v>5086</v>
      </c>
      <c r="AX2" s="30" t="s">
        <v>5087</v>
      </c>
      <c r="AY2" s="30" t="s">
        <v>2408</v>
      </c>
      <c r="AZ2" s="30" t="s">
        <v>2410</v>
      </c>
      <c r="BA2" s="7" t="s">
        <v>2412</v>
      </c>
      <c r="BB2" s="42" t="s">
        <v>2411</v>
      </c>
      <c r="BC2" s="6" t="s">
        <v>2413</v>
      </c>
      <c r="BD2" s="32" t="s">
        <v>3865</v>
      </c>
      <c r="BE2" s="32" t="s">
        <v>3866</v>
      </c>
      <c r="BF2" s="32" t="s">
        <v>3867</v>
      </c>
      <c r="BG2" s="33" t="s">
        <v>3868</v>
      </c>
      <c r="BH2" s="33" t="s">
        <v>3869</v>
      </c>
      <c r="BI2" s="33" t="s">
        <v>3870</v>
      </c>
      <c r="BJ2" s="4" t="s">
        <v>3945</v>
      </c>
      <c r="BK2" s="4" t="s">
        <v>3946</v>
      </c>
      <c r="BL2" s="4" t="s">
        <v>5497</v>
      </c>
      <c r="BM2" s="4" t="s">
        <v>5498</v>
      </c>
      <c r="BN2" s="4" t="s">
        <v>3947</v>
      </c>
      <c r="BO2" s="4" t="s">
        <v>5129</v>
      </c>
      <c r="BP2" s="4" t="s">
        <v>3948</v>
      </c>
      <c r="BQ2" s="4" t="s">
        <v>3949</v>
      </c>
      <c r="BR2" s="4" t="s">
        <v>3950</v>
      </c>
      <c r="BS2" s="4" t="s">
        <v>3951</v>
      </c>
      <c r="BT2" s="4" t="s">
        <v>3952</v>
      </c>
      <c r="BU2" s="4" t="s">
        <v>3953</v>
      </c>
      <c r="BV2" s="4" t="s">
        <v>3954</v>
      </c>
      <c r="BW2" s="4" t="s">
        <v>3955</v>
      </c>
      <c r="BX2" s="4" t="s">
        <v>3960</v>
      </c>
      <c r="BY2" s="4" t="s">
        <v>3961</v>
      </c>
      <c r="BZ2" s="4" t="s">
        <v>1295</v>
      </c>
      <c r="CA2" s="4" t="s">
        <v>3970</v>
      </c>
      <c r="CB2" s="4" t="s">
        <v>3976</v>
      </c>
      <c r="CC2" s="4" t="s">
        <v>3971</v>
      </c>
      <c r="CD2" s="4" t="s">
        <v>3978</v>
      </c>
      <c r="CE2" s="4" t="s">
        <v>3973</v>
      </c>
      <c r="CF2" s="4" t="s">
        <v>3972</v>
      </c>
      <c r="CG2" s="4" t="s">
        <v>3969</v>
      </c>
      <c r="CH2" s="4" t="s">
        <v>3977</v>
      </c>
      <c r="CI2" s="4" t="s">
        <v>3975</v>
      </c>
      <c r="CJ2" s="4" t="s">
        <v>3979</v>
      </c>
      <c r="CK2" s="4" t="s">
        <v>3974</v>
      </c>
      <c r="CL2" s="4" t="s">
        <v>3968</v>
      </c>
      <c r="CM2" s="4" t="s">
        <v>3956</v>
      </c>
      <c r="CN2" s="4" t="s">
        <v>7167</v>
      </c>
      <c r="CO2" s="4" t="s">
        <v>3980</v>
      </c>
      <c r="CP2" s="46" t="s">
        <v>7168</v>
      </c>
      <c r="CQ2" s="4" t="s">
        <v>7169</v>
      </c>
      <c r="CR2" s="78" t="s">
        <v>2037</v>
      </c>
      <c r="CS2" s="78" t="s">
        <v>2045</v>
      </c>
    </row>
    <row r="3" spans="1:97">
      <c r="A3" s="16" t="s">
        <v>3590</v>
      </c>
      <c r="B3" s="16" t="s">
        <v>1114</v>
      </c>
      <c r="C3" s="19">
        <v>49008527</v>
      </c>
      <c r="D3" s="19" t="s">
        <v>3782</v>
      </c>
      <c r="E3" s="19" t="s">
        <v>1831</v>
      </c>
      <c r="F3" s="19" t="s">
        <v>2528</v>
      </c>
      <c r="G3" s="47"/>
      <c r="H3" s="47" t="s">
        <v>5242</v>
      </c>
      <c r="I3" s="47" t="s">
        <v>5460</v>
      </c>
      <c r="J3" s="47" t="s">
        <v>5492</v>
      </c>
      <c r="K3" s="23">
        <v>41.232320000000001</v>
      </c>
      <c r="L3" s="23">
        <v>-110.58387</v>
      </c>
      <c r="M3" s="61" t="s">
        <v>4972</v>
      </c>
      <c r="N3" s="19" t="s">
        <v>4973</v>
      </c>
      <c r="P3" s="4" t="s">
        <v>1086</v>
      </c>
      <c r="Q3" s="55"/>
      <c r="R3" s="55"/>
      <c r="S3" s="55">
        <f>V3-U3</f>
        <v>182</v>
      </c>
      <c r="T3" s="19"/>
      <c r="U3" s="55">
        <v>9083</v>
      </c>
      <c r="V3" s="55">
        <v>9265</v>
      </c>
      <c r="W3" s="55">
        <v>9800</v>
      </c>
      <c r="X3" s="55"/>
      <c r="Y3" s="51" t="s">
        <v>3798</v>
      </c>
      <c r="Z3" s="40">
        <v>24007</v>
      </c>
      <c r="AA3" s="52">
        <v>8.1000003814697266</v>
      </c>
      <c r="AB3" s="19" t="s">
        <v>3789</v>
      </c>
      <c r="AC3" s="19">
        <v>56</v>
      </c>
      <c r="AD3" s="19">
        <v>30</v>
      </c>
      <c r="AE3" s="19">
        <v>3652</v>
      </c>
      <c r="AF3" s="19">
        <v>28</v>
      </c>
      <c r="AG3" s="19">
        <v>-3</v>
      </c>
      <c r="AH3" s="19">
        <v>3140</v>
      </c>
      <c r="AI3" s="19">
        <v>1976</v>
      </c>
      <c r="AJ3" s="19"/>
      <c r="AK3" s="19"/>
      <c r="AL3" s="19">
        <v>2115</v>
      </c>
      <c r="AM3" s="19">
        <v>9995</v>
      </c>
      <c r="AP3" s="17">
        <f t="shared" ref="AP3:AP66" si="0">IF(AC3&gt;0,AC3*0.0499,0)</f>
        <v>2.7944</v>
      </c>
      <c r="AQ3" s="17">
        <f t="shared" ref="AQ3:AQ66" si="1">IF(AD3&gt;0,AD3*0.08229,0)</f>
        <v>2.4687000000000001</v>
      </c>
      <c r="AR3" s="17">
        <f t="shared" ref="AR3:AR34" si="2">IF(AE3&gt;0,AE3*0.0435,0)</f>
        <v>158.86199999999999</v>
      </c>
      <c r="AS3" s="17">
        <f t="shared" ref="AS3:AS66" si="3">IF(AF3&gt;0,AF3*0.02558,0)</f>
        <v>0.71623999999999999</v>
      </c>
      <c r="AT3" s="17">
        <f t="shared" ref="AT3:AT66" si="4">SUM(AP3:AS3)</f>
        <v>164.84134</v>
      </c>
      <c r="AU3" s="5">
        <f t="shared" ref="AU3:AU66" si="5">IF(AH3&gt;0,AH3*0.02821,0)</f>
        <v>88.579399999999993</v>
      </c>
      <c r="AV3" s="5">
        <f t="shared" ref="AV3:AV66" si="6">IF(AI3&gt;0,AI3*0.01639,0)</f>
        <v>32.38664</v>
      </c>
      <c r="AW3" s="5"/>
      <c r="AX3" s="5"/>
      <c r="AY3" s="5">
        <f t="shared" ref="AY3:AY66" si="7">IF(AL3&gt;0,AL3*0.02082,0)</f>
        <v>44.034300000000002</v>
      </c>
      <c r="AZ3" s="5">
        <f t="shared" ref="AZ3:AZ66" si="8">SUM(AU3:AY3)</f>
        <v>165.00033999999999</v>
      </c>
      <c r="BA3" s="7">
        <f t="shared" ref="BA3:BA66" si="9">(AT3-AZ3)/(AT3+AZ3)</f>
        <v>-4.8204944869305728E-4</v>
      </c>
      <c r="BB3" s="62">
        <f t="shared" ref="BB3:BB66" si="10">SUM(AC3:AL3)</f>
        <v>10994</v>
      </c>
      <c r="BC3" s="6">
        <f t="shared" ref="BC3:BC66" si="11">(BB3-AM3)/(BB3+AM3)</f>
        <v>4.7596359998094237E-2</v>
      </c>
      <c r="BD3" s="32">
        <f t="shared" ref="BD3:BD66" si="12">AP3/AT3</f>
        <v>1.6952058264025273E-2</v>
      </c>
      <c r="BE3" s="32">
        <f t="shared" ref="BE3:BE66" si="13">AQ3/AT3</f>
        <v>1.4976218950901515E-2</v>
      </c>
      <c r="BF3" s="35">
        <f t="shared" ref="BF3:BF66" si="14">(AR3+AS3)/AT3</f>
        <v>0.96807172278507314</v>
      </c>
      <c r="BG3" s="37">
        <f t="shared" ref="BG3:BG66" si="15">AU3/AZ3</f>
        <v>0.53684374226137954</v>
      </c>
      <c r="BH3" s="33">
        <f t="shared" ref="BH3:BH66" si="16">AV3/AZ3</f>
        <v>0.19628226220624759</v>
      </c>
      <c r="BI3" s="33">
        <f t="shared" ref="BI3:BI66" si="17">AY3/AZ3</f>
        <v>0.26687399553237284</v>
      </c>
      <c r="CM3" s="51" t="s">
        <v>4974</v>
      </c>
      <c r="CR3" s="78" t="s">
        <v>2038</v>
      </c>
      <c r="CS3" s="78" t="s">
        <v>2038</v>
      </c>
    </row>
    <row r="4" spans="1:97">
      <c r="A4" s="63" t="s">
        <v>3591</v>
      </c>
      <c r="B4" s="63" t="s">
        <v>6477</v>
      </c>
      <c r="C4" s="63">
        <v>4152</v>
      </c>
      <c r="D4" s="19" t="s">
        <v>3782</v>
      </c>
      <c r="E4" s="63" t="s">
        <v>1831</v>
      </c>
      <c r="F4" s="63" t="s">
        <v>7278</v>
      </c>
      <c r="G4" s="65" t="s">
        <v>3612</v>
      </c>
      <c r="H4" s="65">
        <v>19</v>
      </c>
      <c r="I4" s="65">
        <v>17</v>
      </c>
      <c r="J4" s="65">
        <v>117</v>
      </c>
      <c r="K4" s="23">
        <v>41.437779999999997</v>
      </c>
      <c r="L4" s="23">
        <v>-110.688889</v>
      </c>
      <c r="M4" s="61" t="s">
        <v>6474</v>
      </c>
      <c r="N4" s="63" t="s">
        <v>6475</v>
      </c>
      <c r="O4" s="63"/>
      <c r="P4" s="63" t="s">
        <v>1086</v>
      </c>
      <c r="Q4" s="63"/>
      <c r="R4" s="63"/>
      <c r="S4" s="55" t="str">
        <f>IF(U4&gt;0,V4-U4,"")</f>
        <v/>
      </c>
      <c r="T4" s="63"/>
      <c r="U4" s="66"/>
      <c r="V4" s="63"/>
      <c r="W4" s="66">
        <v>1800</v>
      </c>
      <c r="X4" s="66"/>
      <c r="Y4" s="63"/>
      <c r="Z4" s="64">
        <v>37920</v>
      </c>
      <c r="AA4" s="63"/>
      <c r="AB4" s="63"/>
      <c r="AC4" s="63">
        <v>40.700000000000003</v>
      </c>
      <c r="AD4" s="63">
        <v>19.100000000000001</v>
      </c>
      <c r="AE4" s="63">
        <v>35.299999999999997</v>
      </c>
      <c r="AF4" s="63">
        <v>8.6</v>
      </c>
      <c r="AG4" s="63"/>
      <c r="AH4" s="63">
        <v>5.0999999999999996</v>
      </c>
      <c r="AI4" s="63">
        <v>235</v>
      </c>
      <c r="AJ4" s="63"/>
      <c r="AK4" s="63"/>
      <c r="AL4" s="63">
        <v>70.599999999999994</v>
      </c>
      <c r="AM4" s="63">
        <v>279</v>
      </c>
      <c r="AN4" s="63"/>
      <c r="AO4" s="63" t="s">
        <v>6466</v>
      </c>
      <c r="AP4" s="17">
        <f t="shared" si="0"/>
        <v>2.0309300000000001</v>
      </c>
      <c r="AQ4" s="17">
        <f t="shared" si="1"/>
        <v>1.5717390000000002</v>
      </c>
      <c r="AR4" s="17">
        <f t="shared" si="2"/>
        <v>1.5355499999999997</v>
      </c>
      <c r="AS4" s="17">
        <f t="shared" si="3"/>
        <v>0.21998799999999999</v>
      </c>
      <c r="AT4" s="17">
        <f t="shared" si="4"/>
        <v>5.3582070000000002</v>
      </c>
      <c r="AU4" s="5">
        <f t="shared" si="5"/>
        <v>0.14387099999999997</v>
      </c>
      <c r="AV4" s="5">
        <f t="shared" si="6"/>
        <v>3.8516499999999998</v>
      </c>
      <c r="AW4" s="5">
        <f>IF(AJ4&gt;0,AJ4*0.03333,0)</f>
        <v>0</v>
      </c>
      <c r="AX4" s="5">
        <f>IF(AK4&gt;0,AK4*0.0588,0)</f>
        <v>0</v>
      </c>
      <c r="AY4" s="5">
        <f t="shared" si="7"/>
        <v>1.469892</v>
      </c>
      <c r="AZ4" s="5">
        <f t="shared" si="8"/>
        <v>5.4654129999999999</v>
      </c>
      <c r="BA4" s="7">
        <f t="shared" si="9"/>
        <v>-9.9048192748821279E-3</v>
      </c>
      <c r="BB4" s="62">
        <f t="shared" si="10"/>
        <v>414.4</v>
      </c>
      <c r="BC4" s="28">
        <f t="shared" si="11"/>
        <v>0.19526968560715313</v>
      </c>
      <c r="BD4" s="45">
        <f t="shared" si="12"/>
        <v>0.37903164248786958</v>
      </c>
      <c r="BE4" s="32">
        <f t="shared" si="13"/>
        <v>0.29333301233043074</v>
      </c>
      <c r="BF4" s="32">
        <f t="shared" si="14"/>
        <v>0.32763534518169973</v>
      </c>
      <c r="BG4" s="33">
        <f t="shared" si="15"/>
        <v>2.6323902695002184E-2</v>
      </c>
      <c r="BH4" s="37">
        <f t="shared" si="16"/>
        <v>0.7047317375649379</v>
      </c>
      <c r="BI4" s="33">
        <f t="shared" si="17"/>
        <v>0.26894435974005992</v>
      </c>
      <c r="BJ4" s="63"/>
      <c r="BK4" s="63">
        <v>0.36299999999999999</v>
      </c>
      <c r="BL4" s="63"/>
      <c r="BM4" s="63"/>
      <c r="BN4" s="63"/>
      <c r="BO4" s="63">
        <v>1.1399999999999999</v>
      </c>
      <c r="BP4" s="63"/>
      <c r="BQ4" s="63"/>
      <c r="BR4" s="63"/>
      <c r="BS4" s="63">
        <v>0.09</v>
      </c>
      <c r="BT4" s="63"/>
      <c r="BU4" s="63">
        <v>0.01</v>
      </c>
      <c r="BV4" s="63"/>
      <c r="BW4" s="63"/>
      <c r="BX4" s="63"/>
      <c r="BY4" s="63"/>
      <c r="BZ4" s="63"/>
      <c r="CA4" s="63"/>
      <c r="CB4" s="63"/>
      <c r="CC4" s="63">
        <v>0.43</v>
      </c>
      <c r="CD4" s="63"/>
      <c r="CE4" s="63"/>
      <c r="CF4" s="63"/>
      <c r="CG4" s="63">
        <v>0.13</v>
      </c>
      <c r="CH4" s="63"/>
      <c r="CI4" s="63"/>
      <c r="CJ4" s="63"/>
      <c r="CK4" s="63"/>
      <c r="CL4" s="63"/>
      <c r="CM4" s="63"/>
      <c r="CN4" s="63">
        <v>20031026</v>
      </c>
      <c r="CO4" s="63" t="s">
        <v>6476</v>
      </c>
      <c r="CP4" s="66"/>
      <c r="CQ4" s="64">
        <v>37935</v>
      </c>
      <c r="CR4" s="78" t="s">
        <v>2040</v>
      </c>
      <c r="CS4" s="78" t="s">
        <v>2041</v>
      </c>
    </row>
    <row r="5" spans="1:97">
      <c r="A5" s="63" t="s">
        <v>3591</v>
      </c>
      <c r="B5" s="63" t="s">
        <v>6469</v>
      </c>
      <c r="C5" s="63">
        <v>4151</v>
      </c>
      <c r="D5" s="19" t="s">
        <v>3782</v>
      </c>
      <c r="E5" s="63" t="s">
        <v>1831</v>
      </c>
      <c r="F5" s="63" t="s">
        <v>7278</v>
      </c>
      <c r="G5" s="65" t="s">
        <v>3594</v>
      </c>
      <c r="H5" s="65">
        <v>31</v>
      </c>
      <c r="I5" s="65">
        <v>17</v>
      </c>
      <c r="J5" s="65">
        <v>117</v>
      </c>
      <c r="K5" s="23">
        <v>41.418089999999999</v>
      </c>
      <c r="L5" s="23">
        <v>-110.691063</v>
      </c>
      <c r="M5" s="61" t="s">
        <v>6470</v>
      </c>
      <c r="N5" s="63" t="s">
        <v>6471</v>
      </c>
      <c r="O5" s="63"/>
      <c r="P5" s="63" t="s">
        <v>1086</v>
      </c>
      <c r="Q5" s="63"/>
      <c r="R5" s="63"/>
      <c r="S5" s="55"/>
      <c r="T5" s="63"/>
      <c r="U5" s="66" t="s">
        <v>6472</v>
      </c>
      <c r="V5" s="63"/>
      <c r="W5" s="66">
        <v>1396</v>
      </c>
      <c r="X5" s="66">
        <v>1382</v>
      </c>
      <c r="Y5" s="63"/>
      <c r="Z5" s="64">
        <v>37915</v>
      </c>
      <c r="AA5" s="63"/>
      <c r="AB5" s="63"/>
      <c r="AC5" s="63">
        <v>63.9</v>
      </c>
      <c r="AD5" s="63">
        <v>49</v>
      </c>
      <c r="AE5" s="63">
        <v>63.6</v>
      </c>
      <c r="AF5" s="63">
        <v>26.7</v>
      </c>
      <c r="AG5" s="63"/>
      <c r="AH5" s="63">
        <v>118</v>
      </c>
      <c r="AI5" s="63">
        <v>368</v>
      </c>
      <c r="AJ5" s="63"/>
      <c r="AK5" s="63"/>
      <c r="AL5" s="63">
        <v>82.1</v>
      </c>
      <c r="AM5" s="63">
        <v>563</v>
      </c>
      <c r="AN5" s="63"/>
      <c r="AO5" s="63" t="s">
        <v>6466</v>
      </c>
      <c r="AP5" s="17">
        <f t="shared" si="0"/>
        <v>3.1886099999999997</v>
      </c>
      <c r="AQ5" s="17">
        <f t="shared" si="1"/>
        <v>4.0322100000000001</v>
      </c>
      <c r="AR5" s="17">
        <f t="shared" si="2"/>
        <v>2.7665999999999999</v>
      </c>
      <c r="AS5" s="17">
        <f t="shared" si="3"/>
        <v>0.68298599999999998</v>
      </c>
      <c r="AT5" s="17">
        <f t="shared" si="4"/>
        <v>10.670406</v>
      </c>
      <c r="AU5" s="5">
        <f t="shared" si="5"/>
        <v>3.3287800000000001</v>
      </c>
      <c r="AV5" s="5">
        <f t="shared" si="6"/>
        <v>6.0315199999999995</v>
      </c>
      <c r="AW5" s="5">
        <f>IF(AJ5&gt;0,AJ5*0.03333,0)</f>
        <v>0</v>
      </c>
      <c r="AX5" s="5">
        <f>IF(AK5&gt;0,AK5*0.0588,0)</f>
        <v>0</v>
      </c>
      <c r="AY5" s="5">
        <f t="shared" si="7"/>
        <v>1.709322</v>
      </c>
      <c r="AZ5" s="5">
        <f t="shared" si="8"/>
        <v>11.069621999999999</v>
      </c>
      <c r="BA5" s="7">
        <f t="shared" si="9"/>
        <v>-1.8363177821114084E-2</v>
      </c>
      <c r="BB5" s="62">
        <f t="shared" si="10"/>
        <v>771.30000000000007</v>
      </c>
      <c r="BC5" s="28">
        <f t="shared" si="11"/>
        <v>0.15611181893127485</v>
      </c>
      <c r="BD5" s="32">
        <f t="shared" si="12"/>
        <v>0.29882742980913751</v>
      </c>
      <c r="BE5" s="45">
        <f t="shared" si="13"/>
        <v>0.37788721441339723</v>
      </c>
      <c r="BF5" s="32">
        <f t="shared" si="14"/>
        <v>0.32328535577746526</v>
      </c>
      <c r="BG5" s="33">
        <f t="shared" si="15"/>
        <v>0.30071306861246033</v>
      </c>
      <c r="BH5" s="37">
        <f t="shared" si="16"/>
        <v>0.54487136055774987</v>
      </c>
      <c r="BI5" s="33">
        <f t="shared" si="17"/>
        <v>0.15441557082978988</v>
      </c>
      <c r="BJ5" s="63"/>
      <c r="BK5" s="63">
        <v>2.93</v>
      </c>
      <c r="BL5" s="63"/>
      <c r="BM5" s="63"/>
      <c r="BN5" s="63"/>
      <c r="BO5" s="63">
        <v>1.46</v>
      </c>
      <c r="BP5" s="63"/>
      <c r="BQ5" s="63"/>
      <c r="BR5" s="63"/>
      <c r="BS5" s="63">
        <v>0.14000000000000001</v>
      </c>
      <c r="BT5" s="63"/>
      <c r="BU5" s="63">
        <v>0.19</v>
      </c>
      <c r="BV5" s="63"/>
      <c r="BW5" s="63"/>
      <c r="BX5" s="63"/>
      <c r="BY5" s="63"/>
      <c r="BZ5" s="63"/>
      <c r="CA5" s="63"/>
      <c r="CB5" s="63"/>
      <c r="CC5" s="63">
        <v>0.53</v>
      </c>
      <c r="CD5" s="63"/>
      <c r="CE5" s="63">
        <v>0.01</v>
      </c>
      <c r="CF5" s="63"/>
      <c r="CG5" s="63">
        <v>0.18</v>
      </c>
      <c r="CH5" s="63">
        <v>0.04</v>
      </c>
      <c r="CI5" s="63"/>
      <c r="CJ5" s="63"/>
      <c r="CK5" s="63"/>
      <c r="CL5" s="63"/>
      <c r="CM5" s="63"/>
      <c r="CN5" s="63">
        <v>20031021</v>
      </c>
      <c r="CO5" s="63" t="s">
        <v>6473</v>
      </c>
      <c r="CP5" s="66"/>
      <c r="CQ5" s="64">
        <v>37935</v>
      </c>
      <c r="CR5" s="78" t="s">
        <v>2040</v>
      </c>
      <c r="CS5" s="78" t="s">
        <v>2041</v>
      </c>
    </row>
    <row r="6" spans="1:97">
      <c r="A6" s="20" t="s">
        <v>3590</v>
      </c>
      <c r="B6" s="16" t="s">
        <v>289</v>
      </c>
      <c r="C6" s="19">
        <v>49013146</v>
      </c>
      <c r="D6" s="19" t="s">
        <v>3782</v>
      </c>
      <c r="E6" s="19" t="s">
        <v>1707</v>
      </c>
      <c r="F6" s="19" t="s">
        <v>2415</v>
      </c>
      <c r="G6" s="47"/>
      <c r="H6" s="47" t="s">
        <v>3825</v>
      </c>
      <c r="I6" s="47" t="s">
        <v>5446</v>
      </c>
      <c r="J6" s="47" t="s">
        <v>5489</v>
      </c>
      <c r="K6" s="23">
        <v>42.249070000000003</v>
      </c>
      <c r="L6" s="23">
        <v>-107.5228</v>
      </c>
      <c r="M6" s="61" t="s">
        <v>3199</v>
      </c>
      <c r="N6" s="19" t="s">
        <v>3200</v>
      </c>
      <c r="P6" s="19" t="s">
        <v>5040</v>
      </c>
      <c r="Q6" s="55"/>
      <c r="R6" s="55"/>
      <c r="S6" s="55">
        <f>V6-U6</f>
        <v>76</v>
      </c>
      <c r="T6" s="19"/>
      <c r="U6" s="55">
        <v>6494</v>
      </c>
      <c r="V6" s="55">
        <v>6570</v>
      </c>
      <c r="W6" s="55"/>
      <c r="X6" s="55"/>
      <c r="Y6" s="51" t="s">
        <v>3788</v>
      </c>
      <c r="AA6" s="52">
        <v>8.1999998092651367</v>
      </c>
      <c r="AB6" s="19" t="s">
        <v>3789</v>
      </c>
      <c r="AC6" s="19">
        <v>299</v>
      </c>
      <c r="AD6" s="19">
        <v>29</v>
      </c>
      <c r="AE6" s="19">
        <v>5420</v>
      </c>
      <c r="AF6" s="19">
        <v>-3</v>
      </c>
      <c r="AG6" s="19">
        <v>-3</v>
      </c>
      <c r="AH6" s="19">
        <v>4120</v>
      </c>
      <c r="AI6" s="19">
        <v>2185</v>
      </c>
      <c r="AJ6" s="19"/>
      <c r="AK6" s="19"/>
      <c r="AL6" s="19">
        <v>4683</v>
      </c>
      <c r="AM6" s="19">
        <v>15736</v>
      </c>
      <c r="AP6" s="17">
        <f t="shared" si="0"/>
        <v>14.9201</v>
      </c>
      <c r="AQ6" s="17">
        <f t="shared" si="1"/>
        <v>2.3864100000000001</v>
      </c>
      <c r="AR6" s="17">
        <f t="shared" si="2"/>
        <v>235.76999999999998</v>
      </c>
      <c r="AS6" s="17">
        <f t="shared" si="3"/>
        <v>0</v>
      </c>
      <c r="AT6" s="17">
        <f t="shared" si="4"/>
        <v>253.07650999999998</v>
      </c>
      <c r="AU6" s="5">
        <f t="shared" si="5"/>
        <v>116.2252</v>
      </c>
      <c r="AV6" s="5">
        <f t="shared" si="6"/>
        <v>35.812149999999995</v>
      </c>
      <c r="AW6" s="5"/>
      <c r="AX6" s="5"/>
      <c r="AY6" s="5">
        <f t="shared" si="7"/>
        <v>97.500060000000005</v>
      </c>
      <c r="AZ6" s="5">
        <f t="shared" si="8"/>
        <v>249.53741000000002</v>
      </c>
      <c r="BA6" s="7">
        <f t="shared" si="9"/>
        <v>7.0413887462566936E-3</v>
      </c>
      <c r="BB6" s="62">
        <f t="shared" si="10"/>
        <v>16730</v>
      </c>
      <c r="BC6" s="6">
        <f t="shared" si="11"/>
        <v>3.0616645105648987E-2</v>
      </c>
      <c r="BD6" s="32">
        <f t="shared" si="12"/>
        <v>5.8954898658907538E-2</v>
      </c>
      <c r="BE6" s="32">
        <f t="shared" si="13"/>
        <v>9.4295989777952935E-3</v>
      </c>
      <c r="BF6" s="35">
        <f t="shared" si="14"/>
        <v>0.93161550236329715</v>
      </c>
      <c r="BG6" s="37">
        <f t="shared" si="15"/>
        <v>0.4657626285373403</v>
      </c>
      <c r="BH6" s="33">
        <f t="shared" si="16"/>
        <v>0.14351415284786354</v>
      </c>
      <c r="BI6" s="33">
        <f t="shared" si="17"/>
        <v>0.39072321861479603</v>
      </c>
      <c r="CM6" s="51" t="s">
        <v>3788</v>
      </c>
      <c r="CR6" s="78" t="s">
        <v>2044</v>
      </c>
      <c r="CS6" s="78" t="s">
        <v>6954</v>
      </c>
    </row>
    <row r="7" spans="1:97">
      <c r="A7" s="20" t="s">
        <v>3590</v>
      </c>
      <c r="B7" s="16" t="s">
        <v>289</v>
      </c>
      <c r="C7" s="19">
        <v>49003469</v>
      </c>
      <c r="D7" s="19" t="s">
        <v>3782</v>
      </c>
      <c r="E7" s="19" t="s">
        <v>1707</v>
      </c>
      <c r="F7" s="19" t="s">
        <v>2415</v>
      </c>
      <c r="G7" s="47"/>
      <c r="H7" s="47" t="s">
        <v>3825</v>
      </c>
      <c r="I7" s="47" t="s">
        <v>5446</v>
      </c>
      <c r="J7" s="47" t="s">
        <v>5489</v>
      </c>
      <c r="K7" s="23">
        <v>42.251690000000004</v>
      </c>
      <c r="L7" s="23">
        <v>-107.52964</v>
      </c>
      <c r="M7" s="61" t="s">
        <v>6532</v>
      </c>
      <c r="N7" s="19" t="s">
        <v>2355</v>
      </c>
      <c r="P7" s="19" t="s">
        <v>5040</v>
      </c>
      <c r="Q7" s="55"/>
      <c r="R7" s="55">
        <v>210</v>
      </c>
      <c r="S7" s="55">
        <f>V7-U7</f>
        <v>75</v>
      </c>
      <c r="T7" s="19"/>
      <c r="U7" s="55">
        <v>6761</v>
      </c>
      <c r="V7" s="55">
        <v>6836</v>
      </c>
      <c r="W7" s="55"/>
      <c r="X7" s="55"/>
      <c r="Y7" s="51" t="s">
        <v>3798</v>
      </c>
      <c r="Z7" s="40">
        <v>19295</v>
      </c>
      <c r="AA7" s="52">
        <v>6.6999998092651367</v>
      </c>
      <c r="AB7" s="19" t="s">
        <v>3837</v>
      </c>
      <c r="AC7" s="19">
        <v>400</v>
      </c>
      <c r="AD7" s="19">
        <v>47</v>
      </c>
      <c r="AE7" s="19">
        <v>5825</v>
      </c>
      <c r="AF7" s="19">
        <v>-3</v>
      </c>
      <c r="AG7" s="19">
        <v>-3</v>
      </c>
      <c r="AH7" s="19">
        <v>4040</v>
      </c>
      <c r="AI7" s="19">
        <v>2560</v>
      </c>
      <c r="AJ7" s="19"/>
      <c r="AK7" s="19"/>
      <c r="AL7" s="19">
        <v>5831</v>
      </c>
      <c r="AM7" s="19">
        <v>17404</v>
      </c>
      <c r="AP7" s="17">
        <f t="shared" si="0"/>
        <v>19.96</v>
      </c>
      <c r="AQ7" s="17">
        <f t="shared" si="1"/>
        <v>3.8676300000000001</v>
      </c>
      <c r="AR7" s="17">
        <f t="shared" si="2"/>
        <v>253.38749999999999</v>
      </c>
      <c r="AS7" s="17">
        <f t="shared" si="3"/>
        <v>0</v>
      </c>
      <c r="AT7" s="17">
        <f t="shared" si="4"/>
        <v>277.21512999999999</v>
      </c>
      <c r="AU7" s="5">
        <f t="shared" si="5"/>
        <v>113.9684</v>
      </c>
      <c r="AV7" s="5">
        <f t="shared" si="6"/>
        <v>41.958399999999997</v>
      </c>
      <c r="AW7" s="5"/>
      <c r="AX7" s="5"/>
      <c r="AY7" s="5">
        <f t="shared" si="7"/>
        <v>121.40142000000002</v>
      </c>
      <c r="AZ7" s="5">
        <f t="shared" si="8"/>
        <v>277.32822000000004</v>
      </c>
      <c r="BA7" s="7">
        <f t="shared" si="9"/>
        <v>-2.0393356082992704E-4</v>
      </c>
      <c r="BB7" s="62">
        <f t="shared" si="10"/>
        <v>18697</v>
      </c>
      <c r="BC7" s="6">
        <f t="shared" si="11"/>
        <v>3.5816182377219466E-2</v>
      </c>
      <c r="BD7" s="32">
        <f t="shared" si="12"/>
        <v>7.2001842035101044E-2</v>
      </c>
      <c r="BE7" s="32">
        <f t="shared" si="13"/>
        <v>1.3951727670852598E-2</v>
      </c>
      <c r="BF7" s="35">
        <f t="shared" si="14"/>
        <v>0.91404643029404631</v>
      </c>
      <c r="BG7" s="33">
        <f t="shared" si="15"/>
        <v>0.41095132691508995</v>
      </c>
      <c r="BH7" s="33">
        <f t="shared" si="16"/>
        <v>0.1512950971956622</v>
      </c>
      <c r="BI7" s="37">
        <f t="shared" si="17"/>
        <v>0.43775357588924774</v>
      </c>
      <c r="CM7" s="51" t="s">
        <v>2427</v>
      </c>
      <c r="CR7" s="78" t="s">
        <v>2044</v>
      </c>
      <c r="CS7" s="78" t="s">
        <v>6954</v>
      </c>
    </row>
    <row r="8" spans="1:97">
      <c r="A8" s="20" t="s">
        <v>3590</v>
      </c>
      <c r="B8" s="16" t="s">
        <v>289</v>
      </c>
      <c r="C8" s="19">
        <v>49018062</v>
      </c>
      <c r="D8" s="19" t="s">
        <v>3782</v>
      </c>
      <c r="E8" s="19" t="s">
        <v>1707</v>
      </c>
      <c r="F8" s="19" t="s">
        <v>2415</v>
      </c>
      <c r="G8" s="47"/>
      <c r="H8" s="47" t="s">
        <v>3825</v>
      </c>
      <c r="I8" s="47" t="s">
        <v>5446</v>
      </c>
      <c r="J8" s="47" t="s">
        <v>5489</v>
      </c>
      <c r="K8" s="23">
        <v>42.255279999999999</v>
      </c>
      <c r="L8" s="23">
        <v>-107.52826</v>
      </c>
      <c r="M8" s="61" t="s">
        <v>6535</v>
      </c>
      <c r="N8" s="19" t="s">
        <v>3153</v>
      </c>
      <c r="P8" s="19" t="s">
        <v>5040</v>
      </c>
      <c r="Q8" s="55"/>
      <c r="R8" s="55"/>
      <c r="S8" s="55">
        <f>V8-U8</f>
        <v>0</v>
      </c>
      <c r="T8" s="31" t="s">
        <v>2512</v>
      </c>
      <c r="Y8" s="51" t="s">
        <v>3788</v>
      </c>
      <c r="Z8" s="40">
        <v>20996</v>
      </c>
      <c r="AA8" s="52">
        <v>7.1999998092651367</v>
      </c>
      <c r="AB8" s="19" t="s">
        <v>3789</v>
      </c>
      <c r="AC8" s="19">
        <v>389</v>
      </c>
      <c r="AD8" s="19">
        <v>72</v>
      </c>
      <c r="AE8" s="19">
        <v>1618</v>
      </c>
      <c r="AF8" s="19">
        <v>-3</v>
      </c>
      <c r="AG8" s="19">
        <v>-3</v>
      </c>
      <c r="AH8" s="19">
        <v>1539</v>
      </c>
      <c r="AI8" s="19">
        <v>639</v>
      </c>
      <c r="AJ8" s="19"/>
      <c r="AK8" s="19"/>
      <c r="AL8" s="19">
        <v>2012</v>
      </c>
      <c r="AM8" s="19">
        <v>5945</v>
      </c>
      <c r="AP8" s="17">
        <f t="shared" si="0"/>
        <v>19.411100000000001</v>
      </c>
      <c r="AQ8" s="17">
        <f t="shared" si="1"/>
        <v>5.9248799999999999</v>
      </c>
      <c r="AR8" s="17">
        <f t="shared" si="2"/>
        <v>70.382999999999996</v>
      </c>
      <c r="AS8" s="17">
        <f t="shared" si="3"/>
        <v>0</v>
      </c>
      <c r="AT8" s="17">
        <f t="shared" si="4"/>
        <v>95.718979999999988</v>
      </c>
      <c r="AU8" s="5">
        <f t="shared" si="5"/>
        <v>43.415189999999996</v>
      </c>
      <c r="AV8" s="5">
        <f t="shared" si="6"/>
        <v>10.473209999999998</v>
      </c>
      <c r="AW8" s="5"/>
      <c r="AX8" s="5"/>
      <c r="AY8" s="5">
        <f t="shared" si="7"/>
        <v>41.889840000000007</v>
      </c>
      <c r="AZ8" s="5">
        <f t="shared" si="8"/>
        <v>95.778239999999997</v>
      </c>
      <c r="BA8" s="7">
        <f t="shared" si="9"/>
        <v>-3.0945618949459937E-4</v>
      </c>
      <c r="BB8" s="62">
        <f t="shared" si="10"/>
        <v>6263</v>
      </c>
      <c r="BC8" s="6">
        <f t="shared" si="11"/>
        <v>2.6048492791612057E-2</v>
      </c>
      <c r="BD8" s="32">
        <f t="shared" si="12"/>
        <v>0.20279259139618919</v>
      </c>
      <c r="BE8" s="32">
        <f t="shared" si="13"/>
        <v>6.1898695535618962E-2</v>
      </c>
      <c r="BF8" s="45">
        <f t="shared" si="14"/>
        <v>0.73530871306819201</v>
      </c>
      <c r="BG8" s="37">
        <f t="shared" si="15"/>
        <v>0.45328865930298989</v>
      </c>
      <c r="BH8" s="33">
        <f t="shared" si="16"/>
        <v>0.10934853261032984</v>
      </c>
      <c r="BI8" s="33">
        <f t="shared" si="17"/>
        <v>0.43736280808668032</v>
      </c>
      <c r="CM8" s="51" t="s">
        <v>7041</v>
      </c>
      <c r="CR8" s="78" t="s">
        <v>2044</v>
      </c>
      <c r="CS8" s="78" t="s">
        <v>6954</v>
      </c>
    </row>
    <row r="9" spans="1:97">
      <c r="A9" s="20" t="s">
        <v>3590</v>
      </c>
      <c r="B9" s="16" t="s">
        <v>289</v>
      </c>
      <c r="C9" s="19">
        <v>49007449</v>
      </c>
      <c r="D9" s="19" t="s">
        <v>3782</v>
      </c>
      <c r="E9" s="19" t="s">
        <v>1707</v>
      </c>
      <c r="F9" s="19" t="s">
        <v>2415</v>
      </c>
      <c r="G9" s="47"/>
      <c r="H9" s="47" t="s">
        <v>3825</v>
      </c>
      <c r="I9" s="47" t="s">
        <v>5446</v>
      </c>
      <c r="J9" s="47" t="s">
        <v>5489</v>
      </c>
      <c r="K9" s="23">
        <v>42.250450000000001</v>
      </c>
      <c r="L9" s="23">
        <v>-107.52493</v>
      </c>
      <c r="M9" s="61" t="s">
        <v>6530</v>
      </c>
      <c r="N9" s="19" t="s">
        <v>6531</v>
      </c>
      <c r="P9" s="19" t="s">
        <v>5040</v>
      </c>
      <c r="Q9" s="55"/>
      <c r="R9" s="55"/>
      <c r="S9" s="55">
        <f>V9-U9</f>
        <v>0</v>
      </c>
      <c r="T9" s="31" t="s">
        <v>2512</v>
      </c>
      <c r="Y9" s="51" t="s">
        <v>3788</v>
      </c>
      <c r="Z9" s="40">
        <v>20996</v>
      </c>
      <c r="AA9" s="52">
        <v>7.5999999046325684</v>
      </c>
      <c r="AB9" s="19" t="s">
        <v>3789</v>
      </c>
      <c r="AC9" s="19">
        <v>421</v>
      </c>
      <c r="AD9" s="19">
        <v>45</v>
      </c>
      <c r="AE9" s="19">
        <v>2199</v>
      </c>
      <c r="AF9" s="19">
        <v>-3</v>
      </c>
      <c r="AG9" s="19">
        <v>-3</v>
      </c>
      <c r="AH9" s="19">
        <v>1933</v>
      </c>
      <c r="AI9" s="19">
        <v>1032</v>
      </c>
      <c r="AJ9" s="19"/>
      <c r="AK9" s="19"/>
      <c r="AL9" s="19">
        <v>2353</v>
      </c>
      <c r="AM9" s="19">
        <v>7460</v>
      </c>
      <c r="AP9" s="17">
        <f t="shared" si="0"/>
        <v>21.007899999999999</v>
      </c>
      <c r="AQ9" s="17">
        <f t="shared" si="1"/>
        <v>3.7030500000000002</v>
      </c>
      <c r="AR9" s="17">
        <f t="shared" si="2"/>
        <v>95.656499999999994</v>
      </c>
      <c r="AS9" s="17">
        <f t="shared" si="3"/>
        <v>0</v>
      </c>
      <c r="AT9" s="17">
        <f t="shared" si="4"/>
        <v>120.36744999999999</v>
      </c>
      <c r="AU9" s="5">
        <f t="shared" si="5"/>
        <v>54.52993</v>
      </c>
      <c r="AV9" s="5">
        <f t="shared" si="6"/>
        <v>16.914479999999998</v>
      </c>
      <c r="AW9" s="5"/>
      <c r="AX9" s="5"/>
      <c r="AY9" s="5">
        <f t="shared" si="7"/>
        <v>48.989460000000001</v>
      </c>
      <c r="AZ9" s="5">
        <f t="shared" si="8"/>
        <v>120.43387000000001</v>
      </c>
      <c r="BA9" s="7">
        <f t="shared" si="9"/>
        <v>-2.758290527644206E-4</v>
      </c>
      <c r="BB9" s="62">
        <f t="shared" si="10"/>
        <v>7977</v>
      </c>
      <c r="BC9" s="6">
        <f t="shared" si="11"/>
        <v>3.3490963270065427E-2</v>
      </c>
      <c r="BD9" s="32">
        <f t="shared" si="12"/>
        <v>0.17453140363113118</v>
      </c>
      <c r="BE9" s="32">
        <f t="shared" si="13"/>
        <v>3.0764546395225623E-2</v>
      </c>
      <c r="BF9" s="35">
        <f t="shared" si="14"/>
        <v>0.79470404997364319</v>
      </c>
      <c r="BG9" s="37">
        <f t="shared" si="15"/>
        <v>0.45277902304393269</v>
      </c>
      <c r="BH9" s="33">
        <f t="shared" si="16"/>
        <v>0.14044620504182084</v>
      </c>
      <c r="BI9" s="33">
        <f t="shared" si="17"/>
        <v>0.40677477191424632</v>
      </c>
      <c r="CM9" s="51" t="s">
        <v>7041</v>
      </c>
      <c r="CR9" s="78" t="s">
        <v>2044</v>
      </c>
      <c r="CS9" s="78" t="s">
        <v>6954</v>
      </c>
    </row>
    <row r="10" spans="1:97">
      <c r="A10" s="16" t="s">
        <v>3590</v>
      </c>
      <c r="B10" s="16" t="s">
        <v>1115</v>
      </c>
      <c r="C10" s="19">
        <v>49017405</v>
      </c>
      <c r="D10" s="19" t="s">
        <v>3782</v>
      </c>
      <c r="E10" s="19" t="s">
        <v>1831</v>
      </c>
      <c r="F10" s="19" t="s">
        <v>4879</v>
      </c>
      <c r="G10" s="65" t="s">
        <v>259</v>
      </c>
      <c r="H10" s="47" t="s">
        <v>3806</v>
      </c>
      <c r="I10" s="47" t="s">
        <v>5461</v>
      </c>
      <c r="J10" s="47" t="s">
        <v>5492</v>
      </c>
      <c r="K10" s="23">
        <v>41.316929999999999</v>
      </c>
      <c r="L10" s="23">
        <v>-110.63675000000001</v>
      </c>
      <c r="M10" s="61" t="s">
        <v>4880</v>
      </c>
      <c r="N10" s="19" t="s">
        <v>2524</v>
      </c>
      <c r="P10" s="19" t="s">
        <v>5040</v>
      </c>
      <c r="Q10" s="55">
        <v>393</v>
      </c>
      <c r="R10" s="55">
        <v>209</v>
      </c>
      <c r="S10" s="55">
        <f>V10-U10</f>
        <v>110</v>
      </c>
      <c r="T10" s="19"/>
      <c r="U10" s="55">
        <v>5459</v>
      </c>
      <c r="V10" s="55">
        <v>5569</v>
      </c>
      <c r="W10" s="55">
        <v>6201</v>
      </c>
      <c r="X10" s="55"/>
      <c r="Y10" s="51" t="s">
        <v>3798</v>
      </c>
      <c r="Z10" s="40">
        <v>18199</v>
      </c>
      <c r="AA10" s="52">
        <v>7</v>
      </c>
      <c r="AB10" s="19" t="s">
        <v>3789</v>
      </c>
      <c r="AC10" s="19">
        <v>1143</v>
      </c>
      <c r="AD10" s="19">
        <v>231</v>
      </c>
      <c r="AE10" s="19">
        <v>7683</v>
      </c>
      <c r="AF10" s="19">
        <v>-3</v>
      </c>
      <c r="AG10" s="19">
        <v>-3</v>
      </c>
      <c r="AH10" s="19">
        <v>10200</v>
      </c>
      <c r="AI10" s="19">
        <v>2000</v>
      </c>
      <c r="AJ10" s="19"/>
      <c r="AK10" s="19"/>
      <c r="AL10" s="19">
        <v>4314</v>
      </c>
      <c r="AM10" s="19">
        <v>24554</v>
      </c>
      <c r="AP10" s="17">
        <f t="shared" si="0"/>
        <v>57.035699999999999</v>
      </c>
      <c r="AQ10" s="17">
        <f t="shared" si="1"/>
        <v>19.008990000000001</v>
      </c>
      <c r="AR10" s="17">
        <f t="shared" si="2"/>
        <v>334.21049999999997</v>
      </c>
      <c r="AS10" s="17">
        <f t="shared" si="3"/>
        <v>0</v>
      </c>
      <c r="AT10" s="17">
        <f t="shared" si="4"/>
        <v>410.25518999999997</v>
      </c>
      <c r="AU10" s="5">
        <f t="shared" si="5"/>
        <v>287.74199999999996</v>
      </c>
      <c r="AV10" s="5">
        <f t="shared" si="6"/>
        <v>32.779999999999994</v>
      </c>
      <c r="AW10" s="5"/>
      <c r="AX10" s="5"/>
      <c r="AY10" s="5">
        <f t="shared" si="7"/>
        <v>89.817480000000003</v>
      </c>
      <c r="AZ10" s="5">
        <f t="shared" si="8"/>
        <v>410.33947999999992</v>
      </c>
      <c r="BA10" s="7">
        <f t="shared" si="9"/>
        <v>-1.0271819094310366E-4</v>
      </c>
      <c r="BB10" s="62">
        <f t="shared" si="10"/>
        <v>25565</v>
      </c>
      <c r="BC10" s="6">
        <f t="shared" si="11"/>
        <v>2.0171990662223908E-2</v>
      </c>
      <c r="BD10" s="32">
        <f t="shared" si="12"/>
        <v>0.13902493226228291</v>
      </c>
      <c r="BE10" s="32">
        <f t="shared" si="13"/>
        <v>4.6334550941329961E-2</v>
      </c>
      <c r="BF10" s="35">
        <f t="shared" si="14"/>
        <v>0.81464051679638716</v>
      </c>
      <c r="BG10" s="37">
        <f t="shared" si="15"/>
        <v>0.70122913837098988</v>
      </c>
      <c r="BH10" s="33">
        <f t="shared" si="16"/>
        <v>7.9885074670368053E-2</v>
      </c>
      <c r="BI10" s="33">
        <f t="shared" si="17"/>
        <v>0.21888578695864219</v>
      </c>
      <c r="CM10" s="51" t="s">
        <v>1823</v>
      </c>
      <c r="CR10" s="78" t="s">
        <v>2038</v>
      </c>
      <c r="CS10" s="78" t="s">
        <v>2038</v>
      </c>
    </row>
    <row r="11" spans="1:97">
      <c r="A11" s="63" t="s">
        <v>3591</v>
      </c>
      <c r="B11" s="63" t="s">
        <v>5867</v>
      </c>
      <c r="C11" s="63">
        <v>1982</v>
      </c>
      <c r="D11" s="19" t="s">
        <v>3782</v>
      </c>
      <c r="E11" s="63" t="s">
        <v>3783</v>
      </c>
      <c r="F11" s="63"/>
      <c r="G11" s="65" t="s">
        <v>274</v>
      </c>
      <c r="H11" s="65">
        <v>26</v>
      </c>
      <c r="I11" s="65">
        <v>23</v>
      </c>
      <c r="J11" s="65">
        <v>115</v>
      </c>
      <c r="K11" s="23">
        <v>41.943809999999999</v>
      </c>
      <c r="L11" s="23">
        <v>-110.42133</v>
      </c>
      <c r="M11" s="61" t="s">
        <v>5868</v>
      </c>
      <c r="N11" s="63" t="s">
        <v>5869</v>
      </c>
      <c r="O11" s="63"/>
      <c r="P11" s="63" t="s">
        <v>5040</v>
      </c>
      <c r="Q11" s="63"/>
      <c r="R11" s="63"/>
      <c r="S11" s="55"/>
      <c r="T11" s="63"/>
      <c r="U11" s="66" t="s">
        <v>5872</v>
      </c>
      <c r="V11" s="63"/>
      <c r="W11" s="66"/>
      <c r="X11" s="66"/>
      <c r="Y11" s="63" t="s">
        <v>3798</v>
      </c>
      <c r="Z11" s="64">
        <v>30008</v>
      </c>
      <c r="AA11" s="63">
        <v>9.4</v>
      </c>
      <c r="AB11" s="63"/>
      <c r="AC11" s="63">
        <v>174</v>
      </c>
      <c r="AD11" s="63">
        <v>7</v>
      </c>
      <c r="AE11" s="63">
        <v>6676</v>
      </c>
      <c r="AF11" s="63">
        <v>82</v>
      </c>
      <c r="AG11" s="63"/>
      <c r="AH11" s="63">
        <v>950</v>
      </c>
      <c r="AI11" s="63">
        <v>1098</v>
      </c>
      <c r="AJ11" s="63">
        <v>96</v>
      </c>
      <c r="AK11" s="63">
        <v>0</v>
      </c>
      <c r="AL11" s="63">
        <v>12200</v>
      </c>
      <c r="AM11" s="63">
        <v>20725</v>
      </c>
      <c r="AN11" s="63"/>
      <c r="AO11" s="63" t="s">
        <v>5871</v>
      </c>
      <c r="AP11" s="17">
        <f t="shared" si="0"/>
        <v>8.6826000000000008</v>
      </c>
      <c r="AQ11" s="17">
        <f t="shared" si="1"/>
        <v>0.57603000000000004</v>
      </c>
      <c r="AR11" s="17">
        <f t="shared" si="2"/>
        <v>290.40600000000001</v>
      </c>
      <c r="AS11" s="17">
        <f t="shared" si="3"/>
        <v>2.0975600000000001</v>
      </c>
      <c r="AT11" s="17">
        <f t="shared" si="4"/>
        <v>301.76218999999998</v>
      </c>
      <c r="AU11" s="5">
        <f t="shared" si="5"/>
        <v>26.799499999999998</v>
      </c>
      <c r="AV11" s="5">
        <f t="shared" si="6"/>
        <v>17.996219999999997</v>
      </c>
      <c r="AW11" s="5">
        <f t="shared" ref="AW11:AW17" si="18">IF(AJ11&gt;0,AJ11*0.03333,0)</f>
        <v>3.1996799999999999</v>
      </c>
      <c r="AX11" s="5">
        <f t="shared" ref="AX11:AX17" si="19">IF(AK11&gt;0,AK11*0.0588,0)</f>
        <v>0</v>
      </c>
      <c r="AY11" s="5">
        <f t="shared" si="7"/>
        <v>254.00400000000002</v>
      </c>
      <c r="AZ11" s="5">
        <f t="shared" si="8"/>
        <v>301.99940000000004</v>
      </c>
      <c r="BA11" s="7">
        <f t="shared" si="9"/>
        <v>-3.9288686781161652E-4</v>
      </c>
      <c r="BB11" s="62">
        <f t="shared" si="10"/>
        <v>21283</v>
      </c>
      <c r="BC11" s="28">
        <f t="shared" si="11"/>
        <v>1.3283184155398971E-2</v>
      </c>
      <c r="BD11" s="32">
        <f t="shared" si="12"/>
        <v>2.8772988425090636E-2</v>
      </c>
      <c r="BE11" s="32">
        <f t="shared" si="13"/>
        <v>1.9088872598651279E-3</v>
      </c>
      <c r="BF11" s="35">
        <f t="shared" si="14"/>
        <v>0.96931812431504427</v>
      </c>
      <c r="BG11" s="33">
        <f t="shared" si="15"/>
        <v>8.8740242530283162E-2</v>
      </c>
      <c r="BH11" s="33">
        <f t="shared" si="16"/>
        <v>5.9590250841557946E-2</v>
      </c>
      <c r="BI11" s="36">
        <f t="shared" si="17"/>
        <v>0.84107451869109673</v>
      </c>
      <c r="BJ11" s="63">
        <v>0</v>
      </c>
      <c r="BK11" s="63">
        <v>0</v>
      </c>
      <c r="BL11" s="63">
        <v>0</v>
      </c>
      <c r="BM11" s="63">
        <v>17077</v>
      </c>
      <c r="BN11" s="63">
        <v>0</v>
      </c>
      <c r="BO11" s="63"/>
      <c r="BP11" s="63">
        <v>0</v>
      </c>
      <c r="BQ11" s="63">
        <v>0</v>
      </c>
      <c r="BR11" s="63">
        <v>0</v>
      </c>
      <c r="BS11" s="63">
        <v>0</v>
      </c>
      <c r="BT11" s="63">
        <v>0</v>
      </c>
      <c r="BU11" s="63">
        <v>0</v>
      </c>
      <c r="BV11" s="63">
        <v>0</v>
      </c>
      <c r="BW11" s="63">
        <v>0</v>
      </c>
      <c r="BX11" s="63"/>
      <c r="BY11" s="63"/>
      <c r="BZ11" s="63"/>
      <c r="CA11" s="63"/>
      <c r="CB11" s="63"/>
      <c r="CC11" s="63"/>
      <c r="CD11" s="63"/>
      <c r="CE11" s="63"/>
      <c r="CF11" s="63"/>
      <c r="CG11" s="63"/>
      <c r="CH11" s="63"/>
      <c r="CI11" s="63"/>
      <c r="CJ11" s="63"/>
      <c r="CK11" s="63"/>
      <c r="CL11" s="63"/>
      <c r="CM11" s="63" t="s">
        <v>3964</v>
      </c>
      <c r="CN11" s="63">
        <v>19820226</v>
      </c>
      <c r="CO11" s="63" t="s">
        <v>5873</v>
      </c>
      <c r="CP11" s="66"/>
      <c r="CQ11" s="64">
        <v>30020</v>
      </c>
      <c r="CR11" s="78" t="s">
        <v>2038</v>
      </c>
      <c r="CS11" s="78" t="s">
        <v>2038</v>
      </c>
    </row>
    <row r="12" spans="1:97">
      <c r="A12" s="63" t="s">
        <v>3591</v>
      </c>
      <c r="B12" s="63" t="s">
        <v>5867</v>
      </c>
      <c r="C12" s="63">
        <v>1984</v>
      </c>
      <c r="D12" s="19" t="s">
        <v>3782</v>
      </c>
      <c r="E12" s="63" t="s">
        <v>3783</v>
      </c>
      <c r="F12" s="63"/>
      <c r="G12" s="65" t="s">
        <v>274</v>
      </c>
      <c r="H12" s="65">
        <v>26</v>
      </c>
      <c r="I12" s="65">
        <v>23</v>
      </c>
      <c r="J12" s="65">
        <v>115</v>
      </c>
      <c r="K12" s="23">
        <v>41.943809999999999</v>
      </c>
      <c r="L12" s="23">
        <v>-110.42133</v>
      </c>
      <c r="M12" s="61" t="s">
        <v>5868</v>
      </c>
      <c r="N12" s="63" t="s">
        <v>5869</v>
      </c>
      <c r="O12" s="63"/>
      <c r="P12" s="63" t="s">
        <v>5040</v>
      </c>
      <c r="Q12" s="63"/>
      <c r="R12" s="63"/>
      <c r="S12" s="55"/>
      <c r="T12" s="63"/>
      <c r="U12" s="66" t="s">
        <v>5872</v>
      </c>
      <c r="V12" s="63"/>
      <c r="W12" s="66"/>
      <c r="X12" s="66"/>
      <c r="Y12" s="63" t="s">
        <v>3798</v>
      </c>
      <c r="Z12" s="64">
        <v>30008</v>
      </c>
      <c r="AA12" s="63">
        <v>8.9</v>
      </c>
      <c r="AB12" s="63"/>
      <c r="AC12" s="63">
        <v>122</v>
      </c>
      <c r="AD12" s="63">
        <v>2</v>
      </c>
      <c r="AE12" s="63">
        <v>6969</v>
      </c>
      <c r="AF12" s="63">
        <v>89</v>
      </c>
      <c r="AG12" s="63"/>
      <c r="AH12" s="63">
        <v>600</v>
      </c>
      <c r="AI12" s="63">
        <v>1748</v>
      </c>
      <c r="AJ12" s="63">
        <v>120</v>
      </c>
      <c r="AK12" s="63">
        <v>0</v>
      </c>
      <c r="AL12" s="63">
        <v>12600</v>
      </c>
      <c r="AM12" s="63">
        <v>21362</v>
      </c>
      <c r="AN12" s="63"/>
      <c r="AO12" s="63" t="s">
        <v>5871</v>
      </c>
      <c r="AP12" s="17">
        <f t="shared" si="0"/>
        <v>6.0877999999999997</v>
      </c>
      <c r="AQ12" s="17">
        <f t="shared" si="1"/>
        <v>0.16458</v>
      </c>
      <c r="AR12" s="17">
        <f t="shared" si="2"/>
        <v>303.1515</v>
      </c>
      <c r="AS12" s="17">
        <f t="shared" si="3"/>
        <v>2.2766199999999999</v>
      </c>
      <c r="AT12" s="17">
        <f t="shared" si="4"/>
        <v>311.68049999999999</v>
      </c>
      <c r="AU12" s="5">
        <f t="shared" si="5"/>
        <v>16.925999999999998</v>
      </c>
      <c r="AV12" s="5">
        <f t="shared" si="6"/>
        <v>28.649719999999999</v>
      </c>
      <c r="AW12" s="5">
        <f t="shared" si="18"/>
        <v>3.9996</v>
      </c>
      <c r="AX12" s="5">
        <f t="shared" si="19"/>
        <v>0</v>
      </c>
      <c r="AY12" s="5">
        <f t="shared" si="7"/>
        <v>262.33199999999999</v>
      </c>
      <c r="AZ12" s="5">
        <f t="shared" si="8"/>
        <v>311.90731999999997</v>
      </c>
      <c r="BA12" s="7">
        <f t="shared" si="9"/>
        <v>-3.6373385227436798E-4</v>
      </c>
      <c r="BB12" s="62">
        <f t="shared" si="10"/>
        <v>22250</v>
      </c>
      <c r="BC12" s="28">
        <f t="shared" si="11"/>
        <v>2.0361368430707145E-2</v>
      </c>
      <c r="BD12" s="32">
        <f t="shared" si="12"/>
        <v>1.9532181191957789E-2</v>
      </c>
      <c r="BE12" s="32">
        <f t="shared" si="13"/>
        <v>5.2804073402089638E-4</v>
      </c>
      <c r="BF12" s="35">
        <f t="shared" si="14"/>
        <v>0.97993977807402122</v>
      </c>
      <c r="BG12" s="33">
        <f t="shared" si="15"/>
        <v>5.4266119820464614E-2</v>
      </c>
      <c r="BH12" s="33">
        <f t="shared" si="16"/>
        <v>9.1853310784754907E-2</v>
      </c>
      <c r="BI12" s="36">
        <f t="shared" si="17"/>
        <v>0.8410575295251167</v>
      </c>
      <c r="BJ12" s="63">
        <v>0</v>
      </c>
      <c r="BK12" s="63">
        <v>0</v>
      </c>
      <c r="BL12" s="63">
        <v>0</v>
      </c>
      <c r="BM12" s="63">
        <v>17460</v>
      </c>
      <c r="BN12" s="63">
        <v>0</v>
      </c>
      <c r="BO12" s="63"/>
      <c r="BP12" s="63">
        <v>0</v>
      </c>
      <c r="BQ12" s="63">
        <v>0</v>
      </c>
      <c r="BR12" s="63">
        <v>0</v>
      </c>
      <c r="BS12" s="63">
        <v>0</v>
      </c>
      <c r="BT12" s="63">
        <v>0</v>
      </c>
      <c r="BU12" s="63">
        <v>0</v>
      </c>
      <c r="BV12" s="63">
        <v>0</v>
      </c>
      <c r="BW12" s="63">
        <v>0</v>
      </c>
      <c r="BX12" s="63"/>
      <c r="BY12" s="63"/>
      <c r="BZ12" s="63"/>
      <c r="CA12" s="63"/>
      <c r="CB12" s="63"/>
      <c r="CC12" s="63"/>
      <c r="CD12" s="63"/>
      <c r="CE12" s="63"/>
      <c r="CF12" s="63"/>
      <c r="CG12" s="63"/>
      <c r="CH12" s="63"/>
      <c r="CI12" s="63"/>
      <c r="CJ12" s="63"/>
      <c r="CK12" s="63"/>
      <c r="CL12" s="63"/>
      <c r="CM12" s="63" t="s">
        <v>3964</v>
      </c>
      <c r="CN12" s="63">
        <v>19820226</v>
      </c>
      <c r="CO12" s="63" t="s">
        <v>5875</v>
      </c>
      <c r="CP12" s="66"/>
      <c r="CQ12" s="64">
        <v>30020</v>
      </c>
      <c r="CR12" s="78" t="s">
        <v>2038</v>
      </c>
      <c r="CS12" s="78" t="s">
        <v>2038</v>
      </c>
    </row>
    <row r="13" spans="1:97">
      <c r="A13" s="63" t="s">
        <v>3591</v>
      </c>
      <c r="B13" s="63" t="s">
        <v>5867</v>
      </c>
      <c r="C13" s="63">
        <v>1983</v>
      </c>
      <c r="D13" s="19" t="s">
        <v>3782</v>
      </c>
      <c r="E13" s="63" t="s">
        <v>3783</v>
      </c>
      <c r="F13" s="63"/>
      <c r="G13" s="65" t="s">
        <v>274</v>
      </c>
      <c r="H13" s="65">
        <v>26</v>
      </c>
      <c r="I13" s="65">
        <v>23</v>
      </c>
      <c r="J13" s="65">
        <v>115</v>
      </c>
      <c r="K13" s="23">
        <v>41.943809999999999</v>
      </c>
      <c r="L13" s="23">
        <v>-110.42133</v>
      </c>
      <c r="M13" s="61" t="s">
        <v>5868</v>
      </c>
      <c r="N13" s="63" t="s">
        <v>5869</v>
      </c>
      <c r="O13" s="63"/>
      <c r="P13" s="63" t="s">
        <v>5040</v>
      </c>
      <c r="Q13" s="63"/>
      <c r="R13" s="63"/>
      <c r="S13" s="55"/>
      <c r="T13" s="63"/>
      <c r="U13" s="66" t="s">
        <v>5872</v>
      </c>
      <c r="V13" s="63"/>
      <c r="W13" s="66"/>
      <c r="X13" s="66"/>
      <c r="Y13" s="63" t="s">
        <v>3798</v>
      </c>
      <c r="Z13" s="64">
        <v>30008</v>
      </c>
      <c r="AA13" s="63">
        <v>10.9</v>
      </c>
      <c r="AB13" s="63"/>
      <c r="AC13" s="63">
        <v>476</v>
      </c>
      <c r="AD13" s="63">
        <v>92</v>
      </c>
      <c r="AE13" s="63">
        <v>7395</v>
      </c>
      <c r="AF13" s="63">
        <v>106</v>
      </c>
      <c r="AG13" s="63"/>
      <c r="AH13" s="63">
        <v>1000</v>
      </c>
      <c r="AI13" s="63">
        <v>3561</v>
      </c>
      <c r="AJ13" s="63">
        <v>336</v>
      </c>
      <c r="AK13" s="63">
        <v>0</v>
      </c>
      <c r="AL13" s="63">
        <v>12400</v>
      </c>
      <c r="AM13" s="63">
        <v>23556</v>
      </c>
      <c r="AN13" s="63"/>
      <c r="AO13" s="63" t="s">
        <v>5871</v>
      </c>
      <c r="AP13" s="17">
        <f t="shared" si="0"/>
        <v>23.752400000000002</v>
      </c>
      <c r="AQ13" s="17">
        <f t="shared" si="1"/>
        <v>7.5706800000000003</v>
      </c>
      <c r="AR13" s="17">
        <f t="shared" si="2"/>
        <v>321.6825</v>
      </c>
      <c r="AS13" s="17">
        <f t="shared" si="3"/>
        <v>2.7114799999999999</v>
      </c>
      <c r="AT13" s="17">
        <f t="shared" si="4"/>
        <v>355.71706</v>
      </c>
      <c r="AU13" s="5">
        <f t="shared" si="5"/>
        <v>28.209999999999997</v>
      </c>
      <c r="AV13" s="5">
        <f t="shared" si="6"/>
        <v>58.364789999999992</v>
      </c>
      <c r="AW13" s="5">
        <f t="shared" si="18"/>
        <v>11.198879999999999</v>
      </c>
      <c r="AX13" s="5">
        <f t="shared" si="19"/>
        <v>0</v>
      </c>
      <c r="AY13" s="5">
        <f t="shared" si="7"/>
        <v>258.16800000000001</v>
      </c>
      <c r="AZ13" s="5">
        <f t="shared" si="8"/>
        <v>355.94166999999999</v>
      </c>
      <c r="BA13" s="7">
        <f t="shared" si="9"/>
        <v>-3.1561476102454924E-4</v>
      </c>
      <c r="BB13" s="62">
        <f t="shared" si="10"/>
        <v>25366</v>
      </c>
      <c r="BC13" s="28">
        <f t="shared" si="11"/>
        <v>3.6997669760026164E-2</v>
      </c>
      <c r="BD13" s="32">
        <f t="shared" si="12"/>
        <v>6.6773294482980375E-2</v>
      </c>
      <c r="BE13" s="32">
        <f t="shared" si="13"/>
        <v>2.1282870155285776E-2</v>
      </c>
      <c r="BF13" s="35">
        <f t="shared" si="14"/>
        <v>0.91194383536173385</v>
      </c>
      <c r="BG13" s="33">
        <f t="shared" si="15"/>
        <v>7.9254558759585522E-2</v>
      </c>
      <c r="BH13" s="33">
        <f t="shared" si="16"/>
        <v>0.16397290601013362</v>
      </c>
      <c r="BI13" s="37">
        <f t="shared" si="17"/>
        <v>0.72530985203277831</v>
      </c>
      <c r="BJ13" s="63">
        <v>0</v>
      </c>
      <c r="BK13" s="63">
        <v>0</v>
      </c>
      <c r="BL13" s="63">
        <v>0</v>
      </c>
      <c r="BM13" s="63">
        <v>19436</v>
      </c>
      <c r="BN13" s="63">
        <v>0</v>
      </c>
      <c r="BO13" s="63"/>
      <c r="BP13" s="63">
        <v>0</v>
      </c>
      <c r="BQ13" s="63">
        <v>0</v>
      </c>
      <c r="BR13" s="63">
        <v>0</v>
      </c>
      <c r="BS13" s="63">
        <v>0</v>
      </c>
      <c r="BT13" s="63">
        <v>0</v>
      </c>
      <c r="BU13" s="63">
        <v>0</v>
      </c>
      <c r="BV13" s="63">
        <v>0</v>
      </c>
      <c r="BW13" s="63">
        <v>0</v>
      </c>
      <c r="BX13" s="63"/>
      <c r="BY13" s="63"/>
      <c r="BZ13" s="63"/>
      <c r="CA13" s="63"/>
      <c r="CB13" s="63"/>
      <c r="CC13" s="63"/>
      <c r="CD13" s="63"/>
      <c r="CE13" s="63"/>
      <c r="CF13" s="63"/>
      <c r="CG13" s="63"/>
      <c r="CH13" s="63"/>
      <c r="CI13" s="63"/>
      <c r="CJ13" s="63"/>
      <c r="CK13" s="63"/>
      <c r="CL13" s="63"/>
      <c r="CM13" s="63" t="s">
        <v>3963</v>
      </c>
      <c r="CN13" s="63">
        <v>19820226</v>
      </c>
      <c r="CO13" s="63" t="s">
        <v>5873</v>
      </c>
      <c r="CP13" s="66"/>
      <c r="CQ13" s="64">
        <v>30020</v>
      </c>
      <c r="CR13" s="78" t="s">
        <v>2038</v>
      </c>
      <c r="CS13" s="78" t="s">
        <v>2038</v>
      </c>
    </row>
    <row r="14" spans="1:97">
      <c r="A14" s="63" t="s">
        <v>3591</v>
      </c>
      <c r="B14" s="63" t="s">
        <v>5867</v>
      </c>
      <c r="C14" s="63">
        <v>1979</v>
      </c>
      <c r="D14" s="19" t="s">
        <v>3782</v>
      </c>
      <c r="E14" s="63" t="s">
        <v>3783</v>
      </c>
      <c r="F14" s="63"/>
      <c r="G14" s="65" t="s">
        <v>274</v>
      </c>
      <c r="H14" s="65">
        <v>26</v>
      </c>
      <c r="I14" s="65">
        <v>23</v>
      </c>
      <c r="J14" s="65">
        <v>115</v>
      </c>
      <c r="K14" s="23">
        <v>41.943809999999999</v>
      </c>
      <c r="L14" s="23">
        <v>-110.42133</v>
      </c>
      <c r="M14" s="61" t="s">
        <v>5868</v>
      </c>
      <c r="N14" s="63" t="s">
        <v>5869</v>
      </c>
      <c r="O14" s="63"/>
      <c r="P14" s="63" t="s">
        <v>5040</v>
      </c>
      <c r="Q14" s="63"/>
      <c r="R14" s="63"/>
      <c r="S14" s="55"/>
      <c r="T14" s="63"/>
      <c r="U14" s="66" t="s">
        <v>5870</v>
      </c>
      <c r="V14" s="63"/>
      <c r="W14" s="66"/>
      <c r="X14" s="66"/>
      <c r="Y14" s="63" t="s">
        <v>3798</v>
      </c>
      <c r="Z14" s="64">
        <v>30025</v>
      </c>
      <c r="AA14" s="63">
        <v>8.9</v>
      </c>
      <c r="AB14" s="63"/>
      <c r="AC14" s="63">
        <v>332</v>
      </c>
      <c r="AD14" s="63">
        <v>1</v>
      </c>
      <c r="AE14" s="63">
        <v>4009</v>
      </c>
      <c r="AF14" s="63">
        <v>48</v>
      </c>
      <c r="AG14" s="63"/>
      <c r="AH14" s="63">
        <v>690</v>
      </c>
      <c r="AI14" s="63">
        <v>634</v>
      </c>
      <c r="AJ14" s="63">
        <v>36</v>
      </c>
      <c r="AK14" s="63">
        <v>0</v>
      </c>
      <c r="AL14" s="63">
        <v>7750</v>
      </c>
      <c r="AM14" s="63">
        <v>13178</v>
      </c>
      <c r="AN14" s="63"/>
      <c r="AO14" s="63" t="s">
        <v>5871</v>
      </c>
      <c r="AP14" s="17">
        <f t="shared" si="0"/>
        <v>16.566800000000001</v>
      </c>
      <c r="AQ14" s="17">
        <f t="shared" si="1"/>
        <v>8.2290000000000002E-2</v>
      </c>
      <c r="AR14" s="17">
        <f t="shared" si="2"/>
        <v>174.39149999999998</v>
      </c>
      <c r="AS14" s="17">
        <f t="shared" si="3"/>
        <v>1.22784</v>
      </c>
      <c r="AT14" s="17">
        <f t="shared" si="4"/>
        <v>192.26842999999997</v>
      </c>
      <c r="AU14" s="5">
        <f t="shared" si="5"/>
        <v>19.4649</v>
      </c>
      <c r="AV14" s="5">
        <f t="shared" si="6"/>
        <v>10.391259999999999</v>
      </c>
      <c r="AW14" s="5">
        <f t="shared" si="18"/>
        <v>1.1998799999999998</v>
      </c>
      <c r="AX14" s="5">
        <f t="shared" si="19"/>
        <v>0</v>
      </c>
      <c r="AY14" s="5">
        <f t="shared" si="7"/>
        <v>161.35500000000002</v>
      </c>
      <c r="AZ14" s="5">
        <f t="shared" si="8"/>
        <v>192.41104000000001</v>
      </c>
      <c r="BA14" s="7">
        <f t="shared" si="9"/>
        <v>-3.707242291876076E-4</v>
      </c>
      <c r="BB14" s="62">
        <f t="shared" si="10"/>
        <v>13500</v>
      </c>
      <c r="BC14" s="28">
        <f t="shared" si="11"/>
        <v>1.2069870305120323E-2</v>
      </c>
      <c r="BD14" s="32">
        <f t="shared" si="12"/>
        <v>8.6164951781215485E-2</v>
      </c>
      <c r="BE14" s="32">
        <f t="shared" si="13"/>
        <v>4.2799538124901741E-4</v>
      </c>
      <c r="BF14" s="35">
        <f t="shared" si="14"/>
        <v>0.91340705283753554</v>
      </c>
      <c r="BG14" s="33">
        <f t="shared" si="15"/>
        <v>0.10116311413315993</v>
      </c>
      <c r="BH14" s="33">
        <f t="shared" si="16"/>
        <v>5.400552899667295E-2</v>
      </c>
      <c r="BI14" s="36">
        <f t="shared" si="17"/>
        <v>0.8385953321597347</v>
      </c>
      <c r="BJ14" s="63">
        <v>0</v>
      </c>
      <c r="BK14" s="63">
        <v>0</v>
      </c>
      <c r="BL14" s="63">
        <v>0</v>
      </c>
      <c r="BM14" s="63">
        <v>10854</v>
      </c>
      <c r="BN14" s="63">
        <v>0</v>
      </c>
      <c r="BO14" s="63"/>
      <c r="BP14" s="63">
        <v>0</v>
      </c>
      <c r="BQ14" s="63">
        <v>0</v>
      </c>
      <c r="BR14" s="63">
        <v>0</v>
      </c>
      <c r="BS14" s="63">
        <v>0</v>
      </c>
      <c r="BT14" s="63">
        <v>0</v>
      </c>
      <c r="BU14" s="63">
        <v>0</v>
      </c>
      <c r="BV14" s="63">
        <v>0</v>
      </c>
      <c r="BW14" s="63">
        <v>0</v>
      </c>
      <c r="BX14" s="63"/>
      <c r="BY14" s="63"/>
      <c r="BZ14" s="63"/>
      <c r="CA14" s="63"/>
      <c r="CB14" s="63"/>
      <c r="CC14" s="63"/>
      <c r="CD14" s="63"/>
      <c r="CE14" s="63"/>
      <c r="CF14" s="63"/>
      <c r="CG14" s="63"/>
      <c r="CH14" s="63"/>
      <c r="CI14" s="63"/>
      <c r="CJ14" s="63"/>
      <c r="CK14" s="63"/>
      <c r="CL14" s="63"/>
      <c r="CM14" s="63" t="s">
        <v>3966</v>
      </c>
      <c r="CN14" s="63">
        <v>19820315</v>
      </c>
      <c r="CO14" s="63" t="s">
        <v>5874</v>
      </c>
      <c r="CP14" s="66"/>
      <c r="CQ14" s="64">
        <v>30033</v>
      </c>
      <c r="CR14" s="78" t="s">
        <v>2038</v>
      </c>
      <c r="CS14" s="78" t="s">
        <v>2038</v>
      </c>
    </row>
    <row r="15" spans="1:97">
      <c r="A15" s="63" t="s">
        <v>3591</v>
      </c>
      <c r="B15" s="63" t="s">
        <v>5867</v>
      </c>
      <c r="C15" s="63">
        <v>1980</v>
      </c>
      <c r="D15" s="19" t="s">
        <v>3782</v>
      </c>
      <c r="E15" s="63" t="s">
        <v>3783</v>
      </c>
      <c r="F15" s="63"/>
      <c r="G15" s="65" t="s">
        <v>274</v>
      </c>
      <c r="H15" s="65">
        <v>26</v>
      </c>
      <c r="I15" s="65">
        <v>23</v>
      </c>
      <c r="J15" s="65">
        <v>115</v>
      </c>
      <c r="K15" s="23">
        <v>41.943809999999999</v>
      </c>
      <c r="L15" s="23">
        <v>-110.42133</v>
      </c>
      <c r="M15" s="61" t="s">
        <v>5868</v>
      </c>
      <c r="N15" s="63" t="s">
        <v>5869</v>
      </c>
      <c r="O15" s="63"/>
      <c r="P15" s="63" t="s">
        <v>5040</v>
      </c>
      <c r="Q15" s="63"/>
      <c r="R15" s="63"/>
      <c r="S15" s="55"/>
      <c r="T15" s="63"/>
      <c r="U15" s="66" t="s">
        <v>5870</v>
      </c>
      <c r="V15" s="63"/>
      <c r="W15" s="66"/>
      <c r="X15" s="66"/>
      <c r="Y15" s="63" t="s">
        <v>3798</v>
      </c>
      <c r="Z15" s="64">
        <v>30025</v>
      </c>
      <c r="AA15" s="63">
        <v>8.6999999999999993</v>
      </c>
      <c r="AB15" s="63"/>
      <c r="AC15" s="63">
        <v>329</v>
      </c>
      <c r="AD15" s="63">
        <v>0</v>
      </c>
      <c r="AE15" s="63">
        <v>3719</v>
      </c>
      <c r="AF15" s="63">
        <v>46</v>
      </c>
      <c r="AG15" s="63"/>
      <c r="AH15" s="63">
        <v>610</v>
      </c>
      <c r="AI15" s="63">
        <v>707</v>
      </c>
      <c r="AJ15" s="63">
        <v>24</v>
      </c>
      <c r="AK15" s="63">
        <v>0</v>
      </c>
      <c r="AL15" s="63">
        <v>7200</v>
      </c>
      <c r="AM15" s="63">
        <v>12276</v>
      </c>
      <c r="AN15" s="63"/>
      <c r="AO15" s="63" t="s">
        <v>5871</v>
      </c>
      <c r="AP15" s="17">
        <f t="shared" si="0"/>
        <v>16.417100000000001</v>
      </c>
      <c r="AQ15" s="17">
        <f t="shared" si="1"/>
        <v>0</v>
      </c>
      <c r="AR15" s="17">
        <f t="shared" si="2"/>
        <v>161.7765</v>
      </c>
      <c r="AS15" s="17">
        <f t="shared" si="3"/>
        <v>1.1766799999999999</v>
      </c>
      <c r="AT15" s="17">
        <f t="shared" si="4"/>
        <v>179.37028000000001</v>
      </c>
      <c r="AU15" s="5">
        <f t="shared" si="5"/>
        <v>17.208099999999998</v>
      </c>
      <c r="AV15" s="5">
        <f t="shared" si="6"/>
        <v>11.587729999999999</v>
      </c>
      <c r="AW15" s="5">
        <f t="shared" si="18"/>
        <v>0.79991999999999996</v>
      </c>
      <c r="AX15" s="5">
        <f t="shared" si="19"/>
        <v>0</v>
      </c>
      <c r="AY15" s="5">
        <f t="shared" si="7"/>
        <v>149.90400000000002</v>
      </c>
      <c r="AZ15" s="5">
        <f t="shared" si="8"/>
        <v>179.49975000000001</v>
      </c>
      <c r="BA15" s="7">
        <f t="shared" si="9"/>
        <v>-3.607712797861603E-4</v>
      </c>
      <c r="BB15" s="62">
        <f t="shared" si="10"/>
        <v>12635</v>
      </c>
      <c r="BC15" s="28">
        <f t="shared" si="11"/>
        <v>1.4411304243105456E-2</v>
      </c>
      <c r="BD15" s="32">
        <f t="shared" si="12"/>
        <v>9.1526310824736404E-2</v>
      </c>
      <c r="BE15" s="32">
        <f t="shared" si="13"/>
        <v>0</v>
      </c>
      <c r="BF15" s="35">
        <f t="shared" si="14"/>
        <v>0.90847368917526361</v>
      </c>
      <c r="BG15" s="33">
        <f t="shared" si="15"/>
        <v>9.5866985887166967E-2</v>
      </c>
      <c r="BH15" s="33">
        <f t="shared" si="16"/>
        <v>6.4555688796223948E-2</v>
      </c>
      <c r="BI15" s="36">
        <f t="shared" si="17"/>
        <v>0.83512094027986128</v>
      </c>
      <c r="BJ15" s="63">
        <v>0</v>
      </c>
      <c r="BK15" s="63">
        <v>0</v>
      </c>
      <c r="BL15" s="63">
        <v>0</v>
      </c>
      <c r="BM15" s="63">
        <v>10086</v>
      </c>
      <c r="BN15" s="63">
        <v>0</v>
      </c>
      <c r="BO15" s="63"/>
      <c r="BP15" s="63">
        <v>0</v>
      </c>
      <c r="BQ15" s="63">
        <v>0</v>
      </c>
      <c r="BR15" s="63">
        <v>0</v>
      </c>
      <c r="BS15" s="63">
        <v>0</v>
      </c>
      <c r="BT15" s="63">
        <v>0</v>
      </c>
      <c r="BU15" s="63">
        <v>0</v>
      </c>
      <c r="BV15" s="63">
        <v>0</v>
      </c>
      <c r="BW15" s="63">
        <v>0</v>
      </c>
      <c r="BX15" s="63"/>
      <c r="BY15" s="63"/>
      <c r="BZ15" s="63"/>
      <c r="CA15" s="63"/>
      <c r="CB15" s="63"/>
      <c r="CC15" s="63"/>
      <c r="CD15" s="63"/>
      <c r="CE15" s="63"/>
      <c r="CF15" s="63"/>
      <c r="CG15" s="63"/>
      <c r="CH15" s="63"/>
      <c r="CI15" s="63"/>
      <c r="CJ15" s="63"/>
      <c r="CK15" s="63"/>
      <c r="CL15" s="63"/>
      <c r="CM15" s="63" t="s">
        <v>3965</v>
      </c>
      <c r="CN15" s="63">
        <v>19820315</v>
      </c>
      <c r="CO15" s="63" t="s">
        <v>5876</v>
      </c>
      <c r="CP15" s="66"/>
      <c r="CQ15" s="64">
        <v>30033</v>
      </c>
      <c r="CR15" s="78" t="s">
        <v>2038</v>
      </c>
      <c r="CS15" s="78" t="s">
        <v>2038</v>
      </c>
    </row>
    <row r="16" spans="1:97">
      <c r="A16" s="63" t="s">
        <v>3591</v>
      </c>
      <c r="B16" s="63" t="s">
        <v>6912</v>
      </c>
      <c r="C16" s="63">
        <v>4438</v>
      </c>
      <c r="D16" s="19" t="s">
        <v>3782</v>
      </c>
      <c r="E16" s="63" t="s">
        <v>1707</v>
      </c>
      <c r="F16" s="63" t="s">
        <v>3192</v>
      </c>
      <c r="G16" s="65" t="s">
        <v>270</v>
      </c>
      <c r="H16" s="65">
        <v>3</v>
      </c>
      <c r="I16" s="65">
        <v>26</v>
      </c>
      <c r="J16" s="65">
        <v>90</v>
      </c>
      <c r="K16" s="23">
        <v>42.258960000000002</v>
      </c>
      <c r="L16" s="23">
        <v>-107.568496</v>
      </c>
      <c r="M16" s="61" t="s">
        <v>6913</v>
      </c>
      <c r="N16" s="63" t="s">
        <v>6914</v>
      </c>
      <c r="O16" s="63"/>
      <c r="P16" s="63" t="s">
        <v>2753</v>
      </c>
      <c r="Q16" s="63"/>
      <c r="R16" s="63"/>
      <c r="S16" s="55" t="str">
        <f>IF(U16&gt;0,V16-U16,"")</f>
        <v/>
      </c>
      <c r="T16" s="63"/>
      <c r="U16" s="66"/>
      <c r="V16" s="63"/>
      <c r="W16" s="66">
        <v>6372</v>
      </c>
      <c r="X16" s="66"/>
      <c r="Y16" s="63"/>
      <c r="Z16" s="64">
        <v>37421</v>
      </c>
      <c r="AA16" s="63">
        <v>7.38</v>
      </c>
      <c r="AB16" s="63"/>
      <c r="AC16" s="63">
        <v>414</v>
      </c>
      <c r="AD16" s="63">
        <v>98</v>
      </c>
      <c r="AE16" s="63">
        <v>2448.9</v>
      </c>
      <c r="AF16" s="63">
        <v>211</v>
      </c>
      <c r="AG16" s="63"/>
      <c r="AH16" s="63">
        <v>2076</v>
      </c>
      <c r="AI16" s="63">
        <v>3050</v>
      </c>
      <c r="AJ16" s="63">
        <v>0</v>
      </c>
      <c r="AK16" s="63"/>
      <c r="AL16" s="63">
        <v>1555</v>
      </c>
      <c r="AM16" s="63">
        <v>9864.9</v>
      </c>
      <c r="AN16" s="63"/>
      <c r="AO16" s="63" t="s">
        <v>7180</v>
      </c>
      <c r="AP16" s="17">
        <f t="shared" si="0"/>
        <v>20.6586</v>
      </c>
      <c r="AQ16" s="17">
        <f t="shared" si="1"/>
        <v>8.0644200000000001</v>
      </c>
      <c r="AR16" s="17">
        <f t="shared" si="2"/>
        <v>106.52714999999999</v>
      </c>
      <c r="AS16" s="17">
        <f t="shared" si="3"/>
        <v>5.3973800000000001</v>
      </c>
      <c r="AT16" s="17">
        <f t="shared" si="4"/>
        <v>140.64755</v>
      </c>
      <c r="AU16" s="5">
        <f t="shared" si="5"/>
        <v>58.563959999999994</v>
      </c>
      <c r="AV16" s="5">
        <f t="shared" si="6"/>
        <v>49.989499999999992</v>
      </c>
      <c r="AW16" s="5">
        <f t="shared" si="18"/>
        <v>0</v>
      </c>
      <c r="AX16" s="5">
        <f t="shared" si="19"/>
        <v>0</v>
      </c>
      <c r="AY16" s="5">
        <f t="shared" si="7"/>
        <v>32.375100000000003</v>
      </c>
      <c r="AZ16" s="5">
        <f t="shared" si="8"/>
        <v>140.92856</v>
      </c>
      <c r="BA16" s="7">
        <f t="shared" si="9"/>
        <v>-9.9798949562876298E-4</v>
      </c>
      <c r="BB16" s="62">
        <f t="shared" si="10"/>
        <v>9852.9</v>
      </c>
      <c r="BC16" s="28">
        <f t="shared" si="11"/>
        <v>-6.0858716489669239E-4</v>
      </c>
      <c r="BD16" s="32">
        <f t="shared" si="12"/>
        <v>0.14688204664780866</v>
      </c>
      <c r="BE16" s="32">
        <f t="shared" si="13"/>
        <v>5.7337792233138798E-2</v>
      </c>
      <c r="BF16" s="35">
        <f t="shared" si="14"/>
        <v>0.79578016111905248</v>
      </c>
      <c r="BG16" s="33">
        <f t="shared" si="15"/>
        <v>0.41555778331943499</v>
      </c>
      <c r="BH16" s="33">
        <f t="shared" si="16"/>
        <v>0.35471518335247298</v>
      </c>
      <c r="BI16" s="33">
        <f t="shared" si="17"/>
        <v>0.22972703332809191</v>
      </c>
      <c r="BJ16" s="63"/>
      <c r="BK16" s="63">
        <v>1</v>
      </c>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v>2002614</v>
      </c>
      <c r="CO16" s="63" t="s">
        <v>6915</v>
      </c>
      <c r="CP16" s="66"/>
      <c r="CQ16" s="64">
        <v>37431</v>
      </c>
      <c r="CR16" s="78" t="s">
        <v>2044</v>
      </c>
      <c r="CS16" s="78" t="s">
        <v>6954</v>
      </c>
    </row>
    <row r="17" spans="1:97">
      <c r="A17" s="20" t="s">
        <v>3591</v>
      </c>
      <c r="B17" s="16" t="s">
        <v>6537</v>
      </c>
      <c r="F17" s="19" t="s">
        <v>3192</v>
      </c>
      <c r="G17" s="47" t="s">
        <v>3609</v>
      </c>
      <c r="H17" s="47">
        <v>10</v>
      </c>
      <c r="I17" s="47">
        <v>26</v>
      </c>
      <c r="J17" s="47">
        <v>90</v>
      </c>
      <c r="K17" s="23">
        <v>42.243222000000003</v>
      </c>
      <c r="L17" s="23">
        <v>-107.566552</v>
      </c>
      <c r="M17" s="61" t="s">
        <v>537</v>
      </c>
      <c r="N17" s="19" t="s">
        <v>4424</v>
      </c>
      <c r="P17" s="19" t="s">
        <v>2753</v>
      </c>
      <c r="V17" s="46">
        <v>5297</v>
      </c>
      <c r="W17" s="46">
        <v>5936</v>
      </c>
      <c r="Y17" s="63" t="s">
        <v>3852</v>
      </c>
      <c r="Z17" s="48">
        <v>33109</v>
      </c>
      <c r="AA17" s="19">
        <v>6.5</v>
      </c>
      <c r="AB17" s="19" t="s">
        <v>3789</v>
      </c>
      <c r="AC17" s="19">
        <v>320</v>
      </c>
      <c r="AD17" s="19">
        <v>46</v>
      </c>
      <c r="AE17" s="19">
        <v>5217</v>
      </c>
      <c r="AF17" s="19">
        <v>0</v>
      </c>
      <c r="AH17" s="19">
        <v>3005</v>
      </c>
      <c r="AI17" s="19">
        <v>754</v>
      </c>
      <c r="AJ17" s="19">
        <v>0</v>
      </c>
      <c r="AK17" s="6">
        <v>0</v>
      </c>
      <c r="AL17" s="19">
        <v>7200</v>
      </c>
      <c r="AM17" s="19">
        <v>16557</v>
      </c>
      <c r="AN17" s="53"/>
      <c r="AO17" s="63" t="s">
        <v>7180</v>
      </c>
      <c r="AP17" s="17">
        <f t="shared" si="0"/>
        <v>15.968</v>
      </c>
      <c r="AQ17" s="17">
        <f t="shared" si="1"/>
        <v>3.7853400000000001</v>
      </c>
      <c r="AR17" s="17">
        <f t="shared" si="2"/>
        <v>226.93949999999998</v>
      </c>
      <c r="AS17" s="17">
        <f t="shared" si="3"/>
        <v>0</v>
      </c>
      <c r="AT17" s="17">
        <f t="shared" si="4"/>
        <v>246.69283999999999</v>
      </c>
      <c r="AU17" s="5">
        <f t="shared" si="5"/>
        <v>84.771050000000002</v>
      </c>
      <c r="AV17" s="5">
        <f t="shared" si="6"/>
        <v>12.358059999999998</v>
      </c>
      <c r="AW17" s="5">
        <f t="shared" si="18"/>
        <v>0</v>
      </c>
      <c r="AX17" s="5">
        <f t="shared" si="19"/>
        <v>0</v>
      </c>
      <c r="AY17" s="5">
        <f t="shared" si="7"/>
        <v>149.90400000000002</v>
      </c>
      <c r="AZ17" s="5">
        <f t="shared" si="8"/>
        <v>247.03311000000002</v>
      </c>
      <c r="BA17" s="7">
        <f t="shared" si="9"/>
        <v>-6.8918799994213849E-4</v>
      </c>
      <c r="BB17" s="62">
        <f t="shared" si="10"/>
        <v>16542</v>
      </c>
      <c r="BC17" s="6">
        <f t="shared" si="11"/>
        <v>-4.5318589685488988E-4</v>
      </c>
      <c r="BD17" s="32">
        <f t="shared" si="12"/>
        <v>6.4728266941188897E-2</v>
      </c>
      <c r="BE17" s="32">
        <f t="shared" si="13"/>
        <v>1.5344344813574648E-2</v>
      </c>
      <c r="BF17" s="35">
        <f t="shared" si="14"/>
        <v>0.91992738824523645</v>
      </c>
      <c r="BG17" s="33">
        <f t="shared" si="15"/>
        <v>0.343156631918693</v>
      </c>
      <c r="BH17" s="33">
        <f t="shared" si="16"/>
        <v>5.002592567449763E-2</v>
      </c>
      <c r="BI17" s="37">
        <f t="shared" si="17"/>
        <v>0.60681744240680935</v>
      </c>
      <c r="BJ17" s="6">
        <v>0</v>
      </c>
      <c r="BK17" s="19">
        <v>5</v>
      </c>
      <c r="BL17" s="19">
        <v>0</v>
      </c>
      <c r="BM17" s="19">
        <v>0</v>
      </c>
      <c r="BN17" s="19">
        <v>0</v>
      </c>
      <c r="BO17" s="31"/>
      <c r="BP17" s="19">
        <v>0</v>
      </c>
      <c r="BQ17" s="19">
        <v>0</v>
      </c>
      <c r="BR17" s="19">
        <v>0</v>
      </c>
      <c r="BS17" s="19">
        <v>0</v>
      </c>
      <c r="BT17" s="19">
        <v>0</v>
      </c>
      <c r="BU17" s="19">
        <v>0</v>
      </c>
      <c r="BV17" s="19">
        <v>0</v>
      </c>
      <c r="BW17" s="19">
        <v>0</v>
      </c>
      <c r="BX17" s="19"/>
      <c r="BY17" s="19"/>
      <c r="BZ17" s="19"/>
      <c r="CA17" s="19"/>
      <c r="CB17" s="19"/>
      <c r="CC17" s="19"/>
      <c r="CD17" s="19"/>
      <c r="CE17" s="19"/>
      <c r="CF17" s="19"/>
      <c r="CG17" s="19"/>
      <c r="CH17" s="19"/>
      <c r="CI17" s="19"/>
      <c r="CJ17" s="19"/>
      <c r="CK17" s="63">
        <v>10</v>
      </c>
      <c r="CL17" s="19"/>
      <c r="CM17" s="63" t="s">
        <v>3386</v>
      </c>
      <c r="CN17" s="63">
        <v>19900824</v>
      </c>
      <c r="CO17" s="63" t="s">
        <v>6916</v>
      </c>
      <c r="CP17" s="66"/>
      <c r="CQ17" s="64">
        <v>33113</v>
      </c>
      <c r="CR17" s="78" t="s">
        <v>2044</v>
      </c>
      <c r="CS17" s="78" t="s">
        <v>6954</v>
      </c>
    </row>
    <row r="18" spans="1:97">
      <c r="A18" s="16" t="s">
        <v>3590</v>
      </c>
      <c r="B18" s="16" t="s">
        <v>1116</v>
      </c>
      <c r="C18" s="19">
        <v>49004846</v>
      </c>
      <c r="D18" s="19" t="s">
        <v>3782</v>
      </c>
      <c r="E18" s="19" t="s">
        <v>1831</v>
      </c>
      <c r="F18" s="19" t="s">
        <v>4879</v>
      </c>
      <c r="G18" s="65" t="s">
        <v>259</v>
      </c>
      <c r="H18" s="47" t="s">
        <v>3806</v>
      </c>
      <c r="I18" s="47" t="s">
        <v>5461</v>
      </c>
      <c r="J18" s="47" t="s">
        <v>5492</v>
      </c>
      <c r="K18" s="23">
        <v>41.316929999999999</v>
      </c>
      <c r="L18" s="23">
        <v>-110.63675000000001</v>
      </c>
      <c r="M18" s="61" t="s">
        <v>4880</v>
      </c>
      <c r="N18" s="19" t="s">
        <v>2524</v>
      </c>
      <c r="P18" s="19" t="s">
        <v>4881</v>
      </c>
      <c r="Q18" s="55"/>
      <c r="R18" s="55">
        <v>1033</v>
      </c>
      <c r="S18" s="55">
        <f>V18-U18</f>
        <v>109</v>
      </c>
      <c r="T18" s="19"/>
      <c r="U18" s="55">
        <v>3626</v>
      </c>
      <c r="V18" s="55">
        <v>3735</v>
      </c>
      <c r="W18" s="55">
        <v>6201</v>
      </c>
      <c r="X18" s="55"/>
      <c r="Y18" s="51" t="s">
        <v>3798</v>
      </c>
      <c r="Z18" s="64">
        <v>18171</v>
      </c>
      <c r="AA18" s="52">
        <v>7</v>
      </c>
      <c r="AB18" s="19" t="s">
        <v>3789</v>
      </c>
      <c r="AC18" s="19">
        <v>1001</v>
      </c>
      <c r="AD18" s="19">
        <v>893</v>
      </c>
      <c r="AE18" s="19">
        <v>6342</v>
      </c>
      <c r="AF18" s="63">
        <v>0</v>
      </c>
      <c r="AG18" s="19"/>
      <c r="AH18" s="19">
        <v>8888</v>
      </c>
      <c r="AI18" s="19">
        <v>1560</v>
      </c>
      <c r="AJ18" s="63">
        <v>0</v>
      </c>
      <c r="AK18" s="63">
        <v>0</v>
      </c>
      <c r="AL18" s="19">
        <v>5904</v>
      </c>
      <c r="AM18" s="19">
        <v>23795</v>
      </c>
      <c r="AO18" s="63" t="s">
        <v>7258</v>
      </c>
      <c r="AP18" s="17">
        <f t="shared" si="0"/>
        <v>49.9499</v>
      </c>
      <c r="AQ18" s="17">
        <f t="shared" si="1"/>
        <v>73.484970000000004</v>
      </c>
      <c r="AR18" s="17">
        <f t="shared" si="2"/>
        <v>275.87699999999995</v>
      </c>
      <c r="AS18" s="17">
        <f t="shared" si="3"/>
        <v>0</v>
      </c>
      <c r="AT18" s="17">
        <f t="shared" si="4"/>
        <v>399.31186999999994</v>
      </c>
      <c r="AU18" s="5">
        <f t="shared" si="5"/>
        <v>250.73048</v>
      </c>
      <c r="AV18" s="5">
        <f t="shared" si="6"/>
        <v>25.568399999999997</v>
      </c>
      <c r="AW18" s="5"/>
      <c r="AX18" s="5"/>
      <c r="AY18" s="5">
        <f t="shared" si="7"/>
        <v>122.92128000000001</v>
      </c>
      <c r="AZ18" s="5">
        <f t="shared" si="8"/>
        <v>399.22016000000002</v>
      </c>
      <c r="BA18" s="7">
        <f t="shared" si="9"/>
        <v>1.1484824221756128E-4</v>
      </c>
      <c r="BB18" s="62">
        <f t="shared" si="10"/>
        <v>24588</v>
      </c>
      <c r="BC18" s="6">
        <f t="shared" si="11"/>
        <v>1.6390054357935637E-2</v>
      </c>
      <c r="BD18" s="32">
        <f t="shared" si="12"/>
        <v>0.12508994536025189</v>
      </c>
      <c r="BE18" s="32">
        <f t="shared" si="13"/>
        <v>0.18402901471473918</v>
      </c>
      <c r="BF18" s="45">
        <f t="shared" si="14"/>
        <v>0.69088103992500893</v>
      </c>
      <c r="BG18" s="37">
        <f t="shared" si="15"/>
        <v>0.62805064754244877</v>
      </c>
      <c r="BH18" s="33">
        <f t="shared" si="16"/>
        <v>6.4045863816095852E-2</v>
      </c>
      <c r="BI18" s="33">
        <f t="shared" si="17"/>
        <v>0.30790348864145539</v>
      </c>
      <c r="BJ18" s="63">
        <v>0</v>
      </c>
      <c r="BK18" s="63">
        <v>0</v>
      </c>
      <c r="BL18" s="63">
        <v>0</v>
      </c>
      <c r="BM18" s="63">
        <v>0</v>
      </c>
      <c r="BN18" s="63">
        <v>0</v>
      </c>
      <c r="BO18" s="63"/>
      <c r="BP18" s="63">
        <v>0</v>
      </c>
      <c r="BQ18" s="63">
        <v>0</v>
      </c>
      <c r="BR18" s="63">
        <v>0</v>
      </c>
      <c r="BS18" s="63">
        <v>0</v>
      </c>
      <c r="BT18" s="63">
        <v>0</v>
      </c>
      <c r="BU18" s="63">
        <v>0</v>
      </c>
      <c r="BV18" s="63">
        <v>0</v>
      </c>
      <c r="BW18" s="63">
        <v>0</v>
      </c>
      <c r="BX18" s="63"/>
      <c r="BY18" s="63"/>
      <c r="BZ18" s="63"/>
      <c r="CA18" s="63"/>
      <c r="CB18" s="63"/>
      <c r="CC18" s="63"/>
      <c r="CD18" s="63"/>
      <c r="CE18" s="63"/>
      <c r="CF18" s="63"/>
      <c r="CG18" s="63"/>
      <c r="CH18" s="63"/>
      <c r="CI18" s="63"/>
      <c r="CJ18" s="63"/>
      <c r="CK18" s="63"/>
      <c r="CL18" s="63"/>
      <c r="CM18" s="63" t="s">
        <v>3962</v>
      </c>
      <c r="CN18" s="63">
        <v>19490930</v>
      </c>
      <c r="CO18" s="63"/>
      <c r="CP18" s="66"/>
      <c r="CQ18" s="63"/>
      <c r="CR18" s="78" t="s">
        <v>2038</v>
      </c>
      <c r="CS18" s="78" t="s">
        <v>2038</v>
      </c>
    </row>
    <row r="19" spans="1:97">
      <c r="A19" s="63" t="s">
        <v>3591</v>
      </c>
      <c r="B19" s="63" t="s">
        <v>7263</v>
      </c>
      <c r="C19" s="63">
        <v>5707</v>
      </c>
      <c r="D19" s="19" t="s">
        <v>3782</v>
      </c>
      <c r="E19" s="63" t="s">
        <v>1707</v>
      </c>
      <c r="F19" s="63" t="s">
        <v>3177</v>
      </c>
      <c r="G19" s="65" t="s">
        <v>3598</v>
      </c>
      <c r="H19" s="65">
        <v>4</v>
      </c>
      <c r="I19" s="65">
        <v>12</v>
      </c>
      <c r="J19" s="65">
        <v>101</v>
      </c>
      <c r="K19" s="23">
        <v>41.047181000000002</v>
      </c>
      <c r="L19" s="23">
        <v>-108.78554800000001</v>
      </c>
      <c r="M19" s="61" t="s">
        <v>7264</v>
      </c>
      <c r="N19" s="63" t="s">
        <v>7265</v>
      </c>
      <c r="O19" s="63"/>
      <c r="P19" s="63" t="s">
        <v>7266</v>
      </c>
      <c r="Q19" s="63"/>
      <c r="R19" s="63"/>
      <c r="S19" s="55">
        <f>IF(U19&gt;0,V19-U19,"")</f>
        <v>2844</v>
      </c>
      <c r="T19" s="63"/>
      <c r="U19" s="66">
        <v>10752</v>
      </c>
      <c r="V19" s="63">
        <v>13596</v>
      </c>
      <c r="W19" s="66">
        <v>13600</v>
      </c>
      <c r="X19" s="66">
        <v>13486</v>
      </c>
      <c r="Y19" s="63"/>
      <c r="Z19" s="64">
        <v>1</v>
      </c>
      <c r="AA19" s="63">
        <v>8.3000000000000007</v>
      </c>
      <c r="AB19" s="63"/>
      <c r="AC19" s="63">
        <v>298</v>
      </c>
      <c r="AD19" s="63">
        <v>20</v>
      </c>
      <c r="AE19" s="63">
        <v>5300</v>
      </c>
      <c r="AF19" s="63">
        <v>0</v>
      </c>
      <c r="AG19" s="63"/>
      <c r="AH19" s="63">
        <v>8400</v>
      </c>
      <c r="AI19" s="63">
        <v>0</v>
      </c>
      <c r="AJ19" s="63">
        <v>0</v>
      </c>
      <c r="AK19" s="63">
        <v>0</v>
      </c>
      <c r="AL19" s="63">
        <v>42</v>
      </c>
      <c r="AM19" s="63">
        <v>18600</v>
      </c>
      <c r="AN19" s="63"/>
      <c r="AO19" s="63" t="s">
        <v>7258</v>
      </c>
      <c r="AP19" s="17">
        <f t="shared" si="0"/>
        <v>14.870200000000001</v>
      </c>
      <c r="AQ19" s="17">
        <f t="shared" si="1"/>
        <v>1.6457999999999999</v>
      </c>
      <c r="AR19" s="17">
        <f t="shared" si="2"/>
        <v>230.54999999999998</v>
      </c>
      <c r="AS19" s="17">
        <f t="shared" si="3"/>
        <v>0</v>
      </c>
      <c r="AT19" s="17">
        <f t="shared" si="4"/>
        <v>247.06599999999997</v>
      </c>
      <c r="AU19" s="5">
        <f t="shared" si="5"/>
        <v>236.964</v>
      </c>
      <c r="AV19" s="5">
        <f t="shared" si="6"/>
        <v>0</v>
      </c>
      <c r="AW19" s="5">
        <f>IF(AJ19&gt;0,AJ19*0.03333,0)</f>
        <v>0</v>
      </c>
      <c r="AX19" s="5">
        <f>IF(AK19&gt;0,AK19*0.0588,0)</f>
        <v>0</v>
      </c>
      <c r="AY19" s="5">
        <f t="shared" si="7"/>
        <v>0.87444000000000011</v>
      </c>
      <c r="AZ19" s="5">
        <f t="shared" si="8"/>
        <v>237.83843999999999</v>
      </c>
      <c r="BA19" s="7">
        <f t="shared" si="9"/>
        <v>1.9029646336090434E-2</v>
      </c>
      <c r="BB19" s="62">
        <f t="shared" si="10"/>
        <v>14060</v>
      </c>
      <c r="BC19" s="28">
        <f t="shared" si="11"/>
        <v>-0.13900796080832822</v>
      </c>
      <c r="BD19" s="32">
        <f t="shared" si="12"/>
        <v>6.0187156468312117E-2</v>
      </c>
      <c r="BE19" s="32">
        <f t="shared" si="13"/>
        <v>6.6613779314029457E-3</v>
      </c>
      <c r="BF19" s="35">
        <f t="shared" si="14"/>
        <v>0.93315146560028495</v>
      </c>
      <c r="BG19" s="36">
        <f t="shared" si="15"/>
        <v>0.99632338658124397</v>
      </c>
      <c r="BH19" s="33">
        <f t="shared" si="16"/>
        <v>0</v>
      </c>
      <c r="BI19" s="33">
        <f t="shared" si="17"/>
        <v>3.6766134187560268E-3</v>
      </c>
      <c r="BJ19" s="63">
        <v>0</v>
      </c>
      <c r="BK19" s="63">
        <v>50</v>
      </c>
      <c r="BL19" s="63">
        <v>0</v>
      </c>
      <c r="BM19" s="63">
        <v>0</v>
      </c>
      <c r="BN19" s="63">
        <v>0</v>
      </c>
      <c r="BO19" s="63">
        <v>0</v>
      </c>
      <c r="BP19" s="63">
        <v>0</v>
      </c>
      <c r="BQ19" s="63">
        <v>0</v>
      </c>
      <c r="BR19" s="63">
        <v>0</v>
      </c>
      <c r="BS19" s="63">
        <v>23</v>
      </c>
      <c r="BT19" s="63">
        <v>0</v>
      </c>
      <c r="BU19" s="63">
        <v>0</v>
      </c>
      <c r="BV19" s="63">
        <v>0</v>
      </c>
      <c r="BW19" s="63">
        <v>0</v>
      </c>
      <c r="BX19" s="63"/>
      <c r="BY19" s="63"/>
      <c r="BZ19" s="63"/>
      <c r="CA19" s="63"/>
      <c r="CB19" s="63"/>
      <c r="CC19" s="63"/>
      <c r="CD19" s="63"/>
      <c r="CE19" s="63"/>
      <c r="CF19" s="63"/>
      <c r="CG19" s="63"/>
      <c r="CH19" s="63"/>
      <c r="CI19" s="63"/>
      <c r="CJ19" s="63"/>
      <c r="CK19" s="63"/>
      <c r="CL19" s="63"/>
      <c r="CM19" s="63"/>
      <c r="CN19" s="63">
        <v>19000101</v>
      </c>
      <c r="CO19" s="63" t="s">
        <v>3986</v>
      </c>
      <c r="CP19" s="66"/>
      <c r="CQ19" s="64">
        <v>39238</v>
      </c>
      <c r="CR19" s="78" t="s">
        <v>2038</v>
      </c>
      <c r="CS19" s="78" t="s">
        <v>6954</v>
      </c>
    </row>
    <row r="20" spans="1:97">
      <c r="A20" s="63" t="s">
        <v>3591</v>
      </c>
      <c r="B20" s="63" t="s">
        <v>6952</v>
      </c>
      <c r="C20" s="63">
        <v>5713</v>
      </c>
      <c r="D20" s="19" t="s">
        <v>3782</v>
      </c>
      <c r="E20" s="63" t="s">
        <v>1707</v>
      </c>
      <c r="F20" s="63" t="s">
        <v>6941</v>
      </c>
      <c r="G20" s="65" t="s">
        <v>3599</v>
      </c>
      <c r="H20" s="65">
        <v>16</v>
      </c>
      <c r="I20" s="65">
        <v>13</v>
      </c>
      <c r="J20" s="65">
        <v>100</v>
      </c>
      <c r="K20" s="23">
        <v>41.099907000000002</v>
      </c>
      <c r="L20" s="23">
        <v>-108.67877</v>
      </c>
      <c r="M20" s="61" t="s">
        <v>6953</v>
      </c>
      <c r="N20" s="63" t="s">
        <v>6300</v>
      </c>
      <c r="O20" s="63"/>
      <c r="P20" s="63" t="s">
        <v>7266</v>
      </c>
      <c r="Q20" s="63"/>
      <c r="R20" s="63"/>
      <c r="S20" s="55">
        <f>IF(U20&gt;0,V20-U20,"")</f>
        <v>4137</v>
      </c>
      <c r="T20" s="63"/>
      <c r="U20" s="66">
        <v>9652</v>
      </c>
      <c r="V20" s="63">
        <v>13789</v>
      </c>
      <c r="W20" s="66">
        <v>13950</v>
      </c>
      <c r="X20" s="66">
        <v>13775</v>
      </c>
      <c r="Y20" s="63"/>
      <c r="Z20" s="64"/>
      <c r="AA20" s="63">
        <v>6.45</v>
      </c>
      <c r="AB20" s="63"/>
      <c r="AC20" s="63">
        <v>360</v>
      </c>
      <c r="AD20" s="63">
        <v>25</v>
      </c>
      <c r="AE20" s="63">
        <v>7050</v>
      </c>
      <c r="AF20" s="63">
        <v>87</v>
      </c>
      <c r="AG20" s="63"/>
      <c r="AH20" s="63">
        <v>11100</v>
      </c>
      <c r="AI20" s="63">
        <v>363</v>
      </c>
      <c r="AJ20" s="63">
        <v>0</v>
      </c>
      <c r="AK20" s="63">
        <v>0</v>
      </c>
      <c r="AL20" s="63">
        <v>29</v>
      </c>
      <c r="AM20" s="63">
        <v>24700</v>
      </c>
      <c r="AN20" s="63"/>
      <c r="AO20" s="63" t="s">
        <v>7258</v>
      </c>
      <c r="AP20" s="17">
        <f t="shared" si="0"/>
        <v>17.963999999999999</v>
      </c>
      <c r="AQ20" s="17">
        <f t="shared" si="1"/>
        <v>2.0572500000000002</v>
      </c>
      <c r="AR20" s="17">
        <f t="shared" si="2"/>
        <v>306.67499999999995</v>
      </c>
      <c r="AS20" s="17">
        <f t="shared" si="3"/>
        <v>2.22546</v>
      </c>
      <c r="AT20" s="17">
        <f t="shared" si="4"/>
        <v>328.92170999999996</v>
      </c>
      <c r="AU20" s="5">
        <f t="shared" si="5"/>
        <v>313.13099999999997</v>
      </c>
      <c r="AV20" s="5">
        <f t="shared" si="6"/>
        <v>5.9495699999999996</v>
      </c>
      <c r="AW20" s="5">
        <f>IF(AJ20&gt;0,AJ20*0.03333,0)</f>
        <v>0</v>
      </c>
      <c r="AX20" s="5">
        <f>IF(AK20&gt;0,AK20*0.0588,0)</f>
        <v>0</v>
      </c>
      <c r="AY20" s="5">
        <f t="shared" si="7"/>
        <v>0.60378000000000009</v>
      </c>
      <c r="AZ20" s="5">
        <f t="shared" si="8"/>
        <v>319.68434999999994</v>
      </c>
      <c r="BA20" s="7">
        <f t="shared" si="9"/>
        <v>1.4241865085256876E-2</v>
      </c>
      <c r="BB20" s="62">
        <f t="shared" si="10"/>
        <v>19014</v>
      </c>
      <c r="BC20" s="28">
        <f t="shared" si="11"/>
        <v>-0.13007274557350049</v>
      </c>
      <c r="BD20" s="32">
        <f t="shared" si="12"/>
        <v>5.4614820043347098E-2</v>
      </c>
      <c r="BE20" s="32">
        <f t="shared" si="13"/>
        <v>6.2545278631805741E-3</v>
      </c>
      <c r="BF20" s="35">
        <f t="shared" si="14"/>
        <v>0.93913065209347235</v>
      </c>
      <c r="BG20" s="36">
        <f t="shared" si="15"/>
        <v>0.97950056047473089</v>
      </c>
      <c r="BH20" s="33">
        <f t="shared" si="16"/>
        <v>1.8610764023950503E-2</v>
      </c>
      <c r="BI20" s="33">
        <f t="shared" si="17"/>
        <v>1.8886755013187233E-3</v>
      </c>
      <c r="BJ20" s="63">
        <v>0</v>
      </c>
      <c r="BK20" s="63">
        <v>8.5</v>
      </c>
      <c r="BL20" s="63">
        <v>0</v>
      </c>
      <c r="BM20" s="63">
        <v>0</v>
      </c>
      <c r="BN20" s="63">
        <v>0</v>
      </c>
      <c r="BO20" s="63">
        <v>0</v>
      </c>
      <c r="BP20" s="63">
        <v>0</v>
      </c>
      <c r="BQ20" s="63">
        <v>0</v>
      </c>
      <c r="BR20" s="63">
        <v>0</v>
      </c>
      <c r="BS20" s="63">
        <v>0</v>
      </c>
      <c r="BT20" s="63">
        <v>0</v>
      </c>
      <c r="BU20" s="63">
        <v>0</v>
      </c>
      <c r="BV20" s="63">
        <v>0</v>
      </c>
      <c r="BW20" s="63">
        <v>0</v>
      </c>
      <c r="BX20" s="63"/>
      <c r="BY20" s="63"/>
      <c r="BZ20" s="63"/>
      <c r="CA20" s="63"/>
      <c r="CB20" s="63"/>
      <c r="CC20" s="63"/>
      <c r="CD20" s="63"/>
      <c r="CE20" s="63"/>
      <c r="CF20" s="63"/>
      <c r="CG20" s="63"/>
      <c r="CH20" s="63"/>
      <c r="CI20" s="63"/>
      <c r="CJ20" s="63"/>
      <c r="CK20" s="63"/>
      <c r="CL20" s="63"/>
      <c r="CM20" s="63"/>
      <c r="CN20" s="63"/>
      <c r="CO20" s="63" t="s">
        <v>3992</v>
      </c>
      <c r="CP20" s="66"/>
      <c r="CQ20" s="64">
        <v>39232</v>
      </c>
      <c r="CR20" s="78" t="s">
        <v>2038</v>
      </c>
      <c r="CS20" s="78" t="s">
        <v>6954</v>
      </c>
    </row>
    <row r="21" spans="1:97">
      <c r="A21" s="63" t="s">
        <v>3591</v>
      </c>
      <c r="B21" s="63" t="s">
        <v>7386</v>
      </c>
      <c r="C21" s="63">
        <v>745</v>
      </c>
      <c r="D21" s="19" t="s">
        <v>3782</v>
      </c>
      <c r="E21" s="63" t="s">
        <v>3783</v>
      </c>
      <c r="F21" s="63"/>
      <c r="G21" s="65" t="s">
        <v>3592</v>
      </c>
      <c r="H21" s="65">
        <v>4</v>
      </c>
      <c r="I21" s="65">
        <v>19</v>
      </c>
      <c r="J21" s="65">
        <v>119</v>
      </c>
      <c r="K21" s="23">
        <v>42.258609999999997</v>
      </c>
      <c r="L21" s="23">
        <v>-110.18086</v>
      </c>
      <c r="M21" s="61" t="s">
        <v>7387</v>
      </c>
      <c r="N21" s="63" t="s">
        <v>7388</v>
      </c>
      <c r="O21" s="63"/>
      <c r="P21" s="63" t="s">
        <v>1795</v>
      </c>
      <c r="Q21" s="63"/>
      <c r="R21" s="63"/>
      <c r="S21" s="55" t="str">
        <f>IF(U21&gt;0,V21-U21,"")</f>
        <v/>
      </c>
      <c r="T21" s="63"/>
      <c r="U21" s="66"/>
      <c r="V21" s="63"/>
      <c r="W21" s="66"/>
      <c r="X21" s="66"/>
      <c r="Y21" s="63" t="s">
        <v>3798</v>
      </c>
      <c r="Z21" s="64">
        <v>29767</v>
      </c>
      <c r="AA21" s="63">
        <v>8.4</v>
      </c>
      <c r="AB21" s="63"/>
      <c r="AC21" s="63">
        <v>49</v>
      </c>
      <c r="AD21" s="63">
        <v>31</v>
      </c>
      <c r="AE21" s="63">
        <v>310</v>
      </c>
      <c r="AF21" s="63">
        <v>4</v>
      </c>
      <c r="AG21" s="63"/>
      <c r="AH21" s="63">
        <v>218</v>
      </c>
      <c r="AI21" s="63">
        <v>376</v>
      </c>
      <c r="AJ21" s="63">
        <v>41</v>
      </c>
      <c r="AK21" s="63">
        <v>0</v>
      </c>
      <c r="AL21" s="63">
        <v>217</v>
      </c>
      <c r="AM21" s="63">
        <v>1046</v>
      </c>
      <c r="AN21" s="63"/>
      <c r="AO21" s="63" t="s">
        <v>7389</v>
      </c>
      <c r="AP21" s="17">
        <f t="shared" si="0"/>
        <v>2.4451000000000001</v>
      </c>
      <c r="AQ21" s="17">
        <f t="shared" si="1"/>
        <v>2.5509900000000001</v>
      </c>
      <c r="AR21" s="17">
        <f t="shared" si="2"/>
        <v>13.484999999999999</v>
      </c>
      <c r="AS21" s="17">
        <f t="shared" si="3"/>
        <v>0.10231999999999999</v>
      </c>
      <c r="AT21" s="17">
        <f t="shared" si="4"/>
        <v>18.583410000000001</v>
      </c>
      <c r="AU21" s="5">
        <f t="shared" si="5"/>
        <v>6.1497799999999998</v>
      </c>
      <c r="AV21" s="5">
        <f t="shared" si="6"/>
        <v>6.1626399999999997</v>
      </c>
      <c r="AW21" s="5">
        <f>IF(AJ21&gt;0,AJ21*0.03333,0)</f>
        <v>1.36653</v>
      </c>
      <c r="AX21" s="5">
        <f>IF(AK21&gt;0,AK21*0.0588,0)</f>
        <v>0</v>
      </c>
      <c r="AY21" s="5">
        <f t="shared" si="7"/>
        <v>4.5179400000000003</v>
      </c>
      <c r="AZ21" s="5">
        <f t="shared" si="8"/>
        <v>18.19689</v>
      </c>
      <c r="BA21" s="7">
        <f t="shared" si="9"/>
        <v>1.0508886550680687E-2</v>
      </c>
      <c r="BB21" s="62">
        <f t="shared" si="10"/>
        <v>1246</v>
      </c>
      <c r="BC21" s="28">
        <f t="shared" si="11"/>
        <v>8.7260034904013961E-2</v>
      </c>
      <c r="BD21" s="32">
        <f t="shared" si="12"/>
        <v>0.13157434507445082</v>
      </c>
      <c r="BE21" s="32">
        <f t="shared" si="13"/>
        <v>0.13727243815855109</v>
      </c>
      <c r="BF21" s="45">
        <f t="shared" si="14"/>
        <v>0.73115321676699807</v>
      </c>
      <c r="BG21" s="33">
        <f t="shared" si="15"/>
        <v>0.33795774992320116</v>
      </c>
      <c r="BH21" s="33">
        <f t="shared" si="16"/>
        <v>0.33866446409249051</v>
      </c>
      <c r="BI21" s="33">
        <f t="shared" si="17"/>
        <v>0.24828088755825861</v>
      </c>
      <c r="BJ21" s="63">
        <v>0</v>
      </c>
      <c r="BK21" s="63">
        <v>0</v>
      </c>
      <c r="BL21" s="63">
        <v>0</v>
      </c>
      <c r="BM21" s="63">
        <v>940</v>
      </c>
      <c r="BN21" s="63">
        <v>0</v>
      </c>
      <c r="BO21" s="63"/>
      <c r="BP21" s="63">
        <v>0</v>
      </c>
      <c r="BQ21" s="63">
        <v>0</v>
      </c>
      <c r="BR21" s="63">
        <v>0</v>
      </c>
      <c r="BS21" s="63">
        <v>0</v>
      </c>
      <c r="BT21" s="63">
        <v>0</v>
      </c>
      <c r="BU21" s="63">
        <v>0</v>
      </c>
      <c r="BV21" s="63">
        <v>0</v>
      </c>
      <c r="BW21" s="63">
        <v>0</v>
      </c>
      <c r="BX21" s="63"/>
      <c r="BY21" s="63"/>
      <c r="BZ21" s="63"/>
      <c r="CA21" s="63"/>
      <c r="CB21" s="63"/>
      <c r="CC21" s="63"/>
      <c r="CD21" s="63"/>
      <c r="CE21" s="63"/>
      <c r="CF21" s="63"/>
      <c r="CG21" s="63"/>
      <c r="CH21" s="63"/>
      <c r="CI21" s="63"/>
      <c r="CJ21" s="63"/>
      <c r="CK21" s="63"/>
      <c r="CL21" s="63"/>
      <c r="CM21" s="63" t="s">
        <v>7392</v>
      </c>
      <c r="CN21" s="63">
        <v>19810630</v>
      </c>
      <c r="CO21" s="63"/>
      <c r="CP21" s="66"/>
      <c r="CQ21" s="63"/>
      <c r="CR21" s="78" t="s">
        <v>2038</v>
      </c>
      <c r="CS21" s="78" t="s">
        <v>2038</v>
      </c>
    </row>
    <row r="22" spans="1:97">
      <c r="A22" s="63" t="s">
        <v>3591</v>
      </c>
      <c r="B22" s="63" t="s">
        <v>7386</v>
      </c>
      <c r="C22" s="63">
        <v>744</v>
      </c>
      <c r="D22" s="19" t="s">
        <v>3782</v>
      </c>
      <c r="E22" s="63" t="s">
        <v>3783</v>
      </c>
      <c r="F22" s="63"/>
      <c r="G22" s="65" t="s">
        <v>3592</v>
      </c>
      <c r="H22" s="65">
        <v>4</v>
      </c>
      <c r="I22" s="65">
        <v>19</v>
      </c>
      <c r="J22" s="65">
        <v>119</v>
      </c>
      <c r="K22" s="23">
        <v>42.258609999999997</v>
      </c>
      <c r="L22" s="23">
        <v>-110.18086</v>
      </c>
      <c r="M22" s="61" t="s">
        <v>7387</v>
      </c>
      <c r="N22" s="63" t="s">
        <v>7388</v>
      </c>
      <c r="O22" s="63"/>
      <c r="P22" s="63" t="s">
        <v>1795</v>
      </c>
      <c r="Q22" s="63"/>
      <c r="R22" s="63"/>
      <c r="S22" s="55" t="str">
        <f>IF(U22&gt;0,V22-U22,"")</f>
        <v/>
      </c>
      <c r="T22" s="63"/>
      <c r="U22" s="66"/>
      <c r="V22" s="63"/>
      <c r="W22" s="66"/>
      <c r="X22" s="66"/>
      <c r="Y22" s="63" t="s">
        <v>3798</v>
      </c>
      <c r="Z22" s="64">
        <v>29767</v>
      </c>
      <c r="AA22" s="63">
        <v>8.6999999999999993</v>
      </c>
      <c r="AB22" s="63"/>
      <c r="AC22" s="63">
        <v>45</v>
      </c>
      <c r="AD22" s="63">
        <v>29</v>
      </c>
      <c r="AE22" s="63">
        <v>616</v>
      </c>
      <c r="AF22" s="63">
        <v>6</v>
      </c>
      <c r="AG22" s="63"/>
      <c r="AH22" s="63">
        <v>636</v>
      </c>
      <c r="AI22" s="63">
        <v>323</v>
      </c>
      <c r="AJ22" s="63">
        <v>78</v>
      </c>
      <c r="AK22" s="63">
        <v>0</v>
      </c>
      <c r="AL22" s="63">
        <v>276</v>
      </c>
      <c r="AM22" s="63">
        <v>1845</v>
      </c>
      <c r="AN22" s="63"/>
      <c r="AO22" s="63" t="s">
        <v>7389</v>
      </c>
      <c r="AP22" s="17">
        <f t="shared" si="0"/>
        <v>2.2454999999999998</v>
      </c>
      <c r="AQ22" s="17">
        <f t="shared" si="1"/>
        <v>2.3864100000000001</v>
      </c>
      <c r="AR22" s="17">
        <f t="shared" si="2"/>
        <v>26.795999999999999</v>
      </c>
      <c r="AS22" s="17">
        <f t="shared" si="3"/>
        <v>0.15348000000000001</v>
      </c>
      <c r="AT22" s="17">
        <f t="shared" si="4"/>
        <v>31.581389999999995</v>
      </c>
      <c r="AU22" s="5">
        <f t="shared" si="5"/>
        <v>17.941559999999999</v>
      </c>
      <c r="AV22" s="5">
        <f t="shared" si="6"/>
        <v>5.2939699999999998</v>
      </c>
      <c r="AW22" s="5">
        <f>IF(AJ22&gt;0,AJ22*0.03333,0)</f>
        <v>2.5997399999999997</v>
      </c>
      <c r="AX22" s="5">
        <f>IF(AK22&gt;0,AK22*0.0588,0)</f>
        <v>0</v>
      </c>
      <c r="AY22" s="5">
        <f t="shared" si="7"/>
        <v>5.7463200000000008</v>
      </c>
      <c r="AZ22" s="5">
        <f t="shared" si="8"/>
        <v>31.581589999999998</v>
      </c>
      <c r="BA22" s="7">
        <f t="shared" si="9"/>
        <v>-3.166411717798727E-6</v>
      </c>
      <c r="BB22" s="62">
        <f t="shared" si="10"/>
        <v>2009</v>
      </c>
      <c r="BC22" s="28">
        <f t="shared" si="11"/>
        <v>4.2553191489361701E-2</v>
      </c>
      <c r="BD22" s="32">
        <f t="shared" si="12"/>
        <v>7.1102000260279866E-2</v>
      </c>
      <c r="BE22" s="32">
        <f t="shared" si="13"/>
        <v>7.5563805139672466E-2</v>
      </c>
      <c r="BF22" s="35">
        <f t="shared" si="14"/>
        <v>0.85333419460004778</v>
      </c>
      <c r="BG22" s="37">
        <f t="shared" si="15"/>
        <v>0.56810185934273738</v>
      </c>
      <c r="BH22" s="33">
        <f t="shared" si="16"/>
        <v>0.16762835563377271</v>
      </c>
      <c r="BI22" s="33">
        <f t="shared" si="17"/>
        <v>0.18195157368580875</v>
      </c>
      <c r="BJ22" s="63">
        <v>0</v>
      </c>
      <c r="BK22" s="63">
        <v>0</v>
      </c>
      <c r="BL22" s="63">
        <v>0</v>
      </c>
      <c r="BM22" s="63">
        <v>1742</v>
      </c>
      <c r="BN22" s="63">
        <v>0</v>
      </c>
      <c r="BO22" s="63"/>
      <c r="BP22" s="63">
        <v>0</v>
      </c>
      <c r="BQ22" s="63">
        <v>0</v>
      </c>
      <c r="BR22" s="63">
        <v>0</v>
      </c>
      <c r="BS22" s="63">
        <v>0</v>
      </c>
      <c r="BT22" s="63">
        <v>0</v>
      </c>
      <c r="BU22" s="63">
        <v>0</v>
      </c>
      <c r="BV22" s="63">
        <v>0</v>
      </c>
      <c r="BW22" s="63">
        <v>0</v>
      </c>
      <c r="BX22" s="63"/>
      <c r="BY22" s="63"/>
      <c r="BZ22" s="63"/>
      <c r="CA22" s="63"/>
      <c r="CB22" s="63"/>
      <c r="CC22" s="63"/>
      <c r="CD22" s="63"/>
      <c r="CE22" s="63"/>
      <c r="CF22" s="63"/>
      <c r="CG22" s="63"/>
      <c r="CH22" s="63"/>
      <c r="CI22" s="63"/>
      <c r="CJ22" s="63"/>
      <c r="CK22" s="63"/>
      <c r="CL22" s="63"/>
      <c r="CM22" s="63" t="s">
        <v>7391</v>
      </c>
      <c r="CN22" s="63">
        <v>19810630</v>
      </c>
      <c r="CO22" s="63"/>
      <c r="CP22" s="66"/>
      <c r="CQ22" s="63"/>
      <c r="CR22" s="78" t="s">
        <v>2038</v>
      </c>
      <c r="CS22" s="78" t="s">
        <v>2038</v>
      </c>
    </row>
    <row r="23" spans="1:97">
      <c r="A23" s="63" t="s">
        <v>3591</v>
      </c>
      <c r="B23" s="63" t="s">
        <v>7386</v>
      </c>
      <c r="C23" s="63">
        <v>746</v>
      </c>
      <c r="D23" s="19" t="s">
        <v>3782</v>
      </c>
      <c r="E23" s="63" t="s">
        <v>3783</v>
      </c>
      <c r="F23" s="63"/>
      <c r="G23" s="65" t="s">
        <v>3592</v>
      </c>
      <c r="H23" s="65">
        <v>4</v>
      </c>
      <c r="I23" s="65">
        <v>19</v>
      </c>
      <c r="J23" s="65">
        <v>119</v>
      </c>
      <c r="K23" s="23">
        <v>42.258609999999997</v>
      </c>
      <c r="L23" s="23">
        <v>-110.18086</v>
      </c>
      <c r="M23" s="61" t="s">
        <v>7387</v>
      </c>
      <c r="N23" s="63" t="s">
        <v>7388</v>
      </c>
      <c r="O23" s="63"/>
      <c r="P23" s="63" t="s">
        <v>1795</v>
      </c>
      <c r="Q23" s="63"/>
      <c r="R23" s="63"/>
      <c r="S23" s="55" t="str">
        <f>IF(U23&gt;0,V23-U23,"")</f>
        <v/>
      </c>
      <c r="T23" s="63"/>
      <c r="U23" s="66"/>
      <c r="V23" s="63"/>
      <c r="W23" s="66"/>
      <c r="X23" s="66"/>
      <c r="Y23" s="63" t="s">
        <v>3798</v>
      </c>
      <c r="Z23" s="64">
        <v>29767</v>
      </c>
      <c r="AA23" s="63">
        <v>9.6</v>
      </c>
      <c r="AB23" s="63"/>
      <c r="AC23" s="63">
        <v>172</v>
      </c>
      <c r="AD23" s="63">
        <v>1</v>
      </c>
      <c r="AE23" s="63">
        <v>25157</v>
      </c>
      <c r="AF23" s="63">
        <v>92</v>
      </c>
      <c r="AG23" s="63"/>
      <c r="AH23" s="63">
        <v>32600</v>
      </c>
      <c r="AI23" s="63">
        <v>1067</v>
      </c>
      <c r="AJ23" s="63">
        <v>751</v>
      </c>
      <c r="AK23" s="63">
        <v>0</v>
      </c>
      <c r="AL23" s="63">
        <v>6900</v>
      </c>
      <c r="AM23" s="63">
        <v>66198</v>
      </c>
      <c r="AN23" s="63"/>
      <c r="AO23" s="63" t="s">
        <v>7389</v>
      </c>
      <c r="AP23" s="17">
        <f t="shared" si="0"/>
        <v>8.5828000000000007</v>
      </c>
      <c r="AQ23" s="17">
        <f t="shared" si="1"/>
        <v>8.2290000000000002E-2</v>
      </c>
      <c r="AR23" s="17">
        <f t="shared" si="2"/>
        <v>1094.3294999999998</v>
      </c>
      <c r="AS23" s="17">
        <f t="shared" si="3"/>
        <v>2.3533599999999999</v>
      </c>
      <c r="AT23" s="17">
        <f t="shared" si="4"/>
        <v>1105.3479499999999</v>
      </c>
      <c r="AU23" s="5">
        <f t="shared" si="5"/>
        <v>919.64599999999996</v>
      </c>
      <c r="AV23" s="5">
        <f t="shared" si="6"/>
        <v>17.488129999999998</v>
      </c>
      <c r="AW23" s="5">
        <f>IF(AJ23&gt;0,AJ23*0.03333,0)</f>
        <v>25.030829999999998</v>
      </c>
      <c r="AX23" s="5">
        <f>IF(AK23&gt;0,AK23*0.0588,0)</f>
        <v>0</v>
      </c>
      <c r="AY23" s="5">
        <f t="shared" si="7"/>
        <v>143.65800000000002</v>
      </c>
      <c r="AZ23" s="5">
        <f t="shared" si="8"/>
        <v>1105.82296</v>
      </c>
      <c r="BA23" s="7">
        <f t="shared" si="9"/>
        <v>-2.1482283339197477E-4</v>
      </c>
      <c r="BB23" s="62">
        <f t="shared" si="10"/>
        <v>66740</v>
      </c>
      <c r="BC23" s="28">
        <f t="shared" si="11"/>
        <v>4.0770885676029425E-3</v>
      </c>
      <c r="BD23" s="32">
        <f t="shared" si="12"/>
        <v>7.7647947870170672E-3</v>
      </c>
      <c r="BE23" s="32">
        <f t="shared" si="13"/>
        <v>7.4447145805988066E-5</v>
      </c>
      <c r="BF23" s="35">
        <f t="shared" si="14"/>
        <v>0.99216075806717696</v>
      </c>
      <c r="BG23" s="36">
        <f t="shared" si="15"/>
        <v>0.83163945158092933</v>
      </c>
      <c r="BH23" s="33">
        <f t="shared" si="16"/>
        <v>1.5814583918568662E-2</v>
      </c>
      <c r="BI23" s="33">
        <f t="shared" si="17"/>
        <v>0.12991048766070115</v>
      </c>
      <c r="BJ23" s="63">
        <v>0</v>
      </c>
      <c r="BK23" s="63">
        <v>0</v>
      </c>
      <c r="BL23" s="63">
        <v>0</v>
      </c>
      <c r="BM23" s="63">
        <v>64204</v>
      </c>
      <c r="BN23" s="63">
        <v>0</v>
      </c>
      <c r="BO23" s="63"/>
      <c r="BP23" s="63">
        <v>0</v>
      </c>
      <c r="BQ23" s="63">
        <v>0</v>
      </c>
      <c r="BR23" s="63">
        <v>0</v>
      </c>
      <c r="BS23" s="63">
        <v>0</v>
      </c>
      <c r="BT23" s="63">
        <v>0</v>
      </c>
      <c r="BU23" s="63">
        <v>0</v>
      </c>
      <c r="BV23" s="63">
        <v>0</v>
      </c>
      <c r="BW23" s="63">
        <v>0</v>
      </c>
      <c r="BX23" s="63"/>
      <c r="BY23" s="63"/>
      <c r="BZ23" s="63"/>
      <c r="CA23" s="63"/>
      <c r="CB23" s="63"/>
      <c r="CC23" s="63"/>
      <c r="CD23" s="63"/>
      <c r="CE23" s="63"/>
      <c r="CF23" s="63"/>
      <c r="CG23" s="63"/>
      <c r="CH23" s="63"/>
      <c r="CI23" s="63"/>
      <c r="CJ23" s="63"/>
      <c r="CK23" s="63"/>
      <c r="CL23" s="63"/>
      <c r="CM23" s="63" t="s">
        <v>7390</v>
      </c>
      <c r="CN23" s="63">
        <v>19810630</v>
      </c>
      <c r="CO23" s="63"/>
      <c r="CP23" s="66"/>
      <c r="CQ23" s="63"/>
      <c r="CR23" s="78" t="s">
        <v>2038</v>
      </c>
      <c r="CS23" s="78" t="s">
        <v>2038</v>
      </c>
    </row>
    <row r="24" spans="1:97" s="56" customFormat="1">
      <c r="A24" s="16" t="s">
        <v>3590</v>
      </c>
      <c r="B24" s="16" t="s">
        <v>1117</v>
      </c>
      <c r="C24" s="19">
        <v>49003316</v>
      </c>
      <c r="D24" s="19" t="s">
        <v>3782</v>
      </c>
      <c r="E24" s="19" t="s">
        <v>3804</v>
      </c>
      <c r="F24" s="19" t="s">
        <v>3805</v>
      </c>
      <c r="G24" s="47"/>
      <c r="H24" s="47" t="s">
        <v>3856</v>
      </c>
      <c r="I24" s="47" t="s">
        <v>5450</v>
      </c>
      <c r="J24" s="47" t="s">
        <v>5468</v>
      </c>
      <c r="K24" s="23">
        <v>42.403689999999997</v>
      </c>
      <c r="L24" s="23">
        <v>-110.32238</v>
      </c>
      <c r="M24" s="61" t="s">
        <v>1547</v>
      </c>
      <c r="N24" s="19" t="s">
        <v>1548</v>
      </c>
      <c r="O24" s="40"/>
      <c r="P24" s="19" t="s">
        <v>1795</v>
      </c>
      <c r="Q24" s="55">
        <v>-25</v>
      </c>
      <c r="R24" s="55">
        <v>70</v>
      </c>
      <c r="S24" s="55">
        <f t="shared" ref="S24:S30" si="20">V24-U24</f>
        <v>25</v>
      </c>
      <c r="T24" s="31" t="s">
        <v>2509</v>
      </c>
      <c r="U24" s="55">
        <v>15000</v>
      </c>
      <c r="V24" s="55">
        <v>15025</v>
      </c>
      <c r="W24" s="55"/>
      <c r="X24" s="55"/>
      <c r="Y24" s="51" t="s">
        <v>7074</v>
      </c>
      <c r="Z24" s="40">
        <v>22644</v>
      </c>
      <c r="AA24" s="52">
        <v>6.5999999046325684</v>
      </c>
      <c r="AB24" s="19" t="s">
        <v>3789</v>
      </c>
      <c r="AC24" s="19">
        <v>386</v>
      </c>
      <c r="AD24" s="19">
        <v>35</v>
      </c>
      <c r="AE24" s="19">
        <v>145</v>
      </c>
      <c r="AF24" s="19">
        <v>-3</v>
      </c>
      <c r="AG24" s="19">
        <v>-3</v>
      </c>
      <c r="AH24" s="19">
        <v>100</v>
      </c>
      <c r="AI24" s="19">
        <v>1330</v>
      </c>
      <c r="AJ24" s="19"/>
      <c r="AK24" s="19"/>
      <c r="AL24" s="19">
        <v>183</v>
      </c>
      <c r="AM24" s="19">
        <v>1504</v>
      </c>
      <c r="AP24" s="17">
        <f t="shared" si="0"/>
        <v>19.261399999999998</v>
      </c>
      <c r="AQ24" s="17">
        <f t="shared" si="1"/>
        <v>2.88015</v>
      </c>
      <c r="AR24" s="17">
        <f t="shared" si="2"/>
        <v>6.3074999999999992</v>
      </c>
      <c r="AS24" s="17">
        <f t="shared" si="3"/>
        <v>0</v>
      </c>
      <c r="AT24" s="17">
        <f t="shared" si="4"/>
        <v>28.44905</v>
      </c>
      <c r="AU24" s="5">
        <f t="shared" si="5"/>
        <v>2.8209999999999997</v>
      </c>
      <c r="AV24" s="5">
        <f t="shared" si="6"/>
        <v>21.798699999999997</v>
      </c>
      <c r="AW24" s="5"/>
      <c r="AX24" s="5"/>
      <c r="AY24" s="5">
        <f t="shared" si="7"/>
        <v>3.8100600000000004</v>
      </c>
      <c r="AZ24" s="5">
        <f t="shared" si="8"/>
        <v>28.429759999999995</v>
      </c>
      <c r="BA24" s="7">
        <f t="shared" si="9"/>
        <v>3.3914211636996516E-4</v>
      </c>
      <c r="BB24" s="62">
        <f t="shared" si="10"/>
        <v>2173</v>
      </c>
      <c r="BC24" s="6">
        <f t="shared" si="11"/>
        <v>0.18194180038074517</v>
      </c>
      <c r="BD24" s="45">
        <f t="shared" si="12"/>
        <v>0.6770489700007557</v>
      </c>
      <c r="BE24" s="32">
        <f t="shared" si="13"/>
        <v>0.10123888143892328</v>
      </c>
      <c r="BF24" s="32">
        <f t="shared" si="14"/>
        <v>0.22171214856032098</v>
      </c>
      <c r="BG24" s="33">
        <f t="shared" si="15"/>
        <v>9.9227007192463121E-2</v>
      </c>
      <c r="BH24" s="36">
        <f t="shared" si="16"/>
        <v>0.76675638485868336</v>
      </c>
      <c r="BI24" s="33">
        <f t="shared" si="17"/>
        <v>0.13401660794885364</v>
      </c>
      <c r="CM24" s="51" t="s">
        <v>1557</v>
      </c>
      <c r="CP24" s="71"/>
      <c r="CR24" s="78" t="s">
        <v>2041</v>
      </c>
      <c r="CS24" s="78" t="s">
        <v>2041</v>
      </c>
    </row>
    <row r="25" spans="1:97" s="56" customFormat="1">
      <c r="A25" s="16" t="s">
        <v>3590</v>
      </c>
      <c r="B25" s="16" t="s">
        <v>1117</v>
      </c>
      <c r="C25" s="19">
        <v>49003319</v>
      </c>
      <c r="D25" s="19" t="s">
        <v>3782</v>
      </c>
      <c r="E25" s="19" t="s">
        <v>3804</v>
      </c>
      <c r="F25" s="19" t="s">
        <v>3805</v>
      </c>
      <c r="G25" s="47"/>
      <c r="H25" s="47" t="s">
        <v>3856</v>
      </c>
      <c r="I25" s="47" t="s">
        <v>5450</v>
      </c>
      <c r="J25" s="47" t="s">
        <v>5468</v>
      </c>
      <c r="K25" s="23">
        <v>42.403689999999997</v>
      </c>
      <c r="L25" s="23">
        <v>-110.32238</v>
      </c>
      <c r="M25" s="61" t="s">
        <v>1547</v>
      </c>
      <c r="N25" s="19" t="s">
        <v>1548</v>
      </c>
      <c r="O25" s="40"/>
      <c r="P25" s="19" t="s">
        <v>1795</v>
      </c>
      <c r="Q25" s="55">
        <v>70</v>
      </c>
      <c r="R25" s="55">
        <v>141</v>
      </c>
      <c r="S25" s="55">
        <f t="shared" si="20"/>
        <v>30</v>
      </c>
      <c r="T25" s="19"/>
      <c r="U25" s="55">
        <v>15095</v>
      </c>
      <c r="V25" s="55">
        <v>15125</v>
      </c>
      <c r="W25" s="55"/>
      <c r="X25" s="55"/>
      <c r="Y25" s="51" t="s">
        <v>7074</v>
      </c>
      <c r="Z25" s="40">
        <v>22642</v>
      </c>
      <c r="AA25" s="52">
        <v>7.3000001907348633</v>
      </c>
      <c r="AB25" s="19" t="s">
        <v>3789</v>
      </c>
      <c r="AC25" s="19">
        <v>1251</v>
      </c>
      <c r="AD25" s="19">
        <v>202</v>
      </c>
      <c r="AE25" s="19">
        <v>610</v>
      </c>
      <c r="AF25" s="19">
        <v>-3</v>
      </c>
      <c r="AG25" s="19">
        <v>-3</v>
      </c>
      <c r="AH25" s="19">
        <v>230</v>
      </c>
      <c r="AI25" s="19">
        <v>4270</v>
      </c>
      <c r="AJ25" s="19"/>
      <c r="AK25" s="19"/>
      <c r="AL25" s="19">
        <v>1395</v>
      </c>
      <c r="AM25" s="19">
        <v>5791</v>
      </c>
      <c r="AP25" s="17">
        <f t="shared" si="0"/>
        <v>62.424900000000001</v>
      </c>
      <c r="AQ25" s="17">
        <f t="shared" si="1"/>
        <v>16.622579999999999</v>
      </c>
      <c r="AR25" s="17">
        <f t="shared" si="2"/>
        <v>26.534999999999997</v>
      </c>
      <c r="AS25" s="17">
        <f t="shared" si="3"/>
        <v>0</v>
      </c>
      <c r="AT25" s="17">
        <f t="shared" si="4"/>
        <v>105.58248</v>
      </c>
      <c r="AU25" s="5">
        <f t="shared" si="5"/>
        <v>6.4882999999999997</v>
      </c>
      <c r="AV25" s="5">
        <f t="shared" si="6"/>
        <v>69.985299999999995</v>
      </c>
      <c r="AW25" s="5"/>
      <c r="AX25" s="5"/>
      <c r="AY25" s="5">
        <f t="shared" si="7"/>
        <v>29.043900000000001</v>
      </c>
      <c r="AZ25" s="5">
        <f t="shared" si="8"/>
        <v>105.51749999999998</v>
      </c>
      <c r="BA25" s="7">
        <f t="shared" si="9"/>
        <v>3.0781623001584273E-4</v>
      </c>
      <c r="BB25" s="62">
        <f t="shared" si="10"/>
        <v>7952</v>
      </c>
      <c r="BC25" s="6">
        <f t="shared" si="11"/>
        <v>0.15724368769555411</v>
      </c>
      <c r="BD25" s="45">
        <f t="shared" si="12"/>
        <v>0.59124297894878008</v>
      </c>
      <c r="BE25" s="32">
        <f t="shared" si="13"/>
        <v>0.15743691567009979</v>
      </c>
      <c r="BF25" s="32">
        <f t="shared" si="14"/>
        <v>0.25132010538111998</v>
      </c>
      <c r="BG25" s="33">
        <f t="shared" si="15"/>
        <v>6.1490274125145128E-2</v>
      </c>
      <c r="BH25" s="37">
        <f t="shared" si="16"/>
        <v>0.66325775345321869</v>
      </c>
      <c r="BI25" s="33">
        <f t="shared" si="17"/>
        <v>0.27525197242163629</v>
      </c>
      <c r="CM25" s="51" t="s">
        <v>1558</v>
      </c>
      <c r="CP25" s="71"/>
      <c r="CR25" s="78" t="s">
        <v>2041</v>
      </c>
      <c r="CS25" s="78" t="s">
        <v>2041</v>
      </c>
    </row>
    <row r="26" spans="1:97" s="56" customFormat="1">
      <c r="A26" s="16" t="s">
        <v>3590</v>
      </c>
      <c r="B26" s="16" t="s">
        <v>1117</v>
      </c>
      <c r="C26" s="19">
        <v>49003322</v>
      </c>
      <c r="D26" s="19" t="s">
        <v>3782</v>
      </c>
      <c r="E26" s="19" t="s">
        <v>3804</v>
      </c>
      <c r="F26" s="19" t="s">
        <v>3805</v>
      </c>
      <c r="G26" s="47"/>
      <c r="H26" s="47" t="s">
        <v>3856</v>
      </c>
      <c r="I26" s="47" t="s">
        <v>5450</v>
      </c>
      <c r="J26" s="47" t="s">
        <v>5468</v>
      </c>
      <c r="K26" s="23">
        <v>42.403689999999997</v>
      </c>
      <c r="L26" s="23">
        <v>-110.32238</v>
      </c>
      <c r="M26" s="61" t="s">
        <v>1547</v>
      </c>
      <c r="N26" s="19" t="s">
        <v>1548</v>
      </c>
      <c r="O26" s="40"/>
      <c r="P26" s="19" t="s">
        <v>1795</v>
      </c>
      <c r="Q26" s="55">
        <v>141</v>
      </c>
      <c r="R26" s="55"/>
      <c r="S26" s="55">
        <f t="shared" si="20"/>
        <v>14</v>
      </c>
      <c r="T26" s="19"/>
      <c r="U26" s="55">
        <v>15266</v>
      </c>
      <c r="V26" s="55">
        <v>15280</v>
      </c>
      <c r="W26" s="55"/>
      <c r="X26" s="55"/>
      <c r="Y26" s="51" t="s">
        <v>3798</v>
      </c>
      <c r="Z26" s="40">
        <v>22635</v>
      </c>
      <c r="AA26" s="52">
        <v>7.1999998092651367</v>
      </c>
      <c r="AB26" s="19" t="s">
        <v>3837</v>
      </c>
      <c r="AC26" s="19">
        <v>938</v>
      </c>
      <c r="AD26" s="19">
        <v>81</v>
      </c>
      <c r="AE26" s="19">
        <v>10708</v>
      </c>
      <c r="AF26" s="19">
        <v>-3</v>
      </c>
      <c r="AG26" s="19">
        <v>-3</v>
      </c>
      <c r="AH26" s="19">
        <v>12700</v>
      </c>
      <c r="AI26" s="19">
        <v>5750</v>
      </c>
      <c r="AJ26" s="19"/>
      <c r="AK26" s="19"/>
      <c r="AL26" s="19">
        <v>3214</v>
      </c>
      <c r="AM26" s="19">
        <v>30473</v>
      </c>
      <c r="AP26" s="17">
        <f t="shared" si="0"/>
        <v>46.806199999999997</v>
      </c>
      <c r="AQ26" s="17">
        <f t="shared" si="1"/>
        <v>6.6654900000000001</v>
      </c>
      <c r="AR26" s="17">
        <f t="shared" si="2"/>
        <v>465.79799999999994</v>
      </c>
      <c r="AS26" s="17">
        <f t="shared" si="3"/>
        <v>0</v>
      </c>
      <c r="AT26" s="17">
        <f t="shared" si="4"/>
        <v>519.26968999999997</v>
      </c>
      <c r="AU26" s="5">
        <f t="shared" si="5"/>
        <v>358.267</v>
      </c>
      <c r="AV26" s="5">
        <f t="shared" si="6"/>
        <v>94.242499999999993</v>
      </c>
      <c r="AW26" s="5"/>
      <c r="AX26" s="5"/>
      <c r="AY26" s="5">
        <f t="shared" si="7"/>
        <v>66.915480000000002</v>
      </c>
      <c r="AZ26" s="5">
        <f t="shared" si="8"/>
        <v>519.42498000000001</v>
      </c>
      <c r="BA26" s="7">
        <f t="shared" si="9"/>
        <v>-1.4950495509911144E-4</v>
      </c>
      <c r="BB26" s="62">
        <f t="shared" si="10"/>
        <v>33385</v>
      </c>
      <c r="BC26" s="6">
        <f t="shared" si="11"/>
        <v>4.5601177612828461E-2</v>
      </c>
      <c r="BD26" s="32">
        <f t="shared" si="12"/>
        <v>9.013851742434649E-2</v>
      </c>
      <c r="BE26" s="32">
        <f t="shared" si="13"/>
        <v>1.2836277811631949E-2</v>
      </c>
      <c r="BF26" s="35">
        <f t="shared" si="14"/>
        <v>0.89702520476402148</v>
      </c>
      <c r="BG26" s="37">
        <f t="shared" si="15"/>
        <v>0.68973771727343569</v>
      </c>
      <c r="BH26" s="33">
        <f t="shared" si="16"/>
        <v>0.18143621048028916</v>
      </c>
      <c r="BI26" s="33">
        <f t="shared" si="17"/>
        <v>0.1288260722462751</v>
      </c>
      <c r="CM26" s="51" t="s">
        <v>3809</v>
      </c>
      <c r="CP26" s="71"/>
      <c r="CR26" s="78" t="s">
        <v>2041</v>
      </c>
      <c r="CS26" s="78" t="s">
        <v>2041</v>
      </c>
    </row>
    <row r="27" spans="1:97" s="34" customFormat="1">
      <c r="A27" s="18" t="s">
        <v>3590</v>
      </c>
      <c r="B27" s="16" t="s">
        <v>430</v>
      </c>
      <c r="C27" s="21">
        <v>49013399</v>
      </c>
      <c r="D27" s="21" t="s">
        <v>3782</v>
      </c>
      <c r="E27" s="21" t="s">
        <v>2393</v>
      </c>
      <c r="F27" s="21" t="s">
        <v>2415</v>
      </c>
      <c r="G27" s="22"/>
      <c r="H27" s="22" t="s">
        <v>5226</v>
      </c>
      <c r="I27" s="22">
        <v>26</v>
      </c>
      <c r="J27" s="22">
        <v>89</v>
      </c>
      <c r="K27" s="23">
        <v>42.246519999999997</v>
      </c>
      <c r="L27" s="23">
        <v>-107.51924</v>
      </c>
      <c r="M27" s="61" t="s">
        <v>3738</v>
      </c>
      <c r="N27" s="21" t="s">
        <v>3739</v>
      </c>
      <c r="O27" s="25"/>
      <c r="P27" s="21" t="s">
        <v>3202</v>
      </c>
      <c r="Q27" s="74" t="s">
        <v>2232</v>
      </c>
      <c r="R27" s="74"/>
      <c r="S27" s="74">
        <f t="shared" si="20"/>
        <v>50</v>
      </c>
      <c r="T27" s="21"/>
      <c r="U27" s="74">
        <v>7500</v>
      </c>
      <c r="V27" s="74">
        <v>7550</v>
      </c>
      <c r="W27" s="74"/>
      <c r="X27" s="74"/>
      <c r="Y27" s="24" t="s">
        <v>3798</v>
      </c>
      <c r="Z27" s="25"/>
      <c r="AA27" s="26">
        <v>8</v>
      </c>
      <c r="AB27" s="21" t="s">
        <v>3789</v>
      </c>
      <c r="AC27" s="21">
        <v>229</v>
      </c>
      <c r="AD27" s="21">
        <v>17</v>
      </c>
      <c r="AE27" s="21">
        <v>1168</v>
      </c>
      <c r="AF27" s="21">
        <v>-3</v>
      </c>
      <c r="AG27" s="21">
        <v>-3</v>
      </c>
      <c r="AH27" s="21">
        <v>1131</v>
      </c>
      <c r="AI27" s="21">
        <v>138</v>
      </c>
      <c r="AJ27" s="27"/>
      <c r="AK27" s="27"/>
      <c r="AL27" s="21">
        <v>1264</v>
      </c>
      <c r="AM27" s="21">
        <v>3903</v>
      </c>
      <c r="AO27" s="4"/>
      <c r="AP27" s="17">
        <f t="shared" si="0"/>
        <v>11.427099999999999</v>
      </c>
      <c r="AQ27" s="17">
        <f t="shared" si="1"/>
        <v>1.39893</v>
      </c>
      <c r="AR27" s="17">
        <f t="shared" si="2"/>
        <v>50.808</v>
      </c>
      <c r="AS27" s="17">
        <f t="shared" si="3"/>
        <v>0</v>
      </c>
      <c r="AT27" s="17">
        <f t="shared" si="4"/>
        <v>63.634029999999996</v>
      </c>
      <c r="AU27" s="5">
        <f t="shared" si="5"/>
        <v>31.90551</v>
      </c>
      <c r="AV27" s="5">
        <f t="shared" si="6"/>
        <v>2.2618199999999997</v>
      </c>
      <c r="AW27" s="5"/>
      <c r="AX27" s="5"/>
      <c r="AY27" s="5">
        <f t="shared" si="7"/>
        <v>26.316480000000002</v>
      </c>
      <c r="AZ27" s="5">
        <f t="shared" si="8"/>
        <v>60.483810000000005</v>
      </c>
      <c r="BA27" s="7">
        <f t="shared" si="9"/>
        <v>2.5380879976641475E-2</v>
      </c>
      <c r="BB27" s="62">
        <f t="shared" si="10"/>
        <v>3941</v>
      </c>
      <c r="BC27" s="28">
        <f t="shared" si="11"/>
        <v>4.8444671086180519E-3</v>
      </c>
      <c r="BD27" s="32">
        <f t="shared" si="12"/>
        <v>0.17957529956848561</v>
      </c>
      <c r="BE27" s="32">
        <f t="shared" si="13"/>
        <v>2.1983991898674345E-2</v>
      </c>
      <c r="BF27" s="35">
        <f t="shared" si="14"/>
        <v>0.7984407085328401</v>
      </c>
      <c r="BG27" s="37">
        <f t="shared" si="15"/>
        <v>0.52750496372500333</v>
      </c>
      <c r="BH27" s="33">
        <f t="shared" si="16"/>
        <v>3.7395461694625383E-2</v>
      </c>
      <c r="BI27" s="33">
        <f t="shared" si="17"/>
        <v>0.43509957458037118</v>
      </c>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24" t="s">
        <v>3798</v>
      </c>
      <c r="CN27" s="4"/>
      <c r="CO27" s="4"/>
      <c r="CP27" s="46"/>
      <c r="CQ27" s="4"/>
      <c r="CR27" s="78" t="s">
        <v>2044</v>
      </c>
      <c r="CS27" s="78" t="s">
        <v>6954</v>
      </c>
    </row>
    <row r="28" spans="1:97">
      <c r="A28" s="20" t="s">
        <v>3590</v>
      </c>
      <c r="B28" s="16" t="s">
        <v>290</v>
      </c>
      <c r="C28" s="19">
        <v>49017999</v>
      </c>
      <c r="D28" s="19" t="s">
        <v>3782</v>
      </c>
      <c r="E28" s="19" t="s">
        <v>1707</v>
      </c>
      <c r="F28" s="19" t="s">
        <v>2415</v>
      </c>
      <c r="G28" s="47"/>
      <c r="H28" s="47" t="s">
        <v>3825</v>
      </c>
      <c r="I28" s="47" t="s">
        <v>5446</v>
      </c>
      <c r="J28" s="47" t="s">
        <v>5489</v>
      </c>
      <c r="K28" s="23">
        <v>42.250450000000001</v>
      </c>
      <c r="L28" s="23">
        <v>-107.52493</v>
      </c>
      <c r="M28" s="61" t="s">
        <v>6530</v>
      </c>
      <c r="N28" s="19" t="s">
        <v>6531</v>
      </c>
      <c r="P28" s="19" t="s">
        <v>3202</v>
      </c>
      <c r="Q28" s="55"/>
      <c r="R28" s="55"/>
      <c r="S28" s="55">
        <f t="shared" si="20"/>
        <v>112</v>
      </c>
      <c r="T28" s="19"/>
      <c r="U28" s="55">
        <v>7515</v>
      </c>
      <c r="V28" s="55">
        <v>7627</v>
      </c>
      <c r="W28" s="55"/>
      <c r="X28" s="55"/>
      <c r="Y28" s="51" t="s">
        <v>3798</v>
      </c>
      <c r="Z28" s="40">
        <v>17768</v>
      </c>
      <c r="AB28" s="19" t="s">
        <v>3789</v>
      </c>
      <c r="AC28" s="19">
        <v>430</v>
      </c>
      <c r="AD28" s="19">
        <v>229</v>
      </c>
      <c r="AE28" s="19">
        <v>2886</v>
      </c>
      <c r="AF28" s="19">
        <v>-3</v>
      </c>
      <c r="AG28" s="19">
        <v>-3</v>
      </c>
      <c r="AH28" s="19">
        <v>3291</v>
      </c>
      <c r="AI28" s="19">
        <v>-3</v>
      </c>
      <c r="AJ28" s="19"/>
      <c r="AK28" s="19"/>
      <c r="AL28" s="19">
        <v>2496</v>
      </c>
      <c r="AM28" s="19">
        <v>9332</v>
      </c>
      <c r="AP28" s="17">
        <f t="shared" si="0"/>
        <v>21.457000000000001</v>
      </c>
      <c r="AQ28" s="17">
        <f t="shared" si="1"/>
        <v>18.84441</v>
      </c>
      <c r="AR28" s="17">
        <f t="shared" si="2"/>
        <v>125.541</v>
      </c>
      <c r="AS28" s="17">
        <f t="shared" si="3"/>
        <v>0</v>
      </c>
      <c r="AT28" s="17">
        <f t="shared" si="4"/>
        <v>165.84241</v>
      </c>
      <c r="AU28" s="5">
        <f t="shared" si="5"/>
        <v>92.839109999999991</v>
      </c>
      <c r="AV28" s="5">
        <f t="shared" si="6"/>
        <v>0</v>
      </c>
      <c r="AW28" s="5"/>
      <c r="AX28" s="5"/>
      <c r="AY28" s="5">
        <f t="shared" si="7"/>
        <v>51.966720000000002</v>
      </c>
      <c r="AZ28" s="5">
        <f t="shared" si="8"/>
        <v>144.80582999999999</v>
      </c>
      <c r="BA28" s="7">
        <f t="shared" si="9"/>
        <v>6.7718329902657803E-2</v>
      </c>
      <c r="BB28" s="62">
        <f t="shared" si="10"/>
        <v>9323</v>
      </c>
      <c r="BC28" s="6">
        <f t="shared" si="11"/>
        <v>-4.8244438488340927E-4</v>
      </c>
      <c r="BD28" s="32">
        <f t="shared" si="12"/>
        <v>0.12938186317962938</v>
      </c>
      <c r="BE28" s="32">
        <f t="shared" si="13"/>
        <v>0.11362841386591041</v>
      </c>
      <c r="BF28" s="35">
        <f t="shared" si="14"/>
        <v>0.75698972295446021</v>
      </c>
      <c r="BG28" s="37">
        <f t="shared" si="15"/>
        <v>0.64112826120329547</v>
      </c>
      <c r="BH28" s="33">
        <f t="shared" si="16"/>
        <v>0</v>
      </c>
      <c r="BI28" s="33">
        <f t="shared" si="17"/>
        <v>0.35887173879670459</v>
      </c>
      <c r="CM28" s="51" t="s">
        <v>3798</v>
      </c>
      <c r="CR28" s="78" t="s">
        <v>2044</v>
      </c>
      <c r="CS28" s="78" t="s">
        <v>6954</v>
      </c>
    </row>
    <row r="29" spans="1:97">
      <c r="A29" s="20" t="s">
        <v>3590</v>
      </c>
      <c r="B29" s="16" t="s">
        <v>315</v>
      </c>
      <c r="C29" s="19">
        <v>49003229</v>
      </c>
      <c r="D29" s="19" t="s">
        <v>3782</v>
      </c>
      <c r="E29" s="19" t="s">
        <v>1707</v>
      </c>
      <c r="F29" s="19" t="s">
        <v>3192</v>
      </c>
      <c r="G29" s="47"/>
      <c r="H29" s="47" t="s">
        <v>3785</v>
      </c>
      <c r="I29" s="47" t="s">
        <v>5446</v>
      </c>
      <c r="J29" s="47" t="s">
        <v>5489</v>
      </c>
      <c r="K29" s="23">
        <v>42.254019999999997</v>
      </c>
      <c r="L29" s="23">
        <v>-107.55970000000001</v>
      </c>
      <c r="M29" s="61" t="s">
        <v>2341</v>
      </c>
      <c r="N29" s="19" t="s">
        <v>2343</v>
      </c>
      <c r="P29" s="19" t="s">
        <v>3202</v>
      </c>
      <c r="Q29" s="55">
        <v>1771</v>
      </c>
      <c r="R29" s="55"/>
      <c r="S29" s="55">
        <f t="shared" si="20"/>
        <v>75</v>
      </c>
      <c r="T29" s="19"/>
      <c r="U29" s="55">
        <v>7371</v>
      </c>
      <c r="V29" s="55">
        <v>7446</v>
      </c>
      <c r="W29" s="55">
        <v>7732</v>
      </c>
      <c r="X29" s="55"/>
      <c r="Y29" s="51" t="s">
        <v>3798</v>
      </c>
      <c r="Z29" s="40">
        <v>23409</v>
      </c>
      <c r="AA29" s="52">
        <v>8.6000003814697266</v>
      </c>
      <c r="AB29" s="19" t="s">
        <v>3789</v>
      </c>
      <c r="AC29" s="19">
        <v>169</v>
      </c>
      <c r="AD29" s="19">
        <v>51</v>
      </c>
      <c r="AE29" s="19">
        <v>2727</v>
      </c>
      <c r="AF29" s="19">
        <v>154</v>
      </c>
      <c r="AG29" s="19">
        <v>-3</v>
      </c>
      <c r="AH29" s="19">
        <v>1600</v>
      </c>
      <c r="AI29" s="19">
        <v>1562</v>
      </c>
      <c r="AJ29" s="19"/>
      <c r="AK29" s="19"/>
      <c r="AL29" s="19">
        <v>3010</v>
      </c>
      <c r="AM29" s="19">
        <v>8556</v>
      </c>
      <c r="AP29" s="17">
        <f t="shared" si="0"/>
        <v>8.4330999999999996</v>
      </c>
      <c r="AQ29" s="17">
        <f t="shared" si="1"/>
        <v>4.19679</v>
      </c>
      <c r="AR29" s="17">
        <f t="shared" si="2"/>
        <v>118.6245</v>
      </c>
      <c r="AS29" s="17">
        <f t="shared" si="3"/>
        <v>3.9393199999999999</v>
      </c>
      <c r="AT29" s="17">
        <f t="shared" si="4"/>
        <v>135.19371000000001</v>
      </c>
      <c r="AU29" s="5">
        <f t="shared" si="5"/>
        <v>45.135999999999996</v>
      </c>
      <c r="AV29" s="5">
        <f t="shared" si="6"/>
        <v>25.601179999999996</v>
      </c>
      <c r="AW29" s="5"/>
      <c r="AX29" s="5"/>
      <c r="AY29" s="5">
        <f t="shared" si="7"/>
        <v>62.668200000000006</v>
      </c>
      <c r="AZ29" s="5">
        <f t="shared" si="8"/>
        <v>133.40538000000001</v>
      </c>
      <c r="BA29" s="7">
        <f t="shared" si="9"/>
        <v>6.6579897943809183E-3</v>
      </c>
      <c r="BB29" s="62">
        <f t="shared" si="10"/>
        <v>9270</v>
      </c>
      <c r="BC29" s="6">
        <f t="shared" si="11"/>
        <v>4.0053853921238641E-2</v>
      </c>
      <c r="BD29" s="32">
        <f t="shared" si="12"/>
        <v>6.2377902048845316E-2</v>
      </c>
      <c r="BE29" s="32">
        <f t="shared" si="13"/>
        <v>3.1042790378339347E-2</v>
      </c>
      <c r="BF29" s="35">
        <f t="shared" si="14"/>
        <v>0.90657930757281524</v>
      </c>
      <c r="BG29" s="33">
        <f t="shared" si="15"/>
        <v>0.33833717950505438</v>
      </c>
      <c r="BH29" s="33">
        <f t="shared" si="16"/>
        <v>0.19190515405000905</v>
      </c>
      <c r="BI29" s="37">
        <f t="shared" si="17"/>
        <v>0.46975766644493649</v>
      </c>
      <c r="CM29" s="51" t="s">
        <v>2344</v>
      </c>
      <c r="CR29" s="78" t="s">
        <v>2044</v>
      </c>
      <c r="CS29" s="78" t="s">
        <v>6954</v>
      </c>
    </row>
    <row r="30" spans="1:97">
      <c r="A30" s="20" t="s">
        <v>3590</v>
      </c>
      <c r="B30" s="16" t="s">
        <v>342</v>
      </c>
      <c r="C30" s="19">
        <v>49007612</v>
      </c>
      <c r="D30" s="19" t="s">
        <v>3782</v>
      </c>
      <c r="E30" s="19" t="s">
        <v>1707</v>
      </c>
      <c r="F30" s="19" t="s">
        <v>3192</v>
      </c>
      <c r="G30" s="47"/>
      <c r="H30" s="47" t="s">
        <v>1542</v>
      </c>
      <c r="I30" s="47" t="s">
        <v>5446</v>
      </c>
      <c r="J30" s="47" t="s">
        <v>5489</v>
      </c>
      <c r="K30" s="23">
        <v>42.250030000000002</v>
      </c>
      <c r="L30" s="23">
        <v>-107.57177</v>
      </c>
      <c r="M30" s="61" t="s">
        <v>3201</v>
      </c>
      <c r="N30" s="31" t="s">
        <v>2236</v>
      </c>
      <c r="P30" s="19" t="s">
        <v>3202</v>
      </c>
      <c r="Q30" s="72" t="s">
        <v>1081</v>
      </c>
      <c r="R30" s="55">
        <v>16</v>
      </c>
      <c r="S30" s="55">
        <f t="shared" si="20"/>
        <v>204</v>
      </c>
      <c r="T30" s="31" t="s">
        <v>2511</v>
      </c>
      <c r="U30" s="55">
        <v>7098</v>
      </c>
      <c r="V30" s="55">
        <v>7302</v>
      </c>
      <c r="W30" s="55">
        <v>7323</v>
      </c>
      <c r="X30" s="55">
        <v>7317</v>
      </c>
      <c r="Y30" s="51" t="s">
        <v>3788</v>
      </c>
      <c r="Z30" s="40">
        <v>23852</v>
      </c>
      <c r="AA30" s="52">
        <v>7.4000000953674316</v>
      </c>
      <c r="AB30" s="19" t="s">
        <v>3789</v>
      </c>
      <c r="AC30" s="19">
        <v>910</v>
      </c>
      <c r="AD30" s="19">
        <v>70</v>
      </c>
      <c r="AE30" s="19">
        <v>3978</v>
      </c>
      <c r="AF30" s="19">
        <v>305</v>
      </c>
      <c r="AG30" s="19">
        <v>-3</v>
      </c>
      <c r="AH30" s="19">
        <v>7620</v>
      </c>
      <c r="AI30" s="19">
        <v>256</v>
      </c>
      <c r="AJ30" s="19"/>
      <c r="AK30" s="19"/>
      <c r="AL30" s="19">
        <v>690</v>
      </c>
      <c r="AM30" s="19">
        <v>13709</v>
      </c>
      <c r="AP30" s="17">
        <f t="shared" si="0"/>
        <v>45.408999999999999</v>
      </c>
      <c r="AQ30" s="17">
        <f t="shared" si="1"/>
        <v>5.7603</v>
      </c>
      <c r="AR30" s="17">
        <f t="shared" si="2"/>
        <v>173.04299999999998</v>
      </c>
      <c r="AS30" s="17">
        <f t="shared" si="3"/>
        <v>7.8018999999999998</v>
      </c>
      <c r="AT30" s="17">
        <f t="shared" si="4"/>
        <v>232.01419999999996</v>
      </c>
      <c r="AU30" s="5">
        <f t="shared" si="5"/>
        <v>214.96019999999999</v>
      </c>
      <c r="AV30" s="5">
        <f t="shared" si="6"/>
        <v>4.1958399999999996</v>
      </c>
      <c r="AW30" s="5"/>
      <c r="AX30" s="5"/>
      <c r="AY30" s="5">
        <f t="shared" si="7"/>
        <v>14.365800000000002</v>
      </c>
      <c r="AZ30" s="5">
        <f t="shared" si="8"/>
        <v>233.52184</v>
      </c>
      <c r="BA30" s="7">
        <f t="shared" si="9"/>
        <v>-3.2385032961143841E-3</v>
      </c>
      <c r="BB30" s="62">
        <f t="shared" si="10"/>
        <v>13826</v>
      </c>
      <c r="BC30" s="6">
        <f t="shared" si="11"/>
        <v>4.2491374614127475E-3</v>
      </c>
      <c r="BD30" s="32">
        <f t="shared" si="12"/>
        <v>0.19571646907818577</v>
      </c>
      <c r="BE30" s="32">
        <f t="shared" si="13"/>
        <v>2.4827359704707733E-2</v>
      </c>
      <c r="BF30" s="35">
        <f t="shared" si="14"/>
        <v>0.77945617121710653</v>
      </c>
      <c r="BG30" s="36">
        <f t="shared" si="15"/>
        <v>0.92051432962330204</v>
      </c>
      <c r="BH30" s="33">
        <f t="shared" si="16"/>
        <v>1.7967655616279828E-2</v>
      </c>
      <c r="BI30" s="33">
        <f t="shared" si="17"/>
        <v>6.1518014760418134E-2</v>
      </c>
      <c r="CM30" s="51" t="s">
        <v>3788</v>
      </c>
      <c r="CR30" s="78" t="s">
        <v>2044</v>
      </c>
      <c r="CS30" s="78" t="s">
        <v>6954</v>
      </c>
    </row>
    <row r="31" spans="1:97">
      <c r="A31" s="20" t="s">
        <v>3590</v>
      </c>
      <c r="B31" s="16" t="s">
        <v>342</v>
      </c>
      <c r="C31" s="19">
        <v>49013156</v>
      </c>
      <c r="D31" s="19" t="s">
        <v>3782</v>
      </c>
      <c r="E31" s="19" t="s">
        <v>1707</v>
      </c>
      <c r="F31" s="19" t="s">
        <v>3192</v>
      </c>
      <c r="G31" s="47"/>
      <c r="H31" s="47" t="s">
        <v>1542</v>
      </c>
      <c r="I31" s="47" t="s">
        <v>5446</v>
      </c>
      <c r="J31" s="47" t="s">
        <v>5489</v>
      </c>
      <c r="K31" s="23">
        <v>42.250030000000002</v>
      </c>
      <c r="L31" s="23">
        <v>-107.57177</v>
      </c>
      <c r="M31" s="61" t="s">
        <v>3201</v>
      </c>
      <c r="N31" s="31" t="s">
        <v>2236</v>
      </c>
      <c r="P31" s="19" t="s">
        <v>3202</v>
      </c>
      <c r="Q31" s="55">
        <v>16</v>
      </c>
      <c r="R31" s="55"/>
      <c r="S31" s="55"/>
      <c r="T31" s="31" t="s">
        <v>2512</v>
      </c>
      <c r="U31" s="55">
        <v>7316</v>
      </c>
      <c r="W31" s="46">
        <v>7323</v>
      </c>
      <c r="X31" s="46">
        <v>7317</v>
      </c>
      <c r="Y31" s="51" t="s">
        <v>3788</v>
      </c>
      <c r="AA31" s="52">
        <v>8.5</v>
      </c>
      <c r="AB31" s="19" t="s">
        <v>3789</v>
      </c>
      <c r="AC31" s="19">
        <v>165</v>
      </c>
      <c r="AD31" s="19">
        <v>14</v>
      </c>
      <c r="AE31" s="19">
        <v>7524</v>
      </c>
      <c r="AF31" s="19">
        <v>-3</v>
      </c>
      <c r="AG31" s="19">
        <v>-3</v>
      </c>
      <c r="AH31" s="19">
        <v>9500</v>
      </c>
      <c r="AI31" s="19">
        <v>732</v>
      </c>
      <c r="AJ31" s="19"/>
      <c r="AK31" s="19"/>
      <c r="AL31" s="19">
        <v>2383</v>
      </c>
      <c r="AM31" s="19">
        <v>20162</v>
      </c>
      <c r="AP31" s="17">
        <f t="shared" si="0"/>
        <v>8.2334999999999994</v>
      </c>
      <c r="AQ31" s="17">
        <f t="shared" si="1"/>
        <v>1.1520600000000001</v>
      </c>
      <c r="AR31" s="17">
        <f t="shared" si="2"/>
        <v>327.29399999999998</v>
      </c>
      <c r="AS31" s="17">
        <f t="shared" si="3"/>
        <v>0</v>
      </c>
      <c r="AT31" s="17">
        <f t="shared" si="4"/>
        <v>336.67955999999998</v>
      </c>
      <c r="AU31" s="5">
        <f t="shared" si="5"/>
        <v>267.995</v>
      </c>
      <c r="AV31" s="5">
        <f t="shared" si="6"/>
        <v>11.997479999999999</v>
      </c>
      <c r="AW31" s="5"/>
      <c r="AX31" s="5"/>
      <c r="AY31" s="5">
        <f t="shared" si="7"/>
        <v>49.614060000000002</v>
      </c>
      <c r="AZ31" s="5">
        <f t="shared" si="8"/>
        <v>329.60654</v>
      </c>
      <c r="BA31" s="7">
        <f t="shared" si="9"/>
        <v>1.0615589909499816E-2</v>
      </c>
      <c r="BB31" s="62">
        <f t="shared" si="10"/>
        <v>20312</v>
      </c>
      <c r="BC31" s="6">
        <f t="shared" si="11"/>
        <v>3.7060829174284725E-3</v>
      </c>
      <c r="BD31" s="32">
        <f t="shared" si="12"/>
        <v>2.4455004040043297E-2</v>
      </c>
      <c r="BE31" s="32">
        <f t="shared" si="13"/>
        <v>3.4218293501393437E-3</v>
      </c>
      <c r="BF31" s="35">
        <f t="shared" si="14"/>
        <v>0.97212316660981735</v>
      </c>
      <c r="BG31" s="36">
        <f t="shared" si="15"/>
        <v>0.81307549298020609</v>
      </c>
      <c r="BH31" s="33">
        <f t="shared" si="16"/>
        <v>3.6399399113864667E-2</v>
      </c>
      <c r="BI31" s="33">
        <f t="shared" si="17"/>
        <v>0.1505251079059293</v>
      </c>
      <c r="CM31" s="51" t="s">
        <v>3788</v>
      </c>
      <c r="CR31" s="78" t="s">
        <v>2044</v>
      </c>
      <c r="CS31" s="78" t="s">
        <v>6954</v>
      </c>
    </row>
    <row r="32" spans="1:97">
      <c r="A32" s="20" t="s">
        <v>3591</v>
      </c>
      <c r="B32" s="16" t="s">
        <v>342</v>
      </c>
      <c r="F32" s="19" t="s">
        <v>3192</v>
      </c>
      <c r="G32" s="47" t="s">
        <v>3598</v>
      </c>
      <c r="H32" s="47">
        <v>3</v>
      </c>
      <c r="I32" s="47">
        <v>26</v>
      </c>
      <c r="J32" s="47">
        <v>90</v>
      </c>
      <c r="K32" s="23">
        <v>42.260798000000001</v>
      </c>
      <c r="L32" s="23">
        <v>-107.562404</v>
      </c>
      <c r="M32" s="61" t="s">
        <v>499</v>
      </c>
      <c r="N32" s="19" t="s">
        <v>7003</v>
      </c>
      <c r="P32" s="19" t="s">
        <v>3202</v>
      </c>
      <c r="W32" s="46">
        <v>6690</v>
      </c>
      <c r="Y32" s="63" t="s">
        <v>3788</v>
      </c>
      <c r="Z32" s="48">
        <v>26144</v>
      </c>
      <c r="AA32" s="19">
        <v>8</v>
      </c>
      <c r="AB32" s="19" t="s">
        <v>3789</v>
      </c>
      <c r="AC32" s="19">
        <v>427</v>
      </c>
      <c r="AD32" s="19">
        <v>26</v>
      </c>
      <c r="AE32" s="19">
        <v>3379</v>
      </c>
      <c r="AF32" s="19">
        <v>290</v>
      </c>
      <c r="AH32" s="19">
        <v>4600</v>
      </c>
      <c r="AI32" s="19">
        <v>220</v>
      </c>
      <c r="AJ32" s="19">
        <v>0</v>
      </c>
      <c r="AK32" s="6">
        <v>0</v>
      </c>
      <c r="AL32" s="19">
        <v>2140</v>
      </c>
      <c r="AM32" s="19">
        <v>10970</v>
      </c>
      <c r="AN32" s="53"/>
      <c r="AO32" s="63" t="s">
        <v>6917</v>
      </c>
      <c r="AP32" s="17">
        <f t="shared" si="0"/>
        <v>21.307300000000001</v>
      </c>
      <c r="AQ32" s="17">
        <f t="shared" si="1"/>
        <v>2.1395400000000002</v>
      </c>
      <c r="AR32" s="17">
        <f t="shared" si="2"/>
        <v>146.98649999999998</v>
      </c>
      <c r="AS32" s="17">
        <f t="shared" si="3"/>
        <v>7.4181999999999997</v>
      </c>
      <c r="AT32" s="17">
        <f t="shared" si="4"/>
        <v>177.85154</v>
      </c>
      <c r="AU32" s="5">
        <f t="shared" si="5"/>
        <v>129.76599999999999</v>
      </c>
      <c r="AV32" s="5">
        <f t="shared" si="6"/>
        <v>3.6057999999999995</v>
      </c>
      <c r="AW32" s="5">
        <f>IF(AJ32&gt;0,AJ32*0.03333,0)</f>
        <v>0</v>
      </c>
      <c r="AX32" s="5">
        <f>IF(AK32&gt;0,AK32*0.0588,0)</f>
        <v>0</v>
      </c>
      <c r="AY32" s="5">
        <f t="shared" si="7"/>
        <v>44.5548</v>
      </c>
      <c r="AZ32" s="5">
        <f t="shared" si="8"/>
        <v>177.92659999999998</v>
      </c>
      <c r="BA32" s="7">
        <f t="shared" si="9"/>
        <v>-2.1097417620986848E-4</v>
      </c>
      <c r="BB32" s="62">
        <f t="shared" si="10"/>
        <v>11082</v>
      </c>
      <c r="BC32" s="6">
        <f t="shared" si="11"/>
        <v>5.0789044077634684E-3</v>
      </c>
      <c r="BD32" s="32">
        <f t="shared" si="12"/>
        <v>0.11980385438326821</v>
      </c>
      <c r="BE32" s="32">
        <f t="shared" si="13"/>
        <v>1.2029921135346932E-2</v>
      </c>
      <c r="BF32" s="35">
        <f t="shared" si="14"/>
        <v>0.86816622448138481</v>
      </c>
      <c r="BG32" s="37">
        <f t="shared" si="15"/>
        <v>0.72932321530338917</v>
      </c>
      <c r="BH32" s="33">
        <f t="shared" si="16"/>
        <v>2.0265660109281016E-2</v>
      </c>
      <c r="BI32" s="33">
        <f t="shared" si="17"/>
        <v>0.25041112458732984</v>
      </c>
      <c r="BJ32" s="6">
        <v>0</v>
      </c>
      <c r="BK32" s="19">
        <v>0</v>
      </c>
      <c r="BL32" s="19">
        <v>0</v>
      </c>
      <c r="BM32" s="19">
        <v>9856</v>
      </c>
      <c r="BN32" s="19">
        <v>0</v>
      </c>
      <c r="BO32" s="31"/>
      <c r="BP32" s="19">
        <v>0</v>
      </c>
      <c r="BQ32" s="19">
        <v>0</v>
      </c>
      <c r="BR32" s="19">
        <v>0</v>
      </c>
      <c r="BS32" s="19">
        <v>0</v>
      </c>
      <c r="BT32" s="19">
        <v>0</v>
      </c>
      <c r="BU32" s="19">
        <v>0</v>
      </c>
      <c r="BV32" s="19">
        <v>0</v>
      </c>
      <c r="BW32" s="19">
        <v>0</v>
      </c>
      <c r="BX32" s="19"/>
      <c r="BY32" s="19"/>
      <c r="BZ32" s="19"/>
      <c r="CA32" s="19"/>
      <c r="CB32" s="19"/>
      <c r="CC32" s="19"/>
      <c r="CD32" s="19"/>
      <c r="CE32" s="19"/>
      <c r="CF32" s="19"/>
      <c r="CG32" s="19"/>
      <c r="CH32" s="19"/>
      <c r="CI32" s="19"/>
      <c r="CJ32" s="19"/>
      <c r="CK32" s="19"/>
      <c r="CL32" s="19"/>
      <c r="CM32" s="63" t="s">
        <v>3788</v>
      </c>
      <c r="CN32" s="63">
        <v>19710730</v>
      </c>
      <c r="CO32" s="63"/>
      <c r="CP32" s="66"/>
      <c r="CQ32" s="63"/>
      <c r="CR32" s="78" t="s">
        <v>2044</v>
      </c>
      <c r="CS32" s="78" t="s">
        <v>6954</v>
      </c>
    </row>
    <row r="33" spans="1:97">
      <c r="A33" s="20" t="s">
        <v>3590</v>
      </c>
      <c r="B33" s="16" t="s">
        <v>6538</v>
      </c>
      <c r="C33" s="19">
        <v>49004030</v>
      </c>
      <c r="D33" s="19" t="s">
        <v>3782</v>
      </c>
      <c r="E33" s="19" t="s">
        <v>1707</v>
      </c>
      <c r="F33" s="19" t="s">
        <v>3192</v>
      </c>
      <c r="G33" s="47"/>
      <c r="H33" s="47" t="s">
        <v>3859</v>
      </c>
      <c r="I33" s="47" t="s">
        <v>5446</v>
      </c>
      <c r="J33" s="47" t="s">
        <v>5489</v>
      </c>
      <c r="K33" s="23">
        <v>42.240929999999999</v>
      </c>
      <c r="L33" s="23">
        <v>-107.5624</v>
      </c>
      <c r="M33" s="61" t="s">
        <v>3203</v>
      </c>
      <c r="N33" s="19" t="s">
        <v>3204</v>
      </c>
      <c r="P33" s="19" t="s">
        <v>3202</v>
      </c>
      <c r="Q33" s="55">
        <v>669</v>
      </c>
      <c r="R33" s="55"/>
      <c r="S33" s="55">
        <f t="shared" ref="S33:S39" si="21">V33-U33</f>
        <v>200</v>
      </c>
      <c r="T33" s="31" t="s">
        <v>2505</v>
      </c>
      <c r="U33" s="55">
        <v>6510</v>
      </c>
      <c r="V33" s="55">
        <v>6710</v>
      </c>
      <c r="W33" s="55">
        <v>6712</v>
      </c>
      <c r="X33" s="55">
        <v>5010</v>
      </c>
      <c r="Y33" s="51" t="s">
        <v>3788</v>
      </c>
      <c r="Z33" s="40">
        <v>21040</v>
      </c>
      <c r="AA33" s="52">
        <v>7</v>
      </c>
      <c r="AB33" s="19" t="s">
        <v>3789</v>
      </c>
      <c r="AC33" s="19">
        <v>786</v>
      </c>
      <c r="AD33" s="19">
        <v>169</v>
      </c>
      <c r="AE33" s="19">
        <v>7263</v>
      </c>
      <c r="AF33" s="19">
        <v>-3</v>
      </c>
      <c r="AG33" s="19">
        <v>-3</v>
      </c>
      <c r="AH33" s="19">
        <v>11532</v>
      </c>
      <c r="AI33" s="19">
        <v>376</v>
      </c>
      <c r="AJ33" s="19"/>
      <c r="AK33" s="19"/>
      <c r="AL33" s="19">
        <v>1813</v>
      </c>
      <c r="AM33" s="19">
        <v>21747</v>
      </c>
      <c r="AP33" s="17">
        <f t="shared" si="0"/>
        <v>39.221400000000003</v>
      </c>
      <c r="AQ33" s="17">
        <f t="shared" si="1"/>
        <v>13.90701</v>
      </c>
      <c r="AR33" s="17">
        <f t="shared" si="2"/>
        <v>315.94049999999999</v>
      </c>
      <c r="AS33" s="17">
        <f t="shared" si="3"/>
        <v>0</v>
      </c>
      <c r="AT33" s="17">
        <f t="shared" si="4"/>
        <v>369.06890999999996</v>
      </c>
      <c r="AU33" s="5">
        <f t="shared" si="5"/>
        <v>325.31772000000001</v>
      </c>
      <c r="AV33" s="5">
        <f t="shared" si="6"/>
        <v>6.1626399999999997</v>
      </c>
      <c r="AW33" s="5"/>
      <c r="AX33" s="5"/>
      <c r="AY33" s="5">
        <f t="shared" si="7"/>
        <v>37.746660000000006</v>
      </c>
      <c r="AZ33" s="5">
        <f t="shared" si="8"/>
        <v>369.22702000000004</v>
      </c>
      <c r="BA33" s="7">
        <f t="shared" si="9"/>
        <v>-2.1415531845079899E-4</v>
      </c>
      <c r="BB33" s="62">
        <f t="shared" si="10"/>
        <v>21933</v>
      </c>
      <c r="BC33" s="6">
        <f t="shared" si="11"/>
        <v>4.2582417582417579E-3</v>
      </c>
      <c r="BD33" s="32">
        <f t="shared" si="12"/>
        <v>0.10627121097791739</v>
      </c>
      <c r="BE33" s="32">
        <f t="shared" si="13"/>
        <v>3.7681337070629983E-2</v>
      </c>
      <c r="BF33" s="35">
        <f t="shared" si="14"/>
        <v>0.85604745195145271</v>
      </c>
      <c r="BG33" s="36">
        <f t="shared" si="15"/>
        <v>0.88107777161053913</v>
      </c>
      <c r="BH33" s="33">
        <f t="shared" si="16"/>
        <v>1.6690652813003769E-2</v>
      </c>
      <c r="BI33" s="33">
        <f t="shared" si="17"/>
        <v>0.102231575576457</v>
      </c>
      <c r="CM33" s="51" t="s">
        <v>7041</v>
      </c>
      <c r="CR33" s="78" t="s">
        <v>2044</v>
      </c>
      <c r="CS33" s="78" t="s">
        <v>6954</v>
      </c>
    </row>
    <row r="34" spans="1:97">
      <c r="A34" s="20" t="s">
        <v>3590</v>
      </c>
      <c r="B34" s="16" t="s">
        <v>6538</v>
      </c>
      <c r="C34" s="19">
        <v>49023073</v>
      </c>
      <c r="D34" s="19" t="s">
        <v>3782</v>
      </c>
      <c r="E34" s="19" t="s">
        <v>1707</v>
      </c>
      <c r="F34" s="19" t="s">
        <v>3192</v>
      </c>
      <c r="G34" s="47"/>
      <c r="H34" s="47" t="s">
        <v>3859</v>
      </c>
      <c r="I34" s="47" t="s">
        <v>5446</v>
      </c>
      <c r="J34" s="47" t="s">
        <v>5489</v>
      </c>
      <c r="K34" s="23">
        <v>42.238500000000002</v>
      </c>
      <c r="L34" s="23">
        <v>-107.5716</v>
      </c>
      <c r="N34" s="19" t="s">
        <v>1634</v>
      </c>
      <c r="P34" s="19" t="s">
        <v>3202</v>
      </c>
      <c r="Q34" s="55"/>
      <c r="R34" s="55"/>
      <c r="S34" s="55">
        <f t="shared" si="21"/>
        <v>823</v>
      </c>
      <c r="T34" s="19"/>
      <c r="U34" s="55">
        <v>6245</v>
      </c>
      <c r="V34" s="55">
        <v>7068</v>
      </c>
      <c r="W34" s="55"/>
      <c r="X34" s="55"/>
      <c r="Y34" s="51" t="s">
        <v>3788</v>
      </c>
      <c r="Z34" s="40">
        <v>23781</v>
      </c>
      <c r="AA34" s="52">
        <v>7.9000000953674316</v>
      </c>
      <c r="AB34" s="19" t="s">
        <v>3789</v>
      </c>
      <c r="AC34" s="19">
        <v>1170</v>
      </c>
      <c r="AD34" s="19">
        <v>33</v>
      </c>
      <c r="AE34" s="19">
        <v>5193</v>
      </c>
      <c r="AF34" s="19">
        <v>30</v>
      </c>
      <c r="AG34" s="19">
        <v>-3</v>
      </c>
      <c r="AH34" s="19">
        <v>8900</v>
      </c>
      <c r="AI34" s="19">
        <v>268</v>
      </c>
      <c r="AJ34" s="19"/>
      <c r="AK34" s="19"/>
      <c r="AL34" s="19">
        <v>1625</v>
      </c>
      <c r="AM34" s="19">
        <v>17093</v>
      </c>
      <c r="AO34" s="19" t="s">
        <v>5038</v>
      </c>
      <c r="AP34" s="17">
        <f t="shared" si="0"/>
        <v>58.383000000000003</v>
      </c>
      <c r="AQ34" s="17">
        <f t="shared" si="1"/>
        <v>2.71557</v>
      </c>
      <c r="AR34" s="17">
        <f t="shared" si="2"/>
        <v>225.8955</v>
      </c>
      <c r="AS34" s="17">
        <f t="shared" si="3"/>
        <v>0.76739999999999997</v>
      </c>
      <c r="AT34" s="17">
        <f t="shared" si="4"/>
        <v>287.76147000000003</v>
      </c>
      <c r="AU34" s="5">
        <f t="shared" si="5"/>
        <v>251.06899999999999</v>
      </c>
      <c r="AV34" s="5">
        <f t="shared" si="6"/>
        <v>4.3925199999999993</v>
      </c>
      <c r="AW34" s="5"/>
      <c r="AX34" s="5"/>
      <c r="AY34" s="5">
        <f t="shared" si="7"/>
        <v>33.832500000000003</v>
      </c>
      <c r="AZ34" s="5">
        <f t="shared" si="8"/>
        <v>289.29401999999999</v>
      </c>
      <c r="BA34" s="7">
        <f t="shared" si="9"/>
        <v>-2.6558104490089123E-3</v>
      </c>
      <c r="BB34" s="62">
        <f t="shared" si="10"/>
        <v>17216</v>
      </c>
      <c r="BC34" s="6">
        <f t="shared" si="11"/>
        <v>3.5850651432568713E-3</v>
      </c>
      <c r="BD34" s="32">
        <f t="shared" si="12"/>
        <v>0.2028867867543212</v>
      </c>
      <c r="BE34" s="32">
        <f t="shared" si="13"/>
        <v>9.4368783979314527E-3</v>
      </c>
      <c r="BF34" s="35">
        <f t="shared" si="14"/>
        <v>0.78767633484774724</v>
      </c>
      <c r="BG34" s="36">
        <f t="shared" si="15"/>
        <v>0.86786792205383301</v>
      </c>
      <c r="BH34" s="33">
        <f t="shared" si="16"/>
        <v>1.5183583815524426E-2</v>
      </c>
      <c r="BI34" s="33">
        <f t="shared" si="17"/>
        <v>0.11694849413064261</v>
      </c>
      <c r="CM34" s="51" t="s">
        <v>3788</v>
      </c>
      <c r="CR34" s="78" t="s">
        <v>2044</v>
      </c>
      <c r="CS34" s="78" t="s">
        <v>6954</v>
      </c>
    </row>
    <row r="35" spans="1:97">
      <c r="A35" s="20" t="s">
        <v>3590</v>
      </c>
      <c r="B35" s="16" t="s">
        <v>6539</v>
      </c>
      <c r="C35" s="19">
        <v>49118568</v>
      </c>
      <c r="D35" s="19" t="s">
        <v>3782</v>
      </c>
      <c r="E35" s="19" t="s">
        <v>1707</v>
      </c>
      <c r="F35" s="19" t="s">
        <v>3192</v>
      </c>
      <c r="G35" s="47"/>
      <c r="H35" s="47" t="s">
        <v>7079</v>
      </c>
      <c r="I35" s="47" t="s">
        <v>5446</v>
      </c>
      <c r="J35" s="47" t="s">
        <v>5489</v>
      </c>
      <c r="K35" s="23">
        <v>42.227499999999999</v>
      </c>
      <c r="L35" s="23">
        <v>-107.55200000000001</v>
      </c>
      <c r="N35" s="19" t="s">
        <v>1613</v>
      </c>
      <c r="P35" s="19" t="s">
        <v>3202</v>
      </c>
      <c r="Q35" s="55"/>
      <c r="R35" s="55"/>
      <c r="S35" s="55">
        <f t="shared" si="21"/>
        <v>975</v>
      </c>
      <c r="T35" s="19"/>
      <c r="U35" s="55">
        <v>6348</v>
      </c>
      <c r="V35" s="55">
        <v>7323</v>
      </c>
      <c r="W35" s="55"/>
      <c r="X35" s="55"/>
      <c r="Y35" s="51" t="s">
        <v>3788</v>
      </c>
      <c r="Z35" s="40">
        <v>23419</v>
      </c>
      <c r="AA35" s="52">
        <v>6.9000000953674316</v>
      </c>
      <c r="AB35" s="19" t="s">
        <v>3789</v>
      </c>
      <c r="AC35" s="19">
        <v>2030</v>
      </c>
      <c r="AD35" s="19">
        <v>120</v>
      </c>
      <c r="AE35" s="19">
        <v>10514</v>
      </c>
      <c r="AF35" s="19">
        <v>180</v>
      </c>
      <c r="AG35" s="19">
        <v>-3</v>
      </c>
      <c r="AH35" s="19">
        <v>19100</v>
      </c>
      <c r="AI35" s="19">
        <v>268</v>
      </c>
      <c r="AJ35" s="19"/>
      <c r="AK35" s="19"/>
      <c r="AL35" s="19">
        <v>1460</v>
      </c>
      <c r="AM35" s="19">
        <v>33538</v>
      </c>
      <c r="AO35" s="19" t="s">
        <v>5038</v>
      </c>
      <c r="AP35" s="17">
        <f t="shared" si="0"/>
        <v>101.297</v>
      </c>
      <c r="AQ35" s="17">
        <f t="shared" si="1"/>
        <v>9.8748000000000005</v>
      </c>
      <c r="AR35" s="17">
        <f t="shared" ref="AR35:AR66" si="22">IF(AE35&gt;0,AE35*0.0435,0)</f>
        <v>457.35899999999998</v>
      </c>
      <c r="AS35" s="17">
        <f t="shared" si="3"/>
        <v>4.6044</v>
      </c>
      <c r="AT35" s="17">
        <f t="shared" si="4"/>
        <v>573.13520000000005</v>
      </c>
      <c r="AU35" s="5">
        <f t="shared" si="5"/>
        <v>538.81100000000004</v>
      </c>
      <c r="AV35" s="5">
        <f t="shared" si="6"/>
        <v>4.3925199999999993</v>
      </c>
      <c r="AW35" s="5"/>
      <c r="AX35" s="5"/>
      <c r="AY35" s="5">
        <f t="shared" si="7"/>
        <v>30.397200000000002</v>
      </c>
      <c r="AZ35" s="5">
        <f t="shared" si="8"/>
        <v>573.60072000000002</v>
      </c>
      <c r="BA35" s="7">
        <f t="shared" si="9"/>
        <v>-4.0595222655968557E-4</v>
      </c>
      <c r="BB35" s="62">
        <f t="shared" si="10"/>
        <v>33669</v>
      </c>
      <c r="BC35" s="6">
        <f t="shared" si="11"/>
        <v>1.9492017200589224E-3</v>
      </c>
      <c r="BD35" s="32">
        <f t="shared" si="12"/>
        <v>0.17674189266337156</v>
      </c>
      <c r="BE35" s="32">
        <f t="shared" si="13"/>
        <v>1.7229442546889458E-2</v>
      </c>
      <c r="BF35" s="35">
        <f t="shared" si="14"/>
        <v>0.80602866478973889</v>
      </c>
      <c r="BG35" s="36">
        <f t="shared" si="15"/>
        <v>0.93934854196138384</v>
      </c>
      <c r="BH35" s="33">
        <f t="shared" si="16"/>
        <v>7.657800708478886E-3</v>
      </c>
      <c r="BI35" s="33">
        <f t="shared" si="17"/>
        <v>5.2993657330137243E-2</v>
      </c>
      <c r="CM35" s="51" t="s">
        <v>3788</v>
      </c>
      <c r="CR35" s="78" t="s">
        <v>2044</v>
      </c>
      <c r="CS35" s="78" t="s">
        <v>6954</v>
      </c>
    </row>
    <row r="36" spans="1:97" s="34" customFormat="1">
      <c r="A36" s="18" t="s">
        <v>3590</v>
      </c>
      <c r="B36" s="16" t="s">
        <v>405</v>
      </c>
      <c r="C36" s="21">
        <v>49124722</v>
      </c>
      <c r="D36" s="21" t="s">
        <v>3782</v>
      </c>
      <c r="E36" s="21" t="s">
        <v>2393</v>
      </c>
      <c r="F36" s="21" t="s">
        <v>2415</v>
      </c>
      <c r="G36" s="22"/>
      <c r="H36" s="22" t="s">
        <v>4981</v>
      </c>
      <c r="I36" s="22">
        <v>26</v>
      </c>
      <c r="J36" s="22">
        <v>89</v>
      </c>
      <c r="K36" s="23">
        <v>42.247489999999999</v>
      </c>
      <c r="L36" s="23">
        <v>-107.51528</v>
      </c>
      <c r="M36" s="61" t="s">
        <v>3757</v>
      </c>
      <c r="N36" s="21" t="s">
        <v>3769</v>
      </c>
      <c r="O36" s="25"/>
      <c r="P36" s="21" t="s">
        <v>2237</v>
      </c>
      <c r="Q36" s="74"/>
      <c r="R36" s="74"/>
      <c r="S36" s="74">
        <f t="shared" si="21"/>
        <v>85</v>
      </c>
      <c r="T36" s="21"/>
      <c r="U36" s="74">
        <v>7700</v>
      </c>
      <c r="V36" s="74">
        <v>7785</v>
      </c>
      <c r="W36" s="74"/>
      <c r="X36" s="74"/>
      <c r="Y36" s="24" t="s">
        <v>3798</v>
      </c>
      <c r="Z36" s="25">
        <v>28713</v>
      </c>
      <c r="AA36" s="26">
        <v>7.2</v>
      </c>
      <c r="AB36" s="21" t="s">
        <v>3789</v>
      </c>
      <c r="AC36" s="21">
        <v>247</v>
      </c>
      <c r="AD36" s="21">
        <v>6</v>
      </c>
      <c r="AE36" s="21">
        <v>1061</v>
      </c>
      <c r="AF36" s="21">
        <v>34</v>
      </c>
      <c r="AG36" s="21">
        <v>-3</v>
      </c>
      <c r="AH36" s="21">
        <v>730</v>
      </c>
      <c r="AI36" s="21">
        <v>110</v>
      </c>
      <c r="AJ36" s="27"/>
      <c r="AK36" s="27"/>
      <c r="AL36" s="21">
        <v>1800</v>
      </c>
      <c r="AM36" s="21">
        <v>3932</v>
      </c>
      <c r="AO36" s="4"/>
      <c r="AP36" s="17">
        <f t="shared" si="0"/>
        <v>12.3253</v>
      </c>
      <c r="AQ36" s="17">
        <f t="shared" si="1"/>
        <v>0.49374000000000001</v>
      </c>
      <c r="AR36" s="17">
        <f t="shared" si="22"/>
        <v>46.153499999999994</v>
      </c>
      <c r="AS36" s="17">
        <f t="shared" si="3"/>
        <v>0.86971999999999994</v>
      </c>
      <c r="AT36" s="17">
        <f t="shared" si="4"/>
        <v>59.842259999999996</v>
      </c>
      <c r="AU36" s="5">
        <f t="shared" si="5"/>
        <v>20.593299999999999</v>
      </c>
      <c r="AV36" s="5">
        <f t="shared" si="6"/>
        <v>1.8028999999999997</v>
      </c>
      <c r="AW36" s="5"/>
      <c r="AX36" s="5"/>
      <c r="AY36" s="5">
        <f t="shared" si="7"/>
        <v>37.476000000000006</v>
      </c>
      <c r="AZ36" s="5">
        <f t="shared" si="8"/>
        <v>59.872200000000007</v>
      </c>
      <c r="BA36" s="7">
        <f t="shared" si="9"/>
        <v>-2.5009510129361579E-4</v>
      </c>
      <c r="BB36" s="62">
        <f t="shared" si="10"/>
        <v>3985</v>
      </c>
      <c r="BC36" s="28">
        <f t="shared" si="11"/>
        <v>6.6944549703170392E-3</v>
      </c>
      <c r="BD36" s="32">
        <f t="shared" si="12"/>
        <v>0.20596314377164232</v>
      </c>
      <c r="BE36" s="32">
        <f t="shared" si="13"/>
        <v>8.2506910668146572E-3</v>
      </c>
      <c r="BF36" s="35">
        <f t="shared" si="14"/>
        <v>0.78578616516154298</v>
      </c>
      <c r="BG36" s="33">
        <f t="shared" si="15"/>
        <v>0.34395428930288174</v>
      </c>
      <c r="BH36" s="33">
        <f t="shared" si="16"/>
        <v>3.0112472900611628E-2</v>
      </c>
      <c r="BI36" s="37">
        <f t="shared" si="17"/>
        <v>0.62593323779650656</v>
      </c>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24" t="s">
        <v>3770</v>
      </c>
      <c r="CN36" s="4"/>
      <c r="CO36" s="4"/>
      <c r="CP36" s="46"/>
      <c r="CQ36" s="4"/>
      <c r="CR36" s="78" t="s">
        <v>2044</v>
      </c>
      <c r="CS36" s="78" t="s">
        <v>6954</v>
      </c>
    </row>
    <row r="37" spans="1:97">
      <c r="A37" s="20" t="s">
        <v>3590</v>
      </c>
      <c r="B37" s="16" t="s">
        <v>343</v>
      </c>
      <c r="C37" s="19">
        <v>49014274</v>
      </c>
      <c r="D37" s="19" t="s">
        <v>3782</v>
      </c>
      <c r="E37" s="19" t="s">
        <v>1707</v>
      </c>
      <c r="F37" s="19" t="s">
        <v>3192</v>
      </c>
      <c r="G37" s="47"/>
      <c r="H37" s="47" t="s">
        <v>1542</v>
      </c>
      <c r="I37" s="47" t="s">
        <v>5446</v>
      </c>
      <c r="J37" s="47" t="s">
        <v>5489</v>
      </c>
      <c r="K37" s="23">
        <v>42.25</v>
      </c>
      <c r="L37" s="23">
        <v>-107.5714</v>
      </c>
      <c r="N37" s="19" t="s">
        <v>3214</v>
      </c>
      <c r="P37" s="19" t="s">
        <v>2237</v>
      </c>
      <c r="Q37" s="55"/>
      <c r="R37" s="55"/>
      <c r="S37" s="55">
        <f t="shared" si="21"/>
        <v>884</v>
      </c>
      <c r="T37" s="19"/>
      <c r="U37" s="55">
        <v>5215</v>
      </c>
      <c r="V37" s="55">
        <v>6099</v>
      </c>
      <c r="W37" s="55"/>
      <c r="X37" s="55"/>
      <c r="Y37" s="51" t="s">
        <v>3788</v>
      </c>
      <c r="Z37" s="40">
        <v>26154</v>
      </c>
      <c r="AA37" s="52">
        <v>8</v>
      </c>
      <c r="AB37" s="19" t="s">
        <v>3789</v>
      </c>
      <c r="AC37" s="19">
        <v>1161</v>
      </c>
      <c r="AD37" s="19">
        <v>15</v>
      </c>
      <c r="AE37" s="19">
        <v>5193</v>
      </c>
      <c r="AF37" s="19">
        <v>440</v>
      </c>
      <c r="AG37" s="19">
        <v>-3</v>
      </c>
      <c r="AH37" s="19">
        <v>9400</v>
      </c>
      <c r="AI37" s="19">
        <v>183</v>
      </c>
      <c r="AJ37" s="19"/>
      <c r="AK37" s="19"/>
      <c r="AL37" s="19">
        <v>1358</v>
      </c>
      <c r="AM37" s="19">
        <v>17657</v>
      </c>
      <c r="AP37" s="17">
        <f t="shared" si="0"/>
        <v>57.933900000000001</v>
      </c>
      <c r="AQ37" s="17">
        <f t="shared" si="1"/>
        <v>1.2343500000000001</v>
      </c>
      <c r="AR37" s="17">
        <f t="shared" si="22"/>
        <v>225.8955</v>
      </c>
      <c r="AS37" s="17">
        <f t="shared" si="3"/>
        <v>11.255199999999999</v>
      </c>
      <c r="AT37" s="17">
        <f t="shared" si="4"/>
        <v>296.31895000000003</v>
      </c>
      <c r="AU37" s="5">
        <f t="shared" si="5"/>
        <v>265.17399999999998</v>
      </c>
      <c r="AV37" s="5">
        <f t="shared" si="6"/>
        <v>2.9993699999999999</v>
      </c>
      <c r="AW37" s="5"/>
      <c r="AX37" s="5"/>
      <c r="AY37" s="5">
        <f t="shared" si="7"/>
        <v>28.273560000000003</v>
      </c>
      <c r="AZ37" s="5">
        <f t="shared" si="8"/>
        <v>296.44692999999995</v>
      </c>
      <c r="BA37" s="7">
        <f t="shared" si="9"/>
        <v>-2.1590311507120268E-4</v>
      </c>
      <c r="BB37" s="62">
        <f t="shared" si="10"/>
        <v>17747</v>
      </c>
      <c r="BC37" s="6">
        <f t="shared" si="11"/>
        <v>2.5420856400406732E-3</v>
      </c>
      <c r="BD37" s="32">
        <f t="shared" si="12"/>
        <v>0.19551196438837271</v>
      </c>
      <c r="BE37" s="32">
        <f t="shared" si="13"/>
        <v>4.1656127628691983E-3</v>
      </c>
      <c r="BF37" s="35">
        <f t="shared" si="14"/>
        <v>0.80032242284875799</v>
      </c>
      <c r="BG37" s="36">
        <f t="shared" si="15"/>
        <v>0.89450749245404571</v>
      </c>
      <c r="BH37" s="33">
        <f t="shared" si="16"/>
        <v>1.0117730009887436E-2</v>
      </c>
      <c r="BI37" s="33">
        <f t="shared" si="17"/>
        <v>9.5374777536066935E-2</v>
      </c>
      <c r="CM37" s="51" t="s">
        <v>3213</v>
      </c>
      <c r="CR37" s="78" t="s">
        <v>2044</v>
      </c>
      <c r="CS37" s="78" t="s">
        <v>6954</v>
      </c>
    </row>
    <row r="38" spans="1:97">
      <c r="A38" s="20" t="s">
        <v>3590</v>
      </c>
      <c r="B38" s="16" t="s">
        <v>343</v>
      </c>
      <c r="C38" s="19">
        <v>49014276</v>
      </c>
      <c r="D38" s="19" t="s">
        <v>3782</v>
      </c>
      <c r="E38" s="19" t="s">
        <v>1707</v>
      </c>
      <c r="F38" s="19" t="s">
        <v>3192</v>
      </c>
      <c r="G38" s="47"/>
      <c r="H38" s="47" t="s">
        <v>1542</v>
      </c>
      <c r="I38" s="47" t="s">
        <v>5446</v>
      </c>
      <c r="J38" s="47" t="s">
        <v>5489</v>
      </c>
      <c r="K38" s="23">
        <v>42.25</v>
      </c>
      <c r="L38" s="23">
        <v>-107.5714</v>
      </c>
      <c r="N38" s="19" t="s">
        <v>3216</v>
      </c>
      <c r="P38" s="19" t="s">
        <v>2237</v>
      </c>
      <c r="Q38" s="55"/>
      <c r="R38" s="55"/>
      <c r="S38" s="55">
        <f t="shared" si="21"/>
        <v>73</v>
      </c>
      <c r="T38" s="19"/>
      <c r="U38" s="55">
        <v>6409</v>
      </c>
      <c r="V38" s="55">
        <v>6482</v>
      </c>
      <c r="W38" s="55"/>
      <c r="X38" s="55"/>
      <c r="Y38" s="51" t="s">
        <v>3788</v>
      </c>
      <c r="Z38" s="40">
        <v>26154</v>
      </c>
      <c r="AA38" s="52">
        <v>8.3999996185302734</v>
      </c>
      <c r="AB38" s="19" t="s">
        <v>3789</v>
      </c>
      <c r="AC38" s="19">
        <v>427</v>
      </c>
      <c r="AD38" s="19">
        <v>32</v>
      </c>
      <c r="AE38" s="19">
        <v>3638</v>
      </c>
      <c r="AF38" s="19">
        <v>340</v>
      </c>
      <c r="AG38" s="19">
        <v>-3</v>
      </c>
      <c r="AH38" s="19">
        <v>5000</v>
      </c>
      <c r="AI38" s="19">
        <v>281</v>
      </c>
      <c r="AJ38" s="19"/>
      <c r="AK38" s="19"/>
      <c r="AL38" s="19">
        <v>2119</v>
      </c>
      <c r="AM38" s="19">
        <v>11730</v>
      </c>
      <c r="AP38" s="17">
        <f t="shared" si="0"/>
        <v>21.307300000000001</v>
      </c>
      <c r="AQ38" s="17">
        <f t="shared" si="1"/>
        <v>2.6332800000000001</v>
      </c>
      <c r="AR38" s="17">
        <f t="shared" si="22"/>
        <v>158.25299999999999</v>
      </c>
      <c r="AS38" s="17">
        <f t="shared" si="3"/>
        <v>8.6971999999999987</v>
      </c>
      <c r="AT38" s="17">
        <f t="shared" si="4"/>
        <v>190.89078000000001</v>
      </c>
      <c r="AU38" s="5">
        <f t="shared" si="5"/>
        <v>141.04999999999998</v>
      </c>
      <c r="AV38" s="5">
        <f t="shared" si="6"/>
        <v>4.6055899999999994</v>
      </c>
      <c r="AW38" s="5"/>
      <c r="AX38" s="5"/>
      <c r="AY38" s="5">
        <f t="shared" si="7"/>
        <v>44.117580000000004</v>
      </c>
      <c r="AZ38" s="5">
        <f t="shared" si="8"/>
        <v>189.77316999999999</v>
      </c>
      <c r="BA38" s="7">
        <f t="shared" si="9"/>
        <v>2.9359491488490396E-3</v>
      </c>
      <c r="BB38" s="62">
        <f t="shared" si="10"/>
        <v>11834</v>
      </c>
      <c r="BC38" s="6">
        <f t="shared" si="11"/>
        <v>4.4135121371583772E-3</v>
      </c>
      <c r="BD38" s="32">
        <f t="shared" si="12"/>
        <v>0.11162037265498104</v>
      </c>
      <c r="BE38" s="32">
        <f t="shared" si="13"/>
        <v>1.3794694536844577E-2</v>
      </c>
      <c r="BF38" s="35">
        <f t="shared" si="14"/>
        <v>0.87458493280817429</v>
      </c>
      <c r="BG38" s="37">
        <f t="shared" si="15"/>
        <v>0.74325575106322983</v>
      </c>
      <c r="BH38" s="33">
        <f t="shared" si="16"/>
        <v>2.4268920627715709E-2</v>
      </c>
      <c r="BI38" s="33">
        <f t="shared" si="17"/>
        <v>0.23247532830905446</v>
      </c>
      <c r="CM38" s="51" t="s">
        <v>3213</v>
      </c>
      <c r="CR38" s="78" t="s">
        <v>2044</v>
      </c>
      <c r="CS38" s="78" t="s">
        <v>6954</v>
      </c>
    </row>
    <row r="39" spans="1:97">
      <c r="A39" s="20" t="s">
        <v>3590</v>
      </c>
      <c r="B39" s="16" t="s">
        <v>343</v>
      </c>
      <c r="C39" s="19">
        <v>49014275</v>
      </c>
      <c r="D39" s="19" t="s">
        <v>3782</v>
      </c>
      <c r="E39" s="19" t="s">
        <v>1707</v>
      </c>
      <c r="F39" s="19" t="s">
        <v>3192</v>
      </c>
      <c r="G39" s="47"/>
      <c r="H39" s="47" t="s">
        <v>1542</v>
      </c>
      <c r="I39" s="47" t="s">
        <v>5446</v>
      </c>
      <c r="J39" s="47" t="s">
        <v>5489</v>
      </c>
      <c r="K39" s="23">
        <v>42.25</v>
      </c>
      <c r="L39" s="23">
        <v>-107.5714</v>
      </c>
      <c r="N39" s="19" t="s">
        <v>3215</v>
      </c>
      <c r="P39" s="19" t="s">
        <v>2237</v>
      </c>
      <c r="Q39" s="55"/>
      <c r="R39" s="55"/>
      <c r="S39" s="55">
        <f t="shared" si="21"/>
        <v>700</v>
      </c>
      <c r="T39" s="19"/>
      <c r="U39" s="55">
        <v>6052</v>
      </c>
      <c r="V39" s="55">
        <v>6752</v>
      </c>
      <c r="W39" s="55"/>
      <c r="X39" s="55"/>
      <c r="Y39" s="51" t="s">
        <v>3788</v>
      </c>
      <c r="Z39" s="40">
        <v>26154</v>
      </c>
      <c r="AA39" s="52">
        <v>8.3999996185302734</v>
      </c>
      <c r="AB39" s="19" t="s">
        <v>3789</v>
      </c>
      <c r="AC39" s="19">
        <v>450</v>
      </c>
      <c r="AD39" s="19">
        <v>35</v>
      </c>
      <c r="AE39" s="19">
        <v>4206</v>
      </c>
      <c r="AF39" s="19">
        <v>320</v>
      </c>
      <c r="AG39" s="19">
        <v>-3</v>
      </c>
      <c r="AH39" s="19">
        <v>5900</v>
      </c>
      <c r="AI39" s="19">
        <v>293</v>
      </c>
      <c r="AJ39" s="19"/>
      <c r="AK39" s="19"/>
      <c r="AL39" s="19">
        <v>2177</v>
      </c>
      <c r="AM39" s="19">
        <v>13232</v>
      </c>
      <c r="AP39" s="17">
        <f t="shared" si="0"/>
        <v>22.454999999999998</v>
      </c>
      <c r="AQ39" s="17">
        <f t="shared" si="1"/>
        <v>2.88015</v>
      </c>
      <c r="AR39" s="17">
        <f t="shared" si="22"/>
        <v>182.96099999999998</v>
      </c>
      <c r="AS39" s="17">
        <f t="shared" si="3"/>
        <v>8.1855999999999991</v>
      </c>
      <c r="AT39" s="17">
        <f t="shared" si="4"/>
        <v>216.48174999999998</v>
      </c>
      <c r="AU39" s="5">
        <f t="shared" si="5"/>
        <v>166.43899999999999</v>
      </c>
      <c r="AV39" s="5">
        <f t="shared" si="6"/>
        <v>4.8022699999999992</v>
      </c>
      <c r="AW39" s="5"/>
      <c r="AX39" s="5"/>
      <c r="AY39" s="5">
        <f t="shared" si="7"/>
        <v>45.325140000000005</v>
      </c>
      <c r="AZ39" s="5">
        <f t="shared" si="8"/>
        <v>216.56640999999999</v>
      </c>
      <c r="BA39" s="7">
        <f t="shared" si="9"/>
        <v>-1.9549788642448854E-4</v>
      </c>
      <c r="BB39" s="62">
        <f t="shared" si="10"/>
        <v>13378</v>
      </c>
      <c r="BC39" s="6">
        <f t="shared" si="11"/>
        <v>5.4866591506952276E-3</v>
      </c>
      <c r="BD39" s="32">
        <f t="shared" si="12"/>
        <v>0.10372698853367547</v>
      </c>
      <c r="BE39" s="32">
        <f t="shared" si="13"/>
        <v>1.3304354755077508E-2</v>
      </c>
      <c r="BF39" s="35">
        <f t="shared" si="14"/>
        <v>0.88296865671124702</v>
      </c>
      <c r="BG39" s="36">
        <f t="shared" si="15"/>
        <v>0.76853561916642565</v>
      </c>
      <c r="BH39" s="33">
        <f t="shared" si="16"/>
        <v>2.2174583768553947E-2</v>
      </c>
      <c r="BI39" s="33">
        <f t="shared" si="17"/>
        <v>0.20928979706502041</v>
      </c>
      <c r="CM39" s="51" t="s">
        <v>3213</v>
      </c>
      <c r="CR39" s="78" t="s">
        <v>2044</v>
      </c>
      <c r="CS39" s="78" t="s">
        <v>6954</v>
      </c>
    </row>
    <row r="40" spans="1:97">
      <c r="A40" s="20" t="s">
        <v>3591</v>
      </c>
      <c r="B40" s="16" t="s">
        <v>343</v>
      </c>
      <c r="F40" s="19" t="s">
        <v>3192</v>
      </c>
      <c r="G40" s="47" t="s">
        <v>3598</v>
      </c>
      <c r="H40" s="47">
        <v>3</v>
      </c>
      <c r="I40" s="47">
        <v>26</v>
      </c>
      <c r="J40" s="47">
        <v>90</v>
      </c>
      <c r="K40" s="23">
        <v>42.252758</v>
      </c>
      <c r="L40" s="23">
        <v>-107.568096</v>
      </c>
      <c r="M40" s="61" t="s">
        <v>500</v>
      </c>
      <c r="N40" s="19" t="s">
        <v>6998</v>
      </c>
      <c r="P40" s="19" t="s">
        <v>2237</v>
      </c>
      <c r="W40" s="46">
        <v>6325</v>
      </c>
      <c r="Y40" s="63" t="s">
        <v>3788</v>
      </c>
      <c r="Z40" s="48">
        <v>26144</v>
      </c>
      <c r="AA40" s="19">
        <v>8</v>
      </c>
      <c r="AB40" s="19" t="s">
        <v>3789</v>
      </c>
      <c r="AC40" s="19">
        <v>427</v>
      </c>
      <c r="AD40" s="19">
        <v>26</v>
      </c>
      <c r="AE40" s="19">
        <v>3379</v>
      </c>
      <c r="AF40" s="19">
        <v>290</v>
      </c>
      <c r="AH40" s="19">
        <v>4600</v>
      </c>
      <c r="AI40" s="19">
        <v>220</v>
      </c>
      <c r="AJ40" s="19">
        <v>0</v>
      </c>
      <c r="AK40" s="6">
        <v>0</v>
      </c>
      <c r="AL40" s="19">
        <v>2140</v>
      </c>
      <c r="AM40" s="19">
        <v>10970</v>
      </c>
      <c r="AN40" s="53"/>
      <c r="AO40" s="63" t="s">
        <v>7180</v>
      </c>
      <c r="AP40" s="17">
        <f t="shared" si="0"/>
        <v>21.307300000000001</v>
      </c>
      <c r="AQ40" s="17">
        <f t="shared" si="1"/>
        <v>2.1395400000000002</v>
      </c>
      <c r="AR40" s="17">
        <f t="shared" si="22"/>
        <v>146.98649999999998</v>
      </c>
      <c r="AS40" s="17">
        <f t="shared" si="3"/>
        <v>7.4181999999999997</v>
      </c>
      <c r="AT40" s="17">
        <f t="shared" si="4"/>
        <v>177.85154</v>
      </c>
      <c r="AU40" s="5">
        <f t="shared" si="5"/>
        <v>129.76599999999999</v>
      </c>
      <c r="AV40" s="5">
        <f t="shared" si="6"/>
        <v>3.6057999999999995</v>
      </c>
      <c r="AW40" s="5">
        <f>IF(AJ40&gt;0,AJ40*0.03333,0)</f>
        <v>0</v>
      </c>
      <c r="AX40" s="5">
        <f>IF(AK40&gt;0,AK40*0.0588,0)</f>
        <v>0</v>
      </c>
      <c r="AY40" s="5">
        <f t="shared" si="7"/>
        <v>44.5548</v>
      </c>
      <c r="AZ40" s="5">
        <f t="shared" si="8"/>
        <v>177.92659999999998</v>
      </c>
      <c r="BA40" s="7">
        <f t="shared" si="9"/>
        <v>-2.1097417620986848E-4</v>
      </c>
      <c r="BB40" s="62">
        <f t="shared" si="10"/>
        <v>11082</v>
      </c>
      <c r="BC40" s="6">
        <f t="shared" si="11"/>
        <v>5.0789044077634684E-3</v>
      </c>
      <c r="BD40" s="32">
        <f t="shared" si="12"/>
        <v>0.11980385438326821</v>
      </c>
      <c r="BE40" s="32">
        <f t="shared" si="13"/>
        <v>1.2029921135346932E-2</v>
      </c>
      <c r="BF40" s="35">
        <f t="shared" si="14"/>
        <v>0.86816622448138481</v>
      </c>
      <c r="BG40" s="37">
        <f t="shared" si="15"/>
        <v>0.72932321530338917</v>
      </c>
      <c r="BH40" s="33">
        <f t="shared" si="16"/>
        <v>2.0265660109281016E-2</v>
      </c>
      <c r="BI40" s="33">
        <f t="shared" si="17"/>
        <v>0.25041112458732984</v>
      </c>
      <c r="BJ40" s="6">
        <v>0</v>
      </c>
      <c r="BK40" s="19">
        <v>0</v>
      </c>
      <c r="BL40" s="19">
        <v>0</v>
      </c>
      <c r="BM40" s="19">
        <v>9856</v>
      </c>
      <c r="BN40" s="19">
        <v>0</v>
      </c>
      <c r="BO40" s="31"/>
      <c r="BP40" s="19">
        <v>0</v>
      </c>
      <c r="BQ40" s="19">
        <v>0</v>
      </c>
      <c r="BR40" s="19">
        <v>0</v>
      </c>
      <c r="BS40" s="19">
        <v>0</v>
      </c>
      <c r="BT40" s="19">
        <v>0</v>
      </c>
      <c r="BU40" s="19">
        <v>0</v>
      </c>
      <c r="BV40" s="19">
        <v>0</v>
      </c>
      <c r="BW40" s="19">
        <v>0</v>
      </c>
      <c r="BX40" s="19"/>
      <c r="BY40" s="19"/>
      <c r="BZ40" s="19"/>
      <c r="CA40" s="19"/>
      <c r="CB40" s="19"/>
      <c r="CC40" s="19"/>
      <c r="CD40" s="19"/>
      <c r="CE40" s="19"/>
      <c r="CF40" s="19"/>
      <c r="CG40" s="19"/>
      <c r="CH40" s="19"/>
      <c r="CI40" s="19"/>
      <c r="CJ40" s="19"/>
      <c r="CK40" s="19"/>
      <c r="CL40" s="19"/>
      <c r="CM40" s="63" t="s">
        <v>3788</v>
      </c>
      <c r="CN40" s="63">
        <v>19710730</v>
      </c>
      <c r="CO40" s="63"/>
      <c r="CP40" s="66"/>
      <c r="CQ40" s="63"/>
      <c r="CR40" s="78" t="s">
        <v>2044</v>
      </c>
      <c r="CS40" s="78" t="s">
        <v>6954</v>
      </c>
    </row>
    <row r="41" spans="1:97">
      <c r="A41" s="20" t="s">
        <v>3590</v>
      </c>
      <c r="B41" s="16" t="s">
        <v>6540</v>
      </c>
      <c r="C41" s="19">
        <v>49003140</v>
      </c>
      <c r="D41" s="19" t="s">
        <v>3782</v>
      </c>
      <c r="E41" s="19" t="s">
        <v>1707</v>
      </c>
      <c r="F41" s="19" t="s">
        <v>3192</v>
      </c>
      <c r="G41" s="47"/>
      <c r="H41" s="47" t="s">
        <v>1808</v>
      </c>
      <c r="I41" s="47" t="s">
        <v>5446</v>
      </c>
      <c r="J41" s="47" t="s">
        <v>5489</v>
      </c>
      <c r="K41" s="23">
        <v>42.243299999999998</v>
      </c>
      <c r="L41" s="23">
        <v>-107.56058</v>
      </c>
      <c r="M41" s="61" t="s">
        <v>2336</v>
      </c>
      <c r="N41" s="19" t="s">
        <v>2337</v>
      </c>
      <c r="P41" s="19" t="s">
        <v>2237</v>
      </c>
      <c r="Q41" s="55"/>
      <c r="R41" s="55"/>
      <c r="S41" s="55">
        <f t="shared" ref="S41:S47" si="23">V41-U41</f>
        <v>167</v>
      </c>
      <c r="T41" s="31" t="s">
        <v>2505</v>
      </c>
      <c r="U41" s="55">
        <v>5831</v>
      </c>
      <c r="V41" s="55">
        <v>5998</v>
      </c>
      <c r="W41" s="55">
        <v>6007</v>
      </c>
      <c r="X41" s="55"/>
      <c r="Y41" s="51" t="s">
        <v>3788</v>
      </c>
      <c r="Z41" s="40">
        <v>26154</v>
      </c>
      <c r="AA41" s="52">
        <v>8</v>
      </c>
      <c r="AB41" s="19" t="s">
        <v>3789</v>
      </c>
      <c r="AC41" s="19">
        <v>616</v>
      </c>
      <c r="AD41" s="19">
        <v>46</v>
      </c>
      <c r="AE41" s="19">
        <v>4696</v>
      </c>
      <c r="AF41" s="19">
        <v>410</v>
      </c>
      <c r="AG41" s="19">
        <v>-3</v>
      </c>
      <c r="AH41" s="19">
        <v>7100</v>
      </c>
      <c r="AI41" s="19">
        <v>293</v>
      </c>
      <c r="AJ41" s="19"/>
      <c r="AK41" s="19"/>
      <c r="AL41" s="19">
        <v>2128</v>
      </c>
      <c r="AM41" s="19">
        <v>15140</v>
      </c>
      <c r="AP41" s="17">
        <f t="shared" si="0"/>
        <v>30.738399999999999</v>
      </c>
      <c r="AQ41" s="17">
        <f t="shared" si="1"/>
        <v>3.7853400000000001</v>
      </c>
      <c r="AR41" s="17">
        <f t="shared" si="22"/>
        <v>204.27599999999998</v>
      </c>
      <c r="AS41" s="17">
        <f t="shared" si="3"/>
        <v>10.4878</v>
      </c>
      <c r="AT41" s="17">
        <f t="shared" si="4"/>
        <v>249.28753999999998</v>
      </c>
      <c r="AU41" s="5">
        <f t="shared" si="5"/>
        <v>200.291</v>
      </c>
      <c r="AV41" s="5">
        <f t="shared" si="6"/>
        <v>4.8022699999999992</v>
      </c>
      <c r="AW41" s="5"/>
      <c r="AX41" s="5"/>
      <c r="AY41" s="5">
        <f t="shared" si="7"/>
        <v>44.304960000000001</v>
      </c>
      <c r="AZ41" s="5">
        <f t="shared" si="8"/>
        <v>249.39822999999998</v>
      </c>
      <c r="BA41" s="7">
        <f t="shared" si="9"/>
        <v>-2.2196342197613799E-4</v>
      </c>
      <c r="BB41" s="62">
        <f t="shared" si="10"/>
        <v>15286</v>
      </c>
      <c r="BC41" s="6">
        <f t="shared" si="11"/>
        <v>4.7985275751002429E-3</v>
      </c>
      <c r="BD41" s="32">
        <f t="shared" si="12"/>
        <v>0.12330499951983161</v>
      </c>
      <c r="BE41" s="32">
        <f t="shared" si="13"/>
        <v>1.5184633776722255E-2</v>
      </c>
      <c r="BF41" s="35">
        <f t="shared" si="14"/>
        <v>0.86151036670344616</v>
      </c>
      <c r="BG41" s="36">
        <f t="shared" si="15"/>
        <v>0.80309711901323444</v>
      </c>
      <c r="BH41" s="33">
        <f t="shared" si="16"/>
        <v>1.9255429358901222E-2</v>
      </c>
      <c r="BI41" s="33">
        <f t="shared" si="17"/>
        <v>0.17764745162786441</v>
      </c>
      <c r="CM41" s="51" t="s">
        <v>3213</v>
      </c>
      <c r="CR41" s="78" t="s">
        <v>2044</v>
      </c>
      <c r="CS41" s="78" t="s">
        <v>6954</v>
      </c>
    </row>
    <row r="42" spans="1:97" s="34" customFormat="1">
      <c r="A42" s="18" t="s">
        <v>3590</v>
      </c>
      <c r="B42" s="16" t="s">
        <v>406</v>
      </c>
      <c r="C42" s="21">
        <v>49014282</v>
      </c>
      <c r="D42" s="21" t="s">
        <v>3782</v>
      </c>
      <c r="E42" s="21" t="s">
        <v>2393</v>
      </c>
      <c r="F42" s="21" t="s">
        <v>2415</v>
      </c>
      <c r="G42" s="22"/>
      <c r="H42" s="22" t="s">
        <v>4981</v>
      </c>
      <c r="I42" s="22">
        <v>26</v>
      </c>
      <c r="J42" s="22">
        <v>89</v>
      </c>
      <c r="K42" s="23">
        <v>42.25</v>
      </c>
      <c r="L42" s="23">
        <v>-107.5106</v>
      </c>
      <c r="M42" s="77" t="s">
        <v>2392</v>
      </c>
      <c r="N42" s="21" t="s">
        <v>1635</v>
      </c>
      <c r="O42" s="25"/>
      <c r="P42" s="21" t="s">
        <v>3742</v>
      </c>
      <c r="Q42" s="74"/>
      <c r="R42" s="74"/>
      <c r="S42" s="74">
        <f t="shared" si="23"/>
        <v>34</v>
      </c>
      <c r="T42" s="21"/>
      <c r="U42" s="74">
        <v>4670</v>
      </c>
      <c r="V42" s="74">
        <v>4704</v>
      </c>
      <c r="W42" s="74"/>
      <c r="X42" s="74"/>
      <c r="Y42" s="24" t="s">
        <v>3788</v>
      </c>
      <c r="Z42" s="25">
        <v>25920</v>
      </c>
      <c r="AA42" s="26">
        <v>6.5</v>
      </c>
      <c r="AB42" s="21" t="s">
        <v>3789</v>
      </c>
      <c r="AC42" s="21">
        <v>420</v>
      </c>
      <c r="AD42" s="21">
        <v>140</v>
      </c>
      <c r="AE42" s="21">
        <v>2478</v>
      </c>
      <c r="AF42" s="21">
        <v>140</v>
      </c>
      <c r="AG42" s="21">
        <v>-3</v>
      </c>
      <c r="AH42" s="21">
        <v>4200</v>
      </c>
      <c r="AI42" s="21">
        <v>1549</v>
      </c>
      <c r="AJ42" s="27"/>
      <c r="AK42" s="27"/>
      <c r="AL42" s="21">
        <v>-1</v>
      </c>
      <c r="AM42" s="21">
        <v>8141</v>
      </c>
      <c r="AO42" s="4"/>
      <c r="AP42" s="17">
        <f t="shared" si="0"/>
        <v>20.957999999999998</v>
      </c>
      <c r="AQ42" s="17">
        <f t="shared" si="1"/>
        <v>11.5206</v>
      </c>
      <c r="AR42" s="17">
        <f t="shared" si="22"/>
        <v>107.79299999999999</v>
      </c>
      <c r="AS42" s="17">
        <f t="shared" si="3"/>
        <v>3.5811999999999999</v>
      </c>
      <c r="AT42" s="17">
        <f t="shared" si="4"/>
        <v>143.85279999999997</v>
      </c>
      <c r="AU42" s="5">
        <f t="shared" si="5"/>
        <v>118.482</v>
      </c>
      <c r="AV42" s="5">
        <f t="shared" si="6"/>
        <v>25.388109999999998</v>
      </c>
      <c r="AW42" s="5"/>
      <c r="AX42" s="5"/>
      <c r="AY42" s="5">
        <f t="shared" si="7"/>
        <v>0</v>
      </c>
      <c r="AZ42" s="5">
        <f t="shared" si="8"/>
        <v>143.87011000000001</v>
      </c>
      <c r="BA42" s="7">
        <f t="shared" si="9"/>
        <v>-6.0162049661034864E-5</v>
      </c>
      <c r="BB42" s="62">
        <f t="shared" si="10"/>
        <v>8923</v>
      </c>
      <c r="BC42" s="28">
        <f t="shared" si="11"/>
        <v>4.5827473042662915E-2</v>
      </c>
      <c r="BD42" s="32">
        <f t="shared" si="12"/>
        <v>0.14569059483027097</v>
      </c>
      <c r="BE42" s="32">
        <f t="shared" si="13"/>
        <v>8.0086032388663977E-2</v>
      </c>
      <c r="BF42" s="35">
        <f t="shared" si="14"/>
        <v>0.77422337278106512</v>
      </c>
      <c r="BG42" s="36">
        <f t="shared" si="15"/>
        <v>0.82353450622926461</v>
      </c>
      <c r="BH42" s="33">
        <f t="shared" si="16"/>
        <v>0.17646549377073525</v>
      </c>
      <c r="BI42" s="33">
        <f t="shared" si="17"/>
        <v>0</v>
      </c>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24" t="s">
        <v>3743</v>
      </c>
      <c r="CN42" s="4"/>
      <c r="CO42" s="4"/>
      <c r="CP42" s="46"/>
      <c r="CQ42" s="4"/>
      <c r="CR42" s="78" t="s">
        <v>2044</v>
      </c>
      <c r="CS42" s="78" t="s">
        <v>6954</v>
      </c>
    </row>
    <row r="43" spans="1:97">
      <c r="A43" s="20" t="s">
        <v>3590</v>
      </c>
      <c r="B43" s="16" t="s">
        <v>1118</v>
      </c>
      <c r="C43" s="19">
        <v>49004843</v>
      </c>
      <c r="D43" s="19" t="s">
        <v>3782</v>
      </c>
      <c r="E43" s="19" t="s">
        <v>1707</v>
      </c>
      <c r="F43" s="19" t="s">
        <v>5512</v>
      </c>
      <c r="G43" s="47"/>
      <c r="H43" s="47" t="s">
        <v>3853</v>
      </c>
      <c r="I43" s="47" t="s">
        <v>5461</v>
      </c>
      <c r="J43" s="47" t="s">
        <v>5485</v>
      </c>
      <c r="K43" s="23">
        <v>41.356319999999997</v>
      </c>
      <c r="L43" s="23">
        <v>-109.12623000000001</v>
      </c>
      <c r="M43" s="61" t="s">
        <v>2384</v>
      </c>
      <c r="N43" s="19" t="s">
        <v>2524</v>
      </c>
      <c r="P43" s="19" t="s">
        <v>3742</v>
      </c>
      <c r="Q43" s="55"/>
      <c r="R43" s="55"/>
      <c r="S43" s="55">
        <f t="shared" si="23"/>
        <v>20</v>
      </c>
      <c r="T43" s="19"/>
      <c r="U43" s="55">
        <v>3448</v>
      </c>
      <c r="V43" s="55">
        <v>3468</v>
      </c>
      <c r="W43" s="55"/>
      <c r="X43" s="55"/>
      <c r="Y43" s="51" t="s">
        <v>3798</v>
      </c>
      <c r="AB43" s="19" t="s">
        <v>3789</v>
      </c>
      <c r="AC43" s="19">
        <v>47</v>
      </c>
      <c r="AD43" s="19">
        <v>26</v>
      </c>
      <c r="AE43" s="19">
        <v>2161</v>
      </c>
      <c r="AF43" s="19">
        <v>-3</v>
      </c>
      <c r="AG43" s="19">
        <v>-3</v>
      </c>
      <c r="AH43" s="19">
        <v>2107</v>
      </c>
      <c r="AI43" s="19">
        <v>2090</v>
      </c>
      <c r="AJ43" s="19"/>
      <c r="AK43" s="19"/>
      <c r="AL43" s="19">
        <v>231</v>
      </c>
      <c r="AM43" s="19">
        <v>5600</v>
      </c>
      <c r="AP43" s="17">
        <f t="shared" si="0"/>
        <v>2.3452999999999999</v>
      </c>
      <c r="AQ43" s="17">
        <f t="shared" si="1"/>
        <v>2.1395400000000002</v>
      </c>
      <c r="AR43" s="17">
        <f t="shared" si="22"/>
        <v>94.003499999999988</v>
      </c>
      <c r="AS43" s="17">
        <f t="shared" si="3"/>
        <v>0</v>
      </c>
      <c r="AT43" s="17">
        <f t="shared" si="4"/>
        <v>98.488339999999994</v>
      </c>
      <c r="AU43" s="5">
        <f t="shared" si="5"/>
        <v>59.438469999999995</v>
      </c>
      <c r="AV43" s="5">
        <f t="shared" si="6"/>
        <v>34.255099999999999</v>
      </c>
      <c r="AW43" s="5"/>
      <c r="AX43" s="5"/>
      <c r="AY43" s="5">
        <f t="shared" si="7"/>
        <v>4.8094200000000003</v>
      </c>
      <c r="AZ43" s="5">
        <f t="shared" si="8"/>
        <v>98.502989999999997</v>
      </c>
      <c r="BA43" s="7">
        <f t="shared" si="9"/>
        <v>-7.4368755213760726E-5</v>
      </c>
      <c r="BB43" s="62">
        <f t="shared" si="10"/>
        <v>6656</v>
      </c>
      <c r="BC43" s="6">
        <f t="shared" si="11"/>
        <v>8.6161879895561358E-2</v>
      </c>
      <c r="BD43" s="32">
        <f t="shared" si="12"/>
        <v>2.3812971159834759E-2</v>
      </c>
      <c r="BE43" s="32">
        <f t="shared" si="13"/>
        <v>2.17237898415183E-2</v>
      </c>
      <c r="BF43" s="35">
        <f t="shared" si="14"/>
        <v>0.95446323899864693</v>
      </c>
      <c r="BG43" s="37">
        <f t="shared" si="15"/>
        <v>0.60341792670455985</v>
      </c>
      <c r="BH43" s="33">
        <f t="shared" si="16"/>
        <v>0.34775695641320126</v>
      </c>
      <c r="BI43" s="33">
        <f t="shared" si="17"/>
        <v>4.8825116882238805E-2</v>
      </c>
      <c r="CM43" s="51" t="s">
        <v>3798</v>
      </c>
      <c r="CR43" s="78" t="s">
        <v>2042</v>
      </c>
      <c r="CS43" s="78" t="s">
        <v>2042</v>
      </c>
    </row>
    <row r="44" spans="1:97" s="44" customFormat="1">
      <c r="A44" s="20" t="s">
        <v>3590</v>
      </c>
      <c r="B44" s="16" t="s">
        <v>4500</v>
      </c>
      <c r="C44" s="4">
        <v>49010652</v>
      </c>
      <c r="D44" s="4" t="s">
        <v>3782</v>
      </c>
      <c r="E44" s="4" t="s">
        <v>2393</v>
      </c>
      <c r="F44" s="4" t="s">
        <v>2528</v>
      </c>
      <c r="G44" s="38"/>
      <c r="H44" s="38" t="s">
        <v>3834</v>
      </c>
      <c r="I44" s="38">
        <v>13</v>
      </c>
      <c r="J44" s="38">
        <v>88</v>
      </c>
      <c r="K44" s="23">
        <v>41.051450000000003</v>
      </c>
      <c r="L44" s="23">
        <v>-107.24339000000001</v>
      </c>
      <c r="M44" s="61" t="s">
        <v>2447</v>
      </c>
      <c r="N44" s="21" t="s">
        <v>3735</v>
      </c>
      <c r="O44" s="40"/>
      <c r="P44" s="4" t="s">
        <v>5054</v>
      </c>
      <c r="Q44" s="46">
        <v>3907</v>
      </c>
      <c r="R44" s="46">
        <v>1515</v>
      </c>
      <c r="S44" s="46">
        <f t="shared" si="23"/>
        <v>41</v>
      </c>
      <c r="T44" s="4"/>
      <c r="U44" s="46">
        <v>5990</v>
      </c>
      <c r="V44" s="46">
        <v>6031</v>
      </c>
      <c r="W44" s="46">
        <v>7842</v>
      </c>
      <c r="X44" s="46"/>
      <c r="Y44" s="39" t="s">
        <v>3798</v>
      </c>
      <c r="Z44" s="40">
        <v>23574</v>
      </c>
      <c r="AA44" s="41">
        <v>8.6999998092651367</v>
      </c>
      <c r="AB44" s="4" t="s">
        <v>3789</v>
      </c>
      <c r="AC44" s="4">
        <v>17</v>
      </c>
      <c r="AD44" s="4">
        <v>5</v>
      </c>
      <c r="AE44" s="4">
        <v>1095</v>
      </c>
      <c r="AF44" s="31">
        <v>18</v>
      </c>
      <c r="AG44" s="4">
        <v>-3</v>
      </c>
      <c r="AH44" s="4">
        <v>490</v>
      </c>
      <c r="AI44" s="4">
        <v>1598</v>
      </c>
      <c r="AJ44" s="31"/>
      <c r="AK44" s="31"/>
      <c r="AL44" s="4">
        <v>160</v>
      </c>
      <c r="AM44" s="4">
        <v>2752</v>
      </c>
      <c r="AO44" s="4"/>
      <c r="AP44" s="17">
        <f t="shared" si="0"/>
        <v>0.84830000000000005</v>
      </c>
      <c r="AQ44" s="17">
        <f t="shared" si="1"/>
        <v>0.41144999999999998</v>
      </c>
      <c r="AR44" s="17">
        <f t="shared" si="22"/>
        <v>47.632499999999993</v>
      </c>
      <c r="AS44" s="17">
        <f t="shared" si="3"/>
        <v>0.46043999999999996</v>
      </c>
      <c r="AT44" s="17">
        <f t="shared" si="4"/>
        <v>49.352689999999988</v>
      </c>
      <c r="AU44" s="5">
        <f t="shared" si="5"/>
        <v>13.822899999999999</v>
      </c>
      <c r="AV44" s="5">
        <f t="shared" si="6"/>
        <v>26.191219999999998</v>
      </c>
      <c r="AW44" s="5"/>
      <c r="AX44" s="5"/>
      <c r="AY44" s="5">
        <f t="shared" si="7"/>
        <v>3.3312000000000004</v>
      </c>
      <c r="AZ44" s="5">
        <f t="shared" si="8"/>
        <v>43.345320000000001</v>
      </c>
      <c r="BA44" s="7">
        <f t="shared" si="9"/>
        <v>6.4805814062243505E-2</v>
      </c>
      <c r="BB44" s="42">
        <f t="shared" si="10"/>
        <v>3380</v>
      </c>
      <c r="BC44" s="43">
        <f t="shared" si="11"/>
        <v>0.10241356816699282</v>
      </c>
      <c r="BD44" s="32">
        <f t="shared" si="12"/>
        <v>1.7188526096551176E-2</v>
      </c>
      <c r="BE44" s="32">
        <f t="shared" si="13"/>
        <v>8.3369315836684908E-3</v>
      </c>
      <c r="BF44" s="35">
        <f t="shared" si="14"/>
        <v>0.97447454231978037</v>
      </c>
      <c r="BG44" s="33">
        <f t="shared" si="15"/>
        <v>0.31890178685957327</v>
      </c>
      <c r="BH44" s="37">
        <f t="shared" si="16"/>
        <v>0.60424562559464312</v>
      </c>
      <c r="BI44" s="33">
        <f t="shared" si="17"/>
        <v>7.6852587545783502E-2</v>
      </c>
      <c r="BJ44" s="75"/>
      <c r="BK44" s="75"/>
      <c r="BL44" s="75"/>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39" t="s">
        <v>7141</v>
      </c>
      <c r="CN44" s="56"/>
      <c r="CO44" s="56"/>
      <c r="CP44" s="71"/>
      <c r="CQ44" s="56"/>
      <c r="CR44" s="78" t="s">
        <v>2038</v>
      </c>
      <c r="CS44" s="78" t="s">
        <v>6954</v>
      </c>
    </row>
    <row r="45" spans="1:97" s="34" customFormat="1">
      <c r="A45" s="18" t="s">
        <v>3590</v>
      </c>
      <c r="B45" s="16" t="s">
        <v>4504</v>
      </c>
      <c r="C45" s="21">
        <v>49010643</v>
      </c>
      <c r="D45" s="21" t="s">
        <v>3782</v>
      </c>
      <c r="E45" s="21" t="s">
        <v>2393</v>
      </c>
      <c r="F45" s="21" t="s">
        <v>2442</v>
      </c>
      <c r="G45" s="22"/>
      <c r="H45" s="22" t="s">
        <v>3790</v>
      </c>
      <c r="I45" s="22">
        <v>13</v>
      </c>
      <c r="J45" s="22">
        <v>89</v>
      </c>
      <c r="K45" s="23">
        <v>41.095799999999997</v>
      </c>
      <c r="L45" s="23">
        <v>-107.38993000000001</v>
      </c>
      <c r="M45" s="61" t="s">
        <v>2443</v>
      </c>
      <c r="N45" s="21" t="s">
        <v>3887</v>
      </c>
      <c r="O45" s="25"/>
      <c r="P45" s="21" t="s">
        <v>5054</v>
      </c>
      <c r="Q45" s="74">
        <v>3922</v>
      </c>
      <c r="R45" s="74">
        <v>581</v>
      </c>
      <c r="S45" s="74">
        <f t="shared" si="23"/>
        <v>13</v>
      </c>
      <c r="T45" s="21"/>
      <c r="U45" s="74">
        <v>6053</v>
      </c>
      <c r="V45" s="74">
        <v>6066</v>
      </c>
      <c r="W45" s="74"/>
      <c r="X45" s="74"/>
      <c r="Y45" s="24" t="s">
        <v>3798</v>
      </c>
      <c r="Z45" s="25">
        <v>24497</v>
      </c>
      <c r="AA45" s="26">
        <v>8.4</v>
      </c>
      <c r="AB45" s="21" t="s">
        <v>3789</v>
      </c>
      <c r="AC45" s="21">
        <v>11</v>
      </c>
      <c r="AD45" s="21">
        <v>5</v>
      </c>
      <c r="AE45" s="21">
        <v>1893</v>
      </c>
      <c r="AF45" s="21">
        <v>20</v>
      </c>
      <c r="AG45" s="21">
        <v>-3</v>
      </c>
      <c r="AH45" s="21">
        <v>910</v>
      </c>
      <c r="AI45" s="21">
        <v>3318</v>
      </c>
      <c r="AJ45" s="27"/>
      <c r="AK45" s="27"/>
      <c r="AL45" s="21">
        <v>82</v>
      </c>
      <c r="AM45" s="21">
        <v>4615</v>
      </c>
      <c r="AO45" s="4"/>
      <c r="AP45" s="17">
        <f t="shared" si="0"/>
        <v>0.54889999999999994</v>
      </c>
      <c r="AQ45" s="17">
        <f t="shared" si="1"/>
        <v>0.41144999999999998</v>
      </c>
      <c r="AR45" s="17">
        <f t="shared" si="22"/>
        <v>82.345500000000001</v>
      </c>
      <c r="AS45" s="17">
        <f t="shared" si="3"/>
        <v>0.51159999999999994</v>
      </c>
      <c r="AT45" s="17">
        <f t="shared" si="4"/>
        <v>83.817450000000008</v>
      </c>
      <c r="AU45" s="5">
        <f t="shared" si="5"/>
        <v>25.671099999999999</v>
      </c>
      <c r="AV45" s="5">
        <f t="shared" si="6"/>
        <v>54.382019999999997</v>
      </c>
      <c r="AW45" s="5"/>
      <c r="AX45" s="5"/>
      <c r="AY45" s="5">
        <f t="shared" si="7"/>
        <v>1.7072400000000001</v>
      </c>
      <c r="AZ45" s="5">
        <f t="shared" si="8"/>
        <v>81.760359999999991</v>
      </c>
      <c r="BA45" s="7">
        <f t="shared" si="9"/>
        <v>1.2423705809371537E-2</v>
      </c>
      <c r="BB45" s="62">
        <f t="shared" si="10"/>
        <v>6236</v>
      </c>
      <c r="BC45" s="28">
        <f t="shared" si="11"/>
        <v>0.14938715325776425</v>
      </c>
      <c r="BD45" s="32">
        <f t="shared" si="12"/>
        <v>6.5487556588753283E-3</v>
      </c>
      <c r="BE45" s="32">
        <f t="shared" si="13"/>
        <v>4.9088823389401605E-3</v>
      </c>
      <c r="BF45" s="35">
        <f t="shared" si="14"/>
        <v>0.98854236200218448</v>
      </c>
      <c r="BG45" s="33">
        <f t="shared" si="15"/>
        <v>0.31397978188941439</v>
      </c>
      <c r="BH45" s="37">
        <f t="shared" si="16"/>
        <v>0.66513919459258741</v>
      </c>
      <c r="BI45" s="33">
        <f t="shared" si="17"/>
        <v>2.0881023517998212E-2</v>
      </c>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24" t="s">
        <v>3734</v>
      </c>
      <c r="CN45" s="4"/>
      <c r="CO45" s="4"/>
      <c r="CP45" s="46"/>
      <c r="CQ45" s="4"/>
      <c r="CR45" s="78" t="s">
        <v>2038</v>
      </c>
      <c r="CS45" s="78" t="s">
        <v>6954</v>
      </c>
    </row>
    <row r="46" spans="1:97" s="34" customFormat="1">
      <c r="A46" s="18" t="s">
        <v>3590</v>
      </c>
      <c r="B46" s="16" t="s">
        <v>6541</v>
      </c>
      <c r="C46" s="21">
        <v>49004821</v>
      </c>
      <c r="D46" s="21" t="s">
        <v>3782</v>
      </c>
      <c r="E46" s="21" t="s">
        <v>2393</v>
      </c>
      <c r="F46" s="21" t="s">
        <v>2392</v>
      </c>
      <c r="G46" s="22"/>
      <c r="H46" s="22" t="s">
        <v>1808</v>
      </c>
      <c r="I46" s="22">
        <v>15</v>
      </c>
      <c r="J46" s="22">
        <v>91</v>
      </c>
      <c r="K46" s="23">
        <v>41.28998</v>
      </c>
      <c r="L46" s="23">
        <v>-107.60411999999999</v>
      </c>
      <c r="M46" s="61" t="s">
        <v>2441</v>
      </c>
      <c r="N46" s="21" t="s">
        <v>2524</v>
      </c>
      <c r="O46" s="25"/>
      <c r="P46" s="21" t="s">
        <v>5054</v>
      </c>
      <c r="Q46" s="74"/>
      <c r="R46" s="74">
        <v>432</v>
      </c>
      <c r="S46" s="74">
        <f t="shared" si="23"/>
        <v>50</v>
      </c>
      <c r="T46" s="21"/>
      <c r="U46" s="74">
        <v>8291</v>
      </c>
      <c r="V46" s="74">
        <v>8341</v>
      </c>
      <c r="W46" s="74"/>
      <c r="X46" s="74"/>
      <c r="Y46" s="24" t="s">
        <v>3798</v>
      </c>
      <c r="Z46" s="25">
        <v>18723</v>
      </c>
      <c r="AA46" s="26"/>
      <c r="AB46" s="21" t="s">
        <v>3789</v>
      </c>
      <c r="AC46" s="21">
        <v>86</v>
      </c>
      <c r="AD46" s="21">
        <v>30</v>
      </c>
      <c r="AE46" s="21">
        <v>2766</v>
      </c>
      <c r="AF46" s="21">
        <v>-3</v>
      </c>
      <c r="AG46" s="21">
        <v>-3</v>
      </c>
      <c r="AH46" s="21">
        <v>3558</v>
      </c>
      <c r="AI46" s="21">
        <v>1616</v>
      </c>
      <c r="AJ46" s="27"/>
      <c r="AK46" s="27"/>
      <c r="AL46" s="21">
        <v>210</v>
      </c>
      <c r="AM46" s="21">
        <v>7445</v>
      </c>
      <c r="AO46" s="4"/>
      <c r="AP46" s="17">
        <f t="shared" si="0"/>
        <v>4.2914000000000003</v>
      </c>
      <c r="AQ46" s="17">
        <f t="shared" si="1"/>
        <v>2.4687000000000001</v>
      </c>
      <c r="AR46" s="17">
        <f t="shared" si="22"/>
        <v>120.321</v>
      </c>
      <c r="AS46" s="17">
        <f t="shared" si="3"/>
        <v>0</v>
      </c>
      <c r="AT46" s="17">
        <f t="shared" si="4"/>
        <v>127.08109999999999</v>
      </c>
      <c r="AU46" s="5">
        <f t="shared" si="5"/>
        <v>100.37118</v>
      </c>
      <c r="AV46" s="5">
        <f t="shared" si="6"/>
        <v>26.486239999999999</v>
      </c>
      <c r="AW46" s="5"/>
      <c r="AX46" s="5"/>
      <c r="AY46" s="5">
        <f t="shared" si="7"/>
        <v>4.3722000000000003</v>
      </c>
      <c r="AZ46" s="5">
        <f t="shared" si="8"/>
        <v>131.22961999999998</v>
      </c>
      <c r="BA46" s="7">
        <f t="shared" si="9"/>
        <v>-1.6060192933533658E-2</v>
      </c>
      <c r="BB46" s="62">
        <f t="shared" si="10"/>
        <v>8260</v>
      </c>
      <c r="BC46" s="28">
        <f t="shared" si="11"/>
        <v>5.1894301177968803E-2</v>
      </c>
      <c r="BD46" s="32">
        <f t="shared" si="12"/>
        <v>3.3768986891048319E-2</v>
      </c>
      <c r="BE46" s="32">
        <f t="shared" si="13"/>
        <v>1.9426177456757929E-2</v>
      </c>
      <c r="BF46" s="35">
        <f t="shared" si="14"/>
        <v>0.94680483565219375</v>
      </c>
      <c r="BG46" s="36">
        <f t="shared" si="15"/>
        <v>0.76485156323701931</v>
      </c>
      <c r="BH46" s="33">
        <f t="shared" si="16"/>
        <v>0.20183126339922344</v>
      </c>
      <c r="BI46" s="33">
        <f t="shared" si="17"/>
        <v>3.3317173363757363E-2</v>
      </c>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24" t="s">
        <v>3798</v>
      </c>
      <c r="CN46" s="4"/>
      <c r="CO46" s="4"/>
      <c r="CP46" s="46"/>
      <c r="CQ46" s="4"/>
      <c r="CR46" s="78" t="s">
        <v>2038</v>
      </c>
      <c r="CS46" s="78" t="s">
        <v>6954</v>
      </c>
    </row>
    <row r="47" spans="1:97" s="34" customFormat="1">
      <c r="A47" s="18" t="s">
        <v>3590</v>
      </c>
      <c r="B47" s="16" t="s">
        <v>6542</v>
      </c>
      <c r="C47" s="21">
        <v>49008529</v>
      </c>
      <c r="D47" s="21" t="s">
        <v>3782</v>
      </c>
      <c r="E47" s="21" t="s">
        <v>2393</v>
      </c>
      <c r="F47" s="21" t="s">
        <v>3708</v>
      </c>
      <c r="G47" s="22"/>
      <c r="H47" s="22" t="s">
        <v>7038</v>
      </c>
      <c r="I47" s="22">
        <v>15</v>
      </c>
      <c r="J47" s="22">
        <v>91</v>
      </c>
      <c r="K47" s="23">
        <v>41.259399999999999</v>
      </c>
      <c r="L47" s="23">
        <v>-107.60135</v>
      </c>
      <c r="M47" s="61" t="s">
        <v>3709</v>
      </c>
      <c r="N47" s="21" t="s">
        <v>7633</v>
      </c>
      <c r="O47" s="25"/>
      <c r="P47" s="21" t="s">
        <v>5054</v>
      </c>
      <c r="Q47" s="74">
        <v>28</v>
      </c>
      <c r="R47" s="74">
        <v>428</v>
      </c>
      <c r="S47" s="74">
        <f t="shared" si="23"/>
        <v>57</v>
      </c>
      <c r="T47" s="21"/>
      <c r="U47" s="74">
        <v>8289</v>
      </c>
      <c r="V47" s="74">
        <v>8346</v>
      </c>
      <c r="W47" s="74"/>
      <c r="X47" s="74"/>
      <c r="Y47" s="24" t="s">
        <v>3788</v>
      </c>
      <c r="Z47" s="25">
        <v>25224</v>
      </c>
      <c r="AA47" s="26">
        <v>7.6</v>
      </c>
      <c r="AB47" s="21" t="s">
        <v>3789</v>
      </c>
      <c r="AC47" s="21">
        <v>281</v>
      </c>
      <c r="AD47" s="21">
        <v>54</v>
      </c>
      <c r="AE47" s="21">
        <v>9835</v>
      </c>
      <c r="AF47" s="21">
        <v>103</v>
      </c>
      <c r="AG47" s="21">
        <v>-3</v>
      </c>
      <c r="AH47" s="21">
        <v>15400</v>
      </c>
      <c r="AI47" s="21">
        <v>756</v>
      </c>
      <c r="AJ47" s="27"/>
      <c r="AK47" s="27"/>
      <c r="AL47" s="21">
        <v>107</v>
      </c>
      <c r="AM47" s="21">
        <v>26152</v>
      </c>
      <c r="AO47" s="4"/>
      <c r="AP47" s="17">
        <f t="shared" si="0"/>
        <v>14.0219</v>
      </c>
      <c r="AQ47" s="17">
        <f t="shared" si="1"/>
        <v>4.4436600000000004</v>
      </c>
      <c r="AR47" s="17">
        <f t="shared" si="22"/>
        <v>427.82249999999999</v>
      </c>
      <c r="AS47" s="17">
        <f t="shared" si="3"/>
        <v>2.6347399999999999</v>
      </c>
      <c r="AT47" s="17">
        <f t="shared" si="4"/>
        <v>448.9228</v>
      </c>
      <c r="AU47" s="5">
        <f t="shared" si="5"/>
        <v>434.43399999999997</v>
      </c>
      <c r="AV47" s="5">
        <f t="shared" si="6"/>
        <v>12.390839999999999</v>
      </c>
      <c r="AW47" s="5"/>
      <c r="AX47" s="5"/>
      <c r="AY47" s="5">
        <f t="shared" si="7"/>
        <v>2.2277400000000003</v>
      </c>
      <c r="AZ47" s="5">
        <f t="shared" si="8"/>
        <v>449.05257999999998</v>
      </c>
      <c r="BA47" s="7">
        <f t="shared" si="9"/>
        <v>-1.4452512049938659E-4</v>
      </c>
      <c r="BB47" s="62">
        <f t="shared" si="10"/>
        <v>26533</v>
      </c>
      <c r="BC47" s="28">
        <f t="shared" si="11"/>
        <v>7.2316598652367847E-3</v>
      </c>
      <c r="BD47" s="32">
        <f t="shared" si="12"/>
        <v>3.1234546340707135E-2</v>
      </c>
      <c r="BE47" s="32">
        <f t="shared" si="13"/>
        <v>9.8984947968782169E-3</v>
      </c>
      <c r="BF47" s="35">
        <f t="shared" si="14"/>
        <v>0.95886695886241469</v>
      </c>
      <c r="BG47" s="36">
        <f t="shared" si="15"/>
        <v>0.96744572762503667</v>
      </c>
      <c r="BH47" s="33">
        <f t="shared" si="16"/>
        <v>2.7593294308653118E-2</v>
      </c>
      <c r="BI47" s="33">
        <f t="shared" si="17"/>
        <v>4.9609780663101869E-3</v>
      </c>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24" t="s">
        <v>3788</v>
      </c>
      <c r="CN47" s="4"/>
      <c r="CO47" s="4"/>
      <c r="CP47" s="46"/>
      <c r="CQ47" s="4"/>
      <c r="CR47" s="78" t="s">
        <v>2038</v>
      </c>
      <c r="CS47" s="78" t="s">
        <v>6954</v>
      </c>
    </row>
    <row r="48" spans="1:97">
      <c r="A48" s="20" t="s">
        <v>3591</v>
      </c>
      <c r="B48" s="16" t="s">
        <v>298</v>
      </c>
      <c r="D48" s="19" t="s">
        <v>3782</v>
      </c>
      <c r="E48" s="19" t="s">
        <v>1707</v>
      </c>
      <c r="F48" s="4" t="s">
        <v>3685</v>
      </c>
      <c r="G48" s="47" t="s">
        <v>259</v>
      </c>
      <c r="H48" s="47">
        <v>2</v>
      </c>
      <c r="I48" s="47">
        <v>16</v>
      </c>
      <c r="J48" s="47">
        <v>101</v>
      </c>
      <c r="K48" s="23">
        <v>41.397348000000001</v>
      </c>
      <c r="L48" s="23">
        <v>-108.741736</v>
      </c>
      <c r="M48" s="61" t="s">
        <v>502</v>
      </c>
      <c r="N48" s="19" t="s">
        <v>4432</v>
      </c>
      <c r="P48" s="19" t="s">
        <v>5054</v>
      </c>
      <c r="Y48" s="63" t="s">
        <v>3788</v>
      </c>
      <c r="Z48" s="48">
        <v>31938</v>
      </c>
      <c r="AA48" s="19">
        <v>6.15</v>
      </c>
      <c r="AB48" s="19" t="s">
        <v>3789</v>
      </c>
      <c r="AC48" s="19">
        <v>59.2</v>
      </c>
      <c r="AD48" s="19">
        <v>0</v>
      </c>
      <c r="AE48" s="19">
        <v>174.8</v>
      </c>
      <c r="AF48" s="19">
        <v>0</v>
      </c>
      <c r="AH48" s="19">
        <v>350</v>
      </c>
      <c r="AI48" s="19">
        <v>183</v>
      </c>
      <c r="AJ48" s="19">
        <v>0</v>
      </c>
      <c r="AK48" s="6">
        <v>0</v>
      </c>
      <c r="AL48" s="19">
        <v>0</v>
      </c>
      <c r="AM48" s="19">
        <v>809.8</v>
      </c>
      <c r="AN48" s="53"/>
      <c r="AO48" s="63" t="s">
        <v>3577</v>
      </c>
      <c r="AP48" s="17">
        <f t="shared" si="0"/>
        <v>2.9540800000000003</v>
      </c>
      <c r="AQ48" s="17">
        <f t="shared" si="1"/>
        <v>0</v>
      </c>
      <c r="AR48" s="17">
        <f t="shared" si="22"/>
        <v>7.6037999999999997</v>
      </c>
      <c r="AS48" s="17">
        <f t="shared" si="3"/>
        <v>0</v>
      </c>
      <c r="AT48" s="17">
        <f t="shared" si="4"/>
        <v>10.557880000000001</v>
      </c>
      <c r="AU48" s="5">
        <f t="shared" si="5"/>
        <v>9.8734999999999999</v>
      </c>
      <c r="AV48" s="5">
        <f t="shared" si="6"/>
        <v>2.9993699999999999</v>
      </c>
      <c r="AW48" s="5">
        <f>IF(AJ48&gt;0,AJ48*0.03333,0)</f>
        <v>0</v>
      </c>
      <c r="AX48" s="5">
        <f>IF(AK48&gt;0,AK48*0.0588,0)</f>
        <v>0</v>
      </c>
      <c r="AY48" s="5">
        <f t="shared" si="7"/>
        <v>0</v>
      </c>
      <c r="AZ48" s="5">
        <f t="shared" si="8"/>
        <v>12.872869999999999</v>
      </c>
      <c r="BA48" s="7">
        <f t="shared" si="9"/>
        <v>-9.8801361458766709E-2</v>
      </c>
      <c r="BB48" s="62">
        <f t="shared" si="10"/>
        <v>767</v>
      </c>
      <c r="BC48" s="6">
        <f t="shared" si="11"/>
        <v>-2.7143581938102457E-2</v>
      </c>
      <c r="BD48" s="32">
        <f t="shared" si="12"/>
        <v>0.27979859593024359</v>
      </c>
      <c r="BE48" s="32">
        <f t="shared" si="13"/>
        <v>0</v>
      </c>
      <c r="BF48" s="45">
        <f t="shared" si="14"/>
        <v>0.7202014040697563</v>
      </c>
      <c r="BG48" s="36">
        <f t="shared" si="15"/>
        <v>0.76700067661679183</v>
      </c>
      <c r="BH48" s="33">
        <f t="shared" si="16"/>
        <v>0.23299932338320825</v>
      </c>
      <c r="BI48" s="33">
        <f t="shared" si="17"/>
        <v>0</v>
      </c>
      <c r="BJ48" s="6">
        <v>0</v>
      </c>
      <c r="BK48" s="19">
        <v>42.5</v>
      </c>
      <c r="BL48" s="19">
        <v>0</v>
      </c>
      <c r="BM48" s="19">
        <v>0</v>
      </c>
      <c r="BN48" s="19">
        <v>0</v>
      </c>
      <c r="BO48" s="31"/>
      <c r="BP48" s="19">
        <v>0</v>
      </c>
      <c r="BQ48" s="19">
        <v>0</v>
      </c>
      <c r="BR48" s="19">
        <v>0</v>
      </c>
      <c r="BS48" s="19">
        <v>0</v>
      </c>
      <c r="BT48" s="19">
        <v>0</v>
      </c>
      <c r="BU48" s="19">
        <v>0</v>
      </c>
      <c r="BV48" s="19">
        <v>0</v>
      </c>
      <c r="BW48" s="19">
        <v>0</v>
      </c>
      <c r="BX48" s="19"/>
      <c r="BY48" s="19"/>
      <c r="BZ48" s="19"/>
      <c r="CA48" s="19"/>
      <c r="CB48" s="19"/>
      <c r="CC48" s="19"/>
      <c r="CD48" s="19"/>
      <c r="CE48" s="19"/>
      <c r="CF48" s="19"/>
      <c r="CG48" s="19"/>
      <c r="CH48" s="19"/>
      <c r="CI48" s="19"/>
      <c r="CJ48" s="19"/>
      <c r="CK48" s="19"/>
      <c r="CL48" s="19"/>
      <c r="CM48" s="19" t="s">
        <v>4433</v>
      </c>
      <c r="CN48" s="63">
        <v>19870610</v>
      </c>
      <c r="CO48" s="63" t="s">
        <v>3578</v>
      </c>
      <c r="CP48" s="66"/>
      <c r="CQ48" s="64">
        <v>31938</v>
      </c>
      <c r="CR48" s="78" t="s">
        <v>2038</v>
      </c>
      <c r="CS48" s="78" t="s">
        <v>6954</v>
      </c>
    </row>
    <row r="49" spans="1:97">
      <c r="A49" s="20" t="s">
        <v>3591</v>
      </c>
      <c r="B49" s="16" t="s">
        <v>1769</v>
      </c>
      <c r="D49" s="19" t="s">
        <v>3782</v>
      </c>
      <c r="E49" s="19" t="s">
        <v>1707</v>
      </c>
      <c r="F49" s="4" t="s">
        <v>3685</v>
      </c>
      <c r="G49" s="47" t="s">
        <v>259</v>
      </c>
      <c r="H49" s="47">
        <v>10</v>
      </c>
      <c r="I49" s="47">
        <v>16</v>
      </c>
      <c r="J49" s="47">
        <v>101</v>
      </c>
      <c r="K49" s="23">
        <v>41.386949000000001</v>
      </c>
      <c r="L49" s="23">
        <v>-108.759726</v>
      </c>
      <c r="M49" s="61" t="s">
        <v>507</v>
      </c>
      <c r="N49" s="19" t="s">
        <v>4434</v>
      </c>
      <c r="P49" s="19" t="s">
        <v>5054</v>
      </c>
      <c r="Y49" s="63" t="s">
        <v>3788</v>
      </c>
      <c r="Z49" s="48">
        <v>31938</v>
      </c>
      <c r="AA49" s="19">
        <v>6</v>
      </c>
      <c r="AB49" s="19" t="s">
        <v>3789</v>
      </c>
      <c r="AC49" s="19">
        <v>16</v>
      </c>
      <c r="AD49" s="19">
        <v>0</v>
      </c>
      <c r="AE49" s="19">
        <v>133.44999999999999</v>
      </c>
      <c r="AF49" s="19">
        <v>0</v>
      </c>
      <c r="AH49" s="19">
        <v>200</v>
      </c>
      <c r="AI49" s="19">
        <v>73.2</v>
      </c>
      <c r="AJ49" s="19">
        <v>0</v>
      </c>
      <c r="AK49" s="6">
        <v>0</v>
      </c>
      <c r="AL49" s="19">
        <v>0</v>
      </c>
      <c r="AM49" s="19">
        <v>426.4</v>
      </c>
      <c r="AN49" s="53"/>
      <c r="AO49" s="63" t="s">
        <v>3577</v>
      </c>
      <c r="AP49" s="17">
        <f t="shared" si="0"/>
        <v>0.7984</v>
      </c>
      <c r="AQ49" s="17">
        <f t="shared" si="1"/>
        <v>0</v>
      </c>
      <c r="AR49" s="17">
        <f t="shared" si="22"/>
        <v>5.8050749999999995</v>
      </c>
      <c r="AS49" s="17">
        <f t="shared" si="3"/>
        <v>0</v>
      </c>
      <c r="AT49" s="17">
        <f t="shared" si="4"/>
        <v>6.6034749999999995</v>
      </c>
      <c r="AU49" s="5">
        <f t="shared" si="5"/>
        <v>5.6419999999999995</v>
      </c>
      <c r="AV49" s="5">
        <f t="shared" si="6"/>
        <v>1.1997479999999998</v>
      </c>
      <c r="AW49" s="5">
        <f>IF(AJ49&gt;0,AJ49*0.03333,0)</f>
        <v>0</v>
      </c>
      <c r="AX49" s="5">
        <f>IF(AK49&gt;0,AK49*0.0588,0)</f>
        <v>0</v>
      </c>
      <c r="AY49" s="5">
        <f t="shared" si="7"/>
        <v>0</v>
      </c>
      <c r="AZ49" s="5">
        <f t="shared" si="8"/>
        <v>6.8417479999999991</v>
      </c>
      <c r="BA49" s="7">
        <f t="shared" si="9"/>
        <v>-1.772175887302126E-2</v>
      </c>
      <c r="BB49" s="62">
        <f t="shared" si="10"/>
        <v>422.65</v>
      </c>
      <c r="BC49" s="6">
        <f t="shared" si="11"/>
        <v>-4.4167010187857016E-3</v>
      </c>
      <c r="BD49" s="32">
        <f t="shared" si="12"/>
        <v>0.12090603810872307</v>
      </c>
      <c r="BE49" s="32">
        <f t="shared" si="13"/>
        <v>0</v>
      </c>
      <c r="BF49" s="35">
        <f t="shared" si="14"/>
        <v>0.87909396189127698</v>
      </c>
      <c r="BG49" s="36">
        <f t="shared" si="15"/>
        <v>0.82464305905449897</v>
      </c>
      <c r="BH49" s="33">
        <f t="shared" si="16"/>
        <v>0.17535694094550106</v>
      </c>
      <c r="BI49" s="33">
        <f t="shared" si="17"/>
        <v>0</v>
      </c>
      <c r="BJ49" s="6">
        <v>0</v>
      </c>
      <c r="BK49" s="19">
        <v>3.8</v>
      </c>
      <c r="BL49" s="19">
        <v>0</v>
      </c>
      <c r="BM49" s="19">
        <v>0</v>
      </c>
      <c r="BN49" s="19">
        <v>0</v>
      </c>
      <c r="BO49" s="31"/>
      <c r="BP49" s="19">
        <v>0</v>
      </c>
      <c r="BQ49" s="19">
        <v>0</v>
      </c>
      <c r="BR49" s="19">
        <v>0</v>
      </c>
      <c r="BS49" s="19">
        <v>0</v>
      </c>
      <c r="BT49" s="19">
        <v>0</v>
      </c>
      <c r="BU49" s="19">
        <v>0</v>
      </c>
      <c r="BV49" s="19">
        <v>0</v>
      </c>
      <c r="BW49" s="19">
        <v>0</v>
      </c>
      <c r="BX49" s="19"/>
      <c r="BY49" s="19"/>
      <c r="BZ49" s="19"/>
      <c r="CA49" s="19"/>
      <c r="CB49" s="19"/>
      <c r="CC49" s="19"/>
      <c r="CD49" s="19"/>
      <c r="CE49" s="19"/>
      <c r="CF49" s="19"/>
      <c r="CG49" s="19"/>
      <c r="CH49" s="19"/>
      <c r="CI49" s="19"/>
      <c r="CJ49" s="19"/>
      <c r="CK49" s="19"/>
      <c r="CL49" s="19"/>
      <c r="CM49" s="19" t="s">
        <v>4433</v>
      </c>
      <c r="CN49" s="63">
        <v>19870610</v>
      </c>
      <c r="CO49" s="63" t="s">
        <v>3578</v>
      </c>
      <c r="CP49" s="66"/>
      <c r="CQ49" s="64">
        <v>31938</v>
      </c>
      <c r="CR49" s="78" t="s">
        <v>2038</v>
      </c>
      <c r="CS49" s="78" t="s">
        <v>6954</v>
      </c>
    </row>
    <row r="50" spans="1:97">
      <c r="A50" s="20" t="s">
        <v>3591</v>
      </c>
      <c r="B50" s="16" t="s">
        <v>1770</v>
      </c>
      <c r="D50" s="19" t="s">
        <v>3782</v>
      </c>
      <c r="E50" s="19" t="s">
        <v>1707</v>
      </c>
      <c r="F50" s="4" t="s">
        <v>3685</v>
      </c>
      <c r="G50" s="47" t="s">
        <v>3597</v>
      </c>
      <c r="H50" s="47">
        <v>31</v>
      </c>
      <c r="I50" s="47">
        <v>17</v>
      </c>
      <c r="J50" s="47">
        <v>101</v>
      </c>
      <c r="K50" s="23">
        <v>41.407319999999999</v>
      </c>
      <c r="L50" s="23">
        <v>-108.72708</v>
      </c>
      <c r="M50" s="61" t="s">
        <v>506</v>
      </c>
      <c r="N50" s="19" t="s">
        <v>3688</v>
      </c>
      <c r="P50" s="19" t="s">
        <v>5054</v>
      </c>
      <c r="Y50" s="63" t="s">
        <v>3788</v>
      </c>
      <c r="Z50" s="48">
        <v>32006</v>
      </c>
      <c r="AA50" s="19">
        <v>7.25</v>
      </c>
      <c r="AB50" s="19" t="s">
        <v>3789</v>
      </c>
      <c r="AC50" s="19">
        <v>232</v>
      </c>
      <c r="AD50" s="19">
        <v>41.5</v>
      </c>
      <c r="AE50" s="19">
        <v>3302.8</v>
      </c>
      <c r="AF50" s="19">
        <v>0</v>
      </c>
      <c r="AH50" s="19">
        <v>5300</v>
      </c>
      <c r="AI50" s="19">
        <v>622.20000000000005</v>
      </c>
      <c r="AJ50" s="19">
        <v>0</v>
      </c>
      <c r="AK50" s="6">
        <v>0</v>
      </c>
      <c r="AL50" s="19">
        <v>0</v>
      </c>
      <c r="AM50" s="19">
        <v>9509.7999999999993</v>
      </c>
      <c r="AN50" s="53"/>
      <c r="AO50" s="63" t="s">
        <v>3577</v>
      </c>
      <c r="AP50" s="17">
        <f t="shared" si="0"/>
        <v>11.5768</v>
      </c>
      <c r="AQ50" s="17">
        <f t="shared" si="1"/>
        <v>3.415035</v>
      </c>
      <c r="AR50" s="17">
        <f t="shared" si="22"/>
        <v>143.67179999999999</v>
      </c>
      <c r="AS50" s="17">
        <f t="shared" si="3"/>
        <v>0</v>
      </c>
      <c r="AT50" s="17">
        <f t="shared" si="4"/>
        <v>158.663635</v>
      </c>
      <c r="AU50" s="5">
        <f t="shared" si="5"/>
        <v>149.51300000000001</v>
      </c>
      <c r="AV50" s="5">
        <f t="shared" si="6"/>
        <v>10.197858</v>
      </c>
      <c r="AW50" s="5">
        <f>IF(AJ50&gt;0,AJ50*0.03333,0)</f>
        <v>0</v>
      </c>
      <c r="AX50" s="5">
        <f>IF(AK50&gt;0,AK50*0.0588,0)</f>
        <v>0</v>
      </c>
      <c r="AY50" s="5">
        <f t="shared" si="7"/>
        <v>0</v>
      </c>
      <c r="AZ50" s="5">
        <f t="shared" si="8"/>
        <v>159.710858</v>
      </c>
      <c r="BA50" s="7">
        <f t="shared" si="9"/>
        <v>-3.2892804638090223E-3</v>
      </c>
      <c r="BB50" s="62">
        <f t="shared" si="10"/>
        <v>9498.5</v>
      </c>
      <c r="BC50" s="6">
        <f t="shared" si="11"/>
        <v>-5.9447714945572584E-4</v>
      </c>
      <c r="BD50" s="32">
        <f t="shared" si="12"/>
        <v>7.2964419351668072E-2</v>
      </c>
      <c r="BE50" s="32">
        <f t="shared" si="13"/>
        <v>2.1523741089128582E-2</v>
      </c>
      <c r="BF50" s="35">
        <f t="shared" si="14"/>
        <v>0.90551183955920334</v>
      </c>
      <c r="BG50" s="36">
        <f t="shared" si="15"/>
        <v>0.93614799815301231</v>
      </c>
      <c r="BH50" s="33">
        <f t="shared" si="16"/>
        <v>6.3852001846987763E-2</v>
      </c>
      <c r="BI50" s="33">
        <f t="shared" si="17"/>
        <v>0</v>
      </c>
      <c r="BJ50" s="6">
        <v>0</v>
      </c>
      <c r="BK50" s="19">
        <v>11.3</v>
      </c>
      <c r="BL50" s="19">
        <v>0</v>
      </c>
      <c r="BM50" s="19">
        <v>0</v>
      </c>
      <c r="BN50" s="19">
        <v>0</v>
      </c>
      <c r="BO50" s="31"/>
      <c r="BP50" s="19">
        <v>0</v>
      </c>
      <c r="BQ50" s="19">
        <v>0</v>
      </c>
      <c r="BR50" s="19">
        <v>0</v>
      </c>
      <c r="BS50" s="19">
        <v>0</v>
      </c>
      <c r="BT50" s="19">
        <v>0</v>
      </c>
      <c r="BU50" s="19">
        <v>0</v>
      </c>
      <c r="BV50" s="19">
        <v>0</v>
      </c>
      <c r="BW50" s="19">
        <v>0</v>
      </c>
      <c r="BX50" s="19"/>
      <c r="BY50" s="19"/>
      <c r="BZ50" s="19"/>
      <c r="CA50" s="19"/>
      <c r="CB50" s="19"/>
      <c r="CC50" s="19"/>
      <c r="CD50" s="19"/>
      <c r="CE50" s="19"/>
      <c r="CF50" s="19"/>
      <c r="CG50" s="19"/>
      <c r="CH50" s="19"/>
      <c r="CI50" s="19"/>
      <c r="CJ50" s="19"/>
      <c r="CK50" s="19"/>
      <c r="CL50" s="19"/>
      <c r="CM50" s="63" t="s">
        <v>3820</v>
      </c>
      <c r="CN50" s="63">
        <v>19870817</v>
      </c>
      <c r="CO50" s="63" t="s">
        <v>3578</v>
      </c>
      <c r="CP50" s="66"/>
      <c r="CQ50" s="64">
        <v>32006</v>
      </c>
      <c r="CR50" s="78" t="s">
        <v>2038</v>
      </c>
      <c r="CS50" s="78" t="s">
        <v>6954</v>
      </c>
    </row>
    <row r="51" spans="1:97">
      <c r="A51" s="63" t="s">
        <v>3591</v>
      </c>
      <c r="B51" s="63" t="s">
        <v>855</v>
      </c>
      <c r="C51" s="63">
        <v>5021</v>
      </c>
      <c r="D51" s="19" t="s">
        <v>3782</v>
      </c>
      <c r="E51" s="63" t="s">
        <v>2393</v>
      </c>
      <c r="F51" s="63" t="s">
        <v>7278</v>
      </c>
      <c r="G51" s="65" t="s">
        <v>259</v>
      </c>
      <c r="H51" s="65">
        <v>23</v>
      </c>
      <c r="I51" s="65">
        <v>19</v>
      </c>
      <c r="J51" s="65">
        <v>92</v>
      </c>
      <c r="K51" s="23">
        <v>41.611583000000003</v>
      </c>
      <c r="L51" s="23">
        <v>-107.722989</v>
      </c>
      <c r="M51" s="61" t="s">
        <v>856</v>
      </c>
      <c r="N51" s="63" t="s">
        <v>857</v>
      </c>
      <c r="O51" s="63"/>
      <c r="P51" s="63" t="s">
        <v>5054</v>
      </c>
      <c r="Q51" s="63"/>
      <c r="R51" s="63"/>
      <c r="S51" s="55">
        <f>IF(U51&gt;0,V51-U51,"")</f>
        <v>41</v>
      </c>
      <c r="T51" s="63"/>
      <c r="U51" s="66">
        <v>8086</v>
      </c>
      <c r="V51" s="63">
        <v>8127</v>
      </c>
      <c r="W51" s="66">
        <v>9175</v>
      </c>
      <c r="X51" s="66"/>
      <c r="Y51" s="63"/>
      <c r="Z51" s="64">
        <v>38434</v>
      </c>
      <c r="AA51" s="63">
        <v>7.57</v>
      </c>
      <c r="AB51" s="63"/>
      <c r="AC51" s="63">
        <v>105</v>
      </c>
      <c r="AD51" s="63">
        <v>13</v>
      </c>
      <c r="AE51" s="63">
        <v>5090</v>
      </c>
      <c r="AF51" s="63">
        <v>63</v>
      </c>
      <c r="AG51" s="63"/>
      <c r="AH51" s="63">
        <v>6850</v>
      </c>
      <c r="AI51" s="63">
        <v>3310</v>
      </c>
      <c r="AJ51" s="63">
        <v>0</v>
      </c>
      <c r="AK51" s="63">
        <v>0</v>
      </c>
      <c r="AL51" s="63">
        <v>7</v>
      </c>
      <c r="AM51" s="63">
        <v>18200</v>
      </c>
      <c r="AN51" s="63"/>
      <c r="AO51" s="63" t="s">
        <v>3536</v>
      </c>
      <c r="AP51" s="17">
        <f t="shared" si="0"/>
        <v>5.2394999999999996</v>
      </c>
      <c r="AQ51" s="17">
        <f t="shared" si="1"/>
        <v>1.0697700000000001</v>
      </c>
      <c r="AR51" s="17">
        <f t="shared" si="22"/>
        <v>221.41499999999999</v>
      </c>
      <c r="AS51" s="17">
        <f t="shared" si="3"/>
        <v>1.61154</v>
      </c>
      <c r="AT51" s="17">
        <f t="shared" si="4"/>
        <v>229.33580999999998</v>
      </c>
      <c r="AU51" s="5">
        <f t="shared" si="5"/>
        <v>193.23849999999999</v>
      </c>
      <c r="AV51" s="5">
        <f t="shared" si="6"/>
        <v>54.250899999999994</v>
      </c>
      <c r="AW51" s="5">
        <f>IF(AJ51&gt;0,AJ51*0.03333,0)</f>
        <v>0</v>
      </c>
      <c r="AX51" s="5">
        <f>IF(AK51&gt;0,AK51*0.0588,0)</f>
        <v>0</v>
      </c>
      <c r="AY51" s="5">
        <f t="shared" si="7"/>
        <v>0.14574000000000001</v>
      </c>
      <c r="AZ51" s="5">
        <f t="shared" si="8"/>
        <v>247.63513999999998</v>
      </c>
      <c r="BA51" s="7">
        <f t="shared" si="9"/>
        <v>-3.8365711790204413E-2</v>
      </c>
      <c r="BB51" s="62">
        <f t="shared" si="10"/>
        <v>15438</v>
      </c>
      <c r="BC51" s="28">
        <f t="shared" si="11"/>
        <v>-8.2109518996373143E-2</v>
      </c>
      <c r="BD51" s="32">
        <f t="shared" si="12"/>
        <v>2.2846410248796297E-2</v>
      </c>
      <c r="BE51" s="32">
        <f t="shared" si="13"/>
        <v>4.6646443919944307E-3</v>
      </c>
      <c r="BF51" s="35">
        <f t="shared" si="14"/>
        <v>0.97248894535920927</v>
      </c>
      <c r="BG51" s="36">
        <f t="shared" si="15"/>
        <v>0.78033553719395399</v>
      </c>
      <c r="BH51" s="33">
        <f t="shared" si="16"/>
        <v>0.21907593566890385</v>
      </c>
      <c r="BI51" s="33">
        <f t="shared" si="17"/>
        <v>5.8852713714216821E-4</v>
      </c>
      <c r="BJ51" s="63">
        <v>0</v>
      </c>
      <c r="BK51" s="63">
        <v>14</v>
      </c>
      <c r="BL51" s="63">
        <v>0</v>
      </c>
      <c r="BM51" s="63">
        <v>0</v>
      </c>
      <c r="BN51" s="63">
        <v>0</v>
      </c>
      <c r="BO51" s="63">
        <v>0</v>
      </c>
      <c r="BP51" s="63">
        <v>0</v>
      </c>
      <c r="BQ51" s="63">
        <v>0</v>
      </c>
      <c r="BR51" s="63">
        <v>0</v>
      </c>
      <c r="BS51" s="63">
        <v>0</v>
      </c>
      <c r="BT51" s="63">
        <v>0</v>
      </c>
      <c r="BU51" s="63">
        <v>0</v>
      </c>
      <c r="BV51" s="63">
        <v>0</v>
      </c>
      <c r="BW51" s="63">
        <v>0</v>
      </c>
      <c r="BX51" s="63"/>
      <c r="BY51" s="63"/>
      <c r="BZ51" s="63"/>
      <c r="CA51" s="63"/>
      <c r="CB51" s="63"/>
      <c r="CC51" s="63"/>
      <c r="CD51" s="63"/>
      <c r="CE51" s="63"/>
      <c r="CF51" s="63"/>
      <c r="CG51" s="63"/>
      <c r="CH51" s="63"/>
      <c r="CI51" s="63"/>
      <c r="CJ51" s="63"/>
      <c r="CK51" s="63"/>
      <c r="CL51" s="63"/>
      <c r="CM51" s="63"/>
      <c r="CN51" s="63">
        <v>20050323</v>
      </c>
      <c r="CO51" s="63" t="s">
        <v>4012</v>
      </c>
      <c r="CP51" s="66"/>
      <c r="CQ51" s="64">
        <v>38436</v>
      </c>
      <c r="CR51" s="78" t="s">
        <v>2043</v>
      </c>
      <c r="CS51" s="78" t="s">
        <v>6954</v>
      </c>
    </row>
    <row r="52" spans="1:97" s="34" customFormat="1">
      <c r="A52" s="18" t="s">
        <v>3590</v>
      </c>
      <c r="B52" s="16" t="s">
        <v>401</v>
      </c>
      <c r="C52" s="21">
        <v>49008026</v>
      </c>
      <c r="D52" s="21" t="s">
        <v>3782</v>
      </c>
      <c r="E52" s="21" t="s">
        <v>2393</v>
      </c>
      <c r="F52" s="21" t="s">
        <v>7278</v>
      </c>
      <c r="G52" s="22"/>
      <c r="H52" s="22" t="s">
        <v>4981</v>
      </c>
      <c r="I52" s="22">
        <v>24</v>
      </c>
      <c r="J52" s="22">
        <v>87</v>
      </c>
      <c r="K52" s="23">
        <v>42.085160000000002</v>
      </c>
      <c r="L52" s="23">
        <v>-107.26248</v>
      </c>
      <c r="M52" s="61" t="s">
        <v>2465</v>
      </c>
      <c r="N52" s="21" t="s">
        <v>2432</v>
      </c>
      <c r="O52" s="25"/>
      <c r="P52" s="21" t="s">
        <v>5054</v>
      </c>
      <c r="Q52" s="74"/>
      <c r="R52" s="74"/>
      <c r="S52" s="74">
        <f>V52-U52</f>
        <v>50</v>
      </c>
      <c r="T52" s="21"/>
      <c r="U52" s="74">
        <v>3795</v>
      </c>
      <c r="V52" s="74">
        <v>3845</v>
      </c>
      <c r="W52" s="74">
        <v>3920</v>
      </c>
      <c r="X52" s="74"/>
      <c r="Y52" s="24" t="s">
        <v>3798</v>
      </c>
      <c r="Z52" s="25"/>
      <c r="AA52" s="26">
        <v>8.1</v>
      </c>
      <c r="AB52" s="21" t="s">
        <v>3789</v>
      </c>
      <c r="AC52" s="21">
        <v>11</v>
      </c>
      <c r="AD52" s="21">
        <v>5</v>
      </c>
      <c r="AE52" s="21">
        <v>1242</v>
      </c>
      <c r="AF52" s="21">
        <v>-3</v>
      </c>
      <c r="AG52" s="21">
        <v>-3</v>
      </c>
      <c r="AH52" s="21">
        <v>1090</v>
      </c>
      <c r="AI52" s="21">
        <v>1950</v>
      </c>
      <c r="AJ52" s="27"/>
      <c r="AK52" s="27"/>
      <c r="AL52" s="21">
        <v>10</v>
      </c>
      <c r="AM52" s="21">
        <v>3318</v>
      </c>
      <c r="AO52" s="4"/>
      <c r="AP52" s="17">
        <f t="shared" si="0"/>
        <v>0.54889999999999994</v>
      </c>
      <c r="AQ52" s="17">
        <f t="shared" si="1"/>
        <v>0.41144999999999998</v>
      </c>
      <c r="AR52" s="17">
        <f t="shared" si="22"/>
        <v>54.026999999999994</v>
      </c>
      <c r="AS52" s="17">
        <f t="shared" si="3"/>
        <v>0</v>
      </c>
      <c r="AT52" s="17">
        <f t="shared" si="4"/>
        <v>54.987349999999992</v>
      </c>
      <c r="AU52" s="5">
        <f t="shared" si="5"/>
        <v>30.748899999999999</v>
      </c>
      <c r="AV52" s="5">
        <f t="shared" si="6"/>
        <v>31.960499999999996</v>
      </c>
      <c r="AW52" s="5"/>
      <c r="AX52" s="5"/>
      <c r="AY52" s="5">
        <f t="shared" si="7"/>
        <v>0.20820000000000002</v>
      </c>
      <c r="AZ52" s="5">
        <f t="shared" si="8"/>
        <v>62.917599999999993</v>
      </c>
      <c r="BA52" s="7">
        <f t="shared" si="9"/>
        <v>-6.7259686722228387E-2</v>
      </c>
      <c r="BB52" s="62">
        <f t="shared" si="10"/>
        <v>4302</v>
      </c>
      <c r="BC52" s="28">
        <f t="shared" si="11"/>
        <v>0.12913385826771653</v>
      </c>
      <c r="BD52" s="32">
        <f t="shared" si="12"/>
        <v>9.9822959280634546E-3</v>
      </c>
      <c r="BE52" s="32">
        <f t="shared" si="13"/>
        <v>7.4826300958311326E-3</v>
      </c>
      <c r="BF52" s="35">
        <f t="shared" si="14"/>
        <v>0.9825350739761054</v>
      </c>
      <c r="BG52" s="33">
        <f t="shared" si="15"/>
        <v>0.48871698856917622</v>
      </c>
      <c r="BH52" s="37">
        <f t="shared" si="16"/>
        <v>0.50797392144646325</v>
      </c>
      <c r="BI52" s="33">
        <f t="shared" si="17"/>
        <v>3.3090899843604975E-3</v>
      </c>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24" t="s">
        <v>3798</v>
      </c>
      <c r="CN52" s="4"/>
      <c r="CO52" s="4"/>
      <c r="CP52" s="46"/>
      <c r="CQ52" s="4"/>
      <c r="CR52" s="78" t="s">
        <v>2044</v>
      </c>
      <c r="CS52" s="78" t="s">
        <v>6954</v>
      </c>
    </row>
    <row r="53" spans="1:97" s="34" customFormat="1">
      <c r="A53" s="18" t="s">
        <v>3590</v>
      </c>
      <c r="B53" s="16" t="s">
        <v>4518</v>
      </c>
      <c r="C53" s="21">
        <v>49008024</v>
      </c>
      <c r="D53" s="21" t="s">
        <v>3782</v>
      </c>
      <c r="E53" s="21" t="s">
        <v>2393</v>
      </c>
      <c r="F53" s="21" t="s">
        <v>2461</v>
      </c>
      <c r="G53" s="22"/>
      <c r="H53" s="22" t="s">
        <v>3806</v>
      </c>
      <c r="I53" s="22">
        <v>24</v>
      </c>
      <c r="J53" s="22">
        <v>88</v>
      </c>
      <c r="K53" s="23">
        <v>42.013039999999997</v>
      </c>
      <c r="L53" s="23">
        <v>-107.36344</v>
      </c>
      <c r="M53" s="61" t="s">
        <v>2463</v>
      </c>
      <c r="N53" s="21" t="s">
        <v>2464</v>
      </c>
      <c r="O53" s="25"/>
      <c r="P53" s="21" t="s">
        <v>5054</v>
      </c>
      <c r="Q53" s="74"/>
      <c r="R53" s="74"/>
      <c r="S53" s="74">
        <f>V53-U53</f>
        <v>29</v>
      </c>
      <c r="T53" s="21"/>
      <c r="U53" s="74">
        <v>1956</v>
      </c>
      <c r="V53" s="74">
        <v>1985</v>
      </c>
      <c r="W53" s="74"/>
      <c r="X53" s="74"/>
      <c r="Y53" s="24" t="s">
        <v>3798</v>
      </c>
      <c r="Z53" s="25"/>
      <c r="AA53" s="26">
        <v>7.9</v>
      </c>
      <c r="AB53" s="21" t="s">
        <v>3789</v>
      </c>
      <c r="AC53" s="21">
        <v>72</v>
      </c>
      <c r="AD53" s="21">
        <v>37</v>
      </c>
      <c r="AE53" s="21">
        <v>3632</v>
      </c>
      <c r="AF53" s="21">
        <v>-3</v>
      </c>
      <c r="AG53" s="21">
        <v>-3</v>
      </c>
      <c r="AH53" s="21">
        <v>3800</v>
      </c>
      <c r="AI53" s="21">
        <v>3465</v>
      </c>
      <c r="AJ53" s="27"/>
      <c r="AK53" s="27"/>
      <c r="AL53" s="21">
        <v>26</v>
      </c>
      <c r="AM53" s="21">
        <v>9274</v>
      </c>
      <c r="AO53" s="4"/>
      <c r="AP53" s="17">
        <f t="shared" si="0"/>
        <v>3.5928</v>
      </c>
      <c r="AQ53" s="17">
        <f t="shared" si="1"/>
        <v>3.0447299999999999</v>
      </c>
      <c r="AR53" s="17">
        <f t="shared" si="22"/>
        <v>157.99199999999999</v>
      </c>
      <c r="AS53" s="17">
        <f t="shared" si="3"/>
        <v>0</v>
      </c>
      <c r="AT53" s="17">
        <f t="shared" si="4"/>
        <v>164.62952999999999</v>
      </c>
      <c r="AU53" s="5">
        <f t="shared" si="5"/>
        <v>107.19799999999999</v>
      </c>
      <c r="AV53" s="5">
        <f t="shared" si="6"/>
        <v>56.791349999999994</v>
      </c>
      <c r="AW53" s="5"/>
      <c r="AX53" s="5"/>
      <c r="AY53" s="5">
        <f t="shared" si="7"/>
        <v>0.54132000000000002</v>
      </c>
      <c r="AZ53" s="5">
        <f t="shared" si="8"/>
        <v>164.53067000000001</v>
      </c>
      <c r="BA53" s="7">
        <f t="shared" si="9"/>
        <v>3.0034007756701299E-4</v>
      </c>
      <c r="BB53" s="62">
        <f t="shared" si="10"/>
        <v>11026</v>
      </c>
      <c r="BC53" s="28">
        <f t="shared" si="11"/>
        <v>8.6305418719211824E-2</v>
      </c>
      <c r="BD53" s="32">
        <f t="shared" si="12"/>
        <v>2.1823545265542581E-2</v>
      </c>
      <c r="BE53" s="32">
        <f t="shared" si="13"/>
        <v>1.8494434139488827E-2</v>
      </c>
      <c r="BF53" s="35">
        <f t="shared" si="14"/>
        <v>0.95968202059496865</v>
      </c>
      <c r="BG53" s="37">
        <f t="shared" si="15"/>
        <v>0.65153809924921591</v>
      </c>
      <c r="BH53" s="33">
        <f t="shared" si="16"/>
        <v>0.34517181507861111</v>
      </c>
      <c r="BI53" s="33">
        <f t="shared" si="17"/>
        <v>3.2900856721728537E-3</v>
      </c>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24" t="s">
        <v>3815</v>
      </c>
      <c r="CN53" s="4"/>
      <c r="CO53" s="4"/>
      <c r="CP53" s="46"/>
      <c r="CQ53" s="4"/>
      <c r="CR53" s="78" t="s">
        <v>2044</v>
      </c>
      <c r="CS53" s="78" t="s">
        <v>6954</v>
      </c>
    </row>
    <row r="54" spans="1:97" s="34" customFormat="1">
      <c r="A54" s="18" t="s">
        <v>3590</v>
      </c>
      <c r="B54" s="16" t="s">
        <v>4523</v>
      </c>
      <c r="C54" s="21">
        <v>49001690</v>
      </c>
      <c r="D54" s="21" t="s">
        <v>3782</v>
      </c>
      <c r="E54" s="21" t="s">
        <v>2393</v>
      </c>
      <c r="F54" s="21" t="s">
        <v>2424</v>
      </c>
      <c r="G54" s="22"/>
      <c r="H54" s="22" t="s">
        <v>5242</v>
      </c>
      <c r="I54" s="22">
        <v>25</v>
      </c>
      <c r="J54" s="22">
        <v>86</v>
      </c>
      <c r="K54" s="23">
        <v>42.092590000000001</v>
      </c>
      <c r="L54" s="23">
        <v>-107.10686</v>
      </c>
      <c r="M54" s="61" t="s">
        <v>2425</v>
      </c>
      <c r="N54" s="21" t="s">
        <v>1822</v>
      </c>
      <c r="O54" s="25"/>
      <c r="P54" s="21" t="s">
        <v>5054</v>
      </c>
      <c r="Q54" s="74"/>
      <c r="R54" s="74">
        <v>1981</v>
      </c>
      <c r="S54" s="74">
        <f>V54-U54</f>
        <v>13</v>
      </c>
      <c r="T54" s="21"/>
      <c r="U54" s="74">
        <v>4997</v>
      </c>
      <c r="V54" s="74">
        <v>5010</v>
      </c>
      <c r="W54" s="74"/>
      <c r="X54" s="74"/>
      <c r="Y54" s="24" t="s">
        <v>3852</v>
      </c>
      <c r="Z54" s="25">
        <v>23463</v>
      </c>
      <c r="AA54" s="26">
        <v>8.4</v>
      </c>
      <c r="AB54" s="21" t="s">
        <v>3789</v>
      </c>
      <c r="AC54" s="21">
        <v>19</v>
      </c>
      <c r="AD54" s="21">
        <v>15</v>
      </c>
      <c r="AE54" s="21">
        <v>2347</v>
      </c>
      <c r="AF54" s="21">
        <v>16</v>
      </c>
      <c r="AG54" s="21">
        <v>-3</v>
      </c>
      <c r="AH54" s="21">
        <v>2040</v>
      </c>
      <c r="AI54" s="21">
        <v>2818</v>
      </c>
      <c r="AJ54" s="27"/>
      <c r="AK54" s="27"/>
      <c r="AL54" s="21">
        <v>-1</v>
      </c>
      <c r="AM54" s="21">
        <v>5863</v>
      </c>
      <c r="AO54" s="4"/>
      <c r="AP54" s="17">
        <f t="shared" si="0"/>
        <v>0.94809999999999994</v>
      </c>
      <c r="AQ54" s="17">
        <f t="shared" si="1"/>
        <v>1.2343500000000001</v>
      </c>
      <c r="AR54" s="17">
        <f t="shared" si="22"/>
        <v>102.0945</v>
      </c>
      <c r="AS54" s="17">
        <f t="shared" si="3"/>
        <v>0.40927999999999998</v>
      </c>
      <c r="AT54" s="17">
        <f t="shared" si="4"/>
        <v>104.68622999999999</v>
      </c>
      <c r="AU54" s="5">
        <f t="shared" si="5"/>
        <v>57.548400000000001</v>
      </c>
      <c r="AV54" s="5">
        <f t="shared" si="6"/>
        <v>46.187019999999997</v>
      </c>
      <c r="AW54" s="5"/>
      <c r="AX54" s="5"/>
      <c r="AY54" s="5">
        <f t="shared" si="7"/>
        <v>0</v>
      </c>
      <c r="AZ54" s="5">
        <f t="shared" si="8"/>
        <v>103.73542</v>
      </c>
      <c r="BA54" s="7">
        <f t="shared" si="9"/>
        <v>4.5619540964193976E-3</v>
      </c>
      <c r="BB54" s="62">
        <f t="shared" si="10"/>
        <v>7251</v>
      </c>
      <c r="BC54" s="28">
        <f t="shared" si="11"/>
        <v>0.1058410858624371</v>
      </c>
      <c r="BD54" s="32">
        <f t="shared" si="12"/>
        <v>9.0565874805120031E-3</v>
      </c>
      <c r="BE54" s="32">
        <f t="shared" si="13"/>
        <v>1.1790949010199336E-2</v>
      </c>
      <c r="BF54" s="35">
        <f t="shared" si="14"/>
        <v>0.97915246350928864</v>
      </c>
      <c r="BG54" s="37">
        <f t="shared" si="15"/>
        <v>0.55476133417110562</v>
      </c>
      <c r="BH54" s="33">
        <f t="shared" si="16"/>
        <v>0.44523866582889426</v>
      </c>
      <c r="BI54" s="33">
        <f t="shared" si="17"/>
        <v>0</v>
      </c>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24" t="s">
        <v>3852</v>
      </c>
      <c r="CN54" s="4"/>
      <c r="CO54" s="4"/>
      <c r="CP54" s="46"/>
      <c r="CQ54" s="4"/>
      <c r="CR54" s="78" t="s">
        <v>2044</v>
      </c>
      <c r="CS54" s="78" t="s">
        <v>6954</v>
      </c>
    </row>
    <row r="55" spans="1:97" s="34" customFormat="1">
      <c r="A55" s="18" t="s">
        <v>3590</v>
      </c>
      <c r="B55" s="16" t="s">
        <v>481</v>
      </c>
      <c r="C55" s="21">
        <v>49009386</v>
      </c>
      <c r="D55" s="21" t="s">
        <v>3782</v>
      </c>
      <c r="E55" s="21" t="s">
        <v>2393</v>
      </c>
      <c r="F55" s="21" t="s">
        <v>7278</v>
      </c>
      <c r="G55" s="22"/>
      <c r="H55" s="22" t="s">
        <v>3800</v>
      </c>
      <c r="I55" s="22">
        <v>25</v>
      </c>
      <c r="J55" s="22">
        <v>87</v>
      </c>
      <c r="K55" s="23">
        <v>42.15401</v>
      </c>
      <c r="L55" s="23">
        <v>-107.23649</v>
      </c>
      <c r="M55" s="61" t="s">
        <v>3728</v>
      </c>
      <c r="N55" s="21" t="s">
        <v>2524</v>
      </c>
      <c r="O55" s="25"/>
      <c r="P55" s="21" t="s">
        <v>5054</v>
      </c>
      <c r="Q55" s="74"/>
      <c r="R55" s="74"/>
      <c r="S55" s="74">
        <f>V55-U55</f>
        <v>134</v>
      </c>
      <c r="T55" s="21"/>
      <c r="U55" s="74">
        <v>3836</v>
      </c>
      <c r="V55" s="74">
        <v>3970</v>
      </c>
      <c r="W55" s="74">
        <v>6028</v>
      </c>
      <c r="X55" s="74"/>
      <c r="Y55" s="24" t="s">
        <v>3798</v>
      </c>
      <c r="Z55" s="25"/>
      <c r="AA55" s="26">
        <v>8.8000000000000007</v>
      </c>
      <c r="AB55" s="21" t="s">
        <v>3837</v>
      </c>
      <c r="AC55" s="21">
        <v>1</v>
      </c>
      <c r="AD55" s="21">
        <v>0</v>
      </c>
      <c r="AE55" s="21">
        <v>538</v>
      </c>
      <c r="AF55" s="21">
        <v>-3</v>
      </c>
      <c r="AG55" s="21">
        <v>-3</v>
      </c>
      <c r="AH55" s="21">
        <v>42</v>
      </c>
      <c r="AI55" s="21">
        <v>980</v>
      </c>
      <c r="AJ55" s="27"/>
      <c r="AK55" s="27"/>
      <c r="AL55" s="21">
        <v>145</v>
      </c>
      <c r="AM55" s="21">
        <v>1304</v>
      </c>
      <c r="AO55" s="4"/>
      <c r="AP55" s="17">
        <f t="shared" si="0"/>
        <v>4.99E-2</v>
      </c>
      <c r="AQ55" s="17">
        <f t="shared" si="1"/>
        <v>0</v>
      </c>
      <c r="AR55" s="17">
        <f t="shared" si="22"/>
        <v>23.402999999999999</v>
      </c>
      <c r="AS55" s="17">
        <f t="shared" si="3"/>
        <v>0</v>
      </c>
      <c r="AT55" s="17">
        <f t="shared" si="4"/>
        <v>23.4529</v>
      </c>
      <c r="AU55" s="5">
        <f t="shared" si="5"/>
        <v>1.18482</v>
      </c>
      <c r="AV55" s="5">
        <f t="shared" si="6"/>
        <v>16.062199999999997</v>
      </c>
      <c r="AW55" s="5"/>
      <c r="AX55" s="5"/>
      <c r="AY55" s="5">
        <f t="shared" si="7"/>
        <v>3.0189000000000004</v>
      </c>
      <c r="AZ55" s="5">
        <f t="shared" si="8"/>
        <v>20.265919999999994</v>
      </c>
      <c r="BA55" s="7">
        <f t="shared" si="9"/>
        <v>7.2897209942994937E-2</v>
      </c>
      <c r="BB55" s="62">
        <f t="shared" si="10"/>
        <v>1700</v>
      </c>
      <c r="BC55" s="28">
        <f t="shared" si="11"/>
        <v>0.13182423435419441</v>
      </c>
      <c r="BD55" s="32">
        <f t="shared" si="12"/>
        <v>2.1276686465213257E-3</v>
      </c>
      <c r="BE55" s="32">
        <f t="shared" si="13"/>
        <v>0</v>
      </c>
      <c r="BF55" s="35">
        <f t="shared" si="14"/>
        <v>0.99787233135347864</v>
      </c>
      <c r="BG55" s="33">
        <f t="shared" si="15"/>
        <v>5.8463667082471478E-2</v>
      </c>
      <c r="BH55" s="36">
        <f t="shared" si="16"/>
        <v>0.79257196317759082</v>
      </c>
      <c r="BI55" s="33">
        <f t="shared" si="17"/>
        <v>0.14896436973993785</v>
      </c>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24" t="s">
        <v>2449</v>
      </c>
      <c r="CN55" s="4"/>
      <c r="CO55" s="4"/>
      <c r="CP55" s="46"/>
      <c r="CQ55" s="4"/>
      <c r="CR55" s="78" t="s">
        <v>2044</v>
      </c>
      <c r="CS55" s="78" t="s">
        <v>6954</v>
      </c>
    </row>
    <row r="56" spans="1:97" s="34" customFormat="1">
      <c r="A56" s="18" t="s">
        <v>3590</v>
      </c>
      <c r="B56" s="16" t="s">
        <v>403</v>
      </c>
      <c r="C56" s="21">
        <v>49007004</v>
      </c>
      <c r="D56" s="21" t="s">
        <v>3782</v>
      </c>
      <c r="E56" s="21" t="s">
        <v>2393</v>
      </c>
      <c r="F56" s="21" t="s">
        <v>2392</v>
      </c>
      <c r="G56" s="22"/>
      <c r="H56" s="22" t="s">
        <v>4981</v>
      </c>
      <c r="I56" s="22">
        <v>25</v>
      </c>
      <c r="J56" s="22">
        <v>88</v>
      </c>
      <c r="K56" s="23">
        <v>42.173009999999998</v>
      </c>
      <c r="L56" s="23">
        <v>-107.40131</v>
      </c>
      <c r="M56" s="61" t="s">
        <v>2450</v>
      </c>
      <c r="N56" s="21" t="s">
        <v>7144</v>
      </c>
      <c r="O56" s="25"/>
      <c r="P56" s="21" t="s">
        <v>5054</v>
      </c>
      <c r="Q56" s="74"/>
      <c r="R56" s="74">
        <v>529</v>
      </c>
      <c r="S56" s="74">
        <f>V56-U56</f>
        <v>30</v>
      </c>
      <c r="T56" s="21"/>
      <c r="U56" s="74">
        <v>3312</v>
      </c>
      <c r="V56" s="74">
        <v>3342</v>
      </c>
      <c r="W56" s="74"/>
      <c r="X56" s="74"/>
      <c r="Y56" s="24" t="s">
        <v>3798</v>
      </c>
      <c r="Z56" s="25">
        <v>19735</v>
      </c>
      <c r="AA56" s="26">
        <v>8.1999999999999993</v>
      </c>
      <c r="AB56" s="21" t="s">
        <v>3837</v>
      </c>
      <c r="AC56" s="21">
        <v>-1</v>
      </c>
      <c r="AD56" s="21">
        <v>-1</v>
      </c>
      <c r="AE56" s="21">
        <v>1224</v>
      </c>
      <c r="AF56" s="21">
        <v>-3</v>
      </c>
      <c r="AG56" s="21">
        <v>-3</v>
      </c>
      <c r="AH56" s="21">
        <v>770</v>
      </c>
      <c r="AI56" s="21">
        <v>1280</v>
      </c>
      <c r="AJ56" s="27"/>
      <c r="AK56" s="27"/>
      <c r="AL56" s="21">
        <v>122</v>
      </c>
      <c r="AM56" s="21">
        <v>2991</v>
      </c>
      <c r="AO56" s="4"/>
      <c r="AP56" s="17">
        <f t="shared" si="0"/>
        <v>0</v>
      </c>
      <c r="AQ56" s="17">
        <f t="shared" si="1"/>
        <v>0</v>
      </c>
      <c r="AR56" s="17">
        <f t="shared" si="22"/>
        <v>53.244</v>
      </c>
      <c r="AS56" s="17">
        <f t="shared" si="3"/>
        <v>0</v>
      </c>
      <c r="AT56" s="17">
        <f t="shared" si="4"/>
        <v>53.244</v>
      </c>
      <c r="AU56" s="5">
        <f t="shared" si="5"/>
        <v>21.721699999999998</v>
      </c>
      <c r="AV56" s="5">
        <f t="shared" si="6"/>
        <v>20.979199999999999</v>
      </c>
      <c r="AW56" s="5"/>
      <c r="AX56" s="5"/>
      <c r="AY56" s="5">
        <f t="shared" si="7"/>
        <v>2.5400400000000003</v>
      </c>
      <c r="AZ56" s="5">
        <f t="shared" si="8"/>
        <v>45.240939999999995</v>
      </c>
      <c r="BA56" s="7">
        <f t="shared" si="9"/>
        <v>8.1261764489068133E-2</v>
      </c>
      <c r="BB56" s="62">
        <f t="shared" si="10"/>
        <v>3388</v>
      </c>
      <c r="BC56" s="28">
        <f t="shared" si="11"/>
        <v>6.2235460103464493E-2</v>
      </c>
      <c r="BD56" s="32">
        <f t="shared" si="12"/>
        <v>0</v>
      </c>
      <c r="BE56" s="32">
        <f t="shared" si="13"/>
        <v>0</v>
      </c>
      <c r="BF56" s="35">
        <f t="shared" si="14"/>
        <v>1</v>
      </c>
      <c r="BG56" s="37">
        <f t="shared" si="15"/>
        <v>0.48013370190805055</v>
      </c>
      <c r="BH56" s="33">
        <f t="shared" si="16"/>
        <v>0.46372157607688969</v>
      </c>
      <c r="BI56" s="33">
        <f t="shared" si="17"/>
        <v>5.6144722015059823E-2</v>
      </c>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24" t="s">
        <v>2451</v>
      </c>
      <c r="CN56" s="4"/>
      <c r="CO56" s="4"/>
      <c r="CP56" s="46"/>
      <c r="CQ56" s="4"/>
      <c r="CR56" s="78" t="s">
        <v>2044</v>
      </c>
      <c r="CS56" s="78" t="s">
        <v>6954</v>
      </c>
    </row>
    <row r="57" spans="1:97" s="34" customFormat="1">
      <c r="A57" s="18" t="s">
        <v>3590</v>
      </c>
      <c r="B57" s="16" t="s">
        <v>431</v>
      </c>
      <c r="C57" s="21">
        <v>49001406</v>
      </c>
      <c r="D57" s="21" t="s">
        <v>3782</v>
      </c>
      <c r="E57" s="21" t="s">
        <v>2393</v>
      </c>
      <c r="F57" s="21" t="s">
        <v>2415</v>
      </c>
      <c r="G57" s="22"/>
      <c r="H57" s="22" t="s">
        <v>5226</v>
      </c>
      <c r="I57" s="22">
        <v>26</v>
      </c>
      <c r="J57" s="22">
        <v>89</v>
      </c>
      <c r="K57" s="23">
        <v>42.245249999999999</v>
      </c>
      <c r="L57" s="23">
        <v>-107.51631</v>
      </c>
      <c r="M57" s="61" t="s">
        <v>2416</v>
      </c>
      <c r="N57" s="21" t="s">
        <v>2218</v>
      </c>
      <c r="O57" s="25"/>
      <c r="P57" s="21" t="s">
        <v>5054</v>
      </c>
      <c r="Q57" s="74"/>
      <c r="R57" s="74"/>
      <c r="S57" s="74"/>
      <c r="T57" s="21"/>
      <c r="U57" s="74"/>
      <c r="V57" s="74">
        <v>0</v>
      </c>
      <c r="W57" s="74"/>
      <c r="X57" s="74"/>
      <c r="Y57" s="24" t="s">
        <v>3788</v>
      </c>
      <c r="Z57" s="25">
        <v>20246</v>
      </c>
      <c r="AA57" s="26">
        <v>8.1999999999999993</v>
      </c>
      <c r="AB57" s="21" t="s">
        <v>3789</v>
      </c>
      <c r="AC57" s="21">
        <v>13</v>
      </c>
      <c r="AD57" s="21">
        <v>4</v>
      </c>
      <c r="AE57" s="21">
        <v>2972</v>
      </c>
      <c r="AF57" s="21">
        <v>-3</v>
      </c>
      <c r="AG57" s="21">
        <v>-3</v>
      </c>
      <c r="AH57" s="21">
        <v>1288</v>
      </c>
      <c r="AI57" s="21">
        <v>5714</v>
      </c>
      <c r="AJ57" s="27"/>
      <c r="AK57" s="27"/>
      <c r="AL57" s="21">
        <v>10</v>
      </c>
      <c r="AM57" s="21">
        <v>7100</v>
      </c>
      <c r="AO57" s="4"/>
      <c r="AP57" s="17">
        <f t="shared" si="0"/>
        <v>0.64870000000000005</v>
      </c>
      <c r="AQ57" s="17">
        <f t="shared" si="1"/>
        <v>0.32916000000000001</v>
      </c>
      <c r="AR57" s="17">
        <f t="shared" si="22"/>
        <v>129.28199999999998</v>
      </c>
      <c r="AS57" s="17">
        <f t="shared" si="3"/>
        <v>0</v>
      </c>
      <c r="AT57" s="17">
        <f t="shared" si="4"/>
        <v>130.25985999999997</v>
      </c>
      <c r="AU57" s="5">
        <f t="shared" si="5"/>
        <v>36.334479999999999</v>
      </c>
      <c r="AV57" s="5">
        <f t="shared" si="6"/>
        <v>93.652459999999991</v>
      </c>
      <c r="AW57" s="5"/>
      <c r="AX57" s="5"/>
      <c r="AY57" s="5">
        <f t="shared" si="7"/>
        <v>0.20820000000000002</v>
      </c>
      <c r="AZ57" s="5">
        <f t="shared" si="8"/>
        <v>130.19514000000001</v>
      </c>
      <c r="BA57" s="7">
        <f t="shared" si="9"/>
        <v>2.4848822253351136E-4</v>
      </c>
      <c r="BB57" s="62">
        <f t="shared" si="10"/>
        <v>9995</v>
      </c>
      <c r="BC57" s="28">
        <f t="shared" si="11"/>
        <v>0.16934776250365605</v>
      </c>
      <c r="BD57" s="32">
        <f t="shared" si="12"/>
        <v>4.9800452725805187E-3</v>
      </c>
      <c r="BE57" s="32">
        <f t="shared" si="13"/>
        <v>2.5269488236821388E-3</v>
      </c>
      <c r="BF57" s="35">
        <f t="shared" si="14"/>
        <v>0.99249300590373735</v>
      </c>
      <c r="BG57" s="33">
        <f t="shared" si="15"/>
        <v>0.27907708382970359</v>
      </c>
      <c r="BH57" s="37">
        <f t="shared" si="16"/>
        <v>0.71932377813795501</v>
      </c>
      <c r="BI57" s="33">
        <f t="shared" si="17"/>
        <v>1.5991380323412995E-3</v>
      </c>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24" t="s">
        <v>7041</v>
      </c>
      <c r="CN57" s="4"/>
      <c r="CO57" s="4"/>
      <c r="CP57" s="46"/>
      <c r="CQ57" s="4"/>
      <c r="CR57" s="78" t="s">
        <v>2044</v>
      </c>
      <c r="CS57" s="78" t="s">
        <v>6954</v>
      </c>
    </row>
    <row r="58" spans="1:97" s="34" customFormat="1">
      <c r="A58" s="18" t="s">
        <v>3590</v>
      </c>
      <c r="B58" s="16" t="s">
        <v>4532</v>
      </c>
      <c r="C58" s="21">
        <v>49013142</v>
      </c>
      <c r="D58" s="21" t="s">
        <v>3782</v>
      </c>
      <c r="E58" s="21" t="s">
        <v>2393</v>
      </c>
      <c r="F58" s="21" t="s">
        <v>2434</v>
      </c>
      <c r="G58" s="47" t="s">
        <v>259</v>
      </c>
      <c r="H58" s="22" t="s">
        <v>3853</v>
      </c>
      <c r="I58" s="22">
        <v>26</v>
      </c>
      <c r="J58" s="22">
        <v>89</v>
      </c>
      <c r="K58" s="23">
        <v>42.215479999999999</v>
      </c>
      <c r="L58" s="23">
        <v>-107.46491</v>
      </c>
      <c r="M58" s="61" t="s">
        <v>2435</v>
      </c>
      <c r="N58" s="21" t="s">
        <v>2503</v>
      </c>
      <c r="O58" s="25"/>
      <c r="P58" s="21" t="s">
        <v>5054</v>
      </c>
      <c r="Q58" s="74"/>
      <c r="R58" s="74" t="s">
        <v>1667</v>
      </c>
      <c r="S58" s="76"/>
      <c r="T58" s="21" t="s">
        <v>2512</v>
      </c>
      <c r="U58" s="74">
        <v>4652</v>
      </c>
      <c r="V58" s="74">
        <v>0</v>
      </c>
      <c r="W58" s="74"/>
      <c r="X58" s="74"/>
      <c r="Y58" s="24" t="s">
        <v>3798</v>
      </c>
      <c r="Z58" s="25"/>
      <c r="AA58" s="26">
        <v>7.6</v>
      </c>
      <c r="AB58" s="21" t="s">
        <v>3789</v>
      </c>
      <c r="AC58" s="21">
        <v>44</v>
      </c>
      <c r="AD58" s="21">
        <v>12</v>
      </c>
      <c r="AE58" s="21">
        <v>1437</v>
      </c>
      <c r="AF58" s="21">
        <v>-3</v>
      </c>
      <c r="AG58" s="21">
        <v>-3</v>
      </c>
      <c r="AH58" s="21">
        <v>1060</v>
      </c>
      <c r="AI58" s="21">
        <v>2035</v>
      </c>
      <c r="AJ58" s="27"/>
      <c r="AK58" s="27"/>
      <c r="AL58" s="21">
        <v>119</v>
      </c>
      <c r="AM58" s="21">
        <v>3673</v>
      </c>
      <c r="AO58" s="4"/>
      <c r="AP58" s="17">
        <f t="shared" si="0"/>
        <v>2.1955999999999998</v>
      </c>
      <c r="AQ58" s="17">
        <f t="shared" si="1"/>
        <v>0.98748000000000002</v>
      </c>
      <c r="AR58" s="17">
        <f t="shared" si="22"/>
        <v>62.509499999999996</v>
      </c>
      <c r="AS58" s="17">
        <f t="shared" si="3"/>
        <v>0</v>
      </c>
      <c r="AT58" s="17">
        <f t="shared" si="4"/>
        <v>65.692579999999992</v>
      </c>
      <c r="AU58" s="5">
        <f t="shared" si="5"/>
        <v>29.9026</v>
      </c>
      <c r="AV58" s="5">
        <f t="shared" si="6"/>
        <v>33.353649999999995</v>
      </c>
      <c r="AW58" s="5"/>
      <c r="AX58" s="5"/>
      <c r="AY58" s="5">
        <f t="shared" si="7"/>
        <v>2.4775800000000001</v>
      </c>
      <c r="AZ58" s="5">
        <f t="shared" si="8"/>
        <v>65.733829999999998</v>
      </c>
      <c r="BA58" s="7">
        <f t="shared" si="9"/>
        <v>-3.1386385734804081E-4</v>
      </c>
      <c r="BB58" s="62">
        <f t="shared" si="10"/>
        <v>4701</v>
      </c>
      <c r="BC58" s="28">
        <f t="shared" si="11"/>
        <v>0.12276092667781227</v>
      </c>
      <c r="BD58" s="32">
        <f t="shared" si="12"/>
        <v>3.3422343893328592E-2</v>
      </c>
      <c r="BE58" s="32">
        <f t="shared" si="13"/>
        <v>1.5031834645556623E-2</v>
      </c>
      <c r="BF58" s="35">
        <f t="shared" si="14"/>
        <v>0.95154582146111488</v>
      </c>
      <c r="BG58" s="33">
        <f t="shared" si="15"/>
        <v>0.45490427075373518</v>
      </c>
      <c r="BH58" s="37">
        <f t="shared" si="16"/>
        <v>0.50740463472157327</v>
      </c>
      <c r="BI58" s="33">
        <f t="shared" si="17"/>
        <v>3.7691094524691472E-2</v>
      </c>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24" t="s">
        <v>3798</v>
      </c>
      <c r="CN58" s="4"/>
      <c r="CO58" s="4"/>
      <c r="CP58" s="46"/>
      <c r="CQ58" s="4"/>
      <c r="CR58" s="78" t="s">
        <v>2044</v>
      </c>
      <c r="CS58" s="78" t="s">
        <v>6954</v>
      </c>
    </row>
    <row r="59" spans="1:97">
      <c r="A59" s="20" t="s">
        <v>3590</v>
      </c>
      <c r="B59" s="16" t="s">
        <v>344</v>
      </c>
      <c r="C59" s="19">
        <v>49007448</v>
      </c>
      <c r="D59" s="19" t="s">
        <v>3782</v>
      </c>
      <c r="E59" s="19" t="s">
        <v>1707</v>
      </c>
      <c r="F59" s="19" t="s">
        <v>3192</v>
      </c>
      <c r="G59" s="47"/>
      <c r="H59" s="47" t="s">
        <v>1542</v>
      </c>
      <c r="I59" s="47" t="s">
        <v>5446</v>
      </c>
      <c r="J59" s="47" t="s">
        <v>5489</v>
      </c>
      <c r="K59" s="23">
        <v>42.248240000000003</v>
      </c>
      <c r="L59" s="23">
        <v>-107.56480000000001</v>
      </c>
      <c r="M59" s="61" t="s">
        <v>4475</v>
      </c>
      <c r="N59" s="19" t="s">
        <v>4476</v>
      </c>
      <c r="P59" s="19" t="s">
        <v>5054</v>
      </c>
      <c r="Q59" s="55"/>
      <c r="R59" s="55"/>
      <c r="S59" s="55">
        <f>V59-U59</f>
        <v>0</v>
      </c>
      <c r="T59" s="31" t="s">
        <v>2512</v>
      </c>
      <c r="W59" s="46">
        <v>1950</v>
      </c>
      <c r="Y59" s="51" t="s">
        <v>3788</v>
      </c>
      <c r="Z59" s="40">
        <v>20173</v>
      </c>
      <c r="AA59" s="52">
        <v>7.8000001907348633</v>
      </c>
      <c r="AB59" s="19" t="s">
        <v>3789</v>
      </c>
      <c r="AC59" s="19">
        <v>18</v>
      </c>
      <c r="AD59" s="19">
        <v>-1</v>
      </c>
      <c r="AE59" s="19">
        <v>5357</v>
      </c>
      <c r="AF59" s="19">
        <v>-3</v>
      </c>
      <c r="AG59" s="19">
        <v>-3</v>
      </c>
      <c r="AH59" s="19">
        <v>5010</v>
      </c>
      <c r="AI59" s="19">
        <v>5474</v>
      </c>
      <c r="AJ59" s="19"/>
      <c r="AK59" s="19"/>
      <c r="AL59" s="19">
        <v>139</v>
      </c>
      <c r="AM59" s="19">
        <v>13219</v>
      </c>
      <c r="AP59" s="17">
        <f t="shared" si="0"/>
        <v>0.8982</v>
      </c>
      <c r="AQ59" s="17">
        <f t="shared" si="1"/>
        <v>0</v>
      </c>
      <c r="AR59" s="17">
        <f t="shared" si="22"/>
        <v>233.02949999999998</v>
      </c>
      <c r="AS59" s="17">
        <f t="shared" si="3"/>
        <v>0</v>
      </c>
      <c r="AT59" s="17">
        <f t="shared" si="4"/>
        <v>233.92769999999999</v>
      </c>
      <c r="AU59" s="5">
        <f t="shared" si="5"/>
        <v>141.3321</v>
      </c>
      <c r="AV59" s="5">
        <f t="shared" si="6"/>
        <v>89.718859999999992</v>
      </c>
      <c r="AW59" s="5"/>
      <c r="AX59" s="5"/>
      <c r="AY59" s="5">
        <f t="shared" si="7"/>
        <v>2.8939800000000004</v>
      </c>
      <c r="AZ59" s="5">
        <f t="shared" si="8"/>
        <v>233.94493999999997</v>
      </c>
      <c r="BA59" s="7">
        <f t="shared" si="9"/>
        <v>-3.6847634433137239E-5</v>
      </c>
      <c r="BB59" s="62">
        <f t="shared" si="10"/>
        <v>15991</v>
      </c>
      <c r="BC59" s="6">
        <f t="shared" si="11"/>
        <v>9.4899007189318721E-2</v>
      </c>
      <c r="BD59" s="32">
        <f t="shared" si="12"/>
        <v>3.8396478912074115E-3</v>
      </c>
      <c r="BE59" s="32">
        <f t="shared" si="13"/>
        <v>0</v>
      </c>
      <c r="BF59" s="35">
        <f t="shared" si="14"/>
        <v>0.99616035210879261</v>
      </c>
      <c r="BG59" s="37">
        <f t="shared" si="15"/>
        <v>0.60412548354326456</v>
      </c>
      <c r="BH59" s="33">
        <f t="shared" si="16"/>
        <v>0.38350416982731067</v>
      </c>
      <c r="BI59" s="33">
        <f t="shared" si="17"/>
        <v>1.2370346629424859E-2</v>
      </c>
      <c r="CM59" s="51" t="s">
        <v>7041</v>
      </c>
      <c r="CR59" s="78" t="s">
        <v>2044</v>
      </c>
      <c r="CS59" s="78" t="s">
        <v>6954</v>
      </c>
    </row>
    <row r="60" spans="1:97">
      <c r="A60" s="20" t="s">
        <v>3591</v>
      </c>
      <c r="B60" s="16" t="s">
        <v>6543</v>
      </c>
      <c r="F60" s="19" t="s">
        <v>3192</v>
      </c>
      <c r="G60" s="47" t="s">
        <v>3609</v>
      </c>
      <c r="H60" s="47">
        <v>10</v>
      </c>
      <c r="I60" s="47">
        <v>26</v>
      </c>
      <c r="J60" s="47">
        <v>90</v>
      </c>
      <c r="K60" s="23">
        <v>42.240423</v>
      </c>
      <c r="L60" s="23">
        <v>-107.570465</v>
      </c>
      <c r="M60" s="61" t="s">
        <v>536</v>
      </c>
      <c r="N60" s="19" t="s">
        <v>5180</v>
      </c>
      <c r="P60" s="19" t="s">
        <v>5054</v>
      </c>
      <c r="V60" s="46">
        <v>3118</v>
      </c>
      <c r="W60" s="46">
        <v>6313</v>
      </c>
      <c r="Z60" s="48">
        <v>37526</v>
      </c>
      <c r="AA60" s="19">
        <v>8.4600000000000009</v>
      </c>
      <c r="AB60" s="19" t="s">
        <v>3789</v>
      </c>
      <c r="AC60" s="19">
        <v>74.3</v>
      </c>
      <c r="AD60" s="19">
        <v>52.1</v>
      </c>
      <c r="AE60" s="19">
        <v>2360</v>
      </c>
      <c r="AF60" s="19">
        <v>75.3</v>
      </c>
      <c r="AH60" s="19">
        <v>1900</v>
      </c>
      <c r="AI60" s="19">
        <v>2930</v>
      </c>
      <c r="AJ60" s="19">
        <v>47.6</v>
      </c>
      <c r="AK60" s="43"/>
      <c r="AL60" s="19">
        <v>54.2</v>
      </c>
      <c r="AM60" s="19">
        <v>5650</v>
      </c>
      <c r="AN60" s="54"/>
      <c r="AO60" s="63" t="s">
        <v>7180</v>
      </c>
      <c r="AP60" s="17">
        <f t="shared" si="0"/>
        <v>3.70757</v>
      </c>
      <c r="AQ60" s="17">
        <f t="shared" si="1"/>
        <v>4.2873090000000005</v>
      </c>
      <c r="AR60" s="17">
        <f t="shared" si="22"/>
        <v>102.66</v>
      </c>
      <c r="AS60" s="17">
        <f t="shared" si="3"/>
        <v>1.9261739999999998</v>
      </c>
      <c r="AT60" s="17">
        <f t="shared" si="4"/>
        <v>112.581053</v>
      </c>
      <c r="AU60" s="5">
        <f t="shared" si="5"/>
        <v>53.598999999999997</v>
      </c>
      <c r="AV60" s="5">
        <f t="shared" si="6"/>
        <v>48.022699999999993</v>
      </c>
      <c r="AW60" s="5">
        <f>IF(AJ60&gt;0,AJ60*0.03333,0)</f>
        <v>1.586508</v>
      </c>
      <c r="AX60" s="5">
        <f>IF(AK60&gt;0,AK60*0.0588,0)</f>
        <v>0</v>
      </c>
      <c r="AY60" s="5">
        <f t="shared" si="7"/>
        <v>1.1284440000000002</v>
      </c>
      <c r="AZ60" s="5">
        <f t="shared" si="8"/>
        <v>104.33665199999999</v>
      </c>
      <c r="BA60" s="7">
        <f t="shared" si="9"/>
        <v>3.8007045114182868E-2</v>
      </c>
      <c r="BB60" s="62">
        <f t="shared" si="10"/>
        <v>7493.5000000000009</v>
      </c>
      <c r="BC60" s="6">
        <f t="shared" si="11"/>
        <v>0.14025944383155178</v>
      </c>
      <c r="BD60" s="32">
        <f t="shared" si="12"/>
        <v>3.2932450898287474E-2</v>
      </c>
      <c r="BE60" s="32">
        <f t="shared" si="13"/>
        <v>3.8081976369505097E-2</v>
      </c>
      <c r="BF60" s="35">
        <f t="shared" si="14"/>
        <v>0.9289855727322075</v>
      </c>
      <c r="BG60" s="37">
        <f t="shared" si="15"/>
        <v>0.51371209419294006</v>
      </c>
      <c r="BH60" s="33">
        <f t="shared" si="16"/>
        <v>0.46026682934008656</v>
      </c>
      <c r="BI60" s="33">
        <f t="shared" si="17"/>
        <v>1.0815413168519155E-2</v>
      </c>
      <c r="BJ60" s="43"/>
      <c r="BK60" s="19">
        <v>0.06</v>
      </c>
      <c r="BL60" s="19">
        <v>0.03</v>
      </c>
      <c r="BN60" s="19">
        <v>0.16</v>
      </c>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19" t="s">
        <v>5181</v>
      </c>
      <c r="CN60" s="63">
        <v>20020927</v>
      </c>
      <c r="CO60" s="63" t="s">
        <v>6257</v>
      </c>
      <c r="CP60" s="66"/>
      <c r="CQ60" s="64">
        <v>37540</v>
      </c>
      <c r="CR60" s="78" t="s">
        <v>2044</v>
      </c>
      <c r="CS60" s="78" t="s">
        <v>6954</v>
      </c>
    </row>
    <row r="61" spans="1:97">
      <c r="A61" s="20" t="s">
        <v>3591</v>
      </c>
      <c r="B61" s="16" t="s">
        <v>6543</v>
      </c>
      <c r="F61" s="19" t="s">
        <v>3192</v>
      </c>
      <c r="G61" s="47" t="s">
        <v>3596</v>
      </c>
      <c r="H61" s="47">
        <v>10</v>
      </c>
      <c r="I61" s="47">
        <v>26</v>
      </c>
      <c r="J61" s="47">
        <v>90</v>
      </c>
      <c r="K61" s="23">
        <v>42.247069000000003</v>
      </c>
      <c r="L61" s="23">
        <v>-107.56847399999999</v>
      </c>
      <c r="M61" s="61" t="s">
        <v>549</v>
      </c>
      <c r="N61" s="19" t="s">
        <v>7000</v>
      </c>
      <c r="P61" s="19" t="s">
        <v>5054</v>
      </c>
      <c r="W61" s="46">
        <v>2164</v>
      </c>
      <c r="X61" s="46">
        <v>1975</v>
      </c>
      <c r="Z61" s="48">
        <v>31699</v>
      </c>
      <c r="AA61" s="19">
        <v>7.6</v>
      </c>
      <c r="AB61" s="19" t="s">
        <v>3789</v>
      </c>
      <c r="AC61" s="19">
        <v>560</v>
      </c>
      <c r="AD61" s="19">
        <v>50</v>
      </c>
      <c r="AE61" s="19">
        <v>2500</v>
      </c>
      <c r="AF61" s="19">
        <v>160</v>
      </c>
      <c r="AH61" s="19">
        <v>2800</v>
      </c>
      <c r="AI61" s="19">
        <v>714</v>
      </c>
      <c r="AJ61" s="19">
        <v>0</v>
      </c>
      <c r="AK61" s="6">
        <v>0</v>
      </c>
      <c r="AL61" s="19">
        <v>2450</v>
      </c>
      <c r="AM61" s="19">
        <v>9234</v>
      </c>
      <c r="AN61" s="53"/>
      <c r="AO61" s="63" t="s">
        <v>6919</v>
      </c>
      <c r="AP61" s="17">
        <f t="shared" si="0"/>
        <v>27.943999999999999</v>
      </c>
      <c r="AQ61" s="17">
        <f t="shared" si="1"/>
        <v>4.1145000000000005</v>
      </c>
      <c r="AR61" s="17">
        <f t="shared" si="22"/>
        <v>108.74999999999999</v>
      </c>
      <c r="AS61" s="17">
        <f t="shared" si="3"/>
        <v>4.0927999999999995</v>
      </c>
      <c r="AT61" s="17">
        <f t="shared" si="4"/>
        <v>144.90129999999999</v>
      </c>
      <c r="AU61" s="5">
        <f t="shared" si="5"/>
        <v>78.988</v>
      </c>
      <c r="AV61" s="5">
        <f t="shared" si="6"/>
        <v>11.702459999999999</v>
      </c>
      <c r="AW61" s="5">
        <f>IF(AJ61&gt;0,AJ61*0.03333,0)</f>
        <v>0</v>
      </c>
      <c r="AX61" s="5">
        <f>IF(AK61&gt;0,AK61*0.0588,0)</f>
        <v>0</v>
      </c>
      <c r="AY61" s="5">
        <f t="shared" si="7"/>
        <v>51.009000000000007</v>
      </c>
      <c r="AZ61" s="5">
        <f t="shared" si="8"/>
        <v>141.69946000000002</v>
      </c>
      <c r="BA61" s="7">
        <f t="shared" si="9"/>
        <v>1.1171777771977909E-2</v>
      </c>
      <c r="BB61" s="62">
        <f t="shared" si="10"/>
        <v>9234</v>
      </c>
      <c r="BC61" s="6">
        <f t="shared" si="11"/>
        <v>0</v>
      </c>
      <c r="BD61" s="32">
        <f t="shared" si="12"/>
        <v>0.19284851136601258</v>
      </c>
      <c r="BE61" s="32">
        <f t="shared" si="13"/>
        <v>2.8395190381314734E-2</v>
      </c>
      <c r="BF61" s="35">
        <f t="shared" si="14"/>
        <v>0.77875629825267256</v>
      </c>
      <c r="BG61" s="37">
        <f t="shared" si="15"/>
        <v>0.55743331696535747</v>
      </c>
      <c r="BH61" s="33">
        <f t="shared" si="16"/>
        <v>8.2586482686666532E-2</v>
      </c>
      <c r="BI61" s="33">
        <f t="shared" si="17"/>
        <v>0.35998020034797595</v>
      </c>
      <c r="BJ61" s="6">
        <v>0</v>
      </c>
      <c r="BK61" s="19">
        <v>0</v>
      </c>
      <c r="BL61" s="19">
        <v>0</v>
      </c>
      <c r="BM61" s="19">
        <v>8026</v>
      </c>
      <c r="BN61" s="19">
        <v>0</v>
      </c>
      <c r="BO61" s="31"/>
      <c r="BP61" s="19">
        <v>0</v>
      </c>
      <c r="BQ61" s="19">
        <v>0</v>
      </c>
      <c r="BR61" s="19">
        <v>0</v>
      </c>
      <c r="BS61" s="19">
        <v>0</v>
      </c>
      <c r="BT61" s="19">
        <v>0</v>
      </c>
      <c r="BU61" s="19">
        <v>0</v>
      </c>
      <c r="BV61" s="19">
        <v>0</v>
      </c>
      <c r="BW61" s="19">
        <v>0</v>
      </c>
      <c r="BX61" s="19"/>
      <c r="BY61" s="19"/>
      <c r="BZ61" s="19"/>
      <c r="CA61" s="19"/>
      <c r="CB61" s="19"/>
      <c r="CC61" s="19"/>
      <c r="CD61" s="19"/>
      <c r="CE61" s="19"/>
      <c r="CF61" s="19"/>
      <c r="CG61" s="19"/>
      <c r="CH61" s="19"/>
      <c r="CI61" s="19"/>
      <c r="CJ61" s="19"/>
      <c r="CK61" s="19"/>
      <c r="CL61" s="19"/>
      <c r="CN61" s="63">
        <v>19861014</v>
      </c>
      <c r="CO61" s="63"/>
      <c r="CP61" s="66"/>
      <c r="CQ61" s="63"/>
      <c r="CR61" s="78" t="s">
        <v>2044</v>
      </c>
      <c r="CS61" s="78" t="s">
        <v>6954</v>
      </c>
    </row>
    <row r="62" spans="1:97">
      <c r="A62" s="20" t="s">
        <v>3591</v>
      </c>
      <c r="B62" s="16" t="s">
        <v>6543</v>
      </c>
      <c r="F62" s="19" t="s">
        <v>3192</v>
      </c>
      <c r="G62" s="47" t="s">
        <v>3596</v>
      </c>
      <c r="H62" s="47">
        <v>10</v>
      </c>
      <c r="I62" s="47">
        <v>26</v>
      </c>
      <c r="J62" s="47">
        <v>90</v>
      </c>
      <c r="K62" s="23">
        <v>42.239097999999998</v>
      </c>
      <c r="L62" s="23">
        <v>-107.56326900000001</v>
      </c>
      <c r="M62" s="61" t="s">
        <v>545</v>
      </c>
      <c r="N62" s="19" t="s">
        <v>7001</v>
      </c>
      <c r="P62" s="19" t="s">
        <v>5054</v>
      </c>
      <c r="W62" s="46">
        <v>2205</v>
      </c>
      <c r="X62" s="46">
        <v>2149</v>
      </c>
      <c r="Z62" s="48">
        <v>30020</v>
      </c>
      <c r="AA62" s="19">
        <v>8.77</v>
      </c>
      <c r="AB62" s="19" t="s">
        <v>3789</v>
      </c>
      <c r="AC62" s="19">
        <v>44</v>
      </c>
      <c r="AD62" s="19">
        <v>18</v>
      </c>
      <c r="AE62" s="19">
        <v>4733</v>
      </c>
      <c r="AF62" s="19">
        <v>33</v>
      </c>
      <c r="AH62" s="19">
        <v>3865</v>
      </c>
      <c r="AI62" s="19">
        <v>5014</v>
      </c>
      <c r="AJ62" s="19">
        <v>312</v>
      </c>
      <c r="AK62" s="6">
        <v>0</v>
      </c>
      <c r="AL62" s="19">
        <v>36</v>
      </c>
      <c r="AM62" s="19">
        <v>11512</v>
      </c>
      <c r="AN62" s="53"/>
      <c r="AO62" s="63" t="s">
        <v>7180</v>
      </c>
      <c r="AP62" s="17">
        <f t="shared" si="0"/>
        <v>2.1955999999999998</v>
      </c>
      <c r="AQ62" s="17">
        <f t="shared" si="1"/>
        <v>1.48122</v>
      </c>
      <c r="AR62" s="17">
        <f t="shared" si="22"/>
        <v>205.88549999999998</v>
      </c>
      <c r="AS62" s="17">
        <f t="shared" si="3"/>
        <v>0.84414</v>
      </c>
      <c r="AT62" s="17">
        <f t="shared" si="4"/>
        <v>210.40645999999998</v>
      </c>
      <c r="AU62" s="5">
        <f t="shared" si="5"/>
        <v>109.03165</v>
      </c>
      <c r="AV62" s="5">
        <f t="shared" si="6"/>
        <v>82.179459999999992</v>
      </c>
      <c r="AW62" s="5">
        <f>IF(AJ62&gt;0,AJ62*0.03333,0)</f>
        <v>10.398959999999999</v>
      </c>
      <c r="AX62" s="5">
        <f>IF(AK62&gt;0,AK62*0.0588,0)</f>
        <v>0</v>
      </c>
      <c r="AY62" s="5">
        <f t="shared" si="7"/>
        <v>0.74952000000000008</v>
      </c>
      <c r="AZ62" s="5">
        <f t="shared" si="8"/>
        <v>202.35958999999997</v>
      </c>
      <c r="BA62" s="7">
        <f t="shared" si="9"/>
        <v>1.9494989958597646E-2</v>
      </c>
      <c r="BB62" s="62">
        <f t="shared" si="10"/>
        <v>14055</v>
      </c>
      <c r="BC62" s="6">
        <f t="shared" si="11"/>
        <v>9.9464153009739112E-2</v>
      </c>
      <c r="BD62" s="32">
        <f t="shared" si="12"/>
        <v>1.0435040825267437E-2</v>
      </c>
      <c r="BE62" s="32">
        <f t="shared" si="13"/>
        <v>7.0398028653682974E-3</v>
      </c>
      <c r="BF62" s="35">
        <f t="shared" si="14"/>
        <v>0.98252515630936432</v>
      </c>
      <c r="BG62" s="37">
        <f t="shared" si="15"/>
        <v>0.53880149687988599</v>
      </c>
      <c r="BH62" s="33">
        <f t="shared" si="16"/>
        <v>0.40610608076444515</v>
      </c>
      <c r="BI62" s="33">
        <f t="shared" si="17"/>
        <v>3.7039015546532794E-3</v>
      </c>
      <c r="BJ62" s="6">
        <v>0</v>
      </c>
      <c r="BK62" s="19">
        <v>0</v>
      </c>
      <c r="BL62" s="19">
        <v>0</v>
      </c>
      <c r="BM62" s="19">
        <v>0</v>
      </c>
      <c r="BN62" s="19">
        <v>0</v>
      </c>
      <c r="BO62" s="31"/>
      <c r="BP62" s="19">
        <v>0</v>
      </c>
      <c r="BQ62" s="19">
        <v>0</v>
      </c>
      <c r="BR62" s="19">
        <v>0</v>
      </c>
      <c r="BS62" s="19">
        <v>0</v>
      </c>
      <c r="BT62" s="19">
        <v>0</v>
      </c>
      <c r="BU62" s="19">
        <v>0</v>
      </c>
      <c r="BV62" s="19">
        <v>0</v>
      </c>
      <c r="BW62" s="19">
        <v>0</v>
      </c>
      <c r="BX62" s="19"/>
      <c r="BY62" s="19"/>
      <c r="BZ62" s="19"/>
      <c r="CA62" s="19"/>
      <c r="CB62" s="19"/>
      <c r="CC62" s="19"/>
      <c r="CD62" s="19"/>
      <c r="CE62" s="19"/>
      <c r="CF62" s="19"/>
      <c r="CG62" s="19"/>
      <c r="CH62" s="19"/>
      <c r="CI62" s="19"/>
      <c r="CJ62" s="19"/>
      <c r="CK62" s="19"/>
      <c r="CL62" s="19"/>
      <c r="CN62" s="63">
        <v>19820310</v>
      </c>
      <c r="CO62" s="63"/>
      <c r="CP62" s="66"/>
      <c r="CQ62" s="63"/>
      <c r="CR62" s="78" t="s">
        <v>2044</v>
      </c>
      <c r="CS62" s="78" t="s">
        <v>6954</v>
      </c>
    </row>
    <row r="63" spans="1:97">
      <c r="A63" s="20" t="s">
        <v>3590</v>
      </c>
      <c r="B63" s="16" t="s">
        <v>6544</v>
      </c>
      <c r="C63" s="19">
        <v>49013092</v>
      </c>
      <c r="D63" s="19" t="s">
        <v>3782</v>
      </c>
      <c r="E63" s="19" t="s">
        <v>1707</v>
      </c>
      <c r="F63" s="19" t="s">
        <v>3192</v>
      </c>
      <c r="G63" s="47"/>
      <c r="H63" s="47" t="s">
        <v>1808</v>
      </c>
      <c r="I63" s="47" t="s">
        <v>5446</v>
      </c>
      <c r="J63" s="47" t="s">
        <v>5489</v>
      </c>
      <c r="K63" s="23">
        <v>42.246259999999999</v>
      </c>
      <c r="L63" s="23">
        <v>-107.55708</v>
      </c>
      <c r="M63" s="61" t="s">
        <v>3194</v>
      </c>
      <c r="N63" s="19" t="s">
        <v>3195</v>
      </c>
      <c r="P63" s="19" t="s">
        <v>5054</v>
      </c>
      <c r="Q63" s="55"/>
      <c r="R63" s="55"/>
      <c r="S63" s="55">
        <f>V63-U63</f>
        <v>3</v>
      </c>
      <c r="T63" s="19"/>
      <c r="U63" s="55">
        <v>2335</v>
      </c>
      <c r="V63" s="55">
        <v>2338</v>
      </c>
      <c r="W63" s="55">
        <v>2590</v>
      </c>
      <c r="X63" s="55"/>
      <c r="Y63" s="51" t="s">
        <v>3788</v>
      </c>
      <c r="AB63" s="19" t="s">
        <v>3789</v>
      </c>
      <c r="AC63" s="19">
        <v>32</v>
      </c>
      <c r="AD63" s="19">
        <v>20</v>
      </c>
      <c r="AE63" s="19">
        <v>2219</v>
      </c>
      <c r="AF63" s="19">
        <v>-3</v>
      </c>
      <c r="AG63" s="19">
        <v>-3</v>
      </c>
      <c r="AH63" s="19">
        <v>1300</v>
      </c>
      <c r="AI63" s="19">
        <v>3510</v>
      </c>
      <c r="AJ63" s="19"/>
      <c r="AK63" s="19"/>
      <c r="AL63" s="19">
        <v>265</v>
      </c>
      <c r="AM63" s="19">
        <v>5562</v>
      </c>
      <c r="AP63" s="17">
        <f t="shared" si="0"/>
        <v>1.5968</v>
      </c>
      <c r="AQ63" s="17">
        <f t="shared" si="1"/>
        <v>1.6457999999999999</v>
      </c>
      <c r="AR63" s="17">
        <f t="shared" si="22"/>
        <v>96.526499999999999</v>
      </c>
      <c r="AS63" s="17">
        <f t="shared" si="3"/>
        <v>0</v>
      </c>
      <c r="AT63" s="17">
        <f t="shared" si="4"/>
        <v>99.769099999999995</v>
      </c>
      <c r="AU63" s="5">
        <f t="shared" si="5"/>
        <v>36.673000000000002</v>
      </c>
      <c r="AV63" s="5">
        <f t="shared" si="6"/>
        <v>57.528899999999993</v>
      </c>
      <c r="AW63" s="5"/>
      <c r="AX63" s="5"/>
      <c r="AY63" s="5">
        <f t="shared" si="7"/>
        <v>5.5173000000000005</v>
      </c>
      <c r="AZ63" s="5">
        <f t="shared" si="8"/>
        <v>99.719200000000001</v>
      </c>
      <c r="BA63" s="7">
        <f t="shared" si="9"/>
        <v>2.5013998314685041E-4</v>
      </c>
      <c r="BB63" s="62">
        <f t="shared" si="10"/>
        <v>7340</v>
      </c>
      <c r="BC63" s="6">
        <f t="shared" si="11"/>
        <v>0.13780809176871803</v>
      </c>
      <c r="BD63" s="32">
        <f t="shared" si="12"/>
        <v>1.6004955442115845E-2</v>
      </c>
      <c r="BE63" s="32">
        <f t="shared" si="13"/>
        <v>1.6496089470587588E-2</v>
      </c>
      <c r="BF63" s="35">
        <f t="shared" si="14"/>
        <v>0.96749895508729655</v>
      </c>
      <c r="BG63" s="33">
        <f t="shared" si="15"/>
        <v>0.36776267759869713</v>
      </c>
      <c r="BH63" s="37">
        <f t="shared" si="16"/>
        <v>0.57690896036069272</v>
      </c>
      <c r="BI63" s="33">
        <f t="shared" si="17"/>
        <v>5.5328362040610035E-2</v>
      </c>
      <c r="CM63" s="51" t="s">
        <v>3788</v>
      </c>
      <c r="CR63" s="78" t="s">
        <v>2044</v>
      </c>
      <c r="CS63" s="78" t="s">
        <v>6954</v>
      </c>
    </row>
    <row r="64" spans="1:97">
      <c r="A64" s="20" t="s">
        <v>3591</v>
      </c>
      <c r="B64" s="16" t="s">
        <v>6544</v>
      </c>
      <c r="F64" s="19" t="s">
        <v>3192</v>
      </c>
      <c r="G64" s="47" t="s">
        <v>3604</v>
      </c>
      <c r="H64" s="47">
        <v>11</v>
      </c>
      <c r="I64" s="47">
        <v>26</v>
      </c>
      <c r="J64" s="47">
        <v>90</v>
      </c>
      <c r="K64" s="23">
        <v>42.236167999999999</v>
      </c>
      <c r="L64" s="23">
        <v>-107.554303</v>
      </c>
      <c r="M64" s="61" t="s">
        <v>547</v>
      </c>
      <c r="N64" s="19" t="s">
        <v>7002</v>
      </c>
      <c r="P64" s="19" t="s">
        <v>5054</v>
      </c>
      <c r="W64" s="46">
        <v>2290</v>
      </c>
      <c r="X64" s="46">
        <v>2080</v>
      </c>
      <c r="Z64" s="48">
        <v>31699</v>
      </c>
      <c r="AA64" s="19">
        <v>7.3</v>
      </c>
      <c r="AB64" s="19" t="s">
        <v>3789</v>
      </c>
      <c r="AC64" s="19">
        <v>420</v>
      </c>
      <c r="AD64" s="19">
        <v>50</v>
      </c>
      <c r="AE64" s="19">
        <v>2560</v>
      </c>
      <c r="AF64" s="19">
        <v>140</v>
      </c>
      <c r="AH64" s="19">
        <v>2600</v>
      </c>
      <c r="AI64" s="19">
        <v>756</v>
      </c>
      <c r="AJ64" s="19">
        <v>0</v>
      </c>
      <c r="AK64" s="6">
        <v>0</v>
      </c>
      <c r="AL64" s="19">
        <v>2330</v>
      </c>
      <c r="AM64" s="19">
        <v>8856</v>
      </c>
      <c r="AN64" s="53"/>
      <c r="AO64" s="63" t="s">
        <v>7180</v>
      </c>
      <c r="AP64" s="17">
        <f t="shared" si="0"/>
        <v>20.957999999999998</v>
      </c>
      <c r="AQ64" s="17">
        <f t="shared" si="1"/>
        <v>4.1145000000000005</v>
      </c>
      <c r="AR64" s="17">
        <f t="shared" si="22"/>
        <v>111.35999999999999</v>
      </c>
      <c r="AS64" s="17">
        <f t="shared" si="3"/>
        <v>3.5811999999999999</v>
      </c>
      <c r="AT64" s="17">
        <f t="shared" si="4"/>
        <v>140.01369999999997</v>
      </c>
      <c r="AU64" s="5">
        <f t="shared" si="5"/>
        <v>73.346000000000004</v>
      </c>
      <c r="AV64" s="5">
        <f t="shared" si="6"/>
        <v>12.390839999999999</v>
      </c>
      <c r="AW64" s="5">
        <f>IF(AJ64&gt;0,AJ64*0.03333,0)</f>
        <v>0</v>
      </c>
      <c r="AX64" s="5">
        <f>IF(AK64&gt;0,AK64*0.0588,0)</f>
        <v>0</v>
      </c>
      <c r="AY64" s="5">
        <f t="shared" si="7"/>
        <v>48.510600000000004</v>
      </c>
      <c r="AZ64" s="5">
        <f t="shared" si="8"/>
        <v>134.24744000000001</v>
      </c>
      <c r="BA64" s="7">
        <f t="shared" si="9"/>
        <v>2.1024706598973375E-2</v>
      </c>
      <c r="BB64" s="62">
        <f t="shared" si="10"/>
        <v>8856</v>
      </c>
      <c r="BC64" s="6">
        <f t="shared" si="11"/>
        <v>0</v>
      </c>
      <c r="BD64" s="32">
        <f t="shared" si="12"/>
        <v>0.14968535221910428</v>
      </c>
      <c r="BE64" s="32">
        <f t="shared" si="13"/>
        <v>2.9386410044159973E-2</v>
      </c>
      <c r="BF64" s="35">
        <f t="shared" si="14"/>
        <v>0.82092823773673584</v>
      </c>
      <c r="BG64" s="37">
        <f t="shared" si="15"/>
        <v>0.54634933820711962</v>
      </c>
      <c r="BH64" s="33">
        <f t="shared" si="16"/>
        <v>9.2298519807900978E-2</v>
      </c>
      <c r="BI64" s="33">
        <f t="shared" si="17"/>
        <v>0.36135214198497939</v>
      </c>
      <c r="BJ64" s="6">
        <v>0</v>
      </c>
      <c r="BK64" s="19">
        <v>0</v>
      </c>
      <c r="BL64" s="19">
        <v>0</v>
      </c>
      <c r="BM64" s="19">
        <v>7661</v>
      </c>
      <c r="BN64" s="19">
        <v>0</v>
      </c>
      <c r="BO64" s="31"/>
      <c r="BP64" s="19">
        <v>0</v>
      </c>
      <c r="BQ64" s="19">
        <v>0</v>
      </c>
      <c r="BR64" s="19">
        <v>0</v>
      </c>
      <c r="BS64" s="19">
        <v>0</v>
      </c>
      <c r="BT64" s="19">
        <v>0</v>
      </c>
      <c r="BU64" s="19">
        <v>0</v>
      </c>
      <c r="BV64" s="19">
        <v>0</v>
      </c>
      <c r="BW64" s="19">
        <v>0</v>
      </c>
      <c r="BX64" s="19"/>
      <c r="BY64" s="19"/>
      <c r="BZ64" s="19"/>
      <c r="CA64" s="19"/>
      <c r="CB64" s="19"/>
      <c r="CC64" s="19"/>
      <c r="CD64" s="19"/>
      <c r="CE64" s="19"/>
      <c r="CF64" s="19"/>
      <c r="CG64" s="19"/>
      <c r="CH64" s="19"/>
      <c r="CI64" s="19"/>
      <c r="CJ64" s="19"/>
      <c r="CK64" s="19"/>
      <c r="CL64" s="19"/>
      <c r="CN64" s="63">
        <v>19861014</v>
      </c>
      <c r="CO64" s="63"/>
      <c r="CP64" s="66"/>
      <c r="CQ64" s="63"/>
      <c r="CR64" s="78" t="s">
        <v>2044</v>
      </c>
      <c r="CS64" s="78" t="s">
        <v>6954</v>
      </c>
    </row>
    <row r="65" spans="1:97">
      <c r="A65" s="20" t="s">
        <v>3590</v>
      </c>
      <c r="B65" s="16" t="s">
        <v>6545</v>
      </c>
      <c r="C65" s="19">
        <v>49004038</v>
      </c>
      <c r="D65" s="19" t="s">
        <v>3782</v>
      </c>
      <c r="E65" s="19" t="s">
        <v>1707</v>
      </c>
      <c r="G65" s="47"/>
      <c r="H65" s="47" t="s">
        <v>7084</v>
      </c>
      <c r="I65" s="47" t="s">
        <v>5446</v>
      </c>
      <c r="J65" s="47" t="s">
        <v>5478</v>
      </c>
      <c r="K65" s="23">
        <v>42.231409999999997</v>
      </c>
      <c r="L65" s="23">
        <v>-108.08329000000001</v>
      </c>
      <c r="M65" s="61" t="s">
        <v>3197</v>
      </c>
      <c r="N65" s="19" t="s">
        <v>2368</v>
      </c>
      <c r="P65" s="19" t="s">
        <v>5054</v>
      </c>
      <c r="Q65" s="55">
        <v>3723</v>
      </c>
      <c r="R65" s="55"/>
      <c r="S65" s="55">
        <f>V65-U65</f>
        <v>215</v>
      </c>
      <c r="T65" s="31" t="s">
        <v>2505</v>
      </c>
      <c r="U65" s="55">
        <v>9513</v>
      </c>
      <c r="V65" s="55">
        <v>9728</v>
      </c>
      <c r="W65" s="55">
        <v>9728</v>
      </c>
      <c r="X65" s="55"/>
      <c r="Y65" s="51" t="s">
        <v>3798</v>
      </c>
      <c r="Z65" s="40">
        <v>20627</v>
      </c>
      <c r="AA65" s="52">
        <v>8.3000001907348633</v>
      </c>
      <c r="AB65" s="19" t="s">
        <v>3789</v>
      </c>
      <c r="AC65" s="19">
        <v>69</v>
      </c>
      <c r="AD65" s="19">
        <v>14</v>
      </c>
      <c r="AE65" s="19">
        <v>6463</v>
      </c>
      <c r="AF65" s="19">
        <v>-3</v>
      </c>
      <c r="AG65" s="19">
        <v>-3</v>
      </c>
      <c r="AH65" s="19">
        <v>9218</v>
      </c>
      <c r="AI65" s="19">
        <v>1048</v>
      </c>
      <c r="AJ65" s="19"/>
      <c r="AK65" s="19"/>
      <c r="AL65" s="19">
        <v>175</v>
      </c>
      <c r="AM65" s="19">
        <v>17059</v>
      </c>
      <c r="AP65" s="17">
        <f t="shared" si="0"/>
        <v>3.4430999999999998</v>
      </c>
      <c r="AQ65" s="17">
        <f t="shared" si="1"/>
        <v>1.1520600000000001</v>
      </c>
      <c r="AR65" s="17">
        <f t="shared" si="22"/>
        <v>281.14049999999997</v>
      </c>
      <c r="AS65" s="17">
        <f t="shared" si="3"/>
        <v>0</v>
      </c>
      <c r="AT65" s="17">
        <f t="shared" si="4"/>
        <v>285.73566</v>
      </c>
      <c r="AU65" s="5">
        <f t="shared" si="5"/>
        <v>260.03978000000001</v>
      </c>
      <c r="AV65" s="5">
        <f t="shared" si="6"/>
        <v>17.17672</v>
      </c>
      <c r="AW65" s="5"/>
      <c r="AX65" s="5"/>
      <c r="AY65" s="5">
        <f t="shared" si="7"/>
        <v>3.6435000000000004</v>
      </c>
      <c r="AZ65" s="5">
        <f t="shared" si="8"/>
        <v>280.86</v>
      </c>
      <c r="BA65" s="7">
        <f t="shared" si="9"/>
        <v>8.6051841625472084E-3</v>
      </c>
      <c r="BB65" s="62">
        <f t="shared" si="10"/>
        <v>16981</v>
      </c>
      <c r="BC65" s="6">
        <f t="shared" si="11"/>
        <v>-2.2914218566392479E-3</v>
      </c>
      <c r="BD65" s="32">
        <f t="shared" si="12"/>
        <v>1.2049948543349471E-2</v>
      </c>
      <c r="BE65" s="32">
        <f t="shared" si="13"/>
        <v>4.0319083729346214E-3</v>
      </c>
      <c r="BF65" s="35">
        <f t="shared" si="14"/>
        <v>0.98391814308371583</v>
      </c>
      <c r="BG65" s="36">
        <f t="shared" si="15"/>
        <v>0.9258697571743929</v>
      </c>
      <c r="BH65" s="33">
        <f t="shared" si="16"/>
        <v>6.1157587410097553E-2</v>
      </c>
      <c r="BI65" s="33">
        <f t="shared" si="17"/>
        <v>1.2972655415509507E-2</v>
      </c>
      <c r="CM65" s="51" t="s">
        <v>3198</v>
      </c>
      <c r="CR65" s="78" t="s">
        <v>2043</v>
      </c>
      <c r="CS65" s="78" t="s">
        <v>6954</v>
      </c>
    </row>
    <row r="66" spans="1:97">
      <c r="A66" s="20" t="s">
        <v>3590</v>
      </c>
      <c r="B66" s="16" t="s">
        <v>1119</v>
      </c>
      <c r="C66" s="19">
        <v>49003903</v>
      </c>
      <c r="D66" s="19" t="s">
        <v>3782</v>
      </c>
      <c r="E66" s="19" t="s">
        <v>1707</v>
      </c>
      <c r="G66" s="47"/>
      <c r="H66" s="47" t="s">
        <v>3811</v>
      </c>
      <c r="I66" s="47" t="s">
        <v>5457</v>
      </c>
      <c r="J66" s="47" t="s">
        <v>5473</v>
      </c>
      <c r="K66" s="23">
        <v>41.011679999999998</v>
      </c>
      <c r="L66" s="23">
        <v>-109.79646</v>
      </c>
      <c r="M66" s="61" t="s">
        <v>2366</v>
      </c>
      <c r="N66" s="19" t="s">
        <v>5580</v>
      </c>
      <c r="P66" s="19" t="s">
        <v>5054</v>
      </c>
      <c r="Q66" s="55"/>
      <c r="R66" s="55"/>
      <c r="S66" s="55">
        <f>V66-U66</f>
        <v>37</v>
      </c>
      <c r="T66" s="31" t="s">
        <v>2505</v>
      </c>
      <c r="U66" s="55">
        <v>18370</v>
      </c>
      <c r="V66" s="55">
        <v>18407</v>
      </c>
      <c r="W66" s="55">
        <v>18489</v>
      </c>
      <c r="X66" s="55"/>
      <c r="Y66" s="51" t="s">
        <v>3798</v>
      </c>
      <c r="Z66" s="40">
        <v>25315</v>
      </c>
      <c r="AA66" s="52">
        <v>8.1000003814697266</v>
      </c>
      <c r="AB66" s="19" t="s">
        <v>3789</v>
      </c>
      <c r="AC66" s="19">
        <v>15</v>
      </c>
      <c r="AD66" s="19">
        <v>2</v>
      </c>
      <c r="AE66" s="19">
        <v>1581</v>
      </c>
      <c r="AF66" s="19">
        <v>32</v>
      </c>
      <c r="AG66" s="19">
        <v>-3</v>
      </c>
      <c r="AH66" s="19">
        <v>860</v>
      </c>
      <c r="AI66" s="19">
        <v>2623</v>
      </c>
      <c r="AJ66" s="19"/>
      <c r="AK66" s="19"/>
      <c r="AL66" s="19">
        <v>156</v>
      </c>
      <c r="AM66" s="19">
        <v>3938</v>
      </c>
      <c r="AP66" s="17">
        <f t="shared" si="0"/>
        <v>0.74849999999999994</v>
      </c>
      <c r="AQ66" s="17">
        <f t="shared" si="1"/>
        <v>0.16458</v>
      </c>
      <c r="AR66" s="17">
        <f t="shared" si="22"/>
        <v>68.773499999999999</v>
      </c>
      <c r="AS66" s="17">
        <f t="shared" si="3"/>
        <v>0.81855999999999995</v>
      </c>
      <c r="AT66" s="17">
        <f t="shared" si="4"/>
        <v>70.505139999999997</v>
      </c>
      <c r="AU66" s="5">
        <f t="shared" si="5"/>
        <v>24.2606</v>
      </c>
      <c r="AV66" s="5">
        <f t="shared" si="6"/>
        <v>42.990969999999997</v>
      </c>
      <c r="AW66" s="5"/>
      <c r="AX66" s="5"/>
      <c r="AY66" s="5">
        <f t="shared" si="7"/>
        <v>3.2479200000000001</v>
      </c>
      <c r="AZ66" s="5">
        <f t="shared" si="8"/>
        <v>70.499489999999994</v>
      </c>
      <c r="BA66" s="7">
        <f t="shared" si="9"/>
        <v>4.0069606225007075E-5</v>
      </c>
      <c r="BB66" s="62">
        <f t="shared" si="10"/>
        <v>5266</v>
      </c>
      <c r="BC66" s="6">
        <f t="shared" si="11"/>
        <v>0.14428509343763582</v>
      </c>
      <c r="BD66" s="32">
        <f t="shared" si="12"/>
        <v>1.0616247269348022E-2</v>
      </c>
      <c r="BE66" s="32">
        <f t="shared" si="13"/>
        <v>2.3342978965788879E-3</v>
      </c>
      <c r="BF66" s="35">
        <f t="shared" si="14"/>
        <v>0.98704945483407314</v>
      </c>
      <c r="BG66" s="33">
        <f t="shared" si="15"/>
        <v>0.34412447522670025</v>
      </c>
      <c r="BH66" s="37">
        <f t="shared" si="16"/>
        <v>0.60980540426604501</v>
      </c>
      <c r="BI66" s="33">
        <f t="shared" si="17"/>
        <v>4.6070120507254737E-2</v>
      </c>
      <c r="CM66" s="51" t="s">
        <v>2367</v>
      </c>
      <c r="CR66" s="78" t="s">
        <v>2038</v>
      </c>
      <c r="CS66" s="78" t="s">
        <v>2038</v>
      </c>
    </row>
    <row r="67" spans="1:97">
      <c r="A67" s="63" t="s">
        <v>3591</v>
      </c>
      <c r="B67" s="63" t="s">
        <v>4416</v>
      </c>
      <c r="C67" s="63">
        <v>1595</v>
      </c>
      <c r="D67" s="19" t="s">
        <v>3782</v>
      </c>
      <c r="E67" s="63" t="s">
        <v>1831</v>
      </c>
      <c r="F67" s="63"/>
      <c r="G67" s="65" t="s">
        <v>7270</v>
      </c>
      <c r="H67" s="65">
        <v>4</v>
      </c>
      <c r="I67" s="65">
        <v>12</v>
      </c>
      <c r="J67" s="65">
        <v>114</v>
      </c>
      <c r="K67" s="23">
        <v>41.048479999999998</v>
      </c>
      <c r="L67" s="23">
        <v>-110.17169</v>
      </c>
      <c r="M67" s="61" t="s">
        <v>7271</v>
      </c>
      <c r="N67" s="63" t="s">
        <v>7272</v>
      </c>
      <c r="O67" s="63"/>
      <c r="P67" s="63" t="s">
        <v>5054</v>
      </c>
      <c r="Q67" s="63"/>
      <c r="R67" s="63"/>
      <c r="S67" s="55" t="str">
        <f>IF(U67&gt;0,V67-U67,"")</f>
        <v/>
      </c>
      <c r="T67" s="63"/>
      <c r="U67" s="66"/>
      <c r="V67" s="63"/>
      <c r="W67" s="66"/>
      <c r="X67" s="66"/>
      <c r="Y67" s="63" t="s">
        <v>3852</v>
      </c>
      <c r="Z67" s="64">
        <v>33700</v>
      </c>
      <c r="AA67" s="63">
        <v>6.8</v>
      </c>
      <c r="AB67" s="63"/>
      <c r="AC67" s="63">
        <v>30</v>
      </c>
      <c r="AD67" s="63">
        <v>6.1</v>
      </c>
      <c r="AE67" s="63">
        <v>4308.2</v>
      </c>
      <c r="AF67" s="63">
        <v>0</v>
      </c>
      <c r="AG67" s="63"/>
      <c r="AH67" s="63">
        <v>5963.8</v>
      </c>
      <c r="AI67" s="63">
        <v>1220</v>
      </c>
      <c r="AJ67" s="63">
        <v>0</v>
      </c>
      <c r="AK67" s="63">
        <v>0</v>
      </c>
      <c r="AL67" s="63">
        <v>54.1</v>
      </c>
      <c r="AM67" s="63">
        <v>11582.1</v>
      </c>
      <c r="AN67" s="63"/>
      <c r="AO67" s="63" t="s">
        <v>7180</v>
      </c>
      <c r="AP67" s="17">
        <f t="shared" ref="AP67:AP130" si="24">IF(AC67&gt;0,AC67*0.0499,0)</f>
        <v>1.4969999999999999</v>
      </c>
      <c r="AQ67" s="17">
        <f t="shared" ref="AQ67:AQ130" si="25">IF(AD67&gt;0,AD67*0.08229,0)</f>
        <v>0.501969</v>
      </c>
      <c r="AR67" s="17">
        <f t="shared" ref="AR67:AR98" si="26">IF(AE67&gt;0,AE67*0.0435,0)</f>
        <v>187.40669999999997</v>
      </c>
      <c r="AS67" s="17">
        <f t="shared" ref="AS67:AS130" si="27">IF(AF67&gt;0,AF67*0.02558,0)</f>
        <v>0</v>
      </c>
      <c r="AT67" s="17">
        <f t="shared" ref="AT67:AT130" si="28">SUM(AP67:AS67)</f>
        <v>189.40566899999996</v>
      </c>
      <c r="AU67" s="5">
        <f t="shared" ref="AU67:AU130" si="29">IF(AH67&gt;0,AH67*0.02821,0)</f>
        <v>168.238798</v>
      </c>
      <c r="AV67" s="5">
        <f t="shared" ref="AV67:AV130" si="30">IF(AI67&gt;0,AI67*0.01639,0)</f>
        <v>19.995799999999999</v>
      </c>
      <c r="AW67" s="5">
        <f>IF(AJ67&gt;0,AJ67*0.03333,0)</f>
        <v>0</v>
      </c>
      <c r="AX67" s="5">
        <f>IF(AK67&gt;0,AK67*0.0588,0)</f>
        <v>0</v>
      </c>
      <c r="AY67" s="5">
        <f t="shared" ref="AY67:AY130" si="31">IF(AL67&gt;0,AL67*0.02082,0)</f>
        <v>1.1263620000000001</v>
      </c>
      <c r="AZ67" s="5">
        <f t="shared" ref="AZ67:AZ130" si="32">SUM(AU67:AY67)</f>
        <v>189.36096000000001</v>
      </c>
      <c r="BA67" s="7">
        <f t="shared" ref="BA67:BA130" si="33">(AT67-AZ67)/(AT67+AZ67)</f>
        <v>1.1803838188700308E-4</v>
      </c>
      <c r="BB67" s="62">
        <f t="shared" ref="BB67:BB130" si="34">SUM(AC67:AL67)</f>
        <v>11582.2</v>
      </c>
      <c r="BC67" s="28">
        <f t="shared" ref="BC67:BC130" si="35">(BB67-AM67)/(BB67+AM67)</f>
        <v>4.3169877786233034E-6</v>
      </c>
      <c r="BD67" s="32">
        <f t="shared" ref="BD67:BD130" si="36">AP67/AT67</f>
        <v>7.9036705073489647E-3</v>
      </c>
      <c r="BE67" s="32">
        <f t="shared" ref="BE67:BE130" si="37">AQ67/AT67</f>
        <v>2.6502321849722465E-3</v>
      </c>
      <c r="BF67" s="35">
        <f t="shared" ref="BF67:BF130" si="38">(AR67+AS67)/AT67</f>
        <v>0.98944609730767885</v>
      </c>
      <c r="BG67" s="36">
        <f t="shared" ref="BG67:BG130" si="39">AU67/AZ67</f>
        <v>0.88845556127303116</v>
      </c>
      <c r="BH67" s="33">
        <f t="shared" ref="BH67:BH130" si="40">AV67/AZ67</f>
        <v>0.10559621159504048</v>
      </c>
      <c r="BI67" s="33">
        <f t="shared" ref="BI67:BI130" si="41">AY67/AZ67</f>
        <v>5.9482271319283558E-3</v>
      </c>
      <c r="BJ67" s="63">
        <v>0</v>
      </c>
      <c r="BK67" s="63">
        <v>2.7</v>
      </c>
      <c r="BL67" s="63">
        <v>0</v>
      </c>
      <c r="BM67" s="63">
        <v>9825</v>
      </c>
      <c r="BN67" s="63">
        <v>0</v>
      </c>
      <c r="BO67" s="63"/>
      <c r="BP67" s="63">
        <v>0</v>
      </c>
      <c r="BQ67" s="63">
        <v>0</v>
      </c>
      <c r="BR67" s="63">
        <v>0</v>
      </c>
      <c r="BS67" s="63">
        <v>0</v>
      </c>
      <c r="BT67" s="63">
        <v>0</v>
      </c>
      <c r="BU67" s="63">
        <v>0</v>
      </c>
      <c r="BV67" s="63">
        <v>0</v>
      </c>
      <c r="BW67" s="63">
        <v>0</v>
      </c>
      <c r="BX67" s="63"/>
      <c r="BY67" s="63"/>
      <c r="BZ67" s="63"/>
      <c r="CA67" s="63"/>
      <c r="CB67" s="63"/>
      <c r="CC67" s="63"/>
      <c r="CD67" s="63"/>
      <c r="CE67" s="63"/>
      <c r="CF67" s="63"/>
      <c r="CG67" s="63"/>
      <c r="CH67" s="63"/>
      <c r="CI67" s="63"/>
      <c r="CJ67" s="63"/>
      <c r="CK67" s="63"/>
      <c r="CL67" s="63"/>
      <c r="CM67" s="63" t="s">
        <v>3852</v>
      </c>
      <c r="CN67" s="63">
        <v>19920406</v>
      </c>
      <c r="CO67" s="63" t="s">
        <v>7269</v>
      </c>
      <c r="CP67" s="66"/>
      <c r="CQ67" s="64">
        <v>33710</v>
      </c>
      <c r="CR67" s="78" t="s">
        <v>2038</v>
      </c>
      <c r="CS67" s="78" t="s">
        <v>2038</v>
      </c>
    </row>
    <row r="68" spans="1:97">
      <c r="A68" s="63" t="s">
        <v>3591</v>
      </c>
      <c r="B68" s="63" t="s">
        <v>6304</v>
      </c>
      <c r="C68" s="63">
        <v>1532</v>
      </c>
      <c r="D68" s="19" t="s">
        <v>3782</v>
      </c>
      <c r="E68" s="63" t="s">
        <v>1831</v>
      </c>
      <c r="F68" s="63"/>
      <c r="G68" s="65" t="s">
        <v>6305</v>
      </c>
      <c r="H68" s="65">
        <v>16</v>
      </c>
      <c r="I68" s="65">
        <v>13</v>
      </c>
      <c r="J68" s="65">
        <v>113</v>
      </c>
      <c r="K68" s="23">
        <v>41.111150000000002</v>
      </c>
      <c r="L68" s="23">
        <v>-110.16112</v>
      </c>
      <c r="M68" s="61" t="s">
        <v>6306</v>
      </c>
      <c r="N68" s="63" t="s">
        <v>3384</v>
      </c>
      <c r="O68" s="63"/>
      <c r="P68" s="63" t="s">
        <v>5054</v>
      </c>
      <c r="Q68" s="63"/>
      <c r="R68" s="63"/>
      <c r="S68" s="55"/>
      <c r="T68" s="63"/>
      <c r="U68" s="66" t="s">
        <v>3385</v>
      </c>
      <c r="V68" s="63"/>
      <c r="W68" s="66"/>
      <c r="X68" s="66"/>
      <c r="Y68" s="63" t="s">
        <v>3852</v>
      </c>
      <c r="Z68" s="64">
        <v>30193</v>
      </c>
      <c r="AA68" s="63">
        <v>8.01</v>
      </c>
      <c r="AB68" s="63"/>
      <c r="AC68" s="63">
        <v>40</v>
      </c>
      <c r="AD68" s="63">
        <v>0</v>
      </c>
      <c r="AE68" s="63">
        <v>3816</v>
      </c>
      <c r="AF68" s="63">
        <v>0</v>
      </c>
      <c r="AG68" s="63"/>
      <c r="AH68" s="63">
        <v>5096</v>
      </c>
      <c r="AI68" s="63">
        <v>1318</v>
      </c>
      <c r="AJ68" s="63">
        <v>0</v>
      </c>
      <c r="AK68" s="63">
        <v>0</v>
      </c>
      <c r="AL68" s="63">
        <v>128</v>
      </c>
      <c r="AM68" s="63">
        <v>10398</v>
      </c>
      <c r="AN68" s="63"/>
      <c r="AO68" s="63" t="s">
        <v>3387</v>
      </c>
      <c r="AP68" s="17">
        <f t="shared" si="24"/>
        <v>1.996</v>
      </c>
      <c r="AQ68" s="17">
        <f t="shared" si="25"/>
        <v>0</v>
      </c>
      <c r="AR68" s="17">
        <f t="shared" si="26"/>
        <v>165.99599999999998</v>
      </c>
      <c r="AS68" s="17">
        <f t="shared" si="27"/>
        <v>0</v>
      </c>
      <c r="AT68" s="17">
        <f t="shared" si="28"/>
        <v>167.99199999999999</v>
      </c>
      <c r="AU68" s="5">
        <f t="shared" si="29"/>
        <v>143.75816</v>
      </c>
      <c r="AV68" s="5">
        <f t="shared" si="30"/>
        <v>21.60202</v>
      </c>
      <c r="AW68" s="5">
        <f>IF(AJ68&gt;0,AJ68*0.03333,0)</f>
        <v>0</v>
      </c>
      <c r="AX68" s="5">
        <f>IF(AK68&gt;0,AK68*0.0588,0)</f>
        <v>0</v>
      </c>
      <c r="AY68" s="5">
        <f t="shared" si="31"/>
        <v>2.6649600000000002</v>
      </c>
      <c r="AZ68" s="5">
        <f t="shared" si="32"/>
        <v>168.02514000000002</v>
      </c>
      <c r="BA68" s="7">
        <f t="shared" si="33"/>
        <v>-9.8625921284942417E-5</v>
      </c>
      <c r="BB68" s="62">
        <f t="shared" si="34"/>
        <v>10398</v>
      </c>
      <c r="BC68" s="28">
        <f t="shared" si="35"/>
        <v>0</v>
      </c>
      <c r="BD68" s="32">
        <f t="shared" si="36"/>
        <v>1.1881518167531788E-2</v>
      </c>
      <c r="BE68" s="32">
        <f t="shared" si="37"/>
        <v>0</v>
      </c>
      <c r="BF68" s="35">
        <f t="shared" si="38"/>
        <v>0.9881184818324682</v>
      </c>
      <c r="BG68" s="36">
        <f t="shared" si="39"/>
        <v>0.85557530260055126</v>
      </c>
      <c r="BH68" s="33">
        <f t="shared" si="40"/>
        <v>0.12856421366469326</v>
      </c>
      <c r="BI68" s="33">
        <f t="shared" si="41"/>
        <v>1.5860483734755404E-2</v>
      </c>
      <c r="BJ68" s="63">
        <v>0</v>
      </c>
      <c r="BK68" s="63">
        <v>0</v>
      </c>
      <c r="BL68" s="63">
        <v>0</v>
      </c>
      <c r="BM68" s="63">
        <v>9370</v>
      </c>
      <c r="BN68" s="63">
        <v>0</v>
      </c>
      <c r="BO68" s="63"/>
      <c r="BP68" s="63">
        <v>0</v>
      </c>
      <c r="BQ68" s="63">
        <v>0</v>
      </c>
      <c r="BR68" s="63">
        <v>0</v>
      </c>
      <c r="BS68" s="63">
        <v>0</v>
      </c>
      <c r="BT68" s="63">
        <v>0</v>
      </c>
      <c r="BU68" s="63">
        <v>0</v>
      </c>
      <c r="BV68" s="63">
        <v>0</v>
      </c>
      <c r="BW68" s="63">
        <v>0</v>
      </c>
      <c r="BX68" s="63"/>
      <c r="BY68" s="63"/>
      <c r="BZ68" s="63"/>
      <c r="CA68" s="63"/>
      <c r="CB68" s="63"/>
      <c r="CC68" s="63"/>
      <c r="CD68" s="63"/>
      <c r="CE68" s="63"/>
      <c r="CF68" s="63"/>
      <c r="CG68" s="63"/>
      <c r="CH68" s="63"/>
      <c r="CI68" s="63"/>
      <c r="CJ68" s="63"/>
      <c r="CK68" s="63"/>
      <c r="CL68" s="63"/>
      <c r="CM68" s="63" t="s">
        <v>3388</v>
      </c>
      <c r="CN68" s="63">
        <v>19820830</v>
      </c>
      <c r="CO68" s="63" t="s">
        <v>3389</v>
      </c>
      <c r="CP68" s="66"/>
      <c r="CQ68" s="64">
        <v>30195</v>
      </c>
      <c r="CR68" s="78" t="s">
        <v>2038</v>
      </c>
      <c r="CS68" s="78" t="s">
        <v>2038</v>
      </c>
    </row>
    <row r="69" spans="1:97">
      <c r="A69" s="63" t="s">
        <v>3591</v>
      </c>
      <c r="B69" s="63" t="s">
        <v>4417</v>
      </c>
      <c r="C69" s="63">
        <v>1599</v>
      </c>
      <c r="D69" s="19" t="s">
        <v>3782</v>
      </c>
      <c r="E69" s="63" t="s">
        <v>1831</v>
      </c>
      <c r="F69" s="63"/>
      <c r="G69" s="65" t="s">
        <v>3599</v>
      </c>
      <c r="H69" s="65">
        <v>27</v>
      </c>
      <c r="I69" s="65">
        <v>13</v>
      </c>
      <c r="J69" s="65">
        <v>114</v>
      </c>
      <c r="K69" s="23">
        <v>41.048479999999998</v>
      </c>
      <c r="L69" s="23">
        <v>-110.17169</v>
      </c>
      <c r="M69" s="61" t="s">
        <v>3395</v>
      </c>
      <c r="N69" s="63" t="s">
        <v>3396</v>
      </c>
      <c r="O69" s="63"/>
      <c r="P69" s="63" t="s">
        <v>5054</v>
      </c>
      <c r="Q69" s="63"/>
      <c r="R69" s="63"/>
      <c r="S69" s="55" t="str">
        <f>IF(U69&gt;0,V69-U69,"")</f>
        <v/>
      </c>
      <c r="T69" s="63"/>
      <c r="U69" s="66"/>
      <c r="V69" s="63"/>
      <c r="W69" s="66"/>
      <c r="X69" s="66"/>
      <c r="Y69" s="63"/>
      <c r="Z69" s="64">
        <v>33694</v>
      </c>
      <c r="AA69" s="63">
        <v>7.3</v>
      </c>
      <c r="AB69" s="63"/>
      <c r="AC69" s="63">
        <v>14</v>
      </c>
      <c r="AD69" s="63">
        <v>1.2</v>
      </c>
      <c r="AE69" s="63">
        <v>2441.8000000000002</v>
      </c>
      <c r="AF69" s="63">
        <v>0</v>
      </c>
      <c r="AG69" s="63"/>
      <c r="AH69" s="63">
        <v>3035</v>
      </c>
      <c r="AI69" s="63">
        <v>1183.4000000000001</v>
      </c>
      <c r="AJ69" s="63">
        <v>0</v>
      </c>
      <c r="AK69" s="63">
        <v>0</v>
      </c>
      <c r="AL69" s="63">
        <v>94.6</v>
      </c>
      <c r="AM69" s="63">
        <v>6770</v>
      </c>
      <c r="AN69" s="63"/>
      <c r="AO69" s="63" t="s">
        <v>7180</v>
      </c>
      <c r="AP69" s="17">
        <f t="shared" si="24"/>
        <v>0.6986</v>
      </c>
      <c r="AQ69" s="17">
        <f t="shared" si="25"/>
        <v>9.8748000000000002E-2</v>
      </c>
      <c r="AR69" s="17">
        <f t="shared" si="26"/>
        <v>106.2183</v>
      </c>
      <c r="AS69" s="17">
        <f t="shared" si="27"/>
        <v>0</v>
      </c>
      <c r="AT69" s="17">
        <f t="shared" si="28"/>
        <v>107.015648</v>
      </c>
      <c r="AU69" s="5">
        <f t="shared" si="29"/>
        <v>85.617350000000002</v>
      </c>
      <c r="AV69" s="5">
        <f t="shared" si="30"/>
        <v>19.395925999999999</v>
      </c>
      <c r="AW69" s="5">
        <f>IF(AJ69&gt;0,AJ69*0.03333,0)</f>
        <v>0</v>
      </c>
      <c r="AX69" s="5">
        <f>IF(AK69&gt;0,AK69*0.0588,0)</f>
        <v>0</v>
      </c>
      <c r="AY69" s="5">
        <f t="shared" si="31"/>
        <v>1.9695720000000001</v>
      </c>
      <c r="AZ69" s="5">
        <f t="shared" si="32"/>
        <v>106.982848</v>
      </c>
      <c r="BA69" s="7">
        <f t="shared" si="33"/>
        <v>1.5327210523944341E-4</v>
      </c>
      <c r="BB69" s="62">
        <f t="shared" si="34"/>
        <v>6770</v>
      </c>
      <c r="BC69" s="28">
        <f t="shared" si="35"/>
        <v>0</v>
      </c>
      <c r="BD69" s="32">
        <f t="shared" si="36"/>
        <v>6.5280172858458978E-3</v>
      </c>
      <c r="BE69" s="32">
        <f t="shared" si="37"/>
        <v>9.2274355989509129E-4</v>
      </c>
      <c r="BF69" s="35">
        <f t="shared" si="38"/>
        <v>0.99254923915425897</v>
      </c>
      <c r="BG69" s="36">
        <f t="shared" si="39"/>
        <v>0.80029043534156052</v>
      </c>
      <c r="BH69" s="33">
        <f t="shared" si="40"/>
        <v>0.18129939857275065</v>
      </c>
      <c r="BI69" s="33">
        <f t="shared" si="41"/>
        <v>1.8410166085688802E-2</v>
      </c>
      <c r="BJ69" s="63">
        <v>0</v>
      </c>
      <c r="BK69" s="63">
        <v>37.200000000000003</v>
      </c>
      <c r="BL69" s="63">
        <v>0</v>
      </c>
      <c r="BM69" s="63">
        <v>5000</v>
      </c>
      <c r="BN69" s="63">
        <v>0</v>
      </c>
      <c r="BO69" s="63"/>
      <c r="BP69" s="63">
        <v>0</v>
      </c>
      <c r="BQ69" s="63">
        <v>0</v>
      </c>
      <c r="BR69" s="63">
        <v>0</v>
      </c>
      <c r="BS69" s="63">
        <v>0</v>
      </c>
      <c r="BT69" s="63">
        <v>0</v>
      </c>
      <c r="BU69" s="63">
        <v>0</v>
      </c>
      <c r="BV69" s="63">
        <v>0</v>
      </c>
      <c r="BW69" s="63">
        <v>0</v>
      </c>
      <c r="BX69" s="63"/>
      <c r="BY69" s="63"/>
      <c r="BZ69" s="63"/>
      <c r="CA69" s="63"/>
      <c r="CB69" s="63"/>
      <c r="CC69" s="63"/>
      <c r="CD69" s="63"/>
      <c r="CE69" s="63"/>
      <c r="CF69" s="63"/>
      <c r="CG69" s="63"/>
      <c r="CH69" s="63"/>
      <c r="CI69" s="63"/>
      <c r="CJ69" s="63"/>
      <c r="CK69" s="63"/>
      <c r="CL69" s="63"/>
      <c r="CM69" s="63"/>
      <c r="CN69" s="63">
        <v>19920331</v>
      </c>
      <c r="CO69" s="63" t="s">
        <v>7269</v>
      </c>
      <c r="CP69" s="66"/>
      <c r="CQ69" s="64">
        <v>33709</v>
      </c>
      <c r="CR69" s="78" t="s">
        <v>2038</v>
      </c>
      <c r="CS69" s="78" t="s">
        <v>2038</v>
      </c>
    </row>
    <row r="70" spans="1:97">
      <c r="A70" s="63" t="s">
        <v>3591</v>
      </c>
      <c r="B70" s="63" t="s">
        <v>3398</v>
      </c>
      <c r="C70" s="63">
        <v>1026</v>
      </c>
      <c r="D70" s="19" t="s">
        <v>3782</v>
      </c>
      <c r="E70" s="63" t="s">
        <v>1831</v>
      </c>
      <c r="F70" s="63"/>
      <c r="G70" s="65"/>
      <c r="H70" s="65">
        <v>28</v>
      </c>
      <c r="I70" s="65">
        <v>13</v>
      </c>
      <c r="J70" s="65">
        <v>114</v>
      </c>
      <c r="K70" s="23">
        <v>41.073720000000002</v>
      </c>
      <c r="L70" s="23">
        <v>-110.27382</v>
      </c>
      <c r="M70" s="61" t="s">
        <v>3392</v>
      </c>
      <c r="N70" s="63" t="s">
        <v>3393</v>
      </c>
      <c r="O70" s="63"/>
      <c r="P70" s="63" t="s">
        <v>5054</v>
      </c>
      <c r="Q70" s="63"/>
      <c r="R70" s="63"/>
      <c r="S70" s="55" t="str">
        <f>IF(U70&gt;0,V70-U70,"")</f>
        <v/>
      </c>
      <c r="T70" s="63"/>
      <c r="U70" s="66"/>
      <c r="V70" s="63"/>
      <c r="W70" s="66"/>
      <c r="X70" s="66"/>
      <c r="Y70" s="63"/>
      <c r="Z70" s="64">
        <v>32421</v>
      </c>
      <c r="AA70" s="63">
        <v>7.5</v>
      </c>
      <c r="AB70" s="63"/>
      <c r="AC70" s="63">
        <v>100</v>
      </c>
      <c r="AD70" s="63">
        <v>8</v>
      </c>
      <c r="AE70" s="63">
        <v>329</v>
      </c>
      <c r="AF70" s="63">
        <v>5410</v>
      </c>
      <c r="AG70" s="63"/>
      <c r="AH70" s="63">
        <v>5400</v>
      </c>
      <c r="AI70" s="63">
        <v>268</v>
      </c>
      <c r="AJ70" s="63">
        <v>0</v>
      </c>
      <c r="AK70" s="63">
        <v>0</v>
      </c>
      <c r="AL70" s="63">
        <v>64</v>
      </c>
      <c r="AM70" s="63">
        <v>11443</v>
      </c>
      <c r="AN70" s="63"/>
      <c r="AO70" s="63" t="s">
        <v>7180</v>
      </c>
      <c r="AP70" s="17">
        <f t="shared" si="24"/>
        <v>4.99</v>
      </c>
      <c r="AQ70" s="17">
        <f t="shared" si="25"/>
        <v>0.65832000000000002</v>
      </c>
      <c r="AR70" s="17">
        <f t="shared" si="26"/>
        <v>14.311499999999999</v>
      </c>
      <c r="AS70" s="17">
        <f t="shared" si="27"/>
        <v>138.3878</v>
      </c>
      <c r="AT70" s="17">
        <f t="shared" si="28"/>
        <v>158.34762000000001</v>
      </c>
      <c r="AU70" s="5">
        <f t="shared" si="29"/>
        <v>152.334</v>
      </c>
      <c r="AV70" s="5">
        <f t="shared" si="30"/>
        <v>4.3925199999999993</v>
      </c>
      <c r="AW70" s="5">
        <f>IF(AJ70&gt;0,AJ70*0.03333,0)</f>
        <v>0</v>
      </c>
      <c r="AX70" s="5">
        <f>IF(AK70&gt;0,AK70*0.0588,0)</f>
        <v>0</v>
      </c>
      <c r="AY70" s="5">
        <f t="shared" si="31"/>
        <v>1.3324800000000001</v>
      </c>
      <c r="AZ70" s="5">
        <f t="shared" si="32"/>
        <v>158.059</v>
      </c>
      <c r="BA70" s="7">
        <f t="shared" si="33"/>
        <v>9.121806617067898E-4</v>
      </c>
      <c r="BB70" s="62">
        <f t="shared" si="34"/>
        <v>11579</v>
      </c>
      <c r="BC70" s="28">
        <f t="shared" si="35"/>
        <v>5.9073929285031711E-3</v>
      </c>
      <c r="BD70" s="32">
        <f t="shared" si="36"/>
        <v>3.1512946010808375E-2</v>
      </c>
      <c r="BE70" s="32">
        <f t="shared" si="37"/>
        <v>4.1574353943557851E-3</v>
      </c>
      <c r="BF70" s="35">
        <f t="shared" si="38"/>
        <v>0.96432961859483579</v>
      </c>
      <c r="BG70" s="36">
        <f t="shared" si="39"/>
        <v>0.96377934821807054</v>
      </c>
      <c r="BH70" s="33">
        <f t="shared" si="40"/>
        <v>2.779038207251722E-2</v>
      </c>
      <c r="BI70" s="33">
        <f t="shared" si="41"/>
        <v>8.4302697094123091E-3</v>
      </c>
      <c r="BJ70" s="63">
        <v>0</v>
      </c>
      <c r="BK70" s="63">
        <v>0</v>
      </c>
      <c r="BL70" s="63">
        <v>0</v>
      </c>
      <c r="BM70" s="63">
        <v>10611</v>
      </c>
      <c r="BN70" s="63">
        <v>0</v>
      </c>
      <c r="BO70" s="63"/>
      <c r="BP70" s="63">
        <v>0</v>
      </c>
      <c r="BQ70" s="63">
        <v>0</v>
      </c>
      <c r="BR70" s="63">
        <v>0</v>
      </c>
      <c r="BS70" s="63">
        <v>0</v>
      </c>
      <c r="BT70" s="63">
        <v>0</v>
      </c>
      <c r="BU70" s="63">
        <v>0</v>
      </c>
      <c r="BV70" s="63">
        <v>0</v>
      </c>
      <c r="BW70" s="63">
        <v>0</v>
      </c>
      <c r="BX70" s="63"/>
      <c r="BY70" s="63"/>
      <c r="BZ70" s="63"/>
      <c r="CA70" s="63"/>
      <c r="CB70" s="63"/>
      <c r="CC70" s="63"/>
      <c r="CD70" s="63"/>
      <c r="CE70" s="63"/>
      <c r="CF70" s="63"/>
      <c r="CG70" s="63"/>
      <c r="CH70" s="63"/>
      <c r="CI70" s="63"/>
      <c r="CJ70" s="63"/>
      <c r="CK70" s="63"/>
      <c r="CL70" s="63"/>
      <c r="CM70" s="63"/>
      <c r="CN70" s="63">
        <v>19881005</v>
      </c>
      <c r="CO70" s="63"/>
      <c r="CP70" s="66"/>
      <c r="CQ70" s="63"/>
      <c r="CR70" s="78" t="s">
        <v>2038</v>
      </c>
      <c r="CS70" s="78" t="s">
        <v>2038</v>
      </c>
    </row>
    <row r="71" spans="1:97">
      <c r="A71" s="16" t="s">
        <v>3590</v>
      </c>
      <c r="B71" s="16" t="s">
        <v>1121</v>
      </c>
      <c r="C71" s="19">
        <v>49009305</v>
      </c>
      <c r="D71" s="19" t="s">
        <v>3782</v>
      </c>
      <c r="E71" s="19" t="s">
        <v>1831</v>
      </c>
      <c r="G71" s="47"/>
      <c r="H71" s="47" t="s">
        <v>3856</v>
      </c>
      <c r="I71" s="47" t="s">
        <v>5460</v>
      </c>
      <c r="J71" s="47" t="s">
        <v>5467</v>
      </c>
      <c r="K71" s="23">
        <v>41.273580000000003</v>
      </c>
      <c r="L71" s="23">
        <v>-110.08314</v>
      </c>
      <c r="M71" s="61" t="s">
        <v>4995</v>
      </c>
      <c r="N71" s="19" t="s">
        <v>4996</v>
      </c>
      <c r="P71" s="19" t="s">
        <v>5054</v>
      </c>
      <c r="Q71" s="55"/>
      <c r="R71" s="55"/>
      <c r="S71" s="55">
        <f t="shared" ref="S71:S80" si="42">V71-U71</f>
        <v>20</v>
      </c>
      <c r="T71" s="19"/>
      <c r="U71" s="55">
        <v>12898</v>
      </c>
      <c r="V71" s="55">
        <v>12918</v>
      </c>
      <c r="W71" s="55">
        <v>13090</v>
      </c>
      <c r="X71" s="55"/>
      <c r="Y71" s="51" t="s">
        <v>3788</v>
      </c>
      <c r="Z71" s="40">
        <v>22165</v>
      </c>
      <c r="AA71" s="52">
        <v>7.5</v>
      </c>
      <c r="AB71" s="19" t="s">
        <v>3837</v>
      </c>
      <c r="AC71" s="19">
        <v>132</v>
      </c>
      <c r="AD71" s="19">
        <v>10</v>
      </c>
      <c r="AE71" s="19">
        <v>5011</v>
      </c>
      <c r="AF71" s="19">
        <v>-3</v>
      </c>
      <c r="AG71" s="19">
        <v>-3</v>
      </c>
      <c r="AH71" s="19">
        <v>7400</v>
      </c>
      <c r="AI71" s="19">
        <v>952</v>
      </c>
      <c r="AJ71" s="19"/>
      <c r="AK71" s="19"/>
      <c r="AL71" s="19">
        <v>54</v>
      </c>
      <c r="AM71" s="19">
        <v>13076</v>
      </c>
      <c r="AP71" s="17">
        <f t="shared" si="24"/>
        <v>6.5868000000000002</v>
      </c>
      <c r="AQ71" s="17">
        <f t="shared" si="25"/>
        <v>0.82289999999999996</v>
      </c>
      <c r="AR71" s="17">
        <f t="shared" si="26"/>
        <v>217.9785</v>
      </c>
      <c r="AS71" s="17">
        <f t="shared" si="27"/>
        <v>0</v>
      </c>
      <c r="AT71" s="17">
        <f t="shared" si="28"/>
        <v>225.38819999999998</v>
      </c>
      <c r="AU71" s="5">
        <f t="shared" si="29"/>
        <v>208.75399999999999</v>
      </c>
      <c r="AV71" s="5">
        <f t="shared" si="30"/>
        <v>15.603279999999998</v>
      </c>
      <c r="AW71" s="5"/>
      <c r="AX71" s="5"/>
      <c r="AY71" s="5">
        <f t="shared" si="31"/>
        <v>1.1242800000000002</v>
      </c>
      <c r="AZ71" s="5">
        <f t="shared" si="32"/>
        <v>225.48156</v>
      </c>
      <c r="BA71" s="7">
        <f t="shared" si="33"/>
        <v>-2.0706644863478606E-4</v>
      </c>
      <c r="BB71" s="62">
        <f t="shared" si="34"/>
        <v>13553</v>
      </c>
      <c r="BC71" s="6">
        <f t="shared" si="35"/>
        <v>1.7912801832588532E-2</v>
      </c>
      <c r="BD71" s="32">
        <f t="shared" si="36"/>
        <v>2.9224245102449909E-2</v>
      </c>
      <c r="BE71" s="32">
        <f t="shared" si="37"/>
        <v>3.6510340825296091E-3</v>
      </c>
      <c r="BF71" s="35">
        <f t="shared" si="38"/>
        <v>0.96712472081502054</v>
      </c>
      <c r="BG71" s="36">
        <f t="shared" si="39"/>
        <v>0.92581406656934606</v>
      </c>
      <c r="BH71" s="33">
        <f t="shared" si="40"/>
        <v>6.9199805074969312E-2</v>
      </c>
      <c r="BI71" s="33">
        <f t="shared" si="41"/>
        <v>4.9861283556846079E-3</v>
      </c>
      <c r="CM71" s="51" t="s">
        <v>4997</v>
      </c>
      <c r="CR71" s="78" t="s">
        <v>2038</v>
      </c>
      <c r="CS71" s="78" t="s">
        <v>2038</v>
      </c>
    </row>
    <row r="72" spans="1:97">
      <c r="A72" s="16" t="s">
        <v>3590</v>
      </c>
      <c r="B72" s="16" t="s">
        <v>1122</v>
      </c>
      <c r="C72" s="19">
        <v>49003918</v>
      </c>
      <c r="D72" s="19" t="s">
        <v>3782</v>
      </c>
      <c r="E72" s="19" t="s">
        <v>1831</v>
      </c>
      <c r="F72" s="19" t="s">
        <v>4864</v>
      </c>
      <c r="G72" s="47"/>
      <c r="H72" s="47" t="s">
        <v>3817</v>
      </c>
      <c r="I72" s="47" t="s">
        <v>5460</v>
      </c>
      <c r="J72" s="47" t="s">
        <v>5467</v>
      </c>
      <c r="K72" s="23">
        <v>41.254890000000003</v>
      </c>
      <c r="L72" s="23">
        <v>-110.06478</v>
      </c>
      <c r="M72" s="61" t="s">
        <v>4865</v>
      </c>
      <c r="N72" s="19" t="s">
        <v>2524</v>
      </c>
      <c r="P72" s="19" t="s">
        <v>5054</v>
      </c>
      <c r="Q72" s="55"/>
      <c r="R72" s="55">
        <v>49</v>
      </c>
      <c r="S72" s="55">
        <f t="shared" si="42"/>
        <v>19</v>
      </c>
      <c r="T72" s="19"/>
      <c r="U72" s="55">
        <v>12864</v>
      </c>
      <c r="V72" s="55">
        <v>12883</v>
      </c>
      <c r="W72" s="55"/>
      <c r="X72" s="55"/>
      <c r="Y72" s="51" t="s">
        <v>3798</v>
      </c>
      <c r="Z72" s="40">
        <v>26266</v>
      </c>
      <c r="AA72" s="52">
        <v>8.3000001907348633</v>
      </c>
      <c r="AB72" s="19" t="s">
        <v>3789</v>
      </c>
      <c r="AC72" s="19">
        <v>39</v>
      </c>
      <c r="AD72" s="19">
        <v>9</v>
      </c>
      <c r="AE72" s="19">
        <v>4016</v>
      </c>
      <c r="AF72" s="19">
        <v>47</v>
      </c>
      <c r="AG72" s="19">
        <v>-3</v>
      </c>
      <c r="AH72" s="19">
        <v>5700</v>
      </c>
      <c r="AI72" s="19">
        <v>939</v>
      </c>
      <c r="AJ72" s="19"/>
      <c r="AK72" s="19"/>
      <c r="AL72" s="19">
        <v>58</v>
      </c>
      <c r="AM72" s="19">
        <v>10367</v>
      </c>
      <c r="AP72" s="17">
        <f t="shared" si="24"/>
        <v>1.9460999999999999</v>
      </c>
      <c r="AQ72" s="17">
        <f t="shared" si="25"/>
        <v>0.74060999999999999</v>
      </c>
      <c r="AR72" s="17">
        <f t="shared" si="26"/>
        <v>174.696</v>
      </c>
      <c r="AS72" s="17">
        <f t="shared" si="27"/>
        <v>1.2022599999999999</v>
      </c>
      <c r="AT72" s="17">
        <f t="shared" si="28"/>
        <v>178.58497</v>
      </c>
      <c r="AU72" s="5">
        <f t="shared" si="29"/>
        <v>160.797</v>
      </c>
      <c r="AV72" s="5">
        <f t="shared" si="30"/>
        <v>15.390209999999998</v>
      </c>
      <c r="AW72" s="5"/>
      <c r="AX72" s="5"/>
      <c r="AY72" s="5">
        <f t="shared" si="31"/>
        <v>1.2075600000000002</v>
      </c>
      <c r="AZ72" s="5">
        <f t="shared" si="32"/>
        <v>177.39476999999999</v>
      </c>
      <c r="BA72" s="7">
        <f t="shared" si="33"/>
        <v>3.3434487030076609E-3</v>
      </c>
      <c r="BB72" s="62">
        <f t="shared" si="34"/>
        <v>10805</v>
      </c>
      <c r="BC72" s="6">
        <f t="shared" si="35"/>
        <v>2.0687700736822218E-2</v>
      </c>
      <c r="BD72" s="32">
        <f t="shared" si="36"/>
        <v>1.0897333633395912E-2</v>
      </c>
      <c r="BE72" s="32">
        <f t="shared" si="37"/>
        <v>4.1471015169977634E-3</v>
      </c>
      <c r="BF72" s="35">
        <f t="shared" si="38"/>
        <v>0.98495556484960634</v>
      </c>
      <c r="BG72" s="36">
        <f t="shared" si="39"/>
        <v>0.9064359676443674</v>
      </c>
      <c r="BH72" s="33">
        <f t="shared" si="40"/>
        <v>8.6756841816700681E-2</v>
      </c>
      <c r="BI72" s="33">
        <f t="shared" si="41"/>
        <v>6.8071905389318985E-3</v>
      </c>
      <c r="CM72" s="51" t="s">
        <v>5225</v>
      </c>
      <c r="CR72" s="78" t="s">
        <v>2038</v>
      </c>
      <c r="CS72" s="78" t="s">
        <v>2038</v>
      </c>
    </row>
    <row r="73" spans="1:97">
      <c r="A73" s="16" t="s">
        <v>3590</v>
      </c>
      <c r="B73" s="16" t="s">
        <v>1122</v>
      </c>
      <c r="C73" s="19">
        <v>49003919</v>
      </c>
      <c r="D73" s="19" t="s">
        <v>3782</v>
      </c>
      <c r="E73" s="19" t="s">
        <v>1831</v>
      </c>
      <c r="F73" s="19" t="s">
        <v>4864</v>
      </c>
      <c r="G73" s="47"/>
      <c r="H73" s="47" t="s">
        <v>3817</v>
      </c>
      <c r="I73" s="47" t="s">
        <v>5460</v>
      </c>
      <c r="J73" s="47" t="s">
        <v>5467</v>
      </c>
      <c r="K73" s="23">
        <v>41.254890000000003</v>
      </c>
      <c r="L73" s="23">
        <v>-110.06478</v>
      </c>
      <c r="M73" s="61" t="s">
        <v>4865</v>
      </c>
      <c r="N73" s="19" t="s">
        <v>2524</v>
      </c>
      <c r="P73" s="19" t="s">
        <v>5054</v>
      </c>
      <c r="Q73" s="55">
        <v>49</v>
      </c>
      <c r="R73" s="55">
        <v>1619</v>
      </c>
      <c r="S73" s="55">
        <f t="shared" si="42"/>
        <v>46</v>
      </c>
      <c r="T73" s="19"/>
      <c r="U73" s="55">
        <v>12932</v>
      </c>
      <c r="V73" s="55">
        <v>12978</v>
      </c>
      <c r="W73" s="55"/>
      <c r="X73" s="55"/>
      <c r="Y73" s="51" t="s">
        <v>3798</v>
      </c>
      <c r="Z73" s="40">
        <v>26266</v>
      </c>
      <c r="AA73" s="52">
        <v>8.1000003814697266</v>
      </c>
      <c r="AB73" s="19" t="s">
        <v>3789</v>
      </c>
      <c r="AC73" s="19">
        <v>20</v>
      </c>
      <c r="AD73" s="19">
        <v>6</v>
      </c>
      <c r="AE73" s="19">
        <v>2965</v>
      </c>
      <c r="AF73" s="19">
        <v>20</v>
      </c>
      <c r="AG73" s="19">
        <v>-3</v>
      </c>
      <c r="AH73" s="19">
        <v>3860</v>
      </c>
      <c r="AI73" s="19">
        <v>1281</v>
      </c>
      <c r="AJ73" s="19"/>
      <c r="AK73" s="19"/>
      <c r="AL73" s="19">
        <v>53</v>
      </c>
      <c r="AM73" s="19">
        <v>7555</v>
      </c>
      <c r="AP73" s="17">
        <f t="shared" si="24"/>
        <v>0.998</v>
      </c>
      <c r="AQ73" s="17">
        <f t="shared" si="25"/>
        <v>0.49374000000000001</v>
      </c>
      <c r="AR73" s="17">
        <f t="shared" si="26"/>
        <v>128.97749999999999</v>
      </c>
      <c r="AS73" s="17">
        <f t="shared" si="27"/>
        <v>0.51159999999999994</v>
      </c>
      <c r="AT73" s="17">
        <f t="shared" si="28"/>
        <v>130.98083999999997</v>
      </c>
      <c r="AU73" s="5">
        <f t="shared" si="29"/>
        <v>108.89059999999999</v>
      </c>
      <c r="AV73" s="5">
        <f t="shared" si="30"/>
        <v>20.995589999999996</v>
      </c>
      <c r="AW73" s="5"/>
      <c r="AX73" s="5"/>
      <c r="AY73" s="5">
        <f t="shared" si="31"/>
        <v>1.1034600000000001</v>
      </c>
      <c r="AZ73" s="5">
        <f t="shared" si="32"/>
        <v>130.98965000000001</v>
      </c>
      <c r="BA73" s="7">
        <f t="shared" si="33"/>
        <v>-3.3629742037126046E-5</v>
      </c>
      <c r="BB73" s="62">
        <f t="shared" si="34"/>
        <v>8202</v>
      </c>
      <c r="BC73" s="6">
        <f t="shared" si="35"/>
        <v>4.1061115694611919E-2</v>
      </c>
      <c r="BD73" s="32">
        <f t="shared" si="36"/>
        <v>7.6194350257640748E-3</v>
      </c>
      <c r="BE73" s="32">
        <f t="shared" si="37"/>
        <v>3.7695589675558663E-3</v>
      </c>
      <c r="BF73" s="35">
        <f t="shared" si="38"/>
        <v>0.98861100600668006</v>
      </c>
      <c r="BG73" s="36">
        <f t="shared" si="39"/>
        <v>0.83129163258318484</v>
      </c>
      <c r="BH73" s="33">
        <f t="shared" si="40"/>
        <v>0.16028434307596054</v>
      </c>
      <c r="BI73" s="33">
        <f t="shared" si="41"/>
        <v>8.4240243408544111E-3</v>
      </c>
      <c r="CM73" s="51" t="s">
        <v>4867</v>
      </c>
      <c r="CR73" s="78" t="s">
        <v>2038</v>
      </c>
      <c r="CS73" s="78" t="s">
        <v>2038</v>
      </c>
    </row>
    <row r="74" spans="1:97">
      <c r="A74" s="16" t="s">
        <v>3590</v>
      </c>
      <c r="B74" s="16" t="s">
        <v>1123</v>
      </c>
      <c r="C74" s="19">
        <v>49004695</v>
      </c>
      <c r="D74" s="19" t="s">
        <v>3782</v>
      </c>
      <c r="E74" s="19" t="s">
        <v>1831</v>
      </c>
      <c r="G74" s="47"/>
      <c r="H74" s="47" t="s">
        <v>5209</v>
      </c>
      <c r="I74" s="47" t="s">
        <v>5460</v>
      </c>
      <c r="J74" s="47" t="s">
        <v>5468</v>
      </c>
      <c r="K74" s="23">
        <v>41.231639999999999</v>
      </c>
      <c r="L74" s="23">
        <v>-110.11673999999999</v>
      </c>
      <c r="M74" s="61" t="s">
        <v>4877</v>
      </c>
      <c r="N74" s="19" t="s">
        <v>2524</v>
      </c>
      <c r="P74" s="19" t="s">
        <v>5054</v>
      </c>
      <c r="Q74" s="55"/>
      <c r="R74" s="55"/>
      <c r="S74" s="55">
        <f t="shared" si="42"/>
        <v>12</v>
      </c>
      <c r="T74" s="19"/>
      <c r="U74" s="55">
        <v>13006</v>
      </c>
      <c r="V74" s="55">
        <v>13018</v>
      </c>
      <c r="W74" s="55">
        <v>13370</v>
      </c>
      <c r="X74" s="55"/>
      <c r="Y74" s="51" t="s">
        <v>3798</v>
      </c>
      <c r="Z74" s="40">
        <v>19052</v>
      </c>
      <c r="AA74" s="52">
        <v>7.1999998092651367</v>
      </c>
      <c r="AB74" s="19" t="s">
        <v>3837</v>
      </c>
      <c r="AC74" s="19">
        <v>126</v>
      </c>
      <c r="AD74" s="19">
        <v>102</v>
      </c>
      <c r="AE74" s="19">
        <v>3487</v>
      </c>
      <c r="AF74" s="19">
        <v>-3</v>
      </c>
      <c r="AG74" s="19">
        <v>-3</v>
      </c>
      <c r="AH74" s="19">
        <v>4900</v>
      </c>
      <c r="AI74" s="19">
        <v>1320</v>
      </c>
      <c r="AJ74" s="19"/>
      <c r="AK74" s="19"/>
      <c r="AL74" s="19">
        <v>316</v>
      </c>
      <c r="AM74" s="19">
        <v>9582</v>
      </c>
      <c r="AP74" s="17">
        <f t="shared" si="24"/>
        <v>6.2873999999999999</v>
      </c>
      <c r="AQ74" s="17">
        <f t="shared" si="25"/>
        <v>8.39358</v>
      </c>
      <c r="AR74" s="17">
        <f t="shared" si="26"/>
        <v>151.68449999999999</v>
      </c>
      <c r="AS74" s="17">
        <f t="shared" si="27"/>
        <v>0</v>
      </c>
      <c r="AT74" s="17">
        <f t="shared" si="28"/>
        <v>166.36547999999999</v>
      </c>
      <c r="AU74" s="5">
        <f t="shared" si="29"/>
        <v>138.22899999999998</v>
      </c>
      <c r="AV74" s="5">
        <f t="shared" si="30"/>
        <v>21.634799999999998</v>
      </c>
      <c r="AW74" s="5"/>
      <c r="AX74" s="5"/>
      <c r="AY74" s="5">
        <f t="shared" si="31"/>
        <v>6.5791200000000005</v>
      </c>
      <c r="AZ74" s="5">
        <f t="shared" si="32"/>
        <v>166.44291999999996</v>
      </c>
      <c r="BA74" s="7">
        <f t="shared" si="33"/>
        <v>-2.326864345971055E-4</v>
      </c>
      <c r="BB74" s="62">
        <f t="shared" si="34"/>
        <v>10245</v>
      </c>
      <c r="BC74" s="6">
        <f t="shared" si="35"/>
        <v>3.3439249508246331E-2</v>
      </c>
      <c r="BD74" s="32">
        <f t="shared" si="36"/>
        <v>3.7792695936681095E-2</v>
      </c>
      <c r="BE74" s="32">
        <f t="shared" si="37"/>
        <v>5.0452654000096658E-2</v>
      </c>
      <c r="BF74" s="35">
        <f t="shared" si="38"/>
        <v>0.91175465006322221</v>
      </c>
      <c r="BG74" s="36">
        <f t="shared" si="39"/>
        <v>0.83048891475828479</v>
      </c>
      <c r="BH74" s="33">
        <f t="shared" si="40"/>
        <v>0.12998329998055791</v>
      </c>
      <c r="BI74" s="33">
        <f t="shared" si="41"/>
        <v>3.9527785261157411E-2</v>
      </c>
      <c r="CM74" s="51" t="s">
        <v>4878</v>
      </c>
      <c r="CR74" s="78" t="s">
        <v>2038</v>
      </c>
      <c r="CS74" s="78" t="s">
        <v>2038</v>
      </c>
    </row>
    <row r="75" spans="1:97">
      <c r="A75" s="16" t="s">
        <v>3590</v>
      </c>
      <c r="B75" s="16" t="s">
        <v>450</v>
      </c>
      <c r="C75" s="19">
        <v>49008843</v>
      </c>
      <c r="D75" s="19" t="s">
        <v>3782</v>
      </c>
      <c r="E75" s="19" t="s">
        <v>1831</v>
      </c>
      <c r="F75" s="19" t="s">
        <v>4889</v>
      </c>
      <c r="G75" s="47"/>
      <c r="H75" s="47" t="s">
        <v>4890</v>
      </c>
      <c r="I75" s="47" t="s">
        <v>5461</v>
      </c>
      <c r="J75" s="47" t="s">
        <v>5467</v>
      </c>
      <c r="K75" s="23">
        <v>41.385910000000003</v>
      </c>
      <c r="L75" s="23">
        <v>-110.07183999999999</v>
      </c>
      <c r="M75" s="61" t="s">
        <v>4991</v>
      </c>
      <c r="N75" s="19" t="s">
        <v>2524</v>
      </c>
      <c r="P75" s="19" t="s">
        <v>5054</v>
      </c>
      <c r="Q75" s="55"/>
      <c r="R75" s="55">
        <v>-24</v>
      </c>
      <c r="S75" s="55">
        <f t="shared" si="42"/>
        <v>114</v>
      </c>
      <c r="T75" s="31" t="s">
        <v>2507</v>
      </c>
      <c r="U75" s="55">
        <v>12550</v>
      </c>
      <c r="V75" s="55">
        <v>12664</v>
      </c>
      <c r="W75" s="55"/>
      <c r="X75" s="55"/>
      <c r="Y75" s="51" t="s">
        <v>3798</v>
      </c>
      <c r="Z75" s="40">
        <v>16911</v>
      </c>
      <c r="AB75" s="19" t="s">
        <v>3837</v>
      </c>
      <c r="AC75" s="19">
        <v>177</v>
      </c>
      <c r="AD75" s="19">
        <v>-1</v>
      </c>
      <c r="AE75" s="19">
        <v>751</v>
      </c>
      <c r="AF75" s="19">
        <v>-3</v>
      </c>
      <c r="AG75" s="19">
        <v>-3</v>
      </c>
      <c r="AH75" s="19">
        <v>272</v>
      </c>
      <c r="AI75" s="19">
        <v>1450</v>
      </c>
      <c r="AJ75" s="19"/>
      <c r="AK75" s="19"/>
      <c r="AL75" s="19">
        <v>484</v>
      </c>
      <c r="AM75" s="19">
        <v>2398</v>
      </c>
      <c r="AP75" s="17">
        <f t="shared" si="24"/>
        <v>8.8323</v>
      </c>
      <c r="AQ75" s="17">
        <f t="shared" si="25"/>
        <v>0</v>
      </c>
      <c r="AR75" s="17">
        <f t="shared" si="26"/>
        <v>32.668499999999995</v>
      </c>
      <c r="AS75" s="17">
        <f t="shared" si="27"/>
        <v>0</v>
      </c>
      <c r="AT75" s="17">
        <f t="shared" si="28"/>
        <v>41.500799999999998</v>
      </c>
      <c r="AU75" s="5">
        <f t="shared" si="29"/>
        <v>7.6731199999999999</v>
      </c>
      <c r="AV75" s="5">
        <f t="shared" si="30"/>
        <v>23.765499999999996</v>
      </c>
      <c r="AW75" s="5"/>
      <c r="AX75" s="5"/>
      <c r="AY75" s="5">
        <f t="shared" si="31"/>
        <v>10.076880000000001</v>
      </c>
      <c r="AZ75" s="5">
        <f t="shared" si="32"/>
        <v>41.515499999999996</v>
      </c>
      <c r="BA75" s="7">
        <f t="shared" si="33"/>
        <v>-1.7707365902838016E-4</v>
      </c>
      <c r="BB75" s="62">
        <f t="shared" si="34"/>
        <v>3127</v>
      </c>
      <c r="BC75" s="6">
        <f t="shared" si="35"/>
        <v>0.13194570135746606</v>
      </c>
      <c r="BD75" s="32">
        <f t="shared" si="36"/>
        <v>0.21282240342354847</v>
      </c>
      <c r="BE75" s="32">
        <f t="shared" si="37"/>
        <v>0</v>
      </c>
      <c r="BF75" s="35">
        <f t="shared" si="38"/>
        <v>0.78717759657645148</v>
      </c>
      <c r="BG75" s="33">
        <f t="shared" si="39"/>
        <v>0.18482542664787852</v>
      </c>
      <c r="BH75" s="37">
        <f t="shared" si="40"/>
        <v>0.57244884440751043</v>
      </c>
      <c r="BI75" s="33">
        <f t="shared" si="41"/>
        <v>0.24272572894461109</v>
      </c>
      <c r="CM75" s="51" t="s">
        <v>4992</v>
      </c>
      <c r="CR75" s="78" t="s">
        <v>2038</v>
      </c>
      <c r="CS75" s="78" t="s">
        <v>2038</v>
      </c>
    </row>
    <row r="76" spans="1:97">
      <c r="A76" s="16" t="s">
        <v>3590</v>
      </c>
      <c r="B76" s="16" t="s">
        <v>1128</v>
      </c>
      <c r="C76" s="19">
        <v>49008673</v>
      </c>
      <c r="D76" s="19" t="s">
        <v>3782</v>
      </c>
      <c r="E76" s="19" t="s">
        <v>1831</v>
      </c>
      <c r="F76" s="19" t="s">
        <v>4889</v>
      </c>
      <c r="G76" s="47"/>
      <c r="H76" s="47" t="s">
        <v>7062</v>
      </c>
      <c r="I76" s="47" t="s">
        <v>5461</v>
      </c>
      <c r="J76" s="47" t="s">
        <v>5467</v>
      </c>
      <c r="K76" s="23">
        <v>41.33569</v>
      </c>
      <c r="L76" s="23">
        <v>-110.08087</v>
      </c>
      <c r="M76" s="61" t="s">
        <v>4979</v>
      </c>
      <c r="N76" s="19" t="s">
        <v>4980</v>
      </c>
      <c r="P76" s="19" t="s">
        <v>5054</v>
      </c>
      <c r="Q76" s="55"/>
      <c r="R76" s="55"/>
      <c r="S76" s="55">
        <f t="shared" si="42"/>
        <v>8</v>
      </c>
      <c r="T76" s="19"/>
      <c r="U76" s="55">
        <v>12910</v>
      </c>
      <c r="V76" s="55">
        <v>12918</v>
      </c>
      <c r="W76" s="55"/>
      <c r="X76" s="55"/>
      <c r="Y76" s="51" t="s">
        <v>3798</v>
      </c>
      <c r="Z76" s="40">
        <v>25940</v>
      </c>
      <c r="AA76" s="52">
        <v>7.3000001907348633</v>
      </c>
      <c r="AB76" s="19" t="s">
        <v>3789</v>
      </c>
      <c r="AC76" s="19">
        <v>120</v>
      </c>
      <c r="AD76" s="19">
        <v>18</v>
      </c>
      <c r="AE76" s="19">
        <v>8508</v>
      </c>
      <c r="AF76" s="19">
        <v>420</v>
      </c>
      <c r="AG76" s="19">
        <v>-3</v>
      </c>
      <c r="AH76" s="19">
        <v>12300</v>
      </c>
      <c r="AI76" s="19">
        <v>488</v>
      </c>
      <c r="AJ76" s="19"/>
      <c r="AK76" s="19"/>
      <c r="AL76" s="19">
        <v>1608</v>
      </c>
      <c r="AM76" s="19">
        <v>23214</v>
      </c>
      <c r="AP76" s="17">
        <f t="shared" si="24"/>
        <v>5.9879999999999995</v>
      </c>
      <c r="AQ76" s="17">
        <f t="shared" si="25"/>
        <v>1.48122</v>
      </c>
      <c r="AR76" s="17">
        <f t="shared" si="26"/>
        <v>370.09799999999996</v>
      </c>
      <c r="AS76" s="17">
        <f t="shared" si="27"/>
        <v>10.743599999999999</v>
      </c>
      <c r="AT76" s="17">
        <f t="shared" si="28"/>
        <v>388.31081999999998</v>
      </c>
      <c r="AU76" s="5">
        <f t="shared" si="29"/>
        <v>346.983</v>
      </c>
      <c r="AV76" s="5">
        <f t="shared" si="30"/>
        <v>7.9983199999999988</v>
      </c>
      <c r="AW76" s="5"/>
      <c r="AX76" s="5"/>
      <c r="AY76" s="5">
        <f t="shared" si="31"/>
        <v>33.478560000000002</v>
      </c>
      <c r="AZ76" s="5">
        <f t="shared" si="32"/>
        <v>388.45988</v>
      </c>
      <c r="BA76" s="7">
        <f t="shared" si="33"/>
        <v>-1.9189704246056134E-4</v>
      </c>
      <c r="BB76" s="62">
        <f t="shared" si="34"/>
        <v>23459</v>
      </c>
      <c r="BC76" s="6">
        <f t="shared" si="35"/>
        <v>5.249287596683307E-3</v>
      </c>
      <c r="BD76" s="32">
        <f t="shared" si="36"/>
        <v>1.5420636489088818E-2</v>
      </c>
      <c r="BE76" s="32">
        <f t="shared" si="37"/>
        <v>3.814521573207772E-3</v>
      </c>
      <c r="BF76" s="35">
        <f t="shared" si="38"/>
        <v>0.98076484193770341</v>
      </c>
      <c r="BG76" s="36">
        <f t="shared" si="39"/>
        <v>0.89322737781827044</v>
      </c>
      <c r="BH76" s="33">
        <f t="shared" si="40"/>
        <v>2.0589822557737492E-2</v>
      </c>
      <c r="BI76" s="33">
        <f t="shared" si="41"/>
        <v>8.6182799623992057E-2</v>
      </c>
      <c r="CM76" s="51" t="s">
        <v>3828</v>
      </c>
      <c r="CR76" s="78" t="s">
        <v>2038</v>
      </c>
      <c r="CS76" s="78" t="s">
        <v>2038</v>
      </c>
    </row>
    <row r="77" spans="1:97">
      <c r="A77" s="16" t="s">
        <v>3590</v>
      </c>
      <c r="B77" s="16" t="s">
        <v>1129</v>
      </c>
      <c r="C77" s="19">
        <v>49008822</v>
      </c>
      <c r="D77" s="19" t="s">
        <v>3782</v>
      </c>
      <c r="E77" s="19" t="s">
        <v>1831</v>
      </c>
      <c r="F77" s="19" t="s">
        <v>4889</v>
      </c>
      <c r="G77" s="47"/>
      <c r="H77" s="47" t="s">
        <v>3838</v>
      </c>
      <c r="I77" s="47" t="s">
        <v>5461</v>
      </c>
      <c r="J77" s="47" t="s">
        <v>5468</v>
      </c>
      <c r="K77" s="23">
        <v>41.371169999999999</v>
      </c>
      <c r="L77" s="23">
        <v>-110.10278</v>
      </c>
      <c r="M77" s="61" t="s">
        <v>4988</v>
      </c>
      <c r="N77" s="19" t="s">
        <v>1819</v>
      </c>
      <c r="P77" s="19" t="s">
        <v>5054</v>
      </c>
      <c r="Q77" s="55"/>
      <c r="R77" s="55">
        <v>7</v>
      </c>
      <c r="S77" s="55">
        <f t="shared" si="42"/>
        <v>13</v>
      </c>
      <c r="T77" s="19"/>
      <c r="U77" s="55">
        <v>12985</v>
      </c>
      <c r="V77" s="55">
        <v>12998</v>
      </c>
      <c r="W77" s="55"/>
      <c r="X77" s="55"/>
      <c r="Y77" s="51" t="s">
        <v>3798</v>
      </c>
      <c r="Z77" s="40">
        <v>18064</v>
      </c>
      <c r="AA77" s="52">
        <v>8.3999996185302734</v>
      </c>
      <c r="AB77" s="19" t="s">
        <v>3837</v>
      </c>
      <c r="AC77" s="19">
        <v>25</v>
      </c>
      <c r="AD77" s="19">
        <v>2</v>
      </c>
      <c r="AE77" s="19">
        <v>4823</v>
      </c>
      <c r="AF77" s="19">
        <v>-3</v>
      </c>
      <c r="AG77" s="19">
        <v>-3</v>
      </c>
      <c r="AH77" s="19">
        <v>6600</v>
      </c>
      <c r="AI77" s="19">
        <v>795</v>
      </c>
      <c r="AJ77" s="19"/>
      <c r="AK77" s="19"/>
      <c r="AL77" s="19">
        <v>370</v>
      </c>
      <c r="AM77" s="19">
        <v>12346</v>
      </c>
      <c r="AP77" s="17">
        <f t="shared" si="24"/>
        <v>1.2475000000000001</v>
      </c>
      <c r="AQ77" s="17">
        <f t="shared" si="25"/>
        <v>0.16458</v>
      </c>
      <c r="AR77" s="17">
        <f t="shared" si="26"/>
        <v>209.8005</v>
      </c>
      <c r="AS77" s="17">
        <f t="shared" si="27"/>
        <v>0</v>
      </c>
      <c r="AT77" s="17">
        <f t="shared" si="28"/>
        <v>211.21258</v>
      </c>
      <c r="AU77" s="5">
        <f t="shared" si="29"/>
        <v>186.18600000000001</v>
      </c>
      <c r="AV77" s="5">
        <f t="shared" si="30"/>
        <v>13.030049999999999</v>
      </c>
      <c r="AW77" s="5"/>
      <c r="AX77" s="5"/>
      <c r="AY77" s="5">
        <f t="shared" si="31"/>
        <v>7.7034000000000002</v>
      </c>
      <c r="AZ77" s="5">
        <f t="shared" si="32"/>
        <v>206.91944999999998</v>
      </c>
      <c r="BA77" s="7">
        <f t="shared" si="33"/>
        <v>1.0267402858374708E-2</v>
      </c>
      <c r="BB77" s="62">
        <f t="shared" si="34"/>
        <v>12609</v>
      </c>
      <c r="BC77" s="6">
        <f t="shared" si="35"/>
        <v>1.0538970146263274E-2</v>
      </c>
      <c r="BD77" s="32">
        <f t="shared" si="36"/>
        <v>5.9063716753992588E-3</v>
      </c>
      <c r="BE77" s="32">
        <f t="shared" si="37"/>
        <v>7.7921495017010825E-4</v>
      </c>
      <c r="BF77" s="35">
        <f t="shared" si="38"/>
        <v>0.9933144133744306</v>
      </c>
      <c r="BG77" s="36">
        <f t="shared" si="39"/>
        <v>0.8997994146997782</v>
      </c>
      <c r="BH77" s="33">
        <f t="shared" si="40"/>
        <v>6.2971605617548276E-2</v>
      </c>
      <c r="BI77" s="33">
        <f t="shared" si="41"/>
        <v>3.7228979682673621E-2</v>
      </c>
      <c r="CM77" s="51" t="s">
        <v>4989</v>
      </c>
      <c r="CR77" s="78" t="s">
        <v>2038</v>
      </c>
      <c r="CS77" s="78" t="s">
        <v>2038</v>
      </c>
    </row>
    <row r="78" spans="1:97">
      <c r="A78" s="20" t="s">
        <v>3590</v>
      </c>
      <c r="B78" s="16" t="s">
        <v>1131</v>
      </c>
      <c r="C78" s="19">
        <v>49008856</v>
      </c>
      <c r="D78" s="19" t="s">
        <v>3782</v>
      </c>
      <c r="E78" s="19" t="s">
        <v>1707</v>
      </c>
      <c r="F78" s="19" t="s">
        <v>4889</v>
      </c>
      <c r="G78" s="47"/>
      <c r="H78" s="47" t="s">
        <v>3811</v>
      </c>
      <c r="I78" s="47" t="s">
        <v>5462</v>
      </c>
      <c r="J78" s="47" t="s">
        <v>5467</v>
      </c>
      <c r="K78" s="23">
        <v>41.445790000000002</v>
      </c>
      <c r="L78" s="23">
        <v>-110.04084</v>
      </c>
      <c r="M78" s="61" t="s">
        <v>5528</v>
      </c>
      <c r="N78" s="19" t="s">
        <v>3861</v>
      </c>
      <c r="P78" s="19" t="s">
        <v>5054</v>
      </c>
      <c r="Q78" s="55"/>
      <c r="R78" s="55"/>
      <c r="S78" s="55">
        <f t="shared" si="42"/>
        <v>143</v>
      </c>
      <c r="T78" s="31" t="s">
        <v>2505</v>
      </c>
      <c r="U78" s="55">
        <v>12445</v>
      </c>
      <c r="V78" s="55">
        <v>12588</v>
      </c>
      <c r="W78" s="55"/>
      <c r="X78" s="55"/>
      <c r="Y78" s="51" t="s">
        <v>3798</v>
      </c>
      <c r="Z78" s="40">
        <v>17345</v>
      </c>
      <c r="AA78" s="52">
        <v>8.6999998092651367</v>
      </c>
      <c r="AB78" s="19" t="s">
        <v>3837</v>
      </c>
      <c r="AC78" s="19">
        <v>31</v>
      </c>
      <c r="AD78" s="19">
        <v>8</v>
      </c>
      <c r="AE78" s="19">
        <v>3090</v>
      </c>
      <c r="AF78" s="19">
        <v>-3</v>
      </c>
      <c r="AG78" s="19">
        <v>-3</v>
      </c>
      <c r="AH78" s="19">
        <v>1400</v>
      </c>
      <c r="AI78" s="19">
        <v>5000</v>
      </c>
      <c r="AJ78" s="19"/>
      <c r="AK78" s="19"/>
      <c r="AL78" s="19">
        <v>728</v>
      </c>
      <c r="AM78" s="19">
        <v>7715</v>
      </c>
      <c r="AP78" s="17">
        <f t="shared" si="24"/>
        <v>1.5468999999999999</v>
      </c>
      <c r="AQ78" s="17">
        <f t="shared" si="25"/>
        <v>0.65832000000000002</v>
      </c>
      <c r="AR78" s="17">
        <f t="shared" si="26"/>
        <v>134.41499999999999</v>
      </c>
      <c r="AS78" s="17">
        <f t="shared" si="27"/>
        <v>0</v>
      </c>
      <c r="AT78" s="17">
        <f t="shared" si="28"/>
        <v>136.62021999999999</v>
      </c>
      <c r="AU78" s="5">
        <f t="shared" si="29"/>
        <v>39.494</v>
      </c>
      <c r="AV78" s="5">
        <f t="shared" si="30"/>
        <v>81.949999999999989</v>
      </c>
      <c r="AW78" s="5"/>
      <c r="AX78" s="5"/>
      <c r="AY78" s="5">
        <f t="shared" si="31"/>
        <v>15.156960000000002</v>
      </c>
      <c r="AZ78" s="5">
        <f t="shared" si="32"/>
        <v>136.60095999999999</v>
      </c>
      <c r="BA78" s="7">
        <f t="shared" si="33"/>
        <v>7.049233884431185E-5</v>
      </c>
      <c r="BB78" s="62">
        <f t="shared" si="34"/>
        <v>10251</v>
      </c>
      <c r="BC78" s="6">
        <f t="shared" si="35"/>
        <v>0.14115551597461873</v>
      </c>
      <c r="BD78" s="32">
        <f t="shared" si="36"/>
        <v>1.1322628524533192E-2</v>
      </c>
      <c r="BE78" s="32">
        <f t="shared" si="37"/>
        <v>4.8186132330924371E-3</v>
      </c>
      <c r="BF78" s="35">
        <f t="shared" si="38"/>
        <v>0.98385875824237434</v>
      </c>
      <c r="BG78" s="33">
        <f t="shared" si="39"/>
        <v>0.28911949081470589</v>
      </c>
      <c r="BH78" s="37">
        <f t="shared" si="40"/>
        <v>0.59992257741087618</v>
      </c>
      <c r="BI78" s="33">
        <f t="shared" si="41"/>
        <v>0.11095793177441801</v>
      </c>
      <c r="CM78" s="51" t="s">
        <v>5529</v>
      </c>
      <c r="CR78" s="78" t="s">
        <v>2038</v>
      </c>
      <c r="CS78" s="78" t="s">
        <v>2038</v>
      </c>
    </row>
    <row r="79" spans="1:97">
      <c r="A79" s="20" t="s">
        <v>3590</v>
      </c>
      <c r="B79" s="16" t="s">
        <v>1131</v>
      </c>
      <c r="C79" s="19">
        <v>49008862</v>
      </c>
      <c r="D79" s="19" t="s">
        <v>3782</v>
      </c>
      <c r="E79" s="19" t="s">
        <v>1707</v>
      </c>
      <c r="F79" s="19" t="s">
        <v>4889</v>
      </c>
      <c r="G79" s="47"/>
      <c r="H79" s="47" t="s">
        <v>3811</v>
      </c>
      <c r="I79" s="47" t="s">
        <v>5462</v>
      </c>
      <c r="J79" s="47" t="s">
        <v>5467</v>
      </c>
      <c r="K79" s="23">
        <v>41.445790000000002</v>
      </c>
      <c r="L79" s="23">
        <v>-110.04084</v>
      </c>
      <c r="M79" s="61" t="s">
        <v>5528</v>
      </c>
      <c r="N79" s="19" t="s">
        <v>3861</v>
      </c>
      <c r="P79" s="19" t="s">
        <v>5054</v>
      </c>
      <c r="Q79" s="55"/>
      <c r="R79" s="55"/>
      <c r="S79" s="55">
        <f t="shared" si="42"/>
        <v>143</v>
      </c>
      <c r="T79" s="31" t="s">
        <v>2505</v>
      </c>
      <c r="U79" s="55">
        <v>12445</v>
      </c>
      <c r="V79" s="55">
        <v>12588</v>
      </c>
      <c r="W79" s="55"/>
      <c r="X79" s="55"/>
      <c r="Y79" s="51" t="s">
        <v>3798</v>
      </c>
      <c r="Z79" s="40">
        <v>17363</v>
      </c>
      <c r="AA79" s="52">
        <v>6.9000000953674316</v>
      </c>
      <c r="AB79" s="19" t="s">
        <v>3837</v>
      </c>
      <c r="AC79" s="19">
        <v>56</v>
      </c>
      <c r="AD79" s="19">
        <v>17</v>
      </c>
      <c r="AE79" s="19">
        <v>3157</v>
      </c>
      <c r="AF79" s="19">
        <v>-3</v>
      </c>
      <c r="AG79" s="19">
        <v>-3</v>
      </c>
      <c r="AH79" s="19">
        <v>4552</v>
      </c>
      <c r="AI79" s="19">
        <v>770</v>
      </c>
      <c r="AJ79" s="19"/>
      <c r="AK79" s="19"/>
      <c r="AL79" s="19">
        <v>30</v>
      </c>
      <c r="AM79" s="19">
        <v>8193</v>
      </c>
      <c r="AP79" s="17">
        <f t="shared" si="24"/>
        <v>2.7944</v>
      </c>
      <c r="AQ79" s="17">
        <f t="shared" si="25"/>
        <v>1.39893</v>
      </c>
      <c r="AR79" s="17">
        <f t="shared" si="26"/>
        <v>137.3295</v>
      </c>
      <c r="AS79" s="17">
        <f t="shared" si="27"/>
        <v>0</v>
      </c>
      <c r="AT79" s="17">
        <f t="shared" si="28"/>
        <v>141.52283</v>
      </c>
      <c r="AU79" s="5">
        <f t="shared" si="29"/>
        <v>128.41192000000001</v>
      </c>
      <c r="AV79" s="5">
        <f t="shared" si="30"/>
        <v>12.620299999999999</v>
      </c>
      <c r="AW79" s="5"/>
      <c r="AX79" s="5"/>
      <c r="AY79" s="5">
        <f t="shared" si="31"/>
        <v>0.62460000000000004</v>
      </c>
      <c r="AZ79" s="5">
        <f t="shared" si="32"/>
        <v>141.65681999999998</v>
      </c>
      <c r="BA79" s="7">
        <f t="shared" si="33"/>
        <v>-4.7316253127646342E-4</v>
      </c>
      <c r="BB79" s="62">
        <f t="shared" si="34"/>
        <v>8576</v>
      </c>
      <c r="BC79" s="6">
        <f t="shared" si="35"/>
        <v>2.2839763849961239E-2</v>
      </c>
      <c r="BD79" s="32">
        <f t="shared" si="36"/>
        <v>1.9745224145107897E-2</v>
      </c>
      <c r="BE79" s="32">
        <f t="shared" si="37"/>
        <v>9.8848362486815729E-3</v>
      </c>
      <c r="BF79" s="35">
        <f t="shared" si="38"/>
        <v>0.97036993960621054</v>
      </c>
      <c r="BG79" s="36">
        <f t="shared" si="39"/>
        <v>0.90650008944151106</v>
      </c>
      <c r="BH79" s="33">
        <f t="shared" si="40"/>
        <v>8.9090662913370491E-2</v>
      </c>
      <c r="BI79" s="33">
        <f t="shared" si="41"/>
        <v>4.4092476451186753E-3</v>
      </c>
      <c r="CM79" s="51" t="s">
        <v>2452</v>
      </c>
      <c r="CR79" s="78" t="s">
        <v>2038</v>
      </c>
      <c r="CS79" s="78" t="s">
        <v>2038</v>
      </c>
    </row>
    <row r="80" spans="1:97">
      <c r="A80" s="16" t="s">
        <v>3590</v>
      </c>
      <c r="B80" s="16" t="s">
        <v>1132</v>
      </c>
      <c r="C80" s="19">
        <v>49007587</v>
      </c>
      <c r="D80" s="19" t="s">
        <v>3782</v>
      </c>
      <c r="E80" s="19" t="s">
        <v>1831</v>
      </c>
      <c r="F80" s="19" t="s">
        <v>4889</v>
      </c>
      <c r="G80" s="47"/>
      <c r="H80" s="47" t="s">
        <v>5242</v>
      </c>
      <c r="I80" s="47" t="s">
        <v>5462</v>
      </c>
      <c r="J80" s="47" t="s">
        <v>5467</v>
      </c>
      <c r="K80" s="23">
        <v>41.416069999999998</v>
      </c>
      <c r="L80" s="23">
        <v>-110.05195000000001</v>
      </c>
      <c r="M80" s="61" t="s">
        <v>2240</v>
      </c>
      <c r="N80" s="31" t="s">
        <v>2239</v>
      </c>
      <c r="P80" s="19" t="s">
        <v>5054</v>
      </c>
      <c r="Q80" s="55"/>
      <c r="R80" s="55"/>
      <c r="S80" s="55">
        <f t="shared" si="42"/>
        <v>169</v>
      </c>
      <c r="T80" s="19"/>
      <c r="U80" s="55">
        <v>12477</v>
      </c>
      <c r="V80" s="55">
        <v>12646</v>
      </c>
      <c r="W80" s="55"/>
      <c r="X80" s="55"/>
      <c r="Y80" s="51" t="s">
        <v>3788</v>
      </c>
      <c r="Z80" s="40">
        <v>23803</v>
      </c>
      <c r="AA80" s="52">
        <v>8.1000003814697266</v>
      </c>
      <c r="AB80" s="19" t="s">
        <v>3789</v>
      </c>
      <c r="AC80" s="19">
        <v>90</v>
      </c>
      <c r="AD80" s="19">
        <v>5</v>
      </c>
      <c r="AE80" s="19">
        <v>3205</v>
      </c>
      <c r="AF80" s="19">
        <v>15</v>
      </c>
      <c r="AG80" s="19">
        <v>-3</v>
      </c>
      <c r="AH80" s="19">
        <v>4680</v>
      </c>
      <c r="AI80" s="19">
        <v>708</v>
      </c>
      <c r="AJ80" s="19"/>
      <c r="AK80" s="19"/>
      <c r="AL80" s="19">
        <v>68</v>
      </c>
      <c r="AM80" s="19">
        <v>8414</v>
      </c>
      <c r="AP80" s="17">
        <f t="shared" si="24"/>
        <v>4.4909999999999997</v>
      </c>
      <c r="AQ80" s="17">
        <f t="shared" si="25"/>
        <v>0.41144999999999998</v>
      </c>
      <c r="AR80" s="17">
        <f t="shared" si="26"/>
        <v>139.41749999999999</v>
      </c>
      <c r="AS80" s="17">
        <f t="shared" si="27"/>
        <v>0.38369999999999999</v>
      </c>
      <c r="AT80" s="17">
        <f t="shared" si="28"/>
        <v>144.70364999999998</v>
      </c>
      <c r="AU80" s="5">
        <f t="shared" si="29"/>
        <v>132.02279999999999</v>
      </c>
      <c r="AV80" s="5">
        <f t="shared" si="30"/>
        <v>11.604119999999998</v>
      </c>
      <c r="AW80" s="5"/>
      <c r="AX80" s="5"/>
      <c r="AY80" s="5">
        <f t="shared" si="31"/>
        <v>1.4157600000000001</v>
      </c>
      <c r="AZ80" s="5">
        <f t="shared" si="32"/>
        <v>145.04267999999999</v>
      </c>
      <c r="BA80" s="7">
        <f t="shared" si="33"/>
        <v>-1.1700924736475808E-3</v>
      </c>
      <c r="BB80" s="62">
        <f t="shared" si="34"/>
        <v>8768</v>
      </c>
      <c r="BC80" s="6">
        <f t="shared" si="35"/>
        <v>2.0602956582470026E-2</v>
      </c>
      <c r="BD80" s="32">
        <f t="shared" si="36"/>
        <v>3.1035844638334972E-2</v>
      </c>
      <c r="BE80" s="32">
        <f t="shared" si="37"/>
        <v>2.8433975231447169E-3</v>
      </c>
      <c r="BF80" s="35">
        <f t="shared" si="38"/>
        <v>0.96612075783852036</v>
      </c>
      <c r="BG80" s="36">
        <f t="shared" si="39"/>
        <v>0.9102341462526754</v>
      </c>
      <c r="BH80" s="33">
        <f t="shared" si="40"/>
        <v>8.000486477497519E-2</v>
      </c>
      <c r="BI80" s="33">
        <f t="shared" si="41"/>
        <v>9.7609889723493815E-3</v>
      </c>
      <c r="CM80" s="51" t="s">
        <v>3788</v>
      </c>
      <c r="CR80" s="78" t="s">
        <v>2038</v>
      </c>
      <c r="CS80" s="78" t="s">
        <v>2038</v>
      </c>
    </row>
    <row r="81" spans="1:97">
      <c r="A81" s="20" t="s">
        <v>3591</v>
      </c>
      <c r="B81" s="16" t="s">
        <v>7157</v>
      </c>
      <c r="F81" s="4" t="s">
        <v>2495</v>
      </c>
      <c r="H81" s="47">
        <v>1</v>
      </c>
      <c r="I81" s="47">
        <v>18</v>
      </c>
      <c r="J81" s="47">
        <v>112</v>
      </c>
      <c r="K81" s="23">
        <v>41.573796999999999</v>
      </c>
      <c r="L81" s="23">
        <v>-110.0137</v>
      </c>
      <c r="M81" s="61" t="s">
        <v>526</v>
      </c>
      <c r="N81" s="19" t="s">
        <v>7008</v>
      </c>
      <c r="P81" s="19" t="s">
        <v>5054</v>
      </c>
      <c r="W81" s="46">
        <v>12599</v>
      </c>
      <c r="X81" s="46">
        <v>12246</v>
      </c>
      <c r="Y81" s="24" t="s">
        <v>7074</v>
      </c>
      <c r="Z81" s="48">
        <v>29488</v>
      </c>
      <c r="AA81" s="19">
        <v>6.7</v>
      </c>
      <c r="AB81" s="19" t="s">
        <v>3789</v>
      </c>
      <c r="AC81" s="19">
        <v>107</v>
      </c>
      <c r="AD81" s="19">
        <v>2</v>
      </c>
      <c r="AE81" s="19">
        <v>337</v>
      </c>
      <c r="AF81" s="19">
        <v>51</v>
      </c>
      <c r="AH81" s="19">
        <v>410</v>
      </c>
      <c r="AI81" s="19">
        <v>567</v>
      </c>
      <c r="AJ81" s="19">
        <v>0</v>
      </c>
      <c r="AK81" s="6">
        <v>0</v>
      </c>
      <c r="AL81" s="19">
        <v>30</v>
      </c>
      <c r="AM81" s="19">
        <v>1216</v>
      </c>
      <c r="AN81" s="53"/>
      <c r="AO81" s="63" t="s">
        <v>3433</v>
      </c>
      <c r="AP81" s="17">
        <f t="shared" si="24"/>
        <v>5.3392999999999997</v>
      </c>
      <c r="AQ81" s="17">
        <f t="shared" si="25"/>
        <v>0.16458</v>
      </c>
      <c r="AR81" s="17">
        <f t="shared" si="26"/>
        <v>14.6595</v>
      </c>
      <c r="AS81" s="17">
        <f t="shared" si="27"/>
        <v>1.3045799999999999</v>
      </c>
      <c r="AT81" s="17">
        <f t="shared" si="28"/>
        <v>21.467960000000001</v>
      </c>
      <c r="AU81" s="5">
        <f t="shared" si="29"/>
        <v>11.566099999999999</v>
      </c>
      <c r="AV81" s="5">
        <f t="shared" si="30"/>
        <v>9.2931299999999997</v>
      </c>
      <c r="AW81" s="5">
        <f t="shared" ref="AW81:AW102" si="43">IF(AJ81&gt;0,AJ81*0.03333,0)</f>
        <v>0</v>
      </c>
      <c r="AX81" s="5">
        <f t="shared" ref="AX81:AX102" si="44">IF(AK81&gt;0,AK81*0.0588,0)</f>
        <v>0</v>
      </c>
      <c r="AY81" s="5">
        <f t="shared" si="31"/>
        <v>0.62460000000000004</v>
      </c>
      <c r="AZ81" s="5">
        <f t="shared" si="32"/>
        <v>21.483829999999998</v>
      </c>
      <c r="BA81" s="7">
        <f t="shared" si="33"/>
        <v>-3.6948401917582602E-4</v>
      </c>
      <c r="BB81" s="62">
        <f t="shared" si="34"/>
        <v>1504</v>
      </c>
      <c r="BC81" s="6">
        <f t="shared" si="35"/>
        <v>0.10588235294117647</v>
      </c>
      <c r="BD81" s="32">
        <f t="shared" si="36"/>
        <v>0.24871017087790359</v>
      </c>
      <c r="BE81" s="32">
        <f t="shared" si="37"/>
        <v>7.6663083031643436E-3</v>
      </c>
      <c r="BF81" s="45">
        <f t="shared" si="38"/>
        <v>0.7436235208189319</v>
      </c>
      <c r="BG81" s="37">
        <f t="shared" si="39"/>
        <v>0.53836303862020873</v>
      </c>
      <c r="BH81" s="33">
        <f t="shared" si="40"/>
        <v>0.43256393296725959</v>
      </c>
      <c r="BI81" s="33">
        <f t="shared" si="41"/>
        <v>2.9073028412531662E-2</v>
      </c>
      <c r="BJ81" s="6">
        <v>0</v>
      </c>
      <c r="BK81" s="19">
        <v>0</v>
      </c>
      <c r="BL81" s="19">
        <v>0</v>
      </c>
      <c r="BM81" s="19">
        <v>1072</v>
      </c>
      <c r="BN81" s="19">
        <v>0</v>
      </c>
      <c r="BO81" s="31"/>
      <c r="BP81" s="19">
        <v>0</v>
      </c>
      <c r="BQ81" s="19">
        <v>0</v>
      </c>
      <c r="BR81" s="19">
        <v>0</v>
      </c>
      <c r="BS81" s="19">
        <v>0</v>
      </c>
      <c r="BT81" s="19">
        <v>0</v>
      </c>
      <c r="BU81" s="19">
        <v>0</v>
      </c>
      <c r="BV81" s="19">
        <v>0</v>
      </c>
      <c r="BW81" s="19">
        <v>0</v>
      </c>
      <c r="BX81" s="19"/>
      <c r="BY81" s="19"/>
      <c r="BZ81" s="19"/>
      <c r="CA81" s="19"/>
      <c r="CB81" s="19"/>
      <c r="CC81" s="19"/>
      <c r="CD81" s="19"/>
      <c r="CE81" s="19"/>
      <c r="CF81" s="19"/>
      <c r="CG81" s="19"/>
      <c r="CH81" s="19"/>
      <c r="CI81" s="19"/>
      <c r="CJ81" s="19"/>
      <c r="CK81" s="19"/>
      <c r="CL81" s="19"/>
      <c r="CM81" s="63" t="s">
        <v>2458</v>
      </c>
      <c r="CN81" s="63">
        <v>19800924</v>
      </c>
      <c r="CO81" s="63"/>
      <c r="CP81" s="66"/>
      <c r="CQ81" s="63"/>
      <c r="CR81" s="78" t="s">
        <v>2038</v>
      </c>
      <c r="CS81" s="78" t="s">
        <v>2038</v>
      </c>
    </row>
    <row r="82" spans="1:97">
      <c r="A82" s="63" t="s">
        <v>3591</v>
      </c>
      <c r="B82" s="63" t="s">
        <v>781</v>
      </c>
      <c r="C82" s="63">
        <v>1673</v>
      </c>
      <c r="D82" s="19" t="s">
        <v>3782</v>
      </c>
      <c r="E82" s="63" t="s">
        <v>1831</v>
      </c>
      <c r="F82" s="63"/>
      <c r="G82" s="65" t="s">
        <v>264</v>
      </c>
      <c r="H82" s="65">
        <v>16</v>
      </c>
      <c r="I82" s="65">
        <v>18</v>
      </c>
      <c r="J82" s="65">
        <v>112</v>
      </c>
      <c r="K82" s="23">
        <v>41.537959999999998</v>
      </c>
      <c r="L82" s="23">
        <v>-110.06237400000001</v>
      </c>
      <c r="M82" s="61" t="s">
        <v>782</v>
      </c>
      <c r="N82" s="63" t="s">
        <v>3838</v>
      </c>
      <c r="O82" s="63"/>
      <c r="P82" s="63" t="s">
        <v>5054</v>
      </c>
      <c r="Q82" s="63"/>
      <c r="R82" s="63"/>
      <c r="S82" s="55" t="str">
        <f t="shared" ref="S82:S97" si="45">IF(U82&gt;0,V82-U82,"")</f>
        <v/>
      </c>
      <c r="T82" s="63"/>
      <c r="U82" s="66"/>
      <c r="V82" s="63"/>
      <c r="W82" s="66">
        <v>12500</v>
      </c>
      <c r="X82" s="66">
        <v>12411</v>
      </c>
      <c r="Y82" s="63"/>
      <c r="Z82" s="64">
        <v>33964</v>
      </c>
      <c r="AA82" s="63">
        <v>7.02</v>
      </c>
      <c r="AB82" s="63"/>
      <c r="AC82" s="63">
        <v>8</v>
      </c>
      <c r="AD82" s="63">
        <v>5</v>
      </c>
      <c r="AE82" s="63">
        <v>170</v>
      </c>
      <c r="AF82" s="63">
        <v>0</v>
      </c>
      <c r="AG82" s="63"/>
      <c r="AH82" s="63">
        <v>193</v>
      </c>
      <c r="AI82" s="63">
        <v>70</v>
      </c>
      <c r="AJ82" s="63">
        <v>0</v>
      </c>
      <c r="AK82" s="63">
        <v>0</v>
      </c>
      <c r="AL82" s="63">
        <v>18</v>
      </c>
      <c r="AM82" s="63">
        <v>464</v>
      </c>
      <c r="AN82" s="63"/>
      <c r="AO82" s="63" t="s">
        <v>7258</v>
      </c>
      <c r="AP82" s="17">
        <f t="shared" si="24"/>
        <v>0.3992</v>
      </c>
      <c r="AQ82" s="17">
        <f t="shared" si="25"/>
        <v>0.41144999999999998</v>
      </c>
      <c r="AR82" s="17">
        <f t="shared" si="26"/>
        <v>7.3949999999999996</v>
      </c>
      <c r="AS82" s="17">
        <f t="shared" si="27"/>
        <v>0</v>
      </c>
      <c r="AT82" s="17">
        <f t="shared" si="28"/>
        <v>8.2056500000000003</v>
      </c>
      <c r="AU82" s="5">
        <f t="shared" si="29"/>
        <v>5.4445299999999994</v>
      </c>
      <c r="AV82" s="5">
        <f t="shared" si="30"/>
        <v>1.1473</v>
      </c>
      <c r="AW82" s="5">
        <f t="shared" si="43"/>
        <v>0</v>
      </c>
      <c r="AX82" s="5">
        <f t="shared" si="44"/>
        <v>0</v>
      </c>
      <c r="AY82" s="5">
        <f t="shared" si="31"/>
        <v>0.37476000000000004</v>
      </c>
      <c r="AZ82" s="5">
        <f t="shared" si="32"/>
        <v>6.9665900000000001</v>
      </c>
      <c r="BA82" s="7">
        <f t="shared" si="33"/>
        <v>8.1666253631632518E-2</v>
      </c>
      <c r="BB82" s="62">
        <f t="shared" si="34"/>
        <v>464</v>
      </c>
      <c r="BC82" s="28">
        <f t="shared" si="35"/>
        <v>0</v>
      </c>
      <c r="BD82" s="32">
        <f t="shared" si="36"/>
        <v>4.8649406201824348E-2</v>
      </c>
      <c r="BE82" s="32">
        <f t="shared" si="37"/>
        <v>5.0142280014380335E-2</v>
      </c>
      <c r="BF82" s="35">
        <f t="shared" si="38"/>
        <v>0.90120831378379518</v>
      </c>
      <c r="BG82" s="36">
        <f t="shared" si="39"/>
        <v>0.78152008371383985</v>
      </c>
      <c r="BH82" s="33">
        <f t="shared" si="40"/>
        <v>0.16468602286053866</v>
      </c>
      <c r="BI82" s="33">
        <f t="shared" si="41"/>
        <v>5.3793893425621436E-2</v>
      </c>
      <c r="BJ82" s="63">
        <v>0</v>
      </c>
      <c r="BK82" s="63">
        <v>0</v>
      </c>
      <c r="BL82" s="63">
        <v>0</v>
      </c>
      <c r="BM82" s="63">
        <v>0</v>
      </c>
      <c r="BN82" s="63">
        <v>0</v>
      </c>
      <c r="BO82" s="63"/>
      <c r="BP82" s="63">
        <v>0</v>
      </c>
      <c r="BQ82" s="63">
        <v>0</v>
      </c>
      <c r="BR82" s="63">
        <v>0</v>
      </c>
      <c r="BS82" s="63">
        <v>0</v>
      </c>
      <c r="BT82" s="63">
        <v>0</v>
      </c>
      <c r="BU82" s="63">
        <v>0</v>
      </c>
      <c r="BV82" s="63">
        <v>0</v>
      </c>
      <c r="BW82" s="63">
        <v>0</v>
      </c>
      <c r="BX82" s="63"/>
      <c r="BY82" s="63"/>
      <c r="BZ82" s="63"/>
      <c r="CA82" s="63"/>
      <c r="CB82" s="63"/>
      <c r="CC82" s="63"/>
      <c r="CD82" s="63"/>
      <c r="CE82" s="63"/>
      <c r="CF82" s="63"/>
      <c r="CG82" s="63"/>
      <c r="CH82" s="63"/>
      <c r="CI82" s="63"/>
      <c r="CJ82" s="63"/>
      <c r="CK82" s="63"/>
      <c r="CL82" s="63"/>
      <c r="CM82" s="63"/>
      <c r="CN82" s="63">
        <v>19921226</v>
      </c>
      <c r="CO82" s="63" t="s">
        <v>783</v>
      </c>
      <c r="CP82" s="66"/>
      <c r="CQ82" s="64">
        <v>33966</v>
      </c>
      <c r="CR82" s="78" t="s">
        <v>2038</v>
      </c>
      <c r="CS82" s="78" t="s">
        <v>2038</v>
      </c>
    </row>
    <row r="83" spans="1:97">
      <c r="A83" s="63" t="s">
        <v>3591</v>
      </c>
      <c r="B83" s="63" t="s">
        <v>784</v>
      </c>
      <c r="C83" s="63">
        <v>1675</v>
      </c>
      <c r="D83" s="19" t="s">
        <v>3782</v>
      </c>
      <c r="E83" s="63" t="s">
        <v>1831</v>
      </c>
      <c r="F83" s="63"/>
      <c r="G83" s="65" t="s">
        <v>785</v>
      </c>
      <c r="H83" s="65">
        <v>26</v>
      </c>
      <c r="I83" s="65">
        <v>18</v>
      </c>
      <c r="J83" s="65">
        <v>113</v>
      </c>
      <c r="K83" s="23">
        <v>41.516241000000001</v>
      </c>
      <c r="L83" s="23">
        <v>-110.14738699999999</v>
      </c>
      <c r="M83" s="61" t="s">
        <v>786</v>
      </c>
      <c r="N83" s="63" t="s">
        <v>787</v>
      </c>
      <c r="O83" s="63"/>
      <c r="P83" s="63" t="s">
        <v>5054</v>
      </c>
      <c r="Q83" s="63"/>
      <c r="R83" s="63"/>
      <c r="S83" s="55" t="str">
        <f t="shared" si="45"/>
        <v/>
      </c>
      <c r="T83" s="63"/>
      <c r="U83" s="66"/>
      <c r="V83" s="63"/>
      <c r="W83" s="66">
        <v>12685</v>
      </c>
      <c r="X83" s="66">
        <v>12551</v>
      </c>
      <c r="Y83" s="63"/>
      <c r="Z83" s="64">
        <v>33964</v>
      </c>
      <c r="AA83" s="63">
        <v>7.42</v>
      </c>
      <c r="AB83" s="63"/>
      <c r="AC83" s="63">
        <v>136</v>
      </c>
      <c r="AD83" s="63">
        <v>49</v>
      </c>
      <c r="AE83" s="63">
        <v>3510</v>
      </c>
      <c r="AF83" s="63">
        <v>0</v>
      </c>
      <c r="AG83" s="63"/>
      <c r="AH83" s="63">
        <v>5000</v>
      </c>
      <c r="AI83" s="63">
        <v>3000</v>
      </c>
      <c r="AJ83" s="63">
        <v>0</v>
      </c>
      <c r="AK83" s="63">
        <v>0</v>
      </c>
      <c r="AL83" s="63">
        <v>80</v>
      </c>
      <c r="AM83" s="63">
        <v>11775</v>
      </c>
      <c r="AN83" s="63"/>
      <c r="AO83" s="63" t="s">
        <v>3432</v>
      </c>
      <c r="AP83" s="17">
        <f t="shared" si="24"/>
        <v>6.7864000000000004</v>
      </c>
      <c r="AQ83" s="17">
        <f t="shared" si="25"/>
        <v>4.0322100000000001</v>
      </c>
      <c r="AR83" s="17">
        <f t="shared" si="26"/>
        <v>152.685</v>
      </c>
      <c r="AS83" s="17">
        <f t="shared" si="27"/>
        <v>0</v>
      </c>
      <c r="AT83" s="17">
        <f t="shared" si="28"/>
        <v>163.50361000000001</v>
      </c>
      <c r="AU83" s="5">
        <f t="shared" si="29"/>
        <v>141.04999999999998</v>
      </c>
      <c r="AV83" s="5">
        <f t="shared" si="30"/>
        <v>49.169999999999995</v>
      </c>
      <c r="AW83" s="5">
        <f t="shared" si="43"/>
        <v>0</v>
      </c>
      <c r="AX83" s="5">
        <f t="shared" si="44"/>
        <v>0</v>
      </c>
      <c r="AY83" s="5">
        <f t="shared" si="31"/>
        <v>1.6656000000000002</v>
      </c>
      <c r="AZ83" s="5">
        <f t="shared" si="32"/>
        <v>191.88559999999998</v>
      </c>
      <c r="BA83" s="7">
        <f t="shared" si="33"/>
        <v>-7.9861709926421165E-2</v>
      </c>
      <c r="BB83" s="62">
        <f t="shared" si="34"/>
        <v>11775</v>
      </c>
      <c r="BC83" s="28">
        <f t="shared" si="35"/>
        <v>0</v>
      </c>
      <c r="BD83" s="32">
        <f t="shared" si="36"/>
        <v>4.1506117204384664E-2</v>
      </c>
      <c r="BE83" s="32">
        <f t="shared" si="37"/>
        <v>2.466129035316101E-2</v>
      </c>
      <c r="BF83" s="35">
        <f t="shared" si="38"/>
        <v>0.93383259244245431</v>
      </c>
      <c r="BG83" s="37">
        <f t="shared" si="39"/>
        <v>0.73507339789958182</v>
      </c>
      <c r="BH83" s="33">
        <f t="shared" si="40"/>
        <v>0.25624643016463977</v>
      </c>
      <c r="BI83" s="33">
        <f t="shared" si="41"/>
        <v>8.6801719357784031E-3</v>
      </c>
      <c r="BJ83" s="63">
        <v>0</v>
      </c>
      <c r="BK83" s="63">
        <v>0</v>
      </c>
      <c r="BL83" s="63">
        <v>0</v>
      </c>
      <c r="BM83" s="63">
        <v>0</v>
      </c>
      <c r="BN83" s="63">
        <v>0</v>
      </c>
      <c r="BO83" s="63"/>
      <c r="BP83" s="63">
        <v>0</v>
      </c>
      <c r="BQ83" s="63">
        <v>0</v>
      </c>
      <c r="BR83" s="63">
        <v>0</v>
      </c>
      <c r="BS83" s="63">
        <v>0</v>
      </c>
      <c r="BT83" s="63">
        <v>0</v>
      </c>
      <c r="BU83" s="63">
        <v>0</v>
      </c>
      <c r="BV83" s="63">
        <v>0</v>
      </c>
      <c r="BW83" s="63">
        <v>0</v>
      </c>
      <c r="BX83" s="63"/>
      <c r="BY83" s="63"/>
      <c r="BZ83" s="63"/>
      <c r="CA83" s="63"/>
      <c r="CB83" s="63"/>
      <c r="CC83" s="63"/>
      <c r="CD83" s="63"/>
      <c r="CE83" s="63"/>
      <c r="CF83" s="63"/>
      <c r="CG83" s="63"/>
      <c r="CH83" s="63"/>
      <c r="CI83" s="63"/>
      <c r="CJ83" s="63"/>
      <c r="CK83" s="63"/>
      <c r="CL83" s="63"/>
      <c r="CM83" s="63"/>
      <c r="CN83" s="63">
        <v>19921226</v>
      </c>
      <c r="CO83" s="63" t="s">
        <v>783</v>
      </c>
      <c r="CP83" s="66"/>
      <c r="CQ83" s="64">
        <v>33966</v>
      </c>
      <c r="CR83" s="78" t="s">
        <v>2038</v>
      </c>
      <c r="CS83" s="78" t="s">
        <v>2038</v>
      </c>
    </row>
    <row r="84" spans="1:97">
      <c r="A84" s="63" t="s">
        <v>3591</v>
      </c>
      <c r="B84" s="63" t="s">
        <v>7358</v>
      </c>
      <c r="C84" s="63">
        <v>5108</v>
      </c>
      <c r="D84" s="19" t="s">
        <v>3782</v>
      </c>
      <c r="E84" s="63" t="s">
        <v>3783</v>
      </c>
      <c r="F84" s="63" t="s">
        <v>7359</v>
      </c>
      <c r="G84" s="65" t="s">
        <v>3592</v>
      </c>
      <c r="H84" s="65">
        <v>7</v>
      </c>
      <c r="I84" s="65">
        <v>19</v>
      </c>
      <c r="J84" s="65">
        <v>112</v>
      </c>
      <c r="K84" s="23">
        <v>41.649590000000003</v>
      </c>
      <c r="L84" s="23">
        <v>-110.10597300000001</v>
      </c>
      <c r="M84" s="61" t="s">
        <v>7360</v>
      </c>
      <c r="N84" s="63" t="s">
        <v>7361</v>
      </c>
      <c r="O84" s="63"/>
      <c r="P84" s="63" t="s">
        <v>5054</v>
      </c>
      <c r="Q84" s="63"/>
      <c r="R84" s="63"/>
      <c r="S84" s="55">
        <f t="shared" si="45"/>
        <v>7</v>
      </c>
      <c r="T84" s="63"/>
      <c r="U84" s="66">
        <v>11968</v>
      </c>
      <c r="V84" s="63">
        <v>11975</v>
      </c>
      <c r="W84" s="66">
        <v>12235</v>
      </c>
      <c r="X84" s="66"/>
      <c r="Y84" s="63"/>
      <c r="Z84" s="64">
        <v>38978</v>
      </c>
      <c r="AA84" s="63">
        <v>7.89</v>
      </c>
      <c r="AB84" s="63"/>
      <c r="AC84" s="63">
        <v>18</v>
      </c>
      <c r="AD84" s="63">
        <v>11</v>
      </c>
      <c r="AE84" s="63">
        <v>2520</v>
      </c>
      <c r="AF84" s="63">
        <v>84</v>
      </c>
      <c r="AG84" s="63"/>
      <c r="AH84" s="63">
        <v>3700</v>
      </c>
      <c r="AI84" s="63">
        <v>1450</v>
      </c>
      <c r="AJ84" s="63">
        <v>0</v>
      </c>
      <c r="AK84" s="63">
        <v>0</v>
      </c>
      <c r="AL84" s="63">
        <v>320</v>
      </c>
      <c r="AM84" s="63">
        <v>8150</v>
      </c>
      <c r="AN84" s="63"/>
      <c r="AO84" s="63" t="s">
        <v>3536</v>
      </c>
      <c r="AP84" s="17">
        <f t="shared" si="24"/>
        <v>0.8982</v>
      </c>
      <c r="AQ84" s="17">
        <f t="shared" si="25"/>
        <v>0.90519000000000005</v>
      </c>
      <c r="AR84" s="17">
        <f t="shared" si="26"/>
        <v>109.61999999999999</v>
      </c>
      <c r="AS84" s="17">
        <f t="shared" si="27"/>
        <v>2.14872</v>
      </c>
      <c r="AT84" s="17">
        <f t="shared" si="28"/>
        <v>113.57210999999998</v>
      </c>
      <c r="AU84" s="5">
        <f t="shared" si="29"/>
        <v>104.377</v>
      </c>
      <c r="AV84" s="5">
        <f t="shared" si="30"/>
        <v>23.765499999999996</v>
      </c>
      <c r="AW84" s="5">
        <f t="shared" si="43"/>
        <v>0</v>
      </c>
      <c r="AX84" s="5">
        <f t="shared" si="44"/>
        <v>0</v>
      </c>
      <c r="AY84" s="5">
        <f t="shared" si="31"/>
        <v>6.6624000000000008</v>
      </c>
      <c r="AZ84" s="5">
        <f t="shared" si="32"/>
        <v>134.80489999999998</v>
      </c>
      <c r="BA84" s="7">
        <f t="shared" si="33"/>
        <v>-8.5486132553089345E-2</v>
      </c>
      <c r="BB84" s="62">
        <f t="shared" si="34"/>
        <v>8103</v>
      </c>
      <c r="BC84" s="28">
        <f t="shared" si="35"/>
        <v>-2.8917738263705161E-3</v>
      </c>
      <c r="BD84" s="32">
        <f t="shared" si="36"/>
        <v>7.908631793492259E-3</v>
      </c>
      <c r="BE84" s="32">
        <f t="shared" si="37"/>
        <v>7.9701785940227768E-3</v>
      </c>
      <c r="BF84" s="35">
        <f t="shared" si="38"/>
        <v>0.98412118961248507</v>
      </c>
      <c r="BG84" s="36">
        <f t="shared" si="39"/>
        <v>0.77428194375723747</v>
      </c>
      <c r="BH84" s="33">
        <f t="shared" si="40"/>
        <v>0.17629552041505911</v>
      </c>
      <c r="BI84" s="33">
        <f t="shared" si="41"/>
        <v>4.9422535827703611E-2</v>
      </c>
      <c r="BJ84" s="63">
        <v>0</v>
      </c>
      <c r="BK84" s="63">
        <v>9</v>
      </c>
      <c r="BL84" s="63">
        <v>0</v>
      </c>
      <c r="BM84" s="63">
        <v>0</v>
      </c>
      <c r="BN84" s="63">
        <v>0</v>
      </c>
      <c r="BO84" s="63">
        <v>0</v>
      </c>
      <c r="BP84" s="63">
        <v>0</v>
      </c>
      <c r="BQ84" s="63">
        <v>0</v>
      </c>
      <c r="BR84" s="63">
        <v>0</v>
      </c>
      <c r="BS84" s="63">
        <v>2</v>
      </c>
      <c r="BT84" s="63">
        <v>0</v>
      </c>
      <c r="BU84" s="63">
        <v>0</v>
      </c>
      <c r="BV84" s="63">
        <v>0</v>
      </c>
      <c r="BW84" s="63">
        <v>0</v>
      </c>
      <c r="BX84" s="63"/>
      <c r="BY84" s="63"/>
      <c r="BZ84" s="63"/>
      <c r="CA84" s="63"/>
      <c r="CB84" s="63"/>
      <c r="CC84" s="63"/>
      <c r="CD84" s="63"/>
      <c r="CE84" s="63"/>
      <c r="CF84" s="63"/>
      <c r="CG84" s="63"/>
      <c r="CH84" s="63"/>
      <c r="CI84" s="63"/>
      <c r="CJ84" s="63"/>
      <c r="CK84" s="63"/>
      <c r="CL84" s="63"/>
      <c r="CM84" s="63"/>
      <c r="CN84" s="63">
        <v>20060918</v>
      </c>
      <c r="CO84" s="63" t="s">
        <v>686</v>
      </c>
      <c r="CP84" s="66"/>
      <c r="CQ84" s="64">
        <v>38979</v>
      </c>
      <c r="CR84" s="78" t="s">
        <v>2038</v>
      </c>
      <c r="CS84" s="78" t="s">
        <v>2038</v>
      </c>
    </row>
    <row r="85" spans="1:97">
      <c r="A85" s="63" t="s">
        <v>3591</v>
      </c>
      <c r="B85" s="63" t="s">
        <v>7372</v>
      </c>
      <c r="C85" s="63">
        <v>5142</v>
      </c>
      <c r="D85" s="19" t="s">
        <v>3782</v>
      </c>
      <c r="E85" s="63" t="s">
        <v>1707</v>
      </c>
      <c r="F85" s="63" t="s">
        <v>2495</v>
      </c>
      <c r="G85" s="65" t="s">
        <v>3594</v>
      </c>
      <c r="H85" s="65">
        <v>24</v>
      </c>
      <c r="I85" s="65">
        <v>19</v>
      </c>
      <c r="J85" s="65">
        <v>112</v>
      </c>
      <c r="K85" s="23">
        <v>41.617019999999997</v>
      </c>
      <c r="L85" s="23">
        <v>-110.013649</v>
      </c>
      <c r="M85" s="61" t="s">
        <v>7373</v>
      </c>
      <c r="N85" s="63" t="s">
        <v>800</v>
      </c>
      <c r="O85" s="63"/>
      <c r="P85" s="63" t="s">
        <v>5054</v>
      </c>
      <c r="Q85" s="63"/>
      <c r="R85" s="63"/>
      <c r="S85" s="55">
        <f t="shared" si="45"/>
        <v>40</v>
      </c>
      <c r="T85" s="63"/>
      <c r="U85" s="66">
        <v>12113</v>
      </c>
      <c r="V85" s="63">
        <v>12153</v>
      </c>
      <c r="W85" s="66">
        <v>12350</v>
      </c>
      <c r="X85" s="66">
        <v>12170</v>
      </c>
      <c r="Y85" s="63"/>
      <c r="Z85" s="64">
        <v>38796</v>
      </c>
      <c r="AA85" s="63">
        <v>5.5</v>
      </c>
      <c r="AB85" s="63"/>
      <c r="AC85" s="63">
        <v>76</v>
      </c>
      <c r="AD85" s="63">
        <v>42</v>
      </c>
      <c r="AE85" s="63">
        <v>4171</v>
      </c>
      <c r="AF85" s="63">
        <v>0</v>
      </c>
      <c r="AG85" s="63"/>
      <c r="AH85" s="63">
        <v>6480</v>
      </c>
      <c r="AI85" s="63">
        <v>268</v>
      </c>
      <c r="AJ85" s="63">
        <v>0</v>
      </c>
      <c r="AK85" s="63">
        <v>0</v>
      </c>
      <c r="AL85" s="63">
        <v>155</v>
      </c>
      <c r="AM85" s="63">
        <v>11268</v>
      </c>
      <c r="AN85" s="63"/>
      <c r="AO85" s="63" t="s">
        <v>767</v>
      </c>
      <c r="AP85" s="17">
        <f t="shared" si="24"/>
        <v>3.7923999999999998</v>
      </c>
      <c r="AQ85" s="17">
        <f t="shared" si="25"/>
        <v>3.4561800000000003</v>
      </c>
      <c r="AR85" s="17">
        <f t="shared" si="26"/>
        <v>181.43849999999998</v>
      </c>
      <c r="AS85" s="17">
        <f t="shared" si="27"/>
        <v>0</v>
      </c>
      <c r="AT85" s="17">
        <f t="shared" si="28"/>
        <v>188.68707999999998</v>
      </c>
      <c r="AU85" s="5">
        <f t="shared" si="29"/>
        <v>182.80079999999998</v>
      </c>
      <c r="AV85" s="5">
        <f t="shared" si="30"/>
        <v>4.3925199999999993</v>
      </c>
      <c r="AW85" s="5">
        <f t="shared" si="43"/>
        <v>0</v>
      </c>
      <c r="AX85" s="5">
        <f t="shared" si="44"/>
        <v>0</v>
      </c>
      <c r="AY85" s="5">
        <f t="shared" si="31"/>
        <v>3.2271000000000001</v>
      </c>
      <c r="AZ85" s="5">
        <f t="shared" si="32"/>
        <v>190.42041999999998</v>
      </c>
      <c r="BA85" s="7">
        <f t="shared" si="33"/>
        <v>-4.5721596117196273E-3</v>
      </c>
      <c r="BB85" s="62">
        <f t="shared" si="34"/>
        <v>11192</v>
      </c>
      <c r="BC85" s="28">
        <f t="shared" si="35"/>
        <v>-3.3837934105075689E-3</v>
      </c>
      <c r="BD85" s="32">
        <f t="shared" si="36"/>
        <v>2.0098885413882075E-2</v>
      </c>
      <c r="BE85" s="32">
        <f t="shared" si="37"/>
        <v>1.8316993405165845E-2</v>
      </c>
      <c r="BF85" s="35">
        <f t="shared" si="38"/>
        <v>0.96158412118095205</v>
      </c>
      <c r="BG85" s="36">
        <f t="shared" si="39"/>
        <v>0.95998527888973251</v>
      </c>
      <c r="BH85" s="33">
        <f t="shared" si="40"/>
        <v>2.3067484043990658E-2</v>
      </c>
      <c r="BI85" s="33">
        <f t="shared" si="41"/>
        <v>1.6947237066276821E-2</v>
      </c>
      <c r="BJ85" s="63">
        <v>0</v>
      </c>
      <c r="BK85" s="63">
        <v>0</v>
      </c>
      <c r="BL85" s="63">
        <v>0</v>
      </c>
      <c r="BM85" s="63">
        <v>0</v>
      </c>
      <c r="BN85" s="63">
        <v>0</v>
      </c>
      <c r="BO85" s="63">
        <v>0</v>
      </c>
      <c r="BP85" s="63">
        <v>0</v>
      </c>
      <c r="BQ85" s="63">
        <v>0</v>
      </c>
      <c r="BR85" s="63">
        <v>0</v>
      </c>
      <c r="BS85" s="63">
        <v>0</v>
      </c>
      <c r="BT85" s="63">
        <v>0</v>
      </c>
      <c r="BU85" s="63">
        <v>0</v>
      </c>
      <c r="BV85" s="63">
        <v>0</v>
      </c>
      <c r="BW85" s="63">
        <v>0</v>
      </c>
      <c r="BX85" s="63"/>
      <c r="BY85" s="63"/>
      <c r="BZ85" s="63"/>
      <c r="CA85" s="63"/>
      <c r="CB85" s="63"/>
      <c r="CC85" s="63"/>
      <c r="CD85" s="63"/>
      <c r="CE85" s="63"/>
      <c r="CF85" s="63"/>
      <c r="CG85" s="63"/>
      <c r="CH85" s="63"/>
      <c r="CI85" s="63"/>
      <c r="CJ85" s="63"/>
      <c r="CK85" s="63">
        <v>76</v>
      </c>
      <c r="CL85" s="63"/>
      <c r="CM85" s="63"/>
      <c r="CN85" s="63">
        <v>20060320</v>
      </c>
      <c r="CO85" s="63" t="s">
        <v>7210</v>
      </c>
      <c r="CP85" s="66" t="s">
        <v>7374</v>
      </c>
      <c r="CQ85" s="64">
        <v>38826</v>
      </c>
      <c r="CR85" s="78" t="s">
        <v>2038</v>
      </c>
      <c r="CS85" s="78" t="s">
        <v>2038</v>
      </c>
    </row>
    <row r="86" spans="1:97">
      <c r="A86" s="63" t="s">
        <v>3591</v>
      </c>
      <c r="B86" s="63" t="s">
        <v>7642</v>
      </c>
      <c r="C86" s="63">
        <v>438</v>
      </c>
      <c r="D86" s="19" t="s">
        <v>3782</v>
      </c>
      <c r="E86" s="63" t="s">
        <v>3783</v>
      </c>
      <c r="F86" s="63"/>
      <c r="G86" s="65" t="s">
        <v>1575</v>
      </c>
      <c r="H86" s="65">
        <v>20</v>
      </c>
      <c r="I86" s="65">
        <v>20</v>
      </c>
      <c r="J86" s="65">
        <v>112</v>
      </c>
      <c r="K86" s="23">
        <v>41.701030000000003</v>
      </c>
      <c r="L86" s="23">
        <v>-110.07795</v>
      </c>
      <c r="M86" s="61" t="s">
        <v>7643</v>
      </c>
      <c r="N86" s="63" t="s">
        <v>7644</v>
      </c>
      <c r="O86" s="63"/>
      <c r="P86" s="63" t="s">
        <v>5054</v>
      </c>
      <c r="Q86" s="63"/>
      <c r="R86" s="63"/>
      <c r="S86" s="55" t="str">
        <f t="shared" si="45"/>
        <v/>
      </c>
      <c r="T86" s="63"/>
      <c r="U86" s="66"/>
      <c r="V86" s="63"/>
      <c r="W86" s="66">
        <v>12207</v>
      </c>
      <c r="X86" s="66">
        <v>12351</v>
      </c>
      <c r="Y86" s="63"/>
      <c r="Z86" s="64">
        <v>31212</v>
      </c>
      <c r="AA86" s="63">
        <v>7.38</v>
      </c>
      <c r="AB86" s="63"/>
      <c r="AC86" s="63">
        <v>47</v>
      </c>
      <c r="AD86" s="63">
        <v>6</v>
      </c>
      <c r="AE86" s="63">
        <v>19</v>
      </c>
      <c r="AF86" s="63">
        <v>7</v>
      </c>
      <c r="AG86" s="63"/>
      <c r="AH86" s="63">
        <v>26</v>
      </c>
      <c r="AI86" s="63">
        <v>98</v>
      </c>
      <c r="AJ86" s="63">
        <v>0</v>
      </c>
      <c r="AK86" s="63">
        <v>0</v>
      </c>
      <c r="AL86" s="63">
        <v>110</v>
      </c>
      <c r="AM86" s="63">
        <v>263</v>
      </c>
      <c r="AN86" s="63"/>
      <c r="AO86" s="63" t="s">
        <v>3433</v>
      </c>
      <c r="AP86" s="17">
        <f t="shared" si="24"/>
        <v>2.3452999999999999</v>
      </c>
      <c r="AQ86" s="17">
        <f t="shared" si="25"/>
        <v>0.49374000000000001</v>
      </c>
      <c r="AR86" s="17">
        <f t="shared" si="26"/>
        <v>0.8264999999999999</v>
      </c>
      <c r="AS86" s="17">
        <f t="shared" si="27"/>
        <v>0.17906</v>
      </c>
      <c r="AT86" s="17">
        <f t="shared" si="28"/>
        <v>3.8445999999999998</v>
      </c>
      <c r="AU86" s="5">
        <f t="shared" si="29"/>
        <v>0.73346</v>
      </c>
      <c r="AV86" s="5">
        <f t="shared" si="30"/>
        <v>1.6062199999999998</v>
      </c>
      <c r="AW86" s="5">
        <f t="shared" si="43"/>
        <v>0</v>
      </c>
      <c r="AX86" s="5">
        <f t="shared" si="44"/>
        <v>0</v>
      </c>
      <c r="AY86" s="5">
        <f t="shared" si="31"/>
        <v>2.2902</v>
      </c>
      <c r="AZ86" s="5">
        <f t="shared" si="32"/>
        <v>4.62988</v>
      </c>
      <c r="BA86" s="7">
        <f t="shared" si="33"/>
        <v>-9.2664092664092687E-2</v>
      </c>
      <c r="BB86" s="62">
        <f t="shared" si="34"/>
        <v>313</v>
      </c>
      <c r="BC86" s="28">
        <f t="shared" si="35"/>
        <v>8.6805555555555552E-2</v>
      </c>
      <c r="BD86" s="45">
        <f t="shared" si="36"/>
        <v>0.61002444987775062</v>
      </c>
      <c r="BE86" s="32">
        <f t="shared" si="37"/>
        <v>0.12842428341049786</v>
      </c>
      <c r="BF86" s="32">
        <f t="shared" si="38"/>
        <v>0.26155126671175155</v>
      </c>
      <c r="BG86" s="33">
        <f t="shared" si="39"/>
        <v>0.15841879271169015</v>
      </c>
      <c r="BH86" s="33">
        <f t="shared" si="40"/>
        <v>0.3469247583090706</v>
      </c>
      <c r="BI86" s="37">
        <f t="shared" si="41"/>
        <v>0.49465644897923922</v>
      </c>
      <c r="BJ86" s="63">
        <v>0</v>
      </c>
      <c r="BK86" s="63">
        <v>0</v>
      </c>
      <c r="BL86" s="63">
        <v>0</v>
      </c>
      <c r="BM86" s="63">
        <v>0</v>
      </c>
      <c r="BN86" s="63">
        <v>0</v>
      </c>
      <c r="BO86" s="63"/>
      <c r="BP86" s="63">
        <v>0</v>
      </c>
      <c r="BQ86" s="63">
        <v>0</v>
      </c>
      <c r="BR86" s="63">
        <v>0</v>
      </c>
      <c r="BS86" s="63">
        <v>0</v>
      </c>
      <c r="BT86" s="63">
        <v>0</v>
      </c>
      <c r="BU86" s="63">
        <v>0</v>
      </c>
      <c r="BV86" s="63">
        <v>0</v>
      </c>
      <c r="BW86" s="63">
        <v>0</v>
      </c>
      <c r="BX86" s="63"/>
      <c r="BY86" s="63"/>
      <c r="BZ86" s="63"/>
      <c r="CA86" s="63"/>
      <c r="CB86" s="63"/>
      <c r="CC86" s="63"/>
      <c r="CD86" s="63"/>
      <c r="CE86" s="63"/>
      <c r="CF86" s="63"/>
      <c r="CG86" s="63"/>
      <c r="CH86" s="63"/>
      <c r="CI86" s="63"/>
      <c r="CJ86" s="63"/>
      <c r="CK86" s="63"/>
      <c r="CL86" s="63"/>
      <c r="CM86" s="63"/>
      <c r="CN86" s="63">
        <v>19850614</v>
      </c>
      <c r="CO86" s="63"/>
      <c r="CP86" s="66"/>
      <c r="CQ86" s="63"/>
      <c r="CR86" s="78" t="s">
        <v>2038</v>
      </c>
      <c r="CS86" s="78" t="s">
        <v>2038</v>
      </c>
    </row>
    <row r="87" spans="1:97">
      <c r="A87" s="63" t="s">
        <v>3591</v>
      </c>
      <c r="B87" s="63" t="s">
        <v>4782</v>
      </c>
      <c r="C87" s="63">
        <v>439</v>
      </c>
      <c r="D87" s="19" t="s">
        <v>3782</v>
      </c>
      <c r="E87" s="63" t="s">
        <v>3783</v>
      </c>
      <c r="F87" s="63"/>
      <c r="G87" s="65" t="s">
        <v>274</v>
      </c>
      <c r="H87" s="65">
        <v>29</v>
      </c>
      <c r="I87" s="65">
        <v>20</v>
      </c>
      <c r="J87" s="65">
        <v>112</v>
      </c>
      <c r="K87" s="23">
        <v>41.684539999999998</v>
      </c>
      <c r="L87" s="23">
        <v>-110.08784</v>
      </c>
      <c r="M87" s="61" t="s">
        <v>4783</v>
      </c>
      <c r="N87" s="63" t="s">
        <v>4784</v>
      </c>
      <c r="O87" s="63"/>
      <c r="P87" s="63" t="s">
        <v>5054</v>
      </c>
      <c r="Q87" s="63"/>
      <c r="R87" s="63"/>
      <c r="S87" s="55" t="str">
        <f t="shared" si="45"/>
        <v/>
      </c>
      <c r="T87" s="63"/>
      <c r="U87" s="66"/>
      <c r="V87" s="63"/>
      <c r="W87" s="66">
        <v>12265</v>
      </c>
      <c r="X87" s="66">
        <v>12180</v>
      </c>
      <c r="Y87" s="63"/>
      <c r="Z87" s="64">
        <v>30952</v>
      </c>
      <c r="AA87" s="63">
        <v>6.32</v>
      </c>
      <c r="AB87" s="63"/>
      <c r="AC87" s="63">
        <v>145</v>
      </c>
      <c r="AD87" s="63">
        <v>8</v>
      </c>
      <c r="AE87" s="63">
        <v>663</v>
      </c>
      <c r="AF87" s="63">
        <v>14</v>
      </c>
      <c r="AG87" s="63"/>
      <c r="AH87" s="63">
        <v>1142</v>
      </c>
      <c r="AI87" s="63">
        <v>116</v>
      </c>
      <c r="AJ87" s="63">
        <v>0</v>
      </c>
      <c r="AK87" s="63">
        <v>0</v>
      </c>
      <c r="AL87" s="63">
        <v>16</v>
      </c>
      <c r="AM87" s="63">
        <v>2046</v>
      </c>
      <c r="AN87" s="63"/>
      <c r="AO87" s="63" t="s">
        <v>3433</v>
      </c>
      <c r="AP87" s="17">
        <f t="shared" si="24"/>
        <v>7.2355</v>
      </c>
      <c r="AQ87" s="17">
        <f t="shared" si="25"/>
        <v>0.65832000000000002</v>
      </c>
      <c r="AR87" s="17">
        <f t="shared" si="26"/>
        <v>28.840499999999999</v>
      </c>
      <c r="AS87" s="17">
        <f t="shared" si="27"/>
        <v>0.35811999999999999</v>
      </c>
      <c r="AT87" s="17">
        <f t="shared" si="28"/>
        <v>37.092439999999996</v>
      </c>
      <c r="AU87" s="5">
        <f t="shared" si="29"/>
        <v>32.215820000000001</v>
      </c>
      <c r="AV87" s="5">
        <f t="shared" si="30"/>
        <v>1.9012399999999998</v>
      </c>
      <c r="AW87" s="5">
        <f t="shared" si="43"/>
        <v>0</v>
      </c>
      <c r="AX87" s="5">
        <f t="shared" si="44"/>
        <v>0</v>
      </c>
      <c r="AY87" s="5">
        <f t="shared" si="31"/>
        <v>0.33312000000000003</v>
      </c>
      <c r="AZ87" s="5">
        <f t="shared" si="32"/>
        <v>34.450180000000003</v>
      </c>
      <c r="BA87" s="7">
        <f t="shared" si="33"/>
        <v>3.6932670343915182E-2</v>
      </c>
      <c r="BB87" s="62">
        <f t="shared" si="34"/>
        <v>2104</v>
      </c>
      <c r="BC87" s="28">
        <f t="shared" si="35"/>
        <v>1.3975903614457831E-2</v>
      </c>
      <c r="BD87" s="32">
        <f t="shared" si="36"/>
        <v>0.19506670361938985</v>
      </c>
      <c r="BE87" s="32">
        <f t="shared" si="37"/>
        <v>1.7748090985656377E-2</v>
      </c>
      <c r="BF87" s="35">
        <f t="shared" si="38"/>
        <v>0.78718520539495385</v>
      </c>
      <c r="BG87" s="36">
        <f t="shared" si="39"/>
        <v>0.9351422837268194</v>
      </c>
      <c r="BH87" s="33">
        <f t="shared" si="40"/>
        <v>5.5188100613697798E-2</v>
      </c>
      <c r="BI87" s="33">
        <f t="shared" si="41"/>
        <v>9.6696156594827665E-3</v>
      </c>
      <c r="BJ87" s="63">
        <v>0</v>
      </c>
      <c r="BK87" s="63">
        <v>0</v>
      </c>
      <c r="BL87" s="63">
        <v>0</v>
      </c>
      <c r="BM87" s="63">
        <v>0</v>
      </c>
      <c r="BN87" s="63">
        <v>0</v>
      </c>
      <c r="BO87" s="63"/>
      <c r="BP87" s="63">
        <v>0</v>
      </c>
      <c r="BQ87" s="63">
        <v>0</v>
      </c>
      <c r="BR87" s="63">
        <v>0</v>
      </c>
      <c r="BS87" s="63">
        <v>0</v>
      </c>
      <c r="BT87" s="63">
        <v>0</v>
      </c>
      <c r="BU87" s="63">
        <v>0</v>
      </c>
      <c r="BV87" s="63">
        <v>0</v>
      </c>
      <c r="BW87" s="63">
        <v>0</v>
      </c>
      <c r="BX87" s="63"/>
      <c r="BY87" s="63"/>
      <c r="BZ87" s="63"/>
      <c r="CA87" s="63"/>
      <c r="CB87" s="63"/>
      <c r="CC87" s="63"/>
      <c r="CD87" s="63"/>
      <c r="CE87" s="63"/>
      <c r="CF87" s="63"/>
      <c r="CG87" s="63"/>
      <c r="CH87" s="63"/>
      <c r="CI87" s="63"/>
      <c r="CJ87" s="63"/>
      <c r="CK87" s="63"/>
      <c r="CL87" s="63"/>
      <c r="CM87" s="63"/>
      <c r="CN87" s="63">
        <v>19840927</v>
      </c>
      <c r="CO87" s="63"/>
      <c r="CP87" s="66"/>
      <c r="CQ87" s="63"/>
      <c r="CR87" s="78" t="s">
        <v>2038</v>
      </c>
      <c r="CS87" s="78" t="s">
        <v>2038</v>
      </c>
    </row>
    <row r="88" spans="1:97">
      <c r="A88" s="63" t="s">
        <v>3591</v>
      </c>
      <c r="B88" s="63" t="s">
        <v>234</v>
      </c>
      <c r="C88" s="63">
        <v>4872</v>
      </c>
      <c r="D88" s="19" t="s">
        <v>3782</v>
      </c>
      <c r="E88" s="63" t="s">
        <v>3783</v>
      </c>
      <c r="F88" s="63" t="s">
        <v>228</v>
      </c>
      <c r="G88" s="65" t="s">
        <v>267</v>
      </c>
      <c r="H88" s="65">
        <v>3</v>
      </c>
      <c r="I88" s="65">
        <v>21</v>
      </c>
      <c r="J88" s="65">
        <v>113</v>
      </c>
      <c r="K88" s="23">
        <v>41.825000000000003</v>
      </c>
      <c r="L88" s="23">
        <v>-110.21472</v>
      </c>
      <c r="M88" s="61" t="s">
        <v>235</v>
      </c>
      <c r="N88" s="63" t="s">
        <v>236</v>
      </c>
      <c r="O88" s="63"/>
      <c r="P88" s="63" t="s">
        <v>5054</v>
      </c>
      <c r="Q88" s="63"/>
      <c r="R88" s="63"/>
      <c r="S88" s="55">
        <f t="shared" si="45"/>
        <v>31</v>
      </c>
      <c r="T88" s="63"/>
      <c r="U88" s="66">
        <v>12331</v>
      </c>
      <c r="V88" s="63">
        <v>12362</v>
      </c>
      <c r="W88" s="66">
        <v>12510</v>
      </c>
      <c r="X88" s="66">
        <v>12414</v>
      </c>
      <c r="Y88" s="63"/>
      <c r="Z88" s="64">
        <v>38707</v>
      </c>
      <c r="AA88" s="63">
        <v>6.99</v>
      </c>
      <c r="AB88" s="63"/>
      <c r="AC88" s="63">
        <v>60</v>
      </c>
      <c r="AD88" s="63">
        <v>0</v>
      </c>
      <c r="AE88" s="63">
        <v>491</v>
      </c>
      <c r="AF88" s="63">
        <v>26</v>
      </c>
      <c r="AG88" s="63"/>
      <c r="AH88" s="63">
        <v>788</v>
      </c>
      <c r="AI88" s="63">
        <v>216</v>
      </c>
      <c r="AJ88" s="63">
        <v>0</v>
      </c>
      <c r="AK88" s="63">
        <v>0</v>
      </c>
      <c r="AL88" s="63">
        <v>15</v>
      </c>
      <c r="AM88" s="63">
        <v>1710</v>
      </c>
      <c r="AN88" s="63"/>
      <c r="AO88" s="63" t="s">
        <v>767</v>
      </c>
      <c r="AP88" s="17">
        <f t="shared" si="24"/>
        <v>2.9939999999999998</v>
      </c>
      <c r="AQ88" s="17">
        <f t="shared" si="25"/>
        <v>0</v>
      </c>
      <c r="AR88" s="17">
        <f t="shared" si="26"/>
        <v>21.358499999999999</v>
      </c>
      <c r="AS88" s="17">
        <f t="shared" si="27"/>
        <v>0.66508</v>
      </c>
      <c r="AT88" s="17">
        <f t="shared" si="28"/>
        <v>25.017579999999999</v>
      </c>
      <c r="AU88" s="5">
        <f t="shared" si="29"/>
        <v>22.229479999999999</v>
      </c>
      <c r="AV88" s="5">
        <f t="shared" si="30"/>
        <v>3.5402399999999998</v>
      </c>
      <c r="AW88" s="5">
        <f t="shared" si="43"/>
        <v>0</v>
      </c>
      <c r="AX88" s="5">
        <f t="shared" si="44"/>
        <v>0</v>
      </c>
      <c r="AY88" s="5">
        <f t="shared" si="31"/>
        <v>0.31230000000000002</v>
      </c>
      <c r="AZ88" s="5">
        <f t="shared" si="32"/>
        <v>26.08202</v>
      </c>
      <c r="BA88" s="7">
        <f t="shared" si="33"/>
        <v>-2.0830691433983851E-2</v>
      </c>
      <c r="BB88" s="62">
        <f t="shared" si="34"/>
        <v>1596</v>
      </c>
      <c r="BC88" s="28">
        <f t="shared" si="35"/>
        <v>-3.4482758620689655E-2</v>
      </c>
      <c r="BD88" s="32">
        <f t="shared" si="36"/>
        <v>0.1196758439465368</v>
      </c>
      <c r="BE88" s="32">
        <f t="shared" si="37"/>
        <v>0</v>
      </c>
      <c r="BF88" s="35">
        <f t="shared" si="38"/>
        <v>0.88032415605346326</v>
      </c>
      <c r="BG88" s="36">
        <f t="shared" si="39"/>
        <v>0.85229134859953326</v>
      </c>
      <c r="BH88" s="33">
        <f t="shared" si="40"/>
        <v>0.13573488556484506</v>
      </c>
      <c r="BI88" s="33">
        <f t="shared" si="41"/>
        <v>1.1973765835621628E-2</v>
      </c>
      <c r="BJ88" s="63">
        <v>0</v>
      </c>
      <c r="BK88" s="63">
        <v>5</v>
      </c>
      <c r="BL88" s="63">
        <v>0</v>
      </c>
      <c r="BM88" s="63">
        <v>1424</v>
      </c>
      <c r="BN88" s="63">
        <v>0</v>
      </c>
      <c r="BO88" s="63">
        <v>0</v>
      </c>
      <c r="BP88" s="63">
        <v>0</v>
      </c>
      <c r="BQ88" s="63">
        <v>0</v>
      </c>
      <c r="BR88" s="63">
        <v>0</v>
      </c>
      <c r="BS88" s="63">
        <v>0</v>
      </c>
      <c r="BT88" s="63">
        <v>0</v>
      </c>
      <c r="BU88" s="63">
        <v>0</v>
      </c>
      <c r="BV88" s="63">
        <v>0</v>
      </c>
      <c r="BW88" s="63">
        <v>0</v>
      </c>
      <c r="BX88" s="63"/>
      <c r="BY88" s="63"/>
      <c r="BZ88" s="63"/>
      <c r="CA88" s="63"/>
      <c r="CB88" s="63"/>
      <c r="CC88" s="63"/>
      <c r="CD88" s="63"/>
      <c r="CE88" s="63"/>
      <c r="CF88" s="63"/>
      <c r="CG88" s="63"/>
      <c r="CH88" s="63"/>
      <c r="CI88" s="63"/>
      <c r="CJ88" s="63"/>
      <c r="CK88" s="63"/>
      <c r="CL88" s="63"/>
      <c r="CM88" s="63"/>
      <c r="CN88" s="63">
        <v>20051221</v>
      </c>
      <c r="CO88" s="63" t="s">
        <v>7658</v>
      </c>
      <c r="CP88" s="66"/>
      <c r="CQ88" s="64">
        <v>38721</v>
      </c>
      <c r="CR88" s="78" t="s">
        <v>2038</v>
      </c>
      <c r="CS88" s="78" t="s">
        <v>2038</v>
      </c>
    </row>
    <row r="89" spans="1:97">
      <c r="A89" s="63" t="s">
        <v>3591</v>
      </c>
      <c r="B89" s="63" t="s">
        <v>234</v>
      </c>
      <c r="C89" s="63">
        <v>4870</v>
      </c>
      <c r="D89" s="19" t="s">
        <v>3782</v>
      </c>
      <c r="E89" s="63" t="s">
        <v>3783</v>
      </c>
      <c r="F89" s="63" t="s">
        <v>228</v>
      </c>
      <c r="G89" s="65" t="s">
        <v>3615</v>
      </c>
      <c r="H89" s="65">
        <v>3</v>
      </c>
      <c r="I89" s="65">
        <v>21</v>
      </c>
      <c r="J89" s="65">
        <v>113</v>
      </c>
      <c r="K89" s="23">
        <v>41.832509999999999</v>
      </c>
      <c r="L89" s="23">
        <v>-110.21469999999999</v>
      </c>
      <c r="M89" s="61" t="s">
        <v>237</v>
      </c>
      <c r="N89" s="63" t="s">
        <v>238</v>
      </c>
      <c r="O89" s="63"/>
      <c r="P89" s="63" t="s">
        <v>5054</v>
      </c>
      <c r="Q89" s="63"/>
      <c r="R89" s="63"/>
      <c r="S89" s="55">
        <f t="shared" si="45"/>
        <v>59</v>
      </c>
      <c r="T89" s="63"/>
      <c r="U89" s="66">
        <v>12319</v>
      </c>
      <c r="V89" s="63">
        <v>12378</v>
      </c>
      <c r="W89" s="66">
        <v>12528</v>
      </c>
      <c r="X89" s="66">
        <v>12390</v>
      </c>
      <c r="Y89" s="63"/>
      <c r="Z89" s="64">
        <v>38707</v>
      </c>
      <c r="AA89" s="63">
        <v>6.44</v>
      </c>
      <c r="AB89" s="63"/>
      <c r="AC89" s="63">
        <v>34</v>
      </c>
      <c r="AD89" s="63">
        <v>0</v>
      </c>
      <c r="AE89" s="63">
        <v>580</v>
      </c>
      <c r="AF89" s="63">
        <v>34</v>
      </c>
      <c r="AG89" s="63"/>
      <c r="AH89" s="63">
        <v>810</v>
      </c>
      <c r="AI89" s="63">
        <v>254</v>
      </c>
      <c r="AJ89" s="63">
        <v>0</v>
      </c>
      <c r="AK89" s="63">
        <v>0</v>
      </c>
      <c r="AL89" s="63">
        <v>23</v>
      </c>
      <c r="AM89" s="63">
        <v>1840</v>
      </c>
      <c r="AN89" s="63"/>
      <c r="AO89" s="63" t="s">
        <v>767</v>
      </c>
      <c r="AP89" s="17">
        <f t="shared" si="24"/>
        <v>1.6966000000000001</v>
      </c>
      <c r="AQ89" s="17">
        <f t="shared" si="25"/>
        <v>0</v>
      </c>
      <c r="AR89" s="17">
        <f t="shared" si="26"/>
        <v>25.229999999999997</v>
      </c>
      <c r="AS89" s="17">
        <f t="shared" si="27"/>
        <v>0.86971999999999994</v>
      </c>
      <c r="AT89" s="17">
        <f t="shared" si="28"/>
        <v>27.796319999999998</v>
      </c>
      <c r="AU89" s="5">
        <f t="shared" si="29"/>
        <v>22.850099999999998</v>
      </c>
      <c r="AV89" s="5">
        <f t="shared" si="30"/>
        <v>4.1630599999999998</v>
      </c>
      <c r="AW89" s="5">
        <f t="shared" si="43"/>
        <v>0</v>
      </c>
      <c r="AX89" s="5">
        <f t="shared" si="44"/>
        <v>0</v>
      </c>
      <c r="AY89" s="5">
        <f t="shared" si="31"/>
        <v>0.47886000000000006</v>
      </c>
      <c r="AZ89" s="5">
        <f t="shared" si="32"/>
        <v>27.49202</v>
      </c>
      <c r="BA89" s="7">
        <f t="shared" si="33"/>
        <v>5.5038729685137552E-3</v>
      </c>
      <c r="BB89" s="62">
        <f t="shared" si="34"/>
        <v>1735</v>
      </c>
      <c r="BC89" s="28">
        <f t="shared" si="35"/>
        <v>-2.937062937062937E-2</v>
      </c>
      <c r="BD89" s="32">
        <f t="shared" si="36"/>
        <v>6.1036856677430688E-2</v>
      </c>
      <c r="BE89" s="32">
        <f t="shared" si="37"/>
        <v>0</v>
      </c>
      <c r="BF89" s="35">
        <f t="shared" si="38"/>
        <v>0.93896314332256936</v>
      </c>
      <c r="BG89" s="36">
        <f t="shared" si="39"/>
        <v>0.83115391302639807</v>
      </c>
      <c r="BH89" s="33">
        <f t="shared" si="40"/>
        <v>0.15142794163542728</v>
      </c>
      <c r="BI89" s="33">
        <f t="shared" si="41"/>
        <v>1.7418145338174498E-2</v>
      </c>
      <c r="BJ89" s="63">
        <v>0</v>
      </c>
      <c r="BK89" s="63">
        <v>74</v>
      </c>
      <c r="BL89" s="63">
        <v>0</v>
      </c>
      <c r="BM89" s="63">
        <v>1463</v>
      </c>
      <c r="BN89" s="63">
        <v>0</v>
      </c>
      <c r="BO89" s="63">
        <v>0</v>
      </c>
      <c r="BP89" s="63">
        <v>0</v>
      </c>
      <c r="BQ89" s="63">
        <v>0</v>
      </c>
      <c r="BR89" s="63">
        <v>0</v>
      </c>
      <c r="BS89" s="63">
        <v>0</v>
      </c>
      <c r="BT89" s="63">
        <v>0</v>
      </c>
      <c r="BU89" s="63">
        <v>0</v>
      </c>
      <c r="BV89" s="63">
        <v>0</v>
      </c>
      <c r="BW89" s="63">
        <v>0</v>
      </c>
      <c r="BX89" s="63"/>
      <c r="BY89" s="63"/>
      <c r="BZ89" s="63"/>
      <c r="CA89" s="63"/>
      <c r="CB89" s="63"/>
      <c r="CC89" s="63"/>
      <c r="CD89" s="63"/>
      <c r="CE89" s="63"/>
      <c r="CF89" s="63"/>
      <c r="CG89" s="63"/>
      <c r="CH89" s="63"/>
      <c r="CI89" s="63"/>
      <c r="CJ89" s="63"/>
      <c r="CK89" s="63"/>
      <c r="CL89" s="63"/>
      <c r="CM89" s="63"/>
      <c r="CN89" s="63">
        <v>20051221</v>
      </c>
      <c r="CO89" s="63" t="s">
        <v>7657</v>
      </c>
      <c r="CP89" s="66"/>
      <c r="CQ89" s="64">
        <v>38721</v>
      </c>
      <c r="CR89" s="78" t="s">
        <v>2038</v>
      </c>
      <c r="CS89" s="78" t="s">
        <v>2038</v>
      </c>
    </row>
    <row r="90" spans="1:97">
      <c r="A90" s="63" t="s">
        <v>3591</v>
      </c>
      <c r="B90" s="63" t="s">
        <v>231</v>
      </c>
      <c r="C90" s="63">
        <v>4874</v>
      </c>
      <c r="D90" s="19" t="s">
        <v>3782</v>
      </c>
      <c r="E90" s="63" t="s">
        <v>3783</v>
      </c>
      <c r="F90" s="63" t="s">
        <v>228</v>
      </c>
      <c r="G90" s="65" t="s">
        <v>3609</v>
      </c>
      <c r="H90" s="65">
        <v>9</v>
      </c>
      <c r="I90" s="65">
        <v>21</v>
      </c>
      <c r="J90" s="65">
        <v>113</v>
      </c>
      <c r="K90" s="23">
        <v>41.817500000000003</v>
      </c>
      <c r="L90" s="23">
        <v>-110.23472</v>
      </c>
      <c r="M90" s="61" t="s">
        <v>232</v>
      </c>
      <c r="N90" s="63" t="s">
        <v>233</v>
      </c>
      <c r="O90" s="63"/>
      <c r="P90" s="63" t="s">
        <v>5054</v>
      </c>
      <c r="Q90" s="63"/>
      <c r="R90" s="63"/>
      <c r="S90" s="55">
        <f t="shared" si="45"/>
        <v>31</v>
      </c>
      <c r="T90" s="63"/>
      <c r="U90" s="66">
        <v>12483</v>
      </c>
      <c r="V90" s="63">
        <v>12514</v>
      </c>
      <c r="W90" s="66">
        <v>12670</v>
      </c>
      <c r="X90" s="66">
        <v>12575</v>
      </c>
      <c r="Y90" s="63"/>
      <c r="Z90" s="64">
        <v>38707</v>
      </c>
      <c r="AA90" s="63">
        <v>6.89</v>
      </c>
      <c r="AB90" s="63"/>
      <c r="AC90" s="63">
        <v>150</v>
      </c>
      <c r="AD90" s="63">
        <v>16</v>
      </c>
      <c r="AE90" s="63">
        <v>4490</v>
      </c>
      <c r="AF90" s="63">
        <v>67</v>
      </c>
      <c r="AG90" s="63"/>
      <c r="AH90" s="63">
        <v>8198</v>
      </c>
      <c r="AI90" s="63">
        <v>494</v>
      </c>
      <c r="AJ90" s="63">
        <v>0</v>
      </c>
      <c r="AK90" s="63">
        <v>0</v>
      </c>
      <c r="AL90" s="63">
        <v>39</v>
      </c>
      <c r="AM90" s="63">
        <v>12060</v>
      </c>
      <c r="AN90" s="63"/>
      <c r="AO90" s="63" t="s">
        <v>767</v>
      </c>
      <c r="AP90" s="17">
        <f t="shared" si="24"/>
        <v>7.4850000000000003</v>
      </c>
      <c r="AQ90" s="17">
        <f t="shared" si="25"/>
        <v>1.31664</v>
      </c>
      <c r="AR90" s="17">
        <f t="shared" si="26"/>
        <v>195.315</v>
      </c>
      <c r="AS90" s="17">
        <f t="shared" si="27"/>
        <v>1.7138599999999999</v>
      </c>
      <c r="AT90" s="17">
        <f t="shared" si="28"/>
        <v>205.8305</v>
      </c>
      <c r="AU90" s="5">
        <f t="shared" si="29"/>
        <v>231.26558</v>
      </c>
      <c r="AV90" s="5">
        <f t="shared" si="30"/>
        <v>8.09666</v>
      </c>
      <c r="AW90" s="5">
        <f t="shared" si="43"/>
        <v>0</v>
      </c>
      <c r="AX90" s="5">
        <f t="shared" si="44"/>
        <v>0</v>
      </c>
      <c r="AY90" s="5">
        <f t="shared" si="31"/>
        <v>0.81198000000000004</v>
      </c>
      <c r="AZ90" s="5">
        <f t="shared" si="32"/>
        <v>240.17421999999999</v>
      </c>
      <c r="BA90" s="7">
        <f t="shared" si="33"/>
        <v>-7.7003041582160814E-2</v>
      </c>
      <c r="BB90" s="62">
        <f t="shared" si="34"/>
        <v>13454</v>
      </c>
      <c r="BC90" s="28">
        <f t="shared" si="35"/>
        <v>5.4636670063494555E-2</v>
      </c>
      <c r="BD90" s="32">
        <f t="shared" si="36"/>
        <v>3.6364873038738185E-2</v>
      </c>
      <c r="BE90" s="32">
        <f t="shared" si="37"/>
        <v>6.3967196309584829E-3</v>
      </c>
      <c r="BF90" s="35">
        <f t="shared" si="38"/>
        <v>0.95723840733030341</v>
      </c>
      <c r="BG90" s="36">
        <f t="shared" si="39"/>
        <v>0.96290759266335912</v>
      </c>
      <c r="BH90" s="33">
        <f t="shared" si="40"/>
        <v>3.3711611512676092E-2</v>
      </c>
      <c r="BI90" s="33">
        <f t="shared" si="41"/>
        <v>3.3807958239647873E-3</v>
      </c>
      <c r="BJ90" s="63">
        <v>0</v>
      </c>
      <c r="BK90" s="63">
        <v>11</v>
      </c>
      <c r="BL90" s="63">
        <v>0</v>
      </c>
      <c r="BM90" s="63">
        <v>14810</v>
      </c>
      <c r="BN90" s="63">
        <v>0</v>
      </c>
      <c r="BO90" s="63">
        <v>0</v>
      </c>
      <c r="BP90" s="63">
        <v>0</v>
      </c>
      <c r="BQ90" s="63">
        <v>0</v>
      </c>
      <c r="BR90" s="63">
        <v>0</v>
      </c>
      <c r="BS90" s="63">
        <v>0</v>
      </c>
      <c r="BT90" s="63">
        <v>0</v>
      </c>
      <c r="BU90" s="63">
        <v>0</v>
      </c>
      <c r="BV90" s="63">
        <v>0</v>
      </c>
      <c r="BW90" s="63">
        <v>0</v>
      </c>
      <c r="BX90" s="63"/>
      <c r="BY90" s="63"/>
      <c r="BZ90" s="63"/>
      <c r="CA90" s="63"/>
      <c r="CB90" s="63"/>
      <c r="CC90" s="63"/>
      <c r="CD90" s="63"/>
      <c r="CE90" s="63"/>
      <c r="CF90" s="63"/>
      <c r="CG90" s="63"/>
      <c r="CH90" s="63"/>
      <c r="CI90" s="63"/>
      <c r="CJ90" s="63"/>
      <c r="CK90" s="63"/>
      <c r="CL90" s="63"/>
      <c r="CM90" s="63"/>
      <c r="CN90" s="63">
        <v>20051221</v>
      </c>
      <c r="CO90" s="63" t="s">
        <v>7659</v>
      </c>
      <c r="CP90" s="66"/>
      <c r="CQ90" s="64">
        <v>38721</v>
      </c>
      <c r="CR90" s="78" t="s">
        <v>2038</v>
      </c>
      <c r="CS90" s="78" t="s">
        <v>2038</v>
      </c>
    </row>
    <row r="91" spans="1:97">
      <c r="A91" s="63" t="s">
        <v>3591</v>
      </c>
      <c r="B91" s="63" t="s">
        <v>227</v>
      </c>
      <c r="C91" s="63">
        <v>4873</v>
      </c>
      <c r="D91" s="19" t="s">
        <v>3782</v>
      </c>
      <c r="E91" s="63" t="s">
        <v>3783</v>
      </c>
      <c r="F91" s="63" t="s">
        <v>228</v>
      </c>
      <c r="G91" s="65" t="s">
        <v>3594</v>
      </c>
      <c r="H91" s="65">
        <v>10</v>
      </c>
      <c r="I91" s="65">
        <v>21</v>
      </c>
      <c r="J91" s="65">
        <v>113</v>
      </c>
      <c r="K91" s="23">
        <v>41.818060000000003</v>
      </c>
      <c r="L91" s="23">
        <v>-110.22472</v>
      </c>
      <c r="M91" s="61" t="s">
        <v>229</v>
      </c>
      <c r="N91" s="63" t="s">
        <v>230</v>
      </c>
      <c r="O91" s="63"/>
      <c r="P91" s="63" t="s">
        <v>5054</v>
      </c>
      <c r="Q91" s="63"/>
      <c r="R91" s="63"/>
      <c r="S91" s="55">
        <f t="shared" si="45"/>
        <v>65</v>
      </c>
      <c r="T91" s="63"/>
      <c r="U91" s="66">
        <v>12401</v>
      </c>
      <c r="V91" s="63">
        <v>12466</v>
      </c>
      <c r="W91" s="66">
        <v>12563</v>
      </c>
      <c r="X91" s="66">
        <v>125000</v>
      </c>
      <c r="Y91" s="63"/>
      <c r="Z91" s="64">
        <v>38707</v>
      </c>
      <c r="AA91" s="63">
        <v>6.92</v>
      </c>
      <c r="AB91" s="63"/>
      <c r="AC91" s="63">
        <v>135</v>
      </c>
      <c r="AD91" s="63">
        <v>6</v>
      </c>
      <c r="AE91" s="63">
        <v>4350</v>
      </c>
      <c r="AF91" s="63">
        <v>57</v>
      </c>
      <c r="AG91" s="63"/>
      <c r="AH91" s="63">
        <v>8164</v>
      </c>
      <c r="AI91" s="63">
        <v>456</v>
      </c>
      <c r="AJ91" s="63">
        <v>0</v>
      </c>
      <c r="AK91" s="63">
        <v>0</v>
      </c>
      <c r="AL91" s="63">
        <v>21</v>
      </c>
      <c r="AM91" s="63">
        <v>12220</v>
      </c>
      <c r="AN91" s="63"/>
      <c r="AO91" s="63" t="s">
        <v>767</v>
      </c>
      <c r="AP91" s="17">
        <f t="shared" si="24"/>
        <v>6.7365000000000004</v>
      </c>
      <c r="AQ91" s="17">
        <f t="shared" si="25"/>
        <v>0.49374000000000001</v>
      </c>
      <c r="AR91" s="17">
        <f t="shared" si="26"/>
        <v>189.22499999999999</v>
      </c>
      <c r="AS91" s="17">
        <f t="shared" si="27"/>
        <v>1.4580599999999999</v>
      </c>
      <c r="AT91" s="17">
        <f t="shared" si="28"/>
        <v>197.91329999999999</v>
      </c>
      <c r="AU91" s="5">
        <f t="shared" si="29"/>
        <v>230.30643999999998</v>
      </c>
      <c r="AV91" s="5">
        <f t="shared" si="30"/>
        <v>7.4738399999999992</v>
      </c>
      <c r="AW91" s="5">
        <f t="shared" si="43"/>
        <v>0</v>
      </c>
      <c r="AX91" s="5">
        <f t="shared" si="44"/>
        <v>0</v>
      </c>
      <c r="AY91" s="5">
        <f t="shared" si="31"/>
        <v>0.43722000000000005</v>
      </c>
      <c r="AZ91" s="5">
        <f t="shared" si="32"/>
        <v>238.21749999999997</v>
      </c>
      <c r="BA91" s="7">
        <f t="shared" si="33"/>
        <v>-9.2413101757546093E-2</v>
      </c>
      <c r="BB91" s="62">
        <f t="shared" si="34"/>
        <v>13189</v>
      </c>
      <c r="BC91" s="28">
        <f t="shared" si="35"/>
        <v>3.8136093510173559E-2</v>
      </c>
      <c r="BD91" s="32">
        <f t="shared" si="36"/>
        <v>3.4037631629607511E-2</v>
      </c>
      <c r="BE91" s="32">
        <f t="shared" si="37"/>
        <v>2.4947287524385679E-3</v>
      </c>
      <c r="BF91" s="35">
        <f t="shared" si="38"/>
        <v>0.9634676396179539</v>
      </c>
      <c r="BG91" s="36">
        <f t="shared" si="39"/>
        <v>0.96679060102637304</v>
      </c>
      <c r="BH91" s="33">
        <f t="shared" si="40"/>
        <v>3.137401744204351E-2</v>
      </c>
      <c r="BI91" s="33">
        <f t="shared" si="41"/>
        <v>1.8353815315835323E-3</v>
      </c>
      <c r="BJ91" s="63">
        <v>0</v>
      </c>
      <c r="BK91" s="63">
        <v>9</v>
      </c>
      <c r="BL91" s="63">
        <v>0</v>
      </c>
      <c r="BM91" s="63">
        <v>14749</v>
      </c>
      <c r="BN91" s="63">
        <v>0</v>
      </c>
      <c r="BO91" s="63">
        <v>0</v>
      </c>
      <c r="BP91" s="63">
        <v>0</v>
      </c>
      <c r="BQ91" s="63">
        <v>0</v>
      </c>
      <c r="BR91" s="63">
        <v>0</v>
      </c>
      <c r="BS91" s="63">
        <v>0</v>
      </c>
      <c r="BT91" s="63">
        <v>0</v>
      </c>
      <c r="BU91" s="63">
        <v>0</v>
      </c>
      <c r="BV91" s="63">
        <v>0</v>
      </c>
      <c r="BW91" s="63">
        <v>0</v>
      </c>
      <c r="BX91" s="63"/>
      <c r="BY91" s="63"/>
      <c r="BZ91" s="63"/>
      <c r="CA91" s="63"/>
      <c r="CB91" s="63"/>
      <c r="CC91" s="63"/>
      <c r="CD91" s="63"/>
      <c r="CE91" s="63"/>
      <c r="CF91" s="63"/>
      <c r="CG91" s="63"/>
      <c r="CH91" s="63"/>
      <c r="CI91" s="63"/>
      <c r="CJ91" s="63"/>
      <c r="CK91" s="63"/>
      <c r="CL91" s="63"/>
      <c r="CM91" s="63"/>
      <c r="CN91" s="63">
        <v>20051221</v>
      </c>
      <c r="CO91" s="63" t="s">
        <v>4815</v>
      </c>
      <c r="CP91" s="66"/>
      <c r="CQ91" s="64">
        <v>38721</v>
      </c>
      <c r="CR91" s="78" t="s">
        <v>2038</v>
      </c>
      <c r="CS91" s="78" t="s">
        <v>2038</v>
      </c>
    </row>
    <row r="92" spans="1:97">
      <c r="A92" s="63" t="s">
        <v>3591</v>
      </c>
      <c r="B92" s="63" t="s">
        <v>5261</v>
      </c>
      <c r="C92" s="63">
        <v>1799</v>
      </c>
      <c r="D92" s="19" t="s">
        <v>3782</v>
      </c>
      <c r="E92" s="63" t="s">
        <v>3783</v>
      </c>
      <c r="F92" s="63"/>
      <c r="G92" s="65" t="s">
        <v>264</v>
      </c>
      <c r="H92" s="65">
        <v>29</v>
      </c>
      <c r="I92" s="65">
        <v>22</v>
      </c>
      <c r="J92" s="65">
        <v>112</v>
      </c>
      <c r="K92" s="23">
        <v>41.853029999999997</v>
      </c>
      <c r="L92" s="23">
        <v>-110.13791000000001</v>
      </c>
      <c r="M92" s="61" t="s">
        <v>3117</v>
      </c>
      <c r="N92" s="63" t="s">
        <v>3118</v>
      </c>
      <c r="O92" s="63"/>
      <c r="P92" s="63" t="s">
        <v>5054</v>
      </c>
      <c r="Q92" s="63"/>
      <c r="R92" s="63"/>
      <c r="S92" s="55" t="str">
        <f t="shared" si="45"/>
        <v/>
      </c>
      <c r="T92" s="63"/>
      <c r="U92" s="66"/>
      <c r="V92" s="63"/>
      <c r="W92" s="66">
        <v>11920</v>
      </c>
      <c r="X92" s="66">
        <v>11808</v>
      </c>
      <c r="Y92" s="63"/>
      <c r="Z92" s="64">
        <v>34410</v>
      </c>
      <c r="AA92" s="63">
        <v>7.55</v>
      </c>
      <c r="AB92" s="63"/>
      <c r="AC92" s="63">
        <v>31</v>
      </c>
      <c r="AD92" s="63">
        <v>20</v>
      </c>
      <c r="AE92" s="63">
        <v>2536</v>
      </c>
      <c r="AF92" s="63">
        <v>100</v>
      </c>
      <c r="AG92" s="63"/>
      <c r="AH92" s="63">
        <v>3620</v>
      </c>
      <c r="AI92" s="63">
        <v>1098</v>
      </c>
      <c r="AJ92" s="63">
        <v>0</v>
      </c>
      <c r="AK92" s="63">
        <v>0</v>
      </c>
      <c r="AL92" s="63">
        <v>0</v>
      </c>
      <c r="AM92" s="63">
        <v>7479</v>
      </c>
      <c r="AN92" s="63"/>
      <c r="AO92" s="63" t="s">
        <v>736</v>
      </c>
      <c r="AP92" s="17">
        <f t="shared" si="24"/>
        <v>1.5468999999999999</v>
      </c>
      <c r="AQ92" s="17">
        <f t="shared" si="25"/>
        <v>1.6457999999999999</v>
      </c>
      <c r="AR92" s="17">
        <f t="shared" si="26"/>
        <v>110.31599999999999</v>
      </c>
      <c r="AS92" s="17">
        <f t="shared" si="27"/>
        <v>2.5579999999999998</v>
      </c>
      <c r="AT92" s="17">
        <f t="shared" si="28"/>
        <v>116.0667</v>
      </c>
      <c r="AU92" s="5">
        <f t="shared" si="29"/>
        <v>102.1202</v>
      </c>
      <c r="AV92" s="5">
        <f t="shared" si="30"/>
        <v>17.996219999999997</v>
      </c>
      <c r="AW92" s="5">
        <f t="shared" si="43"/>
        <v>0</v>
      </c>
      <c r="AX92" s="5">
        <f t="shared" si="44"/>
        <v>0</v>
      </c>
      <c r="AY92" s="5">
        <f t="shared" si="31"/>
        <v>0</v>
      </c>
      <c r="AZ92" s="5">
        <f t="shared" si="32"/>
        <v>120.11641999999999</v>
      </c>
      <c r="BA92" s="7">
        <f t="shared" si="33"/>
        <v>-1.7146525966800649E-2</v>
      </c>
      <c r="BB92" s="62">
        <f t="shared" si="34"/>
        <v>7405</v>
      </c>
      <c r="BC92" s="28">
        <f t="shared" si="35"/>
        <v>-4.9717817790916417E-3</v>
      </c>
      <c r="BD92" s="32">
        <f t="shared" si="36"/>
        <v>1.332768141077501E-2</v>
      </c>
      <c r="BE92" s="32">
        <f t="shared" si="37"/>
        <v>1.417977766232692E-2</v>
      </c>
      <c r="BF92" s="35">
        <f t="shared" si="38"/>
        <v>0.97249254092689807</v>
      </c>
      <c r="BG92" s="36">
        <f t="shared" si="39"/>
        <v>0.85017685342270444</v>
      </c>
      <c r="BH92" s="33">
        <f t="shared" si="40"/>
        <v>0.14982314657729559</v>
      </c>
      <c r="BI92" s="33">
        <f t="shared" si="41"/>
        <v>0</v>
      </c>
      <c r="BJ92" s="63">
        <v>0</v>
      </c>
      <c r="BK92" s="63">
        <v>74</v>
      </c>
      <c r="BL92" s="63">
        <v>0</v>
      </c>
      <c r="BM92" s="63">
        <v>0</v>
      </c>
      <c r="BN92" s="63">
        <v>0</v>
      </c>
      <c r="BO92" s="63"/>
      <c r="BP92" s="63">
        <v>0</v>
      </c>
      <c r="BQ92" s="63">
        <v>0</v>
      </c>
      <c r="BR92" s="63">
        <v>0</v>
      </c>
      <c r="BS92" s="63">
        <v>0</v>
      </c>
      <c r="BT92" s="63">
        <v>0</v>
      </c>
      <c r="BU92" s="63">
        <v>0</v>
      </c>
      <c r="BV92" s="63">
        <v>0</v>
      </c>
      <c r="BW92" s="63">
        <v>0</v>
      </c>
      <c r="BX92" s="63"/>
      <c r="BY92" s="63"/>
      <c r="BZ92" s="63"/>
      <c r="CA92" s="63"/>
      <c r="CB92" s="63"/>
      <c r="CC92" s="63"/>
      <c r="CD92" s="63"/>
      <c r="CE92" s="63"/>
      <c r="CF92" s="63"/>
      <c r="CG92" s="63"/>
      <c r="CH92" s="63"/>
      <c r="CI92" s="63"/>
      <c r="CJ92" s="63"/>
      <c r="CK92" s="63"/>
      <c r="CL92" s="63"/>
      <c r="CM92" s="63"/>
      <c r="CN92" s="63">
        <v>19940317</v>
      </c>
      <c r="CO92" s="63" t="s">
        <v>3119</v>
      </c>
      <c r="CP92" s="66"/>
      <c r="CQ92" s="64">
        <v>34421</v>
      </c>
      <c r="CR92" s="78" t="s">
        <v>2038</v>
      </c>
      <c r="CS92" s="78" t="s">
        <v>2038</v>
      </c>
    </row>
    <row r="93" spans="1:97">
      <c r="A93" s="63" t="s">
        <v>3591</v>
      </c>
      <c r="B93" s="63" t="s">
        <v>5695</v>
      </c>
      <c r="C93" s="63">
        <v>4805</v>
      </c>
      <c r="D93" s="19" t="s">
        <v>3782</v>
      </c>
      <c r="E93" s="63" t="s">
        <v>3783</v>
      </c>
      <c r="F93" s="63" t="s">
        <v>228</v>
      </c>
      <c r="G93" s="65" t="s">
        <v>3599</v>
      </c>
      <c r="H93" s="65">
        <v>14</v>
      </c>
      <c r="I93" s="65">
        <v>22</v>
      </c>
      <c r="J93" s="65">
        <v>113</v>
      </c>
      <c r="K93" s="23">
        <v>41.881839999999997</v>
      </c>
      <c r="L93" s="23">
        <v>-110.20703</v>
      </c>
      <c r="M93" s="61" t="s">
        <v>5696</v>
      </c>
      <c r="N93" s="63" t="s">
        <v>5697</v>
      </c>
      <c r="O93" s="63"/>
      <c r="P93" s="63" t="s">
        <v>5054</v>
      </c>
      <c r="Q93" s="63"/>
      <c r="R93" s="63"/>
      <c r="S93" s="55">
        <f t="shared" si="45"/>
        <v>12</v>
      </c>
      <c r="T93" s="63"/>
      <c r="U93" s="66">
        <v>11996</v>
      </c>
      <c r="V93" s="63">
        <v>12008</v>
      </c>
      <c r="W93" s="66">
        <v>12140</v>
      </c>
      <c r="X93" s="66">
        <v>12050</v>
      </c>
      <c r="Y93" s="63"/>
      <c r="Z93" s="64">
        <v>38721</v>
      </c>
      <c r="AA93" s="63">
        <v>6.14</v>
      </c>
      <c r="AB93" s="63"/>
      <c r="AC93" s="63">
        <v>104</v>
      </c>
      <c r="AD93" s="63">
        <v>0</v>
      </c>
      <c r="AE93" s="63">
        <v>5262</v>
      </c>
      <c r="AF93" s="63">
        <v>329</v>
      </c>
      <c r="AG93" s="63"/>
      <c r="AH93" s="63">
        <v>9101</v>
      </c>
      <c r="AI93" s="63">
        <v>786</v>
      </c>
      <c r="AJ93" s="63">
        <v>0</v>
      </c>
      <c r="AK93" s="63">
        <v>0</v>
      </c>
      <c r="AL93" s="63">
        <v>19</v>
      </c>
      <c r="AM93" s="63">
        <v>14980</v>
      </c>
      <c r="AN93" s="63"/>
      <c r="AO93" s="63" t="s">
        <v>767</v>
      </c>
      <c r="AP93" s="17">
        <f t="shared" si="24"/>
        <v>5.1896000000000004</v>
      </c>
      <c r="AQ93" s="17">
        <f t="shared" si="25"/>
        <v>0</v>
      </c>
      <c r="AR93" s="17">
        <f t="shared" si="26"/>
        <v>228.89699999999999</v>
      </c>
      <c r="AS93" s="17">
        <f t="shared" si="27"/>
        <v>8.4158200000000001</v>
      </c>
      <c r="AT93" s="17">
        <f t="shared" si="28"/>
        <v>242.50242</v>
      </c>
      <c r="AU93" s="5">
        <f t="shared" si="29"/>
        <v>256.73921000000001</v>
      </c>
      <c r="AV93" s="5">
        <f t="shared" si="30"/>
        <v>12.882539999999999</v>
      </c>
      <c r="AW93" s="5">
        <f t="shared" si="43"/>
        <v>0</v>
      </c>
      <c r="AX93" s="5">
        <f t="shared" si="44"/>
        <v>0</v>
      </c>
      <c r="AY93" s="5">
        <f t="shared" si="31"/>
        <v>0.39558000000000004</v>
      </c>
      <c r="AZ93" s="5">
        <f t="shared" si="32"/>
        <v>270.01733000000002</v>
      </c>
      <c r="BA93" s="7">
        <f t="shared" si="33"/>
        <v>-5.368556041011105E-2</v>
      </c>
      <c r="BB93" s="62">
        <f t="shared" si="34"/>
        <v>15601</v>
      </c>
      <c r="BC93" s="28">
        <f t="shared" si="35"/>
        <v>2.0306726398744319E-2</v>
      </c>
      <c r="BD93" s="32">
        <f t="shared" si="36"/>
        <v>2.1400198810387131E-2</v>
      </c>
      <c r="BE93" s="32">
        <f t="shared" si="37"/>
        <v>0</v>
      </c>
      <c r="BF93" s="35">
        <f t="shared" si="38"/>
        <v>0.97859980118961287</v>
      </c>
      <c r="BG93" s="36">
        <f t="shared" si="39"/>
        <v>0.95082493408848978</v>
      </c>
      <c r="BH93" s="33">
        <f t="shared" si="40"/>
        <v>4.7710048832791577E-2</v>
      </c>
      <c r="BI93" s="33">
        <f t="shared" si="41"/>
        <v>1.4650170787186142E-3</v>
      </c>
      <c r="BJ93" s="63">
        <v>0</v>
      </c>
      <c r="BK93" s="63">
        <v>110</v>
      </c>
      <c r="BL93" s="63">
        <v>0</v>
      </c>
      <c r="BM93" s="63">
        <v>16441</v>
      </c>
      <c r="BN93" s="63">
        <v>0</v>
      </c>
      <c r="BO93" s="63">
        <v>0</v>
      </c>
      <c r="BP93" s="63">
        <v>0</v>
      </c>
      <c r="BQ93" s="63">
        <v>0</v>
      </c>
      <c r="BR93" s="63">
        <v>0</v>
      </c>
      <c r="BS93" s="63">
        <v>0</v>
      </c>
      <c r="BT93" s="63">
        <v>0</v>
      </c>
      <c r="BU93" s="63">
        <v>0</v>
      </c>
      <c r="BV93" s="63">
        <v>0</v>
      </c>
      <c r="BW93" s="63">
        <v>0</v>
      </c>
      <c r="BX93" s="63"/>
      <c r="BY93" s="63"/>
      <c r="BZ93" s="63"/>
      <c r="CA93" s="63"/>
      <c r="CB93" s="63"/>
      <c r="CC93" s="63"/>
      <c r="CD93" s="63"/>
      <c r="CE93" s="63"/>
      <c r="CF93" s="63"/>
      <c r="CG93" s="63"/>
      <c r="CH93" s="63"/>
      <c r="CI93" s="63"/>
      <c r="CJ93" s="63"/>
      <c r="CK93" s="63"/>
      <c r="CL93" s="63"/>
      <c r="CM93" s="63"/>
      <c r="CN93" s="63">
        <v>20060104</v>
      </c>
      <c r="CO93" s="63" t="s">
        <v>2054</v>
      </c>
      <c r="CP93" s="66"/>
      <c r="CQ93" s="64">
        <v>38733</v>
      </c>
      <c r="CR93" s="78" t="s">
        <v>2038</v>
      </c>
      <c r="CS93" s="78" t="s">
        <v>2038</v>
      </c>
    </row>
    <row r="94" spans="1:97">
      <c r="A94" s="63" t="s">
        <v>3591</v>
      </c>
      <c r="B94" s="63" t="s">
        <v>3138</v>
      </c>
      <c r="C94" s="63">
        <v>4859</v>
      </c>
      <c r="D94" s="19" t="s">
        <v>3782</v>
      </c>
      <c r="E94" s="63" t="s">
        <v>3783</v>
      </c>
      <c r="F94" s="63" t="s">
        <v>228</v>
      </c>
      <c r="G94" s="65" t="s">
        <v>3612</v>
      </c>
      <c r="H94" s="65">
        <v>23</v>
      </c>
      <c r="I94" s="65">
        <v>22</v>
      </c>
      <c r="J94" s="65">
        <v>113</v>
      </c>
      <c r="K94" s="23">
        <v>41.868609999999997</v>
      </c>
      <c r="L94" s="23">
        <v>-110.20638</v>
      </c>
      <c r="M94" s="61" t="s">
        <v>3139</v>
      </c>
      <c r="N94" s="63" t="s">
        <v>3140</v>
      </c>
      <c r="O94" s="63"/>
      <c r="P94" s="63" t="s">
        <v>5054</v>
      </c>
      <c r="Q94" s="63"/>
      <c r="R94" s="63"/>
      <c r="S94" s="55">
        <f t="shared" si="45"/>
        <v>945</v>
      </c>
      <c r="T94" s="63"/>
      <c r="U94" s="66">
        <v>11070</v>
      </c>
      <c r="V94" s="63">
        <v>12015</v>
      </c>
      <c r="W94" s="66">
        <v>12172</v>
      </c>
      <c r="X94" s="66">
        <v>12028</v>
      </c>
      <c r="Y94" s="63"/>
      <c r="Z94" s="64">
        <v>38706</v>
      </c>
      <c r="AA94" s="63">
        <v>5.43</v>
      </c>
      <c r="AB94" s="63"/>
      <c r="AC94" s="63">
        <v>82</v>
      </c>
      <c r="AD94" s="63">
        <v>5</v>
      </c>
      <c r="AE94" s="63">
        <v>3040</v>
      </c>
      <c r="AF94" s="63">
        <v>63</v>
      </c>
      <c r="AG94" s="63"/>
      <c r="AH94" s="63">
        <v>5585</v>
      </c>
      <c r="AI94" s="63">
        <v>368</v>
      </c>
      <c r="AJ94" s="63">
        <v>0</v>
      </c>
      <c r="AK94" s="63">
        <v>0</v>
      </c>
      <c r="AL94" s="63">
        <v>12</v>
      </c>
      <c r="AM94" s="63">
        <v>9900</v>
      </c>
      <c r="AN94" s="63"/>
      <c r="AO94" s="63" t="s">
        <v>767</v>
      </c>
      <c r="AP94" s="17">
        <f t="shared" si="24"/>
        <v>4.0918000000000001</v>
      </c>
      <c r="AQ94" s="17">
        <f t="shared" si="25"/>
        <v>0.41144999999999998</v>
      </c>
      <c r="AR94" s="17">
        <f t="shared" si="26"/>
        <v>132.23999999999998</v>
      </c>
      <c r="AS94" s="17">
        <f t="shared" si="27"/>
        <v>1.61154</v>
      </c>
      <c r="AT94" s="17">
        <f t="shared" si="28"/>
        <v>138.35478999999998</v>
      </c>
      <c r="AU94" s="5">
        <f t="shared" si="29"/>
        <v>157.55285000000001</v>
      </c>
      <c r="AV94" s="5">
        <f t="shared" si="30"/>
        <v>6.0315199999999995</v>
      </c>
      <c r="AW94" s="5">
        <f t="shared" si="43"/>
        <v>0</v>
      </c>
      <c r="AX94" s="5">
        <f t="shared" si="44"/>
        <v>0</v>
      </c>
      <c r="AY94" s="5">
        <f t="shared" si="31"/>
        <v>0.24984000000000001</v>
      </c>
      <c r="AZ94" s="5">
        <f t="shared" si="32"/>
        <v>163.83421000000001</v>
      </c>
      <c r="BA94" s="7">
        <f t="shared" si="33"/>
        <v>-8.4316172991075244E-2</v>
      </c>
      <c r="BB94" s="62">
        <f t="shared" si="34"/>
        <v>9155</v>
      </c>
      <c r="BC94" s="28">
        <f t="shared" si="35"/>
        <v>-3.9097349776961429E-2</v>
      </c>
      <c r="BD94" s="32">
        <f t="shared" si="36"/>
        <v>2.9574689824616848E-2</v>
      </c>
      <c r="BE94" s="32">
        <f t="shared" si="37"/>
        <v>2.973876076137299E-3</v>
      </c>
      <c r="BF94" s="35">
        <f t="shared" si="38"/>
        <v>0.96745143409924583</v>
      </c>
      <c r="BG94" s="36">
        <f t="shared" si="39"/>
        <v>0.96166026619226841</v>
      </c>
      <c r="BH94" s="33">
        <f t="shared" si="40"/>
        <v>3.6814777573011152E-2</v>
      </c>
      <c r="BI94" s="33">
        <f t="shared" si="41"/>
        <v>1.524956234720453E-3</v>
      </c>
      <c r="BJ94" s="63">
        <v>0</v>
      </c>
      <c r="BK94" s="63">
        <v>101</v>
      </c>
      <c r="BL94" s="63">
        <v>0</v>
      </c>
      <c r="BM94" s="63">
        <v>10090</v>
      </c>
      <c r="BN94" s="63">
        <v>0</v>
      </c>
      <c r="BO94" s="63">
        <v>0</v>
      </c>
      <c r="BP94" s="63">
        <v>0</v>
      </c>
      <c r="BQ94" s="63">
        <v>0</v>
      </c>
      <c r="BR94" s="63">
        <v>0</v>
      </c>
      <c r="BS94" s="63">
        <v>0</v>
      </c>
      <c r="BT94" s="63">
        <v>0</v>
      </c>
      <c r="BU94" s="63">
        <v>0</v>
      </c>
      <c r="BV94" s="63">
        <v>0</v>
      </c>
      <c r="BW94" s="63">
        <v>0</v>
      </c>
      <c r="BX94" s="63"/>
      <c r="BY94" s="63"/>
      <c r="BZ94" s="63"/>
      <c r="CA94" s="63"/>
      <c r="CB94" s="63"/>
      <c r="CC94" s="63"/>
      <c r="CD94" s="63"/>
      <c r="CE94" s="63"/>
      <c r="CF94" s="63"/>
      <c r="CG94" s="63"/>
      <c r="CH94" s="63"/>
      <c r="CI94" s="63"/>
      <c r="CJ94" s="63"/>
      <c r="CK94" s="63"/>
      <c r="CL94" s="63"/>
      <c r="CM94" s="63"/>
      <c r="CN94" s="63">
        <v>20051220</v>
      </c>
      <c r="CO94" s="63" t="s">
        <v>2055</v>
      </c>
      <c r="CP94" s="66" t="s">
        <v>3141</v>
      </c>
      <c r="CQ94" s="64">
        <v>38721</v>
      </c>
      <c r="CR94" s="78" t="s">
        <v>2038</v>
      </c>
      <c r="CS94" s="78" t="s">
        <v>2038</v>
      </c>
    </row>
    <row r="95" spans="1:97">
      <c r="A95" s="63" t="s">
        <v>3591</v>
      </c>
      <c r="B95" s="63" t="s">
        <v>3127</v>
      </c>
      <c r="C95" s="63">
        <v>4862</v>
      </c>
      <c r="D95" s="19" t="s">
        <v>3782</v>
      </c>
      <c r="E95" s="63" t="s">
        <v>3783</v>
      </c>
      <c r="F95" s="63" t="s">
        <v>228</v>
      </c>
      <c r="G95" s="65" t="s">
        <v>1575</v>
      </c>
      <c r="H95" s="65">
        <v>26</v>
      </c>
      <c r="I95" s="65">
        <v>22</v>
      </c>
      <c r="J95" s="65">
        <v>113</v>
      </c>
      <c r="K95" s="23">
        <v>41.859180000000002</v>
      </c>
      <c r="L95" s="23">
        <v>-110.19615</v>
      </c>
      <c r="M95" s="61" t="s">
        <v>3128</v>
      </c>
      <c r="N95" s="63" t="s">
        <v>3129</v>
      </c>
      <c r="O95" s="63"/>
      <c r="P95" s="63" t="s">
        <v>5054</v>
      </c>
      <c r="Q95" s="63"/>
      <c r="R95" s="63"/>
      <c r="S95" s="55">
        <f t="shared" si="45"/>
        <v>129</v>
      </c>
      <c r="T95" s="63"/>
      <c r="U95" s="66">
        <v>11893</v>
      </c>
      <c r="V95" s="63">
        <v>12022</v>
      </c>
      <c r="W95" s="66">
        <v>12125</v>
      </c>
      <c r="X95" s="66">
        <v>12022</v>
      </c>
      <c r="Y95" s="63"/>
      <c r="Z95" s="64">
        <v>38706</v>
      </c>
      <c r="AA95" s="63">
        <v>6.18</v>
      </c>
      <c r="AB95" s="63"/>
      <c r="AC95" s="63">
        <v>129</v>
      </c>
      <c r="AD95" s="63">
        <v>8</v>
      </c>
      <c r="AE95" s="63">
        <v>3320</v>
      </c>
      <c r="AF95" s="63">
        <v>155</v>
      </c>
      <c r="AG95" s="63"/>
      <c r="AH95" s="63">
        <v>6169</v>
      </c>
      <c r="AI95" s="63">
        <v>710</v>
      </c>
      <c r="AJ95" s="63">
        <v>0</v>
      </c>
      <c r="AK95" s="63">
        <v>0</v>
      </c>
      <c r="AL95" s="63">
        <v>44</v>
      </c>
      <c r="AM95" s="63">
        <v>12320</v>
      </c>
      <c r="AN95" s="63"/>
      <c r="AO95" s="63" t="s">
        <v>767</v>
      </c>
      <c r="AP95" s="17">
        <f t="shared" si="24"/>
        <v>6.4371</v>
      </c>
      <c r="AQ95" s="17">
        <f t="shared" si="25"/>
        <v>0.65832000000000002</v>
      </c>
      <c r="AR95" s="17">
        <f t="shared" si="26"/>
        <v>144.41999999999999</v>
      </c>
      <c r="AS95" s="17">
        <f t="shared" si="27"/>
        <v>3.9648999999999996</v>
      </c>
      <c r="AT95" s="17">
        <f t="shared" si="28"/>
        <v>155.48031999999998</v>
      </c>
      <c r="AU95" s="5">
        <f t="shared" si="29"/>
        <v>174.02749</v>
      </c>
      <c r="AV95" s="5">
        <f t="shared" si="30"/>
        <v>11.636899999999999</v>
      </c>
      <c r="AW95" s="5">
        <f t="shared" si="43"/>
        <v>0</v>
      </c>
      <c r="AX95" s="5">
        <f t="shared" si="44"/>
        <v>0</v>
      </c>
      <c r="AY95" s="5">
        <f t="shared" si="31"/>
        <v>0.91608000000000012</v>
      </c>
      <c r="AZ95" s="5">
        <f t="shared" si="32"/>
        <v>186.58046999999999</v>
      </c>
      <c r="BA95" s="7">
        <f t="shared" si="33"/>
        <v>-9.0919950222882934E-2</v>
      </c>
      <c r="BB95" s="62">
        <f t="shared" si="34"/>
        <v>10535</v>
      </c>
      <c r="BC95" s="28">
        <f t="shared" si="35"/>
        <v>-7.8101071975497705E-2</v>
      </c>
      <c r="BD95" s="32">
        <f t="shared" si="36"/>
        <v>4.1401381216606713E-2</v>
      </c>
      <c r="BE95" s="32">
        <f t="shared" si="37"/>
        <v>4.234104997983025E-3</v>
      </c>
      <c r="BF95" s="35">
        <f t="shared" si="38"/>
        <v>0.95436451378541032</v>
      </c>
      <c r="BG95" s="36">
        <f t="shared" si="39"/>
        <v>0.93272082549690227</v>
      </c>
      <c r="BH95" s="33">
        <f t="shared" si="40"/>
        <v>6.23693358688613E-2</v>
      </c>
      <c r="BI95" s="33">
        <f t="shared" si="41"/>
        <v>4.9098386342364781E-3</v>
      </c>
      <c r="BJ95" s="63">
        <v>0</v>
      </c>
      <c r="BK95" s="63">
        <v>217</v>
      </c>
      <c r="BL95" s="63">
        <v>0</v>
      </c>
      <c r="BM95" s="63">
        <v>11145</v>
      </c>
      <c r="BN95" s="63">
        <v>0</v>
      </c>
      <c r="BO95" s="63">
        <v>0</v>
      </c>
      <c r="BP95" s="63">
        <v>0</v>
      </c>
      <c r="BQ95" s="63">
        <v>0</v>
      </c>
      <c r="BR95" s="63">
        <v>0</v>
      </c>
      <c r="BS95" s="63">
        <v>0</v>
      </c>
      <c r="BT95" s="63">
        <v>0</v>
      </c>
      <c r="BU95" s="63">
        <v>0</v>
      </c>
      <c r="BV95" s="63">
        <v>0</v>
      </c>
      <c r="BW95" s="63">
        <v>0</v>
      </c>
      <c r="BX95" s="63"/>
      <c r="BY95" s="63"/>
      <c r="BZ95" s="63"/>
      <c r="CA95" s="63"/>
      <c r="CB95" s="63"/>
      <c r="CC95" s="63"/>
      <c r="CD95" s="63"/>
      <c r="CE95" s="63"/>
      <c r="CF95" s="63"/>
      <c r="CG95" s="63"/>
      <c r="CH95" s="63"/>
      <c r="CI95" s="63"/>
      <c r="CJ95" s="63"/>
      <c r="CK95" s="63"/>
      <c r="CL95" s="63"/>
      <c r="CM95" s="63"/>
      <c r="CN95" s="63">
        <v>20051220</v>
      </c>
      <c r="CO95" s="63" t="s">
        <v>2059</v>
      </c>
      <c r="CP95" s="66" t="s">
        <v>3130</v>
      </c>
      <c r="CQ95" s="64">
        <v>38721</v>
      </c>
      <c r="CR95" s="78" t="s">
        <v>2038</v>
      </c>
      <c r="CS95" s="78" t="s">
        <v>2038</v>
      </c>
    </row>
    <row r="96" spans="1:97">
      <c r="A96" s="63" t="s">
        <v>3591</v>
      </c>
      <c r="B96" s="63" t="s">
        <v>3142</v>
      </c>
      <c r="C96" s="63">
        <v>4858</v>
      </c>
      <c r="D96" s="19" t="s">
        <v>3782</v>
      </c>
      <c r="E96" s="63" t="s">
        <v>3783</v>
      </c>
      <c r="F96" s="63" t="s">
        <v>228</v>
      </c>
      <c r="G96" s="65" t="s">
        <v>259</v>
      </c>
      <c r="H96" s="65">
        <v>27</v>
      </c>
      <c r="I96" s="65">
        <v>22</v>
      </c>
      <c r="J96" s="65">
        <v>113</v>
      </c>
      <c r="K96" s="23">
        <v>41.861960000000003</v>
      </c>
      <c r="L96" s="23">
        <v>-110.21574</v>
      </c>
      <c r="M96" s="61" t="s">
        <v>3143</v>
      </c>
      <c r="N96" s="63" t="s">
        <v>3144</v>
      </c>
      <c r="O96" s="63"/>
      <c r="P96" s="63" t="s">
        <v>5054</v>
      </c>
      <c r="Q96" s="63"/>
      <c r="R96" s="63"/>
      <c r="S96" s="55">
        <f t="shared" si="45"/>
        <v>12</v>
      </c>
      <c r="T96" s="63"/>
      <c r="U96" s="66">
        <v>12122</v>
      </c>
      <c r="V96" s="63">
        <v>12134</v>
      </c>
      <c r="W96" s="66">
        <v>12272</v>
      </c>
      <c r="X96" s="66">
        <v>12150</v>
      </c>
      <c r="Y96" s="63"/>
      <c r="Z96" s="64">
        <v>38706</v>
      </c>
      <c r="AA96" s="63">
        <v>6.42</v>
      </c>
      <c r="AB96" s="63"/>
      <c r="AC96" s="63">
        <v>147</v>
      </c>
      <c r="AD96" s="63">
        <v>3</v>
      </c>
      <c r="AE96" s="63">
        <v>5020</v>
      </c>
      <c r="AF96" s="63">
        <v>119</v>
      </c>
      <c r="AG96" s="63"/>
      <c r="AH96" s="63">
        <v>9118</v>
      </c>
      <c r="AI96" s="63">
        <v>431</v>
      </c>
      <c r="AJ96" s="63">
        <v>0</v>
      </c>
      <c r="AK96" s="63">
        <v>0</v>
      </c>
      <c r="AL96" s="63">
        <v>16</v>
      </c>
      <c r="AM96" s="63">
        <v>17020</v>
      </c>
      <c r="AN96" s="63"/>
      <c r="AO96" s="63" t="s">
        <v>767</v>
      </c>
      <c r="AP96" s="17">
        <f t="shared" si="24"/>
        <v>7.3353000000000002</v>
      </c>
      <c r="AQ96" s="17">
        <f t="shared" si="25"/>
        <v>0.24687000000000001</v>
      </c>
      <c r="AR96" s="17">
        <f t="shared" si="26"/>
        <v>218.36999999999998</v>
      </c>
      <c r="AS96" s="17">
        <f t="shared" si="27"/>
        <v>3.0440199999999997</v>
      </c>
      <c r="AT96" s="17">
        <f t="shared" si="28"/>
        <v>228.99618999999996</v>
      </c>
      <c r="AU96" s="5">
        <f t="shared" si="29"/>
        <v>257.21877999999998</v>
      </c>
      <c r="AV96" s="5">
        <f t="shared" si="30"/>
        <v>7.0640899999999993</v>
      </c>
      <c r="AW96" s="5">
        <f t="shared" si="43"/>
        <v>0</v>
      </c>
      <c r="AX96" s="5">
        <f t="shared" si="44"/>
        <v>0</v>
      </c>
      <c r="AY96" s="5">
        <f t="shared" si="31"/>
        <v>0.33312000000000003</v>
      </c>
      <c r="AZ96" s="5">
        <f t="shared" si="32"/>
        <v>264.61599000000001</v>
      </c>
      <c r="BA96" s="7">
        <f t="shared" si="33"/>
        <v>-7.2161509466804608E-2</v>
      </c>
      <c r="BB96" s="62">
        <f t="shared" si="34"/>
        <v>14854</v>
      </c>
      <c r="BC96" s="28">
        <f t="shared" si="35"/>
        <v>-6.7955073100332553E-2</v>
      </c>
      <c r="BD96" s="32">
        <f t="shared" si="36"/>
        <v>3.2032410670238667E-2</v>
      </c>
      <c r="BE96" s="32">
        <f t="shared" si="37"/>
        <v>1.0780528706612982E-3</v>
      </c>
      <c r="BF96" s="35">
        <f t="shared" si="38"/>
        <v>0.96688953645910003</v>
      </c>
      <c r="BG96" s="36">
        <f t="shared" si="39"/>
        <v>0.97204549127964635</v>
      </c>
      <c r="BH96" s="33">
        <f t="shared" si="40"/>
        <v>2.6695627879479236E-2</v>
      </c>
      <c r="BI96" s="33">
        <f t="shared" si="41"/>
        <v>1.2588808408743554E-3</v>
      </c>
      <c r="BJ96" s="63">
        <v>0</v>
      </c>
      <c r="BK96" s="63">
        <v>72</v>
      </c>
      <c r="BL96" s="63">
        <v>0</v>
      </c>
      <c r="BM96" s="63">
        <v>16472</v>
      </c>
      <c r="BN96" s="63">
        <v>0</v>
      </c>
      <c r="BO96" s="63">
        <v>0</v>
      </c>
      <c r="BP96" s="63">
        <v>0</v>
      </c>
      <c r="BQ96" s="63">
        <v>0</v>
      </c>
      <c r="BR96" s="63">
        <v>0</v>
      </c>
      <c r="BS96" s="63">
        <v>0</v>
      </c>
      <c r="BT96" s="63">
        <v>0</v>
      </c>
      <c r="BU96" s="63">
        <v>0</v>
      </c>
      <c r="BV96" s="63">
        <v>0</v>
      </c>
      <c r="BW96" s="63">
        <v>0</v>
      </c>
      <c r="BX96" s="63"/>
      <c r="BY96" s="63"/>
      <c r="BZ96" s="63"/>
      <c r="CA96" s="63"/>
      <c r="CB96" s="63"/>
      <c r="CC96" s="63"/>
      <c r="CD96" s="63"/>
      <c r="CE96" s="63"/>
      <c r="CF96" s="63"/>
      <c r="CG96" s="63"/>
      <c r="CH96" s="63"/>
      <c r="CI96" s="63"/>
      <c r="CJ96" s="63"/>
      <c r="CK96" s="63"/>
      <c r="CL96" s="63"/>
      <c r="CM96" s="63"/>
      <c r="CN96" s="63">
        <v>20051220</v>
      </c>
      <c r="CO96" s="63" t="s">
        <v>2061</v>
      </c>
      <c r="CP96" s="66" t="s">
        <v>3145</v>
      </c>
      <c r="CQ96" s="64">
        <v>38721</v>
      </c>
      <c r="CR96" s="78" t="s">
        <v>2038</v>
      </c>
      <c r="CS96" s="78" t="s">
        <v>2038</v>
      </c>
    </row>
    <row r="97" spans="1:97">
      <c r="A97" s="63" t="s">
        <v>3591</v>
      </c>
      <c r="B97" s="63" t="s">
        <v>3150</v>
      </c>
      <c r="C97" s="63">
        <v>4871</v>
      </c>
      <c r="D97" s="19" t="s">
        <v>3782</v>
      </c>
      <c r="E97" s="63" t="s">
        <v>3783</v>
      </c>
      <c r="F97" s="63" t="s">
        <v>228</v>
      </c>
      <c r="G97" s="65" t="s">
        <v>3604</v>
      </c>
      <c r="H97" s="65">
        <v>35</v>
      </c>
      <c r="I97" s="65">
        <v>22</v>
      </c>
      <c r="J97" s="65">
        <v>113</v>
      </c>
      <c r="K97" s="23">
        <v>41.839440000000003</v>
      </c>
      <c r="L97" s="23">
        <v>-110.20611</v>
      </c>
      <c r="M97" s="61" t="s">
        <v>3151</v>
      </c>
      <c r="N97" s="63" t="s">
        <v>3152</v>
      </c>
      <c r="O97" s="63"/>
      <c r="P97" s="63" t="s">
        <v>5054</v>
      </c>
      <c r="Q97" s="63"/>
      <c r="R97" s="63"/>
      <c r="S97" s="55">
        <f t="shared" si="45"/>
        <v>9</v>
      </c>
      <c r="T97" s="63"/>
      <c r="U97" s="66">
        <v>12239</v>
      </c>
      <c r="V97" s="63">
        <v>12248</v>
      </c>
      <c r="W97" s="66">
        <v>12451</v>
      </c>
      <c r="X97" s="66">
        <v>12291</v>
      </c>
      <c r="Y97" s="63"/>
      <c r="Z97" s="64">
        <v>38707</v>
      </c>
      <c r="AA97" s="63">
        <v>7.01</v>
      </c>
      <c r="AB97" s="63"/>
      <c r="AC97" s="63">
        <v>175</v>
      </c>
      <c r="AD97" s="63">
        <v>6</v>
      </c>
      <c r="AE97" s="63">
        <v>6000</v>
      </c>
      <c r="AF97" s="63">
        <v>109</v>
      </c>
      <c r="AG97" s="63"/>
      <c r="AH97" s="63">
        <v>10480</v>
      </c>
      <c r="AI97" s="63">
        <v>545</v>
      </c>
      <c r="AJ97" s="63">
        <v>0</v>
      </c>
      <c r="AK97" s="63">
        <v>0</v>
      </c>
      <c r="AL97" s="63">
        <v>26</v>
      </c>
      <c r="AM97" s="63">
        <v>18040</v>
      </c>
      <c r="AN97" s="63"/>
      <c r="AO97" s="63" t="s">
        <v>767</v>
      </c>
      <c r="AP97" s="17">
        <f t="shared" si="24"/>
        <v>8.7324999999999999</v>
      </c>
      <c r="AQ97" s="17">
        <f t="shared" si="25"/>
        <v>0.49374000000000001</v>
      </c>
      <c r="AR97" s="17">
        <f t="shared" si="26"/>
        <v>261</v>
      </c>
      <c r="AS97" s="17">
        <f t="shared" si="27"/>
        <v>2.7882199999999999</v>
      </c>
      <c r="AT97" s="17">
        <f t="shared" si="28"/>
        <v>273.01446000000004</v>
      </c>
      <c r="AU97" s="5">
        <f t="shared" si="29"/>
        <v>295.64080000000001</v>
      </c>
      <c r="AV97" s="5">
        <f t="shared" si="30"/>
        <v>8.9325499999999991</v>
      </c>
      <c r="AW97" s="5">
        <f t="shared" si="43"/>
        <v>0</v>
      </c>
      <c r="AX97" s="5">
        <f t="shared" si="44"/>
        <v>0</v>
      </c>
      <c r="AY97" s="5">
        <f t="shared" si="31"/>
        <v>0.54132000000000002</v>
      </c>
      <c r="AZ97" s="5">
        <f t="shared" si="32"/>
        <v>305.11466999999999</v>
      </c>
      <c r="BA97" s="7">
        <f t="shared" si="33"/>
        <v>-5.5524290914038432E-2</v>
      </c>
      <c r="BB97" s="62">
        <f t="shared" si="34"/>
        <v>17341</v>
      </c>
      <c r="BC97" s="28">
        <f t="shared" si="35"/>
        <v>-1.9756366411350725E-2</v>
      </c>
      <c r="BD97" s="32">
        <f t="shared" si="36"/>
        <v>3.1985485310924551E-2</v>
      </c>
      <c r="BE97" s="32">
        <f t="shared" si="37"/>
        <v>1.8084756389826382E-3</v>
      </c>
      <c r="BF97" s="35">
        <f t="shared" si="38"/>
        <v>0.96620603905009272</v>
      </c>
      <c r="BG97" s="36">
        <f t="shared" si="39"/>
        <v>0.9689498050028208</v>
      </c>
      <c r="BH97" s="33">
        <f t="shared" si="40"/>
        <v>2.9276042348275157E-2</v>
      </c>
      <c r="BI97" s="33">
        <f t="shared" si="41"/>
        <v>1.7741526489040991E-3</v>
      </c>
      <c r="BJ97" s="63">
        <v>0</v>
      </c>
      <c r="BK97" s="63">
        <v>11</v>
      </c>
      <c r="BL97" s="63">
        <v>0</v>
      </c>
      <c r="BM97" s="63">
        <v>18933</v>
      </c>
      <c r="BN97" s="63">
        <v>0</v>
      </c>
      <c r="BO97" s="63">
        <v>0</v>
      </c>
      <c r="BP97" s="63">
        <v>0</v>
      </c>
      <c r="BQ97" s="63">
        <v>0</v>
      </c>
      <c r="BR97" s="63">
        <v>0</v>
      </c>
      <c r="BS97" s="63">
        <v>0</v>
      </c>
      <c r="BT97" s="63">
        <v>0</v>
      </c>
      <c r="BU97" s="63">
        <v>0</v>
      </c>
      <c r="BV97" s="63">
        <v>0</v>
      </c>
      <c r="BW97" s="63">
        <v>0</v>
      </c>
      <c r="BX97" s="63"/>
      <c r="BY97" s="63"/>
      <c r="BZ97" s="63"/>
      <c r="CA97" s="63"/>
      <c r="CB97" s="63"/>
      <c r="CC97" s="63"/>
      <c r="CD97" s="63"/>
      <c r="CE97" s="63"/>
      <c r="CF97" s="63"/>
      <c r="CG97" s="63"/>
      <c r="CH97" s="63"/>
      <c r="CI97" s="63"/>
      <c r="CJ97" s="63"/>
      <c r="CK97" s="63"/>
      <c r="CL97" s="63"/>
      <c r="CM97" s="63"/>
      <c r="CN97" s="63">
        <v>20051221</v>
      </c>
      <c r="CO97" s="63" t="s">
        <v>2062</v>
      </c>
      <c r="CP97" s="66"/>
      <c r="CQ97" s="64">
        <v>38721</v>
      </c>
      <c r="CR97" s="78" t="s">
        <v>2038</v>
      </c>
      <c r="CS97" s="78" t="s">
        <v>2038</v>
      </c>
    </row>
    <row r="98" spans="1:97">
      <c r="A98" s="20" t="s">
        <v>3591</v>
      </c>
      <c r="B98" s="16" t="s">
        <v>465</v>
      </c>
      <c r="F98" s="4" t="s">
        <v>5425</v>
      </c>
      <c r="G98" s="47" t="s">
        <v>3604</v>
      </c>
      <c r="H98" s="47">
        <v>8</v>
      </c>
      <c r="I98" s="47">
        <v>24</v>
      </c>
      <c r="J98" s="47">
        <v>111</v>
      </c>
      <c r="K98" s="23">
        <v>42.068618000000001</v>
      </c>
      <c r="L98" s="23">
        <v>-110.03396600000001</v>
      </c>
      <c r="M98" s="61" t="s">
        <v>554</v>
      </c>
      <c r="N98" s="19" t="s">
        <v>5418</v>
      </c>
      <c r="P98" s="19" t="s">
        <v>5054</v>
      </c>
      <c r="W98" s="46">
        <v>10954</v>
      </c>
      <c r="Z98" s="48">
        <v>35565</v>
      </c>
      <c r="AA98" s="19">
        <v>6.5</v>
      </c>
      <c r="AB98" s="19" t="s">
        <v>3789</v>
      </c>
      <c r="AC98" s="19">
        <v>45</v>
      </c>
      <c r="AD98" s="19">
        <v>2</v>
      </c>
      <c r="AE98" s="19">
        <v>7</v>
      </c>
      <c r="AF98" s="19">
        <v>0</v>
      </c>
      <c r="AH98" s="19">
        <v>30</v>
      </c>
      <c r="AI98" s="19">
        <v>104</v>
      </c>
      <c r="AJ98" s="19">
        <v>0</v>
      </c>
      <c r="AK98" s="6">
        <v>0</v>
      </c>
      <c r="AL98" s="19">
        <v>0</v>
      </c>
      <c r="AM98" s="19">
        <v>186</v>
      </c>
      <c r="AN98" s="53"/>
      <c r="AO98" s="63" t="s">
        <v>5902</v>
      </c>
      <c r="AP98" s="17">
        <f t="shared" si="24"/>
        <v>2.2454999999999998</v>
      </c>
      <c r="AQ98" s="17">
        <f t="shared" si="25"/>
        <v>0.16458</v>
      </c>
      <c r="AR98" s="17">
        <f t="shared" si="26"/>
        <v>0.30449999999999999</v>
      </c>
      <c r="AS98" s="17">
        <f t="shared" si="27"/>
        <v>0</v>
      </c>
      <c r="AT98" s="17">
        <f t="shared" si="28"/>
        <v>2.7145799999999998</v>
      </c>
      <c r="AU98" s="5">
        <f t="shared" si="29"/>
        <v>0.84629999999999994</v>
      </c>
      <c r="AV98" s="5">
        <f t="shared" si="30"/>
        <v>1.7045599999999999</v>
      </c>
      <c r="AW98" s="5">
        <f t="shared" si="43"/>
        <v>0</v>
      </c>
      <c r="AX98" s="5">
        <f t="shared" si="44"/>
        <v>0</v>
      </c>
      <c r="AY98" s="5">
        <f t="shared" si="31"/>
        <v>0</v>
      </c>
      <c r="AZ98" s="5">
        <f t="shared" si="32"/>
        <v>2.5508599999999997</v>
      </c>
      <c r="BA98" s="7">
        <f t="shared" si="33"/>
        <v>3.1093317937342387E-2</v>
      </c>
      <c r="BB98" s="62">
        <f t="shared" si="34"/>
        <v>188</v>
      </c>
      <c r="BC98" s="6">
        <f t="shared" si="35"/>
        <v>5.3475935828877002E-3</v>
      </c>
      <c r="BD98" s="35">
        <f t="shared" si="36"/>
        <v>0.82719978781247927</v>
      </c>
      <c r="BE98" s="32">
        <f t="shared" si="37"/>
        <v>6.0628163472802428E-2</v>
      </c>
      <c r="BF98" s="32">
        <f t="shared" si="38"/>
        <v>0.11217204871471831</v>
      </c>
      <c r="BG98" s="33">
        <f t="shared" si="39"/>
        <v>0.33177046172663338</v>
      </c>
      <c r="BH98" s="37">
        <f t="shared" si="40"/>
        <v>0.66822953827336662</v>
      </c>
      <c r="BI98" s="33">
        <f t="shared" si="41"/>
        <v>0</v>
      </c>
      <c r="BJ98" s="6">
        <v>0</v>
      </c>
      <c r="BK98" s="19">
        <v>0</v>
      </c>
      <c r="BL98" s="19">
        <v>0</v>
      </c>
      <c r="BM98" s="19">
        <v>0</v>
      </c>
      <c r="BN98" s="19">
        <v>0</v>
      </c>
      <c r="BO98" s="31"/>
      <c r="BP98" s="19">
        <v>0</v>
      </c>
      <c r="BQ98" s="19">
        <v>0</v>
      </c>
      <c r="BR98" s="19">
        <v>0</v>
      </c>
      <c r="BS98" s="19">
        <v>0</v>
      </c>
      <c r="BT98" s="19">
        <v>0</v>
      </c>
      <c r="BU98" s="19">
        <v>0</v>
      </c>
      <c r="BV98" s="19">
        <v>0</v>
      </c>
      <c r="BW98" s="19">
        <v>0</v>
      </c>
      <c r="BX98" s="19"/>
      <c r="BY98" s="19"/>
      <c r="BZ98" s="19"/>
      <c r="CA98" s="19"/>
      <c r="CB98" s="19"/>
      <c r="CC98" s="19"/>
      <c r="CD98" s="19"/>
      <c r="CE98" s="19"/>
      <c r="CF98" s="19"/>
      <c r="CG98" s="19"/>
      <c r="CH98" s="19"/>
      <c r="CI98" s="19"/>
      <c r="CJ98" s="19"/>
      <c r="CK98" s="19"/>
      <c r="CL98" s="19"/>
      <c r="CM98" s="39"/>
      <c r="CN98" s="63">
        <v>19970515</v>
      </c>
      <c r="CO98" s="63" t="s">
        <v>5920</v>
      </c>
      <c r="CP98" s="66"/>
      <c r="CQ98" s="64">
        <v>35569</v>
      </c>
      <c r="CR98" s="78" t="s">
        <v>2038</v>
      </c>
      <c r="CS98" s="78" t="s">
        <v>2038</v>
      </c>
    </row>
    <row r="99" spans="1:97">
      <c r="A99" s="20" t="s">
        <v>3591</v>
      </c>
      <c r="B99" s="16" t="s">
        <v>1773</v>
      </c>
      <c r="F99" s="19" t="s">
        <v>5425</v>
      </c>
      <c r="G99" s="47" t="s">
        <v>3594</v>
      </c>
      <c r="H99" s="47">
        <v>10</v>
      </c>
      <c r="I99" s="47">
        <v>24</v>
      </c>
      <c r="J99" s="47">
        <v>111</v>
      </c>
      <c r="K99" s="23">
        <v>42.075830000000003</v>
      </c>
      <c r="L99" s="23">
        <v>-110.00028</v>
      </c>
      <c r="M99" s="61" t="s">
        <v>3645</v>
      </c>
      <c r="N99" s="19" t="s">
        <v>5435</v>
      </c>
      <c r="P99" s="19" t="s">
        <v>5054</v>
      </c>
      <c r="W99" s="46">
        <v>10746</v>
      </c>
      <c r="X99" s="46">
        <v>10675</v>
      </c>
      <c r="Z99" s="48">
        <v>37263</v>
      </c>
      <c r="AA99" s="19">
        <v>7.03</v>
      </c>
      <c r="AB99" s="19" t="s">
        <v>3789</v>
      </c>
      <c r="AC99" s="19">
        <v>2.88</v>
      </c>
      <c r="AD99" s="19">
        <v>0.14599999999999999</v>
      </c>
      <c r="AE99" s="19">
        <v>188</v>
      </c>
      <c r="AF99" s="19">
        <v>2.2000000000000002</v>
      </c>
      <c r="AH99" s="19">
        <v>219</v>
      </c>
      <c r="AI99" s="19">
        <v>65.3</v>
      </c>
      <c r="AK99" s="43"/>
      <c r="AL99" s="19">
        <v>74</v>
      </c>
      <c r="AM99" s="19">
        <v>634</v>
      </c>
      <c r="AN99" s="54"/>
      <c r="AO99" s="63" t="s">
        <v>5790</v>
      </c>
      <c r="AP99" s="17">
        <f t="shared" si="24"/>
        <v>0.14371200000000001</v>
      </c>
      <c r="AQ99" s="17">
        <f t="shared" si="25"/>
        <v>1.201434E-2</v>
      </c>
      <c r="AR99" s="17">
        <f t="shared" ref="AR99:AR110" si="46">IF(AE99&gt;0,AE99*0.0435,0)</f>
        <v>8.177999999999999</v>
      </c>
      <c r="AS99" s="17">
        <f t="shared" si="27"/>
        <v>5.6276E-2</v>
      </c>
      <c r="AT99" s="17">
        <f t="shared" si="28"/>
        <v>8.3900023399999988</v>
      </c>
      <c r="AU99" s="5">
        <f t="shared" si="29"/>
        <v>6.1779899999999994</v>
      </c>
      <c r="AV99" s="5">
        <f t="shared" si="30"/>
        <v>1.0702669999999999</v>
      </c>
      <c r="AW99" s="5">
        <f t="shared" si="43"/>
        <v>0</v>
      </c>
      <c r="AX99" s="5">
        <f t="shared" si="44"/>
        <v>0</v>
      </c>
      <c r="AY99" s="5">
        <f t="shared" si="31"/>
        <v>1.54068</v>
      </c>
      <c r="AZ99" s="5">
        <f t="shared" si="32"/>
        <v>8.7889369999999989</v>
      </c>
      <c r="BA99" s="7">
        <f t="shared" si="33"/>
        <v>-2.3222310301259853E-2</v>
      </c>
      <c r="BB99" s="62">
        <f t="shared" si="34"/>
        <v>551.52600000000007</v>
      </c>
      <c r="BC99" s="6">
        <f t="shared" si="35"/>
        <v>-6.9567432515187294E-2</v>
      </c>
      <c r="BD99" s="32">
        <f t="shared" si="36"/>
        <v>1.7128958273925823E-2</v>
      </c>
      <c r="BE99" s="32">
        <f t="shared" si="37"/>
        <v>1.4319829140834305E-3</v>
      </c>
      <c r="BF99" s="35">
        <f t="shared" si="38"/>
        <v>0.98143905881199078</v>
      </c>
      <c r="BG99" s="37">
        <f t="shared" si="39"/>
        <v>0.70292801052049869</v>
      </c>
      <c r="BH99" s="33">
        <f t="shared" si="40"/>
        <v>0.1217743397182162</v>
      </c>
      <c r="BI99" s="33">
        <f t="shared" si="41"/>
        <v>0.17529764976128515</v>
      </c>
      <c r="BJ99" s="43"/>
      <c r="BK99" s="19">
        <v>15</v>
      </c>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63" t="s">
        <v>5901</v>
      </c>
      <c r="CN99" s="63">
        <v>20107</v>
      </c>
      <c r="CO99" s="63" t="s">
        <v>5890</v>
      </c>
      <c r="CP99" s="66"/>
      <c r="CQ99" s="64">
        <v>37274</v>
      </c>
      <c r="CR99" s="78" t="s">
        <v>2038</v>
      </c>
      <c r="CS99" s="78" t="s">
        <v>2038</v>
      </c>
    </row>
    <row r="100" spans="1:97">
      <c r="A100" s="20" t="s">
        <v>3591</v>
      </c>
      <c r="B100" s="16" t="s">
        <v>1774</v>
      </c>
      <c r="F100" s="19" t="s">
        <v>5429</v>
      </c>
      <c r="G100" s="47" t="s">
        <v>3599</v>
      </c>
      <c r="H100" s="47">
        <v>12</v>
      </c>
      <c r="I100" s="47">
        <v>24</v>
      </c>
      <c r="J100" s="47">
        <v>111</v>
      </c>
      <c r="K100" s="23">
        <v>42.068890000000003</v>
      </c>
      <c r="L100" s="23">
        <v>-109.961111</v>
      </c>
      <c r="M100" s="61" t="s">
        <v>3662</v>
      </c>
      <c r="N100" s="19" t="s">
        <v>5424</v>
      </c>
      <c r="P100" s="19" t="s">
        <v>5054</v>
      </c>
      <c r="W100" s="46">
        <v>11030</v>
      </c>
      <c r="X100" s="46">
        <v>10839</v>
      </c>
      <c r="Z100" s="48">
        <v>37263</v>
      </c>
      <c r="AA100" s="19">
        <v>6.05</v>
      </c>
      <c r="AB100" s="19" t="s">
        <v>3789</v>
      </c>
      <c r="AC100" s="19">
        <v>9.7799999999999994</v>
      </c>
      <c r="AD100" s="31"/>
      <c r="AE100" s="19">
        <v>707</v>
      </c>
      <c r="AF100" s="19">
        <v>21.6</v>
      </c>
      <c r="AH100" s="19">
        <v>970</v>
      </c>
      <c r="AI100" s="19">
        <v>355</v>
      </c>
      <c r="AK100" s="43"/>
      <c r="AL100" s="19">
        <v>70</v>
      </c>
      <c r="AM100" s="19">
        <v>2210</v>
      </c>
      <c r="AN100" s="54"/>
      <c r="AO100" s="63" t="s">
        <v>5790</v>
      </c>
      <c r="AP100" s="17">
        <f t="shared" si="24"/>
        <v>0.48802199999999996</v>
      </c>
      <c r="AQ100" s="17">
        <f t="shared" si="25"/>
        <v>0</v>
      </c>
      <c r="AR100" s="17">
        <f t="shared" si="46"/>
        <v>30.754499999999997</v>
      </c>
      <c r="AS100" s="17">
        <f t="shared" si="27"/>
        <v>0.55252800000000002</v>
      </c>
      <c r="AT100" s="17">
        <f t="shared" si="28"/>
        <v>31.795049999999996</v>
      </c>
      <c r="AU100" s="5">
        <f t="shared" si="29"/>
        <v>27.363699999999998</v>
      </c>
      <c r="AV100" s="5">
        <f t="shared" si="30"/>
        <v>5.8184499999999995</v>
      </c>
      <c r="AW100" s="5">
        <f t="shared" si="43"/>
        <v>0</v>
      </c>
      <c r="AX100" s="5">
        <f t="shared" si="44"/>
        <v>0</v>
      </c>
      <c r="AY100" s="5">
        <f t="shared" si="31"/>
        <v>1.4574</v>
      </c>
      <c r="AZ100" s="5">
        <f t="shared" si="32"/>
        <v>34.63955</v>
      </c>
      <c r="BA100" s="7">
        <f t="shared" si="33"/>
        <v>-4.2816544391025217E-2</v>
      </c>
      <c r="BB100" s="62">
        <f t="shared" si="34"/>
        <v>2133.38</v>
      </c>
      <c r="BC100" s="6">
        <f t="shared" si="35"/>
        <v>-1.7640639317766323E-2</v>
      </c>
      <c r="BD100" s="32">
        <f t="shared" si="36"/>
        <v>1.5348993003627924E-2</v>
      </c>
      <c r="BE100" s="32">
        <f t="shared" si="37"/>
        <v>0</v>
      </c>
      <c r="BF100" s="35">
        <f t="shared" si="38"/>
        <v>0.98465100699637209</v>
      </c>
      <c r="BG100" s="36">
        <f t="shared" si="39"/>
        <v>0.78995541223832288</v>
      </c>
      <c r="BH100" s="33">
        <f t="shared" si="40"/>
        <v>0.16797129292961369</v>
      </c>
      <c r="BI100" s="33">
        <f t="shared" si="41"/>
        <v>4.2073294832063353E-2</v>
      </c>
      <c r="BJ100" s="43"/>
      <c r="BK100" s="19">
        <v>61.4</v>
      </c>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63" t="s">
        <v>5897</v>
      </c>
      <c r="CN100" s="63">
        <v>20107</v>
      </c>
      <c r="CO100" s="63" t="s">
        <v>5890</v>
      </c>
      <c r="CP100" s="66"/>
      <c r="CQ100" s="64">
        <v>37274</v>
      </c>
      <c r="CR100" s="78" t="s">
        <v>2038</v>
      </c>
      <c r="CS100" s="78" t="s">
        <v>2038</v>
      </c>
    </row>
    <row r="101" spans="1:97">
      <c r="A101" s="63" t="s">
        <v>3591</v>
      </c>
      <c r="B101" s="63" t="s">
        <v>5916</v>
      </c>
      <c r="C101" s="63">
        <v>3901</v>
      </c>
      <c r="D101" s="19" t="s">
        <v>3782</v>
      </c>
      <c r="E101" s="63" t="s">
        <v>1707</v>
      </c>
      <c r="F101" s="63" t="s">
        <v>5429</v>
      </c>
      <c r="G101" s="65" t="s">
        <v>3599</v>
      </c>
      <c r="H101" s="65">
        <v>13</v>
      </c>
      <c r="I101" s="65">
        <v>24</v>
      </c>
      <c r="J101" s="65">
        <v>111</v>
      </c>
      <c r="K101" s="23">
        <v>42.054254999999998</v>
      </c>
      <c r="L101" s="23">
        <v>-109.96152600000001</v>
      </c>
      <c r="M101" s="61" t="s">
        <v>5917</v>
      </c>
      <c r="N101" s="63" t="s">
        <v>5918</v>
      </c>
      <c r="O101" s="63"/>
      <c r="P101" s="63" t="s">
        <v>5054</v>
      </c>
      <c r="Q101" s="63"/>
      <c r="R101" s="63"/>
      <c r="S101" s="55"/>
      <c r="T101" s="63"/>
      <c r="U101" s="66" t="s">
        <v>5919</v>
      </c>
      <c r="V101" s="63"/>
      <c r="W101" s="66">
        <v>11052</v>
      </c>
      <c r="X101" s="66">
        <v>10999</v>
      </c>
      <c r="Y101" s="63"/>
      <c r="Z101" s="64">
        <v>37692</v>
      </c>
      <c r="AA101" s="63">
        <v>7</v>
      </c>
      <c r="AB101" s="63"/>
      <c r="AC101" s="63">
        <v>34</v>
      </c>
      <c r="AD101" s="63">
        <v>3</v>
      </c>
      <c r="AE101" s="63">
        <v>1541</v>
      </c>
      <c r="AF101" s="63"/>
      <c r="AG101" s="63"/>
      <c r="AH101" s="63">
        <v>2100</v>
      </c>
      <c r="AI101" s="63">
        <v>500</v>
      </c>
      <c r="AJ101" s="63"/>
      <c r="AK101" s="63"/>
      <c r="AL101" s="63">
        <v>1</v>
      </c>
      <c r="AM101" s="63">
        <v>4179</v>
      </c>
      <c r="AN101" s="63"/>
      <c r="AO101" s="63" t="s">
        <v>3422</v>
      </c>
      <c r="AP101" s="17">
        <f t="shared" si="24"/>
        <v>1.6966000000000001</v>
      </c>
      <c r="AQ101" s="17">
        <f t="shared" si="25"/>
        <v>0.24687000000000001</v>
      </c>
      <c r="AR101" s="17">
        <f t="shared" si="46"/>
        <v>67.033499999999989</v>
      </c>
      <c r="AS101" s="17">
        <f t="shared" si="27"/>
        <v>0</v>
      </c>
      <c r="AT101" s="17">
        <f t="shared" si="28"/>
        <v>68.976969999999994</v>
      </c>
      <c r="AU101" s="5">
        <f t="shared" si="29"/>
        <v>59.241</v>
      </c>
      <c r="AV101" s="5">
        <f t="shared" si="30"/>
        <v>8.1949999999999985</v>
      </c>
      <c r="AW101" s="5">
        <f t="shared" si="43"/>
        <v>0</v>
      </c>
      <c r="AX101" s="5">
        <f t="shared" si="44"/>
        <v>0</v>
      </c>
      <c r="AY101" s="5">
        <f t="shared" si="31"/>
        <v>2.0820000000000002E-2</v>
      </c>
      <c r="AZ101" s="5">
        <f t="shared" si="32"/>
        <v>67.456819999999993</v>
      </c>
      <c r="BA101" s="7">
        <f t="shared" si="33"/>
        <v>1.1142034535579501E-2</v>
      </c>
      <c r="BB101" s="62">
        <f t="shared" si="34"/>
        <v>4179</v>
      </c>
      <c r="BC101" s="28">
        <f t="shared" si="35"/>
        <v>0</v>
      </c>
      <c r="BD101" s="32">
        <f t="shared" si="36"/>
        <v>2.4596615363069736E-2</v>
      </c>
      <c r="BE101" s="32">
        <f t="shared" si="37"/>
        <v>3.5790206499357689E-3</v>
      </c>
      <c r="BF101" s="35">
        <f t="shared" si="38"/>
        <v>0.97182436398699446</v>
      </c>
      <c r="BG101" s="36">
        <f t="shared" si="39"/>
        <v>0.87820623622637428</v>
      </c>
      <c r="BH101" s="33">
        <f t="shared" si="40"/>
        <v>0.12148512188982521</v>
      </c>
      <c r="BI101" s="33">
        <f t="shared" si="41"/>
        <v>3.0864188380062986E-4</v>
      </c>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v>20030312</v>
      </c>
      <c r="CO101" s="63" t="s">
        <v>3423</v>
      </c>
      <c r="CP101" s="66"/>
      <c r="CQ101" s="64">
        <v>37694</v>
      </c>
      <c r="CR101" s="78" t="s">
        <v>2038</v>
      </c>
      <c r="CS101" s="78" t="s">
        <v>2038</v>
      </c>
    </row>
    <row r="102" spans="1:97">
      <c r="A102" s="20" t="s">
        <v>3591</v>
      </c>
      <c r="B102" s="16" t="s">
        <v>1775</v>
      </c>
      <c r="F102" s="4" t="s">
        <v>5425</v>
      </c>
      <c r="G102" s="47" t="s">
        <v>1575</v>
      </c>
      <c r="H102" s="47">
        <v>17</v>
      </c>
      <c r="I102" s="47">
        <v>24</v>
      </c>
      <c r="J102" s="47">
        <v>111</v>
      </c>
      <c r="K102" s="23">
        <v>42.059507000000004</v>
      </c>
      <c r="L102" s="23">
        <v>-110.028863</v>
      </c>
      <c r="M102" s="61" t="s">
        <v>556</v>
      </c>
      <c r="N102" s="19" t="s">
        <v>7022</v>
      </c>
      <c r="P102" s="19" t="s">
        <v>5054</v>
      </c>
      <c r="W102" s="46">
        <v>10965</v>
      </c>
      <c r="Z102" s="48">
        <v>35529</v>
      </c>
      <c r="AA102" s="19">
        <v>6.09</v>
      </c>
      <c r="AB102" s="19" t="s">
        <v>3789</v>
      </c>
      <c r="AC102" s="19">
        <v>9</v>
      </c>
      <c r="AD102" s="19">
        <v>0</v>
      </c>
      <c r="AE102" s="19">
        <v>25</v>
      </c>
      <c r="AF102" s="19">
        <v>21</v>
      </c>
      <c r="AH102" s="19">
        <v>36</v>
      </c>
      <c r="AI102" s="19">
        <v>55</v>
      </c>
      <c r="AJ102" s="19">
        <v>0</v>
      </c>
      <c r="AK102" s="6">
        <v>0</v>
      </c>
      <c r="AL102" s="19">
        <v>0</v>
      </c>
      <c r="AM102" s="19">
        <v>118</v>
      </c>
      <c r="AN102" s="53"/>
      <c r="AO102" s="63" t="s">
        <v>5902</v>
      </c>
      <c r="AP102" s="17">
        <f t="shared" si="24"/>
        <v>0.4491</v>
      </c>
      <c r="AQ102" s="17">
        <f t="shared" si="25"/>
        <v>0</v>
      </c>
      <c r="AR102" s="17">
        <f t="shared" si="46"/>
        <v>1.0874999999999999</v>
      </c>
      <c r="AS102" s="17">
        <f t="shared" si="27"/>
        <v>0.53717999999999999</v>
      </c>
      <c r="AT102" s="17">
        <f t="shared" si="28"/>
        <v>2.0737800000000002</v>
      </c>
      <c r="AU102" s="5">
        <f t="shared" si="29"/>
        <v>1.01556</v>
      </c>
      <c r="AV102" s="5">
        <f t="shared" si="30"/>
        <v>0.90144999999999986</v>
      </c>
      <c r="AW102" s="5">
        <f t="shared" si="43"/>
        <v>0</v>
      </c>
      <c r="AX102" s="5">
        <f t="shared" si="44"/>
        <v>0</v>
      </c>
      <c r="AY102" s="5">
        <f t="shared" si="31"/>
        <v>0</v>
      </c>
      <c r="AZ102" s="5">
        <f t="shared" si="32"/>
        <v>1.9170099999999999</v>
      </c>
      <c r="BA102" s="7">
        <f t="shared" si="33"/>
        <v>3.9282948990049665E-2</v>
      </c>
      <c r="BB102" s="62">
        <f t="shared" si="34"/>
        <v>146</v>
      </c>
      <c r="BC102" s="6">
        <f t="shared" si="35"/>
        <v>0.10606060606060606</v>
      </c>
      <c r="BD102" s="32">
        <f t="shared" si="36"/>
        <v>0.21656106240777709</v>
      </c>
      <c r="BE102" s="32">
        <f t="shared" si="37"/>
        <v>0</v>
      </c>
      <c r="BF102" s="35">
        <f t="shared" si="38"/>
        <v>0.78343893759222283</v>
      </c>
      <c r="BG102" s="37">
        <f t="shared" si="39"/>
        <v>0.52976249471833747</v>
      </c>
      <c r="BH102" s="33">
        <f t="shared" si="40"/>
        <v>0.47023750528166253</v>
      </c>
      <c r="BI102" s="33">
        <f t="shared" si="41"/>
        <v>0</v>
      </c>
      <c r="BJ102" s="6">
        <v>0</v>
      </c>
      <c r="BK102" s="19">
        <v>0</v>
      </c>
      <c r="BL102" s="19">
        <v>0</v>
      </c>
      <c r="BM102" s="19">
        <v>102</v>
      </c>
      <c r="BN102" s="19">
        <v>0</v>
      </c>
      <c r="BO102" s="31"/>
      <c r="BP102" s="19">
        <v>0</v>
      </c>
      <c r="BQ102" s="19">
        <v>0</v>
      </c>
      <c r="BR102" s="19">
        <v>0</v>
      </c>
      <c r="BS102" s="19">
        <v>0</v>
      </c>
      <c r="BT102" s="19">
        <v>0</v>
      </c>
      <c r="BU102" s="19">
        <v>0</v>
      </c>
      <c r="BV102" s="19">
        <v>0</v>
      </c>
      <c r="BW102" s="19">
        <v>0</v>
      </c>
      <c r="BX102" s="19"/>
      <c r="BY102" s="19"/>
      <c r="BZ102" s="19"/>
      <c r="CA102" s="19"/>
      <c r="CB102" s="19"/>
      <c r="CC102" s="19"/>
      <c r="CD102" s="19"/>
      <c r="CE102" s="19"/>
      <c r="CF102" s="19"/>
      <c r="CG102" s="19"/>
      <c r="CH102" s="19"/>
      <c r="CI102" s="19"/>
      <c r="CJ102" s="19"/>
      <c r="CK102" s="19"/>
      <c r="CL102" s="19"/>
      <c r="CM102" s="39"/>
      <c r="CN102" s="63">
        <v>19970409</v>
      </c>
      <c r="CO102" s="63" t="s">
        <v>5921</v>
      </c>
      <c r="CP102" s="66"/>
      <c r="CQ102" s="64">
        <v>35530</v>
      </c>
      <c r="CR102" s="78" t="s">
        <v>2038</v>
      </c>
      <c r="CS102" s="78" t="s">
        <v>2038</v>
      </c>
    </row>
    <row r="103" spans="1:97">
      <c r="A103" s="20" t="s">
        <v>3590</v>
      </c>
      <c r="B103" s="16" t="s">
        <v>1147</v>
      </c>
      <c r="C103" s="19">
        <v>49118557</v>
      </c>
      <c r="D103" s="19" t="s">
        <v>3782</v>
      </c>
      <c r="E103" s="19" t="s">
        <v>1707</v>
      </c>
      <c r="F103" s="19" t="s">
        <v>2528</v>
      </c>
      <c r="G103" s="47"/>
      <c r="H103" s="47" t="s">
        <v>3811</v>
      </c>
      <c r="I103" s="47" t="s">
        <v>5445</v>
      </c>
      <c r="J103" s="47" t="s">
        <v>5473</v>
      </c>
      <c r="K103" s="23">
        <v>42.135100000000001</v>
      </c>
      <c r="L103" s="23">
        <v>-109.90179999999999</v>
      </c>
      <c r="N103" s="19" t="s">
        <v>1627</v>
      </c>
      <c r="P103" s="19" t="s">
        <v>5054</v>
      </c>
      <c r="Q103" s="55"/>
      <c r="R103" s="55">
        <v>0</v>
      </c>
      <c r="S103" s="55">
        <f t="shared" ref="S103:S108" si="47">V103-U103</f>
        <v>107</v>
      </c>
      <c r="T103" s="19"/>
      <c r="U103" s="55">
        <v>11361</v>
      </c>
      <c r="V103" s="55">
        <v>11468</v>
      </c>
      <c r="W103" s="55"/>
      <c r="X103" s="55"/>
      <c r="Y103" s="51" t="s">
        <v>3788</v>
      </c>
      <c r="Z103" s="40">
        <v>25645</v>
      </c>
      <c r="AA103" s="52">
        <v>7.0999999046325684</v>
      </c>
      <c r="AB103" s="19" t="s">
        <v>3789</v>
      </c>
      <c r="AC103" s="19">
        <v>490</v>
      </c>
      <c r="AD103" s="19">
        <v>43</v>
      </c>
      <c r="AE103" s="19">
        <v>4287</v>
      </c>
      <c r="AF103" s="19">
        <v>790</v>
      </c>
      <c r="AG103" s="19">
        <v>-3</v>
      </c>
      <c r="AH103" s="19">
        <v>7900</v>
      </c>
      <c r="AI103" s="19">
        <v>634</v>
      </c>
      <c r="AJ103" s="19"/>
      <c r="AK103" s="19"/>
      <c r="AL103" s="19">
        <v>72</v>
      </c>
      <c r="AM103" s="19">
        <v>13894</v>
      </c>
      <c r="AO103" s="19" t="s">
        <v>5030</v>
      </c>
      <c r="AP103" s="17">
        <f t="shared" si="24"/>
        <v>24.451000000000001</v>
      </c>
      <c r="AQ103" s="17">
        <f t="shared" si="25"/>
        <v>3.5384700000000002</v>
      </c>
      <c r="AR103" s="17">
        <f t="shared" si="46"/>
        <v>186.4845</v>
      </c>
      <c r="AS103" s="17">
        <f t="shared" si="27"/>
        <v>20.208199999999998</v>
      </c>
      <c r="AT103" s="17">
        <f t="shared" si="28"/>
        <v>234.68217000000001</v>
      </c>
      <c r="AU103" s="5">
        <f t="shared" si="29"/>
        <v>222.85899999999998</v>
      </c>
      <c r="AV103" s="5">
        <f t="shared" si="30"/>
        <v>10.391259999999999</v>
      </c>
      <c r="AW103" s="5"/>
      <c r="AX103" s="5"/>
      <c r="AY103" s="5">
        <f t="shared" si="31"/>
        <v>1.4990400000000002</v>
      </c>
      <c r="AZ103" s="5">
        <f t="shared" si="32"/>
        <v>234.74929999999998</v>
      </c>
      <c r="BA103" s="7">
        <f t="shared" si="33"/>
        <v>-1.4300276885987912E-4</v>
      </c>
      <c r="BB103" s="62">
        <f t="shared" si="34"/>
        <v>14213</v>
      </c>
      <c r="BC103" s="6">
        <f t="shared" si="35"/>
        <v>1.1349485893193866E-2</v>
      </c>
      <c r="BD103" s="32">
        <f t="shared" si="36"/>
        <v>0.104187719075548</v>
      </c>
      <c r="BE103" s="32">
        <f t="shared" si="37"/>
        <v>1.5077711272228308E-2</v>
      </c>
      <c r="BF103" s="35">
        <f t="shared" si="38"/>
        <v>0.88073456965222363</v>
      </c>
      <c r="BG103" s="36">
        <f t="shared" si="39"/>
        <v>0.94934894374551915</v>
      </c>
      <c r="BH103" s="33">
        <f t="shared" si="40"/>
        <v>4.4265350312013708E-2</v>
      </c>
      <c r="BI103" s="33">
        <f t="shared" si="41"/>
        <v>6.3857059424671358E-3</v>
      </c>
      <c r="CM103" s="51" t="s">
        <v>3788</v>
      </c>
      <c r="CR103" s="78" t="s">
        <v>2038</v>
      </c>
      <c r="CS103" s="78" t="s">
        <v>2038</v>
      </c>
    </row>
    <row r="104" spans="1:97">
      <c r="A104" s="20" t="s">
        <v>3590</v>
      </c>
      <c r="B104" s="16" t="s">
        <v>1147</v>
      </c>
      <c r="C104" s="19">
        <v>49123586</v>
      </c>
      <c r="D104" s="19" t="s">
        <v>3782</v>
      </c>
      <c r="E104" s="19" t="s">
        <v>1707</v>
      </c>
      <c r="F104" s="19" t="s">
        <v>2528</v>
      </c>
      <c r="G104" s="47"/>
      <c r="H104" s="47" t="s">
        <v>3811</v>
      </c>
      <c r="I104" s="47" t="s">
        <v>5445</v>
      </c>
      <c r="J104" s="47" t="s">
        <v>5473</v>
      </c>
      <c r="K104" s="23">
        <v>42.125300000000003</v>
      </c>
      <c r="L104" s="23">
        <v>-109.90730000000001</v>
      </c>
      <c r="N104" s="19" t="s">
        <v>1627</v>
      </c>
      <c r="P104" s="19" t="s">
        <v>5054</v>
      </c>
      <c r="Q104" s="55">
        <v>0</v>
      </c>
      <c r="R104" s="55"/>
      <c r="S104" s="55">
        <f t="shared" si="47"/>
        <v>468</v>
      </c>
      <c r="T104" s="19"/>
      <c r="U104" s="55">
        <v>11468</v>
      </c>
      <c r="V104" s="55">
        <v>11936</v>
      </c>
      <c r="W104" s="55"/>
      <c r="X104" s="55"/>
      <c r="Y104" s="51" t="s">
        <v>3788</v>
      </c>
      <c r="Z104" s="40">
        <v>25645</v>
      </c>
      <c r="AA104" s="52">
        <v>7.1999998092651367</v>
      </c>
      <c r="AB104" s="19" t="s">
        <v>3789</v>
      </c>
      <c r="AC104" s="19">
        <v>560</v>
      </c>
      <c r="AD104" s="19">
        <v>52</v>
      </c>
      <c r="AE104" s="19">
        <v>4406</v>
      </c>
      <c r="AF104" s="19">
        <v>800</v>
      </c>
      <c r="AG104" s="19">
        <v>-3</v>
      </c>
      <c r="AH104" s="19">
        <v>8250</v>
      </c>
      <c r="AI104" s="19">
        <v>622</v>
      </c>
      <c r="AJ104" s="19"/>
      <c r="AK104" s="19"/>
      <c r="AL104" s="19">
        <v>72</v>
      </c>
      <c r="AM104" s="19">
        <v>14446</v>
      </c>
      <c r="AO104" s="19" t="s">
        <v>5030</v>
      </c>
      <c r="AP104" s="17">
        <f t="shared" si="24"/>
        <v>27.943999999999999</v>
      </c>
      <c r="AQ104" s="17">
        <f t="shared" si="25"/>
        <v>4.2790800000000004</v>
      </c>
      <c r="AR104" s="17">
        <f t="shared" si="46"/>
        <v>191.66099999999997</v>
      </c>
      <c r="AS104" s="17">
        <f t="shared" si="27"/>
        <v>20.463999999999999</v>
      </c>
      <c r="AT104" s="17">
        <f t="shared" si="28"/>
        <v>244.34807999999998</v>
      </c>
      <c r="AU104" s="5">
        <f t="shared" si="29"/>
        <v>232.73249999999999</v>
      </c>
      <c r="AV104" s="5">
        <f t="shared" si="30"/>
        <v>10.194579999999998</v>
      </c>
      <c r="AW104" s="5"/>
      <c r="AX104" s="5"/>
      <c r="AY104" s="5">
        <f t="shared" si="31"/>
        <v>1.4990400000000002</v>
      </c>
      <c r="AZ104" s="5">
        <f t="shared" si="32"/>
        <v>244.42612</v>
      </c>
      <c r="BA104" s="7">
        <f t="shared" si="33"/>
        <v>-1.5966472862114176E-4</v>
      </c>
      <c r="BB104" s="62">
        <f t="shared" si="34"/>
        <v>14759</v>
      </c>
      <c r="BC104" s="6">
        <f t="shared" si="35"/>
        <v>1.0717342920732752E-2</v>
      </c>
      <c r="BD104" s="32">
        <f t="shared" si="36"/>
        <v>0.11436144699806931</v>
      </c>
      <c r="BE104" s="32">
        <f t="shared" si="37"/>
        <v>1.7512230912557204E-2</v>
      </c>
      <c r="BF104" s="35">
        <f t="shared" si="38"/>
        <v>0.86812632208937346</v>
      </c>
      <c r="BG104" s="36">
        <f t="shared" si="39"/>
        <v>0.95215887729183768</v>
      </c>
      <c r="BH104" s="33">
        <f t="shared" si="40"/>
        <v>4.1708226600332236E-2</v>
      </c>
      <c r="BI104" s="33">
        <f t="shared" si="41"/>
        <v>6.1328961078300475E-3</v>
      </c>
      <c r="CM104" s="51" t="s">
        <v>3788</v>
      </c>
      <c r="CR104" s="78" t="s">
        <v>2038</v>
      </c>
      <c r="CS104" s="78" t="s">
        <v>2038</v>
      </c>
    </row>
    <row r="105" spans="1:97">
      <c r="A105" s="16" t="s">
        <v>3590</v>
      </c>
      <c r="B105" s="16" t="s">
        <v>385</v>
      </c>
      <c r="C105" s="19">
        <v>49014290</v>
      </c>
      <c r="D105" s="19" t="s">
        <v>3782</v>
      </c>
      <c r="E105" s="19" t="s">
        <v>3783</v>
      </c>
      <c r="F105" s="19" t="s">
        <v>3843</v>
      </c>
      <c r="G105" s="47"/>
      <c r="H105" s="47" t="s">
        <v>3821</v>
      </c>
      <c r="I105" s="47" t="s">
        <v>5446</v>
      </c>
      <c r="J105" s="47" t="s">
        <v>5468</v>
      </c>
      <c r="K105" s="23">
        <v>42.261299999999999</v>
      </c>
      <c r="L105" s="23">
        <v>-110.2979</v>
      </c>
      <c r="N105" s="19" t="s">
        <v>5006</v>
      </c>
      <c r="P105" s="19" t="s">
        <v>5054</v>
      </c>
      <c r="Q105" s="55"/>
      <c r="R105" s="55"/>
      <c r="S105" s="55">
        <f t="shared" si="47"/>
        <v>114</v>
      </c>
      <c r="T105" s="19"/>
      <c r="U105" s="55">
        <v>8336</v>
      </c>
      <c r="V105" s="55">
        <v>8450</v>
      </c>
      <c r="W105" s="55"/>
      <c r="X105" s="55"/>
      <c r="Y105" s="51" t="s">
        <v>3798</v>
      </c>
      <c r="Z105" s="40">
        <v>24917</v>
      </c>
      <c r="AA105" s="52">
        <v>8.5</v>
      </c>
      <c r="AB105" s="19" t="s">
        <v>3789</v>
      </c>
      <c r="AC105" s="19">
        <v>44</v>
      </c>
      <c r="AD105" s="19">
        <v>9</v>
      </c>
      <c r="AE105" s="19">
        <v>580</v>
      </c>
      <c r="AF105" s="19">
        <v>7</v>
      </c>
      <c r="AG105" s="19">
        <v>-3</v>
      </c>
      <c r="AH105" s="19">
        <v>160</v>
      </c>
      <c r="AI105" s="19">
        <v>683</v>
      </c>
      <c r="AJ105" s="19"/>
      <c r="AK105" s="19"/>
      <c r="AL105" s="19">
        <v>551</v>
      </c>
      <c r="AM105" s="19">
        <v>1723</v>
      </c>
      <c r="AP105" s="17">
        <f t="shared" si="24"/>
        <v>2.1955999999999998</v>
      </c>
      <c r="AQ105" s="17">
        <f t="shared" si="25"/>
        <v>0.74060999999999999</v>
      </c>
      <c r="AR105" s="17">
        <f t="shared" si="46"/>
        <v>25.229999999999997</v>
      </c>
      <c r="AS105" s="17">
        <f t="shared" si="27"/>
        <v>0.17906</v>
      </c>
      <c r="AT105" s="17">
        <f t="shared" si="28"/>
        <v>28.345269999999996</v>
      </c>
      <c r="AU105" s="5">
        <f t="shared" si="29"/>
        <v>4.5136000000000003</v>
      </c>
      <c r="AV105" s="5">
        <f t="shared" si="30"/>
        <v>11.194369999999999</v>
      </c>
      <c r="AW105" s="5"/>
      <c r="AX105" s="5"/>
      <c r="AY105" s="5">
        <f t="shared" si="31"/>
        <v>11.471820000000001</v>
      </c>
      <c r="AZ105" s="5">
        <f t="shared" si="32"/>
        <v>27.179790000000001</v>
      </c>
      <c r="BA105" s="7">
        <f t="shared" si="33"/>
        <v>2.0990161919680866E-2</v>
      </c>
      <c r="BB105" s="62">
        <f t="shared" si="34"/>
        <v>2031</v>
      </c>
      <c r="BC105" s="6">
        <f t="shared" si="35"/>
        <v>8.2045817794352688E-2</v>
      </c>
      <c r="BD105" s="32">
        <f t="shared" si="36"/>
        <v>7.7459131629368849E-2</v>
      </c>
      <c r="BE105" s="32">
        <f t="shared" si="37"/>
        <v>2.6128168826756636E-2</v>
      </c>
      <c r="BF105" s="35">
        <f t="shared" si="38"/>
        <v>0.89641269954387448</v>
      </c>
      <c r="BG105" s="33">
        <f t="shared" si="39"/>
        <v>0.16606456488442331</v>
      </c>
      <c r="BH105" s="33">
        <f t="shared" si="40"/>
        <v>0.41186374140491883</v>
      </c>
      <c r="BI105" s="37">
        <f t="shared" si="41"/>
        <v>0.42207169371065784</v>
      </c>
      <c r="CM105" s="51" t="s">
        <v>1650</v>
      </c>
      <c r="CR105" s="78" t="s">
        <v>2038</v>
      </c>
      <c r="CS105" s="78" t="s">
        <v>2038</v>
      </c>
    </row>
    <row r="106" spans="1:97">
      <c r="A106" s="16" t="s">
        <v>3590</v>
      </c>
      <c r="B106" s="16" t="s">
        <v>385</v>
      </c>
      <c r="C106" s="19">
        <v>49014291</v>
      </c>
      <c r="D106" s="19" t="s">
        <v>3782</v>
      </c>
      <c r="E106" s="19" t="s">
        <v>3783</v>
      </c>
      <c r="F106" s="19" t="s">
        <v>3843</v>
      </c>
      <c r="G106" s="47"/>
      <c r="H106" s="47" t="s">
        <v>3821</v>
      </c>
      <c r="I106" s="47" t="s">
        <v>5446</v>
      </c>
      <c r="J106" s="47" t="s">
        <v>5468</v>
      </c>
      <c r="K106" s="23">
        <v>42.261299999999999</v>
      </c>
      <c r="L106" s="23">
        <v>-110.2979</v>
      </c>
      <c r="N106" s="19" t="s">
        <v>5006</v>
      </c>
      <c r="P106" s="19" t="s">
        <v>5054</v>
      </c>
      <c r="Q106" s="55"/>
      <c r="R106" s="55"/>
      <c r="S106" s="55">
        <f t="shared" si="47"/>
        <v>114</v>
      </c>
      <c r="T106" s="19"/>
      <c r="U106" s="55">
        <v>8336</v>
      </c>
      <c r="V106" s="55">
        <v>8450</v>
      </c>
      <c r="W106" s="55"/>
      <c r="X106" s="55"/>
      <c r="Y106" s="51" t="s">
        <v>3798</v>
      </c>
      <c r="Z106" s="40">
        <v>24917</v>
      </c>
      <c r="AA106" s="52">
        <v>7</v>
      </c>
      <c r="AB106" s="19" t="s">
        <v>3789</v>
      </c>
      <c r="AC106" s="19">
        <v>8</v>
      </c>
      <c r="AD106" s="19">
        <v>2</v>
      </c>
      <c r="AE106" s="19">
        <v>712</v>
      </c>
      <c r="AF106" s="19">
        <v>9</v>
      </c>
      <c r="AG106" s="19">
        <v>-3</v>
      </c>
      <c r="AH106" s="19">
        <v>180</v>
      </c>
      <c r="AI106" s="19">
        <v>854</v>
      </c>
      <c r="AJ106" s="19"/>
      <c r="AK106" s="19"/>
      <c r="AL106" s="19">
        <v>609</v>
      </c>
      <c r="AM106" s="19">
        <v>1941</v>
      </c>
      <c r="AP106" s="17">
        <f t="shared" si="24"/>
        <v>0.3992</v>
      </c>
      <c r="AQ106" s="17">
        <f t="shared" si="25"/>
        <v>0.16458</v>
      </c>
      <c r="AR106" s="17">
        <f t="shared" si="46"/>
        <v>30.971999999999998</v>
      </c>
      <c r="AS106" s="17">
        <f t="shared" si="27"/>
        <v>0.23021999999999998</v>
      </c>
      <c r="AT106" s="17">
        <f t="shared" si="28"/>
        <v>31.765999999999998</v>
      </c>
      <c r="AU106" s="5">
        <f t="shared" si="29"/>
        <v>5.0777999999999999</v>
      </c>
      <c r="AV106" s="5">
        <f t="shared" si="30"/>
        <v>13.997059999999999</v>
      </c>
      <c r="AW106" s="5"/>
      <c r="AX106" s="5"/>
      <c r="AY106" s="5">
        <f t="shared" si="31"/>
        <v>12.679380000000002</v>
      </c>
      <c r="AZ106" s="5">
        <f t="shared" si="32"/>
        <v>31.754240000000003</v>
      </c>
      <c r="BA106" s="7">
        <f t="shared" si="33"/>
        <v>1.8513783952950005E-4</v>
      </c>
      <c r="BB106" s="62">
        <f t="shared" si="34"/>
        <v>2371</v>
      </c>
      <c r="BC106" s="6">
        <f t="shared" si="35"/>
        <v>9.9721706864564011E-2</v>
      </c>
      <c r="BD106" s="32">
        <f t="shared" si="36"/>
        <v>1.2566895422779072E-2</v>
      </c>
      <c r="BE106" s="32">
        <f t="shared" si="37"/>
        <v>5.1810111439904308E-3</v>
      </c>
      <c r="BF106" s="35">
        <f t="shared" si="38"/>
        <v>0.9822520934332305</v>
      </c>
      <c r="BG106" s="33">
        <f t="shared" si="39"/>
        <v>0.15990935383747176</v>
      </c>
      <c r="BH106" s="37">
        <f t="shared" si="40"/>
        <v>0.44079341845372455</v>
      </c>
      <c r="BI106" s="33">
        <f t="shared" si="41"/>
        <v>0.39929722770880366</v>
      </c>
      <c r="CM106" s="51" t="s">
        <v>5230</v>
      </c>
      <c r="CR106" s="78" t="s">
        <v>2038</v>
      </c>
      <c r="CS106" s="78" t="s">
        <v>2038</v>
      </c>
    </row>
    <row r="107" spans="1:97">
      <c r="A107" s="16" t="s">
        <v>3590</v>
      </c>
      <c r="B107" s="16" t="s">
        <v>1148</v>
      </c>
      <c r="C107" s="19">
        <v>49003107</v>
      </c>
      <c r="D107" s="19" t="s">
        <v>3782</v>
      </c>
      <c r="E107" s="19" t="s">
        <v>3804</v>
      </c>
      <c r="F107" s="19" t="s">
        <v>3843</v>
      </c>
      <c r="G107" s="47"/>
      <c r="H107" s="47" t="s">
        <v>5212</v>
      </c>
      <c r="I107" s="47" t="s">
        <v>5449</v>
      </c>
      <c r="J107" s="47" t="s">
        <v>5468</v>
      </c>
      <c r="K107" s="23">
        <v>42.282980000000002</v>
      </c>
      <c r="L107" s="23">
        <v>-110.3086</v>
      </c>
      <c r="M107" s="61" t="s">
        <v>1536</v>
      </c>
      <c r="N107" s="19" t="s">
        <v>1616</v>
      </c>
      <c r="P107" s="19" t="s">
        <v>5054</v>
      </c>
      <c r="Q107" s="55"/>
      <c r="R107" s="55"/>
      <c r="S107" s="55">
        <f t="shared" si="47"/>
        <v>23</v>
      </c>
      <c r="T107" s="31" t="s">
        <v>2505</v>
      </c>
      <c r="U107" s="55">
        <v>8256</v>
      </c>
      <c r="V107" s="55">
        <v>8279</v>
      </c>
      <c r="W107" s="55"/>
      <c r="X107" s="55"/>
      <c r="Y107" s="51" t="s">
        <v>3798</v>
      </c>
      <c r="Z107" s="40">
        <v>25255</v>
      </c>
      <c r="AA107" s="52">
        <v>7.6999998092651367</v>
      </c>
      <c r="AB107" s="19" t="s">
        <v>3789</v>
      </c>
      <c r="AC107" s="19">
        <v>148</v>
      </c>
      <c r="AD107" s="19">
        <v>32</v>
      </c>
      <c r="AE107" s="19">
        <v>6291</v>
      </c>
      <c r="AF107" s="19">
        <v>33</v>
      </c>
      <c r="AG107" s="19">
        <v>-3</v>
      </c>
      <c r="AH107" s="19">
        <v>9600</v>
      </c>
      <c r="AI107" s="19">
        <v>708</v>
      </c>
      <c r="AJ107" s="19"/>
      <c r="AK107" s="19"/>
      <c r="AL107" s="19">
        <v>104</v>
      </c>
      <c r="AM107" s="19">
        <v>16557</v>
      </c>
      <c r="AP107" s="17">
        <f t="shared" si="24"/>
        <v>7.3852000000000002</v>
      </c>
      <c r="AQ107" s="17">
        <f t="shared" si="25"/>
        <v>2.6332800000000001</v>
      </c>
      <c r="AR107" s="17">
        <f t="shared" si="46"/>
        <v>273.6585</v>
      </c>
      <c r="AS107" s="17">
        <f t="shared" si="27"/>
        <v>0.84414</v>
      </c>
      <c r="AT107" s="17">
        <f t="shared" si="28"/>
        <v>284.52112</v>
      </c>
      <c r="AU107" s="5">
        <f t="shared" si="29"/>
        <v>270.81599999999997</v>
      </c>
      <c r="AV107" s="5">
        <f t="shared" si="30"/>
        <v>11.604119999999998</v>
      </c>
      <c r="AW107" s="5"/>
      <c r="AX107" s="5"/>
      <c r="AY107" s="5">
        <f t="shared" si="31"/>
        <v>2.1652800000000001</v>
      </c>
      <c r="AZ107" s="5">
        <f t="shared" si="32"/>
        <v>284.58539999999999</v>
      </c>
      <c r="BA107" s="7">
        <f t="shared" si="33"/>
        <v>-1.1294897833888208E-4</v>
      </c>
      <c r="BB107" s="62">
        <f t="shared" si="34"/>
        <v>16913</v>
      </c>
      <c r="BC107" s="6">
        <f t="shared" si="35"/>
        <v>1.063639079772931E-2</v>
      </c>
      <c r="BD107" s="32">
        <f t="shared" si="36"/>
        <v>2.5956596824868398E-2</v>
      </c>
      <c r="BE107" s="32">
        <f t="shared" si="37"/>
        <v>9.255130163975174E-3</v>
      </c>
      <c r="BF107" s="35">
        <f t="shared" si="38"/>
        <v>0.96478827301115644</v>
      </c>
      <c r="BG107" s="36">
        <f t="shared" si="39"/>
        <v>0.95161592969983699</v>
      </c>
      <c r="BH107" s="33">
        <f t="shared" si="40"/>
        <v>4.0775528189429248E-2</v>
      </c>
      <c r="BI107" s="33">
        <f t="shared" si="41"/>
        <v>7.6085421107337202E-3</v>
      </c>
      <c r="CM107" s="51" t="s">
        <v>1537</v>
      </c>
      <c r="CR107" s="78" t="s">
        <v>2038</v>
      </c>
      <c r="CS107" s="78" t="s">
        <v>2038</v>
      </c>
    </row>
    <row r="108" spans="1:97">
      <c r="A108" s="16" t="s">
        <v>3590</v>
      </c>
      <c r="B108" s="16" t="s">
        <v>486</v>
      </c>
      <c r="C108" s="19">
        <v>49003038</v>
      </c>
      <c r="D108" s="19" t="s">
        <v>3782</v>
      </c>
      <c r="E108" s="19" t="s">
        <v>3804</v>
      </c>
      <c r="F108" s="19" t="s">
        <v>3816</v>
      </c>
      <c r="G108" s="47"/>
      <c r="H108" s="47" t="s">
        <v>3800</v>
      </c>
      <c r="I108" s="47" t="s">
        <v>5449</v>
      </c>
      <c r="J108" s="47" t="s">
        <v>5470</v>
      </c>
      <c r="K108" s="23">
        <v>42.345770000000002</v>
      </c>
      <c r="L108" s="23">
        <v>-110.38706000000001</v>
      </c>
      <c r="M108" s="61" t="s">
        <v>7119</v>
      </c>
      <c r="N108" s="19" t="s">
        <v>7110</v>
      </c>
      <c r="P108" s="19" t="s">
        <v>5054</v>
      </c>
      <c r="Q108" s="55"/>
      <c r="R108" s="55"/>
      <c r="S108" s="55">
        <f t="shared" si="47"/>
        <v>18</v>
      </c>
      <c r="T108" s="19"/>
      <c r="U108" s="55">
        <v>8898</v>
      </c>
      <c r="V108" s="55">
        <v>8916</v>
      </c>
      <c r="W108" s="55"/>
      <c r="X108" s="55"/>
      <c r="Y108" s="51" t="s">
        <v>3798</v>
      </c>
      <c r="Z108" s="40">
        <v>25497</v>
      </c>
      <c r="AA108" s="52">
        <v>6.9000000953674316</v>
      </c>
      <c r="AB108" s="19" t="s">
        <v>3789</v>
      </c>
      <c r="AC108" s="19">
        <v>166</v>
      </c>
      <c r="AD108" s="19">
        <v>27</v>
      </c>
      <c r="AE108" s="19">
        <v>6746</v>
      </c>
      <c r="AF108" s="19">
        <v>33</v>
      </c>
      <c r="AG108" s="19">
        <v>-3</v>
      </c>
      <c r="AH108" s="19">
        <v>10150</v>
      </c>
      <c r="AI108" s="19">
        <v>952</v>
      </c>
      <c r="AJ108" s="19"/>
      <c r="AK108" s="19"/>
      <c r="AL108" s="19">
        <v>142</v>
      </c>
      <c r="AM108" s="19">
        <v>17733</v>
      </c>
      <c r="AP108" s="17">
        <f t="shared" si="24"/>
        <v>8.2834000000000003</v>
      </c>
      <c r="AQ108" s="17">
        <f t="shared" si="25"/>
        <v>2.2218300000000002</v>
      </c>
      <c r="AR108" s="17">
        <f t="shared" si="46"/>
        <v>293.45099999999996</v>
      </c>
      <c r="AS108" s="17">
        <f t="shared" si="27"/>
        <v>0.84414</v>
      </c>
      <c r="AT108" s="17">
        <f t="shared" si="28"/>
        <v>304.80036999999993</v>
      </c>
      <c r="AU108" s="5">
        <f t="shared" si="29"/>
        <v>286.33150000000001</v>
      </c>
      <c r="AV108" s="5">
        <f t="shared" si="30"/>
        <v>15.603279999999998</v>
      </c>
      <c r="AW108" s="5"/>
      <c r="AX108" s="5"/>
      <c r="AY108" s="5">
        <f t="shared" si="31"/>
        <v>2.9564400000000002</v>
      </c>
      <c r="AZ108" s="5">
        <f t="shared" si="32"/>
        <v>304.89121999999998</v>
      </c>
      <c r="BA108" s="7">
        <f t="shared" si="33"/>
        <v>-1.4900976410064283E-4</v>
      </c>
      <c r="BB108" s="62">
        <f t="shared" si="34"/>
        <v>18213</v>
      </c>
      <c r="BC108" s="6">
        <f t="shared" si="35"/>
        <v>1.3353363378400934E-2</v>
      </c>
      <c r="BD108" s="32">
        <f t="shared" si="36"/>
        <v>2.7176476196534807E-2</v>
      </c>
      <c r="BE108" s="32">
        <f t="shared" si="37"/>
        <v>7.2894596551834915E-3</v>
      </c>
      <c r="BF108" s="35">
        <f t="shared" si="38"/>
        <v>0.9655340641482818</v>
      </c>
      <c r="BG108" s="36">
        <f t="shared" si="39"/>
        <v>0.93912674822187414</v>
      </c>
      <c r="BH108" s="33">
        <f t="shared" si="40"/>
        <v>5.1176547491265899E-2</v>
      </c>
      <c r="BI108" s="33">
        <f t="shared" si="41"/>
        <v>9.696704286860083E-3</v>
      </c>
      <c r="CM108" s="51" t="s">
        <v>7120</v>
      </c>
      <c r="CR108" s="78" t="s">
        <v>2038</v>
      </c>
      <c r="CS108" s="78" t="s">
        <v>2038</v>
      </c>
    </row>
    <row r="109" spans="1:97">
      <c r="A109" s="16" t="s">
        <v>3590</v>
      </c>
      <c r="B109" s="16" t="s">
        <v>295</v>
      </c>
      <c r="C109" s="19">
        <v>49017849</v>
      </c>
      <c r="D109" s="19" t="s">
        <v>3782</v>
      </c>
      <c r="E109" s="19" t="s">
        <v>3804</v>
      </c>
      <c r="F109" s="19" t="s">
        <v>3816</v>
      </c>
      <c r="G109" s="47"/>
      <c r="H109" s="47" t="s">
        <v>3825</v>
      </c>
      <c r="I109" s="47" t="s">
        <v>5450</v>
      </c>
      <c r="J109" s="47" t="s">
        <v>5470</v>
      </c>
      <c r="K109" s="23">
        <v>42.436329999999998</v>
      </c>
      <c r="L109" s="23">
        <v>-110.34014999999999</v>
      </c>
      <c r="M109" s="61" t="s">
        <v>5041</v>
      </c>
      <c r="N109" s="19" t="s">
        <v>2524</v>
      </c>
      <c r="P109" s="19" t="s">
        <v>5054</v>
      </c>
      <c r="Q109" s="55"/>
      <c r="R109" s="55"/>
      <c r="S109" s="55"/>
      <c r="T109" s="19"/>
      <c r="U109" s="55">
        <v>8000</v>
      </c>
      <c r="Y109" s="51" t="s">
        <v>3798</v>
      </c>
      <c r="Z109" s="40">
        <v>14431</v>
      </c>
      <c r="AB109" s="19" t="s">
        <v>3789</v>
      </c>
      <c r="AC109" s="19">
        <v>147</v>
      </c>
      <c r="AD109" s="19">
        <v>20</v>
      </c>
      <c r="AE109" s="19">
        <v>4824</v>
      </c>
      <c r="AF109" s="19">
        <v>-3</v>
      </c>
      <c r="AG109" s="19">
        <v>-3</v>
      </c>
      <c r="AH109" s="19">
        <v>7020</v>
      </c>
      <c r="AI109" s="19">
        <v>973</v>
      </c>
      <c r="AJ109" s="19"/>
      <c r="AK109" s="19"/>
      <c r="AL109" s="19">
        <v>235</v>
      </c>
      <c r="AM109" s="19">
        <v>13219</v>
      </c>
      <c r="AP109" s="17">
        <f t="shared" si="24"/>
        <v>7.3353000000000002</v>
      </c>
      <c r="AQ109" s="17">
        <f t="shared" si="25"/>
        <v>1.6457999999999999</v>
      </c>
      <c r="AR109" s="17">
        <f t="shared" si="46"/>
        <v>209.84399999999999</v>
      </c>
      <c r="AS109" s="17">
        <f t="shared" si="27"/>
        <v>0</v>
      </c>
      <c r="AT109" s="17">
        <f t="shared" si="28"/>
        <v>218.82509999999999</v>
      </c>
      <c r="AU109" s="5">
        <f t="shared" si="29"/>
        <v>198.0342</v>
      </c>
      <c r="AV109" s="5">
        <f t="shared" si="30"/>
        <v>15.947469999999999</v>
      </c>
      <c r="AW109" s="5"/>
      <c r="AX109" s="5"/>
      <c r="AY109" s="5">
        <f t="shared" si="31"/>
        <v>4.8927000000000005</v>
      </c>
      <c r="AZ109" s="5">
        <f t="shared" si="32"/>
        <v>218.87437</v>
      </c>
      <c r="BA109" s="7">
        <f t="shared" si="33"/>
        <v>-1.1256582056178187E-4</v>
      </c>
      <c r="BB109" s="62">
        <f t="shared" si="34"/>
        <v>13213</v>
      </c>
      <c r="BC109" s="6">
        <f t="shared" si="35"/>
        <v>-2.2699757869249396E-4</v>
      </c>
      <c r="BD109" s="32">
        <f t="shared" si="36"/>
        <v>3.3521291661696949E-2</v>
      </c>
      <c r="BE109" s="32">
        <f t="shared" si="37"/>
        <v>7.5210750503484289E-3</v>
      </c>
      <c r="BF109" s="35">
        <f t="shared" si="38"/>
        <v>0.95895763328795458</v>
      </c>
      <c r="BG109" s="36">
        <f t="shared" si="39"/>
        <v>0.90478478590252476</v>
      </c>
      <c r="BH109" s="33">
        <f t="shared" si="40"/>
        <v>7.2861294814920541E-2</v>
      </c>
      <c r="BI109" s="33">
        <f t="shared" si="41"/>
        <v>2.2353919282554646E-2</v>
      </c>
      <c r="CM109" s="51" t="s">
        <v>5042</v>
      </c>
      <c r="CR109" s="78" t="s">
        <v>2038</v>
      </c>
      <c r="CS109" s="78" t="s">
        <v>2038</v>
      </c>
    </row>
    <row r="110" spans="1:97">
      <c r="A110" s="16" t="s">
        <v>3590</v>
      </c>
      <c r="B110" s="16" t="s">
        <v>1150</v>
      </c>
      <c r="C110" s="19">
        <v>49003402</v>
      </c>
      <c r="D110" s="19" t="s">
        <v>3782</v>
      </c>
      <c r="E110" s="19" t="s">
        <v>3804</v>
      </c>
      <c r="F110" s="19" t="s">
        <v>3805</v>
      </c>
      <c r="G110" s="47"/>
      <c r="H110" s="47" t="s">
        <v>1808</v>
      </c>
      <c r="I110" s="47" t="s">
        <v>5450</v>
      </c>
      <c r="J110" s="47" t="s">
        <v>5470</v>
      </c>
      <c r="K110" s="23">
        <v>42.433660000000003</v>
      </c>
      <c r="L110" s="23">
        <v>-110.34976</v>
      </c>
      <c r="M110" s="61" t="s">
        <v>1809</v>
      </c>
      <c r="N110" s="19" t="s">
        <v>1811</v>
      </c>
      <c r="P110" s="19" t="s">
        <v>5054</v>
      </c>
      <c r="Q110" s="55"/>
      <c r="R110" s="55">
        <v>1896</v>
      </c>
      <c r="S110" s="55">
        <f>V110-U110</f>
        <v>23</v>
      </c>
      <c r="T110" s="19"/>
      <c r="U110" s="55">
        <v>8074</v>
      </c>
      <c r="V110" s="55">
        <v>8097</v>
      </c>
      <c r="W110" s="55"/>
      <c r="X110" s="55"/>
      <c r="Y110" s="51" t="s">
        <v>3798</v>
      </c>
      <c r="Z110" s="40">
        <v>19305</v>
      </c>
      <c r="AA110" s="52">
        <v>7.0999999046325684</v>
      </c>
      <c r="AB110" s="19" t="s">
        <v>3837</v>
      </c>
      <c r="AC110" s="19">
        <v>243</v>
      </c>
      <c r="AD110" s="19">
        <v>39</v>
      </c>
      <c r="AE110" s="19">
        <v>7373</v>
      </c>
      <c r="AF110" s="19">
        <v>-3</v>
      </c>
      <c r="AG110" s="19">
        <v>-3</v>
      </c>
      <c r="AH110" s="19">
        <v>11100</v>
      </c>
      <c r="AI110" s="19">
        <v>865</v>
      </c>
      <c r="AJ110" s="19"/>
      <c r="AK110" s="19"/>
      <c r="AL110" s="19">
        <v>417</v>
      </c>
      <c r="AM110" s="19">
        <v>19599</v>
      </c>
      <c r="AP110" s="17">
        <f t="shared" si="24"/>
        <v>12.1257</v>
      </c>
      <c r="AQ110" s="17">
        <f t="shared" si="25"/>
        <v>3.2093099999999999</v>
      </c>
      <c r="AR110" s="17">
        <f t="shared" si="46"/>
        <v>320.72549999999995</v>
      </c>
      <c r="AS110" s="17">
        <f t="shared" si="27"/>
        <v>0</v>
      </c>
      <c r="AT110" s="17">
        <f t="shared" si="28"/>
        <v>336.06050999999997</v>
      </c>
      <c r="AU110" s="5">
        <f t="shared" si="29"/>
        <v>313.13099999999997</v>
      </c>
      <c r="AV110" s="5">
        <f t="shared" si="30"/>
        <v>14.177349999999999</v>
      </c>
      <c r="AW110" s="5"/>
      <c r="AX110" s="5"/>
      <c r="AY110" s="5">
        <f t="shared" si="31"/>
        <v>8.6819400000000009</v>
      </c>
      <c r="AZ110" s="5">
        <f t="shared" si="32"/>
        <v>335.99028999999996</v>
      </c>
      <c r="BA110" s="7">
        <f t="shared" si="33"/>
        <v>1.0448614896374823E-4</v>
      </c>
      <c r="BB110" s="62">
        <f t="shared" si="34"/>
        <v>20031</v>
      </c>
      <c r="BC110" s="6">
        <f t="shared" si="35"/>
        <v>1.0900832702498107E-2</v>
      </c>
      <c r="BD110" s="32">
        <f t="shared" si="36"/>
        <v>3.6081894894464096E-2</v>
      </c>
      <c r="BE110" s="32">
        <f t="shared" si="37"/>
        <v>9.5497980408349673E-3</v>
      </c>
      <c r="BF110" s="35">
        <f t="shared" si="38"/>
        <v>0.95436830706470088</v>
      </c>
      <c r="BG110" s="36">
        <f t="shared" si="39"/>
        <v>0.93196443266262252</v>
      </c>
      <c r="BH110" s="33">
        <f t="shared" si="40"/>
        <v>4.2195713453504861E-2</v>
      </c>
      <c r="BI110" s="33">
        <f t="shared" si="41"/>
        <v>2.5839853883872662E-2</v>
      </c>
      <c r="CM110" s="51" t="s">
        <v>1810</v>
      </c>
      <c r="CR110" s="78" t="s">
        <v>2038</v>
      </c>
      <c r="CS110" s="78" t="s">
        <v>2038</v>
      </c>
    </row>
    <row r="111" spans="1:97">
      <c r="A111" s="16" t="s">
        <v>3590</v>
      </c>
      <c r="B111" s="16" t="s">
        <v>1151</v>
      </c>
      <c r="C111" s="19">
        <v>49118441</v>
      </c>
      <c r="D111" s="19" t="s">
        <v>3782</v>
      </c>
      <c r="E111" s="19" t="s">
        <v>3804</v>
      </c>
      <c r="F111" s="19" t="s">
        <v>3805</v>
      </c>
      <c r="G111" s="47"/>
      <c r="H111" s="47" t="s">
        <v>3844</v>
      </c>
      <c r="I111" s="47" t="s">
        <v>5450</v>
      </c>
      <c r="J111" s="47" t="s">
        <v>5470</v>
      </c>
      <c r="K111" s="23">
        <v>42.425699999999999</v>
      </c>
      <c r="L111" s="23">
        <v>-110.3445</v>
      </c>
      <c r="N111" s="19" t="s">
        <v>5053</v>
      </c>
      <c r="P111" s="19" t="s">
        <v>5054</v>
      </c>
      <c r="Q111" s="55"/>
      <c r="R111" s="55"/>
      <c r="S111" s="55">
        <f>V111-U111</f>
        <v>20</v>
      </c>
      <c r="T111" s="19"/>
      <c r="U111" s="55">
        <v>7635</v>
      </c>
      <c r="V111" s="55">
        <v>7655</v>
      </c>
      <c r="W111" s="55"/>
      <c r="X111" s="55"/>
      <c r="Y111" s="51" t="s">
        <v>3798</v>
      </c>
      <c r="AA111" s="52">
        <v>7.6999998092651367</v>
      </c>
      <c r="AB111" s="19" t="s">
        <v>3837</v>
      </c>
      <c r="AC111" s="19">
        <v>182</v>
      </c>
      <c r="AD111" s="19">
        <v>30</v>
      </c>
      <c r="AE111" s="19">
        <v>-3</v>
      </c>
      <c r="AF111" s="19">
        <v>-3</v>
      </c>
      <c r="AG111" s="19">
        <v>6923</v>
      </c>
      <c r="AH111" s="19">
        <v>10300</v>
      </c>
      <c r="AI111" s="19">
        <v>-3</v>
      </c>
      <c r="AJ111" s="19"/>
      <c r="AK111" s="19"/>
      <c r="AL111" s="19">
        <v>395</v>
      </c>
      <c r="AM111" s="19">
        <v>18251</v>
      </c>
      <c r="AO111" s="19" t="s">
        <v>5030</v>
      </c>
      <c r="AP111" s="17">
        <f t="shared" si="24"/>
        <v>9.0817999999999994</v>
      </c>
      <c r="AQ111" s="17">
        <f t="shared" si="25"/>
        <v>2.4687000000000001</v>
      </c>
      <c r="AR111" s="17">
        <f>IF(AG111&gt;0,AG111*0.0435,0)</f>
        <v>301.15049999999997</v>
      </c>
      <c r="AS111" s="17">
        <f t="shared" si="27"/>
        <v>0</v>
      </c>
      <c r="AT111" s="17">
        <f t="shared" si="28"/>
        <v>312.70099999999996</v>
      </c>
      <c r="AU111" s="5">
        <f t="shared" si="29"/>
        <v>290.56299999999999</v>
      </c>
      <c r="AV111" s="5">
        <f t="shared" si="30"/>
        <v>0</v>
      </c>
      <c r="AW111" s="5"/>
      <c r="AX111" s="5"/>
      <c r="AY111" s="5">
        <f t="shared" si="31"/>
        <v>8.2239000000000004</v>
      </c>
      <c r="AZ111" s="5">
        <f t="shared" si="32"/>
        <v>298.7869</v>
      </c>
      <c r="BA111" s="7">
        <f t="shared" si="33"/>
        <v>2.2754497676895916E-2</v>
      </c>
      <c r="BB111" s="62">
        <f t="shared" si="34"/>
        <v>17821</v>
      </c>
      <c r="BC111" s="6">
        <f t="shared" si="35"/>
        <v>-1.1920603237968508E-2</v>
      </c>
      <c r="BD111" s="35">
        <f t="shared" si="36"/>
        <v>2.9043079491271214E-2</v>
      </c>
      <c r="BE111" s="32">
        <f t="shared" si="37"/>
        <v>7.8947620890243413E-3</v>
      </c>
      <c r="BF111" s="35">
        <f t="shared" si="38"/>
        <v>0.96306215841970444</v>
      </c>
      <c r="BG111" s="36">
        <f t="shared" si="39"/>
        <v>0.97247570090924329</v>
      </c>
      <c r="BH111" s="33">
        <f t="shared" si="40"/>
        <v>0</v>
      </c>
      <c r="BI111" s="33">
        <f t="shared" si="41"/>
        <v>2.7524299090756658E-2</v>
      </c>
      <c r="CM111" s="51" t="s">
        <v>3798</v>
      </c>
      <c r="CR111" s="78" t="s">
        <v>2038</v>
      </c>
      <c r="CS111" s="78" t="s">
        <v>2038</v>
      </c>
    </row>
    <row r="112" spans="1:97">
      <c r="A112" s="16" t="s">
        <v>3590</v>
      </c>
      <c r="B112" s="16" t="s">
        <v>1152</v>
      </c>
      <c r="C112" s="19">
        <v>49007421</v>
      </c>
      <c r="D112" s="19" t="s">
        <v>3782</v>
      </c>
      <c r="E112" s="19" t="s">
        <v>3804</v>
      </c>
      <c r="F112" s="19" t="s">
        <v>4950</v>
      </c>
      <c r="G112" s="47"/>
      <c r="H112" s="47" t="s">
        <v>3856</v>
      </c>
      <c r="I112" s="47" t="s">
        <v>5448</v>
      </c>
      <c r="J112" s="47" t="s">
        <v>5470</v>
      </c>
      <c r="K112" s="23">
        <v>42.487760000000002</v>
      </c>
      <c r="L112" s="23">
        <v>-110.46453</v>
      </c>
      <c r="M112" s="61" t="s">
        <v>4951</v>
      </c>
      <c r="N112" s="19" t="s">
        <v>4952</v>
      </c>
      <c r="P112" s="19" t="s">
        <v>5054</v>
      </c>
      <c r="Q112" s="55"/>
      <c r="R112" s="55"/>
      <c r="S112" s="55">
        <f>V112-U112</f>
        <v>65</v>
      </c>
      <c r="T112" s="19"/>
      <c r="U112" s="55">
        <v>9420</v>
      </c>
      <c r="V112" s="55">
        <v>9485</v>
      </c>
      <c r="W112" s="55">
        <v>14740</v>
      </c>
      <c r="X112" s="55"/>
      <c r="Y112" s="51" t="s">
        <v>3798</v>
      </c>
      <c r="Z112" s="40">
        <v>19115</v>
      </c>
      <c r="AA112" s="52">
        <v>7.9000000953674316</v>
      </c>
      <c r="AB112" s="19" t="s">
        <v>3837</v>
      </c>
      <c r="AC112" s="19">
        <v>84</v>
      </c>
      <c r="AD112" s="19">
        <v>14</v>
      </c>
      <c r="AE112" s="19">
        <v>3924</v>
      </c>
      <c r="AF112" s="19">
        <v>-3</v>
      </c>
      <c r="AG112" s="19">
        <v>-3</v>
      </c>
      <c r="AH112" s="19">
        <v>5400</v>
      </c>
      <c r="AI112" s="19">
        <v>1405</v>
      </c>
      <c r="AJ112" s="19"/>
      <c r="AK112" s="19"/>
      <c r="AL112" s="19">
        <v>35</v>
      </c>
      <c r="AM112" s="19">
        <v>10149</v>
      </c>
      <c r="AP112" s="17">
        <f t="shared" si="24"/>
        <v>4.1916000000000002</v>
      </c>
      <c r="AQ112" s="17">
        <f t="shared" si="25"/>
        <v>1.1520600000000001</v>
      </c>
      <c r="AR112" s="17">
        <f t="shared" ref="AR112:AR175" si="48">IF(AE112&gt;0,AE112*0.0435,0)</f>
        <v>170.69399999999999</v>
      </c>
      <c r="AS112" s="17">
        <f t="shared" si="27"/>
        <v>0</v>
      </c>
      <c r="AT112" s="17">
        <f t="shared" si="28"/>
        <v>176.03765999999999</v>
      </c>
      <c r="AU112" s="5">
        <f t="shared" si="29"/>
        <v>152.334</v>
      </c>
      <c r="AV112" s="5">
        <f t="shared" si="30"/>
        <v>23.027949999999997</v>
      </c>
      <c r="AW112" s="5"/>
      <c r="AX112" s="5"/>
      <c r="AY112" s="5">
        <f t="shared" si="31"/>
        <v>0.72870000000000001</v>
      </c>
      <c r="AZ112" s="5">
        <f t="shared" si="32"/>
        <v>176.09065000000001</v>
      </c>
      <c r="BA112" s="7">
        <f t="shared" si="33"/>
        <v>-1.504849184094926E-4</v>
      </c>
      <c r="BB112" s="62">
        <f t="shared" si="34"/>
        <v>10856</v>
      </c>
      <c r="BC112" s="6">
        <f t="shared" si="35"/>
        <v>3.3658652701737679E-2</v>
      </c>
      <c r="BD112" s="32">
        <f t="shared" si="36"/>
        <v>2.3810814117842742E-2</v>
      </c>
      <c r="BE112" s="32">
        <f t="shared" si="37"/>
        <v>6.5443951027297238E-3</v>
      </c>
      <c r="BF112" s="35">
        <f t="shared" si="38"/>
        <v>0.96964479077942756</v>
      </c>
      <c r="BG112" s="36">
        <f t="shared" si="39"/>
        <v>0.86508852116793256</v>
      </c>
      <c r="BH112" s="33">
        <f t="shared" si="40"/>
        <v>0.13077326933599254</v>
      </c>
      <c r="BI112" s="33">
        <f t="shared" si="41"/>
        <v>4.1382094960748907E-3</v>
      </c>
      <c r="CM112" s="51" t="s">
        <v>3798</v>
      </c>
      <c r="CR112" s="78" t="s">
        <v>2038</v>
      </c>
      <c r="CS112" s="78" t="s">
        <v>2038</v>
      </c>
    </row>
    <row r="113" spans="1:97">
      <c r="A113" s="63" t="s">
        <v>3591</v>
      </c>
      <c r="B113" s="63" t="s">
        <v>7267</v>
      </c>
      <c r="C113" s="63">
        <v>1597</v>
      </c>
      <c r="D113" s="19" t="s">
        <v>3782</v>
      </c>
      <c r="E113" s="63" t="s">
        <v>1831</v>
      </c>
      <c r="F113" s="63"/>
      <c r="G113" s="65" t="s">
        <v>264</v>
      </c>
      <c r="H113" s="65">
        <v>5</v>
      </c>
      <c r="I113" s="65">
        <v>12</v>
      </c>
      <c r="J113" s="65">
        <v>114</v>
      </c>
      <c r="K113" s="23">
        <v>41.522976</v>
      </c>
      <c r="L113" s="23">
        <v>-110.72423499999999</v>
      </c>
      <c r="M113" s="61" t="s">
        <v>7268</v>
      </c>
      <c r="N113" s="63" t="s">
        <v>7273</v>
      </c>
      <c r="O113" s="63"/>
      <c r="P113" s="63" t="s">
        <v>5054</v>
      </c>
      <c r="Q113" s="63"/>
      <c r="R113" s="63"/>
      <c r="S113" s="55" t="str">
        <f>IF(U113&gt;0,V113-U113,"")</f>
        <v/>
      </c>
      <c r="T113" s="63"/>
      <c r="U113" s="66"/>
      <c r="V113" s="63"/>
      <c r="W113" s="66"/>
      <c r="X113" s="66"/>
      <c r="Y113" s="63"/>
      <c r="Z113" s="64">
        <v>33694</v>
      </c>
      <c r="AA113" s="63">
        <v>7.4</v>
      </c>
      <c r="AB113" s="63"/>
      <c r="AC113" s="63">
        <v>10</v>
      </c>
      <c r="AD113" s="63">
        <v>3.6</v>
      </c>
      <c r="AE113" s="63">
        <v>1640.1</v>
      </c>
      <c r="AF113" s="63">
        <v>0</v>
      </c>
      <c r="AG113" s="63"/>
      <c r="AH113" s="63">
        <v>1991</v>
      </c>
      <c r="AI113" s="63">
        <v>866.2</v>
      </c>
      <c r="AJ113" s="63">
        <v>0</v>
      </c>
      <c r="AK113" s="63">
        <v>0</v>
      </c>
      <c r="AL113" s="63">
        <v>84.5</v>
      </c>
      <c r="AM113" s="63">
        <v>4595.3999999999996</v>
      </c>
      <c r="AN113" s="63"/>
      <c r="AO113" s="63" t="s">
        <v>7180</v>
      </c>
      <c r="AP113" s="17">
        <f t="shared" si="24"/>
        <v>0.499</v>
      </c>
      <c r="AQ113" s="17">
        <f t="shared" si="25"/>
        <v>0.29624400000000001</v>
      </c>
      <c r="AR113" s="17">
        <f t="shared" si="48"/>
        <v>71.344349999999991</v>
      </c>
      <c r="AS113" s="17">
        <f t="shared" si="27"/>
        <v>0</v>
      </c>
      <c r="AT113" s="17">
        <f t="shared" si="28"/>
        <v>72.139593999999988</v>
      </c>
      <c r="AU113" s="5">
        <f t="shared" si="29"/>
        <v>56.166109999999996</v>
      </c>
      <c r="AV113" s="5">
        <f t="shared" si="30"/>
        <v>14.197018</v>
      </c>
      <c r="AW113" s="5">
        <f>IF(AJ113&gt;0,AJ113*0.03333,0)</f>
        <v>0</v>
      </c>
      <c r="AX113" s="5">
        <f>IF(AK113&gt;0,AK113*0.0588,0)</f>
        <v>0</v>
      </c>
      <c r="AY113" s="5">
        <f t="shared" si="31"/>
        <v>1.7592900000000002</v>
      </c>
      <c r="AZ113" s="5">
        <f t="shared" si="32"/>
        <v>72.122417999999996</v>
      </c>
      <c r="BA113" s="7">
        <f t="shared" si="33"/>
        <v>1.190611427212875E-4</v>
      </c>
      <c r="BB113" s="62">
        <f t="shared" si="34"/>
        <v>4595.3999999999996</v>
      </c>
      <c r="BC113" s="28">
        <f t="shared" si="35"/>
        <v>0</v>
      </c>
      <c r="BD113" s="32">
        <f t="shared" si="36"/>
        <v>6.9171445572593611E-3</v>
      </c>
      <c r="BE113" s="32">
        <f t="shared" si="37"/>
        <v>4.1065382208832508E-3</v>
      </c>
      <c r="BF113" s="35">
        <f t="shared" si="38"/>
        <v>0.98897631722185741</v>
      </c>
      <c r="BG113" s="36">
        <f t="shared" si="39"/>
        <v>0.77876077310663649</v>
      </c>
      <c r="BH113" s="33">
        <f t="shared" si="40"/>
        <v>0.19684611794352208</v>
      </c>
      <c r="BI113" s="33">
        <f t="shared" si="41"/>
        <v>2.4393108949841369E-2</v>
      </c>
      <c r="BJ113" s="63">
        <v>0</v>
      </c>
      <c r="BK113" s="63">
        <v>2.1</v>
      </c>
      <c r="BL113" s="63">
        <v>0</v>
      </c>
      <c r="BM113" s="63">
        <v>3280</v>
      </c>
      <c r="BN113" s="63">
        <v>0</v>
      </c>
      <c r="BO113" s="63"/>
      <c r="BP113" s="63">
        <v>0</v>
      </c>
      <c r="BQ113" s="63">
        <v>0</v>
      </c>
      <c r="BR113" s="63">
        <v>0</v>
      </c>
      <c r="BS113" s="63">
        <v>0</v>
      </c>
      <c r="BT113" s="63">
        <v>0</v>
      </c>
      <c r="BU113" s="63">
        <v>0</v>
      </c>
      <c r="BV113" s="63">
        <v>0</v>
      </c>
      <c r="BW113" s="63">
        <v>0</v>
      </c>
      <c r="BX113" s="63"/>
      <c r="BY113" s="63"/>
      <c r="BZ113" s="63"/>
      <c r="CA113" s="63"/>
      <c r="CB113" s="63"/>
      <c r="CC113" s="63"/>
      <c r="CD113" s="63"/>
      <c r="CE113" s="63"/>
      <c r="CF113" s="63"/>
      <c r="CG113" s="63"/>
      <c r="CH113" s="63"/>
      <c r="CI113" s="63"/>
      <c r="CJ113" s="63"/>
      <c r="CK113" s="63"/>
      <c r="CL113" s="63"/>
      <c r="CM113" s="63"/>
      <c r="CN113" s="63">
        <v>19920331</v>
      </c>
      <c r="CO113" s="63" t="s">
        <v>7269</v>
      </c>
      <c r="CP113" s="66"/>
      <c r="CQ113" s="64">
        <v>33709</v>
      </c>
      <c r="CR113" s="78" t="s">
        <v>2040</v>
      </c>
      <c r="CS113" s="78" t="s">
        <v>2041</v>
      </c>
    </row>
    <row r="114" spans="1:97">
      <c r="A114" s="63" t="s">
        <v>3591</v>
      </c>
      <c r="B114" s="63" t="s">
        <v>3390</v>
      </c>
      <c r="C114" s="63">
        <v>1596</v>
      </c>
      <c r="D114" s="19" t="s">
        <v>3782</v>
      </c>
      <c r="E114" s="63" t="s">
        <v>1831</v>
      </c>
      <c r="F114" s="63"/>
      <c r="G114" s="65" t="s">
        <v>272</v>
      </c>
      <c r="H114" s="65">
        <v>33</v>
      </c>
      <c r="I114" s="65">
        <v>13</v>
      </c>
      <c r="J114" s="65">
        <v>114</v>
      </c>
      <c r="K114" s="23">
        <v>41.522976</v>
      </c>
      <c r="L114" s="23">
        <v>-110.72423499999999</v>
      </c>
      <c r="M114" s="61" t="s">
        <v>3391</v>
      </c>
      <c r="N114" s="63" t="s">
        <v>3394</v>
      </c>
      <c r="O114" s="63"/>
      <c r="P114" s="63" t="s">
        <v>5054</v>
      </c>
      <c r="Q114" s="63"/>
      <c r="R114" s="63"/>
      <c r="S114" s="55" t="str">
        <f>IF(U114&gt;0,V114-U114,"")</f>
        <v/>
      </c>
      <c r="T114" s="63"/>
      <c r="U114" s="66"/>
      <c r="V114" s="63"/>
      <c r="W114" s="66"/>
      <c r="X114" s="66"/>
      <c r="Y114" s="63"/>
      <c r="Z114" s="64">
        <v>33694</v>
      </c>
      <c r="AA114" s="63">
        <v>8.6999999999999993</v>
      </c>
      <c r="AB114" s="63"/>
      <c r="AC114" s="63">
        <v>12</v>
      </c>
      <c r="AD114" s="63">
        <v>2.4</v>
      </c>
      <c r="AE114" s="63">
        <v>2316.8000000000002</v>
      </c>
      <c r="AF114" s="63">
        <v>0</v>
      </c>
      <c r="AG114" s="63"/>
      <c r="AH114" s="63">
        <v>2986.4</v>
      </c>
      <c r="AI114" s="63">
        <v>890.6</v>
      </c>
      <c r="AJ114" s="63">
        <v>18</v>
      </c>
      <c r="AK114" s="63">
        <v>0</v>
      </c>
      <c r="AL114" s="63">
        <v>101.4</v>
      </c>
      <c r="AM114" s="63">
        <v>6327.7</v>
      </c>
      <c r="AN114" s="63"/>
      <c r="AO114" s="63" t="s">
        <v>7180</v>
      </c>
      <c r="AP114" s="17">
        <f t="shared" si="24"/>
        <v>0.5988</v>
      </c>
      <c r="AQ114" s="17">
        <f t="shared" si="25"/>
        <v>0.197496</v>
      </c>
      <c r="AR114" s="17">
        <f t="shared" si="48"/>
        <v>100.7808</v>
      </c>
      <c r="AS114" s="17">
        <f t="shared" si="27"/>
        <v>0</v>
      </c>
      <c r="AT114" s="17">
        <f t="shared" si="28"/>
        <v>101.577096</v>
      </c>
      <c r="AU114" s="5">
        <f t="shared" si="29"/>
        <v>84.246343999999993</v>
      </c>
      <c r="AV114" s="5">
        <f t="shared" si="30"/>
        <v>14.596933999999999</v>
      </c>
      <c r="AW114" s="5">
        <f>IF(AJ114&gt;0,AJ114*0.03333,0)</f>
        <v>0.59993999999999992</v>
      </c>
      <c r="AX114" s="5">
        <f>IF(AK114&gt;0,AK114*0.0588,0)</f>
        <v>0</v>
      </c>
      <c r="AY114" s="5">
        <f t="shared" si="31"/>
        <v>2.1111480000000005</v>
      </c>
      <c r="AZ114" s="5">
        <f t="shared" si="32"/>
        <v>101.554366</v>
      </c>
      <c r="BA114" s="7">
        <f t="shared" si="33"/>
        <v>1.1189797865972972E-4</v>
      </c>
      <c r="BB114" s="62">
        <f t="shared" si="34"/>
        <v>6327.6</v>
      </c>
      <c r="BC114" s="28">
        <f t="shared" si="35"/>
        <v>-7.9018276927022127E-6</v>
      </c>
      <c r="BD114" s="32">
        <f t="shared" si="36"/>
        <v>5.8950297220546647E-3</v>
      </c>
      <c r="BE114" s="32">
        <f t="shared" si="37"/>
        <v>1.9442965764644425E-3</v>
      </c>
      <c r="BF114" s="35">
        <f t="shared" si="38"/>
        <v>0.99216067370148087</v>
      </c>
      <c r="BG114" s="36">
        <f t="shared" si="39"/>
        <v>0.82956890302480935</v>
      </c>
      <c r="BH114" s="33">
        <f t="shared" si="40"/>
        <v>0.14373516939685291</v>
      </c>
      <c r="BI114" s="33">
        <f t="shared" si="41"/>
        <v>2.0788352910400727E-2</v>
      </c>
      <c r="BJ114" s="63">
        <v>0</v>
      </c>
      <c r="BK114" s="63">
        <v>14.1</v>
      </c>
      <c r="BL114" s="63">
        <v>0</v>
      </c>
      <c r="BM114" s="63">
        <v>4920</v>
      </c>
      <c r="BN114" s="63">
        <v>0</v>
      </c>
      <c r="BO114" s="63"/>
      <c r="BP114" s="63">
        <v>0</v>
      </c>
      <c r="BQ114" s="63">
        <v>0</v>
      </c>
      <c r="BR114" s="63">
        <v>0</v>
      </c>
      <c r="BS114" s="63">
        <v>0</v>
      </c>
      <c r="BT114" s="63">
        <v>0</v>
      </c>
      <c r="BU114" s="63">
        <v>0</v>
      </c>
      <c r="BV114" s="63">
        <v>0</v>
      </c>
      <c r="BW114" s="63">
        <v>0</v>
      </c>
      <c r="BX114" s="63"/>
      <c r="BY114" s="63"/>
      <c r="BZ114" s="63"/>
      <c r="CA114" s="63"/>
      <c r="CB114" s="63"/>
      <c r="CC114" s="63"/>
      <c r="CD114" s="63"/>
      <c r="CE114" s="63"/>
      <c r="CF114" s="63"/>
      <c r="CG114" s="63"/>
      <c r="CH114" s="63"/>
      <c r="CI114" s="63"/>
      <c r="CJ114" s="63"/>
      <c r="CK114" s="63"/>
      <c r="CL114" s="63"/>
      <c r="CM114" s="63"/>
      <c r="CN114" s="63">
        <v>19920331</v>
      </c>
      <c r="CO114" s="63" t="s">
        <v>7269</v>
      </c>
      <c r="CP114" s="66"/>
      <c r="CQ114" s="64">
        <v>33709</v>
      </c>
      <c r="CR114" s="78" t="s">
        <v>2040</v>
      </c>
      <c r="CS114" s="78" t="s">
        <v>2041</v>
      </c>
    </row>
    <row r="115" spans="1:97">
      <c r="A115" s="63" t="s">
        <v>3591</v>
      </c>
      <c r="B115" s="63" t="s">
        <v>807</v>
      </c>
      <c r="C115" s="63">
        <v>432</v>
      </c>
      <c r="D115" s="19" t="s">
        <v>3782</v>
      </c>
      <c r="E115" s="63" t="s">
        <v>1831</v>
      </c>
      <c r="F115" s="63"/>
      <c r="G115" s="65" t="s">
        <v>3599</v>
      </c>
      <c r="H115" s="65">
        <v>1</v>
      </c>
      <c r="I115" s="65">
        <v>18</v>
      </c>
      <c r="J115" s="65">
        <v>113</v>
      </c>
      <c r="K115" s="23">
        <v>41.237046999999997</v>
      </c>
      <c r="L115" s="23">
        <v>-110.752729</v>
      </c>
      <c r="M115" s="61" t="s">
        <v>808</v>
      </c>
      <c r="N115" s="63" t="s">
        <v>809</v>
      </c>
      <c r="O115" s="63"/>
      <c r="P115" s="63" t="s">
        <v>5054</v>
      </c>
      <c r="Q115" s="63"/>
      <c r="R115" s="63"/>
      <c r="S115" s="55" t="str">
        <f>IF(U115&gt;0,V115-U115,"")</f>
        <v/>
      </c>
      <c r="T115" s="63"/>
      <c r="U115" s="66"/>
      <c r="V115" s="63"/>
      <c r="W115" s="66"/>
      <c r="X115" s="66"/>
      <c r="Y115" s="63"/>
      <c r="Z115" s="64">
        <v>31212</v>
      </c>
      <c r="AA115" s="63">
        <v>6.82</v>
      </c>
      <c r="AB115" s="63"/>
      <c r="AC115" s="63">
        <v>133</v>
      </c>
      <c r="AD115" s="63">
        <v>3</v>
      </c>
      <c r="AE115" s="63">
        <v>922</v>
      </c>
      <c r="AF115" s="63">
        <v>22</v>
      </c>
      <c r="AG115" s="63"/>
      <c r="AH115" s="63">
        <v>1584</v>
      </c>
      <c r="AI115" s="63">
        <v>85</v>
      </c>
      <c r="AJ115" s="63">
        <v>0</v>
      </c>
      <c r="AK115" s="63">
        <v>0</v>
      </c>
      <c r="AL115" s="63">
        <v>0</v>
      </c>
      <c r="AM115" s="63">
        <v>2705</v>
      </c>
      <c r="AN115" s="63"/>
      <c r="AO115" s="63" t="s">
        <v>3433</v>
      </c>
      <c r="AP115" s="17">
        <f t="shared" si="24"/>
        <v>6.6367000000000003</v>
      </c>
      <c r="AQ115" s="17">
        <f t="shared" si="25"/>
        <v>0.24687000000000001</v>
      </c>
      <c r="AR115" s="17">
        <f t="shared" si="48"/>
        <v>40.106999999999999</v>
      </c>
      <c r="AS115" s="17">
        <f t="shared" si="27"/>
        <v>0.56275999999999993</v>
      </c>
      <c r="AT115" s="17">
        <f t="shared" si="28"/>
        <v>47.553329999999995</v>
      </c>
      <c r="AU115" s="5">
        <f t="shared" si="29"/>
        <v>44.684640000000002</v>
      </c>
      <c r="AV115" s="5">
        <f t="shared" si="30"/>
        <v>1.3931499999999999</v>
      </c>
      <c r="AW115" s="5">
        <f>IF(AJ115&gt;0,AJ115*0.03333,0)</f>
        <v>0</v>
      </c>
      <c r="AX115" s="5">
        <f>IF(AK115&gt;0,AK115*0.0588,0)</f>
        <v>0</v>
      </c>
      <c r="AY115" s="5">
        <f t="shared" si="31"/>
        <v>0</v>
      </c>
      <c r="AZ115" s="5">
        <f t="shared" si="32"/>
        <v>46.07779</v>
      </c>
      <c r="BA115" s="7">
        <f t="shared" si="33"/>
        <v>1.575907668305148E-2</v>
      </c>
      <c r="BB115" s="62">
        <f t="shared" si="34"/>
        <v>2749</v>
      </c>
      <c r="BC115" s="28">
        <f t="shared" si="35"/>
        <v>8.0674734140080678E-3</v>
      </c>
      <c r="BD115" s="32">
        <f t="shared" si="36"/>
        <v>0.13956330713327544</v>
      </c>
      <c r="BE115" s="32">
        <f t="shared" si="37"/>
        <v>5.1914345430698547E-3</v>
      </c>
      <c r="BF115" s="35">
        <f t="shared" si="38"/>
        <v>0.85524525832365472</v>
      </c>
      <c r="BG115" s="36">
        <f t="shared" si="39"/>
        <v>0.96976526000921492</v>
      </c>
      <c r="BH115" s="33">
        <f t="shared" si="40"/>
        <v>3.0234739990785145E-2</v>
      </c>
      <c r="BI115" s="33">
        <f t="shared" si="41"/>
        <v>0</v>
      </c>
      <c r="BJ115" s="63">
        <v>0</v>
      </c>
      <c r="BK115" s="63">
        <v>0</v>
      </c>
      <c r="BL115" s="63">
        <v>0</v>
      </c>
      <c r="BM115" s="63">
        <v>0</v>
      </c>
      <c r="BN115" s="63">
        <v>0</v>
      </c>
      <c r="BO115" s="63"/>
      <c r="BP115" s="63">
        <v>0</v>
      </c>
      <c r="BQ115" s="63">
        <v>0</v>
      </c>
      <c r="BR115" s="63">
        <v>0</v>
      </c>
      <c r="BS115" s="63">
        <v>0</v>
      </c>
      <c r="BT115" s="63">
        <v>0</v>
      </c>
      <c r="BU115" s="63">
        <v>0</v>
      </c>
      <c r="BV115" s="63">
        <v>0</v>
      </c>
      <c r="BW115" s="63">
        <v>0</v>
      </c>
      <c r="BX115" s="63"/>
      <c r="BY115" s="63"/>
      <c r="BZ115" s="63"/>
      <c r="CA115" s="63"/>
      <c r="CB115" s="63"/>
      <c r="CC115" s="63"/>
      <c r="CD115" s="63"/>
      <c r="CE115" s="63"/>
      <c r="CF115" s="63"/>
      <c r="CG115" s="63"/>
      <c r="CH115" s="63"/>
      <c r="CI115" s="63"/>
      <c r="CJ115" s="63"/>
      <c r="CK115" s="63"/>
      <c r="CL115" s="63"/>
      <c r="CM115" s="63"/>
      <c r="CN115" s="63">
        <v>19850614</v>
      </c>
      <c r="CO115" s="63"/>
      <c r="CP115" s="66"/>
      <c r="CQ115" s="63"/>
      <c r="CR115" s="78" t="s">
        <v>2040</v>
      </c>
      <c r="CS115" s="78" t="s">
        <v>2041</v>
      </c>
    </row>
    <row r="116" spans="1:97">
      <c r="A116" s="16" t="s">
        <v>3590</v>
      </c>
      <c r="B116" s="16" t="s">
        <v>1148</v>
      </c>
      <c r="C116" s="19">
        <v>49007715</v>
      </c>
      <c r="D116" s="19" t="s">
        <v>3782</v>
      </c>
      <c r="E116" s="19" t="s">
        <v>3804</v>
      </c>
      <c r="F116" s="19" t="s">
        <v>3843</v>
      </c>
      <c r="G116" s="47"/>
      <c r="H116" s="47" t="s">
        <v>5212</v>
      </c>
      <c r="I116" s="47" t="s">
        <v>5449</v>
      </c>
      <c r="J116" s="47" t="s">
        <v>5468</v>
      </c>
      <c r="K116" s="23">
        <v>42.279719999999998</v>
      </c>
      <c r="L116" s="23">
        <v>-110.31270000000001</v>
      </c>
      <c r="M116" s="61" t="s">
        <v>5213</v>
      </c>
      <c r="N116" s="19" t="s">
        <v>5214</v>
      </c>
      <c r="P116" s="19" t="s">
        <v>5054</v>
      </c>
      <c r="Q116" s="55"/>
      <c r="R116" s="55"/>
      <c r="S116" s="55">
        <f t="shared" ref="S116:S134" si="49">V116-U116</f>
        <v>21</v>
      </c>
      <c r="T116" s="19"/>
      <c r="U116" s="55">
        <v>8303</v>
      </c>
      <c r="V116" s="55">
        <v>8324</v>
      </c>
      <c r="W116" s="55"/>
      <c r="X116" s="55"/>
      <c r="Y116" s="51" t="s">
        <v>3788</v>
      </c>
      <c r="Z116" s="40">
        <v>25222</v>
      </c>
      <c r="AA116" s="52">
        <v>6.8000001907348633</v>
      </c>
      <c r="AB116" s="19" t="s">
        <v>3789</v>
      </c>
      <c r="AC116" s="19">
        <v>259</v>
      </c>
      <c r="AD116" s="19">
        <v>41</v>
      </c>
      <c r="AE116" s="19">
        <v>6300</v>
      </c>
      <c r="AF116" s="19">
        <v>28</v>
      </c>
      <c r="AG116" s="19">
        <v>-3</v>
      </c>
      <c r="AH116" s="19">
        <v>9900</v>
      </c>
      <c r="AI116" s="19">
        <v>622</v>
      </c>
      <c r="AJ116" s="19"/>
      <c r="AK116" s="19"/>
      <c r="AL116" s="19">
        <v>80</v>
      </c>
      <c r="AM116" s="19">
        <v>16914</v>
      </c>
      <c r="AP116" s="17">
        <f t="shared" si="24"/>
        <v>12.924099999999999</v>
      </c>
      <c r="AQ116" s="17">
        <f t="shared" si="25"/>
        <v>3.3738900000000003</v>
      </c>
      <c r="AR116" s="17">
        <f t="shared" si="48"/>
        <v>274.04999999999995</v>
      </c>
      <c r="AS116" s="17">
        <f t="shared" si="27"/>
        <v>0.71623999999999999</v>
      </c>
      <c r="AT116" s="17">
        <f t="shared" si="28"/>
        <v>291.06423000000001</v>
      </c>
      <c r="AU116" s="5">
        <f t="shared" si="29"/>
        <v>279.279</v>
      </c>
      <c r="AV116" s="5">
        <f t="shared" si="30"/>
        <v>10.194579999999998</v>
      </c>
      <c r="AW116" s="5"/>
      <c r="AX116" s="5"/>
      <c r="AY116" s="5">
        <f t="shared" si="31"/>
        <v>1.6656000000000002</v>
      </c>
      <c r="AZ116" s="5">
        <f t="shared" si="32"/>
        <v>291.13917999999995</v>
      </c>
      <c r="BA116" s="7">
        <f t="shared" si="33"/>
        <v>-1.2873507559831081E-4</v>
      </c>
      <c r="BB116" s="62">
        <f t="shared" si="34"/>
        <v>17227</v>
      </c>
      <c r="BC116" s="6">
        <f t="shared" si="35"/>
        <v>9.167862687091766E-3</v>
      </c>
      <c r="BD116" s="32">
        <f t="shared" si="36"/>
        <v>4.440291409219195E-2</v>
      </c>
      <c r="BE116" s="32">
        <f t="shared" si="37"/>
        <v>1.1591565201948725E-2</v>
      </c>
      <c r="BF116" s="35">
        <f t="shared" si="38"/>
        <v>0.94400552070585919</v>
      </c>
      <c r="BG116" s="36">
        <f t="shared" si="39"/>
        <v>0.95926285153375801</v>
      </c>
      <c r="BH116" s="33">
        <f t="shared" si="40"/>
        <v>3.501617336423081E-2</v>
      </c>
      <c r="BI116" s="33">
        <f t="shared" si="41"/>
        <v>5.7209751020113487E-3</v>
      </c>
      <c r="CM116" s="51" t="s">
        <v>3788</v>
      </c>
      <c r="CR116" s="78" t="s">
        <v>2041</v>
      </c>
      <c r="CS116" s="78" t="s">
        <v>2041</v>
      </c>
    </row>
    <row r="117" spans="1:97">
      <c r="A117" s="16" t="s">
        <v>3590</v>
      </c>
      <c r="B117" s="16" t="s">
        <v>1149</v>
      </c>
      <c r="C117" s="19">
        <v>49124758</v>
      </c>
      <c r="D117" s="19" t="s">
        <v>3782</v>
      </c>
      <c r="E117" s="19" t="s">
        <v>3804</v>
      </c>
      <c r="F117" s="19" t="s">
        <v>3816</v>
      </c>
      <c r="G117" s="47"/>
      <c r="H117" s="47" t="s">
        <v>3859</v>
      </c>
      <c r="I117" s="47" t="s">
        <v>5449</v>
      </c>
      <c r="J117" s="47" t="s">
        <v>5470</v>
      </c>
      <c r="K117" s="23">
        <v>42.340299999999999</v>
      </c>
      <c r="L117" s="23">
        <v>-110.37560000000001</v>
      </c>
      <c r="M117" s="61" t="s">
        <v>5078</v>
      </c>
      <c r="N117" s="19" t="s">
        <v>4438</v>
      </c>
      <c r="P117" s="19" t="s">
        <v>5054</v>
      </c>
      <c r="Q117" s="55"/>
      <c r="R117" s="55"/>
      <c r="S117" s="55">
        <f t="shared" si="49"/>
        <v>0</v>
      </c>
      <c r="T117" s="31" t="s">
        <v>2512</v>
      </c>
      <c r="Y117" s="51" t="s">
        <v>3798</v>
      </c>
      <c r="Z117" s="40">
        <v>28690</v>
      </c>
      <c r="AA117" s="52">
        <v>7.1999998092651367</v>
      </c>
      <c r="AB117" s="19" t="s">
        <v>3789</v>
      </c>
      <c r="AC117" s="19">
        <v>2833</v>
      </c>
      <c r="AD117" s="19">
        <v>157</v>
      </c>
      <c r="AE117" s="19">
        <v>7301</v>
      </c>
      <c r="AF117" s="19">
        <v>368</v>
      </c>
      <c r="AG117" s="19">
        <v>-3</v>
      </c>
      <c r="AH117" s="19">
        <v>16300</v>
      </c>
      <c r="AI117" s="19">
        <v>329</v>
      </c>
      <c r="AJ117" s="19"/>
      <c r="AK117" s="19"/>
      <c r="AL117" s="19">
        <v>780</v>
      </c>
      <c r="AM117" s="19">
        <v>27901</v>
      </c>
      <c r="AO117" s="19" t="s">
        <v>5038</v>
      </c>
      <c r="AP117" s="17">
        <f t="shared" si="24"/>
        <v>141.36670000000001</v>
      </c>
      <c r="AQ117" s="17">
        <f t="shared" si="25"/>
        <v>12.91953</v>
      </c>
      <c r="AR117" s="17">
        <f t="shared" si="48"/>
        <v>317.59350000000001</v>
      </c>
      <c r="AS117" s="17">
        <f t="shared" si="27"/>
        <v>9.4134399999999996</v>
      </c>
      <c r="AT117" s="17">
        <f t="shared" si="28"/>
        <v>481.29316999999998</v>
      </c>
      <c r="AU117" s="5">
        <f t="shared" si="29"/>
        <v>459.82299999999998</v>
      </c>
      <c r="AV117" s="5">
        <f t="shared" si="30"/>
        <v>5.3923099999999993</v>
      </c>
      <c r="AW117" s="5"/>
      <c r="AX117" s="5"/>
      <c r="AY117" s="5">
        <f t="shared" si="31"/>
        <v>16.239600000000003</v>
      </c>
      <c r="AZ117" s="5">
        <f t="shared" si="32"/>
        <v>481.45490999999998</v>
      </c>
      <c r="BA117" s="7">
        <f t="shared" si="33"/>
        <v>-1.6799825765428572E-4</v>
      </c>
      <c r="BB117" s="62">
        <f t="shared" si="34"/>
        <v>28065</v>
      </c>
      <c r="BC117" s="6">
        <f t="shared" si="35"/>
        <v>2.9303505699889219E-3</v>
      </c>
      <c r="BD117" s="32">
        <f t="shared" si="36"/>
        <v>0.29372263894789952</v>
      </c>
      <c r="BE117" s="32">
        <f t="shared" si="37"/>
        <v>2.6843368668622497E-2</v>
      </c>
      <c r="BF117" s="45">
        <f t="shared" si="38"/>
        <v>0.67943399238347801</v>
      </c>
      <c r="BG117" s="36">
        <f t="shared" si="39"/>
        <v>0.95506970735847307</v>
      </c>
      <c r="BH117" s="33">
        <f t="shared" si="40"/>
        <v>1.1200031172181834E-2</v>
      </c>
      <c r="BI117" s="33">
        <f t="shared" si="41"/>
        <v>3.3730261469345081E-2</v>
      </c>
      <c r="CM117" s="51" t="s">
        <v>5071</v>
      </c>
      <c r="CR117" s="78" t="s">
        <v>2041</v>
      </c>
      <c r="CS117" s="78" t="s">
        <v>2041</v>
      </c>
    </row>
    <row r="118" spans="1:97">
      <c r="A118" s="20" t="s">
        <v>3590</v>
      </c>
      <c r="B118" s="16" t="s">
        <v>1120</v>
      </c>
      <c r="C118" s="19">
        <v>49017488</v>
      </c>
      <c r="D118" s="19" t="s">
        <v>3782</v>
      </c>
      <c r="E118" s="19" t="s">
        <v>1707</v>
      </c>
      <c r="F118" s="19" t="s">
        <v>6521</v>
      </c>
      <c r="G118" s="47"/>
      <c r="H118" s="47" t="s">
        <v>1808</v>
      </c>
      <c r="I118" s="47" t="s">
        <v>5459</v>
      </c>
      <c r="J118" s="47" t="s">
        <v>5483</v>
      </c>
      <c r="K118" s="23">
        <v>41.210160000000002</v>
      </c>
      <c r="L118" s="23">
        <v>-108.98377000000001</v>
      </c>
      <c r="M118" s="61" t="s">
        <v>6522</v>
      </c>
      <c r="N118" s="19" t="s">
        <v>2524</v>
      </c>
      <c r="P118" s="19" t="s">
        <v>5054</v>
      </c>
      <c r="Q118" s="55">
        <v>426</v>
      </c>
      <c r="R118" s="55">
        <v>709</v>
      </c>
      <c r="S118" s="55">
        <f t="shared" si="49"/>
        <v>24</v>
      </c>
      <c r="T118" s="31" t="s">
        <v>2505</v>
      </c>
      <c r="U118" s="55">
        <v>6262</v>
      </c>
      <c r="V118" s="55">
        <v>6286</v>
      </c>
      <c r="W118" s="55"/>
      <c r="X118" s="55"/>
      <c r="Y118" s="51" t="s">
        <v>3788</v>
      </c>
      <c r="Z118" s="40">
        <v>23522</v>
      </c>
      <c r="AA118" s="52">
        <v>7.5999999046325684</v>
      </c>
      <c r="AB118" s="19" t="s">
        <v>3789</v>
      </c>
      <c r="AC118" s="19">
        <v>416</v>
      </c>
      <c r="AD118" s="19">
        <v>87</v>
      </c>
      <c r="AE118" s="19">
        <v>8122</v>
      </c>
      <c r="AF118" s="19">
        <v>20</v>
      </c>
      <c r="AG118" s="19">
        <v>-3</v>
      </c>
      <c r="AH118" s="19">
        <v>13100</v>
      </c>
      <c r="AI118" s="19">
        <v>732</v>
      </c>
      <c r="AJ118" s="19"/>
      <c r="AK118" s="19"/>
      <c r="AL118" s="19">
        <v>28</v>
      </c>
      <c r="AM118" s="19">
        <v>22135</v>
      </c>
      <c r="AP118" s="17">
        <f t="shared" si="24"/>
        <v>20.758400000000002</v>
      </c>
      <c r="AQ118" s="17">
        <f t="shared" si="25"/>
        <v>7.15923</v>
      </c>
      <c r="AR118" s="17">
        <f t="shared" si="48"/>
        <v>353.30699999999996</v>
      </c>
      <c r="AS118" s="17">
        <f t="shared" si="27"/>
        <v>0.51159999999999994</v>
      </c>
      <c r="AT118" s="17">
        <f t="shared" si="28"/>
        <v>381.73622999999992</v>
      </c>
      <c r="AU118" s="5">
        <f t="shared" si="29"/>
        <v>369.55099999999999</v>
      </c>
      <c r="AV118" s="5">
        <f t="shared" si="30"/>
        <v>11.997479999999999</v>
      </c>
      <c r="AW118" s="5"/>
      <c r="AX118" s="5"/>
      <c r="AY118" s="5">
        <f t="shared" si="31"/>
        <v>0.58296000000000003</v>
      </c>
      <c r="AZ118" s="5">
        <f t="shared" si="32"/>
        <v>382.13144</v>
      </c>
      <c r="BA118" s="7">
        <f t="shared" si="33"/>
        <v>-5.173801896866207E-4</v>
      </c>
      <c r="BB118" s="62">
        <f t="shared" si="34"/>
        <v>22502</v>
      </c>
      <c r="BC118" s="6">
        <f t="shared" si="35"/>
        <v>8.2218787104868154E-3</v>
      </c>
      <c r="BD118" s="32">
        <f t="shared" si="36"/>
        <v>5.4378909751374674E-2</v>
      </c>
      <c r="BE118" s="32">
        <f t="shared" si="37"/>
        <v>1.8754389647532281E-2</v>
      </c>
      <c r="BF118" s="35">
        <f t="shared" si="38"/>
        <v>0.92686670060109311</v>
      </c>
      <c r="BG118" s="36">
        <f t="shared" si="39"/>
        <v>0.96707823883844779</v>
      </c>
      <c r="BH118" s="33">
        <f t="shared" si="40"/>
        <v>3.1396212779560874E-2</v>
      </c>
      <c r="BI118" s="33">
        <f t="shared" si="41"/>
        <v>1.5255483819912857E-3</v>
      </c>
      <c r="CM118" s="51" t="s">
        <v>3788</v>
      </c>
      <c r="CR118" s="78" t="s">
        <v>2042</v>
      </c>
      <c r="CS118" s="78" t="s">
        <v>2042</v>
      </c>
    </row>
    <row r="119" spans="1:97">
      <c r="A119" s="20" t="s">
        <v>3590</v>
      </c>
      <c r="B119" s="16" t="s">
        <v>416</v>
      </c>
      <c r="C119" s="19">
        <v>49009308</v>
      </c>
      <c r="D119" s="19" t="s">
        <v>3782</v>
      </c>
      <c r="E119" s="19" t="s">
        <v>1707</v>
      </c>
      <c r="F119" s="19" t="s">
        <v>3268</v>
      </c>
      <c r="G119" s="47"/>
      <c r="H119" s="47" t="s">
        <v>5226</v>
      </c>
      <c r="I119" s="47" t="s">
        <v>5460</v>
      </c>
      <c r="J119" s="47" t="s">
        <v>5483</v>
      </c>
      <c r="K119" s="23">
        <v>41.28792</v>
      </c>
      <c r="L119" s="23">
        <v>-109.0531</v>
      </c>
      <c r="M119" s="61" t="s">
        <v>3269</v>
      </c>
      <c r="N119" s="19" t="s">
        <v>7630</v>
      </c>
      <c r="P119" s="19" t="s">
        <v>5054</v>
      </c>
      <c r="Q119" s="55"/>
      <c r="R119" s="55"/>
      <c r="S119" s="55">
        <f t="shared" si="49"/>
        <v>-3882</v>
      </c>
      <c r="T119" s="19"/>
      <c r="U119" s="55">
        <v>3882</v>
      </c>
      <c r="Y119" s="51" t="s">
        <v>3788</v>
      </c>
      <c r="Z119" s="40">
        <v>22916</v>
      </c>
      <c r="AA119" s="52">
        <v>6.1999998092651367</v>
      </c>
      <c r="AB119" s="19" t="s">
        <v>3837</v>
      </c>
      <c r="AC119" s="19">
        <v>588</v>
      </c>
      <c r="AD119" s="19">
        <v>221</v>
      </c>
      <c r="AE119" s="19">
        <v>19404</v>
      </c>
      <c r="AF119" s="19">
        <v>-3</v>
      </c>
      <c r="AG119" s="19">
        <v>-3</v>
      </c>
      <c r="AH119" s="19">
        <v>31100</v>
      </c>
      <c r="AI119" s="19">
        <v>281</v>
      </c>
      <c r="AJ119" s="19"/>
      <c r="AK119" s="19"/>
      <c r="AL119" s="19">
        <v>476</v>
      </c>
      <c r="AM119" s="19">
        <v>51927</v>
      </c>
      <c r="AP119" s="17">
        <f t="shared" si="24"/>
        <v>29.341200000000001</v>
      </c>
      <c r="AQ119" s="17">
        <f t="shared" si="25"/>
        <v>18.18609</v>
      </c>
      <c r="AR119" s="17">
        <f t="shared" si="48"/>
        <v>844.07399999999996</v>
      </c>
      <c r="AS119" s="17">
        <f t="shared" si="27"/>
        <v>0</v>
      </c>
      <c r="AT119" s="17">
        <f t="shared" si="28"/>
        <v>891.60128999999995</v>
      </c>
      <c r="AU119" s="5">
        <f t="shared" si="29"/>
        <v>877.33100000000002</v>
      </c>
      <c r="AV119" s="5">
        <f t="shared" si="30"/>
        <v>4.6055899999999994</v>
      </c>
      <c r="AW119" s="5"/>
      <c r="AX119" s="5"/>
      <c r="AY119" s="5">
        <f t="shared" si="31"/>
        <v>9.9103200000000005</v>
      </c>
      <c r="AZ119" s="5">
        <f t="shared" si="32"/>
        <v>891.84690999999998</v>
      </c>
      <c r="BA119" s="7">
        <f t="shared" si="33"/>
        <v>-1.3772197028208099E-4</v>
      </c>
      <c r="BB119" s="62">
        <f t="shared" si="34"/>
        <v>52064</v>
      </c>
      <c r="BC119" s="6">
        <f t="shared" si="35"/>
        <v>1.3174216999548038E-3</v>
      </c>
      <c r="BD119" s="32">
        <f t="shared" si="36"/>
        <v>3.2908431525486018E-2</v>
      </c>
      <c r="BE119" s="32">
        <f t="shared" si="37"/>
        <v>2.0397110461784999E-2</v>
      </c>
      <c r="BF119" s="35">
        <f t="shared" si="38"/>
        <v>0.946694458012729</v>
      </c>
      <c r="BG119" s="36">
        <f t="shared" si="39"/>
        <v>0.98372376487798785</v>
      </c>
      <c r="BH119" s="33">
        <f t="shared" si="40"/>
        <v>5.1641037809953272E-3</v>
      </c>
      <c r="BI119" s="33">
        <f t="shared" si="41"/>
        <v>1.1112131341016813E-2</v>
      </c>
      <c r="CM119" s="51" t="s">
        <v>3820</v>
      </c>
      <c r="CR119" s="78" t="s">
        <v>2042</v>
      </c>
      <c r="CS119" s="78" t="s">
        <v>2042</v>
      </c>
    </row>
    <row r="120" spans="1:97">
      <c r="A120" s="20" t="s">
        <v>3590</v>
      </c>
      <c r="B120" s="16" t="s">
        <v>448</v>
      </c>
      <c r="C120" s="19">
        <v>49017484</v>
      </c>
      <c r="D120" s="19" t="s">
        <v>3782</v>
      </c>
      <c r="E120" s="19" t="s">
        <v>1707</v>
      </c>
      <c r="F120" s="19" t="s">
        <v>3268</v>
      </c>
      <c r="G120" s="47"/>
      <c r="H120" s="47" t="s">
        <v>4890</v>
      </c>
      <c r="I120" s="47" t="s">
        <v>5460</v>
      </c>
      <c r="J120" s="47" t="s">
        <v>5483</v>
      </c>
      <c r="K120" s="23">
        <v>41.292400000000001</v>
      </c>
      <c r="L120" s="23">
        <v>-109.03636</v>
      </c>
      <c r="M120" s="61" t="s">
        <v>6520</v>
      </c>
      <c r="N120" s="19" t="s">
        <v>7631</v>
      </c>
      <c r="P120" s="19" t="s">
        <v>5054</v>
      </c>
      <c r="Q120" s="55"/>
      <c r="R120" s="55"/>
      <c r="S120" s="55">
        <f t="shared" si="49"/>
        <v>28</v>
      </c>
      <c r="T120" s="19"/>
      <c r="U120" s="55">
        <v>3952</v>
      </c>
      <c r="V120" s="55">
        <v>3980</v>
      </c>
      <c r="W120" s="55"/>
      <c r="X120" s="55"/>
      <c r="Y120" s="51" t="s">
        <v>3798</v>
      </c>
      <c r="Z120" s="40">
        <v>23669</v>
      </c>
      <c r="AA120" s="52">
        <v>8.8999996185302734</v>
      </c>
      <c r="AB120" s="19" t="s">
        <v>3789</v>
      </c>
      <c r="AC120" s="19">
        <v>70</v>
      </c>
      <c r="AD120" s="19">
        <v>42</v>
      </c>
      <c r="AE120" s="19">
        <v>4121</v>
      </c>
      <c r="AF120" s="19">
        <v>130</v>
      </c>
      <c r="AG120" s="19">
        <v>-3</v>
      </c>
      <c r="AH120" s="19">
        <v>3400</v>
      </c>
      <c r="AI120" s="19">
        <v>2342</v>
      </c>
      <c r="AJ120" s="19"/>
      <c r="AK120" s="19"/>
      <c r="AL120" s="19">
        <v>2325</v>
      </c>
      <c r="AM120" s="19">
        <v>11459</v>
      </c>
      <c r="AP120" s="17">
        <f t="shared" si="24"/>
        <v>3.4929999999999999</v>
      </c>
      <c r="AQ120" s="17">
        <f t="shared" si="25"/>
        <v>3.4561800000000003</v>
      </c>
      <c r="AR120" s="17">
        <f t="shared" si="48"/>
        <v>179.26349999999999</v>
      </c>
      <c r="AS120" s="17">
        <f t="shared" si="27"/>
        <v>3.3253999999999997</v>
      </c>
      <c r="AT120" s="17">
        <f t="shared" si="28"/>
        <v>189.53808000000001</v>
      </c>
      <c r="AU120" s="5">
        <f t="shared" si="29"/>
        <v>95.914000000000001</v>
      </c>
      <c r="AV120" s="5">
        <f t="shared" si="30"/>
        <v>38.385379999999998</v>
      </c>
      <c r="AW120" s="5"/>
      <c r="AX120" s="5"/>
      <c r="AY120" s="5">
        <f t="shared" si="31"/>
        <v>48.406500000000001</v>
      </c>
      <c r="AZ120" s="5">
        <f t="shared" si="32"/>
        <v>182.70587999999998</v>
      </c>
      <c r="BA120" s="7">
        <f t="shared" si="33"/>
        <v>1.8354092300114228E-2</v>
      </c>
      <c r="BB120" s="62">
        <f t="shared" si="34"/>
        <v>12427</v>
      </c>
      <c r="BC120" s="6">
        <f t="shared" si="35"/>
        <v>4.0525831030729299E-2</v>
      </c>
      <c r="BD120" s="32">
        <f t="shared" si="36"/>
        <v>1.8429014370093859E-2</v>
      </c>
      <c r="BE120" s="32">
        <f t="shared" si="37"/>
        <v>1.8234752615411111E-2</v>
      </c>
      <c r="BF120" s="35">
        <f t="shared" si="38"/>
        <v>0.963336233014495</v>
      </c>
      <c r="BG120" s="37">
        <f t="shared" si="39"/>
        <v>0.52496394752046305</v>
      </c>
      <c r="BH120" s="33">
        <f t="shared" si="40"/>
        <v>0.21009384043907073</v>
      </c>
      <c r="BI120" s="33">
        <f t="shared" si="41"/>
        <v>0.26494221204046636</v>
      </c>
      <c r="CM120" s="51" t="s">
        <v>3815</v>
      </c>
      <c r="CR120" s="78" t="s">
        <v>2042</v>
      </c>
      <c r="CS120" s="78" t="s">
        <v>2042</v>
      </c>
    </row>
    <row r="121" spans="1:97">
      <c r="A121" s="20" t="s">
        <v>3590</v>
      </c>
      <c r="B121" s="16" t="s">
        <v>1124</v>
      </c>
      <c r="C121" s="19">
        <v>49009366</v>
      </c>
      <c r="D121" s="19" t="s">
        <v>3782</v>
      </c>
      <c r="E121" s="19" t="s">
        <v>1707</v>
      </c>
      <c r="F121" s="19" t="s">
        <v>2528</v>
      </c>
      <c r="G121" s="47"/>
      <c r="H121" s="47" t="s">
        <v>4441</v>
      </c>
      <c r="I121" s="47" t="s">
        <v>5461</v>
      </c>
      <c r="J121" s="47" t="s">
        <v>5483</v>
      </c>
      <c r="K121" s="23">
        <v>41.373440000000002</v>
      </c>
      <c r="L121" s="23">
        <v>-109.02152</v>
      </c>
      <c r="M121" s="61" t="s">
        <v>3281</v>
      </c>
      <c r="N121" s="19" t="s">
        <v>3282</v>
      </c>
      <c r="P121" s="19" t="s">
        <v>5054</v>
      </c>
      <c r="Q121" s="55">
        <v>367</v>
      </c>
      <c r="R121" s="55"/>
      <c r="S121" s="55">
        <f t="shared" si="49"/>
        <v>36</v>
      </c>
      <c r="T121" s="19"/>
      <c r="U121" s="55">
        <v>4216</v>
      </c>
      <c r="V121" s="55">
        <v>4252</v>
      </c>
      <c r="W121" s="55">
        <v>4822</v>
      </c>
      <c r="X121" s="55"/>
      <c r="Y121" s="51" t="s">
        <v>3798</v>
      </c>
      <c r="Z121" s="40">
        <v>21978</v>
      </c>
      <c r="AA121" s="52">
        <v>7.9000000953674316</v>
      </c>
      <c r="AB121" s="19" t="s">
        <v>3837</v>
      </c>
      <c r="AC121" s="19">
        <v>26</v>
      </c>
      <c r="AD121" s="19">
        <v>7</v>
      </c>
      <c r="AE121" s="19">
        <v>11110</v>
      </c>
      <c r="AF121" s="19">
        <v>-3</v>
      </c>
      <c r="AG121" s="19">
        <v>-3</v>
      </c>
      <c r="AH121" s="19">
        <v>9000</v>
      </c>
      <c r="AI121" s="19">
        <v>13908</v>
      </c>
      <c r="AJ121" s="19"/>
      <c r="AK121" s="19"/>
      <c r="AL121" s="19">
        <v>145</v>
      </c>
      <c r="AM121" s="19">
        <v>27138</v>
      </c>
      <c r="AP121" s="17">
        <f t="shared" si="24"/>
        <v>1.2974000000000001</v>
      </c>
      <c r="AQ121" s="17">
        <f t="shared" si="25"/>
        <v>0.57603000000000004</v>
      </c>
      <c r="AR121" s="17">
        <f t="shared" si="48"/>
        <v>483.28499999999997</v>
      </c>
      <c r="AS121" s="17">
        <f t="shared" si="27"/>
        <v>0</v>
      </c>
      <c r="AT121" s="17">
        <f t="shared" si="28"/>
        <v>485.15842999999995</v>
      </c>
      <c r="AU121" s="5">
        <f t="shared" si="29"/>
        <v>253.89</v>
      </c>
      <c r="AV121" s="5">
        <f t="shared" si="30"/>
        <v>227.95211999999998</v>
      </c>
      <c r="AW121" s="5"/>
      <c r="AX121" s="5"/>
      <c r="AY121" s="5">
        <f t="shared" si="31"/>
        <v>3.0189000000000004</v>
      </c>
      <c r="AZ121" s="5">
        <f t="shared" si="32"/>
        <v>484.86101999999994</v>
      </c>
      <c r="BA121" s="7">
        <f t="shared" si="33"/>
        <v>3.0660209957647088E-4</v>
      </c>
      <c r="BB121" s="62">
        <f t="shared" si="34"/>
        <v>34190</v>
      </c>
      <c r="BC121" s="6">
        <f t="shared" si="35"/>
        <v>0.11498825984868249</v>
      </c>
      <c r="BD121" s="32">
        <f t="shared" si="36"/>
        <v>2.6741779999576638E-3</v>
      </c>
      <c r="BE121" s="32">
        <f t="shared" si="37"/>
        <v>1.1873028775363135E-3</v>
      </c>
      <c r="BF121" s="35">
        <f t="shared" si="38"/>
        <v>0.99613851912250606</v>
      </c>
      <c r="BG121" s="37">
        <f t="shared" si="39"/>
        <v>0.52363458708229427</v>
      </c>
      <c r="BH121" s="33">
        <f t="shared" si="40"/>
        <v>0.47013909264143366</v>
      </c>
      <c r="BI121" s="33">
        <f t="shared" si="41"/>
        <v>6.2263202762721593E-3</v>
      </c>
      <c r="CM121" s="51" t="s">
        <v>5225</v>
      </c>
      <c r="CR121" s="78" t="s">
        <v>2042</v>
      </c>
      <c r="CS121" s="78" t="s">
        <v>2042</v>
      </c>
    </row>
    <row r="122" spans="1:97">
      <c r="A122" s="20" t="s">
        <v>3590</v>
      </c>
      <c r="B122" s="16" t="s">
        <v>1125</v>
      </c>
      <c r="C122" s="19">
        <v>49007595</v>
      </c>
      <c r="D122" s="19" t="s">
        <v>3782</v>
      </c>
      <c r="E122" s="19" t="s">
        <v>1707</v>
      </c>
      <c r="F122" s="19" t="s">
        <v>5512</v>
      </c>
      <c r="G122" s="47"/>
      <c r="H122" s="47" t="s">
        <v>3859</v>
      </c>
      <c r="I122" s="47" t="s">
        <v>5461</v>
      </c>
      <c r="J122" s="47" t="s">
        <v>5485</v>
      </c>
      <c r="K122" s="23">
        <v>41.388759999999998</v>
      </c>
      <c r="L122" s="23">
        <v>-109.11855</v>
      </c>
      <c r="M122" s="61" t="s">
        <v>1677</v>
      </c>
      <c r="N122" s="19" t="s">
        <v>4871</v>
      </c>
      <c r="P122" s="19" t="s">
        <v>5054</v>
      </c>
      <c r="Q122" s="55"/>
      <c r="R122" s="55">
        <v>110</v>
      </c>
      <c r="S122" s="55">
        <f t="shared" si="49"/>
        <v>85</v>
      </c>
      <c r="T122" s="19"/>
      <c r="U122" s="55">
        <v>2815</v>
      </c>
      <c r="V122" s="55">
        <v>2900</v>
      </c>
      <c r="W122" s="55"/>
      <c r="X122" s="55"/>
      <c r="Y122" s="51" t="s">
        <v>3798</v>
      </c>
      <c r="Z122" s="40">
        <v>23904</v>
      </c>
      <c r="AA122" s="52">
        <v>7.9000000953674316</v>
      </c>
      <c r="AB122" s="19" t="s">
        <v>3789</v>
      </c>
      <c r="AC122" s="19">
        <v>151</v>
      </c>
      <c r="AD122" s="19">
        <v>88</v>
      </c>
      <c r="AE122" s="19">
        <v>2710</v>
      </c>
      <c r="AF122" s="19">
        <v>220</v>
      </c>
      <c r="AG122" s="19">
        <v>-3</v>
      </c>
      <c r="AH122" s="19">
        <v>3400</v>
      </c>
      <c r="AI122" s="19">
        <v>2208</v>
      </c>
      <c r="AJ122" s="19"/>
      <c r="AK122" s="19"/>
      <c r="AL122" s="19">
        <v>346</v>
      </c>
      <c r="AM122" s="19">
        <v>8009</v>
      </c>
      <c r="AP122" s="17">
        <f t="shared" si="24"/>
        <v>7.5349000000000004</v>
      </c>
      <c r="AQ122" s="17">
        <f t="shared" si="25"/>
        <v>7.2415200000000004</v>
      </c>
      <c r="AR122" s="17">
        <f t="shared" si="48"/>
        <v>117.88499999999999</v>
      </c>
      <c r="AS122" s="17">
        <f t="shared" si="27"/>
        <v>5.6275999999999993</v>
      </c>
      <c r="AT122" s="17">
        <f t="shared" si="28"/>
        <v>138.28901999999999</v>
      </c>
      <c r="AU122" s="5">
        <f t="shared" si="29"/>
        <v>95.914000000000001</v>
      </c>
      <c r="AV122" s="5">
        <f t="shared" si="30"/>
        <v>36.189119999999996</v>
      </c>
      <c r="AW122" s="5"/>
      <c r="AX122" s="5"/>
      <c r="AY122" s="5">
        <f t="shared" si="31"/>
        <v>7.2037200000000006</v>
      </c>
      <c r="AZ122" s="5">
        <f t="shared" si="32"/>
        <v>139.30683999999999</v>
      </c>
      <c r="BA122" s="7">
        <f t="shared" si="33"/>
        <v>-3.6665532403833412E-3</v>
      </c>
      <c r="BB122" s="62">
        <f t="shared" si="34"/>
        <v>9120</v>
      </c>
      <c r="BC122" s="6">
        <f t="shared" si="35"/>
        <v>6.4860762449646794E-2</v>
      </c>
      <c r="BD122" s="32">
        <f t="shared" si="36"/>
        <v>5.4486610722962681E-2</v>
      </c>
      <c r="BE122" s="32">
        <f t="shared" si="37"/>
        <v>5.2365111850528702E-2</v>
      </c>
      <c r="BF122" s="35">
        <f t="shared" si="38"/>
        <v>0.8931482774265086</v>
      </c>
      <c r="BG122" s="37">
        <f t="shared" si="39"/>
        <v>0.68850890595178249</v>
      </c>
      <c r="BH122" s="33">
        <f t="shared" si="40"/>
        <v>0.25977992178991355</v>
      </c>
      <c r="BI122" s="33">
        <f t="shared" si="41"/>
        <v>5.1711172258304051E-2</v>
      </c>
      <c r="CM122" s="51" t="s">
        <v>3828</v>
      </c>
      <c r="CR122" s="78" t="s">
        <v>2042</v>
      </c>
      <c r="CS122" s="78" t="s">
        <v>2042</v>
      </c>
    </row>
    <row r="123" spans="1:97">
      <c r="A123" s="20" t="s">
        <v>3590</v>
      </c>
      <c r="B123" s="16" t="s">
        <v>1125</v>
      </c>
      <c r="C123" s="19">
        <v>49007592</v>
      </c>
      <c r="D123" s="19" t="s">
        <v>3782</v>
      </c>
      <c r="E123" s="19" t="s">
        <v>1707</v>
      </c>
      <c r="F123" s="19" t="s">
        <v>5512</v>
      </c>
      <c r="G123" s="47"/>
      <c r="H123" s="47" t="s">
        <v>3859</v>
      </c>
      <c r="I123" s="47" t="s">
        <v>5461</v>
      </c>
      <c r="J123" s="47" t="s">
        <v>5485</v>
      </c>
      <c r="K123" s="23">
        <v>41.388910000000003</v>
      </c>
      <c r="L123" s="23">
        <v>-109.10933</v>
      </c>
      <c r="M123" s="61" t="s">
        <v>1676</v>
      </c>
      <c r="N123" s="19" t="s">
        <v>5014</v>
      </c>
      <c r="P123" s="19" t="s">
        <v>5054</v>
      </c>
      <c r="Q123" s="55">
        <v>30</v>
      </c>
      <c r="R123" s="55">
        <v>182</v>
      </c>
      <c r="S123" s="55">
        <f t="shared" si="49"/>
        <v>20</v>
      </c>
      <c r="T123" s="19"/>
      <c r="U123" s="55">
        <v>3080</v>
      </c>
      <c r="V123" s="55">
        <v>3100</v>
      </c>
      <c r="W123" s="55"/>
      <c r="X123" s="55"/>
      <c r="Y123" s="51" t="s">
        <v>3798</v>
      </c>
      <c r="Z123" s="40">
        <v>24357</v>
      </c>
      <c r="AA123" s="52">
        <v>8.1999998092651367</v>
      </c>
      <c r="AB123" s="19" t="s">
        <v>3789</v>
      </c>
      <c r="AC123" s="19">
        <v>31</v>
      </c>
      <c r="AD123" s="19">
        <v>15</v>
      </c>
      <c r="AE123" s="19">
        <v>4060</v>
      </c>
      <c r="AF123" s="19">
        <v>195</v>
      </c>
      <c r="AG123" s="19">
        <v>-3</v>
      </c>
      <c r="AH123" s="19">
        <v>3500</v>
      </c>
      <c r="AI123" s="19">
        <v>5209</v>
      </c>
      <c r="AJ123" s="19"/>
      <c r="AK123" s="19"/>
      <c r="AL123" s="19">
        <v>25</v>
      </c>
      <c r="AM123" s="19">
        <v>10393</v>
      </c>
      <c r="AP123" s="17">
        <f t="shared" si="24"/>
        <v>1.5468999999999999</v>
      </c>
      <c r="AQ123" s="17">
        <f t="shared" si="25"/>
        <v>1.2343500000000001</v>
      </c>
      <c r="AR123" s="17">
        <f t="shared" si="48"/>
        <v>176.60999999999999</v>
      </c>
      <c r="AS123" s="17">
        <f t="shared" si="27"/>
        <v>4.9880999999999993</v>
      </c>
      <c r="AT123" s="17">
        <f t="shared" si="28"/>
        <v>184.37934999999999</v>
      </c>
      <c r="AU123" s="5">
        <f t="shared" si="29"/>
        <v>98.734999999999999</v>
      </c>
      <c r="AV123" s="5">
        <f t="shared" si="30"/>
        <v>85.375509999999991</v>
      </c>
      <c r="AW123" s="5"/>
      <c r="AX123" s="5"/>
      <c r="AY123" s="5">
        <f t="shared" si="31"/>
        <v>0.52050000000000007</v>
      </c>
      <c r="AZ123" s="5">
        <f t="shared" si="32"/>
        <v>184.63100999999997</v>
      </c>
      <c r="BA123" s="7">
        <f t="shared" si="33"/>
        <v>-6.8198627268889391E-4</v>
      </c>
      <c r="BB123" s="62">
        <f t="shared" si="34"/>
        <v>13032</v>
      </c>
      <c r="BC123" s="6">
        <f t="shared" si="35"/>
        <v>0.11265741728922092</v>
      </c>
      <c r="BD123" s="32">
        <f t="shared" si="36"/>
        <v>8.3897681600461228E-3</v>
      </c>
      <c r="BE123" s="32">
        <f t="shared" si="37"/>
        <v>6.6946217133317812E-3</v>
      </c>
      <c r="BF123" s="35">
        <f t="shared" si="38"/>
        <v>0.9849156101266221</v>
      </c>
      <c r="BG123" s="37">
        <f t="shared" si="39"/>
        <v>0.53476932179486003</v>
      </c>
      <c r="BH123" s="33">
        <f t="shared" si="40"/>
        <v>0.46241154180979677</v>
      </c>
      <c r="BI123" s="33">
        <f t="shared" si="41"/>
        <v>2.81913639534334E-3</v>
      </c>
      <c r="CM123" s="51" t="s">
        <v>2525</v>
      </c>
      <c r="CR123" s="78" t="s">
        <v>2042</v>
      </c>
      <c r="CS123" s="78" t="s">
        <v>2042</v>
      </c>
    </row>
    <row r="124" spans="1:97">
      <c r="A124" s="20" t="s">
        <v>3590</v>
      </c>
      <c r="B124" s="16" t="s">
        <v>1126</v>
      </c>
      <c r="C124" s="19">
        <v>49009367</v>
      </c>
      <c r="D124" s="19" t="s">
        <v>3782</v>
      </c>
      <c r="E124" s="19" t="s">
        <v>1707</v>
      </c>
      <c r="F124" s="19" t="s">
        <v>5512</v>
      </c>
      <c r="G124" s="47"/>
      <c r="H124" s="47" t="s">
        <v>3811</v>
      </c>
      <c r="I124" s="47" t="s">
        <v>5461</v>
      </c>
      <c r="J124" s="47" t="s">
        <v>5485</v>
      </c>
      <c r="K124" s="23">
        <v>41.359009999999998</v>
      </c>
      <c r="L124" s="23">
        <v>-109.11754999999999</v>
      </c>
      <c r="M124" s="61" t="s">
        <v>3283</v>
      </c>
      <c r="N124" s="19" t="s">
        <v>3284</v>
      </c>
      <c r="P124" s="19" t="s">
        <v>5054</v>
      </c>
      <c r="Q124" s="55"/>
      <c r="R124" s="55"/>
      <c r="S124" s="55">
        <f t="shared" si="49"/>
        <v>55</v>
      </c>
      <c r="T124" s="19"/>
      <c r="U124" s="55">
        <v>2813</v>
      </c>
      <c r="V124" s="55">
        <v>2868</v>
      </c>
      <c r="W124" s="55"/>
      <c r="X124" s="55"/>
      <c r="Y124" s="51" t="s">
        <v>3798</v>
      </c>
      <c r="Z124" s="40">
        <v>19845</v>
      </c>
      <c r="AA124" s="52">
        <v>8.8999996185302734</v>
      </c>
      <c r="AB124" s="19" t="s">
        <v>3837</v>
      </c>
      <c r="AC124" s="19">
        <v>24</v>
      </c>
      <c r="AD124" s="19">
        <v>24</v>
      </c>
      <c r="AE124" s="19">
        <v>2128</v>
      </c>
      <c r="AF124" s="19">
        <v>-3</v>
      </c>
      <c r="AG124" s="19">
        <v>-3</v>
      </c>
      <c r="AH124" s="19">
        <v>1530</v>
      </c>
      <c r="AI124" s="19">
        <v>1645</v>
      </c>
      <c r="AJ124" s="19"/>
      <c r="AK124" s="19"/>
      <c r="AL124" s="19">
        <v>884</v>
      </c>
      <c r="AM124" s="19">
        <v>5617</v>
      </c>
      <c r="AP124" s="17">
        <f t="shared" si="24"/>
        <v>1.1976</v>
      </c>
      <c r="AQ124" s="17">
        <f t="shared" si="25"/>
        <v>1.97496</v>
      </c>
      <c r="AR124" s="17">
        <f t="shared" si="48"/>
        <v>92.567999999999998</v>
      </c>
      <c r="AS124" s="17">
        <f t="shared" si="27"/>
        <v>0</v>
      </c>
      <c r="AT124" s="17">
        <f t="shared" si="28"/>
        <v>95.740560000000002</v>
      </c>
      <c r="AU124" s="5">
        <f t="shared" si="29"/>
        <v>43.161299999999997</v>
      </c>
      <c r="AV124" s="5">
        <f t="shared" si="30"/>
        <v>26.961549999999995</v>
      </c>
      <c r="AW124" s="5"/>
      <c r="AX124" s="5"/>
      <c r="AY124" s="5">
        <f t="shared" si="31"/>
        <v>18.404880000000002</v>
      </c>
      <c r="AZ124" s="5">
        <f t="shared" si="32"/>
        <v>88.527730000000005</v>
      </c>
      <c r="BA124" s="7">
        <f t="shared" si="33"/>
        <v>3.9143088591097233E-2</v>
      </c>
      <c r="BB124" s="62">
        <f t="shared" si="34"/>
        <v>6229</v>
      </c>
      <c r="BC124" s="6">
        <f t="shared" si="35"/>
        <v>5.1663008610501437E-2</v>
      </c>
      <c r="BD124" s="32">
        <f t="shared" si="36"/>
        <v>1.250880504563583E-2</v>
      </c>
      <c r="BE124" s="32">
        <f t="shared" si="37"/>
        <v>2.0628247839787024E-2</v>
      </c>
      <c r="BF124" s="35">
        <f t="shared" si="38"/>
        <v>0.9668629471145771</v>
      </c>
      <c r="BG124" s="37">
        <f t="shared" si="39"/>
        <v>0.48754554081529022</v>
      </c>
      <c r="BH124" s="33">
        <f t="shared" si="40"/>
        <v>0.30455485529788229</v>
      </c>
      <c r="BI124" s="33">
        <f t="shared" si="41"/>
        <v>0.20789960388682735</v>
      </c>
      <c r="CM124" s="51" t="s">
        <v>3815</v>
      </c>
      <c r="CR124" s="78" t="s">
        <v>2042</v>
      </c>
      <c r="CS124" s="78" t="s">
        <v>2042</v>
      </c>
    </row>
    <row r="125" spans="1:97">
      <c r="A125" s="20" t="s">
        <v>3590</v>
      </c>
      <c r="B125" s="16" t="s">
        <v>1127</v>
      </c>
      <c r="C125" s="19">
        <v>49005510</v>
      </c>
      <c r="D125" s="19" t="s">
        <v>3782</v>
      </c>
      <c r="E125" s="19" t="s">
        <v>1707</v>
      </c>
      <c r="G125" s="47"/>
      <c r="H125" s="47" t="s">
        <v>7072</v>
      </c>
      <c r="I125" s="47" t="s">
        <v>5461</v>
      </c>
      <c r="J125" s="47" t="s">
        <v>5485</v>
      </c>
      <c r="K125" s="23">
        <v>41.351599999999998</v>
      </c>
      <c r="L125" s="23">
        <v>-109.06929</v>
      </c>
      <c r="M125" s="61" t="s">
        <v>4450</v>
      </c>
      <c r="N125" s="19" t="s">
        <v>2432</v>
      </c>
      <c r="P125" s="19" t="s">
        <v>5054</v>
      </c>
      <c r="Q125" s="55"/>
      <c r="R125" s="55"/>
      <c r="S125" s="55">
        <f t="shared" si="49"/>
        <v>106</v>
      </c>
      <c r="T125" s="19"/>
      <c r="U125" s="55">
        <v>3683</v>
      </c>
      <c r="V125" s="55">
        <v>3789</v>
      </c>
      <c r="W125" s="55"/>
      <c r="X125" s="55"/>
      <c r="Y125" s="51" t="s">
        <v>3798</v>
      </c>
      <c r="AA125" s="52">
        <v>8.6999998092651367</v>
      </c>
      <c r="AB125" s="19" t="s">
        <v>3789</v>
      </c>
      <c r="AC125" s="19">
        <v>51</v>
      </c>
      <c r="AD125" s="19">
        <v>7</v>
      </c>
      <c r="AE125" s="19">
        <v>9787</v>
      </c>
      <c r="AF125" s="19">
        <v>-3</v>
      </c>
      <c r="AG125" s="19">
        <v>-3</v>
      </c>
      <c r="AH125" s="19">
        <v>8600</v>
      </c>
      <c r="AI125" s="19">
        <v>8223</v>
      </c>
      <c r="AJ125" s="19"/>
      <c r="AK125" s="19"/>
      <c r="AL125" s="19">
        <v>44</v>
      </c>
      <c r="AM125" s="19">
        <v>24051</v>
      </c>
      <c r="AP125" s="17">
        <f t="shared" si="24"/>
        <v>2.5449000000000002</v>
      </c>
      <c r="AQ125" s="17">
        <f t="shared" si="25"/>
        <v>0.57603000000000004</v>
      </c>
      <c r="AR125" s="17">
        <f t="shared" si="48"/>
        <v>425.73449999999997</v>
      </c>
      <c r="AS125" s="17">
        <f t="shared" si="27"/>
        <v>0</v>
      </c>
      <c r="AT125" s="17">
        <f t="shared" si="28"/>
        <v>428.85542999999996</v>
      </c>
      <c r="AU125" s="5">
        <f t="shared" si="29"/>
        <v>242.60599999999999</v>
      </c>
      <c r="AV125" s="5">
        <f t="shared" si="30"/>
        <v>134.77497</v>
      </c>
      <c r="AW125" s="5"/>
      <c r="AX125" s="5"/>
      <c r="AY125" s="5">
        <f t="shared" si="31"/>
        <v>0.91608000000000012</v>
      </c>
      <c r="AZ125" s="5">
        <f t="shared" si="32"/>
        <v>378.29705000000001</v>
      </c>
      <c r="BA125" s="7">
        <f t="shared" si="33"/>
        <v>6.2637954107506361E-2</v>
      </c>
      <c r="BB125" s="62">
        <f t="shared" si="34"/>
        <v>26706</v>
      </c>
      <c r="BC125" s="6">
        <f t="shared" si="35"/>
        <v>5.2308056031680358E-2</v>
      </c>
      <c r="BD125" s="32">
        <f t="shared" si="36"/>
        <v>5.934167605153094E-3</v>
      </c>
      <c r="BE125" s="32">
        <f t="shared" si="37"/>
        <v>1.34317991496575E-3</v>
      </c>
      <c r="BF125" s="35">
        <f t="shared" si="38"/>
        <v>0.99272265247988123</v>
      </c>
      <c r="BG125" s="37">
        <f t="shared" si="39"/>
        <v>0.64131084289449258</v>
      </c>
      <c r="BH125" s="33">
        <f t="shared" si="40"/>
        <v>0.3562675680394547</v>
      </c>
      <c r="BI125" s="33">
        <f t="shared" si="41"/>
        <v>2.4215890660527224E-3</v>
      </c>
      <c r="CM125" s="51" t="s">
        <v>1823</v>
      </c>
      <c r="CR125" s="78" t="s">
        <v>2042</v>
      </c>
      <c r="CS125" s="78" t="s">
        <v>2042</v>
      </c>
    </row>
    <row r="126" spans="1:97">
      <c r="A126" s="20" t="s">
        <v>3590</v>
      </c>
      <c r="B126" s="16" t="s">
        <v>1130</v>
      </c>
      <c r="C126" s="19">
        <v>49009074</v>
      </c>
      <c r="D126" s="19" t="s">
        <v>3782</v>
      </c>
      <c r="E126" s="19" t="s">
        <v>1707</v>
      </c>
      <c r="F126" s="19" t="s">
        <v>2528</v>
      </c>
      <c r="G126" s="47"/>
      <c r="H126" s="47" t="s">
        <v>4441</v>
      </c>
      <c r="I126" s="47" t="s">
        <v>5462</v>
      </c>
      <c r="J126" s="47" t="s">
        <v>5485</v>
      </c>
      <c r="K126" s="23">
        <v>41.454189999999997</v>
      </c>
      <c r="L126" s="23">
        <v>-109.14819</v>
      </c>
      <c r="M126" s="61" t="s">
        <v>5532</v>
      </c>
      <c r="N126" s="19" t="s">
        <v>5533</v>
      </c>
      <c r="P126" s="19" t="s">
        <v>5054</v>
      </c>
      <c r="Q126" s="55">
        <v>413</v>
      </c>
      <c r="R126" s="55"/>
      <c r="S126" s="55">
        <f t="shared" si="49"/>
        <v>35</v>
      </c>
      <c r="T126" s="31" t="s">
        <v>2505</v>
      </c>
      <c r="U126" s="55">
        <v>4648</v>
      </c>
      <c r="V126" s="55">
        <v>4683</v>
      </c>
      <c r="W126" s="55">
        <v>4927</v>
      </c>
      <c r="X126" s="55"/>
      <c r="Y126" s="51" t="s">
        <v>3798</v>
      </c>
      <c r="AA126" s="52">
        <v>8.3999996185302734</v>
      </c>
      <c r="AB126" s="19" t="s">
        <v>3837</v>
      </c>
      <c r="AC126" s="19">
        <v>81</v>
      </c>
      <c r="AD126" s="19">
        <v>34</v>
      </c>
      <c r="AE126" s="19">
        <v>12267</v>
      </c>
      <c r="AF126" s="19">
        <v>-3</v>
      </c>
      <c r="AG126" s="19">
        <v>-3</v>
      </c>
      <c r="AH126" s="19">
        <v>13900</v>
      </c>
      <c r="AI126" s="19">
        <v>7735</v>
      </c>
      <c r="AJ126" s="19"/>
      <c r="AK126" s="19"/>
      <c r="AL126" s="19">
        <v>41</v>
      </c>
      <c r="AM126" s="19">
        <v>30756</v>
      </c>
      <c r="AP126" s="17">
        <f t="shared" si="24"/>
        <v>4.0419</v>
      </c>
      <c r="AQ126" s="17">
        <f t="shared" si="25"/>
        <v>2.79786</v>
      </c>
      <c r="AR126" s="17">
        <f t="shared" si="48"/>
        <v>533.61449999999991</v>
      </c>
      <c r="AS126" s="17">
        <f t="shared" si="27"/>
        <v>0</v>
      </c>
      <c r="AT126" s="17">
        <f t="shared" si="28"/>
        <v>540.45425999999986</v>
      </c>
      <c r="AU126" s="5">
        <f t="shared" si="29"/>
        <v>392.11899999999997</v>
      </c>
      <c r="AV126" s="5">
        <f t="shared" si="30"/>
        <v>126.77664999999999</v>
      </c>
      <c r="AW126" s="5"/>
      <c r="AX126" s="5"/>
      <c r="AY126" s="5">
        <f t="shared" si="31"/>
        <v>0.85362000000000005</v>
      </c>
      <c r="AZ126" s="5">
        <f t="shared" si="32"/>
        <v>519.74926999999991</v>
      </c>
      <c r="BA126" s="7">
        <f t="shared" si="33"/>
        <v>1.9529259631874605E-2</v>
      </c>
      <c r="BB126" s="62">
        <f t="shared" si="34"/>
        <v>34052</v>
      </c>
      <c r="BC126" s="6">
        <f t="shared" si="35"/>
        <v>5.0857918775459816E-2</v>
      </c>
      <c r="BD126" s="32">
        <f t="shared" si="36"/>
        <v>7.4787087440110122E-3</v>
      </c>
      <c r="BE126" s="32">
        <f t="shared" si="37"/>
        <v>5.1768673263857716E-3</v>
      </c>
      <c r="BF126" s="35">
        <f t="shared" si="38"/>
        <v>0.98734442392960331</v>
      </c>
      <c r="BG126" s="36">
        <f t="shared" si="39"/>
        <v>0.75443877006311144</v>
      </c>
      <c r="BH126" s="33">
        <f t="shared" si="40"/>
        <v>0.24391886110777994</v>
      </c>
      <c r="BI126" s="33">
        <f t="shared" si="41"/>
        <v>1.6423688291086972E-3</v>
      </c>
      <c r="CM126" s="51" t="s">
        <v>3824</v>
      </c>
      <c r="CR126" s="78" t="s">
        <v>2042</v>
      </c>
      <c r="CS126" s="78" t="s">
        <v>2042</v>
      </c>
    </row>
    <row r="127" spans="1:97">
      <c r="A127" s="20" t="s">
        <v>3590</v>
      </c>
      <c r="B127" s="16" t="s">
        <v>1133</v>
      </c>
      <c r="C127" s="19">
        <v>49008591</v>
      </c>
      <c r="D127" s="19" t="s">
        <v>3782</v>
      </c>
      <c r="E127" s="19" t="s">
        <v>1707</v>
      </c>
      <c r="F127" s="19" t="s">
        <v>5064</v>
      </c>
      <c r="G127" s="47"/>
      <c r="H127" s="47" t="s">
        <v>5216</v>
      </c>
      <c r="I127" s="47" t="s">
        <v>5463</v>
      </c>
      <c r="J127" s="47" t="s">
        <v>5481</v>
      </c>
      <c r="K127" s="23">
        <v>41.509720000000002</v>
      </c>
      <c r="L127" s="23">
        <v>-108.80537</v>
      </c>
      <c r="M127" s="61" t="s">
        <v>5065</v>
      </c>
      <c r="N127" s="19" t="s">
        <v>2524</v>
      </c>
      <c r="P127" s="19" t="s">
        <v>5054</v>
      </c>
      <c r="Q127" s="55">
        <v>520</v>
      </c>
      <c r="R127" s="55"/>
      <c r="S127" s="55">
        <f t="shared" si="49"/>
        <v>126</v>
      </c>
      <c r="T127" s="19"/>
      <c r="U127" s="55">
        <v>7386</v>
      </c>
      <c r="V127" s="55">
        <v>7512</v>
      </c>
      <c r="W127" s="55"/>
      <c r="X127" s="55"/>
      <c r="Y127" s="51" t="s">
        <v>3798</v>
      </c>
      <c r="Z127" s="40">
        <v>23166</v>
      </c>
      <c r="AA127" s="52">
        <v>7.0999999046325684</v>
      </c>
      <c r="AB127" s="19" t="s">
        <v>3789</v>
      </c>
      <c r="AC127" s="19">
        <v>1258</v>
      </c>
      <c r="AD127" s="19">
        <v>294</v>
      </c>
      <c r="AE127" s="19">
        <v>36177</v>
      </c>
      <c r="AF127" s="19">
        <v>75</v>
      </c>
      <c r="AG127" s="19">
        <v>-3</v>
      </c>
      <c r="AH127" s="19">
        <v>54000</v>
      </c>
      <c r="AI127" s="19">
        <v>672</v>
      </c>
      <c r="AJ127" s="19"/>
      <c r="AK127" s="19"/>
      <c r="AL127" s="19">
        <v>6300</v>
      </c>
      <c r="AM127" s="19">
        <v>98451</v>
      </c>
      <c r="AP127" s="17">
        <f t="shared" si="24"/>
        <v>62.7742</v>
      </c>
      <c r="AQ127" s="17">
        <f t="shared" si="25"/>
        <v>24.193260000000002</v>
      </c>
      <c r="AR127" s="17">
        <f t="shared" si="48"/>
        <v>1573.6994999999999</v>
      </c>
      <c r="AS127" s="17">
        <f t="shared" si="27"/>
        <v>1.9184999999999999</v>
      </c>
      <c r="AT127" s="17">
        <f t="shared" si="28"/>
        <v>1662.58546</v>
      </c>
      <c r="AU127" s="5">
        <f t="shared" si="29"/>
        <v>1523.34</v>
      </c>
      <c r="AV127" s="5">
        <f t="shared" si="30"/>
        <v>11.014079999999998</v>
      </c>
      <c r="AW127" s="5"/>
      <c r="AX127" s="5"/>
      <c r="AY127" s="5">
        <f t="shared" si="31"/>
        <v>131.166</v>
      </c>
      <c r="AZ127" s="5">
        <f t="shared" si="32"/>
        <v>1665.5200799999998</v>
      </c>
      <c r="BA127" s="7">
        <f t="shared" si="33"/>
        <v>-8.8176891169135469E-4</v>
      </c>
      <c r="BB127" s="62">
        <f t="shared" si="34"/>
        <v>98773</v>
      </c>
      <c r="BC127" s="6">
        <f t="shared" si="35"/>
        <v>1.6326613393907435E-3</v>
      </c>
      <c r="BD127" s="32">
        <f t="shared" si="36"/>
        <v>3.7756976414313165E-2</v>
      </c>
      <c r="BE127" s="32">
        <f t="shared" si="37"/>
        <v>1.4551588824793404E-2</v>
      </c>
      <c r="BF127" s="35">
        <f t="shared" si="38"/>
        <v>0.94769143476089335</v>
      </c>
      <c r="BG127" s="36">
        <f t="shared" si="39"/>
        <v>0.91463322375554912</v>
      </c>
      <c r="BH127" s="33">
        <f t="shared" si="40"/>
        <v>6.6129974248043885E-3</v>
      </c>
      <c r="BI127" s="33">
        <f t="shared" si="41"/>
        <v>7.8753778819646542E-2</v>
      </c>
      <c r="CM127" s="51" t="s">
        <v>1797</v>
      </c>
      <c r="CR127" s="78" t="s">
        <v>2042</v>
      </c>
      <c r="CS127" s="78" t="s">
        <v>2042</v>
      </c>
    </row>
    <row r="128" spans="1:97">
      <c r="A128" s="20" t="s">
        <v>3590</v>
      </c>
      <c r="B128" s="16" t="s">
        <v>456</v>
      </c>
      <c r="C128" s="19">
        <v>49008851</v>
      </c>
      <c r="D128" s="19" t="s">
        <v>3782</v>
      </c>
      <c r="E128" s="19" t="s">
        <v>1707</v>
      </c>
      <c r="F128" s="19" t="s">
        <v>5514</v>
      </c>
      <c r="G128" s="47"/>
      <c r="H128" s="47" t="s">
        <v>4890</v>
      </c>
      <c r="I128" s="47" t="s">
        <v>5463</v>
      </c>
      <c r="J128" s="47" t="s">
        <v>5483</v>
      </c>
      <c r="K128" s="23">
        <v>41.54759</v>
      </c>
      <c r="L128" s="23">
        <v>-109.05739</v>
      </c>
      <c r="M128" s="61" t="s">
        <v>5526</v>
      </c>
      <c r="N128" s="19" t="s">
        <v>3890</v>
      </c>
      <c r="P128" s="19" t="s">
        <v>5054</v>
      </c>
      <c r="Q128" s="55">
        <v>20</v>
      </c>
      <c r="R128" s="55"/>
      <c r="S128" s="55">
        <f t="shared" si="49"/>
        <v>20</v>
      </c>
      <c r="T128" s="31" t="s">
        <v>4960</v>
      </c>
      <c r="U128" s="55">
        <v>2370</v>
      </c>
      <c r="V128" s="55">
        <v>2390</v>
      </c>
      <c r="W128" s="55"/>
      <c r="X128" s="55"/>
      <c r="Y128" s="51" t="s">
        <v>3798</v>
      </c>
      <c r="Z128" s="40">
        <v>17468</v>
      </c>
      <c r="AA128" s="52">
        <v>7.6999998092651367</v>
      </c>
      <c r="AB128" s="19" t="s">
        <v>3837</v>
      </c>
      <c r="AC128" s="19">
        <v>47</v>
      </c>
      <c r="AD128" s="19">
        <v>72</v>
      </c>
      <c r="AE128" s="19">
        <v>5357</v>
      </c>
      <c r="AF128" s="19">
        <v>-3</v>
      </c>
      <c r="AG128" s="19">
        <v>-3</v>
      </c>
      <c r="AH128" s="19">
        <v>4627</v>
      </c>
      <c r="AI128" s="19">
        <v>5900</v>
      </c>
      <c r="AJ128" s="19"/>
      <c r="AK128" s="19"/>
      <c r="AL128" s="19">
        <v>205</v>
      </c>
      <c r="AM128" s="19">
        <v>13506</v>
      </c>
      <c r="AP128" s="17">
        <f t="shared" si="24"/>
        <v>2.3452999999999999</v>
      </c>
      <c r="AQ128" s="17">
        <f t="shared" si="25"/>
        <v>5.9248799999999999</v>
      </c>
      <c r="AR128" s="17">
        <f t="shared" si="48"/>
        <v>233.02949999999998</v>
      </c>
      <c r="AS128" s="17">
        <f t="shared" si="27"/>
        <v>0</v>
      </c>
      <c r="AT128" s="17">
        <f t="shared" si="28"/>
        <v>241.29968</v>
      </c>
      <c r="AU128" s="5">
        <f t="shared" si="29"/>
        <v>130.52767</v>
      </c>
      <c r="AV128" s="5">
        <f t="shared" si="30"/>
        <v>96.700999999999993</v>
      </c>
      <c r="AW128" s="5"/>
      <c r="AX128" s="5"/>
      <c r="AY128" s="5">
        <f t="shared" si="31"/>
        <v>4.2681000000000004</v>
      </c>
      <c r="AZ128" s="5">
        <f t="shared" si="32"/>
        <v>231.49677</v>
      </c>
      <c r="BA128" s="7">
        <f t="shared" si="33"/>
        <v>2.0733890874180629E-2</v>
      </c>
      <c r="BB128" s="62">
        <f t="shared" si="34"/>
        <v>16202</v>
      </c>
      <c r="BC128" s="6">
        <f t="shared" si="35"/>
        <v>9.0749966339033261E-2</v>
      </c>
      <c r="BD128" s="32">
        <f t="shared" si="36"/>
        <v>9.7194492756890512E-3</v>
      </c>
      <c r="BE128" s="32">
        <f t="shared" si="37"/>
        <v>2.4554031733485929E-2</v>
      </c>
      <c r="BF128" s="35">
        <f t="shared" si="38"/>
        <v>0.96572651899082496</v>
      </c>
      <c r="BG128" s="37">
        <f t="shared" si="39"/>
        <v>0.56384229464627089</v>
      </c>
      <c r="BH128" s="33">
        <f t="shared" si="40"/>
        <v>0.4177207310495088</v>
      </c>
      <c r="BI128" s="33">
        <f t="shared" si="41"/>
        <v>1.8436974304220317E-2</v>
      </c>
      <c r="CM128" s="51" t="s">
        <v>5527</v>
      </c>
      <c r="CR128" s="78" t="s">
        <v>2042</v>
      </c>
      <c r="CS128" s="78" t="s">
        <v>2042</v>
      </c>
    </row>
    <row r="129" spans="1:97">
      <c r="A129" s="20" t="s">
        <v>3590</v>
      </c>
      <c r="B129" s="16" t="s">
        <v>1134</v>
      </c>
      <c r="C129" s="19">
        <v>49005563</v>
      </c>
      <c r="D129" s="19" t="s">
        <v>3782</v>
      </c>
      <c r="E129" s="19" t="s">
        <v>1707</v>
      </c>
      <c r="F129" s="19" t="s">
        <v>4452</v>
      </c>
      <c r="G129" s="47"/>
      <c r="H129" s="47" t="s">
        <v>3848</v>
      </c>
      <c r="I129" s="47" t="s">
        <v>5463</v>
      </c>
      <c r="J129" s="47" t="s">
        <v>5485</v>
      </c>
      <c r="K129" s="23">
        <v>41.518770000000004</v>
      </c>
      <c r="L129" s="23">
        <v>-109.15852</v>
      </c>
      <c r="M129" s="61" t="s">
        <v>4453</v>
      </c>
      <c r="N129" s="19" t="s">
        <v>4454</v>
      </c>
      <c r="P129" s="19" t="s">
        <v>5054</v>
      </c>
      <c r="Q129" s="55"/>
      <c r="R129" s="55"/>
      <c r="S129" s="55">
        <f t="shared" si="49"/>
        <v>2</v>
      </c>
      <c r="T129" s="19"/>
      <c r="U129" s="55">
        <v>4656</v>
      </c>
      <c r="V129" s="55">
        <v>4658</v>
      </c>
      <c r="W129" s="55"/>
      <c r="X129" s="55"/>
      <c r="Y129" s="51" t="s">
        <v>3798</v>
      </c>
      <c r="AA129" s="52">
        <v>6.9000000953674316</v>
      </c>
      <c r="AB129" s="19" t="s">
        <v>3789</v>
      </c>
      <c r="AC129" s="19">
        <v>513</v>
      </c>
      <c r="AD129" s="19">
        <v>107</v>
      </c>
      <c r="AE129" s="19">
        <v>7564</v>
      </c>
      <c r="AF129" s="19">
        <v>-3</v>
      </c>
      <c r="AG129" s="19">
        <v>-3</v>
      </c>
      <c r="AH129" s="19">
        <v>11800</v>
      </c>
      <c r="AI129" s="19">
        <v>1183</v>
      </c>
      <c r="AJ129" s="19"/>
      <c r="AK129" s="19"/>
      <c r="AL129" s="19">
        <v>543</v>
      </c>
      <c r="AM129" s="19">
        <v>21110</v>
      </c>
      <c r="AP129" s="17">
        <f t="shared" si="24"/>
        <v>25.598700000000001</v>
      </c>
      <c r="AQ129" s="17">
        <f t="shared" si="25"/>
        <v>8.8050300000000004</v>
      </c>
      <c r="AR129" s="17">
        <f t="shared" si="48"/>
        <v>329.03399999999999</v>
      </c>
      <c r="AS129" s="17">
        <f t="shared" si="27"/>
        <v>0</v>
      </c>
      <c r="AT129" s="17">
        <f t="shared" si="28"/>
        <v>363.43772999999999</v>
      </c>
      <c r="AU129" s="5">
        <f t="shared" si="29"/>
        <v>332.87799999999999</v>
      </c>
      <c r="AV129" s="5">
        <f t="shared" si="30"/>
        <v>19.38937</v>
      </c>
      <c r="AW129" s="5"/>
      <c r="AX129" s="5"/>
      <c r="AY129" s="5">
        <f t="shared" si="31"/>
        <v>11.305260000000001</v>
      </c>
      <c r="AZ129" s="5">
        <f t="shared" si="32"/>
        <v>363.57262999999995</v>
      </c>
      <c r="BA129" s="7">
        <f t="shared" si="33"/>
        <v>-1.8555443969183488E-4</v>
      </c>
      <c r="BB129" s="62">
        <f t="shared" si="34"/>
        <v>21704</v>
      </c>
      <c r="BC129" s="6">
        <f t="shared" si="35"/>
        <v>1.3873966459569299E-2</v>
      </c>
      <c r="BD129" s="32">
        <f t="shared" si="36"/>
        <v>7.043489953560958E-2</v>
      </c>
      <c r="BE129" s="32">
        <f t="shared" si="37"/>
        <v>2.4227066353292491E-2</v>
      </c>
      <c r="BF129" s="35">
        <f t="shared" si="38"/>
        <v>0.90533803411109792</v>
      </c>
      <c r="BG129" s="36">
        <f t="shared" si="39"/>
        <v>0.91557497053614856</v>
      </c>
      <c r="BH129" s="33">
        <f t="shared" si="40"/>
        <v>5.3330114535849418E-2</v>
      </c>
      <c r="BI129" s="33">
        <f t="shared" si="41"/>
        <v>3.1094914928002149E-2</v>
      </c>
      <c r="CM129" s="51" t="s">
        <v>3815</v>
      </c>
      <c r="CR129" s="78" t="s">
        <v>2042</v>
      </c>
      <c r="CS129" s="78" t="s">
        <v>2042</v>
      </c>
    </row>
    <row r="130" spans="1:97">
      <c r="A130" s="20" t="s">
        <v>3590</v>
      </c>
      <c r="B130" s="16" t="s">
        <v>1135</v>
      </c>
      <c r="C130" s="19">
        <v>49008694</v>
      </c>
      <c r="D130" s="19" t="s">
        <v>3782</v>
      </c>
      <c r="E130" s="19" t="s">
        <v>1707</v>
      </c>
      <c r="F130" s="19" t="s">
        <v>5514</v>
      </c>
      <c r="G130" s="47"/>
      <c r="H130" s="47" t="s">
        <v>2522</v>
      </c>
      <c r="I130" s="47" t="s">
        <v>5463</v>
      </c>
      <c r="J130" s="47" t="s">
        <v>5485</v>
      </c>
      <c r="K130" s="23">
        <v>41.507919999999999</v>
      </c>
      <c r="L130" s="23">
        <v>-109.1105</v>
      </c>
      <c r="M130" s="61" t="s">
        <v>5515</v>
      </c>
      <c r="N130" s="19" t="s">
        <v>5516</v>
      </c>
      <c r="P130" s="19" t="s">
        <v>5054</v>
      </c>
      <c r="Q130" s="55">
        <v>508</v>
      </c>
      <c r="R130" s="55"/>
      <c r="S130" s="55">
        <f t="shared" si="49"/>
        <v>43</v>
      </c>
      <c r="T130" s="19"/>
      <c r="U130" s="55">
        <v>3382</v>
      </c>
      <c r="V130" s="55">
        <v>3425</v>
      </c>
      <c r="W130" s="55"/>
      <c r="X130" s="55"/>
      <c r="Y130" s="51" t="s">
        <v>3798</v>
      </c>
      <c r="Z130" s="40">
        <v>25464</v>
      </c>
      <c r="AA130" s="52">
        <v>7.8000001907348633</v>
      </c>
      <c r="AB130" s="19" t="s">
        <v>3789</v>
      </c>
      <c r="AC130" s="19">
        <v>215</v>
      </c>
      <c r="AD130" s="19">
        <v>158</v>
      </c>
      <c r="AE130" s="19">
        <v>13599</v>
      </c>
      <c r="AF130" s="19">
        <v>238</v>
      </c>
      <c r="AG130" s="19">
        <v>-3</v>
      </c>
      <c r="AH130" s="19">
        <v>20800</v>
      </c>
      <c r="AI130" s="19">
        <v>2245</v>
      </c>
      <c r="AJ130" s="19"/>
      <c r="AK130" s="19"/>
      <c r="AL130" s="19">
        <v>16</v>
      </c>
      <c r="AM130" s="19">
        <v>36132</v>
      </c>
      <c r="AP130" s="17">
        <f t="shared" si="24"/>
        <v>10.7285</v>
      </c>
      <c r="AQ130" s="17">
        <f t="shared" si="25"/>
        <v>13.00182</v>
      </c>
      <c r="AR130" s="17">
        <f t="shared" si="48"/>
        <v>591.55649999999991</v>
      </c>
      <c r="AS130" s="17">
        <f t="shared" si="27"/>
        <v>6.0880399999999995</v>
      </c>
      <c r="AT130" s="17">
        <f t="shared" si="28"/>
        <v>621.3748599999999</v>
      </c>
      <c r="AU130" s="5">
        <f t="shared" si="29"/>
        <v>586.76800000000003</v>
      </c>
      <c r="AV130" s="5">
        <f t="shared" si="30"/>
        <v>36.795549999999999</v>
      </c>
      <c r="AW130" s="5"/>
      <c r="AX130" s="5"/>
      <c r="AY130" s="5">
        <f t="shared" si="31"/>
        <v>0.33312000000000003</v>
      </c>
      <c r="AZ130" s="5">
        <f t="shared" si="32"/>
        <v>623.89667000000009</v>
      </c>
      <c r="BA130" s="7">
        <f t="shared" si="33"/>
        <v>-2.0251085319522135E-3</v>
      </c>
      <c r="BB130" s="62">
        <f t="shared" si="34"/>
        <v>37268</v>
      </c>
      <c r="BC130" s="6">
        <f t="shared" si="35"/>
        <v>1.547683923705722E-2</v>
      </c>
      <c r="BD130" s="32">
        <f t="shared" si="36"/>
        <v>1.7265745189626761E-2</v>
      </c>
      <c r="BE130" s="32">
        <f t="shared" si="37"/>
        <v>2.0924277496517967E-2</v>
      </c>
      <c r="BF130" s="35">
        <f t="shared" si="38"/>
        <v>0.96180997731385531</v>
      </c>
      <c r="BG130" s="36">
        <f t="shared" si="39"/>
        <v>0.94048907169195173</v>
      </c>
      <c r="BH130" s="33">
        <f t="shared" si="40"/>
        <v>5.8976993738402213E-2</v>
      </c>
      <c r="BI130" s="33">
        <f t="shared" si="41"/>
        <v>5.3393456964596399E-4</v>
      </c>
      <c r="CM130" s="51" t="s">
        <v>3720</v>
      </c>
      <c r="CR130" s="78" t="s">
        <v>2042</v>
      </c>
      <c r="CS130" s="78" t="s">
        <v>2042</v>
      </c>
    </row>
    <row r="131" spans="1:97">
      <c r="A131" s="20" t="s">
        <v>3590</v>
      </c>
      <c r="B131" s="16" t="s">
        <v>1136</v>
      </c>
      <c r="C131" s="19">
        <v>49007585</v>
      </c>
      <c r="D131" s="19" t="s">
        <v>3782</v>
      </c>
      <c r="E131" s="19" t="s">
        <v>1707</v>
      </c>
      <c r="F131" s="19" t="s">
        <v>5512</v>
      </c>
      <c r="G131" s="47"/>
      <c r="H131" s="47" t="s">
        <v>5209</v>
      </c>
      <c r="I131" s="47" t="s">
        <v>5463</v>
      </c>
      <c r="J131" s="47" t="s">
        <v>5485</v>
      </c>
      <c r="K131" s="23">
        <v>41.490549999999999</v>
      </c>
      <c r="L131" s="23">
        <v>-109.10311</v>
      </c>
      <c r="M131" s="61" t="s">
        <v>5513</v>
      </c>
      <c r="N131" s="19" t="s">
        <v>4927</v>
      </c>
      <c r="P131" s="19" t="s">
        <v>5054</v>
      </c>
      <c r="Q131" s="55">
        <v>397</v>
      </c>
      <c r="R131" s="55">
        <v>80</v>
      </c>
      <c r="S131" s="55">
        <f t="shared" si="49"/>
        <v>27</v>
      </c>
      <c r="T131" s="19"/>
      <c r="U131" s="55">
        <v>2243</v>
      </c>
      <c r="V131" s="55">
        <v>2270</v>
      </c>
      <c r="W131" s="55"/>
      <c r="X131" s="55"/>
      <c r="Y131" s="51" t="s">
        <v>3798</v>
      </c>
      <c r="Z131" s="40">
        <v>23966</v>
      </c>
      <c r="AA131" s="52">
        <v>8.1999998092651367</v>
      </c>
      <c r="AB131" s="19" t="s">
        <v>3789</v>
      </c>
      <c r="AC131" s="19">
        <v>39</v>
      </c>
      <c r="AD131" s="19">
        <v>10</v>
      </c>
      <c r="AE131" s="19">
        <v>5092</v>
      </c>
      <c r="AF131" s="19">
        <v>30</v>
      </c>
      <c r="AG131" s="19">
        <v>-3</v>
      </c>
      <c r="AH131" s="19">
        <v>4300</v>
      </c>
      <c r="AI131" s="19">
        <v>6393</v>
      </c>
      <c r="AJ131" s="19"/>
      <c r="AK131" s="19"/>
      <c r="AL131" s="19">
        <v>5</v>
      </c>
      <c r="AM131" s="19">
        <v>12633</v>
      </c>
      <c r="AP131" s="17">
        <f t="shared" ref="AP131:AP194" si="50">IF(AC131&gt;0,AC131*0.0499,0)</f>
        <v>1.9460999999999999</v>
      </c>
      <c r="AQ131" s="17">
        <f t="shared" ref="AQ131:AQ194" si="51">IF(AD131&gt;0,AD131*0.08229,0)</f>
        <v>0.82289999999999996</v>
      </c>
      <c r="AR131" s="17">
        <f t="shared" si="48"/>
        <v>221.50199999999998</v>
      </c>
      <c r="AS131" s="17">
        <f t="shared" ref="AS131:AS194" si="52">IF(AF131&gt;0,AF131*0.02558,0)</f>
        <v>0.76739999999999997</v>
      </c>
      <c r="AT131" s="17">
        <f t="shared" ref="AT131:AT194" si="53">SUM(AP131:AS131)</f>
        <v>225.0384</v>
      </c>
      <c r="AU131" s="5">
        <f t="shared" ref="AU131:AU194" si="54">IF(AH131&gt;0,AH131*0.02821,0)</f>
        <v>121.303</v>
      </c>
      <c r="AV131" s="5">
        <f t="shared" ref="AV131:AV194" si="55">IF(AI131&gt;0,AI131*0.01639,0)</f>
        <v>104.78126999999999</v>
      </c>
      <c r="AW131" s="5"/>
      <c r="AX131" s="5"/>
      <c r="AY131" s="5">
        <f t="shared" ref="AY131:AY194" si="56">IF(AL131&gt;0,AL131*0.02082,0)</f>
        <v>0.10410000000000001</v>
      </c>
      <c r="AZ131" s="5">
        <f t="shared" ref="AZ131:AZ194" si="57">SUM(AU131:AY131)</f>
        <v>226.18836999999999</v>
      </c>
      <c r="BA131" s="7">
        <f t="shared" ref="BA131:BA194" si="58">(AT131-AZ131)/(AT131+AZ131)</f>
        <v>-2.5485411692218441E-3</v>
      </c>
      <c r="BB131" s="62">
        <f t="shared" ref="BB131:BB194" si="59">SUM(AC131:AL131)</f>
        <v>15866</v>
      </c>
      <c r="BC131" s="6">
        <f t="shared" ref="BC131:BC194" si="60">(BB131-AM131)/(BB131+AM131)</f>
        <v>0.11344257693252395</v>
      </c>
      <c r="BD131" s="32">
        <f t="shared" ref="BD131:BD194" si="61">AP131/AT131</f>
        <v>8.6478574323315491E-3</v>
      </c>
      <c r="BE131" s="32">
        <f t="shared" ref="BE131:BE194" si="62">AQ131/AT131</f>
        <v>3.6567092549538213E-3</v>
      </c>
      <c r="BF131" s="35">
        <f t="shared" ref="BF131:BF194" si="63">(AR131+AS131)/AT131</f>
        <v>0.98769543331271459</v>
      </c>
      <c r="BG131" s="37">
        <f t="shared" ref="BG131:BG194" si="64">AU131/AZ131</f>
        <v>0.53629194109316936</v>
      </c>
      <c r="BH131" s="33">
        <f t="shared" ref="BH131:BH194" si="65">AV131/AZ131</f>
        <v>0.46324782304236067</v>
      </c>
      <c r="BI131" s="33">
        <f t="shared" ref="BI131:BI194" si="66">AY131/AZ131</f>
        <v>4.602358644699549E-4</v>
      </c>
      <c r="CM131" s="51" t="s">
        <v>4862</v>
      </c>
      <c r="CR131" s="78" t="s">
        <v>2042</v>
      </c>
      <c r="CS131" s="78" t="s">
        <v>2042</v>
      </c>
    </row>
    <row r="132" spans="1:97">
      <c r="A132" s="20" t="s">
        <v>3590</v>
      </c>
      <c r="B132" s="16" t="s">
        <v>1136</v>
      </c>
      <c r="C132" s="19">
        <v>49008690</v>
      </c>
      <c r="D132" s="19" t="s">
        <v>3782</v>
      </c>
      <c r="E132" s="19" t="s">
        <v>1707</v>
      </c>
      <c r="F132" s="19" t="s">
        <v>5512</v>
      </c>
      <c r="G132" s="47"/>
      <c r="H132" s="47" t="s">
        <v>5209</v>
      </c>
      <c r="I132" s="47" t="s">
        <v>5463</v>
      </c>
      <c r="J132" s="47" t="s">
        <v>5485</v>
      </c>
      <c r="K132" s="23">
        <v>41.490549999999999</v>
      </c>
      <c r="L132" s="23">
        <v>-109.10311</v>
      </c>
      <c r="M132" s="61" t="s">
        <v>5513</v>
      </c>
      <c r="N132" s="19" t="s">
        <v>4927</v>
      </c>
      <c r="P132" s="19" t="s">
        <v>5054</v>
      </c>
      <c r="Q132" s="55">
        <v>80</v>
      </c>
      <c r="R132" s="55"/>
      <c r="S132" s="55">
        <f t="shared" si="49"/>
        <v>20</v>
      </c>
      <c r="T132" s="31"/>
      <c r="U132" s="55">
        <v>2350</v>
      </c>
      <c r="V132" s="55">
        <v>2370</v>
      </c>
      <c r="W132" s="55"/>
      <c r="X132" s="55"/>
      <c r="Y132" s="51" t="s">
        <v>3798</v>
      </c>
      <c r="Z132" s="40">
        <v>23966</v>
      </c>
      <c r="AA132" s="52">
        <v>8.6999998092651367</v>
      </c>
      <c r="AB132" s="19" t="s">
        <v>3789</v>
      </c>
      <c r="AC132" s="19">
        <v>44</v>
      </c>
      <c r="AD132" s="19">
        <v>7</v>
      </c>
      <c r="AE132" s="19">
        <v>2857</v>
      </c>
      <c r="AF132" s="19">
        <v>115</v>
      </c>
      <c r="AG132" s="19">
        <v>-3</v>
      </c>
      <c r="AH132" s="19">
        <v>1680</v>
      </c>
      <c r="AI132" s="19">
        <v>2367</v>
      </c>
      <c r="AJ132" s="19"/>
      <c r="AK132" s="19"/>
      <c r="AL132" s="19">
        <v>1930</v>
      </c>
      <c r="AM132" s="19">
        <v>7936</v>
      </c>
      <c r="AP132" s="17">
        <f t="shared" si="50"/>
        <v>2.1955999999999998</v>
      </c>
      <c r="AQ132" s="17">
        <f t="shared" si="51"/>
        <v>0.57603000000000004</v>
      </c>
      <c r="AR132" s="17">
        <f t="shared" si="48"/>
        <v>124.27949999999998</v>
      </c>
      <c r="AS132" s="17">
        <f t="shared" si="52"/>
        <v>2.9417</v>
      </c>
      <c r="AT132" s="17">
        <f t="shared" si="53"/>
        <v>129.99283</v>
      </c>
      <c r="AU132" s="5">
        <f t="shared" si="54"/>
        <v>47.392800000000001</v>
      </c>
      <c r="AV132" s="5">
        <f t="shared" si="55"/>
        <v>38.795129999999993</v>
      </c>
      <c r="AW132" s="5"/>
      <c r="AX132" s="5"/>
      <c r="AY132" s="5">
        <f t="shared" si="56"/>
        <v>40.182600000000001</v>
      </c>
      <c r="AZ132" s="5">
        <f t="shared" si="57"/>
        <v>126.37053</v>
      </c>
      <c r="BA132" s="7">
        <f t="shared" si="58"/>
        <v>1.4129554238952071E-2</v>
      </c>
      <c r="BB132" s="62">
        <f t="shared" si="59"/>
        <v>8997</v>
      </c>
      <c r="BC132" s="6">
        <f t="shared" si="60"/>
        <v>6.2658713754207757E-2</v>
      </c>
      <c r="BD132" s="32">
        <f t="shared" si="61"/>
        <v>1.6890162326645246E-2</v>
      </c>
      <c r="BE132" s="32">
        <f t="shared" si="62"/>
        <v>4.4312444001719173E-3</v>
      </c>
      <c r="BF132" s="35">
        <f t="shared" si="63"/>
        <v>0.97867859327318274</v>
      </c>
      <c r="BG132" s="37">
        <f t="shared" si="64"/>
        <v>0.37503047585540711</v>
      </c>
      <c r="BH132" s="33">
        <f t="shared" si="65"/>
        <v>0.30699507234795953</v>
      </c>
      <c r="BI132" s="33">
        <f t="shared" si="66"/>
        <v>0.31797445179663331</v>
      </c>
      <c r="CM132" s="51" t="s">
        <v>1797</v>
      </c>
      <c r="CR132" s="78" t="s">
        <v>2042</v>
      </c>
      <c r="CS132" s="78" t="s">
        <v>2042</v>
      </c>
    </row>
    <row r="133" spans="1:97">
      <c r="A133" s="20" t="s">
        <v>3590</v>
      </c>
      <c r="B133" s="16" t="s">
        <v>1137</v>
      </c>
      <c r="C133" s="19">
        <v>49009128</v>
      </c>
      <c r="D133" s="19" t="s">
        <v>3782</v>
      </c>
      <c r="E133" s="19" t="s">
        <v>1707</v>
      </c>
      <c r="F133" s="4" t="s">
        <v>2386</v>
      </c>
      <c r="G133" s="47"/>
      <c r="H133" s="47" t="s">
        <v>7062</v>
      </c>
      <c r="I133" s="47" t="s">
        <v>5442</v>
      </c>
      <c r="J133" s="47" t="s">
        <v>5483</v>
      </c>
      <c r="K133" s="23">
        <v>41.591230000000003</v>
      </c>
      <c r="L133" s="23">
        <v>-109.07643</v>
      </c>
      <c r="M133" s="61" t="s">
        <v>5550</v>
      </c>
      <c r="N133" s="19" t="s">
        <v>2387</v>
      </c>
      <c r="P133" s="19" t="s">
        <v>5054</v>
      </c>
      <c r="Q133" s="55"/>
      <c r="R133" s="55">
        <v>401</v>
      </c>
      <c r="S133" s="55">
        <f t="shared" si="49"/>
        <v>24</v>
      </c>
      <c r="T133" s="19"/>
      <c r="U133" s="55">
        <v>3400</v>
      </c>
      <c r="V133" s="55">
        <v>3424</v>
      </c>
      <c r="W133" s="55"/>
      <c r="X133" s="55"/>
      <c r="Y133" s="51" t="s">
        <v>3798</v>
      </c>
      <c r="Z133" s="40">
        <v>20363</v>
      </c>
      <c r="AA133" s="52">
        <v>8.6000003814697266</v>
      </c>
      <c r="AB133" s="19" t="s">
        <v>3837</v>
      </c>
      <c r="AC133" s="19">
        <v>89</v>
      </c>
      <c r="AD133" s="19">
        <v>19</v>
      </c>
      <c r="AE133" s="19">
        <v>9316</v>
      </c>
      <c r="AF133" s="19">
        <v>-3</v>
      </c>
      <c r="AG133" s="19">
        <v>-3</v>
      </c>
      <c r="AH133" s="19">
        <v>11700</v>
      </c>
      <c r="AI133" s="19">
        <v>3270</v>
      </c>
      <c r="AJ133" s="19"/>
      <c r="AK133" s="19"/>
      <c r="AL133" s="19">
        <v>20</v>
      </c>
      <c r="AM133" s="19">
        <v>23573</v>
      </c>
      <c r="AP133" s="17">
        <f t="shared" si="50"/>
        <v>4.4410999999999996</v>
      </c>
      <c r="AQ133" s="17">
        <f t="shared" si="51"/>
        <v>1.56351</v>
      </c>
      <c r="AR133" s="17">
        <f t="shared" si="48"/>
        <v>405.24599999999998</v>
      </c>
      <c r="AS133" s="17">
        <f t="shared" si="52"/>
        <v>0</v>
      </c>
      <c r="AT133" s="17">
        <f t="shared" si="53"/>
        <v>411.25060999999999</v>
      </c>
      <c r="AU133" s="5">
        <f t="shared" si="54"/>
        <v>330.05699999999996</v>
      </c>
      <c r="AV133" s="5">
        <f t="shared" si="55"/>
        <v>53.595299999999995</v>
      </c>
      <c r="AW133" s="5"/>
      <c r="AX133" s="5"/>
      <c r="AY133" s="5">
        <f t="shared" si="56"/>
        <v>0.41640000000000005</v>
      </c>
      <c r="AZ133" s="5">
        <f t="shared" si="57"/>
        <v>384.06869999999998</v>
      </c>
      <c r="BA133" s="7">
        <f t="shared" si="58"/>
        <v>3.4177354501803835E-2</v>
      </c>
      <c r="BB133" s="62">
        <f t="shared" si="59"/>
        <v>24408</v>
      </c>
      <c r="BC133" s="6">
        <f t="shared" si="60"/>
        <v>1.7402721910756341E-2</v>
      </c>
      <c r="BD133" s="32">
        <f t="shared" si="61"/>
        <v>1.0799011337636678E-2</v>
      </c>
      <c r="BE133" s="32">
        <f t="shared" si="62"/>
        <v>3.8018423851091674E-3</v>
      </c>
      <c r="BF133" s="35">
        <f t="shared" si="63"/>
        <v>0.98539914627725411</v>
      </c>
      <c r="BG133" s="36">
        <f t="shared" si="64"/>
        <v>0.85936969089123894</v>
      </c>
      <c r="BH133" s="33">
        <f t="shared" si="65"/>
        <v>0.139546128075524</v>
      </c>
      <c r="BI133" s="33">
        <f t="shared" si="66"/>
        <v>1.0841810332370225E-3</v>
      </c>
      <c r="CM133" s="51" t="s">
        <v>4878</v>
      </c>
      <c r="CR133" s="78" t="s">
        <v>2042</v>
      </c>
      <c r="CS133" s="78" t="s">
        <v>2042</v>
      </c>
    </row>
    <row r="134" spans="1:97">
      <c r="A134" s="20" t="s">
        <v>3590</v>
      </c>
      <c r="B134" s="16" t="s">
        <v>1138</v>
      </c>
      <c r="C134" s="19">
        <v>49011720</v>
      </c>
      <c r="D134" s="19" t="s">
        <v>3782</v>
      </c>
      <c r="E134" s="19" t="s">
        <v>1707</v>
      </c>
      <c r="F134" s="19" t="s">
        <v>5503</v>
      </c>
      <c r="G134" s="47"/>
      <c r="H134" s="47" t="s">
        <v>1808</v>
      </c>
      <c r="I134" s="47" t="s">
        <v>5442</v>
      </c>
      <c r="J134" s="47" t="s">
        <v>5485</v>
      </c>
      <c r="K134" s="23">
        <v>41.637720000000002</v>
      </c>
      <c r="L134" s="23">
        <v>-109.10073</v>
      </c>
      <c r="M134" s="61" t="s">
        <v>3184</v>
      </c>
      <c r="N134" s="19" t="s">
        <v>2524</v>
      </c>
      <c r="P134" s="19" t="s">
        <v>5054</v>
      </c>
      <c r="Q134" s="55"/>
      <c r="R134" s="55">
        <v>176</v>
      </c>
      <c r="S134" s="55">
        <f t="shared" si="49"/>
        <v>69</v>
      </c>
      <c r="T134" s="19"/>
      <c r="U134" s="55">
        <v>3850</v>
      </c>
      <c r="V134" s="55">
        <v>3919</v>
      </c>
      <c r="W134" s="55"/>
      <c r="X134" s="55"/>
      <c r="Y134" s="51" t="s">
        <v>3798</v>
      </c>
      <c r="Z134" s="40">
        <v>13949</v>
      </c>
      <c r="AB134" s="19" t="s">
        <v>3789</v>
      </c>
      <c r="AC134" s="19">
        <v>110</v>
      </c>
      <c r="AD134" s="19">
        <v>-1</v>
      </c>
      <c r="AE134" s="19">
        <v>5975</v>
      </c>
      <c r="AF134" s="19">
        <v>-3</v>
      </c>
      <c r="AG134" s="19">
        <v>-3</v>
      </c>
      <c r="AH134" s="19">
        <v>8476</v>
      </c>
      <c r="AI134" s="19">
        <v>1460</v>
      </c>
      <c r="AJ134" s="19"/>
      <c r="AK134" s="19"/>
      <c r="AL134" s="19">
        <v>116</v>
      </c>
      <c r="AM134" s="19">
        <v>16137</v>
      </c>
      <c r="AP134" s="17">
        <f t="shared" si="50"/>
        <v>5.4889999999999999</v>
      </c>
      <c r="AQ134" s="17">
        <f t="shared" si="51"/>
        <v>0</v>
      </c>
      <c r="AR134" s="17">
        <f t="shared" si="48"/>
        <v>259.91249999999997</v>
      </c>
      <c r="AS134" s="17">
        <f t="shared" si="52"/>
        <v>0</v>
      </c>
      <c r="AT134" s="17">
        <f t="shared" si="53"/>
        <v>265.40149999999994</v>
      </c>
      <c r="AU134" s="5">
        <f t="shared" si="54"/>
        <v>239.10795999999999</v>
      </c>
      <c r="AV134" s="5">
        <f t="shared" si="55"/>
        <v>23.929399999999998</v>
      </c>
      <c r="AW134" s="5"/>
      <c r="AX134" s="5"/>
      <c r="AY134" s="5">
        <f t="shared" si="56"/>
        <v>2.4151200000000004</v>
      </c>
      <c r="AZ134" s="5">
        <f t="shared" si="57"/>
        <v>265.45247999999998</v>
      </c>
      <c r="BA134" s="7">
        <f t="shared" si="58"/>
        <v>-9.6033941386364349E-5</v>
      </c>
      <c r="BB134" s="62">
        <f t="shared" si="59"/>
        <v>16130</v>
      </c>
      <c r="BC134" s="6">
        <f t="shared" si="60"/>
        <v>-2.1693990764558218E-4</v>
      </c>
      <c r="BD134" s="32">
        <f t="shared" si="61"/>
        <v>2.0681872559122693E-2</v>
      </c>
      <c r="BE134" s="32">
        <f t="shared" si="62"/>
        <v>0</v>
      </c>
      <c r="BF134" s="35">
        <f t="shared" si="63"/>
        <v>0.97931812744087743</v>
      </c>
      <c r="BG134" s="36">
        <f t="shared" si="64"/>
        <v>0.90075617300693522</v>
      </c>
      <c r="BH134" s="33">
        <f t="shared" si="65"/>
        <v>9.0145701407649312E-2</v>
      </c>
      <c r="BI134" s="33">
        <f t="shared" si="66"/>
        <v>9.0981255854155167E-3</v>
      </c>
      <c r="CM134" s="51" t="s">
        <v>5042</v>
      </c>
      <c r="CR134" s="78" t="s">
        <v>2042</v>
      </c>
      <c r="CS134" s="78" t="s">
        <v>2042</v>
      </c>
    </row>
    <row r="135" spans="1:97">
      <c r="A135" s="20" t="s">
        <v>3591</v>
      </c>
      <c r="B135" s="16" t="s">
        <v>475</v>
      </c>
      <c r="F135" s="4" t="s">
        <v>2284</v>
      </c>
      <c r="G135" s="47" t="s">
        <v>3597</v>
      </c>
      <c r="H135" s="47">
        <v>9</v>
      </c>
      <c r="I135" s="47">
        <v>20</v>
      </c>
      <c r="J135" s="47">
        <v>101</v>
      </c>
      <c r="K135" s="23">
        <v>41.727519999999998</v>
      </c>
      <c r="L135" s="23">
        <v>-108.80369</v>
      </c>
      <c r="M135" s="61" t="s">
        <v>2285</v>
      </c>
      <c r="N135" s="19" t="s">
        <v>2286</v>
      </c>
      <c r="P135" s="19" t="s">
        <v>5054</v>
      </c>
      <c r="Z135" s="48">
        <v>29150</v>
      </c>
      <c r="AA135" s="19">
        <v>5.6</v>
      </c>
      <c r="AB135" s="19" t="s">
        <v>3789</v>
      </c>
      <c r="AC135" s="19">
        <v>1738</v>
      </c>
      <c r="AD135" s="19">
        <v>134</v>
      </c>
      <c r="AE135" s="19">
        <v>6032</v>
      </c>
      <c r="AF135" s="19">
        <v>354</v>
      </c>
      <c r="AH135" s="19">
        <v>12600</v>
      </c>
      <c r="AI135" s="19">
        <v>793</v>
      </c>
      <c r="AJ135" s="19">
        <v>0</v>
      </c>
      <c r="AK135" s="6">
        <v>0</v>
      </c>
      <c r="AL135" s="19">
        <v>42</v>
      </c>
      <c r="AM135" s="19">
        <v>21291</v>
      </c>
      <c r="AN135" s="53"/>
      <c r="AO135" s="63" t="s">
        <v>6419</v>
      </c>
      <c r="AP135" s="17">
        <f t="shared" si="50"/>
        <v>86.726200000000006</v>
      </c>
      <c r="AQ135" s="17">
        <f t="shared" si="51"/>
        <v>11.026860000000001</v>
      </c>
      <c r="AR135" s="17">
        <f t="shared" si="48"/>
        <v>262.392</v>
      </c>
      <c r="AS135" s="17">
        <f t="shared" si="52"/>
        <v>9.05532</v>
      </c>
      <c r="AT135" s="17">
        <f t="shared" si="53"/>
        <v>369.20038</v>
      </c>
      <c r="AU135" s="5">
        <f t="shared" si="54"/>
        <v>355.44599999999997</v>
      </c>
      <c r="AV135" s="5">
        <f t="shared" si="55"/>
        <v>12.997269999999999</v>
      </c>
      <c r="AW135" s="5">
        <f>IF(AJ135&gt;0,AJ135*0.03333,0)</f>
        <v>0</v>
      </c>
      <c r="AX135" s="5">
        <f>IF(AK135&gt;0,AK135*0.0588,0)</f>
        <v>0</v>
      </c>
      <c r="AY135" s="5">
        <f t="shared" si="56"/>
        <v>0.87444000000000011</v>
      </c>
      <c r="AZ135" s="5">
        <f t="shared" si="57"/>
        <v>369.31770999999998</v>
      </c>
      <c r="BA135" s="7">
        <f t="shared" si="58"/>
        <v>-1.5887220853314681E-4</v>
      </c>
      <c r="BB135" s="62">
        <f t="shared" si="59"/>
        <v>21693</v>
      </c>
      <c r="BC135" s="6">
        <f t="shared" si="60"/>
        <v>9.3523171412618657E-3</v>
      </c>
      <c r="BD135" s="32">
        <f t="shared" si="61"/>
        <v>0.23490279181186111</v>
      </c>
      <c r="BE135" s="32">
        <f t="shared" si="62"/>
        <v>2.9866870667901266E-2</v>
      </c>
      <c r="BF135" s="45">
        <f t="shared" si="63"/>
        <v>0.73523033752023759</v>
      </c>
      <c r="BG135" s="36">
        <f t="shared" si="64"/>
        <v>0.96243962955364359</v>
      </c>
      <c r="BH135" s="33">
        <f t="shared" si="65"/>
        <v>3.5192652959967721E-2</v>
      </c>
      <c r="BI135" s="33">
        <f t="shared" si="66"/>
        <v>2.367717486388617E-3</v>
      </c>
      <c r="BJ135" s="6">
        <v>0</v>
      </c>
      <c r="BK135" s="19">
        <v>0</v>
      </c>
      <c r="BL135" s="19">
        <v>0</v>
      </c>
      <c r="BM135" s="19">
        <v>21140</v>
      </c>
      <c r="BN135" s="19">
        <v>0</v>
      </c>
      <c r="BO135" s="31"/>
      <c r="BP135" s="19">
        <v>0</v>
      </c>
      <c r="BQ135" s="19">
        <v>0</v>
      </c>
      <c r="BR135" s="19">
        <v>0</v>
      </c>
      <c r="BS135" s="19">
        <v>0</v>
      </c>
      <c r="BT135" s="19">
        <v>0</v>
      </c>
      <c r="BU135" s="19">
        <v>0</v>
      </c>
      <c r="BV135" s="19">
        <v>0</v>
      </c>
      <c r="BW135" s="19">
        <v>0</v>
      </c>
      <c r="BX135" s="19"/>
      <c r="BY135" s="19"/>
      <c r="BZ135" s="19"/>
      <c r="CA135" s="19"/>
      <c r="CB135" s="19"/>
      <c r="CC135" s="19"/>
      <c r="CD135" s="19"/>
      <c r="CE135" s="19"/>
      <c r="CF135" s="19"/>
      <c r="CG135" s="19"/>
      <c r="CH135" s="19"/>
      <c r="CI135" s="19"/>
      <c r="CJ135" s="19"/>
      <c r="CK135" s="19"/>
      <c r="CL135" s="19"/>
      <c r="CM135" s="39"/>
      <c r="CN135" s="63">
        <v>19791022</v>
      </c>
      <c r="CO135" s="63"/>
      <c r="CP135" s="66"/>
      <c r="CQ135" s="63"/>
      <c r="CR135" s="78" t="s">
        <v>2042</v>
      </c>
      <c r="CS135" s="78" t="s">
        <v>2042</v>
      </c>
    </row>
    <row r="136" spans="1:97">
      <c r="A136" s="20" t="s">
        <v>3590</v>
      </c>
      <c r="B136" s="16" t="s">
        <v>1139</v>
      </c>
      <c r="C136" s="19">
        <v>49007580</v>
      </c>
      <c r="D136" s="19" t="s">
        <v>3782</v>
      </c>
      <c r="E136" s="19" t="s">
        <v>1707</v>
      </c>
      <c r="F136" s="19" t="s">
        <v>5503</v>
      </c>
      <c r="G136" s="47"/>
      <c r="H136" s="47" t="s">
        <v>3844</v>
      </c>
      <c r="I136" s="47" t="s">
        <v>5447</v>
      </c>
      <c r="J136" s="47" t="s">
        <v>5485</v>
      </c>
      <c r="K136" s="23">
        <v>41.720970000000001</v>
      </c>
      <c r="L136" s="23">
        <v>-109.09658</v>
      </c>
      <c r="M136" s="61" t="s">
        <v>1671</v>
      </c>
      <c r="N136" s="19" t="s">
        <v>3898</v>
      </c>
      <c r="P136" s="19" t="s">
        <v>5054</v>
      </c>
      <c r="Q136" s="55"/>
      <c r="R136" s="55"/>
      <c r="S136" s="55">
        <f t="shared" ref="S136:S146" si="67">V136-U136</f>
        <v>73</v>
      </c>
      <c r="T136" s="19"/>
      <c r="U136" s="55">
        <v>3702</v>
      </c>
      <c r="V136" s="55">
        <v>3775</v>
      </c>
      <c r="W136" s="55"/>
      <c r="X136" s="55"/>
      <c r="Y136" s="51" t="s">
        <v>3798</v>
      </c>
      <c r="Z136" s="40">
        <v>25708</v>
      </c>
      <c r="AA136" s="52">
        <v>6.8000001907348633</v>
      </c>
      <c r="AB136" s="19" t="s">
        <v>3789</v>
      </c>
      <c r="AC136" s="19">
        <v>148</v>
      </c>
      <c r="AD136" s="19">
        <v>54</v>
      </c>
      <c r="AE136" s="19">
        <v>7546</v>
      </c>
      <c r="AF136" s="19">
        <v>52</v>
      </c>
      <c r="AG136" s="19">
        <v>-3</v>
      </c>
      <c r="AH136" s="19">
        <v>11400</v>
      </c>
      <c r="AI136" s="19">
        <v>1196</v>
      </c>
      <c r="AJ136" s="19"/>
      <c r="AK136" s="19"/>
      <c r="AL136" s="19">
        <v>15</v>
      </c>
      <c r="AM136" s="19">
        <v>19804</v>
      </c>
      <c r="AP136" s="17">
        <f t="shared" si="50"/>
        <v>7.3852000000000002</v>
      </c>
      <c r="AQ136" s="17">
        <f t="shared" si="51"/>
        <v>4.4436600000000004</v>
      </c>
      <c r="AR136" s="17">
        <f t="shared" si="48"/>
        <v>328.25099999999998</v>
      </c>
      <c r="AS136" s="17">
        <f t="shared" si="52"/>
        <v>1.33016</v>
      </c>
      <c r="AT136" s="17">
        <f t="shared" si="53"/>
        <v>341.41001999999997</v>
      </c>
      <c r="AU136" s="5">
        <f t="shared" si="54"/>
        <v>321.59399999999999</v>
      </c>
      <c r="AV136" s="5">
        <f t="shared" si="55"/>
        <v>19.602439999999998</v>
      </c>
      <c r="AW136" s="5"/>
      <c r="AX136" s="5"/>
      <c r="AY136" s="5">
        <f t="shared" si="56"/>
        <v>0.31230000000000002</v>
      </c>
      <c r="AZ136" s="5">
        <f t="shared" si="57"/>
        <v>341.50873999999999</v>
      </c>
      <c r="BA136" s="7">
        <f t="shared" si="58"/>
        <v>-1.4455599374662713E-4</v>
      </c>
      <c r="BB136" s="62">
        <f t="shared" si="59"/>
        <v>20408</v>
      </c>
      <c r="BC136" s="6">
        <f t="shared" si="60"/>
        <v>1.5020391922809111E-2</v>
      </c>
      <c r="BD136" s="32">
        <f t="shared" si="61"/>
        <v>2.1631468226972369E-2</v>
      </c>
      <c r="BE136" s="32">
        <f t="shared" si="62"/>
        <v>1.3015610965372371E-2</v>
      </c>
      <c r="BF136" s="35">
        <f t="shared" si="63"/>
        <v>0.96535292080765522</v>
      </c>
      <c r="BG136" s="36">
        <f t="shared" si="64"/>
        <v>0.94168600194536756</v>
      </c>
      <c r="BH136" s="33">
        <f t="shared" si="65"/>
        <v>5.7399526583126387E-2</v>
      </c>
      <c r="BI136" s="33">
        <f t="shared" si="66"/>
        <v>9.1447147150611728E-4</v>
      </c>
      <c r="CM136" s="51" t="s">
        <v>1672</v>
      </c>
      <c r="CR136" s="78" t="s">
        <v>2042</v>
      </c>
      <c r="CS136" s="78" t="s">
        <v>2042</v>
      </c>
    </row>
    <row r="137" spans="1:97">
      <c r="A137" s="20" t="s">
        <v>3590</v>
      </c>
      <c r="B137" s="16" t="s">
        <v>1140</v>
      </c>
      <c r="C137" s="19">
        <v>49007576</v>
      </c>
      <c r="D137" s="19" t="s">
        <v>3782</v>
      </c>
      <c r="E137" s="19" t="s">
        <v>1707</v>
      </c>
      <c r="F137" s="19" t="s">
        <v>5503</v>
      </c>
      <c r="G137" s="47"/>
      <c r="H137" s="47" t="s">
        <v>3838</v>
      </c>
      <c r="I137" s="47" t="s">
        <v>5447</v>
      </c>
      <c r="J137" s="47" t="s">
        <v>5485</v>
      </c>
      <c r="K137" s="23">
        <v>41.710149999999999</v>
      </c>
      <c r="L137" s="23">
        <v>-109.09165</v>
      </c>
      <c r="M137" s="61" t="s">
        <v>1065</v>
      </c>
      <c r="N137" s="19" t="s">
        <v>3899</v>
      </c>
      <c r="P137" s="19" t="s">
        <v>5054</v>
      </c>
      <c r="Q137" s="55">
        <v>641</v>
      </c>
      <c r="R137" s="55">
        <v>107</v>
      </c>
      <c r="S137" s="55">
        <f t="shared" si="67"/>
        <v>28</v>
      </c>
      <c r="T137" s="19"/>
      <c r="U137" s="55">
        <v>3695</v>
      </c>
      <c r="V137" s="55">
        <v>3723</v>
      </c>
      <c r="W137" s="55"/>
      <c r="X137" s="55"/>
      <c r="Y137" s="51" t="s">
        <v>3798</v>
      </c>
      <c r="Z137" s="40">
        <v>25654</v>
      </c>
      <c r="AA137" s="52">
        <v>7.4000000953674316</v>
      </c>
      <c r="AB137" s="19" t="s">
        <v>3789</v>
      </c>
      <c r="AC137" s="19">
        <v>160</v>
      </c>
      <c r="AD137" s="19">
        <v>116</v>
      </c>
      <c r="AE137" s="19">
        <v>9757</v>
      </c>
      <c r="AF137" s="19">
        <v>53</v>
      </c>
      <c r="AG137" s="19">
        <v>-3</v>
      </c>
      <c r="AH137" s="19">
        <v>14400</v>
      </c>
      <c r="AI137" s="19">
        <v>2172</v>
      </c>
      <c r="AJ137" s="19"/>
      <c r="AK137" s="19"/>
      <c r="AL137" s="19">
        <v>77</v>
      </c>
      <c r="AM137" s="19">
        <v>25632</v>
      </c>
      <c r="AP137" s="17">
        <f t="shared" si="50"/>
        <v>7.984</v>
      </c>
      <c r="AQ137" s="17">
        <f t="shared" si="51"/>
        <v>9.5456400000000006</v>
      </c>
      <c r="AR137" s="17">
        <f t="shared" si="48"/>
        <v>424.42949999999996</v>
      </c>
      <c r="AS137" s="17">
        <f t="shared" si="52"/>
        <v>1.3557399999999999</v>
      </c>
      <c r="AT137" s="17">
        <f t="shared" si="53"/>
        <v>443.31487999999996</v>
      </c>
      <c r="AU137" s="5">
        <f t="shared" si="54"/>
        <v>406.22399999999999</v>
      </c>
      <c r="AV137" s="5">
        <f t="shared" si="55"/>
        <v>35.599079999999994</v>
      </c>
      <c r="AW137" s="5"/>
      <c r="AX137" s="5"/>
      <c r="AY137" s="5">
        <f t="shared" si="56"/>
        <v>1.6031400000000002</v>
      </c>
      <c r="AZ137" s="5">
        <f t="shared" si="57"/>
        <v>443.42622</v>
      </c>
      <c r="BA137" s="7">
        <f t="shared" si="58"/>
        <v>-1.255608880653452E-4</v>
      </c>
      <c r="BB137" s="62">
        <f t="shared" si="59"/>
        <v>26732</v>
      </c>
      <c r="BC137" s="6">
        <f t="shared" si="60"/>
        <v>2.1006798563898862E-2</v>
      </c>
      <c r="BD137" s="32">
        <f t="shared" si="61"/>
        <v>1.800977219623217E-2</v>
      </c>
      <c r="BE137" s="32">
        <f t="shared" si="62"/>
        <v>2.1532415063532272E-2</v>
      </c>
      <c r="BF137" s="35">
        <f t="shared" si="63"/>
        <v>0.96045781274023567</v>
      </c>
      <c r="BG137" s="36">
        <f t="shared" si="64"/>
        <v>0.91610279608634781</v>
      </c>
      <c r="BH137" s="33">
        <f t="shared" si="65"/>
        <v>8.0281856133811835E-2</v>
      </c>
      <c r="BI137" s="33">
        <f t="shared" si="66"/>
        <v>3.6153477798403538E-3</v>
      </c>
      <c r="CM137" s="51" t="s">
        <v>4862</v>
      </c>
      <c r="CR137" s="78" t="s">
        <v>2042</v>
      </c>
      <c r="CS137" s="78" t="s">
        <v>2042</v>
      </c>
    </row>
    <row r="138" spans="1:97">
      <c r="A138" s="20" t="s">
        <v>3590</v>
      </c>
      <c r="B138" s="16" t="s">
        <v>1141</v>
      </c>
      <c r="C138" s="19">
        <v>49008646</v>
      </c>
      <c r="D138" s="19" t="s">
        <v>3782</v>
      </c>
      <c r="E138" s="19" t="s">
        <v>1707</v>
      </c>
      <c r="F138" s="19" t="s">
        <v>5503</v>
      </c>
      <c r="G138" s="47"/>
      <c r="H138" s="47" t="s">
        <v>7079</v>
      </c>
      <c r="I138" s="47" t="s">
        <v>5447</v>
      </c>
      <c r="J138" s="47" t="s">
        <v>5485</v>
      </c>
      <c r="K138" s="23">
        <v>41.706440000000001</v>
      </c>
      <c r="L138" s="23">
        <v>-109.10115</v>
      </c>
      <c r="M138" s="61" t="s">
        <v>5504</v>
      </c>
      <c r="N138" s="19" t="s">
        <v>5505</v>
      </c>
      <c r="P138" s="19" t="s">
        <v>5054</v>
      </c>
      <c r="Q138" s="55">
        <v>644</v>
      </c>
      <c r="R138" s="55">
        <v>82</v>
      </c>
      <c r="S138" s="55">
        <f t="shared" si="67"/>
        <v>36</v>
      </c>
      <c r="T138" s="19"/>
      <c r="U138" s="55">
        <v>3676</v>
      </c>
      <c r="V138" s="55">
        <v>3712</v>
      </c>
      <c r="W138" s="55"/>
      <c r="X138" s="55"/>
      <c r="Y138" s="51" t="s">
        <v>3798</v>
      </c>
      <c r="Z138" s="40">
        <v>25456</v>
      </c>
      <c r="AA138" s="52">
        <v>8</v>
      </c>
      <c r="AB138" s="19" t="s">
        <v>3789</v>
      </c>
      <c r="AC138" s="19">
        <v>171</v>
      </c>
      <c r="AD138" s="19">
        <v>101</v>
      </c>
      <c r="AE138" s="19">
        <v>9243</v>
      </c>
      <c r="AF138" s="19">
        <v>66</v>
      </c>
      <c r="AG138" s="19">
        <v>-3</v>
      </c>
      <c r="AH138" s="19">
        <v>13500</v>
      </c>
      <c r="AI138" s="19">
        <v>2379</v>
      </c>
      <c r="AJ138" s="19"/>
      <c r="AK138" s="19"/>
      <c r="AL138" s="19">
        <v>41</v>
      </c>
      <c r="AM138" s="19">
        <v>24294</v>
      </c>
      <c r="AP138" s="17">
        <f t="shared" si="50"/>
        <v>8.5328999999999997</v>
      </c>
      <c r="AQ138" s="17">
        <f t="shared" si="51"/>
        <v>8.3112899999999996</v>
      </c>
      <c r="AR138" s="17">
        <f t="shared" si="48"/>
        <v>402.07049999999998</v>
      </c>
      <c r="AS138" s="17">
        <f t="shared" si="52"/>
        <v>1.68828</v>
      </c>
      <c r="AT138" s="17">
        <f t="shared" si="53"/>
        <v>420.60296999999997</v>
      </c>
      <c r="AU138" s="5">
        <f t="shared" si="54"/>
        <v>380.83499999999998</v>
      </c>
      <c r="AV138" s="5">
        <f t="shared" si="55"/>
        <v>38.991809999999994</v>
      </c>
      <c r="AW138" s="5"/>
      <c r="AX138" s="5"/>
      <c r="AY138" s="5">
        <f t="shared" si="56"/>
        <v>0.85362000000000005</v>
      </c>
      <c r="AZ138" s="5">
        <f t="shared" si="57"/>
        <v>420.68042999999994</v>
      </c>
      <c r="BA138" s="7">
        <f t="shared" si="58"/>
        <v>-9.2073610390949913E-5</v>
      </c>
      <c r="BB138" s="62">
        <f t="shared" si="59"/>
        <v>25498</v>
      </c>
      <c r="BC138" s="6">
        <f t="shared" si="60"/>
        <v>2.4180591259640102E-2</v>
      </c>
      <c r="BD138" s="32">
        <f t="shared" si="61"/>
        <v>2.0287303249427839E-2</v>
      </c>
      <c r="BE138" s="32">
        <f t="shared" si="62"/>
        <v>1.9760416813033917E-2</v>
      </c>
      <c r="BF138" s="35">
        <f t="shared" si="63"/>
        <v>0.95995227993753829</v>
      </c>
      <c r="BG138" s="36">
        <f t="shared" si="64"/>
        <v>0.90528337626734867</v>
      </c>
      <c r="BH138" s="33">
        <f t="shared" si="65"/>
        <v>9.2687482514934194E-2</v>
      </c>
      <c r="BI138" s="33">
        <f t="shared" si="66"/>
        <v>2.0291412177172114E-3</v>
      </c>
      <c r="CM138" s="51" t="s">
        <v>1797</v>
      </c>
      <c r="CR138" s="78" t="s">
        <v>2042</v>
      </c>
      <c r="CS138" s="78" t="s">
        <v>2042</v>
      </c>
    </row>
    <row r="139" spans="1:97">
      <c r="A139" s="20" t="s">
        <v>3590</v>
      </c>
      <c r="B139" s="16" t="s">
        <v>1142</v>
      </c>
      <c r="C139" s="19">
        <v>49009290</v>
      </c>
      <c r="D139" s="19" t="s">
        <v>3782</v>
      </c>
      <c r="E139" s="19" t="s">
        <v>1707</v>
      </c>
      <c r="F139" s="19" t="s">
        <v>5503</v>
      </c>
      <c r="G139" s="47"/>
      <c r="H139" s="47" t="s">
        <v>7038</v>
      </c>
      <c r="I139" s="47" t="s">
        <v>5447</v>
      </c>
      <c r="J139" s="47" t="s">
        <v>5485</v>
      </c>
      <c r="K139" s="23">
        <v>41.692869999999999</v>
      </c>
      <c r="L139" s="23">
        <v>-109.10299000000001</v>
      </c>
      <c r="M139" s="61" t="s">
        <v>3262</v>
      </c>
      <c r="N139" s="19" t="s">
        <v>3263</v>
      </c>
      <c r="P139" s="19" t="s">
        <v>5054</v>
      </c>
      <c r="Q139" s="55">
        <v>516</v>
      </c>
      <c r="R139" s="55">
        <v>449</v>
      </c>
      <c r="S139" s="55">
        <f t="shared" si="67"/>
        <v>190</v>
      </c>
      <c r="T139" s="19"/>
      <c r="U139" s="55">
        <v>3448</v>
      </c>
      <c r="V139" s="55">
        <v>3638</v>
      </c>
      <c r="W139" s="55"/>
      <c r="X139" s="55"/>
      <c r="Y139" s="51" t="s">
        <v>3788</v>
      </c>
      <c r="Z139" s="40">
        <v>21318</v>
      </c>
      <c r="AA139" s="52">
        <v>8.3000001907348633</v>
      </c>
      <c r="AB139" s="19" t="s">
        <v>3837</v>
      </c>
      <c r="AC139" s="19">
        <v>69</v>
      </c>
      <c r="AD139" s="19">
        <v>20</v>
      </c>
      <c r="AE139" s="19">
        <v>4203</v>
      </c>
      <c r="AF139" s="19">
        <v>-3</v>
      </c>
      <c r="AG139" s="19">
        <v>-3</v>
      </c>
      <c r="AH139" s="19">
        <v>4000</v>
      </c>
      <c r="AI139" s="19">
        <v>4197</v>
      </c>
      <c r="AJ139" s="19"/>
      <c r="AK139" s="19"/>
      <c r="AL139" s="19">
        <v>48</v>
      </c>
      <c r="AM139" s="19">
        <v>10563</v>
      </c>
      <c r="AP139" s="17">
        <f t="shared" si="50"/>
        <v>3.4430999999999998</v>
      </c>
      <c r="AQ139" s="17">
        <f t="shared" si="51"/>
        <v>1.6457999999999999</v>
      </c>
      <c r="AR139" s="17">
        <f t="shared" si="48"/>
        <v>182.8305</v>
      </c>
      <c r="AS139" s="17">
        <f t="shared" si="52"/>
        <v>0</v>
      </c>
      <c r="AT139" s="17">
        <f t="shared" si="53"/>
        <v>187.9194</v>
      </c>
      <c r="AU139" s="5">
        <f t="shared" si="54"/>
        <v>112.83999999999999</v>
      </c>
      <c r="AV139" s="5">
        <f t="shared" si="55"/>
        <v>68.78882999999999</v>
      </c>
      <c r="AW139" s="5"/>
      <c r="AX139" s="5"/>
      <c r="AY139" s="5">
        <f t="shared" si="56"/>
        <v>0.99936000000000003</v>
      </c>
      <c r="AZ139" s="5">
        <f t="shared" si="57"/>
        <v>182.62818999999999</v>
      </c>
      <c r="BA139" s="7">
        <f t="shared" si="58"/>
        <v>1.4279434390600155E-2</v>
      </c>
      <c r="BB139" s="62">
        <f t="shared" si="59"/>
        <v>12531</v>
      </c>
      <c r="BC139" s="6">
        <f t="shared" si="60"/>
        <v>8.5216939464796054E-2</v>
      </c>
      <c r="BD139" s="32">
        <f t="shared" si="61"/>
        <v>1.8322216865315662E-2</v>
      </c>
      <c r="BE139" s="32">
        <f t="shared" si="62"/>
        <v>8.7580100830462419E-3</v>
      </c>
      <c r="BF139" s="35">
        <f t="shared" si="63"/>
        <v>0.97291977305163813</v>
      </c>
      <c r="BG139" s="37">
        <f t="shared" si="64"/>
        <v>0.61786737304903472</v>
      </c>
      <c r="BH139" s="33">
        <f t="shared" si="65"/>
        <v>0.37666052540957667</v>
      </c>
      <c r="BI139" s="33">
        <f t="shared" si="66"/>
        <v>5.4721015413885452E-3</v>
      </c>
      <c r="CM139" s="51" t="s">
        <v>7041</v>
      </c>
      <c r="CR139" s="78" t="s">
        <v>2042</v>
      </c>
      <c r="CS139" s="78" t="s">
        <v>2042</v>
      </c>
    </row>
    <row r="140" spans="1:97">
      <c r="A140" s="20" t="s">
        <v>3590</v>
      </c>
      <c r="B140" s="16" t="s">
        <v>1143</v>
      </c>
      <c r="C140" s="19">
        <v>49004943</v>
      </c>
      <c r="D140" s="19" t="s">
        <v>3782</v>
      </c>
      <c r="E140" s="19" t="s">
        <v>1707</v>
      </c>
      <c r="F140" s="19" t="s">
        <v>5503</v>
      </c>
      <c r="G140" s="47"/>
      <c r="H140" s="47" t="s">
        <v>7072</v>
      </c>
      <c r="I140" s="47" t="s">
        <v>5447</v>
      </c>
      <c r="J140" s="47" t="s">
        <v>5485</v>
      </c>
      <c r="K140" s="23">
        <v>41.69641</v>
      </c>
      <c r="L140" s="23">
        <v>-109.0913</v>
      </c>
      <c r="M140" s="61" t="s">
        <v>3239</v>
      </c>
      <c r="N140" s="19" t="s">
        <v>1610</v>
      </c>
      <c r="P140" s="19" t="s">
        <v>5054</v>
      </c>
      <c r="Q140" s="55"/>
      <c r="R140" s="55">
        <v>-25</v>
      </c>
      <c r="S140" s="55">
        <f t="shared" si="67"/>
        <v>11</v>
      </c>
      <c r="T140" s="31" t="s">
        <v>2509</v>
      </c>
      <c r="U140" s="55">
        <v>3599</v>
      </c>
      <c r="V140" s="55">
        <v>3610</v>
      </c>
      <c r="W140" s="55"/>
      <c r="X140" s="55"/>
      <c r="Y140" s="51" t="s">
        <v>3798</v>
      </c>
      <c r="Z140" s="40">
        <v>21297</v>
      </c>
      <c r="AA140" s="52">
        <v>8.3000001907348633</v>
      </c>
      <c r="AB140" s="19" t="s">
        <v>3789</v>
      </c>
      <c r="AC140" s="19">
        <v>92</v>
      </c>
      <c r="AD140" s="19">
        <v>51</v>
      </c>
      <c r="AE140" s="19">
        <v>4371</v>
      </c>
      <c r="AF140" s="19">
        <v>-3</v>
      </c>
      <c r="AG140" s="19">
        <v>-3</v>
      </c>
      <c r="AH140" s="19">
        <v>6200</v>
      </c>
      <c r="AI140" s="19">
        <v>952</v>
      </c>
      <c r="AJ140" s="19"/>
      <c r="AK140" s="19"/>
      <c r="AL140" s="19">
        <v>291</v>
      </c>
      <c r="AM140" s="19">
        <v>11546</v>
      </c>
      <c r="AP140" s="17">
        <f t="shared" si="50"/>
        <v>4.5907999999999998</v>
      </c>
      <c r="AQ140" s="17">
        <f t="shared" si="51"/>
        <v>4.19679</v>
      </c>
      <c r="AR140" s="17">
        <f t="shared" si="48"/>
        <v>190.13849999999999</v>
      </c>
      <c r="AS140" s="17">
        <f t="shared" si="52"/>
        <v>0</v>
      </c>
      <c r="AT140" s="17">
        <f t="shared" si="53"/>
        <v>198.92608999999999</v>
      </c>
      <c r="AU140" s="5">
        <f t="shared" si="54"/>
        <v>174.90199999999999</v>
      </c>
      <c r="AV140" s="5">
        <f t="shared" si="55"/>
        <v>15.603279999999998</v>
      </c>
      <c r="AW140" s="5"/>
      <c r="AX140" s="5"/>
      <c r="AY140" s="5">
        <f t="shared" si="56"/>
        <v>6.0586200000000003</v>
      </c>
      <c r="AZ140" s="5">
        <f t="shared" si="57"/>
        <v>196.56389999999996</v>
      </c>
      <c r="BA140" s="7">
        <f t="shared" si="58"/>
        <v>5.9728186799368225E-3</v>
      </c>
      <c r="BB140" s="62">
        <f t="shared" si="59"/>
        <v>11951</v>
      </c>
      <c r="BC140" s="6">
        <f t="shared" si="60"/>
        <v>1.7236242924628675E-2</v>
      </c>
      <c r="BD140" s="32">
        <f t="shared" si="61"/>
        <v>2.3077918034783672E-2</v>
      </c>
      <c r="BE140" s="32">
        <f t="shared" si="62"/>
        <v>2.1097232645551925E-2</v>
      </c>
      <c r="BF140" s="35">
        <f t="shared" si="63"/>
        <v>0.95582484931966438</v>
      </c>
      <c r="BG140" s="36">
        <f t="shared" si="64"/>
        <v>0.88979716010925725</v>
      </c>
      <c r="BH140" s="33">
        <f t="shared" si="65"/>
        <v>7.93801913779692E-2</v>
      </c>
      <c r="BI140" s="33">
        <f t="shared" si="66"/>
        <v>3.0822648512773717E-2</v>
      </c>
      <c r="CM140" s="51" t="s">
        <v>3798</v>
      </c>
      <c r="CR140" s="78" t="s">
        <v>2042</v>
      </c>
      <c r="CS140" s="78" t="s">
        <v>2042</v>
      </c>
    </row>
    <row r="141" spans="1:97">
      <c r="A141" s="20" t="s">
        <v>3590</v>
      </c>
      <c r="B141" s="16" t="s">
        <v>1143</v>
      </c>
      <c r="C141" s="19">
        <v>49009231</v>
      </c>
      <c r="D141" s="19" t="s">
        <v>3782</v>
      </c>
      <c r="E141" s="19" t="s">
        <v>1707</v>
      </c>
      <c r="G141" s="47"/>
      <c r="H141" s="47" t="s">
        <v>7072</v>
      </c>
      <c r="I141" s="47" t="s">
        <v>5447</v>
      </c>
      <c r="J141" s="47" t="s">
        <v>5485</v>
      </c>
      <c r="K141" s="23">
        <v>41.69641</v>
      </c>
      <c r="L141" s="23">
        <v>-109.0913</v>
      </c>
      <c r="M141" s="61" t="s">
        <v>3239</v>
      </c>
      <c r="N141" s="19" t="s">
        <v>1610</v>
      </c>
      <c r="P141" s="19" t="s">
        <v>5054</v>
      </c>
      <c r="Q141" s="55">
        <v>-25</v>
      </c>
      <c r="R141" s="55"/>
      <c r="S141" s="55">
        <f t="shared" si="67"/>
        <v>27</v>
      </c>
      <c r="T141" s="31" t="s">
        <v>4960</v>
      </c>
      <c r="U141" s="55">
        <v>3585</v>
      </c>
      <c r="V141" s="55">
        <v>3612</v>
      </c>
      <c r="W141" s="55"/>
      <c r="X141" s="55"/>
      <c r="Y141" s="51" t="s">
        <v>3798</v>
      </c>
      <c r="Z141" s="40">
        <v>21297</v>
      </c>
      <c r="AA141" s="52">
        <v>8.1000003814697266</v>
      </c>
      <c r="AB141" s="19" t="s">
        <v>3837</v>
      </c>
      <c r="AC141" s="19">
        <v>21</v>
      </c>
      <c r="AD141" s="19">
        <v>19</v>
      </c>
      <c r="AE141" s="19">
        <v>453</v>
      </c>
      <c r="AF141" s="19">
        <v>-3</v>
      </c>
      <c r="AG141" s="19">
        <v>-3</v>
      </c>
      <c r="AH141" s="19">
        <v>60</v>
      </c>
      <c r="AI141" s="19">
        <v>915</v>
      </c>
      <c r="AJ141" s="19"/>
      <c r="AK141" s="19"/>
      <c r="AL141" s="19">
        <v>270</v>
      </c>
      <c r="AM141" s="19">
        <v>1274</v>
      </c>
      <c r="AP141" s="17">
        <f t="shared" si="50"/>
        <v>1.0479000000000001</v>
      </c>
      <c r="AQ141" s="17">
        <f t="shared" si="51"/>
        <v>1.56351</v>
      </c>
      <c r="AR141" s="17">
        <f t="shared" si="48"/>
        <v>19.705499999999997</v>
      </c>
      <c r="AS141" s="17">
        <f t="shared" si="52"/>
        <v>0</v>
      </c>
      <c r="AT141" s="17">
        <f t="shared" si="53"/>
        <v>22.316909999999996</v>
      </c>
      <c r="AU141" s="5">
        <f t="shared" si="54"/>
        <v>1.6925999999999999</v>
      </c>
      <c r="AV141" s="5">
        <f t="shared" si="55"/>
        <v>14.996849999999998</v>
      </c>
      <c r="AW141" s="5"/>
      <c r="AX141" s="5"/>
      <c r="AY141" s="5">
        <f t="shared" si="56"/>
        <v>5.6214000000000004</v>
      </c>
      <c r="AZ141" s="5">
        <f t="shared" si="57"/>
        <v>22.310849999999999</v>
      </c>
      <c r="BA141" s="7">
        <f t="shared" si="58"/>
        <v>1.3578992089224189E-4</v>
      </c>
      <c r="BB141" s="62">
        <f t="shared" si="59"/>
        <v>1732</v>
      </c>
      <c r="BC141" s="6">
        <f t="shared" si="60"/>
        <v>0.15236194278110446</v>
      </c>
      <c r="BD141" s="32">
        <f t="shared" si="61"/>
        <v>4.6955425280650422E-2</v>
      </c>
      <c r="BE141" s="32">
        <f t="shared" si="62"/>
        <v>7.0059430270588544E-2</v>
      </c>
      <c r="BF141" s="35">
        <f t="shared" si="63"/>
        <v>0.88298514444876108</v>
      </c>
      <c r="BG141" s="33">
        <f t="shared" si="64"/>
        <v>7.5864433672406029E-2</v>
      </c>
      <c r="BH141" s="37">
        <f t="shared" si="65"/>
        <v>0.67217743833157406</v>
      </c>
      <c r="BI141" s="33">
        <f t="shared" si="66"/>
        <v>0.25195812799601991</v>
      </c>
      <c r="CM141" s="51" t="s">
        <v>4862</v>
      </c>
      <c r="CR141" s="78" t="s">
        <v>2042</v>
      </c>
      <c r="CS141" s="78" t="s">
        <v>2042</v>
      </c>
    </row>
    <row r="142" spans="1:97">
      <c r="A142" s="20" t="s">
        <v>3590</v>
      </c>
      <c r="B142" s="16" t="s">
        <v>1143</v>
      </c>
      <c r="C142" s="19">
        <v>49009235</v>
      </c>
      <c r="D142" s="19" t="s">
        <v>3782</v>
      </c>
      <c r="E142" s="19" t="s">
        <v>1707</v>
      </c>
      <c r="G142" s="47"/>
      <c r="H142" s="47" t="s">
        <v>7072</v>
      </c>
      <c r="I142" s="47" t="s">
        <v>5447</v>
      </c>
      <c r="J142" s="47" t="s">
        <v>5485</v>
      </c>
      <c r="K142" s="23">
        <v>41.702770000000001</v>
      </c>
      <c r="L142" s="23">
        <v>-109.09399000000001</v>
      </c>
      <c r="M142" s="61" t="s">
        <v>3240</v>
      </c>
      <c r="N142" s="19" t="s">
        <v>1628</v>
      </c>
      <c r="P142" s="19" t="s">
        <v>5054</v>
      </c>
      <c r="Q142" s="55"/>
      <c r="R142" s="55"/>
      <c r="S142" s="55">
        <f t="shared" si="67"/>
        <v>1</v>
      </c>
      <c r="T142" s="31" t="s">
        <v>2505</v>
      </c>
      <c r="U142" s="55">
        <v>3670</v>
      </c>
      <c r="V142" s="55">
        <v>3671</v>
      </c>
      <c r="W142" s="55"/>
      <c r="X142" s="55"/>
      <c r="Y142" s="51" t="s">
        <v>3798</v>
      </c>
      <c r="Z142" s="40">
        <v>20729</v>
      </c>
      <c r="AA142" s="52">
        <v>7.6999998092651367</v>
      </c>
      <c r="AB142" s="19" t="s">
        <v>3837</v>
      </c>
      <c r="AC142" s="19">
        <v>217</v>
      </c>
      <c r="AD142" s="19">
        <v>82</v>
      </c>
      <c r="AE142" s="19">
        <v>9462</v>
      </c>
      <c r="AF142" s="19">
        <v>-3</v>
      </c>
      <c r="AG142" s="19">
        <v>-3</v>
      </c>
      <c r="AH142" s="19">
        <v>14000</v>
      </c>
      <c r="AI142" s="19">
        <v>1880</v>
      </c>
      <c r="AJ142" s="19"/>
      <c r="AK142" s="19"/>
      <c r="AL142" s="19">
        <v>161</v>
      </c>
      <c r="AM142" s="19">
        <v>24848</v>
      </c>
      <c r="AP142" s="17">
        <f t="shared" si="50"/>
        <v>10.8283</v>
      </c>
      <c r="AQ142" s="17">
        <f t="shared" si="51"/>
        <v>6.7477800000000006</v>
      </c>
      <c r="AR142" s="17">
        <f t="shared" si="48"/>
        <v>411.59699999999998</v>
      </c>
      <c r="AS142" s="17">
        <f t="shared" si="52"/>
        <v>0</v>
      </c>
      <c r="AT142" s="17">
        <f t="shared" si="53"/>
        <v>429.17307999999997</v>
      </c>
      <c r="AU142" s="5">
        <f t="shared" si="54"/>
        <v>394.94</v>
      </c>
      <c r="AV142" s="5">
        <f t="shared" si="55"/>
        <v>30.813199999999998</v>
      </c>
      <c r="AW142" s="5"/>
      <c r="AX142" s="5"/>
      <c r="AY142" s="5">
        <f t="shared" si="56"/>
        <v>3.3520200000000004</v>
      </c>
      <c r="AZ142" s="5">
        <f t="shared" si="57"/>
        <v>429.10521999999997</v>
      </c>
      <c r="BA142" s="7">
        <f t="shared" si="58"/>
        <v>7.9065263563107729E-5</v>
      </c>
      <c r="BB142" s="62">
        <f t="shared" si="59"/>
        <v>25796</v>
      </c>
      <c r="BC142" s="6">
        <f t="shared" si="60"/>
        <v>1.8718900560777189E-2</v>
      </c>
      <c r="BD142" s="32">
        <f t="shared" si="61"/>
        <v>2.5230613252816326E-2</v>
      </c>
      <c r="BE142" s="32">
        <f t="shared" si="62"/>
        <v>1.5722747568416923E-2</v>
      </c>
      <c r="BF142" s="35">
        <f t="shared" si="63"/>
        <v>0.95904663917876676</v>
      </c>
      <c r="BG142" s="36">
        <f t="shared" si="64"/>
        <v>0.92038032070549047</v>
      </c>
      <c r="BH142" s="33">
        <f t="shared" si="65"/>
        <v>7.180802880934424E-2</v>
      </c>
      <c r="BI142" s="33">
        <f t="shared" si="66"/>
        <v>7.8116504851653886E-3</v>
      </c>
      <c r="CM142" s="51" t="s">
        <v>3242</v>
      </c>
      <c r="CR142" s="78" t="s">
        <v>2042</v>
      </c>
      <c r="CS142" s="78" t="s">
        <v>2042</v>
      </c>
    </row>
    <row r="143" spans="1:97">
      <c r="A143" s="20" t="s">
        <v>3590</v>
      </c>
      <c r="B143" s="16" t="s">
        <v>1144</v>
      </c>
      <c r="C143" s="19">
        <v>49009240</v>
      </c>
      <c r="D143" s="19" t="s">
        <v>3782</v>
      </c>
      <c r="E143" s="19" t="s">
        <v>1707</v>
      </c>
      <c r="F143" s="19" t="s">
        <v>5503</v>
      </c>
      <c r="G143" s="47"/>
      <c r="H143" s="47" t="s">
        <v>2522</v>
      </c>
      <c r="I143" s="47" t="s">
        <v>5447</v>
      </c>
      <c r="J143" s="47" t="s">
        <v>5485</v>
      </c>
      <c r="K143" s="23">
        <v>41.67745</v>
      </c>
      <c r="L143" s="23">
        <v>-109.10563999999999</v>
      </c>
      <c r="M143" s="61" t="s">
        <v>3243</v>
      </c>
      <c r="N143" s="19" t="s">
        <v>4447</v>
      </c>
      <c r="P143" s="19" t="s">
        <v>5054</v>
      </c>
      <c r="Q143" s="55">
        <v>586</v>
      </c>
      <c r="R143" s="55">
        <v>75</v>
      </c>
      <c r="S143" s="55">
        <f t="shared" si="67"/>
        <v>44</v>
      </c>
      <c r="T143" s="19"/>
      <c r="U143" s="55">
        <v>3340</v>
      </c>
      <c r="V143" s="55">
        <v>3384</v>
      </c>
      <c r="W143" s="55"/>
      <c r="X143" s="55"/>
      <c r="Y143" s="51" t="s">
        <v>3798</v>
      </c>
      <c r="Z143" s="40">
        <v>20771</v>
      </c>
      <c r="AA143" s="52">
        <v>8.1000003814697266</v>
      </c>
      <c r="AB143" s="19" t="s">
        <v>3837</v>
      </c>
      <c r="AC143" s="19">
        <v>201</v>
      </c>
      <c r="AD143" s="19">
        <v>177</v>
      </c>
      <c r="AE143" s="19">
        <v>13201</v>
      </c>
      <c r="AF143" s="19">
        <v>-3</v>
      </c>
      <c r="AG143" s="19">
        <v>-3</v>
      </c>
      <c r="AH143" s="19">
        <v>20000</v>
      </c>
      <c r="AI143" s="19">
        <v>2050</v>
      </c>
      <c r="AJ143" s="19"/>
      <c r="AK143" s="19"/>
      <c r="AL143" s="19">
        <v>57</v>
      </c>
      <c r="AM143" s="19">
        <v>34646</v>
      </c>
      <c r="AP143" s="17">
        <f t="shared" si="50"/>
        <v>10.0299</v>
      </c>
      <c r="AQ143" s="17">
        <f t="shared" si="51"/>
        <v>14.565330000000001</v>
      </c>
      <c r="AR143" s="17">
        <f t="shared" si="48"/>
        <v>574.24349999999993</v>
      </c>
      <c r="AS143" s="17">
        <f t="shared" si="52"/>
        <v>0</v>
      </c>
      <c r="AT143" s="17">
        <f t="shared" si="53"/>
        <v>598.83872999999994</v>
      </c>
      <c r="AU143" s="5">
        <f t="shared" si="54"/>
        <v>564.19999999999993</v>
      </c>
      <c r="AV143" s="5">
        <f t="shared" si="55"/>
        <v>33.599499999999999</v>
      </c>
      <c r="AW143" s="5"/>
      <c r="AX143" s="5"/>
      <c r="AY143" s="5">
        <f t="shared" si="56"/>
        <v>1.1867400000000001</v>
      </c>
      <c r="AZ143" s="5">
        <f t="shared" si="57"/>
        <v>598.98623999999995</v>
      </c>
      <c r="BA143" s="7">
        <f t="shared" si="58"/>
        <v>-1.2314820920790386E-4</v>
      </c>
      <c r="BB143" s="62">
        <f t="shared" si="59"/>
        <v>35680</v>
      </c>
      <c r="BC143" s="6">
        <f t="shared" si="60"/>
        <v>1.470295481045417E-2</v>
      </c>
      <c r="BD143" s="32">
        <f t="shared" si="61"/>
        <v>1.6748916690809228E-2</v>
      </c>
      <c r="BE143" s="32">
        <f t="shared" si="62"/>
        <v>2.4322625224991713E-2</v>
      </c>
      <c r="BF143" s="35">
        <f t="shared" si="63"/>
        <v>0.95892845808419902</v>
      </c>
      <c r="BG143" s="36">
        <f t="shared" si="64"/>
        <v>0.94192480949145008</v>
      </c>
      <c r="BH143" s="33">
        <f t="shared" si="65"/>
        <v>5.6093942992747219E-2</v>
      </c>
      <c r="BI143" s="33">
        <f t="shared" si="66"/>
        <v>1.9812475158027007E-3</v>
      </c>
      <c r="CM143" s="51" t="s">
        <v>2525</v>
      </c>
      <c r="CR143" s="78" t="s">
        <v>2042</v>
      </c>
      <c r="CS143" s="78" t="s">
        <v>2042</v>
      </c>
    </row>
    <row r="144" spans="1:97">
      <c r="A144" s="20" t="s">
        <v>3590</v>
      </c>
      <c r="B144" s="16" t="s">
        <v>1144</v>
      </c>
      <c r="C144" s="19">
        <v>49005121</v>
      </c>
      <c r="D144" s="19" t="s">
        <v>3782</v>
      </c>
      <c r="E144" s="19" t="s">
        <v>1707</v>
      </c>
      <c r="F144" s="19" t="s">
        <v>5503</v>
      </c>
      <c r="G144" s="47"/>
      <c r="H144" s="47" t="s">
        <v>2522</v>
      </c>
      <c r="I144" s="47" t="s">
        <v>5447</v>
      </c>
      <c r="J144" s="47" t="s">
        <v>5485</v>
      </c>
      <c r="K144" s="23">
        <v>41.678350000000002</v>
      </c>
      <c r="L144" s="23">
        <v>-109.11156</v>
      </c>
      <c r="M144" s="61" t="s">
        <v>3244</v>
      </c>
      <c r="N144" s="19" t="s">
        <v>4446</v>
      </c>
      <c r="P144" s="19" t="s">
        <v>5054</v>
      </c>
      <c r="Q144" s="55"/>
      <c r="R144" s="55">
        <v>224</v>
      </c>
      <c r="S144" s="55">
        <f t="shared" si="67"/>
        <v>26</v>
      </c>
      <c r="T144" s="19"/>
      <c r="U144" s="55">
        <v>3420</v>
      </c>
      <c r="V144" s="55">
        <v>3446</v>
      </c>
      <c r="W144" s="55"/>
      <c r="X144" s="55"/>
      <c r="Y144" s="51" t="s">
        <v>3798</v>
      </c>
      <c r="AA144" s="52">
        <v>7.9000000953674316</v>
      </c>
      <c r="AB144" s="19" t="s">
        <v>3789</v>
      </c>
      <c r="AC144" s="19">
        <v>226</v>
      </c>
      <c r="AD144" s="19">
        <v>112</v>
      </c>
      <c r="AE144" s="19">
        <v>10877</v>
      </c>
      <c r="AF144" s="19">
        <v>-3</v>
      </c>
      <c r="AG144" s="19">
        <v>-3</v>
      </c>
      <c r="AH144" s="19">
        <v>16300</v>
      </c>
      <c r="AI144" s="19">
        <v>1905</v>
      </c>
      <c r="AJ144" s="19"/>
      <c r="AK144" s="19"/>
      <c r="AL144" s="19">
        <v>133</v>
      </c>
      <c r="AM144" s="19">
        <v>28586</v>
      </c>
      <c r="AP144" s="17">
        <f t="shared" si="50"/>
        <v>11.2774</v>
      </c>
      <c r="AQ144" s="17">
        <f t="shared" si="51"/>
        <v>9.2164800000000007</v>
      </c>
      <c r="AR144" s="17">
        <f t="shared" si="48"/>
        <v>473.14949999999999</v>
      </c>
      <c r="AS144" s="17">
        <f t="shared" si="52"/>
        <v>0</v>
      </c>
      <c r="AT144" s="17">
        <f t="shared" si="53"/>
        <v>493.64337999999998</v>
      </c>
      <c r="AU144" s="5">
        <f t="shared" si="54"/>
        <v>459.82299999999998</v>
      </c>
      <c r="AV144" s="5">
        <f t="shared" si="55"/>
        <v>31.222949999999997</v>
      </c>
      <c r="AW144" s="5"/>
      <c r="AX144" s="5"/>
      <c r="AY144" s="5">
        <f t="shared" si="56"/>
        <v>2.7690600000000001</v>
      </c>
      <c r="AZ144" s="5">
        <f t="shared" si="57"/>
        <v>493.81500999999997</v>
      </c>
      <c r="BA144" s="7">
        <f t="shared" si="58"/>
        <v>-1.7380985542083782E-4</v>
      </c>
      <c r="BB144" s="62">
        <f t="shared" si="59"/>
        <v>29547</v>
      </c>
      <c r="BC144" s="6">
        <f t="shared" si="60"/>
        <v>1.6531058090929421E-2</v>
      </c>
      <c r="BD144" s="32">
        <f t="shared" si="61"/>
        <v>2.2845236980591131E-2</v>
      </c>
      <c r="BE144" s="32">
        <f t="shared" si="62"/>
        <v>1.8670320262372406E-2</v>
      </c>
      <c r="BF144" s="35">
        <f t="shared" si="63"/>
        <v>0.95848444275703648</v>
      </c>
      <c r="BG144" s="36">
        <f t="shared" si="64"/>
        <v>0.93116448606938862</v>
      </c>
      <c r="BH144" s="33">
        <f t="shared" si="65"/>
        <v>6.3228029459857851E-2</v>
      </c>
      <c r="BI144" s="33">
        <f t="shared" si="66"/>
        <v>5.6074844707535319E-3</v>
      </c>
      <c r="CM144" s="51" t="s">
        <v>3798</v>
      </c>
      <c r="CR144" s="78" t="s">
        <v>2042</v>
      </c>
      <c r="CS144" s="78" t="s">
        <v>2042</v>
      </c>
    </row>
    <row r="145" spans="1:97">
      <c r="A145" s="20" t="s">
        <v>3590</v>
      </c>
      <c r="B145" s="16" t="s">
        <v>1145</v>
      </c>
      <c r="C145" s="19">
        <v>49007466</v>
      </c>
      <c r="D145" s="19" t="s">
        <v>3782</v>
      </c>
      <c r="E145" s="19" t="s">
        <v>1707</v>
      </c>
      <c r="F145" s="19" t="s">
        <v>4459</v>
      </c>
      <c r="G145" s="47"/>
      <c r="H145" s="47" t="s">
        <v>3817</v>
      </c>
      <c r="I145" s="47" t="s">
        <v>5464</v>
      </c>
      <c r="J145" s="47" t="s">
        <v>5483</v>
      </c>
      <c r="K145" s="23">
        <v>41.759140000000002</v>
      </c>
      <c r="L145" s="23">
        <v>-109.10802</v>
      </c>
      <c r="M145" s="61" t="s">
        <v>4460</v>
      </c>
      <c r="N145" s="19" t="s">
        <v>2524</v>
      </c>
      <c r="P145" s="19" t="s">
        <v>5054</v>
      </c>
      <c r="Q145" s="55"/>
      <c r="R145" s="55"/>
      <c r="S145" s="55">
        <f t="shared" si="67"/>
        <v>22</v>
      </c>
      <c r="T145" s="31" t="s">
        <v>2505</v>
      </c>
      <c r="U145" s="55">
        <v>4571</v>
      </c>
      <c r="V145" s="55">
        <v>4593</v>
      </c>
      <c r="W145" s="55"/>
      <c r="X145" s="55"/>
      <c r="Y145" s="51" t="s">
        <v>3798</v>
      </c>
      <c r="Z145" s="40">
        <v>20561</v>
      </c>
      <c r="AA145" s="52">
        <v>7</v>
      </c>
      <c r="AB145" s="19" t="s">
        <v>3789</v>
      </c>
      <c r="AC145" s="19">
        <v>140</v>
      </c>
      <c r="AD145" s="19">
        <v>87</v>
      </c>
      <c r="AE145" s="19">
        <v>7819</v>
      </c>
      <c r="AF145" s="19">
        <v>-3</v>
      </c>
      <c r="AG145" s="19">
        <v>-3</v>
      </c>
      <c r="AH145" s="19">
        <v>10566</v>
      </c>
      <c r="AI145" s="19">
        <v>3373</v>
      </c>
      <c r="AJ145" s="19"/>
      <c r="AK145" s="19"/>
      <c r="AL145" s="19">
        <v>49</v>
      </c>
      <c r="AM145" s="19">
        <v>20323</v>
      </c>
      <c r="AP145" s="17">
        <f t="shared" si="50"/>
        <v>6.9859999999999998</v>
      </c>
      <c r="AQ145" s="17">
        <f t="shared" si="51"/>
        <v>7.15923</v>
      </c>
      <c r="AR145" s="17">
        <f t="shared" si="48"/>
        <v>340.12649999999996</v>
      </c>
      <c r="AS145" s="17">
        <f t="shared" si="52"/>
        <v>0</v>
      </c>
      <c r="AT145" s="17">
        <f t="shared" si="53"/>
        <v>354.27172999999999</v>
      </c>
      <c r="AU145" s="5">
        <f t="shared" si="54"/>
        <v>298.06685999999996</v>
      </c>
      <c r="AV145" s="5">
        <f t="shared" si="55"/>
        <v>55.283469999999994</v>
      </c>
      <c r="AW145" s="5"/>
      <c r="AX145" s="5"/>
      <c r="AY145" s="5">
        <f t="shared" si="56"/>
        <v>1.0201800000000001</v>
      </c>
      <c r="AZ145" s="5">
        <f t="shared" si="57"/>
        <v>354.37050999999997</v>
      </c>
      <c r="BA145" s="7">
        <f t="shared" si="58"/>
        <v>-1.393933277248285E-4</v>
      </c>
      <c r="BB145" s="62">
        <f t="shared" si="59"/>
        <v>22028</v>
      </c>
      <c r="BC145" s="6">
        <f t="shared" si="60"/>
        <v>4.0258789638969561E-2</v>
      </c>
      <c r="BD145" s="32">
        <f t="shared" si="61"/>
        <v>1.9719326743909259E-2</v>
      </c>
      <c r="BE145" s="32">
        <f t="shared" si="62"/>
        <v>2.02083016897792E-2</v>
      </c>
      <c r="BF145" s="35">
        <f t="shared" si="63"/>
        <v>0.96007237156631142</v>
      </c>
      <c r="BG145" s="36">
        <f t="shared" si="64"/>
        <v>0.84111643488618726</v>
      </c>
      <c r="BH145" s="33">
        <f t="shared" si="65"/>
        <v>0.15600471382339348</v>
      </c>
      <c r="BI145" s="33">
        <f t="shared" si="66"/>
        <v>2.8788512904191722E-3</v>
      </c>
      <c r="CM145" s="51" t="s">
        <v>1552</v>
      </c>
      <c r="CR145" s="78" t="s">
        <v>2042</v>
      </c>
      <c r="CS145" s="78" t="s">
        <v>2042</v>
      </c>
    </row>
    <row r="146" spans="1:97">
      <c r="A146" s="20" t="s">
        <v>3590</v>
      </c>
      <c r="B146" s="16" t="s">
        <v>1146</v>
      </c>
      <c r="C146" s="19">
        <v>49008418</v>
      </c>
      <c r="D146" s="19" t="s">
        <v>3782</v>
      </c>
      <c r="E146" s="19" t="s">
        <v>1707</v>
      </c>
      <c r="F146" s="19" t="s">
        <v>1765</v>
      </c>
      <c r="G146" s="47"/>
      <c r="H146" s="47" t="s">
        <v>3817</v>
      </c>
      <c r="I146" s="47" t="s">
        <v>5443</v>
      </c>
      <c r="J146" s="47" t="s">
        <v>5483</v>
      </c>
      <c r="K146" s="23">
        <v>41.933349999999997</v>
      </c>
      <c r="L146" s="23">
        <v>-109.09797</v>
      </c>
      <c r="M146" s="61" t="s">
        <v>1766</v>
      </c>
      <c r="N146" s="19" t="s">
        <v>1066</v>
      </c>
      <c r="P146" s="19" t="s">
        <v>5054</v>
      </c>
      <c r="Q146" s="55"/>
      <c r="R146" s="55">
        <v>23</v>
      </c>
      <c r="S146" s="55">
        <f t="shared" si="67"/>
        <v>210</v>
      </c>
      <c r="T146" s="19"/>
      <c r="U146" s="55">
        <v>8318</v>
      </c>
      <c r="V146" s="55">
        <v>8528</v>
      </c>
      <c r="W146" s="55"/>
      <c r="X146" s="55"/>
      <c r="Y146" s="51" t="s">
        <v>3852</v>
      </c>
      <c r="Z146" s="40">
        <v>25101</v>
      </c>
      <c r="AA146" s="52">
        <v>7.8000001907348633</v>
      </c>
      <c r="AB146" s="19" t="s">
        <v>3789</v>
      </c>
      <c r="AC146" s="19">
        <v>393</v>
      </c>
      <c r="AD146" s="19">
        <v>25</v>
      </c>
      <c r="AE146" s="19">
        <v>3187</v>
      </c>
      <c r="AF146" s="19">
        <v>21</v>
      </c>
      <c r="AG146" s="19">
        <v>-3</v>
      </c>
      <c r="AH146" s="19">
        <v>5050</v>
      </c>
      <c r="AI146" s="19">
        <v>1074</v>
      </c>
      <c r="AJ146" s="19"/>
      <c r="AK146" s="19"/>
      <c r="AL146" s="19">
        <v>41</v>
      </c>
      <c r="AM146" s="19">
        <v>9246</v>
      </c>
      <c r="AP146" s="17">
        <f t="shared" si="50"/>
        <v>19.610700000000001</v>
      </c>
      <c r="AQ146" s="17">
        <f t="shared" si="51"/>
        <v>2.0572500000000002</v>
      </c>
      <c r="AR146" s="17">
        <f t="shared" si="48"/>
        <v>138.6345</v>
      </c>
      <c r="AS146" s="17">
        <f t="shared" si="52"/>
        <v>0.53717999999999999</v>
      </c>
      <c r="AT146" s="17">
        <f t="shared" si="53"/>
        <v>160.83963</v>
      </c>
      <c r="AU146" s="5">
        <f t="shared" si="54"/>
        <v>142.4605</v>
      </c>
      <c r="AV146" s="5">
        <f t="shared" si="55"/>
        <v>17.60286</v>
      </c>
      <c r="AW146" s="5"/>
      <c r="AX146" s="5"/>
      <c r="AY146" s="5">
        <f t="shared" si="56"/>
        <v>0.85362000000000005</v>
      </c>
      <c r="AZ146" s="5">
        <f t="shared" si="57"/>
        <v>160.91698</v>
      </c>
      <c r="BA146" s="7">
        <f t="shared" si="58"/>
        <v>-2.4039910166879114E-4</v>
      </c>
      <c r="BB146" s="62">
        <f t="shared" si="59"/>
        <v>9788</v>
      </c>
      <c r="BC146" s="6">
        <f t="shared" si="60"/>
        <v>2.8475359882315854E-2</v>
      </c>
      <c r="BD146" s="32">
        <f t="shared" si="61"/>
        <v>0.12192703999629943</v>
      </c>
      <c r="BE146" s="32">
        <f t="shared" si="62"/>
        <v>1.279069095098018E-2</v>
      </c>
      <c r="BF146" s="35">
        <f t="shared" si="63"/>
        <v>0.86528226905272043</v>
      </c>
      <c r="BG146" s="36">
        <f t="shared" si="64"/>
        <v>0.88530433519197294</v>
      </c>
      <c r="BH146" s="33">
        <f t="shared" si="65"/>
        <v>0.10939094183845607</v>
      </c>
      <c r="BI146" s="33">
        <f t="shared" si="66"/>
        <v>5.3047229695710177E-3</v>
      </c>
      <c r="CM146" s="51" t="s">
        <v>1067</v>
      </c>
      <c r="CR146" s="78" t="s">
        <v>2042</v>
      </c>
      <c r="CS146" s="78" t="s">
        <v>2042</v>
      </c>
    </row>
    <row r="147" spans="1:97">
      <c r="A147" s="20" t="s">
        <v>3591</v>
      </c>
      <c r="B147" s="16" t="s">
        <v>1771</v>
      </c>
      <c r="F147" s="4" t="s">
        <v>1765</v>
      </c>
      <c r="G147" s="47" t="s">
        <v>3598</v>
      </c>
      <c r="H147" s="47">
        <v>32</v>
      </c>
      <c r="I147" s="47">
        <v>23</v>
      </c>
      <c r="J147" s="47">
        <v>103</v>
      </c>
      <c r="K147" s="23">
        <v>41.922215000000001</v>
      </c>
      <c r="L147" s="23">
        <v>-109.097459</v>
      </c>
      <c r="M147" s="61" t="s">
        <v>498</v>
      </c>
      <c r="N147" s="19" t="s">
        <v>5415</v>
      </c>
      <c r="P147" s="19" t="s">
        <v>5054</v>
      </c>
      <c r="Z147" s="48">
        <v>35576</v>
      </c>
      <c r="AA147" s="19">
        <v>6.31</v>
      </c>
      <c r="AB147" s="19" t="s">
        <v>3789</v>
      </c>
      <c r="AC147" s="19">
        <v>13</v>
      </c>
      <c r="AD147" s="19">
        <v>0</v>
      </c>
      <c r="AE147" s="19">
        <v>98</v>
      </c>
      <c r="AF147" s="19">
        <v>1</v>
      </c>
      <c r="AH147" s="19">
        <v>150</v>
      </c>
      <c r="AI147" s="19">
        <v>49</v>
      </c>
      <c r="AJ147" s="19">
        <v>0</v>
      </c>
      <c r="AK147" s="6">
        <v>0</v>
      </c>
      <c r="AL147" s="19">
        <v>0</v>
      </c>
      <c r="AM147" s="19">
        <v>286</v>
      </c>
      <c r="AN147" s="53"/>
      <c r="AO147" s="63" t="s">
        <v>5777</v>
      </c>
      <c r="AP147" s="17">
        <f t="shared" si="50"/>
        <v>0.64870000000000005</v>
      </c>
      <c r="AQ147" s="17">
        <f t="shared" si="51"/>
        <v>0</v>
      </c>
      <c r="AR147" s="17">
        <f t="shared" si="48"/>
        <v>4.2629999999999999</v>
      </c>
      <c r="AS147" s="17">
        <f t="shared" si="52"/>
        <v>2.5579999999999999E-2</v>
      </c>
      <c r="AT147" s="17">
        <f t="shared" si="53"/>
        <v>4.9372799999999994</v>
      </c>
      <c r="AU147" s="5">
        <f t="shared" si="54"/>
        <v>4.2314999999999996</v>
      </c>
      <c r="AV147" s="5">
        <f t="shared" si="55"/>
        <v>0.80310999999999988</v>
      </c>
      <c r="AW147" s="5">
        <f>IF(AJ147&gt;0,AJ147*0.03333,0)</f>
        <v>0</v>
      </c>
      <c r="AX147" s="5">
        <f>IF(AK147&gt;0,AK147*0.0588,0)</f>
        <v>0</v>
      </c>
      <c r="AY147" s="5">
        <f t="shared" si="56"/>
        <v>0</v>
      </c>
      <c r="AZ147" s="5">
        <f t="shared" si="57"/>
        <v>5.0346099999999998</v>
      </c>
      <c r="BA147" s="7">
        <f t="shared" si="58"/>
        <v>-9.7604365872467885E-3</v>
      </c>
      <c r="BB147" s="62">
        <f t="shared" si="59"/>
        <v>311</v>
      </c>
      <c r="BC147" s="6">
        <f t="shared" si="60"/>
        <v>4.1876046901172533E-2</v>
      </c>
      <c r="BD147" s="32">
        <f t="shared" si="61"/>
        <v>0.13138813273705363</v>
      </c>
      <c r="BE147" s="32">
        <f t="shared" si="62"/>
        <v>0</v>
      </c>
      <c r="BF147" s="35">
        <f t="shared" si="63"/>
        <v>0.86861186726294637</v>
      </c>
      <c r="BG147" s="36">
        <f t="shared" si="64"/>
        <v>0.84048218233388483</v>
      </c>
      <c r="BH147" s="33">
        <f t="shared" si="65"/>
        <v>0.15951781766611514</v>
      </c>
      <c r="BI147" s="33">
        <f t="shared" si="66"/>
        <v>0</v>
      </c>
      <c r="BJ147" s="6">
        <v>0</v>
      </c>
      <c r="BK147" s="19">
        <v>0</v>
      </c>
      <c r="BL147" s="19">
        <v>0</v>
      </c>
      <c r="BM147" s="19">
        <v>274</v>
      </c>
      <c r="BN147" s="19">
        <v>0</v>
      </c>
      <c r="BO147" s="31"/>
      <c r="BP147" s="19">
        <v>0</v>
      </c>
      <c r="BQ147" s="19">
        <v>0</v>
      </c>
      <c r="BR147" s="19">
        <v>0</v>
      </c>
      <c r="BS147" s="19">
        <v>0</v>
      </c>
      <c r="BT147" s="19">
        <v>0</v>
      </c>
      <c r="BU147" s="19">
        <v>0</v>
      </c>
      <c r="BV147" s="19">
        <v>0</v>
      </c>
      <c r="BW147" s="19">
        <v>0</v>
      </c>
      <c r="BX147" s="19"/>
      <c r="BY147" s="19"/>
      <c r="BZ147" s="19"/>
      <c r="CA147" s="19"/>
      <c r="CB147" s="19"/>
      <c r="CC147" s="19"/>
      <c r="CD147" s="19"/>
      <c r="CE147" s="19"/>
      <c r="CF147" s="19"/>
      <c r="CG147" s="19"/>
      <c r="CH147" s="19"/>
      <c r="CI147" s="19"/>
      <c r="CJ147" s="19"/>
      <c r="CK147" s="19"/>
      <c r="CL147" s="19"/>
      <c r="CM147" s="39"/>
      <c r="CN147" s="63">
        <v>19970526</v>
      </c>
      <c r="CO147" s="63" t="s">
        <v>5780</v>
      </c>
      <c r="CP147" s="66"/>
      <c r="CQ147" s="64">
        <v>35577</v>
      </c>
      <c r="CR147" s="78" t="s">
        <v>2042</v>
      </c>
      <c r="CS147" s="78" t="s">
        <v>2042</v>
      </c>
    </row>
    <row r="148" spans="1:97">
      <c r="A148" s="20" t="s">
        <v>3591</v>
      </c>
      <c r="B148" s="16" t="s">
        <v>1772</v>
      </c>
      <c r="F148" s="4" t="s">
        <v>1765</v>
      </c>
      <c r="G148" s="47" t="s">
        <v>3617</v>
      </c>
      <c r="H148" s="47">
        <v>33</v>
      </c>
      <c r="I148" s="47">
        <v>23</v>
      </c>
      <c r="J148" s="47">
        <v>103</v>
      </c>
      <c r="K148" s="23">
        <v>41.927638000000002</v>
      </c>
      <c r="L148" s="23">
        <v>-109.086696</v>
      </c>
      <c r="M148" s="61" t="s">
        <v>553</v>
      </c>
      <c r="N148" s="19" t="s">
        <v>5416</v>
      </c>
      <c r="P148" s="19" t="s">
        <v>5054</v>
      </c>
      <c r="Z148" s="48">
        <v>35576</v>
      </c>
      <c r="AA148" s="19">
        <v>6.77</v>
      </c>
      <c r="AB148" s="19" t="s">
        <v>3789</v>
      </c>
      <c r="AC148" s="19">
        <v>2</v>
      </c>
      <c r="AD148" s="19">
        <v>0</v>
      </c>
      <c r="AE148" s="19">
        <v>6</v>
      </c>
      <c r="AF148" s="19">
        <v>7</v>
      </c>
      <c r="AH148" s="19">
        <v>2</v>
      </c>
      <c r="AI148" s="19">
        <v>31</v>
      </c>
      <c r="AJ148" s="19">
        <v>0</v>
      </c>
      <c r="AK148" s="6">
        <v>0</v>
      </c>
      <c r="AL148" s="19">
        <v>0</v>
      </c>
      <c r="AM148" s="19">
        <v>32</v>
      </c>
      <c r="AN148" s="53"/>
      <c r="AO148" s="63" t="s">
        <v>5777</v>
      </c>
      <c r="AP148" s="17">
        <f t="shared" si="50"/>
        <v>9.98E-2</v>
      </c>
      <c r="AQ148" s="17">
        <f t="shared" si="51"/>
        <v>0</v>
      </c>
      <c r="AR148" s="17">
        <f t="shared" si="48"/>
        <v>0.26100000000000001</v>
      </c>
      <c r="AS148" s="17">
        <f t="shared" si="52"/>
        <v>0.17906</v>
      </c>
      <c r="AT148" s="17">
        <f t="shared" si="53"/>
        <v>0.53986000000000001</v>
      </c>
      <c r="AU148" s="5">
        <f t="shared" si="54"/>
        <v>5.6419999999999998E-2</v>
      </c>
      <c r="AV148" s="5">
        <f t="shared" si="55"/>
        <v>0.50808999999999993</v>
      </c>
      <c r="AW148" s="5">
        <f>IF(AJ148&gt;0,AJ148*0.03333,0)</f>
        <v>0</v>
      </c>
      <c r="AX148" s="5">
        <f>IF(AK148&gt;0,AK148*0.0588,0)</f>
        <v>0</v>
      </c>
      <c r="AY148" s="5">
        <f t="shared" si="56"/>
        <v>0</v>
      </c>
      <c r="AZ148" s="5">
        <f t="shared" si="57"/>
        <v>0.56450999999999996</v>
      </c>
      <c r="BA148" s="7">
        <f t="shared" si="58"/>
        <v>-2.2320417975859496E-2</v>
      </c>
      <c r="BB148" s="62">
        <f t="shared" si="59"/>
        <v>48</v>
      </c>
      <c r="BC148" s="6">
        <f t="shared" si="60"/>
        <v>0.2</v>
      </c>
      <c r="BD148" s="32">
        <f t="shared" si="61"/>
        <v>0.18486274219242024</v>
      </c>
      <c r="BE148" s="32">
        <f t="shared" si="62"/>
        <v>0</v>
      </c>
      <c r="BF148" s="35">
        <f t="shared" si="63"/>
        <v>0.81513725780757973</v>
      </c>
      <c r="BG148" s="33">
        <f t="shared" si="64"/>
        <v>9.9945085118067004E-2</v>
      </c>
      <c r="BH148" s="36">
        <f t="shared" si="65"/>
        <v>0.9000549148819329</v>
      </c>
      <c r="BI148" s="33">
        <f t="shared" si="66"/>
        <v>0</v>
      </c>
      <c r="BJ148" s="6">
        <v>0</v>
      </c>
      <c r="BK148" s="19">
        <v>0</v>
      </c>
      <c r="BL148" s="19">
        <v>0</v>
      </c>
      <c r="BM148" s="19">
        <v>24</v>
      </c>
      <c r="BN148" s="19">
        <v>0</v>
      </c>
      <c r="BO148" s="31"/>
      <c r="BP148" s="19">
        <v>0</v>
      </c>
      <c r="BQ148" s="19">
        <v>0</v>
      </c>
      <c r="BR148" s="19">
        <v>0</v>
      </c>
      <c r="BS148" s="19">
        <v>0</v>
      </c>
      <c r="BT148" s="19">
        <v>0</v>
      </c>
      <c r="BU148" s="19">
        <v>0</v>
      </c>
      <c r="BV148" s="19">
        <v>0</v>
      </c>
      <c r="BW148" s="19">
        <v>0</v>
      </c>
      <c r="BX148" s="19"/>
      <c r="BY148" s="19"/>
      <c r="BZ148" s="19"/>
      <c r="CA148" s="19"/>
      <c r="CB148" s="19"/>
      <c r="CC148" s="19"/>
      <c r="CD148" s="19"/>
      <c r="CE148" s="19"/>
      <c r="CF148" s="19"/>
      <c r="CG148" s="19"/>
      <c r="CH148" s="19"/>
      <c r="CI148" s="19"/>
      <c r="CJ148" s="19"/>
      <c r="CK148" s="19"/>
      <c r="CL148" s="19"/>
      <c r="CM148" s="39"/>
      <c r="CN148" s="63">
        <v>19970526</v>
      </c>
      <c r="CO148" s="63" t="s">
        <v>5778</v>
      </c>
      <c r="CP148" s="66"/>
      <c r="CQ148" s="64">
        <v>35576</v>
      </c>
      <c r="CR148" s="78" t="s">
        <v>2042</v>
      </c>
      <c r="CS148" s="78" t="s">
        <v>2042</v>
      </c>
    </row>
    <row r="149" spans="1:97">
      <c r="A149" s="63" t="s">
        <v>3591</v>
      </c>
      <c r="B149" s="63" t="s">
        <v>7255</v>
      </c>
      <c r="C149" s="63">
        <v>5706</v>
      </c>
      <c r="D149" s="19" t="s">
        <v>3782</v>
      </c>
      <c r="E149" s="63" t="s">
        <v>1707</v>
      </c>
      <c r="F149" s="63" t="s">
        <v>3177</v>
      </c>
      <c r="G149" s="65" t="s">
        <v>3599</v>
      </c>
      <c r="H149" s="65">
        <v>3</v>
      </c>
      <c r="I149" s="65">
        <v>12</v>
      </c>
      <c r="J149" s="65">
        <v>100</v>
      </c>
      <c r="K149" s="23">
        <v>41.045127999999998</v>
      </c>
      <c r="L149" s="23">
        <v>-108.774278</v>
      </c>
      <c r="M149" s="61" t="s">
        <v>7256</v>
      </c>
      <c r="N149" s="63" t="s">
        <v>7257</v>
      </c>
      <c r="O149" s="63"/>
      <c r="P149" s="63" t="s">
        <v>2228</v>
      </c>
      <c r="Q149" s="63"/>
      <c r="R149" s="63"/>
      <c r="S149" s="55">
        <f>IF(U149&gt;0,V149-U149,"")</f>
        <v>3546</v>
      </c>
      <c r="T149" s="63"/>
      <c r="U149" s="66">
        <v>9198</v>
      </c>
      <c r="V149" s="63">
        <v>12744</v>
      </c>
      <c r="W149" s="66">
        <v>13400</v>
      </c>
      <c r="X149" s="66">
        <v>12855</v>
      </c>
      <c r="Y149" s="63"/>
      <c r="Z149" s="64"/>
      <c r="AA149" s="63">
        <v>6.49</v>
      </c>
      <c r="AB149" s="63"/>
      <c r="AC149" s="63">
        <v>369</v>
      </c>
      <c r="AD149" s="63">
        <v>28</v>
      </c>
      <c r="AE149" s="63">
        <v>6400</v>
      </c>
      <c r="AF149" s="63">
        <v>80</v>
      </c>
      <c r="AG149" s="63"/>
      <c r="AH149" s="63">
        <v>10400</v>
      </c>
      <c r="AI149" s="63">
        <v>353</v>
      </c>
      <c r="AJ149" s="63">
        <v>0</v>
      </c>
      <c r="AK149" s="63">
        <v>0</v>
      </c>
      <c r="AL149" s="63">
        <v>29</v>
      </c>
      <c r="AM149" s="63">
        <v>22400</v>
      </c>
      <c r="AN149" s="63"/>
      <c r="AO149" s="63" t="s">
        <v>7258</v>
      </c>
      <c r="AP149" s="17">
        <f t="shared" si="50"/>
        <v>18.4131</v>
      </c>
      <c r="AQ149" s="17">
        <f t="shared" si="51"/>
        <v>2.3041200000000002</v>
      </c>
      <c r="AR149" s="17">
        <f t="shared" si="48"/>
        <v>278.39999999999998</v>
      </c>
      <c r="AS149" s="17">
        <f t="shared" si="52"/>
        <v>2.0463999999999998</v>
      </c>
      <c r="AT149" s="17">
        <f t="shared" si="53"/>
        <v>301.16361999999998</v>
      </c>
      <c r="AU149" s="5">
        <f t="shared" si="54"/>
        <v>293.38400000000001</v>
      </c>
      <c r="AV149" s="5">
        <f t="shared" si="55"/>
        <v>5.7856699999999996</v>
      </c>
      <c r="AW149" s="5">
        <f>IF(AJ149&gt;0,AJ149*0.03333,0)</f>
        <v>0</v>
      </c>
      <c r="AX149" s="5">
        <f>IF(AK149&gt;0,AK149*0.0588,0)</f>
        <v>0</v>
      </c>
      <c r="AY149" s="5">
        <f t="shared" si="56"/>
        <v>0.60378000000000009</v>
      </c>
      <c r="AZ149" s="5">
        <f t="shared" si="57"/>
        <v>299.77344999999997</v>
      </c>
      <c r="BA149" s="7">
        <f t="shared" si="58"/>
        <v>2.3133370687217084E-3</v>
      </c>
      <c r="BB149" s="62">
        <f t="shared" si="59"/>
        <v>17659</v>
      </c>
      <c r="BC149" s="28">
        <f t="shared" si="60"/>
        <v>-0.11835043311116104</v>
      </c>
      <c r="BD149" s="32">
        <f t="shared" si="61"/>
        <v>6.1139854807164294E-2</v>
      </c>
      <c r="BE149" s="32">
        <f t="shared" si="62"/>
        <v>7.6507248783900268E-3</v>
      </c>
      <c r="BF149" s="35">
        <f t="shared" si="63"/>
        <v>0.93120942031444565</v>
      </c>
      <c r="BG149" s="36">
        <f t="shared" si="64"/>
        <v>0.97868573751277854</v>
      </c>
      <c r="BH149" s="33">
        <f t="shared" si="65"/>
        <v>1.9300141490182002E-2</v>
      </c>
      <c r="BI149" s="33">
        <f t="shared" si="66"/>
        <v>2.0141209970395983E-3</v>
      </c>
      <c r="BJ149" s="63">
        <v>0</v>
      </c>
      <c r="BK149" s="63">
        <v>14</v>
      </c>
      <c r="BL149" s="63">
        <v>0</v>
      </c>
      <c r="BM149" s="63">
        <v>0</v>
      </c>
      <c r="BN149" s="63">
        <v>0</v>
      </c>
      <c r="BO149" s="63">
        <v>0</v>
      </c>
      <c r="BP149" s="63">
        <v>0</v>
      </c>
      <c r="BQ149" s="63">
        <v>0</v>
      </c>
      <c r="BR149" s="63">
        <v>0</v>
      </c>
      <c r="BS149" s="63">
        <v>42</v>
      </c>
      <c r="BT149" s="63">
        <v>0</v>
      </c>
      <c r="BU149" s="63">
        <v>0</v>
      </c>
      <c r="BV149" s="63">
        <v>0</v>
      </c>
      <c r="BW149" s="63">
        <v>0</v>
      </c>
      <c r="BX149" s="63"/>
      <c r="BY149" s="63"/>
      <c r="BZ149" s="63"/>
      <c r="CA149" s="63"/>
      <c r="CB149" s="63"/>
      <c r="CC149" s="63"/>
      <c r="CD149" s="63"/>
      <c r="CE149" s="63"/>
      <c r="CF149" s="63"/>
      <c r="CG149" s="63"/>
      <c r="CH149" s="63"/>
      <c r="CI149" s="63"/>
      <c r="CJ149" s="63"/>
      <c r="CK149" s="63"/>
      <c r="CL149" s="63"/>
      <c r="CM149" s="63"/>
      <c r="CN149" s="63"/>
      <c r="CO149" s="63" t="s">
        <v>3985</v>
      </c>
      <c r="CP149" s="66"/>
      <c r="CQ149" s="64">
        <v>39232</v>
      </c>
      <c r="CR149" s="78" t="s">
        <v>2038</v>
      </c>
      <c r="CS149" s="78" t="s">
        <v>6954</v>
      </c>
    </row>
    <row r="150" spans="1:97">
      <c r="A150" s="63" t="s">
        <v>3591</v>
      </c>
      <c r="B150" s="63" t="s">
        <v>7260</v>
      </c>
      <c r="C150" s="63">
        <v>5708</v>
      </c>
      <c r="D150" s="19" t="s">
        <v>3782</v>
      </c>
      <c r="E150" s="63" t="s">
        <v>1707</v>
      </c>
      <c r="F150" s="63" t="s">
        <v>3177</v>
      </c>
      <c r="G150" s="65" t="s">
        <v>264</v>
      </c>
      <c r="H150" s="65">
        <v>4</v>
      </c>
      <c r="I150" s="65">
        <v>12</v>
      </c>
      <c r="J150" s="65">
        <v>101</v>
      </c>
      <c r="K150" s="23">
        <v>41.043647</v>
      </c>
      <c r="L150" s="23">
        <v>-108.779831</v>
      </c>
      <c r="M150" s="61" t="s">
        <v>7261</v>
      </c>
      <c r="N150" s="63" t="s">
        <v>7262</v>
      </c>
      <c r="O150" s="63"/>
      <c r="P150" s="63" t="s">
        <v>2228</v>
      </c>
      <c r="Q150" s="63"/>
      <c r="R150" s="63"/>
      <c r="S150" s="55">
        <f>IF(U150&gt;0,V150-U150,"")</f>
        <v>1090</v>
      </c>
      <c r="T150" s="63"/>
      <c r="U150" s="66">
        <v>10968</v>
      </c>
      <c r="V150" s="63">
        <v>12058</v>
      </c>
      <c r="W150" s="66">
        <v>15000</v>
      </c>
      <c r="X150" s="66">
        <v>12058</v>
      </c>
      <c r="Y150" s="63"/>
      <c r="Z150" s="64"/>
      <c r="AA150" s="63">
        <v>6.69</v>
      </c>
      <c r="AB150" s="63"/>
      <c r="AC150" s="63">
        <v>404</v>
      </c>
      <c r="AD150" s="63">
        <v>36</v>
      </c>
      <c r="AE150" s="63">
        <v>4630</v>
      </c>
      <c r="AF150" s="63">
        <v>50</v>
      </c>
      <c r="AG150" s="63"/>
      <c r="AH150" s="63">
        <v>8900</v>
      </c>
      <c r="AI150" s="63">
        <v>432</v>
      </c>
      <c r="AJ150" s="63">
        <v>0</v>
      </c>
      <c r="AK150" s="63">
        <v>0</v>
      </c>
      <c r="AL150" s="63">
        <v>35</v>
      </c>
      <c r="AM150" s="63">
        <v>17600</v>
      </c>
      <c r="AN150" s="63"/>
      <c r="AO150" s="63" t="s">
        <v>7258</v>
      </c>
      <c r="AP150" s="17">
        <f t="shared" si="50"/>
        <v>20.159600000000001</v>
      </c>
      <c r="AQ150" s="17">
        <f t="shared" si="51"/>
        <v>2.96244</v>
      </c>
      <c r="AR150" s="17">
        <f t="shared" si="48"/>
        <v>201.40499999999997</v>
      </c>
      <c r="AS150" s="17">
        <f t="shared" si="52"/>
        <v>1.2789999999999999</v>
      </c>
      <c r="AT150" s="17">
        <f t="shared" si="53"/>
        <v>225.80603999999997</v>
      </c>
      <c r="AU150" s="5">
        <f t="shared" si="54"/>
        <v>251.06899999999999</v>
      </c>
      <c r="AV150" s="5">
        <f t="shared" si="55"/>
        <v>7.0804799999999997</v>
      </c>
      <c r="AW150" s="5">
        <f>IF(AJ150&gt;0,AJ150*0.03333,0)</f>
        <v>0</v>
      </c>
      <c r="AX150" s="5">
        <f>IF(AK150&gt;0,AK150*0.0588,0)</f>
        <v>0</v>
      </c>
      <c r="AY150" s="5">
        <f t="shared" si="56"/>
        <v>0.72870000000000001</v>
      </c>
      <c r="AZ150" s="5">
        <f t="shared" si="57"/>
        <v>258.87817999999999</v>
      </c>
      <c r="BA150" s="7">
        <f t="shared" si="58"/>
        <v>-6.823440631097917E-2</v>
      </c>
      <c r="BB150" s="62">
        <f t="shared" si="59"/>
        <v>14487</v>
      </c>
      <c r="BC150" s="28">
        <f t="shared" si="60"/>
        <v>-9.7017483716146727E-2</v>
      </c>
      <c r="BD150" s="32">
        <f t="shared" si="61"/>
        <v>8.9278391313181896E-2</v>
      </c>
      <c r="BE150" s="32">
        <f t="shared" si="62"/>
        <v>1.3119401057651072E-2</v>
      </c>
      <c r="BF150" s="35">
        <f t="shared" si="63"/>
        <v>0.89760220762916709</v>
      </c>
      <c r="BG150" s="36">
        <f t="shared" si="64"/>
        <v>0.96983453761919991</v>
      </c>
      <c r="BH150" s="33">
        <f t="shared" si="65"/>
        <v>2.7350624915549081E-2</v>
      </c>
      <c r="BI150" s="33">
        <f t="shared" si="66"/>
        <v>2.8148374652510306E-3</v>
      </c>
      <c r="BJ150" s="63">
        <v>0</v>
      </c>
      <c r="BK150" s="63">
        <v>67</v>
      </c>
      <c r="BL150" s="63">
        <v>0</v>
      </c>
      <c r="BM150" s="63">
        <v>0</v>
      </c>
      <c r="BN150" s="63">
        <v>0</v>
      </c>
      <c r="BO150" s="63">
        <v>0</v>
      </c>
      <c r="BP150" s="63">
        <v>0</v>
      </c>
      <c r="BQ150" s="63">
        <v>0</v>
      </c>
      <c r="BR150" s="63">
        <v>0</v>
      </c>
      <c r="BS150" s="63">
        <v>15.5</v>
      </c>
      <c r="BT150" s="63">
        <v>0</v>
      </c>
      <c r="BU150" s="63">
        <v>0</v>
      </c>
      <c r="BV150" s="63">
        <v>0</v>
      </c>
      <c r="BW150" s="63">
        <v>0</v>
      </c>
      <c r="BX150" s="63"/>
      <c r="BY150" s="63"/>
      <c r="BZ150" s="63"/>
      <c r="CA150" s="63"/>
      <c r="CB150" s="63"/>
      <c r="CC150" s="63"/>
      <c r="CD150" s="63"/>
      <c r="CE150" s="63"/>
      <c r="CF150" s="63"/>
      <c r="CG150" s="63"/>
      <c r="CH150" s="63"/>
      <c r="CI150" s="63"/>
      <c r="CJ150" s="63"/>
      <c r="CK150" s="63"/>
      <c r="CL150" s="63"/>
      <c r="CM150" s="63"/>
      <c r="CN150" s="63"/>
      <c r="CO150" s="63" t="s">
        <v>3987</v>
      </c>
      <c r="CP150" s="66"/>
      <c r="CQ150" s="64">
        <v>39225</v>
      </c>
      <c r="CR150" s="78" t="s">
        <v>2038</v>
      </c>
      <c r="CS150" s="78" t="s">
        <v>6954</v>
      </c>
    </row>
    <row r="151" spans="1:97" s="34" customFormat="1">
      <c r="A151" s="18" t="s">
        <v>3590</v>
      </c>
      <c r="B151" s="16" t="s">
        <v>4501</v>
      </c>
      <c r="C151" s="21">
        <v>49010655</v>
      </c>
      <c r="D151" s="21" t="s">
        <v>3782</v>
      </c>
      <c r="E151" s="21" t="s">
        <v>2393</v>
      </c>
      <c r="F151" s="21" t="s">
        <v>2528</v>
      </c>
      <c r="G151" s="22"/>
      <c r="H151" s="22" t="s">
        <v>3834</v>
      </c>
      <c r="I151" s="22">
        <v>13</v>
      </c>
      <c r="J151" s="22">
        <v>88</v>
      </c>
      <c r="K151" s="23">
        <v>41.051450000000003</v>
      </c>
      <c r="L151" s="23">
        <v>-107.24339000000001</v>
      </c>
      <c r="M151" s="61" t="s">
        <v>2447</v>
      </c>
      <c r="N151" s="21" t="s">
        <v>3735</v>
      </c>
      <c r="O151" s="25"/>
      <c r="P151" s="21" t="s">
        <v>2228</v>
      </c>
      <c r="Q151" s="74">
        <v>604</v>
      </c>
      <c r="R151" s="74">
        <v>3907</v>
      </c>
      <c r="S151" s="74">
        <f>V151-U151</f>
        <v>40</v>
      </c>
      <c r="T151" s="21"/>
      <c r="U151" s="74">
        <v>2043</v>
      </c>
      <c r="V151" s="74">
        <v>2083</v>
      </c>
      <c r="W151" s="74">
        <v>7842</v>
      </c>
      <c r="X151" s="74"/>
      <c r="Y151" s="24" t="s">
        <v>3798</v>
      </c>
      <c r="Z151" s="25">
        <v>23566</v>
      </c>
      <c r="AA151" s="26">
        <v>8.6999999999999993</v>
      </c>
      <c r="AB151" s="21" t="s">
        <v>3789</v>
      </c>
      <c r="AC151" s="21">
        <v>28</v>
      </c>
      <c r="AD151" s="21">
        <v>12</v>
      </c>
      <c r="AE151" s="21">
        <v>3440</v>
      </c>
      <c r="AF151" s="21">
        <v>24</v>
      </c>
      <c r="AG151" s="21">
        <v>-3</v>
      </c>
      <c r="AH151" s="21">
        <v>4840</v>
      </c>
      <c r="AI151" s="21">
        <v>720</v>
      </c>
      <c r="AJ151" s="27"/>
      <c r="AK151" s="27"/>
      <c r="AL151" s="21">
        <v>50</v>
      </c>
      <c r="AM151" s="21">
        <v>8859</v>
      </c>
      <c r="AO151" s="4"/>
      <c r="AP151" s="17">
        <f t="shared" si="50"/>
        <v>1.3972</v>
      </c>
      <c r="AQ151" s="17">
        <f t="shared" si="51"/>
        <v>0.98748000000000002</v>
      </c>
      <c r="AR151" s="17">
        <f t="shared" si="48"/>
        <v>149.63999999999999</v>
      </c>
      <c r="AS151" s="17">
        <f t="shared" si="52"/>
        <v>0.61392000000000002</v>
      </c>
      <c r="AT151" s="17">
        <f t="shared" si="53"/>
        <v>152.6386</v>
      </c>
      <c r="AU151" s="5">
        <f t="shared" si="54"/>
        <v>136.53639999999999</v>
      </c>
      <c r="AV151" s="5">
        <f t="shared" si="55"/>
        <v>11.800799999999999</v>
      </c>
      <c r="AW151" s="5"/>
      <c r="AX151" s="5"/>
      <c r="AY151" s="5">
        <f t="shared" si="56"/>
        <v>1.0410000000000001</v>
      </c>
      <c r="AZ151" s="5">
        <f t="shared" si="57"/>
        <v>149.37819999999999</v>
      </c>
      <c r="BA151" s="7">
        <f t="shared" si="58"/>
        <v>1.0795425949814726E-2</v>
      </c>
      <c r="BB151" s="62">
        <f t="shared" si="59"/>
        <v>9111</v>
      </c>
      <c r="BC151" s="28">
        <f t="shared" si="60"/>
        <v>1.4023372287145243E-2</v>
      </c>
      <c r="BD151" s="32">
        <f t="shared" si="61"/>
        <v>9.1536478977139474E-3</v>
      </c>
      <c r="BE151" s="32">
        <f t="shared" si="62"/>
        <v>6.4693989593720075E-3</v>
      </c>
      <c r="BF151" s="35">
        <f t="shared" si="63"/>
        <v>0.98437695314291407</v>
      </c>
      <c r="BG151" s="36">
        <f t="shared" si="64"/>
        <v>0.91403163246042596</v>
      </c>
      <c r="BH151" s="33">
        <f t="shared" si="65"/>
        <v>7.8999479174337348E-2</v>
      </c>
      <c r="BI151" s="33">
        <f t="shared" si="66"/>
        <v>6.9688883652366963E-3</v>
      </c>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24" t="s">
        <v>1541</v>
      </c>
      <c r="CN151" s="4"/>
      <c r="CO151" s="4"/>
      <c r="CP151" s="46"/>
      <c r="CQ151" s="4"/>
      <c r="CR151" s="78" t="s">
        <v>2038</v>
      </c>
      <c r="CS151" s="78" t="s">
        <v>6954</v>
      </c>
    </row>
    <row r="152" spans="1:97" s="34" customFormat="1">
      <c r="A152" s="18" t="s">
        <v>3590</v>
      </c>
      <c r="B152" s="16" t="s">
        <v>4505</v>
      </c>
      <c r="C152" s="21">
        <v>49004945</v>
      </c>
      <c r="D152" s="21" t="s">
        <v>3782</v>
      </c>
      <c r="E152" s="21" t="s">
        <v>2393</v>
      </c>
      <c r="F152" s="21" t="s">
        <v>2442</v>
      </c>
      <c r="G152" s="22"/>
      <c r="H152" s="22" t="s">
        <v>3790</v>
      </c>
      <c r="I152" s="22">
        <v>13</v>
      </c>
      <c r="J152" s="22">
        <v>89</v>
      </c>
      <c r="K152" s="23">
        <v>41.095799999999997</v>
      </c>
      <c r="L152" s="23">
        <v>-107.38993000000001</v>
      </c>
      <c r="M152" s="61" t="s">
        <v>2443</v>
      </c>
      <c r="N152" s="21" t="s">
        <v>3887</v>
      </c>
      <c r="O152" s="25"/>
      <c r="P152" s="21" t="s">
        <v>2228</v>
      </c>
      <c r="Q152" s="74"/>
      <c r="R152" s="74">
        <v>3922</v>
      </c>
      <c r="S152" s="74">
        <f>V152-U152</f>
        <v>171</v>
      </c>
      <c r="T152" s="21"/>
      <c r="U152" s="74">
        <v>1960</v>
      </c>
      <c r="V152" s="74">
        <v>2131</v>
      </c>
      <c r="W152" s="74"/>
      <c r="X152" s="74"/>
      <c r="Y152" s="24" t="s">
        <v>3798</v>
      </c>
      <c r="Z152" s="25"/>
      <c r="AA152" s="26">
        <v>8.1999999999999993</v>
      </c>
      <c r="AB152" s="21" t="s">
        <v>3789</v>
      </c>
      <c r="AC152" s="21">
        <v>90</v>
      </c>
      <c r="AD152" s="21">
        <v>37</v>
      </c>
      <c r="AE152" s="21">
        <v>9827</v>
      </c>
      <c r="AF152" s="21">
        <v>50</v>
      </c>
      <c r="AG152" s="21">
        <v>-3</v>
      </c>
      <c r="AH152" s="21">
        <v>12700</v>
      </c>
      <c r="AI152" s="21">
        <v>4636</v>
      </c>
      <c r="AJ152" s="27"/>
      <c r="AK152" s="27"/>
      <c r="AL152" s="21">
        <v>101</v>
      </c>
      <c r="AM152" s="21">
        <v>25088</v>
      </c>
      <c r="AO152" s="4"/>
      <c r="AP152" s="17">
        <f t="shared" si="50"/>
        <v>4.4909999999999997</v>
      </c>
      <c r="AQ152" s="17">
        <f t="shared" si="51"/>
        <v>3.0447299999999999</v>
      </c>
      <c r="AR152" s="17">
        <f t="shared" si="48"/>
        <v>427.47449999999998</v>
      </c>
      <c r="AS152" s="17">
        <f t="shared" si="52"/>
        <v>1.2789999999999999</v>
      </c>
      <c r="AT152" s="17">
        <f t="shared" si="53"/>
        <v>436.28922999999998</v>
      </c>
      <c r="AU152" s="5">
        <f t="shared" si="54"/>
        <v>358.267</v>
      </c>
      <c r="AV152" s="5">
        <f t="shared" si="55"/>
        <v>75.984039999999993</v>
      </c>
      <c r="AW152" s="5"/>
      <c r="AX152" s="5"/>
      <c r="AY152" s="5">
        <f t="shared" si="56"/>
        <v>2.1028200000000004</v>
      </c>
      <c r="AZ152" s="5">
        <f t="shared" si="57"/>
        <v>436.35386</v>
      </c>
      <c r="BA152" s="7">
        <f t="shared" si="58"/>
        <v>-7.4062352341576891E-5</v>
      </c>
      <c r="BB152" s="62">
        <f t="shared" si="59"/>
        <v>27438</v>
      </c>
      <c r="BC152" s="28">
        <f t="shared" si="60"/>
        <v>4.4739747934356318E-2</v>
      </c>
      <c r="BD152" s="32">
        <f t="shared" si="61"/>
        <v>1.0293630214066939E-2</v>
      </c>
      <c r="BE152" s="32">
        <f t="shared" si="62"/>
        <v>6.9786962194780741E-3</v>
      </c>
      <c r="BF152" s="35">
        <f t="shared" si="63"/>
        <v>0.98272767356645496</v>
      </c>
      <c r="BG152" s="36">
        <f t="shared" si="64"/>
        <v>0.82104693653907401</v>
      </c>
      <c r="BH152" s="33">
        <f t="shared" si="65"/>
        <v>0.17413399299366802</v>
      </c>
      <c r="BI152" s="33">
        <f t="shared" si="66"/>
        <v>4.8190704672579276E-3</v>
      </c>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24" t="s">
        <v>3815</v>
      </c>
      <c r="CN152" s="4"/>
      <c r="CO152" s="4"/>
      <c r="CP152" s="46"/>
      <c r="CQ152" s="4"/>
      <c r="CR152" s="78" t="s">
        <v>2038</v>
      </c>
      <c r="CS152" s="78" t="s">
        <v>6954</v>
      </c>
    </row>
    <row r="153" spans="1:97">
      <c r="A153" s="20" t="s">
        <v>3591</v>
      </c>
      <c r="B153" s="16" t="s">
        <v>4507</v>
      </c>
      <c r="D153" s="21" t="s">
        <v>3782</v>
      </c>
      <c r="E153" s="21" t="s">
        <v>2393</v>
      </c>
      <c r="F153" s="4" t="s">
        <v>3678</v>
      </c>
      <c r="G153" s="47" t="s">
        <v>3595</v>
      </c>
      <c r="H153" s="47">
        <v>17</v>
      </c>
      <c r="I153" s="47">
        <v>13</v>
      </c>
      <c r="J153" s="47">
        <v>89</v>
      </c>
      <c r="K153" s="23">
        <v>41.092542000000002</v>
      </c>
      <c r="L153" s="23">
        <v>-107.43771599999999</v>
      </c>
      <c r="M153" s="61" t="s">
        <v>2800</v>
      </c>
      <c r="N153" s="19" t="s">
        <v>1584</v>
      </c>
      <c r="P153" s="19" t="s">
        <v>2228</v>
      </c>
      <c r="U153" s="46">
        <v>3370</v>
      </c>
      <c r="V153" s="4"/>
      <c r="Z153" s="48">
        <v>34433</v>
      </c>
      <c r="AA153" s="19">
        <v>7.7</v>
      </c>
      <c r="AB153" s="19" t="s">
        <v>3789</v>
      </c>
      <c r="AC153" s="19">
        <v>195</v>
      </c>
      <c r="AD153" s="19">
        <v>74</v>
      </c>
      <c r="AE153" s="19">
        <v>12885</v>
      </c>
      <c r="AF153" s="19">
        <v>250</v>
      </c>
      <c r="AH153" s="19">
        <v>19425</v>
      </c>
      <c r="AI153" s="19">
        <v>2133</v>
      </c>
      <c r="AJ153" s="19">
        <v>0</v>
      </c>
      <c r="AK153" s="19">
        <v>0</v>
      </c>
      <c r="AL153" s="19">
        <v>0</v>
      </c>
      <c r="AM153" s="19">
        <v>0</v>
      </c>
      <c r="AN153" s="49"/>
      <c r="AO153" s="63" t="s">
        <v>7180</v>
      </c>
      <c r="AP153" s="17">
        <f t="shared" si="50"/>
        <v>9.7304999999999993</v>
      </c>
      <c r="AQ153" s="17">
        <f t="shared" si="51"/>
        <v>6.0894599999999999</v>
      </c>
      <c r="AR153" s="17">
        <f t="shared" si="48"/>
        <v>560.49749999999995</v>
      </c>
      <c r="AS153" s="17">
        <f t="shared" si="52"/>
        <v>6.3949999999999996</v>
      </c>
      <c r="AT153" s="17">
        <f t="shared" si="53"/>
        <v>582.71245999999996</v>
      </c>
      <c r="AU153" s="5">
        <f t="shared" si="54"/>
        <v>547.97924999999998</v>
      </c>
      <c r="AV153" s="5">
        <f t="shared" si="55"/>
        <v>34.959869999999995</v>
      </c>
      <c r="AW153" s="5">
        <f t="shared" ref="AW153:AW168" si="68">IF(AJ153&gt;0,AJ153*0.03333,0)</f>
        <v>0</v>
      </c>
      <c r="AX153" s="5">
        <f t="shared" ref="AX153:AX168" si="69">IF(AK153&gt;0,AK153*0.0588,0)</f>
        <v>0</v>
      </c>
      <c r="AY153" s="5">
        <f t="shared" si="56"/>
        <v>0</v>
      </c>
      <c r="AZ153" s="5">
        <f t="shared" si="57"/>
        <v>582.93912</v>
      </c>
      <c r="BA153" s="7">
        <f t="shared" si="58"/>
        <v>-1.9444918523598456E-4</v>
      </c>
      <c r="BB153" s="62">
        <f t="shared" si="59"/>
        <v>34962</v>
      </c>
      <c r="BC153" s="6">
        <f t="shared" si="60"/>
        <v>1</v>
      </c>
      <c r="BD153" s="32">
        <f t="shared" si="61"/>
        <v>1.6698630401690742E-2</v>
      </c>
      <c r="BE153" s="32">
        <f t="shared" si="62"/>
        <v>1.0450196997675321E-2</v>
      </c>
      <c r="BF153" s="35">
        <f t="shared" si="63"/>
        <v>0.97285117260063392</v>
      </c>
      <c r="BG153" s="36">
        <f t="shared" si="64"/>
        <v>0.94002826573039044</v>
      </c>
      <c r="BH153" s="33">
        <f t="shared" si="65"/>
        <v>5.9971734269609486E-2</v>
      </c>
      <c r="BI153" s="33">
        <f t="shared" si="66"/>
        <v>0</v>
      </c>
      <c r="BJ153" s="19">
        <v>0</v>
      </c>
      <c r="BK153" s="19">
        <v>1</v>
      </c>
      <c r="BL153" s="19">
        <v>0</v>
      </c>
      <c r="BM153" s="19">
        <v>0</v>
      </c>
      <c r="BN153" s="19">
        <v>0</v>
      </c>
      <c r="BO153" s="31"/>
      <c r="BP153" s="19">
        <v>0</v>
      </c>
      <c r="BQ153" s="19">
        <v>0</v>
      </c>
      <c r="BR153" s="19">
        <v>0</v>
      </c>
      <c r="BS153" s="19">
        <v>0</v>
      </c>
      <c r="BT153" s="19">
        <v>0</v>
      </c>
      <c r="BU153" s="19">
        <v>0</v>
      </c>
      <c r="BV153" s="19">
        <v>0</v>
      </c>
      <c r="BW153" s="19">
        <v>0</v>
      </c>
      <c r="BX153" s="19"/>
      <c r="BY153" s="19"/>
      <c r="BZ153" s="19"/>
      <c r="CA153" s="19"/>
      <c r="CB153" s="19"/>
      <c r="CC153" s="19"/>
      <c r="CD153" s="19"/>
      <c r="CE153" s="19"/>
      <c r="CF153" s="19"/>
      <c r="CG153" s="19"/>
      <c r="CH153" s="19"/>
      <c r="CI153" s="19"/>
      <c r="CJ153" s="19"/>
      <c r="CK153" s="19"/>
      <c r="CL153" s="19"/>
      <c r="CM153" s="39"/>
      <c r="CN153" s="63">
        <v>19940409</v>
      </c>
      <c r="CO153" s="63" t="s">
        <v>2541</v>
      </c>
      <c r="CP153" s="66"/>
      <c r="CQ153" s="64">
        <v>34435</v>
      </c>
      <c r="CR153" s="78" t="s">
        <v>2038</v>
      </c>
      <c r="CS153" s="78" t="s">
        <v>6954</v>
      </c>
    </row>
    <row r="154" spans="1:97">
      <c r="A154" s="20" t="s">
        <v>3591</v>
      </c>
      <c r="B154" s="16" t="s">
        <v>4509</v>
      </c>
      <c r="D154" s="21" t="s">
        <v>3782</v>
      </c>
      <c r="E154" s="21" t="s">
        <v>2393</v>
      </c>
      <c r="F154" s="4" t="s">
        <v>3678</v>
      </c>
      <c r="G154" s="47" t="s">
        <v>3596</v>
      </c>
      <c r="H154" s="47">
        <v>18</v>
      </c>
      <c r="I154" s="47">
        <v>13</v>
      </c>
      <c r="J154" s="47">
        <v>89</v>
      </c>
      <c r="K154" s="23">
        <v>41.096203000000003</v>
      </c>
      <c r="L154" s="23">
        <v>-107.44243</v>
      </c>
      <c r="M154" s="61" t="s">
        <v>2806</v>
      </c>
      <c r="N154" s="19" t="s">
        <v>5095</v>
      </c>
      <c r="P154" s="19" t="s">
        <v>2228</v>
      </c>
      <c r="U154" s="46">
        <v>3340</v>
      </c>
      <c r="Z154" s="48">
        <v>34492</v>
      </c>
      <c r="AA154" s="19">
        <v>7.64</v>
      </c>
      <c r="AB154" s="19" t="s">
        <v>3789</v>
      </c>
      <c r="AC154" s="19">
        <v>26</v>
      </c>
      <c r="AD154" s="19">
        <v>24</v>
      </c>
      <c r="AE154" s="19">
        <v>8911</v>
      </c>
      <c r="AF154" s="19">
        <v>758</v>
      </c>
      <c r="AH154" s="19">
        <v>12720</v>
      </c>
      <c r="AI154" s="19">
        <v>3422</v>
      </c>
      <c r="AJ154" s="19">
        <v>0</v>
      </c>
      <c r="AK154" s="19">
        <v>0</v>
      </c>
      <c r="AL154" s="19">
        <v>311</v>
      </c>
      <c r="AM154" s="19">
        <v>26172</v>
      </c>
      <c r="AN154" s="49"/>
      <c r="AO154" s="63" t="s">
        <v>7180</v>
      </c>
      <c r="AP154" s="17">
        <f t="shared" si="50"/>
        <v>1.2974000000000001</v>
      </c>
      <c r="AQ154" s="17">
        <f t="shared" si="51"/>
        <v>1.97496</v>
      </c>
      <c r="AR154" s="17">
        <f t="shared" si="48"/>
        <v>387.62849999999997</v>
      </c>
      <c r="AS154" s="17">
        <f t="shared" si="52"/>
        <v>19.38964</v>
      </c>
      <c r="AT154" s="17">
        <f t="shared" si="53"/>
        <v>410.29049999999995</v>
      </c>
      <c r="AU154" s="5">
        <f t="shared" si="54"/>
        <v>358.83119999999997</v>
      </c>
      <c r="AV154" s="5">
        <f t="shared" si="55"/>
        <v>56.086579999999991</v>
      </c>
      <c r="AW154" s="5">
        <f t="shared" si="68"/>
        <v>0</v>
      </c>
      <c r="AX154" s="5">
        <f t="shared" si="69"/>
        <v>0</v>
      </c>
      <c r="AY154" s="5">
        <f t="shared" si="56"/>
        <v>6.4750200000000007</v>
      </c>
      <c r="AZ154" s="5">
        <f t="shared" si="57"/>
        <v>421.39279999999997</v>
      </c>
      <c r="BA154" s="7">
        <f t="shared" si="58"/>
        <v>-1.334919193399701E-2</v>
      </c>
      <c r="BB154" s="62">
        <f t="shared" si="59"/>
        <v>26172</v>
      </c>
      <c r="BC154" s="6">
        <f t="shared" si="60"/>
        <v>0</v>
      </c>
      <c r="BD154" s="32">
        <f t="shared" si="61"/>
        <v>3.162149745119617E-3</v>
      </c>
      <c r="BE154" s="32">
        <f t="shared" si="62"/>
        <v>4.8135650228313849E-3</v>
      </c>
      <c r="BF154" s="35">
        <f t="shared" si="63"/>
        <v>0.992024285232049</v>
      </c>
      <c r="BG154" s="36">
        <f t="shared" si="64"/>
        <v>0.85153614394930333</v>
      </c>
      <c r="BH154" s="33">
        <f t="shared" si="65"/>
        <v>0.13309809754699178</v>
      </c>
      <c r="BI154" s="33">
        <f t="shared" si="66"/>
        <v>1.5365758503704859E-2</v>
      </c>
      <c r="BJ154" s="19">
        <v>0</v>
      </c>
      <c r="BK154" s="19">
        <v>2</v>
      </c>
      <c r="BL154" s="19">
        <v>0</v>
      </c>
      <c r="BM154" s="19">
        <v>0</v>
      </c>
      <c r="BN154" s="19">
        <v>0</v>
      </c>
      <c r="BO154" s="31"/>
      <c r="BP154" s="19">
        <v>0</v>
      </c>
      <c r="BQ154" s="19">
        <v>0</v>
      </c>
      <c r="BR154" s="19">
        <v>0</v>
      </c>
      <c r="BS154" s="63">
        <v>0.19</v>
      </c>
      <c r="BT154" s="63">
        <v>0</v>
      </c>
      <c r="BU154" s="63">
        <v>2.91</v>
      </c>
      <c r="BV154" s="19">
        <v>0</v>
      </c>
      <c r="BW154" s="19">
        <v>0</v>
      </c>
      <c r="BX154" s="19"/>
      <c r="BY154" s="19"/>
      <c r="BZ154" s="19"/>
      <c r="CA154" s="19"/>
      <c r="CB154" s="19"/>
      <c r="CC154" s="19"/>
      <c r="CD154" s="19"/>
      <c r="CE154" s="19"/>
      <c r="CF154" s="19"/>
      <c r="CG154" s="63">
        <v>0.03</v>
      </c>
      <c r="CH154" s="63"/>
      <c r="CI154" s="63"/>
      <c r="CJ154" s="63"/>
      <c r="CK154" s="63"/>
      <c r="CL154" s="19"/>
      <c r="CM154" s="39"/>
      <c r="CN154" s="63">
        <v>19940607</v>
      </c>
      <c r="CO154" s="63" t="s">
        <v>7283</v>
      </c>
      <c r="CP154" s="66"/>
      <c r="CQ154" s="64">
        <v>34499</v>
      </c>
      <c r="CR154" s="78" t="s">
        <v>2038</v>
      </c>
      <c r="CS154" s="78" t="s">
        <v>6954</v>
      </c>
    </row>
    <row r="155" spans="1:97">
      <c r="A155" s="20" t="s">
        <v>3591</v>
      </c>
      <c r="B155" s="16" t="s">
        <v>4509</v>
      </c>
      <c r="D155" s="21" t="s">
        <v>3782</v>
      </c>
      <c r="E155" s="21" t="s">
        <v>2393</v>
      </c>
      <c r="F155" s="4" t="s">
        <v>3678</v>
      </c>
      <c r="G155" s="47" t="s">
        <v>272</v>
      </c>
      <c r="H155" s="47">
        <v>18</v>
      </c>
      <c r="I155" s="47">
        <v>13</v>
      </c>
      <c r="J155" s="47">
        <v>89</v>
      </c>
      <c r="K155" s="23">
        <v>41.092621999999999</v>
      </c>
      <c r="L155" s="23">
        <v>-107.44760100000001</v>
      </c>
      <c r="M155" s="61" t="s">
        <v>2797</v>
      </c>
      <c r="N155" s="19" t="s">
        <v>5109</v>
      </c>
      <c r="P155" s="31" t="s">
        <v>2228</v>
      </c>
      <c r="U155" s="46">
        <v>3401</v>
      </c>
      <c r="V155" s="4"/>
      <c r="Z155" s="48">
        <v>34492</v>
      </c>
      <c r="AA155" s="19">
        <v>8.18</v>
      </c>
      <c r="AB155" s="19" t="s">
        <v>3789</v>
      </c>
      <c r="AC155" s="19">
        <v>18</v>
      </c>
      <c r="AD155" s="19">
        <v>41</v>
      </c>
      <c r="AE155" s="19">
        <v>8571</v>
      </c>
      <c r="AF155" s="19">
        <v>432</v>
      </c>
      <c r="AH155" s="19">
        <v>14243</v>
      </c>
      <c r="AI155" s="19">
        <v>1286</v>
      </c>
      <c r="AJ155" s="19">
        <v>0</v>
      </c>
      <c r="AK155" s="19">
        <v>0</v>
      </c>
      <c r="AL155" s="19">
        <v>66</v>
      </c>
      <c r="AM155" s="19">
        <v>24657</v>
      </c>
      <c r="AN155" s="49"/>
      <c r="AO155" s="63" t="s">
        <v>7180</v>
      </c>
      <c r="AP155" s="17">
        <f t="shared" si="50"/>
        <v>0.8982</v>
      </c>
      <c r="AQ155" s="17">
        <f t="shared" si="51"/>
        <v>3.3738900000000003</v>
      </c>
      <c r="AR155" s="17">
        <f t="shared" si="48"/>
        <v>372.83849999999995</v>
      </c>
      <c r="AS155" s="17">
        <f t="shared" si="52"/>
        <v>11.050559999999999</v>
      </c>
      <c r="AT155" s="17">
        <f t="shared" si="53"/>
        <v>388.16114999999996</v>
      </c>
      <c r="AU155" s="5">
        <f t="shared" si="54"/>
        <v>401.79503</v>
      </c>
      <c r="AV155" s="5">
        <f t="shared" si="55"/>
        <v>21.077539999999999</v>
      </c>
      <c r="AW155" s="5">
        <f t="shared" si="68"/>
        <v>0</v>
      </c>
      <c r="AX155" s="5">
        <f t="shared" si="69"/>
        <v>0</v>
      </c>
      <c r="AY155" s="5">
        <f t="shared" si="56"/>
        <v>1.37412</v>
      </c>
      <c r="AZ155" s="5">
        <f t="shared" si="57"/>
        <v>424.24669</v>
      </c>
      <c r="BA155" s="7">
        <f t="shared" si="58"/>
        <v>-4.4418010540124821E-2</v>
      </c>
      <c r="BB155" s="62">
        <f t="shared" si="59"/>
        <v>24657</v>
      </c>
      <c r="BC155" s="6">
        <f t="shared" si="60"/>
        <v>0</v>
      </c>
      <c r="BD155" s="32">
        <f t="shared" si="61"/>
        <v>2.3139873735431794E-3</v>
      </c>
      <c r="BE155" s="32">
        <f t="shared" si="62"/>
        <v>8.6919826984230668E-3</v>
      </c>
      <c r="BF155" s="35">
        <f t="shared" si="63"/>
        <v>0.98899402992803376</v>
      </c>
      <c r="BG155" s="36">
        <f t="shared" si="64"/>
        <v>0.94707876212304687</v>
      </c>
      <c r="BH155" s="33">
        <f t="shared" si="65"/>
        <v>4.9682273301884801E-2</v>
      </c>
      <c r="BI155" s="33">
        <f t="shared" si="66"/>
        <v>3.2389645750683406E-3</v>
      </c>
      <c r="BJ155" s="19">
        <v>0</v>
      </c>
      <c r="BK155" s="19">
        <v>5.47</v>
      </c>
      <c r="BL155" s="19">
        <v>0</v>
      </c>
      <c r="BM155" s="19">
        <v>0</v>
      </c>
      <c r="BN155" s="19">
        <v>0</v>
      </c>
      <c r="BO155" s="31"/>
      <c r="BP155" s="19">
        <v>0</v>
      </c>
      <c r="BQ155" s="19">
        <v>0</v>
      </c>
      <c r="BR155" s="19">
        <v>0</v>
      </c>
      <c r="BS155" s="19">
        <v>0</v>
      </c>
      <c r="BT155" s="19">
        <v>0</v>
      </c>
      <c r="BU155" s="19">
        <v>1.66</v>
      </c>
      <c r="BV155" s="19">
        <v>0</v>
      </c>
      <c r="BW155" s="19">
        <v>0</v>
      </c>
      <c r="BX155" s="19"/>
      <c r="BY155" s="19"/>
      <c r="BZ155" s="19"/>
      <c r="CA155" s="19"/>
      <c r="CB155" s="19"/>
      <c r="CC155" s="19"/>
      <c r="CD155" s="19"/>
      <c r="CE155" s="19"/>
      <c r="CF155" s="19"/>
      <c r="CG155" s="19"/>
      <c r="CH155" s="19"/>
      <c r="CI155" s="19"/>
      <c r="CJ155" s="19"/>
      <c r="CK155" s="19"/>
      <c r="CL155" s="19"/>
      <c r="CM155" s="39"/>
      <c r="CN155" s="63">
        <v>19940607</v>
      </c>
      <c r="CO155" s="63" t="s">
        <v>7281</v>
      </c>
      <c r="CP155" s="66"/>
      <c r="CQ155" s="64">
        <v>34499</v>
      </c>
      <c r="CR155" s="78" t="s">
        <v>2038</v>
      </c>
      <c r="CS155" s="78" t="s">
        <v>6954</v>
      </c>
    </row>
    <row r="156" spans="1:97">
      <c r="A156" s="20" t="s">
        <v>3591</v>
      </c>
      <c r="B156" s="16" t="s">
        <v>4509</v>
      </c>
      <c r="D156" s="21" t="s">
        <v>3782</v>
      </c>
      <c r="E156" s="21" t="s">
        <v>2393</v>
      </c>
      <c r="F156" s="4" t="s">
        <v>3678</v>
      </c>
      <c r="G156" s="47" t="s">
        <v>274</v>
      </c>
      <c r="H156" s="47">
        <v>18</v>
      </c>
      <c r="I156" s="47">
        <v>13</v>
      </c>
      <c r="J156" s="47">
        <v>89</v>
      </c>
      <c r="K156" s="23">
        <v>41.096598</v>
      </c>
      <c r="L156" s="23">
        <v>-107.452055</v>
      </c>
      <c r="M156" s="61" t="s">
        <v>2807</v>
      </c>
      <c r="N156" s="19" t="s">
        <v>280</v>
      </c>
      <c r="P156" s="19" t="s">
        <v>2228</v>
      </c>
      <c r="U156" s="46">
        <v>3427</v>
      </c>
      <c r="Z156" s="48">
        <v>34492</v>
      </c>
      <c r="AA156" s="19">
        <v>7.83</v>
      </c>
      <c r="AB156" s="19" t="s">
        <v>3789</v>
      </c>
      <c r="AC156" s="19">
        <v>42</v>
      </c>
      <c r="AD156" s="19">
        <v>54</v>
      </c>
      <c r="AE156" s="19">
        <v>9876</v>
      </c>
      <c r="AF156" s="19">
        <v>271</v>
      </c>
      <c r="AH156" s="19">
        <v>14000</v>
      </c>
      <c r="AI156" s="19">
        <v>2374</v>
      </c>
      <c r="AJ156" s="19">
        <v>0</v>
      </c>
      <c r="AK156" s="19">
        <v>0</v>
      </c>
      <c r="AL156" s="19">
        <v>361</v>
      </c>
      <c r="AM156" s="19">
        <v>26978</v>
      </c>
      <c r="AN156" s="49"/>
      <c r="AO156" s="63" t="s">
        <v>7180</v>
      </c>
      <c r="AP156" s="17">
        <f t="shared" si="50"/>
        <v>2.0958000000000001</v>
      </c>
      <c r="AQ156" s="17">
        <f t="shared" si="51"/>
        <v>4.4436600000000004</v>
      </c>
      <c r="AR156" s="17">
        <f t="shared" si="48"/>
        <v>429.60599999999999</v>
      </c>
      <c r="AS156" s="17">
        <f t="shared" si="52"/>
        <v>6.9321799999999998</v>
      </c>
      <c r="AT156" s="17">
        <f t="shared" si="53"/>
        <v>443.07764000000003</v>
      </c>
      <c r="AU156" s="5">
        <f t="shared" si="54"/>
        <v>394.94</v>
      </c>
      <c r="AV156" s="5">
        <f t="shared" si="55"/>
        <v>38.909859999999995</v>
      </c>
      <c r="AW156" s="5">
        <f t="shared" si="68"/>
        <v>0</v>
      </c>
      <c r="AX156" s="5">
        <f t="shared" si="69"/>
        <v>0</v>
      </c>
      <c r="AY156" s="5">
        <f t="shared" si="56"/>
        <v>7.516020000000001</v>
      </c>
      <c r="AZ156" s="5">
        <f t="shared" si="57"/>
        <v>441.36588</v>
      </c>
      <c r="BA156" s="7">
        <f t="shared" si="58"/>
        <v>1.9354090581160303E-3</v>
      </c>
      <c r="BB156" s="62">
        <f t="shared" si="59"/>
        <v>26978</v>
      </c>
      <c r="BC156" s="6">
        <f t="shared" si="60"/>
        <v>0</v>
      </c>
      <c r="BD156" s="32">
        <f t="shared" si="61"/>
        <v>4.7300965131077252E-3</v>
      </c>
      <c r="BE156" s="32">
        <f t="shared" si="62"/>
        <v>1.0029077522395399E-2</v>
      </c>
      <c r="BF156" s="35">
        <f t="shared" si="63"/>
        <v>0.9852408259644968</v>
      </c>
      <c r="BG156" s="36">
        <f t="shared" si="64"/>
        <v>0.89481316498683583</v>
      </c>
      <c r="BH156" s="33">
        <f t="shared" si="65"/>
        <v>8.8157834040093891E-2</v>
      </c>
      <c r="BI156" s="33">
        <f t="shared" si="66"/>
        <v>1.7029000973070234E-2</v>
      </c>
      <c r="BJ156" s="19">
        <v>0</v>
      </c>
      <c r="BK156" s="19">
        <v>0.09</v>
      </c>
      <c r="BL156" s="19">
        <v>0</v>
      </c>
      <c r="BM156" s="19">
        <v>0</v>
      </c>
      <c r="BN156" s="19">
        <v>0</v>
      </c>
      <c r="BO156" s="31"/>
      <c r="BP156" s="19">
        <v>0</v>
      </c>
      <c r="BQ156" s="19">
        <v>0</v>
      </c>
      <c r="BR156" s="19">
        <v>0</v>
      </c>
      <c r="BS156" s="19">
        <v>0</v>
      </c>
      <c r="BT156" s="19">
        <v>0</v>
      </c>
      <c r="BU156" s="63">
        <v>0.61</v>
      </c>
      <c r="BV156" s="19">
        <v>0</v>
      </c>
      <c r="BW156" s="19">
        <v>0</v>
      </c>
      <c r="BX156" s="19"/>
      <c r="BY156" s="19"/>
      <c r="BZ156" s="19"/>
      <c r="CA156" s="19"/>
      <c r="CB156" s="19"/>
      <c r="CC156" s="19"/>
      <c r="CD156" s="19"/>
      <c r="CE156" s="19"/>
      <c r="CF156" s="19"/>
      <c r="CG156" s="63">
        <v>0.02</v>
      </c>
      <c r="CH156" s="63"/>
      <c r="CI156" s="63"/>
      <c r="CJ156" s="63"/>
      <c r="CK156" s="63"/>
      <c r="CL156" s="19"/>
      <c r="CM156" s="39"/>
      <c r="CN156" s="63">
        <v>19940607</v>
      </c>
      <c r="CO156" s="63" t="s">
        <v>6930</v>
      </c>
      <c r="CP156" s="66"/>
      <c r="CQ156" s="64">
        <v>34499</v>
      </c>
      <c r="CR156" s="78" t="s">
        <v>2038</v>
      </c>
      <c r="CS156" s="78" t="s">
        <v>6954</v>
      </c>
    </row>
    <row r="157" spans="1:97">
      <c r="A157" s="20" t="s">
        <v>3591</v>
      </c>
      <c r="B157" s="16" t="s">
        <v>4509</v>
      </c>
      <c r="D157" s="21" t="s">
        <v>3782</v>
      </c>
      <c r="E157" s="21" t="s">
        <v>2393</v>
      </c>
      <c r="F157" s="4" t="s">
        <v>3678</v>
      </c>
      <c r="G157" s="47" t="s">
        <v>3609</v>
      </c>
      <c r="H157" s="47">
        <v>18</v>
      </c>
      <c r="I157" s="47">
        <v>13</v>
      </c>
      <c r="J157" s="47">
        <v>89</v>
      </c>
      <c r="K157" s="23">
        <v>41.099848999999999</v>
      </c>
      <c r="L157" s="23">
        <v>-107.447365</v>
      </c>
      <c r="M157" s="61" t="s">
        <v>2805</v>
      </c>
      <c r="N157" s="19" t="s">
        <v>261</v>
      </c>
      <c r="P157" s="19" t="s">
        <v>2228</v>
      </c>
      <c r="U157" s="46">
        <v>3640</v>
      </c>
      <c r="Z157" s="48">
        <v>34492</v>
      </c>
      <c r="AA157" s="19">
        <v>8.41</v>
      </c>
      <c r="AB157" s="19" t="s">
        <v>3789</v>
      </c>
      <c r="AC157" s="19">
        <v>6</v>
      </c>
      <c r="AD157" s="19">
        <v>11</v>
      </c>
      <c r="AE157" s="19">
        <v>11207</v>
      </c>
      <c r="AF157" s="19">
        <v>347</v>
      </c>
      <c r="AH157" s="19">
        <v>13720</v>
      </c>
      <c r="AI157" s="19">
        <v>3739</v>
      </c>
      <c r="AJ157" s="19">
        <v>0</v>
      </c>
      <c r="AK157" s="19">
        <v>0</v>
      </c>
      <c r="AL157" s="19">
        <v>149</v>
      </c>
      <c r="AM157" s="19">
        <v>29179</v>
      </c>
      <c r="AN157" s="49"/>
      <c r="AO157" s="63" t="s">
        <v>7180</v>
      </c>
      <c r="AP157" s="17">
        <f t="shared" si="50"/>
        <v>0.2994</v>
      </c>
      <c r="AQ157" s="17">
        <f t="shared" si="51"/>
        <v>0.90519000000000005</v>
      </c>
      <c r="AR157" s="17">
        <f t="shared" si="48"/>
        <v>487.50449999999995</v>
      </c>
      <c r="AS157" s="17">
        <f t="shared" si="52"/>
        <v>8.8762600000000003</v>
      </c>
      <c r="AT157" s="17">
        <f t="shared" si="53"/>
        <v>497.58534999999995</v>
      </c>
      <c r="AU157" s="5">
        <f t="shared" si="54"/>
        <v>387.0412</v>
      </c>
      <c r="AV157" s="5">
        <f t="shared" si="55"/>
        <v>61.282209999999992</v>
      </c>
      <c r="AW157" s="5">
        <f t="shared" si="68"/>
        <v>0</v>
      </c>
      <c r="AX157" s="5">
        <f t="shared" si="69"/>
        <v>0</v>
      </c>
      <c r="AY157" s="5">
        <f t="shared" si="56"/>
        <v>3.1021800000000002</v>
      </c>
      <c r="AZ157" s="5">
        <f t="shared" si="57"/>
        <v>451.42558999999994</v>
      </c>
      <c r="BA157" s="7">
        <f t="shared" si="58"/>
        <v>4.8639860779687127E-2</v>
      </c>
      <c r="BB157" s="62">
        <f t="shared" si="59"/>
        <v>29179</v>
      </c>
      <c r="BC157" s="6">
        <f t="shared" si="60"/>
        <v>0</v>
      </c>
      <c r="BD157" s="32">
        <f t="shared" si="61"/>
        <v>6.0170581790641546E-4</v>
      </c>
      <c r="BE157" s="32">
        <f t="shared" si="62"/>
        <v>1.8191652949589455E-3</v>
      </c>
      <c r="BF157" s="35">
        <f t="shared" si="63"/>
        <v>0.99757912888713463</v>
      </c>
      <c r="BG157" s="36">
        <f t="shared" si="64"/>
        <v>0.85737540931164324</v>
      </c>
      <c r="BH157" s="33">
        <f t="shared" si="65"/>
        <v>0.13575262758143597</v>
      </c>
      <c r="BI157" s="33">
        <f t="shared" si="66"/>
        <v>6.8719631069209001E-3</v>
      </c>
      <c r="BJ157" s="19">
        <v>0</v>
      </c>
      <c r="BK157" s="19">
        <v>1.1399999999999999</v>
      </c>
      <c r="BL157" s="19">
        <v>0</v>
      </c>
      <c r="BM157" s="19">
        <v>0</v>
      </c>
      <c r="BN157" s="19">
        <v>0</v>
      </c>
      <c r="BO157" s="31"/>
      <c r="BP157" s="19">
        <v>0</v>
      </c>
      <c r="BQ157" s="19">
        <v>0</v>
      </c>
      <c r="BR157" s="19">
        <v>0</v>
      </c>
      <c r="BS157" s="19">
        <v>0</v>
      </c>
      <c r="BT157" s="19">
        <v>0</v>
      </c>
      <c r="BU157" s="19">
        <v>0</v>
      </c>
      <c r="BV157" s="19">
        <v>0</v>
      </c>
      <c r="BW157" s="19">
        <v>0</v>
      </c>
      <c r="BX157" s="19"/>
      <c r="BY157" s="19"/>
      <c r="BZ157" s="19"/>
      <c r="CA157" s="19"/>
      <c r="CB157" s="19"/>
      <c r="CC157" s="19"/>
      <c r="CD157" s="19"/>
      <c r="CE157" s="19"/>
      <c r="CF157" s="19"/>
      <c r="CG157" s="19"/>
      <c r="CH157" s="19"/>
      <c r="CI157" s="19"/>
      <c r="CJ157" s="19"/>
      <c r="CK157" s="19"/>
      <c r="CL157" s="19"/>
      <c r="CM157" s="39"/>
      <c r="CN157" s="63">
        <v>19940607</v>
      </c>
      <c r="CO157" s="63" t="s">
        <v>6931</v>
      </c>
      <c r="CP157" s="66"/>
      <c r="CQ157" s="64">
        <v>34499</v>
      </c>
      <c r="CR157" s="78" t="s">
        <v>2038</v>
      </c>
      <c r="CS157" s="78" t="s">
        <v>6954</v>
      </c>
    </row>
    <row r="158" spans="1:97">
      <c r="A158" s="20" t="s">
        <v>3591</v>
      </c>
      <c r="B158" s="16" t="s">
        <v>4510</v>
      </c>
      <c r="D158" s="21" t="s">
        <v>3782</v>
      </c>
      <c r="E158" s="21" t="s">
        <v>2393</v>
      </c>
      <c r="F158" s="4" t="s">
        <v>3678</v>
      </c>
      <c r="G158" s="47" t="s">
        <v>3617</v>
      </c>
      <c r="H158" s="47">
        <v>19</v>
      </c>
      <c r="I158" s="47">
        <v>13</v>
      </c>
      <c r="J158" s="47">
        <v>89</v>
      </c>
      <c r="K158" s="23">
        <v>41.085470000000001</v>
      </c>
      <c r="L158" s="23">
        <v>-107.45668999999999</v>
      </c>
      <c r="M158" s="61" t="s">
        <v>2796</v>
      </c>
      <c r="N158" s="19" t="s">
        <v>1585</v>
      </c>
      <c r="P158" s="19" t="s">
        <v>2228</v>
      </c>
      <c r="U158" s="46">
        <v>3400</v>
      </c>
      <c r="Z158" s="48">
        <v>32597</v>
      </c>
      <c r="AA158" s="19">
        <v>7.1</v>
      </c>
      <c r="AB158" s="19" t="s">
        <v>3789</v>
      </c>
      <c r="AC158" s="19">
        <v>211</v>
      </c>
      <c r="AD158" s="19">
        <v>58</v>
      </c>
      <c r="AE158" s="19">
        <v>7422</v>
      </c>
      <c r="AF158" s="19">
        <v>50</v>
      </c>
      <c r="AH158" s="19">
        <v>11394</v>
      </c>
      <c r="AI158" s="19">
        <v>1113</v>
      </c>
      <c r="AJ158" s="19">
        <v>0</v>
      </c>
      <c r="AK158" s="19">
        <v>0</v>
      </c>
      <c r="AL158" s="19">
        <v>0</v>
      </c>
      <c r="AM158" s="19">
        <v>20218</v>
      </c>
      <c r="AN158" s="49"/>
      <c r="AO158" s="63" t="s">
        <v>7180</v>
      </c>
      <c r="AP158" s="17">
        <f t="shared" si="50"/>
        <v>10.5289</v>
      </c>
      <c r="AQ158" s="17">
        <f t="shared" si="51"/>
        <v>4.7728200000000003</v>
      </c>
      <c r="AR158" s="17">
        <f t="shared" si="48"/>
        <v>322.85699999999997</v>
      </c>
      <c r="AS158" s="17">
        <f t="shared" si="52"/>
        <v>1.2789999999999999</v>
      </c>
      <c r="AT158" s="17">
        <f t="shared" si="53"/>
        <v>339.43771999999996</v>
      </c>
      <c r="AU158" s="5">
        <f t="shared" si="54"/>
        <v>321.42473999999999</v>
      </c>
      <c r="AV158" s="5">
        <f t="shared" si="55"/>
        <v>18.242069999999998</v>
      </c>
      <c r="AW158" s="5">
        <f t="shared" si="68"/>
        <v>0</v>
      </c>
      <c r="AX158" s="5">
        <f t="shared" si="69"/>
        <v>0</v>
      </c>
      <c r="AY158" s="5">
        <f t="shared" si="56"/>
        <v>0</v>
      </c>
      <c r="AZ158" s="5">
        <f t="shared" si="57"/>
        <v>339.66681</v>
      </c>
      <c r="BA158" s="7">
        <f t="shared" si="58"/>
        <v>-3.3734129265790936E-4</v>
      </c>
      <c r="BB158" s="62">
        <f t="shared" si="59"/>
        <v>20248</v>
      </c>
      <c r="BC158" s="6">
        <f t="shared" si="60"/>
        <v>7.4136311965600752E-4</v>
      </c>
      <c r="BD158" s="32">
        <f t="shared" si="61"/>
        <v>3.10186504905819E-2</v>
      </c>
      <c r="BE158" s="32">
        <f t="shared" si="62"/>
        <v>1.4060959400740734E-2</v>
      </c>
      <c r="BF158" s="35">
        <f t="shared" si="63"/>
        <v>0.95492039010867735</v>
      </c>
      <c r="BG158" s="36">
        <f t="shared" si="64"/>
        <v>0.94629422285916009</v>
      </c>
      <c r="BH158" s="33">
        <f t="shared" si="65"/>
        <v>5.3705777140839864E-2</v>
      </c>
      <c r="BI158" s="33">
        <f t="shared" si="66"/>
        <v>0</v>
      </c>
      <c r="BJ158" s="19">
        <v>0</v>
      </c>
      <c r="BK158" s="19">
        <v>0</v>
      </c>
      <c r="BL158" s="19">
        <v>0</v>
      </c>
      <c r="BM158" s="19">
        <v>0</v>
      </c>
      <c r="BN158" s="19">
        <v>0</v>
      </c>
      <c r="BO158" s="31"/>
      <c r="BP158" s="19">
        <v>0</v>
      </c>
      <c r="BQ158" s="19">
        <v>0</v>
      </c>
      <c r="BR158" s="19">
        <v>0</v>
      </c>
      <c r="BS158" s="19">
        <v>0</v>
      </c>
      <c r="BT158" s="19">
        <v>0</v>
      </c>
      <c r="BU158" s="19">
        <v>0</v>
      </c>
      <c r="BV158" s="19">
        <v>0</v>
      </c>
      <c r="BW158" s="19">
        <v>0</v>
      </c>
      <c r="BX158" s="19"/>
      <c r="BY158" s="19"/>
      <c r="BZ158" s="19"/>
      <c r="CA158" s="19"/>
      <c r="CB158" s="19"/>
      <c r="CC158" s="19"/>
      <c r="CD158" s="19"/>
      <c r="CE158" s="19"/>
      <c r="CF158" s="19"/>
      <c r="CG158" s="19"/>
      <c r="CH158" s="19"/>
      <c r="CI158" s="19"/>
      <c r="CJ158" s="19"/>
      <c r="CK158" s="19"/>
      <c r="CL158" s="19"/>
      <c r="CM158" s="39"/>
      <c r="CN158" s="63">
        <v>19890330</v>
      </c>
      <c r="CO158" s="63" t="s">
        <v>2540</v>
      </c>
      <c r="CP158" s="66"/>
      <c r="CQ158" s="64">
        <v>32601</v>
      </c>
      <c r="CR158" s="78" t="s">
        <v>2038</v>
      </c>
      <c r="CS158" s="78" t="s">
        <v>6954</v>
      </c>
    </row>
    <row r="159" spans="1:97">
      <c r="A159" s="20" t="s">
        <v>3591</v>
      </c>
      <c r="B159" s="16" t="s">
        <v>4510</v>
      </c>
      <c r="D159" s="21" t="s">
        <v>3782</v>
      </c>
      <c r="E159" s="21" t="s">
        <v>2393</v>
      </c>
      <c r="F159" s="4" t="s">
        <v>3678</v>
      </c>
      <c r="G159" s="47" t="s">
        <v>259</v>
      </c>
      <c r="H159" s="47">
        <v>19</v>
      </c>
      <c r="I159" s="47">
        <v>13</v>
      </c>
      <c r="J159" s="47">
        <v>89</v>
      </c>
      <c r="K159" s="23">
        <v>41.088945000000002</v>
      </c>
      <c r="L159" s="23">
        <v>-107.44251199999999</v>
      </c>
      <c r="M159" s="61" t="s">
        <v>2798</v>
      </c>
      <c r="N159" s="19" t="s">
        <v>5097</v>
      </c>
      <c r="P159" s="19" t="s">
        <v>2228</v>
      </c>
      <c r="U159" s="46">
        <v>3482</v>
      </c>
      <c r="V159" s="4"/>
      <c r="Z159" s="48">
        <v>34492</v>
      </c>
      <c r="AA159" s="19">
        <v>7.65</v>
      </c>
      <c r="AB159" s="19" t="s">
        <v>3789</v>
      </c>
      <c r="AC159" s="19">
        <v>101</v>
      </c>
      <c r="AD159" s="19">
        <v>87</v>
      </c>
      <c r="AE159" s="19">
        <v>9213</v>
      </c>
      <c r="AF159" s="19">
        <v>501</v>
      </c>
      <c r="AH159" s="19">
        <v>15090</v>
      </c>
      <c r="AI159" s="19">
        <v>670</v>
      </c>
      <c r="AJ159" s="19">
        <v>0</v>
      </c>
      <c r="AK159" s="19">
        <v>0</v>
      </c>
      <c r="AL159" s="19">
        <v>97</v>
      </c>
      <c r="AM159" s="19">
        <v>25759</v>
      </c>
      <c r="AN159" s="49"/>
      <c r="AO159" s="63" t="s">
        <v>7180</v>
      </c>
      <c r="AP159" s="17">
        <f t="shared" si="50"/>
        <v>5.0399000000000003</v>
      </c>
      <c r="AQ159" s="17">
        <f t="shared" si="51"/>
        <v>7.15923</v>
      </c>
      <c r="AR159" s="17">
        <f t="shared" si="48"/>
        <v>400.76549999999997</v>
      </c>
      <c r="AS159" s="17">
        <f t="shared" si="52"/>
        <v>12.815579999999999</v>
      </c>
      <c r="AT159" s="17">
        <f t="shared" si="53"/>
        <v>425.78021000000001</v>
      </c>
      <c r="AU159" s="5">
        <f t="shared" si="54"/>
        <v>425.68889999999999</v>
      </c>
      <c r="AV159" s="5">
        <f t="shared" si="55"/>
        <v>10.981299999999999</v>
      </c>
      <c r="AW159" s="5">
        <f t="shared" si="68"/>
        <v>0</v>
      </c>
      <c r="AX159" s="5">
        <f t="shared" si="69"/>
        <v>0</v>
      </c>
      <c r="AY159" s="5">
        <f t="shared" si="56"/>
        <v>2.0195400000000001</v>
      </c>
      <c r="AZ159" s="5">
        <f t="shared" si="57"/>
        <v>438.68973999999997</v>
      </c>
      <c r="BA159" s="7">
        <f t="shared" si="58"/>
        <v>-1.493346298503489E-2</v>
      </c>
      <c r="BB159" s="62">
        <f t="shared" si="59"/>
        <v>25759</v>
      </c>
      <c r="BC159" s="6">
        <f t="shared" si="60"/>
        <v>0</v>
      </c>
      <c r="BD159" s="32">
        <f t="shared" si="61"/>
        <v>1.1836858270138953E-2</v>
      </c>
      <c r="BE159" s="32">
        <f t="shared" si="62"/>
        <v>1.6814379418902535E-2</v>
      </c>
      <c r="BF159" s="35">
        <f t="shared" si="63"/>
        <v>0.97134876231095846</v>
      </c>
      <c r="BG159" s="36">
        <f t="shared" si="64"/>
        <v>0.97036438554500959</v>
      </c>
      <c r="BH159" s="33">
        <f t="shared" si="65"/>
        <v>2.5032042007638474E-2</v>
      </c>
      <c r="BI159" s="33">
        <f t="shared" si="66"/>
        <v>4.6035724473519717E-3</v>
      </c>
      <c r="BJ159" s="19">
        <v>0</v>
      </c>
      <c r="BK159" s="19">
        <v>4.54</v>
      </c>
      <c r="BL159" s="19">
        <v>0</v>
      </c>
      <c r="BM159" s="19">
        <v>0</v>
      </c>
      <c r="BN159" s="19">
        <v>0</v>
      </c>
      <c r="BO159" s="31"/>
      <c r="BP159" s="19">
        <v>0</v>
      </c>
      <c r="BQ159" s="19">
        <v>0</v>
      </c>
      <c r="BR159" s="19">
        <v>0</v>
      </c>
      <c r="BS159" s="19">
        <v>0</v>
      </c>
      <c r="BT159" s="19">
        <v>0</v>
      </c>
      <c r="BU159" s="19">
        <v>0.03</v>
      </c>
      <c r="BV159" s="19">
        <v>0</v>
      </c>
      <c r="BW159" s="19">
        <v>0</v>
      </c>
      <c r="BX159" s="19"/>
      <c r="BY159" s="19"/>
      <c r="BZ159" s="19"/>
      <c r="CA159" s="19"/>
      <c r="CB159" s="19"/>
      <c r="CC159" s="19"/>
      <c r="CD159" s="19"/>
      <c r="CE159" s="19"/>
      <c r="CF159" s="19"/>
      <c r="CG159" s="19"/>
      <c r="CH159" s="19"/>
      <c r="CI159" s="19"/>
      <c r="CJ159" s="19"/>
      <c r="CK159" s="19"/>
      <c r="CL159" s="19"/>
      <c r="CM159" s="39"/>
      <c r="CN159" s="63">
        <v>19940607</v>
      </c>
      <c r="CO159" s="63" t="s">
        <v>7282</v>
      </c>
      <c r="CP159" s="66"/>
      <c r="CQ159" s="64">
        <v>34499</v>
      </c>
      <c r="CR159" s="78" t="s">
        <v>2038</v>
      </c>
      <c r="CS159" s="78" t="s">
        <v>6954</v>
      </c>
    </row>
    <row r="160" spans="1:97">
      <c r="A160" s="20" t="s">
        <v>3591</v>
      </c>
      <c r="B160" s="16" t="s">
        <v>4511</v>
      </c>
      <c r="D160" s="21" t="s">
        <v>3782</v>
      </c>
      <c r="E160" s="21" t="s">
        <v>2393</v>
      </c>
      <c r="F160" s="4" t="s">
        <v>3678</v>
      </c>
      <c r="G160" s="47" t="s">
        <v>3592</v>
      </c>
      <c r="H160" s="47">
        <v>20</v>
      </c>
      <c r="I160" s="47">
        <v>13</v>
      </c>
      <c r="J160" s="47">
        <v>89</v>
      </c>
      <c r="K160" s="23">
        <v>41.088890999999997</v>
      </c>
      <c r="L160" s="23">
        <v>-107.432979</v>
      </c>
      <c r="M160" s="61" t="s">
        <v>2808</v>
      </c>
      <c r="N160" s="19" t="s">
        <v>1583</v>
      </c>
      <c r="P160" s="19" t="s">
        <v>2228</v>
      </c>
      <c r="U160" s="46">
        <v>3296</v>
      </c>
      <c r="V160" s="4"/>
      <c r="Z160" s="48">
        <v>34433</v>
      </c>
      <c r="AA160" s="19">
        <v>7.9</v>
      </c>
      <c r="AB160" s="19" t="s">
        <v>3789</v>
      </c>
      <c r="AC160" s="19">
        <v>156</v>
      </c>
      <c r="AD160" s="19">
        <v>67</v>
      </c>
      <c r="AE160" s="19">
        <v>12219</v>
      </c>
      <c r="AF160" s="19">
        <v>340</v>
      </c>
      <c r="AH160" s="19">
        <v>18457</v>
      </c>
      <c r="AI160" s="19">
        <v>2015</v>
      </c>
      <c r="AJ160" s="19">
        <v>0</v>
      </c>
      <c r="AK160" s="19">
        <v>0</v>
      </c>
      <c r="AL160" s="19">
        <v>0</v>
      </c>
      <c r="AM160" s="19">
        <v>0</v>
      </c>
      <c r="AN160" s="49"/>
      <c r="AO160" s="63" t="s">
        <v>7180</v>
      </c>
      <c r="AP160" s="17">
        <f t="shared" si="50"/>
        <v>7.7843999999999998</v>
      </c>
      <c r="AQ160" s="17">
        <f t="shared" si="51"/>
        <v>5.5134300000000005</v>
      </c>
      <c r="AR160" s="17">
        <f t="shared" si="48"/>
        <v>531.52649999999994</v>
      </c>
      <c r="AS160" s="17">
        <f t="shared" si="52"/>
        <v>8.6971999999999987</v>
      </c>
      <c r="AT160" s="17">
        <f t="shared" si="53"/>
        <v>553.52152999999987</v>
      </c>
      <c r="AU160" s="5">
        <f t="shared" si="54"/>
        <v>520.67196999999999</v>
      </c>
      <c r="AV160" s="5">
        <f t="shared" si="55"/>
        <v>33.025849999999998</v>
      </c>
      <c r="AW160" s="5">
        <f t="shared" si="68"/>
        <v>0</v>
      </c>
      <c r="AX160" s="5">
        <f t="shared" si="69"/>
        <v>0</v>
      </c>
      <c r="AY160" s="5">
        <f t="shared" si="56"/>
        <v>0</v>
      </c>
      <c r="AZ160" s="5">
        <f t="shared" si="57"/>
        <v>553.69781999999998</v>
      </c>
      <c r="BA160" s="7">
        <f t="shared" si="58"/>
        <v>-1.5921867694970127E-4</v>
      </c>
      <c r="BB160" s="62">
        <f t="shared" si="59"/>
        <v>33254</v>
      </c>
      <c r="BC160" s="6">
        <f t="shared" si="60"/>
        <v>1</v>
      </c>
      <c r="BD160" s="32">
        <f t="shared" si="61"/>
        <v>1.4063409602152244E-2</v>
      </c>
      <c r="BE160" s="32">
        <f t="shared" si="62"/>
        <v>9.9606423620053255E-3</v>
      </c>
      <c r="BF160" s="35">
        <f t="shared" si="63"/>
        <v>0.97597594803584242</v>
      </c>
      <c r="BG160" s="36">
        <f t="shared" si="64"/>
        <v>0.94035401837052568</v>
      </c>
      <c r="BH160" s="33">
        <f t="shared" si="65"/>
        <v>5.9645981629474355E-2</v>
      </c>
      <c r="BI160" s="33">
        <f t="shared" si="66"/>
        <v>0</v>
      </c>
      <c r="BJ160" s="19">
        <v>0</v>
      </c>
      <c r="BK160" s="19">
        <v>1</v>
      </c>
      <c r="BL160" s="19">
        <v>0</v>
      </c>
      <c r="BM160" s="19">
        <v>0</v>
      </c>
      <c r="BN160" s="19">
        <v>0</v>
      </c>
      <c r="BO160" s="31"/>
      <c r="BP160" s="19">
        <v>0</v>
      </c>
      <c r="BQ160" s="19">
        <v>0</v>
      </c>
      <c r="BR160" s="19">
        <v>0</v>
      </c>
      <c r="BS160" s="19">
        <v>0</v>
      </c>
      <c r="BT160" s="19">
        <v>0</v>
      </c>
      <c r="BU160" s="19">
        <v>0</v>
      </c>
      <c r="BV160" s="19">
        <v>0</v>
      </c>
      <c r="BW160" s="19">
        <v>0</v>
      </c>
      <c r="BX160" s="19"/>
      <c r="BY160" s="19"/>
      <c r="BZ160" s="19"/>
      <c r="CA160" s="19"/>
      <c r="CB160" s="19"/>
      <c r="CC160" s="19"/>
      <c r="CD160" s="19"/>
      <c r="CE160" s="19"/>
      <c r="CF160" s="19"/>
      <c r="CG160" s="19"/>
      <c r="CH160" s="19"/>
      <c r="CI160" s="19"/>
      <c r="CJ160" s="19"/>
      <c r="CK160" s="19"/>
      <c r="CL160" s="19"/>
      <c r="CM160" s="39"/>
      <c r="CN160" s="63">
        <v>19940409</v>
      </c>
      <c r="CO160" s="63" t="s">
        <v>2542</v>
      </c>
      <c r="CP160" s="66"/>
      <c r="CQ160" s="64">
        <v>34435</v>
      </c>
      <c r="CR160" s="78" t="s">
        <v>2038</v>
      </c>
      <c r="CS160" s="78" t="s">
        <v>6954</v>
      </c>
    </row>
    <row r="161" spans="1:97">
      <c r="A161" s="20" t="s">
        <v>3591</v>
      </c>
      <c r="B161" s="16" t="s">
        <v>4511</v>
      </c>
      <c r="D161" s="21" t="s">
        <v>3782</v>
      </c>
      <c r="E161" s="21" t="s">
        <v>2393</v>
      </c>
      <c r="F161" s="4" t="s">
        <v>3678</v>
      </c>
      <c r="G161" s="47" t="s">
        <v>3609</v>
      </c>
      <c r="H161" s="47">
        <v>20</v>
      </c>
      <c r="I161" s="47">
        <v>13</v>
      </c>
      <c r="J161" s="47">
        <v>89</v>
      </c>
      <c r="K161" s="23">
        <v>41.085279999999997</v>
      </c>
      <c r="L161" s="23">
        <v>-107.428206</v>
      </c>
      <c r="M161" s="61" t="s">
        <v>2810</v>
      </c>
      <c r="N161" s="19" t="s">
        <v>1587</v>
      </c>
      <c r="P161" s="19" t="s">
        <v>2228</v>
      </c>
      <c r="U161" s="46">
        <v>3320</v>
      </c>
      <c r="Z161" s="48">
        <v>34433</v>
      </c>
      <c r="AA161" s="19">
        <v>7.8</v>
      </c>
      <c r="AB161" s="19" t="s">
        <v>3789</v>
      </c>
      <c r="AC161" s="19">
        <v>313</v>
      </c>
      <c r="AD161" s="19">
        <v>134</v>
      </c>
      <c r="AE161" s="19">
        <v>6221</v>
      </c>
      <c r="AF161" s="19">
        <v>663</v>
      </c>
      <c r="AH161" s="19">
        <v>10734</v>
      </c>
      <c r="AI161" s="19">
        <v>595</v>
      </c>
      <c r="AJ161" s="19">
        <v>0</v>
      </c>
      <c r="AK161" s="19">
        <v>0</v>
      </c>
      <c r="AL161" s="19">
        <v>98</v>
      </c>
      <c r="AM161" s="19">
        <v>0</v>
      </c>
      <c r="AN161" s="49"/>
      <c r="AO161" s="63" t="s">
        <v>7180</v>
      </c>
      <c r="AP161" s="17">
        <f t="shared" si="50"/>
        <v>15.6187</v>
      </c>
      <c r="AQ161" s="17">
        <f t="shared" si="51"/>
        <v>11.026860000000001</v>
      </c>
      <c r="AR161" s="17">
        <f t="shared" si="48"/>
        <v>270.61349999999999</v>
      </c>
      <c r="AS161" s="17">
        <f t="shared" si="52"/>
        <v>16.959540000000001</v>
      </c>
      <c r="AT161" s="17">
        <f t="shared" si="53"/>
        <v>314.21859999999998</v>
      </c>
      <c r="AU161" s="5">
        <f t="shared" si="54"/>
        <v>302.80613999999997</v>
      </c>
      <c r="AV161" s="5">
        <f t="shared" si="55"/>
        <v>9.7520499999999988</v>
      </c>
      <c r="AW161" s="5">
        <f t="shared" si="68"/>
        <v>0</v>
      </c>
      <c r="AX161" s="5">
        <f t="shared" si="69"/>
        <v>0</v>
      </c>
      <c r="AY161" s="5">
        <f t="shared" si="56"/>
        <v>2.0403600000000002</v>
      </c>
      <c r="AZ161" s="5">
        <f t="shared" si="57"/>
        <v>314.59854999999999</v>
      </c>
      <c r="BA161" s="7">
        <f t="shared" si="58"/>
        <v>-6.0422970334064209E-4</v>
      </c>
      <c r="BB161" s="62">
        <f t="shared" si="59"/>
        <v>18758</v>
      </c>
      <c r="BC161" s="6">
        <f t="shared" si="60"/>
        <v>1</v>
      </c>
      <c r="BD161" s="32">
        <f t="shared" si="61"/>
        <v>4.9706478228850874E-2</v>
      </c>
      <c r="BE161" s="32">
        <f t="shared" si="62"/>
        <v>3.5092957577940967E-2</v>
      </c>
      <c r="BF161" s="35">
        <f t="shared" si="63"/>
        <v>0.91520056419320817</v>
      </c>
      <c r="BG161" s="36">
        <f t="shared" si="64"/>
        <v>0.9625160065105195</v>
      </c>
      <c r="BH161" s="33">
        <f t="shared" si="65"/>
        <v>3.0998394620699934E-2</v>
      </c>
      <c r="BI161" s="33">
        <f t="shared" si="66"/>
        <v>6.485598868780547E-3</v>
      </c>
      <c r="BJ161" s="19">
        <v>0</v>
      </c>
      <c r="BK161" s="19">
        <v>6</v>
      </c>
      <c r="BL161" s="19">
        <v>0</v>
      </c>
      <c r="BM161" s="19">
        <v>0</v>
      </c>
      <c r="BN161" s="19">
        <v>0</v>
      </c>
      <c r="BO161" s="31"/>
      <c r="BP161" s="19">
        <v>0</v>
      </c>
      <c r="BQ161" s="19">
        <v>0</v>
      </c>
      <c r="BR161" s="19">
        <v>0</v>
      </c>
      <c r="BS161" s="19">
        <v>0</v>
      </c>
      <c r="BT161" s="19">
        <v>0</v>
      </c>
      <c r="BU161" s="19">
        <v>0</v>
      </c>
      <c r="BV161" s="19">
        <v>0</v>
      </c>
      <c r="BW161" s="19">
        <v>0</v>
      </c>
      <c r="BX161" s="19"/>
      <c r="BY161" s="19"/>
      <c r="BZ161" s="19"/>
      <c r="CA161" s="19"/>
      <c r="CB161" s="19"/>
      <c r="CC161" s="19"/>
      <c r="CD161" s="19"/>
      <c r="CE161" s="19"/>
      <c r="CF161" s="19"/>
      <c r="CG161" s="19"/>
      <c r="CH161" s="19"/>
      <c r="CI161" s="19"/>
      <c r="CJ161" s="19"/>
      <c r="CK161" s="19"/>
      <c r="CL161" s="19"/>
      <c r="CM161" s="39"/>
      <c r="CN161" s="63">
        <v>19940409</v>
      </c>
      <c r="CO161" s="63" t="s">
        <v>2539</v>
      </c>
      <c r="CP161" s="66"/>
      <c r="CQ161" s="64">
        <v>34435</v>
      </c>
      <c r="CR161" s="78" t="s">
        <v>2038</v>
      </c>
      <c r="CS161" s="78" t="s">
        <v>6954</v>
      </c>
    </row>
    <row r="162" spans="1:97">
      <c r="A162" s="20" t="s">
        <v>3591</v>
      </c>
      <c r="B162" s="16" t="s">
        <v>4511</v>
      </c>
      <c r="D162" s="21" t="s">
        <v>3782</v>
      </c>
      <c r="E162" s="21" t="s">
        <v>2393</v>
      </c>
      <c r="F162" s="4" t="s">
        <v>3678</v>
      </c>
      <c r="G162" s="47" t="s">
        <v>3617</v>
      </c>
      <c r="H162" s="47">
        <v>20</v>
      </c>
      <c r="I162" s="47">
        <v>13</v>
      </c>
      <c r="J162" s="47">
        <v>89</v>
      </c>
      <c r="K162" s="23">
        <v>41.085284999999999</v>
      </c>
      <c r="L162" s="23">
        <v>-107.437777</v>
      </c>
      <c r="M162" s="61" t="s">
        <v>2809</v>
      </c>
      <c r="N162" s="19" t="s">
        <v>1580</v>
      </c>
      <c r="P162" s="19" t="s">
        <v>2228</v>
      </c>
      <c r="U162" s="46">
        <v>3408</v>
      </c>
      <c r="Z162" s="48">
        <v>34434</v>
      </c>
      <c r="AA162" s="19">
        <v>7.2</v>
      </c>
      <c r="AB162" s="19" t="s">
        <v>3789</v>
      </c>
      <c r="AC162" s="19">
        <v>274</v>
      </c>
      <c r="AD162" s="19">
        <v>127</v>
      </c>
      <c r="AE162" s="19">
        <v>11511</v>
      </c>
      <c r="AF162" s="19">
        <v>380</v>
      </c>
      <c r="AH162" s="19">
        <v>17571</v>
      </c>
      <c r="AI162" s="19">
        <v>2382</v>
      </c>
      <c r="AJ162" s="19">
        <v>0</v>
      </c>
      <c r="AK162" s="19">
        <v>0</v>
      </c>
      <c r="AL162" s="19">
        <v>0</v>
      </c>
      <c r="AM162" s="19">
        <v>0</v>
      </c>
      <c r="AN162" s="49"/>
      <c r="AO162" s="63" t="s">
        <v>7180</v>
      </c>
      <c r="AP162" s="17">
        <f t="shared" si="50"/>
        <v>13.672599999999999</v>
      </c>
      <c r="AQ162" s="17">
        <f t="shared" si="51"/>
        <v>10.45083</v>
      </c>
      <c r="AR162" s="17">
        <f t="shared" si="48"/>
        <v>500.72849999999994</v>
      </c>
      <c r="AS162" s="17">
        <f t="shared" si="52"/>
        <v>9.7203999999999997</v>
      </c>
      <c r="AT162" s="17">
        <f t="shared" si="53"/>
        <v>534.57232999999997</v>
      </c>
      <c r="AU162" s="5">
        <f t="shared" si="54"/>
        <v>495.67791</v>
      </c>
      <c r="AV162" s="5">
        <f t="shared" si="55"/>
        <v>39.040979999999998</v>
      </c>
      <c r="AW162" s="5">
        <f t="shared" si="68"/>
        <v>0</v>
      </c>
      <c r="AX162" s="5">
        <f t="shared" si="69"/>
        <v>0</v>
      </c>
      <c r="AY162" s="5">
        <f t="shared" si="56"/>
        <v>0</v>
      </c>
      <c r="AZ162" s="5">
        <f t="shared" si="57"/>
        <v>534.71888999999999</v>
      </c>
      <c r="BA162" s="7">
        <f t="shared" si="58"/>
        <v>-1.3706275452259135E-4</v>
      </c>
      <c r="BB162" s="62">
        <f t="shared" si="59"/>
        <v>32245</v>
      </c>
      <c r="BC162" s="6">
        <f t="shared" si="60"/>
        <v>1</v>
      </c>
      <c r="BD162" s="32">
        <f t="shared" si="61"/>
        <v>2.5576707271773681E-2</v>
      </c>
      <c r="BE162" s="32">
        <f t="shared" si="62"/>
        <v>1.9549889535060674E-2</v>
      </c>
      <c r="BF162" s="35">
        <f t="shared" si="63"/>
        <v>0.9548734031931656</v>
      </c>
      <c r="BG162" s="36">
        <f t="shared" si="64"/>
        <v>0.92698784215384655</v>
      </c>
      <c r="BH162" s="33">
        <f t="shared" si="65"/>
        <v>7.3012157846153516E-2</v>
      </c>
      <c r="BI162" s="33">
        <f t="shared" si="66"/>
        <v>0</v>
      </c>
      <c r="BJ162" s="19">
        <v>0</v>
      </c>
      <c r="BK162" s="19">
        <v>1</v>
      </c>
      <c r="BL162" s="19">
        <v>0</v>
      </c>
      <c r="BM162" s="19">
        <v>0</v>
      </c>
      <c r="BN162" s="19">
        <v>0</v>
      </c>
      <c r="BO162" s="31"/>
      <c r="BP162" s="19">
        <v>0</v>
      </c>
      <c r="BQ162" s="19">
        <v>0</v>
      </c>
      <c r="BR162" s="19">
        <v>0</v>
      </c>
      <c r="BS162" s="19">
        <v>0</v>
      </c>
      <c r="BT162" s="19">
        <v>0</v>
      </c>
      <c r="BU162" s="19">
        <v>0</v>
      </c>
      <c r="BV162" s="19">
        <v>0</v>
      </c>
      <c r="BW162" s="19">
        <v>0</v>
      </c>
      <c r="BX162" s="19"/>
      <c r="BY162" s="19"/>
      <c r="BZ162" s="19"/>
      <c r="CA162" s="19"/>
      <c r="CB162" s="19"/>
      <c r="CC162" s="19"/>
      <c r="CD162" s="19"/>
      <c r="CE162" s="19"/>
      <c r="CF162" s="19"/>
      <c r="CG162" s="19"/>
      <c r="CH162" s="19"/>
      <c r="CI162" s="19"/>
      <c r="CJ162" s="19"/>
      <c r="CK162" s="19"/>
      <c r="CL162" s="19"/>
      <c r="CM162" s="39"/>
      <c r="CN162" s="63">
        <v>19940410</v>
      </c>
      <c r="CO162" s="63" t="s">
        <v>2544</v>
      </c>
      <c r="CP162" s="66"/>
      <c r="CQ162" s="64">
        <v>34435</v>
      </c>
      <c r="CR162" s="78" t="s">
        <v>2038</v>
      </c>
      <c r="CS162" s="78" t="s">
        <v>6954</v>
      </c>
    </row>
    <row r="163" spans="1:97">
      <c r="A163" s="20" t="s">
        <v>3591</v>
      </c>
      <c r="B163" s="16" t="s">
        <v>4512</v>
      </c>
      <c r="D163" s="21" t="s">
        <v>3782</v>
      </c>
      <c r="E163" s="21" t="s">
        <v>2393</v>
      </c>
      <c r="F163" s="4" t="s">
        <v>3678</v>
      </c>
      <c r="G163" s="47" t="s">
        <v>3592</v>
      </c>
      <c r="H163" s="47">
        <v>30</v>
      </c>
      <c r="I163" s="47">
        <v>13</v>
      </c>
      <c r="J163" s="47">
        <v>89</v>
      </c>
      <c r="K163" s="23">
        <v>41.074548999999998</v>
      </c>
      <c r="L163" s="23">
        <v>-107.45138799999999</v>
      </c>
      <c r="M163" s="61" t="s">
        <v>5251</v>
      </c>
      <c r="N163" s="19" t="s">
        <v>1581</v>
      </c>
      <c r="P163" s="19" t="s">
        <v>2228</v>
      </c>
      <c r="U163" s="46">
        <v>3511</v>
      </c>
      <c r="Z163" s="48">
        <v>29946</v>
      </c>
      <c r="AA163" s="19">
        <v>7.8</v>
      </c>
      <c r="AB163" s="19" t="s">
        <v>3789</v>
      </c>
      <c r="AC163" s="19">
        <v>325</v>
      </c>
      <c r="AD163" s="19">
        <v>79</v>
      </c>
      <c r="AE163" s="19">
        <v>12220</v>
      </c>
      <c r="AF163" s="19">
        <v>163</v>
      </c>
      <c r="AH163" s="19">
        <v>19200</v>
      </c>
      <c r="AI163" s="19">
        <v>1037</v>
      </c>
      <c r="AJ163" s="19">
        <v>0</v>
      </c>
      <c r="AK163" s="19">
        <v>0</v>
      </c>
      <c r="AL163" s="19">
        <v>0</v>
      </c>
      <c r="AM163" s="19">
        <v>32497</v>
      </c>
      <c r="AN163" s="49"/>
      <c r="AO163" s="63" t="s">
        <v>7180</v>
      </c>
      <c r="AP163" s="17">
        <f t="shared" si="50"/>
        <v>16.217500000000001</v>
      </c>
      <c r="AQ163" s="17">
        <f t="shared" si="51"/>
        <v>6.5009100000000002</v>
      </c>
      <c r="AR163" s="17">
        <f t="shared" si="48"/>
        <v>531.56999999999994</v>
      </c>
      <c r="AS163" s="17">
        <f t="shared" si="52"/>
        <v>4.1695399999999996</v>
      </c>
      <c r="AT163" s="17">
        <f t="shared" si="53"/>
        <v>558.45794999999987</v>
      </c>
      <c r="AU163" s="5">
        <f t="shared" si="54"/>
        <v>541.63199999999995</v>
      </c>
      <c r="AV163" s="5">
        <f t="shared" si="55"/>
        <v>16.996429999999997</v>
      </c>
      <c r="AW163" s="5">
        <f t="shared" si="68"/>
        <v>0</v>
      </c>
      <c r="AX163" s="5">
        <f t="shared" si="69"/>
        <v>0</v>
      </c>
      <c r="AY163" s="5">
        <f t="shared" si="56"/>
        <v>0</v>
      </c>
      <c r="AZ163" s="5">
        <f t="shared" si="57"/>
        <v>558.62842999999998</v>
      </c>
      <c r="BA163" s="7">
        <f t="shared" si="58"/>
        <v>-1.5261129582486851E-4</v>
      </c>
      <c r="BB163" s="62">
        <f t="shared" si="59"/>
        <v>33024</v>
      </c>
      <c r="BC163" s="6">
        <f t="shared" si="60"/>
        <v>8.0432227835350503E-3</v>
      </c>
      <c r="BD163" s="32">
        <f t="shared" si="61"/>
        <v>2.9039787149596499E-2</v>
      </c>
      <c r="BE163" s="32">
        <f t="shared" si="62"/>
        <v>1.1640822733385748E-2</v>
      </c>
      <c r="BF163" s="35">
        <f t="shared" si="63"/>
        <v>0.95931939011701783</v>
      </c>
      <c r="BG163" s="36">
        <f t="shared" si="64"/>
        <v>0.96957471355333624</v>
      </c>
      <c r="BH163" s="33">
        <f t="shared" si="65"/>
        <v>3.0425286446663657E-2</v>
      </c>
      <c r="BI163" s="33">
        <f t="shared" si="66"/>
        <v>0</v>
      </c>
      <c r="BJ163" s="19">
        <v>0</v>
      </c>
      <c r="BK163" s="19">
        <v>0</v>
      </c>
      <c r="BL163" s="19">
        <v>0</v>
      </c>
      <c r="BM163" s="19">
        <v>32307</v>
      </c>
      <c r="BN163" s="19">
        <v>0</v>
      </c>
      <c r="BO163" s="31"/>
      <c r="BP163" s="19">
        <v>0</v>
      </c>
      <c r="BQ163" s="19">
        <v>0</v>
      </c>
      <c r="BR163" s="19">
        <v>0</v>
      </c>
      <c r="BS163" s="19">
        <v>0</v>
      </c>
      <c r="BT163" s="19">
        <v>0</v>
      </c>
      <c r="BU163" s="19">
        <v>0</v>
      </c>
      <c r="BV163" s="19">
        <v>0</v>
      </c>
      <c r="BW163" s="19">
        <v>0</v>
      </c>
      <c r="BX163" s="19"/>
      <c r="BY163" s="19"/>
      <c r="BZ163" s="19"/>
      <c r="CA163" s="19"/>
      <c r="CB163" s="19"/>
      <c r="CC163" s="19"/>
      <c r="CD163" s="19"/>
      <c r="CE163" s="19"/>
      <c r="CF163" s="19"/>
      <c r="CG163" s="19"/>
      <c r="CH163" s="19"/>
      <c r="CI163" s="19"/>
      <c r="CJ163" s="19"/>
      <c r="CK163" s="19"/>
      <c r="CL163" s="19"/>
      <c r="CM163" s="39"/>
      <c r="CN163" s="63">
        <v>19811226</v>
      </c>
      <c r="CO163" s="63" t="s">
        <v>2543</v>
      </c>
      <c r="CP163" s="66"/>
      <c r="CQ163" s="64">
        <v>29948</v>
      </c>
      <c r="CR163" s="78" t="s">
        <v>2038</v>
      </c>
      <c r="CS163" s="78" t="s">
        <v>6954</v>
      </c>
    </row>
    <row r="164" spans="1:97">
      <c r="A164" s="20" t="s">
        <v>3591</v>
      </c>
      <c r="B164" s="16" t="s">
        <v>6546</v>
      </c>
      <c r="D164" s="21" t="s">
        <v>3782</v>
      </c>
      <c r="E164" s="21" t="s">
        <v>2393</v>
      </c>
      <c r="F164" s="4" t="s">
        <v>3678</v>
      </c>
      <c r="G164" s="47" t="s">
        <v>3596</v>
      </c>
      <c r="H164" s="47">
        <v>13</v>
      </c>
      <c r="I164" s="47">
        <v>13</v>
      </c>
      <c r="J164" s="47">
        <v>90</v>
      </c>
      <c r="K164" s="23">
        <v>41.096286999999997</v>
      </c>
      <c r="L164" s="23">
        <v>-107.461932</v>
      </c>
      <c r="M164" s="61" t="s">
        <v>2799</v>
      </c>
      <c r="N164" s="19" t="s">
        <v>5101</v>
      </c>
      <c r="P164" s="19" t="s">
        <v>2228</v>
      </c>
      <c r="U164" s="46">
        <v>3576</v>
      </c>
      <c r="V164" s="4"/>
      <c r="Z164" s="48">
        <v>34492</v>
      </c>
      <c r="AA164" s="19">
        <v>9.3000000000000007</v>
      </c>
      <c r="AB164" s="19" t="s">
        <v>3789</v>
      </c>
      <c r="AC164" s="19">
        <v>22</v>
      </c>
      <c r="AD164" s="19">
        <v>31</v>
      </c>
      <c r="AE164" s="19">
        <v>7918</v>
      </c>
      <c r="AF164" s="19">
        <v>343</v>
      </c>
      <c r="AH164" s="19">
        <v>12240</v>
      </c>
      <c r="AI164" s="19">
        <v>1505</v>
      </c>
      <c r="AJ164" s="19">
        <v>0</v>
      </c>
      <c r="AK164" s="19">
        <v>0</v>
      </c>
      <c r="AL164" s="19">
        <v>66</v>
      </c>
      <c r="AM164" s="19">
        <v>22125</v>
      </c>
      <c r="AN164" s="49"/>
      <c r="AO164" s="63" t="s">
        <v>7180</v>
      </c>
      <c r="AP164" s="17">
        <f t="shared" si="50"/>
        <v>1.0977999999999999</v>
      </c>
      <c r="AQ164" s="17">
        <f t="shared" si="51"/>
        <v>2.5509900000000001</v>
      </c>
      <c r="AR164" s="17">
        <f t="shared" si="48"/>
        <v>344.43299999999999</v>
      </c>
      <c r="AS164" s="17">
        <f t="shared" si="52"/>
        <v>8.7739399999999996</v>
      </c>
      <c r="AT164" s="17">
        <f t="shared" si="53"/>
        <v>356.85572999999999</v>
      </c>
      <c r="AU164" s="5">
        <f t="shared" si="54"/>
        <v>345.29039999999998</v>
      </c>
      <c r="AV164" s="5">
        <f t="shared" si="55"/>
        <v>24.666949999999996</v>
      </c>
      <c r="AW164" s="5">
        <f t="shared" si="68"/>
        <v>0</v>
      </c>
      <c r="AX164" s="5">
        <f t="shared" si="69"/>
        <v>0</v>
      </c>
      <c r="AY164" s="5">
        <f t="shared" si="56"/>
        <v>1.37412</v>
      </c>
      <c r="AZ164" s="5">
        <f t="shared" si="57"/>
        <v>371.33146999999997</v>
      </c>
      <c r="BA164" s="7">
        <f t="shared" si="58"/>
        <v>-1.9879146461239602E-2</v>
      </c>
      <c r="BB164" s="62">
        <f t="shared" si="59"/>
        <v>22125</v>
      </c>
      <c r="BC164" s="6">
        <f t="shared" si="60"/>
        <v>0</v>
      </c>
      <c r="BD164" s="32">
        <f t="shared" si="61"/>
        <v>3.0763132204714772E-3</v>
      </c>
      <c r="BE164" s="32">
        <f t="shared" si="62"/>
        <v>7.1485190948173934E-3</v>
      </c>
      <c r="BF164" s="35">
        <f t="shared" si="63"/>
        <v>0.98977516768471108</v>
      </c>
      <c r="BG164" s="36">
        <f t="shared" si="64"/>
        <v>0.9298710933387897</v>
      </c>
      <c r="BH164" s="33">
        <f t="shared" si="65"/>
        <v>6.6428385399169093E-2</v>
      </c>
      <c r="BI164" s="33">
        <f t="shared" si="66"/>
        <v>3.7005212620411627E-3</v>
      </c>
      <c r="BJ164" s="19">
        <v>0</v>
      </c>
      <c r="BK164" s="19">
        <v>10.01</v>
      </c>
      <c r="BL164" s="19">
        <v>0</v>
      </c>
      <c r="BM164" s="19">
        <v>0</v>
      </c>
      <c r="BN164" s="19">
        <v>0</v>
      </c>
      <c r="BO164" s="31"/>
      <c r="BP164" s="19">
        <v>0</v>
      </c>
      <c r="BQ164" s="19">
        <v>0</v>
      </c>
      <c r="BR164" s="19">
        <v>0</v>
      </c>
      <c r="BS164" s="19">
        <v>0.24</v>
      </c>
      <c r="BT164" s="19">
        <v>0</v>
      </c>
      <c r="BU164" s="19">
        <v>0.62</v>
      </c>
      <c r="BV164" s="19">
        <v>0</v>
      </c>
      <c r="BW164" s="19">
        <v>0</v>
      </c>
      <c r="BX164" s="19"/>
      <c r="BY164" s="19"/>
      <c r="BZ164" s="19"/>
      <c r="CA164" s="63">
        <v>0.06</v>
      </c>
      <c r="CB164" s="63"/>
      <c r="CC164" s="19"/>
      <c r="CD164" s="19"/>
      <c r="CE164" s="19"/>
      <c r="CF164" s="19"/>
      <c r="CG164" s="63">
        <v>0.11</v>
      </c>
      <c r="CH164" s="63"/>
      <c r="CI164" s="19"/>
      <c r="CJ164" s="19"/>
      <c r="CK164" s="19"/>
      <c r="CL164" s="19"/>
      <c r="CM164" s="39"/>
      <c r="CN164" s="63">
        <v>19940607</v>
      </c>
      <c r="CO164" s="63" t="s">
        <v>6932</v>
      </c>
      <c r="CP164" s="66"/>
      <c r="CQ164" s="64">
        <v>34499</v>
      </c>
      <c r="CR164" s="78" t="s">
        <v>2038</v>
      </c>
      <c r="CS164" s="78" t="s">
        <v>6954</v>
      </c>
    </row>
    <row r="165" spans="1:97">
      <c r="A165" s="20" t="s">
        <v>3591</v>
      </c>
      <c r="B165" s="16" t="s">
        <v>6546</v>
      </c>
      <c r="D165" s="21" t="s">
        <v>3782</v>
      </c>
      <c r="E165" s="21" t="s">
        <v>2393</v>
      </c>
      <c r="F165" s="4" t="s">
        <v>3678</v>
      </c>
      <c r="G165" s="47" t="s">
        <v>3609</v>
      </c>
      <c r="H165" s="47">
        <v>13</v>
      </c>
      <c r="I165" s="47">
        <v>13</v>
      </c>
      <c r="J165" s="47">
        <v>90</v>
      </c>
      <c r="K165" s="23">
        <v>41.099966000000002</v>
      </c>
      <c r="L165" s="23">
        <v>-107.466159</v>
      </c>
      <c r="M165" s="61" t="s">
        <v>2804</v>
      </c>
      <c r="N165" s="19" t="s">
        <v>5090</v>
      </c>
      <c r="P165" s="19" t="s">
        <v>2228</v>
      </c>
      <c r="U165" s="46">
        <v>3924</v>
      </c>
      <c r="Z165" s="48">
        <v>34492</v>
      </c>
      <c r="AA165" s="19">
        <v>7.03</v>
      </c>
      <c r="AB165" s="19" t="s">
        <v>3789</v>
      </c>
      <c r="AC165" s="19">
        <v>98</v>
      </c>
      <c r="AD165" s="19">
        <v>85</v>
      </c>
      <c r="AE165" s="19">
        <v>9100</v>
      </c>
      <c r="AF165" s="19">
        <v>760</v>
      </c>
      <c r="AH165" s="19">
        <v>14080</v>
      </c>
      <c r="AI165" s="19">
        <v>1701</v>
      </c>
      <c r="AJ165" s="19">
        <v>0</v>
      </c>
      <c r="AK165" s="19">
        <v>0</v>
      </c>
      <c r="AL165" s="19">
        <v>412</v>
      </c>
      <c r="AM165" s="19">
        <v>26236</v>
      </c>
      <c r="AN165" s="49"/>
      <c r="AO165" s="63" t="s">
        <v>6933</v>
      </c>
      <c r="AP165" s="17">
        <f t="shared" si="50"/>
        <v>4.8902000000000001</v>
      </c>
      <c r="AQ165" s="17">
        <f t="shared" si="51"/>
        <v>6.99465</v>
      </c>
      <c r="AR165" s="17">
        <f t="shared" si="48"/>
        <v>395.84999999999997</v>
      </c>
      <c r="AS165" s="17">
        <f t="shared" si="52"/>
        <v>19.440799999999999</v>
      </c>
      <c r="AT165" s="17">
        <f t="shared" si="53"/>
        <v>427.17564999999996</v>
      </c>
      <c r="AU165" s="5">
        <f t="shared" si="54"/>
        <v>397.1968</v>
      </c>
      <c r="AV165" s="5">
        <f t="shared" si="55"/>
        <v>27.879389999999997</v>
      </c>
      <c r="AW165" s="5">
        <f t="shared" si="68"/>
        <v>0</v>
      </c>
      <c r="AX165" s="5">
        <f t="shared" si="69"/>
        <v>0</v>
      </c>
      <c r="AY165" s="5">
        <f t="shared" si="56"/>
        <v>8.5778400000000001</v>
      </c>
      <c r="AZ165" s="5">
        <f t="shared" si="57"/>
        <v>433.65402999999998</v>
      </c>
      <c r="BA165" s="7">
        <f t="shared" si="58"/>
        <v>-7.5257395864882538E-3</v>
      </c>
      <c r="BB165" s="62">
        <f t="shared" si="59"/>
        <v>26236</v>
      </c>
      <c r="BC165" s="6">
        <f t="shared" si="60"/>
        <v>0</v>
      </c>
      <c r="BD165" s="32">
        <f t="shared" si="61"/>
        <v>1.1447749889301978E-2</v>
      </c>
      <c r="BE165" s="32">
        <f t="shared" si="62"/>
        <v>1.6374177694819452E-2</v>
      </c>
      <c r="BF165" s="35">
        <f t="shared" si="63"/>
        <v>0.97217807241587861</v>
      </c>
      <c r="BG165" s="36">
        <f t="shared" si="64"/>
        <v>0.9159301482797243</v>
      </c>
      <c r="BH165" s="33">
        <f t="shared" si="65"/>
        <v>6.4289475183708075E-2</v>
      </c>
      <c r="BI165" s="33">
        <f t="shared" si="66"/>
        <v>1.9780376536567643E-2</v>
      </c>
      <c r="BJ165" s="19">
        <v>0</v>
      </c>
      <c r="BK165" s="19">
        <v>9.1199999999999992</v>
      </c>
      <c r="BL165" s="19">
        <v>0</v>
      </c>
      <c r="BM165" s="19">
        <v>0</v>
      </c>
      <c r="BN165" s="19">
        <v>0</v>
      </c>
      <c r="BO165" s="31"/>
      <c r="BP165" s="19">
        <v>0</v>
      </c>
      <c r="BQ165" s="19">
        <v>0</v>
      </c>
      <c r="BR165" s="19">
        <v>0</v>
      </c>
      <c r="BS165" s="19">
        <v>0</v>
      </c>
      <c r="BT165" s="19">
        <v>0</v>
      </c>
      <c r="BU165" s="19">
        <v>0.44</v>
      </c>
      <c r="BV165" s="19">
        <v>0</v>
      </c>
      <c r="BW165" s="19">
        <v>0</v>
      </c>
      <c r="BX165" s="19"/>
      <c r="BY165" s="19"/>
      <c r="BZ165" s="19"/>
      <c r="CA165" s="19"/>
      <c r="CB165" s="19"/>
      <c r="CC165" s="19"/>
      <c r="CD165" s="19"/>
      <c r="CE165" s="19"/>
      <c r="CF165" s="19"/>
      <c r="CG165" s="63">
        <v>0.19</v>
      </c>
      <c r="CH165" s="63"/>
      <c r="CI165" s="63"/>
      <c r="CJ165" s="63"/>
      <c r="CK165" s="63"/>
      <c r="CL165" s="19"/>
      <c r="CN165" s="63">
        <v>19940607</v>
      </c>
      <c r="CO165" s="63" t="s">
        <v>6934</v>
      </c>
      <c r="CP165" s="66"/>
      <c r="CQ165" s="64">
        <v>34499</v>
      </c>
      <c r="CR165" s="78" t="s">
        <v>2038</v>
      </c>
      <c r="CS165" s="78" t="s">
        <v>6954</v>
      </c>
    </row>
    <row r="166" spans="1:97">
      <c r="A166" s="63" t="s">
        <v>3591</v>
      </c>
      <c r="B166" s="63" t="s">
        <v>6940</v>
      </c>
      <c r="C166" s="63">
        <v>5709</v>
      </c>
      <c r="D166" s="19" t="s">
        <v>3782</v>
      </c>
      <c r="E166" s="63" t="s">
        <v>1707</v>
      </c>
      <c r="F166" s="63" t="s">
        <v>6941</v>
      </c>
      <c r="G166" s="65" t="s">
        <v>3609</v>
      </c>
      <c r="H166" s="65">
        <v>3</v>
      </c>
      <c r="I166" s="65">
        <v>13</v>
      </c>
      <c r="J166" s="65">
        <v>100</v>
      </c>
      <c r="K166" s="23">
        <v>41.132469999999998</v>
      </c>
      <c r="L166" s="23">
        <v>-108.648371</v>
      </c>
      <c r="M166" s="61" t="s">
        <v>6942</v>
      </c>
      <c r="N166" s="63" t="s">
        <v>6943</v>
      </c>
      <c r="O166" s="63"/>
      <c r="P166" s="63" t="s">
        <v>2228</v>
      </c>
      <c r="Q166" s="63"/>
      <c r="R166" s="63"/>
      <c r="S166" s="55">
        <f>IF(U166&gt;0,V166-U166,"")</f>
        <v>3317</v>
      </c>
      <c r="T166" s="63"/>
      <c r="U166" s="66">
        <v>9880</v>
      </c>
      <c r="V166" s="63">
        <v>13197</v>
      </c>
      <c r="W166" s="66">
        <v>13791</v>
      </c>
      <c r="X166" s="66">
        <v>13756</v>
      </c>
      <c r="Y166" s="63"/>
      <c r="Z166" s="64"/>
      <c r="AA166" s="63">
        <v>6.67</v>
      </c>
      <c r="AB166" s="63"/>
      <c r="AC166" s="63">
        <v>491</v>
      </c>
      <c r="AD166" s="63">
        <v>44</v>
      </c>
      <c r="AE166" s="63">
        <v>6080</v>
      </c>
      <c r="AF166" s="63">
        <v>96</v>
      </c>
      <c r="AG166" s="63"/>
      <c r="AH166" s="63">
        <v>12000</v>
      </c>
      <c r="AI166" s="63">
        <v>272</v>
      </c>
      <c r="AJ166" s="63">
        <v>0</v>
      </c>
      <c r="AK166" s="63">
        <v>0</v>
      </c>
      <c r="AL166" s="63">
        <v>14</v>
      </c>
      <c r="AM166" s="63">
        <v>20800</v>
      </c>
      <c r="AN166" s="63"/>
      <c r="AO166" s="63" t="s">
        <v>7258</v>
      </c>
      <c r="AP166" s="17">
        <f t="shared" si="50"/>
        <v>24.500900000000001</v>
      </c>
      <c r="AQ166" s="17">
        <f t="shared" si="51"/>
        <v>3.6207600000000002</v>
      </c>
      <c r="AR166" s="17">
        <f t="shared" si="48"/>
        <v>264.47999999999996</v>
      </c>
      <c r="AS166" s="17">
        <f t="shared" si="52"/>
        <v>2.4556800000000001</v>
      </c>
      <c r="AT166" s="17">
        <f t="shared" si="53"/>
        <v>295.05733999999995</v>
      </c>
      <c r="AU166" s="5">
        <f t="shared" si="54"/>
        <v>338.52</v>
      </c>
      <c r="AV166" s="5">
        <f t="shared" si="55"/>
        <v>4.4580799999999998</v>
      </c>
      <c r="AW166" s="5">
        <f t="shared" si="68"/>
        <v>0</v>
      </c>
      <c r="AX166" s="5">
        <f t="shared" si="69"/>
        <v>0</v>
      </c>
      <c r="AY166" s="5">
        <f t="shared" si="56"/>
        <v>0.29148000000000002</v>
      </c>
      <c r="AZ166" s="5">
        <f t="shared" si="57"/>
        <v>343.26955999999996</v>
      </c>
      <c r="BA166" s="7">
        <f t="shared" si="58"/>
        <v>-7.5529043190879164E-2</v>
      </c>
      <c r="BB166" s="62">
        <f t="shared" si="59"/>
        <v>18997</v>
      </c>
      <c r="BC166" s="28">
        <f t="shared" si="60"/>
        <v>-4.5304922481594088E-2</v>
      </c>
      <c r="BD166" s="32">
        <f t="shared" si="61"/>
        <v>8.3037758016797705E-2</v>
      </c>
      <c r="BE166" s="32">
        <f t="shared" si="62"/>
        <v>1.2271377488863693E-2</v>
      </c>
      <c r="BF166" s="35">
        <f t="shared" si="63"/>
        <v>0.90469086449433855</v>
      </c>
      <c r="BG166" s="36">
        <f t="shared" si="64"/>
        <v>0.98616376004909967</v>
      </c>
      <c r="BH166" s="33">
        <f t="shared" si="65"/>
        <v>1.2987111353538019E-2</v>
      </c>
      <c r="BI166" s="33">
        <f t="shared" si="66"/>
        <v>8.4912859736237625E-4</v>
      </c>
      <c r="BJ166" s="63">
        <v>0</v>
      </c>
      <c r="BK166" s="63">
        <v>31</v>
      </c>
      <c r="BL166" s="63">
        <v>0</v>
      </c>
      <c r="BM166" s="63">
        <v>0</v>
      </c>
      <c r="BN166" s="63">
        <v>0</v>
      </c>
      <c r="BO166" s="63">
        <v>0</v>
      </c>
      <c r="BP166" s="63">
        <v>0</v>
      </c>
      <c r="BQ166" s="63">
        <v>0</v>
      </c>
      <c r="BR166" s="63">
        <v>0</v>
      </c>
      <c r="BS166" s="63">
        <v>0</v>
      </c>
      <c r="BT166" s="63">
        <v>0</v>
      </c>
      <c r="BU166" s="63">
        <v>0</v>
      </c>
      <c r="BV166" s="63">
        <v>0</v>
      </c>
      <c r="BW166" s="63">
        <v>0</v>
      </c>
      <c r="BX166" s="63"/>
      <c r="BY166" s="63"/>
      <c r="BZ166" s="63"/>
      <c r="CA166" s="63"/>
      <c r="CB166" s="63"/>
      <c r="CC166" s="63"/>
      <c r="CD166" s="63"/>
      <c r="CE166" s="63"/>
      <c r="CF166" s="63"/>
      <c r="CG166" s="63"/>
      <c r="CH166" s="63"/>
      <c r="CI166" s="63"/>
      <c r="CJ166" s="63"/>
      <c r="CK166" s="63"/>
      <c r="CL166" s="63"/>
      <c r="CM166" s="63"/>
      <c r="CN166" s="63"/>
      <c r="CO166" s="63" t="s">
        <v>3989</v>
      </c>
      <c r="CP166" s="66"/>
      <c r="CQ166" s="64">
        <v>39310</v>
      </c>
      <c r="CR166" s="78" t="s">
        <v>2039</v>
      </c>
      <c r="CS166" s="78" t="s">
        <v>6954</v>
      </c>
    </row>
    <row r="167" spans="1:97">
      <c r="A167" s="63" t="s">
        <v>3591</v>
      </c>
      <c r="B167" s="63" t="s">
        <v>6301</v>
      </c>
      <c r="C167" s="63">
        <v>5710</v>
      </c>
      <c r="D167" s="19" t="s">
        <v>3782</v>
      </c>
      <c r="E167" s="63" t="s">
        <v>1707</v>
      </c>
      <c r="F167" s="63" t="s">
        <v>6941</v>
      </c>
      <c r="G167" s="65" t="s">
        <v>3596</v>
      </c>
      <c r="H167" s="65">
        <v>4</v>
      </c>
      <c r="I167" s="65">
        <v>13</v>
      </c>
      <c r="J167" s="65">
        <v>100</v>
      </c>
      <c r="K167" s="23">
        <v>41.128480000000003</v>
      </c>
      <c r="L167" s="23">
        <v>-108.665116</v>
      </c>
      <c r="M167" s="61" t="s">
        <v>6302</v>
      </c>
      <c r="N167" s="63" t="s">
        <v>6303</v>
      </c>
      <c r="O167" s="63"/>
      <c r="P167" s="63" t="s">
        <v>2228</v>
      </c>
      <c r="Q167" s="63"/>
      <c r="R167" s="63"/>
      <c r="S167" s="55">
        <f>IF(U167&gt;0,V167-U167,"")</f>
        <v>3890</v>
      </c>
      <c r="T167" s="63"/>
      <c r="U167" s="66">
        <v>9630</v>
      </c>
      <c r="V167" s="63">
        <v>13520</v>
      </c>
      <c r="W167" s="66">
        <v>13676</v>
      </c>
      <c r="X167" s="66">
        <v>13662</v>
      </c>
      <c r="Y167" s="63"/>
      <c r="Z167" s="64"/>
      <c r="AA167" s="63">
        <v>6.37</v>
      </c>
      <c r="AB167" s="63"/>
      <c r="AC167" s="63">
        <v>369</v>
      </c>
      <c r="AD167" s="63">
        <v>25</v>
      </c>
      <c r="AE167" s="63">
        <v>7000</v>
      </c>
      <c r="AF167" s="63">
        <v>88</v>
      </c>
      <c r="AG167" s="63"/>
      <c r="AH167" s="63">
        <v>10500</v>
      </c>
      <c r="AI167" s="63">
        <v>474</v>
      </c>
      <c r="AJ167" s="63">
        <v>0</v>
      </c>
      <c r="AK167" s="63">
        <v>0</v>
      </c>
      <c r="AL167" s="63">
        <v>30</v>
      </c>
      <c r="AM167" s="63">
        <v>22200</v>
      </c>
      <c r="AN167" s="63"/>
      <c r="AO167" s="63" t="s">
        <v>7258</v>
      </c>
      <c r="AP167" s="17">
        <f t="shared" si="50"/>
        <v>18.4131</v>
      </c>
      <c r="AQ167" s="17">
        <f t="shared" si="51"/>
        <v>2.0572500000000002</v>
      </c>
      <c r="AR167" s="17">
        <f t="shared" si="48"/>
        <v>304.5</v>
      </c>
      <c r="AS167" s="17">
        <f t="shared" si="52"/>
        <v>2.2510399999999997</v>
      </c>
      <c r="AT167" s="17">
        <f t="shared" si="53"/>
        <v>327.22138999999999</v>
      </c>
      <c r="AU167" s="5">
        <f t="shared" si="54"/>
        <v>296.20499999999998</v>
      </c>
      <c r="AV167" s="5">
        <f t="shared" si="55"/>
        <v>7.7688599999999992</v>
      </c>
      <c r="AW167" s="5">
        <f t="shared" si="68"/>
        <v>0</v>
      </c>
      <c r="AX167" s="5">
        <f t="shared" si="69"/>
        <v>0</v>
      </c>
      <c r="AY167" s="5">
        <f t="shared" si="56"/>
        <v>0.62460000000000004</v>
      </c>
      <c r="AZ167" s="5">
        <f t="shared" si="57"/>
        <v>304.59845999999999</v>
      </c>
      <c r="BA167" s="7">
        <f t="shared" si="58"/>
        <v>3.5805981720897176E-2</v>
      </c>
      <c r="BB167" s="62">
        <f t="shared" si="59"/>
        <v>18486</v>
      </c>
      <c r="BC167" s="28">
        <f t="shared" si="60"/>
        <v>-9.1284471316914903E-2</v>
      </c>
      <c r="BD167" s="32">
        <f t="shared" si="61"/>
        <v>5.6271076899954496E-2</v>
      </c>
      <c r="BE167" s="32">
        <f t="shared" si="62"/>
        <v>6.2870278743085845E-3</v>
      </c>
      <c r="BF167" s="35">
        <f t="shared" si="63"/>
        <v>0.93744189522573695</v>
      </c>
      <c r="BG167" s="36">
        <f t="shared" si="64"/>
        <v>0.97244418110321373</v>
      </c>
      <c r="BH167" s="33">
        <f t="shared" si="65"/>
        <v>2.5505250420504423E-2</v>
      </c>
      <c r="BI167" s="33">
        <f t="shared" si="66"/>
        <v>2.0505684762818568E-3</v>
      </c>
      <c r="BJ167" s="63">
        <v>0</v>
      </c>
      <c r="BK167" s="63">
        <v>85</v>
      </c>
      <c r="BL167" s="63">
        <v>0</v>
      </c>
      <c r="BM167" s="63">
        <v>0</v>
      </c>
      <c r="BN167" s="63">
        <v>0</v>
      </c>
      <c r="BO167" s="63">
        <v>0</v>
      </c>
      <c r="BP167" s="63">
        <v>0</v>
      </c>
      <c r="BQ167" s="63">
        <v>0</v>
      </c>
      <c r="BR167" s="63">
        <v>0</v>
      </c>
      <c r="BS167" s="63">
        <v>0</v>
      </c>
      <c r="BT167" s="63">
        <v>0</v>
      </c>
      <c r="BU167" s="63">
        <v>0</v>
      </c>
      <c r="BV167" s="63">
        <v>0</v>
      </c>
      <c r="BW167" s="63">
        <v>0</v>
      </c>
      <c r="BX167" s="63"/>
      <c r="BY167" s="63"/>
      <c r="BZ167" s="63"/>
      <c r="CA167" s="63"/>
      <c r="CB167" s="63"/>
      <c r="CC167" s="63"/>
      <c r="CD167" s="63"/>
      <c r="CE167" s="63"/>
      <c r="CF167" s="63"/>
      <c r="CG167" s="63"/>
      <c r="CH167" s="63"/>
      <c r="CI167" s="63"/>
      <c r="CJ167" s="63"/>
      <c r="CK167" s="63"/>
      <c r="CL167" s="63"/>
      <c r="CM167" s="63"/>
      <c r="CN167" s="63"/>
      <c r="CO167" s="63" t="s">
        <v>3990</v>
      </c>
      <c r="CP167" s="66"/>
      <c r="CQ167" s="64">
        <v>39238</v>
      </c>
      <c r="CR167" s="78" t="s">
        <v>2038</v>
      </c>
      <c r="CS167" s="78" t="s">
        <v>6954</v>
      </c>
    </row>
    <row r="168" spans="1:97">
      <c r="A168" s="63" t="s">
        <v>3591</v>
      </c>
      <c r="B168" s="63" t="s">
        <v>6944</v>
      </c>
      <c r="C168" s="63">
        <v>5712</v>
      </c>
      <c r="D168" s="19" t="s">
        <v>3782</v>
      </c>
      <c r="E168" s="63" t="s">
        <v>1707</v>
      </c>
      <c r="F168" s="63" t="s">
        <v>6941</v>
      </c>
      <c r="G168" s="65" t="s">
        <v>3595</v>
      </c>
      <c r="H168" s="65">
        <v>15</v>
      </c>
      <c r="I168" s="65">
        <v>13</v>
      </c>
      <c r="J168" s="65">
        <v>100</v>
      </c>
      <c r="K168" s="23">
        <v>41.094957999999998</v>
      </c>
      <c r="L168" s="23">
        <v>-108.660616</v>
      </c>
      <c r="M168" s="61" t="s">
        <v>6945</v>
      </c>
      <c r="N168" s="63" t="s">
        <v>6946</v>
      </c>
      <c r="O168" s="63"/>
      <c r="P168" s="63" t="s">
        <v>2228</v>
      </c>
      <c r="Q168" s="63"/>
      <c r="R168" s="63"/>
      <c r="S168" s="55">
        <f>IF(U168&gt;0,V168-U168,"")</f>
        <v>3777</v>
      </c>
      <c r="T168" s="63"/>
      <c r="U168" s="66">
        <v>9686</v>
      </c>
      <c r="V168" s="63">
        <v>13463</v>
      </c>
      <c r="W168" s="66">
        <v>13700</v>
      </c>
      <c r="X168" s="66">
        <v>13655</v>
      </c>
      <c r="Y168" s="63"/>
      <c r="Z168" s="64"/>
      <c r="AA168" s="63">
        <v>6.82</v>
      </c>
      <c r="AB168" s="63"/>
      <c r="AC168" s="63">
        <v>357</v>
      </c>
      <c r="AD168" s="63">
        <v>24</v>
      </c>
      <c r="AE168" s="63">
        <v>5340</v>
      </c>
      <c r="AF168" s="63">
        <v>73</v>
      </c>
      <c r="AG168" s="63"/>
      <c r="AH168" s="63">
        <v>9700</v>
      </c>
      <c r="AI168" s="63">
        <v>426</v>
      </c>
      <c r="AJ168" s="63">
        <v>0</v>
      </c>
      <c r="AK168" s="63">
        <v>0</v>
      </c>
      <c r="AL168" s="63">
        <v>54</v>
      </c>
      <c r="AM168" s="63">
        <v>21800</v>
      </c>
      <c r="AN168" s="63"/>
      <c r="AO168" s="63" t="s">
        <v>7258</v>
      </c>
      <c r="AP168" s="17">
        <f t="shared" si="50"/>
        <v>17.814299999999999</v>
      </c>
      <c r="AQ168" s="17">
        <f t="shared" si="51"/>
        <v>1.97496</v>
      </c>
      <c r="AR168" s="17">
        <f t="shared" si="48"/>
        <v>232.29</v>
      </c>
      <c r="AS168" s="17">
        <f t="shared" si="52"/>
        <v>1.86734</v>
      </c>
      <c r="AT168" s="17">
        <f t="shared" si="53"/>
        <v>253.94659999999999</v>
      </c>
      <c r="AU168" s="5">
        <f t="shared" si="54"/>
        <v>273.637</v>
      </c>
      <c r="AV168" s="5">
        <f t="shared" si="55"/>
        <v>6.9821399999999993</v>
      </c>
      <c r="AW168" s="5">
        <f t="shared" si="68"/>
        <v>0</v>
      </c>
      <c r="AX168" s="5">
        <f t="shared" si="69"/>
        <v>0</v>
      </c>
      <c r="AY168" s="5">
        <f t="shared" si="56"/>
        <v>1.1242800000000002</v>
      </c>
      <c r="AZ168" s="5">
        <f t="shared" si="57"/>
        <v>281.74342000000001</v>
      </c>
      <c r="BA168" s="7">
        <f t="shared" si="58"/>
        <v>-5.1889747731346622E-2</v>
      </c>
      <c r="BB168" s="62">
        <f t="shared" si="59"/>
        <v>15974</v>
      </c>
      <c r="BC168" s="28">
        <f t="shared" si="60"/>
        <v>-0.15423307036586012</v>
      </c>
      <c r="BD168" s="32">
        <f t="shared" si="61"/>
        <v>7.0149787396247873E-2</v>
      </c>
      <c r="BE168" s="32">
        <f t="shared" si="62"/>
        <v>7.7770680922682172E-3</v>
      </c>
      <c r="BF168" s="35">
        <f t="shared" si="63"/>
        <v>0.92207314451148392</v>
      </c>
      <c r="BG168" s="36">
        <f t="shared" si="64"/>
        <v>0.97122765103085629</v>
      </c>
      <c r="BH168" s="33">
        <f t="shared" si="65"/>
        <v>2.4781909724812735E-2</v>
      </c>
      <c r="BI168" s="33">
        <f t="shared" si="66"/>
        <v>3.9904392443308881E-3</v>
      </c>
      <c r="BJ168" s="63">
        <v>0</v>
      </c>
      <c r="BK168" s="63">
        <v>3.6</v>
      </c>
      <c r="BL168" s="63">
        <v>0</v>
      </c>
      <c r="BM168" s="63">
        <v>0</v>
      </c>
      <c r="BN168" s="63">
        <v>0</v>
      </c>
      <c r="BO168" s="63">
        <v>0</v>
      </c>
      <c r="BP168" s="63">
        <v>0</v>
      </c>
      <c r="BQ168" s="63">
        <v>0</v>
      </c>
      <c r="BR168" s="63">
        <v>0</v>
      </c>
      <c r="BS168" s="63">
        <v>37.799999999999997</v>
      </c>
      <c r="BT168" s="63">
        <v>0</v>
      </c>
      <c r="BU168" s="63">
        <v>0</v>
      </c>
      <c r="BV168" s="63">
        <v>0</v>
      </c>
      <c r="BW168" s="63">
        <v>0</v>
      </c>
      <c r="BX168" s="63"/>
      <c r="BY168" s="63"/>
      <c r="BZ168" s="63"/>
      <c r="CA168" s="63"/>
      <c r="CB168" s="63"/>
      <c r="CC168" s="63"/>
      <c r="CD168" s="63"/>
      <c r="CE168" s="63"/>
      <c r="CF168" s="63"/>
      <c r="CG168" s="63"/>
      <c r="CH168" s="63"/>
      <c r="CI168" s="63"/>
      <c r="CJ168" s="63"/>
      <c r="CK168" s="63"/>
      <c r="CL168" s="63"/>
      <c r="CM168" s="63"/>
      <c r="CN168" s="63"/>
      <c r="CO168" s="63" t="s">
        <v>3991</v>
      </c>
      <c r="CP168" s="66"/>
      <c r="CQ168" s="64">
        <v>39225</v>
      </c>
      <c r="CR168" s="78" t="s">
        <v>2038</v>
      </c>
      <c r="CS168" s="78" t="s">
        <v>6954</v>
      </c>
    </row>
    <row r="169" spans="1:97" s="44" customFormat="1">
      <c r="A169" s="20" t="s">
        <v>3590</v>
      </c>
      <c r="B169" s="16" t="s">
        <v>6547</v>
      </c>
      <c r="C169" s="4">
        <v>49008546</v>
      </c>
      <c r="D169" s="4" t="s">
        <v>3782</v>
      </c>
      <c r="E169" s="4" t="s">
        <v>2393</v>
      </c>
      <c r="F169" s="4" t="s">
        <v>3713</v>
      </c>
      <c r="G169" s="38"/>
      <c r="H169" s="38" t="s">
        <v>3844</v>
      </c>
      <c r="I169" s="38">
        <v>14</v>
      </c>
      <c r="J169" s="38">
        <v>91</v>
      </c>
      <c r="K169" s="23">
        <v>41.197020000000002</v>
      </c>
      <c r="L169" s="23">
        <v>-107.58025000000001</v>
      </c>
      <c r="M169" s="61" t="s">
        <v>3714</v>
      </c>
      <c r="N169" s="4" t="s">
        <v>3715</v>
      </c>
      <c r="O169" s="40"/>
      <c r="P169" s="4" t="s">
        <v>2228</v>
      </c>
      <c r="Q169" s="46"/>
      <c r="R169" s="46">
        <v>122</v>
      </c>
      <c r="S169" s="46">
        <f>V169-U169</f>
        <v>25</v>
      </c>
      <c r="T169" s="4"/>
      <c r="U169" s="46">
        <v>3295</v>
      </c>
      <c r="V169" s="46">
        <v>3320</v>
      </c>
      <c r="W169" s="46"/>
      <c r="X169" s="46"/>
      <c r="Y169" s="39" t="s">
        <v>3798</v>
      </c>
      <c r="Z169" s="40">
        <v>25203</v>
      </c>
      <c r="AA169" s="41">
        <v>8.6000003814697266</v>
      </c>
      <c r="AB169" s="4" t="s">
        <v>3789</v>
      </c>
      <c r="AC169" s="4">
        <v>4</v>
      </c>
      <c r="AD169" s="4">
        <v>1</v>
      </c>
      <c r="AE169" s="4">
        <v>941</v>
      </c>
      <c r="AF169" s="31">
        <v>7</v>
      </c>
      <c r="AG169" s="4">
        <v>-3</v>
      </c>
      <c r="AH169" s="4">
        <v>180</v>
      </c>
      <c r="AI169" s="4">
        <v>1915</v>
      </c>
      <c r="AJ169" s="31"/>
      <c r="AK169" s="31"/>
      <c r="AL169" s="4">
        <v>5</v>
      </c>
      <c r="AM169" s="4">
        <v>2267</v>
      </c>
      <c r="AO169" s="4"/>
      <c r="AP169" s="17">
        <f t="shared" si="50"/>
        <v>0.1996</v>
      </c>
      <c r="AQ169" s="17">
        <f t="shared" si="51"/>
        <v>8.2290000000000002E-2</v>
      </c>
      <c r="AR169" s="17">
        <f t="shared" si="48"/>
        <v>40.933499999999995</v>
      </c>
      <c r="AS169" s="17">
        <f t="shared" si="52"/>
        <v>0.17906</v>
      </c>
      <c r="AT169" s="17">
        <f t="shared" si="53"/>
        <v>41.394449999999992</v>
      </c>
      <c r="AU169" s="5">
        <f t="shared" si="54"/>
        <v>5.0777999999999999</v>
      </c>
      <c r="AV169" s="5">
        <f t="shared" si="55"/>
        <v>31.386849999999995</v>
      </c>
      <c r="AW169" s="5"/>
      <c r="AX169" s="5"/>
      <c r="AY169" s="5">
        <f t="shared" si="56"/>
        <v>0.10410000000000001</v>
      </c>
      <c r="AZ169" s="5">
        <f t="shared" si="57"/>
        <v>36.568749999999994</v>
      </c>
      <c r="BA169" s="7">
        <f t="shared" si="58"/>
        <v>6.1897151476594067E-2</v>
      </c>
      <c r="BB169" s="42">
        <f t="shared" si="59"/>
        <v>3050</v>
      </c>
      <c r="BC169" s="43">
        <f t="shared" si="60"/>
        <v>0.14726349445175851</v>
      </c>
      <c r="BD169" s="32">
        <f t="shared" si="61"/>
        <v>4.8219024531066376E-3</v>
      </c>
      <c r="BE169" s="32">
        <f t="shared" si="62"/>
        <v>1.9879476596500259E-3</v>
      </c>
      <c r="BF169" s="35">
        <f t="shared" si="63"/>
        <v>0.99319014988724341</v>
      </c>
      <c r="BG169" s="33">
        <f t="shared" si="64"/>
        <v>0.13885626388651515</v>
      </c>
      <c r="BH169" s="36">
        <f t="shared" si="65"/>
        <v>0.85829704324047174</v>
      </c>
      <c r="BI169" s="33">
        <f t="shared" si="66"/>
        <v>2.846692873013161E-3</v>
      </c>
      <c r="BJ169" s="75"/>
      <c r="BK169" s="75"/>
      <c r="BL169" s="75"/>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39" t="s">
        <v>1537</v>
      </c>
      <c r="CN169" s="56"/>
      <c r="CO169" s="56"/>
      <c r="CP169" s="71"/>
      <c r="CQ169" s="56"/>
      <c r="CR169" s="78" t="s">
        <v>2038</v>
      </c>
      <c r="CS169" s="78" t="s">
        <v>6954</v>
      </c>
    </row>
    <row r="170" spans="1:97" s="34" customFormat="1">
      <c r="A170" s="18" t="s">
        <v>3590</v>
      </c>
      <c r="B170" s="16" t="s">
        <v>6547</v>
      </c>
      <c r="C170" s="21">
        <v>49008545</v>
      </c>
      <c r="D170" s="21" t="s">
        <v>3782</v>
      </c>
      <c r="E170" s="21" t="s">
        <v>2393</v>
      </c>
      <c r="F170" s="21" t="s">
        <v>3713</v>
      </c>
      <c r="G170" s="22"/>
      <c r="H170" s="22" t="s">
        <v>3844</v>
      </c>
      <c r="I170" s="22">
        <v>14</v>
      </c>
      <c r="J170" s="22">
        <v>91</v>
      </c>
      <c r="K170" s="23">
        <v>41.197020000000002</v>
      </c>
      <c r="L170" s="23">
        <v>-107.58025000000001</v>
      </c>
      <c r="M170" s="61" t="s">
        <v>3714</v>
      </c>
      <c r="N170" s="21" t="s">
        <v>3715</v>
      </c>
      <c r="O170" s="25"/>
      <c r="P170" s="21" t="s">
        <v>2228</v>
      </c>
      <c r="Q170" s="74">
        <v>122</v>
      </c>
      <c r="R170" s="74">
        <v>2205</v>
      </c>
      <c r="S170" s="74">
        <f>V170-U170</f>
        <v>13</v>
      </c>
      <c r="T170" s="21"/>
      <c r="U170" s="74">
        <v>3442</v>
      </c>
      <c r="V170" s="74">
        <v>3455</v>
      </c>
      <c r="W170" s="74"/>
      <c r="X170" s="74"/>
      <c r="Y170" s="24" t="s">
        <v>3798</v>
      </c>
      <c r="Z170" s="25">
        <v>25203</v>
      </c>
      <c r="AA170" s="26">
        <v>8.6</v>
      </c>
      <c r="AB170" s="21" t="s">
        <v>3789</v>
      </c>
      <c r="AC170" s="21">
        <v>26</v>
      </c>
      <c r="AD170" s="21">
        <v>9</v>
      </c>
      <c r="AE170" s="21">
        <v>1619</v>
      </c>
      <c r="AF170" s="21">
        <v>31</v>
      </c>
      <c r="AG170" s="21">
        <v>-3</v>
      </c>
      <c r="AH170" s="21">
        <v>1680</v>
      </c>
      <c r="AI170" s="21">
        <v>939</v>
      </c>
      <c r="AJ170" s="27"/>
      <c r="AK170" s="27"/>
      <c r="AL170" s="21">
        <v>407</v>
      </c>
      <c r="AM170" s="21">
        <v>4294</v>
      </c>
      <c r="AO170" s="4"/>
      <c r="AP170" s="17">
        <f t="shared" si="50"/>
        <v>1.2974000000000001</v>
      </c>
      <c r="AQ170" s="17">
        <f t="shared" si="51"/>
        <v>0.74060999999999999</v>
      </c>
      <c r="AR170" s="17">
        <f t="shared" si="48"/>
        <v>70.42649999999999</v>
      </c>
      <c r="AS170" s="17">
        <f t="shared" si="52"/>
        <v>0.79297999999999991</v>
      </c>
      <c r="AT170" s="17">
        <f t="shared" si="53"/>
        <v>73.25748999999999</v>
      </c>
      <c r="AU170" s="5">
        <f t="shared" si="54"/>
        <v>47.392800000000001</v>
      </c>
      <c r="AV170" s="5">
        <f t="shared" si="55"/>
        <v>15.390209999999998</v>
      </c>
      <c r="AW170" s="5"/>
      <c r="AX170" s="5"/>
      <c r="AY170" s="5">
        <f t="shared" si="56"/>
        <v>8.4737400000000012</v>
      </c>
      <c r="AZ170" s="5">
        <f t="shared" si="57"/>
        <v>71.256749999999997</v>
      </c>
      <c r="BA170" s="7">
        <f t="shared" si="58"/>
        <v>1.3844587218532885E-2</v>
      </c>
      <c r="BB170" s="62">
        <f t="shared" si="59"/>
        <v>4708</v>
      </c>
      <c r="BC170" s="28">
        <f t="shared" si="60"/>
        <v>4.5989780048878028E-2</v>
      </c>
      <c r="BD170" s="32">
        <f t="shared" si="61"/>
        <v>1.7710134485907178E-2</v>
      </c>
      <c r="BE170" s="32">
        <f t="shared" si="62"/>
        <v>1.0109682982586491E-2</v>
      </c>
      <c r="BF170" s="35">
        <f t="shared" si="63"/>
        <v>0.97218018253150629</v>
      </c>
      <c r="BG170" s="37">
        <f t="shared" si="64"/>
        <v>0.66509909587512772</v>
      </c>
      <c r="BH170" s="33">
        <f t="shared" si="65"/>
        <v>0.21598248586975968</v>
      </c>
      <c r="BI170" s="33">
        <f t="shared" si="66"/>
        <v>0.11891841825511269</v>
      </c>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24" t="s">
        <v>2423</v>
      </c>
      <c r="CN170" s="4"/>
      <c r="CO170" s="4"/>
      <c r="CP170" s="46"/>
      <c r="CQ170" s="4"/>
      <c r="CR170" s="78" t="s">
        <v>2038</v>
      </c>
      <c r="CS170" s="78" t="s">
        <v>6954</v>
      </c>
    </row>
    <row r="171" spans="1:97" s="34" customFormat="1">
      <c r="A171" s="18" t="s">
        <v>3590</v>
      </c>
      <c r="B171" s="16" t="s">
        <v>6547</v>
      </c>
      <c r="C171" s="21">
        <v>49008544</v>
      </c>
      <c r="D171" s="21" t="s">
        <v>3782</v>
      </c>
      <c r="E171" s="21" t="s">
        <v>2393</v>
      </c>
      <c r="F171" s="21" t="s">
        <v>3713</v>
      </c>
      <c r="G171" s="22"/>
      <c r="H171" s="22" t="s">
        <v>3844</v>
      </c>
      <c r="I171" s="22">
        <v>14</v>
      </c>
      <c r="J171" s="22">
        <v>91</v>
      </c>
      <c r="K171" s="23">
        <v>41.197020000000002</v>
      </c>
      <c r="L171" s="23">
        <v>-107.58025000000001</v>
      </c>
      <c r="M171" s="61" t="s">
        <v>3714</v>
      </c>
      <c r="N171" s="21" t="s">
        <v>3715</v>
      </c>
      <c r="O171" s="25"/>
      <c r="P171" s="21" t="s">
        <v>2228</v>
      </c>
      <c r="Q171" s="74">
        <v>2205</v>
      </c>
      <c r="R171" s="74"/>
      <c r="S171" s="74">
        <f>V171-U171</f>
        <v>94</v>
      </c>
      <c r="T171" s="21"/>
      <c r="U171" s="74">
        <v>5660</v>
      </c>
      <c r="V171" s="74">
        <v>5754</v>
      </c>
      <c r="W171" s="74"/>
      <c r="X171" s="74"/>
      <c r="Y171" s="24" t="s">
        <v>3798</v>
      </c>
      <c r="Z171" s="25">
        <v>25212</v>
      </c>
      <c r="AA171" s="26">
        <v>8.6</v>
      </c>
      <c r="AB171" s="21" t="s">
        <v>3789</v>
      </c>
      <c r="AC171" s="21">
        <v>30</v>
      </c>
      <c r="AD171" s="21">
        <v>18</v>
      </c>
      <c r="AE171" s="21">
        <v>2656</v>
      </c>
      <c r="AF171" s="21">
        <v>30</v>
      </c>
      <c r="AG171" s="21">
        <v>-3</v>
      </c>
      <c r="AH171" s="21">
        <v>2980</v>
      </c>
      <c r="AI171" s="21">
        <v>1452</v>
      </c>
      <c r="AJ171" s="27"/>
      <c r="AK171" s="27"/>
      <c r="AL171" s="21">
        <v>453</v>
      </c>
      <c r="AM171" s="21">
        <v>6942</v>
      </c>
      <c r="AO171" s="4"/>
      <c r="AP171" s="17">
        <f t="shared" si="50"/>
        <v>1.4969999999999999</v>
      </c>
      <c r="AQ171" s="17">
        <f t="shared" si="51"/>
        <v>1.48122</v>
      </c>
      <c r="AR171" s="17">
        <f t="shared" si="48"/>
        <v>115.53599999999999</v>
      </c>
      <c r="AS171" s="17">
        <f t="shared" si="52"/>
        <v>0.76739999999999997</v>
      </c>
      <c r="AT171" s="17">
        <f t="shared" si="53"/>
        <v>119.28161999999998</v>
      </c>
      <c r="AU171" s="5">
        <f t="shared" si="54"/>
        <v>84.065799999999996</v>
      </c>
      <c r="AV171" s="5">
        <f t="shared" si="55"/>
        <v>23.798279999999998</v>
      </c>
      <c r="AW171" s="5"/>
      <c r="AX171" s="5"/>
      <c r="AY171" s="5">
        <f t="shared" si="56"/>
        <v>9.4314600000000013</v>
      </c>
      <c r="AZ171" s="5">
        <f t="shared" si="57"/>
        <v>117.29554</v>
      </c>
      <c r="BA171" s="7">
        <f t="shared" si="58"/>
        <v>8.3950623128622084E-3</v>
      </c>
      <c r="BB171" s="62">
        <f t="shared" si="59"/>
        <v>7616</v>
      </c>
      <c r="BC171" s="28">
        <f t="shared" si="60"/>
        <v>4.6297568347300457E-2</v>
      </c>
      <c r="BD171" s="32">
        <f t="shared" si="61"/>
        <v>1.2550131361394993E-2</v>
      </c>
      <c r="BE171" s="32">
        <f t="shared" si="62"/>
        <v>1.241783939554141E-2</v>
      </c>
      <c r="BF171" s="35">
        <f t="shared" si="63"/>
        <v>0.97503202924306365</v>
      </c>
      <c r="BG171" s="37">
        <f t="shared" si="64"/>
        <v>0.71670073729998596</v>
      </c>
      <c r="BH171" s="33">
        <f t="shared" si="65"/>
        <v>0.20289160184607188</v>
      </c>
      <c r="BI171" s="33">
        <f t="shared" si="66"/>
        <v>8.0407660853942117E-2</v>
      </c>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24" t="s">
        <v>3716</v>
      </c>
      <c r="CN171" s="4"/>
      <c r="CO171" s="4"/>
      <c r="CP171" s="46"/>
      <c r="CQ171" s="4"/>
      <c r="CR171" s="78" t="s">
        <v>2038</v>
      </c>
      <c r="CS171" s="78" t="s">
        <v>6954</v>
      </c>
    </row>
    <row r="172" spans="1:97" s="34" customFormat="1">
      <c r="A172" s="18" t="s">
        <v>3590</v>
      </c>
      <c r="B172" s="16" t="s">
        <v>6548</v>
      </c>
      <c r="C172" s="21">
        <v>49018351</v>
      </c>
      <c r="D172" s="21" t="s">
        <v>3782</v>
      </c>
      <c r="E172" s="21" t="s">
        <v>2393</v>
      </c>
      <c r="F172" s="21" t="s">
        <v>3708</v>
      </c>
      <c r="G172" s="22"/>
      <c r="H172" s="22" t="s">
        <v>7079</v>
      </c>
      <c r="I172" s="22">
        <v>15</v>
      </c>
      <c r="J172" s="22">
        <v>91</v>
      </c>
      <c r="K172" s="23">
        <v>41.269559999999998</v>
      </c>
      <c r="L172" s="23">
        <v>-107.59832</v>
      </c>
      <c r="M172" s="61" t="s">
        <v>3752</v>
      </c>
      <c r="N172" s="21" t="s">
        <v>3753</v>
      </c>
      <c r="O172" s="25"/>
      <c r="P172" s="21" t="s">
        <v>2228</v>
      </c>
      <c r="Q172" s="74"/>
      <c r="R172" s="74"/>
      <c r="S172" s="74">
        <f>V172-U172</f>
        <v>368</v>
      </c>
      <c r="T172" s="21"/>
      <c r="U172" s="74">
        <v>2242</v>
      </c>
      <c r="V172" s="74">
        <v>2610</v>
      </c>
      <c r="W172" s="74"/>
      <c r="X172" s="74"/>
      <c r="Y172" s="24" t="s">
        <v>3852</v>
      </c>
      <c r="Z172" s="25">
        <v>25212</v>
      </c>
      <c r="AA172" s="26">
        <v>8.1999999999999993</v>
      </c>
      <c r="AB172" s="21" t="s">
        <v>3837</v>
      </c>
      <c r="AC172" s="21">
        <v>13</v>
      </c>
      <c r="AD172" s="21">
        <v>18</v>
      </c>
      <c r="AE172" s="21">
        <v>1706</v>
      </c>
      <c r="AF172" s="21">
        <v>-3</v>
      </c>
      <c r="AG172" s="21">
        <v>-3</v>
      </c>
      <c r="AH172" s="21">
        <v>1263</v>
      </c>
      <c r="AI172" s="21">
        <v>2480</v>
      </c>
      <c r="AJ172" s="27"/>
      <c r="AK172" s="27"/>
      <c r="AL172" s="21">
        <v>2</v>
      </c>
      <c r="AM172" s="21">
        <v>4222</v>
      </c>
      <c r="AO172" s="4"/>
      <c r="AP172" s="17">
        <f t="shared" si="50"/>
        <v>0.64870000000000005</v>
      </c>
      <c r="AQ172" s="17">
        <f t="shared" si="51"/>
        <v>1.48122</v>
      </c>
      <c r="AR172" s="17">
        <f t="shared" si="48"/>
        <v>74.210999999999999</v>
      </c>
      <c r="AS172" s="17">
        <f t="shared" si="52"/>
        <v>0</v>
      </c>
      <c r="AT172" s="17">
        <f t="shared" si="53"/>
        <v>76.340919999999997</v>
      </c>
      <c r="AU172" s="5">
        <f t="shared" si="54"/>
        <v>35.62923</v>
      </c>
      <c r="AV172" s="5">
        <f t="shared" si="55"/>
        <v>40.647199999999998</v>
      </c>
      <c r="AW172" s="5"/>
      <c r="AX172" s="5"/>
      <c r="AY172" s="5">
        <f t="shared" si="56"/>
        <v>4.1640000000000003E-2</v>
      </c>
      <c r="AZ172" s="5">
        <f t="shared" si="57"/>
        <v>76.318070000000006</v>
      </c>
      <c r="BA172" s="7">
        <f t="shared" si="58"/>
        <v>1.4968001556928389E-4</v>
      </c>
      <c r="BB172" s="62">
        <f t="shared" si="59"/>
        <v>5476</v>
      </c>
      <c r="BC172" s="28">
        <f t="shared" si="60"/>
        <v>0.12930501134254485</v>
      </c>
      <c r="BD172" s="32">
        <f t="shared" si="61"/>
        <v>8.4974087291586221E-3</v>
      </c>
      <c r="BE172" s="32">
        <f t="shared" si="62"/>
        <v>1.9402700412832333E-2</v>
      </c>
      <c r="BF172" s="35">
        <f t="shared" si="63"/>
        <v>0.97209989085800907</v>
      </c>
      <c r="BG172" s="33">
        <f t="shared" si="64"/>
        <v>0.46685182159349675</v>
      </c>
      <c r="BH172" s="37">
        <f t="shared" si="65"/>
        <v>0.53260256712466647</v>
      </c>
      <c r="BI172" s="33">
        <f t="shared" si="66"/>
        <v>5.4561128183666066E-4</v>
      </c>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24" t="s">
        <v>3851</v>
      </c>
      <c r="CN172" s="4"/>
      <c r="CO172" s="4"/>
      <c r="CP172" s="46"/>
      <c r="CQ172" s="4"/>
      <c r="CR172" s="78" t="s">
        <v>2038</v>
      </c>
      <c r="CS172" s="78" t="s">
        <v>6954</v>
      </c>
    </row>
    <row r="173" spans="1:97">
      <c r="A173" s="63" t="s">
        <v>3591</v>
      </c>
      <c r="B173" s="63" t="s">
        <v>3504</v>
      </c>
      <c r="C173" s="63">
        <v>4700</v>
      </c>
      <c r="D173" s="19" t="s">
        <v>3782</v>
      </c>
      <c r="E173" s="63" t="s">
        <v>2393</v>
      </c>
      <c r="F173" s="63" t="s">
        <v>2444</v>
      </c>
      <c r="G173" s="65" t="s">
        <v>3599</v>
      </c>
      <c r="H173" s="65">
        <v>7</v>
      </c>
      <c r="I173" s="65">
        <v>16</v>
      </c>
      <c r="J173" s="65">
        <v>91</v>
      </c>
      <c r="K173" s="23">
        <v>41.369840000000003</v>
      </c>
      <c r="L173" s="23">
        <v>-107.68656</v>
      </c>
      <c r="M173" s="61" t="s">
        <v>3501</v>
      </c>
      <c r="N173" s="63" t="s">
        <v>3505</v>
      </c>
      <c r="O173" s="63"/>
      <c r="P173" s="63" t="s">
        <v>2228</v>
      </c>
      <c r="Q173" s="63"/>
      <c r="R173" s="63"/>
      <c r="S173" s="55" t="str">
        <f>IF(U173&gt;0,V173-U173,"")</f>
        <v/>
      </c>
      <c r="T173" s="63"/>
      <c r="U173" s="66"/>
      <c r="V173" s="63"/>
      <c r="W173" s="66">
        <v>4126</v>
      </c>
      <c r="X173" s="66">
        <v>4121</v>
      </c>
      <c r="Y173" s="63"/>
      <c r="Z173" s="64">
        <v>38702</v>
      </c>
      <c r="AA173" s="63">
        <v>7.85</v>
      </c>
      <c r="AB173" s="63"/>
      <c r="AC173" s="63">
        <v>280</v>
      </c>
      <c r="AD173" s="63">
        <v>89.6</v>
      </c>
      <c r="AE173" s="63">
        <v>17900</v>
      </c>
      <c r="AF173" s="63">
        <v>400</v>
      </c>
      <c r="AG173" s="63"/>
      <c r="AH173" s="63">
        <v>28800</v>
      </c>
      <c r="AI173" s="63">
        <v>817</v>
      </c>
      <c r="AJ173" s="63">
        <v>0</v>
      </c>
      <c r="AK173" s="63">
        <v>0</v>
      </c>
      <c r="AL173" s="63">
        <v>91</v>
      </c>
      <c r="AM173" s="63">
        <v>45600</v>
      </c>
      <c r="AN173" s="63"/>
      <c r="AO173" s="63" t="s">
        <v>3495</v>
      </c>
      <c r="AP173" s="17">
        <f t="shared" si="50"/>
        <v>13.972</v>
      </c>
      <c r="AQ173" s="17">
        <f t="shared" si="51"/>
        <v>7.3731839999999993</v>
      </c>
      <c r="AR173" s="17">
        <f t="shared" si="48"/>
        <v>778.65</v>
      </c>
      <c r="AS173" s="17">
        <f t="shared" si="52"/>
        <v>10.231999999999999</v>
      </c>
      <c r="AT173" s="17">
        <f t="shared" si="53"/>
        <v>810.22718399999997</v>
      </c>
      <c r="AU173" s="5">
        <f t="shared" si="54"/>
        <v>812.44799999999998</v>
      </c>
      <c r="AV173" s="5">
        <f t="shared" si="55"/>
        <v>13.390629999999998</v>
      </c>
      <c r="AW173" s="5">
        <f>IF(AJ173&gt;0,AJ173*0.03333,0)</f>
        <v>0</v>
      </c>
      <c r="AX173" s="5">
        <f>IF(AK173&gt;0,AK173*0.0588,0)</f>
        <v>0</v>
      </c>
      <c r="AY173" s="5">
        <f t="shared" si="56"/>
        <v>1.8946200000000002</v>
      </c>
      <c r="AZ173" s="5">
        <f t="shared" si="57"/>
        <v>827.73325</v>
      </c>
      <c r="BA173" s="7">
        <f t="shared" si="58"/>
        <v>-1.0687722143110102E-2</v>
      </c>
      <c r="BB173" s="62">
        <f t="shared" si="59"/>
        <v>48377.599999999999</v>
      </c>
      <c r="BC173" s="28">
        <f t="shared" si="60"/>
        <v>2.9555979297194206E-2</v>
      </c>
      <c r="BD173" s="32">
        <f t="shared" si="61"/>
        <v>1.7244546067958146E-2</v>
      </c>
      <c r="BE173" s="32">
        <f t="shared" si="62"/>
        <v>9.1001439418502642E-3</v>
      </c>
      <c r="BF173" s="35">
        <f t="shared" si="63"/>
        <v>0.97365530999019156</v>
      </c>
      <c r="BG173" s="36">
        <f t="shared" si="64"/>
        <v>0.98153360397205258</v>
      </c>
      <c r="BH173" s="33">
        <f t="shared" si="65"/>
        <v>1.6177470217609353E-2</v>
      </c>
      <c r="BI173" s="33">
        <f t="shared" si="66"/>
        <v>2.288925810338053E-3</v>
      </c>
      <c r="BJ173" s="63">
        <v>0</v>
      </c>
      <c r="BK173" s="63">
        <v>3.82</v>
      </c>
      <c r="BL173" s="63">
        <v>0</v>
      </c>
      <c r="BM173" s="63">
        <v>0</v>
      </c>
      <c r="BN173" s="63">
        <v>0</v>
      </c>
      <c r="BO173" s="63">
        <v>0</v>
      </c>
      <c r="BP173" s="63">
        <v>0</v>
      </c>
      <c r="BQ173" s="63">
        <v>0</v>
      </c>
      <c r="BR173" s="63">
        <v>0</v>
      </c>
      <c r="BS173" s="63">
        <v>0</v>
      </c>
      <c r="BT173" s="63">
        <v>0</v>
      </c>
      <c r="BU173" s="63">
        <v>0</v>
      </c>
      <c r="BV173" s="63">
        <v>0</v>
      </c>
      <c r="BW173" s="63">
        <v>0</v>
      </c>
      <c r="BX173" s="63"/>
      <c r="BY173" s="63"/>
      <c r="BZ173" s="63"/>
      <c r="CA173" s="63"/>
      <c r="CB173" s="63"/>
      <c r="CC173" s="63"/>
      <c r="CD173" s="63"/>
      <c r="CE173" s="63"/>
      <c r="CF173" s="63"/>
      <c r="CG173" s="63"/>
      <c r="CH173" s="63"/>
      <c r="CI173" s="63"/>
      <c r="CJ173" s="63"/>
      <c r="CK173" s="63"/>
      <c r="CL173" s="63"/>
      <c r="CM173" s="63"/>
      <c r="CN173" s="63">
        <v>20051216</v>
      </c>
      <c r="CO173" s="63" t="s">
        <v>4000</v>
      </c>
      <c r="CP173" s="66"/>
      <c r="CQ173" s="64">
        <v>38733</v>
      </c>
      <c r="CR173" s="78" t="s">
        <v>2038</v>
      </c>
      <c r="CS173" s="78" t="s">
        <v>6954</v>
      </c>
    </row>
    <row r="174" spans="1:97" s="34" customFormat="1">
      <c r="A174" s="18" t="s">
        <v>3590</v>
      </c>
      <c r="B174" s="16" t="s">
        <v>6549</v>
      </c>
      <c r="C174" s="21">
        <v>49009333</v>
      </c>
      <c r="D174" s="21" t="s">
        <v>3782</v>
      </c>
      <c r="E174" s="21" t="s">
        <v>2393</v>
      </c>
      <c r="F174" s="21" t="s">
        <v>2444</v>
      </c>
      <c r="G174" s="22"/>
      <c r="H174" s="22" t="s">
        <v>3838</v>
      </c>
      <c r="I174" s="22">
        <v>16</v>
      </c>
      <c r="J174" s="22">
        <v>92</v>
      </c>
      <c r="K174" s="23">
        <v>41.359450000000002</v>
      </c>
      <c r="L174" s="23">
        <v>-107.69531000000001</v>
      </c>
      <c r="M174" s="61" t="s">
        <v>3725</v>
      </c>
      <c r="N174" s="21" t="s">
        <v>3861</v>
      </c>
      <c r="O174" s="25"/>
      <c r="P174" s="21" t="s">
        <v>2228</v>
      </c>
      <c r="Q174" s="74">
        <v>579</v>
      </c>
      <c r="R174" s="74"/>
      <c r="S174" s="74">
        <f>V174-U174</f>
        <v>44</v>
      </c>
      <c r="T174" s="21"/>
      <c r="U174" s="74">
        <v>3939</v>
      </c>
      <c r="V174" s="74">
        <v>3983</v>
      </c>
      <c r="W174" s="74">
        <v>4297</v>
      </c>
      <c r="X174" s="74"/>
      <c r="Y174" s="24" t="s">
        <v>3798</v>
      </c>
      <c r="Z174" s="25">
        <v>22061</v>
      </c>
      <c r="AA174" s="26">
        <v>7.9</v>
      </c>
      <c r="AB174" s="21" t="s">
        <v>3837</v>
      </c>
      <c r="AC174" s="21">
        <v>275</v>
      </c>
      <c r="AD174" s="21">
        <v>110</v>
      </c>
      <c r="AE174" s="21">
        <v>16847</v>
      </c>
      <c r="AF174" s="21">
        <v>-3</v>
      </c>
      <c r="AG174" s="21">
        <v>-3</v>
      </c>
      <c r="AH174" s="21">
        <v>26200</v>
      </c>
      <c r="AI174" s="21">
        <v>1342</v>
      </c>
      <c r="AJ174" s="27"/>
      <c r="AK174" s="27"/>
      <c r="AL174" s="21">
        <v>16</v>
      </c>
      <c r="AM174" s="21">
        <v>44109</v>
      </c>
      <c r="AO174" s="4"/>
      <c r="AP174" s="17">
        <f t="shared" si="50"/>
        <v>13.7225</v>
      </c>
      <c r="AQ174" s="17">
        <f t="shared" si="51"/>
        <v>9.0518999999999998</v>
      </c>
      <c r="AR174" s="17">
        <f t="shared" si="48"/>
        <v>732.84449999999993</v>
      </c>
      <c r="AS174" s="17">
        <f t="shared" si="52"/>
        <v>0</v>
      </c>
      <c r="AT174" s="17">
        <f t="shared" si="53"/>
        <v>755.61889999999994</v>
      </c>
      <c r="AU174" s="5">
        <f t="shared" si="54"/>
        <v>739.10199999999998</v>
      </c>
      <c r="AV174" s="5">
        <f t="shared" si="55"/>
        <v>21.995379999999997</v>
      </c>
      <c r="AW174" s="5"/>
      <c r="AX174" s="5"/>
      <c r="AY174" s="5">
        <f t="shared" si="56"/>
        <v>0.33312000000000003</v>
      </c>
      <c r="AZ174" s="5">
        <f t="shared" si="57"/>
        <v>761.43049999999994</v>
      </c>
      <c r="BA174" s="7">
        <f t="shared" si="58"/>
        <v>-3.8308574526314033E-3</v>
      </c>
      <c r="BB174" s="62">
        <f t="shared" si="59"/>
        <v>44784</v>
      </c>
      <c r="BC174" s="28">
        <f t="shared" si="60"/>
        <v>7.5933988053052542E-3</v>
      </c>
      <c r="BD174" s="32">
        <f t="shared" si="61"/>
        <v>1.8160609799463726E-2</v>
      </c>
      <c r="BE174" s="32">
        <f t="shared" si="62"/>
        <v>1.1979451546275511E-2</v>
      </c>
      <c r="BF174" s="35">
        <f t="shared" si="63"/>
        <v>0.96985993865426079</v>
      </c>
      <c r="BG174" s="36">
        <f t="shared" si="64"/>
        <v>0.97067559022130057</v>
      </c>
      <c r="BH174" s="33">
        <f t="shared" si="65"/>
        <v>2.888691745339857E-2</v>
      </c>
      <c r="BI174" s="33">
        <f t="shared" si="66"/>
        <v>4.3749232530086469E-4</v>
      </c>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24" t="s">
        <v>3828</v>
      </c>
      <c r="CN174" s="4"/>
      <c r="CO174" s="4"/>
      <c r="CP174" s="46"/>
      <c r="CQ174" s="4"/>
      <c r="CR174" s="78" t="s">
        <v>2038</v>
      </c>
      <c r="CS174" s="78" t="s">
        <v>6954</v>
      </c>
    </row>
    <row r="175" spans="1:97">
      <c r="A175" s="20" t="s">
        <v>3590</v>
      </c>
      <c r="B175" s="16" t="s">
        <v>6550</v>
      </c>
      <c r="C175" s="19">
        <v>49004037</v>
      </c>
      <c r="D175" s="19" t="s">
        <v>3782</v>
      </c>
      <c r="E175" s="19" t="s">
        <v>1707</v>
      </c>
      <c r="G175" s="47"/>
      <c r="H175" s="47" t="s">
        <v>7084</v>
      </c>
      <c r="I175" s="47" t="s">
        <v>5446</v>
      </c>
      <c r="J175" s="47" t="s">
        <v>5478</v>
      </c>
      <c r="K175" s="23">
        <v>42.231409999999997</v>
      </c>
      <c r="L175" s="23">
        <v>-108.08329000000001</v>
      </c>
      <c r="M175" s="61" t="s">
        <v>3197</v>
      </c>
      <c r="N175" s="19" t="s">
        <v>2368</v>
      </c>
      <c r="P175" s="19" t="s">
        <v>2228</v>
      </c>
      <c r="Q175" s="55">
        <v>1918</v>
      </c>
      <c r="R175" s="55">
        <v>3723</v>
      </c>
      <c r="S175" s="55">
        <f>V175-U175</f>
        <v>197</v>
      </c>
      <c r="T175" s="31" t="s">
        <v>2509</v>
      </c>
      <c r="U175" s="55">
        <v>5593</v>
      </c>
      <c r="V175" s="55">
        <v>5790</v>
      </c>
      <c r="W175" s="55">
        <v>9728</v>
      </c>
      <c r="X175" s="55"/>
      <c r="Y175" s="51" t="s">
        <v>3798</v>
      </c>
      <c r="Z175" s="40">
        <v>20558</v>
      </c>
      <c r="AA175" s="52">
        <v>8</v>
      </c>
      <c r="AB175" s="19" t="s">
        <v>3789</v>
      </c>
      <c r="AC175" s="19">
        <v>56</v>
      </c>
      <c r="AD175" s="19">
        <v>22</v>
      </c>
      <c r="AE175" s="19">
        <v>3853</v>
      </c>
      <c r="AF175" s="19">
        <v>-3</v>
      </c>
      <c r="AG175" s="19">
        <v>-3</v>
      </c>
      <c r="AH175" s="19">
        <v>2845</v>
      </c>
      <c r="AI175" s="19">
        <v>4722</v>
      </c>
      <c r="AJ175" s="19"/>
      <c r="AK175" s="19"/>
      <c r="AL175" s="19">
        <v>38</v>
      </c>
      <c r="AM175" s="19">
        <v>9553</v>
      </c>
      <c r="AP175" s="17">
        <f t="shared" si="50"/>
        <v>2.7944</v>
      </c>
      <c r="AQ175" s="17">
        <f t="shared" si="51"/>
        <v>1.8103800000000001</v>
      </c>
      <c r="AR175" s="17">
        <f t="shared" si="48"/>
        <v>167.60549999999998</v>
      </c>
      <c r="AS175" s="17">
        <f t="shared" si="52"/>
        <v>0</v>
      </c>
      <c r="AT175" s="17">
        <f t="shared" si="53"/>
        <v>172.21027999999998</v>
      </c>
      <c r="AU175" s="5">
        <f t="shared" si="54"/>
        <v>80.257449999999992</v>
      </c>
      <c r="AV175" s="5">
        <f t="shared" si="55"/>
        <v>77.393579999999986</v>
      </c>
      <c r="AW175" s="5"/>
      <c r="AX175" s="5"/>
      <c r="AY175" s="5">
        <f t="shared" si="56"/>
        <v>0.79116000000000009</v>
      </c>
      <c r="AZ175" s="5">
        <f t="shared" si="57"/>
        <v>158.44218999999998</v>
      </c>
      <c r="BA175" s="7">
        <f t="shared" si="58"/>
        <v>4.1639156665002383E-2</v>
      </c>
      <c r="BB175" s="62">
        <f t="shared" si="59"/>
        <v>11530</v>
      </c>
      <c r="BC175" s="6">
        <f t="shared" si="60"/>
        <v>9.377223355309966E-2</v>
      </c>
      <c r="BD175" s="32">
        <f t="shared" si="61"/>
        <v>1.6226673576049004E-2</v>
      </c>
      <c r="BE175" s="32">
        <f t="shared" si="62"/>
        <v>1.0512612835888776E-2</v>
      </c>
      <c r="BF175" s="35">
        <f t="shared" si="63"/>
        <v>0.97326071358806221</v>
      </c>
      <c r="BG175" s="37">
        <f t="shared" si="64"/>
        <v>0.50654090302589228</v>
      </c>
      <c r="BH175" s="33">
        <f t="shared" si="65"/>
        <v>0.48846572999275001</v>
      </c>
      <c r="BI175" s="33">
        <f t="shared" si="66"/>
        <v>4.9933669813576808E-3</v>
      </c>
      <c r="CM175" s="51" t="s">
        <v>4862</v>
      </c>
      <c r="CR175" s="78" t="s">
        <v>2043</v>
      </c>
      <c r="CS175" s="78" t="s">
        <v>6954</v>
      </c>
    </row>
    <row r="176" spans="1:97">
      <c r="A176" s="63" t="s">
        <v>3591</v>
      </c>
      <c r="B176" s="63" t="s">
        <v>6216</v>
      </c>
      <c r="C176" s="63">
        <v>1841</v>
      </c>
      <c r="D176" s="19" t="s">
        <v>3782</v>
      </c>
      <c r="E176" s="63" t="s">
        <v>1707</v>
      </c>
      <c r="F176" s="63" t="s">
        <v>6217</v>
      </c>
      <c r="G176" s="65" t="s">
        <v>3596</v>
      </c>
      <c r="H176" s="65">
        <v>28</v>
      </c>
      <c r="I176" s="65">
        <v>25</v>
      </c>
      <c r="J176" s="65">
        <v>111</v>
      </c>
      <c r="K176" s="23">
        <v>42.116889999999998</v>
      </c>
      <c r="L176" s="23">
        <v>-110.0367</v>
      </c>
      <c r="M176" s="61" t="s">
        <v>6218</v>
      </c>
      <c r="N176" s="63" t="s">
        <v>6219</v>
      </c>
      <c r="O176" s="63"/>
      <c r="P176" s="63" t="s">
        <v>2228</v>
      </c>
      <c r="Q176" s="63"/>
      <c r="R176" s="63"/>
      <c r="S176" s="55" t="str">
        <f>IF(U176&gt;0,V176-U176,"")</f>
        <v/>
      </c>
      <c r="T176" s="63"/>
      <c r="U176" s="66"/>
      <c r="V176" s="63"/>
      <c r="W176" s="66">
        <v>9600</v>
      </c>
      <c r="X176" s="66"/>
      <c r="Y176" s="63"/>
      <c r="Z176" s="64">
        <v>34043</v>
      </c>
      <c r="AA176" s="63">
        <v>0</v>
      </c>
      <c r="AB176" s="63"/>
      <c r="AC176" s="63">
        <v>32</v>
      </c>
      <c r="AD176" s="63">
        <v>6</v>
      </c>
      <c r="AE176" s="63">
        <v>5500</v>
      </c>
      <c r="AF176" s="63">
        <v>20</v>
      </c>
      <c r="AG176" s="63"/>
      <c r="AH176" s="63">
        <v>7720</v>
      </c>
      <c r="AI176" s="63">
        <v>1240</v>
      </c>
      <c r="AJ176" s="63">
        <v>0</v>
      </c>
      <c r="AK176" s="63">
        <v>0</v>
      </c>
      <c r="AL176" s="63">
        <v>23</v>
      </c>
      <c r="AM176" s="63">
        <v>13900</v>
      </c>
      <c r="AN176" s="63"/>
      <c r="AO176" s="63" t="s">
        <v>6220</v>
      </c>
      <c r="AP176" s="17">
        <f t="shared" si="50"/>
        <v>1.5968</v>
      </c>
      <c r="AQ176" s="17">
        <f t="shared" si="51"/>
        <v>0.49374000000000001</v>
      </c>
      <c r="AR176" s="17">
        <f t="shared" ref="AR176:AR239" si="70">IF(AE176&gt;0,AE176*0.0435,0)</f>
        <v>239.24999999999997</v>
      </c>
      <c r="AS176" s="17">
        <f t="shared" si="52"/>
        <v>0.51159999999999994</v>
      </c>
      <c r="AT176" s="17">
        <f t="shared" si="53"/>
        <v>241.85213999999996</v>
      </c>
      <c r="AU176" s="5">
        <f t="shared" si="54"/>
        <v>217.78119999999998</v>
      </c>
      <c r="AV176" s="5">
        <f t="shared" si="55"/>
        <v>20.323599999999999</v>
      </c>
      <c r="AW176" s="5">
        <f>IF(AJ176&gt;0,AJ176*0.03333,0)</f>
        <v>0</v>
      </c>
      <c r="AX176" s="5">
        <f>IF(AK176&gt;0,AK176*0.0588,0)</f>
        <v>0</v>
      </c>
      <c r="AY176" s="5">
        <f t="shared" si="56"/>
        <v>0.47886000000000006</v>
      </c>
      <c r="AZ176" s="5">
        <f t="shared" si="57"/>
        <v>238.58365999999998</v>
      </c>
      <c r="BA176" s="7">
        <f t="shared" si="58"/>
        <v>6.8031566340393092E-3</v>
      </c>
      <c r="BB176" s="62">
        <f t="shared" si="59"/>
        <v>14541</v>
      </c>
      <c r="BC176" s="28">
        <f t="shared" si="60"/>
        <v>2.2537885447065857E-2</v>
      </c>
      <c r="BD176" s="32">
        <f t="shared" si="61"/>
        <v>6.6023811077297071E-3</v>
      </c>
      <c r="BE176" s="32">
        <f t="shared" si="62"/>
        <v>2.0414952706227867E-3</v>
      </c>
      <c r="BF176" s="35">
        <f t="shared" si="63"/>
        <v>0.99135612362164749</v>
      </c>
      <c r="BG176" s="36">
        <f t="shared" si="64"/>
        <v>0.91280853013990981</v>
      </c>
      <c r="BH176" s="33">
        <f t="shared" si="65"/>
        <v>8.5184375157963454E-2</v>
      </c>
      <c r="BI176" s="33">
        <f t="shared" si="66"/>
        <v>2.0070947021267093E-3</v>
      </c>
      <c r="BJ176" s="63">
        <v>0</v>
      </c>
      <c r="BK176" s="63">
        <v>6</v>
      </c>
      <c r="BL176" s="63">
        <v>0</v>
      </c>
      <c r="BM176" s="63">
        <v>13704</v>
      </c>
      <c r="BN176" s="63">
        <v>0</v>
      </c>
      <c r="BO176" s="63"/>
      <c r="BP176" s="63">
        <v>0</v>
      </c>
      <c r="BQ176" s="63">
        <v>0</v>
      </c>
      <c r="BR176" s="63">
        <v>0</v>
      </c>
      <c r="BS176" s="63">
        <v>0</v>
      </c>
      <c r="BT176" s="63">
        <v>0</v>
      </c>
      <c r="BU176" s="63">
        <v>0</v>
      </c>
      <c r="BV176" s="63">
        <v>0</v>
      </c>
      <c r="BW176" s="63">
        <v>0</v>
      </c>
      <c r="BX176" s="63"/>
      <c r="BY176" s="63"/>
      <c r="BZ176" s="63"/>
      <c r="CA176" s="63"/>
      <c r="CB176" s="63"/>
      <c r="CC176" s="63"/>
      <c r="CD176" s="63"/>
      <c r="CE176" s="63"/>
      <c r="CF176" s="63"/>
      <c r="CG176" s="63"/>
      <c r="CH176" s="63"/>
      <c r="CI176" s="63"/>
      <c r="CJ176" s="63"/>
      <c r="CK176" s="63"/>
      <c r="CL176" s="63"/>
      <c r="CM176" s="63"/>
      <c r="CN176" s="63">
        <v>19930315</v>
      </c>
      <c r="CO176" s="63"/>
      <c r="CP176" s="66"/>
      <c r="CQ176" s="63"/>
      <c r="CR176" s="78" t="s">
        <v>2038</v>
      </c>
      <c r="CS176" s="78" t="s">
        <v>2038</v>
      </c>
    </row>
    <row r="177" spans="1:97">
      <c r="A177" s="63" t="s">
        <v>3591</v>
      </c>
      <c r="B177" s="63" t="s">
        <v>1386</v>
      </c>
      <c r="C177" s="63">
        <v>5540</v>
      </c>
      <c r="D177" s="19" t="s">
        <v>3782</v>
      </c>
      <c r="E177" s="63" t="s">
        <v>3783</v>
      </c>
      <c r="F177" s="63" t="s">
        <v>2521</v>
      </c>
      <c r="G177" s="65" t="s">
        <v>270</v>
      </c>
      <c r="H177" s="65">
        <v>9</v>
      </c>
      <c r="I177" s="65">
        <v>26</v>
      </c>
      <c r="J177" s="65">
        <v>112</v>
      </c>
      <c r="K177" s="23">
        <v>42.251170999999999</v>
      </c>
      <c r="L177" s="23">
        <v>-110.163321</v>
      </c>
      <c r="M177" s="61" t="s">
        <v>1387</v>
      </c>
      <c r="N177" s="63" t="s">
        <v>1388</v>
      </c>
      <c r="O177" s="63"/>
      <c r="P177" s="63" t="s">
        <v>2228</v>
      </c>
      <c r="Q177" s="63"/>
      <c r="R177" s="63"/>
      <c r="S177" s="55">
        <f>IF(U177&gt;0,V177-U177,"")</f>
        <v>243</v>
      </c>
      <c r="T177" s="63"/>
      <c r="U177" s="66">
        <v>6596</v>
      </c>
      <c r="V177" s="63">
        <v>6839</v>
      </c>
      <c r="W177" s="66">
        <v>7005</v>
      </c>
      <c r="X177" s="66">
        <v>6956</v>
      </c>
      <c r="Y177" s="63" t="s">
        <v>3852</v>
      </c>
      <c r="Z177" s="64"/>
      <c r="AA177" s="63">
        <v>6.28</v>
      </c>
      <c r="AB177" s="63"/>
      <c r="AC177" s="63">
        <v>347</v>
      </c>
      <c r="AD177" s="63">
        <v>169</v>
      </c>
      <c r="AE177" s="63">
        <v>6468</v>
      </c>
      <c r="AF177" s="63">
        <v>0</v>
      </c>
      <c r="AG177" s="63"/>
      <c r="AH177" s="63">
        <v>10120</v>
      </c>
      <c r="AI177" s="63">
        <v>1296</v>
      </c>
      <c r="AJ177" s="63">
        <v>0</v>
      </c>
      <c r="AK177" s="63">
        <v>0</v>
      </c>
      <c r="AL177" s="63">
        <v>280</v>
      </c>
      <c r="AM177" s="63">
        <v>18708</v>
      </c>
      <c r="AN177" s="63"/>
      <c r="AO177" s="63" t="s">
        <v>7173</v>
      </c>
      <c r="AP177" s="17">
        <f t="shared" si="50"/>
        <v>17.315300000000001</v>
      </c>
      <c r="AQ177" s="17">
        <f t="shared" si="51"/>
        <v>13.90701</v>
      </c>
      <c r="AR177" s="17">
        <f t="shared" si="70"/>
        <v>281.358</v>
      </c>
      <c r="AS177" s="17">
        <f t="shared" si="52"/>
        <v>0</v>
      </c>
      <c r="AT177" s="17">
        <f t="shared" si="53"/>
        <v>312.58031</v>
      </c>
      <c r="AU177" s="5">
        <f t="shared" si="54"/>
        <v>285.48519999999996</v>
      </c>
      <c r="AV177" s="5">
        <f t="shared" si="55"/>
        <v>21.241439999999997</v>
      </c>
      <c r="AW177" s="5">
        <f>IF(AJ177&gt;0,AJ177*0.03333,0)</f>
        <v>0</v>
      </c>
      <c r="AX177" s="5">
        <f>IF(AK177&gt;0,AK177*0.0588,0)</f>
        <v>0</v>
      </c>
      <c r="AY177" s="5">
        <f t="shared" si="56"/>
        <v>5.8296000000000001</v>
      </c>
      <c r="AZ177" s="5">
        <f t="shared" si="57"/>
        <v>312.55624</v>
      </c>
      <c r="BA177" s="7">
        <f t="shared" si="58"/>
        <v>3.8503587736142944E-5</v>
      </c>
      <c r="BB177" s="62">
        <f t="shared" si="59"/>
        <v>18680</v>
      </c>
      <c r="BC177" s="28">
        <f t="shared" si="60"/>
        <v>-7.4890339146250129E-4</v>
      </c>
      <c r="BD177" s="32">
        <f t="shared" si="61"/>
        <v>5.5394723999090026E-2</v>
      </c>
      <c r="BE177" s="32">
        <f t="shared" si="62"/>
        <v>4.449099816939845E-2</v>
      </c>
      <c r="BF177" s="35">
        <f t="shared" si="63"/>
        <v>0.90011427783151154</v>
      </c>
      <c r="BG177" s="36">
        <f t="shared" si="64"/>
        <v>0.91338825934174261</v>
      </c>
      <c r="BH177" s="33">
        <f t="shared" si="65"/>
        <v>6.7960377306816838E-2</v>
      </c>
      <c r="BI177" s="33">
        <f t="shared" si="66"/>
        <v>1.8651363351440367E-2</v>
      </c>
      <c r="BJ177" s="63">
        <v>0</v>
      </c>
      <c r="BK177" s="63">
        <v>28</v>
      </c>
      <c r="BL177" s="63">
        <v>0</v>
      </c>
      <c r="BM177" s="63">
        <v>0</v>
      </c>
      <c r="BN177" s="63">
        <v>0</v>
      </c>
      <c r="BO177" s="63">
        <v>0</v>
      </c>
      <c r="BP177" s="63">
        <v>0</v>
      </c>
      <c r="BQ177" s="63">
        <v>0</v>
      </c>
      <c r="BR177" s="63">
        <v>0</v>
      </c>
      <c r="BS177" s="63">
        <v>0</v>
      </c>
      <c r="BT177" s="63">
        <v>0</v>
      </c>
      <c r="BU177" s="63">
        <v>0</v>
      </c>
      <c r="BV177" s="63">
        <v>0</v>
      </c>
      <c r="BW177" s="63">
        <v>0</v>
      </c>
      <c r="BX177" s="63"/>
      <c r="BY177" s="63"/>
      <c r="BZ177" s="63"/>
      <c r="CA177" s="63"/>
      <c r="CB177" s="63"/>
      <c r="CC177" s="63"/>
      <c r="CD177" s="63"/>
      <c r="CE177" s="63"/>
      <c r="CF177" s="63"/>
      <c r="CG177" s="63"/>
      <c r="CH177" s="63"/>
      <c r="CI177" s="63"/>
      <c r="CJ177" s="63"/>
      <c r="CK177" s="63"/>
      <c r="CL177" s="63"/>
      <c r="CM177" s="63" t="s">
        <v>3852</v>
      </c>
      <c r="CN177" s="63"/>
      <c r="CO177" s="63" t="s">
        <v>7210</v>
      </c>
      <c r="CP177" s="66"/>
      <c r="CQ177" s="64">
        <v>39134</v>
      </c>
      <c r="CR177" s="78" t="s">
        <v>2038</v>
      </c>
      <c r="CS177" s="78" t="s">
        <v>2038</v>
      </c>
    </row>
    <row r="178" spans="1:97">
      <c r="A178" s="63" t="s">
        <v>3591</v>
      </c>
      <c r="B178" s="63" t="s">
        <v>1425</v>
      </c>
      <c r="C178" s="63">
        <v>2701</v>
      </c>
      <c r="D178" s="19" t="s">
        <v>3782</v>
      </c>
      <c r="E178" s="63" t="s">
        <v>3783</v>
      </c>
      <c r="F178" s="63" t="s">
        <v>5045</v>
      </c>
      <c r="G178" s="65" t="s">
        <v>272</v>
      </c>
      <c r="H178" s="65">
        <v>23</v>
      </c>
      <c r="I178" s="65">
        <v>26</v>
      </c>
      <c r="J178" s="65">
        <v>112</v>
      </c>
      <c r="K178" s="23">
        <v>42.215449999999997</v>
      </c>
      <c r="L178" s="23">
        <v>-110.12084</v>
      </c>
      <c r="M178" s="61" t="s">
        <v>1426</v>
      </c>
      <c r="N178" s="63" t="s">
        <v>1427</v>
      </c>
      <c r="O178" s="63"/>
      <c r="P178" s="63" t="s">
        <v>2228</v>
      </c>
      <c r="Q178" s="63"/>
      <c r="R178" s="63"/>
      <c r="S178" s="55" t="str">
        <f>IF(U178&gt;0,V178-U178,"")</f>
        <v/>
      </c>
      <c r="T178" s="63"/>
      <c r="U178" s="66"/>
      <c r="V178" s="63"/>
      <c r="W178" s="66">
        <v>8320</v>
      </c>
      <c r="X178" s="66">
        <v>8250</v>
      </c>
      <c r="Y178" s="63"/>
      <c r="Z178" s="64">
        <v>36577</v>
      </c>
      <c r="AA178" s="63">
        <v>7.47</v>
      </c>
      <c r="AB178" s="63"/>
      <c r="AC178" s="63">
        <v>2.5</v>
      </c>
      <c r="AD178" s="63">
        <v>0.1</v>
      </c>
      <c r="AE178" s="63">
        <v>175</v>
      </c>
      <c r="AF178" s="63">
        <v>5.2</v>
      </c>
      <c r="AG178" s="63"/>
      <c r="AH178" s="63">
        <v>162</v>
      </c>
      <c r="AI178" s="63">
        <v>117</v>
      </c>
      <c r="AJ178" s="63"/>
      <c r="AK178" s="63"/>
      <c r="AL178" s="63">
        <v>4.0999999999999996</v>
      </c>
      <c r="AM178" s="63">
        <v>660</v>
      </c>
      <c r="AN178" s="63"/>
      <c r="AO178" s="63" t="s">
        <v>5902</v>
      </c>
      <c r="AP178" s="17">
        <f t="shared" si="50"/>
        <v>0.12475</v>
      </c>
      <c r="AQ178" s="17">
        <f t="shared" si="51"/>
        <v>8.2290000000000002E-3</v>
      </c>
      <c r="AR178" s="17">
        <f t="shared" si="70"/>
        <v>7.6124999999999998</v>
      </c>
      <c r="AS178" s="17">
        <f t="shared" si="52"/>
        <v>0.133016</v>
      </c>
      <c r="AT178" s="17">
        <f t="shared" si="53"/>
        <v>7.8784949999999991</v>
      </c>
      <c r="AU178" s="5">
        <f t="shared" si="54"/>
        <v>4.5700199999999995</v>
      </c>
      <c r="AV178" s="5">
        <f t="shared" si="55"/>
        <v>1.9176299999999997</v>
      </c>
      <c r="AW178" s="5">
        <f>IF(AJ178&gt;0,AJ178*0.03333,0)</f>
        <v>0</v>
      </c>
      <c r="AX178" s="5">
        <f>IF(AK178&gt;0,AK178*0.0588,0)</f>
        <v>0</v>
      </c>
      <c r="AY178" s="5">
        <f t="shared" si="56"/>
        <v>8.5361999999999993E-2</v>
      </c>
      <c r="AZ178" s="5">
        <f t="shared" si="57"/>
        <v>6.5730119999999994</v>
      </c>
      <c r="BA178" s="7">
        <f t="shared" si="58"/>
        <v>9.0335423149987035E-2</v>
      </c>
      <c r="BB178" s="62">
        <f t="shared" si="59"/>
        <v>465.9</v>
      </c>
      <c r="BC178" s="28">
        <f t="shared" si="60"/>
        <v>-0.17239541699973354</v>
      </c>
      <c r="BD178" s="32">
        <f t="shared" si="61"/>
        <v>1.5834242453666596E-2</v>
      </c>
      <c r="BE178" s="32">
        <f t="shared" si="62"/>
        <v>1.0444888268635064E-3</v>
      </c>
      <c r="BF178" s="35">
        <f t="shared" si="63"/>
        <v>0.98312126871946992</v>
      </c>
      <c r="BG178" s="37">
        <f t="shared" si="64"/>
        <v>0.69527029617472169</v>
      </c>
      <c r="BH178" s="33">
        <f t="shared" si="65"/>
        <v>0.29174296349983841</v>
      </c>
      <c r="BI178" s="33">
        <f t="shared" si="66"/>
        <v>1.2986740325439844E-2</v>
      </c>
      <c r="BJ178" s="63"/>
      <c r="BK178" s="63">
        <v>23.6</v>
      </c>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t="s">
        <v>1420</v>
      </c>
      <c r="CN178" s="63">
        <v>221</v>
      </c>
      <c r="CO178" s="63" t="s">
        <v>1428</v>
      </c>
      <c r="CP178" s="66"/>
      <c r="CQ178" s="64">
        <v>36614</v>
      </c>
      <c r="CR178" s="78" t="s">
        <v>2038</v>
      </c>
      <c r="CS178" s="78" t="s">
        <v>2038</v>
      </c>
    </row>
    <row r="179" spans="1:97">
      <c r="A179" s="63" t="s">
        <v>3591</v>
      </c>
      <c r="B179" s="63" t="s">
        <v>4163</v>
      </c>
      <c r="C179" s="63">
        <v>5838</v>
      </c>
      <c r="D179" s="19" t="s">
        <v>3782</v>
      </c>
      <c r="E179" s="63" t="s">
        <v>3804</v>
      </c>
      <c r="F179" s="63" t="s">
        <v>3793</v>
      </c>
      <c r="G179" s="65" t="s">
        <v>270</v>
      </c>
      <c r="H179" s="65">
        <v>31</v>
      </c>
      <c r="I179" s="65">
        <v>27</v>
      </c>
      <c r="J179" s="65">
        <v>112</v>
      </c>
      <c r="K179" s="23">
        <v>42.481042000000002</v>
      </c>
      <c r="L179" s="23">
        <v>-109.726619</v>
      </c>
      <c r="M179" s="61" t="s">
        <v>4164</v>
      </c>
      <c r="N179" s="63" t="s">
        <v>4165</v>
      </c>
      <c r="O179" s="63"/>
      <c r="P179" s="63" t="s">
        <v>2228</v>
      </c>
      <c r="Q179" s="63"/>
      <c r="R179" s="63"/>
      <c r="S179" s="55">
        <f>IF(U179&gt;0,V179-U179,"")</f>
        <v>481</v>
      </c>
      <c r="T179" s="63"/>
      <c r="U179" s="66">
        <v>5218</v>
      </c>
      <c r="V179" s="63">
        <v>5699</v>
      </c>
      <c r="W179" s="66"/>
      <c r="X179" s="66"/>
      <c r="Y179" s="63" t="s">
        <v>3852</v>
      </c>
      <c r="Z179" s="64"/>
      <c r="AA179" s="63">
        <v>742</v>
      </c>
      <c r="AB179" s="63"/>
      <c r="AC179" s="63">
        <v>385</v>
      </c>
      <c r="AD179" s="63">
        <v>73</v>
      </c>
      <c r="AE179" s="63">
        <v>7141</v>
      </c>
      <c r="AF179" s="63">
        <v>0</v>
      </c>
      <c r="AG179" s="63"/>
      <c r="AH179" s="63">
        <v>10940</v>
      </c>
      <c r="AI179" s="63">
        <v>1391</v>
      </c>
      <c r="AJ179" s="63">
        <v>0</v>
      </c>
      <c r="AK179" s="63">
        <v>0</v>
      </c>
      <c r="AL179" s="63">
        <v>213</v>
      </c>
      <c r="AM179" s="63">
        <v>20153</v>
      </c>
      <c r="AN179" s="63"/>
      <c r="AO179" s="63" t="s">
        <v>7173</v>
      </c>
      <c r="AP179" s="17">
        <f t="shared" si="50"/>
        <v>19.211500000000001</v>
      </c>
      <c r="AQ179" s="17">
        <f t="shared" si="51"/>
        <v>6.0071700000000003</v>
      </c>
      <c r="AR179" s="17">
        <f t="shared" si="70"/>
        <v>310.63349999999997</v>
      </c>
      <c r="AS179" s="17">
        <f t="shared" si="52"/>
        <v>0</v>
      </c>
      <c r="AT179" s="17">
        <f t="shared" si="53"/>
        <v>335.85217</v>
      </c>
      <c r="AU179" s="5">
        <f t="shared" si="54"/>
        <v>308.61739999999998</v>
      </c>
      <c r="AV179" s="5">
        <f t="shared" si="55"/>
        <v>22.798489999999997</v>
      </c>
      <c r="AW179" s="5">
        <f>IF(AJ179&gt;0,AJ179*0.03333,0)</f>
        <v>0</v>
      </c>
      <c r="AX179" s="5">
        <f>IF(AK179&gt;0,AK179*0.0588,0)</f>
        <v>0</v>
      </c>
      <c r="AY179" s="5">
        <f t="shared" si="56"/>
        <v>4.43466</v>
      </c>
      <c r="AZ179" s="5">
        <f t="shared" si="57"/>
        <v>335.85055</v>
      </c>
      <c r="BA179" s="7">
        <f t="shared" si="58"/>
        <v>2.4117812117875887E-6</v>
      </c>
      <c r="BB179" s="62">
        <f t="shared" si="59"/>
        <v>20143</v>
      </c>
      <c r="BC179" s="28">
        <f t="shared" si="60"/>
        <v>-2.4816358943815766E-4</v>
      </c>
      <c r="BD179" s="32">
        <f t="shared" si="61"/>
        <v>5.7202250621158711E-2</v>
      </c>
      <c r="BE179" s="32">
        <f t="shared" si="62"/>
        <v>1.7886351605231554E-2</v>
      </c>
      <c r="BF179" s="35">
        <f t="shared" si="63"/>
        <v>0.92491139777360964</v>
      </c>
      <c r="BG179" s="36">
        <f t="shared" si="64"/>
        <v>0.918912891463182</v>
      </c>
      <c r="BH179" s="33">
        <f t="shared" si="65"/>
        <v>6.7882842532191762E-2</v>
      </c>
      <c r="BI179" s="33">
        <f t="shared" si="66"/>
        <v>1.3204266004626165E-2</v>
      </c>
      <c r="BJ179" s="63">
        <v>0</v>
      </c>
      <c r="BK179" s="63">
        <v>10</v>
      </c>
      <c r="BL179" s="63">
        <v>0</v>
      </c>
      <c r="BM179" s="63">
        <v>0</v>
      </c>
      <c r="BN179" s="63">
        <v>0</v>
      </c>
      <c r="BO179" s="63">
        <v>0</v>
      </c>
      <c r="BP179" s="63">
        <v>0</v>
      </c>
      <c r="BQ179" s="63">
        <v>0</v>
      </c>
      <c r="BR179" s="63">
        <v>0</v>
      </c>
      <c r="BS179" s="63">
        <v>0</v>
      </c>
      <c r="BT179" s="63">
        <v>0</v>
      </c>
      <c r="BU179" s="63">
        <v>0</v>
      </c>
      <c r="BV179" s="63">
        <v>0</v>
      </c>
      <c r="BW179" s="63">
        <v>0</v>
      </c>
      <c r="BX179" s="63"/>
      <c r="BY179" s="63"/>
      <c r="BZ179" s="63">
        <v>300</v>
      </c>
      <c r="CA179" s="63"/>
      <c r="CB179" s="63"/>
      <c r="CC179" s="63"/>
      <c r="CD179" s="63"/>
      <c r="CE179" s="63"/>
      <c r="CF179" s="63"/>
      <c r="CG179" s="63"/>
      <c r="CH179" s="63"/>
      <c r="CI179" s="63"/>
      <c r="CJ179" s="63"/>
      <c r="CK179" s="63"/>
      <c r="CL179" s="63"/>
      <c r="CM179" s="63" t="s">
        <v>3852</v>
      </c>
      <c r="CN179" s="63"/>
      <c r="CO179" s="63" t="s">
        <v>3099</v>
      </c>
      <c r="CP179" s="66"/>
      <c r="CQ179" s="64">
        <v>39142</v>
      </c>
      <c r="CR179" s="78" t="s">
        <v>2038</v>
      </c>
      <c r="CS179" s="78" t="s">
        <v>2038</v>
      </c>
    </row>
    <row r="180" spans="1:97">
      <c r="A180" s="63" t="s">
        <v>3591</v>
      </c>
      <c r="B180" s="63" t="s">
        <v>4208</v>
      </c>
      <c r="C180" s="63">
        <v>2196</v>
      </c>
      <c r="D180" s="19" t="s">
        <v>3782</v>
      </c>
      <c r="E180" s="63" t="s">
        <v>3804</v>
      </c>
      <c r="F180" s="63"/>
      <c r="G180" s="65" t="s">
        <v>3592</v>
      </c>
      <c r="H180" s="65">
        <v>33</v>
      </c>
      <c r="I180" s="65">
        <v>27</v>
      </c>
      <c r="J180" s="65">
        <v>113</v>
      </c>
      <c r="K180" s="23">
        <v>42.409709999999997</v>
      </c>
      <c r="L180" s="23">
        <v>-110.25009</v>
      </c>
      <c r="M180" s="61" t="s">
        <v>4209</v>
      </c>
      <c r="N180" s="63" t="s">
        <v>4210</v>
      </c>
      <c r="O180" s="63"/>
      <c r="P180" s="63" t="s">
        <v>2228</v>
      </c>
      <c r="Q180" s="63"/>
      <c r="R180" s="63"/>
      <c r="S180" s="55" t="str">
        <f>IF(U180&gt;0,V180-U180,"")</f>
        <v/>
      </c>
      <c r="T180" s="63"/>
      <c r="U180" s="66"/>
      <c r="V180" s="63"/>
      <c r="W180" s="66"/>
      <c r="X180" s="66"/>
      <c r="Y180" s="63"/>
      <c r="Z180" s="64">
        <v>33340</v>
      </c>
      <c r="AA180" s="63">
        <v>7.62</v>
      </c>
      <c r="AB180" s="63"/>
      <c r="AC180" s="63">
        <v>466</v>
      </c>
      <c r="AD180" s="63">
        <v>118</v>
      </c>
      <c r="AE180" s="63">
        <v>7584</v>
      </c>
      <c r="AF180" s="63">
        <v>103</v>
      </c>
      <c r="AG180" s="63"/>
      <c r="AH180" s="63">
        <v>12100</v>
      </c>
      <c r="AI180" s="63">
        <v>1069</v>
      </c>
      <c r="AJ180" s="63">
        <v>0</v>
      </c>
      <c r="AK180" s="63">
        <v>0</v>
      </c>
      <c r="AL180" s="63">
        <v>0</v>
      </c>
      <c r="AM180" s="63">
        <v>23296</v>
      </c>
      <c r="AN180" s="63"/>
      <c r="AO180" s="63" t="s">
        <v>7173</v>
      </c>
      <c r="AP180" s="17">
        <f t="shared" si="50"/>
        <v>23.253399999999999</v>
      </c>
      <c r="AQ180" s="17">
        <f t="shared" si="51"/>
        <v>9.7102199999999996</v>
      </c>
      <c r="AR180" s="17">
        <f t="shared" si="70"/>
        <v>329.904</v>
      </c>
      <c r="AS180" s="17">
        <f t="shared" si="52"/>
        <v>2.6347399999999999</v>
      </c>
      <c r="AT180" s="17">
        <f t="shared" si="53"/>
        <v>365.50236000000001</v>
      </c>
      <c r="AU180" s="5">
        <f t="shared" si="54"/>
        <v>341.34100000000001</v>
      </c>
      <c r="AV180" s="5">
        <f t="shared" si="55"/>
        <v>17.520909999999997</v>
      </c>
      <c r="AW180" s="5">
        <f>IF(AJ180&gt;0,AJ180*0.03333,0)</f>
        <v>0</v>
      </c>
      <c r="AX180" s="5">
        <f>IF(AK180&gt;0,AK180*0.0588,0)</f>
        <v>0</v>
      </c>
      <c r="AY180" s="5">
        <f t="shared" si="56"/>
        <v>0</v>
      </c>
      <c r="AZ180" s="5">
        <f t="shared" si="57"/>
        <v>358.86191000000002</v>
      </c>
      <c r="BA180" s="7">
        <f t="shared" si="58"/>
        <v>9.1672798825375348E-3</v>
      </c>
      <c r="BB180" s="62">
        <f t="shared" si="59"/>
        <v>21440</v>
      </c>
      <c r="BC180" s="28">
        <f t="shared" si="60"/>
        <v>-4.1487839771101577E-2</v>
      </c>
      <c r="BD180" s="32">
        <f t="shared" si="61"/>
        <v>6.3620382642672946E-2</v>
      </c>
      <c r="BE180" s="32">
        <f t="shared" si="62"/>
        <v>2.6566777845155362E-2</v>
      </c>
      <c r="BF180" s="35">
        <f t="shared" si="63"/>
        <v>0.90981283951217173</v>
      </c>
      <c r="BG180" s="36">
        <f t="shared" si="64"/>
        <v>0.95117645670447437</v>
      </c>
      <c r="BH180" s="33">
        <f t="shared" si="65"/>
        <v>4.8823543295525559E-2</v>
      </c>
      <c r="BI180" s="33">
        <f t="shared" si="66"/>
        <v>0</v>
      </c>
      <c r="BJ180" s="63">
        <v>0</v>
      </c>
      <c r="BK180" s="63">
        <v>4.5</v>
      </c>
      <c r="BL180" s="63">
        <v>0</v>
      </c>
      <c r="BM180" s="63">
        <v>19939.400000000001</v>
      </c>
      <c r="BN180" s="63">
        <v>0</v>
      </c>
      <c r="BO180" s="63"/>
      <c r="BP180" s="63">
        <v>0</v>
      </c>
      <c r="BQ180" s="63">
        <v>0</v>
      </c>
      <c r="BR180" s="63">
        <v>0</v>
      </c>
      <c r="BS180" s="63">
        <v>0</v>
      </c>
      <c r="BT180" s="63">
        <v>0</v>
      </c>
      <c r="BU180" s="63">
        <v>0</v>
      </c>
      <c r="BV180" s="63">
        <v>0</v>
      </c>
      <c r="BW180" s="63">
        <v>0</v>
      </c>
      <c r="BX180" s="63"/>
      <c r="BY180" s="63"/>
      <c r="BZ180" s="63"/>
      <c r="CA180" s="63"/>
      <c r="CB180" s="63"/>
      <c r="CC180" s="63"/>
      <c r="CD180" s="63"/>
      <c r="CE180" s="63"/>
      <c r="CF180" s="63"/>
      <c r="CG180" s="63"/>
      <c r="CH180" s="63"/>
      <c r="CI180" s="63"/>
      <c r="CJ180" s="63"/>
      <c r="CK180" s="63"/>
      <c r="CL180" s="63"/>
      <c r="CM180" s="63" t="s">
        <v>1439</v>
      </c>
      <c r="CN180" s="63">
        <v>19910412</v>
      </c>
      <c r="CO180" s="63" t="s">
        <v>4211</v>
      </c>
      <c r="CP180" s="66"/>
      <c r="CQ180" s="64">
        <v>33392</v>
      </c>
      <c r="CR180" s="78" t="s">
        <v>2038</v>
      </c>
      <c r="CS180" s="78" t="s">
        <v>2038</v>
      </c>
    </row>
    <row r="181" spans="1:97">
      <c r="A181" s="16" t="s">
        <v>3590</v>
      </c>
      <c r="B181" s="16" t="s">
        <v>1154</v>
      </c>
      <c r="C181" s="19">
        <v>49001850</v>
      </c>
      <c r="D181" s="19" t="s">
        <v>3782</v>
      </c>
      <c r="E181" s="19" t="s">
        <v>3804</v>
      </c>
      <c r="F181" s="19" t="s">
        <v>5215</v>
      </c>
      <c r="G181" s="47"/>
      <c r="H181" s="47" t="s">
        <v>5216</v>
      </c>
      <c r="I181" s="47" t="s">
        <v>5454</v>
      </c>
      <c r="J181" s="47" t="s">
        <v>5474</v>
      </c>
      <c r="K181" s="23">
        <v>43.057209999999998</v>
      </c>
      <c r="L181" s="23">
        <v>-109.87691</v>
      </c>
      <c r="M181" s="61" t="s">
        <v>5217</v>
      </c>
      <c r="N181" s="19" t="s">
        <v>5218</v>
      </c>
      <c r="P181" s="19" t="s">
        <v>2228</v>
      </c>
      <c r="Q181" s="55">
        <v>22</v>
      </c>
      <c r="R181" s="55">
        <v>678</v>
      </c>
      <c r="S181" s="55">
        <f t="shared" ref="S181:S186" si="71">V181-U181</f>
        <v>2</v>
      </c>
      <c r="T181" s="19"/>
      <c r="U181" s="55">
        <v>4886</v>
      </c>
      <c r="V181" s="55">
        <v>4888</v>
      </c>
      <c r="W181" s="55">
        <v>6650</v>
      </c>
      <c r="X181" s="55"/>
      <c r="Y181" s="51" t="s">
        <v>5220</v>
      </c>
      <c r="Z181" s="40">
        <v>23683</v>
      </c>
      <c r="AA181" s="52">
        <v>8</v>
      </c>
      <c r="AB181" s="19" t="s">
        <v>3789</v>
      </c>
      <c r="AC181" s="19">
        <v>28</v>
      </c>
      <c r="AD181" s="19">
        <v>10</v>
      </c>
      <c r="AE181" s="19">
        <v>806</v>
      </c>
      <c r="AF181" s="19">
        <v>9</v>
      </c>
      <c r="AG181" s="19">
        <v>-3</v>
      </c>
      <c r="AH181" s="19">
        <v>100</v>
      </c>
      <c r="AI181" s="19">
        <v>1708</v>
      </c>
      <c r="AJ181" s="19"/>
      <c r="AK181" s="19"/>
      <c r="AL181" s="19">
        <v>320</v>
      </c>
      <c r="AM181" s="19">
        <v>2115</v>
      </c>
      <c r="AP181" s="17">
        <f t="shared" si="50"/>
        <v>1.3972</v>
      </c>
      <c r="AQ181" s="17">
        <f t="shared" si="51"/>
        <v>0.82289999999999996</v>
      </c>
      <c r="AR181" s="17">
        <f t="shared" si="70"/>
        <v>35.061</v>
      </c>
      <c r="AS181" s="17">
        <f t="shared" si="52"/>
        <v>0.23021999999999998</v>
      </c>
      <c r="AT181" s="17">
        <f t="shared" si="53"/>
        <v>37.511320000000005</v>
      </c>
      <c r="AU181" s="5">
        <f t="shared" si="54"/>
        <v>2.8209999999999997</v>
      </c>
      <c r="AV181" s="5">
        <f t="shared" si="55"/>
        <v>27.994119999999999</v>
      </c>
      <c r="AW181" s="5"/>
      <c r="AX181" s="5"/>
      <c r="AY181" s="5">
        <f t="shared" si="56"/>
        <v>6.6624000000000008</v>
      </c>
      <c r="AZ181" s="5">
        <f t="shared" si="57"/>
        <v>37.477519999999998</v>
      </c>
      <c r="BA181" s="7">
        <f t="shared" si="58"/>
        <v>4.5073373584664716E-4</v>
      </c>
      <c r="BB181" s="62">
        <f t="shared" si="59"/>
        <v>2978</v>
      </c>
      <c r="BC181" s="6">
        <f t="shared" si="60"/>
        <v>0.16944826232083252</v>
      </c>
      <c r="BD181" s="32">
        <f t="shared" si="61"/>
        <v>3.7247422911270513E-2</v>
      </c>
      <c r="BE181" s="32">
        <f t="shared" si="62"/>
        <v>2.1937377836876971E-2</v>
      </c>
      <c r="BF181" s="35">
        <f t="shared" si="63"/>
        <v>0.94081519925185242</v>
      </c>
      <c r="BG181" s="33">
        <f t="shared" si="64"/>
        <v>7.5271789595469499E-2</v>
      </c>
      <c r="BH181" s="36">
        <f t="shared" si="65"/>
        <v>0.74695764287498212</v>
      </c>
      <c r="BI181" s="33">
        <f t="shared" si="66"/>
        <v>0.1777705675295484</v>
      </c>
      <c r="CM181" s="51" t="s">
        <v>5221</v>
      </c>
      <c r="CR181" s="78" t="s">
        <v>2038</v>
      </c>
      <c r="CS181" s="78" t="s">
        <v>2038</v>
      </c>
    </row>
    <row r="182" spans="1:97">
      <c r="A182" s="20" t="s">
        <v>3590</v>
      </c>
      <c r="B182" s="16" t="s">
        <v>1153</v>
      </c>
      <c r="C182" s="19">
        <v>49124945</v>
      </c>
      <c r="D182" s="19" t="s">
        <v>3782</v>
      </c>
      <c r="E182" s="19" t="s">
        <v>1707</v>
      </c>
      <c r="G182" s="47"/>
      <c r="H182" s="47" t="s">
        <v>3859</v>
      </c>
      <c r="I182" s="47" t="s">
        <v>5464</v>
      </c>
      <c r="J182" s="47" t="s">
        <v>5484</v>
      </c>
      <c r="K182" s="23">
        <v>41.814749999999997</v>
      </c>
      <c r="L182" s="23">
        <v>-108.95251</v>
      </c>
      <c r="M182" s="61" t="s">
        <v>2313</v>
      </c>
      <c r="N182" s="19" t="s">
        <v>3901</v>
      </c>
      <c r="O182" s="40">
        <v>27729</v>
      </c>
      <c r="P182" s="19" t="s">
        <v>2228</v>
      </c>
      <c r="Q182" s="55"/>
      <c r="R182" s="55"/>
      <c r="S182" s="55">
        <f t="shared" si="71"/>
        <v>30</v>
      </c>
      <c r="T182" s="19"/>
      <c r="U182" s="55">
        <v>7563</v>
      </c>
      <c r="V182" s="55">
        <v>7593</v>
      </c>
      <c r="W182" s="55">
        <v>8993</v>
      </c>
      <c r="X182" s="55"/>
      <c r="Y182" s="51" t="s">
        <v>3798</v>
      </c>
      <c r="Z182" s="40">
        <v>27759</v>
      </c>
      <c r="AA182" s="52">
        <v>7.9000000953674316</v>
      </c>
      <c r="AB182" s="19" t="s">
        <v>3789</v>
      </c>
      <c r="AC182" s="19">
        <v>416</v>
      </c>
      <c r="AD182" s="19">
        <v>102</v>
      </c>
      <c r="AE182" s="19">
        <v>8471</v>
      </c>
      <c r="AF182" s="19">
        <v>-3</v>
      </c>
      <c r="AG182" s="19">
        <v>-3</v>
      </c>
      <c r="AH182" s="19">
        <v>13800</v>
      </c>
      <c r="AI182" s="19">
        <v>508</v>
      </c>
      <c r="AJ182" s="19"/>
      <c r="AK182" s="19"/>
      <c r="AL182" s="19">
        <v>7</v>
      </c>
      <c r="AM182" s="19">
        <v>23304</v>
      </c>
      <c r="AO182" s="19" t="s">
        <v>4439</v>
      </c>
      <c r="AP182" s="17">
        <f t="shared" si="50"/>
        <v>20.758400000000002</v>
      </c>
      <c r="AQ182" s="17">
        <f t="shared" si="51"/>
        <v>8.39358</v>
      </c>
      <c r="AR182" s="17">
        <f t="shared" si="70"/>
        <v>368.48849999999999</v>
      </c>
      <c r="AS182" s="17">
        <f t="shared" si="52"/>
        <v>0</v>
      </c>
      <c r="AT182" s="17">
        <f t="shared" si="53"/>
        <v>397.64047999999997</v>
      </c>
      <c r="AU182" s="5">
        <f t="shared" si="54"/>
        <v>389.298</v>
      </c>
      <c r="AV182" s="5">
        <f t="shared" si="55"/>
        <v>8.3261199999999995</v>
      </c>
      <c r="AW182" s="5"/>
      <c r="AX182" s="5"/>
      <c r="AY182" s="5">
        <f t="shared" si="56"/>
        <v>0.14574000000000001</v>
      </c>
      <c r="AZ182" s="5">
        <f t="shared" si="57"/>
        <v>397.76985999999999</v>
      </c>
      <c r="BA182" s="7">
        <f t="shared" si="58"/>
        <v>-1.6265818219062382E-4</v>
      </c>
      <c r="BB182" s="62">
        <f t="shared" si="59"/>
        <v>23298</v>
      </c>
      <c r="BC182" s="6">
        <f t="shared" si="60"/>
        <v>-1.2874983906270118E-4</v>
      </c>
      <c r="BD182" s="32">
        <f t="shared" si="61"/>
        <v>5.2203940604839835E-2</v>
      </c>
      <c r="BE182" s="32">
        <f t="shared" si="62"/>
        <v>2.110846461104765E-2</v>
      </c>
      <c r="BF182" s="35">
        <f t="shared" si="63"/>
        <v>0.92668759478411256</v>
      </c>
      <c r="BG182" s="36">
        <f t="shared" si="64"/>
        <v>0.97870160398779338</v>
      </c>
      <c r="BH182" s="33">
        <f t="shared" si="65"/>
        <v>2.0932003244288039E-2</v>
      </c>
      <c r="BI182" s="33">
        <f t="shared" si="66"/>
        <v>3.6639276791861509E-4</v>
      </c>
      <c r="CM182" s="51" t="s">
        <v>2430</v>
      </c>
      <c r="CR182" s="78" t="s">
        <v>2042</v>
      </c>
      <c r="CS182" s="78" t="s">
        <v>2042</v>
      </c>
    </row>
    <row r="183" spans="1:97">
      <c r="A183" s="16" t="s">
        <v>3590</v>
      </c>
      <c r="B183" s="16" t="s">
        <v>1155</v>
      </c>
      <c r="C183" s="19">
        <v>49003911</v>
      </c>
      <c r="D183" s="19" t="s">
        <v>3782</v>
      </c>
      <c r="E183" s="19" t="s">
        <v>1831</v>
      </c>
      <c r="F183" s="19" t="s">
        <v>2528</v>
      </c>
      <c r="G183" s="47"/>
      <c r="H183" s="47" t="s">
        <v>3790</v>
      </c>
      <c r="I183" s="47" t="s">
        <v>5460</v>
      </c>
      <c r="J183" s="47" t="s">
        <v>5492</v>
      </c>
      <c r="K183" s="23">
        <v>41.277239999999999</v>
      </c>
      <c r="L183" s="23">
        <v>-110.60089000000001</v>
      </c>
      <c r="M183" s="61" t="s">
        <v>1832</v>
      </c>
      <c r="N183" s="19" t="s">
        <v>4859</v>
      </c>
      <c r="P183" s="19" t="s">
        <v>4861</v>
      </c>
      <c r="Q183" s="55"/>
      <c r="R183" s="55">
        <v>39</v>
      </c>
      <c r="S183" s="55">
        <f t="shared" si="71"/>
        <v>100</v>
      </c>
      <c r="T183" s="31" t="s">
        <v>2505</v>
      </c>
      <c r="U183" s="55">
        <v>3490</v>
      </c>
      <c r="V183" s="55">
        <v>3590</v>
      </c>
      <c r="W183" s="55">
        <v>4326</v>
      </c>
      <c r="X183" s="55"/>
      <c r="Y183" s="51" t="s">
        <v>3798</v>
      </c>
      <c r="Z183" s="40">
        <v>23588</v>
      </c>
      <c r="AA183" s="52">
        <v>7.0999999046325684</v>
      </c>
      <c r="AB183" s="19" t="s">
        <v>3789</v>
      </c>
      <c r="AC183" s="19">
        <v>528</v>
      </c>
      <c r="AD183" s="19">
        <v>596</v>
      </c>
      <c r="AE183" s="19">
        <v>3494</v>
      </c>
      <c r="AF183" s="19">
        <v>362</v>
      </c>
      <c r="AG183" s="19">
        <v>-3</v>
      </c>
      <c r="AH183" s="19">
        <v>4700</v>
      </c>
      <c r="AI183" s="19">
        <v>2574</v>
      </c>
      <c r="AJ183" s="19"/>
      <c r="AK183" s="19"/>
      <c r="AL183" s="19">
        <v>3000</v>
      </c>
      <c r="AM183" s="19">
        <v>13952</v>
      </c>
      <c r="AP183" s="17">
        <f t="shared" si="50"/>
        <v>26.347200000000001</v>
      </c>
      <c r="AQ183" s="17">
        <f t="shared" si="51"/>
        <v>49.044840000000001</v>
      </c>
      <c r="AR183" s="17">
        <f t="shared" si="70"/>
        <v>151.98899999999998</v>
      </c>
      <c r="AS183" s="17">
        <f t="shared" si="52"/>
        <v>9.2599599999999995</v>
      </c>
      <c r="AT183" s="17">
        <f t="shared" si="53"/>
        <v>236.64099999999999</v>
      </c>
      <c r="AU183" s="5">
        <f t="shared" si="54"/>
        <v>132.58699999999999</v>
      </c>
      <c r="AV183" s="5">
        <f t="shared" si="55"/>
        <v>42.187859999999993</v>
      </c>
      <c r="AW183" s="5"/>
      <c r="AX183" s="5"/>
      <c r="AY183" s="5">
        <f t="shared" si="56"/>
        <v>62.460000000000008</v>
      </c>
      <c r="AZ183" s="5">
        <f t="shared" si="57"/>
        <v>237.23486</v>
      </c>
      <c r="BA183" s="7">
        <f t="shared" si="58"/>
        <v>-1.2531974091273747E-3</v>
      </c>
      <c r="BB183" s="62">
        <f t="shared" si="59"/>
        <v>15251</v>
      </c>
      <c r="BC183" s="6">
        <f t="shared" si="60"/>
        <v>4.4481731328973054E-2</v>
      </c>
      <c r="BD183" s="32">
        <f t="shared" si="61"/>
        <v>0.11133827189709307</v>
      </c>
      <c r="BE183" s="32">
        <f t="shared" si="62"/>
        <v>0.20725419517327937</v>
      </c>
      <c r="BF183" s="45">
        <f t="shared" si="63"/>
        <v>0.68140753292962752</v>
      </c>
      <c r="BG183" s="37">
        <f t="shared" si="64"/>
        <v>0.55888498005731535</v>
      </c>
      <c r="BH183" s="33">
        <f t="shared" si="65"/>
        <v>0.17783162221606047</v>
      </c>
      <c r="BI183" s="33">
        <f t="shared" si="66"/>
        <v>0.26328339772662418</v>
      </c>
      <c r="CM183" s="51" t="s">
        <v>4863</v>
      </c>
      <c r="CR183" s="78" t="s">
        <v>2038</v>
      </c>
      <c r="CS183" s="78" t="s">
        <v>2038</v>
      </c>
    </row>
    <row r="184" spans="1:97">
      <c r="A184" s="16" t="s">
        <v>3590</v>
      </c>
      <c r="B184" s="16" t="s">
        <v>1155</v>
      </c>
      <c r="C184" s="19">
        <v>49003910</v>
      </c>
      <c r="D184" s="19" t="s">
        <v>3782</v>
      </c>
      <c r="E184" s="19" t="s">
        <v>1831</v>
      </c>
      <c r="F184" s="19" t="s">
        <v>2528</v>
      </c>
      <c r="G184" s="47"/>
      <c r="H184" s="47" t="s">
        <v>3790</v>
      </c>
      <c r="I184" s="47" t="s">
        <v>5460</v>
      </c>
      <c r="J184" s="47" t="s">
        <v>5492</v>
      </c>
      <c r="K184" s="23">
        <v>41.277239999999999</v>
      </c>
      <c r="L184" s="23">
        <v>-110.60089000000001</v>
      </c>
      <c r="M184" s="61" t="s">
        <v>1832</v>
      </c>
      <c r="N184" s="19" t="s">
        <v>4859</v>
      </c>
      <c r="P184" s="19" t="s">
        <v>4861</v>
      </c>
      <c r="Q184" s="55">
        <v>39</v>
      </c>
      <c r="R184" s="55">
        <v>341</v>
      </c>
      <c r="S184" s="55">
        <f t="shared" si="71"/>
        <v>24</v>
      </c>
      <c r="T184" s="19"/>
      <c r="U184" s="55">
        <v>3629</v>
      </c>
      <c r="V184" s="55">
        <v>3653</v>
      </c>
      <c r="W184" s="55">
        <v>4326</v>
      </c>
      <c r="X184" s="55"/>
      <c r="Y184" s="51" t="s">
        <v>3798</v>
      </c>
      <c r="Z184" s="40">
        <v>23602</v>
      </c>
      <c r="AA184" s="52">
        <v>7.8000001907348633</v>
      </c>
      <c r="AB184" s="19" t="s">
        <v>3789</v>
      </c>
      <c r="AC184" s="19">
        <v>792</v>
      </c>
      <c r="AD184" s="19">
        <v>462</v>
      </c>
      <c r="AE184" s="19">
        <v>3908</v>
      </c>
      <c r="AF184" s="19">
        <v>295</v>
      </c>
      <c r="AG184" s="19">
        <v>-3</v>
      </c>
      <c r="AH184" s="19">
        <v>3700</v>
      </c>
      <c r="AI184" s="19">
        <v>3526</v>
      </c>
      <c r="AJ184" s="19"/>
      <c r="AK184" s="19"/>
      <c r="AL184" s="19">
        <v>4500</v>
      </c>
      <c r="AM184" s="19">
        <v>15399</v>
      </c>
      <c r="AP184" s="17">
        <f t="shared" si="50"/>
        <v>39.520800000000001</v>
      </c>
      <c r="AQ184" s="17">
        <f t="shared" si="51"/>
        <v>38.017980000000001</v>
      </c>
      <c r="AR184" s="17">
        <f t="shared" si="70"/>
        <v>169.99799999999999</v>
      </c>
      <c r="AS184" s="17">
        <f t="shared" si="52"/>
        <v>7.5460999999999991</v>
      </c>
      <c r="AT184" s="17">
        <f t="shared" si="53"/>
        <v>255.08287999999999</v>
      </c>
      <c r="AU184" s="5">
        <f t="shared" si="54"/>
        <v>104.377</v>
      </c>
      <c r="AV184" s="5">
        <f t="shared" si="55"/>
        <v>57.791139999999992</v>
      </c>
      <c r="AW184" s="5"/>
      <c r="AX184" s="5"/>
      <c r="AY184" s="5">
        <f t="shared" si="56"/>
        <v>93.690000000000012</v>
      </c>
      <c r="AZ184" s="5">
        <f t="shared" si="57"/>
        <v>255.85813999999999</v>
      </c>
      <c r="BA184" s="7">
        <f t="shared" si="58"/>
        <v>-1.5173179871132737E-3</v>
      </c>
      <c r="BB184" s="62">
        <f t="shared" si="59"/>
        <v>17180</v>
      </c>
      <c r="BC184" s="6">
        <f t="shared" si="60"/>
        <v>5.4667116854415422E-2</v>
      </c>
      <c r="BD184" s="32">
        <f t="shared" si="61"/>
        <v>0.15493317309260426</v>
      </c>
      <c r="BE184" s="32">
        <f t="shared" si="62"/>
        <v>0.14904167617991457</v>
      </c>
      <c r="BF184" s="45">
        <f t="shared" si="63"/>
        <v>0.69602515072748117</v>
      </c>
      <c r="BG184" s="37">
        <f t="shared" si="64"/>
        <v>0.40794871720712111</v>
      </c>
      <c r="BH184" s="33">
        <f t="shared" si="65"/>
        <v>0.22587180536839668</v>
      </c>
      <c r="BI184" s="33">
        <f t="shared" si="66"/>
        <v>0.36617947742448226</v>
      </c>
      <c r="CM184" s="51" t="s">
        <v>4862</v>
      </c>
      <c r="CR184" s="78" t="s">
        <v>2038</v>
      </c>
      <c r="CS184" s="78" t="s">
        <v>2038</v>
      </c>
    </row>
    <row r="185" spans="1:97">
      <c r="A185" s="16" t="s">
        <v>3590</v>
      </c>
      <c r="B185" s="16" t="s">
        <v>1156</v>
      </c>
      <c r="C185" s="19">
        <v>49017391</v>
      </c>
      <c r="D185" s="19" t="s">
        <v>3782</v>
      </c>
      <c r="E185" s="19" t="s">
        <v>1831</v>
      </c>
      <c r="F185" s="19" t="s">
        <v>4879</v>
      </c>
      <c r="G185" s="65" t="s">
        <v>3594</v>
      </c>
      <c r="H185" s="47" t="s">
        <v>5234</v>
      </c>
      <c r="I185" s="47" t="s">
        <v>5461</v>
      </c>
      <c r="J185" s="47" t="s">
        <v>5492</v>
      </c>
      <c r="K185" s="23">
        <v>41.329300000000003</v>
      </c>
      <c r="L185" s="23">
        <v>-110.61901</v>
      </c>
      <c r="M185" s="61" t="s">
        <v>5034</v>
      </c>
      <c r="N185" s="19" t="s">
        <v>5036</v>
      </c>
      <c r="P185" s="4" t="s">
        <v>4861</v>
      </c>
      <c r="Q185" s="46" t="s">
        <v>2238</v>
      </c>
      <c r="R185" s="55">
        <v>117</v>
      </c>
      <c r="S185" s="55">
        <f t="shared" si="71"/>
        <v>11</v>
      </c>
      <c r="T185" s="19"/>
      <c r="U185" s="55">
        <v>3962</v>
      </c>
      <c r="V185" s="55">
        <v>3973</v>
      </c>
      <c r="W185" s="55">
        <v>4450</v>
      </c>
      <c r="X185" s="55"/>
      <c r="Y185" s="51" t="s">
        <v>3798</v>
      </c>
      <c r="Z185" s="40">
        <v>18906</v>
      </c>
      <c r="AA185" s="52">
        <v>6.8000001907348633</v>
      </c>
      <c r="AB185" s="19" t="s">
        <v>3789</v>
      </c>
      <c r="AC185" s="19">
        <v>172</v>
      </c>
      <c r="AD185" s="19">
        <v>874</v>
      </c>
      <c r="AE185" s="19">
        <v>4834</v>
      </c>
      <c r="AF185" s="19">
        <v>-3</v>
      </c>
      <c r="AG185" s="19">
        <v>-3</v>
      </c>
      <c r="AH185" s="19">
        <v>5400</v>
      </c>
      <c r="AI185" s="19">
        <v>3800</v>
      </c>
      <c r="AJ185" s="19"/>
      <c r="AK185" s="19"/>
      <c r="AL185" s="19">
        <v>3658</v>
      </c>
      <c r="AM185" s="19">
        <v>16809</v>
      </c>
      <c r="AP185" s="17">
        <f t="shared" si="50"/>
        <v>8.5828000000000007</v>
      </c>
      <c r="AQ185" s="17">
        <f t="shared" si="51"/>
        <v>71.921459999999996</v>
      </c>
      <c r="AR185" s="17">
        <f t="shared" si="70"/>
        <v>210.279</v>
      </c>
      <c r="AS185" s="17">
        <f t="shared" si="52"/>
        <v>0</v>
      </c>
      <c r="AT185" s="17">
        <f t="shared" si="53"/>
        <v>290.78325999999998</v>
      </c>
      <c r="AU185" s="5">
        <f t="shared" si="54"/>
        <v>152.334</v>
      </c>
      <c r="AV185" s="5">
        <f t="shared" si="55"/>
        <v>62.281999999999996</v>
      </c>
      <c r="AW185" s="5"/>
      <c r="AX185" s="5"/>
      <c r="AY185" s="5">
        <f t="shared" si="56"/>
        <v>76.159560000000013</v>
      </c>
      <c r="AZ185" s="5">
        <f t="shared" si="57"/>
        <v>290.77555999999998</v>
      </c>
      <c r="BA185" s="7">
        <f t="shared" si="58"/>
        <v>1.3240277225955955E-5</v>
      </c>
      <c r="BB185" s="62">
        <f t="shared" si="59"/>
        <v>18732</v>
      </c>
      <c r="BC185" s="6">
        <f t="shared" si="60"/>
        <v>5.4106524858613995E-2</v>
      </c>
      <c r="BD185" s="32">
        <f t="shared" si="61"/>
        <v>2.951614202275606E-2</v>
      </c>
      <c r="BE185" s="32">
        <f t="shared" si="62"/>
        <v>0.24733700282471557</v>
      </c>
      <c r="BF185" s="45">
        <f t="shared" si="63"/>
        <v>0.72314685515252841</v>
      </c>
      <c r="BG185" s="37">
        <f t="shared" si="64"/>
        <v>0.5238885964143617</v>
      </c>
      <c r="BH185" s="33">
        <f t="shared" si="65"/>
        <v>0.21419269212309314</v>
      </c>
      <c r="BI185" s="33">
        <f t="shared" si="66"/>
        <v>0.26191871146254525</v>
      </c>
      <c r="CM185" s="51" t="s">
        <v>3824</v>
      </c>
      <c r="CR185" s="78" t="s">
        <v>2038</v>
      </c>
      <c r="CS185" s="78" t="s">
        <v>2038</v>
      </c>
    </row>
    <row r="186" spans="1:97">
      <c r="A186" s="16" t="s">
        <v>3590</v>
      </c>
      <c r="B186" s="16" t="s">
        <v>426</v>
      </c>
      <c r="C186" s="19">
        <v>49008638</v>
      </c>
      <c r="D186" s="19" t="s">
        <v>3782</v>
      </c>
      <c r="E186" s="19" t="s">
        <v>3783</v>
      </c>
      <c r="F186" s="19" t="s">
        <v>2528</v>
      </c>
      <c r="G186" s="47"/>
      <c r="H186" s="47" t="s">
        <v>5226</v>
      </c>
      <c r="I186" s="47" t="s">
        <v>5442</v>
      </c>
      <c r="J186" s="47" t="s">
        <v>5470</v>
      </c>
      <c r="K186" s="23">
        <v>41.649619999999999</v>
      </c>
      <c r="L186" s="23">
        <v>-110.32942</v>
      </c>
      <c r="M186" s="61" t="s">
        <v>4977</v>
      </c>
      <c r="N186" s="19" t="s">
        <v>3894</v>
      </c>
      <c r="P186" s="4" t="s">
        <v>4882</v>
      </c>
      <c r="Q186" s="55"/>
      <c r="R186" s="55"/>
      <c r="S186" s="55">
        <f t="shared" si="71"/>
        <v>208</v>
      </c>
      <c r="T186" s="19"/>
      <c r="U186" s="55">
        <v>1070</v>
      </c>
      <c r="V186" s="55">
        <v>1278</v>
      </c>
      <c r="W186" s="55">
        <v>7577</v>
      </c>
      <c r="X186" s="55"/>
      <c r="Y186" s="51" t="s">
        <v>3852</v>
      </c>
      <c r="Z186" s="40">
        <v>25948</v>
      </c>
      <c r="AA186" s="52">
        <v>8.5</v>
      </c>
      <c r="AB186" s="19" t="s">
        <v>3789</v>
      </c>
      <c r="AC186" s="19">
        <v>2</v>
      </c>
      <c r="AD186" s="19">
        <v>3</v>
      </c>
      <c r="AE186" s="19">
        <v>1438</v>
      </c>
      <c r="AF186" s="19">
        <v>14</v>
      </c>
      <c r="AG186" s="19">
        <v>-3</v>
      </c>
      <c r="AH186" s="19">
        <v>336</v>
      </c>
      <c r="AI186" s="19">
        <v>1452</v>
      </c>
      <c r="AJ186" s="19"/>
      <c r="AK186" s="19"/>
      <c r="AL186" s="19">
        <v>731</v>
      </c>
      <c r="AM186" s="19">
        <v>3683</v>
      </c>
      <c r="AP186" s="17">
        <f t="shared" si="50"/>
        <v>9.98E-2</v>
      </c>
      <c r="AQ186" s="17">
        <f t="shared" si="51"/>
        <v>0.24687000000000001</v>
      </c>
      <c r="AR186" s="17">
        <f t="shared" si="70"/>
        <v>62.552999999999997</v>
      </c>
      <c r="AS186" s="17">
        <f t="shared" si="52"/>
        <v>0.35811999999999999</v>
      </c>
      <c r="AT186" s="17">
        <f t="shared" si="53"/>
        <v>63.25779</v>
      </c>
      <c r="AU186" s="5">
        <f t="shared" si="54"/>
        <v>9.4785599999999999</v>
      </c>
      <c r="AV186" s="5">
        <f t="shared" si="55"/>
        <v>23.798279999999998</v>
      </c>
      <c r="AW186" s="5"/>
      <c r="AX186" s="5"/>
      <c r="AY186" s="5">
        <f t="shared" si="56"/>
        <v>15.219420000000001</v>
      </c>
      <c r="AZ186" s="5">
        <f t="shared" si="57"/>
        <v>48.496259999999999</v>
      </c>
      <c r="BA186" s="7">
        <f t="shared" si="58"/>
        <v>0.13208944105381415</v>
      </c>
      <c r="BB186" s="62">
        <f t="shared" si="59"/>
        <v>3973</v>
      </c>
      <c r="BC186" s="6">
        <f t="shared" si="60"/>
        <v>3.787878787878788E-2</v>
      </c>
      <c r="BD186" s="32">
        <f t="shared" si="61"/>
        <v>1.5776713034078491E-3</v>
      </c>
      <c r="BE186" s="32">
        <f t="shared" si="62"/>
        <v>3.9026023514258088E-3</v>
      </c>
      <c r="BF186" s="35">
        <f t="shared" si="63"/>
        <v>0.99451972634516628</v>
      </c>
      <c r="BG186" s="33">
        <f t="shared" si="64"/>
        <v>0.19544929856446663</v>
      </c>
      <c r="BH186" s="37">
        <f t="shared" si="65"/>
        <v>0.49072402696620315</v>
      </c>
      <c r="BI186" s="33">
        <f t="shared" si="66"/>
        <v>0.31382667446933027</v>
      </c>
      <c r="CM186" s="51" t="s">
        <v>4978</v>
      </c>
      <c r="CR186" s="78" t="s">
        <v>2038</v>
      </c>
      <c r="CS186" s="78" t="s">
        <v>2038</v>
      </c>
    </row>
    <row r="187" spans="1:97">
      <c r="A187" s="63" t="s">
        <v>3591</v>
      </c>
      <c r="B187" s="63" t="s">
        <v>7175</v>
      </c>
      <c r="C187" s="63">
        <v>4432</v>
      </c>
      <c r="D187" s="19" t="s">
        <v>3782</v>
      </c>
      <c r="E187" s="63" t="s">
        <v>2393</v>
      </c>
      <c r="F187" s="63" t="s">
        <v>7176</v>
      </c>
      <c r="G187" s="65" t="s">
        <v>264</v>
      </c>
      <c r="H187" s="65">
        <v>7</v>
      </c>
      <c r="I187" s="65">
        <v>12</v>
      </c>
      <c r="J187" s="65">
        <v>91</v>
      </c>
      <c r="K187" s="23">
        <v>41.018416999999999</v>
      </c>
      <c r="L187" s="23">
        <v>-107.67596899999999</v>
      </c>
      <c r="M187" s="61">
        <v>4900722314</v>
      </c>
      <c r="N187" s="63" t="s">
        <v>7178</v>
      </c>
      <c r="O187" s="63"/>
      <c r="P187" s="19" t="s">
        <v>7061</v>
      </c>
      <c r="Q187" s="63"/>
      <c r="R187" s="63"/>
      <c r="S187" s="55"/>
      <c r="T187" s="63"/>
      <c r="U187" s="66" t="s">
        <v>7179</v>
      </c>
      <c r="V187" s="63"/>
      <c r="W187" s="66">
        <v>2006</v>
      </c>
      <c r="X187" s="66">
        <v>1971</v>
      </c>
      <c r="Y187" s="63"/>
      <c r="Z187" s="64">
        <v>37851</v>
      </c>
      <c r="AA187" s="63">
        <v>8.5</v>
      </c>
      <c r="AB187" s="63"/>
      <c r="AC187" s="63">
        <v>31.6</v>
      </c>
      <c r="AD187" s="63">
        <v>9.6999999999999993</v>
      </c>
      <c r="AE187" s="63">
        <v>1190</v>
      </c>
      <c r="AF187" s="63">
        <v>85.4</v>
      </c>
      <c r="AG187" s="63"/>
      <c r="AH187" s="63">
        <v>821</v>
      </c>
      <c r="AI187" s="63">
        <v>2360</v>
      </c>
      <c r="AJ187" s="63">
        <v>42</v>
      </c>
      <c r="AK187" s="63"/>
      <c r="AL187" s="63">
        <v>13.2</v>
      </c>
      <c r="AM187" s="63">
        <v>3290</v>
      </c>
      <c r="AN187" s="63"/>
      <c r="AO187" s="63" t="s">
        <v>7180</v>
      </c>
      <c r="AP187" s="17">
        <f t="shared" si="50"/>
        <v>1.57684</v>
      </c>
      <c r="AQ187" s="17">
        <f t="shared" si="51"/>
        <v>0.79821299999999995</v>
      </c>
      <c r="AR187" s="17">
        <f t="shared" si="70"/>
        <v>51.764999999999993</v>
      </c>
      <c r="AS187" s="17">
        <f t="shared" si="52"/>
        <v>2.1845319999999999</v>
      </c>
      <c r="AT187" s="17">
        <f t="shared" si="53"/>
        <v>56.324584999999992</v>
      </c>
      <c r="AU187" s="5">
        <f t="shared" si="54"/>
        <v>23.160409999999999</v>
      </c>
      <c r="AV187" s="5">
        <f t="shared" si="55"/>
        <v>38.680399999999999</v>
      </c>
      <c r="AW187" s="5">
        <f>IF(AJ187&gt;0,AJ187*0.03333,0)</f>
        <v>1.3998599999999999</v>
      </c>
      <c r="AX187" s="5">
        <f>IF(AK187&gt;0,AK187*0.0588,0)</f>
        <v>0</v>
      </c>
      <c r="AY187" s="5">
        <f t="shared" si="56"/>
        <v>0.27482400000000001</v>
      </c>
      <c r="AZ187" s="5">
        <f t="shared" si="57"/>
        <v>63.515493999999997</v>
      </c>
      <c r="BA187" s="7">
        <f t="shared" si="58"/>
        <v>-6.0004207774262276E-2</v>
      </c>
      <c r="BB187" s="62">
        <f t="shared" si="59"/>
        <v>4552.8999999999996</v>
      </c>
      <c r="BC187" s="28">
        <f t="shared" si="60"/>
        <v>0.16102462099478507</v>
      </c>
      <c r="BD187" s="32">
        <f t="shared" si="61"/>
        <v>2.7995590202750723E-2</v>
      </c>
      <c r="BE187" s="32">
        <f t="shared" si="62"/>
        <v>1.4171662338923582E-2</v>
      </c>
      <c r="BF187" s="35">
        <f t="shared" si="63"/>
        <v>0.9578327474583257</v>
      </c>
      <c r="BG187" s="33">
        <f t="shared" si="64"/>
        <v>0.36464189351971349</v>
      </c>
      <c r="BH187" s="37">
        <f t="shared" si="65"/>
        <v>0.60899156353881145</v>
      </c>
      <c r="BI187" s="33">
        <f t="shared" si="66"/>
        <v>4.3268812488492965E-3</v>
      </c>
      <c r="BJ187" s="63"/>
      <c r="BK187" s="63">
        <v>12.8</v>
      </c>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v>20030818</v>
      </c>
      <c r="CO187" s="63" t="s">
        <v>7181</v>
      </c>
      <c r="CP187" s="66"/>
      <c r="CQ187" s="64">
        <v>37859</v>
      </c>
      <c r="CR187" s="78" t="s">
        <v>2038</v>
      </c>
      <c r="CS187" s="78" t="s">
        <v>6954</v>
      </c>
    </row>
    <row r="188" spans="1:97">
      <c r="A188" s="63" t="s">
        <v>3591</v>
      </c>
      <c r="B188" s="63" t="s">
        <v>7175</v>
      </c>
      <c r="C188" s="63">
        <v>4435</v>
      </c>
      <c r="D188" s="19" t="s">
        <v>3782</v>
      </c>
      <c r="E188" s="63" t="s">
        <v>2393</v>
      </c>
      <c r="F188" s="63" t="s">
        <v>7176</v>
      </c>
      <c r="G188" s="65" t="s">
        <v>264</v>
      </c>
      <c r="H188" s="65">
        <v>7</v>
      </c>
      <c r="I188" s="65">
        <v>12</v>
      </c>
      <c r="J188" s="65">
        <v>91</v>
      </c>
      <c r="K188" s="23">
        <v>41.018416999999999</v>
      </c>
      <c r="L188" s="23">
        <v>-107.67596899999999</v>
      </c>
      <c r="M188" s="61" t="s">
        <v>7177</v>
      </c>
      <c r="N188" s="63" t="s">
        <v>7178</v>
      </c>
      <c r="O188" s="63"/>
      <c r="P188" s="19" t="s">
        <v>7061</v>
      </c>
      <c r="Q188" s="63"/>
      <c r="R188" s="63"/>
      <c r="S188" s="55"/>
      <c r="T188" s="63"/>
      <c r="U188" s="66" t="s">
        <v>7179</v>
      </c>
      <c r="V188" s="63"/>
      <c r="W188" s="66">
        <v>2006</v>
      </c>
      <c r="X188" s="66">
        <v>1971</v>
      </c>
      <c r="Y188" s="63"/>
      <c r="Z188" s="64">
        <v>37851</v>
      </c>
      <c r="AA188" s="63">
        <v>8.5</v>
      </c>
      <c r="AB188" s="63"/>
      <c r="AC188" s="63">
        <v>32</v>
      </c>
      <c r="AD188" s="63">
        <v>9.6999999999999993</v>
      </c>
      <c r="AE188" s="63">
        <v>1190</v>
      </c>
      <c r="AF188" s="63">
        <v>85.4</v>
      </c>
      <c r="AG188" s="63"/>
      <c r="AH188" s="63">
        <v>821</v>
      </c>
      <c r="AI188" s="63">
        <v>2360</v>
      </c>
      <c r="AJ188" s="63">
        <v>42</v>
      </c>
      <c r="AK188" s="63"/>
      <c r="AL188" s="63">
        <v>13</v>
      </c>
      <c r="AM188" s="63">
        <v>3290</v>
      </c>
      <c r="AN188" s="63"/>
      <c r="AO188" s="63" t="s">
        <v>7180</v>
      </c>
      <c r="AP188" s="17">
        <f t="shared" si="50"/>
        <v>1.5968</v>
      </c>
      <c r="AQ188" s="17">
        <f t="shared" si="51"/>
        <v>0.79821299999999995</v>
      </c>
      <c r="AR188" s="17">
        <f t="shared" si="70"/>
        <v>51.764999999999993</v>
      </c>
      <c r="AS188" s="17">
        <f t="shared" si="52"/>
        <v>2.1845319999999999</v>
      </c>
      <c r="AT188" s="17">
        <f t="shared" si="53"/>
        <v>56.344544999999989</v>
      </c>
      <c r="AU188" s="5">
        <f t="shared" si="54"/>
        <v>23.160409999999999</v>
      </c>
      <c r="AV188" s="5">
        <f t="shared" si="55"/>
        <v>38.680399999999999</v>
      </c>
      <c r="AW188" s="5">
        <f>IF(AJ188&gt;0,AJ188*0.03333,0)</f>
        <v>1.3998599999999999</v>
      </c>
      <c r="AX188" s="5">
        <f>IF(AK188&gt;0,AK188*0.0588,0)</f>
        <v>0</v>
      </c>
      <c r="AY188" s="5">
        <f t="shared" si="56"/>
        <v>0.27066000000000001</v>
      </c>
      <c r="AZ188" s="5">
        <f t="shared" si="57"/>
        <v>63.511329999999994</v>
      </c>
      <c r="BA188" s="7">
        <f t="shared" si="58"/>
        <v>-5.9795024649396664E-2</v>
      </c>
      <c r="BB188" s="62">
        <f t="shared" si="59"/>
        <v>4553.1000000000004</v>
      </c>
      <c r="BC188" s="28">
        <f t="shared" si="60"/>
        <v>0.16104601496857113</v>
      </c>
      <c r="BD188" s="32">
        <f t="shared" si="61"/>
        <v>2.8339921814968961E-2</v>
      </c>
      <c r="BE188" s="32">
        <f t="shared" si="62"/>
        <v>1.4166642041390166E-2</v>
      </c>
      <c r="BF188" s="35">
        <f t="shared" si="63"/>
        <v>0.95749343614364091</v>
      </c>
      <c r="BG188" s="33">
        <f t="shared" si="64"/>
        <v>0.36466580057448017</v>
      </c>
      <c r="BH188" s="37">
        <f t="shared" si="65"/>
        <v>0.60903149091666009</v>
      </c>
      <c r="BI188" s="33">
        <f t="shared" si="66"/>
        <v>4.2616018275794263E-3</v>
      </c>
      <c r="BJ188" s="63"/>
      <c r="BK188" s="63">
        <v>12.8</v>
      </c>
      <c r="BL188" s="63"/>
      <c r="BM188" s="63">
        <v>2927</v>
      </c>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v>20030818</v>
      </c>
      <c r="CO188" s="63" t="s">
        <v>7181</v>
      </c>
      <c r="CP188" s="66"/>
      <c r="CQ188" s="64">
        <v>37859</v>
      </c>
      <c r="CR188" s="78" t="s">
        <v>2038</v>
      </c>
      <c r="CS188" s="78" t="s">
        <v>6954</v>
      </c>
    </row>
    <row r="189" spans="1:97">
      <c r="A189" s="63" t="s">
        <v>3591</v>
      </c>
      <c r="B189" s="63" t="s">
        <v>7175</v>
      </c>
      <c r="C189" s="63">
        <v>4434</v>
      </c>
      <c r="D189" s="19" t="s">
        <v>3782</v>
      </c>
      <c r="E189" s="63" t="s">
        <v>2393</v>
      </c>
      <c r="F189" s="63" t="s">
        <v>7176</v>
      </c>
      <c r="G189" s="65" t="s">
        <v>264</v>
      </c>
      <c r="H189" s="65">
        <v>7</v>
      </c>
      <c r="I189" s="65">
        <v>12</v>
      </c>
      <c r="J189" s="65">
        <v>91</v>
      </c>
      <c r="K189" s="23">
        <v>41.021597</v>
      </c>
      <c r="L189" s="23">
        <v>-107.676619</v>
      </c>
      <c r="M189" s="61" t="s">
        <v>7182</v>
      </c>
      <c r="N189" s="63" t="s">
        <v>7186</v>
      </c>
      <c r="O189" s="63"/>
      <c r="P189" s="19" t="s">
        <v>7061</v>
      </c>
      <c r="Q189" s="63"/>
      <c r="R189" s="63"/>
      <c r="S189" s="55"/>
      <c r="T189" s="63"/>
      <c r="U189" s="66" t="s">
        <v>7184</v>
      </c>
      <c r="V189" s="63"/>
      <c r="W189" s="66">
        <v>1989</v>
      </c>
      <c r="X189" s="66"/>
      <c r="Y189" s="63"/>
      <c r="Z189" s="64">
        <v>37707</v>
      </c>
      <c r="AA189" s="63"/>
      <c r="AB189" s="63"/>
      <c r="AC189" s="63">
        <v>790</v>
      </c>
      <c r="AD189" s="63">
        <v>91.1</v>
      </c>
      <c r="AE189" s="63">
        <v>1320</v>
      </c>
      <c r="AF189" s="63">
        <v>30.4</v>
      </c>
      <c r="AG189" s="63"/>
      <c r="AH189" s="63">
        <v>3610</v>
      </c>
      <c r="AI189" s="63">
        <v>895</v>
      </c>
      <c r="AJ189" s="63"/>
      <c r="AK189" s="63"/>
      <c r="AL189" s="63">
        <v>68.8</v>
      </c>
      <c r="AM189" s="63">
        <v>6540</v>
      </c>
      <c r="AN189" s="63"/>
      <c r="AO189" s="63" t="s">
        <v>7180</v>
      </c>
      <c r="AP189" s="17">
        <f t="shared" si="50"/>
        <v>39.420999999999999</v>
      </c>
      <c r="AQ189" s="17">
        <f t="shared" si="51"/>
        <v>7.4966189999999999</v>
      </c>
      <c r="AR189" s="17">
        <f t="shared" si="70"/>
        <v>57.419999999999995</v>
      </c>
      <c r="AS189" s="17">
        <f t="shared" si="52"/>
        <v>0.77763199999999988</v>
      </c>
      <c r="AT189" s="17">
        <f t="shared" si="53"/>
        <v>105.11525099999999</v>
      </c>
      <c r="AU189" s="5">
        <f t="shared" si="54"/>
        <v>101.8381</v>
      </c>
      <c r="AV189" s="5">
        <f t="shared" si="55"/>
        <v>14.669049999999999</v>
      </c>
      <c r="AW189" s="5">
        <f>IF(AJ189&gt;0,AJ189*0.03333,0)</f>
        <v>0</v>
      </c>
      <c r="AX189" s="5">
        <f>IF(AK189&gt;0,AK189*0.0588,0)</f>
        <v>0</v>
      </c>
      <c r="AY189" s="5">
        <f t="shared" si="56"/>
        <v>1.4324160000000001</v>
      </c>
      <c r="AZ189" s="5">
        <f t="shared" si="57"/>
        <v>117.939566</v>
      </c>
      <c r="BA189" s="7">
        <f t="shared" si="58"/>
        <v>-5.7494006058609409E-2</v>
      </c>
      <c r="BB189" s="62">
        <f t="shared" si="59"/>
        <v>6805.3</v>
      </c>
      <c r="BC189" s="28">
        <f t="shared" si="60"/>
        <v>1.9879658006938788E-2</v>
      </c>
      <c r="BD189" s="32">
        <f t="shared" si="61"/>
        <v>0.37502645548551278</v>
      </c>
      <c r="BE189" s="32">
        <f t="shared" si="62"/>
        <v>7.1318090654609201E-2</v>
      </c>
      <c r="BF189" s="45">
        <f t="shared" si="63"/>
        <v>0.55365545385987802</v>
      </c>
      <c r="BG189" s="36">
        <f t="shared" si="64"/>
        <v>0.86347697769211729</v>
      </c>
      <c r="BH189" s="33">
        <f t="shared" si="65"/>
        <v>0.12437768339761399</v>
      </c>
      <c r="BI189" s="33">
        <f t="shared" si="66"/>
        <v>1.2145338910268672E-2</v>
      </c>
      <c r="BJ189" s="63"/>
      <c r="BK189" s="63">
        <v>359</v>
      </c>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v>20030327</v>
      </c>
      <c r="CO189" s="63" t="s">
        <v>7185</v>
      </c>
      <c r="CP189" s="66"/>
      <c r="CQ189" s="64">
        <v>37733</v>
      </c>
      <c r="CR189" s="78" t="s">
        <v>2038</v>
      </c>
      <c r="CS189" s="78" t="s">
        <v>6954</v>
      </c>
    </row>
    <row r="190" spans="1:97" s="34" customFormat="1">
      <c r="A190" s="18" t="s">
        <v>3590</v>
      </c>
      <c r="B190" s="16" t="s">
        <v>411</v>
      </c>
      <c r="C190" s="21">
        <v>49008305</v>
      </c>
      <c r="D190" s="21" t="s">
        <v>3782</v>
      </c>
      <c r="E190" s="21" t="s">
        <v>2393</v>
      </c>
      <c r="F190" s="21" t="s">
        <v>2471</v>
      </c>
      <c r="G190" s="22"/>
      <c r="H190" s="22" t="s">
        <v>5226</v>
      </c>
      <c r="I190" s="22">
        <v>12</v>
      </c>
      <c r="J190" s="22">
        <v>91</v>
      </c>
      <c r="K190" s="23">
        <v>41.019089999999998</v>
      </c>
      <c r="L190" s="23">
        <v>-107.67519</v>
      </c>
      <c r="M190" s="61" t="s">
        <v>2472</v>
      </c>
      <c r="N190" s="21" t="s">
        <v>2473</v>
      </c>
      <c r="O190" s="25"/>
      <c r="P190" s="21" t="s">
        <v>7061</v>
      </c>
      <c r="Q190" s="74"/>
      <c r="R190" s="74"/>
      <c r="S190" s="74"/>
      <c r="T190" s="21" t="s">
        <v>2512</v>
      </c>
      <c r="U190" s="74">
        <v>1580</v>
      </c>
      <c r="V190" s="74">
        <v>0</v>
      </c>
      <c r="W190" s="74">
        <v>3036</v>
      </c>
      <c r="X190" s="74">
        <v>3002</v>
      </c>
      <c r="Y190" s="24" t="s">
        <v>5220</v>
      </c>
      <c r="Z190" s="25">
        <v>24552</v>
      </c>
      <c r="AA190" s="26">
        <v>8.8000000000000007</v>
      </c>
      <c r="AB190" s="21" t="s">
        <v>3789</v>
      </c>
      <c r="AC190" s="21">
        <v>9</v>
      </c>
      <c r="AD190" s="21">
        <v>9</v>
      </c>
      <c r="AE190" s="21">
        <v>1320</v>
      </c>
      <c r="AF190" s="21">
        <v>15</v>
      </c>
      <c r="AG190" s="21">
        <v>-3</v>
      </c>
      <c r="AH190" s="21">
        <v>800</v>
      </c>
      <c r="AI190" s="21">
        <v>1684</v>
      </c>
      <c r="AJ190" s="27"/>
      <c r="AK190" s="27"/>
      <c r="AL190" s="21">
        <v>250</v>
      </c>
      <c r="AM190" s="21">
        <v>3340</v>
      </c>
      <c r="AO190" s="4"/>
      <c r="AP190" s="17">
        <f t="shared" si="50"/>
        <v>0.4491</v>
      </c>
      <c r="AQ190" s="17">
        <f t="shared" si="51"/>
        <v>0.74060999999999999</v>
      </c>
      <c r="AR190" s="17">
        <f t="shared" si="70"/>
        <v>57.419999999999995</v>
      </c>
      <c r="AS190" s="17">
        <f t="shared" si="52"/>
        <v>0.38369999999999999</v>
      </c>
      <c r="AT190" s="17">
        <f t="shared" si="53"/>
        <v>58.99340999999999</v>
      </c>
      <c r="AU190" s="5">
        <f t="shared" si="54"/>
        <v>22.567999999999998</v>
      </c>
      <c r="AV190" s="5">
        <f t="shared" si="55"/>
        <v>27.600759999999998</v>
      </c>
      <c r="AW190" s="5"/>
      <c r="AX190" s="5"/>
      <c r="AY190" s="5">
        <f t="shared" si="56"/>
        <v>5.2050000000000001</v>
      </c>
      <c r="AZ190" s="5">
        <f t="shared" si="57"/>
        <v>55.37375999999999</v>
      </c>
      <c r="BA190" s="7">
        <f t="shared" si="58"/>
        <v>3.1649379800164683E-2</v>
      </c>
      <c r="BB190" s="62">
        <f t="shared" si="59"/>
        <v>4084</v>
      </c>
      <c r="BC190" s="28">
        <f t="shared" si="60"/>
        <v>0.10021551724137931</v>
      </c>
      <c r="BD190" s="32">
        <f t="shared" si="61"/>
        <v>7.6127147083038613E-3</v>
      </c>
      <c r="BE190" s="32">
        <f t="shared" si="62"/>
        <v>1.2554114095116727E-2</v>
      </c>
      <c r="BF190" s="35">
        <f t="shared" si="63"/>
        <v>0.97983317119657942</v>
      </c>
      <c r="BG190" s="33">
        <f t="shared" si="64"/>
        <v>0.4075576590789573</v>
      </c>
      <c r="BH190" s="37">
        <f t="shared" si="65"/>
        <v>0.49844475072669803</v>
      </c>
      <c r="BI190" s="33">
        <f t="shared" si="66"/>
        <v>9.3997590194344782E-2</v>
      </c>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24" t="s">
        <v>2474</v>
      </c>
      <c r="CN190" s="4"/>
      <c r="CO190" s="4"/>
      <c r="CP190" s="46"/>
      <c r="CQ190" s="4"/>
      <c r="CR190" s="78" t="s">
        <v>2038</v>
      </c>
      <c r="CS190" s="78" t="s">
        <v>6954</v>
      </c>
    </row>
    <row r="191" spans="1:97">
      <c r="A191" s="63" t="s">
        <v>3591</v>
      </c>
      <c r="B191" s="63" t="s">
        <v>411</v>
      </c>
      <c r="C191" s="63">
        <v>4094</v>
      </c>
      <c r="D191" s="19" t="s">
        <v>3782</v>
      </c>
      <c r="E191" s="63" t="s">
        <v>2393</v>
      </c>
      <c r="F191" s="63" t="s">
        <v>2471</v>
      </c>
      <c r="G191" s="65" t="s">
        <v>264</v>
      </c>
      <c r="H191" s="65">
        <v>7</v>
      </c>
      <c r="I191" s="65">
        <v>12</v>
      </c>
      <c r="J191" s="65">
        <v>91</v>
      </c>
      <c r="K191" s="23">
        <v>41.021597</v>
      </c>
      <c r="L191" s="23">
        <v>-107.676619</v>
      </c>
      <c r="M191" s="61" t="s">
        <v>7182</v>
      </c>
      <c r="N191" s="63" t="s">
        <v>7183</v>
      </c>
      <c r="O191" s="63"/>
      <c r="P191" s="63" t="s">
        <v>7061</v>
      </c>
      <c r="Q191" s="63"/>
      <c r="R191" s="63"/>
      <c r="S191" s="55">
        <f>IF(U191&gt;0,V191-U191,"")</f>
        <v>21</v>
      </c>
      <c r="T191" s="63"/>
      <c r="U191" s="66">
        <v>1523</v>
      </c>
      <c r="V191" s="63">
        <v>1544</v>
      </c>
      <c r="W191" s="66">
        <v>1989</v>
      </c>
      <c r="X191" s="66"/>
      <c r="Y191" s="63"/>
      <c r="Z191" s="64">
        <v>37707</v>
      </c>
      <c r="AA191" s="63">
        <v>6.73</v>
      </c>
      <c r="AB191" s="63"/>
      <c r="AC191" s="63">
        <v>790</v>
      </c>
      <c r="AD191" s="63">
        <v>91.1</v>
      </c>
      <c r="AE191" s="63">
        <v>1320</v>
      </c>
      <c r="AF191" s="63">
        <v>30.4</v>
      </c>
      <c r="AG191" s="63"/>
      <c r="AH191" s="63">
        <v>3610</v>
      </c>
      <c r="AI191" s="63">
        <v>895</v>
      </c>
      <c r="AJ191" s="63"/>
      <c r="AK191" s="63"/>
      <c r="AL191" s="63">
        <v>69</v>
      </c>
      <c r="AM191" s="63">
        <v>6540</v>
      </c>
      <c r="AN191" s="63"/>
      <c r="AO191" s="63" t="s">
        <v>7180</v>
      </c>
      <c r="AP191" s="17">
        <f t="shared" si="50"/>
        <v>39.420999999999999</v>
      </c>
      <c r="AQ191" s="17">
        <f t="shared" si="51"/>
        <v>7.4966189999999999</v>
      </c>
      <c r="AR191" s="17">
        <f t="shared" si="70"/>
        <v>57.419999999999995</v>
      </c>
      <c r="AS191" s="17">
        <f t="shared" si="52"/>
        <v>0.77763199999999988</v>
      </c>
      <c r="AT191" s="17">
        <f t="shared" si="53"/>
        <v>105.11525099999999</v>
      </c>
      <c r="AU191" s="5">
        <f t="shared" si="54"/>
        <v>101.8381</v>
      </c>
      <c r="AV191" s="5">
        <f t="shared" si="55"/>
        <v>14.669049999999999</v>
      </c>
      <c r="AW191" s="5">
        <f>IF(AJ191&gt;0,AJ191*0.03333,0)</f>
        <v>0</v>
      </c>
      <c r="AX191" s="5">
        <f>IF(AK191&gt;0,AK191*0.0588,0)</f>
        <v>0</v>
      </c>
      <c r="AY191" s="5">
        <f t="shared" si="56"/>
        <v>1.4365800000000002</v>
      </c>
      <c r="AZ191" s="5">
        <f t="shared" si="57"/>
        <v>117.94373</v>
      </c>
      <c r="BA191" s="7">
        <f t="shared" si="58"/>
        <v>-5.7511600485613337E-2</v>
      </c>
      <c r="BB191" s="62">
        <f t="shared" si="59"/>
        <v>6805.5</v>
      </c>
      <c r="BC191" s="28">
        <f t="shared" si="60"/>
        <v>1.9894346408901878E-2</v>
      </c>
      <c r="BD191" s="32">
        <f t="shared" si="61"/>
        <v>0.37502645548551278</v>
      </c>
      <c r="BE191" s="32">
        <f t="shared" si="62"/>
        <v>7.1318090654609201E-2</v>
      </c>
      <c r="BF191" s="45">
        <f t="shared" si="63"/>
        <v>0.55365545385987802</v>
      </c>
      <c r="BG191" s="36">
        <f t="shared" si="64"/>
        <v>0.86344649266222118</v>
      </c>
      <c r="BH191" s="33">
        <f t="shared" si="65"/>
        <v>0.12437329224707408</v>
      </c>
      <c r="BI191" s="33">
        <f t="shared" si="66"/>
        <v>1.2180215090704697E-2</v>
      </c>
      <c r="BJ191" s="63"/>
      <c r="BK191" s="63">
        <v>359</v>
      </c>
      <c r="BL191" s="63"/>
      <c r="BM191" s="63">
        <v>5379</v>
      </c>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t="s">
        <v>3958</v>
      </c>
      <c r="CN191" s="63">
        <v>20030327</v>
      </c>
      <c r="CO191" s="63" t="s">
        <v>7185</v>
      </c>
      <c r="CP191" s="66"/>
      <c r="CQ191" s="64">
        <v>37733</v>
      </c>
      <c r="CR191" s="78" t="s">
        <v>2038</v>
      </c>
      <c r="CS191" s="78" t="s">
        <v>6954</v>
      </c>
    </row>
    <row r="192" spans="1:97">
      <c r="A192" s="63" t="s">
        <v>3591</v>
      </c>
      <c r="B192" s="63" t="s">
        <v>411</v>
      </c>
      <c r="C192" s="63">
        <v>4092</v>
      </c>
      <c r="D192" s="19" t="s">
        <v>3782</v>
      </c>
      <c r="E192" s="63" t="s">
        <v>2393</v>
      </c>
      <c r="F192" s="63" t="s">
        <v>2471</v>
      </c>
      <c r="G192" s="65" t="s">
        <v>264</v>
      </c>
      <c r="H192" s="65">
        <v>7</v>
      </c>
      <c r="I192" s="65">
        <v>12</v>
      </c>
      <c r="J192" s="65">
        <v>91</v>
      </c>
      <c r="K192" s="23">
        <v>41.021597</v>
      </c>
      <c r="L192" s="23">
        <v>-107.676619</v>
      </c>
      <c r="M192" s="61" t="s">
        <v>7182</v>
      </c>
      <c r="N192" s="63" t="s">
        <v>7187</v>
      </c>
      <c r="O192" s="63"/>
      <c r="P192" s="63" t="s">
        <v>7061</v>
      </c>
      <c r="Q192" s="63"/>
      <c r="R192" s="63"/>
      <c r="S192" s="55">
        <f>IF(U192&gt;0,V192-U192,"")</f>
        <v>3</v>
      </c>
      <c r="T192" s="63"/>
      <c r="U192" s="66">
        <v>1651</v>
      </c>
      <c r="V192" s="63">
        <v>1654</v>
      </c>
      <c r="W192" s="66">
        <v>1989</v>
      </c>
      <c r="X192" s="66"/>
      <c r="Y192" s="63"/>
      <c r="Z192" s="64">
        <v>37704</v>
      </c>
      <c r="AA192" s="63">
        <v>7.23</v>
      </c>
      <c r="AB192" s="63"/>
      <c r="AC192" s="63">
        <v>841</v>
      </c>
      <c r="AD192" s="63">
        <v>263</v>
      </c>
      <c r="AE192" s="63">
        <v>1320</v>
      </c>
      <c r="AF192" s="63">
        <v>34</v>
      </c>
      <c r="AG192" s="63"/>
      <c r="AH192" s="63">
        <v>3850</v>
      </c>
      <c r="AI192" s="63">
        <v>969</v>
      </c>
      <c r="AJ192" s="63"/>
      <c r="AK192" s="63"/>
      <c r="AL192" s="63">
        <v>116</v>
      </c>
      <c r="AM192" s="63">
        <v>7430</v>
      </c>
      <c r="AN192" s="63"/>
      <c r="AO192" s="63" t="s">
        <v>7180</v>
      </c>
      <c r="AP192" s="17">
        <f t="shared" si="50"/>
        <v>41.965899999999998</v>
      </c>
      <c r="AQ192" s="17">
        <f t="shared" si="51"/>
        <v>21.64227</v>
      </c>
      <c r="AR192" s="17">
        <f t="shared" si="70"/>
        <v>57.419999999999995</v>
      </c>
      <c r="AS192" s="17">
        <f t="shared" si="52"/>
        <v>0.86971999999999994</v>
      </c>
      <c r="AT192" s="17">
        <f t="shared" si="53"/>
        <v>121.89788999999999</v>
      </c>
      <c r="AU192" s="5">
        <f t="shared" si="54"/>
        <v>108.60849999999999</v>
      </c>
      <c r="AV192" s="5">
        <f t="shared" si="55"/>
        <v>15.881909999999998</v>
      </c>
      <c r="AW192" s="5">
        <f>IF(AJ192&gt;0,AJ192*0.03333,0)</f>
        <v>0</v>
      </c>
      <c r="AX192" s="5">
        <f>IF(AK192&gt;0,AK192*0.0588,0)</f>
        <v>0</v>
      </c>
      <c r="AY192" s="5">
        <f t="shared" si="56"/>
        <v>2.4151200000000004</v>
      </c>
      <c r="AZ192" s="5">
        <f t="shared" si="57"/>
        <v>126.90553</v>
      </c>
      <c r="BA192" s="7">
        <f t="shared" si="58"/>
        <v>-2.0126893754113227E-2</v>
      </c>
      <c r="BB192" s="62">
        <f t="shared" si="59"/>
        <v>7393</v>
      </c>
      <c r="BC192" s="28">
        <f t="shared" si="60"/>
        <v>-2.4961208932065032E-3</v>
      </c>
      <c r="BD192" s="32">
        <f t="shared" si="61"/>
        <v>0.34427093036639111</v>
      </c>
      <c r="BE192" s="32">
        <f t="shared" si="62"/>
        <v>0.17754425445756281</v>
      </c>
      <c r="BF192" s="45">
        <f t="shared" si="63"/>
        <v>0.47818481517604611</v>
      </c>
      <c r="BG192" s="36">
        <f t="shared" si="64"/>
        <v>0.85582164937966054</v>
      </c>
      <c r="BH192" s="33">
        <f t="shared" si="65"/>
        <v>0.12514750145245837</v>
      </c>
      <c r="BI192" s="33">
        <f t="shared" si="66"/>
        <v>1.9030849167881024E-2</v>
      </c>
      <c r="BJ192" s="63">
        <v>0.16</v>
      </c>
      <c r="BK192" s="63">
        <v>110</v>
      </c>
      <c r="BL192" s="63"/>
      <c r="BM192" s="63">
        <v>5820</v>
      </c>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t="s">
        <v>7188</v>
      </c>
      <c r="CN192" s="63">
        <v>20030324</v>
      </c>
      <c r="CO192" s="63" t="s">
        <v>7189</v>
      </c>
      <c r="CP192" s="66"/>
      <c r="CQ192" s="64">
        <v>37721</v>
      </c>
      <c r="CR192" s="78" t="s">
        <v>2038</v>
      </c>
      <c r="CS192" s="78" t="s">
        <v>6954</v>
      </c>
    </row>
    <row r="193" spans="1:97" s="44" customFormat="1">
      <c r="A193" s="20" t="s">
        <v>3590</v>
      </c>
      <c r="B193" s="16" t="s">
        <v>411</v>
      </c>
      <c r="C193" s="4">
        <v>49008302</v>
      </c>
      <c r="D193" s="4" t="s">
        <v>3782</v>
      </c>
      <c r="E193" s="4" t="s">
        <v>2393</v>
      </c>
      <c r="F193" s="4" t="s">
        <v>2471</v>
      </c>
      <c r="G193" s="38"/>
      <c r="H193" s="38" t="s">
        <v>5226</v>
      </c>
      <c r="I193" s="38">
        <v>12</v>
      </c>
      <c r="J193" s="38">
        <v>91</v>
      </c>
      <c r="K193" s="23">
        <v>41.019570000000002</v>
      </c>
      <c r="L193" s="23">
        <v>-107.68066</v>
      </c>
      <c r="M193" s="61" t="s">
        <v>7129</v>
      </c>
      <c r="N193" s="4" t="s">
        <v>7130</v>
      </c>
      <c r="O193" s="40"/>
      <c r="P193" s="4" t="s">
        <v>7061</v>
      </c>
      <c r="Q193" s="46"/>
      <c r="R193" s="46"/>
      <c r="S193" s="46">
        <f>V193-U193</f>
        <v>83</v>
      </c>
      <c r="T193" s="4"/>
      <c r="U193" s="46">
        <v>1647</v>
      </c>
      <c r="V193" s="46">
        <v>1730</v>
      </c>
      <c r="W193" s="46">
        <v>3739</v>
      </c>
      <c r="X193" s="46">
        <v>3671</v>
      </c>
      <c r="Y193" s="39" t="s">
        <v>3798</v>
      </c>
      <c r="Z193" s="40">
        <v>24343</v>
      </c>
      <c r="AA193" s="41">
        <v>8.5</v>
      </c>
      <c r="AB193" s="4" t="s">
        <v>3789</v>
      </c>
      <c r="AC193" s="4">
        <v>22</v>
      </c>
      <c r="AD193" s="4">
        <v>5</v>
      </c>
      <c r="AE193" s="4">
        <v>3337</v>
      </c>
      <c r="AF193" s="31">
        <v>10</v>
      </c>
      <c r="AG193" s="4">
        <v>-3</v>
      </c>
      <c r="AH193" s="4">
        <v>3740</v>
      </c>
      <c r="AI193" s="4">
        <v>1842</v>
      </c>
      <c r="AJ193" s="31"/>
      <c r="AK193" s="31"/>
      <c r="AL193" s="4">
        <v>15</v>
      </c>
      <c r="AM193" s="4">
        <v>8374</v>
      </c>
      <c r="AO193" s="4"/>
      <c r="AP193" s="17">
        <f t="shared" si="50"/>
        <v>1.0977999999999999</v>
      </c>
      <c r="AQ193" s="17">
        <f t="shared" si="51"/>
        <v>0.41144999999999998</v>
      </c>
      <c r="AR193" s="17">
        <f t="shared" si="70"/>
        <v>145.15949999999998</v>
      </c>
      <c r="AS193" s="17">
        <f t="shared" si="52"/>
        <v>0.25579999999999997</v>
      </c>
      <c r="AT193" s="17">
        <f t="shared" si="53"/>
        <v>146.92454999999998</v>
      </c>
      <c r="AU193" s="5">
        <f t="shared" si="54"/>
        <v>105.50539999999999</v>
      </c>
      <c r="AV193" s="5">
        <f t="shared" si="55"/>
        <v>30.190379999999998</v>
      </c>
      <c r="AW193" s="5"/>
      <c r="AX193" s="5"/>
      <c r="AY193" s="5">
        <f t="shared" si="56"/>
        <v>0.31230000000000002</v>
      </c>
      <c r="AZ193" s="5">
        <f t="shared" si="57"/>
        <v>136.00807999999998</v>
      </c>
      <c r="BA193" s="7">
        <f t="shared" si="58"/>
        <v>3.8583283942894835E-2</v>
      </c>
      <c r="BB193" s="42">
        <f t="shared" si="59"/>
        <v>8968</v>
      </c>
      <c r="BC193" s="43">
        <f t="shared" si="60"/>
        <v>3.4252104716872331E-2</v>
      </c>
      <c r="BD193" s="32">
        <f t="shared" si="61"/>
        <v>7.4718622585537957E-3</v>
      </c>
      <c r="BE193" s="32">
        <f t="shared" si="62"/>
        <v>2.8004169486991796E-3</v>
      </c>
      <c r="BF193" s="35">
        <f t="shared" si="63"/>
        <v>0.98972772079274696</v>
      </c>
      <c r="BG193" s="36">
        <f t="shared" si="64"/>
        <v>0.77572891257637056</v>
      </c>
      <c r="BH193" s="33">
        <f t="shared" si="65"/>
        <v>0.22197490031474601</v>
      </c>
      <c r="BI193" s="33">
        <f t="shared" si="66"/>
        <v>2.2961871088835314E-3</v>
      </c>
      <c r="BJ193" s="75"/>
      <c r="BK193" s="75"/>
      <c r="BL193" s="75"/>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39" t="s">
        <v>3797</v>
      </c>
      <c r="CN193" s="56"/>
      <c r="CO193" s="56"/>
      <c r="CP193" s="71"/>
      <c r="CQ193" s="56"/>
      <c r="CR193" s="78" t="s">
        <v>2038</v>
      </c>
      <c r="CS193" s="78" t="s">
        <v>6954</v>
      </c>
    </row>
    <row r="194" spans="1:97">
      <c r="A194" s="63" t="s">
        <v>3591</v>
      </c>
      <c r="B194" s="63" t="s">
        <v>411</v>
      </c>
      <c r="C194" s="63">
        <v>4095</v>
      </c>
      <c r="D194" s="19" t="s">
        <v>3782</v>
      </c>
      <c r="E194" s="63" t="s">
        <v>2393</v>
      </c>
      <c r="F194" s="63" t="s">
        <v>2471</v>
      </c>
      <c r="G194" s="65" t="s">
        <v>264</v>
      </c>
      <c r="H194" s="65">
        <v>7</v>
      </c>
      <c r="I194" s="65">
        <v>12</v>
      </c>
      <c r="J194" s="65">
        <v>91</v>
      </c>
      <c r="K194" s="23">
        <v>41.021597</v>
      </c>
      <c r="L194" s="23">
        <v>-107.676619</v>
      </c>
      <c r="M194" s="61" t="s">
        <v>7182</v>
      </c>
      <c r="N194" s="63" t="s">
        <v>7183</v>
      </c>
      <c r="O194" s="63"/>
      <c r="P194" s="63" t="s">
        <v>7061</v>
      </c>
      <c r="Q194" s="63"/>
      <c r="R194" s="63"/>
      <c r="S194" s="55">
        <f>IF(U194&gt;0,V194-U194,"")</f>
        <v>26</v>
      </c>
      <c r="T194" s="63"/>
      <c r="U194" s="66">
        <v>1792</v>
      </c>
      <c r="V194" s="63">
        <v>1818</v>
      </c>
      <c r="W194" s="66">
        <v>1989</v>
      </c>
      <c r="X194" s="66"/>
      <c r="Y194" s="63"/>
      <c r="Z194" s="64">
        <v>37697</v>
      </c>
      <c r="AA194" s="63">
        <v>6.89</v>
      </c>
      <c r="AB194" s="63"/>
      <c r="AC194" s="63">
        <v>1090</v>
      </c>
      <c r="AD194" s="63">
        <v>173</v>
      </c>
      <c r="AE194" s="63">
        <v>1360</v>
      </c>
      <c r="AF194" s="63">
        <v>27</v>
      </c>
      <c r="AG194" s="63"/>
      <c r="AH194" s="63">
        <v>3620</v>
      </c>
      <c r="AI194" s="63">
        <v>1360</v>
      </c>
      <c r="AJ194" s="63"/>
      <c r="AK194" s="63"/>
      <c r="AL194" s="63">
        <v>94</v>
      </c>
      <c r="AM194" s="63">
        <v>7830</v>
      </c>
      <c r="AN194" s="63"/>
      <c r="AO194" s="63" t="s">
        <v>7180</v>
      </c>
      <c r="AP194" s="17">
        <f t="shared" si="50"/>
        <v>54.390999999999998</v>
      </c>
      <c r="AQ194" s="17">
        <f t="shared" si="51"/>
        <v>14.23617</v>
      </c>
      <c r="AR194" s="17">
        <f t="shared" si="70"/>
        <v>59.16</v>
      </c>
      <c r="AS194" s="17">
        <f t="shared" si="52"/>
        <v>0.69065999999999994</v>
      </c>
      <c r="AT194" s="17">
        <f t="shared" si="53"/>
        <v>128.47782999999998</v>
      </c>
      <c r="AU194" s="5">
        <f t="shared" si="54"/>
        <v>102.1202</v>
      </c>
      <c r="AV194" s="5">
        <f t="shared" si="55"/>
        <v>22.290399999999998</v>
      </c>
      <c r="AW194" s="5">
        <f>IF(AJ194&gt;0,AJ194*0.03333,0)</f>
        <v>0</v>
      </c>
      <c r="AX194" s="5">
        <f>IF(AK194&gt;0,AK194*0.0588,0)</f>
        <v>0</v>
      </c>
      <c r="AY194" s="5">
        <f t="shared" si="56"/>
        <v>1.9570800000000002</v>
      </c>
      <c r="AZ194" s="5">
        <f t="shared" si="57"/>
        <v>126.36767999999999</v>
      </c>
      <c r="BA194" s="7">
        <f t="shared" si="58"/>
        <v>8.2801144897549517E-3</v>
      </c>
      <c r="BB194" s="62">
        <f t="shared" si="59"/>
        <v>7724</v>
      </c>
      <c r="BC194" s="28">
        <f t="shared" si="60"/>
        <v>-6.8149672110068152E-3</v>
      </c>
      <c r="BD194" s="32">
        <f t="shared" si="61"/>
        <v>0.42334930470105236</v>
      </c>
      <c r="BE194" s="32">
        <f t="shared" si="62"/>
        <v>0.11080643251835746</v>
      </c>
      <c r="BF194" s="45">
        <f t="shared" si="63"/>
        <v>0.46584426278059027</v>
      </c>
      <c r="BG194" s="36">
        <f t="shared" si="64"/>
        <v>0.80811960779844971</v>
      </c>
      <c r="BH194" s="33">
        <f t="shared" si="65"/>
        <v>0.17639320433832448</v>
      </c>
      <c r="BI194" s="33">
        <f t="shared" si="66"/>
        <v>1.5487187863225789E-2</v>
      </c>
      <c r="BJ194" s="63">
        <v>0</v>
      </c>
      <c r="BK194" s="63">
        <v>193</v>
      </c>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t="s">
        <v>3959</v>
      </c>
      <c r="CN194" s="63">
        <v>20030317</v>
      </c>
      <c r="CO194" s="63" t="s">
        <v>7194</v>
      </c>
      <c r="CP194" s="66"/>
      <c r="CQ194" s="64">
        <v>37719</v>
      </c>
      <c r="CR194" s="78" t="s">
        <v>2038</v>
      </c>
      <c r="CS194" s="78" t="s">
        <v>6954</v>
      </c>
    </row>
    <row r="195" spans="1:97">
      <c r="A195" s="63" t="s">
        <v>3591</v>
      </c>
      <c r="B195" s="63" t="s">
        <v>411</v>
      </c>
      <c r="C195" s="63">
        <v>4093</v>
      </c>
      <c r="D195" s="19" t="s">
        <v>3782</v>
      </c>
      <c r="E195" s="63" t="s">
        <v>2393</v>
      </c>
      <c r="F195" s="63" t="s">
        <v>2471</v>
      </c>
      <c r="G195" s="65" t="s">
        <v>264</v>
      </c>
      <c r="H195" s="65">
        <v>7</v>
      </c>
      <c r="I195" s="65">
        <v>12</v>
      </c>
      <c r="J195" s="65">
        <v>91</v>
      </c>
      <c r="K195" s="23">
        <v>41.021597</v>
      </c>
      <c r="L195" s="23">
        <v>-107.676619</v>
      </c>
      <c r="M195" s="61" t="s">
        <v>7182</v>
      </c>
      <c r="N195" s="63" t="s">
        <v>7190</v>
      </c>
      <c r="O195" s="63"/>
      <c r="P195" s="63" t="s">
        <v>7061</v>
      </c>
      <c r="Q195" s="63"/>
      <c r="R195" s="63"/>
      <c r="S195" s="55"/>
      <c r="T195" s="63"/>
      <c r="U195" s="66" t="s">
        <v>7191</v>
      </c>
      <c r="V195" s="63"/>
      <c r="W195" s="66">
        <v>1989</v>
      </c>
      <c r="X195" s="66"/>
      <c r="Y195" s="63"/>
      <c r="Z195" s="64">
        <v>37713</v>
      </c>
      <c r="AA195" s="63">
        <v>7.73</v>
      </c>
      <c r="AB195" s="63"/>
      <c r="AC195" s="63">
        <v>189</v>
      </c>
      <c r="AD195" s="63">
        <v>52.4</v>
      </c>
      <c r="AE195" s="63">
        <v>1060</v>
      </c>
      <c r="AF195" s="63">
        <v>14.1</v>
      </c>
      <c r="AG195" s="63"/>
      <c r="AH195" s="63">
        <v>982</v>
      </c>
      <c r="AI195" s="63">
        <v>1950</v>
      </c>
      <c r="AJ195" s="63"/>
      <c r="AK195" s="63"/>
      <c r="AL195" s="63">
        <v>16</v>
      </c>
      <c r="AM195" s="63">
        <v>3310</v>
      </c>
      <c r="AN195" s="63"/>
      <c r="AO195" s="63" t="s">
        <v>7180</v>
      </c>
      <c r="AP195" s="17">
        <f t="shared" ref="AP195:AP258" si="72">IF(AC195&gt;0,AC195*0.0499,0)</f>
        <v>9.4311000000000007</v>
      </c>
      <c r="AQ195" s="17">
        <f t="shared" ref="AQ195:AQ258" si="73">IF(AD195&gt;0,AD195*0.08229,0)</f>
        <v>4.3119959999999997</v>
      </c>
      <c r="AR195" s="17">
        <f t="shared" si="70"/>
        <v>46.11</v>
      </c>
      <c r="AS195" s="17">
        <f t="shared" ref="AS195:AS230" si="74">IF(AF195&gt;0,AF195*0.02558,0)</f>
        <v>0.36067799999999994</v>
      </c>
      <c r="AT195" s="17">
        <f t="shared" ref="AT195:AT258" si="75">SUM(AP195:AS195)</f>
        <v>60.213774000000001</v>
      </c>
      <c r="AU195" s="5">
        <f t="shared" ref="AU195:AU258" si="76">IF(AH195&gt;0,AH195*0.02821,0)</f>
        <v>27.702220000000001</v>
      </c>
      <c r="AV195" s="5">
        <f t="shared" ref="AV195:AV258" si="77">IF(AI195&gt;0,AI195*0.01639,0)</f>
        <v>31.960499999999996</v>
      </c>
      <c r="AW195" s="5">
        <f>IF(AJ195&gt;0,AJ195*0.03333,0)</f>
        <v>0</v>
      </c>
      <c r="AX195" s="5">
        <f>IF(AK195&gt;0,AK195*0.0588,0)</f>
        <v>0</v>
      </c>
      <c r="AY195" s="5">
        <f t="shared" ref="AY195:AY258" si="78">IF(AL195&gt;0,AL195*0.02082,0)</f>
        <v>0.33312000000000003</v>
      </c>
      <c r="AZ195" s="5">
        <f t="shared" ref="AZ195:AZ258" si="79">SUM(AU195:AY195)</f>
        <v>59.995839999999994</v>
      </c>
      <c r="BA195" s="7">
        <f t="shared" ref="BA195:BA258" si="80">(AT195-AZ195)/(AT195+AZ195)</f>
        <v>1.8129498361088387E-3</v>
      </c>
      <c r="BB195" s="62">
        <f t="shared" ref="BB195:BB258" si="81">SUM(AC195:AL195)</f>
        <v>4263.5</v>
      </c>
      <c r="BC195" s="28">
        <f t="shared" ref="BC195:BC258" si="82">(BB195-AM195)/(BB195+AM195)</f>
        <v>0.1258995180563808</v>
      </c>
      <c r="BD195" s="32">
        <f t="shared" ref="BD195:BD258" si="83">AP195/AT195</f>
        <v>0.15662695382621258</v>
      </c>
      <c r="BE195" s="32">
        <f t="shared" ref="BE195:BE258" si="84">AQ195/AT195</f>
        <v>7.1611455545038574E-2</v>
      </c>
      <c r="BF195" s="35">
        <f t="shared" ref="BF195:BF258" si="85">(AR195+AS195)/AT195</f>
        <v>0.77176159062874883</v>
      </c>
      <c r="BG195" s="33">
        <f t="shared" ref="BG195:BG258" si="86">AU195/AZ195</f>
        <v>0.46173568034050366</v>
      </c>
      <c r="BH195" s="37">
        <f t="shared" ref="BH195:BH258" si="87">AV195/AZ195</f>
        <v>0.5327119346941388</v>
      </c>
      <c r="BI195" s="33">
        <f t="shared" ref="BI195:BI258" si="88">AY195/AZ195</f>
        <v>5.552384965357599E-3</v>
      </c>
      <c r="BJ195" s="63"/>
      <c r="BK195" s="63">
        <v>36.799999999999997</v>
      </c>
      <c r="BL195" s="63"/>
      <c r="BM195" s="63">
        <v>2915</v>
      </c>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t="s">
        <v>3957</v>
      </c>
      <c r="CN195" s="63">
        <v>20030402</v>
      </c>
      <c r="CO195" s="63" t="s">
        <v>7192</v>
      </c>
      <c r="CP195" s="66"/>
      <c r="CQ195" s="64">
        <v>37733</v>
      </c>
      <c r="CR195" s="78" t="s">
        <v>2038</v>
      </c>
      <c r="CS195" s="78" t="s">
        <v>6954</v>
      </c>
    </row>
    <row r="196" spans="1:97">
      <c r="A196" s="63" t="s">
        <v>3591</v>
      </c>
      <c r="B196" s="63" t="s">
        <v>411</v>
      </c>
      <c r="C196" s="63">
        <v>4431</v>
      </c>
      <c r="D196" s="19" t="s">
        <v>3782</v>
      </c>
      <c r="E196" s="63" t="s">
        <v>2393</v>
      </c>
      <c r="F196" s="63" t="s">
        <v>7176</v>
      </c>
      <c r="G196" s="65" t="s">
        <v>264</v>
      </c>
      <c r="H196" s="65">
        <v>7</v>
      </c>
      <c r="I196" s="65">
        <v>12</v>
      </c>
      <c r="J196" s="65">
        <v>91</v>
      </c>
      <c r="K196" s="23">
        <v>41.021597</v>
      </c>
      <c r="L196" s="23">
        <v>-107.676619</v>
      </c>
      <c r="M196" s="61" t="s">
        <v>7182</v>
      </c>
      <c r="N196" s="63" t="s">
        <v>7186</v>
      </c>
      <c r="O196" s="63"/>
      <c r="P196" s="63" t="s">
        <v>7061</v>
      </c>
      <c r="Q196" s="63"/>
      <c r="R196" s="63"/>
      <c r="S196" s="55"/>
      <c r="T196" s="63"/>
      <c r="U196" s="66" t="s">
        <v>7191</v>
      </c>
      <c r="V196" s="63"/>
      <c r="W196" s="66">
        <v>1989</v>
      </c>
      <c r="X196" s="66"/>
      <c r="Y196" s="63"/>
      <c r="Z196" s="64">
        <v>37713</v>
      </c>
      <c r="AA196" s="63">
        <v>7.73</v>
      </c>
      <c r="AB196" s="63"/>
      <c r="AC196" s="63">
        <v>189</v>
      </c>
      <c r="AD196" s="63">
        <v>52.4</v>
      </c>
      <c r="AE196" s="63">
        <v>1060</v>
      </c>
      <c r="AF196" s="63">
        <v>14.1</v>
      </c>
      <c r="AG196" s="63"/>
      <c r="AH196" s="63">
        <v>982</v>
      </c>
      <c r="AI196" s="63">
        <v>1950</v>
      </c>
      <c r="AJ196" s="63"/>
      <c r="AK196" s="63"/>
      <c r="AL196" s="63">
        <v>15.5</v>
      </c>
      <c r="AM196" s="63">
        <v>3310</v>
      </c>
      <c r="AN196" s="63"/>
      <c r="AO196" s="63" t="s">
        <v>7180</v>
      </c>
      <c r="AP196" s="17">
        <f t="shared" si="72"/>
        <v>9.4311000000000007</v>
      </c>
      <c r="AQ196" s="17">
        <f t="shared" si="73"/>
        <v>4.3119959999999997</v>
      </c>
      <c r="AR196" s="17">
        <f t="shared" si="70"/>
        <v>46.11</v>
      </c>
      <c r="AS196" s="17">
        <f t="shared" si="74"/>
        <v>0.36067799999999994</v>
      </c>
      <c r="AT196" s="17">
        <f t="shared" si="75"/>
        <v>60.213774000000001</v>
      </c>
      <c r="AU196" s="5">
        <f t="shared" si="76"/>
        <v>27.702220000000001</v>
      </c>
      <c r="AV196" s="5">
        <f t="shared" si="77"/>
        <v>31.960499999999996</v>
      </c>
      <c r="AW196" s="5">
        <f>IF(AJ196&gt;0,AJ196*0.03333,0)</f>
        <v>0</v>
      </c>
      <c r="AX196" s="5">
        <f>IF(AK196&gt;0,AK196*0.0588,0)</f>
        <v>0</v>
      </c>
      <c r="AY196" s="5">
        <f t="shared" si="78"/>
        <v>0.32271000000000005</v>
      </c>
      <c r="AZ196" s="5">
        <f t="shared" si="79"/>
        <v>59.985429999999994</v>
      </c>
      <c r="BA196" s="7">
        <f t="shared" si="80"/>
        <v>1.8997130796307685E-3</v>
      </c>
      <c r="BB196" s="62">
        <f t="shared" si="81"/>
        <v>4263</v>
      </c>
      <c r="BC196" s="28">
        <f t="shared" si="82"/>
        <v>0.12584180641753598</v>
      </c>
      <c r="BD196" s="32">
        <f t="shared" si="83"/>
        <v>0.15662695382621258</v>
      </c>
      <c r="BE196" s="32">
        <f t="shared" si="84"/>
        <v>7.1611455545038574E-2</v>
      </c>
      <c r="BF196" s="35">
        <f t="shared" si="85"/>
        <v>0.77176159062874883</v>
      </c>
      <c r="BG196" s="33">
        <f t="shared" si="86"/>
        <v>0.4618158109394232</v>
      </c>
      <c r="BH196" s="37">
        <f t="shared" si="87"/>
        <v>0.532804382664257</v>
      </c>
      <c r="BI196" s="33">
        <f t="shared" si="88"/>
        <v>5.3798063963199074E-3</v>
      </c>
      <c r="BJ196" s="63"/>
      <c r="BK196" s="63">
        <v>36.799999999999997</v>
      </c>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v>20030402</v>
      </c>
      <c r="CO196" s="63" t="s">
        <v>7193</v>
      </c>
      <c r="CP196" s="66"/>
      <c r="CQ196" s="64">
        <v>37733</v>
      </c>
      <c r="CR196" s="78" t="s">
        <v>2038</v>
      </c>
      <c r="CS196" s="78" t="s">
        <v>6954</v>
      </c>
    </row>
    <row r="197" spans="1:97" s="34" customFormat="1">
      <c r="A197" s="18" t="s">
        <v>3590</v>
      </c>
      <c r="B197" s="16" t="s">
        <v>438</v>
      </c>
      <c r="C197" s="21">
        <v>49008469</v>
      </c>
      <c r="D197" s="21" t="s">
        <v>3782</v>
      </c>
      <c r="E197" s="21" t="s">
        <v>2393</v>
      </c>
      <c r="F197" s="21" t="s">
        <v>2471</v>
      </c>
      <c r="G197" s="22"/>
      <c r="H197" s="22" t="s">
        <v>4890</v>
      </c>
      <c r="I197" s="22">
        <v>12</v>
      </c>
      <c r="J197" s="22">
        <v>91</v>
      </c>
      <c r="K197" s="23">
        <v>41.019039999999997</v>
      </c>
      <c r="L197" s="23">
        <v>-107.66639000000001</v>
      </c>
      <c r="M197" s="61" t="s">
        <v>3698</v>
      </c>
      <c r="N197" s="21" t="s">
        <v>4927</v>
      </c>
      <c r="O197" s="25"/>
      <c r="P197" s="21" t="s">
        <v>7061</v>
      </c>
      <c r="Q197" s="74">
        <v>55</v>
      </c>
      <c r="R197" s="74">
        <v>348</v>
      </c>
      <c r="S197" s="74">
        <f>V197-U197</f>
        <v>20</v>
      </c>
      <c r="T197" s="21"/>
      <c r="U197" s="74">
        <v>1640</v>
      </c>
      <c r="V197" s="74">
        <v>1660</v>
      </c>
      <c r="W197" s="74">
        <v>4656</v>
      </c>
      <c r="X197" s="74">
        <v>2980</v>
      </c>
      <c r="Y197" s="24" t="s">
        <v>3798</v>
      </c>
      <c r="Z197" s="25">
        <v>24713</v>
      </c>
      <c r="AA197" s="26">
        <v>8.6999999999999993</v>
      </c>
      <c r="AB197" s="21" t="s">
        <v>3789</v>
      </c>
      <c r="AC197" s="21">
        <v>17</v>
      </c>
      <c r="AD197" s="21">
        <v>4</v>
      </c>
      <c r="AE197" s="21">
        <v>1061</v>
      </c>
      <c r="AF197" s="21">
        <v>41</v>
      </c>
      <c r="AG197" s="21">
        <v>-3</v>
      </c>
      <c r="AH197" s="21">
        <v>710</v>
      </c>
      <c r="AI197" s="21">
        <v>1391</v>
      </c>
      <c r="AJ197" s="27"/>
      <c r="AK197" s="27"/>
      <c r="AL197" s="21">
        <v>94</v>
      </c>
      <c r="AM197" s="21">
        <v>2720</v>
      </c>
      <c r="AO197" s="4"/>
      <c r="AP197" s="17">
        <f t="shared" si="72"/>
        <v>0.84830000000000005</v>
      </c>
      <c r="AQ197" s="17">
        <f t="shared" si="73"/>
        <v>0.32916000000000001</v>
      </c>
      <c r="AR197" s="17">
        <f t="shared" si="70"/>
        <v>46.153499999999994</v>
      </c>
      <c r="AS197" s="17">
        <f t="shared" si="74"/>
        <v>1.04878</v>
      </c>
      <c r="AT197" s="17">
        <f t="shared" si="75"/>
        <v>48.379739999999991</v>
      </c>
      <c r="AU197" s="5">
        <f t="shared" si="76"/>
        <v>20.0291</v>
      </c>
      <c r="AV197" s="5">
        <f t="shared" si="77"/>
        <v>22.798489999999997</v>
      </c>
      <c r="AW197" s="5"/>
      <c r="AX197" s="5"/>
      <c r="AY197" s="5">
        <f t="shared" si="78"/>
        <v>1.9570800000000002</v>
      </c>
      <c r="AZ197" s="5">
        <f t="shared" si="79"/>
        <v>44.784669999999998</v>
      </c>
      <c r="BA197" s="7">
        <f t="shared" si="80"/>
        <v>3.8588448099440474E-2</v>
      </c>
      <c r="BB197" s="62">
        <f t="shared" si="81"/>
        <v>3315</v>
      </c>
      <c r="BC197" s="28">
        <f t="shared" si="82"/>
        <v>9.8591549295774641E-2</v>
      </c>
      <c r="BD197" s="32">
        <f t="shared" si="83"/>
        <v>1.7534199232984722E-2</v>
      </c>
      <c r="BE197" s="32">
        <f t="shared" si="84"/>
        <v>6.8036744306604387E-3</v>
      </c>
      <c r="BF197" s="35">
        <f t="shared" si="85"/>
        <v>0.97566212633635496</v>
      </c>
      <c r="BG197" s="33">
        <f t="shared" si="86"/>
        <v>0.44723116191321721</v>
      </c>
      <c r="BH197" s="37">
        <f t="shared" si="87"/>
        <v>0.50906906314147227</v>
      </c>
      <c r="BI197" s="33">
        <f t="shared" si="88"/>
        <v>4.3699774945310535E-2</v>
      </c>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24" t="s">
        <v>3699</v>
      </c>
      <c r="CN197" s="4"/>
      <c r="CO197" s="4"/>
      <c r="CP197" s="46"/>
      <c r="CQ197" s="4"/>
      <c r="CR197" s="78" t="s">
        <v>2038</v>
      </c>
      <c r="CS197" s="78" t="s">
        <v>6954</v>
      </c>
    </row>
    <row r="198" spans="1:97" s="34" customFormat="1">
      <c r="A198" s="18" t="s">
        <v>3590</v>
      </c>
      <c r="B198" s="16" t="s">
        <v>6551</v>
      </c>
      <c r="C198" s="21">
        <v>49008453</v>
      </c>
      <c r="D198" s="21" t="s">
        <v>3782</v>
      </c>
      <c r="E198" s="21" t="s">
        <v>2393</v>
      </c>
      <c r="F198" s="21" t="s">
        <v>2471</v>
      </c>
      <c r="G198" s="22"/>
      <c r="H198" s="22" t="s">
        <v>7084</v>
      </c>
      <c r="I198" s="22">
        <v>12</v>
      </c>
      <c r="J198" s="22">
        <v>91</v>
      </c>
      <c r="K198" s="23">
        <v>41.00855</v>
      </c>
      <c r="L198" s="23">
        <v>-107.651</v>
      </c>
      <c r="M198" s="61" t="s">
        <v>3693</v>
      </c>
      <c r="N198" s="21" t="s">
        <v>3787</v>
      </c>
      <c r="O198" s="25"/>
      <c r="P198" s="21" t="s">
        <v>7061</v>
      </c>
      <c r="Q198" s="74">
        <v>766</v>
      </c>
      <c r="R198" s="74"/>
      <c r="S198" s="74"/>
      <c r="T198" s="21" t="s">
        <v>2512</v>
      </c>
      <c r="U198" s="74">
        <v>2092</v>
      </c>
      <c r="V198" s="74">
        <v>0</v>
      </c>
      <c r="W198" s="74">
        <v>2250</v>
      </c>
      <c r="X198" s="74"/>
      <c r="Y198" s="24" t="s">
        <v>5220</v>
      </c>
      <c r="Z198" s="25">
        <v>24217</v>
      </c>
      <c r="AA198" s="26">
        <v>8.9</v>
      </c>
      <c r="AB198" s="21" t="s">
        <v>3789</v>
      </c>
      <c r="AC198" s="21">
        <v>7</v>
      </c>
      <c r="AD198" s="21">
        <v>2</v>
      </c>
      <c r="AE198" s="21">
        <v>597</v>
      </c>
      <c r="AF198" s="21">
        <v>6</v>
      </c>
      <c r="AG198" s="21">
        <v>-3</v>
      </c>
      <c r="AH198" s="21">
        <v>130</v>
      </c>
      <c r="AI198" s="21">
        <v>939</v>
      </c>
      <c r="AJ198" s="27"/>
      <c r="AK198" s="27"/>
      <c r="AL198" s="21">
        <v>190</v>
      </c>
      <c r="AM198" s="21">
        <v>1502</v>
      </c>
      <c r="AO198" s="4"/>
      <c r="AP198" s="17">
        <f t="shared" si="72"/>
        <v>0.3493</v>
      </c>
      <c r="AQ198" s="17">
        <f t="shared" si="73"/>
        <v>0.16458</v>
      </c>
      <c r="AR198" s="17">
        <f t="shared" si="70"/>
        <v>25.969499999999996</v>
      </c>
      <c r="AS198" s="17">
        <f t="shared" si="74"/>
        <v>0.15348000000000001</v>
      </c>
      <c r="AT198" s="17">
        <f t="shared" si="75"/>
        <v>26.636859999999995</v>
      </c>
      <c r="AU198" s="5">
        <f t="shared" si="76"/>
        <v>3.6673</v>
      </c>
      <c r="AV198" s="5">
        <f t="shared" si="77"/>
        <v>15.390209999999998</v>
      </c>
      <c r="AW198" s="5"/>
      <c r="AX198" s="5"/>
      <c r="AY198" s="5">
        <f t="shared" si="78"/>
        <v>3.9558000000000004</v>
      </c>
      <c r="AZ198" s="5">
        <f t="shared" si="79"/>
        <v>23.013309999999997</v>
      </c>
      <c r="BA198" s="7">
        <f t="shared" si="80"/>
        <v>7.2981623225056413E-2</v>
      </c>
      <c r="BB198" s="62">
        <f t="shared" si="81"/>
        <v>1868</v>
      </c>
      <c r="BC198" s="28">
        <f t="shared" si="82"/>
        <v>0.1086053412462908</v>
      </c>
      <c r="BD198" s="32">
        <f t="shared" si="83"/>
        <v>1.3113407511245697E-2</v>
      </c>
      <c r="BE198" s="32">
        <f t="shared" si="84"/>
        <v>6.1786561929596823E-3</v>
      </c>
      <c r="BF198" s="35">
        <f t="shared" si="85"/>
        <v>0.98070793629579456</v>
      </c>
      <c r="BG198" s="33">
        <f t="shared" si="86"/>
        <v>0.15935560768963702</v>
      </c>
      <c r="BH198" s="37">
        <f t="shared" si="87"/>
        <v>0.66875256101795</v>
      </c>
      <c r="BI198" s="33">
        <f t="shared" si="88"/>
        <v>0.17189183129241301</v>
      </c>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24" t="s">
        <v>7117</v>
      </c>
      <c r="CN198" s="4"/>
      <c r="CO198" s="4"/>
      <c r="CP198" s="46"/>
      <c r="CQ198" s="4"/>
      <c r="CR198" s="78" t="s">
        <v>2038</v>
      </c>
      <c r="CS198" s="78" t="s">
        <v>6954</v>
      </c>
    </row>
    <row r="199" spans="1:97" s="44" customFormat="1">
      <c r="A199" s="20" t="s">
        <v>3590</v>
      </c>
      <c r="B199" s="16" t="s">
        <v>6551</v>
      </c>
      <c r="C199" s="4">
        <v>49008455</v>
      </c>
      <c r="D199" s="4" t="s">
        <v>3782</v>
      </c>
      <c r="E199" s="4" t="s">
        <v>2393</v>
      </c>
      <c r="F199" s="4" t="s">
        <v>2471</v>
      </c>
      <c r="G199" s="38"/>
      <c r="H199" s="38" t="s">
        <v>7084</v>
      </c>
      <c r="I199" s="38">
        <v>12</v>
      </c>
      <c r="J199" s="38">
        <v>91</v>
      </c>
      <c r="K199" s="23">
        <v>41.00855</v>
      </c>
      <c r="L199" s="23">
        <v>-107.651</v>
      </c>
      <c r="M199" s="61" t="s">
        <v>3693</v>
      </c>
      <c r="N199" s="4" t="s">
        <v>3787</v>
      </c>
      <c r="O199" s="40"/>
      <c r="P199" s="4" t="s">
        <v>7061</v>
      </c>
      <c r="Q199" s="46"/>
      <c r="R199" s="46">
        <v>766</v>
      </c>
      <c r="S199" s="46">
        <f>V199-U199</f>
        <v>23</v>
      </c>
      <c r="T199" s="4" t="s">
        <v>2505</v>
      </c>
      <c r="U199" s="46">
        <v>1303</v>
      </c>
      <c r="V199" s="46">
        <v>1326</v>
      </c>
      <c r="W199" s="46">
        <v>2250</v>
      </c>
      <c r="X199" s="46"/>
      <c r="Y199" s="39" t="s">
        <v>3798</v>
      </c>
      <c r="Z199" s="40">
        <v>24217</v>
      </c>
      <c r="AA199" s="41">
        <v>8.3000001907348633</v>
      </c>
      <c r="AB199" s="4" t="s">
        <v>3789</v>
      </c>
      <c r="AC199" s="4">
        <v>9</v>
      </c>
      <c r="AD199" s="4">
        <v>3</v>
      </c>
      <c r="AE199" s="4">
        <v>624</v>
      </c>
      <c r="AF199" s="31">
        <v>6</v>
      </c>
      <c r="AG199" s="4">
        <v>-3</v>
      </c>
      <c r="AH199" s="4">
        <v>290</v>
      </c>
      <c r="AI199" s="4">
        <v>1013</v>
      </c>
      <c r="AJ199" s="31"/>
      <c r="AK199" s="31"/>
      <c r="AL199" s="4">
        <v>20</v>
      </c>
      <c r="AM199" s="4">
        <v>1535</v>
      </c>
      <c r="AO199" s="4"/>
      <c r="AP199" s="17">
        <f t="shared" si="72"/>
        <v>0.4491</v>
      </c>
      <c r="AQ199" s="17">
        <f t="shared" si="73"/>
        <v>0.24687000000000001</v>
      </c>
      <c r="AR199" s="17">
        <f t="shared" si="70"/>
        <v>27.143999999999998</v>
      </c>
      <c r="AS199" s="17">
        <f t="shared" si="74"/>
        <v>0.15348000000000001</v>
      </c>
      <c r="AT199" s="17">
        <f t="shared" si="75"/>
        <v>27.993449999999996</v>
      </c>
      <c r="AU199" s="5">
        <f t="shared" si="76"/>
        <v>8.1808999999999994</v>
      </c>
      <c r="AV199" s="5">
        <f t="shared" si="77"/>
        <v>16.603069999999999</v>
      </c>
      <c r="AW199" s="5"/>
      <c r="AX199" s="5"/>
      <c r="AY199" s="5">
        <f t="shared" si="78"/>
        <v>0.41640000000000005</v>
      </c>
      <c r="AZ199" s="5">
        <f t="shared" si="79"/>
        <v>25.200369999999996</v>
      </c>
      <c r="BA199" s="7">
        <f t="shared" si="80"/>
        <v>5.2507603326852635E-2</v>
      </c>
      <c r="BB199" s="42">
        <f t="shared" si="81"/>
        <v>1962</v>
      </c>
      <c r="BC199" s="43">
        <f t="shared" si="82"/>
        <v>0.12210466113811838</v>
      </c>
      <c r="BD199" s="32">
        <f t="shared" si="83"/>
        <v>1.6043038639396004E-2</v>
      </c>
      <c r="BE199" s="32">
        <f t="shared" si="84"/>
        <v>8.8188486949625725E-3</v>
      </c>
      <c r="BF199" s="35">
        <f t="shared" si="85"/>
        <v>0.97513811266564143</v>
      </c>
      <c r="BG199" s="33">
        <f t="shared" si="86"/>
        <v>0.32463412243550394</v>
      </c>
      <c r="BH199" s="37">
        <f t="shared" si="87"/>
        <v>0.65884231064861354</v>
      </c>
      <c r="BI199" s="33">
        <f t="shared" si="88"/>
        <v>1.6523566915882588E-2</v>
      </c>
      <c r="BJ199" s="75"/>
      <c r="BK199" s="75"/>
      <c r="BL199" s="75"/>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39" t="s">
        <v>7127</v>
      </c>
      <c r="CN199" s="56"/>
      <c r="CO199" s="56"/>
      <c r="CP199" s="71"/>
      <c r="CQ199" s="56"/>
      <c r="CR199" s="78" t="s">
        <v>2038</v>
      </c>
      <c r="CS199" s="78" t="s">
        <v>6954</v>
      </c>
    </row>
    <row r="200" spans="1:97" s="34" customFormat="1">
      <c r="A200" s="18" t="s">
        <v>3590</v>
      </c>
      <c r="B200" s="16" t="s">
        <v>6552</v>
      </c>
      <c r="C200" s="21">
        <v>49008490</v>
      </c>
      <c r="D200" s="21" t="s">
        <v>3782</v>
      </c>
      <c r="E200" s="21" t="s">
        <v>2393</v>
      </c>
      <c r="F200" s="21" t="s">
        <v>2471</v>
      </c>
      <c r="G200" s="22"/>
      <c r="H200" s="22" t="s">
        <v>5249</v>
      </c>
      <c r="I200" s="22">
        <v>12</v>
      </c>
      <c r="J200" s="22">
        <v>91</v>
      </c>
      <c r="K200" s="23">
        <v>41.009779999999999</v>
      </c>
      <c r="L200" s="23">
        <v>-107.66871999999999</v>
      </c>
      <c r="M200" s="61" t="s">
        <v>3705</v>
      </c>
      <c r="N200" s="21" t="s">
        <v>1819</v>
      </c>
      <c r="O200" s="25"/>
      <c r="P200" s="21" t="s">
        <v>7061</v>
      </c>
      <c r="Q200" s="74"/>
      <c r="R200" s="74"/>
      <c r="S200" s="74">
        <f>V200-U200</f>
        <v>36</v>
      </c>
      <c r="T200" s="21"/>
      <c r="U200" s="74">
        <v>1225</v>
      </c>
      <c r="V200" s="74">
        <v>1261</v>
      </c>
      <c r="W200" s="74">
        <v>2004</v>
      </c>
      <c r="X200" s="74"/>
      <c r="Y200" s="24" t="s">
        <v>3798</v>
      </c>
      <c r="Z200" s="25">
        <v>24229</v>
      </c>
      <c r="AA200" s="26">
        <v>8.5</v>
      </c>
      <c r="AB200" s="21" t="s">
        <v>3789</v>
      </c>
      <c r="AC200" s="21">
        <v>8</v>
      </c>
      <c r="AD200" s="21">
        <v>2</v>
      </c>
      <c r="AE200" s="21">
        <v>1054</v>
      </c>
      <c r="AF200" s="21">
        <v>15</v>
      </c>
      <c r="AG200" s="21">
        <v>-3</v>
      </c>
      <c r="AH200" s="21">
        <v>840</v>
      </c>
      <c r="AI200" s="21">
        <v>927</v>
      </c>
      <c r="AJ200" s="27"/>
      <c r="AK200" s="27"/>
      <c r="AL200" s="21">
        <v>55</v>
      </c>
      <c r="AM200" s="21">
        <v>2634</v>
      </c>
      <c r="AO200" s="4"/>
      <c r="AP200" s="17">
        <f t="shared" si="72"/>
        <v>0.3992</v>
      </c>
      <c r="AQ200" s="17">
        <f t="shared" si="73"/>
        <v>0.16458</v>
      </c>
      <c r="AR200" s="17">
        <f t="shared" si="70"/>
        <v>45.848999999999997</v>
      </c>
      <c r="AS200" s="17">
        <f t="shared" si="74"/>
        <v>0.38369999999999999</v>
      </c>
      <c r="AT200" s="17">
        <f t="shared" si="75"/>
        <v>46.796479999999995</v>
      </c>
      <c r="AU200" s="5">
        <f t="shared" si="76"/>
        <v>23.696400000000001</v>
      </c>
      <c r="AV200" s="5">
        <f t="shared" si="77"/>
        <v>15.193529999999999</v>
      </c>
      <c r="AW200" s="5"/>
      <c r="AX200" s="5"/>
      <c r="AY200" s="5">
        <f t="shared" si="78"/>
        <v>1.1451</v>
      </c>
      <c r="AZ200" s="5">
        <f t="shared" si="79"/>
        <v>40.035029999999999</v>
      </c>
      <c r="BA200" s="7">
        <f t="shared" si="80"/>
        <v>7.7868621655894241E-2</v>
      </c>
      <c r="BB200" s="62">
        <f t="shared" si="81"/>
        <v>2898</v>
      </c>
      <c r="BC200" s="28">
        <f t="shared" si="82"/>
        <v>4.7722342733188719E-2</v>
      </c>
      <c r="BD200" s="32">
        <f t="shared" si="83"/>
        <v>8.5305561443937677E-3</v>
      </c>
      <c r="BE200" s="32">
        <f t="shared" si="84"/>
        <v>3.5169311879867894E-3</v>
      </c>
      <c r="BF200" s="35">
        <f t="shared" si="85"/>
        <v>0.98795251266761941</v>
      </c>
      <c r="BG200" s="37">
        <f t="shared" si="86"/>
        <v>0.59189165088673601</v>
      </c>
      <c r="BH200" s="33">
        <f t="shared" si="87"/>
        <v>0.37950589771008036</v>
      </c>
      <c r="BI200" s="33">
        <f t="shared" si="88"/>
        <v>2.8602451403183664E-2</v>
      </c>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24" t="s">
        <v>5230</v>
      </c>
      <c r="CN200" s="4"/>
      <c r="CO200" s="4"/>
      <c r="CP200" s="46"/>
      <c r="CQ200" s="4"/>
      <c r="CR200" s="78" t="s">
        <v>2038</v>
      </c>
      <c r="CS200" s="78" t="s">
        <v>6954</v>
      </c>
    </row>
    <row r="201" spans="1:97" s="44" customFormat="1">
      <c r="A201" s="20" t="s">
        <v>3590</v>
      </c>
      <c r="B201" s="16" t="s">
        <v>6552</v>
      </c>
      <c r="C201" s="4">
        <v>49008508</v>
      </c>
      <c r="D201" s="4" t="s">
        <v>3782</v>
      </c>
      <c r="E201" s="4" t="s">
        <v>2393</v>
      </c>
      <c r="F201" s="4" t="s">
        <v>2471</v>
      </c>
      <c r="G201" s="38"/>
      <c r="H201" s="38" t="s">
        <v>5249</v>
      </c>
      <c r="I201" s="38">
        <v>12</v>
      </c>
      <c r="J201" s="38">
        <v>91</v>
      </c>
      <c r="K201" s="23">
        <v>41.015940000000001</v>
      </c>
      <c r="L201" s="23">
        <v>-107.67113000000001</v>
      </c>
      <c r="M201" s="61" t="s">
        <v>3707</v>
      </c>
      <c r="N201" s="4" t="s">
        <v>7102</v>
      </c>
      <c r="O201" s="40"/>
      <c r="P201" s="4" t="s">
        <v>7061</v>
      </c>
      <c r="Q201" s="46"/>
      <c r="R201" s="46">
        <v>6172</v>
      </c>
      <c r="S201" s="46"/>
      <c r="T201" s="4"/>
      <c r="U201" s="46">
        <v>1032</v>
      </c>
      <c r="V201" s="46"/>
      <c r="W201" s="46">
        <v>8620</v>
      </c>
      <c r="X201" s="46">
        <v>2645</v>
      </c>
      <c r="Y201" s="39" t="s">
        <v>5220</v>
      </c>
      <c r="Z201" s="40">
        <v>24658</v>
      </c>
      <c r="AA201" s="41">
        <v>8.5</v>
      </c>
      <c r="AB201" s="4" t="s">
        <v>3789</v>
      </c>
      <c r="AC201" s="4">
        <v>7</v>
      </c>
      <c r="AD201" s="4">
        <v>4</v>
      </c>
      <c r="AE201" s="4">
        <v>869</v>
      </c>
      <c r="AF201" s="31">
        <v>10</v>
      </c>
      <c r="AG201" s="4">
        <v>-3</v>
      </c>
      <c r="AH201" s="4">
        <v>890</v>
      </c>
      <c r="AI201" s="4">
        <v>695</v>
      </c>
      <c r="AJ201" s="31"/>
      <c r="AK201" s="31"/>
      <c r="AL201" s="4">
        <v>50</v>
      </c>
      <c r="AM201" s="4">
        <v>2208</v>
      </c>
      <c r="AO201" s="4"/>
      <c r="AP201" s="17">
        <f t="shared" si="72"/>
        <v>0.3493</v>
      </c>
      <c r="AQ201" s="17">
        <f t="shared" si="73"/>
        <v>0.32916000000000001</v>
      </c>
      <c r="AR201" s="17">
        <f t="shared" si="70"/>
        <v>37.801499999999997</v>
      </c>
      <c r="AS201" s="17">
        <f t="shared" si="74"/>
        <v>0.25579999999999997</v>
      </c>
      <c r="AT201" s="17">
        <f t="shared" si="75"/>
        <v>38.735759999999999</v>
      </c>
      <c r="AU201" s="5">
        <f t="shared" si="76"/>
        <v>25.1069</v>
      </c>
      <c r="AV201" s="5">
        <f t="shared" si="77"/>
        <v>11.391049999999998</v>
      </c>
      <c r="AW201" s="5"/>
      <c r="AX201" s="5"/>
      <c r="AY201" s="5">
        <f t="shared" si="78"/>
        <v>1.0410000000000001</v>
      </c>
      <c r="AZ201" s="5">
        <f t="shared" si="79"/>
        <v>37.538949999999993</v>
      </c>
      <c r="BA201" s="7">
        <f t="shared" si="80"/>
        <v>1.5690784009536142E-2</v>
      </c>
      <c r="BB201" s="42">
        <f t="shared" si="81"/>
        <v>2522</v>
      </c>
      <c r="BC201" s="43">
        <f t="shared" si="82"/>
        <v>6.6384778012684983E-2</v>
      </c>
      <c r="BD201" s="32">
        <f t="shared" si="83"/>
        <v>9.0175073368897376E-3</v>
      </c>
      <c r="BE201" s="32">
        <f t="shared" si="84"/>
        <v>8.4975743344134734E-3</v>
      </c>
      <c r="BF201" s="35">
        <f t="shared" si="85"/>
        <v>0.98248491832869678</v>
      </c>
      <c r="BG201" s="37">
        <f t="shared" si="86"/>
        <v>0.66882264954134318</v>
      </c>
      <c r="BH201" s="33">
        <f t="shared" si="87"/>
        <v>0.30344615392812002</v>
      </c>
      <c r="BI201" s="33">
        <f t="shared" si="88"/>
        <v>2.7731196530536958E-2</v>
      </c>
      <c r="BJ201" s="75"/>
      <c r="BK201" s="75"/>
      <c r="BL201" s="75"/>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39" t="s">
        <v>7128</v>
      </c>
      <c r="CN201" s="56"/>
      <c r="CO201" s="56"/>
      <c r="CP201" s="71"/>
      <c r="CQ201" s="56"/>
      <c r="CR201" s="78" t="s">
        <v>2038</v>
      </c>
      <c r="CS201" s="78" t="s">
        <v>6954</v>
      </c>
    </row>
    <row r="202" spans="1:97" s="44" customFormat="1">
      <c r="A202" s="20" t="s">
        <v>3590</v>
      </c>
      <c r="B202" s="16" t="s">
        <v>6552</v>
      </c>
      <c r="C202" s="4">
        <v>49008495</v>
      </c>
      <c r="D202" s="4" t="s">
        <v>3782</v>
      </c>
      <c r="E202" s="4" t="s">
        <v>2393</v>
      </c>
      <c r="F202" s="4" t="s">
        <v>2471</v>
      </c>
      <c r="G202" s="38"/>
      <c r="H202" s="38" t="s">
        <v>5249</v>
      </c>
      <c r="I202" s="38">
        <v>12</v>
      </c>
      <c r="J202" s="38">
        <v>91</v>
      </c>
      <c r="K202" s="23">
        <v>41.016930000000002</v>
      </c>
      <c r="L202" s="23">
        <v>-107.68425000000001</v>
      </c>
      <c r="M202" s="61" t="s">
        <v>7131</v>
      </c>
      <c r="N202" s="4" t="s">
        <v>4871</v>
      </c>
      <c r="O202" s="40"/>
      <c r="P202" s="4" t="s">
        <v>7061</v>
      </c>
      <c r="Q202" s="46"/>
      <c r="R202" s="46" t="s">
        <v>2765</v>
      </c>
      <c r="S202" s="46"/>
      <c r="T202" s="4" t="s">
        <v>2512</v>
      </c>
      <c r="U202" s="46">
        <v>1362</v>
      </c>
      <c r="V202" s="46"/>
      <c r="W202" s="46">
        <v>3600</v>
      </c>
      <c r="X202" s="46">
        <v>1045</v>
      </c>
      <c r="Y202" s="39" t="s">
        <v>5220</v>
      </c>
      <c r="Z202" s="40">
        <v>24644</v>
      </c>
      <c r="AA202" s="41">
        <v>8.5</v>
      </c>
      <c r="AB202" s="4" t="s">
        <v>3789</v>
      </c>
      <c r="AC202" s="4">
        <v>14</v>
      </c>
      <c r="AD202" s="4">
        <v>4</v>
      </c>
      <c r="AE202" s="4">
        <v>960</v>
      </c>
      <c r="AF202" s="31">
        <v>6</v>
      </c>
      <c r="AG202" s="4">
        <v>-3</v>
      </c>
      <c r="AH202" s="4">
        <v>510</v>
      </c>
      <c r="AI202" s="4">
        <v>1110</v>
      </c>
      <c r="AJ202" s="31"/>
      <c r="AK202" s="31"/>
      <c r="AL202" s="4">
        <v>230</v>
      </c>
      <c r="AM202" s="4">
        <v>2439</v>
      </c>
      <c r="AO202" s="4"/>
      <c r="AP202" s="17">
        <f t="shared" si="72"/>
        <v>0.6986</v>
      </c>
      <c r="AQ202" s="17">
        <f t="shared" si="73"/>
        <v>0.32916000000000001</v>
      </c>
      <c r="AR202" s="17">
        <f t="shared" si="70"/>
        <v>41.76</v>
      </c>
      <c r="AS202" s="17">
        <f t="shared" si="74"/>
        <v>0.15348000000000001</v>
      </c>
      <c r="AT202" s="17">
        <f t="shared" si="75"/>
        <v>42.941240000000001</v>
      </c>
      <c r="AU202" s="5">
        <f t="shared" si="76"/>
        <v>14.3871</v>
      </c>
      <c r="AV202" s="5">
        <f t="shared" si="77"/>
        <v>18.192899999999998</v>
      </c>
      <c r="AW202" s="5"/>
      <c r="AX202" s="5"/>
      <c r="AY202" s="5">
        <f t="shared" si="78"/>
        <v>4.7886000000000006</v>
      </c>
      <c r="AZ202" s="5">
        <f t="shared" si="79"/>
        <v>37.368600000000001</v>
      </c>
      <c r="BA202" s="7">
        <f t="shared" si="80"/>
        <v>6.9389255413782408E-2</v>
      </c>
      <c r="BB202" s="42">
        <f t="shared" si="81"/>
        <v>2831</v>
      </c>
      <c r="BC202" s="43">
        <f t="shared" si="82"/>
        <v>7.4383301707779889E-2</v>
      </c>
      <c r="BD202" s="32">
        <f t="shared" si="83"/>
        <v>1.6268743054462329E-2</v>
      </c>
      <c r="BE202" s="32">
        <f t="shared" si="84"/>
        <v>7.6653585224832821E-3</v>
      </c>
      <c r="BF202" s="35">
        <f t="shared" si="85"/>
        <v>0.97606589842305436</v>
      </c>
      <c r="BG202" s="33">
        <f t="shared" si="86"/>
        <v>0.38500505772225879</v>
      </c>
      <c r="BH202" s="37">
        <f t="shared" si="87"/>
        <v>0.48684992212713341</v>
      </c>
      <c r="BI202" s="33">
        <f t="shared" si="88"/>
        <v>0.12814502015060775</v>
      </c>
      <c r="BJ202" s="75"/>
      <c r="BK202" s="75"/>
      <c r="BL202" s="75"/>
      <c r="BM202" s="56"/>
      <c r="BN202" s="56"/>
      <c r="BO202" s="56"/>
      <c r="BP202" s="56"/>
      <c r="BQ202" s="56"/>
      <c r="BR202" s="56"/>
      <c r="BS202" s="56"/>
      <c r="BT202" s="56"/>
      <c r="BU202" s="56"/>
      <c r="BV202" s="56"/>
      <c r="BW202" s="56"/>
      <c r="BX202" s="56"/>
      <c r="BY202" s="56"/>
      <c r="BZ202" s="56"/>
      <c r="CA202" s="56"/>
      <c r="CB202" s="56"/>
      <c r="CC202" s="56"/>
      <c r="CD202" s="56"/>
      <c r="CE202" s="56"/>
      <c r="CF202" s="56"/>
      <c r="CG202" s="56"/>
      <c r="CH202" s="56"/>
      <c r="CI202" s="56"/>
      <c r="CJ202" s="56"/>
      <c r="CK202" s="56"/>
      <c r="CL202" s="56"/>
      <c r="CM202" s="39" t="s">
        <v>7132</v>
      </c>
      <c r="CN202" s="56"/>
      <c r="CO202" s="56"/>
      <c r="CP202" s="71"/>
      <c r="CQ202" s="56"/>
      <c r="CR202" s="78" t="s">
        <v>2038</v>
      </c>
      <c r="CS202" s="78" t="s">
        <v>6954</v>
      </c>
    </row>
    <row r="203" spans="1:97" s="44" customFormat="1">
      <c r="A203" s="20" t="s">
        <v>3590</v>
      </c>
      <c r="B203" s="16" t="s">
        <v>6552</v>
      </c>
      <c r="C203" s="4">
        <v>49008496</v>
      </c>
      <c r="D203" s="4" t="s">
        <v>3782</v>
      </c>
      <c r="E203" s="4" t="s">
        <v>2393</v>
      </c>
      <c r="F203" s="4" t="s">
        <v>2471</v>
      </c>
      <c r="G203" s="38"/>
      <c r="H203" s="38" t="s">
        <v>5249</v>
      </c>
      <c r="I203" s="38">
        <v>12</v>
      </c>
      <c r="J203" s="38">
        <v>91</v>
      </c>
      <c r="K203" s="23">
        <v>41.016930000000002</v>
      </c>
      <c r="L203" s="23">
        <v>-107.68425000000001</v>
      </c>
      <c r="M203" s="61" t="s">
        <v>7131</v>
      </c>
      <c r="N203" s="4" t="s">
        <v>4871</v>
      </c>
      <c r="O203" s="40"/>
      <c r="P203" s="4" t="s">
        <v>7061</v>
      </c>
      <c r="Q203" s="46" t="s">
        <v>2765</v>
      </c>
      <c r="R203" s="46"/>
      <c r="S203" s="46"/>
      <c r="T203" s="4" t="s">
        <v>2764</v>
      </c>
      <c r="U203" s="46">
        <v>1424</v>
      </c>
      <c r="V203" s="46"/>
      <c r="W203" s="46">
        <v>3600</v>
      </c>
      <c r="X203" s="46">
        <v>1045</v>
      </c>
      <c r="Y203" s="39" t="s">
        <v>5220</v>
      </c>
      <c r="Z203" s="40">
        <v>24644</v>
      </c>
      <c r="AA203" s="41">
        <v>8.6000003814697266</v>
      </c>
      <c r="AB203" s="4" t="s">
        <v>3789</v>
      </c>
      <c r="AC203" s="4">
        <v>14</v>
      </c>
      <c r="AD203" s="4">
        <v>3</v>
      </c>
      <c r="AE203" s="4">
        <v>1077</v>
      </c>
      <c r="AF203" s="31">
        <v>13</v>
      </c>
      <c r="AG203" s="4">
        <v>-3</v>
      </c>
      <c r="AH203" s="4">
        <v>544</v>
      </c>
      <c r="AI203" s="4">
        <v>1732</v>
      </c>
      <c r="AJ203" s="31"/>
      <c r="AK203" s="31"/>
      <c r="AL203" s="4">
        <v>58</v>
      </c>
      <c r="AM203" s="4">
        <v>2658</v>
      </c>
      <c r="AO203" s="4"/>
      <c r="AP203" s="17">
        <f t="shared" si="72"/>
        <v>0.6986</v>
      </c>
      <c r="AQ203" s="17">
        <f t="shared" si="73"/>
        <v>0.24687000000000001</v>
      </c>
      <c r="AR203" s="17">
        <f t="shared" si="70"/>
        <v>46.849499999999999</v>
      </c>
      <c r="AS203" s="17">
        <f t="shared" si="74"/>
        <v>0.33254</v>
      </c>
      <c r="AT203" s="17">
        <f t="shared" si="75"/>
        <v>48.127510000000001</v>
      </c>
      <c r="AU203" s="5">
        <f t="shared" si="76"/>
        <v>15.34624</v>
      </c>
      <c r="AV203" s="5">
        <f t="shared" si="77"/>
        <v>28.387479999999996</v>
      </c>
      <c r="AW203" s="5"/>
      <c r="AX203" s="5"/>
      <c r="AY203" s="5">
        <f t="shared" si="78"/>
        <v>1.2075600000000002</v>
      </c>
      <c r="AZ203" s="5">
        <f t="shared" si="79"/>
        <v>44.941279999999999</v>
      </c>
      <c r="BA203" s="7">
        <f t="shared" si="80"/>
        <v>3.4235214619208025E-2</v>
      </c>
      <c r="BB203" s="42">
        <f t="shared" si="81"/>
        <v>3438</v>
      </c>
      <c r="BC203" s="43">
        <f t="shared" si="82"/>
        <v>0.12795275590551181</v>
      </c>
      <c r="BD203" s="32">
        <f t="shared" si="83"/>
        <v>1.4515606562649927E-2</v>
      </c>
      <c r="BE203" s="32">
        <f t="shared" si="84"/>
        <v>5.1294987004314166E-3</v>
      </c>
      <c r="BF203" s="35">
        <f t="shared" si="85"/>
        <v>0.98035489473691861</v>
      </c>
      <c r="BG203" s="33">
        <f t="shared" si="86"/>
        <v>0.34147314006187629</v>
      </c>
      <c r="BH203" s="37">
        <f t="shared" si="87"/>
        <v>0.63165713126105882</v>
      </c>
      <c r="BI203" s="33">
        <f t="shared" si="88"/>
        <v>2.6869728677064834E-2</v>
      </c>
      <c r="BJ203" s="75"/>
      <c r="BK203" s="75"/>
      <c r="BL203" s="75"/>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39" t="s">
        <v>7132</v>
      </c>
      <c r="CN203" s="56"/>
      <c r="CO203" s="56"/>
      <c r="CP203" s="71"/>
      <c r="CQ203" s="56"/>
      <c r="CR203" s="78" t="s">
        <v>2038</v>
      </c>
      <c r="CS203" s="78" t="s">
        <v>6954</v>
      </c>
    </row>
    <row r="204" spans="1:97">
      <c r="A204" s="63" t="s">
        <v>3591</v>
      </c>
      <c r="B204" s="63" t="s">
        <v>7211</v>
      </c>
      <c r="C204" s="63">
        <v>5216</v>
      </c>
      <c r="D204" s="19" t="s">
        <v>3782</v>
      </c>
      <c r="E204" s="63" t="s">
        <v>2393</v>
      </c>
      <c r="F204" s="63" t="s">
        <v>2418</v>
      </c>
      <c r="G204" s="65" t="s">
        <v>3609</v>
      </c>
      <c r="H204" s="65">
        <v>8</v>
      </c>
      <c r="I204" s="65">
        <v>12</v>
      </c>
      <c r="J204" s="65">
        <v>92</v>
      </c>
      <c r="K204" s="23">
        <v>41.026206000000002</v>
      </c>
      <c r="L204" s="23">
        <v>-107.76989399999999</v>
      </c>
      <c r="M204" s="61" t="s">
        <v>7212</v>
      </c>
      <c r="N204" s="63" t="s">
        <v>7213</v>
      </c>
      <c r="O204" s="63"/>
      <c r="P204" s="63" t="s">
        <v>7061</v>
      </c>
      <c r="Q204" s="63"/>
      <c r="R204" s="63"/>
      <c r="S204" s="55">
        <f t="shared" ref="S204:S212" si="89">IF(U204&gt;0,V204-U204,"")</f>
        <v>109</v>
      </c>
      <c r="T204" s="63"/>
      <c r="U204" s="66">
        <v>882</v>
      </c>
      <c r="V204" s="63">
        <v>991</v>
      </c>
      <c r="W204" s="66">
        <v>2760</v>
      </c>
      <c r="X204" s="66">
        <v>2660</v>
      </c>
      <c r="Y204" s="63"/>
      <c r="Z204" s="64"/>
      <c r="AA204" s="63">
        <v>7.75</v>
      </c>
      <c r="AB204" s="63"/>
      <c r="AC204" s="63">
        <v>259</v>
      </c>
      <c r="AD204" s="63">
        <v>95</v>
      </c>
      <c r="AE204" s="63">
        <v>1890</v>
      </c>
      <c r="AF204" s="63">
        <v>0</v>
      </c>
      <c r="AG204" s="63"/>
      <c r="AH204" s="63">
        <v>2000</v>
      </c>
      <c r="AI204" s="63">
        <v>1518</v>
      </c>
      <c r="AJ204" s="63">
        <v>0</v>
      </c>
      <c r="AK204" s="63">
        <v>0</v>
      </c>
      <c r="AL204" s="63">
        <v>1040</v>
      </c>
      <c r="AM204" s="63">
        <v>6835</v>
      </c>
      <c r="AN204" s="63"/>
      <c r="AO204" s="63" t="s">
        <v>7180</v>
      </c>
      <c r="AP204" s="17">
        <f t="shared" si="72"/>
        <v>12.924099999999999</v>
      </c>
      <c r="AQ204" s="17">
        <f t="shared" si="73"/>
        <v>7.8175499999999998</v>
      </c>
      <c r="AR204" s="17">
        <f t="shared" si="70"/>
        <v>82.214999999999989</v>
      </c>
      <c r="AS204" s="17">
        <f t="shared" si="74"/>
        <v>0</v>
      </c>
      <c r="AT204" s="17">
        <f t="shared" si="75"/>
        <v>102.95665</v>
      </c>
      <c r="AU204" s="5">
        <f t="shared" si="76"/>
        <v>56.419999999999995</v>
      </c>
      <c r="AV204" s="5">
        <f t="shared" si="77"/>
        <v>24.880019999999998</v>
      </c>
      <c r="AW204" s="5">
        <f t="shared" ref="AW204:AW212" si="90">IF(AJ204&gt;0,AJ204*0.03333,0)</f>
        <v>0</v>
      </c>
      <c r="AX204" s="5">
        <f t="shared" ref="AX204:AX212" si="91">IF(AK204&gt;0,AK204*0.0588,0)</f>
        <v>0</v>
      </c>
      <c r="AY204" s="5">
        <f t="shared" si="78"/>
        <v>21.652800000000003</v>
      </c>
      <c r="AZ204" s="5">
        <f t="shared" si="79"/>
        <v>102.95281999999999</v>
      </c>
      <c r="BA204" s="7">
        <f t="shared" si="80"/>
        <v>1.8600407256683104E-5</v>
      </c>
      <c r="BB204" s="62">
        <f t="shared" si="81"/>
        <v>6802</v>
      </c>
      <c r="BC204" s="28">
        <f t="shared" si="82"/>
        <v>-2.4198870719366427E-3</v>
      </c>
      <c r="BD204" s="32">
        <f t="shared" si="83"/>
        <v>0.12552953111819393</v>
      </c>
      <c r="BE204" s="32">
        <f t="shared" si="84"/>
        <v>7.5930500846715585E-2</v>
      </c>
      <c r="BF204" s="35">
        <f t="shared" si="85"/>
        <v>0.79853996803509042</v>
      </c>
      <c r="BG204" s="37">
        <f t="shared" si="86"/>
        <v>0.54801801446526677</v>
      </c>
      <c r="BH204" s="33">
        <f t="shared" si="87"/>
        <v>0.24166428855469915</v>
      </c>
      <c r="BI204" s="33">
        <f t="shared" si="88"/>
        <v>0.21031769698003422</v>
      </c>
      <c r="BJ204" s="63">
        <v>0</v>
      </c>
      <c r="BK204" s="63">
        <v>33</v>
      </c>
      <c r="BL204" s="63">
        <v>0</v>
      </c>
      <c r="BM204" s="63">
        <v>0</v>
      </c>
      <c r="BN204" s="63">
        <v>0</v>
      </c>
      <c r="BO204" s="63">
        <v>0</v>
      </c>
      <c r="BP204" s="63">
        <v>0</v>
      </c>
      <c r="BQ204" s="63">
        <v>0</v>
      </c>
      <c r="BR204" s="63">
        <v>0</v>
      </c>
      <c r="BS204" s="63">
        <v>0</v>
      </c>
      <c r="BT204" s="63">
        <v>0</v>
      </c>
      <c r="BU204" s="63">
        <v>0</v>
      </c>
      <c r="BV204" s="63">
        <v>0</v>
      </c>
      <c r="BW204" s="63">
        <v>0</v>
      </c>
      <c r="BX204" s="63"/>
      <c r="BY204" s="63"/>
      <c r="BZ204" s="63"/>
      <c r="CA204" s="63"/>
      <c r="CB204" s="63"/>
      <c r="CC204" s="63"/>
      <c r="CD204" s="63"/>
      <c r="CE204" s="63"/>
      <c r="CF204" s="63"/>
      <c r="CG204" s="63"/>
      <c r="CH204" s="63"/>
      <c r="CI204" s="63"/>
      <c r="CJ204" s="63"/>
      <c r="CK204" s="63"/>
      <c r="CL204" s="63"/>
      <c r="CM204" s="63"/>
      <c r="CN204" s="63"/>
      <c r="CO204" s="63" t="s">
        <v>3981</v>
      </c>
      <c r="CP204" s="66"/>
      <c r="CQ204" s="64">
        <v>39098</v>
      </c>
      <c r="CR204" s="78" t="s">
        <v>2039</v>
      </c>
      <c r="CS204" s="78" t="s">
        <v>6954</v>
      </c>
    </row>
    <row r="205" spans="1:97">
      <c r="A205" s="63" t="s">
        <v>3591</v>
      </c>
      <c r="B205" s="63" t="s">
        <v>7211</v>
      </c>
      <c r="C205" s="63">
        <v>5218</v>
      </c>
      <c r="D205" s="19" t="s">
        <v>3782</v>
      </c>
      <c r="E205" s="63" t="s">
        <v>2393</v>
      </c>
      <c r="F205" s="63" t="s">
        <v>2418</v>
      </c>
      <c r="G205" s="65" t="s">
        <v>259</v>
      </c>
      <c r="H205" s="65">
        <v>8</v>
      </c>
      <c r="I205" s="65">
        <v>12</v>
      </c>
      <c r="J205" s="65">
        <v>92</v>
      </c>
      <c r="K205" s="23">
        <v>41.030332999999999</v>
      </c>
      <c r="L205" s="23">
        <v>-107.76660800000001</v>
      </c>
      <c r="M205" s="61" t="s">
        <v>7214</v>
      </c>
      <c r="N205" s="63" t="s">
        <v>7215</v>
      </c>
      <c r="O205" s="63"/>
      <c r="P205" s="63" t="s">
        <v>7061</v>
      </c>
      <c r="Q205" s="63"/>
      <c r="R205" s="63"/>
      <c r="S205" s="55">
        <f t="shared" si="89"/>
        <v>37</v>
      </c>
      <c r="T205" s="63"/>
      <c r="U205" s="66">
        <v>1934</v>
      </c>
      <c r="V205" s="63">
        <v>1971</v>
      </c>
      <c r="W205" s="66">
        <v>2555</v>
      </c>
      <c r="X205" s="66"/>
      <c r="Y205" s="63"/>
      <c r="Z205" s="64"/>
      <c r="AA205" s="63">
        <v>7.37</v>
      </c>
      <c r="AB205" s="63"/>
      <c r="AC205" s="63">
        <v>503</v>
      </c>
      <c r="AD205" s="63">
        <v>7</v>
      </c>
      <c r="AE205" s="63">
        <v>4829</v>
      </c>
      <c r="AF205" s="63">
        <v>0</v>
      </c>
      <c r="AG205" s="63"/>
      <c r="AH205" s="63">
        <v>6600</v>
      </c>
      <c r="AI205" s="63">
        <v>1498</v>
      </c>
      <c r="AJ205" s="63">
        <v>0</v>
      </c>
      <c r="AK205" s="63">
        <v>0</v>
      </c>
      <c r="AL205" s="63">
        <v>1200</v>
      </c>
      <c r="AM205" s="63">
        <v>14667</v>
      </c>
      <c r="AN205" s="63"/>
      <c r="AO205" s="63" t="s">
        <v>7180</v>
      </c>
      <c r="AP205" s="17">
        <f t="shared" si="72"/>
        <v>25.099699999999999</v>
      </c>
      <c r="AQ205" s="17">
        <f t="shared" si="73"/>
        <v>0.57603000000000004</v>
      </c>
      <c r="AR205" s="17">
        <f t="shared" si="70"/>
        <v>210.0615</v>
      </c>
      <c r="AS205" s="17">
        <f t="shared" si="74"/>
        <v>0</v>
      </c>
      <c r="AT205" s="17">
        <f t="shared" si="75"/>
        <v>235.73722999999998</v>
      </c>
      <c r="AU205" s="5">
        <f t="shared" si="76"/>
        <v>186.18600000000001</v>
      </c>
      <c r="AV205" s="5">
        <f t="shared" si="77"/>
        <v>24.552219999999998</v>
      </c>
      <c r="AW205" s="5">
        <f t="shared" si="90"/>
        <v>0</v>
      </c>
      <c r="AX205" s="5">
        <f t="shared" si="91"/>
        <v>0</v>
      </c>
      <c r="AY205" s="5">
        <f t="shared" si="78"/>
        <v>24.984000000000002</v>
      </c>
      <c r="AZ205" s="5">
        <f t="shared" si="79"/>
        <v>235.72222000000002</v>
      </c>
      <c r="BA205" s="7">
        <f t="shared" si="80"/>
        <v>3.1837308595598436E-5</v>
      </c>
      <c r="BB205" s="62">
        <f t="shared" si="81"/>
        <v>14637</v>
      </c>
      <c r="BC205" s="28">
        <f t="shared" si="82"/>
        <v>-1.0237510237510238E-3</v>
      </c>
      <c r="BD205" s="32">
        <f t="shared" si="83"/>
        <v>0.10647321171967619</v>
      </c>
      <c r="BE205" s="32">
        <f t="shared" si="84"/>
        <v>2.4435257850446454E-3</v>
      </c>
      <c r="BF205" s="35">
        <f t="shared" si="85"/>
        <v>0.89108326249527925</v>
      </c>
      <c r="BG205" s="36">
        <f t="shared" si="86"/>
        <v>0.78985341305541745</v>
      </c>
      <c r="BH205" s="33">
        <f t="shared" si="87"/>
        <v>0.10415742733120363</v>
      </c>
      <c r="BI205" s="33">
        <f t="shared" si="88"/>
        <v>0.10598915961337883</v>
      </c>
      <c r="BJ205" s="63">
        <v>0</v>
      </c>
      <c r="BK205" s="63">
        <v>30</v>
      </c>
      <c r="BL205" s="63">
        <v>0</v>
      </c>
      <c r="BM205" s="63">
        <v>0</v>
      </c>
      <c r="BN205" s="63">
        <v>0</v>
      </c>
      <c r="BO205" s="63">
        <v>0</v>
      </c>
      <c r="BP205" s="63">
        <v>0</v>
      </c>
      <c r="BQ205" s="63">
        <v>0</v>
      </c>
      <c r="BR205" s="63">
        <v>0</v>
      </c>
      <c r="BS205" s="63">
        <v>0</v>
      </c>
      <c r="BT205" s="63">
        <v>0</v>
      </c>
      <c r="BU205" s="63">
        <v>0</v>
      </c>
      <c r="BV205" s="63">
        <v>0</v>
      </c>
      <c r="BW205" s="63">
        <v>0</v>
      </c>
      <c r="BX205" s="63"/>
      <c r="BY205" s="63"/>
      <c r="BZ205" s="63"/>
      <c r="CA205" s="63"/>
      <c r="CB205" s="63"/>
      <c r="CC205" s="63"/>
      <c r="CD205" s="63"/>
      <c r="CE205" s="63"/>
      <c r="CF205" s="63"/>
      <c r="CG205" s="63"/>
      <c r="CH205" s="63"/>
      <c r="CI205" s="63"/>
      <c r="CJ205" s="63"/>
      <c r="CK205" s="63"/>
      <c r="CL205" s="63"/>
      <c r="CM205" s="63"/>
      <c r="CN205" s="63"/>
      <c r="CO205" s="63" t="s">
        <v>7210</v>
      </c>
      <c r="CP205" s="66"/>
      <c r="CQ205" s="64">
        <v>39100</v>
      </c>
      <c r="CR205" s="78" t="s">
        <v>2039</v>
      </c>
      <c r="CS205" s="78" t="s">
        <v>6954</v>
      </c>
    </row>
    <row r="206" spans="1:97">
      <c r="A206" s="63" t="s">
        <v>3591</v>
      </c>
      <c r="B206" s="63" t="s">
        <v>7211</v>
      </c>
      <c r="C206" s="63">
        <v>5217</v>
      </c>
      <c r="D206" s="19" t="s">
        <v>3782</v>
      </c>
      <c r="E206" s="63" t="s">
        <v>2393</v>
      </c>
      <c r="F206" s="63" t="s">
        <v>2418</v>
      </c>
      <c r="G206" s="65" t="s">
        <v>3596</v>
      </c>
      <c r="H206" s="65">
        <v>8</v>
      </c>
      <c r="I206" s="65">
        <v>12</v>
      </c>
      <c r="J206" s="65">
        <v>92</v>
      </c>
      <c r="K206" s="23">
        <v>41.023144000000002</v>
      </c>
      <c r="L206" s="23">
        <v>-107.767453</v>
      </c>
      <c r="M206" s="61" t="s">
        <v>7221</v>
      </c>
      <c r="N206" s="63" t="s">
        <v>7222</v>
      </c>
      <c r="O206" s="63"/>
      <c r="P206" s="63" t="s">
        <v>7061</v>
      </c>
      <c r="Q206" s="63"/>
      <c r="R206" s="63"/>
      <c r="S206" s="55">
        <f t="shared" si="89"/>
        <v>35</v>
      </c>
      <c r="T206" s="63"/>
      <c r="U206" s="66">
        <v>2171</v>
      </c>
      <c r="V206" s="63">
        <v>2206</v>
      </c>
      <c r="W206" s="66">
        <v>2605</v>
      </c>
      <c r="X206" s="66">
        <v>2548</v>
      </c>
      <c r="Y206" s="63"/>
      <c r="Z206" s="64"/>
      <c r="AA206" s="63">
        <v>7.53</v>
      </c>
      <c r="AB206" s="63"/>
      <c r="AC206" s="63">
        <v>331</v>
      </c>
      <c r="AD206" s="63">
        <v>112</v>
      </c>
      <c r="AE206" s="63">
        <v>4795</v>
      </c>
      <c r="AF206" s="63">
        <v>0</v>
      </c>
      <c r="AG206" s="63"/>
      <c r="AH206" s="63">
        <v>6400</v>
      </c>
      <c r="AI206" s="63">
        <v>1755</v>
      </c>
      <c r="AJ206" s="63">
        <v>0</v>
      </c>
      <c r="AK206" s="63">
        <v>0</v>
      </c>
      <c r="AL206" s="63">
        <v>1200</v>
      </c>
      <c r="AM206" s="63">
        <v>14622</v>
      </c>
      <c r="AN206" s="63"/>
      <c r="AO206" s="63" t="s">
        <v>7180</v>
      </c>
      <c r="AP206" s="17">
        <f t="shared" si="72"/>
        <v>16.5169</v>
      </c>
      <c r="AQ206" s="17">
        <f t="shared" si="73"/>
        <v>9.2164800000000007</v>
      </c>
      <c r="AR206" s="17">
        <f t="shared" si="70"/>
        <v>208.58249999999998</v>
      </c>
      <c r="AS206" s="17">
        <f t="shared" si="74"/>
        <v>0</v>
      </c>
      <c r="AT206" s="17">
        <f t="shared" si="75"/>
        <v>234.31587999999999</v>
      </c>
      <c r="AU206" s="5">
        <f t="shared" si="76"/>
        <v>180.54399999999998</v>
      </c>
      <c r="AV206" s="5">
        <f t="shared" si="77"/>
        <v>28.764449999999997</v>
      </c>
      <c r="AW206" s="5">
        <f t="shared" si="90"/>
        <v>0</v>
      </c>
      <c r="AX206" s="5">
        <f t="shared" si="91"/>
        <v>0</v>
      </c>
      <c r="AY206" s="5">
        <f t="shared" si="78"/>
        <v>24.984000000000002</v>
      </c>
      <c r="AZ206" s="5">
        <f t="shared" si="79"/>
        <v>234.29245</v>
      </c>
      <c r="BA206" s="7">
        <f t="shared" si="80"/>
        <v>4.9999111198024401E-5</v>
      </c>
      <c r="BB206" s="62">
        <f t="shared" si="81"/>
        <v>14593</v>
      </c>
      <c r="BC206" s="28">
        <f t="shared" si="82"/>
        <v>-9.926407667294199E-4</v>
      </c>
      <c r="BD206" s="32">
        <f t="shared" si="83"/>
        <v>7.0489887411813487E-2</v>
      </c>
      <c r="BE206" s="32">
        <f t="shared" si="84"/>
        <v>3.9333569709402542E-2</v>
      </c>
      <c r="BF206" s="35">
        <f t="shared" si="85"/>
        <v>0.89017654287878389</v>
      </c>
      <c r="BG206" s="36">
        <f t="shared" si="86"/>
        <v>0.77059247961255251</v>
      </c>
      <c r="BH206" s="33">
        <f t="shared" si="87"/>
        <v>0.12277156178101341</v>
      </c>
      <c r="BI206" s="33">
        <f t="shared" si="88"/>
        <v>0.10663595860643398</v>
      </c>
      <c r="BJ206" s="63">
        <v>0</v>
      </c>
      <c r="BK206" s="63">
        <v>29</v>
      </c>
      <c r="BL206" s="63">
        <v>0</v>
      </c>
      <c r="BM206" s="63">
        <v>0</v>
      </c>
      <c r="BN206" s="63">
        <v>0</v>
      </c>
      <c r="BO206" s="63">
        <v>0</v>
      </c>
      <c r="BP206" s="63">
        <v>0</v>
      </c>
      <c r="BQ206" s="63">
        <v>0</v>
      </c>
      <c r="BR206" s="63">
        <v>0</v>
      </c>
      <c r="BS206" s="63">
        <v>0</v>
      </c>
      <c r="BT206" s="63">
        <v>0</v>
      </c>
      <c r="BU206" s="63">
        <v>0</v>
      </c>
      <c r="BV206" s="63">
        <v>0</v>
      </c>
      <c r="BW206" s="63">
        <v>0</v>
      </c>
      <c r="BX206" s="63"/>
      <c r="BY206" s="63"/>
      <c r="BZ206" s="63"/>
      <c r="CA206" s="63"/>
      <c r="CB206" s="63"/>
      <c r="CC206" s="63"/>
      <c r="CD206" s="63"/>
      <c r="CE206" s="63"/>
      <c r="CF206" s="63"/>
      <c r="CG206" s="63"/>
      <c r="CH206" s="63"/>
      <c r="CI206" s="63"/>
      <c r="CJ206" s="63"/>
      <c r="CK206" s="63"/>
      <c r="CL206" s="63"/>
      <c r="CM206" s="63"/>
      <c r="CN206" s="63"/>
      <c r="CO206" s="63" t="s">
        <v>3981</v>
      </c>
      <c r="CP206" s="66"/>
      <c r="CQ206" s="64">
        <v>39100</v>
      </c>
      <c r="CR206" s="78" t="s">
        <v>2039</v>
      </c>
      <c r="CS206" s="78" t="s">
        <v>6954</v>
      </c>
    </row>
    <row r="207" spans="1:97">
      <c r="A207" s="63" t="s">
        <v>3591</v>
      </c>
      <c r="B207" s="63" t="s">
        <v>7205</v>
      </c>
      <c r="C207" s="63">
        <v>5213</v>
      </c>
      <c r="D207" s="19" t="s">
        <v>3782</v>
      </c>
      <c r="E207" s="63" t="s">
        <v>2393</v>
      </c>
      <c r="F207" s="63" t="s">
        <v>2418</v>
      </c>
      <c r="G207" s="65" t="s">
        <v>3599</v>
      </c>
      <c r="H207" s="65">
        <v>9</v>
      </c>
      <c r="I207" s="65">
        <v>12</v>
      </c>
      <c r="J207" s="65">
        <v>92</v>
      </c>
      <c r="K207" s="23">
        <v>41.023010999999997</v>
      </c>
      <c r="L207" s="23">
        <v>-107.762778</v>
      </c>
      <c r="M207" s="61" t="s">
        <v>7217</v>
      </c>
      <c r="N207" s="63" t="s">
        <v>7218</v>
      </c>
      <c r="O207" s="63"/>
      <c r="P207" s="63" t="s">
        <v>7061</v>
      </c>
      <c r="Q207" s="63"/>
      <c r="R207" s="63"/>
      <c r="S207" s="55">
        <f t="shared" si="89"/>
        <v>36</v>
      </c>
      <c r="T207" s="63"/>
      <c r="U207" s="66">
        <v>1813</v>
      </c>
      <c r="V207" s="63">
        <v>1849</v>
      </c>
      <c r="W207" s="66">
        <v>2748</v>
      </c>
      <c r="X207" s="66">
        <v>2718</v>
      </c>
      <c r="Y207" s="63"/>
      <c r="Z207" s="64"/>
      <c r="AA207" s="63">
        <v>7.86</v>
      </c>
      <c r="AB207" s="63"/>
      <c r="AC207" s="63">
        <v>264</v>
      </c>
      <c r="AD207" s="63">
        <v>80</v>
      </c>
      <c r="AE207" s="63">
        <v>4126</v>
      </c>
      <c r="AF207" s="63">
        <v>0</v>
      </c>
      <c r="AG207" s="63"/>
      <c r="AH207" s="63">
        <v>5400</v>
      </c>
      <c r="AI207" s="63">
        <v>1457</v>
      </c>
      <c r="AJ207" s="63">
        <v>0</v>
      </c>
      <c r="AK207" s="63">
        <v>0</v>
      </c>
      <c r="AL207" s="63">
        <v>1105</v>
      </c>
      <c r="AM207" s="63">
        <v>12458</v>
      </c>
      <c r="AN207" s="63"/>
      <c r="AO207" s="63" t="s">
        <v>7180</v>
      </c>
      <c r="AP207" s="17">
        <f t="shared" si="72"/>
        <v>13.1736</v>
      </c>
      <c r="AQ207" s="17">
        <f t="shared" si="73"/>
        <v>6.5831999999999997</v>
      </c>
      <c r="AR207" s="17">
        <f t="shared" si="70"/>
        <v>179.48099999999999</v>
      </c>
      <c r="AS207" s="17">
        <f t="shared" si="74"/>
        <v>0</v>
      </c>
      <c r="AT207" s="17">
        <f t="shared" si="75"/>
        <v>199.23779999999999</v>
      </c>
      <c r="AU207" s="5">
        <f t="shared" si="76"/>
        <v>152.334</v>
      </c>
      <c r="AV207" s="5">
        <f t="shared" si="77"/>
        <v>23.880229999999997</v>
      </c>
      <c r="AW207" s="5">
        <f t="shared" si="90"/>
        <v>0</v>
      </c>
      <c r="AX207" s="5">
        <f t="shared" si="91"/>
        <v>0</v>
      </c>
      <c r="AY207" s="5">
        <f t="shared" si="78"/>
        <v>23.006100000000004</v>
      </c>
      <c r="AZ207" s="5">
        <f t="shared" si="79"/>
        <v>199.22032999999999</v>
      </c>
      <c r="BA207" s="7">
        <f t="shared" si="80"/>
        <v>4.3844004387620308E-5</v>
      </c>
      <c r="BB207" s="62">
        <f t="shared" si="81"/>
        <v>12432</v>
      </c>
      <c r="BC207" s="28">
        <f t="shared" si="82"/>
        <v>-1.0445962233828847E-3</v>
      </c>
      <c r="BD207" s="32">
        <f t="shared" si="83"/>
        <v>6.6119983256189341E-2</v>
      </c>
      <c r="BE207" s="32">
        <f t="shared" si="84"/>
        <v>3.3041922767667584E-2</v>
      </c>
      <c r="BF207" s="35">
        <f t="shared" si="85"/>
        <v>0.90083809397614312</v>
      </c>
      <c r="BG207" s="36">
        <f t="shared" si="86"/>
        <v>0.76465087674536036</v>
      </c>
      <c r="BH207" s="33">
        <f t="shared" si="87"/>
        <v>0.11986843912968119</v>
      </c>
      <c r="BI207" s="33">
        <f t="shared" si="88"/>
        <v>0.11548068412495856</v>
      </c>
      <c r="BJ207" s="63">
        <v>0</v>
      </c>
      <c r="BK207" s="63">
        <v>26</v>
      </c>
      <c r="BL207" s="63">
        <v>0</v>
      </c>
      <c r="BM207" s="63">
        <v>0</v>
      </c>
      <c r="BN207" s="63">
        <v>0</v>
      </c>
      <c r="BO207" s="63">
        <v>0</v>
      </c>
      <c r="BP207" s="63">
        <v>0</v>
      </c>
      <c r="BQ207" s="63">
        <v>0</v>
      </c>
      <c r="BR207" s="63">
        <v>0</v>
      </c>
      <c r="BS207" s="63">
        <v>0</v>
      </c>
      <c r="BT207" s="63">
        <v>0</v>
      </c>
      <c r="BU207" s="63">
        <v>0</v>
      </c>
      <c r="BV207" s="63">
        <v>0</v>
      </c>
      <c r="BW207" s="63">
        <v>0</v>
      </c>
      <c r="BX207" s="63"/>
      <c r="BY207" s="63"/>
      <c r="BZ207" s="63"/>
      <c r="CA207" s="63"/>
      <c r="CB207" s="63"/>
      <c r="CC207" s="63"/>
      <c r="CD207" s="63"/>
      <c r="CE207" s="63"/>
      <c r="CF207" s="63"/>
      <c r="CG207" s="63"/>
      <c r="CH207" s="63"/>
      <c r="CI207" s="63"/>
      <c r="CJ207" s="63"/>
      <c r="CK207" s="63"/>
      <c r="CL207" s="63"/>
      <c r="CM207" s="63"/>
      <c r="CN207" s="63"/>
      <c r="CO207" s="63" t="s">
        <v>3981</v>
      </c>
      <c r="CP207" s="66"/>
      <c r="CQ207" s="64">
        <v>39100</v>
      </c>
      <c r="CR207" s="78" t="s">
        <v>2039</v>
      </c>
      <c r="CS207" s="78" t="s">
        <v>6954</v>
      </c>
    </row>
    <row r="208" spans="1:97">
      <c r="A208" s="63" t="s">
        <v>3591</v>
      </c>
      <c r="B208" s="63" t="s">
        <v>7205</v>
      </c>
      <c r="C208" s="63">
        <v>5210</v>
      </c>
      <c r="D208" s="19" t="s">
        <v>3782</v>
      </c>
      <c r="E208" s="63" t="s">
        <v>2393</v>
      </c>
      <c r="F208" s="63" t="s">
        <v>2418</v>
      </c>
      <c r="G208" s="65" t="s">
        <v>3599</v>
      </c>
      <c r="H208" s="65">
        <v>9</v>
      </c>
      <c r="I208" s="65">
        <v>12</v>
      </c>
      <c r="J208" s="65">
        <v>92</v>
      </c>
      <c r="K208" s="23">
        <v>41.021714000000003</v>
      </c>
      <c r="L208" s="23">
        <v>-107.76023600000001</v>
      </c>
      <c r="M208" s="61" t="s">
        <v>7219</v>
      </c>
      <c r="N208" s="63" t="s">
        <v>7220</v>
      </c>
      <c r="O208" s="63"/>
      <c r="P208" s="63" t="s">
        <v>7061</v>
      </c>
      <c r="Q208" s="63"/>
      <c r="R208" s="63"/>
      <c r="S208" s="55">
        <f t="shared" si="89"/>
        <v>35</v>
      </c>
      <c r="T208" s="63"/>
      <c r="U208" s="66">
        <v>1845</v>
      </c>
      <c r="V208" s="63">
        <v>1880</v>
      </c>
      <c r="W208" s="66">
        <v>2410</v>
      </c>
      <c r="X208" s="66">
        <v>2390</v>
      </c>
      <c r="Y208" s="63" t="s">
        <v>3852</v>
      </c>
      <c r="Z208" s="64"/>
      <c r="AA208" s="63">
        <v>7.73</v>
      </c>
      <c r="AB208" s="63"/>
      <c r="AC208" s="63">
        <v>279</v>
      </c>
      <c r="AD208" s="63">
        <v>144</v>
      </c>
      <c r="AE208" s="63">
        <v>3783</v>
      </c>
      <c r="AF208" s="63">
        <v>0</v>
      </c>
      <c r="AG208" s="63"/>
      <c r="AH208" s="63">
        <v>5000</v>
      </c>
      <c r="AI208" s="63">
        <v>1545</v>
      </c>
      <c r="AJ208" s="63">
        <v>0</v>
      </c>
      <c r="AK208" s="63">
        <v>0</v>
      </c>
      <c r="AL208" s="63">
        <v>1150</v>
      </c>
      <c r="AM208" s="63">
        <v>11927</v>
      </c>
      <c r="AN208" s="63"/>
      <c r="AO208" s="63" t="s">
        <v>7180</v>
      </c>
      <c r="AP208" s="17">
        <f t="shared" si="72"/>
        <v>13.9221</v>
      </c>
      <c r="AQ208" s="17">
        <f t="shared" si="73"/>
        <v>11.84976</v>
      </c>
      <c r="AR208" s="17">
        <f t="shared" si="70"/>
        <v>164.56049999999999</v>
      </c>
      <c r="AS208" s="17">
        <f t="shared" si="74"/>
        <v>0</v>
      </c>
      <c r="AT208" s="17">
        <f t="shared" si="75"/>
        <v>190.33235999999999</v>
      </c>
      <c r="AU208" s="5">
        <f t="shared" si="76"/>
        <v>141.04999999999998</v>
      </c>
      <c r="AV208" s="5">
        <f t="shared" si="77"/>
        <v>25.322549999999996</v>
      </c>
      <c r="AW208" s="5">
        <f t="shared" si="90"/>
        <v>0</v>
      </c>
      <c r="AX208" s="5">
        <f t="shared" si="91"/>
        <v>0</v>
      </c>
      <c r="AY208" s="5">
        <f t="shared" si="78"/>
        <v>23.943000000000001</v>
      </c>
      <c r="AZ208" s="5">
        <f t="shared" si="79"/>
        <v>190.31555</v>
      </c>
      <c r="BA208" s="7">
        <f t="shared" si="80"/>
        <v>4.4161545508006178E-5</v>
      </c>
      <c r="BB208" s="62">
        <f t="shared" si="81"/>
        <v>11901</v>
      </c>
      <c r="BC208" s="28">
        <f t="shared" si="82"/>
        <v>-1.0911532650663086E-3</v>
      </c>
      <c r="BD208" s="32">
        <f t="shared" si="83"/>
        <v>7.3146258471234224E-2</v>
      </c>
      <c r="BE208" s="32">
        <f t="shared" si="84"/>
        <v>6.2258251828538246E-2</v>
      </c>
      <c r="BF208" s="35">
        <f t="shared" si="85"/>
        <v>0.86459548970022748</v>
      </c>
      <c r="BG208" s="37">
        <f t="shared" si="86"/>
        <v>0.74113754761500039</v>
      </c>
      <c r="BH208" s="33">
        <f t="shared" si="87"/>
        <v>0.13305560160480842</v>
      </c>
      <c r="BI208" s="33">
        <f t="shared" si="88"/>
        <v>0.1258068507801911</v>
      </c>
      <c r="BJ208" s="63">
        <v>0</v>
      </c>
      <c r="BK208" s="63">
        <v>26</v>
      </c>
      <c r="BL208" s="63">
        <v>0</v>
      </c>
      <c r="BM208" s="63">
        <v>0</v>
      </c>
      <c r="BN208" s="63">
        <v>0</v>
      </c>
      <c r="BO208" s="63">
        <v>0</v>
      </c>
      <c r="BP208" s="63">
        <v>0</v>
      </c>
      <c r="BQ208" s="63">
        <v>0</v>
      </c>
      <c r="BR208" s="63">
        <v>0</v>
      </c>
      <c r="BS208" s="63">
        <v>0</v>
      </c>
      <c r="BT208" s="63">
        <v>0</v>
      </c>
      <c r="BU208" s="63">
        <v>0</v>
      </c>
      <c r="BV208" s="63">
        <v>0</v>
      </c>
      <c r="BW208" s="63">
        <v>0</v>
      </c>
      <c r="BX208" s="63"/>
      <c r="BY208" s="63"/>
      <c r="BZ208" s="63"/>
      <c r="CA208" s="63"/>
      <c r="CB208" s="63"/>
      <c r="CC208" s="63"/>
      <c r="CD208" s="63"/>
      <c r="CE208" s="63"/>
      <c r="CF208" s="63"/>
      <c r="CG208" s="63"/>
      <c r="CH208" s="63"/>
      <c r="CI208" s="63"/>
      <c r="CJ208" s="63"/>
      <c r="CK208" s="63"/>
      <c r="CL208" s="63"/>
      <c r="CM208" s="63" t="s">
        <v>3852</v>
      </c>
      <c r="CN208" s="63"/>
      <c r="CO208" s="63" t="s">
        <v>3981</v>
      </c>
      <c r="CP208" s="66"/>
      <c r="CQ208" s="64">
        <v>39100</v>
      </c>
      <c r="CR208" s="78" t="s">
        <v>2039</v>
      </c>
      <c r="CS208" s="78" t="s">
        <v>6954</v>
      </c>
    </row>
    <row r="209" spans="1:97">
      <c r="A209" s="63" t="s">
        <v>3591</v>
      </c>
      <c r="B209" s="63" t="s">
        <v>7205</v>
      </c>
      <c r="C209" s="63">
        <v>5215</v>
      </c>
      <c r="D209" s="19" t="s">
        <v>3782</v>
      </c>
      <c r="E209" s="63" t="s">
        <v>2393</v>
      </c>
      <c r="F209" s="63" t="s">
        <v>2418</v>
      </c>
      <c r="G209" s="65" t="s">
        <v>3604</v>
      </c>
      <c r="H209" s="65">
        <v>9</v>
      </c>
      <c r="I209" s="65">
        <v>12</v>
      </c>
      <c r="J209" s="65">
        <v>92</v>
      </c>
      <c r="K209" s="23">
        <v>41.020055999999997</v>
      </c>
      <c r="L209" s="23">
        <v>-107.757756</v>
      </c>
      <c r="M209" s="61" t="s">
        <v>7225</v>
      </c>
      <c r="N209" s="63" t="s">
        <v>7226</v>
      </c>
      <c r="O209" s="63"/>
      <c r="P209" s="63" t="s">
        <v>7061</v>
      </c>
      <c r="Q209" s="63"/>
      <c r="R209" s="63"/>
      <c r="S209" s="55">
        <f t="shared" si="89"/>
        <v>37</v>
      </c>
      <c r="T209" s="63"/>
      <c r="U209" s="66">
        <v>1863</v>
      </c>
      <c r="V209" s="63">
        <v>1900</v>
      </c>
      <c r="W209" s="66">
        <v>2609</v>
      </c>
      <c r="X209" s="66">
        <v>2590</v>
      </c>
      <c r="Y209" s="63"/>
      <c r="Z209" s="64"/>
      <c r="AA209" s="63">
        <v>7.73</v>
      </c>
      <c r="AB209" s="63"/>
      <c r="AC209" s="63">
        <v>250</v>
      </c>
      <c r="AD209" s="63">
        <v>222</v>
      </c>
      <c r="AE209" s="63">
        <v>3376</v>
      </c>
      <c r="AF209" s="63">
        <v>0</v>
      </c>
      <c r="AG209" s="63"/>
      <c r="AH209" s="63">
        <v>4600</v>
      </c>
      <c r="AI209" s="63">
        <v>1615</v>
      </c>
      <c r="AJ209" s="63">
        <v>0</v>
      </c>
      <c r="AK209" s="63">
        <v>0</v>
      </c>
      <c r="AL209" s="63">
        <v>1025</v>
      </c>
      <c r="AM209" s="63">
        <v>11114</v>
      </c>
      <c r="AN209" s="63"/>
      <c r="AO209" s="63" t="s">
        <v>7180</v>
      </c>
      <c r="AP209" s="17">
        <f t="shared" si="72"/>
        <v>12.475</v>
      </c>
      <c r="AQ209" s="17">
        <f t="shared" si="73"/>
        <v>18.268380000000001</v>
      </c>
      <c r="AR209" s="17">
        <f t="shared" si="70"/>
        <v>146.85599999999999</v>
      </c>
      <c r="AS209" s="17">
        <f t="shared" si="74"/>
        <v>0</v>
      </c>
      <c r="AT209" s="17">
        <f t="shared" si="75"/>
        <v>177.59938</v>
      </c>
      <c r="AU209" s="5">
        <f t="shared" si="76"/>
        <v>129.76599999999999</v>
      </c>
      <c r="AV209" s="5">
        <f t="shared" si="77"/>
        <v>26.469849999999997</v>
      </c>
      <c r="AW209" s="5">
        <f t="shared" si="90"/>
        <v>0</v>
      </c>
      <c r="AX209" s="5">
        <f t="shared" si="91"/>
        <v>0</v>
      </c>
      <c r="AY209" s="5">
        <f t="shared" si="78"/>
        <v>21.340500000000002</v>
      </c>
      <c r="AZ209" s="5">
        <f t="shared" si="79"/>
        <v>177.57634999999999</v>
      </c>
      <c r="BA209" s="7">
        <f t="shared" si="80"/>
        <v>6.4841142158011923E-5</v>
      </c>
      <c r="BB209" s="62">
        <f t="shared" si="81"/>
        <v>11088</v>
      </c>
      <c r="BC209" s="28">
        <f t="shared" si="82"/>
        <v>-1.1710656697594812E-3</v>
      </c>
      <c r="BD209" s="32">
        <f t="shared" si="83"/>
        <v>7.0242362332571209E-2</v>
      </c>
      <c r="BE209" s="32">
        <f t="shared" si="84"/>
        <v>0.10286285909331441</v>
      </c>
      <c r="BF209" s="35">
        <f t="shared" si="85"/>
        <v>0.82689477857411442</v>
      </c>
      <c r="BG209" s="37">
        <f t="shared" si="86"/>
        <v>0.73076172587171662</v>
      </c>
      <c r="BH209" s="33">
        <f t="shared" si="87"/>
        <v>0.14906179792523047</v>
      </c>
      <c r="BI209" s="33">
        <f t="shared" si="88"/>
        <v>0.12017647620305295</v>
      </c>
      <c r="BJ209" s="63">
        <v>0</v>
      </c>
      <c r="BK209" s="63">
        <v>26</v>
      </c>
      <c r="BL209" s="63">
        <v>0</v>
      </c>
      <c r="BM209" s="63">
        <v>0</v>
      </c>
      <c r="BN209" s="63">
        <v>0</v>
      </c>
      <c r="BO209" s="63">
        <v>0</v>
      </c>
      <c r="BP209" s="63">
        <v>0</v>
      </c>
      <c r="BQ209" s="63">
        <v>0</v>
      </c>
      <c r="BR209" s="63">
        <v>0</v>
      </c>
      <c r="BS209" s="63">
        <v>0</v>
      </c>
      <c r="BT209" s="63">
        <v>0</v>
      </c>
      <c r="BU209" s="63">
        <v>0</v>
      </c>
      <c r="BV209" s="63">
        <v>0</v>
      </c>
      <c r="BW209" s="63">
        <v>0</v>
      </c>
      <c r="BX209" s="63"/>
      <c r="BY209" s="63"/>
      <c r="BZ209" s="63"/>
      <c r="CA209" s="63"/>
      <c r="CB209" s="63"/>
      <c r="CC209" s="63"/>
      <c r="CD209" s="63"/>
      <c r="CE209" s="63"/>
      <c r="CF209" s="63"/>
      <c r="CG209" s="63"/>
      <c r="CH209" s="63"/>
      <c r="CI209" s="63"/>
      <c r="CJ209" s="63"/>
      <c r="CK209" s="63"/>
      <c r="CL209" s="63"/>
      <c r="CM209" s="63"/>
      <c r="CN209" s="63"/>
      <c r="CO209" s="63" t="s">
        <v>3981</v>
      </c>
      <c r="CP209" s="66"/>
      <c r="CQ209" s="64">
        <v>39100</v>
      </c>
      <c r="CR209" s="78" t="s">
        <v>2039</v>
      </c>
      <c r="CS209" s="78" t="s">
        <v>6954</v>
      </c>
    </row>
    <row r="210" spans="1:97">
      <c r="A210" s="63" t="s">
        <v>3591</v>
      </c>
      <c r="B210" s="63" t="s">
        <v>7205</v>
      </c>
      <c r="C210" s="63">
        <v>5212</v>
      </c>
      <c r="D210" s="19" t="s">
        <v>3782</v>
      </c>
      <c r="E210" s="63" t="s">
        <v>2393</v>
      </c>
      <c r="F210" s="63" t="s">
        <v>2418</v>
      </c>
      <c r="G210" s="65" t="s">
        <v>3595</v>
      </c>
      <c r="H210" s="65">
        <v>9</v>
      </c>
      <c r="I210" s="65">
        <v>12</v>
      </c>
      <c r="J210" s="65">
        <v>92</v>
      </c>
      <c r="K210" s="23">
        <v>41.019616999999997</v>
      </c>
      <c r="L210" s="23">
        <v>-107.762264</v>
      </c>
      <c r="M210" s="61" t="s">
        <v>7223</v>
      </c>
      <c r="N210" s="63" t="s">
        <v>7224</v>
      </c>
      <c r="O210" s="63"/>
      <c r="P210" s="63" t="s">
        <v>7061</v>
      </c>
      <c r="Q210" s="63"/>
      <c r="R210" s="63"/>
      <c r="S210" s="55">
        <f t="shared" si="89"/>
        <v>37</v>
      </c>
      <c r="T210" s="63"/>
      <c r="U210" s="66">
        <v>1899</v>
      </c>
      <c r="V210" s="63">
        <v>1936</v>
      </c>
      <c r="W210" s="66">
        <v>2582</v>
      </c>
      <c r="X210" s="66">
        <v>1980</v>
      </c>
      <c r="Y210" s="63" t="s">
        <v>3852</v>
      </c>
      <c r="Z210" s="64"/>
      <c r="AA210" s="63">
        <v>7.72</v>
      </c>
      <c r="AB210" s="63"/>
      <c r="AC210" s="63">
        <v>181</v>
      </c>
      <c r="AD210" s="63">
        <v>313</v>
      </c>
      <c r="AE210" s="63">
        <v>3169</v>
      </c>
      <c r="AF210" s="63">
        <v>0</v>
      </c>
      <c r="AG210" s="63"/>
      <c r="AH210" s="63">
        <v>5000</v>
      </c>
      <c r="AI210" s="63">
        <v>1615</v>
      </c>
      <c r="AJ210" s="63">
        <v>0</v>
      </c>
      <c r="AK210" s="63">
        <v>0</v>
      </c>
      <c r="AL210" s="63">
        <v>245</v>
      </c>
      <c r="AM210" s="63">
        <v>10525</v>
      </c>
      <c r="AN210" s="63"/>
      <c r="AO210" s="63" t="s">
        <v>7180</v>
      </c>
      <c r="AP210" s="17">
        <f t="shared" si="72"/>
        <v>9.0319000000000003</v>
      </c>
      <c r="AQ210" s="17">
        <f t="shared" si="73"/>
        <v>25.756769999999999</v>
      </c>
      <c r="AR210" s="17">
        <f t="shared" si="70"/>
        <v>137.85149999999999</v>
      </c>
      <c r="AS210" s="17">
        <f t="shared" si="74"/>
        <v>0</v>
      </c>
      <c r="AT210" s="17">
        <f t="shared" si="75"/>
        <v>172.64016999999998</v>
      </c>
      <c r="AU210" s="5">
        <f t="shared" si="76"/>
        <v>141.04999999999998</v>
      </c>
      <c r="AV210" s="5">
        <f t="shared" si="77"/>
        <v>26.469849999999997</v>
      </c>
      <c r="AW210" s="5">
        <f t="shared" si="90"/>
        <v>0</v>
      </c>
      <c r="AX210" s="5">
        <f t="shared" si="91"/>
        <v>0</v>
      </c>
      <c r="AY210" s="5">
        <f t="shared" si="78"/>
        <v>5.1009000000000002</v>
      </c>
      <c r="AZ210" s="5">
        <f t="shared" si="79"/>
        <v>172.62074999999999</v>
      </c>
      <c r="BA210" s="7">
        <f t="shared" si="80"/>
        <v>5.6247315798140912E-5</v>
      </c>
      <c r="BB210" s="62">
        <f t="shared" si="81"/>
        <v>10523</v>
      </c>
      <c r="BC210" s="28">
        <f t="shared" si="82"/>
        <v>-9.5020904599011781E-5</v>
      </c>
      <c r="BD210" s="32">
        <f t="shared" si="83"/>
        <v>5.2316329391937005E-2</v>
      </c>
      <c r="BE210" s="32">
        <f t="shared" si="84"/>
        <v>0.1491933771844641</v>
      </c>
      <c r="BF210" s="35">
        <f t="shared" si="85"/>
        <v>0.7984902934235989</v>
      </c>
      <c r="BG210" s="36">
        <f t="shared" si="86"/>
        <v>0.81710918299219526</v>
      </c>
      <c r="BH210" s="33">
        <f t="shared" si="87"/>
        <v>0.15334106705016634</v>
      </c>
      <c r="BI210" s="33">
        <f t="shared" si="88"/>
        <v>2.9549749957638351E-2</v>
      </c>
      <c r="BJ210" s="63">
        <v>0</v>
      </c>
      <c r="BK210" s="63">
        <v>2</v>
      </c>
      <c r="BL210" s="63">
        <v>0</v>
      </c>
      <c r="BM210" s="63">
        <v>0</v>
      </c>
      <c r="BN210" s="63">
        <v>0</v>
      </c>
      <c r="BO210" s="63">
        <v>0</v>
      </c>
      <c r="BP210" s="63">
        <v>0</v>
      </c>
      <c r="BQ210" s="63">
        <v>0</v>
      </c>
      <c r="BR210" s="63">
        <v>0</v>
      </c>
      <c r="BS210" s="63">
        <v>0</v>
      </c>
      <c r="BT210" s="63">
        <v>0</v>
      </c>
      <c r="BU210" s="63">
        <v>0</v>
      </c>
      <c r="BV210" s="63">
        <v>0</v>
      </c>
      <c r="BW210" s="63">
        <v>0</v>
      </c>
      <c r="BX210" s="63"/>
      <c r="BY210" s="63"/>
      <c r="BZ210" s="63"/>
      <c r="CA210" s="63"/>
      <c r="CB210" s="63"/>
      <c r="CC210" s="63"/>
      <c r="CD210" s="63"/>
      <c r="CE210" s="63"/>
      <c r="CF210" s="63"/>
      <c r="CG210" s="63"/>
      <c r="CH210" s="63"/>
      <c r="CI210" s="63"/>
      <c r="CJ210" s="63"/>
      <c r="CK210" s="63"/>
      <c r="CL210" s="63"/>
      <c r="CM210" s="63" t="s">
        <v>3852</v>
      </c>
      <c r="CN210" s="63"/>
      <c r="CO210" s="63" t="s">
        <v>3981</v>
      </c>
      <c r="CP210" s="66"/>
      <c r="CQ210" s="64">
        <v>39100</v>
      </c>
      <c r="CR210" s="78" t="s">
        <v>2039</v>
      </c>
      <c r="CS210" s="78" t="s">
        <v>6954</v>
      </c>
    </row>
    <row r="211" spans="1:97">
      <c r="A211" s="63" t="s">
        <v>3591</v>
      </c>
      <c r="B211" s="63" t="s">
        <v>7205</v>
      </c>
      <c r="C211" s="63">
        <v>5214</v>
      </c>
      <c r="D211" s="19" t="s">
        <v>3782</v>
      </c>
      <c r="E211" s="63" t="s">
        <v>2393</v>
      </c>
      <c r="F211" s="63" t="s">
        <v>2418</v>
      </c>
      <c r="G211" s="65" t="s">
        <v>3609</v>
      </c>
      <c r="H211" s="65">
        <v>9</v>
      </c>
      <c r="I211" s="65">
        <v>12</v>
      </c>
      <c r="J211" s="65">
        <v>92</v>
      </c>
      <c r="K211" s="23">
        <v>41.025785999999997</v>
      </c>
      <c r="L211" s="23">
        <v>-107.76283599999999</v>
      </c>
      <c r="M211" s="61" t="s">
        <v>7206</v>
      </c>
      <c r="N211" s="63" t="s">
        <v>7207</v>
      </c>
      <c r="O211" s="63"/>
      <c r="P211" s="63" t="s">
        <v>7061</v>
      </c>
      <c r="Q211" s="63"/>
      <c r="R211" s="63"/>
      <c r="S211" s="55">
        <f t="shared" si="89"/>
        <v>34</v>
      </c>
      <c r="T211" s="63"/>
      <c r="U211" s="66">
        <v>2128</v>
      </c>
      <c r="V211" s="63">
        <v>2162</v>
      </c>
      <c r="W211" s="66">
        <v>2810</v>
      </c>
      <c r="X211" s="66">
        <v>2751</v>
      </c>
      <c r="Y211" s="63"/>
      <c r="Z211" s="64"/>
      <c r="AA211" s="63">
        <v>7.6</v>
      </c>
      <c r="AB211" s="63"/>
      <c r="AC211" s="63">
        <v>270</v>
      </c>
      <c r="AD211" s="63">
        <v>173</v>
      </c>
      <c r="AE211" s="63">
        <v>4425</v>
      </c>
      <c r="AF211" s="63">
        <v>0</v>
      </c>
      <c r="AG211" s="63"/>
      <c r="AH211" s="63">
        <v>5800</v>
      </c>
      <c r="AI211" s="63">
        <v>1928</v>
      </c>
      <c r="AJ211" s="63">
        <v>0</v>
      </c>
      <c r="AK211" s="63">
        <v>0</v>
      </c>
      <c r="AL211" s="63">
        <v>1200</v>
      </c>
      <c r="AM211" s="63">
        <v>13824</v>
      </c>
      <c r="AN211" s="63"/>
      <c r="AO211" s="63" t="s">
        <v>7180</v>
      </c>
      <c r="AP211" s="17">
        <f t="shared" si="72"/>
        <v>13.473000000000001</v>
      </c>
      <c r="AQ211" s="17">
        <f t="shared" si="73"/>
        <v>14.23617</v>
      </c>
      <c r="AR211" s="17">
        <f t="shared" si="70"/>
        <v>192.48749999999998</v>
      </c>
      <c r="AS211" s="17">
        <f t="shared" si="74"/>
        <v>0</v>
      </c>
      <c r="AT211" s="17">
        <f t="shared" si="75"/>
        <v>220.19666999999998</v>
      </c>
      <c r="AU211" s="5">
        <f t="shared" si="76"/>
        <v>163.61799999999999</v>
      </c>
      <c r="AV211" s="5">
        <f t="shared" si="77"/>
        <v>31.599919999999997</v>
      </c>
      <c r="AW211" s="5">
        <f t="shared" si="90"/>
        <v>0</v>
      </c>
      <c r="AX211" s="5">
        <f t="shared" si="91"/>
        <v>0</v>
      </c>
      <c r="AY211" s="5">
        <f t="shared" si="78"/>
        <v>24.984000000000002</v>
      </c>
      <c r="AZ211" s="5">
        <f t="shared" si="79"/>
        <v>220.20192</v>
      </c>
      <c r="BA211" s="7">
        <f t="shared" si="80"/>
        <v>-1.1921019093221807E-5</v>
      </c>
      <c r="BB211" s="62">
        <f t="shared" si="81"/>
        <v>13796</v>
      </c>
      <c r="BC211" s="28">
        <f t="shared" si="82"/>
        <v>-1.0137581462708182E-3</v>
      </c>
      <c r="BD211" s="32">
        <f t="shared" si="83"/>
        <v>6.1186211399109722E-2</v>
      </c>
      <c r="BE211" s="32">
        <f t="shared" si="84"/>
        <v>6.4652067626635779E-2</v>
      </c>
      <c r="BF211" s="35">
        <f t="shared" si="85"/>
        <v>0.87416172097425449</v>
      </c>
      <c r="BG211" s="37">
        <f t="shared" si="86"/>
        <v>0.74303620967519268</v>
      </c>
      <c r="BH211" s="33">
        <f t="shared" si="87"/>
        <v>0.14350428915424532</v>
      </c>
      <c r="BI211" s="33">
        <f t="shared" si="88"/>
        <v>0.11345950117056201</v>
      </c>
      <c r="BJ211" s="63">
        <v>0</v>
      </c>
      <c r="BK211" s="63">
        <v>28</v>
      </c>
      <c r="BL211" s="63">
        <v>0</v>
      </c>
      <c r="BM211" s="63">
        <v>0</v>
      </c>
      <c r="BN211" s="63">
        <v>0</v>
      </c>
      <c r="BO211" s="63">
        <v>0</v>
      </c>
      <c r="BP211" s="63">
        <v>0</v>
      </c>
      <c r="BQ211" s="63">
        <v>0</v>
      </c>
      <c r="BR211" s="63">
        <v>0</v>
      </c>
      <c r="BS211" s="63">
        <v>0</v>
      </c>
      <c r="BT211" s="63">
        <v>0</v>
      </c>
      <c r="BU211" s="63">
        <v>0</v>
      </c>
      <c r="BV211" s="63">
        <v>0</v>
      </c>
      <c r="BW211" s="63">
        <v>0</v>
      </c>
      <c r="BX211" s="63"/>
      <c r="BY211" s="63"/>
      <c r="BZ211" s="63"/>
      <c r="CA211" s="63"/>
      <c r="CB211" s="63"/>
      <c r="CC211" s="63"/>
      <c r="CD211" s="63"/>
      <c r="CE211" s="63"/>
      <c r="CF211" s="63"/>
      <c r="CG211" s="63"/>
      <c r="CH211" s="63"/>
      <c r="CI211" s="63"/>
      <c r="CJ211" s="63"/>
      <c r="CK211" s="63"/>
      <c r="CL211" s="63"/>
      <c r="CM211" s="63"/>
      <c r="CN211" s="63"/>
      <c r="CO211" s="63" t="s">
        <v>3981</v>
      </c>
      <c r="CP211" s="66"/>
      <c r="CQ211" s="64">
        <v>39100</v>
      </c>
      <c r="CR211" s="78" t="s">
        <v>2039</v>
      </c>
      <c r="CS211" s="78" t="s">
        <v>6954</v>
      </c>
    </row>
    <row r="212" spans="1:97">
      <c r="A212" s="63" t="s">
        <v>3591</v>
      </c>
      <c r="B212" s="63" t="s">
        <v>7205</v>
      </c>
      <c r="C212" s="63">
        <v>5211</v>
      </c>
      <c r="D212" s="19" t="s">
        <v>3782</v>
      </c>
      <c r="E212" s="63" t="s">
        <v>2393</v>
      </c>
      <c r="F212" s="63" t="s">
        <v>2418</v>
      </c>
      <c r="G212" s="65" t="s">
        <v>274</v>
      </c>
      <c r="H212" s="65">
        <v>9</v>
      </c>
      <c r="I212" s="65">
        <v>12</v>
      </c>
      <c r="J212" s="65">
        <v>92</v>
      </c>
      <c r="K212" s="23">
        <v>41.022936000000001</v>
      </c>
      <c r="L212" s="23">
        <v>-107.757797</v>
      </c>
      <c r="M212" s="61" t="s">
        <v>7208</v>
      </c>
      <c r="N212" s="63" t="s">
        <v>7209</v>
      </c>
      <c r="O212" s="63"/>
      <c r="P212" s="63" t="s">
        <v>7061</v>
      </c>
      <c r="Q212" s="63"/>
      <c r="R212" s="63"/>
      <c r="S212" s="55">
        <f t="shared" si="89"/>
        <v>426</v>
      </c>
      <c r="T212" s="63"/>
      <c r="U212" s="66">
        <v>1786</v>
      </c>
      <c r="V212" s="63">
        <v>2212</v>
      </c>
      <c r="W212" s="66">
        <v>2651</v>
      </c>
      <c r="X212" s="66">
        <v>2650</v>
      </c>
      <c r="Y212" s="63" t="s">
        <v>3852</v>
      </c>
      <c r="Z212" s="64"/>
      <c r="AA212" s="63">
        <v>7.51</v>
      </c>
      <c r="AB212" s="63"/>
      <c r="AC212" s="63">
        <v>204</v>
      </c>
      <c r="AD212" s="63">
        <v>89</v>
      </c>
      <c r="AE212" s="63">
        <v>2165</v>
      </c>
      <c r="AF212" s="63">
        <v>0</v>
      </c>
      <c r="AG212" s="63"/>
      <c r="AH212" s="63">
        <v>2940</v>
      </c>
      <c r="AI212" s="63">
        <v>1515</v>
      </c>
      <c r="AJ212" s="63">
        <v>0</v>
      </c>
      <c r="AK212" s="63">
        <v>0</v>
      </c>
      <c r="AL212" s="63">
        <v>188</v>
      </c>
      <c r="AM212" s="63">
        <v>7111</v>
      </c>
      <c r="AN212" s="63"/>
      <c r="AO212" s="63" t="s">
        <v>7180</v>
      </c>
      <c r="AP212" s="17">
        <f t="shared" si="72"/>
        <v>10.179600000000001</v>
      </c>
      <c r="AQ212" s="17">
        <f t="shared" si="73"/>
        <v>7.3238099999999999</v>
      </c>
      <c r="AR212" s="17">
        <f t="shared" si="70"/>
        <v>94.177499999999995</v>
      </c>
      <c r="AS212" s="17">
        <f t="shared" si="74"/>
        <v>0</v>
      </c>
      <c r="AT212" s="17">
        <f t="shared" si="75"/>
        <v>111.68091</v>
      </c>
      <c r="AU212" s="5">
        <f t="shared" si="76"/>
        <v>82.937399999999997</v>
      </c>
      <c r="AV212" s="5">
        <f t="shared" si="77"/>
        <v>24.830849999999998</v>
      </c>
      <c r="AW212" s="5">
        <f t="shared" si="90"/>
        <v>0</v>
      </c>
      <c r="AX212" s="5">
        <f t="shared" si="91"/>
        <v>0</v>
      </c>
      <c r="AY212" s="5">
        <f t="shared" si="78"/>
        <v>3.9141600000000003</v>
      </c>
      <c r="AZ212" s="5">
        <f t="shared" si="79"/>
        <v>111.68240999999999</v>
      </c>
      <c r="BA212" s="7">
        <f t="shared" si="80"/>
        <v>-6.7155162270732345E-6</v>
      </c>
      <c r="BB212" s="62">
        <f t="shared" si="81"/>
        <v>7101</v>
      </c>
      <c r="BC212" s="28">
        <f t="shared" si="82"/>
        <v>-7.0363073459048687E-4</v>
      </c>
      <c r="BD212" s="32">
        <f t="shared" si="83"/>
        <v>9.1148970759640124E-2</v>
      </c>
      <c r="BE212" s="32">
        <f t="shared" si="84"/>
        <v>6.5577993589056541E-2</v>
      </c>
      <c r="BF212" s="35">
        <f t="shared" si="85"/>
        <v>0.84327303565130329</v>
      </c>
      <c r="BG212" s="37">
        <f t="shared" si="86"/>
        <v>0.74261828698001775</v>
      </c>
      <c r="BH212" s="33">
        <f t="shared" si="87"/>
        <v>0.22233447505296491</v>
      </c>
      <c r="BI212" s="33">
        <f t="shared" si="88"/>
        <v>3.5047237967017371E-2</v>
      </c>
      <c r="BJ212" s="63">
        <v>0</v>
      </c>
      <c r="BK212" s="63">
        <v>10</v>
      </c>
      <c r="BL212" s="63">
        <v>0</v>
      </c>
      <c r="BM212" s="63">
        <v>0</v>
      </c>
      <c r="BN212" s="63">
        <v>0</v>
      </c>
      <c r="BO212" s="63">
        <v>0</v>
      </c>
      <c r="BP212" s="63">
        <v>0</v>
      </c>
      <c r="BQ212" s="63">
        <v>0</v>
      </c>
      <c r="BR212" s="63">
        <v>0</v>
      </c>
      <c r="BS212" s="63">
        <v>0</v>
      </c>
      <c r="BT212" s="63">
        <v>0</v>
      </c>
      <c r="BU212" s="63">
        <v>0</v>
      </c>
      <c r="BV212" s="63">
        <v>0</v>
      </c>
      <c r="BW212" s="63">
        <v>0</v>
      </c>
      <c r="BX212" s="63"/>
      <c r="BY212" s="63"/>
      <c r="BZ212" s="63"/>
      <c r="CA212" s="63"/>
      <c r="CB212" s="63"/>
      <c r="CC212" s="63"/>
      <c r="CD212" s="63"/>
      <c r="CE212" s="63"/>
      <c r="CF212" s="63"/>
      <c r="CG212" s="63"/>
      <c r="CH212" s="63"/>
      <c r="CI212" s="63"/>
      <c r="CJ212" s="63"/>
      <c r="CK212" s="63"/>
      <c r="CL212" s="63"/>
      <c r="CM212" s="63" t="s">
        <v>3852</v>
      </c>
      <c r="CN212" s="63"/>
      <c r="CO212" s="63" t="s">
        <v>7210</v>
      </c>
      <c r="CP212" s="66"/>
      <c r="CQ212" s="64">
        <v>39118</v>
      </c>
      <c r="CR212" s="78" t="s">
        <v>2039</v>
      </c>
      <c r="CS212" s="78" t="s">
        <v>6954</v>
      </c>
    </row>
    <row r="213" spans="1:97" s="44" customFormat="1">
      <c r="A213" s="20" t="s">
        <v>3590</v>
      </c>
      <c r="B213" s="16" t="s">
        <v>6553</v>
      </c>
      <c r="C213" s="4">
        <v>49008344</v>
      </c>
      <c r="D213" s="4" t="s">
        <v>3782</v>
      </c>
      <c r="E213" s="4" t="s">
        <v>2393</v>
      </c>
      <c r="F213" s="4" t="s">
        <v>2471</v>
      </c>
      <c r="G213" s="38"/>
      <c r="H213" s="38" t="s">
        <v>3844</v>
      </c>
      <c r="I213" s="38">
        <v>12</v>
      </c>
      <c r="J213" s="38">
        <v>92</v>
      </c>
      <c r="K213" s="23">
        <v>41.027270000000001</v>
      </c>
      <c r="L213" s="23">
        <v>-107.69879</v>
      </c>
      <c r="M213" s="61" t="s">
        <v>2483</v>
      </c>
      <c r="N213" s="4" t="s">
        <v>2484</v>
      </c>
      <c r="O213" s="40"/>
      <c r="P213" s="4" t="s">
        <v>7061</v>
      </c>
      <c r="Q213" s="46"/>
      <c r="R213" s="46">
        <v>470</v>
      </c>
      <c r="S213" s="46">
        <f>V213-U213</f>
        <v>72</v>
      </c>
      <c r="T213" s="4"/>
      <c r="U213" s="46">
        <v>1028</v>
      </c>
      <c r="V213" s="46">
        <v>1100</v>
      </c>
      <c r="W213" s="46">
        <v>1950</v>
      </c>
      <c r="X213" s="46">
        <v>1904</v>
      </c>
      <c r="Y213" s="39" t="s">
        <v>3788</v>
      </c>
      <c r="Z213" s="40">
        <v>26302</v>
      </c>
      <c r="AA213" s="41">
        <v>7.5</v>
      </c>
      <c r="AB213" s="4" t="s">
        <v>3789</v>
      </c>
      <c r="AC213" s="4">
        <v>7448</v>
      </c>
      <c r="AD213" s="4">
        <v>179</v>
      </c>
      <c r="AE213" s="4">
        <v>1064</v>
      </c>
      <c r="AF213" s="31">
        <v>63</v>
      </c>
      <c r="AG213" s="4">
        <v>-3</v>
      </c>
      <c r="AH213" s="4">
        <v>15200</v>
      </c>
      <c r="AI213" s="4">
        <v>305</v>
      </c>
      <c r="AJ213" s="31"/>
      <c r="AK213" s="31"/>
      <c r="AL213" s="4">
        <v>30</v>
      </c>
      <c r="AM213" s="4">
        <v>24134</v>
      </c>
      <c r="AO213" s="4"/>
      <c r="AP213" s="17">
        <f t="shared" si="72"/>
        <v>371.65519999999998</v>
      </c>
      <c r="AQ213" s="17">
        <f t="shared" si="73"/>
        <v>14.72991</v>
      </c>
      <c r="AR213" s="17">
        <f t="shared" si="70"/>
        <v>46.283999999999999</v>
      </c>
      <c r="AS213" s="17">
        <f t="shared" si="74"/>
        <v>1.61154</v>
      </c>
      <c r="AT213" s="17">
        <f t="shared" si="75"/>
        <v>434.28064999999998</v>
      </c>
      <c r="AU213" s="5">
        <f t="shared" si="76"/>
        <v>428.79199999999997</v>
      </c>
      <c r="AV213" s="5">
        <f t="shared" si="77"/>
        <v>4.9989499999999998</v>
      </c>
      <c r="AW213" s="5"/>
      <c r="AX213" s="5"/>
      <c r="AY213" s="5">
        <f t="shared" si="78"/>
        <v>0.62460000000000004</v>
      </c>
      <c r="AZ213" s="5">
        <f t="shared" si="79"/>
        <v>434.41554999999994</v>
      </c>
      <c r="BA213" s="7">
        <f t="shared" si="80"/>
        <v>-1.5529019235949136E-4</v>
      </c>
      <c r="BB213" s="42">
        <f t="shared" si="81"/>
        <v>24286</v>
      </c>
      <c r="BC213" s="43">
        <f t="shared" si="82"/>
        <v>3.1391986782321355E-3</v>
      </c>
      <c r="BD213" s="35">
        <f t="shared" si="83"/>
        <v>0.8557949795829034</v>
      </c>
      <c r="BE213" s="32">
        <f t="shared" si="84"/>
        <v>3.3917951444532475E-2</v>
      </c>
      <c r="BF213" s="32">
        <f t="shared" si="85"/>
        <v>0.11028706897256417</v>
      </c>
      <c r="BG213" s="36">
        <f t="shared" si="86"/>
        <v>0.98705490629881931</v>
      </c>
      <c r="BH213" s="33">
        <f t="shared" si="87"/>
        <v>1.1507299865301784E-2</v>
      </c>
      <c r="BI213" s="33">
        <f t="shared" si="88"/>
        <v>1.4377938358790337E-3</v>
      </c>
      <c r="BJ213" s="75"/>
      <c r="BK213" s="75"/>
      <c r="BL213" s="75"/>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39" t="s">
        <v>7136</v>
      </c>
      <c r="CN213" s="56"/>
      <c r="CO213" s="56"/>
      <c r="CP213" s="71"/>
      <c r="CQ213" s="56"/>
      <c r="CR213" s="78" t="s">
        <v>2039</v>
      </c>
      <c r="CS213" s="78" t="s">
        <v>6954</v>
      </c>
    </row>
    <row r="214" spans="1:97" s="34" customFormat="1">
      <c r="A214" s="18" t="s">
        <v>3590</v>
      </c>
      <c r="B214" s="16" t="s">
        <v>6553</v>
      </c>
      <c r="C214" s="21">
        <v>49008346</v>
      </c>
      <c r="D214" s="21" t="s">
        <v>3782</v>
      </c>
      <c r="E214" s="21" t="s">
        <v>2393</v>
      </c>
      <c r="F214" s="21" t="s">
        <v>2471</v>
      </c>
      <c r="G214" s="22"/>
      <c r="H214" s="22" t="s">
        <v>3844</v>
      </c>
      <c r="I214" s="22">
        <v>12</v>
      </c>
      <c r="J214" s="22">
        <v>92</v>
      </c>
      <c r="K214" s="23">
        <v>41.027270000000001</v>
      </c>
      <c r="L214" s="23">
        <v>-107.69879</v>
      </c>
      <c r="M214" s="61" t="s">
        <v>2483</v>
      </c>
      <c r="N214" s="21" t="s">
        <v>2484</v>
      </c>
      <c r="O214" s="25"/>
      <c r="P214" s="21" t="s">
        <v>7061</v>
      </c>
      <c r="Q214" s="74">
        <v>470</v>
      </c>
      <c r="R214" s="74">
        <v>220</v>
      </c>
      <c r="S214" s="74">
        <f>V214-U214</f>
        <v>10</v>
      </c>
      <c r="T214" s="21"/>
      <c r="U214" s="74">
        <v>1570</v>
      </c>
      <c r="V214" s="74">
        <v>1580</v>
      </c>
      <c r="W214" s="74">
        <v>1950</v>
      </c>
      <c r="X214" s="74">
        <v>1904</v>
      </c>
      <c r="Y214" s="24" t="s">
        <v>3788</v>
      </c>
      <c r="Z214" s="25">
        <v>26288</v>
      </c>
      <c r="AA214" s="26">
        <v>7.8</v>
      </c>
      <c r="AB214" s="21" t="s">
        <v>3789</v>
      </c>
      <c r="AC214" s="21">
        <v>11760</v>
      </c>
      <c r="AD214" s="21">
        <v>-1</v>
      </c>
      <c r="AE214" s="21">
        <v>4078</v>
      </c>
      <c r="AF214" s="21">
        <v>120</v>
      </c>
      <c r="AG214" s="21">
        <v>-3</v>
      </c>
      <c r="AH214" s="21">
        <v>27000</v>
      </c>
      <c r="AI214" s="21">
        <v>305</v>
      </c>
      <c r="AJ214" s="27"/>
      <c r="AK214" s="27"/>
      <c r="AL214" s="21">
        <v>42</v>
      </c>
      <c r="AM214" s="21">
        <v>43150</v>
      </c>
      <c r="AO214" s="4"/>
      <c r="AP214" s="17">
        <f t="shared" si="72"/>
        <v>586.82399999999996</v>
      </c>
      <c r="AQ214" s="17">
        <f t="shared" si="73"/>
        <v>0</v>
      </c>
      <c r="AR214" s="17">
        <f t="shared" si="70"/>
        <v>177.393</v>
      </c>
      <c r="AS214" s="17">
        <f t="shared" si="74"/>
        <v>3.0695999999999999</v>
      </c>
      <c r="AT214" s="17">
        <f t="shared" si="75"/>
        <v>767.28660000000002</v>
      </c>
      <c r="AU214" s="5">
        <f t="shared" si="76"/>
        <v>761.67</v>
      </c>
      <c r="AV214" s="5">
        <f t="shared" si="77"/>
        <v>4.9989499999999998</v>
      </c>
      <c r="AW214" s="5"/>
      <c r="AX214" s="5"/>
      <c r="AY214" s="5">
        <f t="shared" si="78"/>
        <v>0.87444000000000011</v>
      </c>
      <c r="AZ214" s="5">
        <f t="shared" si="79"/>
        <v>767.54339000000004</v>
      </c>
      <c r="BA214" s="7">
        <f t="shared" si="80"/>
        <v>-1.673084326427734E-4</v>
      </c>
      <c r="BB214" s="62">
        <f t="shared" si="81"/>
        <v>43301</v>
      </c>
      <c r="BC214" s="28">
        <f t="shared" si="82"/>
        <v>1.7466541740407862E-3</v>
      </c>
      <c r="BD214" s="35">
        <f t="shared" si="83"/>
        <v>0.76480418138411377</v>
      </c>
      <c r="BE214" s="32">
        <f t="shared" si="84"/>
        <v>0</v>
      </c>
      <c r="BF214" s="32">
        <f t="shared" si="85"/>
        <v>0.23519581861588618</v>
      </c>
      <c r="BG214" s="36">
        <f t="shared" si="86"/>
        <v>0.99234780720344673</v>
      </c>
      <c r="BH214" s="33">
        <f t="shared" si="87"/>
        <v>6.5129216994494598E-3</v>
      </c>
      <c r="BI214" s="33">
        <f t="shared" si="88"/>
        <v>1.139271097103709E-3</v>
      </c>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24" t="s">
        <v>2485</v>
      </c>
      <c r="CN214" s="4"/>
      <c r="CO214" s="4"/>
      <c r="CP214" s="46"/>
      <c r="CQ214" s="4"/>
      <c r="CR214" s="78" t="s">
        <v>2039</v>
      </c>
      <c r="CS214" s="78" t="s">
        <v>6954</v>
      </c>
    </row>
    <row r="215" spans="1:97" s="44" customFormat="1">
      <c r="A215" s="20" t="s">
        <v>3590</v>
      </c>
      <c r="B215" s="16" t="s">
        <v>6553</v>
      </c>
      <c r="C215" s="4">
        <v>49008347</v>
      </c>
      <c r="D215" s="4" t="s">
        <v>3782</v>
      </c>
      <c r="E215" s="4" t="s">
        <v>2393</v>
      </c>
      <c r="F215" s="4" t="s">
        <v>2471</v>
      </c>
      <c r="G215" s="38"/>
      <c r="H215" s="38" t="s">
        <v>3844</v>
      </c>
      <c r="I215" s="38">
        <v>12</v>
      </c>
      <c r="J215" s="38">
        <v>92</v>
      </c>
      <c r="K215" s="23">
        <v>41.027270000000001</v>
      </c>
      <c r="L215" s="23">
        <v>-107.69879</v>
      </c>
      <c r="M215" s="61" t="s">
        <v>2483</v>
      </c>
      <c r="N215" s="4" t="s">
        <v>2484</v>
      </c>
      <c r="O215" s="40"/>
      <c r="P215" s="4" t="s">
        <v>7061</v>
      </c>
      <c r="Q215" s="46">
        <v>220</v>
      </c>
      <c r="R215" s="46"/>
      <c r="S215" s="46">
        <f>V215-U215</f>
        <v>10</v>
      </c>
      <c r="T215" s="4"/>
      <c r="U215" s="46">
        <v>1800</v>
      </c>
      <c r="V215" s="46">
        <v>1810</v>
      </c>
      <c r="W215" s="46">
        <v>1950</v>
      </c>
      <c r="X215" s="46">
        <v>1904</v>
      </c>
      <c r="Y215" s="39" t="s">
        <v>3788</v>
      </c>
      <c r="Z215" s="40">
        <v>26288</v>
      </c>
      <c r="AA215" s="41">
        <v>6.8000001907348633</v>
      </c>
      <c r="AB215" s="4" t="s">
        <v>3789</v>
      </c>
      <c r="AC215" s="4">
        <v>8183</v>
      </c>
      <c r="AD215" s="4">
        <v>-1</v>
      </c>
      <c r="AE215" s="4">
        <v>1162</v>
      </c>
      <c r="AF215" s="31">
        <v>78</v>
      </c>
      <c r="AG215" s="4">
        <v>-3</v>
      </c>
      <c r="AH215" s="4">
        <v>16300</v>
      </c>
      <c r="AI215" s="4">
        <v>73</v>
      </c>
      <c r="AJ215" s="31"/>
      <c r="AK215" s="31"/>
      <c r="AL215" s="4">
        <v>1</v>
      </c>
      <c r="AM215" s="4">
        <v>25760</v>
      </c>
      <c r="AO215" s="4"/>
      <c r="AP215" s="17">
        <f t="shared" si="72"/>
        <v>408.33170000000001</v>
      </c>
      <c r="AQ215" s="17">
        <f t="shared" si="73"/>
        <v>0</v>
      </c>
      <c r="AR215" s="17">
        <f t="shared" si="70"/>
        <v>50.546999999999997</v>
      </c>
      <c r="AS215" s="17">
        <f t="shared" si="74"/>
        <v>1.9952399999999999</v>
      </c>
      <c r="AT215" s="17">
        <f t="shared" si="75"/>
        <v>460.87394</v>
      </c>
      <c r="AU215" s="5">
        <f t="shared" si="76"/>
        <v>459.82299999999998</v>
      </c>
      <c r="AV215" s="5">
        <f t="shared" si="77"/>
        <v>1.1964699999999999</v>
      </c>
      <c r="AW215" s="5"/>
      <c r="AX215" s="5"/>
      <c r="AY215" s="5">
        <f t="shared" si="78"/>
        <v>2.0820000000000002E-2</v>
      </c>
      <c r="AZ215" s="5">
        <f t="shared" si="79"/>
        <v>461.04028999999997</v>
      </c>
      <c r="BA215" s="7">
        <f t="shared" si="80"/>
        <v>-1.8043977908873996E-4</v>
      </c>
      <c r="BB215" s="42">
        <f t="shared" si="81"/>
        <v>25793</v>
      </c>
      <c r="BC215" s="43">
        <f t="shared" si="82"/>
        <v>6.4011793688049197E-4</v>
      </c>
      <c r="BD215" s="35">
        <f t="shared" si="83"/>
        <v>0.88599433502358582</v>
      </c>
      <c r="BE215" s="32">
        <f t="shared" si="84"/>
        <v>0</v>
      </c>
      <c r="BF215" s="32">
        <f t="shared" si="85"/>
        <v>0.11400566497641415</v>
      </c>
      <c r="BG215" s="36">
        <f t="shared" si="86"/>
        <v>0.99735968845586143</v>
      </c>
      <c r="BH215" s="33">
        <f t="shared" si="87"/>
        <v>2.5951528010708133E-3</v>
      </c>
      <c r="BI215" s="33">
        <f t="shared" si="88"/>
        <v>4.5158743067769638E-5</v>
      </c>
      <c r="BJ215" s="75"/>
      <c r="BK215" s="75"/>
      <c r="BL215" s="75"/>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39" t="s">
        <v>2485</v>
      </c>
      <c r="CN215" s="56"/>
      <c r="CO215" s="56"/>
      <c r="CP215" s="71"/>
      <c r="CQ215" s="56"/>
      <c r="CR215" s="78" t="s">
        <v>2039</v>
      </c>
      <c r="CS215" s="78" t="s">
        <v>6954</v>
      </c>
    </row>
    <row r="216" spans="1:97">
      <c r="A216" s="63" t="s">
        <v>3591</v>
      </c>
      <c r="B216" s="63" t="s">
        <v>7246</v>
      </c>
      <c r="C216" s="63">
        <v>4139</v>
      </c>
      <c r="D216" s="19" t="s">
        <v>3782</v>
      </c>
      <c r="E216" s="63" t="s">
        <v>2393</v>
      </c>
      <c r="F216" s="63" t="s">
        <v>7232</v>
      </c>
      <c r="G216" s="65" t="s">
        <v>264</v>
      </c>
      <c r="H216" s="65">
        <v>8</v>
      </c>
      <c r="I216" s="65">
        <v>12</v>
      </c>
      <c r="J216" s="65">
        <v>93</v>
      </c>
      <c r="K216" s="23">
        <v>41.020670000000003</v>
      </c>
      <c r="L216" s="23">
        <v>-107.88029</v>
      </c>
      <c r="M216" s="61" t="s">
        <v>7247</v>
      </c>
      <c r="N216" s="63" t="s">
        <v>7248</v>
      </c>
      <c r="O216" s="63"/>
      <c r="P216" s="63" t="s">
        <v>7061</v>
      </c>
      <c r="Q216" s="63"/>
      <c r="R216" s="63"/>
      <c r="S216" s="55"/>
      <c r="T216" s="63"/>
      <c r="U216" s="66" t="s">
        <v>7249</v>
      </c>
      <c r="V216" s="63"/>
      <c r="W216" s="66">
        <v>3310</v>
      </c>
      <c r="X216" s="66">
        <v>3099</v>
      </c>
      <c r="Y216" s="63"/>
      <c r="Z216" s="64">
        <v>37867</v>
      </c>
      <c r="AA216" s="63">
        <v>7.73</v>
      </c>
      <c r="AB216" s="63"/>
      <c r="AC216" s="63">
        <v>472</v>
      </c>
      <c r="AD216" s="63">
        <v>34.200000000000003</v>
      </c>
      <c r="AE216" s="63">
        <v>2480</v>
      </c>
      <c r="AF216" s="63">
        <v>48.9</v>
      </c>
      <c r="AG216" s="63"/>
      <c r="AH216" s="63">
        <v>4060</v>
      </c>
      <c r="AI216" s="63">
        <v>1480</v>
      </c>
      <c r="AJ216" s="63"/>
      <c r="AK216" s="63"/>
      <c r="AL216" s="63">
        <v>19</v>
      </c>
      <c r="AM216" s="63">
        <v>7700</v>
      </c>
      <c r="AN216" s="63"/>
      <c r="AO216" s="63" t="s">
        <v>7244</v>
      </c>
      <c r="AP216" s="17">
        <f t="shared" si="72"/>
        <v>23.552800000000001</v>
      </c>
      <c r="AQ216" s="17">
        <f t="shared" si="73"/>
        <v>2.8143180000000001</v>
      </c>
      <c r="AR216" s="17">
        <f t="shared" si="70"/>
        <v>107.88</v>
      </c>
      <c r="AS216" s="17">
        <f t="shared" si="74"/>
        <v>1.2508619999999999</v>
      </c>
      <c r="AT216" s="17">
        <f t="shared" si="75"/>
        <v>135.49798000000001</v>
      </c>
      <c r="AU216" s="5">
        <f t="shared" si="76"/>
        <v>114.5326</v>
      </c>
      <c r="AV216" s="5">
        <f t="shared" si="77"/>
        <v>24.257199999999997</v>
      </c>
      <c r="AW216" s="5">
        <f>IF(AJ216&gt;0,AJ216*0.03333,0)</f>
        <v>0</v>
      </c>
      <c r="AX216" s="5">
        <f>IF(AK216&gt;0,AK216*0.0588,0)</f>
        <v>0</v>
      </c>
      <c r="AY216" s="5">
        <f t="shared" si="78"/>
        <v>0.39558000000000004</v>
      </c>
      <c r="AZ216" s="5">
        <f t="shared" si="79"/>
        <v>139.18538000000001</v>
      </c>
      <c r="BA216" s="7">
        <f t="shared" si="80"/>
        <v>-1.3424184122401869E-2</v>
      </c>
      <c r="BB216" s="62">
        <f t="shared" si="81"/>
        <v>8594.1</v>
      </c>
      <c r="BC216" s="28">
        <f t="shared" si="82"/>
        <v>5.4872622605728477E-2</v>
      </c>
      <c r="BD216" s="32">
        <f t="shared" si="83"/>
        <v>0.17382399353850145</v>
      </c>
      <c r="BE216" s="32">
        <f t="shared" si="84"/>
        <v>2.0770184175439368E-2</v>
      </c>
      <c r="BF216" s="35">
        <f t="shared" si="85"/>
        <v>0.80540582228605906</v>
      </c>
      <c r="BG216" s="36">
        <f t="shared" si="86"/>
        <v>0.82287809251230259</v>
      </c>
      <c r="BH216" s="33">
        <f t="shared" si="87"/>
        <v>0.17427979863977089</v>
      </c>
      <c r="BI216" s="33">
        <f t="shared" si="88"/>
        <v>2.842108847926413E-3</v>
      </c>
      <c r="BJ216" s="63"/>
      <c r="BK216" s="63">
        <v>1.24</v>
      </c>
      <c r="BL216" s="63"/>
      <c r="BM216" s="63">
        <v>7273</v>
      </c>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v>20030903</v>
      </c>
      <c r="CO216" s="63" t="s">
        <v>7250</v>
      </c>
      <c r="CP216" s="66"/>
      <c r="CQ216" s="64">
        <v>37876</v>
      </c>
      <c r="CR216" s="78" t="s">
        <v>2039</v>
      </c>
      <c r="CS216" s="78" t="s">
        <v>6954</v>
      </c>
    </row>
    <row r="217" spans="1:97">
      <c r="A217" s="63" t="s">
        <v>3591</v>
      </c>
      <c r="B217" s="63" t="s">
        <v>7237</v>
      </c>
      <c r="C217" s="63">
        <v>4747</v>
      </c>
      <c r="D217" s="19" t="s">
        <v>3782</v>
      </c>
      <c r="E217" s="63" t="s">
        <v>2393</v>
      </c>
      <c r="F217" s="63" t="s">
        <v>7232</v>
      </c>
      <c r="G217" s="65" t="s">
        <v>3599</v>
      </c>
      <c r="H217" s="65">
        <v>9</v>
      </c>
      <c r="I217" s="65">
        <v>12</v>
      </c>
      <c r="J217" s="65">
        <v>93</v>
      </c>
      <c r="K217" s="23">
        <v>41.021970000000003</v>
      </c>
      <c r="L217" s="23">
        <v>-107.87506</v>
      </c>
      <c r="M217" s="61" t="s">
        <v>7238</v>
      </c>
      <c r="N217" s="63" t="s">
        <v>7239</v>
      </c>
      <c r="O217" s="63"/>
      <c r="P217" s="63" t="s">
        <v>7061</v>
      </c>
      <c r="Q217" s="63"/>
      <c r="R217" s="63"/>
      <c r="S217" s="55">
        <f>IF(U217&gt;0,V217-U217,"")</f>
        <v>1225</v>
      </c>
      <c r="T217" s="63"/>
      <c r="U217" s="66">
        <v>3097</v>
      </c>
      <c r="V217" s="63">
        <v>4322</v>
      </c>
      <c r="W217" s="66">
        <v>4322</v>
      </c>
      <c r="X217" s="66">
        <v>5639</v>
      </c>
      <c r="Y217" s="63"/>
      <c r="Z217" s="64">
        <v>38771</v>
      </c>
      <c r="AA217" s="63">
        <v>7.61</v>
      </c>
      <c r="AB217" s="63"/>
      <c r="AC217" s="63">
        <v>659</v>
      </c>
      <c r="AD217" s="63">
        <v>13</v>
      </c>
      <c r="AE217" s="63">
        <v>2428</v>
      </c>
      <c r="AF217" s="63">
        <v>53</v>
      </c>
      <c r="AG217" s="63"/>
      <c r="AH217" s="63">
        <v>4921</v>
      </c>
      <c r="AI217" s="63">
        <v>647</v>
      </c>
      <c r="AJ217" s="63">
        <v>0</v>
      </c>
      <c r="AK217" s="63">
        <v>0</v>
      </c>
      <c r="AL217" s="63">
        <v>3</v>
      </c>
      <c r="AM217" s="63">
        <v>9380</v>
      </c>
      <c r="AN217" s="63"/>
      <c r="AO217" s="63" t="s">
        <v>7235</v>
      </c>
      <c r="AP217" s="17">
        <f t="shared" si="72"/>
        <v>32.884099999999997</v>
      </c>
      <c r="AQ217" s="17">
        <f t="shared" si="73"/>
        <v>1.0697700000000001</v>
      </c>
      <c r="AR217" s="17">
        <f t="shared" si="70"/>
        <v>105.61799999999999</v>
      </c>
      <c r="AS217" s="17">
        <f t="shared" si="74"/>
        <v>1.3557399999999999</v>
      </c>
      <c r="AT217" s="17">
        <f t="shared" si="75"/>
        <v>140.92760999999999</v>
      </c>
      <c r="AU217" s="5">
        <f t="shared" si="76"/>
        <v>138.82140999999999</v>
      </c>
      <c r="AV217" s="5">
        <f t="shared" si="77"/>
        <v>10.604329999999999</v>
      </c>
      <c r="AW217" s="5">
        <f>IF(AJ217&gt;0,AJ217*0.03333,0)</f>
        <v>0</v>
      </c>
      <c r="AX217" s="5">
        <f>IF(AK217&gt;0,AK217*0.0588,0)</f>
        <v>0</v>
      </c>
      <c r="AY217" s="5">
        <f t="shared" si="78"/>
        <v>6.2460000000000002E-2</v>
      </c>
      <c r="AZ217" s="5">
        <f t="shared" si="79"/>
        <v>149.48819999999998</v>
      </c>
      <c r="BA217" s="7">
        <f t="shared" si="80"/>
        <v>-2.9477010910666301E-2</v>
      </c>
      <c r="BB217" s="62">
        <f t="shared" si="81"/>
        <v>8724</v>
      </c>
      <c r="BC217" s="28">
        <f t="shared" si="82"/>
        <v>-3.6235086168802472E-2</v>
      </c>
      <c r="BD217" s="32">
        <f t="shared" si="83"/>
        <v>0.23334036531237562</v>
      </c>
      <c r="BE217" s="32">
        <f t="shared" si="84"/>
        <v>7.5909184864484695E-3</v>
      </c>
      <c r="BF217" s="35">
        <f t="shared" si="85"/>
        <v>0.75906871620117589</v>
      </c>
      <c r="BG217" s="36">
        <f t="shared" si="86"/>
        <v>0.92864460204885746</v>
      </c>
      <c r="BH217" s="33">
        <f t="shared" si="87"/>
        <v>7.0937572330123724E-2</v>
      </c>
      <c r="BI217" s="33">
        <f t="shared" si="88"/>
        <v>4.1782562101891661E-4</v>
      </c>
      <c r="BJ217" s="63">
        <v>0</v>
      </c>
      <c r="BK217" s="63">
        <v>2.38</v>
      </c>
      <c r="BL217" s="63">
        <v>0</v>
      </c>
      <c r="BM217" s="63">
        <v>7684</v>
      </c>
      <c r="BN217" s="63">
        <v>0</v>
      </c>
      <c r="BO217" s="63">
        <v>0</v>
      </c>
      <c r="BP217" s="63">
        <v>0</v>
      </c>
      <c r="BQ217" s="63">
        <v>0</v>
      </c>
      <c r="BR217" s="63">
        <v>0</v>
      </c>
      <c r="BS217" s="63">
        <v>0</v>
      </c>
      <c r="BT217" s="63">
        <v>0</v>
      </c>
      <c r="BU217" s="63">
        <v>0</v>
      </c>
      <c r="BV217" s="63">
        <v>0</v>
      </c>
      <c r="BW217" s="63">
        <v>0</v>
      </c>
      <c r="BX217" s="63"/>
      <c r="BY217" s="63"/>
      <c r="BZ217" s="63"/>
      <c r="CA217" s="63"/>
      <c r="CB217" s="63"/>
      <c r="CC217" s="63"/>
      <c r="CD217" s="63"/>
      <c r="CE217" s="63"/>
      <c r="CF217" s="63"/>
      <c r="CG217" s="63"/>
      <c r="CH217" s="63"/>
      <c r="CI217" s="63"/>
      <c r="CJ217" s="63"/>
      <c r="CK217" s="63"/>
      <c r="CL217" s="63"/>
      <c r="CM217" s="63"/>
      <c r="CN217" s="63">
        <v>20060223</v>
      </c>
      <c r="CO217" s="63" t="s">
        <v>3983</v>
      </c>
      <c r="CP217" s="66" t="s">
        <v>7240</v>
      </c>
      <c r="CQ217" s="64">
        <v>38789</v>
      </c>
      <c r="CR217" s="78" t="s">
        <v>2039</v>
      </c>
      <c r="CS217" s="78" t="s">
        <v>6954</v>
      </c>
    </row>
    <row r="218" spans="1:97">
      <c r="A218" s="63" t="s">
        <v>3591</v>
      </c>
      <c r="B218" s="63" t="s">
        <v>7237</v>
      </c>
      <c r="C218" s="63">
        <v>4140</v>
      </c>
      <c r="D218" s="19" t="s">
        <v>3782</v>
      </c>
      <c r="E218" s="63" t="s">
        <v>2393</v>
      </c>
      <c r="F218" s="63" t="s">
        <v>7232</v>
      </c>
      <c r="G218" s="65" t="s">
        <v>3598</v>
      </c>
      <c r="H218" s="65">
        <v>9</v>
      </c>
      <c r="I218" s="65">
        <v>12</v>
      </c>
      <c r="J218" s="65">
        <v>93</v>
      </c>
      <c r="K218" s="23">
        <v>41.021639999999998</v>
      </c>
      <c r="L218" s="23">
        <v>-107.86615</v>
      </c>
      <c r="M218" s="61" t="s">
        <v>7251</v>
      </c>
      <c r="N218" s="63" t="s">
        <v>7252</v>
      </c>
      <c r="O218" s="63"/>
      <c r="P218" s="63" t="s">
        <v>7061</v>
      </c>
      <c r="Q218" s="63"/>
      <c r="R218" s="63"/>
      <c r="S218" s="55"/>
      <c r="T218" s="63"/>
      <c r="U218" s="66" t="s">
        <v>7253</v>
      </c>
      <c r="V218" s="63"/>
      <c r="W218" s="66">
        <v>5622</v>
      </c>
      <c r="X218" s="66">
        <v>5563</v>
      </c>
      <c r="Y218" s="63"/>
      <c r="Z218" s="64">
        <v>37095</v>
      </c>
      <c r="AA218" s="63">
        <v>7.02</v>
      </c>
      <c r="AB218" s="63"/>
      <c r="AC218" s="63">
        <v>930</v>
      </c>
      <c r="AD218" s="63">
        <v>23.3</v>
      </c>
      <c r="AE218" s="63">
        <v>2820</v>
      </c>
      <c r="AF218" s="63">
        <v>90.9</v>
      </c>
      <c r="AG218" s="63"/>
      <c r="AH218" s="63">
        <v>5170</v>
      </c>
      <c r="AI218" s="63">
        <v>645</v>
      </c>
      <c r="AJ218" s="63"/>
      <c r="AK218" s="63"/>
      <c r="AL218" s="63">
        <v>30.2</v>
      </c>
      <c r="AM218" s="63">
        <v>11200</v>
      </c>
      <c r="AN218" s="63"/>
      <c r="AO218" s="63" t="s">
        <v>7244</v>
      </c>
      <c r="AP218" s="17">
        <f t="shared" si="72"/>
        <v>46.406999999999996</v>
      </c>
      <c r="AQ218" s="17">
        <f t="shared" si="73"/>
        <v>1.9173570000000002</v>
      </c>
      <c r="AR218" s="17">
        <f t="shared" si="70"/>
        <v>122.66999999999999</v>
      </c>
      <c r="AS218" s="17">
        <f t="shared" si="74"/>
        <v>2.3252220000000001</v>
      </c>
      <c r="AT218" s="17">
        <f t="shared" si="75"/>
        <v>173.31957899999998</v>
      </c>
      <c r="AU218" s="5">
        <f t="shared" si="76"/>
        <v>145.84569999999999</v>
      </c>
      <c r="AV218" s="5">
        <f t="shared" si="77"/>
        <v>10.571549999999998</v>
      </c>
      <c r="AW218" s="5">
        <f>IF(AJ218&gt;0,AJ218*0.03333,0)</f>
        <v>0</v>
      </c>
      <c r="AX218" s="5">
        <f>IF(AK218&gt;0,AK218*0.0588,0)</f>
        <v>0</v>
      </c>
      <c r="AY218" s="5">
        <f t="shared" si="78"/>
        <v>0.62876399999999999</v>
      </c>
      <c r="AZ218" s="5">
        <f t="shared" si="79"/>
        <v>157.04601399999999</v>
      </c>
      <c r="BA218" s="7">
        <f t="shared" si="80"/>
        <v>4.9259261087761012E-2</v>
      </c>
      <c r="BB218" s="62">
        <f t="shared" si="81"/>
        <v>9709.4000000000015</v>
      </c>
      <c r="BC218" s="28">
        <f t="shared" si="82"/>
        <v>-7.1288511387222891E-2</v>
      </c>
      <c r="BD218" s="32">
        <f t="shared" si="83"/>
        <v>0.26775393909767115</v>
      </c>
      <c r="BE218" s="32">
        <f t="shared" si="84"/>
        <v>1.1062552834841588E-2</v>
      </c>
      <c r="BF218" s="45">
        <f t="shared" si="85"/>
        <v>0.72118350806748732</v>
      </c>
      <c r="BG218" s="36">
        <f t="shared" si="86"/>
        <v>0.92868132265999448</v>
      </c>
      <c r="BH218" s="33">
        <f t="shared" si="87"/>
        <v>6.7314984511482087E-2</v>
      </c>
      <c r="BI218" s="33">
        <f t="shared" si="88"/>
        <v>4.0036928285234925E-3</v>
      </c>
      <c r="BJ218" s="63"/>
      <c r="BK218" s="63">
        <v>4.6399999999999997</v>
      </c>
      <c r="BL218" s="63"/>
      <c r="BM218" s="63">
        <v>8259</v>
      </c>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v>20010723</v>
      </c>
      <c r="CO218" s="63" t="s">
        <v>7254</v>
      </c>
      <c r="CP218" s="66"/>
      <c r="CQ218" s="64">
        <v>37105</v>
      </c>
      <c r="CR218" s="78" t="s">
        <v>2039</v>
      </c>
      <c r="CS218" s="78" t="s">
        <v>6954</v>
      </c>
    </row>
    <row r="219" spans="1:97">
      <c r="A219" s="20" t="s">
        <v>3590</v>
      </c>
      <c r="B219" s="16" t="s">
        <v>323</v>
      </c>
      <c r="C219" s="19">
        <v>49023089</v>
      </c>
      <c r="D219" s="19" t="s">
        <v>3782</v>
      </c>
      <c r="E219" s="19" t="s">
        <v>1707</v>
      </c>
      <c r="F219" s="19" t="s">
        <v>6526</v>
      </c>
      <c r="G219" s="47"/>
      <c r="H219" s="47" t="s">
        <v>1542</v>
      </c>
      <c r="I219" s="47" t="s">
        <v>5457</v>
      </c>
      <c r="J219" s="47" t="s">
        <v>5478</v>
      </c>
      <c r="K219" s="23">
        <v>41.040500000000002</v>
      </c>
      <c r="L219" s="23">
        <v>-107.9627</v>
      </c>
      <c r="N219" s="19" t="s">
        <v>3170</v>
      </c>
      <c r="P219" s="19" t="s">
        <v>7061</v>
      </c>
      <c r="Q219" s="55"/>
      <c r="R219" s="55"/>
      <c r="S219" s="55">
        <f t="shared" ref="S219:S234" si="92">V219-U219</f>
        <v>10</v>
      </c>
      <c r="T219" s="19"/>
      <c r="U219" s="55">
        <v>3410</v>
      </c>
      <c r="V219" s="55">
        <v>3420</v>
      </c>
      <c r="W219" s="55"/>
      <c r="X219" s="55"/>
      <c r="Y219" s="51" t="s">
        <v>3798</v>
      </c>
      <c r="Z219" s="40">
        <v>22201</v>
      </c>
      <c r="AA219" s="52">
        <v>7</v>
      </c>
      <c r="AB219" s="19" t="s">
        <v>3789</v>
      </c>
      <c r="AC219" s="19">
        <v>3118</v>
      </c>
      <c r="AD219" s="19">
        <v>168</v>
      </c>
      <c r="AE219" s="19">
        <v>9878</v>
      </c>
      <c r="AF219" s="19">
        <v>-3</v>
      </c>
      <c r="AG219" s="19">
        <v>-3</v>
      </c>
      <c r="AH219" s="19">
        <v>21200</v>
      </c>
      <c r="AI219" s="19">
        <v>24</v>
      </c>
      <c r="AJ219" s="19"/>
      <c r="AK219" s="19"/>
      <c r="AL219" s="19">
        <v>41</v>
      </c>
      <c r="AM219" s="19">
        <v>34417</v>
      </c>
      <c r="AO219" s="19" t="s">
        <v>5038</v>
      </c>
      <c r="AP219" s="17">
        <f t="shared" si="72"/>
        <v>155.5882</v>
      </c>
      <c r="AQ219" s="17">
        <f t="shared" si="73"/>
        <v>13.824720000000001</v>
      </c>
      <c r="AR219" s="17">
        <f t="shared" si="70"/>
        <v>429.69299999999998</v>
      </c>
      <c r="AS219" s="17">
        <f t="shared" si="74"/>
        <v>0</v>
      </c>
      <c r="AT219" s="17">
        <f t="shared" si="75"/>
        <v>599.10591999999997</v>
      </c>
      <c r="AU219" s="5">
        <f t="shared" si="76"/>
        <v>598.05200000000002</v>
      </c>
      <c r="AV219" s="5">
        <f t="shared" si="77"/>
        <v>0.39335999999999993</v>
      </c>
      <c r="AW219" s="5"/>
      <c r="AX219" s="5"/>
      <c r="AY219" s="5">
        <f t="shared" si="78"/>
        <v>0.85362000000000005</v>
      </c>
      <c r="AZ219" s="5">
        <f t="shared" si="79"/>
        <v>599.29898000000003</v>
      </c>
      <c r="BA219" s="7">
        <f t="shared" si="80"/>
        <v>-1.6109747214823597E-4</v>
      </c>
      <c r="BB219" s="62">
        <f t="shared" si="81"/>
        <v>34423</v>
      </c>
      <c r="BC219" s="6">
        <f t="shared" si="82"/>
        <v>8.7158628704241725E-5</v>
      </c>
      <c r="BD219" s="32">
        <f t="shared" si="83"/>
        <v>0.25970065526977265</v>
      </c>
      <c r="BE219" s="32">
        <f t="shared" si="84"/>
        <v>2.3075585699436924E-2</v>
      </c>
      <c r="BF219" s="45">
        <f t="shared" si="85"/>
        <v>0.71722375903079039</v>
      </c>
      <c r="BG219" s="36">
        <f t="shared" si="86"/>
        <v>0.99791926894319094</v>
      </c>
      <c r="BH219" s="33">
        <f t="shared" si="87"/>
        <v>6.5636687718040158E-4</v>
      </c>
      <c r="BI219" s="33">
        <f t="shared" si="88"/>
        <v>1.4243641796286722E-3</v>
      </c>
      <c r="CM219" s="51" t="s">
        <v>3828</v>
      </c>
      <c r="CR219" s="78" t="s">
        <v>2039</v>
      </c>
      <c r="CS219" s="78" t="s">
        <v>6954</v>
      </c>
    </row>
    <row r="220" spans="1:97">
      <c r="A220" s="20" t="s">
        <v>3590</v>
      </c>
      <c r="B220" s="16" t="s">
        <v>323</v>
      </c>
      <c r="C220" s="19">
        <v>49003360</v>
      </c>
      <c r="D220" s="19" t="s">
        <v>3782</v>
      </c>
      <c r="E220" s="19" t="s">
        <v>1707</v>
      </c>
      <c r="F220" s="19" t="s">
        <v>6526</v>
      </c>
      <c r="G220" s="47"/>
      <c r="H220" s="47" t="s">
        <v>1542</v>
      </c>
      <c r="I220" s="47" t="s">
        <v>5457</v>
      </c>
      <c r="J220" s="47" t="s">
        <v>5478</v>
      </c>
      <c r="K220" s="23">
        <v>41.037840000000003</v>
      </c>
      <c r="L220" s="23">
        <v>-107.9661</v>
      </c>
      <c r="M220" s="61" t="s">
        <v>2353</v>
      </c>
      <c r="N220" s="19" t="s">
        <v>2354</v>
      </c>
      <c r="P220" s="19" t="s">
        <v>7061</v>
      </c>
      <c r="Q220" s="55"/>
      <c r="R220" s="55"/>
      <c r="S220" s="55">
        <f t="shared" si="92"/>
        <v>20</v>
      </c>
      <c r="T220" s="19"/>
      <c r="U220" s="55">
        <v>4080</v>
      </c>
      <c r="V220" s="55">
        <v>4100</v>
      </c>
      <c r="W220" s="55"/>
      <c r="X220" s="55"/>
      <c r="Y220" s="51" t="s">
        <v>3798</v>
      </c>
      <c r="Z220" s="40">
        <v>22201</v>
      </c>
      <c r="AA220" s="52">
        <v>6.5</v>
      </c>
      <c r="AB220" s="19" t="s">
        <v>3789</v>
      </c>
      <c r="AC220" s="19">
        <v>3008</v>
      </c>
      <c r="AD220" s="19">
        <v>67</v>
      </c>
      <c r="AE220" s="19">
        <v>9584</v>
      </c>
      <c r="AF220" s="19">
        <v>-3</v>
      </c>
      <c r="AG220" s="19">
        <v>-3</v>
      </c>
      <c r="AH220" s="19">
        <v>20200</v>
      </c>
      <c r="AI220" s="19">
        <v>34</v>
      </c>
      <c r="AJ220" s="19"/>
      <c r="AK220" s="19"/>
      <c r="AL220" s="19">
        <v>111</v>
      </c>
      <c r="AM220" s="19">
        <v>32987</v>
      </c>
      <c r="AP220" s="17">
        <f t="shared" si="72"/>
        <v>150.0992</v>
      </c>
      <c r="AQ220" s="17">
        <f t="shared" si="73"/>
        <v>5.5134300000000005</v>
      </c>
      <c r="AR220" s="17">
        <f t="shared" si="70"/>
        <v>416.904</v>
      </c>
      <c r="AS220" s="17">
        <f t="shared" si="74"/>
        <v>0</v>
      </c>
      <c r="AT220" s="17">
        <f t="shared" si="75"/>
        <v>572.51662999999996</v>
      </c>
      <c r="AU220" s="5">
        <f t="shared" si="76"/>
        <v>569.84199999999998</v>
      </c>
      <c r="AV220" s="5">
        <f t="shared" si="77"/>
        <v>0.55725999999999998</v>
      </c>
      <c r="AW220" s="5"/>
      <c r="AX220" s="5"/>
      <c r="AY220" s="5">
        <f t="shared" si="78"/>
        <v>2.3110200000000001</v>
      </c>
      <c r="AZ220" s="5">
        <f t="shared" si="79"/>
        <v>572.71028000000001</v>
      </c>
      <c r="BA220" s="7">
        <f t="shared" si="80"/>
        <v>-1.6909312757944873E-4</v>
      </c>
      <c r="BB220" s="62">
        <f t="shared" si="81"/>
        <v>32998</v>
      </c>
      <c r="BC220" s="6">
        <f t="shared" si="82"/>
        <v>1.6670455406531787E-4</v>
      </c>
      <c r="BD220" s="32">
        <f t="shared" si="83"/>
        <v>0.26217439308269525</v>
      </c>
      <c r="BE220" s="32">
        <f t="shared" si="84"/>
        <v>9.6301656774581395E-3</v>
      </c>
      <c r="BF220" s="45">
        <f t="shared" si="85"/>
        <v>0.7281954412398467</v>
      </c>
      <c r="BG220" s="36">
        <f t="shared" si="86"/>
        <v>0.99499174346931574</v>
      </c>
      <c r="BH220" s="33">
        <f t="shared" si="87"/>
        <v>9.7302252021737757E-4</v>
      </c>
      <c r="BI220" s="33">
        <f t="shared" si="88"/>
        <v>4.035234010466863E-3</v>
      </c>
      <c r="CM220" s="51" t="s">
        <v>4862</v>
      </c>
      <c r="CR220" s="78" t="s">
        <v>2039</v>
      </c>
      <c r="CS220" s="78" t="s">
        <v>6954</v>
      </c>
    </row>
    <row r="221" spans="1:97">
      <c r="A221" s="20" t="s">
        <v>3590</v>
      </c>
      <c r="B221" s="16" t="s">
        <v>6554</v>
      </c>
      <c r="C221" s="19">
        <v>49007473</v>
      </c>
      <c r="D221" s="19" t="s">
        <v>3782</v>
      </c>
      <c r="E221" s="19" t="s">
        <v>1707</v>
      </c>
      <c r="F221" s="19" t="s">
        <v>3910</v>
      </c>
      <c r="G221" s="47"/>
      <c r="H221" s="47" t="s">
        <v>1808</v>
      </c>
      <c r="I221" s="47" t="s">
        <v>5457</v>
      </c>
      <c r="J221" s="47" t="s">
        <v>5478</v>
      </c>
      <c r="K221" s="23">
        <v>41.026629999999997</v>
      </c>
      <c r="L221" s="23">
        <v>-107.94222000000001</v>
      </c>
      <c r="M221" s="61" t="s">
        <v>2375</v>
      </c>
      <c r="N221" s="19" t="s">
        <v>2376</v>
      </c>
      <c r="P221" s="19" t="s">
        <v>7061</v>
      </c>
      <c r="Q221" s="55">
        <v>1212</v>
      </c>
      <c r="R221" s="55">
        <v>1511</v>
      </c>
      <c r="S221" s="55">
        <f t="shared" si="92"/>
        <v>49</v>
      </c>
      <c r="T221" s="31" t="s">
        <v>2505</v>
      </c>
      <c r="U221" s="55">
        <v>4956</v>
      </c>
      <c r="V221" s="55">
        <v>5005</v>
      </c>
      <c r="W221" s="55"/>
      <c r="X221" s="55"/>
      <c r="Y221" s="51" t="s">
        <v>3798</v>
      </c>
      <c r="Z221" s="40">
        <v>21448</v>
      </c>
      <c r="AA221" s="52">
        <v>8.5</v>
      </c>
      <c r="AB221" s="19" t="s">
        <v>3789</v>
      </c>
      <c r="AC221" s="19">
        <v>46</v>
      </c>
      <c r="AD221" s="19">
        <v>10</v>
      </c>
      <c r="AE221" s="19">
        <v>4590</v>
      </c>
      <c r="AF221" s="19">
        <v>-3</v>
      </c>
      <c r="AG221" s="19">
        <v>-3</v>
      </c>
      <c r="AH221" s="19">
        <v>6572</v>
      </c>
      <c r="AI221" s="19">
        <v>318</v>
      </c>
      <c r="AJ221" s="19"/>
      <c r="AK221" s="19"/>
      <c r="AL221" s="19">
        <v>440</v>
      </c>
      <c r="AM221" s="19">
        <v>11907</v>
      </c>
      <c r="AP221" s="17">
        <f t="shared" si="72"/>
        <v>2.2953999999999999</v>
      </c>
      <c r="AQ221" s="17">
        <f t="shared" si="73"/>
        <v>0.82289999999999996</v>
      </c>
      <c r="AR221" s="17">
        <f t="shared" si="70"/>
        <v>199.66499999999999</v>
      </c>
      <c r="AS221" s="17">
        <f t="shared" si="74"/>
        <v>0</v>
      </c>
      <c r="AT221" s="17">
        <f t="shared" si="75"/>
        <v>202.7833</v>
      </c>
      <c r="AU221" s="5">
        <f t="shared" si="76"/>
        <v>185.39612</v>
      </c>
      <c r="AV221" s="5">
        <f t="shared" si="77"/>
        <v>5.2120199999999999</v>
      </c>
      <c r="AW221" s="5"/>
      <c r="AX221" s="5"/>
      <c r="AY221" s="5">
        <f t="shared" si="78"/>
        <v>9.1608000000000001</v>
      </c>
      <c r="AZ221" s="5">
        <f t="shared" si="79"/>
        <v>199.76893999999999</v>
      </c>
      <c r="BA221" s="7">
        <f t="shared" si="80"/>
        <v>7.4881212932761494E-3</v>
      </c>
      <c r="BB221" s="62">
        <f t="shared" si="81"/>
        <v>11970</v>
      </c>
      <c r="BC221" s="6">
        <f t="shared" si="82"/>
        <v>2.6385224274406332E-3</v>
      </c>
      <c r="BD221" s="32">
        <f t="shared" si="83"/>
        <v>1.131947256011713E-2</v>
      </c>
      <c r="BE221" s="32">
        <f t="shared" si="84"/>
        <v>4.0580264745666925E-3</v>
      </c>
      <c r="BF221" s="35">
        <f t="shared" si="85"/>
        <v>0.98462250096531612</v>
      </c>
      <c r="BG221" s="36">
        <f t="shared" si="86"/>
        <v>0.92805277937601316</v>
      </c>
      <c r="BH221" s="33">
        <f t="shared" si="87"/>
        <v>2.6090242056648047E-2</v>
      </c>
      <c r="BI221" s="33">
        <f t="shared" si="88"/>
        <v>4.5856978567338849E-2</v>
      </c>
      <c r="CM221" s="51" t="s">
        <v>1554</v>
      </c>
      <c r="CR221" s="78" t="s">
        <v>2039</v>
      </c>
      <c r="CS221" s="78" t="s">
        <v>6954</v>
      </c>
    </row>
    <row r="222" spans="1:97">
      <c r="A222" s="20" t="s">
        <v>3590</v>
      </c>
      <c r="B222" s="16" t="s">
        <v>6555</v>
      </c>
      <c r="C222" s="19">
        <v>49004134</v>
      </c>
      <c r="D222" s="19" t="s">
        <v>3782</v>
      </c>
      <c r="E222" s="19" t="s">
        <v>1707</v>
      </c>
      <c r="F222" s="19" t="s">
        <v>3910</v>
      </c>
      <c r="G222" s="47"/>
      <c r="H222" s="47" t="s">
        <v>5249</v>
      </c>
      <c r="I222" s="47" t="s">
        <v>5457</v>
      </c>
      <c r="J222" s="47" t="s">
        <v>5478</v>
      </c>
      <c r="K222" s="23">
        <v>41.010779999999997</v>
      </c>
      <c r="L222" s="23">
        <v>-108.01446</v>
      </c>
      <c r="M222" s="61" t="s">
        <v>2373</v>
      </c>
      <c r="N222" s="19" t="s">
        <v>2374</v>
      </c>
      <c r="P222" s="19" t="s">
        <v>7061</v>
      </c>
      <c r="Q222" s="55">
        <v>780</v>
      </c>
      <c r="R222" s="55"/>
      <c r="S222" s="55">
        <f t="shared" si="92"/>
        <v>48</v>
      </c>
      <c r="T222" s="19"/>
      <c r="U222" s="55">
        <v>3242</v>
      </c>
      <c r="V222" s="55">
        <v>3290</v>
      </c>
      <c r="W222" s="55"/>
      <c r="X222" s="55"/>
      <c r="Y222" s="51" t="s">
        <v>3798</v>
      </c>
      <c r="Z222" s="40">
        <v>21851</v>
      </c>
      <c r="AA222" s="52">
        <v>7.5</v>
      </c>
      <c r="AB222" s="19" t="s">
        <v>3837</v>
      </c>
      <c r="AC222" s="19">
        <v>3496</v>
      </c>
      <c r="AD222" s="19">
        <v>139</v>
      </c>
      <c r="AE222" s="19">
        <v>8399</v>
      </c>
      <c r="AF222" s="19">
        <v>-3</v>
      </c>
      <c r="AG222" s="19">
        <v>-3</v>
      </c>
      <c r="AH222" s="19">
        <v>19400</v>
      </c>
      <c r="AI222" s="19">
        <v>207</v>
      </c>
      <c r="AJ222" s="19"/>
      <c r="AK222" s="19"/>
      <c r="AL222" s="19">
        <v>29</v>
      </c>
      <c r="AM222" s="19">
        <v>31565</v>
      </c>
      <c r="AP222" s="17">
        <f t="shared" si="72"/>
        <v>174.4504</v>
      </c>
      <c r="AQ222" s="17">
        <f t="shared" si="73"/>
        <v>11.43831</v>
      </c>
      <c r="AR222" s="17">
        <f t="shared" si="70"/>
        <v>365.35649999999998</v>
      </c>
      <c r="AS222" s="17">
        <f t="shared" si="74"/>
        <v>0</v>
      </c>
      <c r="AT222" s="17">
        <f t="shared" si="75"/>
        <v>551.24521000000004</v>
      </c>
      <c r="AU222" s="5">
        <f t="shared" si="76"/>
        <v>547.274</v>
      </c>
      <c r="AV222" s="5">
        <f t="shared" si="77"/>
        <v>3.3927299999999998</v>
      </c>
      <c r="AW222" s="5"/>
      <c r="AX222" s="5"/>
      <c r="AY222" s="5">
        <f t="shared" si="78"/>
        <v>0.60378000000000009</v>
      </c>
      <c r="AZ222" s="5">
        <f t="shared" si="79"/>
        <v>551.27051000000006</v>
      </c>
      <c r="BA222" s="7">
        <f t="shared" si="80"/>
        <v>-2.2947518607730726E-5</v>
      </c>
      <c r="BB222" s="62">
        <f t="shared" si="81"/>
        <v>31664</v>
      </c>
      <c r="BC222" s="6">
        <f t="shared" si="82"/>
        <v>1.5657372408230401E-3</v>
      </c>
      <c r="BD222" s="32">
        <f t="shared" si="83"/>
        <v>0.3164660605395555</v>
      </c>
      <c r="BE222" s="32">
        <f t="shared" si="84"/>
        <v>2.0749949010894803E-2</v>
      </c>
      <c r="BF222" s="45">
        <f t="shared" si="85"/>
        <v>0.66278399044954961</v>
      </c>
      <c r="BG222" s="36">
        <f t="shared" si="86"/>
        <v>0.99275036497054769</v>
      </c>
      <c r="BH222" s="33">
        <f t="shared" si="87"/>
        <v>6.1543832627651337E-3</v>
      </c>
      <c r="BI222" s="33">
        <f t="shared" si="88"/>
        <v>1.0952517666871025E-3</v>
      </c>
      <c r="CM222" s="51" t="s">
        <v>3824</v>
      </c>
      <c r="CR222" s="78" t="s">
        <v>2039</v>
      </c>
      <c r="CS222" s="78" t="s">
        <v>6954</v>
      </c>
    </row>
    <row r="223" spans="1:97">
      <c r="A223" s="20" t="s">
        <v>3590</v>
      </c>
      <c r="B223" s="16" t="s">
        <v>6555</v>
      </c>
      <c r="C223" s="19">
        <v>49004135</v>
      </c>
      <c r="D223" s="19" t="s">
        <v>3782</v>
      </c>
      <c r="E223" s="19" t="s">
        <v>1707</v>
      </c>
      <c r="F223" s="19" t="s">
        <v>3910</v>
      </c>
      <c r="G223" s="47"/>
      <c r="H223" s="47" t="s">
        <v>5249</v>
      </c>
      <c r="I223" s="47" t="s">
        <v>5457</v>
      </c>
      <c r="J223" s="47" t="s">
        <v>5478</v>
      </c>
      <c r="K223" s="23">
        <v>41.005899999999997</v>
      </c>
      <c r="L223" s="23">
        <v>-108.01904</v>
      </c>
      <c r="M223" s="61" t="s">
        <v>3911</v>
      </c>
      <c r="N223" s="19" t="s">
        <v>3861</v>
      </c>
      <c r="P223" s="19" t="s">
        <v>7061</v>
      </c>
      <c r="Q223" s="55"/>
      <c r="R223" s="55">
        <v>494</v>
      </c>
      <c r="S223" s="55">
        <f t="shared" si="92"/>
        <v>99</v>
      </c>
      <c r="T223" s="31" t="s">
        <v>2505</v>
      </c>
      <c r="U223" s="55">
        <v>3221</v>
      </c>
      <c r="V223" s="55">
        <v>3320</v>
      </c>
      <c r="W223" s="55"/>
      <c r="X223" s="55"/>
      <c r="Y223" s="51" t="s">
        <v>3798</v>
      </c>
      <c r="Z223" s="40">
        <v>21772</v>
      </c>
      <c r="AA223" s="52">
        <v>6.8000001907348633</v>
      </c>
      <c r="AB223" s="19" t="s">
        <v>3837</v>
      </c>
      <c r="AC223" s="19">
        <v>2690</v>
      </c>
      <c r="AD223" s="19">
        <v>208</v>
      </c>
      <c r="AE223" s="19">
        <v>8311</v>
      </c>
      <c r="AF223" s="19">
        <v>-3</v>
      </c>
      <c r="AG223" s="19">
        <v>-3</v>
      </c>
      <c r="AH223" s="19">
        <v>18098</v>
      </c>
      <c r="AI223" s="19">
        <v>85</v>
      </c>
      <c r="AJ223" s="19"/>
      <c r="AK223" s="19"/>
      <c r="AL223" s="19">
        <v>52</v>
      </c>
      <c r="AM223" s="19">
        <v>29401</v>
      </c>
      <c r="AP223" s="17">
        <f t="shared" si="72"/>
        <v>134.23099999999999</v>
      </c>
      <c r="AQ223" s="17">
        <f t="shared" si="73"/>
        <v>17.116320000000002</v>
      </c>
      <c r="AR223" s="17">
        <f t="shared" si="70"/>
        <v>361.52849999999995</v>
      </c>
      <c r="AS223" s="17">
        <f t="shared" si="74"/>
        <v>0</v>
      </c>
      <c r="AT223" s="17">
        <f t="shared" si="75"/>
        <v>512.87581999999998</v>
      </c>
      <c r="AU223" s="5">
        <f t="shared" si="76"/>
        <v>510.54458</v>
      </c>
      <c r="AV223" s="5">
        <f t="shared" si="77"/>
        <v>1.3931499999999999</v>
      </c>
      <c r="AW223" s="5"/>
      <c r="AX223" s="5"/>
      <c r="AY223" s="5">
        <f t="shared" si="78"/>
        <v>1.08264</v>
      </c>
      <c r="AZ223" s="5">
        <f t="shared" si="79"/>
        <v>513.02036999999996</v>
      </c>
      <c r="BA223" s="7">
        <f t="shared" si="80"/>
        <v>-1.4090119586074404E-4</v>
      </c>
      <c r="BB223" s="62">
        <f t="shared" si="81"/>
        <v>29438</v>
      </c>
      <c r="BC223" s="6">
        <f t="shared" si="82"/>
        <v>6.2883461649586162E-4</v>
      </c>
      <c r="BD223" s="32">
        <f t="shared" si="83"/>
        <v>0.26172222351991559</v>
      </c>
      <c r="BE223" s="32">
        <f t="shared" si="84"/>
        <v>3.3373224731085983E-2</v>
      </c>
      <c r="BF223" s="45">
        <f t="shared" si="85"/>
        <v>0.70490455174899835</v>
      </c>
      <c r="BG223" s="36">
        <f t="shared" si="86"/>
        <v>0.99517409026078252</v>
      </c>
      <c r="BH223" s="33">
        <f t="shared" si="87"/>
        <v>2.715584178460594E-3</v>
      </c>
      <c r="BI223" s="33">
        <f t="shared" si="88"/>
        <v>2.1103255607569735E-3</v>
      </c>
      <c r="CM223" s="51" t="s">
        <v>3824</v>
      </c>
      <c r="CR223" s="78" t="s">
        <v>2039</v>
      </c>
      <c r="CS223" s="78" t="s">
        <v>6954</v>
      </c>
    </row>
    <row r="224" spans="1:97">
      <c r="A224" s="20" t="s">
        <v>3590</v>
      </c>
      <c r="B224" s="16" t="s">
        <v>6555</v>
      </c>
      <c r="C224" s="19">
        <v>49004136</v>
      </c>
      <c r="D224" s="19" t="s">
        <v>3782</v>
      </c>
      <c r="E224" s="19" t="s">
        <v>1707</v>
      </c>
      <c r="F224" s="19" t="s">
        <v>3910</v>
      </c>
      <c r="G224" s="47"/>
      <c r="H224" s="47" t="s">
        <v>5249</v>
      </c>
      <c r="I224" s="47" t="s">
        <v>5457</v>
      </c>
      <c r="J224" s="47" t="s">
        <v>5478</v>
      </c>
      <c r="K224" s="23">
        <v>41.005899999999997</v>
      </c>
      <c r="L224" s="23">
        <v>-108.01904</v>
      </c>
      <c r="M224" s="61" t="s">
        <v>3911</v>
      </c>
      <c r="N224" s="19" t="s">
        <v>3861</v>
      </c>
      <c r="P224" s="19" t="s">
        <v>7061</v>
      </c>
      <c r="Q224" s="55">
        <v>494</v>
      </c>
      <c r="R224" s="55"/>
      <c r="S224" s="55">
        <f t="shared" si="92"/>
        <v>61</v>
      </c>
      <c r="T224" s="31" t="s">
        <v>2505</v>
      </c>
      <c r="U224" s="55">
        <v>3814</v>
      </c>
      <c r="V224" s="55">
        <v>3875</v>
      </c>
      <c r="W224" s="55"/>
      <c r="X224" s="55"/>
      <c r="Y224" s="51" t="s">
        <v>3798</v>
      </c>
      <c r="Z224" s="40">
        <v>21772</v>
      </c>
      <c r="AA224" s="52">
        <v>7.3000001907348633</v>
      </c>
      <c r="AB224" s="19" t="s">
        <v>3837</v>
      </c>
      <c r="AC224" s="19">
        <v>4408</v>
      </c>
      <c r="AD224" s="19">
        <v>231</v>
      </c>
      <c r="AE224" s="19">
        <v>10356</v>
      </c>
      <c r="AF224" s="19">
        <v>-3</v>
      </c>
      <c r="AG224" s="19">
        <v>-3</v>
      </c>
      <c r="AH224" s="19">
        <v>23340</v>
      </c>
      <c r="AI224" s="19">
        <v>1830</v>
      </c>
      <c r="AJ224" s="19"/>
      <c r="AK224" s="19"/>
      <c r="AL224" s="19">
        <v>58</v>
      </c>
      <c r="AM224" s="19">
        <v>39294</v>
      </c>
      <c r="AP224" s="17">
        <f t="shared" si="72"/>
        <v>219.95920000000001</v>
      </c>
      <c r="AQ224" s="17">
        <f t="shared" si="73"/>
        <v>19.008990000000001</v>
      </c>
      <c r="AR224" s="17">
        <f t="shared" si="70"/>
        <v>450.48599999999999</v>
      </c>
      <c r="AS224" s="17">
        <f t="shared" si="74"/>
        <v>0</v>
      </c>
      <c r="AT224" s="17">
        <f t="shared" si="75"/>
        <v>689.45419000000004</v>
      </c>
      <c r="AU224" s="5">
        <f t="shared" si="76"/>
        <v>658.42139999999995</v>
      </c>
      <c r="AV224" s="5">
        <f t="shared" si="77"/>
        <v>29.993699999999997</v>
      </c>
      <c r="AW224" s="5"/>
      <c r="AX224" s="5"/>
      <c r="AY224" s="5">
        <f t="shared" si="78"/>
        <v>1.2075600000000002</v>
      </c>
      <c r="AZ224" s="5">
        <f t="shared" si="79"/>
        <v>689.62265999999988</v>
      </c>
      <c r="BA224" s="7">
        <f t="shared" si="80"/>
        <v>-1.2216142994485253E-4</v>
      </c>
      <c r="BB224" s="62">
        <f t="shared" si="81"/>
        <v>40217</v>
      </c>
      <c r="BC224" s="6">
        <f t="shared" si="82"/>
        <v>1.1608456691526959E-2</v>
      </c>
      <c r="BD224" s="32">
        <f t="shared" si="83"/>
        <v>0.31903381426980665</v>
      </c>
      <c r="BE224" s="32">
        <f t="shared" si="84"/>
        <v>2.757107038540153E-2</v>
      </c>
      <c r="BF224" s="45">
        <f t="shared" si="85"/>
        <v>0.65339511534479178</v>
      </c>
      <c r="BG224" s="36">
        <f t="shared" si="86"/>
        <v>0.95475604006399684</v>
      </c>
      <c r="BH224" s="33">
        <f t="shared" si="87"/>
        <v>4.3492915386510067E-2</v>
      </c>
      <c r="BI224" s="33">
        <f t="shared" si="88"/>
        <v>1.7510445494931972E-3</v>
      </c>
      <c r="CM224" s="51" t="s">
        <v>3828</v>
      </c>
      <c r="CR224" s="78" t="s">
        <v>2039</v>
      </c>
      <c r="CS224" s="78" t="s">
        <v>6954</v>
      </c>
    </row>
    <row r="225" spans="1:97">
      <c r="A225" s="20" t="s">
        <v>3590</v>
      </c>
      <c r="B225" s="16" t="s">
        <v>6556</v>
      </c>
      <c r="C225" s="19">
        <v>49005109</v>
      </c>
      <c r="D225" s="19" t="s">
        <v>3782</v>
      </c>
      <c r="E225" s="19" t="s">
        <v>1707</v>
      </c>
      <c r="F225" s="19" t="s">
        <v>6526</v>
      </c>
      <c r="G225" s="47"/>
      <c r="H225" s="47" t="s">
        <v>3853</v>
      </c>
      <c r="I225" s="47" t="s">
        <v>5457</v>
      </c>
      <c r="J225" s="47" t="s">
        <v>5477</v>
      </c>
      <c r="K225" s="23">
        <v>41.002960000000002</v>
      </c>
      <c r="L225" s="23">
        <v>-108.10446</v>
      </c>
      <c r="M225" s="61" t="s">
        <v>6527</v>
      </c>
      <c r="N225" s="19" t="s">
        <v>7634</v>
      </c>
      <c r="P225" s="19" t="s">
        <v>7061</v>
      </c>
      <c r="Q225" s="55">
        <v>955</v>
      </c>
      <c r="R225" s="55"/>
      <c r="S225" s="55">
        <f t="shared" si="92"/>
        <v>49</v>
      </c>
      <c r="T225" s="19"/>
      <c r="U225" s="55">
        <v>5011</v>
      </c>
      <c r="V225" s="55">
        <v>5060</v>
      </c>
      <c r="W225" s="55"/>
      <c r="X225" s="55"/>
      <c r="Y225" s="51" t="s">
        <v>3798</v>
      </c>
      <c r="AA225" s="52">
        <v>7.1999998092651367</v>
      </c>
      <c r="AB225" s="19" t="s">
        <v>3789</v>
      </c>
      <c r="AC225" s="19">
        <v>756</v>
      </c>
      <c r="AD225" s="19">
        <v>150</v>
      </c>
      <c r="AE225" s="19">
        <v>8505</v>
      </c>
      <c r="AF225" s="19">
        <v>-3</v>
      </c>
      <c r="AG225" s="19">
        <v>-3</v>
      </c>
      <c r="AH225" s="19">
        <v>14600</v>
      </c>
      <c r="AI225" s="19">
        <v>476</v>
      </c>
      <c r="AJ225" s="19"/>
      <c r="AK225" s="19"/>
      <c r="AL225" s="19">
        <v>24</v>
      </c>
      <c r="AM225" s="19">
        <v>24270</v>
      </c>
      <c r="AP225" s="17">
        <f t="shared" si="72"/>
        <v>37.724400000000003</v>
      </c>
      <c r="AQ225" s="17">
        <f t="shared" si="73"/>
        <v>12.343500000000001</v>
      </c>
      <c r="AR225" s="17">
        <f t="shared" si="70"/>
        <v>369.96749999999997</v>
      </c>
      <c r="AS225" s="17">
        <f t="shared" si="74"/>
        <v>0</v>
      </c>
      <c r="AT225" s="17">
        <f t="shared" si="75"/>
        <v>420.03539999999998</v>
      </c>
      <c r="AU225" s="5">
        <f t="shared" si="76"/>
        <v>411.86599999999999</v>
      </c>
      <c r="AV225" s="5">
        <f t="shared" si="77"/>
        <v>7.801639999999999</v>
      </c>
      <c r="AW225" s="5"/>
      <c r="AX225" s="5"/>
      <c r="AY225" s="5">
        <f t="shared" si="78"/>
        <v>0.49968000000000001</v>
      </c>
      <c r="AZ225" s="5">
        <f t="shared" si="79"/>
        <v>420.16732000000002</v>
      </c>
      <c r="BA225" s="7">
        <f t="shared" si="80"/>
        <v>-1.5700972736679126E-4</v>
      </c>
      <c r="BB225" s="62">
        <f t="shared" si="81"/>
        <v>24505</v>
      </c>
      <c r="BC225" s="6">
        <f t="shared" si="82"/>
        <v>4.8180420297283446E-3</v>
      </c>
      <c r="BD225" s="32">
        <f t="shared" si="83"/>
        <v>8.9812430095177698E-2</v>
      </c>
      <c r="BE225" s="32">
        <f t="shared" si="84"/>
        <v>2.938680882611323E-2</v>
      </c>
      <c r="BF225" s="35">
        <f t="shared" si="85"/>
        <v>0.88080076107870908</v>
      </c>
      <c r="BG225" s="36">
        <f t="shared" si="86"/>
        <v>0.98024282326383683</v>
      </c>
      <c r="BH225" s="33">
        <f t="shared" si="87"/>
        <v>1.8567936221217773E-2</v>
      </c>
      <c r="BI225" s="33">
        <f t="shared" si="88"/>
        <v>1.1892405149453319E-3</v>
      </c>
      <c r="CM225" s="51" t="s">
        <v>1552</v>
      </c>
      <c r="CR225" s="78" t="s">
        <v>2039</v>
      </c>
      <c r="CS225" s="78" t="s">
        <v>6954</v>
      </c>
    </row>
    <row r="226" spans="1:97">
      <c r="A226" s="20" t="s">
        <v>3590</v>
      </c>
      <c r="B226" s="16" t="s">
        <v>439</v>
      </c>
      <c r="C226" s="19">
        <v>49005112</v>
      </c>
      <c r="D226" s="19" t="s">
        <v>3782</v>
      </c>
      <c r="E226" s="19" t="s">
        <v>1707</v>
      </c>
      <c r="G226" s="47"/>
      <c r="H226" s="47" t="s">
        <v>4890</v>
      </c>
      <c r="I226" s="47" t="s">
        <v>5457</v>
      </c>
      <c r="J226" s="47" t="s">
        <v>5480</v>
      </c>
      <c r="K226" s="23">
        <v>41.026110000000003</v>
      </c>
      <c r="L226" s="23">
        <v>-108.33731</v>
      </c>
      <c r="M226" s="61" t="s">
        <v>6509</v>
      </c>
      <c r="N226" s="19" t="s">
        <v>2524</v>
      </c>
      <c r="P226" s="19" t="s">
        <v>7061</v>
      </c>
      <c r="Q226" s="55">
        <v>852</v>
      </c>
      <c r="R226" s="55">
        <v>521</v>
      </c>
      <c r="S226" s="55">
        <f t="shared" si="92"/>
        <v>148</v>
      </c>
      <c r="T226" s="19"/>
      <c r="U226" s="55">
        <v>6908</v>
      </c>
      <c r="V226" s="55">
        <v>7056</v>
      </c>
      <c r="W226" s="55"/>
      <c r="X226" s="55"/>
      <c r="Y226" s="51" t="s">
        <v>3798</v>
      </c>
      <c r="AA226" s="52">
        <v>8.3000001907348633</v>
      </c>
      <c r="AB226" s="19" t="s">
        <v>3789</v>
      </c>
      <c r="AC226" s="19">
        <v>363</v>
      </c>
      <c r="AD226" s="19">
        <v>78</v>
      </c>
      <c r="AE226" s="19">
        <v>7919</v>
      </c>
      <c r="AF226" s="19">
        <v>-3</v>
      </c>
      <c r="AG226" s="19">
        <v>-3</v>
      </c>
      <c r="AH226" s="19">
        <v>12400</v>
      </c>
      <c r="AI226" s="19">
        <v>805</v>
      </c>
      <c r="AJ226" s="19"/>
      <c r="AK226" s="19"/>
      <c r="AL226" s="19">
        <v>160</v>
      </c>
      <c r="AM226" s="19">
        <v>21400</v>
      </c>
      <c r="AP226" s="17">
        <f t="shared" si="72"/>
        <v>18.113700000000001</v>
      </c>
      <c r="AQ226" s="17">
        <f t="shared" si="73"/>
        <v>6.4186199999999998</v>
      </c>
      <c r="AR226" s="17">
        <f t="shared" si="70"/>
        <v>344.47649999999999</v>
      </c>
      <c r="AS226" s="17">
        <f t="shared" si="74"/>
        <v>0</v>
      </c>
      <c r="AT226" s="17">
        <f t="shared" si="75"/>
        <v>369.00882000000001</v>
      </c>
      <c r="AU226" s="5">
        <f t="shared" si="76"/>
        <v>349.80399999999997</v>
      </c>
      <c r="AV226" s="5">
        <f t="shared" si="77"/>
        <v>13.193949999999999</v>
      </c>
      <c r="AW226" s="5"/>
      <c r="AX226" s="5"/>
      <c r="AY226" s="5">
        <f t="shared" si="78"/>
        <v>3.3312000000000004</v>
      </c>
      <c r="AZ226" s="5">
        <f t="shared" si="79"/>
        <v>366.32914999999997</v>
      </c>
      <c r="BA226" s="7">
        <f t="shared" si="80"/>
        <v>3.6441338667715529E-3</v>
      </c>
      <c r="BB226" s="62">
        <f t="shared" si="81"/>
        <v>21719</v>
      </c>
      <c r="BC226" s="6">
        <f t="shared" si="82"/>
        <v>7.398130754423804E-3</v>
      </c>
      <c r="BD226" s="32">
        <f t="shared" si="83"/>
        <v>4.9087444576528014E-2</v>
      </c>
      <c r="BE226" s="32">
        <f t="shared" si="84"/>
        <v>1.7394218382097208E-2</v>
      </c>
      <c r="BF226" s="35">
        <f t="shared" si="85"/>
        <v>0.93351833704137466</v>
      </c>
      <c r="BG226" s="36">
        <f t="shared" si="86"/>
        <v>0.95488988523026352</v>
      </c>
      <c r="BH226" s="33">
        <f t="shared" si="87"/>
        <v>3.6016653329389706E-2</v>
      </c>
      <c r="BI226" s="33">
        <f t="shared" si="88"/>
        <v>9.0934614403467492E-3</v>
      </c>
      <c r="CM226" s="51" t="s">
        <v>1550</v>
      </c>
      <c r="CR226" s="78" t="s">
        <v>2039</v>
      </c>
      <c r="CS226" s="78" t="s">
        <v>6954</v>
      </c>
    </row>
    <row r="227" spans="1:97">
      <c r="A227" s="20" t="s">
        <v>3590</v>
      </c>
      <c r="B227" s="16" t="s">
        <v>439</v>
      </c>
      <c r="C227" s="19">
        <v>49016884</v>
      </c>
      <c r="D227" s="19" t="s">
        <v>3782</v>
      </c>
      <c r="E227" s="19" t="s">
        <v>1707</v>
      </c>
      <c r="G227" s="47"/>
      <c r="H227" s="47" t="s">
        <v>4890</v>
      </c>
      <c r="I227" s="47" t="s">
        <v>5457</v>
      </c>
      <c r="J227" s="47" t="s">
        <v>5480</v>
      </c>
      <c r="K227" s="23">
        <v>41.026110000000003</v>
      </c>
      <c r="L227" s="23">
        <v>-108.33731</v>
      </c>
      <c r="M227" s="61" t="s">
        <v>6509</v>
      </c>
      <c r="N227" s="19" t="s">
        <v>2524</v>
      </c>
      <c r="P227" s="19" t="s">
        <v>7061</v>
      </c>
      <c r="Q227" s="55">
        <v>521</v>
      </c>
      <c r="R227" s="55">
        <v>1093</v>
      </c>
      <c r="S227" s="55">
        <f t="shared" si="92"/>
        <v>124</v>
      </c>
      <c r="T227" s="19"/>
      <c r="U227" s="55">
        <v>7577</v>
      </c>
      <c r="V227" s="55">
        <v>7701</v>
      </c>
      <c r="W227" s="55"/>
      <c r="X227" s="55"/>
      <c r="Y227" s="51" t="s">
        <v>3798</v>
      </c>
      <c r="Z227" s="40">
        <v>23088</v>
      </c>
      <c r="AA227" s="52">
        <v>7.8000001907348633</v>
      </c>
      <c r="AB227" s="19" t="s">
        <v>3837</v>
      </c>
      <c r="AC227" s="19">
        <v>506</v>
      </c>
      <c r="AD227" s="19">
        <v>107</v>
      </c>
      <c r="AE227" s="19">
        <v>8208</v>
      </c>
      <c r="AF227" s="19">
        <v>-3</v>
      </c>
      <c r="AG227" s="19">
        <v>-3</v>
      </c>
      <c r="AH227" s="19">
        <v>13300</v>
      </c>
      <c r="AI227" s="19">
        <v>708</v>
      </c>
      <c r="AJ227" s="19"/>
      <c r="AK227" s="19"/>
      <c r="AL227" s="19">
        <v>212</v>
      </c>
      <c r="AM227" s="19">
        <v>22682</v>
      </c>
      <c r="AP227" s="17">
        <f t="shared" si="72"/>
        <v>25.249400000000001</v>
      </c>
      <c r="AQ227" s="17">
        <f t="shared" si="73"/>
        <v>8.8050300000000004</v>
      </c>
      <c r="AR227" s="17">
        <f t="shared" si="70"/>
        <v>357.048</v>
      </c>
      <c r="AS227" s="17">
        <f t="shared" si="74"/>
        <v>0</v>
      </c>
      <c r="AT227" s="17">
        <f t="shared" si="75"/>
        <v>391.10243000000003</v>
      </c>
      <c r="AU227" s="5">
        <f t="shared" si="76"/>
        <v>375.19299999999998</v>
      </c>
      <c r="AV227" s="5">
        <f t="shared" si="77"/>
        <v>11.604119999999998</v>
      </c>
      <c r="AW227" s="5"/>
      <c r="AX227" s="5"/>
      <c r="AY227" s="5">
        <f t="shared" si="78"/>
        <v>4.4138400000000004</v>
      </c>
      <c r="AZ227" s="5">
        <f t="shared" si="79"/>
        <v>391.21096</v>
      </c>
      <c r="BA227" s="7">
        <f t="shared" si="80"/>
        <v>-1.3872956974438769E-4</v>
      </c>
      <c r="BB227" s="62">
        <f t="shared" si="81"/>
        <v>23035</v>
      </c>
      <c r="BC227" s="6">
        <f t="shared" si="82"/>
        <v>7.7214165408928843E-3</v>
      </c>
      <c r="BD227" s="32">
        <f t="shared" si="83"/>
        <v>6.4559557965415862E-2</v>
      </c>
      <c r="BE227" s="32">
        <f t="shared" si="84"/>
        <v>2.2513360502515924E-2</v>
      </c>
      <c r="BF227" s="35">
        <f t="shared" si="85"/>
        <v>0.91292708153206814</v>
      </c>
      <c r="BG227" s="36">
        <f t="shared" si="86"/>
        <v>0.95905544159601253</v>
      </c>
      <c r="BH227" s="33">
        <f t="shared" si="87"/>
        <v>2.9662052412846508E-2</v>
      </c>
      <c r="BI227" s="33">
        <f t="shared" si="88"/>
        <v>1.1282505991140945E-2</v>
      </c>
      <c r="CM227" s="51" t="s">
        <v>6510</v>
      </c>
      <c r="CR227" s="78" t="s">
        <v>2039</v>
      </c>
      <c r="CS227" s="78" t="s">
        <v>6954</v>
      </c>
    </row>
    <row r="228" spans="1:97">
      <c r="A228" s="20" t="s">
        <v>3590</v>
      </c>
      <c r="B228" s="16" t="s">
        <v>412</v>
      </c>
      <c r="C228" s="19">
        <v>49003143</v>
      </c>
      <c r="D228" s="19" t="s">
        <v>3782</v>
      </c>
      <c r="E228" s="19" t="s">
        <v>1707</v>
      </c>
      <c r="F228" s="19" t="s">
        <v>3160</v>
      </c>
      <c r="G228" s="47"/>
      <c r="H228" s="47" t="s">
        <v>5226</v>
      </c>
      <c r="I228" s="47" t="s">
        <v>5457</v>
      </c>
      <c r="J228" s="47" t="s">
        <v>5479</v>
      </c>
      <c r="K228" s="23">
        <v>41.021540000000002</v>
      </c>
      <c r="L228" s="23">
        <v>-108.59541</v>
      </c>
      <c r="M228" s="61" t="s">
        <v>2338</v>
      </c>
      <c r="N228" s="19" t="s">
        <v>2339</v>
      </c>
      <c r="P228" s="19" t="s">
        <v>7061</v>
      </c>
      <c r="Q228" s="55"/>
      <c r="R228" s="55">
        <v>-39</v>
      </c>
      <c r="S228" s="55">
        <f t="shared" si="92"/>
        <v>63</v>
      </c>
      <c r="T228" s="31" t="s">
        <v>2507</v>
      </c>
      <c r="U228" s="55">
        <v>3934</v>
      </c>
      <c r="V228" s="55">
        <v>3997</v>
      </c>
      <c r="W228" s="55"/>
      <c r="X228" s="55"/>
      <c r="Y228" s="51" t="s">
        <v>3798</v>
      </c>
      <c r="Z228" s="40">
        <v>24149</v>
      </c>
      <c r="AA228" s="52">
        <v>8.6000003814697266</v>
      </c>
      <c r="AB228" s="19" t="s">
        <v>3789</v>
      </c>
      <c r="AC228" s="19">
        <v>196</v>
      </c>
      <c r="AD228" s="19">
        <v>50</v>
      </c>
      <c r="AE228" s="19">
        <v>2831</v>
      </c>
      <c r="AF228" s="19">
        <v>225</v>
      </c>
      <c r="AG228" s="19">
        <v>-3</v>
      </c>
      <c r="AH228" s="19">
        <v>2800</v>
      </c>
      <c r="AI228" s="19">
        <v>1964</v>
      </c>
      <c r="AJ228" s="19"/>
      <c r="AK228" s="19"/>
      <c r="AL228" s="19">
        <v>1400</v>
      </c>
      <c r="AM228" s="19">
        <v>8555</v>
      </c>
      <c r="AP228" s="17">
        <f t="shared" si="72"/>
        <v>9.7804000000000002</v>
      </c>
      <c r="AQ228" s="17">
        <f t="shared" si="73"/>
        <v>4.1145000000000005</v>
      </c>
      <c r="AR228" s="17">
        <f t="shared" si="70"/>
        <v>123.1485</v>
      </c>
      <c r="AS228" s="17">
        <f t="shared" si="74"/>
        <v>5.7554999999999996</v>
      </c>
      <c r="AT228" s="17">
        <f t="shared" si="75"/>
        <v>142.7989</v>
      </c>
      <c r="AU228" s="5">
        <f t="shared" si="76"/>
        <v>78.988</v>
      </c>
      <c r="AV228" s="5">
        <f t="shared" si="77"/>
        <v>32.189959999999999</v>
      </c>
      <c r="AW228" s="5"/>
      <c r="AX228" s="5"/>
      <c r="AY228" s="5">
        <f t="shared" si="78"/>
        <v>29.148000000000003</v>
      </c>
      <c r="AZ228" s="5">
        <f t="shared" si="79"/>
        <v>140.32596000000001</v>
      </c>
      <c r="BA228" s="7">
        <f t="shared" si="80"/>
        <v>8.7344502351365191E-3</v>
      </c>
      <c r="BB228" s="62">
        <f t="shared" si="81"/>
        <v>9463</v>
      </c>
      <c r="BC228" s="6">
        <f t="shared" si="82"/>
        <v>5.0394050394050392E-2</v>
      </c>
      <c r="BD228" s="32">
        <f t="shared" si="83"/>
        <v>6.849072366803946E-2</v>
      </c>
      <c r="BE228" s="32">
        <f t="shared" si="84"/>
        <v>2.881324716086749E-2</v>
      </c>
      <c r="BF228" s="35">
        <f t="shared" si="85"/>
        <v>0.90269602917109304</v>
      </c>
      <c r="BG228" s="37">
        <f t="shared" si="86"/>
        <v>0.56288943257541224</v>
      </c>
      <c r="BH228" s="33">
        <f t="shared" si="87"/>
        <v>0.22939419049760998</v>
      </c>
      <c r="BI228" s="33">
        <f t="shared" si="88"/>
        <v>0.20771637692697775</v>
      </c>
      <c r="CM228" s="51" t="s">
        <v>1797</v>
      </c>
      <c r="CR228" s="78" t="s">
        <v>2038</v>
      </c>
      <c r="CS228" s="78" t="s">
        <v>6954</v>
      </c>
    </row>
    <row r="229" spans="1:97">
      <c r="A229" s="20" t="s">
        <v>3590</v>
      </c>
      <c r="B229" s="16" t="s">
        <v>412</v>
      </c>
      <c r="C229" s="19">
        <v>49003142</v>
      </c>
      <c r="D229" s="19" t="s">
        <v>3782</v>
      </c>
      <c r="E229" s="19" t="s">
        <v>1707</v>
      </c>
      <c r="F229" s="19" t="s">
        <v>3160</v>
      </c>
      <c r="G229" s="47"/>
      <c r="H229" s="47" t="s">
        <v>5226</v>
      </c>
      <c r="I229" s="47" t="s">
        <v>5457</v>
      </c>
      <c r="J229" s="47" t="s">
        <v>5479</v>
      </c>
      <c r="K229" s="23">
        <v>41.021540000000002</v>
      </c>
      <c r="L229" s="23">
        <v>-108.59541</v>
      </c>
      <c r="M229" s="61" t="s">
        <v>2338</v>
      </c>
      <c r="N229" s="19" t="s">
        <v>2339</v>
      </c>
      <c r="P229" s="19" t="s">
        <v>7061</v>
      </c>
      <c r="Q229" s="55">
        <v>-39</v>
      </c>
      <c r="R229" s="55"/>
      <c r="S229" s="55">
        <f t="shared" si="92"/>
        <v>656</v>
      </c>
      <c r="T229" s="31" t="s">
        <v>2507</v>
      </c>
      <c r="U229" s="55">
        <v>3958</v>
      </c>
      <c r="V229" s="55">
        <v>4614</v>
      </c>
      <c r="W229" s="55"/>
      <c r="X229" s="55"/>
      <c r="Y229" s="51" t="s">
        <v>7074</v>
      </c>
      <c r="Z229" s="40">
        <v>24201</v>
      </c>
      <c r="AA229" s="52">
        <v>7.6999998092651367</v>
      </c>
      <c r="AB229" s="19" t="s">
        <v>3789</v>
      </c>
      <c r="AC229" s="19">
        <v>307</v>
      </c>
      <c r="AD229" s="19">
        <v>314</v>
      </c>
      <c r="AE229" s="19">
        <v>8634</v>
      </c>
      <c r="AF229" s="19">
        <v>135</v>
      </c>
      <c r="AG229" s="19">
        <v>-3</v>
      </c>
      <c r="AH229" s="19">
        <v>13800</v>
      </c>
      <c r="AI229" s="19">
        <v>1915</v>
      </c>
      <c r="AJ229" s="19"/>
      <c r="AK229" s="19"/>
      <c r="AL229" s="19">
        <v>20</v>
      </c>
      <c r="AM229" s="19">
        <v>24159</v>
      </c>
      <c r="AP229" s="17">
        <f t="shared" si="72"/>
        <v>15.3193</v>
      </c>
      <c r="AQ229" s="17">
        <f t="shared" si="73"/>
        <v>25.83906</v>
      </c>
      <c r="AR229" s="17">
        <f t="shared" si="70"/>
        <v>375.57899999999995</v>
      </c>
      <c r="AS229" s="17">
        <f t="shared" si="74"/>
        <v>3.4532999999999996</v>
      </c>
      <c r="AT229" s="17">
        <f t="shared" si="75"/>
        <v>420.19065999999998</v>
      </c>
      <c r="AU229" s="5">
        <f t="shared" si="76"/>
        <v>389.298</v>
      </c>
      <c r="AV229" s="5">
        <f t="shared" si="77"/>
        <v>31.386849999999995</v>
      </c>
      <c r="AW229" s="5"/>
      <c r="AX229" s="5"/>
      <c r="AY229" s="5">
        <f t="shared" si="78"/>
        <v>0.41640000000000005</v>
      </c>
      <c r="AZ229" s="5">
        <f t="shared" si="79"/>
        <v>421.10124999999999</v>
      </c>
      <c r="BA229" s="7">
        <f t="shared" si="80"/>
        <v>-1.0823710405107941E-3</v>
      </c>
      <c r="BB229" s="62">
        <f t="shared" si="81"/>
        <v>25122</v>
      </c>
      <c r="BC229" s="6">
        <f t="shared" si="82"/>
        <v>1.9540999573872283E-2</v>
      </c>
      <c r="BD229" s="32">
        <f t="shared" si="83"/>
        <v>3.6457973625591777E-2</v>
      </c>
      <c r="BE229" s="32">
        <f t="shared" si="84"/>
        <v>6.1493656236909222E-2</v>
      </c>
      <c r="BF229" s="35">
        <f t="shared" si="85"/>
        <v>0.90204837013749894</v>
      </c>
      <c r="BG229" s="36">
        <f t="shared" si="86"/>
        <v>0.92447600191165424</v>
      </c>
      <c r="BH229" s="33">
        <f t="shared" si="87"/>
        <v>7.4535162267981861E-2</v>
      </c>
      <c r="BI229" s="33">
        <f t="shared" si="88"/>
        <v>9.8883582036386752E-4</v>
      </c>
      <c r="CM229" s="51" t="s">
        <v>7074</v>
      </c>
      <c r="CR229" s="78" t="s">
        <v>2038</v>
      </c>
      <c r="CS229" s="78" t="s">
        <v>6954</v>
      </c>
    </row>
    <row r="230" spans="1:97">
      <c r="A230" s="20" t="s">
        <v>3590</v>
      </c>
      <c r="B230" s="16" t="s">
        <v>443</v>
      </c>
      <c r="C230" s="19">
        <v>49007569</v>
      </c>
      <c r="D230" s="19" t="s">
        <v>3782</v>
      </c>
      <c r="E230" s="19" t="s">
        <v>1707</v>
      </c>
      <c r="G230" s="47"/>
      <c r="H230" s="47" t="s">
        <v>4890</v>
      </c>
      <c r="I230" s="47" t="s">
        <v>5457</v>
      </c>
      <c r="J230" s="47" t="s">
        <v>5479</v>
      </c>
      <c r="K230" s="23">
        <v>41.023859999999999</v>
      </c>
      <c r="L230" s="23">
        <v>-108.58156</v>
      </c>
      <c r="M230" s="61" t="s">
        <v>1063</v>
      </c>
      <c r="N230" s="19" t="s">
        <v>1064</v>
      </c>
      <c r="P230" s="19" t="s">
        <v>7061</v>
      </c>
      <c r="Q230" s="55"/>
      <c r="R230" s="55"/>
      <c r="S230" s="55">
        <f t="shared" si="92"/>
        <v>35</v>
      </c>
      <c r="T230" s="19"/>
      <c r="U230" s="55">
        <v>4708</v>
      </c>
      <c r="V230" s="55">
        <v>4743</v>
      </c>
      <c r="W230" s="55"/>
      <c r="X230" s="55"/>
      <c r="Y230" s="51" t="s">
        <v>7074</v>
      </c>
      <c r="Z230" s="40">
        <v>24197</v>
      </c>
      <c r="AA230" s="52">
        <v>7.5</v>
      </c>
      <c r="AB230" s="19" t="s">
        <v>3789</v>
      </c>
      <c r="AC230" s="19">
        <v>224</v>
      </c>
      <c r="AD230" s="19">
        <v>118</v>
      </c>
      <c r="AE230" s="19">
        <v>7187</v>
      </c>
      <c r="AF230" s="19">
        <v>80</v>
      </c>
      <c r="AG230" s="19">
        <v>-3</v>
      </c>
      <c r="AH230" s="19">
        <v>11800</v>
      </c>
      <c r="AI230" s="19">
        <v>207</v>
      </c>
      <c r="AJ230" s="19"/>
      <c r="AK230" s="19"/>
      <c r="AL230" s="19">
        <v>5</v>
      </c>
      <c r="AM230" s="19">
        <v>19521</v>
      </c>
      <c r="AP230" s="17">
        <f t="shared" si="72"/>
        <v>11.1776</v>
      </c>
      <c r="AQ230" s="17">
        <f t="shared" si="73"/>
        <v>9.7102199999999996</v>
      </c>
      <c r="AR230" s="17">
        <f t="shared" si="70"/>
        <v>312.6345</v>
      </c>
      <c r="AS230" s="17">
        <f t="shared" si="74"/>
        <v>2.0463999999999998</v>
      </c>
      <c r="AT230" s="17">
        <f t="shared" si="75"/>
        <v>335.56871999999998</v>
      </c>
      <c r="AU230" s="5">
        <f t="shared" si="76"/>
        <v>332.87799999999999</v>
      </c>
      <c r="AV230" s="5">
        <f t="shared" si="77"/>
        <v>3.3927299999999998</v>
      </c>
      <c r="AW230" s="5"/>
      <c r="AX230" s="5"/>
      <c r="AY230" s="5">
        <f t="shared" si="78"/>
        <v>0.10410000000000001</v>
      </c>
      <c r="AZ230" s="5">
        <f t="shared" si="79"/>
        <v>336.37482999999997</v>
      </c>
      <c r="BA230" s="7">
        <f t="shared" si="80"/>
        <v>-1.1996692281665473E-3</v>
      </c>
      <c r="BB230" s="62">
        <f t="shared" si="81"/>
        <v>19618</v>
      </c>
      <c r="BC230" s="6">
        <f t="shared" si="82"/>
        <v>2.4783464063977108E-3</v>
      </c>
      <c r="BD230" s="32">
        <f t="shared" si="83"/>
        <v>3.3309421688648456E-2</v>
      </c>
      <c r="BE230" s="32">
        <f t="shared" si="84"/>
        <v>2.8936606487040866E-2</v>
      </c>
      <c r="BF230" s="35">
        <f t="shared" si="85"/>
        <v>0.93775397182431075</v>
      </c>
      <c r="BG230" s="36">
        <f t="shared" si="86"/>
        <v>0.98960436486879833</v>
      </c>
      <c r="BH230" s="33">
        <f t="shared" si="87"/>
        <v>1.0086158943580887E-2</v>
      </c>
      <c r="BI230" s="33">
        <f t="shared" si="88"/>
        <v>3.0947618762081579E-4</v>
      </c>
      <c r="CM230" s="51" t="s">
        <v>7074</v>
      </c>
      <c r="CR230" s="78" t="s">
        <v>2038</v>
      </c>
      <c r="CS230" s="78" t="s">
        <v>6954</v>
      </c>
    </row>
    <row r="231" spans="1:97">
      <c r="A231" s="20" t="s">
        <v>3590</v>
      </c>
      <c r="B231" s="16" t="s">
        <v>1158</v>
      </c>
      <c r="C231" s="19">
        <v>49002856</v>
      </c>
      <c r="D231" s="19" t="s">
        <v>3782</v>
      </c>
      <c r="E231" s="19" t="s">
        <v>1707</v>
      </c>
      <c r="F231" s="19" t="s">
        <v>3160</v>
      </c>
      <c r="G231" s="47"/>
      <c r="H231" s="47" t="s">
        <v>3838</v>
      </c>
      <c r="I231" s="47" t="s">
        <v>5457</v>
      </c>
      <c r="J231" s="47" t="s">
        <v>5476</v>
      </c>
      <c r="K231" s="23">
        <v>41.01193</v>
      </c>
      <c r="L231" s="23">
        <v>-108.60859000000001</v>
      </c>
      <c r="M231" s="61" t="s">
        <v>2331</v>
      </c>
      <c r="N231" s="19" t="s">
        <v>3886</v>
      </c>
      <c r="P231" s="19" t="s">
        <v>7061</v>
      </c>
      <c r="Q231" s="55"/>
      <c r="R231" s="55"/>
      <c r="S231" s="55">
        <f t="shared" si="92"/>
        <v>61</v>
      </c>
      <c r="T231" s="19"/>
      <c r="U231" s="55">
        <v>2554</v>
      </c>
      <c r="V231" s="55">
        <v>2615</v>
      </c>
      <c r="W231" s="55"/>
      <c r="X231" s="55"/>
      <c r="Y231" s="51" t="s">
        <v>3798</v>
      </c>
      <c r="Z231" s="40">
        <v>25708</v>
      </c>
      <c r="AA231" s="52">
        <v>6.8000001907348633</v>
      </c>
      <c r="AB231" s="19" t="s">
        <v>3789</v>
      </c>
      <c r="AC231" s="19">
        <v>54</v>
      </c>
      <c r="AD231" s="19">
        <v>27</v>
      </c>
      <c r="AE231" s="19">
        <v>5085</v>
      </c>
      <c r="AF231" s="19">
        <v>55</v>
      </c>
      <c r="AG231" s="19">
        <v>-3</v>
      </c>
      <c r="AH231" s="19">
        <v>7500</v>
      </c>
      <c r="AI231" s="19">
        <v>927</v>
      </c>
      <c r="AJ231" s="19"/>
      <c r="AK231" s="19"/>
      <c r="AL231" s="19">
        <v>40</v>
      </c>
      <c r="AM231" s="19">
        <v>13217</v>
      </c>
      <c r="AP231" s="17">
        <f t="shared" si="72"/>
        <v>2.6945999999999999</v>
      </c>
      <c r="AQ231" s="17">
        <f t="shared" si="73"/>
        <v>2.2218300000000002</v>
      </c>
      <c r="AR231" s="17">
        <f t="shared" si="70"/>
        <v>221.19749999999999</v>
      </c>
      <c r="AS231" s="17">
        <f>IF(AF231&gt;0,AF231*0.02558,null)</f>
        <v>1.4068999999999998</v>
      </c>
      <c r="AT231" s="17">
        <f t="shared" si="75"/>
        <v>227.52082999999999</v>
      </c>
      <c r="AU231" s="5">
        <f t="shared" si="76"/>
        <v>211.57499999999999</v>
      </c>
      <c r="AV231" s="5">
        <f t="shared" si="77"/>
        <v>15.193529999999999</v>
      </c>
      <c r="AW231" s="5"/>
      <c r="AX231" s="5"/>
      <c r="AY231" s="5">
        <f t="shared" si="78"/>
        <v>0.8328000000000001</v>
      </c>
      <c r="AZ231" s="5">
        <f t="shared" si="79"/>
        <v>227.60132999999999</v>
      </c>
      <c r="BA231" s="7">
        <f t="shared" si="80"/>
        <v>-1.768755887430326E-4</v>
      </c>
      <c r="BB231" s="62">
        <f t="shared" si="81"/>
        <v>13685</v>
      </c>
      <c r="BC231" s="6">
        <f t="shared" si="82"/>
        <v>1.7396476098431344E-2</v>
      </c>
      <c r="BD231" s="32">
        <f t="shared" si="83"/>
        <v>1.1843311225613936E-2</v>
      </c>
      <c r="BE231" s="32">
        <f t="shared" si="84"/>
        <v>9.7653915907391885E-3</v>
      </c>
      <c r="BF231" s="35">
        <f t="shared" si="85"/>
        <v>0.97839129718364692</v>
      </c>
      <c r="BG231" s="36">
        <f t="shared" si="86"/>
        <v>0.9295859562859321</v>
      </c>
      <c r="BH231" s="33">
        <f t="shared" si="87"/>
        <v>6.6755014129311105E-2</v>
      </c>
      <c r="BI231" s="33">
        <f t="shared" si="88"/>
        <v>3.6590295847568209E-3</v>
      </c>
      <c r="CM231" s="51" t="s">
        <v>3815</v>
      </c>
      <c r="CR231" s="78" t="s">
        <v>2038</v>
      </c>
      <c r="CS231" s="78" t="s">
        <v>6954</v>
      </c>
    </row>
    <row r="232" spans="1:97">
      <c r="A232" s="20" t="s">
        <v>3590</v>
      </c>
      <c r="B232" s="16" t="s">
        <v>1159</v>
      </c>
      <c r="C232" s="19">
        <v>49003261</v>
      </c>
      <c r="D232" s="19" t="s">
        <v>3782</v>
      </c>
      <c r="E232" s="19" t="s">
        <v>1707</v>
      </c>
      <c r="F232" s="19" t="s">
        <v>2528</v>
      </c>
      <c r="G232" s="47"/>
      <c r="H232" s="47" t="s">
        <v>3853</v>
      </c>
      <c r="I232" s="47" t="s">
        <v>5457</v>
      </c>
      <c r="J232" s="47" t="s">
        <v>5476</v>
      </c>
      <c r="K232" s="23">
        <v>41.003860000000003</v>
      </c>
      <c r="L232" s="23">
        <v>-108.66083</v>
      </c>
      <c r="M232" s="61" t="s">
        <v>2345</v>
      </c>
      <c r="N232" s="19" t="s">
        <v>2347</v>
      </c>
      <c r="P232" s="19" t="s">
        <v>7061</v>
      </c>
      <c r="Q232" s="55">
        <v>116</v>
      </c>
      <c r="R232" s="55">
        <v>1495</v>
      </c>
      <c r="S232" s="55">
        <f t="shared" si="92"/>
        <v>47</v>
      </c>
      <c r="T232" s="19"/>
      <c r="U232" s="55">
        <v>2908</v>
      </c>
      <c r="V232" s="55">
        <v>2955</v>
      </c>
      <c r="W232" s="55"/>
      <c r="X232" s="55"/>
      <c r="Y232" s="51" t="s">
        <v>3798</v>
      </c>
      <c r="Z232" s="40">
        <v>25097</v>
      </c>
      <c r="AA232" s="52">
        <v>8</v>
      </c>
      <c r="AB232" s="19" t="s">
        <v>3789</v>
      </c>
      <c r="AC232" s="19">
        <v>168</v>
      </c>
      <c r="AD232" s="19">
        <v>43</v>
      </c>
      <c r="AE232" s="19">
        <v>9696</v>
      </c>
      <c r="AF232" s="19">
        <v>108</v>
      </c>
      <c r="AG232" s="19">
        <v>-3</v>
      </c>
      <c r="AH232" s="19">
        <v>14400</v>
      </c>
      <c r="AI232" s="19">
        <v>1964</v>
      </c>
      <c r="AJ232" s="19"/>
      <c r="AK232" s="19"/>
      <c r="AL232" s="19">
        <v>49</v>
      </c>
      <c r="AM232" s="19">
        <v>25431</v>
      </c>
      <c r="AP232" s="17">
        <f t="shared" si="72"/>
        <v>8.3832000000000004</v>
      </c>
      <c r="AQ232" s="17">
        <f t="shared" si="73"/>
        <v>3.5384700000000002</v>
      </c>
      <c r="AR232" s="17">
        <f t="shared" si="70"/>
        <v>421.77599999999995</v>
      </c>
      <c r="AS232" s="17">
        <f t="shared" ref="AS232:AS295" si="93">IF(AF232&gt;0,AF232*0.02558,0)</f>
        <v>2.7626399999999998</v>
      </c>
      <c r="AT232" s="17">
        <f t="shared" si="75"/>
        <v>436.46030999999994</v>
      </c>
      <c r="AU232" s="5">
        <f t="shared" si="76"/>
        <v>406.22399999999999</v>
      </c>
      <c r="AV232" s="5">
        <f t="shared" si="77"/>
        <v>32.189959999999999</v>
      </c>
      <c r="AW232" s="5"/>
      <c r="AX232" s="5"/>
      <c r="AY232" s="5">
        <f t="shared" si="78"/>
        <v>1.0201800000000001</v>
      </c>
      <c r="AZ232" s="5">
        <f t="shared" si="79"/>
        <v>439.43413999999996</v>
      </c>
      <c r="BA232" s="7">
        <f t="shared" si="80"/>
        <v>-3.3951921946759923E-3</v>
      </c>
      <c r="BB232" s="62">
        <f t="shared" si="81"/>
        <v>26425</v>
      </c>
      <c r="BC232" s="6">
        <f t="shared" si="82"/>
        <v>1.9168466522678184E-2</v>
      </c>
      <c r="BD232" s="32">
        <f t="shared" si="83"/>
        <v>1.9207244754969821E-2</v>
      </c>
      <c r="BE232" s="32">
        <f t="shared" si="84"/>
        <v>8.1071976510304015E-3</v>
      </c>
      <c r="BF232" s="35">
        <f t="shared" si="85"/>
        <v>0.97268555759399977</v>
      </c>
      <c r="BG232" s="36">
        <f t="shared" si="86"/>
        <v>0.92442521648409026</v>
      </c>
      <c r="BH232" s="33">
        <f t="shared" si="87"/>
        <v>7.325320695383386E-2</v>
      </c>
      <c r="BI232" s="33">
        <f t="shared" si="88"/>
        <v>2.3215765620759467E-3</v>
      </c>
      <c r="CM232" s="51" t="s">
        <v>3828</v>
      </c>
      <c r="CR232" s="78" t="s">
        <v>2038</v>
      </c>
      <c r="CS232" s="78" t="s">
        <v>6954</v>
      </c>
    </row>
    <row r="233" spans="1:97">
      <c r="A233" s="20" t="s">
        <v>3590</v>
      </c>
      <c r="B233" s="16" t="s">
        <v>1160</v>
      </c>
      <c r="C233" s="19">
        <v>49002855</v>
      </c>
      <c r="D233" s="19" t="s">
        <v>3782</v>
      </c>
      <c r="E233" s="19" t="s">
        <v>1707</v>
      </c>
      <c r="F233" s="19" t="s">
        <v>3160</v>
      </c>
      <c r="G233" s="47"/>
      <c r="H233" s="47" t="s">
        <v>7038</v>
      </c>
      <c r="I233" s="47" t="s">
        <v>5457</v>
      </c>
      <c r="J233" s="47" t="s">
        <v>5476</v>
      </c>
      <c r="K233" s="23">
        <v>41.001910000000002</v>
      </c>
      <c r="L233" s="23">
        <v>-108.63251</v>
      </c>
      <c r="M233" s="61" t="s">
        <v>2329</v>
      </c>
      <c r="N233" s="19" t="s">
        <v>2330</v>
      </c>
      <c r="P233" s="19" t="s">
        <v>7061</v>
      </c>
      <c r="Q233" s="55"/>
      <c r="R233" s="55"/>
      <c r="S233" s="55">
        <f t="shared" si="92"/>
        <v>35</v>
      </c>
      <c r="T233" s="19"/>
      <c r="U233" s="55">
        <v>2717</v>
      </c>
      <c r="V233" s="55">
        <v>2752</v>
      </c>
      <c r="W233" s="55"/>
      <c r="X233" s="55"/>
      <c r="Y233" s="51" t="s">
        <v>3798</v>
      </c>
      <c r="Z233" s="40">
        <v>25541</v>
      </c>
      <c r="AA233" s="52">
        <v>7.8000001907348633</v>
      </c>
      <c r="AB233" s="19" t="s">
        <v>3789</v>
      </c>
      <c r="AC233" s="19">
        <v>72</v>
      </c>
      <c r="AD233" s="19">
        <v>50</v>
      </c>
      <c r="AE233" s="19">
        <v>9142</v>
      </c>
      <c r="AF233" s="19">
        <v>80</v>
      </c>
      <c r="AG233" s="19">
        <v>-3</v>
      </c>
      <c r="AH233" s="19">
        <v>13200</v>
      </c>
      <c r="AI233" s="19">
        <v>2025</v>
      </c>
      <c r="AJ233" s="19"/>
      <c r="AK233" s="19"/>
      <c r="AL233" s="19">
        <v>94</v>
      </c>
      <c r="AM233" s="19">
        <v>23635</v>
      </c>
      <c r="AP233" s="17">
        <f t="shared" si="72"/>
        <v>3.5928</v>
      </c>
      <c r="AQ233" s="17">
        <f t="shared" si="73"/>
        <v>4.1145000000000005</v>
      </c>
      <c r="AR233" s="17">
        <f t="shared" si="70"/>
        <v>397.67699999999996</v>
      </c>
      <c r="AS233" s="17">
        <f t="shared" si="93"/>
        <v>2.0463999999999998</v>
      </c>
      <c r="AT233" s="17">
        <f t="shared" si="75"/>
        <v>407.43069999999994</v>
      </c>
      <c r="AU233" s="5">
        <f t="shared" si="76"/>
        <v>372.37200000000001</v>
      </c>
      <c r="AV233" s="5">
        <f t="shared" si="77"/>
        <v>33.189749999999997</v>
      </c>
      <c r="AW233" s="5"/>
      <c r="AX233" s="5"/>
      <c r="AY233" s="5">
        <f t="shared" si="78"/>
        <v>1.9570800000000002</v>
      </c>
      <c r="AZ233" s="5">
        <f t="shared" si="79"/>
        <v>407.51883000000004</v>
      </c>
      <c r="BA233" s="7">
        <f t="shared" si="80"/>
        <v>-1.0814166614721769E-4</v>
      </c>
      <c r="BB233" s="62">
        <f t="shared" si="81"/>
        <v>24660</v>
      </c>
      <c r="BC233" s="6">
        <f t="shared" si="82"/>
        <v>2.1223729164509784E-2</v>
      </c>
      <c r="BD233" s="32">
        <f t="shared" si="83"/>
        <v>8.818186749304853E-3</v>
      </c>
      <c r="BE233" s="32">
        <f t="shared" si="84"/>
        <v>1.0098649905370414E-2</v>
      </c>
      <c r="BF233" s="35">
        <f t="shared" si="85"/>
        <v>0.98108316334532475</v>
      </c>
      <c r="BG233" s="36">
        <f t="shared" si="86"/>
        <v>0.91375409573098743</v>
      </c>
      <c r="BH233" s="33">
        <f t="shared" si="87"/>
        <v>8.1443475875703691E-2</v>
      </c>
      <c r="BI233" s="33">
        <f t="shared" si="88"/>
        <v>4.8024283933088439E-3</v>
      </c>
      <c r="CM233" s="51" t="s">
        <v>3815</v>
      </c>
      <c r="CR233" s="78" t="s">
        <v>2038</v>
      </c>
      <c r="CS233" s="78" t="s">
        <v>6954</v>
      </c>
    </row>
    <row r="234" spans="1:97" s="34" customFormat="1">
      <c r="A234" s="18" t="s">
        <v>3590</v>
      </c>
      <c r="B234" s="16" t="s">
        <v>1776</v>
      </c>
      <c r="C234" s="21">
        <v>49008352</v>
      </c>
      <c r="D234" s="21" t="s">
        <v>3782</v>
      </c>
      <c r="E234" s="21" t="s">
        <v>2393</v>
      </c>
      <c r="F234" s="21" t="s">
        <v>2471</v>
      </c>
      <c r="G234" s="22"/>
      <c r="H234" s="22" t="s">
        <v>5249</v>
      </c>
      <c r="I234" s="22">
        <v>12</v>
      </c>
      <c r="J234" s="22">
        <v>12</v>
      </c>
      <c r="K234" s="23">
        <v>41.009900000000002</v>
      </c>
      <c r="L234" s="23">
        <v>-107.67941999999999</v>
      </c>
      <c r="M234" s="61" t="s">
        <v>2486</v>
      </c>
      <c r="N234" s="21" t="s">
        <v>2488</v>
      </c>
      <c r="O234" s="25"/>
      <c r="P234" s="21" t="s">
        <v>7061</v>
      </c>
      <c r="Q234" s="74"/>
      <c r="R234" s="74">
        <v>1636</v>
      </c>
      <c r="S234" s="74">
        <f t="shared" si="92"/>
        <v>60</v>
      </c>
      <c r="T234" s="21"/>
      <c r="U234" s="74">
        <v>1710</v>
      </c>
      <c r="V234" s="74">
        <v>1770</v>
      </c>
      <c r="W234" s="74">
        <v>3902</v>
      </c>
      <c r="X234" s="74"/>
      <c r="Y234" s="24" t="s">
        <v>3798</v>
      </c>
      <c r="Z234" s="25">
        <v>24058</v>
      </c>
      <c r="AA234" s="26">
        <v>8.9</v>
      </c>
      <c r="AB234" s="21" t="s">
        <v>3789</v>
      </c>
      <c r="AC234" s="21">
        <v>39</v>
      </c>
      <c r="AD234" s="21">
        <v>10</v>
      </c>
      <c r="AE234" s="21">
        <v>1287</v>
      </c>
      <c r="AF234" s="21">
        <v>15</v>
      </c>
      <c r="AG234" s="21">
        <v>-3</v>
      </c>
      <c r="AH234" s="21">
        <v>200</v>
      </c>
      <c r="AI234" s="21">
        <v>1989</v>
      </c>
      <c r="AJ234" s="27"/>
      <c r="AK234" s="27"/>
      <c r="AL234" s="21">
        <v>775</v>
      </c>
      <c r="AM234" s="21">
        <v>3585</v>
      </c>
      <c r="AO234" s="4"/>
      <c r="AP234" s="17">
        <f t="shared" si="72"/>
        <v>1.9460999999999999</v>
      </c>
      <c r="AQ234" s="17">
        <f t="shared" si="73"/>
        <v>0.82289999999999996</v>
      </c>
      <c r="AR234" s="17">
        <f t="shared" si="70"/>
        <v>55.984499999999997</v>
      </c>
      <c r="AS234" s="17">
        <f t="shared" si="93"/>
        <v>0.38369999999999999</v>
      </c>
      <c r="AT234" s="17">
        <f t="shared" si="75"/>
        <v>59.137199999999993</v>
      </c>
      <c r="AU234" s="5">
        <f t="shared" si="76"/>
        <v>5.6419999999999995</v>
      </c>
      <c r="AV234" s="5">
        <f t="shared" si="77"/>
        <v>32.599709999999995</v>
      </c>
      <c r="AW234" s="5"/>
      <c r="AX234" s="5"/>
      <c r="AY234" s="5">
        <f t="shared" si="78"/>
        <v>16.1355</v>
      </c>
      <c r="AZ234" s="5">
        <f t="shared" si="79"/>
        <v>54.377209999999998</v>
      </c>
      <c r="BA234" s="7">
        <f t="shared" si="80"/>
        <v>4.1932914067914329E-2</v>
      </c>
      <c r="BB234" s="62">
        <f t="shared" si="81"/>
        <v>4312</v>
      </c>
      <c r="BC234" s="28">
        <f t="shared" si="82"/>
        <v>9.2060276054197795E-2</v>
      </c>
      <c r="BD234" s="32">
        <f t="shared" si="83"/>
        <v>3.2908220206570485E-2</v>
      </c>
      <c r="BE234" s="32">
        <f t="shared" si="84"/>
        <v>1.3915099125423592E-2</v>
      </c>
      <c r="BF234" s="35">
        <f t="shared" si="85"/>
        <v>0.95317668066800598</v>
      </c>
      <c r="BG234" s="33">
        <f t="shared" si="86"/>
        <v>0.103756702486207</v>
      </c>
      <c r="BH234" s="37">
        <f t="shared" si="87"/>
        <v>0.59951053023867895</v>
      </c>
      <c r="BI234" s="33">
        <f t="shared" si="88"/>
        <v>0.296732767275114</v>
      </c>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24" t="s">
        <v>2487</v>
      </c>
      <c r="CN234" s="4"/>
      <c r="CO234" s="4"/>
      <c r="CP234" s="46"/>
      <c r="CQ234" s="4"/>
      <c r="CR234" s="78" t="s">
        <v>2038</v>
      </c>
      <c r="CS234" s="78" t="s">
        <v>6954</v>
      </c>
    </row>
    <row r="235" spans="1:97">
      <c r="A235" s="63" t="s">
        <v>3591</v>
      </c>
      <c r="B235" s="63" t="s">
        <v>6935</v>
      </c>
      <c r="C235" s="63">
        <v>4562</v>
      </c>
      <c r="D235" s="19" t="s">
        <v>3782</v>
      </c>
      <c r="E235" s="63" t="s">
        <v>2393</v>
      </c>
      <c r="F235" s="63" t="s">
        <v>2418</v>
      </c>
      <c r="G235" s="65" t="s">
        <v>3595</v>
      </c>
      <c r="H235" s="65">
        <v>33</v>
      </c>
      <c r="I235" s="65">
        <v>13</v>
      </c>
      <c r="J235" s="65">
        <v>92</v>
      </c>
      <c r="K235" s="23">
        <v>41.04871</v>
      </c>
      <c r="L235" s="23">
        <v>-107.761656</v>
      </c>
      <c r="M235" s="61" t="s">
        <v>6936</v>
      </c>
      <c r="N235" s="63" t="s">
        <v>6937</v>
      </c>
      <c r="O235" s="63"/>
      <c r="P235" s="63" t="s">
        <v>7061</v>
      </c>
      <c r="Q235" s="63"/>
      <c r="R235" s="63"/>
      <c r="S235" s="55">
        <f>IF(U235&gt;0,V235-U235,"")</f>
        <v>10</v>
      </c>
      <c r="T235" s="63"/>
      <c r="U235" s="66">
        <v>2996</v>
      </c>
      <c r="V235" s="63">
        <v>3006</v>
      </c>
      <c r="W235" s="66">
        <v>6415</v>
      </c>
      <c r="X235" s="66"/>
      <c r="Y235" s="63" t="s">
        <v>3852</v>
      </c>
      <c r="Z235" s="64">
        <v>38191</v>
      </c>
      <c r="AA235" s="63">
        <v>6.98</v>
      </c>
      <c r="AB235" s="63"/>
      <c r="AC235" s="63">
        <v>31</v>
      </c>
      <c r="AD235" s="63">
        <v>10</v>
      </c>
      <c r="AE235" s="63">
        <v>3971</v>
      </c>
      <c r="AF235" s="63"/>
      <c r="AG235" s="63"/>
      <c r="AH235" s="63">
        <v>5000</v>
      </c>
      <c r="AI235" s="63">
        <v>2074</v>
      </c>
      <c r="AJ235" s="63"/>
      <c r="AK235" s="63"/>
      <c r="AL235" s="63">
        <v>4</v>
      </c>
      <c r="AM235" s="63">
        <v>11092</v>
      </c>
      <c r="AN235" s="63"/>
      <c r="AO235" s="63" t="s">
        <v>6938</v>
      </c>
      <c r="AP235" s="17">
        <f t="shared" si="72"/>
        <v>1.5468999999999999</v>
      </c>
      <c r="AQ235" s="17">
        <f t="shared" si="73"/>
        <v>0.82289999999999996</v>
      </c>
      <c r="AR235" s="17">
        <f t="shared" si="70"/>
        <v>172.73849999999999</v>
      </c>
      <c r="AS235" s="17">
        <f t="shared" si="93"/>
        <v>0</v>
      </c>
      <c r="AT235" s="17">
        <f t="shared" si="75"/>
        <v>175.10829999999999</v>
      </c>
      <c r="AU235" s="5">
        <f t="shared" si="76"/>
        <v>141.04999999999998</v>
      </c>
      <c r="AV235" s="5">
        <f t="shared" si="77"/>
        <v>33.992859999999993</v>
      </c>
      <c r="AW235" s="5">
        <f>IF(AJ235&gt;0,AJ235*0.03333,0)</f>
        <v>0</v>
      </c>
      <c r="AX235" s="5">
        <f>IF(AK235&gt;0,AK235*0.0588,0)</f>
        <v>0</v>
      </c>
      <c r="AY235" s="5">
        <f t="shared" si="78"/>
        <v>8.3280000000000007E-2</v>
      </c>
      <c r="AZ235" s="5">
        <f t="shared" si="79"/>
        <v>175.12613999999996</v>
      </c>
      <c r="BA235" s="7">
        <f t="shared" si="80"/>
        <v>-5.0937309306241613E-5</v>
      </c>
      <c r="BB235" s="62">
        <f t="shared" si="81"/>
        <v>11090</v>
      </c>
      <c r="BC235" s="28">
        <f t="shared" si="82"/>
        <v>-9.0163195383644401E-5</v>
      </c>
      <c r="BD235" s="32">
        <f t="shared" si="83"/>
        <v>8.833961611185763E-3</v>
      </c>
      <c r="BE235" s="32">
        <f t="shared" si="84"/>
        <v>4.6993774709708225E-3</v>
      </c>
      <c r="BF235" s="35">
        <f t="shared" si="85"/>
        <v>0.98646666091784341</v>
      </c>
      <c r="BG235" s="36">
        <f t="shared" si="86"/>
        <v>0.80541945365780354</v>
      </c>
      <c r="BH235" s="33">
        <f t="shared" si="87"/>
        <v>0.19410500339926409</v>
      </c>
      <c r="BI235" s="33">
        <f t="shared" si="88"/>
        <v>4.7554294293244872E-4</v>
      </c>
      <c r="BJ235" s="63"/>
      <c r="BK235" s="63">
        <v>2</v>
      </c>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t="s">
        <v>3852</v>
      </c>
      <c r="CN235" s="63">
        <v>20040723</v>
      </c>
      <c r="CO235" s="63"/>
      <c r="CP235" s="66"/>
      <c r="CQ235" s="64">
        <v>38203</v>
      </c>
      <c r="CR235" s="78" t="s">
        <v>2039</v>
      </c>
      <c r="CS235" s="78" t="s">
        <v>6954</v>
      </c>
    </row>
    <row r="236" spans="1:97">
      <c r="A236" s="20" t="s">
        <v>3590</v>
      </c>
      <c r="B236" s="16" t="s">
        <v>6557</v>
      </c>
      <c r="C236" s="19">
        <v>49007196</v>
      </c>
      <c r="D236" s="19" t="s">
        <v>3782</v>
      </c>
      <c r="E236" s="19" t="s">
        <v>1707</v>
      </c>
      <c r="F236" s="19" t="s">
        <v>3272</v>
      </c>
      <c r="G236" s="47"/>
      <c r="H236" s="47" t="s">
        <v>3790</v>
      </c>
      <c r="I236" s="47" t="s">
        <v>5458</v>
      </c>
      <c r="J236" s="47" t="s">
        <v>5482</v>
      </c>
      <c r="K236" s="23">
        <v>41.101199999999999</v>
      </c>
      <c r="L236" s="23">
        <v>-108.18964</v>
      </c>
      <c r="M236" s="61" t="s">
        <v>4462</v>
      </c>
      <c r="N236" s="19" t="s">
        <v>4463</v>
      </c>
      <c r="P236" s="19" t="s">
        <v>7061</v>
      </c>
      <c r="Q236" s="55"/>
      <c r="R236" s="55"/>
      <c r="S236" s="55">
        <f t="shared" ref="S236:S246" si="94">V236-U236</f>
        <v>64</v>
      </c>
      <c r="T236" s="19"/>
      <c r="U236" s="55">
        <v>7420</v>
      </c>
      <c r="V236" s="55">
        <v>7484</v>
      </c>
      <c r="W236" s="55">
        <v>11205</v>
      </c>
      <c r="X236" s="55"/>
      <c r="Y236" s="51" t="s">
        <v>3798</v>
      </c>
      <c r="Z236" s="40">
        <v>22916</v>
      </c>
      <c r="AA236" s="52">
        <v>7</v>
      </c>
      <c r="AB236" s="19" t="s">
        <v>3789</v>
      </c>
      <c r="AC236" s="19">
        <v>3724</v>
      </c>
      <c r="AD236" s="19">
        <v>221</v>
      </c>
      <c r="AE236" s="19">
        <v>55879</v>
      </c>
      <c r="AF236" s="19">
        <v>-3</v>
      </c>
      <c r="AG236" s="19">
        <v>-3</v>
      </c>
      <c r="AH236" s="19">
        <v>93000</v>
      </c>
      <c r="AI236" s="19">
        <v>122</v>
      </c>
      <c r="AJ236" s="19"/>
      <c r="AK236" s="19"/>
      <c r="AL236" s="19">
        <v>480</v>
      </c>
      <c r="AM236" s="19">
        <v>153364</v>
      </c>
      <c r="AP236" s="17">
        <f t="shared" si="72"/>
        <v>185.82759999999999</v>
      </c>
      <c r="AQ236" s="17">
        <f t="shared" si="73"/>
        <v>18.18609</v>
      </c>
      <c r="AR236" s="17">
        <f t="shared" si="70"/>
        <v>2430.7365</v>
      </c>
      <c r="AS236" s="17">
        <f t="shared" si="93"/>
        <v>0</v>
      </c>
      <c r="AT236" s="17">
        <f t="shared" si="75"/>
        <v>2634.7501899999997</v>
      </c>
      <c r="AU236" s="5">
        <f t="shared" si="76"/>
        <v>2623.5299999999997</v>
      </c>
      <c r="AV236" s="5">
        <f t="shared" si="77"/>
        <v>1.9995799999999997</v>
      </c>
      <c r="AW236" s="5"/>
      <c r="AX236" s="5"/>
      <c r="AY236" s="5">
        <f t="shared" si="78"/>
        <v>9.9936000000000007</v>
      </c>
      <c r="AZ236" s="5">
        <f t="shared" si="79"/>
        <v>2635.5231799999997</v>
      </c>
      <c r="BA236" s="7">
        <f t="shared" si="80"/>
        <v>-1.4666981117147178E-4</v>
      </c>
      <c r="BB236" s="62">
        <f t="shared" si="81"/>
        <v>153420</v>
      </c>
      <c r="BC236" s="6">
        <f t="shared" si="82"/>
        <v>1.8253885469907166E-4</v>
      </c>
      <c r="BD236" s="32">
        <f t="shared" si="83"/>
        <v>7.0529494866456391E-2</v>
      </c>
      <c r="BE236" s="32">
        <f t="shared" si="84"/>
        <v>6.9023963140885103E-3</v>
      </c>
      <c r="BF236" s="35">
        <f t="shared" si="85"/>
        <v>0.92256810881945517</v>
      </c>
      <c r="BG236" s="36">
        <f t="shared" si="86"/>
        <v>0.99544941205943027</v>
      </c>
      <c r="BH236" s="33">
        <f t="shared" si="87"/>
        <v>7.5870324919699627E-4</v>
      </c>
      <c r="BI236" s="33">
        <f t="shared" si="88"/>
        <v>3.79188469137274E-3</v>
      </c>
      <c r="CM236" s="51" t="s">
        <v>3798</v>
      </c>
      <c r="CR236" s="78" t="s">
        <v>2039</v>
      </c>
      <c r="CS236" s="78" t="s">
        <v>6954</v>
      </c>
    </row>
    <row r="237" spans="1:97">
      <c r="A237" s="20" t="s">
        <v>3590</v>
      </c>
      <c r="B237" s="16" t="s">
        <v>373</v>
      </c>
      <c r="C237" s="19">
        <v>49007549</v>
      </c>
      <c r="D237" s="19" t="s">
        <v>3782</v>
      </c>
      <c r="E237" s="19" t="s">
        <v>1707</v>
      </c>
      <c r="F237" s="19" t="s">
        <v>1097</v>
      </c>
      <c r="G237" s="47"/>
      <c r="H237" s="47" t="s">
        <v>3821</v>
      </c>
      <c r="I237" s="47" t="s">
        <v>5458</v>
      </c>
      <c r="J237" s="47" t="s">
        <v>5479</v>
      </c>
      <c r="K237" s="23">
        <v>41.135350000000003</v>
      </c>
      <c r="L237" s="23">
        <v>-108.57508</v>
      </c>
      <c r="M237" s="61" t="s">
        <v>1100</v>
      </c>
      <c r="N237" s="19" t="s">
        <v>7102</v>
      </c>
      <c r="P237" s="19" t="s">
        <v>7061</v>
      </c>
      <c r="Q237" s="55">
        <v>426</v>
      </c>
      <c r="R237" s="55"/>
      <c r="S237" s="55">
        <f t="shared" si="94"/>
        <v>67</v>
      </c>
      <c r="T237" s="19"/>
      <c r="U237" s="55">
        <v>3640</v>
      </c>
      <c r="V237" s="55">
        <v>3707</v>
      </c>
      <c r="W237" s="55">
        <v>7401</v>
      </c>
      <c r="X237" s="55"/>
      <c r="Y237" s="51" t="s">
        <v>3798</v>
      </c>
      <c r="Z237" s="40">
        <v>24233</v>
      </c>
      <c r="AA237" s="52">
        <v>7.6999998092651367</v>
      </c>
      <c r="AB237" s="19" t="s">
        <v>3789</v>
      </c>
      <c r="AC237" s="19">
        <v>128</v>
      </c>
      <c r="AD237" s="19">
        <v>56</v>
      </c>
      <c r="AE237" s="19">
        <v>29142</v>
      </c>
      <c r="AF237" s="19">
        <v>250</v>
      </c>
      <c r="AG237" s="19">
        <v>-3</v>
      </c>
      <c r="AH237" s="19">
        <v>45000</v>
      </c>
      <c r="AI237" s="19">
        <v>756</v>
      </c>
      <c r="AJ237" s="19"/>
      <c r="AK237" s="19"/>
      <c r="AL237" s="19">
        <v>228</v>
      </c>
      <c r="AM237" s="19">
        <v>75184</v>
      </c>
      <c r="AP237" s="17">
        <f t="shared" si="72"/>
        <v>6.3872</v>
      </c>
      <c r="AQ237" s="17">
        <f t="shared" si="73"/>
        <v>4.6082400000000003</v>
      </c>
      <c r="AR237" s="17">
        <f t="shared" si="70"/>
        <v>1267.6769999999999</v>
      </c>
      <c r="AS237" s="17">
        <f t="shared" si="93"/>
        <v>6.3949999999999996</v>
      </c>
      <c r="AT237" s="17">
        <f t="shared" si="75"/>
        <v>1285.0674399999998</v>
      </c>
      <c r="AU237" s="5">
        <f t="shared" si="76"/>
        <v>1269.45</v>
      </c>
      <c r="AV237" s="5">
        <f t="shared" si="77"/>
        <v>12.390839999999999</v>
      </c>
      <c r="AW237" s="5"/>
      <c r="AX237" s="5"/>
      <c r="AY237" s="5">
        <f t="shared" si="78"/>
        <v>4.7469600000000005</v>
      </c>
      <c r="AZ237" s="5">
        <f t="shared" si="79"/>
        <v>1286.5878</v>
      </c>
      <c r="BA237" s="7">
        <f t="shared" si="80"/>
        <v>-5.9119899757644411E-4</v>
      </c>
      <c r="BB237" s="62">
        <f t="shared" si="81"/>
        <v>75557</v>
      </c>
      <c r="BC237" s="6">
        <f t="shared" si="82"/>
        <v>2.474442918648543E-3</v>
      </c>
      <c r="BD237" s="32">
        <f t="shared" si="83"/>
        <v>4.9703228026694076E-3</v>
      </c>
      <c r="BE237" s="32">
        <f t="shared" si="84"/>
        <v>3.5859907866002743E-3</v>
      </c>
      <c r="BF237" s="35">
        <f t="shared" si="85"/>
        <v>0.99144368641073033</v>
      </c>
      <c r="BG237" s="36">
        <f t="shared" si="86"/>
        <v>0.98667964984589474</v>
      </c>
      <c r="BH237" s="33">
        <f t="shared" si="87"/>
        <v>9.6307768502079671E-3</v>
      </c>
      <c r="BI237" s="33">
        <f t="shared" si="88"/>
        <v>3.6895733038973325E-3</v>
      </c>
      <c r="CM237" s="51" t="s">
        <v>2525</v>
      </c>
      <c r="CR237" s="78" t="s">
        <v>2039</v>
      </c>
      <c r="CS237" s="78" t="s">
        <v>6954</v>
      </c>
    </row>
    <row r="238" spans="1:97">
      <c r="A238" s="20" t="s">
        <v>3590</v>
      </c>
      <c r="B238" s="16" t="s">
        <v>445</v>
      </c>
      <c r="C238" s="19">
        <v>49007542</v>
      </c>
      <c r="D238" s="19" t="s">
        <v>3782</v>
      </c>
      <c r="E238" s="19" t="s">
        <v>1707</v>
      </c>
      <c r="F238" s="19" t="s">
        <v>1097</v>
      </c>
      <c r="G238" s="47"/>
      <c r="H238" s="47" t="s">
        <v>4890</v>
      </c>
      <c r="I238" s="47" t="s">
        <v>5458</v>
      </c>
      <c r="J238" s="47" t="s">
        <v>5479</v>
      </c>
      <c r="K238" s="23">
        <v>41.109879999999997</v>
      </c>
      <c r="L238" s="23">
        <v>-108.57033</v>
      </c>
      <c r="M238" s="61" t="s">
        <v>1098</v>
      </c>
      <c r="N238" s="19" t="s">
        <v>4871</v>
      </c>
      <c r="P238" s="19" t="s">
        <v>7061</v>
      </c>
      <c r="Q238" s="55">
        <v>1468</v>
      </c>
      <c r="R238" s="55"/>
      <c r="S238" s="55">
        <f t="shared" si="94"/>
        <v>46</v>
      </c>
      <c r="T238" s="19"/>
      <c r="U238" s="55">
        <v>4545</v>
      </c>
      <c r="V238" s="55">
        <v>4591</v>
      </c>
      <c r="W238" s="55">
        <v>9014</v>
      </c>
      <c r="X238" s="55">
        <v>6854</v>
      </c>
      <c r="Y238" s="51" t="s">
        <v>3798</v>
      </c>
      <c r="Z238" s="40">
        <v>24082</v>
      </c>
      <c r="AA238" s="52">
        <v>7.6999998092651367</v>
      </c>
      <c r="AB238" s="19" t="s">
        <v>3789</v>
      </c>
      <c r="AC238" s="19">
        <v>458</v>
      </c>
      <c r="AD238" s="19">
        <v>128</v>
      </c>
      <c r="AE238" s="19">
        <v>22182</v>
      </c>
      <c r="AF238" s="19">
        <v>250</v>
      </c>
      <c r="AG238" s="19">
        <v>-3</v>
      </c>
      <c r="AH238" s="19">
        <v>34600</v>
      </c>
      <c r="AI238" s="19">
        <v>1183</v>
      </c>
      <c r="AJ238" s="19"/>
      <c r="AK238" s="19"/>
      <c r="AL238" s="19">
        <v>458</v>
      </c>
      <c r="AM238" s="19">
        <v>58658</v>
      </c>
      <c r="AP238" s="17">
        <f t="shared" si="72"/>
        <v>22.854199999999999</v>
      </c>
      <c r="AQ238" s="17">
        <f t="shared" si="73"/>
        <v>10.53312</v>
      </c>
      <c r="AR238" s="17">
        <f t="shared" si="70"/>
        <v>964.91699999999992</v>
      </c>
      <c r="AS238" s="17">
        <f t="shared" si="93"/>
        <v>6.3949999999999996</v>
      </c>
      <c r="AT238" s="17">
        <f t="shared" si="75"/>
        <v>1004.6993199999999</v>
      </c>
      <c r="AU238" s="5">
        <f t="shared" si="76"/>
        <v>976.06599999999992</v>
      </c>
      <c r="AV238" s="5">
        <f t="shared" si="77"/>
        <v>19.38937</v>
      </c>
      <c r="AW238" s="5"/>
      <c r="AX238" s="5"/>
      <c r="AY238" s="5">
        <f t="shared" si="78"/>
        <v>9.5355600000000003</v>
      </c>
      <c r="AZ238" s="5">
        <f t="shared" si="79"/>
        <v>1004.9909299999999</v>
      </c>
      <c r="BA238" s="7">
        <f t="shared" si="80"/>
        <v>-1.4510196285223134E-4</v>
      </c>
      <c r="BB238" s="62">
        <f t="shared" si="81"/>
        <v>59256</v>
      </c>
      <c r="BC238" s="6">
        <f t="shared" si="82"/>
        <v>5.0714927828756553E-3</v>
      </c>
      <c r="BD238" s="32">
        <f t="shared" si="83"/>
        <v>2.2747303143392194E-2</v>
      </c>
      <c r="BE238" s="32">
        <f t="shared" si="84"/>
        <v>1.0483853019826869E-2</v>
      </c>
      <c r="BF238" s="35">
        <f t="shared" si="85"/>
        <v>0.96676884383678086</v>
      </c>
      <c r="BG238" s="36">
        <f t="shared" si="86"/>
        <v>0.97121871537686411</v>
      </c>
      <c r="BH238" s="33">
        <f t="shared" si="87"/>
        <v>1.9293079590280482E-2</v>
      </c>
      <c r="BI238" s="33">
        <f t="shared" si="88"/>
        <v>9.4882050328553725E-3</v>
      </c>
      <c r="CM238" s="51" t="s">
        <v>1797</v>
      </c>
      <c r="CR238" s="78" t="s">
        <v>2039</v>
      </c>
      <c r="CS238" s="78" t="s">
        <v>6954</v>
      </c>
    </row>
    <row r="239" spans="1:97">
      <c r="A239" s="20" t="s">
        <v>3590</v>
      </c>
      <c r="B239" s="16" t="s">
        <v>6558</v>
      </c>
      <c r="C239" s="19">
        <v>49009956</v>
      </c>
      <c r="D239" s="19" t="s">
        <v>3782</v>
      </c>
      <c r="E239" s="19" t="s">
        <v>1707</v>
      </c>
      <c r="F239" s="19" t="s">
        <v>2528</v>
      </c>
      <c r="G239" s="47"/>
      <c r="H239" s="47" t="s">
        <v>3848</v>
      </c>
      <c r="I239" s="47" t="s">
        <v>5458</v>
      </c>
      <c r="J239" s="47" t="s">
        <v>5479</v>
      </c>
      <c r="K239" s="23">
        <v>41.082900000000002</v>
      </c>
      <c r="L239" s="23">
        <v>-108.58121</v>
      </c>
      <c r="M239" s="61" t="s">
        <v>1095</v>
      </c>
      <c r="N239" s="19" t="s">
        <v>1096</v>
      </c>
      <c r="P239" s="19" t="s">
        <v>7061</v>
      </c>
      <c r="Q239" s="55">
        <v>451</v>
      </c>
      <c r="R239" s="55"/>
      <c r="S239" s="55">
        <f t="shared" si="94"/>
        <v>98</v>
      </c>
      <c r="T239" s="19"/>
      <c r="U239" s="55">
        <v>1948</v>
      </c>
      <c r="V239" s="55">
        <v>2046</v>
      </c>
      <c r="W239" s="55">
        <v>5760</v>
      </c>
      <c r="X239" s="55"/>
      <c r="Y239" s="51" t="s">
        <v>3798</v>
      </c>
      <c r="Z239" s="40">
        <v>25451</v>
      </c>
      <c r="AA239" s="52">
        <v>8.3999996185302734</v>
      </c>
      <c r="AB239" s="19" t="s">
        <v>3789</v>
      </c>
      <c r="AC239" s="19">
        <v>17</v>
      </c>
      <c r="AD239" s="19">
        <v>6</v>
      </c>
      <c r="AE239" s="19">
        <v>1122</v>
      </c>
      <c r="AF239" s="19">
        <v>32</v>
      </c>
      <c r="AG239" s="19">
        <v>-3</v>
      </c>
      <c r="AH239" s="19">
        <v>350</v>
      </c>
      <c r="AI239" s="19">
        <v>2159</v>
      </c>
      <c r="AJ239" s="19"/>
      <c r="AK239" s="19"/>
      <c r="AL239" s="19">
        <v>119</v>
      </c>
      <c r="AM239" s="19">
        <v>2805</v>
      </c>
      <c r="AP239" s="17">
        <f t="shared" si="72"/>
        <v>0.84830000000000005</v>
      </c>
      <c r="AQ239" s="17">
        <f t="shared" si="73"/>
        <v>0.49374000000000001</v>
      </c>
      <c r="AR239" s="17">
        <f t="shared" si="70"/>
        <v>48.806999999999995</v>
      </c>
      <c r="AS239" s="17">
        <f t="shared" si="93"/>
        <v>0.81855999999999995</v>
      </c>
      <c r="AT239" s="17">
        <f t="shared" si="75"/>
        <v>50.96759999999999</v>
      </c>
      <c r="AU239" s="5">
        <f t="shared" si="76"/>
        <v>9.8734999999999999</v>
      </c>
      <c r="AV239" s="5">
        <f t="shared" si="77"/>
        <v>35.386009999999999</v>
      </c>
      <c r="AW239" s="5"/>
      <c r="AX239" s="5"/>
      <c r="AY239" s="5">
        <f t="shared" si="78"/>
        <v>2.4775800000000001</v>
      </c>
      <c r="AZ239" s="5">
        <f t="shared" si="79"/>
        <v>47.737090000000002</v>
      </c>
      <c r="BA239" s="7">
        <f t="shared" si="80"/>
        <v>3.2729042561199351E-2</v>
      </c>
      <c r="BB239" s="62">
        <f t="shared" si="81"/>
        <v>3802</v>
      </c>
      <c r="BC239" s="6">
        <f t="shared" si="82"/>
        <v>0.15090056001210836</v>
      </c>
      <c r="BD239" s="32">
        <f t="shared" si="83"/>
        <v>1.664390710961474E-2</v>
      </c>
      <c r="BE239" s="32">
        <f t="shared" si="84"/>
        <v>9.6873307748451976E-3</v>
      </c>
      <c r="BF239" s="35">
        <f t="shared" si="85"/>
        <v>0.9736687621155401</v>
      </c>
      <c r="BG239" s="33">
        <f t="shared" si="86"/>
        <v>0.20683078922489828</v>
      </c>
      <c r="BH239" s="37">
        <f t="shared" si="87"/>
        <v>0.74126868646580668</v>
      </c>
      <c r="BI239" s="33">
        <f t="shared" si="88"/>
        <v>5.1900524309294933E-2</v>
      </c>
      <c r="CM239" s="51" t="s">
        <v>3824</v>
      </c>
      <c r="CR239" s="78" t="s">
        <v>2039</v>
      </c>
      <c r="CS239" s="78" t="s">
        <v>6954</v>
      </c>
    </row>
    <row r="240" spans="1:97">
      <c r="A240" s="20" t="s">
        <v>3590</v>
      </c>
      <c r="B240" s="16" t="s">
        <v>6559</v>
      </c>
      <c r="C240" s="19">
        <v>49007543</v>
      </c>
      <c r="D240" s="19" t="s">
        <v>3782</v>
      </c>
      <c r="E240" s="19" t="s">
        <v>1707</v>
      </c>
      <c r="F240" s="19" t="s">
        <v>2528</v>
      </c>
      <c r="G240" s="47"/>
      <c r="H240" s="47" t="s">
        <v>5216</v>
      </c>
      <c r="I240" s="47" t="s">
        <v>5458</v>
      </c>
      <c r="J240" s="47" t="s">
        <v>5479</v>
      </c>
      <c r="K240" s="23">
        <v>41.07741</v>
      </c>
      <c r="L240" s="23">
        <v>-108.54606</v>
      </c>
      <c r="M240" s="61" t="s">
        <v>1058</v>
      </c>
      <c r="N240" s="19" t="s">
        <v>1059</v>
      </c>
      <c r="P240" s="19" t="s">
        <v>7061</v>
      </c>
      <c r="Q240" s="55"/>
      <c r="R240" s="55"/>
      <c r="S240" s="55">
        <f t="shared" si="94"/>
        <v>40</v>
      </c>
      <c r="T240" s="19"/>
      <c r="U240" s="55">
        <v>4692</v>
      </c>
      <c r="V240" s="55">
        <v>4732</v>
      </c>
      <c r="W240" s="55">
        <v>8800</v>
      </c>
      <c r="X240" s="55"/>
      <c r="Y240" s="51" t="s">
        <v>3798</v>
      </c>
      <c r="Z240" s="40">
        <v>25097</v>
      </c>
      <c r="AA240" s="52">
        <v>8.1999998092651367</v>
      </c>
      <c r="AB240" s="19" t="s">
        <v>3789</v>
      </c>
      <c r="AC240" s="19">
        <v>152</v>
      </c>
      <c r="AD240" s="19">
        <v>36</v>
      </c>
      <c r="AE240" s="19">
        <v>5697</v>
      </c>
      <c r="AF240" s="19">
        <v>162</v>
      </c>
      <c r="AG240" s="19">
        <v>-3</v>
      </c>
      <c r="AH240" s="19">
        <v>8200</v>
      </c>
      <c r="AI240" s="19">
        <v>1086</v>
      </c>
      <c r="AJ240" s="19"/>
      <c r="AK240" s="19"/>
      <c r="AL240" s="19">
        <v>646</v>
      </c>
      <c r="AM240" s="19">
        <v>15428</v>
      </c>
      <c r="AP240" s="17">
        <f t="shared" si="72"/>
        <v>7.5847999999999995</v>
      </c>
      <c r="AQ240" s="17">
        <f t="shared" si="73"/>
        <v>2.96244</v>
      </c>
      <c r="AR240" s="17">
        <f t="shared" ref="AR240:AR303" si="95">IF(AE240&gt;0,AE240*0.0435,0)</f>
        <v>247.81949999999998</v>
      </c>
      <c r="AS240" s="17">
        <f t="shared" si="93"/>
        <v>4.1439599999999999</v>
      </c>
      <c r="AT240" s="17">
        <f t="shared" si="75"/>
        <v>262.51069999999999</v>
      </c>
      <c r="AU240" s="5">
        <f t="shared" si="76"/>
        <v>231.322</v>
      </c>
      <c r="AV240" s="5">
        <f t="shared" si="77"/>
        <v>17.799539999999997</v>
      </c>
      <c r="AW240" s="5"/>
      <c r="AX240" s="5"/>
      <c r="AY240" s="5">
        <f t="shared" si="78"/>
        <v>13.449720000000001</v>
      </c>
      <c r="AZ240" s="5">
        <f t="shared" si="79"/>
        <v>262.57126</v>
      </c>
      <c r="BA240" s="7">
        <f t="shared" si="80"/>
        <v>-1.1533437560873258E-4</v>
      </c>
      <c r="BB240" s="62">
        <f t="shared" si="81"/>
        <v>15976</v>
      </c>
      <c r="BC240" s="6">
        <f t="shared" si="82"/>
        <v>1.7450006368615462E-2</v>
      </c>
      <c r="BD240" s="32">
        <f t="shared" si="83"/>
        <v>2.8893298444596736E-2</v>
      </c>
      <c r="BE240" s="32">
        <f t="shared" si="84"/>
        <v>1.1285025715142279E-2</v>
      </c>
      <c r="BF240" s="35">
        <f t="shared" si="85"/>
        <v>0.9598216758402609</v>
      </c>
      <c r="BG240" s="36">
        <f t="shared" si="86"/>
        <v>0.88098750792451541</v>
      </c>
      <c r="BH240" s="33">
        <f t="shared" si="87"/>
        <v>6.7789368874567602E-2</v>
      </c>
      <c r="BI240" s="33">
        <f t="shared" si="88"/>
        <v>5.1223123200916966E-2</v>
      </c>
      <c r="CM240" s="51" t="s">
        <v>3828</v>
      </c>
      <c r="CR240" s="78" t="s">
        <v>2039</v>
      </c>
      <c r="CS240" s="78" t="s">
        <v>6954</v>
      </c>
    </row>
    <row r="241" spans="1:97">
      <c r="A241" s="20" t="s">
        <v>3590</v>
      </c>
      <c r="B241" s="16" t="s">
        <v>328</v>
      </c>
      <c r="C241" s="19">
        <v>49005665</v>
      </c>
      <c r="D241" s="19" t="s">
        <v>3782</v>
      </c>
      <c r="E241" s="19" t="s">
        <v>1707</v>
      </c>
      <c r="F241" s="19" t="s">
        <v>3289</v>
      </c>
      <c r="G241" s="47"/>
      <c r="H241" s="47" t="s">
        <v>1542</v>
      </c>
      <c r="I241" s="47" t="s">
        <v>5458</v>
      </c>
      <c r="J241" s="47" t="s">
        <v>5476</v>
      </c>
      <c r="K241" s="23">
        <v>41.128540000000001</v>
      </c>
      <c r="L241" s="23">
        <v>-108.65723</v>
      </c>
      <c r="M241" s="61" t="s">
        <v>4456</v>
      </c>
      <c r="N241" s="19" t="s">
        <v>3792</v>
      </c>
      <c r="P241" s="19" t="s">
        <v>7061</v>
      </c>
      <c r="Q241" s="55"/>
      <c r="R241" s="55"/>
      <c r="S241" s="55">
        <f t="shared" si="94"/>
        <v>42</v>
      </c>
      <c r="T241" s="19"/>
      <c r="U241" s="55">
        <v>3510</v>
      </c>
      <c r="V241" s="55">
        <v>3552</v>
      </c>
      <c r="W241" s="55">
        <v>7750</v>
      </c>
      <c r="X241" s="55"/>
      <c r="Y241" s="51" t="s">
        <v>3798</v>
      </c>
      <c r="AA241" s="52">
        <v>8.1999998092651367</v>
      </c>
      <c r="AB241" s="19" t="s">
        <v>3789</v>
      </c>
      <c r="AC241" s="19">
        <v>1390</v>
      </c>
      <c r="AD241" s="19">
        <v>676</v>
      </c>
      <c r="AE241" s="19">
        <v>39307</v>
      </c>
      <c r="AF241" s="19">
        <v>-3</v>
      </c>
      <c r="AG241" s="19">
        <v>-3</v>
      </c>
      <c r="AH241" s="19">
        <v>63000</v>
      </c>
      <c r="AI241" s="19">
        <v>268</v>
      </c>
      <c r="AJ241" s="19"/>
      <c r="AK241" s="19"/>
      <c r="AL241" s="19">
        <v>2586</v>
      </c>
      <c r="AM241" s="19">
        <v>107091</v>
      </c>
      <c r="AP241" s="17">
        <f t="shared" si="72"/>
        <v>69.361000000000004</v>
      </c>
      <c r="AQ241" s="17">
        <f t="shared" si="73"/>
        <v>55.628039999999999</v>
      </c>
      <c r="AR241" s="17">
        <f t="shared" si="95"/>
        <v>1709.8544999999999</v>
      </c>
      <c r="AS241" s="17">
        <f t="shared" si="93"/>
        <v>0</v>
      </c>
      <c r="AT241" s="17">
        <f t="shared" si="75"/>
        <v>1834.8435399999998</v>
      </c>
      <c r="AU241" s="5">
        <f t="shared" si="76"/>
        <v>1777.23</v>
      </c>
      <c r="AV241" s="5">
        <f t="shared" si="77"/>
        <v>4.3925199999999993</v>
      </c>
      <c r="AW241" s="5"/>
      <c r="AX241" s="5"/>
      <c r="AY241" s="5">
        <f t="shared" si="78"/>
        <v>53.840520000000005</v>
      </c>
      <c r="AZ241" s="5">
        <f t="shared" si="79"/>
        <v>1835.4630400000001</v>
      </c>
      <c r="BA241" s="7">
        <f t="shared" si="80"/>
        <v>-1.6878698999587215E-4</v>
      </c>
      <c r="BB241" s="62">
        <f t="shared" si="81"/>
        <v>107221</v>
      </c>
      <c r="BC241" s="6">
        <f t="shared" si="82"/>
        <v>6.0659225801635002E-4</v>
      </c>
      <c r="BD241" s="32">
        <f t="shared" si="83"/>
        <v>3.780213325437002E-2</v>
      </c>
      <c r="BE241" s="32">
        <f t="shared" si="84"/>
        <v>3.0317593182904307E-2</v>
      </c>
      <c r="BF241" s="35">
        <f t="shared" si="85"/>
        <v>0.93188027356272574</v>
      </c>
      <c r="BG241" s="36">
        <f t="shared" si="86"/>
        <v>0.96827337912508438</v>
      </c>
      <c r="BH241" s="33">
        <f t="shared" si="87"/>
        <v>2.3931399893511334E-3</v>
      </c>
      <c r="BI241" s="33">
        <f t="shared" si="88"/>
        <v>2.9333480885564443E-2</v>
      </c>
      <c r="CM241" s="51" t="s">
        <v>3815</v>
      </c>
      <c r="CR241" s="78" t="s">
        <v>2038</v>
      </c>
      <c r="CS241" s="78" t="s">
        <v>6954</v>
      </c>
    </row>
    <row r="242" spans="1:97">
      <c r="A242" s="20" t="s">
        <v>3590</v>
      </c>
      <c r="B242" s="16" t="s">
        <v>1161</v>
      </c>
      <c r="C242" s="19">
        <v>49010932</v>
      </c>
      <c r="D242" s="19" t="s">
        <v>3782</v>
      </c>
      <c r="E242" s="19" t="s">
        <v>1707</v>
      </c>
      <c r="F242" s="19" t="s">
        <v>1097</v>
      </c>
      <c r="G242" s="47"/>
      <c r="H242" s="47" t="s">
        <v>3844</v>
      </c>
      <c r="I242" s="47" t="s">
        <v>5458</v>
      </c>
      <c r="J242" s="47" t="s">
        <v>5476</v>
      </c>
      <c r="K242" s="23">
        <v>41.120449999999998</v>
      </c>
      <c r="L242" s="23">
        <v>-108.60196000000001</v>
      </c>
      <c r="M242" s="61" t="s">
        <v>3179</v>
      </c>
      <c r="N242" s="19" t="s">
        <v>3180</v>
      </c>
      <c r="P242" s="19" t="s">
        <v>7061</v>
      </c>
      <c r="Q242" s="55"/>
      <c r="R242" s="55">
        <v>1014</v>
      </c>
      <c r="S242" s="55">
        <f t="shared" si="94"/>
        <v>37</v>
      </c>
      <c r="T242" s="19"/>
      <c r="U242" s="55">
        <v>2529</v>
      </c>
      <c r="V242" s="55">
        <v>2566</v>
      </c>
      <c r="W242" s="55">
        <v>4840</v>
      </c>
      <c r="X242" s="55"/>
      <c r="Y242" s="51" t="s">
        <v>3798</v>
      </c>
      <c r="Z242" s="40">
        <v>22903</v>
      </c>
      <c r="AA242" s="52">
        <v>8.5</v>
      </c>
      <c r="AB242" s="19" t="s">
        <v>3837</v>
      </c>
      <c r="AC242" s="19">
        <v>22</v>
      </c>
      <c r="AD242" s="19">
        <v>9</v>
      </c>
      <c r="AE242" s="19">
        <v>2259</v>
      </c>
      <c r="AF242" s="19">
        <v>-3</v>
      </c>
      <c r="AG242" s="19">
        <v>-3</v>
      </c>
      <c r="AH242" s="19">
        <v>1740</v>
      </c>
      <c r="AI242" s="19">
        <v>2586</v>
      </c>
      <c r="AJ242" s="19"/>
      <c r="AK242" s="19"/>
      <c r="AL242" s="19">
        <v>87</v>
      </c>
      <c r="AM242" s="19">
        <v>5595</v>
      </c>
      <c r="AP242" s="17">
        <f t="shared" si="72"/>
        <v>1.0977999999999999</v>
      </c>
      <c r="AQ242" s="17">
        <f t="shared" si="73"/>
        <v>0.74060999999999999</v>
      </c>
      <c r="AR242" s="17">
        <f t="shared" si="95"/>
        <v>98.266499999999994</v>
      </c>
      <c r="AS242" s="17">
        <f t="shared" si="93"/>
        <v>0</v>
      </c>
      <c r="AT242" s="17">
        <f t="shared" si="75"/>
        <v>100.10490999999999</v>
      </c>
      <c r="AU242" s="5">
        <f t="shared" si="76"/>
        <v>49.0854</v>
      </c>
      <c r="AV242" s="5">
        <f t="shared" si="77"/>
        <v>42.384539999999994</v>
      </c>
      <c r="AW242" s="5"/>
      <c r="AX242" s="5"/>
      <c r="AY242" s="5">
        <f t="shared" si="78"/>
        <v>1.8113400000000002</v>
      </c>
      <c r="AZ242" s="5">
        <f t="shared" si="79"/>
        <v>93.281279999999995</v>
      </c>
      <c r="BA242" s="7">
        <f t="shared" si="80"/>
        <v>3.528499113613022E-2</v>
      </c>
      <c r="BB242" s="62">
        <f t="shared" si="81"/>
        <v>6697</v>
      </c>
      <c r="BC242" s="6">
        <f t="shared" si="82"/>
        <v>8.965180605271722E-2</v>
      </c>
      <c r="BD242" s="32">
        <f t="shared" si="83"/>
        <v>1.0966495050043001E-2</v>
      </c>
      <c r="BE242" s="32">
        <f t="shared" si="84"/>
        <v>7.3983384031812236E-3</v>
      </c>
      <c r="BF242" s="35">
        <f t="shared" si="85"/>
        <v>0.98163516654677585</v>
      </c>
      <c r="BG242" s="37">
        <f t="shared" si="86"/>
        <v>0.52620847398320436</v>
      </c>
      <c r="BH242" s="33">
        <f t="shared" si="87"/>
        <v>0.4543734820105384</v>
      </c>
      <c r="BI242" s="33">
        <f t="shared" si="88"/>
        <v>1.9418044006257205E-2</v>
      </c>
      <c r="CM242" s="51" t="s">
        <v>3815</v>
      </c>
      <c r="CR242" s="78" t="s">
        <v>2039</v>
      </c>
      <c r="CS242" s="78" t="s">
        <v>6954</v>
      </c>
    </row>
    <row r="243" spans="1:97">
      <c r="A243" s="20" t="s">
        <v>3590</v>
      </c>
      <c r="B243" s="16" t="s">
        <v>1162</v>
      </c>
      <c r="C243" s="19">
        <v>49124671</v>
      </c>
      <c r="D243" s="19" t="s">
        <v>3782</v>
      </c>
      <c r="E243" s="19" t="s">
        <v>1707</v>
      </c>
      <c r="F243" s="19" t="s">
        <v>3289</v>
      </c>
      <c r="G243" s="47"/>
      <c r="H243" s="47" t="s">
        <v>3848</v>
      </c>
      <c r="I243" s="47" t="s">
        <v>5458</v>
      </c>
      <c r="J243" s="47" t="s">
        <v>5476</v>
      </c>
      <c r="K243" s="23">
        <v>41.091459999999998</v>
      </c>
      <c r="L243" s="23">
        <v>-108.68025</v>
      </c>
      <c r="M243" s="61" t="s">
        <v>2296</v>
      </c>
      <c r="N243" s="19" t="s">
        <v>1639</v>
      </c>
      <c r="O243" s="40">
        <v>26943</v>
      </c>
      <c r="P243" s="19" t="s">
        <v>7061</v>
      </c>
      <c r="Q243" s="55">
        <v>38</v>
      </c>
      <c r="R243" s="55"/>
      <c r="S243" s="55">
        <f t="shared" si="94"/>
        <v>46</v>
      </c>
      <c r="T243" s="19"/>
      <c r="U243" s="55">
        <v>3902</v>
      </c>
      <c r="V243" s="55">
        <v>3948</v>
      </c>
      <c r="W243" s="55">
        <v>4050</v>
      </c>
      <c r="X243" s="55"/>
      <c r="Y243" s="51" t="s">
        <v>3798</v>
      </c>
      <c r="Z243" s="40">
        <v>26940</v>
      </c>
      <c r="AA243" s="52">
        <v>6.4000000953674316</v>
      </c>
      <c r="AB243" s="19" t="s">
        <v>3789</v>
      </c>
      <c r="AC243" s="19">
        <v>4729</v>
      </c>
      <c r="AD243" s="19">
        <v>1091</v>
      </c>
      <c r="AE243" s="19">
        <v>49880</v>
      </c>
      <c r="AF243" s="19">
        <v>685</v>
      </c>
      <c r="AG243" s="19">
        <v>-3</v>
      </c>
      <c r="AH243" s="19">
        <v>89000</v>
      </c>
      <c r="AI243" s="19">
        <v>195</v>
      </c>
      <c r="AJ243" s="19"/>
      <c r="AK243" s="19"/>
      <c r="AL243" s="19">
        <v>0</v>
      </c>
      <c r="AM243" s="19">
        <v>145481</v>
      </c>
      <c r="AO243" s="19" t="s">
        <v>5038</v>
      </c>
      <c r="AP243" s="17">
        <f t="shared" si="72"/>
        <v>235.97710000000001</v>
      </c>
      <c r="AQ243" s="17">
        <f t="shared" si="73"/>
        <v>89.778390000000002</v>
      </c>
      <c r="AR243" s="17">
        <f t="shared" si="95"/>
        <v>2169.7799999999997</v>
      </c>
      <c r="AS243" s="17">
        <f t="shared" si="93"/>
        <v>17.522299999999998</v>
      </c>
      <c r="AT243" s="17">
        <f t="shared" si="75"/>
        <v>2513.0577899999998</v>
      </c>
      <c r="AU243" s="5">
        <f t="shared" si="76"/>
        <v>2510.69</v>
      </c>
      <c r="AV243" s="5">
        <f t="shared" si="77"/>
        <v>3.1960499999999996</v>
      </c>
      <c r="AW243" s="5"/>
      <c r="AX243" s="5"/>
      <c r="AY243" s="5">
        <f t="shared" si="78"/>
        <v>0</v>
      </c>
      <c r="AZ243" s="5">
        <f t="shared" si="79"/>
        <v>2513.8860500000001</v>
      </c>
      <c r="BA243" s="7">
        <f t="shared" si="80"/>
        <v>-1.647641243591509E-4</v>
      </c>
      <c r="BB243" s="62">
        <f t="shared" si="81"/>
        <v>145577</v>
      </c>
      <c r="BC243" s="6">
        <f t="shared" si="82"/>
        <v>3.2983116767104837E-4</v>
      </c>
      <c r="BD243" s="32">
        <f t="shared" si="83"/>
        <v>9.390038738424715E-2</v>
      </c>
      <c r="BE243" s="32">
        <f t="shared" si="84"/>
        <v>3.5724761426994482E-2</v>
      </c>
      <c r="BF243" s="35">
        <f t="shared" si="85"/>
        <v>0.87037485118875835</v>
      </c>
      <c r="BG243" s="36">
        <f t="shared" si="86"/>
        <v>0.99872864165820086</v>
      </c>
      <c r="BH243" s="33">
        <f t="shared" si="87"/>
        <v>1.2713583417991439E-3</v>
      </c>
      <c r="BI243" s="33">
        <f t="shared" si="88"/>
        <v>0</v>
      </c>
      <c r="CM243" s="51" t="s">
        <v>2297</v>
      </c>
      <c r="CR243" s="78" t="s">
        <v>2038</v>
      </c>
      <c r="CS243" s="78" t="s">
        <v>6954</v>
      </c>
    </row>
    <row r="244" spans="1:97">
      <c r="A244" s="20" t="s">
        <v>3590</v>
      </c>
      <c r="B244" s="16" t="s">
        <v>1163</v>
      </c>
      <c r="C244" s="19">
        <v>49016347</v>
      </c>
      <c r="D244" s="19" t="s">
        <v>3782</v>
      </c>
      <c r="E244" s="19" t="s">
        <v>1707</v>
      </c>
      <c r="F244" s="19" t="s">
        <v>3177</v>
      </c>
      <c r="G244" s="47"/>
      <c r="H244" s="47" t="s">
        <v>7072</v>
      </c>
      <c r="I244" s="47" t="s">
        <v>5458</v>
      </c>
      <c r="J244" s="47" t="s">
        <v>5481</v>
      </c>
      <c r="K244" s="23">
        <v>41.084580000000003</v>
      </c>
      <c r="L244" s="23">
        <v>-108.72342999999999</v>
      </c>
      <c r="M244" s="61" t="s">
        <v>3913</v>
      </c>
      <c r="N244" s="19" t="s">
        <v>3914</v>
      </c>
      <c r="P244" s="19" t="s">
        <v>7061</v>
      </c>
      <c r="Q244" s="55"/>
      <c r="R244" s="55">
        <v>819</v>
      </c>
      <c r="S244" s="55">
        <f t="shared" si="94"/>
        <v>66</v>
      </c>
      <c r="T244" s="19"/>
      <c r="U244" s="55">
        <v>2868</v>
      </c>
      <c r="V244" s="55">
        <v>2934</v>
      </c>
      <c r="W244" s="55">
        <v>7228</v>
      </c>
      <c r="X244" s="55"/>
      <c r="Y244" s="51" t="s">
        <v>3798</v>
      </c>
      <c r="Z244" s="40">
        <v>22306</v>
      </c>
      <c r="AA244" s="52">
        <v>8.1000003814697266</v>
      </c>
      <c r="AB244" s="19" t="s">
        <v>3837</v>
      </c>
      <c r="AC244" s="19">
        <v>335</v>
      </c>
      <c r="AD244" s="19">
        <v>127</v>
      </c>
      <c r="AE244" s="19">
        <v>10477</v>
      </c>
      <c r="AF244" s="19">
        <v>-3</v>
      </c>
      <c r="AG244" s="19">
        <v>-3</v>
      </c>
      <c r="AH244" s="19">
        <v>14035</v>
      </c>
      <c r="AI244" s="19">
        <v>744</v>
      </c>
      <c r="AJ244" s="19"/>
      <c r="AK244" s="19"/>
      <c r="AL244" s="19">
        <v>3601</v>
      </c>
      <c r="AM244" s="19">
        <v>28941</v>
      </c>
      <c r="AP244" s="17">
        <f t="shared" si="72"/>
        <v>16.7165</v>
      </c>
      <c r="AQ244" s="17">
        <f t="shared" si="73"/>
        <v>10.45083</v>
      </c>
      <c r="AR244" s="17">
        <f t="shared" si="95"/>
        <v>455.74949999999995</v>
      </c>
      <c r="AS244" s="17">
        <f t="shared" si="93"/>
        <v>0</v>
      </c>
      <c r="AT244" s="17">
        <f t="shared" si="75"/>
        <v>482.91682999999995</v>
      </c>
      <c r="AU244" s="5">
        <f t="shared" si="76"/>
        <v>395.92734999999999</v>
      </c>
      <c r="AV244" s="5">
        <f t="shared" si="77"/>
        <v>12.194159999999998</v>
      </c>
      <c r="AW244" s="5"/>
      <c r="AX244" s="5"/>
      <c r="AY244" s="5">
        <f t="shared" si="78"/>
        <v>74.972820000000013</v>
      </c>
      <c r="AZ244" s="5">
        <f t="shared" si="79"/>
        <v>483.09433000000001</v>
      </c>
      <c r="BA244" s="7">
        <f t="shared" si="80"/>
        <v>-1.8374528923668535E-4</v>
      </c>
      <c r="BB244" s="62">
        <f t="shared" si="81"/>
        <v>29313</v>
      </c>
      <c r="BC244" s="6">
        <f t="shared" si="82"/>
        <v>6.385827582655268E-3</v>
      </c>
      <c r="BD244" s="32">
        <f t="shared" si="83"/>
        <v>3.461569148459788E-2</v>
      </c>
      <c r="BE244" s="32">
        <f t="shared" si="84"/>
        <v>2.1641055665837947E-2</v>
      </c>
      <c r="BF244" s="35">
        <f t="shared" si="85"/>
        <v>0.94374325284956417</v>
      </c>
      <c r="BG244" s="36">
        <f t="shared" si="86"/>
        <v>0.819565301045864</v>
      </c>
      <c r="BH244" s="33">
        <f t="shared" si="87"/>
        <v>2.5241778349996361E-2</v>
      </c>
      <c r="BI244" s="33">
        <f t="shared" si="88"/>
        <v>0.15519292060413958</v>
      </c>
      <c r="CM244" s="51" t="s">
        <v>3797</v>
      </c>
      <c r="CR244" s="78" t="s">
        <v>2038</v>
      </c>
      <c r="CS244" s="78" t="s">
        <v>6954</v>
      </c>
    </row>
    <row r="245" spans="1:97">
      <c r="A245" s="20" t="s">
        <v>3590</v>
      </c>
      <c r="B245" s="16" t="s">
        <v>1163</v>
      </c>
      <c r="C245" s="19">
        <v>49016348</v>
      </c>
      <c r="D245" s="19" t="s">
        <v>3782</v>
      </c>
      <c r="E245" s="19" t="s">
        <v>1707</v>
      </c>
      <c r="F245" s="19" t="s">
        <v>3177</v>
      </c>
      <c r="G245" s="47"/>
      <c r="H245" s="47" t="s">
        <v>7072</v>
      </c>
      <c r="I245" s="47" t="s">
        <v>5458</v>
      </c>
      <c r="J245" s="47" t="s">
        <v>5481</v>
      </c>
      <c r="K245" s="23">
        <v>41.084580000000003</v>
      </c>
      <c r="L245" s="23">
        <v>-108.72342999999999</v>
      </c>
      <c r="M245" s="61" t="s">
        <v>3913</v>
      </c>
      <c r="N245" s="19" t="s">
        <v>3914</v>
      </c>
      <c r="P245" s="19" t="s">
        <v>7061</v>
      </c>
      <c r="Q245" s="55">
        <v>819</v>
      </c>
      <c r="R245" s="55">
        <v>13</v>
      </c>
      <c r="S245" s="55">
        <f t="shared" si="94"/>
        <v>21</v>
      </c>
      <c r="T245" s="19"/>
      <c r="U245" s="55">
        <v>3753</v>
      </c>
      <c r="V245" s="55">
        <v>3774</v>
      </c>
      <c r="W245" s="55">
        <v>7228</v>
      </c>
      <c r="X245" s="55"/>
      <c r="Y245" s="51" t="s">
        <v>3798</v>
      </c>
      <c r="Z245" s="40">
        <v>22306</v>
      </c>
      <c r="AA245" s="52">
        <v>8.3000001907348633</v>
      </c>
      <c r="AB245" s="19" t="s">
        <v>3837</v>
      </c>
      <c r="AC245" s="19">
        <v>56</v>
      </c>
      <c r="AD245" s="19">
        <v>27</v>
      </c>
      <c r="AE245" s="19">
        <v>1521</v>
      </c>
      <c r="AF245" s="19">
        <v>-3</v>
      </c>
      <c r="AG245" s="19">
        <v>-3</v>
      </c>
      <c r="AH245" s="19">
        <v>1362</v>
      </c>
      <c r="AI245" s="19">
        <v>952</v>
      </c>
      <c r="AJ245" s="19"/>
      <c r="AK245" s="19"/>
      <c r="AL245" s="19">
        <v>691</v>
      </c>
      <c r="AM245" s="19">
        <v>4210</v>
      </c>
      <c r="AP245" s="17">
        <f t="shared" si="72"/>
        <v>2.7944</v>
      </c>
      <c r="AQ245" s="17">
        <f t="shared" si="73"/>
        <v>2.2218300000000002</v>
      </c>
      <c r="AR245" s="17">
        <f t="shared" si="95"/>
        <v>66.163499999999999</v>
      </c>
      <c r="AS245" s="17">
        <f t="shared" si="93"/>
        <v>0</v>
      </c>
      <c r="AT245" s="17">
        <f t="shared" si="75"/>
        <v>71.179730000000006</v>
      </c>
      <c r="AU245" s="5">
        <f t="shared" si="76"/>
        <v>38.422019999999996</v>
      </c>
      <c r="AV245" s="5">
        <f t="shared" si="77"/>
        <v>15.603279999999998</v>
      </c>
      <c r="AW245" s="5"/>
      <c r="AX245" s="5"/>
      <c r="AY245" s="5">
        <f t="shared" si="78"/>
        <v>14.386620000000001</v>
      </c>
      <c r="AZ245" s="5">
        <f t="shared" si="79"/>
        <v>68.411919999999995</v>
      </c>
      <c r="BA245" s="7">
        <f t="shared" si="80"/>
        <v>1.9827905179142243E-2</v>
      </c>
      <c r="BB245" s="62">
        <f t="shared" si="81"/>
        <v>4603</v>
      </c>
      <c r="BC245" s="6">
        <f t="shared" si="82"/>
        <v>4.4593214569386135E-2</v>
      </c>
      <c r="BD245" s="32">
        <f t="shared" si="83"/>
        <v>3.9258367515583432E-2</v>
      </c>
      <c r="BE245" s="32">
        <f t="shared" si="84"/>
        <v>3.1214363976935569E-2</v>
      </c>
      <c r="BF245" s="35">
        <f t="shared" si="85"/>
        <v>0.92952726850748091</v>
      </c>
      <c r="BG245" s="37">
        <f t="shared" si="86"/>
        <v>0.56162756431920047</v>
      </c>
      <c r="BH245" s="33">
        <f t="shared" si="87"/>
        <v>0.22807838166214309</v>
      </c>
      <c r="BI245" s="33">
        <f t="shared" si="88"/>
        <v>0.21029405401865642</v>
      </c>
      <c r="CM245" s="51" t="s">
        <v>3828</v>
      </c>
      <c r="CR245" s="78" t="s">
        <v>2038</v>
      </c>
      <c r="CS245" s="78" t="s">
        <v>6954</v>
      </c>
    </row>
    <row r="246" spans="1:97">
      <c r="A246" s="20" t="s">
        <v>3590</v>
      </c>
      <c r="B246" s="16" t="s">
        <v>1163</v>
      </c>
      <c r="C246" s="19">
        <v>49016350</v>
      </c>
      <c r="D246" s="19" t="s">
        <v>3782</v>
      </c>
      <c r="E246" s="19" t="s">
        <v>1707</v>
      </c>
      <c r="F246" s="19" t="s">
        <v>3177</v>
      </c>
      <c r="G246" s="47"/>
      <c r="H246" s="47" t="s">
        <v>7072</v>
      </c>
      <c r="I246" s="47" t="s">
        <v>5458</v>
      </c>
      <c r="J246" s="47" t="s">
        <v>5481</v>
      </c>
      <c r="K246" s="23">
        <v>41.084580000000003</v>
      </c>
      <c r="L246" s="23">
        <v>-108.72342999999999</v>
      </c>
      <c r="M246" s="61" t="s">
        <v>3913</v>
      </c>
      <c r="N246" s="19" t="s">
        <v>3914</v>
      </c>
      <c r="P246" s="19" t="s">
        <v>7061</v>
      </c>
      <c r="Q246" s="72" t="s">
        <v>1666</v>
      </c>
      <c r="R246" s="55">
        <v>1007</v>
      </c>
      <c r="S246" s="55">
        <f t="shared" si="94"/>
        <v>28</v>
      </c>
      <c r="T246" s="19"/>
      <c r="U246" s="55">
        <v>3870</v>
      </c>
      <c r="V246" s="55">
        <v>3898</v>
      </c>
      <c r="W246" s="55">
        <v>7228</v>
      </c>
      <c r="X246" s="55"/>
      <c r="Y246" s="51" t="s">
        <v>3798</v>
      </c>
      <c r="Z246" s="40">
        <v>22306</v>
      </c>
      <c r="AA246" s="52">
        <v>7.6999998092651367</v>
      </c>
      <c r="AB246" s="19" t="s">
        <v>3837</v>
      </c>
      <c r="AC246" s="19">
        <v>4325</v>
      </c>
      <c r="AD246" s="19">
        <v>1183</v>
      </c>
      <c r="AE246" s="19">
        <v>23109</v>
      </c>
      <c r="AF246" s="19">
        <v>-3</v>
      </c>
      <c r="AG246" s="19">
        <v>-3</v>
      </c>
      <c r="AH246" s="19">
        <v>46440</v>
      </c>
      <c r="AI246" s="19">
        <v>390</v>
      </c>
      <c r="AJ246" s="19"/>
      <c r="AK246" s="19"/>
      <c r="AL246" s="19">
        <v>112</v>
      </c>
      <c r="AM246" s="19">
        <v>75361</v>
      </c>
      <c r="AP246" s="17">
        <f t="shared" si="72"/>
        <v>215.8175</v>
      </c>
      <c r="AQ246" s="17">
        <f t="shared" si="73"/>
        <v>97.349069999999998</v>
      </c>
      <c r="AR246" s="17">
        <f t="shared" si="95"/>
        <v>1005.2415</v>
      </c>
      <c r="AS246" s="17">
        <f t="shared" si="93"/>
        <v>0</v>
      </c>
      <c r="AT246" s="17">
        <f t="shared" si="75"/>
        <v>1318.40807</v>
      </c>
      <c r="AU246" s="5">
        <f t="shared" si="76"/>
        <v>1310.0724</v>
      </c>
      <c r="AV246" s="5">
        <f t="shared" si="77"/>
        <v>6.3920999999999992</v>
      </c>
      <c r="AW246" s="5"/>
      <c r="AX246" s="5"/>
      <c r="AY246" s="5">
        <f t="shared" si="78"/>
        <v>2.3318400000000001</v>
      </c>
      <c r="AZ246" s="5">
        <f t="shared" si="79"/>
        <v>1318.7963400000001</v>
      </c>
      <c r="BA246" s="7">
        <f t="shared" si="80"/>
        <v>-1.47227874535576E-4</v>
      </c>
      <c r="BB246" s="62">
        <f t="shared" si="81"/>
        <v>75553</v>
      </c>
      <c r="BC246" s="6">
        <f t="shared" si="82"/>
        <v>1.2722477702532568E-3</v>
      </c>
      <c r="BD246" s="32">
        <f t="shared" si="83"/>
        <v>0.16369552410279165</v>
      </c>
      <c r="BE246" s="32">
        <f t="shared" si="84"/>
        <v>7.3838345058066884E-2</v>
      </c>
      <c r="BF246" s="35">
        <f t="shared" si="85"/>
        <v>0.7624661308391415</v>
      </c>
      <c r="BG246" s="36">
        <f t="shared" si="86"/>
        <v>0.99338492249682764</v>
      </c>
      <c r="BH246" s="33">
        <f t="shared" si="87"/>
        <v>4.8469197298500223E-3</v>
      </c>
      <c r="BI246" s="33">
        <f t="shared" si="88"/>
        <v>1.7681577733223007E-3</v>
      </c>
      <c r="CM246" s="51" t="s">
        <v>5225</v>
      </c>
      <c r="CR246" s="78" t="s">
        <v>2038</v>
      </c>
      <c r="CS246" s="78" t="s">
        <v>6954</v>
      </c>
    </row>
    <row r="247" spans="1:97">
      <c r="A247" s="20" t="s">
        <v>3590</v>
      </c>
      <c r="B247" s="16" t="s">
        <v>1163</v>
      </c>
      <c r="C247" s="19">
        <v>49016349</v>
      </c>
      <c r="D247" s="19" t="s">
        <v>3782</v>
      </c>
      <c r="E247" s="19" t="s">
        <v>1707</v>
      </c>
      <c r="F247" s="19" t="s">
        <v>3177</v>
      </c>
      <c r="G247" s="47"/>
      <c r="H247" s="47" t="s">
        <v>7072</v>
      </c>
      <c r="I247" s="47" t="s">
        <v>5458</v>
      </c>
      <c r="J247" s="47" t="s">
        <v>5481</v>
      </c>
      <c r="K247" s="23">
        <v>41.084580000000003</v>
      </c>
      <c r="L247" s="23">
        <v>-108.72342999999999</v>
      </c>
      <c r="M247" s="61" t="s">
        <v>3913</v>
      </c>
      <c r="N247" s="19" t="s">
        <v>3914</v>
      </c>
      <c r="P247" s="19" t="s">
        <v>7061</v>
      </c>
      <c r="Q247" s="55">
        <v>13</v>
      </c>
      <c r="R247" s="72" t="s">
        <v>1666</v>
      </c>
      <c r="S247" s="55"/>
      <c r="T247" s="31" t="s">
        <v>2512</v>
      </c>
      <c r="U247" s="55">
        <v>3787</v>
      </c>
      <c r="W247" s="46">
        <v>7228</v>
      </c>
      <c r="Y247" s="51" t="s">
        <v>5220</v>
      </c>
      <c r="Z247" s="40">
        <v>22306</v>
      </c>
      <c r="AA247" s="52">
        <v>7.9000000953674316</v>
      </c>
      <c r="AB247" s="19" t="s">
        <v>3837</v>
      </c>
      <c r="AC247" s="19">
        <v>126</v>
      </c>
      <c r="AD247" s="19">
        <v>7</v>
      </c>
      <c r="AE247" s="19">
        <v>1117</v>
      </c>
      <c r="AF247" s="19">
        <v>-3</v>
      </c>
      <c r="AG247" s="19">
        <v>-3</v>
      </c>
      <c r="AH247" s="19">
        <v>588</v>
      </c>
      <c r="AI247" s="19">
        <v>1354</v>
      </c>
      <c r="AJ247" s="19"/>
      <c r="AK247" s="19"/>
      <c r="AL247" s="19">
        <v>802</v>
      </c>
      <c r="AM247" s="19">
        <v>3307</v>
      </c>
      <c r="AP247" s="17">
        <f t="shared" si="72"/>
        <v>6.2873999999999999</v>
      </c>
      <c r="AQ247" s="17">
        <f t="shared" si="73"/>
        <v>0.57603000000000004</v>
      </c>
      <c r="AR247" s="17">
        <f t="shared" si="95"/>
        <v>48.589499999999994</v>
      </c>
      <c r="AS247" s="17">
        <f t="shared" si="93"/>
        <v>0</v>
      </c>
      <c r="AT247" s="17">
        <f t="shared" si="75"/>
        <v>55.452929999999995</v>
      </c>
      <c r="AU247" s="5">
        <f t="shared" si="76"/>
        <v>16.587479999999999</v>
      </c>
      <c r="AV247" s="5">
        <f t="shared" si="77"/>
        <v>22.192059999999998</v>
      </c>
      <c r="AW247" s="5"/>
      <c r="AX247" s="5"/>
      <c r="AY247" s="5">
        <f t="shared" si="78"/>
        <v>16.69764</v>
      </c>
      <c r="AZ247" s="5">
        <f t="shared" si="79"/>
        <v>55.477179999999997</v>
      </c>
      <c r="BA247" s="7">
        <f t="shared" si="80"/>
        <v>-2.1860611154178163E-4</v>
      </c>
      <c r="BB247" s="62">
        <f t="shared" si="81"/>
        <v>3988</v>
      </c>
      <c r="BC247" s="6">
        <f t="shared" si="82"/>
        <v>9.3351610692254963E-2</v>
      </c>
      <c r="BD247" s="32">
        <f t="shared" si="83"/>
        <v>0.11338264722892011</v>
      </c>
      <c r="BE247" s="32">
        <f t="shared" si="84"/>
        <v>1.0387728835969536E-2</v>
      </c>
      <c r="BF247" s="35">
        <f t="shared" si="85"/>
        <v>0.87622962393511039</v>
      </c>
      <c r="BG247" s="33">
        <f t="shared" si="86"/>
        <v>0.29899645223495497</v>
      </c>
      <c r="BH247" s="37">
        <f t="shared" si="87"/>
        <v>0.40002141421031134</v>
      </c>
      <c r="BI247" s="33">
        <f t="shared" si="88"/>
        <v>0.30098213355473369</v>
      </c>
      <c r="CM247" s="51" t="s">
        <v>3915</v>
      </c>
      <c r="CR247" s="78" t="s">
        <v>2038</v>
      </c>
      <c r="CS247" s="78" t="s">
        <v>6954</v>
      </c>
    </row>
    <row r="248" spans="1:97">
      <c r="A248" s="20" t="s">
        <v>3590</v>
      </c>
      <c r="B248" s="16" t="s">
        <v>1164</v>
      </c>
      <c r="C248" s="19">
        <v>49005673</v>
      </c>
      <c r="D248" s="19" t="s">
        <v>3782</v>
      </c>
      <c r="E248" s="19" t="s">
        <v>1707</v>
      </c>
      <c r="F248" s="4" t="s">
        <v>2528</v>
      </c>
      <c r="G248" s="47"/>
      <c r="H248" s="47" t="s">
        <v>5209</v>
      </c>
      <c r="I248" s="47" t="s">
        <v>5458</v>
      </c>
      <c r="J248" s="47" t="s">
        <v>5484</v>
      </c>
      <c r="K248" s="23">
        <v>41.056730000000002</v>
      </c>
      <c r="L248" s="23">
        <v>-108.8516</v>
      </c>
      <c r="M248" s="61" t="s">
        <v>4458</v>
      </c>
      <c r="N248" s="19" t="s">
        <v>2524</v>
      </c>
      <c r="P248" s="31" t="s">
        <v>7061</v>
      </c>
      <c r="Q248" s="55"/>
      <c r="R248" s="55"/>
      <c r="S248" s="55">
        <f t="shared" ref="S248:S254" si="96">V248-U248</f>
        <v>21</v>
      </c>
      <c r="T248" s="19"/>
      <c r="U248" s="55">
        <v>3708</v>
      </c>
      <c r="V248" s="55">
        <v>3729</v>
      </c>
      <c r="W248" s="55">
        <v>7275</v>
      </c>
      <c r="X248" s="55"/>
      <c r="Y248" s="51" t="s">
        <v>3798</v>
      </c>
      <c r="AA248" s="52">
        <v>8.3999996185302734</v>
      </c>
      <c r="AB248" s="19" t="s">
        <v>3789</v>
      </c>
      <c r="AC248" s="19">
        <v>252</v>
      </c>
      <c r="AD248" s="19">
        <v>102</v>
      </c>
      <c r="AE248" s="19">
        <v>17922</v>
      </c>
      <c r="AF248" s="19">
        <v>-3</v>
      </c>
      <c r="AG248" s="19">
        <v>-3</v>
      </c>
      <c r="AH248" s="19">
        <v>21400</v>
      </c>
      <c r="AI248" s="19">
        <v>1074</v>
      </c>
      <c r="AJ248" s="19"/>
      <c r="AK248" s="19"/>
      <c r="AL248" s="19">
        <v>8050</v>
      </c>
      <c r="AM248" s="19">
        <v>48615</v>
      </c>
      <c r="AP248" s="17">
        <f t="shared" si="72"/>
        <v>12.5748</v>
      </c>
      <c r="AQ248" s="17">
        <f t="shared" si="73"/>
        <v>8.39358</v>
      </c>
      <c r="AR248" s="17">
        <f t="shared" si="95"/>
        <v>779.60699999999997</v>
      </c>
      <c r="AS248" s="17">
        <f t="shared" si="93"/>
        <v>0</v>
      </c>
      <c r="AT248" s="17">
        <f t="shared" si="75"/>
        <v>800.57538</v>
      </c>
      <c r="AU248" s="5">
        <f t="shared" si="76"/>
        <v>603.69399999999996</v>
      </c>
      <c r="AV248" s="5">
        <f t="shared" si="77"/>
        <v>17.60286</v>
      </c>
      <c r="AW248" s="5"/>
      <c r="AX248" s="5"/>
      <c r="AY248" s="5">
        <f t="shared" si="78"/>
        <v>167.60100000000003</v>
      </c>
      <c r="AZ248" s="5">
        <f t="shared" si="79"/>
        <v>788.89785999999992</v>
      </c>
      <c r="BA248" s="7">
        <f t="shared" si="80"/>
        <v>7.346786159168099E-3</v>
      </c>
      <c r="BB248" s="62">
        <f t="shared" si="81"/>
        <v>48794</v>
      </c>
      <c r="BC248" s="6">
        <f t="shared" si="82"/>
        <v>1.8376125409356426E-3</v>
      </c>
      <c r="BD248" s="32">
        <f t="shared" si="83"/>
        <v>1.5707202986931724E-2</v>
      </c>
      <c r="BE248" s="32">
        <f t="shared" si="84"/>
        <v>1.0484434332717051E-2</v>
      </c>
      <c r="BF248" s="35">
        <f t="shared" si="85"/>
        <v>0.9738083626803512</v>
      </c>
      <c r="BG248" s="36">
        <f t="shared" si="86"/>
        <v>0.76523721334470352</v>
      </c>
      <c r="BH248" s="33">
        <f t="shared" si="87"/>
        <v>2.231323076475325E-2</v>
      </c>
      <c r="BI248" s="33">
        <f t="shared" si="88"/>
        <v>0.21244955589054335</v>
      </c>
      <c r="CM248" s="51" t="s">
        <v>3815</v>
      </c>
      <c r="CR248" s="78" t="s">
        <v>2038</v>
      </c>
      <c r="CS248" s="78" t="s">
        <v>6954</v>
      </c>
    </row>
    <row r="249" spans="1:97">
      <c r="A249" s="20" t="s">
        <v>3590</v>
      </c>
      <c r="B249" s="16" t="s">
        <v>4540</v>
      </c>
      <c r="C249" s="19">
        <v>49008731</v>
      </c>
      <c r="D249" s="19" t="s">
        <v>3782</v>
      </c>
      <c r="E249" s="19" t="s">
        <v>1707</v>
      </c>
      <c r="G249" s="47"/>
      <c r="H249" s="47" t="s">
        <v>3825</v>
      </c>
      <c r="I249" s="47" t="s">
        <v>5459</v>
      </c>
      <c r="J249" s="47" t="s">
        <v>5481</v>
      </c>
      <c r="K249" s="23">
        <v>41.227339999999998</v>
      </c>
      <c r="L249" s="23">
        <v>-108.72855</v>
      </c>
      <c r="M249" s="61" t="s">
        <v>5521</v>
      </c>
      <c r="N249" s="19" t="s">
        <v>3904</v>
      </c>
      <c r="P249" s="19" t="s">
        <v>7061</v>
      </c>
      <c r="Q249" s="55"/>
      <c r="R249" s="55">
        <v>360</v>
      </c>
      <c r="S249" s="55">
        <f t="shared" si="96"/>
        <v>62</v>
      </c>
      <c r="T249" s="31" t="s">
        <v>2505</v>
      </c>
      <c r="U249" s="55">
        <v>3078</v>
      </c>
      <c r="V249" s="55">
        <v>3140</v>
      </c>
      <c r="W249" s="55">
        <v>3698</v>
      </c>
      <c r="X249" s="55"/>
      <c r="Y249" s="51" t="s">
        <v>3798</v>
      </c>
      <c r="Z249" s="40">
        <v>23330</v>
      </c>
      <c r="AA249" s="52">
        <v>8.3999996185302734</v>
      </c>
      <c r="AB249" s="19" t="s">
        <v>3789</v>
      </c>
      <c r="AC249" s="19">
        <v>282</v>
      </c>
      <c r="AD249" s="19">
        <v>86</v>
      </c>
      <c r="AE249" s="19">
        <v>18011</v>
      </c>
      <c r="AF249" s="19">
        <v>92</v>
      </c>
      <c r="AG249" s="19">
        <v>-3</v>
      </c>
      <c r="AH249" s="19">
        <v>27900</v>
      </c>
      <c r="AI249" s="19">
        <v>1037</v>
      </c>
      <c r="AJ249" s="19"/>
      <c r="AK249" s="19"/>
      <c r="AL249" s="19">
        <v>120</v>
      </c>
      <c r="AM249" s="19">
        <v>47042</v>
      </c>
      <c r="AP249" s="17">
        <f t="shared" si="72"/>
        <v>14.0718</v>
      </c>
      <c r="AQ249" s="17">
        <f t="shared" si="73"/>
        <v>7.0769400000000005</v>
      </c>
      <c r="AR249" s="17">
        <f t="shared" si="95"/>
        <v>783.47849999999994</v>
      </c>
      <c r="AS249" s="17">
        <f t="shared" si="93"/>
        <v>2.3533599999999999</v>
      </c>
      <c r="AT249" s="17">
        <f t="shared" si="75"/>
        <v>806.98059999999987</v>
      </c>
      <c r="AU249" s="5">
        <f t="shared" si="76"/>
        <v>787.05899999999997</v>
      </c>
      <c r="AV249" s="5">
        <f t="shared" si="77"/>
        <v>16.996429999999997</v>
      </c>
      <c r="AW249" s="5"/>
      <c r="AX249" s="5"/>
      <c r="AY249" s="5">
        <f t="shared" si="78"/>
        <v>2.4984000000000002</v>
      </c>
      <c r="AZ249" s="5">
        <f t="shared" si="79"/>
        <v>806.55382999999995</v>
      </c>
      <c r="BA249" s="7">
        <f t="shared" si="80"/>
        <v>2.6449389121490242E-4</v>
      </c>
      <c r="BB249" s="62">
        <f t="shared" si="81"/>
        <v>47525</v>
      </c>
      <c r="BC249" s="6">
        <f t="shared" si="82"/>
        <v>5.1074899277760745E-3</v>
      </c>
      <c r="BD249" s="32">
        <f t="shared" si="83"/>
        <v>1.743759391489709E-2</v>
      </c>
      <c r="BE249" s="32">
        <f t="shared" si="84"/>
        <v>8.7696531986022983E-3</v>
      </c>
      <c r="BF249" s="35">
        <f t="shared" si="85"/>
        <v>0.97379275288650069</v>
      </c>
      <c r="BG249" s="36">
        <f t="shared" si="86"/>
        <v>0.97582947439478407</v>
      </c>
      <c r="BH249" s="33">
        <f t="shared" si="87"/>
        <v>2.1072902226501111E-2</v>
      </c>
      <c r="BI249" s="33">
        <f t="shared" si="88"/>
        <v>3.0976233787148471E-3</v>
      </c>
      <c r="CM249" s="51" t="s">
        <v>3815</v>
      </c>
      <c r="CR249" s="78" t="s">
        <v>2039</v>
      </c>
      <c r="CS249" s="78" t="s">
        <v>6954</v>
      </c>
    </row>
    <row r="250" spans="1:97">
      <c r="A250" s="20" t="s">
        <v>3590</v>
      </c>
      <c r="B250" s="16" t="s">
        <v>1165</v>
      </c>
      <c r="C250" s="19">
        <v>49008727</v>
      </c>
      <c r="D250" s="19" t="s">
        <v>3782</v>
      </c>
      <c r="E250" s="19" t="s">
        <v>1707</v>
      </c>
      <c r="G250" s="47"/>
      <c r="H250" s="47" t="s">
        <v>1808</v>
      </c>
      <c r="I250" s="47" t="s">
        <v>5459</v>
      </c>
      <c r="J250" s="47" t="s">
        <v>5481</v>
      </c>
      <c r="K250" s="23">
        <v>41.202629999999999</v>
      </c>
      <c r="L250" s="23">
        <v>-108.74248</v>
      </c>
      <c r="M250" s="61" t="s">
        <v>5520</v>
      </c>
      <c r="N250" s="19" t="s">
        <v>3861</v>
      </c>
      <c r="P250" s="19" t="s">
        <v>7061</v>
      </c>
      <c r="Q250" s="55"/>
      <c r="R250" s="55">
        <v>211</v>
      </c>
      <c r="S250" s="55">
        <f t="shared" si="96"/>
        <v>39</v>
      </c>
      <c r="T250" s="31" t="s">
        <v>2513</v>
      </c>
      <c r="U250" s="55">
        <v>2930</v>
      </c>
      <c r="V250" s="55">
        <v>2969</v>
      </c>
      <c r="W250" s="55">
        <v>3550</v>
      </c>
      <c r="X250" s="55"/>
      <c r="Y250" s="51" t="s">
        <v>3798</v>
      </c>
      <c r="Z250" s="40">
        <v>23392</v>
      </c>
      <c r="AA250" s="52">
        <v>7.8000001907348633</v>
      </c>
      <c r="AB250" s="19" t="s">
        <v>3789</v>
      </c>
      <c r="AC250" s="19">
        <v>367</v>
      </c>
      <c r="AD250" s="19">
        <v>120</v>
      </c>
      <c r="AE250" s="19">
        <v>7402</v>
      </c>
      <c r="AF250" s="19">
        <v>86</v>
      </c>
      <c r="AG250" s="19">
        <v>-3</v>
      </c>
      <c r="AH250" s="19">
        <v>11700</v>
      </c>
      <c r="AI250" s="19">
        <v>415</v>
      </c>
      <c r="AJ250" s="19"/>
      <c r="AK250" s="19"/>
      <c r="AL250" s="19">
        <v>763</v>
      </c>
      <c r="AM250" s="19">
        <v>20645</v>
      </c>
      <c r="AP250" s="17">
        <f t="shared" si="72"/>
        <v>18.313300000000002</v>
      </c>
      <c r="AQ250" s="17">
        <f t="shared" si="73"/>
        <v>9.8748000000000005</v>
      </c>
      <c r="AR250" s="17">
        <f t="shared" si="95"/>
        <v>321.98699999999997</v>
      </c>
      <c r="AS250" s="17">
        <f t="shared" si="93"/>
        <v>2.1998799999999998</v>
      </c>
      <c r="AT250" s="17">
        <f t="shared" si="75"/>
        <v>352.37497999999999</v>
      </c>
      <c r="AU250" s="5">
        <f t="shared" si="76"/>
        <v>330.05699999999996</v>
      </c>
      <c r="AV250" s="5">
        <f t="shared" si="77"/>
        <v>6.8018499999999991</v>
      </c>
      <c r="AW250" s="5"/>
      <c r="AX250" s="5"/>
      <c r="AY250" s="5">
        <f t="shared" si="78"/>
        <v>15.885660000000001</v>
      </c>
      <c r="AZ250" s="5">
        <f t="shared" si="79"/>
        <v>352.74450999999999</v>
      </c>
      <c r="BA250" s="7">
        <f t="shared" si="80"/>
        <v>-5.2406720455280202E-4</v>
      </c>
      <c r="BB250" s="62">
        <f t="shared" si="81"/>
        <v>20850</v>
      </c>
      <c r="BC250" s="6">
        <f t="shared" si="82"/>
        <v>4.9403542595493431E-3</v>
      </c>
      <c r="BD250" s="32">
        <f t="shared" si="83"/>
        <v>5.1971056514852454E-2</v>
      </c>
      <c r="BE250" s="32">
        <f t="shared" si="84"/>
        <v>2.8023556042486332E-2</v>
      </c>
      <c r="BF250" s="35">
        <f t="shared" si="85"/>
        <v>0.92000538744266114</v>
      </c>
      <c r="BG250" s="36">
        <f t="shared" si="86"/>
        <v>0.93568288277541145</v>
      </c>
      <c r="BH250" s="33">
        <f t="shared" si="87"/>
        <v>1.9282653045401044E-2</v>
      </c>
      <c r="BI250" s="33">
        <f t="shared" si="88"/>
        <v>4.503446417918737E-2</v>
      </c>
      <c r="CM250" s="51" t="s">
        <v>3824</v>
      </c>
      <c r="CR250" s="78" t="s">
        <v>2038</v>
      </c>
      <c r="CS250" s="78" t="s">
        <v>6954</v>
      </c>
    </row>
    <row r="251" spans="1:97">
      <c r="A251" s="20" t="s">
        <v>3590</v>
      </c>
      <c r="B251" s="16" t="s">
        <v>1165</v>
      </c>
      <c r="C251" s="19">
        <v>49016167</v>
      </c>
      <c r="D251" s="19" t="s">
        <v>3782</v>
      </c>
      <c r="E251" s="19" t="s">
        <v>1707</v>
      </c>
      <c r="G251" s="47"/>
      <c r="H251" s="47" t="s">
        <v>1808</v>
      </c>
      <c r="I251" s="47" t="s">
        <v>5459</v>
      </c>
      <c r="J251" s="47" t="s">
        <v>5481</v>
      </c>
      <c r="K251" s="23">
        <v>41.202629999999999</v>
      </c>
      <c r="L251" s="23">
        <v>-108.74248</v>
      </c>
      <c r="M251" s="61" t="s">
        <v>5520</v>
      </c>
      <c r="N251" s="19" t="s">
        <v>3861</v>
      </c>
      <c r="P251" s="19" t="s">
        <v>7061</v>
      </c>
      <c r="Q251" s="55">
        <v>-30</v>
      </c>
      <c r="R251" s="55">
        <v>211</v>
      </c>
      <c r="S251" s="55">
        <f t="shared" si="96"/>
        <v>30</v>
      </c>
      <c r="T251" s="31" t="s">
        <v>2509</v>
      </c>
      <c r="U251" s="55">
        <v>2939</v>
      </c>
      <c r="V251" s="55">
        <v>2969</v>
      </c>
      <c r="W251" s="55">
        <v>3550</v>
      </c>
      <c r="X251" s="55"/>
      <c r="Y251" s="51" t="s">
        <v>3798</v>
      </c>
      <c r="AA251" s="52">
        <v>8.1999998092651367</v>
      </c>
      <c r="AB251" s="19" t="s">
        <v>3789</v>
      </c>
      <c r="AC251" s="19">
        <v>40</v>
      </c>
      <c r="AD251" s="19">
        <v>12</v>
      </c>
      <c r="AE251" s="19">
        <v>1727</v>
      </c>
      <c r="AF251" s="19">
        <v>-3</v>
      </c>
      <c r="AG251" s="19">
        <v>-3</v>
      </c>
      <c r="AH251" s="19">
        <v>1775</v>
      </c>
      <c r="AI251" s="19">
        <v>343</v>
      </c>
      <c r="AJ251" s="19"/>
      <c r="AK251" s="19"/>
      <c r="AL251" s="19">
        <v>1053</v>
      </c>
      <c r="AM251" s="19">
        <v>4962</v>
      </c>
      <c r="AP251" s="17">
        <f t="shared" si="72"/>
        <v>1.996</v>
      </c>
      <c r="AQ251" s="17">
        <f t="shared" si="73"/>
        <v>0.98748000000000002</v>
      </c>
      <c r="AR251" s="17">
        <f t="shared" si="95"/>
        <v>75.124499999999998</v>
      </c>
      <c r="AS251" s="17">
        <f t="shared" si="93"/>
        <v>0</v>
      </c>
      <c r="AT251" s="17">
        <f t="shared" si="75"/>
        <v>78.107979999999998</v>
      </c>
      <c r="AU251" s="5">
        <f t="shared" si="76"/>
        <v>50.072749999999999</v>
      </c>
      <c r="AV251" s="5">
        <f t="shared" si="77"/>
        <v>5.6217699999999997</v>
      </c>
      <c r="AW251" s="5"/>
      <c r="AX251" s="5"/>
      <c r="AY251" s="5">
        <f t="shared" si="78"/>
        <v>21.923460000000002</v>
      </c>
      <c r="AZ251" s="5">
        <f t="shared" si="79"/>
        <v>77.617980000000003</v>
      </c>
      <c r="BA251" s="7">
        <f t="shared" si="80"/>
        <v>3.1465530859465878E-3</v>
      </c>
      <c r="BB251" s="62">
        <f t="shared" si="81"/>
        <v>4944</v>
      </c>
      <c r="BC251" s="6">
        <f t="shared" si="82"/>
        <v>-1.8170805572380376E-3</v>
      </c>
      <c r="BD251" s="32">
        <f t="shared" si="83"/>
        <v>2.5554367172214671E-2</v>
      </c>
      <c r="BE251" s="32">
        <f t="shared" si="84"/>
        <v>1.2642498244097466E-2</v>
      </c>
      <c r="BF251" s="35">
        <f t="shared" si="85"/>
        <v>0.96180313458368782</v>
      </c>
      <c r="BG251" s="37">
        <f t="shared" si="86"/>
        <v>0.64511792241952182</v>
      </c>
      <c r="BH251" s="33">
        <f t="shared" si="87"/>
        <v>7.2428707884436047E-2</v>
      </c>
      <c r="BI251" s="33">
        <f t="shared" si="88"/>
        <v>0.28245336969604207</v>
      </c>
      <c r="CM251" s="51" t="s">
        <v>3909</v>
      </c>
      <c r="CR251" s="78" t="s">
        <v>2038</v>
      </c>
      <c r="CS251" s="78" t="s">
        <v>6954</v>
      </c>
    </row>
    <row r="252" spans="1:97">
      <c r="A252" s="20" t="s">
        <v>3590</v>
      </c>
      <c r="B252" s="16" t="s">
        <v>301</v>
      </c>
      <c r="C252" s="19">
        <v>49009099</v>
      </c>
      <c r="D252" s="19" t="s">
        <v>3782</v>
      </c>
      <c r="E252" s="19" t="s">
        <v>1707</v>
      </c>
      <c r="F252" s="19" t="s">
        <v>1069</v>
      </c>
      <c r="G252" s="47"/>
      <c r="H252" s="47" t="s">
        <v>3785</v>
      </c>
      <c r="I252" s="47" t="s">
        <v>5463</v>
      </c>
      <c r="J252" s="47" t="s">
        <v>5488</v>
      </c>
      <c r="K252" s="23">
        <v>41.567360000000001</v>
      </c>
      <c r="L252" s="23">
        <v>-108.40982</v>
      </c>
      <c r="M252" s="61" t="s">
        <v>5537</v>
      </c>
      <c r="N252" s="19" t="s">
        <v>3787</v>
      </c>
      <c r="P252" s="19" t="s">
        <v>7061</v>
      </c>
      <c r="Q252" s="55"/>
      <c r="R252" s="55">
        <v>463</v>
      </c>
      <c r="S252" s="55">
        <f t="shared" si="96"/>
        <v>29</v>
      </c>
      <c r="T252" s="19"/>
      <c r="U252" s="55">
        <v>4043</v>
      </c>
      <c r="V252" s="55">
        <v>4072</v>
      </c>
      <c r="W252" s="55">
        <v>10077</v>
      </c>
      <c r="X252" s="55">
        <v>6602</v>
      </c>
      <c r="Y252" s="51" t="s">
        <v>3798</v>
      </c>
      <c r="Z252" s="40">
        <v>19633</v>
      </c>
      <c r="AA252" s="52">
        <v>7.8000001907348633</v>
      </c>
      <c r="AB252" s="19" t="s">
        <v>3837</v>
      </c>
      <c r="AC252" s="19">
        <v>100</v>
      </c>
      <c r="AD252" s="19">
        <v>26</v>
      </c>
      <c r="AE252" s="19">
        <v>5513</v>
      </c>
      <c r="AF252" s="19">
        <v>-3</v>
      </c>
      <c r="AG252" s="19">
        <v>-3</v>
      </c>
      <c r="AH252" s="19">
        <v>7760</v>
      </c>
      <c r="AI252" s="19">
        <v>1680</v>
      </c>
      <c r="AJ252" s="19"/>
      <c r="AK252" s="19"/>
      <c r="AL252" s="19">
        <v>26</v>
      </c>
      <c r="AM252" s="19">
        <v>14252</v>
      </c>
      <c r="AP252" s="17">
        <f t="shared" si="72"/>
        <v>4.99</v>
      </c>
      <c r="AQ252" s="17">
        <f t="shared" si="73"/>
        <v>2.1395400000000002</v>
      </c>
      <c r="AR252" s="17">
        <f t="shared" si="95"/>
        <v>239.81549999999999</v>
      </c>
      <c r="AS252" s="17">
        <f t="shared" si="93"/>
        <v>0</v>
      </c>
      <c r="AT252" s="17">
        <f t="shared" si="75"/>
        <v>246.94503999999998</v>
      </c>
      <c r="AU252" s="5">
        <f t="shared" si="76"/>
        <v>218.90959999999998</v>
      </c>
      <c r="AV252" s="5">
        <f t="shared" si="77"/>
        <v>27.535199999999996</v>
      </c>
      <c r="AW252" s="5"/>
      <c r="AX252" s="5"/>
      <c r="AY252" s="5">
        <f t="shared" si="78"/>
        <v>0.54132000000000002</v>
      </c>
      <c r="AZ252" s="5">
        <f t="shared" si="79"/>
        <v>246.98612</v>
      </c>
      <c r="BA252" s="7">
        <f t="shared" si="80"/>
        <v>-8.3169484589759856E-5</v>
      </c>
      <c r="BB252" s="62">
        <f t="shared" si="81"/>
        <v>15099</v>
      </c>
      <c r="BC252" s="6">
        <f t="shared" si="82"/>
        <v>2.8857619842594801E-2</v>
      </c>
      <c r="BD252" s="32">
        <f t="shared" si="83"/>
        <v>2.0206925395221547E-2</v>
      </c>
      <c r="BE252" s="32">
        <f t="shared" si="84"/>
        <v>8.6640330982148926E-3</v>
      </c>
      <c r="BF252" s="35">
        <f t="shared" si="85"/>
        <v>0.97112904150656365</v>
      </c>
      <c r="BG252" s="36">
        <f t="shared" si="86"/>
        <v>0.88632349056700022</v>
      </c>
      <c r="BH252" s="33">
        <f t="shared" si="87"/>
        <v>0.11148480732439538</v>
      </c>
      <c r="BI252" s="33">
        <f t="shared" si="88"/>
        <v>2.1917021086043215E-3</v>
      </c>
      <c r="CM252" s="51" t="s">
        <v>1810</v>
      </c>
      <c r="CR252" s="78" t="s">
        <v>2038</v>
      </c>
      <c r="CS252" s="78" t="s">
        <v>6954</v>
      </c>
    </row>
    <row r="253" spans="1:97">
      <c r="A253" s="20" t="s">
        <v>3590</v>
      </c>
      <c r="B253" s="16" t="s">
        <v>301</v>
      </c>
      <c r="C253" s="19">
        <v>49009100</v>
      </c>
      <c r="D253" s="19" t="s">
        <v>3782</v>
      </c>
      <c r="E253" s="19" t="s">
        <v>1707</v>
      </c>
      <c r="F253" s="19" t="s">
        <v>1069</v>
      </c>
      <c r="G253" s="47"/>
      <c r="H253" s="47" t="s">
        <v>3785</v>
      </c>
      <c r="I253" s="47" t="s">
        <v>5463</v>
      </c>
      <c r="J253" s="47" t="s">
        <v>5488</v>
      </c>
      <c r="K253" s="23">
        <v>41.567360000000001</v>
      </c>
      <c r="L253" s="23">
        <v>-108.40982</v>
      </c>
      <c r="M253" s="61" t="s">
        <v>5537</v>
      </c>
      <c r="N253" s="19" t="s">
        <v>3787</v>
      </c>
      <c r="P253" s="19" t="s">
        <v>7061</v>
      </c>
      <c r="Q253" s="55"/>
      <c r="R253" s="55"/>
      <c r="S253" s="55">
        <f t="shared" si="96"/>
        <v>0</v>
      </c>
      <c r="T253" s="31" t="s">
        <v>2512</v>
      </c>
      <c r="W253" s="46">
        <v>10077</v>
      </c>
      <c r="X253" s="46">
        <v>6602</v>
      </c>
      <c r="Y253" s="51" t="s">
        <v>3798</v>
      </c>
      <c r="Z253" s="40">
        <v>19624</v>
      </c>
      <c r="AA253" s="52">
        <v>8</v>
      </c>
      <c r="AB253" s="19" t="s">
        <v>3837</v>
      </c>
      <c r="AC253" s="19">
        <v>20</v>
      </c>
      <c r="AD253" s="19">
        <v>12</v>
      </c>
      <c r="AE253" s="19">
        <v>1702</v>
      </c>
      <c r="AF253" s="19">
        <v>-3</v>
      </c>
      <c r="AG253" s="19">
        <v>-3</v>
      </c>
      <c r="AH253" s="19">
        <v>1850</v>
      </c>
      <c r="AI253" s="19">
        <v>1440</v>
      </c>
      <c r="AJ253" s="19"/>
      <c r="AK253" s="19"/>
      <c r="AL253" s="19">
        <v>12</v>
      </c>
      <c r="AM253" s="19">
        <v>4305</v>
      </c>
      <c r="AP253" s="17">
        <f t="shared" si="72"/>
        <v>0.998</v>
      </c>
      <c r="AQ253" s="17">
        <f t="shared" si="73"/>
        <v>0.98748000000000002</v>
      </c>
      <c r="AR253" s="17">
        <f t="shared" si="95"/>
        <v>74.036999999999992</v>
      </c>
      <c r="AS253" s="17">
        <f t="shared" si="93"/>
        <v>0</v>
      </c>
      <c r="AT253" s="17">
        <f t="shared" si="75"/>
        <v>76.022479999999987</v>
      </c>
      <c r="AU253" s="5">
        <f t="shared" si="76"/>
        <v>52.188499999999998</v>
      </c>
      <c r="AV253" s="5">
        <f t="shared" si="77"/>
        <v>23.601599999999998</v>
      </c>
      <c r="AW253" s="5"/>
      <c r="AX253" s="5"/>
      <c r="AY253" s="5">
        <f t="shared" si="78"/>
        <v>0.24984000000000001</v>
      </c>
      <c r="AZ253" s="5">
        <f t="shared" si="79"/>
        <v>76.039940000000001</v>
      </c>
      <c r="BA253" s="7">
        <f t="shared" si="80"/>
        <v>-1.1482126879221061E-4</v>
      </c>
      <c r="BB253" s="62">
        <f t="shared" si="81"/>
        <v>5030</v>
      </c>
      <c r="BC253" s="6">
        <f t="shared" si="82"/>
        <v>7.7664702731655058E-2</v>
      </c>
      <c r="BD253" s="32">
        <f t="shared" si="83"/>
        <v>1.31276959131036E-2</v>
      </c>
      <c r="BE253" s="32">
        <f t="shared" si="84"/>
        <v>1.2989315791855255E-2</v>
      </c>
      <c r="BF253" s="35">
        <f t="shared" si="85"/>
        <v>0.97388298829504116</v>
      </c>
      <c r="BG253" s="37">
        <f t="shared" si="86"/>
        <v>0.68633010494221847</v>
      </c>
      <c r="BH253" s="33">
        <f t="shared" si="87"/>
        <v>0.31038425332792213</v>
      </c>
      <c r="BI253" s="33">
        <f t="shared" si="88"/>
        <v>3.2856417298593346E-3</v>
      </c>
      <c r="CM253" s="51" t="s">
        <v>2430</v>
      </c>
      <c r="CR253" s="78" t="s">
        <v>2038</v>
      </c>
      <c r="CS253" s="78" t="s">
        <v>6954</v>
      </c>
    </row>
    <row r="254" spans="1:97">
      <c r="A254" s="20" t="s">
        <v>3590</v>
      </c>
      <c r="B254" s="16" t="s">
        <v>6754</v>
      </c>
      <c r="C254" s="19">
        <v>49008049</v>
      </c>
      <c r="D254" s="19" t="s">
        <v>3782</v>
      </c>
      <c r="E254" s="19" t="s">
        <v>1707</v>
      </c>
      <c r="F254" s="19" t="s">
        <v>2528</v>
      </c>
      <c r="G254" s="47"/>
      <c r="H254" s="47" t="s">
        <v>7062</v>
      </c>
      <c r="I254" s="47" t="s">
        <v>5465</v>
      </c>
      <c r="J254" s="47" t="s">
        <v>5488</v>
      </c>
      <c r="K254" s="23">
        <v>41.856650000000002</v>
      </c>
      <c r="L254" s="23">
        <v>-108.53346000000001</v>
      </c>
      <c r="M254" s="61" t="s">
        <v>1725</v>
      </c>
      <c r="N254" s="19" t="s">
        <v>1726</v>
      </c>
      <c r="P254" s="19" t="s">
        <v>7061</v>
      </c>
      <c r="Q254" s="55"/>
      <c r="R254" s="55"/>
      <c r="S254" s="55">
        <f t="shared" si="96"/>
        <v>700</v>
      </c>
      <c r="T254" s="19"/>
      <c r="U254" s="55">
        <v>500</v>
      </c>
      <c r="V254" s="55">
        <v>1200</v>
      </c>
      <c r="W254" s="55">
        <v>7211</v>
      </c>
      <c r="X254" s="55"/>
      <c r="Y254" s="51" t="s">
        <v>3788</v>
      </c>
      <c r="AA254" s="52">
        <v>7.9000000953674316</v>
      </c>
      <c r="AB254" s="19" t="s">
        <v>3789</v>
      </c>
      <c r="AC254" s="19">
        <v>17</v>
      </c>
      <c r="AD254" s="19">
        <v>7</v>
      </c>
      <c r="AE254" s="19">
        <v>904</v>
      </c>
      <c r="AF254" s="19">
        <v>-3</v>
      </c>
      <c r="AG254" s="19">
        <v>-3</v>
      </c>
      <c r="AH254" s="19">
        <v>1160</v>
      </c>
      <c r="AI254" s="19">
        <v>464</v>
      </c>
      <c r="AJ254" s="19"/>
      <c r="AK254" s="19"/>
      <c r="AL254" s="19">
        <v>21</v>
      </c>
      <c r="AM254" s="19">
        <v>2344</v>
      </c>
      <c r="AP254" s="17">
        <f t="shared" si="72"/>
        <v>0.84830000000000005</v>
      </c>
      <c r="AQ254" s="17">
        <f t="shared" si="73"/>
        <v>0.57603000000000004</v>
      </c>
      <c r="AR254" s="17">
        <f t="shared" si="95"/>
        <v>39.323999999999998</v>
      </c>
      <c r="AS254" s="17">
        <f t="shared" si="93"/>
        <v>0</v>
      </c>
      <c r="AT254" s="17">
        <f t="shared" si="75"/>
        <v>40.748329999999996</v>
      </c>
      <c r="AU254" s="5">
        <f t="shared" si="76"/>
        <v>32.723599999999998</v>
      </c>
      <c r="AV254" s="5">
        <f t="shared" si="77"/>
        <v>7.6049599999999993</v>
      </c>
      <c r="AW254" s="5"/>
      <c r="AX254" s="5"/>
      <c r="AY254" s="5">
        <f t="shared" si="78"/>
        <v>0.43722000000000005</v>
      </c>
      <c r="AZ254" s="5">
        <f t="shared" si="79"/>
        <v>40.765779999999999</v>
      </c>
      <c r="BA254" s="7">
        <f t="shared" si="80"/>
        <v>-2.1407336717537299E-4</v>
      </c>
      <c r="BB254" s="62">
        <f t="shared" si="81"/>
        <v>2567</v>
      </c>
      <c r="BC254" s="6">
        <f t="shared" si="82"/>
        <v>4.5408267155365507E-2</v>
      </c>
      <c r="BD254" s="32">
        <f t="shared" si="83"/>
        <v>2.0818031070230367E-2</v>
      </c>
      <c r="BE254" s="32">
        <f t="shared" si="84"/>
        <v>1.4136284848974182E-2</v>
      </c>
      <c r="BF254" s="35">
        <f t="shared" si="85"/>
        <v>0.9650456840807955</v>
      </c>
      <c r="BG254" s="36">
        <f t="shared" si="86"/>
        <v>0.80272228324835193</v>
      </c>
      <c r="BH254" s="33">
        <f t="shared" si="87"/>
        <v>0.18655254480596223</v>
      </c>
      <c r="BI254" s="33">
        <f t="shared" si="88"/>
        <v>1.072517194568582E-2</v>
      </c>
      <c r="CM254" s="51" t="s">
        <v>3788</v>
      </c>
      <c r="CR254" s="78" t="s">
        <v>2043</v>
      </c>
      <c r="CS254" s="78" t="s">
        <v>6954</v>
      </c>
    </row>
    <row r="255" spans="1:97">
      <c r="A255" s="63" t="s">
        <v>3591</v>
      </c>
      <c r="B255" s="63" t="s">
        <v>5883</v>
      </c>
      <c r="C255" s="63">
        <v>5537</v>
      </c>
      <c r="D255" s="19" t="s">
        <v>3782</v>
      </c>
      <c r="E255" s="63" t="s">
        <v>1707</v>
      </c>
      <c r="F255" s="63" t="s">
        <v>7278</v>
      </c>
      <c r="G255" s="65" t="s">
        <v>3609</v>
      </c>
      <c r="H255" s="65">
        <v>22</v>
      </c>
      <c r="I255" s="65">
        <v>24</v>
      </c>
      <c r="J255" s="65">
        <v>99</v>
      </c>
      <c r="K255" s="23">
        <v>42.041510000000002</v>
      </c>
      <c r="L255" s="23">
        <v>-108.59610000000001</v>
      </c>
      <c r="M255" s="61" t="s">
        <v>5884</v>
      </c>
      <c r="N255" s="63" t="s">
        <v>5885</v>
      </c>
      <c r="O255" s="63"/>
      <c r="P255" s="63" t="s">
        <v>7061</v>
      </c>
      <c r="Q255" s="63"/>
      <c r="R255" s="63"/>
      <c r="S255" s="55">
        <f>IF(U255&gt;0,V255-U255,"")</f>
        <v>482</v>
      </c>
      <c r="T255" s="63"/>
      <c r="U255" s="66">
        <v>4062</v>
      </c>
      <c r="V255" s="63">
        <v>4544</v>
      </c>
      <c r="W255" s="66">
        <v>4831</v>
      </c>
      <c r="X255" s="66">
        <v>4786</v>
      </c>
      <c r="Y255" s="63" t="s">
        <v>3852</v>
      </c>
      <c r="Z255" s="64"/>
      <c r="AA255" s="63">
        <v>7</v>
      </c>
      <c r="AB255" s="63"/>
      <c r="AC255" s="63">
        <v>120</v>
      </c>
      <c r="AD255" s="63">
        <v>39</v>
      </c>
      <c r="AE255" s="63">
        <v>6192</v>
      </c>
      <c r="AF255" s="63">
        <v>0</v>
      </c>
      <c r="AG255" s="63"/>
      <c r="AH255" s="63">
        <v>9000</v>
      </c>
      <c r="AI255" s="63">
        <v>1586</v>
      </c>
      <c r="AJ255" s="63">
        <v>0</v>
      </c>
      <c r="AK255" s="63">
        <v>0</v>
      </c>
      <c r="AL255" s="63">
        <v>0</v>
      </c>
      <c r="AM255" s="63">
        <v>16945</v>
      </c>
      <c r="AN255" s="63"/>
      <c r="AO255" s="63" t="s">
        <v>7294</v>
      </c>
      <c r="AP255" s="17">
        <f t="shared" si="72"/>
        <v>5.9879999999999995</v>
      </c>
      <c r="AQ255" s="17">
        <f t="shared" si="73"/>
        <v>3.2093099999999999</v>
      </c>
      <c r="AR255" s="17">
        <f t="shared" si="95"/>
        <v>269.35199999999998</v>
      </c>
      <c r="AS255" s="17">
        <f t="shared" si="93"/>
        <v>0</v>
      </c>
      <c r="AT255" s="17">
        <f t="shared" si="75"/>
        <v>278.54930999999999</v>
      </c>
      <c r="AU255" s="5">
        <f t="shared" si="76"/>
        <v>253.89</v>
      </c>
      <c r="AV255" s="5">
        <f t="shared" si="77"/>
        <v>25.994539999999997</v>
      </c>
      <c r="AW255" s="5">
        <f>IF(AJ255&gt;0,AJ255*0.03333,0)</f>
        <v>0</v>
      </c>
      <c r="AX255" s="5">
        <f>IF(AK255&gt;0,AK255*0.0588,0)</f>
        <v>0</v>
      </c>
      <c r="AY255" s="5">
        <f t="shared" si="78"/>
        <v>0</v>
      </c>
      <c r="AZ255" s="5">
        <f t="shared" si="79"/>
        <v>279.88453999999996</v>
      </c>
      <c r="BA255" s="7">
        <f t="shared" si="80"/>
        <v>-2.391026260317077E-3</v>
      </c>
      <c r="BB255" s="62">
        <f t="shared" si="81"/>
        <v>16937</v>
      </c>
      <c r="BC255" s="28">
        <f t="shared" si="82"/>
        <v>-2.3611357062747182E-4</v>
      </c>
      <c r="BD255" s="32">
        <f t="shared" si="83"/>
        <v>2.1497091484448481E-2</v>
      </c>
      <c r="BE255" s="32">
        <f t="shared" si="84"/>
        <v>1.1521514808275776E-2</v>
      </c>
      <c r="BF255" s="35">
        <f t="shared" si="85"/>
        <v>0.96698139370727565</v>
      </c>
      <c r="BG255" s="36">
        <f t="shared" si="86"/>
        <v>0.90712405908522142</v>
      </c>
      <c r="BH255" s="33">
        <f t="shared" si="87"/>
        <v>9.2875940914778646E-2</v>
      </c>
      <c r="BI255" s="33">
        <f t="shared" si="88"/>
        <v>0</v>
      </c>
      <c r="BJ255" s="63">
        <v>0</v>
      </c>
      <c r="BK255" s="63">
        <v>8</v>
      </c>
      <c r="BL255" s="63">
        <v>0</v>
      </c>
      <c r="BM255" s="63">
        <v>0</v>
      </c>
      <c r="BN255" s="63">
        <v>0</v>
      </c>
      <c r="BO255" s="63">
        <v>0</v>
      </c>
      <c r="BP255" s="63">
        <v>0</v>
      </c>
      <c r="BQ255" s="63">
        <v>0</v>
      </c>
      <c r="BR255" s="63">
        <v>0</v>
      </c>
      <c r="BS255" s="63">
        <v>0</v>
      </c>
      <c r="BT255" s="63">
        <v>0</v>
      </c>
      <c r="BU255" s="63">
        <v>0</v>
      </c>
      <c r="BV255" s="63">
        <v>0</v>
      </c>
      <c r="BW255" s="63">
        <v>0</v>
      </c>
      <c r="BX255" s="63"/>
      <c r="BY255" s="63"/>
      <c r="BZ255" s="63"/>
      <c r="CA255" s="63"/>
      <c r="CB255" s="63"/>
      <c r="CC255" s="63"/>
      <c r="CD255" s="63"/>
      <c r="CE255" s="63"/>
      <c r="CF255" s="63"/>
      <c r="CG255" s="63"/>
      <c r="CH255" s="63"/>
      <c r="CI255" s="63"/>
      <c r="CJ255" s="63"/>
      <c r="CK255" s="63"/>
      <c r="CL255" s="63"/>
      <c r="CM255" s="63" t="s">
        <v>3386</v>
      </c>
      <c r="CN255" s="63"/>
      <c r="CO255" s="63" t="s">
        <v>3455</v>
      </c>
      <c r="CP255" s="66"/>
      <c r="CQ255" s="64">
        <v>39162</v>
      </c>
      <c r="CR255" s="78" t="s">
        <v>2043</v>
      </c>
      <c r="CS255" s="78" t="s">
        <v>6954</v>
      </c>
    </row>
    <row r="256" spans="1:97">
      <c r="A256" s="63" t="s">
        <v>3591</v>
      </c>
      <c r="B256" s="63" t="s">
        <v>5883</v>
      </c>
      <c r="C256" s="63">
        <v>5324</v>
      </c>
      <c r="D256" s="19" t="s">
        <v>3782</v>
      </c>
      <c r="E256" s="63" t="s">
        <v>1707</v>
      </c>
      <c r="F256" s="63" t="s">
        <v>7278</v>
      </c>
      <c r="G256" s="65" t="s">
        <v>270</v>
      </c>
      <c r="H256" s="65">
        <v>22</v>
      </c>
      <c r="I256" s="65">
        <v>24</v>
      </c>
      <c r="J256" s="65">
        <v>99</v>
      </c>
      <c r="K256" s="23">
        <v>42.045960000000001</v>
      </c>
      <c r="L256" s="23">
        <v>-108.5966</v>
      </c>
      <c r="M256" s="61" t="s">
        <v>5886</v>
      </c>
      <c r="N256" s="63" t="s">
        <v>5887</v>
      </c>
      <c r="O256" s="63"/>
      <c r="P256" s="63" t="s">
        <v>7061</v>
      </c>
      <c r="Q256" s="63"/>
      <c r="R256" s="63"/>
      <c r="S256" s="55">
        <f>IF(U256&gt;0,V256-U256,"")</f>
        <v>446</v>
      </c>
      <c r="T256" s="63"/>
      <c r="U256" s="66">
        <v>4120</v>
      </c>
      <c r="V256" s="63">
        <v>4566</v>
      </c>
      <c r="W256" s="66">
        <v>4878</v>
      </c>
      <c r="X256" s="66">
        <v>4833</v>
      </c>
      <c r="Y256" s="63" t="s">
        <v>3788</v>
      </c>
      <c r="Z256" s="64"/>
      <c r="AA256" s="63">
        <v>7.2</v>
      </c>
      <c r="AB256" s="63"/>
      <c r="AC256" s="63">
        <v>120</v>
      </c>
      <c r="AD256" s="63">
        <v>24</v>
      </c>
      <c r="AE256" s="63">
        <v>5887</v>
      </c>
      <c r="AF256" s="63">
        <v>0</v>
      </c>
      <c r="AG256" s="63"/>
      <c r="AH256" s="63">
        <v>9400</v>
      </c>
      <c r="AI256" s="63">
        <v>0</v>
      </c>
      <c r="AJ256" s="63">
        <v>0</v>
      </c>
      <c r="AK256" s="63">
        <v>0</v>
      </c>
      <c r="AL256" s="63">
        <v>0</v>
      </c>
      <c r="AM256" s="63">
        <v>15434</v>
      </c>
      <c r="AN256" s="63"/>
      <c r="AO256" s="63" t="s">
        <v>7294</v>
      </c>
      <c r="AP256" s="17">
        <f t="shared" si="72"/>
        <v>5.9879999999999995</v>
      </c>
      <c r="AQ256" s="17">
        <f t="shared" si="73"/>
        <v>1.97496</v>
      </c>
      <c r="AR256" s="17">
        <f t="shared" si="95"/>
        <v>256.08449999999999</v>
      </c>
      <c r="AS256" s="17">
        <f t="shared" si="93"/>
        <v>0</v>
      </c>
      <c r="AT256" s="17">
        <f t="shared" si="75"/>
        <v>264.04746</v>
      </c>
      <c r="AU256" s="5">
        <f t="shared" si="76"/>
        <v>265.17399999999998</v>
      </c>
      <c r="AV256" s="5">
        <f t="shared" si="77"/>
        <v>0</v>
      </c>
      <c r="AW256" s="5">
        <f>IF(AJ256&gt;0,AJ256*0.03333,0)</f>
        <v>0</v>
      </c>
      <c r="AX256" s="5">
        <f>IF(AK256&gt;0,AK256*0.0588,0)</f>
        <v>0</v>
      </c>
      <c r="AY256" s="5">
        <f t="shared" si="78"/>
        <v>0</v>
      </c>
      <c r="AZ256" s="5">
        <f t="shared" si="79"/>
        <v>265.17399999999998</v>
      </c>
      <c r="BA256" s="7">
        <f t="shared" si="80"/>
        <v>-2.1286740715313721E-3</v>
      </c>
      <c r="BB256" s="62">
        <f t="shared" si="81"/>
        <v>15431</v>
      </c>
      <c r="BC256" s="28">
        <f t="shared" si="82"/>
        <v>-9.7197472865705493E-5</v>
      </c>
      <c r="BD256" s="32">
        <f t="shared" si="83"/>
        <v>2.2677741342408669E-2</v>
      </c>
      <c r="BE256" s="32">
        <f t="shared" si="84"/>
        <v>7.4795644692056502E-3</v>
      </c>
      <c r="BF256" s="35">
        <f t="shared" si="85"/>
        <v>0.96984269418838565</v>
      </c>
      <c r="BG256" s="36">
        <f t="shared" si="86"/>
        <v>1</v>
      </c>
      <c r="BH256" s="33">
        <f t="shared" si="87"/>
        <v>0</v>
      </c>
      <c r="BI256" s="33">
        <f t="shared" si="88"/>
        <v>0</v>
      </c>
      <c r="BJ256" s="63">
        <v>0</v>
      </c>
      <c r="BK256" s="63">
        <v>2.2000000000000002</v>
      </c>
      <c r="BL256" s="63">
        <v>0</v>
      </c>
      <c r="BM256" s="63">
        <v>0</v>
      </c>
      <c r="BN256" s="63">
        <v>0</v>
      </c>
      <c r="BO256" s="63">
        <v>0</v>
      </c>
      <c r="BP256" s="63">
        <v>0</v>
      </c>
      <c r="BQ256" s="63">
        <v>0</v>
      </c>
      <c r="BR256" s="63">
        <v>0</v>
      </c>
      <c r="BS256" s="63">
        <v>0</v>
      </c>
      <c r="BT256" s="63">
        <v>0</v>
      </c>
      <c r="BU256" s="63">
        <v>0</v>
      </c>
      <c r="BV256" s="63">
        <v>0</v>
      </c>
      <c r="BW256" s="63">
        <v>0</v>
      </c>
      <c r="BX256" s="63"/>
      <c r="BY256" s="63"/>
      <c r="BZ256" s="63"/>
      <c r="CA256" s="63"/>
      <c r="CB256" s="63"/>
      <c r="CC256" s="63"/>
      <c r="CD256" s="63"/>
      <c r="CE256" s="63"/>
      <c r="CF256" s="63"/>
      <c r="CG256" s="63"/>
      <c r="CH256" s="63"/>
      <c r="CI256" s="63"/>
      <c r="CJ256" s="63"/>
      <c r="CK256" s="63"/>
      <c r="CL256" s="63"/>
      <c r="CM256" s="63" t="s">
        <v>3820</v>
      </c>
      <c r="CN256" s="63"/>
      <c r="CO256" s="63" t="s">
        <v>3455</v>
      </c>
      <c r="CP256" s="66"/>
      <c r="CQ256" s="64">
        <v>39140</v>
      </c>
      <c r="CR256" s="78" t="s">
        <v>2043</v>
      </c>
      <c r="CS256" s="78" t="s">
        <v>6954</v>
      </c>
    </row>
    <row r="257" spans="1:97">
      <c r="A257" s="20" t="s">
        <v>3590</v>
      </c>
      <c r="B257" s="16" t="s">
        <v>480</v>
      </c>
      <c r="C257" s="19">
        <v>49015610</v>
      </c>
      <c r="D257" s="19" t="s">
        <v>3782</v>
      </c>
      <c r="E257" s="19" t="s">
        <v>1707</v>
      </c>
      <c r="G257" s="47"/>
      <c r="H257" s="47" t="s">
        <v>3800</v>
      </c>
      <c r="I257" s="47" t="s">
        <v>5444</v>
      </c>
      <c r="J257" s="47" t="s">
        <v>5476</v>
      </c>
      <c r="K257" s="23">
        <v>42.0687</v>
      </c>
      <c r="L257" s="23">
        <v>-108.7311</v>
      </c>
      <c r="N257" s="19" t="s">
        <v>1600</v>
      </c>
      <c r="P257" s="19" t="s">
        <v>7061</v>
      </c>
      <c r="Q257" s="55"/>
      <c r="R257" s="55"/>
      <c r="S257" s="55">
        <f t="shared" ref="S257:S272" si="97">V257-U257</f>
        <v>149</v>
      </c>
      <c r="T257" s="19"/>
      <c r="U257" s="55">
        <v>7237</v>
      </c>
      <c r="V257" s="55">
        <v>7386</v>
      </c>
      <c r="W257" s="55"/>
      <c r="X257" s="55"/>
      <c r="Y257" s="51" t="s">
        <v>3798</v>
      </c>
      <c r="Z257" s="40">
        <v>20467</v>
      </c>
      <c r="AA257" s="52">
        <v>7.5</v>
      </c>
      <c r="AB257" s="19" t="s">
        <v>3789</v>
      </c>
      <c r="AC257" s="19">
        <v>31</v>
      </c>
      <c r="AD257" s="19">
        <v>30</v>
      </c>
      <c r="AE257" s="19">
        <v>1464</v>
      </c>
      <c r="AF257" s="19">
        <v>-3</v>
      </c>
      <c r="AG257" s="19">
        <v>-3</v>
      </c>
      <c r="AH257" s="19">
        <v>309</v>
      </c>
      <c r="AI257" s="19">
        <v>3504</v>
      </c>
      <c r="AJ257" s="19"/>
      <c r="AK257" s="19"/>
      <c r="AL257" s="19">
        <v>72</v>
      </c>
      <c r="AM257" s="19">
        <v>3632</v>
      </c>
      <c r="AP257" s="17">
        <f t="shared" si="72"/>
        <v>1.5468999999999999</v>
      </c>
      <c r="AQ257" s="17">
        <f t="shared" si="73"/>
        <v>2.4687000000000001</v>
      </c>
      <c r="AR257" s="17">
        <f t="shared" si="95"/>
        <v>63.683999999999997</v>
      </c>
      <c r="AS257" s="17">
        <f t="shared" si="93"/>
        <v>0</v>
      </c>
      <c r="AT257" s="17">
        <f t="shared" si="75"/>
        <v>67.699600000000004</v>
      </c>
      <c r="AU257" s="5">
        <f t="shared" si="76"/>
        <v>8.7168899999999994</v>
      </c>
      <c r="AV257" s="5">
        <f t="shared" si="77"/>
        <v>57.430559999999993</v>
      </c>
      <c r="AW257" s="5"/>
      <c r="AX257" s="5"/>
      <c r="AY257" s="5">
        <f t="shared" si="78"/>
        <v>1.4990400000000002</v>
      </c>
      <c r="AZ257" s="5">
        <f t="shared" si="79"/>
        <v>67.646489999999986</v>
      </c>
      <c r="BA257" s="7">
        <f t="shared" si="80"/>
        <v>3.9240143546088384E-4</v>
      </c>
      <c r="BB257" s="62">
        <f t="shared" si="81"/>
        <v>5404</v>
      </c>
      <c r="BC257" s="6">
        <f t="shared" si="82"/>
        <v>0.19610447100486941</v>
      </c>
      <c r="BD257" s="32">
        <f t="shared" si="83"/>
        <v>2.2849470307062372E-2</v>
      </c>
      <c r="BE257" s="32">
        <f t="shared" si="84"/>
        <v>3.6465503488942327E-2</v>
      </c>
      <c r="BF257" s="35">
        <f t="shared" si="85"/>
        <v>0.94068502620399519</v>
      </c>
      <c r="BG257" s="33">
        <f t="shared" si="86"/>
        <v>0.12885945745300312</v>
      </c>
      <c r="BH257" s="36">
        <f t="shared" si="87"/>
        <v>0.84898063447194383</v>
      </c>
      <c r="BI257" s="33">
        <f t="shared" si="88"/>
        <v>2.2159908075053126E-2</v>
      </c>
      <c r="CM257" s="51" t="s">
        <v>3720</v>
      </c>
      <c r="CR257" s="78" t="s">
        <v>2043</v>
      </c>
      <c r="CS257" s="78" t="s">
        <v>6954</v>
      </c>
    </row>
    <row r="258" spans="1:97">
      <c r="A258" s="20" t="s">
        <v>3590</v>
      </c>
      <c r="B258" s="16" t="s">
        <v>6560</v>
      </c>
      <c r="C258" s="19">
        <v>49004039</v>
      </c>
      <c r="D258" s="19" t="s">
        <v>3782</v>
      </c>
      <c r="E258" s="19" t="s">
        <v>1707</v>
      </c>
      <c r="G258" s="47"/>
      <c r="H258" s="47" t="s">
        <v>7084</v>
      </c>
      <c r="I258" s="47" t="s">
        <v>5446</v>
      </c>
      <c r="J258" s="47" t="s">
        <v>5478</v>
      </c>
      <c r="K258" s="23">
        <v>42.231409999999997</v>
      </c>
      <c r="L258" s="23">
        <v>-108.08329000000001</v>
      </c>
      <c r="M258" s="61" t="s">
        <v>3197</v>
      </c>
      <c r="N258" s="19" t="s">
        <v>2368</v>
      </c>
      <c r="P258" s="19" t="s">
        <v>7061</v>
      </c>
      <c r="Q258" s="55"/>
      <c r="R258" s="55">
        <v>100</v>
      </c>
      <c r="S258" s="55">
        <f t="shared" si="97"/>
        <v>70</v>
      </c>
      <c r="T258" s="31" t="s">
        <v>2505</v>
      </c>
      <c r="U258" s="55">
        <v>2710</v>
      </c>
      <c r="V258" s="55">
        <v>2780</v>
      </c>
      <c r="W258" s="55">
        <v>9728</v>
      </c>
      <c r="X258" s="55"/>
      <c r="Y258" s="51" t="s">
        <v>3798</v>
      </c>
      <c r="Z258" s="40">
        <v>20558</v>
      </c>
      <c r="AA258" s="52">
        <v>8.3000001907348633</v>
      </c>
      <c r="AB258" s="19" t="s">
        <v>3789</v>
      </c>
      <c r="AC258" s="19">
        <v>5</v>
      </c>
      <c r="AD258" s="19">
        <v>2</v>
      </c>
      <c r="AE258" s="19">
        <v>563</v>
      </c>
      <c r="AF258" s="19">
        <v>-3</v>
      </c>
      <c r="AG258" s="19">
        <v>-3</v>
      </c>
      <c r="AH258" s="19">
        <v>16</v>
      </c>
      <c r="AI258" s="19">
        <v>1161</v>
      </c>
      <c r="AJ258" s="19"/>
      <c r="AK258" s="19"/>
      <c r="AL258" s="19">
        <v>165</v>
      </c>
      <c r="AM258" s="19">
        <v>1381</v>
      </c>
      <c r="AP258" s="17">
        <f t="shared" si="72"/>
        <v>0.2495</v>
      </c>
      <c r="AQ258" s="17">
        <f t="shared" si="73"/>
        <v>0.16458</v>
      </c>
      <c r="AR258" s="17">
        <f t="shared" si="95"/>
        <v>24.490499999999997</v>
      </c>
      <c r="AS258" s="17">
        <f t="shared" si="93"/>
        <v>0</v>
      </c>
      <c r="AT258" s="17">
        <f t="shared" si="75"/>
        <v>24.904579999999996</v>
      </c>
      <c r="AU258" s="5">
        <f t="shared" si="76"/>
        <v>0.45135999999999998</v>
      </c>
      <c r="AV258" s="5">
        <f t="shared" si="77"/>
        <v>19.028789999999997</v>
      </c>
      <c r="AW258" s="5"/>
      <c r="AX258" s="5"/>
      <c r="AY258" s="5">
        <f t="shared" si="78"/>
        <v>3.4353000000000002</v>
      </c>
      <c r="AZ258" s="5">
        <f t="shared" si="79"/>
        <v>22.91545</v>
      </c>
      <c r="BA258" s="7">
        <f t="shared" si="80"/>
        <v>4.1596167965599271E-2</v>
      </c>
      <c r="BB258" s="62">
        <f t="shared" si="81"/>
        <v>1906</v>
      </c>
      <c r="BC258" s="6">
        <f t="shared" si="82"/>
        <v>0.15972010952236082</v>
      </c>
      <c r="BD258" s="32">
        <f t="shared" si="83"/>
        <v>1.0018237609307205E-2</v>
      </c>
      <c r="BE258" s="32">
        <f t="shared" si="84"/>
        <v>6.6084230290171537E-3</v>
      </c>
      <c r="BF258" s="35">
        <f t="shared" si="85"/>
        <v>0.9833733393616757</v>
      </c>
      <c r="BG258" s="33">
        <f t="shared" si="86"/>
        <v>1.969675480952807E-2</v>
      </c>
      <c r="BH258" s="36">
        <f t="shared" si="87"/>
        <v>0.83039128622828695</v>
      </c>
      <c r="BI258" s="33">
        <f t="shared" si="88"/>
        <v>0.1499119589621849</v>
      </c>
      <c r="CM258" s="51" t="s">
        <v>3815</v>
      </c>
      <c r="CR258" s="78" t="s">
        <v>2043</v>
      </c>
      <c r="CS258" s="78" t="s">
        <v>6954</v>
      </c>
    </row>
    <row r="259" spans="1:97">
      <c r="A259" s="20" t="s">
        <v>3590</v>
      </c>
      <c r="B259" s="16" t="s">
        <v>6560</v>
      </c>
      <c r="C259" s="19">
        <v>49004036</v>
      </c>
      <c r="D259" s="19" t="s">
        <v>3782</v>
      </c>
      <c r="E259" s="19" t="s">
        <v>1707</v>
      </c>
      <c r="G259" s="47"/>
      <c r="H259" s="47" t="s">
        <v>7084</v>
      </c>
      <c r="I259" s="47" t="s">
        <v>5446</v>
      </c>
      <c r="J259" s="47" t="s">
        <v>5478</v>
      </c>
      <c r="K259" s="23">
        <v>42.231409999999997</v>
      </c>
      <c r="L259" s="23">
        <v>-108.08329000000001</v>
      </c>
      <c r="M259" s="61" t="s">
        <v>3197</v>
      </c>
      <c r="N259" s="19" t="s">
        <v>2368</v>
      </c>
      <c r="P259" s="19" t="s">
        <v>7061</v>
      </c>
      <c r="Q259" s="55">
        <v>100</v>
      </c>
      <c r="R259" s="55">
        <v>756</v>
      </c>
      <c r="S259" s="55">
        <f t="shared" si="97"/>
        <v>25</v>
      </c>
      <c r="T259" s="19"/>
      <c r="U259" s="55">
        <v>2880</v>
      </c>
      <c r="V259" s="55">
        <v>2905</v>
      </c>
      <c r="W259" s="55">
        <v>9728</v>
      </c>
      <c r="X259" s="55"/>
      <c r="Y259" s="51" t="s">
        <v>3798</v>
      </c>
      <c r="Z259" s="40">
        <v>20558</v>
      </c>
      <c r="AA259" s="52">
        <v>7.8000001907348633</v>
      </c>
      <c r="AB259" s="19" t="s">
        <v>3789</v>
      </c>
      <c r="AC259" s="19">
        <v>7</v>
      </c>
      <c r="AD259" s="19">
        <v>3</v>
      </c>
      <c r="AE259" s="19">
        <v>492</v>
      </c>
      <c r="AF259" s="19">
        <v>-3</v>
      </c>
      <c r="AG259" s="19">
        <v>-3</v>
      </c>
      <c r="AH259" s="19">
        <v>22</v>
      </c>
      <c r="AI259" s="19">
        <v>1281</v>
      </c>
      <c r="AJ259" s="19"/>
      <c r="AK259" s="19"/>
      <c r="AL259" s="19">
        <v>19</v>
      </c>
      <c r="AM259" s="19">
        <v>1174</v>
      </c>
      <c r="AP259" s="17">
        <f t="shared" ref="AP259:AP322" si="98">IF(AC259&gt;0,AC259*0.0499,0)</f>
        <v>0.3493</v>
      </c>
      <c r="AQ259" s="17">
        <f t="shared" ref="AQ259:AQ322" si="99">IF(AD259&gt;0,AD259*0.08229,0)</f>
        <v>0.24687000000000001</v>
      </c>
      <c r="AR259" s="17">
        <f t="shared" si="95"/>
        <v>21.401999999999997</v>
      </c>
      <c r="AS259" s="17">
        <f t="shared" si="93"/>
        <v>0</v>
      </c>
      <c r="AT259" s="17">
        <f t="shared" ref="AT259:AT322" si="100">SUM(AP259:AS259)</f>
        <v>21.998169999999998</v>
      </c>
      <c r="AU259" s="5">
        <f t="shared" ref="AU259:AU322" si="101">IF(AH259&gt;0,AH259*0.02821,0)</f>
        <v>0.62061999999999995</v>
      </c>
      <c r="AV259" s="5">
        <f t="shared" ref="AV259:AV322" si="102">IF(AI259&gt;0,AI259*0.01639,0)</f>
        <v>20.995589999999996</v>
      </c>
      <c r="AW259" s="5"/>
      <c r="AX259" s="5"/>
      <c r="AY259" s="5">
        <f t="shared" ref="AY259:AY322" si="103">IF(AL259&gt;0,AL259*0.02082,0)</f>
        <v>0.39558000000000004</v>
      </c>
      <c r="AZ259" s="5">
        <f t="shared" ref="AZ259:AZ322" si="104">SUM(AU259:AY259)</f>
        <v>22.011789999999994</v>
      </c>
      <c r="BA259" s="7">
        <f t="shared" ref="BA259:BA322" si="105">(AT259-AZ259)/(AT259+AZ259)</f>
        <v>-3.0947540056832523E-4</v>
      </c>
      <c r="BB259" s="62">
        <f t="shared" ref="BB259:BB322" si="106">SUM(AC259:AL259)</f>
        <v>1818</v>
      </c>
      <c r="BC259" s="6">
        <f t="shared" ref="BC259:BC322" si="107">(BB259-AM259)/(BB259+AM259)</f>
        <v>0.21524064171122995</v>
      </c>
      <c r="BD259" s="32">
        <f t="shared" ref="BD259:BD322" si="108">AP259/AT259</f>
        <v>1.5878593537553352E-2</v>
      </c>
      <c r="BE259" s="32">
        <f t="shared" ref="BE259:BE322" si="109">AQ259/AT259</f>
        <v>1.1222297127442875E-2</v>
      </c>
      <c r="BF259" s="35">
        <f t="shared" ref="BF259:BF322" si="110">(AR259+AS259)/AT259</f>
        <v>0.97289910933500379</v>
      </c>
      <c r="BG259" s="33">
        <f t="shared" ref="BG259:BG322" si="111">AU259/AZ259</f>
        <v>2.8194890102077118E-2</v>
      </c>
      <c r="BH259" s="36">
        <f t="shared" ref="BH259:BH322" si="112">AV259/AZ259</f>
        <v>0.95383383177833347</v>
      </c>
      <c r="BI259" s="33">
        <f t="shared" ref="BI259:BI322" si="113">AY259/AZ259</f>
        <v>1.7971278119589554E-2</v>
      </c>
      <c r="CM259" s="51" t="s">
        <v>3824</v>
      </c>
      <c r="CR259" s="78" t="s">
        <v>2043</v>
      </c>
      <c r="CS259" s="78" t="s">
        <v>6954</v>
      </c>
    </row>
    <row r="260" spans="1:97">
      <c r="A260" s="20" t="s">
        <v>3590</v>
      </c>
      <c r="B260" s="16" t="s">
        <v>6561</v>
      </c>
      <c r="C260" s="19">
        <v>49003340</v>
      </c>
      <c r="D260" s="19" t="s">
        <v>3782</v>
      </c>
      <c r="E260" s="19" t="s">
        <v>1707</v>
      </c>
      <c r="F260" s="19" t="s">
        <v>2528</v>
      </c>
      <c r="G260" s="47"/>
      <c r="H260" s="47" t="s">
        <v>3811</v>
      </c>
      <c r="I260" s="47" t="s">
        <v>5446</v>
      </c>
      <c r="J260" s="47" t="s">
        <v>5477</v>
      </c>
      <c r="K260" s="23">
        <v>42.206479999999999</v>
      </c>
      <c r="L260" s="23">
        <v>-108.16125</v>
      </c>
      <c r="M260" s="61" t="s">
        <v>2350</v>
      </c>
      <c r="N260" s="19" t="s">
        <v>1605</v>
      </c>
      <c r="P260" s="19" t="s">
        <v>7061</v>
      </c>
      <c r="Q260" s="55"/>
      <c r="R260" s="55"/>
      <c r="S260" s="55">
        <f t="shared" si="97"/>
        <v>107</v>
      </c>
      <c r="T260" s="31" t="s">
        <v>2505</v>
      </c>
      <c r="U260" s="55">
        <v>5843</v>
      </c>
      <c r="V260" s="55">
        <v>5950</v>
      </c>
      <c r="W260" s="55">
        <v>8989</v>
      </c>
      <c r="X260" s="55"/>
      <c r="Y260" s="51" t="s">
        <v>3798</v>
      </c>
      <c r="Z260" s="40">
        <v>22685</v>
      </c>
      <c r="AA260" s="52">
        <v>8.1000003814697266</v>
      </c>
      <c r="AB260" s="19" t="s">
        <v>3789</v>
      </c>
      <c r="AC260" s="19">
        <v>28</v>
      </c>
      <c r="AD260" s="19">
        <v>2</v>
      </c>
      <c r="AE260" s="19">
        <v>1207</v>
      </c>
      <c r="AF260" s="19">
        <v>-3</v>
      </c>
      <c r="AG260" s="19">
        <v>-3</v>
      </c>
      <c r="AH260" s="19">
        <v>530</v>
      </c>
      <c r="AI260" s="19">
        <v>1696</v>
      </c>
      <c r="AJ260" s="19"/>
      <c r="AK260" s="19"/>
      <c r="AL260" s="19">
        <v>370</v>
      </c>
      <c r="AM260" s="19">
        <v>3080</v>
      </c>
      <c r="AP260" s="17">
        <f t="shared" si="98"/>
        <v>1.3972</v>
      </c>
      <c r="AQ260" s="17">
        <f t="shared" si="99"/>
        <v>0.16458</v>
      </c>
      <c r="AR260" s="17">
        <f t="shared" si="95"/>
        <v>52.504499999999993</v>
      </c>
      <c r="AS260" s="17">
        <f t="shared" si="93"/>
        <v>0</v>
      </c>
      <c r="AT260" s="17">
        <f t="shared" si="100"/>
        <v>54.066279999999992</v>
      </c>
      <c r="AU260" s="5">
        <f t="shared" si="101"/>
        <v>14.9513</v>
      </c>
      <c r="AV260" s="5">
        <f t="shared" si="102"/>
        <v>27.797439999999998</v>
      </c>
      <c r="AW260" s="5"/>
      <c r="AX260" s="5"/>
      <c r="AY260" s="5">
        <f t="shared" si="103"/>
        <v>7.7034000000000002</v>
      </c>
      <c r="AZ260" s="5">
        <f t="shared" si="104"/>
        <v>50.45214</v>
      </c>
      <c r="BA260" s="7">
        <f t="shared" si="105"/>
        <v>3.457897660527199E-2</v>
      </c>
      <c r="BB260" s="62">
        <f t="shared" si="106"/>
        <v>3827</v>
      </c>
      <c r="BC260" s="6">
        <f t="shared" si="107"/>
        <v>0.10815115100622556</v>
      </c>
      <c r="BD260" s="32">
        <f t="shared" si="108"/>
        <v>2.5842354976151498E-2</v>
      </c>
      <c r="BE260" s="32">
        <f t="shared" si="109"/>
        <v>3.0440414986938258E-3</v>
      </c>
      <c r="BF260" s="35">
        <f t="shared" si="110"/>
        <v>0.97111360352515474</v>
      </c>
      <c r="BG260" s="33">
        <f t="shared" si="111"/>
        <v>0.29634620057741851</v>
      </c>
      <c r="BH260" s="37">
        <f t="shared" si="112"/>
        <v>0.55096651995336565</v>
      </c>
      <c r="BI260" s="33">
        <f t="shared" si="113"/>
        <v>0.15268727946921579</v>
      </c>
      <c r="CM260" s="51" t="s">
        <v>2351</v>
      </c>
      <c r="CR260" s="78" t="s">
        <v>2043</v>
      </c>
      <c r="CS260" s="78" t="s">
        <v>6954</v>
      </c>
    </row>
    <row r="261" spans="1:97">
      <c r="A261" s="20" t="s">
        <v>3590</v>
      </c>
      <c r="B261" s="16" t="s">
        <v>1166</v>
      </c>
      <c r="C261" s="19">
        <v>49009257</v>
      </c>
      <c r="D261" s="19" t="s">
        <v>3782</v>
      </c>
      <c r="E261" s="19" t="s">
        <v>1707</v>
      </c>
      <c r="F261" s="19" t="s">
        <v>3245</v>
      </c>
      <c r="G261" s="47"/>
      <c r="H261" s="47" t="s">
        <v>3838</v>
      </c>
      <c r="I261" s="47" t="s">
        <v>5443</v>
      </c>
      <c r="J261" s="47" t="s">
        <v>5473</v>
      </c>
      <c r="K261" s="23">
        <v>41.963810000000002</v>
      </c>
      <c r="L261" s="23">
        <v>-109.82769</v>
      </c>
      <c r="M261" s="61" t="s">
        <v>3246</v>
      </c>
      <c r="N261" s="19" t="s">
        <v>3247</v>
      </c>
      <c r="P261" s="19" t="s">
        <v>7061</v>
      </c>
      <c r="Q261" s="55">
        <v>1405</v>
      </c>
      <c r="R261" s="55">
        <v>1702</v>
      </c>
      <c r="S261" s="55">
        <f t="shared" si="97"/>
        <v>38</v>
      </c>
      <c r="T261" s="19"/>
      <c r="U261" s="55">
        <v>4585</v>
      </c>
      <c r="V261" s="55">
        <v>4623</v>
      </c>
      <c r="W261" s="55"/>
      <c r="X261" s="55"/>
      <c r="Y261" s="51" t="s">
        <v>3798</v>
      </c>
      <c r="AA261" s="52">
        <v>7.1999998092651367</v>
      </c>
      <c r="AB261" s="19" t="s">
        <v>3837</v>
      </c>
      <c r="AC261" s="19">
        <v>439</v>
      </c>
      <c r="AD261" s="19">
        <v>92</v>
      </c>
      <c r="AE261" s="19">
        <v>4564</v>
      </c>
      <c r="AF261" s="19">
        <v>-3</v>
      </c>
      <c r="AG261" s="19">
        <v>-3</v>
      </c>
      <c r="AH261" s="19">
        <v>8000</v>
      </c>
      <c r="AI261" s="19">
        <v>134</v>
      </c>
      <c r="AJ261" s="19"/>
      <c r="AK261" s="19"/>
      <c r="AL261" s="19">
        <v>10</v>
      </c>
      <c r="AM261" s="19">
        <v>13171</v>
      </c>
      <c r="AP261" s="17">
        <f t="shared" si="98"/>
        <v>21.906099999999999</v>
      </c>
      <c r="AQ261" s="17">
        <f t="shared" si="99"/>
        <v>7.5706800000000003</v>
      </c>
      <c r="AR261" s="17">
        <f t="shared" si="95"/>
        <v>198.53399999999999</v>
      </c>
      <c r="AS261" s="17">
        <f t="shared" si="93"/>
        <v>0</v>
      </c>
      <c r="AT261" s="17">
        <f t="shared" si="100"/>
        <v>228.01077999999998</v>
      </c>
      <c r="AU261" s="5">
        <f t="shared" si="101"/>
        <v>225.67999999999998</v>
      </c>
      <c r="AV261" s="5">
        <f t="shared" si="102"/>
        <v>2.1962599999999997</v>
      </c>
      <c r="AW261" s="5"/>
      <c r="AX261" s="5"/>
      <c r="AY261" s="5">
        <f t="shared" si="103"/>
        <v>0.20820000000000002</v>
      </c>
      <c r="AZ261" s="5">
        <f t="shared" si="104"/>
        <v>228.08445999999998</v>
      </c>
      <c r="BA261" s="7">
        <f t="shared" si="105"/>
        <v>-1.6154520709314127E-4</v>
      </c>
      <c r="BB261" s="62">
        <f t="shared" si="106"/>
        <v>13233</v>
      </c>
      <c r="BC261" s="6">
        <f t="shared" si="107"/>
        <v>2.3481290713528251E-3</v>
      </c>
      <c r="BD261" s="32">
        <f t="shared" si="108"/>
        <v>9.6074843478891656E-2</v>
      </c>
      <c r="BE261" s="32">
        <f t="shared" si="109"/>
        <v>3.3203166973070311E-2</v>
      </c>
      <c r="BF261" s="35">
        <f t="shared" si="110"/>
        <v>0.87072198954803803</v>
      </c>
      <c r="BG261" s="36">
        <f t="shared" si="111"/>
        <v>0.98945802796034421</v>
      </c>
      <c r="BH261" s="33">
        <f t="shared" si="112"/>
        <v>9.6291522885864293E-3</v>
      </c>
      <c r="BI261" s="33">
        <f t="shared" si="113"/>
        <v>9.1281975106940669E-4</v>
      </c>
      <c r="CM261" s="51" t="s">
        <v>1823</v>
      </c>
      <c r="CR261" s="78" t="s">
        <v>2038</v>
      </c>
      <c r="CS261" s="78" t="s">
        <v>2038</v>
      </c>
    </row>
    <row r="262" spans="1:97">
      <c r="A262" s="20" t="s">
        <v>3590</v>
      </c>
      <c r="B262" s="16" t="s">
        <v>466</v>
      </c>
      <c r="C262" s="19">
        <v>49005805</v>
      </c>
      <c r="D262" s="19" t="s">
        <v>3782</v>
      </c>
      <c r="E262" s="19" t="s">
        <v>1707</v>
      </c>
      <c r="F262" s="19" t="s">
        <v>2528</v>
      </c>
      <c r="G262" s="47"/>
      <c r="H262" s="47" t="s">
        <v>4890</v>
      </c>
      <c r="I262" s="47" t="s">
        <v>5444</v>
      </c>
      <c r="J262" s="47" t="s">
        <v>5469</v>
      </c>
      <c r="K262" s="23">
        <v>42.066949999999999</v>
      </c>
      <c r="L262" s="23">
        <v>-110.0278</v>
      </c>
      <c r="M262" s="61" t="s">
        <v>4461</v>
      </c>
      <c r="N262" s="19" t="s">
        <v>2432</v>
      </c>
      <c r="P262" s="19" t="s">
        <v>7061</v>
      </c>
      <c r="Q262" s="55"/>
      <c r="R262" s="55"/>
      <c r="S262" s="55">
        <f t="shared" si="97"/>
        <v>75</v>
      </c>
      <c r="T262" s="19"/>
      <c r="U262" s="55">
        <v>3725</v>
      </c>
      <c r="V262" s="55">
        <v>3800</v>
      </c>
      <c r="W262" s="55">
        <v>6170</v>
      </c>
      <c r="X262" s="55"/>
      <c r="Y262" s="51" t="s">
        <v>3798</v>
      </c>
      <c r="AA262" s="52">
        <v>7.5999999046325684</v>
      </c>
      <c r="AB262" s="19" t="s">
        <v>3789</v>
      </c>
      <c r="AC262" s="19">
        <v>120</v>
      </c>
      <c r="AD262" s="19">
        <v>27</v>
      </c>
      <c r="AE262" s="19">
        <v>2851</v>
      </c>
      <c r="AF262" s="19">
        <v>-3</v>
      </c>
      <c r="AG262" s="19">
        <v>-3</v>
      </c>
      <c r="AH262" s="19">
        <v>4540</v>
      </c>
      <c r="AI262" s="19">
        <v>232</v>
      </c>
      <c r="AJ262" s="19"/>
      <c r="AK262" s="19"/>
      <c r="AL262" s="19">
        <v>18</v>
      </c>
      <c r="AM262" s="19">
        <v>7670</v>
      </c>
      <c r="AP262" s="17">
        <f t="shared" si="98"/>
        <v>5.9879999999999995</v>
      </c>
      <c r="AQ262" s="17">
        <f t="shared" si="99"/>
        <v>2.2218300000000002</v>
      </c>
      <c r="AR262" s="17">
        <f t="shared" si="95"/>
        <v>124.01849999999999</v>
      </c>
      <c r="AS262" s="17">
        <f t="shared" si="93"/>
        <v>0</v>
      </c>
      <c r="AT262" s="17">
        <f t="shared" si="100"/>
        <v>132.22833</v>
      </c>
      <c r="AU262" s="5">
        <f t="shared" si="101"/>
        <v>128.07339999999999</v>
      </c>
      <c r="AV262" s="5">
        <f t="shared" si="102"/>
        <v>3.8024799999999996</v>
      </c>
      <c r="AW262" s="5"/>
      <c r="AX262" s="5"/>
      <c r="AY262" s="5">
        <f t="shared" si="103"/>
        <v>0.37476000000000004</v>
      </c>
      <c r="AZ262" s="5">
        <f t="shared" si="104"/>
        <v>132.25064</v>
      </c>
      <c r="BA262" s="7">
        <f t="shared" si="105"/>
        <v>-8.4354532989917852E-5</v>
      </c>
      <c r="BB262" s="62">
        <f t="shared" si="106"/>
        <v>7782</v>
      </c>
      <c r="BC262" s="6">
        <f t="shared" si="107"/>
        <v>7.2482526533782033E-3</v>
      </c>
      <c r="BD262" s="32">
        <f t="shared" si="108"/>
        <v>4.5285303081419842E-2</v>
      </c>
      <c r="BE262" s="32">
        <f t="shared" si="109"/>
        <v>1.6802980117800778E-2</v>
      </c>
      <c r="BF262" s="35">
        <f t="shared" si="110"/>
        <v>0.93791171680077934</v>
      </c>
      <c r="BG262" s="36">
        <f t="shared" si="111"/>
        <v>0.9684142171259057</v>
      </c>
      <c r="BH262" s="33">
        <f t="shared" si="112"/>
        <v>2.8752072579762183E-2</v>
      </c>
      <c r="BI262" s="33">
        <f t="shared" si="113"/>
        <v>2.833710294332035E-3</v>
      </c>
      <c r="CM262" s="51" t="s">
        <v>3815</v>
      </c>
      <c r="CR262" s="78" t="s">
        <v>2038</v>
      </c>
      <c r="CS262" s="78" t="s">
        <v>2038</v>
      </c>
    </row>
    <row r="263" spans="1:97">
      <c r="A263" s="20" t="s">
        <v>3590</v>
      </c>
      <c r="B263" s="16" t="s">
        <v>1167</v>
      </c>
      <c r="C263" s="19">
        <v>49008296</v>
      </c>
      <c r="D263" s="19" t="s">
        <v>3782</v>
      </c>
      <c r="E263" s="19" t="s">
        <v>1707</v>
      </c>
      <c r="G263" s="47"/>
      <c r="H263" s="47" t="s">
        <v>4441</v>
      </c>
      <c r="I263" s="47" t="s">
        <v>5445</v>
      </c>
      <c r="J263" s="47" t="s">
        <v>5486</v>
      </c>
      <c r="K263" s="23">
        <v>42.142539999999997</v>
      </c>
      <c r="L263" s="23">
        <v>-109.33693</v>
      </c>
      <c r="M263" s="61" t="s">
        <v>1708</v>
      </c>
      <c r="N263" s="19" t="s">
        <v>1709</v>
      </c>
      <c r="P263" s="19" t="s">
        <v>7061</v>
      </c>
      <c r="Q263" s="55"/>
      <c r="R263" s="55">
        <v>1596</v>
      </c>
      <c r="S263" s="55">
        <f t="shared" si="97"/>
        <v>40</v>
      </c>
      <c r="T263" s="31" t="s">
        <v>2505</v>
      </c>
      <c r="U263" s="55">
        <v>4803</v>
      </c>
      <c r="V263" s="55">
        <v>4843</v>
      </c>
      <c r="W263" s="55">
        <v>8441</v>
      </c>
      <c r="X263" s="55"/>
      <c r="Y263" s="51" t="s">
        <v>3798</v>
      </c>
      <c r="Z263" s="40">
        <v>23316</v>
      </c>
      <c r="AA263" s="52">
        <v>7.3000001907348633</v>
      </c>
      <c r="AB263" s="19" t="s">
        <v>3789</v>
      </c>
      <c r="AC263" s="19">
        <v>1449</v>
      </c>
      <c r="AD263" s="19">
        <v>276</v>
      </c>
      <c r="AE263" s="19">
        <v>9589</v>
      </c>
      <c r="AF263" s="19">
        <v>-3</v>
      </c>
      <c r="AG263" s="19">
        <v>-3</v>
      </c>
      <c r="AH263" s="19">
        <v>18072</v>
      </c>
      <c r="AI263" s="19">
        <v>130</v>
      </c>
      <c r="AJ263" s="19"/>
      <c r="AK263" s="19"/>
      <c r="AL263" s="19">
        <v>6</v>
      </c>
      <c r="AM263" s="19">
        <v>29522</v>
      </c>
      <c r="AP263" s="17">
        <f t="shared" si="98"/>
        <v>72.305099999999996</v>
      </c>
      <c r="AQ263" s="17">
        <f t="shared" si="99"/>
        <v>22.712040000000002</v>
      </c>
      <c r="AR263" s="17">
        <f t="shared" si="95"/>
        <v>417.12149999999997</v>
      </c>
      <c r="AS263" s="17">
        <f t="shared" si="93"/>
        <v>0</v>
      </c>
      <c r="AT263" s="17">
        <f t="shared" si="100"/>
        <v>512.13864000000001</v>
      </c>
      <c r="AU263" s="5">
        <f t="shared" si="101"/>
        <v>509.81111999999996</v>
      </c>
      <c r="AV263" s="5">
        <f t="shared" si="102"/>
        <v>2.1306999999999996</v>
      </c>
      <c r="AW263" s="5"/>
      <c r="AX263" s="5"/>
      <c r="AY263" s="5">
        <f t="shared" si="103"/>
        <v>0.12492</v>
      </c>
      <c r="AZ263" s="5">
        <f t="shared" si="104"/>
        <v>512.06673999999998</v>
      </c>
      <c r="BA263" s="7">
        <f t="shared" si="105"/>
        <v>7.0200763835108769E-5</v>
      </c>
      <c r="BB263" s="62">
        <f t="shared" si="106"/>
        <v>29516</v>
      </c>
      <c r="BC263" s="6">
        <f t="shared" si="107"/>
        <v>-1.0162945899251329E-4</v>
      </c>
      <c r="BD263" s="32">
        <f t="shared" si="108"/>
        <v>0.14118266881795913</v>
      </c>
      <c r="BE263" s="32">
        <f t="shared" si="109"/>
        <v>4.4347444668498361E-2</v>
      </c>
      <c r="BF263" s="35">
        <f t="shared" si="110"/>
        <v>0.81446988651354246</v>
      </c>
      <c r="BG263" s="36">
        <f t="shared" si="111"/>
        <v>0.99559506637748041</v>
      </c>
      <c r="BH263" s="33">
        <f t="shared" si="112"/>
        <v>4.1609810471189747E-3</v>
      </c>
      <c r="BI263" s="33">
        <f t="shared" si="113"/>
        <v>2.4395257540062065E-4</v>
      </c>
      <c r="CM263" s="51" t="s">
        <v>1739</v>
      </c>
      <c r="CR263" s="78" t="s">
        <v>2038</v>
      </c>
      <c r="CS263" s="78" t="s">
        <v>2038</v>
      </c>
    </row>
    <row r="264" spans="1:97">
      <c r="A264" s="20" t="s">
        <v>3590</v>
      </c>
      <c r="B264" s="16" t="s">
        <v>1167</v>
      </c>
      <c r="C264" s="19">
        <v>49008300</v>
      </c>
      <c r="D264" s="19" t="s">
        <v>3782</v>
      </c>
      <c r="E264" s="19" t="s">
        <v>1707</v>
      </c>
      <c r="G264" s="47"/>
      <c r="H264" s="47" t="s">
        <v>4441</v>
      </c>
      <c r="I264" s="47" t="s">
        <v>5445</v>
      </c>
      <c r="J264" s="47" t="s">
        <v>5486</v>
      </c>
      <c r="K264" s="23">
        <v>42.142539999999997</v>
      </c>
      <c r="L264" s="23">
        <v>-109.33693</v>
      </c>
      <c r="M264" s="61" t="s">
        <v>1708</v>
      </c>
      <c r="N264" s="19" t="s">
        <v>1709</v>
      </c>
      <c r="P264" s="19" t="s">
        <v>7061</v>
      </c>
      <c r="Q264" s="55">
        <v>1596</v>
      </c>
      <c r="R264" s="55">
        <v>-43</v>
      </c>
      <c r="S264" s="55">
        <f t="shared" si="97"/>
        <v>45</v>
      </c>
      <c r="T264" s="31" t="s">
        <v>2514</v>
      </c>
      <c r="U264" s="55">
        <v>6439</v>
      </c>
      <c r="V264" s="55">
        <v>6484</v>
      </c>
      <c r="W264" s="55">
        <v>8441</v>
      </c>
      <c r="X264" s="55"/>
      <c r="Y264" s="51" t="s">
        <v>3798</v>
      </c>
      <c r="Z264" s="40">
        <v>23323</v>
      </c>
      <c r="AA264" s="52">
        <v>7.4000000953674316</v>
      </c>
      <c r="AB264" s="19" t="s">
        <v>3789</v>
      </c>
      <c r="AC264" s="19">
        <v>850</v>
      </c>
      <c r="AD264" s="19">
        <v>239</v>
      </c>
      <c r="AE264" s="19">
        <v>11007</v>
      </c>
      <c r="AF264" s="19">
        <v>-3</v>
      </c>
      <c r="AG264" s="19">
        <v>-3</v>
      </c>
      <c r="AH264" s="19">
        <v>18805</v>
      </c>
      <c r="AI264" s="19">
        <v>613</v>
      </c>
      <c r="AJ264" s="19"/>
      <c r="AK264" s="19"/>
      <c r="AL264" s="19">
        <v>0</v>
      </c>
      <c r="AM264" s="19">
        <v>31514</v>
      </c>
      <c r="AP264" s="17">
        <f t="shared" si="98"/>
        <v>42.414999999999999</v>
      </c>
      <c r="AQ264" s="17">
        <f t="shared" si="99"/>
        <v>19.667310000000001</v>
      </c>
      <c r="AR264" s="17">
        <f t="shared" si="95"/>
        <v>478.80449999999996</v>
      </c>
      <c r="AS264" s="17">
        <f t="shared" si="93"/>
        <v>0</v>
      </c>
      <c r="AT264" s="17">
        <f t="shared" si="100"/>
        <v>540.88680999999997</v>
      </c>
      <c r="AU264" s="5">
        <f t="shared" si="101"/>
        <v>530.48905000000002</v>
      </c>
      <c r="AV264" s="5">
        <f t="shared" si="102"/>
        <v>10.04707</v>
      </c>
      <c r="AW264" s="5"/>
      <c r="AX264" s="5"/>
      <c r="AY264" s="5">
        <f t="shared" si="103"/>
        <v>0</v>
      </c>
      <c r="AZ264" s="5">
        <f t="shared" si="104"/>
        <v>540.53611999999998</v>
      </c>
      <c r="BA264" s="7">
        <f t="shared" si="105"/>
        <v>3.2428570753533582E-4</v>
      </c>
      <c r="BB264" s="62">
        <f t="shared" si="106"/>
        <v>31508</v>
      </c>
      <c r="BC264" s="6">
        <f t="shared" si="107"/>
        <v>-9.5204849100314181E-5</v>
      </c>
      <c r="BD264" s="32">
        <f t="shared" si="108"/>
        <v>7.8417515856968309E-2</v>
      </c>
      <c r="BE264" s="32">
        <f t="shared" si="109"/>
        <v>3.636123055025136E-2</v>
      </c>
      <c r="BF264" s="35">
        <f t="shared" si="110"/>
        <v>0.88522125359278037</v>
      </c>
      <c r="BG264" s="36">
        <f t="shared" si="111"/>
        <v>0.9814127684936208</v>
      </c>
      <c r="BH264" s="33">
        <f t="shared" si="112"/>
        <v>1.8587231506379261E-2</v>
      </c>
      <c r="BI264" s="33">
        <f t="shared" si="113"/>
        <v>0</v>
      </c>
      <c r="CM264" s="51" t="s">
        <v>5031</v>
      </c>
      <c r="CR264" s="78" t="s">
        <v>2038</v>
      </c>
      <c r="CS264" s="78" t="s">
        <v>2038</v>
      </c>
    </row>
    <row r="265" spans="1:97">
      <c r="A265" s="20" t="s">
        <v>3590</v>
      </c>
      <c r="B265" s="16" t="s">
        <v>429</v>
      </c>
      <c r="C265" s="19">
        <v>49003496</v>
      </c>
      <c r="D265" s="19" t="s">
        <v>3782</v>
      </c>
      <c r="E265" s="19" t="s">
        <v>1707</v>
      </c>
      <c r="F265" s="19" t="s">
        <v>2528</v>
      </c>
      <c r="G265" s="47"/>
      <c r="H265" s="47" t="s">
        <v>5226</v>
      </c>
      <c r="I265" s="47" t="s">
        <v>5445</v>
      </c>
      <c r="J265" s="47" t="s">
        <v>5473</v>
      </c>
      <c r="K265" s="23">
        <v>42.156080000000003</v>
      </c>
      <c r="L265" s="23">
        <v>-109.97033999999999</v>
      </c>
      <c r="M265" s="61" t="s">
        <v>2356</v>
      </c>
      <c r="N265" s="19" t="s">
        <v>2357</v>
      </c>
      <c r="P265" s="19" t="s">
        <v>7061</v>
      </c>
      <c r="Q265" s="55"/>
      <c r="R265" s="55">
        <v>242</v>
      </c>
      <c r="S265" s="55">
        <f t="shared" si="97"/>
        <v>70</v>
      </c>
      <c r="T265" s="19"/>
      <c r="U265" s="55">
        <v>4190</v>
      </c>
      <c r="V265" s="55">
        <v>4260</v>
      </c>
      <c r="W265" s="55">
        <v>9834</v>
      </c>
      <c r="X265" s="55"/>
      <c r="Y265" s="51" t="s">
        <v>3798</v>
      </c>
      <c r="AA265" s="52">
        <v>7.5999999046325684</v>
      </c>
      <c r="AB265" s="19" t="s">
        <v>3837</v>
      </c>
      <c r="AC265" s="19">
        <v>186</v>
      </c>
      <c r="AD265" s="19">
        <v>42</v>
      </c>
      <c r="AE265" s="19">
        <v>4346</v>
      </c>
      <c r="AF265" s="19">
        <v>-3</v>
      </c>
      <c r="AG265" s="19">
        <v>-3</v>
      </c>
      <c r="AH265" s="19">
        <v>6900</v>
      </c>
      <c r="AI265" s="19">
        <v>378</v>
      </c>
      <c r="AJ265" s="19"/>
      <c r="AK265" s="19"/>
      <c r="AL265" s="19">
        <v>47</v>
      </c>
      <c r="AM265" s="19">
        <v>11707</v>
      </c>
      <c r="AP265" s="17">
        <f t="shared" si="98"/>
        <v>9.2813999999999997</v>
      </c>
      <c r="AQ265" s="17">
        <f t="shared" si="99"/>
        <v>3.4561800000000003</v>
      </c>
      <c r="AR265" s="17">
        <f t="shared" si="95"/>
        <v>189.05099999999999</v>
      </c>
      <c r="AS265" s="17">
        <f t="shared" si="93"/>
        <v>0</v>
      </c>
      <c r="AT265" s="17">
        <f t="shared" si="100"/>
        <v>201.78858</v>
      </c>
      <c r="AU265" s="5">
        <f t="shared" si="101"/>
        <v>194.649</v>
      </c>
      <c r="AV265" s="5">
        <f t="shared" si="102"/>
        <v>6.1954199999999995</v>
      </c>
      <c r="AW265" s="5"/>
      <c r="AX265" s="5"/>
      <c r="AY265" s="5">
        <f t="shared" si="103"/>
        <v>0.97854000000000008</v>
      </c>
      <c r="AZ265" s="5">
        <f t="shared" si="104"/>
        <v>201.82296000000002</v>
      </c>
      <c r="BA265" s="7">
        <f t="shared" si="105"/>
        <v>-8.518091430197256E-5</v>
      </c>
      <c r="BB265" s="62">
        <f t="shared" si="106"/>
        <v>11893</v>
      </c>
      <c r="BC265" s="6">
        <f t="shared" si="107"/>
        <v>7.8813559322033905E-3</v>
      </c>
      <c r="BD265" s="32">
        <f t="shared" si="108"/>
        <v>4.5995665364214365E-2</v>
      </c>
      <c r="BE265" s="32">
        <f t="shared" si="109"/>
        <v>1.7127728437357558E-2</v>
      </c>
      <c r="BF265" s="35">
        <f t="shared" si="110"/>
        <v>0.93687660619842805</v>
      </c>
      <c r="BG265" s="36">
        <f t="shared" si="111"/>
        <v>0.96445419292235124</v>
      </c>
      <c r="BH265" s="33">
        <f t="shared" si="112"/>
        <v>3.0697300247702237E-2</v>
      </c>
      <c r="BI265" s="33">
        <f t="shared" si="113"/>
        <v>4.848506829946404E-3</v>
      </c>
      <c r="CM265" s="51" t="s">
        <v>3815</v>
      </c>
      <c r="CR265" s="78" t="s">
        <v>2038</v>
      </c>
      <c r="CS265" s="78" t="s">
        <v>2038</v>
      </c>
    </row>
    <row r="266" spans="1:97">
      <c r="A266" s="20" t="s">
        <v>3590</v>
      </c>
      <c r="B266" s="16" t="s">
        <v>429</v>
      </c>
      <c r="C266" s="19">
        <v>49003497</v>
      </c>
      <c r="D266" s="19" t="s">
        <v>3782</v>
      </c>
      <c r="E266" s="19" t="s">
        <v>1707</v>
      </c>
      <c r="F266" s="19" t="s">
        <v>2528</v>
      </c>
      <c r="G266" s="47"/>
      <c r="H266" s="47" t="s">
        <v>5226</v>
      </c>
      <c r="I266" s="47" t="s">
        <v>5445</v>
      </c>
      <c r="J266" s="47" t="s">
        <v>5473</v>
      </c>
      <c r="K266" s="23">
        <v>42.156080000000003</v>
      </c>
      <c r="L266" s="23">
        <v>-109.97033999999999</v>
      </c>
      <c r="M266" s="61" t="s">
        <v>2356</v>
      </c>
      <c r="N266" s="19" t="s">
        <v>2357</v>
      </c>
      <c r="P266" s="19" t="s">
        <v>7061</v>
      </c>
      <c r="Q266" s="55">
        <v>242</v>
      </c>
      <c r="R266" s="55">
        <v>168</v>
      </c>
      <c r="S266" s="55">
        <f t="shared" si="97"/>
        <v>66</v>
      </c>
      <c r="T266" s="19"/>
      <c r="U266" s="55">
        <v>4502</v>
      </c>
      <c r="V266" s="55">
        <v>4568</v>
      </c>
      <c r="W266" s="55">
        <v>9834</v>
      </c>
      <c r="X266" s="55"/>
      <c r="Y266" s="51" t="s">
        <v>3798</v>
      </c>
      <c r="AA266" s="52">
        <v>7.4000000953674316</v>
      </c>
      <c r="AB266" s="19" t="s">
        <v>3837</v>
      </c>
      <c r="AC266" s="19">
        <v>79</v>
      </c>
      <c r="AD266" s="19">
        <v>32</v>
      </c>
      <c r="AE266" s="19">
        <v>4771</v>
      </c>
      <c r="AF266" s="19">
        <v>-3</v>
      </c>
      <c r="AG266" s="19">
        <v>-3</v>
      </c>
      <c r="AH266" s="19">
        <v>7100</v>
      </c>
      <c r="AI266" s="19">
        <v>830</v>
      </c>
      <c r="AJ266" s="19"/>
      <c r="AK266" s="19"/>
      <c r="AL266" s="19">
        <v>12</v>
      </c>
      <c r="AM266" s="19">
        <v>12403</v>
      </c>
      <c r="AP266" s="17">
        <f t="shared" si="98"/>
        <v>3.9420999999999999</v>
      </c>
      <c r="AQ266" s="17">
        <f t="shared" si="99"/>
        <v>2.6332800000000001</v>
      </c>
      <c r="AR266" s="17">
        <f t="shared" si="95"/>
        <v>207.5385</v>
      </c>
      <c r="AS266" s="17">
        <f t="shared" si="93"/>
        <v>0</v>
      </c>
      <c r="AT266" s="17">
        <f t="shared" si="100"/>
        <v>214.11387999999999</v>
      </c>
      <c r="AU266" s="5">
        <f t="shared" si="101"/>
        <v>200.291</v>
      </c>
      <c r="AV266" s="5">
        <f t="shared" si="102"/>
        <v>13.603699999999998</v>
      </c>
      <c r="AW266" s="5"/>
      <c r="AX266" s="5"/>
      <c r="AY266" s="5">
        <f t="shared" si="103"/>
        <v>0.24984000000000001</v>
      </c>
      <c r="AZ266" s="5">
        <f t="shared" si="104"/>
        <v>214.14454000000001</v>
      </c>
      <c r="BA266" s="7">
        <f t="shared" si="105"/>
        <v>-7.1592287665965038E-5</v>
      </c>
      <c r="BB266" s="62">
        <f t="shared" si="106"/>
        <v>12818</v>
      </c>
      <c r="BC266" s="6">
        <f t="shared" si="107"/>
        <v>1.6454541850045596E-2</v>
      </c>
      <c r="BD266" s="32">
        <f t="shared" si="108"/>
        <v>1.8411230509670834E-2</v>
      </c>
      <c r="BE266" s="32">
        <f t="shared" si="109"/>
        <v>1.2298502086833418E-2</v>
      </c>
      <c r="BF266" s="35">
        <f t="shared" si="110"/>
        <v>0.96929026740349578</v>
      </c>
      <c r="BG266" s="36">
        <f t="shared" si="111"/>
        <v>0.93530752640249426</v>
      </c>
      <c r="BH266" s="33">
        <f t="shared" si="112"/>
        <v>6.3525784967480362E-2</v>
      </c>
      <c r="BI266" s="33">
        <f t="shared" si="113"/>
        <v>1.166688630025309E-3</v>
      </c>
      <c r="CM266" s="51" t="s">
        <v>3824</v>
      </c>
      <c r="CR266" s="78" t="s">
        <v>2038</v>
      </c>
      <c r="CS266" s="78" t="s">
        <v>2038</v>
      </c>
    </row>
    <row r="267" spans="1:97">
      <c r="A267" s="20" t="s">
        <v>3590</v>
      </c>
      <c r="B267" s="16" t="s">
        <v>429</v>
      </c>
      <c r="C267" s="19">
        <v>49003495</v>
      </c>
      <c r="D267" s="19" t="s">
        <v>3782</v>
      </c>
      <c r="E267" s="19" t="s">
        <v>1707</v>
      </c>
      <c r="F267" s="19" t="s">
        <v>2528</v>
      </c>
      <c r="G267" s="47"/>
      <c r="H267" s="47" t="s">
        <v>5226</v>
      </c>
      <c r="I267" s="47" t="s">
        <v>5445</v>
      </c>
      <c r="J267" s="47" t="s">
        <v>5473</v>
      </c>
      <c r="K267" s="23">
        <v>42.156080000000003</v>
      </c>
      <c r="L267" s="23">
        <v>-109.97033999999999</v>
      </c>
      <c r="M267" s="61" t="s">
        <v>2356</v>
      </c>
      <c r="N267" s="19" t="s">
        <v>2357</v>
      </c>
      <c r="P267" s="19" t="s">
        <v>7061</v>
      </c>
      <c r="Q267" s="55">
        <v>168</v>
      </c>
      <c r="R267" s="55"/>
      <c r="S267" s="55">
        <f t="shared" si="97"/>
        <v>78</v>
      </c>
      <c r="T267" s="19"/>
      <c r="U267" s="55">
        <v>4736</v>
      </c>
      <c r="V267" s="55">
        <v>4814</v>
      </c>
      <c r="W267" s="55">
        <v>9834</v>
      </c>
      <c r="X267" s="55"/>
      <c r="Y267" s="51" t="s">
        <v>3798</v>
      </c>
      <c r="AA267" s="52">
        <v>8.1999998092651367</v>
      </c>
      <c r="AB267" s="19" t="s">
        <v>3837</v>
      </c>
      <c r="AC267" s="19">
        <v>74</v>
      </c>
      <c r="AD267" s="19">
        <v>20</v>
      </c>
      <c r="AE267" s="19">
        <v>3079</v>
      </c>
      <c r="AF267" s="19">
        <v>-3</v>
      </c>
      <c r="AG267" s="19">
        <v>-3</v>
      </c>
      <c r="AH267" s="19">
        <v>4040</v>
      </c>
      <c r="AI267" s="19">
        <v>1318</v>
      </c>
      <c r="AJ267" s="19"/>
      <c r="AK267" s="19"/>
      <c r="AL267" s="19">
        <v>82</v>
      </c>
      <c r="AM267" s="19">
        <v>8004</v>
      </c>
      <c r="AP267" s="17">
        <f t="shared" si="98"/>
        <v>3.6926000000000001</v>
      </c>
      <c r="AQ267" s="17">
        <f t="shared" si="99"/>
        <v>1.6457999999999999</v>
      </c>
      <c r="AR267" s="17">
        <f t="shared" si="95"/>
        <v>133.9365</v>
      </c>
      <c r="AS267" s="17">
        <f t="shared" si="93"/>
        <v>0</v>
      </c>
      <c r="AT267" s="17">
        <f t="shared" si="100"/>
        <v>139.2749</v>
      </c>
      <c r="AU267" s="5">
        <f t="shared" si="101"/>
        <v>113.9684</v>
      </c>
      <c r="AV267" s="5">
        <f t="shared" si="102"/>
        <v>21.60202</v>
      </c>
      <c r="AW267" s="5"/>
      <c r="AX267" s="5"/>
      <c r="AY267" s="5">
        <f t="shared" si="103"/>
        <v>1.7072400000000001</v>
      </c>
      <c r="AZ267" s="5">
        <f t="shared" si="104"/>
        <v>137.27766000000003</v>
      </c>
      <c r="BA267" s="7">
        <f t="shared" si="105"/>
        <v>7.2219183217829422E-3</v>
      </c>
      <c r="BB267" s="62">
        <f t="shared" si="106"/>
        <v>8607</v>
      </c>
      <c r="BC267" s="6">
        <f t="shared" si="107"/>
        <v>3.6301246162181687E-2</v>
      </c>
      <c r="BD267" s="32">
        <f t="shared" si="108"/>
        <v>2.6513032858038313E-2</v>
      </c>
      <c r="BE267" s="32">
        <f t="shared" si="109"/>
        <v>1.1816917477592875E-2</v>
      </c>
      <c r="BF267" s="35">
        <f t="shared" si="110"/>
        <v>0.96167004966436875</v>
      </c>
      <c r="BG267" s="36">
        <f t="shared" si="111"/>
        <v>0.83020354513618588</v>
      </c>
      <c r="BH267" s="33">
        <f t="shared" si="112"/>
        <v>0.15736005406852066</v>
      </c>
      <c r="BI267" s="33">
        <f t="shared" si="113"/>
        <v>1.2436400795293274E-2</v>
      </c>
      <c r="CM267" s="51" t="s">
        <v>2358</v>
      </c>
      <c r="CR267" s="78" t="s">
        <v>2038</v>
      </c>
      <c r="CS267" s="78" t="s">
        <v>2038</v>
      </c>
    </row>
    <row r="268" spans="1:97">
      <c r="A268" s="20" t="s">
        <v>3590</v>
      </c>
      <c r="B268" s="16" t="s">
        <v>1168</v>
      </c>
      <c r="C268" s="19">
        <v>49004053</v>
      </c>
      <c r="D268" s="19" t="s">
        <v>3782</v>
      </c>
      <c r="E268" s="19" t="s">
        <v>1707</v>
      </c>
      <c r="F268" s="19" t="s">
        <v>2325</v>
      </c>
      <c r="G268" s="47"/>
      <c r="H268" s="47" t="s">
        <v>3790</v>
      </c>
      <c r="I268" s="47" t="s">
        <v>5445</v>
      </c>
      <c r="J268" s="47" t="s">
        <v>5473</v>
      </c>
      <c r="K268" s="23">
        <v>42.150280000000002</v>
      </c>
      <c r="L268" s="23">
        <v>-109.89932</v>
      </c>
      <c r="M268" s="61" t="s">
        <v>2369</v>
      </c>
      <c r="N268" s="19" t="s">
        <v>2370</v>
      </c>
      <c r="P268" s="19" t="s">
        <v>7061</v>
      </c>
      <c r="Q268" s="55"/>
      <c r="R268" s="55">
        <v>160</v>
      </c>
      <c r="S268" s="55">
        <f t="shared" si="97"/>
        <v>28</v>
      </c>
      <c r="T268" s="19"/>
      <c r="U268" s="55">
        <v>4902</v>
      </c>
      <c r="V268" s="55">
        <v>4930</v>
      </c>
      <c r="W268" s="55">
        <v>10854</v>
      </c>
      <c r="X268" s="55"/>
      <c r="Y268" s="51" t="s">
        <v>3798</v>
      </c>
      <c r="Z268" s="40">
        <v>21408</v>
      </c>
      <c r="AA268" s="52">
        <v>7.5999999046325684</v>
      </c>
      <c r="AB268" s="19" t="s">
        <v>3837</v>
      </c>
      <c r="AC268" s="19">
        <v>311</v>
      </c>
      <c r="AD268" s="19">
        <v>51</v>
      </c>
      <c r="AE268" s="19">
        <v>2003</v>
      </c>
      <c r="AF268" s="19">
        <v>-3</v>
      </c>
      <c r="AG268" s="19">
        <v>-3</v>
      </c>
      <c r="AH268" s="19">
        <v>2110</v>
      </c>
      <c r="AI268" s="19">
        <v>1476</v>
      </c>
      <c r="AJ268" s="19"/>
      <c r="AK268" s="19"/>
      <c r="AL268" s="19">
        <v>1111</v>
      </c>
      <c r="AM268" s="19">
        <v>6313</v>
      </c>
      <c r="AP268" s="17">
        <f t="shared" si="98"/>
        <v>15.5189</v>
      </c>
      <c r="AQ268" s="17">
        <f t="shared" si="99"/>
        <v>4.19679</v>
      </c>
      <c r="AR268" s="17">
        <f t="shared" si="95"/>
        <v>87.130499999999998</v>
      </c>
      <c r="AS268" s="17">
        <f t="shared" si="93"/>
        <v>0</v>
      </c>
      <c r="AT268" s="17">
        <f t="shared" si="100"/>
        <v>106.84619000000001</v>
      </c>
      <c r="AU268" s="5">
        <f t="shared" si="101"/>
        <v>59.523099999999999</v>
      </c>
      <c r="AV268" s="5">
        <f t="shared" si="102"/>
        <v>24.191639999999996</v>
      </c>
      <c r="AW268" s="5"/>
      <c r="AX268" s="5"/>
      <c r="AY268" s="5">
        <f t="shared" si="103"/>
        <v>23.131020000000003</v>
      </c>
      <c r="AZ268" s="5">
        <f t="shared" si="104"/>
        <v>106.84576</v>
      </c>
      <c r="BA268" s="7">
        <f t="shared" si="105"/>
        <v>2.01224238914283E-6</v>
      </c>
      <c r="BB268" s="62">
        <f t="shared" si="106"/>
        <v>7056</v>
      </c>
      <c r="BC268" s="6">
        <f t="shared" si="107"/>
        <v>5.5576333308400033E-2</v>
      </c>
      <c r="BD268" s="32">
        <f t="shared" si="108"/>
        <v>0.14524523523019398</v>
      </c>
      <c r="BE268" s="32">
        <f t="shared" si="109"/>
        <v>3.9278798804150153E-2</v>
      </c>
      <c r="BF268" s="35">
        <f t="shared" si="110"/>
        <v>0.81547596596565575</v>
      </c>
      <c r="BG268" s="37">
        <f t="shared" si="111"/>
        <v>0.55709370217404974</v>
      </c>
      <c r="BH268" s="33">
        <f t="shared" si="112"/>
        <v>0.22641647174394189</v>
      </c>
      <c r="BI268" s="33">
        <f t="shared" si="113"/>
        <v>0.21648982608200834</v>
      </c>
      <c r="CM268" s="51" t="s">
        <v>3815</v>
      </c>
      <c r="CR268" s="78" t="s">
        <v>2038</v>
      </c>
      <c r="CS268" s="78" t="s">
        <v>2038</v>
      </c>
    </row>
    <row r="269" spans="1:97">
      <c r="A269" s="20" t="s">
        <v>3590</v>
      </c>
      <c r="B269" s="16" t="s">
        <v>1168</v>
      </c>
      <c r="C269" s="19">
        <v>49004054</v>
      </c>
      <c r="D269" s="19" t="s">
        <v>3782</v>
      </c>
      <c r="E269" s="19" t="s">
        <v>1707</v>
      </c>
      <c r="F269" s="19" t="s">
        <v>2325</v>
      </c>
      <c r="G269" s="47"/>
      <c r="H269" s="47" t="s">
        <v>3790</v>
      </c>
      <c r="I269" s="47" t="s">
        <v>5445</v>
      </c>
      <c r="J269" s="47" t="s">
        <v>5473</v>
      </c>
      <c r="K269" s="23">
        <v>42.150280000000002</v>
      </c>
      <c r="L269" s="23">
        <v>-109.89932</v>
      </c>
      <c r="M269" s="61" t="s">
        <v>2369</v>
      </c>
      <c r="N269" s="19" t="s">
        <v>2370</v>
      </c>
      <c r="P269" s="19" t="s">
        <v>7061</v>
      </c>
      <c r="Q269" s="55">
        <v>160</v>
      </c>
      <c r="R269" s="55"/>
      <c r="S269" s="55">
        <f t="shared" si="97"/>
        <v>110</v>
      </c>
      <c r="T269" s="19"/>
      <c r="U269" s="55">
        <v>5090</v>
      </c>
      <c r="V269" s="55">
        <v>5200</v>
      </c>
      <c r="W269" s="55">
        <v>10854</v>
      </c>
      <c r="X269" s="55"/>
      <c r="Y269" s="51" t="s">
        <v>3798</v>
      </c>
      <c r="Z269" s="40">
        <v>21408</v>
      </c>
      <c r="AA269" s="52">
        <v>7.6999998092651367</v>
      </c>
      <c r="AB269" s="19" t="s">
        <v>3837</v>
      </c>
      <c r="AC269" s="19">
        <v>147</v>
      </c>
      <c r="AD269" s="19">
        <v>30</v>
      </c>
      <c r="AE269" s="19">
        <v>2806</v>
      </c>
      <c r="AF269" s="19">
        <v>-3</v>
      </c>
      <c r="AG269" s="19">
        <v>-3</v>
      </c>
      <c r="AH269" s="19">
        <v>3100</v>
      </c>
      <c r="AI269" s="19">
        <v>2355</v>
      </c>
      <c r="AJ269" s="19"/>
      <c r="AK269" s="19"/>
      <c r="AL269" s="19">
        <v>280</v>
      </c>
      <c r="AM269" s="19">
        <v>7523</v>
      </c>
      <c r="AP269" s="17">
        <f t="shared" si="98"/>
        <v>7.3353000000000002</v>
      </c>
      <c r="AQ269" s="17">
        <f t="shared" si="99"/>
        <v>2.4687000000000001</v>
      </c>
      <c r="AR269" s="17">
        <f t="shared" si="95"/>
        <v>122.06099999999999</v>
      </c>
      <c r="AS269" s="17">
        <f t="shared" si="93"/>
        <v>0</v>
      </c>
      <c r="AT269" s="17">
        <f t="shared" si="100"/>
        <v>131.86499999999998</v>
      </c>
      <c r="AU269" s="5">
        <f t="shared" si="101"/>
        <v>87.450999999999993</v>
      </c>
      <c r="AV269" s="5">
        <f t="shared" si="102"/>
        <v>38.598449999999993</v>
      </c>
      <c r="AW269" s="5"/>
      <c r="AX269" s="5"/>
      <c r="AY269" s="5">
        <f t="shared" si="103"/>
        <v>5.8296000000000001</v>
      </c>
      <c r="AZ269" s="5">
        <f t="shared" si="104"/>
        <v>131.87904999999998</v>
      </c>
      <c r="BA269" s="7">
        <f t="shared" si="105"/>
        <v>-5.3271343941209123E-5</v>
      </c>
      <c r="BB269" s="62">
        <f t="shared" si="106"/>
        <v>8712</v>
      </c>
      <c r="BC269" s="6">
        <f t="shared" si="107"/>
        <v>7.3236834000615952E-2</v>
      </c>
      <c r="BD269" s="32">
        <f t="shared" si="108"/>
        <v>5.5627346149471062E-2</v>
      </c>
      <c r="BE269" s="32">
        <f t="shared" si="109"/>
        <v>1.8721419633716305E-2</v>
      </c>
      <c r="BF269" s="35">
        <f t="shared" si="110"/>
        <v>0.92565123421681272</v>
      </c>
      <c r="BG269" s="37">
        <f t="shared" si="111"/>
        <v>0.66311518015939608</v>
      </c>
      <c r="BH269" s="33">
        <f t="shared" si="112"/>
        <v>0.29268067975921874</v>
      </c>
      <c r="BI269" s="33">
        <f t="shared" si="113"/>
        <v>4.4204140081385186E-2</v>
      </c>
      <c r="CM269" s="51" t="s">
        <v>3824</v>
      </c>
      <c r="CR269" s="78" t="s">
        <v>2038</v>
      </c>
      <c r="CS269" s="78" t="s">
        <v>2038</v>
      </c>
    </row>
    <row r="270" spans="1:97">
      <c r="A270" s="20" t="s">
        <v>3590</v>
      </c>
      <c r="B270" s="16" t="s">
        <v>314</v>
      </c>
      <c r="C270" s="19">
        <v>49016157</v>
      </c>
      <c r="D270" s="19" t="s">
        <v>3782</v>
      </c>
      <c r="E270" s="19" t="s">
        <v>1707</v>
      </c>
      <c r="F270" s="19" t="s">
        <v>2528</v>
      </c>
      <c r="G270" s="47"/>
      <c r="H270" s="47" t="s">
        <v>3785</v>
      </c>
      <c r="I270" s="47" t="s">
        <v>5445</v>
      </c>
      <c r="J270" s="47" t="s">
        <v>5469</v>
      </c>
      <c r="K270" s="23">
        <v>42.170479999999998</v>
      </c>
      <c r="L270" s="23">
        <v>-110.01166000000001</v>
      </c>
      <c r="M270" s="61" t="s">
        <v>3905</v>
      </c>
      <c r="N270" s="19" t="s">
        <v>3906</v>
      </c>
      <c r="P270" s="19" t="s">
        <v>7061</v>
      </c>
      <c r="Q270" s="55"/>
      <c r="R270" s="55">
        <v>-8</v>
      </c>
      <c r="S270" s="55">
        <f t="shared" si="97"/>
        <v>14</v>
      </c>
      <c r="T270" s="31" t="s">
        <v>2514</v>
      </c>
      <c r="U270" s="55">
        <v>4548</v>
      </c>
      <c r="V270" s="55">
        <v>4562</v>
      </c>
      <c r="W270" s="55">
        <v>5132</v>
      </c>
      <c r="X270" s="55"/>
      <c r="Y270" s="51" t="s">
        <v>3798</v>
      </c>
      <c r="AA270" s="52">
        <v>8.3999996185302734</v>
      </c>
      <c r="AB270" s="19" t="s">
        <v>3789</v>
      </c>
      <c r="AC270" s="19">
        <v>36</v>
      </c>
      <c r="AD270" s="19">
        <v>5</v>
      </c>
      <c r="AE270" s="19">
        <v>1763</v>
      </c>
      <c r="AF270" s="19">
        <v>-3</v>
      </c>
      <c r="AG270" s="19">
        <v>-3</v>
      </c>
      <c r="AH270" s="19">
        <v>1849</v>
      </c>
      <c r="AI270" s="19">
        <v>1427</v>
      </c>
      <c r="AJ270" s="19"/>
      <c r="AK270" s="19"/>
      <c r="AL270" s="19">
        <v>121</v>
      </c>
      <c r="AM270" s="19">
        <v>5225</v>
      </c>
      <c r="AP270" s="17">
        <f t="shared" si="98"/>
        <v>1.7964</v>
      </c>
      <c r="AQ270" s="17">
        <f t="shared" si="99"/>
        <v>0.41144999999999998</v>
      </c>
      <c r="AR270" s="17">
        <f t="shared" si="95"/>
        <v>76.6905</v>
      </c>
      <c r="AS270" s="17">
        <f t="shared" si="93"/>
        <v>0</v>
      </c>
      <c r="AT270" s="17">
        <f t="shared" si="100"/>
        <v>78.898349999999994</v>
      </c>
      <c r="AU270" s="5">
        <f t="shared" si="101"/>
        <v>52.160289999999996</v>
      </c>
      <c r="AV270" s="5">
        <f t="shared" si="102"/>
        <v>23.388529999999999</v>
      </c>
      <c r="AW270" s="5"/>
      <c r="AX270" s="5"/>
      <c r="AY270" s="5">
        <f t="shared" si="103"/>
        <v>2.5192200000000002</v>
      </c>
      <c r="AZ270" s="5">
        <f t="shared" si="104"/>
        <v>78.068039999999996</v>
      </c>
      <c r="BA270" s="7">
        <f t="shared" si="105"/>
        <v>5.2897311328877301E-3</v>
      </c>
      <c r="BB270" s="62">
        <f t="shared" si="106"/>
        <v>5195</v>
      </c>
      <c r="BC270" s="6">
        <f t="shared" si="107"/>
        <v>-2.8790786948176585E-3</v>
      </c>
      <c r="BD270" s="32">
        <f t="shared" si="108"/>
        <v>2.2768536984613747E-2</v>
      </c>
      <c r="BE270" s="32">
        <f t="shared" si="109"/>
        <v>5.214937954976245E-3</v>
      </c>
      <c r="BF270" s="35">
        <f t="shared" si="110"/>
        <v>0.97201652506041014</v>
      </c>
      <c r="BG270" s="37">
        <f t="shared" si="111"/>
        <v>0.6681388440135041</v>
      </c>
      <c r="BH270" s="33">
        <f t="shared" si="112"/>
        <v>0.29959161264968354</v>
      </c>
      <c r="BI270" s="33">
        <f t="shared" si="113"/>
        <v>3.2269543336812354E-2</v>
      </c>
      <c r="CM270" s="51" t="s">
        <v>3824</v>
      </c>
      <c r="CR270" s="78" t="s">
        <v>2038</v>
      </c>
      <c r="CS270" s="78" t="s">
        <v>2038</v>
      </c>
    </row>
    <row r="271" spans="1:97">
      <c r="A271" s="20" t="s">
        <v>3590</v>
      </c>
      <c r="B271" s="16" t="s">
        <v>314</v>
      </c>
      <c r="C271" s="19">
        <v>49002039</v>
      </c>
      <c r="D271" s="19" t="s">
        <v>3782</v>
      </c>
      <c r="E271" s="19" t="s">
        <v>1707</v>
      </c>
      <c r="F271" s="19" t="s">
        <v>2528</v>
      </c>
      <c r="G271" s="47"/>
      <c r="H271" s="47" t="s">
        <v>3785</v>
      </c>
      <c r="I271" s="47" t="s">
        <v>5445</v>
      </c>
      <c r="J271" s="47" t="s">
        <v>5469</v>
      </c>
      <c r="K271" s="23">
        <v>42.170479999999998</v>
      </c>
      <c r="L271" s="23">
        <v>-110.01166000000001</v>
      </c>
      <c r="M271" s="61" t="s">
        <v>3905</v>
      </c>
      <c r="N271" s="19" t="s">
        <v>3906</v>
      </c>
      <c r="P271" s="19" t="s">
        <v>7061</v>
      </c>
      <c r="Q271" s="55">
        <v>-8</v>
      </c>
      <c r="R271" s="55"/>
      <c r="S271" s="55">
        <f t="shared" si="97"/>
        <v>42</v>
      </c>
      <c r="T271" s="31" t="s">
        <v>2514</v>
      </c>
      <c r="U271" s="55">
        <v>4554</v>
      </c>
      <c r="V271" s="55">
        <v>4596</v>
      </c>
      <c r="W271" s="55">
        <v>5132</v>
      </c>
      <c r="X271" s="55"/>
      <c r="Y271" s="51" t="s">
        <v>3798</v>
      </c>
      <c r="Z271" s="40">
        <v>23316</v>
      </c>
      <c r="AA271" s="52">
        <v>8.3999996185302734</v>
      </c>
      <c r="AB271" s="19" t="s">
        <v>3789</v>
      </c>
      <c r="AC271" s="19">
        <v>17</v>
      </c>
      <c r="AD271" s="19">
        <v>7</v>
      </c>
      <c r="AE271" s="19">
        <v>2464</v>
      </c>
      <c r="AF271" s="19">
        <v>14</v>
      </c>
      <c r="AG271" s="19">
        <v>-3</v>
      </c>
      <c r="AH271" s="19">
        <v>2740</v>
      </c>
      <c r="AI271" s="19">
        <v>1818</v>
      </c>
      <c r="AJ271" s="19"/>
      <c r="AK271" s="19"/>
      <c r="AL271" s="19">
        <v>-1</v>
      </c>
      <c r="AM271" s="19">
        <v>6198</v>
      </c>
      <c r="AP271" s="17">
        <f t="shared" si="98"/>
        <v>0.84830000000000005</v>
      </c>
      <c r="AQ271" s="17">
        <f t="shared" si="99"/>
        <v>0.57603000000000004</v>
      </c>
      <c r="AR271" s="17">
        <f t="shared" si="95"/>
        <v>107.184</v>
      </c>
      <c r="AS271" s="17">
        <f t="shared" si="93"/>
        <v>0.35811999999999999</v>
      </c>
      <c r="AT271" s="17">
        <f t="shared" si="100"/>
        <v>108.96644999999999</v>
      </c>
      <c r="AU271" s="5">
        <f t="shared" si="101"/>
        <v>77.295400000000001</v>
      </c>
      <c r="AV271" s="5">
        <f t="shared" si="102"/>
        <v>29.797019999999996</v>
      </c>
      <c r="AW271" s="5"/>
      <c r="AX271" s="5"/>
      <c r="AY271" s="5">
        <f t="shared" si="103"/>
        <v>0</v>
      </c>
      <c r="AZ271" s="5">
        <f t="shared" si="104"/>
        <v>107.09242</v>
      </c>
      <c r="BA271" s="7">
        <f t="shared" si="105"/>
        <v>8.6737008297784329E-3</v>
      </c>
      <c r="BB271" s="62">
        <f t="shared" si="106"/>
        <v>7056</v>
      </c>
      <c r="BC271" s="6">
        <f t="shared" si="107"/>
        <v>6.4735174287007702E-2</v>
      </c>
      <c r="BD271" s="32">
        <f t="shared" si="108"/>
        <v>7.7849650052837375E-3</v>
      </c>
      <c r="BE271" s="32">
        <f t="shared" si="109"/>
        <v>5.2863060143741496E-3</v>
      </c>
      <c r="BF271" s="35">
        <f t="shared" si="110"/>
        <v>0.98692872898034212</v>
      </c>
      <c r="BG271" s="37">
        <f t="shared" si="111"/>
        <v>0.72176350109559573</v>
      </c>
      <c r="BH271" s="33">
        <f t="shared" si="112"/>
        <v>0.27823649890440422</v>
      </c>
      <c r="BI271" s="33">
        <f t="shared" si="113"/>
        <v>0</v>
      </c>
      <c r="CM271" s="51" t="s">
        <v>5230</v>
      </c>
      <c r="CR271" s="78" t="s">
        <v>2038</v>
      </c>
      <c r="CS271" s="78" t="s">
        <v>2038</v>
      </c>
    </row>
    <row r="272" spans="1:97">
      <c r="A272" s="20" t="s">
        <v>3590</v>
      </c>
      <c r="B272" s="16" t="s">
        <v>361</v>
      </c>
      <c r="C272" s="19">
        <v>49016160</v>
      </c>
      <c r="D272" s="19" t="s">
        <v>3782</v>
      </c>
      <c r="E272" s="19" t="s">
        <v>1707</v>
      </c>
      <c r="F272" s="19" t="s">
        <v>2528</v>
      </c>
      <c r="G272" s="47"/>
      <c r="H272" s="47" t="s">
        <v>1825</v>
      </c>
      <c r="I272" s="47" t="s">
        <v>5445</v>
      </c>
      <c r="J272" s="47" t="s">
        <v>5469</v>
      </c>
      <c r="K272" s="23">
        <v>42.181660000000001</v>
      </c>
      <c r="L272" s="23">
        <v>-110.04064</v>
      </c>
      <c r="M272" s="61" t="s">
        <v>3907</v>
      </c>
      <c r="N272" s="19" t="s">
        <v>3908</v>
      </c>
      <c r="P272" s="19" t="s">
        <v>7061</v>
      </c>
      <c r="Q272" s="55"/>
      <c r="R272" s="55"/>
      <c r="S272" s="55">
        <f t="shared" si="97"/>
        <v>44</v>
      </c>
      <c r="T272" s="31" t="s">
        <v>2505</v>
      </c>
      <c r="U272" s="55">
        <v>4549</v>
      </c>
      <c r="V272" s="55">
        <v>4593</v>
      </c>
      <c r="W272" s="55">
        <v>4926</v>
      </c>
      <c r="X272" s="55"/>
      <c r="Y272" s="51" t="s">
        <v>3798</v>
      </c>
      <c r="Z272" s="40">
        <v>23441</v>
      </c>
      <c r="AA272" s="52">
        <v>7.8000001907348633</v>
      </c>
      <c r="AB272" s="19" t="s">
        <v>3789</v>
      </c>
      <c r="AC272" s="19">
        <v>21</v>
      </c>
      <c r="AD272" s="19">
        <v>7</v>
      </c>
      <c r="AE272" s="19">
        <v>2665</v>
      </c>
      <c r="AF272" s="19">
        <v>15</v>
      </c>
      <c r="AG272" s="19">
        <v>-3</v>
      </c>
      <c r="AH272" s="19">
        <v>3160</v>
      </c>
      <c r="AI272" s="19">
        <v>1757</v>
      </c>
      <c r="AJ272" s="19"/>
      <c r="AK272" s="19"/>
      <c r="AL272" s="19">
        <v>-1</v>
      </c>
      <c r="AM272" s="19">
        <v>6723</v>
      </c>
      <c r="AP272" s="17">
        <f t="shared" si="98"/>
        <v>1.0479000000000001</v>
      </c>
      <c r="AQ272" s="17">
        <f t="shared" si="99"/>
        <v>0.57603000000000004</v>
      </c>
      <c r="AR272" s="17">
        <f t="shared" si="95"/>
        <v>115.92749999999999</v>
      </c>
      <c r="AS272" s="17">
        <f t="shared" si="93"/>
        <v>0.38369999999999999</v>
      </c>
      <c r="AT272" s="17">
        <f t="shared" si="100"/>
        <v>117.93513</v>
      </c>
      <c r="AU272" s="5">
        <f t="shared" si="101"/>
        <v>89.143599999999992</v>
      </c>
      <c r="AV272" s="5">
        <f t="shared" si="102"/>
        <v>28.797229999999995</v>
      </c>
      <c r="AW272" s="5"/>
      <c r="AX272" s="5"/>
      <c r="AY272" s="5">
        <f t="shared" si="103"/>
        <v>0</v>
      </c>
      <c r="AZ272" s="5">
        <f t="shared" si="104"/>
        <v>117.94082999999999</v>
      </c>
      <c r="BA272" s="7">
        <f t="shared" si="105"/>
        <v>-2.4165243460971049E-5</v>
      </c>
      <c r="BB272" s="62">
        <f t="shared" si="106"/>
        <v>7621</v>
      </c>
      <c r="BC272" s="6">
        <f t="shared" si="107"/>
        <v>6.2604573340769659E-2</v>
      </c>
      <c r="BD272" s="32">
        <f t="shared" si="108"/>
        <v>8.8853931818280111E-3</v>
      </c>
      <c r="BE272" s="32">
        <f t="shared" si="109"/>
        <v>4.8842952901311087E-3</v>
      </c>
      <c r="BF272" s="35">
        <f t="shared" si="110"/>
        <v>0.98623031152804086</v>
      </c>
      <c r="BG272" s="36">
        <f t="shared" si="111"/>
        <v>0.7558332428218455</v>
      </c>
      <c r="BH272" s="33">
        <f t="shared" si="112"/>
        <v>0.24416675717815448</v>
      </c>
      <c r="BI272" s="33">
        <f t="shared" si="113"/>
        <v>0</v>
      </c>
      <c r="CM272" s="51" t="s">
        <v>5230</v>
      </c>
      <c r="CR272" s="78" t="s">
        <v>2038</v>
      </c>
      <c r="CS272" s="78" t="s">
        <v>2038</v>
      </c>
    </row>
    <row r="273" spans="1:97">
      <c r="A273" s="63" t="s">
        <v>3591</v>
      </c>
      <c r="B273" s="63" t="s">
        <v>6175</v>
      </c>
      <c r="C273" s="63">
        <v>4153</v>
      </c>
      <c r="D273" s="19" t="s">
        <v>3782</v>
      </c>
      <c r="E273" s="63" t="s">
        <v>1707</v>
      </c>
      <c r="F273" s="63" t="s">
        <v>5425</v>
      </c>
      <c r="G273" s="65" t="s">
        <v>3598</v>
      </c>
      <c r="H273" s="65">
        <v>35</v>
      </c>
      <c r="I273" s="65">
        <v>25</v>
      </c>
      <c r="J273" s="65">
        <v>111</v>
      </c>
      <c r="K273" s="23">
        <v>42.101489999999998</v>
      </c>
      <c r="L273" s="23">
        <v>-110.00194</v>
      </c>
      <c r="M273" s="61" t="s">
        <v>6176</v>
      </c>
      <c r="N273" s="63" t="s">
        <v>2426</v>
      </c>
      <c r="O273" s="63"/>
      <c r="P273" s="63" t="s">
        <v>7061</v>
      </c>
      <c r="Q273" s="63"/>
      <c r="R273" s="63"/>
      <c r="S273" s="55"/>
      <c r="T273" s="63"/>
      <c r="U273" s="66" t="s">
        <v>6177</v>
      </c>
      <c r="V273" s="63"/>
      <c r="W273" s="66">
        <v>9946</v>
      </c>
      <c r="X273" s="66"/>
      <c r="Y273" s="63"/>
      <c r="Z273" s="64">
        <v>28071</v>
      </c>
      <c r="AA273" s="63">
        <v>8.6</v>
      </c>
      <c r="AB273" s="63"/>
      <c r="AC273" s="63">
        <v>20</v>
      </c>
      <c r="AD273" s="63">
        <v>7</v>
      </c>
      <c r="AE273" s="63">
        <v>3736</v>
      </c>
      <c r="AF273" s="63"/>
      <c r="AG273" s="63"/>
      <c r="AH273" s="63">
        <v>400</v>
      </c>
      <c r="AI273" s="63">
        <v>9200</v>
      </c>
      <c r="AJ273" s="63">
        <v>204</v>
      </c>
      <c r="AK273" s="63"/>
      <c r="AL273" s="63">
        <v>40</v>
      </c>
      <c r="AM273" s="63"/>
      <c r="AN273" s="63"/>
      <c r="AO273" s="63" t="s">
        <v>3448</v>
      </c>
      <c r="AP273" s="17">
        <f t="shared" si="98"/>
        <v>0.998</v>
      </c>
      <c r="AQ273" s="17">
        <f t="shared" si="99"/>
        <v>0.57603000000000004</v>
      </c>
      <c r="AR273" s="17">
        <f t="shared" si="95"/>
        <v>162.51599999999999</v>
      </c>
      <c r="AS273" s="17">
        <f t="shared" si="93"/>
        <v>0</v>
      </c>
      <c r="AT273" s="17">
        <f t="shared" si="100"/>
        <v>164.09002999999998</v>
      </c>
      <c r="AU273" s="5">
        <f t="shared" si="101"/>
        <v>11.283999999999999</v>
      </c>
      <c r="AV273" s="5">
        <f t="shared" si="102"/>
        <v>150.78799999999998</v>
      </c>
      <c r="AW273" s="5">
        <f>IF(AJ273&gt;0,AJ273*0.03333,0)</f>
        <v>6.7993199999999998</v>
      </c>
      <c r="AX273" s="5">
        <f>IF(AK273&gt;0,AK273*0.0588,0)</f>
        <v>0</v>
      </c>
      <c r="AY273" s="5">
        <f t="shared" si="103"/>
        <v>0.8328000000000001</v>
      </c>
      <c r="AZ273" s="5">
        <f t="shared" si="104"/>
        <v>169.70411999999996</v>
      </c>
      <c r="BA273" s="7">
        <f t="shared" si="105"/>
        <v>-1.6819018547808512E-2</v>
      </c>
      <c r="BB273" s="62">
        <f t="shared" si="106"/>
        <v>13607</v>
      </c>
      <c r="BC273" s="28">
        <f t="shared" si="107"/>
        <v>1</v>
      </c>
      <c r="BD273" s="32">
        <f t="shared" si="108"/>
        <v>6.0820270433249359E-3</v>
      </c>
      <c r="BE273" s="32">
        <f t="shared" si="109"/>
        <v>3.5104509396457549E-3</v>
      </c>
      <c r="BF273" s="35">
        <f t="shared" si="110"/>
        <v>0.99040752201702931</v>
      </c>
      <c r="BG273" s="33">
        <f t="shared" si="111"/>
        <v>6.6492198303730057E-2</v>
      </c>
      <c r="BH273" s="36">
        <f t="shared" si="112"/>
        <v>0.88853470381273014</v>
      </c>
      <c r="BI273" s="33">
        <f t="shared" si="113"/>
        <v>4.9073646532565044E-3</v>
      </c>
      <c r="BJ273" s="63"/>
      <c r="BK273" s="63">
        <v>20</v>
      </c>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v>1976117</v>
      </c>
      <c r="CO273" s="63" t="s">
        <v>6178</v>
      </c>
      <c r="CP273" s="66"/>
      <c r="CQ273" s="64">
        <v>28073</v>
      </c>
      <c r="CR273" s="78" t="s">
        <v>2038</v>
      </c>
      <c r="CS273" s="78" t="s">
        <v>2038</v>
      </c>
    </row>
    <row r="274" spans="1:97">
      <c r="A274" s="20" t="s">
        <v>3590</v>
      </c>
      <c r="B274" s="16" t="s">
        <v>1169</v>
      </c>
      <c r="C274" s="19">
        <v>49003795</v>
      </c>
      <c r="D274" s="19" t="s">
        <v>3782</v>
      </c>
      <c r="E274" s="19" t="s">
        <v>1707</v>
      </c>
      <c r="F274" s="19" t="s">
        <v>2528</v>
      </c>
      <c r="G274" s="47"/>
      <c r="H274" s="47" t="s">
        <v>1808</v>
      </c>
      <c r="I274" s="47" t="s">
        <v>5446</v>
      </c>
      <c r="J274" s="47" t="s">
        <v>5469</v>
      </c>
      <c r="K274" s="23">
        <v>42.241239999999998</v>
      </c>
      <c r="L274" s="23">
        <v>-110.00658</v>
      </c>
      <c r="M274" s="61" t="s">
        <v>2364</v>
      </c>
      <c r="N274" s="19" t="s">
        <v>2365</v>
      </c>
      <c r="P274" s="19" t="s">
        <v>7061</v>
      </c>
      <c r="Q274" s="55"/>
      <c r="R274" s="55"/>
      <c r="S274" s="55">
        <f t="shared" ref="S274:S279" si="114">V274-U274</f>
        <v>35</v>
      </c>
      <c r="T274" s="31" t="s">
        <v>2505</v>
      </c>
      <c r="U274" s="55">
        <v>4640</v>
      </c>
      <c r="V274" s="55">
        <v>4675</v>
      </c>
      <c r="W274" s="55">
        <v>5510</v>
      </c>
      <c r="X274" s="55"/>
      <c r="Y274" s="51" t="s">
        <v>3798</v>
      </c>
      <c r="Z274" s="40">
        <v>23539</v>
      </c>
      <c r="AA274" s="52">
        <v>7.9000000953674316</v>
      </c>
      <c r="AB274" s="19" t="s">
        <v>3789</v>
      </c>
      <c r="AC274" s="19">
        <v>73</v>
      </c>
      <c r="AD274" s="19">
        <v>29</v>
      </c>
      <c r="AE274" s="19">
        <v>4571</v>
      </c>
      <c r="AF274" s="19">
        <v>37</v>
      </c>
      <c r="AG274" s="19">
        <v>-3</v>
      </c>
      <c r="AH274" s="19">
        <v>6350</v>
      </c>
      <c r="AI274" s="19">
        <v>1598</v>
      </c>
      <c r="AJ274" s="19"/>
      <c r="AK274" s="19"/>
      <c r="AL274" s="19">
        <v>52</v>
      </c>
      <c r="AM274" s="19">
        <v>11903</v>
      </c>
      <c r="AP274" s="17">
        <f t="shared" si="98"/>
        <v>3.6427</v>
      </c>
      <c r="AQ274" s="17">
        <f t="shared" si="99"/>
        <v>2.3864100000000001</v>
      </c>
      <c r="AR274" s="17">
        <f t="shared" si="95"/>
        <v>198.83849999999998</v>
      </c>
      <c r="AS274" s="17">
        <f t="shared" si="93"/>
        <v>0.94645999999999997</v>
      </c>
      <c r="AT274" s="17">
        <f t="shared" si="100"/>
        <v>205.81406999999999</v>
      </c>
      <c r="AU274" s="5">
        <f t="shared" si="101"/>
        <v>179.1335</v>
      </c>
      <c r="AV274" s="5">
        <f t="shared" si="102"/>
        <v>26.191219999999998</v>
      </c>
      <c r="AW274" s="5"/>
      <c r="AX274" s="5"/>
      <c r="AY274" s="5">
        <f t="shared" si="103"/>
        <v>1.08264</v>
      </c>
      <c r="AZ274" s="5">
        <f t="shared" si="104"/>
        <v>206.40735999999998</v>
      </c>
      <c r="BA274" s="7">
        <f t="shared" si="105"/>
        <v>-1.4392507444360575E-3</v>
      </c>
      <c r="BB274" s="62">
        <f t="shared" si="106"/>
        <v>12707</v>
      </c>
      <c r="BC274" s="6">
        <f t="shared" si="107"/>
        <v>3.2669646485168631E-2</v>
      </c>
      <c r="BD274" s="32">
        <f t="shared" si="108"/>
        <v>1.769898433085746E-2</v>
      </c>
      <c r="BE274" s="32">
        <f t="shared" si="109"/>
        <v>1.1594979876740207E-2</v>
      </c>
      <c r="BF274" s="35">
        <f t="shared" si="110"/>
        <v>0.97070603579240233</v>
      </c>
      <c r="BG274" s="36">
        <f t="shared" si="111"/>
        <v>0.86786391725566381</v>
      </c>
      <c r="BH274" s="33">
        <f t="shared" si="112"/>
        <v>0.12689092094390433</v>
      </c>
      <c r="BI274" s="33">
        <f t="shared" si="113"/>
        <v>5.2451618004319229E-3</v>
      </c>
      <c r="CM274" s="51" t="s">
        <v>5233</v>
      </c>
      <c r="CR274" s="78" t="s">
        <v>2038</v>
      </c>
      <c r="CS274" s="78" t="s">
        <v>2038</v>
      </c>
    </row>
    <row r="275" spans="1:97">
      <c r="A275" s="16" t="s">
        <v>3590</v>
      </c>
      <c r="B275" s="16" t="s">
        <v>1170</v>
      </c>
      <c r="C275" s="19">
        <v>49002191</v>
      </c>
      <c r="D275" s="19" t="s">
        <v>3782</v>
      </c>
      <c r="E275" s="19" t="s">
        <v>3783</v>
      </c>
      <c r="F275" s="19" t="s">
        <v>2528</v>
      </c>
      <c r="G275" s="47"/>
      <c r="H275" s="47" t="s">
        <v>7062</v>
      </c>
      <c r="I275" s="47" t="s">
        <v>5446</v>
      </c>
      <c r="J275" s="47" t="s">
        <v>5469</v>
      </c>
      <c r="K275" s="23">
        <v>42.206850000000003</v>
      </c>
      <c r="L275" s="23">
        <v>-110.08434</v>
      </c>
      <c r="M275" s="61" t="s">
        <v>7063</v>
      </c>
      <c r="N275" s="19" t="s">
        <v>7064</v>
      </c>
      <c r="P275" s="19" t="s">
        <v>7061</v>
      </c>
      <c r="Q275" s="55"/>
      <c r="R275" s="55"/>
      <c r="S275" s="55">
        <f t="shared" si="114"/>
        <v>10</v>
      </c>
      <c r="T275" s="19"/>
      <c r="U275" s="55">
        <v>3679</v>
      </c>
      <c r="V275" s="55">
        <v>3689</v>
      </c>
      <c r="W275" s="55">
        <v>4503</v>
      </c>
      <c r="X275" s="55"/>
      <c r="Y275" s="51" t="s">
        <v>3798</v>
      </c>
      <c r="Z275" s="40">
        <v>23578</v>
      </c>
      <c r="AA275" s="52">
        <v>8.1000003814697266</v>
      </c>
      <c r="AB275" s="19" t="s">
        <v>3789</v>
      </c>
      <c r="AC275" s="19">
        <v>39</v>
      </c>
      <c r="AD275" s="19">
        <v>27</v>
      </c>
      <c r="AE275" s="19">
        <v>4088</v>
      </c>
      <c r="AF275" s="19">
        <v>27</v>
      </c>
      <c r="AG275" s="19">
        <v>-3</v>
      </c>
      <c r="AH275" s="19">
        <v>5500</v>
      </c>
      <c r="AI275" s="19">
        <v>1440</v>
      </c>
      <c r="AJ275" s="19"/>
      <c r="AK275" s="19"/>
      <c r="AL275" s="19">
        <v>204</v>
      </c>
      <c r="AM275" s="19">
        <v>10596</v>
      </c>
      <c r="AP275" s="17">
        <f t="shared" si="98"/>
        <v>1.9460999999999999</v>
      </c>
      <c r="AQ275" s="17">
        <f t="shared" si="99"/>
        <v>2.2218300000000002</v>
      </c>
      <c r="AR275" s="17">
        <f t="shared" si="95"/>
        <v>177.82799999999997</v>
      </c>
      <c r="AS275" s="17">
        <f t="shared" si="93"/>
        <v>0.69065999999999994</v>
      </c>
      <c r="AT275" s="17">
        <f t="shared" si="100"/>
        <v>182.68659</v>
      </c>
      <c r="AU275" s="5">
        <f t="shared" si="101"/>
        <v>155.155</v>
      </c>
      <c r="AV275" s="5">
        <f t="shared" si="102"/>
        <v>23.601599999999998</v>
      </c>
      <c r="AW275" s="5"/>
      <c r="AX275" s="5"/>
      <c r="AY275" s="5">
        <f t="shared" si="103"/>
        <v>4.2472799999999999</v>
      </c>
      <c r="AZ275" s="5">
        <f t="shared" si="104"/>
        <v>183.00387999999998</v>
      </c>
      <c r="BA275" s="7">
        <f t="shared" si="105"/>
        <v>-8.6764634582898927E-4</v>
      </c>
      <c r="BB275" s="62">
        <f t="shared" si="106"/>
        <v>11322</v>
      </c>
      <c r="BC275" s="6">
        <f t="shared" si="107"/>
        <v>3.3123460169723513E-2</v>
      </c>
      <c r="BD275" s="32">
        <f t="shared" si="108"/>
        <v>1.0652670237043671E-2</v>
      </c>
      <c r="BE275" s="32">
        <f t="shared" si="109"/>
        <v>1.2161976420929419E-2</v>
      </c>
      <c r="BF275" s="35">
        <f t="shared" si="110"/>
        <v>0.97718535334202683</v>
      </c>
      <c r="BG275" s="36">
        <f t="shared" si="111"/>
        <v>0.84782355434212664</v>
      </c>
      <c r="BH275" s="33">
        <f t="shared" si="112"/>
        <v>0.12896775740492497</v>
      </c>
      <c r="BI275" s="33">
        <f t="shared" si="113"/>
        <v>2.3208688252948518E-2</v>
      </c>
      <c r="CM275" s="51" t="s">
        <v>5230</v>
      </c>
      <c r="CR275" s="78" t="s">
        <v>2038</v>
      </c>
      <c r="CS275" s="78" t="s">
        <v>2038</v>
      </c>
    </row>
    <row r="276" spans="1:97">
      <c r="A276" s="16" t="s">
        <v>3590</v>
      </c>
      <c r="B276" s="16" t="s">
        <v>1171</v>
      </c>
      <c r="C276" s="19">
        <v>49017158</v>
      </c>
      <c r="D276" s="19" t="s">
        <v>3782</v>
      </c>
      <c r="E276" s="19" t="s">
        <v>3783</v>
      </c>
      <c r="F276" s="19" t="s">
        <v>5045</v>
      </c>
      <c r="G276" s="47"/>
      <c r="H276" s="47" t="s">
        <v>3811</v>
      </c>
      <c r="I276" s="47" t="s">
        <v>5446</v>
      </c>
      <c r="J276" s="47" t="s">
        <v>5467</v>
      </c>
      <c r="K276" s="23">
        <v>42.220570000000002</v>
      </c>
      <c r="L276" s="23">
        <v>-110.14122</v>
      </c>
      <c r="M276" s="61" t="s">
        <v>1540</v>
      </c>
      <c r="N276" s="19" t="s">
        <v>1612</v>
      </c>
      <c r="P276" s="19" t="s">
        <v>7061</v>
      </c>
      <c r="Q276" s="55">
        <v>-371</v>
      </c>
      <c r="R276" s="55"/>
      <c r="S276" s="55">
        <f t="shared" si="114"/>
        <v>48</v>
      </c>
      <c r="T276" s="31" t="s">
        <v>2510</v>
      </c>
      <c r="U276" s="55">
        <v>3090</v>
      </c>
      <c r="V276" s="55">
        <v>3138</v>
      </c>
      <c r="W276" s="55">
        <v>3950</v>
      </c>
      <c r="X276" s="55"/>
      <c r="Y276" s="51" t="s">
        <v>3798</v>
      </c>
      <c r="Z276" s="40">
        <v>23401</v>
      </c>
      <c r="AA276" s="52">
        <v>7.9000000953674316</v>
      </c>
      <c r="AB276" s="19" t="s">
        <v>3789</v>
      </c>
      <c r="AC276" s="19">
        <v>29</v>
      </c>
      <c r="AD276" s="19">
        <v>9</v>
      </c>
      <c r="AE276" s="19">
        <v>3244</v>
      </c>
      <c r="AF276" s="19">
        <v>-3</v>
      </c>
      <c r="AG276" s="19">
        <v>-3</v>
      </c>
      <c r="AH276" s="19">
        <v>3766</v>
      </c>
      <c r="AI276" s="19">
        <v>2256</v>
      </c>
      <c r="AJ276" s="19"/>
      <c r="AK276" s="19"/>
      <c r="AL276" s="19">
        <v>0</v>
      </c>
      <c r="AM276" s="19">
        <v>9303</v>
      </c>
      <c r="AP276" s="17">
        <f t="shared" si="98"/>
        <v>1.4471000000000001</v>
      </c>
      <c r="AQ276" s="17">
        <f t="shared" si="99"/>
        <v>0.74060999999999999</v>
      </c>
      <c r="AR276" s="17">
        <f t="shared" si="95"/>
        <v>141.114</v>
      </c>
      <c r="AS276" s="17">
        <f t="shared" si="93"/>
        <v>0</v>
      </c>
      <c r="AT276" s="17">
        <f t="shared" si="100"/>
        <v>143.30171000000001</v>
      </c>
      <c r="AU276" s="5">
        <f t="shared" si="101"/>
        <v>106.23886</v>
      </c>
      <c r="AV276" s="5">
        <f t="shared" si="102"/>
        <v>36.975839999999998</v>
      </c>
      <c r="AW276" s="5"/>
      <c r="AX276" s="5"/>
      <c r="AY276" s="5">
        <f t="shared" si="103"/>
        <v>0</v>
      </c>
      <c r="AZ276" s="5">
        <f t="shared" si="104"/>
        <v>143.21469999999999</v>
      </c>
      <c r="BA276" s="7">
        <f t="shared" si="105"/>
        <v>3.0368243131351772E-4</v>
      </c>
      <c r="BB276" s="62">
        <f t="shared" si="106"/>
        <v>9298</v>
      </c>
      <c r="BC276" s="6">
        <f t="shared" si="107"/>
        <v>-2.6880275254018599E-4</v>
      </c>
      <c r="BD276" s="32">
        <f t="shared" si="108"/>
        <v>1.0098274472788915E-2</v>
      </c>
      <c r="BE276" s="32">
        <f t="shared" si="109"/>
        <v>5.1681867578551571E-3</v>
      </c>
      <c r="BF276" s="35">
        <f t="shared" si="110"/>
        <v>0.98473353876935588</v>
      </c>
      <c r="BG276" s="37">
        <f t="shared" si="111"/>
        <v>0.74181533040951808</v>
      </c>
      <c r="BH276" s="33">
        <f t="shared" si="112"/>
        <v>0.25818466959048197</v>
      </c>
      <c r="BI276" s="33">
        <f t="shared" si="113"/>
        <v>0</v>
      </c>
      <c r="CM276" s="51" t="s">
        <v>5032</v>
      </c>
      <c r="CR276" s="78" t="s">
        <v>2038</v>
      </c>
      <c r="CS276" s="78" t="s">
        <v>2038</v>
      </c>
    </row>
    <row r="277" spans="1:97">
      <c r="A277" s="16" t="s">
        <v>3590</v>
      </c>
      <c r="B277" s="16" t="s">
        <v>1171</v>
      </c>
      <c r="C277" s="19">
        <v>49017166</v>
      </c>
      <c r="D277" s="19" t="s">
        <v>3782</v>
      </c>
      <c r="E277" s="19" t="s">
        <v>3783</v>
      </c>
      <c r="F277" s="19" t="s">
        <v>2521</v>
      </c>
      <c r="G277" s="47"/>
      <c r="H277" s="47" t="s">
        <v>3811</v>
      </c>
      <c r="I277" s="47" t="s">
        <v>5446</v>
      </c>
      <c r="J277" s="47" t="s">
        <v>5467</v>
      </c>
      <c r="K277" s="23">
        <v>42.221150000000002</v>
      </c>
      <c r="L277" s="23">
        <v>-110.13773999999999</v>
      </c>
      <c r="M277" s="61" t="s">
        <v>1538</v>
      </c>
      <c r="N277" s="19" t="s">
        <v>1539</v>
      </c>
      <c r="P277" s="19" t="s">
        <v>7061</v>
      </c>
      <c r="Q277" s="55"/>
      <c r="R277" s="55"/>
      <c r="S277" s="55">
        <f t="shared" si="114"/>
        <v>32</v>
      </c>
      <c r="T277" s="31" t="s">
        <v>2505</v>
      </c>
      <c r="U277" s="55">
        <v>3296</v>
      </c>
      <c r="V277" s="55">
        <v>3328</v>
      </c>
      <c r="W277" s="55">
        <v>3626</v>
      </c>
      <c r="X277" s="55"/>
      <c r="Y277" s="51" t="s">
        <v>3798</v>
      </c>
      <c r="Z277" s="40">
        <v>23493</v>
      </c>
      <c r="AA277" s="52">
        <v>7.8000001907348633</v>
      </c>
      <c r="AB277" s="19" t="s">
        <v>3789</v>
      </c>
      <c r="AC277" s="19">
        <v>22</v>
      </c>
      <c r="AD277" s="19">
        <v>9</v>
      </c>
      <c r="AE277" s="19">
        <v>2586</v>
      </c>
      <c r="AF277" s="19">
        <v>-3</v>
      </c>
      <c r="AG277" s="19">
        <v>-3</v>
      </c>
      <c r="AH277" s="19">
        <v>3159</v>
      </c>
      <c r="AI277" s="19">
        <v>1489</v>
      </c>
      <c r="AJ277" s="19"/>
      <c r="AK277" s="19"/>
      <c r="AL277" s="19">
        <v>40</v>
      </c>
      <c r="AM277" s="19">
        <v>7305</v>
      </c>
      <c r="AP277" s="17">
        <f t="shared" si="98"/>
        <v>1.0977999999999999</v>
      </c>
      <c r="AQ277" s="17">
        <f t="shared" si="99"/>
        <v>0.74060999999999999</v>
      </c>
      <c r="AR277" s="17">
        <f t="shared" si="95"/>
        <v>112.49099999999999</v>
      </c>
      <c r="AS277" s="17">
        <f t="shared" si="93"/>
        <v>0</v>
      </c>
      <c r="AT277" s="17">
        <f t="shared" si="100"/>
        <v>114.32940999999998</v>
      </c>
      <c r="AU277" s="5">
        <f t="shared" si="101"/>
        <v>89.115389999999991</v>
      </c>
      <c r="AV277" s="5">
        <f t="shared" si="102"/>
        <v>24.404709999999998</v>
      </c>
      <c r="AW277" s="5"/>
      <c r="AX277" s="5"/>
      <c r="AY277" s="5">
        <f t="shared" si="103"/>
        <v>0.8328000000000001</v>
      </c>
      <c r="AZ277" s="5">
        <f t="shared" si="104"/>
        <v>114.35289999999999</v>
      </c>
      <c r="BA277" s="7">
        <f t="shared" si="105"/>
        <v>-1.0271892040975781E-4</v>
      </c>
      <c r="BB277" s="62">
        <f t="shared" si="106"/>
        <v>7299</v>
      </c>
      <c r="BC277" s="6">
        <f t="shared" si="107"/>
        <v>-4.1084634346754312E-4</v>
      </c>
      <c r="BD277" s="32">
        <f t="shared" si="108"/>
        <v>9.6020787652101071E-3</v>
      </c>
      <c r="BE277" s="32">
        <f t="shared" si="109"/>
        <v>6.4778607709075038E-3</v>
      </c>
      <c r="BF277" s="35">
        <f t="shared" si="110"/>
        <v>0.98392006046388247</v>
      </c>
      <c r="BG277" s="36">
        <f t="shared" si="111"/>
        <v>0.77930153061269103</v>
      </c>
      <c r="BH277" s="33">
        <f t="shared" si="112"/>
        <v>0.21341575071554811</v>
      </c>
      <c r="BI277" s="33">
        <f t="shared" si="113"/>
        <v>7.2827186717608402E-3</v>
      </c>
      <c r="CM277" s="51" t="s">
        <v>5033</v>
      </c>
      <c r="CR277" s="78" t="s">
        <v>2038</v>
      </c>
      <c r="CS277" s="78" t="s">
        <v>2038</v>
      </c>
    </row>
    <row r="278" spans="1:97">
      <c r="A278" s="16" t="s">
        <v>3590</v>
      </c>
      <c r="B278" s="16" t="s">
        <v>1171</v>
      </c>
      <c r="C278" s="19">
        <v>49018692</v>
      </c>
      <c r="D278" s="19" t="s">
        <v>3782</v>
      </c>
      <c r="E278" s="19" t="s">
        <v>3783</v>
      </c>
      <c r="F278" s="19" t="s">
        <v>5045</v>
      </c>
      <c r="G278" s="47"/>
      <c r="H278" s="47" t="s">
        <v>3811</v>
      </c>
      <c r="I278" s="47" t="s">
        <v>5446</v>
      </c>
      <c r="J278" s="47" t="s">
        <v>5467</v>
      </c>
      <c r="K278" s="23">
        <v>42.220570000000002</v>
      </c>
      <c r="L278" s="23">
        <v>-110.14122</v>
      </c>
      <c r="M278" s="61" t="s">
        <v>1540</v>
      </c>
      <c r="N278" s="19" t="s">
        <v>1612</v>
      </c>
      <c r="P278" s="19" t="s">
        <v>7061</v>
      </c>
      <c r="Q278" s="55">
        <v>-16</v>
      </c>
      <c r="R278" s="55">
        <v>-371</v>
      </c>
      <c r="S278" s="55">
        <f t="shared" si="114"/>
        <v>1288</v>
      </c>
      <c r="T278" s="31" t="s">
        <v>2511</v>
      </c>
      <c r="U278" s="55">
        <v>2173</v>
      </c>
      <c r="V278" s="55">
        <v>3461</v>
      </c>
      <c r="W278" s="55">
        <v>3950</v>
      </c>
      <c r="X278" s="55"/>
      <c r="Y278" s="51" t="s">
        <v>3852</v>
      </c>
      <c r="Z278" s="40">
        <v>23573</v>
      </c>
      <c r="AA278" s="52">
        <v>8</v>
      </c>
      <c r="AB278" s="19" t="s">
        <v>3837</v>
      </c>
      <c r="AC278" s="19">
        <v>60</v>
      </c>
      <c r="AD278" s="19">
        <v>20</v>
      </c>
      <c r="AE278" s="19">
        <v>2983</v>
      </c>
      <c r="AF278" s="19">
        <v>-3</v>
      </c>
      <c r="AG278" s="19">
        <v>-3</v>
      </c>
      <c r="AH278" s="19">
        <v>4009</v>
      </c>
      <c r="AI278" s="19">
        <v>1174</v>
      </c>
      <c r="AJ278" s="19"/>
      <c r="AK278" s="19"/>
      <c r="AL278" s="19">
        <v>11</v>
      </c>
      <c r="AM278" s="19">
        <v>7716</v>
      </c>
      <c r="AP278" s="17">
        <f t="shared" si="98"/>
        <v>2.9939999999999998</v>
      </c>
      <c r="AQ278" s="17">
        <f t="shared" si="99"/>
        <v>1.6457999999999999</v>
      </c>
      <c r="AR278" s="17">
        <f t="shared" si="95"/>
        <v>129.76049999999998</v>
      </c>
      <c r="AS278" s="17">
        <f t="shared" si="93"/>
        <v>0</v>
      </c>
      <c r="AT278" s="17">
        <f t="shared" si="100"/>
        <v>134.40029999999999</v>
      </c>
      <c r="AU278" s="5">
        <f t="shared" si="101"/>
        <v>113.09389</v>
      </c>
      <c r="AV278" s="5">
        <f t="shared" si="102"/>
        <v>19.241859999999999</v>
      </c>
      <c r="AW278" s="5"/>
      <c r="AX278" s="5"/>
      <c r="AY278" s="5">
        <f t="shared" si="103"/>
        <v>0.22902000000000003</v>
      </c>
      <c r="AZ278" s="5">
        <f t="shared" si="104"/>
        <v>132.56476999999998</v>
      </c>
      <c r="BA278" s="7">
        <f t="shared" si="105"/>
        <v>6.8755436806770482E-3</v>
      </c>
      <c r="BB278" s="62">
        <f t="shared" si="106"/>
        <v>8251</v>
      </c>
      <c r="BC278" s="6">
        <f t="shared" si="107"/>
        <v>3.3506607377716539E-2</v>
      </c>
      <c r="BD278" s="32">
        <f t="shared" si="108"/>
        <v>2.2276735989428597E-2</v>
      </c>
      <c r="BE278" s="32">
        <f t="shared" si="109"/>
        <v>1.224550838056165E-2</v>
      </c>
      <c r="BF278" s="35">
        <f t="shared" si="110"/>
        <v>0.9654777556300097</v>
      </c>
      <c r="BG278" s="36">
        <f t="shared" si="111"/>
        <v>0.85312176078154112</v>
      </c>
      <c r="BH278" s="33">
        <f t="shared" si="112"/>
        <v>0.14515063089537289</v>
      </c>
      <c r="BI278" s="33">
        <f t="shared" si="113"/>
        <v>1.7276083230861417E-3</v>
      </c>
      <c r="CM278" s="51" t="s">
        <v>4928</v>
      </c>
      <c r="CR278" s="78" t="s">
        <v>2038</v>
      </c>
      <c r="CS278" s="78" t="s">
        <v>2038</v>
      </c>
    </row>
    <row r="279" spans="1:97">
      <c r="A279" s="16" t="s">
        <v>3590</v>
      </c>
      <c r="B279" s="16" t="s">
        <v>1172</v>
      </c>
      <c r="C279" s="19">
        <v>49118573</v>
      </c>
      <c r="D279" s="19" t="s">
        <v>3782</v>
      </c>
      <c r="E279" s="19" t="s">
        <v>3783</v>
      </c>
      <c r="F279" s="19" t="s">
        <v>2521</v>
      </c>
      <c r="G279" s="47"/>
      <c r="H279" s="47" t="s">
        <v>7038</v>
      </c>
      <c r="I279" s="47" t="s">
        <v>5446</v>
      </c>
      <c r="J279" s="47" t="s">
        <v>5467</v>
      </c>
      <c r="K279" s="23">
        <v>42.2241</v>
      </c>
      <c r="L279" s="23">
        <v>-110.1009</v>
      </c>
      <c r="M279" s="61" t="s">
        <v>7059</v>
      </c>
      <c r="N279" s="19" t="s">
        <v>7060</v>
      </c>
      <c r="P279" s="19" t="s">
        <v>7061</v>
      </c>
      <c r="Q279" s="55"/>
      <c r="R279" s="55"/>
      <c r="S279" s="55">
        <f t="shared" si="114"/>
        <v>21</v>
      </c>
      <c r="T279" s="31" t="s">
        <v>2505</v>
      </c>
      <c r="U279" s="55">
        <v>3494</v>
      </c>
      <c r="V279" s="55">
        <v>3515</v>
      </c>
      <c r="W279" s="55">
        <v>3823</v>
      </c>
      <c r="X279" s="55"/>
      <c r="Y279" s="51" t="s">
        <v>3798</v>
      </c>
      <c r="Z279" s="40">
        <v>23494</v>
      </c>
      <c r="AA279" s="52">
        <v>8.3000001907348633</v>
      </c>
      <c r="AB279" s="19" t="s">
        <v>3789</v>
      </c>
      <c r="AC279" s="19">
        <v>14</v>
      </c>
      <c r="AD279" s="19">
        <v>15</v>
      </c>
      <c r="AE279" s="19">
        <v>2971</v>
      </c>
      <c r="AF279" s="19">
        <v>13</v>
      </c>
      <c r="AG279" s="19">
        <v>-3</v>
      </c>
      <c r="AH279" s="19">
        <v>3300</v>
      </c>
      <c r="AI279" s="19">
        <v>2294</v>
      </c>
      <c r="AJ279" s="19"/>
      <c r="AK279" s="19"/>
      <c r="AL279" s="19">
        <v>-1</v>
      </c>
      <c r="AM279" s="19">
        <v>7467</v>
      </c>
      <c r="AO279" s="19" t="s">
        <v>5038</v>
      </c>
      <c r="AP279" s="17">
        <f t="shared" si="98"/>
        <v>0.6986</v>
      </c>
      <c r="AQ279" s="17">
        <f t="shared" si="99"/>
        <v>1.2343500000000001</v>
      </c>
      <c r="AR279" s="17">
        <f t="shared" si="95"/>
        <v>129.23849999999999</v>
      </c>
      <c r="AS279" s="17">
        <f t="shared" si="93"/>
        <v>0.33254</v>
      </c>
      <c r="AT279" s="17">
        <f t="shared" si="100"/>
        <v>131.50398999999999</v>
      </c>
      <c r="AU279" s="5">
        <f t="shared" si="101"/>
        <v>93.093000000000004</v>
      </c>
      <c r="AV279" s="5">
        <f t="shared" si="102"/>
        <v>37.598659999999995</v>
      </c>
      <c r="AW279" s="5"/>
      <c r="AX279" s="5"/>
      <c r="AY279" s="5">
        <f t="shared" si="103"/>
        <v>0</v>
      </c>
      <c r="AZ279" s="5">
        <f t="shared" si="104"/>
        <v>130.69166000000001</v>
      </c>
      <c r="BA279" s="7">
        <f t="shared" si="105"/>
        <v>3.0981825976135547E-3</v>
      </c>
      <c r="BB279" s="62">
        <f t="shared" si="106"/>
        <v>8603</v>
      </c>
      <c r="BC279" s="6">
        <f t="shared" si="107"/>
        <v>7.0690728064716865E-2</v>
      </c>
      <c r="BD279" s="32">
        <f t="shared" si="108"/>
        <v>5.3123863390000569E-3</v>
      </c>
      <c r="BE279" s="32">
        <f t="shared" si="109"/>
        <v>9.3864072109142854E-3</v>
      </c>
      <c r="BF279" s="35">
        <f t="shared" si="110"/>
        <v>0.98530120645008556</v>
      </c>
      <c r="BG279" s="37">
        <f t="shared" si="111"/>
        <v>0.71231018107811928</v>
      </c>
      <c r="BH279" s="33">
        <f t="shared" si="112"/>
        <v>0.28768981892188067</v>
      </c>
      <c r="BI279" s="33">
        <f t="shared" si="113"/>
        <v>0</v>
      </c>
      <c r="CM279" s="51" t="s">
        <v>3815</v>
      </c>
      <c r="CR279" s="78" t="s">
        <v>2038</v>
      </c>
      <c r="CS279" s="78" t="s">
        <v>2038</v>
      </c>
    </row>
    <row r="280" spans="1:97">
      <c r="A280" s="63" t="s">
        <v>3591</v>
      </c>
      <c r="B280" s="63" t="s">
        <v>4128</v>
      </c>
      <c r="C280" s="63">
        <v>3643</v>
      </c>
      <c r="D280" s="19" t="s">
        <v>3782</v>
      </c>
      <c r="E280" s="63" t="s">
        <v>3804</v>
      </c>
      <c r="F280" s="63" t="s">
        <v>7278</v>
      </c>
      <c r="G280" s="65" t="s">
        <v>3598</v>
      </c>
      <c r="H280" s="65">
        <v>33</v>
      </c>
      <c r="I280" s="65">
        <v>27</v>
      </c>
      <c r="J280" s="65">
        <v>103</v>
      </c>
      <c r="K280" s="23">
        <v>42.272221999999999</v>
      </c>
      <c r="L280" s="23">
        <v>-109.1075</v>
      </c>
      <c r="M280" s="61" t="s">
        <v>4124</v>
      </c>
      <c r="N280" s="63" t="s">
        <v>4131</v>
      </c>
      <c r="O280" s="63"/>
      <c r="P280" s="63" t="s">
        <v>7061</v>
      </c>
      <c r="Q280" s="63"/>
      <c r="R280" s="63"/>
      <c r="S280" s="55"/>
      <c r="T280" s="63"/>
      <c r="U280" s="66" t="s">
        <v>4129</v>
      </c>
      <c r="V280" s="63"/>
      <c r="W280" s="66">
        <v>13051</v>
      </c>
      <c r="X280" s="66">
        <v>12860</v>
      </c>
      <c r="Y280" s="63"/>
      <c r="Z280" s="64">
        <v>37580</v>
      </c>
      <c r="AA280" s="63">
        <v>9.6199999999999992</v>
      </c>
      <c r="AB280" s="63"/>
      <c r="AC280" s="63">
        <v>18</v>
      </c>
      <c r="AD280" s="63">
        <v>2.6</v>
      </c>
      <c r="AE280" s="63">
        <v>1333.74</v>
      </c>
      <c r="AF280" s="63">
        <v>0</v>
      </c>
      <c r="AG280" s="63"/>
      <c r="AH280" s="63">
        <v>1700</v>
      </c>
      <c r="AI280" s="63">
        <v>97.6</v>
      </c>
      <c r="AJ280" s="63">
        <v>84</v>
      </c>
      <c r="AK280" s="63"/>
      <c r="AL280" s="63">
        <v>325</v>
      </c>
      <c r="AM280" s="63">
        <v>3585.9</v>
      </c>
      <c r="AN280" s="63"/>
      <c r="AO280" s="63" t="s">
        <v>4130</v>
      </c>
      <c r="AP280" s="17">
        <f t="shared" si="98"/>
        <v>0.8982</v>
      </c>
      <c r="AQ280" s="17">
        <f t="shared" si="99"/>
        <v>0.21395400000000001</v>
      </c>
      <c r="AR280" s="17">
        <f t="shared" si="95"/>
        <v>58.017689999999995</v>
      </c>
      <c r="AS280" s="17">
        <f t="shared" si="93"/>
        <v>0</v>
      </c>
      <c r="AT280" s="17">
        <f t="shared" si="100"/>
        <v>59.129843999999991</v>
      </c>
      <c r="AU280" s="5">
        <f t="shared" si="101"/>
        <v>47.957000000000001</v>
      </c>
      <c r="AV280" s="5">
        <f t="shared" si="102"/>
        <v>1.5996639999999998</v>
      </c>
      <c r="AW280" s="5">
        <f t="shared" ref="AW280:AW285" si="115">IF(AJ280&gt;0,AJ280*0.03333,0)</f>
        <v>2.7997199999999998</v>
      </c>
      <c r="AX280" s="5">
        <f t="shared" ref="AX280:AX285" si="116">IF(AK280&gt;0,AK280*0.0588,0)</f>
        <v>0</v>
      </c>
      <c r="AY280" s="5">
        <f t="shared" si="103"/>
        <v>6.7665000000000006</v>
      </c>
      <c r="AZ280" s="5">
        <f t="shared" si="104"/>
        <v>59.122883999999999</v>
      </c>
      <c r="BA280" s="7">
        <f t="shared" si="105"/>
        <v>5.8856993134165211E-5</v>
      </c>
      <c r="BB280" s="62">
        <f t="shared" si="106"/>
        <v>3560.94</v>
      </c>
      <c r="BC280" s="28">
        <f t="shared" si="107"/>
        <v>-3.492452608425547E-3</v>
      </c>
      <c r="BD280" s="32">
        <f t="shared" si="108"/>
        <v>1.5190298827779761E-2</v>
      </c>
      <c r="BE280" s="32">
        <f t="shared" si="109"/>
        <v>3.6183758577140847E-3</v>
      </c>
      <c r="BF280" s="35">
        <f t="shared" si="110"/>
        <v>0.98119132531450626</v>
      </c>
      <c r="BG280" s="36">
        <f t="shared" si="111"/>
        <v>0.81114108033024912</v>
      </c>
      <c r="BH280" s="33">
        <f t="shared" si="112"/>
        <v>2.7056596224230196E-2</v>
      </c>
      <c r="BI280" s="33">
        <f t="shared" si="113"/>
        <v>0.11444807056435205</v>
      </c>
      <c r="BJ280" s="63"/>
      <c r="BK280" s="63">
        <v>25</v>
      </c>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t="s">
        <v>4134</v>
      </c>
      <c r="CN280" s="63">
        <v>20021120</v>
      </c>
      <c r="CO280" s="63" t="s">
        <v>4135</v>
      </c>
      <c r="CP280" s="66"/>
      <c r="CQ280" s="64">
        <v>37581</v>
      </c>
      <c r="CR280" s="78" t="s">
        <v>2038</v>
      </c>
      <c r="CS280" s="78" t="s">
        <v>2038</v>
      </c>
    </row>
    <row r="281" spans="1:97">
      <c r="A281" s="63" t="s">
        <v>3591</v>
      </c>
      <c r="B281" s="63" t="s">
        <v>4128</v>
      </c>
      <c r="C281" s="63">
        <v>3650</v>
      </c>
      <c r="D281" s="19" t="s">
        <v>3782</v>
      </c>
      <c r="E281" s="63" t="s">
        <v>3804</v>
      </c>
      <c r="F281" s="63" t="s">
        <v>7278</v>
      </c>
      <c r="G281" s="65" t="s">
        <v>3598</v>
      </c>
      <c r="H281" s="65">
        <v>33</v>
      </c>
      <c r="I281" s="65">
        <v>27</v>
      </c>
      <c r="J281" s="65">
        <v>103</v>
      </c>
      <c r="K281" s="23">
        <v>42.272221999999999</v>
      </c>
      <c r="L281" s="23">
        <v>-109.1075</v>
      </c>
      <c r="M281" s="61" t="s">
        <v>4124</v>
      </c>
      <c r="N281" s="63" t="s">
        <v>4131</v>
      </c>
      <c r="O281" s="63"/>
      <c r="P281" s="63" t="s">
        <v>7061</v>
      </c>
      <c r="Q281" s="63"/>
      <c r="R281" s="63"/>
      <c r="S281" s="55"/>
      <c r="T281" s="63"/>
      <c r="U281" s="66" t="s">
        <v>4129</v>
      </c>
      <c r="V281" s="63"/>
      <c r="W281" s="66">
        <v>13051</v>
      </c>
      <c r="X281" s="66">
        <v>12860</v>
      </c>
      <c r="Y281" s="63"/>
      <c r="Z281" s="64">
        <v>37580</v>
      </c>
      <c r="AA281" s="63">
        <v>8.4600000000000009</v>
      </c>
      <c r="AB281" s="63"/>
      <c r="AC281" s="63">
        <v>140</v>
      </c>
      <c r="AD281" s="63">
        <v>17.3</v>
      </c>
      <c r="AE281" s="63">
        <v>1946.33</v>
      </c>
      <c r="AF281" s="63">
        <v>200</v>
      </c>
      <c r="AG281" s="63"/>
      <c r="AH281" s="63">
        <v>3200</v>
      </c>
      <c r="AI281" s="63">
        <v>161.69999999999999</v>
      </c>
      <c r="AJ281" s="63">
        <v>33</v>
      </c>
      <c r="AK281" s="63"/>
      <c r="AL281" s="63">
        <v>200</v>
      </c>
      <c r="AM281" s="63">
        <v>5901.3</v>
      </c>
      <c r="AN281" s="63"/>
      <c r="AO281" s="63" t="s">
        <v>4130</v>
      </c>
      <c r="AP281" s="17">
        <f t="shared" si="98"/>
        <v>6.9859999999999998</v>
      </c>
      <c r="AQ281" s="17">
        <f t="shared" si="99"/>
        <v>1.4236170000000001</v>
      </c>
      <c r="AR281" s="17">
        <f t="shared" si="95"/>
        <v>84.665354999999991</v>
      </c>
      <c r="AS281" s="17">
        <f t="shared" si="93"/>
        <v>5.1159999999999997</v>
      </c>
      <c r="AT281" s="17">
        <f t="shared" si="100"/>
        <v>98.190971999999988</v>
      </c>
      <c r="AU281" s="5">
        <f t="shared" si="101"/>
        <v>90.271999999999991</v>
      </c>
      <c r="AV281" s="5">
        <f t="shared" si="102"/>
        <v>2.6502629999999994</v>
      </c>
      <c r="AW281" s="5">
        <f t="shared" si="115"/>
        <v>1.09989</v>
      </c>
      <c r="AX281" s="5">
        <f t="shared" si="116"/>
        <v>0</v>
      </c>
      <c r="AY281" s="5">
        <f t="shared" si="103"/>
        <v>4.1640000000000006</v>
      </c>
      <c r="AZ281" s="5">
        <f t="shared" si="104"/>
        <v>98.18615299999999</v>
      </c>
      <c r="BA281" s="7">
        <f t="shared" si="105"/>
        <v>2.4539518031938225E-5</v>
      </c>
      <c r="BB281" s="62">
        <f t="shared" si="106"/>
        <v>5898.33</v>
      </c>
      <c r="BC281" s="28">
        <f t="shared" si="107"/>
        <v>-2.5170280763043033E-4</v>
      </c>
      <c r="BD281" s="32">
        <f t="shared" si="108"/>
        <v>7.1147070425171072E-2</v>
      </c>
      <c r="BE281" s="32">
        <f t="shared" si="109"/>
        <v>1.4498451038859259E-2</v>
      </c>
      <c r="BF281" s="35">
        <f t="shared" si="110"/>
        <v>0.91435447853596974</v>
      </c>
      <c r="BG281" s="36">
        <f t="shared" si="111"/>
        <v>0.91939644483270466</v>
      </c>
      <c r="BH281" s="33">
        <f t="shared" si="112"/>
        <v>2.6992227712598127E-2</v>
      </c>
      <c r="BI281" s="33">
        <f t="shared" si="113"/>
        <v>4.2409238703954528E-2</v>
      </c>
      <c r="BJ281" s="63"/>
      <c r="BK281" s="63">
        <v>3</v>
      </c>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t="s">
        <v>4132</v>
      </c>
      <c r="CN281" s="63">
        <v>20021120</v>
      </c>
      <c r="CO281" s="63" t="s">
        <v>4133</v>
      </c>
      <c r="CP281" s="66"/>
      <c r="CQ281" s="64">
        <v>37581</v>
      </c>
      <c r="CR281" s="78" t="s">
        <v>2038</v>
      </c>
      <c r="CS281" s="78" t="s">
        <v>2038</v>
      </c>
    </row>
    <row r="282" spans="1:97">
      <c r="A282" s="63" t="s">
        <v>3591</v>
      </c>
      <c r="B282" s="63" t="s">
        <v>4128</v>
      </c>
      <c r="C282" s="63">
        <v>3647</v>
      </c>
      <c r="D282" s="19" t="s">
        <v>3782</v>
      </c>
      <c r="E282" s="63" t="s">
        <v>3804</v>
      </c>
      <c r="F282" s="63" t="s">
        <v>7278</v>
      </c>
      <c r="G282" s="65" t="s">
        <v>3598</v>
      </c>
      <c r="H282" s="65">
        <v>33</v>
      </c>
      <c r="I282" s="65">
        <v>27</v>
      </c>
      <c r="J282" s="65">
        <v>103</v>
      </c>
      <c r="K282" s="23">
        <v>42.272221999999999</v>
      </c>
      <c r="L282" s="23">
        <v>-109.1075</v>
      </c>
      <c r="M282" s="61" t="s">
        <v>4124</v>
      </c>
      <c r="N282" s="63" t="s">
        <v>4131</v>
      </c>
      <c r="O282" s="63"/>
      <c r="P282" s="63" t="s">
        <v>7061</v>
      </c>
      <c r="Q282" s="63"/>
      <c r="R282" s="63"/>
      <c r="S282" s="55"/>
      <c r="T282" s="63"/>
      <c r="U282" s="66" t="s">
        <v>4129</v>
      </c>
      <c r="V282" s="63"/>
      <c r="W282" s="66">
        <v>13051</v>
      </c>
      <c r="X282" s="66">
        <v>12860</v>
      </c>
      <c r="Y282" s="63"/>
      <c r="Z282" s="64">
        <v>37580</v>
      </c>
      <c r="AA282" s="63">
        <v>8.74</v>
      </c>
      <c r="AB282" s="63"/>
      <c r="AC282" s="63">
        <v>12</v>
      </c>
      <c r="AD282" s="63">
        <v>83.6</v>
      </c>
      <c r="AE282" s="63">
        <v>1783.86</v>
      </c>
      <c r="AF282" s="63"/>
      <c r="AG282" s="63"/>
      <c r="AH282" s="63">
        <v>2800</v>
      </c>
      <c r="AI282" s="63">
        <v>70.2</v>
      </c>
      <c r="AJ282" s="63">
        <v>54</v>
      </c>
      <c r="AK282" s="63"/>
      <c r="AL282" s="63">
        <v>150</v>
      </c>
      <c r="AM282" s="63">
        <v>4953.6000000000004</v>
      </c>
      <c r="AN282" s="63"/>
      <c r="AO282" s="63" t="s">
        <v>4130</v>
      </c>
      <c r="AP282" s="17">
        <f t="shared" si="98"/>
        <v>0.5988</v>
      </c>
      <c r="AQ282" s="17">
        <f t="shared" si="99"/>
        <v>6.8794439999999994</v>
      </c>
      <c r="AR282" s="17">
        <f t="shared" si="95"/>
        <v>77.597909999999985</v>
      </c>
      <c r="AS282" s="17">
        <f t="shared" si="93"/>
        <v>0</v>
      </c>
      <c r="AT282" s="17">
        <f t="shared" si="100"/>
        <v>85.076153999999988</v>
      </c>
      <c r="AU282" s="5">
        <f t="shared" si="101"/>
        <v>78.988</v>
      </c>
      <c r="AV282" s="5">
        <f t="shared" si="102"/>
        <v>1.1505779999999999</v>
      </c>
      <c r="AW282" s="5">
        <f t="shared" si="115"/>
        <v>1.79982</v>
      </c>
      <c r="AX282" s="5">
        <f t="shared" si="116"/>
        <v>0</v>
      </c>
      <c r="AY282" s="5">
        <f t="shared" si="103"/>
        <v>3.1230000000000002</v>
      </c>
      <c r="AZ282" s="5">
        <f t="shared" si="104"/>
        <v>85.061397999999997</v>
      </c>
      <c r="BA282" s="7">
        <f t="shared" si="105"/>
        <v>8.6729824348191721E-5</v>
      </c>
      <c r="BB282" s="62">
        <f t="shared" si="106"/>
        <v>4953.66</v>
      </c>
      <c r="BC282" s="28">
        <f t="shared" si="107"/>
        <v>6.0561648729810947E-6</v>
      </c>
      <c r="BD282" s="32">
        <f t="shared" si="108"/>
        <v>7.0383999728055417E-3</v>
      </c>
      <c r="BE282" s="32">
        <f t="shared" si="109"/>
        <v>8.0862188481157726E-2</v>
      </c>
      <c r="BF282" s="35">
        <f t="shared" si="110"/>
        <v>0.91209941154603669</v>
      </c>
      <c r="BG282" s="36">
        <f t="shared" si="111"/>
        <v>0.92859983326396778</v>
      </c>
      <c r="BH282" s="33">
        <f t="shared" si="112"/>
        <v>1.3526441218377341E-2</v>
      </c>
      <c r="BI282" s="33">
        <f t="shared" si="113"/>
        <v>3.6714656394431708E-2</v>
      </c>
      <c r="BJ282" s="63"/>
      <c r="BK282" s="63">
        <v>0</v>
      </c>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t="s">
        <v>4136</v>
      </c>
      <c r="CN282" s="63">
        <v>20021120</v>
      </c>
      <c r="CO282" s="63" t="s">
        <v>4137</v>
      </c>
      <c r="CP282" s="66"/>
      <c r="CQ282" s="64">
        <v>37581</v>
      </c>
      <c r="CR282" s="78" t="s">
        <v>2038</v>
      </c>
      <c r="CS282" s="78" t="s">
        <v>2038</v>
      </c>
    </row>
    <row r="283" spans="1:97">
      <c r="A283" s="63" t="s">
        <v>3591</v>
      </c>
      <c r="B283" s="63" t="s">
        <v>4113</v>
      </c>
      <c r="C283" s="63">
        <v>3220</v>
      </c>
      <c r="D283" s="19" t="s">
        <v>3782</v>
      </c>
      <c r="E283" s="63" t="s">
        <v>3804</v>
      </c>
      <c r="F283" s="63" t="s">
        <v>7278</v>
      </c>
      <c r="G283" s="65" t="s">
        <v>3592</v>
      </c>
      <c r="H283" s="65">
        <v>34</v>
      </c>
      <c r="I283" s="65">
        <v>27</v>
      </c>
      <c r="J283" s="65">
        <v>103</v>
      </c>
      <c r="K283" s="23">
        <v>42.276290000000003</v>
      </c>
      <c r="L283" s="23">
        <v>-109.09417000000001</v>
      </c>
      <c r="M283" s="61" t="s">
        <v>4114</v>
      </c>
      <c r="N283" s="63" t="s">
        <v>2378</v>
      </c>
      <c r="O283" s="63"/>
      <c r="P283" s="63" t="s">
        <v>7061</v>
      </c>
      <c r="Q283" s="63"/>
      <c r="R283" s="63"/>
      <c r="S283" s="55"/>
      <c r="T283" s="63"/>
      <c r="U283" s="66" t="s">
        <v>4115</v>
      </c>
      <c r="V283" s="63"/>
      <c r="W283" s="66">
        <v>13500</v>
      </c>
      <c r="X283" s="66"/>
      <c r="Y283" s="63" t="s">
        <v>3798</v>
      </c>
      <c r="Z283" s="64">
        <v>27071</v>
      </c>
      <c r="AA283" s="63">
        <v>8.6</v>
      </c>
      <c r="AB283" s="63"/>
      <c r="AC283" s="63">
        <v>8</v>
      </c>
      <c r="AD283" s="63">
        <v>1</v>
      </c>
      <c r="AE283" s="63">
        <v>943</v>
      </c>
      <c r="AF283" s="63">
        <v>25</v>
      </c>
      <c r="AG283" s="63"/>
      <c r="AH283" s="63">
        <v>920</v>
      </c>
      <c r="AI283" s="63">
        <v>256</v>
      </c>
      <c r="AJ283" s="63">
        <v>36</v>
      </c>
      <c r="AK283" s="63"/>
      <c r="AL283" s="63">
        <v>520</v>
      </c>
      <c r="AM283" s="63">
        <v>2579</v>
      </c>
      <c r="AN283" s="63"/>
      <c r="AO283" s="63" t="s">
        <v>4116</v>
      </c>
      <c r="AP283" s="17">
        <f t="shared" si="98"/>
        <v>0.3992</v>
      </c>
      <c r="AQ283" s="17">
        <f t="shared" si="99"/>
        <v>8.2290000000000002E-2</v>
      </c>
      <c r="AR283" s="17">
        <f t="shared" si="95"/>
        <v>41.020499999999998</v>
      </c>
      <c r="AS283" s="17">
        <f t="shared" si="93"/>
        <v>0.63949999999999996</v>
      </c>
      <c r="AT283" s="17">
        <f t="shared" si="100"/>
        <v>42.141489999999997</v>
      </c>
      <c r="AU283" s="5">
        <f t="shared" si="101"/>
        <v>25.953199999999999</v>
      </c>
      <c r="AV283" s="5">
        <f t="shared" si="102"/>
        <v>4.1958399999999996</v>
      </c>
      <c r="AW283" s="5">
        <f t="shared" si="115"/>
        <v>1.1998799999999998</v>
      </c>
      <c r="AX283" s="5">
        <f t="shared" si="116"/>
        <v>0</v>
      </c>
      <c r="AY283" s="5">
        <f t="shared" si="103"/>
        <v>10.826400000000001</v>
      </c>
      <c r="AZ283" s="5">
        <f t="shared" si="104"/>
        <v>42.175319999999999</v>
      </c>
      <c r="BA283" s="7">
        <f t="shared" si="105"/>
        <v>-4.0122485658555872E-4</v>
      </c>
      <c r="BB283" s="62">
        <f t="shared" si="106"/>
        <v>2709</v>
      </c>
      <c r="BC283" s="28">
        <f t="shared" si="107"/>
        <v>2.4583963691376703E-2</v>
      </c>
      <c r="BD283" s="32">
        <f t="shared" si="108"/>
        <v>9.4728496785471995E-3</v>
      </c>
      <c r="BE283" s="32">
        <f t="shared" si="109"/>
        <v>1.9527074149490208E-3</v>
      </c>
      <c r="BF283" s="35">
        <f t="shared" si="110"/>
        <v>0.98857444290650376</v>
      </c>
      <c r="BG283" s="37">
        <f t="shared" si="111"/>
        <v>0.61536462556774907</v>
      </c>
      <c r="BH283" s="33">
        <f t="shared" si="112"/>
        <v>9.9485670766694831E-2</v>
      </c>
      <c r="BI283" s="33">
        <f t="shared" si="113"/>
        <v>0.25669988988820952</v>
      </c>
      <c r="BJ283" s="63"/>
      <c r="BK283" s="63"/>
      <c r="BL283" s="63"/>
      <c r="BM283" s="63">
        <v>2272</v>
      </c>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t="s">
        <v>4117</v>
      </c>
      <c r="CN283" s="63">
        <v>19740211</v>
      </c>
      <c r="CO283" s="63" t="s">
        <v>4118</v>
      </c>
      <c r="CP283" s="66"/>
      <c r="CQ283" s="64">
        <v>27072</v>
      </c>
      <c r="CR283" s="78" t="s">
        <v>2038</v>
      </c>
      <c r="CS283" s="78" t="s">
        <v>2038</v>
      </c>
    </row>
    <row r="284" spans="1:97">
      <c r="A284" s="63" t="s">
        <v>3591</v>
      </c>
      <c r="B284" s="63" t="s">
        <v>4113</v>
      </c>
      <c r="C284" s="63">
        <v>3224</v>
      </c>
      <c r="D284" s="19" t="s">
        <v>3782</v>
      </c>
      <c r="E284" s="63" t="s">
        <v>3804</v>
      </c>
      <c r="F284" s="63" t="s">
        <v>7278</v>
      </c>
      <c r="G284" s="65" t="s">
        <v>3592</v>
      </c>
      <c r="H284" s="65">
        <v>34</v>
      </c>
      <c r="I284" s="65">
        <v>27</v>
      </c>
      <c r="J284" s="65">
        <v>103</v>
      </c>
      <c r="K284" s="23">
        <v>42.276290000000003</v>
      </c>
      <c r="L284" s="23">
        <v>-109.09417000000001</v>
      </c>
      <c r="M284" s="61" t="s">
        <v>4114</v>
      </c>
      <c r="N284" s="63" t="s">
        <v>2378</v>
      </c>
      <c r="O284" s="63"/>
      <c r="P284" s="63" t="s">
        <v>7061</v>
      </c>
      <c r="Q284" s="63"/>
      <c r="R284" s="63"/>
      <c r="S284" s="55"/>
      <c r="T284" s="63"/>
      <c r="U284" s="66" t="s">
        <v>4115</v>
      </c>
      <c r="V284" s="63"/>
      <c r="W284" s="66">
        <v>13500</v>
      </c>
      <c r="X284" s="66"/>
      <c r="Y284" s="63" t="s">
        <v>3798</v>
      </c>
      <c r="Z284" s="64">
        <v>27071</v>
      </c>
      <c r="AA284" s="63">
        <v>8.1999999999999993</v>
      </c>
      <c r="AB284" s="63"/>
      <c r="AC284" s="63">
        <v>32</v>
      </c>
      <c r="AD284" s="63">
        <v>5</v>
      </c>
      <c r="AE284" s="63">
        <v>1524</v>
      </c>
      <c r="AF284" s="63">
        <v>39</v>
      </c>
      <c r="AG284" s="63"/>
      <c r="AH284" s="63">
        <v>1980</v>
      </c>
      <c r="AI284" s="63">
        <v>403</v>
      </c>
      <c r="AJ284" s="63"/>
      <c r="AK284" s="63"/>
      <c r="AL284" s="63">
        <v>330</v>
      </c>
      <c r="AM284" s="63">
        <v>4108</v>
      </c>
      <c r="AN284" s="63"/>
      <c r="AO284" s="63" t="s">
        <v>4116</v>
      </c>
      <c r="AP284" s="17">
        <f t="shared" si="98"/>
        <v>1.5968</v>
      </c>
      <c r="AQ284" s="17">
        <f t="shared" si="99"/>
        <v>0.41144999999999998</v>
      </c>
      <c r="AR284" s="17">
        <f t="shared" si="95"/>
        <v>66.293999999999997</v>
      </c>
      <c r="AS284" s="17">
        <f t="shared" si="93"/>
        <v>0.99761999999999995</v>
      </c>
      <c r="AT284" s="17">
        <f t="shared" si="100"/>
        <v>69.299869999999999</v>
      </c>
      <c r="AU284" s="5">
        <f t="shared" si="101"/>
        <v>55.855799999999995</v>
      </c>
      <c r="AV284" s="5">
        <f t="shared" si="102"/>
        <v>6.6051699999999993</v>
      </c>
      <c r="AW284" s="5">
        <f t="shared" si="115"/>
        <v>0</v>
      </c>
      <c r="AX284" s="5">
        <f t="shared" si="116"/>
        <v>0</v>
      </c>
      <c r="AY284" s="5">
        <f t="shared" si="103"/>
        <v>6.8706000000000005</v>
      </c>
      <c r="AZ284" s="5">
        <f t="shared" si="104"/>
        <v>69.331569999999999</v>
      </c>
      <c r="BA284" s="7">
        <f t="shared" si="105"/>
        <v>-2.2866385864563427E-4</v>
      </c>
      <c r="BB284" s="62">
        <f t="shared" si="106"/>
        <v>4313</v>
      </c>
      <c r="BC284" s="28">
        <f t="shared" si="107"/>
        <v>2.4343902149388433E-2</v>
      </c>
      <c r="BD284" s="32">
        <f t="shared" si="108"/>
        <v>2.3041890266172219E-2</v>
      </c>
      <c r="BE284" s="32">
        <f t="shared" si="109"/>
        <v>5.9372405749101688E-3</v>
      </c>
      <c r="BF284" s="35">
        <f t="shared" si="110"/>
        <v>0.97102086915891761</v>
      </c>
      <c r="BG284" s="36">
        <f t="shared" si="111"/>
        <v>0.80563298941593264</v>
      </c>
      <c r="BH284" s="33">
        <f t="shared" si="112"/>
        <v>9.5269297954741247E-2</v>
      </c>
      <c r="BI284" s="33">
        <f t="shared" si="113"/>
        <v>9.9097712629326012E-2</v>
      </c>
      <c r="BJ284" s="63"/>
      <c r="BK284" s="63"/>
      <c r="BL284" s="63"/>
      <c r="BM284" s="63">
        <v>3857</v>
      </c>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t="s">
        <v>2351</v>
      </c>
      <c r="CN284" s="63">
        <v>19740211</v>
      </c>
      <c r="CO284" s="63" t="s">
        <v>4119</v>
      </c>
      <c r="CP284" s="66"/>
      <c r="CQ284" s="64">
        <v>27072</v>
      </c>
      <c r="CR284" s="78" t="s">
        <v>2038</v>
      </c>
      <c r="CS284" s="78" t="s">
        <v>2038</v>
      </c>
    </row>
    <row r="285" spans="1:97">
      <c r="A285" s="63" t="s">
        <v>3591</v>
      </c>
      <c r="B285" s="63" t="s">
        <v>4113</v>
      </c>
      <c r="C285" s="63">
        <v>3221</v>
      </c>
      <c r="D285" s="19" t="s">
        <v>3782</v>
      </c>
      <c r="E285" s="63" t="s">
        <v>3804</v>
      </c>
      <c r="F285" s="63" t="s">
        <v>7278</v>
      </c>
      <c r="G285" s="65" t="s">
        <v>3592</v>
      </c>
      <c r="H285" s="65">
        <v>34</v>
      </c>
      <c r="I285" s="65">
        <v>27</v>
      </c>
      <c r="J285" s="65">
        <v>103</v>
      </c>
      <c r="K285" s="23">
        <v>42.276290000000003</v>
      </c>
      <c r="L285" s="23">
        <v>-109.09417000000001</v>
      </c>
      <c r="M285" s="61" t="s">
        <v>4114</v>
      </c>
      <c r="N285" s="63" t="s">
        <v>2378</v>
      </c>
      <c r="O285" s="63"/>
      <c r="P285" s="63" t="s">
        <v>7061</v>
      </c>
      <c r="Q285" s="63"/>
      <c r="R285" s="63"/>
      <c r="S285" s="55"/>
      <c r="T285" s="63"/>
      <c r="U285" s="66" t="s">
        <v>4120</v>
      </c>
      <c r="V285" s="63"/>
      <c r="W285" s="66">
        <v>13500</v>
      </c>
      <c r="X285" s="66"/>
      <c r="Y285" s="63"/>
      <c r="Z285" s="64">
        <v>27071</v>
      </c>
      <c r="AA285" s="63">
        <v>7.6</v>
      </c>
      <c r="AB285" s="63"/>
      <c r="AC285" s="63">
        <v>458</v>
      </c>
      <c r="AD285" s="63">
        <v>72</v>
      </c>
      <c r="AE285" s="63">
        <v>7218</v>
      </c>
      <c r="AF285" s="63">
        <v>146</v>
      </c>
      <c r="AG285" s="63"/>
      <c r="AH285" s="63">
        <v>11600</v>
      </c>
      <c r="AI285" s="63">
        <v>1098</v>
      </c>
      <c r="AJ285" s="63"/>
      <c r="AK285" s="63"/>
      <c r="AL285" s="63">
        <v>65</v>
      </c>
      <c r="AM285" s="63">
        <v>20100</v>
      </c>
      <c r="AN285" s="63"/>
      <c r="AO285" s="63" t="s">
        <v>4116</v>
      </c>
      <c r="AP285" s="17">
        <f t="shared" si="98"/>
        <v>22.854199999999999</v>
      </c>
      <c r="AQ285" s="17">
        <f t="shared" si="99"/>
        <v>5.9248799999999999</v>
      </c>
      <c r="AR285" s="17">
        <f t="shared" si="95"/>
        <v>313.983</v>
      </c>
      <c r="AS285" s="17">
        <f t="shared" si="93"/>
        <v>3.73468</v>
      </c>
      <c r="AT285" s="17">
        <f t="shared" si="100"/>
        <v>346.49676000000005</v>
      </c>
      <c r="AU285" s="5">
        <f t="shared" si="101"/>
        <v>327.23599999999999</v>
      </c>
      <c r="AV285" s="5">
        <f t="shared" si="102"/>
        <v>17.996219999999997</v>
      </c>
      <c r="AW285" s="5">
        <f t="shared" si="115"/>
        <v>0</v>
      </c>
      <c r="AX285" s="5">
        <f t="shared" si="116"/>
        <v>0</v>
      </c>
      <c r="AY285" s="5">
        <f t="shared" si="103"/>
        <v>1.3533000000000002</v>
      </c>
      <c r="AZ285" s="5">
        <f t="shared" si="104"/>
        <v>346.58551999999997</v>
      </c>
      <c r="BA285" s="7">
        <f t="shared" si="105"/>
        <v>-1.2806560283134413E-4</v>
      </c>
      <c r="BB285" s="62">
        <f t="shared" si="106"/>
        <v>20657</v>
      </c>
      <c r="BC285" s="28">
        <f t="shared" si="107"/>
        <v>1.3666364060161444E-2</v>
      </c>
      <c r="BD285" s="32">
        <f t="shared" si="108"/>
        <v>6.5957903906518484E-2</v>
      </c>
      <c r="BE285" s="32">
        <f t="shared" si="109"/>
        <v>1.709938066953353E-2</v>
      </c>
      <c r="BF285" s="35">
        <f t="shared" si="110"/>
        <v>0.9169427154239479</v>
      </c>
      <c r="BG285" s="36">
        <f t="shared" si="111"/>
        <v>0.94417100864456205</v>
      </c>
      <c r="BH285" s="33">
        <f t="shared" si="112"/>
        <v>5.1924327363705211E-2</v>
      </c>
      <c r="BI285" s="33">
        <f t="shared" si="113"/>
        <v>3.9046639917328348E-3</v>
      </c>
      <c r="BJ285" s="63"/>
      <c r="BK285" s="63"/>
      <c r="BL285" s="63"/>
      <c r="BM285" s="63">
        <v>19872</v>
      </c>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t="s">
        <v>4121</v>
      </c>
      <c r="CN285" s="63">
        <v>19740211</v>
      </c>
      <c r="CO285" s="63" t="s">
        <v>4122</v>
      </c>
      <c r="CP285" s="66"/>
      <c r="CQ285" s="64">
        <v>27072</v>
      </c>
      <c r="CR285" s="78" t="s">
        <v>2038</v>
      </c>
      <c r="CS285" s="78" t="s">
        <v>2038</v>
      </c>
    </row>
    <row r="286" spans="1:97">
      <c r="A286" s="16" t="s">
        <v>3590</v>
      </c>
      <c r="B286" s="16" t="s">
        <v>1173</v>
      </c>
      <c r="C286" s="19">
        <v>49004011</v>
      </c>
      <c r="D286" s="19" t="s">
        <v>3782</v>
      </c>
      <c r="E286" s="19" t="s">
        <v>3804</v>
      </c>
      <c r="F286" s="19" t="s">
        <v>2528</v>
      </c>
      <c r="G286" s="47"/>
      <c r="H286" s="47" t="s">
        <v>7072</v>
      </c>
      <c r="I286" s="47" t="s">
        <v>5449</v>
      </c>
      <c r="J286" s="47" t="s">
        <v>5469</v>
      </c>
      <c r="K286" s="23">
        <v>42.305880000000002</v>
      </c>
      <c r="L286" s="23">
        <v>-109.98559</v>
      </c>
      <c r="M286" s="61" t="s">
        <v>4873</v>
      </c>
      <c r="N286" s="19" t="s">
        <v>4874</v>
      </c>
      <c r="P286" s="19" t="s">
        <v>7061</v>
      </c>
      <c r="Q286" s="55"/>
      <c r="R286" s="55"/>
      <c r="S286" s="55">
        <f>V286-U286</f>
        <v>85</v>
      </c>
      <c r="T286" s="19"/>
      <c r="U286" s="55">
        <v>5230</v>
      </c>
      <c r="V286" s="55">
        <v>5315</v>
      </c>
      <c r="W286" s="55">
        <v>6944</v>
      </c>
      <c r="X286" s="55"/>
      <c r="Y286" s="51" t="s">
        <v>3798</v>
      </c>
      <c r="Z286" s="40">
        <v>21723</v>
      </c>
      <c r="AA286" s="52">
        <v>8.1000003814697266</v>
      </c>
      <c r="AB286" s="19" t="s">
        <v>3837</v>
      </c>
      <c r="AC286" s="19">
        <v>-1</v>
      </c>
      <c r="AD286" s="19">
        <v>0</v>
      </c>
      <c r="AE286" s="19">
        <v>956</v>
      </c>
      <c r="AF286" s="19">
        <v>-3</v>
      </c>
      <c r="AG286" s="19">
        <v>-3</v>
      </c>
      <c r="AH286" s="19">
        <v>300</v>
      </c>
      <c r="AI286" s="19">
        <v>1403</v>
      </c>
      <c r="AJ286" s="19"/>
      <c r="AK286" s="19"/>
      <c r="AL286" s="19">
        <v>486</v>
      </c>
      <c r="AM286" s="19">
        <v>2433</v>
      </c>
      <c r="AP286" s="17">
        <f t="shared" si="98"/>
        <v>0</v>
      </c>
      <c r="AQ286" s="17">
        <f t="shared" si="99"/>
        <v>0</v>
      </c>
      <c r="AR286" s="17">
        <f t="shared" si="95"/>
        <v>41.585999999999999</v>
      </c>
      <c r="AS286" s="17">
        <f t="shared" si="93"/>
        <v>0</v>
      </c>
      <c r="AT286" s="17">
        <f t="shared" si="100"/>
        <v>41.585999999999999</v>
      </c>
      <c r="AU286" s="5">
        <f t="shared" si="101"/>
        <v>8.4629999999999992</v>
      </c>
      <c r="AV286" s="5">
        <f t="shared" si="102"/>
        <v>22.995169999999998</v>
      </c>
      <c r="AW286" s="5"/>
      <c r="AX286" s="5"/>
      <c r="AY286" s="5">
        <f t="shared" si="103"/>
        <v>10.11852</v>
      </c>
      <c r="AZ286" s="5">
        <f t="shared" si="104"/>
        <v>41.576689999999999</v>
      </c>
      <c r="BA286" s="7">
        <f t="shared" si="105"/>
        <v>1.1194924069915564E-4</v>
      </c>
      <c r="BB286" s="62">
        <f t="shared" si="106"/>
        <v>3138</v>
      </c>
      <c r="BC286" s="6">
        <f t="shared" si="107"/>
        <v>0.12654819601507808</v>
      </c>
      <c r="BD286" s="32">
        <f t="shared" si="108"/>
        <v>0</v>
      </c>
      <c r="BE286" s="32">
        <f t="shared" si="109"/>
        <v>0</v>
      </c>
      <c r="BF286" s="35">
        <f t="shared" si="110"/>
        <v>1</v>
      </c>
      <c r="BG286" s="33">
        <f t="shared" si="111"/>
        <v>0.20355155737505798</v>
      </c>
      <c r="BH286" s="37">
        <f t="shared" si="112"/>
        <v>0.55307841966255611</v>
      </c>
      <c r="BI286" s="33">
        <f t="shared" si="113"/>
        <v>0.24337002296238591</v>
      </c>
      <c r="CM286" s="51" t="s">
        <v>3815</v>
      </c>
      <c r="CR286" s="78" t="s">
        <v>2038</v>
      </c>
      <c r="CS286" s="78" t="s">
        <v>2038</v>
      </c>
    </row>
    <row r="287" spans="1:97">
      <c r="A287" s="16" t="s">
        <v>3590</v>
      </c>
      <c r="B287" s="16" t="s">
        <v>1174</v>
      </c>
      <c r="C287" s="19">
        <v>49004014</v>
      </c>
      <c r="D287" s="19" t="s">
        <v>3782</v>
      </c>
      <c r="E287" s="19" t="s">
        <v>3804</v>
      </c>
      <c r="F287" s="19" t="s">
        <v>3793</v>
      </c>
      <c r="G287" s="47"/>
      <c r="H287" s="47" t="s">
        <v>3856</v>
      </c>
      <c r="I287" s="47" t="s">
        <v>5449</v>
      </c>
      <c r="J287" s="47" t="s">
        <v>5467</v>
      </c>
      <c r="K287" s="23">
        <v>42.307989999999997</v>
      </c>
      <c r="L287" s="23">
        <v>-110.19516</v>
      </c>
      <c r="M287" s="61" t="s">
        <v>4875</v>
      </c>
      <c r="N287" s="19" t="s">
        <v>2524</v>
      </c>
      <c r="P287" s="19" t="s">
        <v>7061</v>
      </c>
      <c r="Q287" s="55"/>
      <c r="R287" s="55">
        <v>599</v>
      </c>
      <c r="S287" s="55">
        <v>43</v>
      </c>
      <c r="T287" s="19"/>
      <c r="U287" s="55">
        <v>1912</v>
      </c>
      <c r="V287" s="55">
        <v>1955</v>
      </c>
      <c r="W287" s="55">
        <v>7800</v>
      </c>
      <c r="X287" s="55"/>
      <c r="Y287" s="51" t="s">
        <v>3798</v>
      </c>
      <c r="Z287" s="40">
        <v>21578</v>
      </c>
      <c r="AA287" s="52">
        <v>8.6000003814697266</v>
      </c>
      <c r="AB287" s="19" t="s">
        <v>3789</v>
      </c>
      <c r="AC287" s="19">
        <v>24</v>
      </c>
      <c r="AD287" s="19">
        <v>24</v>
      </c>
      <c r="AE287" s="19">
        <v>4218</v>
      </c>
      <c r="AF287" s="19">
        <v>-3</v>
      </c>
      <c r="AG287" s="19">
        <v>-3</v>
      </c>
      <c r="AH287" s="19">
        <v>6248</v>
      </c>
      <c r="AI287" s="19">
        <v>394</v>
      </c>
      <c r="AJ287" s="19"/>
      <c r="AK287" s="19"/>
      <c r="AL287" s="19">
        <v>-3</v>
      </c>
      <c r="AM287" s="19">
        <v>10829</v>
      </c>
      <c r="AP287" s="17">
        <f t="shared" si="98"/>
        <v>1.1976</v>
      </c>
      <c r="AQ287" s="17">
        <f t="shared" si="99"/>
        <v>1.97496</v>
      </c>
      <c r="AR287" s="17">
        <f t="shared" si="95"/>
        <v>183.48299999999998</v>
      </c>
      <c r="AS287" s="17">
        <f t="shared" si="93"/>
        <v>0</v>
      </c>
      <c r="AT287" s="17">
        <f t="shared" si="100"/>
        <v>186.65555999999998</v>
      </c>
      <c r="AU287" s="5">
        <f t="shared" si="101"/>
        <v>176.25608</v>
      </c>
      <c r="AV287" s="5">
        <f t="shared" si="102"/>
        <v>6.4576599999999997</v>
      </c>
      <c r="AW287" s="5"/>
      <c r="AX287" s="5"/>
      <c r="AY287" s="5">
        <f t="shared" si="103"/>
        <v>0</v>
      </c>
      <c r="AZ287" s="5">
        <f t="shared" si="104"/>
        <v>182.71374</v>
      </c>
      <c r="BA287" s="7">
        <f t="shared" si="105"/>
        <v>1.0671758589574117E-2</v>
      </c>
      <c r="BB287" s="62">
        <f t="shared" si="106"/>
        <v>10899</v>
      </c>
      <c r="BC287" s="6">
        <f t="shared" si="107"/>
        <v>3.2216494845360823E-3</v>
      </c>
      <c r="BD287" s="32">
        <f t="shared" si="108"/>
        <v>6.4160960434288703E-3</v>
      </c>
      <c r="BE287" s="32">
        <f t="shared" si="109"/>
        <v>1.0580772413101439E-2</v>
      </c>
      <c r="BF287" s="35">
        <f t="shared" si="110"/>
        <v>0.98300313154346963</v>
      </c>
      <c r="BG287" s="36">
        <f t="shared" si="111"/>
        <v>0.96465695464391454</v>
      </c>
      <c r="BH287" s="33">
        <f t="shared" si="112"/>
        <v>3.5343045356085422E-2</v>
      </c>
      <c r="BI287" s="33">
        <f t="shared" si="113"/>
        <v>0</v>
      </c>
      <c r="CM287" s="51" t="s">
        <v>5230</v>
      </c>
      <c r="CR287" s="78" t="s">
        <v>2038</v>
      </c>
      <c r="CS287" s="78" t="s">
        <v>2038</v>
      </c>
    </row>
    <row r="288" spans="1:97">
      <c r="A288" s="16" t="s">
        <v>3590</v>
      </c>
      <c r="B288" s="16" t="s">
        <v>1174</v>
      </c>
      <c r="C288" s="19">
        <v>49004015</v>
      </c>
      <c r="D288" s="19" t="s">
        <v>3782</v>
      </c>
      <c r="E288" s="19" t="s">
        <v>3804</v>
      </c>
      <c r="F288" s="19" t="s">
        <v>3793</v>
      </c>
      <c r="G288" s="47"/>
      <c r="H288" s="47" t="s">
        <v>3856</v>
      </c>
      <c r="I288" s="47" t="s">
        <v>5449</v>
      </c>
      <c r="J288" s="47" t="s">
        <v>5467</v>
      </c>
      <c r="K288" s="23">
        <v>42.307989999999997</v>
      </c>
      <c r="L288" s="23">
        <v>-110.19516</v>
      </c>
      <c r="M288" s="61" t="s">
        <v>4875</v>
      </c>
      <c r="N288" s="19" t="s">
        <v>2524</v>
      </c>
      <c r="P288" s="19" t="s">
        <v>7061</v>
      </c>
      <c r="Q288" s="55">
        <v>599</v>
      </c>
      <c r="R288" s="55"/>
      <c r="S288" s="55">
        <v>25</v>
      </c>
      <c r="T288" s="31" t="s">
        <v>2505</v>
      </c>
      <c r="U288" s="55">
        <v>2554</v>
      </c>
      <c r="V288" s="55">
        <v>2579</v>
      </c>
      <c r="W288" s="55">
        <v>7800</v>
      </c>
      <c r="X288" s="55"/>
      <c r="Y288" s="51" t="s">
        <v>3798</v>
      </c>
      <c r="Z288" s="40">
        <v>21578</v>
      </c>
      <c r="AA288" s="52">
        <v>8.3000001907348633</v>
      </c>
      <c r="AB288" s="19" t="s">
        <v>3789</v>
      </c>
      <c r="AC288" s="19">
        <v>24</v>
      </c>
      <c r="AD288" s="19">
        <v>21</v>
      </c>
      <c r="AE288" s="19">
        <v>2452</v>
      </c>
      <c r="AF288" s="19">
        <v>-3</v>
      </c>
      <c r="AG288" s="19">
        <v>-3</v>
      </c>
      <c r="AH288" s="19">
        <v>2857</v>
      </c>
      <c r="AI288" s="19">
        <v>1645</v>
      </c>
      <c r="AJ288" s="19"/>
      <c r="AK288" s="19"/>
      <c r="AL288" s="19">
        <v>20</v>
      </c>
      <c r="AM288" s="19">
        <v>6232</v>
      </c>
      <c r="AP288" s="17">
        <f t="shared" si="98"/>
        <v>1.1976</v>
      </c>
      <c r="AQ288" s="17">
        <f t="shared" si="99"/>
        <v>1.7280900000000001</v>
      </c>
      <c r="AR288" s="17">
        <f t="shared" si="95"/>
        <v>106.66199999999999</v>
      </c>
      <c r="AS288" s="17">
        <f t="shared" si="93"/>
        <v>0</v>
      </c>
      <c r="AT288" s="17">
        <f t="shared" si="100"/>
        <v>109.58768999999999</v>
      </c>
      <c r="AU288" s="5">
        <f t="shared" si="101"/>
        <v>80.595969999999994</v>
      </c>
      <c r="AV288" s="5">
        <f t="shared" si="102"/>
        <v>26.961549999999995</v>
      </c>
      <c r="AW288" s="5"/>
      <c r="AX288" s="5"/>
      <c r="AY288" s="5">
        <f t="shared" si="103"/>
        <v>0.41640000000000005</v>
      </c>
      <c r="AZ288" s="5">
        <f t="shared" si="104"/>
        <v>107.97391999999998</v>
      </c>
      <c r="BA288" s="7">
        <f t="shared" si="105"/>
        <v>7.4175310616611855E-3</v>
      </c>
      <c r="BB288" s="62">
        <f t="shared" si="106"/>
        <v>7013</v>
      </c>
      <c r="BC288" s="6">
        <f t="shared" si="107"/>
        <v>5.8965647414118534E-2</v>
      </c>
      <c r="BD288" s="32">
        <f t="shared" si="108"/>
        <v>1.0928234731473946E-2</v>
      </c>
      <c r="BE288" s="32">
        <f t="shared" si="109"/>
        <v>1.5769015662251848E-2</v>
      </c>
      <c r="BF288" s="35">
        <f t="shared" si="110"/>
        <v>0.97330274960627416</v>
      </c>
      <c r="BG288" s="36">
        <f t="shared" si="111"/>
        <v>0.74643923273323787</v>
      </c>
      <c r="BH288" s="33">
        <f t="shared" si="112"/>
        <v>0.24970428044105467</v>
      </c>
      <c r="BI288" s="33">
        <f t="shared" si="113"/>
        <v>3.8564868257075424E-3</v>
      </c>
      <c r="CM288" s="51" t="s">
        <v>3828</v>
      </c>
      <c r="CR288" s="78" t="s">
        <v>2038</v>
      </c>
      <c r="CS288" s="78" t="s">
        <v>2038</v>
      </c>
    </row>
    <row r="289" spans="1:97">
      <c r="A289" s="16" t="s">
        <v>3590</v>
      </c>
      <c r="B289" s="16" t="s">
        <v>1175</v>
      </c>
      <c r="C289" s="19">
        <v>49003385</v>
      </c>
      <c r="D289" s="19" t="s">
        <v>3782</v>
      </c>
      <c r="E289" s="19" t="s">
        <v>3804</v>
      </c>
      <c r="F289" s="19" t="s">
        <v>3810</v>
      </c>
      <c r="G289" s="47"/>
      <c r="H289" s="47" t="s">
        <v>3859</v>
      </c>
      <c r="I289" s="47" t="s">
        <v>5449</v>
      </c>
      <c r="J289" s="47" t="s">
        <v>5468</v>
      </c>
      <c r="K289" s="23">
        <v>42.339359999999999</v>
      </c>
      <c r="L289" s="23">
        <v>-110.26459</v>
      </c>
      <c r="M289" s="61" t="s">
        <v>1802</v>
      </c>
      <c r="N289" s="19" t="s">
        <v>3787</v>
      </c>
      <c r="P289" s="19" t="s">
        <v>7061</v>
      </c>
      <c r="Q289" s="55"/>
      <c r="R289" s="55">
        <v>4926</v>
      </c>
      <c r="S289" s="55">
        <f>V289-U289</f>
        <v>34</v>
      </c>
      <c r="T289" s="19"/>
      <c r="U289" s="55">
        <v>2405</v>
      </c>
      <c r="V289" s="55">
        <v>2439</v>
      </c>
      <c r="W289" s="55"/>
      <c r="X289" s="55"/>
      <c r="Y289" s="51" t="s">
        <v>3798</v>
      </c>
      <c r="AA289" s="52">
        <v>8.1999998092651367</v>
      </c>
      <c r="AB289" s="19" t="s">
        <v>3837</v>
      </c>
      <c r="AC289" s="19">
        <v>15</v>
      </c>
      <c r="AD289" s="19">
        <v>20</v>
      </c>
      <c r="AE289" s="19">
        <v>1892</v>
      </c>
      <c r="AF289" s="19">
        <v>-3</v>
      </c>
      <c r="AG289" s="19">
        <v>-3</v>
      </c>
      <c r="AH289" s="19">
        <v>1690</v>
      </c>
      <c r="AI289" s="19">
        <v>1890</v>
      </c>
      <c r="AJ289" s="19"/>
      <c r="AK289" s="19"/>
      <c r="AL289" s="19">
        <v>290</v>
      </c>
      <c r="AM289" s="19">
        <v>4838</v>
      </c>
      <c r="AP289" s="17">
        <f t="shared" si="98"/>
        <v>0.74849999999999994</v>
      </c>
      <c r="AQ289" s="17">
        <f t="shared" si="99"/>
        <v>1.6457999999999999</v>
      </c>
      <c r="AR289" s="17">
        <f t="shared" si="95"/>
        <v>82.301999999999992</v>
      </c>
      <c r="AS289" s="17">
        <f t="shared" si="93"/>
        <v>0</v>
      </c>
      <c r="AT289" s="17">
        <f t="shared" si="100"/>
        <v>84.696299999999994</v>
      </c>
      <c r="AU289" s="5">
        <f t="shared" si="101"/>
        <v>47.674900000000001</v>
      </c>
      <c r="AV289" s="5">
        <f t="shared" si="102"/>
        <v>30.977099999999997</v>
      </c>
      <c r="AW289" s="5"/>
      <c r="AX289" s="5"/>
      <c r="AY289" s="5">
        <f t="shared" si="103"/>
        <v>6.0378000000000007</v>
      </c>
      <c r="AZ289" s="5">
        <f t="shared" si="104"/>
        <v>84.689800000000005</v>
      </c>
      <c r="BA289" s="7">
        <f t="shared" si="105"/>
        <v>3.8373868930144824E-5</v>
      </c>
      <c r="BB289" s="62">
        <f t="shared" si="106"/>
        <v>5791</v>
      </c>
      <c r="BC289" s="6">
        <f t="shared" si="107"/>
        <v>8.9660363157399572E-2</v>
      </c>
      <c r="BD289" s="32">
        <f t="shared" si="108"/>
        <v>8.8374580707775898E-3</v>
      </c>
      <c r="BE289" s="32">
        <f t="shared" si="109"/>
        <v>1.9431781553621588E-2</v>
      </c>
      <c r="BF289" s="35">
        <f t="shared" si="110"/>
        <v>0.9717307603756008</v>
      </c>
      <c r="BG289" s="37">
        <f t="shared" si="111"/>
        <v>0.56293556012648505</v>
      </c>
      <c r="BH289" s="33">
        <f t="shared" si="112"/>
        <v>0.36577132074936997</v>
      </c>
      <c r="BI289" s="33">
        <f t="shared" si="113"/>
        <v>7.1293119124144821E-2</v>
      </c>
      <c r="CM289" s="51" t="s">
        <v>3815</v>
      </c>
      <c r="CR289" s="78" t="s">
        <v>2038</v>
      </c>
      <c r="CS289" s="78" t="s">
        <v>2038</v>
      </c>
    </row>
    <row r="290" spans="1:97">
      <c r="A290" s="16" t="s">
        <v>3590</v>
      </c>
      <c r="B290" s="16" t="s">
        <v>1176</v>
      </c>
      <c r="C290" s="19">
        <v>49018652</v>
      </c>
      <c r="D290" s="19" t="s">
        <v>3782</v>
      </c>
      <c r="E290" s="19" t="s">
        <v>3804</v>
      </c>
      <c r="G290" s="47"/>
      <c r="H290" s="47" t="s">
        <v>5234</v>
      </c>
      <c r="I290" s="47" t="s">
        <v>5450</v>
      </c>
      <c r="J290" s="47" t="s">
        <v>5467</v>
      </c>
      <c r="K290" s="23">
        <v>42.369729999999997</v>
      </c>
      <c r="L290" s="23">
        <v>-110.15678</v>
      </c>
      <c r="M290" s="61" t="s">
        <v>5049</v>
      </c>
      <c r="N290" s="19" t="s">
        <v>1618</v>
      </c>
      <c r="P290" s="19" t="s">
        <v>7061</v>
      </c>
      <c r="Q290" s="55"/>
      <c r="R290" s="55"/>
      <c r="S290" s="55">
        <f>V290-U290</f>
        <v>0</v>
      </c>
      <c r="T290" s="31" t="s">
        <v>2512</v>
      </c>
      <c r="W290" s="46">
        <v>3662</v>
      </c>
      <c r="Y290" s="51" t="s">
        <v>3798</v>
      </c>
      <c r="Z290" s="40">
        <v>25657</v>
      </c>
      <c r="AA290" s="52">
        <v>7.8000001907348633</v>
      </c>
      <c r="AB290" s="19" t="s">
        <v>3837</v>
      </c>
      <c r="AC290" s="19">
        <v>24</v>
      </c>
      <c r="AD290" s="19">
        <v>15</v>
      </c>
      <c r="AE290" s="19">
        <v>2862</v>
      </c>
      <c r="AF290" s="19">
        <v>-3</v>
      </c>
      <c r="AG290" s="19">
        <v>-3</v>
      </c>
      <c r="AH290" s="19">
        <v>2203</v>
      </c>
      <c r="AI290" s="19">
        <v>3927</v>
      </c>
      <c r="AJ290" s="19"/>
      <c r="AK290" s="19"/>
      <c r="AL290" s="19">
        <v>10</v>
      </c>
      <c r="AM290" s="19">
        <v>7055</v>
      </c>
      <c r="AP290" s="17">
        <f t="shared" si="98"/>
        <v>1.1976</v>
      </c>
      <c r="AQ290" s="17">
        <f t="shared" si="99"/>
        <v>1.2343500000000001</v>
      </c>
      <c r="AR290" s="17">
        <f t="shared" si="95"/>
        <v>124.49699999999999</v>
      </c>
      <c r="AS290" s="17">
        <f t="shared" si="93"/>
        <v>0</v>
      </c>
      <c r="AT290" s="17">
        <f t="shared" si="100"/>
        <v>126.92894999999999</v>
      </c>
      <c r="AU290" s="5">
        <f t="shared" si="101"/>
        <v>62.146629999999995</v>
      </c>
      <c r="AV290" s="5">
        <f t="shared" si="102"/>
        <v>64.363529999999997</v>
      </c>
      <c r="AW290" s="5"/>
      <c r="AX290" s="5"/>
      <c r="AY290" s="5">
        <f t="shared" si="103"/>
        <v>0.20820000000000002</v>
      </c>
      <c r="AZ290" s="5">
        <f t="shared" si="104"/>
        <v>126.71835999999999</v>
      </c>
      <c r="BA290" s="7">
        <f t="shared" si="105"/>
        <v>8.302473225519179E-4</v>
      </c>
      <c r="BB290" s="62">
        <f t="shared" si="106"/>
        <v>9035</v>
      </c>
      <c r="BC290" s="6">
        <f t="shared" si="107"/>
        <v>0.12305779987569919</v>
      </c>
      <c r="BD290" s="32">
        <f t="shared" si="108"/>
        <v>9.4351997712105885E-3</v>
      </c>
      <c r="BE290" s="32">
        <f t="shared" si="109"/>
        <v>9.724731828318128E-3</v>
      </c>
      <c r="BF290" s="35">
        <f t="shared" si="110"/>
        <v>0.98084006840047133</v>
      </c>
      <c r="BG290" s="33">
        <f t="shared" si="111"/>
        <v>0.49043114194344056</v>
      </c>
      <c r="BH290" s="37">
        <f t="shared" si="112"/>
        <v>0.50792584436856669</v>
      </c>
      <c r="BI290" s="33">
        <f t="shared" si="113"/>
        <v>1.6430136879928058E-3</v>
      </c>
      <c r="CM290" s="51" t="s">
        <v>5050</v>
      </c>
      <c r="CR290" s="78" t="s">
        <v>2038</v>
      </c>
      <c r="CS290" s="78" t="s">
        <v>2038</v>
      </c>
    </row>
    <row r="291" spans="1:97">
      <c r="A291" s="16" t="s">
        <v>3590</v>
      </c>
      <c r="B291" s="16" t="s">
        <v>1177</v>
      </c>
      <c r="C291" s="19">
        <v>49003031</v>
      </c>
      <c r="D291" s="19" t="s">
        <v>3782</v>
      </c>
      <c r="E291" s="19" t="s">
        <v>3804</v>
      </c>
      <c r="F291" s="19" t="s">
        <v>3816</v>
      </c>
      <c r="G291" s="47"/>
      <c r="H291" s="47" t="s">
        <v>3834</v>
      </c>
      <c r="I291" s="47" t="s">
        <v>5450</v>
      </c>
      <c r="J291" s="47" t="s">
        <v>5467</v>
      </c>
      <c r="K291" s="23">
        <v>42.369639999999997</v>
      </c>
      <c r="L291" s="23">
        <v>-110.09164</v>
      </c>
      <c r="M291" s="61" t="s">
        <v>7116</v>
      </c>
      <c r="N291" s="19" t="s">
        <v>7629</v>
      </c>
      <c r="P291" s="19" t="s">
        <v>7061</v>
      </c>
      <c r="Q291" s="55"/>
      <c r="R291" s="55">
        <v>196</v>
      </c>
      <c r="S291" s="55">
        <f>V291-U291</f>
        <v>16</v>
      </c>
      <c r="T291" s="31" t="s">
        <v>2505</v>
      </c>
      <c r="U291" s="55">
        <v>4050</v>
      </c>
      <c r="V291" s="55">
        <v>4066</v>
      </c>
      <c r="W291" s="55"/>
      <c r="X291" s="55"/>
      <c r="Y291" s="51" t="s">
        <v>3798</v>
      </c>
      <c r="Z291" s="40">
        <v>23398</v>
      </c>
      <c r="AA291" s="52">
        <v>8.1999998092651367</v>
      </c>
      <c r="AB291" s="19" t="s">
        <v>3789</v>
      </c>
      <c r="AC291" s="19">
        <v>37</v>
      </c>
      <c r="AD291" s="19">
        <v>10</v>
      </c>
      <c r="AE291" s="19">
        <v>2262</v>
      </c>
      <c r="AF291" s="19">
        <v>17</v>
      </c>
      <c r="AG291" s="19">
        <v>-3</v>
      </c>
      <c r="AH291" s="19">
        <v>2290</v>
      </c>
      <c r="AI291" s="19">
        <v>2269</v>
      </c>
      <c r="AJ291" s="19"/>
      <c r="AK291" s="19"/>
      <c r="AL291" s="19">
        <v>-1</v>
      </c>
      <c r="AM291" s="19">
        <v>5735</v>
      </c>
      <c r="AP291" s="17">
        <f t="shared" si="98"/>
        <v>1.8463000000000001</v>
      </c>
      <c r="AQ291" s="17">
        <f t="shared" si="99"/>
        <v>0.82289999999999996</v>
      </c>
      <c r="AR291" s="17">
        <f t="shared" si="95"/>
        <v>98.396999999999991</v>
      </c>
      <c r="AS291" s="17">
        <f t="shared" si="93"/>
        <v>0.43485999999999997</v>
      </c>
      <c r="AT291" s="17">
        <f t="shared" si="100"/>
        <v>101.50106</v>
      </c>
      <c r="AU291" s="5">
        <f t="shared" si="101"/>
        <v>64.600899999999996</v>
      </c>
      <c r="AV291" s="5">
        <f t="shared" si="102"/>
        <v>37.188909999999993</v>
      </c>
      <c r="AW291" s="5"/>
      <c r="AX291" s="5"/>
      <c r="AY291" s="5">
        <f t="shared" si="103"/>
        <v>0</v>
      </c>
      <c r="AZ291" s="5">
        <f t="shared" si="104"/>
        <v>101.78980999999999</v>
      </c>
      <c r="BA291" s="7">
        <f t="shared" si="105"/>
        <v>-1.420378593490171E-3</v>
      </c>
      <c r="BB291" s="62">
        <f t="shared" si="106"/>
        <v>6881</v>
      </c>
      <c r="BC291" s="6">
        <f t="shared" si="107"/>
        <v>9.0837032339885854E-2</v>
      </c>
      <c r="BD291" s="32">
        <f t="shared" si="108"/>
        <v>1.8189957819159722E-2</v>
      </c>
      <c r="BE291" s="32">
        <f t="shared" si="109"/>
        <v>8.1073044951451741E-3</v>
      </c>
      <c r="BF291" s="35">
        <f t="shared" si="110"/>
        <v>0.97370273768569504</v>
      </c>
      <c r="BG291" s="37">
        <f t="shared" si="111"/>
        <v>0.63464997134781964</v>
      </c>
      <c r="BH291" s="33">
        <f t="shared" si="112"/>
        <v>0.36535002865218036</v>
      </c>
      <c r="BI291" s="33">
        <f t="shared" si="113"/>
        <v>0</v>
      </c>
      <c r="CM291" s="51" t="s">
        <v>5233</v>
      </c>
      <c r="CR291" s="78" t="s">
        <v>2038</v>
      </c>
      <c r="CS291" s="78" t="s">
        <v>2038</v>
      </c>
    </row>
    <row r="292" spans="1:97">
      <c r="A292" s="16" t="s">
        <v>3590</v>
      </c>
      <c r="B292" s="16" t="s">
        <v>1177</v>
      </c>
      <c r="C292" s="19">
        <v>49003034</v>
      </c>
      <c r="D292" s="19" t="s">
        <v>3782</v>
      </c>
      <c r="E292" s="19" t="s">
        <v>3804</v>
      </c>
      <c r="F292" s="19" t="s">
        <v>3816</v>
      </c>
      <c r="G292" s="47"/>
      <c r="H292" s="47" t="s">
        <v>3834</v>
      </c>
      <c r="I292" s="47" t="s">
        <v>5450</v>
      </c>
      <c r="J292" s="47" t="s">
        <v>5467</v>
      </c>
      <c r="K292" s="23">
        <v>42.369639999999997</v>
      </c>
      <c r="L292" s="23">
        <v>-110.09164</v>
      </c>
      <c r="M292" s="61" t="s">
        <v>7116</v>
      </c>
      <c r="N292" s="19" t="s">
        <v>7629</v>
      </c>
      <c r="P292" s="19" t="s">
        <v>7061</v>
      </c>
      <c r="Q292" s="55">
        <v>196</v>
      </c>
      <c r="R292" s="72" t="s">
        <v>2519</v>
      </c>
      <c r="S292" s="55"/>
      <c r="T292" s="31" t="s">
        <v>2512</v>
      </c>
      <c r="U292" s="55">
        <v>4262</v>
      </c>
      <c r="Y292" s="51" t="s">
        <v>5220</v>
      </c>
      <c r="Z292" s="40">
        <v>23398</v>
      </c>
      <c r="AA292" s="52">
        <v>8</v>
      </c>
      <c r="AB292" s="19" t="s">
        <v>3789</v>
      </c>
      <c r="AC292" s="19">
        <v>25</v>
      </c>
      <c r="AD292" s="19">
        <v>10</v>
      </c>
      <c r="AE292" s="19">
        <v>556</v>
      </c>
      <c r="AF292" s="19">
        <v>10</v>
      </c>
      <c r="AG292" s="19">
        <v>-3</v>
      </c>
      <c r="AH292" s="19">
        <v>140</v>
      </c>
      <c r="AI292" s="19">
        <v>939</v>
      </c>
      <c r="AJ292" s="19"/>
      <c r="AK292" s="19"/>
      <c r="AL292" s="19">
        <v>345</v>
      </c>
      <c r="AM292" s="19">
        <v>1548</v>
      </c>
      <c r="AP292" s="17">
        <f t="shared" si="98"/>
        <v>1.2475000000000001</v>
      </c>
      <c r="AQ292" s="17">
        <f t="shared" si="99"/>
        <v>0.82289999999999996</v>
      </c>
      <c r="AR292" s="17">
        <f t="shared" si="95"/>
        <v>24.186</v>
      </c>
      <c r="AS292" s="17">
        <f t="shared" si="93"/>
        <v>0.25579999999999997</v>
      </c>
      <c r="AT292" s="17">
        <f t="shared" si="100"/>
        <v>26.5122</v>
      </c>
      <c r="AU292" s="5">
        <f t="shared" si="101"/>
        <v>3.9493999999999998</v>
      </c>
      <c r="AV292" s="5">
        <f t="shared" si="102"/>
        <v>15.390209999999998</v>
      </c>
      <c r="AW292" s="5"/>
      <c r="AX292" s="5"/>
      <c r="AY292" s="5">
        <f t="shared" si="103"/>
        <v>7.182900000000001</v>
      </c>
      <c r="AZ292" s="5">
        <f t="shared" si="104"/>
        <v>26.522509999999997</v>
      </c>
      <c r="BA292" s="7">
        <f t="shared" si="105"/>
        <v>-1.9440098757958577E-4</v>
      </c>
      <c r="BB292" s="62">
        <f t="shared" si="106"/>
        <v>2022</v>
      </c>
      <c r="BC292" s="6">
        <f t="shared" si="107"/>
        <v>0.13277310924369748</v>
      </c>
      <c r="BD292" s="32">
        <f t="shared" si="108"/>
        <v>4.7053809189731524E-2</v>
      </c>
      <c r="BE292" s="32">
        <f t="shared" si="109"/>
        <v>3.103854074727861E-2</v>
      </c>
      <c r="BF292" s="35">
        <f t="shared" si="110"/>
        <v>0.92190765006298991</v>
      </c>
      <c r="BG292" s="33">
        <f t="shared" si="111"/>
        <v>0.14890747519748321</v>
      </c>
      <c r="BH292" s="37">
        <f t="shared" si="112"/>
        <v>0.58026974068442239</v>
      </c>
      <c r="BI292" s="33">
        <f t="shared" si="113"/>
        <v>0.27082278411809446</v>
      </c>
      <c r="CM292" s="51" t="s">
        <v>7117</v>
      </c>
      <c r="CR292" s="78" t="s">
        <v>2038</v>
      </c>
      <c r="CS292" s="78" t="s">
        <v>2038</v>
      </c>
    </row>
    <row r="293" spans="1:97">
      <c r="A293" s="63" t="s">
        <v>3591</v>
      </c>
      <c r="B293" s="63" t="s">
        <v>6319</v>
      </c>
      <c r="C293" s="63">
        <v>4440</v>
      </c>
      <c r="D293" s="19" t="s">
        <v>3782</v>
      </c>
      <c r="E293" s="63" t="s">
        <v>3804</v>
      </c>
      <c r="F293" s="63" t="s">
        <v>1818</v>
      </c>
      <c r="G293" s="65" t="s">
        <v>3592</v>
      </c>
      <c r="H293" s="65">
        <v>3</v>
      </c>
      <c r="I293" s="65">
        <v>29</v>
      </c>
      <c r="J293" s="65">
        <v>107</v>
      </c>
      <c r="K293" s="23">
        <v>42.516109999999998</v>
      </c>
      <c r="L293" s="23">
        <v>-109.58916000000001</v>
      </c>
      <c r="M293" s="61" t="s">
        <v>6320</v>
      </c>
      <c r="N293" s="63" t="s">
        <v>6321</v>
      </c>
      <c r="O293" s="63"/>
      <c r="P293" s="63" t="s">
        <v>7061</v>
      </c>
      <c r="Q293" s="63"/>
      <c r="R293" s="63"/>
      <c r="S293" s="55"/>
      <c r="T293" s="63"/>
      <c r="U293" s="66" t="s">
        <v>6322</v>
      </c>
      <c r="V293" s="63"/>
      <c r="W293" s="66">
        <v>13820</v>
      </c>
      <c r="X293" s="66">
        <v>13281</v>
      </c>
      <c r="Y293" s="63"/>
      <c r="Z293" s="64">
        <v>38252</v>
      </c>
      <c r="AA293" s="63">
        <v>11.42</v>
      </c>
      <c r="AB293" s="63"/>
      <c r="AC293" s="63">
        <v>3200</v>
      </c>
      <c r="AD293" s="63">
        <v>58</v>
      </c>
      <c r="AE293" s="63">
        <v>1333.09</v>
      </c>
      <c r="AF293" s="63">
        <v>250</v>
      </c>
      <c r="AG293" s="63"/>
      <c r="AH293" s="63">
        <v>7821</v>
      </c>
      <c r="AI293" s="63">
        <v>0</v>
      </c>
      <c r="AJ293" s="63">
        <v>330</v>
      </c>
      <c r="AK293" s="63"/>
      <c r="AL293" s="63">
        <v>342.7</v>
      </c>
      <c r="AM293" s="63">
        <v>13038.4</v>
      </c>
      <c r="AN293" s="63"/>
      <c r="AO293" s="63" t="s">
        <v>3454</v>
      </c>
      <c r="AP293" s="17">
        <f t="shared" si="98"/>
        <v>159.68</v>
      </c>
      <c r="AQ293" s="17">
        <f t="shared" si="99"/>
        <v>4.7728200000000003</v>
      </c>
      <c r="AR293" s="17">
        <f t="shared" si="95"/>
        <v>57.989414999999994</v>
      </c>
      <c r="AS293" s="17">
        <f t="shared" si="93"/>
        <v>6.3949999999999996</v>
      </c>
      <c r="AT293" s="17">
        <f t="shared" si="100"/>
        <v>228.83723499999999</v>
      </c>
      <c r="AU293" s="5">
        <f t="shared" si="101"/>
        <v>220.63040999999998</v>
      </c>
      <c r="AV293" s="5">
        <f t="shared" si="102"/>
        <v>0</v>
      </c>
      <c r="AW293" s="5">
        <f>IF(AJ293&gt;0,AJ293*0.03333,0)</f>
        <v>10.998899999999999</v>
      </c>
      <c r="AX293" s="5">
        <f>IF(AK293&gt;0,AK293*0.0588,0)</f>
        <v>0</v>
      </c>
      <c r="AY293" s="5">
        <f t="shared" si="103"/>
        <v>7.135014</v>
      </c>
      <c r="AZ293" s="5">
        <f t="shared" si="104"/>
        <v>238.76432399999999</v>
      </c>
      <c r="BA293" s="7">
        <f t="shared" si="105"/>
        <v>-2.1229803042636983E-2</v>
      </c>
      <c r="BB293" s="62">
        <f t="shared" si="106"/>
        <v>13334.79</v>
      </c>
      <c r="BC293" s="28">
        <f t="shared" si="107"/>
        <v>1.1238306780484318E-2</v>
      </c>
      <c r="BD293" s="45">
        <f t="shared" si="108"/>
        <v>0.6977885395267952</v>
      </c>
      <c r="BE293" s="32">
        <f t="shared" si="109"/>
        <v>2.0856833023699138E-2</v>
      </c>
      <c r="BF293" s="32">
        <f t="shared" si="110"/>
        <v>0.28135462744950573</v>
      </c>
      <c r="BG293" s="36">
        <f t="shared" si="111"/>
        <v>0.92405099013033454</v>
      </c>
      <c r="BH293" s="33">
        <f t="shared" si="112"/>
        <v>0</v>
      </c>
      <c r="BI293" s="33">
        <f t="shared" si="113"/>
        <v>2.9883082532882931E-2</v>
      </c>
      <c r="BJ293" s="63"/>
      <c r="BK293" s="63">
        <v>0.95</v>
      </c>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v>20040922</v>
      </c>
      <c r="CO293" s="63" t="s">
        <v>6323</v>
      </c>
      <c r="CP293" s="66"/>
      <c r="CQ293" s="64">
        <v>38253</v>
      </c>
      <c r="CR293" s="78" t="s">
        <v>2038</v>
      </c>
      <c r="CS293" s="78" t="s">
        <v>2038</v>
      </c>
    </row>
    <row r="294" spans="1:97">
      <c r="A294" s="63" t="s">
        <v>3591</v>
      </c>
      <c r="B294" s="63" t="s">
        <v>1905</v>
      </c>
      <c r="C294" s="63">
        <v>5857</v>
      </c>
      <c r="D294" s="19" t="s">
        <v>3782</v>
      </c>
      <c r="E294" s="63" t="s">
        <v>3804</v>
      </c>
      <c r="F294" s="63" t="s">
        <v>3222</v>
      </c>
      <c r="G294" s="65" t="s">
        <v>3604</v>
      </c>
      <c r="H294" s="65">
        <v>21</v>
      </c>
      <c r="I294" s="65">
        <v>29</v>
      </c>
      <c r="J294" s="65">
        <v>108</v>
      </c>
      <c r="K294" s="23">
        <v>42.462564999999998</v>
      </c>
      <c r="L294" s="23">
        <v>-109.727328</v>
      </c>
      <c r="M294" s="61" t="s">
        <v>1906</v>
      </c>
      <c r="N294" s="63" t="s">
        <v>1907</v>
      </c>
      <c r="O294" s="63"/>
      <c r="P294" s="63" t="s">
        <v>7061</v>
      </c>
      <c r="Q294" s="63"/>
      <c r="R294" s="63"/>
      <c r="S294" s="55">
        <f>IF(U294&gt;0,V294-U294,"")</f>
        <v>1315</v>
      </c>
      <c r="T294" s="63"/>
      <c r="U294" s="66">
        <v>5200</v>
      </c>
      <c r="V294" s="63">
        <v>6515</v>
      </c>
      <c r="W294" s="66">
        <v>6700</v>
      </c>
      <c r="X294" s="66">
        <v>6696</v>
      </c>
      <c r="Y294" s="63"/>
      <c r="Z294" s="64"/>
      <c r="AA294" s="63">
        <v>7.01</v>
      </c>
      <c r="AB294" s="63"/>
      <c r="AC294" s="63">
        <v>13340</v>
      </c>
      <c r="AD294" s="63">
        <v>60</v>
      </c>
      <c r="AE294" s="63">
        <v>3679</v>
      </c>
      <c r="AF294" s="63">
        <v>140</v>
      </c>
      <c r="AG294" s="63"/>
      <c r="AH294" s="63">
        <v>31270</v>
      </c>
      <c r="AI294" s="63">
        <v>20</v>
      </c>
      <c r="AJ294" s="63">
        <v>0</v>
      </c>
      <c r="AK294" s="63">
        <v>0</v>
      </c>
      <c r="AL294" s="63">
        <v>18</v>
      </c>
      <c r="AM294" s="63">
        <v>51200</v>
      </c>
      <c r="AN294" s="63"/>
      <c r="AO294" s="63" t="s">
        <v>1902</v>
      </c>
      <c r="AP294" s="17">
        <f t="shared" si="98"/>
        <v>665.66600000000005</v>
      </c>
      <c r="AQ294" s="17">
        <f t="shared" si="99"/>
        <v>4.9374000000000002</v>
      </c>
      <c r="AR294" s="17">
        <f t="shared" si="95"/>
        <v>160.03649999999999</v>
      </c>
      <c r="AS294" s="17">
        <f t="shared" si="93"/>
        <v>3.5811999999999999</v>
      </c>
      <c r="AT294" s="17">
        <f t="shared" si="100"/>
        <v>834.22110000000009</v>
      </c>
      <c r="AU294" s="5">
        <f t="shared" si="101"/>
        <v>882.12669999999991</v>
      </c>
      <c r="AV294" s="5">
        <f t="shared" si="102"/>
        <v>0.32779999999999998</v>
      </c>
      <c r="AW294" s="5">
        <f>IF(AJ294&gt;0,AJ294*0.03333,0)</f>
        <v>0</v>
      </c>
      <c r="AX294" s="5">
        <f>IF(AK294&gt;0,AK294*0.0588,0)</f>
        <v>0</v>
      </c>
      <c r="AY294" s="5">
        <f t="shared" si="103"/>
        <v>0.37476000000000004</v>
      </c>
      <c r="AZ294" s="5">
        <f t="shared" si="104"/>
        <v>882.82925999999998</v>
      </c>
      <c r="BA294" s="7">
        <f t="shared" si="105"/>
        <v>-2.8309105622271836E-2</v>
      </c>
      <c r="BB294" s="62">
        <f t="shared" si="106"/>
        <v>48527</v>
      </c>
      <c r="BC294" s="28">
        <f t="shared" si="107"/>
        <v>-2.6803172661365528E-2</v>
      </c>
      <c r="BD294" s="35">
        <f t="shared" si="108"/>
        <v>0.79794912883407043</v>
      </c>
      <c r="BE294" s="32">
        <f t="shared" si="109"/>
        <v>5.9185748238686359E-3</v>
      </c>
      <c r="BF294" s="32">
        <f t="shared" si="110"/>
        <v>0.19613229634206084</v>
      </c>
      <c r="BG294" s="36">
        <f t="shared" si="111"/>
        <v>0.99920419493119195</v>
      </c>
      <c r="BH294" s="33">
        <f t="shared" si="112"/>
        <v>3.7130622516974571E-4</v>
      </c>
      <c r="BI294" s="33">
        <f t="shared" si="113"/>
        <v>4.2449884363823651E-4</v>
      </c>
      <c r="BJ294" s="63">
        <v>0</v>
      </c>
      <c r="BK294" s="63">
        <v>6.27</v>
      </c>
      <c r="BL294" s="63">
        <v>0</v>
      </c>
      <c r="BM294" s="63">
        <v>38760</v>
      </c>
      <c r="BN294" s="63">
        <v>0</v>
      </c>
      <c r="BO294" s="63">
        <v>0</v>
      </c>
      <c r="BP294" s="63">
        <v>0</v>
      </c>
      <c r="BQ294" s="63">
        <v>0</v>
      </c>
      <c r="BR294" s="63">
        <v>0</v>
      </c>
      <c r="BS294" s="63">
        <v>0</v>
      </c>
      <c r="BT294" s="63">
        <v>0</v>
      </c>
      <c r="BU294" s="63">
        <v>0</v>
      </c>
      <c r="BV294" s="63">
        <v>0</v>
      </c>
      <c r="BW294" s="63">
        <v>0</v>
      </c>
      <c r="BX294" s="63"/>
      <c r="BY294" s="63"/>
      <c r="BZ294" s="63"/>
      <c r="CA294" s="63"/>
      <c r="CB294" s="63"/>
      <c r="CC294" s="63"/>
      <c r="CD294" s="63"/>
      <c r="CE294" s="63"/>
      <c r="CF294" s="63"/>
      <c r="CG294" s="63"/>
      <c r="CH294" s="63"/>
      <c r="CI294" s="63"/>
      <c r="CJ294" s="63"/>
      <c r="CK294" s="63"/>
      <c r="CL294" s="63"/>
      <c r="CM294" s="63"/>
      <c r="CN294" s="63"/>
      <c r="CO294" s="63" t="s">
        <v>2126</v>
      </c>
      <c r="CP294" s="66"/>
      <c r="CQ294" s="64">
        <v>39184</v>
      </c>
      <c r="CR294" s="78" t="s">
        <v>2038</v>
      </c>
      <c r="CS294" s="78" t="s">
        <v>2038</v>
      </c>
    </row>
    <row r="295" spans="1:97">
      <c r="A295" s="16" t="s">
        <v>3590</v>
      </c>
      <c r="B295" s="16" t="s">
        <v>1178</v>
      </c>
      <c r="C295" s="19">
        <v>49002597</v>
      </c>
      <c r="D295" s="19" t="s">
        <v>3782</v>
      </c>
      <c r="E295" s="19" t="s">
        <v>3804</v>
      </c>
      <c r="F295" s="19" t="s">
        <v>3816</v>
      </c>
      <c r="G295" s="47"/>
      <c r="H295" s="47" t="s">
        <v>7062</v>
      </c>
      <c r="I295" s="47" t="s">
        <v>5448</v>
      </c>
      <c r="J295" s="47" t="s">
        <v>5467</v>
      </c>
      <c r="K295" s="23">
        <v>42.465899999999998</v>
      </c>
      <c r="L295" s="23">
        <v>-110.23083</v>
      </c>
      <c r="M295" s="61" t="s">
        <v>7069</v>
      </c>
      <c r="N295" s="19" t="s">
        <v>7070</v>
      </c>
      <c r="P295" s="19" t="s">
        <v>7061</v>
      </c>
      <c r="Q295" s="55"/>
      <c r="R295" s="55"/>
      <c r="S295" s="55">
        <f>V295-U295</f>
        <v>27</v>
      </c>
      <c r="T295" s="19"/>
      <c r="U295" s="55">
        <v>2772</v>
      </c>
      <c r="V295" s="55">
        <v>2799</v>
      </c>
      <c r="W295" s="55">
        <v>2983</v>
      </c>
      <c r="X295" s="55">
        <v>2794</v>
      </c>
      <c r="Y295" s="51" t="s">
        <v>3798</v>
      </c>
      <c r="AA295" s="52">
        <v>8.6999998092651367</v>
      </c>
      <c r="AB295" s="19" t="s">
        <v>3837</v>
      </c>
      <c r="AC295" s="19">
        <v>31</v>
      </c>
      <c r="AD295" s="19">
        <v>14</v>
      </c>
      <c r="AE295" s="19">
        <v>2312</v>
      </c>
      <c r="AF295" s="19">
        <v>-3</v>
      </c>
      <c r="AG295" s="19">
        <v>-3</v>
      </c>
      <c r="AH295" s="19">
        <v>3070</v>
      </c>
      <c r="AI295" s="19">
        <v>864</v>
      </c>
      <c r="AJ295" s="19"/>
      <c r="AK295" s="19"/>
      <c r="AL295" s="19">
        <v>26</v>
      </c>
      <c r="AM295" s="19">
        <v>5939</v>
      </c>
      <c r="AP295" s="17">
        <f t="shared" si="98"/>
        <v>1.5468999999999999</v>
      </c>
      <c r="AQ295" s="17">
        <f t="shared" si="99"/>
        <v>1.1520600000000001</v>
      </c>
      <c r="AR295" s="17">
        <f t="shared" si="95"/>
        <v>100.57199999999999</v>
      </c>
      <c r="AS295" s="17">
        <f t="shared" si="93"/>
        <v>0</v>
      </c>
      <c r="AT295" s="17">
        <f t="shared" si="100"/>
        <v>103.27095999999999</v>
      </c>
      <c r="AU295" s="5">
        <f t="shared" si="101"/>
        <v>86.604699999999994</v>
      </c>
      <c r="AV295" s="5">
        <f t="shared" si="102"/>
        <v>14.160959999999999</v>
      </c>
      <c r="AW295" s="5"/>
      <c r="AX295" s="5"/>
      <c r="AY295" s="5">
        <f t="shared" si="103"/>
        <v>0.54132000000000002</v>
      </c>
      <c r="AZ295" s="5">
        <f t="shared" si="104"/>
        <v>101.30698</v>
      </c>
      <c r="BA295" s="7">
        <f t="shared" si="105"/>
        <v>9.600155324664978E-3</v>
      </c>
      <c r="BB295" s="62">
        <f t="shared" si="106"/>
        <v>6311</v>
      </c>
      <c r="BC295" s="6">
        <f t="shared" si="107"/>
        <v>3.0367346938775509E-2</v>
      </c>
      <c r="BD295" s="32">
        <f t="shared" si="108"/>
        <v>1.4979041542753162E-2</v>
      </c>
      <c r="BE295" s="32">
        <f t="shared" si="109"/>
        <v>1.1155701467285674E-2</v>
      </c>
      <c r="BF295" s="35">
        <f t="shared" si="110"/>
        <v>0.97386525698996118</v>
      </c>
      <c r="BG295" s="36">
        <f t="shared" si="111"/>
        <v>0.85487396821028516</v>
      </c>
      <c r="BH295" s="33">
        <f t="shared" si="112"/>
        <v>0.13978266847950654</v>
      </c>
      <c r="BI295" s="33">
        <f t="shared" si="113"/>
        <v>5.3433633102082405E-3</v>
      </c>
      <c r="CM295" s="51" t="s">
        <v>3828</v>
      </c>
      <c r="CR295" s="78" t="s">
        <v>2038</v>
      </c>
      <c r="CS295" s="78" t="s">
        <v>2038</v>
      </c>
    </row>
    <row r="296" spans="1:97">
      <c r="A296" s="16" t="s">
        <v>3590</v>
      </c>
      <c r="B296" s="16" t="s">
        <v>1178</v>
      </c>
      <c r="C296" s="19">
        <v>49005926</v>
      </c>
      <c r="D296" s="19" t="s">
        <v>3782</v>
      </c>
      <c r="E296" s="19" t="s">
        <v>3804</v>
      </c>
      <c r="F296" s="19" t="s">
        <v>3816</v>
      </c>
      <c r="G296" s="47"/>
      <c r="H296" s="47" t="s">
        <v>7062</v>
      </c>
      <c r="I296" s="47" t="s">
        <v>5448</v>
      </c>
      <c r="J296" s="47" t="s">
        <v>5467</v>
      </c>
      <c r="K296" s="23">
        <v>42.473050000000001</v>
      </c>
      <c r="L296" s="23">
        <v>-110.23429</v>
      </c>
      <c r="M296" s="61" t="s">
        <v>4931</v>
      </c>
      <c r="N296" s="19" t="s">
        <v>3882</v>
      </c>
      <c r="P296" s="19" t="s">
        <v>7061</v>
      </c>
      <c r="Q296" s="55"/>
      <c r="R296" s="55"/>
      <c r="S296" s="55">
        <f>V296-U296</f>
        <v>64</v>
      </c>
      <c r="T296" s="19"/>
      <c r="U296" s="55">
        <v>2980</v>
      </c>
      <c r="V296" s="55">
        <v>3044</v>
      </c>
      <c r="W296" s="55">
        <v>4183</v>
      </c>
      <c r="X296" s="55">
        <v>2950</v>
      </c>
      <c r="Y296" s="51" t="s">
        <v>3788</v>
      </c>
      <c r="AA296" s="52">
        <v>7.6999998092651367</v>
      </c>
      <c r="AB296" s="19" t="s">
        <v>3789</v>
      </c>
      <c r="AC296" s="19">
        <v>34</v>
      </c>
      <c r="AD296" s="19">
        <v>10</v>
      </c>
      <c r="AE296" s="19">
        <v>2223</v>
      </c>
      <c r="AF296" s="19">
        <v>-3</v>
      </c>
      <c r="AG296" s="19">
        <v>-3</v>
      </c>
      <c r="AH296" s="19">
        <v>2860</v>
      </c>
      <c r="AI296" s="19">
        <v>1098</v>
      </c>
      <c r="AJ296" s="19"/>
      <c r="AK296" s="19"/>
      <c r="AL296" s="19">
        <v>26</v>
      </c>
      <c r="AM296" s="19">
        <v>5694</v>
      </c>
      <c r="AP296" s="17">
        <f t="shared" si="98"/>
        <v>1.6966000000000001</v>
      </c>
      <c r="AQ296" s="17">
        <f t="shared" si="99"/>
        <v>0.82289999999999996</v>
      </c>
      <c r="AR296" s="17">
        <f t="shared" si="95"/>
        <v>96.700499999999991</v>
      </c>
      <c r="AS296" s="17">
        <f t="shared" ref="AS296:AS359" si="117">IF(AF296&gt;0,AF296*0.02558,0)</f>
        <v>0</v>
      </c>
      <c r="AT296" s="17">
        <f t="shared" si="100"/>
        <v>99.219999999999985</v>
      </c>
      <c r="AU296" s="5">
        <f t="shared" si="101"/>
        <v>80.680599999999998</v>
      </c>
      <c r="AV296" s="5">
        <f t="shared" si="102"/>
        <v>17.996219999999997</v>
      </c>
      <c r="AW296" s="5"/>
      <c r="AX296" s="5"/>
      <c r="AY296" s="5">
        <f t="shared" si="103"/>
        <v>0.54132000000000002</v>
      </c>
      <c r="AZ296" s="5">
        <f t="shared" si="104"/>
        <v>99.218139999999991</v>
      </c>
      <c r="BA296" s="7">
        <f t="shared" si="105"/>
        <v>9.3731981160150652E-6</v>
      </c>
      <c r="BB296" s="62">
        <f t="shared" si="106"/>
        <v>6245</v>
      </c>
      <c r="BC296" s="6">
        <f t="shared" si="107"/>
        <v>4.615126895049837E-2</v>
      </c>
      <c r="BD296" s="32">
        <f t="shared" si="108"/>
        <v>1.7099375125982669E-2</v>
      </c>
      <c r="BE296" s="32">
        <f t="shared" si="109"/>
        <v>8.2936907881475518E-3</v>
      </c>
      <c r="BF296" s="35">
        <f t="shared" si="110"/>
        <v>0.97460693408586985</v>
      </c>
      <c r="BG296" s="36">
        <f t="shared" si="111"/>
        <v>0.81316380250627562</v>
      </c>
      <c r="BH296" s="33">
        <f t="shared" si="112"/>
        <v>0.1813803403288955</v>
      </c>
      <c r="BI296" s="33">
        <f t="shared" si="113"/>
        <v>5.4558571648289323E-3</v>
      </c>
      <c r="CM296" s="51" t="s">
        <v>3788</v>
      </c>
      <c r="CR296" s="78" t="s">
        <v>2038</v>
      </c>
      <c r="CS296" s="78" t="s">
        <v>2038</v>
      </c>
    </row>
    <row r="297" spans="1:97">
      <c r="A297" s="16" t="s">
        <v>3590</v>
      </c>
      <c r="B297" s="16" t="s">
        <v>1179</v>
      </c>
      <c r="C297" s="19">
        <v>49005929</v>
      </c>
      <c r="D297" s="19" t="s">
        <v>3782</v>
      </c>
      <c r="E297" s="19" t="s">
        <v>3804</v>
      </c>
      <c r="F297" s="19" t="s">
        <v>3816</v>
      </c>
      <c r="G297" s="47"/>
      <c r="H297" s="47" t="s">
        <v>5212</v>
      </c>
      <c r="I297" s="47" t="s">
        <v>5448</v>
      </c>
      <c r="J297" s="47" t="s">
        <v>5467</v>
      </c>
      <c r="K297" s="23">
        <v>42.462389999999999</v>
      </c>
      <c r="L297" s="23">
        <v>-110.23572</v>
      </c>
      <c r="M297" s="61" t="s">
        <v>4932</v>
      </c>
      <c r="N297" s="19" t="s">
        <v>4933</v>
      </c>
      <c r="P297" s="19" t="s">
        <v>7061</v>
      </c>
      <c r="Q297" s="55"/>
      <c r="R297" s="55"/>
      <c r="S297" s="55">
        <f>V297-U297</f>
        <v>6</v>
      </c>
      <c r="T297" s="19"/>
      <c r="U297" s="55">
        <v>2800</v>
      </c>
      <c r="V297" s="55">
        <v>2806</v>
      </c>
      <c r="W297" s="55">
        <v>3870</v>
      </c>
      <c r="X297" s="55"/>
      <c r="Y297" s="51" t="s">
        <v>3788</v>
      </c>
      <c r="AA297" s="52">
        <v>8.1999998092651367</v>
      </c>
      <c r="AB297" s="19" t="s">
        <v>3789</v>
      </c>
      <c r="AC297" s="19">
        <v>18</v>
      </c>
      <c r="AD297" s="19">
        <v>10</v>
      </c>
      <c r="AE297" s="19">
        <v>2380</v>
      </c>
      <c r="AF297" s="19">
        <v>-3</v>
      </c>
      <c r="AG297" s="19">
        <v>-3</v>
      </c>
      <c r="AH297" s="19">
        <v>3200</v>
      </c>
      <c r="AI297" s="19">
        <v>817</v>
      </c>
      <c r="AJ297" s="19"/>
      <c r="AK297" s="19"/>
      <c r="AL297" s="19">
        <v>-3</v>
      </c>
      <c r="AM297" s="19">
        <v>6058</v>
      </c>
      <c r="AP297" s="17">
        <f t="shared" si="98"/>
        <v>0.8982</v>
      </c>
      <c r="AQ297" s="17">
        <f t="shared" si="99"/>
        <v>0.82289999999999996</v>
      </c>
      <c r="AR297" s="17">
        <f t="shared" si="95"/>
        <v>103.52999999999999</v>
      </c>
      <c r="AS297" s="17">
        <f t="shared" si="117"/>
        <v>0</v>
      </c>
      <c r="AT297" s="17">
        <f t="shared" si="100"/>
        <v>105.25109999999998</v>
      </c>
      <c r="AU297" s="5">
        <f t="shared" si="101"/>
        <v>90.271999999999991</v>
      </c>
      <c r="AV297" s="5">
        <f t="shared" si="102"/>
        <v>13.390629999999998</v>
      </c>
      <c r="AW297" s="5"/>
      <c r="AX297" s="5"/>
      <c r="AY297" s="5">
        <f t="shared" si="103"/>
        <v>0</v>
      </c>
      <c r="AZ297" s="5">
        <f t="shared" si="104"/>
        <v>103.66262999999999</v>
      </c>
      <c r="BA297" s="7">
        <f t="shared" si="105"/>
        <v>7.6034734528936266E-3</v>
      </c>
      <c r="BB297" s="62">
        <f t="shared" si="106"/>
        <v>6416</v>
      </c>
      <c r="BC297" s="6">
        <f t="shared" si="107"/>
        <v>2.8699695366362032E-2</v>
      </c>
      <c r="BD297" s="32">
        <f t="shared" si="108"/>
        <v>8.5338775556740038E-3</v>
      </c>
      <c r="BE297" s="32">
        <f t="shared" si="109"/>
        <v>7.8184456029438184E-3</v>
      </c>
      <c r="BF297" s="35">
        <f t="shared" si="110"/>
        <v>0.98364767684138221</v>
      </c>
      <c r="BG297" s="36">
        <f t="shared" si="111"/>
        <v>0.87082490575436877</v>
      </c>
      <c r="BH297" s="33">
        <f t="shared" si="112"/>
        <v>0.12917509424563123</v>
      </c>
      <c r="BI297" s="33">
        <f t="shared" si="113"/>
        <v>0</v>
      </c>
      <c r="CM297" s="51" t="s">
        <v>3788</v>
      </c>
      <c r="CR297" s="78" t="s">
        <v>2038</v>
      </c>
      <c r="CS297" s="78" t="s">
        <v>2038</v>
      </c>
    </row>
    <row r="298" spans="1:97">
      <c r="A298" s="16" t="s">
        <v>3590</v>
      </c>
      <c r="B298" s="16" t="s">
        <v>1180</v>
      </c>
      <c r="C298" s="19">
        <v>49117743</v>
      </c>
      <c r="D298" s="19" t="s">
        <v>3782</v>
      </c>
      <c r="E298" s="19" t="s">
        <v>3804</v>
      </c>
      <c r="F298" s="19" t="s">
        <v>3816</v>
      </c>
      <c r="G298" s="47"/>
      <c r="H298" s="47" t="s">
        <v>2522</v>
      </c>
      <c r="I298" s="47" t="s">
        <v>5448</v>
      </c>
      <c r="J298" s="47" t="s">
        <v>5468</v>
      </c>
      <c r="K298" s="23">
        <v>42.479700000000001</v>
      </c>
      <c r="L298" s="23">
        <v>-110.2561</v>
      </c>
      <c r="N298" s="19" t="s">
        <v>1817</v>
      </c>
      <c r="P298" s="4" t="s">
        <v>7061</v>
      </c>
      <c r="Q298" s="55"/>
      <c r="R298" s="55"/>
      <c r="S298" s="55">
        <f>V298-U298</f>
        <v>19</v>
      </c>
      <c r="T298" s="19"/>
      <c r="U298" s="55">
        <v>1782</v>
      </c>
      <c r="V298" s="55">
        <v>1801</v>
      </c>
      <c r="W298" s="55"/>
      <c r="X298" s="55"/>
      <c r="Y298" s="51" t="s">
        <v>3798</v>
      </c>
      <c r="AA298" s="52">
        <v>8</v>
      </c>
      <c r="AB298" s="19" t="s">
        <v>3789</v>
      </c>
      <c r="AC298" s="19">
        <v>56</v>
      </c>
      <c r="AD298" s="19">
        <v>20</v>
      </c>
      <c r="AE298" s="19">
        <v>2528</v>
      </c>
      <c r="AF298" s="19">
        <v>-3</v>
      </c>
      <c r="AG298" s="19">
        <v>-3</v>
      </c>
      <c r="AH298" s="19">
        <v>3520</v>
      </c>
      <c r="AI298" s="19">
        <v>915</v>
      </c>
      <c r="AJ298" s="19"/>
      <c r="AK298" s="19"/>
      <c r="AL298" s="19">
        <v>3</v>
      </c>
      <c r="AM298" s="19">
        <v>6578</v>
      </c>
      <c r="AP298" s="17">
        <f t="shared" si="98"/>
        <v>2.7944</v>
      </c>
      <c r="AQ298" s="17">
        <f t="shared" si="99"/>
        <v>1.6457999999999999</v>
      </c>
      <c r="AR298" s="17">
        <f t="shared" si="95"/>
        <v>109.96799999999999</v>
      </c>
      <c r="AS298" s="17">
        <f t="shared" si="117"/>
        <v>0</v>
      </c>
      <c r="AT298" s="17">
        <f t="shared" si="100"/>
        <v>114.40819999999999</v>
      </c>
      <c r="AU298" s="5">
        <f t="shared" si="101"/>
        <v>99.299199999999999</v>
      </c>
      <c r="AV298" s="5">
        <f t="shared" si="102"/>
        <v>14.996849999999998</v>
      </c>
      <c r="AW298" s="5"/>
      <c r="AX298" s="5"/>
      <c r="AY298" s="5">
        <f t="shared" si="103"/>
        <v>6.2460000000000002E-2</v>
      </c>
      <c r="AZ298" s="5">
        <f t="shared" si="104"/>
        <v>114.35851</v>
      </c>
      <c r="BA298" s="7">
        <f t="shared" si="105"/>
        <v>2.1720817683656087E-4</v>
      </c>
      <c r="BB298" s="62">
        <f t="shared" si="106"/>
        <v>7036</v>
      </c>
      <c r="BC298" s="6">
        <f t="shared" si="107"/>
        <v>3.3641839283090932E-2</v>
      </c>
      <c r="BD298" s="32">
        <f t="shared" si="108"/>
        <v>2.4424822696275269E-2</v>
      </c>
      <c r="BE298" s="32">
        <f t="shared" si="109"/>
        <v>1.4385332519871827E-2</v>
      </c>
      <c r="BF298" s="35">
        <f t="shared" si="110"/>
        <v>0.96118984478385283</v>
      </c>
      <c r="BG298" s="36">
        <f t="shared" si="111"/>
        <v>0.8683149159603426</v>
      </c>
      <c r="BH298" s="33">
        <f t="shared" si="112"/>
        <v>0.13113890693399205</v>
      </c>
      <c r="BI298" s="33">
        <f t="shared" si="113"/>
        <v>5.4617710566533272E-4</v>
      </c>
      <c r="CM298" s="51" t="s">
        <v>3798</v>
      </c>
      <c r="CR298" s="78" t="s">
        <v>2038</v>
      </c>
      <c r="CS298" s="78" t="s">
        <v>2038</v>
      </c>
    </row>
    <row r="299" spans="1:97">
      <c r="A299" s="63" t="s">
        <v>3591</v>
      </c>
      <c r="B299" s="63" t="s">
        <v>6986</v>
      </c>
      <c r="C299" s="63">
        <v>5349</v>
      </c>
      <c r="D299" s="19" t="s">
        <v>3782</v>
      </c>
      <c r="E299" s="63" t="s">
        <v>3804</v>
      </c>
      <c r="F299" s="63" t="s">
        <v>2567</v>
      </c>
      <c r="G299" s="65" t="s">
        <v>272</v>
      </c>
      <c r="H299" s="65">
        <v>36</v>
      </c>
      <c r="I299" s="65">
        <v>29</v>
      </c>
      <c r="J299" s="65">
        <v>113</v>
      </c>
      <c r="K299" s="23">
        <v>42.450921999999998</v>
      </c>
      <c r="L299" s="23">
        <v>-110.247344</v>
      </c>
      <c r="M299" s="61" t="s">
        <v>6987</v>
      </c>
      <c r="N299" s="63" t="s">
        <v>6988</v>
      </c>
      <c r="O299" s="63"/>
      <c r="P299" s="19" t="s">
        <v>7061</v>
      </c>
      <c r="Q299" s="63"/>
      <c r="R299" s="63"/>
      <c r="S299" s="55">
        <f>IF(U299&gt;0,V299-U299,"")</f>
        <v>42</v>
      </c>
      <c r="T299" s="63"/>
      <c r="U299" s="66">
        <v>3100</v>
      </c>
      <c r="V299" s="63">
        <v>3142</v>
      </c>
      <c r="W299" s="66">
        <v>3375</v>
      </c>
      <c r="X299" s="66">
        <v>3163</v>
      </c>
      <c r="Y299" s="63" t="s">
        <v>3852</v>
      </c>
      <c r="Z299" s="64"/>
      <c r="AA299" s="63">
        <v>7.67</v>
      </c>
      <c r="AB299" s="63"/>
      <c r="AC299" s="63">
        <v>85</v>
      </c>
      <c r="AD299" s="63">
        <v>25</v>
      </c>
      <c r="AE299" s="63">
        <v>4331</v>
      </c>
      <c r="AF299" s="63">
        <v>0</v>
      </c>
      <c r="AG299" s="63"/>
      <c r="AH299" s="63">
        <v>3420</v>
      </c>
      <c r="AI299" s="63">
        <v>5856</v>
      </c>
      <c r="AJ299" s="63">
        <v>0</v>
      </c>
      <c r="AK299" s="63">
        <v>0</v>
      </c>
      <c r="AL299" s="63">
        <v>108</v>
      </c>
      <c r="AM299" s="63">
        <v>13830</v>
      </c>
      <c r="AN299" s="63"/>
      <c r="AO299" s="63" t="s">
        <v>7173</v>
      </c>
      <c r="AP299" s="17">
        <f t="shared" si="98"/>
        <v>4.2415000000000003</v>
      </c>
      <c r="AQ299" s="17">
        <f t="shared" si="99"/>
        <v>2.0572500000000002</v>
      </c>
      <c r="AR299" s="17">
        <f t="shared" si="95"/>
        <v>188.39849999999998</v>
      </c>
      <c r="AS299" s="17">
        <f t="shared" si="117"/>
        <v>0</v>
      </c>
      <c r="AT299" s="17">
        <f t="shared" si="100"/>
        <v>194.69725</v>
      </c>
      <c r="AU299" s="5">
        <f t="shared" si="101"/>
        <v>96.478200000000001</v>
      </c>
      <c r="AV299" s="5">
        <f t="shared" si="102"/>
        <v>95.979839999999996</v>
      </c>
      <c r="AW299" s="5">
        <f>IF(AJ299&gt;0,AJ299*0.03333,0)</f>
        <v>0</v>
      </c>
      <c r="AX299" s="5">
        <f>IF(AK299&gt;0,AK299*0.0588,0)</f>
        <v>0</v>
      </c>
      <c r="AY299" s="5">
        <f t="shared" si="103"/>
        <v>2.2485600000000003</v>
      </c>
      <c r="AZ299" s="5">
        <f t="shared" si="104"/>
        <v>194.70659999999998</v>
      </c>
      <c r="BA299" s="7">
        <f t="shared" si="105"/>
        <v>-2.4011062037479955E-5</v>
      </c>
      <c r="BB299" s="62">
        <f t="shared" si="106"/>
        <v>13825</v>
      </c>
      <c r="BC299" s="28">
        <f t="shared" si="107"/>
        <v>-1.8079913216416561E-4</v>
      </c>
      <c r="BD299" s="32">
        <f t="shared" si="108"/>
        <v>2.1785104823000841E-2</v>
      </c>
      <c r="BE299" s="32">
        <f t="shared" si="109"/>
        <v>1.0566405021128959E-2</v>
      </c>
      <c r="BF299" s="35">
        <f t="shared" si="110"/>
        <v>0.96764849015587018</v>
      </c>
      <c r="BG299" s="37">
        <f t="shared" si="111"/>
        <v>0.49550554526657037</v>
      </c>
      <c r="BH299" s="33">
        <f t="shared" si="112"/>
        <v>0.49294600183044646</v>
      </c>
      <c r="BI299" s="33">
        <f t="shared" si="113"/>
        <v>1.154845290298326E-2</v>
      </c>
      <c r="BJ299" s="63">
        <v>0</v>
      </c>
      <c r="BK299" s="63">
        <v>5</v>
      </c>
      <c r="BL299" s="63">
        <v>0</v>
      </c>
      <c r="BM299" s="63">
        <v>0</v>
      </c>
      <c r="BN299" s="63">
        <v>0</v>
      </c>
      <c r="BO299" s="63">
        <v>0</v>
      </c>
      <c r="BP299" s="63">
        <v>0</v>
      </c>
      <c r="BQ299" s="63">
        <v>0</v>
      </c>
      <c r="BR299" s="63">
        <v>0</v>
      </c>
      <c r="BS299" s="63">
        <v>0</v>
      </c>
      <c r="BT299" s="63">
        <v>0</v>
      </c>
      <c r="BU299" s="63">
        <v>0</v>
      </c>
      <c r="BV299" s="63">
        <v>0</v>
      </c>
      <c r="BW299" s="63">
        <v>0</v>
      </c>
      <c r="BX299" s="63"/>
      <c r="BY299" s="63"/>
      <c r="BZ299" s="63">
        <v>70</v>
      </c>
      <c r="CA299" s="63"/>
      <c r="CB299" s="63"/>
      <c r="CC299" s="63"/>
      <c r="CD299" s="63"/>
      <c r="CE299" s="63"/>
      <c r="CF299" s="63"/>
      <c r="CG299" s="63"/>
      <c r="CH299" s="63"/>
      <c r="CI299" s="63"/>
      <c r="CJ299" s="63"/>
      <c r="CK299" s="63"/>
      <c r="CL299" s="63"/>
      <c r="CM299" s="63" t="s">
        <v>6989</v>
      </c>
      <c r="CN299" s="63"/>
      <c r="CO299" s="63" t="s">
        <v>3099</v>
      </c>
      <c r="CP299" s="66" t="s">
        <v>6990</v>
      </c>
      <c r="CQ299" s="64">
        <v>39028</v>
      </c>
      <c r="CR299" s="78" t="s">
        <v>2038</v>
      </c>
      <c r="CS299" s="78" t="s">
        <v>2038</v>
      </c>
    </row>
    <row r="300" spans="1:97">
      <c r="A300" s="63" t="s">
        <v>3591</v>
      </c>
      <c r="B300" s="63" t="s">
        <v>6986</v>
      </c>
      <c r="C300" s="63">
        <v>5348</v>
      </c>
      <c r="D300" s="19" t="s">
        <v>3782</v>
      </c>
      <c r="E300" s="63" t="s">
        <v>3804</v>
      </c>
      <c r="F300" s="63" t="s">
        <v>2567</v>
      </c>
      <c r="G300" s="65" t="s">
        <v>3609</v>
      </c>
      <c r="H300" s="65">
        <v>36</v>
      </c>
      <c r="I300" s="65">
        <v>29</v>
      </c>
      <c r="J300" s="65">
        <v>113</v>
      </c>
      <c r="K300" s="23">
        <v>42.459735999999999</v>
      </c>
      <c r="L300" s="23">
        <v>-110.248092</v>
      </c>
      <c r="M300" s="61" t="s">
        <v>6991</v>
      </c>
      <c r="N300" s="63" t="s">
        <v>6992</v>
      </c>
      <c r="O300" s="63"/>
      <c r="P300" s="19" t="s">
        <v>7061</v>
      </c>
      <c r="Q300" s="63"/>
      <c r="R300" s="63"/>
      <c r="S300" s="55">
        <f>IF(U300&gt;0,V300-U300,"")</f>
        <v>108</v>
      </c>
      <c r="T300" s="63"/>
      <c r="U300" s="66">
        <v>3284</v>
      </c>
      <c r="V300" s="63">
        <v>3392</v>
      </c>
      <c r="W300" s="66">
        <v>3602</v>
      </c>
      <c r="X300" s="66">
        <v>3555</v>
      </c>
      <c r="Y300" s="63" t="s">
        <v>3852</v>
      </c>
      <c r="Z300" s="64"/>
      <c r="AA300" s="63">
        <v>7.79</v>
      </c>
      <c r="AB300" s="63"/>
      <c r="AC300" s="63">
        <v>70</v>
      </c>
      <c r="AD300" s="63">
        <v>82</v>
      </c>
      <c r="AE300" s="63">
        <v>4652</v>
      </c>
      <c r="AF300" s="63">
        <v>0</v>
      </c>
      <c r="AG300" s="63"/>
      <c r="AH300" s="63">
        <v>3160</v>
      </c>
      <c r="AI300" s="63">
        <v>6954</v>
      </c>
      <c r="AJ300" s="63">
        <v>0</v>
      </c>
      <c r="AK300" s="63">
        <v>0</v>
      </c>
      <c r="AL300" s="63">
        <v>455</v>
      </c>
      <c r="AM300" s="63">
        <v>15385</v>
      </c>
      <c r="AN300" s="63"/>
      <c r="AO300" s="63" t="s">
        <v>7173</v>
      </c>
      <c r="AP300" s="17">
        <f t="shared" si="98"/>
        <v>3.4929999999999999</v>
      </c>
      <c r="AQ300" s="17">
        <f t="shared" si="99"/>
        <v>6.7477800000000006</v>
      </c>
      <c r="AR300" s="17">
        <f t="shared" si="95"/>
        <v>202.36199999999999</v>
      </c>
      <c r="AS300" s="17">
        <f t="shared" si="117"/>
        <v>0</v>
      </c>
      <c r="AT300" s="17">
        <f t="shared" si="100"/>
        <v>212.60278</v>
      </c>
      <c r="AU300" s="5">
        <f t="shared" si="101"/>
        <v>89.143599999999992</v>
      </c>
      <c r="AV300" s="5">
        <f t="shared" si="102"/>
        <v>113.97605999999999</v>
      </c>
      <c r="AW300" s="5">
        <f>IF(AJ300&gt;0,AJ300*0.03333,0)</f>
        <v>0</v>
      </c>
      <c r="AX300" s="5">
        <f>IF(AK300&gt;0,AK300*0.0588,0)</f>
        <v>0</v>
      </c>
      <c r="AY300" s="5">
        <f t="shared" si="103"/>
        <v>9.4731000000000005</v>
      </c>
      <c r="AZ300" s="5">
        <f t="shared" si="104"/>
        <v>212.59275999999997</v>
      </c>
      <c r="BA300" s="7">
        <f t="shared" si="105"/>
        <v>2.3565628181390795E-5</v>
      </c>
      <c r="BB300" s="62">
        <f t="shared" si="106"/>
        <v>15373</v>
      </c>
      <c r="BC300" s="28">
        <f t="shared" si="107"/>
        <v>-3.901424019767215E-4</v>
      </c>
      <c r="BD300" s="32">
        <f t="shared" si="108"/>
        <v>1.6429700495920137E-2</v>
      </c>
      <c r="BE300" s="32">
        <f t="shared" si="109"/>
        <v>3.1738907647397653E-2</v>
      </c>
      <c r="BF300" s="35">
        <f t="shared" si="110"/>
        <v>0.9518313918566822</v>
      </c>
      <c r="BG300" s="33">
        <f t="shared" si="111"/>
        <v>0.41931625517256566</v>
      </c>
      <c r="BH300" s="37">
        <f t="shared" si="112"/>
        <v>0.53612390186758951</v>
      </c>
      <c r="BI300" s="33">
        <f t="shared" si="113"/>
        <v>4.4559842959844928E-2</v>
      </c>
      <c r="BJ300" s="63">
        <v>0</v>
      </c>
      <c r="BK300" s="63">
        <v>12</v>
      </c>
      <c r="BL300" s="63">
        <v>0</v>
      </c>
      <c r="BM300" s="63">
        <v>0</v>
      </c>
      <c r="BN300" s="63">
        <v>0</v>
      </c>
      <c r="BO300" s="63">
        <v>0</v>
      </c>
      <c r="BP300" s="63">
        <v>0</v>
      </c>
      <c r="BQ300" s="63">
        <v>0</v>
      </c>
      <c r="BR300" s="63">
        <v>0</v>
      </c>
      <c r="BS300" s="63">
        <v>0</v>
      </c>
      <c r="BT300" s="63">
        <v>0</v>
      </c>
      <c r="BU300" s="63">
        <v>0</v>
      </c>
      <c r="BV300" s="63">
        <v>0</v>
      </c>
      <c r="BW300" s="63">
        <v>0</v>
      </c>
      <c r="BX300" s="63"/>
      <c r="BY300" s="63"/>
      <c r="BZ300" s="63">
        <v>70</v>
      </c>
      <c r="CA300" s="63"/>
      <c r="CB300" s="63"/>
      <c r="CC300" s="63"/>
      <c r="CD300" s="63"/>
      <c r="CE300" s="63"/>
      <c r="CF300" s="63"/>
      <c r="CG300" s="63"/>
      <c r="CH300" s="63"/>
      <c r="CI300" s="63"/>
      <c r="CJ300" s="63"/>
      <c r="CK300" s="63"/>
      <c r="CL300" s="63"/>
      <c r="CM300" s="63" t="s">
        <v>6993</v>
      </c>
      <c r="CN300" s="63"/>
      <c r="CO300" s="63" t="s">
        <v>3099</v>
      </c>
      <c r="CP300" s="66"/>
      <c r="CQ300" s="64">
        <v>39028</v>
      </c>
      <c r="CR300" s="78" t="s">
        <v>2038</v>
      </c>
      <c r="CS300" s="78" t="s">
        <v>2038</v>
      </c>
    </row>
    <row r="301" spans="1:97">
      <c r="A301" s="16" t="s">
        <v>3590</v>
      </c>
      <c r="B301" s="16" t="s">
        <v>1181</v>
      </c>
      <c r="C301" s="19">
        <v>49003424</v>
      </c>
      <c r="D301" s="19" t="s">
        <v>3782</v>
      </c>
      <c r="E301" s="19" t="s">
        <v>3804</v>
      </c>
      <c r="F301" s="19" t="s">
        <v>1818</v>
      </c>
      <c r="G301" s="47"/>
      <c r="H301" s="47" t="s">
        <v>3853</v>
      </c>
      <c r="I301" s="47" t="s">
        <v>5451</v>
      </c>
      <c r="J301" s="47" t="s">
        <v>5475</v>
      </c>
      <c r="K301" s="23">
        <v>42.557250000000003</v>
      </c>
      <c r="L301" s="23">
        <v>-109.72427999999999</v>
      </c>
      <c r="M301" s="61" t="s">
        <v>7326</v>
      </c>
      <c r="N301" s="19" t="s">
        <v>1819</v>
      </c>
      <c r="P301" s="19" t="s">
        <v>7061</v>
      </c>
      <c r="Q301" s="55"/>
      <c r="R301" s="55"/>
      <c r="S301" s="55">
        <f t="shared" ref="S301:S309" si="118">V301-U301</f>
        <v>26</v>
      </c>
      <c r="T301" s="19"/>
      <c r="U301" s="55">
        <v>8984</v>
      </c>
      <c r="V301" s="55">
        <v>9010</v>
      </c>
      <c r="W301" s="55">
        <v>11057</v>
      </c>
      <c r="X301" s="55"/>
      <c r="Y301" s="51" t="s">
        <v>3798</v>
      </c>
      <c r="Z301" s="40">
        <v>20969</v>
      </c>
      <c r="AA301" s="52">
        <v>7</v>
      </c>
      <c r="AB301" s="19" t="s">
        <v>3837</v>
      </c>
      <c r="AC301" s="19">
        <v>13</v>
      </c>
      <c r="AD301" s="19">
        <v>5</v>
      </c>
      <c r="AE301" s="19">
        <v>615</v>
      </c>
      <c r="AF301" s="19">
        <v>-3</v>
      </c>
      <c r="AG301" s="19">
        <v>-3</v>
      </c>
      <c r="AH301" s="19">
        <v>730</v>
      </c>
      <c r="AI301" s="19">
        <v>329</v>
      </c>
      <c r="AJ301" s="19"/>
      <c r="AK301" s="19"/>
      <c r="AL301" s="19">
        <v>87</v>
      </c>
      <c r="AM301" s="19">
        <v>1612</v>
      </c>
      <c r="AP301" s="17">
        <f t="shared" si="98"/>
        <v>0.64870000000000005</v>
      </c>
      <c r="AQ301" s="17">
        <f t="shared" si="99"/>
        <v>0.41144999999999998</v>
      </c>
      <c r="AR301" s="17">
        <f t="shared" si="95"/>
        <v>26.752499999999998</v>
      </c>
      <c r="AS301" s="17">
        <f t="shared" si="117"/>
        <v>0</v>
      </c>
      <c r="AT301" s="17">
        <f t="shared" si="100"/>
        <v>27.812649999999998</v>
      </c>
      <c r="AU301" s="5">
        <f t="shared" si="101"/>
        <v>20.593299999999999</v>
      </c>
      <c r="AV301" s="5">
        <f t="shared" si="102"/>
        <v>5.3923099999999993</v>
      </c>
      <c r="AW301" s="5"/>
      <c r="AX301" s="5"/>
      <c r="AY301" s="5">
        <f t="shared" si="103"/>
        <v>1.8113400000000002</v>
      </c>
      <c r="AZ301" s="5">
        <f t="shared" si="104"/>
        <v>27.796949999999999</v>
      </c>
      <c r="BA301" s="7">
        <f t="shared" si="105"/>
        <v>2.8232535389571112E-4</v>
      </c>
      <c r="BB301" s="62">
        <f t="shared" si="106"/>
        <v>1773</v>
      </c>
      <c r="BC301" s="6">
        <f t="shared" si="107"/>
        <v>4.756277695716396E-2</v>
      </c>
      <c r="BD301" s="32">
        <f t="shared" si="108"/>
        <v>2.3323919151896712E-2</v>
      </c>
      <c r="BE301" s="32">
        <f t="shared" si="109"/>
        <v>1.4793628079309236E-2</v>
      </c>
      <c r="BF301" s="35">
        <f t="shared" si="110"/>
        <v>0.96188245276879403</v>
      </c>
      <c r="BG301" s="37">
        <f t="shared" si="111"/>
        <v>0.74084746707822258</v>
      </c>
      <c r="BH301" s="33">
        <f t="shared" si="112"/>
        <v>0.19398926860680757</v>
      </c>
      <c r="BI301" s="33">
        <f t="shared" si="113"/>
        <v>6.5163264314969813E-2</v>
      </c>
      <c r="CM301" s="51" t="s">
        <v>3824</v>
      </c>
      <c r="CR301" s="78" t="s">
        <v>2038</v>
      </c>
      <c r="CS301" s="78" t="s">
        <v>2038</v>
      </c>
    </row>
    <row r="302" spans="1:97">
      <c r="A302" s="16" t="s">
        <v>3590</v>
      </c>
      <c r="B302" s="16" t="s">
        <v>1182</v>
      </c>
      <c r="C302" s="19">
        <v>49007233</v>
      </c>
      <c r="D302" s="19" t="s">
        <v>3782</v>
      </c>
      <c r="E302" s="19" t="s">
        <v>3804</v>
      </c>
      <c r="F302" s="19" t="s">
        <v>1818</v>
      </c>
      <c r="G302" s="47"/>
      <c r="H302" s="47" t="s">
        <v>3817</v>
      </c>
      <c r="I302" s="47" t="s">
        <v>5456</v>
      </c>
      <c r="J302" s="47" t="s">
        <v>5475</v>
      </c>
      <c r="K302" s="23">
        <v>42.623620000000003</v>
      </c>
      <c r="L302" s="23">
        <v>-109.74039999999999</v>
      </c>
      <c r="M302" s="61" t="s">
        <v>7327</v>
      </c>
      <c r="N302" s="19" t="s">
        <v>3861</v>
      </c>
      <c r="P302" s="19" t="s">
        <v>7061</v>
      </c>
      <c r="Q302" s="55"/>
      <c r="R302" s="55"/>
      <c r="S302" s="55">
        <f t="shared" si="118"/>
        <v>0</v>
      </c>
      <c r="T302" s="19"/>
      <c r="W302" s="46">
        <v>10694</v>
      </c>
      <c r="Y302" s="51" t="s">
        <v>3788</v>
      </c>
      <c r="Z302" s="40">
        <v>20913</v>
      </c>
      <c r="AA302" s="52">
        <v>6.8000001907348633</v>
      </c>
      <c r="AB302" s="19" t="s">
        <v>3789</v>
      </c>
      <c r="AC302" s="19">
        <v>290</v>
      </c>
      <c r="AD302" s="19">
        <v>35</v>
      </c>
      <c r="AE302" s="19">
        <v>4369</v>
      </c>
      <c r="AF302" s="19">
        <v>-3</v>
      </c>
      <c r="AG302" s="19">
        <v>-3</v>
      </c>
      <c r="AH302" s="19">
        <v>7000</v>
      </c>
      <c r="AI302" s="19">
        <v>610</v>
      </c>
      <c r="AJ302" s="19"/>
      <c r="AK302" s="19"/>
      <c r="AL302" s="19">
        <v>-3</v>
      </c>
      <c r="AM302" s="19">
        <v>11994</v>
      </c>
      <c r="AP302" s="17">
        <f t="shared" si="98"/>
        <v>14.471</v>
      </c>
      <c r="AQ302" s="17">
        <f t="shared" si="99"/>
        <v>2.88015</v>
      </c>
      <c r="AR302" s="17">
        <f t="shared" si="95"/>
        <v>190.05149999999998</v>
      </c>
      <c r="AS302" s="17">
        <f t="shared" si="117"/>
        <v>0</v>
      </c>
      <c r="AT302" s="17">
        <f t="shared" si="100"/>
        <v>207.40264999999997</v>
      </c>
      <c r="AU302" s="5">
        <f t="shared" si="101"/>
        <v>197.47</v>
      </c>
      <c r="AV302" s="5">
        <f t="shared" si="102"/>
        <v>9.9978999999999996</v>
      </c>
      <c r="AW302" s="5"/>
      <c r="AX302" s="5"/>
      <c r="AY302" s="5">
        <f t="shared" si="103"/>
        <v>0</v>
      </c>
      <c r="AZ302" s="5">
        <f t="shared" si="104"/>
        <v>207.46789999999999</v>
      </c>
      <c r="BA302" s="7">
        <f t="shared" si="105"/>
        <v>-1.5727797502141389E-4</v>
      </c>
      <c r="BB302" s="62">
        <f t="shared" si="106"/>
        <v>12295</v>
      </c>
      <c r="BC302" s="6">
        <f t="shared" si="107"/>
        <v>1.2392441022685167E-2</v>
      </c>
      <c r="BD302" s="32">
        <f t="shared" si="108"/>
        <v>6.9772493263707103E-2</v>
      </c>
      <c r="BE302" s="32">
        <f t="shared" si="109"/>
        <v>1.3886756027466382E-2</v>
      </c>
      <c r="BF302" s="35">
        <f t="shared" si="110"/>
        <v>0.91634075070882659</v>
      </c>
      <c r="BG302" s="36">
        <f t="shared" si="111"/>
        <v>0.95180989444632158</v>
      </c>
      <c r="BH302" s="33">
        <f t="shared" si="112"/>
        <v>4.8190105553678426E-2</v>
      </c>
      <c r="BI302" s="33">
        <f t="shared" si="113"/>
        <v>0</v>
      </c>
      <c r="CM302" s="51" t="s">
        <v>7041</v>
      </c>
      <c r="CR302" s="78" t="s">
        <v>2038</v>
      </c>
      <c r="CS302" s="78" t="s">
        <v>2038</v>
      </c>
    </row>
    <row r="303" spans="1:97">
      <c r="A303" s="16" t="s">
        <v>3590</v>
      </c>
      <c r="B303" s="16" t="s">
        <v>1183</v>
      </c>
      <c r="C303" s="19">
        <v>49003934</v>
      </c>
      <c r="D303" s="19" t="s">
        <v>3782</v>
      </c>
      <c r="E303" s="19" t="s">
        <v>3804</v>
      </c>
      <c r="F303" s="19" t="s">
        <v>2528</v>
      </c>
      <c r="G303" s="47"/>
      <c r="H303" s="47" t="s">
        <v>3790</v>
      </c>
      <c r="I303" s="47" t="s">
        <v>5453</v>
      </c>
      <c r="J303" s="47" t="s">
        <v>5467</v>
      </c>
      <c r="K303" s="23">
        <v>42.835299999999997</v>
      </c>
      <c r="L303" s="23">
        <v>-110.19689</v>
      </c>
      <c r="M303" s="61" t="s">
        <v>4868</v>
      </c>
      <c r="N303" s="19" t="s">
        <v>1617</v>
      </c>
      <c r="P303" s="19" t="s">
        <v>7061</v>
      </c>
      <c r="Q303" s="55"/>
      <c r="R303" s="55"/>
      <c r="S303" s="55">
        <f t="shared" si="118"/>
        <v>81</v>
      </c>
      <c r="T303" s="19"/>
      <c r="U303" s="55">
        <v>4356</v>
      </c>
      <c r="V303" s="55">
        <v>4437</v>
      </c>
      <c r="W303" s="55">
        <v>6200</v>
      </c>
      <c r="X303" s="55"/>
      <c r="Y303" s="51" t="s">
        <v>3798</v>
      </c>
      <c r="Z303" s="40">
        <v>23624</v>
      </c>
      <c r="AA303" s="52">
        <v>8.3000001907348633</v>
      </c>
      <c r="AB303" s="19" t="s">
        <v>3789</v>
      </c>
      <c r="AC303" s="19">
        <v>8</v>
      </c>
      <c r="AD303" s="19">
        <v>2</v>
      </c>
      <c r="AE303" s="19">
        <v>458</v>
      </c>
      <c r="AF303" s="19">
        <v>9</v>
      </c>
      <c r="AG303" s="19">
        <v>-3</v>
      </c>
      <c r="AH303" s="19">
        <v>204</v>
      </c>
      <c r="AI303" s="19">
        <v>769</v>
      </c>
      <c r="AJ303" s="19"/>
      <c r="AK303" s="19"/>
      <c r="AL303" s="19">
        <v>112</v>
      </c>
      <c r="AM303" s="19">
        <v>1172</v>
      </c>
      <c r="AP303" s="17">
        <f t="shared" si="98"/>
        <v>0.3992</v>
      </c>
      <c r="AQ303" s="17">
        <f t="shared" si="99"/>
        <v>0.16458</v>
      </c>
      <c r="AR303" s="17">
        <f t="shared" si="95"/>
        <v>19.922999999999998</v>
      </c>
      <c r="AS303" s="17">
        <f t="shared" si="117"/>
        <v>0.23021999999999998</v>
      </c>
      <c r="AT303" s="17">
        <f t="shared" si="100"/>
        <v>20.716999999999999</v>
      </c>
      <c r="AU303" s="5">
        <f t="shared" si="101"/>
        <v>5.7548399999999997</v>
      </c>
      <c r="AV303" s="5">
        <f t="shared" si="102"/>
        <v>12.603909999999999</v>
      </c>
      <c r="AW303" s="5"/>
      <c r="AX303" s="5"/>
      <c r="AY303" s="5">
        <f t="shared" si="103"/>
        <v>2.3318400000000001</v>
      </c>
      <c r="AZ303" s="5">
        <f t="shared" si="104"/>
        <v>20.69059</v>
      </c>
      <c r="BA303" s="7">
        <f t="shared" si="105"/>
        <v>6.3780577425535977E-4</v>
      </c>
      <c r="BB303" s="62">
        <f t="shared" si="106"/>
        <v>1559</v>
      </c>
      <c r="BC303" s="6">
        <f t="shared" si="107"/>
        <v>0.14170633467594287</v>
      </c>
      <c r="BD303" s="32">
        <f t="shared" si="108"/>
        <v>1.9269199208379592E-2</v>
      </c>
      <c r="BE303" s="32">
        <f t="shared" si="109"/>
        <v>7.94420041511802E-3</v>
      </c>
      <c r="BF303" s="35">
        <f t="shared" si="110"/>
        <v>0.97278660037650233</v>
      </c>
      <c r="BG303" s="33">
        <f t="shared" si="111"/>
        <v>0.27813803279655147</v>
      </c>
      <c r="BH303" s="37">
        <f t="shared" si="112"/>
        <v>0.60916145938805988</v>
      </c>
      <c r="BI303" s="33">
        <f t="shared" si="113"/>
        <v>0.11270050781538854</v>
      </c>
      <c r="CM303" s="51" t="s">
        <v>3815</v>
      </c>
      <c r="CR303" s="78" t="s">
        <v>2038</v>
      </c>
      <c r="CS303" s="78" t="s">
        <v>2038</v>
      </c>
    </row>
    <row r="304" spans="1:97" s="34" customFormat="1">
      <c r="A304" s="18" t="s">
        <v>3590</v>
      </c>
      <c r="B304" s="16" t="s">
        <v>6562</v>
      </c>
      <c r="C304" s="21">
        <v>49008339</v>
      </c>
      <c r="D304" s="21" t="s">
        <v>3782</v>
      </c>
      <c r="E304" s="21" t="s">
        <v>2393</v>
      </c>
      <c r="F304" s="21" t="s">
        <v>2471</v>
      </c>
      <c r="G304" s="22"/>
      <c r="H304" s="22" t="s">
        <v>3838</v>
      </c>
      <c r="I304" s="22">
        <v>12</v>
      </c>
      <c r="J304" s="22">
        <v>92</v>
      </c>
      <c r="K304" s="23">
        <v>41.011980000000001</v>
      </c>
      <c r="L304" s="23">
        <v>-107.69383000000001</v>
      </c>
      <c r="M304" s="61" t="s">
        <v>2479</v>
      </c>
      <c r="N304" s="21" t="s">
        <v>2480</v>
      </c>
      <c r="O304" s="25"/>
      <c r="P304" s="21" t="s">
        <v>2482</v>
      </c>
      <c r="Q304" s="74">
        <v>28</v>
      </c>
      <c r="R304" s="74"/>
      <c r="S304" s="74">
        <f t="shared" si="118"/>
        <v>10</v>
      </c>
      <c r="T304" s="21"/>
      <c r="U304" s="74">
        <v>3366</v>
      </c>
      <c r="V304" s="74">
        <v>3376</v>
      </c>
      <c r="W304" s="74">
        <v>4501</v>
      </c>
      <c r="X304" s="74">
        <v>4465</v>
      </c>
      <c r="Y304" s="24" t="s">
        <v>7074</v>
      </c>
      <c r="Z304" s="25">
        <v>24918</v>
      </c>
      <c r="AA304" s="26">
        <v>8.4</v>
      </c>
      <c r="AB304" s="21" t="s">
        <v>3789</v>
      </c>
      <c r="AC304" s="21">
        <v>14</v>
      </c>
      <c r="AD304" s="21">
        <v>5</v>
      </c>
      <c r="AE304" s="21">
        <v>1371</v>
      </c>
      <c r="AF304" s="21">
        <v>10</v>
      </c>
      <c r="AG304" s="21">
        <v>-3</v>
      </c>
      <c r="AH304" s="21">
        <v>540</v>
      </c>
      <c r="AI304" s="21">
        <v>2318</v>
      </c>
      <c r="AJ304" s="27"/>
      <c r="AK304" s="27"/>
      <c r="AL304" s="21">
        <v>28</v>
      </c>
      <c r="AM304" s="21">
        <v>3326</v>
      </c>
      <c r="AO304" s="4"/>
      <c r="AP304" s="17">
        <f t="shared" si="98"/>
        <v>0.6986</v>
      </c>
      <c r="AQ304" s="17">
        <f t="shared" si="99"/>
        <v>0.41144999999999998</v>
      </c>
      <c r="AR304" s="17">
        <f t="shared" ref="AR304:AR367" si="119">IF(AE304&gt;0,AE304*0.0435,0)</f>
        <v>59.638499999999993</v>
      </c>
      <c r="AS304" s="17">
        <f t="shared" si="117"/>
        <v>0.25579999999999997</v>
      </c>
      <c r="AT304" s="17">
        <f t="shared" si="100"/>
        <v>61.004349999999995</v>
      </c>
      <c r="AU304" s="5">
        <f t="shared" si="101"/>
        <v>15.2334</v>
      </c>
      <c r="AV304" s="5">
        <f t="shared" si="102"/>
        <v>37.992019999999997</v>
      </c>
      <c r="AW304" s="5"/>
      <c r="AX304" s="5"/>
      <c r="AY304" s="5">
        <f t="shared" si="103"/>
        <v>0.58296000000000003</v>
      </c>
      <c r="AZ304" s="5">
        <f t="shared" si="104"/>
        <v>53.80838</v>
      </c>
      <c r="BA304" s="7">
        <f t="shared" si="105"/>
        <v>6.2675715489040246E-2</v>
      </c>
      <c r="BB304" s="62">
        <f t="shared" si="106"/>
        <v>4283</v>
      </c>
      <c r="BC304" s="28">
        <f t="shared" si="107"/>
        <v>0.12577211197266394</v>
      </c>
      <c r="BD304" s="32">
        <f t="shared" si="108"/>
        <v>1.1451642382879254E-2</v>
      </c>
      <c r="BE304" s="32">
        <f t="shared" si="109"/>
        <v>6.7446009997647709E-3</v>
      </c>
      <c r="BF304" s="35">
        <f t="shared" si="110"/>
        <v>0.98180375661735597</v>
      </c>
      <c r="BG304" s="33">
        <f t="shared" si="111"/>
        <v>0.28310460192260017</v>
      </c>
      <c r="BH304" s="37">
        <f t="shared" si="112"/>
        <v>0.70606139787148392</v>
      </c>
      <c r="BI304" s="33">
        <f t="shared" si="113"/>
        <v>1.0834000205915881E-2</v>
      </c>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24" t="s">
        <v>2481</v>
      </c>
      <c r="CN304" s="4"/>
      <c r="CO304" s="4"/>
      <c r="CP304" s="46"/>
      <c r="CQ304" s="4"/>
      <c r="CR304" s="78" t="s">
        <v>2038</v>
      </c>
      <c r="CS304" s="78" t="s">
        <v>6954</v>
      </c>
    </row>
    <row r="305" spans="1:97">
      <c r="A305" s="20" t="s">
        <v>3590</v>
      </c>
      <c r="B305" s="16" t="s">
        <v>1184</v>
      </c>
      <c r="C305" s="19">
        <v>49017509</v>
      </c>
      <c r="D305" s="19" t="s">
        <v>3782</v>
      </c>
      <c r="E305" s="19" t="s">
        <v>1707</v>
      </c>
      <c r="F305" s="19" t="s">
        <v>3289</v>
      </c>
      <c r="G305" s="47"/>
      <c r="H305" s="47" t="s">
        <v>3853</v>
      </c>
      <c r="I305" s="47" t="s">
        <v>5458</v>
      </c>
      <c r="J305" s="47" t="s">
        <v>5476</v>
      </c>
      <c r="K305" s="23">
        <v>41.08766</v>
      </c>
      <c r="L305" s="23">
        <v>-108.6708</v>
      </c>
      <c r="M305" s="61" t="s">
        <v>6523</v>
      </c>
      <c r="N305" s="19" t="s">
        <v>4927</v>
      </c>
      <c r="P305" s="19" t="s">
        <v>2482</v>
      </c>
      <c r="Q305" s="55"/>
      <c r="R305" s="55">
        <v>1242</v>
      </c>
      <c r="S305" s="55">
        <f t="shared" si="118"/>
        <v>170</v>
      </c>
      <c r="T305" s="19"/>
      <c r="U305" s="55">
        <v>4280</v>
      </c>
      <c r="V305" s="55">
        <v>4450</v>
      </c>
      <c r="W305" s="55">
        <v>7400</v>
      </c>
      <c r="X305" s="55">
        <v>7045</v>
      </c>
      <c r="Y305" s="51" t="s">
        <v>3798</v>
      </c>
      <c r="Z305" s="40">
        <v>23195</v>
      </c>
      <c r="AA305" s="52">
        <v>8.6999998092651367</v>
      </c>
      <c r="AB305" s="19" t="s">
        <v>3789</v>
      </c>
      <c r="AC305" s="19">
        <v>17</v>
      </c>
      <c r="AD305" s="19">
        <v>10</v>
      </c>
      <c r="AE305" s="19">
        <v>1585</v>
      </c>
      <c r="AF305" s="19">
        <v>18</v>
      </c>
      <c r="AG305" s="19">
        <v>-3</v>
      </c>
      <c r="AH305" s="19">
        <v>1300</v>
      </c>
      <c r="AI305" s="19">
        <v>1000</v>
      </c>
      <c r="AJ305" s="19"/>
      <c r="AK305" s="19"/>
      <c r="AL305" s="19">
        <v>650</v>
      </c>
      <c r="AM305" s="19">
        <v>4156</v>
      </c>
      <c r="AP305" s="17">
        <f t="shared" si="98"/>
        <v>0.84830000000000005</v>
      </c>
      <c r="AQ305" s="17">
        <f t="shared" si="99"/>
        <v>0.82289999999999996</v>
      </c>
      <c r="AR305" s="17">
        <f t="shared" si="119"/>
        <v>68.947499999999991</v>
      </c>
      <c r="AS305" s="17">
        <f t="shared" si="117"/>
        <v>0.46043999999999996</v>
      </c>
      <c r="AT305" s="17">
        <f t="shared" si="100"/>
        <v>71.079139999999995</v>
      </c>
      <c r="AU305" s="5">
        <f t="shared" si="101"/>
        <v>36.673000000000002</v>
      </c>
      <c r="AV305" s="5">
        <f t="shared" si="102"/>
        <v>16.389999999999997</v>
      </c>
      <c r="AW305" s="5"/>
      <c r="AX305" s="5"/>
      <c r="AY305" s="5">
        <f t="shared" si="103"/>
        <v>13.533000000000001</v>
      </c>
      <c r="AZ305" s="5">
        <f t="shared" si="104"/>
        <v>66.596000000000004</v>
      </c>
      <c r="BA305" s="7">
        <f t="shared" si="105"/>
        <v>3.2563177346324045E-2</v>
      </c>
      <c r="BB305" s="62">
        <f t="shared" si="106"/>
        <v>4577</v>
      </c>
      <c r="BC305" s="6">
        <f t="shared" si="107"/>
        <v>4.8207946868201075E-2</v>
      </c>
      <c r="BD305" s="32">
        <f t="shared" si="108"/>
        <v>1.1934584464584126E-2</v>
      </c>
      <c r="BE305" s="32">
        <f t="shared" si="109"/>
        <v>1.1577236303084141E-2</v>
      </c>
      <c r="BF305" s="35">
        <f t="shared" si="110"/>
        <v>0.97648817923233178</v>
      </c>
      <c r="BG305" s="37">
        <f t="shared" si="111"/>
        <v>0.55067871944260915</v>
      </c>
      <c r="BH305" s="33">
        <f t="shared" si="112"/>
        <v>0.24611087753018193</v>
      </c>
      <c r="BI305" s="33">
        <f t="shared" si="113"/>
        <v>0.20321040302720886</v>
      </c>
      <c r="CM305" s="51" t="s">
        <v>3815</v>
      </c>
      <c r="CR305" s="78" t="s">
        <v>2038</v>
      </c>
      <c r="CS305" s="78" t="s">
        <v>6954</v>
      </c>
    </row>
    <row r="306" spans="1:97">
      <c r="A306" s="20" t="s">
        <v>3590</v>
      </c>
      <c r="B306" s="16" t="s">
        <v>1185</v>
      </c>
      <c r="C306" s="19">
        <v>49007536</v>
      </c>
      <c r="D306" s="19" t="s">
        <v>3782</v>
      </c>
      <c r="E306" s="19" t="s">
        <v>1707</v>
      </c>
      <c r="F306" s="19" t="s">
        <v>3289</v>
      </c>
      <c r="G306" s="47"/>
      <c r="H306" s="47" t="s">
        <v>3817</v>
      </c>
      <c r="I306" s="47" t="s">
        <v>5458</v>
      </c>
      <c r="J306" s="47" t="s">
        <v>5476</v>
      </c>
      <c r="K306" s="23">
        <v>41.074080000000002</v>
      </c>
      <c r="L306" s="23">
        <v>-108.69105999999999</v>
      </c>
      <c r="M306" s="61" t="s">
        <v>1052</v>
      </c>
      <c r="N306" s="19" t="s">
        <v>1053</v>
      </c>
      <c r="P306" s="19" t="s">
        <v>2482</v>
      </c>
      <c r="Q306" s="55"/>
      <c r="R306" s="55"/>
      <c r="S306" s="55">
        <f t="shared" si="118"/>
        <v>24</v>
      </c>
      <c r="T306" s="19"/>
      <c r="U306" s="55">
        <v>4410</v>
      </c>
      <c r="V306" s="55">
        <v>4434</v>
      </c>
      <c r="W306" s="55">
        <v>6857</v>
      </c>
      <c r="X306" s="55"/>
      <c r="Y306" s="51" t="s">
        <v>3798</v>
      </c>
      <c r="Z306" s="40">
        <v>23286</v>
      </c>
      <c r="AA306" s="52">
        <v>8.3000001907348633</v>
      </c>
      <c r="AB306" s="19" t="s">
        <v>3789</v>
      </c>
      <c r="AC306" s="19">
        <v>649</v>
      </c>
      <c r="AD306" s="19">
        <v>51</v>
      </c>
      <c r="AE306" s="19">
        <v>5151</v>
      </c>
      <c r="AF306" s="19">
        <v>32</v>
      </c>
      <c r="AG306" s="19">
        <v>-3</v>
      </c>
      <c r="AH306" s="19">
        <v>4200</v>
      </c>
      <c r="AI306" s="19">
        <v>622</v>
      </c>
      <c r="AJ306" s="19"/>
      <c r="AK306" s="19"/>
      <c r="AL306" s="19">
        <v>6400</v>
      </c>
      <c r="AM306" s="19">
        <v>16791</v>
      </c>
      <c r="AP306" s="17">
        <f t="shared" si="98"/>
        <v>32.385100000000001</v>
      </c>
      <c r="AQ306" s="17">
        <f t="shared" si="99"/>
        <v>4.19679</v>
      </c>
      <c r="AR306" s="17">
        <f t="shared" si="119"/>
        <v>224.06849999999997</v>
      </c>
      <c r="AS306" s="17">
        <f t="shared" si="117"/>
        <v>0.81855999999999995</v>
      </c>
      <c r="AT306" s="17">
        <f t="shared" si="100"/>
        <v>261.46894999999995</v>
      </c>
      <c r="AU306" s="5">
        <f t="shared" si="101"/>
        <v>118.482</v>
      </c>
      <c r="AV306" s="5">
        <f t="shared" si="102"/>
        <v>10.194579999999998</v>
      </c>
      <c r="AW306" s="5"/>
      <c r="AX306" s="5"/>
      <c r="AY306" s="5">
        <f t="shared" si="103"/>
        <v>133.24800000000002</v>
      </c>
      <c r="AZ306" s="5">
        <f t="shared" si="104"/>
        <v>261.92457999999999</v>
      </c>
      <c r="BA306" s="7">
        <f t="shared" si="105"/>
        <v>-8.7053044006876051E-4</v>
      </c>
      <c r="BB306" s="62">
        <f t="shared" si="106"/>
        <v>17102</v>
      </c>
      <c r="BC306" s="6">
        <f t="shared" si="107"/>
        <v>9.1759360339893192E-3</v>
      </c>
      <c r="BD306" s="32">
        <f t="shared" si="108"/>
        <v>0.12385830133941338</v>
      </c>
      <c r="BE306" s="32">
        <f t="shared" si="109"/>
        <v>1.6050815976428563E-2</v>
      </c>
      <c r="BF306" s="35">
        <f t="shared" si="110"/>
        <v>0.86009088268415812</v>
      </c>
      <c r="BG306" s="33">
        <f t="shared" si="111"/>
        <v>0.45235158914829604</v>
      </c>
      <c r="BH306" s="33">
        <f t="shared" si="112"/>
        <v>3.8921814821655909E-2</v>
      </c>
      <c r="BI306" s="37">
        <f t="shared" si="113"/>
        <v>0.50872659603004811</v>
      </c>
      <c r="CM306" s="51" t="s">
        <v>5233</v>
      </c>
      <c r="CR306" s="78" t="s">
        <v>2038</v>
      </c>
      <c r="CS306" s="78" t="s">
        <v>6954</v>
      </c>
    </row>
    <row r="307" spans="1:97">
      <c r="A307" s="20" t="s">
        <v>3590</v>
      </c>
      <c r="B307" s="16" t="s">
        <v>4541</v>
      </c>
      <c r="C307" s="19">
        <v>49008730</v>
      </c>
      <c r="D307" s="19" t="s">
        <v>3782</v>
      </c>
      <c r="E307" s="19" t="s">
        <v>1707</v>
      </c>
      <c r="G307" s="47"/>
      <c r="H307" s="47" t="s">
        <v>3825</v>
      </c>
      <c r="I307" s="47" t="s">
        <v>5459</v>
      </c>
      <c r="J307" s="47" t="s">
        <v>5481</v>
      </c>
      <c r="K307" s="23">
        <v>41.227339999999998</v>
      </c>
      <c r="L307" s="23">
        <v>-108.72855</v>
      </c>
      <c r="M307" s="61" t="s">
        <v>5521</v>
      </c>
      <c r="N307" s="19" t="s">
        <v>3904</v>
      </c>
      <c r="P307" s="19" t="s">
        <v>2482</v>
      </c>
      <c r="Q307" s="55">
        <v>360</v>
      </c>
      <c r="R307" s="55"/>
      <c r="S307" s="55">
        <f t="shared" si="118"/>
        <v>69</v>
      </c>
      <c r="T307" s="31" t="s">
        <v>2505</v>
      </c>
      <c r="U307" s="55">
        <v>3500</v>
      </c>
      <c r="V307" s="55">
        <v>3569</v>
      </c>
      <c r="W307" s="55">
        <v>3698</v>
      </c>
      <c r="X307" s="55"/>
      <c r="Y307" s="51" t="s">
        <v>3798</v>
      </c>
      <c r="Z307" s="40">
        <v>23330</v>
      </c>
      <c r="AA307" s="52">
        <v>8.3999996185302734</v>
      </c>
      <c r="AB307" s="19" t="s">
        <v>3789</v>
      </c>
      <c r="AC307" s="19">
        <v>68</v>
      </c>
      <c r="AD307" s="19">
        <v>58</v>
      </c>
      <c r="AE307" s="19">
        <v>9766</v>
      </c>
      <c r="AF307" s="19">
        <v>46</v>
      </c>
      <c r="AG307" s="19">
        <v>-3</v>
      </c>
      <c r="AH307" s="19">
        <v>13200</v>
      </c>
      <c r="AI307" s="19">
        <v>1879</v>
      </c>
      <c r="AJ307" s="19"/>
      <c r="AK307" s="19"/>
      <c r="AL307" s="19">
        <v>1150</v>
      </c>
      <c r="AM307" s="19">
        <v>25445</v>
      </c>
      <c r="AP307" s="17">
        <f t="shared" si="98"/>
        <v>3.3932000000000002</v>
      </c>
      <c r="AQ307" s="17">
        <f t="shared" si="99"/>
        <v>4.7728200000000003</v>
      </c>
      <c r="AR307" s="17">
        <f t="shared" si="119"/>
        <v>424.82099999999997</v>
      </c>
      <c r="AS307" s="17">
        <f t="shared" si="117"/>
        <v>1.1766799999999999</v>
      </c>
      <c r="AT307" s="17">
        <f t="shared" si="100"/>
        <v>434.16369999999995</v>
      </c>
      <c r="AU307" s="5">
        <f t="shared" si="101"/>
        <v>372.37200000000001</v>
      </c>
      <c r="AV307" s="5">
        <f t="shared" si="102"/>
        <v>30.796809999999997</v>
      </c>
      <c r="AW307" s="5"/>
      <c r="AX307" s="5"/>
      <c r="AY307" s="5">
        <f t="shared" si="103"/>
        <v>23.943000000000001</v>
      </c>
      <c r="AZ307" s="5">
        <f t="shared" si="104"/>
        <v>427.11180999999999</v>
      </c>
      <c r="BA307" s="7">
        <f t="shared" si="105"/>
        <v>8.1877284540459744E-3</v>
      </c>
      <c r="BB307" s="62">
        <f t="shared" si="106"/>
        <v>26164</v>
      </c>
      <c r="BC307" s="6">
        <f t="shared" si="107"/>
        <v>1.3931678583192855E-2</v>
      </c>
      <c r="BD307" s="32">
        <f t="shared" si="108"/>
        <v>7.8154852651200479E-3</v>
      </c>
      <c r="BE307" s="32">
        <f t="shared" si="109"/>
        <v>1.0993134617196235E-2</v>
      </c>
      <c r="BF307" s="35">
        <f t="shared" si="110"/>
        <v>0.9811913801176837</v>
      </c>
      <c r="BG307" s="36">
        <f t="shared" si="111"/>
        <v>0.87183728307582975</v>
      </c>
      <c r="BH307" s="33">
        <f t="shared" si="112"/>
        <v>7.2104796165669116E-2</v>
      </c>
      <c r="BI307" s="33">
        <f t="shared" si="113"/>
        <v>5.6057920758501155E-2</v>
      </c>
      <c r="CM307" s="51" t="s">
        <v>3824</v>
      </c>
      <c r="CR307" s="78" t="s">
        <v>2039</v>
      </c>
      <c r="CS307" s="78" t="s">
        <v>6954</v>
      </c>
    </row>
    <row r="308" spans="1:97">
      <c r="A308" s="20" t="s">
        <v>3590</v>
      </c>
      <c r="B308" s="16" t="s">
        <v>1186</v>
      </c>
      <c r="C308" s="19">
        <v>49016170</v>
      </c>
      <c r="D308" s="19" t="s">
        <v>3782</v>
      </c>
      <c r="E308" s="19" t="s">
        <v>1707</v>
      </c>
      <c r="G308" s="47"/>
      <c r="H308" s="47" t="s">
        <v>1808</v>
      </c>
      <c r="I308" s="47" t="s">
        <v>5459</v>
      </c>
      <c r="J308" s="47" t="s">
        <v>5481</v>
      </c>
      <c r="K308" s="23">
        <v>41.202629999999999</v>
      </c>
      <c r="L308" s="23">
        <v>-108.74248</v>
      </c>
      <c r="M308" s="61" t="s">
        <v>5520</v>
      </c>
      <c r="N308" s="19" t="s">
        <v>3861</v>
      </c>
      <c r="P308" s="19" t="s">
        <v>2482</v>
      </c>
      <c r="Q308" s="55">
        <v>211</v>
      </c>
      <c r="R308" s="55"/>
      <c r="S308" s="55">
        <f t="shared" si="118"/>
        <v>60</v>
      </c>
      <c r="T308" s="31" t="s">
        <v>2505</v>
      </c>
      <c r="U308" s="55">
        <v>3180</v>
      </c>
      <c r="V308" s="55">
        <v>3240</v>
      </c>
      <c r="W308" s="55">
        <v>3550</v>
      </c>
      <c r="X308" s="55"/>
      <c r="Y308" s="51" t="s">
        <v>3798</v>
      </c>
      <c r="AA308" s="52">
        <v>7.8000001907348633</v>
      </c>
      <c r="AB308" s="19" t="s">
        <v>3789</v>
      </c>
      <c r="AC308" s="19">
        <v>32</v>
      </c>
      <c r="AD308" s="19">
        <v>15</v>
      </c>
      <c r="AE308" s="19">
        <v>1153</v>
      </c>
      <c r="AF308" s="19">
        <v>-3</v>
      </c>
      <c r="AG308" s="19">
        <v>-3</v>
      </c>
      <c r="AH308" s="19">
        <v>784</v>
      </c>
      <c r="AI308" s="19">
        <v>685</v>
      </c>
      <c r="AJ308" s="19"/>
      <c r="AK308" s="19"/>
      <c r="AL308" s="19">
        <v>943</v>
      </c>
      <c r="AM308" s="19">
        <v>3612</v>
      </c>
      <c r="AP308" s="17">
        <f t="shared" si="98"/>
        <v>1.5968</v>
      </c>
      <c r="AQ308" s="17">
        <f t="shared" si="99"/>
        <v>1.2343500000000001</v>
      </c>
      <c r="AR308" s="17">
        <f t="shared" si="119"/>
        <v>50.155499999999996</v>
      </c>
      <c r="AS308" s="17">
        <f t="shared" si="117"/>
        <v>0</v>
      </c>
      <c r="AT308" s="17">
        <f t="shared" si="100"/>
        <v>52.986649999999997</v>
      </c>
      <c r="AU308" s="5">
        <f t="shared" si="101"/>
        <v>22.11664</v>
      </c>
      <c r="AV308" s="5">
        <f t="shared" si="102"/>
        <v>11.227149999999998</v>
      </c>
      <c r="AW308" s="5"/>
      <c r="AX308" s="5"/>
      <c r="AY308" s="5">
        <f t="shared" si="103"/>
        <v>19.63326</v>
      </c>
      <c r="AZ308" s="5">
        <f t="shared" si="104"/>
        <v>52.977049999999998</v>
      </c>
      <c r="BA308" s="7">
        <f t="shared" si="105"/>
        <v>9.0597062956455316E-5</v>
      </c>
      <c r="BB308" s="62">
        <f t="shared" si="106"/>
        <v>3606</v>
      </c>
      <c r="BC308" s="6">
        <f t="shared" si="107"/>
        <v>-8.3125519534497092E-4</v>
      </c>
      <c r="BD308" s="32">
        <f t="shared" si="108"/>
        <v>3.0135892720147436E-2</v>
      </c>
      <c r="BE308" s="32">
        <f t="shared" si="109"/>
        <v>2.3295490467882006E-2</v>
      </c>
      <c r="BF308" s="35">
        <f t="shared" si="110"/>
        <v>0.94656861681197058</v>
      </c>
      <c r="BG308" s="37">
        <f t="shared" si="111"/>
        <v>0.41747586926791885</v>
      </c>
      <c r="BH308" s="33">
        <f t="shared" si="112"/>
        <v>0.21192478629897282</v>
      </c>
      <c r="BI308" s="33">
        <f t="shared" si="113"/>
        <v>0.37059934443310832</v>
      </c>
      <c r="CM308" s="51" t="s">
        <v>3909</v>
      </c>
      <c r="CR308" s="78" t="s">
        <v>2038</v>
      </c>
      <c r="CS308" s="78" t="s">
        <v>6954</v>
      </c>
    </row>
    <row r="309" spans="1:97">
      <c r="A309" s="20" t="s">
        <v>3590</v>
      </c>
      <c r="B309" s="16" t="s">
        <v>1186</v>
      </c>
      <c r="C309" s="19">
        <v>49008728</v>
      </c>
      <c r="D309" s="19" t="s">
        <v>3782</v>
      </c>
      <c r="E309" s="19" t="s">
        <v>1707</v>
      </c>
      <c r="G309" s="47"/>
      <c r="H309" s="47" t="s">
        <v>1808</v>
      </c>
      <c r="I309" s="47" t="s">
        <v>5459</v>
      </c>
      <c r="J309" s="47" t="s">
        <v>5481</v>
      </c>
      <c r="K309" s="23">
        <v>41.202629999999999</v>
      </c>
      <c r="L309" s="23">
        <v>-108.74248</v>
      </c>
      <c r="M309" s="61" t="s">
        <v>5520</v>
      </c>
      <c r="N309" s="19" t="s">
        <v>3861</v>
      </c>
      <c r="P309" s="19" t="s">
        <v>2482</v>
      </c>
      <c r="Q309" s="55">
        <v>211</v>
      </c>
      <c r="R309" s="55"/>
      <c r="S309" s="55">
        <f t="shared" si="118"/>
        <v>60</v>
      </c>
      <c r="T309" s="31" t="s">
        <v>2505</v>
      </c>
      <c r="U309" s="55">
        <v>3180</v>
      </c>
      <c r="V309" s="55">
        <v>3240</v>
      </c>
      <c r="W309" s="55">
        <v>3550</v>
      </c>
      <c r="X309" s="55"/>
      <c r="Y309" s="51" t="s">
        <v>3798</v>
      </c>
      <c r="Z309" s="40">
        <v>23392</v>
      </c>
      <c r="AA309" s="52">
        <v>8.3999996185302734</v>
      </c>
      <c r="AB309" s="19" t="s">
        <v>3789</v>
      </c>
      <c r="AC309" s="19">
        <v>8</v>
      </c>
      <c r="AD309" s="19">
        <v>2</v>
      </c>
      <c r="AE309" s="19">
        <v>1422</v>
      </c>
      <c r="AF309" s="19">
        <v>7</v>
      </c>
      <c r="AG309" s="19">
        <v>-3</v>
      </c>
      <c r="AH309" s="19">
        <v>1380</v>
      </c>
      <c r="AI309" s="19">
        <v>1379</v>
      </c>
      <c r="AJ309" s="19"/>
      <c r="AK309" s="19"/>
      <c r="AL309" s="19">
        <v>-1</v>
      </c>
      <c r="AM309" s="19">
        <v>3535</v>
      </c>
      <c r="AP309" s="17">
        <f t="shared" si="98"/>
        <v>0.3992</v>
      </c>
      <c r="AQ309" s="17">
        <f t="shared" si="99"/>
        <v>0.16458</v>
      </c>
      <c r="AR309" s="17">
        <f t="shared" si="119"/>
        <v>61.856999999999992</v>
      </c>
      <c r="AS309" s="17">
        <f t="shared" si="117"/>
        <v>0.17906</v>
      </c>
      <c r="AT309" s="17">
        <f t="shared" si="100"/>
        <v>62.599839999999993</v>
      </c>
      <c r="AU309" s="5">
        <f t="shared" si="101"/>
        <v>38.9298</v>
      </c>
      <c r="AV309" s="5">
        <f t="shared" si="102"/>
        <v>22.601809999999997</v>
      </c>
      <c r="AW309" s="5"/>
      <c r="AX309" s="5"/>
      <c r="AY309" s="5">
        <f t="shared" si="103"/>
        <v>0</v>
      </c>
      <c r="AZ309" s="5">
        <f t="shared" si="104"/>
        <v>61.531610000000001</v>
      </c>
      <c r="BA309" s="7">
        <f t="shared" si="105"/>
        <v>8.6056353969924029E-3</v>
      </c>
      <c r="BB309" s="62">
        <f t="shared" si="106"/>
        <v>4194</v>
      </c>
      <c r="BC309" s="6">
        <f t="shared" si="107"/>
        <v>8.5263294087204039E-2</v>
      </c>
      <c r="BD309" s="32">
        <f t="shared" si="108"/>
        <v>6.3770131041868483E-3</v>
      </c>
      <c r="BE309" s="32">
        <f t="shared" si="109"/>
        <v>2.6290802021219227E-3</v>
      </c>
      <c r="BF309" s="35">
        <f t="shared" si="110"/>
        <v>0.99099390669369125</v>
      </c>
      <c r="BG309" s="37">
        <f t="shared" si="111"/>
        <v>0.63267969097509391</v>
      </c>
      <c r="BH309" s="33">
        <f t="shared" si="112"/>
        <v>0.36732030902490603</v>
      </c>
      <c r="BI309" s="33">
        <f t="shared" si="113"/>
        <v>0</v>
      </c>
      <c r="CM309" s="51" t="s">
        <v>3828</v>
      </c>
      <c r="CR309" s="78" t="s">
        <v>2038</v>
      </c>
      <c r="CS309" s="78" t="s">
        <v>6954</v>
      </c>
    </row>
    <row r="310" spans="1:97">
      <c r="A310" s="63" t="s">
        <v>3591</v>
      </c>
      <c r="B310" s="63" t="s">
        <v>336</v>
      </c>
      <c r="C310" s="63">
        <v>258</v>
      </c>
      <c r="D310" s="19" t="s">
        <v>3782</v>
      </c>
      <c r="E310" s="63" t="s">
        <v>1707</v>
      </c>
      <c r="F310" s="63"/>
      <c r="G310" s="65" t="s">
        <v>3596</v>
      </c>
      <c r="H310" s="65">
        <v>3</v>
      </c>
      <c r="I310" s="65">
        <v>18</v>
      </c>
      <c r="J310" s="65">
        <v>99</v>
      </c>
      <c r="K310" s="23">
        <v>41.564529999999998</v>
      </c>
      <c r="L310" s="23">
        <v>-108.54519999999999</v>
      </c>
      <c r="M310" s="61" t="s">
        <v>5542</v>
      </c>
      <c r="N310" s="63" t="s">
        <v>5671</v>
      </c>
      <c r="O310" s="63"/>
      <c r="P310" s="63" t="s">
        <v>2482</v>
      </c>
      <c r="Q310" s="63"/>
      <c r="R310" s="63"/>
      <c r="S310" s="55" t="str">
        <f>IF(U310&gt;0,V310-U310,"")</f>
        <v/>
      </c>
      <c r="T310" s="63"/>
      <c r="U310" s="66"/>
      <c r="V310" s="63"/>
      <c r="W310" s="66">
        <v>4614</v>
      </c>
      <c r="X310" s="66"/>
      <c r="Y310" s="63" t="s">
        <v>3852</v>
      </c>
      <c r="Z310" s="64">
        <v>23287</v>
      </c>
      <c r="AA310" s="63">
        <v>7.8</v>
      </c>
      <c r="AB310" s="63"/>
      <c r="AC310" s="63">
        <v>319</v>
      </c>
      <c r="AD310" s="63">
        <v>169</v>
      </c>
      <c r="AE310" s="63">
        <v>24818</v>
      </c>
      <c r="AF310" s="63">
        <v>93</v>
      </c>
      <c r="AG310" s="63"/>
      <c r="AH310" s="63">
        <v>39000</v>
      </c>
      <c r="AI310" s="63">
        <v>769</v>
      </c>
      <c r="AJ310" s="63">
        <v>0</v>
      </c>
      <c r="AK310" s="63">
        <v>0</v>
      </c>
      <c r="AL310" s="63">
        <v>0</v>
      </c>
      <c r="AM310" s="63">
        <v>64783</v>
      </c>
      <c r="AN310" s="63"/>
      <c r="AO310" s="63" t="s">
        <v>3577</v>
      </c>
      <c r="AP310" s="17">
        <f t="shared" si="98"/>
        <v>15.918100000000001</v>
      </c>
      <c r="AQ310" s="17">
        <f t="shared" si="99"/>
        <v>13.90701</v>
      </c>
      <c r="AR310" s="17">
        <f t="shared" si="119"/>
        <v>1079.5829999999999</v>
      </c>
      <c r="AS310" s="17">
        <f t="shared" si="117"/>
        <v>2.3789400000000001</v>
      </c>
      <c r="AT310" s="17">
        <f t="shared" si="100"/>
        <v>1111.7870499999999</v>
      </c>
      <c r="AU310" s="5">
        <f t="shared" si="101"/>
        <v>1100.19</v>
      </c>
      <c r="AV310" s="5">
        <f t="shared" si="102"/>
        <v>12.603909999999999</v>
      </c>
      <c r="AW310" s="5">
        <f t="shared" ref="AW310:AW315" si="120">IF(AJ310&gt;0,AJ310*0.03333,0)</f>
        <v>0</v>
      </c>
      <c r="AX310" s="5">
        <f t="shared" ref="AX310:AX315" si="121">IF(AK310&gt;0,AK310*0.0588,0)</f>
        <v>0</v>
      </c>
      <c r="AY310" s="5">
        <f t="shared" si="103"/>
        <v>0</v>
      </c>
      <c r="AZ310" s="5">
        <f t="shared" si="104"/>
        <v>1112.7939100000001</v>
      </c>
      <c r="BA310" s="7">
        <f t="shared" si="105"/>
        <v>-4.5260658888323301E-4</v>
      </c>
      <c r="BB310" s="62">
        <f t="shared" si="106"/>
        <v>65168</v>
      </c>
      <c r="BC310" s="28">
        <f t="shared" si="107"/>
        <v>2.9626551546352085E-3</v>
      </c>
      <c r="BD310" s="32">
        <f t="shared" si="108"/>
        <v>1.431757997181205E-2</v>
      </c>
      <c r="BE310" s="32">
        <f t="shared" si="109"/>
        <v>1.2508699395266387E-2</v>
      </c>
      <c r="BF310" s="35">
        <f t="shared" si="110"/>
        <v>0.97317372063292151</v>
      </c>
      <c r="BG310" s="36">
        <f t="shared" si="111"/>
        <v>0.98867363499500094</v>
      </c>
      <c r="BH310" s="33">
        <f t="shared" si="112"/>
        <v>1.1326365004998992E-2</v>
      </c>
      <c r="BI310" s="33">
        <f t="shared" si="113"/>
        <v>0</v>
      </c>
      <c r="BJ310" s="63">
        <v>5</v>
      </c>
      <c r="BK310" s="63">
        <v>0</v>
      </c>
      <c r="BL310" s="63">
        <v>0</v>
      </c>
      <c r="BM310" s="63">
        <v>64765</v>
      </c>
      <c r="BN310" s="63">
        <v>0</v>
      </c>
      <c r="BO310" s="63"/>
      <c r="BP310" s="63">
        <v>0</v>
      </c>
      <c r="BQ310" s="63">
        <v>0</v>
      </c>
      <c r="BR310" s="63">
        <v>0</v>
      </c>
      <c r="BS310" s="63">
        <v>0</v>
      </c>
      <c r="BT310" s="63">
        <v>0</v>
      </c>
      <c r="BU310" s="63">
        <v>0</v>
      </c>
      <c r="BV310" s="63">
        <v>0</v>
      </c>
      <c r="BW310" s="63">
        <v>0</v>
      </c>
      <c r="BX310" s="63"/>
      <c r="BY310" s="63"/>
      <c r="BZ310" s="63"/>
      <c r="CA310" s="63"/>
      <c r="CB310" s="63"/>
      <c r="CC310" s="63"/>
      <c r="CD310" s="63"/>
      <c r="CE310" s="63"/>
      <c r="CF310" s="63"/>
      <c r="CG310" s="63"/>
      <c r="CH310" s="63"/>
      <c r="CI310" s="63"/>
      <c r="CJ310" s="63"/>
      <c r="CK310" s="63"/>
      <c r="CL310" s="63"/>
      <c r="CM310" s="63" t="s">
        <v>3852</v>
      </c>
      <c r="CN310" s="63">
        <v>19631003</v>
      </c>
      <c r="CO310" s="63"/>
      <c r="CP310" s="66"/>
      <c r="CQ310" s="63"/>
      <c r="CR310" s="78" t="s">
        <v>2038</v>
      </c>
      <c r="CS310" s="78" t="s">
        <v>6954</v>
      </c>
    </row>
    <row r="311" spans="1:97">
      <c r="A311" s="63" t="s">
        <v>3591</v>
      </c>
      <c r="B311" s="63" t="s">
        <v>6779</v>
      </c>
      <c r="C311" s="63">
        <v>4981</v>
      </c>
      <c r="D311" s="19" t="s">
        <v>3782</v>
      </c>
      <c r="E311" s="63" t="s">
        <v>1707</v>
      </c>
      <c r="F311" s="63" t="s">
        <v>1072</v>
      </c>
      <c r="G311" s="65" t="s">
        <v>274</v>
      </c>
      <c r="H311" s="65">
        <v>1</v>
      </c>
      <c r="I311" s="65">
        <v>18</v>
      </c>
      <c r="J311" s="65">
        <v>100</v>
      </c>
      <c r="K311" s="23">
        <v>41.565832999999998</v>
      </c>
      <c r="L311" s="23">
        <v>-108.62861100000001</v>
      </c>
      <c r="M311" s="61" t="s">
        <v>3667</v>
      </c>
      <c r="N311" s="63" t="s">
        <v>699</v>
      </c>
      <c r="O311" s="63"/>
      <c r="P311" s="63" t="s">
        <v>2482</v>
      </c>
      <c r="Q311" s="63"/>
      <c r="R311" s="63"/>
      <c r="S311" s="55">
        <f>IF(U311&gt;0,V311-U311,"")</f>
        <v>52</v>
      </c>
      <c r="T311" s="63"/>
      <c r="U311" s="66">
        <v>1534</v>
      </c>
      <c r="V311" s="63">
        <v>1586</v>
      </c>
      <c r="W311" s="66">
        <v>1859</v>
      </c>
      <c r="X311" s="66">
        <v>1768</v>
      </c>
      <c r="Y311" s="63"/>
      <c r="Z311" s="64">
        <v>38973</v>
      </c>
      <c r="AA311" s="63">
        <v>7.75</v>
      </c>
      <c r="AB311" s="63"/>
      <c r="AC311" s="63">
        <v>162</v>
      </c>
      <c r="AD311" s="63">
        <v>123</v>
      </c>
      <c r="AE311" s="63">
        <v>13409</v>
      </c>
      <c r="AF311" s="63">
        <v>0</v>
      </c>
      <c r="AG311" s="63"/>
      <c r="AH311" s="63">
        <v>19000</v>
      </c>
      <c r="AI311" s="63">
        <v>4000</v>
      </c>
      <c r="AJ311" s="63">
        <v>0</v>
      </c>
      <c r="AK311" s="63">
        <v>0</v>
      </c>
      <c r="AL311" s="63">
        <v>0</v>
      </c>
      <c r="AM311" s="63">
        <v>36701</v>
      </c>
      <c r="AN311" s="63"/>
      <c r="AO311" s="63" t="s">
        <v>5682</v>
      </c>
      <c r="AP311" s="17">
        <f t="shared" si="98"/>
        <v>8.0838000000000001</v>
      </c>
      <c r="AQ311" s="17">
        <f t="shared" si="99"/>
        <v>10.12167</v>
      </c>
      <c r="AR311" s="17">
        <f t="shared" si="119"/>
        <v>583.29149999999993</v>
      </c>
      <c r="AS311" s="17">
        <f t="shared" si="117"/>
        <v>0</v>
      </c>
      <c r="AT311" s="17">
        <f t="shared" si="100"/>
        <v>601.49696999999992</v>
      </c>
      <c r="AU311" s="5">
        <f t="shared" si="101"/>
        <v>535.99</v>
      </c>
      <c r="AV311" s="5">
        <f t="shared" si="102"/>
        <v>65.559999999999988</v>
      </c>
      <c r="AW311" s="5">
        <f t="shared" si="120"/>
        <v>0</v>
      </c>
      <c r="AX311" s="5">
        <f t="shared" si="121"/>
        <v>0</v>
      </c>
      <c r="AY311" s="5">
        <f t="shared" si="103"/>
        <v>0</v>
      </c>
      <c r="AZ311" s="5">
        <f t="shared" si="104"/>
        <v>601.54999999999995</v>
      </c>
      <c r="BA311" s="7">
        <f t="shared" si="105"/>
        <v>-4.4079741957236484E-5</v>
      </c>
      <c r="BB311" s="62">
        <f t="shared" si="106"/>
        <v>36694</v>
      </c>
      <c r="BC311" s="28">
        <f t="shared" si="107"/>
        <v>-9.5374344301382921E-5</v>
      </c>
      <c r="BD311" s="32">
        <f t="shared" si="108"/>
        <v>1.3439469196328623E-2</v>
      </c>
      <c r="BE311" s="32">
        <f t="shared" si="109"/>
        <v>1.6827466312922576E-2</v>
      </c>
      <c r="BF311" s="35">
        <f t="shared" si="110"/>
        <v>0.96973306449074881</v>
      </c>
      <c r="BG311" s="36">
        <f t="shared" si="111"/>
        <v>0.89101487823123604</v>
      </c>
      <c r="BH311" s="33">
        <f t="shared" si="112"/>
        <v>0.10898512176876402</v>
      </c>
      <c r="BI311" s="33">
        <f t="shared" si="113"/>
        <v>0</v>
      </c>
      <c r="BJ311" s="63">
        <v>0</v>
      </c>
      <c r="BK311" s="63">
        <v>7</v>
      </c>
      <c r="BL311" s="63">
        <v>0</v>
      </c>
      <c r="BM311" s="63">
        <v>0</v>
      </c>
      <c r="BN311" s="63">
        <v>0</v>
      </c>
      <c r="BO311" s="63">
        <v>0</v>
      </c>
      <c r="BP311" s="63">
        <v>0</v>
      </c>
      <c r="BQ311" s="63">
        <v>0</v>
      </c>
      <c r="BR311" s="63">
        <v>0</v>
      </c>
      <c r="BS311" s="63">
        <v>0</v>
      </c>
      <c r="BT311" s="63">
        <v>0</v>
      </c>
      <c r="BU311" s="63">
        <v>0</v>
      </c>
      <c r="BV311" s="63">
        <v>0</v>
      </c>
      <c r="BW311" s="63">
        <v>0</v>
      </c>
      <c r="BX311" s="63"/>
      <c r="BY311" s="63"/>
      <c r="BZ311" s="63"/>
      <c r="CA311" s="63"/>
      <c r="CB311" s="63"/>
      <c r="CC311" s="63"/>
      <c r="CD311" s="63"/>
      <c r="CE311" s="63"/>
      <c r="CF311" s="63"/>
      <c r="CG311" s="63"/>
      <c r="CH311" s="63"/>
      <c r="CI311" s="63"/>
      <c r="CJ311" s="63"/>
      <c r="CK311" s="63"/>
      <c r="CL311" s="63"/>
      <c r="CM311" s="63"/>
      <c r="CN311" s="63">
        <v>20060913</v>
      </c>
      <c r="CO311" s="63" t="s">
        <v>5684</v>
      </c>
      <c r="CP311" s="66" t="s">
        <v>700</v>
      </c>
      <c r="CQ311" s="64">
        <v>38975</v>
      </c>
      <c r="CR311" s="78" t="s">
        <v>2038</v>
      </c>
      <c r="CS311" s="78" t="s">
        <v>6954</v>
      </c>
    </row>
    <row r="312" spans="1:97">
      <c r="A312" s="63" t="s">
        <v>3591</v>
      </c>
      <c r="B312" s="63" t="s">
        <v>6761</v>
      </c>
      <c r="C312" s="63">
        <v>4991</v>
      </c>
      <c r="D312" s="19" t="s">
        <v>3782</v>
      </c>
      <c r="E312" s="63" t="s">
        <v>1707</v>
      </c>
      <c r="F312" s="63" t="s">
        <v>1072</v>
      </c>
      <c r="G312" s="65" t="s">
        <v>259</v>
      </c>
      <c r="H312" s="65">
        <v>13</v>
      </c>
      <c r="I312" s="65">
        <v>18</v>
      </c>
      <c r="J312" s="65">
        <v>100</v>
      </c>
      <c r="K312" s="23">
        <v>41.540556000000002</v>
      </c>
      <c r="L312" s="23">
        <v>-108.62333</v>
      </c>
      <c r="M312" s="61" t="s">
        <v>6762</v>
      </c>
      <c r="N312" s="63" t="s">
        <v>6763</v>
      </c>
      <c r="O312" s="63"/>
      <c r="P312" s="63" t="s">
        <v>2482</v>
      </c>
      <c r="Q312" s="63"/>
      <c r="R312" s="63"/>
      <c r="S312" s="55">
        <f>IF(U312&gt;0,V312-U312,"")</f>
        <v>90</v>
      </c>
      <c r="T312" s="63"/>
      <c r="U312" s="66">
        <v>1930</v>
      </c>
      <c r="V312" s="63">
        <v>2020</v>
      </c>
      <c r="W312" s="66">
        <v>2020</v>
      </c>
      <c r="X312" s="66"/>
      <c r="Y312" s="63"/>
      <c r="Z312" s="64">
        <v>38972</v>
      </c>
      <c r="AA312" s="63">
        <v>8.31</v>
      </c>
      <c r="AB312" s="63"/>
      <c r="AC312" s="63">
        <v>52</v>
      </c>
      <c r="AD312" s="63">
        <v>24</v>
      </c>
      <c r="AE312" s="63">
        <v>10143</v>
      </c>
      <c r="AF312" s="63">
        <v>0</v>
      </c>
      <c r="AG312" s="63"/>
      <c r="AH312" s="63">
        <v>14550</v>
      </c>
      <c r="AI312" s="63">
        <v>2200</v>
      </c>
      <c r="AJ312" s="63">
        <v>0</v>
      </c>
      <c r="AK312" s="63">
        <v>0</v>
      </c>
      <c r="AL312" s="63">
        <v>0</v>
      </c>
      <c r="AM312" s="63">
        <v>26973</v>
      </c>
      <c r="AN312" s="63"/>
      <c r="AO312" s="63" t="s">
        <v>5682</v>
      </c>
      <c r="AP312" s="17">
        <f t="shared" si="98"/>
        <v>2.5948000000000002</v>
      </c>
      <c r="AQ312" s="17">
        <f t="shared" si="99"/>
        <v>1.97496</v>
      </c>
      <c r="AR312" s="17">
        <f t="shared" si="119"/>
        <v>441.22049999999996</v>
      </c>
      <c r="AS312" s="17">
        <f t="shared" si="117"/>
        <v>0</v>
      </c>
      <c r="AT312" s="17">
        <f t="shared" si="100"/>
        <v>445.79025999999993</v>
      </c>
      <c r="AU312" s="5">
        <f t="shared" si="101"/>
        <v>410.45549999999997</v>
      </c>
      <c r="AV312" s="5">
        <f t="shared" si="102"/>
        <v>36.058</v>
      </c>
      <c r="AW312" s="5">
        <f t="shared" si="120"/>
        <v>0</v>
      </c>
      <c r="AX312" s="5">
        <f t="shared" si="121"/>
        <v>0</v>
      </c>
      <c r="AY312" s="5">
        <f t="shared" si="103"/>
        <v>0</v>
      </c>
      <c r="AZ312" s="5">
        <f t="shared" si="104"/>
        <v>446.51349999999996</v>
      </c>
      <c r="BA312" s="7">
        <f t="shared" si="105"/>
        <v>-8.1053115813389896E-4</v>
      </c>
      <c r="BB312" s="62">
        <f t="shared" si="106"/>
        <v>26969</v>
      </c>
      <c r="BC312" s="28">
        <f t="shared" si="107"/>
        <v>-7.4153720662934269E-5</v>
      </c>
      <c r="BD312" s="32">
        <f t="shared" si="108"/>
        <v>5.820674502848045E-3</v>
      </c>
      <c r="BE312" s="32">
        <f t="shared" si="109"/>
        <v>4.4302448420474698E-3</v>
      </c>
      <c r="BF312" s="35">
        <f t="shared" si="110"/>
        <v>0.98974908065510458</v>
      </c>
      <c r="BG312" s="36">
        <f t="shared" si="111"/>
        <v>0.91924544274697184</v>
      </c>
      <c r="BH312" s="33">
        <f t="shared" si="112"/>
        <v>8.0754557253028186E-2</v>
      </c>
      <c r="BI312" s="33">
        <f t="shared" si="113"/>
        <v>0</v>
      </c>
      <c r="BJ312" s="63">
        <v>0</v>
      </c>
      <c r="BK312" s="63">
        <v>4</v>
      </c>
      <c r="BL312" s="63">
        <v>0</v>
      </c>
      <c r="BM312" s="63">
        <v>0</v>
      </c>
      <c r="BN312" s="63">
        <v>0</v>
      </c>
      <c r="BO312" s="63">
        <v>0</v>
      </c>
      <c r="BP312" s="63">
        <v>0</v>
      </c>
      <c r="BQ312" s="63">
        <v>0</v>
      </c>
      <c r="BR312" s="63">
        <v>0</v>
      </c>
      <c r="BS312" s="63">
        <v>0</v>
      </c>
      <c r="BT312" s="63">
        <v>0</v>
      </c>
      <c r="BU312" s="63">
        <v>0</v>
      </c>
      <c r="BV312" s="63">
        <v>0</v>
      </c>
      <c r="BW312" s="63">
        <v>0</v>
      </c>
      <c r="BX312" s="63"/>
      <c r="BY312" s="63"/>
      <c r="BZ312" s="63"/>
      <c r="CA312" s="63"/>
      <c r="CB312" s="63"/>
      <c r="CC312" s="63"/>
      <c r="CD312" s="63"/>
      <c r="CE312" s="63"/>
      <c r="CF312" s="63"/>
      <c r="CG312" s="63"/>
      <c r="CH312" s="63"/>
      <c r="CI312" s="63"/>
      <c r="CJ312" s="63"/>
      <c r="CK312" s="63"/>
      <c r="CL312" s="63"/>
      <c r="CM312" s="63"/>
      <c r="CN312" s="63">
        <v>20060912</v>
      </c>
      <c r="CO312" s="63" t="s">
        <v>5684</v>
      </c>
      <c r="CP312" s="66" t="s">
        <v>6764</v>
      </c>
      <c r="CQ312" s="64">
        <v>38974</v>
      </c>
      <c r="CR312" s="78" t="s">
        <v>2038</v>
      </c>
      <c r="CS312" s="78" t="s">
        <v>6954</v>
      </c>
    </row>
    <row r="313" spans="1:97">
      <c r="A313" s="20" t="s">
        <v>3591</v>
      </c>
      <c r="B313" s="16" t="s">
        <v>460</v>
      </c>
      <c r="F313" s="4" t="s">
        <v>1712</v>
      </c>
      <c r="G313" s="47" t="s">
        <v>3592</v>
      </c>
      <c r="H313" s="47">
        <v>8</v>
      </c>
      <c r="I313" s="47">
        <v>19</v>
      </c>
      <c r="J313" s="47">
        <v>98</v>
      </c>
      <c r="K313" s="23">
        <v>41.643742000000003</v>
      </c>
      <c r="L313" s="23">
        <v>-108.477069</v>
      </c>
      <c r="M313" s="61" t="s">
        <v>5257</v>
      </c>
      <c r="N313" s="19" t="s">
        <v>7023</v>
      </c>
      <c r="P313" s="4" t="s">
        <v>2482</v>
      </c>
      <c r="Z313" s="48">
        <v>28683</v>
      </c>
      <c r="AA313" s="19">
        <v>8.3000000000000007</v>
      </c>
      <c r="AB313" s="19" t="s">
        <v>3789</v>
      </c>
      <c r="AC313" s="19">
        <v>51</v>
      </c>
      <c r="AD313" s="19">
        <v>6</v>
      </c>
      <c r="AE313" s="19">
        <v>4029</v>
      </c>
      <c r="AF313" s="19">
        <v>28</v>
      </c>
      <c r="AH313" s="19">
        <v>2620</v>
      </c>
      <c r="AI313" s="19">
        <v>6137</v>
      </c>
      <c r="AJ313" s="19">
        <v>132</v>
      </c>
      <c r="AK313" s="6">
        <v>0</v>
      </c>
      <c r="AL313" s="19">
        <v>4</v>
      </c>
      <c r="AM313" s="19">
        <v>8563</v>
      </c>
      <c r="AN313" s="53"/>
      <c r="AO313" s="63" t="s">
        <v>7333</v>
      </c>
      <c r="AP313" s="17">
        <f t="shared" si="98"/>
        <v>2.5449000000000002</v>
      </c>
      <c r="AQ313" s="17">
        <f t="shared" si="99"/>
        <v>0.49374000000000001</v>
      </c>
      <c r="AR313" s="17">
        <f t="shared" si="119"/>
        <v>175.26149999999998</v>
      </c>
      <c r="AS313" s="17">
        <f t="shared" si="117"/>
        <v>0.71623999999999999</v>
      </c>
      <c r="AT313" s="17">
        <f t="shared" si="100"/>
        <v>179.01637999999997</v>
      </c>
      <c r="AU313" s="5">
        <f t="shared" si="101"/>
        <v>73.910200000000003</v>
      </c>
      <c r="AV313" s="5">
        <f t="shared" si="102"/>
        <v>100.58542999999999</v>
      </c>
      <c r="AW313" s="5">
        <f t="shared" si="120"/>
        <v>4.3995600000000001</v>
      </c>
      <c r="AX313" s="5">
        <f t="shared" si="121"/>
        <v>0</v>
      </c>
      <c r="AY313" s="5">
        <f t="shared" si="103"/>
        <v>8.3280000000000007E-2</v>
      </c>
      <c r="AZ313" s="5">
        <f t="shared" si="104"/>
        <v>178.97847000000002</v>
      </c>
      <c r="BA313" s="7">
        <f t="shared" si="105"/>
        <v>1.0589537810377419E-4</v>
      </c>
      <c r="BB313" s="62">
        <f t="shared" si="106"/>
        <v>13007</v>
      </c>
      <c r="BC313" s="6">
        <f t="shared" si="107"/>
        <v>0.20602688919796014</v>
      </c>
      <c r="BD313" s="32">
        <f t="shared" si="108"/>
        <v>1.4216017551019637E-2</v>
      </c>
      <c r="BE313" s="32">
        <f t="shared" si="109"/>
        <v>2.7580716356793724E-3</v>
      </c>
      <c r="BF313" s="35">
        <f t="shared" si="110"/>
        <v>0.98302591081330104</v>
      </c>
      <c r="BG313" s="33">
        <f t="shared" si="111"/>
        <v>0.41295581530001901</v>
      </c>
      <c r="BH313" s="37">
        <f t="shared" si="112"/>
        <v>0.56199737320360366</v>
      </c>
      <c r="BI313" s="33">
        <f t="shared" si="113"/>
        <v>4.6530736350578925E-4</v>
      </c>
      <c r="BJ313" s="6">
        <v>0</v>
      </c>
      <c r="BK313" s="19">
        <v>0</v>
      </c>
      <c r="BL313" s="19">
        <v>0</v>
      </c>
      <c r="BM313" s="19">
        <v>5892</v>
      </c>
      <c r="BN313" s="19">
        <v>0</v>
      </c>
      <c r="BO313" s="31"/>
      <c r="BP313" s="19">
        <v>0</v>
      </c>
      <c r="BQ313" s="19">
        <v>0</v>
      </c>
      <c r="BR313" s="19">
        <v>0</v>
      </c>
      <c r="BS313" s="19">
        <v>0</v>
      </c>
      <c r="BT313" s="19">
        <v>0</v>
      </c>
      <c r="BU313" s="19">
        <v>0</v>
      </c>
      <c r="BV313" s="19">
        <v>0</v>
      </c>
      <c r="BW313" s="19">
        <v>0</v>
      </c>
      <c r="BX313" s="19"/>
      <c r="BY313" s="19"/>
      <c r="BZ313" s="19"/>
      <c r="CA313" s="19"/>
      <c r="CB313" s="19"/>
      <c r="CC313" s="19"/>
      <c r="CD313" s="19"/>
      <c r="CE313" s="19"/>
      <c r="CF313" s="19"/>
      <c r="CG313" s="19"/>
      <c r="CH313" s="19"/>
      <c r="CI313" s="19"/>
      <c r="CJ313" s="19"/>
      <c r="CK313" s="19"/>
      <c r="CL313" s="19"/>
      <c r="CM313" s="19" t="s">
        <v>4418</v>
      </c>
      <c r="CN313" s="63">
        <v>19780712</v>
      </c>
      <c r="CO313" s="63" t="s">
        <v>7334</v>
      </c>
      <c r="CP313" s="66"/>
      <c r="CQ313" s="64">
        <v>28684</v>
      </c>
      <c r="CR313" s="78" t="s">
        <v>2038</v>
      </c>
      <c r="CS313" s="78" t="s">
        <v>6954</v>
      </c>
    </row>
    <row r="314" spans="1:97">
      <c r="A314" s="20" t="s">
        <v>3591</v>
      </c>
      <c r="B314" s="16" t="s">
        <v>1777</v>
      </c>
      <c r="F314" s="19" t="s">
        <v>2528</v>
      </c>
      <c r="G314" s="47" t="s">
        <v>3609</v>
      </c>
      <c r="H314" s="47">
        <v>23</v>
      </c>
      <c r="I314" s="47">
        <v>19</v>
      </c>
      <c r="J314" s="47">
        <v>100</v>
      </c>
      <c r="K314" s="23">
        <v>41.612769999999998</v>
      </c>
      <c r="L314" s="23">
        <v>-108.64361</v>
      </c>
      <c r="M314" s="61" t="s">
        <v>3660</v>
      </c>
      <c r="N314" s="19" t="s">
        <v>5188</v>
      </c>
      <c r="P314" s="19" t="s">
        <v>2482</v>
      </c>
      <c r="W314" s="46">
        <v>2491</v>
      </c>
      <c r="X314" s="46">
        <v>2437</v>
      </c>
      <c r="Z314" s="48">
        <v>37196</v>
      </c>
      <c r="AA314" s="19">
        <v>9.1</v>
      </c>
      <c r="AB314" s="19" t="s">
        <v>3789</v>
      </c>
      <c r="AC314" s="19">
        <v>6.32</v>
      </c>
      <c r="AD314" s="19">
        <v>16.600000000000001</v>
      </c>
      <c r="AE314" s="19">
        <v>4210</v>
      </c>
      <c r="AF314" s="19">
        <v>25.6</v>
      </c>
      <c r="AH314" s="19">
        <v>6200</v>
      </c>
      <c r="AI314" s="19">
        <v>903</v>
      </c>
      <c r="AJ314" s="19">
        <v>201</v>
      </c>
      <c r="AK314" s="43"/>
      <c r="AL314" s="19">
        <v>115</v>
      </c>
      <c r="AM314" s="19">
        <v>11040</v>
      </c>
      <c r="AN314" s="54"/>
      <c r="AO314" s="63" t="s">
        <v>7350</v>
      </c>
      <c r="AP314" s="17">
        <f t="shared" si="98"/>
        <v>0.31536800000000004</v>
      </c>
      <c r="AQ314" s="17">
        <f t="shared" si="99"/>
        <v>1.3660140000000001</v>
      </c>
      <c r="AR314" s="17">
        <f t="shared" si="119"/>
        <v>183.13499999999999</v>
      </c>
      <c r="AS314" s="17">
        <f t="shared" si="117"/>
        <v>0.65484799999999999</v>
      </c>
      <c r="AT314" s="17">
        <f t="shared" si="100"/>
        <v>185.47122999999999</v>
      </c>
      <c r="AU314" s="5">
        <f t="shared" si="101"/>
        <v>174.90199999999999</v>
      </c>
      <c r="AV314" s="5">
        <f t="shared" si="102"/>
        <v>14.800169999999998</v>
      </c>
      <c r="AW314" s="5">
        <f t="shared" si="120"/>
        <v>6.6993299999999998</v>
      </c>
      <c r="AX314" s="5">
        <f t="shared" si="121"/>
        <v>0</v>
      </c>
      <c r="AY314" s="5">
        <f t="shared" si="103"/>
        <v>2.3943000000000003</v>
      </c>
      <c r="AZ314" s="5">
        <f t="shared" si="104"/>
        <v>198.79579999999999</v>
      </c>
      <c r="BA314" s="7">
        <f t="shared" si="105"/>
        <v>-3.4675288171353125E-2</v>
      </c>
      <c r="BB314" s="62">
        <f t="shared" si="106"/>
        <v>11677.52</v>
      </c>
      <c r="BC314" s="6">
        <f t="shared" si="107"/>
        <v>2.8062922361243674E-2</v>
      </c>
      <c r="BD314" s="32">
        <f t="shared" si="108"/>
        <v>1.7003607513682852E-3</v>
      </c>
      <c r="BE314" s="32">
        <f t="shared" si="109"/>
        <v>7.3650991585056079E-3</v>
      </c>
      <c r="BF314" s="35">
        <f t="shared" si="110"/>
        <v>0.99093454009012605</v>
      </c>
      <c r="BG314" s="36">
        <f t="shared" si="111"/>
        <v>0.87980731987295502</v>
      </c>
      <c r="BH314" s="33">
        <f t="shared" si="112"/>
        <v>7.4449108079748152E-2</v>
      </c>
      <c r="BI314" s="33">
        <f t="shared" si="113"/>
        <v>1.2044017026516659E-2</v>
      </c>
      <c r="BJ314" s="43"/>
      <c r="BK314" s="31"/>
      <c r="BO314" s="19">
        <v>0</v>
      </c>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N314" s="63">
        <v>20011101</v>
      </c>
      <c r="CO314" s="63" t="s">
        <v>7351</v>
      </c>
      <c r="CP314" s="66"/>
      <c r="CQ314" s="64">
        <v>36915</v>
      </c>
      <c r="CR314" s="78" t="s">
        <v>2038</v>
      </c>
      <c r="CS314" s="78" t="s">
        <v>6954</v>
      </c>
    </row>
    <row r="315" spans="1:97">
      <c r="A315" s="63" t="s">
        <v>3591</v>
      </c>
      <c r="B315" s="63" t="s">
        <v>7583</v>
      </c>
      <c r="C315" s="63">
        <v>3896</v>
      </c>
      <c r="D315" s="19" t="s">
        <v>3782</v>
      </c>
      <c r="E315" s="63" t="s">
        <v>1707</v>
      </c>
      <c r="F315" s="63" t="s">
        <v>7278</v>
      </c>
      <c r="G315" s="65" t="s">
        <v>1575</v>
      </c>
      <c r="H315" s="65">
        <v>27</v>
      </c>
      <c r="I315" s="65">
        <v>20</v>
      </c>
      <c r="J315" s="65">
        <v>94</v>
      </c>
      <c r="K315" s="23">
        <v>41.684569000000003</v>
      </c>
      <c r="L315" s="23">
        <v>-107.97268200000001</v>
      </c>
      <c r="M315" s="61" t="s">
        <v>7584</v>
      </c>
      <c r="N315" s="63" t="s">
        <v>7585</v>
      </c>
      <c r="O315" s="63"/>
      <c r="P315" s="63" t="s">
        <v>2482</v>
      </c>
      <c r="Q315" s="63"/>
      <c r="R315" s="63"/>
      <c r="S315" s="55"/>
      <c r="T315" s="63"/>
      <c r="U315" s="66" t="s">
        <v>7586</v>
      </c>
      <c r="V315" s="63"/>
      <c r="W315" s="66">
        <v>8000</v>
      </c>
      <c r="X315" s="66">
        <v>7899</v>
      </c>
      <c r="Y315" s="63" t="s">
        <v>3788</v>
      </c>
      <c r="Z315" s="64">
        <v>37633</v>
      </c>
      <c r="AA315" s="63">
        <v>7.57</v>
      </c>
      <c r="AB315" s="63"/>
      <c r="AC315" s="63">
        <v>64</v>
      </c>
      <c r="AD315" s="63">
        <v>10</v>
      </c>
      <c r="AE315" s="63">
        <v>7770</v>
      </c>
      <c r="AF315" s="63"/>
      <c r="AG315" s="63"/>
      <c r="AH315" s="63">
        <v>12000</v>
      </c>
      <c r="AI315" s="63">
        <v>293</v>
      </c>
      <c r="AJ315" s="63"/>
      <c r="AK315" s="63"/>
      <c r="AL315" s="63"/>
      <c r="AM315" s="63">
        <v>20137</v>
      </c>
      <c r="AN315" s="63"/>
      <c r="AO315" s="63" t="s">
        <v>3397</v>
      </c>
      <c r="AP315" s="17">
        <f t="shared" si="98"/>
        <v>3.1936</v>
      </c>
      <c r="AQ315" s="17">
        <f t="shared" si="99"/>
        <v>0.82289999999999996</v>
      </c>
      <c r="AR315" s="17">
        <f t="shared" si="119"/>
        <v>337.995</v>
      </c>
      <c r="AS315" s="17">
        <f t="shared" si="117"/>
        <v>0</v>
      </c>
      <c r="AT315" s="17">
        <f t="shared" si="100"/>
        <v>342.01150000000001</v>
      </c>
      <c r="AU315" s="5">
        <f t="shared" si="101"/>
        <v>338.52</v>
      </c>
      <c r="AV315" s="5">
        <f t="shared" si="102"/>
        <v>4.8022699999999992</v>
      </c>
      <c r="AW315" s="5">
        <f t="shared" si="120"/>
        <v>0</v>
      </c>
      <c r="AX315" s="5">
        <f t="shared" si="121"/>
        <v>0</v>
      </c>
      <c r="AY315" s="5">
        <f t="shared" si="103"/>
        <v>0</v>
      </c>
      <c r="AZ315" s="5">
        <f t="shared" si="104"/>
        <v>343.32227</v>
      </c>
      <c r="BA315" s="7">
        <f t="shared" si="105"/>
        <v>-1.9126009214458979E-3</v>
      </c>
      <c r="BB315" s="62">
        <f t="shared" si="106"/>
        <v>20137</v>
      </c>
      <c r="BC315" s="28">
        <f t="shared" si="107"/>
        <v>0</v>
      </c>
      <c r="BD315" s="32">
        <f t="shared" si="108"/>
        <v>9.3376977089951654E-3</v>
      </c>
      <c r="BE315" s="32">
        <f t="shared" si="109"/>
        <v>2.4060594453695267E-3</v>
      </c>
      <c r="BF315" s="35">
        <f t="shared" si="110"/>
        <v>0.98825624284563529</v>
      </c>
      <c r="BG315" s="36">
        <f t="shared" si="111"/>
        <v>0.98601235509715113</v>
      </c>
      <c r="BH315" s="33">
        <f t="shared" si="112"/>
        <v>1.3987644902848857E-2</v>
      </c>
      <c r="BI315" s="33">
        <f t="shared" si="113"/>
        <v>0</v>
      </c>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t="s">
        <v>7041</v>
      </c>
      <c r="CN315" s="63">
        <v>20030112</v>
      </c>
      <c r="CO315" s="63" t="s">
        <v>3455</v>
      </c>
      <c r="CP315" s="66"/>
      <c r="CQ315" s="64">
        <v>37635</v>
      </c>
      <c r="CR315" s="78" t="s">
        <v>2043</v>
      </c>
      <c r="CS315" s="78" t="s">
        <v>6954</v>
      </c>
    </row>
    <row r="316" spans="1:97">
      <c r="A316" s="20" t="s">
        <v>3590</v>
      </c>
      <c r="B316" s="16" t="s">
        <v>463</v>
      </c>
      <c r="C316" s="19">
        <v>49017222</v>
      </c>
      <c r="D316" s="19" t="s">
        <v>3782</v>
      </c>
      <c r="E316" s="19" t="s">
        <v>1707</v>
      </c>
      <c r="G316" s="47"/>
      <c r="H316" s="47" t="s">
        <v>4890</v>
      </c>
      <c r="I316" s="47" t="s">
        <v>5465</v>
      </c>
      <c r="J316" s="47" t="s">
        <v>5479</v>
      </c>
      <c r="K316" s="23">
        <v>41.89188</v>
      </c>
      <c r="L316" s="23">
        <v>-108.63244</v>
      </c>
      <c r="M316" s="61" t="s">
        <v>6515</v>
      </c>
      <c r="N316" s="19" t="s">
        <v>2524</v>
      </c>
      <c r="P316" s="19" t="s">
        <v>2482</v>
      </c>
      <c r="Q316" s="55">
        <v>3244</v>
      </c>
      <c r="R316" s="55"/>
      <c r="S316" s="55">
        <f>V316-U316</f>
        <v>35</v>
      </c>
      <c r="T316" s="19"/>
      <c r="U316" s="55">
        <v>3894</v>
      </c>
      <c r="V316" s="55">
        <v>3929</v>
      </c>
      <c r="W316" s="55">
        <v>6100</v>
      </c>
      <c r="X316" s="55"/>
      <c r="Y316" s="51" t="s">
        <v>3798</v>
      </c>
      <c r="Z316" s="40">
        <v>21491</v>
      </c>
      <c r="AA316" s="52">
        <v>8.6000003814697266</v>
      </c>
      <c r="AB316" s="19" t="s">
        <v>3837</v>
      </c>
      <c r="AC316" s="19">
        <v>95</v>
      </c>
      <c r="AD316" s="19">
        <v>49</v>
      </c>
      <c r="AE316" s="19">
        <v>5802</v>
      </c>
      <c r="AF316" s="19">
        <v>-3</v>
      </c>
      <c r="AG316" s="19">
        <v>-3</v>
      </c>
      <c r="AH316" s="19">
        <v>7960</v>
      </c>
      <c r="AI316" s="19">
        <v>1025</v>
      </c>
      <c r="AJ316" s="19"/>
      <c r="AK316" s="19"/>
      <c r="AL316" s="19">
        <v>321</v>
      </c>
      <c r="AM316" s="19">
        <v>14828</v>
      </c>
      <c r="AP316" s="17">
        <f t="shared" si="98"/>
        <v>4.7404999999999999</v>
      </c>
      <c r="AQ316" s="17">
        <f t="shared" si="99"/>
        <v>4.0322100000000001</v>
      </c>
      <c r="AR316" s="17">
        <f t="shared" si="119"/>
        <v>252.38699999999997</v>
      </c>
      <c r="AS316" s="17">
        <f t="shared" si="117"/>
        <v>0</v>
      </c>
      <c r="AT316" s="17">
        <f t="shared" si="100"/>
        <v>261.15970999999996</v>
      </c>
      <c r="AU316" s="5">
        <f t="shared" si="101"/>
        <v>224.55159999999998</v>
      </c>
      <c r="AV316" s="5">
        <f t="shared" si="102"/>
        <v>16.79975</v>
      </c>
      <c r="AW316" s="5"/>
      <c r="AX316" s="5"/>
      <c r="AY316" s="5">
        <f t="shared" si="103"/>
        <v>6.6832200000000004</v>
      </c>
      <c r="AZ316" s="5">
        <f t="shared" si="104"/>
        <v>248.03456999999997</v>
      </c>
      <c r="BA316" s="7">
        <f t="shared" si="105"/>
        <v>2.5776291124087233E-2</v>
      </c>
      <c r="BB316" s="62">
        <f t="shared" si="106"/>
        <v>15246</v>
      </c>
      <c r="BC316" s="6">
        <f t="shared" si="107"/>
        <v>1.3899049012435992E-2</v>
      </c>
      <c r="BD316" s="32">
        <f t="shared" si="108"/>
        <v>1.8151727921584843E-2</v>
      </c>
      <c r="BE316" s="32">
        <f t="shared" si="109"/>
        <v>1.5439632705979037E-2</v>
      </c>
      <c r="BF316" s="35">
        <f t="shared" si="110"/>
        <v>0.96640863937243615</v>
      </c>
      <c r="BG316" s="36">
        <f t="shared" si="111"/>
        <v>0.90532380224256648</v>
      </c>
      <c r="BH316" s="33">
        <f t="shared" si="112"/>
        <v>6.7731485977942513E-2</v>
      </c>
      <c r="BI316" s="33">
        <f t="shared" si="113"/>
        <v>2.6944711779491065E-2</v>
      </c>
      <c r="CM316" s="51" t="s">
        <v>3824</v>
      </c>
      <c r="CR316" s="78" t="s">
        <v>2043</v>
      </c>
      <c r="CS316" s="78" t="s">
        <v>6954</v>
      </c>
    </row>
    <row r="317" spans="1:97" s="34" customFormat="1">
      <c r="A317" s="18" t="s">
        <v>3590</v>
      </c>
      <c r="B317" s="16" t="s">
        <v>297</v>
      </c>
      <c r="C317" s="21">
        <v>49008539</v>
      </c>
      <c r="D317" s="21" t="s">
        <v>3782</v>
      </c>
      <c r="E317" s="21" t="s">
        <v>2393</v>
      </c>
      <c r="F317" s="21" t="s">
        <v>3708</v>
      </c>
      <c r="G317" s="22"/>
      <c r="H317" s="22" t="s">
        <v>3785</v>
      </c>
      <c r="I317" s="22">
        <v>15</v>
      </c>
      <c r="J317" s="22">
        <v>91</v>
      </c>
      <c r="K317" s="23">
        <v>41.298459999999999</v>
      </c>
      <c r="L317" s="23">
        <v>-107.60821</v>
      </c>
      <c r="M317" s="61" t="s">
        <v>3711</v>
      </c>
      <c r="N317" s="21" t="s">
        <v>5583</v>
      </c>
      <c r="O317" s="25"/>
      <c r="P317" s="21" t="s">
        <v>3841</v>
      </c>
      <c r="Q317" s="74"/>
      <c r="R317" s="74"/>
      <c r="S317" s="74">
        <f>V317-U317</f>
        <v>44</v>
      </c>
      <c r="T317" s="21"/>
      <c r="U317" s="74">
        <v>7862</v>
      </c>
      <c r="V317" s="74">
        <v>7906</v>
      </c>
      <c r="W317" s="74"/>
      <c r="X317" s="74"/>
      <c r="Y317" s="24" t="s">
        <v>3788</v>
      </c>
      <c r="Z317" s="25">
        <v>24035</v>
      </c>
      <c r="AA317" s="26">
        <v>7.1</v>
      </c>
      <c r="AB317" s="21" t="s">
        <v>3789</v>
      </c>
      <c r="AC317" s="21">
        <v>4300</v>
      </c>
      <c r="AD317" s="21">
        <v>700</v>
      </c>
      <c r="AE317" s="21">
        <v>18462</v>
      </c>
      <c r="AF317" s="21">
        <v>225</v>
      </c>
      <c r="AG317" s="21">
        <v>-3</v>
      </c>
      <c r="AH317" s="21">
        <v>38000</v>
      </c>
      <c r="AI317" s="21">
        <v>488</v>
      </c>
      <c r="AJ317" s="27"/>
      <c r="AK317" s="27"/>
      <c r="AL317" s="21">
        <v>127</v>
      </c>
      <c r="AM317" s="21">
        <v>62063</v>
      </c>
      <c r="AO317" s="4"/>
      <c r="AP317" s="17">
        <f t="shared" si="98"/>
        <v>214.57</v>
      </c>
      <c r="AQ317" s="17">
        <f t="shared" si="99"/>
        <v>57.603000000000002</v>
      </c>
      <c r="AR317" s="17">
        <f t="shared" si="119"/>
        <v>803.09699999999998</v>
      </c>
      <c r="AS317" s="17">
        <f t="shared" si="117"/>
        <v>5.7554999999999996</v>
      </c>
      <c r="AT317" s="17">
        <f t="shared" si="100"/>
        <v>1081.0255</v>
      </c>
      <c r="AU317" s="5">
        <f t="shared" si="101"/>
        <v>1071.98</v>
      </c>
      <c r="AV317" s="5">
        <f t="shared" si="102"/>
        <v>7.9983199999999988</v>
      </c>
      <c r="AW317" s="5"/>
      <c r="AX317" s="5"/>
      <c r="AY317" s="5">
        <f t="shared" si="103"/>
        <v>2.6441400000000002</v>
      </c>
      <c r="AZ317" s="5">
        <f t="shared" si="104"/>
        <v>1082.62246</v>
      </c>
      <c r="BA317" s="7">
        <f t="shared" si="105"/>
        <v>-7.380868004054046E-4</v>
      </c>
      <c r="BB317" s="62">
        <f t="shared" si="106"/>
        <v>62299</v>
      </c>
      <c r="BC317" s="28">
        <f t="shared" si="107"/>
        <v>1.8976857882632959E-3</v>
      </c>
      <c r="BD317" s="32">
        <f t="shared" si="108"/>
        <v>0.19848745473626664</v>
      </c>
      <c r="BE317" s="32">
        <f t="shared" si="109"/>
        <v>5.3285514541516366E-2</v>
      </c>
      <c r="BF317" s="35">
        <f t="shared" si="110"/>
        <v>0.74822703072221697</v>
      </c>
      <c r="BG317" s="36">
        <f t="shared" si="111"/>
        <v>0.99016974024351945</v>
      </c>
      <c r="BH317" s="33">
        <f t="shared" si="112"/>
        <v>7.3879124953679593E-3</v>
      </c>
      <c r="BI317" s="33">
        <f t="shared" si="113"/>
        <v>2.4423472611126134E-3</v>
      </c>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24" t="s">
        <v>3712</v>
      </c>
      <c r="CN317" s="4"/>
      <c r="CO317" s="4"/>
      <c r="CP317" s="46"/>
      <c r="CQ317" s="4"/>
      <c r="CR317" s="78" t="s">
        <v>2038</v>
      </c>
      <c r="CS317" s="78" t="s">
        <v>6954</v>
      </c>
    </row>
    <row r="318" spans="1:97" s="34" customFormat="1">
      <c r="A318" s="18" t="s">
        <v>3590</v>
      </c>
      <c r="B318" s="16" t="s">
        <v>6563</v>
      </c>
      <c r="C318" s="21">
        <v>49008528</v>
      </c>
      <c r="D318" s="21" t="s">
        <v>3782</v>
      </c>
      <c r="E318" s="21" t="s">
        <v>2393</v>
      </c>
      <c r="F318" s="21" t="s">
        <v>3708</v>
      </c>
      <c r="G318" s="22"/>
      <c r="H318" s="22" t="s">
        <v>7038</v>
      </c>
      <c r="I318" s="22">
        <v>15</v>
      </c>
      <c r="J318" s="22">
        <v>91</v>
      </c>
      <c r="K318" s="23">
        <v>41.259399999999999</v>
      </c>
      <c r="L318" s="23">
        <v>-107.60135</v>
      </c>
      <c r="M318" s="61" t="s">
        <v>3709</v>
      </c>
      <c r="N318" s="21" t="s">
        <v>7633</v>
      </c>
      <c r="O318" s="25"/>
      <c r="P318" s="21" t="s">
        <v>3841</v>
      </c>
      <c r="Q318" s="74"/>
      <c r="R318" s="74">
        <v>505</v>
      </c>
      <c r="S318" s="74">
        <f>V318-U318</f>
        <v>18</v>
      </c>
      <c r="T318" s="21"/>
      <c r="U318" s="74">
        <v>7703</v>
      </c>
      <c r="V318" s="74">
        <v>7721</v>
      </c>
      <c r="W318" s="74"/>
      <c r="X318" s="74"/>
      <c r="Y318" s="24" t="s">
        <v>3788</v>
      </c>
      <c r="Z318" s="25">
        <v>26207</v>
      </c>
      <c r="AA318" s="26">
        <v>6.9</v>
      </c>
      <c r="AB318" s="21" t="s">
        <v>3789</v>
      </c>
      <c r="AC318" s="21">
        <v>1887</v>
      </c>
      <c r="AD318" s="21">
        <v>299</v>
      </c>
      <c r="AE318" s="21">
        <v>16174</v>
      </c>
      <c r="AF318" s="21">
        <v>90</v>
      </c>
      <c r="AG318" s="21">
        <v>-3</v>
      </c>
      <c r="AH318" s="21">
        <v>29000</v>
      </c>
      <c r="AI318" s="21">
        <v>415</v>
      </c>
      <c r="AJ318" s="27"/>
      <c r="AK318" s="27"/>
      <c r="AL318" s="21">
        <v>-1</v>
      </c>
      <c r="AM318" s="21">
        <v>47654</v>
      </c>
      <c r="AO318" s="4"/>
      <c r="AP318" s="17">
        <f t="shared" si="98"/>
        <v>94.161299999999997</v>
      </c>
      <c r="AQ318" s="17">
        <f t="shared" si="99"/>
        <v>24.604710000000001</v>
      </c>
      <c r="AR318" s="17">
        <f t="shared" si="119"/>
        <v>703.56899999999996</v>
      </c>
      <c r="AS318" s="17">
        <f t="shared" si="117"/>
        <v>2.3022</v>
      </c>
      <c r="AT318" s="17">
        <f t="shared" si="100"/>
        <v>824.63720999999998</v>
      </c>
      <c r="AU318" s="5">
        <f t="shared" si="101"/>
        <v>818.08999999999992</v>
      </c>
      <c r="AV318" s="5">
        <f t="shared" si="102"/>
        <v>6.8018499999999991</v>
      </c>
      <c r="AW318" s="5"/>
      <c r="AX318" s="5"/>
      <c r="AY318" s="5">
        <f t="shared" si="103"/>
        <v>0</v>
      </c>
      <c r="AZ318" s="5">
        <f t="shared" si="104"/>
        <v>824.89184999999986</v>
      </c>
      <c r="BA318" s="7">
        <f t="shared" si="105"/>
        <v>-1.5437133311242254E-4</v>
      </c>
      <c r="BB318" s="62">
        <f t="shared" si="106"/>
        <v>47861</v>
      </c>
      <c r="BC318" s="28">
        <f t="shared" si="107"/>
        <v>2.1671988692875464E-3</v>
      </c>
      <c r="BD318" s="32">
        <f t="shared" si="108"/>
        <v>0.11418512147905623</v>
      </c>
      <c r="BE318" s="32">
        <f t="shared" si="109"/>
        <v>2.9837011599318931E-2</v>
      </c>
      <c r="BF318" s="35">
        <f t="shared" si="110"/>
        <v>0.85597786692162481</v>
      </c>
      <c r="BG318" s="36">
        <f t="shared" si="111"/>
        <v>0.99175425239078319</v>
      </c>
      <c r="BH318" s="33">
        <f t="shared" si="112"/>
        <v>8.2457476092168934E-3</v>
      </c>
      <c r="BI318" s="33">
        <f t="shared" si="113"/>
        <v>0</v>
      </c>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24" t="s">
        <v>3788</v>
      </c>
      <c r="CN318" s="4"/>
      <c r="CO318" s="4"/>
      <c r="CP318" s="46"/>
      <c r="CQ318" s="4"/>
      <c r="CR318" s="78" t="s">
        <v>2038</v>
      </c>
      <c r="CS318" s="78" t="s">
        <v>6954</v>
      </c>
    </row>
    <row r="319" spans="1:97">
      <c r="A319" s="20" t="s">
        <v>3591</v>
      </c>
      <c r="B319" s="16" t="s">
        <v>6564</v>
      </c>
      <c r="D319" s="21" t="s">
        <v>3782</v>
      </c>
      <c r="E319" s="21" t="s">
        <v>2393</v>
      </c>
      <c r="F319" s="4" t="s">
        <v>3767</v>
      </c>
      <c r="G319" s="47" t="s">
        <v>3596</v>
      </c>
      <c r="H319" s="47">
        <v>31</v>
      </c>
      <c r="I319" s="47">
        <v>16</v>
      </c>
      <c r="J319" s="47">
        <v>90</v>
      </c>
      <c r="K319" s="23">
        <v>41.313650000000003</v>
      </c>
      <c r="L319" s="23">
        <v>-107.56007</v>
      </c>
      <c r="M319" s="61" t="s">
        <v>2769</v>
      </c>
      <c r="N319" s="19" t="s">
        <v>3676</v>
      </c>
      <c r="P319" s="19" t="s">
        <v>3841</v>
      </c>
      <c r="Z319" s="48">
        <v>30167</v>
      </c>
      <c r="AA319" s="19">
        <v>6.9</v>
      </c>
      <c r="AB319" s="19" t="s">
        <v>3789</v>
      </c>
      <c r="AC319" s="19">
        <v>194</v>
      </c>
      <c r="AD319" s="19">
        <v>52</v>
      </c>
      <c r="AE319" s="19">
        <v>5329</v>
      </c>
      <c r="AF319" s="19">
        <v>88</v>
      </c>
      <c r="AH319" s="19">
        <v>8350</v>
      </c>
      <c r="AI319" s="19">
        <v>671</v>
      </c>
      <c r="AJ319" s="19">
        <v>0</v>
      </c>
      <c r="AK319" s="19">
        <v>0</v>
      </c>
      <c r="AL319" s="19">
        <v>73</v>
      </c>
      <c r="AM319" s="19">
        <v>14416</v>
      </c>
      <c r="AN319" s="49"/>
      <c r="AO319" s="63" t="s">
        <v>7287</v>
      </c>
      <c r="AP319" s="17">
        <f t="shared" si="98"/>
        <v>9.6806000000000001</v>
      </c>
      <c r="AQ319" s="17">
        <f t="shared" si="99"/>
        <v>4.2790800000000004</v>
      </c>
      <c r="AR319" s="17">
        <f t="shared" si="119"/>
        <v>231.8115</v>
      </c>
      <c r="AS319" s="17">
        <f t="shared" si="117"/>
        <v>2.2510399999999997</v>
      </c>
      <c r="AT319" s="17">
        <f t="shared" si="100"/>
        <v>248.02221999999998</v>
      </c>
      <c r="AU319" s="5">
        <f t="shared" si="101"/>
        <v>235.55349999999999</v>
      </c>
      <c r="AV319" s="5">
        <f t="shared" si="102"/>
        <v>10.997689999999999</v>
      </c>
      <c r="AW319" s="5">
        <f>IF(AJ319&gt;0,AJ319*0.03333,0)</f>
        <v>0</v>
      </c>
      <c r="AX319" s="5">
        <f>IF(AK319&gt;0,AK319*0.0588,0)</f>
        <v>0</v>
      </c>
      <c r="AY319" s="5">
        <f t="shared" si="103"/>
        <v>1.5198600000000002</v>
      </c>
      <c r="AZ319" s="5">
        <f t="shared" si="104"/>
        <v>248.07104999999999</v>
      </c>
      <c r="BA319" s="7">
        <f t="shared" si="105"/>
        <v>-9.8429071613911391E-5</v>
      </c>
      <c r="BB319" s="62">
        <f t="shared" si="106"/>
        <v>14757</v>
      </c>
      <c r="BC319" s="6">
        <f t="shared" si="107"/>
        <v>1.1688890412367601E-2</v>
      </c>
      <c r="BD319" s="32">
        <f t="shared" si="108"/>
        <v>3.9031180351502381E-2</v>
      </c>
      <c r="BE319" s="32">
        <f t="shared" si="109"/>
        <v>1.7252809042673681E-2</v>
      </c>
      <c r="BF319" s="35">
        <f t="shared" si="110"/>
        <v>0.943716010605824</v>
      </c>
      <c r="BG319" s="36">
        <f t="shared" si="111"/>
        <v>0.9495404643145583</v>
      </c>
      <c r="BH319" s="33">
        <f t="shared" si="112"/>
        <v>4.4332823197225146E-2</v>
      </c>
      <c r="BI319" s="33">
        <f t="shared" si="113"/>
        <v>6.1267124882165829E-3</v>
      </c>
      <c r="BJ319" s="19">
        <v>0</v>
      </c>
      <c r="BK319" s="19">
        <v>0</v>
      </c>
      <c r="BL319" s="19">
        <v>0</v>
      </c>
      <c r="BM319" s="19">
        <v>14277</v>
      </c>
      <c r="BN319" s="19">
        <v>0</v>
      </c>
      <c r="BO319" s="31"/>
      <c r="BP319" s="19">
        <v>0</v>
      </c>
      <c r="BQ319" s="19">
        <v>0</v>
      </c>
      <c r="BR319" s="19">
        <v>0</v>
      </c>
      <c r="BS319" s="19">
        <v>0</v>
      </c>
      <c r="BT319" s="19">
        <v>0</v>
      </c>
      <c r="BU319" s="19">
        <v>0</v>
      </c>
      <c r="BV319" s="19">
        <v>0</v>
      </c>
      <c r="BW319" s="19">
        <v>0</v>
      </c>
      <c r="BX319" s="19"/>
      <c r="BY319" s="19"/>
      <c r="BZ319" s="19"/>
      <c r="CA319" s="19"/>
      <c r="CB319" s="19"/>
      <c r="CC319" s="19"/>
      <c r="CD319" s="19"/>
      <c r="CE319" s="19"/>
      <c r="CF319" s="19"/>
      <c r="CG319" s="19"/>
      <c r="CH319" s="19"/>
      <c r="CI319" s="19"/>
      <c r="CJ319" s="19"/>
      <c r="CK319" s="19"/>
      <c r="CL319" s="19"/>
      <c r="CM319" s="39"/>
      <c r="CN319" s="63">
        <v>19820804</v>
      </c>
      <c r="CO319" s="63"/>
      <c r="CP319" s="66"/>
      <c r="CQ319" s="63"/>
      <c r="CR319" s="78" t="s">
        <v>2038</v>
      </c>
      <c r="CS319" s="78" t="s">
        <v>6954</v>
      </c>
    </row>
    <row r="320" spans="1:97" s="34" customFormat="1">
      <c r="A320" s="18" t="s">
        <v>3590</v>
      </c>
      <c r="B320" s="16" t="s">
        <v>6565</v>
      </c>
      <c r="C320" s="21">
        <v>49124973</v>
      </c>
      <c r="D320" s="21" t="s">
        <v>3782</v>
      </c>
      <c r="E320" s="21" t="s">
        <v>2393</v>
      </c>
      <c r="F320" s="21" t="s">
        <v>2444</v>
      </c>
      <c r="G320" s="22"/>
      <c r="H320" s="22" t="s">
        <v>3811</v>
      </c>
      <c r="I320" s="22">
        <v>16</v>
      </c>
      <c r="J320" s="22">
        <v>91</v>
      </c>
      <c r="K320" s="23">
        <v>41.337820000000001</v>
      </c>
      <c r="L320" s="23">
        <v>-107.61915999999999</v>
      </c>
      <c r="M320" s="61" t="s">
        <v>3778</v>
      </c>
      <c r="N320" s="21" t="s">
        <v>3779</v>
      </c>
      <c r="O320" s="25"/>
      <c r="P320" s="21" t="s">
        <v>3841</v>
      </c>
      <c r="Q320" s="74"/>
      <c r="R320" s="74"/>
      <c r="S320" s="74"/>
      <c r="T320" s="21"/>
      <c r="U320" s="74">
        <v>8046</v>
      </c>
      <c r="V320" s="74"/>
      <c r="W320" s="74"/>
      <c r="X320" s="74"/>
      <c r="Y320" s="24" t="s">
        <v>3798</v>
      </c>
      <c r="Z320" s="25">
        <v>27779</v>
      </c>
      <c r="AA320" s="26">
        <v>8.1</v>
      </c>
      <c r="AB320" s="21" t="s">
        <v>3789</v>
      </c>
      <c r="AC320" s="21">
        <v>1883</v>
      </c>
      <c r="AD320" s="21">
        <v>76</v>
      </c>
      <c r="AE320" s="21">
        <v>19473</v>
      </c>
      <c r="AF320" s="21">
        <v>68</v>
      </c>
      <c r="AG320" s="21">
        <v>-3</v>
      </c>
      <c r="AH320" s="21">
        <v>33000</v>
      </c>
      <c r="AI320" s="21">
        <v>1061</v>
      </c>
      <c r="AJ320" s="27"/>
      <c r="AK320" s="27"/>
      <c r="AL320" s="21">
        <v>50</v>
      </c>
      <c r="AM320" s="21">
        <v>55073</v>
      </c>
      <c r="AO320" s="4"/>
      <c r="AP320" s="17">
        <f t="shared" si="98"/>
        <v>93.961699999999993</v>
      </c>
      <c r="AQ320" s="17">
        <f t="shared" si="99"/>
        <v>6.2540399999999998</v>
      </c>
      <c r="AR320" s="17">
        <f t="shared" si="119"/>
        <v>847.07549999999992</v>
      </c>
      <c r="AS320" s="17">
        <f t="shared" si="117"/>
        <v>1.7394399999999999</v>
      </c>
      <c r="AT320" s="17">
        <f t="shared" si="100"/>
        <v>949.03067999999985</v>
      </c>
      <c r="AU320" s="5">
        <f t="shared" si="101"/>
        <v>930.93</v>
      </c>
      <c r="AV320" s="5">
        <f t="shared" si="102"/>
        <v>17.389789999999998</v>
      </c>
      <c r="AW320" s="5"/>
      <c r="AX320" s="5"/>
      <c r="AY320" s="5">
        <f t="shared" si="103"/>
        <v>1.0410000000000001</v>
      </c>
      <c r="AZ320" s="5">
        <f t="shared" si="104"/>
        <v>949.36078999999995</v>
      </c>
      <c r="BA320" s="7">
        <f t="shared" si="105"/>
        <v>-1.7388931904550978E-4</v>
      </c>
      <c r="BB320" s="62">
        <f t="shared" si="106"/>
        <v>55608</v>
      </c>
      <c r="BC320" s="28">
        <f t="shared" si="107"/>
        <v>4.8337112964284747E-3</v>
      </c>
      <c r="BD320" s="32">
        <f t="shared" si="108"/>
        <v>9.9008074217368833E-2</v>
      </c>
      <c r="BE320" s="32">
        <f t="shared" si="109"/>
        <v>6.5899239421848841E-3</v>
      </c>
      <c r="BF320" s="35">
        <f t="shared" si="110"/>
        <v>0.89440200184044627</v>
      </c>
      <c r="BG320" s="36">
        <f t="shared" si="111"/>
        <v>0.98058610573120464</v>
      </c>
      <c r="BH320" s="33">
        <f t="shared" si="112"/>
        <v>1.8317366993848564E-2</v>
      </c>
      <c r="BI320" s="33">
        <f t="shared" si="113"/>
        <v>1.0965272749467567E-3</v>
      </c>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24" t="s">
        <v>4437</v>
      </c>
      <c r="CN320" s="4"/>
      <c r="CO320" s="4"/>
      <c r="CP320" s="46"/>
      <c r="CQ320" s="4"/>
      <c r="CR320" s="78" t="s">
        <v>2038</v>
      </c>
      <c r="CS320" s="78" t="s">
        <v>6954</v>
      </c>
    </row>
    <row r="321" spans="1:97" s="34" customFormat="1">
      <c r="A321" s="18" t="s">
        <v>3590</v>
      </c>
      <c r="B321" s="16" t="s">
        <v>4542</v>
      </c>
      <c r="C321" s="21">
        <v>49009371</v>
      </c>
      <c r="D321" s="21" t="s">
        <v>3782</v>
      </c>
      <c r="E321" s="21" t="s">
        <v>2393</v>
      </c>
      <c r="F321" s="21" t="s">
        <v>2444</v>
      </c>
      <c r="G321" s="22"/>
      <c r="H321" s="22" t="s">
        <v>3825</v>
      </c>
      <c r="I321" s="22">
        <v>16</v>
      </c>
      <c r="J321" s="22">
        <v>92</v>
      </c>
      <c r="K321" s="23">
        <v>41.381340000000002</v>
      </c>
      <c r="L321" s="23">
        <v>-107.6995</v>
      </c>
      <c r="M321" s="61" t="s">
        <v>3726</v>
      </c>
      <c r="N321" s="21" t="s">
        <v>3792</v>
      </c>
      <c r="O321" s="25"/>
      <c r="P321" s="21" t="s">
        <v>3841</v>
      </c>
      <c r="Q321" s="74"/>
      <c r="R321" s="74"/>
      <c r="S321" s="74">
        <f>V321-U321</f>
        <v>19</v>
      </c>
      <c r="T321" s="21"/>
      <c r="U321" s="74">
        <v>8921</v>
      </c>
      <c r="V321" s="74">
        <v>8940</v>
      </c>
      <c r="W321" s="74">
        <v>10150</v>
      </c>
      <c r="X321" s="74"/>
      <c r="Y321" s="24" t="s">
        <v>3798</v>
      </c>
      <c r="Z321" s="25">
        <v>22522</v>
      </c>
      <c r="AA321" s="26">
        <v>7</v>
      </c>
      <c r="AB321" s="21" t="s">
        <v>3837</v>
      </c>
      <c r="AC321" s="21">
        <v>2251</v>
      </c>
      <c r="AD321" s="21">
        <v>389</v>
      </c>
      <c r="AE321" s="21">
        <v>18912</v>
      </c>
      <c r="AF321" s="21">
        <v>-3</v>
      </c>
      <c r="AG321" s="21">
        <v>-3</v>
      </c>
      <c r="AH321" s="21">
        <v>34000</v>
      </c>
      <c r="AI321" s="21">
        <v>476</v>
      </c>
      <c r="AJ321" s="27"/>
      <c r="AK321" s="27"/>
      <c r="AL321" s="21">
        <v>17</v>
      </c>
      <c r="AM321" s="21">
        <v>55804</v>
      </c>
      <c r="AO321" s="4"/>
      <c r="AP321" s="17">
        <f t="shared" si="98"/>
        <v>112.3249</v>
      </c>
      <c r="AQ321" s="17">
        <f t="shared" si="99"/>
        <v>32.010809999999999</v>
      </c>
      <c r="AR321" s="17">
        <f t="shared" si="119"/>
        <v>822.67199999999991</v>
      </c>
      <c r="AS321" s="17">
        <f t="shared" si="117"/>
        <v>0</v>
      </c>
      <c r="AT321" s="17">
        <f t="shared" si="100"/>
        <v>967.00770999999986</v>
      </c>
      <c r="AU321" s="5">
        <f t="shared" si="101"/>
        <v>959.14</v>
      </c>
      <c r="AV321" s="5">
        <f t="shared" si="102"/>
        <v>7.801639999999999</v>
      </c>
      <c r="AW321" s="5"/>
      <c r="AX321" s="5"/>
      <c r="AY321" s="5">
        <f t="shared" si="103"/>
        <v>0.35394000000000003</v>
      </c>
      <c r="AZ321" s="5">
        <f t="shared" si="104"/>
        <v>967.29557999999997</v>
      </c>
      <c r="BA321" s="7">
        <f t="shared" si="105"/>
        <v>-1.48823610799996E-4</v>
      </c>
      <c r="BB321" s="62">
        <f t="shared" si="106"/>
        <v>56039</v>
      </c>
      <c r="BC321" s="28">
        <f t="shared" si="107"/>
        <v>2.1011596613109448E-3</v>
      </c>
      <c r="BD321" s="32">
        <f t="shared" si="108"/>
        <v>0.11615719175599956</v>
      </c>
      <c r="BE321" s="32">
        <f t="shared" si="109"/>
        <v>3.3102952198798913E-2</v>
      </c>
      <c r="BF321" s="35">
        <f t="shared" si="110"/>
        <v>0.85073985604520153</v>
      </c>
      <c r="BG321" s="36">
        <f t="shared" si="111"/>
        <v>0.99156867852120234</v>
      </c>
      <c r="BH321" s="33">
        <f t="shared" si="112"/>
        <v>8.0654147101550892E-3</v>
      </c>
      <c r="BI321" s="33">
        <f t="shared" si="113"/>
        <v>3.6590676864252809E-4</v>
      </c>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24" t="s">
        <v>3824</v>
      </c>
      <c r="CN321" s="4"/>
      <c r="CO321" s="4"/>
      <c r="CP321" s="46"/>
      <c r="CQ321" s="4"/>
      <c r="CR321" s="78" t="s">
        <v>2038</v>
      </c>
      <c r="CS321" s="78" t="s">
        <v>6954</v>
      </c>
    </row>
    <row r="322" spans="1:97" s="34" customFormat="1">
      <c r="A322" s="18" t="s">
        <v>3590</v>
      </c>
      <c r="B322" s="16" t="s">
        <v>4516</v>
      </c>
      <c r="C322" s="21">
        <v>49010378</v>
      </c>
      <c r="D322" s="21" t="s">
        <v>3782</v>
      </c>
      <c r="E322" s="21" t="s">
        <v>2393</v>
      </c>
      <c r="F322" s="21" t="s">
        <v>3730</v>
      </c>
      <c r="G322" s="22"/>
      <c r="H322" s="22" t="s">
        <v>5242</v>
      </c>
      <c r="I322" s="22">
        <v>19</v>
      </c>
      <c r="J322" s="22">
        <v>89</v>
      </c>
      <c r="K322" s="23">
        <v>41.582819999999998</v>
      </c>
      <c r="L322" s="23">
        <v>-107.40112999999999</v>
      </c>
      <c r="M322" s="61" t="s">
        <v>3731</v>
      </c>
      <c r="N322" s="21" t="s">
        <v>2213</v>
      </c>
      <c r="O322" s="25"/>
      <c r="P322" s="21" t="s">
        <v>3841</v>
      </c>
      <c r="Q322" s="74"/>
      <c r="R322" s="74"/>
      <c r="S322" s="74"/>
      <c r="T322" s="21"/>
      <c r="U322" s="74"/>
      <c r="V322" s="74">
        <v>0</v>
      </c>
      <c r="W322" s="74"/>
      <c r="X322" s="74"/>
      <c r="Y322" s="24" t="s">
        <v>3788</v>
      </c>
      <c r="Z322" s="25">
        <v>24359</v>
      </c>
      <c r="AA322" s="26">
        <v>8.9</v>
      </c>
      <c r="AB322" s="21" t="s">
        <v>3789</v>
      </c>
      <c r="AC322" s="21">
        <v>427</v>
      </c>
      <c r="AD322" s="21">
        <v>48</v>
      </c>
      <c r="AE322" s="21">
        <v>11554</v>
      </c>
      <c r="AF322" s="21">
        <v>40</v>
      </c>
      <c r="AG322" s="21">
        <v>-3</v>
      </c>
      <c r="AH322" s="21">
        <v>18400</v>
      </c>
      <c r="AI322" s="21">
        <v>573</v>
      </c>
      <c r="AJ322" s="27"/>
      <c r="AK322" s="27"/>
      <c r="AL322" s="21">
        <v>25</v>
      </c>
      <c r="AM322" s="21">
        <v>30820</v>
      </c>
      <c r="AO322" s="4"/>
      <c r="AP322" s="17">
        <f t="shared" si="98"/>
        <v>21.307300000000001</v>
      </c>
      <c r="AQ322" s="17">
        <f t="shared" si="99"/>
        <v>3.9499200000000001</v>
      </c>
      <c r="AR322" s="17">
        <f t="shared" si="119"/>
        <v>502.59899999999999</v>
      </c>
      <c r="AS322" s="17">
        <f t="shared" si="117"/>
        <v>1.0231999999999999</v>
      </c>
      <c r="AT322" s="17">
        <f t="shared" si="100"/>
        <v>528.87941999999998</v>
      </c>
      <c r="AU322" s="5">
        <f t="shared" si="101"/>
        <v>519.06399999999996</v>
      </c>
      <c r="AV322" s="5">
        <f t="shared" si="102"/>
        <v>9.3914699999999982</v>
      </c>
      <c r="AW322" s="5"/>
      <c r="AX322" s="5"/>
      <c r="AY322" s="5">
        <f t="shared" si="103"/>
        <v>0.52050000000000007</v>
      </c>
      <c r="AZ322" s="5">
        <f t="shared" si="104"/>
        <v>528.97596999999996</v>
      </c>
      <c r="BA322" s="7">
        <f t="shared" si="105"/>
        <v>-9.1269563791681645E-5</v>
      </c>
      <c r="BB322" s="62">
        <f t="shared" si="106"/>
        <v>31064</v>
      </c>
      <c r="BC322" s="28">
        <f t="shared" si="107"/>
        <v>3.9428608364035942E-3</v>
      </c>
      <c r="BD322" s="32">
        <f t="shared" si="108"/>
        <v>4.0287633048758077E-2</v>
      </c>
      <c r="BE322" s="32">
        <f t="shared" si="109"/>
        <v>7.468469845168111E-3</v>
      </c>
      <c r="BF322" s="35">
        <f t="shared" si="110"/>
        <v>0.95224389710607382</v>
      </c>
      <c r="BG322" s="36">
        <f t="shared" si="111"/>
        <v>0.98126196545374267</v>
      </c>
      <c r="BH322" s="33">
        <f t="shared" si="112"/>
        <v>1.7754057901722832E-2</v>
      </c>
      <c r="BI322" s="33">
        <f t="shared" si="113"/>
        <v>9.8397664453453351E-4</v>
      </c>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24" t="s">
        <v>3788</v>
      </c>
      <c r="CN322" s="4"/>
      <c r="CO322" s="4"/>
      <c r="CP322" s="46"/>
      <c r="CQ322" s="4"/>
      <c r="CR322" s="78" t="s">
        <v>2044</v>
      </c>
      <c r="CS322" s="78" t="s">
        <v>6954</v>
      </c>
    </row>
    <row r="323" spans="1:97" s="44" customFormat="1">
      <c r="A323" s="20" t="s">
        <v>3590</v>
      </c>
      <c r="B323" s="16" t="s">
        <v>6566</v>
      </c>
      <c r="C323" s="4">
        <v>49017260</v>
      </c>
      <c r="D323" s="4" t="s">
        <v>3782</v>
      </c>
      <c r="E323" s="4" t="s">
        <v>2393</v>
      </c>
      <c r="F323" s="4" t="s">
        <v>2459</v>
      </c>
      <c r="G323" s="38"/>
      <c r="H323" s="38" t="s">
        <v>2522</v>
      </c>
      <c r="I323" s="38">
        <v>19</v>
      </c>
      <c r="J323" s="38">
        <v>90</v>
      </c>
      <c r="K323" s="23">
        <v>41.58719</v>
      </c>
      <c r="L323" s="23">
        <v>-107.50512000000001</v>
      </c>
      <c r="M323" s="61" t="s">
        <v>2460</v>
      </c>
      <c r="N323" s="4" t="s">
        <v>3744</v>
      </c>
      <c r="O323" s="40"/>
      <c r="P323" s="4" t="s">
        <v>3841</v>
      </c>
      <c r="Q323" s="46"/>
      <c r="R323" s="46">
        <v>65</v>
      </c>
      <c r="S323" s="46">
        <f>V323-U323</f>
        <v>69</v>
      </c>
      <c r="T323" s="4"/>
      <c r="U323" s="46">
        <v>7620</v>
      </c>
      <c r="V323" s="46">
        <v>7689</v>
      </c>
      <c r="W323" s="46"/>
      <c r="X323" s="46"/>
      <c r="Y323" s="39" t="s">
        <v>3798</v>
      </c>
      <c r="Z323" s="40">
        <v>24945</v>
      </c>
      <c r="AA323" s="41">
        <v>8.3000001907348633</v>
      </c>
      <c r="AB323" s="4" t="s">
        <v>3789</v>
      </c>
      <c r="AC323" s="4">
        <v>203</v>
      </c>
      <c r="AD323" s="4">
        <v>25</v>
      </c>
      <c r="AE323" s="4">
        <v>4186</v>
      </c>
      <c r="AF323" s="31">
        <v>140</v>
      </c>
      <c r="AG323" s="4">
        <v>-3</v>
      </c>
      <c r="AH323" s="4">
        <v>3400</v>
      </c>
      <c r="AI323" s="4">
        <v>5307</v>
      </c>
      <c r="AJ323" s="31"/>
      <c r="AK323" s="31"/>
      <c r="AL323" s="4">
        <v>546</v>
      </c>
      <c r="AM323" s="4">
        <v>11222</v>
      </c>
      <c r="AO323" s="4"/>
      <c r="AP323" s="17">
        <f t="shared" ref="AP323:AP386" si="122">IF(AC323&gt;0,AC323*0.0499,0)</f>
        <v>10.1297</v>
      </c>
      <c r="AQ323" s="17">
        <f t="shared" ref="AQ323:AQ386" si="123">IF(AD323&gt;0,AD323*0.08229,0)</f>
        <v>2.0572500000000002</v>
      </c>
      <c r="AR323" s="17">
        <f t="shared" si="119"/>
        <v>182.09099999999998</v>
      </c>
      <c r="AS323" s="17">
        <f t="shared" si="117"/>
        <v>3.5811999999999999</v>
      </c>
      <c r="AT323" s="17">
        <f t="shared" ref="AT323:AT386" si="124">SUM(AP323:AS323)</f>
        <v>197.85914999999997</v>
      </c>
      <c r="AU323" s="5">
        <f t="shared" ref="AU323:AU386" si="125">IF(AH323&gt;0,AH323*0.02821,0)</f>
        <v>95.914000000000001</v>
      </c>
      <c r="AV323" s="5">
        <f t="shared" ref="AV323:AV386" si="126">IF(AI323&gt;0,AI323*0.01639,0)</f>
        <v>86.981729999999985</v>
      </c>
      <c r="AW323" s="5"/>
      <c r="AX323" s="5"/>
      <c r="AY323" s="5">
        <f t="shared" ref="AY323:AY386" si="127">IF(AL323&gt;0,AL323*0.02082,0)</f>
        <v>11.36772</v>
      </c>
      <c r="AZ323" s="5">
        <f t="shared" ref="AZ323:AZ386" si="128">SUM(AU323:AY323)</f>
        <v>194.26344999999998</v>
      </c>
      <c r="BA323" s="7">
        <f t="shared" ref="BA323:BA386" si="129">(AT323-AZ323)/(AT323+AZ323)</f>
        <v>9.1698361685860347E-3</v>
      </c>
      <c r="BB323" s="42">
        <f t="shared" ref="BB323:BB386" si="130">SUM(AC323:AL323)</f>
        <v>13804</v>
      </c>
      <c r="BC323" s="43">
        <f t="shared" ref="BC323:BC386" si="131">(BB323-AM323)/(BB323+AM323)</f>
        <v>0.10317270039159275</v>
      </c>
      <c r="BD323" s="32">
        <f t="shared" ref="BD323:BD386" si="132">AP323/AT323</f>
        <v>5.1196520352988481E-2</v>
      </c>
      <c r="BE323" s="32">
        <f t="shared" ref="BE323:BE386" si="133">AQ323/AT323</f>
        <v>1.0397547952672396E-2</v>
      </c>
      <c r="BF323" s="35">
        <f t="shared" ref="BF323:BF386" si="134">(AR323+AS323)/AT323</f>
        <v>0.93840593169433917</v>
      </c>
      <c r="BG323" s="37">
        <f t="shared" ref="BG323:BG386" si="135">AU323/AZ323</f>
        <v>0.49373157946077872</v>
      </c>
      <c r="BH323" s="33">
        <f t="shared" ref="BH323:BH386" si="136">AV323/AZ323</f>
        <v>0.44775139121641255</v>
      </c>
      <c r="BI323" s="33">
        <f t="shared" ref="BI323:BI386" si="137">AY323/AZ323</f>
        <v>5.8517029322808799E-2</v>
      </c>
      <c r="BJ323" s="75"/>
      <c r="BK323" s="75"/>
      <c r="BL323" s="75"/>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39" t="s">
        <v>5230</v>
      </c>
      <c r="CN323" s="56"/>
      <c r="CO323" s="56"/>
      <c r="CP323" s="71"/>
      <c r="CQ323" s="56"/>
      <c r="CR323" s="78" t="s">
        <v>2044</v>
      </c>
      <c r="CS323" s="78" t="s">
        <v>6954</v>
      </c>
    </row>
    <row r="324" spans="1:97" s="44" customFormat="1">
      <c r="A324" s="20" t="s">
        <v>3590</v>
      </c>
      <c r="B324" s="16" t="s">
        <v>6566</v>
      </c>
      <c r="C324" s="4">
        <v>49017256</v>
      </c>
      <c r="D324" s="4" t="s">
        <v>3782</v>
      </c>
      <c r="E324" s="4" t="s">
        <v>2393</v>
      </c>
      <c r="F324" s="4" t="s">
        <v>2459</v>
      </c>
      <c r="G324" s="38"/>
      <c r="H324" s="38" t="s">
        <v>2522</v>
      </c>
      <c r="I324" s="38">
        <v>19</v>
      </c>
      <c r="J324" s="38">
        <v>90</v>
      </c>
      <c r="K324" s="23">
        <v>41.58719</v>
      </c>
      <c r="L324" s="23">
        <v>-107.50512000000001</v>
      </c>
      <c r="M324" s="61" t="s">
        <v>2460</v>
      </c>
      <c r="N324" s="4" t="s">
        <v>3744</v>
      </c>
      <c r="O324" s="40"/>
      <c r="P324" s="4" t="s">
        <v>3841</v>
      </c>
      <c r="Q324" s="46">
        <v>65</v>
      </c>
      <c r="R324" s="46">
        <v>1122</v>
      </c>
      <c r="S324" s="46">
        <f>V324-U324</f>
        <v>24</v>
      </c>
      <c r="T324" s="4"/>
      <c r="U324" s="46">
        <v>7754</v>
      </c>
      <c r="V324" s="46">
        <v>7778</v>
      </c>
      <c r="W324" s="46"/>
      <c r="X324" s="46"/>
      <c r="Y324" s="39" t="s">
        <v>3788</v>
      </c>
      <c r="Z324" s="40">
        <v>25637</v>
      </c>
      <c r="AA324" s="41">
        <v>7.9000000953674316</v>
      </c>
      <c r="AB324" s="4" t="s">
        <v>3789</v>
      </c>
      <c r="AC324" s="4">
        <v>375</v>
      </c>
      <c r="AD324" s="4">
        <v>88</v>
      </c>
      <c r="AE324" s="4">
        <v>11153</v>
      </c>
      <c r="AF324" s="31">
        <v>182</v>
      </c>
      <c r="AG324" s="4">
        <v>-3</v>
      </c>
      <c r="AH324" s="4">
        <v>17600</v>
      </c>
      <c r="AI324" s="4">
        <v>1171</v>
      </c>
      <c r="AJ324" s="31"/>
      <c r="AK324" s="31"/>
      <c r="AL324" s="4">
        <v>11</v>
      </c>
      <c r="AM324" s="4">
        <v>29986</v>
      </c>
      <c r="AO324" s="4"/>
      <c r="AP324" s="17">
        <f t="shared" si="122"/>
        <v>18.712499999999999</v>
      </c>
      <c r="AQ324" s="17">
        <f t="shared" si="123"/>
        <v>7.2415200000000004</v>
      </c>
      <c r="AR324" s="17">
        <f t="shared" si="119"/>
        <v>485.15549999999996</v>
      </c>
      <c r="AS324" s="17">
        <f t="shared" si="117"/>
        <v>4.6555599999999995</v>
      </c>
      <c r="AT324" s="17">
        <f t="shared" si="124"/>
        <v>515.76508000000001</v>
      </c>
      <c r="AU324" s="5">
        <f t="shared" si="125"/>
        <v>496.49599999999998</v>
      </c>
      <c r="AV324" s="5">
        <f t="shared" si="126"/>
        <v>19.192689999999999</v>
      </c>
      <c r="AW324" s="5"/>
      <c r="AX324" s="5"/>
      <c r="AY324" s="5">
        <f t="shared" si="127"/>
        <v>0.22902000000000003</v>
      </c>
      <c r="AZ324" s="5">
        <f t="shared" si="128"/>
        <v>515.91770999999994</v>
      </c>
      <c r="BA324" s="7">
        <f t="shared" si="129"/>
        <v>-1.479427605843178E-4</v>
      </c>
      <c r="BB324" s="42">
        <f t="shared" si="130"/>
        <v>30577</v>
      </c>
      <c r="BC324" s="43">
        <f t="shared" si="131"/>
        <v>9.7584333669071873E-3</v>
      </c>
      <c r="BD324" s="32">
        <f t="shared" si="132"/>
        <v>3.628105260635326E-2</v>
      </c>
      <c r="BE324" s="32">
        <f t="shared" si="133"/>
        <v>1.4040345655041244E-2</v>
      </c>
      <c r="BF324" s="35">
        <f t="shared" si="134"/>
        <v>0.9496786017386053</v>
      </c>
      <c r="BG324" s="36">
        <f t="shared" si="135"/>
        <v>0.9623550236335171</v>
      </c>
      <c r="BH324" s="33">
        <f t="shared" si="136"/>
        <v>3.7201068364177692E-2</v>
      </c>
      <c r="BI324" s="33">
        <f t="shared" si="137"/>
        <v>4.4390800230525144E-4</v>
      </c>
      <c r="BJ324" s="75"/>
      <c r="BK324" s="75"/>
      <c r="BL324" s="75"/>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39" t="s">
        <v>3788</v>
      </c>
      <c r="CN324" s="56"/>
      <c r="CO324" s="56"/>
      <c r="CP324" s="71"/>
      <c r="CQ324" s="56"/>
      <c r="CR324" s="78" t="s">
        <v>2044</v>
      </c>
      <c r="CS324" s="78" t="s">
        <v>6954</v>
      </c>
    </row>
    <row r="325" spans="1:97" s="34" customFormat="1">
      <c r="A325" s="18" t="s">
        <v>3590</v>
      </c>
      <c r="B325" s="16" t="s">
        <v>6567</v>
      </c>
      <c r="C325" s="21">
        <v>49008383</v>
      </c>
      <c r="D325" s="21" t="s">
        <v>3782</v>
      </c>
      <c r="E325" s="21" t="s">
        <v>2393</v>
      </c>
      <c r="F325" s="21" t="s">
        <v>2459</v>
      </c>
      <c r="G325" s="22"/>
      <c r="H325" s="22" t="s">
        <v>5209</v>
      </c>
      <c r="I325" s="22">
        <v>19</v>
      </c>
      <c r="J325" s="22">
        <v>90</v>
      </c>
      <c r="K325" s="23">
        <v>41.575789999999998</v>
      </c>
      <c r="L325" s="23">
        <v>-107.5017</v>
      </c>
      <c r="M325" s="61" t="s">
        <v>2490</v>
      </c>
      <c r="N325" s="21" t="s">
        <v>3861</v>
      </c>
      <c r="O325" s="25"/>
      <c r="P325" s="21" t="s">
        <v>3841</v>
      </c>
      <c r="Q325" s="74">
        <v>-27</v>
      </c>
      <c r="R325" s="74"/>
      <c r="S325" s="74">
        <f>V325-U325</f>
        <v>3</v>
      </c>
      <c r="T325" s="21" t="s">
        <v>2509</v>
      </c>
      <c r="U325" s="74">
        <v>7888</v>
      </c>
      <c r="V325" s="74">
        <v>7891</v>
      </c>
      <c r="W325" s="74"/>
      <c r="X325" s="74"/>
      <c r="Y325" s="24" t="s">
        <v>3788</v>
      </c>
      <c r="Z325" s="25">
        <v>25962</v>
      </c>
      <c r="AA325" s="26">
        <v>7.3</v>
      </c>
      <c r="AB325" s="21" t="s">
        <v>3789</v>
      </c>
      <c r="AC325" s="21">
        <v>450</v>
      </c>
      <c r="AD325" s="21">
        <v>137</v>
      </c>
      <c r="AE325" s="21">
        <v>9194</v>
      </c>
      <c r="AF325" s="21">
        <v>90</v>
      </c>
      <c r="AG325" s="21">
        <v>-3</v>
      </c>
      <c r="AH325" s="21">
        <v>14800</v>
      </c>
      <c r="AI325" s="21">
        <v>1135</v>
      </c>
      <c r="AJ325" s="27"/>
      <c r="AK325" s="27"/>
      <c r="AL325" s="21">
        <v>-1</v>
      </c>
      <c r="AM325" s="21">
        <v>25230</v>
      </c>
      <c r="AO325" s="4"/>
      <c r="AP325" s="17">
        <f t="shared" si="122"/>
        <v>22.454999999999998</v>
      </c>
      <c r="AQ325" s="17">
        <f t="shared" si="123"/>
        <v>11.27373</v>
      </c>
      <c r="AR325" s="17">
        <f t="shared" si="119"/>
        <v>399.93899999999996</v>
      </c>
      <c r="AS325" s="17">
        <f t="shared" si="117"/>
        <v>2.3022</v>
      </c>
      <c r="AT325" s="17">
        <f t="shared" si="124"/>
        <v>435.96992999999998</v>
      </c>
      <c r="AU325" s="5">
        <f t="shared" si="125"/>
        <v>417.50799999999998</v>
      </c>
      <c r="AV325" s="5">
        <f t="shared" si="126"/>
        <v>18.602649999999997</v>
      </c>
      <c r="AW325" s="5"/>
      <c r="AX325" s="5"/>
      <c r="AY325" s="5">
        <f t="shared" si="127"/>
        <v>0</v>
      </c>
      <c r="AZ325" s="5">
        <f t="shared" si="128"/>
        <v>436.11064999999996</v>
      </c>
      <c r="BA325" s="7">
        <f t="shared" si="129"/>
        <v>-1.6136123567845936E-4</v>
      </c>
      <c r="BB325" s="62">
        <f t="shared" si="130"/>
        <v>25802</v>
      </c>
      <c r="BC325" s="28">
        <f t="shared" si="131"/>
        <v>1.1208653393948895E-2</v>
      </c>
      <c r="BD325" s="32">
        <f t="shared" si="132"/>
        <v>5.150584582748631E-2</v>
      </c>
      <c r="BE325" s="32">
        <f t="shared" si="133"/>
        <v>2.5858962337150182E-2</v>
      </c>
      <c r="BF325" s="35">
        <f t="shared" si="134"/>
        <v>0.92263519183536358</v>
      </c>
      <c r="BG325" s="36">
        <f t="shared" si="135"/>
        <v>0.95734419693717643</v>
      </c>
      <c r="BH325" s="33">
        <f t="shared" si="136"/>
        <v>4.265580306282362E-2</v>
      </c>
      <c r="BI325" s="33">
        <f t="shared" si="137"/>
        <v>0</v>
      </c>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24" t="s">
        <v>2491</v>
      </c>
      <c r="CN325" s="4"/>
      <c r="CO325" s="4"/>
      <c r="CP325" s="46"/>
      <c r="CQ325" s="4"/>
      <c r="CR325" s="78" t="s">
        <v>2044</v>
      </c>
      <c r="CS325" s="78" t="s">
        <v>6954</v>
      </c>
    </row>
    <row r="326" spans="1:97" s="34" customFormat="1">
      <c r="A326" s="18" t="s">
        <v>3590</v>
      </c>
      <c r="B326" s="16" t="s">
        <v>6567</v>
      </c>
      <c r="C326" s="21">
        <v>49008388</v>
      </c>
      <c r="D326" s="21" t="s">
        <v>3782</v>
      </c>
      <c r="E326" s="21" t="s">
        <v>2393</v>
      </c>
      <c r="F326" s="21" t="s">
        <v>2459</v>
      </c>
      <c r="G326" s="22"/>
      <c r="H326" s="22" t="s">
        <v>5209</v>
      </c>
      <c r="I326" s="22">
        <v>19</v>
      </c>
      <c r="J326" s="22">
        <v>90</v>
      </c>
      <c r="K326" s="23">
        <v>41.575789999999998</v>
      </c>
      <c r="L326" s="23">
        <v>-107.5017</v>
      </c>
      <c r="M326" s="61" t="s">
        <v>2490</v>
      </c>
      <c r="N326" s="21" t="s">
        <v>3861</v>
      </c>
      <c r="O326" s="25"/>
      <c r="P326" s="21" t="s">
        <v>3841</v>
      </c>
      <c r="Q326" s="74"/>
      <c r="R326" s="74">
        <v>-27</v>
      </c>
      <c r="S326" s="74">
        <f>V326-U326</f>
        <v>60</v>
      </c>
      <c r="T326" s="21" t="s">
        <v>2509</v>
      </c>
      <c r="U326" s="74">
        <v>7855</v>
      </c>
      <c r="V326" s="74">
        <v>7915</v>
      </c>
      <c r="W326" s="74"/>
      <c r="X326" s="74"/>
      <c r="Y326" s="24" t="s">
        <v>3798</v>
      </c>
      <c r="Z326" s="25">
        <v>25889</v>
      </c>
      <c r="AA326" s="26">
        <v>7.6</v>
      </c>
      <c r="AB326" s="21" t="s">
        <v>3789</v>
      </c>
      <c r="AC326" s="21">
        <v>24</v>
      </c>
      <c r="AD326" s="21">
        <v>26</v>
      </c>
      <c r="AE326" s="21">
        <v>3603</v>
      </c>
      <c r="AF326" s="21">
        <v>50</v>
      </c>
      <c r="AG326" s="21">
        <v>-3</v>
      </c>
      <c r="AH326" s="21">
        <v>4150</v>
      </c>
      <c r="AI326" s="21">
        <v>2196</v>
      </c>
      <c r="AJ326" s="27"/>
      <c r="AK326" s="27"/>
      <c r="AL326" s="21">
        <v>400</v>
      </c>
      <c r="AM326" s="21">
        <v>9334</v>
      </c>
      <c r="AO326" s="4"/>
      <c r="AP326" s="17">
        <f t="shared" si="122"/>
        <v>1.1976</v>
      </c>
      <c r="AQ326" s="17">
        <f t="shared" si="123"/>
        <v>2.1395400000000002</v>
      </c>
      <c r="AR326" s="17">
        <f t="shared" si="119"/>
        <v>156.73049999999998</v>
      </c>
      <c r="AS326" s="17">
        <f t="shared" si="117"/>
        <v>1.2789999999999999</v>
      </c>
      <c r="AT326" s="17">
        <f t="shared" si="124"/>
        <v>161.34663999999998</v>
      </c>
      <c r="AU326" s="5">
        <f t="shared" si="125"/>
        <v>117.0715</v>
      </c>
      <c r="AV326" s="5">
        <f t="shared" si="126"/>
        <v>35.992439999999995</v>
      </c>
      <c r="AW326" s="5"/>
      <c r="AX326" s="5"/>
      <c r="AY326" s="5">
        <f t="shared" si="127"/>
        <v>8.3280000000000012</v>
      </c>
      <c r="AZ326" s="5">
        <f t="shared" si="128"/>
        <v>161.39194000000001</v>
      </c>
      <c r="BA326" s="7">
        <f t="shared" si="129"/>
        <v>-1.4036127939840934E-4</v>
      </c>
      <c r="BB326" s="62">
        <f t="shared" si="130"/>
        <v>10446</v>
      </c>
      <c r="BC326" s="28">
        <f t="shared" si="131"/>
        <v>5.6218402426693632E-2</v>
      </c>
      <c r="BD326" s="32">
        <f t="shared" si="132"/>
        <v>7.4225282906418139E-3</v>
      </c>
      <c r="BE326" s="32">
        <f t="shared" si="133"/>
        <v>1.3260517851502829E-2</v>
      </c>
      <c r="BF326" s="35">
        <f t="shared" si="134"/>
        <v>0.97931695385785533</v>
      </c>
      <c r="BG326" s="37">
        <f t="shared" si="135"/>
        <v>0.72538628632879687</v>
      </c>
      <c r="BH326" s="33">
        <f t="shared" si="136"/>
        <v>0.22301262380265083</v>
      </c>
      <c r="BI326" s="33">
        <f t="shared" si="137"/>
        <v>5.1601089868552302E-2</v>
      </c>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24" t="s">
        <v>2423</v>
      </c>
      <c r="CN326" s="4"/>
      <c r="CO326" s="4"/>
      <c r="CP326" s="46"/>
      <c r="CQ326" s="4"/>
      <c r="CR326" s="78" t="s">
        <v>2044</v>
      </c>
      <c r="CS326" s="78" t="s">
        <v>6954</v>
      </c>
    </row>
    <row r="327" spans="1:97" s="34" customFormat="1">
      <c r="A327" s="18" t="s">
        <v>3590</v>
      </c>
      <c r="B327" s="16" t="s">
        <v>6568</v>
      </c>
      <c r="C327" s="21">
        <v>49008442</v>
      </c>
      <c r="D327" s="21" t="s">
        <v>3782</v>
      </c>
      <c r="E327" s="21" t="s">
        <v>2393</v>
      </c>
      <c r="F327" s="21" t="s">
        <v>2459</v>
      </c>
      <c r="G327" s="22"/>
      <c r="H327" s="22" t="s">
        <v>3834</v>
      </c>
      <c r="I327" s="22">
        <v>19</v>
      </c>
      <c r="J327" s="22">
        <v>90</v>
      </c>
      <c r="K327" s="23">
        <v>41.578859999999999</v>
      </c>
      <c r="L327" s="23">
        <v>-107.48693</v>
      </c>
      <c r="M327" s="61" t="s">
        <v>5255</v>
      </c>
      <c r="N327" s="21" t="s">
        <v>3787</v>
      </c>
      <c r="O327" s="25"/>
      <c r="P327" s="21" t="s">
        <v>3841</v>
      </c>
      <c r="Q327" s="74"/>
      <c r="R327" s="74">
        <v>620</v>
      </c>
      <c r="S327" s="74">
        <f>V327-U327</f>
        <v>56</v>
      </c>
      <c r="T327" s="21"/>
      <c r="U327" s="74">
        <v>7840</v>
      </c>
      <c r="V327" s="74">
        <v>7896</v>
      </c>
      <c r="W327" s="74"/>
      <c r="X327" s="74"/>
      <c r="Y327" s="24" t="s">
        <v>3798</v>
      </c>
      <c r="Z327" s="25">
        <v>26134</v>
      </c>
      <c r="AA327" s="26">
        <v>7.1</v>
      </c>
      <c r="AB327" s="21" t="s">
        <v>3789</v>
      </c>
      <c r="AC327" s="21">
        <v>152</v>
      </c>
      <c r="AD327" s="21">
        <v>35</v>
      </c>
      <c r="AE327" s="21">
        <v>6366</v>
      </c>
      <c r="AF327" s="21">
        <v>64</v>
      </c>
      <c r="AG327" s="21">
        <v>-3</v>
      </c>
      <c r="AH327" s="21">
        <v>9500</v>
      </c>
      <c r="AI327" s="21">
        <v>1171</v>
      </c>
      <c r="AJ327" s="27"/>
      <c r="AK327" s="27"/>
      <c r="AL327" s="21">
        <v>92</v>
      </c>
      <c r="AM327" s="21">
        <v>16786</v>
      </c>
      <c r="AO327" s="4"/>
      <c r="AP327" s="17">
        <f t="shared" si="122"/>
        <v>7.5847999999999995</v>
      </c>
      <c r="AQ327" s="17">
        <f t="shared" si="123"/>
        <v>2.88015</v>
      </c>
      <c r="AR327" s="17">
        <f t="shared" si="119"/>
        <v>276.92099999999999</v>
      </c>
      <c r="AS327" s="17">
        <f t="shared" si="117"/>
        <v>1.6371199999999999</v>
      </c>
      <c r="AT327" s="17">
        <f t="shared" si="124"/>
        <v>289.02306999999996</v>
      </c>
      <c r="AU327" s="5">
        <f t="shared" si="125"/>
        <v>267.995</v>
      </c>
      <c r="AV327" s="5">
        <f t="shared" si="126"/>
        <v>19.192689999999999</v>
      </c>
      <c r="AW327" s="5"/>
      <c r="AX327" s="5"/>
      <c r="AY327" s="5">
        <f t="shared" si="127"/>
        <v>1.9154400000000003</v>
      </c>
      <c r="AZ327" s="5">
        <f t="shared" si="128"/>
        <v>289.10312999999996</v>
      </c>
      <c r="BA327" s="7">
        <f t="shared" si="129"/>
        <v>-1.3848187471870871E-4</v>
      </c>
      <c r="BB327" s="62">
        <f t="shared" si="130"/>
        <v>17377</v>
      </c>
      <c r="BC327" s="28">
        <f t="shared" si="131"/>
        <v>1.7299417498463251E-2</v>
      </c>
      <c r="BD327" s="32">
        <f t="shared" si="132"/>
        <v>2.6242887808229289E-2</v>
      </c>
      <c r="BE327" s="32">
        <f t="shared" si="133"/>
        <v>9.9651214693692106E-3</v>
      </c>
      <c r="BF327" s="35">
        <f t="shared" si="134"/>
        <v>0.96379199072240151</v>
      </c>
      <c r="BG327" s="36">
        <f t="shared" si="135"/>
        <v>0.92698754247316528</v>
      </c>
      <c r="BH327" s="33">
        <f t="shared" si="136"/>
        <v>6.6387001759545122E-2</v>
      </c>
      <c r="BI327" s="33">
        <f t="shared" si="137"/>
        <v>6.6254557672896881E-3</v>
      </c>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24" t="s">
        <v>1541</v>
      </c>
      <c r="CN327" s="4"/>
      <c r="CO327" s="4"/>
      <c r="CP327" s="46"/>
      <c r="CQ327" s="4"/>
      <c r="CR327" s="78" t="s">
        <v>2044</v>
      </c>
      <c r="CS327" s="78" t="s">
        <v>6954</v>
      </c>
    </row>
    <row r="328" spans="1:97">
      <c r="A328" s="63" t="s">
        <v>3591</v>
      </c>
      <c r="B328" s="63" t="s">
        <v>1789</v>
      </c>
      <c r="C328" s="63">
        <v>3633</v>
      </c>
      <c r="D328" s="19" t="s">
        <v>3782</v>
      </c>
      <c r="E328" s="63" t="s">
        <v>1707</v>
      </c>
      <c r="F328" s="63" t="s">
        <v>1717</v>
      </c>
      <c r="G328" s="65" t="s">
        <v>1790</v>
      </c>
      <c r="H328" s="65">
        <v>6</v>
      </c>
      <c r="I328" s="65">
        <v>19</v>
      </c>
      <c r="J328" s="65">
        <v>97</v>
      </c>
      <c r="K328" s="23">
        <v>41.590560000000004</v>
      </c>
      <c r="L328" s="23">
        <v>-108.11722</v>
      </c>
      <c r="M328" s="61" t="s">
        <v>1791</v>
      </c>
      <c r="N328" s="63" t="s">
        <v>1792</v>
      </c>
      <c r="O328" s="63"/>
      <c r="P328" s="63" t="s">
        <v>3841</v>
      </c>
      <c r="Q328" s="63"/>
      <c r="R328" s="63"/>
      <c r="S328" s="55"/>
      <c r="T328" s="63"/>
      <c r="U328" s="66" t="s">
        <v>1793</v>
      </c>
      <c r="V328" s="63"/>
      <c r="W328" s="66"/>
      <c r="X328" s="66"/>
      <c r="Y328" s="63" t="s">
        <v>3852</v>
      </c>
      <c r="Z328" s="64">
        <v>37669</v>
      </c>
      <c r="AA328" s="63">
        <v>7</v>
      </c>
      <c r="AB328" s="63"/>
      <c r="AC328" s="63">
        <v>424</v>
      </c>
      <c r="AD328" s="63">
        <v>141</v>
      </c>
      <c r="AE328" s="63">
        <v>14593</v>
      </c>
      <c r="AF328" s="63"/>
      <c r="AG328" s="63"/>
      <c r="AH328" s="63">
        <v>23300</v>
      </c>
      <c r="AI328" s="63">
        <v>488</v>
      </c>
      <c r="AJ328" s="63"/>
      <c r="AK328" s="63"/>
      <c r="AL328" s="63">
        <v>108</v>
      </c>
      <c r="AM328" s="63">
        <v>39061</v>
      </c>
      <c r="AN328" s="63"/>
      <c r="AO328" s="63" t="s">
        <v>2693</v>
      </c>
      <c r="AP328" s="17">
        <f t="shared" si="122"/>
        <v>21.157599999999999</v>
      </c>
      <c r="AQ328" s="17">
        <f t="shared" si="123"/>
        <v>11.60289</v>
      </c>
      <c r="AR328" s="17">
        <f t="shared" si="119"/>
        <v>634.79549999999995</v>
      </c>
      <c r="AS328" s="17">
        <f t="shared" si="117"/>
        <v>0</v>
      </c>
      <c r="AT328" s="17">
        <f t="shared" si="124"/>
        <v>667.55598999999995</v>
      </c>
      <c r="AU328" s="5">
        <f t="shared" si="125"/>
        <v>657.29300000000001</v>
      </c>
      <c r="AV328" s="5">
        <f t="shared" si="126"/>
        <v>7.9983199999999988</v>
      </c>
      <c r="AW328" s="5">
        <f>IF(AJ328&gt;0,AJ328*0.03333,0)</f>
        <v>0</v>
      </c>
      <c r="AX328" s="5">
        <f>IF(AK328&gt;0,AK328*0.0588,0)</f>
        <v>0</v>
      </c>
      <c r="AY328" s="5">
        <f t="shared" si="127"/>
        <v>2.2485600000000003</v>
      </c>
      <c r="AZ328" s="5">
        <f t="shared" si="128"/>
        <v>667.53988000000004</v>
      </c>
      <c r="BA328" s="7">
        <f t="shared" si="129"/>
        <v>1.2066549198382554E-5</v>
      </c>
      <c r="BB328" s="62">
        <f t="shared" si="130"/>
        <v>39054</v>
      </c>
      <c r="BC328" s="28">
        <f t="shared" si="131"/>
        <v>-8.9611470268194333E-5</v>
      </c>
      <c r="BD328" s="32">
        <f t="shared" si="132"/>
        <v>3.1694120518639943E-2</v>
      </c>
      <c r="BE328" s="32">
        <f t="shared" si="133"/>
        <v>1.7381148808207087E-2</v>
      </c>
      <c r="BF328" s="35">
        <f t="shared" si="134"/>
        <v>0.95092473067315297</v>
      </c>
      <c r="BG328" s="36">
        <f t="shared" si="135"/>
        <v>0.98464978601727882</v>
      </c>
      <c r="BH328" s="33">
        <f t="shared" si="136"/>
        <v>1.1981786017039159E-2</v>
      </c>
      <c r="BI328" s="33">
        <f t="shared" si="137"/>
        <v>3.3684279656819908E-3</v>
      </c>
      <c r="BJ328" s="63"/>
      <c r="BK328" s="63">
        <v>7</v>
      </c>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t="s">
        <v>3852</v>
      </c>
      <c r="CN328" s="63">
        <v>20030217</v>
      </c>
      <c r="CO328" s="63" t="s">
        <v>2689</v>
      </c>
      <c r="CP328" s="66"/>
      <c r="CQ328" s="64">
        <v>37672</v>
      </c>
      <c r="CR328" s="78" t="s">
        <v>2039</v>
      </c>
      <c r="CS328" s="78" t="s">
        <v>6954</v>
      </c>
    </row>
    <row r="329" spans="1:97">
      <c r="A329" s="63" t="s">
        <v>3591</v>
      </c>
      <c r="B329" s="63" t="s">
        <v>3093</v>
      </c>
      <c r="C329" s="63">
        <v>3817</v>
      </c>
      <c r="D329" s="19" t="s">
        <v>3782</v>
      </c>
      <c r="E329" s="63" t="s">
        <v>1707</v>
      </c>
      <c r="F329" s="63" t="s">
        <v>3091</v>
      </c>
      <c r="G329" s="65" t="s">
        <v>3609</v>
      </c>
      <c r="H329" s="65">
        <v>26</v>
      </c>
      <c r="I329" s="65">
        <v>22</v>
      </c>
      <c r="J329" s="65">
        <v>97</v>
      </c>
      <c r="K329" s="23">
        <v>41.851934999999997</v>
      </c>
      <c r="L329" s="23">
        <v>-108.343405</v>
      </c>
      <c r="M329" s="61" t="s">
        <v>3092</v>
      </c>
      <c r="N329" s="63" t="s">
        <v>3094</v>
      </c>
      <c r="O329" s="63"/>
      <c r="P329" s="63" t="s">
        <v>3841</v>
      </c>
      <c r="Q329" s="63"/>
      <c r="R329" s="63"/>
      <c r="S329" s="55" t="str">
        <f>IF(U329&gt;0,V329-U329,"")</f>
        <v/>
      </c>
      <c r="T329" s="63"/>
      <c r="U329" s="66"/>
      <c r="V329" s="63"/>
      <c r="W329" s="66">
        <v>8650</v>
      </c>
      <c r="X329" s="66"/>
      <c r="Y329" s="63"/>
      <c r="Z329" s="64">
        <v>36518</v>
      </c>
      <c r="AA329" s="63">
        <v>9.0399999999999991</v>
      </c>
      <c r="AB329" s="63"/>
      <c r="AC329" s="63">
        <v>4</v>
      </c>
      <c r="AD329" s="63"/>
      <c r="AE329" s="63">
        <v>3711</v>
      </c>
      <c r="AF329" s="63">
        <v>178</v>
      </c>
      <c r="AG329" s="63"/>
      <c r="AH329" s="63">
        <v>1752</v>
      </c>
      <c r="AI329" s="63">
        <v>6029</v>
      </c>
      <c r="AJ329" s="63">
        <v>251</v>
      </c>
      <c r="AK329" s="63"/>
      <c r="AL329" s="63"/>
      <c r="AM329" s="63">
        <v>7939</v>
      </c>
      <c r="AN329" s="63"/>
      <c r="AO329" s="63" t="s">
        <v>3454</v>
      </c>
      <c r="AP329" s="17">
        <f t="shared" si="122"/>
        <v>0.1996</v>
      </c>
      <c r="AQ329" s="17">
        <f t="shared" si="123"/>
        <v>0</v>
      </c>
      <c r="AR329" s="17">
        <f t="shared" si="119"/>
        <v>161.42849999999999</v>
      </c>
      <c r="AS329" s="17">
        <f t="shared" si="117"/>
        <v>4.5532399999999997</v>
      </c>
      <c r="AT329" s="17">
        <f t="shared" si="124"/>
        <v>166.18133999999998</v>
      </c>
      <c r="AU329" s="5">
        <f t="shared" si="125"/>
        <v>49.423919999999995</v>
      </c>
      <c r="AV329" s="5">
        <f t="shared" si="126"/>
        <v>98.815309999999997</v>
      </c>
      <c r="AW329" s="5">
        <f>IF(AJ329&gt;0,AJ329*0.03333,0)</f>
        <v>8.365829999999999</v>
      </c>
      <c r="AX329" s="5">
        <f>IF(AK329&gt;0,AK329*0.0588,0)</f>
        <v>0</v>
      </c>
      <c r="AY329" s="5">
        <f t="shared" si="127"/>
        <v>0</v>
      </c>
      <c r="AZ329" s="5">
        <f t="shared" si="128"/>
        <v>156.60505999999998</v>
      </c>
      <c r="BA329" s="7">
        <f t="shared" si="129"/>
        <v>2.9667544853190835E-2</v>
      </c>
      <c r="BB329" s="62">
        <f t="shared" si="130"/>
        <v>11925</v>
      </c>
      <c r="BC329" s="28">
        <f t="shared" si="131"/>
        <v>0.20066451872734595</v>
      </c>
      <c r="BD329" s="32">
        <f t="shared" si="132"/>
        <v>1.2010975480159205E-3</v>
      </c>
      <c r="BE329" s="32">
        <f t="shared" si="133"/>
        <v>0</v>
      </c>
      <c r="BF329" s="35">
        <f t="shared" si="134"/>
        <v>0.99879890245198411</v>
      </c>
      <c r="BG329" s="33">
        <f t="shared" si="135"/>
        <v>0.31559593285172266</v>
      </c>
      <c r="BH329" s="37">
        <f t="shared" si="136"/>
        <v>0.63098414572300543</v>
      </c>
      <c r="BI329" s="33">
        <f t="shared" si="137"/>
        <v>0</v>
      </c>
      <c r="BJ329" s="63"/>
      <c r="BK329" s="63">
        <v>0.25</v>
      </c>
      <c r="BL329" s="63"/>
      <c r="BM329" s="63"/>
      <c r="BN329" s="63"/>
      <c r="BO329" s="63">
        <v>510.96</v>
      </c>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v>19991224</v>
      </c>
      <c r="CO329" s="63" t="s">
        <v>3095</v>
      </c>
      <c r="CP329" s="66"/>
      <c r="CQ329" s="64">
        <v>36577</v>
      </c>
      <c r="CR329" s="78" t="s">
        <v>2043</v>
      </c>
      <c r="CS329" s="78" t="s">
        <v>6954</v>
      </c>
    </row>
    <row r="330" spans="1:97">
      <c r="A330" s="20" t="s">
        <v>3590</v>
      </c>
      <c r="B330" s="16" t="s">
        <v>1206</v>
      </c>
      <c r="C330" s="19">
        <v>49008423</v>
      </c>
      <c r="D330" s="19" t="s">
        <v>3782</v>
      </c>
      <c r="E330" s="19" t="s">
        <v>1707</v>
      </c>
      <c r="F330" s="19" t="s">
        <v>1755</v>
      </c>
      <c r="G330" s="47"/>
      <c r="H330" s="47" t="s">
        <v>3856</v>
      </c>
      <c r="I330" s="47" t="s">
        <v>5443</v>
      </c>
      <c r="J330" s="47" t="s">
        <v>5483</v>
      </c>
      <c r="K330" s="23">
        <v>41.954639999999998</v>
      </c>
      <c r="L330" s="23">
        <v>-109.12029</v>
      </c>
      <c r="M330" s="61" t="s">
        <v>1068</v>
      </c>
      <c r="N330" s="19" t="s">
        <v>3787</v>
      </c>
      <c r="P330" s="19" t="s">
        <v>3841</v>
      </c>
      <c r="Q330" s="55"/>
      <c r="R330" s="55"/>
      <c r="S330" s="55">
        <f>V330-U330</f>
        <v>145</v>
      </c>
      <c r="T330" s="19"/>
      <c r="U330" s="55">
        <v>7872</v>
      </c>
      <c r="V330" s="55">
        <v>8017</v>
      </c>
      <c r="W330" s="55"/>
      <c r="X330" s="55"/>
      <c r="Y330" s="51" t="s">
        <v>3788</v>
      </c>
      <c r="Z330" s="40">
        <v>23438</v>
      </c>
      <c r="AA330" s="52">
        <v>8.1999998092651367</v>
      </c>
      <c r="AB330" s="19" t="s">
        <v>3789</v>
      </c>
      <c r="AC330" s="19">
        <v>4</v>
      </c>
      <c r="AD330" s="19">
        <v>4</v>
      </c>
      <c r="AE330" s="19">
        <v>553</v>
      </c>
      <c r="AF330" s="19">
        <v>7</v>
      </c>
      <c r="AG330" s="19">
        <v>-3</v>
      </c>
      <c r="AH330" s="19">
        <v>24</v>
      </c>
      <c r="AI330" s="19">
        <v>1439</v>
      </c>
      <c r="AJ330" s="19"/>
      <c r="AK330" s="19"/>
      <c r="AL330" s="19">
        <v>24</v>
      </c>
      <c r="AM330" s="19">
        <v>1325</v>
      </c>
      <c r="AP330" s="17">
        <f t="shared" si="122"/>
        <v>0.1996</v>
      </c>
      <c r="AQ330" s="17">
        <f t="shared" si="123"/>
        <v>0.32916000000000001</v>
      </c>
      <c r="AR330" s="17">
        <f t="shared" si="119"/>
        <v>24.055499999999999</v>
      </c>
      <c r="AS330" s="17">
        <f t="shared" si="117"/>
        <v>0.17906</v>
      </c>
      <c r="AT330" s="17">
        <f t="shared" si="124"/>
        <v>24.763319999999997</v>
      </c>
      <c r="AU330" s="5">
        <f t="shared" si="125"/>
        <v>0.67703999999999998</v>
      </c>
      <c r="AV330" s="5">
        <f t="shared" si="126"/>
        <v>23.585209999999996</v>
      </c>
      <c r="AW330" s="5"/>
      <c r="AX330" s="5"/>
      <c r="AY330" s="5">
        <f t="shared" si="127"/>
        <v>0.49968000000000001</v>
      </c>
      <c r="AZ330" s="5">
        <f t="shared" si="128"/>
        <v>24.76193</v>
      </c>
      <c r="BA330" s="7">
        <f t="shared" si="129"/>
        <v>2.8066491335169753E-5</v>
      </c>
      <c r="BB330" s="62">
        <f t="shared" si="130"/>
        <v>2052</v>
      </c>
      <c r="BC330" s="6">
        <f t="shared" si="131"/>
        <v>0.21527983417234231</v>
      </c>
      <c r="BD330" s="32">
        <f t="shared" si="132"/>
        <v>8.0603085531342333E-3</v>
      </c>
      <c r="BE330" s="32">
        <f t="shared" si="133"/>
        <v>1.3292240297343008E-2</v>
      </c>
      <c r="BF330" s="35">
        <f t="shared" si="134"/>
        <v>0.97864745114952278</v>
      </c>
      <c r="BG330" s="33">
        <f t="shared" si="135"/>
        <v>2.7341972132220709E-2</v>
      </c>
      <c r="BH330" s="36">
        <f t="shared" si="136"/>
        <v>0.95247866381982327</v>
      </c>
      <c r="BI330" s="33">
        <f t="shared" si="137"/>
        <v>2.0179364047955874E-2</v>
      </c>
      <c r="CM330" s="51" t="s">
        <v>7041</v>
      </c>
      <c r="CR330" s="78" t="s">
        <v>2038</v>
      </c>
      <c r="CS330" s="78" t="s">
        <v>6954</v>
      </c>
    </row>
    <row r="331" spans="1:97" s="34" customFormat="1">
      <c r="A331" s="18" t="s">
        <v>3590</v>
      </c>
      <c r="B331" s="16" t="s">
        <v>402</v>
      </c>
      <c r="C331" s="21">
        <v>49009264</v>
      </c>
      <c r="D331" s="21" t="s">
        <v>3782</v>
      </c>
      <c r="E331" s="21" t="s">
        <v>2393</v>
      </c>
      <c r="F331" s="21" t="s">
        <v>7278</v>
      </c>
      <c r="G331" s="22"/>
      <c r="H331" s="22" t="s">
        <v>4981</v>
      </c>
      <c r="I331" s="22">
        <v>24</v>
      </c>
      <c r="J331" s="22">
        <v>87</v>
      </c>
      <c r="K331" s="23">
        <v>42.085160000000002</v>
      </c>
      <c r="L331" s="23">
        <v>-107.26248</v>
      </c>
      <c r="M331" s="61" t="s">
        <v>3723</v>
      </c>
      <c r="N331" s="21" t="s">
        <v>2432</v>
      </c>
      <c r="O331" s="25"/>
      <c r="P331" s="21" t="s">
        <v>3841</v>
      </c>
      <c r="Q331" s="74"/>
      <c r="R331" s="74"/>
      <c r="S331" s="74">
        <f>V331-U331</f>
        <v>30</v>
      </c>
      <c r="T331" s="21"/>
      <c r="U331" s="74">
        <v>2512</v>
      </c>
      <c r="V331" s="74">
        <v>2542</v>
      </c>
      <c r="W331" s="74">
        <v>319</v>
      </c>
      <c r="X331" s="74"/>
      <c r="Y331" s="24" t="s">
        <v>3798</v>
      </c>
      <c r="Z331" s="25">
        <v>20855</v>
      </c>
      <c r="AA331" s="26">
        <v>8.6999999999999993</v>
      </c>
      <c r="AB331" s="21" t="s">
        <v>3837</v>
      </c>
      <c r="AC331" s="21">
        <v>11</v>
      </c>
      <c r="AD331" s="21">
        <v>5</v>
      </c>
      <c r="AE331" s="21">
        <v>1346</v>
      </c>
      <c r="AF331" s="21">
        <v>-3</v>
      </c>
      <c r="AG331" s="21">
        <v>-3</v>
      </c>
      <c r="AH331" s="21">
        <v>306</v>
      </c>
      <c r="AI331" s="21">
        <v>2680</v>
      </c>
      <c r="AJ331" s="27"/>
      <c r="AK331" s="27"/>
      <c r="AL331" s="21">
        <v>44</v>
      </c>
      <c r="AM331" s="21">
        <v>3212</v>
      </c>
      <c r="AO331" s="4"/>
      <c r="AP331" s="17">
        <f t="shared" si="122"/>
        <v>0.54889999999999994</v>
      </c>
      <c r="AQ331" s="17">
        <f t="shared" si="123"/>
        <v>0.41144999999999998</v>
      </c>
      <c r="AR331" s="17">
        <f t="shared" si="119"/>
        <v>58.550999999999995</v>
      </c>
      <c r="AS331" s="17">
        <f t="shared" si="117"/>
        <v>0</v>
      </c>
      <c r="AT331" s="17">
        <f t="shared" si="124"/>
        <v>59.511349999999993</v>
      </c>
      <c r="AU331" s="5">
        <f t="shared" si="125"/>
        <v>8.6322600000000005</v>
      </c>
      <c r="AV331" s="5">
        <f t="shared" si="126"/>
        <v>43.925199999999997</v>
      </c>
      <c r="AW331" s="5"/>
      <c r="AX331" s="5"/>
      <c r="AY331" s="5">
        <f t="shared" si="127"/>
        <v>0.91608000000000012</v>
      </c>
      <c r="AZ331" s="5">
        <f t="shared" si="128"/>
        <v>53.47354</v>
      </c>
      <c r="BA331" s="7">
        <f t="shared" si="129"/>
        <v>5.3439092607869901E-2</v>
      </c>
      <c r="BB331" s="62">
        <f t="shared" si="130"/>
        <v>4386</v>
      </c>
      <c r="BC331" s="28">
        <f t="shared" si="131"/>
        <v>0.15451434588049487</v>
      </c>
      <c r="BD331" s="32">
        <f t="shared" si="132"/>
        <v>9.2234506526906214E-3</v>
      </c>
      <c r="BE331" s="32">
        <f t="shared" si="133"/>
        <v>6.9138071981227119E-3</v>
      </c>
      <c r="BF331" s="35">
        <f t="shared" si="134"/>
        <v>0.98386274214918668</v>
      </c>
      <c r="BG331" s="33">
        <f t="shared" si="135"/>
        <v>0.16143049440901053</v>
      </c>
      <c r="BH331" s="36">
        <f t="shared" si="136"/>
        <v>0.82143804206716065</v>
      </c>
      <c r="BI331" s="33">
        <f t="shared" si="137"/>
        <v>1.7131463523828796E-2</v>
      </c>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24" t="s">
        <v>3824</v>
      </c>
      <c r="CN331" s="4"/>
      <c r="CO331" s="4"/>
      <c r="CP331" s="46"/>
      <c r="CQ331" s="4"/>
      <c r="CR331" s="78" t="s">
        <v>2044</v>
      </c>
      <c r="CS331" s="78" t="s">
        <v>6954</v>
      </c>
    </row>
    <row r="332" spans="1:97" s="34" customFormat="1">
      <c r="A332" s="18" t="s">
        <v>3590</v>
      </c>
      <c r="B332" s="16" t="s">
        <v>4517</v>
      </c>
      <c r="C332" s="21">
        <v>49008409</v>
      </c>
      <c r="D332" s="21" t="s">
        <v>3782</v>
      </c>
      <c r="E332" s="21" t="s">
        <v>2393</v>
      </c>
      <c r="F332" s="21" t="s">
        <v>3689</v>
      </c>
      <c r="G332" s="22"/>
      <c r="H332" s="22" t="s">
        <v>3844</v>
      </c>
      <c r="I332" s="22">
        <v>24</v>
      </c>
      <c r="J332" s="22">
        <v>88</v>
      </c>
      <c r="K332" s="23">
        <v>42.070219999999999</v>
      </c>
      <c r="L332" s="23">
        <v>-107.27528</v>
      </c>
      <c r="M332" s="61" t="s">
        <v>3690</v>
      </c>
      <c r="N332" s="21" t="s">
        <v>3691</v>
      </c>
      <c r="O332" s="25"/>
      <c r="P332" s="21" t="s">
        <v>3841</v>
      </c>
      <c r="Q332" s="74"/>
      <c r="R332" s="74"/>
      <c r="S332" s="74">
        <f>V332-U332</f>
        <v>42</v>
      </c>
      <c r="T332" s="21"/>
      <c r="U332" s="74">
        <v>1682</v>
      </c>
      <c r="V332" s="74">
        <v>1724</v>
      </c>
      <c r="W332" s="74"/>
      <c r="X332" s="74"/>
      <c r="Y332" s="24" t="s">
        <v>3798</v>
      </c>
      <c r="Z332" s="25">
        <v>23614</v>
      </c>
      <c r="AA332" s="26">
        <v>8.3000000000000007</v>
      </c>
      <c r="AB332" s="21" t="s">
        <v>3789</v>
      </c>
      <c r="AC332" s="21">
        <v>14</v>
      </c>
      <c r="AD332" s="21">
        <v>2</v>
      </c>
      <c r="AE332" s="21">
        <v>1123</v>
      </c>
      <c r="AF332" s="21">
        <v>6</v>
      </c>
      <c r="AG332" s="21">
        <v>-3</v>
      </c>
      <c r="AH332" s="21">
        <v>220</v>
      </c>
      <c r="AI332" s="21">
        <v>2623</v>
      </c>
      <c r="AJ332" s="27"/>
      <c r="AK332" s="27"/>
      <c r="AL332" s="21">
        <v>30</v>
      </c>
      <c r="AM332" s="21">
        <v>2687</v>
      </c>
      <c r="AO332" s="4"/>
      <c r="AP332" s="17">
        <f t="shared" si="122"/>
        <v>0.6986</v>
      </c>
      <c r="AQ332" s="17">
        <f t="shared" si="123"/>
        <v>0.16458</v>
      </c>
      <c r="AR332" s="17">
        <f t="shared" si="119"/>
        <v>48.850499999999997</v>
      </c>
      <c r="AS332" s="17">
        <f t="shared" si="117"/>
        <v>0.15348000000000001</v>
      </c>
      <c r="AT332" s="17">
        <f t="shared" si="124"/>
        <v>49.867159999999998</v>
      </c>
      <c r="AU332" s="5">
        <f t="shared" si="125"/>
        <v>6.2061999999999999</v>
      </c>
      <c r="AV332" s="5">
        <f t="shared" si="126"/>
        <v>42.990969999999997</v>
      </c>
      <c r="AW332" s="5"/>
      <c r="AX332" s="5"/>
      <c r="AY332" s="5">
        <f t="shared" si="127"/>
        <v>0.62460000000000004</v>
      </c>
      <c r="AZ332" s="5">
        <f t="shared" si="128"/>
        <v>49.821770000000001</v>
      </c>
      <c r="BA332" s="7">
        <f t="shared" si="129"/>
        <v>4.5531635257794019E-4</v>
      </c>
      <c r="BB332" s="62">
        <f t="shared" si="130"/>
        <v>4015</v>
      </c>
      <c r="BC332" s="28">
        <f t="shared" si="131"/>
        <v>0.19814980602805132</v>
      </c>
      <c r="BD332" s="32">
        <f t="shared" si="132"/>
        <v>1.4009219694885371E-2</v>
      </c>
      <c r="BE332" s="32">
        <f t="shared" si="133"/>
        <v>3.3003684188151082E-3</v>
      </c>
      <c r="BF332" s="35">
        <f t="shared" si="134"/>
        <v>0.98269041188629958</v>
      </c>
      <c r="BG332" s="33">
        <f t="shared" si="135"/>
        <v>0.12456803521833928</v>
      </c>
      <c r="BH332" s="36">
        <f t="shared" si="136"/>
        <v>0.86289527650262121</v>
      </c>
      <c r="BI332" s="33">
        <f t="shared" si="137"/>
        <v>1.2536688279039464E-2</v>
      </c>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24" t="s">
        <v>3824</v>
      </c>
      <c r="CN332" s="4"/>
      <c r="CO332" s="4"/>
      <c r="CP332" s="46"/>
      <c r="CQ332" s="4"/>
      <c r="CR332" s="78" t="s">
        <v>2044</v>
      </c>
      <c r="CS332" s="78" t="s">
        <v>6954</v>
      </c>
    </row>
    <row r="333" spans="1:97" s="34" customFormat="1">
      <c r="A333" s="18" t="s">
        <v>3590</v>
      </c>
      <c r="B333" s="16" t="s">
        <v>287</v>
      </c>
      <c r="C333" s="21">
        <v>49007955</v>
      </c>
      <c r="D333" s="21" t="s">
        <v>3782</v>
      </c>
      <c r="E333" s="21" t="s">
        <v>2393</v>
      </c>
      <c r="F333" s="21" t="s">
        <v>2457</v>
      </c>
      <c r="G333" s="22"/>
      <c r="H333" s="22" t="s">
        <v>3825</v>
      </c>
      <c r="I333" s="22">
        <v>25</v>
      </c>
      <c r="J333" s="22">
        <v>89</v>
      </c>
      <c r="K333" s="23">
        <v>42.161639999999998</v>
      </c>
      <c r="L333" s="23">
        <v>-107.41224</v>
      </c>
      <c r="M333" s="61" t="s">
        <v>2431</v>
      </c>
      <c r="N333" s="21" t="s">
        <v>2432</v>
      </c>
      <c r="O333" s="25"/>
      <c r="P333" s="21" t="s">
        <v>3841</v>
      </c>
      <c r="Q333" s="74"/>
      <c r="R333" s="74">
        <v>1549</v>
      </c>
      <c r="S333" s="74">
        <f>V333-U333</f>
        <v>20</v>
      </c>
      <c r="T333" s="21"/>
      <c r="U333" s="74">
        <v>1860</v>
      </c>
      <c r="V333" s="74">
        <v>1880</v>
      </c>
      <c r="W333" s="74">
        <v>5207</v>
      </c>
      <c r="X333" s="74"/>
      <c r="Y333" s="24" t="s">
        <v>7074</v>
      </c>
      <c r="Z333" s="25">
        <v>21935</v>
      </c>
      <c r="AA333" s="26">
        <v>8.6</v>
      </c>
      <c r="AB333" s="21" t="s">
        <v>3789</v>
      </c>
      <c r="AC333" s="21">
        <v>2</v>
      </c>
      <c r="AD333" s="21">
        <v>1</v>
      </c>
      <c r="AE333" s="21">
        <v>750</v>
      </c>
      <c r="AF333" s="21">
        <v>-3</v>
      </c>
      <c r="AG333" s="21">
        <v>-3</v>
      </c>
      <c r="AH333" s="21">
        <v>103</v>
      </c>
      <c r="AI333" s="21">
        <v>1379</v>
      </c>
      <c r="AJ333" s="27"/>
      <c r="AK333" s="27"/>
      <c r="AL333" s="21">
        <v>63</v>
      </c>
      <c r="AM333" s="21">
        <v>1778</v>
      </c>
      <c r="AO333" s="4"/>
      <c r="AP333" s="17">
        <f t="shared" si="122"/>
        <v>9.98E-2</v>
      </c>
      <c r="AQ333" s="17">
        <f t="shared" si="123"/>
        <v>8.2290000000000002E-2</v>
      </c>
      <c r="AR333" s="17">
        <f t="shared" si="119"/>
        <v>32.625</v>
      </c>
      <c r="AS333" s="17">
        <f t="shared" si="117"/>
        <v>0</v>
      </c>
      <c r="AT333" s="17">
        <f t="shared" si="124"/>
        <v>32.807090000000002</v>
      </c>
      <c r="AU333" s="5">
        <f t="shared" si="125"/>
        <v>2.9056299999999999</v>
      </c>
      <c r="AV333" s="5">
        <f t="shared" si="126"/>
        <v>22.601809999999997</v>
      </c>
      <c r="AW333" s="5"/>
      <c r="AX333" s="5"/>
      <c r="AY333" s="5">
        <f t="shared" si="127"/>
        <v>1.31166</v>
      </c>
      <c r="AZ333" s="5">
        <f t="shared" si="128"/>
        <v>26.819099999999995</v>
      </c>
      <c r="BA333" s="7">
        <f t="shared" si="129"/>
        <v>0.10042550094178426</v>
      </c>
      <c r="BB333" s="62">
        <f t="shared" si="130"/>
        <v>2292</v>
      </c>
      <c r="BC333" s="28">
        <f t="shared" si="131"/>
        <v>0.1262899262899263</v>
      </c>
      <c r="BD333" s="32">
        <f t="shared" si="132"/>
        <v>3.042025367077665E-3</v>
      </c>
      <c r="BE333" s="32">
        <f t="shared" si="133"/>
        <v>2.5082992731144393E-3</v>
      </c>
      <c r="BF333" s="35">
        <f t="shared" si="134"/>
        <v>0.99444967535980777</v>
      </c>
      <c r="BG333" s="33">
        <f t="shared" si="135"/>
        <v>0.1083418160937541</v>
      </c>
      <c r="BH333" s="36">
        <f t="shared" si="136"/>
        <v>0.84275050244042493</v>
      </c>
      <c r="BI333" s="33">
        <f t="shared" si="137"/>
        <v>4.8907681465821008E-2</v>
      </c>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24" t="s">
        <v>2458</v>
      </c>
      <c r="CN333" s="4"/>
      <c r="CO333" s="4"/>
      <c r="CP333" s="46"/>
      <c r="CQ333" s="4"/>
      <c r="CR333" s="78" t="s">
        <v>2044</v>
      </c>
      <c r="CS333" s="78" t="s">
        <v>6954</v>
      </c>
    </row>
    <row r="334" spans="1:97" s="34" customFormat="1">
      <c r="A334" s="18" t="s">
        <v>3590</v>
      </c>
      <c r="B334" s="16" t="s">
        <v>432</v>
      </c>
      <c r="C334" s="21">
        <v>49001407</v>
      </c>
      <c r="D334" s="21" t="s">
        <v>3782</v>
      </c>
      <c r="E334" s="21" t="s">
        <v>2393</v>
      </c>
      <c r="F334" s="21" t="s">
        <v>2415</v>
      </c>
      <c r="G334" s="22"/>
      <c r="H334" s="22" t="s">
        <v>5226</v>
      </c>
      <c r="I334" s="22">
        <v>26</v>
      </c>
      <c r="J334" s="22">
        <v>89</v>
      </c>
      <c r="K334" s="23">
        <v>42.246659999999999</v>
      </c>
      <c r="L334" s="23">
        <v>-107.5206</v>
      </c>
      <c r="M334" s="61" t="s">
        <v>2417</v>
      </c>
      <c r="N334" s="21" t="s">
        <v>4871</v>
      </c>
      <c r="O334" s="25"/>
      <c r="P334" s="21" t="s">
        <v>3841</v>
      </c>
      <c r="Q334" s="74"/>
      <c r="R334" s="74"/>
      <c r="S334" s="74"/>
      <c r="T334" s="21"/>
      <c r="U334" s="74"/>
      <c r="V334" s="74">
        <v>0</v>
      </c>
      <c r="W334" s="74"/>
      <c r="X334" s="74"/>
      <c r="Y334" s="24" t="s">
        <v>3788</v>
      </c>
      <c r="Z334" s="25">
        <v>20228</v>
      </c>
      <c r="AA334" s="26">
        <v>7.7</v>
      </c>
      <c r="AB334" s="21" t="s">
        <v>3789</v>
      </c>
      <c r="AC334" s="21">
        <v>138</v>
      </c>
      <c r="AD334" s="21">
        <v>35</v>
      </c>
      <c r="AE334" s="21">
        <v>5149</v>
      </c>
      <c r="AF334" s="21">
        <v>-3</v>
      </c>
      <c r="AG334" s="21">
        <v>-3</v>
      </c>
      <c r="AH334" s="21">
        <v>4747</v>
      </c>
      <c r="AI334" s="21">
        <v>6060</v>
      </c>
      <c r="AJ334" s="27"/>
      <c r="AK334" s="27"/>
      <c r="AL334" s="21">
        <v>27</v>
      </c>
      <c r="AM334" s="21">
        <v>13081</v>
      </c>
      <c r="AO334" s="4"/>
      <c r="AP334" s="17">
        <f t="shared" si="122"/>
        <v>6.8861999999999997</v>
      </c>
      <c r="AQ334" s="17">
        <f t="shared" si="123"/>
        <v>2.88015</v>
      </c>
      <c r="AR334" s="17">
        <f t="shared" si="119"/>
        <v>223.98149999999998</v>
      </c>
      <c r="AS334" s="17">
        <f t="shared" si="117"/>
        <v>0</v>
      </c>
      <c r="AT334" s="17">
        <f t="shared" si="124"/>
        <v>233.74784999999997</v>
      </c>
      <c r="AU334" s="5">
        <f t="shared" si="125"/>
        <v>133.91287</v>
      </c>
      <c r="AV334" s="5">
        <f t="shared" si="126"/>
        <v>99.323399999999992</v>
      </c>
      <c r="AW334" s="5"/>
      <c r="AX334" s="5"/>
      <c r="AY334" s="5">
        <f t="shared" si="127"/>
        <v>0.56214000000000008</v>
      </c>
      <c r="AZ334" s="5">
        <f t="shared" si="128"/>
        <v>233.79840999999999</v>
      </c>
      <c r="BA334" s="7">
        <f t="shared" si="129"/>
        <v>-1.0813903206073897E-4</v>
      </c>
      <c r="BB334" s="62">
        <f t="shared" si="130"/>
        <v>16150</v>
      </c>
      <c r="BC334" s="28">
        <f t="shared" si="131"/>
        <v>0.10499127638466012</v>
      </c>
      <c r="BD334" s="32">
        <f t="shared" si="132"/>
        <v>2.9459950112910131E-2</v>
      </c>
      <c r="BE334" s="32">
        <f t="shared" si="133"/>
        <v>1.2321610658664883E-2</v>
      </c>
      <c r="BF334" s="35">
        <f t="shared" si="134"/>
        <v>0.95821843922842498</v>
      </c>
      <c r="BG334" s="37">
        <f t="shared" si="135"/>
        <v>0.5727706616995385</v>
      </c>
      <c r="BH334" s="33">
        <f t="shared" si="136"/>
        <v>0.42482495924587338</v>
      </c>
      <c r="BI334" s="33">
        <f t="shared" si="137"/>
        <v>2.4043790545880961E-3</v>
      </c>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24" t="s">
        <v>3788</v>
      </c>
      <c r="CN334" s="4"/>
      <c r="CO334" s="4"/>
      <c r="CP334" s="46"/>
      <c r="CQ334" s="4"/>
      <c r="CR334" s="78" t="s">
        <v>2044</v>
      </c>
      <c r="CS334" s="78" t="s">
        <v>6954</v>
      </c>
    </row>
    <row r="335" spans="1:97" s="34" customFormat="1">
      <c r="A335" s="18" t="s">
        <v>3590</v>
      </c>
      <c r="B335" s="16" t="s">
        <v>4531</v>
      </c>
      <c r="C335" s="21">
        <v>49001687</v>
      </c>
      <c r="D335" s="21" t="s">
        <v>3782</v>
      </c>
      <c r="E335" s="21" t="s">
        <v>2393</v>
      </c>
      <c r="F335" s="21" t="s">
        <v>7278</v>
      </c>
      <c r="G335" s="22"/>
      <c r="H335" s="22" t="s">
        <v>7084</v>
      </c>
      <c r="I335" s="22">
        <v>26</v>
      </c>
      <c r="J335" s="22">
        <v>89</v>
      </c>
      <c r="K335" s="23">
        <v>42.224240000000002</v>
      </c>
      <c r="L335" s="23">
        <v>-107.48948</v>
      </c>
      <c r="M335" s="61" t="s">
        <v>2421</v>
      </c>
      <c r="N335" s="21" t="s">
        <v>2422</v>
      </c>
      <c r="O335" s="25"/>
      <c r="P335" s="21" t="s">
        <v>3841</v>
      </c>
      <c r="Q335" s="74"/>
      <c r="R335" s="74"/>
      <c r="S335" s="74">
        <f>V335-U335</f>
        <v>50</v>
      </c>
      <c r="T335" s="21"/>
      <c r="U335" s="74">
        <v>3670</v>
      </c>
      <c r="V335" s="74">
        <v>3720</v>
      </c>
      <c r="W335" s="74">
        <v>7355</v>
      </c>
      <c r="X335" s="74"/>
      <c r="Y335" s="24" t="s">
        <v>3798</v>
      </c>
      <c r="Z335" s="25">
        <v>25234</v>
      </c>
      <c r="AA335" s="26">
        <v>8.4</v>
      </c>
      <c r="AB335" s="21" t="s">
        <v>3789</v>
      </c>
      <c r="AC335" s="21">
        <v>10</v>
      </c>
      <c r="AD335" s="21">
        <v>5</v>
      </c>
      <c r="AE335" s="21">
        <v>3162</v>
      </c>
      <c r="AF335" s="21">
        <v>30</v>
      </c>
      <c r="AG335" s="21">
        <v>-3</v>
      </c>
      <c r="AH335" s="21">
        <v>2340</v>
      </c>
      <c r="AI335" s="21">
        <v>3904</v>
      </c>
      <c r="AJ335" s="27"/>
      <c r="AK335" s="27"/>
      <c r="AL335" s="21">
        <v>173</v>
      </c>
      <c r="AM335" s="21">
        <v>7811</v>
      </c>
      <c r="AO335" s="4"/>
      <c r="AP335" s="17">
        <f t="shared" si="122"/>
        <v>0.499</v>
      </c>
      <c r="AQ335" s="17">
        <f t="shared" si="123"/>
        <v>0.41144999999999998</v>
      </c>
      <c r="AR335" s="17">
        <f t="shared" si="119"/>
        <v>137.547</v>
      </c>
      <c r="AS335" s="17">
        <f t="shared" si="117"/>
        <v>0.76739999999999997</v>
      </c>
      <c r="AT335" s="17">
        <f t="shared" si="124"/>
        <v>139.22485</v>
      </c>
      <c r="AU335" s="5">
        <f t="shared" si="125"/>
        <v>66.011399999999995</v>
      </c>
      <c r="AV335" s="5">
        <f t="shared" si="126"/>
        <v>63.98655999999999</v>
      </c>
      <c r="AW335" s="5"/>
      <c r="AX335" s="5"/>
      <c r="AY335" s="5">
        <f t="shared" si="127"/>
        <v>3.6018600000000003</v>
      </c>
      <c r="AZ335" s="5">
        <f t="shared" si="128"/>
        <v>133.59981999999997</v>
      </c>
      <c r="BA335" s="7">
        <f t="shared" si="129"/>
        <v>2.0617746921493714E-2</v>
      </c>
      <c r="BB335" s="62">
        <f t="shared" si="130"/>
        <v>9621</v>
      </c>
      <c r="BC335" s="28">
        <f t="shared" si="131"/>
        <v>0.10383203304268013</v>
      </c>
      <c r="BD335" s="32">
        <f t="shared" si="132"/>
        <v>3.5841302755937605E-3</v>
      </c>
      <c r="BE335" s="32">
        <f t="shared" si="133"/>
        <v>2.9552913865592239E-3</v>
      </c>
      <c r="BF335" s="35">
        <f t="shared" si="134"/>
        <v>0.99346057833784707</v>
      </c>
      <c r="BG335" s="37">
        <f t="shared" si="135"/>
        <v>0.49409797109008091</v>
      </c>
      <c r="BH335" s="33">
        <f t="shared" si="136"/>
        <v>0.47894196264635691</v>
      </c>
      <c r="BI335" s="33">
        <f t="shared" si="137"/>
        <v>2.696006626356234E-2</v>
      </c>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24" t="s">
        <v>2423</v>
      </c>
      <c r="CN335" s="4"/>
      <c r="CO335" s="4"/>
      <c r="CP335" s="46"/>
      <c r="CQ335" s="4"/>
      <c r="CR335" s="78" t="s">
        <v>2044</v>
      </c>
      <c r="CS335" s="78" t="s">
        <v>6954</v>
      </c>
    </row>
    <row r="336" spans="1:97">
      <c r="A336" s="63" t="s">
        <v>3591</v>
      </c>
      <c r="B336" s="63" t="s">
        <v>4108</v>
      </c>
      <c r="C336" s="63">
        <v>309</v>
      </c>
      <c r="D336" s="19" t="s">
        <v>3782</v>
      </c>
      <c r="E336" s="63" t="s">
        <v>4109</v>
      </c>
      <c r="F336" s="63"/>
      <c r="G336" s="65" t="s">
        <v>3594</v>
      </c>
      <c r="H336" s="65">
        <v>20</v>
      </c>
      <c r="I336" s="65">
        <v>27</v>
      </c>
      <c r="J336" s="65">
        <v>95</v>
      </c>
      <c r="K336" s="23">
        <v>42.303579999999997</v>
      </c>
      <c r="L336" s="23">
        <v>-108.19873</v>
      </c>
      <c r="M336" s="61" t="s">
        <v>4110</v>
      </c>
      <c r="N336" s="63" t="s">
        <v>4111</v>
      </c>
      <c r="O336" s="63"/>
      <c r="P336" s="63" t="s">
        <v>3841</v>
      </c>
      <c r="Q336" s="63"/>
      <c r="R336" s="63"/>
      <c r="S336" s="55" t="str">
        <f>IF(U336&gt;0,V336-U336,"")</f>
        <v/>
      </c>
      <c r="T336" s="63"/>
      <c r="U336" s="66"/>
      <c r="V336" s="63"/>
      <c r="W336" s="66"/>
      <c r="X336" s="66"/>
      <c r="Y336" s="63"/>
      <c r="Z336" s="64">
        <v>30207</v>
      </c>
      <c r="AA336" s="63">
        <v>8.4</v>
      </c>
      <c r="AB336" s="63"/>
      <c r="AC336" s="63">
        <v>9</v>
      </c>
      <c r="AD336" s="63">
        <v>6</v>
      </c>
      <c r="AE336" s="63">
        <v>3975</v>
      </c>
      <c r="AF336" s="63">
        <v>26</v>
      </c>
      <c r="AG336" s="63"/>
      <c r="AH336" s="63">
        <v>4600</v>
      </c>
      <c r="AI336" s="63">
        <v>2024</v>
      </c>
      <c r="AJ336" s="63">
        <v>312</v>
      </c>
      <c r="AK336" s="63">
        <v>0</v>
      </c>
      <c r="AL336" s="63">
        <v>58</v>
      </c>
      <c r="AM336" s="63">
        <v>9981</v>
      </c>
      <c r="AN336" s="63"/>
      <c r="AO336" s="63" t="s">
        <v>4112</v>
      </c>
      <c r="AP336" s="17">
        <f t="shared" si="122"/>
        <v>0.4491</v>
      </c>
      <c r="AQ336" s="17">
        <f t="shared" si="123"/>
        <v>0.49374000000000001</v>
      </c>
      <c r="AR336" s="17">
        <f t="shared" si="119"/>
        <v>172.91249999999999</v>
      </c>
      <c r="AS336" s="17">
        <f t="shared" si="117"/>
        <v>0.66508</v>
      </c>
      <c r="AT336" s="17">
        <f t="shared" si="124"/>
        <v>174.52041999999997</v>
      </c>
      <c r="AU336" s="5">
        <f t="shared" si="125"/>
        <v>129.76599999999999</v>
      </c>
      <c r="AV336" s="5">
        <f t="shared" si="126"/>
        <v>33.173359999999995</v>
      </c>
      <c r="AW336" s="5">
        <f t="shared" ref="AW336:AW358" si="138">IF(AJ336&gt;0,AJ336*0.03333,0)</f>
        <v>10.398959999999999</v>
      </c>
      <c r="AX336" s="5">
        <f t="shared" ref="AX336:AX358" si="139">IF(AK336&gt;0,AK336*0.0588,0)</f>
        <v>0</v>
      </c>
      <c r="AY336" s="5">
        <f t="shared" si="127"/>
        <v>1.2075600000000002</v>
      </c>
      <c r="AZ336" s="5">
        <f t="shared" si="128"/>
        <v>174.54587999999998</v>
      </c>
      <c r="BA336" s="7">
        <f t="shared" si="129"/>
        <v>-7.2937433375864664E-5</v>
      </c>
      <c r="BB336" s="62">
        <f t="shared" si="130"/>
        <v>11010</v>
      </c>
      <c r="BC336" s="28">
        <f t="shared" si="131"/>
        <v>4.90210090038588E-2</v>
      </c>
      <c r="BD336" s="32">
        <f t="shared" si="132"/>
        <v>2.573337836340298E-3</v>
      </c>
      <c r="BE336" s="32">
        <f t="shared" si="133"/>
        <v>2.8291245230787324E-3</v>
      </c>
      <c r="BF336" s="35">
        <f t="shared" si="134"/>
        <v>0.99459753764058101</v>
      </c>
      <c r="BG336" s="37">
        <f t="shared" si="135"/>
        <v>0.74344922950916981</v>
      </c>
      <c r="BH336" s="33">
        <f t="shared" si="136"/>
        <v>0.19005524507367347</v>
      </c>
      <c r="BI336" s="33">
        <f t="shared" si="137"/>
        <v>6.9182956366543877E-3</v>
      </c>
      <c r="BJ336" s="63">
        <v>0</v>
      </c>
      <c r="BK336" s="63">
        <v>0</v>
      </c>
      <c r="BL336" s="63">
        <v>0</v>
      </c>
      <c r="BM336" s="63">
        <v>9599</v>
      </c>
      <c r="BN336" s="63">
        <v>0</v>
      </c>
      <c r="BO336" s="63"/>
      <c r="BP336" s="63">
        <v>0</v>
      </c>
      <c r="BQ336" s="63">
        <v>0</v>
      </c>
      <c r="BR336" s="63">
        <v>0</v>
      </c>
      <c r="BS336" s="63">
        <v>0</v>
      </c>
      <c r="BT336" s="63">
        <v>0</v>
      </c>
      <c r="BU336" s="63">
        <v>0</v>
      </c>
      <c r="BV336" s="63">
        <v>0</v>
      </c>
      <c r="BW336" s="63">
        <v>0</v>
      </c>
      <c r="BX336" s="63"/>
      <c r="BY336" s="63"/>
      <c r="BZ336" s="63"/>
      <c r="CA336" s="63"/>
      <c r="CB336" s="63"/>
      <c r="CC336" s="63"/>
      <c r="CD336" s="63"/>
      <c r="CE336" s="63"/>
      <c r="CF336" s="63"/>
      <c r="CG336" s="63"/>
      <c r="CH336" s="63"/>
      <c r="CI336" s="63"/>
      <c r="CJ336" s="63"/>
      <c r="CK336" s="63"/>
      <c r="CL336" s="63"/>
      <c r="CM336" s="63"/>
      <c r="CN336" s="63">
        <v>19820913</v>
      </c>
      <c r="CO336" s="63"/>
      <c r="CP336" s="66"/>
      <c r="CQ336" s="63"/>
      <c r="CR336" s="78" t="s">
        <v>2043</v>
      </c>
      <c r="CS336" s="78" t="s">
        <v>6954</v>
      </c>
    </row>
    <row r="337" spans="1:97">
      <c r="A337" s="63" t="s">
        <v>3591</v>
      </c>
      <c r="B337" s="63" t="s">
        <v>2865</v>
      </c>
      <c r="C337" s="63">
        <v>324</v>
      </c>
      <c r="D337" s="19" t="s">
        <v>3782</v>
      </c>
      <c r="E337" s="63" t="s">
        <v>4109</v>
      </c>
      <c r="F337" s="63"/>
      <c r="G337" s="65" t="s">
        <v>3596</v>
      </c>
      <c r="H337" s="65">
        <v>17</v>
      </c>
      <c r="I337" s="65">
        <v>28</v>
      </c>
      <c r="J337" s="65">
        <v>93</v>
      </c>
      <c r="K337" s="23">
        <v>42.386460999999997</v>
      </c>
      <c r="L337" s="23">
        <f>-107.95052</f>
        <v>-107.95052</v>
      </c>
      <c r="M337" s="61" t="s">
        <v>2866</v>
      </c>
      <c r="N337" s="63" t="s">
        <v>1825</v>
      </c>
      <c r="O337" s="63"/>
      <c r="P337" s="63" t="s">
        <v>3841</v>
      </c>
      <c r="Q337" s="63"/>
      <c r="R337" s="63"/>
      <c r="S337" s="55"/>
      <c r="T337" s="63"/>
      <c r="U337" s="66" t="s">
        <v>2867</v>
      </c>
      <c r="V337" s="63"/>
      <c r="W337" s="66"/>
      <c r="X337" s="66"/>
      <c r="Y337" s="63"/>
      <c r="Z337" s="64">
        <v>29808</v>
      </c>
      <c r="AA337" s="63">
        <v>6.2</v>
      </c>
      <c r="AB337" s="63"/>
      <c r="AC337" s="63">
        <v>986.1</v>
      </c>
      <c r="AD337" s="63">
        <v>189</v>
      </c>
      <c r="AE337" s="63">
        <v>5296.45</v>
      </c>
      <c r="AF337" s="63">
        <v>134</v>
      </c>
      <c r="AG337" s="63"/>
      <c r="AH337" s="63">
        <v>10400</v>
      </c>
      <c r="AI337" s="63">
        <v>280.60000000000002</v>
      </c>
      <c r="AJ337" s="63">
        <v>0</v>
      </c>
      <c r="AK337" s="63">
        <v>0</v>
      </c>
      <c r="AL337" s="63">
        <v>33</v>
      </c>
      <c r="AM337" s="63">
        <v>17319</v>
      </c>
      <c r="AN337" s="63"/>
      <c r="AO337" s="63" t="s">
        <v>4112</v>
      </c>
      <c r="AP337" s="17">
        <f t="shared" si="122"/>
        <v>49.206389999999999</v>
      </c>
      <c r="AQ337" s="17">
        <f t="shared" si="123"/>
        <v>15.552810000000001</v>
      </c>
      <c r="AR337" s="17">
        <f t="shared" si="119"/>
        <v>230.39557499999998</v>
      </c>
      <c r="AS337" s="17">
        <f t="shared" si="117"/>
        <v>3.4277199999999999</v>
      </c>
      <c r="AT337" s="17">
        <f t="shared" si="124"/>
        <v>298.58249499999999</v>
      </c>
      <c r="AU337" s="5">
        <f t="shared" si="125"/>
        <v>293.38400000000001</v>
      </c>
      <c r="AV337" s="5">
        <f t="shared" si="126"/>
        <v>4.5990339999999996</v>
      </c>
      <c r="AW337" s="5">
        <f t="shared" si="138"/>
        <v>0</v>
      </c>
      <c r="AX337" s="5">
        <f t="shared" si="139"/>
        <v>0</v>
      </c>
      <c r="AY337" s="5">
        <f t="shared" si="127"/>
        <v>0.68706</v>
      </c>
      <c r="AZ337" s="5">
        <f t="shared" si="128"/>
        <v>298.67009400000001</v>
      </c>
      <c r="BA337" s="7">
        <f t="shared" si="129"/>
        <v>-1.4666993766687805E-4</v>
      </c>
      <c r="BB337" s="62">
        <f t="shared" si="130"/>
        <v>17319.149999999998</v>
      </c>
      <c r="BC337" s="28">
        <f t="shared" si="131"/>
        <v>4.3304853174265153E-6</v>
      </c>
      <c r="BD337" s="32">
        <f t="shared" si="132"/>
        <v>0.16479998266475734</v>
      </c>
      <c r="BE337" s="32">
        <f t="shared" si="133"/>
        <v>5.2088820545223194E-2</v>
      </c>
      <c r="BF337" s="35">
        <f t="shared" si="134"/>
        <v>0.78311119679001939</v>
      </c>
      <c r="BG337" s="36">
        <f t="shared" si="135"/>
        <v>0.98230122765488537</v>
      </c>
      <c r="BH337" s="33">
        <f t="shared" si="136"/>
        <v>1.539837463606249E-2</v>
      </c>
      <c r="BI337" s="33">
        <f t="shared" si="137"/>
        <v>2.3003977090521825E-3</v>
      </c>
      <c r="BJ337" s="63">
        <v>0</v>
      </c>
      <c r="BK337" s="63">
        <v>0</v>
      </c>
      <c r="BL337" s="63">
        <v>0</v>
      </c>
      <c r="BM337" s="63">
        <v>0</v>
      </c>
      <c r="BN337" s="63">
        <v>0</v>
      </c>
      <c r="BO337" s="63"/>
      <c r="BP337" s="63">
        <v>0</v>
      </c>
      <c r="BQ337" s="63">
        <v>0</v>
      </c>
      <c r="BR337" s="63">
        <v>0</v>
      </c>
      <c r="BS337" s="63">
        <v>0</v>
      </c>
      <c r="BT337" s="63">
        <v>0</v>
      </c>
      <c r="BU337" s="63">
        <v>0</v>
      </c>
      <c r="BV337" s="63">
        <v>0</v>
      </c>
      <c r="BW337" s="63">
        <v>0</v>
      </c>
      <c r="BX337" s="63"/>
      <c r="BY337" s="63"/>
      <c r="BZ337" s="63"/>
      <c r="CA337" s="63"/>
      <c r="CB337" s="63"/>
      <c r="CC337" s="63"/>
      <c r="CD337" s="63"/>
      <c r="CE337" s="63"/>
      <c r="CF337" s="63"/>
      <c r="CG337" s="63"/>
      <c r="CH337" s="63"/>
      <c r="CI337" s="63"/>
      <c r="CJ337" s="63"/>
      <c r="CK337" s="63"/>
      <c r="CL337" s="63"/>
      <c r="CM337" s="63"/>
      <c r="CN337" s="63">
        <v>19810815</v>
      </c>
      <c r="CO337" s="63" t="s">
        <v>573</v>
      </c>
      <c r="CP337" s="66"/>
      <c r="CQ337" s="64">
        <v>29813</v>
      </c>
      <c r="CR337" s="78" t="s">
        <v>2043</v>
      </c>
      <c r="CS337" s="78" t="s">
        <v>6954</v>
      </c>
    </row>
    <row r="338" spans="1:97">
      <c r="A338" s="63" t="s">
        <v>3591</v>
      </c>
      <c r="B338" s="63" t="s">
        <v>7170</v>
      </c>
      <c r="C338" s="63">
        <v>5893</v>
      </c>
      <c r="D338" s="19" t="s">
        <v>3782</v>
      </c>
      <c r="E338" s="63" t="s">
        <v>3783</v>
      </c>
      <c r="F338" s="63" t="s">
        <v>3793</v>
      </c>
      <c r="G338" s="65"/>
      <c r="H338" s="65">
        <v>0</v>
      </c>
      <c r="I338" s="65">
        <v>0</v>
      </c>
      <c r="J338" s="65">
        <v>0</v>
      </c>
      <c r="K338" s="23">
        <v>42.251745</v>
      </c>
      <c r="L338" s="23">
        <v>-110.208448</v>
      </c>
      <c r="M338" s="61" t="s">
        <v>7171</v>
      </c>
      <c r="N338" s="63" t="s">
        <v>7172</v>
      </c>
      <c r="O338" s="63"/>
      <c r="P338" s="63" t="s">
        <v>3841</v>
      </c>
      <c r="Q338" s="63"/>
      <c r="R338" s="63"/>
      <c r="S338" s="55" t="str">
        <f>IF(U338&gt;0,V338-U338,"")</f>
        <v/>
      </c>
      <c r="T338" s="63"/>
      <c r="U338" s="66"/>
      <c r="V338" s="63"/>
      <c r="W338" s="66">
        <v>11544</v>
      </c>
      <c r="X338" s="66">
        <v>11544</v>
      </c>
      <c r="Y338" s="63"/>
      <c r="Z338" s="64"/>
      <c r="AA338" s="63">
        <v>6.36</v>
      </c>
      <c r="AB338" s="63"/>
      <c r="AC338" s="63">
        <v>537</v>
      </c>
      <c r="AD338" s="63">
        <v>17</v>
      </c>
      <c r="AE338" s="63">
        <v>7470</v>
      </c>
      <c r="AF338" s="63">
        <v>0</v>
      </c>
      <c r="AG338" s="63"/>
      <c r="AH338" s="63">
        <v>11860</v>
      </c>
      <c r="AI338" s="63">
        <v>612</v>
      </c>
      <c r="AJ338" s="63">
        <v>0</v>
      </c>
      <c r="AK338" s="63">
        <v>0</v>
      </c>
      <c r="AL338" s="63">
        <v>410</v>
      </c>
      <c r="AM338" s="63">
        <v>20916</v>
      </c>
      <c r="AN338" s="63"/>
      <c r="AO338" s="63" t="s">
        <v>7173</v>
      </c>
      <c r="AP338" s="17">
        <f t="shared" si="122"/>
        <v>26.796299999999999</v>
      </c>
      <c r="AQ338" s="17">
        <f t="shared" si="123"/>
        <v>1.39893</v>
      </c>
      <c r="AR338" s="17">
        <f t="shared" si="119"/>
        <v>324.94499999999999</v>
      </c>
      <c r="AS338" s="17">
        <f t="shared" si="117"/>
        <v>0</v>
      </c>
      <c r="AT338" s="17">
        <f t="shared" si="124"/>
        <v>353.14022999999997</v>
      </c>
      <c r="AU338" s="5">
        <f t="shared" si="125"/>
        <v>334.57060000000001</v>
      </c>
      <c r="AV338" s="5">
        <f t="shared" si="126"/>
        <v>10.030679999999998</v>
      </c>
      <c r="AW338" s="5">
        <f t="shared" si="138"/>
        <v>0</v>
      </c>
      <c r="AX338" s="5">
        <f t="shared" si="139"/>
        <v>0</v>
      </c>
      <c r="AY338" s="5">
        <f t="shared" si="127"/>
        <v>8.5362000000000009</v>
      </c>
      <c r="AZ338" s="5">
        <f t="shared" si="128"/>
        <v>353.13748000000004</v>
      </c>
      <c r="BA338" s="7">
        <f t="shared" si="129"/>
        <v>3.8936525406344352E-6</v>
      </c>
      <c r="BB338" s="62">
        <f t="shared" si="130"/>
        <v>20906</v>
      </c>
      <c r="BC338" s="28">
        <f t="shared" si="131"/>
        <v>-2.3910860312754053E-4</v>
      </c>
      <c r="BD338" s="32">
        <f t="shared" si="132"/>
        <v>7.5880054787300782E-2</v>
      </c>
      <c r="BE338" s="32">
        <f t="shared" si="133"/>
        <v>3.9614008293532574E-3</v>
      </c>
      <c r="BF338" s="35">
        <f t="shared" si="134"/>
        <v>0.92015854438334599</v>
      </c>
      <c r="BG338" s="36">
        <f t="shared" si="135"/>
        <v>0.94742308293076105</v>
      </c>
      <c r="BH338" s="33">
        <f t="shared" si="136"/>
        <v>2.8404461627805685E-2</v>
      </c>
      <c r="BI338" s="33">
        <f t="shared" si="137"/>
        <v>2.4172455441433177E-2</v>
      </c>
      <c r="BJ338" s="63">
        <v>0</v>
      </c>
      <c r="BK338" s="63">
        <v>10</v>
      </c>
      <c r="BL338" s="63">
        <v>0</v>
      </c>
      <c r="BM338" s="63">
        <v>0</v>
      </c>
      <c r="BN338" s="63">
        <v>0</v>
      </c>
      <c r="BO338" s="63">
        <v>0</v>
      </c>
      <c r="BP338" s="63">
        <v>0</v>
      </c>
      <c r="BQ338" s="63">
        <v>0</v>
      </c>
      <c r="BR338" s="63">
        <v>0</v>
      </c>
      <c r="BS338" s="63">
        <v>0</v>
      </c>
      <c r="BT338" s="63">
        <v>0</v>
      </c>
      <c r="BU338" s="63">
        <v>0</v>
      </c>
      <c r="BV338" s="63">
        <v>0</v>
      </c>
      <c r="BW338" s="63">
        <v>0</v>
      </c>
      <c r="BX338" s="63"/>
      <c r="BY338" s="63"/>
      <c r="BZ338" s="63"/>
      <c r="CA338" s="63"/>
      <c r="CB338" s="63"/>
      <c r="CC338" s="63"/>
      <c r="CD338" s="63"/>
      <c r="CE338" s="63"/>
      <c r="CF338" s="63"/>
      <c r="CG338" s="63"/>
      <c r="CH338" s="63"/>
      <c r="CI338" s="63"/>
      <c r="CJ338" s="63"/>
      <c r="CK338" s="63"/>
      <c r="CL338" s="63"/>
      <c r="CM338" s="63"/>
      <c r="CN338" s="63"/>
      <c r="CO338" s="63" t="s">
        <v>7174</v>
      </c>
      <c r="CP338" s="66"/>
      <c r="CQ338" s="64">
        <v>39442</v>
      </c>
      <c r="CR338" s="78" t="s">
        <v>2038</v>
      </c>
      <c r="CS338" s="78" t="s">
        <v>2038</v>
      </c>
    </row>
    <row r="339" spans="1:97">
      <c r="A339" s="20" t="s">
        <v>3591</v>
      </c>
      <c r="B339" s="16" t="s">
        <v>379</v>
      </c>
      <c r="F339" s="4" t="s">
        <v>2495</v>
      </c>
      <c r="G339" s="47" t="s">
        <v>3593</v>
      </c>
      <c r="H339" s="47">
        <v>5</v>
      </c>
      <c r="I339" s="47">
        <v>18</v>
      </c>
      <c r="J339" s="47">
        <v>111</v>
      </c>
      <c r="K339" s="23">
        <v>41.56682</v>
      </c>
      <c r="L339" s="23">
        <v>-109.97539</v>
      </c>
      <c r="M339" s="61" t="s">
        <v>2535</v>
      </c>
      <c r="N339" s="19" t="s">
        <v>5403</v>
      </c>
      <c r="P339" s="19" t="s">
        <v>3841</v>
      </c>
      <c r="V339" s="4"/>
      <c r="W339" s="46">
        <v>12918</v>
      </c>
      <c r="X339" s="46">
        <v>12824</v>
      </c>
      <c r="Z339" s="48">
        <v>34411</v>
      </c>
      <c r="AA339" s="19">
        <v>6.85</v>
      </c>
      <c r="AB339" s="19" t="s">
        <v>3789</v>
      </c>
      <c r="AC339" s="19">
        <v>167</v>
      </c>
      <c r="AD339" s="19">
        <v>14</v>
      </c>
      <c r="AE339" s="19">
        <v>4838</v>
      </c>
      <c r="AF339" s="19">
        <v>11</v>
      </c>
      <c r="AH339" s="19">
        <v>7405</v>
      </c>
      <c r="AI339" s="19">
        <v>702</v>
      </c>
      <c r="AJ339" s="19">
        <v>0</v>
      </c>
      <c r="AK339" s="6">
        <v>0</v>
      </c>
      <c r="AL339" s="19">
        <v>0</v>
      </c>
      <c r="AM339" s="19">
        <v>13137</v>
      </c>
      <c r="AN339" s="53"/>
      <c r="AO339" s="63" t="s">
        <v>736</v>
      </c>
      <c r="AP339" s="17">
        <f t="shared" si="122"/>
        <v>8.3332999999999995</v>
      </c>
      <c r="AQ339" s="17">
        <f t="shared" si="123"/>
        <v>1.1520600000000001</v>
      </c>
      <c r="AR339" s="17">
        <f t="shared" si="119"/>
        <v>210.45299999999997</v>
      </c>
      <c r="AS339" s="17">
        <f t="shared" si="117"/>
        <v>0.28137999999999996</v>
      </c>
      <c r="AT339" s="17">
        <f t="shared" si="124"/>
        <v>220.21974</v>
      </c>
      <c r="AU339" s="5">
        <f t="shared" si="125"/>
        <v>208.89505</v>
      </c>
      <c r="AV339" s="5">
        <f t="shared" si="126"/>
        <v>11.50578</v>
      </c>
      <c r="AW339" s="5">
        <f t="shared" si="138"/>
        <v>0</v>
      </c>
      <c r="AX339" s="5">
        <f t="shared" si="139"/>
        <v>0</v>
      </c>
      <c r="AY339" s="5">
        <f t="shared" si="127"/>
        <v>0</v>
      </c>
      <c r="AZ339" s="5">
        <f t="shared" si="128"/>
        <v>220.40082999999998</v>
      </c>
      <c r="BA339" s="7">
        <f t="shared" si="129"/>
        <v>-4.1098852920094792E-4</v>
      </c>
      <c r="BB339" s="62">
        <f t="shared" si="130"/>
        <v>13137</v>
      </c>
      <c r="BC339" s="6">
        <f t="shared" si="131"/>
        <v>0</v>
      </c>
      <c r="BD339" s="32">
        <f t="shared" si="132"/>
        <v>3.7840840244384992E-2</v>
      </c>
      <c r="BE339" s="32">
        <f t="shared" si="133"/>
        <v>5.2314111350780816E-3</v>
      </c>
      <c r="BF339" s="35">
        <f t="shared" si="134"/>
        <v>0.95692774862053687</v>
      </c>
      <c r="BG339" s="36">
        <f t="shared" si="135"/>
        <v>0.94779611310901146</v>
      </c>
      <c r="BH339" s="33">
        <f t="shared" si="136"/>
        <v>5.2203886890988573E-2</v>
      </c>
      <c r="BI339" s="33">
        <f t="shared" si="137"/>
        <v>0</v>
      </c>
      <c r="BJ339" s="6">
        <v>0</v>
      </c>
      <c r="BK339" s="19">
        <v>0</v>
      </c>
      <c r="BL339" s="19">
        <v>0</v>
      </c>
      <c r="BM339" s="19">
        <v>0</v>
      </c>
      <c r="BN339" s="19">
        <v>0</v>
      </c>
      <c r="BO339" s="31"/>
      <c r="BP339" s="19">
        <v>0</v>
      </c>
      <c r="BQ339" s="19">
        <v>0</v>
      </c>
      <c r="BR339" s="19">
        <v>0</v>
      </c>
      <c r="BS339" s="19">
        <v>0</v>
      </c>
      <c r="BT339" s="19">
        <v>0</v>
      </c>
      <c r="BU339" s="19">
        <v>0</v>
      </c>
      <c r="BV339" s="19">
        <v>0</v>
      </c>
      <c r="BW339" s="19">
        <v>0</v>
      </c>
      <c r="BX339" s="19"/>
      <c r="BY339" s="19"/>
      <c r="BZ339" s="19"/>
      <c r="CA339" s="19"/>
      <c r="CB339" s="19"/>
      <c r="CC339" s="19"/>
      <c r="CD339" s="19"/>
      <c r="CE339" s="19"/>
      <c r="CF339" s="19"/>
      <c r="CG339" s="19"/>
      <c r="CH339" s="19"/>
      <c r="CI339" s="19"/>
      <c r="CJ339" s="19"/>
      <c r="CK339" s="19"/>
      <c r="CL339" s="19"/>
      <c r="CM339" s="39"/>
      <c r="CN339" s="63">
        <v>19940318</v>
      </c>
      <c r="CO339" s="63" t="s">
        <v>738</v>
      </c>
      <c r="CP339" s="66"/>
      <c r="CQ339" s="64">
        <v>34421</v>
      </c>
      <c r="CR339" s="78" t="s">
        <v>2038</v>
      </c>
      <c r="CS339" s="78" t="s">
        <v>2038</v>
      </c>
    </row>
    <row r="340" spans="1:97">
      <c r="A340" s="20" t="s">
        <v>3591</v>
      </c>
      <c r="B340" s="16" t="s">
        <v>397</v>
      </c>
      <c r="F340" s="4" t="s">
        <v>2495</v>
      </c>
      <c r="G340" s="47" t="s">
        <v>272</v>
      </c>
      <c r="H340" s="47">
        <v>6</v>
      </c>
      <c r="I340" s="47">
        <v>18</v>
      </c>
      <c r="J340" s="47">
        <v>111</v>
      </c>
      <c r="K340" s="23">
        <v>41.565809999999999</v>
      </c>
      <c r="L340" s="23">
        <v>-109.98566</v>
      </c>
      <c r="M340" s="61" t="s">
        <v>562</v>
      </c>
      <c r="N340" s="19" t="s">
        <v>4435</v>
      </c>
      <c r="P340" s="19" t="s">
        <v>3841</v>
      </c>
      <c r="W340" s="46">
        <v>12850</v>
      </c>
      <c r="X340" s="46">
        <v>12690</v>
      </c>
      <c r="Z340" s="48">
        <v>33210</v>
      </c>
      <c r="AA340" s="19">
        <v>7.18</v>
      </c>
      <c r="AB340" s="19" t="s">
        <v>3789</v>
      </c>
      <c r="AC340" s="19">
        <v>160</v>
      </c>
      <c r="AD340" s="19">
        <v>17</v>
      </c>
      <c r="AE340" s="19">
        <v>5100</v>
      </c>
      <c r="AF340" s="19">
        <v>130</v>
      </c>
      <c r="AH340" s="19">
        <v>8200</v>
      </c>
      <c r="AI340" s="19">
        <v>950</v>
      </c>
      <c r="AJ340" s="19">
        <v>0</v>
      </c>
      <c r="AK340" s="6">
        <v>0</v>
      </c>
      <c r="AL340" s="19">
        <v>19.8</v>
      </c>
      <c r="AM340" s="19">
        <v>14800</v>
      </c>
      <c r="AN340" s="53"/>
      <c r="AO340" s="63" t="s">
        <v>3577</v>
      </c>
      <c r="AP340" s="17">
        <f t="shared" si="122"/>
        <v>7.984</v>
      </c>
      <c r="AQ340" s="17">
        <f t="shared" si="123"/>
        <v>1.39893</v>
      </c>
      <c r="AR340" s="17">
        <f t="shared" si="119"/>
        <v>221.85</v>
      </c>
      <c r="AS340" s="17">
        <f t="shared" si="117"/>
        <v>3.3253999999999997</v>
      </c>
      <c r="AT340" s="17">
        <f t="shared" si="124"/>
        <v>234.55832999999998</v>
      </c>
      <c r="AU340" s="5">
        <f t="shared" si="125"/>
        <v>231.322</v>
      </c>
      <c r="AV340" s="5">
        <f t="shared" si="126"/>
        <v>15.570499999999999</v>
      </c>
      <c r="AW340" s="5">
        <f t="shared" si="138"/>
        <v>0</v>
      </c>
      <c r="AX340" s="5">
        <f t="shared" si="139"/>
        <v>0</v>
      </c>
      <c r="AY340" s="5">
        <f t="shared" si="127"/>
        <v>0.41223600000000005</v>
      </c>
      <c r="AZ340" s="5">
        <f t="shared" si="128"/>
        <v>247.30473600000002</v>
      </c>
      <c r="BA340" s="7">
        <f t="shared" si="129"/>
        <v>-2.6452340715401573E-2</v>
      </c>
      <c r="BB340" s="62">
        <f t="shared" si="130"/>
        <v>14576.8</v>
      </c>
      <c r="BC340" s="6">
        <f t="shared" si="131"/>
        <v>-7.5978323030418812E-3</v>
      </c>
      <c r="BD340" s="32">
        <f t="shared" si="132"/>
        <v>3.4038441525397971E-2</v>
      </c>
      <c r="BE340" s="32">
        <f t="shared" si="133"/>
        <v>5.9641028310527281E-3</v>
      </c>
      <c r="BF340" s="35">
        <f t="shared" si="134"/>
        <v>0.95999745564354932</v>
      </c>
      <c r="BG340" s="36">
        <f t="shared" si="135"/>
        <v>0.93537230115965098</v>
      </c>
      <c r="BH340" s="33">
        <f t="shared" si="136"/>
        <v>6.2960783735253656E-2</v>
      </c>
      <c r="BI340" s="33">
        <f t="shared" si="137"/>
        <v>1.6669151050952781E-3</v>
      </c>
      <c r="BJ340" s="6">
        <v>0</v>
      </c>
      <c r="BK340" s="19">
        <v>0.6</v>
      </c>
      <c r="BL340" s="19">
        <v>0</v>
      </c>
      <c r="BM340" s="19">
        <v>0</v>
      </c>
      <c r="BN340" s="19">
        <v>0</v>
      </c>
      <c r="BO340" s="31"/>
      <c r="BP340" s="19">
        <v>0</v>
      </c>
      <c r="BQ340" s="19">
        <v>0</v>
      </c>
      <c r="BR340" s="19">
        <v>0</v>
      </c>
      <c r="BS340" s="19">
        <v>0</v>
      </c>
      <c r="BT340" s="19">
        <v>0</v>
      </c>
      <c r="BU340" s="19">
        <v>0</v>
      </c>
      <c r="BV340" s="19">
        <v>0</v>
      </c>
      <c r="BW340" s="19">
        <v>0</v>
      </c>
      <c r="BX340" s="19"/>
      <c r="BY340" s="19"/>
      <c r="BZ340" s="19"/>
      <c r="CA340" s="19"/>
      <c r="CB340" s="19"/>
      <c r="CC340" s="19"/>
      <c r="CD340" s="19"/>
      <c r="CE340" s="19"/>
      <c r="CF340" s="19"/>
      <c r="CG340" s="19"/>
      <c r="CH340" s="19"/>
      <c r="CI340" s="19"/>
      <c r="CJ340" s="19"/>
      <c r="CK340" s="19"/>
      <c r="CL340" s="19"/>
      <c r="CM340" s="39"/>
      <c r="CN340" s="63">
        <v>19901203</v>
      </c>
      <c r="CO340" s="63" t="s">
        <v>735</v>
      </c>
      <c r="CP340" s="66"/>
      <c r="CQ340" s="64">
        <v>33224</v>
      </c>
      <c r="CR340" s="78" t="s">
        <v>2038</v>
      </c>
      <c r="CS340" s="78" t="s">
        <v>2038</v>
      </c>
    </row>
    <row r="341" spans="1:97">
      <c r="A341" s="20" t="s">
        <v>3591</v>
      </c>
      <c r="B341" s="16" t="s">
        <v>422</v>
      </c>
      <c r="F341" s="4" t="s">
        <v>2495</v>
      </c>
      <c r="G341" s="47" t="s">
        <v>3593</v>
      </c>
      <c r="H341" s="47">
        <v>7</v>
      </c>
      <c r="I341" s="47">
        <v>18</v>
      </c>
      <c r="J341" s="47">
        <v>111</v>
      </c>
      <c r="K341" s="23">
        <v>41.551955999999997</v>
      </c>
      <c r="L341" s="23">
        <v>-109.994809</v>
      </c>
      <c r="M341" s="61" t="s">
        <v>566</v>
      </c>
      <c r="N341" s="19" t="s">
        <v>5401</v>
      </c>
      <c r="P341" s="19" t="s">
        <v>3841</v>
      </c>
      <c r="U341" s="46">
        <v>11804</v>
      </c>
      <c r="V341" s="4"/>
      <c r="W341" s="46">
        <v>12593</v>
      </c>
      <c r="X341" s="46">
        <v>12542</v>
      </c>
      <c r="Z341" s="48">
        <v>34289</v>
      </c>
      <c r="AA341" s="19">
        <v>6.3</v>
      </c>
      <c r="AB341" s="19" t="s">
        <v>3789</v>
      </c>
      <c r="AC341" s="19">
        <v>4298</v>
      </c>
      <c r="AD341" s="19">
        <v>110</v>
      </c>
      <c r="AE341" s="19">
        <v>4736</v>
      </c>
      <c r="AF341" s="19">
        <v>210</v>
      </c>
      <c r="AH341" s="19">
        <v>15834</v>
      </c>
      <c r="AI341" s="19">
        <v>496</v>
      </c>
      <c r="AJ341" s="19">
        <v>0</v>
      </c>
      <c r="AK341" s="6">
        <v>0</v>
      </c>
      <c r="AL341" s="19">
        <v>0</v>
      </c>
      <c r="AM341" s="19">
        <v>26050</v>
      </c>
      <c r="AN341" s="53"/>
      <c r="AO341" s="63" t="s">
        <v>736</v>
      </c>
      <c r="AP341" s="17">
        <f t="shared" si="122"/>
        <v>214.47020000000001</v>
      </c>
      <c r="AQ341" s="17">
        <f t="shared" si="123"/>
        <v>9.0518999999999998</v>
      </c>
      <c r="AR341" s="17">
        <f t="shared" si="119"/>
        <v>206.01599999999999</v>
      </c>
      <c r="AS341" s="17">
        <f t="shared" si="117"/>
        <v>5.3717999999999995</v>
      </c>
      <c r="AT341" s="17">
        <f t="shared" si="124"/>
        <v>434.90989999999999</v>
      </c>
      <c r="AU341" s="5">
        <f t="shared" si="125"/>
        <v>446.67714000000001</v>
      </c>
      <c r="AV341" s="5">
        <f t="shared" si="126"/>
        <v>8.1294399999999989</v>
      </c>
      <c r="AW341" s="5">
        <f t="shared" si="138"/>
        <v>0</v>
      </c>
      <c r="AX341" s="5">
        <f t="shared" si="139"/>
        <v>0</v>
      </c>
      <c r="AY341" s="5">
        <f t="shared" si="127"/>
        <v>0</v>
      </c>
      <c r="AZ341" s="5">
        <f t="shared" si="128"/>
        <v>454.80658</v>
      </c>
      <c r="BA341" s="7">
        <f t="shared" si="129"/>
        <v>-2.2362944204427911E-2</v>
      </c>
      <c r="BB341" s="62">
        <f t="shared" si="130"/>
        <v>25684</v>
      </c>
      <c r="BC341" s="6">
        <f t="shared" si="131"/>
        <v>-7.0746510998569608E-3</v>
      </c>
      <c r="BD341" s="45">
        <f t="shared" si="132"/>
        <v>0.49313708425584246</v>
      </c>
      <c r="BE341" s="32">
        <f t="shared" si="133"/>
        <v>2.081327649703996E-2</v>
      </c>
      <c r="BF341" s="45">
        <f t="shared" si="134"/>
        <v>0.48604963924711764</v>
      </c>
      <c r="BG341" s="36">
        <f t="shared" si="135"/>
        <v>0.98212550047099145</v>
      </c>
      <c r="BH341" s="33">
        <f t="shared" si="136"/>
        <v>1.7874499529008572E-2</v>
      </c>
      <c r="BI341" s="33">
        <f t="shared" si="137"/>
        <v>0</v>
      </c>
      <c r="BJ341" s="6">
        <v>0</v>
      </c>
      <c r="BK341" s="19">
        <v>366</v>
      </c>
      <c r="BL341" s="19">
        <v>0</v>
      </c>
      <c r="BM341" s="19">
        <v>0</v>
      </c>
      <c r="BN341" s="19">
        <v>0</v>
      </c>
      <c r="BO341" s="31"/>
      <c r="BP341" s="19">
        <v>0</v>
      </c>
      <c r="BQ341" s="19">
        <v>0</v>
      </c>
      <c r="BR341" s="19">
        <v>0</v>
      </c>
      <c r="BS341" s="19">
        <v>0</v>
      </c>
      <c r="BT341" s="19">
        <v>0</v>
      </c>
      <c r="BU341" s="19">
        <v>0</v>
      </c>
      <c r="BV341" s="19">
        <v>0</v>
      </c>
      <c r="BW341" s="19">
        <v>0</v>
      </c>
      <c r="BX341" s="19"/>
      <c r="BY341" s="19"/>
      <c r="BZ341" s="19"/>
      <c r="CA341" s="19"/>
      <c r="CB341" s="19"/>
      <c r="CC341" s="19"/>
      <c r="CD341" s="19"/>
      <c r="CE341" s="19"/>
      <c r="CF341" s="19"/>
      <c r="CG341" s="19"/>
      <c r="CH341" s="19"/>
      <c r="CI341" s="19"/>
      <c r="CJ341" s="19"/>
      <c r="CK341" s="19"/>
      <c r="CL341" s="19"/>
      <c r="CM341" s="39"/>
      <c r="CN341" s="63">
        <v>19931116</v>
      </c>
      <c r="CO341" s="63" t="s">
        <v>737</v>
      </c>
      <c r="CP341" s="66"/>
      <c r="CQ341" s="64">
        <v>34296</v>
      </c>
      <c r="CR341" s="78" t="s">
        <v>2038</v>
      </c>
      <c r="CS341" s="78" t="s">
        <v>2038</v>
      </c>
    </row>
    <row r="342" spans="1:97">
      <c r="A342" s="63" t="s">
        <v>3591</v>
      </c>
      <c r="B342" s="63" t="s">
        <v>764</v>
      </c>
      <c r="C342" s="63">
        <v>5137</v>
      </c>
      <c r="D342" s="19" t="s">
        <v>3782</v>
      </c>
      <c r="E342" s="63" t="s">
        <v>1707</v>
      </c>
      <c r="F342" s="63" t="s">
        <v>2495</v>
      </c>
      <c r="G342" s="65" t="s">
        <v>274</v>
      </c>
      <c r="H342" s="65">
        <v>2</v>
      </c>
      <c r="I342" s="65">
        <v>18</v>
      </c>
      <c r="J342" s="65">
        <v>112</v>
      </c>
      <c r="K342" s="23">
        <v>41.566994999999999</v>
      </c>
      <c r="L342" s="23">
        <v>-110.032417</v>
      </c>
      <c r="M342" s="61" t="s">
        <v>765</v>
      </c>
      <c r="N342" s="63" t="s">
        <v>766</v>
      </c>
      <c r="O342" s="63"/>
      <c r="P342" s="63" t="s">
        <v>3841</v>
      </c>
      <c r="Q342" s="63"/>
      <c r="R342" s="63"/>
      <c r="S342" s="55">
        <f>IF(U342&gt;0,V342-U342,"")</f>
        <v>104</v>
      </c>
      <c r="T342" s="63"/>
      <c r="U342" s="66">
        <v>11462</v>
      </c>
      <c r="V342" s="63">
        <v>11566</v>
      </c>
      <c r="W342" s="66">
        <v>6309</v>
      </c>
      <c r="X342" s="66"/>
      <c r="Y342" s="63"/>
      <c r="Z342" s="64">
        <v>38796</v>
      </c>
      <c r="AA342" s="63">
        <v>6.1</v>
      </c>
      <c r="AB342" s="63"/>
      <c r="AC342" s="63">
        <v>55</v>
      </c>
      <c r="AD342" s="63">
        <v>19</v>
      </c>
      <c r="AE342" s="63">
        <v>3153</v>
      </c>
      <c r="AF342" s="63">
        <v>0</v>
      </c>
      <c r="AG342" s="63"/>
      <c r="AH342" s="63">
        <v>4880</v>
      </c>
      <c r="AI342" s="63">
        <v>171</v>
      </c>
      <c r="AJ342" s="63">
        <v>0</v>
      </c>
      <c r="AK342" s="63">
        <v>0</v>
      </c>
      <c r="AL342" s="63">
        <v>108</v>
      </c>
      <c r="AM342" s="63">
        <v>8524</v>
      </c>
      <c r="AN342" s="63"/>
      <c r="AO342" s="63" t="s">
        <v>767</v>
      </c>
      <c r="AP342" s="17">
        <f t="shared" si="122"/>
        <v>2.7444999999999999</v>
      </c>
      <c r="AQ342" s="17">
        <f t="shared" si="123"/>
        <v>1.56351</v>
      </c>
      <c r="AR342" s="17">
        <f t="shared" si="119"/>
        <v>137.15549999999999</v>
      </c>
      <c r="AS342" s="17">
        <f t="shared" si="117"/>
        <v>0</v>
      </c>
      <c r="AT342" s="17">
        <f t="shared" si="124"/>
        <v>141.46350999999999</v>
      </c>
      <c r="AU342" s="5">
        <f t="shared" si="125"/>
        <v>137.66479999999999</v>
      </c>
      <c r="AV342" s="5">
        <f t="shared" si="126"/>
        <v>2.8026899999999997</v>
      </c>
      <c r="AW342" s="5">
        <f t="shared" si="138"/>
        <v>0</v>
      </c>
      <c r="AX342" s="5">
        <f t="shared" si="139"/>
        <v>0</v>
      </c>
      <c r="AY342" s="5">
        <f t="shared" si="127"/>
        <v>2.2485600000000003</v>
      </c>
      <c r="AZ342" s="5">
        <f t="shared" si="128"/>
        <v>142.71605</v>
      </c>
      <c r="BA342" s="7">
        <f t="shared" si="129"/>
        <v>-4.4075654139235435E-3</v>
      </c>
      <c r="BB342" s="62">
        <f t="shared" si="130"/>
        <v>8386</v>
      </c>
      <c r="BC342" s="28">
        <f t="shared" si="131"/>
        <v>-8.1608515671200473E-3</v>
      </c>
      <c r="BD342" s="32">
        <f t="shared" si="132"/>
        <v>1.9400762783278885E-2</v>
      </c>
      <c r="BE342" s="32">
        <f t="shared" si="133"/>
        <v>1.1052390825026187E-2</v>
      </c>
      <c r="BF342" s="35">
        <f t="shared" si="134"/>
        <v>0.96954684639169497</v>
      </c>
      <c r="BG342" s="36">
        <f t="shared" si="135"/>
        <v>0.96460629340568205</v>
      </c>
      <c r="BH342" s="33">
        <f t="shared" si="136"/>
        <v>1.9638225693606289E-2</v>
      </c>
      <c r="BI342" s="33">
        <f t="shared" si="137"/>
        <v>1.5755480900711591E-2</v>
      </c>
      <c r="BJ342" s="63">
        <v>0</v>
      </c>
      <c r="BK342" s="63">
        <v>83</v>
      </c>
      <c r="BL342" s="63">
        <v>0</v>
      </c>
      <c r="BM342" s="63">
        <v>0</v>
      </c>
      <c r="BN342" s="63">
        <v>0</v>
      </c>
      <c r="BO342" s="63">
        <v>0</v>
      </c>
      <c r="BP342" s="63">
        <v>0</v>
      </c>
      <c r="BQ342" s="63">
        <v>0</v>
      </c>
      <c r="BR342" s="63">
        <v>0</v>
      </c>
      <c r="BS342" s="63">
        <v>0</v>
      </c>
      <c r="BT342" s="63">
        <v>0</v>
      </c>
      <c r="BU342" s="63">
        <v>0</v>
      </c>
      <c r="BV342" s="63">
        <v>0</v>
      </c>
      <c r="BW342" s="63">
        <v>0</v>
      </c>
      <c r="BX342" s="63"/>
      <c r="BY342" s="63"/>
      <c r="BZ342" s="63"/>
      <c r="CA342" s="63"/>
      <c r="CB342" s="63"/>
      <c r="CC342" s="63"/>
      <c r="CD342" s="63"/>
      <c r="CE342" s="63"/>
      <c r="CF342" s="63"/>
      <c r="CG342" s="63"/>
      <c r="CH342" s="63"/>
      <c r="CI342" s="63"/>
      <c r="CJ342" s="63"/>
      <c r="CK342" s="63">
        <v>55</v>
      </c>
      <c r="CL342" s="63"/>
      <c r="CM342" s="63"/>
      <c r="CN342" s="63">
        <v>20060320</v>
      </c>
      <c r="CO342" s="63" t="s">
        <v>7210</v>
      </c>
      <c r="CP342" s="66"/>
      <c r="CQ342" s="64">
        <v>38826</v>
      </c>
      <c r="CR342" s="78" t="s">
        <v>2038</v>
      </c>
      <c r="CS342" s="78" t="s">
        <v>2038</v>
      </c>
    </row>
    <row r="343" spans="1:97">
      <c r="A343" s="63" t="s">
        <v>3591</v>
      </c>
      <c r="B343" s="63" t="s">
        <v>759</v>
      </c>
      <c r="C343" s="63">
        <v>1750</v>
      </c>
      <c r="D343" s="19" t="s">
        <v>3782</v>
      </c>
      <c r="E343" s="63" t="s">
        <v>1831</v>
      </c>
      <c r="F343" s="63"/>
      <c r="G343" s="65" t="s">
        <v>3593</v>
      </c>
      <c r="H343" s="65">
        <v>7</v>
      </c>
      <c r="I343" s="65">
        <v>18</v>
      </c>
      <c r="J343" s="65">
        <v>112</v>
      </c>
      <c r="K343" s="23">
        <v>41.552469000000002</v>
      </c>
      <c r="L343" s="23">
        <v>-110.110164</v>
      </c>
      <c r="M343" s="61" t="s">
        <v>760</v>
      </c>
      <c r="N343" s="63" t="s">
        <v>761</v>
      </c>
      <c r="O343" s="63"/>
      <c r="P343" s="63" t="s">
        <v>3841</v>
      </c>
      <c r="Q343" s="63"/>
      <c r="R343" s="63"/>
      <c r="S343" s="55"/>
      <c r="T343" s="63"/>
      <c r="U343" s="66" t="s">
        <v>762</v>
      </c>
      <c r="V343" s="63"/>
      <c r="W343" s="66">
        <v>12375</v>
      </c>
      <c r="X343" s="66">
        <v>11750</v>
      </c>
      <c r="Y343" s="63"/>
      <c r="Z343" s="64">
        <v>34207</v>
      </c>
      <c r="AA343" s="63">
        <v>8.16</v>
      </c>
      <c r="AB343" s="63"/>
      <c r="AC343" s="63">
        <v>95</v>
      </c>
      <c r="AD343" s="63">
        <v>33</v>
      </c>
      <c r="AE343" s="63">
        <v>2095</v>
      </c>
      <c r="AF343" s="63">
        <v>100</v>
      </c>
      <c r="AG343" s="63"/>
      <c r="AH343" s="63">
        <v>2883</v>
      </c>
      <c r="AI343" s="63">
        <v>1266</v>
      </c>
      <c r="AJ343" s="63">
        <v>30</v>
      </c>
      <c r="AK343" s="63">
        <v>0</v>
      </c>
      <c r="AL343" s="63">
        <v>0</v>
      </c>
      <c r="AM343" s="63">
        <v>6541</v>
      </c>
      <c r="AN343" s="63"/>
      <c r="AO343" s="63" t="s">
        <v>736</v>
      </c>
      <c r="AP343" s="17">
        <f t="shared" si="122"/>
        <v>4.7404999999999999</v>
      </c>
      <c r="AQ343" s="17">
        <f t="shared" si="123"/>
        <v>2.71557</v>
      </c>
      <c r="AR343" s="17">
        <f t="shared" si="119"/>
        <v>91.132499999999993</v>
      </c>
      <c r="AS343" s="17">
        <f t="shared" si="117"/>
        <v>2.5579999999999998</v>
      </c>
      <c r="AT343" s="17">
        <f t="shared" si="124"/>
        <v>101.14657</v>
      </c>
      <c r="AU343" s="5">
        <f t="shared" si="125"/>
        <v>81.329430000000002</v>
      </c>
      <c r="AV343" s="5">
        <f t="shared" si="126"/>
        <v>20.749739999999999</v>
      </c>
      <c r="AW343" s="5">
        <f t="shared" si="138"/>
        <v>0.99990000000000001</v>
      </c>
      <c r="AX343" s="5">
        <f t="shared" si="139"/>
        <v>0</v>
      </c>
      <c r="AY343" s="5">
        <f t="shared" si="127"/>
        <v>0</v>
      </c>
      <c r="AZ343" s="5">
        <f t="shared" si="128"/>
        <v>103.07907</v>
      </c>
      <c r="BA343" s="7">
        <f t="shared" si="129"/>
        <v>-9.4625728679317862E-3</v>
      </c>
      <c r="BB343" s="62">
        <f t="shared" si="130"/>
        <v>6502</v>
      </c>
      <c r="BC343" s="28">
        <f t="shared" si="131"/>
        <v>-2.9901096373533696E-3</v>
      </c>
      <c r="BD343" s="32">
        <f t="shared" si="132"/>
        <v>4.6867629816809406E-2</v>
      </c>
      <c r="BE343" s="32">
        <f t="shared" si="133"/>
        <v>2.6847870372668101E-2</v>
      </c>
      <c r="BF343" s="35">
        <f t="shared" si="134"/>
        <v>0.92628449981052241</v>
      </c>
      <c r="BG343" s="36">
        <f t="shared" si="135"/>
        <v>0.78900042462548414</v>
      </c>
      <c r="BH343" s="33">
        <f t="shared" si="136"/>
        <v>0.20129925502820309</v>
      </c>
      <c r="BI343" s="33">
        <f t="shared" si="137"/>
        <v>0</v>
      </c>
      <c r="BJ343" s="63">
        <v>0</v>
      </c>
      <c r="BK343" s="63">
        <v>15</v>
      </c>
      <c r="BL343" s="63">
        <v>0</v>
      </c>
      <c r="BM343" s="63">
        <v>0</v>
      </c>
      <c r="BN343" s="63">
        <v>0</v>
      </c>
      <c r="BO343" s="63"/>
      <c r="BP343" s="63">
        <v>0</v>
      </c>
      <c r="BQ343" s="63">
        <v>0</v>
      </c>
      <c r="BR343" s="63">
        <v>0</v>
      </c>
      <c r="BS343" s="63">
        <v>0</v>
      </c>
      <c r="BT343" s="63">
        <v>0</v>
      </c>
      <c r="BU343" s="63">
        <v>0</v>
      </c>
      <c r="BV343" s="63">
        <v>0</v>
      </c>
      <c r="BW343" s="63">
        <v>0</v>
      </c>
      <c r="BX343" s="63"/>
      <c r="BY343" s="63"/>
      <c r="BZ343" s="63"/>
      <c r="CA343" s="63"/>
      <c r="CB343" s="63"/>
      <c r="CC343" s="63"/>
      <c r="CD343" s="63"/>
      <c r="CE343" s="63"/>
      <c r="CF343" s="63"/>
      <c r="CG343" s="63"/>
      <c r="CH343" s="63"/>
      <c r="CI343" s="63"/>
      <c r="CJ343" s="63"/>
      <c r="CK343" s="63"/>
      <c r="CL343" s="63"/>
      <c r="CM343" s="63"/>
      <c r="CN343" s="63">
        <v>19930826</v>
      </c>
      <c r="CO343" s="63" t="s">
        <v>763</v>
      </c>
      <c r="CP343" s="66"/>
      <c r="CQ343" s="64">
        <v>34211</v>
      </c>
      <c r="CR343" s="78" t="s">
        <v>2038</v>
      </c>
      <c r="CS343" s="78" t="s">
        <v>2038</v>
      </c>
    </row>
    <row r="344" spans="1:97">
      <c r="A344" s="63" t="s">
        <v>3591</v>
      </c>
      <c r="B344" s="63" t="s">
        <v>748</v>
      </c>
      <c r="C344" s="63">
        <v>1661</v>
      </c>
      <c r="D344" s="19" t="s">
        <v>3782</v>
      </c>
      <c r="E344" s="63" t="s">
        <v>1707</v>
      </c>
      <c r="F344" s="63"/>
      <c r="G344" s="65" t="s">
        <v>3597</v>
      </c>
      <c r="H344" s="65">
        <v>23</v>
      </c>
      <c r="I344" s="65">
        <v>18</v>
      </c>
      <c r="J344" s="65">
        <v>112</v>
      </c>
      <c r="K344" s="23">
        <v>41.527841000000002</v>
      </c>
      <c r="L344" s="23">
        <v>-110.033063</v>
      </c>
      <c r="M344" s="61" t="s">
        <v>749</v>
      </c>
      <c r="N344" s="63" t="s">
        <v>750</v>
      </c>
      <c r="O344" s="63"/>
      <c r="P344" s="63" t="s">
        <v>3841</v>
      </c>
      <c r="Q344" s="63"/>
      <c r="R344" s="63"/>
      <c r="S344" s="55"/>
      <c r="T344" s="63"/>
      <c r="U344" s="66" t="s">
        <v>751</v>
      </c>
      <c r="V344" s="63"/>
      <c r="W344" s="66">
        <v>12768</v>
      </c>
      <c r="X344" s="66">
        <v>12392</v>
      </c>
      <c r="Y344" s="63"/>
      <c r="Z344" s="64">
        <v>33210</v>
      </c>
      <c r="AA344" s="63">
        <v>5.89</v>
      </c>
      <c r="AB344" s="63"/>
      <c r="AC344" s="63">
        <v>720</v>
      </c>
      <c r="AD344" s="63">
        <v>5.6</v>
      </c>
      <c r="AE344" s="63">
        <v>2400</v>
      </c>
      <c r="AF344" s="63">
        <v>240</v>
      </c>
      <c r="AG344" s="63"/>
      <c r="AH344" s="63">
        <v>5400</v>
      </c>
      <c r="AI344" s="63">
        <v>92</v>
      </c>
      <c r="AJ344" s="63">
        <v>0</v>
      </c>
      <c r="AK344" s="63">
        <v>0</v>
      </c>
      <c r="AL344" s="63">
        <v>6.2</v>
      </c>
      <c r="AM344" s="63">
        <v>9580</v>
      </c>
      <c r="AN344" s="63"/>
      <c r="AO344" s="63" t="s">
        <v>752</v>
      </c>
      <c r="AP344" s="17">
        <f t="shared" si="122"/>
        <v>35.927999999999997</v>
      </c>
      <c r="AQ344" s="17">
        <f t="shared" si="123"/>
        <v>0.46082399999999996</v>
      </c>
      <c r="AR344" s="17">
        <f t="shared" si="119"/>
        <v>104.39999999999999</v>
      </c>
      <c r="AS344" s="17">
        <f t="shared" si="117"/>
        <v>6.1391999999999998</v>
      </c>
      <c r="AT344" s="17">
        <f t="shared" si="124"/>
        <v>146.92802399999997</v>
      </c>
      <c r="AU344" s="5">
        <f t="shared" si="125"/>
        <v>152.334</v>
      </c>
      <c r="AV344" s="5">
        <f t="shared" si="126"/>
        <v>1.5078799999999999</v>
      </c>
      <c r="AW344" s="5">
        <f t="shared" si="138"/>
        <v>0</v>
      </c>
      <c r="AX344" s="5">
        <f t="shared" si="139"/>
        <v>0</v>
      </c>
      <c r="AY344" s="5">
        <f t="shared" si="127"/>
        <v>0.129084</v>
      </c>
      <c r="AZ344" s="5">
        <f t="shared" si="128"/>
        <v>153.97096400000001</v>
      </c>
      <c r="BA344" s="7">
        <f t="shared" si="129"/>
        <v>-2.3406326644076467E-2</v>
      </c>
      <c r="BB344" s="62">
        <f t="shared" si="130"/>
        <v>8863.8000000000011</v>
      </c>
      <c r="BC344" s="28">
        <f t="shared" si="131"/>
        <v>-3.8831477244385584E-2</v>
      </c>
      <c r="BD344" s="32">
        <f t="shared" si="132"/>
        <v>0.24452789210586542</v>
      </c>
      <c r="BE344" s="32">
        <f t="shared" si="133"/>
        <v>3.1363928231962069E-3</v>
      </c>
      <c r="BF344" s="35">
        <f t="shared" si="134"/>
        <v>0.75233571507093855</v>
      </c>
      <c r="BG344" s="36">
        <f t="shared" si="135"/>
        <v>0.98936835908879539</v>
      </c>
      <c r="BH344" s="33">
        <f t="shared" si="136"/>
        <v>9.7932750489241587E-3</v>
      </c>
      <c r="BI344" s="33">
        <f t="shared" si="137"/>
        <v>8.3836586228037122E-4</v>
      </c>
      <c r="BJ344" s="63">
        <v>0</v>
      </c>
      <c r="BK344" s="63">
        <v>23</v>
      </c>
      <c r="BL344" s="63">
        <v>0</v>
      </c>
      <c r="BM344" s="63">
        <v>0</v>
      </c>
      <c r="BN344" s="63">
        <v>0</v>
      </c>
      <c r="BO344" s="63"/>
      <c r="BP344" s="63">
        <v>0</v>
      </c>
      <c r="BQ344" s="63">
        <v>0</v>
      </c>
      <c r="BR344" s="63">
        <v>0</v>
      </c>
      <c r="BS344" s="63">
        <v>0</v>
      </c>
      <c r="BT344" s="63">
        <v>0</v>
      </c>
      <c r="BU344" s="63">
        <v>0</v>
      </c>
      <c r="BV344" s="63">
        <v>0</v>
      </c>
      <c r="BW344" s="63">
        <v>0</v>
      </c>
      <c r="BX344" s="63"/>
      <c r="BY344" s="63"/>
      <c r="BZ344" s="63"/>
      <c r="CA344" s="63"/>
      <c r="CB344" s="63"/>
      <c r="CC344" s="63"/>
      <c r="CD344" s="63"/>
      <c r="CE344" s="63"/>
      <c r="CF344" s="63"/>
      <c r="CG344" s="63"/>
      <c r="CH344" s="63"/>
      <c r="CI344" s="63"/>
      <c r="CJ344" s="63"/>
      <c r="CK344" s="63"/>
      <c r="CL344" s="63"/>
      <c r="CM344" s="63"/>
      <c r="CN344" s="63">
        <v>19901203</v>
      </c>
      <c r="CO344" s="63" t="s">
        <v>753</v>
      </c>
      <c r="CP344" s="66"/>
      <c r="CQ344" s="64">
        <v>33224</v>
      </c>
      <c r="CR344" s="78" t="s">
        <v>2038</v>
      </c>
      <c r="CS344" s="78" t="s">
        <v>2038</v>
      </c>
    </row>
    <row r="345" spans="1:97">
      <c r="A345" s="63" t="s">
        <v>3591</v>
      </c>
      <c r="B345" s="63" t="s">
        <v>768</v>
      </c>
      <c r="C345" s="63">
        <v>1819</v>
      </c>
      <c r="D345" s="19" t="s">
        <v>3782</v>
      </c>
      <c r="E345" s="63" t="s">
        <v>1831</v>
      </c>
      <c r="F345" s="63"/>
      <c r="G345" s="65" t="s">
        <v>5205</v>
      </c>
      <c r="H345" s="65">
        <v>31</v>
      </c>
      <c r="I345" s="65">
        <v>18</v>
      </c>
      <c r="J345" s="65">
        <v>112</v>
      </c>
      <c r="K345" s="23">
        <v>41.494588</v>
      </c>
      <c r="L345" s="23">
        <v>-110.101384</v>
      </c>
      <c r="M345" s="61" t="s">
        <v>769</v>
      </c>
      <c r="N345" s="63" t="s">
        <v>770</v>
      </c>
      <c r="O345" s="63"/>
      <c r="P345" s="63" t="s">
        <v>3841</v>
      </c>
      <c r="Q345" s="63"/>
      <c r="R345" s="63"/>
      <c r="S345" s="55"/>
      <c r="T345" s="63"/>
      <c r="U345" s="66" t="s">
        <v>771</v>
      </c>
      <c r="V345" s="63"/>
      <c r="W345" s="66">
        <v>12803</v>
      </c>
      <c r="X345" s="66">
        <v>12735</v>
      </c>
      <c r="Y345" s="63"/>
      <c r="Z345" s="64">
        <v>34366</v>
      </c>
      <c r="AA345" s="63">
        <v>7.1</v>
      </c>
      <c r="AB345" s="63"/>
      <c r="AC345" s="63">
        <v>159</v>
      </c>
      <c r="AD345" s="63">
        <v>26</v>
      </c>
      <c r="AE345" s="63">
        <v>5524</v>
      </c>
      <c r="AF345" s="63">
        <v>122</v>
      </c>
      <c r="AG345" s="63"/>
      <c r="AH345" s="63">
        <v>8263</v>
      </c>
      <c r="AI345" s="63">
        <v>1357</v>
      </c>
      <c r="AJ345" s="63">
        <v>0</v>
      </c>
      <c r="AK345" s="63">
        <v>0</v>
      </c>
      <c r="AL345" s="63">
        <v>0</v>
      </c>
      <c r="AM345" s="63">
        <v>15483</v>
      </c>
      <c r="AN345" s="63"/>
      <c r="AO345" s="63" t="s">
        <v>736</v>
      </c>
      <c r="AP345" s="17">
        <f t="shared" si="122"/>
        <v>7.9340999999999999</v>
      </c>
      <c r="AQ345" s="17">
        <f t="shared" si="123"/>
        <v>2.1395400000000002</v>
      </c>
      <c r="AR345" s="17">
        <f t="shared" si="119"/>
        <v>240.29399999999998</v>
      </c>
      <c r="AS345" s="17">
        <f t="shared" si="117"/>
        <v>3.1207599999999998</v>
      </c>
      <c r="AT345" s="17">
        <f t="shared" si="124"/>
        <v>253.48839999999998</v>
      </c>
      <c r="AU345" s="5">
        <f t="shared" si="125"/>
        <v>233.09922999999998</v>
      </c>
      <c r="AV345" s="5">
        <f t="shared" si="126"/>
        <v>22.241229999999998</v>
      </c>
      <c r="AW345" s="5">
        <f t="shared" si="138"/>
        <v>0</v>
      </c>
      <c r="AX345" s="5">
        <f t="shared" si="139"/>
        <v>0</v>
      </c>
      <c r="AY345" s="5">
        <f t="shared" si="127"/>
        <v>0</v>
      </c>
      <c r="AZ345" s="5">
        <f t="shared" si="128"/>
        <v>255.34045999999998</v>
      </c>
      <c r="BA345" s="7">
        <f t="shared" si="129"/>
        <v>-3.6398485730545918E-3</v>
      </c>
      <c r="BB345" s="62">
        <f t="shared" si="130"/>
        <v>15451</v>
      </c>
      <c r="BC345" s="28">
        <f t="shared" si="131"/>
        <v>-1.0344604642141333E-3</v>
      </c>
      <c r="BD345" s="32">
        <f t="shared" si="132"/>
        <v>3.1299657104624908E-2</v>
      </c>
      <c r="BE345" s="32">
        <f t="shared" si="133"/>
        <v>8.4403862267464717E-3</v>
      </c>
      <c r="BF345" s="35">
        <f t="shared" si="134"/>
        <v>0.96025995666862862</v>
      </c>
      <c r="BG345" s="36">
        <f t="shared" si="135"/>
        <v>0.91289578627687906</v>
      </c>
      <c r="BH345" s="33">
        <f t="shared" si="136"/>
        <v>8.7104213723120882E-2</v>
      </c>
      <c r="BI345" s="33">
        <f t="shared" si="137"/>
        <v>0</v>
      </c>
      <c r="BJ345" s="63">
        <v>0</v>
      </c>
      <c r="BK345" s="63">
        <v>32</v>
      </c>
      <c r="BL345" s="63">
        <v>0</v>
      </c>
      <c r="BM345" s="63">
        <v>0</v>
      </c>
      <c r="BN345" s="63">
        <v>0</v>
      </c>
      <c r="BO345" s="63"/>
      <c r="BP345" s="63">
        <v>0</v>
      </c>
      <c r="BQ345" s="63">
        <v>0</v>
      </c>
      <c r="BR345" s="63">
        <v>0</v>
      </c>
      <c r="BS345" s="63">
        <v>0</v>
      </c>
      <c r="BT345" s="63">
        <v>0</v>
      </c>
      <c r="BU345" s="63">
        <v>0</v>
      </c>
      <c r="BV345" s="63">
        <v>0</v>
      </c>
      <c r="BW345" s="63">
        <v>0</v>
      </c>
      <c r="BX345" s="63"/>
      <c r="BY345" s="63"/>
      <c r="BZ345" s="63"/>
      <c r="CA345" s="63"/>
      <c r="CB345" s="63"/>
      <c r="CC345" s="63"/>
      <c r="CD345" s="63"/>
      <c r="CE345" s="63"/>
      <c r="CF345" s="63"/>
      <c r="CG345" s="63"/>
      <c r="CH345" s="63"/>
      <c r="CI345" s="63"/>
      <c r="CJ345" s="63"/>
      <c r="CK345" s="63"/>
      <c r="CL345" s="63"/>
      <c r="CM345" s="63"/>
      <c r="CN345" s="63">
        <v>19940201</v>
      </c>
      <c r="CO345" s="63" t="s">
        <v>772</v>
      </c>
      <c r="CP345" s="66"/>
      <c r="CQ345" s="64">
        <v>34403</v>
      </c>
      <c r="CR345" s="78" t="s">
        <v>2038</v>
      </c>
      <c r="CS345" s="78" t="s">
        <v>2038</v>
      </c>
    </row>
    <row r="346" spans="1:97">
      <c r="A346" s="63" t="s">
        <v>3591</v>
      </c>
      <c r="B346" s="63" t="s">
        <v>793</v>
      </c>
      <c r="C346" s="63">
        <v>1818</v>
      </c>
      <c r="D346" s="19" t="s">
        <v>3782</v>
      </c>
      <c r="E346" s="63" t="s">
        <v>1831</v>
      </c>
      <c r="F346" s="63"/>
      <c r="G346" s="65" t="s">
        <v>1575</v>
      </c>
      <c r="H346" s="65">
        <v>24</v>
      </c>
      <c r="I346" s="65">
        <v>18</v>
      </c>
      <c r="J346" s="65">
        <v>113</v>
      </c>
      <c r="K346" s="23">
        <v>41.529403000000002</v>
      </c>
      <c r="L346" s="23">
        <v>-110.11901400000001</v>
      </c>
      <c r="M346" s="61" t="s">
        <v>794</v>
      </c>
      <c r="N346" s="63" t="s">
        <v>795</v>
      </c>
      <c r="O346" s="63"/>
      <c r="P346" s="63" t="s">
        <v>3841</v>
      </c>
      <c r="Q346" s="63"/>
      <c r="R346" s="63"/>
      <c r="S346" s="55"/>
      <c r="T346" s="63"/>
      <c r="U346" s="66" t="s">
        <v>796</v>
      </c>
      <c r="V346" s="63"/>
      <c r="W346" s="66">
        <v>12456</v>
      </c>
      <c r="X346" s="66">
        <v>12375</v>
      </c>
      <c r="Y346" s="63"/>
      <c r="Z346" s="64">
        <v>34410</v>
      </c>
      <c r="AA346" s="63">
        <v>6.55</v>
      </c>
      <c r="AB346" s="63"/>
      <c r="AC346" s="63">
        <v>70</v>
      </c>
      <c r="AD346" s="63">
        <v>13</v>
      </c>
      <c r="AE346" s="63">
        <v>1474</v>
      </c>
      <c r="AF346" s="63">
        <v>170</v>
      </c>
      <c r="AG346" s="63"/>
      <c r="AH346" s="63">
        <v>2499</v>
      </c>
      <c r="AI346" s="63">
        <v>305</v>
      </c>
      <c r="AJ346" s="63">
        <v>0</v>
      </c>
      <c r="AK346" s="63">
        <v>0</v>
      </c>
      <c r="AL346" s="63">
        <v>0</v>
      </c>
      <c r="AM346" s="63">
        <v>4576</v>
      </c>
      <c r="AN346" s="63"/>
      <c r="AO346" s="63" t="s">
        <v>736</v>
      </c>
      <c r="AP346" s="17">
        <f t="shared" si="122"/>
        <v>3.4929999999999999</v>
      </c>
      <c r="AQ346" s="17">
        <f t="shared" si="123"/>
        <v>1.0697700000000001</v>
      </c>
      <c r="AR346" s="17">
        <f t="shared" si="119"/>
        <v>64.119</v>
      </c>
      <c r="AS346" s="17">
        <f t="shared" si="117"/>
        <v>4.3485999999999994</v>
      </c>
      <c r="AT346" s="17">
        <f t="shared" si="124"/>
        <v>73.030370000000005</v>
      </c>
      <c r="AU346" s="5">
        <f t="shared" si="125"/>
        <v>70.496790000000004</v>
      </c>
      <c r="AV346" s="5">
        <f t="shared" si="126"/>
        <v>4.9989499999999998</v>
      </c>
      <c r="AW346" s="5">
        <f t="shared" si="138"/>
        <v>0</v>
      </c>
      <c r="AX346" s="5">
        <f t="shared" si="139"/>
        <v>0</v>
      </c>
      <c r="AY346" s="5">
        <f t="shared" si="127"/>
        <v>0</v>
      </c>
      <c r="AZ346" s="5">
        <f t="shared" si="128"/>
        <v>75.495739999999998</v>
      </c>
      <c r="BA346" s="7">
        <f t="shared" si="129"/>
        <v>-1.6598899681678814E-2</v>
      </c>
      <c r="BB346" s="62">
        <f t="shared" si="130"/>
        <v>4531</v>
      </c>
      <c r="BC346" s="28">
        <f t="shared" si="131"/>
        <v>-4.9412539804545956E-3</v>
      </c>
      <c r="BD346" s="32">
        <f t="shared" si="132"/>
        <v>4.782941672074234E-2</v>
      </c>
      <c r="BE346" s="32">
        <f t="shared" si="133"/>
        <v>1.4648289471900526E-2</v>
      </c>
      <c r="BF346" s="35">
        <f t="shared" si="134"/>
        <v>0.93752229380735708</v>
      </c>
      <c r="BG346" s="36">
        <f t="shared" si="135"/>
        <v>0.93378500561753564</v>
      </c>
      <c r="BH346" s="33">
        <f t="shared" si="136"/>
        <v>6.621499438246449E-2</v>
      </c>
      <c r="BI346" s="33">
        <f t="shared" si="137"/>
        <v>0</v>
      </c>
      <c r="BJ346" s="63">
        <v>0</v>
      </c>
      <c r="BK346" s="63">
        <v>45</v>
      </c>
      <c r="BL346" s="63">
        <v>0</v>
      </c>
      <c r="BM346" s="63">
        <v>0</v>
      </c>
      <c r="BN346" s="63">
        <v>0</v>
      </c>
      <c r="BO346" s="63"/>
      <c r="BP346" s="63">
        <v>0</v>
      </c>
      <c r="BQ346" s="63">
        <v>0</v>
      </c>
      <c r="BR346" s="63">
        <v>0</v>
      </c>
      <c r="BS346" s="63">
        <v>0</v>
      </c>
      <c r="BT346" s="63">
        <v>0</v>
      </c>
      <c r="BU346" s="63">
        <v>0</v>
      </c>
      <c r="BV346" s="63">
        <v>0</v>
      </c>
      <c r="BW346" s="63">
        <v>0</v>
      </c>
      <c r="BX346" s="63"/>
      <c r="BY346" s="63"/>
      <c r="BZ346" s="63"/>
      <c r="CA346" s="63"/>
      <c r="CB346" s="63"/>
      <c r="CC346" s="63"/>
      <c r="CD346" s="63"/>
      <c r="CE346" s="63"/>
      <c r="CF346" s="63"/>
      <c r="CG346" s="63"/>
      <c r="CH346" s="63"/>
      <c r="CI346" s="63"/>
      <c r="CJ346" s="63"/>
      <c r="CK346" s="63"/>
      <c r="CL346" s="63"/>
      <c r="CM346" s="63"/>
      <c r="CN346" s="63">
        <v>19940317</v>
      </c>
      <c r="CO346" s="63" t="s">
        <v>797</v>
      </c>
      <c r="CP346" s="66"/>
      <c r="CQ346" s="64">
        <v>34421</v>
      </c>
      <c r="CR346" s="78" t="s">
        <v>2038</v>
      </c>
      <c r="CS346" s="78" t="s">
        <v>2038</v>
      </c>
    </row>
    <row r="347" spans="1:97">
      <c r="A347" s="63" t="s">
        <v>3591</v>
      </c>
      <c r="B347" s="63" t="s">
        <v>798</v>
      </c>
      <c r="C347" s="63">
        <v>1820</v>
      </c>
      <c r="D347" s="19" t="s">
        <v>3782</v>
      </c>
      <c r="E347" s="63" t="s">
        <v>1831</v>
      </c>
      <c r="F347" s="63"/>
      <c r="G347" s="65" t="s">
        <v>1575</v>
      </c>
      <c r="H347" s="65">
        <v>36</v>
      </c>
      <c r="I347" s="65">
        <v>18</v>
      </c>
      <c r="J347" s="65">
        <v>113</v>
      </c>
      <c r="K347" s="23">
        <v>41.501494000000001</v>
      </c>
      <c r="L347" s="23">
        <v>-110.11908699999999</v>
      </c>
      <c r="M347" s="61" t="s">
        <v>799</v>
      </c>
      <c r="N347" s="63" t="s">
        <v>800</v>
      </c>
      <c r="O347" s="63"/>
      <c r="P347" s="63" t="s">
        <v>3841</v>
      </c>
      <c r="Q347" s="63"/>
      <c r="R347" s="63"/>
      <c r="S347" s="55" t="str">
        <f>IF(U347&gt;0,V347-U347,"")</f>
        <v/>
      </c>
      <c r="T347" s="63"/>
      <c r="U347" s="66"/>
      <c r="V347" s="63"/>
      <c r="W347" s="66">
        <v>12700</v>
      </c>
      <c r="X347" s="66">
        <v>12646</v>
      </c>
      <c r="Y347" s="63"/>
      <c r="Z347" s="64">
        <v>34394</v>
      </c>
      <c r="AA347" s="63">
        <v>7.3</v>
      </c>
      <c r="AB347" s="63"/>
      <c r="AC347" s="63">
        <v>42</v>
      </c>
      <c r="AD347" s="63">
        <v>7</v>
      </c>
      <c r="AE347" s="63">
        <v>287</v>
      </c>
      <c r="AF347" s="63">
        <v>26</v>
      </c>
      <c r="AG347" s="63"/>
      <c r="AH347" s="63">
        <v>461</v>
      </c>
      <c r="AI347" s="63">
        <v>183</v>
      </c>
      <c r="AJ347" s="63">
        <v>0</v>
      </c>
      <c r="AK347" s="63">
        <v>0</v>
      </c>
      <c r="AL347" s="63">
        <v>0</v>
      </c>
      <c r="AM347" s="63">
        <v>1010</v>
      </c>
      <c r="AN347" s="63"/>
      <c r="AO347" s="63" t="s">
        <v>736</v>
      </c>
      <c r="AP347" s="17">
        <f t="shared" si="122"/>
        <v>2.0958000000000001</v>
      </c>
      <c r="AQ347" s="17">
        <f t="shared" si="123"/>
        <v>0.57603000000000004</v>
      </c>
      <c r="AR347" s="17">
        <f t="shared" si="119"/>
        <v>12.484499999999999</v>
      </c>
      <c r="AS347" s="17">
        <f t="shared" si="117"/>
        <v>0.66508</v>
      </c>
      <c r="AT347" s="17">
        <f t="shared" si="124"/>
        <v>15.821409999999998</v>
      </c>
      <c r="AU347" s="5">
        <f t="shared" si="125"/>
        <v>13.004809999999999</v>
      </c>
      <c r="AV347" s="5">
        <f t="shared" si="126"/>
        <v>2.9993699999999999</v>
      </c>
      <c r="AW347" s="5">
        <f t="shared" si="138"/>
        <v>0</v>
      </c>
      <c r="AX347" s="5">
        <f t="shared" si="139"/>
        <v>0</v>
      </c>
      <c r="AY347" s="5">
        <f t="shared" si="127"/>
        <v>0</v>
      </c>
      <c r="AZ347" s="5">
        <f t="shared" si="128"/>
        <v>16.004179999999998</v>
      </c>
      <c r="BA347" s="7">
        <f t="shared" si="129"/>
        <v>-5.7428628974356697E-3</v>
      </c>
      <c r="BB347" s="62">
        <f t="shared" si="130"/>
        <v>1006</v>
      </c>
      <c r="BC347" s="28">
        <f t="shared" si="131"/>
        <v>-1.984126984126984E-3</v>
      </c>
      <c r="BD347" s="32">
        <f t="shared" si="132"/>
        <v>0.13246606971186514</v>
      </c>
      <c r="BE347" s="32">
        <f t="shared" si="133"/>
        <v>3.6408259440846302E-2</v>
      </c>
      <c r="BF347" s="35">
        <f t="shared" si="134"/>
        <v>0.83112567084728861</v>
      </c>
      <c r="BG347" s="36">
        <f t="shared" si="135"/>
        <v>0.81258833629714244</v>
      </c>
      <c r="BH347" s="33">
        <f t="shared" si="136"/>
        <v>0.18741166370285764</v>
      </c>
      <c r="BI347" s="33">
        <f t="shared" si="137"/>
        <v>0</v>
      </c>
      <c r="BJ347" s="63">
        <v>0</v>
      </c>
      <c r="BK347" s="63">
        <v>4</v>
      </c>
      <c r="BL347" s="63">
        <v>0</v>
      </c>
      <c r="BM347" s="63">
        <v>0</v>
      </c>
      <c r="BN347" s="63">
        <v>0</v>
      </c>
      <c r="BO347" s="63"/>
      <c r="BP347" s="63">
        <v>0</v>
      </c>
      <c r="BQ347" s="63">
        <v>0</v>
      </c>
      <c r="BR347" s="63">
        <v>0</v>
      </c>
      <c r="BS347" s="63">
        <v>0</v>
      </c>
      <c r="BT347" s="63">
        <v>0</v>
      </c>
      <c r="BU347" s="63">
        <v>0</v>
      </c>
      <c r="BV347" s="63">
        <v>0</v>
      </c>
      <c r="BW347" s="63">
        <v>0</v>
      </c>
      <c r="BX347" s="63"/>
      <c r="BY347" s="63"/>
      <c r="BZ347" s="63"/>
      <c r="CA347" s="63"/>
      <c r="CB347" s="63"/>
      <c r="CC347" s="63"/>
      <c r="CD347" s="63"/>
      <c r="CE347" s="63"/>
      <c r="CF347" s="63"/>
      <c r="CG347" s="63"/>
      <c r="CH347" s="63"/>
      <c r="CI347" s="63"/>
      <c r="CJ347" s="63"/>
      <c r="CK347" s="63"/>
      <c r="CL347" s="63"/>
      <c r="CM347" s="63"/>
      <c r="CN347" s="63">
        <v>19940301</v>
      </c>
      <c r="CO347" s="63" t="s">
        <v>801</v>
      </c>
      <c r="CP347" s="66"/>
      <c r="CQ347" s="64">
        <v>34403</v>
      </c>
      <c r="CR347" s="78" t="s">
        <v>2038</v>
      </c>
      <c r="CS347" s="78" t="s">
        <v>2038</v>
      </c>
    </row>
    <row r="348" spans="1:97">
      <c r="A348" s="20" t="s">
        <v>3591</v>
      </c>
      <c r="B348" s="16" t="s">
        <v>1778</v>
      </c>
      <c r="F348" s="4" t="s">
        <v>2495</v>
      </c>
      <c r="G348" s="47" t="s">
        <v>3604</v>
      </c>
      <c r="H348" s="47">
        <v>31</v>
      </c>
      <c r="I348" s="47">
        <v>19</v>
      </c>
      <c r="J348" s="47">
        <v>111</v>
      </c>
      <c r="K348" s="23">
        <v>41.580500000000001</v>
      </c>
      <c r="L348" s="23">
        <v>-109.99417</v>
      </c>
      <c r="M348" s="61" t="s">
        <v>567</v>
      </c>
      <c r="N348" s="19" t="s">
        <v>5402</v>
      </c>
      <c r="P348" s="19" t="s">
        <v>3841</v>
      </c>
      <c r="U348" s="46">
        <v>11706</v>
      </c>
      <c r="V348" s="4"/>
      <c r="W348" s="46">
        <v>12527</v>
      </c>
      <c r="X348" s="46">
        <v>12395</v>
      </c>
      <c r="Z348" s="48">
        <v>34289</v>
      </c>
      <c r="AA348" s="19">
        <v>7.1</v>
      </c>
      <c r="AB348" s="19" t="s">
        <v>3789</v>
      </c>
      <c r="AC348" s="19">
        <v>71</v>
      </c>
      <c r="AD348" s="19">
        <v>13</v>
      </c>
      <c r="AE348" s="19">
        <v>2766</v>
      </c>
      <c r="AF348" s="19">
        <v>70</v>
      </c>
      <c r="AH348" s="19">
        <v>4189</v>
      </c>
      <c r="AI348" s="19">
        <v>610</v>
      </c>
      <c r="AJ348" s="19">
        <v>0</v>
      </c>
      <c r="AK348" s="6">
        <v>0</v>
      </c>
      <c r="AL348" s="19">
        <v>0</v>
      </c>
      <c r="AM348" s="19">
        <v>7744</v>
      </c>
      <c r="AN348" s="53"/>
      <c r="AO348" s="63" t="s">
        <v>7357</v>
      </c>
      <c r="AP348" s="17">
        <f t="shared" si="122"/>
        <v>3.5428999999999999</v>
      </c>
      <c r="AQ348" s="17">
        <f t="shared" si="123"/>
        <v>1.0697700000000001</v>
      </c>
      <c r="AR348" s="17">
        <f t="shared" si="119"/>
        <v>120.321</v>
      </c>
      <c r="AS348" s="17">
        <f t="shared" si="117"/>
        <v>1.7906</v>
      </c>
      <c r="AT348" s="17">
        <f t="shared" si="124"/>
        <v>126.72426999999999</v>
      </c>
      <c r="AU348" s="5">
        <f t="shared" si="125"/>
        <v>118.17169</v>
      </c>
      <c r="AV348" s="5">
        <f t="shared" si="126"/>
        <v>9.9978999999999996</v>
      </c>
      <c r="AW348" s="5">
        <f t="shared" si="138"/>
        <v>0</v>
      </c>
      <c r="AX348" s="5">
        <f t="shared" si="139"/>
        <v>0</v>
      </c>
      <c r="AY348" s="5">
        <f t="shared" si="127"/>
        <v>0</v>
      </c>
      <c r="AZ348" s="5">
        <f t="shared" si="128"/>
        <v>128.16959</v>
      </c>
      <c r="BA348" s="7">
        <f t="shared" si="129"/>
        <v>-5.670281740015274E-3</v>
      </c>
      <c r="BB348" s="62">
        <f t="shared" si="130"/>
        <v>7719</v>
      </c>
      <c r="BC348" s="6">
        <f t="shared" si="131"/>
        <v>-1.6167625945806118E-3</v>
      </c>
      <c r="BD348" s="32">
        <f t="shared" si="132"/>
        <v>2.795754909458149E-2</v>
      </c>
      <c r="BE348" s="32">
        <f t="shared" si="133"/>
        <v>8.4417136512208758E-3</v>
      </c>
      <c r="BF348" s="35">
        <f t="shared" si="134"/>
        <v>0.9636007372541977</v>
      </c>
      <c r="BG348" s="36">
        <f t="shared" si="135"/>
        <v>0.92199475710267931</v>
      </c>
      <c r="BH348" s="33">
        <f t="shared" si="136"/>
        <v>7.8005242897320651E-2</v>
      </c>
      <c r="BI348" s="33">
        <f t="shared" si="137"/>
        <v>0</v>
      </c>
      <c r="BJ348" s="6">
        <v>0</v>
      </c>
      <c r="BK348" s="19">
        <v>25</v>
      </c>
      <c r="BL348" s="19">
        <v>0</v>
      </c>
      <c r="BM348" s="19">
        <v>0</v>
      </c>
      <c r="BN348" s="19">
        <v>0</v>
      </c>
      <c r="BO348" s="31"/>
      <c r="BP348" s="19">
        <v>0</v>
      </c>
      <c r="BQ348" s="19">
        <v>0</v>
      </c>
      <c r="BR348" s="19">
        <v>0</v>
      </c>
      <c r="BS348" s="19">
        <v>0</v>
      </c>
      <c r="BT348" s="19">
        <v>0</v>
      </c>
      <c r="BU348" s="19">
        <v>0</v>
      </c>
      <c r="BV348" s="19">
        <v>0</v>
      </c>
      <c r="BW348" s="19">
        <v>0</v>
      </c>
      <c r="BX348" s="19"/>
      <c r="BY348" s="19"/>
      <c r="BZ348" s="19"/>
      <c r="CA348" s="19"/>
      <c r="CB348" s="19"/>
      <c r="CC348" s="19"/>
      <c r="CD348" s="19"/>
      <c r="CE348" s="19"/>
      <c r="CF348" s="19"/>
      <c r="CG348" s="19"/>
      <c r="CH348" s="19"/>
      <c r="CI348" s="19"/>
      <c r="CJ348" s="19"/>
      <c r="CK348" s="19"/>
      <c r="CL348" s="19"/>
      <c r="CM348" s="39"/>
      <c r="CN348" s="63">
        <v>19931116</v>
      </c>
      <c r="CO348" s="63" t="s">
        <v>7356</v>
      </c>
      <c r="CP348" s="66"/>
      <c r="CQ348" s="64">
        <v>34296</v>
      </c>
      <c r="CR348" s="78" t="s">
        <v>2038</v>
      </c>
      <c r="CS348" s="78" t="s">
        <v>2038</v>
      </c>
    </row>
    <row r="349" spans="1:97">
      <c r="A349" s="63" t="s">
        <v>3591</v>
      </c>
      <c r="B349" s="63" t="s">
        <v>7365</v>
      </c>
      <c r="C349" s="63">
        <v>5121</v>
      </c>
      <c r="D349" s="19" t="s">
        <v>3782</v>
      </c>
      <c r="E349" s="63" t="s">
        <v>1707</v>
      </c>
      <c r="F349" s="63" t="s">
        <v>2495</v>
      </c>
      <c r="G349" s="65" t="s">
        <v>3615</v>
      </c>
      <c r="H349" s="65">
        <v>14</v>
      </c>
      <c r="I349" s="65">
        <v>19</v>
      </c>
      <c r="J349" s="65">
        <v>112</v>
      </c>
      <c r="K349" s="23">
        <v>41.631607000000002</v>
      </c>
      <c r="L349" s="23">
        <v>-110.023053</v>
      </c>
      <c r="M349" s="61" t="s">
        <v>7366</v>
      </c>
      <c r="N349" s="63" t="s">
        <v>7367</v>
      </c>
      <c r="O349" s="63"/>
      <c r="P349" s="63" t="s">
        <v>3841</v>
      </c>
      <c r="Q349" s="63"/>
      <c r="R349" s="63"/>
      <c r="S349" s="55">
        <f>IF(U349&gt;0,V349-U349,"")</f>
        <v>61</v>
      </c>
      <c r="T349" s="63"/>
      <c r="U349" s="66">
        <v>12010</v>
      </c>
      <c r="V349" s="63">
        <v>12071</v>
      </c>
      <c r="W349" s="66">
        <v>12374</v>
      </c>
      <c r="X349" s="66"/>
      <c r="Y349" s="63"/>
      <c r="Z349" s="64">
        <v>38742</v>
      </c>
      <c r="AA349" s="63">
        <v>5.3</v>
      </c>
      <c r="AB349" s="63"/>
      <c r="AC349" s="63">
        <v>62</v>
      </c>
      <c r="AD349" s="63">
        <v>20</v>
      </c>
      <c r="AE349" s="63">
        <v>328</v>
      </c>
      <c r="AF349" s="63">
        <v>23</v>
      </c>
      <c r="AG349" s="63"/>
      <c r="AH349" s="63">
        <v>495</v>
      </c>
      <c r="AI349" s="63">
        <v>393</v>
      </c>
      <c r="AJ349" s="63">
        <v>0</v>
      </c>
      <c r="AK349" s="63">
        <v>0</v>
      </c>
      <c r="AL349" s="63">
        <v>39</v>
      </c>
      <c r="AM349" s="63">
        <v>1410</v>
      </c>
      <c r="AN349" s="63"/>
      <c r="AO349" s="63" t="s">
        <v>767</v>
      </c>
      <c r="AP349" s="17">
        <f t="shared" si="122"/>
        <v>3.0937999999999999</v>
      </c>
      <c r="AQ349" s="17">
        <f t="shared" si="123"/>
        <v>1.6457999999999999</v>
      </c>
      <c r="AR349" s="17">
        <f t="shared" si="119"/>
        <v>14.267999999999999</v>
      </c>
      <c r="AS349" s="17">
        <f t="shared" si="117"/>
        <v>0.58833999999999997</v>
      </c>
      <c r="AT349" s="17">
        <f t="shared" si="124"/>
        <v>19.595939999999995</v>
      </c>
      <c r="AU349" s="5">
        <f t="shared" si="125"/>
        <v>13.963949999999999</v>
      </c>
      <c r="AV349" s="5">
        <f t="shared" si="126"/>
        <v>6.4412699999999994</v>
      </c>
      <c r="AW349" s="5">
        <f t="shared" si="138"/>
        <v>0</v>
      </c>
      <c r="AX349" s="5">
        <f t="shared" si="139"/>
        <v>0</v>
      </c>
      <c r="AY349" s="5">
        <f t="shared" si="127"/>
        <v>0.81198000000000004</v>
      </c>
      <c r="AZ349" s="5">
        <f t="shared" si="128"/>
        <v>21.217199999999998</v>
      </c>
      <c r="BA349" s="7">
        <f t="shared" si="129"/>
        <v>-3.9723971250435607E-2</v>
      </c>
      <c r="BB349" s="62">
        <f t="shared" si="130"/>
        <v>1360</v>
      </c>
      <c r="BC349" s="28">
        <f t="shared" si="131"/>
        <v>-1.8050541516245487E-2</v>
      </c>
      <c r="BD349" s="32">
        <f t="shared" si="132"/>
        <v>0.15787964241572491</v>
      </c>
      <c r="BE349" s="32">
        <f t="shared" si="133"/>
        <v>8.3986785017712867E-2</v>
      </c>
      <c r="BF349" s="35">
        <f t="shared" si="134"/>
        <v>0.75813357256656244</v>
      </c>
      <c r="BG349" s="37">
        <f t="shared" si="135"/>
        <v>0.65814292178044231</v>
      </c>
      <c r="BH349" s="33">
        <f t="shared" si="136"/>
        <v>0.30358718398280637</v>
      </c>
      <c r="BI349" s="33">
        <f t="shared" si="137"/>
        <v>3.8269894236751319E-2</v>
      </c>
      <c r="BJ349" s="63">
        <v>0</v>
      </c>
      <c r="BK349" s="63">
        <v>140</v>
      </c>
      <c r="BL349" s="63">
        <v>0</v>
      </c>
      <c r="BM349" s="63">
        <v>0</v>
      </c>
      <c r="BN349" s="63">
        <v>0</v>
      </c>
      <c r="BO349" s="63">
        <v>0</v>
      </c>
      <c r="BP349" s="63">
        <v>0</v>
      </c>
      <c r="BQ349" s="63">
        <v>0</v>
      </c>
      <c r="BR349" s="63">
        <v>0</v>
      </c>
      <c r="BS349" s="63">
        <v>5</v>
      </c>
      <c r="BT349" s="63">
        <v>0</v>
      </c>
      <c r="BU349" s="63">
        <v>0</v>
      </c>
      <c r="BV349" s="63">
        <v>0</v>
      </c>
      <c r="BW349" s="63">
        <v>0</v>
      </c>
      <c r="BX349" s="63"/>
      <c r="BY349" s="63"/>
      <c r="BZ349" s="63"/>
      <c r="CA349" s="63"/>
      <c r="CB349" s="63"/>
      <c r="CC349" s="63"/>
      <c r="CD349" s="63"/>
      <c r="CE349" s="63"/>
      <c r="CF349" s="63"/>
      <c r="CG349" s="63"/>
      <c r="CH349" s="63"/>
      <c r="CI349" s="63"/>
      <c r="CJ349" s="63"/>
      <c r="CK349" s="63"/>
      <c r="CL349" s="63"/>
      <c r="CM349" s="63"/>
      <c r="CN349" s="63">
        <v>20060125</v>
      </c>
      <c r="CO349" s="63" t="s">
        <v>687</v>
      </c>
      <c r="CP349" s="66"/>
      <c r="CQ349" s="64">
        <v>38749</v>
      </c>
      <c r="CR349" s="78" t="s">
        <v>2038</v>
      </c>
      <c r="CS349" s="78" t="s">
        <v>2038</v>
      </c>
    </row>
    <row r="350" spans="1:97">
      <c r="A350" s="63" t="s">
        <v>3591</v>
      </c>
      <c r="B350" s="63" t="s">
        <v>7383</v>
      </c>
      <c r="C350" s="63">
        <v>433</v>
      </c>
      <c r="D350" s="19" t="s">
        <v>3782</v>
      </c>
      <c r="E350" s="63" t="s">
        <v>3783</v>
      </c>
      <c r="F350" s="63"/>
      <c r="G350" s="65" t="s">
        <v>3598</v>
      </c>
      <c r="H350" s="65">
        <v>17</v>
      </c>
      <c r="I350" s="65">
        <v>19</v>
      </c>
      <c r="J350" s="65">
        <v>112</v>
      </c>
      <c r="K350" s="23">
        <v>41.626710000000003</v>
      </c>
      <c r="L350" s="23">
        <v>-110.08320999999999</v>
      </c>
      <c r="M350" s="61" t="s">
        <v>7384</v>
      </c>
      <c r="N350" s="63" t="s">
        <v>7385</v>
      </c>
      <c r="O350" s="63"/>
      <c r="P350" s="63" t="s">
        <v>3841</v>
      </c>
      <c r="Q350" s="63"/>
      <c r="R350" s="63"/>
      <c r="S350" s="55" t="str">
        <f>IF(U350&gt;0,V350-U350,"")</f>
        <v/>
      </c>
      <c r="T350" s="63"/>
      <c r="U350" s="66"/>
      <c r="V350" s="63"/>
      <c r="W350" s="66">
        <v>11465</v>
      </c>
      <c r="X350" s="66"/>
      <c r="Y350" s="63"/>
      <c r="Z350" s="64">
        <v>30932</v>
      </c>
      <c r="AA350" s="63">
        <v>7.1</v>
      </c>
      <c r="AB350" s="63"/>
      <c r="AC350" s="63">
        <v>133</v>
      </c>
      <c r="AD350" s="63">
        <v>10</v>
      </c>
      <c r="AE350" s="63">
        <v>1845</v>
      </c>
      <c r="AF350" s="63">
        <v>74</v>
      </c>
      <c r="AG350" s="63"/>
      <c r="AH350" s="63">
        <v>2754</v>
      </c>
      <c r="AI350" s="63">
        <v>268</v>
      </c>
      <c r="AJ350" s="63">
        <v>0</v>
      </c>
      <c r="AK350" s="63">
        <v>0</v>
      </c>
      <c r="AL350" s="63">
        <v>9</v>
      </c>
      <c r="AM350" s="63">
        <v>4957</v>
      </c>
      <c r="AN350" s="63"/>
      <c r="AO350" s="63" t="s">
        <v>3433</v>
      </c>
      <c r="AP350" s="17">
        <f t="shared" si="122"/>
        <v>6.6367000000000003</v>
      </c>
      <c r="AQ350" s="17">
        <f t="shared" si="123"/>
        <v>0.82289999999999996</v>
      </c>
      <c r="AR350" s="17">
        <f t="shared" si="119"/>
        <v>80.257499999999993</v>
      </c>
      <c r="AS350" s="17">
        <f t="shared" si="117"/>
        <v>1.8929199999999999</v>
      </c>
      <c r="AT350" s="17">
        <f t="shared" si="124"/>
        <v>89.610019999999992</v>
      </c>
      <c r="AU350" s="5">
        <f t="shared" si="125"/>
        <v>77.690339999999992</v>
      </c>
      <c r="AV350" s="5">
        <f t="shared" si="126"/>
        <v>4.3925199999999993</v>
      </c>
      <c r="AW350" s="5">
        <f t="shared" si="138"/>
        <v>0</v>
      </c>
      <c r="AX350" s="5">
        <f t="shared" si="139"/>
        <v>0</v>
      </c>
      <c r="AY350" s="5">
        <f t="shared" si="127"/>
        <v>0.18738000000000002</v>
      </c>
      <c r="AZ350" s="5">
        <f t="shared" si="128"/>
        <v>82.270240000000001</v>
      </c>
      <c r="BA350" s="7">
        <f t="shared" si="129"/>
        <v>4.2702867682420258E-2</v>
      </c>
      <c r="BB350" s="62">
        <f t="shared" si="130"/>
        <v>5093</v>
      </c>
      <c r="BC350" s="28">
        <f t="shared" si="131"/>
        <v>1.3532338308457712E-2</v>
      </c>
      <c r="BD350" s="32">
        <f t="shared" si="132"/>
        <v>7.4062030116721328E-2</v>
      </c>
      <c r="BE350" s="32">
        <f t="shared" si="133"/>
        <v>9.1831248335844592E-3</v>
      </c>
      <c r="BF350" s="35">
        <f t="shared" si="134"/>
        <v>0.91675484504969429</v>
      </c>
      <c r="BG350" s="36">
        <f t="shared" si="135"/>
        <v>0.94433102419538328</v>
      </c>
      <c r="BH350" s="33">
        <f t="shared" si="136"/>
        <v>5.3391359986308527E-2</v>
      </c>
      <c r="BI350" s="33">
        <f t="shared" si="137"/>
        <v>2.2776158183080543E-3</v>
      </c>
      <c r="BJ350" s="63">
        <v>0</v>
      </c>
      <c r="BK350" s="63">
        <v>0</v>
      </c>
      <c r="BL350" s="63">
        <v>0</v>
      </c>
      <c r="BM350" s="63">
        <v>0</v>
      </c>
      <c r="BN350" s="63">
        <v>0</v>
      </c>
      <c r="BO350" s="63"/>
      <c r="BP350" s="63">
        <v>0</v>
      </c>
      <c r="BQ350" s="63">
        <v>0</v>
      </c>
      <c r="BR350" s="63">
        <v>0</v>
      </c>
      <c r="BS350" s="63">
        <v>0</v>
      </c>
      <c r="BT350" s="63">
        <v>0</v>
      </c>
      <c r="BU350" s="63">
        <v>0</v>
      </c>
      <c r="BV350" s="63">
        <v>0</v>
      </c>
      <c r="BW350" s="63">
        <v>0</v>
      </c>
      <c r="BX350" s="63"/>
      <c r="BY350" s="63"/>
      <c r="BZ350" s="63"/>
      <c r="CA350" s="63"/>
      <c r="CB350" s="63"/>
      <c r="CC350" s="63"/>
      <c r="CD350" s="63"/>
      <c r="CE350" s="63"/>
      <c r="CF350" s="63"/>
      <c r="CG350" s="63"/>
      <c r="CH350" s="63"/>
      <c r="CI350" s="63"/>
      <c r="CJ350" s="63"/>
      <c r="CK350" s="63"/>
      <c r="CL350" s="63"/>
      <c r="CM350" s="63"/>
      <c r="CN350" s="63">
        <v>19840907</v>
      </c>
      <c r="CO350" s="63"/>
      <c r="CP350" s="66"/>
      <c r="CQ350" s="63"/>
      <c r="CR350" s="78" t="s">
        <v>2038</v>
      </c>
      <c r="CS350" s="78" t="s">
        <v>2038</v>
      </c>
    </row>
    <row r="351" spans="1:97">
      <c r="A351" s="63" t="s">
        <v>3591</v>
      </c>
      <c r="B351" s="63" t="s">
        <v>7368</v>
      </c>
      <c r="C351" s="63">
        <v>5150</v>
      </c>
      <c r="D351" s="19" t="s">
        <v>3782</v>
      </c>
      <c r="E351" s="63" t="s">
        <v>1707</v>
      </c>
      <c r="F351" s="63" t="s">
        <v>2495</v>
      </c>
      <c r="G351" s="65" t="s">
        <v>3617</v>
      </c>
      <c r="H351" s="65">
        <v>24</v>
      </c>
      <c r="I351" s="65">
        <v>19</v>
      </c>
      <c r="J351" s="65">
        <v>112</v>
      </c>
      <c r="K351" s="23">
        <v>41.615158000000001</v>
      </c>
      <c r="L351" s="23">
        <v>-110.01655599999999</v>
      </c>
      <c r="M351" s="61" t="s">
        <v>7380</v>
      </c>
      <c r="N351" s="63" t="s">
        <v>7381</v>
      </c>
      <c r="O351" s="63"/>
      <c r="P351" s="63" t="s">
        <v>3841</v>
      </c>
      <c r="Q351" s="63"/>
      <c r="R351" s="63"/>
      <c r="S351" s="55">
        <f>IF(U351&gt;0,V351-U351,"")</f>
        <v>35</v>
      </c>
      <c r="T351" s="63"/>
      <c r="U351" s="66">
        <v>11509</v>
      </c>
      <c r="V351" s="63">
        <v>11544</v>
      </c>
      <c r="W351" s="66">
        <v>11745</v>
      </c>
      <c r="X351" s="66">
        <v>11671</v>
      </c>
      <c r="Y351" s="63"/>
      <c r="Z351" s="64">
        <v>38796</v>
      </c>
      <c r="AA351" s="63">
        <v>6.5</v>
      </c>
      <c r="AB351" s="63"/>
      <c r="AC351" s="63">
        <v>29</v>
      </c>
      <c r="AD351" s="63">
        <v>77</v>
      </c>
      <c r="AE351" s="63">
        <v>2991</v>
      </c>
      <c r="AF351" s="63">
        <v>0</v>
      </c>
      <c r="AG351" s="63"/>
      <c r="AH351" s="63">
        <v>4620</v>
      </c>
      <c r="AI351" s="63">
        <v>329</v>
      </c>
      <c r="AJ351" s="63">
        <v>0</v>
      </c>
      <c r="AK351" s="63">
        <v>0</v>
      </c>
      <c r="AL351" s="63">
        <v>108</v>
      </c>
      <c r="AM351" s="63">
        <v>8265</v>
      </c>
      <c r="AN351" s="63"/>
      <c r="AO351" s="63" t="s">
        <v>767</v>
      </c>
      <c r="AP351" s="17">
        <f t="shared" si="122"/>
        <v>1.4471000000000001</v>
      </c>
      <c r="AQ351" s="17">
        <f t="shared" si="123"/>
        <v>6.3363300000000002</v>
      </c>
      <c r="AR351" s="17">
        <f t="shared" si="119"/>
        <v>130.10849999999999</v>
      </c>
      <c r="AS351" s="17">
        <f t="shared" si="117"/>
        <v>0</v>
      </c>
      <c r="AT351" s="17">
        <f t="shared" si="124"/>
        <v>137.89193</v>
      </c>
      <c r="AU351" s="5">
        <f t="shared" si="125"/>
        <v>130.33019999999999</v>
      </c>
      <c r="AV351" s="5">
        <f t="shared" si="126"/>
        <v>5.3923099999999993</v>
      </c>
      <c r="AW351" s="5">
        <f t="shared" si="138"/>
        <v>0</v>
      </c>
      <c r="AX351" s="5">
        <f t="shared" si="139"/>
        <v>0</v>
      </c>
      <c r="AY351" s="5">
        <f t="shared" si="127"/>
        <v>2.2485600000000003</v>
      </c>
      <c r="AZ351" s="5">
        <f t="shared" si="128"/>
        <v>137.97107</v>
      </c>
      <c r="BA351" s="7">
        <f t="shared" si="129"/>
        <v>-2.8688153177481332E-4</v>
      </c>
      <c r="BB351" s="62">
        <f t="shared" si="130"/>
        <v>8154</v>
      </c>
      <c r="BC351" s="28">
        <f t="shared" si="131"/>
        <v>-6.7604604421706562E-3</v>
      </c>
      <c r="BD351" s="32">
        <f t="shared" si="132"/>
        <v>1.049445025535577E-2</v>
      </c>
      <c r="BE351" s="32">
        <f t="shared" si="133"/>
        <v>4.5951420072226128E-2</v>
      </c>
      <c r="BF351" s="35">
        <f t="shared" si="134"/>
        <v>0.94355412967241803</v>
      </c>
      <c r="BG351" s="36">
        <f t="shared" si="135"/>
        <v>0.94461976702797179</v>
      </c>
      <c r="BH351" s="33">
        <f t="shared" si="136"/>
        <v>3.9082903394168061E-2</v>
      </c>
      <c r="BI351" s="33">
        <f t="shared" si="137"/>
        <v>1.6297329577860058E-2</v>
      </c>
      <c r="BJ351" s="63">
        <v>0</v>
      </c>
      <c r="BK351" s="63">
        <v>108</v>
      </c>
      <c r="BL351" s="63">
        <v>0</v>
      </c>
      <c r="BM351" s="63">
        <v>0</v>
      </c>
      <c r="BN351" s="63">
        <v>0</v>
      </c>
      <c r="BO351" s="63">
        <v>0</v>
      </c>
      <c r="BP351" s="63">
        <v>0</v>
      </c>
      <c r="BQ351" s="63">
        <v>0</v>
      </c>
      <c r="BR351" s="63">
        <v>0</v>
      </c>
      <c r="BS351" s="63">
        <v>0</v>
      </c>
      <c r="BT351" s="63">
        <v>0</v>
      </c>
      <c r="BU351" s="63">
        <v>0</v>
      </c>
      <c r="BV351" s="63">
        <v>0</v>
      </c>
      <c r="BW351" s="63">
        <v>0</v>
      </c>
      <c r="BX351" s="63"/>
      <c r="BY351" s="63"/>
      <c r="BZ351" s="63"/>
      <c r="CA351" s="63"/>
      <c r="CB351" s="63"/>
      <c r="CC351" s="63"/>
      <c r="CD351" s="63"/>
      <c r="CE351" s="63"/>
      <c r="CF351" s="63"/>
      <c r="CG351" s="63">
        <v>2</v>
      </c>
      <c r="CH351" s="63"/>
      <c r="CI351" s="63"/>
      <c r="CJ351" s="63"/>
      <c r="CK351" s="63">
        <v>3</v>
      </c>
      <c r="CL351" s="63"/>
      <c r="CM351" s="63"/>
      <c r="CN351" s="63">
        <v>20060320</v>
      </c>
      <c r="CO351" s="63" t="s">
        <v>7210</v>
      </c>
      <c r="CP351" s="66" t="s">
        <v>7382</v>
      </c>
      <c r="CQ351" s="64">
        <v>38826</v>
      </c>
      <c r="CR351" s="78" t="s">
        <v>2038</v>
      </c>
      <c r="CS351" s="78" t="s">
        <v>2038</v>
      </c>
    </row>
    <row r="352" spans="1:97">
      <c r="A352" s="63" t="s">
        <v>3591</v>
      </c>
      <c r="B352" s="63" t="s">
        <v>7368</v>
      </c>
      <c r="C352" s="63">
        <v>5143</v>
      </c>
      <c r="D352" s="19" t="s">
        <v>3782</v>
      </c>
      <c r="E352" s="63" t="s">
        <v>1707</v>
      </c>
      <c r="F352" s="63" t="s">
        <v>2495</v>
      </c>
      <c r="G352" s="65" t="s">
        <v>3597</v>
      </c>
      <c r="H352" s="65">
        <v>24</v>
      </c>
      <c r="I352" s="65">
        <v>19</v>
      </c>
      <c r="J352" s="65">
        <v>112</v>
      </c>
      <c r="K352" s="23">
        <v>41.615099999999998</v>
      </c>
      <c r="L352" s="23">
        <v>-110.00939700000001</v>
      </c>
      <c r="M352" s="61" t="s">
        <v>7369</v>
      </c>
      <c r="N352" s="63" t="s">
        <v>7370</v>
      </c>
      <c r="O352" s="63"/>
      <c r="P352" s="63" t="s">
        <v>3841</v>
      </c>
      <c r="Q352" s="63"/>
      <c r="R352" s="63"/>
      <c r="S352" s="55">
        <f>IF(U352&gt;0,V352-U352,"")</f>
        <v>62</v>
      </c>
      <c r="T352" s="63"/>
      <c r="U352" s="66">
        <v>11585</v>
      </c>
      <c r="V352" s="63">
        <v>11647</v>
      </c>
      <c r="W352" s="66">
        <v>11855</v>
      </c>
      <c r="X352" s="66"/>
      <c r="Y352" s="63"/>
      <c r="Z352" s="64">
        <v>38796</v>
      </c>
      <c r="AA352" s="63">
        <v>7</v>
      </c>
      <c r="AB352" s="63"/>
      <c r="AC352" s="63">
        <v>0</v>
      </c>
      <c r="AD352" s="63">
        <v>0</v>
      </c>
      <c r="AE352" s="63">
        <v>5818</v>
      </c>
      <c r="AF352" s="63">
        <v>0</v>
      </c>
      <c r="AG352" s="63"/>
      <c r="AH352" s="63">
        <v>9020</v>
      </c>
      <c r="AI352" s="63">
        <v>0</v>
      </c>
      <c r="AJ352" s="63">
        <v>0</v>
      </c>
      <c r="AK352" s="63">
        <v>0</v>
      </c>
      <c r="AL352" s="63">
        <v>108</v>
      </c>
      <c r="AM352" s="63">
        <v>15737</v>
      </c>
      <c r="AN352" s="63"/>
      <c r="AO352" s="63" t="s">
        <v>767</v>
      </c>
      <c r="AP352" s="17">
        <f t="shared" si="122"/>
        <v>0</v>
      </c>
      <c r="AQ352" s="17">
        <f t="shared" si="123"/>
        <v>0</v>
      </c>
      <c r="AR352" s="17">
        <f t="shared" si="119"/>
        <v>253.08299999999997</v>
      </c>
      <c r="AS352" s="17">
        <f t="shared" si="117"/>
        <v>0</v>
      </c>
      <c r="AT352" s="17">
        <f t="shared" si="124"/>
        <v>253.08299999999997</v>
      </c>
      <c r="AU352" s="5">
        <f t="shared" si="125"/>
        <v>254.45419999999999</v>
      </c>
      <c r="AV352" s="5">
        <f t="shared" si="126"/>
        <v>0</v>
      </c>
      <c r="AW352" s="5">
        <f t="shared" si="138"/>
        <v>0</v>
      </c>
      <c r="AX352" s="5">
        <f t="shared" si="139"/>
        <v>0</v>
      </c>
      <c r="AY352" s="5">
        <f t="shared" si="127"/>
        <v>2.2485600000000003</v>
      </c>
      <c r="AZ352" s="5">
        <f t="shared" si="128"/>
        <v>256.70276000000001</v>
      </c>
      <c r="BA352" s="7">
        <f t="shared" si="129"/>
        <v>-7.1005514159517566E-3</v>
      </c>
      <c r="BB352" s="62">
        <f t="shared" si="130"/>
        <v>14946</v>
      </c>
      <c r="BC352" s="28">
        <f t="shared" si="131"/>
        <v>-2.5779747743049898E-2</v>
      </c>
      <c r="BD352" s="32">
        <f t="shared" si="132"/>
        <v>0</v>
      </c>
      <c r="BE352" s="32">
        <f t="shared" si="133"/>
        <v>0</v>
      </c>
      <c r="BF352" s="35">
        <f t="shared" si="134"/>
        <v>1</v>
      </c>
      <c r="BG352" s="36">
        <f t="shared" si="135"/>
        <v>0.99124060839860073</v>
      </c>
      <c r="BH352" s="33">
        <f t="shared" si="136"/>
        <v>0</v>
      </c>
      <c r="BI352" s="33">
        <f t="shared" si="137"/>
        <v>8.7593916013992221E-3</v>
      </c>
      <c r="BJ352" s="63">
        <v>0</v>
      </c>
      <c r="BK352" s="63">
        <v>0</v>
      </c>
      <c r="BL352" s="63">
        <v>0</v>
      </c>
      <c r="BM352" s="63">
        <v>0</v>
      </c>
      <c r="BN352" s="63">
        <v>0</v>
      </c>
      <c r="BO352" s="63">
        <v>0</v>
      </c>
      <c r="BP352" s="63">
        <v>0</v>
      </c>
      <c r="BQ352" s="63">
        <v>0</v>
      </c>
      <c r="BR352" s="63">
        <v>0</v>
      </c>
      <c r="BS352" s="63">
        <v>0</v>
      </c>
      <c r="BT352" s="63">
        <v>0</v>
      </c>
      <c r="BU352" s="63">
        <v>0</v>
      </c>
      <c r="BV352" s="63">
        <v>0</v>
      </c>
      <c r="BW352" s="63">
        <v>0</v>
      </c>
      <c r="BX352" s="63"/>
      <c r="BY352" s="63"/>
      <c r="BZ352" s="63"/>
      <c r="CA352" s="63"/>
      <c r="CB352" s="63"/>
      <c r="CC352" s="63"/>
      <c r="CD352" s="63"/>
      <c r="CE352" s="63"/>
      <c r="CF352" s="63"/>
      <c r="CG352" s="63"/>
      <c r="CH352" s="63"/>
      <c r="CI352" s="63"/>
      <c r="CJ352" s="63"/>
      <c r="CK352" s="63">
        <v>89</v>
      </c>
      <c r="CL352" s="63"/>
      <c r="CM352" s="63"/>
      <c r="CN352" s="63">
        <v>20060320</v>
      </c>
      <c r="CO352" s="63" t="s">
        <v>7210</v>
      </c>
      <c r="CP352" s="66" t="s">
        <v>7371</v>
      </c>
      <c r="CQ352" s="64">
        <v>38826</v>
      </c>
      <c r="CR352" s="78" t="s">
        <v>2038</v>
      </c>
      <c r="CS352" s="78" t="s">
        <v>2038</v>
      </c>
    </row>
    <row r="353" spans="1:97">
      <c r="A353" s="63" t="s">
        <v>3591</v>
      </c>
      <c r="B353" s="63" t="s">
        <v>7375</v>
      </c>
      <c r="C353" s="63">
        <v>1821</v>
      </c>
      <c r="D353" s="19" t="s">
        <v>3782</v>
      </c>
      <c r="E353" s="63" t="s">
        <v>3783</v>
      </c>
      <c r="F353" s="63"/>
      <c r="G353" s="65" t="s">
        <v>3595</v>
      </c>
      <c r="H353" s="65">
        <v>29</v>
      </c>
      <c r="I353" s="65">
        <v>19</v>
      </c>
      <c r="J353" s="65">
        <v>112</v>
      </c>
      <c r="K353" s="23">
        <v>41.595300000000002</v>
      </c>
      <c r="L353" s="23">
        <v>-110.08978</v>
      </c>
      <c r="M353" s="61" t="s">
        <v>7376</v>
      </c>
      <c r="N353" s="63" t="s">
        <v>7377</v>
      </c>
      <c r="O353" s="63"/>
      <c r="P353" s="63" t="s">
        <v>3841</v>
      </c>
      <c r="Q353" s="63"/>
      <c r="R353" s="63"/>
      <c r="S353" s="55"/>
      <c r="T353" s="63"/>
      <c r="U353" s="66" t="s">
        <v>7378</v>
      </c>
      <c r="V353" s="63"/>
      <c r="W353" s="66">
        <v>12167</v>
      </c>
      <c r="X353" s="66">
        <v>12056</v>
      </c>
      <c r="Y353" s="63"/>
      <c r="Z353" s="64">
        <v>34366</v>
      </c>
      <c r="AA353" s="63">
        <v>7.85</v>
      </c>
      <c r="AB353" s="63"/>
      <c r="AC353" s="63">
        <v>209</v>
      </c>
      <c r="AD353" s="63">
        <v>17</v>
      </c>
      <c r="AE353" s="63">
        <v>4601</v>
      </c>
      <c r="AF353" s="63">
        <v>235</v>
      </c>
      <c r="AG353" s="63"/>
      <c r="AH353" s="63">
        <v>6995</v>
      </c>
      <c r="AI353" s="63">
        <v>1296</v>
      </c>
      <c r="AJ353" s="63">
        <v>0</v>
      </c>
      <c r="AK353" s="63">
        <v>0</v>
      </c>
      <c r="AL353" s="63">
        <v>0</v>
      </c>
      <c r="AM353" s="63">
        <v>13361</v>
      </c>
      <c r="AN353" s="63"/>
      <c r="AO353" s="63" t="s">
        <v>736</v>
      </c>
      <c r="AP353" s="17">
        <f t="shared" si="122"/>
        <v>10.4291</v>
      </c>
      <c r="AQ353" s="17">
        <f t="shared" si="123"/>
        <v>1.39893</v>
      </c>
      <c r="AR353" s="17">
        <f t="shared" si="119"/>
        <v>200.14349999999999</v>
      </c>
      <c r="AS353" s="17">
        <f t="shared" si="117"/>
        <v>6.0112999999999994</v>
      </c>
      <c r="AT353" s="17">
        <f t="shared" si="124"/>
        <v>217.98283000000001</v>
      </c>
      <c r="AU353" s="5">
        <f t="shared" si="125"/>
        <v>197.32894999999999</v>
      </c>
      <c r="AV353" s="5">
        <f t="shared" si="126"/>
        <v>21.241439999999997</v>
      </c>
      <c r="AW353" s="5">
        <f t="shared" si="138"/>
        <v>0</v>
      </c>
      <c r="AX353" s="5">
        <f t="shared" si="139"/>
        <v>0</v>
      </c>
      <c r="AY353" s="5">
        <f t="shared" si="127"/>
        <v>0</v>
      </c>
      <c r="AZ353" s="5">
        <f t="shared" si="128"/>
        <v>218.57038999999997</v>
      </c>
      <c r="BA353" s="7">
        <f t="shared" si="129"/>
        <v>-1.3459069205811101E-3</v>
      </c>
      <c r="BB353" s="62">
        <f t="shared" si="130"/>
        <v>13353</v>
      </c>
      <c r="BC353" s="28">
        <f t="shared" si="131"/>
        <v>-2.9946844351276482E-4</v>
      </c>
      <c r="BD353" s="32">
        <f t="shared" si="132"/>
        <v>4.7843676495070736E-2</v>
      </c>
      <c r="BE353" s="32">
        <f t="shared" si="133"/>
        <v>6.4176155525643925E-3</v>
      </c>
      <c r="BF353" s="35">
        <f t="shared" si="134"/>
        <v>0.94573870795236481</v>
      </c>
      <c r="BG353" s="36">
        <f t="shared" si="135"/>
        <v>0.90281647939595122</v>
      </c>
      <c r="BH353" s="33">
        <f t="shared" si="136"/>
        <v>9.7183520604048876E-2</v>
      </c>
      <c r="BI353" s="33">
        <f t="shared" si="137"/>
        <v>0</v>
      </c>
      <c r="BJ353" s="63">
        <v>0</v>
      </c>
      <c r="BK353" s="63">
        <v>8</v>
      </c>
      <c r="BL353" s="63">
        <v>0</v>
      </c>
      <c r="BM353" s="63">
        <v>0</v>
      </c>
      <c r="BN353" s="63">
        <v>0</v>
      </c>
      <c r="BO353" s="63"/>
      <c r="BP353" s="63">
        <v>0</v>
      </c>
      <c r="BQ353" s="63">
        <v>0</v>
      </c>
      <c r="BR353" s="63">
        <v>0</v>
      </c>
      <c r="BS353" s="63">
        <v>0</v>
      </c>
      <c r="BT353" s="63">
        <v>0</v>
      </c>
      <c r="BU353" s="63">
        <v>0</v>
      </c>
      <c r="BV353" s="63">
        <v>0</v>
      </c>
      <c r="BW353" s="63">
        <v>0</v>
      </c>
      <c r="BX353" s="63"/>
      <c r="BY353" s="63"/>
      <c r="BZ353" s="63"/>
      <c r="CA353" s="63"/>
      <c r="CB353" s="63"/>
      <c r="CC353" s="63"/>
      <c r="CD353" s="63"/>
      <c r="CE353" s="63"/>
      <c r="CF353" s="63"/>
      <c r="CG353" s="63"/>
      <c r="CH353" s="63"/>
      <c r="CI353" s="63"/>
      <c r="CJ353" s="63"/>
      <c r="CK353" s="63"/>
      <c r="CL353" s="63"/>
      <c r="CM353" s="63"/>
      <c r="CN353" s="63">
        <v>19940201</v>
      </c>
      <c r="CO353" s="63" t="s">
        <v>7379</v>
      </c>
      <c r="CP353" s="66"/>
      <c r="CQ353" s="64">
        <v>34403</v>
      </c>
      <c r="CR353" s="78" t="s">
        <v>2038</v>
      </c>
      <c r="CS353" s="78" t="s">
        <v>2038</v>
      </c>
    </row>
    <row r="354" spans="1:97">
      <c r="A354" s="63" t="s">
        <v>3591</v>
      </c>
      <c r="B354" s="63" t="s">
        <v>7362</v>
      </c>
      <c r="C354" s="63">
        <v>1674</v>
      </c>
      <c r="D354" s="19" t="s">
        <v>3782</v>
      </c>
      <c r="E354" s="63" t="s">
        <v>3783</v>
      </c>
      <c r="F354" s="63"/>
      <c r="G354" s="65" t="s">
        <v>3598</v>
      </c>
      <c r="H354" s="65">
        <v>32</v>
      </c>
      <c r="I354" s="65">
        <v>19</v>
      </c>
      <c r="J354" s="65">
        <v>112</v>
      </c>
      <c r="K354" s="23">
        <v>41.582210000000003</v>
      </c>
      <c r="L354" s="23">
        <v>-110.08331</v>
      </c>
      <c r="M354" s="61" t="s">
        <v>7363</v>
      </c>
      <c r="N354" s="63" t="s">
        <v>7364</v>
      </c>
      <c r="O354" s="63"/>
      <c r="P354" s="63" t="s">
        <v>3841</v>
      </c>
      <c r="Q354" s="63"/>
      <c r="R354" s="63"/>
      <c r="S354" s="55" t="str">
        <f>IF(U354&gt;0,V354-U354,"")</f>
        <v/>
      </c>
      <c r="T354" s="63"/>
      <c r="U354" s="66"/>
      <c r="V354" s="63"/>
      <c r="W354" s="66">
        <v>12400</v>
      </c>
      <c r="X354" s="66">
        <v>12338</v>
      </c>
      <c r="Y354" s="63"/>
      <c r="Z354" s="64">
        <v>33964</v>
      </c>
      <c r="AA354" s="63">
        <v>7.38</v>
      </c>
      <c r="AB354" s="63"/>
      <c r="AC354" s="63">
        <v>124</v>
      </c>
      <c r="AD354" s="63">
        <v>46</v>
      </c>
      <c r="AE354" s="63">
        <v>3570</v>
      </c>
      <c r="AF354" s="63">
        <v>0</v>
      </c>
      <c r="AG354" s="63"/>
      <c r="AH354" s="63">
        <v>4500</v>
      </c>
      <c r="AI354" s="63">
        <v>3500</v>
      </c>
      <c r="AJ354" s="63">
        <v>0</v>
      </c>
      <c r="AK354" s="63">
        <v>0</v>
      </c>
      <c r="AL354" s="63">
        <v>21</v>
      </c>
      <c r="AM354" s="63">
        <v>11776</v>
      </c>
      <c r="AN354" s="63"/>
      <c r="AO354" s="63" t="s">
        <v>3577</v>
      </c>
      <c r="AP354" s="17">
        <f t="shared" si="122"/>
        <v>6.1875999999999998</v>
      </c>
      <c r="AQ354" s="17">
        <f t="shared" si="123"/>
        <v>3.7853400000000001</v>
      </c>
      <c r="AR354" s="17">
        <f t="shared" si="119"/>
        <v>155.29499999999999</v>
      </c>
      <c r="AS354" s="17">
        <f t="shared" si="117"/>
        <v>0</v>
      </c>
      <c r="AT354" s="17">
        <f t="shared" si="124"/>
        <v>165.26793999999998</v>
      </c>
      <c r="AU354" s="5">
        <f t="shared" si="125"/>
        <v>126.94499999999999</v>
      </c>
      <c r="AV354" s="5">
        <f t="shared" si="126"/>
        <v>57.364999999999995</v>
      </c>
      <c r="AW354" s="5">
        <f t="shared" si="138"/>
        <v>0</v>
      </c>
      <c r="AX354" s="5">
        <f t="shared" si="139"/>
        <v>0</v>
      </c>
      <c r="AY354" s="5">
        <f t="shared" si="127"/>
        <v>0.43722000000000005</v>
      </c>
      <c r="AZ354" s="5">
        <f t="shared" si="128"/>
        <v>184.74722</v>
      </c>
      <c r="BA354" s="7">
        <f t="shared" si="129"/>
        <v>-5.5652675158413191E-2</v>
      </c>
      <c r="BB354" s="62">
        <f t="shared" si="130"/>
        <v>11761</v>
      </c>
      <c r="BC354" s="28">
        <f t="shared" si="131"/>
        <v>-6.3729447253260826E-4</v>
      </c>
      <c r="BD354" s="32">
        <f t="shared" si="132"/>
        <v>3.7439808350004246E-2</v>
      </c>
      <c r="BE354" s="32">
        <f t="shared" si="133"/>
        <v>2.2904260802185834E-2</v>
      </c>
      <c r="BF354" s="35">
        <f t="shared" si="134"/>
        <v>0.93965593084780996</v>
      </c>
      <c r="BG354" s="37">
        <f t="shared" si="135"/>
        <v>0.68712806612191513</v>
      </c>
      <c r="BH354" s="33">
        <f t="shared" si="136"/>
        <v>0.31050534887615627</v>
      </c>
      <c r="BI354" s="33">
        <f t="shared" si="137"/>
        <v>2.3665850019285815E-3</v>
      </c>
      <c r="BJ354" s="63">
        <v>0</v>
      </c>
      <c r="BK354" s="63">
        <v>15</v>
      </c>
      <c r="BL354" s="63">
        <v>0</v>
      </c>
      <c r="BM354" s="63">
        <v>0</v>
      </c>
      <c r="BN354" s="63">
        <v>0</v>
      </c>
      <c r="BO354" s="63"/>
      <c r="BP354" s="63">
        <v>0</v>
      </c>
      <c r="BQ354" s="63">
        <v>0</v>
      </c>
      <c r="BR354" s="63">
        <v>0</v>
      </c>
      <c r="BS354" s="63">
        <v>0</v>
      </c>
      <c r="BT354" s="63">
        <v>0</v>
      </c>
      <c r="BU354" s="63">
        <v>0</v>
      </c>
      <c r="BV354" s="63">
        <v>0</v>
      </c>
      <c r="BW354" s="63">
        <v>0</v>
      </c>
      <c r="BX354" s="63"/>
      <c r="BY354" s="63"/>
      <c r="BZ354" s="63"/>
      <c r="CA354" s="63"/>
      <c r="CB354" s="63"/>
      <c r="CC354" s="63"/>
      <c r="CD354" s="63"/>
      <c r="CE354" s="63"/>
      <c r="CF354" s="63"/>
      <c r="CG354" s="63"/>
      <c r="CH354" s="63"/>
      <c r="CI354" s="63"/>
      <c r="CJ354" s="63"/>
      <c r="CK354" s="63"/>
      <c r="CL354" s="63"/>
      <c r="CM354" s="63"/>
      <c r="CN354" s="63">
        <v>19921226</v>
      </c>
      <c r="CO354" s="63" t="s">
        <v>783</v>
      </c>
      <c r="CP354" s="66"/>
      <c r="CQ354" s="64">
        <v>33966</v>
      </c>
      <c r="CR354" s="78" t="s">
        <v>2038</v>
      </c>
      <c r="CS354" s="78" t="s">
        <v>2038</v>
      </c>
    </row>
    <row r="355" spans="1:97">
      <c r="A355" s="20" t="s">
        <v>3591</v>
      </c>
      <c r="B355" s="16" t="s">
        <v>311</v>
      </c>
      <c r="F355" s="4" t="s">
        <v>2221</v>
      </c>
      <c r="G355" s="47" t="s">
        <v>274</v>
      </c>
      <c r="H355" s="47">
        <v>2</v>
      </c>
      <c r="I355" s="47">
        <v>20</v>
      </c>
      <c r="J355" s="47">
        <v>112</v>
      </c>
      <c r="K355" s="23">
        <v>41.741959999999999</v>
      </c>
      <c r="L355" s="23">
        <v>-110.02753</v>
      </c>
      <c r="M355" s="61" t="s">
        <v>540</v>
      </c>
      <c r="N355" s="19" t="s">
        <v>7010</v>
      </c>
      <c r="P355" s="19" t="s">
        <v>3841</v>
      </c>
      <c r="W355" s="46">
        <v>12316</v>
      </c>
      <c r="Z355" s="48">
        <v>30942</v>
      </c>
      <c r="AA355" s="19">
        <v>8.24</v>
      </c>
      <c r="AB355" s="19" t="s">
        <v>3789</v>
      </c>
      <c r="AC355" s="19">
        <v>25</v>
      </c>
      <c r="AD355" s="19">
        <v>26</v>
      </c>
      <c r="AE355" s="19">
        <v>4580</v>
      </c>
      <c r="AF355" s="19">
        <v>56</v>
      </c>
      <c r="AH355" s="19">
        <v>5365</v>
      </c>
      <c r="AI355" s="19">
        <v>1495</v>
      </c>
      <c r="AJ355" s="19">
        <v>9</v>
      </c>
      <c r="AK355" s="6">
        <v>0</v>
      </c>
      <c r="AL355" s="19">
        <v>26</v>
      </c>
      <c r="AM355" s="19">
        <v>10824</v>
      </c>
      <c r="AN355" s="53"/>
      <c r="AO355" s="63" t="s">
        <v>3433</v>
      </c>
      <c r="AP355" s="17">
        <f t="shared" si="122"/>
        <v>1.2475000000000001</v>
      </c>
      <c r="AQ355" s="17">
        <f t="shared" si="123"/>
        <v>2.1395400000000002</v>
      </c>
      <c r="AR355" s="17">
        <f t="shared" si="119"/>
        <v>199.23</v>
      </c>
      <c r="AS355" s="17">
        <f t="shared" si="117"/>
        <v>1.43248</v>
      </c>
      <c r="AT355" s="17">
        <f t="shared" si="124"/>
        <v>204.04952</v>
      </c>
      <c r="AU355" s="5">
        <f t="shared" si="125"/>
        <v>151.34664999999998</v>
      </c>
      <c r="AV355" s="5">
        <f t="shared" si="126"/>
        <v>24.503049999999998</v>
      </c>
      <c r="AW355" s="5">
        <f t="shared" si="138"/>
        <v>0.29996999999999996</v>
      </c>
      <c r="AX355" s="5">
        <f t="shared" si="139"/>
        <v>0</v>
      </c>
      <c r="AY355" s="5">
        <f t="shared" si="127"/>
        <v>0.54132000000000002</v>
      </c>
      <c r="AZ355" s="5">
        <f t="shared" si="128"/>
        <v>176.69099</v>
      </c>
      <c r="BA355" s="7">
        <f t="shared" si="129"/>
        <v>7.1856104831082998E-2</v>
      </c>
      <c r="BB355" s="62">
        <f t="shared" si="130"/>
        <v>11582</v>
      </c>
      <c r="BC355" s="6">
        <f t="shared" si="131"/>
        <v>3.3830224047130236E-2</v>
      </c>
      <c r="BD355" s="32">
        <f t="shared" si="132"/>
        <v>6.1137120048113816E-3</v>
      </c>
      <c r="BE355" s="32">
        <f t="shared" si="133"/>
        <v>1.0485395898015346E-2</v>
      </c>
      <c r="BF355" s="35">
        <f t="shared" si="134"/>
        <v>0.98340089209717318</v>
      </c>
      <c r="BG355" s="36">
        <f t="shared" si="135"/>
        <v>0.85656122024105463</v>
      </c>
      <c r="BH355" s="33">
        <f t="shared" si="136"/>
        <v>0.1386774164319301</v>
      </c>
      <c r="BI355" s="33">
        <f t="shared" si="137"/>
        <v>3.0636536701729952E-3</v>
      </c>
      <c r="BJ355" s="6">
        <v>0</v>
      </c>
      <c r="BK355" s="19">
        <v>0</v>
      </c>
      <c r="BL355" s="19">
        <v>0</v>
      </c>
      <c r="BM355" s="19">
        <v>0</v>
      </c>
      <c r="BN355" s="19">
        <v>0</v>
      </c>
      <c r="BO355" s="31"/>
      <c r="BP355" s="19">
        <v>0</v>
      </c>
      <c r="BQ355" s="19">
        <v>0</v>
      </c>
      <c r="BR355" s="19">
        <v>0</v>
      </c>
      <c r="BS355" s="19">
        <v>0</v>
      </c>
      <c r="BT355" s="19">
        <v>0</v>
      </c>
      <c r="BU355" s="19">
        <v>0</v>
      </c>
      <c r="BV355" s="19">
        <v>0</v>
      </c>
      <c r="BW355" s="19">
        <v>0</v>
      </c>
      <c r="BX355" s="19"/>
      <c r="BY355" s="19"/>
      <c r="BZ355" s="19"/>
      <c r="CA355" s="19"/>
      <c r="CB355" s="19"/>
      <c r="CC355" s="19"/>
      <c r="CD355" s="19"/>
      <c r="CE355" s="19"/>
      <c r="CF355" s="19"/>
      <c r="CG355" s="19"/>
      <c r="CH355" s="19"/>
      <c r="CI355" s="19"/>
      <c r="CJ355" s="19"/>
      <c r="CK355" s="19"/>
      <c r="CL355" s="19"/>
      <c r="CN355" s="63">
        <v>19840917</v>
      </c>
      <c r="CO355" s="63"/>
      <c r="CP355" s="66"/>
      <c r="CQ355" s="63"/>
      <c r="CR355" s="78" t="s">
        <v>2038</v>
      </c>
      <c r="CS355" s="78" t="s">
        <v>2038</v>
      </c>
    </row>
    <row r="356" spans="1:97">
      <c r="A356" s="63" t="s">
        <v>3591</v>
      </c>
      <c r="B356" s="63" t="s">
        <v>4773</v>
      </c>
      <c r="C356" s="63">
        <v>4329</v>
      </c>
      <c r="D356" s="19" t="s">
        <v>3782</v>
      </c>
      <c r="E356" s="63" t="s">
        <v>3783</v>
      </c>
      <c r="F356" s="63" t="s">
        <v>7359</v>
      </c>
      <c r="G356" s="65" t="s">
        <v>3597</v>
      </c>
      <c r="H356" s="65">
        <v>8</v>
      </c>
      <c r="I356" s="65">
        <v>20</v>
      </c>
      <c r="J356" s="65">
        <v>112</v>
      </c>
      <c r="K356" s="23">
        <v>41.732880000000002</v>
      </c>
      <c r="L356" s="23">
        <v>-110.089156</v>
      </c>
      <c r="M356" s="61" t="s">
        <v>4774</v>
      </c>
      <c r="N356" s="63" t="s">
        <v>4775</v>
      </c>
      <c r="O356" s="63"/>
      <c r="P356" s="63" t="s">
        <v>3841</v>
      </c>
      <c r="Q356" s="63"/>
      <c r="R356" s="63"/>
      <c r="S356" s="55" t="str">
        <f>IF(U356&gt;0,V356-U356,"")</f>
        <v/>
      </c>
      <c r="T356" s="63"/>
      <c r="U356" s="66"/>
      <c r="V356" s="63"/>
      <c r="W356" s="66">
        <v>12000</v>
      </c>
      <c r="X356" s="66"/>
      <c r="Y356" s="63"/>
      <c r="Z356" s="64">
        <v>38162</v>
      </c>
      <c r="AA356" s="63">
        <v>6.95</v>
      </c>
      <c r="AB356" s="63"/>
      <c r="AC356" s="63">
        <v>209</v>
      </c>
      <c r="AD356" s="63">
        <v>22</v>
      </c>
      <c r="AE356" s="63">
        <v>2645</v>
      </c>
      <c r="AF356" s="63"/>
      <c r="AG356" s="63"/>
      <c r="AH356" s="63">
        <v>4400</v>
      </c>
      <c r="AI356" s="63">
        <v>200</v>
      </c>
      <c r="AJ356" s="63"/>
      <c r="AK356" s="63"/>
      <c r="AL356" s="63"/>
      <c r="AM356" s="63">
        <v>7476</v>
      </c>
      <c r="AN356" s="63"/>
      <c r="AO356" s="63" t="s">
        <v>3422</v>
      </c>
      <c r="AP356" s="17">
        <f t="shared" si="122"/>
        <v>10.4291</v>
      </c>
      <c r="AQ356" s="17">
        <f t="shared" si="123"/>
        <v>1.8103800000000001</v>
      </c>
      <c r="AR356" s="17">
        <f t="shared" si="119"/>
        <v>115.05749999999999</v>
      </c>
      <c r="AS356" s="17">
        <f t="shared" si="117"/>
        <v>0</v>
      </c>
      <c r="AT356" s="17">
        <f t="shared" si="124"/>
        <v>127.29697999999999</v>
      </c>
      <c r="AU356" s="5">
        <f t="shared" si="125"/>
        <v>124.124</v>
      </c>
      <c r="AV356" s="5">
        <f t="shared" si="126"/>
        <v>3.2779999999999996</v>
      </c>
      <c r="AW356" s="5">
        <f t="shared" si="138"/>
        <v>0</v>
      </c>
      <c r="AX356" s="5">
        <f t="shared" si="139"/>
        <v>0</v>
      </c>
      <c r="AY356" s="5">
        <f t="shared" si="127"/>
        <v>0</v>
      </c>
      <c r="AZ356" s="5">
        <f t="shared" si="128"/>
        <v>127.402</v>
      </c>
      <c r="BA356" s="7">
        <f t="shared" si="129"/>
        <v>-4.1232988055158419E-4</v>
      </c>
      <c r="BB356" s="62">
        <f t="shared" si="130"/>
        <v>7476</v>
      </c>
      <c r="BC356" s="28">
        <f t="shared" si="131"/>
        <v>0</v>
      </c>
      <c r="BD356" s="32">
        <f t="shared" si="132"/>
        <v>8.1927316736029404E-2</v>
      </c>
      <c r="BE356" s="32">
        <f t="shared" si="133"/>
        <v>1.4221704238388061E-2</v>
      </c>
      <c r="BF356" s="35">
        <f t="shared" si="134"/>
        <v>0.90385097902558253</v>
      </c>
      <c r="BG356" s="36">
        <f t="shared" si="135"/>
        <v>0.97427041961664651</v>
      </c>
      <c r="BH356" s="33">
        <f t="shared" si="136"/>
        <v>2.5729580383353476E-2</v>
      </c>
      <c r="BI356" s="33">
        <f t="shared" si="137"/>
        <v>0</v>
      </c>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t="s">
        <v>4776</v>
      </c>
      <c r="CN356" s="63">
        <v>2004624</v>
      </c>
      <c r="CO356" s="63" t="s">
        <v>4777</v>
      </c>
      <c r="CP356" s="66"/>
      <c r="CQ356" s="64">
        <v>38167</v>
      </c>
      <c r="CR356" s="78" t="s">
        <v>2038</v>
      </c>
      <c r="CS356" s="78" t="s">
        <v>2038</v>
      </c>
    </row>
    <row r="357" spans="1:97">
      <c r="A357" s="63" t="s">
        <v>3591</v>
      </c>
      <c r="B357" s="63" t="s">
        <v>4778</v>
      </c>
      <c r="C357" s="63">
        <v>884</v>
      </c>
      <c r="D357" s="19" t="s">
        <v>3782</v>
      </c>
      <c r="E357" s="63" t="s">
        <v>3783</v>
      </c>
      <c r="F357" s="63"/>
      <c r="G357" s="65" t="s">
        <v>4779</v>
      </c>
      <c r="H357" s="65">
        <v>17</v>
      </c>
      <c r="I357" s="65">
        <v>20</v>
      </c>
      <c r="J357" s="65">
        <v>112</v>
      </c>
      <c r="K357" s="23">
        <v>41.71161</v>
      </c>
      <c r="L357" s="23">
        <v>-110.08962</v>
      </c>
      <c r="M357" s="61" t="s">
        <v>4780</v>
      </c>
      <c r="N357" s="63" t="s">
        <v>4781</v>
      </c>
      <c r="O357" s="63"/>
      <c r="P357" s="63" t="s">
        <v>3841</v>
      </c>
      <c r="Q357" s="63"/>
      <c r="R357" s="63"/>
      <c r="S357" s="55" t="str">
        <f>IF(U357&gt;0,V357-U357,"")</f>
        <v/>
      </c>
      <c r="T357" s="63"/>
      <c r="U357" s="66"/>
      <c r="V357" s="63"/>
      <c r="W357" s="66">
        <v>11550</v>
      </c>
      <c r="X357" s="66">
        <v>11490</v>
      </c>
      <c r="Y357" s="63"/>
      <c r="Z357" s="64">
        <v>31300</v>
      </c>
      <c r="AA357" s="63">
        <v>8.01</v>
      </c>
      <c r="AB357" s="63"/>
      <c r="AC357" s="63">
        <v>82</v>
      </c>
      <c r="AD357" s="63">
        <v>9</v>
      </c>
      <c r="AE357" s="63">
        <v>1580</v>
      </c>
      <c r="AF357" s="63">
        <v>204</v>
      </c>
      <c r="AG357" s="63"/>
      <c r="AH357" s="63">
        <v>2614</v>
      </c>
      <c r="AI357" s="63">
        <v>256</v>
      </c>
      <c r="AJ357" s="63">
        <v>0</v>
      </c>
      <c r="AK357" s="63">
        <v>0</v>
      </c>
      <c r="AL357" s="63">
        <v>0</v>
      </c>
      <c r="AM357" s="63">
        <v>4615</v>
      </c>
      <c r="AN357" s="63"/>
      <c r="AO357" s="63" t="s">
        <v>3433</v>
      </c>
      <c r="AP357" s="17">
        <f t="shared" si="122"/>
        <v>4.0918000000000001</v>
      </c>
      <c r="AQ357" s="17">
        <f t="shared" si="123"/>
        <v>0.74060999999999999</v>
      </c>
      <c r="AR357" s="17">
        <f t="shared" si="119"/>
        <v>68.72999999999999</v>
      </c>
      <c r="AS357" s="17">
        <f t="shared" si="117"/>
        <v>5.2183199999999994</v>
      </c>
      <c r="AT357" s="17">
        <f t="shared" si="124"/>
        <v>78.780729999999991</v>
      </c>
      <c r="AU357" s="5">
        <f t="shared" si="125"/>
        <v>73.740939999999995</v>
      </c>
      <c r="AV357" s="5">
        <f t="shared" si="126"/>
        <v>4.1958399999999996</v>
      </c>
      <c r="AW357" s="5">
        <f t="shared" si="138"/>
        <v>0</v>
      </c>
      <c r="AX357" s="5">
        <f t="shared" si="139"/>
        <v>0</v>
      </c>
      <c r="AY357" s="5">
        <f t="shared" si="127"/>
        <v>0</v>
      </c>
      <c r="AZ357" s="5">
        <f t="shared" si="128"/>
        <v>77.936779999999999</v>
      </c>
      <c r="BA357" s="7">
        <f t="shared" si="129"/>
        <v>5.3851672349821819E-3</v>
      </c>
      <c r="BB357" s="62">
        <f t="shared" si="130"/>
        <v>4745</v>
      </c>
      <c r="BC357" s="28">
        <f t="shared" si="131"/>
        <v>1.3888888888888888E-2</v>
      </c>
      <c r="BD357" s="32">
        <f t="shared" si="132"/>
        <v>5.1939097289400597E-2</v>
      </c>
      <c r="BE357" s="32">
        <f t="shared" si="133"/>
        <v>9.400902987316823E-3</v>
      </c>
      <c r="BF357" s="35">
        <f t="shared" si="134"/>
        <v>0.93865999972328262</v>
      </c>
      <c r="BG357" s="36">
        <f t="shared" si="135"/>
        <v>0.94616354434966388</v>
      </c>
      <c r="BH357" s="33">
        <f t="shared" si="136"/>
        <v>5.3836455650336075E-2</v>
      </c>
      <c r="BI357" s="33">
        <f t="shared" si="137"/>
        <v>0</v>
      </c>
      <c r="BJ357" s="63">
        <v>0</v>
      </c>
      <c r="BK357" s="63">
        <v>0</v>
      </c>
      <c r="BL357" s="63">
        <v>0</v>
      </c>
      <c r="BM357" s="63">
        <v>0</v>
      </c>
      <c r="BN357" s="63">
        <v>0</v>
      </c>
      <c r="BO357" s="63"/>
      <c r="BP357" s="63">
        <v>0</v>
      </c>
      <c r="BQ357" s="63">
        <v>0</v>
      </c>
      <c r="BR357" s="63">
        <v>0</v>
      </c>
      <c r="BS357" s="63">
        <v>0</v>
      </c>
      <c r="BT357" s="63">
        <v>0</v>
      </c>
      <c r="BU357" s="63">
        <v>0</v>
      </c>
      <c r="BV357" s="63">
        <v>0</v>
      </c>
      <c r="BW357" s="63">
        <v>0</v>
      </c>
      <c r="BX357" s="63"/>
      <c r="BY357" s="63"/>
      <c r="BZ357" s="63"/>
      <c r="CA357" s="63"/>
      <c r="CB357" s="63"/>
      <c r="CC357" s="63"/>
      <c r="CD357" s="63"/>
      <c r="CE357" s="63"/>
      <c r="CF357" s="63"/>
      <c r="CG357" s="63"/>
      <c r="CH357" s="63"/>
      <c r="CI357" s="63"/>
      <c r="CJ357" s="63"/>
      <c r="CK357" s="63"/>
      <c r="CL357" s="63"/>
      <c r="CM357" s="63"/>
      <c r="CN357" s="63">
        <v>19850910</v>
      </c>
      <c r="CO357" s="63"/>
      <c r="CP357" s="66"/>
      <c r="CQ357" s="63"/>
      <c r="CR357" s="78" t="s">
        <v>2038</v>
      </c>
      <c r="CS357" s="78" t="s">
        <v>2038</v>
      </c>
    </row>
    <row r="358" spans="1:97">
      <c r="A358" s="20" t="s">
        <v>3591</v>
      </c>
      <c r="B358" s="16" t="s">
        <v>1779</v>
      </c>
      <c r="F358" s="4" t="s">
        <v>2495</v>
      </c>
      <c r="G358" s="47" t="s">
        <v>5205</v>
      </c>
      <c r="H358" s="47">
        <v>27</v>
      </c>
      <c r="I358" s="47">
        <v>20</v>
      </c>
      <c r="J358" s="47">
        <v>112</v>
      </c>
      <c r="K358" s="23">
        <v>41.681953999999998</v>
      </c>
      <c r="L358" s="23">
        <v>-110.042215</v>
      </c>
      <c r="M358" s="61" t="s">
        <v>568</v>
      </c>
      <c r="N358" s="19" t="s">
        <v>5404</v>
      </c>
      <c r="P358" s="19" t="s">
        <v>3841</v>
      </c>
      <c r="W358" s="46">
        <v>11733</v>
      </c>
      <c r="X358" s="46">
        <v>11626</v>
      </c>
      <c r="Z358" s="48">
        <v>34366</v>
      </c>
      <c r="AA358" s="19">
        <v>7.45</v>
      </c>
      <c r="AB358" s="19" t="s">
        <v>3789</v>
      </c>
      <c r="AC358" s="19">
        <v>88</v>
      </c>
      <c r="AD358" s="19">
        <v>22</v>
      </c>
      <c r="AE358" s="19">
        <v>3874</v>
      </c>
      <c r="AF358" s="19">
        <v>80</v>
      </c>
      <c r="AH358" s="19">
        <v>5880</v>
      </c>
      <c r="AI358" s="19">
        <v>930</v>
      </c>
      <c r="AJ358" s="19">
        <v>0</v>
      </c>
      <c r="AK358" s="6">
        <v>0</v>
      </c>
      <c r="AL358" s="19">
        <v>0</v>
      </c>
      <c r="AM358" s="19">
        <v>10954</v>
      </c>
      <c r="AN358" s="53"/>
      <c r="AO358" s="63" t="s">
        <v>736</v>
      </c>
      <c r="AP358" s="17">
        <f t="shared" si="122"/>
        <v>4.3911999999999995</v>
      </c>
      <c r="AQ358" s="17">
        <f t="shared" si="123"/>
        <v>1.8103800000000001</v>
      </c>
      <c r="AR358" s="17">
        <f t="shared" si="119"/>
        <v>168.51899999999998</v>
      </c>
      <c r="AS358" s="17">
        <f t="shared" si="117"/>
        <v>2.0463999999999998</v>
      </c>
      <c r="AT358" s="17">
        <f t="shared" si="124"/>
        <v>176.76697999999999</v>
      </c>
      <c r="AU358" s="5">
        <f t="shared" si="125"/>
        <v>165.87479999999999</v>
      </c>
      <c r="AV358" s="5">
        <f t="shared" si="126"/>
        <v>15.242699999999999</v>
      </c>
      <c r="AW358" s="5">
        <f t="shared" si="138"/>
        <v>0</v>
      </c>
      <c r="AX358" s="5">
        <f t="shared" si="139"/>
        <v>0</v>
      </c>
      <c r="AY358" s="5">
        <f t="shared" si="127"/>
        <v>0</v>
      </c>
      <c r="AZ358" s="5">
        <f t="shared" si="128"/>
        <v>181.11750000000001</v>
      </c>
      <c r="BA358" s="7">
        <f t="shared" si="129"/>
        <v>-1.2156213088648095E-2</v>
      </c>
      <c r="BB358" s="62">
        <f t="shared" si="130"/>
        <v>10874</v>
      </c>
      <c r="BC358" s="6">
        <f t="shared" si="131"/>
        <v>-3.6650174088326921E-3</v>
      </c>
      <c r="BD358" s="32">
        <f t="shared" si="132"/>
        <v>2.4841743633341476E-2</v>
      </c>
      <c r="BE358" s="32">
        <f t="shared" si="133"/>
        <v>1.0241618655248849E-2</v>
      </c>
      <c r="BF358" s="35">
        <f t="shared" si="134"/>
        <v>0.96491663771140967</v>
      </c>
      <c r="BG358" s="36">
        <f t="shared" si="135"/>
        <v>0.91584082156611035</v>
      </c>
      <c r="BH358" s="33">
        <f t="shared" si="136"/>
        <v>8.4159178433889592E-2</v>
      </c>
      <c r="BI358" s="33">
        <f t="shared" si="137"/>
        <v>0</v>
      </c>
      <c r="BJ358" s="6">
        <v>0</v>
      </c>
      <c r="BK358" s="19">
        <v>80</v>
      </c>
      <c r="BL358" s="19">
        <v>0</v>
      </c>
      <c r="BM358" s="19">
        <v>0</v>
      </c>
      <c r="BN358" s="19">
        <v>0</v>
      </c>
      <c r="BO358" s="31"/>
      <c r="BP358" s="19">
        <v>0</v>
      </c>
      <c r="BQ358" s="19">
        <v>0</v>
      </c>
      <c r="BR358" s="19">
        <v>0</v>
      </c>
      <c r="BS358" s="19">
        <v>0</v>
      </c>
      <c r="BT358" s="19">
        <v>0</v>
      </c>
      <c r="BU358" s="19">
        <v>0</v>
      </c>
      <c r="BV358" s="19">
        <v>0</v>
      </c>
      <c r="BW358" s="19">
        <v>0</v>
      </c>
      <c r="BX358" s="19"/>
      <c r="BY358" s="19"/>
      <c r="BZ358" s="19"/>
      <c r="CA358" s="19"/>
      <c r="CB358" s="19"/>
      <c r="CC358" s="19"/>
      <c r="CD358" s="19"/>
      <c r="CE358" s="19"/>
      <c r="CF358" s="19"/>
      <c r="CG358" s="19"/>
      <c r="CH358" s="19"/>
      <c r="CI358" s="19"/>
      <c r="CJ358" s="19"/>
      <c r="CK358" s="19"/>
      <c r="CL358" s="19"/>
      <c r="CN358" s="63">
        <v>19940201</v>
      </c>
      <c r="CO358" s="63" t="s">
        <v>7645</v>
      </c>
      <c r="CP358" s="66"/>
      <c r="CQ358" s="64">
        <v>34403</v>
      </c>
      <c r="CR358" s="78" t="s">
        <v>2038</v>
      </c>
      <c r="CS358" s="78" t="s">
        <v>2038</v>
      </c>
    </row>
    <row r="359" spans="1:97">
      <c r="A359" s="16" t="s">
        <v>3590</v>
      </c>
      <c r="B359" s="16" t="s">
        <v>1204</v>
      </c>
      <c r="C359" s="19">
        <v>49124786</v>
      </c>
      <c r="D359" s="19" t="s">
        <v>3782</v>
      </c>
      <c r="E359" s="19" t="s">
        <v>3783</v>
      </c>
      <c r="G359" s="47"/>
      <c r="H359" s="47" t="s">
        <v>4441</v>
      </c>
      <c r="I359" s="47" t="s">
        <v>5447</v>
      </c>
      <c r="J359" s="47" t="s">
        <v>5470</v>
      </c>
      <c r="K359" s="23">
        <v>41.716500000000003</v>
      </c>
      <c r="L359" s="23">
        <v>-110.2992</v>
      </c>
      <c r="M359" s="61" t="s">
        <v>4442</v>
      </c>
      <c r="N359" s="19" t="s">
        <v>4443</v>
      </c>
      <c r="P359" s="19" t="s">
        <v>3841</v>
      </c>
      <c r="Q359" s="55"/>
      <c r="R359" s="55"/>
      <c r="S359" s="55">
        <f>V359-U359</f>
        <v>81</v>
      </c>
      <c r="T359" s="19"/>
      <c r="U359" s="55">
        <v>12206</v>
      </c>
      <c r="V359" s="55">
        <v>12287</v>
      </c>
      <c r="W359" s="55">
        <v>13713</v>
      </c>
      <c r="X359" s="55">
        <v>12617</v>
      </c>
      <c r="Y359" s="51" t="s">
        <v>3798</v>
      </c>
      <c r="Z359" s="40">
        <v>27820</v>
      </c>
      <c r="AA359" s="52">
        <v>8.1000003814697266</v>
      </c>
      <c r="AB359" s="19" t="s">
        <v>3789</v>
      </c>
      <c r="AC359" s="19">
        <v>201</v>
      </c>
      <c r="AD359" s="19">
        <v>12</v>
      </c>
      <c r="AE359" s="19">
        <v>2963</v>
      </c>
      <c r="AF359" s="19">
        <v>95</v>
      </c>
      <c r="AG359" s="19">
        <v>-3</v>
      </c>
      <c r="AH359" s="19">
        <v>3600</v>
      </c>
      <c r="AI359" s="19">
        <v>561</v>
      </c>
      <c r="AJ359" s="19"/>
      <c r="AK359" s="19"/>
      <c r="AL359" s="19">
        <v>1520</v>
      </c>
      <c r="AM359" s="19">
        <v>8667</v>
      </c>
      <c r="AO359" s="19" t="s">
        <v>5038</v>
      </c>
      <c r="AP359" s="17">
        <f t="shared" si="122"/>
        <v>10.0299</v>
      </c>
      <c r="AQ359" s="17">
        <f t="shared" si="123"/>
        <v>0.98748000000000002</v>
      </c>
      <c r="AR359" s="17">
        <f t="shared" si="119"/>
        <v>128.8905</v>
      </c>
      <c r="AS359" s="17">
        <f t="shared" si="117"/>
        <v>2.4300999999999999</v>
      </c>
      <c r="AT359" s="17">
        <f t="shared" si="124"/>
        <v>142.33798000000002</v>
      </c>
      <c r="AU359" s="5">
        <f t="shared" si="125"/>
        <v>101.556</v>
      </c>
      <c r="AV359" s="5">
        <f t="shared" si="126"/>
        <v>9.1947899999999994</v>
      </c>
      <c r="AW359" s="5"/>
      <c r="AX359" s="5"/>
      <c r="AY359" s="5">
        <f t="shared" si="127"/>
        <v>31.646400000000003</v>
      </c>
      <c r="AZ359" s="5">
        <f t="shared" si="128"/>
        <v>142.39718999999999</v>
      </c>
      <c r="BA359" s="7">
        <f t="shared" si="129"/>
        <v>-2.0794761672742739E-4</v>
      </c>
      <c r="BB359" s="62">
        <f t="shared" si="130"/>
        <v>8949</v>
      </c>
      <c r="BC359" s="6">
        <f t="shared" si="131"/>
        <v>1.6008174386920981E-2</v>
      </c>
      <c r="BD359" s="32">
        <f t="shared" si="132"/>
        <v>7.04653810599251E-2</v>
      </c>
      <c r="BE359" s="32">
        <f t="shared" si="133"/>
        <v>6.9375721083016631E-3</v>
      </c>
      <c r="BF359" s="35">
        <f t="shared" si="134"/>
        <v>0.92259704683177324</v>
      </c>
      <c r="BG359" s="37">
        <f t="shared" si="135"/>
        <v>0.71318823075090176</v>
      </c>
      <c r="BH359" s="33">
        <f t="shared" si="136"/>
        <v>6.4571428691816174E-2</v>
      </c>
      <c r="BI359" s="33">
        <f t="shared" si="137"/>
        <v>0.22224034055728209</v>
      </c>
      <c r="CM359" s="51" t="s">
        <v>5071</v>
      </c>
      <c r="CR359" s="78" t="s">
        <v>2038</v>
      </c>
      <c r="CS359" s="78" t="s">
        <v>2038</v>
      </c>
    </row>
    <row r="360" spans="1:97">
      <c r="A360" s="63" t="s">
        <v>3591</v>
      </c>
      <c r="B360" s="63" t="s">
        <v>188</v>
      </c>
      <c r="C360" s="63">
        <v>5497</v>
      </c>
      <c r="D360" s="19" t="s">
        <v>3782</v>
      </c>
      <c r="E360" s="63" t="s">
        <v>3783</v>
      </c>
      <c r="F360" s="63" t="s">
        <v>185</v>
      </c>
      <c r="G360" s="65" t="s">
        <v>3595</v>
      </c>
      <c r="H360" s="65">
        <v>1</v>
      </c>
      <c r="I360" s="65">
        <v>21</v>
      </c>
      <c r="J360" s="65">
        <v>112</v>
      </c>
      <c r="K360" s="23">
        <v>41.822479999999999</v>
      </c>
      <c r="L360" s="23">
        <v>-110.07494</v>
      </c>
      <c r="M360" s="61" t="s">
        <v>214</v>
      </c>
      <c r="N360" s="63" t="s">
        <v>215</v>
      </c>
      <c r="O360" s="63"/>
      <c r="P360" s="63" t="s">
        <v>3841</v>
      </c>
      <c r="Q360" s="63"/>
      <c r="R360" s="63"/>
      <c r="S360" s="55">
        <f t="shared" ref="S360:S374" si="140">IF(U360&gt;0,V360-U360,"")</f>
        <v>80</v>
      </c>
      <c r="T360" s="63"/>
      <c r="U360" s="66">
        <v>11062</v>
      </c>
      <c r="V360" s="63">
        <v>11142</v>
      </c>
      <c r="W360" s="66">
        <v>11312</v>
      </c>
      <c r="X360" s="66">
        <v>11245</v>
      </c>
      <c r="Y360" s="63"/>
      <c r="Z360" s="64"/>
      <c r="AA360" s="63">
        <v>6.86</v>
      </c>
      <c r="AB360" s="63"/>
      <c r="AC360" s="63">
        <v>84</v>
      </c>
      <c r="AD360" s="63">
        <v>2.8</v>
      </c>
      <c r="AE360" s="63">
        <v>2710</v>
      </c>
      <c r="AF360" s="63">
        <v>64</v>
      </c>
      <c r="AG360" s="63"/>
      <c r="AH360" s="63">
        <v>4270</v>
      </c>
      <c r="AI360" s="63">
        <v>1000</v>
      </c>
      <c r="AJ360" s="63">
        <v>0</v>
      </c>
      <c r="AK360" s="63">
        <v>0</v>
      </c>
      <c r="AL360" s="63">
        <v>92</v>
      </c>
      <c r="AM360" s="63">
        <v>11000</v>
      </c>
      <c r="AN360" s="63"/>
      <c r="AO360" s="63" t="s">
        <v>3536</v>
      </c>
      <c r="AP360" s="17">
        <f t="shared" si="122"/>
        <v>4.1916000000000002</v>
      </c>
      <c r="AQ360" s="17">
        <f t="shared" si="123"/>
        <v>0.23041199999999998</v>
      </c>
      <c r="AR360" s="17">
        <f t="shared" si="119"/>
        <v>117.88499999999999</v>
      </c>
      <c r="AS360" s="17">
        <f t="shared" ref="AS360:AS423" si="141">IF(AF360&gt;0,AF360*0.02558,0)</f>
        <v>1.6371199999999999</v>
      </c>
      <c r="AT360" s="17">
        <f t="shared" si="124"/>
        <v>123.94413199999998</v>
      </c>
      <c r="AU360" s="5">
        <f t="shared" si="125"/>
        <v>120.4567</v>
      </c>
      <c r="AV360" s="5">
        <f t="shared" si="126"/>
        <v>16.389999999999997</v>
      </c>
      <c r="AW360" s="5">
        <f t="shared" ref="AW360:AW385" si="142">IF(AJ360&gt;0,AJ360*0.03333,0)</f>
        <v>0</v>
      </c>
      <c r="AX360" s="5">
        <f t="shared" ref="AX360:AX385" si="143">IF(AK360&gt;0,AK360*0.0588,0)</f>
        <v>0</v>
      </c>
      <c r="AY360" s="5">
        <f t="shared" si="127"/>
        <v>1.9154400000000003</v>
      </c>
      <c r="AZ360" s="5">
        <f t="shared" si="128"/>
        <v>138.76213999999999</v>
      </c>
      <c r="BA360" s="7">
        <f t="shared" si="129"/>
        <v>-5.6405231162505357E-2</v>
      </c>
      <c r="BB360" s="62">
        <f t="shared" si="130"/>
        <v>8222.7999999999993</v>
      </c>
      <c r="BC360" s="28">
        <f t="shared" si="131"/>
        <v>-0.14447427013754505</v>
      </c>
      <c r="BD360" s="32">
        <f t="shared" si="132"/>
        <v>3.3818462660257294E-2</v>
      </c>
      <c r="BE360" s="32">
        <f t="shared" si="133"/>
        <v>1.8589988592602352E-3</v>
      </c>
      <c r="BF360" s="35">
        <f t="shared" si="134"/>
        <v>0.96432253848048255</v>
      </c>
      <c r="BG360" s="36">
        <f t="shared" si="135"/>
        <v>0.86808044326788281</v>
      </c>
      <c r="BH360" s="33">
        <f t="shared" si="136"/>
        <v>0.11811579152642067</v>
      </c>
      <c r="BI360" s="33">
        <f t="shared" si="137"/>
        <v>1.3803765205696599E-2</v>
      </c>
      <c r="BJ360" s="63">
        <v>0</v>
      </c>
      <c r="BK360" s="63">
        <v>1.5</v>
      </c>
      <c r="BL360" s="63">
        <v>0</v>
      </c>
      <c r="BM360" s="63">
        <v>0</v>
      </c>
      <c r="BN360" s="63">
        <v>0</v>
      </c>
      <c r="BO360" s="63">
        <v>0</v>
      </c>
      <c r="BP360" s="63">
        <v>0</v>
      </c>
      <c r="BQ360" s="63">
        <v>0</v>
      </c>
      <c r="BR360" s="63">
        <v>0</v>
      </c>
      <c r="BS360" s="63">
        <v>0</v>
      </c>
      <c r="BT360" s="63">
        <v>0</v>
      </c>
      <c r="BU360" s="63">
        <v>0</v>
      </c>
      <c r="BV360" s="63">
        <v>0</v>
      </c>
      <c r="BW360" s="63">
        <v>0</v>
      </c>
      <c r="BX360" s="63"/>
      <c r="BY360" s="63"/>
      <c r="BZ360" s="63"/>
      <c r="CA360" s="63"/>
      <c r="CB360" s="63"/>
      <c r="CC360" s="63"/>
      <c r="CD360" s="63"/>
      <c r="CE360" s="63"/>
      <c r="CF360" s="63"/>
      <c r="CG360" s="63"/>
      <c r="CH360" s="63"/>
      <c r="CI360" s="63"/>
      <c r="CJ360" s="63"/>
      <c r="CK360" s="63"/>
      <c r="CL360" s="63"/>
      <c r="CM360" s="63"/>
      <c r="CN360" s="63"/>
      <c r="CO360" s="63" t="s">
        <v>5599</v>
      </c>
      <c r="CP360" s="66"/>
      <c r="CQ360" s="64">
        <v>39261</v>
      </c>
      <c r="CR360" s="78" t="s">
        <v>2038</v>
      </c>
      <c r="CS360" s="78" t="s">
        <v>2038</v>
      </c>
    </row>
    <row r="361" spans="1:97">
      <c r="A361" s="63" t="s">
        <v>3591</v>
      </c>
      <c r="B361" s="63" t="s">
        <v>188</v>
      </c>
      <c r="C361" s="63">
        <v>5310</v>
      </c>
      <c r="D361" s="19" t="s">
        <v>3782</v>
      </c>
      <c r="E361" s="63" t="s">
        <v>3783</v>
      </c>
      <c r="F361" s="63" t="s">
        <v>2495</v>
      </c>
      <c r="G361" s="65" t="s">
        <v>3597</v>
      </c>
      <c r="H361" s="65">
        <v>1</v>
      </c>
      <c r="I361" s="65">
        <v>21</v>
      </c>
      <c r="J361" s="65">
        <v>112</v>
      </c>
      <c r="K361" s="23">
        <v>41.827769000000004</v>
      </c>
      <c r="L361" s="23">
        <v>-110.0669</v>
      </c>
      <c r="M361" s="61" t="s">
        <v>189</v>
      </c>
      <c r="N361" s="63" t="s">
        <v>190</v>
      </c>
      <c r="O361" s="63"/>
      <c r="P361" s="63" t="s">
        <v>3841</v>
      </c>
      <c r="Q361" s="63"/>
      <c r="R361" s="63"/>
      <c r="S361" s="55">
        <f t="shared" si="140"/>
        <v>82</v>
      </c>
      <c r="T361" s="63"/>
      <c r="U361" s="66">
        <v>11071</v>
      </c>
      <c r="V361" s="63">
        <v>11153</v>
      </c>
      <c r="W361" s="66">
        <v>11310</v>
      </c>
      <c r="X361" s="66">
        <v>11260</v>
      </c>
      <c r="Y361" s="63"/>
      <c r="Z361" s="64">
        <v>1</v>
      </c>
      <c r="AA361" s="63">
        <v>7.68</v>
      </c>
      <c r="AB361" s="63"/>
      <c r="AC361" s="63">
        <v>36</v>
      </c>
      <c r="AD361" s="63">
        <v>16</v>
      </c>
      <c r="AE361" s="63">
        <v>4160</v>
      </c>
      <c r="AF361" s="63">
        <v>0</v>
      </c>
      <c r="AG361" s="63"/>
      <c r="AH361" s="63">
        <v>7800</v>
      </c>
      <c r="AI361" s="63">
        <v>0</v>
      </c>
      <c r="AJ361" s="63">
        <v>0</v>
      </c>
      <c r="AK361" s="63">
        <v>0</v>
      </c>
      <c r="AL361" s="63">
        <v>46</v>
      </c>
      <c r="AM361" s="63">
        <v>13900</v>
      </c>
      <c r="AN361" s="63"/>
      <c r="AO361" s="63" t="s">
        <v>3536</v>
      </c>
      <c r="AP361" s="17">
        <f t="shared" si="122"/>
        <v>1.7964</v>
      </c>
      <c r="AQ361" s="17">
        <f t="shared" si="123"/>
        <v>1.31664</v>
      </c>
      <c r="AR361" s="17">
        <f t="shared" si="119"/>
        <v>180.95999999999998</v>
      </c>
      <c r="AS361" s="17">
        <f t="shared" si="141"/>
        <v>0</v>
      </c>
      <c r="AT361" s="17">
        <f t="shared" si="124"/>
        <v>184.07303999999999</v>
      </c>
      <c r="AU361" s="5">
        <f t="shared" si="125"/>
        <v>220.03799999999998</v>
      </c>
      <c r="AV361" s="5">
        <f t="shared" si="126"/>
        <v>0</v>
      </c>
      <c r="AW361" s="5">
        <f t="shared" si="142"/>
        <v>0</v>
      </c>
      <c r="AX361" s="5">
        <f t="shared" si="143"/>
        <v>0</v>
      </c>
      <c r="AY361" s="5">
        <f t="shared" si="127"/>
        <v>0.95772000000000013</v>
      </c>
      <c r="AZ361" s="5">
        <f t="shared" si="128"/>
        <v>220.99571999999998</v>
      </c>
      <c r="BA361" s="7">
        <f t="shared" si="129"/>
        <v>-9.1151635588979971E-2</v>
      </c>
      <c r="BB361" s="62">
        <f t="shared" si="130"/>
        <v>12058</v>
      </c>
      <c r="BC361" s="28">
        <f t="shared" si="131"/>
        <v>-7.0960782802989439E-2</v>
      </c>
      <c r="BD361" s="32">
        <f t="shared" si="132"/>
        <v>9.7591695122762143E-3</v>
      </c>
      <c r="BE361" s="32">
        <f t="shared" si="133"/>
        <v>7.1528128182160736E-3</v>
      </c>
      <c r="BF361" s="35">
        <f t="shared" si="134"/>
        <v>0.9830880176695076</v>
      </c>
      <c r="BG361" s="36">
        <f t="shared" si="135"/>
        <v>0.9956663414114989</v>
      </c>
      <c r="BH361" s="33">
        <f t="shared" si="136"/>
        <v>0</v>
      </c>
      <c r="BI361" s="33">
        <f t="shared" si="137"/>
        <v>4.3336585885011721E-3</v>
      </c>
      <c r="BJ361" s="63">
        <v>0</v>
      </c>
      <c r="BK361" s="63">
        <v>26</v>
      </c>
      <c r="BL361" s="63">
        <v>0</v>
      </c>
      <c r="BM361" s="63">
        <v>0</v>
      </c>
      <c r="BN361" s="63">
        <v>0</v>
      </c>
      <c r="BO361" s="63">
        <v>0</v>
      </c>
      <c r="BP361" s="63">
        <v>0</v>
      </c>
      <c r="BQ361" s="63">
        <v>0</v>
      </c>
      <c r="BR361" s="63">
        <v>0</v>
      </c>
      <c r="BS361" s="63">
        <v>0</v>
      </c>
      <c r="BT361" s="63">
        <v>0</v>
      </c>
      <c r="BU361" s="63">
        <v>0</v>
      </c>
      <c r="BV361" s="63">
        <v>0</v>
      </c>
      <c r="BW361" s="63">
        <v>0</v>
      </c>
      <c r="BX361" s="63"/>
      <c r="BY361" s="63"/>
      <c r="BZ361" s="63"/>
      <c r="CA361" s="63"/>
      <c r="CB361" s="63"/>
      <c r="CC361" s="63"/>
      <c r="CD361" s="63"/>
      <c r="CE361" s="63"/>
      <c r="CF361" s="63"/>
      <c r="CG361" s="63"/>
      <c r="CH361" s="63"/>
      <c r="CI361" s="63"/>
      <c r="CJ361" s="63"/>
      <c r="CK361" s="63"/>
      <c r="CL361" s="63"/>
      <c r="CM361" s="63"/>
      <c r="CN361" s="63">
        <v>19000101</v>
      </c>
      <c r="CO361" s="63" t="s">
        <v>5600</v>
      </c>
      <c r="CP361" s="66"/>
      <c r="CQ361" s="64">
        <v>38983</v>
      </c>
      <c r="CR361" s="78" t="s">
        <v>2038</v>
      </c>
      <c r="CS361" s="78" t="s">
        <v>2038</v>
      </c>
    </row>
    <row r="362" spans="1:97">
      <c r="A362" s="63" t="s">
        <v>3591</v>
      </c>
      <c r="B362" s="63" t="s">
        <v>188</v>
      </c>
      <c r="C362" s="63">
        <v>440</v>
      </c>
      <c r="D362" s="19" t="s">
        <v>3782</v>
      </c>
      <c r="E362" s="63" t="s">
        <v>3783</v>
      </c>
      <c r="F362" s="63"/>
      <c r="G362" s="65" t="s">
        <v>3599</v>
      </c>
      <c r="H362" s="65">
        <v>1</v>
      </c>
      <c r="I362" s="65">
        <v>21</v>
      </c>
      <c r="J362" s="65">
        <v>112</v>
      </c>
      <c r="K362" s="23">
        <v>41.826419999999999</v>
      </c>
      <c r="L362" s="23">
        <v>-110.07250000000001</v>
      </c>
      <c r="M362" s="61" t="s">
        <v>225</v>
      </c>
      <c r="N362" s="63" t="s">
        <v>226</v>
      </c>
      <c r="O362" s="63"/>
      <c r="P362" s="63" t="s">
        <v>3841</v>
      </c>
      <c r="Q362" s="63"/>
      <c r="R362" s="63"/>
      <c r="S362" s="55" t="str">
        <f t="shared" si="140"/>
        <v/>
      </c>
      <c r="T362" s="63"/>
      <c r="U362" s="66"/>
      <c r="V362" s="63"/>
      <c r="W362" s="66">
        <v>11309</v>
      </c>
      <c r="X362" s="66">
        <v>11178</v>
      </c>
      <c r="Y362" s="63"/>
      <c r="Z362" s="64">
        <v>30942</v>
      </c>
      <c r="AA362" s="63">
        <v>7.9</v>
      </c>
      <c r="AB362" s="63"/>
      <c r="AC362" s="63">
        <v>565</v>
      </c>
      <c r="AD362" s="63">
        <v>50</v>
      </c>
      <c r="AE362" s="63">
        <v>3481</v>
      </c>
      <c r="AF362" s="63">
        <v>1701</v>
      </c>
      <c r="AG362" s="63"/>
      <c r="AH362" s="63">
        <v>6446</v>
      </c>
      <c r="AI362" s="63">
        <v>354</v>
      </c>
      <c r="AJ362" s="63">
        <v>0</v>
      </c>
      <c r="AK362" s="63">
        <v>0</v>
      </c>
      <c r="AL362" s="63">
        <v>10</v>
      </c>
      <c r="AM362" s="63">
        <v>12428</v>
      </c>
      <c r="AN362" s="63"/>
      <c r="AO362" s="63" t="s">
        <v>3433</v>
      </c>
      <c r="AP362" s="17">
        <f t="shared" si="122"/>
        <v>28.1935</v>
      </c>
      <c r="AQ362" s="17">
        <f t="shared" si="123"/>
        <v>4.1145000000000005</v>
      </c>
      <c r="AR362" s="17">
        <f t="shared" si="119"/>
        <v>151.42349999999999</v>
      </c>
      <c r="AS362" s="17">
        <f t="shared" si="141"/>
        <v>43.511579999999995</v>
      </c>
      <c r="AT362" s="17">
        <f t="shared" si="124"/>
        <v>227.24307999999996</v>
      </c>
      <c r="AU362" s="5">
        <f t="shared" si="125"/>
        <v>181.84165999999999</v>
      </c>
      <c r="AV362" s="5">
        <f t="shared" si="126"/>
        <v>5.8020599999999991</v>
      </c>
      <c r="AW362" s="5">
        <f t="shared" si="142"/>
        <v>0</v>
      </c>
      <c r="AX362" s="5">
        <f t="shared" si="143"/>
        <v>0</v>
      </c>
      <c r="AY362" s="5">
        <f t="shared" si="127"/>
        <v>0.20820000000000002</v>
      </c>
      <c r="AZ362" s="5">
        <f t="shared" si="128"/>
        <v>187.85192000000001</v>
      </c>
      <c r="BA362" s="7">
        <f t="shared" si="129"/>
        <v>9.4896734482467771E-2</v>
      </c>
      <c r="BB362" s="62">
        <f t="shared" si="130"/>
        <v>12607</v>
      </c>
      <c r="BC362" s="28">
        <f t="shared" si="131"/>
        <v>7.1499900139804272E-3</v>
      </c>
      <c r="BD362" s="32">
        <f t="shared" si="132"/>
        <v>0.12406758436824569</v>
      </c>
      <c r="BE362" s="32">
        <f t="shared" si="133"/>
        <v>1.8106161912609182E-2</v>
      </c>
      <c r="BF362" s="35">
        <f t="shared" si="134"/>
        <v>0.85782625371914512</v>
      </c>
      <c r="BG362" s="36">
        <f t="shared" si="135"/>
        <v>0.96800533100752972</v>
      </c>
      <c r="BH362" s="33">
        <f t="shared" si="136"/>
        <v>3.0886349205267633E-2</v>
      </c>
      <c r="BI362" s="33">
        <f t="shared" si="137"/>
        <v>1.108319787202601E-3</v>
      </c>
      <c r="BJ362" s="63">
        <v>0</v>
      </c>
      <c r="BK362" s="63">
        <v>0</v>
      </c>
      <c r="BL362" s="63">
        <v>0</v>
      </c>
      <c r="BM362" s="63">
        <v>0</v>
      </c>
      <c r="BN362" s="63">
        <v>0</v>
      </c>
      <c r="BO362" s="63"/>
      <c r="BP362" s="63">
        <v>0</v>
      </c>
      <c r="BQ362" s="63">
        <v>0</v>
      </c>
      <c r="BR362" s="63">
        <v>0</v>
      </c>
      <c r="BS362" s="63">
        <v>0</v>
      </c>
      <c r="BT362" s="63">
        <v>0</v>
      </c>
      <c r="BU362" s="63">
        <v>0</v>
      </c>
      <c r="BV362" s="63">
        <v>0</v>
      </c>
      <c r="BW362" s="63">
        <v>0</v>
      </c>
      <c r="BX362" s="63"/>
      <c r="BY362" s="63"/>
      <c r="BZ362" s="63"/>
      <c r="CA362" s="63"/>
      <c r="CB362" s="63"/>
      <c r="CC362" s="63"/>
      <c r="CD362" s="63"/>
      <c r="CE362" s="63"/>
      <c r="CF362" s="63"/>
      <c r="CG362" s="63"/>
      <c r="CH362" s="63"/>
      <c r="CI362" s="63"/>
      <c r="CJ362" s="63"/>
      <c r="CK362" s="63"/>
      <c r="CL362" s="63"/>
      <c r="CM362" s="63"/>
      <c r="CN362" s="63">
        <v>19840917</v>
      </c>
      <c r="CO362" s="63"/>
      <c r="CP362" s="66"/>
      <c r="CQ362" s="63"/>
      <c r="CR362" s="78" t="s">
        <v>2038</v>
      </c>
      <c r="CS362" s="78" t="s">
        <v>2038</v>
      </c>
    </row>
    <row r="363" spans="1:97">
      <c r="A363" s="63" t="s">
        <v>3591</v>
      </c>
      <c r="B363" s="63" t="s">
        <v>208</v>
      </c>
      <c r="C363" s="63">
        <v>4764</v>
      </c>
      <c r="D363" s="19" t="s">
        <v>3782</v>
      </c>
      <c r="E363" s="63" t="s">
        <v>3783</v>
      </c>
      <c r="F363" s="63" t="s">
        <v>185</v>
      </c>
      <c r="G363" s="65" t="s">
        <v>3595</v>
      </c>
      <c r="H363" s="65">
        <v>3</v>
      </c>
      <c r="I363" s="65">
        <v>21</v>
      </c>
      <c r="J363" s="65">
        <v>112</v>
      </c>
      <c r="K363" s="23">
        <v>41.822119999999998</v>
      </c>
      <c r="L363" s="23">
        <v>-110.11238</v>
      </c>
      <c r="M363" s="61" t="s">
        <v>209</v>
      </c>
      <c r="N363" s="63" t="s">
        <v>210</v>
      </c>
      <c r="O363" s="63"/>
      <c r="P363" s="63" t="s">
        <v>3841</v>
      </c>
      <c r="Q363" s="63"/>
      <c r="R363" s="63"/>
      <c r="S363" s="55">
        <f t="shared" si="140"/>
        <v>95</v>
      </c>
      <c r="T363" s="63"/>
      <c r="U363" s="66">
        <v>11081</v>
      </c>
      <c r="V363" s="63">
        <v>11176</v>
      </c>
      <c r="W363" s="66">
        <v>11375</v>
      </c>
      <c r="X363" s="66">
        <v>11323</v>
      </c>
      <c r="Y363" s="63"/>
      <c r="Z363" s="64">
        <v>38789</v>
      </c>
      <c r="AA363" s="63">
        <v>7.05</v>
      </c>
      <c r="AB363" s="63"/>
      <c r="AC363" s="63">
        <v>203</v>
      </c>
      <c r="AD363" s="63">
        <v>23</v>
      </c>
      <c r="AE363" s="63">
        <v>3180</v>
      </c>
      <c r="AF363" s="63">
        <v>97</v>
      </c>
      <c r="AG363" s="63"/>
      <c r="AH363" s="63">
        <v>5300</v>
      </c>
      <c r="AI363" s="63">
        <v>1220</v>
      </c>
      <c r="AJ363" s="63">
        <v>0</v>
      </c>
      <c r="AK363" s="63">
        <v>0</v>
      </c>
      <c r="AL363" s="63">
        <v>97</v>
      </c>
      <c r="AM363" s="63">
        <v>14900</v>
      </c>
      <c r="AN363" s="63"/>
      <c r="AO363" s="63" t="s">
        <v>3536</v>
      </c>
      <c r="AP363" s="17">
        <f t="shared" si="122"/>
        <v>10.1297</v>
      </c>
      <c r="AQ363" s="17">
        <f t="shared" si="123"/>
        <v>1.8926700000000001</v>
      </c>
      <c r="AR363" s="17">
        <f t="shared" si="119"/>
        <v>138.32999999999998</v>
      </c>
      <c r="AS363" s="17">
        <f t="shared" si="141"/>
        <v>2.4812599999999998</v>
      </c>
      <c r="AT363" s="17">
        <f t="shared" si="124"/>
        <v>152.83362999999997</v>
      </c>
      <c r="AU363" s="5">
        <f t="shared" si="125"/>
        <v>149.51300000000001</v>
      </c>
      <c r="AV363" s="5">
        <f t="shared" si="126"/>
        <v>19.995799999999999</v>
      </c>
      <c r="AW363" s="5">
        <f t="shared" si="142"/>
        <v>0</v>
      </c>
      <c r="AX363" s="5">
        <f t="shared" si="143"/>
        <v>0</v>
      </c>
      <c r="AY363" s="5">
        <f t="shared" si="127"/>
        <v>2.0195400000000001</v>
      </c>
      <c r="AZ363" s="5">
        <f t="shared" si="128"/>
        <v>171.52834000000001</v>
      </c>
      <c r="BA363" s="7">
        <f t="shared" si="129"/>
        <v>-5.7635332526806533E-2</v>
      </c>
      <c r="BB363" s="62">
        <f t="shared" si="130"/>
        <v>10120</v>
      </c>
      <c r="BC363" s="28">
        <f t="shared" si="131"/>
        <v>-0.19104716227018384</v>
      </c>
      <c r="BD363" s="32">
        <f t="shared" si="132"/>
        <v>6.6279260657487502E-2</v>
      </c>
      <c r="BE363" s="32">
        <f t="shared" si="133"/>
        <v>1.2383858186185858E-2</v>
      </c>
      <c r="BF363" s="35">
        <f t="shared" si="134"/>
        <v>0.92133688115632673</v>
      </c>
      <c r="BG363" s="36">
        <f t="shared" si="135"/>
        <v>0.87165187980015424</v>
      </c>
      <c r="BH363" s="33">
        <f t="shared" si="136"/>
        <v>0.11657432235396202</v>
      </c>
      <c r="BI363" s="33">
        <f t="shared" si="137"/>
        <v>1.1773797845883659E-2</v>
      </c>
      <c r="BJ363" s="63">
        <v>0</v>
      </c>
      <c r="BK363" s="63">
        <v>12.4</v>
      </c>
      <c r="BL363" s="63">
        <v>0</v>
      </c>
      <c r="BM363" s="63">
        <v>0</v>
      </c>
      <c r="BN363" s="63">
        <v>0</v>
      </c>
      <c r="BO363" s="63">
        <v>0</v>
      </c>
      <c r="BP363" s="63">
        <v>0</v>
      </c>
      <c r="BQ363" s="63">
        <v>0</v>
      </c>
      <c r="BR363" s="63">
        <v>0</v>
      </c>
      <c r="BS363" s="63">
        <v>3</v>
      </c>
      <c r="BT363" s="63">
        <v>0</v>
      </c>
      <c r="BU363" s="63">
        <v>0</v>
      </c>
      <c r="BV363" s="63">
        <v>0</v>
      </c>
      <c r="BW363" s="63">
        <v>0</v>
      </c>
      <c r="BX363" s="63"/>
      <c r="BY363" s="63"/>
      <c r="BZ363" s="63"/>
      <c r="CA363" s="63"/>
      <c r="CB363" s="63"/>
      <c r="CC363" s="63"/>
      <c r="CD363" s="63"/>
      <c r="CE363" s="63"/>
      <c r="CF363" s="63"/>
      <c r="CG363" s="63"/>
      <c r="CH363" s="63"/>
      <c r="CI363" s="63"/>
      <c r="CJ363" s="63"/>
      <c r="CK363" s="63"/>
      <c r="CL363" s="63"/>
      <c r="CM363" s="63"/>
      <c r="CN363" s="63">
        <v>20060313</v>
      </c>
      <c r="CO363" s="63" t="s">
        <v>7646</v>
      </c>
      <c r="CP363" s="66"/>
      <c r="CQ363" s="64">
        <v>38798</v>
      </c>
      <c r="CR363" s="78" t="s">
        <v>2038</v>
      </c>
      <c r="CS363" s="78" t="s">
        <v>2038</v>
      </c>
    </row>
    <row r="364" spans="1:97">
      <c r="A364" s="63" t="s">
        <v>3591</v>
      </c>
      <c r="B364" s="63" t="s">
        <v>211</v>
      </c>
      <c r="C364" s="63">
        <v>4770</v>
      </c>
      <c r="D364" s="19" t="s">
        <v>3782</v>
      </c>
      <c r="E364" s="63" t="s">
        <v>3783</v>
      </c>
      <c r="F364" s="63" t="s">
        <v>185</v>
      </c>
      <c r="G364" s="65" t="s">
        <v>3596</v>
      </c>
      <c r="H364" s="65">
        <v>8</v>
      </c>
      <c r="I364" s="65">
        <v>21</v>
      </c>
      <c r="J364" s="65">
        <v>112</v>
      </c>
      <c r="K364" s="23">
        <v>41.810921999999998</v>
      </c>
      <c r="L364" s="23">
        <v>-110.138319</v>
      </c>
      <c r="M364" s="61" t="s">
        <v>212</v>
      </c>
      <c r="N364" s="63" t="s">
        <v>213</v>
      </c>
      <c r="O364" s="63"/>
      <c r="P364" s="63" t="s">
        <v>3841</v>
      </c>
      <c r="Q364" s="63"/>
      <c r="R364" s="63"/>
      <c r="S364" s="55">
        <f t="shared" si="140"/>
        <v>78</v>
      </c>
      <c r="T364" s="63"/>
      <c r="U364" s="66">
        <v>11012</v>
      </c>
      <c r="V364" s="63">
        <v>11090</v>
      </c>
      <c r="W364" s="66">
        <v>11302</v>
      </c>
      <c r="X364" s="66">
        <v>11254</v>
      </c>
      <c r="Y364" s="63"/>
      <c r="Z364" s="64">
        <v>38789</v>
      </c>
      <c r="AA364" s="63">
        <v>7.66</v>
      </c>
      <c r="AB364" s="63"/>
      <c r="AC364" s="63">
        <v>28</v>
      </c>
      <c r="AD364" s="63">
        <v>7</v>
      </c>
      <c r="AE364" s="63">
        <v>3590</v>
      </c>
      <c r="AF364" s="63">
        <v>61</v>
      </c>
      <c r="AG364" s="63"/>
      <c r="AH364" s="63">
        <v>5320</v>
      </c>
      <c r="AI364" s="63">
        <v>1680</v>
      </c>
      <c r="AJ364" s="63">
        <v>0</v>
      </c>
      <c r="AK364" s="63">
        <v>0</v>
      </c>
      <c r="AL364" s="63">
        <v>66</v>
      </c>
      <c r="AM364" s="63">
        <v>12200</v>
      </c>
      <c r="AN364" s="63"/>
      <c r="AO364" s="63" t="s">
        <v>3536</v>
      </c>
      <c r="AP364" s="17">
        <f t="shared" si="122"/>
        <v>1.3972</v>
      </c>
      <c r="AQ364" s="17">
        <f t="shared" si="123"/>
        <v>0.57603000000000004</v>
      </c>
      <c r="AR364" s="17">
        <f t="shared" si="119"/>
        <v>156.16499999999999</v>
      </c>
      <c r="AS364" s="17">
        <f t="shared" si="141"/>
        <v>1.5603799999999999</v>
      </c>
      <c r="AT364" s="17">
        <f t="shared" si="124"/>
        <v>159.69861</v>
      </c>
      <c r="AU364" s="5">
        <f t="shared" si="125"/>
        <v>150.0772</v>
      </c>
      <c r="AV364" s="5">
        <f t="shared" si="126"/>
        <v>27.535199999999996</v>
      </c>
      <c r="AW364" s="5">
        <f t="shared" si="142"/>
        <v>0</v>
      </c>
      <c r="AX364" s="5">
        <f t="shared" si="143"/>
        <v>0</v>
      </c>
      <c r="AY364" s="5">
        <f t="shared" si="127"/>
        <v>1.37412</v>
      </c>
      <c r="AZ364" s="5">
        <f t="shared" si="128"/>
        <v>178.98652000000001</v>
      </c>
      <c r="BA364" s="7">
        <f t="shared" si="129"/>
        <v>-5.6949385407029859E-2</v>
      </c>
      <c r="BB364" s="62">
        <f t="shared" si="130"/>
        <v>10752</v>
      </c>
      <c r="BC364" s="28">
        <f t="shared" si="131"/>
        <v>-6.3088184036249564E-2</v>
      </c>
      <c r="BD364" s="32">
        <f t="shared" si="132"/>
        <v>8.7489803449134589E-3</v>
      </c>
      <c r="BE364" s="32">
        <f t="shared" si="133"/>
        <v>3.6069819267681795E-3</v>
      </c>
      <c r="BF364" s="35">
        <f t="shared" si="134"/>
        <v>0.98764403772831832</v>
      </c>
      <c r="BG364" s="36">
        <f t="shared" si="135"/>
        <v>0.83848325561053416</v>
      </c>
      <c r="BH364" s="33">
        <f t="shared" si="136"/>
        <v>0.15383951819388406</v>
      </c>
      <c r="BI364" s="33">
        <f t="shared" si="137"/>
        <v>7.6772261955816556E-3</v>
      </c>
      <c r="BJ364" s="63">
        <v>0</v>
      </c>
      <c r="BK364" s="63">
        <v>3.3</v>
      </c>
      <c r="BL364" s="63">
        <v>0</v>
      </c>
      <c r="BM364" s="63">
        <v>0</v>
      </c>
      <c r="BN364" s="63">
        <v>0</v>
      </c>
      <c r="BO364" s="63">
        <v>0</v>
      </c>
      <c r="BP364" s="63">
        <v>0</v>
      </c>
      <c r="BQ364" s="63">
        <v>0</v>
      </c>
      <c r="BR364" s="63">
        <v>0</v>
      </c>
      <c r="BS364" s="63">
        <v>1.9</v>
      </c>
      <c r="BT364" s="63">
        <v>0</v>
      </c>
      <c r="BU364" s="63">
        <v>0</v>
      </c>
      <c r="BV364" s="63">
        <v>0</v>
      </c>
      <c r="BW364" s="63">
        <v>0</v>
      </c>
      <c r="BX364" s="63"/>
      <c r="BY364" s="63"/>
      <c r="BZ364" s="63"/>
      <c r="CA364" s="63"/>
      <c r="CB364" s="63"/>
      <c r="CC364" s="63"/>
      <c r="CD364" s="63"/>
      <c r="CE364" s="63"/>
      <c r="CF364" s="63"/>
      <c r="CG364" s="63"/>
      <c r="CH364" s="63"/>
      <c r="CI364" s="63"/>
      <c r="CJ364" s="63"/>
      <c r="CK364" s="63"/>
      <c r="CL364" s="63"/>
      <c r="CM364" s="63"/>
      <c r="CN364" s="63">
        <v>20060313</v>
      </c>
      <c r="CO364" s="63" t="s">
        <v>7647</v>
      </c>
      <c r="CP364" s="66"/>
      <c r="CQ364" s="64">
        <v>38798</v>
      </c>
      <c r="CR364" s="78" t="s">
        <v>2038</v>
      </c>
      <c r="CS364" s="78" t="s">
        <v>2038</v>
      </c>
    </row>
    <row r="365" spans="1:97">
      <c r="A365" s="63" t="s">
        <v>3591</v>
      </c>
      <c r="B365" s="63" t="s">
        <v>216</v>
      </c>
      <c r="C365" s="63">
        <v>5498</v>
      </c>
      <c r="D365" s="19" t="s">
        <v>3782</v>
      </c>
      <c r="E365" s="63" t="s">
        <v>3783</v>
      </c>
      <c r="F365" s="63" t="s">
        <v>185</v>
      </c>
      <c r="G365" s="65" t="s">
        <v>270</v>
      </c>
      <c r="H365" s="65">
        <v>9</v>
      </c>
      <c r="I365" s="65">
        <v>21</v>
      </c>
      <c r="J365" s="65">
        <v>112</v>
      </c>
      <c r="K365" s="23">
        <v>41.820480000000003</v>
      </c>
      <c r="L365" s="23">
        <v>-110.12325</v>
      </c>
      <c r="M365" s="61" t="s">
        <v>217</v>
      </c>
      <c r="N365" s="63" t="s">
        <v>218</v>
      </c>
      <c r="O365" s="63"/>
      <c r="P365" s="63" t="s">
        <v>3841</v>
      </c>
      <c r="Q365" s="63"/>
      <c r="R365" s="63"/>
      <c r="S365" s="55">
        <f t="shared" si="140"/>
        <v>48</v>
      </c>
      <c r="T365" s="63"/>
      <c r="U365" s="66">
        <v>11177</v>
      </c>
      <c r="V365" s="63">
        <v>11225</v>
      </c>
      <c r="W365" s="66">
        <v>11465</v>
      </c>
      <c r="X365" s="66">
        <v>11417</v>
      </c>
      <c r="Y365" s="63"/>
      <c r="Z365" s="64"/>
      <c r="AA365" s="63">
        <v>6.87</v>
      </c>
      <c r="AB365" s="63"/>
      <c r="AC365" s="63">
        <v>54</v>
      </c>
      <c r="AD365" s="63">
        <v>10</v>
      </c>
      <c r="AE365" s="63">
        <v>4080</v>
      </c>
      <c r="AF365" s="63">
        <v>84</v>
      </c>
      <c r="AG365" s="63"/>
      <c r="AH365" s="63">
        <v>6550</v>
      </c>
      <c r="AI365" s="63">
        <v>947</v>
      </c>
      <c r="AJ365" s="63">
        <v>0</v>
      </c>
      <c r="AK365" s="63">
        <v>0</v>
      </c>
      <c r="AL365" s="63">
        <v>52</v>
      </c>
      <c r="AM365" s="63">
        <v>16600</v>
      </c>
      <c r="AN365" s="63"/>
      <c r="AO365" s="63" t="s">
        <v>3536</v>
      </c>
      <c r="AP365" s="17">
        <f t="shared" si="122"/>
        <v>2.6945999999999999</v>
      </c>
      <c r="AQ365" s="17">
        <f t="shared" si="123"/>
        <v>0.82289999999999996</v>
      </c>
      <c r="AR365" s="17">
        <f t="shared" si="119"/>
        <v>177.48</v>
      </c>
      <c r="AS365" s="17">
        <f t="shared" si="141"/>
        <v>2.14872</v>
      </c>
      <c r="AT365" s="17">
        <f t="shared" si="124"/>
        <v>183.14622</v>
      </c>
      <c r="AU365" s="5">
        <f t="shared" si="125"/>
        <v>184.77549999999999</v>
      </c>
      <c r="AV365" s="5">
        <f t="shared" si="126"/>
        <v>15.521329999999999</v>
      </c>
      <c r="AW365" s="5">
        <f t="shared" si="142"/>
        <v>0</v>
      </c>
      <c r="AX365" s="5">
        <f t="shared" si="143"/>
        <v>0</v>
      </c>
      <c r="AY365" s="5">
        <f t="shared" si="127"/>
        <v>1.08264</v>
      </c>
      <c r="AZ365" s="5">
        <f t="shared" si="128"/>
        <v>201.37947</v>
      </c>
      <c r="BA365" s="7">
        <f t="shared" si="129"/>
        <v>-4.7417508047381693E-2</v>
      </c>
      <c r="BB365" s="62">
        <f t="shared" si="130"/>
        <v>11777</v>
      </c>
      <c r="BC365" s="28">
        <f t="shared" si="131"/>
        <v>-0.1699615886104944</v>
      </c>
      <c r="BD365" s="32">
        <f t="shared" si="132"/>
        <v>1.4712834368080324E-2</v>
      </c>
      <c r="BE365" s="32">
        <f t="shared" si="133"/>
        <v>4.4931312259679727E-3</v>
      </c>
      <c r="BF365" s="35">
        <f t="shared" si="134"/>
        <v>0.98079403440595159</v>
      </c>
      <c r="BG365" s="36">
        <f t="shared" si="135"/>
        <v>0.91754884447754281</v>
      </c>
      <c r="BH365" s="33">
        <f t="shared" si="136"/>
        <v>7.7075036497017288E-2</v>
      </c>
      <c r="BI365" s="33">
        <f t="shared" si="137"/>
        <v>5.3761190254398824E-3</v>
      </c>
      <c r="BJ365" s="63">
        <v>0</v>
      </c>
      <c r="BK365" s="63">
        <v>0</v>
      </c>
      <c r="BL365" s="63">
        <v>0</v>
      </c>
      <c r="BM365" s="63">
        <v>0</v>
      </c>
      <c r="BN365" s="63">
        <v>0</v>
      </c>
      <c r="BO365" s="63">
        <v>0</v>
      </c>
      <c r="BP365" s="63">
        <v>0</v>
      </c>
      <c r="BQ365" s="63">
        <v>0</v>
      </c>
      <c r="BR365" s="63">
        <v>0</v>
      </c>
      <c r="BS365" s="63">
        <v>0</v>
      </c>
      <c r="BT365" s="63">
        <v>0</v>
      </c>
      <c r="BU365" s="63">
        <v>0</v>
      </c>
      <c r="BV365" s="63">
        <v>0</v>
      </c>
      <c r="BW365" s="63">
        <v>0</v>
      </c>
      <c r="BX365" s="63"/>
      <c r="BY365" s="63"/>
      <c r="BZ365" s="63"/>
      <c r="CA365" s="63"/>
      <c r="CB365" s="63"/>
      <c r="CC365" s="63"/>
      <c r="CD365" s="63"/>
      <c r="CE365" s="63"/>
      <c r="CF365" s="63"/>
      <c r="CG365" s="63"/>
      <c r="CH365" s="63"/>
      <c r="CI365" s="63"/>
      <c r="CJ365" s="63"/>
      <c r="CK365" s="63"/>
      <c r="CL365" s="63"/>
      <c r="CM365" s="63"/>
      <c r="CN365" s="63"/>
      <c r="CO365" s="63" t="s">
        <v>7648</v>
      </c>
      <c r="CP365" s="66"/>
      <c r="CQ365" s="64">
        <v>39261</v>
      </c>
      <c r="CR365" s="78" t="s">
        <v>2038</v>
      </c>
      <c r="CS365" s="78" t="s">
        <v>2038</v>
      </c>
    </row>
    <row r="366" spans="1:97">
      <c r="A366" s="63" t="s">
        <v>3591</v>
      </c>
      <c r="B366" s="63" t="s">
        <v>191</v>
      </c>
      <c r="C366" s="63">
        <v>4762</v>
      </c>
      <c r="D366" s="19" t="s">
        <v>3782</v>
      </c>
      <c r="E366" s="63" t="s">
        <v>3783</v>
      </c>
      <c r="F366" s="63" t="s">
        <v>185</v>
      </c>
      <c r="G366" s="65" t="s">
        <v>3597</v>
      </c>
      <c r="H366" s="65">
        <v>16</v>
      </c>
      <c r="I366" s="65">
        <v>21</v>
      </c>
      <c r="J366" s="65">
        <v>112</v>
      </c>
      <c r="K366" s="23">
        <v>41.802294000000003</v>
      </c>
      <c r="L366" s="23">
        <v>-110.12779399999999</v>
      </c>
      <c r="M366" s="61" t="s">
        <v>192</v>
      </c>
      <c r="N366" s="63" t="s">
        <v>193</v>
      </c>
      <c r="O366" s="63"/>
      <c r="P366" s="63" t="s">
        <v>3841</v>
      </c>
      <c r="Q366" s="63"/>
      <c r="R366" s="63"/>
      <c r="S366" s="55">
        <f t="shared" si="140"/>
        <v>42</v>
      </c>
      <c r="T366" s="63"/>
      <c r="U366" s="66">
        <v>11092</v>
      </c>
      <c r="V366" s="63">
        <v>11134</v>
      </c>
      <c r="W366" s="66">
        <v>11330</v>
      </c>
      <c r="X366" s="66">
        <v>11276</v>
      </c>
      <c r="Y366" s="63"/>
      <c r="Z366" s="64">
        <v>38789</v>
      </c>
      <c r="AA366" s="63">
        <v>7.39</v>
      </c>
      <c r="AB366" s="63"/>
      <c r="AC366" s="63">
        <v>27</v>
      </c>
      <c r="AD366" s="63">
        <v>0</v>
      </c>
      <c r="AE366" s="63">
        <v>1940</v>
      </c>
      <c r="AF366" s="63">
        <v>44</v>
      </c>
      <c r="AG366" s="63"/>
      <c r="AH366" s="63">
        <v>3120</v>
      </c>
      <c r="AI366" s="63">
        <v>938</v>
      </c>
      <c r="AJ366" s="63">
        <v>0</v>
      </c>
      <c r="AK366" s="63">
        <v>0</v>
      </c>
      <c r="AL366" s="63">
        <v>20</v>
      </c>
      <c r="AM366" s="63">
        <v>7060</v>
      </c>
      <c r="AN366" s="63"/>
      <c r="AO366" s="63" t="s">
        <v>3536</v>
      </c>
      <c r="AP366" s="17">
        <f t="shared" si="122"/>
        <v>1.3472999999999999</v>
      </c>
      <c r="AQ366" s="17">
        <f t="shared" si="123"/>
        <v>0</v>
      </c>
      <c r="AR366" s="17">
        <f t="shared" si="119"/>
        <v>84.39</v>
      </c>
      <c r="AS366" s="17">
        <f t="shared" si="141"/>
        <v>1.1255199999999999</v>
      </c>
      <c r="AT366" s="17">
        <f t="shared" si="124"/>
        <v>86.862819999999999</v>
      </c>
      <c r="AU366" s="5">
        <f t="shared" si="125"/>
        <v>88.015199999999993</v>
      </c>
      <c r="AV366" s="5">
        <f t="shared" si="126"/>
        <v>15.373819999999998</v>
      </c>
      <c r="AW366" s="5">
        <f t="shared" si="142"/>
        <v>0</v>
      </c>
      <c r="AX366" s="5">
        <f t="shared" si="143"/>
        <v>0</v>
      </c>
      <c r="AY366" s="5">
        <f t="shared" si="127"/>
        <v>0.41640000000000005</v>
      </c>
      <c r="AZ366" s="5">
        <f t="shared" si="128"/>
        <v>103.80541999999998</v>
      </c>
      <c r="BA366" s="7">
        <f t="shared" si="129"/>
        <v>-8.8859056967222155E-2</v>
      </c>
      <c r="BB366" s="62">
        <f t="shared" si="130"/>
        <v>6089</v>
      </c>
      <c r="BC366" s="28">
        <f t="shared" si="131"/>
        <v>-7.384591984181306E-2</v>
      </c>
      <c r="BD366" s="32">
        <f t="shared" si="132"/>
        <v>1.5510663826019002E-2</v>
      </c>
      <c r="BE366" s="32">
        <f t="shared" si="133"/>
        <v>0</v>
      </c>
      <c r="BF366" s="35">
        <f t="shared" si="134"/>
        <v>0.98448933617398093</v>
      </c>
      <c r="BG366" s="36">
        <f t="shared" si="135"/>
        <v>0.84788636277373575</v>
      </c>
      <c r="BH366" s="33">
        <f t="shared" si="136"/>
        <v>0.14810228598853509</v>
      </c>
      <c r="BI366" s="33">
        <f t="shared" si="137"/>
        <v>4.0113512377292068E-3</v>
      </c>
      <c r="BJ366" s="63">
        <v>0</v>
      </c>
      <c r="BK366" s="63">
        <v>1.5</v>
      </c>
      <c r="BL366" s="63">
        <v>0</v>
      </c>
      <c r="BM366" s="63">
        <v>0</v>
      </c>
      <c r="BN366" s="63">
        <v>0</v>
      </c>
      <c r="BO366" s="63">
        <v>0</v>
      </c>
      <c r="BP366" s="63">
        <v>0</v>
      </c>
      <c r="BQ366" s="63">
        <v>0</v>
      </c>
      <c r="BR366" s="63">
        <v>0</v>
      </c>
      <c r="BS366" s="63">
        <v>1.6</v>
      </c>
      <c r="BT366" s="63">
        <v>0</v>
      </c>
      <c r="BU366" s="63">
        <v>0</v>
      </c>
      <c r="BV366" s="63">
        <v>0</v>
      </c>
      <c r="BW366" s="63">
        <v>0</v>
      </c>
      <c r="BX366" s="63"/>
      <c r="BY366" s="63"/>
      <c r="BZ366" s="63"/>
      <c r="CA366" s="63"/>
      <c r="CB366" s="63"/>
      <c r="CC366" s="63"/>
      <c r="CD366" s="63"/>
      <c r="CE366" s="63"/>
      <c r="CF366" s="63"/>
      <c r="CG366" s="63"/>
      <c r="CH366" s="63"/>
      <c r="CI366" s="63"/>
      <c r="CJ366" s="63"/>
      <c r="CK366" s="63"/>
      <c r="CL366" s="63"/>
      <c r="CM366" s="63"/>
      <c r="CN366" s="63">
        <v>20060313</v>
      </c>
      <c r="CO366" s="63" t="s">
        <v>7649</v>
      </c>
      <c r="CP366" s="66"/>
      <c r="CQ366" s="64">
        <v>38798</v>
      </c>
      <c r="CR366" s="78" t="s">
        <v>2038</v>
      </c>
      <c r="CS366" s="78" t="s">
        <v>2038</v>
      </c>
    </row>
    <row r="367" spans="1:97">
      <c r="A367" s="63" t="s">
        <v>3591</v>
      </c>
      <c r="B367" s="63" t="s">
        <v>184</v>
      </c>
      <c r="C367" s="63">
        <v>4768</v>
      </c>
      <c r="D367" s="19" t="s">
        <v>3782</v>
      </c>
      <c r="E367" s="63" t="s">
        <v>3783</v>
      </c>
      <c r="F367" s="63" t="s">
        <v>185</v>
      </c>
      <c r="G367" s="65" t="s">
        <v>3594</v>
      </c>
      <c r="H367" s="65">
        <v>17</v>
      </c>
      <c r="I367" s="65">
        <v>21</v>
      </c>
      <c r="J367" s="65">
        <v>112</v>
      </c>
      <c r="K367" s="23">
        <v>41.803159999999998</v>
      </c>
      <c r="L367" s="23">
        <v>-110.14821999999999</v>
      </c>
      <c r="M367" s="61" t="s">
        <v>186</v>
      </c>
      <c r="N367" s="63" t="s">
        <v>187</v>
      </c>
      <c r="O367" s="63"/>
      <c r="P367" s="63" t="s">
        <v>3841</v>
      </c>
      <c r="Q367" s="63"/>
      <c r="R367" s="63"/>
      <c r="S367" s="55">
        <f t="shared" si="140"/>
        <v>80</v>
      </c>
      <c r="T367" s="63"/>
      <c r="U367" s="66">
        <v>11148</v>
      </c>
      <c r="V367" s="63">
        <v>11228</v>
      </c>
      <c r="W367" s="66">
        <v>11459</v>
      </c>
      <c r="X367" s="66">
        <v>11402</v>
      </c>
      <c r="Y367" s="63"/>
      <c r="Z367" s="64">
        <v>38789</v>
      </c>
      <c r="AA367" s="63">
        <v>7.88</v>
      </c>
      <c r="AB367" s="63"/>
      <c r="AC367" s="63">
        <v>77</v>
      </c>
      <c r="AD367" s="63">
        <v>3</v>
      </c>
      <c r="AE367" s="63">
        <v>1840</v>
      </c>
      <c r="AF367" s="63">
        <v>45</v>
      </c>
      <c r="AG367" s="63"/>
      <c r="AH367" s="63">
        <v>2450</v>
      </c>
      <c r="AI367" s="63">
        <v>1890</v>
      </c>
      <c r="AJ367" s="63">
        <v>0</v>
      </c>
      <c r="AK367" s="63">
        <v>0</v>
      </c>
      <c r="AL367" s="63">
        <v>147</v>
      </c>
      <c r="AM367" s="63">
        <v>6330</v>
      </c>
      <c r="AN367" s="63"/>
      <c r="AO367" s="63" t="s">
        <v>3536</v>
      </c>
      <c r="AP367" s="17">
        <f t="shared" si="122"/>
        <v>3.8422999999999998</v>
      </c>
      <c r="AQ367" s="17">
        <f t="shared" si="123"/>
        <v>0.24687000000000001</v>
      </c>
      <c r="AR367" s="17">
        <f t="shared" si="119"/>
        <v>80.039999999999992</v>
      </c>
      <c r="AS367" s="17">
        <f t="shared" si="141"/>
        <v>1.1511</v>
      </c>
      <c r="AT367" s="17">
        <f t="shared" si="124"/>
        <v>85.280269999999987</v>
      </c>
      <c r="AU367" s="5">
        <f t="shared" si="125"/>
        <v>69.114499999999992</v>
      </c>
      <c r="AV367" s="5">
        <f t="shared" si="126"/>
        <v>30.977099999999997</v>
      </c>
      <c r="AW367" s="5">
        <f t="shared" si="142"/>
        <v>0</v>
      </c>
      <c r="AX367" s="5">
        <f t="shared" si="143"/>
        <v>0</v>
      </c>
      <c r="AY367" s="5">
        <f t="shared" si="127"/>
        <v>3.06054</v>
      </c>
      <c r="AZ367" s="5">
        <f t="shared" si="128"/>
        <v>103.15213999999999</v>
      </c>
      <c r="BA367" s="7">
        <f t="shared" si="129"/>
        <v>-9.4844989776440278E-2</v>
      </c>
      <c r="BB367" s="62">
        <f t="shared" si="130"/>
        <v>6452</v>
      </c>
      <c r="BC367" s="28">
        <f t="shared" si="131"/>
        <v>9.5446721952746044E-3</v>
      </c>
      <c r="BD367" s="32">
        <f t="shared" si="132"/>
        <v>4.5054969924462014E-2</v>
      </c>
      <c r="BE367" s="32">
        <f t="shared" si="133"/>
        <v>2.8948079080894098E-3</v>
      </c>
      <c r="BF367" s="35">
        <f t="shared" si="134"/>
        <v>0.95205022216744861</v>
      </c>
      <c r="BG367" s="37">
        <f t="shared" si="135"/>
        <v>0.67002487781639819</v>
      </c>
      <c r="BH367" s="33">
        <f t="shared" si="136"/>
        <v>0.30030496701280263</v>
      </c>
      <c r="BI367" s="33">
        <f t="shared" si="137"/>
        <v>2.9670155170799174E-2</v>
      </c>
      <c r="BJ367" s="63">
        <v>0</v>
      </c>
      <c r="BK367" s="63">
        <v>126</v>
      </c>
      <c r="BL367" s="63">
        <v>0</v>
      </c>
      <c r="BM367" s="63">
        <v>0</v>
      </c>
      <c r="BN367" s="63">
        <v>0</v>
      </c>
      <c r="BO367" s="63">
        <v>0</v>
      </c>
      <c r="BP367" s="63">
        <v>0</v>
      </c>
      <c r="BQ367" s="63">
        <v>0</v>
      </c>
      <c r="BR367" s="63">
        <v>0</v>
      </c>
      <c r="BS367" s="63">
        <v>0</v>
      </c>
      <c r="BT367" s="63">
        <v>0</v>
      </c>
      <c r="BU367" s="63">
        <v>0</v>
      </c>
      <c r="BV367" s="63">
        <v>0</v>
      </c>
      <c r="BW367" s="63">
        <v>0</v>
      </c>
      <c r="BX367" s="63"/>
      <c r="BY367" s="63"/>
      <c r="BZ367" s="63"/>
      <c r="CA367" s="63"/>
      <c r="CB367" s="63"/>
      <c r="CC367" s="63"/>
      <c r="CD367" s="63"/>
      <c r="CE367" s="63"/>
      <c r="CF367" s="63"/>
      <c r="CG367" s="63"/>
      <c r="CH367" s="63"/>
      <c r="CI367" s="63"/>
      <c r="CJ367" s="63"/>
      <c r="CK367" s="63"/>
      <c r="CL367" s="63"/>
      <c r="CM367" s="63"/>
      <c r="CN367" s="63">
        <v>20060313</v>
      </c>
      <c r="CO367" s="63" t="s">
        <v>7650</v>
      </c>
      <c r="CP367" s="66"/>
      <c r="CQ367" s="64">
        <v>38798</v>
      </c>
      <c r="CR367" s="78" t="s">
        <v>2038</v>
      </c>
      <c r="CS367" s="78" t="s">
        <v>2038</v>
      </c>
    </row>
    <row r="368" spans="1:97">
      <c r="A368" s="63" t="s">
        <v>3591</v>
      </c>
      <c r="B368" s="63" t="s">
        <v>222</v>
      </c>
      <c r="C368" s="63">
        <v>5166</v>
      </c>
      <c r="D368" s="19" t="s">
        <v>3782</v>
      </c>
      <c r="E368" s="63" t="s">
        <v>3783</v>
      </c>
      <c r="F368" s="63" t="s">
        <v>2221</v>
      </c>
      <c r="G368" s="65" t="s">
        <v>272</v>
      </c>
      <c r="H368" s="65">
        <v>18</v>
      </c>
      <c r="I368" s="65">
        <v>21</v>
      </c>
      <c r="J368" s="65">
        <v>112</v>
      </c>
      <c r="K368" s="23">
        <v>41.793889</v>
      </c>
      <c r="L368" s="23">
        <v>-110.16139200000001</v>
      </c>
      <c r="M368" s="61" t="s">
        <v>223</v>
      </c>
      <c r="N368" s="63" t="s">
        <v>224</v>
      </c>
      <c r="O368" s="63"/>
      <c r="P368" s="63" t="s">
        <v>3841</v>
      </c>
      <c r="Q368" s="63"/>
      <c r="R368" s="63"/>
      <c r="S368" s="55">
        <f t="shared" si="140"/>
        <v>102</v>
      </c>
      <c r="T368" s="63"/>
      <c r="U368" s="66">
        <v>11294</v>
      </c>
      <c r="V368" s="63">
        <v>11396</v>
      </c>
      <c r="W368" s="66">
        <v>11510</v>
      </c>
      <c r="X368" s="66">
        <v>11432</v>
      </c>
      <c r="Y368" s="63"/>
      <c r="Z368" s="64">
        <v>39057</v>
      </c>
      <c r="AA368" s="63">
        <v>7.83</v>
      </c>
      <c r="AB368" s="63"/>
      <c r="AC368" s="63">
        <v>62</v>
      </c>
      <c r="AD368" s="63">
        <v>11</v>
      </c>
      <c r="AE368" s="63">
        <v>1909</v>
      </c>
      <c r="AF368" s="63">
        <v>0</v>
      </c>
      <c r="AG368" s="63"/>
      <c r="AH368" s="63">
        <v>2500</v>
      </c>
      <c r="AI368" s="63">
        <v>900</v>
      </c>
      <c r="AJ368" s="63">
        <v>0</v>
      </c>
      <c r="AK368" s="63">
        <v>0</v>
      </c>
      <c r="AL368" s="63">
        <v>95</v>
      </c>
      <c r="AM368" s="63">
        <v>5479</v>
      </c>
      <c r="AN368" s="63"/>
      <c r="AO368" s="63" t="s">
        <v>3431</v>
      </c>
      <c r="AP368" s="17">
        <f t="shared" si="122"/>
        <v>3.0937999999999999</v>
      </c>
      <c r="AQ368" s="17">
        <f t="shared" si="123"/>
        <v>0.90519000000000005</v>
      </c>
      <c r="AR368" s="17">
        <f t="shared" ref="AR368:AR431" si="144">IF(AE368&gt;0,AE368*0.0435,0)</f>
        <v>83.041499999999999</v>
      </c>
      <c r="AS368" s="17">
        <f t="shared" si="141"/>
        <v>0</v>
      </c>
      <c r="AT368" s="17">
        <f t="shared" si="124"/>
        <v>87.040490000000005</v>
      </c>
      <c r="AU368" s="5">
        <f t="shared" si="125"/>
        <v>70.524999999999991</v>
      </c>
      <c r="AV368" s="5">
        <f t="shared" si="126"/>
        <v>14.750999999999998</v>
      </c>
      <c r="AW368" s="5">
        <f t="shared" si="142"/>
        <v>0</v>
      </c>
      <c r="AX368" s="5">
        <f t="shared" si="143"/>
        <v>0</v>
      </c>
      <c r="AY368" s="5">
        <f t="shared" si="127"/>
        <v>1.9779000000000002</v>
      </c>
      <c r="AZ368" s="5">
        <f t="shared" si="128"/>
        <v>87.253899999999987</v>
      </c>
      <c r="BA368" s="7">
        <f t="shared" si="129"/>
        <v>-1.2244226564032377E-3</v>
      </c>
      <c r="BB368" s="62">
        <f t="shared" si="130"/>
        <v>5477</v>
      </c>
      <c r="BC368" s="28">
        <f t="shared" si="131"/>
        <v>-1.8254837531945966E-4</v>
      </c>
      <c r="BD368" s="32">
        <f t="shared" si="132"/>
        <v>3.5544377105413812E-2</v>
      </c>
      <c r="BE368" s="32">
        <f t="shared" si="133"/>
        <v>1.0399642740981811E-2</v>
      </c>
      <c r="BF368" s="35">
        <f t="shared" si="134"/>
        <v>0.95405598015360427</v>
      </c>
      <c r="BG368" s="36">
        <f t="shared" si="135"/>
        <v>0.80827332646449046</v>
      </c>
      <c r="BH368" s="33">
        <f t="shared" si="136"/>
        <v>0.16905834581606094</v>
      </c>
      <c r="BI368" s="33">
        <f t="shared" si="137"/>
        <v>2.2668327719448648E-2</v>
      </c>
      <c r="BJ368" s="63">
        <v>0</v>
      </c>
      <c r="BK368" s="63">
        <v>2</v>
      </c>
      <c r="BL368" s="63">
        <v>0</v>
      </c>
      <c r="BM368" s="63">
        <v>0</v>
      </c>
      <c r="BN368" s="63">
        <v>0</v>
      </c>
      <c r="BO368" s="63">
        <v>0</v>
      </c>
      <c r="BP368" s="63">
        <v>0</v>
      </c>
      <c r="BQ368" s="63">
        <v>0</v>
      </c>
      <c r="BR368" s="63">
        <v>0</v>
      </c>
      <c r="BS368" s="63">
        <v>0</v>
      </c>
      <c r="BT368" s="63">
        <v>0</v>
      </c>
      <c r="BU368" s="63">
        <v>0</v>
      </c>
      <c r="BV368" s="63">
        <v>0</v>
      </c>
      <c r="BW368" s="63">
        <v>0</v>
      </c>
      <c r="BX368" s="63"/>
      <c r="BY368" s="63"/>
      <c r="BZ368" s="63"/>
      <c r="CA368" s="63"/>
      <c r="CB368" s="63"/>
      <c r="CC368" s="63"/>
      <c r="CD368" s="63"/>
      <c r="CE368" s="63"/>
      <c r="CF368" s="63"/>
      <c r="CG368" s="63"/>
      <c r="CH368" s="63"/>
      <c r="CI368" s="63"/>
      <c r="CJ368" s="63"/>
      <c r="CK368" s="63"/>
      <c r="CL368" s="63"/>
      <c r="CM368" s="63"/>
      <c r="CN368" s="63">
        <v>20061206</v>
      </c>
      <c r="CO368" s="63" t="s">
        <v>4696</v>
      </c>
      <c r="CP368" s="66"/>
      <c r="CQ368" s="64"/>
      <c r="CR368" s="78" t="s">
        <v>2038</v>
      </c>
      <c r="CS368" s="78" t="s">
        <v>2038</v>
      </c>
    </row>
    <row r="369" spans="1:97">
      <c r="A369" s="63" t="s">
        <v>3591</v>
      </c>
      <c r="B369" s="63" t="s">
        <v>194</v>
      </c>
      <c r="C369" s="63">
        <v>5509</v>
      </c>
      <c r="D369" s="19" t="s">
        <v>3782</v>
      </c>
      <c r="E369" s="63" t="s">
        <v>3783</v>
      </c>
      <c r="F369" s="63" t="s">
        <v>185</v>
      </c>
      <c r="G369" s="65" t="s">
        <v>3596</v>
      </c>
      <c r="H369" s="65">
        <v>21</v>
      </c>
      <c r="I369" s="65">
        <v>21</v>
      </c>
      <c r="J369" s="65">
        <v>112</v>
      </c>
      <c r="K369" s="23">
        <v>41.754789000000002</v>
      </c>
      <c r="L369" s="23">
        <v>-110.136003</v>
      </c>
      <c r="M369" s="61" t="s">
        <v>195</v>
      </c>
      <c r="N369" s="63" t="s">
        <v>196</v>
      </c>
      <c r="O369" s="63"/>
      <c r="P369" s="63" t="s">
        <v>3841</v>
      </c>
      <c r="Q369" s="63"/>
      <c r="R369" s="63"/>
      <c r="S369" s="55">
        <f t="shared" si="140"/>
        <v>32</v>
      </c>
      <c r="T369" s="63"/>
      <c r="U369" s="66">
        <v>11235</v>
      </c>
      <c r="V369" s="63">
        <v>11267</v>
      </c>
      <c r="W369" s="66">
        <v>11528</v>
      </c>
      <c r="X369" s="66">
        <v>11474</v>
      </c>
      <c r="Y369" s="63"/>
      <c r="Z369" s="64"/>
      <c r="AA369" s="63">
        <v>7.5</v>
      </c>
      <c r="AB369" s="63"/>
      <c r="AC369" s="63">
        <v>12</v>
      </c>
      <c r="AD369" s="63">
        <v>0</v>
      </c>
      <c r="AE369" s="63">
        <v>2570</v>
      </c>
      <c r="AF369" s="63">
        <v>69</v>
      </c>
      <c r="AG369" s="63"/>
      <c r="AH369" s="63">
        <v>4010</v>
      </c>
      <c r="AI369" s="63">
        <v>1200</v>
      </c>
      <c r="AJ369" s="63">
        <v>0</v>
      </c>
      <c r="AK369" s="63">
        <v>0</v>
      </c>
      <c r="AL369" s="63">
        <v>135</v>
      </c>
      <c r="AM369" s="63">
        <v>9580</v>
      </c>
      <c r="AN369" s="63"/>
      <c r="AO369" s="63" t="s">
        <v>3536</v>
      </c>
      <c r="AP369" s="17">
        <f t="shared" si="122"/>
        <v>0.5988</v>
      </c>
      <c r="AQ369" s="17">
        <f t="shared" si="123"/>
        <v>0</v>
      </c>
      <c r="AR369" s="17">
        <f t="shared" si="144"/>
        <v>111.79499999999999</v>
      </c>
      <c r="AS369" s="17">
        <f t="shared" si="141"/>
        <v>1.7650199999999998</v>
      </c>
      <c r="AT369" s="17">
        <f t="shared" si="124"/>
        <v>114.15881999999999</v>
      </c>
      <c r="AU369" s="5">
        <f t="shared" si="125"/>
        <v>113.12209999999999</v>
      </c>
      <c r="AV369" s="5">
        <f t="shared" si="126"/>
        <v>19.667999999999999</v>
      </c>
      <c r="AW369" s="5">
        <f t="shared" si="142"/>
        <v>0</v>
      </c>
      <c r="AX369" s="5">
        <f t="shared" si="143"/>
        <v>0</v>
      </c>
      <c r="AY369" s="5">
        <f t="shared" si="127"/>
        <v>2.8107000000000002</v>
      </c>
      <c r="AZ369" s="5">
        <f t="shared" si="128"/>
        <v>135.60079999999999</v>
      </c>
      <c r="BA369" s="7">
        <f t="shared" si="129"/>
        <v>-8.5850466940973091E-2</v>
      </c>
      <c r="BB369" s="62">
        <f t="shared" si="130"/>
        <v>7996</v>
      </c>
      <c r="BC369" s="28">
        <f t="shared" si="131"/>
        <v>-9.0122894856622671E-2</v>
      </c>
      <c r="BD369" s="32">
        <f t="shared" si="132"/>
        <v>5.2453240143862734E-3</v>
      </c>
      <c r="BE369" s="32">
        <f t="shared" si="133"/>
        <v>0</v>
      </c>
      <c r="BF369" s="35">
        <f t="shared" si="134"/>
        <v>0.99475467598561362</v>
      </c>
      <c r="BG369" s="36">
        <f t="shared" si="135"/>
        <v>0.83422885410705538</v>
      </c>
      <c r="BH369" s="33">
        <f t="shared" si="136"/>
        <v>0.14504339207438305</v>
      </c>
      <c r="BI369" s="33">
        <f t="shared" si="137"/>
        <v>2.0727753818561546E-2</v>
      </c>
      <c r="BJ369" s="63">
        <v>0</v>
      </c>
      <c r="BK369" s="63">
        <v>14</v>
      </c>
      <c r="BL369" s="63">
        <v>0</v>
      </c>
      <c r="BM369" s="63">
        <v>0</v>
      </c>
      <c r="BN369" s="63">
        <v>0</v>
      </c>
      <c r="BO369" s="63">
        <v>0</v>
      </c>
      <c r="BP369" s="63">
        <v>0</v>
      </c>
      <c r="BQ369" s="63">
        <v>0</v>
      </c>
      <c r="BR369" s="63">
        <v>0</v>
      </c>
      <c r="BS369" s="63">
        <v>0</v>
      </c>
      <c r="BT369" s="63">
        <v>0</v>
      </c>
      <c r="BU369" s="63">
        <v>0</v>
      </c>
      <c r="BV369" s="63">
        <v>0</v>
      </c>
      <c r="BW369" s="63">
        <v>0</v>
      </c>
      <c r="BX369" s="63"/>
      <c r="BY369" s="63"/>
      <c r="BZ369" s="63"/>
      <c r="CA369" s="63"/>
      <c r="CB369" s="63"/>
      <c r="CC369" s="63"/>
      <c r="CD369" s="63"/>
      <c r="CE369" s="63"/>
      <c r="CF369" s="63"/>
      <c r="CG369" s="63"/>
      <c r="CH369" s="63"/>
      <c r="CI369" s="63"/>
      <c r="CJ369" s="63"/>
      <c r="CK369" s="63"/>
      <c r="CL369" s="63"/>
      <c r="CM369" s="63"/>
      <c r="CN369" s="63"/>
      <c r="CO369" s="63" t="s">
        <v>7651</v>
      </c>
      <c r="CP369" s="66"/>
      <c r="CQ369" s="64">
        <v>39261</v>
      </c>
      <c r="CR369" s="78" t="s">
        <v>2038</v>
      </c>
      <c r="CS369" s="78" t="s">
        <v>2038</v>
      </c>
    </row>
    <row r="370" spans="1:97">
      <c r="A370" s="63" t="s">
        <v>3591</v>
      </c>
      <c r="B370" s="63" t="s">
        <v>205</v>
      </c>
      <c r="C370" s="63">
        <v>4759</v>
      </c>
      <c r="D370" s="19" t="s">
        <v>3782</v>
      </c>
      <c r="E370" s="63" t="s">
        <v>3783</v>
      </c>
      <c r="F370" s="63" t="s">
        <v>185</v>
      </c>
      <c r="G370" s="65" t="s">
        <v>3592</v>
      </c>
      <c r="H370" s="65">
        <v>22</v>
      </c>
      <c r="I370" s="65">
        <v>21</v>
      </c>
      <c r="J370" s="65">
        <v>112</v>
      </c>
      <c r="K370" s="23">
        <v>41.791170000000001</v>
      </c>
      <c r="L370" s="23">
        <v>-110.10428</v>
      </c>
      <c r="M370" s="61" t="s">
        <v>206</v>
      </c>
      <c r="N370" s="63" t="s">
        <v>207</v>
      </c>
      <c r="O370" s="63"/>
      <c r="P370" s="63" t="s">
        <v>3841</v>
      </c>
      <c r="Q370" s="63"/>
      <c r="R370" s="63"/>
      <c r="S370" s="55">
        <f t="shared" si="140"/>
        <v>80</v>
      </c>
      <c r="T370" s="63"/>
      <c r="U370" s="66">
        <v>11017</v>
      </c>
      <c r="V370" s="63">
        <v>11097</v>
      </c>
      <c r="W370" s="66">
        <v>11340</v>
      </c>
      <c r="X370" s="66">
        <v>11298</v>
      </c>
      <c r="Y370" s="63"/>
      <c r="Z370" s="64">
        <v>38790</v>
      </c>
      <c r="AA370" s="63">
        <v>7.18</v>
      </c>
      <c r="AB370" s="63"/>
      <c r="AC370" s="63">
        <v>105</v>
      </c>
      <c r="AD370" s="63">
        <v>6</v>
      </c>
      <c r="AE370" s="63">
        <v>2840</v>
      </c>
      <c r="AF370" s="63">
        <v>85</v>
      </c>
      <c r="AG370" s="63"/>
      <c r="AH370" s="63">
        <v>4550</v>
      </c>
      <c r="AI370" s="63">
        <v>1330</v>
      </c>
      <c r="AJ370" s="63">
        <v>0</v>
      </c>
      <c r="AK370" s="63">
        <v>0</v>
      </c>
      <c r="AL370" s="63">
        <v>84</v>
      </c>
      <c r="AM370" s="63">
        <v>9990</v>
      </c>
      <c r="AN370" s="63"/>
      <c r="AO370" s="63" t="s">
        <v>3536</v>
      </c>
      <c r="AP370" s="17">
        <f t="shared" si="122"/>
        <v>5.2394999999999996</v>
      </c>
      <c r="AQ370" s="17">
        <f t="shared" si="123"/>
        <v>0.49374000000000001</v>
      </c>
      <c r="AR370" s="17">
        <f t="shared" si="144"/>
        <v>123.53999999999999</v>
      </c>
      <c r="AS370" s="17">
        <f t="shared" si="141"/>
        <v>2.1742999999999997</v>
      </c>
      <c r="AT370" s="17">
        <f t="shared" si="124"/>
        <v>131.44753999999998</v>
      </c>
      <c r="AU370" s="5">
        <f t="shared" si="125"/>
        <v>128.35550000000001</v>
      </c>
      <c r="AV370" s="5">
        <f t="shared" si="126"/>
        <v>21.798699999999997</v>
      </c>
      <c r="AW370" s="5">
        <f t="shared" si="142"/>
        <v>0</v>
      </c>
      <c r="AX370" s="5">
        <f t="shared" si="143"/>
        <v>0</v>
      </c>
      <c r="AY370" s="5">
        <f t="shared" si="127"/>
        <v>1.7488800000000002</v>
      </c>
      <c r="AZ370" s="5">
        <f t="shared" si="128"/>
        <v>151.90308000000002</v>
      </c>
      <c r="BA370" s="7">
        <f t="shared" si="129"/>
        <v>-7.2191618991340273E-2</v>
      </c>
      <c r="BB370" s="62">
        <f t="shared" si="130"/>
        <v>9000</v>
      </c>
      <c r="BC370" s="28">
        <f t="shared" si="131"/>
        <v>-5.2132701421800945E-2</v>
      </c>
      <c r="BD370" s="32">
        <f t="shared" si="132"/>
        <v>3.986000803058011E-2</v>
      </c>
      <c r="BE370" s="32">
        <f t="shared" si="133"/>
        <v>3.7561752772246638E-3</v>
      </c>
      <c r="BF370" s="35">
        <f t="shared" si="134"/>
        <v>0.95638381669219541</v>
      </c>
      <c r="BG370" s="36">
        <f t="shared" si="135"/>
        <v>0.84498286670685008</v>
      </c>
      <c r="BH370" s="33">
        <f t="shared" si="136"/>
        <v>0.14350400268381652</v>
      </c>
      <c r="BI370" s="33">
        <f t="shared" si="137"/>
        <v>1.1513130609333268E-2</v>
      </c>
      <c r="BJ370" s="63">
        <v>0</v>
      </c>
      <c r="BK370" s="63">
        <v>25</v>
      </c>
      <c r="BL370" s="63">
        <v>0</v>
      </c>
      <c r="BM370" s="63">
        <v>0</v>
      </c>
      <c r="BN370" s="63">
        <v>0</v>
      </c>
      <c r="BO370" s="63">
        <v>0</v>
      </c>
      <c r="BP370" s="63">
        <v>0</v>
      </c>
      <c r="BQ370" s="63">
        <v>0</v>
      </c>
      <c r="BR370" s="63">
        <v>0</v>
      </c>
      <c r="BS370" s="63">
        <v>0</v>
      </c>
      <c r="BT370" s="63">
        <v>0</v>
      </c>
      <c r="BU370" s="63">
        <v>0</v>
      </c>
      <c r="BV370" s="63">
        <v>0</v>
      </c>
      <c r="BW370" s="63">
        <v>0</v>
      </c>
      <c r="BX370" s="63"/>
      <c r="BY370" s="63"/>
      <c r="BZ370" s="63"/>
      <c r="CA370" s="63"/>
      <c r="CB370" s="63"/>
      <c r="CC370" s="63"/>
      <c r="CD370" s="63"/>
      <c r="CE370" s="63"/>
      <c r="CF370" s="63"/>
      <c r="CG370" s="63"/>
      <c r="CH370" s="63"/>
      <c r="CI370" s="63"/>
      <c r="CJ370" s="63"/>
      <c r="CK370" s="63"/>
      <c r="CL370" s="63"/>
      <c r="CM370" s="63"/>
      <c r="CN370" s="63">
        <v>20060314</v>
      </c>
      <c r="CO370" s="63" t="s">
        <v>7652</v>
      </c>
      <c r="CP370" s="66"/>
      <c r="CQ370" s="64">
        <v>38798</v>
      </c>
      <c r="CR370" s="78" t="s">
        <v>2038</v>
      </c>
      <c r="CS370" s="78" t="s">
        <v>2038</v>
      </c>
    </row>
    <row r="371" spans="1:97">
      <c r="A371" s="63" t="s">
        <v>3591</v>
      </c>
      <c r="B371" s="63" t="s">
        <v>197</v>
      </c>
      <c r="C371" s="63">
        <v>4766</v>
      </c>
      <c r="D371" s="19" t="s">
        <v>3782</v>
      </c>
      <c r="E371" s="63" t="s">
        <v>3783</v>
      </c>
      <c r="F371" s="63" t="s">
        <v>185</v>
      </c>
      <c r="G371" s="65" t="s">
        <v>3597</v>
      </c>
      <c r="H371" s="65">
        <v>28</v>
      </c>
      <c r="I371" s="65">
        <v>21</v>
      </c>
      <c r="J371" s="65">
        <v>112</v>
      </c>
      <c r="K371" s="23">
        <v>41.772629999999999</v>
      </c>
      <c r="L371" s="23">
        <v>-110.12446</v>
      </c>
      <c r="M371" s="61" t="s">
        <v>198</v>
      </c>
      <c r="N371" s="63" t="s">
        <v>199</v>
      </c>
      <c r="O371" s="63"/>
      <c r="P371" s="63" t="s">
        <v>3841</v>
      </c>
      <c r="Q371" s="63"/>
      <c r="R371" s="63"/>
      <c r="S371" s="55">
        <f t="shared" si="140"/>
        <v>140</v>
      </c>
      <c r="T371" s="63"/>
      <c r="U371" s="66">
        <v>11158</v>
      </c>
      <c r="V371" s="63">
        <v>11298</v>
      </c>
      <c r="W371" s="66">
        <v>11470</v>
      </c>
      <c r="X371" s="66">
        <v>11428</v>
      </c>
      <c r="Y371" s="63"/>
      <c r="Z371" s="64">
        <v>38789</v>
      </c>
      <c r="AA371" s="63">
        <v>6.27</v>
      </c>
      <c r="AB371" s="63"/>
      <c r="AC371" s="63">
        <v>18</v>
      </c>
      <c r="AD371" s="63">
        <v>1</v>
      </c>
      <c r="AE371" s="63">
        <v>741</v>
      </c>
      <c r="AF371" s="63">
        <v>22</v>
      </c>
      <c r="AG371" s="63"/>
      <c r="AH371" s="63">
        <v>1260</v>
      </c>
      <c r="AI371" s="63">
        <v>228</v>
      </c>
      <c r="AJ371" s="63">
        <v>0</v>
      </c>
      <c r="AK371" s="63">
        <v>0</v>
      </c>
      <c r="AL371" s="63">
        <v>25</v>
      </c>
      <c r="AM371" s="63">
        <v>2580</v>
      </c>
      <c r="AN371" s="63"/>
      <c r="AO371" s="63" t="s">
        <v>3536</v>
      </c>
      <c r="AP371" s="17">
        <f t="shared" si="122"/>
        <v>0.8982</v>
      </c>
      <c r="AQ371" s="17">
        <f t="shared" si="123"/>
        <v>8.2290000000000002E-2</v>
      </c>
      <c r="AR371" s="17">
        <f t="shared" si="144"/>
        <v>32.233499999999999</v>
      </c>
      <c r="AS371" s="17">
        <f t="shared" si="141"/>
        <v>0.56275999999999993</v>
      </c>
      <c r="AT371" s="17">
        <f t="shared" si="124"/>
        <v>33.77675</v>
      </c>
      <c r="AU371" s="5">
        <f t="shared" si="125"/>
        <v>35.544599999999996</v>
      </c>
      <c r="AV371" s="5">
        <f t="shared" si="126"/>
        <v>3.7369199999999996</v>
      </c>
      <c r="AW371" s="5">
        <f t="shared" si="142"/>
        <v>0</v>
      </c>
      <c r="AX371" s="5">
        <f t="shared" si="143"/>
        <v>0</v>
      </c>
      <c r="AY371" s="5">
        <f t="shared" si="127"/>
        <v>0.52050000000000007</v>
      </c>
      <c r="AZ371" s="5">
        <f t="shared" si="128"/>
        <v>39.802019999999992</v>
      </c>
      <c r="BA371" s="7">
        <f t="shared" si="129"/>
        <v>-8.1888702406957781E-2</v>
      </c>
      <c r="BB371" s="62">
        <f t="shared" si="130"/>
        <v>2295</v>
      </c>
      <c r="BC371" s="28">
        <f t="shared" si="131"/>
        <v>-5.8461538461538461E-2</v>
      </c>
      <c r="BD371" s="32">
        <f t="shared" si="132"/>
        <v>2.6592256507804925E-2</v>
      </c>
      <c r="BE371" s="32">
        <f t="shared" si="133"/>
        <v>2.4362912358353011E-3</v>
      </c>
      <c r="BF371" s="35">
        <f t="shared" si="134"/>
        <v>0.97097145225635972</v>
      </c>
      <c r="BG371" s="36">
        <f t="shared" si="135"/>
        <v>0.89303507711417673</v>
      </c>
      <c r="BH371" s="33">
        <f t="shared" si="136"/>
        <v>9.3887697157078967E-2</v>
      </c>
      <c r="BI371" s="33">
        <f t="shared" si="137"/>
        <v>1.3077225728744426E-2</v>
      </c>
      <c r="BJ371" s="63">
        <v>0</v>
      </c>
      <c r="BK371" s="63">
        <v>19.399999999999999</v>
      </c>
      <c r="BL371" s="63">
        <v>0</v>
      </c>
      <c r="BM371" s="63">
        <v>0</v>
      </c>
      <c r="BN371" s="63">
        <v>0</v>
      </c>
      <c r="BO371" s="63">
        <v>0</v>
      </c>
      <c r="BP371" s="63">
        <v>0</v>
      </c>
      <c r="BQ371" s="63">
        <v>0</v>
      </c>
      <c r="BR371" s="63">
        <v>0</v>
      </c>
      <c r="BS371" s="63">
        <v>0</v>
      </c>
      <c r="BT371" s="63">
        <v>0</v>
      </c>
      <c r="BU371" s="63">
        <v>0</v>
      </c>
      <c r="BV371" s="63">
        <v>0</v>
      </c>
      <c r="BW371" s="63">
        <v>0</v>
      </c>
      <c r="BX371" s="63"/>
      <c r="BY371" s="63"/>
      <c r="BZ371" s="63"/>
      <c r="CA371" s="63"/>
      <c r="CB371" s="63"/>
      <c r="CC371" s="63"/>
      <c r="CD371" s="63"/>
      <c r="CE371" s="63"/>
      <c r="CF371" s="63"/>
      <c r="CG371" s="63"/>
      <c r="CH371" s="63"/>
      <c r="CI371" s="63"/>
      <c r="CJ371" s="63"/>
      <c r="CK371" s="63"/>
      <c r="CL371" s="63"/>
      <c r="CM371" s="63"/>
      <c r="CN371" s="63">
        <v>20060313</v>
      </c>
      <c r="CO371" s="63" t="s">
        <v>7653</v>
      </c>
      <c r="CP371" s="66"/>
      <c r="CQ371" s="64">
        <v>38798</v>
      </c>
      <c r="CR371" s="78" t="s">
        <v>2038</v>
      </c>
      <c r="CS371" s="78" t="s">
        <v>2038</v>
      </c>
    </row>
    <row r="372" spans="1:97">
      <c r="A372" s="63" t="s">
        <v>3591</v>
      </c>
      <c r="B372" s="63" t="s">
        <v>197</v>
      </c>
      <c r="C372" s="63">
        <v>5506</v>
      </c>
      <c r="D372" s="19" t="s">
        <v>3782</v>
      </c>
      <c r="E372" s="63" t="s">
        <v>3783</v>
      </c>
      <c r="F372" s="63" t="s">
        <v>185</v>
      </c>
      <c r="G372" s="65" t="s">
        <v>3595</v>
      </c>
      <c r="H372" s="65">
        <v>28</v>
      </c>
      <c r="I372" s="65">
        <v>21</v>
      </c>
      <c r="J372" s="65">
        <v>112</v>
      </c>
      <c r="K372" s="23">
        <v>41.766761000000002</v>
      </c>
      <c r="L372" s="23">
        <v>-110.131992</v>
      </c>
      <c r="M372" s="61" t="s">
        <v>200</v>
      </c>
      <c r="N372" s="63" t="s">
        <v>201</v>
      </c>
      <c r="O372" s="63"/>
      <c r="P372" s="63" t="s">
        <v>3841</v>
      </c>
      <c r="Q372" s="63"/>
      <c r="R372" s="63"/>
      <c r="S372" s="55">
        <f t="shared" si="140"/>
        <v>65</v>
      </c>
      <c r="T372" s="63"/>
      <c r="U372" s="66">
        <v>11241</v>
      </c>
      <c r="V372" s="63">
        <v>11306</v>
      </c>
      <c r="W372" s="66">
        <v>11480</v>
      </c>
      <c r="X372" s="66">
        <v>11441</v>
      </c>
      <c r="Y372" s="63"/>
      <c r="Z372" s="64"/>
      <c r="AA372" s="63">
        <v>6.73</v>
      </c>
      <c r="AB372" s="63"/>
      <c r="AC372" s="63">
        <v>17</v>
      </c>
      <c r="AD372" s="63">
        <v>0</v>
      </c>
      <c r="AE372" s="63">
        <v>1200</v>
      </c>
      <c r="AF372" s="63">
        <v>44</v>
      </c>
      <c r="AG372" s="63"/>
      <c r="AH372" s="63">
        <v>1940</v>
      </c>
      <c r="AI372" s="63">
        <v>423</v>
      </c>
      <c r="AJ372" s="63">
        <v>0</v>
      </c>
      <c r="AK372" s="63">
        <v>0</v>
      </c>
      <c r="AL372" s="63">
        <v>80</v>
      </c>
      <c r="AM372" s="63">
        <v>5500</v>
      </c>
      <c r="AN372" s="63"/>
      <c r="AO372" s="63" t="s">
        <v>3536</v>
      </c>
      <c r="AP372" s="17">
        <f t="shared" si="122"/>
        <v>0.84830000000000005</v>
      </c>
      <c r="AQ372" s="17">
        <f t="shared" si="123"/>
        <v>0</v>
      </c>
      <c r="AR372" s="17">
        <f t="shared" si="144"/>
        <v>52.199999999999996</v>
      </c>
      <c r="AS372" s="17">
        <f t="shared" si="141"/>
        <v>1.1255199999999999</v>
      </c>
      <c r="AT372" s="17">
        <f t="shared" si="124"/>
        <v>54.173819999999999</v>
      </c>
      <c r="AU372" s="5">
        <f t="shared" si="125"/>
        <v>54.727399999999996</v>
      </c>
      <c r="AV372" s="5">
        <f t="shared" si="126"/>
        <v>6.9329699999999992</v>
      </c>
      <c r="AW372" s="5">
        <f t="shared" si="142"/>
        <v>0</v>
      </c>
      <c r="AX372" s="5">
        <f t="shared" si="143"/>
        <v>0</v>
      </c>
      <c r="AY372" s="5">
        <f t="shared" si="127"/>
        <v>1.6656000000000002</v>
      </c>
      <c r="AZ372" s="5">
        <f t="shared" si="128"/>
        <v>63.325969999999991</v>
      </c>
      <c r="BA372" s="7">
        <f t="shared" si="129"/>
        <v>-7.7890777506921444E-2</v>
      </c>
      <c r="BB372" s="62">
        <f t="shared" si="130"/>
        <v>3704</v>
      </c>
      <c r="BC372" s="28">
        <f t="shared" si="131"/>
        <v>-0.19513255106475447</v>
      </c>
      <c r="BD372" s="32">
        <f t="shared" si="132"/>
        <v>1.5658855144422161E-2</v>
      </c>
      <c r="BE372" s="32">
        <f t="shared" si="133"/>
        <v>0</v>
      </c>
      <c r="BF372" s="35">
        <f t="shared" si="134"/>
        <v>0.98434114485557778</v>
      </c>
      <c r="BG372" s="36">
        <f t="shared" si="135"/>
        <v>0.8642173187398472</v>
      </c>
      <c r="BH372" s="33">
        <f t="shared" si="136"/>
        <v>0.10948067593753401</v>
      </c>
      <c r="BI372" s="33">
        <f t="shared" si="137"/>
        <v>2.6302005322618831E-2</v>
      </c>
      <c r="BJ372" s="63">
        <v>0</v>
      </c>
      <c r="BK372" s="63">
        <v>11</v>
      </c>
      <c r="BL372" s="63">
        <v>0</v>
      </c>
      <c r="BM372" s="63">
        <v>0</v>
      </c>
      <c r="BN372" s="63">
        <v>0</v>
      </c>
      <c r="BO372" s="63">
        <v>0</v>
      </c>
      <c r="BP372" s="63">
        <v>0</v>
      </c>
      <c r="BQ372" s="63">
        <v>0</v>
      </c>
      <c r="BR372" s="63">
        <v>0</v>
      </c>
      <c r="BS372" s="63">
        <v>0</v>
      </c>
      <c r="BT372" s="63">
        <v>0</v>
      </c>
      <c r="BU372" s="63">
        <v>0</v>
      </c>
      <c r="BV372" s="63">
        <v>0</v>
      </c>
      <c r="BW372" s="63">
        <v>0</v>
      </c>
      <c r="BX372" s="63"/>
      <c r="BY372" s="63"/>
      <c r="BZ372" s="63"/>
      <c r="CA372" s="63"/>
      <c r="CB372" s="63"/>
      <c r="CC372" s="63"/>
      <c r="CD372" s="63"/>
      <c r="CE372" s="63"/>
      <c r="CF372" s="63"/>
      <c r="CG372" s="63"/>
      <c r="CH372" s="63"/>
      <c r="CI372" s="63"/>
      <c r="CJ372" s="63"/>
      <c r="CK372" s="63"/>
      <c r="CL372" s="63"/>
      <c r="CM372" s="63"/>
      <c r="CN372" s="63"/>
      <c r="CO372" s="63" t="s">
        <v>7654</v>
      </c>
      <c r="CP372" s="66"/>
      <c r="CQ372" s="64">
        <v>39261</v>
      </c>
      <c r="CR372" s="78" t="s">
        <v>2038</v>
      </c>
      <c r="CS372" s="78" t="s">
        <v>2038</v>
      </c>
    </row>
    <row r="373" spans="1:97">
      <c r="A373" s="63" t="s">
        <v>3591</v>
      </c>
      <c r="B373" s="63" t="s">
        <v>219</v>
      </c>
      <c r="C373" s="63">
        <v>5507</v>
      </c>
      <c r="D373" s="19" t="s">
        <v>3782</v>
      </c>
      <c r="E373" s="63" t="s">
        <v>3783</v>
      </c>
      <c r="F373" s="63" t="s">
        <v>185</v>
      </c>
      <c r="G373" s="65" t="s">
        <v>3595</v>
      </c>
      <c r="H373" s="65">
        <v>29</v>
      </c>
      <c r="I373" s="65">
        <v>21</v>
      </c>
      <c r="J373" s="65">
        <v>112</v>
      </c>
      <c r="K373" s="23">
        <v>41.764228000000003</v>
      </c>
      <c r="L373" s="23">
        <v>-110.15142</v>
      </c>
      <c r="M373" s="61" t="s">
        <v>220</v>
      </c>
      <c r="N373" s="63" t="s">
        <v>221</v>
      </c>
      <c r="O373" s="63"/>
      <c r="P373" s="63" t="s">
        <v>3841</v>
      </c>
      <c r="Q373" s="63"/>
      <c r="R373" s="63"/>
      <c r="S373" s="55">
        <f t="shared" si="140"/>
        <v>-47</v>
      </c>
      <c r="T373" s="63"/>
      <c r="U373" s="66">
        <v>11365</v>
      </c>
      <c r="V373" s="63">
        <v>11318</v>
      </c>
      <c r="W373" s="66">
        <v>11466</v>
      </c>
      <c r="X373" s="66">
        <v>11422</v>
      </c>
      <c r="Y373" s="63"/>
      <c r="Z373" s="64"/>
      <c r="AA373" s="63">
        <v>7.99</v>
      </c>
      <c r="AB373" s="63"/>
      <c r="AC373" s="63">
        <v>16</v>
      </c>
      <c r="AD373" s="63">
        <v>0</v>
      </c>
      <c r="AE373" s="63">
        <v>3240</v>
      </c>
      <c r="AF373" s="63">
        <v>60</v>
      </c>
      <c r="AG373" s="63"/>
      <c r="AH373" s="63">
        <v>4500</v>
      </c>
      <c r="AI373" s="63">
        <v>1600</v>
      </c>
      <c r="AJ373" s="63">
        <v>0</v>
      </c>
      <c r="AK373" s="63">
        <v>0</v>
      </c>
      <c r="AL373" s="63">
        <v>59</v>
      </c>
      <c r="AM373" s="63">
        <v>13600</v>
      </c>
      <c r="AN373" s="63"/>
      <c r="AO373" s="63" t="s">
        <v>3536</v>
      </c>
      <c r="AP373" s="17">
        <f t="shared" si="122"/>
        <v>0.7984</v>
      </c>
      <c r="AQ373" s="17">
        <f t="shared" si="123"/>
        <v>0</v>
      </c>
      <c r="AR373" s="17">
        <f t="shared" si="144"/>
        <v>140.94</v>
      </c>
      <c r="AS373" s="17">
        <f t="shared" si="141"/>
        <v>1.5347999999999999</v>
      </c>
      <c r="AT373" s="17">
        <f t="shared" si="124"/>
        <v>143.27319999999997</v>
      </c>
      <c r="AU373" s="5">
        <f t="shared" si="125"/>
        <v>126.94499999999999</v>
      </c>
      <c r="AV373" s="5">
        <f t="shared" si="126"/>
        <v>26.223999999999997</v>
      </c>
      <c r="AW373" s="5">
        <f t="shared" si="142"/>
        <v>0</v>
      </c>
      <c r="AX373" s="5">
        <f t="shared" si="143"/>
        <v>0</v>
      </c>
      <c r="AY373" s="5">
        <f t="shared" si="127"/>
        <v>1.22838</v>
      </c>
      <c r="AZ373" s="5">
        <f t="shared" si="128"/>
        <v>154.39737999999997</v>
      </c>
      <c r="BA373" s="7">
        <f t="shared" si="129"/>
        <v>-3.7370774095310318E-2</v>
      </c>
      <c r="BB373" s="62">
        <f t="shared" si="130"/>
        <v>9475</v>
      </c>
      <c r="BC373" s="28">
        <f t="shared" si="131"/>
        <v>-0.17876489707475623</v>
      </c>
      <c r="BD373" s="32">
        <f t="shared" si="132"/>
        <v>5.5725704458335556E-3</v>
      </c>
      <c r="BE373" s="32">
        <f t="shared" si="133"/>
        <v>0</v>
      </c>
      <c r="BF373" s="35">
        <f t="shared" si="134"/>
        <v>0.99442742955416652</v>
      </c>
      <c r="BG373" s="36">
        <f t="shared" si="135"/>
        <v>0.82219659426863345</v>
      </c>
      <c r="BH373" s="33">
        <f t="shared" si="136"/>
        <v>0.16984744171176999</v>
      </c>
      <c r="BI373" s="33">
        <f t="shared" si="137"/>
        <v>7.9559640195967073E-3</v>
      </c>
      <c r="BJ373" s="63">
        <v>0</v>
      </c>
      <c r="BK373" s="63">
        <v>19</v>
      </c>
      <c r="BL373" s="63">
        <v>0</v>
      </c>
      <c r="BM373" s="63">
        <v>0</v>
      </c>
      <c r="BN373" s="63">
        <v>0</v>
      </c>
      <c r="BO373" s="63">
        <v>0</v>
      </c>
      <c r="BP373" s="63">
        <v>0</v>
      </c>
      <c r="BQ373" s="63">
        <v>0</v>
      </c>
      <c r="BR373" s="63">
        <v>0</v>
      </c>
      <c r="BS373" s="63">
        <v>0</v>
      </c>
      <c r="BT373" s="63">
        <v>0</v>
      </c>
      <c r="BU373" s="63">
        <v>0</v>
      </c>
      <c r="BV373" s="63">
        <v>0</v>
      </c>
      <c r="BW373" s="63">
        <v>0</v>
      </c>
      <c r="BX373" s="63"/>
      <c r="BY373" s="63"/>
      <c r="BZ373" s="63"/>
      <c r="CA373" s="63"/>
      <c r="CB373" s="63"/>
      <c r="CC373" s="63"/>
      <c r="CD373" s="63"/>
      <c r="CE373" s="63"/>
      <c r="CF373" s="63"/>
      <c r="CG373" s="63"/>
      <c r="CH373" s="63"/>
      <c r="CI373" s="63"/>
      <c r="CJ373" s="63"/>
      <c r="CK373" s="63"/>
      <c r="CL373" s="63"/>
      <c r="CM373" s="63"/>
      <c r="CN373" s="63"/>
      <c r="CO373" s="63" t="s">
        <v>7655</v>
      </c>
      <c r="CP373" s="66"/>
      <c r="CQ373" s="64">
        <v>39261</v>
      </c>
      <c r="CR373" s="78" t="s">
        <v>2038</v>
      </c>
      <c r="CS373" s="78" t="s">
        <v>2038</v>
      </c>
    </row>
    <row r="374" spans="1:97">
      <c r="A374" s="63" t="s">
        <v>3591</v>
      </c>
      <c r="B374" s="63" t="s">
        <v>202</v>
      </c>
      <c r="C374" s="63">
        <v>4769</v>
      </c>
      <c r="D374" s="19" t="s">
        <v>3782</v>
      </c>
      <c r="E374" s="63" t="s">
        <v>3783</v>
      </c>
      <c r="F374" s="63" t="s">
        <v>185</v>
      </c>
      <c r="G374" s="65" t="s">
        <v>259</v>
      </c>
      <c r="H374" s="65">
        <v>32</v>
      </c>
      <c r="I374" s="65">
        <v>21</v>
      </c>
      <c r="J374" s="65">
        <v>112</v>
      </c>
      <c r="K374" s="23">
        <v>41.75996</v>
      </c>
      <c r="L374" s="23">
        <v>-110.13733000000001</v>
      </c>
      <c r="M374" s="61" t="s">
        <v>203</v>
      </c>
      <c r="N374" s="63" t="s">
        <v>204</v>
      </c>
      <c r="O374" s="63"/>
      <c r="P374" s="63" t="s">
        <v>3841</v>
      </c>
      <c r="Q374" s="63"/>
      <c r="R374" s="63"/>
      <c r="S374" s="55">
        <f t="shared" si="140"/>
        <v>52</v>
      </c>
      <c r="T374" s="63"/>
      <c r="U374" s="66">
        <v>11281</v>
      </c>
      <c r="V374" s="63">
        <v>11333</v>
      </c>
      <c r="W374" s="66">
        <v>11550</v>
      </c>
      <c r="X374" s="66">
        <v>11502</v>
      </c>
      <c r="Y374" s="63"/>
      <c r="Z374" s="64">
        <v>38789</v>
      </c>
      <c r="AA374" s="63">
        <v>7.63</v>
      </c>
      <c r="AB374" s="63"/>
      <c r="AC374" s="63">
        <v>17</v>
      </c>
      <c r="AD374" s="63">
        <v>0</v>
      </c>
      <c r="AE374" s="63">
        <v>2300</v>
      </c>
      <c r="AF374" s="63">
        <v>59</v>
      </c>
      <c r="AG374" s="63"/>
      <c r="AH374" s="63">
        <v>3200</v>
      </c>
      <c r="AI374" s="63">
        <v>1690</v>
      </c>
      <c r="AJ374" s="63">
        <v>0</v>
      </c>
      <c r="AK374" s="63">
        <v>0</v>
      </c>
      <c r="AL374" s="63">
        <v>58</v>
      </c>
      <c r="AM374" s="63">
        <v>7930</v>
      </c>
      <c r="AN374" s="63"/>
      <c r="AO374" s="63" t="s">
        <v>3536</v>
      </c>
      <c r="AP374" s="17">
        <f t="shared" si="122"/>
        <v>0.84830000000000005</v>
      </c>
      <c r="AQ374" s="17">
        <f t="shared" si="123"/>
        <v>0</v>
      </c>
      <c r="AR374" s="17">
        <f t="shared" si="144"/>
        <v>100.05</v>
      </c>
      <c r="AS374" s="17">
        <f t="shared" si="141"/>
        <v>1.50922</v>
      </c>
      <c r="AT374" s="17">
        <f t="shared" si="124"/>
        <v>102.40751999999999</v>
      </c>
      <c r="AU374" s="5">
        <f t="shared" si="125"/>
        <v>90.271999999999991</v>
      </c>
      <c r="AV374" s="5">
        <f t="shared" si="126"/>
        <v>27.699099999999998</v>
      </c>
      <c r="AW374" s="5">
        <f t="shared" si="142"/>
        <v>0</v>
      </c>
      <c r="AX374" s="5">
        <f t="shared" si="143"/>
        <v>0</v>
      </c>
      <c r="AY374" s="5">
        <f t="shared" si="127"/>
        <v>1.2075600000000002</v>
      </c>
      <c r="AZ374" s="5">
        <f t="shared" si="128"/>
        <v>119.17865999999999</v>
      </c>
      <c r="BA374" s="7">
        <f t="shared" si="129"/>
        <v>-7.5686759887281796E-2</v>
      </c>
      <c r="BB374" s="62">
        <f t="shared" si="130"/>
        <v>7324</v>
      </c>
      <c r="BC374" s="28">
        <f t="shared" si="131"/>
        <v>-3.9727284646650061E-2</v>
      </c>
      <c r="BD374" s="32">
        <f t="shared" si="132"/>
        <v>8.2835713627280507E-3</v>
      </c>
      <c r="BE374" s="32">
        <f t="shared" si="133"/>
        <v>0</v>
      </c>
      <c r="BF374" s="35">
        <f t="shared" si="134"/>
        <v>0.99171642863727205</v>
      </c>
      <c r="BG374" s="36">
        <f t="shared" si="135"/>
        <v>0.75745104031208266</v>
      </c>
      <c r="BH374" s="33">
        <f t="shared" si="136"/>
        <v>0.23241660881234946</v>
      </c>
      <c r="BI374" s="33">
        <f t="shared" si="137"/>
        <v>1.0132350875567827E-2</v>
      </c>
      <c r="BJ374" s="63">
        <v>0</v>
      </c>
      <c r="BK374" s="63">
        <v>5.7</v>
      </c>
      <c r="BL374" s="63">
        <v>0</v>
      </c>
      <c r="BM374" s="63">
        <v>0</v>
      </c>
      <c r="BN374" s="63">
        <v>0</v>
      </c>
      <c r="BO374" s="63">
        <v>0</v>
      </c>
      <c r="BP374" s="63">
        <v>0</v>
      </c>
      <c r="BQ374" s="63">
        <v>0</v>
      </c>
      <c r="BR374" s="63">
        <v>0</v>
      </c>
      <c r="BS374" s="63">
        <v>1.1000000000000001</v>
      </c>
      <c r="BT374" s="63">
        <v>0</v>
      </c>
      <c r="BU374" s="63">
        <v>0</v>
      </c>
      <c r="BV374" s="63">
        <v>0</v>
      </c>
      <c r="BW374" s="63">
        <v>0</v>
      </c>
      <c r="BX374" s="63"/>
      <c r="BY374" s="63"/>
      <c r="BZ374" s="63"/>
      <c r="CA374" s="63"/>
      <c r="CB374" s="63"/>
      <c r="CC374" s="63"/>
      <c r="CD374" s="63"/>
      <c r="CE374" s="63"/>
      <c r="CF374" s="63"/>
      <c r="CG374" s="63"/>
      <c r="CH374" s="63"/>
      <c r="CI374" s="63"/>
      <c r="CJ374" s="63"/>
      <c r="CK374" s="63"/>
      <c r="CL374" s="63"/>
      <c r="CM374" s="63"/>
      <c r="CN374" s="63">
        <v>20060313</v>
      </c>
      <c r="CO374" s="63" t="s">
        <v>7656</v>
      </c>
      <c r="CP374" s="66"/>
      <c r="CQ374" s="64">
        <v>38798</v>
      </c>
      <c r="CR374" s="78" t="s">
        <v>2038</v>
      </c>
      <c r="CS374" s="78" t="s">
        <v>2038</v>
      </c>
    </row>
    <row r="375" spans="1:97">
      <c r="A375" s="20" t="s">
        <v>3591</v>
      </c>
      <c r="B375" s="16" t="s">
        <v>383</v>
      </c>
      <c r="F375" s="4" t="s">
        <v>2224</v>
      </c>
      <c r="G375" s="47" t="s">
        <v>3609</v>
      </c>
      <c r="H375" s="47">
        <v>5</v>
      </c>
      <c r="I375" s="47">
        <v>22</v>
      </c>
      <c r="J375" s="47">
        <v>111</v>
      </c>
      <c r="K375" s="23">
        <v>41.916670000000003</v>
      </c>
      <c r="L375" s="23">
        <v>-110.02381</v>
      </c>
      <c r="M375" s="61" t="s">
        <v>532</v>
      </c>
      <c r="N375" s="19" t="s">
        <v>5408</v>
      </c>
      <c r="P375" s="19" t="s">
        <v>3841</v>
      </c>
      <c r="U375" s="46">
        <v>10998</v>
      </c>
      <c r="V375" s="4"/>
      <c r="Y375" s="63" t="s">
        <v>3798</v>
      </c>
      <c r="Z375" s="48">
        <v>28724</v>
      </c>
      <c r="AA375" s="19">
        <v>10</v>
      </c>
      <c r="AB375" s="19" t="s">
        <v>3789</v>
      </c>
      <c r="AC375" s="19">
        <v>8</v>
      </c>
      <c r="AD375" s="19">
        <v>0</v>
      </c>
      <c r="AE375" s="19">
        <v>8914</v>
      </c>
      <c r="AF375" s="19">
        <v>36</v>
      </c>
      <c r="AH375" s="19">
        <v>2250</v>
      </c>
      <c r="AI375" s="19">
        <v>8479</v>
      </c>
      <c r="AJ375" s="19">
        <v>5340</v>
      </c>
      <c r="AK375" s="6">
        <v>0</v>
      </c>
      <c r="AL375" s="19">
        <v>420</v>
      </c>
      <c r="AM375" s="19">
        <v>21144</v>
      </c>
      <c r="AN375" s="53"/>
      <c r="AO375" s="63" t="s">
        <v>3433</v>
      </c>
      <c r="AP375" s="17">
        <f t="shared" si="122"/>
        <v>0.3992</v>
      </c>
      <c r="AQ375" s="17">
        <f t="shared" si="123"/>
        <v>0</v>
      </c>
      <c r="AR375" s="17">
        <f t="shared" si="144"/>
        <v>387.75899999999996</v>
      </c>
      <c r="AS375" s="17">
        <f t="shared" si="141"/>
        <v>0.92087999999999992</v>
      </c>
      <c r="AT375" s="17">
        <f t="shared" si="124"/>
        <v>389.07907999999998</v>
      </c>
      <c r="AU375" s="5">
        <f t="shared" si="125"/>
        <v>63.472499999999997</v>
      </c>
      <c r="AV375" s="5">
        <f t="shared" si="126"/>
        <v>138.97080999999997</v>
      </c>
      <c r="AW375" s="5">
        <f t="shared" si="142"/>
        <v>177.98220000000001</v>
      </c>
      <c r="AX375" s="5">
        <f t="shared" si="143"/>
        <v>0</v>
      </c>
      <c r="AY375" s="5">
        <f t="shared" si="127"/>
        <v>8.7444000000000006</v>
      </c>
      <c r="AZ375" s="5">
        <f t="shared" si="128"/>
        <v>389.16990999999996</v>
      </c>
      <c r="BA375" s="7">
        <f t="shared" si="129"/>
        <v>-1.1671072004858323E-4</v>
      </c>
      <c r="BB375" s="62">
        <f t="shared" si="130"/>
        <v>25447</v>
      </c>
      <c r="BC375" s="6">
        <f t="shared" si="131"/>
        <v>9.235689296216007E-2</v>
      </c>
      <c r="BD375" s="32">
        <f t="shared" si="132"/>
        <v>1.026012501109029E-3</v>
      </c>
      <c r="BE375" s="32">
        <f t="shared" si="133"/>
        <v>0</v>
      </c>
      <c r="BF375" s="35">
        <f t="shared" si="134"/>
        <v>0.99897398749889099</v>
      </c>
      <c r="BG375" s="33">
        <f t="shared" si="135"/>
        <v>0.16309714181140059</v>
      </c>
      <c r="BH375" s="37">
        <f t="shared" si="136"/>
        <v>0.357095465063062</v>
      </c>
      <c r="BI375" s="33">
        <f t="shared" si="137"/>
        <v>2.2469363060468886E-2</v>
      </c>
      <c r="BJ375" s="6">
        <v>0</v>
      </c>
      <c r="BK375" s="19">
        <v>0</v>
      </c>
      <c r="BL375" s="19">
        <v>0</v>
      </c>
      <c r="BM375" s="19">
        <v>20435</v>
      </c>
      <c r="BN375" s="19">
        <v>0</v>
      </c>
      <c r="BO375" s="31"/>
      <c r="BP375" s="19">
        <v>0</v>
      </c>
      <c r="BQ375" s="19">
        <v>0</v>
      </c>
      <c r="BR375" s="19">
        <v>0</v>
      </c>
      <c r="BS375" s="19">
        <v>0</v>
      </c>
      <c r="BT375" s="19">
        <v>0</v>
      </c>
      <c r="BU375" s="19">
        <v>0</v>
      </c>
      <c r="BV375" s="19">
        <v>0</v>
      </c>
      <c r="BW375" s="19">
        <v>0</v>
      </c>
      <c r="BX375" s="19"/>
      <c r="BY375" s="19"/>
      <c r="BZ375" s="19"/>
      <c r="CA375" s="19"/>
      <c r="CB375" s="19"/>
      <c r="CC375" s="19"/>
      <c r="CD375" s="19"/>
      <c r="CE375" s="19"/>
      <c r="CF375" s="19"/>
      <c r="CG375" s="19"/>
      <c r="CH375" s="19"/>
      <c r="CI375" s="19"/>
      <c r="CJ375" s="19"/>
      <c r="CK375" s="19"/>
      <c r="CL375" s="19"/>
      <c r="CM375" s="63" t="s">
        <v>3720</v>
      </c>
      <c r="CN375" s="63">
        <v>19780822</v>
      </c>
      <c r="CO375" s="63" t="s">
        <v>3100</v>
      </c>
      <c r="CP375" s="66"/>
      <c r="CQ375" s="64">
        <v>28725</v>
      </c>
      <c r="CR375" s="78" t="s">
        <v>2038</v>
      </c>
      <c r="CS375" s="78" t="s">
        <v>2038</v>
      </c>
    </row>
    <row r="376" spans="1:97">
      <c r="A376" s="63" t="s">
        <v>3591</v>
      </c>
      <c r="B376" s="63" t="s">
        <v>5262</v>
      </c>
      <c r="C376" s="63">
        <v>1797</v>
      </c>
      <c r="D376" s="19" t="s">
        <v>3782</v>
      </c>
      <c r="E376" s="63" t="s">
        <v>3783</v>
      </c>
      <c r="F376" s="63"/>
      <c r="G376" s="65" t="s">
        <v>3597</v>
      </c>
      <c r="H376" s="65">
        <v>31</v>
      </c>
      <c r="I376" s="65">
        <v>22</v>
      </c>
      <c r="J376" s="65">
        <v>111</v>
      </c>
      <c r="K376" s="23">
        <v>41.844329999999999</v>
      </c>
      <c r="L376" s="23">
        <v>-110.04558</v>
      </c>
      <c r="M376" s="61" t="s">
        <v>3096</v>
      </c>
      <c r="N376" s="63" t="s">
        <v>3097</v>
      </c>
      <c r="O376" s="63"/>
      <c r="P376" s="63" t="s">
        <v>3841</v>
      </c>
      <c r="Q376" s="63"/>
      <c r="R376" s="63"/>
      <c r="S376" s="55" t="str">
        <f>IF(U376&gt;0,V376-U376,"")</f>
        <v/>
      </c>
      <c r="T376" s="63"/>
      <c r="U376" s="66"/>
      <c r="V376" s="63"/>
      <c r="W376" s="66">
        <v>11152</v>
      </c>
      <c r="X376" s="66">
        <v>11080</v>
      </c>
      <c r="Y376" s="63"/>
      <c r="Z376" s="64">
        <v>34410</v>
      </c>
      <c r="AA376" s="63">
        <v>7.45</v>
      </c>
      <c r="AB376" s="63"/>
      <c r="AC376" s="63">
        <v>90</v>
      </c>
      <c r="AD376" s="63">
        <v>15</v>
      </c>
      <c r="AE376" s="63">
        <v>2989</v>
      </c>
      <c r="AF376" s="63">
        <v>62</v>
      </c>
      <c r="AG376" s="63"/>
      <c r="AH376" s="63">
        <v>4362</v>
      </c>
      <c r="AI376" s="63">
        <v>930</v>
      </c>
      <c r="AJ376" s="63">
        <v>0</v>
      </c>
      <c r="AK376" s="63">
        <v>0</v>
      </c>
      <c r="AL376" s="63">
        <v>0</v>
      </c>
      <c r="AM376" s="63">
        <v>8465</v>
      </c>
      <c r="AN376" s="63"/>
      <c r="AO376" s="63" t="s">
        <v>736</v>
      </c>
      <c r="AP376" s="17">
        <f t="shared" si="122"/>
        <v>4.4909999999999997</v>
      </c>
      <c r="AQ376" s="17">
        <f t="shared" si="123"/>
        <v>1.2343500000000001</v>
      </c>
      <c r="AR376" s="17">
        <f t="shared" si="144"/>
        <v>130.0215</v>
      </c>
      <c r="AS376" s="17">
        <f t="shared" si="141"/>
        <v>1.5859599999999998</v>
      </c>
      <c r="AT376" s="17">
        <f t="shared" si="124"/>
        <v>137.33280999999999</v>
      </c>
      <c r="AU376" s="5">
        <f t="shared" si="125"/>
        <v>123.05202</v>
      </c>
      <c r="AV376" s="5">
        <f t="shared" si="126"/>
        <v>15.242699999999999</v>
      </c>
      <c r="AW376" s="5">
        <f t="shared" si="142"/>
        <v>0</v>
      </c>
      <c r="AX376" s="5">
        <f t="shared" si="143"/>
        <v>0</v>
      </c>
      <c r="AY376" s="5">
        <f t="shared" si="127"/>
        <v>0</v>
      </c>
      <c r="AZ376" s="5">
        <f t="shared" si="128"/>
        <v>138.29471999999998</v>
      </c>
      <c r="BA376" s="7">
        <f t="shared" si="129"/>
        <v>-3.4898908683032824E-3</v>
      </c>
      <c r="BB376" s="62">
        <f t="shared" si="130"/>
        <v>8448</v>
      </c>
      <c r="BC376" s="28">
        <f t="shared" si="131"/>
        <v>-1.0051439720924731E-3</v>
      </c>
      <c r="BD376" s="32">
        <f t="shared" si="132"/>
        <v>3.2701580925927315E-2</v>
      </c>
      <c r="BE376" s="32">
        <f t="shared" si="133"/>
        <v>8.988019687356576E-3</v>
      </c>
      <c r="BF376" s="35">
        <f t="shared" si="134"/>
        <v>0.95831039938671614</v>
      </c>
      <c r="BG376" s="36">
        <f t="shared" si="135"/>
        <v>0.88978104153217141</v>
      </c>
      <c r="BH376" s="33">
        <f t="shared" si="136"/>
        <v>0.11021895846782871</v>
      </c>
      <c r="BI376" s="33">
        <f t="shared" si="137"/>
        <v>0</v>
      </c>
      <c r="BJ376" s="63">
        <v>0</v>
      </c>
      <c r="BK376" s="63">
        <v>16</v>
      </c>
      <c r="BL376" s="63">
        <v>0</v>
      </c>
      <c r="BM376" s="63">
        <v>0</v>
      </c>
      <c r="BN376" s="63">
        <v>0</v>
      </c>
      <c r="BO376" s="63"/>
      <c r="BP376" s="63">
        <v>0</v>
      </c>
      <c r="BQ376" s="63">
        <v>0</v>
      </c>
      <c r="BR376" s="63">
        <v>0</v>
      </c>
      <c r="BS376" s="63">
        <v>0</v>
      </c>
      <c r="BT376" s="63">
        <v>0</v>
      </c>
      <c r="BU376" s="63">
        <v>0</v>
      </c>
      <c r="BV376" s="63">
        <v>0</v>
      </c>
      <c r="BW376" s="63">
        <v>0</v>
      </c>
      <c r="BX376" s="63"/>
      <c r="BY376" s="63"/>
      <c r="BZ376" s="63"/>
      <c r="CA376" s="63"/>
      <c r="CB376" s="63"/>
      <c r="CC376" s="63"/>
      <c r="CD376" s="63"/>
      <c r="CE376" s="63"/>
      <c r="CF376" s="63"/>
      <c r="CG376" s="63"/>
      <c r="CH376" s="63"/>
      <c r="CI376" s="63"/>
      <c r="CJ376" s="63"/>
      <c r="CK376" s="63"/>
      <c r="CL376" s="63"/>
      <c r="CM376" s="63"/>
      <c r="CN376" s="63">
        <v>19940317</v>
      </c>
      <c r="CO376" s="63" t="s">
        <v>3098</v>
      </c>
      <c r="CP376" s="66"/>
      <c r="CQ376" s="64">
        <v>34421</v>
      </c>
      <c r="CR376" s="78" t="s">
        <v>2038</v>
      </c>
      <c r="CS376" s="78" t="s">
        <v>2038</v>
      </c>
    </row>
    <row r="377" spans="1:97">
      <c r="A377" s="63" t="s">
        <v>3591</v>
      </c>
      <c r="B377" s="63" t="s">
        <v>3107</v>
      </c>
      <c r="C377" s="63">
        <v>4781</v>
      </c>
      <c r="D377" s="19" t="s">
        <v>3782</v>
      </c>
      <c r="E377" s="63" t="s">
        <v>3783</v>
      </c>
      <c r="F377" s="63" t="s">
        <v>1589</v>
      </c>
      <c r="G377" s="65" t="s">
        <v>3597</v>
      </c>
      <c r="H377" s="65">
        <v>3</v>
      </c>
      <c r="I377" s="65">
        <v>22</v>
      </c>
      <c r="J377" s="65">
        <v>112</v>
      </c>
      <c r="K377" s="23">
        <v>41.91769</v>
      </c>
      <c r="L377" s="23">
        <v>-110.10724999999999</v>
      </c>
      <c r="M377" s="61" t="s">
        <v>3108</v>
      </c>
      <c r="N377" s="63" t="s">
        <v>3109</v>
      </c>
      <c r="O377" s="63"/>
      <c r="P377" s="63" t="s">
        <v>3841</v>
      </c>
      <c r="Q377" s="63"/>
      <c r="R377" s="63"/>
      <c r="S377" s="55">
        <f>IF(U377&gt;0,V377-U377,"")</f>
        <v>323</v>
      </c>
      <c r="T377" s="63"/>
      <c r="U377" s="66">
        <v>10513</v>
      </c>
      <c r="V377" s="63">
        <v>10836</v>
      </c>
      <c r="W377" s="66">
        <v>10900</v>
      </c>
      <c r="X377" s="66">
        <v>10836</v>
      </c>
      <c r="Y377" s="63"/>
      <c r="Z377" s="64">
        <v>38693</v>
      </c>
      <c r="AA377" s="63">
        <v>7.42</v>
      </c>
      <c r="AB377" s="63"/>
      <c r="AC377" s="63">
        <v>80</v>
      </c>
      <c r="AD377" s="63">
        <v>8</v>
      </c>
      <c r="AE377" s="63">
        <v>3300</v>
      </c>
      <c r="AF377" s="63">
        <v>60</v>
      </c>
      <c r="AG377" s="63"/>
      <c r="AH377" s="63">
        <v>5260</v>
      </c>
      <c r="AI377" s="63">
        <v>583</v>
      </c>
      <c r="AJ377" s="63">
        <v>0</v>
      </c>
      <c r="AK377" s="63">
        <v>0</v>
      </c>
      <c r="AL377" s="63">
        <v>0</v>
      </c>
      <c r="AM377" s="63">
        <v>9980</v>
      </c>
      <c r="AN377" s="63"/>
      <c r="AO377" s="63" t="s">
        <v>767</v>
      </c>
      <c r="AP377" s="17">
        <f t="shared" si="122"/>
        <v>3.992</v>
      </c>
      <c r="AQ377" s="17">
        <f t="shared" si="123"/>
        <v>0.65832000000000002</v>
      </c>
      <c r="AR377" s="17">
        <f t="shared" si="144"/>
        <v>143.54999999999998</v>
      </c>
      <c r="AS377" s="17">
        <f t="shared" si="141"/>
        <v>1.5347999999999999</v>
      </c>
      <c r="AT377" s="17">
        <f t="shared" si="124"/>
        <v>149.73511999999997</v>
      </c>
      <c r="AU377" s="5">
        <f t="shared" si="125"/>
        <v>148.38460000000001</v>
      </c>
      <c r="AV377" s="5">
        <f t="shared" si="126"/>
        <v>9.5553699999999981</v>
      </c>
      <c r="AW377" s="5">
        <f t="shared" si="142"/>
        <v>0</v>
      </c>
      <c r="AX377" s="5">
        <f t="shared" si="143"/>
        <v>0</v>
      </c>
      <c r="AY377" s="5">
        <f t="shared" si="127"/>
        <v>0</v>
      </c>
      <c r="AZ377" s="5">
        <f t="shared" si="128"/>
        <v>157.93997000000002</v>
      </c>
      <c r="BA377" s="7">
        <f t="shared" si="129"/>
        <v>-2.6667254732906882E-2</v>
      </c>
      <c r="BB377" s="62">
        <f t="shared" si="130"/>
        <v>9291</v>
      </c>
      <c r="BC377" s="28">
        <f t="shared" si="131"/>
        <v>-3.5753204296611489E-2</v>
      </c>
      <c r="BD377" s="32">
        <f t="shared" si="132"/>
        <v>2.6660412066320853E-2</v>
      </c>
      <c r="BE377" s="32">
        <f t="shared" si="133"/>
        <v>4.3965637453658177E-3</v>
      </c>
      <c r="BF377" s="35">
        <f t="shared" si="134"/>
        <v>0.96894302418831335</v>
      </c>
      <c r="BG377" s="36">
        <f t="shared" si="135"/>
        <v>0.93949998850829208</v>
      </c>
      <c r="BH377" s="33">
        <f t="shared" si="136"/>
        <v>6.0500011491707875E-2</v>
      </c>
      <c r="BI377" s="33">
        <f t="shared" si="137"/>
        <v>0</v>
      </c>
      <c r="BJ377" s="63">
        <v>0</v>
      </c>
      <c r="BK377" s="63">
        <v>3</v>
      </c>
      <c r="BL377" s="63">
        <v>0</v>
      </c>
      <c r="BM377" s="63">
        <v>9502</v>
      </c>
      <c r="BN377" s="63">
        <v>0</v>
      </c>
      <c r="BO377" s="63">
        <v>0</v>
      </c>
      <c r="BP377" s="63">
        <v>0</v>
      </c>
      <c r="BQ377" s="63">
        <v>0</v>
      </c>
      <c r="BR377" s="63">
        <v>0</v>
      </c>
      <c r="BS377" s="63">
        <v>0</v>
      </c>
      <c r="BT377" s="63">
        <v>0</v>
      </c>
      <c r="BU377" s="63">
        <v>0</v>
      </c>
      <c r="BV377" s="63">
        <v>0</v>
      </c>
      <c r="BW377" s="63">
        <v>0</v>
      </c>
      <c r="BX377" s="63"/>
      <c r="BY377" s="63"/>
      <c r="BZ377" s="63"/>
      <c r="CA377" s="63"/>
      <c r="CB377" s="63"/>
      <c r="CC377" s="63"/>
      <c r="CD377" s="63"/>
      <c r="CE377" s="63"/>
      <c r="CF377" s="63"/>
      <c r="CG377" s="63"/>
      <c r="CH377" s="63"/>
      <c r="CI377" s="63"/>
      <c r="CJ377" s="63"/>
      <c r="CK377" s="63"/>
      <c r="CL377" s="63"/>
      <c r="CM377" s="63"/>
      <c r="CN377" s="63">
        <v>20051207</v>
      </c>
      <c r="CO377" s="63" t="s">
        <v>4814</v>
      </c>
      <c r="CP377" s="66"/>
      <c r="CQ377" s="64">
        <v>38706</v>
      </c>
      <c r="CR377" s="78" t="s">
        <v>2038</v>
      </c>
      <c r="CS377" s="78" t="s">
        <v>2038</v>
      </c>
    </row>
    <row r="378" spans="1:97">
      <c r="A378" s="63" t="s">
        <v>3591</v>
      </c>
      <c r="B378" s="63" t="s">
        <v>3107</v>
      </c>
      <c r="C378" s="63">
        <v>4782</v>
      </c>
      <c r="D378" s="19" t="s">
        <v>3782</v>
      </c>
      <c r="E378" s="63" t="s">
        <v>3783</v>
      </c>
      <c r="F378" s="63" t="s">
        <v>1589</v>
      </c>
      <c r="G378" s="65" t="s">
        <v>274</v>
      </c>
      <c r="H378" s="65">
        <v>3</v>
      </c>
      <c r="I378" s="65">
        <v>22</v>
      </c>
      <c r="J378" s="65">
        <v>112</v>
      </c>
      <c r="K378" s="23">
        <v>41.911389999999997</v>
      </c>
      <c r="L378" s="23">
        <v>-110.108889</v>
      </c>
      <c r="M378" s="61" t="s">
        <v>3110</v>
      </c>
      <c r="N378" s="63" t="s">
        <v>3111</v>
      </c>
      <c r="O378" s="63"/>
      <c r="P378" s="63" t="s">
        <v>3841</v>
      </c>
      <c r="Q378" s="63"/>
      <c r="R378" s="63"/>
      <c r="S378" s="55">
        <f>IF(U378&gt;0,V378-U378,"")</f>
        <v>326</v>
      </c>
      <c r="T378" s="63"/>
      <c r="U378" s="66">
        <v>10520</v>
      </c>
      <c r="V378" s="63">
        <v>10846</v>
      </c>
      <c r="W378" s="66">
        <v>10920</v>
      </c>
      <c r="X378" s="66">
        <v>10846</v>
      </c>
      <c r="Y378" s="63"/>
      <c r="Z378" s="64">
        <v>38693</v>
      </c>
      <c r="AA378" s="63">
        <v>6.99</v>
      </c>
      <c r="AB378" s="63"/>
      <c r="AC378" s="63">
        <v>123</v>
      </c>
      <c r="AD378" s="63">
        <v>17</v>
      </c>
      <c r="AE378" s="63">
        <v>5090</v>
      </c>
      <c r="AF378" s="63">
        <v>70</v>
      </c>
      <c r="AG378" s="63"/>
      <c r="AH378" s="63">
        <v>8049</v>
      </c>
      <c r="AI378" s="63">
        <v>854</v>
      </c>
      <c r="AJ378" s="63">
        <v>0</v>
      </c>
      <c r="AK378" s="63">
        <v>0</v>
      </c>
      <c r="AL378" s="63">
        <v>0</v>
      </c>
      <c r="AM378" s="63">
        <v>15200</v>
      </c>
      <c r="AN378" s="63"/>
      <c r="AO378" s="63" t="s">
        <v>767</v>
      </c>
      <c r="AP378" s="17">
        <f t="shared" si="122"/>
        <v>6.1376999999999997</v>
      </c>
      <c r="AQ378" s="17">
        <f t="shared" si="123"/>
        <v>1.39893</v>
      </c>
      <c r="AR378" s="17">
        <f t="shared" si="144"/>
        <v>221.41499999999999</v>
      </c>
      <c r="AS378" s="17">
        <f t="shared" si="141"/>
        <v>1.7906</v>
      </c>
      <c r="AT378" s="17">
        <f t="shared" si="124"/>
        <v>230.74223000000001</v>
      </c>
      <c r="AU378" s="5">
        <f t="shared" si="125"/>
        <v>227.06228999999999</v>
      </c>
      <c r="AV378" s="5">
        <f t="shared" si="126"/>
        <v>13.997059999999999</v>
      </c>
      <c r="AW378" s="5">
        <f t="shared" si="142"/>
        <v>0</v>
      </c>
      <c r="AX378" s="5">
        <f t="shared" si="143"/>
        <v>0</v>
      </c>
      <c r="AY378" s="5">
        <f t="shared" si="127"/>
        <v>0</v>
      </c>
      <c r="AZ378" s="5">
        <f t="shared" si="128"/>
        <v>241.05934999999999</v>
      </c>
      <c r="BA378" s="7">
        <f t="shared" si="129"/>
        <v>-2.1867497773110443E-2</v>
      </c>
      <c r="BB378" s="62">
        <f t="shared" si="130"/>
        <v>14203</v>
      </c>
      <c r="BC378" s="28">
        <f t="shared" si="131"/>
        <v>-3.3908104615175322E-2</v>
      </c>
      <c r="BD378" s="32">
        <f t="shared" si="132"/>
        <v>2.6599812266701241E-2</v>
      </c>
      <c r="BE378" s="32">
        <f t="shared" si="133"/>
        <v>6.0627393607143344E-3</v>
      </c>
      <c r="BF378" s="35">
        <f t="shared" si="134"/>
        <v>0.9673374483725844</v>
      </c>
      <c r="BG378" s="36">
        <f t="shared" si="135"/>
        <v>0.94193521222055898</v>
      </c>
      <c r="BH378" s="33">
        <f t="shared" si="136"/>
        <v>5.8064787779441039E-2</v>
      </c>
      <c r="BI378" s="33">
        <f t="shared" si="137"/>
        <v>0</v>
      </c>
      <c r="BJ378" s="63">
        <v>0</v>
      </c>
      <c r="BK378" s="63">
        <v>6</v>
      </c>
      <c r="BL378" s="63">
        <v>0</v>
      </c>
      <c r="BM378" s="63">
        <v>14541</v>
      </c>
      <c r="BN378" s="63">
        <v>0</v>
      </c>
      <c r="BO378" s="63">
        <v>0</v>
      </c>
      <c r="BP378" s="63">
        <v>0</v>
      </c>
      <c r="BQ378" s="63">
        <v>0</v>
      </c>
      <c r="BR378" s="63">
        <v>0</v>
      </c>
      <c r="BS378" s="63">
        <v>0</v>
      </c>
      <c r="BT378" s="63">
        <v>0</v>
      </c>
      <c r="BU378" s="63">
        <v>0</v>
      </c>
      <c r="BV378" s="63">
        <v>0</v>
      </c>
      <c r="BW378" s="63">
        <v>0</v>
      </c>
      <c r="BX378" s="63"/>
      <c r="BY378" s="63"/>
      <c r="BZ378" s="63"/>
      <c r="CA378" s="63"/>
      <c r="CB378" s="63"/>
      <c r="CC378" s="63"/>
      <c r="CD378" s="63"/>
      <c r="CE378" s="63"/>
      <c r="CF378" s="63"/>
      <c r="CG378" s="63"/>
      <c r="CH378" s="63"/>
      <c r="CI378" s="63"/>
      <c r="CJ378" s="63"/>
      <c r="CK378" s="63"/>
      <c r="CL378" s="63"/>
      <c r="CM378" s="63"/>
      <c r="CN378" s="63">
        <v>20051207</v>
      </c>
      <c r="CO378" s="63" t="s">
        <v>2051</v>
      </c>
      <c r="CP378" s="66"/>
      <c r="CQ378" s="64">
        <v>38706</v>
      </c>
      <c r="CR378" s="78" t="s">
        <v>2038</v>
      </c>
      <c r="CS378" s="78" t="s">
        <v>2038</v>
      </c>
    </row>
    <row r="379" spans="1:97">
      <c r="A379" s="63" t="s">
        <v>3591</v>
      </c>
      <c r="B379" s="63" t="s">
        <v>3104</v>
      </c>
      <c r="C379" s="63">
        <v>4761</v>
      </c>
      <c r="D379" s="19" t="s">
        <v>3782</v>
      </c>
      <c r="E379" s="63" t="s">
        <v>3783</v>
      </c>
      <c r="F379" s="63" t="s">
        <v>1589</v>
      </c>
      <c r="G379" s="65" t="s">
        <v>3595</v>
      </c>
      <c r="H379" s="65">
        <v>12</v>
      </c>
      <c r="I379" s="65">
        <v>22</v>
      </c>
      <c r="J379" s="65">
        <v>112</v>
      </c>
      <c r="K379" s="23">
        <v>41.895069999999997</v>
      </c>
      <c r="L379" s="23">
        <v>-110.070999</v>
      </c>
      <c r="M379" s="61" t="s">
        <v>3105</v>
      </c>
      <c r="N379" s="63" t="s">
        <v>3106</v>
      </c>
      <c r="O379" s="63"/>
      <c r="P379" s="63" t="s">
        <v>3841</v>
      </c>
      <c r="Q379" s="63"/>
      <c r="R379" s="63"/>
      <c r="S379" s="55">
        <f>IF(U379&gt;0,V379-U379,"")</f>
        <v>52</v>
      </c>
      <c r="T379" s="63"/>
      <c r="U379" s="66">
        <v>10752</v>
      </c>
      <c r="V379" s="63">
        <v>10804</v>
      </c>
      <c r="W379" s="66">
        <v>11095</v>
      </c>
      <c r="X379" s="66">
        <v>10834</v>
      </c>
      <c r="Y379" s="63"/>
      <c r="Z379" s="64">
        <v>38790</v>
      </c>
      <c r="AA379" s="63">
        <v>7.87</v>
      </c>
      <c r="AB379" s="63"/>
      <c r="AC379" s="63">
        <v>180</v>
      </c>
      <c r="AD379" s="63">
        <v>17</v>
      </c>
      <c r="AE379" s="63">
        <v>5020</v>
      </c>
      <c r="AF379" s="63">
        <v>87</v>
      </c>
      <c r="AG379" s="63"/>
      <c r="AH379" s="63">
        <v>8250</v>
      </c>
      <c r="AI379" s="63">
        <v>1220</v>
      </c>
      <c r="AJ379" s="63">
        <v>0</v>
      </c>
      <c r="AK379" s="63">
        <v>0</v>
      </c>
      <c r="AL379" s="63">
        <v>15</v>
      </c>
      <c r="AM379" s="63">
        <v>17300</v>
      </c>
      <c r="AN379" s="63"/>
      <c r="AO379" s="63" t="s">
        <v>3536</v>
      </c>
      <c r="AP379" s="17">
        <f t="shared" si="122"/>
        <v>8.9819999999999993</v>
      </c>
      <c r="AQ379" s="17">
        <f t="shared" si="123"/>
        <v>1.39893</v>
      </c>
      <c r="AR379" s="17">
        <f t="shared" si="144"/>
        <v>218.36999999999998</v>
      </c>
      <c r="AS379" s="17">
        <f t="shared" si="141"/>
        <v>2.22546</v>
      </c>
      <c r="AT379" s="17">
        <f t="shared" si="124"/>
        <v>230.97638999999998</v>
      </c>
      <c r="AU379" s="5">
        <f t="shared" si="125"/>
        <v>232.73249999999999</v>
      </c>
      <c r="AV379" s="5">
        <f t="shared" si="126"/>
        <v>19.995799999999999</v>
      </c>
      <c r="AW379" s="5">
        <f t="shared" si="142"/>
        <v>0</v>
      </c>
      <c r="AX379" s="5">
        <f t="shared" si="143"/>
        <v>0</v>
      </c>
      <c r="AY379" s="5">
        <f t="shared" si="127"/>
        <v>0.31230000000000002</v>
      </c>
      <c r="AZ379" s="5">
        <f t="shared" si="128"/>
        <v>253.04059999999998</v>
      </c>
      <c r="BA379" s="7">
        <f t="shared" si="129"/>
        <v>-4.5585610538175537E-2</v>
      </c>
      <c r="BB379" s="62">
        <f t="shared" si="130"/>
        <v>14789</v>
      </c>
      <c r="BC379" s="28">
        <f t="shared" si="131"/>
        <v>-7.825111408894013E-2</v>
      </c>
      <c r="BD379" s="32">
        <f t="shared" si="132"/>
        <v>3.8887091446879053E-2</v>
      </c>
      <c r="BE379" s="32">
        <f t="shared" si="133"/>
        <v>6.0565930569786812E-3</v>
      </c>
      <c r="BF379" s="35">
        <f t="shared" si="134"/>
        <v>0.95505631549614223</v>
      </c>
      <c r="BG379" s="36">
        <f t="shared" si="135"/>
        <v>0.91974370911229264</v>
      </c>
      <c r="BH379" s="33">
        <f t="shared" si="136"/>
        <v>7.9022101591602292E-2</v>
      </c>
      <c r="BI379" s="33">
        <f t="shared" si="137"/>
        <v>1.2341892961050521E-3</v>
      </c>
      <c r="BJ379" s="63">
        <v>0</v>
      </c>
      <c r="BK379" s="63">
        <v>0</v>
      </c>
      <c r="BL379" s="63">
        <v>0</v>
      </c>
      <c r="BM379" s="63">
        <v>0</v>
      </c>
      <c r="BN379" s="63">
        <v>0</v>
      </c>
      <c r="BO379" s="63">
        <v>0</v>
      </c>
      <c r="BP379" s="63">
        <v>0</v>
      </c>
      <c r="BQ379" s="63">
        <v>0</v>
      </c>
      <c r="BR379" s="63">
        <v>0</v>
      </c>
      <c r="BS379" s="63">
        <v>0</v>
      </c>
      <c r="BT379" s="63">
        <v>0</v>
      </c>
      <c r="BU379" s="63">
        <v>0</v>
      </c>
      <c r="BV379" s="63">
        <v>0</v>
      </c>
      <c r="BW379" s="63">
        <v>0</v>
      </c>
      <c r="BX379" s="63"/>
      <c r="BY379" s="63"/>
      <c r="BZ379" s="63"/>
      <c r="CA379" s="63"/>
      <c r="CB379" s="63"/>
      <c r="CC379" s="63"/>
      <c r="CD379" s="63"/>
      <c r="CE379" s="63"/>
      <c r="CF379" s="63"/>
      <c r="CG379" s="63"/>
      <c r="CH379" s="63"/>
      <c r="CI379" s="63"/>
      <c r="CJ379" s="63"/>
      <c r="CK379" s="63"/>
      <c r="CL379" s="63"/>
      <c r="CM379" s="63"/>
      <c r="CN379" s="63">
        <v>20060314</v>
      </c>
      <c r="CO379" s="63" t="s">
        <v>2052</v>
      </c>
      <c r="CP379" s="66"/>
      <c r="CQ379" s="64">
        <v>38798</v>
      </c>
      <c r="CR379" s="78" t="s">
        <v>2038</v>
      </c>
      <c r="CS379" s="78" t="s">
        <v>2038</v>
      </c>
    </row>
    <row r="380" spans="1:97">
      <c r="A380" s="63" t="s">
        <v>3591</v>
      </c>
      <c r="B380" s="63" t="s">
        <v>3112</v>
      </c>
      <c r="C380" s="63">
        <v>1826</v>
      </c>
      <c r="D380" s="19" t="s">
        <v>3782</v>
      </c>
      <c r="E380" s="63" t="s">
        <v>3783</v>
      </c>
      <c r="F380" s="63"/>
      <c r="G380" s="65" t="s">
        <v>3597</v>
      </c>
      <c r="H380" s="65">
        <v>23</v>
      </c>
      <c r="I380" s="65">
        <v>22</v>
      </c>
      <c r="J380" s="65">
        <v>112</v>
      </c>
      <c r="K380" s="23">
        <v>41.874699999999997</v>
      </c>
      <c r="L380" s="23">
        <v>-110.08955</v>
      </c>
      <c r="M380" s="61" t="s">
        <v>3113</v>
      </c>
      <c r="N380" s="63" t="s">
        <v>3114</v>
      </c>
      <c r="O380" s="63"/>
      <c r="P380" s="63" t="s">
        <v>3841</v>
      </c>
      <c r="Q380" s="63"/>
      <c r="R380" s="63"/>
      <c r="S380" s="55"/>
      <c r="T380" s="63"/>
      <c r="U380" s="66" t="s">
        <v>3115</v>
      </c>
      <c r="V380" s="63"/>
      <c r="W380" s="66">
        <v>11711</v>
      </c>
      <c r="X380" s="66">
        <v>11729</v>
      </c>
      <c r="Y380" s="63"/>
      <c r="Z380" s="64">
        <v>34366</v>
      </c>
      <c r="AA380" s="63">
        <v>8</v>
      </c>
      <c r="AB380" s="63"/>
      <c r="AC380" s="63">
        <v>47</v>
      </c>
      <c r="AD380" s="63">
        <v>3</v>
      </c>
      <c r="AE380" s="63">
        <v>1351</v>
      </c>
      <c r="AF380" s="63">
        <v>160</v>
      </c>
      <c r="AG380" s="63"/>
      <c r="AH380" s="63">
        <v>2133</v>
      </c>
      <c r="AI380" s="63">
        <v>473</v>
      </c>
      <c r="AJ380" s="63">
        <v>0</v>
      </c>
      <c r="AK380" s="63">
        <v>0</v>
      </c>
      <c r="AL380" s="63">
        <v>0</v>
      </c>
      <c r="AM380" s="63">
        <v>4212</v>
      </c>
      <c r="AN380" s="63"/>
      <c r="AO380" s="63" t="s">
        <v>736</v>
      </c>
      <c r="AP380" s="17">
        <f t="shared" si="122"/>
        <v>2.3452999999999999</v>
      </c>
      <c r="AQ380" s="17">
        <f t="shared" si="123"/>
        <v>0.24687000000000001</v>
      </c>
      <c r="AR380" s="17">
        <f t="shared" si="144"/>
        <v>58.768499999999996</v>
      </c>
      <c r="AS380" s="17">
        <f t="shared" si="141"/>
        <v>4.0927999999999995</v>
      </c>
      <c r="AT380" s="17">
        <f t="shared" si="124"/>
        <v>65.453469999999996</v>
      </c>
      <c r="AU380" s="5">
        <f t="shared" si="125"/>
        <v>60.171929999999996</v>
      </c>
      <c r="AV380" s="5">
        <f t="shared" si="126"/>
        <v>7.7524699999999989</v>
      </c>
      <c r="AW380" s="5">
        <f t="shared" si="142"/>
        <v>0</v>
      </c>
      <c r="AX380" s="5">
        <f t="shared" si="143"/>
        <v>0</v>
      </c>
      <c r="AY380" s="5">
        <f t="shared" si="127"/>
        <v>0</v>
      </c>
      <c r="AZ380" s="5">
        <f t="shared" si="128"/>
        <v>67.924399999999991</v>
      </c>
      <c r="BA380" s="7">
        <f t="shared" si="129"/>
        <v>-1.8525786924022673E-2</v>
      </c>
      <c r="BB380" s="62">
        <f t="shared" si="130"/>
        <v>4167</v>
      </c>
      <c r="BC380" s="28">
        <f t="shared" si="131"/>
        <v>-5.3705692803437165E-3</v>
      </c>
      <c r="BD380" s="32">
        <f t="shared" si="132"/>
        <v>3.5831560954675129E-2</v>
      </c>
      <c r="BE380" s="32">
        <f t="shared" si="133"/>
        <v>3.7716869709123139E-3</v>
      </c>
      <c r="BF380" s="35">
        <f t="shared" si="134"/>
        <v>0.96039675207441255</v>
      </c>
      <c r="BG380" s="36">
        <f t="shared" si="135"/>
        <v>0.8858661983028191</v>
      </c>
      <c r="BH380" s="33">
        <f t="shared" si="136"/>
        <v>0.11413380169718099</v>
      </c>
      <c r="BI380" s="33">
        <f t="shared" si="137"/>
        <v>0</v>
      </c>
      <c r="BJ380" s="63">
        <v>0</v>
      </c>
      <c r="BK380" s="63">
        <v>44</v>
      </c>
      <c r="BL380" s="63">
        <v>0</v>
      </c>
      <c r="BM380" s="63">
        <v>0</v>
      </c>
      <c r="BN380" s="63">
        <v>0</v>
      </c>
      <c r="BO380" s="63"/>
      <c r="BP380" s="63">
        <v>0</v>
      </c>
      <c r="BQ380" s="63">
        <v>0</v>
      </c>
      <c r="BR380" s="63">
        <v>0</v>
      </c>
      <c r="BS380" s="63">
        <v>0</v>
      </c>
      <c r="BT380" s="63">
        <v>0</v>
      </c>
      <c r="BU380" s="63">
        <v>0</v>
      </c>
      <c r="BV380" s="63">
        <v>0</v>
      </c>
      <c r="BW380" s="63">
        <v>0</v>
      </c>
      <c r="BX380" s="63"/>
      <c r="BY380" s="63"/>
      <c r="BZ380" s="63"/>
      <c r="CA380" s="63"/>
      <c r="CB380" s="63"/>
      <c r="CC380" s="63"/>
      <c r="CD380" s="63"/>
      <c r="CE380" s="63"/>
      <c r="CF380" s="63"/>
      <c r="CG380" s="63"/>
      <c r="CH380" s="63"/>
      <c r="CI380" s="63"/>
      <c r="CJ380" s="63"/>
      <c r="CK380" s="63"/>
      <c r="CL380" s="63"/>
      <c r="CM380" s="63"/>
      <c r="CN380" s="63">
        <v>19940201</v>
      </c>
      <c r="CO380" s="63" t="s">
        <v>3116</v>
      </c>
      <c r="CP380" s="66"/>
      <c r="CQ380" s="64">
        <v>34403</v>
      </c>
      <c r="CR380" s="78" t="s">
        <v>2038</v>
      </c>
      <c r="CS380" s="78" t="s">
        <v>2038</v>
      </c>
    </row>
    <row r="381" spans="1:97">
      <c r="A381" s="63" t="s">
        <v>3591</v>
      </c>
      <c r="B381" s="63" t="s">
        <v>3120</v>
      </c>
      <c r="C381" s="63">
        <v>1770</v>
      </c>
      <c r="D381" s="19" t="s">
        <v>3782</v>
      </c>
      <c r="E381" s="63" t="s">
        <v>3783</v>
      </c>
      <c r="F381" s="63"/>
      <c r="G381" s="65" t="s">
        <v>3594</v>
      </c>
      <c r="H381" s="65">
        <v>27</v>
      </c>
      <c r="I381" s="65">
        <v>22</v>
      </c>
      <c r="J381" s="65">
        <v>112</v>
      </c>
      <c r="K381" s="23">
        <v>41.861040000000003</v>
      </c>
      <c r="L381" s="23">
        <v>-110.10975999999999</v>
      </c>
      <c r="M381" s="61" t="s">
        <v>3121</v>
      </c>
      <c r="N381" s="63" t="s">
        <v>3122</v>
      </c>
      <c r="O381" s="63"/>
      <c r="P381" s="63" t="s">
        <v>3841</v>
      </c>
      <c r="Q381" s="63"/>
      <c r="R381" s="63"/>
      <c r="S381" s="55" t="str">
        <f>IF(U381&gt;0,V381-U381,"")</f>
        <v/>
      </c>
      <c r="T381" s="63"/>
      <c r="U381" s="66"/>
      <c r="V381" s="63"/>
      <c r="W381" s="66">
        <v>11112</v>
      </c>
      <c r="X381" s="66">
        <v>10996</v>
      </c>
      <c r="Y381" s="63"/>
      <c r="Z381" s="64">
        <v>34289</v>
      </c>
      <c r="AA381" s="63">
        <v>7.3</v>
      </c>
      <c r="AB381" s="63"/>
      <c r="AC381" s="63">
        <v>62</v>
      </c>
      <c r="AD381" s="63">
        <v>30</v>
      </c>
      <c r="AE381" s="63">
        <v>2312</v>
      </c>
      <c r="AF381" s="63">
        <v>28</v>
      </c>
      <c r="AG381" s="63"/>
      <c r="AH381" s="63">
        <v>3286</v>
      </c>
      <c r="AI381" s="63">
        <v>991</v>
      </c>
      <c r="AJ381" s="63">
        <v>0</v>
      </c>
      <c r="AK381" s="63">
        <v>0</v>
      </c>
      <c r="AL381" s="63">
        <v>0</v>
      </c>
      <c r="AM381" s="63">
        <v>6747</v>
      </c>
      <c r="AN381" s="63"/>
      <c r="AO381" s="63" t="s">
        <v>736</v>
      </c>
      <c r="AP381" s="17">
        <f t="shared" si="122"/>
        <v>3.0937999999999999</v>
      </c>
      <c r="AQ381" s="17">
        <f t="shared" si="123"/>
        <v>2.4687000000000001</v>
      </c>
      <c r="AR381" s="17">
        <f t="shared" si="144"/>
        <v>100.57199999999999</v>
      </c>
      <c r="AS381" s="17">
        <f t="shared" si="141"/>
        <v>0.71623999999999999</v>
      </c>
      <c r="AT381" s="17">
        <f t="shared" si="124"/>
        <v>106.85073999999999</v>
      </c>
      <c r="AU381" s="5">
        <f t="shared" si="125"/>
        <v>92.698059999999998</v>
      </c>
      <c r="AV381" s="5">
        <f t="shared" si="126"/>
        <v>16.24249</v>
      </c>
      <c r="AW381" s="5">
        <f t="shared" si="142"/>
        <v>0</v>
      </c>
      <c r="AX381" s="5">
        <f t="shared" si="143"/>
        <v>0</v>
      </c>
      <c r="AY381" s="5">
        <f t="shared" si="127"/>
        <v>0</v>
      </c>
      <c r="AZ381" s="5">
        <f t="shared" si="128"/>
        <v>108.94055</v>
      </c>
      <c r="BA381" s="7">
        <f t="shared" si="129"/>
        <v>-9.6844038515178903E-3</v>
      </c>
      <c r="BB381" s="62">
        <f t="shared" si="130"/>
        <v>6709</v>
      </c>
      <c r="BC381" s="28">
        <f t="shared" si="131"/>
        <v>-2.8240190249702733E-3</v>
      </c>
      <c r="BD381" s="32">
        <f t="shared" si="132"/>
        <v>2.8954408738769616E-2</v>
      </c>
      <c r="BE381" s="32">
        <f t="shared" si="133"/>
        <v>2.3104191884866686E-2</v>
      </c>
      <c r="BF381" s="35">
        <f t="shared" si="134"/>
        <v>0.94794139937636368</v>
      </c>
      <c r="BG381" s="36">
        <f t="shared" si="135"/>
        <v>0.85090501195376744</v>
      </c>
      <c r="BH381" s="33">
        <f t="shared" si="136"/>
        <v>0.14909498804623256</v>
      </c>
      <c r="BI381" s="33">
        <f t="shared" si="137"/>
        <v>0</v>
      </c>
      <c r="BJ381" s="63">
        <v>0</v>
      </c>
      <c r="BK381" s="63">
        <v>38</v>
      </c>
      <c r="BL381" s="63">
        <v>0</v>
      </c>
      <c r="BM381" s="63">
        <v>0</v>
      </c>
      <c r="BN381" s="63">
        <v>0</v>
      </c>
      <c r="BO381" s="63"/>
      <c r="BP381" s="63">
        <v>0</v>
      </c>
      <c r="BQ381" s="63">
        <v>0</v>
      </c>
      <c r="BR381" s="63">
        <v>0</v>
      </c>
      <c r="BS381" s="63">
        <v>0</v>
      </c>
      <c r="BT381" s="63">
        <v>0</v>
      </c>
      <c r="BU381" s="63">
        <v>0</v>
      </c>
      <c r="BV381" s="63">
        <v>0</v>
      </c>
      <c r="BW381" s="63">
        <v>0</v>
      </c>
      <c r="BX381" s="63"/>
      <c r="BY381" s="63"/>
      <c r="BZ381" s="63"/>
      <c r="CA381" s="63"/>
      <c r="CB381" s="63"/>
      <c r="CC381" s="63"/>
      <c r="CD381" s="63"/>
      <c r="CE381" s="63"/>
      <c r="CF381" s="63"/>
      <c r="CG381" s="63"/>
      <c r="CH381" s="63"/>
      <c r="CI381" s="63"/>
      <c r="CJ381" s="63"/>
      <c r="CK381" s="63"/>
      <c r="CL381" s="63"/>
      <c r="CM381" s="63"/>
      <c r="CN381" s="63">
        <v>19931116</v>
      </c>
      <c r="CO381" s="63" t="s">
        <v>3123</v>
      </c>
      <c r="CP381" s="66"/>
      <c r="CQ381" s="64">
        <v>34296</v>
      </c>
      <c r="CR381" s="78" t="s">
        <v>2038</v>
      </c>
      <c r="CS381" s="78" t="s">
        <v>2038</v>
      </c>
    </row>
    <row r="382" spans="1:97">
      <c r="A382" s="63" t="s">
        <v>3591</v>
      </c>
      <c r="B382" s="63" t="s">
        <v>3101</v>
      </c>
      <c r="C382" s="63">
        <v>5309</v>
      </c>
      <c r="D382" s="19" t="s">
        <v>3782</v>
      </c>
      <c r="E382" s="63" t="s">
        <v>3783</v>
      </c>
      <c r="F382" s="63" t="s">
        <v>228</v>
      </c>
      <c r="G382" s="65" t="s">
        <v>3604</v>
      </c>
      <c r="H382" s="65">
        <v>35</v>
      </c>
      <c r="I382" s="65">
        <v>22</v>
      </c>
      <c r="J382" s="65">
        <v>112</v>
      </c>
      <c r="K382" s="23">
        <v>41.836210000000001</v>
      </c>
      <c r="L382" s="23">
        <v>-110.08544000000001</v>
      </c>
      <c r="M382" s="61" t="s">
        <v>3102</v>
      </c>
      <c r="N382" s="63" t="s">
        <v>3103</v>
      </c>
      <c r="O382" s="63"/>
      <c r="P382" s="63" t="s">
        <v>3841</v>
      </c>
      <c r="Q382" s="63"/>
      <c r="R382" s="63"/>
      <c r="S382" s="55">
        <f>IF(U382&gt;0,V382-U382,"")</f>
        <v>69</v>
      </c>
      <c r="T382" s="63"/>
      <c r="U382" s="66">
        <v>11063</v>
      </c>
      <c r="V382" s="63">
        <v>11132</v>
      </c>
      <c r="W382" s="66">
        <v>11300</v>
      </c>
      <c r="X382" s="66">
        <v>11254</v>
      </c>
      <c r="Y382" s="63"/>
      <c r="Z382" s="64">
        <v>1</v>
      </c>
      <c r="AA382" s="63">
        <v>7.1</v>
      </c>
      <c r="AB382" s="63"/>
      <c r="AC382" s="63">
        <v>60</v>
      </c>
      <c r="AD382" s="63">
        <v>15</v>
      </c>
      <c r="AE382" s="63">
        <v>3510</v>
      </c>
      <c r="AF382" s="63">
        <v>0</v>
      </c>
      <c r="AG382" s="63"/>
      <c r="AH382" s="63">
        <v>6650</v>
      </c>
      <c r="AI382" s="63">
        <v>0</v>
      </c>
      <c r="AJ382" s="63">
        <v>0</v>
      </c>
      <c r="AK382" s="63">
        <v>0</v>
      </c>
      <c r="AL382" s="63">
        <v>83</v>
      </c>
      <c r="AM382" s="63">
        <v>16600</v>
      </c>
      <c r="AN382" s="63"/>
      <c r="AO382" s="63" t="s">
        <v>3536</v>
      </c>
      <c r="AP382" s="17">
        <f t="shared" si="122"/>
        <v>2.9939999999999998</v>
      </c>
      <c r="AQ382" s="17">
        <f t="shared" si="123"/>
        <v>1.2343500000000001</v>
      </c>
      <c r="AR382" s="17">
        <f t="shared" si="144"/>
        <v>152.685</v>
      </c>
      <c r="AS382" s="17">
        <f t="shared" si="141"/>
        <v>0</v>
      </c>
      <c r="AT382" s="17">
        <f t="shared" si="124"/>
        <v>156.91335000000001</v>
      </c>
      <c r="AU382" s="5">
        <f t="shared" si="125"/>
        <v>187.59649999999999</v>
      </c>
      <c r="AV382" s="5">
        <f t="shared" si="126"/>
        <v>0</v>
      </c>
      <c r="AW382" s="5">
        <f t="shared" si="142"/>
        <v>0</v>
      </c>
      <c r="AX382" s="5">
        <f t="shared" si="143"/>
        <v>0</v>
      </c>
      <c r="AY382" s="5">
        <f t="shared" si="127"/>
        <v>1.7280600000000002</v>
      </c>
      <c r="AZ382" s="5">
        <f t="shared" si="128"/>
        <v>189.32455999999999</v>
      </c>
      <c r="BA382" s="7">
        <f t="shared" si="129"/>
        <v>-9.3609651236630856E-2</v>
      </c>
      <c r="BB382" s="62">
        <f t="shared" si="130"/>
        <v>10318</v>
      </c>
      <c r="BC382" s="28">
        <f t="shared" si="131"/>
        <v>-0.23337543651088491</v>
      </c>
      <c r="BD382" s="32">
        <f t="shared" si="132"/>
        <v>1.9080594480966721E-2</v>
      </c>
      <c r="BE382" s="32">
        <f t="shared" si="133"/>
        <v>7.8664434861660908E-3</v>
      </c>
      <c r="BF382" s="35">
        <f t="shared" si="134"/>
        <v>0.97305296203286717</v>
      </c>
      <c r="BG382" s="36">
        <f t="shared" si="135"/>
        <v>0.99087249958483992</v>
      </c>
      <c r="BH382" s="33">
        <f t="shared" si="136"/>
        <v>0</v>
      </c>
      <c r="BI382" s="33">
        <f t="shared" si="137"/>
        <v>9.1275004151600836E-3</v>
      </c>
      <c r="BJ382" s="63">
        <v>0</v>
      </c>
      <c r="BK382" s="63">
        <v>51</v>
      </c>
      <c r="BL382" s="63">
        <v>0</v>
      </c>
      <c r="BM382" s="63">
        <v>0</v>
      </c>
      <c r="BN382" s="63">
        <v>0</v>
      </c>
      <c r="BO382" s="63">
        <v>0</v>
      </c>
      <c r="BP382" s="63">
        <v>0</v>
      </c>
      <c r="BQ382" s="63">
        <v>0</v>
      </c>
      <c r="BR382" s="63">
        <v>0</v>
      </c>
      <c r="BS382" s="63">
        <v>0</v>
      </c>
      <c r="BT382" s="63">
        <v>0</v>
      </c>
      <c r="BU382" s="63">
        <v>0</v>
      </c>
      <c r="BV382" s="63">
        <v>0</v>
      </c>
      <c r="BW382" s="63">
        <v>0</v>
      </c>
      <c r="BX382" s="63"/>
      <c r="BY382" s="63"/>
      <c r="BZ382" s="63"/>
      <c r="CA382" s="63"/>
      <c r="CB382" s="63"/>
      <c r="CC382" s="63"/>
      <c r="CD382" s="63"/>
      <c r="CE382" s="63"/>
      <c r="CF382" s="63"/>
      <c r="CG382" s="63"/>
      <c r="CH382" s="63"/>
      <c r="CI382" s="63"/>
      <c r="CJ382" s="63"/>
      <c r="CK382" s="63"/>
      <c r="CL382" s="63"/>
      <c r="CM382" s="63"/>
      <c r="CN382" s="63">
        <v>19000101</v>
      </c>
      <c r="CO382" s="63" t="s">
        <v>2053</v>
      </c>
      <c r="CP382" s="66"/>
      <c r="CQ382" s="64">
        <v>38983</v>
      </c>
      <c r="CR382" s="78" t="s">
        <v>2038</v>
      </c>
      <c r="CS382" s="78" t="s">
        <v>2038</v>
      </c>
    </row>
    <row r="383" spans="1:97">
      <c r="A383" s="63" t="s">
        <v>3591</v>
      </c>
      <c r="B383" s="63" t="s">
        <v>3101</v>
      </c>
      <c r="C383" s="63">
        <v>1825</v>
      </c>
      <c r="D383" s="19" t="s">
        <v>3782</v>
      </c>
      <c r="E383" s="63" t="s">
        <v>3783</v>
      </c>
      <c r="F383" s="63"/>
      <c r="G383" s="65" t="s">
        <v>259</v>
      </c>
      <c r="H383" s="65">
        <v>35</v>
      </c>
      <c r="I383" s="65">
        <v>22</v>
      </c>
      <c r="J383" s="65">
        <v>112</v>
      </c>
      <c r="K383" s="23">
        <v>41.846829999999997</v>
      </c>
      <c r="L383" s="23">
        <v>-110.07931000000001</v>
      </c>
      <c r="M383" s="61" t="s">
        <v>3124</v>
      </c>
      <c r="N383" s="63" t="s">
        <v>3125</v>
      </c>
      <c r="O383" s="63"/>
      <c r="P383" s="63" t="s">
        <v>3841</v>
      </c>
      <c r="Q383" s="63"/>
      <c r="R383" s="63"/>
      <c r="S383" s="55" t="str">
        <f>IF(U383&gt;0,V383-U383,"")</f>
        <v/>
      </c>
      <c r="T383" s="63"/>
      <c r="U383" s="66"/>
      <c r="V383" s="63"/>
      <c r="W383" s="66">
        <v>11125</v>
      </c>
      <c r="X383" s="66">
        <v>11007</v>
      </c>
      <c r="Y383" s="63"/>
      <c r="Z383" s="64">
        <v>34366</v>
      </c>
      <c r="AA383" s="63">
        <v>7.1</v>
      </c>
      <c r="AB383" s="63"/>
      <c r="AC383" s="63">
        <v>77</v>
      </c>
      <c r="AD383" s="63">
        <v>5</v>
      </c>
      <c r="AE383" s="63">
        <v>2254</v>
      </c>
      <c r="AF383" s="63">
        <v>58</v>
      </c>
      <c r="AG383" s="63"/>
      <c r="AH383" s="63">
        <v>3286</v>
      </c>
      <c r="AI383" s="63">
        <v>778</v>
      </c>
      <c r="AJ383" s="63">
        <v>0</v>
      </c>
      <c r="AK383" s="63">
        <v>0</v>
      </c>
      <c r="AL383" s="63">
        <v>0</v>
      </c>
      <c r="AM383" s="63">
        <v>6488</v>
      </c>
      <c r="AN383" s="63"/>
      <c r="AO383" s="63" t="s">
        <v>736</v>
      </c>
      <c r="AP383" s="17">
        <f t="shared" si="122"/>
        <v>3.8422999999999998</v>
      </c>
      <c r="AQ383" s="17">
        <f t="shared" si="123"/>
        <v>0.41144999999999998</v>
      </c>
      <c r="AR383" s="17">
        <f t="shared" si="144"/>
        <v>98.048999999999992</v>
      </c>
      <c r="AS383" s="17">
        <f t="shared" si="141"/>
        <v>1.4836399999999998</v>
      </c>
      <c r="AT383" s="17">
        <f t="shared" si="124"/>
        <v>103.78638999999998</v>
      </c>
      <c r="AU383" s="5">
        <f t="shared" si="125"/>
        <v>92.698059999999998</v>
      </c>
      <c r="AV383" s="5">
        <f t="shared" si="126"/>
        <v>12.75142</v>
      </c>
      <c r="AW383" s="5">
        <f t="shared" si="142"/>
        <v>0</v>
      </c>
      <c r="AX383" s="5">
        <f t="shared" si="143"/>
        <v>0</v>
      </c>
      <c r="AY383" s="5">
        <f t="shared" si="127"/>
        <v>0</v>
      </c>
      <c r="AZ383" s="5">
        <f t="shared" si="128"/>
        <v>105.44947999999999</v>
      </c>
      <c r="BA383" s="7">
        <f t="shared" si="129"/>
        <v>-7.9483981403380369E-3</v>
      </c>
      <c r="BB383" s="62">
        <f t="shared" si="130"/>
        <v>6458</v>
      </c>
      <c r="BC383" s="28">
        <f t="shared" si="131"/>
        <v>-2.3173180905298935E-3</v>
      </c>
      <c r="BD383" s="32">
        <f t="shared" si="132"/>
        <v>3.7021231781932104E-2</v>
      </c>
      <c r="BE383" s="32">
        <f t="shared" si="133"/>
        <v>3.9643926337547732E-3</v>
      </c>
      <c r="BF383" s="35">
        <f t="shared" si="134"/>
        <v>0.95901437558431313</v>
      </c>
      <c r="BG383" s="36">
        <f t="shared" si="135"/>
        <v>0.87907555352572631</v>
      </c>
      <c r="BH383" s="33">
        <f t="shared" si="136"/>
        <v>0.12092444647427375</v>
      </c>
      <c r="BI383" s="33">
        <f t="shared" si="137"/>
        <v>0</v>
      </c>
      <c r="BJ383" s="63">
        <v>0</v>
      </c>
      <c r="BK383" s="63">
        <v>30</v>
      </c>
      <c r="BL383" s="63">
        <v>0</v>
      </c>
      <c r="BM383" s="63">
        <v>0</v>
      </c>
      <c r="BN383" s="63">
        <v>0</v>
      </c>
      <c r="BO383" s="63"/>
      <c r="BP383" s="63">
        <v>0</v>
      </c>
      <c r="BQ383" s="63">
        <v>0</v>
      </c>
      <c r="BR383" s="63">
        <v>0</v>
      </c>
      <c r="BS383" s="63">
        <v>0</v>
      </c>
      <c r="BT383" s="63">
        <v>0</v>
      </c>
      <c r="BU383" s="63">
        <v>0</v>
      </c>
      <c r="BV383" s="63">
        <v>0</v>
      </c>
      <c r="BW383" s="63">
        <v>0</v>
      </c>
      <c r="BX383" s="63"/>
      <c r="BY383" s="63"/>
      <c r="BZ383" s="63"/>
      <c r="CA383" s="63"/>
      <c r="CB383" s="63"/>
      <c r="CC383" s="63"/>
      <c r="CD383" s="63"/>
      <c r="CE383" s="63"/>
      <c r="CF383" s="63"/>
      <c r="CG383" s="63"/>
      <c r="CH383" s="63"/>
      <c r="CI383" s="63"/>
      <c r="CJ383" s="63"/>
      <c r="CK383" s="63"/>
      <c r="CL383" s="63"/>
      <c r="CM383" s="63"/>
      <c r="CN383" s="63">
        <v>19940201</v>
      </c>
      <c r="CO383" s="63" t="s">
        <v>3126</v>
      </c>
      <c r="CP383" s="66"/>
      <c r="CQ383" s="64">
        <v>34403</v>
      </c>
      <c r="CR383" s="78" t="s">
        <v>2038</v>
      </c>
      <c r="CS383" s="78" t="s">
        <v>2038</v>
      </c>
    </row>
    <row r="384" spans="1:97">
      <c r="A384" s="63" t="s">
        <v>3591</v>
      </c>
      <c r="B384" s="63" t="s">
        <v>3131</v>
      </c>
      <c r="C384" s="63">
        <v>4860</v>
      </c>
      <c r="D384" s="19" t="s">
        <v>3782</v>
      </c>
      <c r="E384" s="63" t="s">
        <v>3783</v>
      </c>
      <c r="F384" s="63" t="s">
        <v>228</v>
      </c>
      <c r="G384" s="65" t="s">
        <v>3598</v>
      </c>
      <c r="H384" s="65">
        <v>23</v>
      </c>
      <c r="I384" s="65">
        <v>22</v>
      </c>
      <c r="J384" s="65">
        <v>113</v>
      </c>
      <c r="K384" s="23">
        <v>41.868879999999997</v>
      </c>
      <c r="L384" s="23">
        <v>-110.19750000000001</v>
      </c>
      <c r="M384" s="61" t="s">
        <v>3132</v>
      </c>
      <c r="N384" s="63" t="s">
        <v>3133</v>
      </c>
      <c r="O384" s="63"/>
      <c r="P384" s="63" t="s">
        <v>3841</v>
      </c>
      <c r="Q384" s="63"/>
      <c r="R384" s="63"/>
      <c r="S384" s="55">
        <f>IF(U384&gt;0,V384-U384,"")</f>
        <v>212</v>
      </c>
      <c r="T384" s="63"/>
      <c r="U384" s="66">
        <v>10804</v>
      </c>
      <c r="V384" s="63">
        <v>11016</v>
      </c>
      <c r="W384" s="66">
        <v>11192</v>
      </c>
      <c r="X384" s="66">
        <v>11123</v>
      </c>
      <c r="Y384" s="63"/>
      <c r="Z384" s="64">
        <v>38706</v>
      </c>
      <c r="AA384" s="63">
        <v>6.11</v>
      </c>
      <c r="AB384" s="63"/>
      <c r="AC384" s="63">
        <v>144</v>
      </c>
      <c r="AD384" s="63">
        <v>11</v>
      </c>
      <c r="AE384" s="63">
        <v>4230</v>
      </c>
      <c r="AF384" s="63">
        <v>117</v>
      </c>
      <c r="AG384" s="63"/>
      <c r="AH384" s="63">
        <v>7657</v>
      </c>
      <c r="AI384" s="63">
        <v>989</v>
      </c>
      <c r="AJ384" s="63">
        <v>0</v>
      </c>
      <c r="AK384" s="63">
        <v>0</v>
      </c>
      <c r="AL384" s="63">
        <v>14</v>
      </c>
      <c r="AM384" s="63">
        <v>15120</v>
      </c>
      <c r="AN384" s="63"/>
      <c r="AO384" s="63" t="s">
        <v>767</v>
      </c>
      <c r="AP384" s="17">
        <f t="shared" si="122"/>
        <v>7.1856</v>
      </c>
      <c r="AQ384" s="17">
        <f t="shared" si="123"/>
        <v>0.90519000000000005</v>
      </c>
      <c r="AR384" s="17">
        <f t="shared" si="144"/>
        <v>184.005</v>
      </c>
      <c r="AS384" s="17">
        <f t="shared" si="141"/>
        <v>2.9928599999999999</v>
      </c>
      <c r="AT384" s="17">
        <f t="shared" si="124"/>
        <v>195.08865</v>
      </c>
      <c r="AU384" s="5">
        <f t="shared" si="125"/>
        <v>216.00396999999998</v>
      </c>
      <c r="AV384" s="5">
        <f t="shared" si="126"/>
        <v>16.209709999999998</v>
      </c>
      <c r="AW384" s="5">
        <f t="shared" si="142"/>
        <v>0</v>
      </c>
      <c r="AX384" s="5">
        <f t="shared" si="143"/>
        <v>0</v>
      </c>
      <c r="AY384" s="5">
        <f t="shared" si="127"/>
        <v>0.29148000000000002</v>
      </c>
      <c r="AZ384" s="5">
        <f t="shared" si="128"/>
        <v>232.50515999999999</v>
      </c>
      <c r="BA384" s="7">
        <f t="shared" si="129"/>
        <v>-8.7504798069925269E-2</v>
      </c>
      <c r="BB384" s="62">
        <f t="shared" si="130"/>
        <v>13162</v>
      </c>
      <c r="BC384" s="28">
        <f t="shared" si="131"/>
        <v>-6.9231313202743797E-2</v>
      </c>
      <c r="BD384" s="32">
        <f t="shared" si="132"/>
        <v>3.6832486154371361E-2</v>
      </c>
      <c r="BE384" s="32">
        <f t="shared" si="133"/>
        <v>4.6398906343346992E-3</v>
      </c>
      <c r="BF384" s="35">
        <f t="shared" si="134"/>
        <v>0.95852762321129392</v>
      </c>
      <c r="BG384" s="36">
        <f t="shared" si="135"/>
        <v>0.92902871488959637</v>
      </c>
      <c r="BH384" s="33">
        <f t="shared" si="136"/>
        <v>6.9717635513981704E-2</v>
      </c>
      <c r="BI384" s="33">
        <f t="shared" si="137"/>
        <v>1.2536495964218602E-3</v>
      </c>
      <c r="BJ384" s="63">
        <v>0</v>
      </c>
      <c r="BK384" s="63">
        <v>265</v>
      </c>
      <c r="BL384" s="63">
        <v>0</v>
      </c>
      <c r="BM384" s="63">
        <v>13833</v>
      </c>
      <c r="BN384" s="63">
        <v>0</v>
      </c>
      <c r="BO384" s="63">
        <v>0</v>
      </c>
      <c r="BP384" s="63">
        <v>0</v>
      </c>
      <c r="BQ384" s="63">
        <v>0</v>
      </c>
      <c r="BR384" s="63">
        <v>0</v>
      </c>
      <c r="BS384" s="63">
        <v>0</v>
      </c>
      <c r="BT384" s="63">
        <v>0</v>
      </c>
      <c r="BU384" s="63">
        <v>0</v>
      </c>
      <c r="BV384" s="63">
        <v>0</v>
      </c>
      <c r="BW384" s="63">
        <v>0</v>
      </c>
      <c r="BX384" s="63"/>
      <c r="BY384" s="63"/>
      <c r="BZ384" s="63"/>
      <c r="CA384" s="63"/>
      <c r="CB384" s="63"/>
      <c r="CC384" s="63"/>
      <c r="CD384" s="63"/>
      <c r="CE384" s="63"/>
      <c r="CF384" s="63"/>
      <c r="CG384" s="63"/>
      <c r="CH384" s="63"/>
      <c r="CI384" s="63"/>
      <c r="CJ384" s="63"/>
      <c r="CK384" s="63"/>
      <c r="CL384" s="63"/>
      <c r="CM384" s="63"/>
      <c r="CN384" s="63">
        <v>20051220</v>
      </c>
      <c r="CO384" s="63" t="s">
        <v>2056</v>
      </c>
      <c r="CP384" s="66" t="s">
        <v>3134</v>
      </c>
      <c r="CQ384" s="64">
        <v>38721</v>
      </c>
      <c r="CR384" s="78" t="s">
        <v>2038</v>
      </c>
      <c r="CS384" s="78" t="s">
        <v>2038</v>
      </c>
    </row>
    <row r="385" spans="1:97">
      <c r="A385" s="63" t="s">
        <v>3591</v>
      </c>
      <c r="B385" s="63" t="s">
        <v>3146</v>
      </c>
      <c r="C385" s="63">
        <v>4863</v>
      </c>
      <c r="D385" s="19" t="s">
        <v>3782</v>
      </c>
      <c r="E385" s="63" t="s">
        <v>3783</v>
      </c>
      <c r="F385" s="63" t="s">
        <v>228</v>
      </c>
      <c r="G385" s="65" t="s">
        <v>3595</v>
      </c>
      <c r="H385" s="65">
        <v>26</v>
      </c>
      <c r="I385" s="65">
        <v>22</v>
      </c>
      <c r="J385" s="65">
        <v>113</v>
      </c>
      <c r="K385" s="23">
        <v>41.85416</v>
      </c>
      <c r="L385" s="23">
        <v>-110.20666</v>
      </c>
      <c r="M385" s="61" t="s">
        <v>3147</v>
      </c>
      <c r="N385" s="63" t="s">
        <v>3148</v>
      </c>
      <c r="O385" s="63"/>
      <c r="P385" s="63" t="s">
        <v>3841</v>
      </c>
      <c r="Q385" s="63"/>
      <c r="R385" s="63"/>
      <c r="S385" s="55">
        <f>IF(U385&gt;0,V385-U385,"")</f>
        <v>15</v>
      </c>
      <c r="T385" s="63"/>
      <c r="U385" s="66">
        <v>11176</v>
      </c>
      <c r="V385" s="63">
        <v>11191</v>
      </c>
      <c r="W385" s="66">
        <v>12285</v>
      </c>
      <c r="X385" s="66">
        <v>12089</v>
      </c>
      <c r="Y385" s="63"/>
      <c r="Z385" s="64">
        <v>38706</v>
      </c>
      <c r="AA385" s="63">
        <v>0</v>
      </c>
      <c r="AB385" s="63"/>
      <c r="AC385" s="63">
        <v>198</v>
      </c>
      <c r="AD385" s="63">
        <v>40</v>
      </c>
      <c r="AE385" s="63">
        <v>6530</v>
      </c>
      <c r="AF385" s="63">
        <v>206</v>
      </c>
      <c r="AG385" s="63"/>
      <c r="AH385" s="63">
        <v>11720</v>
      </c>
      <c r="AI385" s="63">
        <v>748</v>
      </c>
      <c r="AJ385" s="63">
        <v>0</v>
      </c>
      <c r="AK385" s="63">
        <v>0</v>
      </c>
      <c r="AL385" s="63">
        <v>45</v>
      </c>
      <c r="AM385" s="63">
        <v>21225</v>
      </c>
      <c r="AN385" s="63"/>
      <c r="AO385" s="63" t="s">
        <v>767</v>
      </c>
      <c r="AP385" s="17">
        <f t="shared" si="122"/>
        <v>9.8802000000000003</v>
      </c>
      <c r="AQ385" s="17">
        <f t="shared" si="123"/>
        <v>3.2915999999999999</v>
      </c>
      <c r="AR385" s="17">
        <f t="shared" si="144"/>
        <v>284.05500000000001</v>
      </c>
      <c r="AS385" s="17">
        <f t="shared" si="141"/>
        <v>5.2694799999999997</v>
      </c>
      <c r="AT385" s="17">
        <f t="shared" si="124"/>
        <v>302.49628000000001</v>
      </c>
      <c r="AU385" s="5">
        <f t="shared" si="125"/>
        <v>330.62119999999999</v>
      </c>
      <c r="AV385" s="5">
        <f t="shared" si="126"/>
        <v>12.259719999999998</v>
      </c>
      <c r="AW385" s="5">
        <f t="shared" si="142"/>
        <v>0</v>
      </c>
      <c r="AX385" s="5">
        <f t="shared" si="143"/>
        <v>0</v>
      </c>
      <c r="AY385" s="5">
        <f t="shared" si="127"/>
        <v>0.93690000000000007</v>
      </c>
      <c r="AZ385" s="5">
        <f t="shared" si="128"/>
        <v>343.81781999999998</v>
      </c>
      <c r="BA385" s="7">
        <f t="shared" si="129"/>
        <v>-6.3934145951635546E-2</v>
      </c>
      <c r="BB385" s="62">
        <f t="shared" si="130"/>
        <v>19487</v>
      </c>
      <c r="BC385" s="28">
        <f t="shared" si="131"/>
        <v>-4.2690115936333269E-2</v>
      </c>
      <c r="BD385" s="32">
        <f t="shared" si="132"/>
        <v>3.266221984614158E-2</v>
      </c>
      <c r="BE385" s="32">
        <f t="shared" si="133"/>
        <v>1.0881456128981155E-2</v>
      </c>
      <c r="BF385" s="35">
        <f t="shared" si="134"/>
        <v>0.95645632402487724</v>
      </c>
      <c r="BG385" s="36">
        <f t="shared" si="135"/>
        <v>0.96161740540382701</v>
      </c>
      <c r="BH385" s="33">
        <f t="shared" si="136"/>
        <v>3.5657604949039579E-2</v>
      </c>
      <c r="BI385" s="33">
        <f t="shared" si="137"/>
        <v>2.7249896471334737E-3</v>
      </c>
      <c r="BJ385" s="63">
        <v>0</v>
      </c>
      <c r="BK385" s="63">
        <v>88</v>
      </c>
      <c r="BL385" s="63">
        <v>0</v>
      </c>
      <c r="BM385" s="63">
        <v>21173</v>
      </c>
      <c r="BN385" s="63">
        <v>0</v>
      </c>
      <c r="BO385" s="63">
        <v>0</v>
      </c>
      <c r="BP385" s="63">
        <v>0</v>
      </c>
      <c r="BQ385" s="63">
        <v>0</v>
      </c>
      <c r="BR385" s="63">
        <v>0</v>
      </c>
      <c r="BS385" s="63">
        <v>0</v>
      </c>
      <c r="BT385" s="63">
        <v>0</v>
      </c>
      <c r="BU385" s="63">
        <v>0</v>
      </c>
      <c r="BV385" s="63">
        <v>0</v>
      </c>
      <c r="BW385" s="63">
        <v>0</v>
      </c>
      <c r="BX385" s="63"/>
      <c r="BY385" s="63"/>
      <c r="BZ385" s="63"/>
      <c r="CA385" s="63"/>
      <c r="CB385" s="63"/>
      <c r="CC385" s="63"/>
      <c r="CD385" s="63"/>
      <c r="CE385" s="63"/>
      <c r="CF385" s="63"/>
      <c r="CG385" s="63"/>
      <c r="CH385" s="63"/>
      <c r="CI385" s="63"/>
      <c r="CJ385" s="63"/>
      <c r="CK385" s="63"/>
      <c r="CL385" s="63"/>
      <c r="CM385" s="63"/>
      <c r="CN385" s="63">
        <v>20051220</v>
      </c>
      <c r="CO385" s="63" t="s">
        <v>2060</v>
      </c>
      <c r="CP385" s="66" t="s">
        <v>3149</v>
      </c>
      <c r="CQ385" s="64">
        <v>38721</v>
      </c>
      <c r="CR385" s="78" t="s">
        <v>2038</v>
      </c>
      <c r="CS385" s="78" t="s">
        <v>2038</v>
      </c>
    </row>
    <row r="386" spans="1:97">
      <c r="A386" s="20" t="s">
        <v>3590</v>
      </c>
      <c r="B386" s="16" t="s">
        <v>1207</v>
      </c>
      <c r="C386" s="19">
        <v>49008413</v>
      </c>
      <c r="D386" s="19" t="s">
        <v>3782</v>
      </c>
      <c r="E386" s="19" t="s">
        <v>1707</v>
      </c>
      <c r="F386" s="19" t="s">
        <v>1755</v>
      </c>
      <c r="G386" s="47"/>
      <c r="H386" s="47" t="s">
        <v>1808</v>
      </c>
      <c r="I386" s="47" t="s">
        <v>5443</v>
      </c>
      <c r="J386" s="47" t="s">
        <v>5485</v>
      </c>
      <c r="K386" s="23">
        <v>41.980759999999997</v>
      </c>
      <c r="L386" s="23">
        <v>-109.15555999999999</v>
      </c>
      <c r="M386" s="61" t="s">
        <v>1759</v>
      </c>
      <c r="N386" s="19" t="s">
        <v>1760</v>
      </c>
      <c r="P386" s="19" t="s">
        <v>3841</v>
      </c>
      <c r="Q386" s="55"/>
      <c r="R386" s="55"/>
      <c r="S386" s="55">
        <f>V386-U386</f>
        <v>100</v>
      </c>
      <c r="T386" s="31" t="s">
        <v>2505</v>
      </c>
      <c r="U386" s="55">
        <v>8656</v>
      </c>
      <c r="V386" s="55">
        <v>8756</v>
      </c>
      <c r="W386" s="55"/>
      <c r="X386" s="55"/>
      <c r="Y386" s="51" t="s">
        <v>3852</v>
      </c>
      <c r="Z386" s="40">
        <v>24544</v>
      </c>
      <c r="AA386" s="52">
        <v>7.1999998092651367</v>
      </c>
      <c r="AB386" s="19" t="s">
        <v>3789</v>
      </c>
      <c r="AC386" s="19">
        <v>513</v>
      </c>
      <c r="AD386" s="19">
        <v>66</v>
      </c>
      <c r="AE386" s="19">
        <v>5959</v>
      </c>
      <c r="AF386" s="19">
        <v>80</v>
      </c>
      <c r="AG386" s="19">
        <v>-3</v>
      </c>
      <c r="AH386" s="19">
        <v>9650</v>
      </c>
      <c r="AI386" s="19">
        <v>1171</v>
      </c>
      <c r="AJ386" s="19"/>
      <c r="AK386" s="19"/>
      <c r="AL386" s="19">
        <v>45</v>
      </c>
      <c r="AM386" s="19">
        <v>16890</v>
      </c>
      <c r="AP386" s="17">
        <f t="shared" si="122"/>
        <v>25.598700000000001</v>
      </c>
      <c r="AQ386" s="17">
        <f t="shared" si="123"/>
        <v>5.4311400000000001</v>
      </c>
      <c r="AR386" s="17">
        <f t="shared" si="144"/>
        <v>259.2165</v>
      </c>
      <c r="AS386" s="17">
        <f t="shared" si="141"/>
        <v>2.0463999999999998</v>
      </c>
      <c r="AT386" s="17">
        <f t="shared" si="124"/>
        <v>292.29273999999998</v>
      </c>
      <c r="AU386" s="5">
        <f t="shared" si="125"/>
        <v>272.22649999999999</v>
      </c>
      <c r="AV386" s="5">
        <f t="shared" si="126"/>
        <v>19.192689999999999</v>
      </c>
      <c r="AW386" s="5"/>
      <c r="AX386" s="5"/>
      <c r="AY386" s="5">
        <f t="shared" si="127"/>
        <v>0.93690000000000007</v>
      </c>
      <c r="AZ386" s="5">
        <f t="shared" si="128"/>
        <v>292.35608999999994</v>
      </c>
      <c r="BA386" s="7">
        <f t="shared" si="129"/>
        <v>-1.0835564316438841E-4</v>
      </c>
      <c r="BB386" s="62">
        <f t="shared" si="130"/>
        <v>17481</v>
      </c>
      <c r="BC386" s="6">
        <f t="shared" si="131"/>
        <v>1.7194728113816879E-2</v>
      </c>
      <c r="BD386" s="32">
        <f t="shared" si="132"/>
        <v>8.7578979895292647E-2</v>
      </c>
      <c r="BE386" s="32">
        <f t="shared" si="133"/>
        <v>1.8581166265025949E-2</v>
      </c>
      <c r="BF386" s="35">
        <f t="shared" si="134"/>
        <v>0.89383985383968145</v>
      </c>
      <c r="BG386" s="36">
        <f t="shared" si="135"/>
        <v>0.93114701321939297</v>
      </c>
      <c r="BH386" s="33">
        <f t="shared" si="136"/>
        <v>6.5648333167952835E-2</v>
      </c>
      <c r="BI386" s="33">
        <f t="shared" si="137"/>
        <v>3.20465361265435E-3</v>
      </c>
      <c r="CM386" s="51" t="s">
        <v>1761</v>
      </c>
      <c r="CR386" s="78" t="s">
        <v>2038</v>
      </c>
      <c r="CS386" s="78" t="s">
        <v>2038</v>
      </c>
    </row>
    <row r="387" spans="1:97">
      <c r="A387" s="20" t="s">
        <v>3590</v>
      </c>
      <c r="B387" s="16" t="s">
        <v>1208</v>
      </c>
      <c r="C387" s="19">
        <v>49008412</v>
      </c>
      <c r="D387" s="19" t="s">
        <v>3782</v>
      </c>
      <c r="E387" s="19" t="s">
        <v>1707</v>
      </c>
      <c r="F387" s="19" t="s">
        <v>1755</v>
      </c>
      <c r="G387" s="47"/>
      <c r="H387" s="47" t="s">
        <v>3844</v>
      </c>
      <c r="I387" s="47" t="s">
        <v>5443</v>
      </c>
      <c r="J387" s="47" t="s">
        <v>5485</v>
      </c>
      <c r="K387" s="23">
        <v>41.977760000000004</v>
      </c>
      <c r="L387" s="23">
        <v>-109.13251</v>
      </c>
      <c r="M387" s="61" t="s">
        <v>1756</v>
      </c>
      <c r="N387" s="19" t="s">
        <v>1757</v>
      </c>
      <c r="P387" s="19" t="s">
        <v>3841</v>
      </c>
      <c r="Q387" s="55"/>
      <c r="R387" s="55"/>
      <c r="S387" s="55">
        <f>V387-U387</f>
        <v>167</v>
      </c>
      <c r="T387" s="19"/>
      <c r="U387" s="55">
        <v>8067</v>
      </c>
      <c r="V387" s="55">
        <v>8234</v>
      </c>
      <c r="W387" s="55"/>
      <c r="X387" s="55"/>
      <c r="Y387" s="51" t="s">
        <v>3788</v>
      </c>
      <c r="Z387" s="40">
        <v>24530</v>
      </c>
      <c r="AA387" s="52">
        <v>7.8000001907348633</v>
      </c>
      <c r="AB387" s="19" t="s">
        <v>3789</v>
      </c>
      <c r="AC387" s="19">
        <v>194</v>
      </c>
      <c r="AD387" s="19">
        <v>33</v>
      </c>
      <c r="AE387" s="19">
        <v>3686</v>
      </c>
      <c r="AF387" s="19">
        <v>44</v>
      </c>
      <c r="AG387" s="19">
        <v>-3</v>
      </c>
      <c r="AH387" s="19">
        <v>5500</v>
      </c>
      <c r="AI387" s="19">
        <v>1074</v>
      </c>
      <c r="AJ387" s="19"/>
      <c r="AK387" s="19"/>
      <c r="AL387" s="19">
        <v>55</v>
      </c>
      <c r="AM387" s="19">
        <v>10041</v>
      </c>
      <c r="AP387" s="17">
        <f t="shared" ref="AP387:AP450" si="145">IF(AC387&gt;0,AC387*0.0499,0)</f>
        <v>9.6806000000000001</v>
      </c>
      <c r="AQ387" s="17">
        <f t="shared" ref="AQ387:AQ450" si="146">IF(AD387&gt;0,AD387*0.08229,0)</f>
        <v>2.71557</v>
      </c>
      <c r="AR387" s="17">
        <f t="shared" si="144"/>
        <v>160.34099999999998</v>
      </c>
      <c r="AS387" s="17">
        <f t="shared" si="141"/>
        <v>1.1255199999999999</v>
      </c>
      <c r="AT387" s="17">
        <f t="shared" ref="AT387:AT450" si="147">SUM(AP387:AS387)</f>
        <v>173.86268999999999</v>
      </c>
      <c r="AU387" s="5">
        <f t="shared" ref="AU387:AU450" si="148">IF(AH387&gt;0,AH387*0.02821,0)</f>
        <v>155.155</v>
      </c>
      <c r="AV387" s="5">
        <f t="shared" ref="AV387:AV450" si="149">IF(AI387&gt;0,AI387*0.01639,0)</f>
        <v>17.60286</v>
      </c>
      <c r="AW387" s="5"/>
      <c r="AX387" s="5"/>
      <c r="AY387" s="5">
        <f t="shared" ref="AY387:AY450" si="150">IF(AL387&gt;0,AL387*0.02082,0)</f>
        <v>1.1451</v>
      </c>
      <c r="AZ387" s="5">
        <f t="shared" ref="AZ387:AZ450" si="151">SUM(AU387:AY387)</f>
        <v>173.90296000000001</v>
      </c>
      <c r="BA387" s="7">
        <f t="shared" ref="BA387:BA450" si="152">(AT387-AZ387)/(AT387+AZ387)</f>
        <v>-1.1579637034313452E-4</v>
      </c>
      <c r="BB387" s="62">
        <f t="shared" ref="BB387:BB450" si="153">SUM(AC387:AL387)</f>
        <v>10583</v>
      </c>
      <c r="BC387" s="6">
        <f t="shared" ref="BC387:BC450" si="154">(BB387-AM387)/(BB387+AM387)</f>
        <v>2.6280062063615207E-2</v>
      </c>
      <c r="BD387" s="32">
        <f t="shared" ref="BD387:BD450" si="155">AP387/AT387</f>
        <v>5.5679571045403706E-2</v>
      </c>
      <c r="BE387" s="32">
        <f t="shared" ref="BE387:BE450" si="156">AQ387/AT387</f>
        <v>1.5619049722513784E-2</v>
      </c>
      <c r="BF387" s="35">
        <f t="shared" ref="BF387:BF450" si="157">(AR387+AS387)/AT387</f>
        <v>0.9287013792320824</v>
      </c>
      <c r="BG387" s="36">
        <f t="shared" ref="BG387:BG450" si="158">AU387/AZ387</f>
        <v>0.89219297934894259</v>
      </c>
      <c r="BH387" s="33">
        <f t="shared" ref="BH387:BH450" si="159">AV387/AZ387</f>
        <v>0.10122231386975816</v>
      </c>
      <c r="BI387" s="33">
        <f t="shared" ref="BI387:BI450" si="160">AY387/AZ387</f>
        <v>6.5847067812991791E-3</v>
      </c>
      <c r="CM387" s="51" t="s">
        <v>1758</v>
      </c>
      <c r="CR387" s="78" t="s">
        <v>2038</v>
      </c>
      <c r="CS387" s="78" t="s">
        <v>2038</v>
      </c>
    </row>
    <row r="388" spans="1:97">
      <c r="A388" s="20" t="s">
        <v>3591</v>
      </c>
      <c r="B388" s="16" t="s">
        <v>384</v>
      </c>
      <c r="F388" s="19" t="s">
        <v>5431</v>
      </c>
      <c r="G388" s="47" t="s">
        <v>274</v>
      </c>
      <c r="H388" s="47">
        <v>5</v>
      </c>
      <c r="I388" s="47">
        <v>23</v>
      </c>
      <c r="J388" s="47">
        <v>110</v>
      </c>
      <c r="K388" s="23">
        <v>41.997869999999999</v>
      </c>
      <c r="L388" s="23">
        <v>-109.91486999999999</v>
      </c>
      <c r="M388" s="61" t="s">
        <v>5258</v>
      </c>
      <c r="N388" s="19" t="s">
        <v>5430</v>
      </c>
      <c r="P388" s="4" t="s">
        <v>3841</v>
      </c>
      <c r="Z388" s="48">
        <v>37263</v>
      </c>
      <c r="AA388" s="19">
        <v>7.92</v>
      </c>
      <c r="AB388" s="19" t="s">
        <v>3789</v>
      </c>
      <c r="AC388" s="19">
        <v>23.9</v>
      </c>
      <c r="AD388" s="19">
        <v>4.1399999999999997</v>
      </c>
      <c r="AE388" s="19">
        <v>3450</v>
      </c>
      <c r="AF388" s="19">
        <v>1.86</v>
      </c>
      <c r="AH388" s="19">
        <v>5250</v>
      </c>
      <c r="AI388" s="19">
        <v>822</v>
      </c>
      <c r="AK388" s="43"/>
      <c r="AL388" s="19">
        <v>25</v>
      </c>
      <c r="AM388" s="19">
        <v>9590</v>
      </c>
      <c r="AN388" s="54"/>
      <c r="AO388" s="63" t="s">
        <v>5790</v>
      </c>
      <c r="AP388" s="17">
        <f t="shared" si="145"/>
        <v>1.1926099999999999</v>
      </c>
      <c r="AQ388" s="17">
        <f t="shared" si="146"/>
        <v>0.3406806</v>
      </c>
      <c r="AR388" s="17">
        <f t="shared" si="144"/>
        <v>150.07499999999999</v>
      </c>
      <c r="AS388" s="17">
        <f t="shared" si="141"/>
        <v>4.7578799999999997E-2</v>
      </c>
      <c r="AT388" s="17">
        <f t="shared" si="147"/>
        <v>151.65586939999997</v>
      </c>
      <c r="AU388" s="5">
        <f t="shared" si="148"/>
        <v>148.10249999999999</v>
      </c>
      <c r="AV388" s="5">
        <f t="shared" si="149"/>
        <v>13.472579999999999</v>
      </c>
      <c r="AW388" s="5">
        <f>IF(AJ388&gt;0,AJ388*0.03333,0)</f>
        <v>0</v>
      </c>
      <c r="AX388" s="5">
        <f>IF(AK388&gt;0,AK388*0.0588,0)</f>
        <v>0</v>
      </c>
      <c r="AY388" s="5">
        <f t="shared" si="150"/>
        <v>0.52050000000000007</v>
      </c>
      <c r="AZ388" s="5">
        <f t="shared" si="151"/>
        <v>162.09557999999998</v>
      </c>
      <c r="BA388" s="7">
        <f t="shared" si="152"/>
        <v>-3.3273824296156426E-2</v>
      </c>
      <c r="BB388" s="62">
        <f t="shared" si="153"/>
        <v>9576.9</v>
      </c>
      <c r="BC388" s="6">
        <f t="shared" si="154"/>
        <v>-6.8346994036596232E-4</v>
      </c>
      <c r="BD388" s="32">
        <f t="shared" si="155"/>
        <v>7.86392247605288E-3</v>
      </c>
      <c r="BE388" s="32">
        <f t="shared" si="156"/>
        <v>2.246405637631062E-3</v>
      </c>
      <c r="BF388" s="35">
        <f t="shared" si="157"/>
        <v>0.98988967188631616</v>
      </c>
      <c r="BG388" s="36">
        <f t="shared" si="158"/>
        <v>0.91367389536469779</v>
      </c>
      <c r="BH388" s="33">
        <f t="shared" si="159"/>
        <v>8.3115036202714473E-2</v>
      </c>
      <c r="BI388" s="33">
        <f t="shared" si="160"/>
        <v>3.211068432587737E-3</v>
      </c>
      <c r="BJ388" s="43"/>
      <c r="BK388" s="19">
        <v>8.7799999999999994</v>
      </c>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9"/>
      <c r="CN388" s="63">
        <v>20107</v>
      </c>
      <c r="CO388" s="63" t="s">
        <v>5791</v>
      </c>
      <c r="CP388" s="66"/>
      <c r="CQ388" s="64">
        <v>37274</v>
      </c>
      <c r="CR388" s="78" t="s">
        <v>2038</v>
      </c>
      <c r="CS388" s="78" t="s">
        <v>2038</v>
      </c>
    </row>
    <row r="389" spans="1:97">
      <c r="A389" s="63" t="s">
        <v>3591</v>
      </c>
      <c r="B389" s="63" t="s">
        <v>5792</v>
      </c>
      <c r="C389" s="63">
        <v>5320</v>
      </c>
      <c r="D389" s="19" t="s">
        <v>3782</v>
      </c>
      <c r="E389" s="63" t="s">
        <v>1707</v>
      </c>
      <c r="F389" s="63" t="s">
        <v>5425</v>
      </c>
      <c r="G389" s="65" t="s">
        <v>3598</v>
      </c>
      <c r="H389" s="65">
        <v>16</v>
      </c>
      <c r="I389" s="65">
        <v>23</v>
      </c>
      <c r="J389" s="65">
        <v>110</v>
      </c>
      <c r="K389" s="23">
        <v>41.972499999999997</v>
      </c>
      <c r="L389" s="23">
        <v>-109.89109000000001</v>
      </c>
      <c r="M389" s="61" t="s">
        <v>5793</v>
      </c>
      <c r="N389" s="63" t="s">
        <v>5794</v>
      </c>
      <c r="O389" s="63"/>
      <c r="P389" s="63" t="s">
        <v>3841</v>
      </c>
      <c r="Q389" s="63"/>
      <c r="R389" s="63"/>
      <c r="S389" s="55">
        <f>IF(U389&gt;0,V389-U389,"")</f>
        <v>1094</v>
      </c>
      <c r="T389" s="63"/>
      <c r="U389" s="66">
        <v>10859</v>
      </c>
      <c r="V389" s="63">
        <v>11953</v>
      </c>
      <c r="W389" s="66"/>
      <c r="X389" s="66"/>
      <c r="Y389" s="63"/>
      <c r="Z389" s="64"/>
      <c r="AA389" s="63">
        <v>7.23</v>
      </c>
      <c r="AB389" s="63"/>
      <c r="AC389" s="63">
        <v>61</v>
      </c>
      <c r="AD389" s="63">
        <v>9</v>
      </c>
      <c r="AE389" s="63">
        <v>3634</v>
      </c>
      <c r="AF389" s="63">
        <v>0</v>
      </c>
      <c r="AG389" s="63"/>
      <c r="AH389" s="63">
        <v>5150</v>
      </c>
      <c r="AI389" s="63">
        <v>1000</v>
      </c>
      <c r="AJ389" s="63">
        <v>0</v>
      </c>
      <c r="AK389" s="63">
        <v>0</v>
      </c>
      <c r="AL389" s="63">
        <v>0</v>
      </c>
      <c r="AM389" s="63">
        <v>9885</v>
      </c>
      <c r="AN389" s="63"/>
      <c r="AO389" s="63" t="s">
        <v>3431</v>
      </c>
      <c r="AP389" s="17">
        <f t="shared" si="145"/>
        <v>3.0438999999999998</v>
      </c>
      <c r="AQ389" s="17">
        <f t="shared" si="146"/>
        <v>0.74060999999999999</v>
      </c>
      <c r="AR389" s="17">
        <f t="shared" si="144"/>
        <v>158.07899999999998</v>
      </c>
      <c r="AS389" s="17">
        <f t="shared" si="141"/>
        <v>0</v>
      </c>
      <c r="AT389" s="17">
        <f t="shared" si="147"/>
        <v>161.86350999999999</v>
      </c>
      <c r="AU389" s="5">
        <f t="shared" si="148"/>
        <v>145.28149999999999</v>
      </c>
      <c r="AV389" s="5">
        <f t="shared" si="149"/>
        <v>16.389999999999997</v>
      </c>
      <c r="AW389" s="5">
        <f>IF(AJ389&gt;0,AJ389*0.03333,0)</f>
        <v>0</v>
      </c>
      <c r="AX389" s="5">
        <f>IF(AK389&gt;0,AK389*0.0588,0)</f>
        <v>0</v>
      </c>
      <c r="AY389" s="5">
        <f t="shared" si="150"/>
        <v>0</v>
      </c>
      <c r="AZ389" s="5">
        <f t="shared" si="151"/>
        <v>161.67149999999998</v>
      </c>
      <c r="BA389" s="7">
        <f t="shared" si="152"/>
        <v>5.9347518526669022E-4</v>
      </c>
      <c r="BB389" s="62">
        <f t="shared" si="153"/>
        <v>9854</v>
      </c>
      <c r="BC389" s="28">
        <f t="shared" si="154"/>
        <v>-1.5704949592177922E-3</v>
      </c>
      <c r="BD389" s="32">
        <f t="shared" si="155"/>
        <v>1.8805350260846315E-2</v>
      </c>
      <c r="BE389" s="32">
        <f t="shared" si="156"/>
        <v>4.5755216849060051E-3</v>
      </c>
      <c r="BF389" s="35">
        <f t="shared" si="157"/>
        <v>0.97661912805424755</v>
      </c>
      <c r="BG389" s="36">
        <f t="shared" si="158"/>
        <v>0.89862158760202027</v>
      </c>
      <c r="BH389" s="33">
        <f t="shared" si="159"/>
        <v>0.10137841239797984</v>
      </c>
      <c r="BI389" s="33">
        <f t="shared" si="160"/>
        <v>0</v>
      </c>
      <c r="BJ389" s="63">
        <v>0</v>
      </c>
      <c r="BK389" s="63">
        <v>31</v>
      </c>
      <c r="BL389" s="63">
        <v>0</v>
      </c>
      <c r="BM389" s="63">
        <v>0</v>
      </c>
      <c r="BN389" s="63">
        <v>0</v>
      </c>
      <c r="BO389" s="63">
        <v>0</v>
      </c>
      <c r="BP389" s="63">
        <v>0</v>
      </c>
      <c r="BQ389" s="63">
        <v>0</v>
      </c>
      <c r="BR389" s="63">
        <v>0</v>
      </c>
      <c r="BS389" s="63">
        <v>0</v>
      </c>
      <c r="BT389" s="63">
        <v>0</v>
      </c>
      <c r="BU389" s="63">
        <v>0</v>
      </c>
      <c r="BV389" s="63">
        <v>0</v>
      </c>
      <c r="BW389" s="63">
        <v>0</v>
      </c>
      <c r="BX389" s="63"/>
      <c r="BY389" s="63"/>
      <c r="BZ389" s="63"/>
      <c r="CA389" s="63"/>
      <c r="CB389" s="63"/>
      <c r="CC389" s="63"/>
      <c r="CD389" s="63"/>
      <c r="CE389" s="63"/>
      <c r="CF389" s="63"/>
      <c r="CG389" s="63"/>
      <c r="CH389" s="63"/>
      <c r="CI389" s="63"/>
      <c r="CJ389" s="63"/>
      <c r="CK389" s="63"/>
      <c r="CL389" s="63"/>
      <c r="CM389" s="63"/>
      <c r="CN389" s="63"/>
      <c r="CO389" s="63" t="s">
        <v>3423</v>
      </c>
      <c r="CP389" s="66"/>
      <c r="CQ389" s="64">
        <v>39128</v>
      </c>
      <c r="CR389" s="78" t="s">
        <v>2038</v>
      </c>
      <c r="CS389" s="78" t="s">
        <v>2038</v>
      </c>
    </row>
    <row r="390" spans="1:97">
      <c r="A390" s="20" t="s">
        <v>3591</v>
      </c>
      <c r="B390" s="16" t="s">
        <v>1782</v>
      </c>
      <c r="F390" s="4" t="s">
        <v>2224</v>
      </c>
      <c r="G390" s="47" t="s">
        <v>3595</v>
      </c>
      <c r="H390" s="47">
        <v>17</v>
      </c>
      <c r="I390" s="47">
        <v>23</v>
      </c>
      <c r="J390" s="47">
        <v>111</v>
      </c>
      <c r="K390" s="23">
        <v>41.96904</v>
      </c>
      <c r="L390" s="23">
        <v>-110.03111</v>
      </c>
      <c r="M390" s="61" t="s">
        <v>569</v>
      </c>
      <c r="N390" s="19" t="s">
        <v>5405</v>
      </c>
      <c r="P390" s="19" t="s">
        <v>3841</v>
      </c>
      <c r="Z390" s="48">
        <v>34514</v>
      </c>
      <c r="AA390" s="19">
        <v>7.4</v>
      </c>
      <c r="AB390" s="19" t="s">
        <v>3789</v>
      </c>
      <c r="AC390" s="19">
        <v>273</v>
      </c>
      <c r="AD390" s="19">
        <v>25</v>
      </c>
      <c r="AE390" s="19">
        <v>4910</v>
      </c>
      <c r="AF390" s="19">
        <v>110</v>
      </c>
      <c r="AH390" s="19">
        <v>7859</v>
      </c>
      <c r="AI390" s="19">
        <v>656</v>
      </c>
      <c r="AJ390" s="19">
        <v>0</v>
      </c>
      <c r="AK390" s="6">
        <v>0</v>
      </c>
      <c r="AL390" s="19">
        <v>0</v>
      </c>
      <c r="AM390" s="19">
        <v>13837</v>
      </c>
      <c r="AN390" s="53"/>
      <c r="AO390" s="63" t="s">
        <v>5798</v>
      </c>
      <c r="AP390" s="17">
        <f t="shared" si="145"/>
        <v>13.6227</v>
      </c>
      <c r="AQ390" s="17">
        <f t="shared" si="146"/>
        <v>2.0572500000000002</v>
      </c>
      <c r="AR390" s="17">
        <f t="shared" si="144"/>
        <v>213.58499999999998</v>
      </c>
      <c r="AS390" s="17">
        <f t="shared" si="141"/>
        <v>2.8137999999999996</v>
      </c>
      <c r="AT390" s="17">
        <f t="shared" si="147"/>
        <v>232.07874999999996</v>
      </c>
      <c r="AU390" s="5">
        <f t="shared" si="148"/>
        <v>221.70238999999998</v>
      </c>
      <c r="AV390" s="5">
        <f t="shared" si="149"/>
        <v>10.75184</v>
      </c>
      <c r="AW390" s="5">
        <f>IF(AJ390&gt;0,AJ390*0.03333,0)</f>
        <v>0</v>
      </c>
      <c r="AX390" s="5">
        <f>IF(AK390&gt;0,AK390*0.0588,0)</f>
        <v>0</v>
      </c>
      <c r="AY390" s="5">
        <f t="shared" si="150"/>
        <v>0</v>
      </c>
      <c r="AZ390" s="5">
        <f t="shared" si="151"/>
        <v>232.45422999999997</v>
      </c>
      <c r="BA390" s="7">
        <f t="shared" si="152"/>
        <v>-8.0829567795167158E-4</v>
      </c>
      <c r="BB390" s="62">
        <f t="shared" si="153"/>
        <v>13833</v>
      </c>
      <c r="BC390" s="6">
        <f t="shared" si="154"/>
        <v>-1.4456089627755693E-4</v>
      </c>
      <c r="BD390" s="32">
        <f t="shared" si="155"/>
        <v>5.8698609846873112E-2</v>
      </c>
      <c r="BE390" s="32">
        <f t="shared" si="156"/>
        <v>8.8644479513958121E-3</v>
      </c>
      <c r="BF390" s="35">
        <f t="shared" si="157"/>
        <v>0.93243694220173112</v>
      </c>
      <c r="BG390" s="36">
        <f t="shared" si="158"/>
        <v>0.95374642139228871</v>
      </c>
      <c r="BH390" s="33">
        <f t="shared" si="159"/>
        <v>4.6253578607711295E-2</v>
      </c>
      <c r="BI390" s="33">
        <f t="shared" si="160"/>
        <v>0</v>
      </c>
      <c r="BJ390" s="6">
        <v>0</v>
      </c>
      <c r="BK390" s="19">
        <v>4</v>
      </c>
      <c r="BL390" s="19">
        <v>0</v>
      </c>
      <c r="BM390" s="19">
        <v>0</v>
      </c>
      <c r="BN390" s="19">
        <v>0</v>
      </c>
      <c r="BO390" s="31"/>
      <c r="BP390" s="19">
        <v>0</v>
      </c>
      <c r="BQ390" s="19">
        <v>0</v>
      </c>
      <c r="BR390" s="19">
        <v>0</v>
      </c>
      <c r="BS390" s="19">
        <v>0</v>
      </c>
      <c r="BT390" s="19">
        <v>0</v>
      </c>
      <c r="BU390" s="19">
        <v>0</v>
      </c>
      <c r="BV390" s="19">
        <v>0</v>
      </c>
      <c r="BW390" s="19">
        <v>0</v>
      </c>
      <c r="BX390" s="19"/>
      <c r="BY390" s="19"/>
      <c r="BZ390" s="19"/>
      <c r="CA390" s="19"/>
      <c r="CB390" s="19"/>
      <c r="CC390" s="19"/>
      <c r="CD390" s="19"/>
      <c r="CE390" s="19"/>
      <c r="CF390" s="19"/>
      <c r="CG390" s="19"/>
      <c r="CH390" s="19"/>
      <c r="CI390" s="19"/>
      <c r="CJ390" s="19"/>
      <c r="CK390" s="19"/>
      <c r="CL390" s="19"/>
      <c r="CM390" s="39"/>
      <c r="CN390" s="63">
        <v>19940629</v>
      </c>
      <c r="CO390" s="63" t="s">
        <v>5799</v>
      </c>
      <c r="CP390" s="66"/>
      <c r="CQ390" s="64">
        <v>34522</v>
      </c>
      <c r="CR390" s="78" t="s">
        <v>2038</v>
      </c>
      <c r="CS390" s="78" t="s">
        <v>2038</v>
      </c>
    </row>
    <row r="391" spans="1:97">
      <c r="A391" s="63" t="s">
        <v>3591</v>
      </c>
      <c r="B391" s="63" t="s">
        <v>1782</v>
      </c>
      <c r="C391" s="63">
        <v>1872</v>
      </c>
      <c r="D391" s="19" t="s">
        <v>3782</v>
      </c>
      <c r="E391" s="63" t="s">
        <v>1707</v>
      </c>
      <c r="F391" s="63"/>
      <c r="G391" s="65" t="s">
        <v>3595</v>
      </c>
      <c r="H391" s="65">
        <v>17</v>
      </c>
      <c r="I391" s="65">
        <v>23</v>
      </c>
      <c r="J391" s="65">
        <v>111</v>
      </c>
      <c r="K391" s="23">
        <v>41.696809999999999</v>
      </c>
      <c r="L391" s="23">
        <v>-110.04242000000001</v>
      </c>
      <c r="M391" s="61" t="s">
        <v>569</v>
      </c>
      <c r="N391" s="63" t="s">
        <v>5405</v>
      </c>
      <c r="O391" s="63"/>
      <c r="P391" s="63" t="s">
        <v>3841</v>
      </c>
      <c r="Q391" s="63"/>
      <c r="R391" s="63"/>
      <c r="S391" s="55" t="str">
        <f>IF(U391&gt;0,V391-U391,"")</f>
        <v/>
      </c>
      <c r="T391" s="63"/>
      <c r="U391" s="66"/>
      <c r="V391" s="63"/>
      <c r="W391" s="66"/>
      <c r="X391" s="66"/>
      <c r="Y391" s="63"/>
      <c r="Z391" s="64">
        <v>34514</v>
      </c>
      <c r="AA391" s="63">
        <v>7.4</v>
      </c>
      <c r="AB391" s="63"/>
      <c r="AC391" s="63">
        <v>273</v>
      </c>
      <c r="AD391" s="63">
        <v>25</v>
      </c>
      <c r="AE391" s="63">
        <v>4910</v>
      </c>
      <c r="AF391" s="63">
        <v>110</v>
      </c>
      <c r="AG391" s="63"/>
      <c r="AH391" s="63">
        <v>7859</v>
      </c>
      <c r="AI391" s="63">
        <v>656</v>
      </c>
      <c r="AJ391" s="63">
        <v>0</v>
      </c>
      <c r="AK391" s="63">
        <v>0</v>
      </c>
      <c r="AL391" s="63">
        <v>0</v>
      </c>
      <c r="AM391" s="63">
        <v>13837</v>
      </c>
      <c r="AN391" s="63"/>
      <c r="AO391" s="63" t="s">
        <v>5798</v>
      </c>
      <c r="AP391" s="17">
        <f t="shared" si="145"/>
        <v>13.6227</v>
      </c>
      <c r="AQ391" s="17">
        <f t="shared" si="146"/>
        <v>2.0572500000000002</v>
      </c>
      <c r="AR391" s="17">
        <f t="shared" si="144"/>
        <v>213.58499999999998</v>
      </c>
      <c r="AS391" s="17">
        <f t="shared" si="141"/>
        <v>2.8137999999999996</v>
      </c>
      <c r="AT391" s="17">
        <f t="shared" si="147"/>
        <v>232.07874999999996</v>
      </c>
      <c r="AU391" s="5">
        <f t="shared" si="148"/>
        <v>221.70238999999998</v>
      </c>
      <c r="AV391" s="5">
        <f t="shared" si="149"/>
        <v>10.75184</v>
      </c>
      <c r="AW391" s="5">
        <f>IF(AJ391&gt;0,AJ391*0.03333,0)</f>
        <v>0</v>
      </c>
      <c r="AX391" s="5">
        <f>IF(AK391&gt;0,AK391*0.0588,0)</f>
        <v>0</v>
      </c>
      <c r="AY391" s="5">
        <f t="shared" si="150"/>
        <v>0</v>
      </c>
      <c r="AZ391" s="5">
        <f t="shared" si="151"/>
        <v>232.45422999999997</v>
      </c>
      <c r="BA391" s="7">
        <f t="shared" si="152"/>
        <v>-8.0829567795167158E-4</v>
      </c>
      <c r="BB391" s="62">
        <f t="shared" si="153"/>
        <v>13833</v>
      </c>
      <c r="BC391" s="28">
        <f t="shared" si="154"/>
        <v>-1.4456089627755693E-4</v>
      </c>
      <c r="BD391" s="32">
        <f t="shared" si="155"/>
        <v>5.8698609846873112E-2</v>
      </c>
      <c r="BE391" s="32">
        <f t="shared" si="156"/>
        <v>8.8644479513958121E-3</v>
      </c>
      <c r="BF391" s="35">
        <f t="shared" si="157"/>
        <v>0.93243694220173112</v>
      </c>
      <c r="BG391" s="36">
        <f t="shared" si="158"/>
        <v>0.95374642139228871</v>
      </c>
      <c r="BH391" s="33">
        <f t="shared" si="159"/>
        <v>4.6253578607711295E-2</v>
      </c>
      <c r="BI391" s="33">
        <f t="shared" si="160"/>
        <v>0</v>
      </c>
      <c r="BJ391" s="63">
        <v>0</v>
      </c>
      <c r="BK391" s="63">
        <v>4</v>
      </c>
      <c r="BL391" s="63">
        <v>0</v>
      </c>
      <c r="BM391" s="63">
        <v>0</v>
      </c>
      <c r="BN391" s="63">
        <v>0</v>
      </c>
      <c r="BO391" s="63"/>
      <c r="BP391" s="63">
        <v>0</v>
      </c>
      <c r="BQ391" s="63">
        <v>0</v>
      </c>
      <c r="BR391" s="63">
        <v>0</v>
      </c>
      <c r="BS391" s="63">
        <v>0</v>
      </c>
      <c r="BT391" s="63">
        <v>0</v>
      </c>
      <c r="BU391" s="63">
        <v>0</v>
      </c>
      <c r="BV391" s="63">
        <v>0</v>
      </c>
      <c r="BW391" s="63">
        <v>0</v>
      </c>
      <c r="BX391" s="63"/>
      <c r="BY391" s="63"/>
      <c r="BZ391" s="63"/>
      <c r="CA391" s="63"/>
      <c r="CB391" s="63"/>
      <c r="CC391" s="63"/>
      <c r="CD391" s="63"/>
      <c r="CE391" s="63"/>
      <c r="CF391" s="63"/>
      <c r="CG391" s="63"/>
      <c r="CH391" s="63"/>
      <c r="CI391" s="63"/>
      <c r="CJ391" s="63"/>
      <c r="CK391" s="63"/>
      <c r="CL391" s="63"/>
      <c r="CM391" s="63"/>
      <c r="CN391" s="63">
        <v>19940629</v>
      </c>
      <c r="CO391" s="63" t="s">
        <v>5799</v>
      </c>
      <c r="CP391" s="66"/>
      <c r="CQ391" s="64">
        <v>34522</v>
      </c>
      <c r="CR391" s="78" t="s">
        <v>2038</v>
      </c>
      <c r="CS391" s="78" t="s">
        <v>2038</v>
      </c>
    </row>
    <row r="392" spans="1:97">
      <c r="A392" s="63" t="s">
        <v>3591</v>
      </c>
      <c r="B392" s="63" t="s">
        <v>5795</v>
      </c>
      <c r="C392" s="63">
        <v>4787</v>
      </c>
      <c r="D392" s="19" t="s">
        <v>3782</v>
      </c>
      <c r="E392" s="63" t="s">
        <v>3783</v>
      </c>
      <c r="F392" s="63" t="s">
        <v>3784</v>
      </c>
      <c r="G392" s="65" t="s">
        <v>3594</v>
      </c>
      <c r="H392" s="65">
        <v>19</v>
      </c>
      <c r="I392" s="65">
        <v>23</v>
      </c>
      <c r="J392" s="65">
        <v>111</v>
      </c>
      <c r="K392" s="23">
        <v>41.960560000000001</v>
      </c>
      <c r="L392" s="23">
        <v>-110.05238</v>
      </c>
      <c r="M392" s="61" t="s">
        <v>5796</v>
      </c>
      <c r="N392" s="63" t="s">
        <v>5797</v>
      </c>
      <c r="O392" s="63"/>
      <c r="P392" s="63" t="s">
        <v>3841</v>
      </c>
      <c r="Q392" s="63"/>
      <c r="R392" s="63"/>
      <c r="S392" s="55">
        <f>IF(U392&gt;0,V392-U392,"")</f>
        <v>108</v>
      </c>
      <c r="T392" s="63"/>
      <c r="U392" s="66">
        <v>10496</v>
      </c>
      <c r="V392" s="63">
        <v>10604</v>
      </c>
      <c r="W392" s="66">
        <v>10840</v>
      </c>
      <c r="X392" s="66">
        <v>10714</v>
      </c>
      <c r="Y392" s="63"/>
      <c r="Z392" s="64">
        <v>38698</v>
      </c>
      <c r="AA392" s="63">
        <v>6.63</v>
      </c>
      <c r="AB392" s="63"/>
      <c r="AC392" s="63">
        <v>144</v>
      </c>
      <c r="AD392" s="63">
        <v>13</v>
      </c>
      <c r="AE392" s="63">
        <v>4480</v>
      </c>
      <c r="AF392" s="63">
        <v>70</v>
      </c>
      <c r="AG392" s="63"/>
      <c r="AH392" s="63">
        <v>7275</v>
      </c>
      <c r="AI392" s="63">
        <v>634</v>
      </c>
      <c r="AJ392" s="63">
        <v>0</v>
      </c>
      <c r="AK392" s="63">
        <v>0</v>
      </c>
      <c r="AL392" s="63">
        <v>0</v>
      </c>
      <c r="AM392" s="63">
        <v>14360</v>
      </c>
      <c r="AN392" s="63"/>
      <c r="AO392" s="63" t="s">
        <v>767</v>
      </c>
      <c r="AP392" s="17">
        <f t="shared" si="145"/>
        <v>7.1856</v>
      </c>
      <c r="AQ392" s="17">
        <f t="shared" si="146"/>
        <v>1.0697700000000001</v>
      </c>
      <c r="AR392" s="17">
        <f t="shared" si="144"/>
        <v>194.88</v>
      </c>
      <c r="AS392" s="17">
        <f t="shared" si="141"/>
        <v>1.7906</v>
      </c>
      <c r="AT392" s="17">
        <f t="shared" si="147"/>
        <v>204.92597000000001</v>
      </c>
      <c r="AU392" s="5">
        <f t="shared" si="148"/>
        <v>205.22774999999999</v>
      </c>
      <c r="AV392" s="5">
        <f t="shared" si="149"/>
        <v>10.391259999999999</v>
      </c>
      <c r="AW392" s="5">
        <f>IF(AJ392&gt;0,AJ392*0.03333,0)</f>
        <v>0</v>
      </c>
      <c r="AX392" s="5">
        <f>IF(AK392&gt;0,AK392*0.0588,0)</f>
        <v>0</v>
      </c>
      <c r="AY392" s="5">
        <f t="shared" si="150"/>
        <v>0</v>
      </c>
      <c r="AZ392" s="5">
        <f t="shared" si="151"/>
        <v>215.61900999999997</v>
      </c>
      <c r="BA392" s="7">
        <f t="shared" si="152"/>
        <v>-2.5426626183957701E-2</v>
      </c>
      <c r="BB392" s="62">
        <f t="shared" si="153"/>
        <v>12616</v>
      </c>
      <c r="BC392" s="28">
        <f t="shared" si="154"/>
        <v>-6.465005931198102E-2</v>
      </c>
      <c r="BD392" s="32">
        <f t="shared" si="155"/>
        <v>3.5064369830724723E-2</v>
      </c>
      <c r="BE392" s="32">
        <f t="shared" si="156"/>
        <v>5.2202753999407697E-3</v>
      </c>
      <c r="BF392" s="35">
        <f t="shared" si="157"/>
        <v>0.95971535476933456</v>
      </c>
      <c r="BG392" s="36">
        <f t="shared" si="158"/>
        <v>0.95180731049641687</v>
      </c>
      <c r="BH392" s="33">
        <f t="shared" si="159"/>
        <v>4.81926895035832E-2</v>
      </c>
      <c r="BI392" s="33">
        <f t="shared" si="160"/>
        <v>0</v>
      </c>
      <c r="BJ392" s="63">
        <v>0</v>
      </c>
      <c r="BK392" s="63">
        <v>5.3</v>
      </c>
      <c r="BL392" s="63">
        <v>0</v>
      </c>
      <c r="BM392" s="63">
        <v>13143</v>
      </c>
      <c r="BN392" s="63">
        <v>0</v>
      </c>
      <c r="BO392" s="63">
        <v>0</v>
      </c>
      <c r="BP392" s="63">
        <v>0</v>
      </c>
      <c r="BQ392" s="63">
        <v>0</v>
      </c>
      <c r="BR392" s="63">
        <v>0</v>
      </c>
      <c r="BS392" s="63">
        <v>0</v>
      </c>
      <c r="BT392" s="63">
        <v>0</v>
      </c>
      <c r="BU392" s="63">
        <v>0</v>
      </c>
      <c r="BV392" s="63">
        <v>0</v>
      </c>
      <c r="BW392" s="63">
        <v>0</v>
      </c>
      <c r="BX392" s="63"/>
      <c r="BY392" s="63"/>
      <c r="BZ392" s="63"/>
      <c r="CA392" s="63"/>
      <c r="CB392" s="63"/>
      <c r="CC392" s="63"/>
      <c r="CD392" s="63"/>
      <c r="CE392" s="63"/>
      <c r="CF392" s="63"/>
      <c r="CG392" s="63"/>
      <c r="CH392" s="63"/>
      <c r="CI392" s="63"/>
      <c r="CJ392" s="63"/>
      <c r="CK392" s="63"/>
      <c r="CL392" s="63"/>
      <c r="CM392" s="63"/>
      <c r="CN392" s="63">
        <v>20051212</v>
      </c>
      <c r="CO392" s="63" t="s">
        <v>2071</v>
      </c>
      <c r="CP392" s="66"/>
      <c r="CQ392" s="64">
        <v>38706</v>
      </c>
      <c r="CR392" s="78" t="s">
        <v>2038</v>
      </c>
      <c r="CS392" s="78" t="s">
        <v>2038</v>
      </c>
    </row>
    <row r="393" spans="1:97">
      <c r="A393" s="16" t="s">
        <v>3590</v>
      </c>
      <c r="B393" s="16" t="s">
        <v>312</v>
      </c>
      <c r="C393" s="19">
        <v>49000077</v>
      </c>
      <c r="D393" s="19" t="s">
        <v>3782</v>
      </c>
      <c r="E393" s="19" t="s">
        <v>3783</v>
      </c>
      <c r="F393" s="19" t="s">
        <v>3784</v>
      </c>
      <c r="G393" s="47"/>
      <c r="H393" s="47" t="s">
        <v>3785</v>
      </c>
      <c r="I393" s="47" t="s">
        <v>5443</v>
      </c>
      <c r="J393" s="47" t="s">
        <v>5467</v>
      </c>
      <c r="K393" s="23">
        <v>41.996259999999999</v>
      </c>
      <c r="L393" s="23">
        <v>-110.0782</v>
      </c>
      <c r="M393" s="61" t="s">
        <v>3786</v>
      </c>
      <c r="N393" s="19" t="s">
        <v>3787</v>
      </c>
      <c r="P393" s="19" t="s">
        <v>3841</v>
      </c>
      <c r="Q393" s="55"/>
      <c r="R393" s="55"/>
      <c r="S393" s="55">
        <f>V393-U393</f>
        <v>173</v>
      </c>
      <c r="T393" s="19"/>
      <c r="U393" s="55">
        <v>10188</v>
      </c>
      <c r="V393" s="55">
        <v>10361</v>
      </c>
      <c r="W393" s="55">
        <v>10420</v>
      </c>
      <c r="X393" s="55">
        <v>10387</v>
      </c>
      <c r="Y393" s="51" t="s">
        <v>3788</v>
      </c>
      <c r="Z393" s="40">
        <v>23274</v>
      </c>
      <c r="AA393" s="52">
        <v>8.3000001907348633</v>
      </c>
      <c r="AB393" s="19" t="s">
        <v>3789</v>
      </c>
      <c r="AC393" s="19">
        <v>124</v>
      </c>
      <c r="AD393" s="19">
        <v>29</v>
      </c>
      <c r="AE393" s="19">
        <v>5359</v>
      </c>
      <c r="AF393" s="19">
        <v>130</v>
      </c>
      <c r="AG393" s="19">
        <v>-3</v>
      </c>
      <c r="AH393" s="19">
        <v>8000</v>
      </c>
      <c r="AI393" s="19">
        <v>1147</v>
      </c>
      <c r="AJ393" s="19"/>
      <c r="AK393" s="19"/>
      <c r="AL393" s="19">
        <v>48</v>
      </c>
      <c r="AM393" s="19">
        <v>14258</v>
      </c>
      <c r="AP393" s="17">
        <f t="shared" si="145"/>
        <v>6.1875999999999998</v>
      </c>
      <c r="AQ393" s="17">
        <f t="shared" si="146"/>
        <v>2.3864100000000001</v>
      </c>
      <c r="AR393" s="17">
        <f t="shared" si="144"/>
        <v>233.11649999999997</v>
      </c>
      <c r="AS393" s="17">
        <f t="shared" si="141"/>
        <v>3.3253999999999997</v>
      </c>
      <c r="AT393" s="17">
        <f t="shared" si="147"/>
        <v>245.01590999999996</v>
      </c>
      <c r="AU393" s="5">
        <f t="shared" si="148"/>
        <v>225.67999999999998</v>
      </c>
      <c r="AV393" s="5">
        <f t="shared" si="149"/>
        <v>18.799329999999998</v>
      </c>
      <c r="AW393" s="5"/>
      <c r="AX393" s="5"/>
      <c r="AY393" s="5">
        <f t="shared" si="150"/>
        <v>0.99936000000000003</v>
      </c>
      <c r="AZ393" s="5">
        <f t="shared" si="151"/>
        <v>245.47868999999997</v>
      </c>
      <c r="BA393" s="7">
        <f t="shared" si="152"/>
        <v>-9.4349662565094364E-4</v>
      </c>
      <c r="BB393" s="62">
        <f t="shared" si="153"/>
        <v>14834</v>
      </c>
      <c r="BC393" s="6">
        <f t="shared" si="154"/>
        <v>1.9799257527842704E-2</v>
      </c>
      <c r="BD393" s="32">
        <f t="shared" si="155"/>
        <v>2.5253870248670793E-2</v>
      </c>
      <c r="BE393" s="32">
        <f t="shared" si="156"/>
        <v>9.7398164878354249E-3</v>
      </c>
      <c r="BF393" s="35">
        <f t="shared" si="157"/>
        <v>0.96500631326349384</v>
      </c>
      <c r="BG393" s="36">
        <f t="shared" si="158"/>
        <v>0.91934660397609258</v>
      </c>
      <c r="BH393" s="33">
        <f t="shared" si="159"/>
        <v>7.6582329814453551E-2</v>
      </c>
      <c r="BI393" s="33">
        <f t="shared" si="160"/>
        <v>4.0710662094538639E-3</v>
      </c>
      <c r="CM393" s="51" t="s">
        <v>3788</v>
      </c>
      <c r="CR393" s="78" t="s">
        <v>2038</v>
      </c>
      <c r="CS393" s="78" t="s">
        <v>2038</v>
      </c>
    </row>
    <row r="394" spans="1:97">
      <c r="A394" s="63" t="s">
        <v>3591</v>
      </c>
      <c r="B394" s="63" t="s">
        <v>5805</v>
      </c>
      <c r="C394" s="63">
        <v>4794</v>
      </c>
      <c r="D394" s="19" t="s">
        <v>3782</v>
      </c>
      <c r="E394" s="63" t="s">
        <v>3783</v>
      </c>
      <c r="F394" s="63" t="s">
        <v>3784</v>
      </c>
      <c r="G394" s="65" t="s">
        <v>264</v>
      </c>
      <c r="H394" s="65">
        <v>7</v>
      </c>
      <c r="I394" s="65">
        <v>23</v>
      </c>
      <c r="J394" s="65">
        <v>112</v>
      </c>
      <c r="K394" s="23">
        <v>41.980119999999999</v>
      </c>
      <c r="L394" s="23">
        <v>-110.15679</v>
      </c>
      <c r="M394" s="61" t="s">
        <v>5806</v>
      </c>
      <c r="N394" s="63" t="s">
        <v>5807</v>
      </c>
      <c r="O394" s="63"/>
      <c r="P394" s="63" t="s">
        <v>3841</v>
      </c>
      <c r="Q394" s="63"/>
      <c r="R394" s="63"/>
      <c r="S394" s="55">
        <f>IF(U394&gt;0,V394-U394,"")</f>
        <v>64</v>
      </c>
      <c r="T394" s="63"/>
      <c r="U394" s="66">
        <v>10562</v>
      </c>
      <c r="V394" s="63">
        <v>10626</v>
      </c>
      <c r="W394" s="66">
        <v>10815</v>
      </c>
      <c r="X394" s="66">
        <v>10690</v>
      </c>
      <c r="Y394" s="63"/>
      <c r="Z394" s="64">
        <v>38693</v>
      </c>
      <c r="AA394" s="63">
        <v>6.42</v>
      </c>
      <c r="AB394" s="63"/>
      <c r="AC394" s="63">
        <v>100</v>
      </c>
      <c r="AD394" s="63">
        <v>5.4</v>
      </c>
      <c r="AE394" s="63">
        <v>3180</v>
      </c>
      <c r="AF394" s="63">
        <v>56</v>
      </c>
      <c r="AG394" s="63"/>
      <c r="AH394" s="63">
        <v>5569</v>
      </c>
      <c r="AI394" s="63">
        <v>495</v>
      </c>
      <c r="AJ394" s="63">
        <v>0</v>
      </c>
      <c r="AK394" s="63">
        <v>0</v>
      </c>
      <c r="AL394" s="63">
        <v>70</v>
      </c>
      <c r="AM394" s="63">
        <v>13650</v>
      </c>
      <c r="AN394" s="63"/>
      <c r="AO394" s="63" t="s">
        <v>767</v>
      </c>
      <c r="AP394" s="17">
        <f t="shared" si="145"/>
        <v>4.99</v>
      </c>
      <c r="AQ394" s="17">
        <f t="shared" si="146"/>
        <v>0.44436600000000004</v>
      </c>
      <c r="AR394" s="17">
        <f t="shared" si="144"/>
        <v>138.32999999999998</v>
      </c>
      <c r="AS394" s="17">
        <f t="shared" si="141"/>
        <v>1.43248</v>
      </c>
      <c r="AT394" s="17">
        <f t="shared" si="147"/>
        <v>145.19684599999999</v>
      </c>
      <c r="AU394" s="5">
        <f t="shared" si="148"/>
        <v>157.10148999999998</v>
      </c>
      <c r="AV394" s="5">
        <f t="shared" si="149"/>
        <v>8.1130499999999994</v>
      </c>
      <c r="AW394" s="5">
        <f>IF(AJ394&gt;0,AJ394*0.03333,0)</f>
        <v>0</v>
      </c>
      <c r="AX394" s="5">
        <f>IF(AK394&gt;0,AK394*0.0588,0)</f>
        <v>0</v>
      </c>
      <c r="AY394" s="5">
        <f t="shared" si="150"/>
        <v>1.4574</v>
      </c>
      <c r="AZ394" s="5">
        <f t="shared" si="151"/>
        <v>166.67193999999998</v>
      </c>
      <c r="BA394" s="7">
        <f t="shared" si="152"/>
        <v>-6.8859388832840693E-2</v>
      </c>
      <c r="BB394" s="62">
        <f t="shared" si="153"/>
        <v>9475.4</v>
      </c>
      <c r="BC394" s="28">
        <f t="shared" si="154"/>
        <v>-0.1805201207330468</v>
      </c>
      <c r="BD394" s="32">
        <f t="shared" si="155"/>
        <v>3.4367137699396033E-2</v>
      </c>
      <c r="BE394" s="32">
        <f t="shared" si="156"/>
        <v>3.0604383789438515E-3</v>
      </c>
      <c r="BF394" s="35">
        <f t="shared" si="157"/>
        <v>0.96257242392166009</v>
      </c>
      <c r="BG394" s="36">
        <f t="shared" si="158"/>
        <v>0.94257911679674455</v>
      </c>
      <c r="BH394" s="33">
        <f t="shared" si="159"/>
        <v>4.8676759867317801E-2</v>
      </c>
      <c r="BI394" s="33">
        <f t="shared" si="160"/>
        <v>8.7441233359376522E-3</v>
      </c>
      <c r="BJ394" s="63">
        <v>0</v>
      </c>
      <c r="BK394" s="63">
        <v>55</v>
      </c>
      <c r="BL394" s="63">
        <v>0</v>
      </c>
      <c r="BM394" s="63">
        <v>10061</v>
      </c>
      <c r="BN394" s="63">
        <v>0</v>
      </c>
      <c r="BO394" s="63">
        <v>0</v>
      </c>
      <c r="BP394" s="63">
        <v>0</v>
      </c>
      <c r="BQ394" s="63">
        <v>0</v>
      </c>
      <c r="BR394" s="63">
        <v>0</v>
      </c>
      <c r="BS394" s="63">
        <v>0</v>
      </c>
      <c r="BT394" s="63">
        <v>0</v>
      </c>
      <c r="BU394" s="63">
        <v>0</v>
      </c>
      <c r="BV394" s="63">
        <v>0</v>
      </c>
      <c r="BW394" s="63">
        <v>0</v>
      </c>
      <c r="BX394" s="63"/>
      <c r="BY394" s="63"/>
      <c r="BZ394" s="63"/>
      <c r="CA394" s="63"/>
      <c r="CB394" s="63"/>
      <c r="CC394" s="63"/>
      <c r="CD394" s="63"/>
      <c r="CE394" s="63"/>
      <c r="CF394" s="63"/>
      <c r="CG394" s="63"/>
      <c r="CH394" s="63"/>
      <c r="CI394" s="63"/>
      <c r="CJ394" s="63"/>
      <c r="CK394" s="63"/>
      <c r="CL394" s="63"/>
      <c r="CM394" s="63"/>
      <c r="CN394" s="63">
        <v>20051207</v>
      </c>
      <c r="CO394" s="63" t="s">
        <v>2072</v>
      </c>
      <c r="CP394" s="66"/>
      <c r="CQ394" s="64">
        <v>38706</v>
      </c>
      <c r="CR394" s="78" t="s">
        <v>2038</v>
      </c>
      <c r="CS394" s="78" t="s">
        <v>2038</v>
      </c>
    </row>
    <row r="395" spans="1:97">
      <c r="A395" s="63" t="s">
        <v>3591</v>
      </c>
      <c r="B395" s="63" t="s">
        <v>5815</v>
      </c>
      <c r="C395" s="63">
        <v>4793</v>
      </c>
      <c r="D395" s="19" t="s">
        <v>3782</v>
      </c>
      <c r="E395" s="63" t="s">
        <v>3783</v>
      </c>
      <c r="F395" s="63" t="s">
        <v>3784</v>
      </c>
      <c r="G395" s="65" t="s">
        <v>3595</v>
      </c>
      <c r="H395" s="65">
        <v>8</v>
      </c>
      <c r="I395" s="65">
        <v>23</v>
      </c>
      <c r="J395" s="65">
        <v>112</v>
      </c>
      <c r="K395" s="23">
        <v>41.980919999999998</v>
      </c>
      <c r="L395" s="23">
        <v>-110.14904</v>
      </c>
      <c r="M395" s="61" t="s">
        <v>5816</v>
      </c>
      <c r="N395" s="63" t="s">
        <v>5817</v>
      </c>
      <c r="O395" s="63"/>
      <c r="P395" s="63" t="s">
        <v>3841</v>
      </c>
      <c r="Q395" s="63"/>
      <c r="R395" s="63"/>
      <c r="S395" s="55">
        <f>IF(U395&gt;0,V395-U395,"")</f>
        <v>131</v>
      </c>
      <c r="T395" s="63"/>
      <c r="U395" s="66">
        <v>11475</v>
      </c>
      <c r="V395" s="63">
        <v>11606</v>
      </c>
      <c r="W395" s="66">
        <v>11618</v>
      </c>
      <c r="X395" s="66">
        <v>11493</v>
      </c>
      <c r="Y395" s="63"/>
      <c r="Z395" s="64">
        <v>38693</v>
      </c>
      <c r="AA395" s="63">
        <v>6.66</v>
      </c>
      <c r="AB395" s="63"/>
      <c r="AC395" s="63">
        <v>113</v>
      </c>
      <c r="AD395" s="63">
        <v>6.7</v>
      </c>
      <c r="AE395" s="63">
        <v>3550</v>
      </c>
      <c r="AF395" s="63">
        <v>60</v>
      </c>
      <c r="AG395" s="63"/>
      <c r="AH395" s="63">
        <v>5951</v>
      </c>
      <c r="AI395" s="63">
        <v>558</v>
      </c>
      <c r="AJ395" s="63">
        <v>0</v>
      </c>
      <c r="AK395" s="63">
        <v>0</v>
      </c>
      <c r="AL395" s="63">
        <v>83</v>
      </c>
      <c r="AM395" s="63">
        <v>12500</v>
      </c>
      <c r="AN395" s="63"/>
      <c r="AO395" s="63" t="s">
        <v>767</v>
      </c>
      <c r="AP395" s="17">
        <f t="shared" si="145"/>
        <v>5.6387</v>
      </c>
      <c r="AQ395" s="17">
        <f t="shared" si="146"/>
        <v>0.55134300000000003</v>
      </c>
      <c r="AR395" s="17">
        <f t="shared" si="144"/>
        <v>154.42499999999998</v>
      </c>
      <c r="AS395" s="17">
        <f t="shared" si="141"/>
        <v>1.5347999999999999</v>
      </c>
      <c r="AT395" s="17">
        <f t="shared" si="147"/>
        <v>162.14984299999998</v>
      </c>
      <c r="AU395" s="5">
        <f t="shared" si="148"/>
        <v>167.87771000000001</v>
      </c>
      <c r="AV395" s="5">
        <f t="shared" si="149"/>
        <v>9.1456199999999992</v>
      </c>
      <c r="AW395" s="5">
        <f>IF(AJ395&gt;0,AJ395*0.03333,0)</f>
        <v>0</v>
      </c>
      <c r="AX395" s="5">
        <f>IF(AK395&gt;0,AK395*0.0588,0)</f>
        <v>0</v>
      </c>
      <c r="AY395" s="5">
        <f t="shared" si="150"/>
        <v>1.7280600000000002</v>
      </c>
      <c r="AZ395" s="5">
        <f t="shared" si="151"/>
        <v>178.75139000000001</v>
      </c>
      <c r="BA395" s="7">
        <f t="shared" si="152"/>
        <v>-4.8698993705311826E-2</v>
      </c>
      <c r="BB395" s="62">
        <f t="shared" si="153"/>
        <v>10321.700000000001</v>
      </c>
      <c r="BC395" s="28">
        <f t="shared" si="154"/>
        <v>-9.5448630031943246E-2</v>
      </c>
      <c r="BD395" s="32">
        <f t="shared" si="155"/>
        <v>3.4774625097848545E-2</v>
      </c>
      <c r="BE395" s="32">
        <f t="shared" si="156"/>
        <v>3.4002068074774523E-3</v>
      </c>
      <c r="BF395" s="35">
        <f t="shared" si="157"/>
        <v>0.961825168094674</v>
      </c>
      <c r="BG395" s="36">
        <f t="shared" si="158"/>
        <v>0.93916869681404991</v>
      </c>
      <c r="BH395" s="33">
        <f t="shared" si="159"/>
        <v>5.1163909830295576E-2</v>
      </c>
      <c r="BI395" s="33">
        <f t="shared" si="160"/>
        <v>9.6673933556544658E-3</v>
      </c>
      <c r="BJ395" s="63">
        <v>0</v>
      </c>
      <c r="BK395" s="63">
        <v>3.4</v>
      </c>
      <c r="BL395" s="63">
        <v>0</v>
      </c>
      <c r="BM395" s="63">
        <v>10751</v>
      </c>
      <c r="BN395" s="63">
        <v>0</v>
      </c>
      <c r="BO395" s="63">
        <v>0</v>
      </c>
      <c r="BP395" s="63">
        <v>0</v>
      </c>
      <c r="BQ395" s="63">
        <v>0</v>
      </c>
      <c r="BR395" s="63">
        <v>0</v>
      </c>
      <c r="BS395" s="63">
        <v>0</v>
      </c>
      <c r="BT395" s="63">
        <v>0</v>
      </c>
      <c r="BU395" s="63">
        <v>0</v>
      </c>
      <c r="BV395" s="63">
        <v>0</v>
      </c>
      <c r="BW395" s="63">
        <v>0</v>
      </c>
      <c r="BX395" s="63"/>
      <c r="BY395" s="63"/>
      <c r="BZ395" s="63"/>
      <c r="CA395" s="63"/>
      <c r="CB395" s="63"/>
      <c r="CC395" s="63"/>
      <c r="CD395" s="63"/>
      <c r="CE395" s="63"/>
      <c r="CF395" s="63"/>
      <c r="CG395" s="63"/>
      <c r="CH395" s="63"/>
      <c r="CI395" s="63"/>
      <c r="CJ395" s="63"/>
      <c r="CK395" s="63"/>
      <c r="CL395" s="63"/>
      <c r="CM395" s="63"/>
      <c r="CN395" s="63">
        <v>20051207</v>
      </c>
      <c r="CO395" s="63" t="s">
        <v>2073</v>
      </c>
      <c r="CP395" s="66"/>
      <c r="CQ395" s="64">
        <v>38706</v>
      </c>
      <c r="CR395" s="78" t="s">
        <v>2038</v>
      </c>
      <c r="CS395" s="78" t="s">
        <v>2038</v>
      </c>
    </row>
    <row r="396" spans="1:97">
      <c r="A396" s="63" t="s">
        <v>3591</v>
      </c>
      <c r="B396" s="63" t="s">
        <v>5852</v>
      </c>
      <c r="C396" s="63">
        <v>4784</v>
      </c>
      <c r="D396" s="19" t="s">
        <v>3782</v>
      </c>
      <c r="E396" s="63" t="s">
        <v>3783</v>
      </c>
      <c r="F396" s="63" t="s">
        <v>3784</v>
      </c>
      <c r="G396" s="65" t="s">
        <v>3598</v>
      </c>
      <c r="H396" s="65">
        <v>12</v>
      </c>
      <c r="I396" s="65">
        <v>23</v>
      </c>
      <c r="J396" s="65">
        <v>112</v>
      </c>
      <c r="K396" s="23">
        <v>41.982990000000001</v>
      </c>
      <c r="L396" s="23">
        <v>-110.06294</v>
      </c>
      <c r="M396" s="61" t="s">
        <v>5853</v>
      </c>
      <c r="N396" s="63" t="s">
        <v>5854</v>
      </c>
      <c r="O396" s="63"/>
      <c r="P396" s="63" t="s">
        <v>3841</v>
      </c>
      <c r="Q396" s="63"/>
      <c r="R396" s="63"/>
      <c r="S396" s="55">
        <f>IF(U396&gt;0,V396-U396,"")</f>
        <v>111</v>
      </c>
      <c r="T396" s="63"/>
      <c r="U396" s="66">
        <v>10371</v>
      </c>
      <c r="V396" s="63">
        <v>10482</v>
      </c>
      <c r="W396" s="66">
        <v>10680</v>
      </c>
      <c r="X396" s="66">
        <v>10568</v>
      </c>
      <c r="Y396" s="63"/>
      <c r="Z396" s="64">
        <v>38693</v>
      </c>
      <c r="AA396" s="63">
        <v>7.36</v>
      </c>
      <c r="AB396" s="63"/>
      <c r="AC396" s="63">
        <v>118</v>
      </c>
      <c r="AD396" s="63">
        <v>9</v>
      </c>
      <c r="AE396" s="63">
        <v>5280</v>
      </c>
      <c r="AF396" s="63">
        <v>102</v>
      </c>
      <c r="AG396" s="63"/>
      <c r="AH396" s="63">
        <v>7452</v>
      </c>
      <c r="AI396" s="63">
        <v>878</v>
      </c>
      <c r="AJ396" s="63">
        <v>0</v>
      </c>
      <c r="AK396" s="63">
        <v>0</v>
      </c>
      <c r="AL396" s="63">
        <v>0</v>
      </c>
      <c r="AM396" s="63">
        <v>15780</v>
      </c>
      <c r="AN396" s="63"/>
      <c r="AO396" s="63" t="s">
        <v>767</v>
      </c>
      <c r="AP396" s="17">
        <f t="shared" si="145"/>
        <v>5.8882000000000003</v>
      </c>
      <c r="AQ396" s="17">
        <f t="shared" si="146"/>
        <v>0.74060999999999999</v>
      </c>
      <c r="AR396" s="17">
        <f t="shared" si="144"/>
        <v>229.67999999999998</v>
      </c>
      <c r="AS396" s="17">
        <f t="shared" si="141"/>
        <v>2.6091599999999997</v>
      </c>
      <c r="AT396" s="17">
        <f t="shared" si="147"/>
        <v>238.91796999999997</v>
      </c>
      <c r="AU396" s="5">
        <f t="shared" si="148"/>
        <v>210.22091999999998</v>
      </c>
      <c r="AV396" s="5">
        <f t="shared" si="149"/>
        <v>14.390419999999999</v>
      </c>
      <c r="AW396" s="5">
        <f>IF(AJ396&gt;0,AJ396*0.03333,0)</f>
        <v>0</v>
      </c>
      <c r="AX396" s="5">
        <f>IF(AK396&gt;0,AK396*0.0588,0)</f>
        <v>0</v>
      </c>
      <c r="AY396" s="5">
        <f t="shared" si="150"/>
        <v>0</v>
      </c>
      <c r="AZ396" s="5">
        <f t="shared" si="151"/>
        <v>224.61133999999998</v>
      </c>
      <c r="BA396" s="7">
        <f t="shared" si="152"/>
        <v>3.0864563882702447E-2</v>
      </c>
      <c r="BB396" s="62">
        <f t="shared" si="153"/>
        <v>13839</v>
      </c>
      <c r="BC396" s="28">
        <f t="shared" si="154"/>
        <v>-6.5532259698166714E-2</v>
      </c>
      <c r="BD396" s="32">
        <f t="shared" si="155"/>
        <v>2.4645278879608767E-2</v>
      </c>
      <c r="BE396" s="32">
        <f t="shared" si="156"/>
        <v>3.0998505470308494E-3</v>
      </c>
      <c r="BF396" s="35">
        <f t="shared" si="157"/>
        <v>0.97225487057336046</v>
      </c>
      <c r="BG396" s="36">
        <f t="shared" si="158"/>
        <v>0.93593190797935666</v>
      </c>
      <c r="BH396" s="33">
        <f t="shared" si="159"/>
        <v>6.40680920206433E-2</v>
      </c>
      <c r="BI396" s="33">
        <f t="shared" si="160"/>
        <v>0</v>
      </c>
      <c r="BJ396" s="63">
        <v>0</v>
      </c>
      <c r="BK396" s="63">
        <v>4.5</v>
      </c>
      <c r="BL396" s="63">
        <v>0</v>
      </c>
      <c r="BM396" s="63">
        <v>13462</v>
      </c>
      <c r="BN396" s="63">
        <v>0</v>
      </c>
      <c r="BO396" s="63">
        <v>0</v>
      </c>
      <c r="BP396" s="63">
        <v>0</v>
      </c>
      <c r="BQ396" s="63">
        <v>0</v>
      </c>
      <c r="BR396" s="63">
        <v>0</v>
      </c>
      <c r="BS396" s="63">
        <v>0</v>
      </c>
      <c r="BT396" s="63">
        <v>0</v>
      </c>
      <c r="BU396" s="63">
        <v>0</v>
      </c>
      <c r="BV396" s="63">
        <v>0</v>
      </c>
      <c r="BW396" s="63">
        <v>0</v>
      </c>
      <c r="BX396" s="63"/>
      <c r="BY396" s="63"/>
      <c r="BZ396" s="63"/>
      <c r="CA396" s="63"/>
      <c r="CB396" s="63"/>
      <c r="CC396" s="63"/>
      <c r="CD396" s="63"/>
      <c r="CE396" s="63"/>
      <c r="CF396" s="63"/>
      <c r="CG396" s="63"/>
      <c r="CH396" s="63"/>
      <c r="CI396" s="63"/>
      <c r="CJ396" s="63"/>
      <c r="CK396" s="63"/>
      <c r="CL396" s="63"/>
      <c r="CM396" s="63"/>
      <c r="CN396" s="63">
        <v>20051207</v>
      </c>
      <c r="CO396" s="63" t="s">
        <v>2074</v>
      </c>
      <c r="CP396" s="66"/>
      <c r="CQ396" s="64">
        <v>38706</v>
      </c>
      <c r="CR396" s="78" t="s">
        <v>2038</v>
      </c>
      <c r="CS396" s="78" t="s">
        <v>2038</v>
      </c>
    </row>
    <row r="397" spans="1:97">
      <c r="A397" s="63" t="s">
        <v>3591</v>
      </c>
      <c r="B397" s="63" t="s">
        <v>5833</v>
      </c>
      <c r="C397" s="63">
        <v>4786</v>
      </c>
      <c r="D397" s="19" t="s">
        <v>3782</v>
      </c>
      <c r="E397" s="63" t="s">
        <v>3783</v>
      </c>
      <c r="F397" s="63" t="s">
        <v>3784</v>
      </c>
      <c r="G397" s="65" t="s">
        <v>3596</v>
      </c>
      <c r="H397" s="65">
        <v>13</v>
      </c>
      <c r="I397" s="65">
        <v>23</v>
      </c>
      <c r="J397" s="65">
        <v>112</v>
      </c>
      <c r="K397" s="23">
        <v>41.967869999999998</v>
      </c>
      <c r="L397" s="23">
        <v>-110.05804000000001</v>
      </c>
      <c r="M397" s="61" t="s">
        <v>5834</v>
      </c>
      <c r="N397" s="63" t="s">
        <v>5835</v>
      </c>
      <c r="O397" s="63"/>
      <c r="P397" s="63" t="s">
        <v>3841</v>
      </c>
      <c r="Q397" s="63"/>
      <c r="R397" s="63"/>
      <c r="S397" s="55">
        <f>IF(U397&gt;0,V397-U397,"")</f>
        <v>76</v>
      </c>
      <c r="T397" s="63"/>
      <c r="U397" s="66">
        <v>10526</v>
      </c>
      <c r="V397" s="63">
        <v>10602</v>
      </c>
      <c r="W397" s="66">
        <v>10902</v>
      </c>
      <c r="X397" s="66">
        <v>10812</v>
      </c>
      <c r="Y397" s="63"/>
      <c r="Z397" s="64">
        <v>38698</v>
      </c>
      <c r="AA397" s="63">
        <v>6.67</v>
      </c>
      <c r="AB397" s="63"/>
      <c r="AC397" s="63">
        <v>111</v>
      </c>
      <c r="AD397" s="63">
        <v>9</v>
      </c>
      <c r="AE397" s="63">
        <v>5680</v>
      </c>
      <c r="AF397" s="63">
        <v>125</v>
      </c>
      <c r="AG397" s="63"/>
      <c r="AH397" s="63">
        <v>8860</v>
      </c>
      <c r="AI397" s="63">
        <v>913</v>
      </c>
      <c r="AJ397" s="63">
        <v>0</v>
      </c>
      <c r="AK397" s="63">
        <v>0</v>
      </c>
      <c r="AL397" s="63">
        <v>21</v>
      </c>
      <c r="AM397" s="63">
        <v>17360</v>
      </c>
      <c r="AN397" s="63"/>
      <c r="AO397" s="63" t="s">
        <v>767</v>
      </c>
      <c r="AP397" s="17">
        <f t="shared" si="145"/>
        <v>5.5388999999999999</v>
      </c>
      <c r="AQ397" s="17">
        <f t="shared" si="146"/>
        <v>0.74060999999999999</v>
      </c>
      <c r="AR397" s="17">
        <f t="shared" si="144"/>
        <v>247.07999999999998</v>
      </c>
      <c r="AS397" s="17">
        <f t="shared" si="141"/>
        <v>3.1974999999999998</v>
      </c>
      <c r="AT397" s="17">
        <f t="shared" si="147"/>
        <v>256.55700999999999</v>
      </c>
      <c r="AU397" s="5">
        <f t="shared" si="148"/>
        <v>249.94059999999999</v>
      </c>
      <c r="AV397" s="5">
        <f t="shared" si="149"/>
        <v>14.964069999999998</v>
      </c>
      <c r="AW397" s="5">
        <f>IF(AJ397&gt;0,AJ397*0.03333,0)</f>
        <v>0</v>
      </c>
      <c r="AX397" s="5">
        <f>IF(AK397&gt;0,AK397*0.0588,0)</f>
        <v>0</v>
      </c>
      <c r="AY397" s="5">
        <f t="shared" si="150"/>
        <v>0.43722000000000005</v>
      </c>
      <c r="AZ397" s="5">
        <f t="shared" si="151"/>
        <v>265.34189000000003</v>
      </c>
      <c r="BA397" s="7">
        <f t="shared" si="152"/>
        <v>-1.6832532124516918E-2</v>
      </c>
      <c r="BB397" s="62">
        <f t="shared" si="153"/>
        <v>15719</v>
      </c>
      <c r="BC397" s="28">
        <f t="shared" si="154"/>
        <v>-4.960851295383778E-2</v>
      </c>
      <c r="BD397" s="32">
        <f t="shared" si="155"/>
        <v>2.1589353570966547E-2</v>
      </c>
      <c r="BE397" s="32">
        <f t="shared" si="156"/>
        <v>2.8867268136621954E-3</v>
      </c>
      <c r="BF397" s="35">
        <f t="shared" si="157"/>
        <v>0.97552391961537122</v>
      </c>
      <c r="BG397" s="36">
        <f t="shared" si="158"/>
        <v>0.94195680900592049</v>
      </c>
      <c r="BH397" s="33">
        <f t="shared" si="159"/>
        <v>5.639543006194761E-2</v>
      </c>
      <c r="BI397" s="33">
        <f t="shared" si="160"/>
        <v>1.647760932131749E-3</v>
      </c>
      <c r="BJ397" s="63">
        <v>0</v>
      </c>
      <c r="BK397" s="63">
        <v>9.6999999999999993</v>
      </c>
      <c r="BL397" s="63">
        <v>0</v>
      </c>
      <c r="BM397" s="63">
        <v>16006</v>
      </c>
      <c r="BN397" s="63">
        <v>0</v>
      </c>
      <c r="BO397" s="63">
        <v>0</v>
      </c>
      <c r="BP397" s="63">
        <v>0</v>
      </c>
      <c r="BQ397" s="63">
        <v>0</v>
      </c>
      <c r="BR397" s="63">
        <v>0</v>
      </c>
      <c r="BS397" s="63">
        <v>0</v>
      </c>
      <c r="BT397" s="63">
        <v>0</v>
      </c>
      <c r="BU397" s="63">
        <v>0</v>
      </c>
      <c r="BV397" s="63">
        <v>0</v>
      </c>
      <c r="BW397" s="63">
        <v>0</v>
      </c>
      <c r="BX397" s="63"/>
      <c r="BY397" s="63"/>
      <c r="BZ397" s="63"/>
      <c r="CA397" s="63"/>
      <c r="CB397" s="63"/>
      <c r="CC397" s="63"/>
      <c r="CD397" s="63"/>
      <c r="CE397" s="63"/>
      <c r="CF397" s="63"/>
      <c r="CG397" s="63"/>
      <c r="CH397" s="63"/>
      <c r="CI397" s="63"/>
      <c r="CJ397" s="63"/>
      <c r="CK397" s="63"/>
      <c r="CL397" s="63"/>
      <c r="CM397" s="63"/>
      <c r="CN397" s="63">
        <v>20051212</v>
      </c>
      <c r="CO397" s="63" t="s">
        <v>2075</v>
      </c>
      <c r="CP397" s="66"/>
      <c r="CQ397" s="64">
        <v>38706</v>
      </c>
      <c r="CR397" s="78" t="s">
        <v>2038</v>
      </c>
      <c r="CS397" s="78" t="s">
        <v>2038</v>
      </c>
    </row>
    <row r="398" spans="1:97">
      <c r="A398" s="16" t="s">
        <v>3590</v>
      </c>
      <c r="B398" s="16" t="s">
        <v>1209</v>
      </c>
      <c r="C398" s="19">
        <v>49000078</v>
      </c>
      <c r="D398" s="19" t="s">
        <v>3782</v>
      </c>
      <c r="E398" s="19" t="s">
        <v>3783</v>
      </c>
      <c r="F398" s="19" t="s">
        <v>3784</v>
      </c>
      <c r="G398" s="47"/>
      <c r="H398" s="47" t="s">
        <v>3790</v>
      </c>
      <c r="I398" s="47" t="s">
        <v>5443</v>
      </c>
      <c r="J398" s="47" t="s">
        <v>5467</v>
      </c>
      <c r="K398" s="23">
        <v>41.969279999999998</v>
      </c>
      <c r="L398" s="23">
        <v>-110.09945999999999</v>
      </c>
      <c r="M398" s="61" t="s">
        <v>3791</v>
      </c>
      <c r="N398" s="19" t="s">
        <v>3792</v>
      </c>
      <c r="P398" s="19" t="s">
        <v>3841</v>
      </c>
      <c r="Q398" s="55"/>
      <c r="R398" s="55"/>
      <c r="S398" s="55">
        <f>V398-U398</f>
        <v>49</v>
      </c>
      <c r="T398" s="19"/>
      <c r="U398" s="55">
        <v>10480</v>
      </c>
      <c r="V398" s="55">
        <v>10529</v>
      </c>
      <c r="W398" s="55">
        <v>10657</v>
      </c>
      <c r="X398" s="55"/>
      <c r="Y398" s="51" t="s">
        <v>3788</v>
      </c>
      <c r="Z398" s="40">
        <v>23274</v>
      </c>
      <c r="AA398" s="52">
        <v>7.9000000953674316</v>
      </c>
      <c r="AB398" s="19" t="s">
        <v>3789</v>
      </c>
      <c r="AC398" s="19">
        <v>254</v>
      </c>
      <c r="AD398" s="19">
        <v>68</v>
      </c>
      <c r="AE398" s="19">
        <v>6273</v>
      </c>
      <c r="AF398" s="19">
        <v>80</v>
      </c>
      <c r="AG398" s="19">
        <v>-3</v>
      </c>
      <c r="AH398" s="19">
        <v>9900</v>
      </c>
      <c r="AI398" s="19">
        <v>854</v>
      </c>
      <c r="AJ398" s="19"/>
      <c r="AK398" s="19"/>
      <c r="AL398" s="19">
        <v>12</v>
      </c>
      <c r="AM398" s="19">
        <v>17010</v>
      </c>
      <c r="AP398" s="17">
        <f t="shared" si="145"/>
        <v>12.6746</v>
      </c>
      <c r="AQ398" s="17">
        <f t="shared" si="146"/>
        <v>5.59572</v>
      </c>
      <c r="AR398" s="17">
        <f t="shared" si="144"/>
        <v>272.87549999999999</v>
      </c>
      <c r="AS398" s="17">
        <f t="shared" si="141"/>
        <v>2.0463999999999998</v>
      </c>
      <c r="AT398" s="17">
        <f t="shared" si="147"/>
        <v>293.19221999999996</v>
      </c>
      <c r="AU398" s="5">
        <f t="shared" si="148"/>
        <v>279.279</v>
      </c>
      <c r="AV398" s="5">
        <f t="shared" si="149"/>
        <v>13.997059999999999</v>
      </c>
      <c r="AW398" s="5"/>
      <c r="AX398" s="5"/>
      <c r="AY398" s="5">
        <f t="shared" si="150"/>
        <v>0.24984000000000001</v>
      </c>
      <c r="AZ398" s="5">
        <f t="shared" si="151"/>
        <v>293.52589999999998</v>
      </c>
      <c r="BA398" s="7">
        <f t="shared" si="152"/>
        <v>-5.6872284769390674E-4</v>
      </c>
      <c r="BB398" s="62">
        <f t="shared" si="153"/>
        <v>17438</v>
      </c>
      <c r="BC398" s="6">
        <f t="shared" si="154"/>
        <v>1.2424523920111473E-2</v>
      </c>
      <c r="BD398" s="32">
        <f t="shared" si="155"/>
        <v>4.3229660050324671E-2</v>
      </c>
      <c r="BE398" s="32">
        <f t="shared" si="156"/>
        <v>1.9085499608413894E-2</v>
      </c>
      <c r="BF398" s="35">
        <f t="shared" si="157"/>
        <v>0.93768484034126154</v>
      </c>
      <c r="BG398" s="36">
        <f t="shared" si="158"/>
        <v>0.95146288623934039</v>
      </c>
      <c r="BH398" s="33">
        <f t="shared" si="159"/>
        <v>4.7685945260707831E-2</v>
      </c>
      <c r="BI398" s="33">
        <f t="shared" si="160"/>
        <v>8.5116849995179309E-4</v>
      </c>
      <c r="CM398" s="51" t="s">
        <v>3788</v>
      </c>
      <c r="CR398" s="78" t="s">
        <v>2038</v>
      </c>
      <c r="CS398" s="78" t="s">
        <v>2038</v>
      </c>
    </row>
    <row r="399" spans="1:97">
      <c r="A399" s="63" t="s">
        <v>3591</v>
      </c>
      <c r="B399" s="63" t="s">
        <v>1209</v>
      </c>
      <c r="C399" s="63">
        <v>5833</v>
      </c>
      <c r="D399" s="19" t="s">
        <v>3782</v>
      </c>
      <c r="E399" s="63" t="s">
        <v>3783</v>
      </c>
      <c r="F399" s="63" t="s">
        <v>3784</v>
      </c>
      <c r="G399" s="65" t="s">
        <v>3604</v>
      </c>
      <c r="H399" s="65">
        <v>15</v>
      </c>
      <c r="I399" s="65">
        <v>23</v>
      </c>
      <c r="J399" s="65">
        <v>112</v>
      </c>
      <c r="K399" s="23">
        <v>41.968944</v>
      </c>
      <c r="L399" s="23">
        <v>-110.10894999999999</v>
      </c>
      <c r="M399" s="61" t="s">
        <v>5841</v>
      </c>
      <c r="N399" s="63" t="s">
        <v>5842</v>
      </c>
      <c r="O399" s="63"/>
      <c r="P399" s="63" t="s">
        <v>3841</v>
      </c>
      <c r="Q399" s="63"/>
      <c r="R399" s="63"/>
      <c r="S399" s="55">
        <f>IF(U399&gt;0,V399-U399,"")</f>
        <v>3825</v>
      </c>
      <c r="T399" s="63"/>
      <c r="U399" s="66">
        <v>10862</v>
      </c>
      <c r="V399" s="63">
        <v>14687</v>
      </c>
      <c r="W399" s="66">
        <v>14894</v>
      </c>
      <c r="X399" s="66">
        <v>14776</v>
      </c>
      <c r="Y399" s="63" t="s">
        <v>3852</v>
      </c>
      <c r="Z399" s="64"/>
      <c r="AA399" s="63">
        <v>7.06</v>
      </c>
      <c r="AB399" s="63"/>
      <c r="AC399" s="63">
        <v>482</v>
      </c>
      <c r="AD399" s="63">
        <v>59</v>
      </c>
      <c r="AE399" s="63">
        <v>8770</v>
      </c>
      <c r="AF399" s="63">
        <v>0</v>
      </c>
      <c r="AG399" s="63"/>
      <c r="AH399" s="63">
        <v>13480</v>
      </c>
      <c r="AI399" s="63">
        <v>1698</v>
      </c>
      <c r="AJ399" s="63">
        <v>0</v>
      </c>
      <c r="AK399" s="63">
        <v>0</v>
      </c>
      <c r="AL399" s="63">
        <v>110</v>
      </c>
      <c r="AM399" s="63">
        <v>24602</v>
      </c>
      <c r="AN399" s="63"/>
      <c r="AO399" s="63" t="s">
        <v>7173</v>
      </c>
      <c r="AP399" s="17">
        <f t="shared" si="145"/>
        <v>24.0518</v>
      </c>
      <c r="AQ399" s="17">
        <f t="shared" si="146"/>
        <v>4.8551099999999998</v>
      </c>
      <c r="AR399" s="17">
        <f t="shared" si="144"/>
        <v>381.49499999999995</v>
      </c>
      <c r="AS399" s="17">
        <f t="shared" si="141"/>
        <v>0</v>
      </c>
      <c r="AT399" s="17">
        <f t="shared" si="147"/>
        <v>410.40190999999993</v>
      </c>
      <c r="AU399" s="5">
        <f t="shared" si="148"/>
        <v>380.27080000000001</v>
      </c>
      <c r="AV399" s="5">
        <f t="shared" si="149"/>
        <v>27.830219999999997</v>
      </c>
      <c r="AW399" s="5">
        <f t="shared" ref="AW399:AW413" si="161">IF(AJ399&gt;0,AJ399*0.03333,0)</f>
        <v>0</v>
      </c>
      <c r="AX399" s="5">
        <f t="shared" ref="AX399:AX413" si="162">IF(AK399&gt;0,AK399*0.0588,0)</f>
        <v>0</v>
      </c>
      <c r="AY399" s="5">
        <f t="shared" si="150"/>
        <v>2.2902</v>
      </c>
      <c r="AZ399" s="5">
        <f t="shared" si="151"/>
        <v>410.39122000000003</v>
      </c>
      <c r="BA399" s="7">
        <f t="shared" si="152"/>
        <v>1.3023988151432604E-5</v>
      </c>
      <c r="BB399" s="62">
        <f t="shared" si="153"/>
        <v>24599</v>
      </c>
      <c r="BC399" s="28">
        <f t="shared" si="154"/>
        <v>-6.0974370439625212E-5</v>
      </c>
      <c r="BD399" s="32">
        <f t="shared" si="155"/>
        <v>5.8605477737664537E-2</v>
      </c>
      <c r="BE399" s="32">
        <f t="shared" si="156"/>
        <v>1.1830135001077361E-2</v>
      </c>
      <c r="BF399" s="35">
        <f t="shared" si="157"/>
        <v>0.92956438726125812</v>
      </c>
      <c r="BG399" s="36">
        <f t="shared" si="158"/>
        <v>0.9266055935602131</v>
      </c>
      <c r="BH399" s="33">
        <f t="shared" si="159"/>
        <v>6.7813877694556907E-2</v>
      </c>
      <c r="BI399" s="33">
        <f t="shared" si="160"/>
        <v>5.580528745229978E-3</v>
      </c>
      <c r="BJ399" s="63">
        <v>0</v>
      </c>
      <c r="BK399" s="63">
        <v>3</v>
      </c>
      <c r="BL399" s="63">
        <v>0</v>
      </c>
      <c r="BM399" s="63">
        <v>0</v>
      </c>
      <c r="BN399" s="63">
        <v>0</v>
      </c>
      <c r="BO399" s="63">
        <v>0</v>
      </c>
      <c r="BP399" s="63">
        <v>0</v>
      </c>
      <c r="BQ399" s="63">
        <v>0</v>
      </c>
      <c r="BR399" s="63">
        <v>0</v>
      </c>
      <c r="BS399" s="63">
        <v>0</v>
      </c>
      <c r="BT399" s="63">
        <v>0</v>
      </c>
      <c r="BU399" s="63">
        <v>0</v>
      </c>
      <c r="BV399" s="63">
        <v>0</v>
      </c>
      <c r="BW399" s="63">
        <v>0</v>
      </c>
      <c r="BX399" s="63"/>
      <c r="BY399" s="63"/>
      <c r="BZ399" s="63">
        <v>300</v>
      </c>
      <c r="CA399" s="63"/>
      <c r="CB399" s="63"/>
      <c r="CC399" s="63"/>
      <c r="CD399" s="63"/>
      <c r="CE399" s="63"/>
      <c r="CF399" s="63"/>
      <c r="CG399" s="63"/>
      <c r="CH399" s="63"/>
      <c r="CI399" s="63"/>
      <c r="CJ399" s="63"/>
      <c r="CK399" s="63"/>
      <c r="CL399" s="63"/>
      <c r="CM399" s="63" t="s">
        <v>5843</v>
      </c>
      <c r="CN399" s="63"/>
      <c r="CO399" s="63" t="s">
        <v>5844</v>
      </c>
      <c r="CP399" s="66"/>
      <c r="CQ399" s="64">
        <v>39134</v>
      </c>
      <c r="CR399" s="78" t="s">
        <v>2038</v>
      </c>
      <c r="CS399" s="78" t="s">
        <v>2038</v>
      </c>
    </row>
    <row r="400" spans="1:97">
      <c r="A400" s="63" t="s">
        <v>3591</v>
      </c>
      <c r="B400" s="63" t="s">
        <v>5800</v>
      </c>
      <c r="C400" s="63">
        <v>4799</v>
      </c>
      <c r="D400" s="19" t="s">
        <v>3782</v>
      </c>
      <c r="E400" s="63" t="s">
        <v>3783</v>
      </c>
      <c r="F400" s="63" t="s">
        <v>3784</v>
      </c>
      <c r="G400" s="65" t="s">
        <v>270</v>
      </c>
      <c r="H400" s="65">
        <v>17</v>
      </c>
      <c r="I400" s="65">
        <v>23</v>
      </c>
      <c r="J400" s="65">
        <v>112</v>
      </c>
      <c r="K400" s="23">
        <v>41.97486</v>
      </c>
      <c r="L400" s="23">
        <v>-110.14073999999999</v>
      </c>
      <c r="M400" s="61" t="s">
        <v>5820</v>
      </c>
      <c r="N400" s="63" t="s">
        <v>5821</v>
      </c>
      <c r="O400" s="63"/>
      <c r="P400" s="63" t="s">
        <v>3841</v>
      </c>
      <c r="Q400" s="63"/>
      <c r="R400" s="63"/>
      <c r="S400" s="55">
        <f>IF(U400&gt;0,V400-U400,"")</f>
        <v>101</v>
      </c>
      <c r="T400" s="63"/>
      <c r="U400" s="66">
        <v>10500</v>
      </c>
      <c r="V400" s="63">
        <v>10601</v>
      </c>
      <c r="W400" s="66">
        <v>10750</v>
      </c>
      <c r="X400" s="66">
        <v>10632</v>
      </c>
      <c r="Y400" s="63"/>
      <c r="Z400" s="64">
        <v>38693</v>
      </c>
      <c r="AA400" s="63">
        <v>7.1</v>
      </c>
      <c r="AB400" s="63"/>
      <c r="AC400" s="63">
        <v>101</v>
      </c>
      <c r="AD400" s="63">
        <v>7</v>
      </c>
      <c r="AE400" s="63">
        <v>3650</v>
      </c>
      <c r="AF400" s="63">
        <v>63</v>
      </c>
      <c r="AG400" s="63"/>
      <c r="AH400" s="63">
        <v>6082</v>
      </c>
      <c r="AI400" s="63">
        <v>609</v>
      </c>
      <c r="AJ400" s="63">
        <v>0</v>
      </c>
      <c r="AK400" s="63">
        <v>0</v>
      </c>
      <c r="AL400" s="63">
        <v>13</v>
      </c>
      <c r="AM400" s="63">
        <v>12020</v>
      </c>
      <c r="AN400" s="63"/>
      <c r="AO400" s="63" t="s">
        <v>767</v>
      </c>
      <c r="AP400" s="17">
        <f t="shared" si="145"/>
        <v>5.0399000000000003</v>
      </c>
      <c r="AQ400" s="17">
        <f t="shared" si="146"/>
        <v>0.57603000000000004</v>
      </c>
      <c r="AR400" s="17">
        <f t="shared" si="144"/>
        <v>158.77499999999998</v>
      </c>
      <c r="AS400" s="17">
        <f t="shared" si="141"/>
        <v>1.61154</v>
      </c>
      <c r="AT400" s="17">
        <f t="shared" si="147"/>
        <v>166.00246999999996</v>
      </c>
      <c r="AU400" s="5">
        <f t="shared" si="148"/>
        <v>171.57321999999999</v>
      </c>
      <c r="AV400" s="5">
        <f t="shared" si="149"/>
        <v>9.9815099999999983</v>
      </c>
      <c r="AW400" s="5">
        <f t="shared" si="161"/>
        <v>0</v>
      </c>
      <c r="AX400" s="5">
        <f t="shared" si="162"/>
        <v>0</v>
      </c>
      <c r="AY400" s="5">
        <f t="shared" si="150"/>
        <v>0.27066000000000001</v>
      </c>
      <c r="AZ400" s="5">
        <f t="shared" si="151"/>
        <v>181.82538999999997</v>
      </c>
      <c r="BA400" s="7">
        <f t="shared" si="152"/>
        <v>-4.549066311134483E-2</v>
      </c>
      <c r="BB400" s="62">
        <f t="shared" si="153"/>
        <v>10525</v>
      </c>
      <c r="BC400" s="28">
        <f t="shared" si="154"/>
        <v>-6.6311820802838761E-2</v>
      </c>
      <c r="BD400" s="32">
        <f t="shared" si="155"/>
        <v>3.0360391625498112E-2</v>
      </c>
      <c r="BE400" s="32">
        <f t="shared" si="156"/>
        <v>3.4700086089080491E-3</v>
      </c>
      <c r="BF400" s="35">
        <f t="shared" si="157"/>
        <v>0.96616959976559391</v>
      </c>
      <c r="BG400" s="36">
        <f t="shared" si="158"/>
        <v>0.94361530037141683</v>
      </c>
      <c r="BH400" s="33">
        <f t="shared" si="159"/>
        <v>5.4896128642979949E-2</v>
      </c>
      <c r="BI400" s="33">
        <f t="shared" si="160"/>
        <v>1.4885709856032761E-3</v>
      </c>
      <c r="BJ400" s="63">
        <v>0</v>
      </c>
      <c r="BK400" s="63">
        <v>4</v>
      </c>
      <c r="BL400" s="63">
        <v>0</v>
      </c>
      <c r="BM400" s="63">
        <v>10987</v>
      </c>
      <c r="BN400" s="63">
        <v>0</v>
      </c>
      <c r="BO400" s="63">
        <v>0</v>
      </c>
      <c r="BP400" s="63">
        <v>0</v>
      </c>
      <c r="BQ400" s="63">
        <v>0</v>
      </c>
      <c r="BR400" s="63">
        <v>0</v>
      </c>
      <c r="BS400" s="63">
        <v>0</v>
      </c>
      <c r="BT400" s="63">
        <v>0</v>
      </c>
      <c r="BU400" s="63">
        <v>0</v>
      </c>
      <c r="BV400" s="63">
        <v>0</v>
      </c>
      <c r="BW400" s="63">
        <v>0</v>
      </c>
      <c r="BX400" s="63"/>
      <c r="BY400" s="63"/>
      <c r="BZ400" s="63"/>
      <c r="CA400" s="63"/>
      <c r="CB400" s="63"/>
      <c r="CC400" s="63"/>
      <c r="CD400" s="63"/>
      <c r="CE400" s="63"/>
      <c r="CF400" s="63"/>
      <c r="CG400" s="63"/>
      <c r="CH400" s="63"/>
      <c r="CI400" s="63"/>
      <c r="CJ400" s="63"/>
      <c r="CK400" s="63"/>
      <c r="CL400" s="63"/>
      <c r="CM400" s="63"/>
      <c r="CN400" s="63">
        <v>20051207</v>
      </c>
      <c r="CO400" s="63" t="s">
        <v>2077</v>
      </c>
      <c r="CP400" s="66"/>
      <c r="CQ400" s="64">
        <v>38706</v>
      </c>
      <c r="CR400" s="78" t="s">
        <v>2038</v>
      </c>
      <c r="CS400" s="78" t="s">
        <v>2038</v>
      </c>
    </row>
    <row r="401" spans="1:97">
      <c r="A401" s="63" t="s">
        <v>3591</v>
      </c>
      <c r="B401" s="63" t="s">
        <v>5800</v>
      </c>
      <c r="C401" s="63">
        <v>4819</v>
      </c>
      <c r="D401" s="19" t="s">
        <v>3782</v>
      </c>
      <c r="E401" s="63" t="s">
        <v>3783</v>
      </c>
      <c r="F401" s="63" t="s">
        <v>1589</v>
      </c>
      <c r="G401" s="65" t="s">
        <v>272</v>
      </c>
      <c r="H401" s="65">
        <v>17</v>
      </c>
      <c r="I401" s="65">
        <v>23</v>
      </c>
      <c r="J401" s="65">
        <v>112</v>
      </c>
      <c r="K401" s="23">
        <v>41.969160000000002</v>
      </c>
      <c r="L401" s="23">
        <v>-110.13833</v>
      </c>
      <c r="M401" s="61" t="s">
        <v>5808</v>
      </c>
      <c r="N401" s="63" t="s">
        <v>5809</v>
      </c>
      <c r="O401" s="63"/>
      <c r="P401" s="63" t="s">
        <v>3841</v>
      </c>
      <c r="Q401" s="63"/>
      <c r="R401" s="63"/>
      <c r="S401" s="55">
        <f>IF(U401&gt;0,V401-U401,"")</f>
        <v>160</v>
      </c>
      <c r="T401" s="63"/>
      <c r="U401" s="66">
        <v>10466</v>
      </c>
      <c r="V401" s="63">
        <v>10626</v>
      </c>
      <c r="W401" s="66">
        <v>10777</v>
      </c>
      <c r="X401" s="66">
        <v>10682</v>
      </c>
      <c r="Y401" s="63"/>
      <c r="Z401" s="64">
        <v>38687</v>
      </c>
      <c r="AA401" s="63">
        <v>6.89</v>
      </c>
      <c r="AB401" s="63"/>
      <c r="AC401" s="63">
        <v>122</v>
      </c>
      <c r="AD401" s="63">
        <v>12</v>
      </c>
      <c r="AE401" s="63">
        <v>4230</v>
      </c>
      <c r="AF401" s="63">
        <v>71</v>
      </c>
      <c r="AG401" s="63"/>
      <c r="AH401" s="63">
        <v>7348</v>
      </c>
      <c r="AI401" s="63">
        <v>659</v>
      </c>
      <c r="AJ401" s="63">
        <v>0</v>
      </c>
      <c r="AK401" s="63">
        <v>0</v>
      </c>
      <c r="AL401" s="63">
        <v>10</v>
      </c>
      <c r="AM401" s="63">
        <v>8500</v>
      </c>
      <c r="AN401" s="63"/>
      <c r="AO401" s="63" t="s">
        <v>767</v>
      </c>
      <c r="AP401" s="17">
        <f t="shared" si="145"/>
        <v>6.0877999999999997</v>
      </c>
      <c r="AQ401" s="17">
        <f t="shared" si="146"/>
        <v>0.98748000000000002</v>
      </c>
      <c r="AR401" s="17">
        <f t="shared" si="144"/>
        <v>184.005</v>
      </c>
      <c r="AS401" s="17">
        <f t="shared" si="141"/>
        <v>1.8161799999999999</v>
      </c>
      <c r="AT401" s="17">
        <f t="shared" si="147"/>
        <v>192.89645999999999</v>
      </c>
      <c r="AU401" s="5">
        <f t="shared" si="148"/>
        <v>207.28708</v>
      </c>
      <c r="AV401" s="5">
        <f t="shared" si="149"/>
        <v>10.80101</v>
      </c>
      <c r="AW401" s="5">
        <f t="shared" si="161"/>
        <v>0</v>
      </c>
      <c r="AX401" s="5">
        <f t="shared" si="162"/>
        <v>0</v>
      </c>
      <c r="AY401" s="5">
        <f t="shared" si="150"/>
        <v>0.20820000000000002</v>
      </c>
      <c r="AZ401" s="5">
        <f t="shared" si="151"/>
        <v>218.29629</v>
      </c>
      <c r="BA401" s="7">
        <f t="shared" si="152"/>
        <v>-6.1771103697718426E-2</v>
      </c>
      <c r="BB401" s="62">
        <f t="shared" si="153"/>
        <v>12452</v>
      </c>
      <c r="BC401" s="28">
        <f t="shared" si="154"/>
        <v>0.18862161130202368</v>
      </c>
      <c r="BD401" s="32">
        <f t="shared" si="155"/>
        <v>3.1559936351346206E-2</v>
      </c>
      <c r="BE401" s="32">
        <f t="shared" si="156"/>
        <v>5.1192230277320797E-3</v>
      </c>
      <c r="BF401" s="35">
        <f t="shared" si="157"/>
        <v>0.96332084062092171</v>
      </c>
      <c r="BG401" s="36">
        <f t="shared" si="158"/>
        <v>0.94956758083245485</v>
      </c>
      <c r="BH401" s="33">
        <f t="shared" si="159"/>
        <v>4.9478669564196442E-2</v>
      </c>
      <c r="BI401" s="33">
        <f t="shared" si="160"/>
        <v>9.5374960334873311E-4</v>
      </c>
      <c r="BJ401" s="63">
        <v>0</v>
      </c>
      <c r="BK401" s="63">
        <v>2.2000000000000002</v>
      </c>
      <c r="BL401" s="63">
        <v>0</v>
      </c>
      <c r="BM401" s="63">
        <v>13275</v>
      </c>
      <c r="BN401" s="63">
        <v>0</v>
      </c>
      <c r="BO401" s="63">
        <v>0</v>
      </c>
      <c r="BP401" s="63">
        <v>0</v>
      </c>
      <c r="BQ401" s="63">
        <v>0</v>
      </c>
      <c r="BR401" s="63">
        <v>0</v>
      </c>
      <c r="BS401" s="63">
        <v>0</v>
      </c>
      <c r="BT401" s="63">
        <v>0</v>
      </c>
      <c r="BU401" s="63">
        <v>0</v>
      </c>
      <c r="BV401" s="63">
        <v>0</v>
      </c>
      <c r="BW401" s="63">
        <v>0</v>
      </c>
      <c r="BX401" s="63"/>
      <c r="BY401" s="63"/>
      <c r="BZ401" s="63"/>
      <c r="CA401" s="63"/>
      <c r="CB401" s="63"/>
      <c r="CC401" s="63"/>
      <c r="CD401" s="63"/>
      <c r="CE401" s="63"/>
      <c r="CF401" s="63"/>
      <c r="CG401" s="63"/>
      <c r="CH401" s="63"/>
      <c r="CI401" s="63"/>
      <c r="CJ401" s="63"/>
      <c r="CK401" s="63"/>
      <c r="CL401" s="63"/>
      <c r="CM401" s="63"/>
      <c r="CN401" s="63">
        <v>20051201</v>
      </c>
      <c r="CO401" s="63" t="s">
        <v>2076</v>
      </c>
      <c r="CP401" s="66"/>
      <c r="CQ401" s="64">
        <v>38699</v>
      </c>
      <c r="CR401" s="78" t="s">
        <v>2038</v>
      </c>
      <c r="CS401" s="78" t="s">
        <v>2038</v>
      </c>
    </row>
    <row r="402" spans="1:97">
      <c r="A402" s="63" t="s">
        <v>3591</v>
      </c>
      <c r="B402" s="63" t="s">
        <v>5800</v>
      </c>
      <c r="C402" s="63">
        <v>4809</v>
      </c>
      <c r="D402" s="19" t="s">
        <v>3782</v>
      </c>
      <c r="E402" s="63" t="s">
        <v>3783</v>
      </c>
      <c r="F402" s="63" t="s">
        <v>1589</v>
      </c>
      <c r="G402" s="65" t="s">
        <v>3595</v>
      </c>
      <c r="H402" s="65">
        <v>17</v>
      </c>
      <c r="I402" s="65">
        <v>23</v>
      </c>
      <c r="J402" s="65">
        <v>112</v>
      </c>
      <c r="K402" s="23">
        <v>41.966149999999999</v>
      </c>
      <c r="L402" s="23">
        <v>-110.15103999999999</v>
      </c>
      <c r="M402" s="61" t="s">
        <v>5801</v>
      </c>
      <c r="N402" s="63" t="s">
        <v>5802</v>
      </c>
      <c r="O402" s="63"/>
      <c r="P402" s="63" t="s">
        <v>3841</v>
      </c>
      <c r="Q402" s="63"/>
      <c r="R402" s="63"/>
      <c r="S402" s="55">
        <f>IF(U402&gt;0,V402-U402,"")</f>
        <v>-8882</v>
      </c>
      <c r="T402" s="63"/>
      <c r="U402" s="66">
        <v>19598</v>
      </c>
      <c r="V402" s="63">
        <v>10716</v>
      </c>
      <c r="W402" s="66">
        <v>10927</v>
      </c>
      <c r="X402" s="66">
        <v>10772</v>
      </c>
      <c r="Y402" s="63"/>
      <c r="Z402" s="64">
        <v>38663</v>
      </c>
      <c r="AA402" s="63">
        <v>6.66</v>
      </c>
      <c r="AB402" s="63"/>
      <c r="AC402" s="63">
        <v>78</v>
      </c>
      <c r="AD402" s="63">
        <v>6.2</v>
      </c>
      <c r="AE402" s="63">
        <v>3070</v>
      </c>
      <c r="AF402" s="63">
        <v>51.2</v>
      </c>
      <c r="AG402" s="63"/>
      <c r="AH402" s="63">
        <v>5448</v>
      </c>
      <c r="AI402" s="63">
        <v>465</v>
      </c>
      <c r="AJ402" s="63">
        <v>0</v>
      </c>
      <c r="AK402" s="63">
        <v>0</v>
      </c>
      <c r="AL402" s="63">
        <v>13</v>
      </c>
      <c r="AM402" s="63">
        <v>9350</v>
      </c>
      <c r="AN402" s="63"/>
      <c r="AO402" s="63" t="s">
        <v>767</v>
      </c>
      <c r="AP402" s="17">
        <f t="shared" si="145"/>
        <v>3.8921999999999999</v>
      </c>
      <c r="AQ402" s="17">
        <f t="shared" si="146"/>
        <v>0.51019800000000004</v>
      </c>
      <c r="AR402" s="17">
        <f t="shared" si="144"/>
        <v>133.54499999999999</v>
      </c>
      <c r="AS402" s="17">
        <f t="shared" si="141"/>
        <v>1.309696</v>
      </c>
      <c r="AT402" s="17">
        <f t="shared" si="147"/>
        <v>139.257094</v>
      </c>
      <c r="AU402" s="5">
        <f t="shared" si="148"/>
        <v>153.68807999999999</v>
      </c>
      <c r="AV402" s="5">
        <f t="shared" si="149"/>
        <v>7.6213499999999996</v>
      </c>
      <c r="AW402" s="5">
        <f t="shared" si="161"/>
        <v>0</v>
      </c>
      <c r="AX402" s="5">
        <f t="shared" si="162"/>
        <v>0</v>
      </c>
      <c r="AY402" s="5">
        <f t="shared" si="150"/>
        <v>0.27066000000000001</v>
      </c>
      <c r="AZ402" s="5">
        <f t="shared" si="151"/>
        <v>161.58008999999998</v>
      </c>
      <c r="BA402" s="7">
        <f t="shared" si="152"/>
        <v>-7.4202915022632279E-2</v>
      </c>
      <c r="BB402" s="62">
        <f t="shared" si="153"/>
        <v>9131.4</v>
      </c>
      <c r="BC402" s="28">
        <f t="shared" si="154"/>
        <v>-1.1828108260196757E-2</v>
      </c>
      <c r="BD402" s="32">
        <f t="shared" si="155"/>
        <v>2.7949743084542608E-2</v>
      </c>
      <c r="BE402" s="32">
        <f t="shared" si="156"/>
        <v>3.6637128159517679E-3</v>
      </c>
      <c r="BF402" s="35">
        <f t="shared" si="157"/>
        <v>0.96838654409950553</v>
      </c>
      <c r="BG402" s="36">
        <f t="shared" si="158"/>
        <v>0.95115728676720013</v>
      </c>
      <c r="BH402" s="33">
        <f t="shared" si="159"/>
        <v>4.7167630615876005E-2</v>
      </c>
      <c r="BI402" s="33">
        <f t="shared" si="160"/>
        <v>1.6750826169239046E-3</v>
      </c>
      <c r="BJ402" s="63">
        <v>0</v>
      </c>
      <c r="BK402" s="63">
        <v>105</v>
      </c>
      <c r="BL402" s="63">
        <v>0</v>
      </c>
      <c r="BM402" s="63">
        <v>9842</v>
      </c>
      <c r="BN402" s="63">
        <v>0</v>
      </c>
      <c r="BO402" s="63">
        <v>0</v>
      </c>
      <c r="BP402" s="63">
        <v>0</v>
      </c>
      <c r="BQ402" s="63">
        <v>0</v>
      </c>
      <c r="BR402" s="63">
        <v>0</v>
      </c>
      <c r="BS402" s="63">
        <v>0</v>
      </c>
      <c r="BT402" s="63">
        <v>0</v>
      </c>
      <c r="BU402" s="63">
        <v>0</v>
      </c>
      <c r="BV402" s="63">
        <v>0</v>
      </c>
      <c r="BW402" s="63">
        <v>0</v>
      </c>
      <c r="BX402" s="63"/>
      <c r="BY402" s="63"/>
      <c r="BZ402" s="63"/>
      <c r="CA402" s="63"/>
      <c r="CB402" s="63"/>
      <c r="CC402" s="63"/>
      <c r="CD402" s="63"/>
      <c r="CE402" s="63"/>
      <c r="CF402" s="63"/>
      <c r="CG402" s="63"/>
      <c r="CH402" s="63"/>
      <c r="CI402" s="63"/>
      <c r="CJ402" s="63"/>
      <c r="CK402" s="63"/>
      <c r="CL402" s="63"/>
      <c r="CM402" s="63"/>
      <c r="CN402" s="63">
        <v>20051107</v>
      </c>
      <c r="CO402" s="63" t="s">
        <v>2079</v>
      </c>
      <c r="CP402" s="66"/>
      <c r="CQ402" s="64">
        <v>38670</v>
      </c>
      <c r="CR402" s="78" t="s">
        <v>2038</v>
      </c>
      <c r="CS402" s="78" t="s">
        <v>2038</v>
      </c>
    </row>
    <row r="403" spans="1:97">
      <c r="A403" s="63" t="s">
        <v>3591</v>
      </c>
      <c r="B403" s="63" t="s">
        <v>5800</v>
      </c>
      <c r="C403" s="63">
        <v>4792</v>
      </c>
      <c r="D403" s="19" t="s">
        <v>3782</v>
      </c>
      <c r="E403" s="63" t="s">
        <v>3783</v>
      </c>
      <c r="F403" s="63" t="s">
        <v>1589</v>
      </c>
      <c r="G403" s="65" t="s">
        <v>274</v>
      </c>
      <c r="H403" s="65">
        <v>17</v>
      </c>
      <c r="I403" s="65">
        <v>23</v>
      </c>
      <c r="J403" s="65">
        <v>112</v>
      </c>
      <c r="K403" s="23">
        <v>41.969810000000003</v>
      </c>
      <c r="L403" s="23">
        <v>-110.13857</v>
      </c>
      <c r="M403" s="61" t="s">
        <v>5810</v>
      </c>
      <c r="N403" s="63" t="s">
        <v>5811</v>
      </c>
      <c r="O403" s="63"/>
      <c r="P403" s="63" t="s">
        <v>3841</v>
      </c>
      <c r="Q403" s="63"/>
      <c r="R403" s="63"/>
      <c r="S403" s="55">
        <f>IF(U403&gt;0,V403-U403,"")</f>
        <v>80</v>
      </c>
      <c r="T403" s="63"/>
      <c r="U403" s="66">
        <v>10762</v>
      </c>
      <c r="V403" s="63">
        <v>10842</v>
      </c>
      <c r="W403" s="66">
        <v>11088</v>
      </c>
      <c r="X403" s="66">
        <v>10969</v>
      </c>
      <c r="Y403" s="63"/>
      <c r="Z403" s="64">
        <v>38693</v>
      </c>
      <c r="AA403" s="63">
        <v>7.57</v>
      </c>
      <c r="AB403" s="63"/>
      <c r="AC403" s="63">
        <v>101</v>
      </c>
      <c r="AD403" s="63">
        <v>13</v>
      </c>
      <c r="AE403" s="63">
        <v>4040</v>
      </c>
      <c r="AF403" s="63">
        <v>99</v>
      </c>
      <c r="AG403" s="63"/>
      <c r="AH403" s="63">
        <v>5953</v>
      </c>
      <c r="AI403" s="63">
        <v>2105</v>
      </c>
      <c r="AJ403" s="63">
        <v>0</v>
      </c>
      <c r="AK403" s="63">
        <v>0</v>
      </c>
      <c r="AL403" s="63">
        <v>240</v>
      </c>
      <c r="AM403" s="63">
        <v>12780</v>
      </c>
      <c r="AN403" s="63"/>
      <c r="AO403" s="63" t="s">
        <v>767</v>
      </c>
      <c r="AP403" s="17">
        <f t="shared" si="145"/>
        <v>5.0399000000000003</v>
      </c>
      <c r="AQ403" s="17">
        <f t="shared" si="146"/>
        <v>1.0697700000000001</v>
      </c>
      <c r="AR403" s="17">
        <f t="shared" si="144"/>
        <v>175.73999999999998</v>
      </c>
      <c r="AS403" s="17">
        <f t="shared" si="141"/>
        <v>2.5324199999999997</v>
      </c>
      <c r="AT403" s="17">
        <f t="shared" si="147"/>
        <v>184.38208999999998</v>
      </c>
      <c r="AU403" s="5">
        <f t="shared" si="148"/>
        <v>167.93412999999998</v>
      </c>
      <c r="AV403" s="5">
        <f t="shared" si="149"/>
        <v>34.500949999999996</v>
      </c>
      <c r="AW403" s="5">
        <f t="shared" si="161"/>
        <v>0</v>
      </c>
      <c r="AX403" s="5">
        <f t="shared" si="162"/>
        <v>0</v>
      </c>
      <c r="AY403" s="5">
        <f t="shared" si="150"/>
        <v>4.9968000000000004</v>
      </c>
      <c r="AZ403" s="5">
        <f t="shared" si="151"/>
        <v>207.43187999999998</v>
      </c>
      <c r="BA403" s="7">
        <f t="shared" si="152"/>
        <v>-5.8828402672829676E-2</v>
      </c>
      <c r="BB403" s="62">
        <f t="shared" si="153"/>
        <v>12551</v>
      </c>
      <c r="BC403" s="28">
        <f t="shared" si="154"/>
        <v>-9.040306344005369E-3</v>
      </c>
      <c r="BD403" s="32">
        <f t="shared" si="155"/>
        <v>2.7333999739345621E-2</v>
      </c>
      <c r="BE403" s="32">
        <f t="shared" si="156"/>
        <v>5.8019192645012334E-3</v>
      </c>
      <c r="BF403" s="35">
        <f t="shared" si="157"/>
        <v>0.96686408099615317</v>
      </c>
      <c r="BG403" s="36">
        <f t="shared" si="158"/>
        <v>0.80958688703009396</v>
      </c>
      <c r="BH403" s="33">
        <f t="shared" si="159"/>
        <v>0.16632424099902099</v>
      </c>
      <c r="BI403" s="33">
        <f t="shared" si="160"/>
        <v>2.4088871970885096E-2</v>
      </c>
      <c r="BJ403" s="63">
        <v>0</v>
      </c>
      <c r="BK403" s="63">
        <v>8.6999999999999993</v>
      </c>
      <c r="BL403" s="63">
        <v>0</v>
      </c>
      <c r="BM403" s="63">
        <v>10754</v>
      </c>
      <c r="BN403" s="63">
        <v>0</v>
      </c>
      <c r="BO403" s="63">
        <v>0</v>
      </c>
      <c r="BP403" s="63">
        <v>0</v>
      </c>
      <c r="BQ403" s="63">
        <v>0</v>
      </c>
      <c r="BR403" s="63">
        <v>0</v>
      </c>
      <c r="BS403" s="63">
        <v>0</v>
      </c>
      <c r="BT403" s="63">
        <v>0</v>
      </c>
      <c r="BU403" s="63">
        <v>0</v>
      </c>
      <c r="BV403" s="63">
        <v>0</v>
      </c>
      <c r="BW403" s="63">
        <v>0</v>
      </c>
      <c r="BX403" s="63"/>
      <c r="BY403" s="63"/>
      <c r="BZ403" s="63"/>
      <c r="CA403" s="63"/>
      <c r="CB403" s="63"/>
      <c r="CC403" s="63"/>
      <c r="CD403" s="63"/>
      <c r="CE403" s="63"/>
      <c r="CF403" s="63"/>
      <c r="CG403" s="63"/>
      <c r="CH403" s="63"/>
      <c r="CI403" s="63"/>
      <c r="CJ403" s="63"/>
      <c r="CK403" s="63"/>
      <c r="CL403" s="63"/>
      <c r="CM403" s="63"/>
      <c r="CN403" s="63">
        <v>20051207</v>
      </c>
      <c r="CO403" s="63" t="s">
        <v>2078</v>
      </c>
      <c r="CP403" s="66"/>
      <c r="CQ403" s="64">
        <v>38706</v>
      </c>
      <c r="CR403" s="78" t="s">
        <v>2038</v>
      </c>
      <c r="CS403" s="78" t="s">
        <v>2038</v>
      </c>
    </row>
    <row r="404" spans="1:97">
      <c r="A404" s="63" t="s">
        <v>3591</v>
      </c>
      <c r="B404" s="63" t="s">
        <v>5800</v>
      </c>
      <c r="C404" s="63">
        <v>4578</v>
      </c>
      <c r="D404" s="19" t="s">
        <v>3782</v>
      </c>
      <c r="E404" s="63" t="s">
        <v>3783</v>
      </c>
      <c r="F404" s="63" t="s">
        <v>3784</v>
      </c>
      <c r="G404" s="65" t="s">
        <v>3595</v>
      </c>
      <c r="H404" s="65">
        <v>17</v>
      </c>
      <c r="I404" s="65">
        <v>23</v>
      </c>
      <c r="J404" s="65">
        <v>112</v>
      </c>
      <c r="K404" s="23">
        <v>41.966149999999999</v>
      </c>
      <c r="L404" s="23">
        <v>-110.15103999999999</v>
      </c>
      <c r="M404" s="61" t="s">
        <v>5801</v>
      </c>
      <c r="N404" s="63" t="s">
        <v>5802</v>
      </c>
      <c r="O404" s="63"/>
      <c r="P404" s="63" t="s">
        <v>3841</v>
      </c>
      <c r="Q404" s="63"/>
      <c r="R404" s="63"/>
      <c r="S404" s="55"/>
      <c r="T404" s="63"/>
      <c r="U404" s="66" t="s">
        <v>5803</v>
      </c>
      <c r="V404" s="63"/>
      <c r="W404" s="66">
        <v>10927</v>
      </c>
      <c r="X404" s="66">
        <v>10772</v>
      </c>
      <c r="Y404" s="63"/>
      <c r="Z404" s="64">
        <v>38663</v>
      </c>
      <c r="AA404" s="63">
        <v>6.66</v>
      </c>
      <c r="AB404" s="63"/>
      <c r="AC404" s="63">
        <v>78</v>
      </c>
      <c r="AD404" s="63">
        <v>6.2</v>
      </c>
      <c r="AE404" s="63">
        <v>3070</v>
      </c>
      <c r="AF404" s="63">
        <v>51.2</v>
      </c>
      <c r="AG404" s="63"/>
      <c r="AH404" s="63">
        <v>5448</v>
      </c>
      <c r="AI404" s="63">
        <v>465</v>
      </c>
      <c r="AJ404" s="63"/>
      <c r="AK404" s="63"/>
      <c r="AL404" s="63">
        <v>13</v>
      </c>
      <c r="AM404" s="63">
        <v>9350</v>
      </c>
      <c r="AN404" s="63"/>
      <c r="AO404" s="63" t="s">
        <v>3476</v>
      </c>
      <c r="AP404" s="17">
        <f t="shared" si="145"/>
        <v>3.8921999999999999</v>
      </c>
      <c r="AQ404" s="17">
        <f t="shared" si="146"/>
        <v>0.51019800000000004</v>
      </c>
      <c r="AR404" s="17">
        <f t="shared" si="144"/>
        <v>133.54499999999999</v>
      </c>
      <c r="AS404" s="17">
        <f t="shared" si="141"/>
        <v>1.309696</v>
      </c>
      <c r="AT404" s="17">
        <f t="shared" si="147"/>
        <v>139.257094</v>
      </c>
      <c r="AU404" s="5">
        <f t="shared" si="148"/>
        <v>153.68807999999999</v>
      </c>
      <c r="AV404" s="5">
        <f t="shared" si="149"/>
        <v>7.6213499999999996</v>
      </c>
      <c r="AW404" s="5">
        <f t="shared" si="161"/>
        <v>0</v>
      </c>
      <c r="AX404" s="5">
        <f t="shared" si="162"/>
        <v>0</v>
      </c>
      <c r="AY404" s="5">
        <f t="shared" si="150"/>
        <v>0.27066000000000001</v>
      </c>
      <c r="AZ404" s="5">
        <f t="shared" si="151"/>
        <v>161.58008999999998</v>
      </c>
      <c r="BA404" s="7">
        <f t="shared" si="152"/>
        <v>-7.4202915022632279E-2</v>
      </c>
      <c r="BB404" s="62">
        <f t="shared" si="153"/>
        <v>9131.4</v>
      </c>
      <c r="BC404" s="28">
        <f t="shared" si="154"/>
        <v>-1.1828108260196757E-2</v>
      </c>
      <c r="BD404" s="32">
        <f t="shared" si="155"/>
        <v>2.7949743084542608E-2</v>
      </c>
      <c r="BE404" s="32">
        <f t="shared" si="156"/>
        <v>3.6637128159517679E-3</v>
      </c>
      <c r="BF404" s="35">
        <f t="shared" si="157"/>
        <v>0.96838654409950553</v>
      </c>
      <c r="BG404" s="36">
        <f t="shared" si="158"/>
        <v>0.95115728676720013</v>
      </c>
      <c r="BH404" s="33">
        <f t="shared" si="159"/>
        <v>4.7167630615876005E-2</v>
      </c>
      <c r="BI404" s="33">
        <f t="shared" si="160"/>
        <v>1.6750826169239046E-3</v>
      </c>
      <c r="BJ404" s="63"/>
      <c r="BK404" s="63">
        <v>105</v>
      </c>
      <c r="BL404" s="63"/>
      <c r="BM404" s="63">
        <v>9842</v>
      </c>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v>20051107</v>
      </c>
      <c r="CO404" s="63" t="s">
        <v>5804</v>
      </c>
      <c r="CP404" s="66"/>
      <c r="CQ404" s="64">
        <v>38670</v>
      </c>
      <c r="CR404" s="78" t="s">
        <v>2038</v>
      </c>
      <c r="CS404" s="78" t="s">
        <v>2038</v>
      </c>
    </row>
    <row r="405" spans="1:97">
      <c r="A405" s="63" t="s">
        <v>3591</v>
      </c>
      <c r="B405" s="63" t="s">
        <v>5812</v>
      </c>
      <c r="C405" s="63">
        <v>4795</v>
      </c>
      <c r="D405" s="19" t="s">
        <v>3782</v>
      </c>
      <c r="E405" s="63" t="s">
        <v>3783</v>
      </c>
      <c r="F405" s="63" t="s">
        <v>1589</v>
      </c>
      <c r="G405" s="65" t="s">
        <v>259</v>
      </c>
      <c r="H405" s="65">
        <v>18</v>
      </c>
      <c r="I405" s="65">
        <v>23</v>
      </c>
      <c r="J405" s="65">
        <v>112</v>
      </c>
      <c r="K405" s="23">
        <v>41.974879999999999</v>
      </c>
      <c r="L405" s="23">
        <v>-110.15758</v>
      </c>
      <c r="M405" s="61" t="s">
        <v>5813</v>
      </c>
      <c r="N405" s="63" t="s">
        <v>5814</v>
      </c>
      <c r="O405" s="63"/>
      <c r="P405" s="63" t="s">
        <v>3841</v>
      </c>
      <c r="Q405" s="63"/>
      <c r="R405" s="63"/>
      <c r="S405" s="55">
        <f t="shared" ref="S405:S413" si="163">IF(U405&gt;0,V405-U405,"")</f>
        <v>122</v>
      </c>
      <c r="T405" s="63"/>
      <c r="U405" s="66">
        <v>10632</v>
      </c>
      <c r="V405" s="63">
        <v>10754</v>
      </c>
      <c r="W405" s="66">
        <v>10879</v>
      </c>
      <c r="X405" s="66">
        <v>10800</v>
      </c>
      <c r="Y405" s="63"/>
      <c r="Z405" s="64">
        <v>38693</v>
      </c>
      <c r="AA405" s="63">
        <v>7.63</v>
      </c>
      <c r="AB405" s="63"/>
      <c r="AC405" s="63">
        <v>159</v>
      </c>
      <c r="AD405" s="63">
        <v>13.8</v>
      </c>
      <c r="AE405" s="63">
        <v>4210</v>
      </c>
      <c r="AF405" s="63">
        <v>72</v>
      </c>
      <c r="AG405" s="63"/>
      <c r="AH405" s="63">
        <v>6348</v>
      </c>
      <c r="AI405" s="63">
        <v>1991</v>
      </c>
      <c r="AJ405" s="63">
        <v>0</v>
      </c>
      <c r="AK405" s="63">
        <v>0</v>
      </c>
      <c r="AL405" s="63">
        <v>150</v>
      </c>
      <c r="AM405" s="63">
        <v>14250</v>
      </c>
      <c r="AN405" s="63"/>
      <c r="AO405" s="63" t="s">
        <v>767</v>
      </c>
      <c r="AP405" s="17">
        <f t="shared" si="145"/>
        <v>7.9340999999999999</v>
      </c>
      <c r="AQ405" s="17">
        <f t="shared" si="146"/>
        <v>1.135602</v>
      </c>
      <c r="AR405" s="17">
        <f t="shared" si="144"/>
        <v>183.13499999999999</v>
      </c>
      <c r="AS405" s="17">
        <f t="shared" si="141"/>
        <v>1.8417599999999998</v>
      </c>
      <c r="AT405" s="17">
        <f t="shared" si="147"/>
        <v>194.04646199999999</v>
      </c>
      <c r="AU405" s="5">
        <f t="shared" si="148"/>
        <v>179.07708</v>
      </c>
      <c r="AV405" s="5">
        <f t="shared" si="149"/>
        <v>32.632489999999997</v>
      </c>
      <c r="AW405" s="5">
        <f t="shared" si="161"/>
        <v>0</v>
      </c>
      <c r="AX405" s="5">
        <f t="shared" si="162"/>
        <v>0</v>
      </c>
      <c r="AY405" s="5">
        <f t="shared" si="150"/>
        <v>3.1230000000000002</v>
      </c>
      <c r="AZ405" s="5">
        <f t="shared" si="151"/>
        <v>214.83256999999998</v>
      </c>
      <c r="BA405" s="7">
        <f t="shared" si="152"/>
        <v>-5.0836815716194486E-2</v>
      </c>
      <c r="BB405" s="62">
        <f t="shared" si="153"/>
        <v>12943.8</v>
      </c>
      <c r="BC405" s="28">
        <f t="shared" si="154"/>
        <v>-4.8033007523773832E-2</v>
      </c>
      <c r="BD405" s="32">
        <f t="shared" si="155"/>
        <v>4.0887630303715616E-2</v>
      </c>
      <c r="BE405" s="32">
        <f t="shared" si="156"/>
        <v>5.8522169809001722E-3</v>
      </c>
      <c r="BF405" s="35">
        <f t="shared" si="157"/>
        <v>0.95326015271538422</v>
      </c>
      <c r="BG405" s="36">
        <f t="shared" si="158"/>
        <v>0.83356578567207018</v>
      </c>
      <c r="BH405" s="33">
        <f t="shared" si="159"/>
        <v>0.15189731240472523</v>
      </c>
      <c r="BI405" s="33">
        <f t="shared" si="160"/>
        <v>1.4536901923204663E-2</v>
      </c>
      <c r="BJ405" s="63">
        <v>0</v>
      </c>
      <c r="BK405" s="63">
        <v>3.9</v>
      </c>
      <c r="BL405" s="63">
        <v>0</v>
      </c>
      <c r="BM405" s="63">
        <v>11468</v>
      </c>
      <c r="BN405" s="63">
        <v>0</v>
      </c>
      <c r="BO405" s="63">
        <v>0</v>
      </c>
      <c r="BP405" s="63">
        <v>0</v>
      </c>
      <c r="BQ405" s="63">
        <v>0</v>
      </c>
      <c r="BR405" s="63">
        <v>0</v>
      </c>
      <c r="BS405" s="63">
        <v>0</v>
      </c>
      <c r="BT405" s="63">
        <v>0</v>
      </c>
      <c r="BU405" s="63">
        <v>0</v>
      </c>
      <c r="BV405" s="63">
        <v>0</v>
      </c>
      <c r="BW405" s="63">
        <v>0</v>
      </c>
      <c r="BX405" s="63"/>
      <c r="BY405" s="63"/>
      <c r="BZ405" s="63"/>
      <c r="CA405" s="63"/>
      <c r="CB405" s="63"/>
      <c r="CC405" s="63"/>
      <c r="CD405" s="63"/>
      <c r="CE405" s="63"/>
      <c r="CF405" s="63"/>
      <c r="CG405" s="63"/>
      <c r="CH405" s="63"/>
      <c r="CI405" s="63"/>
      <c r="CJ405" s="63"/>
      <c r="CK405" s="63"/>
      <c r="CL405" s="63"/>
      <c r="CM405" s="63"/>
      <c r="CN405" s="63">
        <v>20051207</v>
      </c>
      <c r="CO405" s="63" t="s">
        <v>2080</v>
      </c>
      <c r="CP405" s="66"/>
      <c r="CQ405" s="64">
        <v>38706</v>
      </c>
      <c r="CR405" s="78" t="s">
        <v>2038</v>
      </c>
      <c r="CS405" s="78" t="s">
        <v>2038</v>
      </c>
    </row>
    <row r="406" spans="1:97">
      <c r="A406" s="63" t="s">
        <v>3591</v>
      </c>
      <c r="B406" s="63" t="s">
        <v>5812</v>
      </c>
      <c r="C406" s="63">
        <v>4798</v>
      </c>
      <c r="D406" s="19" t="s">
        <v>3782</v>
      </c>
      <c r="E406" s="63" t="s">
        <v>3783</v>
      </c>
      <c r="F406" s="63" t="s">
        <v>1589</v>
      </c>
      <c r="G406" s="65" t="s">
        <v>3594</v>
      </c>
      <c r="H406" s="65">
        <v>18</v>
      </c>
      <c r="I406" s="65">
        <v>23</v>
      </c>
      <c r="J406" s="65">
        <v>112</v>
      </c>
      <c r="K406" s="23">
        <v>41.975009999999997</v>
      </c>
      <c r="L406" s="23">
        <v>-110.17025</v>
      </c>
      <c r="M406" s="61" t="s">
        <v>5827</v>
      </c>
      <c r="N406" s="63" t="s">
        <v>5828</v>
      </c>
      <c r="O406" s="63"/>
      <c r="P406" s="63" t="s">
        <v>3841</v>
      </c>
      <c r="Q406" s="63"/>
      <c r="R406" s="63"/>
      <c r="S406" s="55">
        <f t="shared" si="163"/>
        <v>86</v>
      </c>
      <c r="T406" s="63"/>
      <c r="U406" s="66">
        <v>10682</v>
      </c>
      <c r="V406" s="63">
        <v>10768</v>
      </c>
      <c r="W406" s="66">
        <v>10930</v>
      </c>
      <c r="X406" s="66">
        <v>10852</v>
      </c>
      <c r="Y406" s="63"/>
      <c r="Z406" s="64">
        <v>38693</v>
      </c>
      <c r="AA406" s="63">
        <v>7.14</v>
      </c>
      <c r="AB406" s="63"/>
      <c r="AC406" s="63">
        <v>88</v>
      </c>
      <c r="AD406" s="63">
        <v>4</v>
      </c>
      <c r="AE406" s="63">
        <v>3640</v>
      </c>
      <c r="AF406" s="63">
        <v>62</v>
      </c>
      <c r="AG406" s="63"/>
      <c r="AH406" s="63">
        <v>5891</v>
      </c>
      <c r="AI406" s="63">
        <v>622</v>
      </c>
      <c r="AJ406" s="63">
        <v>0</v>
      </c>
      <c r="AK406" s="63">
        <v>0</v>
      </c>
      <c r="AL406" s="63">
        <v>23</v>
      </c>
      <c r="AM406" s="63">
        <v>12625</v>
      </c>
      <c r="AN406" s="63"/>
      <c r="AO406" s="63" t="s">
        <v>767</v>
      </c>
      <c r="AP406" s="17">
        <f t="shared" si="145"/>
        <v>4.3911999999999995</v>
      </c>
      <c r="AQ406" s="17">
        <f t="shared" si="146"/>
        <v>0.32916000000000001</v>
      </c>
      <c r="AR406" s="17">
        <f t="shared" si="144"/>
        <v>158.33999999999997</v>
      </c>
      <c r="AS406" s="17">
        <f t="shared" si="141"/>
        <v>1.5859599999999998</v>
      </c>
      <c r="AT406" s="17">
        <f t="shared" si="147"/>
        <v>164.64631999999997</v>
      </c>
      <c r="AU406" s="5">
        <f t="shared" si="148"/>
        <v>166.18510999999998</v>
      </c>
      <c r="AV406" s="5">
        <f t="shared" si="149"/>
        <v>10.194579999999998</v>
      </c>
      <c r="AW406" s="5">
        <f t="shared" si="161"/>
        <v>0</v>
      </c>
      <c r="AX406" s="5">
        <f t="shared" si="162"/>
        <v>0</v>
      </c>
      <c r="AY406" s="5">
        <f t="shared" si="150"/>
        <v>0.47886000000000006</v>
      </c>
      <c r="AZ406" s="5">
        <f t="shared" si="151"/>
        <v>176.85854999999998</v>
      </c>
      <c r="BA406" s="7">
        <f t="shared" si="152"/>
        <v>-3.5760046408708626E-2</v>
      </c>
      <c r="BB406" s="62">
        <f t="shared" si="153"/>
        <v>10330</v>
      </c>
      <c r="BC406" s="28">
        <f t="shared" si="154"/>
        <v>-9.9978218253103893E-2</v>
      </c>
      <c r="BD406" s="32">
        <f t="shared" si="155"/>
        <v>2.6670501958379635E-2</v>
      </c>
      <c r="BE406" s="32">
        <f t="shared" si="156"/>
        <v>1.999194394384278E-3</v>
      </c>
      <c r="BF406" s="35">
        <f t="shared" si="157"/>
        <v>0.97133030364723605</v>
      </c>
      <c r="BG406" s="36">
        <f t="shared" si="158"/>
        <v>0.93964985012033631</v>
      </c>
      <c r="BH406" s="33">
        <f t="shared" si="159"/>
        <v>5.7642562375412439E-2</v>
      </c>
      <c r="BI406" s="33">
        <f t="shared" si="160"/>
        <v>2.7075875042512796E-3</v>
      </c>
      <c r="BJ406" s="63">
        <v>0</v>
      </c>
      <c r="BK406" s="63">
        <v>8.6</v>
      </c>
      <c r="BL406" s="63">
        <v>0</v>
      </c>
      <c r="BM406" s="63">
        <v>10642</v>
      </c>
      <c r="BN406" s="63">
        <v>0</v>
      </c>
      <c r="BO406" s="63">
        <v>0</v>
      </c>
      <c r="BP406" s="63">
        <v>0</v>
      </c>
      <c r="BQ406" s="63">
        <v>0</v>
      </c>
      <c r="BR406" s="63">
        <v>0</v>
      </c>
      <c r="BS406" s="63">
        <v>0</v>
      </c>
      <c r="BT406" s="63">
        <v>0</v>
      </c>
      <c r="BU406" s="63">
        <v>0</v>
      </c>
      <c r="BV406" s="63">
        <v>0</v>
      </c>
      <c r="BW406" s="63">
        <v>0</v>
      </c>
      <c r="BX406" s="63"/>
      <c r="BY406" s="63"/>
      <c r="BZ406" s="63"/>
      <c r="CA406" s="63"/>
      <c r="CB406" s="63"/>
      <c r="CC406" s="63"/>
      <c r="CD406" s="63"/>
      <c r="CE406" s="63"/>
      <c r="CF406" s="63"/>
      <c r="CG406" s="63"/>
      <c r="CH406" s="63"/>
      <c r="CI406" s="63"/>
      <c r="CJ406" s="63"/>
      <c r="CK406" s="63"/>
      <c r="CL406" s="63"/>
      <c r="CM406" s="63"/>
      <c r="CN406" s="63">
        <v>20051207</v>
      </c>
      <c r="CO406" s="63" t="s">
        <v>2081</v>
      </c>
      <c r="CP406" s="66"/>
      <c r="CQ406" s="64">
        <v>38706</v>
      </c>
      <c r="CR406" s="78" t="s">
        <v>2038</v>
      </c>
      <c r="CS406" s="78" t="s">
        <v>2038</v>
      </c>
    </row>
    <row r="407" spans="1:97">
      <c r="A407" s="63" t="s">
        <v>3591</v>
      </c>
      <c r="B407" s="63" t="s">
        <v>5812</v>
      </c>
      <c r="C407" s="63">
        <v>4785</v>
      </c>
      <c r="D407" s="19" t="s">
        <v>3782</v>
      </c>
      <c r="E407" s="63" t="s">
        <v>3783</v>
      </c>
      <c r="F407" s="63" t="s">
        <v>1589</v>
      </c>
      <c r="G407" s="65" t="s">
        <v>272</v>
      </c>
      <c r="H407" s="65">
        <v>18</v>
      </c>
      <c r="I407" s="65">
        <v>23</v>
      </c>
      <c r="J407" s="65">
        <v>112</v>
      </c>
      <c r="K407" s="23">
        <v>41.964370000000002</v>
      </c>
      <c r="L407" s="23">
        <v>-110.15996</v>
      </c>
      <c r="M407" s="61" t="s">
        <v>5818</v>
      </c>
      <c r="N407" s="63" t="s">
        <v>5819</v>
      </c>
      <c r="O407" s="63"/>
      <c r="P407" s="63" t="s">
        <v>3841</v>
      </c>
      <c r="Q407" s="63"/>
      <c r="R407" s="63"/>
      <c r="S407" s="55">
        <f t="shared" si="163"/>
        <v>93</v>
      </c>
      <c r="T407" s="63"/>
      <c r="U407" s="66">
        <v>10715</v>
      </c>
      <c r="V407" s="63">
        <v>10808</v>
      </c>
      <c r="W407" s="66">
        <v>11100</v>
      </c>
      <c r="X407" s="66">
        <v>10993</v>
      </c>
      <c r="Y407" s="63"/>
      <c r="Z407" s="64">
        <v>38698</v>
      </c>
      <c r="AA407" s="63">
        <v>7.31</v>
      </c>
      <c r="AB407" s="63"/>
      <c r="AC407" s="63">
        <v>85</v>
      </c>
      <c r="AD407" s="63">
        <v>4.5999999999999996</v>
      </c>
      <c r="AE407" s="63">
        <v>3440</v>
      </c>
      <c r="AF407" s="63">
        <v>65</v>
      </c>
      <c r="AG407" s="63"/>
      <c r="AH407" s="63">
        <v>5710</v>
      </c>
      <c r="AI407" s="63">
        <v>628</v>
      </c>
      <c r="AJ407" s="63">
        <v>0</v>
      </c>
      <c r="AK407" s="63">
        <v>0</v>
      </c>
      <c r="AL407" s="63">
        <v>6</v>
      </c>
      <c r="AM407" s="63">
        <v>11920</v>
      </c>
      <c r="AN407" s="63"/>
      <c r="AO407" s="63" t="s">
        <v>767</v>
      </c>
      <c r="AP407" s="17">
        <f t="shared" si="145"/>
        <v>4.2415000000000003</v>
      </c>
      <c r="AQ407" s="17">
        <f t="shared" si="146"/>
        <v>0.37853399999999998</v>
      </c>
      <c r="AR407" s="17">
        <f t="shared" si="144"/>
        <v>149.63999999999999</v>
      </c>
      <c r="AS407" s="17">
        <f t="shared" si="141"/>
        <v>1.6626999999999998</v>
      </c>
      <c r="AT407" s="17">
        <f t="shared" si="147"/>
        <v>155.92273399999999</v>
      </c>
      <c r="AU407" s="5">
        <f t="shared" si="148"/>
        <v>161.07909999999998</v>
      </c>
      <c r="AV407" s="5">
        <f t="shared" si="149"/>
        <v>10.292919999999999</v>
      </c>
      <c r="AW407" s="5">
        <f t="shared" si="161"/>
        <v>0</v>
      </c>
      <c r="AX407" s="5">
        <f t="shared" si="162"/>
        <v>0</v>
      </c>
      <c r="AY407" s="5">
        <f t="shared" si="150"/>
        <v>0.12492</v>
      </c>
      <c r="AZ407" s="5">
        <f t="shared" si="151"/>
        <v>171.49694</v>
      </c>
      <c r="BA407" s="7">
        <f t="shared" si="152"/>
        <v>-4.7566494125823373E-2</v>
      </c>
      <c r="BB407" s="62">
        <f t="shared" si="153"/>
        <v>9938.6</v>
      </c>
      <c r="BC407" s="28">
        <f t="shared" si="154"/>
        <v>-9.064624449873275E-2</v>
      </c>
      <c r="BD407" s="32">
        <f t="shared" si="155"/>
        <v>2.7202575860425848E-2</v>
      </c>
      <c r="BE407" s="32">
        <f t="shared" si="156"/>
        <v>2.4277024285631111E-3</v>
      </c>
      <c r="BF407" s="35">
        <f t="shared" si="157"/>
        <v>0.97036972171101099</v>
      </c>
      <c r="BG407" s="36">
        <f t="shared" si="158"/>
        <v>0.9392534933859461</v>
      </c>
      <c r="BH407" s="33">
        <f t="shared" si="159"/>
        <v>6.0018097115901885E-2</v>
      </c>
      <c r="BI407" s="33">
        <f t="shared" si="160"/>
        <v>7.2840949815197872E-4</v>
      </c>
      <c r="BJ407" s="63">
        <v>0</v>
      </c>
      <c r="BK407" s="63">
        <v>0.5</v>
      </c>
      <c r="BL407" s="63">
        <v>0</v>
      </c>
      <c r="BM407" s="63">
        <v>10315</v>
      </c>
      <c r="BN407" s="63">
        <v>0</v>
      </c>
      <c r="BO407" s="63">
        <v>0</v>
      </c>
      <c r="BP407" s="63">
        <v>0</v>
      </c>
      <c r="BQ407" s="63">
        <v>0</v>
      </c>
      <c r="BR407" s="63">
        <v>0</v>
      </c>
      <c r="BS407" s="63">
        <v>0</v>
      </c>
      <c r="BT407" s="63">
        <v>0</v>
      </c>
      <c r="BU407" s="63">
        <v>0</v>
      </c>
      <c r="BV407" s="63">
        <v>0</v>
      </c>
      <c r="BW407" s="63">
        <v>0</v>
      </c>
      <c r="BX407" s="63"/>
      <c r="BY407" s="63"/>
      <c r="BZ407" s="63"/>
      <c r="CA407" s="63"/>
      <c r="CB407" s="63"/>
      <c r="CC407" s="63"/>
      <c r="CD407" s="63"/>
      <c r="CE407" s="63"/>
      <c r="CF407" s="63"/>
      <c r="CG407" s="63"/>
      <c r="CH407" s="63"/>
      <c r="CI407" s="63"/>
      <c r="CJ407" s="63"/>
      <c r="CK407" s="63"/>
      <c r="CL407" s="63"/>
      <c r="CM407" s="63"/>
      <c r="CN407" s="63">
        <v>20051212</v>
      </c>
      <c r="CO407" s="63" t="s">
        <v>2082</v>
      </c>
      <c r="CP407" s="66"/>
      <c r="CQ407" s="64">
        <v>38706</v>
      </c>
      <c r="CR407" s="78" t="s">
        <v>2038</v>
      </c>
      <c r="CS407" s="78" t="s">
        <v>2038</v>
      </c>
    </row>
    <row r="408" spans="1:97">
      <c r="A408" s="63" t="s">
        <v>3591</v>
      </c>
      <c r="B408" s="63" t="s">
        <v>5812</v>
      </c>
      <c r="C408" s="63">
        <v>4796</v>
      </c>
      <c r="D408" s="19" t="s">
        <v>3782</v>
      </c>
      <c r="E408" s="63" t="s">
        <v>3783</v>
      </c>
      <c r="F408" s="63" t="s">
        <v>1589</v>
      </c>
      <c r="G408" s="65" t="s">
        <v>3597</v>
      </c>
      <c r="H408" s="65">
        <v>18</v>
      </c>
      <c r="I408" s="65">
        <v>23</v>
      </c>
      <c r="J408" s="65">
        <v>112</v>
      </c>
      <c r="K408" s="23">
        <v>41.975720000000003</v>
      </c>
      <c r="L408" s="23">
        <v>-110.163</v>
      </c>
      <c r="M408" s="61" t="s">
        <v>5825</v>
      </c>
      <c r="N408" s="63" t="s">
        <v>5826</v>
      </c>
      <c r="O408" s="63"/>
      <c r="P408" s="63" t="s">
        <v>3841</v>
      </c>
      <c r="Q408" s="63"/>
      <c r="R408" s="63"/>
      <c r="S408" s="55">
        <f t="shared" si="163"/>
        <v>46</v>
      </c>
      <c r="T408" s="63"/>
      <c r="U408" s="66">
        <v>10808</v>
      </c>
      <c r="V408" s="63">
        <v>10854</v>
      </c>
      <c r="W408" s="66">
        <v>10985</v>
      </c>
      <c r="X408" s="66">
        <v>10907</v>
      </c>
      <c r="Y408" s="63"/>
      <c r="Z408" s="64">
        <v>38693</v>
      </c>
      <c r="AA408" s="63">
        <v>7.52</v>
      </c>
      <c r="AB408" s="63"/>
      <c r="AC408" s="63">
        <v>158</v>
      </c>
      <c r="AD408" s="63">
        <v>13</v>
      </c>
      <c r="AE408" s="63">
        <v>4290</v>
      </c>
      <c r="AF408" s="63">
        <v>72</v>
      </c>
      <c r="AG408" s="63"/>
      <c r="AH408" s="63">
        <v>6351</v>
      </c>
      <c r="AI408" s="63">
        <v>1978</v>
      </c>
      <c r="AJ408" s="63">
        <v>0</v>
      </c>
      <c r="AK408" s="63">
        <v>0</v>
      </c>
      <c r="AL408" s="63">
        <v>136</v>
      </c>
      <c r="AM408" s="63">
        <v>13950</v>
      </c>
      <c r="AN408" s="63"/>
      <c r="AO408" s="63" t="s">
        <v>767</v>
      </c>
      <c r="AP408" s="17">
        <f t="shared" si="145"/>
        <v>7.8841999999999999</v>
      </c>
      <c r="AQ408" s="17">
        <f t="shared" si="146"/>
        <v>1.0697700000000001</v>
      </c>
      <c r="AR408" s="17">
        <f t="shared" si="144"/>
        <v>186.61499999999998</v>
      </c>
      <c r="AS408" s="17">
        <f t="shared" si="141"/>
        <v>1.8417599999999998</v>
      </c>
      <c r="AT408" s="17">
        <f t="shared" si="147"/>
        <v>197.41072999999997</v>
      </c>
      <c r="AU408" s="5">
        <f t="shared" si="148"/>
        <v>179.16171</v>
      </c>
      <c r="AV408" s="5">
        <f t="shared" si="149"/>
        <v>32.419419999999995</v>
      </c>
      <c r="AW408" s="5">
        <f t="shared" si="161"/>
        <v>0</v>
      </c>
      <c r="AX408" s="5">
        <f t="shared" si="162"/>
        <v>0</v>
      </c>
      <c r="AY408" s="5">
        <f t="shared" si="150"/>
        <v>2.8315200000000003</v>
      </c>
      <c r="AZ408" s="5">
        <f t="shared" si="151"/>
        <v>214.41265000000001</v>
      </c>
      <c r="BA408" s="7">
        <f t="shared" si="152"/>
        <v>-4.1284494338325428E-2</v>
      </c>
      <c r="BB408" s="62">
        <f t="shared" si="153"/>
        <v>12998</v>
      </c>
      <c r="BC408" s="28">
        <f t="shared" si="154"/>
        <v>-3.5327297016476175E-2</v>
      </c>
      <c r="BD408" s="32">
        <f t="shared" si="155"/>
        <v>3.9938051999503781E-2</v>
      </c>
      <c r="BE408" s="32">
        <f t="shared" si="156"/>
        <v>5.4190063528968269E-3</v>
      </c>
      <c r="BF408" s="35">
        <f t="shared" si="157"/>
        <v>0.95464294164759944</v>
      </c>
      <c r="BG408" s="36">
        <f t="shared" si="158"/>
        <v>0.83559300255838442</v>
      </c>
      <c r="BH408" s="33">
        <f t="shared" si="159"/>
        <v>0.1512010601986403</v>
      </c>
      <c r="BI408" s="33">
        <f t="shared" si="160"/>
        <v>1.320593724297517E-2</v>
      </c>
      <c r="BJ408" s="63">
        <v>0</v>
      </c>
      <c r="BK408" s="63">
        <v>2.2000000000000002</v>
      </c>
      <c r="BL408" s="63">
        <v>0</v>
      </c>
      <c r="BM408" s="63">
        <v>11473</v>
      </c>
      <c r="BN408" s="63">
        <v>0</v>
      </c>
      <c r="BO408" s="63">
        <v>0</v>
      </c>
      <c r="BP408" s="63">
        <v>0</v>
      </c>
      <c r="BQ408" s="63">
        <v>0</v>
      </c>
      <c r="BR408" s="63">
        <v>0</v>
      </c>
      <c r="BS408" s="63">
        <v>0</v>
      </c>
      <c r="BT408" s="63">
        <v>0</v>
      </c>
      <c r="BU408" s="63">
        <v>0</v>
      </c>
      <c r="BV408" s="63">
        <v>0</v>
      </c>
      <c r="BW408" s="63">
        <v>0</v>
      </c>
      <c r="BX408" s="63"/>
      <c r="BY408" s="63"/>
      <c r="BZ408" s="63"/>
      <c r="CA408" s="63"/>
      <c r="CB408" s="63"/>
      <c r="CC408" s="63"/>
      <c r="CD408" s="63"/>
      <c r="CE408" s="63"/>
      <c r="CF408" s="63"/>
      <c r="CG408" s="63"/>
      <c r="CH408" s="63"/>
      <c r="CI408" s="63"/>
      <c r="CJ408" s="63"/>
      <c r="CK408" s="63"/>
      <c r="CL408" s="63"/>
      <c r="CM408" s="63"/>
      <c r="CN408" s="63">
        <v>20051207</v>
      </c>
      <c r="CO408" s="63" t="s">
        <v>2083</v>
      </c>
      <c r="CP408" s="66"/>
      <c r="CQ408" s="64">
        <v>38706</v>
      </c>
      <c r="CR408" s="78" t="s">
        <v>2038</v>
      </c>
      <c r="CS408" s="78" t="s">
        <v>2038</v>
      </c>
    </row>
    <row r="409" spans="1:97">
      <c r="A409" s="63" t="s">
        <v>3591</v>
      </c>
      <c r="B409" s="63" t="s">
        <v>5812</v>
      </c>
      <c r="C409" s="63">
        <v>4797</v>
      </c>
      <c r="D409" s="19" t="s">
        <v>3782</v>
      </c>
      <c r="E409" s="63" t="s">
        <v>3783</v>
      </c>
      <c r="F409" s="63" t="s">
        <v>1589</v>
      </c>
      <c r="G409" s="65" t="s">
        <v>3609</v>
      </c>
      <c r="H409" s="65">
        <v>18</v>
      </c>
      <c r="I409" s="65">
        <v>23</v>
      </c>
      <c r="J409" s="65">
        <v>112</v>
      </c>
      <c r="K409" s="23">
        <v>41.975900000000003</v>
      </c>
      <c r="L409" s="23">
        <v>-110.16031</v>
      </c>
      <c r="M409" s="61" t="s">
        <v>5829</v>
      </c>
      <c r="N409" s="63" t="s">
        <v>5830</v>
      </c>
      <c r="O409" s="63"/>
      <c r="P409" s="63" t="s">
        <v>3841</v>
      </c>
      <c r="Q409" s="63"/>
      <c r="R409" s="63"/>
      <c r="S409" s="55">
        <f t="shared" si="163"/>
        <v>34</v>
      </c>
      <c r="T409" s="63"/>
      <c r="U409" s="66">
        <v>10858</v>
      </c>
      <c r="V409" s="63">
        <v>10892</v>
      </c>
      <c r="W409" s="66">
        <v>11180</v>
      </c>
      <c r="X409" s="66">
        <v>11059</v>
      </c>
      <c r="Y409" s="63"/>
      <c r="Z409" s="64">
        <v>38693</v>
      </c>
      <c r="AA409" s="63">
        <v>7.55</v>
      </c>
      <c r="AB409" s="63"/>
      <c r="AC409" s="63">
        <v>166</v>
      </c>
      <c r="AD409" s="63">
        <v>14.4</v>
      </c>
      <c r="AE409" s="63">
        <v>4290</v>
      </c>
      <c r="AF409" s="63">
        <v>73</v>
      </c>
      <c r="AG409" s="63"/>
      <c r="AH409" s="63">
        <v>6231</v>
      </c>
      <c r="AI409" s="63">
        <v>2009</v>
      </c>
      <c r="AJ409" s="63">
        <v>0</v>
      </c>
      <c r="AK409" s="63">
        <v>0</v>
      </c>
      <c r="AL409" s="63">
        <v>146</v>
      </c>
      <c r="AM409" s="63">
        <v>14500</v>
      </c>
      <c r="AN409" s="63"/>
      <c r="AO409" s="63" t="s">
        <v>767</v>
      </c>
      <c r="AP409" s="17">
        <f t="shared" si="145"/>
        <v>8.2834000000000003</v>
      </c>
      <c r="AQ409" s="17">
        <f t="shared" si="146"/>
        <v>1.184976</v>
      </c>
      <c r="AR409" s="17">
        <f t="shared" si="144"/>
        <v>186.61499999999998</v>
      </c>
      <c r="AS409" s="17">
        <f t="shared" si="141"/>
        <v>1.86734</v>
      </c>
      <c r="AT409" s="17">
        <f t="shared" si="147"/>
        <v>197.950716</v>
      </c>
      <c r="AU409" s="5">
        <f t="shared" si="148"/>
        <v>175.77651</v>
      </c>
      <c r="AV409" s="5">
        <f t="shared" si="149"/>
        <v>32.927509999999998</v>
      </c>
      <c r="AW409" s="5">
        <f t="shared" si="161"/>
        <v>0</v>
      </c>
      <c r="AX409" s="5">
        <f t="shared" si="162"/>
        <v>0</v>
      </c>
      <c r="AY409" s="5">
        <f t="shared" si="150"/>
        <v>3.0397200000000004</v>
      </c>
      <c r="AZ409" s="5">
        <f t="shared" si="151"/>
        <v>211.74374</v>
      </c>
      <c r="BA409" s="7">
        <f t="shared" si="152"/>
        <v>-3.3666611295321024E-2</v>
      </c>
      <c r="BB409" s="62">
        <f t="shared" si="153"/>
        <v>12929.4</v>
      </c>
      <c r="BC409" s="28">
        <f t="shared" si="154"/>
        <v>-5.7259728612364842E-2</v>
      </c>
      <c r="BD409" s="32">
        <f t="shared" si="155"/>
        <v>4.18457693277553E-2</v>
      </c>
      <c r="BE409" s="32">
        <f t="shared" si="156"/>
        <v>5.9862172966325617E-3</v>
      </c>
      <c r="BF409" s="35">
        <f t="shared" si="157"/>
        <v>0.95216801337561208</v>
      </c>
      <c r="BG409" s="36">
        <f t="shared" si="158"/>
        <v>0.83013792993360747</v>
      </c>
      <c r="BH409" s="33">
        <f t="shared" si="159"/>
        <v>0.15550641544349786</v>
      </c>
      <c r="BI409" s="33">
        <f t="shared" si="160"/>
        <v>1.4355654622894639E-2</v>
      </c>
      <c r="BJ409" s="63">
        <v>0</v>
      </c>
      <c r="BK409" s="63">
        <v>4</v>
      </c>
      <c r="BL409" s="63">
        <v>0</v>
      </c>
      <c r="BM409" s="63">
        <v>11257</v>
      </c>
      <c r="BN409" s="63">
        <v>0</v>
      </c>
      <c r="BO409" s="63">
        <v>0</v>
      </c>
      <c r="BP409" s="63">
        <v>0</v>
      </c>
      <c r="BQ409" s="63">
        <v>0</v>
      </c>
      <c r="BR409" s="63">
        <v>0</v>
      </c>
      <c r="BS409" s="63">
        <v>0</v>
      </c>
      <c r="BT409" s="63">
        <v>0</v>
      </c>
      <c r="BU409" s="63">
        <v>0</v>
      </c>
      <c r="BV409" s="63">
        <v>0</v>
      </c>
      <c r="BW409" s="63">
        <v>0</v>
      </c>
      <c r="BX409" s="63"/>
      <c r="BY409" s="63"/>
      <c r="BZ409" s="63"/>
      <c r="CA409" s="63"/>
      <c r="CB409" s="63"/>
      <c r="CC409" s="63"/>
      <c r="CD409" s="63"/>
      <c r="CE409" s="63"/>
      <c r="CF409" s="63"/>
      <c r="CG409" s="63"/>
      <c r="CH409" s="63"/>
      <c r="CI409" s="63"/>
      <c r="CJ409" s="63"/>
      <c r="CK409" s="63"/>
      <c r="CL409" s="63"/>
      <c r="CM409" s="63"/>
      <c r="CN409" s="63">
        <v>20051207</v>
      </c>
      <c r="CO409" s="63" t="s">
        <v>2084</v>
      </c>
      <c r="CP409" s="66"/>
      <c r="CQ409" s="64">
        <v>38706</v>
      </c>
      <c r="CR409" s="78" t="s">
        <v>2038</v>
      </c>
      <c r="CS409" s="78" t="s">
        <v>2038</v>
      </c>
    </row>
    <row r="410" spans="1:97">
      <c r="A410" s="63" t="s">
        <v>3591</v>
      </c>
      <c r="B410" s="63" t="s">
        <v>5848</v>
      </c>
      <c r="C410" s="63">
        <v>5321</v>
      </c>
      <c r="D410" s="19" t="s">
        <v>3782</v>
      </c>
      <c r="E410" s="63" t="s">
        <v>3783</v>
      </c>
      <c r="F410" s="63" t="s">
        <v>3784</v>
      </c>
      <c r="G410" s="65" t="s">
        <v>3599</v>
      </c>
      <c r="H410" s="65">
        <v>21</v>
      </c>
      <c r="I410" s="65">
        <v>23</v>
      </c>
      <c r="J410" s="65">
        <v>112</v>
      </c>
      <c r="K410" s="23">
        <v>41.955142000000002</v>
      </c>
      <c r="L410" s="23">
        <v>-110.128558</v>
      </c>
      <c r="M410" s="61" t="s">
        <v>5849</v>
      </c>
      <c r="N410" s="63" t="s">
        <v>5850</v>
      </c>
      <c r="O410" s="63"/>
      <c r="P410" s="63" t="s">
        <v>3841</v>
      </c>
      <c r="Q410" s="63"/>
      <c r="R410" s="63"/>
      <c r="S410" s="55">
        <f t="shared" si="163"/>
        <v>66</v>
      </c>
      <c r="T410" s="63"/>
      <c r="U410" s="66">
        <v>10686</v>
      </c>
      <c r="V410" s="63">
        <v>10752</v>
      </c>
      <c r="W410" s="66">
        <v>11025</v>
      </c>
      <c r="X410" s="66">
        <v>10952</v>
      </c>
      <c r="Y410" s="63"/>
      <c r="Z410" s="64"/>
      <c r="AA410" s="63">
        <v>6.82</v>
      </c>
      <c r="AB410" s="63"/>
      <c r="AC410" s="63">
        <v>148</v>
      </c>
      <c r="AD410" s="63">
        <v>99</v>
      </c>
      <c r="AE410" s="63">
        <v>4210</v>
      </c>
      <c r="AF410" s="63">
        <v>0</v>
      </c>
      <c r="AG410" s="63"/>
      <c r="AH410" s="63">
        <v>6700</v>
      </c>
      <c r="AI410" s="63">
        <v>451</v>
      </c>
      <c r="AJ410" s="63">
        <v>0</v>
      </c>
      <c r="AK410" s="63">
        <v>0</v>
      </c>
      <c r="AL410" s="63">
        <v>108</v>
      </c>
      <c r="AM410" s="63">
        <v>11732</v>
      </c>
      <c r="AN410" s="63"/>
      <c r="AO410" s="63" t="s">
        <v>7173</v>
      </c>
      <c r="AP410" s="17">
        <f t="shared" si="145"/>
        <v>7.3852000000000002</v>
      </c>
      <c r="AQ410" s="17">
        <f t="shared" si="146"/>
        <v>8.1467100000000006</v>
      </c>
      <c r="AR410" s="17">
        <f t="shared" si="144"/>
        <v>183.13499999999999</v>
      </c>
      <c r="AS410" s="17">
        <f t="shared" si="141"/>
        <v>0</v>
      </c>
      <c r="AT410" s="17">
        <f t="shared" si="147"/>
        <v>198.66691</v>
      </c>
      <c r="AU410" s="5">
        <f t="shared" si="148"/>
        <v>189.00700000000001</v>
      </c>
      <c r="AV410" s="5">
        <f t="shared" si="149"/>
        <v>7.3918899999999992</v>
      </c>
      <c r="AW410" s="5">
        <f t="shared" si="161"/>
        <v>0</v>
      </c>
      <c r="AX410" s="5">
        <f t="shared" si="162"/>
        <v>0</v>
      </c>
      <c r="AY410" s="5">
        <f t="shared" si="150"/>
        <v>2.2485600000000003</v>
      </c>
      <c r="AZ410" s="5">
        <f t="shared" si="151"/>
        <v>198.64744999999999</v>
      </c>
      <c r="BA410" s="7">
        <f t="shared" si="152"/>
        <v>4.8978848889351395E-5</v>
      </c>
      <c r="BB410" s="62">
        <f t="shared" si="153"/>
        <v>11716</v>
      </c>
      <c r="BC410" s="28">
        <f t="shared" si="154"/>
        <v>-6.8236096895257596E-4</v>
      </c>
      <c r="BD410" s="32">
        <f t="shared" si="155"/>
        <v>3.7173779971712451E-2</v>
      </c>
      <c r="BE410" s="32">
        <f t="shared" si="156"/>
        <v>4.1006879303654549E-2</v>
      </c>
      <c r="BF410" s="35">
        <f t="shared" si="157"/>
        <v>0.92181934072463301</v>
      </c>
      <c r="BG410" s="36">
        <f t="shared" si="158"/>
        <v>0.95146955070402373</v>
      </c>
      <c r="BH410" s="33">
        <f t="shared" si="159"/>
        <v>3.7211099362211793E-2</v>
      </c>
      <c r="BI410" s="33">
        <f t="shared" si="160"/>
        <v>1.1319349933764569E-2</v>
      </c>
      <c r="BJ410" s="63">
        <v>0</v>
      </c>
      <c r="BK410" s="63">
        <v>16</v>
      </c>
      <c r="BL410" s="63">
        <v>0</v>
      </c>
      <c r="BM410" s="63">
        <v>0</v>
      </c>
      <c r="BN410" s="63">
        <v>0</v>
      </c>
      <c r="BO410" s="63">
        <v>0</v>
      </c>
      <c r="BP410" s="63">
        <v>0</v>
      </c>
      <c r="BQ410" s="63">
        <v>0</v>
      </c>
      <c r="BR410" s="63">
        <v>0</v>
      </c>
      <c r="BS410" s="63">
        <v>0</v>
      </c>
      <c r="BT410" s="63">
        <v>0</v>
      </c>
      <c r="BU410" s="63">
        <v>0</v>
      </c>
      <c r="BV410" s="63">
        <v>0</v>
      </c>
      <c r="BW410" s="63">
        <v>0</v>
      </c>
      <c r="BX410" s="63"/>
      <c r="BY410" s="63"/>
      <c r="BZ410" s="63">
        <v>62</v>
      </c>
      <c r="CA410" s="63"/>
      <c r="CB410" s="63"/>
      <c r="CC410" s="63"/>
      <c r="CD410" s="63"/>
      <c r="CE410" s="63"/>
      <c r="CF410" s="63"/>
      <c r="CG410" s="63"/>
      <c r="CH410" s="63"/>
      <c r="CI410" s="63"/>
      <c r="CJ410" s="63"/>
      <c r="CK410" s="63"/>
      <c r="CL410" s="63"/>
      <c r="CM410" s="63" t="s">
        <v>5851</v>
      </c>
      <c r="CN410" s="63"/>
      <c r="CO410" s="63" t="s">
        <v>3099</v>
      </c>
      <c r="CP410" s="66"/>
      <c r="CQ410" s="64">
        <v>39028</v>
      </c>
      <c r="CR410" s="78" t="s">
        <v>2038</v>
      </c>
      <c r="CS410" s="78" t="s">
        <v>2038</v>
      </c>
    </row>
    <row r="411" spans="1:97">
      <c r="A411" s="63" t="s">
        <v>3591</v>
      </c>
      <c r="B411" s="63" t="s">
        <v>5845</v>
      </c>
      <c r="C411" s="63">
        <v>5531</v>
      </c>
      <c r="D411" s="19" t="s">
        <v>3782</v>
      </c>
      <c r="E411" s="63" t="s">
        <v>3783</v>
      </c>
      <c r="F411" s="63" t="s">
        <v>3784</v>
      </c>
      <c r="G411" s="65" t="s">
        <v>3599</v>
      </c>
      <c r="H411" s="65">
        <v>22</v>
      </c>
      <c r="I411" s="65">
        <v>23</v>
      </c>
      <c r="J411" s="65">
        <v>112</v>
      </c>
      <c r="K411" s="23">
        <v>41.954863000000003</v>
      </c>
      <c r="L411" s="23">
        <v>-110.110727</v>
      </c>
      <c r="M411" s="61" t="s">
        <v>5846</v>
      </c>
      <c r="N411" s="63" t="s">
        <v>5847</v>
      </c>
      <c r="O411" s="63"/>
      <c r="P411" s="63" t="s">
        <v>3841</v>
      </c>
      <c r="Q411" s="63"/>
      <c r="R411" s="63"/>
      <c r="S411" s="55">
        <f t="shared" si="163"/>
        <v>92</v>
      </c>
      <c r="T411" s="63"/>
      <c r="U411" s="66">
        <v>10478</v>
      </c>
      <c r="V411" s="63">
        <v>10570</v>
      </c>
      <c r="W411" s="66">
        <v>10730</v>
      </c>
      <c r="X411" s="66">
        <v>10684</v>
      </c>
      <c r="Y411" s="63" t="s">
        <v>3852</v>
      </c>
      <c r="Z411" s="64"/>
      <c r="AA411" s="63">
        <v>6.92</v>
      </c>
      <c r="AB411" s="63"/>
      <c r="AC411" s="63">
        <v>474</v>
      </c>
      <c r="AD411" s="63">
        <v>170</v>
      </c>
      <c r="AE411" s="63">
        <v>10768</v>
      </c>
      <c r="AF411" s="63">
        <v>0</v>
      </c>
      <c r="AG411" s="63"/>
      <c r="AH411" s="63">
        <v>16820</v>
      </c>
      <c r="AI411" s="63">
        <v>1784</v>
      </c>
      <c r="AJ411" s="63">
        <v>0</v>
      </c>
      <c r="AK411" s="63">
        <v>0</v>
      </c>
      <c r="AL411" s="63">
        <v>110</v>
      </c>
      <c r="AM411" s="63">
        <v>30128</v>
      </c>
      <c r="AN411" s="63"/>
      <c r="AO411" s="63" t="s">
        <v>7173</v>
      </c>
      <c r="AP411" s="17">
        <f t="shared" si="145"/>
        <v>23.6526</v>
      </c>
      <c r="AQ411" s="17">
        <f t="shared" si="146"/>
        <v>13.9893</v>
      </c>
      <c r="AR411" s="17">
        <f t="shared" si="144"/>
        <v>468.40799999999996</v>
      </c>
      <c r="AS411" s="17">
        <f t="shared" si="141"/>
        <v>0</v>
      </c>
      <c r="AT411" s="17">
        <f t="shared" si="147"/>
        <v>506.04989999999998</v>
      </c>
      <c r="AU411" s="5">
        <f t="shared" si="148"/>
        <v>474.49219999999997</v>
      </c>
      <c r="AV411" s="5">
        <f t="shared" si="149"/>
        <v>29.239759999999997</v>
      </c>
      <c r="AW411" s="5">
        <f t="shared" si="161"/>
        <v>0</v>
      </c>
      <c r="AX411" s="5">
        <f t="shared" si="162"/>
        <v>0</v>
      </c>
      <c r="AY411" s="5">
        <f t="shared" si="150"/>
        <v>2.2902</v>
      </c>
      <c r="AZ411" s="5">
        <f t="shared" si="151"/>
        <v>506.02215999999999</v>
      </c>
      <c r="BA411" s="7">
        <f t="shared" si="152"/>
        <v>2.7409115512974763E-5</v>
      </c>
      <c r="BB411" s="62">
        <f t="shared" si="153"/>
        <v>30126</v>
      </c>
      <c r="BC411" s="28">
        <f t="shared" si="154"/>
        <v>-3.3192817074385103E-5</v>
      </c>
      <c r="BD411" s="32">
        <f t="shared" si="155"/>
        <v>4.6739659468364683E-2</v>
      </c>
      <c r="BE411" s="32">
        <f t="shared" si="156"/>
        <v>2.7644111776328778E-2</v>
      </c>
      <c r="BF411" s="35">
        <f t="shared" si="157"/>
        <v>0.92561622875530647</v>
      </c>
      <c r="BG411" s="36">
        <f t="shared" si="158"/>
        <v>0.93769055489585673</v>
      </c>
      <c r="BH411" s="33">
        <f t="shared" si="159"/>
        <v>5.7783556356504222E-2</v>
      </c>
      <c r="BI411" s="33">
        <f t="shared" si="160"/>
        <v>4.5258887476390362E-3</v>
      </c>
      <c r="BJ411" s="63">
        <v>0</v>
      </c>
      <c r="BK411" s="63">
        <v>2</v>
      </c>
      <c r="BL411" s="63">
        <v>0</v>
      </c>
      <c r="BM411" s="63">
        <v>0</v>
      </c>
      <c r="BN411" s="63">
        <v>0</v>
      </c>
      <c r="BO411" s="63">
        <v>0</v>
      </c>
      <c r="BP411" s="63">
        <v>0</v>
      </c>
      <c r="BQ411" s="63">
        <v>0</v>
      </c>
      <c r="BR411" s="63">
        <v>0</v>
      </c>
      <c r="BS411" s="63">
        <v>0</v>
      </c>
      <c r="BT411" s="63">
        <v>0</v>
      </c>
      <c r="BU411" s="63">
        <v>0</v>
      </c>
      <c r="BV411" s="63">
        <v>0</v>
      </c>
      <c r="BW411" s="63">
        <v>0</v>
      </c>
      <c r="BX411" s="63"/>
      <c r="BY411" s="63"/>
      <c r="BZ411" s="63"/>
      <c r="CA411" s="63"/>
      <c r="CB411" s="63"/>
      <c r="CC411" s="63"/>
      <c r="CD411" s="63"/>
      <c r="CE411" s="63"/>
      <c r="CF411" s="63"/>
      <c r="CG411" s="63"/>
      <c r="CH411" s="63"/>
      <c r="CI411" s="63"/>
      <c r="CJ411" s="63"/>
      <c r="CK411" s="63"/>
      <c r="CL411" s="63"/>
      <c r="CM411" s="63" t="s">
        <v>3852</v>
      </c>
      <c r="CN411" s="63"/>
      <c r="CO411" s="63" t="s">
        <v>7210</v>
      </c>
      <c r="CP411" s="66"/>
      <c r="CQ411" s="64">
        <v>39134</v>
      </c>
      <c r="CR411" s="78" t="s">
        <v>2038</v>
      </c>
      <c r="CS411" s="78" t="s">
        <v>2038</v>
      </c>
    </row>
    <row r="412" spans="1:97">
      <c r="A412" s="63" t="s">
        <v>3591</v>
      </c>
      <c r="B412" s="63" t="s">
        <v>5822</v>
      </c>
      <c r="C412" s="63">
        <v>4788</v>
      </c>
      <c r="D412" s="19" t="s">
        <v>3782</v>
      </c>
      <c r="E412" s="63" t="s">
        <v>3783</v>
      </c>
      <c r="F412" s="63" t="s">
        <v>3784</v>
      </c>
      <c r="G412" s="65" t="s">
        <v>3615</v>
      </c>
      <c r="H412" s="65">
        <v>24</v>
      </c>
      <c r="I412" s="65">
        <v>23</v>
      </c>
      <c r="J412" s="65">
        <v>112</v>
      </c>
      <c r="K412" s="23">
        <v>41.959820000000001</v>
      </c>
      <c r="L412" s="23">
        <v>-110.06053</v>
      </c>
      <c r="M412" s="61" t="s">
        <v>5823</v>
      </c>
      <c r="N412" s="63" t="s">
        <v>5824</v>
      </c>
      <c r="O412" s="63"/>
      <c r="P412" s="63" t="s">
        <v>3841</v>
      </c>
      <c r="Q412" s="63"/>
      <c r="R412" s="63"/>
      <c r="S412" s="55">
        <f t="shared" si="163"/>
        <v>65</v>
      </c>
      <c r="T412" s="63"/>
      <c r="U412" s="66">
        <v>10493</v>
      </c>
      <c r="V412" s="63">
        <v>10558</v>
      </c>
      <c r="W412" s="66">
        <v>10796</v>
      </c>
      <c r="X412" s="66">
        <v>10715</v>
      </c>
      <c r="Y412" s="63"/>
      <c r="Z412" s="64">
        <v>38698</v>
      </c>
      <c r="AA412" s="63">
        <v>6.64</v>
      </c>
      <c r="AB412" s="63"/>
      <c r="AC412" s="63">
        <v>135</v>
      </c>
      <c r="AD412" s="63">
        <v>14</v>
      </c>
      <c r="AE412" s="63">
        <v>4330</v>
      </c>
      <c r="AF412" s="63">
        <v>67</v>
      </c>
      <c r="AG412" s="63"/>
      <c r="AH412" s="63">
        <v>7297</v>
      </c>
      <c r="AI412" s="63">
        <v>647</v>
      </c>
      <c r="AJ412" s="63">
        <v>0</v>
      </c>
      <c r="AK412" s="63">
        <v>0</v>
      </c>
      <c r="AL412" s="63">
        <v>6</v>
      </c>
      <c r="AM412" s="63">
        <v>14240</v>
      </c>
      <c r="AN412" s="63"/>
      <c r="AO412" s="63" t="s">
        <v>767</v>
      </c>
      <c r="AP412" s="17">
        <f t="shared" si="145"/>
        <v>6.7365000000000004</v>
      </c>
      <c r="AQ412" s="17">
        <f t="shared" si="146"/>
        <v>1.1520600000000001</v>
      </c>
      <c r="AR412" s="17">
        <f t="shared" si="144"/>
        <v>188.35499999999999</v>
      </c>
      <c r="AS412" s="17">
        <f t="shared" si="141"/>
        <v>1.7138599999999999</v>
      </c>
      <c r="AT412" s="17">
        <f t="shared" si="147"/>
        <v>197.95742000000001</v>
      </c>
      <c r="AU412" s="5">
        <f t="shared" si="148"/>
        <v>205.84836999999999</v>
      </c>
      <c r="AV412" s="5">
        <f t="shared" si="149"/>
        <v>10.604329999999999</v>
      </c>
      <c r="AW412" s="5">
        <f t="shared" si="161"/>
        <v>0</v>
      </c>
      <c r="AX412" s="5">
        <f t="shared" si="162"/>
        <v>0</v>
      </c>
      <c r="AY412" s="5">
        <f t="shared" si="150"/>
        <v>0.12492</v>
      </c>
      <c r="AZ412" s="5">
        <f t="shared" si="151"/>
        <v>216.57762</v>
      </c>
      <c r="BA412" s="7">
        <f t="shared" si="152"/>
        <v>-4.4918277596026582E-2</v>
      </c>
      <c r="BB412" s="62">
        <f t="shared" si="153"/>
        <v>12496</v>
      </c>
      <c r="BC412" s="28">
        <f t="shared" si="154"/>
        <v>-6.5230400957510468E-2</v>
      </c>
      <c r="BD412" s="32">
        <f t="shared" si="155"/>
        <v>3.4030045451188443E-2</v>
      </c>
      <c r="BE412" s="32">
        <f t="shared" si="156"/>
        <v>5.8197363857338614E-3</v>
      </c>
      <c r="BF412" s="35">
        <f t="shared" si="157"/>
        <v>0.96015021816307766</v>
      </c>
      <c r="BG412" s="36">
        <f t="shared" si="158"/>
        <v>0.95046002444758604</v>
      </c>
      <c r="BH412" s="33">
        <f t="shared" si="159"/>
        <v>4.8963184654074593E-2</v>
      </c>
      <c r="BI412" s="33">
        <f t="shared" si="160"/>
        <v>5.7679089833935753E-4</v>
      </c>
      <c r="BJ412" s="63">
        <v>0</v>
      </c>
      <c r="BK412" s="63">
        <v>4</v>
      </c>
      <c r="BL412" s="63">
        <v>0</v>
      </c>
      <c r="BM412" s="63">
        <v>13182</v>
      </c>
      <c r="BN412" s="63">
        <v>0</v>
      </c>
      <c r="BO412" s="63">
        <v>0</v>
      </c>
      <c r="BP412" s="63">
        <v>0</v>
      </c>
      <c r="BQ412" s="63">
        <v>0</v>
      </c>
      <c r="BR412" s="63">
        <v>0</v>
      </c>
      <c r="BS412" s="63">
        <v>0</v>
      </c>
      <c r="BT412" s="63">
        <v>0</v>
      </c>
      <c r="BU412" s="63">
        <v>0</v>
      </c>
      <c r="BV412" s="63">
        <v>0</v>
      </c>
      <c r="BW412" s="63">
        <v>0</v>
      </c>
      <c r="BX412" s="63"/>
      <c r="BY412" s="63"/>
      <c r="BZ412" s="63"/>
      <c r="CA412" s="63"/>
      <c r="CB412" s="63"/>
      <c r="CC412" s="63"/>
      <c r="CD412" s="63"/>
      <c r="CE412" s="63"/>
      <c r="CF412" s="63"/>
      <c r="CG412" s="63"/>
      <c r="CH412" s="63"/>
      <c r="CI412" s="63"/>
      <c r="CJ412" s="63"/>
      <c r="CK412" s="63"/>
      <c r="CL412" s="63"/>
      <c r="CM412" s="63"/>
      <c r="CN412" s="63">
        <v>20051212</v>
      </c>
      <c r="CO412" s="63" t="s">
        <v>2086</v>
      </c>
      <c r="CP412" s="66"/>
      <c r="CQ412" s="64">
        <v>38706</v>
      </c>
      <c r="CR412" s="78" t="s">
        <v>2038</v>
      </c>
      <c r="CS412" s="78" t="s">
        <v>2038</v>
      </c>
    </row>
    <row r="413" spans="1:97">
      <c r="A413" s="63" t="s">
        <v>3591</v>
      </c>
      <c r="B413" s="63" t="s">
        <v>5822</v>
      </c>
      <c r="C413" s="63">
        <v>4783</v>
      </c>
      <c r="D413" s="19" t="s">
        <v>3782</v>
      </c>
      <c r="E413" s="63" t="s">
        <v>3783</v>
      </c>
      <c r="F413" s="63" t="s">
        <v>3784</v>
      </c>
      <c r="G413" s="65" t="s">
        <v>3597</v>
      </c>
      <c r="H413" s="65">
        <v>24</v>
      </c>
      <c r="I413" s="65">
        <v>23</v>
      </c>
      <c r="J413" s="65">
        <v>112</v>
      </c>
      <c r="K413" s="23">
        <v>41.959850000000003</v>
      </c>
      <c r="L413" s="23">
        <v>-110.06959999999999</v>
      </c>
      <c r="M413" s="61" t="s">
        <v>5831</v>
      </c>
      <c r="N413" s="63" t="s">
        <v>5832</v>
      </c>
      <c r="O413" s="63"/>
      <c r="P413" s="63" t="s">
        <v>3841</v>
      </c>
      <c r="Q413" s="63"/>
      <c r="R413" s="63"/>
      <c r="S413" s="55">
        <f t="shared" si="163"/>
        <v>88</v>
      </c>
      <c r="T413" s="63"/>
      <c r="U413" s="66">
        <v>10474</v>
      </c>
      <c r="V413" s="63">
        <v>10562</v>
      </c>
      <c r="W413" s="66">
        <v>10777</v>
      </c>
      <c r="X413" s="66">
        <v>10688</v>
      </c>
      <c r="Y413" s="63"/>
      <c r="Z413" s="64">
        <v>38693</v>
      </c>
      <c r="AA413" s="63">
        <v>7.43</v>
      </c>
      <c r="AB413" s="63"/>
      <c r="AC413" s="63">
        <v>83</v>
      </c>
      <c r="AD413" s="63">
        <v>10</v>
      </c>
      <c r="AE413" s="63">
        <v>3830</v>
      </c>
      <c r="AF413" s="63">
        <v>70</v>
      </c>
      <c r="AG413" s="63"/>
      <c r="AH413" s="63">
        <v>6130</v>
      </c>
      <c r="AI413" s="63">
        <v>609</v>
      </c>
      <c r="AJ413" s="63">
        <v>0</v>
      </c>
      <c r="AK413" s="63">
        <v>0</v>
      </c>
      <c r="AL413" s="63">
        <v>4</v>
      </c>
      <c r="AM413" s="63">
        <v>13080</v>
      </c>
      <c r="AN413" s="63"/>
      <c r="AO413" s="63" t="s">
        <v>767</v>
      </c>
      <c r="AP413" s="17">
        <f t="shared" si="145"/>
        <v>4.1417000000000002</v>
      </c>
      <c r="AQ413" s="17">
        <f t="shared" si="146"/>
        <v>0.82289999999999996</v>
      </c>
      <c r="AR413" s="17">
        <f t="shared" si="144"/>
        <v>166.60499999999999</v>
      </c>
      <c r="AS413" s="17">
        <f t="shared" si="141"/>
        <v>1.7906</v>
      </c>
      <c r="AT413" s="17">
        <f t="shared" si="147"/>
        <v>173.36019999999999</v>
      </c>
      <c r="AU413" s="5">
        <f t="shared" si="148"/>
        <v>172.9273</v>
      </c>
      <c r="AV413" s="5">
        <f t="shared" si="149"/>
        <v>9.9815099999999983</v>
      </c>
      <c r="AW413" s="5">
        <f t="shared" si="161"/>
        <v>0</v>
      </c>
      <c r="AX413" s="5">
        <f t="shared" si="162"/>
        <v>0</v>
      </c>
      <c r="AY413" s="5">
        <f t="shared" si="150"/>
        <v>8.3280000000000007E-2</v>
      </c>
      <c r="AZ413" s="5">
        <f t="shared" si="151"/>
        <v>182.99208999999999</v>
      </c>
      <c r="BA413" s="7">
        <f t="shared" si="152"/>
        <v>-2.7029123343082766E-2</v>
      </c>
      <c r="BB413" s="62">
        <f t="shared" si="153"/>
        <v>10736</v>
      </c>
      <c r="BC413" s="28">
        <f t="shared" si="154"/>
        <v>-9.8421229425596238E-2</v>
      </c>
      <c r="BD413" s="32">
        <f t="shared" si="155"/>
        <v>2.3890720015320704E-2</v>
      </c>
      <c r="BE413" s="32">
        <f t="shared" si="156"/>
        <v>4.7467642515410108E-3</v>
      </c>
      <c r="BF413" s="35">
        <f t="shared" si="157"/>
        <v>0.97136251573313837</v>
      </c>
      <c r="BG413" s="36">
        <f t="shared" si="158"/>
        <v>0.94499877016542089</v>
      </c>
      <c r="BH413" s="33">
        <f t="shared" si="159"/>
        <v>5.4546128196032946E-2</v>
      </c>
      <c r="BI413" s="33">
        <f t="shared" si="160"/>
        <v>4.5510163854623452E-4</v>
      </c>
      <c r="BJ413" s="63">
        <v>0</v>
      </c>
      <c r="BK413" s="63">
        <v>5</v>
      </c>
      <c r="BL413" s="63">
        <v>0</v>
      </c>
      <c r="BM413" s="63">
        <v>11074</v>
      </c>
      <c r="BN413" s="63">
        <v>0</v>
      </c>
      <c r="BO413" s="63">
        <v>0</v>
      </c>
      <c r="BP413" s="63">
        <v>0</v>
      </c>
      <c r="BQ413" s="63">
        <v>0</v>
      </c>
      <c r="BR413" s="63">
        <v>0</v>
      </c>
      <c r="BS413" s="63">
        <v>0</v>
      </c>
      <c r="BT413" s="63">
        <v>0</v>
      </c>
      <c r="BU413" s="63">
        <v>0</v>
      </c>
      <c r="BV413" s="63">
        <v>0</v>
      </c>
      <c r="BW413" s="63">
        <v>0</v>
      </c>
      <c r="BX413" s="63"/>
      <c r="BY413" s="63"/>
      <c r="BZ413" s="63"/>
      <c r="CA413" s="63"/>
      <c r="CB413" s="63"/>
      <c r="CC413" s="63"/>
      <c r="CD413" s="63"/>
      <c r="CE413" s="63"/>
      <c r="CF413" s="63"/>
      <c r="CG413" s="63"/>
      <c r="CH413" s="63"/>
      <c r="CI413" s="63"/>
      <c r="CJ413" s="63"/>
      <c r="CK413" s="63"/>
      <c r="CL413" s="63"/>
      <c r="CM413" s="63"/>
      <c r="CN413" s="63">
        <v>20051207</v>
      </c>
      <c r="CO413" s="63" t="s">
        <v>2085</v>
      </c>
      <c r="CP413" s="66"/>
      <c r="CQ413" s="64">
        <v>38706</v>
      </c>
      <c r="CR413" s="78" t="s">
        <v>2038</v>
      </c>
      <c r="CS413" s="78" t="s">
        <v>2038</v>
      </c>
    </row>
    <row r="414" spans="1:97">
      <c r="A414" s="16" t="s">
        <v>3590</v>
      </c>
      <c r="B414" s="16" t="s">
        <v>1210</v>
      </c>
      <c r="C414" s="19">
        <v>49124303</v>
      </c>
      <c r="D414" s="19" t="s">
        <v>3782</v>
      </c>
      <c r="E414" s="19" t="s">
        <v>3783</v>
      </c>
      <c r="F414" s="19" t="s">
        <v>1589</v>
      </c>
      <c r="G414" s="47"/>
      <c r="H414" s="47" t="s">
        <v>3806</v>
      </c>
      <c r="I414" s="47" t="s">
        <v>5443</v>
      </c>
      <c r="J414" s="47" t="s">
        <v>5467</v>
      </c>
      <c r="K414" s="23">
        <v>41.924419999999998</v>
      </c>
      <c r="L414" s="23">
        <v>-110.14069000000001</v>
      </c>
      <c r="M414" s="61" t="s">
        <v>1590</v>
      </c>
      <c r="N414" s="19" t="s">
        <v>1591</v>
      </c>
      <c r="P414" s="19" t="s">
        <v>3841</v>
      </c>
      <c r="Q414" s="55">
        <v>-54</v>
      </c>
      <c r="R414" s="55">
        <v>-54</v>
      </c>
      <c r="S414" s="55">
        <f>V414-U414</f>
        <v>93</v>
      </c>
      <c r="T414" s="31" t="s">
        <v>2513</v>
      </c>
      <c r="U414" s="55">
        <v>10754</v>
      </c>
      <c r="V414" s="55">
        <v>10847</v>
      </c>
      <c r="W414" s="55">
        <v>11000</v>
      </c>
      <c r="X414" s="55">
        <v>10911</v>
      </c>
      <c r="Y414" s="51" t="s">
        <v>3788</v>
      </c>
      <c r="Z414" s="40">
        <v>28775</v>
      </c>
      <c r="AA414" s="52">
        <v>7</v>
      </c>
      <c r="AB414" s="19" t="s">
        <v>3789</v>
      </c>
      <c r="AC414" s="19">
        <v>165</v>
      </c>
      <c r="AD414" s="19">
        <v>19</v>
      </c>
      <c r="AE414" s="19">
        <v>4246</v>
      </c>
      <c r="AF414" s="19">
        <v>119</v>
      </c>
      <c r="AG414" s="19">
        <v>-3</v>
      </c>
      <c r="AH414" s="19">
        <v>6600</v>
      </c>
      <c r="AI414" s="19">
        <v>695</v>
      </c>
      <c r="AJ414" s="19"/>
      <c r="AK414" s="19"/>
      <c r="AL414" s="19">
        <v>0</v>
      </c>
      <c r="AM414" s="19">
        <v>11491</v>
      </c>
      <c r="AO414" s="19" t="s">
        <v>5038</v>
      </c>
      <c r="AP414" s="17">
        <f t="shared" si="145"/>
        <v>8.2334999999999994</v>
      </c>
      <c r="AQ414" s="17">
        <f t="shared" si="146"/>
        <v>1.56351</v>
      </c>
      <c r="AR414" s="17">
        <f t="shared" si="144"/>
        <v>184.70099999999999</v>
      </c>
      <c r="AS414" s="17">
        <f t="shared" si="141"/>
        <v>3.0440199999999997</v>
      </c>
      <c r="AT414" s="17">
        <f t="shared" si="147"/>
        <v>197.54202999999998</v>
      </c>
      <c r="AU414" s="5">
        <f t="shared" si="148"/>
        <v>186.18600000000001</v>
      </c>
      <c r="AV414" s="5">
        <f t="shared" si="149"/>
        <v>11.391049999999998</v>
      </c>
      <c r="AW414" s="5"/>
      <c r="AX414" s="5"/>
      <c r="AY414" s="5">
        <f t="shared" si="150"/>
        <v>0</v>
      </c>
      <c r="AZ414" s="5">
        <f t="shared" si="151"/>
        <v>197.57705000000001</v>
      </c>
      <c r="BA414" s="7">
        <f t="shared" si="152"/>
        <v>-8.8631508253236873E-5</v>
      </c>
      <c r="BB414" s="62">
        <f t="shared" si="153"/>
        <v>11841</v>
      </c>
      <c r="BC414" s="6">
        <f t="shared" si="154"/>
        <v>1.5000857191839533E-2</v>
      </c>
      <c r="BD414" s="32">
        <f t="shared" si="155"/>
        <v>4.1679737724675606E-2</v>
      </c>
      <c r="BE414" s="32">
        <f t="shared" si="156"/>
        <v>7.9148219748475818E-3</v>
      </c>
      <c r="BF414" s="35">
        <f t="shared" si="157"/>
        <v>0.9504054403004768</v>
      </c>
      <c r="BG414" s="36">
        <f t="shared" si="158"/>
        <v>0.94234628971330425</v>
      </c>
      <c r="BH414" s="33">
        <f t="shared" si="159"/>
        <v>5.7653710286695734E-2</v>
      </c>
      <c r="BI414" s="33">
        <f t="shared" si="160"/>
        <v>0</v>
      </c>
      <c r="CM414" s="51" t="s">
        <v>3788</v>
      </c>
      <c r="CR414" s="78" t="s">
        <v>2038</v>
      </c>
      <c r="CS414" s="78" t="s">
        <v>2038</v>
      </c>
    </row>
    <row r="415" spans="1:97">
      <c r="A415" s="63" t="s">
        <v>3591</v>
      </c>
      <c r="B415" s="63" t="s">
        <v>5836</v>
      </c>
      <c r="C415" s="63">
        <v>5114</v>
      </c>
      <c r="D415" s="19" t="s">
        <v>3782</v>
      </c>
      <c r="E415" s="63" t="s">
        <v>3783</v>
      </c>
      <c r="F415" s="63" t="s">
        <v>228</v>
      </c>
      <c r="G415" s="65" t="s">
        <v>3597</v>
      </c>
      <c r="H415" s="65">
        <v>35</v>
      </c>
      <c r="I415" s="65">
        <v>23</v>
      </c>
      <c r="J415" s="65">
        <v>112</v>
      </c>
      <c r="K415" s="23">
        <v>41.931649999999998</v>
      </c>
      <c r="L415" s="23">
        <v>-110.08592</v>
      </c>
      <c r="M415" s="61" t="s">
        <v>5837</v>
      </c>
      <c r="N415" s="63" t="s">
        <v>5838</v>
      </c>
      <c r="O415" s="63"/>
      <c r="P415" s="63" t="s">
        <v>3841</v>
      </c>
      <c r="Q415" s="63"/>
      <c r="R415" s="63"/>
      <c r="S415" s="55">
        <f>IF(U415&gt;0,V415-U415,"")</f>
        <v>16</v>
      </c>
      <c r="T415" s="63"/>
      <c r="U415" s="66">
        <v>10621</v>
      </c>
      <c r="V415" s="63">
        <v>10637</v>
      </c>
      <c r="W415" s="66">
        <v>10902</v>
      </c>
      <c r="X415" s="66">
        <v>10794</v>
      </c>
      <c r="Y415" s="63"/>
      <c r="Z415" s="64">
        <v>34415</v>
      </c>
      <c r="AA415" s="63">
        <v>7.3</v>
      </c>
      <c r="AB415" s="63"/>
      <c r="AC415" s="63">
        <v>101</v>
      </c>
      <c r="AD415" s="63">
        <v>5</v>
      </c>
      <c r="AE415" s="63">
        <v>4676</v>
      </c>
      <c r="AF415" s="63">
        <v>54</v>
      </c>
      <c r="AG415" s="63"/>
      <c r="AH415" s="63">
        <v>6937</v>
      </c>
      <c r="AI415" s="63">
        <v>1037</v>
      </c>
      <c r="AJ415" s="63">
        <v>0</v>
      </c>
      <c r="AK415" s="63">
        <v>0</v>
      </c>
      <c r="AL415" s="63">
        <v>0</v>
      </c>
      <c r="AM415" s="63">
        <v>12853</v>
      </c>
      <c r="AN415" s="63"/>
      <c r="AO415" s="63" t="s">
        <v>5839</v>
      </c>
      <c r="AP415" s="17">
        <f t="shared" si="145"/>
        <v>5.0399000000000003</v>
      </c>
      <c r="AQ415" s="17">
        <f t="shared" si="146"/>
        <v>0.41144999999999998</v>
      </c>
      <c r="AR415" s="17">
        <f t="shared" si="144"/>
        <v>203.40599999999998</v>
      </c>
      <c r="AS415" s="17">
        <f t="shared" si="141"/>
        <v>1.3813199999999999</v>
      </c>
      <c r="AT415" s="17">
        <f t="shared" si="147"/>
        <v>210.23866999999996</v>
      </c>
      <c r="AU415" s="5">
        <f t="shared" si="148"/>
        <v>195.69277</v>
      </c>
      <c r="AV415" s="5">
        <f t="shared" si="149"/>
        <v>16.996429999999997</v>
      </c>
      <c r="AW415" s="5">
        <f t="shared" ref="AW415:AW446" si="164">IF(AJ415&gt;0,AJ415*0.03333,0)</f>
        <v>0</v>
      </c>
      <c r="AX415" s="5">
        <f t="shared" ref="AX415:AX446" si="165">IF(AK415&gt;0,AK415*0.0588,0)</f>
        <v>0</v>
      </c>
      <c r="AY415" s="5">
        <f t="shared" si="150"/>
        <v>0</v>
      </c>
      <c r="AZ415" s="5">
        <f t="shared" si="151"/>
        <v>212.6892</v>
      </c>
      <c r="BA415" s="7">
        <f t="shared" si="152"/>
        <v>-5.7942031580941761E-3</v>
      </c>
      <c r="BB415" s="62">
        <f t="shared" si="153"/>
        <v>12810</v>
      </c>
      <c r="BC415" s="28">
        <f t="shared" si="154"/>
        <v>-1.6755640416163348E-3</v>
      </c>
      <c r="BD415" s="32">
        <f t="shared" si="155"/>
        <v>2.3972278743962759E-2</v>
      </c>
      <c r="BE415" s="32">
        <f t="shared" si="156"/>
        <v>1.957061467331391E-3</v>
      </c>
      <c r="BF415" s="35">
        <f t="shared" si="157"/>
        <v>0.97407065978870588</v>
      </c>
      <c r="BG415" s="36">
        <f t="shared" si="158"/>
        <v>0.92008794992881626</v>
      </c>
      <c r="BH415" s="33">
        <f t="shared" si="159"/>
        <v>7.9912050071183668E-2</v>
      </c>
      <c r="BI415" s="33">
        <f t="shared" si="160"/>
        <v>0</v>
      </c>
      <c r="BJ415" s="63">
        <v>0</v>
      </c>
      <c r="BK415" s="63">
        <v>42</v>
      </c>
      <c r="BL415" s="63">
        <v>0</v>
      </c>
      <c r="BM415" s="63">
        <v>0</v>
      </c>
      <c r="BN415" s="63">
        <v>0</v>
      </c>
      <c r="BO415" s="63">
        <v>0</v>
      </c>
      <c r="BP415" s="63">
        <v>0</v>
      </c>
      <c r="BQ415" s="63">
        <v>0</v>
      </c>
      <c r="BR415" s="63">
        <v>0</v>
      </c>
      <c r="BS415" s="63">
        <v>0</v>
      </c>
      <c r="BT415" s="63">
        <v>0</v>
      </c>
      <c r="BU415" s="63">
        <v>0</v>
      </c>
      <c r="BV415" s="63">
        <v>0</v>
      </c>
      <c r="BW415" s="63">
        <v>0</v>
      </c>
      <c r="BX415" s="63"/>
      <c r="BY415" s="63"/>
      <c r="BZ415" s="63"/>
      <c r="CA415" s="63"/>
      <c r="CB415" s="63"/>
      <c r="CC415" s="63"/>
      <c r="CD415" s="63"/>
      <c r="CE415" s="63"/>
      <c r="CF415" s="63"/>
      <c r="CG415" s="63"/>
      <c r="CH415" s="63"/>
      <c r="CI415" s="63"/>
      <c r="CJ415" s="63"/>
      <c r="CK415" s="63"/>
      <c r="CL415" s="63"/>
      <c r="CM415" s="63"/>
      <c r="CN415" s="63">
        <v>19940322</v>
      </c>
      <c r="CO415" s="63" t="s">
        <v>2087</v>
      </c>
      <c r="CP415" s="66" t="s">
        <v>5840</v>
      </c>
      <c r="CQ415" s="64">
        <v>34403</v>
      </c>
      <c r="CR415" s="78" t="s">
        <v>2038</v>
      </c>
      <c r="CS415" s="78" t="s">
        <v>2038</v>
      </c>
    </row>
    <row r="416" spans="1:97">
      <c r="A416" s="63" t="s">
        <v>3591</v>
      </c>
      <c r="B416" s="63" t="s">
        <v>5855</v>
      </c>
      <c r="C416" s="63">
        <v>4791</v>
      </c>
      <c r="D416" s="19" t="s">
        <v>3782</v>
      </c>
      <c r="E416" s="63" t="s">
        <v>3783</v>
      </c>
      <c r="F416" s="63" t="s">
        <v>1589</v>
      </c>
      <c r="G416" s="65" t="s">
        <v>264</v>
      </c>
      <c r="H416" s="65">
        <v>12</v>
      </c>
      <c r="I416" s="65">
        <v>23</v>
      </c>
      <c r="J416" s="65">
        <v>113</v>
      </c>
      <c r="K416" s="23">
        <v>41.98527</v>
      </c>
      <c r="L416" s="23">
        <v>-110.17944</v>
      </c>
      <c r="M416" s="61" t="s">
        <v>5863</v>
      </c>
      <c r="N416" s="63" t="s">
        <v>5864</v>
      </c>
      <c r="O416" s="63"/>
      <c r="P416" s="63" t="s">
        <v>3841</v>
      </c>
      <c r="Q416" s="63"/>
      <c r="R416" s="63"/>
      <c r="S416" s="55">
        <f>IF(U416&gt;0,V416-U416,"")</f>
        <v>99</v>
      </c>
      <c r="T416" s="63"/>
      <c r="U416" s="66">
        <v>10595</v>
      </c>
      <c r="V416" s="63">
        <v>10694</v>
      </c>
      <c r="W416" s="66">
        <v>11000</v>
      </c>
      <c r="X416" s="66"/>
      <c r="Y416" s="63"/>
      <c r="Z416" s="64">
        <v>38693</v>
      </c>
      <c r="AA416" s="63">
        <v>7.3</v>
      </c>
      <c r="AB416" s="63"/>
      <c r="AC416" s="63">
        <v>101</v>
      </c>
      <c r="AD416" s="63">
        <v>4.8</v>
      </c>
      <c r="AE416" s="63">
        <v>3240</v>
      </c>
      <c r="AF416" s="63">
        <v>54</v>
      </c>
      <c r="AG416" s="63"/>
      <c r="AH416" s="63">
        <v>5639</v>
      </c>
      <c r="AI416" s="63">
        <v>279</v>
      </c>
      <c r="AJ416" s="63">
        <v>0</v>
      </c>
      <c r="AK416" s="63">
        <v>0</v>
      </c>
      <c r="AL416" s="63">
        <v>21</v>
      </c>
      <c r="AM416" s="63">
        <v>11680</v>
      </c>
      <c r="AN416" s="63"/>
      <c r="AO416" s="63" t="s">
        <v>767</v>
      </c>
      <c r="AP416" s="17">
        <f t="shared" si="145"/>
        <v>5.0399000000000003</v>
      </c>
      <c r="AQ416" s="17">
        <f t="shared" si="146"/>
        <v>0.39499200000000001</v>
      </c>
      <c r="AR416" s="17">
        <f t="shared" si="144"/>
        <v>140.94</v>
      </c>
      <c r="AS416" s="17">
        <f t="shared" si="141"/>
        <v>1.3813199999999999</v>
      </c>
      <c r="AT416" s="17">
        <f t="shared" si="147"/>
        <v>147.75621199999998</v>
      </c>
      <c r="AU416" s="5">
        <f t="shared" si="148"/>
        <v>159.07619</v>
      </c>
      <c r="AV416" s="5">
        <f t="shared" si="149"/>
        <v>4.5728099999999996</v>
      </c>
      <c r="AW416" s="5">
        <f t="shared" si="164"/>
        <v>0</v>
      </c>
      <c r="AX416" s="5">
        <f t="shared" si="165"/>
        <v>0</v>
      </c>
      <c r="AY416" s="5">
        <f t="shared" si="150"/>
        <v>0.43722000000000005</v>
      </c>
      <c r="AZ416" s="5">
        <f t="shared" si="151"/>
        <v>164.08622</v>
      </c>
      <c r="BA416" s="7">
        <f t="shared" si="152"/>
        <v>-5.2366215512326501E-2</v>
      </c>
      <c r="BB416" s="62">
        <f t="shared" si="153"/>
        <v>9338.7999999999993</v>
      </c>
      <c r="BC416" s="28">
        <f t="shared" si="154"/>
        <v>-0.11138599729765737</v>
      </c>
      <c r="BD416" s="32">
        <f t="shared" si="155"/>
        <v>3.4109564205666028E-2</v>
      </c>
      <c r="BE416" s="32">
        <f t="shared" si="156"/>
        <v>2.6732683157849233E-3</v>
      </c>
      <c r="BF416" s="35">
        <f t="shared" si="157"/>
        <v>0.96321716747854913</v>
      </c>
      <c r="BG416" s="36">
        <f t="shared" si="158"/>
        <v>0.96946708870495035</v>
      </c>
      <c r="BH416" s="33">
        <f t="shared" si="159"/>
        <v>2.7868336536730504E-2</v>
      </c>
      <c r="BI416" s="33">
        <f t="shared" si="160"/>
        <v>2.664574758319133E-3</v>
      </c>
      <c r="BJ416" s="63">
        <v>0</v>
      </c>
      <c r="BK416" s="63">
        <v>2.7</v>
      </c>
      <c r="BL416" s="63">
        <v>0</v>
      </c>
      <c r="BM416" s="63">
        <v>10187</v>
      </c>
      <c r="BN416" s="63">
        <v>0</v>
      </c>
      <c r="BO416" s="63">
        <v>0</v>
      </c>
      <c r="BP416" s="63">
        <v>0</v>
      </c>
      <c r="BQ416" s="63">
        <v>0</v>
      </c>
      <c r="BR416" s="63">
        <v>0</v>
      </c>
      <c r="BS416" s="63">
        <v>0</v>
      </c>
      <c r="BT416" s="63">
        <v>0</v>
      </c>
      <c r="BU416" s="63">
        <v>0</v>
      </c>
      <c r="BV416" s="63">
        <v>0</v>
      </c>
      <c r="BW416" s="63">
        <v>0</v>
      </c>
      <c r="BX416" s="63"/>
      <c r="BY416" s="63"/>
      <c r="BZ416" s="63"/>
      <c r="CA416" s="63"/>
      <c r="CB416" s="63"/>
      <c r="CC416" s="63"/>
      <c r="CD416" s="63"/>
      <c r="CE416" s="63"/>
      <c r="CF416" s="63"/>
      <c r="CG416" s="63"/>
      <c r="CH416" s="63"/>
      <c r="CI416" s="63"/>
      <c r="CJ416" s="63"/>
      <c r="CK416" s="63"/>
      <c r="CL416" s="63"/>
      <c r="CM416" s="63"/>
      <c r="CN416" s="63">
        <v>20051207</v>
      </c>
      <c r="CO416" s="63" t="s">
        <v>2089</v>
      </c>
      <c r="CP416" s="66"/>
      <c r="CQ416" s="64">
        <v>38706</v>
      </c>
      <c r="CR416" s="78" t="s">
        <v>2038</v>
      </c>
      <c r="CS416" s="78" t="s">
        <v>2038</v>
      </c>
    </row>
    <row r="417" spans="1:97">
      <c r="A417" s="63" t="s">
        <v>3591</v>
      </c>
      <c r="B417" s="63" t="s">
        <v>5855</v>
      </c>
      <c r="C417" s="63">
        <v>4855</v>
      </c>
      <c r="D417" s="19" t="s">
        <v>3782</v>
      </c>
      <c r="E417" s="63" t="s">
        <v>3783</v>
      </c>
      <c r="F417" s="63" t="s">
        <v>1589</v>
      </c>
      <c r="G417" s="65" t="s">
        <v>3604</v>
      </c>
      <c r="H417" s="65">
        <v>12</v>
      </c>
      <c r="I417" s="65">
        <v>23</v>
      </c>
      <c r="J417" s="65">
        <v>113</v>
      </c>
      <c r="K417" s="23">
        <v>41.985280000000003</v>
      </c>
      <c r="L417" s="23">
        <v>-110.18694000000001</v>
      </c>
      <c r="M417" s="61" t="s">
        <v>5856</v>
      </c>
      <c r="N417" s="63" t="s">
        <v>5857</v>
      </c>
      <c r="O417" s="63"/>
      <c r="P417" s="63" t="s">
        <v>3841</v>
      </c>
      <c r="Q417" s="63"/>
      <c r="R417" s="63"/>
      <c r="S417" s="55"/>
      <c r="T417" s="63"/>
      <c r="U417" s="66" t="s">
        <v>5858</v>
      </c>
      <c r="V417" s="63"/>
      <c r="W417" s="66">
        <v>10920</v>
      </c>
      <c r="X417" s="66">
        <v>10877</v>
      </c>
      <c r="Y417" s="63"/>
      <c r="Z417" s="64">
        <v>38706</v>
      </c>
      <c r="AA417" s="63">
        <v>7.14</v>
      </c>
      <c r="AB417" s="63"/>
      <c r="AC417" s="63">
        <v>106</v>
      </c>
      <c r="AD417" s="63">
        <v>8.1999999999999993</v>
      </c>
      <c r="AE417" s="63">
        <v>3210</v>
      </c>
      <c r="AF417" s="63">
        <v>54</v>
      </c>
      <c r="AG417" s="63"/>
      <c r="AH417" s="63">
        <v>5748</v>
      </c>
      <c r="AI417" s="63">
        <v>659</v>
      </c>
      <c r="AJ417" s="63">
        <v>0</v>
      </c>
      <c r="AK417" s="63">
        <v>0</v>
      </c>
      <c r="AL417" s="63">
        <v>12</v>
      </c>
      <c r="AM417" s="63">
        <v>9850</v>
      </c>
      <c r="AN417" s="63"/>
      <c r="AO417" s="63" t="s">
        <v>767</v>
      </c>
      <c r="AP417" s="17">
        <f t="shared" si="145"/>
        <v>5.2893999999999997</v>
      </c>
      <c r="AQ417" s="17">
        <f t="shared" si="146"/>
        <v>0.67477799999999999</v>
      </c>
      <c r="AR417" s="17">
        <f t="shared" si="144"/>
        <v>139.63499999999999</v>
      </c>
      <c r="AS417" s="17">
        <f t="shared" si="141"/>
        <v>1.3813199999999999</v>
      </c>
      <c r="AT417" s="17">
        <f t="shared" si="147"/>
        <v>146.98049799999998</v>
      </c>
      <c r="AU417" s="5">
        <f t="shared" si="148"/>
        <v>162.15108000000001</v>
      </c>
      <c r="AV417" s="5">
        <f t="shared" si="149"/>
        <v>10.80101</v>
      </c>
      <c r="AW417" s="5">
        <f t="shared" si="164"/>
        <v>0</v>
      </c>
      <c r="AX417" s="5">
        <f t="shared" si="165"/>
        <v>0</v>
      </c>
      <c r="AY417" s="5">
        <f t="shared" si="150"/>
        <v>0.24984000000000001</v>
      </c>
      <c r="AZ417" s="5">
        <f t="shared" si="151"/>
        <v>173.20193</v>
      </c>
      <c r="BA417" s="7">
        <f t="shared" si="152"/>
        <v>-8.1895287520275861E-2</v>
      </c>
      <c r="BB417" s="62">
        <f t="shared" si="153"/>
        <v>9797.2000000000007</v>
      </c>
      <c r="BC417" s="28">
        <f t="shared" si="154"/>
        <v>-2.687405838999922E-3</v>
      </c>
      <c r="BD417" s="32">
        <f t="shared" si="155"/>
        <v>3.598708721207354E-2</v>
      </c>
      <c r="BE417" s="32">
        <f t="shared" si="156"/>
        <v>4.5909355947344804E-3</v>
      </c>
      <c r="BF417" s="35">
        <f t="shared" si="157"/>
        <v>0.959421977193192</v>
      </c>
      <c r="BG417" s="36">
        <f t="shared" si="158"/>
        <v>0.93619672713808677</v>
      </c>
      <c r="BH417" s="33">
        <f t="shared" si="159"/>
        <v>6.2360794709389204E-2</v>
      </c>
      <c r="BI417" s="33">
        <f t="shared" si="160"/>
        <v>1.442478152524051E-3</v>
      </c>
      <c r="BJ417" s="63">
        <v>0</v>
      </c>
      <c r="BK417" s="63">
        <v>3</v>
      </c>
      <c r="BL417" s="63">
        <v>0</v>
      </c>
      <c r="BM417" s="63">
        <v>10384</v>
      </c>
      <c r="BN417" s="63">
        <v>0</v>
      </c>
      <c r="BO417" s="63">
        <v>0</v>
      </c>
      <c r="BP417" s="63">
        <v>0</v>
      </c>
      <c r="BQ417" s="63">
        <v>0</v>
      </c>
      <c r="BR417" s="63">
        <v>0</v>
      </c>
      <c r="BS417" s="63">
        <v>0</v>
      </c>
      <c r="BT417" s="63">
        <v>0</v>
      </c>
      <c r="BU417" s="63">
        <v>0</v>
      </c>
      <c r="BV417" s="63">
        <v>0</v>
      </c>
      <c r="BW417" s="63">
        <v>0</v>
      </c>
      <c r="BX417" s="63"/>
      <c r="BY417" s="63"/>
      <c r="BZ417" s="63"/>
      <c r="CA417" s="63"/>
      <c r="CB417" s="63"/>
      <c r="CC417" s="63"/>
      <c r="CD417" s="63"/>
      <c r="CE417" s="63"/>
      <c r="CF417" s="63"/>
      <c r="CG417" s="63"/>
      <c r="CH417" s="63"/>
      <c r="CI417" s="63"/>
      <c r="CJ417" s="63"/>
      <c r="CK417" s="63"/>
      <c r="CL417" s="63"/>
      <c r="CM417" s="63"/>
      <c r="CN417" s="63">
        <v>20051220</v>
      </c>
      <c r="CO417" s="63" t="s">
        <v>2088</v>
      </c>
      <c r="CP417" s="66" t="s">
        <v>5858</v>
      </c>
      <c r="CQ417" s="64">
        <v>38721</v>
      </c>
      <c r="CR417" s="78" t="s">
        <v>2038</v>
      </c>
      <c r="CS417" s="78" t="s">
        <v>2038</v>
      </c>
    </row>
    <row r="418" spans="1:97">
      <c r="A418" s="63" t="s">
        <v>3591</v>
      </c>
      <c r="B418" s="63" t="s">
        <v>5859</v>
      </c>
      <c r="C418" s="63">
        <v>4875</v>
      </c>
      <c r="D418" s="19" t="s">
        <v>3782</v>
      </c>
      <c r="E418" s="63" t="s">
        <v>3783</v>
      </c>
      <c r="F418" s="63" t="s">
        <v>1589</v>
      </c>
      <c r="G418" s="65" t="s">
        <v>1575</v>
      </c>
      <c r="H418" s="65">
        <v>13</v>
      </c>
      <c r="I418" s="65">
        <v>23</v>
      </c>
      <c r="J418" s="65">
        <v>113</v>
      </c>
      <c r="K418" s="23">
        <v>41.97681</v>
      </c>
      <c r="L418" s="23">
        <v>-110.17931</v>
      </c>
      <c r="M418" s="61" t="s">
        <v>5865</v>
      </c>
      <c r="N418" s="63" t="s">
        <v>5866</v>
      </c>
      <c r="O418" s="63"/>
      <c r="P418" s="63" t="s">
        <v>3841</v>
      </c>
      <c r="Q418" s="63"/>
      <c r="R418" s="63"/>
      <c r="S418" s="55">
        <f>IF(U418&gt;0,V418-U418,"")</f>
        <v>18</v>
      </c>
      <c r="T418" s="63"/>
      <c r="U418" s="66">
        <v>10752</v>
      </c>
      <c r="V418" s="63">
        <v>10770</v>
      </c>
      <c r="W418" s="66">
        <v>10945</v>
      </c>
      <c r="X418" s="66">
        <v>10858</v>
      </c>
      <c r="Y418" s="63"/>
      <c r="Z418" s="64">
        <v>38693</v>
      </c>
      <c r="AA418" s="63">
        <v>7.09</v>
      </c>
      <c r="AB418" s="63"/>
      <c r="AC418" s="63">
        <v>90</v>
      </c>
      <c r="AD418" s="63">
        <v>3.4</v>
      </c>
      <c r="AE418" s="63">
        <v>3480</v>
      </c>
      <c r="AF418" s="63">
        <v>62</v>
      </c>
      <c r="AG418" s="63"/>
      <c r="AH418" s="63">
        <v>5819</v>
      </c>
      <c r="AI418" s="63">
        <v>634</v>
      </c>
      <c r="AJ418" s="63">
        <v>0</v>
      </c>
      <c r="AK418" s="63">
        <v>0</v>
      </c>
      <c r="AL418" s="63">
        <v>10</v>
      </c>
      <c r="AM418" s="63">
        <v>11700</v>
      </c>
      <c r="AN418" s="63"/>
      <c r="AO418" s="63" t="s">
        <v>767</v>
      </c>
      <c r="AP418" s="17">
        <f t="shared" si="145"/>
        <v>4.4909999999999997</v>
      </c>
      <c r="AQ418" s="17">
        <f t="shared" si="146"/>
        <v>0.27978599999999998</v>
      </c>
      <c r="AR418" s="17">
        <f t="shared" si="144"/>
        <v>151.38</v>
      </c>
      <c r="AS418" s="17">
        <f t="shared" si="141"/>
        <v>1.5859599999999998</v>
      </c>
      <c r="AT418" s="17">
        <f t="shared" si="147"/>
        <v>157.73674599999998</v>
      </c>
      <c r="AU418" s="5">
        <f t="shared" si="148"/>
        <v>164.15398999999999</v>
      </c>
      <c r="AV418" s="5">
        <f t="shared" si="149"/>
        <v>10.391259999999999</v>
      </c>
      <c r="AW418" s="5">
        <f t="shared" si="164"/>
        <v>0</v>
      </c>
      <c r="AX418" s="5">
        <f t="shared" si="165"/>
        <v>0</v>
      </c>
      <c r="AY418" s="5">
        <f t="shared" si="150"/>
        <v>0.20820000000000002</v>
      </c>
      <c r="AZ418" s="5">
        <f t="shared" si="151"/>
        <v>174.75344999999999</v>
      </c>
      <c r="BA418" s="7">
        <f t="shared" si="152"/>
        <v>-5.1179566208923666E-2</v>
      </c>
      <c r="BB418" s="62">
        <f t="shared" si="153"/>
        <v>10098.4</v>
      </c>
      <c r="BC418" s="28">
        <f t="shared" si="154"/>
        <v>-7.3473282442748103E-2</v>
      </c>
      <c r="BD418" s="32">
        <f t="shared" si="155"/>
        <v>2.847148881846466E-2</v>
      </c>
      <c r="BE418" s="32">
        <f t="shared" si="156"/>
        <v>1.7737528324566808E-3</v>
      </c>
      <c r="BF418" s="35">
        <f t="shared" si="157"/>
        <v>0.96975475834907876</v>
      </c>
      <c r="BG418" s="36">
        <f t="shared" si="158"/>
        <v>0.93934620460998053</v>
      </c>
      <c r="BH418" s="33">
        <f t="shared" si="159"/>
        <v>5.9462402602065936E-2</v>
      </c>
      <c r="BI418" s="33">
        <f t="shared" si="160"/>
        <v>1.1913927879535428E-3</v>
      </c>
      <c r="BJ418" s="63">
        <v>0</v>
      </c>
      <c r="BK418" s="63">
        <v>1.6</v>
      </c>
      <c r="BL418" s="63">
        <v>0</v>
      </c>
      <c r="BM418" s="63">
        <v>10512</v>
      </c>
      <c r="BN418" s="63">
        <v>0</v>
      </c>
      <c r="BO418" s="63">
        <v>0</v>
      </c>
      <c r="BP418" s="63">
        <v>0</v>
      </c>
      <c r="BQ418" s="63">
        <v>0</v>
      </c>
      <c r="BR418" s="63">
        <v>0</v>
      </c>
      <c r="BS418" s="63">
        <v>0</v>
      </c>
      <c r="BT418" s="63">
        <v>0</v>
      </c>
      <c r="BU418" s="63">
        <v>0</v>
      </c>
      <c r="BV418" s="63">
        <v>0</v>
      </c>
      <c r="BW418" s="63">
        <v>0</v>
      </c>
      <c r="BX418" s="63"/>
      <c r="BY418" s="63"/>
      <c r="BZ418" s="63"/>
      <c r="CA418" s="63"/>
      <c r="CB418" s="63"/>
      <c r="CC418" s="63"/>
      <c r="CD418" s="63"/>
      <c r="CE418" s="63"/>
      <c r="CF418" s="63"/>
      <c r="CG418" s="63"/>
      <c r="CH418" s="63"/>
      <c r="CI418" s="63"/>
      <c r="CJ418" s="63"/>
      <c r="CK418" s="63"/>
      <c r="CL418" s="63"/>
      <c r="CM418" s="63"/>
      <c r="CN418" s="63">
        <v>20051207</v>
      </c>
      <c r="CO418" s="63" t="s">
        <v>2091</v>
      </c>
      <c r="CP418" s="66"/>
      <c r="CQ418" s="64">
        <v>38706</v>
      </c>
      <c r="CR418" s="78" t="s">
        <v>2038</v>
      </c>
      <c r="CS418" s="78" t="s">
        <v>2038</v>
      </c>
    </row>
    <row r="419" spans="1:97">
      <c r="A419" s="63" t="s">
        <v>3591</v>
      </c>
      <c r="B419" s="63" t="s">
        <v>5859</v>
      </c>
      <c r="C419" s="63">
        <v>4818</v>
      </c>
      <c r="D419" s="19" t="s">
        <v>3782</v>
      </c>
      <c r="E419" s="63" t="s">
        <v>3783</v>
      </c>
      <c r="F419" s="63" t="s">
        <v>1589</v>
      </c>
      <c r="G419" s="65" t="s">
        <v>3594</v>
      </c>
      <c r="H419" s="65">
        <v>13</v>
      </c>
      <c r="I419" s="65">
        <v>23</v>
      </c>
      <c r="J419" s="65">
        <v>113</v>
      </c>
      <c r="K419" s="23">
        <v>41.97925</v>
      </c>
      <c r="L419" s="23">
        <v>-110.19107</v>
      </c>
      <c r="M419" s="61" t="s">
        <v>5860</v>
      </c>
      <c r="N419" s="63" t="s">
        <v>5861</v>
      </c>
      <c r="O419" s="63"/>
      <c r="P419" s="63" t="s">
        <v>3841</v>
      </c>
      <c r="Q419" s="63"/>
      <c r="R419" s="63"/>
      <c r="S419" s="55">
        <f>IF(U419&gt;0,V419-U419,"")</f>
        <v>343</v>
      </c>
      <c r="T419" s="63"/>
      <c r="U419" s="66">
        <v>10600</v>
      </c>
      <c r="V419" s="63">
        <v>10943</v>
      </c>
      <c r="W419" s="66">
        <v>11060</v>
      </c>
      <c r="X419" s="66">
        <v>10943</v>
      </c>
      <c r="Y419" s="63"/>
      <c r="Z419" s="64">
        <v>38687</v>
      </c>
      <c r="AA419" s="63">
        <v>6.88</v>
      </c>
      <c r="AB419" s="63"/>
      <c r="AC419" s="63">
        <v>66</v>
      </c>
      <c r="AD419" s="63">
        <v>9</v>
      </c>
      <c r="AE419" s="63">
        <v>4110</v>
      </c>
      <c r="AF419" s="63">
        <v>63</v>
      </c>
      <c r="AG419" s="63"/>
      <c r="AH419" s="63">
        <v>6998</v>
      </c>
      <c r="AI419" s="63">
        <v>938</v>
      </c>
      <c r="AJ419" s="63">
        <v>0</v>
      </c>
      <c r="AK419" s="63">
        <v>0</v>
      </c>
      <c r="AL419" s="63">
        <v>5</v>
      </c>
      <c r="AM419" s="63">
        <v>8830</v>
      </c>
      <c r="AN419" s="63"/>
      <c r="AO419" s="63" t="s">
        <v>767</v>
      </c>
      <c r="AP419" s="17">
        <f t="shared" si="145"/>
        <v>3.2934000000000001</v>
      </c>
      <c r="AQ419" s="17">
        <f t="shared" si="146"/>
        <v>0.74060999999999999</v>
      </c>
      <c r="AR419" s="17">
        <f t="shared" si="144"/>
        <v>178.785</v>
      </c>
      <c r="AS419" s="17">
        <f t="shared" si="141"/>
        <v>1.61154</v>
      </c>
      <c r="AT419" s="17">
        <f t="shared" si="147"/>
        <v>184.43054999999998</v>
      </c>
      <c r="AU419" s="5">
        <f t="shared" si="148"/>
        <v>197.41358</v>
      </c>
      <c r="AV419" s="5">
        <f t="shared" si="149"/>
        <v>15.373819999999998</v>
      </c>
      <c r="AW419" s="5">
        <f t="shared" si="164"/>
        <v>0</v>
      </c>
      <c r="AX419" s="5">
        <f t="shared" si="165"/>
        <v>0</v>
      </c>
      <c r="AY419" s="5">
        <f t="shared" si="150"/>
        <v>0.10410000000000001</v>
      </c>
      <c r="AZ419" s="5">
        <f t="shared" si="151"/>
        <v>212.89149999999998</v>
      </c>
      <c r="BA419" s="7">
        <f t="shared" si="152"/>
        <v>-7.1631941897007723E-2</v>
      </c>
      <c r="BB419" s="62">
        <f t="shared" si="153"/>
        <v>12189</v>
      </c>
      <c r="BC419" s="28">
        <f t="shared" si="154"/>
        <v>0.15980779294923642</v>
      </c>
      <c r="BD419" s="32">
        <f t="shared" si="155"/>
        <v>1.7857128333673571E-2</v>
      </c>
      <c r="BE419" s="32">
        <f t="shared" si="156"/>
        <v>4.0156579265203081E-3</v>
      </c>
      <c r="BF419" s="35">
        <f t="shared" si="157"/>
        <v>0.97812721373980616</v>
      </c>
      <c r="BG419" s="36">
        <f t="shared" si="158"/>
        <v>0.92729667459715404</v>
      </c>
      <c r="BH419" s="33">
        <f t="shared" si="159"/>
        <v>7.2214343926366248E-2</v>
      </c>
      <c r="BI419" s="33">
        <f t="shared" si="160"/>
        <v>4.8898147647980319E-4</v>
      </c>
      <c r="BJ419" s="63">
        <v>0</v>
      </c>
      <c r="BK419" s="63">
        <v>2.6</v>
      </c>
      <c r="BL419" s="63">
        <v>0</v>
      </c>
      <c r="BM419" s="63">
        <v>12647</v>
      </c>
      <c r="BN419" s="63">
        <v>0</v>
      </c>
      <c r="BO419" s="63">
        <v>0</v>
      </c>
      <c r="BP419" s="63">
        <v>0</v>
      </c>
      <c r="BQ419" s="63">
        <v>0</v>
      </c>
      <c r="BR419" s="63">
        <v>0</v>
      </c>
      <c r="BS419" s="63">
        <v>0</v>
      </c>
      <c r="BT419" s="63">
        <v>0</v>
      </c>
      <c r="BU419" s="63">
        <v>0</v>
      </c>
      <c r="BV419" s="63">
        <v>0</v>
      </c>
      <c r="BW419" s="63">
        <v>0</v>
      </c>
      <c r="BX419" s="63"/>
      <c r="BY419" s="63"/>
      <c r="BZ419" s="63"/>
      <c r="CA419" s="63"/>
      <c r="CB419" s="63"/>
      <c r="CC419" s="63"/>
      <c r="CD419" s="63"/>
      <c r="CE419" s="63"/>
      <c r="CF419" s="63"/>
      <c r="CG419" s="63"/>
      <c r="CH419" s="63"/>
      <c r="CI419" s="63"/>
      <c r="CJ419" s="63"/>
      <c r="CK419" s="63"/>
      <c r="CL419" s="63"/>
      <c r="CM419" s="63"/>
      <c r="CN419" s="63">
        <v>20051201</v>
      </c>
      <c r="CO419" s="63" t="s">
        <v>2090</v>
      </c>
      <c r="CP419" s="66" t="s">
        <v>5862</v>
      </c>
      <c r="CQ419" s="64">
        <v>38699</v>
      </c>
      <c r="CR419" s="78" t="s">
        <v>2038</v>
      </c>
      <c r="CS419" s="78" t="s">
        <v>2038</v>
      </c>
    </row>
    <row r="420" spans="1:97">
      <c r="A420" s="20" t="s">
        <v>3591</v>
      </c>
      <c r="B420" s="16" t="s">
        <v>1783</v>
      </c>
      <c r="F420" s="19" t="s">
        <v>5425</v>
      </c>
      <c r="G420" s="47" t="s">
        <v>3597</v>
      </c>
      <c r="H420" s="47">
        <v>32</v>
      </c>
      <c r="I420" s="47">
        <v>24</v>
      </c>
      <c r="J420" s="47">
        <v>110</v>
      </c>
      <c r="K420" s="23">
        <v>42.016669999999998</v>
      </c>
      <c r="L420" s="23">
        <v>-109.91722</v>
      </c>
      <c r="M420" s="61" t="s">
        <v>3643</v>
      </c>
      <c r="N420" s="19" t="s">
        <v>5432</v>
      </c>
      <c r="P420" s="19" t="s">
        <v>3841</v>
      </c>
      <c r="W420" s="46">
        <v>10793</v>
      </c>
      <c r="X420" s="46">
        <v>10670</v>
      </c>
      <c r="Z420" s="48">
        <v>37063</v>
      </c>
      <c r="AA420" s="19">
        <v>6.38</v>
      </c>
      <c r="AB420" s="19" t="s">
        <v>3789</v>
      </c>
      <c r="AC420" s="19">
        <v>25.2</v>
      </c>
      <c r="AD420" s="19">
        <v>3.33</v>
      </c>
      <c r="AE420" s="19">
        <v>2300</v>
      </c>
      <c r="AF420" s="19">
        <v>29</v>
      </c>
      <c r="AH420" s="19">
        <v>2920</v>
      </c>
      <c r="AI420" s="19">
        <v>570</v>
      </c>
      <c r="AK420" s="43"/>
      <c r="AL420" s="19">
        <v>25.9</v>
      </c>
      <c r="AM420" s="19">
        <v>5160</v>
      </c>
      <c r="AN420" s="54"/>
      <c r="AO420" s="63" t="s">
        <v>5790</v>
      </c>
      <c r="AP420" s="17">
        <f t="shared" si="145"/>
        <v>1.2574799999999999</v>
      </c>
      <c r="AQ420" s="17">
        <f t="shared" si="146"/>
        <v>0.27402570000000004</v>
      </c>
      <c r="AR420" s="17">
        <f t="shared" si="144"/>
        <v>100.05</v>
      </c>
      <c r="AS420" s="17">
        <f t="shared" si="141"/>
        <v>0.74181999999999992</v>
      </c>
      <c r="AT420" s="17">
        <f t="shared" si="147"/>
        <v>102.3233257</v>
      </c>
      <c r="AU420" s="5">
        <f t="shared" si="148"/>
        <v>82.373199999999997</v>
      </c>
      <c r="AV420" s="5">
        <f t="shared" si="149"/>
        <v>9.3422999999999998</v>
      </c>
      <c r="AW420" s="5">
        <f t="shared" si="164"/>
        <v>0</v>
      </c>
      <c r="AX420" s="5">
        <f t="shared" si="165"/>
        <v>0</v>
      </c>
      <c r="AY420" s="5">
        <f t="shared" si="150"/>
        <v>0.539238</v>
      </c>
      <c r="AZ420" s="5">
        <f t="shared" si="151"/>
        <v>92.254737999999989</v>
      </c>
      <c r="BA420" s="7">
        <f t="shared" si="152"/>
        <v>5.1745749282014315E-2</v>
      </c>
      <c r="BB420" s="62">
        <f t="shared" si="153"/>
        <v>5873.43</v>
      </c>
      <c r="BC420" s="6">
        <f t="shared" si="154"/>
        <v>6.466076279090005E-2</v>
      </c>
      <c r="BD420" s="32">
        <f t="shared" si="155"/>
        <v>1.2289279999428322E-2</v>
      </c>
      <c r="BE420" s="32">
        <f t="shared" si="156"/>
        <v>2.6780374672673492E-3</v>
      </c>
      <c r="BF420" s="35">
        <f t="shared" si="157"/>
        <v>0.98503268253330434</v>
      </c>
      <c r="BG420" s="36">
        <f t="shared" si="158"/>
        <v>0.89288855820066393</v>
      </c>
      <c r="BH420" s="33">
        <f t="shared" si="159"/>
        <v>0.10126634363212869</v>
      </c>
      <c r="BI420" s="33">
        <f t="shared" si="160"/>
        <v>5.8450981672074128E-3</v>
      </c>
      <c r="BJ420" s="43"/>
      <c r="BK420" s="19">
        <v>0.27500000000000002</v>
      </c>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63" t="s">
        <v>5889</v>
      </c>
      <c r="CN420" s="63">
        <v>10621</v>
      </c>
      <c r="CO420" s="63" t="s">
        <v>5891</v>
      </c>
      <c r="CP420" s="66"/>
      <c r="CQ420" s="64">
        <v>37064</v>
      </c>
      <c r="CR420" s="78" t="s">
        <v>2038</v>
      </c>
      <c r="CS420" s="78" t="s">
        <v>2038</v>
      </c>
    </row>
    <row r="421" spans="1:97">
      <c r="A421" s="20" t="s">
        <v>3591</v>
      </c>
      <c r="B421" s="16" t="s">
        <v>1784</v>
      </c>
      <c r="F421" s="19" t="s">
        <v>5431</v>
      </c>
      <c r="G421" s="47" t="s">
        <v>3599</v>
      </c>
      <c r="H421" s="47">
        <v>34</v>
      </c>
      <c r="I421" s="47">
        <v>24</v>
      </c>
      <c r="J421" s="47">
        <v>110</v>
      </c>
      <c r="K421" s="23">
        <v>42.011940000000003</v>
      </c>
      <c r="L421" s="23">
        <v>-109.88194</v>
      </c>
      <c r="M421" s="61" t="s">
        <v>3644</v>
      </c>
      <c r="N421" s="19" t="s">
        <v>5433</v>
      </c>
      <c r="P421" s="19" t="s">
        <v>3841</v>
      </c>
      <c r="Z421" s="48">
        <v>37263</v>
      </c>
      <c r="AA421" s="19">
        <v>7.78</v>
      </c>
      <c r="AB421" s="19" t="s">
        <v>3789</v>
      </c>
      <c r="AC421" s="19">
        <v>31.1</v>
      </c>
      <c r="AD421" s="19">
        <v>3.47</v>
      </c>
      <c r="AE421" s="19">
        <v>2850</v>
      </c>
      <c r="AF421" s="19">
        <v>75.599999999999994</v>
      </c>
      <c r="AH421" s="19">
        <v>3900</v>
      </c>
      <c r="AI421" s="19">
        <v>995</v>
      </c>
      <c r="AK421" s="43"/>
      <c r="AL421" s="19">
        <v>58</v>
      </c>
      <c r="AM421" s="19">
        <v>7710</v>
      </c>
      <c r="AN421" s="54"/>
      <c r="AO421" s="63" t="s">
        <v>5790</v>
      </c>
      <c r="AP421" s="17">
        <f t="shared" si="145"/>
        <v>1.55189</v>
      </c>
      <c r="AQ421" s="17">
        <f t="shared" si="146"/>
        <v>0.28554630000000003</v>
      </c>
      <c r="AR421" s="17">
        <f t="shared" si="144"/>
        <v>123.97499999999999</v>
      </c>
      <c r="AS421" s="17">
        <f t="shared" si="141"/>
        <v>1.9338479999999998</v>
      </c>
      <c r="AT421" s="17">
        <f t="shared" si="147"/>
        <v>127.74628429999999</v>
      </c>
      <c r="AU421" s="5">
        <f t="shared" si="148"/>
        <v>110.01899999999999</v>
      </c>
      <c r="AV421" s="5">
        <f t="shared" si="149"/>
        <v>16.308049999999998</v>
      </c>
      <c r="AW421" s="5">
        <f t="shared" si="164"/>
        <v>0</v>
      </c>
      <c r="AX421" s="5">
        <f t="shared" si="165"/>
        <v>0</v>
      </c>
      <c r="AY421" s="5">
        <f t="shared" si="150"/>
        <v>1.2075600000000002</v>
      </c>
      <c r="AZ421" s="5">
        <f t="shared" si="151"/>
        <v>127.53460999999999</v>
      </c>
      <c r="BA421" s="7">
        <f t="shared" si="152"/>
        <v>8.2918191187172821E-4</v>
      </c>
      <c r="BB421" s="62">
        <f t="shared" si="153"/>
        <v>7913.17</v>
      </c>
      <c r="BC421" s="6">
        <f t="shared" si="154"/>
        <v>1.3004403075688229E-2</v>
      </c>
      <c r="BD421" s="32">
        <f t="shared" si="155"/>
        <v>1.214822026725673E-2</v>
      </c>
      <c r="BE421" s="32">
        <f t="shared" si="156"/>
        <v>2.235261100271392E-3</v>
      </c>
      <c r="BF421" s="35">
        <f t="shared" si="157"/>
        <v>0.98561651863247191</v>
      </c>
      <c r="BG421" s="36">
        <f t="shared" si="158"/>
        <v>0.86265994775849475</v>
      </c>
      <c r="BH421" s="33">
        <f t="shared" si="159"/>
        <v>0.12787156364848726</v>
      </c>
      <c r="BI421" s="33">
        <f t="shared" si="160"/>
        <v>9.4684885930180068E-3</v>
      </c>
      <c r="BJ421" s="43"/>
      <c r="BK421" s="19">
        <v>5.37</v>
      </c>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63" t="s">
        <v>5889</v>
      </c>
      <c r="CN421" s="63">
        <v>20107</v>
      </c>
      <c r="CO421" s="63" t="s">
        <v>5890</v>
      </c>
      <c r="CP421" s="66"/>
      <c r="CQ421" s="64">
        <v>37274</v>
      </c>
      <c r="CR421" s="78" t="s">
        <v>2038</v>
      </c>
      <c r="CS421" s="78" t="s">
        <v>2038</v>
      </c>
    </row>
    <row r="422" spans="1:97">
      <c r="A422" s="20" t="s">
        <v>3591</v>
      </c>
      <c r="B422" s="16" t="s">
        <v>341</v>
      </c>
      <c r="F422" s="19" t="s">
        <v>5425</v>
      </c>
      <c r="G422" s="47" t="s">
        <v>3599</v>
      </c>
      <c r="H422" s="47">
        <v>3</v>
      </c>
      <c r="I422" s="47">
        <v>24</v>
      </c>
      <c r="J422" s="47">
        <v>111</v>
      </c>
      <c r="K422" s="23">
        <v>42.084719999999997</v>
      </c>
      <c r="L422" s="23">
        <v>-110.00221999999999</v>
      </c>
      <c r="M422" s="61" t="s">
        <v>3640</v>
      </c>
      <c r="N422" s="19" t="s">
        <v>5434</v>
      </c>
      <c r="P422" s="19" t="s">
        <v>3841</v>
      </c>
      <c r="W422" s="46">
        <v>9950</v>
      </c>
      <c r="Y422" s="63"/>
      <c r="Z422" s="48">
        <v>37263</v>
      </c>
      <c r="AA422" s="19">
        <v>8.1199999999999992</v>
      </c>
      <c r="AB422" s="19" t="s">
        <v>3789</v>
      </c>
      <c r="AC422" s="19">
        <v>46.7</v>
      </c>
      <c r="AD422" s="19">
        <v>5.29</v>
      </c>
      <c r="AE422" s="19">
        <v>2880</v>
      </c>
      <c r="AF422" s="19">
        <v>52</v>
      </c>
      <c r="AH422" s="19">
        <v>4050</v>
      </c>
      <c r="AI422" s="19">
        <v>1080</v>
      </c>
      <c r="AK422" s="43"/>
      <c r="AL422" s="19">
        <v>58</v>
      </c>
      <c r="AM422" s="19">
        <v>8360</v>
      </c>
      <c r="AN422" s="54"/>
      <c r="AO422" s="63" t="s">
        <v>5790</v>
      </c>
      <c r="AP422" s="17">
        <f t="shared" si="145"/>
        <v>2.33033</v>
      </c>
      <c r="AQ422" s="17">
        <f t="shared" si="146"/>
        <v>0.43531410000000004</v>
      </c>
      <c r="AR422" s="17">
        <f t="shared" si="144"/>
        <v>125.27999999999999</v>
      </c>
      <c r="AS422" s="17">
        <f t="shared" si="141"/>
        <v>1.33016</v>
      </c>
      <c r="AT422" s="17">
        <f t="shared" si="147"/>
        <v>129.37580409999998</v>
      </c>
      <c r="AU422" s="5">
        <f t="shared" si="148"/>
        <v>114.2505</v>
      </c>
      <c r="AV422" s="5">
        <f t="shared" si="149"/>
        <v>17.701199999999996</v>
      </c>
      <c r="AW422" s="5">
        <f t="shared" si="164"/>
        <v>0</v>
      </c>
      <c r="AX422" s="5">
        <f t="shared" si="165"/>
        <v>0</v>
      </c>
      <c r="AY422" s="5">
        <f t="shared" si="150"/>
        <v>1.2075600000000002</v>
      </c>
      <c r="AZ422" s="5">
        <f t="shared" si="151"/>
        <v>133.15925999999999</v>
      </c>
      <c r="BA422" s="7">
        <f t="shared" si="152"/>
        <v>-1.4411240315536986E-2</v>
      </c>
      <c r="BB422" s="62">
        <f t="shared" si="153"/>
        <v>8171.99</v>
      </c>
      <c r="BC422" s="6">
        <f t="shared" si="154"/>
        <v>-1.1372496595993601E-2</v>
      </c>
      <c r="BD422" s="32">
        <f t="shared" si="155"/>
        <v>1.8012100610395359E-2</v>
      </c>
      <c r="BE422" s="32">
        <f t="shared" si="156"/>
        <v>3.3647257540020971E-3</v>
      </c>
      <c r="BF422" s="35">
        <f t="shared" si="157"/>
        <v>0.97862317363560258</v>
      </c>
      <c r="BG422" s="36">
        <f t="shared" si="158"/>
        <v>0.85799891047757404</v>
      </c>
      <c r="BH422" s="33">
        <f t="shared" si="159"/>
        <v>0.13293255009077098</v>
      </c>
      <c r="BI422" s="33">
        <f t="shared" si="160"/>
        <v>9.0685394316549987E-3</v>
      </c>
      <c r="BJ422" s="43"/>
      <c r="BK422" s="19">
        <v>1.17</v>
      </c>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63" t="s">
        <v>5889</v>
      </c>
      <c r="CN422" s="63">
        <v>20107</v>
      </c>
      <c r="CO422" s="63" t="s">
        <v>5890</v>
      </c>
      <c r="CP422" s="66"/>
      <c r="CQ422" s="64">
        <v>37274</v>
      </c>
      <c r="CR422" s="78" t="s">
        <v>2038</v>
      </c>
      <c r="CS422" s="78" t="s">
        <v>2038</v>
      </c>
    </row>
    <row r="423" spans="1:97">
      <c r="A423" s="20" t="s">
        <v>3591</v>
      </c>
      <c r="B423" s="16" t="s">
        <v>467</v>
      </c>
      <c r="F423" s="4" t="s">
        <v>5425</v>
      </c>
      <c r="G423" s="47" t="s">
        <v>3615</v>
      </c>
      <c r="H423" s="47">
        <v>8</v>
      </c>
      <c r="I423" s="47">
        <v>24</v>
      </c>
      <c r="J423" s="47">
        <v>111</v>
      </c>
      <c r="K423" s="23">
        <v>42.075857999999997</v>
      </c>
      <c r="L423" s="23">
        <v>-110.028948</v>
      </c>
      <c r="M423" s="61" t="s">
        <v>563</v>
      </c>
      <c r="N423" s="19" t="s">
        <v>5417</v>
      </c>
      <c r="P423" s="19" t="s">
        <v>3841</v>
      </c>
      <c r="W423" s="46">
        <v>9988</v>
      </c>
      <c r="X423" s="46">
        <v>9890</v>
      </c>
      <c r="Z423" s="48">
        <v>35530</v>
      </c>
      <c r="AA423" s="19">
        <v>6.62</v>
      </c>
      <c r="AB423" s="19" t="s">
        <v>3789</v>
      </c>
      <c r="AC423" s="19">
        <v>7</v>
      </c>
      <c r="AD423" s="19">
        <v>1</v>
      </c>
      <c r="AE423" s="19">
        <v>510</v>
      </c>
      <c r="AF423" s="19">
        <v>8</v>
      </c>
      <c r="AH423" s="19">
        <v>680</v>
      </c>
      <c r="AI423" s="19">
        <v>220</v>
      </c>
      <c r="AJ423" s="19">
        <v>0</v>
      </c>
      <c r="AK423" s="6">
        <v>0</v>
      </c>
      <c r="AL423" s="19">
        <v>0</v>
      </c>
      <c r="AM423" s="19">
        <v>1314</v>
      </c>
      <c r="AN423" s="53"/>
      <c r="AO423" s="63" t="s">
        <v>5902</v>
      </c>
      <c r="AP423" s="17">
        <f t="shared" si="145"/>
        <v>0.3493</v>
      </c>
      <c r="AQ423" s="17">
        <f t="shared" si="146"/>
        <v>8.2290000000000002E-2</v>
      </c>
      <c r="AR423" s="17">
        <f t="shared" si="144"/>
        <v>22.184999999999999</v>
      </c>
      <c r="AS423" s="17">
        <f t="shared" si="141"/>
        <v>0.20463999999999999</v>
      </c>
      <c r="AT423" s="17">
        <f t="shared" si="147"/>
        <v>22.82123</v>
      </c>
      <c r="AU423" s="5">
        <f t="shared" si="148"/>
        <v>19.1828</v>
      </c>
      <c r="AV423" s="5">
        <f t="shared" si="149"/>
        <v>3.6057999999999995</v>
      </c>
      <c r="AW423" s="5">
        <f t="shared" si="164"/>
        <v>0</v>
      </c>
      <c r="AX423" s="5">
        <f t="shared" si="165"/>
        <v>0</v>
      </c>
      <c r="AY423" s="5">
        <f t="shared" si="150"/>
        <v>0</v>
      </c>
      <c r="AZ423" s="5">
        <f t="shared" si="151"/>
        <v>22.788599999999999</v>
      </c>
      <c r="BA423" s="7">
        <f t="shared" si="152"/>
        <v>7.1541595309609896E-4</v>
      </c>
      <c r="BB423" s="62">
        <f t="shared" si="153"/>
        <v>1426</v>
      </c>
      <c r="BC423" s="6">
        <f t="shared" si="154"/>
        <v>4.0875912408759124E-2</v>
      </c>
      <c r="BD423" s="32">
        <f t="shared" si="155"/>
        <v>1.5305923475640883E-2</v>
      </c>
      <c r="BE423" s="32">
        <f t="shared" si="156"/>
        <v>3.6058529711150539E-3</v>
      </c>
      <c r="BF423" s="35">
        <f t="shared" si="157"/>
        <v>0.9810882235532441</v>
      </c>
      <c r="BG423" s="36">
        <f t="shared" si="158"/>
        <v>0.84177176307451973</v>
      </c>
      <c r="BH423" s="33">
        <f t="shared" si="159"/>
        <v>0.15822823692548027</v>
      </c>
      <c r="BI423" s="33">
        <f t="shared" si="160"/>
        <v>0</v>
      </c>
      <c r="BJ423" s="6">
        <v>0</v>
      </c>
      <c r="BK423" s="19">
        <v>0</v>
      </c>
      <c r="BL423" s="19">
        <v>0</v>
      </c>
      <c r="BM423" s="19">
        <v>1265</v>
      </c>
      <c r="BN423" s="19">
        <v>0</v>
      </c>
      <c r="BO423" s="31"/>
      <c r="BP423" s="19">
        <v>0</v>
      </c>
      <c r="BQ423" s="19">
        <v>0</v>
      </c>
      <c r="BR423" s="19">
        <v>0</v>
      </c>
      <c r="BS423" s="19">
        <v>0</v>
      </c>
      <c r="BT423" s="19">
        <v>0</v>
      </c>
      <c r="BU423" s="19">
        <v>0</v>
      </c>
      <c r="BV423" s="19">
        <v>0</v>
      </c>
      <c r="BW423" s="19">
        <v>0</v>
      </c>
      <c r="BX423" s="19"/>
      <c r="BY423" s="19"/>
      <c r="BZ423" s="19"/>
      <c r="CA423" s="19"/>
      <c r="CB423" s="19"/>
      <c r="CC423" s="19"/>
      <c r="CD423" s="19"/>
      <c r="CE423" s="19"/>
      <c r="CF423" s="19"/>
      <c r="CG423" s="19"/>
      <c r="CH423" s="19"/>
      <c r="CI423" s="19"/>
      <c r="CJ423" s="19"/>
      <c r="CK423" s="19"/>
      <c r="CL423" s="19"/>
      <c r="CN423" s="63">
        <v>19970410</v>
      </c>
      <c r="CO423" s="63" t="s">
        <v>5909</v>
      </c>
      <c r="CP423" s="66"/>
      <c r="CQ423" s="63"/>
      <c r="CR423" s="78" t="s">
        <v>2038</v>
      </c>
      <c r="CS423" s="78" t="s">
        <v>2038</v>
      </c>
    </row>
    <row r="424" spans="1:97">
      <c r="A424" s="63" t="s">
        <v>3591</v>
      </c>
      <c r="B424" s="63" t="s">
        <v>5566</v>
      </c>
      <c r="C424" s="63">
        <v>3899</v>
      </c>
      <c r="D424" s="19" t="s">
        <v>3782</v>
      </c>
      <c r="E424" s="63" t="s">
        <v>1707</v>
      </c>
      <c r="F424" s="63" t="s">
        <v>5429</v>
      </c>
      <c r="G424" s="65" t="s">
        <v>3594</v>
      </c>
      <c r="H424" s="65">
        <v>11</v>
      </c>
      <c r="I424" s="65">
        <v>24</v>
      </c>
      <c r="J424" s="65">
        <v>111</v>
      </c>
      <c r="K424" s="23">
        <v>42.079439999999998</v>
      </c>
      <c r="L424" s="23">
        <v>-109.985</v>
      </c>
      <c r="M424" s="61" t="s">
        <v>5913</v>
      </c>
      <c r="N424" s="63" t="s">
        <v>5914</v>
      </c>
      <c r="O424" s="63"/>
      <c r="P424" s="63" t="s">
        <v>3841</v>
      </c>
      <c r="Q424" s="63"/>
      <c r="R424" s="63"/>
      <c r="S424" s="55"/>
      <c r="T424" s="63"/>
      <c r="U424" s="66" t="s">
        <v>6404</v>
      </c>
      <c r="V424" s="63"/>
      <c r="W424" s="66">
        <v>9980</v>
      </c>
      <c r="X424" s="66">
        <v>9912</v>
      </c>
      <c r="Y424" s="63"/>
      <c r="Z424" s="64">
        <v>37692</v>
      </c>
      <c r="AA424" s="63">
        <v>8.23</v>
      </c>
      <c r="AB424" s="63"/>
      <c r="AC424" s="63">
        <v>20</v>
      </c>
      <c r="AD424" s="63">
        <v>4</v>
      </c>
      <c r="AE424" s="63">
        <v>1702</v>
      </c>
      <c r="AF424" s="63"/>
      <c r="AG424" s="63"/>
      <c r="AH424" s="63">
        <v>2300</v>
      </c>
      <c r="AI424" s="63">
        <v>600</v>
      </c>
      <c r="AJ424" s="63"/>
      <c r="AK424" s="63"/>
      <c r="AL424" s="63">
        <v>2</v>
      </c>
      <c r="AM424" s="63">
        <v>4628</v>
      </c>
      <c r="AN424" s="63"/>
      <c r="AO424" s="63" t="s">
        <v>3422</v>
      </c>
      <c r="AP424" s="17">
        <f t="shared" si="145"/>
        <v>0.998</v>
      </c>
      <c r="AQ424" s="17">
        <f t="shared" si="146"/>
        <v>0.32916000000000001</v>
      </c>
      <c r="AR424" s="17">
        <f t="shared" si="144"/>
        <v>74.036999999999992</v>
      </c>
      <c r="AS424" s="17">
        <f t="shared" ref="AS424:AS487" si="166">IF(AF424&gt;0,AF424*0.02558,0)</f>
        <v>0</v>
      </c>
      <c r="AT424" s="17">
        <f t="shared" si="147"/>
        <v>75.364159999999998</v>
      </c>
      <c r="AU424" s="5">
        <f t="shared" si="148"/>
        <v>64.882999999999996</v>
      </c>
      <c r="AV424" s="5">
        <f t="shared" si="149"/>
        <v>9.8339999999999996</v>
      </c>
      <c r="AW424" s="5">
        <f t="shared" si="164"/>
        <v>0</v>
      </c>
      <c r="AX424" s="5">
        <f t="shared" si="165"/>
        <v>0</v>
      </c>
      <c r="AY424" s="5">
        <f t="shared" si="150"/>
        <v>4.1640000000000003E-2</v>
      </c>
      <c r="AZ424" s="5">
        <f t="shared" si="151"/>
        <v>74.75864</v>
      </c>
      <c r="BA424" s="7">
        <f t="shared" si="152"/>
        <v>4.03349790971124E-3</v>
      </c>
      <c r="BB424" s="62">
        <f t="shared" si="153"/>
        <v>4628</v>
      </c>
      <c r="BC424" s="28">
        <f t="shared" si="154"/>
        <v>0</v>
      </c>
      <c r="BD424" s="32">
        <f t="shared" si="155"/>
        <v>1.3242368786436419E-2</v>
      </c>
      <c r="BE424" s="32">
        <f t="shared" si="156"/>
        <v>4.3675932963360836E-3</v>
      </c>
      <c r="BF424" s="35">
        <f t="shared" si="157"/>
        <v>0.98239003791722745</v>
      </c>
      <c r="BG424" s="36">
        <f t="shared" si="158"/>
        <v>0.86789968356834735</v>
      </c>
      <c r="BH424" s="33">
        <f t="shared" si="159"/>
        <v>0.13154332395559898</v>
      </c>
      <c r="BI424" s="33">
        <f t="shared" si="160"/>
        <v>5.5699247605360406E-4</v>
      </c>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v>20030312</v>
      </c>
      <c r="CO424" s="63" t="s">
        <v>3423</v>
      </c>
      <c r="CP424" s="66"/>
      <c r="CQ424" s="64">
        <v>37694</v>
      </c>
      <c r="CR424" s="78" t="s">
        <v>2038</v>
      </c>
      <c r="CS424" s="78" t="s">
        <v>2038</v>
      </c>
    </row>
    <row r="425" spans="1:97">
      <c r="A425" s="20" t="s">
        <v>3591</v>
      </c>
      <c r="B425" s="16" t="s">
        <v>5566</v>
      </c>
      <c r="F425" s="19" t="s">
        <v>5429</v>
      </c>
      <c r="G425" s="47" t="s">
        <v>3612</v>
      </c>
      <c r="H425" s="47">
        <v>11</v>
      </c>
      <c r="I425" s="47">
        <v>24</v>
      </c>
      <c r="J425" s="47">
        <v>111</v>
      </c>
      <c r="K425" s="23">
        <v>42.06861</v>
      </c>
      <c r="L425" s="23">
        <v>-109.980278</v>
      </c>
      <c r="M425" s="61" t="s">
        <v>3672</v>
      </c>
      <c r="N425" s="19" t="s">
        <v>5436</v>
      </c>
      <c r="P425" s="19" t="s">
        <v>3841</v>
      </c>
      <c r="W425" s="46">
        <v>10180</v>
      </c>
      <c r="X425" s="46">
        <v>10109</v>
      </c>
      <c r="Z425" s="48">
        <v>37263</v>
      </c>
      <c r="AA425" s="4"/>
      <c r="AB425" s="19" t="s">
        <v>3789</v>
      </c>
      <c r="AC425" s="19">
        <v>47.9</v>
      </c>
      <c r="AD425" s="19">
        <v>5.42</v>
      </c>
      <c r="AE425" s="19">
        <v>3180</v>
      </c>
      <c r="AF425" s="19">
        <v>51.6</v>
      </c>
      <c r="AH425" s="19">
        <v>4100</v>
      </c>
      <c r="AI425" s="19">
        <v>1059</v>
      </c>
      <c r="AK425" s="43"/>
      <c r="AL425" s="19">
        <v>99</v>
      </c>
      <c r="AM425" s="19">
        <v>8402</v>
      </c>
      <c r="AN425" s="54"/>
      <c r="AO425" s="63" t="s">
        <v>5790</v>
      </c>
      <c r="AP425" s="17">
        <f t="shared" si="145"/>
        <v>2.3902099999999997</v>
      </c>
      <c r="AQ425" s="17">
        <f t="shared" si="146"/>
        <v>0.44601180000000001</v>
      </c>
      <c r="AR425" s="17">
        <f t="shared" si="144"/>
        <v>138.32999999999998</v>
      </c>
      <c r="AS425" s="17">
        <f t="shared" si="166"/>
        <v>1.319928</v>
      </c>
      <c r="AT425" s="17">
        <f t="shared" si="147"/>
        <v>142.48614979999999</v>
      </c>
      <c r="AU425" s="5">
        <f t="shared" si="148"/>
        <v>115.661</v>
      </c>
      <c r="AV425" s="5">
        <f t="shared" si="149"/>
        <v>17.357009999999999</v>
      </c>
      <c r="AW425" s="5">
        <f t="shared" si="164"/>
        <v>0</v>
      </c>
      <c r="AX425" s="5">
        <f t="shared" si="165"/>
        <v>0</v>
      </c>
      <c r="AY425" s="5">
        <f t="shared" si="150"/>
        <v>2.0611800000000002</v>
      </c>
      <c r="AZ425" s="5">
        <f t="shared" si="151"/>
        <v>135.07919000000001</v>
      </c>
      <c r="BA425" s="7">
        <f t="shared" si="152"/>
        <v>2.6685463701401169E-2</v>
      </c>
      <c r="BB425" s="62">
        <f t="shared" si="153"/>
        <v>8542.92</v>
      </c>
      <c r="BC425" s="6">
        <f t="shared" si="154"/>
        <v>8.3163567606102645E-3</v>
      </c>
      <c r="BD425" s="32">
        <f t="shared" si="155"/>
        <v>1.6775033947896034E-2</v>
      </c>
      <c r="BE425" s="32">
        <f t="shared" si="156"/>
        <v>3.1302116074161759E-3</v>
      </c>
      <c r="BF425" s="35">
        <f t="shared" si="157"/>
        <v>0.98009475444468774</v>
      </c>
      <c r="BG425" s="36">
        <f t="shared" si="158"/>
        <v>0.85624588065711671</v>
      </c>
      <c r="BH425" s="33">
        <f t="shared" si="159"/>
        <v>0.12849507018808742</v>
      </c>
      <c r="BI425" s="33">
        <f t="shared" si="160"/>
        <v>1.5259049154795791E-2</v>
      </c>
      <c r="BJ425" s="43"/>
      <c r="BK425" s="19">
        <v>0.26</v>
      </c>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9"/>
      <c r="CN425" s="63">
        <v>20107</v>
      </c>
      <c r="CO425" s="63" t="s">
        <v>5890</v>
      </c>
      <c r="CP425" s="66"/>
      <c r="CQ425" s="64">
        <v>37274</v>
      </c>
      <c r="CR425" s="78" t="s">
        <v>2038</v>
      </c>
      <c r="CS425" s="78" t="s">
        <v>2038</v>
      </c>
    </row>
    <row r="426" spans="1:97">
      <c r="A426" s="20" t="s">
        <v>3591</v>
      </c>
      <c r="B426" s="16" t="s">
        <v>5567</v>
      </c>
      <c r="F426" s="19" t="s">
        <v>5429</v>
      </c>
      <c r="G426" s="47" t="s">
        <v>267</v>
      </c>
      <c r="H426" s="47">
        <v>13</v>
      </c>
      <c r="I426" s="47">
        <v>24</v>
      </c>
      <c r="J426" s="47">
        <v>111</v>
      </c>
      <c r="K426" s="23">
        <v>42.054169999999999</v>
      </c>
      <c r="L426" s="23">
        <v>-109.951111</v>
      </c>
      <c r="M426" s="61" t="s">
        <v>3665</v>
      </c>
      <c r="N426" s="19" t="s">
        <v>5427</v>
      </c>
      <c r="P426" s="19" t="s">
        <v>3841</v>
      </c>
      <c r="S426" s="55">
        <f>IF(U426&gt;0,V426-U426,"")</f>
        <v>141</v>
      </c>
      <c r="T426" s="63"/>
      <c r="U426" s="66">
        <v>10041</v>
      </c>
      <c r="V426" s="63">
        <v>10182</v>
      </c>
      <c r="W426" s="46">
        <v>10347</v>
      </c>
      <c r="X426" s="46">
        <v>10248</v>
      </c>
      <c r="Z426" s="48">
        <v>37263</v>
      </c>
      <c r="AA426" s="19">
        <v>7.61</v>
      </c>
      <c r="AB426" s="19" t="s">
        <v>3789</v>
      </c>
      <c r="AC426" s="19">
        <v>52</v>
      </c>
      <c r="AD426" s="19">
        <v>5.5</v>
      </c>
      <c r="AE426" s="19">
        <v>3620</v>
      </c>
      <c r="AF426" s="19">
        <v>71.2</v>
      </c>
      <c r="AH426" s="19">
        <v>4950</v>
      </c>
      <c r="AI426" s="19">
        <v>1060</v>
      </c>
      <c r="AK426" s="43"/>
      <c r="AL426" s="19">
        <v>95</v>
      </c>
      <c r="AM426" s="19">
        <v>9100</v>
      </c>
      <c r="AN426" s="54"/>
      <c r="AO426" s="63" t="s">
        <v>5790</v>
      </c>
      <c r="AP426" s="17">
        <f t="shared" si="145"/>
        <v>2.5948000000000002</v>
      </c>
      <c r="AQ426" s="17">
        <f t="shared" si="146"/>
        <v>0.45259500000000003</v>
      </c>
      <c r="AR426" s="17">
        <f t="shared" si="144"/>
        <v>157.47</v>
      </c>
      <c r="AS426" s="17">
        <f t="shared" si="166"/>
        <v>1.821296</v>
      </c>
      <c r="AT426" s="17">
        <f t="shared" si="147"/>
        <v>162.33869099999998</v>
      </c>
      <c r="AU426" s="5">
        <f t="shared" si="148"/>
        <v>139.6395</v>
      </c>
      <c r="AV426" s="5">
        <f t="shared" si="149"/>
        <v>17.373399999999997</v>
      </c>
      <c r="AW426" s="5">
        <f t="shared" si="164"/>
        <v>0</v>
      </c>
      <c r="AX426" s="5">
        <f t="shared" si="165"/>
        <v>0</v>
      </c>
      <c r="AY426" s="5">
        <f t="shared" si="150"/>
        <v>1.9779000000000002</v>
      </c>
      <c r="AZ426" s="5">
        <f t="shared" si="151"/>
        <v>158.99080000000001</v>
      </c>
      <c r="BA426" s="7">
        <f t="shared" si="152"/>
        <v>1.0418872508654912E-2</v>
      </c>
      <c r="BB426" s="62">
        <f t="shared" si="153"/>
        <v>9853.7000000000007</v>
      </c>
      <c r="BC426" s="6">
        <f t="shared" si="154"/>
        <v>3.9765322865720189E-2</v>
      </c>
      <c r="BD426" s="32">
        <f t="shared" si="155"/>
        <v>1.5983866717269517E-2</v>
      </c>
      <c r="BE426" s="32">
        <f t="shared" si="156"/>
        <v>2.7879675338764441E-3</v>
      </c>
      <c r="BF426" s="35">
        <f t="shared" si="157"/>
        <v>0.98122816574885408</v>
      </c>
      <c r="BG426" s="36">
        <f t="shared" si="158"/>
        <v>0.87828666815941547</v>
      </c>
      <c r="BH426" s="33">
        <f t="shared" si="159"/>
        <v>0.10927298938051759</v>
      </c>
      <c r="BI426" s="33">
        <f t="shared" si="160"/>
        <v>1.2440342460066872E-2</v>
      </c>
      <c r="BJ426" s="43"/>
      <c r="BK426" s="19">
        <v>11</v>
      </c>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63" t="s">
        <v>5915</v>
      </c>
      <c r="CN426" s="63">
        <v>20107</v>
      </c>
      <c r="CO426" s="63" t="s">
        <v>5890</v>
      </c>
      <c r="CP426" s="66"/>
      <c r="CQ426" s="64">
        <v>37274</v>
      </c>
      <c r="CR426" s="78" t="s">
        <v>2038</v>
      </c>
      <c r="CS426" s="78" t="s">
        <v>2038</v>
      </c>
    </row>
    <row r="427" spans="1:97">
      <c r="A427" s="63" t="s">
        <v>3591</v>
      </c>
      <c r="B427" s="63" t="s">
        <v>5567</v>
      </c>
      <c r="C427" s="63">
        <v>3900</v>
      </c>
      <c r="D427" s="19" t="s">
        <v>3782</v>
      </c>
      <c r="E427" s="63" t="s">
        <v>1707</v>
      </c>
      <c r="F427" s="63" t="s">
        <v>5429</v>
      </c>
      <c r="G427" s="65" t="s">
        <v>3597</v>
      </c>
      <c r="H427" s="65">
        <v>13</v>
      </c>
      <c r="I427" s="65">
        <v>24</v>
      </c>
      <c r="J427" s="65">
        <v>111</v>
      </c>
      <c r="K427" s="23">
        <v>42.061109999999999</v>
      </c>
      <c r="L427" s="23">
        <v>-109.960278</v>
      </c>
      <c r="M427" s="61" t="s">
        <v>5898</v>
      </c>
      <c r="N427" s="63" t="s">
        <v>5899</v>
      </c>
      <c r="O427" s="63"/>
      <c r="P427" s="63" t="s">
        <v>3841</v>
      </c>
      <c r="Q427" s="63"/>
      <c r="R427" s="63"/>
      <c r="S427" s="55"/>
      <c r="T427" s="63"/>
      <c r="U427" s="66" t="s">
        <v>5900</v>
      </c>
      <c r="V427" s="63"/>
      <c r="W427" s="66">
        <v>10276</v>
      </c>
      <c r="X427" s="66">
        <v>10163</v>
      </c>
      <c r="Y427" s="63"/>
      <c r="Z427" s="64">
        <v>37692</v>
      </c>
      <c r="AA427" s="63">
        <v>7.38</v>
      </c>
      <c r="AB427" s="63"/>
      <c r="AC427" s="63">
        <v>38</v>
      </c>
      <c r="AD427" s="63">
        <v>6</v>
      </c>
      <c r="AE427" s="63">
        <v>1472</v>
      </c>
      <c r="AF427" s="63"/>
      <c r="AG427" s="63"/>
      <c r="AH427" s="63">
        <v>2000</v>
      </c>
      <c r="AI427" s="63">
        <v>800</v>
      </c>
      <c r="AJ427" s="63"/>
      <c r="AK427" s="63"/>
      <c r="AL427" s="63">
        <v>4</v>
      </c>
      <c r="AM427" s="63">
        <v>4320</v>
      </c>
      <c r="AN427" s="63"/>
      <c r="AO427" s="63" t="s">
        <v>3422</v>
      </c>
      <c r="AP427" s="17">
        <f t="shared" si="145"/>
        <v>1.8961999999999999</v>
      </c>
      <c r="AQ427" s="17">
        <f t="shared" si="146"/>
        <v>0.49374000000000001</v>
      </c>
      <c r="AR427" s="17">
        <f t="shared" si="144"/>
        <v>64.031999999999996</v>
      </c>
      <c r="AS427" s="17">
        <f t="shared" si="166"/>
        <v>0</v>
      </c>
      <c r="AT427" s="17">
        <f t="shared" si="147"/>
        <v>66.421939999999992</v>
      </c>
      <c r="AU427" s="5">
        <f t="shared" si="148"/>
        <v>56.419999999999995</v>
      </c>
      <c r="AV427" s="5">
        <f t="shared" si="149"/>
        <v>13.111999999999998</v>
      </c>
      <c r="AW427" s="5">
        <f t="shared" si="164"/>
        <v>0</v>
      </c>
      <c r="AX427" s="5">
        <f t="shared" si="165"/>
        <v>0</v>
      </c>
      <c r="AY427" s="5">
        <f t="shared" si="150"/>
        <v>8.3280000000000007E-2</v>
      </c>
      <c r="AZ427" s="5">
        <f t="shared" si="151"/>
        <v>69.615279999999998</v>
      </c>
      <c r="BA427" s="7">
        <f t="shared" si="152"/>
        <v>-2.347401689037755E-2</v>
      </c>
      <c r="BB427" s="62">
        <f t="shared" si="153"/>
        <v>4320</v>
      </c>
      <c r="BC427" s="28">
        <f t="shared" si="154"/>
        <v>0</v>
      </c>
      <c r="BD427" s="32">
        <f t="shared" si="155"/>
        <v>2.8547796104720823E-2</v>
      </c>
      <c r="BE427" s="32">
        <f t="shared" si="156"/>
        <v>7.4333872211501213E-3</v>
      </c>
      <c r="BF427" s="35">
        <f t="shared" si="157"/>
        <v>0.96401881667412914</v>
      </c>
      <c r="BG427" s="36">
        <f t="shared" si="158"/>
        <v>0.81045425659424186</v>
      </c>
      <c r="BH427" s="33">
        <f t="shared" si="159"/>
        <v>0.18834945431520206</v>
      </c>
      <c r="BI427" s="33">
        <f t="shared" si="160"/>
        <v>1.1962890905559815E-3</v>
      </c>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v>20030312</v>
      </c>
      <c r="CO427" s="63" t="s">
        <v>3423</v>
      </c>
      <c r="CP427" s="66"/>
      <c r="CQ427" s="64">
        <v>37694</v>
      </c>
      <c r="CR427" s="78" t="s">
        <v>2038</v>
      </c>
      <c r="CS427" s="78" t="s">
        <v>2038</v>
      </c>
    </row>
    <row r="428" spans="1:97">
      <c r="A428" s="20" t="s">
        <v>3591</v>
      </c>
      <c r="B428" s="16" t="s">
        <v>5567</v>
      </c>
      <c r="F428" s="19" t="s">
        <v>5429</v>
      </c>
      <c r="G428" s="47" t="s">
        <v>3615</v>
      </c>
      <c r="H428" s="47">
        <v>13</v>
      </c>
      <c r="I428" s="47">
        <v>24</v>
      </c>
      <c r="J428" s="47">
        <v>111</v>
      </c>
      <c r="K428" s="23">
        <v>42.054160000000003</v>
      </c>
      <c r="L428" s="23">
        <v>-109.9513</v>
      </c>
      <c r="M428" s="61" t="s">
        <v>3664</v>
      </c>
      <c r="N428" s="19" t="s">
        <v>5426</v>
      </c>
      <c r="P428" s="19" t="s">
        <v>3841</v>
      </c>
      <c r="W428" s="46">
        <v>10310</v>
      </c>
      <c r="X428" s="46">
        <v>10234</v>
      </c>
      <c r="Z428" s="48">
        <v>37263</v>
      </c>
      <c r="AA428" s="4"/>
      <c r="AB428" s="19" t="s">
        <v>3789</v>
      </c>
      <c r="AC428" s="19">
        <v>26.2</v>
      </c>
      <c r="AD428" s="19">
        <v>2.17</v>
      </c>
      <c r="AE428" s="19">
        <v>2690</v>
      </c>
      <c r="AF428" s="19">
        <v>35.799999999999997</v>
      </c>
      <c r="AH428" s="19">
        <v>3640</v>
      </c>
      <c r="AI428" s="19">
        <v>822</v>
      </c>
      <c r="AK428" s="43"/>
      <c r="AL428" s="19">
        <v>123</v>
      </c>
      <c r="AM428" s="19">
        <v>6980</v>
      </c>
      <c r="AN428" s="54"/>
      <c r="AO428" s="63" t="s">
        <v>5790</v>
      </c>
      <c r="AP428" s="17">
        <f t="shared" si="145"/>
        <v>1.30738</v>
      </c>
      <c r="AQ428" s="17">
        <f t="shared" si="146"/>
        <v>0.17856929999999999</v>
      </c>
      <c r="AR428" s="17">
        <f t="shared" si="144"/>
        <v>117.01499999999999</v>
      </c>
      <c r="AS428" s="17">
        <f t="shared" si="166"/>
        <v>0.91576399999999991</v>
      </c>
      <c r="AT428" s="17">
        <f t="shared" si="147"/>
        <v>119.41671329999998</v>
      </c>
      <c r="AU428" s="5">
        <f t="shared" si="148"/>
        <v>102.6844</v>
      </c>
      <c r="AV428" s="5">
        <f t="shared" si="149"/>
        <v>13.472579999999999</v>
      </c>
      <c r="AW428" s="5">
        <f t="shared" si="164"/>
        <v>0</v>
      </c>
      <c r="AX428" s="5">
        <f t="shared" si="165"/>
        <v>0</v>
      </c>
      <c r="AY428" s="5">
        <f t="shared" si="150"/>
        <v>2.5608600000000004</v>
      </c>
      <c r="AZ428" s="5">
        <f t="shared" si="151"/>
        <v>118.71784</v>
      </c>
      <c r="BA428" s="7">
        <f t="shared" si="152"/>
        <v>2.9347832572602485E-3</v>
      </c>
      <c r="BB428" s="62">
        <f t="shared" si="153"/>
        <v>7339.17</v>
      </c>
      <c r="BC428" s="6">
        <f t="shared" si="154"/>
        <v>2.5083157752858586E-2</v>
      </c>
      <c r="BD428" s="32">
        <f t="shared" si="155"/>
        <v>1.0948048760273494E-2</v>
      </c>
      <c r="BE428" s="32">
        <f t="shared" si="156"/>
        <v>1.4953459617616188E-3</v>
      </c>
      <c r="BF428" s="35">
        <f t="shared" si="157"/>
        <v>0.98755660527796485</v>
      </c>
      <c r="BG428" s="36">
        <f t="shared" si="158"/>
        <v>0.86494498215264026</v>
      </c>
      <c r="BH428" s="33">
        <f t="shared" si="159"/>
        <v>0.11348403913009199</v>
      </c>
      <c r="BI428" s="33">
        <f t="shared" si="160"/>
        <v>2.1570978717267771E-2</v>
      </c>
      <c r="BJ428" s="43"/>
      <c r="BK428" s="19">
        <v>0.432</v>
      </c>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63" t="s">
        <v>5889</v>
      </c>
      <c r="CN428" s="63">
        <v>20107</v>
      </c>
      <c r="CO428" s="63" t="s">
        <v>5890</v>
      </c>
      <c r="CP428" s="66"/>
      <c r="CQ428" s="64">
        <v>37274</v>
      </c>
      <c r="CR428" s="78" t="s">
        <v>2038</v>
      </c>
      <c r="CS428" s="78" t="s">
        <v>2038</v>
      </c>
    </row>
    <row r="429" spans="1:97">
      <c r="A429" s="63" t="s">
        <v>3591</v>
      </c>
      <c r="B429" s="63" t="s">
        <v>5568</v>
      </c>
      <c r="C429" s="63">
        <v>3902</v>
      </c>
      <c r="D429" s="19" t="s">
        <v>3782</v>
      </c>
      <c r="E429" s="63" t="s">
        <v>1707</v>
      </c>
      <c r="F429" s="63" t="s">
        <v>5429</v>
      </c>
      <c r="G429" s="65" t="s">
        <v>3592</v>
      </c>
      <c r="H429" s="65">
        <v>14</v>
      </c>
      <c r="I429" s="65">
        <v>24</v>
      </c>
      <c r="J429" s="65">
        <v>111</v>
      </c>
      <c r="K429" s="23">
        <v>42.064439999999998</v>
      </c>
      <c r="L429" s="23">
        <v>-109.975556</v>
      </c>
      <c r="M429" s="61" t="s">
        <v>5910</v>
      </c>
      <c r="N429" s="63" t="s">
        <v>5911</v>
      </c>
      <c r="O429" s="63"/>
      <c r="P429" s="63" t="s">
        <v>3841</v>
      </c>
      <c r="Q429" s="63"/>
      <c r="R429" s="63"/>
      <c r="S429" s="55"/>
      <c r="T429" s="63"/>
      <c r="U429" s="66" t="s">
        <v>5912</v>
      </c>
      <c r="V429" s="63"/>
      <c r="W429" s="66">
        <v>10225</v>
      </c>
      <c r="X429" s="66">
        <v>10194</v>
      </c>
      <c r="Y429" s="63"/>
      <c r="Z429" s="64">
        <v>37692</v>
      </c>
      <c r="AA429" s="63">
        <v>6.98</v>
      </c>
      <c r="AB429" s="63"/>
      <c r="AC429" s="63">
        <v>81</v>
      </c>
      <c r="AD429" s="63">
        <v>5</v>
      </c>
      <c r="AE429" s="63">
        <v>2254</v>
      </c>
      <c r="AF429" s="63"/>
      <c r="AG429" s="63"/>
      <c r="AH429" s="63">
        <v>3100</v>
      </c>
      <c r="AI429" s="63">
        <v>900</v>
      </c>
      <c r="AJ429" s="63"/>
      <c r="AK429" s="63"/>
      <c r="AL429" s="63"/>
      <c r="AM429" s="63">
        <v>6340</v>
      </c>
      <c r="AN429" s="63"/>
      <c r="AO429" s="63" t="s">
        <v>3422</v>
      </c>
      <c r="AP429" s="17">
        <f t="shared" si="145"/>
        <v>4.0419</v>
      </c>
      <c r="AQ429" s="17">
        <f t="shared" si="146"/>
        <v>0.41144999999999998</v>
      </c>
      <c r="AR429" s="17">
        <f t="shared" si="144"/>
        <v>98.048999999999992</v>
      </c>
      <c r="AS429" s="17">
        <f t="shared" si="166"/>
        <v>0</v>
      </c>
      <c r="AT429" s="17">
        <f t="shared" si="147"/>
        <v>102.50234999999999</v>
      </c>
      <c r="AU429" s="5">
        <f t="shared" si="148"/>
        <v>87.450999999999993</v>
      </c>
      <c r="AV429" s="5">
        <f t="shared" si="149"/>
        <v>14.750999999999998</v>
      </c>
      <c r="AW429" s="5">
        <f t="shared" si="164"/>
        <v>0</v>
      </c>
      <c r="AX429" s="5">
        <f t="shared" si="165"/>
        <v>0</v>
      </c>
      <c r="AY429" s="5">
        <f t="shared" si="150"/>
        <v>0</v>
      </c>
      <c r="AZ429" s="5">
        <f t="shared" si="151"/>
        <v>102.202</v>
      </c>
      <c r="BA429" s="7">
        <f t="shared" si="152"/>
        <v>1.467237994698181E-3</v>
      </c>
      <c r="BB429" s="62">
        <f t="shared" si="153"/>
        <v>6340</v>
      </c>
      <c r="BC429" s="28">
        <f t="shared" si="154"/>
        <v>0</v>
      </c>
      <c r="BD429" s="32">
        <f t="shared" si="155"/>
        <v>3.9432266674861605E-2</v>
      </c>
      <c r="BE429" s="32">
        <f t="shared" si="156"/>
        <v>4.0140543119255318E-3</v>
      </c>
      <c r="BF429" s="35">
        <f t="shared" si="157"/>
        <v>0.95655367901321287</v>
      </c>
      <c r="BG429" s="36">
        <f t="shared" si="158"/>
        <v>0.85566818653255317</v>
      </c>
      <c r="BH429" s="33">
        <f t="shared" si="159"/>
        <v>0.14433181346744681</v>
      </c>
      <c r="BI429" s="33">
        <f t="shared" si="160"/>
        <v>0</v>
      </c>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v>20030312</v>
      </c>
      <c r="CO429" s="63" t="s">
        <v>3423</v>
      </c>
      <c r="CP429" s="66"/>
      <c r="CQ429" s="64">
        <v>37694</v>
      </c>
      <c r="CR429" s="78" t="s">
        <v>2038</v>
      </c>
      <c r="CS429" s="78" t="s">
        <v>2038</v>
      </c>
    </row>
    <row r="430" spans="1:97">
      <c r="A430" s="20" t="s">
        <v>3591</v>
      </c>
      <c r="B430" s="16" t="s">
        <v>5568</v>
      </c>
      <c r="F430" s="19" t="s">
        <v>5429</v>
      </c>
      <c r="G430" s="47" t="s">
        <v>3615</v>
      </c>
      <c r="H430" s="47">
        <v>14</v>
      </c>
      <c r="I430" s="47">
        <v>24</v>
      </c>
      <c r="J430" s="47">
        <v>111</v>
      </c>
      <c r="K430" s="23">
        <v>42.061109999999999</v>
      </c>
      <c r="L430" s="23">
        <v>-109.970833</v>
      </c>
      <c r="M430" s="61" t="s">
        <v>3670</v>
      </c>
      <c r="N430" s="19" t="s">
        <v>5428</v>
      </c>
      <c r="P430" s="19" t="s">
        <v>3841</v>
      </c>
      <c r="W430" s="46">
        <v>10170</v>
      </c>
      <c r="X430" s="46">
        <v>10096</v>
      </c>
      <c r="Z430" s="48">
        <v>37263</v>
      </c>
      <c r="AA430" s="19">
        <v>7.39</v>
      </c>
      <c r="AB430" s="19" t="s">
        <v>3789</v>
      </c>
      <c r="AC430" s="19">
        <v>42.46</v>
      </c>
      <c r="AD430" s="19">
        <v>4.46</v>
      </c>
      <c r="AE430" s="19">
        <v>2370</v>
      </c>
      <c r="AF430" s="19">
        <v>46.4</v>
      </c>
      <c r="AH430" s="19">
        <v>3420</v>
      </c>
      <c r="AI430" s="19">
        <v>538</v>
      </c>
      <c r="AK430" s="43"/>
      <c r="AL430" s="19">
        <v>33</v>
      </c>
      <c r="AM430" s="19">
        <v>6050</v>
      </c>
      <c r="AN430" s="54"/>
      <c r="AO430" s="63" t="s">
        <v>5790</v>
      </c>
      <c r="AP430" s="17">
        <f t="shared" si="145"/>
        <v>2.118754</v>
      </c>
      <c r="AQ430" s="17">
        <f t="shared" si="146"/>
        <v>0.36701339999999999</v>
      </c>
      <c r="AR430" s="17">
        <f t="shared" si="144"/>
        <v>103.095</v>
      </c>
      <c r="AS430" s="17">
        <f t="shared" si="166"/>
        <v>1.186912</v>
      </c>
      <c r="AT430" s="17">
        <f t="shared" si="147"/>
        <v>106.76767940000001</v>
      </c>
      <c r="AU430" s="5">
        <f t="shared" si="148"/>
        <v>96.478200000000001</v>
      </c>
      <c r="AV430" s="5">
        <f t="shared" si="149"/>
        <v>8.8178199999999993</v>
      </c>
      <c r="AW430" s="5">
        <f t="shared" si="164"/>
        <v>0</v>
      </c>
      <c r="AX430" s="5">
        <f t="shared" si="165"/>
        <v>0</v>
      </c>
      <c r="AY430" s="5">
        <f t="shared" si="150"/>
        <v>0.68706</v>
      </c>
      <c r="AZ430" s="5">
        <f t="shared" si="151"/>
        <v>105.98308</v>
      </c>
      <c r="BA430" s="7">
        <f t="shared" si="152"/>
        <v>3.6878806083359378E-3</v>
      </c>
      <c r="BB430" s="62">
        <f t="shared" si="153"/>
        <v>6454.32</v>
      </c>
      <c r="BC430" s="6">
        <f t="shared" si="154"/>
        <v>3.2334425222643029E-2</v>
      </c>
      <c r="BD430" s="32">
        <f t="shared" si="155"/>
        <v>1.9844526095413102E-2</v>
      </c>
      <c r="BE430" s="32">
        <f t="shared" si="156"/>
        <v>3.4374953362524799E-3</v>
      </c>
      <c r="BF430" s="35">
        <f t="shared" si="157"/>
        <v>0.97671797856833442</v>
      </c>
      <c r="BG430" s="36">
        <f t="shared" si="158"/>
        <v>0.91031700531820736</v>
      </c>
      <c r="BH430" s="33">
        <f t="shared" si="159"/>
        <v>8.320026177763469E-2</v>
      </c>
      <c r="BI430" s="33">
        <f t="shared" si="160"/>
        <v>6.4827329041579089E-3</v>
      </c>
      <c r="BJ430" s="43"/>
      <c r="BK430" s="19">
        <v>54.3</v>
      </c>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63" t="s">
        <v>5889</v>
      </c>
      <c r="CN430" s="63">
        <v>20107</v>
      </c>
      <c r="CO430" s="63" t="s">
        <v>5890</v>
      </c>
      <c r="CP430" s="66"/>
      <c r="CQ430" s="64">
        <v>37274</v>
      </c>
      <c r="CR430" s="78" t="s">
        <v>2038</v>
      </c>
      <c r="CS430" s="78" t="s">
        <v>2038</v>
      </c>
    </row>
    <row r="431" spans="1:97">
      <c r="A431" s="63" t="s">
        <v>3591</v>
      </c>
      <c r="B431" s="63" t="s">
        <v>5892</v>
      </c>
      <c r="C431" s="63">
        <v>4816</v>
      </c>
      <c r="D431" s="19" t="s">
        <v>3782</v>
      </c>
      <c r="E431" s="63" t="s">
        <v>1707</v>
      </c>
      <c r="F431" s="63" t="s">
        <v>5425</v>
      </c>
      <c r="G431" s="65" t="s">
        <v>259</v>
      </c>
      <c r="H431" s="65">
        <v>16</v>
      </c>
      <c r="I431" s="65">
        <v>24</v>
      </c>
      <c r="J431" s="65">
        <v>111</v>
      </c>
      <c r="K431" s="23">
        <v>42.061945000000001</v>
      </c>
      <c r="L431" s="23">
        <v>-110.009608</v>
      </c>
      <c r="M431" s="61" t="s">
        <v>5895</v>
      </c>
      <c r="N431" s="63" t="s">
        <v>5896</v>
      </c>
      <c r="O431" s="63"/>
      <c r="P431" s="63" t="s">
        <v>3841</v>
      </c>
      <c r="Q431" s="63"/>
      <c r="R431" s="63"/>
      <c r="S431" s="55">
        <f>IF(U431&gt;0,V431-U431,"")</f>
        <v>44</v>
      </c>
      <c r="T431" s="63"/>
      <c r="U431" s="66">
        <v>9830</v>
      </c>
      <c r="V431" s="63">
        <v>9874</v>
      </c>
      <c r="W431" s="66">
        <v>10050</v>
      </c>
      <c r="X431" s="66">
        <v>9954</v>
      </c>
      <c r="Y431" s="63"/>
      <c r="Z431" s="64">
        <v>38686</v>
      </c>
      <c r="AA431" s="63">
        <v>7.55</v>
      </c>
      <c r="AB431" s="63"/>
      <c r="AC431" s="63">
        <v>34</v>
      </c>
      <c r="AD431" s="63">
        <v>2</v>
      </c>
      <c r="AE431" s="63">
        <v>2780</v>
      </c>
      <c r="AF431" s="63">
        <v>68</v>
      </c>
      <c r="AG431" s="63"/>
      <c r="AH431" s="63">
        <v>4748</v>
      </c>
      <c r="AI431" s="63">
        <v>976</v>
      </c>
      <c r="AJ431" s="63">
        <v>0</v>
      </c>
      <c r="AK431" s="63">
        <v>0</v>
      </c>
      <c r="AL431" s="63">
        <v>7</v>
      </c>
      <c r="AM431" s="63">
        <v>9200</v>
      </c>
      <c r="AN431" s="63"/>
      <c r="AO431" s="63" t="s">
        <v>767</v>
      </c>
      <c r="AP431" s="17">
        <f t="shared" si="145"/>
        <v>1.6966000000000001</v>
      </c>
      <c r="AQ431" s="17">
        <f t="shared" si="146"/>
        <v>0.16458</v>
      </c>
      <c r="AR431" s="17">
        <f t="shared" si="144"/>
        <v>120.92999999999999</v>
      </c>
      <c r="AS431" s="17">
        <f t="shared" si="166"/>
        <v>1.7394399999999999</v>
      </c>
      <c r="AT431" s="17">
        <f t="shared" si="147"/>
        <v>124.53062</v>
      </c>
      <c r="AU431" s="5">
        <f t="shared" si="148"/>
        <v>133.94108</v>
      </c>
      <c r="AV431" s="5">
        <f t="shared" si="149"/>
        <v>15.996639999999998</v>
      </c>
      <c r="AW431" s="5">
        <f t="shared" si="164"/>
        <v>0</v>
      </c>
      <c r="AX431" s="5">
        <f t="shared" si="165"/>
        <v>0</v>
      </c>
      <c r="AY431" s="5">
        <f t="shared" si="150"/>
        <v>0.14574000000000001</v>
      </c>
      <c r="AZ431" s="5">
        <f t="shared" si="151"/>
        <v>150.08345999999997</v>
      </c>
      <c r="BA431" s="7">
        <f t="shared" si="152"/>
        <v>-9.3049999475627684E-2</v>
      </c>
      <c r="BB431" s="62">
        <f t="shared" si="153"/>
        <v>8615</v>
      </c>
      <c r="BC431" s="28">
        <f t="shared" si="154"/>
        <v>-3.2837496491720464E-2</v>
      </c>
      <c r="BD431" s="32">
        <f t="shared" si="155"/>
        <v>1.3623958509160239E-2</v>
      </c>
      <c r="BE431" s="32">
        <f t="shared" si="156"/>
        <v>1.3216026708933112E-3</v>
      </c>
      <c r="BF431" s="35">
        <f t="shared" si="157"/>
        <v>0.98505443881994637</v>
      </c>
      <c r="BG431" s="36">
        <f t="shared" si="158"/>
        <v>0.89244397750425009</v>
      </c>
      <c r="BH431" s="33">
        <f t="shared" si="159"/>
        <v>0.10658496279336843</v>
      </c>
      <c r="BI431" s="33">
        <f t="shared" si="160"/>
        <v>9.7105970238159508E-4</v>
      </c>
      <c r="BJ431" s="63">
        <v>0</v>
      </c>
      <c r="BK431" s="63">
        <v>11.4</v>
      </c>
      <c r="BL431" s="63">
        <v>0</v>
      </c>
      <c r="BM431" s="63">
        <v>8577</v>
      </c>
      <c r="BN431" s="63">
        <v>0</v>
      </c>
      <c r="BO431" s="63">
        <v>0</v>
      </c>
      <c r="BP431" s="63">
        <v>0</v>
      </c>
      <c r="BQ431" s="63">
        <v>0</v>
      </c>
      <c r="BR431" s="63">
        <v>0</v>
      </c>
      <c r="BS431" s="63">
        <v>0</v>
      </c>
      <c r="BT431" s="63">
        <v>0</v>
      </c>
      <c r="BU431" s="63">
        <v>0</v>
      </c>
      <c r="BV431" s="63">
        <v>0</v>
      </c>
      <c r="BW431" s="63">
        <v>0</v>
      </c>
      <c r="BX431" s="63"/>
      <c r="BY431" s="63"/>
      <c r="BZ431" s="63"/>
      <c r="CA431" s="63"/>
      <c r="CB431" s="63"/>
      <c r="CC431" s="63"/>
      <c r="CD431" s="63"/>
      <c r="CE431" s="63"/>
      <c r="CF431" s="63"/>
      <c r="CG431" s="63"/>
      <c r="CH431" s="63"/>
      <c r="CI431" s="63"/>
      <c r="CJ431" s="63"/>
      <c r="CK431" s="63"/>
      <c r="CL431" s="63"/>
      <c r="CM431" s="63"/>
      <c r="CN431" s="63">
        <v>20051130</v>
      </c>
      <c r="CO431" s="63" t="s">
        <v>2092</v>
      </c>
      <c r="CP431" s="66" t="s">
        <v>931</v>
      </c>
      <c r="CQ431" s="64">
        <v>38699</v>
      </c>
      <c r="CR431" s="78" t="s">
        <v>2038</v>
      </c>
      <c r="CS431" s="78" t="s">
        <v>2038</v>
      </c>
    </row>
    <row r="432" spans="1:97">
      <c r="A432" s="63" t="s">
        <v>3591</v>
      </c>
      <c r="B432" s="63" t="s">
        <v>5892</v>
      </c>
      <c r="C432" s="63">
        <v>4808</v>
      </c>
      <c r="D432" s="19" t="s">
        <v>3782</v>
      </c>
      <c r="E432" s="63" t="s">
        <v>1707</v>
      </c>
      <c r="F432" s="63" t="s">
        <v>5425</v>
      </c>
      <c r="G432" s="65" t="s">
        <v>3606</v>
      </c>
      <c r="H432" s="65">
        <v>16</v>
      </c>
      <c r="I432" s="65">
        <v>24</v>
      </c>
      <c r="J432" s="65">
        <v>111</v>
      </c>
      <c r="K432" s="23">
        <v>42.060830000000003</v>
      </c>
      <c r="L432" s="23">
        <v>-110.01861</v>
      </c>
      <c r="M432" s="61" t="s">
        <v>5893</v>
      </c>
      <c r="N432" s="63" t="s">
        <v>5894</v>
      </c>
      <c r="O432" s="63"/>
      <c r="P432" s="63" t="s">
        <v>3841</v>
      </c>
      <c r="Q432" s="63"/>
      <c r="R432" s="63"/>
      <c r="S432" s="55">
        <f>IF(U432&gt;0,V432-U432,"")</f>
        <v>71</v>
      </c>
      <c r="T432" s="63"/>
      <c r="U432" s="66">
        <v>9874</v>
      </c>
      <c r="V432" s="63">
        <v>9945</v>
      </c>
      <c r="W432" s="66">
        <v>11055</v>
      </c>
      <c r="X432" s="66">
        <v>10954</v>
      </c>
      <c r="Y432" s="63"/>
      <c r="Z432" s="64">
        <v>38663</v>
      </c>
      <c r="AA432" s="63">
        <v>7.26</v>
      </c>
      <c r="AB432" s="63"/>
      <c r="AC432" s="63">
        <v>3.9</v>
      </c>
      <c r="AD432" s="63">
        <v>0.5</v>
      </c>
      <c r="AE432" s="63">
        <v>1409</v>
      </c>
      <c r="AF432" s="63">
        <v>43</v>
      </c>
      <c r="AG432" s="63"/>
      <c r="AH432" s="63">
        <v>2474</v>
      </c>
      <c r="AI432" s="63">
        <v>383</v>
      </c>
      <c r="AJ432" s="63">
        <v>0</v>
      </c>
      <c r="AK432" s="63">
        <v>0</v>
      </c>
      <c r="AL432" s="63">
        <v>2</v>
      </c>
      <c r="AM432" s="63">
        <v>4540</v>
      </c>
      <c r="AN432" s="63"/>
      <c r="AO432" s="63" t="s">
        <v>767</v>
      </c>
      <c r="AP432" s="17">
        <f t="shared" si="145"/>
        <v>0.19461000000000001</v>
      </c>
      <c r="AQ432" s="17">
        <f t="shared" si="146"/>
        <v>4.1145000000000001E-2</v>
      </c>
      <c r="AR432" s="17">
        <f t="shared" ref="AR432:AR495" si="167">IF(AE432&gt;0,AE432*0.0435,0)</f>
        <v>61.291499999999999</v>
      </c>
      <c r="AS432" s="17">
        <f t="shared" si="166"/>
        <v>1.0999399999999999</v>
      </c>
      <c r="AT432" s="17">
        <f t="shared" si="147"/>
        <v>62.627194999999993</v>
      </c>
      <c r="AU432" s="5">
        <f t="shared" si="148"/>
        <v>69.791539999999998</v>
      </c>
      <c r="AV432" s="5">
        <f t="shared" si="149"/>
        <v>6.2773699999999995</v>
      </c>
      <c r="AW432" s="5">
        <f t="shared" si="164"/>
        <v>0</v>
      </c>
      <c r="AX432" s="5">
        <f t="shared" si="165"/>
        <v>0</v>
      </c>
      <c r="AY432" s="5">
        <f t="shared" si="150"/>
        <v>4.1640000000000003E-2</v>
      </c>
      <c r="AZ432" s="5">
        <f t="shared" si="151"/>
        <v>76.110550000000003</v>
      </c>
      <c r="BA432" s="7">
        <f t="shared" si="152"/>
        <v>-9.7185917213805165E-2</v>
      </c>
      <c r="BB432" s="62">
        <f t="shared" si="153"/>
        <v>4315.3999999999996</v>
      </c>
      <c r="BC432" s="28">
        <f t="shared" si="154"/>
        <v>-2.5363055310883797E-2</v>
      </c>
      <c r="BD432" s="32">
        <f t="shared" si="155"/>
        <v>3.1074359948581446E-3</v>
      </c>
      <c r="BE432" s="32">
        <f t="shared" si="156"/>
        <v>6.5698296083674206E-4</v>
      </c>
      <c r="BF432" s="35">
        <f t="shared" si="157"/>
        <v>0.99623558104430521</v>
      </c>
      <c r="BG432" s="36">
        <f t="shared" si="158"/>
        <v>0.91697589887341502</v>
      </c>
      <c r="BH432" s="33">
        <f t="shared" si="159"/>
        <v>8.2477002202716962E-2</v>
      </c>
      <c r="BI432" s="33">
        <f t="shared" si="160"/>
        <v>5.4709892386797885E-4</v>
      </c>
      <c r="BJ432" s="63">
        <v>0</v>
      </c>
      <c r="BK432" s="63">
        <v>2.5</v>
      </c>
      <c r="BL432" s="63">
        <v>0</v>
      </c>
      <c r="BM432" s="63">
        <v>4469</v>
      </c>
      <c r="BN432" s="63">
        <v>0</v>
      </c>
      <c r="BO432" s="63">
        <v>0</v>
      </c>
      <c r="BP432" s="63">
        <v>0</v>
      </c>
      <c r="BQ432" s="63">
        <v>0</v>
      </c>
      <c r="BR432" s="63">
        <v>0</v>
      </c>
      <c r="BS432" s="63">
        <v>0</v>
      </c>
      <c r="BT432" s="63">
        <v>0</v>
      </c>
      <c r="BU432" s="63">
        <v>0</v>
      </c>
      <c r="BV432" s="63">
        <v>0</v>
      </c>
      <c r="BW432" s="63">
        <v>0</v>
      </c>
      <c r="BX432" s="63"/>
      <c r="BY432" s="63"/>
      <c r="BZ432" s="63"/>
      <c r="CA432" s="63"/>
      <c r="CB432" s="63"/>
      <c r="CC432" s="63"/>
      <c r="CD432" s="63"/>
      <c r="CE432" s="63"/>
      <c r="CF432" s="63"/>
      <c r="CG432" s="63"/>
      <c r="CH432" s="63"/>
      <c r="CI432" s="63"/>
      <c r="CJ432" s="63"/>
      <c r="CK432" s="63"/>
      <c r="CL432" s="63"/>
      <c r="CM432" s="63"/>
      <c r="CN432" s="63">
        <v>20051107</v>
      </c>
      <c r="CO432" s="63" t="s">
        <v>2093</v>
      </c>
      <c r="CP432" s="66"/>
      <c r="CQ432" s="64">
        <v>38670</v>
      </c>
      <c r="CR432" s="78" t="s">
        <v>2038</v>
      </c>
      <c r="CS432" s="78" t="s">
        <v>2038</v>
      </c>
    </row>
    <row r="433" spans="1:97">
      <c r="A433" s="20" t="s">
        <v>3591</v>
      </c>
      <c r="B433" s="16" t="s">
        <v>5569</v>
      </c>
      <c r="F433" s="4" t="s">
        <v>5425</v>
      </c>
      <c r="G433" s="47" t="s">
        <v>3606</v>
      </c>
      <c r="H433" s="47">
        <v>17</v>
      </c>
      <c r="I433" s="47">
        <v>24</v>
      </c>
      <c r="J433" s="47">
        <v>111</v>
      </c>
      <c r="K433" s="23">
        <v>42.061369999999997</v>
      </c>
      <c r="L433" s="23">
        <v>-110.03870499999999</v>
      </c>
      <c r="M433" s="61" t="s">
        <v>564</v>
      </c>
      <c r="N433" s="19" t="s">
        <v>5419</v>
      </c>
      <c r="P433" s="19" t="s">
        <v>3841</v>
      </c>
      <c r="W433" s="46">
        <v>10950</v>
      </c>
      <c r="X433" s="46">
        <v>10904</v>
      </c>
      <c r="Z433" s="48">
        <v>35529</v>
      </c>
      <c r="AA433" s="19">
        <v>7.05</v>
      </c>
      <c r="AB433" s="19" t="s">
        <v>3789</v>
      </c>
      <c r="AC433" s="19">
        <v>7</v>
      </c>
      <c r="AD433" s="19">
        <v>2</v>
      </c>
      <c r="AE433" s="19">
        <v>1790</v>
      </c>
      <c r="AF433" s="19">
        <v>40</v>
      </c>
      <c r="AH433" s="19">
        <v>2500</v>
      </c>
      <c r="AI433" s="19">
        <v>720</v>
      </c>
      <c r="AJ433" s="19">
        <v>0</v>
      </c>
      <c r="AK433" s="6">
        <v>0</v>
      </c>
      <c r="AL433" s="19">
        <v>0</v>
      </c>
      <c r="AM433" s="19">
        <v>4693</v>
      </c>
      <c r="AN433" s="53"/>
      <c r="AO433" s="63" t="s">
        <v>5902</v>
      </c>
      <c r="AP433" s="17">
        <f t="shared" si="145"/>
        <v>0.3493</v>
      </c>
      <c r="AQ433" s="17">
        <f t="shared" si="146"/>
        <v>0.16458</v>
      </c>
      <c r="AR433" s="17">
        <f t="shared" si="167"/>
        <v>77.864999999999995</v>
      </c>
      <c r="AS433" s="17">
        <f t="shared" si="166"/>
        <v>1.0231999999999999</v>
      </c>
      <c r="AT433" s="17">
        <f t="shared" si="147"/>
        <v>79.402079999999998</v>
      </c>
      <c r="AU433" s="5">
        <f t="shared" si="148"/>
        <v>70.524999999999991</v>
      </c>
      <c r="AV433" s="5">
        <f t="shared" si="149"/>
        <v>11.800799999999999</v>
      </c>
      <c r="AW433" s="5">
        <f t="shared" si="164"/>
        <v>0</v>
      </c>
      <c r="AX433" s="5">
        <f t="shared" si="165"/>
        <v>0</v>
      </c>
      <c r="AY433" s="5">
        <f t="shared" si="150"/>
        <v>0</v>
      </c>
      <c r="AZ433" s="5">
        <f t="shared" si="151"/>
        <v>82.325799999999987</v>
      </c>
      <c r="BA433" s="7">
        <f t="shared" si="152"/>
        <v>-1.8078020932445225E-2</v>
      </c>
      <c r="BB433" s="62">
        <f t="shared" si="153"/>
        <v>5059</v>
      </c>
      <c r="BC433" s="6">
        <f t="shared" si="154"/>
        <v>3.7530762920426577E-2</v>
      </c>
      <c r="BD433" s="32">
        <f t="shared" si="155"/>
        <v>4.399129090824825E-3</v>
      </c>
      <c r="BE433" s="32">
        <f t="shared" si="156"/>
        <v>2.0727416712509297E-3</v>
      </c>
      <c r="BF433" s="35">
        <f t="shared" si="157"/>
        <v>0.99352812923792422</v>
      </c>
      <c r="BG433" s="36">
        <f t="shared" si="158"/>
        <v>0.85665732977997178</v>
      </c>
      <c r="BH433" s="33">
        <f t="shared" si="159"/>
        <v>0.14334267022002825</v>
      </c>
      <c r="BI433" s="33">
        <f t="shared" si="160"/>
        <v>0</v>
      </c>
      <c r="BJ433" s="6">
        <v>0</v>
      </c>
      <c r="BK433" s="19">
        <v>0</v>
      </c>
      <c r="BL433" s="19">
        <v>0</v>
      </c>
      <c r="BM433" s="19">
        <v>4529</v>
      </c>
      <c r="BN433" s="19">
        <v>0</v>
      </c>
      <c r="BO433" s="31"/>
      <c r="BP433" s="19">
        <v>0</v>
      </c>
      <c r="BQ433" s="19">
        <v>0</v>
      </c>
      <c r="BR433" s="19">
        <v>0</v>
      </c>
      <c r="BS433" s="19">
        <v>0</v>
      </c>
      <c r="BT433" s="19">
        <v>0</v>
      </c>
      <c r="BU433" s="19">
        <v>0</v>
      </c>
      <c r="BV433" s="19">
        <v>0</v>
      </c>
      <c r="BW433" s="19">
        <v>0</v>
      </c>
      <c r="BX433" s="19"/>
      <c r="BY433" s="19"/>
      <c r="BZ433" s="19"/>
      <c r="CA433" s="19"/>
      <c r="CB433" s="19"/>
      <c r="CC433" s="19"/>
      <c r="CD433" s="19"/>
      <c r="CE433" s="19"/>
      <c r="CF433" s="19"/>
      <c r="CG433" s="19"/>
      <c r="CH433" s="19"/>
      <c r="CI433" s="19"/>
      <c r="CJ433" s="19"/>
      <c r="CK433" s="19"/>
      <c r="CL433" s="19"/>
      <c r="CM433" s="39"/>
      <c r="CN433" s="63">
        <v>19970409</v>
      </c>
      <c r="CO433" s="63" t="s">
        <v>5903</v>
      </c>
      <c r="CP433" s="66"/>
      <c r="CQ433" s="64">
        <v>35530</v>
      </c>
      <c r="CR433" s="78" t="s">
        <v>2038</v>
      </c>
      <c r="CS433" s="78" t="s">
        <v>2038</v>
      </c>
    </row>
    <row r="434" spans="1:97">
      <c r="A434" s="63" t="s">
        <v>3591</v>
      </c>
      <c r="B434" s="63" t="s">
        <v>5905</v>
      </c>
      <c r="C434" s="63">
        <v>3903</v>
      </c>
      <c r="D434" s="19" t="s">
        <v>3782</v>
      </c>
      <c r="E434" s="63" t="s">
        <v>1707</v>
      </c>
      <c r="F434" s="63" t="s">
        <v>5425</v>
      </c>
      <c r="G434" s="65" t="s">
        <v>3598</v>
      </c>
      <c r="H434" s="65">
        <v>23</v>
      </c>
      <c r="I434" s="65">
        <v>24</v>
      </c>
      <c r="J434" s="65">
        <v>111</v>
      </c>
      <c r="K434" s="23">
        <v>42.050083000000001</v>
      </c>
      <c r="L434" s="23">
        <v>-109.97583299999999</v>
      </c>
      <c r="M434" s="61" t="s">
        <v>5906</v>
      </c>
      <c r="N434" s="63" t="s">
        <v>5907</v>
      </c>
      <c r="O434" s="63"/>
      <c r="P434" s="63" t="s">
        <v>3841</v>
      </c>
      <c r="Q434" s="63"/>
      <c r="R434" s="63"/>
      <c r="S434" s="55"/>
      <c r="T434" s="63"/>
      <c r="U434" s="66" t="s">
        <v>5908</v>
      </c>
      <c r="V434" s="63"/>
      <c r="W434" s="66">
        <v>10315</v>
      </c>
      <c r="X434" s="66">
        <v>10234</v>
      </c>
      <c r="Y434" s="63"/>
      <c r="Z434" s="64">
        <v>37696</v>
      </c>
      <c r="AA434" s="63">
        <v>7.26</v>
      </c>
      <c r="AB434" s="63"/>
      <c r="AC434" s="63">
        <v>37</v>
      </c>
      <c r="AD434" s="63">
        <v>4</v>
      </c>
      <c r="AE434" s="63">
        <v>1150</v>
      </c>
      <c r="AF434" s="63"/>
      <c r="AG434" s="63"/>
      <c r="AH434" s="63">
        <v>1500</v>
      </c>
      <c r="AI434" s="63">
        <v>600</v>
      </c>
      <c r="AJ434" s="63"/>
      <c r="AK434" s="63"/>
      <c r="AL434" s="63"/>
      <c r="AM434" s="63">
        <v>3291</v>
      </c>
      <c r="AN434" s="63"/>
      <c r="AO434" s="63" t="s">
        <v>3422</v>
      </c>
      <c r="AP434" s="17">
        <f t="shared" si="145"/>
        <v>1.8463000000000001</v>
      </c>
      <c r="AQ434" s="17">
        <f t="shared" si="146"/>
        <v>0.32916000000000001</v>
      </c>
      <c r="AR434" s="17">
        <f t="shared" si="167"/>
        <v>50.024999999999999</v>
      </c>
      <c r="AS434" s="17">
        <f t="shared" si="166"/>
        <v>0</v>
      </c>
      <c r="AT434" s="17">
        <f t="shared" si="147"/>
        <v>52.20046</v>
      </c>
      <c r="AU434" s="5">
        <f t="shared" si="148"/>
        <v>42.314999999999998</v>
      </c>
      <c r="AV434" s="5">
        <f t="shared" si="149"/>
        <v>9.8339999999999996</v>
      </c>
      <c r="AW434" s="5">
        <f t="shared" si="164"/>
        <v>0</v>
      </c>
      <c r="AX434" s="5">
        <f t="shared" si="165"/>
        <v>0</v>
      </c>
      <c r="AY434" s="5">
        <f t="shared" si="150"/>
        <v>0</v>
      </c>
      <c r="AZ434" s="5">
        <f t="shared" si="151"/>
        <v>52.149000000000001</v>
      </c>
      <c r="BA434" s="7">
        <f t="shared" si="152"/>
        <v>4.9315061141666408E-4</v>
      </c>
      <c r="BB434" s="62">
        <f t="shared" si="153"/>
        <v>3291</v>
      </c>
      <c r="BC434" s="28">
        <f t="shared" si="154"/>
        <v>0</v>
      </c>
      <c r="BD434" s="32">
        <f t="shared" si="155"/>
        <v>3.5369420116221198E-2</v>
      </c>
      <c r="BE434" s="32">
        <f t="shared" si="156"/>
        <v>6.3056915590399016E-3</v>
      </c>
      <c r="BF434" s="35">
        <f t="shared" si="157"/>
        <v>0.95832488832473883</v>
      </c>
      <c r="BG434" s="36">
        <f t="shared" si="158"/>
        <v>0.81142495541621118</v>
      </c>
      <c r="BH434" s="33">
        <f t="shared" si="159"/>
        <v>0.18857504458378874</v>
      </c>
      <c r="BI434" s="33">
        <f t="shared" si="160"/>
        <v>0</v>
      </c>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v>20030316</v>
      </c>
      <c r="CO434" s="63" t="s">
        <v>3423</v>
      </c>
      <c r="CP434" s="66"/>
      <c r="CQ434" s="64">
        <v>37698</v>
      </c>
      <c r="CR434" s="78" t="s">
        <v>2038</v>
      </c>
      <c r="CS434" s="78" t="s">
        <v>2038</v>
      </c>
    </row>
    <row r="435" spans="1:97">
      <c r="A435" s="63" t="s">
        <v>3591</v>
      </c>
      <c r="B435" s="63" t="s">
        <v>6179</v>
      </c>
      <c r="C435" s="63">
        <v>1896</v>
      </c>
      <c r="D435" s="19" t="s">
        <v>3782</v>
      </c>
      <c r="E435" s="63" t="s">
        <v>3783</v>
      </c>
      <c r="F435" s="63"/>
      <c r="G435" s="65" t="s">
        <v>3599</v>
      </c>
      <c r="H435" s="65">
        <v>5</v>
      </c>
      <c r="I435" s="65">
        <v>25</v>
      </c>
      <c r="J435" s="65">
        <v>111</v>
      </c>
      <c r="K435" s="23">
        <v>42.175170000000001</v>
      </c>
      <c r="L435" s="23">
        <v>-110.07034</v>
      </c>
      <c r="M435" s="61" t="s">
        <v>6180</v>
      </c>
      <c r="N435" s="63" t="s">
        <v>6181</v>
      </c>
      <c r="O435" s="63"/>
      <c r="P435" s="63" t="s">
        <v>3841</v>
      </c>
      <c r="Q435" s="63"/>
      <c r="R435" s="63"/>
      <c r="S435" s="55"/>
      <c r="T435" s="63"/>
      <c r="U435" s="66" t="s">
        <v>5974</v>
      </c>
      <c r="V435" s="63"/>
      <c r="W435" s="66">
        <v>8950</v>
      </c>
      <c r="X435" s="66"/>
      <c r="Y435" s="63"/>
      <c r="Z435" s="64">
        <v>34544</v>
      </c>
      <c r="AA435" s="63">
        <v>7.39</v>
      </c>
      <c r="AB435" s="63"/>
      <c r="AC435" s="63">
        <v>67</v>
      </c>
      <c r="AD435" s="63">
        <v>9</v>
      </c>
      <c r="AE435" s="63">
        <v>2770</v>
      </c>
      <c r="AF435" s="63">
        <v>246</v>
      </c>
      <c r="AG435" s="63"/>
      <c r="AH435" s="63">
        <v>4300</v>
      </c>
      <c r="AI435" s="63">
        <v>695</v>
      </c>
      <c r="AJ435" s="63">
        <v>0</v>
      </c>
      <c r="AK435" s="63">
        <v>0</v>
      </c>
      <c r="AL435" s="63">
        <v>0</v>
      </c>
      <c r="AM435" s="63">
        <v>7734</v>
      </c>
      <c r="AN435" s="63"/>
      <c r="AO435" s="63" t="s">
        <v>5904</v>
      </c>
      <c r="AP435" s="17">
        <f t="shared" si="145"/>
        <v>3.3433000000000002</v>
      </c>
      <c r="AQ435" s="17">
        <f t="shared" si="146"/>
        <v>0.74060999999999999</v>
      </c>
      <c r="AR435" s="17">
        <f t="shared" si="167"/>
        <v>120.49499999999999</v>
      </c>
      <c r="AS435" s="17">
        <f t="shared" si="166"/>
        <v>6.2926799999999998</v>
      </c>
      <c r="AT435" s="17">
        <f t="shared" si="147"/>
        <v>130.87159</v>
      </c>
      <c r="AU435" s="5">
        <f t="shared" si="148"/>
        <v>121.303</v>
      </c>
      <c r="AV435" s="5">
        <f t="shared" si="149"/>
        <v>11.391049999999998</v>
      </c>
      <c r="AW435" s="5">
        <f t="shared" si="164"/>
        <v>0</v>
      </c>
      <c r="AX435" s="5">
        <f t="shared" si="165"/>
        <v>0</v>
      </c>
      <c r="AY435" s="5">
        <f t="shared" si="150"/>
        <v>0</v>
      </c>
      <c r="AZ435" s="5">
        <f t="shared" si="151"/>
        <v>132.69405</v>
      </c>
      <c r="BA435" s="7">
        <f t="shared" si="152"/>
        <v>-6.9146342444334034E-3</v>
      </c>
      <c r="BB435" s="62">
        <f t="shared" si="153"/>
        <v>8087</v>
      </c>
      <c r="BC435" s="28">
        <f t="shared" si="154"/>
        <v>2.2312116806775806E-2</v>
      </c>
      <c r="BD435" s="32">
        <f t="shared" si="155"/>
        <v>2.5546415383201199E-2</v>
      </c>
      <c r="BE435" s="32">
        <f t="shared" si="156"/>
        <v>5.6590586238006281E-3</v>
      </c>
      <c r="BF435" s="35">
        <f t="shared" si="157"/>
        <v>0.9687945259929982</v>
      </c>
      <c r="BG435" s="36">
        <f t="shared" si="158"/>
        <v>0.91415553297227714</v>
      </c>
      <c r="BH435" s="33">
        <f t="shared" si="159"/>
        <v>8.5844467027722776E-2</v>
      </c>
      <c r="BI435" s="33">
        <f t="shared" si="160"/>
        <v>0</v>
      </c>
      <c r="BJ435" s="63">
        <v>0</v>
      </c>
      <c r="BK435" s="63">
        <v>0</v>
      </c>
      <c r="BL435" s="63">
        <v>0</v>
      </c>
      <c r="BM435" s="63">
        <v>7551</v>
      </c>
      <c r="BN435" s="63">
        <v>0</v>
      </c>
      <c r="BO435" s="63"/>
      <c r="BP435" s="63">
        <v>0</v>
      </c>
      <c r="BQ435" s="63">
        <v>0</v>
      </c>
      <c r="BR435" s="63">
        <v>0</v>
      </c>
      <c r="BS435" s="63">
        <v>0</v>
      </c>
      <c r="BT435" s="63">
        <v>0</v>
      </c>
      <c r="BU435" s="63">
        <v>0</v>
      </c>
      <c r="BV435" s="63">
        <v>0</v>
      </c>
      <c r="BW435" s="63">
        <v>0</v>
      </c>
      <c r="BX435" s="63"/>
      <c r="BY435" s="63"/>
      <c r="BZ435" s="63"/>
      <c r="CA435" s="63"/>
      <c r="CB435" s="63"/>
      <c r="CC435" s="63"/>
      <c r="CD435" s="63"/>
      <c r="CE435" s="63"/>
      <c r="CF435" s="63"/>
      <c r="CG435" s="63"/>
      <c r="CH435" s="63"/>
      <c r="CI435" s="63"/>
      <c r="CJ435" s="63"/>
      <c r="CK435" s="63"/>
      <c r="CL435" s="63"/>
      <c r="CM435" s="63"/>
      <c r="CN435" s="63">
        <v>19940729</v>
      </c>
      <c r="CO435" s="63" t="s">
        <v>6182</v>
      </c>
      <c r="CP435" s="66"/>
      <c r="CQ435" s="64">
        <v>34557</v>
      </c>
      <c r="CR435" s="78" t="s">
        <v>2038</v>
      </c>
      <c r="CS435" s="78" t="s">
        <v>2038</v>
      </c>
    </row>
    <row r="436" spans="1:97">
      <c r="A436" s="63" t="s">
        <v>3591</v>
      </c>
      <c r="B436" s="63" t="s">
        <v>6183</v>
      </c>
      <c r="C436" s="63">
        <v>1891</v>
      </c>
      <c r="D436" s="19" t="s">
        <v>3782</v>
      </c>
      <c r="E436" s="63" t="s">
        <v>3783</v>
      </c>
      <c r="F436" s="63"/>
      <c r="G436" s="65" t="s">
        <v>3617</v>
      </c>
      <c r="H436" s="65">
        <v>6</v>
      </c>
      <c r="I436" s="65">
        <v>25</v>
      </c>
      <c r="J436" s="65">
        <v>111</v>
      </c>
      <c r="K436" s="23">
        <v>42.179009999999998</v>
      </c>
      <c r="L436" s="23">
        <v>-110.08929000000001</v>
      </c>
      <c r="M436" s="61" t="s">
        <v>6229</v>
      </c>
      <c r="N436" s="63" t="s">
        <v>6230</v>
      </c>
      <c r="O436" s="63"/>
      <c r="P436" s="63" t="s">
        <v>3841</v>
      </c>
      <c r="Q436" s="63"/>
      <c r="R436" s="63"/>
      <c r="S436" s="55"/>
      <c r="T436" s="63"/>
      <c r="U436" s="66" t="s">
        <v>6231</v>
      </c>
      <c r="V436" s="63"/>
      <c r="W436" s="66">
        <v>8810</v>
      </c>
      <c r="X436" s="66">
        <v>8700</v>
      </c>
      <c r="Y436" s="63"/>
      <c r="Z436" s="64">
        <v>34533</v>
      </c>
      <c r="AA436" s="63">
        <v>7.34</v>
      </c>
      <c r="AB436" s="63"/>
      <c r="AC436" s="63">
        <v>71</v>
      </c>
      <c r="AD436" s="63">
        <v>8</v>
      </c>
      <c r="AE436" s="63">
        <v>1920</v>
      </c>
      <c r="AF436" s="63">
        <v>165</v>
      </c>
      <c r="AG436" s="63"/>
      <c r="AH436" s="63">
        <v>2800</v>
      </c>
      <c r="AI436" s="63">
        <v>647</v>
      </c>
      <c r="AJ436" s="63">
        <v>0</v>
      </c>
      <c r="AK436" s="63">
        <v>0</v>
      </c>
      <c r="AL436" s="63">
        <v>0</v>
      </c>
      <c r="AM436" s="63">
        <v>5282</v>
      </c>
      <c r="AN436" s="63"/>
      <c r="AO436" s="63" t="s">
        <v>5904</v>
      </c>
      <c r="AP436" s="17">
        <f t="shared" si="145"/>
        <v>3.5428999999999999</v>
      </c>
      <c r="AQ436" s="17">
        <f t="shared" si="146"/>
        <v>0.65832000000000002</v>
      </c>
      <c r="AR436" s="17">
        <f t="shared" si="167"/>
        <v>83.52</v>
      </c>
      <c r="AS436" s="17">
        <f t="shared" si="166"/>
        <v>4.2206999999999999</v>
      </c>
      <c r="AT436" s="17">
        <f t="shared" si="147"/>
        <v>91.941919999999996</v>
      </c>
      <c r="AU436" s="5">
        <f t="shared" si="148"/>
        <v>78.988</v>
      </c>
      <c r="AV436" s="5">
        <f t="shared" si="149"/>
        <v>10.604329999999999</v>
      </c>
      <c r="AW436" s="5">
        <f t="shared" si="164"/>
        <v>0</v>
      </c>
      <c r="AX436" s="5">
        <f t="shared" si="165"/>
        <v>0</v>
      </c>
      <c r="AY436" s="5">
        <f t="shared" si="150"/>
        <v>0</v>
      </c>
      <c r="AZ436" s="5">
        <f t="shared" si="151"/>
        <v>89.592330000000004</v>
      </c>
      <c r="BA436" s="7">
        <f t="shared" si="152"/>
        <v>1.2942957045295817E-2</v>
      </c>
      <c r="BB436" s="62">
        <f t="shared" si="153"/>
        <v>5611</v>
      </c>
      <c r="BC436" s="28">
        <f t="shared" si="154"/>
        <v>3.0202882585146425E-2</v>
      </c>
      <c r="BD436" s="32">
        <f t="shared" si="155"/>
        <v>3.8534109359473892E-2</v>
      </c>
      <c r="BE436" s="32">
        <f t="shared" si="156"/>
        <v>7.16017242189417E-3</v>
      </c>
      <c r="BF436" s="35">
        <f t="shared" si="157"/>
        <v>0.95430571821863186</v>
      </c>
      <c r="BG436" s="36">
        <f t="shared" si="158"/>
        <v>0.88163797057181115</v>
      </c>
      <c r="BH436" s="33">
        <f t="shared" si="159"/>
        <v>0.11836202942818876</v>
      </c>
      <c r="BI436" s="33">
        <f t="shared" si="160"/>
        <v>0</v>
      </c>
      <c r="BJ436" s="63">
        <v>0</v>
      </c>
      <c r="BK436" s="63">
        <v>0</v>
      </c>
      <c r="BL436" s="63">
        <v>0</v>
      </c>
      <c r="BM436" s="63">
        <v>5120</v>
      </c>
      <c r="BN436" s="63">
        <v>0</v>
      </c>
      <c r="BO436" s="63"/>
      <c r="BP436" s="63">
        <v>0</v>
      </c>
      <c r="BQ436" s="63">
        <v>0</v>
      </c>
      <c r="BR436" s="63">
        <v>0</v>
      </c>
      <c r="BS436" s="63">
        <v>0</v>
      </c>
      <c r="BT436" s="63">
        <v>0</v>
      </c>
      <c r="BU436" s="63">
        <v>0</v>
      </c>
      <c r="BV436" s="63">
        <v>0</v>
      </c>
      <c r="BW436" s="63">
        <v>0</v>
      </c>
      <c r="BX436" s="63"/>
      <c r="BY436" s="63"/>
      <c r="BZ436" s="63"/>
      <c r="CA436" s="63"/>
      <c r="CB436" s="63"/>
      <c r="CC436" s="63"/>
      <c r="CD436" s="63"/>
      <c r="CE436" s="63"/>
      <c r="CF436" s="63"/>
      <c r="CG436" s="63"/>
      <c r="CH436" s="63"/>
      <c r="CI436" s="63"/>
      <c r="CJ436" s="63"/>
      <c r="CK436" s="63"/>
      <c r="CL436" s="63"/>
      <c r="CM436" s="63"/>
      <c r="CN436" s="63">
        <v>19940718</v>
      </c>
      <c r="CO436" s="63" t="s">
        <v>6232</v>
      </c>
      <c r="CP436" s="66"/>
      <c r="CQ436" s="64">
        <v>34559</v>
      </c>
      <c r="CR436" s="78" t="s">
        <v>2038</v>
      </c>
      <c r="CS436" s="78" t="s">
        <v>2038</v>
      </c>
    </row>
    <row r="437" spans="1:97">
      <c r="A437" s="63" t="s">
        <v>3591</v>
      </c>
      <c r="B437" s="63" t="s">
        <v>6183</v>
      </c>
      <c r="C437" s="63">
        <v>1906</v>
      </c>
      <c r="D437" s="19" t="s">
        <v>3782</v>
      </c>
      <c r="E437" s="63" t="s">
        <v>3783</v>
      </c>
      <c r="F437" s="63"/>
      <c r="G437" s="65" t="s">
        <v>3595</v>
      </c>
      <c r="H437" s="65">
        <v>6</v>
      </c>
      <c r="I437" s="65">
        <v>25</v>
      </c>
      <c r="J437" s="65">
        <v>111</v>
      </c>
      <c r="K437" s="23">
        <v>42.171810000000001</v>
      </c>
      <c r="L437" s="23">
        <v>-110.09036</v>
      </c>
      <c r="M437" s="61" t="s">
        <v>6225</v>
      </c>
      <c r="N437" s="63" t="s">
        <v>6226</v>
      </c>
      <c r="O437" s="63"/>
      <c r="P437" s="63" t="s">
        <v>3841</v>
      </c>
      <c r="Q437" s="63"/>
      <c r="R437" s="63"/>
      <c r="S437" s="55"/>
      <c r="T437" s="63"/>
      <c r="U437" s="66" t="s">
        <v>6227</v>
      </c>
      <c r="V437" s="63"/>
      <c r="W437" s="66">
        <v>8803</v>
      </c>
      <c r="X437" s="66"/>
      <c r="Y437" s="63"/>
      <c r="Z437" s="64">
        <v>34530</v>
      </c>
      <c r="AA437" s="63">
        <v>7.8</v>
      </c>
      <c r="AB437" s="63"/>
      <c r="AC437" s="63">
        <v>67</v>
      </c>
      <c r="AD437" s="63">
        <v>8</v>
      </c>
      <c r="AE437" s="63">
        <v>1890</v>
      </c>
      <c r="AF437" s="63">
        <v>164</v>
      </c>
      <c r="AG437" s="63"/>
      <c r="AH437" s="63">
        <v>2700</v>
      </c>
      <c r="AI437" s="63">
        <v>756</v>
      </c>
      <c r="AJ437" s="63">
        <v>0</v>
      </c>
      <c r="AK437" s="63">
        <v>0</v>
      </c>
      <c r="AL437" s="63">
        <v>0</v>
      </c>
      <c r="AM437" s="63">
        <v>5202</v>
      </c>
      <c r="AN437" s="63"/>
      <c r="AO437" s="63" t="s">
        <v>5904</v>
      </c>
      <c r="AP437" s="17">
        <f t="shared" si="145"/>
        <v>3.3433000000000002</v>
      </c>
      <c r="AQ437" s="17">
        <f t="shared" si="146"/>
        <v>0.65832000000000002</v>
      </c>
      <c r="AR437" s="17">
        <f t="shared" si="167"/>
        <v>82.214999999999989</v>
      </c>
      <c r="AS437" s="17">
        <f t="shared" si="166"/>
        <v>4.1951200000000002</v>
      </c>
      <c r="AT437" s="17">
        <f t="shared" si="147"/>
        <v>90.411739999999995</v>
      </c>
      <c r="AU437" s="5">
        <f t="shared" si="148"/>
        <v>76.167000000000002</v>
      </c>
      <c r="AV437" s="5">
        <f t="shared" si="149"/>
        <v>12.390839999999999</v>
      </c>
      <c r="AW437" s="5">
        <f t="shared" si="164"/>
        <v>0</v>
      </c>
      <c r="AX437" s="5">
        <f t="shared" si="165"/>
        <v>0</v>
      </c>
      <c r="AY437" s="5">
        <f t="shared" si="150"/>
        <v>0</v>
      </c>
      <c r="AZ437" s="5">
        <f t="shared" si="151"/>
        <v>88.557839999999999</v>
      </c>
      <c r="BA437" s="7">
        <f t="shared" si="152"/>
        <v>1.0358743647942828E-2</v>
      </c>
      <c r="BB437" s="62">
        <f t="shared" si="153"/>
        <v>5585</v>
      </c>
      <c r="BC437" s="28">
        <f t="shared" si="154"/>
        <v>3.5505701307128955E-2</v>
      </c>
      <c r="BD437" s="32">
        <f t="shared" si="155"/>
        <v>3.697860476969031E-2</v>
      </c>
      <c r="BE437" s="32">
        <f t="shared" si="156"/>
        <v>7.2813552753215466E-3</v>
      </c>
      <c r="BF437" s="35">
        <f t="shared" si="157"/>
        <v>0.95574003995498813</v>
      </c>
      <c r="BG437" s="36">
        <f t="shared" si="158"/>
        <v>0.86008195321837122</v>
      </c>
      <c r="BH437" s="33">
        <f t="shared" si="159"/>
        <v>0.13991804678162881</v>
      </c>
      <c r="BI437" s="33">
        <f t="shared" si="160"/>
        <v>0</v>
      </c>
      <c r="BJ437" s="63">
        <v>0</v>
      </c>
      <c r="BK437" s="63">
        <v>0</v>
      </c>
      <c r="BL437" s="63">
        <v>0</v>
      </c>
      <c r="BM437" s="63">
        <v>5015</v>
      </c>
      <c r="BN437" s="63">
        <v>0</v>
      </c>
      <c r="BO437" s="63"/>
      <c r="BP437" s="63">
        <v>0</v>
      </c>
      <c r="BQ437" s="63">
        <v>0</v>
      </c>
      <c r="BR437" s="63">
        <v>0</v>
      </c>
      <c r="BS437" s="63">
        <v>0</v>
      </c>
      <c r="BT437" s="63">
        <v>0</v>
      </c>
      <c r="BU437" s="63">
        <v>0</v>
      </c>
      <c r="BV437" s="63">
        <v>0</v>
      </c>
      <c r="BW437" s="63">
        <v>0</v>
      </c>
      <c r="BX437" s="63"/>
      <c r="BY437" s="63"/>
      <c r="BZ437" s="63"/>
      <c r="CA437" s="63"/>
      <c r="CB437" s="63"/>
      <c r="CC437" s="63"/>
      <c r="CD437" s="63"/>
      <c r="CE437" s="63"/>
      <c r="CF437" s="63"/>
      <c r="CG437" s="63"/>
      <c r="CH437" s="63"/>
      <c r="CI437" s="63"/>
      <c r="CJ437" s="63"/>
      <c r="CK437" s="63"/>
      <c r="CL437" s="63"/>
      <c r="CM437" s="63"/>
      <c r="CN437" s="63">
        <v>19940715</v>
      </c>
      <c r="CO437" s="63" t="s">
        <v>6228</v>
      </c>
      <c r="CP437" s="66"/>
      <c r="CQ437" s="64">
        <v>34557</v>
      </c>
      <c r="CR437" s="78" t="s">
        <v>2038</v>
      </c>
      <c r="CS437" s="78" t="s">
        <v>2038</v>
      </c>
    </row>
    <row r="438" spans="1:97">
      <c r="A438" s="63" t="s">
        <v>3591</v>
      </c>
      <c r="B438" s="63" t="s">
        <v>6183</v>
      </c>
      <c r="C438" s="63">
        <v>1935</v>
      </c>
      <c r="D438" s="19" t="s">
        <v>3782</v>
      </c>
      <c r="E438" s="63" t="s">
        <v>3783</v>
      </c>
      <c r="F438" s="63"/>
      <c r="G438" s="65" t="s">
        <v>3598</v>
      </c>
      <c r="H438" s="65">
        <v>6</v>
      </c>
      <c r="I438" s="65">
        <v>25</v>
      </c>
      <c r="J438" s="65">
        <v>111</v>
      </c>
      <c r="K438" s="23">
        <v>42.175359999999998</v>
      </c>
      <c r="L438" s="23">
        <v>-110.07953999999999</v>
      </c>
      <c r="M438" s="61" t="s">
        <v>6184</v>
      </c>
      <c r="N438" s="63" t="s">
        <v>6185</v>
      </c>
      <c r="O438" s="63"/>
      <c r="P438" s="63" t="s">
        <v>3841</v>
      </c>
      <c r="Q438" s="63"/>
      <c r="R438" s="63"/>
      <c r="S438" s="55"/>
      <c r="T438" s="63"/>
      <c r="U438" s="66" t="s">
        <v>6186</v>
      </c>
      <c r="V438" s="63"/>
      <c r="W438" s="66">
        <v>8900</v>
      </c>
      <c r="X438" s="66">
        <v>8855</v>
      </c>
      <c r="Y438" s="63"/>
      <c r="Z438" s="64">
        <v>34544</v>
      </c>
      <c r="AA438" s="63">
        <v>6.98</v>
      </c>
      <c r="AB438" s="63"/>
      <c r="AC438" s="63">
        <v>72</v>
      </c>
      <c r="AD438" s="63">
        <v>10</v>
      </c>
      <c r="AE438" s="63">
        <v>1550</v>
      </c>
      <c r="AF438" s="63">
        <v>106</v>
      </c>
      <c r="AG438" s="63"/>
      <c r="AH438" s="63">
        <v>2400</v>
      </c>
      <c r="AI438" s="63">
        <v>427</v>
      </c>
      <c r="AJ438" s="63">
        <v>0</v>
      </c>
      <c r="AK438" s="63">
        <v>0</v>
      </c>
      <c r="AL438" s="63">
        <v>0</v>
      </c>
      <c r="AM438" s="63">
        <v>4348</v>
      </c>
      <c r="AN438" s="63"/>
      <c r="AO438" s="63" t="s">
        <v>5904</v>
      </c>
      <c r="AP438" s="17">
        <f t="shared" si="145"/>
        <v>3.5928</v>
      </c>
      <c r="AQ438" s="17">
        <f t="shared" si="146"/>
        <v>0.82289999999999996</v>
      </c>
      <c r="AR438" s="17">
        <f t="shared" si="167"/>
        <v>67.424999999999997</v>
      </c>
      <c r="AS438" s="17">
        <f t="shared" si="166"/>
        <v>2.7114799999999999</v>
      </c>
      <c r="AT438" s="17">
        <f t="shared" si="147"/>
        <v>74.552179999999993</v>
      </c>
      <c r="AU438" s="5">
        <f t="shared" si="148"/>
        <v>67.703999999999994</v>
      </c>
      <c r="AV438" s="5">
        <f t="shared" si="149"/>
        <v>6.9985299999999997</v>
      </c>
      <c r="AW438" s="5">
        <f t="shared" si="164"/>
        <v>0</v>
      </c>
      <c r="AX438" s="5">
        <f t="shared" si="165"/>
        <v>0</v>
      </c>
      <c r="AY438" s="5">
        <f t="shared" si="150"/>
        <v>0</v>
      </c>
      <c r="AZ438" s="5">
        <f t="shared" si="151"/>
        <v>74.702529999999996</v>
      </c>
      <c r="BA438" s="7">
        <f t="shared" si="152"/>
        <v>-1.0073383948821656E-3</v>
      </c>
      <c r="BB438" s="62">
        <f t="shared" si="153"/>
        <v>4565</v>
      </c>
      <c r="BC438" s="28">
        <f t="shared" si="154"/>
        <v>2.4346460226635253E-2</v>
      </c>
      <c r="BD438" s="32">
        <f t="shared" si="155"/>
        <v>4.819174972482361E-2</v>
      </c>
      <c r="BE438" s="32">
        <f t="shared" si="156"/>
        <v>1.103790660447488E-2</v>
      </c>
      <c r="BF438" s="35">
        <f t="shared" si="157"/>
        <v>0.94077034367070145</v>
      </c>
      <c r="BG438" s="36">
        <f t="shared" si="158"/>
        <v>0.9063146857275115</v>
      </c>
      <c r="BH438" s="33">
        <f t="shared" si="159"/>
        <v>9.3685314272488496E-2</v>
      </c>
      <c r="BI438" s="33">
        <f t="shared" si="160"/>
        <v>0</v>
      </c>
      <c r="BJ438" s="63">
        <v>0</v>
      </c>
      <c r="BK438" s="63">
        <v>0</v>
      </c>
      <c r="BL438" s="63">
        <v>0</v>
      </c>
      <c r="BM438" s="63">
        <v>4245</v>
      </c>
      <c r="BN438" s="63">
        <v>0</v>
      </c>
      <c r="BO438" s="63"/>
      <c r="BP438" s="63">
        <v>0</v>
      </c>
      <c r="BQ438" s="63">
        <v>0</v>
      </c>
      <c r="BR438" s="63">
        <v>0</v>
      </c>
      <c r="BS438" s="63">
        <v>0</v>
      </c>
      <c r="BT438" s="63">
        <v>0</v>
      </c>
      <c r="BU438" s="63">
        <v>0</v>
      </c>
      <c r="BV438" s="63">
        <v>0</v>
      </c>
      <c r="BW438" s="63">
        <v>0</v>
      </c>
      <c r="BX438" s="63"/>
      <c r="BY438" s="63"/>
      <c r="BZ438" s="63"/>
      <c r="CA438" s="63"/>
      <c r="CB438" s="63"/>
      <c r="CC438" s="63"/>
      <c r="CD438" s="63"/>
      <c r="CE438" s="63"/>
      <c r="CF438" s="63"/>
      <c r="CG438" s="63"/>
      <c r="CH438" s="63"/>
      <c r="CI438" s="63"/>
      <c r="CJ438" s="63"/>
      <c r="CK438" s="63"/>
      <c r="CL438" s="63"/>
      <c r="CM438" s="63"/>
      <c r="CN438" s="63">
        <v>19940729</v>
      </c>
      <c r="CO438" s="63" t="s">
        <v>6187</v>
      </c>
      <c r="CP438" s="66"/>
      <c r="CQ438" s="64">
        <v>34557</v>
      </c>
      <c r="CR438" s="78" t="s">
        <v>2038</v>
      </c>
      <c r="CS438" s="78" t="s">
        <v>2038</v>
      </c>
    </row>
    <row r="439" spans="1:97">
      <c r="A439" s="63" t="s">
        <v>3591</v>
      </c>
      <c r="B439" s="63" t="s">
        <v>6183</v>
      </c>
      <c r="C439" s="63">
        <v>1925</v>
      </c>
      <c r="D439" s="19" t="s">
        <v>3782</v>
      </c>
      <c r="E439" s="63" t="s">
        <v>3783</v>
      </c>
      <c r="F439" s="63"/>
      <c r="G439" s="65" t="s">
        <v>270</v>
      </c>
      <c r="H439" s="65">
        <v>6</v>
      </c>
      <c r="I439" s="65">
        <v>25</v>
      </c>
      <c r="J439" s="65">
        <v>111</v>
      </c>
      <c r="K439" s="23">
        <v>42.182429999999997</v>
      </c>
      <c r="L439" s="23">
        <v>-110.08017</v>
      </c>
      <c r="M439" s="61" t="s">
        <v>6236</v>
      </c>
      <c r="N439" s="63" t="s">
        <v>6237</v>
      </c>
      <c r="O439" s="63"/>
      <c r="P439" s="63" t="s">
        <v>3841</v>
      </c>
      <c r="Q439" s="63"/>
      <c r="R439" s="63"/>
      <c r="S439" s="55"/>
      <c r="T439" s="63"/>
      <c r="U439" s="66" t="s">
        <v>912</v>
      </c>
      <c r="V439" s="63"/>
      <c r="W439" s="66">
        <v>8882</v>
      </c>
      <c r="X439" s="66">
        <v>8842</v>
      </c>
      <c r="Y439" s="63"/>
      <c r="Z439" s="64">
        <v>34544</v>
      </c>
      <c r="AA439" s="63">
        <v>8.1999999999999993</v>
      </c>
      <c r="AB439" s="63"/>
      <c r="AC439" s="63">
        <v>18</v>
      </c>
      <c r="AD439" s="63">
        <v>3</v>
      </c>
      <c r="AE439" s="63">
        <v>1190</v>
      </c>
      <c r="AF439" s="63">
        <v>22</v>
      </c>
      <c r="AG439" s="63"/>
      <c r="AH439" s="63">
        <v>1450</v>
      </c>
      <c r="AI439" s="63">
        <v>671</v>
      </c>
      <c r="AJ439" s="63">
        <v>0</v>
      </c>
      <c r="AK439" s="63">
        <v>0</v>
      </c>
      <c r="AL439" s="63">
        <v>0</v>
      </c>
      <c r="AM439" s="63">
        <v>3013</v>
      </c>
      <c r="AN439" s="63"/>
      <c r="AO439" s="63" t="s">
        <v>5904</v>
      </c>
      <c r="AP439" s="17">
        <f t="shared" si="145"/>
        <v>0.8982</v>
      </c>
      <c r="AQ439" s="17">
        <f t="shared" si="146"/>
        <v>0.24687000000000001</v>
      </c>
      <c r="AR439" s="17">
        <f t="shared" si="167"/>
        <v>51.764999999999993</v>
      </c>
      <c r="AS439" s="17">
        <f t="shared" si="166"/>
        <v>0.56275999999999993</v>
      </c>
      <c r="AT439" s="17">
        <f t="shared" si="147"/>
        <v>53.472829999999988</v>
      </c>
      <c r="AU439" s="5">
        <f t="shared" si="148"/>
        <v>40.904499999999999</v>
      </c>
      <c r="AV439" s="5">
        <f t="shared" si="149"/>
        <v>10.997689999999999</v>
      </c>
      <c r="AW439" s="5">
        <f t="shared" si="164"/>
        <v>0</v>
      </c>
      <c r="AX439" s="5">
        <f t="shared" si="165"/>
        <v>0</v>
      </c>
      <c r="AY439" s="5">
        <f t="shared" si="150"/>
        <v>0</v>
      </c>
      <c r="AZ439" s="5">
        <f t="shared" si="151"/>
        <v>51.902189999999997</v>
      </c>
      <c r="BA439" s="7">
        <f t="shared" si="152"/>
        <v>1.4905240350132229E-2</v>
      </c>
      <c r="BB439" s="62">
        <f t="shared" si="153"/>
        <v>3354</v>
      </c>
      <c r="BC439" s="28">
        <f t="shared" si="154"/>
        <v>5.3557405371446522E-2</v>
      </c>
      <c r="BD439" s="32">
        <f t="shared" si="155"/>
        <v>1.679731557129107E-2</v>
      </c>
      <c r="BE439" s="32">
        <f t="shared" si="156"/>
        <v>4.6167371354760922E-3</v>
      </c>
      <c r="BF439" s="35">
        <f t="shared" si="157"/>
        <v>0.97858594729323289</v>
      </c>
      <c r="BG439" s="36">
        <f t="shared" si="158"/>
        <v>0.78810739970702581</v>
      </c>
      <c r="BH439" s="33">
        <f t="shared" si="159"/>
        <v>0.21189260029297413</v>
      </c>
      <c r="BI439" s="33">
        <f t="shared" si="160"/>
        <v>0</v>
      </c>
      <c r="BJ439" s="63">
        <v>0</v>
      </c>
      <c r="BK439" s="63">
        <v>0</v>
      </c>
      <c r="BL439" s="63">
        <v>0</v>
      </c>
      <c r="BM439" s="63">
        <v>2863</v>
      </c>
      <c r="BN439" s="63">
        <v>0</v>
      </c>
      <c r="BO439" s="63"/>
      <c r="BP439" s="63">
        <v>0</v>
      </c>
      <c r="BQ439" s="63">
        <v>0</v>
      </c>
      <c r="BR439" s="63">
        <v>0</v>
      </c>
      <c r="BS439" s="63">
        <v>0</v>
      </c>
      <c r="BT439" s="63">
        <v>0</v>
      </c>
      <c r="BU439" s="63">
        <v>0</v>
      </c>
      <c r="BV439" s="63">
        <v>0</v>
      </c>
      <c r="BW439" s="63">
        <v>0</v>
      </c>
      <c r="BX439" s="63"/>
      <c r="BY439" s="63"/>
      <c r="BZ439" s="63"/>
      <c r="CA439" s="63"/>
      <c r="CB439" s="63"/>
      <c r="CC439" s="63"/>
      <c r="CD439" s="63"/>
      <c r="CE439" s="63"/>
      <c r="CF439" s="63"/>
      <c r="CG439" s="63"/>
      <c r="CH439" s="63"/>
      <c r="CI439" s="63"/>
      <c r="CJ439" s="63"/>
      <c r="CK439" s="63"/>
      <c r="CL439" s="63"/>
      <c r="CM439" s="63"/>
      <c r="CN439" s="63">
        <v>19940729</v>
      </c>
      <c r="CO439" s="63" t="s">
        <v>6238</v>
      </c>
      <c r="CP439" s="66"/>
      <c r="CQ439" s="64">
        <v>34557</v>
      </c>
      <c r="CR439" s="78" t="s">
        <v>2038</v>
      </c>
      <c r="CS439" s="78" t="s">
        <v>2038</v>
      </c>
    </row>
    <row r="440" spans="1:97">
      <c r="A440" s="63" t="s">
        <v>3591</v>
      </c>
      <c r="B440" s="63" t="s">
        <v>6183</v>
      </c>
      <c r="C440" s="63">
        <v>2644</v>
      </c>
      <c r="D440" s="19" t="s">
        <v>3782</v>
      </c>
      <c r="E440" s="63" t="s">
        <v>3783</v>
      </c>
      <c r="F440" s="63" t="s">
        <v>5045</v>
      </c>
      <c r="G440" s="65" t="s">
        <v>274</v>
      </c>
      <c r="H440" s="65">
        <v>6</v>
      </c>
      <c r="I440" s="65">
        <v>25</v>
      </c>
      <c r="J440" s="65">
        <v>111</v>
      </c>
      <c r="K440" s="23">
        <v>42.174149999999997</v>
      </c>
      <c r="L440" s="23">
        <v>-110.08517000000001</v>
      </c>
      <c r="M440" s="61" t="s">
        <v>6212</v>
      </c>
      <c r="N440" s="63" t="s">
        <v>6213</v>
      </c>
      <c r="O440" s="63"/>
      <c r="P440" s="63" t="s">
        <v>3841</v>
      </c>
      <c r="Q440" s="63"/>
      <c r="R440" s="63"/>
      <c r="S440" s="55" t="str">
        <f>IF(U440&gt;0,V440-U440,"")</f>
        <v/>
      </c>
      <c r="T440" s="63"/>
      <c r="U440" s="66"/>
      <c r="V440" s="63"/>
      <c r="W440" s="66">
        <v>8890</v>
      </c>
      <c r="X440" s="66">
        <v>8836</v>
      </c>
      <c r="Y440" s="63" t="s">
        <v>3852</v>
      </c>
      <c r="Z440" s="64">
        <v>36460</v>
      </c>
      <c r="AA440" s="63">
        <v>7.05</v>
      </c>
      <c r="AB440" s="63"/>
      <c r="AC440" s="63">
        <v>184</v>
      </c>
      <c r="AD440" s="63">
        <v>126</v>
      </c>
      <c r="AE440" s="63">
        <v>2182</v>
      </c>
      <c r="AF440" s="63"/>
      <c r="AG440" s="63"/>
      <c r="AH440" s="63">
        <v>3800</v>
      </c>
      <c r="AI440" s="63">
        <v>305</v>
      </c>
      <c r="AJ440" s="63"/>
      <c r="AK440" s="63"/>
      <c r="AL440" s="63">
        <v>108</v>
      </c>
      <c r="AM440" s="63">
        <v>6712</v>
      </c>
      <c r="AN440" s="63"/>
      <c r="AO440" s="63" t="s">
        <v>5902</v>
      </c>
      <c r="AP440" s="17">
        <f t="shared" si="145"/>
        <v>9.1815999999999995</v>
      </c>
      <c r="AQ440" s="17">
        <f t="shared" si="146"/>
        <v>10.368539999999999</v>
      </c>
      <c r="AR440" s="17">
        <f t="shared" si="167"/>
        <v>94.916999999999987</v>
      </c>
      <c r="AS440" s="17">
        <f t="shared" si="166"/>
        <v>0</v>
      </c>
      <c r="AT440" s="17">
        <f t="shared" si="147"/>
        <v>114.46713999999999</v>
      </c>
      <c r="AU440" s="5">
        <f t="shared" si="148"/>
        <v>107.19799999999999</v>
      </c>
      <c r="AV440" s="5">
        <f t="shared" si="149"/>
        <v>4.9989499999999998</v>
      </c>
      <c r="AW440" s="5">
        <f t="shared" si="164"/>
        <v>0</v>
      </c>
      <c r="AX440" s="5">
        <f t="shared" si="165"/>
        <v>0</v>
      </c>
      <c r="AY440" s="5">
        <f t="shared" si="150"/>
        <v>2.2485600000000003</v>
      </c>
      <c r="AZ440" s="5">
        <f t="shared" si="151"/>
        <v>114.44550999999998</v>
      </c>
      <c r="BA440" s="7">
        <f t="shared" si="152"/>
        <v>9.4490190909073026E-5</v>
      </c>
      <c r="BB440" s="62">
        <f t="shared" si="153"/>
        <v>6705</v>
      </c>
      <c r="BC440" s="28">
        <f t="shared" si="154"/>
        <v>-5.217261682939554E-4</v>
      </c>
      <c r="BD440" s="32">
        <f t="shared" si="155"/>
        <v>8.021166598553961E-2</v>
      </c>
      <c r="BE440" s="32">
        <f t="shared" si="156"/>
        <v>9.0580930038087787E-2</v>
      </c>
      <c r="BF440" s="35">
        <f t="shared" si="157"/>
        <v>0.8292074039763726</v>
      </c>
      <c r="BG440" s="36">
        <f t="shared" si="158"/>
        <v>0.9366728323374155</v>
      </c>
      <c r="BH440" s="33">
        <f t="shared" si="159"/>
        <v>4.3679738943013149E-2</v>
      </c>
      <c r="BI440" s="33">
        <f t="shared" si="160"/>
        <v>1.9647428719571442E-2</v>
      </c>
      <c r="BJ440" s="63"/>
      <c r="BK440" s="63">
        <v>7</v>
      </c>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t="s">
        <v>3852</v>
      </c>
      <c r="CN440" s="63">
        <v>991027</v>
      </c>
      <c r="CO440" s="63" t="s">
        <v>2689</v>
      </c>
      <c r="CP440" s="66"/>
      <c r="CQ440" s="64">
        <v>36467</v>
      </c>
      <c r="CR440" s="78" t="s">
        <v>2038</v>
      </c>
      <c r="CS440" s="78" t="s">
        <v>2038</v>
      </c>
    </row>
    <row r="441" spans="1:97">
      <c r="A441" s="63" t="s">
        <v>3591</v>
      </c>
      <c r="B441" s="63" t="s">
        <v>6159</v>
      </c>
      <c r="C441" s="63">
        <v>1926</v>
      </c>
      <c r="D441" s="19" t="s">
        <v>3782</v>
      </c>
      <c r="E441" s="63" t="s">
        <v>3783</v>
      </c>
      <c r="F441" s="63"/>
      <c r="G441" s="65" t="s">
        <v>270</v>
      </c>
      <c r="H441" s="65">
        <v>7</v>
      </c>
      <c r="I441" s="65">
        <v>25</v>
      </c>
      <c r="J441" s="65">
        <v>111</v>
      </c>
      <c r="K441" s="23">
        <v>42.167209999999997</v>
      </c>
      <c r="L441" s="23">
        <v>-110.08047000000001</v>
      </c>
      <c r="M441" s="61" t="s">
        <v>6160</v>
      </c>
      <c r="N441" s="63" t="s">
        <v>6161</v>
      </c>
      <c r="O441" s="63"/>
      <c r="P441" s="63" t="s">
        <v>3841</v>
      </c>
      <c r="Q441" s="63"/>
      <c r="R441" s="63"/>
      <c r="S441" s="55"/>
      <c r="T441" s="63"/>
      <c r="U441" s="66" t="s">
        <v>6005</v>
      </c>
      <c r="V441" s="63"/>
      <c r="W441" s="66">
        <v>8925</v>
      </c>
      <c r="X441" s="66">
        <v>8727</v>
      </c>
      <c r="Y441" s="63"/>
      <c r="Z441" s="64">
        <v>34542</v>
      </c>
      <c r="AA441" s="63">
        <v>7.7</v>
      </c>
      <c r="AB441" s="63"/>
      <c r="AC441" s="63">
        <v>69</v>
      </c>
      <c r="AD441" s="63">
        <v>8</v>
      </c>
      <c r="AE441" s="63">
        <v>2070</v>
      </c>
      <c r="AF441" s="63">
        <v>99</v>
      </c>
      <c r="AG441" s="63"/>
      <c r="AH441" s="63">
        <v>3200</v>
      </c>
      <c r="AI441" s="63">
        <v>671</v>
      </c>
      <c r="AJ441" s="63">
        <v>0</v>
      </c>
      <c r="AK441" s="63">
        <v>0</v>
      </c>
      <c r="AL441" s="63">
        <v>0</v>
      </c>
      <c r="AM441" s="63">
        <v>5776</v>
      </c>
      <c r="AN441" s="63"/>
      <c r="AO441" s="63" t="s">
        <v>5904</v>
      </c>
      <c r="AP441" s="17">
        <f t="shared" si="145"/>
        <v>3.4430999999999998</v>
      </c>
      <c r="AQ441" s="17">
        <f t="shared" si="146"/>
        <v>0.65832000000000002</v>
      </c>
      <c r="AR441" s="17">
        <f t="shared" si="167"/>
        <v>90.044999999999987</v>
      </c>
      <c r="AS441" s="17">
        <f t="shared" si="166"/>
        <v>2.5324199999999997</v>
      </c>
      <c r="AT441" s="17">
        <f t="shared" si="147"/>
        <v>96.678839999999994</v>
      </c>
      <c r="AU441" s="5">
        <f t="shared" si="148"/>
        <v>90.271999999999991</v>
      </c>
      <c r="AV441" s="5">
        <f t="shared" si="149"/>
        <v>10.997689999999999</v>
      </c>
      <c r="AW441" s="5">
        <f t="shared" si="164"/>
        <v>0</v>
      </c>
      <c r="AX441" s="5">
        <f t="shared" si="165"/>
        <v>0</v>
      </c>
      <c r="AY441" s="5">
        <f t="shared" si="150"/>
        <v>0</v>
      </c>
      <c r="AZ441" s="5">
        <f t="shared" si="151"/>
        <v>101.26969</v>
      </c>
      <c r="BA441" s="7">
        <f t="shared" si="152"/>
        <v>-2.3192139896163932E-2</v>
      </c>
      <c r="BB441" s="62">
        <f t="shared" si="153"/>
        <v>6117</v>
      </c>
      <c r="BC441" s="28">
        <f t="shared" si="154"/>
        <v>2.8672328260321199E-2</v>
      </c>
      <c r="BD441" s="32">
        <f t="shared" si="155"/>
        <v>3.5613790980528935E-2</v>
      </c>
      <c r="BE441" s="32">
        <f t="shared" si="156"/>
        <v>6.8093493881391217E-3</v>
      </c>
      <c r="BF441" s="35">
        <f t="shared" si="157"/>
        <v>0.95757685963133188</v>
      </c>
      <c r="BG441" s="36">
        <f t="shared" si="158"/>
        <v>0.89140195847345827</v>
      </c>
      <c r="BH441" s="33">
        <f t="shared" si="159"/>
        <v>0.10859804152654164</v>
      </c>
      <c r="BI441" s="33">
        <f t="shared" si="160"/>
        <v>0</v>
      </c>
      <c r="BJ441" s="63">
        <v>0</v>
      </c>
      <c r="BK441" s="63">
        <v>0</v>
      </c>
      <c r="BL441" s="63">
        <v>0</v>
      </c>
      <c r="BM441" s="63">
        <v>5618</v>
      </c>
      <c r="BN441" s="63">
        <v>0</v>
      </c>
      <c r="BO441" s="63"/>
      <c r="BP441" s="63">
        <v>0</v>
      </c>
      <c r="BQ441" s="63">
        <v>0</v>
      </c>
      <c r="BR441" s="63">
        <v>0</v>
      </c>
      <c r="BS441" s="63">
        <v>0</v>
      </c>
      <c r="BT441" s="63">
        <v>0</v>
      </c>
      <c r="BU441" s="63">
        <v>0</v>
      </c>
      <c r="BV441" s="63">
        <v>0</v>
      </c>
      <c r="BW441" s="63">
        <v>0</v>
      </c>
      <c r="BX441" s="63"/>
      <c r="BY441" s="63"/>
      <c r="BZ441" s="63"/>
      <c r="CA441" s="63"/>
      <c r="CB441" s="63"/>
      <c r="CC441" s="63"/>
      <c r="CD441" s="63"/>
      <c r="CE441" s="63"/>
      <c r="CF441" s="63"/>
      <c r="CG441" s="63"/>
      <c r="CH441" s="63"/>
      <c r="CI441" s="63"/>
      <c r="CJ441" s="63"/>
      <c r="CK441" s="63"/>
      <c r="CL441" s="63"/>
      <c r="CM441" s="63"/>
      <c r="CN441" s="63">
        <v>19940727</v>
      </c>
      <c r="CO441" s="63" t="s">
        <v>6162</v>
      </c>
      <c r="CP441" s="66"/>
      <c r="CQ441" s="64">
        <v>34557</v>
      </c>
      <c r="CR441" s="78" t="s">
        <v>2038</v>
      </c>
      <c r="CS441" s="78" t="s">
        <v>2038</v>
      </c>
    </row>
    <row r="442" spans="1:97">
      <c r="A442" s="63" t="s">
        <v>3591</v>
      </c>
      <c r="B442" s="63" t="s">
        <v>6159</v>
      </c>
      <c r="C442" s="63">
        <v>1892</v>
      </c>
      <c r="D442" s="19" t="s">
        <v>3782</v>
      </c>
      <c r="E442" s="63" t="s">
        <v>3783</v>
      </c>
      <c r="F442" s="63"/>
      <c r="G442" s="65" t="s">
        <v>3617</v>
      </c>
      <c r="H442" s="65">
        <v>7</v>
      </c>
      <c r="I442" s="65">
        <v>25</v>
      </c>
      <c r="J442" s="65">
        <v>111</v>
      </c>
      <c r="K442" s="23">
        <v>42.165210000000002</v>
      </c>
      <c r="L442" s="23">
        <v>-110.08927</v>
      </c>
      <c r="M442" s="61" t="s">
        <v>6221</v>
      </c>
      <c r="N442" s="63" t="s">
        <v>6222</v>
      </c>
      <c r="O442" s="63"/>
      <c r="P442" s="63" t="s">
        <v>3841</v>
      </c>
      <c r="Q442" s="63"/>
      <c r="R442" s="63"/>
      <c r="S442" s="55"/>
      <c r="T442" s="63"/>
      <c r="U442" s="66" t="s">
        <v>6223</v>
      </c>
      <c r="V442" s="63"/>
      <c r="W442" s="66">
        <v>8900</v>
      </c>
      <c r="X442" s="66">
        <v>8812</v>
      </c>
      <c r="Y442" s="63"/>
      <c r="Z442" s="64">
        <v>34533</v>
      </c>
      <c r="AA442" s="63">
        <v>7.43</v>
      </c>
      <c r="AB442" s="63"/>
      <c r="AC442" s="63">
        <v>50</v>
      </c>
      <c r="AD442" s="63">
        <v>5</v>
      </c>
      <c r="AE442" s="63">
        <v>1350</v>
      </c>
      <c r="AF442" s="63">
        <v>37</v>
      </c>
      <c r="AG442" s="63"/>
      <c r="AH442" s="63">
        <v>1874</v>
      </c>
      <c r="AI442" s="63">
        <v>525</v>
      </c>
      <c r="AJ442" s="63">
        <v>0</v>
      </c>
      <c r="AK442" s="63">
        <v>0</v>
      </c>
      <c r="AL442" s="63">
        <v>0</v>
      </c>
      <c r="AM442" s="63">
        <v>3574</v>
      </c>
      <c r="AN442" s="63"/>
      <c r="AO442" s="63" t="s">
        <v>5904</v>
      </c>
      <c r="AP442" s="17">
        <f t="shared" si="145"/>
        <v>2.4950000000000001</v>
      </c>
      <c r="AQ442" s="17">
        <f t="shared" si="146"/>
        <v>0.41144999999999998</v>
      </c>
      <c r="AR442" s="17">
        <f t="shared" si="167"/>
        <v>58.724999999999994</v>
      </c>
      <c r="AS442" s="17">
        <f t="shared" si="166"/>
        <v>0.94645999999999997</v>
      </c>
      <c r="AT442" s="17">
        <f t="shared" si="147"/>
        <v>62.577909999999996</v>
      </c>
      <c r="AU442" s="5">
        <f t="shared" si="148"/>
        <v>52.865539999999996</v>
      </c>
      <c r="AV442" s="5">
        <f t="shared" si="149"/>
        <v>8.6047499999999992</v>
      </c>
      <c r="AW442" s="5">
        <f t="shared" si="164"/>
        <v>0</v>
      </c>
      <c r="AX442" s="5">
        <f t="shared" si="165"/>
        <v>0</v>
      </c>
      <c r="AY442" s="5">
        <f t="shared" si="150"/>
        <v>0</v>
      </c>
      <c r="AZ442" s="5">
        <f t="shared" si="151"/>
        <v>61.470289999999991</v>
      </c>
      <c r="BA442" s="7">
        <f t="shared" si="152"/>
        <v>8.9289485861141424E-3</v>
      </c>
      <c r="BB442" s="62">
        <f t="shared" si="153"/>
        <v>3841</v>
      </c>
      <c r="BC442" s="28">
        <f t="shared" si="154"/>
        <v>3.6008091706001347E-2</v>
      </c>
      <c r="BD442" s="32">
        <f t="shared" si="155"/>
        <v>3.9870299279729862E-2</v>
      </c>
      <c r="BE442" s="32">
        <f t="shared" si="156"/>
        <v>6.575003863184309E-3</v>
      </c>
      <c r="BF442" s="35">
        <f t="shared" si="157"/>
        <v>0.95355469685708583</v>
      </c>
      <c r="BG442" s="36">
        <f t="shared" si="158"/>
        <v>0.86001774190425984</v>
      </c>
      <c r="BH442" s="33">
        <f t="shared" si="159"/>
        <v>0.13998225809574025</v>
      </c>
      <c r="BI442" s="33">
        <f t="shared" si="160"/>
        <v>0</v>
      </c>
      <c r="BJ442" s="63">
        <v>0</v>
      </c>
      <c r="BK442" s="63">
        <v>0</v>
      </c>
      <c r="BL442" s="63">
        <v>0</v>
      </c>
      <c r="BM442" s="63">
        <v>3455</v>
      </c>
      <c r="BN442" s="63">
        <v>0</v>
      </c>
      <c r="BO442" s="63"/>
      <c r="BP442" s="63">
        <v>0</v>
      </c>
      <c r="BQ442" s="63">
        <v>0</v>
      </c>
      <c r="BR442" s="63">
        <v>0</v>
      </c>
      <c r="BS442" s="63">
        <v>0</v>
      </c>
      <c r="BT442" s="63">
        <v>0</v>
      </c>
      <c r="BU442" s="63">
        <v>0</v>
      </c>
      <c r="BV442" s="63">
        <v>0</v>
      </c>
      <c r="BW442" s="63">
        <v>0</v>
      </c>
      <c r="BX442" s="63"/>
      <c r="BY442" s="63"/>
      <c r="BZ442" s="63"/>
      <c r="CA442" s="63"/>
      <c r="CB442" s="63"/>
      <c r="CC442" s="63"/>
      <c r="CD442" s="63"/>
      <c r="CE442" s="63"/>
      <c r="CF442" s="63"/>
      <c r="CG442" s="63"/>
      <c r="CH442" s="63"/>
      <c r="CI442" s="63"/>
      <c r="CJ442" s="63"/>
      <c r="CK442" s="63"/>
      <c r="CL442" s="63"/>
      <c r="CM442" s="63"/>
      <c r="CN442" s="63">
        <v>19940718</v>
      </c>
      <c r="CO442" s="63" t="s">
        <v>6224</v>
      </c>
      <c r="CP442" s="66"/>
      <c r="CQ442" s="64">
        <v>34559</v>
      </c>
      <c r="CR442" s="78" t="s">
        <v>2038</v>
      </c>
      <c r="CS442" s="78" t="s">
        <v>2038</v>
      </c>
    </row>
    <row r="443" spans="1:97">
      <c r="A443" s="63" t="s">
        <v>3591</v>
      </c>
      <c r="B443" s="63" t="s">
        <v>6159</v>
      </c>
      <c r="C443" s="63">
        <v>2646</v>
      </c>
      <c r="D443" s="19" t="s">
        <v>3782</v>
      </c>
      <c r="E443" s="63" t="s">
        <v>3783</v>
      </c>
      <c r="F443" s="63" t="s">
        <v>5045</v>
      </c>
      <c r="G443" s="65" t="s">
        <v>3592</v>
      </c>
      <c r="H443" s="65">
        <v>7</v>
      </c>
      <c r="I443" s="65">
        <v>25</v>
      </c>
      <c r="J443" s="65">
        <v>111</v>
      </c>
      <c r="K443" s="23">
        <v>42.16854</v>
      </c>
      <c r="L443" s="23">
        <v>-110.08702</v>
      </c>
      <c r="M443" s="61" t="s">
        <v>6195</v>
      </c>
      <c r="N443" s="63" t="s">
        <v>6196</v>
      </c>
      <c r="O443" s="63"/>
      <c r="P443" s="63" t="s">
        <v>3841</v>
      </c>
      <c r="Q443" s="63"/>
      <c r="R443" s="63"/>
      <c r="S443" s="55" t="str">
        <f>IF(U443&gt;0,V443-U443,"")</f>
        <v/>
      </c>
      <c r="T443" s="63"/>
      <c r="U443" s="66"/>
      <c r="V443" s="63"/>
      <c r="W443" s="66">
        <v>8986</v>
      </c>
      <c r="X443" s="66">
        <v>8886</v>
      </c>
      <c r="Y443" s="63"/>
      <c r="Z443" s="64">
        <v>36460</v>
      </c>
      <c r="AA443" s="63">
        <v>7.31</v>
      </c>
      <c r="AB443" s="63"/>
      <c r="AC443" s="63">
        <v>176</v>
      </c>
      <c r="AD443" s="63">
        <v>126</v>
      </c>
      <c r="AE443" s="63">
        <v>1898</v>
      </c>
      <c r="AF443" s="63"/>
      <c r="AG443" s="63"/>
      <c r="AH443" s="63">
        <v>3200</v>
      </c>
      <c r="AI443" s="63">
        <v>561</v>
      </c>
      <c r="AJ443" s="63"/>
      <c r="AK443" s="63"/>
      <c r="AL443" s="63">
        <v>108</v>
      </c>
      <c r="AM443" s="63">
        <v>6071</v>
      </c>
      <c r="AN443" s="63"/>
      <c r="AO443" s="63" t="s">
        <v>5902</v>
      </c>
      <c r="AP443" s="17">
        <f t="shared" si="145"/>
        <v>8.7823999999999991</v>
      </c>
      <c r="AQ443" s="17">
        <f t="shared" si="146"/>
        <v>10.368539999999999</v>
      </c>
      <c r="AR443" s="17">
        <f t="shared" si="167"/>
        <v>82.562999999999988</v>
      </c>
      <c r="AS443" s="17">
        <f t="shared" si="166"/>
        <v>0</v>
      </c>
      <c r="AT443" s="17">
        <f t="shared" si="147"/>
        <v>101.71393999999998</v>
      </c>
      <c r="AU443" s="5">
        <f t="shared" si="148"/>
        <v>90.271999999999991</v>
      </c>
      <c r="AV443" s="5">
        <f t="shared" si="149"/>
        <v>9.1947899999999994</v>
      </c>
      <c r="AW443" s="5">
        <f t="shared" si="164"/>
        <v>0</v>
      </c>
      <c r="AX443" s="5">
        <f t="shared" si="165"/>
        <v>0</v>
      </c>
      <c r="AY443" s="5">
        <f t="shared" si="150"/>
        <v>2.2485600000000003</v>
      </c>
      <c r="AZ443" s="5">
        <f t="shared" si="151"/>
        <v>101.71534999999999</v>
      </c>
      <c r="BA443" s="7">
        <f t="shared" si="152"/>
        <v>-6.9311552923721895E-6</v>
      </c>
      <c r="BB443" s="62">
        <f t="shared" si="153"/>
        <v>6069</v>
      </c>
      <c r="BC443" s="28">
        <f t="shared" si="154"/>
        <v>-1.6474464579901152E-4</v>
      </c>
      <c r="BD443" s="32">
        <f t="shared" si="155"/>
        <v>8.6344113697689823E-2</v>
      </c>
      <c r="BE443" s="32">
        <f t="shared" si="156"/>
        <v>0.10193823973390473</v>
      </c>
      <c r="BF443" s="35">
        <f t="shared" si="157"/>
        <v>0.8117176465684055</v>
      </c>
      <c r="BG443" s="36">
        <f t="shared" si="158"/>
        <v>0.8874963316746195</v>
      </c>
      <c r="BH443" s="33">
        <f t="shared" si="159"/>
        <v>9.0397270421819331E-2</v>
      </c>
      <c r="BI443" s="33">
        <f t="shared" si="160"/>
        <v>2.2106397903561267E-2</v>
      </c>
      <c r="BJ443" s="63"/>
      <c r="BK443" s="63">
        <v>2</v>
      </c>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v>991027</v>
      </c>
      <c r="CO443" s="63" t="s">
        <v>2689</v>
      </c>
      <c r="CP443" s="66"/>
      <c r="CQ443" s="64">
        <v>36467</v>
      </c>
      <c r="CR443" s="78" t="s">
        <v>2038</v>
      </c>
      <c r="CS443" s="78" t="s">
        <v>2038</v>
      </c>
    </row>
    <row r="444" spans="1:97">
      <c r="A444" s="63" t="s">
        <v>3591</v>
      </c>
      <c r="B444" s="63" t="s">
        <v>6167</v>
      </c>
      <c r="C444" s="63">
        <v>1880</v>
      </c>
      <c r="D444" s="19" t="s">
        <v>3782</v>
      </c>
      <c r="E444" s="63" t="s">
        <v>3783</v>
      </c>
      <c r="F444" s="63"/>
      <c r="G444" s="65" t="s">
        <v>3594</v>
      </c>
      <c r="H444" s="65">
        <v>19</v>
      </c>
      <c r="I444" s="65">
        <v>25</v>
      </c>
      <c r="J444" s="65">
        <v>111</v>
      </c>
      <c r="K444" s="23">
        <v>42.138309999999997</v>
      </c>
      <c r="L444" s="23">
        <v>-110.08779</v>
      </c>
      <c r="M444" s="61" t="s">
        <v>6239</v>
      </c>
      <c r="N444" s="63" t="s">
        <v>6240</v>
      </c>
      <c r="O444" s="63"/>
      <c r="P444" s="63" t="s">
        <v>3841</v>
      </c>
      <c r="Q444" s="63"/>
      <c r="R444" s="63"/>
      <c r="S444" s="55"/>
      <c r="T444" s="63"/>
      <c r="U444" s="66" t="s">
        <v>6241</v>
      </c>
      <c r="V444" s="63"/>
      <c r="W444" s="66">
        <v>9065</v>
      </c>
      <c r="X444" s="66">
        <v>8974</v>
      </c>
      <c r="Y444" s="63"/>
      <c r="Z444" s="64">
        <v>34530</v>
      </c>
      <c r="AA444" s="63">
        <v>7.05</v>
      </c>
      <c r="AB444" s="63"/>
      <c r="AC444" s="63">
        <v>58</v>
      </c>
      <c r="AD444" s="63">
        <v>5</v>
      </c>
      <c r="AE444" s="63">
        <v>1760</v>
      </c>
      <c r="AF444" s="63">
        <v>76</v>
      </c>
      <c r="AG444" s="63"/>
      <c r="AH444" s="63">
        <v>2600</v>
      </c>
      <c r="AI444" s="63">
        <v>329</v>
      </c>
      <c r="AJ444" s="63">
        <v>0</v>
      </c>
      <c r="AK444" s="63">
        <v>0</v>
      </c>
      <c r="AL444" s="63">
        <v>0</v>
      </c>
      <c r="AM444" s="63">
        <v>4661</v>
      </c>
      <c r="AN444" s="63"/>
      <c r="AO444" s="63" t="s">
        <v>5904</v>
      </c>
      <c r="AP444" s="17">
        <f t="shared" si="145"/>
        <v>2.8942000000000001</v>
      </c>
      <c r="AQ444" s="17">
        <f t="shared" si="146"/>
        <v>0.41144999999999998</v>
      </c>
      <c r="AR444" s="17">
        <f t="shared" si="167"/>
        <v>76.559999999999988</v>
      </c>
      <c r="AS444" s="17">
        <f t="shared" si="166"/>
        <v>1.9440799999999998</v>
      </c>
      <c r="AT444" s="17">
        <f t="shared" si="147"/>
        <v>81.809729999999988</v>
      </c>
      <c r="AU444" s="5">
        <f t="shared" si="148"/>
        <v>73.346000000000004</v>
      </c>
      <c r="AV444" s="5">
        <f t="shared" si="149"/>
        <v>5.3923099999999993</v>
      </c>
      <c r="AW444" s="5">
        <f t="shared" si="164"/>
        <v>0</v>
      </c>
      <c r="AX444" s="5">
        <f t="shared" si="165"/>
        <v>0</v>
      </c>
      <c r="AY444" s="5">
        <f t="shared" si="150"/>
        <v>0</v>
      </c>
      <c r="AZ444" s="5">
        <f t="shared" si="151"/>
        <v>78.738309999999998</v>
      </c>
      <c r="BA444" s="7">
        <f t="shared" si="152"/>
        <v>1.9130847066086819E-2</v>
      </c>
      <c r="BB444" s="62">
        <f t="shared" si="153"/>
        <v>4828</v>
      </c>
      <c r="BC444" s="28">
        <f t="shared" si="154"/>
        <v>1.7599325534829804E-2</v>
      </c>
      <c r="BD444" s="32">
        <f t="shared" si="155"/>
        <v>3.5377210021350768E-2</v>
      </c>
      <c r="BE444" s="32">
        <f t="shared" si="156"/>
        <v>5.0293528654843387E-3</v>
      </c>
      <c r="BF444" s="35">
        <f t="shared" si="157"/>
        <v>0.95959343711316492</v>
      </c>
      <c r="BG444" s="36">
        <f t="shared" si="158"/>
        <v>0.93151605616122579</v>
      </c>
      <c r="BH444" s="33">
        <f t="shared" si="159"/>
        <v>6.8483943838774278E-2</v>
      </c>
      <c r="BI444" s="33">
        <f t="shared" si="160"/>
        <v>0</v>
      </c>
      <c r="BJ444" s="63">
        <v>0</v>
      </c>
      <c r="BK444" s="63">
        <v>0</v>
      </c>
      <c r="BL444" s="63">
        <v>0</v>
      </c>
      <c r="BM444" s="63">
        <v>4579</v>
      </c>
      <c r="BN444" s="63">
        <v>0</v>
      </c>
      <c r="BO444" s="63"/>
      <c r="BP444" s="63">
        <v>0</v>
      </c>
      <c r="BQ444" s="63">
        <v>0</v>
      </c>
      <c r="BR444" s="63">
        <v>0</v>
      </c>
      <c r="BS444" s="63">
        <v>0</v>
      </c>
      <c r="BT444" s="63">
        <v>0</v>
      </c>
      <c r="BU444" s="63">
        <v>0</v>
      </c>
      <c r="BV444" s="63">
        <v>0</v>
      </c>
      <c r="BW444" s="63">
        <v>0</v>
      </c>
      <c r="BX444" s="63"/>
      <c r="BY444" s="63"/>
      <c r="BZ444" s="63"/>
      <c r="CA444" s="63"/>
      <c r="CB444" s="63"/>
      <c r="CC444" s="63"/>
      <c r="CD444" s="63"/>
      <c r="CE444" s="63"/>
      <c r="CF444" s="63"/>
      <c r="CG444" s="63"/>
      <c r="CH444" s="63"/>
      <c r="CI444" s="63"/>
      <c r="CJ444" s="63"/>
      <c r="CK444" s="63"/>
      <c r="CL444" s="63"/>
      <c r="CM444" s="63"/>
      <c r="CN444" s="63">
        <v>19940715</v>
      </c>
      <c r="CO444" s="63" t="s">
        <v>6242</v>
      </c>
      <c r="CP444" s="66"/>
      <c r="CQ444" s="64">
        <v>34557</v>
      </c>
      <c r="CR444" s="78" t="s">
        <v>2038</v>
      </c>
      <c r="CS444" s="78" t="s">
        <v>2038</v>
      </c>
    </row>
    <row r="445" spans="1:97">
      <c r="A445" s="63" t="s">
        <v>3591</v>
      </c>
      <c r="B445" s="63" t="s">
        <v>6167</v>
      </c>
      <c r="C445" s="63">
        <v>1882</v>
      </c>
      <c r="D445" s="19" t="s">
        <v>3782</v>
      </c>
      <c r="E445" s="63" t="s">
        <v>3783</v>
      </c>
      <c r="F445" s="63"/>
      <c r="G445" s="65" t="s">
        <v>3599</v>
      </c>
      <c r="H445" s="65">
        <v>19</v>
      </c>
      <c r="I445" s="65">
        <v>25</v>
      </c>
      <c r="J445" s="65">
        <v>111</v>
      </c>
      <c r="K445" s="23">
        <v>42.130650000000003</v>
      </c>
      <c r="L445" s="23">
        <v>-110.08741000000001</v>
      </c>
      <c r="M445" s="61" t="s">
        <v>6243</v>
      </c>
      <c r="N445" s="63" t="s">
        <v>6244</v>
      </c>
      <c r="O445" s="63"/>
      <c r="P445" s="63" t="s">
        <v>3841</v>
      </c>
      <c r="Q445" s="63"/>
      <c r="R445" s="63"/>
      <c r="S445" s="55"/>
      <c r="T445" s="63"/>
      <c r="U445" s="66" t="s">
        <v>6245</v>
      </c>
      <c r="V445" s="63"/>
      <c r="W445" s="66">
        <v>9175</v>
      </c>
      <c r="X445" s="66"/>
      <c r="Y445" s="63"/>
      <c r="Z445" s="64">
        <v>34530</v>
      </c>
      <c r="AA445" s="63">
        <v>7.12</v>
      </c>
      <c r="AB445" s="63"/>
      <c r="AC445" s="63">
        <v>56</v>
      </c>
      <c r="AD445" s="63">
        <v>3</v>
      </c>
      <c r="AE445" s="63">
        <v>856</v>
      </c>
      <c r="AF445" s="63">
        <v>70</v>
      </c>
      <c r="AG445" s="63"/>
      <c r="AH445" s="63">
        <v>1330</v>
      </c>
      <c r="AI445" s="63">
        <v>146</v>
      </c>
      <c r="AJ445" s="63">
        <v>0</v>
      </c>
      <c r="AK445" s="63">
        <v>0</v>
      </c>
      <c r="AL445" s="63">
        <v>0</v>
      </c>
      <c r="AM445" s="63">
        <v>2387</v>
      </c>
      <c r="AN445" s="63"/>
      <c r="AO445" s="63" t="s">
        <v>5904</v>
      </c>
      <c r="AP445" s="17">
        <f t="shared" si="145"/>
        <v>2.7944</v>
      </c>
      <c r="AQ445" s="17">
        <f t="shared" si="146"/>
        <v>0.24687000000000001</v>
      </c>
      <c r="AR445" s="17">
        <f t="shared" si="167"/>
        <v>37.235999999999997</v>
      </c>
      <c r="AS445" s="17">
        <f t="shared" si="166"/>
        <v>1.7906</v>
      </c>
      <c r="AT445" s="17">
        <f t="shared" si="147"/>
        <v>42.067869999999992</v>
      </c>
      <c r="AU445" s="5">
        <f t="shared" si="148"/>
        <v>37.519300000000001</v>
      </c>
      <c r="AV445" s="5">
        <f t="shared" si="149"/>
        <v>2.3929399999999998</v>
      </c>
      <c r="AW445" s="5">
        <f t="shared" si="164"/>
        <v>0</v>
      </c>
      <c r="AX445" s="5">
        <f t="shared" si="165"/>
        <v>0</v>
      </c>
      <c r="AY445" s="5">
        <f t="shared" si="150"/>
        <v>0</v>
      </c>
      <c r="AZ445" s="5">
        <f t="shared" si="151"/>
        <v>39.912240000000004</v>
      </c>
      <c r="BA445" s="7">
        <f t="shared" si="152"/>
        <v>2.6294548763108369E-2</v>
      </c>
      <c r="BB445" s="62">
        <f t="shared" si="153"/>
        <v>2461</v>
      </c>
      <c r="BC445" s="28">
        <f t="shared" si="154"/>
        <v>1.5264026402640265E-2</v>
      </c>
      <c r="BD445" s="32">
        <f t="shared" si="155"/>
        <v>6.6425992093253131E-2</v>
      </c>
      <c r="BE445" s="32">
        <f t="shared" si="156"/>
        <v>5.8683741297099199E-3</v>
      </c>
      <c r="BF445" s="35">
        <f t="shared" si="157"/>
        <v>0.92770563377703696</v>
      </c>
      <c r="BG445" s="36">
        <f t="shared" si="158"/>
        <v>0.94004495863925441</v>
      </c>
      <c r="BH445" s="33">
        <f t="shared" si="159"/>
        <v>5.9955041360745469E-2</v>
      </c>
      <c r="BI445" s="33">
        <f t="shared" si="160"/>
        <v>0</v>
      </c>
      <c r="BJ445" s="63">
        <v>0</v>
      </c>
      <c r="BK445" s="63">
        <v>0</v>
      </c>
      <c r="BL445" s="63">
        <v>0</v>
      </c>
      <c r="BM445" s="63">
        <v>2345</v>
      </c>
      <c r="BN445" s="63">
        <v>0</v>
      </c>
      <c r="BO445" s="63"/>
      <c r="BP445" s="63">
        <v>0</v>
      </c>
      <c r="BQ445" s="63">
        <v>0</v>
      </c>
      <c r="BR445" s="63">
        <v>0</v>
      </c>
      <c r="BS445" s="63">
        <v>0</v>
      </c>
      <c r="BT445" s="63">
        <v>0</v>
      </c>
      <c r="BU445" s="63">
        <v>0</v>
      </c>
      <c r="BV445" s="63">
        <v>0</v>
      </c>
      <c r="BW445" s="63">
        <v>0</v>
      </c>
      <c r="BX445" s="63"/>
      <c r="BY445" s="63"/>
      <c r="BZ445" s="63"/>
      <c r="CA445" s="63"/>
      <c r="CB445" s="63"/>
      <c r="CC445" s="63"/>
      <c r="CD445" s="63"/>
      <c r="CE445" s="63"/>
      <c r="CF445" s="63"/>
      <c r="CG445" s="63"/>
      <c r="CH445" s="63"/>
      <c r="CI445" s="63"/>
      <c r="CJ445" s="63"/>
      <c r="CK445" s="63"/>
      <c r="CL445" s="63"/>
      <c r="CM445" s="63"/>
      <c r="CN445" s="63">
        <v>19940715</v>
      </c>
      <c r="CO445" s="63" t="s">
        <v>6246</v>
      </c>
      <c r="CP445" s="66"/>
      <c r="CQ445" s="64">
        <v>34557</v>
      </c>
      <c r="CR445" s="78" t="s">
        <v>2038</v>
      </c>
      <c r="CS445" s="78" t="s">
        <v>2038</v>
      </c>
    </row>
    <row r="446" spans="1:97">
      <c r="A446" s="63" t="s">
        <v>3591</v>
      </c>
      <c r="B446" s="63" t="s">
        <v>6167</v>
      </c>
      <c r="C446" s="63">
        <v>1884</v>
      </c>
      <c r="D446" s="19" t="s">
        <v>3782</v>
      </c>
      <c r="E446" s="63" t="s">
        <v>3783</v>
      </c>
      <c r="F446" s="63"/>
      <c r="G446" s="65" t="s">
        <v>3596</v>
      </c>
      <c r="H446" s="65">
        <v>19</v>
      </c>
      <c r="I446" s="65">
        <v>25</v>
      </c>
      <c r="J446" s="65">
        <v>111</v>
      </c>
      <c r="K446" s="23">
        <v>42.130339999999997</v>
      </c>
      <c r="L446" s="23">
        <v>-110.07658000000001</v>
      </c>
      <c r="M446" s="61" t="s">
        <v>6168</v>
      </c>
      <c r="N446" s="63" t="s">
        <v>6169</v>
      </c>
      <c r="O446" s="63"/>
      <c r="P446" s="63" t="s">
        <v>3841</v>
      </c>
      <c r="Q446" s="63"/>
      <c r="R446" s="63"/>
      <c r="S446" s="55"/>
      <c r="T446" s="63"/>
      <c r="U446" s="66" t="s">
        <v>6170</v>
      </c>
      <c r="V446" s="63"/>
      <c r="W446" s="66">
        <v>9129</v>
      </c>
      <c r="X446" s="66">
        <v>9113</v>
      </c>
      <c r="Y446" s="63"/>
      <c r="Z446" s="64">
        <v>34530</v>
      </c>
      <c r="AA446" s="63">
        <v>7.2</v>
      </c>
      <c r="AB446" s="63"/>
      <c r="AC446" s="63">
        <v>136</v>
      </c>
      <c r="AD446" s="63">
        <v>13</v>
      </c>
      <c r="AE446" s="63">
        <v>4030</v>
      </c>
      <c r="AF446" s="63">
        <v>129</v>
      </c>
      <c r="AG446" s="63"/>
      <c r="AH446" s="63">
        <v>6450</v>
      </c>
      <c r="AI446" s="63">
        <v>732</v>
      </c>
      <c r="AJ446" s="63">
        <v>0</v>
      </c>
      <c r="AK446" s="63">
        <v>0</v>
      </c>
      <c r="AL446" s="63">
        <v>0</v>
      </c>
      <c r="AM446" s="63">
        <v>11119</v>
      </c>
      <c r="AN446" s="63"/>
      <c r="AO446" s="63" t="s">
        <v>5904</v>
      </c>
      <c r="AP446" s="17">
        <f t="shared" si="145"/>
        <v>6.7864000000000004</v>
      </c>
      <c r="AQ446" s="17">
        <f t="shared" si="146"/>
        <v>1.0697700000000001</v>
      </c>
      <c r="AR446" s="17">
        <f t="shared" si="167"/>
        <v>175.30499999999998</v>
      </c>
      <c r="AS446" s="17">
        <f t="shared" si="166"/>
        <v>3.29982</v>
      </c>
      <c r="AT446" s="17">
        <f t="shared" si="147"/>
        <v>186.46098999999998</v>
      </c>
      <c r="AU446" s="5">
        <f t="shared" si="148"/>
        <v>181.9545</v>
      </c>
      <c r="AV446" s="5">
        <f t="shared" si="149"/>
        <v>11.997479999999999</v>
      </c>
      <c r="AW446" s="5">
        <f t="shared" si="164"/>
        <v>0</v>
      </c>
      <c r="AX446" s="5">
        <f t="shared" si="165"/>
        <v>0</v>
      </c>
      <c r="AY446" s="5">
        <f t="shared" si="150"/>
        <v>0</v>
      </c>
      <c r="AZ446" s="5">
        <f t="shared" si="151"/>
        <v>193.95197999999999</v>
      </c>
      <c r="BA446" s="7">
        <f t="shared" si="152"/>
        <v>-1.9691731330821898E-2</v>
      </c>
      <c r="BB446" s="62">
        <f t="shared" si="153"/>
        <v>11490</v>
      </c>
      <c r="BC446" s="28">
        <f t="shared" si="154"/>
        <v>1.6409394488920342E-2</v>
      </c>
      <c r="BD446" s="32">
        <f t="shared" si="155"/>
        <v>3.6395816626308815E-2</v>
      </c>
      <c r="BE446" s="32">
        <f t="shared" si="156"/>
        <v>5.7372322221393348E-3</v>
      </c>
      <c r="BF446" s="35">
        <f t="shared" si="157"/>
        <v>0.95786695115155185</v>
      </c>
      <c r="BG446" s="36">
        <f t="shared" si="158"/>
        <v>0.93814200814036552</v>
      </c>
      <c r="BH446" s="33">
        <f t="shared" si="159"/>
        <v>6.1857991859634531E-2</v>
      </c>
      <c r="BI446" s="33">
        <f t="shared" si="160"/>
        <v>0</v>
      </c>
      <c r="BJ446" s="63">
        <v>0</v>
      </c>
      <c r="BK446" s="63">
        <v>0</v>
      </c>
      <c r="BL446" s="63">
        <v>0</v>
      </c>
      <c r="BM446" s="63">
        <v>10944</v>
      </c>
      <c r="BN446" s="63">
        <v>0</v>
      </c>
      <c r="BO446" s="63"/>
      <c r="BP446" s="63">
        <v>0</v>
      </c>
      <c r="BQ446" s="63">
        <v>0</v>
      </c>
      <c r="BR446" s="63">
        <v>0</v>
      </c>
      <c r="BS446" s="63">
        <v>0</v>
      </c>
      <c r="BT446" s="63">
        <v>0</v>
      </c>
      <c r="BU446" s="63">
        <v>0</v>
      </c>
      <c r="BV446" s="63">
        <v>0</v>
      </c>
      <c r="BW446" s="63">
        <v>0</v>
      </c>
      <c r="BX446" s="63"/>
      <c r="BY446" s="63"/>
      <c r="BZ446" s="63"/>
      <c r="CA446" s="63"/>
      <c r="CB446" s="63"/>
      <c r="CC446" s="63"/>
      <c r="CD446" s="63"/>
      <c r="CE446" s="63"/>
      <c r="CF446" s="63"/>
      <c r="CG446" s="63"/>
      <c r="CH446" s="63"/>
      <c r="CI446" s="63"/>
      <c r="CJ446" s="63"/>
      <c r="CK446" s="63"/>
      <c r="CL446" s="63"/>
      <c r="CM446" s="63"/>
      <c r="CN446" s="63">
        <v>19940715</v>
      </c>
      <c r="CO446" s="63" t="s">
        <v>6171</v>
      </c>
      <c r="CP446" s="66"/>
      <c r="CQ446" s="64">
        <v>34557</v>
      </c>
      <c r="CR446" s="78" t="s">
        <v>2038</v>
      </c>
      <c r="CS446" s="78" t="s">
        <v>2038</v>
      </c>
    </row>
    <row r="447" spans="1:97">
      <c r="A447" s="63" t="s">
        <v>3591</v>
      </c>
      <c r="B447" s="63" t="s">
        <v>6167</v>
      </c>
      <c r="C447" s="63">
        <v>2650</v>
      </c>
      <c r="D447" s="19" t="s">
        <v>3782</v>
      </c>
      <c r="E447" s="63" t="s">
        <v>3783</v>
      </c>
      <c r="F447" s="63" t="s">
        <v>5045</v>
      </c>
      <c r="G447" s="65" t="s">
        <v>3597</v>
      </c>
      <c r="H447" s="65">
        <v>19</v>
      </c>
      <c r="I447" s="65">
        <v>25</v>
      </c>
      <c r="J447" s="65">
        <v>111</v>
      </c>
      <c r="K447" s="23">
        <v>42.134726999999998</v>
      </c>
      <c r="L447" s="23">
        <v>-110.086105</v>
      </c>
      <c r="M447" s="61" t="s">
        <v>6188</v>
      </c>
      <c r="N447" s="63" t="s">
        <v>6189</v>
      </c>
      <c r="O447" s="63"/>
      <c r="P447" s="63" t="s">
        <v>3841</v>
      </c>
      <c r="Q447" s="63"/>
      <c r="R447" s="63"/>
      <c r="S447" s="55" t="str">
        <f t="shared" ref="S447:S453" si="168">IF(U447&gt;0,V447-U447,"")</f>
        <v/>
      </c>
      <c r="T447" s="63"/>
      <c r="U447" s="66"/>
      <c r="V447" s="63"/>
      <c r="W447" s="66">
        <v>9095</v>
      </c>
      <c r="X447" s="66">
        <v>9030</v>
      </c>
      <c r="Y447" s="63" t="s">
        <v>3852</v>
      </c>
      <c r="Z447" s="64">
        <v>36504</v>
      </c>
      <c r="AA447" s="63">
        <v>6.46</v>
      </c>
      <c r="AB447" s="63"/>
      <c r="AC447" s="63">
        <v>240</v>
      </c>
      <c r="AD447" s="63">
        <v>175</v>
      </c>
      <c r="AE447" s="63">
        <v>1726</v>
      </c>
      <c r="AF447" s="63"/>
      <c r="AG447" s="63"/>
      <c r="AH447" s="63">
        <v>3000</v>
      </c>
      <c r="AI447" s="63">
        <v>354</v>
      </c>
      <c r="AJ447" s="63"/>
      <c r="AK447" s="63"/>
      <c r="AL447" s="63">
        <v>530</v>
      </c>
      <c r="AM447" s="63">
        <v>6043</v>
      </c>
      <c r="AN447" s="63"/>
      <c r="AO447" s="63" t="s">
        <v>5902</v>
      </c>
      <c r="AP447" s="17">
        <f t="shared" si="145"/>
        <v>11.975999999999999</v>
      </c>
      <c r="AQ447" s="17">
        <f t="shared" si="146"/>
        <v>14.40075</v>
      </c>
      <c r="AR447" s="17">
        <f t="shared" si="167"/>
        <v>75.080999999999989</v>
      </c>
      <c r="AS447" s="17">
        <f t="shared" si="166"/>
        <v>0</v>
      </c>
      <c r="AT447" s="17">
        <f t="shared" si="147"/>
        <v>101.45774999999999</v>
      </c>
      <c r="AU447" s="5">
        <f t="shared" si="148"/>
        <v>84.63</v>
      </c>
      <c r="AV447" s="5">
        <f t="shared" si="149"/>
        <v>5.8020599999999991</v>
      </c>
      <c r="AW447" s="5">
        <f t="shared" ref="AW447:AW478" si="169">IF(AJ447&gt;0,AJ447*0.03333,0)</f>
        <v>0</v>
      </c>
      <c r="AX447" s="5">
        <f t="shared" ref="AX447:AX478" si="170">IF(AK447&gt;0,AK447*0.0588,0)</f>
        <v>0</v>
      </c>
      <c r="AY447" s="5">
        <f t="shared" si="150"/>
        <v>11.034600000000001</v>
      </c>
      <c r="AZ447" s="5">
        <f t="shared" si="151"/>
        <v>101.46665999999999</v>
      </c>
      <c r="BA447" s="7">
        <f t="shared" si="152"/>
        <v>-4.3907975388471982E-5</v>
      </c>
      <c r="BB447" s="62">
        <f t="shared" si="153"/>
        <v>6025</v>
      </c>
      <c r="BC447" s="28">
        <f t="shared" si="154"/>
        <v>-1.4915478952601923E-3</v>
      </c>
      <c r="BD447" s="32">
        <f t="shared" si="155"/>
        <v>0.11803928236137703</v>
      </c>
      <c r="BE447" s="32">
        <f t="shared" si="156"/>
        <v>0.14193839307494993</v>
      </c>
      <c r="BF447" s="45">
        <f t="shared" si="157"/>
        <v>0.74002232456367301</v>
      </c>
      <c r="BG447" s="36">
        <f t="shared" si="158"/>
        <v>0.83406707188351326</v>
      </c>
      <c r="BH447" s="33">
        <f t="shared" si="159"/>
        <v>5.7181935425882742E-2</v>
      </c>
      <c r="BI447" s="33">
        <f t="shared" si="160"/>
        <v>0.10875099269060401</v>
      </c>
      <c r="BJ447" s="63"/>
      <c r="BK447" s="63">
        <v>18</v>
      </c>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t="s">
        <v>3852</v>
      </c>
      <c r="CN447" s="63">
        <v>991210</v>
      </c>
      <c r="CO447" s="63" t="s">
        <v>6190</v>
      </c>
      <c r="CP447" s="66"/>
      <c r="CQ447" s="64">
        <v>36516</v>
      </c>
      <c r="CR447" s="78" t="s">
        <v>2038</v>
      </c>
      <c r="CS447" s="78" t="s">
        <v>2038</v>
      </c>
    </row>
    <row r="448" spans="1:97">
      <c r="A448" s="63" t="s">
        <v>3591</v>
      </c>
      <c r="B448" s="63" t="s">
        <v>6167</v>
      </c>
      <c r="C448" s="63">
        <v>2652</v>
      </c>
      <c r="D448" s="19" t="s">
        <v>3782</v>
      </c>
      <c r="E448" s="63" t="s">
        <v>3783</v>
      </c>
      <c r="F448" s="63" t="s">
        <v>5045</v>
      </c>
      <c r="G448" s="65" t="s">
        <v>270</v>
      </c>
      <c r="H448" s="65">
        <v>19</v>
      </c>
      <c r="I448" s="65">
        <v>25</v>
      </c>
      <c r="J448" s="65">
        <v>111</v>
      </c>
      <c r="K448" s="23">
        <v>42.13673</v>
      </c>
      <c r="L448" s="23">
        <v>-110.07997</v>
      </c>
      <c r="M448" s="61" t="s">
        <v>6193</v>
      </c>
      <c r="N448" s="63" t="s">
        <v>6194</v>
      </c>
      <c r="O448" s="63"/>
      <c r="P448" s="63" t="s">
        <v>3841</v>
      </c>
      <c r="Q448" s="63"/>
      <c r="R448" s="63"/>
      <c r="S448" s="55" t="str">
        <f t="shared" si="168"/>
        <v/>
      </c>
      <c r="T448" s="63"/>
      <c r="U448" s="66"/>
      <c r="V448" s="63"/>
      <c r="W448" s="66">
        <v>9185</v>
      </c>
      <c r="X448" s="66">
        <v>9138</v>
      </c>
      <c r="Y448" s="63" t="s">
        <v>3852</v>
      </c>
      <c r="Z448" s="64">
        <v>36504</v>
      </c>
      <c r="AA448" s="63">
        <v>6.33</v>
      </c>
      <c r="AB448" s="63"/>
      <c r="AC448" s="63">
        <v>208</v>
      </c>
      <c r="AD448" s="63">
        <v>78</v>
      </c>
      <c r="AE448" s="63">
        <v>2004</v>
      </c>
      <c r="AF448" s="63"/>
      <c r="AG448" s="63"/>
      <c r="AH448" s="63">
        <v>3200</v>
      </c>
      <c r="AI448" s="63">
        <v>366</v>
      </c>
      <c r="AJ448" s="63"/>
      <c r="AK448" s="63"/>
      <c r="AL448" s="63">
        <v>370</v>
      </c>
      <c r="AM448" s="63">
        <v>6236</v>
      </c>
      <c r="AN448" s="63"/>
      <c r="AO448" s="63" t="s">
        <v>5902</v>
      </c>
      <c r="AP448" s="17">
        <f t="shared" si="145"/>
        <v>10.379200000000001</v>
      </c>
      <c r="AQ448" s="17">
        <f t="shared" si="146"/>
        <v>6.4186199999999998</v>
      </c>
      <c r="AR448" s="17">
        <f t="shared" si="167"/>
        <v>87.173999999999992</v>
      </c>
      <c r="AS448" s="17">
        <f t="shared" si="166"/>
        <v>0</v>
      </c>
      <c r="AT448" s="17">
        <f t="shared" si="147"/>
        <v>103.97181999999999</v>
      </c>
      <c r="AU448" s="5">
        <f t="shared" si="148"/>
        <v>90.271999999999991</v>
      </c>
      <c r="AV448" s="5">
        <f t="shared" si="149"/>
        <v>5.9987399999999997</v>
      </c>
      <c r="AW448" s="5">
        <f t="shared" si="169"/>
        <v>0</v>
      </c>
      <c r="AX448" s="5">
        <f t="shared" si="170"/>
        <v>0</v>
      </c>
      <c r="AY448" s="5">
        <f t="shared" si="150"/>
        <v>7.7034000000000002</v>
      </c>
      <c r="AZ448" s="5">
        <f t="shared" si="151"/>
        <v>103.97413999999999</v>
      </c>
      <c r="BA448" s="7">
        <f t="shared" si="152"/>
        <v>-1.1156744761944091E-5</v>
      </c>
      <c r="BB448" s="62">
        <f t="shared" si="153"/>
        <v>6226</v>
      </c>
      <c r="BC448" s="28">
        <f t="shared" si="154"/>
        <v>-8.0243941582410524E-4</v>
      </c>
      <c r="BD448" s="32">
        <f t="shared" si="155"/>
        <v>9.9827049290855938E-2</v>
      </c>
      <c r="BE448" s="32">
        <f t="shared" si="156"/>
        <v>6.1734227601286579E-2</v>
      </c>
      <c r="BF448" s="35">
        <f t="shared" si="157"/>
        <v>0.8384387231078575</v>
      </c>
      <c r="BG448" s="36">
        <f t="shared" si="158"/>
        <v>0.86821588521915161</v>
      </c>
      <c r="BH448" s="33">
        <f t="shared" si="159"/>
        <v>5.7694538276536839E-2</v>
      </c>
      <c r="BI448" s="33">
        <f t="shared" si="160"/>
        <v>7.4089576504311555E-2</v>
      </c>
      <c r="BJ448" s="63"/>
      <c r="BK448" s="63">
        <v>10</v>
      </c>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t="s">
        <v>3852</v>
      </c>
      <c r="CN448" s="63">
        <v>991210</v>
      </c>
      <c r="CO448" s="63" t="s">
        <v>6190</v>
      </c>
      <c r="CP448" s="66"/>
      <c r="CQ448" s="64">
        <v>36516</v>
      </c>
      <c r="CR448" s="78" t="s">
        <v>2038</v>
      </c>
      <c r="CS448" s="78" t="s">
        <v>2038</v>
      </c>
    </row>
    <row r="449" spans="1:97">
      <c r="A449" s="63" t="s">
        <v>3591</v>
      </c>
      <c r="B449" s="63" t="s">
        <v>6167</v>
      </c>
      <c r="C449" s="63">
        <v>2648</v>
      </c>
      <c r="D449" s="19" t="s">
        <v>3782</v>
      </c>
      <c r="E449" s="63" t="s">
        <v>3783</v>
      </c>
      <c r="F449" s="63" t="s">
        <v>5045</v>
      </c>
      <c r="G449" s="65" t="s">
        <v>3595</v>
      </c>
      <c r="H449" s="65">
        <v>19</v>
      </c>
      <c r="I449" s="65">
        <v>25</v>
      </c>
      <c r="J449" s="65">
        <v>111</v>
      </c>
      <c r="K449" s="23">
        <v>42.128279999999997</v>
      </c>
      <c r="L449" s="23">
        <v>-110.08766</v>
      </c>
      <c r="M449" s="61" t="s">
        <v>6210</v>
      </c>
      <c r="N449" s="63" t="s">
        <v>6211</v>
      </c>
      <c r="O449" s="63"/>
      <c r="P449" s="63" t="s">
        <v>3841</v>
      </c>
      <c r="Q449" s="63"/>
      <c r="R449" s="63"/>
      <c r="S449" s="55" t="str">
        <f t="shared" si="168"/>
        <v/>
      </c>
      <c r="T449" s="63"/>
      <c r="U449" s="66"/>
      <c r="V449" s="63"/>
      <c r="W449" s="66">
        <v>10180</v>
      </c>
      <c r="X449" s="66"/>
      <c r="Y449" s="63"/>
      <c r="Z449" s="64">
        <v>36504</v>
      </c>
      <c r="AA449" s="63">
        <v>6.1</v>
      </c>
      <c r="AB449" s="63"/>
      <c r="AC449" s="63"/>
      <c r="AD449" s="63">
        <v>122</v>
      </c>
      <c r="AE449" s="63">
        <v>1679</v>
      </c>
      <c r="AF449" s="63"/>
      <c r="AG449" s="63"/>
      <c r="AH449" s="63">
        <v>2600</v>
      </c>
      <c r="AI449" s="63">
        <v>354</v>
      </c>
      <c r="AJ449" s="63"/>
      <c r="AK449" s="63"/>
      <c r="AL449" s="63">
        <v>188</v>
      </c>
      <c r="AM449" s="63">
        <v>4951</v>
      </c>
      <c r="AN449" s="63"/>
      <c r="AO449" s="63" t="s">
        <v>5902</v>
      </c>
      <c r="AP449" s="17">
        <f t="shared" si="145"/>
        <v>0</v>
      </c>
      <c r="AQ449" s="17">
        <f t="shared" si="146"/>
        <v>10.03938</v>
      </c>
      <c r="AR449" s="17">
        <f t="shared" si="167"/>
        <v>73.03649999999999</v>
      </c>
      <c r="AS449" s="17">
        <f t="shared" si="166"/>
        <v>0</v>
      </c>
      <c r="AT449" s="17">
        <f t="shared" si="147"/>
        <v>83.075879999999984</v>
      </c>
      <c r="AU449" s="5">
        <f t="shared" si="148"/>
        <v>73.346000000000004</v>
      </c>
      <c r="AV449" s="5">
        <f t="shared" si="149"/>
        <v>5.8020599999999991</v>
      </c>
      <c r="AW449" s="5">
        <f t="shared" si="169"/>
        <v>0</v>
      </c>
      <c r="AX449" s="5">
        <f t="shared" si="170"/>
        <v>0</v>
      </c>
      <c r="AY449" s="5">
        <f t="shared" si="150"/>
        <v>3.9141600000000003</v>
      </c>
      <c r="AZ449" s="5">
        <f t="shared" si="151"/>
        <v>83.062219999999996</v>
      </c>
      <c r="BA449" s="7">
        <f t="shared" si="152"/>
        <v>8.2220754902020366E-5</v>
      </c>
      <c r="BB449" s="62">
        <f t="shared" si="153"/>
        <v>4943</v>
      </c>
      <c r="BC449" s="28">
        <f t="shared" si="154"/>
        <v>-8.0857085102082065E-4</v>
      </c>
      <c r="BD449" s="32">
        <f t="shared" si="155"/>
        <v>0</v>
      </c>
      <c r="BE449" s="32">
        <f t="shared" si="156"/>
        <v>0.12084590617637757</v>
      </c>
      <c r="BF449" s="35">
        <f t="shared" si="157"/>
        <v>0.87915409382362253</v>
      </c>
      <c r="BG449" s="36">
        <f t="shared" si="158"/>
        <v>0.88302479755537489</v>
      </c>
      <c r="BH449" s="33">
        <f t="shared" si="159"/>
        <v>6.985197361688622E-2</v>
      </c>
      <c r="BI449" s="33">
        <f t="shared" si="160"/>
        <v>4.7123228827739019E-2</v>
      </c>
      <c r="BJ449" s="63"/>
      <c r="BK449" s="63">
        <v>8</v>
      </c>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v>991210</v>
      </c>
      <c r="CO449" s="63" t="s">
        <v>2689</v>
      </c>
      <c r="CP449" s="66"/>
      <c r="CQ449" s="64">
        <v>36516</v>
      </c>
      <c r="CR449" s="78" t="s">
        <v>2038</v>
      </c>
      <c r="CS449" s="78" t="s">
        <v>2038</v>
      </c>
    </row>
    <row r="450" spans="1:97">
      <c r="A450" s="63" t="s">
        <v>3591</v>
      </c>
      <c r="B450" s="63" t="s">
        <v>6167</v>
      </c>
      <c r="C450" s="63">
        <v>2651</v>
      </c>
      <c r="D450" s="19" t="s">
        <v>3782</v>
      </c>
      <c r="E450" s="63" t="s">
        <v>3783</v>
      </c>
      <c r="F450" s="63" t="s">
        <v>5045</v>
      </c>
      <c r="G450" s="65" t="s">
        <v>274</v>
      </c>
      <c r="H450" s="65">
        <v>19</v>
      </c>
      <c r="I450" s="65">
        <v>25</v>
      </c>
      <c r="J450" s="65">
        <v>111</v>
      </c>
      <c r="K450" s="23">
        <v>42.132779999999997</v>
      </c>
      <c r="L450" s="23">
        <v>-110.08278</v>
      </c>
      <c r="M450" s="61" t="s">
        <v>6214</v>
      </c>
      <c r="N450" s="63" t="s">
        <v>6215</v>
      </c>
      <c r="O450" s="63"/>
      <c r="P450" s="63" t="s">
        <v>3841</v>
      </c>
      <c r="Q450" s="63"/>
      <c r="R450" s="63"/>
      <c r="S450" s="55" t="str">
        <f t="shared" si="168"/>
        <v/>
      </c>
      <c r="T450" s="63"/>
      <c r="U450" s="66"/>
      <c r="V450" s="63"/>
      <c r="W450" s="66">
        <v>9170</v>
      </c>
      <c r="X450" s="66">
        <v>9104</v>
      </c>
      <c r="Y450" s="63" t="s">
        <v>3852</v>
      </c>
      <c r="Z450" s="64">
        <v>36504</v>
      </c>
      <c r="AA450" s="63">
        <v>6.39</v>
      </c>
      <c r="AB450" s="63"/>
      <c r="AC450" s="63">
        <v>160</v>
      </c>
      <c r="AD450" s="63">
        <v>122</v>
      </c>
      <c r="AE450" s="63">
        <v>1814</v>
      </c>
      <c r="AF450" s="63"/>
      <c r="AG450" s="63"/>
      <c r="AH450" s="63">
        <v>3200</v>
      </c>
      <c r="AI450" s="63">
        <v>268</v>
      </c>
      <c r="AJ450" s="63"/>
      <c r="AK450" s="63"/>
      <c r="AL450" s="63">
        <v>108</v>
      </c>
      <c r="AM450" s="63">
        <v>5678</v>
      </c>
      <c r="AN450" s="63"/>
      <c r="AO450" s="63" t="s">
        <v>5902</v>
      </c>
      <c r="AP450" s="17">
        <f t="shared" si="145"/>
        <v>7.984</v>
      </c>
      <c r="AQ450" s="17">
        <f t="shared" si="146"/>
        <v>10.03938</v>
      </c>
      <c r="AR450" s="17">
        <f t="shared" si="167"/>
        <v>78.908999999999992</v>
      </c>
      <c r="AS450" s="17">
        <f t="shared" si="166"/>
        <v>0</v>
      </c>
      <c r="AT450" s="17">
        <f t="shared" si="147"/>
        <v>96.932379999999995</v>
      </c>
      <c r="AU450" s="5">
        <f t="shared" si="148"/>
        <v>90.271999999999991</v>
      </c>
      <c r="AV450" s="5">
        <f t="shared" si="149"/>
        <v>4.3925199999999993</v>
      </c>
      <c r="AW450" s="5">
        <f t="shared" si="169"/>
        <v>0</v>
      </c>
      <c r="AX450" s="5">
        <f t="shared" si="170"/>
        <v>0</v>
      </c>
      <c r="AY450" s="5">
        <f t="shared" si="150"/>
        <v>2.2485600000000003</v>
      </c>
      <c r="AZ450" s="5">
        <f t="shared" si="151"/>
        <v>96.913079999999994</v>
      </c>
      <c r="BA450" s="7">
        <f t="shared" si="152"/>
        <v>9.9563848438860545E-5</v>
      </c>
      <c r="BB450" s="62">
        <f t="shared" si="153"/>
        <v>5672</v>
      </c>
      <c r="BC450" s="28">
        <f t="shared" si="154"/>
        <v>-5.2863436123348013E-4</v>
      </c>
      <c r="BD450" s="32">
        <f t="shared" si="155"/>
        <v>8.2366697279072282E-2</v>
      </c>
      <c r="BE450" s="32">
        <f t="shared" si="156"/>
        <v>0.10357096359338334</v>
      </c>
      <c r="BF450" s="35">
        <f t="shared" si="157"/>
        <v>0.81406233912754433</v>
      </c>
      <c r="BG450" s="36">
        <f t="shared" si="158"/>
        <v>0.93147385265229421</v>
      </c>
      <c r="BH450" s="33">
        <f t="shared" si="159"/>
        <v>4.5324325674098886E-2</v>
      </c>
      <c r="BI450" s="33">
        <f t="shared" si="160"/>
        <v>2.3201821673606911E-2</v>
      </c>
      <c r="BJ450" s="63"/>
      <c r="BK450" s="63">
        <v>6</v>
      </c>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t="s">
        <v>3852</v>
      </c>
      <c r="CN450" s="63">
        <v>991210</v>
      </c>
      <c r="CO450" s="63" t="s">
        <v>6205</v>
      </c>
      <c r="CP450" s="66"/>
      <c r="CQ450" s="64">
        <v>36516</v>
      </c>
      <c r="CR450" s="78" t="s">
        <v>2038</v>
      </c>
      <c r="CS450" s="78" t="s">
        <v>2038</v>
      </c>
    </row>
    <row r="451" spans="1:97">
      <c r="A451" s="63" t="s">
        <v>3591</v>
      </c>
      <c r="B451" s="63" t="s">
        <v>6167</v>
      </c>
      <c r="C451" s="63">
        <v>2653</v>
      </c>
      <c r="D451" s="19" t="s">
        <v>3782</v>
      </c>
      <c r="E451" s="63" t="s">
        <v>3783</v>
      </c>
      <c r="F451" s="63" t="s">
        <v>5045</v>
      </c>
      <c r="G451" s="65" t="s">
        <v>272</v>
      </c>
      <c r="H451" s="65">
        <v>19</v>
      </c>
      <c r="I451" s="65">
        <v>25</v>
      </c>
      <c r="J451" s="65">
        <v>111</v>
      </c>
      <c r="K451" s="23">
        <v>42.12641</v>
      </c>
      <c r="L451" s="23">
        <v>-110.08064</v>
      </c>
      <c r="M451" s="61" t="s">
        <v>6203</v>
      </c>
      <c r="N451" s="63" t="s">
        <v>6204</v>
      </c>
      <c r="O451" s="63"/>
      <c r="P451" s="63" t="s">
        <v>3841</v>
      </c>
      <c r="Q451" s="63"/>
      <c r="R451" s="63"/>
      <c r="S451" s="55" t="str">
        <f t="shared" si="168"/>
        <v/>
      </c>
      <c r="T451" s="63"/>
      <c r="U451" s="66"/>
      <c r="V451" s="63"/>
      <c r="W451" s="66">
        <v>9210</v>
      </c>
      <c r="X451" s="66">
        <v>9153</v>
      </c>
      <c r="Y451" s="63" t="s">
        <v>3852</v>
      </c>
      <c r="Z451" s="64">
        <v>36504</v>
      </c>
      <c r="AA451" s="63">
        <v>5.46</v>
      </c>
      <c r="AB451" s="63"/>
      <c r="AC451" s="63">
        <v>280</v>
      </c>
      <c r="AD451" s="63">
        <v>160</v>
      </c>
      <c r="AE451" s="63">
        <v>2022</v>
      </c>
      <c r="AF451" s="63"/>
      <c r="AG451" s="63"/>
      <c r="AH451" s="63">
        <v>4000</v>
      </c>
      <c r="AI451" s="63"/>
      <c r="AJ451" s="63"/>
      <c r="AK451" s="63"/>
      <c r="AL451" s="63">
        <v>108</v>
      </c>
      <c r="AM451" s="63">
        <v>6579</v>
      </c>
      <c r="AN451" s="63"/>
      <c r="AO451" s="63" t="s">
        <v>5902</v>
      </c>
      <c r="AP451" s="17">
        <f t="shared" ref="AP451:AP514" si="171">IF(AC451&gt;0,AC451*0.0499,0)</f>
        <v>13.972</v>
      </c>
      <c r="AQ451" s="17">
        <f t="shared" ref="AQ451:AQ514" si="172">IF(AD451&gt;0,AD451*0.08229,0)</f>
        <v>13.166399999999999</v>
      </c>
      <c r="AR451" s="17">
        <f t="shared" si="167"/>
        <v>87.956999999999994</v>
      </c>
      <c r="AS451" s="17">
        <f t="shared" si="166"/>
        <v>0</v>
      </c>
      <c r="AT451" s="17">
        <f t="shared" ref="AT451:AT514" si="173">SUM(AP451:AS451)</f>
        <v>115.09539999999998</v>
      </c>
      <c r="AU451" s="5">
        <f t="shared" ref="AU451:AU514" si="174">IF(AH451&gt;0,AH451*0.02821,0)</f>
        <v>112.83999999999999</v>
      </c>
      <c r="AV451" s="5">
        <f t="shared" ref="AV451:AV514" si="175">IF(AI451&gt;0,AI451*0.01639,0)</f>
        <v>0</v>
      </c>
      <c r="AW451" s="5">
        <f t="shared" si="169"/>
        <v>0</v>
      </c>
      <c r="AX451" s="5">
        <f t="shared" si="170"/>
        <v>0</v>
      </c>
      <c r="AY451" s="5">
        <f t="shared" ref="AY451:AY514" si="176">IF(AL451&gt;0,AL451*0.02082,0)</f>
        <v>2.2485600000000003</v>
      </c>
      <c r="AZ451" s="5">
        <f t="shared" ref="AZ451:AZ514" si="177">SUM(AU451:AY451)</f>
        <v>115.08855999999999</v>
      </c>
      <c r="BA451" s="7">
        <f t="shared" ref="BA451:BA514" si="178">(AT451-AZ451)/(AT451+AZ451)</f>
        <v>2.9715363312008576E-5</v>
      </c>
      <c r="BB451" s="62">
        <f t="shared" ref="BB451:BB514" si="179">SUM(AC451:AL451)</f>
        <v>6570</v>
      </c>
      <c r="BC451" s="28">
        <f t="shared" ref="BC451:BC514" si="180">(BB451-AM451)/(BB451+AM451)</f>
        <v>-6.8446269678302531E-4</v>
      </c>
      <c r="BD451" s="32">
        <f t="shared" ref="BD451:BD514" si="181">AP451/AT451</f>
        <v>0.12139494714819186</v>
      </c>
      <c r="BE451" s="32">
        <f t="shared" ref="BE451:BE514" si="182">AQ451/AT451</f>
        <v>0.11439553622473184</v>
      </c>
      <c r="BF451" s="35">
        <f t="shared" ref="BF451:BF514" si="183">(AR451+AS451)/AT451</f>
        <v>0.76420951662707637</v>
      </c>
      <c r="BG451" s="36">
        <f t="shared" ref="BG451:BG514" si="184">AU451/AZ451</f>
        <v>0.98046235003722348</v>
      </c>
      <c r="BH451" s="33">
        <f t="shared" ref="BH451:BH514" si="185">AV451/AZ451</f>
        <v>0</v>
      </c>
      <c r="BI451" s="33">
        <f t="shared" ref="BI451:BI514" si="186">AY451/AZ451</f>
        <v>1.9537649962776498E-2</v>
      </c>
      <c r="BJ451" s="63"/>
      <c r="BK451" s="63">
        <v>9</v>
      </c>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t="s">
        <v>3852</v>
      </c>
      <c r="CN451" s="63">
        <v>991210</v>
      </c>
      <c r="CO451" s="63" t="s">
        <v>6205</v>
      </c>
      <c r="CP451" s="66"/>
      <c r="CQ451" s="64">
        <v>36516</v>
      </c>
      <c r="CR451" s="78" t="s">
        <v>2038</v>
      </c>
      <c r="CS451" s="78" t="s">
        <v>2038</v>
      </c>
    </row>
    <row r="452" spans="1:97">
      <c r="A452" s="63" t="s">
        <v>3591</v>
      </c>
      <c r="B452" s="63" t="s">
        <v>6167</v>
      </c>
      <c r="C452" s="63">
        <v>2649</v>
      </c>
      <c r="D452" s="19" t="s">
        <v>3782</v>
      </c>
      <c r="E452" s="63" t="s">
        <v>3783</v>
      </c>
      <c r="F452" s="63" t="s">
        <v>5045</v>
      </c>
      <c r="G452" s="65" t="s">
        <v>3592</v>
      </c>
      <c r="H452" s="65">
        <v>19</v>
      </c>
      <c r="I452" s="65">
        <v>25</v>
      </c>
      <c r="J452" s="65">
        <v>111</v>
      </c>
      <c r="K452" s="23">
        <v>42.138890000000004</v>
      </c>
      <c r="L452" s="23">
        <v>-110.08389</v>
      </c>
      <c r="M452" s="61" t="s">
        <v>6247</v>
      </c>
      <c r="N452" s="63" t="s">
        <v>6248</v>
      </c>
      <c r="O452" s="63"/>
      <c r="P452" s="63" t="s">
        <v>3841</v>
      </c>
      <c r="Q452" s="63"/>
      <c r="R452" s="63"/>
      <c r="S452" s="55" t="str">
        <f t="shared" si="168"/>
        <v/>
      </c>
      <c r="T452" s="63"/>
      <c r="U452" s="66"/>
      <c r="V452" s="63"/>
      <c r="W452" s="66">
        <v>9150</v>
      </c>
      <c r="X452" s="66">
        <v>9067</v>
      </c>
      <c r="Y452" s="63" t="s">
        <v>3852</v>
      </c>
      <c r="Z452" s="64">
        <v>36613</v>
      </c>
      <c r="AA452" s="63">
        <v>7.38</v>
      </c>
      <c r="AB452" s="63"/>
      <c r="AC452" s="63">
        <v>97.9</v>
      </c>
      <c r="AD452" s="63">
        <v>10.3</v>
      </c>
      <c r="AE452" s="63">
        <v>3048</v>
      </c>
      <c r="AF452" s="63">
        <v>137</v>
      </c>
      <c r="AG452" s="63"/>
      <c r="AH452" s="63">
        <v>4125</v>
      </c>
      <c r="AI452" s="63">
        <v>671</v>
      </c>
      <c r="AJ452" s="63"/>
      <c r="AK452" s="63"/>
      <c r="AL452" s="63">
        <v>22</v>
      </c>
      <c r="AM452" s="63">
        <v>8596</v>
      </c>
      <c r="AN452" s="63"/>
      <c r="AO452" s="63" t="s">
        <v>5902</v>
      </c>
      <c r="AP452" s="17">
        <f t="shared" si="171"/>
        <v>4.8852100000000007</v>
      </c>
      <c r="AQ452" s="17">
        <f t="shared" si="172"/>
        <v>0.84758700000000009</v>
      </c>
      <c r="AR452" s="17">
        <f t="shared" si="167"/>
        <v>132.58799999999999</v>
      </c>
      <c r="AS452" s="17">
        <f t="shared" si="166"/>
        <v>3.5044599999999999</v>
      </c>
      <c r="AT452" s="17">
        <f t="shared" si="173"/>
        <v>141.82525699999999</v>
      </c>
      <c r="AU452" s="5">
        <f t="shared" si="174"/>
        <v>116.36624999999999</v>
      </c>
      <c r="AV452" s="5">
        <f t="shared" si="175"/>
        <v>10.997689999999999</v>
      </c>
      <c r="AW452" s="5">
        <f t="shared" si="169"/>
        <v>0</v>
      </c>
      <c r="AX452" s="5">
        <f t="shared" si="170"/>
        <v>0</v>
      </c>
      <c r="AY452" s="5">
        <f t="shared" si="176"/>
        <v>0.45804000000000006</v>
      </c>
      <c r="AZ452" s="5">
        <f t="shared" si="177"/>
        <v>127.82197999999998</v>
      </c>
      <c r="BA452" s="7">
        <f t="shared" si="178"/>
        <v>5.1931839375754525E-2</v>
      </c>
      <c r="BB452" s="62">
        <f t="shared" si="179"/>
        <v>8111.2</v>
      </c>
      <c r="BC452" s="28">
        <f t="shared" si="180"/>
        <v>-2.9017429611185606E-2</v>
      </c>
      <c r="BD452" s="32">
        <f t="shared" si="181"/>
        <v>3.4445275145878994E-2</v>
      </c>
      <c r="BE452" s="32">
        <f t="shared" si="182"/>
        <v>5.9762768489113344E-3</v>
      </c>
      <c r="BF452" s="35">
        <f t="shared" si="183"/>
        <v>0.95957844800520964</v>
      </c>
      <c r="BG452" s="36">
        <f t="shared" si="184"/>
        <v>0.91037746403239894</v>
      </c>
      <c r="BH452" s="33">
        <f t="shared" si="185"/>
        <v>8.603911471250876E-2</v>
      </c>
      <c r="BI452" s="33">
        <f t="shared" si="186"/>
        <v>3.5834212550924349E-3</v>
      </c>
      <c r="BJ452" s="63"/>
      <c r="BK452" s="63">
        <v>8.9</v>
      </c>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t="s">
        <v>3852</v>
      </c>
      <c r="CN452" s="63">
        <v>328</v>
      </c>
      <c r="CO452" s="63" t="s">
        <v>6249</v>
      </c>
      <c r="CP452" s="66"/>
      <c r="CQ452" s="64">
        <v>36614</v>
      </c>
      <c r="CR452" s="78" t="s">
        <v>2038</v>
      </c>
      <c r="CS452" s="78" t="s">
        <v>2038</v>
      </c>
    </row>
    <row r="453" spans="1:97">
      <c r="A453" s="63" t="s">
        <v>3591</v>
      </c>
      <c r="B453" s="63" t="s">
        <v>6167</v>
      </c>
      <c r="C453" s="63">
        <v>1881</v>
      </c>
      <c r="D453" s="19" t="s">
        <v>3782</v>
      </c>
      <c r="E453" s="63" t="s">
        <v>3783</v>
      </c>
      <c r="F453" s="63"/>
      <c r="G453" s="65" t="s">
        <v>3609</v>
      </c>
      <c r="H453" s="65">
        <v>19</v>
      </c>
      <c r="I453" s="65">
        <v>25</v>
      </c>
      <c r="J453" s="65">
        <v>111</v>
      </c>
      <c r="K453" s="23">
        <v>42.134140000000002</v>
      </c>
      <c r="L453" s="23">
        <v>-110.07832999999999</v>
      </c>
      <c r="M453" s="61" t="s">
        <v>6233</v>
      </c>
      <c r="N453" s="63" t="s">
        <v>6234</v>
      </c>
      <c r="O453" s="63"/>
      <c r="P453" s="63" t="s">
        <v>3841</v>
      </c>
      <c r="Q453" s="63"/>
      <c r="R453" s="63"/>
      <c r="S453" s="55" t="str">
        <f t="shared" si="168"/>
        <v/>
      </c>
      <c r="T453" s="63"/>
      <c r="U453" s="66"/>
      <c r="V453" s="63"/>
      <c r="W453" s="66">
        <v>9300</v>
      </c>
      <c r="X453" s="66"/>
      <c r="Y453" s="63"/>
      <c r="Z453" s="64">
        <v>34537</v>
      </c>
      <c r="AA453" s="63">
        <v>7.1</v>
      </c>
      <c r="AB453" s="63"/>
      <c r="AC453" s="63">
        <v>103</v>
      </c>
      <c r="AD453" s="63">
        <v>10</v>
      </c>
      <c r="AE453" s="63">
        <v>2990</v>
      </c>
      <c r="AF453" s="63">
        <v>108</v>
      </c>
      <c r="AG453" s="63"/>
      <c r="AH453" s="63">
        <v>4500</v>
      </c>
      <c r="AI453" s="63">
        <v>488</v>
      </c>
      <c r="AJ453" s="63">
        <v>0</v>
      </c>
      <c r="AK453" s="63">
        <v>0</v>
      </c>
      <c r="AL453" s="63">
        <v>0</v>
      </c>
      <c r="AM453" s="63">
        <v>7951</v>
      </c>
      <c r="AN453" s="63"/>
      <c r="AO453" s="63" t="s">
        <v>5904</v>
      </c>
      <c r="AP453" s="17">
        <f t="shared" si="171"/>
        <v>5.1397000000000004</v>
      </c>
      <c r="AQ453" s="17">
        <f t="shared" si="172"/>
        <v>0.82289999999999996</v>
      </c>
      <c r="AR453" s="17">
        <f t="shared" si="167"/>
        <v>130.065</v>
      </c>
      <c r="AS453" s="17">
        <f t="shared" si="166"/>
        <v>2.7626399999999998</v>
      </c>
      <c r="AT453" s="17">
        <f t="shared" si="173"/>
        <v>138.79024000000001</v>
      </c>
      <c r="AU453" s="5">
        <f t="shared" si="174"/>
        <v>126.94499999999999</v>
      </c>
      <c r="AV453" s="5">
        <f t="shared" si="175"/>
        <v>7.9983199999999988</v>
      </c>
      <c r="AW453" s="5">
        <f t="shared" si="169"/>
        <v>0</v>
      </c>
      <c r="AX453" s="5">
        <f t="shared" si="170"/>
        <v>0</v>
      </c>
      <c r="AY453" s="5">
        <f t="shared" si="176"/>
        <v>0</v>
      </c>
      <c r="AZ453" s="5">
        <f t="shared" si="177"/>
        <v>134.94332</v>
      </c>
      <c r="BA453" s="7">
        <f t="shared" si="178"/>
        <v>1.4053519780329498E-2</v>
      </c>
      <c r="BB453" s="62">
        <f t="shared" si="179"/>
        <v>8199</v>
      </c>
      <c r="BC453" s="28">
        <f t="shared" si="180"/>
        <v>1.5356037151702787E-2</v>
      </c>
      <c r="BD453" s="32">
        <f t="shared" si="181"/>
        <v>3.7032142894197748E-2</v>
      </c>
      <c r="BE453" s="32">
        <f t="shared" si="182"/>
        <v>5.9290912675127577E-3</v>
      </c>
      <c r="BF453" s="35">
        <f t="shared" si="183"/>
        <v>0.9570387658382894</v>
      </c>
      <c r="BG453" s="36">
        <f t="shared" si="184"/>
        <v>0.94072829985211559</v>
      </c>
      <c r="BH453" s="33">
        <f t="shared" si="185"/>
        <v>5.9271700147884306E-2</v>
      </c>
      <c r="BI453" s="33">
        <f t="shared" si="186"/>
        <v>0</v>
      </c>
      <c r="BJ453" s="63">
        <v>0</v>
      </c>
      <c r="BK453" s="63">
        <v>0</v>
      </c>
      <c r="BL453" s="63">
        <v>0</v>
      </c>
      <c r="BM453" s="63">
        <v>7832</v>
      </c>
      <c r="BN453" s="63">
        <v>0</v>
      </c>
      <c r="BO453" s="63"/>
      <c r="BP453" s="63">
        <v>0</v>
      </c>
      <c r="BQ453" s="63">
        <v>0</v>
      </c>
      <c r="BR453" s="63">
        <v>0</v>
      </c>
      <c r="BS453" s="63">
        <v>0</v>
      </c>
      <c r="BT453" s="63">
        <v>0</v>
      </c>
      <c r="BU453" s="63">
        <v>0</v>
      </c>
      <c r="BV453" s="63">
        <v>0</v>
      </c>
      <c r="BW453" s="63">
        <v>0</v>
      </c>
      <c r="BX453" s="63"/>
      <c r="BY453" s="63"/>
      <c r="BZ453" s="63"/>
      <c r="CA453" s="63"/>
      <c r="CB453" s="63"/>
      <c r="CC453" s="63"/>
      <c r="CD453" s="63"/>
      <c r="CE453" s="63"/>
      <c r="CF453" s="63"/>
      <c r="CG453" s="63"/>
      <c r="CH453" s="63"/>
      <c r="CI453" s="63"/>
      <c r="CJ453" s="63"/>
      <c r="CK453" s="63"/>
      <c r="CL453" s="63"/>
      <c r="CM453" s="63"/>
      <c r="CN453" s="63">
        <v>19940722</v>
      </c>
      <c r="CO453" s="63" t="s">
        <v>6235</v>
      </c>
      <c r="CP453" s="66"/>
      <c r="CQ453" s="64">
        <v>34557</v>
      </c>
      <c r="CR453" s="78" t="s">
        <v>2038</v>
      </c>
      <c r="CS453" s="78" t="s">
        <v>2038</v>
      </c>
    </row>
    <row r="454" spans="1:97">
      <c r="A454" s="63" t="s">
        <v>3591</v>
      </c>
      <c r="B454" s="63" t="s">
        <v>6163</v>
      </c>
      <c r="C454" s="63">
        <v>1885</v>
      </c>
      <c r="D454" s="19" t="s">
        <v>3782</v>
      </c>
      <c r="E454" s="63" t="s">
        <v>3783</v>
      </c>
      <c r="F454" s="63"/>
      <c r="G454" s="65" t="s">
        <v>3596</v>
      </c>
      <c r="H454" s="65">
        <v>20</v>
      </c>
      <c r="I454" s="65">
        <v>25</v>
      </c>
      <c r="J454" s="65">
        <v>111</v>
      </c>
      <c r="K454" s="23">
        <v>42.130189999999999</v>
      </c>
      <c r="L454" s="23">
        <v>-110.05683000000001</v>
      </c>
      <c r="M454" s="61" t="s">
        <v>6172</v>
      </c>
      <c r="N454" s="63" t="s">
        <v>1587</v>
      </c>
      <c r="O454" s="63"/>
      <c r="P454" s="63" t="s">
        <v>3841</v>
      </c>
      <c r="Q454" s="63"/>
      <c r="R454" s="63"/>
      <c r="S454" s="55"/>
      <c r="T454" s="63"/>
      <c r="U454" s="66" t="s">
        <v>6173</v>
      </c>
      <c r="V454" s="63"/>
      <c r="W454" s="66">
        <v>9335</v>
      </c>
      <c r="X454" s="66">
        <v>9274</v>
      </c>
      <c r="Y454" s="63"/>
      <c r="Z454" s="64">
        <v>34530</v>
      </c>
      <c r="AA454" s="63">
        <v>7.69</v>
      </c>
      <c r="AB454" s="63"/>
      <c r="AC454" s="63">
        <v>188</v>
      </c>
      <c r="AD454" s="63">
        <v>19</v>
      </c>
      <c r="AE454" s="63">
        <v>2730</v>
      </c>
      <c r="AF454" s="63">
        <v>162</v>
      </c>
      <c r="AG454" s="63"/>
      <c r="AH454" s="63">
        <v>4600</v>
      </c>
      <c r="AI454" s="63">
        <v>549</v>
      </c>
      <c r="AJ454" s="63">
        <v>0</v>
      </c>
      <c r="AK454" s="63">
        <v>0</v>
      </c>
      <c r="AL454" s="63">
        <v>0</v>
      </c>
      <c r="AM454" s="63">
        <v>7969</v>
      </c>
      <c r="AN454" s="63"/>
      <c r="AO454" s="63" t="s">
        <v>5904</v>
      </c>
      <c r="AP454" s="17">
        <f t="shared" si="171"/>
        <v>9.3811999999999998</v>
      </c>
      <c r="AQ454" s="17">
        <f t="shared" si="172"/>
        <v>1.56351</v>
      </c>
      <c r="AR454" s="17">
        <f t="shared" si="167"/>
        <v>118.755</v>
      </c>
      <c r="AS454" s="17">
        <f t="shared" si="166"/>
        <v>4.1439599999999999</v>
      </c>
      <c r="AT454" s="17">
        <f t="shared" si="173"/>
        <v>133.84366999999997</v>
      </c>
      <c r="AU454" s="5">
        <f t="shared" si="174"/>
        <v>129.76599999999999</v>
      </c>
      <c r="AV454" s="5">
        <f t="shared" si="175"/>
        <v>8.9981099999999987</v>
      </c>
      <c r="AW454" s="5">
        <f t="shared" si="169"/>
        <v>0</v>
      </c>
      <c r="AX454" s="5">
        <f t="shared" si="170"/>
        <v>0</v>
      </c>
      <c r="AY454" s="5">
        <f t="shared" si="176"/>
        <v>0</v>
      </c>
      <c r="AZ454" s="5">
        <f t="shared" si="177"/>
        <v>138.76410999999999</v>
      </c>
      <c r="BA454" s="7">
        <f t="shared" si="178"/>
        <v>-1.8049521550705612E-2</v>
      </c>
      <c r="BB454" s="62">
        <f t="shared" si="179"/>
        <v>8248</v>
      </c>
      <c r="BC454" s="28">
        <f t="shared" si="180"/>
        <v>1.720416846519085E-2</v>
      </c>
      <c r="BD454" s="32">
        <f t="shared" si="181"/>
        <v>7.0090725993989869E-2</v>
      </c>
      <c r="BE454" s="32">
        <f t="shared" si="182"/>
        <v>1.1681613332927887E-2</v>
      </c>
      <c r="BF454" s="35">
        <f t="shared" si="183"/>
        <v>0.91822766067308237</v>
      </c>
      <c r="BG454" s="36">
        <f t="shared" si="184"/>
        <v>0.93515535104862491</v>
      </c>
      <c r="BH454" s="33">
        <f t="shared" si="185"/>
        <v>6.4844648951375108E-2</v>
      </c>
      <c r="BI454" s="33">
        <f t="shared" si="186"/>
        <v>0</v>
      </c>
      <c r="BJ454" s="63">
        <v>0</v>
      </c>
      <c r="BK454" s="63">
        <v>0</v>
      </c>
      <c r="BL454" s="63">
        <v>0</v>
      </c>
      <c r="BM454" s="63">
        <v>7834</v>
      </c>
      <c r="BN454" s="63">
        <v>0</v>
      </c>
      <c r="BO454" s="63"/>
      <c r="BP454" s="63">
        <v>0</v>
      </c>
      <c r="BQ454" s="63">
        <v>0</v>
      </c>
      <c r="BR454" s="63">
        <v>0</v>
      </c>
      <c r="BS454" s="63">
        <v>0</v>
      </c>
      <c r="BT454" s="63">
        <v>0</v>
      </c>
      <c r="BU454" s="63">
        <v>0</v>
      </c>
      <c r="BV454" s="63">
        <v>0</v>
      </c>
      <c r="BW454" s="63">
        <v>0</v>
      </c>
      <c r="BX454" s="63"/>
      <c r="BY454" s="63"/>
      <c r="BZ454" s="63"/>
      <c r="CA454" s="63"/>
      <c r="CB454" s="63"/>
      <c r="CC454" s="63"/>
      <c r="CD454" s="63"/>
      <c r="CE454" s="63"/>
      <c r="CF454" s="63"/>
      <c r="CG454" s="63"/>
      <c r="CH454" s="63"/>
      <c r="CI454" s="63"/>
      <c r="CJ454" s="63"/>
      <c r="CK454" s="63"/>
      <c r="CL454" s="63"/>
      <c r="CM454" s="63"/>
      <c r="CN454" s="63">
        <v>19940715</v>
      </c>
      <c r="CO454" s="63" t="s">
        <v>6174</v>
      </c>
      <c r="CP454" s="66"/>
      <c r="CQ454" s="64">
        <v>34557</v>
      </c>
      <c r="CR454" s="78" t="s">
        <v>2038</v>
      </c>
      <c r="CS454" s="78" t="s">
        <v>2038</v>
      </c>
    </row>
    <row r="455" spans="1:97">
      <c r="A455" s="63" t="s">
        <v>3591</v>
      </c>
      <c r="B455" s="63" t="s">
        <v>6163</v>
      </c>
      <c r="C455" s="63">
        <v>2660</v>
      </c>
      <c r="D455" s="19" t="s">
        <v>3782</v>
      </c>
      <c r="E455" s="63" t="s">
        <v>3783</v>
      </c>
      <c r="F455" s="63" t="s">
        <v>5045</v>
      </c>
      <c r="G455" s="65" t="s">
        <v>272</v>
      </c>
      <c r="H455" s="65">
        <v>20</v>
      </c>
      <c r="I455" s="65">
        <v>25</v>
      </c>
      <c r="J455" s="65">
        <v>111</v>
      </c>
      <c r="K455" s="23">
        <v>42.12809</v>
      </c>
      <c r="L455" s="23">
        <v>-110.06204</v>
      </c>
      <c r="M455" s="61" t="s">
        <v>6191</v>
      </c>
      <c r="N455" s="63" t="s">
        <v>6192</v>
      </c>
      <c r="O455" s="63"/>
      <c r="P455" s="63" t="s">
        <v>3841</v>
      </c>
      <c r="Q455" s="63"/>
      <c r="R455" s="63"/>
      <c r="S455" s="55" t="str">
        <f t="shared" ref="S455:S464" si="187">IF(U455&gt;0,V455-U455,"")</f>
        <v/>
      </c>
      <c r="T455" s="63"/>
      <c r="U455" s="66"/>
      <c r="V455" s="63"/>
      <c r="W455" s="66">
        <v>9350</v>
      </c>
      <c r="X455" s="66">
        <v>9304</v>
      </c>
      <c r="Y455" s="63" t="s">
        <v>3852</v>
      </c>
      <c r="Z455" s="64">
        <v>36430</v>
      </c>
      <c r="AA455" s="63">
        <v>6.41</v>
      </c>
      <c r="AB455" s="63"/>
      <c r="AC455" s="63">
        <v>456</v>
      </c>
      <c r="AD455" s="63">
        <v>219</v>
      </c>
      <c r="AE455" s="63">
        <v>2549</v>
      </c>
      <c r="AF455" s="63"/>
      <c r="AG455" s="63"/>
      <c r="AH455" s="63">
        <v>3800</v>
      </c>
      <c r="AI455" s="63">
        <v>537</v>
      </c>
      <c r="AJ455" s="63"/>
      <c r="AK455" s="63"/>
      <c r="AL455" s="63">
        <v>1713</v>
      </c>
      <c r="AM455" s="63">
        <v>9321</v>
      </c>
      <c r="AN455" s="63"/>
      <c r="AO455" s="63" t="s">
        <v>5902</v>
      </c>
      <c r="AP455" s="17">
        <f t="shared" si="171"/>
        <v>22.7544</v>
      </c>
      <c r="AQ455" s="17">
        <f t="shared" si="172"/>
        <v>18.021509999999999</v>
      </c>
      <c r="AR455" s="17">
        <f t="shared" si="167"/>
        <v>110.88149999999999</v>
      </c>
      <c r="AS455" s="17">
        <f t="shared" si="166"/>
        <v>0</v>
      </c>
      <c r="AT455" s="17">
        <f t="shared" si="173"/>
        <v>151.65740999999997</v>
      </c>
      <c r="AU455" s="5">
        <f t="shared" si="174"/>
        <v>107.19799999999999</v>
      </c>
      <c r="AV455" s="5">
        <f t="shared" si="175"/>
        <v>8.8014299999999999</v>
      </c>
      <c r="AW455" s="5">
        <f t="shared" si="169"/>
        <v>0</v>
      </c>
      <c r="AX455" s="5">
        <f t="shared" si="170"/>
        <v>0</v>
      </c>
      <c r="AY455" s="5">
        <f t="shared" si="176"/>
        <v>35.664660000000005</v>
      </c>
      <c r="AZ455" s="5">
        <f t="shared" si="177"/>
        <v>151.66408999999999</v>
      </c>
      <c r="BA455" s="7">
        <f t="shared" si="178"/>
        <v>-2.2022837154692685E-5</v>
      </c>
      <c r="BB455" s="62">
        <f t="shared" si="179"/>
        <v>9274</v>
      </c>
      <c r="BC455" s="28">
        <f t="shared" si="180"/>
        <v>-2.5275611723581609E-3</v>
      </c>
      <c r="BD455" s="32">
        <f t="shared" si="181"/>
        <v>0.15003816826358835</v>
      </c>
      <c r="BE455" s="32">
        <f t="shared" si="182"/>
        <v>0.1188303954287496</v>
      </c>
      <c r="BF455" s="45">
        <f t="shared" si="183"/>
        <v>0.7311314363076622</v>
      </c>
      <c r="BG455" s="37">
        <f t="shared" si="184"/>
        <v>0.70681200803697175</v>
      </c>
      <c r="BH455" s="33">
        <f t="shared" si="185"/>
        <v>5.8032392506360608E-2</v>
      </c>
      <c r="BI455" s="33">
        <f t="shared" si="186"/>
        <v>0.23515559945666775</v>
      </c>
      <c r="BJ455" s="63"/>
      <c r="BK455" s="63">
        <v>47</v>
      </c>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t="s">
        <v>3852</v>
      </c>
      <c r="CN455" s="63">
        <v>990927</v>
      </c>
      <c r="CO455" s="63" t="s">
        <v>7216</v>
      </c>
      <c r="CP455" s="66"/>
      <c r="CQ455" s="64">
        <v>36453</v>
      </c>
      <c r="CR455" s="78" t="s">
        <v>2038</v>
      </c>
      <c r="CS455" s="78" t="s">
        <v>2038</v>
      </c>
    </row>
    <row r="456" spans="1:97">
      <c r="A456" s="63" t="s">
        <v>3591</v>
      </c>
      <c r="B456" s="63" t="s">
        <v>6163</v>
      </c>
      <c r="C456" s="63">
        <v>2657</v>
      </c>
      <c r="D456" s="19" t="s">
        <v>3782</v>
      </c>
      <c r="E456" s="63" t="s">
        <v>3783</v>
      </c>
      <c r="F456" s="63" t="s">
        <v>5045</v>
      </c>
      <c r="G456" s="65" t="s">
        <v>3595</v>
      </c>
      <c r="H456" s="65">
        <v>20</v>
      </c>
      <c r="I456" s="65">
        <v>25</v>
      </c>
      <c r="J456" s="65">
        <v>111</v>
      </c>
      <c r="K456" s="23">
        <v>42.128230000000002</v>
      </c>
      <c r="L456" s="23">
        <v>-110.0702</v>
      </c>
      <c r="M456" s="61" t="s">
        <v>6206</v>
      </c>
      <c r="N456" s="63" t="s">
        <v>6207</v>
      </c>
      <c r="O456" s="63"/>
      <c r="P456" s="63" t="s">
        <v>3841</v>
      </c>
      <c r="Q456" s="63"/>
      <c r="R456" s="63"/>
      <c r="S456" s="55" t="str">
        <f t="shared" si="187"/>
        <v/>
      </c>
      <c r="T456" s="63"/>
      <c r="U456" s="66"/>
      <c r="V456" s="63"/>
      <c r="W456" s="66">
        <v>9314</v>
      </c>
      <c r="X456" s="66">
        <v>9266</v>
      </c>
      <c r="Y456" s="63"/>
      <c r="Z456" s="64">
        <v>36430</v>
      </c>
      <c r="AA456" s="63">
        <v>5.63</v>
      </c>
      <c r="AB456" s="63"/>
      <c r="AC456" s="63">
        <v>288</v>
      </c>
      <c r="AD456" s="63">
        <v>194</v>
      </c>
      <c r="AE456" s="63">
        <v>2477</v>
      </c>
      <c r="AF456" s="63"/>
      <c r="AG456" s="63"/>
      <c r="AH456" s="63">
        <v>3800</v>
      </c>
      <c r="AI456" s="63">
        <v>451</v>
      </c>
      <c r="AJ456" s="63"/>
      <c r="AK456" s="63"/>
      <c r="AL456" s="63">
        <v>1128</v>
      </c>
      <c r="AM456" s="63">
        <v>8413</v>
      </c>
      <c r="AN456" s="63"/>
      <c r="AO456" s="63" t="s">
        <v>5902</v>
      </c>
      <c r="AP456" s="17">
        <f t="shared" si="171"/>
        <v>14.3712</v>
      </c>
      <c r="AQ456" s="17">
        <f t="shared" si="172"/>
        <v>15.964260000000001</v>
      </c>
      <c r="AR456" s="17">
        <f t="shared" si="167"/>
        <v>107.7495</v>
      </c>
      <c r="AS456" s="17">
        <f t="shared" si="166"/>
        <v>0</v>
      </c>
      <c r="AT456" s="17">
        <f t="shared" si="173"/>
        <v>138.08496</v>
      </c>
      <c r="AU456" s="5">
        <f t="shared" si="174"/>
        <v>107.19799999999999</v>
      </c>
      <c r="AV456" s="5">
        <f t="shared" si="175"/>
        <v>7.3918899999999992</v>
      </c>
      <c r="AW456" s="5">
        <f t="shared" si="169"/>
        <v>0</v>
      </c>
      <c r="AX456" s="5">
        <f t="shared" si="170"/>
        <v>0</v>
      </c>
      <c r="AY456" s="5">
        <f t="shared" si="176"/>
        <v>23.484960000000001</v>
      </c>
      <c r="AZ456" s="5">
        <f t="shared" si="177"/>
        <v>138.07485</v>
      </c>
      <c r="BA456" s="7">
        <f t="shared" si="178"/>
        <v>3.6609237238385263E-5</v>
      </c>
      <c r="BB456" s="62">
        <f t="shared" si="179"/>
        <v>8338</v>
      </c>
      <c r="BC456" s="28">
        <f t="shared" si="180"/>
        <v>-4.4773446361411262E-3</v>
      </c>
      <c r="BD456" s="32">
        <f t="shared" si="181"/>
        <v>0.10407505640005979</v>
      </c>
      <c r="BE456" s="32">
        <f t="shared" si="182"/>
        <v>0.11561186678114692</v>
      </c>
      <c r="BF456" s="35">
        <f t="shared" si="183"/>
        <v>0.78031307681879336</v>
      </c>
      <c r="BG456" s="36">
        <f t="shared" si="184"/>
        <v>0.77637600185696376</v>
      </c>
      <c r="BH456" s="33">
        <f t="shared" si="185"/>
        <v>5.3535383163552226E-2</v>
      </c>
      <c r="BI456" s="33">
        <f t="shared" si="186"/>
        <v>0.17008861497948397</v>
      </c>
      <c r="BJ456" s="63"/>
      <c r="BK456" s="63">
        <v>75</v>
      </c>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v>990927</v>
      </c>
      <c r="CO456" s="63" t="s">
        <v>7216</v>
      </c>
      <c r="CP456" s="66"/>
      <c r="CQ456" s="64">
        <v>36453</v>
      </c>
      <c r="CR456" s="78" t="s">
        <v>2038</v>
      </c>
      <c r="CS456" s="78" t="s">
        <v>2038</v>
      </c>
    </row>
    <row r="457" spans="1:97">
      <c r="A457" s="63" t="s">
        <v>3591</v>
      </c>
      <c r="B457" s="63" t="s">
        <v>6163</v>
      </c>
      <c r="C457" s="63">
        <v>2655</v>
      </c>
      <c r="D457" s="19" t="s">
        <v>3782</v>
      </c>
      <c r="E457" s="63" t="s">
        <v>3783</v>
      </c>
      <c r="F457" s="63" t="s">
        <v>5045</v>
      </c>
      <c r="G457" s="65" t="s">
        <v>3617</v>
      </c>
      <c r="H457" s="65">
        <v>20</v>
      </c>
      <c r="I457" s="65">
        <v>25</v>
      </c>
      <c r="J457" s="65">
        <v>111</v>
      </c>
      <c r="K457" s="23">
        <v>42.133580000000002</v>
      </c>
      <c r="L457" s="23">
        <v>-110.07019</v>
      </c>
      <c r="M457" s="61" t="s">
        <v>6197</v>
      </c>
      <c r="N457" s="63" t="s">
        <v>6198</v>
      </c>
      <c r="O457" s="63"/>
      <c r="P457" s="63" t="s">
        <v>3841</v>
      </c>
      <c r="Q457" s="63"/>
      <c r="R457" s="63"/>
      <c r="S457" s="55" t="str">
        <f t="shared" si="187"/>
        <v/>
      </c>
      <c r="T457" s="63"/>
      <c r="U457" s="66"/>
      <c r="V457" s="63"/>
      <c r="W457" s="66">
        <v>9237</v>
      </c>
      <c r="X457" s="66">
        <v>9109</v>
      </c>
      <c r="Y457" s="63" t="s">
        <v>3852</v>
      </c>
      <c r="Z457" s="64">
        <v>36430</v>
      </c>
      <c r="AA457" s="63">
        <v>5.38</v>
      </c>
      <c r="AB457" s="63"/>
      <c r="AC457" s="63">
        <v>440</v>
      </c>
      <c r="AD457" s="63">
        <v>151</v>
      </c>
      <c r="AE457" s="63">
        <v>2141</v>
      </c>
      <c r="AF457" s="63"/>
      <c r="AG457" s="63"/>
      <c r="AH457" s="63">
        <v>3800</v>
      </c>
      <c r="AI457" s="63">
        <v>293</v>
      </c>
      <c r="AJ457" s="63"/>
      <c r="AK457" s="63"/>
      <c r="AL457" s="63">
        <v>745</v>
      </c>
      <c r="AM457" s="63">
        <v>7631</v>
      </c>
      <c r="AN457" s="63"/>
      <c r="AO457" s="63" t="s">
        <v>5902</v>
      </c>
      <c r="AP457" s="17">
        <f t="shared" si="171"/>
        <v>21.956</v>
      </c>
      <c r="AQ457" s="17">
        <f t="shared" si="172"/>
        <v>12.425790000000001</v>
      </c>
      <c r="AR457" s="17">
        <f t="shared" si="167"/>
        <v>93.133499999999998</v>
      </c>
      <c r="AS457" s="17">
        <f t="shared" si="166"/>
        <v>0</v>
      </c>
      <c r="AT457" s="17">
        <f t="shared" si="173"/>
        <v>127.51528999999999</v>
      </c>
      <c r="AU457" s="5">
        <f t="shared" si="174"/>
        <v>107.19799999999999</v>
      </c>
      <c r="AV457" s="5">
        <f t="shared" si="175"/>
        <v>4.8022699999999992</v>
      </c>
      <c r="AW457" s="5">
        <f t="shared" si="169"/>
        <v>0</v>
      </c>
      <c r="AX457" s="5">
        <f t="shared" si="170"/>
        <v>0</v>
      </c>
      <c r="AY457" s="5">
        <f t="shared" si="176"/>
        <v>15.510900000000001</v>
      </c>
      <c r="AZ457" s="5">
        <f t="shared" si="177"/>
        <v>127.51116999999999</v>
      </c>
      <c r="BA457" s="7">
        <f t="shared" si="178"/>
        <v>1.6155186406933404E-5</v>
      </c>
      <c r="BB457" s="62">
        <f t="shared" si="179"/>
        <v>7570</v>
      </c>
      <c r="BC457" s="28">
        <f t="shared" si="180"/>
        <v>-4.0128938885599635E-3</v>
      </c>
      <c r="BD457" s="32">
        <f t="shared" si="181"/>
        <v>0.17218327308042825</v>
      </c>
      <c r="BE457" s="32">
        <f t="shared" si="182"/>
        <v>9.7445490654493289E-2</v>
      </c>
      <c r="BF457" s="45">
        <f t="shared" si="183"/>
        <v>0.73037123626507849</v>
      </c>
      <c r="BG457" s="36">
        <f t="shared" si="184"/>
        <v>0.84069497597739873</v>
      </c>
      <c r="BH457" s="33">
        <f t="shared" si="185"/>
        <v>3.7661563296768424E-2</v>
      </c>
      <c r="BI457" s="33">
        <f t="shared" si="186"/>
        <v>0.1216434607258329</v>
      </c>
      <c r="BJ457" s="63"/>
      <c r="BK457" s="63">
        <v>61</v>
      </c>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t="s">
        <v>3852</v>
      </c>
      <c r="CN457" s="63">
        <v>990927</v>
      </c>
      <c r="CO457" s="63" t="s">
        <v>7216</v>
      </c>
      <c r="CP457" s="66"/>
      <c r="CQ457" s="64">
        <v>36453</v>
      </c>
      <c r="CR457" s="78" t="s">
        <v>2038</v>
      </c>
      <c r="CS457" s="78" t="s">
        <v>2038</v>
      </c>
    </row>
    <row r="458" spans="1:97">
      <c r="A458" s="63" t="s">
        <v>3591</v>
      </c>
      <c r="B458" s="63" t="s">
        <v>6163</v>
      </c>
      <c r="C458" s="63">
        <v>2658</v>
      </c>
      <c r="D458" s="19" t="s">
        <v>3782</v>
      </c>
      <c r="E458" s="63" t="s">
        <v>3783</v>
      </c>
      <c r="F458" s="63" t="s">
        <v>5045</v>
      </c>
      <c r="G458" s="65" t="s">
        <v>3592</v>
      </c>
      <c r="H458" s="65">
        <v>20</v>
      </c>
      <c r="I458" s="65">
        <v>25</v>
      </c>
      <c r="J458" s="65">
        <v>111</v>
      </c>
      <c r="K458" s="23">
        <v>42.13879</v>
      </c>
      <c r="L458" s="23">
        <v>-110.06692</v>
      </c>
      <c r="M458" s="61" t="s">
        <v>6199</v>
      </c>
      <c r="N458" s="63" t="s">
        <v>6200</v>
      </c>
      <c r="O458" s="63"/>
      <c r="P458" s="63" t="s">
        <v>3841</v>
      </c>
      <c r="Q458" s="63"/>
      <c r="R458" s="63"/>
      <c r="S458" s="55" t="str">
        <f t="shared" si="187"/>
        <v/>
      </c>
      <c r="T458" s="63"/>
      <c r="U458" s="66"/>
      <c r="V458" s="63"/>
      <c r="W458" s="66">
        <v>9275</v>
      </c>
      <c r="X458" s="66">
        <v>9205</v>
      </c>
      <c r="Y458" s="63"/>
      <c r="Z458" s="64">
        <v>36504</v>
      </c>
      <c r="AA458" s="63">
        <v>6.58</v>
      </c>
      <c r="AB458" s="63"/>
      <c r="AC458" s="63">
        <v>296</v>
      </c>
      <c r="AD458" s="63">
        <v>194</v>
      </c>
      <c r="AE458" s="63">
        <v>2674</v>
      </c>
      <c r="AF458" s="63"/>
      <c r="AG458" s="63"/>
      <c r="AH458" s="63">
        <v>4800</v>
      </c>
      <c r="AI458" s="63">
        <v>329</v>
      </c>
      <c r="AJ458" s="63"/>
      <c r="AK458" s="63"/>
      <c r="AL458" s="63">
        <v>300</v>
      </c>
      <c r="AM458" s="63">
        <v>8602</v>
      </c>
      <c r="AN458" s="63"/>
      <c r="AO458" s="63" t="s">
        <v>5902</v>
      </c>
      <c r="AP458" s="17">
        <f t="shared" si="171"/>
        <v>14.7704</v>
      </c>
      <c r="AQ458" s="17">
        <f t="shared" si="172"/>
        <v>15.964260000000001</v>
      </c>
      <c r="AR458" s="17">
        <f t="shared" si="167"/>
        <v>116.31899999999999</v>
      </c>
      <c r="AS458" s="17">
        <f t="shared" si="166"/>
        <v>0</v>
      </c>
      <c r="AT458" s="17">
        <f t="shared" si="173"/>
        <v>147.05365999999998</v>
      </c>
      <c r="AU458" s="5">
        <f t="shared" si="174"/>
        <v>135.40799999999999</v>
      </c>
      <c r="AV458" s="5">
        <f t="shared" si="175"/>
        <v>5.3923099999999993</v>
      </c>
      <c r="AW458" s="5">
        <f t="shared" si="169"/>
        <v>0</v>
      </c>
      <c r="AX458" s="5">
        <f t="shared" si="170"/>
        <v>0</v>
      </c>
      <c r="AY458" s="5">
        <f t="shared" si="176"/>
        <v>6.2460000000000004</v>
      </c>
      <c r="AZ458" s="5">
        <f t="shared" si="177"/>
        <v>147.04631000000001</v>
      </c>
      <c r="BA458" s="7">
        <f t="shared" si="178"/>
        <v>2.499150203916712E-5</v>
      </c>
      <c r="BB458" s="62">
        <f t="shared" si="179"/>
        <v>8593</v>
      </c>
      <c r="BC458" s="28">
        <f t="shared" si="180"/>
        <v>-5.2340796743239313E-4</v>
      </c>
      <c r="BD458" s="32">
        <f t="shared" si="181"/>
        <v>0.10044224672816714</v>
      </c>
      <c r="BE458" s="32">
        <f t="shared" si="182"/>
        <v>0.10856077978609988</v>
      </c>
      <c r="BF458" s="35">
        <f t="shared" si="183"/>
        <v>0.79099697348573306</v>
      </c>
      <c r="BG458" s="36">
        <f t="shared" si="184"/>
        <v>0.92085275720281579</v>
      </c>
      <c r="BH458" s="33">
        <f t="shared" si="185"/>
        <v>3.6670828394129704E-2</v>
      </c>
      <c r="BI458" s="33">
        <f t="shared" si="186"/>
        <v>4.2476414403054386E-2</v>
      </c>
      <c r="BJ458" s="63"/>
      <c r="BK458" s="63">
        <v>9</v>
      </c>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v>991210</v>
      </c>
      <c r="CO458" s="63" t="s">
        <v>6190</v>
      </c>
      <c r="CP458" s="66"/>
      <c r="CQ458" s="64">
        <v>36516</v>
      </c>
      <c r="CR458" s="78" t="s">
        <v>2038</v>
      </c>
      <c r="CS458" s="78" t="s">
        <v>2038</v>
      </c>
    </row>
    <row r="459" spans="1:97">
      <c r="A459" s="63" t="s">
        <v>3591</v>
      </c>
      <c r="B459" s="63" t="s">
        <v>6163</v>
      </c>
      <c r="C459" s="63">
        <v>2656</v>
      </c>
      <c r="D459" s="19" t="s">
        <v>3782</v>
      </c>
      <c r="E459" s="63" t="s">
        <v>3783</v>
      </c>
      <c r="F459" s="63" t="s">
        <v>5045</v>
      </c>
      <c r="G459" s="65" t="s">
        <v>3599</v>
      </c>
      <c r="H459" s="65">
        <v>20</v>
      </c>
      <c r="I459" s="65">
        <v>25</v>
      </c>
      <c r="J459" s="65">
        <v>111</v>
      </c>
      <c r="K459" s="23">
        <v>42.1325</v>
      </c>
      <c r="L459" s="23">
        <v>-110.07194</v>
      </c>
      <c r="M459" s="61" t="s">
        <v>6201</v>
      </c>
      <c r="N459" s="63" t="s">
        <v>6202</v>
      </c>
      <c r="O459" s="63"/>
      <c r="P459" s="63" t="s">
        <v>3841</v>
      </c>
      <c r="Q459" s="63"/>
      <c r="R459" s="63"/>
      <c r="S459" s="55" t="str">
        <f t="shared" si="187"/>
        <v/>
      </c>
      <c r="T459" s="63"/>
      <c r="U459" s="66"/>
      <c r="V459" s="63"/>
      <c r="W459" s="66">
        <v>9200</v>
      </c>
      <c r="X459" s="66"/>
      <c r="Y459" s="63" t="s">
        <v>3852</v>
      </c>
      <c r="Z459" s="64">
        <v>36430</v>
      </c>
      <c r="AA459" s="63">
        <v>6.32</v>
      </c>
      <c r="AB459" s="63"/>
      <c r="AC459" s="63">
        <v>360</v>
      </c>
      <c r="AD459" s="63">
        <v>165</v>
      </c>
      <c r="AE459" s="63">
        <v>1688</v>
      </c>
      <c r="AF459" s="63"/>
      <c r="AG459" s="63"/>
      <c r="AH459" s="63">
        <v>3400</v>
      </c>
      <c r="AI459" s="63">
        <v>415</v>
      </c>
      <c r="AJ459" s="63"/>
      <c r="AK459" s="63"/>
      <c r="AL459" s="63">
        <v>108</v>
      </c>
      <c r="AM459" s="63">
        <v>6142</v>
      </c>
      <c r="AN459" s="63"/>
      <c r="AO459" s="63" t="s">
        <v>5902</v>
      </c>
      <c r="AP459" s="17">
        <f t="shared" si="171"/>
        <v>17.963999999999999</v>
      </c>
      <c r="AQ459" s="17">
        <f t="shared" si="172"/>
        <v>13.57785</v>
      </c>
      <c r="AR459" s="17">
        <f t="shared" si="167"/>
        <v>73.427999999999997</v>
      </c>
      <c r="AS459" s="17">
        <f t="shared" si="166"/>
        <v>0</v>
      </c>
      <c r="AT459" s="17">
        <f t="shared" si="173"/>
        <v>104.96984999999999</v>
      </c>
      <c r="AU459" s="5">
        <f t="shared" si="174"/>
        <v>95.914000000000001</v>
      </c>
      <c r="AV459" s="5">
        <f t="shared" si="175"/>
        <v>6.8018499999999991</v>
      </c>
      <c r="AW459" s="5">
        <f t="shared" si="169"/>
        <v>0</v>
      </c>
      <c r="AX459" s="5">
        <f t="shared" si="170"/>
        <v>0</v>
      </c>
      <c r="AY459" s="5">
        <f t="shared" si="176"/>
        <v>2.2485600000000003</v>
      </c>
      <c r="AZ459" s="5">
        <f t="shared" si="177"/>
        <v>104.96441</v>
      </c>
      <c r="BA459" s="7">
        <f t="shared" si="178"/>
        <v>2.591287386819572E-5</v>
      </c>
      <c r="BB459" s="62">
        <f t="shared" si="179"/>
        <v>6136</v>
      </c>
      <c r="BC459" s="28">
        <f t="shared" si="180"/>
        <v>-4.8867893793777485E-4</v>
      </c>
      <c r="BD459" s="32">
        <f t="shared" si="181"/>
        <v>0.17113485443677398</v>
      </c>
      <c r="BE459" s="32">
        <f t="shared" si="182"/>
        <v>0.12934999907116188</v>
      </c>
      <c r="BF459" s="45">
        <f t="shared" si="183"/>
        <v>0.69951514649206414</v>
      </c>
      <c r="BG459" s="36">
        <f t="shared" si="184"/>
        <v>0.91377639335085104</v>
      </c>
      <c r="BH459" s="33">
        <f t="shared" si="185"/>
        <v>6.4801488428315832E-2</v>
      </c>
      <c r="BI459" s="33">
        <f t="shared" si="186"/>
        <v>2.142211822083314E-2</v>
      </c>
      <c r="BJ459" s="63"/>
      <c r="BK459" s="63">
        <v>6</v>
      </c>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t="s">
        <v>3852</v>
      </c>
      <c r="CN459" s="63">
        <v>990927</v>
      </c>
      <c r="CO459" s="63" t="s">
        <v>7216</v>
      </c>
      <c r="CP459" s="66"/>
      <c r="CQ459" s="64">
        <v>36453</v>
      </c>
      <c r="CR459" s="78" t="s">
        <v>2038</v>
      </c>
      <c r="CS459" s="78" t="s">
        <v>2038</v>
      </c>
    </row>
    <row r="460" spans="1:97">
      <c r="A460" s="63" t="s">
        <v>3591</v>
      </c>
      <c r="B460" s="63" t="s">
        <v>6163</v>
      </c>
      <c r="C460" s="63">
        <v>2659</v>
      </c>
      <c r="D460" s="19" t="s">
        <v>3782</v>
      </c>
      <c r="E460" s="63" t="s">
        <v>3783</v>
      </c>
      <c r="F460" s="63" t="s">
        <v>5045</v>
      </c>
      <c r="G460" s="65" t="s">
        <v>274</v>
      </c>
      <c r="H460" s="65">
        <v>20</v>
      </c>
      <c r="I460" s="65">
        <v>25</v>
      </c>
      <c r="J460" s="65">
        <v>111</v>
      </c>
      <c r="K460" s="23">
        <v>42.133330000000001</v>
      </c>
      <c r="L460" s="23">
        <v>-110.065</v>
      </c>
      <c r="M460" s="61" t="s">
        <v>6208</v>
      </c>
      <c r="N460" s="63" t="s">
        <v>6209</v>
      </c>
      <c r="O460" s="63"/>
      <c r="P460" s="63" t="s">
        <v>3841</v>
      </c>
      <c r="Q460" s="63"/>
      <c r="R460" s="63"/>
      <c r="S460" s="55" t="str">
        <f t="shared" si="187"/>
        <v/>
      </c>
      <c r="T460" s="63"/>
      <c r="U460" s="66"/>
      <c r="V460" s="63"/>
      <c r="W460" s="66">
        <v>9270</v>
      </c>
      <c r="X460" s="66">
        <v>9227</v>
      </c>
      <c r="Y460" s="63"/>
      <c r="Z460" s="64">
        <v>36430</v>
      </c>
      <c r="AA460" s="63">
        <v>6.59</v>
      </c>
      <c r="AB460" s="63"/>
      <c r="AC460" s="63">
        <v>360</v>
      </c>
      <c r="AD460" s="63">
        <v>97</v>
      </c>
      <c r="AE460" s="63">
        <v>5087</v>
      </c>
      <c r="AF460" s="63"/>
      <c r="AG460" s="63"/>
      <c r="AH460" s="63">
        <v>8400</v>
      </c>
      <c r="AI460" s="63">
        <v>488</v>
      </c>
      <c r="AJ460" s="63"/>
      <c r="AK460" s="63"/>
      <c r="AL460" s="63">
        <v>108</v>
      </c>
      <c r="AM460" s="63">
        <v>14544</v>
      </c>
      <c r="AN460" s="63"/>
      <c r="AO460" s="63" t="s">
        <v>5902</v>
      </c>
      <c r="AP460" s="17">
        <f t="shared" si="171"/>
        <v>17.963999999999999</v>
      </c>
      <c r="AQ460" s="17">
        <f t="shared" si="172"/>
        <v>7.9821300000000006</v>
      </c>
      <c r="AR460" s="17">
        <f t="shared" si="167"/>
        <v>221.28449999999998</v>
      </c>
      <c r="AS460" s="17">
        <f t="shared" si="166"/>
        <v>0</v>
      </c>
      <c r="AT460" s="17">
        <f t="shared" si="173"/>
        <v>247.23062999999999</v>
      </c>
      <c r="AU460" s="5">
        <f t="shared" si="174"/>
        <v>236.964</v>
      </c>
      <c r="AV460" s="5">
        <f t="shared" si="175"/>
        <v>7.9983199999999988</v>
      </c>
      <c r="AW460" s="5">
        <f t="shared" si="169"/>
        <v>0</v>
      </c>
      <c r="AX460" s="5">
        <f t="shared" si="170"/>
        <v>0</v>
      </c>
      <c r="AY460" s="5">
        <f t="shared" si="176"/>
        <v>2.2485600000000003</v>
      </c>
      <c r="AZ460" s="5">
        <f t="shared" si="177"/>
        <v>247.21088</v>
      </c>
      <c r="BA460" s="7">
        <f t="shared" si="178"/>
        <v>3.9944057285942119E-5</v>
      </c>
      <c r="BB460" s="62">
        <f t="shared" si="179"/>
        <v>14540</v>
      </c>
      <c r="BC460" s="28">
        <f t="shared" si="180"/>
        <v>-1.3753266400770182E-4</v>
      </c>
      <c r="BD460" s="32">
        <f t="shared" si="181"/>
        <v>7.2660899662796638E-2</v>
      </c>
      <c r="BE460" s="32">
        <f t="shared" si="182"/>
        <v>3.2286169395758124E-2</v>
      </c>
      <c r="BF460" s="35">
        <f t="shared" si="183"/>
        <v>0.89505293094144522</v>
      </c>
      <c r="BG460" s="36">
        <f t="shared" si="184"/>
        <v>0.95855004439934033</v>
      </c>
      <c r="BH460" s="33">
        <f t="shared" si="185"/>
        <v>3.2354239425060896E-2</v>
      </c>
      <c r="BI460" s="33">
        <f t="shared" si="186"/>
        <v>9.0957161755987458E-3</v>
      </c>
      <c r="BJ460" s="63"/>
      <c r="BK460" s="63">
        <v>4</v>
      </c>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v>990927</v>
      </c>
      <c r="CO460" s="63" t="s">
        <v>7216</v>
      </c>
      <c r="CP460" s="66"/>
      <c r="CQ460" s="64">
        <v>36453</v>
      </c>
      <c r="CR460" s="78" t="s">
        <v>2038</v>
      </c>
      <c r="CS460" s="78" t="s">
        <v>2038</v>
      </c>
    </row>
    <row r="461" spans="1:97">
      <c r="A461" s="63" t="s">
        <v>3591</v>
      </c>
      <c r="B461" s="63" t="s">
        <v>6163</v>
      </c>
      <c r="C461" s="63">
        <v>1883</v>
      </c>
      <c r="D461" s="19" t="s">
        <v>3782</v>
      </c>
      <c r="E461" s="63" t="s">
        <v>3783</v>
      </c>
      <c r="F461" s="63"/>
      <c r="G461" s="65" t="s">
        <v>3612</v>
      </c>
      <c r="H461" s="65">
        <v>20</v>
      </c>
      <c r="I461" s="65">
        <v>25</v>
      </c>
      <c r="J461" s="65">
        <v>111</v>
      </c>
      <c r="K461" s="23">
        <v>42.13008</v>
      </c>
      <c r="L461" s="23">
        <v>-110.06775</v>
      </c>
      <c r="M461" s="61" t="s">
        <v>6164</v>
      </c>
      <c r="N461" s="63" t="s">
        <v>6165</v>
      </c>
      <c r="O461" s="63"/>
      <c r="P461" s="63" t="s">
        <v>3841</v>
      </c>
      <c r="Q461" s="63"/>
      <c r="R461" s="63"/>
      <c r="S461" s="55" t="str">
        <f t="shared" si="187"/>
        <v/>
      </c>
      <c r="T461" s="63"/>
      <c r="U461" s="66"/>
      <c r="V461" s="63"/>
      <c r="W461" s="66">
        <v>9460</v>
      </c>
      <c r="X461" s="66"/>
      <c r="Y461" s="63"/>
      <c r="Z461" s="64">
        <v>34537</v>
      </c>
      <c r="AA461" s="63">
        <v>6.9</v>
      </c>
      <c r="AB461" s="63"/>
      <c r="AC461" s="63">
        <v>136</v>
      </c>
      <c r="AD461" s="63">
        <v>13</v>
      </c>
      <c r="AE461" s="63">
        <v>4050</v>
      </c>
      <c r="AF461" s="63">
        <v>129</v>
      </c>
      <c r="AG461" s="63"/>
      <c r="AH461" s="63">
        <v>6598</v>
      </c>
      <c r="AI461" s="63">
        <v>586</v>
      </c>
      <c r="AJ461" s="63">
        <v>0</v>
      </c>
      <c r="AK461" s="63">
        <v>0</v>
      </c>
      <c r="AL461" s="63">
        <v>0</v>
      </c>
      <c r="AM461" s="63">
        <v>11214</v>
      </c>
      <c r="AN461" s="63"/>
      <c r="AO461" s="63" t="s">
        <v>5904</v>
      </c>
      <c r="AP461" s="17">
        <f t="shared" si="171"/>
        <v>6.7864000000000004</v>
      </c>
      <c r="AQ461" s="17">
        <f t="shared" si="172"/>
        <v>1.0697700000000001</v>
      </c>
      <c r="AR461" s="17">
        <f t="shared" si="167"/>
        <v>176.17499999999998</v>
      </c>
      <c r="AS461" s="17">
        <f t="shared" si="166"/>
        <v>3.29982</v>
      </c>
      <c r="AT461" s="17">
        <f t="shared" si="173"/>
        <v>187.33098999999999</v>
      </c>
      <c r="AU461" s="5">
        <f t="shared" si="174"/>
        <v>186.12958</v>
      </c>
      <c r="AV461" s="5">
        <f t="shared" si="175"/>
        <v>9.6045399999999983</v>
      </c>
      <c r="AW461" s="5">
        <f t="shared" si="169"/>
        <v>0</v>
      </c>
      <c r="AX461" s="5">
        <f t="shared" si="170"/>
        <v>0</v>
      </c>
      <c r="AY461" s="5">
        <f t="shared" si="176"/>
        <v>0</v>
      </c>
      <c r="AZ461" s="5">
        <f t="shared" si="177"/>
        <v>195.73411999999999</v>
      </c>
      <c r="BA461" s="7">
        <f t="shared" si="178"/>
        <v>-2.1936557991407792E-2</v>
      </c>
      <c r="BB461" s="62">
        <f t="shared" si="179"/>
        <v>11512</v>
      </c>
      <c r="BC461" s="28">
        <f t="shared" si="180"/>
        <v>1.3112734313121535E-2</v>
      </c>
      <c r="BD461" s="32">
        <f t="shared" si="181"/>
        <v>3.62267876767213E-2</v>
      </c>
      <c r="BE461" s="32">
        <f t="shared" si="182"/>
        <v>5.7105874473839073E-3</v>
      </c>
      <c r="BF461" s="35">
        <f t="shared" si="183"/>
        <v>0.95806262487589489</v>
      </c>
      <c r="BG461" s="36">
        <f t="shared" si="184"/>
        <v>0.95093068086442989</v>
      </c>
      <c r="BH461" s="33">
        <f t="shared" si="185"/>
        <v>4.9069319135570229E-2</v>
      </c>
      <c r="BI461" s="33">
        <f t="shared" si="186"/>
        <v>0</v>
      </c>
      <c r="BJ461" s="63">
        <v>0</v>
      </c>
      <c r="BK461" s="63">
        <v>0</v>
      </c>
      <c r="BL461" s="63">
        <v>0</v>
      </c>
      <c r="BM461" s="63">
        <v>11072</v>
      </c>
      <c r="BN461" s="63">
        <v>0</v>
      </c>
      <c r="BO461" s="63"/>
      <c r="BP461" s="63">
        <v>0</v>
      </c>
      <c r="BQ461" s="63">
        <v>0</v>
      </c>
      <c r="BR461" s="63">
        <v>0</v>
      </c>
      <c r="BS461" s="63">
        <v>0</v>
      </c>
      <c r="BT461" s="63">
        <v>0</v>
      </c>
      <c r="BU461" s="63">
        <v>0</v>
      </c>
      <c r="BV461" s="63">
        <v>0</v>
      </c>
      <c r="BW461" s="63">
        <v>0</v>
      </c>
      <c r="BX461" s="63"/>
      <c r="BY461" s="63"/>
      <c r="BZ461" s="63"/>
      <c r="CA461" s="63"/>
      <c r="CB461" s="63"/>
      <c r="CC461" s="63"/>
      <c r="CD461" s="63"/>
      <c r="CE461" s="63"/>
      <c r="CF461" s="63"/>
      <c r="CG461" s="63"/>
      <c r="CH461" s="63"/>
      <c r="CI461" s="63"/>
      <c r="CJ461" s="63"/>
      <c r="CK461" s="63"/>
      <c r="CL461" s="63"/>
      <c r="CM461" s="63"/>
      <c r="CN461" s="63">
        <v>19940722</v>
      </c>
      <c r="CO461" s="63" t="s">
        <v>6166</v>
      </c>
      <c r="CP461" s="66"/>
      <c r="CQ461" s="64">
        <v>34557</v>
      </c>
      <c r="CR461" s="78" t="s">
        <v>2038</v>
      </c>
      <c r="CS461" s="78" t="s">
        <v>2038</v>
      </c>
    </row>
    <row r="462" spans="1:97">
      <c r="A462" s="63" t="s">
        <v>3591</v>
      </c>
      <c r="B462" s="63" t="s">
        <v>5922</v>
      </c>
      <c r="C462" s="63">
        <v>4830</v>
      </c>
      <c r="D462" s="19" t="s">
        <v>3782</v>
      </c>
      <c r="E462" s="63" t="s">
        <v>3783</v>
      </c>
      <c r="F462" s="63" t="s">
        <v>5045</v>
      </c>
      <c r="G462" s="65" t="s">
        <v>1575</v>
      </c>
      <c r="H462" s="65">
        <v>30</v>
      </c>
      <c r="I462" s="65">
        <v>25</v>
      </c>
      <c r="J462" s="65">
        <v>111</v>
      </c>
      <c r="K462" s="23">
        <v>42.122610000000002</v>
      </c>
      <c r="L462" s="23">
        <v>-110.07714</v>
      </c>
      <c r="M462" s="61" t="s">
        <v>5923</v>
      </c>
      <c r="N462" s="63" t="s">
        <v>5924</v>
      </c>
      <c r="O462" s="63"/>
      <c r="P462" s="63" t="s">
        <v>3841</v>
      </c>
      <c r="Q462" s="63"/>
      <c r="R462" s="63"/>
      <c r="S462" s="55">
        <f t="shared" si="187"/>
        <v>46</v>
      </c>
      <c r="T462" s="63"/>
      <c r="U462" s="66">
        <v>9024</v>
      </c>
      <c r="V462" s="63">
        <v>9070</v>
      </c>
      <c r="W462" s="66">
        <v>9270</v>
      </c>
      <c r="X462" s="66"/>
      <c r="Y462" s="63"/>
      <c r="Z462" s="64">
        <v>38666</v>
      </c>
      <c r="AA462" s="63">
        <v>6.33</v>
      </c>
      <c r="AB462" s="63"/>
      <c r="AC462" s="63">
        <v>217</v>
      </c>
      <c r="AD462" s="63">
        <v>16</v>
      </c>
      <c r="AE462" s="63">
        <v>2980</v>
      </c>
      <c r="AF462" s="63">
        <v>62</v>
      </c>
      <c r="AG462" s="63"/>
      <c r="AH462" s="63">
        <v>5998</v>
      </c>
      <c r="AI462" s="63">
        <v>237</v>
      </c>
      <c r="AJ462" s="63">
        <v>0</v>
      </c>
      <c r="AK462" s="63">
        <v>0</v>
      </c>
      <c r="AL462" s="63">
        <v>2</v>
      </c>
      <c r="AM462" s="63">
        <v>10500</v>
      </c>
      <c r="AN462" s="63"/>
      <c r="AO462" s="63" t="s">
        <v>767</v>
      </c>
      <c r="AP462" s="17">
        <f t="shared" si="171"/>
        <v>10.8283</v>
      </c>
      <c r="AQ462" s="17">
        <f t="shared" si="172"/>
        <v>1.31664</v>
      </c>
      <c r="AR462" s="17">
        <f t="shared" si="167"/>
        <v>129.63</v>
      </c>
      <c r="AS462" s="17">
        <f t="shared" si="166"/>
        <v>1.5859599999999998</v>
      </c>
      <c r="AT462" s="17">
        <f t="shared" si="173"/>
        <v>143.36089999999999</v>
      </c>
      <c r="AU462" s="5">
        <f t="shared" si="174"/>
        <v>169.20357999999999</v>
      </c>
      <c r="AV462" s="5">
        <f t="shared" si="175"/>
        <v>3.8844299999999996</v>
      </c>
      <c r="AW462" s="5">
        <f t="shared" si="169"/>
        <v>0</v>
      </c>
      <c r="AX462" s="5">
        <f t="shared" si="170"/>
        <v>0</v>
      </c>
      <c r="AY462" s="5">
        <f t="shared" si="176"/>
        <v>4.1640000000000003E-2</v>
      </c>
      <c r="AZ462" s="5">
        <f t="shared" si="177"/>
        <v>173.12965</v>
      </c>
      <c r="BA462" s="7">
        <f t="shared" si="178"/>
        <v>-9.4058890541913534E-2</v>
      </c>
      <c r="BB462" s="62">
        <f t="shared" si="179"/>
        <v>9512</v>
      </c>
      <c r="BC462" s="28">
        <f t="shared" si="180"/>
        <v>-4.9370377773335999E-2</v>
      </c>
      <c r="BD462" s="32">
        <f t="shared" si="181"/>
        <v>7.5531752381576861E-2</v>
      </c>
      <c r="BE462" s="32">
        <f t="shared" si="182"/>
        <v>9.184094128873355E-3</v>
      </c>
      <c r="BF462" s="35">
        <f t="shared" si="183"/>
        <v>0.91528415348954983</v>
      </c>
      <c r="BG462" s="36">
        <f t="shared" si="184"/>
        <v>0.97732294843777479</v>
      </c>
      <c r="BH462" s="33">
        <f t="shared" si="185"/>
        <v>2.2436538166628304E-2</v>
      </c>
      <c r="BI462" s="33">
        <f t="shared" si="186"/>
        <v>2.4051339559688363E-4</v>
      </c>
      <c r="BJ462" s="63">
        <v>0</v>
      </c>
      <c r="BK462" s="63">
        <v>72</v>
      </c>
      <c r="BL462" s="63">
        <v>0</v>
      </c>
      <c r="BM462" s="63">
        <v>10836</v>
      </c>
      <c r="BN462" s="63">
        <v>0</v>
      </c>
      <c r="BO462" s="63">
        <v>0</v>
      </c>
      <c r="BP462" s="63">
        <v>0</v>
      </c>
      <c r="BQ462" s="63">
        <v>0</v>
      </c>
      <c r="BR462" s="63">
        <v>0</v>
      </c>
      <c r="BS462" s="63">
        <v>0</v>
      </c>
      <c r="BT462" s="63">
        <v>0</v>
      </c>
      <c r="BU462" s="63">
        <v>0</v>
      </c>
      <c r="BV462" s="63">
        <v>0</v>
      </c>
      <c r="BW462" s="63">
        <v>0</v>
      </c>
      <c r="BX462" s="63"/>
      <c r="BY462" s="63"/>
      <c r="BZ462" s="63"/>
      <c r="CA462" s="63"/>
      <c r="CB462" s="63"/>
      <c r="CC462" s="63"/>
      <c r="CD462" s="63"/>
      <c r="CE462" s="63"/>
      <c r="CF462" s="63"/>
      <c r="CG462" s="63"/>
      <c r="CH462" s="63"/>
      <c r="CI462" s="63"/>
      <c r="CJ462" s="63"/>
      <c r="CK462" s="63"/>
      <c r="CL462" s="63"/>
      <c r="CM462" s="63"/>
      <c r="CN462" s="63">
        <v>20051110</v>
      </c>
      <c r="CO462" s="63" t="s">
        <v>2095</v>
      </c>
      <c r="CP462" s="66"/>
      <c r="CQ462" s="64">
        <v>38672</v>
      </c>
      <c r="CR462" s="78" t="s">
        <v>2038</v>
      </c>
      <c r="CS462" s="78" t="s">
        <v>2038</v>
      </c>
    </row>
    <row r="463" spans="1:97">
      <c r="A463" s="63" t="s">
        <v>3591</v>
      </c>
      <c r="B463" s="63" t="s">
        <v>5922</v>
      </c>
      <c r="C463" s="63">
        <v>4832</v>
      </c>
      <c r="D463" s="19" t="s">
        <v>3782</v>
      </c>
      <c r="E463" s="63" t="s">
        <v>3783</v>
      </c>
      <c r="F463" s="63" t="s">
        <v>5045</v>
      </c>
      <c r="G463" s="65" t="s">
        <v>274</v>
      </c>
      <c r="H463" s="65">
        <v>30</v>
      </c>
      <c r="I463" s="65">
        <v>25</v>
      </c>
      <c r="J463" s="65">
        <v>111</v>
      </c>
      <c r="K463" s="23">
        <v>42.116419999999998</v>
      </c>
      <c r="L463" s="23">
        <v>-110.08659</v>
      </c>
      <c r="M463" s="61" t="s">
        <v>2845</v>
      </c>
      <c r="N463" s="63" t="s">
        <v>6156</v>
      </c>
      <c r="O463" s="63"/>
      <c r="P463" s="63" t="s">
        <v>3841</v>
      </c>
      <c r="Q463" s="63"/>
      <c r="R463" s="63"/>
      <c r="S463" s="55">
        <f t="shared" si="187"/>
        <v>90</v>
      </c>
      <c r="T463" s="63"/>
      <c r="U463" s="66">
        <v>9090</v>
      </c>
      <c r="V463" s="63">
        <v>9180</v>
      </c>
      <c r="W463" s="66">
        <v>9400</v>
      </c>
      <c r="X463" s="66">
        <v>9312</v>
      </c>
      <c r="Y463" s="63"/>
      <c r="Z463" s="64">
        <v>38666</v>
      </c>
      <c r="AA463" s="63">
        <v>6.69</v>
      </c>
      <c r="AB463" s="63"/>
      <c r="AC463" s="63">
        <v>267</v>
      </c>
      <c r="AD463" s="63">
        <v>21</v>
      </c>
      <c r="AE463" s="63">
        <v>5265</v>
      </c>
      <c r="AF463" s="63">
        <v>93</v>
      </c>
      <c r="AG463" s="63"/>
      <c r="AH463" s="63">
        <v>9197</v>
      </c>
      <c r="AI463" s="63">
        <v>383</v>
      </c>
      <c r="AJ463" s="63">
        <v>0</v>
      </c>
      <c r="AK463" s="63">
        <v>0</v>
      </c>
      <c r="AL463" s="63">
        <v>9</v>
      </c>
      <c r="AM463" s="63">
        <v>15040</v>
      </c>
      <c r="AN463" s="63"/>
      <c r="AO463" s="63" t="s">
        <v>767</v>
      </c>
      <c r="AP463" s="17">
        <f t="shared" si="171"/>
        <v>13.3233</v>
      </c>
      <c r="AQ463" s="17">
        <f t="shared" si="172"/>
        <v>1.7280900000000001</v>
      </c>
      <c r="AR463" s="17">
        <f t="shared" si="167"/>
        <v>229.02749999999997</v>
      </c>
      <c r="AS463" s="17">
        <f t="shared" si="166"/>
        <v>2.3789400000000001</v>
      </c>
      <c r="AT463" s="17">
        <f t="shared" si="173"/>
        <v>246.45782999999997</v>
      </c>
      <c r="AU463" s="5">
        <f t="shared" si="174"/>
        <v>259.44736999999998</v>
      </c>
      <c r="AV463" s="5">
        <f t="shared" si="175"/>
        <v>6.2773699999999995</v>
      </c>
      <c r="AW463" s="5">
        <f t="shared" si="169"/>
        <v>0</v>
      </c>
      <c r="AX463" s="5">
        <f t="shared" si="170"/>
        <v>0</v>
      </c>
      <c r="AY463" s="5">
        <f t="shared" si="176"/>
        <v>0.18738000000000002</v>
      </c>
      <c r="AZ463" s="5">
        <f t="shared" si="177"/>
        <v>265.91212000000002</v>
      </c>
      <c r="BA463" s="7">
        <f t="shared" si="178"/>
        <v>-3.7969225166308136E-2</v>
      </c>
      <c r="BB463" s="62">
        <f t="shared" si="179"/>
        <v>15235</v>
      </c>
      <c r="BC463" s="28">
        <f t="shared" si="180"/>
        <v>6.4409578860445916E-3</v>
      </c>
      <c r="BD463" s="32">
        <f t="shared" si="181"/>
        <v>5.405914675139354E-2</v>
      </c>
      <c r="BE463" s="32">
        <f t="shared" si="182"/>
        <v>7.0117066274583374E-3</v>
      </c>
      <c r="BF463" s="35">
        <f t="shared" si="183"/>
        <v>0.93892914662114813</v>
      </c>
      <c r="BG463" s="36">
        <f t="shared" si="184"/>
        <v>0.97568839660260676</v>
      </c>
      <c r="BH463" s="33">
        <f t="shared" si="185"/>
        <v>2.3606934501518771E-2</v>
      </c>
      <c r="BI463" s="33">
        <f t="shared" si="186"/>
        <v>7.0466889587432122E-4</v>
      </c>
      <c r="BJ463" s="63">
        <v>0</v>
      </c>
      <c r="BK463" s="63">
        <v>39</v>
      </c>
      <c r="BL463" s="63">
        <v>0</v>
      </c>
      <c r="BM463" s="63">
        <v>16615</v>
      </c>
      <c r="BN463" s="63">
        <v>0</v>
      </c>
      <c r="BO463" s="63">
        <v>0</v>
      </c>
      <c r="BP463" s="63">
        <v>0</v>
      </c>
      <c r="BQ463" s="63">
        <v>0</v>
      </c>
      <c r="BR463" s="63">
        <v>0</v>
      </c>
      <c r="BS463" s="63">
        <v>0</v>
      </c>
      <c r="BT463" s="63">
        <v>0</v>
      </c>
      <c r="BU463" s="63">
        <v>0</v>
      </c>
      <c r="BV463" s="63">
        <v>0</v>
      </c>
      <c r="BW463" s="63">
        <v>0</v>
      </c>
      <c r="BX463" s="63"/>
      <c r="BY463" s="63"/>
      <c r="BZ463" s="63"/>
      <c r="CA463" s="63"/>
      <c r="CB463" s="63"/>
      <c r="CC463" s="63"/>
      <c r="CD463" s="63"/>
      <c r="CE463" s="63"/>
      <c r="CF463" s="63"/>
      <c r="CG463" s="63"/>
      <c r="CH463" s="63"/>
      <c r="CI463" s="63"/>
      <c r="CJ463" s="63"/>
      <c r="CK463" s="63"/>
      <c r="CL463" s="63"/>
      <c r="CM463" s="63"/>
      <c r="CN463" s="63">
        <v>20051110</v>
      </c>
      <c r="CO463" s="63" t="s">
        <v>2096</v>
      </c>
      <c r="CP463" s="66"/>
      <c r="CQ463" s="64">
        <v>38672</v>
      </c>
      <c r="CR463" s="78" t="s">
        <v>2038</v>
      </c>
      <c r="CS463" s="78" t="s">
        <v>2038</v>
      </c>
    </row>
    <row r="464" spans="1:97">
      <c r="A464" s="63" t="s">
        <v>3591</v>
      </c>
      <c r="B464" s="63" t="s">
        <v>5922</v>
      </c>
      <c r="C464" s="63">
        <v>4831</v>
      </c>
      <c r="D464" s="19" t="s">
        <v>3782</v>
      </c>
      <c r="E464" s="63" t="s">
        <v>3783</v>
      </c>
      <c r="F464" s="63" t="s">
        <v>5045</v>
      </c>
      <c r="G464" s="65" t="s">
        <v>3598</v>
      </c>
      <c r="H464" s="65">
        <v>30</v>
      </c>
      <c r="I464" s="65">
        <v>25</v>
      </c>
      <c r="J464" s="65">
        <v>111</v>
      </c>
      <c r="K464" s="23">
        <v>42.115659999999998</v>
      </c>
      <c r="L464" s="23">
        <v>-110.07778999999999</v>
      </c>
      <c r="M464" s="61" t="s">
        <v>5925</v>
      </c>
      <c r="N464" s="63" t="s">
        <v>5926</v>
      </c>
      <c r="O464" s="63"/>
      <c r="P464" s="63" t="s">
        <v>3841</v>
      </c>
      <c r="Q464" s="63"/>
      <c r="R464" s="63"/>
      <c r="S464" s="55">
        <f t="shared" si="187"/>
        <v>32</v>
      </c>
      <c r="T464" s="63"/>
      <c r="U464" s="66">
        <v>9186</v>
      </c>
      <c r="V464" s="63">
        <v>9218</v>
      </c>
      <c r="W464" s="66">
        <v>9360</v>
      </c>
      <c r="X464" s="66">
        <v>9300</v>
      </c>
      <c r="Y464" s="63"/>
      <c r="Z464" s="64">
        <v>38666</v>
      </c>
      <c r="AA464" s="63">
        <v>6.25</v>
      </c>
      <c r="AB464" s="63"/>
      <c r="AC464" s="63">
        <v>250</v>
      </c>
      <c r="AD464" s="63">
        <v>22</v>
      </c>
      <c r="AE464" s="63">
        <v>4935</v>
      </c>
      <c r="AF464" s="63">
        <v>87</v>
      </c>
      <c r="AG464" s="63"/>
      <c r="AH464" s="63">
        <v>9647</v>
      </c>
      <c r="AI464" s="63">
        <v>264</v>
      </c>
      <c r="AJ464" s="63">
        <v>0</v>
      </c>
      <c r="AK464" s="63">
        <v>0</v>
      </c>
      <c r="AL464" s="63">
        <v>3</v>
      </c>
      <c r="AM464" s="63">
        <v>15920</v>
      </c>
      <c r="AN464" s="63"/>
      <c r="AO464" s="63" t="s">
        <v>767</v>
      </c>
      <c r="AP464" s="17">
        <f t="shared" si="171"/>
        <v>12.475</v>
      </c>
      <c r="AQ464" s="17">
        <f t="shared" si="172"/>
        <v>1.8103800000000001</v>
      </c>
      <c r="AR464" s="17">
        <f t="shared" si="167"/>
        <v>214.67249999999999</v>
      </c>
      <c r="AS464" s="17">
        <f t="shared" si="166"/>
        <v>2.22546</v>
      </c>
      <c r="AT464" s="17">
        <f t="shared" si="173"/>
        <v>231.18333999999999</v>
      </c>
      <c r="AU464" s="5">
        <f t="shared" si="174"/>
        <v>272.14186999999998</v>
      </c>
      <c r="AV464" s="5">
        <f t="shared" si="175"/>
        <v>4.3269599999999997</v>
      </c>
      <c r="AW464" s="5">
        <f t="shared" si="169"/>
        <v>0</v>
      </c>
      <c r="AX464" s="5">
        <f t="shared" si="170"/>
        <v>0</v>
      </c>
      <c r="AY464" s="5">
        <f t="shared" si="176"/>
        <v>6.2460000000000002E-2</v>
      </c>
      <c r="AZ464" s="5">
        <f t="shared" si="177"/>
        <v>276.53128999999996</v>
      </c>
      <c r="BA464" s="7">
        <f t="shared" si="178"/>
        <v>-8.931779255602694E-2</v>
      </c>
      <c r="BB464" s="62">
        <f t="shared" si="179"/>
        <v>15208</v>
      </c>
      <c r="BC464" s="28">
        <f t="shared" si="180"/>
        <v>-2.2873297352865588E-2</v>
      </c>
      <c r="BD464" s="32">
        <f t="shared" si="181"/>
        <v>5.3961500859015188E-2</v>
      </c>
      <c r="BE464" s="32">
        <f t="shared" si="182"/>
        <v>7.8309276092299734E-3</v>
      </c>
      <c r="BF464" s="35">
        <f t="shared" si="183"/>
        <v>0.93820757153175482</v>
      </c>
      <c r="BG464" s="36">
        <f t="shared" si="184"/>
        <v>0.98412685956804391</v>
      </c>
      <c r="BH464" s="33">
        <f t="shared" si="185"/>
        <v>1.5647270874843858E-2</v>
      </c>
      <c r="BI464" s="33">
        <f t="shared" si="186"/>
        <v>2.2586955711232539E-4</v>
      </c>
      <c r="BJ464" s="63">
        <v>0</v>
      </c>
      <c r="BK464" s="63">
        <v>103</v>
      </c>
      <c r="BL464" s="63">
        <v>0</v>
      </c>
      <c r="BM464" s="63">
        <v>17428</v>
      </c>
      <c r="BN464" s="63">
        <v>0</v>
      </c>
      <c r="BO464" s="63">
        <v>0</v>
      </c>
      <c r="BP464" s="63">
        <v>0</v>
      </c>
      <c r="BQ464" s="63">
        <v>0</v>
      </c>
      <c r="BR464" s="63">
        <v>0</v>
      </c>
      <c r="BS464" s="63">
        <v>0</v>
      </c>
      <c r="BT464" s="63">
        <v>0</v>
      </c>
      <c r="BU464" s="63">
        <v>0</v>
      </c>
      <c r="BV464" s="63">
        <v>0</v>
      </c>
      <c r="BW464" s="63">
        <v>0</v>
      </c>
      <c r="BX464" s="63"/>
      <c r="BY464" s="63"/>
      <c r="BZ464" s="63"/>
      <c r="CA464" s="63"/>
      <c r="CB464" s="63"/>
      <c r="CC464" s="63"/>
      <c r="CD464" s="63"/>
      <c r="CE464" s="63"/>
      <c r="CF464" s="63"/>
      <c r="CG464" s="63"/>
      <c r="CH464" s="63"/>
      <c r="CI464" s="63"/>
      <c r="CJ464" s="63"/>
      <c r="CK464" s="63"/>
      <c r="CL464" s="63"/>
      <c r="CM464" s="63"/>
      <c r="CN464" s="63">
        <v>20051110</v>
      </c>
      <c r="CO464" s="63" t="s">
        <v>2097</v>
      </c>
      <c r="CP464" s="66"/>
      <c r="CQ464" s="64">
        <v>38672</v>
      </c>
      <c r="CR464" s="78" t="s">
        <v>2038</v>
      </c>
      <c r="CS464" s="78" t="s">
        <v>2038</v>
      </c>
    </row>
    <row r="465" spans="1:97">
      <c r="A465" s="63" t="s">
        <v>3591</v>
      </c>
      <c r="B465" s="63" t="s">
        <v>5922</v>
      </c>
      <c r="C465" s="63">
        <v>4812</v>
      </c>
      <c r="D465" s="19" t="s">
        <v>3782</v>
      </c>
      <c r="E465" s="63" t="s">
        <v>3783</v>
      </c>
      <c r="F465" s="63" t="s">
        <v>5045</v>
      </c>
      <c r="G465" s="65" t="s">
        <v>3598</v>
      </c>
      <c r="H465" s="65">
        <v>30</v>
      </c>
      <c r="I465" s="65">
        <v>25</v>
      </c>
      <c r="J465" s="65">
        <v>111</v>
      </c>
      <c r="K465" s="23">
        <v>42.116849999999999</v>
      </c>
      <c r="L465" s="23">
        <v>-110.08033</v>
      </c>
      <c r="M465" s="61" t="s">
        <v>2840</v>
      </c>
      <c r="N465" s="63" t="s">
        <v>2841</v>
      </c>
      <c r="O465" s="63"/>
      <c r="P465" s="63" t="s">
        <v>3841</v>
      </c>
      <c r="Q465" s="63"/>
      <c r="R465" s="63"/>
      <c r="S465" s="55"/>
      <c r="T465" s="63"/>
      <c r="U465" s="66" t="s">
        <v>2842</v>
      </c>
      <c r="V465" s="63"/>
      <c r="W465" s="66">
        <v>9530</v>
      </c>
      <c r="X465" s="66"/>
      <c r="Y465" s="63"/>
      <c r="Z465" s="64">
        <v>38686</v>
      </c>
      <c r="AA465" s="63">
        <v>6.43</v>
      </c>
      <c r="AB465" s="63"/>
      <c r="AC465" s="63">
        <v>271</v>
      </c>
      <c r="AD465" s="63">
        <v>39</v>
      </c>
      <c r="AE465" s="63">
        <v>4290</v>
      </c>
      <c r="AF465" s="63">
        <v>52</v>
      </c>
      <c r="AG465" s="63"/>
      <c r="AH465" s="63">
        <v>7998</v>
      </c>
      <c r="AI465" s="63">
        <v>355</v>
      </c>
      <c r="AJ465" s="63">
        <v>0</v>
      </c>
      <c r="AK465" s="63">
        <v>0</v>
      </c>
      <c r="AL465" s="63">
        <v>5</v>
      </c>
      <c r="AM465" s="63">
        <v>14660</v>
      </c>
      <c r="AN465" s="63"/>
      <c r="AO465" s="63" t="s">
        <v>767</v>
      </c>
      <c r="AP465" s="17">
        <f t="shared" si="171"/>
        <v>13.5229</v>
      </c>
      <c r="AQ465" s="17">
        <f t="shared" si="172"/>
        <v>3.2093099999999999</v>
      </c>
      <c r="AR465" s="17">
        <f t="shared" si="167"/>
        <v>186.61499999999998</v>
      </c>
      <c r="AS465" s="17">
        <f t="shared" si="166"/>
        <v>1.33016</v>
      </c>
      <c r="AT465" s="17">
        <f t="shared" si="173"/>
        <v>204.67737</v>
      </c>
      <c r="AU465" s="5">
        <f t="shared" si="174"/>
        <v>225.62358</v>
      </c>
      <c r="AV465" s="5">
        <f t="shared" si="175"/>
        <v>5.8184499999999995</v>
      </c>
      <c r="AW465" s="5">
        <f t="shared" si="169"/>
        <v>0</v>
      </c>
      <c r="AX465" s="5">
        <f t="shared" si="170"/>
        <v>0</v>
      </c>
      <c r="AY465" s="5">
        <f t="shared" si="176"/>
        <v>0.10410000000000001</v>
      </c>
      <c r="AZ465" s="5">
        <f t="shared" si="177"/>
        <v>231.54613000000001</v>
      </c>
      <c r="BA465" s="7">
        <f t="shared" si="178"/>
        <v>-6.1594022330296302E-2</v>
      </c>
      <c r="BB465" s="62">
        <f t="shared" si="179"/>
        <v>13010</v>
      </c>
      <c r="BC465" s="28">
        <f t="shared" si="180"/>
        <v>-5.9631369714492233E-2</v>
      </c>
      <c r="BD465" s="32">
        <f t="shared" si="181"/>
        <v>6.6069346112860444E-2</v>
      </c>
      <c r="BE465" s="32">
        <f t="shared" si="182"/>
        <v>1.5679847752587402E-2</v>
      </c>
      <c r="BF465" s="35">
        <f t="shared" si="183"/>
        <v>0.91825080613455212</v>
      </c>
      <c r="BG465" s="36">
        <f t="shared" si="184"/>
        <v>0.97442172754085765</v>
      </c>
      <c r="BH465" s="33">
        <f t="shared" si="185"/>
        <v>2.5128686020362334E-2</v>
      </c>
      <c r="BI465" s="33">
        <f t="shared" si="186"/>
        <v>4.4958643878003924E-4</v>
      </c>
      <c r="BJ465" s="63">
        <v>0</v>
      </c>
      <c r="BK465" s="63">
        <v>2.2999999999999998</v>
      </c>
      <c r="BL465" s="63">
        <v>0</v>
      </c>
      <c r="BM465" s="63">
        <v>14449</v>
      </c>
      <c r="BN465" s="63">
        <v>0</v>
      </c>
      <c r="BO465" s="63">
        <v>0</v>
      </c>
      <c r="BP465" s="63">
        <v>0</v>
      </c>
      <c r="BQ465" s="63">
        <v>0</v>
      </c>
      <c r="BR465" s="63">
        <v>0</v>
      </c>
      <c r="BS465" s="63">
        <v>0</v>
      </c>
      <c r="BT465" s="63">
        <v>0</v>
      </c>
      <c r="BU465" s="63">
        <v>0</v>
      </c>
      <c r="BV465" s="63">
        <v>0</v>
      </c>
      <c r="BW465" s="63">
        <v>0</v>
      </c>
      <c r="BX465" s="63"/>
      <c r="BY465" s="63"/>
      <c r="BZ465" s="63"/>
      <c r="CA465" s="63"/>
      <c r="CB465" s="63"/>
      <c r="CC465" s="63"/>
      <c r="CD465" s="63"/>
      <c r="CE465" s="63"/>
      <c r="CF465" s="63"/>
      <c r="CG465" s="63"/>
      <c r="CH465" s="63"/>
      <c r="CI465" s="63"/>
      <c r="CJ465" s="63"/>
      <c r="CK465" s="63"/>
      <c r="CL465" s="63"/>
      <c r="CM465" s="63"/>
      <c r="CN465" s="63">
        <v>20051130</v>
      </c>
      <c r="CO465" s="63" t="s">
        <v>2094</v>
      </c>
      <c r="CP465" s="66" t="s">
        <v>2842</v>
      </c>
      <c r="CQ465" s="64">
        <v>38699</v>
      </c>
      <c r="CR465" s="78" t="s">
        <v>2038</v>
      </c>
      <c r="CS465" s="78" t="s">
        <v>2038</v>
      </c>
    </row>
    <row r="466" spans="1:97">
      <c r="A466" s="63" t="s">
        <v>3591</v>
      </c>
      <c r="B466" s="63" t="s">
        <v>5931</v>
      </c>
      <c r="C466" s="63">
        <v>4851</v>
      </c>
      <c r="D466" s="19" t="s">
        <v>3782</v>
      </c>
      <c r="E466" s="63" t="s">
        <v>3783</v>
      </c>
      <c r="F466" s="63" t="s">
        <v>5045</v>
      </c>
      <c r="G466" s="65" t="s">
        <v>1575</v>
      </c>
      <c r="H466" s="65">
        <v>31</v>
      </c>
      <c r="I466" s="65">
        <v>25</v>
      </c>
      <c r="J466" s="65">
        <v>111</v>
      </c>
      <c r="K466" s="23">
        <v>42.104990000000001</v>
      </c>
      <c r="L466" s="23">
        <v>-110.07281</v>
      </c>
      <c r="M466" s="61" t="s">
        <v>5945</v>
      </c>
      <c r="N466" s="63" t="s">
        <v>5946</v>
      </c>
      <c r="O466" s="63"/>
      <c r="P466" s="63" t="s">
        <v>3841</v>
      </c>
      <c r="Q466" s="63"/>
      <c r="R466" s="63"/>
      <c r="S466" s="55">
        <f t="shared" ref="S466:S475" si="188">IF(U466&gt;0,V466-U466,"")</f>
        <v>20</v>
      </c>
      <c r="T466" s="63"/>
      <c r="U466" s="66">
        <v>9290</v>
      </c>
      <c r="V466" s="63">
        <v>9310</v>
      </c>
      <c r="W466" s="66">
        <v>9525</v>
      </c>
      <c r="X466" s="66">
        <v>9483</v>
      </c>
      <c r="Y466" s="63"/>
      <c r="Z466" s="64">
        <v>38672</v>
      </c>
      <c r="AA466" s="63">
        <v>6.99</v>
      </c>
      <c r="AB466" s="63"/>
      <c r="AC466" s="63">
        <v>73</v>
      </c>
      <c r="AD466" s="63">
        <v>9</v>
      </c>
      <c r="AE466" s="63">
        <v>3889</v>
      </c>
      <c r="AF466" s="63">
        <v>125</v>
      </c>
      <c r="AG466" s="63"/>
      <c r="AH466" s="63">
        <v>6848</v>
      </c>
      <c r="AI466" s="63">
        <v>578</v>
      </c>
      <c r="AJ466" s="63">
        <v>0</v>
      </c>
      <c r="AK466" s="63">
        <v>0</v>
      </c>
      <c r="AL466" s="63">
        <v>2</v>
      </c>
      <c r="AM466" s="63">
        <v>14600</v>
      </c>
      <c r="AN466" s="63"/>
      <c r="AO466" s="63" t="s">
        <v>767</v>
      </c>
      <c r="AP466" s="17">
        <f t="shared" si="171"/>
        <v>3.6427</v>
      </c>
      <c r="AQ466" s="17">
        <f t="shared" si="172"/>
        <v>0.74060999999999999</v>
      </c>
      <c r="AR466" s="17">
        <f t="shared" si="167"/>
        <v>169.17149999999998</v>
      </c>
      <c r="AS466" s="17">
        <f t="shared" si="166"/>
        <v>3.1974999999999998</v>
      </c>
      <c r="AT466" s="17">
        <f t="shared" si="173"/>
        <v>176.75230999999997</v>
      </c>
      <c r="AU466" s="5">
        <f t="shared" si="174"/>
        <v>193.18207999999998</v>
      </c>
      <c r="AV466" s="5">
        <f t="shared" si="175"/>
        <v>9.4734199999999991</v>
      </c>
      <c r="AW466" s="5">
        <f t="shared" si="169"/>
        <v>0</v>
      </c>
      <c r="AX466" s="5">
        <f t="shared" si="170"/>
        <v>0</v>
      </c>
      <c r="AY466" s="5">
        <f t="shared" si="176"/>
        <v>4.1640000000000003E-2</v>
      </c>
      <c r="AZ466" s="5">
        <f t="shared" si="177"/>
        <v>202.69713999999999</v>
      </c>
      <c r="BA466" s="7">
        <f t="shared" si="178"/>
        <v>-6.837493110083577E-2</v>
      </c>
      <c r="BB466" s="62">
        <f t="shared" si="179"/>
        <v>11524</v>
      </c>
      <c r="BC466" s="28">
        <f t="shared" si="180"/>
        <v>-0.11774613382330425</v>
      </c>
      <c r="BD466" s="32">
        <f t="shared" si="181"/>
        <v>2.0609065873028763E-2</v>
      </c>
      <c r="BE466" s="32">
        <f t="shared" si="182"/>
        <v>4.1901008252735149E-3</v>
      </c>
      <c r="BF466" s="35">
        <f t="shared" si="183"/>
        <v>0.97520083330169771</v>
      </c>
      <c r="BG466" s="36">
        <f t="shared" si="184"/>
        <v>0.95305774911278962</v>
      </c>
      <c r="BH466" s="33">
        <f t="shared" si="185"/>
        <v>4.673682124967328E-2</v>
      </c>
      <c r="BI466" s="33">
        <f t="shared" si="186"/>
        <v>2.0542963753706641E-4</v>
      </c>
      <c r="BJ466" s="63">
        <v>0</v>
      </c>
      <c r="BK466" s="63">
        <v>3</v>
      </c>
      <c r="BL466" s="63">
        <v>0</v>
      </c>
      <c r="BM466" s="63">
        <v>12371</v>
      </c>
      <c r="BN466" s="63">
        <v>0</v>
      </c>
      <c r="BO466" s="63">
        <v>0</v>
      </c>
      <c r="BP466" s="63">
        <v>0</v>
      </c>
      <c r="BQ466" s="63">
        <v>0</v>
      </c>
      <c r="BR466" s="63">
        <v>0</v>
      </c>
      <c r="BS466" s="63">
        <v>0</v>
      </c>
      <c r="BT466" s="63">
        <v>0</v>
      </c>
      <c r="BU466" s="63">
        <v>0</v>
      </c>
      <c r="BV466" s="63">
        <v>0</v>
      </c>
      <c r="BW466" s="63">
        <v>0</v>
      </c>
      <c r="BX466" s="63"/>
      <c r="BY466" s="63"/>
      <c r="BZ466" s="63"/>
      <c r="CA466" s="63"/>
      <c r="CB466" s="63"/>
      <c r="CC466" s="63"/>
      <c r="CD466" s="63"/>
      <c r="CE466" s="63"/>
      <c r="CF466" s="63"/>
      <c r="CG466" s="63"/>
      <c r="CH466" s="63"/>
      <c r="CI466" s="63"/>
      <c r="CJ466" s="63"/>
      <c r="CK466" s="63"/>
      <c r="CL466" s="63"/>
      <c r="CM466" s="63"/>
      <c r="CN466" s="63">
        <v>20051116</v>
      </c>
      <c r="CO466" s="63" t="s">
        <v>2098</v>
      </c>
      <c r="CP466" s="66"/>
      <c r="CQ466" s="64">
        <v>38684</v>
      </c>
      <c r="CR466" s="78" t="s">
        <v>2038</v>
      </c>
      <c r="CS466" s="78" t="s">
        <v>2038</v>
      </c>
    </row>
    <row r="467" spans="1:97">
      <c r="A467" s="63" t="s">
        <v>3591</v>
      </c>
      <c r="B467" s="63" t="s">
        <v>5931</v>
      </c>
      <c r="C467" s="63">
        <v>4850</v>
      </c>
      <c r="D467" s="19" t="s">
        <v>3782</v>
      </c>
      <c r="E467" s="63" t="s">
        <v>3783</v>
      </c>
      <c r="F467" s="63" t="s">
        <v>5045</v>
      </c>
      <c r="G467" s="65" t="s">
        <v>259</v>
      </c>
      <c r="H467" s="65">
        <v>31</v>
      </c>
      <c r="I467" s="65">
        <v>25</v>
      </c>
      <c r="J467" s="65">
        <v>111</v>
      </c>
      <c r="K467" s="23">
        <v>42.101480000000002</v>
      </c>
      <c r="L467" s="23">
        <v>-110.07698000000001</v>
      </c>
      <c r="M467" s="61" t="s">
        <v>5932</v>
      </c>
      <c r="N467" s="63" t="s">
        <v>5933</v>
      </c>
      <c r="O467" s="63"/>
      <c r="P467" s="63" t="s">
        <v>3841</v>
      </c>
      <c r="Q467" s="63"/>
      <c r="R467" s="63"/>
      <c r="S467" s="55">
        <f t="shared" si="188"/>
        <v>144</v>
      </c>
      <c r="T467" s="63"/>
      <c r="U467" s="66">
        <v>9352</v>
      </c>
      <c r="V467" s="63">
        <v>9496</v>
      </c>
      <c r="W467" s="66">
        <v>9747</v>
      </c>
      <c r="X467" s="66">
        <v>9598</v>
      </c>
      <c r="Y467" s="63"/>
      <c r="Z467" s="64">
        <v>38672</v>
      </c>
      <c r="AA467" s="63">
        <v>7.68</v>
      </c>
      <c r="AB467" s="63"/>
      <c r="AC467" s="63">
        <v>83</v>
      </c>
      <c r="AD467" s="63">
        <v>4</v>
      </c>
      <c r="AE467" s="63">
        <v>2770</v>
      </c>
      <c r="AF467" s="63">
        <v>146</v>
      </c>
      <c r="AG467" s="63"/>
      <c r="AH467" s="63">
        <v>4798</v>
      </c>
      <c r="AI467" s="63">
        <v>1072</v>
      </c>
      <c r="AJ467" s="63">
        <v>0</v>
      </c>
      <c r="AK467" s="63">
        <v>0</v>
      </c>
      <c r="AL467" s="63">
        <v>7</v>
      </c>
      <c r="AM467" s="63">
        <v>11460</v>
      </c>
      <c r="AN467" s="63"/>
      <c r="AO467" s="63" t="s">
        <v>767</v>
      </c>
      <c r="AP467" s="17">
        <f t="shared" si="171"/>
        <v>4.1417000000000002</v>
      </c>
      <c r="AQ467" s="17">
        <f t="shared" si="172"/>
        <v>0.32916000000000001</v>
      </c>
      <c r="AR467" s="17">
        <f t="shared" si="167"/>
        <v>120.49499999999999</v>
      </c>
      <c r="AS467" s="17">
        <f t="shared" si="166"/>
        <v>3.73468</v>
      </c>
      <c r="AT467" s="17">
        <f t="shared" si="173"/>
        <v>128.70053999999999</v>
      </c>
      <c r="AU467" s="5">
        <f t="shared" si="174"/>
        <v>135.35157999999998</v>
      </c>
      <c r="AV467" s="5">
        <f t="shared" si="175"/>
        <v>17.570079999999997</v>
      </c>
      <c r="AW467" s="5">
        <f t="shared" si="169"/>
        <v>0</v>
      </c>
      <c r="AX467" s="5">
        <f t="shared" si="170"/>
        <v>0</v>
      </c>
      <c r="AY467" s="5">
        <f t="shared" si="176"/>
        <v>0.14574000000000001</v>
      </c>
      <c r="AZ467" s="5">
        <f t="shared" si="177"/>
        <v>153.06739999999996</v>
      </c>
      <c r="BA467" s="7">
        <f t="shared" si="178"/>
        <v>-8.6478468771145428E-2</v>
      </c>
      <c r="BB467" s="62">
        <f t="shared" si="179"/>
        <v>8880</v>
      </c>
      <c r="BC467" s="28">
        <f t="shared" si="180"/>
        <v>-0.12684365781710916</v>
      </c>
      <c r="BD467" s="32">
        <f t="shared" si="181"/>
        <v>3.2180906156260111E-2</v>
      </c>
      <c r="BE467" s="32">
        <f t="shared" si="182"/>
        <v>2.5575650265336884E-3</v>
      </c>
      <c r="BF467" s="35">
        <f t="shared" si="183"/>
        <v>0.96526152881720617</v>
      </c>
      <c r="BG467" s="36">
        <f t="shared" si="184"/>
        <v>0.8842613123369184</v>
      </c>
      <c r="BH467" s="33">
        <f t="shared" si="185"/>
        <v>0.11478655807833674</v>
      </c>
      <c r="BI467" s="33">
        <f t="shared" si="186"/>
        <v>9.5212958474502108E-4</v>
      </c>
      <c r="BJ467" s="63">
        <v>0</v>
      </c>
      <c r="BK467" s="63">
        <v>5</v>
      </c>
      <c r="BL467" s="63">
        <v>0</v>
      </c>
      <c r="BM467" s="63">
        <v>8668</v>
      </c>
      <c r="BN467" s="63">
        <v>0</v>
      </c>
      <c r="BO467" s="63">
        <v>0</v>
      </c>
      <c r="BP467" s="63">
        <v>0</v>
      </c>
      <c r="BQ467" s="63">
        <v>0</v>
      </c>
      <c r="BR467" s="63">
        <v>0</v>
      </c>
      <c r="BS467" s="63">
        <v>0</v>
      </c>
      <c r="BT467" s="63">
        <v>0</v>
      </c>
      <c r="BU467" s="63">
        <v>0</v>
      </c>
      <c r="BV467" s="63">
        <v>0</v>
      </c>
      <c r="BW467" s="63">
        <v>0</v>
      </c>
      <c r="BX467" s="63"/>
      <c r="BY467" s="63"/>
      <c r="BZ467" s="63"/>
      <c r="CA467" s="63"/>
      <c r="CB467" s="63"/>
      <c r="CC467" s="63"/>
      <c r="CD467" s="63"/>
      <c r="CE467" s="63"/>
      <c r="CF467" s="63"/>
      <c r="CG467" s="63"/>
      <c r="CH467" s="63"/>
      <c r="CI467" s="63"/>
      <c r="CJ467" s="63"/>
      <c r="CK467" s="63"/>
      <c r="CL467" s="63"/>
      <c r="CM467" s="63"/>
      <c r="CN467" s="63">
        <v>20051116</v>
      </c>
      <c r="CO467" s="63" t="s">
        <v>2099</v>
      </c>
      <c r="CP467" s="66"/>
      <c r="CQ467" s="64">
        <v>38684</v>
      </c>
      <c r="CR467" s="78" t="s">
        <v>2038</v>
      </c>
      <c r="CS467" s="78" t="s">
        <v>2038</v>
      </c>
    </row>
    <row r="468" spans="1:97">
      <c r="A468" s="63" t="s">
        <v>3591</v>
      </c>
      <c r="B468" s="63" t="s">
        <v>5927</v>
      </c>
      <c r="C468" s="63">
        <v>4836</v>
      </c>
      <c r="D468" s="19" t="s">
        <v>3782</v>
      </c>
      <c r="E468" s="63" t="s">
        <v>3783</v>
      </c>
      <c r="F468" s="63" t="s">
        <v>5045</v>
      </c>
      <c r="G468" s="65" t="s">
        <v>3597</v>
      </c>
      <c r="H468" s="65">
        <v>32</v>
      </c>
      <c r="I468" s="65">
        <v>25</v>
      </c>
      <c r="J468" s="65">
        <v>111</v>
      </c>
      <c r="K468" s="23">
        <v>42.102780000000003</v>
      </c>
      <c r="L468" s="23">
        <v>-110.06283999999999</v>
      </c>
      <c r="M468" s="61" t="s">
        <v>5943</v>
      </c>
      <c r="N468" s="63" t="s">
        <v>5944</v>
      </c>
      <c r="O468" s="63"/>
      <c r="P468" s="63" t="s">
        <v>3841</v>
      </c>
      <c r="Q468" s="63"/>
      <c r="R468" s="63"/>
      <c r="S468" s="55">
        <f t="shared" si="188"/>
        <v>68</v>
      </c>
      <c r="T468" s="63"/>
      <c r="U468" s="66">
        <v>9266</v>
      </c>
      <c r="V468" s="63">
        <v>9334</v>
      </c>
      <c r="W468" s="66">
        <v>9525</v>
      </c>
      <c r="X468" s="66">
        <v>9404</v>
      </c>
      <c r="Y468" s="63"/>
      <c r="Z468" s="64">
        <v>38672</v>
      </c>
      <c r="AA468" s="63">
        <v>6.06</v>
      </c>
      <c r="AB468" s="63"/>
      <c r="AC468" s="63">
        <v>330</v>
      </c>
      <c r="AD468" s="63">
        <v>22</v>
      </c>
      <c r="AE468" s="63">
        <v>4831</v>
      </c>
      <c r="AF468" s="63">
        <v>63</v>
      </c>
      <c r="AG468" s="63"/>
      <c r="AH468" s="63">
        <v>9247</v>
      </c>
      <c r="AI468" s="63">
        <v>247</v>
      </c>
      <c r="AJ468" s="63">
        <v>0</v>
      </c>
      <c r="AK468" s="63">
        <v>0</v>
      </c>
      <c r="AL468" s="63">
        <v>5</v>
      </c>
      <c r="AM468" s="63">
        <v>17650</v>
      </c>
      <c r="AN468" s="63"/>
      <c r="AO468" s="63" t="s">
        <v>767</v>
      </c>
      <c r="AP468" s="17">
        <f t="shared" si="171"/>
        <v>16.466999999999999</v>
      </c>
      <c r="AQ468" s="17">
        <f t="shared" si="172"/>
        <v>1.8103800000000001</v>
      </c>
      <c r="AR468" s="17">
        <f t="shared" si="167"/>
        <v>210.14849999999998</v>
      </c>
      <c r="AS468" s="17">
        <f t="shared" si="166"/>
        <v>1.61154</v>
      </c>
      <c r="AT468" s="17">
        <f t="shared" si="173"/>
        <v>230.03741999999997</v>
      </c>
      <c r="AU468" s="5">
        <f t="shared" si="174"/>
        <v>260.85786999999999</v>
      </c>
      <c r="AV468" s="5">
        <f t="shared" si="175"/>
        <v>4.04833</v>
      </c>
      <c r="AW468" s="5">
        <f t="shared" si="169"/>
        <v>0</v>
      </c>
      <c r="AX468" s="5">
        <f t="shared" si="170"/>
        <v>0</v>
      </c>
      <c r="AY468" s="5">
        <f t="shared" si="176"/>
        <v>0.10410000000000001</v>
      </c>
      <c r="AZ468" s="5">
        <f t="shared" si="177"/>
        <v>265.01030000000003</v>
      </c>
      <c r="BA468" s="7">
        <f t="shared" si="178"/>
        <v>-7.0645472319315117E-2</v>
      </c>
      <c r="BB468" s="62">
        <f t="shared" si="179"/>
        <v>14745</v>
      </c>
      <c r="BC468" s="28">
        <f t="shared" si="180"/>
        <v>-8.9674332458712758E-2</v>
      </c>
      <c r="BD468" s="32">
        <f t="shared" si="181"/>
        <v>7.1584005767409503E-2</v>
      </c>
      <c r="BE468" s="32">
        <f t="shared" si="182"/>
        <v>7.8699369867737193E-3</v>
      </c>
      <c r="BF468" s="35">
        <f t="shared" si="183"/>
        <v>0.92054605724581684</v>
      </c>
      <c r="BG468" s="36">
        <f t="shared" si="184"/>
        <v>0.98433106184929398</v>
      </c>
      <c r="BH468" s="33">
        <f t="shared" si="185"/>
        <v>1.5276123229927288E-2</v>
      </c>
      <c r="BI468" s="33">
        <f t="shared" si="186"/>
        <v>3.9281492077855086E-4</v>
      </c>
      <c r="BJ468" s="63">
        <v>0</v>
      </c>
      <c r="BK468" s="63">
        <v>40</v>
      </c>
      <c r="BL468" s="63">
        <v>0</v>
      </c>
      <c r="BM468" s="63">
        <v>16705</v>
      </c>
      <c r="BN468" s="63">
        <v>0</v>
      </c>
      <c r="BO468" s="63">
        <v>0</v>
      </c>
      <c r="BP468" s="63">
        <v>0</v>
      </c>
      <c r="BQ468" s="63">
        <v>0</v>
      </c>
      <c r="BR468" s="63">
        <v>0</v>
      </c>
      <c r="BS468" s="63">
        <v>0</v>
      </c>
      <c r="BT468" s="63">
        <v>0</v>
      </c>
      <c r="BU468" s="63">
        <v>0</v>
      </c>
      <c r="BV468" s="63">
        <v>0</v>
      </c>
      <c r="BW468" s="63">
        <v>0</v>
      </c>
      <c r="BX468" s="63"/>
      <c r="BY468" s="63"/>
      <c r="BZ468" s="63"/>
      <c r="CA468" s="63"/>
      <c r="CB468" s="63"/>
      <c r="CC468" s="63"/>
      <c r="CD468" s="63"/>
      <c r="CE468" s="63"/>
      <c r="CF468" s="63"/>
      <c r="CG468" s="63"/>
      <c r="CH468" s="63"/>
      <c r="CI468" s="63"/>
      <c r="CJ468" s="63"/>
      <c r="CK468" s="63"/>
      <c r="CL468" s="63"/>
      <c r="CM468" s="63"/>
      <c r="CN468" s="63">
        <v>20051116</v>
      </c>
      <c r="CO468" s="63" t="s">
        <v>2100</v>
      </c>
      <c r="CP468" s="66"/>
      <c r="CQ468" s="64">
        <v>38684</v>
      </c>
      <c r="CR468" s="78" t="s">
        <v>2038</v>
      </c>
      <c r="CS468" s="78" t="s">
        <v>2038</v>
      </c>
    </row>
    <row r="469" spans="1:97">
      <c r="A469" s="63" t="s">
        <v>3591</v>
      </c>
      <c r="B469" s="63" t="s">
        <v>5927</v>
      </c>
      <c r="C469" s="63">
        <v>4580</v>
      </c>
      <c r="D469" s="19" t="s">
        <v>3782</v>
      </c>
      <c r="E469" s="63" t="s">
        <v>3783</v>
      </c>
      <c r="F469" s="63" t="s">
        <v>5045</v>
      </c>
      <c r="G469" s="65" t="s">
        <v>3596</v>
      </c>
      <c r="H469" s="65">
        <v>32</v>
      </c>
      <c r="I469" s="65">
        <v>25</v>
      </c>
      <c r="J469" s="65">
        <v>111</v>
      </c>
      <c r="K469" s="23">
        <v>42.101909999999997</v>
      </c>
      <c r="L469" s="23">
        <v>-110.05347</v>
      </c>
      <c r="M469" s="61" t="s">
        <v>5928</v>
      </c>
      <c r="N469" s="63" t="s">
        <v>5929</v>
      </c>
      <c r="O469" s="63"/>
      <c r="P469" s="63" t="s">
        <v>3841</v>
      </c>
      <c r="Q469" s="63"/>
      <c r="R469" s="63"/>
      <c r="S469" s="55">
        <f t="shared" si="188"/>
        <v>48</v>
      </c>
      <c r="T469" s="63"/>
      <c r="U469" s="66">
        <v>9302</v>
      </c>
      <c r="V469" s="63">
        <v>9350</v>
      </c>
      <c r="W469" s="66">
        <v>9530</v>
      </c>
      <c r="X469" s="66">
        <v>9408</v>
      </c>
      <c r="Y469" s="63"/>
      <c r="Z469" s="64">
        <v>1</v>
      </c>
      <c r="AA469" s="63">
        <v>6.8</v>
      </c>
      <c r="AB469" s="63"/>
      <c r="AC469" s="63">
        <v>81</v>
      </c>
      <c r="AD469" s="63">
        <v>9</v>
      </c>
      <c r="AE469" s="63">
        <v>1702</v>
      </c>
      <c r="AF469" s="63">
        <v>0</v>
      </c>
      <c r="AG469" s="63"/>
      <c r="AH469" s="63">
        <v>3324</v>
      </c>
      <c r="AI469" s="63">
        <v>0</v>
      </c>
      <c r="AJ469" s="63">
        <v>0</v>
      </c>
      <c r="AK469" s="63">
        <v>0</v>
      </c>
      <c r="AL469" s="63">
        <v>5</v>
      </c>
      <c r="AM469" s="63">
        <v>5590</v>
      </c>
      <c r="AN469" s="63"/>
      <c r="AO469" s="63" t="s">
        <v>3476</v>
      </c>
      <c r="AP469" s="17">
        <f t="shared" si="171"/>
        <v>4.0419</v>
      </c>
      <c r="AQ469" s="17">
        <f t="shared" si="172"/>
        <v>0.74060999999999999</v>
      </c>
      <c r="AR469" s="17">
        <f t="shared" si="167"/>
        <v>74.036999999999992</v>
      </c>
      <c r="AS469" s="17">
        <f t="shared" si="166"/>
        <v>0</v>
      </c>
      <c r="AT469" s="17">
        <f t="shared" si="173"/>
        <v>78.819509999999994</v>
      </c>
      <c r="AU469" s="5">
        <f t="shared" si="174"/>
        <v>93.770039999999995</v>
      </c>
      <c r="AV469" s="5">
        <f t="shared" si="175"/>
        <v>0</v>
      </c>
      <c r="AW469" s="5">
        <f t="shared" si="169"/>
        <v>0</v>
      </c>
      <c r="AX469" s="5">
        <f t="shared" si="170"/>
        <v>0</v>
      </c>
      <c r="AY469" s="5">
        <f t="shared" si="176"/>
        <v>0.10410000000000001</v>
      </c>
      <c r="AZ469" s="5">
        <f t="shared" si="177"/>
        <v>93.874139999999997</v>
      </c>
      <c r="BA469" s="7">
        <f t="shared" si="178"/>
        <v>-8.7175353581327414E-2</v>
      </c>
      <c r="BB469" s="62">
        <f t="shared" si="179"/>
        <v>5121</v>
      </c>
      <c r="BC469" s="28">
        <f t="shared" si="180"/>
        <v>-4.3786761273457195E-2</v>
      </c>
      <c r="BD469" s="32">
        <f t="shared" si="181"/>
        <v>5.1280450741193397E-2</v>
      </c>
      <c r="BE469" s="32">
        <f t="shared" si="182"/>
        <v>9.3962776475012347E-3</v>
      </c>
      <c r="BF469" s="35">
        <f t="shared" si="183"/>
        <v>0.93932327161130535</v>
      </c>
      <c r="BG469" s="36">
        <f t="shared" si="184"/>
        <v>0.99889106840286368</v>
      </c>
      <c r="BH469" s="33">
        <f t="shared" si="185"/>
        <v>0</v>
      </c>
      <c r="BI469" s="33">
        <f t="shared" si="186"/>
        <v>1.1089315971363361E-3</v>
      </c>
      <c r="BJ469" s="63">
        <v>0</v>
      </c>
      <c r="BK469" s="63">
        <v>67</v>
      </c>
      <c r="BL469" s="63">
        <v>0</v>
      </c>
      <c r="BM469" s="63">
        <v>6005</v>
      </c>
      <c r="BN469" s="63">
        <v>0</v>
      </c>
      <c r="BO469" s="63">
        <v>0</v>
      </c>
      <c r="BP469" s="63">
        <v>0</v>
      </c>
      <c r="BQ469" s="63">
        <v>0</v>
      </c>
      <c r="BR469" s="63">
        <v>0</v>
      </c>
      <c r="BS469" s="63">
        <v>0</v>
      </c>
      <c r="BT469" s="63">
        <v>0</v>
      </c>
      <c r="BU469" s="63">
        <v>0</v>
      </c>
      <c r="BV469" s="63">
        <v>0</v>
      </c>
      <c r="BW469" s="63">
        <v>0</v>
      </c>
      <c r="BX469" s="63"/>
      <c r="BY469" s="63"/>
      <c r="BZ469" s="63"/>
      <c r="CA469" s="63"/>
      <c r="CB469" s="63"/>
      <c r="CC469" s="63"/>
      <c r="CD469" s="63"/>
      <c r="CE469" s="63"/>
      <c r="CF469" s="63"/>
      <c r="CG469" s="63"/>
      <c r="CH469" s="63"/>
      <c r="CI469" s="63"/>
      <c r="CJ469" s="63"/>
      <c r="CK469" s="63"/>
      <c r="CL469" s="63"/>
      <c r="CM469" s="63" t="s">
        <v>5930</v>
      </c>
      <c r="CN469" s="63">
        <v>19000101</v>
      </c>
      <c r="CO469" s="63" t="s">
        <v>2101</v>
      </c>
      <c r="CP469" s="66"/>
      <c r="CQ469" s="64">
        <v>38670</v>
      </c>
      <c r="CR469" s="78" t="s">
        <v>2038</v>
      </c>
      <c r="CS469" s="78" t="s">
        <v>2038</v>
      </c>
    </row>
    <row r="470" spans="1:97">
      <c r="A470" s="63" t="s">
        <v>3591</v>
      </c>
      <c r="B470" s="63" t="s">
        <v>5934</v>
      </c>
      <c r="C470" s="63">
        <v>4852</v>
      </c>
      <c r="D470" s="19" t="s">
        <v>3782</v>
      </c>
      <c r="E470" s="63" t="s">
        <v>1707</v>
      </c>
      <c r="F470" s="63" t="s">
        <v>5045</v>
      </c>
      <c r="G470" s="65" t="s">
        <v>3592</v>
      </c>
      <c r="H470" s="65">
        <v>33</v>
      </c>
      <c r="I470" s="65">
        <v>25</v>
      </c>
      <c r="J470" s="65">
        <v>111</v>
      </c>
      <c r="K470" s="23">
        <v>42.11139</v>
      </c>
      <c r="L470" s="23">
        <v>-110.04333</v>
      </c>
      <c r="M470" s="61" t="s">
        <v>5937</v>
      </c>
      <c r="N470" s="63" t="s">
        <v>5938</v>
      </c>
      <c r="O470" s="63"/>
      <c r="P470" s="63" t="s">
        <v>3841</v>
      </c>
      <c r="Q470" s="63"/>
      <c r="R470" s="63"/>
      <c r="S470" s="55">
        <f t="shared" si="188"/>
        <v>22</v>
      </c>
      <c r="T470" s="63"/>
      <c r="U470" s="66">
        <v>9286</v>
      </c>
      <c r="V470" s="63">
        <v>9308</v>
      </c>
      <c r="W470" s="66">
        <v>9505</v>
      </c>
      <c r="X470" s="66">
        <v>9434</v>
      </c>
      <c r="Y470" s="63"/>
      <c r="Z470" s="64">
        <v>38672</v>
      </c>
      <c r="AA470" s="63">
        <v>6.76</v>
      </c>
      <c r="AB470" s="63"/>
      <c r="AC470" s="63">
        <v>225</v>
      </c>
      <c r="AD470" s="63">
        <v>25</v>
      </c>
      <c r="AE470" s="63">
        <v>5588</v>
      </c>
      <c r="AF470" s="63">
        <v>111</v>
      </c>
      <c r="AG470" s="63"/>
      <c r="AH470" s="63">
        <v>10447</v>
      </c>
      <c r="AI470" s="63">
        <v>351</v>
      </c>
      <c r="AJ470" s="63">
        <v>0</v>
      </c>
      <c r="AK470" s="63">
        <v>0</v>
      </c>
      <c r="AL470" s="63">
        <v>2</v>
      </c>
      <c r="AM470" s="63">
        <v>20750</v>
      </c>
      <c r="AN470" s="63"/>
      <c r="AO470" s="63" t="s">
        <v>767</v>
      </c>
      <c r="AP470" s="17">
        <f t="shared" si="171"/>
        <v>11.227499999999999</v>
      </c>
      <c r="AQ470" s="17">
        <f t="shared" si="172"/>
        <v>2.0572500000000002</v>
      </c>
      <c r="AR470" s="17">
        <f t="shared" si="167"/>
        <v>243.07799999999997</v>
      </c>
      <c r="AS470" s="17">
        <f t="shared" si="166"/>
        <v>2.8393799999999998</v>
      </c>
      <c r="AT470" s="17">
        <f t="shared" si="173"/>
        <v>259.20212999999995</v>
      </c>
      <c r="AU470" s="5">
        <f t="shared" si="174"/>
        <v>294.70986999999997</v>
      </c>
      <c r="AV470" s="5">
        <f t="shared" si="175"/>
        <v>5.7528899999999998</v>
      </c>
      <c r="AW470" s="5">
        <f t="shared" si="169"/>
        <v>0</v>
      </c>
      <c r="AX470" s="5">
        <f t="shared" si="170"/>
        <v>0</v>
      </c>
      <c r="AY470" s="5">
        <f t="shared" si="176"/>
        <v>4.1640000000000003E-2</v>
      </c>
      <c r="AZ470" s="5">
        <f t="shared" si="177"/>
        <v>300.50439999999992</v>
      </c>
      <c r="BA470" s="7">
        <f t="shared" si="178"/>
        <v>-7.3792724912464344E-2</v>
      </c>
      <c r="BB470" s="62">
        <f t="shared" si="179"/>
        <v>16749</v>
      </c>
      <c r="BC470" s="28">
        <f t="shared" si="180"/>
        <v>-0.10669617856476173</v>
      </c>
      <c r="BD470" s="32">
        <f t="shared" si="181"/>
        <v>4.3315616272134802E-2</v>
      </c>
      <c r="BE470" s="32">
        <f t="shared" si="182"/>
        <v>7.9368560744466129E-3</v>
      </c>
      <c r="BF470" s="35">
        <f t="shared" si="183"/>
        <v>0.94874752765341863</v>
      </c>
      <c r="BG470" s="36">
        <f t="shared" si="184"/>
        <v>0.98071732061161188</v>
      </c>
      <c r="BH470" s="33">
        <f t="shared" si="185"/>
        <v>1.9144112365742403E-2</v>
      </c>
      <c r="BI470" s="33">
        <f t="shared" si="186"/>
        <v>1.3856702264592469E-4</v>
      </c>
      <c r="BJ470" s="63">
        <v>0</v>
      </c>
      <c r="BK470" s="63">
        <v>4</v>
      </c>
      <c r="BL470" s="63">
        <v>0</v>
      </c>
      <c r="BM470" s="63">
        <v>18873</v>
      </c>
      <c r="BN470" s="63">
        <v>0</v>
      </c>
      <c r="BO470" s="63">
        <v>0</v>
      </c>
      <c r="BP470" s="63">
        <v>0</v>
      </c>
      <c r="BQ470" s="63">
        <v>0</v>
      </c>
      <c r="BR470" s="63">
        <v>0</v>
      </c>
      <c r="BS470" s="63">
        <v>0</v>
      </c>
      <c r="BT470" s="63">
        <v>0</v>
      </c>
      <c r="BU470" s="63">
        <v>0</v>
      </c>
      <c r="BV470" s="63">
        <v>0</v>
      </c>
      <c r="BW470" s="63">
        <v>0</v>
      </c>
      <c r="BX470" s="63"/>
      <c r="BY470" s="63"/>
      <c r="BZ470" s="63"/>
      <c r="CA470" s="63"/>
      <c r="CB470" s="63"/>
      <c r="CC470" s="63"/>
      <c r="CD470" s="63"/>
      <c r="CE470" s="63"/>
      <c r="CF470" s="63"/>
      <c r="CG470" s="63"/>
      <c r="CH470" s="63"/>
      <c r="CI470" s="63"/>
      <c r="CJ470" s="63"/>
      <c r="CK470" s="63"/>
      <c r="CL470" s="63"/>
      <c r="CM470" s="63"/>
      <c r="CN470" s="63">
        <v>20051116</v>
      </c>
      <c r="CO470" s="63" t="s">
        <v>2107</v>
      </c>
      <c r="CP470" s="66"/>
      <c r="CQ470" s="64">
        <v>38684</v>
      </c>
      <c r="CR470" s="78" t="s">
        <v>2038</v>
      </c>
      <c r="CS470" s="78" t="s">
        <v>2038</v>
      </c>
    </row>
    <row r="471" spans="1:97">
      <c r="A471" s="63" t="s">
        <v>3591</v>
      </c>
      <c r="B471" s="63" t="s">
        <v>5934</v>
      </c>
      <c r="C471" s="63">
        <v>4842</v>
      </c>
      <c r="D471" s="19" t="s">
        <v>3782</v>
      </c>
      <c r="E471" s="63" t="s">
        <v>1707</v>
      </c>
      <c r="F471" s="63" t="s">
        <v>5045</v>
      </c>
      <c r="G471" s="65" t="s">
        <v>3596</v>
      </c>
      <c r="H471" s="65">
        <v>33</v>
      </c>
      <c r="I471" s="65">
        <v>25</v>
      </c>
      <c r="J471" s="65">
        <v>111</v>
      </c>
      <c r="K471" s="23">
        <v>42.100935999999997</v>
      </c>
      <c r="L471" s="23">
        <v>-110.038442</v>
      </c>
      <c r="M471" s="61" t="s">
        <v>2843</v>
      </c>
      <c r="N471" s="63" t="s">
        <v>2844</v>
      </c>
      <c r="O471" s="63"/>
      <c r="P471" s="63" t="s">
        <v>3841</v>
      </c>
      <c r="Q471" s="63"/>
      <c r="R471" s="63"/>
      <c r="S471" s="55">
        <f t="shared" si="188"/>
        <v>157</v>
      </c>
      <c r="T471" s="63"/>
      <c r="U471" s="66">
        <v>9247</v>
      </c>
      <c r="V471" s="63">
        <v>9404</v>
      </c>
      <c r="W471" s="66">
        <v>9557</v>
      </c>
      <c r="X471" s="66">
        <v>9557</v>
      </c>
      <c r="Y471" s="63"/>
      <c r="Z471" s="64">
        <v>38672</v>
      </c>
      <c r="AA471" s="63">
        <v>6.7</v>
      </c>
      <c r="AB471" s="63"/>
      <c r="AC471" s="63">
        <v>250</v>
      </c>
      <c r="AD471" s="63">
        <v>28</v>
      </c>
      <c r="AE471" s="63">
        <v>6529</v>
      </c>
      <c r="AF471" s="63">
        <v>152</v>
      </c>
      <c r="AG471" s="63"/>
      <c r="AH471" s="63">
        <v>11771</v>
      </c>
      <c r="AI471" s="63">
        <v>8.66</v>
      </c>
      <c r="AJ471" s="63">
        <v>0</v>
      </c>
      <c r="AK471" s="63">
        <v>0</v>
      </c>
      <c r="AL471" s="63">
        <v>15</v>
      </c>
      <c r="AM471" s="63">
        <v>19960</v>
      </c>
      <c r="AN471" s="63"/>
      <c r="AO471" s="63" t="s">
        <v>767</v>
      </c>
      <c r="AP471" s="17">
        <f t="shared" si="171"/>
        <v>12.475</v>
      </c>
      <c r="AQ471" s="17">
        <f t="shared" si="172"/>
        <v>2.3041200000000002</v>
      </c>
      <c r="AR471" s="17">
        <f t="shared" si="167"/>
        <v>284.01149999999996</v>
      </c>
      <c r="AS471" s="17">
        <f t="shared" si="166"/>
        <v>3.8881599999999996</v>
      </c>
      <c r="AT471" s="17">
        <f t="shared" si="173"/>
        <v>302.67877999999996</v>
      </c>
      <c r="AU471" s="5">
        <f t="shared" si="174"/>
        <v>332.05991</v>
      </c>
      <c r="AV471" s="5">
        <f t="shared" si="175"/>
        <v>0.14193739999999999</v>
      </c>
      <c r="AW471" s="5">
        <f t="shared" si="169"/>
        <v>0</v>
      </c>
      <c r="AX471" s="5">
        <f t="shared" si="170"/>
        <v>0</v>
      </c>
      <c r="AY471" s="5">
        <f t="shared" si="176"/>
        <v>0.31230000000000002</v>
      </c>
      <c r="AZ471" s="5">
        <f t="shared" si="177"/>
        <v>332.51414740000001</v>
      </c>
      <c r="BA471" s="7">
        <f t="shared" si="178"/>
        <v>-4.6970559829945704E-2</v>
      </c>
      <c r="BB471" s="62">
        <f t="shared" si="179"/>
        <v>18753.66</v>
      </c>
      <c r="BC471" s="28">
        <f t="shared" si="180"/>
        <v>-3.1160577429258821E-2</v>
      </c>
      <c r="BD471" s="32">
        <f t="shared" si="181"/>
        <v>4.1215310832163399E-2</v>
      </c>
      <c r="BE471" s="32">
        <f t="shared" si="182"/>
        <v>7.6124266127939348E-3</v>
      </c>
      <c r="BF471" s="35">
        <f t="shared" si="183"/>
        <v>0.95117226255504272</v>
      </c>
      <c r="BG471" s="36">
        <f t="shared" si="184"/>
        <v>0.99863393060550421</v>
      </c>
      <c r="BH471" s="33">
        <f t="shared" si="185"/>
        <v>4.2686123616044369E-4</v>
      </c>
      <c r="BI471" s="33">
        <f t="shared" si="186"/>
        <v>9.3920815833534069E-4</v>
      </c>
      <c r="BJ471" s="63">
        <v>0</v>
      </c>
      <c r="BK471" s="63">
        <v>19</v>
      </c>
      <c r="BL471" s="63">
        <v>0</v>
      </c>
      <c r="BM471" s="63">
        <v>21265</v>
      </c>
      <c r="BN471" s="63">
        <v>0</v>
      </c>
      <c r="BO471" s="63">
        <v>0</v>
      </c>
      <c r="BP471" s="63">
        <v>0</v>
      </c>
      <c r="BQ471" s="63">
        <v>0</v>
      </c>
      <c r="BR471" s="63">
        <v>0</v>
      </c>
      <c r="BS471" s="63">
        <v>0</v>
      </c>
      <c r="BT471" s="63">
        <v>0</v>
      </c>
      <c r="BU471" s="63">
        <v>0</v>
      </c>
      <c r="BV471" s="63">
        <v>0</v>
      </c>
      <c r="BW471" s="63">
        <v>0</v>
      </c>
      <c r="BX471" s="63"/>
      <c r="BY471" s="63"/>
      <c r="BZ471" s="63"/>
      <c r="CA471" s="63"/>
      <c r="CB471" s="63"/>
      <c r="CC471" s="63"/>
      <c r="CD471" s="63"/>
      <c r="CE471" s="63"/>
      <c r="CF471" s="63"/>
      <c r="CG471" s="63"/>
      <c r="CH471" s="63"/>
      <c r="CI471" s="63"/>
      <c r="CJ471" s="63"/>
      <c r="CK471" s="63"/>
      <c r="CL471" s="63"/>
      <c r="CM471" s="63"/>
      <c r="CN471" s="63">
        <v>20051116</v>
      </c>
      <c r="CO471" s="63" t="s">
        <v>2104</v>
      </c>
      <c r="CP471" s="66"/>
      <c r="CQ471" s="64">
        <v>38684</v>
      </c>
      <c r="CR471" s="78" t="s">
        <v>2038</v>
      </c>
      <c r="CS471" s="78" t="s">
        <v>2038</v>
      </c>
    </row>
    <row r="472" spans="1:97">
      <c r="A472" s="63" t="s">
        <v>3591</v>
      </c>
      <c r="B472" s="63" t="s">
        <v>5934</v>
      </c>
      <c r="C472" s="63">
        <v>4841</v>
      </c>
      <c r="D472" s="19" t="s">
        <v>3782</v>
      </c>
      <c r="E472" s="63" t="s">
        <v>1707</v>
      </c>
      <c r="F472" s="63" t="s">
        <v>5045</v>
      </c>
      <c r="G472" s="65" t="s">
        <v>274</v>
      </c>
      <c r="H472" s="65">
        <v>33</v>
      </c>
      <c r="I472" s="65">
        <v>25</v>
      </c>
      <c r="J472" s="65">
        <v>111</v>
      </c>
      <c r="K472" s="23">
        <v>42.101730000000003</v>
      </c>
      <c r="L472" s="23">
        <v>-110.046451</v>
      </c>
      <c r="M472" s="61" t="s">
        <v>5939</v>
      </c>
      <c r="N472" s="63" t="s">
        <v>5940</v>
      </c>
      <c r="O472" s="63"/>
      <c r="P472" s="63" t="s">
        <v>3841</v>
      </c>
      <c r="Q472" s="63"/>
      <c r="R472" s="63"/>
      <c r="S472" s="55">
        <f t="shared" si="188"/>
        <v>148</v>
      </c>
      <c r="T472" s="63"/>
      <c r="U472" s="66">
        <v>9256</v>
      </c>
      <c r="V472" s="63">
        <v>9404</v>
      </c>
      <c r="W472" s="66">
        <v>9500</v>
      </c>
      <c r="X472" s="66">
        <v>9460</v>
      </c>
      <c r="Y472" s="63"/>
      <c r="Z472" s="64">
        <v>38672</v>
      </c>
      <c r="AA472" s="63">
        <v>6.65</v>
      </c>
      <c r="AB472" s="63"/>
      <c r="AC472" s="63">
        <v>263</v>
      </c>
      <c r="AD472" s="63">
        <v>27</v>
      </c>
      <c r="AE472" s="63">
        <v>5142</v>
      </c>
      <c r="AF472" s="63">
        <v>111</v>
      </c>
      <c r="AG472" s="63"/>
      <c r="AH472" s="63">
        <v>9672</v>
      </c>
      <c r="AI472" s="63">
        <v>419</v>
      </c>
      <c r="AJ472" s="63">
        <v>0</v>
      </c>
      <c r="AK472" s="63">
        <v>0</v>
      </c>
      <c r="AL472" s="63">
        <v>12</v>
      </c>
      <c r="AM472" s="63">
        <v>19200</v>
      </c>
      <c r="AN472" s="63"/>
      <c r="AO472" s="63" t="s">
        <v>767</v>
      </c>
      <c r="AP472" s="17">
        <f t="shared" si="171"/>
        <v>13.123699999999999</v>
      </c>
      <c r="AQ472" s="17">
        <f t="shared" si="172"/>
        <v>2.2218300000000002</v>
      </c>
      <c r="AR472" s="17">
        <f t="shared" si="167"/>
        <v>223.67699999999999</v>
      </c>
      <c r="AS472" s="17">
        <f t="shared" si="166"/>
        <v>2.8393799999999998</v>
      </c>
      <c r="AT472" s="17">
        <f t="shared" si="173"/>
        <v>241.86190999999999</v>
      </c>
      <c r="AU472" s="5">
        <f t="shared" si="174"/>
        <v>272.84712000000002</v>
      </c>
      <c r="AV472" s="5">
        <f t="shared" si="175"/>
        <v>6.8674099999999996</v>
      </c>
      <c r="AW472" s="5">
        <f t="shared" si="169"/>
        <v>0</v>
      </c>
      <c r="AX472" s="5">
        <f t="shared" si="170"/>
        <v>0</v>
      </c>
      <c r="AY472" s="5">
        <f t="shared" si="176"/>
        <v>0.24984000000000001</v>
      </c>
      <c r="AZ472" s="5">
        <f t="shared" si="177"/>
        <v>279.96437000000003</v>
      </c>
      <c r="BA472" s="7">
        <f t="shared" si="178"/>
        <v>-7.3017518397118744E-2</v>
      </c>
      <c r="BB472" s="62">
        <f t="shared" si="179"/>
        <v>15646</v>
      </c>
      <c r="BC472" s="28">
        <f t="shared" si="180"/>
        <v>-0.10199162027205418</v>
      </c>
      <c r="BD472" s="32">
        <f t="shared" si="181"/>
        <v>5.4261127765012684E-2</v>
      </c>
      <c r="BE472" s="32">
        <f t="shared" si="182"/>
        <v>9.1863576203462562E-3</v>
      </c>
      <c r="BF472" s="35">
        <f t="shared" si="183"/>
        <v>0.93655251461464106</v>
      </c>
      <c r="BG472" s="36">
        <f t="shared" si="184"/>
        <v>0.97457801505241537</v>
      </c>
      <c r="BH472" s="33">
        <f t="shared" si="185"/>
        <v>2.4529585675491489E-2</v>
      </c>
      <c r="BI472" s="33">
        <f t="shared" si="186"/>
        <v>8.9239927209308807E-4</v>
      </c>
      <c r="BJ472" s="63">
        <v>0</v>
      </c>
      <c r="BK472" s="63">
        <v>6</v>
      </c>
      <c r="BL472" s="63">
        <v>0</v>
      </c>
      <c r="BM472" s="63">
        <v>17473</v>
      </c>
      <c r="BN472" s="63">
        <v>0</v>
      </c>
      <c r="BO472" s="63">
        <v>0</v>
      </c>
      <c r="BP472" s="63">
        <v>0</v>
      </c>
      <c r="BQ472" s="63">
        <v>0</v>
      </c>
      <c r="BR472" s="63">
        <v>0</v>
      </c>
      <c r="BS472" s="63">
        <v>0</v>
      </c>
      <c r="BT472" s="63">
        <v>0</v>
      </c>
      <c r="BU472" s="63">
        <v>0</v>
      </c>
      <c r="BV472" s="63">
        <v>0</v>
      </c>
      <c r="BW472" s="63">
        <v>0</v>
      </c>
      <c r="BX472" s="63"/>
      <c r="BY472" s="63"/>
      <c r="BZ472" s="63"/>
      <c r="CA472" s="63"/>
      <c r="CB472" s="63"/>
      <c r="CC472" s="63"/>
      <c r="CD472" s="63"/>
      <c r="CE472" s="63"/>
      <c r="CF472" s="63"/>
      <c r="CG472" s="63"/>
      <c r="CH472" s="63"/>
      <c r="CI472" s="63"/>
      <c r="CJ472" s="63"/>
      <c r="CK472" s="63"/>
      <c r="CL472" s="63"/>
      <c r="CM472" s="63"/>
      <c r="CN472" s="63">
        <v>20051116</v>
      </c>
      <c r="CO472" s="63" t="s">
        <v>2105</v>
      </c>
      <c r="CP472" s="66"/>
      <c r="CQ472" s="64">
        <v>38684</v>
      </c>
      <c r="CR472" s="78" t="s">
        <v>2038</v>
      </c>
      <c r="CS472" s="78" t="s">
        <v>2038</v>
      </c>
    </row>
    <row r="473" spans="1:97">
      <c r="A473" s="63" t="s">
        <v>3591</v>
      </c>
      <c r="B473" s="63" t="s">
        <v>5934</v>
      </c>
      <c r="C473" s="63">
        <v>4839</v>
      </c>
      <c r="D473" s="19" t="s">
        <v>3782</v>
      </c>
      <c r="E473" s="63" t="s">
        <v>1707</v>
      </c>
      <c r="F473" s="63" t="s">
        <v>5045</v>
      </c>
      <c r="G473" s="65" t="s">
        <v>3595</v>
      </c>
      <c r="H473" s="65">
        <v>33</v>
      </c>
      <c r="I473" s="65">
        <v>25</v>
      </c>
      <c r="J473" s="65">
        <v>111</v>
      </c>
      <c r="K473" s="23">
        <v>42.097195999999997</v>
      </c>
      <c r="L473" s="23">
        <v>-110.052317</v>
      </c>
      <c r="M473" s="61" t="s">
        <v>5935</v>
      </c>
      <c r="N473" s="63" t="s">
        <v>5936</v>
      </c>
      <c r="O473" s="63"/>
      <c r="P473" s="63" t="s">
        <v>3841</v>
      </c>
      <c r="Q473" s="63"/>
      <c r="R473" s="63"/>
      <c r="S473" s="55">
        <f t="shared" si="188"/>
        <v>196</v>
      </c>
      <c r="T473" s="63"/>
      <c r="U473" s="66">
        <v>9364</v>
      </c>
      <c r="V473" s="63">
        <v>9560</v>
      </c>
      <c r="W473" s="66">
        <v>9560</v>
      </c>
      <c r="X473" s="66">
        <v>9462</v>
      </c>
      <c r="Y473" s="63"/>
      <c r="Z473" s="64">
        <v>38672</v>
      </c>
      <c r="AA473" s="63">
        <v>6.84</v>
      </c>
      <c r="AB473" s="63"/>
      <c r="AC473" s="63">
        <v>154</v>
      </c>
      <c r="AD473" s="63">
        <v>15</v>
      </c>
      <c r="AE473" s="63">
        <v>4186</v>
      </c>
      <c r="AF473" s="63">
        <v>62</v>
      </c>
      <c r="AG473" s="63"/>
      <c r="AH473" s="63">
        <v>7748</v>
      </c>
      <c r="AI473" s="63">
        <v>510</v>
      </c>
      <c r="AJ473" s="63">
        <v>0</v>
      </c>
      <c r="AK473" s="63">
        <v>0</v>
      </c>
      <c r="AL473" s="63">
        <v>6</v>
      </c>
      <c r="AM473" s="63">
        <v>16600</v>
      </c>
      <c r="AN473" s="63"/>
      <c r="AO473" s="63" t="s">
        <v>767</v>
      </c>
      <c r="AP473" s="17">
        <f t="shared" si="171"/>
        <v>7.6845999999999997</v>
      </c>
      <c r="AQ473" s="17">
        <f t="shared" si="172"/>
        <v>1.2343500000000001</v>
      </c>
      <c r="AR473" s="17">
        <f t="shared" si="167"/>
        <v>182.09099999999998</v>
      </c>
      <c r="AS473" s="17">
        <f t="shared" si="166"/>
        <v>1.5859599999999998</v>
      </c>
      <c r="AT473" s="17">
        <f t="shared" si="173"/>
        <v>192.59590999999998</v>
      </c>
      <c r="AU473" s="5">
        <f t="shared" si="174"/>
        <v>218.57107999999999</v>
      </c>
      <c r="AV473" s="5">
        <f t="shared" si="175"/>
        <v>8.3588999999999984</v>
      </c>
      <c r="AW473" s="5">
        <f t="shared" si="169"/>
        <v>0</v>
      </c>
      <c r="AX473" s="5">
        <f t="shared" si="170"/>
        <v>0</v>
      </c>
      <c r="AY473" s="5">
        <f t="shared" si="176"/>
        <v>0.12492</v>
      </c>
      <c r="AZ473" s="5">
        <f t="shared" si="177"/>
        <v>227.0549</v>
      </c>
      <c r="BA473" s="7">
        <f t="shared" si="178"/>
        <v>-8.2113483827184863E-2</v>
      </c>
      <c r="BB473" s="62">
        <f t="shared" si="179"/>
        <v>12681</v>
      </c>
      <c r="BC473" s="28">
        <f t="shared" si="180"/>
        <v>-0.13384105734093782</v>
      </c>
      <c r="BD473" s="32">
        <f t="shared" si="181"/>
        <v>3.9900120412733588E-2</v>
      </c>
      <c r="BE473" s="32">
        <f t="shared" si="182"/>
        <v>6.4090146047234347E-3</v>
      </c>
      <c r="BF473" s="35">
        <f t="shared" si="183"/>
        <v>0.95369086498254296</v>
      </c>
      <c r="BG473" s="36">
        <f t="shared" si="184"/>
        <v>0.96263538025385043</v>
      </c>
      <c r="BH473" s="33">
        <f t="shared" si="185"/>
        <v>3.6814444436125353E-2</v>
      </c>
      <c r="BI473" s="33">
        <f t="shared" si="186"/>
        <v>5.5017531002413958E-4</v>
      </c>
      <c r="BJ473" s="63">
        <v>0</v>
      </c>
      <c r="BK473" s="63">
        <v>5</v>
      </c>
      <c r="BL473" s="63">
        <v>0</v>
      </c>
      <c r="BM473" s="63">
        <v>13997</v>
      </c>
      <c r="BN473" s="63">
        <v>0</v>
      </c>
      <c r="BO473" s="63">
        <v>0</v>
      </c>
      <c r="BP473" s="63">
        <v>0</v>
      </c>
      <c r="BQ473" s="63">
        <v>0</v>
      </c>
      <c r="BR473" s="63">
        <v>0</v>
      </c>
      <c r="BS473" s="63">
        <v>0</v>
      </c>
      <c r="BT473" s="63">
        <v>0</v>
      </c>
      <c r="BU473" s="63">
        <v>0</v>
      </c>
      <c r="BV473" s="63">
        <v>0</v>
      </c>
      <c r="BW473" s="63">
        <v>0</v>
      </c>
      <c r="BX473" s="63"/>
      <c r="BY473" s="63"/>
      <c r="BZ473" s="63"/>
      <c r="CA473" s="63"/>
      <c r="CB473" s="63"/>
      <c r="CC473" s="63"/>
      <c r="CD473" s="63"/>
      <c r="CE473" s="63"/>
      <c r="CF473" s="63"/>
      <c r="CG473" s="63"/>
      <c r="CH473" s="63"/>
      <c r="CI473" s="63"/>
      <c r="CJ473" s="63"/>
      <c r="CK473" s="63"/>
      <c r="CL473" s="63"/>
      <c r="CM473" s="63"/>
      <c r="CN473" s="63">
        <v>20051116</v>
      </c>
      <c r="CO473" s="63" t="s">
        <v>2108</v>
      </c>
      <c r="CP473" s="66"/>
      <c r="CQ473" s="64">
        <v>38684</v>
      </c>
      <c r="CR473" s="78" t="s">
        <v>2038</v>
      </c>
      <c r="CS473" s="78" t="s">
        <v>2038</v>
      </c>
    </row>
    <row r="474" spans="1:97">
      <c r="A474" s="63" t="s">
        <v>3591</v>
      </c>
      <c r="B474" s="63" t="s">
        <v>5934</v>
      </c>
      <c r="C474" s="63">
        <v>4840</v>
      </c>
      <c r="D474" s="19" t="s">
        <v>3782</v>
      </c>
      <c r="E474" s="63" t="s">
        <v>1707</v>
      </c>
      <c r="F474" s="63" t="s">
        <v>5045</v>
      </c>
      <c r="G474" s="65" t="s">
        <v>3604</v>
      </c>
      <c r="H474" s="65">
        <v>33</v>
      </c>
      <c r="I474" s="65">
        <v>25</v>
      </c>
      <c r="J474" s="65">
        <v>111</v>
      </c>
      <c r="K474" s="23">
        <v>42.096939999999996</v>
      </c>
      <c r="L474" s="23">
        <v>-110.04361</v>
      </c>
      <c r="M474" s="61" t="s">
        <v>5947</v>
      </c>
      <c r="N474" s="63" t="s">
        <v>2839</v>
      </c>
      <c r="O474" s="63"/>
      <c r="P474" s="63" t="s">
        <v>3841</v>
      </c>
      <c r="Q474" s="63"/>
      <c r="R474" s="63"/>
      <c r="S474" s="55">
        <f t="shared" si="188"/>
        <v>344</v>
      </c>
      <c r="T474" s="63"/>
      <c r="U474" s="66">
        <v>9256</v>
      </c>
      <c r="V474" s="63">
        <v>9600</v>
      </c>
      <c r="W474" s="66">
        <v>9600</v>
      </c>
      <c r="X474" s="66">
        <v>9423</v>
      </c>
      <c r="Y474" s="63"/>
      <c r="Z474" s="64">
        <v>38672</v>
      </c>
      <c r="AA474" s="63">
        <v>6.91</v>
      </c>
      <c r="AB474" s="63"/>
      <c r="AC474" s="63">
        <v>195</v>
      </c>
      <c r="AD474" s="63">
        <v>18</v>
      </c>
      <c r="AE474" s="63">
        <v>4856</v>
      </c>
      <c r="AF474" s="63">
        <v>83</v>
      </c>
      <c r="AG474" s="63"/>
      <c r="AH474" s="63">
        <v>8797</v>
      </c>
      <c r="AI474" s="63">
        <v>456</v>
      </c>
      <c r="AJ474" s="63">
        <v>0</v>
      </c>
      <c r="AK474" s="63">
        <v>0</v>
      </c>
      <c r="AL474" s="63">
        <v>2</v>
      </c>
      <c r="AM474" s="63">
        <v>18300</v>
      </c>
      <c r="AN474" s="63"/>
      <c r="AO474" s="63" t="s">
        <v>767</v>
      </c>
      <c r="AP474" s="17">
        <f t="shared" si="171"/>
        <v>9.7304999999999993</v>
      </c>
      <c r="AQ474" s="17">
        <f t="shared" si="172"/>
        <v>1.48122</v>
      </c>
      <c r="AR474" s="17">
        <f t="shared" si="167"/>
        <v>211.23599999999999</v>
      </c>
      <c r="AS474" s="17">
        <f t="shared" si="166"/>
        <v>2.1231399999999998</v>
      </c>
      <c r="AT474" s="17">
        <f t="shared" si="173"/>
        <v>224.57086000000001</v>
      </c>
      <c r="AU474" s="5">
        <f t="shared" si="174"/>
        <v>248.16336999999999</v>
      </c>
      <c r="AV474" s="5">
        <f t="shared" si="175"/>
        <v>7.4738399999999992</v>
      </c>
      <c r="AW474" s="5">
        <f t="shared" si="169"/>
        <v>0</v>
      </c>
      <c r="AX474" s="5">
        <f t="shared" si="170"/>
        <v>0</v>
      </c>
      <c r="AY474" s="5">
        <f t="shared" si="176"/>
        <v>4.1640000000000003E-2</v>
      </c>
      <c r="AZ474" s="5">
        <f t="shared" si="177"/>
        <v>255.67884999999998</v>
      </c>
      <c r="BA474" s="7">
        <f t="shared" si="178"/>
        <v>-6.4774614856092205E-2</v>
      </c>
      <c r="BB474" s="62">
        <f t="shared" si="179"/>
        <v>14407</v>
      </c>
      <c r="BC474" s="28">
        <f t="shared" si="180"/>
        <v>-0.11902650808695386</v>
      </c>
      <c r="BD474" s="32">
        <f t="shared" si="181"/>
        <v>4.3329308174711534E-2</v>
      </c>
      <c r="BE474" s="32">
        <f t="shared" si="182"/>
        <v>6.5957800580182125E-3</v>
      </c>
      <c r="BF474" s="35">
        <f t="shared" si="183"/>
        <v>0.95007491176727021</v>
      </c>
      <c r="BG474" s="36">
        <f t="shared" si="184"/>
        <v>0.97060578143244935</v>
      </c>
      <c r="BH474" s="33">
        <f t="shared" si="185"/>
        <v>2.9231358010253877E-2</v>
      </c>
      <c r="BI474" s="33">
        <f t="shared" si="186"/>
        <v>1.6286055729678074E-4</v>
      </c>
      <c r="BJ474" s="63">
        <v>0</v>
      </c>
      <c r="BK474" s="63">
        <v>3</v>
      </c>
      <c r="BL474" s="63">
        <v>0</v>
      </c>
      <c r="BM474" s="63">
        <v>15892</v>
      </c>
      <c r="BN474" s="63">
        <v>0</v>
      </c>
      <c r="BO474" s="63">
        <v>0</v>
      </c>
      <c r="BP474" s="63">
        <v>0</v>
      </c>
      <c r="BQ474" s="63">
        <v>0</v>
      </c>
      <c r="BR474" s="63">
        <v>0</v>
      </c>
      <c r="BS474" s="63">
        <v>0</v>
      </c>
      <c r="BT474" s="63">
        <v>0</v>
      </c>
      <c r="BU474" s="63">
        <v>0</v>
      </c>
      <c r="BV474" s="63">
        <v>0</v>
      </c>
      <c r="BW474" s="63">
        <v>0</v>
      </c>
      <c r="BX474" s="63"/>
      <c r="BY474" s="63"/>
      <c r="BZ474" s="63"/>
      <c r="CA474" s="63"/>
      <c r="CB474" s="63"/>
      <c r="CC474" s="63"/>
      <c r="CD474" s="63"/>
      <c r="CE474" s="63"/>
      <c r="CF474" s="63"/>
      <c r="CG474" s="63"/>
      <c r="CH474" s="63"/>
      <c r="CI474" s="63"/>
      <c r="CJ474" s="63"/>
      <c r="CK474" s="63"/>
      <c r="CL474" s="63"/>
      <c r="CM474" s="63"/>
      <c r="CN474" s="63">
        <v>20051116</v>
      </c>
      <c r="CO474" s="63" t="s">
        <v>2106</v>
      </c>
      <c r="CP474" s="66"/>
      <c r="CQ474" s="64">
        <v>38684</v>
      </c>
      <c r="CR474" s="78" t="s">
        <v>2038</v>
      </c>
      <c r="CS474" s="78" t="s">
        <v>2038</v>
      </c>
    </row>
    <row r="475" spans="1:97">
      <c r="A475" s="63" t="s">
        <v>3591</v>
      </c>
      <c r="B475" s="63" t="s">
        <v>5934</v>
      </c>
      <c r="C475" s="63">
        <v>4813</v>
      </c>
      <c r="D475" s="19" t="s">
        <v>3782</v>
      </c>
      <c r="E475" s="63" t="s">
        <v>1707</v>
      </c>
      <c r="F475" s="63" t="s">
        <v>5045</v>
      </c>
      <c r="G475" s="65" t="s">
        <v>1575</v>
      </c>
      <c r="H475" s="65">
        <v>33</v>
      </c>
      <c r="I475" s="65">
        <v>25</v>
      </c>
      <c r="J475" s="65">
        <v>111</v>
      </c>
      <c r="K475" s="23">
        <v>42.104399999999998</v>
      </c>
      <c r="L475" s="23">
        <v>-110.03437</v>
      </c>
      <c r="M475" s="61" t="s">
        <v>6157</v>
      </c>
      <c r="N475" s="63" t="s">
        <v>6158</v>
      </c>
      <c r="O475" s="63"/>
      <c r="P475" s="63" t="s">
        <v>3841</v>
      </c>
      <c r="Q475" s="63"/>
      <c r="R475" s="63"/>
      <c r="S475" s="55">
        <f t="shared" si="188"/>
        <v>393</v>
      </c>
      <c r="T475" s="63"/>
      <c r="U475" s="66">
        <v>9237</v>
      </c>
      <c r="V475" s="63">
        <v>9630</v>
      </c>
      <c r="W475" s="66">
        <v>9691</v>
      </c>
      <c r="X475" s="66">
        <v>9634</v>
      </c>
      <c r="Y475" s="63"/>
      <c r="Z475" s="64">
        <v>38686</v>
      </c>
      <c r="AA475" s="63">
        <v>6.54</v>
      </c>
      <c r="AB475" s="63"/>
      <c r="AC475" s="63">
        <v>240</v>
      </c>
      <c r="AD475" s="63">
        <v>32</v>
      </c>
      <c r="AE475" s="63">
        <v>6600</v>
      </c>
      <c r="AF475" s="63">
        <v>66</v>
      </c>
      <c r="AG475" s="63"/>
      <c r="AH475" s="63">
        <v>10897</v>
      </c>
      <c r="AI475" s="63">
        <v>647</v>
      </c>
      <c r="AJ475" s="63">
        <v>0</v>
      </c>
      <c r="AK475" s="63">
        <v>0</v>
      </c>
      <c r="AL475" s="63">
        <v>12</v>
      </c>
      <c r="AM475" s="63">
        <v>18660</v>
      </c>
      <c r="AN475" s="63"/>
      <c r="AO475" s="63" t="s">
        <v>767</v>
      </c>
      <c r="AP475" s="17">
        <f t="shared" si="171"/>
        <v>11.975999999999999</v>
      </c>
      <c r="AQ475" s="17">
        <f t="shared" si="172"/>
        <v>2.6332800000000001</v>
      </c>
      <c r="AR475" s="17">
        <f t="shared" si="167"/>
        <v>287.09999999999997</v>
      </c>
      <c r="AS475" s="17">
        <f t="shared" si="166"/>
        <v>1.68828</v>
      </c>
      <c r="AT475" s="17">
        <f t="shared" si="173"/>
        <v>303.39756</v>
      </c>
      <c r="AU475" s="5">
        <f t="shared" si="174"/>
        <v>307.40436999999997</v>
      </c>
      <c r="AV475" s="5">
        <f t="shared" si="175"/>
        <v>10.604329999999999</v>
      </c>
      <c r="AW475" s="5">
        <f t="shared" si="169"/>
        <v>0</v>
      </c>
      <c r="AX475" s="5">
        <f t="shared" si="170"/>
        <v>0</v>
      </c>
      <c r="AY475" s="5">
        <f t="shared" si="176"/>
        <v>0.24984000000000001</v>
      </c>
      <c r="AZ475" s="5">
        <f t="shared" si="177"/>
        <v>318.25853999999998</v>
      </c>
      <c r="BA475" s="7">
        <f t="shared" si="178"/>
        <v>-2.3905467991064491E-2</v>
      </c>
      <c r="BB475" s="62">
        <f t="shared" si="179"/>
        <v>18494</v>
      </c>
      <c r="BC475" s="28">
        <f t="shared" si="180"/>
        <v>-4.4678904021101364E-3</v>
      </c>
      <c r="BD475" s="32">
        <f t="shared" si="181"/>
        <v>3.9472960824075178E-2</v>
      </c>
      <c r="BE475" s="32">
        <f t="shared" si="182"/>
        <v>8.6793051335020618E-3</v>
      </c>
      <c r="BF475" s="35">
        <f t="shared" si="183"/>
        <v>0.95184773404242273</v>
      </c>
      <c r="BG475" s="36">
        <f t="shared" si="184"/>
        <v>0.96589511784978332</v>
      </c>
      <c r="BH475" s="33">
        <f t="shared" si="185"/>
        <v>3.3319860010669312E-2</v>
      </c>
      <c r="BI475" s="33">
        <f t="shared" si="186"/>
        <v>7.8502213954730017E-4</v>
      </c>
      <c r="BJ475" s="63">
        <v>0</v>
      </c>
      <c r="BK475" s="63">
        <v>10.3</v>
      </c>
      <c r="BL475" s="63">
        <v>0</v>
      </c>
      <c r="BM475" s="63">
        <v>19686</v>
      </c>
      <c r="BN475" s="63">
        <v>0</v>
      </c>
      <c r="BO475" s="63">
        <v>0</v>
      </c>
      <c r="BP475" s="63">
        <v>0</v>
      </c>
      <c r="BQ475" s="63">
        <v>0</v>
      </c>
      <c r="BR475" s="63">
        <v>0</v>
      </c>
      <c r="BS475" s="63">
        <v>0</v>
      </c>
      <c r="BT475" s="63">
        <v>0</v>
      </c>
      <c r="BU475" s="63">
        <v>0</v>
      </c>
      <c r="BV475" s="63">
        <v>0</v>
      </c>
      <c r="BW475" s="63">
        <v>0</v>
      </c>
      <c r="BX475" s="63"/>
      <c r="BY475" s="63"/>
      <c r="BZ475" s="63"/>
      <c r="CA475" s="63"/>
      <c r="CB475" s="63"/>
      <c r="CC475" s="63"/>
      <c r="CD475" s="63"/>
      <c r="CE475" s="63"/>
      <c r="CF475" s="63"/>
      <c r="CG475" s="63"/>
      <c r="CH475" s="63"/>
      <c r="CI475" s="63"/>
      <c r="CJ475" s="63"/>
      <c r="CK475" s="63"/>
      <c r="CL475" s="63"/>
      <c r="CM475" s="63"/>
      <c r="CN475" s="63">
        <v>20051130</v>
      </c>
      <c r="CO475" s="63" t="s">
        <v>2103</v>
      </c>
      <c r="CP475" s="66"/>
      <c r="CQ475" s="64">
        <v>38699</v>
      </c>
      <c r="CR475" s="78" t="s">
        <v>2038</v>
      </c>
      <c r="CS475" s="78" t="s">
        <v>2038</v>
      </c>
    </row>
    <row r="476" spans="1:97">
      <c r="A476" s="63" t="s">
        <v>3591</v>
      </c>
      <c r="B476" s="63" t="s">
        <v>5934</v>
      </c>
      <c r="C476" s="63">
        <v>4843</v>
      </c>
      <c r="D476" s="19" t="s">
        <v>3782</v>
      </c>
      <c r="E476" s="63" t="s">
        <v>1707</v>
      </c>
      <c r="F476" s="63" t="s">
        <v>5045</v>
      </c>
      <c r="G476" s="65" t="s">
        <v>3609</v>
      </c>
      <c r="H476" s="65">
        <v>33</v>
      </c>
      <c r="I476" s="65">
        <v>25</v>
      </c>
      <c r="J476" s="65">
        <v>111</v>
      </c>
      <c r="K476" s="23">
        <v>42.107030000000002</v>
      </c>
      <c r="L476" s="23">
        <v>-110.04098999999999</v>
      </c>
      <c r="M476" s="61" t="s">
        <v>5941</v>
      </c>
      <c r="N476" s="63" t="s">
        <v>5942</v>
      </c>
      <c r="O476" s="63"/>
      <c r="P476" s="63" t="s">
        <v>3841</v>
      </c>
      <c r="Q476" s="63"/>
      <c r="R476" s="63"/>
      <c r="S476" s="55"/>
      <c r="T476" s="63"/>
      <c r="U476" s="66" t="s">
        <v>2702</v>
      </c>
      <c r="V476" s="63"/>
      <c r="W476" s="66">
        <v>9475</v>
      </c>
      <c r="X476" s="66">
        <v>9432</v>
      </c>
      <c r="Y476" s="63"/>
      <c r="Z476" s="64">
        <v>38672</v>
      </c>
      <c r="AA476" s="63">
        <v>6.76</v>
      </c>
      <c r="AB476" s="63"/>
      <c r="AC476" s="63">
        <v>226</v>
      </c>
      <c r="AD476" s="63">
        <v>26</v>
      </c>
      <c r="AE476" s="63">
        <v>4811</v>
      </c>
      <c r="AF476" s="63">
        <v>82</v>
      </c>
      <c r="AG476" s="63"/>
      <c r="AH476" s="63">
        <v>8972</v>
      </c>
      <c r="AI476" s="63">
        <v>355</v>
      </c>
      <c r="AJ476" s="63">
        <v>0</v>
      </c>
      <c r="AK476" s="63">
        <v>0</v>
      </c>
      <c r="AL476" s="63">
        <v>4</v>
      </c>
      <c r="AM476" s="63">
        <v>18760</v>
      </c>
      <c r="AN476" s="63"/>
      <c r="AO476" s="63" t="s">
        <v>767</v>
      </c>
      <c r="AP476" s="17">
        <f t="shared" si="171"/>
        <v>11.2774</v>
      </c>
      <c r="AQ476" s="17">
        <f t="shared" si="172"/>
        <v>2.1395400000000002</v>
      </c>
      <c r="AR476" s="17">
        <f t="shared" si="167"/>
        <v>209.27849999999998</v>
      </c>
      <c r="AS476" s="17">
        <f t="shared" si="166"/>
        <v>2.0975600000000001</v>
      </c>
      <c r="AT476" s="17">
        <f t="shared" si="173"/>
        <v>224.79299999999998</v>
      </c>
      <c r="AU476" s="5">
        <f t="shared" si="174"/>
        <v>253.10012</v>
      </c>
      <c r="AV476" s="5">
        <f t="shared" si="175"/>
        <v>5.8184499999999995</v>
      </c>
      <c r="AW476" s="5">
        <f t="shared" si="169"/>
        <v>0</v>
      </c>
      <c r="AX476" s="5">
        <f t="shared" si="170"/>
        <v>0</v>
      </c>
      <c r="AY476" s="5">
        <f t="shared" si="176"/>
        <v>8.3280000000000007E-2</v>
      </c>
      <c r="AZ476" s="5">
        <f t="shared" si="177"/>
        <v>259.00184999999999</v>
      </c>
      <c r="BA476" s="7">
        <f t="shared" si="178"/>
        <v>-7.0709413297805904E-2</v>
      </c>
      <c r="BB476" s="62">
        <f t="shared" si="179"/>
        <v>14476</v>
      </c>
      <c r="BC476" s="28">
        <f t="shared" si="180"/>
        <v>-0.12889637742207244</v>
      </c>
      <c r="BD476" s="32">
        <f t="shared" si="181"/>
        <v>5.0167932275471214E-2</v>
      </c>
      <c r="BE476" s="32">
        <f t="shared" si="182"/>
        <v>9.5178230638854437E-3</v>
      </c>
      <c r="BF476" s="35">
        <f t="shared" si="183"/>
        <v>0.94031424466064328</v>
      </c>
      <c r="BG476" s="36">
        <f t="shared" si="184"/>
        <v>0.97721356044368024</v>
      </c>
      <c r="BH476" s="33">
        <f t="shared" si="185"/>
        <v>2.2464897451504689E-2</v>
      </c>
      <c r="BI476" s="33">
        <f t="shared" si="186"/>
        <v>3.2154210481508149E-4</v>
      </c>
      <c r="BJ476" s="63">
        <v>0</v>
      </c>
      <c r="BK476" s="63">
        <v>5</v>
      </c>
      <c r="BL476" s="63">
        <v>0</v>
      </c>
      <c r="BM476" s="63">
        <v>16208</v>
      </c>
      <c r="BN476" s="63">
        <v>0</v>
      </c>
      <c r="BO476" s="63">
        <v>0</v>
      </c>
      <c r="BP476" s="63">
        <v>0</v>
      </c>
      <c r="BQ476" s="63">
        <v>0</v>
      </c>
      <c r="BR476" s="63">
        <v>0</v>
      </c>
      <c r="BS476" s="63">
        <v>0</v>
      </c>
      <c r="BT476" s="63">
        <v>0</v>
      </c>
      <c r="BU476" s="63">
        <v>0</v>
      </c>
      <c r="BV476" s="63">
        <v>0</v>
      </c>
      <c r="BW476" s="63">
        <v>0</v>
      </c>
      <c r="BX476" s="63"/>
      <c r="BY476" s="63"/>
      <c r="BZ476" s="63"/>
      <c r="CA476" s="63"/>
      <c r="CB476" s="63"/>
      <c r="CC476" s="63"/>
      <c r="CD476" s="63"/>
      <c r="CE476" s="63"/>
      <c r="CF476" s="63"/>
      <c r="CG476" s="63"/>
      <c r="CH476" s="63"/>
      <c r="CI476" s="63"/>
      <c r="CJ476" s="63"/>
      <c r="CK476" s="63"/>
      <c r="CL476" s="63"/>
      <c r="CM476" s="63"/>
      <c r="CN476" s="63">
        <v>20051116</v>
      </c>
      <c r="CO476" s="63" t="s">
        <v>2102</v>
      </c>
      <c r="CP476" s="66" t="s">
        <v>2702</v>
      </c>
      <c r="CQ476" s="64">
        <v>38684</v>
      </c>
      <c r="CR476" s="78" t="s">
        <v>2038</v>
      </c>
      <c r="CS476" s="78" t="s">
        <v>2038</v>
      </c>
    </row>
    <row r="477" spans="1:97">
      <c r="A477" s="63" t="s">
        <v>3591</v>
      </c>
      <c r="B477" s="63" t="s">
        <v>2030</v>
      </c>
      <c r="C477" s="63">
        <v>1889</v>
      </c>
      <c r="D477" s="19" t="s">
        <v>3782</v>
      </c>
      <c r="E477" s="63" t="s">
        <v>3783</v>
      </c>
      <c r="F477" s="63"/>
      <c r="G477" s="65" t="s">
        <v>3617</v>
      </c>
      <c r="H477" s="65">
        <v>1</v>
      </c>
      <c r="I477" s="65">
        <v>25</v>
      </c>
      <c r="J477" s="65">
        <v>112</v>
      </c>
      <c r="K477" s="23">
        <v>42.179349999999999</v>
      </c>
      <c r="L477" s="23">
        <v>-110.10853</v>
      </c>
      <c r="M477" s="61" t="s">
        <v>2031</v>
      </c>
      <c r="N477" s="63" t="s">
        <v>5681</v>
      </c>
      <c r="O477" s="63"/>
      <c r="P477" s="63" t="s">
        <v>3841</v>
      </c>
      <c r="Q477" s="63"/>
      <c r="R477" s="63"/>
      <c r="S477" s="55"/>
      <c r="T477" s="63"/>
      <c r="U477" s="66" t="s">
        <v>2032</v>
      </c>
      <c r="V477" s="63"/>
      <c r="W477" s="66">
        <v>8750</v>
      </c>
      <c r="X477" s="66">
        <v>8600</v>
      </c>
      <c r="Y477" s="63"/>
      <c r="Z477" s="64">
        <v>34531</v>
      </c>
      <c r="AA477" s="63">
        <v>7.15</v>
      </c>
      <c r="AB477" s="63"/>
      <c r="AC477" s="63">
        <v>108</v>
      </c>
      <c r="AD477" s="63">
        <v>15</v>
      </c>
      <c r="AE477" s="63">
        <v>1630</v>
      </c>
      <c r="AF477" s="63">
        <v>65</v>
      </c>
      <c r="AG477" s="63"/>
      <c r="AH477" s="63">
        <v>2600</v>
      </c>
      <c r="AI477" s="63">
        <v>537</v>
      </c>
      <c r="AJ477" s="63">
        <v>0</v>
      </c>
      <c r="AK477" s="63">
        <v>0</v>
      </c>
      <c r="AL477" s="63">
        <v>0</v>
      </c>
      <c r="AM477" s="63">
        <v>4682</v>
      </c>
      <c r="AN477" s="63"/>
      <c r="AO477" s="63" t="s">
        <v>5904</v>
      </c>
      <c r="AP477" s="17">
        <f t="shared" si="171"/>
        <v>5.3891999999999998</v>
      </c>
      <c r="AQ477" s="17">
        <f t="shared" si="172"/>
        <v>1.2343500000000001</v>
      </c>
      <c r="AR477" s="17">
        <f t="shared" si="167"/>
        <v>70.905000000000001</v>
      </c>
      <c r="AS477" s="17">
        <f t="shared" si="166"/>
        <v>1.6626999999999998</v>
      </c>
      <c r="AT477" s="17">
        <f t="shared" si="173"/>
        <v>79.191249999999997</v>
      </c>
      <c r="AU477" s="5">
        <f t="shared" si="174"/>
        <v>73.346000000000004</v>
      </c>
      <c r="AV477" s="5">
        <f t="shared" si="175"/>
        <v>8.8014299999999999</v>
      </c>
      <c r="AW477" s="5">
        <f t="shared" si="169"/>
        <v>0</v>
      </c>
      <c r="AX477" s="5">
        <f t="shared" si="170"/>
        <v>0</v>
      </c>
      <c r="AY477" s="5">
        <f t="shared" si="176"/>
        <v>0</v>
      </c>
      <c r="AZ477" s="5">
        <f t="shared" si="177"/>
        <v>82.14743</v>
      </c>
      <c r="BA477" s="7">
        <f t="shared" si="178"/>
        <v>-1.8322822524641971E-2</v>
      </c>
      <c r="BB477" s="62">
        <f t="shared" si="179"/>
        <v>4955</v>
      </c>
      <c r="BC477" s="28">
        <f t="shared" si="180"/>
        <v>2.8328317941268031E-2</v>
      </c>
      <c r="BD477" s="32">
        <f t="shared" si="181"/>
        <v>6.8052973024166186E-2</v>
      </c>
      <c r="BE477" s="32">
        <f t="shared" si="182"/>
        <v>1.5586949315738799E-2</v>
      </c>
      <c r="BF477" s="35">
        <f t="shared" si="183"/>
        <v>0.91636007766009508</v>
      </c>
      <c r="BG477" s="36">
        <f t="shared" si="184"/>
        <v>0.89285812106355611</v>
      </c>
      <c r="BH477" s="33">
        <f t="shared" si="185"/>
        <v>0.1071418789364439</v>
      </c>
      <c r="BI477" s="33">
        <f t="shared" si="186"/>
        <v>0</v>
      </c>
      <c r="BJ477" s="63">
        <v>0</v>
      </c>
      <c r="BK477" s="63">
        <v>0</v>
      </c>
      <c r="BL477" s="63">
        <v>0</v>
      </c>
      <c r="BM477" s="63">
        <v>4563</v>
      </c>
      <c r="BN477" s="63">
        <v>0</v>
      </c>
      <c r="BO477" s="63"/>
      <c r="BP477" s="63">
        <v>0</v>
      </c>
      <c r="BQ477" s="63">
        <v>0</v>
      </c>
      <c r="BR477" s="63">
        <v>0</v>
      </c>
      <c r="BS477" s="63">
        <v>0</v>
      </c>
      <c r="BT477" s="63">
        <v>0</v>
      </c>
      <c r="BU477" s="63">
        <v>0</v>
      </c>
      <c r="BV477" s="63">
        <v>0</v>
      </c>
      <c r="BW477" s="63">
        <v>0</v>
      </c>
      <c r="BX477" s="63"/>
      <c r="BY477" s="63"/>
      <c r="BZ477" s="63"/>
      <c r="CA477" s="63"/>
      <c r="CB477" s="63"/>
      <c r="CC477" s="63"/>
      <c r="CD477" s="63"/>
      <c r="CE477" s="63"/>
      <c r="CF477" s="63"/>
      <c r="CG477" s="63"/>
      <c r="CH477" s="63"/>
      <c r="CI477" s="63"/>
      <c r="CJ477" s="63"/>
      <c r="CK477" s="63"/>
      <c r="CL477" s="63"/>
      <c r="CM477" s="63"/>
      <c r="CN477" s="63">
        <v>19940716</v>
      </c>
      <c r="CO477" s="63" t="s">
        <v>2033</v>
      </c>
      <c r="CP477" s="66"/>
      <c r="CQ477" s="64">
        <v>34557</v>
      </c>
      <c r="CR477" s="78" t="s">
        <v>2038</v>
      </c>
      <c r="CS477" s="78" t="s">
        <v>2038</v>
      </c>
    </row>
    <row r="478" spans="1:97">
      <c r="A478" s="63" t="s">
        <v>3591</v>
      </c>
      <c r="B478" s="63" t="s">
        <v>2030</v>
      </c>
      <c r="C478" s="63">
        <v>1942</v>
      </c>
      <c r="D478" s="19" t="s">
        <v>3782</v>
      </c>
      <c r="E478" s="63" t="s">
        <v>3783</v>
      </c>
      <c r="F478" s="63"/>
      <c r="G478" s="65" t="s">
        <v>259</v>
      </c>
      <c r="H478" s="65">
        <v>1</v>
      </c>
      <c r="I478" s="65">
        <v>25</v>
      </c>
      <c r="J478" s="65">
        <v>112</v>
      </c>
      <c r="K478" s="23">
        <v>42.182609999999997</v>
      </c>
      <c r="L478" s="23">
        <v>-110.09426000000001</v>
      </c>
      <c r="M478" s="61" t="s">
        <v>6781</v>
      </c>
      <c r="N478" s="63" t="s">
        <v>6782</v>
      </c>
      <c r="O478" s="63"/>
      <c r="P478" s="63" t="s">
        <v>3841</v>
      </c>
      <c r="Q478" s="63"/>
      <c r="R478" s="63"/>
      <c r="S478" s="55"/>
      <c r="T478" s="63"/>
      <c r="U478" s="66" t="s">
        <v>6783</v>
      </c>
      <c r="V478" s="63"/>
      <c r="W478" s="66">
        <v>9975</v>
      </c>
      <c r="X478" s="66"/>
      <c r="Y478" s="63"/>
      <c r="Z478" s="64">
        <v>34533</v>
      </c>
      <c r="AA478" s="63">
        <v>7.64</v>
      </c>
      <c r="AB478" s="63"/>
      <c r="AC478" s="63">
        <v>48</v>
      </c>
      <c r="AD478" s="63">
        <v>5</v>
      </c>
      <c r="AE478" s="63">
        <v>1390</v>
      </c>
      <c r="AF478" s="63">
        <v>37</v>
      </c>
      <c r="AG478" s="63"/>
      <c r="AH478" s="63">
        <v>2000</v>
      </c>
      <c r="AI478" s="63">
        <v>598</v>
      </c>
      <c r="AJ478" s="63">
        <v>0</v>
      </c>
      <c r="AK478" s="63">
        <v>0</v>
      </c>
      <c r="AL478" s="63">
        <v>0</v>
      </c>
      <c r="AM478" s="63">
        <v>3774</v>
      </c>
      <c r="AN478" s="63"/>
      <c r="AO478" s="63" t="s">
        <v>5904</v>
      </c>
      <c r="AP478" s="17">
        <f t="shared" si="171"/>
        <v>2.3952</v>
      </c>
      <c r="AQ478" s="17">
        <f t="shared" si="172"/>
        <v>0.41144999999999998</v>
      </c>
      <c r="AR478" s="17">
        <f t="shared" si="167"/>
        <v>60.464999999999996</v>
      </c>
      <c r="AS478" s="17">
        <f t="shared" si="166"/>
        <v>0.94645999999999997</v>
      </c>
      <c r="AT478" s="17">
        <f t="shared" si="173"/>
        <v>64.218109999999996</v>
      </c>
      <c r="AU478" s="5">
        <f t="shared" si="174"/>
        <v>56.419999999999995</v>
      </c>
      <c r="AV478" s="5">
        <f t="shared" si="175"/>
        <v>9.8012199999999989</v>
      </c>
      <c r="AW478" s="5">
        <f t="shared" si="169"/>
        <v>0</v>
      </c>
      <c r="AX478" s="5">
        <f t="shared" si="170"/>
        <v>0</v>
      </c>
      <c r="AY478" s="5">
        <f t="shared" si="176"/>
        <v>0</v>
      </c>
      <c r="AZ478" s="5">
        <f t="shared" si="177"/>
        <v>66.221219999999988</v>
      </c>
      <c r="BA478" s="7">
        <f t="shared" si="178"/>
        <v>-1.5356641282962682E-2</v>
      </c>
      <c r="BB478" s="62">
        <f t="shared" si="179"/>
        <v>4078</v>
      </c>
      <c r="BC478" s="28">
        <f t="shared" si="180"/>
        <v>3.8716250636780442E-2</v>
      </c>
      <c r="BD478" s="32">
        <f t="shared" si="181"/>
        <v>3.7297889956587012E-2</v>
      </c>
      <c r="BE478" s="32">
        <f t="shared" si="182"/>
        <v>6.4070711517358577E-3</v>
      </c>
      <c r="BF478" s="35">
        <f t="shared" si="183"/>
        <v>0.95629503889167722</v>
      </c>
      <c r="BG478" s="36">
        <f t="shared" si="184"/>
        <v>0.85199276002465685</v>
      </c>
      <c r="BH478" s="33">
        <f t="shared" si="185"/>
        <v>0.14800723997534326</v>
      </c>
      <c r="BI478" s="33">
        <f t="shared" si="186"/>
        <v>0</v>
      </c>
      <c r="BJ478" s="63">
        <v>0</v>
      </c>
      <c r="BK478" s="63">
        <v>0</v>
      </c>
      <c r="BL478" s="63">
        <v>0</v>
      </c>
      <c r="BM478" s="63">
        <v>3639</v>
      </c>
      <c r="BN478" s="63">
        <v>0</v>
      </c>
      <c r="BO478" s="63"/>
      <c r="BP478" s="63">
        <v>0</v>
      </c>
      <c r="BQ478" s="63">
        <v>0</v>
      </c>
      <c r="BR478" s="63">
        <v>0</v>
      </c>
      <c r="BS478" s="63">
        <v>0</v>
      </c>
      <c r="BT478" s="63">
        <v>0</v>
      </c>
      <c r="BU478" s="63">
        <v>0</v>
      </c>
      <c r="BV478" s="63">
        <v>0</v>
      </c>
      <c r="BW478" s="63">
        <v>0</v>
      </c>
      <c r="BX478" s="63"/>
      <c r="BY478" s="63"/>
      <c r="BZ478" s="63"/>
      <c r="CA478" s="63"/>
      <c r="CB478" s="63"/>
      <c r="CC478" s="63"/>
      <c r="CD478" s="63"/>
      <c r="CE478" s="63"/>
      <c r="CF478" s="63"/>
      <c r="CG478" s="63"/>
      <c r="CH478" s="63"/>
      <c r="CI478" s="63"/>
      <c r="CJ478" s="63"/>
      <c r="CK478" s="63"/>
      <c r="CL478" s="63"/>
      <c r="CM478" s="63"/>
      <c r="CN478" s="63">
        <v>19940718</v>
      </c>
      <c r="CO478" s="63" t="s">
        <v>6784</v>
      </c>
      <c r="CP478" s="66"/>
      <c r="CQ478" s="64">
        <v>34557</v>
      </c>
      <c r="CR478" s="78" t="s">
        <v>2038</v>
      </c>
      <c r="CS478" s="78" t="s">
        <v>2038</v>
      </c>
    </row>
    <row r="479" spans="1:97">
      <c r="A479" s="63" t="s">
        <v>3591</v>
      </c>
      <c r="B479" s="63" t="s">
        <v>2030</v>
      </c>
      <c r="C479" s="63">
        <v>1933</v>
      </c>
      <c r="D479" s="19" t="s">
        <v>3782</v>
      </c>
      <c r="E479" s="63" t="s">
        <v>3783</v>
      </c>
      <c r="F479" s="63"/>
      <c r="G479" s="65" t="s">
        <v>3598</v>
      </c>
      <c r="H479" s="65">
        <v>1</v>
      </c>
      <c r="I479" s="65">
        <v>25</v>
      </c>
      <c r="J479" s="65">
        <v>112</v>
      </c>
      <c r="K479" s="23">
        <v>42.175020000000004</v>
      </c>
      <c r="L479" s="23">
        <v>-110.09868</v>
      </c>
      <c r="M479" s="61" t="s">
        <v>6887</v>
      </c>
      <c r="N479" s="63" t="s">
        <v>6888</v>
      </c>
      <c r="O479" s="63"/>
      <c r="P479" s="63" t="s">
        <v>3841</v>
      </c>
      <c r="Q479" s="63"/>
      <c r="R479" s="63"/>
      <c r="S479" s="55"/>
      <c r="T479" s="63"/>
      <c r="U479" s="66" t="s">
        <v>6889</v>
      </c>
      <c r="V479" s="63"/>
      <c r="W479" s="66">
        <v>8844</v>
      </c>
      <c r="X479" s="66">
        <v>8720</v>
      </c>
      <c r="Y479" s="63"/>
      <c r="Z479" s="64">
        <v>34533</v>
      </c>
      <c r="AA479" s="63">
        <v>7.75</v>
      </c>
      <c r="AB479" s="63"/>
      <c r="AC479" s="63">
        <v>23</v>
      </c>
      <c r="AD479" s="63">
        <v>2</v>
      </c>
      <c r="AE479" s="63">
        <v>1030</v>
      </c>
      <c r="AF479" s="63">
        <v>31</v>
      </c>
      <c r="AG479" s="63"/>
      <c r="AH479" s="63">
        <v>1230</v>
      </c>
      <c r="AI479" s="63">
        <v>549</v>
      </c>
      <c r="AJ479" s="63">
        <v>0</v>
      </c>
      <c r="AK479" s="63">
        <v>0</v>
      </c>
      <c r="AL479" s="63">
        <v>0</v>
      </c>
      <c r="AM479" s="63">
        <v>2586</v>
      </c>
      <c r="AN479" s="63"/>
      <c r="AO479" s="63" t="s">
        <v>5904</v>
      </c>
      <c r="AP479" s="17">
        <f t="shared" si="171"/>
        <v>1.1476999999999999</v>
      </c>
      <c r="AQ479" s="17">
        <f t="shared" si="172"/>
        <v>0.16458</v>
      </c>
      <c r="AR479" s="17">
        <f t="shared" si="167"/>
        <v>44.805</v>
      </c>
      <c r="AS479" s="17">
        <f t="shared" si="166"/>
        <v>0.79297999999999991</v>
      </c>
      <c r="AT479" s="17">
        <f t="shared" si="173"/>
        <v>46.910260000000001</v>
      </c>
      <c r="AU479" s="5">
        <f t="shared" si="174"/>
        <v>34.698299999999996</v>
      </c>
      <c r="AV479" s="5">
        <f t="shared" si="175"/>
        <v>8.9981099999999987</v>
      </c>
      <c r="AW479" s="5">
        <f t="shared" ref="AW479:AW510" si="189">IF(AJ479&gt;0,AJ479*0.03333,0)</f>
        <v>0</v>
      </c>
      <c r="AX479" s="5">
        <f t="shared" ref="AX479:AX510" si="190">IF(AK479&gt;0,AK479*0.0588,0)</f>
        <v>0</v>
      </c>
      <c r="AY479" s="5">
        <f t="shared" si="176"/>
        <v>0</v>
      </c>
      <c r="AZ479" s="5">
        <f t="shared" si="177"/>
        <v>43.696409999999993</v>
      </c>
      <c r="BA479" s="7">
        <f t="shared" si="178"/>
        <v>3.5470346719507606E-2</v>
      </c>
      <c r="BB479" s="62">
        <f t="shared" si="179"/>
        <v>2865</v>
      </c>
      <c r="BC479" s="28">
        <f t="shared" si="180"/>
        <v>5.1183269124931208E-2</v>
      </c>
      <c r="BD479" s="32">
        <f t="shared" si="181"/>
        <v>2.4465863118217634E-2</v>
      </c>
      <c r="BE479" s="32">
        <f t="shared" si="182"/>
        <v>3.508400934038737E-3</v>
      </c>
      <c r="BF479" s="35">
        <f t="shared" si="183"/>
        <v>0.97202573594774355</v>
      </c>
      <c r="BG479" s="36">
        <f t="shared" si="184"/>
        <v>0.7940766758642186</v>
      </c>
      <c r="BH479" s="33">
        <f t="shared" si="185"/>
        <v>0.2059233241357814</v>
      </c>
      <c r="BI479" s="33">
        <f t="shared" si="186"/>
        <v>0</v>
      </c>
      <c r="BJ479" s="63">
        <v>0</v>
      </c>
      <c r="BK479" s="63">
        <v>0</v>
      </c>
      <c r="BL479" s="63">
        <v>0</v>
      </c>
      <c r="BM479" s="63">
        <v>2461</v>
      </c>
      <c r="BN479" s="63">
        <v>0</v>
      </c>
      <c r="BO479" s="63"/>
      <c r="BP479" s="63">
        <v>0</v>
      </c>
      <c r="BQ479" s="63">
        <v>0</v>
      </c>
      <c r="BR479" s="63">
        <v>0</v>
      </c>
      <c r="BS479" s="63">
        <v>0</v>
      </c>
      <c r="BT479" s="63">
        <v>0</v>
      </c>
      <c r="BU479" s="63">
        <v>0</v>
      </c>
      <c r="BV479" s="63">
        <v>0</v>
      </c>
      <c r="BW479" s="63">
        <v>0</v>
      </c>
      <c r="BX479" s="63"/>
      <c r="BY479" s="63"/>
      <c r="BZ479" s="63"/>
      <c r="CA479" s="63"/>
      <c r="CB479" s="63"/>
      <c r="CC479" s="63"/>
      <c r="CD479" s="63"/>
      <c r="CE479" s="63"/>
      <c r="CF479" s="63"/>
      <c r="CG479" s="63"/>
      <c r="CH479" s="63"/>
      <c r="CI479" s="63"/>
      <c r="CJ479" s="63"/>
      <c r="CK479" s="63"/>
      <c r="CL479" s="63"/>
      <c r="CM479" s="63"/>
      <c r="CN479" s="63">
        <v>19940718</v>
      </c>
      <c r="CO479" s="63" t="s">
        <v>6890</v>
      </c>
      <c r="CP479" s="66"/>
      <c r="CQ479" s="64">
        <v>34557</v>
      </c>
      <c r="CR479" s="78" t="s">
        <v>2038</v>
      </c>
      <c r="CS479" s="78" t="s">
        <v>2038</v>
      </c>
    </row>
    <row r="480" spans="1:97">
      <c r="A480" s="63" t="s">
        <v>3591</v>
      </c>
      <c r="B480" s="63" t="s">
        <v>2030</v>
      </c>
      <c r="C480" s="63">
        <v>1903</v>
      </c>
      <c r="D480" s="19" t="s">
        <v>3782</v>
      </c>
      <c r="E480" s="63" t="s">
        <v>3783</v>
      </c>
      <c r="F480" s="63"/>
      <c r="G480" s="65" t="s">
        <v>3595</v>
      </c>
      <c r="H480" s="65">
        <v>1</v>
      </c>
      <c r="I480" s="65">
        <v>25</v>
      </c>
      <c r="J480" s="65">
        <v>112</v>
      </c>
      <c r="K480" s="23">
        <v>42.171759999999999</v>
      </c>
      <c r="L480" s="23">
        <v>-110.10876</v>
      </c>
      <c r="M480" s="61" t="s">
        <v>6822</v>
      </c>
      <c r="N480" s="63" t="s">
        <v>3753</v>
      </c>
      <c r="O480" s="63"/>
      <c r="P480" s="63" t="s">
        <v>3841</v>
      </c>
      <c r="Q480" s="63"/>
      <c r="R480" s="63"/>
      <c r="S480" s="55"/>
      <c r="T480" s="63"/>
      <c r="U480" s="66" t="s">
        <v>6823</v>
      </c>
      <c r="V480" s="63"/>
      <c r="W480" s="66">
        <v>8710</v>
      </c>
      <c r="X480" s="66">
        <v>8656</v>
      </c>
      <c r="Y480" s="63"/>
      <c r="Z480" s="64">
        <v>34544</v>
      </c>
      <c r="AA480" s="63">
        <v>7.65</v>
      </c>
      <c r="AB480" s="63"/>
      <c r="AC480" s="63">
        <v>66</v>
      </c>
      <c r="AD480" s="63">
        <v>8</v>
      </c>
      <c r="AE480" s="63">
        <v>2030</v>
      </c>
      <c r="AF480" s="63">
        <v>162</v>
      </c>
      <c r="AG480" s="63"/>
      <c r="AH480" s="63">
        <v>3000</v>
      </c>
      <c r="AI480" s="63">
        <v>805</v>
      </c>
      <c r="AJ480" s="63">
        <v>0</v>
      </c>
      <c r="AK480" s="63">
        <v>0</v>
      </c>
      <c r="AL480" s="63">
        <v>0</v>
      </c>
      <c r="AM480" s="63">
        <v>5663</v>
      </c>
      <c r="AN480" s="63"/>
      <c r="AO480" s="63" t="s">
        <v>5904</v>
      </c>
      <c r="AP480" s="17">
        <f t="shared" si="171"/>
        <v>3.2934000000000001</v>
      </c>
      <c r="AQ480" s="17">
        <f t="shared" si="172"/>
        <v>0.65832000000000002</v>
      </c>
      <c r="AR480" s="17">
        <f t="shared" si="167"/>
        <v>88.304999999999993</v>
      </c>
      <c r="AS480" s="17">
        <f t="shared" si="166"/>
        <v>4.1439599999999999</v>
      </c>
      <c r="AT480" s="17">
        <f t="shared" si="173"/>
        <v>96.400679999999994</v>
      </c>
      <c r="AU480" s="5">
        <f t="shared" si="174"/>
        <v>84.63</v>
      </c>
      <c r="AV480" s="5">
        <f t="shared" si="175"/>
        <v>13.193949999999999</v>
      </c>
      <c r="AW480" s="5">
        <f t="shared" si="189"/>
        <v>0</v>
      </c>
      <c r="AX480" s="5">
        <f t="shared" si="190"/>
        <v>0</v>
      </c>
      <c r="AY480" s="5">
        <f t="shared" si="176"/>
        <v>0</v>
      </c>
      <c r="AZ480" s="5">
        <f t="shared" si="177"/>
        <v>97.823949999999996</v>
      </c>
      <c r="BA480" s="7">
        <f t="shared" si="178"/>
        <v>-7.3279583542005065E-3</v>
      </c>
      <c r="BB480" s="62">
        <f t="shared" si="179"/>
        <v>6071</v>
      </c>
      <c r="BC480" s="28">
        <f t="shared" si="180"/>
        <v>3.4770751661837393E-2</v>
      </c>
      <c r="BD480" s="32">
        <f t="shared" si="181"/>
        <v>3.4163659426468776E-2</v>
      </c>
      <c r="BE480" s="32">
        <f t="shared" si="182"/>
        <v>6.8289974718020669E-3</v>
      </c>
      <c r="BF480" s="35">
        <f t="shared" si="183"/>
        <v>0.95900734310172919</v>
      </c>
      <c r="BG480" s="36">
        <f t="shared" si="184"/>
        <v>0.8651255648540056</v>
      </c>
      <c r="BH480" s="33">
        <f t="shared" si="185"/>
        <v>0.1348744351459944</v>
      </c>
      <c r="BI480" s="33">
        <f t="shared" si="186"/>
        <v>0</v>
      </c>
      <c r="BJ480" s="63">
        <v>0</v>
      </c>
      <c r="BK480" s="63">
        <v>0</v>
      </c>
      <c r="BL480" s="63">
        <v>0</v>
      </c>
      <c r="BM480" s="63">
        <v>5465</v>
      </c>
      <c r="BN480" s="63">
        <v>0</v>
      </c>
      <c r="BO480" s="63"/>
      <c r="BP480" s="63">
        <v>0</v>
      </c>
      <c r="BQ480" s="63">
        <v>0</v>
      </c>
      <c r="BR480" s="63">
        <v>0</v>
      </c>
      <c r="BS480" s="63">
        <v>0</v>
      </c>
      <c r="BT480" s="63">
        <v>0</v>
      </c>
      <c r="BU480" s="63">
        <v>0</v>
      </c>
      <c r="BV480" s="63">
        <v>0</v>
      </c>
      <c r="BW480" s="63">
        <v>0</v>
      </c>
      <c r="BX480" s="63"/>
      <c r="BY480" s="63"/>
      <c r="BZ480" s="63"/>
      <c r="CA480" s="63"/>
      <c r="CB480" s="63"/>
      <c r="CC480" s="63"/>
      <c r="CD480" s="63"/>
      <c r="CE480" s="63"/>
      <c r="CF480" s="63"/>
      <c r="CG480" s="63"/>
      <c r="CH480" s="63"/>
      <c r="CI480" s="63"/>
      <c r="CJ480" s="63"/>
      <c r="CK480" s="63"/>
      <c r="CL480" s="63"/>
      <c r="CM480" s="63"/>
      <c r="CN480" s="63">
        <v>19940729</v>
      </c>
      <c r="CO480" s="63" t="s">
        <v>6824</v>
      </c>
      <c r="CP480" s="66"/>
      <c r="CQ480" s="64">
        <v>34557</v>
      </c>
      <c r="CR480" s="78" t="s">
        <v>2038</v>
      </c>
      <c r="CS480" s="78" t="s">
        <v>2038</v>
      </c>
    </row>
    <row r="481" spans="1:97">
      <c r="A481" s="63" t="s">
        <v>3591</v>
      </c>
      <c r="B481" s="63" t="s">
        <v>2030</v>
      </c>
      <c r="C481" s="63">
        <v>2662</v>
      </c>
      <c r="D481" s="19" t="s">
        <v>3782</v>
      </c>
      <c r="E481" s="63" t="s">
        <v>3783</v>
      </c>
      <c r="F481" s="63" t="s">
        <v>5045</v>
      </c>
      <c r="G481" s="65" t="s">
        <v>274</v>
      </c>
      <c r="H481" s="65">
        <v>1</v>
      </c>
      <c r="I481" s="65">
        <v>25</v>
      </c>
      <c r="J481" s="65">
        <v>112</v>
      </c>
      <c r="K481" s="23">
        <v>42.175049999999999</v>
      </c>
      <c r="L481" s="23">
        <v>-110.10574</v>
      </c>
      <c r="M481" s="61" t="s">
        <v>6904</v>
      </c>
      <c r="N481" s="63" t="s">
        <v>6905</v>
      </c>
      <c r="O481" s="63"/>
      <c r="P481" s="63" t="s">
        <v>3841</v>
      </c>
      <c r="Q481" s="63"/>
      <c r="R481" s="63"/>
      <c r="S481" s="55" t="str">
        <f>IF(U481&gt;0,V481-U481,"")</f>
        <v/>
      </c>
      <c r="T481" s="63"/>
      <c r="U481" s="66"/>
      <c r="V481" s="63"/>
      <c r="W481" s="66">
        <v>8741</v>
      </c>
      <c r="X481" s="66">
        <v>8688</v>
      </c>
      <c r="Y481" s="63"/>
      <c r="Z481" s="64">
        <v>36585</v>
      </c>
      <c r="AA481" s="63">
        <v>7.35</v>
      </c>
      <c r="AB481" s="63"/>
      <c r="AC481" s="63">
        <v>107</v>
      </c>
      <c r="AD481" s="63">
        <v>11.2</v>
      </c>
      <c r="AE481" s="63">
        <v>3168</v>
      </c>
      <c r="AF481" s="63">
        <v>157</v>
      </c>
      <c r="AG481" s="63"/>
      <c r="AH481" s="63">
        <v>4173</v>
      </c>
      <c r="AI481" s="63">
        <v>651</v>
      </c>
      <c r="AJ481" s="63"/>
      <c r="AK481" s="63"/>
      <c r="AL481" s="63">
        <v>2.5</v>
      </c>
      <c r="AM481" s="63">
        <v>8604</v>
      </c>
      <c r="AN481" s="63"/>
      <c r="AO481" s="63" t="s">
        <v>5902</v>
      </c>
      <c r="AP481" s="17">
        <f t="shared" si="171"/>
        <v>5.3392999999999997</v>
      </c>
      <c r="AQ481" s="17">
        <f t="shared" si="172"/>
        <v>0.92164799999999991</v>
      </c>
      <c r="AR481" s="17">
        <f t="shared" si="167"/>
        <v>137.80799999999999</v>
      </c>
      <c r="AS481" s="17">
        <f t="shared" si="166"/>
        <v>4.0160599999999995</v>
      </c>
      <c r="AT481" s="17">
        <f t="shared" si="173"/>
        <v>148.08500800000002</v>
      </c>
      <c r="AU481" s="5">
        <f t="shared" si="174"/>
        <v>117.72032999999999</v>
      </c>
      <c r="AV481" s="5">
        <f t="shared" si="175"/>
        <v>10.669889999999999</v>
      </c>
      <c r="AW481" s="5">
        <f t="shared" si="189"/>
        <v>0</v>
      </c>
      <c r="AX481" s="5">
        <f t="shared" si="190"/>
        <v>0</v>
      </c>
      <c r="AY481" s="5">
        <f t="shared" si="176"/>
        <v>5.2050000000000006E-2</v>
      </c>
      <c r="AZ481" s="5">
        <f t="shared" si="177"/>
        <v>128.44227000000001</v>
      </c>
      <c r="BA481" s="7">
        <f t="shared" si="178"/>
        <v>7.1033635965562891E-2</v>
      </c>
      <c r="BB481" s="62">
        <f t="shared" si="179"/>
        <v>8269.7000000000007</v>
      </c>
      <c r="BC481" s="28">
        <f t="shared" si="180"/>
        <v>-1.9811896620184028E-2</v>
      </c>
      <c r="BD481" s="32">
        <f t="shared" si="181"/>
        <v>3.6055641770299927E-2</v>
      </c>
      <c r="BE481" s="32">
        <f t="shared" si="182"/>
        <v>6.2237765486699353E-3</v>
      </c>
      <c r="BF481" s="35">
        <f t="shared" si="183"/>
        <v>0.95772058168103003</v>
      </c>
      <c r="BG481" s="36">
        <f t="shared" si="184"/>
        <v>0.91652327539835587</v>
      </c>
      <c r="BH481" s="33">
        <f t="shared" si="185"/>
        <v>8.3071484177288352E-2</v>
      </c>
      <c r="BI481" s="33">
        <f t="shared" si="186"/>
        <v>4.0524042435562688E-4</v>
      </c>
      <c r="BJ481" s="63"/>
      <c r="BK481" s="63">
        <v>3.5</v>
      </c>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v>229</v>
      </c>
      <c r="CO481" s="63" t="s">
        <v>6906</v>
      </c>
      <c r="CP481" s="66"/>
      <c r="CQ481" s="64">
        <v>36595</v>
      </c>
      <c r="CR481" s="78" t="s">
        <v>2038</v>
      </c>
      <c r="CS481" s="78" t="s">
        <v>2038</v>
      </c>
    </row>
    <row r="482" spans="1:97">
      <c r="A482" s="63" t="s">
        <v>3591</v>
      </c>
      <c r="B482" s="63" t="s">
        <v>2030</v>
      </c>
      <c r="C482" s="63">
        <v>2661</v>
      </c>
      <c r="D482" s="19" t="s">
        <v>3782</v>
      </c>
      <c r="E482" s="63" t="s">
        <v>3783</v>
      </c>
      <c r="F482" s="63" t="s">
        <v>5045</v>
      </c>
      <c r="G482" s="65" t="s">
        <v>3592</v>
      </c>
      <c r="H482" s="65">
        <v>1</v>
      </c>
      <c r="I482" s="65">
        <v>25</v>
      </c>
      <c r="J482" s="65">
        <v>112</v>
      </c>
      <c r="K482" s="23">
        <v>42.181789999999999</v>
      </c>
      <c r="L482" s="23">
        <v>-110.10357999999999</v>
      </c>
      <c r="M482" s="61" t="s">
        <v>6881</v>
      </c>
      <c r="N482" s="63" t="s">
        <v>6882</v>
      </c>
      <c r="O482" s="63"/>
      <c r="P482" s="63" t="s">
        <v>3841</v>
      </c>
      <c r="Q482" s="63"/>
      <c r="R482" s="63"/>
      <c r="S482" s="55" t="str">
        <f>IF(U482&gt;0,V482-U482,"")</f>
        <v/>
      </c>
      <c r="T482" s="63"/>
      <c r="U482" s="66"/>
      <c r="V482" s="63"/>
      <c r="W482" s="66">
        <v>8770</v>
      </c>
      <c r="X482" s="66">
        <v>8689</v>
      </c>
      <c r="Y482" s="63"/>
      <c r="Z482" s="64">
        <v>36585</v>
      </c>
      <c r="AA482" s="63">
        <v>7.09</v>
      </c>
      <c r="AB482" s="63"/>
      <c r="AC482" s="63">
        <v>3.7</v>
      </c>
      <c r="AD482" s="63">
        <v>0.2</v>
      </c>
      <c r="AE482" s="63">
        <v>74.7</v>
      </c>
      <c r="AF482" s="63">
        <v>0.8</v>
      </c>
      <c r="AG482" s="63"/>
      <c r="AH482" s="63">
        <v>87.8</v>
      </c>
      <c r="AI482" s="63">
        <v>46.7</v>
      </c>
      <c r="AJ482" s="63"/>
      <c r="AK482" s="63"/>
      <c r="AL482" s="63"/>
      <c r="AM482" s="63">
        <v>284</v>
      </c>
      <c r="AN482" s="63"/>
      <c r="AO482" s="63" t="s">
        <v>5902</v>
      </c>
      <c r="AP482" s="17">
        <f t="shared" si="171"/>
        <v>0.18463000000000002</v>
      </c>
      <c r="AQ482" s="17">
        <f t="shared" si="172"/>
        <v>1.6458E-2</v>
      </c>
      <c r="AR482" s="17">
        <f t="shared" si="167"/>
        <v>3.2494499999999999</v>
      </c>
      <c r="AS482" s="17">
        <f t="shared" si="166"/>
        <v>2.0464E-2</v>
      </c>
      <c r="AT482" s="17">
        <f t="shared" si="173"/>
        <v>3.4710019999999999</v>
      </c>
      <c r="AU482" s="5">
        <f t="shared" si="174"/>
        <v>2.4768379999999999</v>
      </c>
      <c r="AV482" s="5">
        <f t="shared" si="175"/>
        <v>0.76541300000000001</v>
      </c>
      <c r="AW482" s="5">
        <f t="shared" si="189"/>
        <v>0</v>
      </c>
      <c r="AX482" s="5">
        <f t="shared" si="190"/>
        <v>0</v>
      </c>
      <c r="AY482" s="5">
        <f t="shared" si="176"/>
        <v>0</v>
      </c>
      <c r="AZ482" s="5">
        <f t="shared" si="177"/>
        <v>3.242251</v>
      </c>
      <c r="BA482" s="7">
        <f t="shared" si="178"/>
        <v>3.4074538826407992E-2</v>
      </c>
      <c r="BB482" s="62">
        <f t="shared" si="179"/>
        <v>213.89999999999998</v>
      </c>
      <c r="BC482" s="28">
        <f t="shared" si="180"/>
        <v>-0.14079132355894763</v>
      </c>
      <c r="BD482" s="32">
        <f t="shared" si="181"/>
        <v>5.319213299214464E-2</v>
      </c>
      <c r="BE482" s="32">
        <f t="shared" si="182"/>
        <v>4.7415703016016704E-3</v>
      </c>
      <c r="BF482" s="35">
        <f t="shared" si="183"/>
        <v>0.94206629670625375</v>
      </c>
      <c r="BG482" s="36">
        <f t="shared" si="184"/>
        <v>0.76392543328693552</v>
      </c>
      <c r="BH482" s="33">
        <f t="shared" si="185"/>
        <v>0.23607456671306448</v>
      </c>
      <c r="BI482" s="33">
        <f t="shared" si="186"/>
        <v>0</v>
      </c>
      <c r="BJ482" s="63"/>
      <c r="BK482" s="63">
        <v>29</v>
      </c>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v>229</v>
      </c>
      <c r="CO482" s="63" t="s">
        <v>6883</v>
      </c>
      <c r="CP482" s="66"/>
      <c r="CQ482" s="64">
        <v>36614</v>
      </c>
      <c r="CR482" s="78" t="s">
        <v>2038</v>
      </c>
      <c r="CS482" s="78" t="s">
        <v>2038</v>
      </c>
    </row>
    <row r="483" spans="1:97">
      <c r="A483" s="63" t="s">
        <v>3591</v>
      </c>
      <c r="B483" s="63" t="s">
        <v>5688</v>
      </c>
      <c r="C483" s="63">
        <v>2666</v>
      </c>
      <c r="D483" s="19" t="s">
        <v>3782</v>
      </c>
      <c r="E483" s="63" t="s">
        <v>3783</v>
      </c>
      <c r="F483" s="63" t="s">
        <v>5045</v>
      </c>
      <c r="G483" s="65" t="s">
        <v>272</v>
      </c>
      <c r="H483" s="65">
        <v>2</v>
      </c>
      <c r="I483" s="65">
        <v>25</v>
      </c>
      <c r="J483" s="65">
        <v>112</v>
      </c>
      <c r="K483" s="23">
        <v>42.170670000000001</v>
      </c>
      <c r="L483" s="23">
        <v>-110.11845</v>
      </c>
      <c r="M483" s="61" t="s">
        <v>6846</v>
      </c>
      <c r="N483" s="63" t="s">
        <v>6847</v>
      </c>
      <c r="O483" s="63"/>
      <c r="P483" s="63" t="s">
        <v>3841</v>
      </c>
      <c r="Q483" s="63"/>
      <c r="R483" s="63"/>
      <c r="S483" s="55" t="str">
        <f>IF(U483&gt;0,V483-U483,"")</f>
        <v/>
      </c>
      <c r="T483" s="63"/>
      <c r="U483" s="66"/>
      <c r="V483" s="63"/>
      <c r="W483" s="66">
        <v>8740</v>
      </c>
      <c r="X483" s="66">
        <v>8675</v>
      </c>
      <c r="Y483" s="63" t="s">
        <v>3852</v>
      </c>
      <c r="Z483" s="64">
        <v>36460</v>
      </c>
      <c r="AA483" s="63">
        <v>6.94</v>
      </c>
      <c r="AB483" s="63"/>
      <c r="AC483" s="63">
        <v>184</v>
      </c>
      <c r="AD483" s="63">
        <v>122</v>
      </c>
      <c r="AE483" s="63">
        <v>1837</v>
      </c>
      <c r="AF483" s="63"/>
      <c r="AG483" s="63"/>
      <c r="AH483" s="63">
        <v>3200</v>
      </c>
      <c r="AI483" s="63">
        <v>403</v>
      </c>
      <c r="AJ483" s="63"/>
      <c r="AK483" s="63"/>
      <c r="AL483" s="63">
        <v>108</v>
      </c>
      <c r="AM483" s="63">
        <v>5861</v>
      </c>
      <c r="AN483" s="63"/>
      <c r="AO483" s="63" t="s">
        <v>5902</v>
      </c>
      <c r="AP483" s="17">
        <f t="shared" si="171"/>
        <v>9.1815999999999995</v>
      </c>
      <c r="AQ483" s="17">
        <f t="shared" si="172"/>
        <v>10.03938</v>
      </c>
      <c r="AR483" s="17">
        <f t="shared" si="167"/>
        <v>79.909499999999994</v>
      </c>
      <c r="AS483" s="17">
        <f t="shared" si="166"/>
        <v>0</v>
      </c>
      <c r="AT483" s="17">
        <f t="shared" si="173"/>
        <v>99.130479999999991</v>
      </c>
      <c r="AU483" s="5">
        <f t="shared" si="174"/>
        <v>90.271999999999991</v>
      </c>
      <c r="AV483" s="5">
        <f t="shared" si="175"/>
        <v>6.6051699999999993</v>
      </c>
      <c r="AW483" s="5">
        <f t="shared" si="189"/>
        <v>0</v>
      </c>
      <c r="AX483" s="5">
        <f t="shared" si="190"/>
        <v>0</v>
      </c>
      <c r="AY483" s="5">
        <f t="shared" si="176"/>
        <v>2.2485600000000003</v>
      </c>
      <c r="AZ483" s="5">
        <f t="shared" si="177"/>
        <v>99.12572999999999</v>
      </c>
      <c r="BA483" s="7">
        <f t="shared" si="178"/>
        <v>2.3958896419947525E-5</v>
      </c>
      <c r="BB483" s="62">
        <f t="shared" si="179"/>
        <v>5854</v>
      </c>
      <c r="BC483" s="28">
        <f t="shared" si="180"/>
        <v>-5.9752454118651302E-4</v>
      </c>
      <c r="BD483" s="32">
        <f t="shared" si="181"/>
        <v>9.2621361260431703E-2</v>
      </c>
      <c r="BE483" s="32">
        <f t="shared" si="182"/>
        <v>0.10127440117308018</v>
      </c>
      <c r="BF483" s="35">
        <f t="shared" si="183"/>
        <v>0.80610423756648819</v>
      </c>
      <c r="BG483" s="36">
        <f t="shared" si="184"/>
        <v>0.91068181792961322</v>
      </c>
      <c r="BH483" s="33">
        <f t="shared" si="185"/>
        <v>6.6634263374403396E-2</v>
      </c>
      <c r="BI483" s="33">
        <f t="shared" si="186"/>
        <v>2.2683918695983379E-2</v>
      </c>
      <c r="BJ483" s="63"/>
      <c r="BK483" s="63">
        <v>7</v>
      </c>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t="s">
        <v>3852</v>
      </c>
      <c r="CN483" s="63">
        <v>991027</v>
      </c>
      <c r="CO483" s="63" t="s">
        <v>2689</v>
      </c>
      <c r="CP483" s="66"/>
      <c r="CQ483" s="64">
        <v>36467</v>
      </c>
      <c r="CR483" s="78" t="s">
        <v>2038</v>
      </c>
      <c r="CS483" s="78" t="s">
        <v>2038</v>
      </c>
    </row>
    <row r="484" spans="1:97">
      <c r="A484" s="63" t="s">
        <v>3591</v>
      </c>
      <c r="B484" s="63" t="s">
        <v>5688</v>
      </c>
      <c r="C484" s="63">
        <v>2665</v>
      </c>
      <c r="D484" s="19" t="s">
        <v>3782</v>
      </c>
      <c r="E484" s="63" t="s">
        <v>3783</v>
      </c>
      <c r="F484" s="63" t="s">
        <v>5045</v>
      </c>
      <c r="G484" s="65" t="s">
        <v>3595</v>
      </c>
      <c r="H484" s="65">
        <v>2</v>
      </c>
      <c r="I484" s="65">
        <v>25</v>
      </c>
      <c r="J484" s="65">
        <v>112</v>
      </c>
      <c r="K484" s="23">
        <v>42.171819999999997</v>
      </c>
      <c r="L484" s="23">
        <v>-110.12846999999999</v>
      </c>
      <c r="M484" s="61" t="s">
        <v>6896</v>
      </c>
      <c r="N484" s="63" t="s">
        <v>6897</v>
      </c>
      <c r="O484" s="63"/>
      <c r="P484" s="63" t="s">
        <v>3841</v>
      </c>
      <c r="Q484" s="63"/>
      <c r="R484" s="63"/>
      <c r="S484" s="55" t="str">
        <f>IF(U484&gt;0,V484-U484,"")</f>
        <v/>
      </c>
      <c r="T484" s="63"/>
      <c r="U484" s="66"/>
      <c r="V484" s="63"/>
      <c r="W484" s="66">
        <v>9850</v>
      </c>
      <c r="X484" s="66"/>
      <c r="Y484" s="63"/>
      <c r="Z484" s="64">
        <v>36587</v>
      </c>
      <c r="AA484" s="63">
        <v>7.32</v>
      </c>
      <c r="AB484" s="63"/>
      <c r="AC484" s="63">
        <v>86</v>
      </c>
      <c r="AD484" s="63">
        <v>11</v>
      </c>
      <c r="AE484" s="63">
        <v>3022</v>
      </c>
      <c r="AF484" s="63">
        <v>130</v>
      </c>
      <c r="AG484" s="63"/>
      <c r="AH484" s="63">
        <v>4101</v>
      </c>
      <c r="AI484" s="63">
        <v>679</v>
      </c>
      <c r="AJ484" s="63"/>
      <c r="AK484" s="63"/>
      <c r="AL484" s="63">
        <v>3.3</v>
      </c>
      <c r="AM484" s="63">
        <v>8544</v>
      </c>
      <c r="AN484" s="63"/>
      <c r="AO484" s="63" t="s">
        <v>5902</v>
      </c>
      <c r="AP484" s="17">
        <f t="shared" si="171"/>
        <v>4.2914000000000003</v>
      </c>
      <c r="AQ484" s="17">
        <f t="shared" si="172"/>
        <v>0.90519000000000005</v>
      </c>
      <c r="AR484" s="17">
        <f t="shared" si="167"/>
        <v>131.45699999999999</v>
      </c>
      <c r="AS484" s="17">
        <f t="shared" si="166"/>
        <v>3.3253999999999997</v>
      </c>
      <c r="AT484" s="17">
        <f t="shared" si="173"/>
        <v>139.97899000000001</v>
      </c>
      <c r="AU484" s="5">
        <f t="shared" si="174"/>
        <v>115.68921</v>
      </c>
      <c r="AV484" s="5">
        <f t="shared" si="175"/>
        <v>11.12881</v>
      </c>
      <c r="AW484" s="5">
        <f t="shared" si="189"/>
        <v>0</v>
      </c>
      <c r="AX484" s="5">
        <f t="shared" si="190"/>
        <v>0</v>
      </c>
      <c r="AY484" s="5">
        <f t="shared" si="176"/>
        <v>6.8706000000000003E-2</v>
      </c>
      <c r="AZ484" s="5">
        <f t="shared" si="177"/>
        <v>126.88672600000001</v>
      </c>
      <c r="BA484" s="7">
        <f t="shared" si="178"/>
        <v>4.9059370368878703E-2</v>
      </c>
      <c r="BB484" s="62">
        <f t="shared" si="179"/>
        <v>8032.3</v>
      </c>
      <c r="BC484" s="28">
        <f t="shared" si="180"/>
        <v>-3.0869373744442357E-2</v>
      </c>
      <c r="BD484" s="32">
        <f t="shared" si="181"/>
        <v>3.0657457951368275E-2</v>
      </c>
      <c r="BE484" s="32">
        <f t="shared" si="182"/>
        <v>6.4666133110404637E-3</v>
      </c>
      <c r="BF484" s="35">
        <f t="shared" si="183"/>
        <v>0.9628759287375912</v>
      </c>
      <c r="BG484" s="36">
        <f t="shared" si="184"/>
        <v>0.91175187229592469</v>
      </c>
      <c r="BH484" s="33">
        <f t="shared" si="185"/>
        <v>8.7706652624956208E-2</v>
      </c>
      <c r="BI484" s="33">
        <f t="shared" si="186"/>
        <v>5.4147507911899307E-4</v>
      </c>
      <c r="BJ484" s="63"/>
      <c r="BK484" s="63">
        <v>4.8</v>
      </c>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v>302</v>
      </c>
      <c r="CO484" s="63" t="s">
        <v>6898</v>
      </c>
      <c r="CP484" s="66"/>
      <c r="CQ484" s="64">
        <v>36614</v>
      </c>
      <c r="CR484" s="78" t="s">
        <v>2038</v>
      </c>
      <c r="CS484" s="78" t="s">
        <v>2038</v>
      </c>
    </row>
    <row r="485" spans="1:97">
      <c r="A485" s="63" t="s">
        <v>3591</v>
      </c>
      <c r="B485" s="63" t="s">
        <v>2018</v>
      </c>
      <c r="C485" s="63">
        <v>1890</v>
      </c>
      <c r="D485" s="19" t="s">
        <v>3782</v>
      </c>
      <c r="E485" s="63" t="s">
        <v>3783</v>
      </c>
      <c r="F485" s="63"/>
      <c r="G485" s="65" t="s">
        <v>3617</v>
      </c>
      <c r="H485" s="65">
        <v>3</v>
      </c>
      <c r="I485" s="65">
        <v>25</v>
      </c>
      <c r="J485" s="65">
        <v>112</v>
      </c>
      <c r="K485" s="23">
        <v>42.179470000000002</v>
      </c>
      <c r="L485" s="23">
        <v>-110.14805</v>
      </c>
      <c r="M485" s="61" t="s">
        <v>6815</v>
      </c>
      <c r="N485" s="63" t="s">
        <v>723</v>
      </c>
      <c r="O485" s="63"/>
      <c r="P485" s="63" t="s">
        <v>3841</v>
      </c>
      <c r="Q485" s="63"/>
      <c r="R485" s="63"/>
      <c r="S485" s="55"/>
      <c r="T485" s="63"/>
      <c r="U485" s="66" t="s">
        <v>6816</v>
      </c>
      <c r="V485" s="63"/>
      <c r="W485" s="66">
        <v>8640</v>
      </c>
      <c r="X485" s="66"/>
      <c r="Y485" s="63"/>
      <c r="Z485" s="64">
        <v>34532</v>
      </c>
      <c r="AA485" s="63">
        <v>5.98</v>
      </c>
      <c r="AB485" s="63"/>
      <c r="AC485" s="63">
        <v>102</v>
      </c>
      <c r="AD485" s="63">
        <v>8</v>
      </c>
      <c r="AE485" s="63">
        <v>2570</v>
      </c>
      <c r="AF485" s="63">
        <v>108</v>
      </c>
      <c r="AG485" s="63"/>
      <c r="AH485" s="63">
        <v>4099</v>
      </c>
      <c r="AI485" s="63">
        <v>415</v>
      </c>
      <c r="AJ485" s="63">
        <v>0</v>
      </c>
      <c r="AK485" s="63">
        <v>0</v>
      </c>
      <c r="AL485" s="63">
        <v>0</v>
      </c>
      <c r="AM485" s="63">
        <v>7091</v>
      </c>
      <c r="AN485" s="63"/>
      <c r="AO485" s="63" t="s">
        <v>5904</v>
      </c>
      <c r="AP485" s="17">
        <f t="shared" si="171"/>
        <v>5.0898000000000003</v>
      </c>
      <c r="AQ485" s="17">
        <f t="shared" si="172"/>
        <v>0.65832000000000002</v>
      </c>
      <c r="AR485" s="17">
        <f t="shared" si="167"/>
        <v>111.79499999999999</v>
      </c>
      <c r="AS485" s="17">
        <f t="shared" si="166"/>
        <v>2.7626399999999998</v>
      </c>
      <c r="AT485" s="17">
        <f t="shared" si="173"/>
        <v>120.30575999999999</v>
      </c>
      <c r="AU485" s="5">
        <f t="shared" si="174"/>
        <v>115.63279</v>
      </c>
      <c r="AV485" s="5">
        <f t="shared" si="175"/>
        <v>6.8018499999999991</v>
      </c>
      <c r="AW485" s="5">
        <f t="shared" si="189"/>
        <v>0</v>
      </c>
      <c r="AX485" s="5">
        <f t="shared" si="190"/>
        <v>0</v>
      </c>
      <c r="AY485" s="5">
        <f t="shared" si="176"/>
        <v>0</v>
      </c>
      <c r="AZ485" s="5">
        <f t="shared" si="177"/>
        <v>122.43464</v>
      </c>
      <c r="BA485" s="7">
        <f t="shared" si="178"/>
        <v>-8.7701923536420371E-3</v>
      </c>
      <c r="BB485" s="62">
        <f t="shared" si="179"/>
        <v>7302</v>
      </c>
      <c r="BC485" s="28">
        <f t="shared" si="180"/>
        <v>1.4659904120058362E-2</v>
      </c>
      <c r="BD485" s="32">
        <f t="shared" si="181"/>
        <v>4.2307201251211915E-2</v>
      </c>
      <c r="BE485" s="32">
        <f t="shared" si="182"/>
        <v>5.4720571982588371E-3</v>
      </c>
      <c r="BF485" s="35">
        <f t="shared" si="183"/>
        <v>0.95222074155052927</v>
      </c>
      <c r="BG485" s="36">
        <f t="shared" si="184"/>
        <v>0.94444505247861221</v>
      </c>
      <c r="BH485" s="33">
        <f t="shared" si="185"/>
        <v>5.5554947521387732E-2</v>
      </c>
      <c r="BI485" s="33">
        <f t="shared" si="186"/>
        <v>0</v>
      </c>
      <c r="BJ485" s="63">
        <v>0</v>
      </c>
      <c r="BK485" s="63">
        <v>0</v>
      </c>
      <c r="BL485" s="63">
        <v>0</v>
      </c>
      <c r="BM485" s="63">
        <v>6987</v>
      </c>
      <c r="BN485" s="63">
        <v>0</v>
      </c>
      <c r="BO485" s="63"/>
      <c r="BP485" s="63">
        <v>0</v>
      </c>
      <c r="BQ485" s="63">
        <v>0</v>
      </c>
      <c r="BR485" s="63">
        <v>0</v>
      </c>
      <c r="BS485" s="63">
        <v>0</v>
      </c>
      <c r="BT485" s="63">
        <v>0</v>
      </c>
      <c r="BU485" s="63">
        <v>0</v>
      </c>
      <c r="BV485" s="63">
        <v>0</v>
      </c>
      <c r="BW485" s="63">
        <v>0</v>
      </c>
      <c r="BX485" s="63"/>
      <c r="BY485" s="63"/>
      <c r="BZ485" s="63"/>
      <c r="CA485" s="63"/>
      <c r="CB485" s="63"/>
      <c r="CC485" s="63"/>
      <c r="CD485" s="63"/>
      <c r="CE485" s="63"/>
      <c r="CF485" s="63"/>
      <c r="CG485" s="63"/>
      <c r="CH485" s="63"/>
      <c r="CI485" s="63"/>
      <c r="CJ485" s="63"/>
      <c r="CK485" s="63"/>
      <c r="CL485" s="63"/>
      <c r="CM485" s="63"/>
      <c r="CN485" s="63">
        <v>19940717</v>
      </c>
      <c r="CO485" s="63" t="s">
        <v>6817</v>
      </c>
      <c r="CP485" s="66"/>
      <c r="CQ485" s="64">
        <v>34557</v>
      </c>
      <c r="CR485" s="78" t="s">
        <v>2038</v>
      </c>
      <c r="CS485" s="78" t="s">
        <v>2038</v>
      </c>
    </row>
    <row r="486" spans="1:97">
      <c r="A486" s="63" t="s">
        <v>3591</v>
      </c>
      <c r="B486" s="63" t="s">
        <v>2018</v>
      </c>
      <c r="C486" s="63">
        <v>1939</v>
      </c>
      <c r="D486" s="19" t="s">
        <v>3782</v>
      </c>
      <c r="E486" s="63" t="s">
        <v>3783</v>
      </c>
      <c r="F486" s="63"/>
      <c r="G486" s="65" t="s">
        <v>272</v>
      </c>
      <c r="H486" s="65">
        <v>3</v>
      </c>
      <c r="I486" s="65">
        <v>25</v>
      </c>
      <c r="J486" s="65">
        <v>112</v>
      </c>
      <c r="K486" s="23">
        <v>42.172319999999999</v>
      </c>
      <c r="L486" s="23">
        <v>-110.13798</v>
      </c>
      <c r="M486" s="61" t="s">
        <v>2019</v>
      </c>
      <c r="N486" s="63" t="s">
        <v>2020</v>
      </c>
      <c r="O486" s="63"/>
      <c r="P486" s="63" t="s">
        <v>3841</v>
      </c>
      <c r="Q486" s="63"/>
      <c r="R486" s="63"/>
      <c r="S486" s="55"/>
      <c r="T486" s="63"/>
      <c r="U486" s="66" t="s">
        <v>2021</v>
      </c>
      <c r="V486" s="63"/>
      <c r="W486" s="66">
        <v>8700</v>
      </c>
      <c r="X486" s="66"/>
      <c r="Y486" s="63"/>
      <c r="Z486" s="64">
        <v>34542</v>
      </c>
      <c r="AA486" s="63">
        <v>7.61</v>
      </c>
      <c r="AB486" s="63"/>
      <c r="AC486" s="63">
        <v>110</v>
      </c>
      <c r="AD486" s="63">
        <v>11</v>
      </c>
      <c r="AE486" s="63">
        <v>3890</v>
      </c>
      <c r="AF486" s="63">
        <v>58</v>
      </c>
      <c r="AG486" s="63"/>
      <c r="AH486" s="63">
        <v>6000</v>
      </c>
      <c r="AI486" s="63">
        <v>964</v>
      </c>
      <c r="AJ486" s="63">
        <v>0</v>
      </c>
      <c r="AK486" s="63">
        <v>0</v>
      </c>
      <c r="AL486" s="63">
        <v>0</v>
      </c>
      <c r="AM486" s="63">
        <v>10544</v>
      </c>
      <c r="AN486" s="63"/>
      <c r="AO486" s="63" t="s">
        <v>5904</v>
      </c>
      <c r="AP486" s="17">
        <f t="shared" si="171"/>
        <v>5.4889999999999999</v>
      </c>
      <c r="AQ486" s="17">
        <f t="shared" si="172"/>
        <v>0.90519000000000005</v>
      </c>
      <c r="AR486" s="17">
        <f t="shared" si="167"/>
        <v>169.21499999999997</v>
      </c>
      <c r="AS486" s="17">
        <f t="shared" si="166"/>
        <v>1.4836399999999998</v>
      </c>
      <c r="AT486" s="17">
        <f t="shared" si="173"/>
        <v>177.09282999999999</v>
      </c>
      <c r="AU486" s="5">
        <f t="shared" si="174"/>
        <v>169.26</v>
      </c>
      <c r="AV486" s="5">
        <f t="shared" si="175"/>
        <v>15.799959999999999</v>
      </c>
      <c r="AW486" s="5">
        <f t="shared" si="189"/>
        <v>0</v>
      </c>
      <c r="AX486" s="5">
        <f t="shared" si="190"/>
        <v>0</v>
      </c>
      <c r="AY486" s="5">
        <f t="shared" si="176"/>
        <v>0</v>
      </c>
      <c r="AZ486" s="5">
        <f t="shared" si="177"/>
        <v>185.05995999999999</v>
      </c>
      <c r="BA486" s="7">
        <f t="shared" si="178"/>
        <v>-2.1999361098391644E-2</v>
      </c>
      <c r="BB486" s="62">
        <f t="shared" si="179"/>
        <v>11033</v>
      </c>
      <c r="BC486" s="28">
        <f t="shared" si="180"/>
        <v>2.2663020809194977E-2</v>
      </c>
      <c r="BD486" s="32">
        <f t="shared" si="181"/>
        <v>3.0995043672857901E-2</v>
      </c>
      <c r="BE486" s="32">
        <f t="shared" si="182"/>
        <v>5.111387061802559E-3</v>
      </c>
      <c r="BF486" s="35">
        <f t="shared" si="183"/>
        <v>0.96389356926533953</v>
      </c>
      <c r="BG486" s="36">
        <f t="shared" si="184"/>
        <v>0.91462248235652921</v>
      </c>
      <c r="BH486" s="33">
        <f t="shared" si="185"/>
        <v>8.5377517643470791E-2</v>
      </c>
      <c r="BI486" s="33">
        <f t="shared" si="186"/>
        <v>0</v>
      </c>
      <c r="BJ486" s="63">
        <v>0</v>
      </c>
      <c r="BK486" s="63">
        <v>0</v>
      </c>
      <c r="BL486" s="63">
        <v>0</v>
      </c>
      <c r="BM486" s="63">
        <v>10327</v>
      </c>
      <c r="BN486" s="63">
        <v>0</v>
      </c>
      <c r="BO486" s="63"/>
      <c r="BP486" s="63">
        <v>0</v>
      </c>
      <c r="BQ486" s="63">
        <v>0</v>
      </c>
      <c r="BR486" s="63">
        <v>0</v>
      </c>
      <c r="BS486" s="63">
        <v>0</v>
      </c>
      <c r="BT486" s="63">
        <v>0</v>
      </c>
      <c r="BU486" s="63">
        <v>0</v>
      </c>
      <c r="BV486" s="63">
        <v>0</v>
      </c>
      <c r="BW486" s="63">
        <v>0</v>
      </c>
      <c r="BX486" s="63"/>
      <c r="BY486" s="63"/>
      <c r="BZ486" s="63"/>
      <c r="CA486" s="63"/>
      <c r="CB486" s="63"/>
      <c r="CC486" s="63"/>
      <c r="CD486" s="63"/>
      <c r="CE486" s="63"/>
      <c r="CF486" s="63"/>
      <c r="CG486" s="63"/>
      <c r="CH486" s="63"/>
      <c r="CI486" s="63"/>
      <c r="CJ486" s="63"/>
      <c r="CK486" s="63"/>
      <c r="CL486" s="63"/>
      <c r="CM486" s="63"/>
      <c r="CN486" s="63">
        <v>19940727</v>
      </c>
      <c r="CO486" s="63" t="s">
        <v>2022</v>
      </c>
      <c r="CP486" s="66"/>
      <c r="CQ486" s="64">
        <v>34557</v>
      </c>
      <c r="CR486" s="78" t="s">
        <v>2038</v>
      </c>
      <c r="CS486" s="78" t="s">
        <v>2038</v>
      </c>
    </row>
    <row r="487" spans="1:97">
      <c r="A487" s="63" t="s">
        <v>3591</v>
      </c>
      <c r="B487" s="63" t="s">
        <v>2018</v>
      </c>
      <c r="C487" s="63">
        <v>2668</v>
      </c>
      <c r="D487" s="19" t="s">
        <v>3782</v>
      </c>
      <c r="E487" s="63" t="s">
        <v>3783</v>
      </c>
      <c r="F487" s="63" t="s">
        <v>5045</v>
      </c>
      <c r="G487" s="65" t="s">
        <v>3594</v>
      </c>
      <c r="H487" s="65">
        <v>3</v>
      </c>
      <c r="I487" s="65">
        <v>25</v>
      </c>
      <c r="J487" s="65">
        <v>112</v>
      </c>
      <c r="K487" s="23">
        <v>42.18403</v>
      </c>
      <c r="L487" s="23">
        <v>-110.14879000000001</v>
      </c>
      <c r="M487" s="61" t="s">
        <v>6838</v>
      </c>
      <c r="N487" s="63" t="s">
        <v>6839</v>
      </c>
      <c r="O487" s="63"/>
      <c r="P487" s="63" t="s">
        <v>3841</v>
      </c>
      <c r="Q487" s="63"/>
      <c r="R487" s="63"/>
      <c r="S487" s="55" t="str">
        <f>IF(U487&gt;0,V487-U487,"")</f>
        <v/>
      </c>
      <c r="T487" s="63"/>
      <c r="U487" s="66"/>
      <c r="V487" s="63"/>
      <c r="W487" s="66">
        <v>8436</v>
      </c>
      <c r="X487" s="66">
        <v>8533</v>
      </c>
      <c r="Y487" s="63" t="s">
        <v>3852</v>
      </c>
      <c r="Z487" s="64">
        <v>36531</v>
      </c>
      <c r="AA487" s="63">
        <v>7.19</v>
      </c>
      <c r="AB487" s="63"/>
      <c r="AC487" s="63">
        <v>240</v>
      </c>
      <c r="AD487" s="63">
        <v>126</v>
      </c>
      <c r="AE487" s="63">
        <v>1923</v>
      </c>
      <c r="AF487" s="63"/>
      <c r="AG487" s="63"/>
      <c r="AH487" s="63">
        <v>3400</v>
      </c>
      <c r="AI487" s="63">
        <v>234</v>
      </c>
      <c r="AJ487" s="63"/>
      <c r="AK487" s="63"/>
      <c r="AL487" s="63">
        <v>300</v>
      </c>
      <c r="AM487" s="63">
        <v>6226</v>
      </c>
      <c r="AN487" s="63"/>
      <c r="AO487" s="63" t="s">
        <v>5902</v>
      </c>
      <c r="AP487" s="17">
        <f t="shared" si="171"/>
        <v>11.975999999999999</v>
      </c>
      <c r="AQ487" s="17">
        <f t="shared" si="172"/>
        <v>10.368539999999999</v>
      </c>
      <c r="AR487" s="17">
        <f t="shared" si="167"/>
        <v>83.650499999999994</v>
      </c>
      <c r="AS487" s="17">
        <f t="shared" si="166"/>
        <v>0</v>
      </c>
      <c r="AT487" s="17">
        <f t="shared" si="173"/>
        <v>105.99503999999999</v>
      </c>
      <c r="AU487" s="5">
        <f t="shared" si="174"/>
        <v>95.914000000000001</v>
      </c>
      <c r="AV487" s="5">
        <f t="shared" si="175"/>
        <v>3.8352599999999994</v>
      </c>
      <c r="AW487" s="5">
        <f t="shared" si="189"/>
        <v>0</v>
      </c>
      <c r="AX487" s="5">
        <f t="shared" si="190"/>
        <v>0</v>
      </c>
      <c r="AY487" s="5">
        <f t="shared" si="176"/>
        <v>6.2460000000000004</v>
      </c>
      <c r="AZ487" s="5">
        <f t="shared" si="177"/>
        <v>105.99526</v>
      </c>
      <c r="BA487" s="7">
        <f t="shared" si="178"/>
        <v>-1.037783332600537E-6</v>
      </c>
      <c r="BB487" s="62">
        <f t="shared" si="179"/>
        <v>6223</v>
      </c>
      <c r="BC487" s="28">
        <f t="shared" si="180"/>
        <v>-2.4098321150293196E-4</v>
      </c>
      <c r="BD487" s="32">
        <f t="shared" si="181"/>
        <v>0.11298641898715261</v>
      </c>
      <c r="BE487" s="32">
        <f t="shared" si="182"/>
        <v>9.7820992378511301E-2</v>
      </c>
      <c r="BF487" s="35">
        <f t="shared" si="183"/>
        <v>0.78919258863433617</v>
      </c>
      <c r="BG487" s="36">
        <f t="shared" si="184"/>
        <v>0.90488952053138982</v>
      </c>
      <c r="BH487" s="33">
        <f t="shared" si="185"/>
        <v>3.618331612187186E-2</v>
      </c>
      <c r="BI487" s="33">
        <f t="shared" si="186"/>
        <v>5.8927163346738337E-2</v>
      </c>
      <c r="BJ487" s="63"/>
      <c r="BK487" s="63">
        <v>3</v>
      </c>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t="s">
        <v>3852</v>
      </c>
      <c r="CN487" s="63">
        <v>106</v>
      </c>
      <c r="CO487" s="63" t="s">
        <v>2689</v>
      </c>
      <c r="CP487" s="66"/>
      <c r="CQ487" s="64">
        <v>36545</v>
      </c>
      <c r="CR487" s="78" t="s">
        <v>2038</v>
      </c>
      <c r="CS487" s="78" t="s">
        <v>2038</v>
      </c>
    </row>
    <row r="488" spans="1:97">
      <c r="A488" s="63" t="s">
        <v>3591</v>
      </c>
      <c r="B488" s="63" t="s">
        <v>2018</v>
      </c>
      <c r="C488" s="63">
        <v>2667</v>
      </c>
      <c r="D488" s="19" t="s">
        <v>3782</v>
      </c>
      <c r="E488" s="63" t="s">
        <v>3783</v>
      </c>
      <c r="F488" s="63" t="s">
        <v>5045</v>
      </c>
      <c r="G488" s="65" t="s">
        <v>3609</v>
      </c>
      <c r="H488" s="65">
        <v>3</v>
      </c>
      <c r="I488" s="65">
        <v>25</v>
      </c>
      <c r="J488" s="65">
        <v>112</v>
      </c>
      <c r="K488" s="23">
        <v>42.178890000000003</v>
      </c>
      <c r="L488" s="23">
        <v>-110.13889</v>
      </c>
      <c r="M488" s="61" t="s">
        <v>6828</v>
      </c>
      <c r="N488" s="63" t="s">
        <v>6829</v>
      </c>
      <c r="O488" s="63"/>
      <c r="P488" s="63" t="s">
        <v>3841</v>
      </c>
      <c r="Q488" s="63"/>
      <c r="R488" s="63"/>
      <c r="S488" s="55" t="str">
        <f>IF(U488&gt;0,V488-U488,"")</f>
        <v/>
      </c>
      <c r="T488" s="63"/>
      <c r="U488" s="66"/>
      <c r="V488" s="63"/>
      <c r="W488" s="66">
        <v>8485</v>
      </c>
      <c r="X488" s="66">
        <v>8406</v>
      </c>
      <c r="Y488" s="63" t="s">
        <v>3852</v>
      </c>
      <c r="Z488" s="64">
        <v>36531</v>
      </c>
      <c r="AA488" s="63">
        <v>7.39</v>
      </c>
      <c r="AB488" s="63"/>
      <c r="AC488" s="63">
        <v>248</v>
      </c>
      <c r="AD488" s="63">
        <v>131</v>
      </c>
      <c r="AE488" s="63">
        <v>2237</v>
      </c>
      <c r="AF488" s="63"/>
      <c r="AG488" s="63"/>
      <c r="AH488" s="63">
        <v>4000</v>
      </c>
      <c r="AI488" s="63">
        <v>329</v>
      </c>
      <c r="AJ488" s="63"/>
      <c r="AK488" s="63"/>
      <c r="AL488" s="63">
        <v>108</v>
      </c>
      <c r="AM488" s="63">
        <v>7058</v>
      </c>
      <c r="AN488" s="63"/>
      <c r="AO488" s="63" t="s">
        <v>5902</v>
      </c>
      <c r="AP488" s="17">
        <f t="shared" si="171"/>
        <v>12.3752</v>
      </c>
      <c r="AQ488" s="17">
        <f t="shared" si="172"/>
        <v>10.77999</v>
      </c>
      <c r="AR488" s="17">
        <f t="shared" si="167"/>
        <v>97.3095</v>
      </c>
      <c r="AS488" s="17">
        <f t="shared" ref="AS488:AS551" si="191">IF(AF488&gt;0,AF488*0.02558,0)</f>
        <v>0</v>
      </c>
      <c r="AT488" s="17">
        <f t="shared" si="173"/>
        <v>120.46468999999999</v>
      </c>
      <c r="AU488" s="5">
        <f t="shared" si="174"/>
        <v>112.83999999999999</v>
      </c>
      <c r="AV488" s="5">
        <f t="shared" si="175"/>
        <v>5.3923099999999993</v>
      </c>
      <c r="AW488" s="5">
        <f t="shared" si="189"/>
        <v>0</v>
      </c>
      <c r="AX488" s="5">
        <f t="shared" si="190"/>
        <v>0</v>
      </c>
      <c r="AY488" s="5">
        <f t="shared" si="176"/>
        <v>2.2485600000000003</v>
      </c>
      <c r="AZ488" s="5">
        <f t="shared" si="177"/>
        <v>120.48086999999998</v>
      </c>
      <c r="BA488" s="7">
        <f t="shared" si="178"/>
        <v>-6.7152098590201971E-5</v>
      </c>
      <c r="BB488" s="62">
        <f t="shared" si="179"/>
        <v>7053</v>
      </c>
      <c r="BC488" s="28">
        <f t="shared" si="180"/>
        <v>-3.5433349868896607E-4</v>
      </c>
      <c r="BD488" s="32">
        <f t="shared" si="181"/>
        <v>0.10272885772586142</v>
      </c>
      <c r="BE488" s="32">
        <f t="shared" si="182"/>
        <v>8.9486720133509667E-2</v>
      </c>
      <c r="BF488" s="35">
        <f t="shared" si="183"/>
        <v>0.80778442214062895</v>
      </c>
      <c r="BG488" s="36">
        <f t="shared" si="184"/>
        <v>0.93658022223777104</v>
      </c>
      <c r="BH488" s="33">
        <f t="shared" si="185"/>
        <v>4.4756565917892191E-2</v>
      </c>
      <c r="BI488" s="33">
        <f t="shared" si="186"/>
        <v>1.8663211844336787E-2</v>
      </c>
      <c r="BJ488" s="63"/>
      <c r="BK488" s="63">
        <v>5</v>
      </c>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t="s">
        <v>3852</v>
      </c>
      <c r="CN488" s="63">
        <v>106</v>
      </c>
      <c r="CO488" s="63" t="s">
        <v>2689</v>
      </c>
      <c r="CP488" s="66"/>
      <c r="CQ488" s="64">
        <v>36545</v>
      </c>
      <c r="CR488" s="78" t="s">
        <v>2038</v>
      </c>
      <c r="CS488" s="78" t="s">
        <v>2038</v>
      </c>
    </row>
    <row r="489" spans="1:97">
      <c r="A489" s="63" t="s">
        <v>3591</v>
      </c>
      <c r="B489" s="63" t="s">
        <v>1271</v>
      </c>
      <c r="C489" s="63">
        <v>1912</v>
      </c>
      <c r="D489" s="19" t="s">
        <v>3782</v>
      </c>
      <c r="E489" s="63" t="s">
        <v>3783</v>
      </c>
      <c r="F489" s="63"/>
      <c r="G489" s="65" t="s">
        <v>3597</v>
      </c>
      <c r="H489" s="65">
        <v>4</v>
      </c>
      <c r="I489" s="65">
        <v>25</v>
      </c>
      <c r="J489" s="65">
        <v>112</v>
      </c>
      <c r="K489" s="23">
        <v>42.179360000000003</v>
      </c>
      <c r="L489" s="23">
        <v>-110.16227000000001</v>
      </c>
      <c r="M489" s="61" t="s">
        <v>6865</v>
      </c>
      <c r="N489" s="63" t="s">
        <v>6866</v>
      </c>
      <c r="O489" s="63"/>
      <c r="P489" s="63" t="s">
        <v>3841</v>
      </c>
      <c r="Q489" s="63"/>
      <c r="R489" s="63"/>
      <c r="S489" s="55"/>
      <c r="T489" s="63"/>
      <c r="U489" s="66" t="s">
        <v>6867</v>
      </c>
      <c r="V489" s="63"/>
      <c r="W489" s="66">
        <v>8300</v>
      </c>
      <c r="X489" s="66">
        <v>8150</v>
      </c>
      <c r="Y489" s="63"/>
      <c r="Z489" s="64">
        <v>34533</v>
      </c>
      <c r="AA489" s="63">
        <v>7.28</v>
      </c>
      <c r="AB489" s="63"/>
      <c r="AC489" s="63">
        <v>27</v>
      </c>
      <c r="AD489" s="63">
        <v>3</v>
      </c>
      <c r="AE489" s="63">
        <v>983</v>
      </c>
      <c r="AF489" s="63">
        <v>48</v>
      </c>
      <c r="AG489" s="63"/>
      <c r="AH489" s="63">
        <v>1250</v>
      </c>
      <c r="AI489" s="63">
        <v>561</v>
      </c>
      <c r="AJ489" s="63">
        <v>0</v>
      </c>
      <c r="AK489" s="63">
        <v>0</v>
      </c>
      <c r="AL489" s="63">
        <v>0</v>
      </c>
      <c r="AM489" s="63">
        <v>2587</v>
      </c>
      <c r="AN489" s="63"/>
      <c r="AO489" s="63" t="s">
        <v>5904</v>
      </c>
      <c r="AP489" s="17">
        <f t="shared" si="171"/>
        <v>1.3472999999999999</v>
      </c>
      <c r="AQ489" s="17">
        <f t="shared" si="172"/>
        <v>0.24687000000000001</v>
      </c>
      <c r="AR489" s="17">
        <f t="shared" si="167"/>
        <v>42.7605</v>
      </c>
      <c r="AS489" s="17">
        <f t="shared" si="191"/>
        <v>1.22784</v>
      </c>
      <c r="AT489" s="17">
        <f t="shared" si="173"/>
        <v>45.582509999999999</v>
      </c>
      <c r="AU489" s="5">
        <f t="shared" si="174"/>
        <v>35.262499999999996</v>
      </c>
      <c r="AV489" s="5">
        <f t="shared" si="175"/>
        <v>9.1947899999999994</v>
      </c>
      <c r="AW489" s="5">
        <f t="shared" si="189"/>
        <v>0</v>
      </c>
      <c r="AX489" s="5">
        <f t="shared" si="190"/>
        <v>0</v>
      </c>
      <c r="AY489" s="5">
        <f t="shared" si="176"/>
        <v>0</v>
      </c>
      <c r="AZ489" s="5">
        <f t="shared" si="177"/>
        <v>44.457289999999993</v>
      </c>
      <c r="BA489" s="7">
        <f t="shared" si="178"/>
        <v>1.249691802958254E-2</v>
      </c>
      <c r="BB489" s="62">
        <f t="shared" si="179"/>
        <v>2872</v>
      </c>
      <c r="BC489" s="28">
        <f t="shared" si="180"/>
        <v>5.2207363986078038E-2</v>
      </c>
      <c r="BD489" s="32">
        <f t="shared" si="181"/>
        <v>2.9557389446083597E-2</v>
      </c>
      <c r="BE489" s="32">
        <f t="shared" si="182"/>
        <v>5.4158930695128466E-3</v>
      </c>
      <c r="BF489" s="35">
        <f t="shared" si="183"/>
        <v>0.96502671748440361</v>
      </c>
      <c r="BG489" s="36">
        <f t="shared" si="184"/>
        <v>0.79317700201699204</v>
      </c>
      <c r="BH489" s="33">
        <f t="shared" si="185"/>
        <v>0.20682299798300799</v>
      </c>
      <c r="BI489" s="33">
        <f t="shared" si="186"/>
        <v>0</v>
      </c>
      <c r="BJ489" s="63">
        <v>0</v>
      </c>
      <c r="BK489" s="63">
        <v>0</v>
      </c>
      <c r="BL489" s="63">
        <v>0</v>
      </c>
      <c r="BM489" s="63">
        <v>2457</v>
      </c>
      <c r="BN489" s="63">
        <v>0</v>
      </c>
      <c r="BO489" s="63"/>
      <c r="BP489" s="63">
        <v>0</v>
      </c>
      <c r="BQ489" s="63">
        <v>0</v>
      </c>
      <c r="BR489" s="63">
        <v>0</v>
      </c>
      <c r="BS489" s="63">
        <v>0</v>
      </c>
      <c r="BT489" s="63">
        <v>0</v>
      </c>
      <c r="BU489" s="63">
        <v>0</v>
      </c>
      <c r="BV489" s="63">
        <v>0</v>
      </c>
      <c r="BW489" s="63">
        <v>0</v>
      </c>
      <c r="BX489" s="63"/>
      <c r="BY489" s="63"/>
      <c r="BZ489" s="63"/>
      <c r="CA489" s="63"/>
      <c r="CB489" s="63"/>
      <c r="CC489" s="63"/>
      <c r="CD489" s="63"/>
      <c r="CE489" s="63"/>
      <c r="CF489" s="63"/>
      <c r="CG489" s="63"/>
      <c r="CH489" s="63"/>
      <c r="CI489" s="63"/>
      <c r="CJ489" s="63"/>
      <c r="CK489" s="63"/>
      <c r="CL489" s="63"/>
      <c r="CM489" s="63"/>
      <c r="CN489" s="63">
        <v>19940718</v>
      </c>
      <c r="CO489" s="63" t="s">
        <v>6868</v>
      </c>
      <c r="CP489" s="66"/>
      <c r="CQ489" s="64">
        <v>34557</v>
      </c>
      <c r="CR489" s="78" t="s">
        <v>2038</v>
      </c>
      <c r="CS489" s="78" t="s">
        <v>2038</v>
      </c>
    </row>
    <row r="490" spans="1:97">
      <c r="A490" s="63" t="s">
        <v>3591</v>
      </c>
      <c r="B490" s="63" t="s">
        <v>1271</v>
      </c>
      <c r="C490" s="63">
        <v>1905</v>
      </c>
      <c r="D490" s="19" t="s">
        <v>3782</v>
      </c>
      <c r="E490" s="63" t="s">
        <v>3783</v>
      </c>
      <c r="F490" s="63"/>
      <c r="G490" s="65" t="s">
        <v>3595</v>
      </c>
      <c r="H490" s="65">
        <v>4</v>
      </c>
      <c r="I490" s="65">
        <v>25</v>
      </c>
      <c r="J490" s="65">
        <v>112</v>
      </c>
      <c r="K490" s="23">
        <v>42.171819999999997</v>
      </c>
      <c r="L490" s="23">
        <v>-110.16691</v>
      </c>
      <c r="M490" s="61" t="s">
        <v>6811</v>
      </c>
      <c r="N490" s="63" t="s">
        <v>6812</v>
      </c>
      <c r="O490" s="63"/>
      <c r="P490" s="63" t="s">
        <v>3841</v>
      </c>
      <c r="Q490" s="63"/>
      <c r="R490" s="63"/>
      <c r="S490" s="55"/>
      <c r="T490" s="63"/>
      <c r="U490" s="66" t="s">
        <v>6813</v>
      </c>
      <c r="V490" s="63"/>
      <c r="W490" s="66">
        <v>8370</v>
      </c>
      <c r="X490" s="66"/>
      <c r="Y490" s="63"/>
      <c r="Z490" s="64">
        <v>34530</v>
      </c>
      <c r="AA490" s="63">
        <v>7.09</v>
      </c>
      <c r="AB490" s="63"/>
      <c r="AC490" s="63">
        <v>89</v>
      </c>
      <c r="AD490" s="63">
        <v>6</v>
      </c>
      <c r="AE490" s="63">
        <v>2020</v>
      </c>
      <c r="AF490" s="63">
        <v>97</v>
      </c>
      <c r="AG490" s="63"/>
      <c r="AH490" s="63">
        <v>3200</v>
      </c>
      <c r="AI490" s="63">
        <v>415</v>
      </c>
      <c r="AJ490" s="63">
        <v>0</v>
      </c>
      <c r="AK490" s="63">
        <v>0</v>
      </c>
      <c r="AL490" s="63">
        <v>0</v>
      </c>
      <c r="AM490" s="63">
        <v>5616</v>
      </c>
      <c r="AN490" s="63"/>
      <c r="AO490" s="63" t="s">
        <v>5904</v>
      </c>
      <c r="AP490" s="17">
        <f t="shared" si="171"/>
        <v>4.4410999999999996</v>
      </c>
      <c r="AQ490" s="17">
        <f t="shared" si="172"/>
        <v>0.49374000000000001</v>
      </c>
      <c r="AR490" s="17">
        <f t="shared" si="167"/>
        <v>87.86999999999999</v>
      </c>
      <c r="AS490" s="17">
        <f t="shared" si="191"/>
        <v>2.4812599999999998</v>
      </c>
      <c r="AT490" s="17">
        <f t="shared" si="173"/>
        <v>95.28609999999999</v>
      </c>
      <c r="AU490" s="5">
        <f t="shared" si="174"/>
        <v>90.271999999999991</v>
      </c>
      <c r="AV490" s="5">
        <f t="shared" si="175"/>
        <v>6.8018499999999991</v>
      </c>
      <c r="AW490" s="5">
        <f t="shared" si="189"/>
        <v>0</v>
      </c>
      <c r="AX490" s="5">
        <f t="shared" si="190"/>
        <v>0</v>
      </c>
      <c r="AY490" s="5">
        <f t="shared" si="176"/>
        <v>0</v>
      </c>
      <c r="AZ490" s="5">
        <f t="shared" si="177"/>
        <v>97.073849999999993</v>
      </c>
      <c r="BA490" s="7">
        <f t="shared" si="178"/>
        <v>-9.2937745097147455E-3</v>
      </c>
      <c r="BB490" s="62">
        <f t="shared" si="179"/>
        <v>5827</v>
      </c>
      <c r="BC490" s="28">
        <f t="shared" si="180"/>
        <v>1.8439220484138773E-2</v>
      </c>
      <c r="BD490" s="32">
        <f t="shared" si="181"/>
        <v>4.6608057208763924E-2</v>
      </c>
      <c r="BE490" s="32">
        <f t="shared" si="182"/>
        <v>5.1816581851917547E-3</v>
      </c>
      <c r="BF490" s="35">
        <f t="shared" si="183"/>
        <v>0.9482102846060444</v>
      </c>
      <c r="BG490" s="36">
        <f t="shared" si="184"/>
        <v>0.92993118126045271</v>
      </c>
      <c r="BH490" s="33">
        <f t="shared" si="185"/>
        <v>7.0068818739547262E-2</v>
      </c>
      <c r="BI490" s="33">
        <f t="shared" si="186"/>
        <v>0</v>
      </c>
      <c r="BJ490" s="63">
        <v>0</v>
      </c>
      <c r="BK490" s="63">
        <v>0</v>
      </c>
      <c r="BL490" s="63">
        <v>0</v>
      </c>
      <c r="BM490" s="63">
        <v>5512</v>
      </c>
      <c r="BN490" s="63">
        <v>0</v>
      </c>
      <c r="BO490" s="63"/>
      <c r="BP490" s="63">
        <v>0</v>
      </c>
      <c r="BQ490" s="63">
        <v>0</v>
      </c>
      <c r="BR490" s="63">
        <v>0</v>
      </c>
      <c r="BS490" s="63">
        <v>0</v>
      </c>
      <c r="BT490" s="63">
        <v>0</v>
      </c>
      <c r="BU490" s="63">
        <v>0</v>
      </c>
      <c r="BV490" s="63">
        <v>0</v>
      </c>
      <c r="BW490" s="63">
        <v>0</v>
      </c>
      <c r="BX490" s="63"/>
      <c r="BY490" s="63"/>
      <c r="BZ490" s="63"/>
      <c r="CA490" s="63"/>
      <c r="CB490" s="63"/>
      <c r="CC490" s="63"/>
      <c r="CD490" s="63"/>
      <c r="CE490" s="63"/>
      <c r="CF490" s="63"/>
      <c r="CG490" s="63"/>
      <c r="CH490" s="63"/>
      <c r="CI490" s="63"/>
      <c r="CJ490" s="63"/>
      <c r="CK490" s="63"/>
      <c r="CL490" s="63"/>
      <c r="CM490" s="63"/>
      <c r="CN490" s="63">
        <v>19940715</v>
      </c>
      <c r="CO490" s="63" t="s">
        <v>6814</v>
      </c>
      <c r="CP490" s="66"/>
      <c r="CQ490" s="64">
        <v>34557</v>
      </c>
      <c r="CR490" s="78" t="s">
        <v>2038</v>
      </c>
      <c r="CS490" s="78" t="s">
        <v>2038</v>
      </c>
    </row>
    <row r="491" spans="1:97">
      <c r="A491" s="63" t="s">
        <v>3591</v>
      </c>
      <c r="B491" s="63" t="s">
        <v>1271</v>
      </c>
      <c r="C491" s="63">
        <v>1934</v>
      </c>
      <c r="D491" s="19" t="s">
        <v>3782</v>
      </c>
      <c r="E491" s="63" t="s">
        <v>3783</v>
      </c>
      <c r="F491" s="63"/>
      <c r="G491" s="65" t="s">
        <v>3598</v>
      </c>
      <c r="H491" s="65">
        <v>4</v>
      </c>
      <c r="I491" s="65">
        <v>25</v>
      </c>
      <c r="J491" s="65">
        <v>112</v>
      </c>
      <c r="K491" s="23">
        <v>42.174149999999997</v>
      </c>
      <c r="L491" s="23">
        <v>-110.15532</v>
      </c>
      <c r="M491" s="61" t="s">
        <v>1272</v>
      </c>
      <c r="N491" s="63" t="s">
        <v>1273</v>
      </c>
      <c r="O491" s="63"/>
      <c r="P491" s="63" t="s">
        <v>3841</v>
      </c>
      <c r="Q491" s="63"/>
      <c r="R491" s="63"/>
      <c r="S491" s="55"/>
      <c r="T491" s="63"/>
      <c r="U491" s="66" t="s">
        <v>1274</v>
      </c>
      <c r="V491" s="63"/>
      <c r="W491" s="66">
        <v>8450</v>
      </c>
      <c r="X491" s="66"/>
      <c r="Y491" s="63"/>
      <c r="Z491" s="64">
        <v>34533</v>
      </c>
      <c r="AA491" s="63">
        <v>7.54</v>
      </c>
      <c r="AB491" s="63"/>
      <c r="AC491" s="63">
        <v>27</v>
      </c>
      <c r="AD491" s="63">
        <v>3</v>
      </c>
      <c r="AE491" s="63">
        <v>791</v>
      </c>
      <c r="AF491" s="63">
        <v>31</v>
      </c>
      <c r="AG491" s="63"/>
      <c r="AH491" s="63">
        <v>1230</v>
      </c>
      <c r="AI491" s="63">
        <v>207</v>
      </c>
      <c r="AJ491" s="63">
        <v>0</v>
      </c>
      <c r="AK491" s="63">
        <v>0</v>
      </c>
      <c r="AL491" s="63">
        <v>0</v>
      </c>
      <c r="AM491" s="63">
        <v>2184</v>
      </c>
      <c r="AN491" s="63"/>
      <c r="AO491" s="63" t="s">
        <v>5904</v>
      </c>
      <c r="AP491" s="17">
        <f t="shared" si="171"/>
        <v>1.3472999999999999</v>
      </c>
      <c r="AQ491" s="17">
        <f t="shared" si="172"/>
        <v>0.24687000000000001</v>
      </c>
      <c r="AR491" s="17">
        <f t="shared" si="167"/>
        <v>34.408499999999997</v>
      </c>
      <c r="AS491" s="17">
        <f t="shared" si="191"/>
        <v>0.79297999999999991</v>
      </c>
      <c r="AT491" s="17">
        <f t="shared" si="173"/>
        <v>36.795649999999995</v>
      </c>
      <c r="AU491" s="5">
        <f t="shared" si="174"/>
        <v>34.698299999999996</v>
      </c>
      <c r="AV491" s="5">
        <f t="shared" si="175"/>
        <v>3.3927299999999998</v>
      </c>
      <c r="AW491" s="5">
        <f t="shared" si="189"/>
        <v>0</v>
      </c>
      <c r="AX491" s="5">
        <f t="shared" si="190"/>
        <v>0</v>
      </c>
      <c r="AY491" s="5">
        <f t="shared" si="176"/>
        <v>0</v>
      </c>
      <c r="AZ491" s="5">
        <f t="shared" si="177"/>
        <v>38.091029999999996</v>
      </c>
      <c r="BA491" s="7">
        <f t="shared" si="178"/>
        <v>-1.7297869260594831E-2</v>
      </c>
      <c r="BB491" s="62">
        <f t="shared" si="179"/>
        <v>2289</v>
      </c>
      <c r="BC491" s="28">
        <f t="shared" si="180"/>
        <v>2.3474178403755867E-2</v>
      </c>
      <c r="BD491" s="32">
        <f t="shared" si="181"/>
        <v>3.6615741262893853E-2</v>
      </c>
      <c r="BE491" s="32">
        <f t="shared" si="182"/>
        <v>6.7092169862470168E-3</v>
      </c>
      <c r="BF491" s="35">
        <f t="shared" si="183"/>
        <v>0.95667504175085916</v>
      </c>
      <c r="BG491" s="36">
        <f t="shared" si="184"/>
        <v>0.91093099871544558</v>
      </c>
      <c r="BH491" s="33">
        <f t="shared" si="185"/>
        <v>8.9069001284554403E-2</v>
      </c>
      <c r="BI491" s="33">
        <f t="shared" si="186"/>
        <v>0</v>
      </c>
      <c r="BJ491" s="63">
        <v>0</v>
      </c>
      <c r="BK491" s="63">
        <v>0</v>
      </c>
      <c r="BL491" s="63">
        <v>0</v>
      </c>
      <c r="BM491" s="63">
        <v>2135</v>
      </c>
      <c r="BN491" s="63">
        <v>0</v>
      </c>
      <c r="BO491" s="63"/>
      <c r="BP491" s="63">
        <v>0</v>
      </c>
      <c r="BQ491" s="63">
        <v>0</v>
      </c>
      <c r="BR491" s="63">
        <v>0</v>
      </c>
      <c r="BS491" s="63">
        <v>0</v>
      </c>
      <c r="BT491" s="63">
        <v>0</v>
      </c>
      <c r="BU491" s="63">
        <v>0</v>
      </c>
      <c r="BV491" s="63">
        <v>0</v>
      </c>
      <c r="BW491" s="63">
        <v>0</v>
      </c>
      <c r="BX491" s="63"/>
      <c r="BY491" s="63"/>
      <c r="BZ491" s="63"/>
      <c r="CA491" s="63"/>
      <c r="CB491" s="63"/>
      <c r="CC491" s="63"/>
      <c r="CD491" s="63"/>
      <c r="CE491" s="63"/>
      <c r="CF491" s="63"/>
      <c r="CG491" s="63"/>
      <c r="CH491" s="63"/>
      <c r="CI491" s="63"/>
      <c r="CJ491" s="63"/>
      <c r="CK491" s="63"/>
      <c r="CL491" s="63"/>
      <c r="CM491" s="63"/>
      <c r="CN491" s="63">
        <v>19940718</v>
      </c>
      <c r="CO491" s="63" t="s">
        <v>1275</v>
      </c>
      <c r="CP491" s="66"/>
      <c r="CQ491" s="64">
        <v>34557</v>
      </c>
      <c r="CR491" s="78" t="s">
        <v>2038</v>
      </c>
      <c r="CS491" s="78" t="s">
        <v>2038</v>
      </c>
    </row>
    <row r="492" spans="1:97">
      <c r="A492" s="63" t="s">
        <v>3591</v>
      </c>
      <c r="B492" s="63" t="s">
        <v>1271</v>
      </c>
      <c r="C492" s="63">
        <v>2671</v>
      </c>
      <c r="D492" s="19" t="s">
        <v>3782</v>
      </c>
      <c r="E492" s="63" t="s">
        <v>3783</v>
      </c>
      <c r="F492" s="63" t="s">
        <v>5045</v>
      </c>
      <c r="G492" s="65" t="s">
        <v>3609</v>
      </c>
      <c r="H492" s="65">
        <v>4</v>
      </c>
      <c r="I492" s="65">
        <v>25</v>
      </c>
      <c r="J492" s="65">
        <v>112</v>
      </c>
      <c r="K492" s="23">
        <v>42.17633</v>
      </c>
      <c r="L492" s="23">
        <v>-110.15533000000001</v>
      </c>
      <c r="M492" s="61" t="s">
        <v>6832</v>
      </c>
      <c r="N492" s="63" t="s">
        <v>6833</v>
      </c>
      <c r="O492" s="63"/>
      <c r="P492" s="63" t="s">
        <v>3841</v>
      </c>
      <c r="Q492" s="63"/>
      <c r="R492" s="63"/>
      <c r="S492" s="55" t="str">
        <f>IF(U492&gt;0,V492-U492,"")</f>
        <v/>
      </c>
      <c r="T492" s="63"/>
      <c r="U492" s="66"/>
      <c r="V492" s="63"/>
      <c r="W492" s="66">
        <v>8395</v>
      </c>
      <c r="X492" s="66">
        <v>8347</v>
      </c>
      <c r="Y492" s="63" t="s">
        <v>3852</v>
      </c>
      <c r="Z492" s="64">
        <v>36430</v>
      </c>
      <c r="AA492" s="63">
        <v>5.42</v>
      </c>
      <c r="AB492" s="63"/>
      <c r="AC492" s="63">
        <v>280</v>
      </c>
      <c r="AD492" s="63">
        <v>49</v>
      </c>
      <c r="AE492" s="63">
        <v>1323</v>
      </c>
      <c r="AF492" s="63"/>
      <c r="AG492" s="63"/>
      <c r="AH492" s="63">
        <v>2400</v>
      </c>
      <c r="AI492" s="63">
        <v>342</v>
      </c>
      <c r="AJ492" s="63"/>
      <c r="AK492" s="63"/>
      <c r="AL492" s="63">
        <v>108</v>
      </c>
      <c r="AM492" s="63">
        <v>4542</v>
      </c>
      <c r="AN492" s="63"/>
      <c r="AO492" s="63" t="s">
        <v>5902</v>
      </c>
      <c r="AP492" s="17">
        <f t="shared" si="171"/>
        <v>13.972</v>
      </c>
      <c r="AQ492" s="17">
        <f t="shared" si="172"/>
        <v>4.0322100000000001</v>
      </c>
      <c r="AR492" s="17">
        <f t="shared" si="167"/>
        <v>57.5505</v>
      </c>
      <c r="AS492" s="17">
        <f t="shared" si="191"/>
        <v>0</v>
      </c>
      <c r="AT492" s="17">
        <f t="shared" si="173"/>
        <v>75.55471</v>
      </c>
      <c r="AU492" s="5">
        <f t="shared" si="174"/>
        <v>67.703999999999994</v>
      </c>
      <c r="AV492" s="5">
        <f t="shared" si="175"/>
        <v>5.6053799999999994</v>
      </c>
      <c r="AW492" s="5">
        <f t="shared" si="189"/>
        <v>0</v>
      </c>
      <c r="AX492" s="5">
        <f t="shared" si="190"/>
        <v>0</v>
      </c>
      <c r="AY492" s="5">
        <f t="shared" si="176"/>
        <v>2.2485600000000003</v>
      </c>
      <c r="AZ492" s="5">
        <f t="shared" si="177"/>
        <v>75.557939999999988</v>
      </c>
      <c r="BA492" s="7">
        <f t="shared" si="178"/>
        <v>-2.1374782322908466E-5</v>
      </c>
      <c r="BB492" s="62">
        <f t="shared" si="179"/>
        <v>4502</v>
      </c>
      <c r="BC492" s="28">
        <f t="shared" si="180"/>
        <v>-4.4228217602830609E-3</v>
      </c>
      <c r="BD492" s="32">
        <f t="shared" si="181"/>
        <v>0.18492559894677643</v>
      </c>
      <c r="BE492" s="32">
        <f t="shared" si="182"/>
        <v>5.3368082545747313E-2</v>
      </c>
      <c r="BF492" s="35">
        <f t="shared" si="183"/>
        <v>0.76170631850747628</v>
      </c>
      <c r="BG492" s="36">
        <f t="shared" si="184"/>
        <v>0.89605407452876562</v>
      </c>
      <c r="BH492" s="33">
        <f t="shared" si="185"/>
        <v>7.4186511702145408E-2</v>
      </c>
      <c r="BI492" s="33">
        <f t="shared" si="186"/>
        <v>2.9759413769089003E-2</v>
      </c>
      <c r="BJ492" s="63"/>
      <c r="BK492" s="63">
        <v>40</v>
      </c>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t="s">
        <v>3852</v>
      </c>
      <c r="CN492" s="63">
        <v>990927</v>
      </c>
      <c r="CO492" s="63" t="s">
        <v>2689</v>
      </c>
      <c r="CP492" s="66"/>
      <c r="CQ492" s="64">
        <v>36453</v>
      </c>
      <c r="CR492" s="78" t="s">
        <v>2038</v>
      </c>
      <c r="CS492" s="78" t="s">
        <v>2038</v>
      </c>
    </row>
    <row r="493" spans="1:97">
      <c r="A493" s="63" t="s">
        <v>3591</v>
      </c>
      <c r="B493" s="63" t="s">
        <v>2034</v>
      </c>
      <c r="C493" s="63">
        <v>1924</v>
      </c>
      <c r="D493" s="19" t="s">
        <v>3782</v>
      </c>
      <c r="E493" s="63" t="s">
        <v>3783</v>
      </c>
      <c r="F493" s="63"/>
      <c r="G493" s="65" t="s">
        <v>270</v>
      </c>
      <c r="H493" s="65">
        <v>5</v>
      </c>
      <c r="I493" s="65">
        <v>25</v>
      </c>
      <c r="J493" s="65">
        <v>112</v>
      </c>
      <c r="K493" s="23">
        <v>42.183120000000002</v>
      </c>
      <c r="L493" s="23">
        <v>-110.17686</v>
      </c>
      <c r="M493" s="61" t="s">
        <v>2035</v>
      </c>
      <c r="N493" s="63" t="s">
        <v>2036</v>
      </c>
      <c r="O493" s="63"/>
      <c r="P493" s="63" t="s">
        <v>3841</v>
      </c>
      <c r="Q493" s="63"/>
      <c r="R493" s="63"/>
      <c r="S493" s="55"/>
      <c r="T493" s="63"/>
      <c r="U493" s="66" t="s">
        <v>854</v>
      </c>
      <c r="V493" s="63"/>
      <c r="W493" s="66">
        <v>8310</v>
      </c>
      <c r="X493" s="66"/>
      <c r="Y493" s="63"/>
      <c r="Z493" s="64">
        <v>34544</v>
      </c>
      <c r="AA493" s="63">
        <v>7.59</v>
      </c>
      <c r="AB493" s="63"/>
      <c r="AC493" s="63">
        <v>110</v>
      </c>
      <c r="AD493" s="63">
        <v>11</v>
      </c>
      <c r="AE493" s="63">
        <v>3880</v>
      </c>
      <c r="AF493" s="63">
        <v>56</v>
      </c>
      <c r="AG493" s="63"/>
      <c r="AH493" s="63">
        <v>5900</v>
      </c>
      <c r="AI493" s="63">
        <v>1013</v>
      </c>
      <c r="AJ493" s="63">
        <v>0</v>
      </c>
      <c r="AK493" s="63">
        <v>0</v>
      </c>
      <c r="AL493" s="63">
        <v>0</v>
      </c>
      <c r="AM493" s="63">
        <v>10456</v>
      </c>
      <c r="AN493" s="63"/>
      <c r="AO493" s="63" t="s">
        <v>5904</v>
      </c>
      <c r="AP493" s="17">
        <f t="shared" si="171"/>
        <v>5.4889999999999999</v>
      </c>
      <c r="AQ493" s="17">
        <f t="shared" si="172"/>
        <v>0.90519000000000005</v>
      </c>
      <c r="AR493" s="17">
        <f t="shared" si="167"/>
        <v>168.78</v>
      </c>
      <c r="AS493" s="17">
        <f t="shared" si="191"/>
        <v>1.43248</v>
      </c>
      <c r="AT493" s="17">
        <f t="shared" si="173"/>
        <v>176.60667000000001</v>
      </c>
      <c r="AU493" s="5">
        <f t="shared" si="174"/>
        <v>166.43899999999999</v>
      </c>
      <c r="AV493" s="5">
        <f t="shared" si="175"/>
        <v>16.603069999999999</v>
      </c>
      <c r="AW493" s="5">
        <f t="shared" si="189"/>
        <v>0</v>
      </c>
      <c r="AX493" s="5">
        <f t="shared" si="190"/>
        <v>0</v>
      </c>
      <c r="AY493" s="5">
        <f t="shared" si="176"/>
        <v>0</v>
      </c>
      <c r="AZ493" s="5">
        <f t="shared" si="177"/>
        <v>183.04207</v>
      </c>
      <c r="BA493" s="7">
        <f t="shared" si="178"/>
        <v>-1.7893570265253778E-2</v>
      </c>
      <c r="BB493" s="62">
        <f t="shared" si="179"/>
        <v>10970</v>
      </c>
      <c r="BC493" s="28">
        <f t="shared" si="180"/>
        <v>2.398954541211612E-2</v>
      </c>
      <c r="BD493" s="32">
        <f t="shared" si="181"/>
        <v>3.1080366330444933E-2</v>
      </c>
      <c r="BE493" s="32">
        <f t="shared" si="182"/>
        <v>5.1254576058763802E-3</v>
      </c>
      <c r="BF493" s="35">
        <f t="shared" si="183"/>
        <v>0.96379417606367868</v>
      </c>
      <c r="BG493" s="36">
        <f t="shared" si="184"/>
        <v>0.90929369406716165</v>
      </c>
      <c r="BH493" s="33">
        <f t="shared" si="185"/>
        <v>9.070630593283828E-2</v>
      </c>
      <c r="BI493" s="33">
        <f t="shared" si="186"/>
        <v>0</v>
      </c>
      <c r="BJ493" s="63">
        <v>0</v>
      </c>
      <c r="BK493" s="63">
        <v>0</v>
      </c>
      <c r="BL493" s="63">
        <v>0</v>
      </c>
      <c r="BM493" s="63">
        <v>10228</v>
      </c>
      <c r="BN493" s="63">
        <v>0</v>
      </c>
      <c r="BO493" s="63"/>
      <c r="BP493" s="63">
        <v>0</v>
      </c>
      <c r="BQ493" s="63">
        <v>0</v>
      </c>
      <c r="BR493" s="63">
        <v>0</v>
      </c>
      <c r="BS493" s="63">
        <v>0</v>
      </c>
      <c r="BT493" s="63">
        <v>0</v>
      </c>
      <c r="BU493" s="63">
        <v>0</v>
      </c>
      <c r="BV493" s="63">
        <v>0</v>
      </c>
      <c r="BW493" s="63">
        <v>0</v>
      </c>
      <c r="BX493" s="63"/>
      <c r="BY493" s="63"/>
      <c r="BZ493" s="63"/>
      <c r="CA493" s="63"/>
      <c r="CB493" s="63"/>
      <c r="CC493" s="63"/>
      <c r="CD493" s="63"/>
      <c r="CE493" s="63"/>
      <c r="CF493" s="63"/>
      <c r="CG493" s="63"/>
      <c r="CH493" s="63"/>
      <c r="CI493" s="63"/>
      <c r="CJ493" s="63"/>
      <c r="CK493" s="63"/>
      <c r="CL493" s="63"/>
      <c r="CM493" s="63"/>
      <c r="CN493" s="63">
        <v>19940729</v>
      </c>
      <c r="CO493" s="63" t="s">
        <v>1270</v>
      </c>
      <c r="CP493" s="66"/>
      <c r="CQ493" s="64">
        <v>34557</v>
      </c>
      <c r="CR493" s="78" t="s">
        <v>2038</v>
      </c>
      <c r="CS493" s="78" t="s">
        <v>2038</v>
      </c>
    </row>
    <row r="494" spans="1:97">
      <c r="A494" s="63" t="s">
        <v>3591</v>
      </c>
      <c r="B494" s="63" t="s">
        <v>2034</v>
      </c>
      <c r="C494" s="63">
        <v>2674</v>
      </c>
      <c r="D494" s="19" t="s">
        <v>3782</v>
      </c>
      <c r="E494" s="63" t="s">
        <v>3783</v>
      </c>
      <c r="F494" s="63" t="s">
        <v>5045</v>
      </c>
      <c r="G494" s="65" t="s">
        <v>3596</v>
      </c>
      <c r="H494" s="65">
        <v>5</v>
      </c>
      <c r="I494" s="65">
        <v>25</v>
      </c>
      <c r="J494" s="65">
        <v>112</v>
      </c>
      <c r="K494" s="23">
        <v>42.17342</v>
      </c>
      <c r="L494" s="23">
        <v>-110.17198999999999</v>
      </c>
      <c r="M494" s="61" t="s">
        <v>6850</v>
      </c>
      <c r="N494" s="63" t="s">
        <v>6851</v>
      </c>
      <c r="O494" s="63"/>
      <c r="P494" s="63" t="s">
        <v>3841</v>
      </c>
      <c r="Q494" s="63"/>
      <c r="R494" s="63"/>
      <c r="S494" s="55" t="str">
        <f>IF(U494&gt;0,V494-U494,"")</f>
        <v/>
      </c>
      <c r="T494" s="63"/>
      <c r="U494" s="66"/>
      <c r="V494" s="63"/>
      <c r="W494" s="66">
        <v>8425</v>
      </c>
      <c r="X494" s="66"/>
      <c r="Y494" s="63" t="s">
        <v>3852</v>
      </c>
      <c r="Z494" s="64">
        <v>36432</v>
      </c>
      <c r="AA494" s="63">
        <v>6.72</v>
      </c>
      <c r="AB494" s="63"/>
      <c r="AC494" s="63">
        <v>456</v>
      </c>
      <c r="AD494" s="63">
        <v>277</v>
      </c>
      <c r="AE494" s="63">
        <v>3172</v>
      </c>
      <c r="AF494" s="63"/>
      <c r="AG494" s="63"/>
      <c r="AH494" s="63">
        <v>4000</v>
      </c>
      <c r="AI494" s="63"/>
      <c r="AJ494" s="63"/>
      <c r="AK494" s="63"/>
      <c r="AL494" s="63">
        <v>3088</v>
      </c>
      <c r="AM494" s="63">
        <v>11402</v>
      </c>
      <c r="AN494" s="63"/>
      <c r="AO494" s="63" t="s">
        <v>5902</v>
      </c>
      <c r="AP494" s="17">
        <f t="shared" si="171"/>
        <v>22.7544</v>
      </c>
      <c r="AQ494" s="17">
        <f t="shared" si="172"/>
        <v>22.794330000000002</v>
      </c>
      <c r="AR494" s="17">
        <f t="shared" si="167"/>
        <v>137.982</v>
      </c>
      <c r="AS494" s="17">
        <f t="shared" si="191"/>
        <v>0</v>
      </c>
      <c r="AT494" s="17">
        <f t="shared" si="173"/>
        <v>183.53073000000001</v>
      </c>
      <c r="AU494" s="5">
        <f t="shared" si="174"/>
        <v>112.83999999999999</v>
      </c>
      <c r="AV494" s="5">
        <f t="shared" si="175"/>
        <v>0</v>
      </c>
      <c r="AW494" s="5">
        <f t="shared" si="189"/>
        <v>0</v>
      </c>
      <c r="AX494" s="5">
        <f t="shared" si="190"/>
        <v>0</v>
      </c>
      <c r="AY494" s="5">
        <f t="shared" si="176"/>
        <v>64.29216000000001</v>
      </c>
      <c r="AZ494" s="5">
        <f t="shared" si="177"/>
        <v>177.13216</v>
      </c>
      <c r="BA494" s="7">
        <f t="shared" si="178"/>
        <v>1.7741137714501223E-2</v>
      </c>
      <c r="BB494" s="62">
        <f t="shared" si="179"/>
        <v>10993</v>
      </c>
      <c r="BC494" s="28">
        <f t="shared" si="180"/>
        <v>-1.8263005135074794E-2</v>
      </c>
      <c r="BD494" s="32">
        <f t="shared" si="181"/>
        <v>0.12398141717193627</v>
      </c>
      <c r="BE494" s="32">
        <f t="shared" si="182"/>
        <v>0.12419898291692079</v>
      </c>
      <c r="BF494" s="35">
        <f t="shared" si="183"/>
        <v>0.75181959991114289</v>
      </c>
      <c r="BG494" s="37">
        <f t="shared" si="184"/>
        <v>0.63703846890367055</v>
      </c>
      <c r="BH494" s="33">
        <f t="shared" si="185"/>
        <v>0</v>
      </c>
      <c r="BI494" s="33">
        <f t="shared" si="186"/>
        <v>0.3629615310963295</v>
      </c>
      <c r="BJ494" s="63"/>
      <c r="BK494" s="63">
        <v>19</v>
      </c>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t="s">
        <v>3852</v>
      </c>
      <c r="CN494" s="63">
        <v>990929</v>
      </c>
      <c r="CO494" s="63" t="s">
        <v>2689</v>
      </c>
      <c r="CP494" s="66"/>
      <c r="CQ494" s="64">
        <v>36453</v>
      </c>
      <c r="CR494" s="78" t="s">
        <v>2038</v>
      </c>
      <c r="CS494" s="78" t="s">
        <v>2038</v>
      </c>
    </row>
    <row r="495" spans="1:97">
      <c r="A495" s="63" t="s">
        <v>3591</v>
      </c>
      <c r="B495" s="63" t="s">
        <v>2034</v>
      </c>
      <c r="C495" s="63">
        <v>2673</v>
      </c>
      <c r="D495" s="19" t="s">
        <v>3782</v>
      </c>
      <c r="E495" s="63" t="s">
        <v>3783</v>
      </c>
      <c r="F495" s="63" t="s">
        <v>5045</v>
      </c>
      <c r="G495" s="65" t="s">
        <v>3596</v>
      </c>
      <c r="H495" s="65">
        <v>5</v>
      </c>
      <c r="I495" s="65">
        <v>25</v>
      </c>
      <c r="J495" s="65">
        <v>112</v>
      </c>
      <c r="K495" s="23">
        <v>42.17342</v>
      </c>
      <c r="L495" s="23">
        <v>-110.17198999999999</v>
      </c>
      <c r="M495" s="61" t="s">
        <v>6850</v>
      </c>
      <c r="N495" s="63" t="s">
        <v>6851</v>
      </c>
      <c r="O495" s="63"/>
      <c r="P495" s="63" t="s">
        <v>3841</v>
      </c>
      <c r="Q495" s="63"/>
      <c r="R495" s="63"/>
      <c r="S495" s="55" t="str">
        <f>IF(U495&gt;0,V495-U495,"")</f>
        <v/>
      </c>
      <c r="T495" s="63"/>
      <c r="U495" s="66"/>
      <c r="V495" s="63"/>
      <c r="W495" s="66">
        <v>8425</v>
      </c>
      <c r="X495" s="66"/>
      <c r="Y495" s="63"/>
      <c r="Z495" s="64">
        <v>36531</v>
      </c>
      <c r="AA495" s="63">
        <v>7.24</v>
      </c>
      <c r="AB495" s="63"/>
      <c r="AC495" s="63">
        <v>208</v>
      </c>
      <c r="AD495" s="63">
        <v>49</v>
      </c>
      <c r="AE495" s="63">
        <v>4287</v>
      </c>
      <c r="AF495" s="63"/>
      <c r="AG495" s="63"/>
      <c r="AH495" s="63">
        <v>6800</v>
      </c>
      <c r="AI495" s="63">
        <v>415</v>
      </c>
      <c r="AJ495" s="63"/>
      <c r="AK495" s="63"/>
      <c r="AL495" s="63">
        <v>108</v>
      </c>
      <c r="AM495" s="63">
        <v>11874</v>
      </c>
      <c r="AN495" s="63"/>
      <c r="AO495" s="63" t="s">
        <v>5902</v>
      </c>
      <c r="AP495" s="17">
        <f t="shared" si="171"/>
        <v>10.379200000000001</v>
      </c>
      <c r="AQ495" s="17">
        <f t="shared" si="172"/>
        <v>4.0322100000000001</v>
      </c>
      <c r="AR495" s="17">
        <f t="shared" si="167"/>
        <v>186.4845</v>
      </c>
      <c r="AS495" s="17">
        <f t="shared" si="191"/>
        <v>0</v>
      </c>
      <c r="AT495" s="17">
        <f t="shared" si="173"/>
        <v>200.89590999999999</v>
      </c>
      <c r="AU495" s="5">
        <f t="shared" si="174"/>
        <v>191.828</v>
      </c>
      <c r="AV495" s="5">
        <f t="shared" si="175"/>
        <v>6.8018499999999991</v>
      </c>
      <c r="AW495" s="5">
        <f t="shared" si="189"/>
        <v>0</v>
      </c>
      <c r="AX495" s="5">
        <f t="shared" si="190"/>
        <v>0</v>
      </c>
      <c r="AY495" s="5">
        <f t="shared" si="176"/>
        <v>2.2485600000000003</v>
      </c>
      <c r="AZ495" s="5">
        <f t="shared" si="177"/>
        <v>200.87841</v>
      </c>
      <c r="BA495" s="7">
        <f t="shared" si="178"/>
        <v>4.3556790787385526E-5</v>
      </c>
      <c r="BB495" s="62">
        <f t="shared" si="179"/>
        <v>11867</v>
      </c>
      <c r="BC495" s="28">
        <f t="shared" si="180"/>
        <v>-2.9484857419653765E-4</v>
      </c>
      <c r="BD495" s="32">
        <f t="shared" si="181"/>
        <v>5.1664565993404257E-2</v>
      </c>
      <c r="BE495" s="32">
        <f t="shared" si="182"/>
        <v>2.0071140323364475E-2</v>
      </c>
      <c r="BF495" s="35">
        <f t="shared" si="183"/>
        <v>0.92826429368323138</v>
      </c>
      <c r="BG495" s="36">
        <f t="shared" si="184"/>
        <v>0.95494583016661672</v>
      </c>
      <c r="BH495" s="33">
        <f t="shared" si="185"/>
        <v>3.3860532846710596E-2</v>
      </c>
      <c r="BI495" s="33">
        <f t="shared" si="186"/>
        <v>1.1193636986672686E-2</v>
      </c>
      <c r="BJ495" s="63"/>
      <c r="BK495" s="63">
        <v>7</v>
      </c>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v>106</v>
      </c>
      <c r="CO495" s="63" t="s">
        <v>2689</v>
      </c>
      <c r="CP495" s="66"/>
      <c r="CQ495" s="64">
        <v>36545</v>
      </c>
      <c r="CR495" s="78" t="s">
        <v>2038</v>
      </c>
      <c r="CS495" s="78" t="s">
        <v>2038</v>
      </c>
    </row>
    <row r="496" spans="1:97">
      <c r="A496" s="63" t="s">
        <v>3591</v>
      </c>
      <c r="B496" s="63" t="s">
        <v>6785</v>
      </c>
      <c r="C496" s="63">
        <v>1916</v>
      </c>
      <c r="D496" s="19" t="s">
        <v>3782</v>
      </c>
      <c r="E496" s="63" t="s">
        <v>3783</v>
      </c>
      <c r="F496" s="63"/>
      <c r="G496" s="65" t="s">
        <v>274</v>
      </c>
      <c r="H496" s="65">
        <v>7</v>
      </c>
      <c r="I496" s="65">
        <v>25</v>
      </c>
      <c r="J496" s="65">
        <v>112</v>
      </c>
      <c r="K496" s="23">
        <v>42.16151</v>
      </c>
      <c r="L496" s="23">
        <v>-110.20198000000001</v>
      </c>
      <c r="M496" s="61" t="s">
        <v>6786</v>
      </c>
      <c r="N496" s="63" t="s">
        <v>6787</v>
      </c>
      <c r="O496" s="63"/>
      <c r="P496" s="63" t="s">
        <v>3841</v>
      </c>
      <c r="Q496" s="63"/>
      <c r="R496" s="63"/>
      <c r="S496" s="55"/>
      <c r="T496" s="63"/>
      <c r="U496" s="66" t="s">
        <v>2028</v>
      </c>
      <c r="V496" s="63"/>
      <c r="W496" s="66">
        <v>8841</v>
      </c>
      <c r="X496" s="66"/>
      <c r="Y496" s="63"/>
      <c r="Z496" s="64">
        <v>34544</v>
      </c>
      <c r="AA496" s="63">
        <v>7.53</v>
      </c>
      <c r="AB496" s="63"/>
      <c r="AC496" s="63">
        <v>66</v>
      </c>
      <c r="AD496" s="63">
        <v>8</v>
      </c>
      <c r="AE496" s="63">
        <v>2160</v>
      </c>
      <c r="AF496" s="63">
        <v>97</v>
      </c>
      <c r="AG496" s="63"/>
      <c r="AH496" s="63">
        <v>3300</v>
      </c>
      <c r="AI496" s="63">
        <v>634</v>
      </c>
      <c r="AJ496" s="63">
        <v>0</v>
      </c>
      <c r="AK496" s="63">
        <v>0</v>
      </c>
      <c r="AL496" s="63">
        <v>0</v>
      </c>
      <c r="AM496" s="63">
        <v>5943</v>
      </c>
      <c r="AN496" s="63"/>
      <c r="AO496" s="63" t="s">
        <v>5904</v>
      </c>
      <c r="AP496" s="17">
        <f t="shared" si="171"/>
        <v>3.2934000000000001</v>
      </c>
      <c r="AQ496" s="17">
        <f t="shared" si="172"/>
        <v>0.65832000000000002</v>
      </c>
      <c r="AR496" s="17">
        <f t="shared" ref="AR496:AR559" si="192">IF(AE496&gt;0,AE496*0.0435,0)</f>
        <v>93.96</v>
      </c>
      <c r="AS496" s="17">
        <f t="shared" si="191"/>
        <v>2.4812599999999998</v>
      </c>
      <c r="AT496" s="17">
        <f t="shared" si="173"/>
        <v>100.39297999999999</v>
      </c>
      <c r="AU496" s="5">
        <f t="shared" si="174"/>
        <v>93.093000000000004</v>
      </c>
      <c r="AV496" s="5">
        <f t="shared" si="175"/>
        <v>10.391259999999999</v>
      </c>
      <c r="AW496" s="5">
        <f t="shared" si="189"/>
        <v>0</v>
      </c>
      <c r="AX496" s="5">
        <f t="shared" si="190"/>
        <v>0</v>
      </c>
      <c r="AY496" s="5">
        <f t="shared" si="176"/>
        <v>0</v>
      </c>
      <c r="AZ496" s="5">
        <f t="shared" si="177"/>
        <v>103.48426000000001</v>
      </c>
      <c r="BA496" s="7">
        <f t="shared" si="178"/>
        <v>-1.5162457565150538E-2</v>
      </c>
      <c r="BB496" s="62">
        <f t="shared" si="179"/>
        <v>6265</v>
      </c>
      <c r="BC496" s="28">
        <f t="shared" si="180"/>
        <v>2.6376146788990827E-2</v>
      </c>
      <c r="BD496" s="32">
        <f t="shared" si="181"/>
        <v>3.2805082586451761E-2</v>
      </c>
      <c r="BE496" s="32">
        <f t="shared" si="182"/>
        <v>6.5574306091919976E-3</v>
      </c>
      <c r="BF496" s="35">
        <f t="shared" si="183"/>
        <v>0.96063748680435634</v>
      </c>
      <c r="BG496" s="36">
        <f t="shared" si="184"/>
        <v>0.89958608198000356</v>
      </c>
      <c r="BH496" s="33">
        <f t="shared" si="185"/>
        <v>0.10041391801999645</v>
      </c>
      <c r="BI496" s="33">
        <f t="shared" si="186"/>
        <v>0</v>
      </c>
      <c r="BJ496" s="63">
        <v>0</v>
      </c>
      <c r="BK496" s="63">
        <v>0</v>
      </c>
      <c r="BL496" s="63">
        <v>0</v>
      </c>
      <c r="BM496" s="63">
        <v>5793</v>
      </c>
      <c r="BN496" s="63">
        <v>0</v>
      </c>
      <c r="BO496" s="63"/>
      <c r="BP496" s="63">
        <v>0</v>
      </c>
      <c r="BQ496" s="63">
        <v>0</v>
      </c>
      <c r="BR496" s="63">
        <v>0</v>
      </c>
      <c r="BS496" s="63">
        <v>0</v>
      </c>
      <c r="BT496" s="63">
        <v>0</v>
      </c>
      <c r="BU496" s="63">
        <v>0</v>
      </c>
      <c r="BV496" s="63">
        <v>0</v>
      </c>
      <c r="BW496" s="63">
        <v>0</v>
      </c>
      <c r="BX496" s="63"/>
      <c r="BY496" s="63"/>
      <c r="BZ496" s="63"/>
      <c r="CA496" s="63"/>
      <c r="CB496" s="63"/>
      <c r="CC496" s="63"/>
      <c r="CD496" s="63"/>
      <c r="CE496" s="63"/>
      <c r="CF496" s="63"/>
      <c r="CG496" s="63"/>
      <c r="CH496" s="63"/>
      <c r="CI496" s="63"/>
      <c r="CJ496" s="63"/>
      <c r="CK496" s="63"/>
      <c r="CL496" s="63"/>
      <c r="CM496" s="63"/>
      <c r="CN496" s="63">
        <v>19940729</v>
      </c>
      <c r="CO496" s="63" t="s">
        <v>6788</v>
      </c>
      <c r="CP496" s="66"/>
      <c r="CQ496" s="64">
        <v>34557</v>
      </c>
      <c r="CR496" s="78" t="s">
        <v>2038</v>
      </c>
      <c r="CS496" s="78" t="s">
        <v>2038</v>
      </c>
    </row>
    <row r="497" spans="1:97">
      <c r="A497" s="63" t="s">
        <v>3591</v>
      </c>
      <c r="B497" s="63" t="s">
        <v>1284</v>
      </c>
      <c r="C497" s="63">
        <v>1931</v>
      </c>
      <c r="D497" s="19" t="s">
        <v>3782</v>
      </c>
      <c r="E497" s="63" t="s">
        <v>3783</v>
      </c>
      <c r="F497" s="63"/>
      <c r="G497" s="65" t="s">
        <v>3609</v>
      </c>
      <c r="H497" s="65">
        <v>8</v>
      </c>
      <c r="I497" s="65">
        <v>25</v>
      </c>
      <c r="J497" s="65">
        <v>112</v>
      </c>
      <c r="K497" s="23">
        <v>42.164479999999998</v>
      </c>
      <c r="L497" s="23">
        <v>-110.1768</v>
      </c>
      <c r="M497" s="61" t="s">
        <v>1285</v>
      </c>
      <c r="N497" s="63" t="s">
        <v>1286</v>
      </c>
      <c r="O497" s="63"/>
      <c r="P497" s="63" t="s">
        <v>3841</v>
      </c>
      <c r="Q497" s="63"/>
      <c r="R497" s="63"/>
      <c r="S497" s="55"/>
      <c r="T497" s="63"/>
      <c r="U497" s="66" t="s">
        <v>1287</v>
      </c>
      <c r="V497" s="63"/>
      <c r="W497" s="66">
        <v>8578</v>
      </c>
      <c r="X497" s="66"/>
      <c r="Y497" s="63"/>
      <c r="Z497" s="64">
        <v>34530</v>
      </c>
      <c r="AA497" s="63">
        <v>7.91</v>
      </c>
      <c r="AB497" s="63"/>
      <c r="AC497" s="63">
        <v>112</v>
      </c>
      <c r="AD497" s="63">
        <v>14</v>
      </c>
      <c r="AE497" s="63">
        <v>3510</v>
      </c>
      <c r="AF497" s="63">
        <v>80</v>
      </c>
      <c r="AG497" s="63"/>
      <c r="AH497" s="63">
        <v>5400</v>
      </c>
      <c r="AI497" s="63">
        <v>891</v>
      </c>
      <c r="AJ497" s="63">
        <v>0</v>
      </c>
      <c r="AK497" s="63">
        <v>0</v>
      </c>
      <c r="AL497" s="63">
        <v>0</v>
      </c>
      <c r="AM497" s="63">
        <v>9555</v>
      </c>
      <c r="AN497" s="63"/>
      <c r="AO497" s="63" t="s">
        <v>1288</v>
      </c>
      <c r="AP497" s="17">
        <f t="shared" si="171"/>
        <v>5.5888</v>
      </c>
      <c r="AQ497" s="17">
        <f t="shared" si="172"/>
        <v>1.1520600000000001</v>
      </c>
      <c r="AR497" s="17">
        <f t="shared" si="192"/>
        <v>152.685</v>
      </c>
      <c r="AS497" s="17">
        <f t="shared" si="191"/>
        <v>2.0463999999999998</v>
      </c>
      <c r="AT497" s="17">
        <f t="shared" si="173"/>
        <v>161.47226000000001</v>
      </c>
      <c r="AU497" s="5">
        <f t="shared" si="174"/>
        <v>152.334</v>
      </c>
      <c r="AV497" s="5">
        <f t="shared" si="175"/>
        <v>14.603489999999999</v>
      </c>
      <c r="AW497" s="5">
        <f t="shared" si="189"/>
        <v>0</v>
      </c>
      <c r="AX497" s="5">
        <f t="shared" si="190"/>
        <v>0</v>
      </c>
      <c r="AY497" s="5">
        <f t="shared" si="176"/>
        <v>0</v>
      </c>
      <c r="AZ497" s="5">
        <f t="shared" si="177"/>
        <v>166.93749</v>
      </c>
      <c r="BA497" s="7">
        <f t="shared" si="178"/>
        <v>-1.6641497397686854E-2</v>
      </c>
      <c r="BB497" s="62">
        <f t="shared" si="179"/>
        <v>10007</v>
      </c>
      <c r="BC497" s="28">
        <f t="shared" si="180"/>
        <v>2.3106021879153459E-2</v>
      </c>
      <c r="BD497" s="32">
        <f t="shared" si="181"/>
        <v>3.4611517792591744E-2</v>
      </c>
      <c r="BE497" s="32">
        <f t="shared" si="182"/>
        <v>7.134723945772482E-3</v>
      </c>
      <c r="BF497" s="35">
        <f t="shared" si="183"/>
        <v>0.95825375826163584</v>
      </c>
      <c r="BG497" s="36">
        <f t="shared" si="184"/>
        <v>0.91252120778861601</v>
      </c>
      <c r="BH497" s="33">
        <f t="shared" si="185"/>
        <v>8.7478792211384035E-2</v>
      </c>
      <c r="BI497" s="33">
        <f t="shared" si="186"/>
        <v>0</v>
      </c>
      <c r="BJ497" s="63">
        <v>0</v>
      </c>
      <c r="BK497" s="63">
        <v>0</v>
      </c>
      <c r="BL497" s="63">
        <v>0</v>
      </c>
      <c r="BM497" s="63">
        <v>9354</v>
      </c>
      <c r="BN497" s="63">
        <v>0</v>
      </c>
      <c r="BO497" s="63"/>
      <c r="BP497" s="63">
        <v>0</v>
      </c>
      <c r="BQ497" s="63">
        <v>0</v>
      </c>
      <c r="BR497" s="63">
        <v>0</v>
      </c>
      <c r="BS497" s="63">
        <v>0</v>
      </c>
      <c r="BT497" s="63">
        <v>0</v>
      </c>
      <c r="BU497" s="63">
        <v>0</v>
      </c>
      <c r="BV497" s="63">
        <v>0</v>
      </c>
      <c r="BW497" s="63">
        <v>0</v>
      </c>
      <c r="BX497" s="63"/>
      <c r="BY497" s="63"/>
      <c r="BZ497" s="63"/>
      <c r="CA497" s="63"/>
      <c r="CB497" s="63"/>
      <c r="CC497" s="63"/>
      <c r="CD497" s="63"/>
      <c r="CE497" s="63"/>
      <c r="CF497" s="63"/>
      <c r="CG497" s="63"/>
      <c r="CH497" s="63"/>
      <c r="CI497" s="63"/>
      <c r="CJ497" s="63"/>
      <c r="CK497" s="63"/>
      <c r="CL497" s="63"/>
      <c r="CM497" s="63"/>
      <c r="CN497" s="63">
        <v>19940715</v>
      </c>
      <c r="CO497" s="63" t="s">
        <v>5687</v>
      </c>
      <c r="CP497" s="66"/>
      <c r="CQ497" s="64">
        <v>34557</v>
      </c>
      <c r="CR497" s="78" t="s">
        <v>2038</v>
      </c>
      <c r="CS497" s="78" t="s">
        <v>2038</v>
      </c>
    </row>
    <row r="498" spans="1:97">
      <c r="A498" s="63" t="s">
        <v>3591</v>
      </c>
      <c r="B498" s="63" t="s">
        <v>1284</v>
      </c>
      <c r="C498" s="63">
        <v>2675</v>
      </c>
      <c r="D498" s="19" t="s">
        <v>3782</v>
      </c>
      <c r="E498" s="63" t="s">
        <v>3783</v>
      </c>
      <c r="F498" s="63" t="s">
        <v>5045</v>
      </c>
      <c r="G498" s="65" t="s">
        <v>3592</v>
      </c>
      <c r="H498" s="65">
        <v>8</v>
      </c>
      <c r="I498" s="65">
        <v>25</v>
      </c>
      <c r="J498" s="65">
        <v>112</v>
      </c>
      <c r="K498" s="23">
        <v>42.167499999999997</v>
      </c>
      <c r="L498" s="23">
        <v>-110.18</v>
      </c>
      <c r="M498" s="61" t="s">
        <v>6844</v>
      </c>
      <c r="N498" s="63" t="s">
        <v>6845</v>
      </c>
      <c r="O498" s="63"/>
      <c r="P498" s="63" t="s">
        <v>3841</v>
      </c>
      <c r="Q498" s="63"/>
      <c r="R498" s="63"/>
      <c r="S498" s="55" t="str">
        <f>IF(U498&gt;0,V498-U498,"")</f>
        <v/>
      </c>
      <c r="T498" s="63"/>
      <c r="U498" s="66"/>
      <c r="V498" s="63"/>
      <c r="W498" s="66">
        <v>8525</v>
      </c>
      <c r="X498" s="66">
        <v>8464</v>
      </c>
      <c r="Y498" s="63" t="s">
        <v>3852</v>
      </c>
      <c r="Z498" s="64">
        <v>36430</v>
      </c>
      <c r="AA498" s="63">
        <v>7.07</v>
      </c>
      <c r="AB498" s="63"/>
      <c r="AC498" s="63">
        <v>280</v>
      </c>
      <c r="AD498" s="63">
        <v>117</v>
      </c>
      <c r="AE498" s="63">
        <v>1245</v>
      </c>
      <c r="AF498" s="63"/>
      <c r="AG498" s="63"/>
      <c r="AH498" s="63">
        <v>2400</v>
      </c>
      <c r="AI498" s="63">
        <v>476</v>
      </c>
      <c r="AJ498" s="63"/>
      <c r="AK498" s="63"/>
      <c r="AL498" s="63">
        <v>108</v>
      </c>
      <c r="AM498" s="63">
        <v>4632</v>
      </c>
      <c r="AN498" s="63"/>
      <c r="AO498" s="63" t="s">
        <v>5902</v>
      </c>
      <c r="AP498" s="17">
        <f t="shared" si="171"/>
        <v>13.972</v>
      </c>
      <c r="AQ498" s="17">
        <f t="shared" si="172"/>
        <v>9.627930000000001</v>
      </c>
      <c r="AR498" s="17">
        <f t="shared" si="192"/>
        <v>54.157499999999999</v>
      </c>
      <c r="AS498" s="17">
        <f t="shared" si="191"/>
        <v>0</v>
      </c>
      <c r="AT498" s="17">
        <f t="shared" si="173"/>
        <v>77.757429999999999</v>
      </c>
      <c r="AU498" s="5">
        <f t="shared" si="174"/>
        <v>67.703999999999994</v>
      </c>
      <c r="AV498" s="5">
        <f t="shared" si="175"/>
        <v>7.801639999999999</v>
      </c>
      <c r="AW498" s="5">
        <f t="shared" si="189"/>
        <v>0</v>
      </c>
      <c r="AX498" s="5">
        <f t="shared" si="190"/>
        <v>0</v>
      </c>
      <c r="AY498" s="5">
        <f t="shared" si="176"/>
        <v>2.2485600000000003</v>
      </c>
      <c r="AZ498" s="5">
        <f t="shared" si="177"/>
        <v>77.754199999999997</v>
      </c>
      <c r="BA498" s="7">
        <f t="shared" si="178"/>
        <v>2.0770150759798894E-5</v>
      </c>
      <c r="BB498" s="62">
        <f t="shared" si="179"/>
        <v>4626</v>
      </c>
      <c r="BC498" s="28">
        <f t="shared" si="180"/>
        <v>-6.4808813998703824E-4</v>
      </c>
      <c r="BD498" s="32">
        <f t="shared" si="181"/>
        <v>0.17968700868843016</v>
      </c>
      <c r="BE498" s="32">
        <f t="shared" si="182"/>
        <v>0.12382006452630959</v>
      </c>
      <c r="BF498" s="45">
        <f t="shared" si="183"/>
        <v>0.6964929267852602</v>
      </c>
      <c r="BG498" s="36">
        <f t="shared" si="184"/>
        <v>0.87074395981181718</v>
      </c>
      <c r="BH498" s="33">
        <f t="shared" si="185"/>
        <v>0.10033721651049074</v>
      </c>
      <c r="BI498" s="33">
        <f t="shared" si="186"/>
        <v>2.8918823677692013E-2</v>
      </c>
      <c r="BJ498" s="63"/>
      <c r="BK498" s="63">
        <v>6</v>
      </c>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t="s">
        <v>3852</v>
      </c>
      <c r="CN498" s="63">
        <v>990927</v>
      </c>
      <c r="CO498" s="63" t="s">
        <v>2689</v>
      </c>
      <c r="CP498" s="66"/>
      <c r="CQ498" s="64">
        <v>36453</v>
      </c>
      <c r="CR498" s="78" t="s">
        <v>2038</v>
      </c>
      <c r="CS498" s="78" t="s">
        <v>2038</v>
      </c>
    </row>
    <row r="499" spans="1:97">
      <c r="A499" s="63" t="s">
        <v>3591</v>
      </c>
      <c r="B499" s="63" t="s">
        <v>1284</v>
      </c>
      <c r="C499" s="63">
        <v>2676</v>
      </c>
      <c r="D499" s="19" t="s">
        <v>3782</v>
      </c>
      <c r="E499" s="63" t="s">
        <v>3783</v>
      </c>
      <c r="F499" s="63" t="s">
        <v>5045</v>
      </c>
      <c r="G499" s="65" t="s">
        <v>259</v>
      </c>
      <c r="H499" s="65">
        <v>8</v>
      </c>
      <c r="I499" s="65">
        <v>25</v>
      </c>
      <c r="J499" s="65">
        <v>112</v>
      </c>
      <c r="K499" s="23">
        <v>42.16901</v>
      </c>
      <c r="L499" s="23">
        <v>-110.17192</v>
      </c>
      <c r="M499" s="61" t="s">
        <v>6848</v>
      </c>
      <c r="N499" s="63" t="s">
        <v>6849</v>
      </c>
      <c r="O499" s="63"/>
      <c r="P499" s="63" t="s">
        <v>3841</v>
      </c>
      <c r="Q499" s="63"/>
      <c r="R499" s="63"/>
      <c r="S499" s="55" t="str">
        <f>IF(U499&gt;0,V499-U499,"")</f>
        <v/>
      </c>
      <c r="T499" s="63"/>
      <c r="U499" s="66"/>
      <c r="V499" s="63"/>
      <c r="W499" s="66">
        <v>8500</v>
      </c>
      <c r="X499" s="66">
        <v>8420</v>
      </c>
      <c r="Y499" s="63" t="s">
        <v>3852</v>
      </c>
      <c r="Z499" s="64">
        <v>36531</v>
      </c>
      <c r="AA499" s="63">
        <v>7.32</v>
      </c>
      <c r="AB499" s="63"/>
      <c r="AC499" s="63">
        <v>320</v>
      </c>
      <c r="AD499" s="63">
        <v>107</v>
      </c>
      <c r="AE499" s="63">
        <v>5068</v>
      </c>
      <c r="AF499" s="63"/>
      <c r="AG499" s="63"/>
      <c r="AH499" s="63">
        <v>8400</v>
      </c>
      <c r="AI499" s="63">
        <v>366</v>
      </c>
      <c r="AJ499" s="63"/>
      <c r="AK499" s="63"/>
      <c r="AL499" s="63">
        <v>108</v>
      </c>
      <c r="AM499" s="63">
        <v>14384</v>
      </c>
      <c r="AN499" s="63"/>
      <c r="AO499" s="63" t="s">
        <v>5902</v>
      </c>
      <c r="AP499" s="17">
        <f t="shared" si="171"/>
        <v>15.968</v>
      </c>
      <c r="AQ499" s="17">
        <f t="shared" si="172"/>
        <v>8.8050300000000004</v>
      </c>
      <c r="AR499" s="17">
        <f t="shared" si="192"/>
        <v>220.458</v>
      </c>
      <c r="AS499" s="17">
        <f t="shared" si="191"/>
        <v>0</v>
      </c>
      <c r="AT499" s="17">
        <f t="shared" si="173"/>
        <v>245.23103</v>
      </c>
      <c r="AU499" s="5">
        <f t="shared" si="174"/>
        <v>236.964</v>
      </c>
      <c r="AV499" s="5">
        <f t="shared" si="175"/>
        <v>5.9987399999999997</v>
      </c>
      <c r="AW499" s="5">
        <f t="shared" si="189"/>
        <v>0</v>
      </c>
      <c r="AX499" s="5">
        <f t="shared" si="190"/>
        <v>0</v>
      </c>
      <c r="AY499" s="5">
        <f t="shared" si="176"/>
        <v>2.2485600000000003</v>
      </c>
      <c r="AZ499" s="5">
        <f t="shared" si="177"/>
        <v>245.21129999999999</v>
      </c>
      <c r="BA499" s="7">
        <f t="shared" si="178"/>
        <v>4.0228990837739874E-5</v>
      </c>
      <c r="BB499" s="62">
        <f t="shared" si="179"/>
        <v>14369</v>
      </c>
      <c r="BC499" s="28">
        <f t="shared" si="180"/>
        <v>-5.2168469377108476E-4</v>
      </c>
      <c r="BD499" s="32">
        <f t="shared" si="181"/>
        <v>6.5114108928221684E-2</v>
      </c>
      <c r="BE499" s="32">
        <f t="shared" si="182"/>
        <v>3.5905040238994226E-2</v>
      </c>
      <c r="BF499" s="35">
        <f t="shared" si="183"/>
        <v>0.89898085083278412</v>
      </c>
      <c r="BG499" s="36">
        <f t="shared" si="184"/>
        <v>0.96636655814801353</v>
      </c>
      <c r="BH499" s="33">
        <f t="shared" si="185"/>
        <v>2.4463554493614283E-2</v>
      </c>
      <c r="BI499" s="33">
        <f t="shared" si="186"/>
        <v>9.1698873583721478E-3</v>
      </c>
      <c r="BJ499" s="63"/>
      <c r="BK499" s="63">
        <v>15</v>
      </c>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t="s">
        <v>3852</v>
      </c>
      <c r="CN499" s="63">
        <v>106</v>
      </c>
      <c r="CO499" s="63" t="s">
        <v>2689</v>
      </c>
      <c r="CP499" s="66"/>
      <c r="CQ499" s="64">
        <v>36545</v>
      </c>
      <c r="CR499" s="78" t="s">
        <v>2038</v>
      </c>
      <c r="CS499" s="78" t="s">
        <v>2038</v>
      </c>
    </row>
    <row r="500" spans="1:97">
      <c r="A500" s="63" t="s">
        <v>3591</v>
      </c>
      <c r="B500" s="63" t="s">
        <v>2004</v>
      </c>
      <c r="C500" s="63">
        <v>1897</v>
      </c>
      <c r="D500" s="19" t="s">
        <v>3782</v>
      </c>
      <c r="E500" s="63" t="s">
        <v>3783</v>
      </c>
      <c r="F500" s="63"/>
      <c r="G500" s="65" t="s">
        <v>3599</v>
      </c>
      <c r="H500" s="65">
        <v>9</v>
      </c>
      <c r="I500" s="65">
        <v>25</v>
      </c>
      <c r="J500" s="65">
        <v>112</v>
      </c>
      <c r="K500" s="23">
        <v>42.16046</v>
      </c>
      <c r="L500" s="23">
        <v>-110.16795</v>
      </c>
      <c r="M500" s="61" t="s">
        <v>2005</v>
      </c>
      <c r="N500" s="63" t="s">
        <v>2006</v>
      </c>
      <c r="O500" s="63"/>
      <c r="P500" s="63" t="s">
        <v>3841</v>
      </c>
      <c r="Q500" s="63"/>
      <c r="R500" s="63"/>
      <c r="S500" s="55"/>
      <c r="T500" s="63"/>
      <c r="U500" s="66" t="s">
        <v>819</v>
      </c>
      <c r="V500" s="63"/>
      <c r="W500" s="66">
        <v>8600</v>
      </c>
      <c r="X500" s="66"/>
      <c r="Y500" s="63"/>
      <c r="Z500" s="64">
        <v>34539</v>
      </c>
      <c r="AA500" s="63">
        <v>7.7</v>
      </c>
      <c r="AB500" s="63"/>
      <c r="AC500" s="63">
        <v>28</v>
      </c>
      <c r="AD500" s="63">
        <v>3</v>
      </c>
      <c r="AE500" s="63">
        <v>780</v>
      </c>
      <c r="AF500" s="63">
        <v>32</v>
      </c>
      <c r="AG500" s="63"/>
      <c r="AH500" s="63">
        <v>1150</v>
      </c>
      <c r="AI500" s="63">
        <v>390</v>
      </c>
      <c r="AJ500" s="63">
        <v>0</v>
      </c>
      <c r="AK500" s="63">
        <v>0</v>
      </c>
      <c r="AL500" s="63">
        <v>0</v>
      </c>
      <c r="AM500" s="63">
        <v>2185</v>
      </c>
      <c r="AN500" s="63"/>
      <c r="AO500" s="63" t="s">
        <v>5904</v>
      </c>
      <c r="AP500" s="17">
        <f t="shared" si="171"/>
        <v>1.3972</v>
      </c>
      <c r="AQ500" s="17">
        <f t="shared" si="172"/>
        <v>0.24687000000000001</v>
      </c>
      <c r="AR500" s="17">
        <f t="shared" si="192"/>
        <v>33.93</v>
      </c>
      <c r="AS500" s="17">
        <f t="shared" si="191"/>
        <v>0.81855999999999995</v>
      </c>
      <c r="AT500" s="17">
        <f t="shared" si="173"/>
        <v>36.392629999999997</v>
      </c>
      <c r="AU500" s="5">
        <f t="shared" si="174"/>
        <v>32.441499999999998</v>
      </c>
      <c r="AV500" s="5">
        <f t="shared" si="175"/>
        <v>6.3920999999999992</v>
      </c>
      <c r="AW500" s="5">
        <f t="shared" si="189"/>
        <v>0</v>
      </c>
      <c r="AX500" s="5">
        <f t="shared" si="190"/>
        <v>0</v>
      </c>
      <c r="AY500" s="5">
        <f t="shared" si="176"/>
        <v>0</v>
      </c>
      <c r="AZ500" s="5">
        <f t="shared" si="177"/>
        <v>38.833599999999997</v>
      </c>
      <c r="BA500" s="7">
        <f t="shared" si="178"/>
        <v>-3.2448389345046277E-2</v>
      </c>
      <c r="BB500" s="62">
        <f t="shared" si="179"/>
        <v>2383</v>
      </c>
      <c r="BC500" s="28">
        <f t="shared" si="180"/>
        <v>4.3345008756567424E-2</v>
      </c>
      <c r="BD500" s="32">
        <f t="shared" si="181"/>
        <v>3.8392388788609122E-2</v>
      </c>
      <c r="BE500" s="32">
        <f t="shared" si="182"/>
        <v>6.7835163328399195E-3</v>
      </c>
      <c r="BF500" s="35">
        <f t="shared" si="183"/>
        <v>0.95482409487855102</v>
      </c>
      <c r="BG500" s="36">
        <f t="shared" si="184"/>
        <v>0.83539769683984999</v>
      </c>
      <c r="BH500" s="33">
        <f t="shared" si="185"/>
        <v>0.16460230316014995</v>
      </c>
      <c r="BI500" s="33">
        <f t="shared" si="186"/>
        <v>0</v>
      </c>
      <c r="BJ500" s="63">
        <v>0</v>
      </c>
      <c r="BK500" s="63">
        <v>0</v>
      </c>
      <c r="BL500" s="63">
        <v>0</v>
      </c>
      <c r="BM500" s="63">
        <v>2096</v>
      </c>
      <c r="BN500" s="63">
        <v>0</v>
      </c>
      <c r="BO500" s="63"/>
      <c r="BP500" s="63">
        <v>0</v>
      </c>
      <c r="BQ500" s="63">
        <v>0</v>
      </c>
      <c r="BR500" s="63">
        <v>0</v>
      </c>
      <c r="BS500" s="63">
        <v>0</v>
      </c>
      <c r="BT500" s="63">
        <v>0</v>
      </c>
      <c r="BU500" s="63">
        <v>0</v>
      </c>
      <c r="BV500" s="63">
        <v>0</v>
      </c>
      <c r="BW500" s="63">
        <v>0</v>
      </c>
      <c r="BX500" s="63"/>
      <c r="BY500" s="63"/>
      <c r="BZ500" s="63"/>
      <c r="CA500" s="63"/>
      <c r="CB500" s="63"/>
      <c r="CC500" s="63"/>
      <c r="CD500" s="63"/>
      <c r="CE500" s="63"/>
      <c r="CF500" s="63"/>
      <c r="CG500" s="63"/>
      <c r="CH500" s="63"/>
      <c r="CI500" s="63"/>
      <c r="CJ500" s="63"/>
      <c r="CK500" s="63"/>
      <c r="CL500" s="63"/>
      <c r="CM500" s="63"/>
      <c r="CN500" s="63">
        <v>19940724</v>
      </c>
      <c r="CO500" s="63" t="s">
        <v>2007</v>
      </c>
      <c r="CP500" s="66"/>
      <c r="CQ500" s="64">
        <v>34557</v>
      </c>
      <c r="CR500" s="78" t="s">
        <v>2038</v>
      </c>
      <c r="CS500" s="78" t="s">
        <v>2038</v>
      </c>
    </row>
    <row r="501" spans="1:97">
      <c r="A501" s="63" t="s">
        <v>3591</v>
      </c>
      <c r="B501" s="63" t="s">
        <v>2004</v>
      </c>
      <c r="C501" s="63">
        <v>1943</v>
      </c>
      <c r="D501" s="19" t="s">
        <v>3782</v>
      </c>
      <c r="E501" s="63" t="s">
        <v>3783</v>
      </c>
      <c r="F501" s="63"/>
      <c r="G501" s="65" t="s">
        <v>259</v>
      </c>
      <c r="H501" s="65">
        <v>9</v>
      </c>
      <c r="I501" s="65">
        <v>25</v>
      </c>
      <c r="J501" s="65">
        <v>112</v>
      </c>
      <c r="K501" s="23">
        <v>42.167810000000003</v>
      </c>
      <c r="L501" s="23">
        <v>-110.15187</v>
      </c>
      <c r="M501" s="61" t="s">
        <v>6798</v>
      </c>
      <c r="N501" s="63" t="s">
        <v>6799</v>
      </c>
      <c r="O501" s="63"/>
      <c r="P501" s="63" t="s">
        <v>3841</v>
      </c>
      <c r="Q501" s="63"/>
      <c r="R501" s="63"/>
      <c r="S501" s="55"/>
      <c r="T501" s="63"/>
      <c r="U501" s="66" t="s">
        <v>6800</v>
      </c>
      <c r="V501" s="63"/>
      <c r="W501" s="66">
        <v>8880</v>
      </c>
      <c r="X501" s="66"/>
      <c r="Y501" s="63"/>
      <c r="Z501" s="64">
        <v>34541</v>
      </c>
      <c r="AA501" s="63">
        <v>7.44</v>
      </c>
      <c r="AB501" s="63"/>
      <c r="AC501" s="63">
        <v>28</v>
      </c>
      <c r="AD501" s="63">
        <v>3</v>
      </c>
      <c r="AE501" s="63">
        <v>810</v>
      </c>
      <c r="AF501" s="63">
        <v>31</v>
      </c>
      <c r="AG501" s="63"/>
      <c r="AH501" s="63">
        <v>1250</v>
      </c>
      <c r="AI501" s="63">
        <v>207</v>
      </c>
      <c r="AJ501" s="63">
        <v>0</v>
      </c>
      <c r="AK501" s="63">
        <v>0</v>
      </c>
      <c r="AL501" s="63">
        <v>0</v>
      </c>
      <c r="AM501" s="63">
        <v>2224</v>
      </c>
      <c r="AN501" s="63"/>
      <c r="AO501" s="63" t="s">
        <v>5904</v>
      </c>
      <c r="AP501" s="17">
        <f t="shared" si="171"/>
        <v>1.3972</v>
      </c>
      <c r="AQ501" s="17">
        <f t="shared" si="172"/>
        <v>0.24687000000000001</v>
      </c>
      <c r="AR501" s="17">
        <f t="shared" si="192"/>
        <v>35.234999999999999</v>
      </c>
      <c r="AS501" s="17">
        <f t="shared" si="191"/>
        <v>0.79297999999999991</v>
      </c>
      <c r="AT501" s="17">
        <f t="shared" si="173"/>
        <v>37.672049999999999</v>
      </c>
      <c r="AU501" s="5">
        <f t="shared" si="174"/>
        <v>35.262499999999996</v>
      </c>
      <c r="AV501" s="5">
        <f t="shared" si="175"/>
        <v>3.3927299999999998</v>
      </c>
      <c r="AW501" s="5">
        <f t="shared" si="189"/>
        <v>0</v>
      </c>
      <c r="AX501" s="5">
        <f t="shared" si="190"/>
        <v>0</v>
      </c>
      <c r="AY501" s="5">
        <f t="shared" si="176"/>
        <v>0</v>
      </c>
      <c r="AZ501" s="5">
        <f t="shared" si="177"/>
        <v>38.655229999999996</v>
      </c>
      <c r="BA501" s="7">
        <f t="shared" si="178"/>
        <v>-1.2881108825049148E-2</v>
      </c>
      <c r="BB501" s="62">
        <f t="shared" si="179"/>
        <v>2329</v>
      </c>
      <c r="BC501" s="28">
        <f t="shared" si="180"/>
        <v>2.3061717548868876E-2</v>
      </c>
      <c r="BD501" s="32">
        <f t="shared" si="181"/>
        <v>3.7088504607527335E-2</v>
      </c>
      <c r="BE501" s="32">
        <f t="shared" si="182"/>
        <v>6.5531342201977328E-3</v>
      </c>
      <c r="BF501" s="35">
        <f t="shared" si="183"/>
        <v>0.95635836117227491</v>
      </c>
      <c r="BG501" s="36">
        <f t="shared" si="184"/>
        <v>0.91223102281373047</v>
      </c>
      <c r="BH501" s="33">
        <f t="shared" si="185"/>
        <v>8.7768977186269498E-2</v>
      </c>
      <c r="BI501" s="33">
        <f t="shared" si="186"/>
        <v>0</v>
      </c>
      <c r="BJ501" s="63">
        <v>0</v>
      </c>
      <c r="BK501" s="63">
        <v>0</v>
      </c>
      <c r="BL501" s="63">
        <v>0</v>
      </c>
      <c r="BM501" s="63">
        <v>2175</v>
      </c>
      <c r="BN501" s="63">
        <v>0</v>
      </c>
      <c r="BO501" s="63"/>
      <c r="BP501" s="63">
        <v>0</v>
      </c>
      <c r="BQ501" s="63">
        <v>0</v>
      </c>
      <c r="BR501" s="63">
        <v>0</v>
      </c>
      <c r="BS501" s="63">
        <v>0</v>
      </c>
      <c r="BT501" s="63">
        <v>0</v>
      </c>
      <c r="BU501" s="63">
        <v>0</v>
      </c>
      <c r="BV501" s="63">
        <v>0</v>
      </c>
      <c r="BW501" s="63">
        <v>0</v>
      </c>
      <c r="BX501" s="63"/>
      <c r="BY501" s="63"/>
      <c r="BZ501" s="63"/>
      <c r="CA501" s="63"/>
      <c r="CB501" s="63"/>
      <c r="CC501" s="63"/>
      <c r="CD501" s="63"/>
      <c r="CE501" s="63"/>
      <c r="CF501" s="63"/>
      <c r="CG501" s="63"/>
      <c r="CH501" s="63"/>
      <c r="CI501" s="63"/>
      <c r="CJ501" s="63"/>
      <c r="CK501" s="63"/>
      <c r="CL501" s="63"/>
      <c r="CM501" s="63"/>
      <c r="CN501" s="63">
        <v>19940726</v>
      </c>
      <c r="CO501" s="63" t="s">
        <v>6801</v>
      </c>
      <c r="CP501" s="66"/>
      <c r="CQ501" s="64">
        <v>34557</v>
      </c>
      <c r="CR501" s="78" t="s">
        <v>2038</v>
      </c>
      <c r="CS501" s="78" t="s">
        <v>2038</v>
      </c>
    </row>
    <row r="502" spans="1:97">
      <c r="A502" s="63" t="s">
        <v>3591</v>
      </c>
      <c r="B502" s="63" t="s">
        <v>2004</v>
      </c>
      <c r="C502" s="63">
        <v>1927</v>
      </c>
      <c r="D502" s="19" t="s">
        <v>3782</v>
      </c>
      <c r="E502" s="63" t="s">
        <v>3783</v>
      </c>
      <c r="F502" s="63"/>
      <c r="G502" s="65" t="s">
        <v>270</v>
      </c>
      <c r="H502" s="65">
        <v>9</v>
      </c>
      <c r="I502" s="65">
        <v>25</v>
      </c>
      <c r="J502" s="65">
        <v>112</v>
      </c>
      <c r="K502" s="23">
        <v>42.169049999999999</v>
      </c>
      <c r="L502" s="23">
        <v>-110.15785</v>
      </c>
      <c r="M502" s="61" t="s">
        <v>6825</v>
      </c>
      <c r="N502" s="63" t="s">
        <v>6826</v>
      </c>
      <c r="O502" s="63"/>
      <c r="P502" s="63" t="s">
        <v>3841</v>
      </c>
      <c r="Q502" s="63"/>
      <c r="R502" s="63"/>
      <c r="S502" s="55"/>
      <c r="T502" s="63"/>
      <c r="U502" s="66" t="s">
        <v>6800</v>
      </c>
      <c r="V502" s="63"/>
      <c r="W502" s="66">
        <v>8892</v>
      </c>
      <c r="X502" s="66">
        <v>8810</v>
      </c>
      <c r="Y502" s="63"/>
      <c r="Z502" s="64">
        <v>34530</v>
      </c>
      <c r="AA502" s="63">
        <v>7.65</v>
      </c>
      <c r="AB502" s="63"/>
      <c r="AC502" s="63">
        <v>23</v>
      </c>
      <c r="AD502" s="63">
        <v>2</v>
      </c>
      <c r="AE502" s="63">
        <v>756</v>
      </c>
      <c r="AF502" s="63">
        <v>31</v>
      </c>
      <c r="AG502" s="63"/>
      <c r="AH502" s="63">
        <v>1100</v>
      </c>
      <c r="AI502" s="63">
        <v>256</v>
      </c>
      <c r="AJ502" s="63">
        <v>0</v>
      </c>
      <c r="AK502" s="63">
        <v>0</v>
      </c>
      <c r="AL502" s="63">
        <v>0</v>
      </c>
      <c r="AM502" s="63">
        <v>2038</v>
      </c>
      <c r="AN502" s="63"/>
      <c r="AO502" s="63" t="s">
        <v>5904</v>
      </c>
      <c r="AP502" s="17">
        <f t="shared" si="171"/>
        <v>1.1476999999999999</v>
      </c>
      <c r="AQ502" s="17">
        <f t="shared" si="172"/>
        <v>0.16458</v>
      </c>
      <c r="AR502" s="17">
        <f t="shared" si="192"/>
        <v>32.885999999999996</v>
      </c>
      <c r="AS502" s="17">
        <f t="shared" si="191"/>
        <v>0.79297999999999991</v>
      </c>
      <c r="AT502" s="17">
        <f t="shared" si="173"/>
        <v>34.991259999999997</v>
      </c>
      <c r="AU502" s="5">
        <f t="shared" si="174"/>
        <v>31.030999999999999</v>
      </c>
      <c r="AV502" s="5">
        <f t="shared" si="175"/>
        <v>4.1958399999999996</v>
      </c>
      <c r="AW502" s="5">
        <f t="shared" si="189"/>
        <v>0</v>
      </c>
      <c r="AX502" s="5">
        <f t="shared" si="190"/>
        <v>0</v>
      </c>
      <c r="AY502" s="5">
        <f t="shared" si="176"/>
        <v>0</v>
      </c>
      <c r="AZ502" s="5">
        <f t="shared" si="177"/>
        <v>35.226839999999996</v>
      </c>
      <c r="BA502" s="7">
        <f t="shared" si="178"/>
        <v>-3.3549754265637891E-3</v>
      </c>
      <c r="BB502" s="62">
        <f t="shared" si="179"/>
        <v>2168</v>
      </c>
      <c r="BC502" s="28">
        <f t="shared" si="180"/>
        <v>3.0908226343319068E-2</v>
      </c>
      <c r="BD502" s="32">
        <f t="shared" si="181"/>
        <v>3.2799619104885047E-2</v>
      </c>
      <c r="BE502" s="32">
        <f t="shared" si="182"/>
        <v>4.7034602354988075E-3</v>
      </c>
      <c r="BF502" s="35">
        <f t="shared" si="183"/>
        <v>0.96249692065961612</v>
      </c>
      <c r="BG502" s="36">
        <f t="shared" si="184"/>
        <v>0.88089082074917879</v>
      </c>
      <c r="BH502" s="33">
        <f t="shared" si="185"/>
        <v>0.11910917925082125</v>
      </c>
      <c r="BI502" s="33">
        <f t="shared" si="186"/>
        <v>0</v>
      </c>
      <c r="BJ502" s="63">
        <v>0</v>
      </c>
      <c r="BK502" s="63">
        <v>0</v>
      </c>
      <c r="BL502" s="63">
        <v>0</v>
      </c>
      <c r="BM502" s="63">
        <v>1978</v>
      </c>
      <c r="BN502" s="63">
        <v>0</v>
      </c>
      <c r="BO502" s="63"/>
      <c r="BP502" s="63">
        <v>0</v>
      </c>
      <c r="BQ502" s="63">
        <v>0</v>
      </c>
      <c r="BR502" s="63">
        <v>0</v>
      </c>
      <c r="BS502" s="63">
        <v>0</v>
      </c>
      <c r="BT502" s="63">
        <v>0</v>
      </c>
      <c r="BU502" s="63">
        <v>0</v>
      </c>
      <c r="BV502" s="63">
        <v>0</v>
      </c>
      <c r="BW502" s="63">
        <v>0</v>
      </c>
      <c r="BX502" s="63"/>
      <c r="BY502" s="63"/>
      <c r="BZ502" s="63"/>
      <c r="CA502" s="63"/>
      <c r="CB502" s="63"/>
      <c r="CC502" s="63"/>
      <c r="CD502" s="63"/>
      <c r="CE502" s="63"/>
      <c r="CF502" s="63"/>
      <c r="CG502" s="63"/>
      <c r="CH502" s="63"/>
      <c r="CI502" s="63"/>
      <c r="CJ502" s="63"/>
      <c r="CK502" s="63"/>
      <c r="CL502" s="63"/>
      <c r="CM502" s="63"/>
      <c r="CN502" s="63">
        <v>19940715</v>
      </c>
      <c r="CO502" s="63" t="s">
        <v>6827</v>
      </c>
      <c r="CP502" s="66"/>
      <c r="CQ502" s="64">
        <v>34557</v>
      </c>
      <c r="CR502" s="78" t="s">
        <v>2038</v>
      </c>
      <c r="CS502" s="78" t="s">
        <v>2038</v>
      </c>
    </row>
    <row r="503" spans="1:97">
      <c r="A503" s="63" t="s">
        <v>3591</v>
      </c>
      <c r="B503" s="63" t="s">
        <v>2004</v>
      </c>
      <c r="C503" s="63">
        <v>2677</v>
      </c>
      <c r="D503" s="19" t="s">
        <v>3782</v>
      </c>
      <c r="E503" s="63" t="s">
        <v>3783</v>
      </c>
      <c r="F503" s="63" t="s">
        <v>5045</v>
      </c>
      <c r="G503" s="65" t="s">
        <v>3592</v>
      </c>
      <c r="H503" s="65">
        <v>9</v>
      </c>
      <c r="I503" s="65">
        <v>25</v>
      </c>
      <c r="J503" s="65">
        <v>112</v>
      </c>
      <c r="K503" s="23">
        <v>42.168439999999997</v>
      </c>
      <c r="L503" s="23">
        <v>-110.16409</v>
      </c>
      <c r="M503" s="61" t="s">
        <v>6830</v>
      </c>
      <c r="N503" s="63" t="s">
        <v>6831</v>
      </c>
      <c r="O503" s="63"/>
      <c r="P503" s="63" t="s">
        <v>3841</v>
      </c>
      <c r="Q503" s="63"/>
      <c r="R503" s="63"/>
      <c r="S503" s="55" t="str">
        <f>IF(U503&gt;0,V503-U503,"")</f>
        <v/>
      </c>
      <c r="T503" s="63"/>
      <c r="U503" s="66"/>
      <c r="V503" s="63"/>
      <c r="W503" s="66">
        <v>8777</v>
      </c>
      <c r="X503" s="66">
        <v>8531</v>
      </c>
      <c r="Y503" s="63" t="s">
        <v>3852</v>
      </c>
      <c r="Z503" s="64">
        <v>36531</v>
      </c>
      <c r="AA503" s="63">
        <v>7.26</v>
      </c>
      <c r="AB503" s="63"/>
      <c r="AC503" s="63">
        <v>280</v>
      </c>
      <c r="AD503" s="63">
        <v>34</v>
      </c>
      <c r="AE503" s="63">
        <v>4241</v>
      </c>
      <c r="AF503" s="63"/>
      <c r="AG503" s="63"/>
      <c r="AH503" s="63">
        <v>6800</v>
      </c>
      <c r="AI503" s="63">
        <v>439</v>
      </c>
      <c r="AJ503" s="63"/>
      <c r="AK503" s="63"/>
      <c r="AL503" s="63">
        <v>108</v>
      </c>
      <c r="AM503" s="63">
        <v>11908</v>
      </c>
      <c r="AN503" s="63"/>
      <c r="AO503" s="63" t="s">
        <v>5902</v>
      </c>
      <c r="AP503" s="17">
        <f t="shared" si="171"/>
        <v>13.972</v>
      </c>
      <c r="AQ503" s="17">
        <f t="shared" si="172"/>
        <v>2.79786</v>
      </c>
      <c r="AR503" s="17">
        <f t="shared" si="192"/>
        <v>184.48349999999999</v>
      </c>
      <c r="AS503" s="17">
        <f t="shared" si="191"/>
        <v>0</v>
      </c>
      <c r="AT503" s="17">
        <f t="shared" si="173"/>
        <v>201.25335999999999</v>
      </c>
      <c r="AU503" s="5">
        <f t="shared" si="174"/>
        <v>191.828</v>
      </c>
      <c r="AV503" s="5">
        <f t="shared" si="175"/>
        <v>7.1952099999999994</v>
      </c>
      <c r="AW503" s="5">
        <f t="shared" si="189"/>
        <v>0</v>
      </c>
      <c r="AX503" s="5">
        <f t="shared" si="190"/>
        <v>0</v>
      </c>
      <c r="AY503" s="5">
        <f t="shared" si="176"/>
        <v>2.2485600000000003</v>
      </c>
      <c r="AZ503" s="5">
        <f t="shared" si="177"/>
        <v>201.27177</v>
      </c>
      <c r="BA503" s="7">
        <f t="shared" si="178"/>
        <v>-4.5736274900444439E-5</v>
      </c>
      <c r="BB503" s="62">
        <f t="shared" si="179"/>
        <v>11902</v>
      </c>
      <c r="BC503" s="28">
        <f t="shared" si="180"/>
        <v>-2.5199496010079798E-4</v>
      </c>
      <c r="BD503" s="32">
        <f t="shared" si="181"/>
        <v>6.9424927862073951E-2</v>
      </c>
      <c r="BE503" s="32">
        <f t="shared" si="182"/>
        <v>1.3902177831962657E-2</v>
      </c>
      <c r="BF503" s="35">
        <f t="shared" si="183"/>
        <v>0.91667289430596344</v>
      </c>
      <c r="BG503" s="36">
        <f t="shared" si="184"/>
        <v>0.95307951035557548</v>
      </c>
      <c r="BH503" s="33">
        <f t="shared" si="185"/>
        <v>3.5748729193368745E-2</v>
      </c>
      <c r="BI503" s="33">
        <f t="shared" si="186"/>
        <v>1.1171760451055805E-2</v>
      </c>
      <c r="BJ503" s="63"/>
      <c r="BK503" s="63">
        <v>6</v>
      </c>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t="s">
        <v>3852</v>
      </c>
      <c r="CN503" s="63">
        <v>106</v>
      </c>
      <c r="CO503" s="63" t="s">
        <v>2689</v>
      </c>
      <c r="CP503" s="66"/>
      <c r="CQ503" s="64">
        <v>36545</v>
      </c>
      <c r="CR503" s="78" t="s">
        <v>2038</v>
      </c>
      <c r="CS503" s="78" t="s">
        <v>2038</v>
      </c>
    </row>
    <row r="504" spans="1:97">
      <c r="A504" s="63" t="s">
        <v>3591</v>
      </c>
      <c r="B504" s="63" t="s">
        <v>2004</v>
      </c>
      <c r="C504" s="63">
        <v>2678</v>
      </c>
      <c r="D504" s="19" t="s">
        <v>3782</v>
      </c>
      <c r="E504" s="63" t="s">
        <v>3783</v>
      </c>
      <c r="F504" s="63" t="s">
        <v>5045</v>
      </c>
      <c r="G504" s="65" t="s">
        <v>270</v>
      </c>
      <c r="H504" s="65">
        <v>9</v>
      </c>
      <c r="I504" s="65">
        <v>25</v>
      </c>
      <c r="J504" s="65">
        <v>112</v>
      </c>
      <c r="K504" s="23">
        <v>42.169559999999997</v>
      </c>
      <c r="L504" s="23">
        <v>-110.16227000000001</v>
      </c>
      <c r="M504" s="61" t="s">
        <v>6891</v>
      </c>
      <c r="N504" s="63" t="s">
        <v>6892</v>
      </c>
      <c r="O504" s="63"/>
      <c r="P504" s="63" t="s">
        <v>3841</v>
      </c>
      <c r="Q504" s="63"/>
      <c r="R504" s="63"/>
      <c r="S504" s="55" t="str">
        <f>IF(U504&gt;0,V504-U504,"")</f>
        <v/>
      </c>
      <c r="T504" s="63"/>
      <c r="U504" s="66"/>
      <c r="V504" s="63"/>
      <c r="W504" s="66">
        <v>9560</v>
      </c>
      <c r="X504" s="66">
        <v>9465</v>
      </c>
      <c r="Y504" s="63"/>
      <c r="Z504" s="64">
        <v>36585</v>
      </c>
      <c r="AA504" s="63">
        <v>7.4</v>
      </c>
      <c r="AB504" s="63"/>
      <c r="AC504" s="63">
        <v>93.2</v>
      </c>
      <c r="AD504" s="63">
        <v>10.6</v>
      </c>
      <c r="AE504" s="63">
        <v>2968</v>
      </c>
      <c r="AF504" s="63">
        <v>135</v>
      </c>
      <c r="AG504" s="63"/>
      <c r="AH504" s="63">
        <v>4125</v>
      </c>
      <c r="AI504" s="63">
        <v>675</v>
      </c>
      <c r="AJ504" s="63"/>
      <c r="AK504" s="63"/>
      <c r="AL504" s="63">
        <v>5.7</v>
      </c>
      <c r="AM504" s="63">
        <v>8532</v>
      </c>
      <c r="AN504" s="63"/>
      <c r="AO504" s="63" t="s">
        <v>5902</v>
      </c>
      <c r="AP504" s="17">
        <f t="shared" si="171"/>
        <v>4.6506800000000004</v>
      </c>
      <c r="AQ504" s="17">
        <f t="shared" si="172"/>
        <v>0.87227399999999999</v>
      </c>
      <c r="AR504" s="17">
        <f t="shared" si="192"/>
        <v>129.108</v>
      </c>
      <c r="AS504" s="17">
        <f t="shared" si="191"/>
        <v>3.4532999999999996</v>
      </c>
      <c r="AT504" s="17">
        <f t="shared" si="173"/>
        <v>138.08425400000002</v>
      </c>
      <c r="AU504" s="5">
        <f t="shared" si="174"/>
        <v>116.36624999999999</v>
      </c>
      <c r="AV504" s="5">
        <f t="shared" si="175"/>
        <v>11.063249999999998</v>
      </c>
      <c r="AW504" s="5">
        <f t="shared" si="189"/>
        <v>0</v>
      </c>
      <c r="AX504" s="5">
        <f t="shared" si="190"/>
        <v>0</v>
      </c>
      <c r="AY504" s="5">
        <f t="shared" si="176"/>
        <v>0.11867400000000002</v>
      </c>
      <c r="AZ504" s="5">
        <f t="shared" si="177"/>
        <v>127.54817399999999</v>
      </c>
      <c r="BA504" s="7">
        <f t="shared" si="178"/>
        <v>3.9664133175788409E-2</v>
      </c>
      <c r="BB504" s="62">
        <f t="shared" si="179"/>
        <v>8012.5</v>
      </c>
      <c r="BC504" s="28">
        <f t="shared" si="180"/>
        <v>-3.1400163196228355E-2</v>
      </c>
      <c r="BD504" s="32">
        <f t="shared" si="181"/>
        <v>3.3680016839573904E-2</v>
      </c>
      <c r="BE504" s="32">
        <f t="shared" si="182"/>
        <v>6.3169693482936868E-3</v>
      </c>
      <c r="BF504" s="35">
        <f t="shared" si="183"/>
        <v>0.96000301381213238</v>
      </c>
      <c r="BG504" s="36">
        <f t="shared" si="184"/>
        <v>0.91233175944957079</v>
      </c>
      <c r="BH504" s="33">
        <f t="shared" si="185"/>
        <v>8.6737815627215484E-2</v>
      </c>
      <c r="BI504" s="33">
        <f t="shared" si="186"/>
        <v>9.304249232137187E-4</v>
      </c>
      <c r="BJ504" s="63"/>
      <c r="BK504" s="63">
        <v>4.5</v>
      </c>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v>229</v>
      </c>
      <c r="CO504" s="63" t="s">
        <v>6893</v>
      </c>
      <c r="CP504" s="66"/>
      <c r="CQ504" s="64">
        <v>36614</v>
      </c>
      <c r="CR504" s="78" t="s">
        <v>2038</v>
      </c>
      <c r="CS504" s="78" t="s">
        <v>2038</v>
      </c>
    </row>
    <row r="505" spans="1:97">
      <c r="A505" s="63" t="s">
        <v>3591</v>
      </c>
      <c r="B505" s="63" t="s">
        <v>2013</v>
      </c>
      <c r="C505" s="63">
        <v>2681</v>
      </c>
      <c r="D505" s="19" t="s">
        <v>3782</v>
      </c>
      <c r="E505" s="63" t="s">
        <v>3783</v>
      </c>
      <c r="F505" s="63" t="s">
        <v>5045</v>
      </c>
      <c r="G505" s="65" t="s">
        <v>1575</v>
      </c>
      <c r="H505" s="65">
        <v>10</v>
      </c>
      <c r="I505" s="65">
        <v>25</v>
      </c>
      <c r="J505" s="65">
        <v>112</v>
      </c>
      <c r="K505" s="23">
        <v>42.164169999999999</v>
      </c>
      <c r="L505" s="23">
        <v>-110.13361</v>
      </c>
      <c r="M505" s="61" t="s">
        <v>6873</v>
      </c>
      <c r="N505" s="63" t="s">
        <v>6874</v>
      </c>
      <c r="O505" s="63"/>
      <c r="P505" s="63" t="s">
        <v>3841</v>
      </c>
      <c r="Q505" s="63"/>
      <c r="R505" s="63"/>
      <c r="S505" s="55"/>
      <c r="T505" s="63"/>
      <c r="U505" s="66" t="s">
        <v>6875</v>
      </c>
      <c r="V505" s="63"/>
      <c r="W505" s="66">
        <v>8650</v>
      </c>
      <c r="X505" s="66">
        <v>8558</v>
      </c>
      <c r="Y505" s="63"/>
      <c r="Z505" s="64">
        <v>36585</v>
      </c>
      <c r="AA505" s="63">
        <v>7.25</v>
      </c>
      <c r="AB505" s="63"/>
      <c r="AC505" s="63">
        <v>91.8</v>
      </c>
      <c r="AD505" s="63">
        <v>11.2</v>
      </c>
      <c r="AE505" s="63">
        <v>2820</v>
      </c>
      <c r="AF505" s="63">
        <v>146</v>
      </c>
      <c r="AG505" s="63"/>
      <c r="AH505" s="63">
        <v>4149</v>
      </c>
      <c r="AI505" s="63">
        <v>683</v>
      </c>
      <c r="AJ505" s="63"/>
      <c r="AK505" s="63"/>
      <c r="AL505" s="63">
        <v>5.7</v>
      </c>
      <c r="AM505" s="63">
        <v>8448</v>
      </c>
      <c r="AN505" s="63"/>
      <c r="AO505" s="63" t="s">
        <v>5902</v>
      </c>
      <c r="AP505" s="17">
        <f t="shared" si="171"/>
        <v>4.5808200000000001</v>
      </c>
      <c r="AQ505" s="17">
        <f t="shared" si="172"/>
        <v>0.92164799999999991</v>
      </c>
      <c r="AR505" s="17">
        <f t="shared" si="192"/>
        <v>122.66999999999999</v>
      </c>
      <c r="AS505" s="17">
        <f t="shared" si="191"/>
        <v>3.73468</v>
      </c>
      <c r="AT505" s="17">
        <f t="shared" si="173"/>
        <v>131.90714799999998</v>
      </c>
      <c r="AU505" s="5">
        <f t="shared" si="174"/>
        <v>117.04329</v>
      </c>
      <c r="AV505" s="5">
        <f t="shared" si="175"/>
        <v>11.194369999999999</v>
      </c>
      <c r="AW505" s="5">
        <f t="shared" si="189"/>
        <v>0</v>
      </c>
      <c r="AX505" s="5">
        <f t="shared" si="190"/>
        <v>0</v>
      </c>
      <c r="AY505" s="5">
        <f t="shared" si="176"/>
        <v>0.11867400000000002</v>
      </c>
      <c r="AZ505" s="5">
        <f t="shared" si="177"/>
        <v>128.356334</v>
      </c>
      <c r="BA505" s="7">
        <f t="shared" si="178"/>
        <v>1.3643151058741214E-2</v>
      </c>
      <c r="BB505" s="62">
        <f t="shared" si="179"/>
        <v>7906.7</v>
      </c>
      <c r="BC505" s="28">
        <f t="shared" si="180"/>
        <v>-3.3097519367521269E-2</v>
      </c>
      <c r="BD505" s="32">
        <f t="shared" si="181"/>
        <v>3.4727610060980171E-2</v>
      </c>
      <c r="BE505" s="32">
        <f t="shared" si="182"/>
        <v>6.9870967113927753E-3</v>
      </c>
      <c r="BF505" s="35">
        <f t="shared" si="183"/>
        <v>0.95828529322762712</v>
      </c>
      <c r="BG505" s="36">
        <f t="shared" si="184"/>
        <v>0.9118622069714144</v>
      </c>
      <c r="BH505" s="33">
        <f t="shared" si="185"/>
        <v>8.7213226267431401E-2</v>
      </c>
      <c r="BI505" s="33">
        <f t="shared" si="186"/>
        <v>9.2456676115414778E-4</v>
      </c>
      <c r="BJ505" s="63"/>
      <c r="BK505" s="63">
        <v>3.4</v>
      </c>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t="s">
        <v>6876</v>
      </c>
      <c r="CN505" s="63">
        <v>229</v>
      </c>
      <c r="CO505" s="63" t="s">
        <v>6877</v>
      </c>
      <c r="CP505" s="66"/>
      <c r="CQ505" s="64">
        <v>36614</v>
      </c>
      <c r="CR505" s="78" t="s">
        <v>2038</v>
      </c>
      <c r="CS505" s="78" t="s">
        <v>2038</v>
      </c>
    </row>
    <row r="506" spans="1:97">
      <c r="A506" s="63" t="s">
        <v>3591</v>
      </c>
      <c r="B506" s="63" t="s">
        <v>2013</v>
      </c>
      <c r="C506" s="63">
        <v>1910</v>
      </c>
      <c r="D506" s="19" t="s">
        <v>3782</v>
      </c>
      <c r="E506" s="63" t="s">
        <v>3783</v>
      </c>
      <c r="F506" s="63"/>
      <c r="G506" s="65" t="s">
        <v>3592</v>
      </c>
      <c r="H506" s="65">
        <v>10</v>
      </c>
      <c r="I506" s="65">
        <v>25</v>
      </c>
      <c r="J506" s="65">
        <v>112</v>
      </c>
      <c r="K506" s="23">
        <v>42.16827</v>
      </c>
      <c r="L506" s="23">
        <v>-110.14257000000001</v>
      </c>
      <c r="M506" s="61" t="s">
        <v>2026</v>
      </c>
      <c r="N506" s="63" t="s">
        <v>2027</v>
      </c>
      <c r="O506" s="63"/>
      <c r="P506" s="63" t="s">
        <v>3841</v>
      </c>
      <c r="Q506" s="63"/>
      <c r="R506" s="63"/>
      <c r="S506" s="55"/>
      <c r="T506" s="63"/>
      <c r="U506" s="66" t="s">
        <v>2028</v>
      </c>
      <c r="V506" s="63"/>
      <c r="W506" s="66">
        <v>8800</v>
      </c>
      <c r="X506" s="66">
        <v>8690</v>
      </c>
      <c r="Y506" s="63"/>
      <c r="Z506" s="64">
        <v>34530</v>
      </c>
      <c r="AA506" s="63">
        <v>7.29</v>
      </c>
      <c r="AB506" s="63"/>
      <c r="AC506" s="63">
        <v>50</v>
      </c>
      <c r="AD506" s="63">
        <v>5</v>
      </c>
      <c r="AE506" s="63">
        <v>1330</v>
      </c>
      <c r="AF506" s="63">
        <v>81</v>
      </c>
      <c r="AG506" s="63"/>
      <c r="AH506" s="63">
        <v>2100</v>
      </c>
      <c r="AI506" s="63">
        <v>366</v>
      </c>
      <c r="AJ506" s="63">
        <v>0</v>
      </c>
      <c r="AK506" s="63">
        <v>0</v>
      </c>
      <c r="AL506" s="63">
        <v>0</v>
      </c>
      <c r="AM506" s="63">
        <v>3746</v>
      </c>
      <c r="AN506" s="63"/>
      <c r="AO506" s="63" t="s">
        <v>5904</v>
      </c>
      <c r="AP506" s="17">
        <f t="shared" si="171"/>
        <v>2.4950000000000001</v>
      </c>
      <c r="AQ506" s="17">
        <f t="shared" si="172"/>
        <v>0.41144999999999998</v>
      </c>
      <c r="AR506" s="17">
        <f t="shared" si="192"/>
        <v>57.854999999999997</v>
      </c>
      <c r="AS506" s="17">
        <f t="shared" si="191"/>
        <v>2.0719799999999999</v>
      </c>
      <c r="AT506" s="17">
        <f t="shared" si="173"/>
        <v>62.833429999999993</v>
      </c>
      <c r="AU506" s="5">
        <f t="shared" si="174"/>
        <v>59.241</v>
      </c>
      <c r="AV506" s="5">
        <f t="shared" si="175"/>
        <v>5.9987399999999997</v>
      </c>
      <c r="AW506" s="5">
        <f t="shared" si="189"/>
        <v>0</v>
      </c>
      <c r="AX506" s="5">
        <f t="shared" si="190"/>
        <v>0</v>
      </c>
      <c r="AY506" s="5">
        <f t="shared" si="176"/>
        <v>0</v>
      </c>
      <c r="AZ506" s="5">
        <f t="shared" si="177"/>
        <v>65.239739999999998</v>
      </c>
      <c r="BA506" s="7">
        <f t="shared" si="178"/>
        <v>-1.8788556572777927E-2</v>
      </c>
      <c r="BB506" s="62">
        <f t="shared" si="179"/>
        <v>3932</v>
      </c>
      <c r="BC506" s="28">
        <f t="shared" si="180"/>
        <v>2.4225058609012765E-2</v>
      </c>
      <c r="BD506" s="32">
        <f t="shared" si="181"/>
        <v>3.9708161722191521E-2</v>
      </c>
      <c r="BE506" s="32">
        <f t="shared" si="182"/>
        <v>6.548265787813908E-3</v>
      </c>
      <c r="BF506" s="35">
        <f t="shared" si="183"/>
        <v>0.95374357248999464</v>
      </c>
      <c r="BG506" s="36">
        <f t="shared" si="184"/>
        <v>0.90805082914186974</v>
      </c>
      <c r="BH506" s="33">
        <f t="shared" si="185"/>
        <v>9.1949170858130341E-2</v>
      </c>
      <c r="BI506" s="33">
        <f t="shared" si="186"/>
        <v>0</v>
      </c>
      <c r="BJ506" s="63">
        <v>0</v>
      </c>
      <c r="BK506" s="63">
        <v>0</v>
      </c>
      <c r="BL506" s="63">
        <v>0</v>
      </c>
      <c r="BM506" s="63">
        <v>3656</v>
      </c>
      <c r="BN506" s="63">
        <v>0</v>
      </c>
      <c r="BO506" s="63"/>
      <c r="BP506" s="63">
        <v>0</v>
      </c>
      <c r="BQ506" s="63">
        <v>0</v>
      </c>
      <c r="BR506" s="63">
        <v>0</v>
      </c>
      <c r="BS506" s="63">
        <v>0</v>
      </c>
      <c r="BT506" s="63">
        <v>0</v>
      </c>
      <c r="BU506" s="63">
        <v>0</v>
      </c>
      <c r="BV506" s="63">
        <v>0</v>
      </c>
      <c r="BW506" s="63">
        <v>0</v>
      </c>
      <c r="BX506" s="63"/>
      <c r="BY506" s="63"/>
      <c r="BZ506" s="63"/>
      <c r="CA506" s="63"/>
      <c r="CB506" s="63"/>
      <c r="CC506" s="63"/>
      <c r="CD506" s="63"/>
      <c r="CE506" s="63"/>
      <c r="CF506" s="63"/>
      <c r="CG506" s="63"/>
      <c r="CH506" s="63"/>
      <c r="CI506" s="63"/>
      <c r="CJ506" s="63"/>
      <c r="CK506" s="63"/>
      <c r="CL506" s="63"/>
      <c r="CM506" s="63"/>
      <c r="CN506" s="63">
        <v>19940715</v>
      </c>
      <c r="CO506" s="63" t="s">
        <v>2029</v>
      </c>
      <c r="CP506" s="66"/>
      <c r="CQ506" s="64">
        <v>34557</v>
      </c>
      <c r="CR506" s="78" t="s">
        <v>2038</v>
      </c>
      <c r="CS506" s="78" t="s">
        <v>2038</v>
      </c>
    </row>
    <row r="507" spans="1:97">
      <c r="A507" s="63" t="s">
        <v>3591</v>
      </c>
      <c r="B507" s="63" t="s">
        <v>2013</v>
      </c>
      <c r="C507" s="63">
        <v>1932</v>
      </c>
      <c r="D507" s="19" t="s">
        <v>3782</v>
      </c>
      <c r="E507" s="63" t="s">
        <v>3783</v>
      </c>
      <c r="F507" s="63"/>
      <c r="G507" s="65" t="s">
        <v>3609</v>
      </c>
      <c r="H507" s="65">
        <v>10</v>
      </c>
      <c r="I507" s="65">
        <v>25</v>
      </c>
      <c r="J507" s="65">
        <v>112</v>
      </c>
      <c r="K507" s="23">
        <v>42.163649999999997</v>
      </c>
      <c r="L507" s="23">
        <v>-110.13916999999999</v>
      </c>
      <c r="M507" s="61" t="s">
        <v>6794</v>
      </c>
      <c r="N507" s="63" t="s">
        <v>6795</v>
      </c>
      <c r="O507" s="63"/>
      <c r="P507" s="63" t="s">
        <v>3841</v>
      </c>
      <c r="Q507" s="63"/>
      <c r="R507" s="63"/>
      <c r="S507" s="55"/>
      <c r="T507" s="63"/>
      <c r="U507" s="66" t="s">
        <v>6796</v>
      </c>
      <c r="V507" s="63"/>
      <c r="W507" s="66">
        <v>8776</v>
      </c>
      <c r="X507" s="66"/>
      <c r="Y507" s="63"/>
      <c r="Z507" s="64">
        <v>34540</v>
      </c>
      <c r="AA507" s="63">
        <v>7.32</v>
      </c>
      <c r="AB507" s="63"/>
      <c r="AC507" s="63">
        <v>51</v>
      </c>
      <c r="AD507" s="63">
        <v>6</v>
      </c>
      <c r="AE507" s="63">
        <v>1860</v>
      </c>
      <c r="AF507" s="63">
        <v>39</v>
      </c>
      <c r="AG507" s="63"/>
      <c r="AH507" s="63">
        <v>2800</v>
      </c>
      <c r="AI507" s="63">
        <v>500</v>
      </c>
      <c r="AJ507" s="63">
        <v>0</v>
      </c>
      <c r="AK507" s="63">
        <v>0</v>
      </c>
      <c r="AL507" s="63">
        <v>0</v>
      </c>
      <c r="AM507" s="63">
        <v>5002</v>
      </c>
      <c r="AN507" s="63"/>
      <c r="AO507" s="63" t="s">
        <v>5904</v>
      </c>
      <c r="AP507" s="17">
        <f t="shared" si="171"/>
        <v>2.5449000000000002</v>
      </c>
      <c r="AQ507" s="17">
        <f t="shared" si="172"/>
        <v>0.49374000000000001</v>
      </c>
      <c r="AR507" s="17">
        <f t="shared" si="192"/>
        <v>80.91</v>
      </c>
      <c r="AS507" s="17">
        <f t="shared" si="191"/>
        <v>0.99761999999999995</v>
      </c>
      <c r="AT507" s="17">
        <f t="shared" si="173"/>
        <v>84.946259999999995</v>
      </c>
      <c r="AU507" s="5">
        <f t="shared" si="174"/>
        <v>78.988</v>
      </c>
      <c r="AV507" s="5">
        <f t="shared" si="175"/>
        <v>8.1949999999999985</v>
      </c>
      <c r="AW507" s="5">
        <f t="shared" si="189"/>
        <v>0</v>
      </c>
      <c r="AX507" s="5">
        <f t="shared" si="190"/>
        <v>0</v>
      </c>
      <c r="AY507" s="5">
        <f t="shared" si="176"/>
        <v>0</v>
      </c>
      <c r="AZ507" s="5">
        <f t="shared" si="177"/>
        <v>87.182999999999993</v>
      </c>
      <c r="BA507" s="7">
        <f t="shared" si="178"/>
        <v>-1.2994536780091877E-2</v>
      </c>
      <c r="BB507" s="62">
        <f t="shared" si="179"/>
        <v>5256</v>
      </c>
      <c r="BC507" s="28">
        <f t="shared" si="180"/>
        <v>2.4761162019886918E-2</v>
      </c>
      <c r="BD507" s="32">
        <f t="shared" si="181"/>
        <v>2.9958941099937776E-2</v>
      </c>
      <c r="BE507" s="32">
        <f t="shared" si="182"/>
        <v>5.812380674558245E-3</v>
      </c>
      <c r="BF507" s="35">
        <f t="shared" si="183"/>
        <v>0.96422867822550395</v>
      </c>
      <c r="BG507" s="36">
        <f t="shared" si="184"/>
        <v>0.90600231696546352</v>
      </c>
      <c r="BH507" s="33">
        <f t="shared" si="185"/>
        <v>9.3997683034536539E-2</v>
      </c>
      <c r="BI507" s="33">
        <f t="shared" si="186"/>
        <v>0</v>
      </c>
      <c r="BJ507" s="63">
        <v>0</v>
      </c>
      <c r="BK507" s="63">
        <v>0</v>
      </c>
      <c r="BL507" s="63">
        <v>0</v>
      </c>
      <c r="BM507" s="63">
        <v>4889</v>
      </c>
      <c r="BN507" s="63">
        <v>0</v>
      </c>
      <c r="BO507" s="63"/>
      <c r="BP507" s="63">
        <v>0</v>
      </c>
      <c r="BQ507" s="63">
        <v>0</v>
      </c>
      <c r="BR507" s="63">
        <v>0</v>
      </c>
      <c r="BS507" s="63">
        <v>0</v>
      </c>
      <c r="BT507" s="63">
        <v>0</v>
      </c>
      <c r="BU507" s="63">
        <v>0</v>
      </c>
      <c r="BV507" s="63">
        <v>0</v>
      </c>
      <c r="BW507" s="63">
        <v>0</v>
      </c>
      <c r="BX507" s="63"/>
      <c r="BY507" s="63"/>
      <c r="BZ507" s="63"/>
      <c r="CA507" s="63"/>
      <c r="CB507" s="63"/>
      <c r="CC507" s="63"/>
      <c r="CD507" s="63"/>
      <c r="CE507" s="63"/>
      <c r="CF507" s="63"/>
      <c r="CG507" s="63"/>
      <c r="CH507" s="63"/>
      <c r="CI507" s="63"/>
      <c r="CJ507" s="63"/>
      <c r="CK507" s="63"/>
      <c r="CL507" s="63"/>
      <c r="CM507" s="63"/>
      <c r="CN507" s="63">
        <v>19940725</v>
      </c>
      <c r="CO507" s="63" t="s">
        <v>6797</v>
      </c>
      <c r="CP507" s="66"/>
      <c r="CQ507" s="64">
        <v>34557</v>
      </c>
      <c r="CR507" s="78" t="s">
        <v>2038</v>
      </c>
      <c r="CS507" s="78" t="s">
        <v>2038</v>
      </c>
    </row>
    <row r="508" spans="1:97">
      <c r="A508" s="63" t="s">
        <v>3591</v>
      </c>
      <c r="B508" s="63" t="s">
        <v>2013</v>
      </c>
      <c r="C508" s="63">
        <v>1898</v>
      </c>
      <c r="D508" s="19" t="s">
        <v>3782</v>
      </c>
      <c r="E508" s="63" t="s">
        <v>3783</v>
      </c>
      <c r="F508" s="63"/>
      <c r="G508" s="65" t="s">
        <v>3599</v>
      </c>
      <c r="H508" s="65">
        <v>10</v>
      </c>
      <c r="I508" s="65">
        <v>25</v>
      </c>
      <c r="J508" s="65">
        <v>112</v>
      </c>
      <c r="K508" s="23">
        <v>42.161540000000002</v>
      </c>
      <c r="L508" s="23">
        <v>-110.14711</v>
      </c>
      <c r="M508" s="61" t="s">
        <v>2014</v>
      </c>
      <c r="N508" s="63" t="s">
        <v>2015</v>
      </c>
      <c r="O508" s="63"/>
      <c r="P508" s="63" t="s">
        <v>3841</v>
      </c>
      <c r="Q508" s="63"/>
      <c r="R508" s="63"/>
      <c r="S508" s="55"/>
      <c r="T508" s="63"/>
      <c r="U508" s="66" t="s">
        <v>2016</v>
      </c>
      <c r="V508" s="63"/>
      <c r="W508" s="66">
        <v>8910</v>
      </c>
      <c r="X508" s="66">
        <v>8813</v>
      </c>
      <c r="Y508" s="63"/>
      <c r="Z508" s="64">
        <v>34540</v>
      </c>
      <c r="AA508" s="63">
        <v>7.52</v>
      </c>
      <c r="AB508" s="63"/>
      <c r="AC508" s="63">
        <v>115</v>
      </c>
      <c r="AD508" s="63">
        <v>11</v>
      </c>
      <c r="AE508" s="63">
        <v>3770</v>
      </c>
      <c r="AF508" s="63">
        <v>57</v>
      </c>
      <c r="AG508" s="63"/>
      <c r="AH508" s="63">
        <v>5800</v>
      </c>
      <c r="AI508" s="63">
        <v>1013</v>
      </c>
      <c r="AJ508" s="63">
        <v>0</v>
      </c>
      <c r="AK508" s="63">
        <v>0</v>
      </c>
      <c r="AL508" s="63">
        <v>0</v>
      </c>
      <c r="AM508" s="63">
        <v>10252</v>
      </c>
      <c r="AN508" s="63"/>
      <c r="AO508" s="63" t="s">
        <v>5904</v>
      </c>
      <c r="AP508" s="17">
        <f t="shared" si="171"/>
        <v>5.7385000000000002</v>
      </c>
      <c r="AQ508" s="17">
        <f t="shared" si="172"/>
        <v>0.90519000000000005</v>
      </c>
      <c r="AR508" s="17">
        <f t="shared" si="192"/>
        <v>163.99499999999998</v>
      </c>
      <c r="AS508" s="17">
        <f t="shared" si="191"/>
        <v>1.4580599999999999</v>
      </c>
      <c r="AT508" s="17">
        <f t="shared" si="173"/>
        <v>172.09674999999996</v>
      </c>
      <c r="AU508" s="5">
        <f t="shared" si="174"/>
        <v>163.61799999999999</v>
      </c>
      <c r="AV508" s="5">
        <f t="shared" si="175"/>
        <v>16.603069999999999</v>
      </c>
      <c r="AW508" s="5">
        <f t="shared" si="189"/>
        <v>0</v>
      </c>
      <c r="AX508" s="5">
        <f t="shared" si="190"/>
        <v>0</v>
      </c>
      <c r="AY508" s="5">
        <f t="shared" si="176"/>
        <v>0</v>
      </c>
      <c r="AZ508" s="5">
        <f t="shared" si="177"/>
        <v>180.22107</v>
      </c>
      <c r="BA508" s="7">
        <f t="shared" si="178"/>
        <v>-2.3059634054275312E-2</v>
      </c>
      <c r="BB508" s="62">
        <f t="shared" si="179"/>
        <v>10766</v>
      </c>
      <c r="BC508" s="28">
        <f t="shared" si="180"/>
        <v>2.4455228851460654E-2</v>
      </c>
      <c r="BD508" s="32">
        <f t="shared" si="181"/>
        <v>3.3344615746665765E-2</v>
      </c>
      <c r="BE508" s="32">
        <f t="shared" si="182"/>
        <v>5.2597739353009293E-3</v>
      </c>
      <c r="BF508" s="35">
        <f t="shared" si="183"/>
        <v>0.96139561031803333</v>
      </c>
      <c r="BG508" s="36">
        <f t="shared" si="184"/>
        <v>0.90787386846610107</v>
      </c>
      <c r="BH508" s="33">
        <f t="shared" si="185"/>
        <v>9.2126131533898883E-2</v>
      </c>
      <c r="BI508" s="33">
        <f t="shared" si="186"/>
        <v>0</v>
      </c>
      <c r="BJ508" s="63">
        <v>0</v>
      </c>
      <c r="BK508" s="63">
        <v>0</v>
      </c>
      <c r="BL508" s="63">
        <v>0</v>
      </c>
      <c r="BM508" s="63">
        <v>10024</v>
      </c>
      <c r="BN508" s="63">
        <v>0</v>
      </c>
      <c r="BO508" s="63"/>
      <c r="BP508" s="63">
        <v>0</v>
      </c>
      <c r="BQ508" s="63">
        <v>0</v>
      </c>
      <c r="BR508" s="63">
        <v>0</v>
      </c>
      <c r="BS508" s="63">
        <v>0</v>
      </c>
      <c r="BT508" s="63">
        <v>0</v>
      </c>
      <c r="BU508" s="63">
        <v>0</v>
      </c>
      <c r="BV508" s="63">
        <v>0</v>
      </c>
      <c r="BW508" s="63">
        <v>0</v>
      </c>
      <c r="BX508" s="63"/>
      <c r="BY508" s="63"/>
      <c r="BZ508" s="63"/>
      <c r="CA508" s="63"/>
      <c r="CB508" s="63"/>
      <c r="CC508" s="63"/>
      <c r="CD508" s="63"/>
      <c r="CE508" s="63"/>
      <c r="CF508" s="63"/>
      <c r="CG508" s="63"/>
      <c r="CH508" s="63"/>
      <c r="CI508" s="63"/>
      <c r="CJ508" s="63"/>
      <c r="CK508" s="63"/>
      <c r="CL508" s="63"/>
      <c r="CM508" s="63"/>
      <c r="CN508" s="63">
        <v>19940725</v>
      </c>
      <c r="CO508" s="63" t="s">
        <v>2017</v>
      </c>
      <c r="CP508" s="66"/>
      <c r="CQ508" s="64">
        <v>34559</v>
      </c>
      <c r="CR508" s="78" t="s">
        <v>2038</v>
      </c>
      <c r="CS508" s="78" t="s">
        <v>2038</v>
      </c>
    </row>
    <row r="509" spans="1:97">
      <c r="A509" s="63" t="s">
        <v>3591</v>
      </c>
      <c r="B509" s="63" t="s">
        <v>2013</v>
      </c>
      <c r="C509" s="63">
        <v>2680</v>
      </c>
      <c r="D509" s="19" t="s">
        <v>3782</v>
      </c>
      <c r="E509" s="63" t="s">
        <v>3783</v>
      </c>
      <c r="F509" s="63" t="s">
        <v>5045</v>
      </c>
      <c r="G509" s="65" t="s">
        <v>259</v>
      </c>
      <c r="H509" s="65">
        <v>10</v>
      </c>
      <c r="I509" s="65">
        <v>25</v>
      </c>
      <c r="J509" s="65">
        <v>112</v>
      </c>
      <c r="K509" s="23">
        <v>42.164920000000002</v>
      </c>
      <c r="L509" s="23">
        <v>-110.1354</v>
      </c>
      <c r="M509" s="61" t="s">
        <v>6840</v>
      </c>
      <c r="N509" s="63" t="s">
        <v>6841</v>
      </c>
      <c r="O509" s="63"/>
      <c r="P509" s="63" t="s">
        <v>3841</v>
      </c>
      <c r="Q509" s="63"/>
      <c r="R509" s="63"/>
      <c r="S509" s="55" t="str">
        <f>IF(U509&gt;0,V509-U509,"")</f>
        <v/>
      </c>
      <c r="T509" s="63"/>
      <c r="U509" s="66"/>
      <c r="V509" s="63"/>
      <c r="W509" s="66">
        <v>8650</v>
      </c>
      <c r="X509" s="66">
        <v>8561</v>
      </c>
      <c r="Y509" s="63" t="s">
        <v>3852</v>
      </c>
      <c r="Z509" s="64">
        <v>36460</v>
      </c>
      <c r="AA509" s="63">
        <v>6.64</v>
      </c>
      <c r="AB509" s="63"/>
      <c r="AC509" s="63">
        <v>208</v>
      </c>
      <c r="AD509" s="63">
        <v>97</v>
      </c>
      <c r="AE509" s="63">
        <v>3224</v>
      </c>
      <c r="AF509" s="63"/>
      <c r="AG509" s="63"/>
      <c r="AH509" s="63">
        <v>5200</v>
      </c>
      <c r="AI509" s="63">
        <v>390</v>
      </c>
      <c r="AJ509" s="63"/>
      <c r="AK509" s="63"/>
      <c r="AL509" s="63">
        <v>265</v>
      </c>
      <c r="AM509" s="63">
        <v>9391</v>
      </c>
      <c r="AN509" s="63"/>
      <c r="AO509" s="63" t="s">
        <v>5902</v>
      </c>
      <c r="AP509" s="17">
        <f t="shared" si="171"/>
        <v>10.379200000000001</v>
      </c>
      <c r="AQ509" s="17">
        <f t="shared" si="172"/>
        <v>7.9821300000000006</v>
      </c>
      <c r="AR509" s="17">
        <f t="shared" si="192"/>
        <v>140.244</v>
      </c>
      <c r="AS509" s="17">
        <f t="shared" si="191"/>
        <v>0</v>
      </c>
      <c r="AT509" s="17">
        <f t="shared" si="173"/>
        <v>158.60533000000001</v>
      </c>
      <c r="AU509" s="5">
        <f t="shared" si="174"/>
        <v>146.69200000000001</v>
      </c>
      <c r="AV509" s="5">
        <f t="shared" si="175"/>
        <v>6.3920999999999992</v>
      </c>
      <c r="AW509" s="5">
        <f t="shared" si="189"/>
        <v>0</v>
      </c>
      <c r="AX509" s="5">
        <f t="shared" si="190"/>
        <v>0</v>
      </c>
      <c r="AY509" s="5">
        <f t="shared" si="176"/>
        <v>5.5173000000000005</v>
      </c>
      <c r="AZ509" s="5">
        <f t="shared" si="177"/>
        <v>158.60140000000001</v>
      </c>
      <c r="BA509" s="7">
        <f t="shared" si="178"/>
        <v>1.2389396656233871E-5</v>
      </c>
      <c r="BB509" s="62">
        <f t="shared" si="179"/>
        <v>9384</v>
      </c>
      <c r="BC509" s="28">
        <f t="shared" si="180"/>
        <v>-3.7283621837549936E-4</v>
      </c>
      <c r="BD509" s="32">
        <f t="shared" si="181"/>
        <v>6.5440423723465035E-2</v>
      </c>
      <c r="BE509" s="32">
        <f t="shared" si="182"/>
        <v>5.03269972074709E-2</v>
      </c>
      <c r="BF509" s="35">
        <f t="shared" si="183"/>
        <v>0.88423257906906405</v>
      </c>
      <c r="BG509" s="36">
        <f t="shared" si="184"/>
        <v>0.92490986838703815</v>
      </c>
      <c r="BH509" s="33">
        <f t="shared" si="185"/>
        <v>4.030292292501831E-2</v>
      </c>
      <c r="BI509" s="33">
        <f t="shared" si="186"/>
        <v>3.4787208687943487E-2</v>
      </c>
      <c r="BJ509" s="63"/>
      <c r="BK509" s="63">
        <v>7</v>
      </c>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t="s">
        <v>3852</v>
      </c>
      <c r="CN509" s="63">
        <v>991027</v>
      </c>
      <c r="CO509" s="63" t="s">
        <v>2689</v>
      </c>
      <c r="CP509" s="66"/>
      <c r="CQ509" s="64">
        <v>36467</v>
      </c>
      <c r="CR509" s="78" t="s">
        <v>2038</v>
      </c>
      <c r="CS509" s="78" t="s">
        <v>2038</v>
      </c>
    </row>
    <row r="510" spans="1:97">
      <c r="A510" s="63" t="s">
        <v>3591</v>
      </c>
      <c r="B510" s="63" t="s">
        <v>2013</v>
      </c>
      <c r="C510" s="63">
        <v>2679</v>
      </c>
      <c r="D510" s="19" t="s">
        <v>3782</v>
      </c>
      <c r="E510" s="63" t="s">
        <v>3783</v>
      </c>
      <c r="F510" s="63" t="s">
        <v>5045</v>
      </c>
      <c r="G510" s="65" t="s">
        <v>3617</v>
      </c>
      <c r="H510" s="65">
        <v>10</v>
      </c>
      <c r="I510" s="65">
        <v>25</v>
      </c>
      <c r="J510" s="65">
        <v>112</v>
      </c>
      <c r="K510" s="23">
        <v>42.165619999999997</v>
      </c>
      <c r="L510" s="23">
        <v>-110.14722</v>
      </c>
      <c r="M510" s="61" t="s">
        <v>6902</v>
      </c>
      <c r="N510" s="63" t="s">
        <v>6903</v>
      </c>
      <c r="O510" s="63"/>
      <c r="P510" s="63" t="s">
        <v>3841</v>
      </c>
      <c r="Q510" s="63"/>
      <c r="R510" s="63"/>
      <c r="S510" s="55" t="str">
        <f>IF(U510&gt;0,V510-U510,"")</f>
        <v/>
      </c>
      <c r="T510" s="63"/>
      <c r="U510" s="66"/>
      <c r="V510" s="63"/>
      <c r="W510" s="66">
        <v>8915</v>
      </c>
      <c r="X510" s="66">
        <v>8863</v>
      </c>
      <c r="Y510" s="63"/>
      <c r="Z510" s="64">
        <v>36583</v>
      </c>
      <c r="AA510" s="63">
        <v>7.23</v>
      </c>
      <c r="AB510" s="63"/>
      <c r="AC510" s="63">
        <v>92.7</v>
      </c>
      <c r="AD510" s="63">
        <v>11.2</v>
      </c>
      <c r="AE510" s="63">
        <v>3110</v>
      </c>
      <c r="AF510" s="63">
        <v>145</v>
      </c>
      <c r="AG510" s="63"/>
      <c r="AH510" s="63">
        <v>4149</v>
      </c>
      <c r="AI510" s="63">
        <v>692</v>
      </c>
      <c r="AJ510" s="63"/>
      <c r="AK510" s="63"/>
      <c r="AL510" s="63"/>
      <c r="AM510" s="63">
        <v>85836</v>
      </c>
      <c r="AN510" s="63"/>
      <c r="AO510" s="63" t="s">
        <v>5902</v>
      </c>
      <c r="AP510" s="17">
        <f t="shared" si="171"/>
        <v>4.6257299999999999</v>
      </c>
      <c r="AQ510" s="17">
        <f t="shared" si="172"/>
        <v>0.92164799999999991</v>
      </c>
      <c r="AR510" s="17">
        <f t="shared" si="192"/>
        <v>135.285</v>
      </c>
      <c r="AS510" s="17">
        <f t="shared" si="191"/>
        <v>3.7090999999999998</v>
      </c>
      <c r="AT510" s="17">
        <f t="shared" si="173"/>
        <v>144.54147800000001</v>
      </c>
      <c r="AU510" s="5">
        <f t="shared" si="174"/>
        <v>117.04329</v>
      </c>
      <c r="AV510" s="5">
        <f t="shared" si="175"/>
        <v>11.341879999999998</v>
      </c>
      <c r="AW510" s="5">
        <f t="shared" si="189"/>
        <v>0</v>
      </c>
      <c r="AX510" s="5">
        <f t="shared" si="190"/>
        <v>0</v>
      </c>
      <c r="AY510" s="5">
        <f t="shared" si="176"/>
        <v>0</v>
      </c>
      <c r="AZ510" s="5">
        <f t="shared" si="177"/>
        <v>128.38516999999999</v>
      </c>
      <c r="BA510" s="7">
        <f t="shared" si="178"/>
        <v>5.9196520817564227E-2</v>
      </c>
      <c r="BB510" s="62">
        <f t="shared" si="179"/>
        <v>8199.9</v>
      </c>
      <c r="BC510" s="28">
        <f t="shared" si="180"/>
        <v>-0.82560064826305712</v>
      </c>
      <c r="BD510" s="32">
        <f t="shared" si="181"/>
        <v>3.2002786079162682E-2</v>
      </c>
      <c r="BE510" s="32">
        <f t="shared" si="182"/>
        <v>6.3763565500554783E-3</v>
      </c>
      <c r="BF510" s="35">
        <f t="shared" si="183"/>
        <v>0.96162085737078173</v>
      </c>
      <c r="BG510" s="36">
        <f t="shared" si="184"/>
        <v>0.91165739781315869</v>
      </c>
      <c r="BH510" s="33">
        <f t="shared" si="185"/>
        <v>8.8342602186841354E-2</v>
      </c>
      <c r="BI510" s="33">
        <f t="shared" si="186"/>
        <v>0</v>
      </c>
      <c r="BJ510" s="63"/>
      <c r="BK510" s="63">
        <v>2.0299999999999998</v>
      </c>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v>227</v>
      </c>
      <c r="CO510" s="63" t="s">
        <v>6893</v>
      </c>
      <c r="CP510" s="66"/>
      <c r="CQ510" s="64">
        <v>36614</v>
      </c>
      <c r="CR510" s="78" t="s">
        <v>2038</v>
      </c>
      <c r="CS510" s="78" t="s">
        <v>2038</v>
      </c>
    </row>
    <row r="511" spans="1:97">
      <c r="A511" s="63" t="s">
        <v>3591</v>
      </c>
      <c r="B511" s="63" t="s">
        <v>2023</v>
      </c>
      <c r="C511" s="63">
        <v>1893</v>
      </c>
      <c r="D511" s="19" t="s">
        <v>3782</v>
      </c>
      <c r="E511" s="63" t="s">
        <v>3783</v>
      </c>
      <c r="F511" s="63"/>
      <c r="G511" s="65" t="s">
        <v>3617</v>
      </c>
      <c r="H511" s="65">
        <v>11</v>
      </c>
      <c r="I511" s="65">
        <v>25</v>
      </c>
      <c r="J511" s="65">
        <v>112</v>
      </c>
      <c r="K511" s="23">
        <v>42.166440000000001</v>
      </c>
      <c r="L511" s="23">
        <v>-110.12634</v>
      </c>
      <c r="M511" s="61" t="s">
        <v>6802</v>
      </c>
      <c r="N511" s="63" t="s">
        <v>6803</v>
      </c>
      <c r="O511" s="63"/>
      <c r="P511" s="63" t="s">
        <v>3841</v>
      </c>
      <c r="Q511" s="63"/>
      <c r="R511" s="63"/>
      <c r="S511" s="55"/>
      <c r="T511" s="63"/>
      <c r="U511" s="66" t="s">
        <v>6804</v>
      </c>
      <c r="V511" s="63"/>
      <c r="W511" s="66">
        <v>8785</v>
      </c>
      <c r="X511" s="66">
        <v>8641</v>
      </c>
      <c r="Y511" s="63"/>
      <c r="Z511" s="64">
        <v>34530</v>
      </c>
      <c r="AA511" s="63">
        <v>7.22</v>
      </c>
      <c r="AB511" s="63"/>
      <c r="AC511" s="63">
        <v>119</v>
      </c>
      <c r="AD511" s="63">
        <v>12</v>
      </c>
      <c r="AE511" s="63">
        <v>3610</v>
      </c>
      <c r="AF511" s="63">
        <v>116</v>
      </c>
      <c r="AG511" s="63"/>
      <c r="AH511" s="63">
        <v>5600</v>
      </c>
      <c r="AI511" s="63">
        <v>793</v>
      </c>
      <c r="AJ511" s="63">
        <v>0</v>
      </c>
      <c r="AK511" s="63">
        <v>0</v>
      </c>
      <c r="AL511" s="63">
        <v>0</v>
      </c>
      <c r="AM511" s="63">
        <v>9848</v>
      </c>
      <c r="AN511" s="63"/>
      <c r="AO511" s="63" t="s">
        <v>5904</v>
      </c>
      <c r="AP511" s="17">
        <f t="shared" si="171"/>
        <v>5.9381000000000004</v>
      </c>
      <c r="AQ511" s="17">
        <f t="shared" si="172"/>
        <v>0.98748000000000002</v>
      </c>
      <c r="AR511" s="17">
        <f t="shared" si="192"/>
        <v>157.035</v>
      </c>
      <c r="AS511" s="17">
        <f t="shared" si="191"/>
        <v>2.9672799999999997</v>
      </c>
      <c r="AT511" s="17">
        <f t="shared" si="173"/>
        <v>166.92785999999998</v>
      </c>
      <c r="AU511" s="5">
        <f t="shared" si="174"/>
        <v>157.976</v>
      </c>
      <c r="AV511" s="5">
        <f t="shared" si="175"/>
        <v>12.997269999999999</v>
      </c>
      <c r="AW511" s="5">
        <f t="shared" ref="AW511:AW542" si="193">IF(AJ511&gt;0,AJ511*0.03333,0)</f>
        <v>0</v>
      </c>
      <c r="AX511" s="5">
        <f t="shared" ref="AX511:AX542" si="194">IF(AK511&gt;0,AK511*0.0588,0)</f>
        <v>0</v>
      </c>
      <c r="AY511" s="5">
        <f t="shared" si="176"/>
        <v>0</v>
      </c>
      <c r="AZ511" s="5">
        <f t="shared" si="177"/>
        <v>170.97326999999999</v>
      </c>
      <c r="BA511" s="7">
        <f t="shared" si="178"/>
        <v>-1.1972170676079136E-2</v>
      </c>
      <c r="BB511" s="62">
        <f t="shared" si="179"/>
        <v>10250</v>
      </c>
      <c r="BC511" s="28">
        <f t="shared" si="180"/>
        <v>2.0001990247785848E-2</v>
      </c>
      <c r="BD511" s="32">
        <f t="shared" si="181"/>
        <v>3.5572851649808494E-2</v>
      </c>
      <c r="BE511" s="32">
        <f t="shared" si="182"/>
        <v>5.9156092937392244E-3</v>
      </c>
      <c r="BF511" s="35">
        <f t="shared" si="183"/>
        <v>0.95851153905645226</v>
      </c>
      <c r="BG511" s="36">
        <f t="shared" si="184"/>
        <v>0.92398069008097006</v>
      </c>
      <c r="BH511" s="33">
        <f t="shared" si="185"/>
        <v>7.6019309919030026E-2</v>
      </c>
      <c r="BI511" s="33">
        <f t="shared" si="186"/>
        <v>0</v>
      </c>
      <c r="BJ511" s="63">
        <v>0</v>
      </c>
      <c r="BK511" s="63">
        <v>0</v>
      </c>
      <c r="BL511" s="63">
        <v>0</v>
      </c>
      <c r="BM511" s="63">
        <v>9661</v>
      </c>
      <c r="BN511" s="63">
        <v>0</v>
      </c>
      <c r="BO511" s="63"/>
      <c r="BP511" s="63">
        <v>0</v>
      </c>
      <c r="BQ511" s="63">
        <v>0</v>
      </c>
      <c r="BR511" s="63">
        <v>0</v>
      </c>
      <c r="BS511" s="63">
        <v>0</v>
      </c>
      <c r="BT511" s="63">
        <v>0</v>
      </c>
      <c r="BU511" s="63">
        <v>0</v>
      </c>
      <c r="BV511" s="63">
        <v>0</v>
      </c>
      <c r="BW511" s="63">
        <v>0</v>
      </c>
      <c r="BX511" s="63"/>
      <c r="BY511" s="63"/>
      <c r="BZ511" s="63"/>
      <c r="CA511" s="63"/>
      <c r="CB511" s="63"/>
      <c r="CC511" s="63"/>
      <c r="CD511" s="63"/>
      <c r="CE511" s="63"/>
      <c r="CF511" s="63"/>
      <c r="CG511" s="63"/>
      <c r="CH511" s="63"/>
      <c r="CI511" s="63"/>
      <c r="CJ511" s="63"/>
      <c r="CK511" s="63"/>
      <c r="CL511" s="63"/>
      <c r="CM511" s="63"/>
      <c r="CN511" s="63">
        <v>19940715</v>
      </c>
      <c r="CO511" s="63" t="s">
        <v>6805</v>
      </c>
      <c r="CP511" s="66"/>
      <c r="CQ511" s="64">
        <v>34559</v>
      </c>
      <c r="CR511" s="78" t="s">
        <v>2038</v>
      </c>
      <c r="CS511" s="78" t="s">
        <v>2038</v>
      </c>
    </row>
    <row r="512" spans="1:97">
      <c r="A512" s="63" t="s">
        <v>3591</v>
      </c>
      <c r="B512" s="63" t="s">
        <v>2023</v>
      </c>
      <c r="C512" s="63">
        <v>1928</v>
      </c>
      <c r="D512" s="19" t="s">
        <v>3782</v>
      </c>
      <c r="E512" s="63" t="s">
        <v>3783</v>
      </c>
      <c r="F512" s="63"/>
      <c r="G512" s="65" t="s">
        <v>270</v>
      </c>
      <c r="H512" s="65">
        <v>11</v>
      </c>
      <c r="I512" s="65">
        <v>25</v>
      </c>
      <c r="J512" s="65">
        <v>112</v>
      </c>
      <c r="K512" s="23">
        <v>42.168779999999998</v>
      </c>
      <c r="L512" s="23">
        <v>-110.11926</v>
      </c>
      <c r="M512" s="61" t="s">
        <v>6869</v>
      </c>
      <c r="N512" s="63" t="s">
        <v>6870</v>
      </c>
      <c r="O512" s="63"/>
      <c r="P512" s="63" t="s">
        <v>3841</v>
      </c>
      <c r="Q512" s="63"/>
      <c r="R512" s="63"/>
      <c r="S512" s="55"/>
      <c r="T512" s="63"/>
      <c r="U512" s="66" t="s">
        <v>6871</v>
      </c>
      <c r="V512" s="63"/>
      <c r="W512" s="66">
        <v>8650</v>
      </c>
      <c r="X512" s="66">
        <v>8542</v>
      </c>
      <c r="Y512" s="63"/>
      <c r="Z512" s="64">
        <v>34531</v>
      </c>
      <c r="AA512" s="63">
        <v>7.9</v>
      </c>
      <c r="AB512" s="63"/>
      <c r="AC512" s="63">
        <v>94</v>
      </c>
      <c r="AD512" s="63">
        <v>11</v>
      </c>
      <c r="AE512" s="63">
        <v>2760</v>
      </c>
      <c r="AF512" s="63">
        <v>155</v>
      </c>
      <c r="AG512" s="63"/>
      <c r="AH512" s="63">
        <v>4100</v>
      </c>
      <c r="AI512" s="63">
        <v>647</v>
      </c>
      <c r="AJ512" s="63">
        <v>0</v>
      </c>
      <c r="AK512" s="63">
        <v>0</v>
      </c>
      <c r="AL512" s="63">
        <v>0</v>
      </c>
      <c r="AM512" s="63">
        <v>7438</v>
      </c>
      <c r="AN512" s="63"/>
      <c r="AO512" s="63" t="s">
        <v>5904</v>
      </c>
      <c r="AP512" s="17">
        <f t="shared" si="171"/>
        <v>4.6905999999999999</v>
      </c>
      <c r="AQ512" s="17">
        <f t="shared" si="172"/>
        <v>0.90519000000000005</v>
      </c>
      <c r="AR512" s="17">
        <f t="shared" si="192"/>
        <v>120.05999999999999</v>
      </c>
      <c r="AS512" s="17">
        <f t="shared" si="191"/>
        <v>3.9648999999999996</v>
      </c>
      <c r="AT512" s="17">
        <f t="shared" si="173"/>
        <v>129.62068999999997</v>
      </c>
      <c r="AU512" s="5">
        <f t="shared" si="174"/>
        <v>115.661</v>
      </c>
      <c r="AV512" s="5">
        <f t="shared" si="175"/>
        <v>10.604329999999999</v>
      </c>
      <c r="AW512" s="5">
        <f t="shared" si="193"/>
        <v>0</v>
      </c>
      <c r="AX512" s="5">
        <f t="shared" si="194"/>
        <v>0</v>
      </c>
      <c r="AY512" s="5">
        <f t="shared" si="176"/>
        <v>0</v>
      </c>
      <c r="AZ512" s="5">
        <f t="shared" si="177"/>
        <v>126.26533000000001</v>
      </c>
      <c r="BA512" s="7">
        <f t="shared" si="178"/>
        <v>1.3112713230679668E-2</v>
      </c>
      <c r="BB512" s="62">
        <f t="shared" si="179"/>
        <v>7767</v>
      </c>
      <c r="BC512" s="28">
        <f t="shared" si="180"/>
        <v>2.1637619204209143E-2</v>
      </c>
      <c r="BD512" s="32">
        <f t="shared" si="181"/>
        <v>3.6187124138900982E-2</v>
      </c>
      <c r="BE512" s="32">
        <f t="shared" si="182"/>
        <v>6.9833758792674245E-3</v>
      </c>
      <c r="BF512" s="35">
        <f t="shared" si="183"/>
        <v>0.95682949998183175</v>
      </c>
      <c r="BG512" s="36">
        <f t="shared" si="184"/>
        <v>0.91601550481038618</v>
      </c>
      <c r="BH512" s="33">
        <f t="shared" si="185"/>
        <v>8.3984495189613803E-2</v>
      </c>
      <c r="BI512" s="33">
        <f t="shared" si="186"/>
        <v>0</v>
      </c>
      <c r="BJ512" s="63">
        <v>0</v>
      </c>
      <c r="BK512" s="63">
        <v>0</v>
      </c>
      <c r="BL512" s="63">
        <v>0</v>
      </c>
      <c r="BM512" s="63">
        <v>7279</v>
      </c>
      <c r="BN512" s="63">
        <v>0</v>
      </c>
      <c r="BO512" s="63"/>
      <c r="BP512" s="63">
        <v>0</v>
      </c>
      <c r="BQ512" s="63">
        <v>0</v>
      </c>
      <c r="BR512" s="63">
        <v>0</v>
      </c>
      <c r="BS512" s="63">
        <v>0</v>
      </c>
      <c r="BT512" s="63">
        <v>0</v>
      </c>
      <c r="BU512" s="63">
        <v>0</v>
      </c>
      <c r="BV512" s="63">
        <v>0</v>
      </c>
      <c r="BW512" s="63">
        <v>0</v>
      </c>
      <c r="BX512" s="63"/>
      <c r="BY512" s="63"/>
      <c r="BZ512" s="63"/>
      <c r="CA512" s="63"/>
      <c r="CB512" s="63"/>
      <c r="CC512" s="63"/>
      <c r="CD512" s="63"/>
      <c r="CE512" s="63"/>
      <c r="CF512" s="63"/>
      <c r="CG512" s="63"/>
      <c r="CH512" s="63"/>
      <c r="CI512" s="63"/>
      <c r="CJ512" s="63"/>
      <c r="CK512" s="63"/>
      <c r="CL512" s="63"/>
      <c r="CM512" s="63"/>
      <c r="CN512" s="63">
        <v>19940716</v>
      </c>
      <c r="CO512" s="63" t="s">
        <v>6872</v>
      </c>
      <c r="CP512" s="66"/>
      <c r="CQ512" s="64">
        <v>34557</v>
      </c>
      <c r="CR512" s="78" t="s">
        <v>2038</v>
      </c>
      <c r="CS512" s="78" t="s">
        <v>2038</v>
      </c>
    </row>
    <row r="513" spans="1:97">
      <c r="A513" s="63" t="s">
        <v>3591</v>
      </c>
      <c r="B513" s="63" t="s">
        <v>2023</v>
      </c>
      <c r="C513" s="63">
        <v>2682</v>
      </c>
      <c r="D513" s="19" t="s">
        <v>3782</v>
      </c>
      <c r="E513" s="63" t="s">
        <v>3783</v>
      </c>
      <c r="F513" s="63" t="s">
        <v>5045</v>
      </c>
      <c r="G513" s="65" t="s">
        <v>3597</v>
      </c>
      <c r="H513" s="65">
        <v>11</v>
      </c>
      <c r="I513" s="65">
        <v>25</v>
      </c>
      <c r="J513" s="65">
        <v>112</v>
      </c>
      <c r="K513" s="23">
        <v>42.163330000000002</v>
      </c>
      <c r="L513" s="23">
        <v>-110.12361</v>
      </c>
      <c r="M513" s="61" t="s">
        <v>6854</v>
      </c>
      <c r="N513" s="63" t="s">
        <v>6855</v>
      </c>
      <c r="O513" s="63"/>
      <c r="P513" s="63" t="s">
        <v>3841</v>
      </c>
      <c r="Q513" s="63"/>
      <c r="R513" s="63"/>
      <c r="S513" s="55" t="str">
        <f>IF(U513&gt;0,V513-U513,"")</f>
        <v/>
      </c>
      <c r="T513" s="63"/>
      <c r="U513" s="66"/>
      <c r="V513" s="63"/>
      <c r="W513" s="66">
        <v>8550</v>
      </c>
      <c r="X513" s="66">
        <v>8494</v>
      </c>
      <c r="Y513" s="63" t="s">
        <v>3852</v>
      </c>
      <c r="Z513" s="64">
        <v>36460</v>
      </c>
      <c r="AA513" s="63">
        <v>6.27</v>
      </c>
      <c r="AB513" s="63"/>
      <c r="AC513" s="63">
        <v>376</v>
      </c>
      <c r="AD513" s="63">
        <v>267</v>
      </c>
      <c r="AE513" s="63">
        <v>1718</v>
      </c>
      <c r="AF513" s="63"/>
      <c r="AG513" s="63"/>
      <c r="AH513" s="63">
        <v>3800</v>
      </c>
      <c r="AI513" s="63">
        <v>366</v>
      </c>
      <c r="AJ513" s="63"/>
      <c r="AK513" s="63"/>
      <c r="AL513" s="63">
        <v>108</v>
      </c>
      <c r="AM513" s="63">
        <v>6649</v>
      </c>
      <c r="AN513" s="63"/>
      <c r="AO513" s="63" t="s">
        <v>5902</v>
      </c>
      <c r="AP513" s="17">
        <f t="shared" si="171"/>
        <v>18.7624</v>
      </c>
      <c r="AQ513" s="17">
        <f t="shared" si="172"/>
        <v>21.971430000000002</v>
      </c>
      <c r="AR513" s="17">
        <f t="shared" si="192"/>
        <v>74.73299999999999</v>
      </c>
      <c r="AS513" s="17">
        <f t="shared" si="191"/>
        <v>0</v>
      </c>
      <c r="AT513" s="17">
        <f t="shared" si="173"/>
        <v>115.46682999999999</v>
      </c>
      <c r="AU513" s="5">
        <f t="shared" si="174"/>
        <v>107.19799999999999</v>
      </c>
      <c r="AV513" s="5">
        <f t="shared" si="175"/>
        <v>5.9987399999999997</v>
      </c>
      <c r="AW513" s="5">
        <f t="shared" si="193"/>
        <v>0</v>
      </c>
      <c r="AX513" s="5">
        <f t="shared" si="194"/>
        <v>0</v>
      </c>
      <c r="AY513" s="5">
        <f t="shared" si="176"/>
        <v>2.2485600000000003</v>
      </c>
      <c r="AZ513" s="5">
        <f t="shared" si="177"/>
        <v>115.44529999999999</v>
      </c>
      <c r="BA513" s="7">
        <f t="shared" si="178"/>
        <v>9.3238930323835713E-5</v>
      </c>
      <c r="BB513" s="62">
        <f t="shared" si="179"/>
        <v>6635</v>
      </c>
      <c r="BC513" s="28">
        <f t="shared" si="180"/>
        <v>-1.0538994278831678E-3</v>
      </c>
      <c r="BD513" s="32">
        <f t="shared" si="181"/>
        <v>0.16249168700656286</v>
      </c>
      <c r="BE513" s="32">
        <f t="shared" si="182"/>
        <v>0.1902834779477362</v>
      </c>
      <c r="BF513" s="45">
        <f t="shared" si="183"/>
        <v>0.64722483504570094</v>
      </c>
      <c r="BG513" s="36">
        <f t="shared" si="184"/>
        <v>0.92856097216603883</v>
      </c>
      <c r="BH513" s="33">
        <f t="shared" si="185"/>
        <v>5.1961751582784231E-2</v>
      </c>
      <c r="BI513" s="33">
        <f t="shared" si="186"/>
        <v>1.947727625117697E-2</v>
      </c>
      <c r="BJ513" s="63"/>
      <c r="BK513" s="63">
        <v>14</v>
      </c>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t="s">
        <v>3852</v>
      </c>
      <c r="CN513" s="63">
        <v>991027</v>
      </c>
      <c r="CO513" s="63" t="s">
        <v>2689</v>
      </c>
      <c r="CP513" s="66"/>
      <c r="CQ513" s="64">
        <v>36467</v>
      </c>
      <c r="CR513" s="78" t="s">
        <v>2038</v>
      </c>
      <c r="CS513" s="78" t="s">
        <v>2038</v>
      </c>
    </row>
    <row r="514" spans="1:97">
      <c r="A514" s="63" t="s">
        <v>3591</v>
      </c>
      <c r="B514" s="63" t="s">
        <v>2023</v>
      </c>
      <c r="C514" s="63">
        <v>2684</v>
      </c>
      <c r="D514" s="19" t="s">
        <v>3782</v>
      </c>
      <c r="E514" s="63" t="s">
        <v>3783</v>
      </c>
      <c r="F514" s="63" t="s">
        <v>5045</v>
      </c>
      <c r="G514" s="65" t="s">
        <v>3609</v>
      </c>
      <c r="H514" s="65">
        <v>11</v>
      </c>
      <c r="I514" s="65">
        <v>25</v>
      </c>
      <c r="J514" s="65">
        <v>112</v>
      </c>
      <c r="K514" s="23">
        <v>42.166110000000003</v>
      </c>
      <c r="L514" s="23">
        <v>-110.11750000000001</v>
      </c>
      <c r="M514" s="61" t="s">
        <v>6852</v>
      </c>
      <c r="N514" s="63" t="s">
        <v>6853</v>
      </c>
      <c r="O514" s="63"/>
      <c r="P514" s="63" t="s">
        <v>3841</v>
      </c>
      <c r="Q514" s="63"/>
      <c r="R514" s="63"/>
      <c r="S514" s="55" t="str">
        <f>IF(U514&gt;0,V514-U514,"")</f>
        <v/>
      </c>
      <c r="T514" s="63"/>
      <c r="U514" s="66"/>
      <c r="V514" s="63"/>
      <c r="W514" s="66">
        <v>8580</v>
      </c>
      <c r="X514" s="66">
        <v>8508</v>
      </c>
      <c r="Y514" s="63" t="s">
        <v>3852</v>
      </c>
      <c r="Z514" s="64">
        <v>36430</v>
      </c>
      <c r="AA514" s="63">
        <v>7.17</v>
      </c>
      <c r="AB514" s="63"/>
      <c r="AC514" s="63">
        <v>208</v>
      </c>
      <c r="AD514" s="63">
        <v>131</v>
      </c>
      <c r="AE514" s="63">
        <v>2246</v>
      </c>
      <c r="AF514" s="63"/>
      <c r="AG514" s="63"/>
      <c r="AH514" s="63">
        <v>3800</v>
      </c>
      <c r="AI514" s="63">
        <v>573</v>
      </c>
      <c r="AJ514" s="63"/>
      <c r="AK514" s="63"/>
      <c r="AL514" s="63">
        <v>108</v>
      </c>
      <c r="AM514" s="63">
        <v>7071</v>
      </c>
      <c r="AN514" s="63"/>
      <c r="AO514" s="63" t="s">
        <v>5902</v>
      </c>
      <c r="AP514" s="17">
        <f t="shared" si="171"/>
        <v>10.379200000000001</v>
      </c>
      <c r="AQ514" s="17">
        <f t="shared" si="172"/>
        <v>10.77999</v>
      </c>
      <c r="AR514" s="17">
        <f t="shared" si="192"/>
        <v>97.700999999999993</v>
      </c>
      <c r="AS514" s="17">
        <f t="shared" si="191"/>
        <v>0</v>
      </c>
      <c r="AT514" s="17">
        <f t="shared" si="173"/>
        <v>118.86018999999999</v>
      </c>
      <c r="AU514" s="5">
        <f t="shared" si="174"/>
        <v>107.19799999999999</v>
      </c>
      <c r="AV514" s="5">
        <f t="shared" si="175"/>
        <v>9.3914699999999982</v>
      </c>
      <c r="AW514" s="5">
        <f t="shared" si="193"/>
        <v>0</v>
      </c>
      <c r="AX514" s="5">
        <f t="shared" si="194"/>
        <v>0</v>
      </c>
      <c r="AY514" s="5">
        <f t="shared" si="176"/>
        <v>2.2485600000000003</v>
      </c>
      <c r="AZ514" s="5">
        <f t="shared" si="177"/>
        <v>118.83802999999999</v>
      </c>
      <c r="BA514" s="7">
        <f t="shared" si="178"/>
        <v>9.3227454542989491E-5</v>
      </c>
      <c r="BB514" s="62">
        <f t="shared" si="179"/>
        <v>7066</v>
      </c>
      <c r="BC514" s="28">
        <f t="shared" si="180"/>
        <v>-3.5368182782768623E-4</v>
      </c>
      <c r="BD514" s="32">
        <f t="shared" si="181"/>
        <v>8.7322761304689162E-2</v>
      </c>
      <c r="BE514" s="32">
        <f t="shared" si="182"/>
        <v>9.0694706108075382E-2</v>
      </c>
      <c r="BF514" s="35">
        <f t="shared" si="183"/>
        <v>0.82198253258723553</v>
      </c>
      <c r="BG514" s="36">
        <f t="shared" si="184"/>
        <v>0.90205130462024663</v>
      </c>
      <c r="BH514" s="33">
        <f t="shared" si="185"/>
        <v>7.9027479671280307E-2</v>
      </c>
      <c r="BI514" s="33">
        <f t="shared" si="186"/>
        <v>1.8921215708473126E-2</v>
      </c>
      <c r="BJ514" s="63"/>
      <c r="BK514" s="63">
        <v>5</v>
      </c>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t="s">
        <v>3852</v>
      </c>
      <c r="CN514" s="63">
        <v>990927</v>
      </c>
      <c r="CO514" s="63" t="s">
        <v>2689</v>
      </c>
      <c r="CP514" s="66"/>
      <c r="CQ514" s="64">
        <v>36453</v>
      </c>
      <c r="CR514" s="78" t="s">
        <v>2038</v>
      </c>
      <c r="CS514" s="78" t="s">
        <v>2038</v>
      </c>
    </row>
    <row r="515" spans="1:97">
      <c r="A515" s="63" t="s">
        <v>3591</v>
      </c>
      <c r="B515" s="63" t="s">
        <v>2023</v>
      </c>
      <c r="C515" s="63">
        <v>2683</v>
      </c>
      <c r="D515" s="19" t="s">
        <v>3782</v>
      </c>
      <c r="E515" s="63" t="s">
        <v>3783</v>
      </c>
      <c r="F515" s="63" t="s">
        <v>5045</v>
      </c>
      <c r="G515" s="65" t="s">
        <v>3604</v>
      </c>
      <c r="H515" s="65">
        <v>11</v>
      </c>
      <c r="I515" s="65">
        <v>25</v>
      </c>
      <c r="J515" s="65">
        <v>112</v>
      </c>
      <c r="K515" s="23">
        <v>42.156660000000002</v>
      </c>
      <c r="L515" s="23">
        <v>-110.12333</v>
      </c>
      <c r="M515" s="61" t="s">
        <v>6836</v>
      </c>
      <c r="N515" s="63" t="s">
        <v>6837</v>
      </c>
      <c r="O515" s="63"/>
      <c r="P515" s="63" t="s">
        <v>3841</v>
      </c>
      <c r="Q515" s="63"/>
      <c r="R515" s="63"/>
      <c r="S515" s="55" t="str">
        <f>IF(U515&gt;0,V515-U515,"")</f>
        <v/>
      </c>
      <c r="T515" s="63"/>
      <c r="U515" s="66"/>
      <c r="V515" s="63"/>
      <c r="W515" s="66">
        <v>8582</v>
      </c>
      <c r="X515" s="66">
        <v>8544</v>
      </c>
      <c r="Y515" s="63" t="s">
        <v>3852</v>
      </c>
      <c r="Z515" s="64">
        <v>36460</v>
      </c>
      <c r="AA515" s="63">
        <v>6.6</v>
      </c>
      <c r="AB515" s="63"/>
      <c r="AC515" s="63">
        <v>240</v>
      </c>
      <c r="AD515" s="63">
        <v>156</v>
      </c>
      <c r="AE515" s="63">
        <v>4084</v>
      </c>
      <c r="AF515" s="63"/>
      <c r="AG515" s="63"/>
      <c r="AH515" s="63">
        <v>6800</v>
      </c>
      <c r="AI515" s="63">
        <v>512</v>
      </c>
      <c r="AJ515" s="63"/>
      <c r="AK515" s="63"/>
      <c r="AL515" s="63">
        <v>108</v>
      </c>
      <c r="AM515" s="63">
        <v>11905</v>
      </c>
      <c r="AN515" s="63"/>
      <c r="AO515" s="63" t="s">
        <v>5902</v>
      </c>
      <c r="AP515" s="17">
        <f t="shared" ref="AP515:AP578" si="195">IF(AC515&gt;0,AC515*0.0499,0)</f>
        <v>11.975999999999999</v>
      </c>
      <c r="AQ515" s="17">
        <f t="shared" ref="AQ515:AQ578" si="196">IF(AD515&gt;0,AD515*0.08229,0)</f>
        <v>12.83724</v>
      </c>
      <c r="AR515" s="17">
        <f t="shared" si="192"/>
        <v>177.654</v>
      </c>
      <c r="AS515" s="17">
        <f t="shared" si="191"/>
        <v>0</v>
      </c>
      <c r="AT515" s="17">
        <f t="shared" ref="AT515:AT578" si="197">SUM(AP515:AS515)</f>
        <v>202.46724</v>
      </c>
      <c r="AU515" s="5">
        <f t="shared" ref="AU515:AU578" si="198">IF(AH515&gt;0,AH515*0.02821,0)</f>
        <v>191.828</v>
      </c>
      <c r="AV515" s="5">
        <f t="shared" ref="AV515:AV578" si="199">IF(AI515&gt;0,AI515*0.01639,0)</f>
        <v>8.3916799999999991</v>
      </c>
      <c r="AW515" s="5">
        <f t="shared" si="193"/>
        <v>0</v>
      </c>
      <c r="AX515" s="5">
        <f t="shared" si="194"/>
        <v>0</v>
      </c>
      <c r="AY515" s="5">
        <f t="shared" ref="AY515:AY578" si="200">IF(AL515&gt;0,AL515*0.02082,0)</f>
        <v>2.2485600000000003</v>
      </c>
      <c r="AZ515" s="5">
        <f t="shared" ref="AZ515:AZ578" si="201">SUM(AU515:AY515)</f>
        <v>202.46824000000001</v>
      </c>
      <c r="BA515" s="7">
        <f t="shared" ref="BA515:BA578" si="202">(AT515-AZ515)/(AT515+AZ515)</f>
        <v>-2.4695292198272548E-6</v>
      </c>
      <c r="BB515" s="62">
        <f t="shared" ref="BB515:BB578" si="203">SUM(AC515:AL515)</f>
        <v>11900</v>
      </c>
      <c r="BC515" s="28">
        <f t="shared" ref="BC515:BC578" si="204">(BB515-AM515)/(BB515+AM515)</f>
        <v>-2.1003990758244065E-4</v>
      </c>
      <c r="BD515" s="32">
        <f t="shared" ref="BD515:BD578" si="205">AP515/AT515</f>
        <v>5.9150309946438738E-2</v>
      </c>
      <c r="BE515" s="32">
        <f t="shared" ref="BE515:BE578" si="206">AQ515/AT515</f>
        <v>6.3404035141685133E-2</v>
      </c>
      <c r="BF515" s="35">
        <f t="shared" ref="BF515:BF578" si="207">(AR515+AS515)/AT515</f>
        <v>0.87744565491187609</v>
      </c>
      <c r="BG515" s="36">
        <f t="shared" ref="BG515:BG578" si="208">AU515/AZ515</f>
        <v>0.94744736260857498</v>
      </c>
      <c r="BH515" s="33">
        <f t="shared" ref="BH515:BH578" si="209">AV515/AZ515</f>
        <v>4.1446895572362356E-2</v>
      </c>
      <c r="BI515" s="33">
        <f t="shared" ref="BI515:BI578" si="210">AY515/AZ515</f>
        <v>1.1105741819062586E-2</v>
      </c>
      <c r="BJ515" s="63"/>
      <c r="BK515" s="63">
        <v>5</v>
      </c>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t="s">
        <v>3852</v>
      </c>
      <c r="CN515" s="63">
        <v>991027</v>
      </c>
      <c r="CO515" s="63" t="s">
        <v>2689</v>
      </c>
      <c r="CP515" s="66"/>
      <c r="CQ515" s="64">
        <v>36467</v>
      </c>
      <c r="CR515" s="78" t="s">
        <v>2038</v>
      </c>
      <c r="CS515" s="78" t="s">
        <v>2038</v>
      </c>
    </row>
    <row r="516" spans="1:97">
      <c r="A516" s="63" t="s">
        <v>3591</v>
      </c>
      <c r="B516" s="63" t="s">
        <v>2023</v>
      </c>
      <c r="C516" s="63">
        <v>2685</v>
      </c>
      <c r="D516" s="19" t="s">
        <v>3782</v>
      </c>
      <c r="E516" s="63" t="s">
        <v>3783</v>
      </c>
      <c r="F516" s="63" t="s">
        <v>5045</v>
      </c>
      <c r="G516" s="65" t="s">
        <v>259</v>
      </c>
      <c r="H516" s="65">
        <v>11</v>
      </c>
      <c r="I516" s="65">
        <v>25</v>
      </c>
      <c r="J516" s="65">
        <v>112</v>
      </c>
      <c r="K516" s="23">
        <v>42.168210000000002</v>
      </c>
      <c r="L516" s="23">
        <v>-110.11451</v>
      </c>
      <c r="M516" s="61" t="s">
        <v>6862</v>
      </c>
      <c r="N516" s="63" t="s">
        <v>6863</v>
      </c>
      <c r="O516" s="63"/>
      <c r="P516" s="63" t="s">
        <v>3841</v>
      </c>
      <c r="Q516" s="63"/>
      <c r="R516" s="63"/>
      <c r="S516" s="55" t="str">
        <f>IF(U516&gt;0,V516-U516,"")</f>
        <v/>
      </c>
      <c r="T516" s="63"/>
      <c r="U516" s="66"/>
      <c r="V516" s="63"/>
      <c r="W516" s="66">
        <v>8622</v>
      </c>
      <c r="X516" s="66">
        <v>8543</v>
      </c>
      <c r="Y516" s="63"/>
      <c r="Z516" s="64">
        <v>36585</v>
      </c>
      <c r="AA516" s="63">
        <v>7.84</v>
      </c>
      <c r="AB516" s="63"/>
      <c r="AC516" s="63">
        <v>44.2</v>
      </c>
      <c r="AD516" s="63">
        <v>6.4</v>
      </c>
      <c r="AE516" s="63">
        <v>2306</v>
      </c>
      <c r="AF516" s="63">
        <v>70.2</v>
      </c>
      <c r="AG516" s="63"/>
      <c r="AH516" s="63">
        <v>3088</v>
      </c>
      <c r="AI516" s="63">
        <v>915</v>
      </c>
      <c r="AJ516" s="63"/>
      <c r="AK516" s="63"/>
      <c r="AL516" s="63">
        <v>7.4</v>
      </c>
      <c r="AM516" s="63">
        <v>6780</v>
      </c>
      <c r="AN516" s="63"/>
      <c r="AO516" s="63" t="s">
        <v>5902</v>
      </c>
      <c r="AP516" s="17">
        <f t="shared" si="195"/>
        <v>2.2055800000000003</v>
      </c>
      <c r="AQ516" s="17">
        <f t="shared" si="196"/>
        <v>0.52665600000000001</v>
      </c>
      <c r="AR516" s="17">
        <f t="shared" si="192"/>
        <v>100.31099999999999</v>
      </c>
      <c r="AS516" s="17">
        <f t="shared" si="191"/>
        <v>1.7957159999999999</v>
      </c>
      <c r="AT516" s="17">
        <f t="shared" si="197"/>
        <v>104.83895199999999</v>
      </c>
      <c r="AU516" s="5">
        <f t="shared" si="198"/>
        <v>87.112479999999991</v>
      </c>
      <c r="AV516" s="5">
        <f t="shared" si="199"/>
        <v>14.996849999999998</v>
      </c>
      <c r="AW516" s="5">
        <f t="shared" si="193"/>
        <v>0</v>
      </c>
      <c r="AX516" s="5">
        <f t="shared" si="194"/>
        <v>0</v>
      </c>
      <c r="AY516" s="5">
        <f t="shared" si="200"/>
        <v>0.15406800000000001</v>
      </c>
      <c r="AZ516" s="5">
        <f t="shared" si="201"/>
        <v>102.26339799999998</v>
      </c>
      <c r="BA516" s="7">
        <f t="shared" si="202"/>
        <v>1.2436140874306889E-2</v>
      </c>
      <c r="BB516" s="62">
        <f t="shared" si="203"/>
        <v>6437.1999999999989</v>
      </c>
      <c r="BC516" s="28">
        <f t="shared" si="204"/>
        <v>-2.5935901703840535E-2</v>
      </c>
      <c r="BD516" s="32">
        <f t="shared" si="205"/>
        <v>2.1037791373572683E-2</v>
      </c>
      <c r="BE516" s="32">
        <f t="shared" si="206"/>
        <v>5.02347638881396E-3</v>
      </c>
      <c r="BF516" s="35">
        <f t="shared" si="207"/>
        <v>0.9739387322376134</v>
      </c>
      <c r="BG516" s="36">
        <f t="shared" si="208"/>
        <v>0.85184417595824469</v>
      </c>
      <c r="BH516" s="33">
        <f t="shared" si="209"/>
        <v>0.14664924394552195</v>
      </c>
      <c r="BI516" s="33">
        <f t="shared" si="210"/>
        <v>1.5065800962334544E-3</v>
      </c>
      <c r="BJ516" s="63"/>
      <c r="BK516" s="63">
        <v>21.3</v>
      </c>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v>229</v>
      </c>
      <c r="CO516" s="63" t="s">
        <v>6864</v>
      </c>
      <c r="CP516" s="66"/>
      <c r="CQ516" s="64">
        <v>36614</v>
      </c>
      <c r="CR516" s="78" t="s">
        <v>2038</v>
      </c>
      <c r="CS516" s="78" t="s">
        <v>2038</v>
      </c>
    </row>
    <row r="517" spans="1:97">
      <c r="A517" s="63" t="s">
        <v>3591</v>
      </c>
      <c r="B517" s="63" t="s">
        <v>2023</v>
      </c>
      <c r="C517" s="63">
        <v>1899</v>
      </c>
      <c r="D517" s="19" t="s">
        <v>3782</v>
      </c>
      <c r="E517" s="63" t="s">
        <v>3783</v>
      </c>
      <c r="F517" s="63"/>
      <c r="G517" s="65" t="s">
        <v>3599</v>
      </c>
      <c r="H517" s="65">
        <v>11</v>
      </c>
      <c r="I517" s="65">
        <v>25</v>
      </c>
      <c r="J517" s="65">
        <v>112</v>
      </c>
      <c r="K517" s="23">
        <v>42.16046</v>
      </c>
      <c r="L517" s="23">
        <v>-110.12837</v>
      </c>
      <c r="M517" s="61" t="s">
        <v>2024</v>
      </c>
      <c r="N517" s="63" t="s">
        <v>6763</v>
      </c>
      <c r="O517" s="63"/>
      <c r="P517" s="63" t="s">
        <v>3841</v>
      </c>
      <c r="Q517" s="63"/>
      <c r="R517" s="63"/>
      <c r="S517" s="55" t="str">
        <f>IF(U517&gt;0,V517-U517,"")</f>
        <v/>
      </c>
      <c r="T517" s="63"/>
      <c r="U517" s="66"/>
      <c r="V517" s="63"/>
      <c r="W517" s="66">
        <v>8580</v>
      </c>
      <c r="X517" s="66"/>
      <c r="Y517" s="63"/>
      <c r="Z517" s="64">
        <v>34542</v>
      </c>
      <c r="AA517" s="63">
        <v>7.72</v>
      </c>
      <c r="AB517" s="63"/>
      <c r="AC517" s="63">
        <v>117</v>
      </c>
      <c r="AD517" s="63">
        <v>11</v>
      </c>
      <c r="AE517" s="63">
        <v>3770</v>
      </c>
      <c r="AF517" s="63">
        <v>57</v>
      </c>
      <c r="AG517" s="63"/>
      <c r="AH517" s="63">
        <v>5800</v>
      </c>
      <c r="AI517" s="63">
        <v>988</v>
      </c>
      <c r="AJ517" s="63">
        <v>0</v>
      </c>
      <c r="AK517" s="63">
        <v>0</v>
      </c>
      <c r="AL517" s="63">
        <v>0</v>
      </c>
      <c r="AM517" s="63">
        <v>10242</v>
      </c>
      <c r="AN517" s="63"/>
      <c r="AO517" s="63" t="s">
        <v>5904</v>
      </c>
      <c r="AP517" s="17">
        <f t="shared" si="195"/>
        <v>5.8383000000000003</v>
      </c>
      <c r="AQ517" s="17">
        <f t="shared" si="196"/>
        <v>0.90519000000000005</v>
      </c>
      <c r="AR517" s="17">
        <f t="shared" si="192"/>
        <v>163.99499999999998</v>
      </c>
      <c r="AS517" s="17">
        <f t="shared" si="191"/>
        <v>1.4580599999999999</v>
      </c>
      <c r="AT517" s="17">
        <f t="shared" si="197"/>
        <v>172.19654999999997</v>
      </c>
      <c r="AU517" s="5">
        <f t="shared" si="198"/>
        <v>163.61799999999999</v>
      </c>
      <c r="AV517" s="5">
        <f t="shared" si="199"/>
        <v>16.19332</v>
      </c>
      <c r="AW517" s="5">
        <f t="shared" si="193"/>
        <v>0</v>
      </c>
      <c r="AX517" s="5">
        <f t="shared" si="194"/>
        <v>0</v>
      </c>
      <c r="AY517" s="5">
        <f t="shared" si="200"/>
        <v>0</v>
      </c>
      <c r="AZ517" s="5">
        <f t="shared" si="201"/>
        <v>179.81131999999999</v>
      </c>
      <c r="BA517" s="7">
        <f t="shared" si="202"/>
        <v>-2.1632385662286535E-2</v>
      </c>
      <c r="BB517" s="62">
        <f t="shared" si="203"/>
        <v>10743</v>
      </c>
      <c r="BC517" s="28">
        <f t="shared" si="204"/>
        <v>2.387419585418156E-2</v>
      </c>
      <c r="BD517" s="32">
        <f t="shared" si="205"/>
        <v>3.3904860463232281E-2</v>
      </c>
      <c r="BE517" s="32">
        <f t="shared" si="206"/>
        <v>5.2567255267309369E-3</v>
      </c>
      <c r="BF517" s="35">
        <f t="shared" si="207"/>
        <v>0.96083841401003678</v>
      </c>
      <c r="BG517" s="36">
        <f t="shared" si="208"/>
        <v>0.9099427110595707</v>
      </c>
      <c r="BH517" s="33">
        <f t="shared" si="209"/>
        <v>9.0057288940429331E-2</v>
      </c>
      <c r="BI517" s="33">
        <f t="shared" si="210"/>
        <v>0</v>
      </c>
      <c r="BJ517" s="63">
        <v>0</v>
      </c>
      <c r="BK517" s="63">
        <v>0</v>
      </c>
      <c r="BL517" s="63">
        <v>0</v>
      </c>
      <c r="BM517" s="63">
        <v>10019</v>
      </c>
      <c r="BN517" s="63">
        <v>0</v>
      </c>
      <c r="BO517" s="63"/>
      <c r="BP517" s="63">
        <v>0</v>
      </c>
      <c r="BQ517" s="63">
        <v>0</v>
      </c>
      <c r="BR517" s="63">
        <v>0</v>
      </c>
      <c r="BS517" s="63">
        <v>0</v>
      </c>
      <c r="BT517" s="63">
        <v>0</v>
      </c>
      <c r="BU517" s="63">
        <v>0</v>
      </c>
      <c r="BV517" s="63">
        <v>0</v>
      </c>
      <c r="BW517" s="63">
        <v>0</v>
      </c>
      <c r="BX517" s="63"/>
      <c r="BY517" s="63"/>
      <c r="BZ517" s="63"/>
      <c r="CA517" s="63"/>
      <c r="CB517" s="63"/>
      <c r="CC517" s="63"/>
      <c r="CD517" s="63"/>
      <c r="CE517" s="63"/>
      <c r="CF517" s="63"/>
      <c r="CG517" s="63"/>
      <c r="CH517" s="63"/>
      <c r="CI517" s="63"/>
      <c r="CJ517" s="63"/>
      <c r="CK517" s="63"/>
      <c r="CL517" s="63"/>
      <c r="CM517" s="63"/>
      <c r="CN517" s="63">
        <v>19940727</v>
      </c>
      <c r="CO517" s="63" t="s">
        <v>2025</v>
      </c>
      <c r="CP517" s="66"/>
      <c r="CQ517" s="64">
        <v>34557</v>
      </c>
      <c r="CR517" s="78" t="s">
        <v>2038</v>
      </c>
      <c r="CS517" s="78" t="s">
        <v>2038</v>
      </c>
    </row>
    <row r="518" spans="1:97">
      <c r="A518" s="63" t="s">
        <v>3591</v>
      </c>
      <c r="B518" s="63" t="s">
        <v>6806</v>
      </c>
      <c r="C518" s="63">
        <v>1929</v>
      </c>
      <c r="D518" s="19" t="s">
        <v>3782</v>
      </c>
      <c r="E518" s="63" t="s">
        <v>3783</v>
      </c>
      <c r="F518" s="63"/>
      <c r="G518" s="65" t="s">
        <v>270</v>
      </c>
      <c r="H518" s="65">
        <v>12</v>
      </c>
      <c r="I518" s="65">
        <v>25</v>
      </c>
      <c r="J518" s="65">
        <v>112</v>
      </c>
      <c r="K518" s="23">
        <v>42.16827</v>
      </c>
      <c r="L518" s="23">
        <v>-110.0977</v>
      </c>
      <c r="M518" s="61" t="s">
        <v>6807</v>
      </c>
      <c r="N518" s="63" t="s">
        <v>6808</v>
      </c>
      <c r="O518" s="63"/>
      <c r="P518" s="63" t="s">
        <v>3841</v>
      </c>
      <c r="Q518" s="63"/>
      <c r="R518" s="63"/>
      <c r="S518" s="55"/>
      <c r="T518" s="63"/>
      <c r="U518" s="66" t="s">
        <v>6809</v>
      </c>
      <c r="V518" s="63"/>
      <c r="W518" s="66">
        <v>8835</v>
      </c>
      <c r="X518" s="66">
        <v>8730</v>
      </c>
      <c r="Y518" s="63"/>
      <c r="Z518" s="64">
        <v>34544</v>
      </c>
      <c r="AA518" s="63">
        <v>7.55</v>
      </c>
      <c r="AB518" s="63"/>
      <c r="AC518" s="63">
        <v>55</v>
      </c>
      <c r="AD518" s="63">
        <v>5</v>
      </c>
      <c r="AE518" s="63">
        <v>1530</v>
      </c>
      <c r="AF518" s="63">
        <v>66</v>
      </c>
      <c r="AG518" s="63"/>
      <c r="AH518" s="63">
        <v>2300</v>
      </c>
      <c r="AI518" s="63">
        <v>500</v>
      </c>
      <c r="AJ518" s="63">
        <v>0</v>
      </c>
      <c r="AK518" s="63">
        <v>0</v>
      </c>
      <c r="AL518" s="63">
        <v>0</v>
      </c>
      <c r="AM518" s="63">
        <v>4202</v>
      </c>
      <c r="AN518" s="63"/>
      <c r="AO518" s="63" t="s">
        <v>1288</v>
      </c>
      <c r="AP518" s="17">
        <f t="shared" si="195"/>
        <v>2.7444999999999999</v>
      </c>
      <c r="AQ518" s="17">
        <f t="shared" si="196"/>
        <v>0.41144999999999998</v>
      </c>
      <c r="AR518" s="17">
        <f t="shared" si="192"/>
        <v>66.554999999999993</v>
      </c>
      <c r="AS518" s="17">
        <f t="shared" si="191"/>
        <v>1.68828</v>
      </c>
      <c r="AT518" s="17">
        <f t="shared" si="197"/>
        <v>71.399230000000003</v>
      </c>
      <c r="AU518" s="5">
        <f t="shared" si="198"/>
        <v>64.882999999999996</v>
      </c>
      <c r="AV518" s="5">
        <f t="shared" si="199"/>
        <v>8.1949999999999985</v>
      </c>
      <c r="AW518" s="5">
        <f t="shared" si="193"/>
        <v>0</v>
      </c>
      <c r="AX518" s="5">
        <f t="shared" si="194"/>
        <v>0</v>
      </c>
      <c r="AY518" s="5">
        <f t="shared" si="200"/>
        <v>0</v>
      </c>
      <c r="AZ518" s="5">
        <f t="shared" si="201"/>
        <v>73.077999999999989</v>
      </c>
      <c r="BA518" s="7">
        <f t="shared" si="202"/>
        <v>-1.1619616461362016E-2</v>
      </c>
      <c r="BB518" s="62">
        <f t="shared" si="203"/>
        <v>4456</v>
      </c>
      <c r="BC518" s="28">
        <f t="shared" si="204"/>
        <v>2.9337029337029336E-2</v>
      </c>
      <c r="BD518" s="32">
        <f t="shared" si="205"/>
        <v>3.8438789886109416E-2</v>
      </c>
      <c r="BE518" s="32">
        <f t="shared" si="206"/>
        <v>5.7626671884276615E-3</v>
      </c>
      <c r="BF518" s="35">
        <f t="shared" si="207"/>
        <v>0.95579854292546285</v>
      </c>
      <c r="BG518" s="36">
        <f t="shared" si="208"/>
        <v>0.88785954733298678</v>
      </c>
      <c r="BH518" s="33">
        <f t="shared" si="209"/>
        <v>0.11214045266701332</v>
      </c>
      <c r="BI518" s="33">
        <f t="shared" si="210"/>
        <v>0</v>
      </c>
      <c r="BJ518" s="63">
        <v>0</v>
      </c>
      <c r="BK518" s="63">
        <v>0</v>
      </c>
      <c r="BL518" s="63">
        <v>0</v>
      </c>
      <c r="BM518" s="63">
        <v>4084</v>
      </c>
      <c r="BN518" s="63">
        <v>0</v>
      </c>
      <c r="BO518" s="63"/>
      <c r="BP518" s="63">
        <v>0</v>
      </c>
      <c r="BQ518" s="63">
        <v>0</v>
      </c>
      <c r="BR518" s="63">
        <v>0</v>
      </c>
      <c r="BS518" s="63">
        <v>0</v>
      </c>
      <c r="BT518" s="63">
        <v>0</v>
      </c>
      <c r="BU518" s="63">
        <v>0</v>
      </c>
      <c r="BV518" s="63">
        <v>0</v>
      </c>
      <c r="BW518" s="63">
        <v>0</v>
      </c>
      <c r="BX518" s="63"/>
      <c r="BY518" s="63"/>
      <c r="BZ518" s="63"/>
      <c r="CA518" s="63"/>
      <c r="CB518" s="63"/>
      <c r="CC518" s="63"/>
      <c r="CD518" s="63"/>
      <c r="CE518" s="63"/>
      <c r="CF518" s="63"/>
      <c r="CG518" s="63"/>
      <c r="CH518" s="63"/>
      <c r="CI518" s="63"/>
      <c r="CJ518" s="63"/>
      <c r="CK518" s="63"/>
      <c r="CL518" s="63"/>
      <c r="CM518" s="63"/>
      <c r="CN518" s="63">
        <v>19940729</v>
      </c>
      <c r="CO518" s="63" t="s">
        <v>6810</v>
      </c>
      <c r="CP518" s="66"/>
      <c r="CQ518" s="64">
        <v>34557</v>
      </c>
      <c r="CR518" s="78" t="s">
        <v>2038</v>
      </c>
      <c r="CS518" s="78" t="s">
        <v>2038</v>
      </c>
    </row>
    <row r="519" spans="1:97">
      <c r="A519" s="63" t="s">
        <v>3591</v>
      </c>
      <c r="B519" s="63" t="s">
        <v>6806</v>
      </c>
      <c r="C519" s="63">
        <v>2688</v>
      </c>
      <c r="D519" s="19" t="s">
        <v>3782</v>
      </c>
      <c r="E519" s="63" t="s">
        <v>3783</v>
      </c>
      <c r="F519" s="63" t="s">
        <v>5045</v>
      </c>
      <c r="G519" s="65" t="s">
        <v>3599</v>
      </c>
      <c r="H519" s="65">
        <v>12</v>
      </c>
      <c r="I519" s="65">
        <v>25</v>
      </c>
      <c r="J519" s="65">
        <v>112</v>
      </c>
      <c r="K519" s="23">
        <v>42.16133</v>
      </c>
      <c r="L519" s="23">
        <v>-110.10901</v>
      </c>
      <c r="M519" s="61" t="s">
        <v>6884</v>
      </c>
      <c r="N519" s="63" t="s">
        <v>6885</v>
      </c>
      <c r="O519" s="63"/>
      <c r="P519" s="63" t="s">
        <v>3841</v>
      </c>
      <c r="Q519" s="63"/>
      <c r="R519" s="63"/>
      <c r="S519" s="55" t="str">
        <f>IF(U519&gt;0,V519-U519,"")</f>
        <v/>
      </c>
      <c r="T519" s="63"/>
      <c r="U519" s="66"/>
      <c r="V519" s="63"/>
      <c r="W519" s="66">
        <v>8850</v>
      </c>
      <c r="X519" s="66">
        <v>8783</v>
      </c>
      <c r="Y519" s="63"/>
      <c r="Z519" s="64">
        <v>36585</v>
      </c>
      <c r="AA519" s="63">
        <v>7.65</v>
      </c>
      <c r="AB519" s="63"/>
      <c r="AC519" s="63">
        <v>40.799999999999997</v>
      </c>
      <c r="AD519" s="63">
        <v>6</v>
      </c>
      <c r="AE519" s="63">
        <v>2444</v>
      </c>
      <c r="AF519" s="63">
        <v>71.3</v>
      </c>
      <c r="AG519" s="63"/>
      <c r="AH519" s="63">
        <v>3112</v>
      </c>
      <c r="AI519" s="63">
        <v>940</v>
      </c>
      <c r="AJ519" s="63"/>
      <c r="AK519" s="63"/>
      <c r="AL519" s="63">
        <v>7.4</v>
      </c>
      <c r="AM519" s="63">
        <v>6752</v>
      </c>
      <c r="AN519" s="63"/>
      <c r="AO519" s="63" t="s">
        <v>5902</v>
      </c>
      <c r="AP519" s="17">
        <f t="shared" si="195"/>
        <v>2.03592</v>
      </c>
      <c r="AQ519" s="17">
        <f t="shared" si="196"/>
        <v>0.49374000000000001</v>
      </c>
      <c r="AR519" s="17">
        <f t="shared" si="192"/>
        <v>106.31399999999999</v>
      </c>
      <c r="AS519" s="17">
        <f t="shared" si="191"/>
        <v>1.8238539999999999</v>
      </c>
      <c r="AT519" s="17">
        <f t="shared" si="197"/>
        <v>110.667514</v>
      </c>
      <c r="AU519" s="5">
        <f t="shared" si="198"/>
        <v>87.789519999999996</v>
      </c>
      <c r="AV519" s="5">
        <f t="shared" si="199"/>
        <v>15.406599999999999</v>
      </c>
      <c r="AW519" s="5">
        <f t="shared" si="193"/>
        <v>0</v>
      </c>
      <c r="AX519" s="5">
        <f t="shared" si="194"/>
        <v>0</v>
      </c>
      <c r="AY519" s="5">
        <f t="shared" si="200"/>
        <v>0.15406800000000001</v>
      </c>
      <c r="AZ519" s="5">
        <f t="shared" si="201"/>
        <v>103.35018799999999</v>
      </c>
      <c r="BA519" s="7">
        <f t="shared" si="202"/>
        <v>3.419028394202648E-2</v>
      </c>
      <c r="BB519" s="62">
        <f t="shared" si="203"/>
        <v>6621.5</v>
      </c>
      <c r="BC519" s="28">
        <f t="shared" si="204"/>
        <v>-9.7581037125658958E-3</v>
      </c>
      <c r="BD519" s="32">
        <f t="shared" si="205"/>
        <v>1.8396726613014908E-2</v>
      </c>
      <c r="BE519" s="32">
        <f t="shared" si="206"/>
        <v>4.4614718642726542E-3</v>
      </c>
      <c r="BF519" s="35">
        <f t="shared" si="207"/>
        <v>0.97714180152271235</v>
      </c>
      <c r="BG519" s="36">
        <f t="shared" si="208"/>
        <v>0.84943744853178216</v>
      </c>
      <c r="BH519" s="33">
        <f t="shared" si="209"/>
        <v>0.149071813976768</v>
      </c>
      <c r="BI519" s="33">
        <f t="shared" si="210"/>
        <v>1.4907374914499432E-3</v>
      </c>
      <c r="BJ519" s="63"/>
      <c r="BK519" s="63">
        <v>18.399999999999999</v>
      </c>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v>229</v>
      </c>
      <c r="CO519" s="63" t="s">
        <v>6886</v>
      </c>
      <c r="CP519" s="66"/>
      <c r="CQ519" s="64">
        <v>36614</v>
      </c>
      <c r="CR519" s="78" t="s">
        <v>2038</v>
      </c>
      <c r="CS519" s="78" t="s">
        <v>2038</v>
      </c>
    </row>
    <row r="520" spans="1:97">
      <c r="A520" s="63" t="s">
        <v>3591</v>
      </c>
      <c r="B520" s="63" t="s">
        <v>6806</v>
      </c>
      <c r="C520" s="63">
        <v>2686</v>
      </c>
      <c r="D520" s="19" t="s">
        <v>3782</v>
      </c>
      <c r="E520" s="63" t="s">
        <v>3783</v>
      </c>
      <c r="F520" s="63" t="s">
        <v>5045</v>
      </c>
      <c r="G520" s="65" t="s">
        <v>3594</v>
      </c>
      <c r="H520" s="65">
        <v>12</v>
      </c>
      <c r="I520" s="65">
        <v>25</v>
      </c>
      <c r="J520" s="65">
        <v>112</v>
      </c>
      <c r="K520" s="23">
        <v>42.166379999999997</v>
      </c>
      <c r="L520" s="23">
        <v>-110.10714</v>
      </c>
      <c r="M520" s="61" t="s">
        <v>6878</v>
      </c>
      <c r="N520" s="63" t="s">
        <v>6879</v>
      </c>
      <c r="O520" s="63"/>
      <c r="P520" s="63" t="s">
        <v>3841</v>
      </c>
      <c r="Q520" s="63"/>
      <c r="R520" s="63"/>
      <c r="S520" s="55" t="str">
        <f>IF(U520&gt;0,V520-U520,"")</f>
        <v/>
      </c>
      <c r="T520" s="63"/>
      <c r="U520" s="66"/>
      <c r="V520" s="63"/>
      <c r="W520" s="66">
        <v>8800</v>
      </c>
      <c r="X520" s="66">
        <v>8680</v>
      </c>
      <c r="Y520" s="63"/>
      <c r="Z520" s="64">
        <v>36585</v>
      </c>
      <c r="AA520" s="63">
        <v>7.6</v>
      </c>
      <c r="AB520" s="63"/>
      <c r="AC520" s="63">
        <v>41.9</v>
      </c>
      <c r="AD520" s="63">
        <v>5.8</v>
      </c>
      <c r="AE520" s="63">
        <v>2454</v>
      </c>
      <c r="AF520" s="63">
        <v>76.400000000000006</v>
      </c>
      <c r="AG520" s="63"/>
      <c r="AH520" s="63">
        <v>3184</v>
      </c>
      <c r="AI520" s="63">
        <v>928</v>
      </c>
      <c r="AJ520" s="63"/>
      <c r="AK520" s="63"/>
      <c r="AL520" s="63">
        <v>7.4</v>
      </c>
      <c r="AM520" s="63">
        <v>6832</v>
      </c>
      <c r="AN520" s="63"/>
      <c r="AO520" s="63" t="s">
        <v>5902</v>
      </c>
      <c r="AP520" s="17">
        <f t="shared" si="195"/>
        <v>2.0908099999999998</v>
      </c>
      <c r="AQ520" s="17">
        <f t="shared" si="196"/>
        <v>0.47728199999999998</v>
      </c>
      <c r="AR520" s="17">
        <f t="shared" si="192"/>
        <v>106.749</v>
      </c>
      <c r="AS520" s="17">
        <f t="shared" si="191"/>
        <v>1.954312</v>
      </c>
      <c r="AT520" s="17">
        <f t="shared" si="197"/>
        <v>111.271404</v>
      </c>
      <c r="AU520" s="5">
        <f t="shared" si="198"/>
        <v>89.820639999999997</v>
      </c>
      <c r="AV520" s="5">
        <f t="shared" si="199"/>
        <v>15.209919999999999</v>
      </c>
      <c r="AW520" s="5">
        <f t="shared" si="193"/>
        <v>0</v>
      </c>
      <c r="AX520" s="5">
        <f t="shared" si="194"/>
        <v>0</v>
      </c>
      <c r="AY520" s="5">
        <f t="shared" si="200"/>
        <v>0.15406800000000001</v>
      </c>
      <c r="AZ520" s="5">
        <f t="shared" si="201"/>
        <v>105.18462799999999</v>
      </c>
      <c r="BA520" s="7">
        <f t="shared" si="202"/>
        <v>2.8120149592320044E-2</v>
      </c>
      <c r="BB520" s="62">
        <f t="shared" si="203"/>
        <v>6697.5</v>
      </c>
      <c r="BC520" s="28">
        <f t="shared" si="204"/>
        <v>-9.941239513655345E-3</v>
      </c>
      <c r="BD520" s="32">
        <f t="shared" si="205"/>
        <v>1.8790182606125826E-2</v>
      </c>
      <c r="BE520" s="32">
        <f t="shared" si="206"/>
        <v>4.2893500292312293E-3</v>
      </c>
      <c r="BF520" s="35">
        <f t="shared" si="207"/>
        <v>0.97692046736464289</v>
      </c>
      <c r="BG520" s="36">
        <f t="shared" si="208"/>
        <v>0.8539331431585232</v>
      </c>
      <c r="BH520" s="33">
        <f t="shared" si="209"/>
        <v>0.14460211809657206</v>
      </c>
      <c r="BI520" s="33">
        <f t="shared" si="210"/>
        <v>1.4647387449048166E-3</v>
      </c>
      <c r="BJ520" s="63"/>
      <c r="BK520" s="63">
        <v>18.8</v>
      </c>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v>229</v>
      </c>
      <c r="CO520" s="63" t="s">
        <v>6880</v>
      </c>
      <c r="CP520" s="66"/>
      <c r="CQ520" s="64">
        <v>36614</v>
      </c>
      <c r="CR520" s="78" t="s">
        <v>2038</v>
      </c>
      <c r="CS520" s="78" t="s">
        <v>2038</v>
      </c>
    </row>
    <row r="521" spans="1:97">
      <c r="A521" s="63" t="s">
        <v>3591</v>
      </c>
      <c r="B521" s="63" t="s">
        <v>6806</v>
      </c>
      <c r="C521" s="63">
        <v>2687</v>
      </c>
      <c r="D521" s="19" t="s">
        <v>3782</v>
      </c>
      <c r="E521" s="63" t="s">
        <v>3783</v>
      </c>
      <c r="F521" s="63" t="s">
        <v>5045</v>
      </c>
      <c r="G521" s="65" t="s">
        <v>3617</v>
      </c>
      <c r="H521" s="65">
        <v>12</v>
      </c>
      <c r="I521" s="65">
        <v>25</v>
      </c>
      <c r="J521" s="65">
        <v>112</v>
      </c>
      <c r="K521" s="23">
        <v>42.164999999999999</v>
      </c>
      <c r="L521" s="23">
        <v>-110.10917000000001</v>
      </c>
      <c r="M521" s="61" t="s">
        <v>6894</v>
      </c>
      <c r="N521" s="63" t="s">
        <v>6895</v>
      </c>
      <c r="O521" s="63"/>
      <c r="P521" s="63" t="s">
        <v>3841</v>
      </c>
      <c r="Q521" s="63"/>
      <c r="R521" s="63"/>
      <c r="S521" s="55" t="str">
        <f>IF(U521&gt;0,V521-U521,"")</f>
        <v/>
      </c>
      <c r="T521" s="63"/>
      <c r="U521" s="66"/>
      <c r="V521" s="63"/>
      <c r="W521" s="66">
        <v>8870</v>
      </c>
      <c r="X521" s="66"/>
      <c r="Y521" s="63"/>
      <c r="Z521" s="64">
        <v>36585</v>
      </c>
      <c r="AA521" s="63">
        <v>7.54</v>
      </c>
      <c r="AB521" s="63"/>
      <c r="AC521" s="63">
        <v>39.9</v>
      </c>
      <c r="AD521" s="63">
        <v>6.2</v>
      </c>
      <c r="AE521" s="63">
        <v>2462</v>
      </c>
      <c r="AF521" s="63">
        <v>74</v>
      </c>
      <c r="AG521" s="63"/>
      <c r="AH521" s="63">
        <v>3112</v>
      </c>
      <c r="AI521" s="63">
        <v>895</v>
      </c>
      <c r="AJ521" s="63"/>
      <c r="AK521" s="63"/>
      <c r="AL521" s="63"/>
      <c r="AM521" s="63">
        <v>6848</v>
      </c>
      <c r="AN521" s="63"/>
      <c r="AO521" s="63" t="s">
        <v>5902</v>
      </c>
      <c r="AP521" s="17">
        <f t="shared" si="195"/>
        <v>1.9910099999999999</v>
      </c>
      <c r="AQ521" s="17">
        <f t="shared" si="196"/>
        <v>0.51019800000000004</v>
      </c>
      <c r="AR521" s="17">
        <f t="shared" si="192"/>
        <v>107.09699999999999</v>
      </c>
      <c r="AS521" s="17">
        <f t="shared" si="191"/>
        <v>1.8929199999999999</v>
      </c>
      <c r="AT521" s="17">
        <f t="shared" si="197"/>
        <v>111.491128</v>
      </c>
      <c r="AU521" s="5">
        <f t="shared" si="198"/>
        <v>87.789519999999996</v>
      </c>
      <c r="AV521" s="5">
        <f t="shared" si="199"/>
        <v>14.669049999999999</v>
      </c>
      <c r="AW521" s="5">
        <f t="shared" si="193"/>
        <v>0</v>
      </c>
      <c r="AX521" s="5">
        <f t="shared" si="194"/>
        <v>0</v>
      </c>
      <c r="AY521" s="5">
        <f t="shared" si="200"/>
        <v>0</v>
      </c>
      <c r="AZ521" s="5">
        <f t="shared" si="201"/>
        <v>102.45856999999999</v>
      </c>
      <c r="BA521" s="7">
        <f t="shared" si="202"/>
        <v>4.2218138583210378E-2</v>
      </c>
      <c r="BB521" s="62">
        <f t="shared" si="203"/>
        <v>6589.1</v>
      </c>
      <c r="BC521" s="28">
        <f t="shared" si="204"/>
        <v>-1.9267550289869068E-2</v>
      </c>
      <c r="BD521" s="32">
        <f t="shared" si="205"/>
        <v>1.7858012881527219E-2</v>
      </c>
      <c r="BE521" s="32">
        <f t="shared" si="206"/>
        <v>4.5761309366248405E-3</v>
      </c>
      <c r="BF521" s="35">
        <f t="shared" si="207"/>
        <v>0.97756585618184788</v>
      </c>
      <c r="BG521" s="36">
        <f t="shared" si="208"/>
        <v>0.8568294482345401</v>
      </c>
      <c r="BH521" s="33">
        <f t="shared" si="209"/>
        <v>0.14317055176545992</v>
      </c>
      <c r="BI521" s="33">
        <f t="shared" si="210"/>
        <v>0</v>
      </c>
      <c r="BJ521" s="63"/>
      <c r="BK521" s="63">
        <v>18.600000000000001</v>
      </c>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v>229</v>
      </c>
      <c r="CO521" s="63" t="s">
        <v>6880</v>
      </c>
      <c r="CP521" s="66"/>
      <c r="CQ521" s="64">
        <v>36614</v>
      </c>
      <c r="CR521" s="78" t="s">
        <v>2038</v>
      </c>
      <c r="CS521" s="78" t="s">
        <v>2038</v>
      </c>
    </row>
    <row r="522" spans="1:97">
      <c r="A522" s="63" t="s">
        <v>3591</v>
      </c>
      <c r="B522" s="63" t="s">
        <v>1280</v>
      </c>
      <c r="C522" s="63">
        <v>1900</v>
      </c>
      <c r="D522" s="19" t="s">
        <v>3782</v>
      </c>
      <c r="E522" s="63" t="s">
        <v>3783</v>
      </c>
      <c r="F522" s="63"/>
      <c r="G522" s="65" t="s">
        <v>3599</v>
      </c>
      <c r="H522" s="65">
        <v>13</v>
      </c>
      <c r="I522" s="65">
        <v>25</v>
      </c>
      <c r="J522" s="65">
        <v>112</v>
      </c>
      <c r="K522" s="23">
        <v>42.146279999999997</v>
      </c>
      <c r="L522" s="23">
        <v>-110.10845</v>
      </c>
      <c r="M522" s="61" t="s">
        <v>6858</v>
      </c>
      <c r="N522" s="63" t="s">
        <v>6859</v>
      </c>
      <c r="O522" s="63"/>
      <c r="P522" s="63" t="s">
        <v>3841</v>
      </c>
      <c r="Q522" s="63"/>
      <c r="R522" s="63"/>
      <c r="S522" s="55"/>
      <c r="T522" s="63"/>
      <c r="U522" s="66" t="s">
        <v>6860</v>
      </c>
      <c r="V522" s="63"/>
      <c r="W522" s="66">
        <v>8725</v>
      </c>
      <c r="X522" s="66">
        <v>8629</v>
      </c>
      <c r="Y522" s="63"/>
      <c r="Z522" s="64">
        <v>34544</v>
      </c>
      <c r="AA522" s="63">
        <v>7.29</v>
      </c>
      <c r="AB522" s="63"/>
      <c r="AC522" s="63">
        <v>98</v>
      </c>
      <c r="AD522" s="63">
        <v>12</v>
      </c>
      <c r="AE522" s="63">
        <v>3480</v>
      </c>
      <c r="AF522" s="63">
        <v>131</v>
      </c>
      <c r="AG522" s="63"/>
      <c r="AH522" s="63">
        <v>5000</v>
      </c>
      <c r="AI522" s="63">
        <v>1000</v>
      </c>
      <c r="AJ522" s="63">
        <v>0</v>
      </c>
      <c r="AK522" s="63">
        <v>0</v>
      </c>
      <c r="AL522" s="63">
        <v>0</v>
      </c>
      <c r="AM522" s="63">
        <v>9214</v>
      </c>
      <c r="AN522" s="63"/>
      <c r="AO522" s="63" t="s">
        <v>5904</v>
      </c>
      <c r="AP522" s="17">
        <f t="shared" si="195"/>
        <v>4.8902000000000001</v>
      </c>
      <c r="AQ522" s="17">
        <f t="shared" si="196"/>
        <v>0.98748000000000002</v>
      </c>
      <c r="AR522" s="17">
        <f t="shared" si="192"/>
        <v>151.38</v>
      </c>
      <c r="AS522" s="17">
        <f t="shared" si="191"/>
        <v>3.3509799999999998</v>
      </c>
      <c r="AT522" s="17">
        <f t="shared" si="197"/>
        <v>160.60865999999999</v>
      </c>
      <c r="AU522" s="5">
        <f t="shared" si="198"/>
        <v>141.04999999999998</v>
      </c>
      <c r="AV522" s="5">
        <f t="shared" si="199"/>
        <v>16.389999999999997</v>
      </c>
      <c r="AW522" s="5">
        <f t="shared" si="193"/>
        <v>0</v>
      </c>
      <c r="AX522" s="5">
        <f t="shared" si="194"/>
        <v>0</v>
      </c>
      <c r="AY522" s="5">
        <f t="shared" si="200"/>
        <v>0</v>
      </c>
      <c r="AZ522" s="5">
        <f t="shared" si="201"/>
        <v>157.43999999999997</v>
      </c>
      <c r="BA522" s="7">
        <f t="shared" si="202"/>
        <v>9.9628151239499561E-3</v>
      </c>
      <c r="BB522" s="62">
        <f t="shared" si="203"/>
        <v>9721</v>
      </c>
      <c r="BC522" s="28">
        <f t="shared" si="204"/>
        <v>2.6775811988381304E-2</v>
      </c>
      <c r="BD522" s="32">
        <f t="shared" si="205"/>
        <v>3.0447922297589684E-2</v>
      </c>
      <c r="BE522" s="32">
        <f t="shared" si="206"/>
        <v>6.1483608667178974E-3</v>
      </c>
      <c r="BF522" s="35">
        <f t="shared" si="207"/>
        <v>0.96340371683569248</v>
      </c>
      <c r="BG522" s="36">
        <f t="shared" si="208"/>
        <v>0.89589684959349603</v>
      </c>
      <c r="BH522" s="33">
        <f t="shared" si="209"/>
        <v>0.10410315040650407</v>
      </c>
      <c r="BI522" s="33">
        <f t="shared" si="210"/>
        <v>0</v>
      </c>
      <c r="BJ522" s="63">
        <v>0</v>
      </c>
      <c r="BK522" s="63">
        <v>0</v>
      </c>
      <c r="BL522" s="63">
        <v>0</v>
      </c>
      <c r="BM522" s="63">
        <v>8980</v>
      </c>
      <c r="BN522" s="63">
        <v>0</v>
      </c>
      <c r="BO522" s="63"/>
      <c r="BP522" s="63">
        <v>0</v>
      </c>
      <c r="BQ522" s="63">
        <v>0</v>
      </c>
      <c r="BR522" s="63">
        <v>0</v>
      </c>
      <c r="BS522" s="63">
        <v>0</v>
      </c>
      <c r="BT522" s="63">
        <v>0</v>
      </c>
      <c r="BU522" s="63">
        <v>0</v>
      </c>
      <c r="BV522" s="63">
        <v>0</v>
      </c>
      <c r="BW522" s="63">
        <v>0</v>
      </c>
      <c r="BX522" s="63"/>
      <c r="BY522" s="63"/>
      <c r="BZ522" s="63"/>
      <c r="CA522" s="63"/>
      <c r="CB522" s="63"/>
      <c r="CC522" s="63"/>
      <c r="CD522" s="63"/>
      <c r="CE522" s="63"/>
      <c r="CF522" s="63"/>
      <c r="CG522" s="63"/>
      <c r="CH522" s="63"/>
      <c r="CI522" s="63"/>
      <c r="CJ522" s="63"/>
      <c r="CK522" s="63"/>
      <c r="CL522" s="63"/>
      <c r="CM522" s="63"/>
      <c r="CN522" s="63">
        <v>19940729</v>
      </c>
      <c r="CO522" s="63" t="s">
        <v>6861</v>
      </c>
      <c r="CP522" s="66"/>
      <c r="CQ522" s="64">
        <v>34557</v>
      </c>
      <c r="CR522" s="78" t="s">
        <v>2038</v>
      </c>
      <c r="CS522" s="78" t="s">
        <v>2038</v>
      </c>
    </row>
    <row r="523" spans="1:97">
      <c r="A523" s="63" t="s">
        <v>3591</v>
      </c>
      <c r="B523" s="63" t="s">
        <v>1280</v>
      </c>
      <c r="C523" s="63">
        <v>1937</v>
      </c>
      <c r="D523" s="19" t="s">
        <v>3782</v>
      </c>
      <c r="E523" s="63" t="s">
        <v>3783</v>
      </c>
      <c r="F523" s="63"/>
      <c r="G523" s="65" t="s">
        <v>3598</v>
      </c>
      <c r="H523" s="65">
        <v>13</v>
      </c>
      <c r="I523" s="65">
        <v>25</v>
      </c>
      <c r="J523" s="65">
        <v>112</v>
      </c>
      <c r="K523" s="23">
        <v>42.145699999999998</v>
      </c>
      <c r="L523" s="23">
        <v>-110.1</v>
      </c>
      <c r="M523" s="61" t="s">
        <v>6818</v>
      </c>
      <c r="N523" s="63" t="s">
        <v>6819</v>
      </c>
      <c r="O523" s="63"/>
      <c r="P523" s="63" t="s">
        <v>3841</v>
      </c>
      <c r="Q523" s="63"/>
      <c r="R523" s="63"/>
      <c r="S523" s="55"/>
      <c r="T523" s="63"/>
      <c r="U523" s="66" t="s">
        <v>6820</v>
      </c>
      <c r="V523" s="63"/>
      <c r="W523" s="66">
        <v>8750</v>
      </c>
      <c r="X523" s="66"/>
      <c r="Y523" s="63"/>
      <c r="Z523" s="64">
        <v>34537</v>
      </c>
      <c r="AA523" s="63">
        <v>5.43</v>
      </c>
      <c r="AB523" s="63"/>
      <c r="AC523" s="63">
        <v>56</v>
      </c>
      <c r="AD523" s="63">
        <v>6</v>
      </c>
      <c r="AE523" s="63">
        <v>2180</v>
      </c>
      <c r="AF523" s="63">
        <v>44</v>
      </c>
      <c r="AG523" s="63"/>
      <c r="AH523" s="63">
        <v>3100</v>
      </c>
      <c r="AI523" s="63">
        <v>817</v>
      </c>
      <c r="AJ523" s="63">
        <v>0</v>
      </c>
      <c r="AK523" s="63">
        <v>0</v>
      </c>
      <c r="AL523" s="63">
        <v>0</v>
      </c>
      <c r="AM523" s="63">
        <v>5789</v>
      </c>
      <c r="AN523" s="63"/>
      <c r="AO523" s="63" t="s">
        <v>5904</v>
      </c>
      <c r="AP523" s="17">
        <f t="shared" si="195"/>
        <v>2.7944</v>
      </c>
      <c r="AQ523" s="17">
        <f t="shared" si="196"/>
        <v>0.49374000000000001</v>
      </c>
      <c r="AR523" s="17">
        <f t="shared" si="192"/>
        <v>94.83</v>
      </c>
      <c r="AS523" s="17">
        <f t="shared" si="191"/>
        <v>1.1255199999999999</v>
      </c>
      <c r="AT523" s="17">
        <f t="shared" si="197"/>
        <v>99.243659999999991</v>
      </c>
      <c r="AU523" s="5">
        <f t="shared" si="198"/>
        <v>87.450999999999993</v>
      </c>
      <c r="AV523" s="5">
        <f t="shared" si="199"/>
        <v>13.390629999999998</v>
      </c>
      <c r="AW523" s="5">
        <f t="shared" si="193"/>
        <v>0</v>
      </c>
      <c r="AX523" s="5">
        <f t="shared" si="194"/>
        <v>0</v>
      </c>
      <c r="AY523" s="5">
        <f t="shared" si="200"/>
        <v>0</v>
      </c>
      <c r="AZ523" s="5">
        <f t="shared" si="201"/>
        <v>100.84162999999999</v>
      </c>
      <c r="BA523" s="7">
        <f t="shared" si="202"/>
        <v>-7.9864441808790831E-3</v>
      </c>
      <c r="BB523" s="62">
        <f t="shared" si="203"/>
        <v>6203</v>
      </c>
      <c r="BC523" s="28">
        <f t="shared" si="204"/>
        <v>3.4523015343562377E-2</v>
      </c>
      <c r="BD523" s="32">
        <f t="shared" si="205"/>
        <v>2.8156962369183081E-2</v>
      </c>
      <c r="BE523" s="32">
        <f t="shared" si="206"/>
        <v>4.9750281277413594E-3</v>
      </c>
      <c r="BF523" s="35">
        <f t="shared" si="207"/>
        <v>0.96686800950307561</v>
      </c>
      <c r="BG523" s="36">
        <f t="shared" si="208"/>
        <v>0.86721128962314475</v>
      </c>
      <c r="BH523" s="33">
        <f t="shared" si="209"/>
        <v>0.13278871037685527</v>
      </c>
      <c r="BI523" s="33">
        <f t="shared" si="210"/>
        <v>0</v>
      </c>
      <c r="BJ523" s="63">
        <v>0</v>
      </c>
      <c r="BK523" s="63">
        <v>0</v>
      </c>
      <c r="BL523" s="63">
        <v>0</v>
      </c>
      <c r="BM523" s="63">
        <v>5604</v>
      </c>
      <c r="BN523" s="63">
        <v>0</v>
      </c>
      <c r="BO523" s="63"/>
      <c r="BP523" s="63">
        <v>0</v>
      </c>
      <c r="BQ523" s="63">
        <v>0</v>
      </c>
      <c r="BR523" s="63">
        <v>0</v>
      </c>
      <c r="BS523" s="63">
        <v>0</v>
      </c>
      <c r="BT523" s="63">
        <v>0</v>
      </c>
      <c r="BU523" s="63">
        <v>0</v>
      </c>
      <c r="BV523" s="63">
        <v>0</v>
      </c>
      <c r="BW523" s="63">
        <v>0</v>
      </c>
      <c r="BX523" s="63"/>
      <c r="BY523" s="63"/>
      <c r="BZ523" s="63"/>
      <c r="CA523" s="63"/>
      <c r="CB523" s="63"/>
      <c r="CC523" s="63"/>
      <c r="CD523" s="63"/>
      <c r="CE523" s="63"/>
      <c r="CF523" s="63"/>
      <c r="CG523" s="63"/>
      <c r="CH523" s="63"/>
      <c r="CI523" s="63"/>
      <c r="CJ523" s="63"/>
      <c r="CK523" s="63"/>
      <c r="CL523" s="63"/>
      <c r="CM523" s="63"/>
      <c r="CN523" s="63">
        <v>19940722</v>
      </c>
      <c r="CO523" s="63" t="s">
        <v>6821</v>
      </c>
      <c r="CP523" s="66"/>
      <c r="CQ523" s="64">
        <v>34557</v>
      </c>
      <c r="CR523" s="78" t="s">
        <v>2038</v>
      </c>
      <c r="CS523" s="78" t="s">
        <v>2038</v>
      </c>
    </row>
    <row r="524" spans="1:97">
      <c r="A524" s="63" t="s">
        <v>3591</v>
      </c>
      <c r="B524" s="63" t="s">
        <v>1280</v>
      </c>
      <c r="C524" s="63">
        <v>1930</v>
      </c>
      <c r="D524" s="19" t="s">
        <v>3782</v>
      </c>
      <c r="E524" s="63" t="s">
        <v>3783</v>
      </c>
      <c r="F524" s="63"/>
      <c r="G524" s="65" t="s">
        <v>270</v>
      </c>
      <c r="H524" s="65">
        <v>13</v>
      </c>
      <c r="I524" s="65">
        <v>25</v>
      </c>
      <c r="J524" s="65">
        <v>112</v>
      </c>
      <c r="K524" s="23">
        <v>42.153660000000002</v>
      </c>
      <c r="L524" s="23">
        <v>-110.09744999999999</v>
      </c>
      <c r="M524" s="61" t="s">
        <v>1281</v>
      </c>
      <c r="N524" s="63" t="s">
        <v>1282</v>
      </c>
      <c r="O524" s="63"/>
      <c r="P524" s="63" t="s">
        <v>3841</v>
      </c>
      <c r="Q524" s="63"/>
      <c r="R524" s="63"/>
      <c r="S524" s="55"/>
      <c r="T524" s="63"/>
      <c r="U524" s="66" t="s">
        <v>2744</v>
      </c>
      <c r="V524" s="63"/>
      <c r="W524" s="66">
        <v>8850</v>
      </c>
      <c r="X524" s="66">
        <v>8786</v>
      </c>
      <c r="Y524" s="63"/>
      <c r="Z524" s="64">
        <v>34537</v>
      </c>
      <c r="AA524" s="63">
        <v>7.7</v>
      </c>
      <c r="AB524" s="63"/>
      <c r="AC524" s="63">
        <v>53</v>
      </c>
      <c r="AD524" s="63">
        <v>6</v>
      </c>
      <c r="AE524" s="63">
        <v>2490</v>
      </c>
      <c r="AF524" s="63">
        <v>86</v>
      </c>
      <c r="AG524" s="63"/>
      <c r="AH524" s="63">
        <v>3600</v>
      </c>
      <c r="AI524" s="63">
        <v>976</v>
      </c>
      <c r="AJ524" s="63">
        <v>0</v>
      </c>
      <c r="AK524" s="63">
        <v>0</v>
      </c>
      <c r="AL524" s="63">
        <v>0</v>
      </c>
      <c r="AM524" s="63">
        <v>6716</v>
      </c>
      <c r="AN524" s="63"/>
      <c r="AO524" s="63" t="s">
        <v>5904</v>
      </c>
      <c r="AP524" s="17">
        <f t="shared" si="195"/>
        <v>2.6446999999999998</v>
      </c>
      <c r="AQ524" s="17">
        <f t="shared" si="196"/>
        <v>0.49374000000000001</v>
      </c>
      <c r="AR524" s="17">
        <f t="shared" si="192"/>
        <v>108.315</v>
      </c>
      <c r="AS524" s="17">
        <f t="shared" si="191"/>
        <v>2.1998799999999998</v>
      </c>
      <c r="AT524" s="17">
        <f t="shared" si="197"/>
        <v>113.65331999999999</v>
      </c>
      <c r="AU524" s="5">
        <f t="shared" si="198"/>
        <v>101.556</v>
      </c>
      <c r="AV524" s="5">
        <f t="shared" si="199"/>
        <v>15.996639999999998</v>
      </c>
      <c r="AW524" s="5">
        <f t="shared" si="193"/>
        <v>0</v>
      </c>
      <c r="AX524" s="5">
        <f t="shared" si="194"/>
        <v>0</v>
      </c>
      <c r="AY524" s="5">
        <f t="shared" si="200"/>
        <v>0</v>
      </c>
      <c r="AZ524" s="5">
        <f t="shared" si="201"/>
        <v>117.55264</v>
      </c>
      <c r="BA524" s="7">
        <f t="shared" si="202"/>
        <v>-1.6865136175555347E-2</v>
      </c>
      <c r="BB524" s="62">
        <f t="shared" si="203"/>
        <v>7211</v>
      </c>
      <c r="BC524" s="28">
        <f t="shared" si="204"/>
        <v>3.5542471458318375E-2</v>
      </c>
      <c r="BD524" s="32">
        <f t="shared" si="205"/>
        <v>2.3269887760427939E-2</v>
      </c>
      <c r="BE524" s="32">
        <f t="shared" si="206"/>
        <v>4.3442637663378423E-3</v>
      </c>
      <c r="BF524" s="35">
        <f t="shared" si="207"/>
        <v>0.97238584847323417</v>
      </c>
      <c r="BG524" s="36">
        <f t="shared" si="208"/>
        <v>0.86391934711121754</v>
      </c>
      <c r="BH524" s="33">
        <f t="shared" si="209"/>
        <v>0.13608065288878241</v>
      </c>
      <c r="BI524" s="33">
        <f t="shared" si="210"/>
        <v>0</v>
      </c>
      <c r="BJ524" s="63">
        <v>0</v>
      </c>
      <c r="BK524" s="63">
        <v>0</v>
      </c>
      <c r="BL524" s="63">
        <v>0</v>
      </c>
      <c r="BM524" s="63">
        <v>6490</v>
      </c>
      <c r="BN524" s="63">
        <v>0</v>
      </c>
      <c r="BO524" s="63"/>
      <c r="BP524" s="63">
        <v>0</v>
      </c>
      <c r="BQ524" s="63">
        <v>0</v>
      </c>
      <c r="BR524" s="63">
        <v>0</v>
      </c>
      <c r="BS524" s="63">
        <v>0</v>
      </c>
      <c r="BT524" s="63">
        <v>0</v>
      </c>
      <c r="BU524" s="63">
        <v>0</v>
      </c>
      <c r="BV524" s="63">
        <v>0</v>
      </c>
      <c r="BW524" s="63">
        <v>0</v>
      </c>
      <c r="BX524" s="63"/>
      <c r="BY524" s="63"/>
      <c r="BZ524" s="63"/>
      <c r="CA524" s="63"/>
      <c r="CB524" s="63"/>
      <c r="CC524" s="63"/>
      <c r="CD524" s="63"/>
      <c r="CE524" s="63"/>
      <c r="CF524" s="63"/>
      <c r="CG524" s="63"/>
      <c r="CH524" s="63"/>
      <c r="CI524" s="63"/>
      <c r="CJ524" s="63"/>
      <c r="CK524" s="63"/>
      <c r="CL524" s="63"/>
      <c r="CM524" s="63"/>
      <c r="CN524" s="63">
        <v>19940722</v>
      </c>
      <c r="CO524" s="63" t="s">
        <v>1283</v>
      </c>
      <c r="CP524" s="66"/>
      <c r="CQ524" s="64">
        <v>34557</v>
      </c>
      <c r="CR524" s="78" t="s">
        <v>2038</v>
      </c>
      <c r="CS524" s="78" t="s">
        <v>2038</v>
      </c>
    </row>
    <row r="525" spans="1:97">
      <c r="A525" s="63" t="s">
        <v>3591</v>
      </c>
      <c r="B525" s="63" t="s">
        <v>1280</v>
      </c>
      <c r="C525" s="63">
        <v>2692</v>
      </c>
      <c r="D525" s="19" t="s">
        <v>3782</v>
      </c>
      <c r="E525" s="63" t="s">
        <v>3783</v>
      </c>
      <c r="F525" s="63" t="s">
        <v>5045</v>
      </c>
      <c r="G525" s="65" t="s">
        <v>264</v>
      </c>
      <c r="H525" s="65">
        <v>13</v>
      </c>
      <c r="I525" s="65">
        <v>25</v>
      </c>
      <c r="J525" s="65">
        <v>112</v>
      </c>
      <c r="K525" s="23">
        <v>42.141419999999997</v>
      </c>
      <c r="L525" s="23">
        <v>-110.09526</v>
      </c>
      <c r="M525" s="61" t="s">
        <v>6856</v>
      </c>
      <c r="N525" s="63" t="s">
        <v>6857</v>
      </c>
      <c r="O525" s="63"/>
      <c r="P525" s="63" t="s">
        <v>3841</v>
      </c>
      <c r="Q525" s="63"/>
      <c r="R525" s="63"/>
      <c r="S525" s="55" t="str">
        <f>IF(U525&gt;0,V525-U525,"")</f>
        <v/>
      </c>
      <c r="T525" s="63"/>
      <c r="U525" s="66"/>
      <c r="V525" s="63"/>
      <c r="W525" s="66">
        <v>8751</v>
      </c>
      <c r="X525" s="66">
        <v>8740</v>
      </c>
      <c r="Y525" s="63" t="s">
        <v>3852</v>
      </c>
      <c r="Z525" s="64">
        <v>36460</v>
      </c>
      <c r="AA525" s="63">
        <v>6.69</v>
      </c>
      <c r="AB525" s="63"/>
      <c r="AC525" s="63">
        <v>224</v>
      </c>
      <c r="AD525" s="63">
        <v>141</v>
      </c>
      <c r="AE525" s="63">
        <v>1375</v>
      </c>
      <c r="AF525" s="63"/>
      <c r="AG525" s="63"/>
      <c r="AH525" s="63">
        <v>2600</v>
      </c>
      <c r="AI525" s="63">
        <v>366</v>
      </c>
      <c r="AJ525" s="63"/>
      <c r="AK525" s="63"/>
      <c r="AL525" s="63">
        <v>155</v>
      </c>
      <c r="AM525" s="63">
        <v>4870</v>
      </c>
      <c r="AN525" s="63"/>
      <c r="AO525" s="63" t="s">
        <v>5902</v>
      </c>
      <c r="AP525" s="17">
        <f t="shared" si="195"/>
        <v>11.1776</v>
      </c>
      <c r="AQ525" s="17">
        <f t="shared" si="196"/>
        <v>11.60289</v>
      </c>
      <c r="AR525" s="17">
        <f t="shared" si="192"/>
        <v>59.812499999999993</v>
      </c>
      <c r="AS525" s="17">
        <f t="shared" si="191"/>
        <v>0</v>
      </c>
      <c r="AT525" s="17">
        <f t="shared" si="197"/>
        <v>82.592989999999986</v>
      </c>
      <c r="AU525" s="5">
        <f t="shared" si="198"/>
        <v>73.346000000000004</v>
      </c>
      <c r="AV525" s="5">
        <f t="shared" si="199"/>
        <v>5.9987399999999997</v>
      </c>
      <c r="AW525" s="5">
        <f t="shared" si="193"/>
        <v>0</v>
      </c>
      <c r="AX525" s="5">
        <f t="shared" si="194"/>
        <v>0</v>
      </c>
      <c r="AY525" s="5">
        <f t="shared" si="200"/>
        <v>3.2271000000000001</v>
      </c>
      <c r="AZ525" s="5">
        <f t="shared" si="201"/>
        <v>82.571840000000009</v>
      </c>
      <c r="BA525" s="7">
        <f t="shared" si="202"/>
        <v>1.2805389621977847E-4</v>
      </c>
      <c r="BB525" s="62">
        <f t="shared" si="203"/>
        <v>4861</v>
      </c>
      <c r="BC525" s="28">
        <f t="shared" si="204"/>
        <v>-9.2487925187544962E-4</v>
      </c>
      <c r="BD525" s="32">
        <f t="shared" si="205"/>
        <v>0.1353335192248156</v>
      </c>
      <c r="BE525" s="32">
        <f t="shared" si="206"/>
        <v>0.14048274556956955</v>
      </c>
      <c r="BF525" s="45">
        <f t="shared" si="207"/>
        <v>0.72418373520561496</v>
      </c>
      <c r="BG525" s="36">
        <f t="shared" si="208"/>
        <v>0.88826893042470645</v>
      </c>
      <c r="BH525" s="33">
        <f t="shared" si="209"/>
        <v>7.2648738359227541E-2</v>
      </c>
      <c r="BI525" s="33">
        <f t="shared" si="210"/>
        <v>3.9082331216065913E-2</v>
      </c>
      <c r="BJ525" s="63"/>
      <c r="BK525" s="63">
        <v>9</v>
      </c>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t="s">
        <v>3852</v>
      </c>
      <c r="CN525" s="63">
        <v>991027</v>
      </c>
      <c r="CO525" s="63" t="s">
        <v>2689</v>
      </c>
      <c r="CP525" s="66"/>
      <c r="CQ525" s="64">
        <v>36467</v>
      </c>
      <c r="CR525" s="78" t="s">
        <v>2038</v>
      </c>
      <c r="CS525" s="78" t="s">
        <v>2038</v>
      </c>
    </row>
    <row r="526" spans="1:97">
      <c r="A526" s="63" t="s">
        <v>3591</v>
      </c>
      <c r="B526" s="63" t="s">
        <v>1280</v>
      </c>
      <c r="C526" s="63">
        <v>2690</v>
      </c>
      <c r="D526" s="19" t="s">
        <v>3782</v>
      </c>
      <c r="E526" s="63" t="s">
        <v>3783</v>
      </c>
      <c r="F526" s="63" t="s">
        <v>5045</v>
      </c>
      <c r="G526" s="65" t="s">
        <v>3604</v>
      </c>
      <c r="H526" s="65">
        <v>13</v>
      </c>
      <c r="I526" s="65">
        <v>25</v>
      </c>
      <c r="J526" s="65">
        <v>112</v>
      </c>
      <c r="K526" s="23">
        <v>42.141970000000001</v>
      </c>
      <c r="L526" s="23">
        <v>-110.10328</v>
      </c>
      <c r="M526" s="61" t="s">
        <v>6834</v>
      </c>
      <c r="N526" s="63" t="s">
        <v>6835</v>
      </c>
      <c r="O526" s="63"/>
      <c r="P526" s="63" t="s">
        <v>3841</v>
      </c>
      <c r="Q526" s="63"/>
      <c r="R526" s="63"/>
      <c r="S526" s="55" t="str">
        <f>IF(U526&gt;0,V526-U526,"")</f>
        <v/>
      </c>
      <c r="T526" s="63"/>
      <c r="U526" s="66"/>
      <c r="V526" s="63"/>
      <c r="W526" s="66">
        <v>8718</v>
      </c>
      <c r="X526" s="66">
        <v>8656</v>
      </c>
      <c r="Y526" s="63" t="s">
        <v>3852</v>
      </c>
      <c r="Z526" s="64">
        <v>36460</v>
      </c>
      <c r="AA526" s="63">
        <v>6.94</v>
      </c>
      <c r="AB526" s="63"/>
      <c r="AC526" s="63">
        <v>184</v>
      </c>
      <c r="AD526" s="63">
        <v>92</v>
      </c>
      <c r="AE526" s="63">
        <v>2185</v>
      </c>
      <c r="AF526" s="63"/>
      <c r="AG526" s="63"/>
      <c r="AH526" s="63">
        <v>3600</v>
      </c>
      <c r="AI526" s="63">
        <v>488</v>
      </c>
      <c r="AJ526" s="63"/>
      <c r="AK526" s="63"/>
      <c r="AL526" s="63">
        <v>108</v>
      </c>
      <c r="AM526" s="63">
        <v>6666</v>
      </c>
      <c r="AN526" s="63"/>
      <c r="AO526" s="63" t="s">
        <v>5902</v>
      </c>
      <c r="AP526" s="17">
        <f t="shared" si="195"/>
        <v>9.1815999999999995</v>
      </c>
      <c r="AQ526" s="17">
        <f t="shared" si="196"/>
        <v>7.5706800000000003</v>
      </c>
      <c r="AR526" s="17">
        <f t="shared" si="192"/>
        <v>95.047499999999999</v>
      </c>
      <c r="AS526" s="17">
        <f t="shared" si="191"/>
        <v>0</v>
      </c>
      <c r="AT526" s="17">
        <f t="shared" si="197"/>
        <v>111.79978</v>
      </c>
      <c r="AU526" s="5">
        <f t="shared" si="198"/>
        <v>101.556</v>
      </c>
      <c r="AV526" s="5">
        <f t="shared" si="199"/>
        <v>7.9983199999999988</v>
      </c>
      <c r="AW526" s="5">
        <f t="shared" si="193"/>
        <v>0</v>
      </c>
      <c r="AX526" s="5">
        <f t="shared" si="194"/>
        <v>0</v>
      </c>
      <c r="AY526" s="5">
        <f t="shared" si="200"/>
        <v>2.2485600000000003</v>
      </c>
      <c r="AZ526" s="5">
        <f t="shared" si="201"/>
        <v>111.80287999999999</v>
      </c>
      <c r="BA526" s="7">
        <f t="shared" si="202"/>
        <v>-1.3863878005696455E-5</v>
      </c>
      <c r="BB526" s="62">
        <f t="shared" si="203"/>
        <v>6657</v>
      </c>
      <c r="BC526" s="28">
        <f t="shared" si="204"/>
        <v>-6.755235307363207E-4</v>
      </c>
      <c r="BD526" s="32">
        <f t="shared" si="205"/>
        <v>8.2125385219899358E-2</v>
      </c>
      <c r="BE526" s="32">
        <f t="shared" si="206"/>
        <v>6.7716412322099379E-2</v>
      </c>
      <c r="BF526" s="35">
        <f t="shared" si="207"/>
        <v>0.85015820245800122</v>
      </c>
      <c r="BG526" s="36">
        <f t="shared" si="208"/>
        <v>0.90834869370091365</v>
      </c>
      <c r="BH526" s="33">
        <f t="shared" si="209"/>
        <v>7.1539480914981787E-2</v>
      </c>
      <c r="BI526" s="33">
        <f t="shared" si="210"/>
        <v>2.0111825384104602E-2</v>
      </c>
      <c r="BJ526" s="63"/>
      <c r="BK526" s="63">
        <v>9</v>
      </c>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t="s">
        <v>3852</v>
      </c>
      <c r="CN526" s="63">
        <v>991027</v>
      </c>
      <c r="CO526" s="63" t="s">
        <v>2689</v>
      </c>
      <c r="CP526" s="66"/>
      <c r="CQ526" s="64">
        <v>36467</v>
      </c>
      <c r="CR526" s="78" t="s">
        <v>2038</v>
      </c>
      <c r="CS526" s="78" t="s">
        <v>2038</v>
      </c>
    </row>
    <row r="527" spans="1:97">
      <c r="A527" s="63" t="s">
        <v>3591</v>
      </c>
      <c r="B527" s="63" t="s">
        <v>1280</v>
      </c>
      <c r="C527" s="63">
        <v>2691</v>
      </c>
      <c r="D527" s="19" t="s">
        <v>3782</v>
      </c>
      <c r="E527" s="63" t="s">
        <v>3783</v>
      </c>
      <c r="F527" s="63" t="s">
        <v>5045</v>
      </c>
      <c r="G527" s="65" t="s">
        <v>1575</v>
      </c>
      <c r="H527" s="65">
        <v>13</v>
      </c>
      <c r="I527" s="65">
        <v>25</v>
      </c>
      <c r="J527" s="65">
        <v>112</v>
      </c>
      <c r="K527" s="23">
        <v>42.149250000000002</v>
      </c>
      <c r="L527" s="23">
        <v>-110.09448</v>
      </c>
      <c r="M527" s="61" t="s">
        <v>6899</v>
      </c>
      <c r="N527" s="63" t="s">
        <v>6900</v>
      </c>
      <c r="O527" s="63"/>
      <c r="P527" s="63" t="s">
        <v>3841</v>
      </c>
      <c r="Q527" s="63"/>
      <c r="R527" s="63"/>
      <c r="S527" s="55" t="str">
        <f>IF(U527&gt;0,V527-U527,"")</f>
        <v/>
      </c>
      <c r="T527" s="63"/>
      <c r="U527" s="66"/>
      <c r="V527" s="63"/>
      <c r="W527" s="66">
        <v>8800</v>
      </c>
      <c r="X527" s="66">
        <v>8708</v>
      </c>
      <c r="Y527" s="63"/>
      <c r="Z527" s="64">
        <v>36585</v>
      </c>
      <c r="AA527" s="63">
        <v>7.52</v>
      </c>
      <c r="AB527" s="63"/>
      <c r="AC527" s="63">
        <v>41.1</v>
      </c>
      <c r="AD527" s="63">
        <v>6.3</v>
      </c>
      <c r="AE527" s="63">
        <v>2538</v>
      </c>
      <c r="AF527" s="63">
        <v>77.5</v>
      </c>
      <c r="AG527" s="63"/>
      <c r="AH527" s="63">
        <v>3088</v>
      </c>
      <c r="AI527" s="63">
        <v>911</v>
      </c>
      <c r="AJ527" s="63"/>
      <c r="AK527" s="63"/>
      <c r="AL527" s="63">
        <v>8.1999999999999993</v>
      </c>
      <c r="AM527" s="63">
        <v>6792</v>
      </c>
      <c r="AN527" s="63"/>
      <c r="AO527" s="63" t="s">
        <v>5902</v>
      </c>
      <c r="AP527" s="17">
        <f t="shared" si="195"/>
        <v>2.0508899999999999</v>
      </c>
      <c r="AQ527" s="17">
        <f t="shared" si="196"/>
        <v>0.51842699999999997</v>
      </c>
      <c r="AR527" s="17">
        <f t="shared" si="192"/>
        <v>110.40299999999999</v>
      </c>
      <c r="AS527" s="17">
        <f t="shared" si="191"/>
        <v>1.9824499999999998</v>
      </c>
      <c r="AT527" s="17">
        <f t="shared" si="197"/>
        <v>114.95476699999999</v>
      </c>
      <c r="AU527" s="5">
        <f t="shared" si="198"/>
        <v>87.112479999999991</v>
      </c>
      <c r="AV527" s="5">
        <f t="shared" si="199"/>
        <v>14.931289999999999</v>
      </c>
      <c r="AW527" s="5">
        <f t="shared" si="193"/>
        <v>0</v>
      </c>
      <c r="AX527" s="5">
        <f t="shared" si="194"/>
        <v>0</v>
      </c>
      <c r="AY527" s="5">
        <f t="shared" si="200"/>
        <v>0.17072399999999999</v>
      </c>
      <c r="AZ527" s="5">
        <f t="shared" si="201"/>
        <v>102.214494</v>
      </c>
      <c r="BA527" s="7">
        <f t="shared" si="202"/>
        <v>5.8665176375951235E-2</v>
      </c>
      <c r="BB527" s="62">
        <f t="shared" si="203"/>
        <v>6670.0999999999995</v>
      </c>
      <c r="BC527" s="28">
        <f t="shared" si="204"/>
        <v>-9.0550508464504464E-3</v>
      </c>
      <c r="BD527" s="32">
        <f t="shared" si="205"/>
        <v>1.7840843433661172E-2</v>
      </c>
      <c r="BE527" s="32">
        <f t="shared" si="206"/>
        <v>4.5098347248183276E-3</v>
      </c>
      <c r="BF527" s="35">
        <f t="shared" si="207"/>
        <v>0.97764932184152054</v>
      </c>
      <c r="BG527" s="36">
        <f t="shared" si="208"/>
        <v>0.85225173643182139</v>
      </c>
      <c r="BH527" s="33">
        <f t="shared" si="209"/>
        <v>0.14607801120651245</v>
      </c>
      <c r="BI527" s="33">
        <f t="shared" si="210"/>
        <v>1.6702523616660468E-3</v>
      </c>
      <c r="BJ527" s="63"/>
      <c r="BK527" s="63">
        <v>20.2</v>
      </c>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v>229</v>
      </c>
      <c r="CO527" s="63" t="s">
        <v>6901</v>
      </c>
      <c r="CP527" s="66"/>
      <c r="CQ527" s="64">
        <v>36614</v>
      </c>
      <c r="CR527" s="78" t="s">
        <v>2038</v>
      </c>
      <c r="CS527" s="78" t="s">
        <v>2038</v>
      </c>
    </row>
    <row r="528" spans="1:97">
      <c r="A528" s="63" t="s">
        <v>3591</v>
      </c>
      <c r="B528" s="63" t="s">
        <v>6789</v>
      </c>
      <c r="C528" s="63">
        <v>1917</v>
      </c>
      <c r="D528" s="19" t="s">
        <v>3782</v>
      </c>
      <c r="E528" s="63" t="s">
        <v>3783</v>
      </c>
      <c r="F528" s="63"/>
      <c r="G528" s="65" t="s">
        <v>274</v>
      </c>
      <c r="H528" s="65">
        <v>14</v>
      </c>
      <c r="I528" s="65">
        <v>25</v>
      </c>
      <c r="J528" s="65">
        <v>112</v>
      </c>
      <c r="K528" s="23">
        <v>42.1462</v>
      </c>
      <c r="L528" s="23">
        <v>-110.12371</v>
      </c>
      <c r="M528" s="61" t="s">
        <v>6790</v>
      </c>
      <c r="N528" s="63" t="s">
        <v>6791</v>
      </c>
      <c r="O528" s="63"/>
      <c r="P528" s="63" t="s">
        <v>3841</v>
      </c>
      <c r="Q528" s="63"/>
      <c r="R528" s="63"/>
      <c r="S528" s="55"/>
      <c r="T528" s="63"/>
      <c r="U528" s="66" t="s">
        <v>6792</v>
      </c>
      <c r="V528" s="63"/>
      <c r="W528" s="66">
        <v>8650</v>
      </c>
      <c r="X528" s="66">
        <v>8570</v>
      </c>
      <c r="Y528" s="63"/>
      <c r="Z528" s="64">
        <v>34530</v>
      </c>
      <c r="AA528" s="63">
        <v>7.59</v>
      </c>
      <c r="AB528" s="63"/>
      <c r="AC528" s="63">
        <v>91</v>
      </c>
      <c r="AD528" s="63">
        <v>9</v>
      </c>
      <c r="AE528" s="63">
        <v>3120</v>
      </c>
      <c r="AF528" s="63">
        <v>105</v>
      </c>
      <c r="AG528" s="63"/>
      <c r="AH528" s="63">
        <v>4800</v>
      </c>
      <c r="AI528" s="63">
        <v>744</v>
      </c>
      <c r="AJ528" s="63">
        <v>0</v>
      </c>
      <c r="AK528" s="63">
        <v>0</v>
      </c>
      <c r="AL528" s="63">
        <v>0</v>
      </c>
      <c r="AM528" s="63">
        <v>8492</v>
      </c>
      <c r="AN528" s="63"/>
      <c r="AO528" s="63" t="s">
        <v>5904</v>
      </c>
      <c r="AP528" s="17">
        <f t="shared" si="195"/>
        <v>4.5408999999999997</v>
      </c>
      <c r="AQ528" s="17">
        <f t="shared" si="196"/>
        <v>0.74060999999999999</v>
      </c>
      <c r="AR528" s="17">
        <f t="shared" si="192"/>
        <v>135.72</v>
      </c>
      <c r="AS528" s="17">
        <f t="shared" si="191"/>
        <v>2.6858999999999997</v>
      </c>
      <c r="AT528" s="17">
        <f t="shared" si="197"/>
        <v>143.68741</v>
      </c>
      <c r="AU528" s="5">
        <f t="shared" si="198"/>
        <v>135.40799999999999</v>
      </c>
      <c r="AV528" s="5">
        <f t="shared" si="199"/>
        <v>12.194159999999998</v>
      </c>
      <c r="AW528" s="5">
        <f t="shared" si="193"/>
        <v>0</v>
      </c>
      <c r="AX528" s="5">
        <f t="shared" si="194"/>
        <v>0</v>
      </c>
      <c r="AY528" s="5">
        <f t="shared" si="200"/>
        <v>0</v>
      </c>
      <c r="AZ528" s="5">
        <f t="shared" si="201"/>
        <v>147.60216</v>
      </c>
      <c r="BA528" s="7">
        <f t="shared" si="202"/>
        <v>-1.3439375807379569E-2</v>
      </c>
      <c r="BB528" s="62">
        <f t="shared" si="203"/>
        <v>8869</v>
      </c>
      <c r="BC528" s="28">
        <f t="shared" si="204"/>
        <v>2.1715338978169459E-2</v>
      </c>
      <c r="BD528" s="32">
        <f t="shared" si="205"/>
        <v>3.1602629624961576E-2</v>
      </c>
      <c r="BE528" s="32">
        <f t="shared" si="206"/>
        <v>5.1543137982652757E-3</v>
      </c>
      <c r="BF528" s="35">
        <f t="shared" si="207"/>
        <v>0.96324305657677312</v>
      </c>
      <c r="BG528" s="36">
        <f t="shared" si="208"/>
        <v>0.91738494883814703</v>
      </c>
      <c r="BH528" s="33">
        <f t="shared" si="209"/>
        <v>8.2615051161852901E-2</v>
      </c>
      <c r="BI528" s="33">
        <f t="shared" si="210"/>
        <v>0</v>
      </c>
      <c r="BJ528" s="63">
        <v>0</v>
      </c>
      <c r="BK528" s="63">
        <v>0</v>
      </c>
      <c r="BL528" s="63">
        <v>0</v>
      </c>
      <c r="BM528" s="63">
        <v>8316</v>
      </c>
      <c r="BN528" s="63">
        <v>0</v>
      </c>
      <c r="BO528" s="63"/>
      <c r="BP528" s="63">
        <v>0</v>
      </c>
      <c r="BQ528" s="63">
        <v>0</v>
      </c>
      <c r="BR528" s="63">
        <v>0</v>
      </c>
      <c r="BS528" s="63">
        <v>0</v>
      </c>
      <c r="BT528" s="63">
        <v>0</v>
      </c>
      <c r="BU528" s="63">
        <v>0</v>
      </c>
      <c r="BV528" s="63">
        <v>0</v>
      </c>
      <c r="BW528" s="63">
        <v>0</v>
      </c>
      <c r="BX528" s="63"/>
      <c r="BY528" s="63"/>
      <c r="BZ528" s="63"/>
      <c r="CA528" s="63"/>
      <c r="CB528" s="63"/>
      <c r="CC528" s="63"/>
      <c r="CD528" s="63"/>
      <c r="CE528" s="63"/>
      <c r="CF528" s="63"/>
      <c r="CG528" s="63"/>
      <c r="CH528" s="63"/>
      <c r="CI528" s="63"/>
      <c r="CJ528" s="63"/>
      <c r="CK528" s="63"/>
      <c r="CL528" s="63"/>
      <c r="CM528" s="63"/>
      <c r="CN528" s="63">
        <v>19940715</v>
      </c>
      <c r="CO528" s="63" t="s">
        <v>6793</v>
      </c>
      <c r="CP528" s="66"/>
      <c r="CQ528" s="64">
        <v>34557</v>
      </c>
      <c r="CR528" s="78" t="s">
        <v>2038</v>
      </c>
      <c r="CS528" s="78" t="s">
        <v>2038</v>
      </c>
    </row>
    <row r="529" spans="1:97">
      <c r="A529" s="63" t="s">
        <v>3591</v>
      </c>
      <c r="B529" s="63" t="s">
        <v>6789</v>
      </c>
      <c r="C529" s="63">
        <v>2693</v>
      </c>
      <c r="D529" s="19" t="s">
        <v>3782</v>
      </c>
      <c r="E529" s="63" t="s">
        <v>3783</v>
      </c>
      <c r="F529" s="63" t="s">
        <v>5045</v>
      </c>
      <c r="G529" s="65" t="s">
        <v>272</v>
      </c>
      <c r="H529" s="65">
        <v>14</v>
      </c>
      <c r="I529" s="65">
        <v>25</v>
      </c>
      <c r="J529" s="65">
        <v>112</v>
      </c>
      <c r="K529" s="23">
        <v>42.142899999999997</v>
      </c>
      <c r="L529" s="23">
        <v>-110.11756</v>
      </c>
      <c r="M529" s="61" t="s">
        <v>6842</v>
      </c>
      <c r="N529" s="63" t="s">
        <v>6843</v>
      </c>
      <c r="O529" s="63"/>
      <c r="P529" s="63" t="s">
        <v>3841</v>
      </c>
      <c r="Q529" s="63"/>
      <c r="R529" s="63"/>
      <c r="S529" s="55" t="str">
        <f>IF(U529&gt;0,V529-U529,"")</f>
        <v/>
      </c>
      <c r="T529" s="63"/>
      <c r="U529" s="66"/>
      <c r="V529" s="63"/>
      <c r="W529" s="66">
        <v>8675</v>
      </c>
      <c r="X529" s="66">
        <v>8570</v>
      </c>
      <c r="Y529" s="63" t="s">
        <v>3852</v>
      </c>
      <c r="Z529" s="64">
        <v>36460</v>
      </c>
      <c r="AA529" s="63">
        <v>7.11</v>
      </c>
      <c r="AB529" s="63"/>
      <c r="AC529" s="63">
        <v>312</v>
      </c>
      <c r="AD529" s="63">
        <v>131</v>
      </c>
      <c r="AE529" s="63">
        <v>3622</v>
      </c>
      <c r="AF529" s="63"/>
      <c r="AG529" s="63"/>
      <c r="AH529" s="63">
        <v>6000</v>
      </c>
      <c r="AI529" s="63">
        <v>756</v>
      </c>
      <c r="AJ529" s="63"/>
      <c r="AK529" s="63"/>
      <c r="AL529" s="63">
        <v>108</v>
      </c>
      <c r="AM529" s="63">
        <v>10933</v>
      </c>
      <c r="AN529" s="63"/>
      <c r="AO529" s="63" t="s">
        <v>5902</v>
      </c>
      <c r="AP529" s="17">
        <f t="shared" si="195"/>
        <v>15.5688</v>
      </c>
      <c r="AQ529" s="17">
        <f t="shared" si="196"/>
        <v>10.77999</v>
      </c>
      <c r="AR529" s="17">
        <f t="shared" si="192"/>
        <v>157.55699999999999</v>
      </c>
      <c r="AS529" s="17">
        <f t="shared" si="191"/>
        <v>0</v>
      </c>
      <c r="AT529" s="17">
        <f t="shared" si="197"/>
        <v>183.90579</v>
      </c>
      <c r="AU529" s="5">
        <f t="shared" si="198"/>
        <v>169.26</v>
      </c>
      <c r="AV529" s="5">
        <f t="shared" si="199"/>
        <v>12.390839999999999</v>
      </c>
      <c r="AW529" s="5">
        <f t="shared" si="193"/>
        <v>0</v>
      </c>
      <c r="AX529" s="5">
        <f t="shared" si="194"/>
        <v>0</v>
      </c>
      <c r="AY529" s="5">
        <f t="shared" si="200"/>
        <v>2.2485600000000003</v>
      </c>
      <c r="AZ529" s="5">
        <f t="shared" si="201"/>
        <v>183.89939999999999</v>
      </c>
      <c r="BA529" s="7">
        <f t="shared" si="202"/>
        <v>1.7373327440024247E-5</v>
      </c>
      <c r="BB529" s="62">
        <f t="shared" si="203"/>
        <v>10929</v>
      </c>
      <c r="BC529" s="28">
        <f t="shared" si="204"/>
        <v>-1.8296587686396487E-4</v>
      </c>
      <c r="BD529" s="32">
        <f t="shared" si="205"/>
        <v>8.4656388469335306E-2</v>
      </c>
      <c r="BE529" s="32">
        <f t="shared" si="206"/>
        <v>5.8616914671365157E-2</v>
      </c>
      <c r="BF529" s="35">
        <f t="shared" si="207"/>
        <v>0.85672669685929947</v>
      </c>
      <c r="BG529" s="36">
        <f t="shared" si="208"/>
        <v>0.92039452004737377</v>
      </c>
      <c r="BH529" s="33">
        <f t="shared" si="209"/>
        <v>6.7378360125155384E-2</v>
      </c>
      <c r="BI529" s="33">
        <f t="shared" si="210"/>
        <v>1.2227119827470892E-2</v>
      </c>
      <c r="BJ529" s="63"/>
      <c r="BK529" s="63">
        <v>4</v>
      </c>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t="s">
        <v>3852</v>
      </c>
      <c r="CN529" s="63">
        <v>991027</v>
      </c>
      <c r="CO529" s="63" t="s">
        <v>2689</v>
      </c>
      <c r="CP529" s="66"/>
      <c r="CQ529" s="64">
        <v>36467</v>
      </c>
      <c r="CR529" s="78" t="s">
        <v>2038</v>
      </c>
      <c r="CS529" s="78" t="s">
        <v>2038</v>
      </c>
    </row>
    <row r="530" spans="1:97">
      <c r="A530" s="63" t="s">
        <v>3591</v>
      </c>
      <c r="B530" s="63" t="s">
        <v>1276</v>
      </c>
      <c r="C530" s="63">
        <v>1886</v>
      </c>
      <c r="D530" s="19" t="s">
        <v>3782</v>
      </c>
      <c r="E530" s="63" t="s">
        <v>3783</v>
      </c>
      <c r="F530" s="63"/>
      <c r="G530" s="65" t="s">
        <v>3594</v>
      </c>
      <c r="H530" s="65">
        <v>15</v>
      </c>
      <c r="I530" s="65">
        <v>25</v>
      </c>
      <c r="J530" s="65">
        <v>112</v>
      </c>
      <c r="K530" s="23">
        <v>42.153399999999998</v>
      </c>
      <c r="L530" s="23">
        <v>-110.14841</v>
      </c>
      <c r="M530" s="61" t="s">
        <v>1277</v>
      </c>
      <c r="N530" s="63" t="s">
        <v>1278</v>
      </c>
      <c r="O530" s="63"/>
      <c r="P530" s="63" t="s">
        <v>3841</v>
      </c>
      <c r="Q530" s="63"/>
      <c r="R530" s="63"/>
      <c r="S530" s="55" t="str">
        <f>IF(U530&gt;0,V530-U530,"")</f>
        <v/>
      </c>
      <c r="T530" s="63"/>
      <c r="U530" s="66"/>
      <c r="V530" s="63"/>
      <c r="W530" s="66">
        <v>8750</v>
      </c>
      <c r="X530" s="66"/>
      <c r="Y530" s="63"/>
      <c r="Z530" s="64">
        <v>34541</v>
      </c>
      <c r="AA530" s="63">
        <v>7.11</v>
      </c>
      <c r="AB530" s="63"/>
      <c r="AC530" s="63">
        <v>57</v>
      </c>
      <c r="AD530" s="63">
        <v>5</v>
      </c>
      <c r="AE530" s="63">
        <v>1340</v>
      </c>
      <c r="AF530" s="63">
        <v>80</v>
      </c>
      <c r="AG530" s="63"/>
      <c r="AH530" s="63">
        <v>2149</v>
      </c>
      <c r="AI530" s="63">
        <v>317</v>
      </c>
      <c r="AJ530" s="63">
        <v>0</v>
      </c>
      <c r="AK530" s="63">
        <v>0</v>
      </c>
      <c r="AL530" s="63">
        <v>0</v>
      </c>
      <c r="AM530" s="63">
        <v>3787</v>
      </c>
      <c r="AN530" s="63"/>
      <c r="AO530" s="63" t="s">
        <v>5904</v>
      </c>
      <c r="AP530" s="17">
        <f t="shared" si="195"/>
        <v>2.8443000000000001</v>
      </c>
      <c r="AQ530" s="17">
        <f t="shared" si="196"/>
        <v>0.41144999999999998</v>
      </c>
      <c r="AR530" s="17">
        <f t="shared" si="192"/>
        <v>58.29</v>
      </c>
      <c r="AS530" s="17">
        <f t="shared" si="191"/>
        <v>2.0463999999999998</v>
      </c>
      <c r="AT530" s="17">
        <f t="shared" si="197"/>
        <v>63.592149999999997</v>
      </c>
      <c r="AU530" s="5">
        <f t="shared" si="198"/>
        <v>60.623289999999997</v>
      </c>
      <c r="AV530" s="5">
        <f t="shared" si="199"/>
        <v>5.1956299999999995</v>
      </c>
      <c r="AW530" s="5">
        <f t="shared" si="193"/>
        <v>0</v>
      </c>
      <c r="AX530" s="5">
        <f t="shared" si="194"/>
        <v>0</v>
      </c>
      <c r="AY530" s="5">
        <f t="shared" si="200"/>
        <v>0</v>
      </c>
      <c r="AZ530" s="5">
        <f t="shared" si="201"/>
        <v>65.818919999999991</v>
      </c>
      <c r="BA530" s="7">
        <f t="shared" si="202"/>
        <v>-1.7206951460953031E-2</v>
      </c>
      <c r="BB530" s="62">
        <f t="shared" si="203"/>
        <v>3948</v>
      </c>
      <c r="BC530" s="28">
        <f t="shared" si="204"/>
        <v>2.0814479638009049E-2</v>
      </c>
      <c r="BD530" s="32">
        <f t="shared" si="205"/>
        <v>4.4727218689728218E-2</v>
      </c>
      <c r="BE530" s="32">
        <f t="shared" si="206"/>
        <v>6.470138216745306E-3</v>
      </c>
      <c r="BF530" s="35">
        <f t="shared" si="207"/>
        <v>0.94880264309352647</v>
      </c>
      <c r="BG530" s="36">
        <f t="shared" si="208"/>
        <v>0.92106175549522851</v>
      </c>
      <c r="BH530" s="33">
        <f t="shared" si="209"/>
        <v>7.8938244504771576E-2</v>
      </c>
      <c r="BI530" s="33">
        <f t="shared" si="210"/>
        <v>0</v>
      </c>
      <c r="BJ530" s="63">
        <v>0</v>
      </c>
      <c r="BK530" s="63">
        <v>0</v>
      </c>
      <c r="BL530" s="63">
        <v>0</v>
      </c>
      <c r="BM530" s="63">
        <v>3708</v>
      </c>
      <c r="BN530" s="63">
        <v>0</v>
      </c>
      <c r="BO530" s="63"/>
      <c r="BP530" s="63">
        <v>0</v>
      </c>
      <c r="BQ530" s="63">
        <v>0</v>
      </c>
      <c r="BR530" s="63">
        <v>0</v>
      </c>
      <c r="BS530" s="63">
        <v>0</v>
      </c>
      <c r="BT530" s="63">
        <v>0</v>
      </c>
      <c r="BU530" s="63">
        <v>0</v>
      </c>
      <c r="BV530" s="63">
        <v>0</v>
      </c>
      <c r="BW530" s="63">
        <v>0</v>
      </c>
      <c r="BX530" s="63"/>
      <c r="BY530" s="63"/>
      <c r="BZ530" s="63"/>
      <c r="CA530" s="63"/>
      <c r="CB530" s="63"/>
      <c r="CC530" s="63"/>
      <c r="CD530" s="63"/>
      <c r="CE530" s="63"/>
      <c r="CF530" s="63"/>
      <c r="CG530" s="63"/>
      <c r="CH530" s="63"/>
      <c r="CI530" s="63"/>
      <c r="CJ530" s="63"/>
      <c r="CK530" s="63"/>
      <c r="CL530" s="63"/>
      <c r="CM530" s="63"/>
      <c r="CN530" s="63">
        <v>19940726</v>
      </c>
      <c r="CO530" s="63" t="s">
        <v>1279</v>
      </c>
      <c r="CP530" s="66"/>
      <c r="CQ530" s="64">
        <v>34557</v>
      </c>
      <c r="CR530" s="78" t="s">
        <v>2038</v>
      </c>
      <c r="CS530" s="78" t="s">
        <v>2038</v>
      </c>
    </row>
    <row r="531" spans="1:97">
      <c r="A531" s="63" t="s">
        <v>3591</v>
      </c>
      <c r="B531" s="63" t="s">
        <v>2008</v>
      </c>
      <c r="C531" s="63">
        <v>1941</v>
      </c>
      <c r="D531" s="19" t="s">
        <v>3782</v>
      </c>
      <c r="E531" s="63" t="s">
        <v>3783</v>
      </c>
      <c r="F531" s="63"/>
      <c r="G531" s="65" t="s">
        <v>272</v>
      </c>
      <c r="H531" s="65">
        <v>21</v>
      </c>
      <c r="I531" s="65">
        <v>25</v>
      </c>
      <c r="J531" s="65">
        <v>112</v>
      </c>
      <c r="K531" s="23">
        <v>42.126359999999998</v>
      </c>
      <c r="L531" s="23">
        <v>-110.15743999999999</v>
      </c>
      <c r="M531" s="61" t="s">
        <v>2009</v>
      </c>
      <c r="N531" s="63" t="s">
        <v>2010</v>
      </c>
      <c r="O531" s="63"/>
      <c r="P531" s="63" t="s">
        <v>3841</v>
      </c>
      <c r="Q531" s="63"/>
      <c r="R531" s="63"/>
      <c r="S531" s="55"/>
      <c r="T531" s="63"/>
      <c r="U531" s="66" t="s">
        <v>2011</v>
      </c>
      <c r="V531" s="63"/>
      <c r="W531" s="66">
        <v>9150</v>
      </c>
      <c r="X531" s="66"/>
      <c r="Y531" s="63"/>
      <c r="Z531" s="64">
        <v>34533</v>
      </c>
      <c r="AA531" s="63">
        <v>7.8</v>
      </c>
      <c r="AB531" s="63"/>
      <c r="AC531" s="63">
        <v>114</v>
      </c>
      <c r="AD531" s="63">
        <v>16</v>
      </c>
      <c r="AE531" s="63">
        <v>5360</v>
      </c>
      <c r="AF531" s="63">
        <v>94</v>
      </c>
      <c r="AG531" s="63"/>
      <c r="AH531" s="63">
        <v>8200</v>
      </c>
      <c r="AI531" s="63">
        <v>1391</v>
      </c>
      <c r="AJ531" s="63">
        <v>0</v>
      </c>
      <c r="AK531" s="63">
        <v>0</v>
      </c>
      <c r="AL531" s="63">
        <v>0</v>
      </c>
      <c r="AM531" s="63">
        <v>14469</v>
      </c>
      <c r="AN531" s="63"/>
      <c r="AO531" s="63" t="s">
        <v>5904</v>
      </c>
      <c r="AP531" s="17">
        <f t="shared" si="195"/>
        <v>5.6886000000000001</v>
      </c>
      <c r="AQ531" s="17">
        <f t="shared" si="196"/>
        <v>1.31664</v>
      </c>
      <c r="AR531" s="17">
        <f t="shared" si="192"/>
        <v>233.16</v>
      </c>
      <c r="AS531" s="17">
        <f t="shared" si="191"/>
        <v>2.4045199999999998</v>
      </c>
      <c r="AT531" s="17">
        <f t="shared" si="197"/>
        <v>242.56975999999997</v>
      </c>
      <c r="AU531" s="5">
        <f t="shared" si="198"/>
        <v>231.322</v>
      </c>
      <c r="AV531" s="5">
        <f t="shared" si="199"/>
        <v>22.798489999999997</v>
      </c>
      <c r="AW531" s="5">
        <f t="shared" si="193"/>
        <v>0</v>
      </c>
      <c r="AX531" s="5">
        <f t="shared" si="194"/>
        <v>0</v>
      </c>
      <c r="AY531" s="5">
        <f t="shared" si="200"/>
        <v>0</v>
      </c>
      <c r="AZ531" s="5">
        <f t="shared" si="201"/>
        <v>254.12048999999999</v>
      </c>
      <c r="BA531" s="7">
        <f t="shared" si="202"/>
        <v>-2.3255399114438056E-2</v>
      </c>
      <c r="BB531" s="62">
        <f t="shared" si="203"/>
        <v>15175</v>
      </c>
      <c r="BC531" s="28">
        <f t="shared" si="204"/>
        <v>2.3815949264606666E-2</v>
      </c>
      <c r="BD531" s="32">
        <f t="shared" si="205"/>
        <v>2.3451398063798229E-2</v>
      </c>
      <c r="BE531" s="32">
        <f t="shared" si="206"/>
        <v>5.427881859634936E-3</v>
      </c>
      <c r="BF531" s="35">
        <f t="shared" si="207"/>
        <v>0.97112072007656691</v>
      </c>
      <c r="BG531" s="36">
        <f t="shared" si="208"/>
        <v>0.91028472359706225</v>
      </c>
      <c r="BH531" s="33">
        <f t="shared" si="209"/>
        <v>8.9715276402937832E-2</v>
      </c>
      <c r="BI531" s="33">
        <f t="shared" si="210"/>
        <v>0</v>
      </c>
      <c r="BJ531" s="63">
        <v>0</v>
      </c>
      <c r="BK531" s="63">
        <v>0</v>
      </c>
      <c r="BL531" s="63">
        <v>0</v>
      </c>
      <c r="BM531" s="63">
        <v>14157</v>
      </c>
      <c r="BN531" s="63">
        <v>0</v>
      </c>
      <c r="BO531" s="63"/>
      <c r="BP531" s="63">
        <v>0</v>
      </c>
      <c r="BQ531" s="63">
        <v>0</v>
      </c>
      <c r="BR531" s="63">
        <v>0</v>
      </c>
      <c r="BS531" s="63">
        <v>0</v>
      </c>
      <c r="BT531" s="63">
        <v>0</v>
      </c>
      <c r="BU531" s="63">
        <v>0</v>
      </c>
      <c r="BV531" s="63">
        <v>0</v>
      </c>
      <c r="BW531" s="63">
        <v>0</v>
      </c>
      <c r="BX531" s="63"/>
      <c r="BY531" s="63"/>
      <c r="BZ531" s="63"/>
      <c r="CA531" s="63"/>
      <c r="CB531" s="63"/>
      <c r="CC531" s="63"/>
      <c r="CD531" s="63"/>
      <c r="CE531" s="63"/>
      <c r="CF531" s="63"/>
      <c r="CG531" s="63"/>
      <c r="CH531" s="63"/>
      <c r="CI531" s="63"/>
      <c r="CJ531" s="63"/>
      <c r="CK531" s="63"/>
      <c r="CL531" s="63"/>
      <c r="CM531" s="63"/>
      <c r="CN531" s="63">
        <v>19940718</v>
      </c>
      <c r="CO531" s="63" t="s">
        <v>2012</v>
      </c>
      <c r="CP531" s="66"/>
      <c r="CQ531" s="64">
        <v>34557</v>
      </c>
      <c r="CR531" s="78" t="s">
        <v>2038</v>
      </c>
      <c r="CS531" s="78" t="s">
        <v>2038</v>
      </c>
    </row>
    <row r="532" spans="1:97">
      <c r="A532" s="63" t="s">
        <v>3591</v>
      </c>
      <c r="B532" s="63" t="s">
        <v>6250</v>
      </c>
      <c r="C532" s="63">
        <v>4823</v>
      </c>
      <c r="D532" s="19" t="s">
        <v>3782</v>
      </c>
      <c r="E532" s="63" t="s">
        <v>3783</v>
      </c>
      <c r="F532" s="63" t="s">
        <v>5045</v>
      </c>
      <c r="G532" s="65" t="s">
        <v>3592</v>
      </c>
      <c r="H532" s="65">
        <v>23</v>
      </c>
      <c r="I532" s="65">
        <v>25</v>
      </c>
      <c r="J532" s="65">
        <v>112</v>
      </c>
      <c r="K532" s="23">
        <v>42.138269999999999</v>
      </c>
      <c r="L532" s="23">
        <v>-110.12157999999999</v>
      </c>
      <c r="M532" s="61" t="s">
        <v>6253</v>
      </c>
      <c r="N532" s="63" t="s">
        <v>6254</v>
      </c>
      <c r="O532" s="63"/>
      <c r="P532" s="63" t="s">
        <v>3841</v>
      </c>
      <c r="Q532" s="63"/>
      <c r="R532" s="63"/>
      <c r="S532" s="55">
        <f>IF(U532&gt;0,V532-U532,"")</f>
        <v>40</v>
      </c>
      <c r="T532" s="63"/>
      <c r="U532" s="66">
        <v>8450</v>
      </c>
      <c r="V532" s="63">
        <v>8490</v>
      </c>
      <c r="W532" s="66">
        <v>8810</v>
      </c>
      <c r="X532" s="66">
        <v>8718</v>
      </c>
      <c r="Y532" s="63"/>
      <c r="Z532" s="64">
        <v>38666</v>
      </c>
      <c r="AA532" s="63">
        <v>7.13</v>
      </c>
      <c r="AB532" s="63"/>
      <c r="AC532" s="63">
        <v>91</v>
      </c>
      <c r="AD532" s="63">
        <v>5</v>
      </c>
      <c r="AE532" s="63">
        <v>2630</v>
      </c>
      <c r="AF532" s="63">
        <v>67</v>
      </c>
      <c r="AG532" s="63"/>
      <c r="AH532" s="63">
        <v>4798</v>
      </c>
      <c r="AI532" s="63">
        <v>665</v>
      </c>
      <c r="AJ532" s="63">
        <v>0</v>
      </c>
      <c r="AK532" s="63">
        <v>0</v>
      </c>
      <c r="AL532" s="63">
        <v>16</v>
      </c>
      <c r="AM532" s="63">
        <v>9150</v>
      </c>
      <c r="AN532" s="63"/>
      <c r="AO532" s="63" t="s">
        <v>767</v>
      </c>
      <c r="AP532" s="17">
        <f t="shared" si="195"/>
        <v>4.5408999999999997</v>
      </c>
      <c r="AQ532" s="17">
        <f t="shared" si="196"/>
        <v>0.41144999999999998</v>
      </c>
      <c r="AR532" s="17">
        <f t="shared" si="192"/>
        <v>114.40499999999999</v>
      </c>
      <c r="AS532" s="17">
        <f t="shared" si="191"/>
        <v>1.7138599999999999</v>
      </c>
      <c r="AT532" s="17">
        <f t="shared" si="197"/>
        <v>121.07120999999998</v>
      </c>
      <c r="AU532" s="5">
        <f t="shared" si="198"/>
        <v>135.35157999999998</v>
      </c>
      <c r="AV532" s="5">
        <f t="shared" si="199"/>
        <v>10.899349999999998</v>
      </c>
      <c r="AW532" s="5">
        <f t="shared" si="193"/>
        <v>0</v>
      </c>
      <c r="AX532" s="5">
        <f t="shared" si="194"/>
        <v>0</v>
      </c>
      <c r="AY532" s="5">
        <f t="shared" si="200"/>
        <v>0.33312000000000003</v>
      </c>
      <c r="AZ532" s="5">
        <f t="shared" si="201"/>
        <v>146.58404999999999</v>
      </c>
      <c r="BA532" s="7">
        <f t="shared" si="202"/>
        <v>-9.5319778135501659E-2</v>
      </c>
      <c r="BB532" s="62">
        <f t="shared" si="203"/>
        <v>8272</v>
      </c>
      <c r="BC532" s="28">
        <f t="shared" si="204"/>
        <v>-5.0396050970037881E-2</v>
      </c>
      <c r="BD532" s="32">
        <f t="shared" si="205"/>
        <v>3.7506026412059489E-2</v>
      </c>
      <c r="BE532" s="32">
        <f t="shared" si="206"/>
        <v>3.3984132148344769E-3</v>
      </c>
      <c r="BF532" s="35">
        <f t="shared" si="207"/>
        <v>0.95909556037310606</v>
      </c>
      <c r="BG532" s="36">
        <f t="shared" si="208"/>
        <v>0.92337181296327941</v>
      </c>
      <c r="BH532" s="33">
        <f t="shared" si="209"/>
        <v>7.4355634190759495E-2</v>
      </c>
      <c r="BI532" s="33">
        <f t="shared" si="210"/>
        <v>2.2725528459610718E-3</v>
      </c>
      <c r="BJ532" s="63">
        <v>0</v>
      </c>
      <c r="BK532" s="63">
        <v>13</v>
      </c>
      <c r="BL532" s="63">
        <v>0</v>
      </c>
      <c r="BM532" s="63">
        <v>8668</v>
      </c>
      <c r="BN532" s="63">
        <v>0</v>
      </c>
      <c r="BO532" s="63">
        <v>0</v>
      </c>
      <c r="BP532" s="63">
        <v>0</v>
      </c>
      <c r="BQ532" s="63">
        <v>0</v>
      </c>
      <c r="BR532" s="63">
        <v>0</v>
      </c>
      <c r="BS532" s="63">
        <v>0</v>
      </c>
      <c r="BT532" s="63">
        <v>0</v>
      </c>
      <c r="BU532" s="63">
        <v>0</v>
      </c>
      <c r="BV532" s="63">
        <v>0</v>
      </c>
      <c r="BW532" s="63">
        <v>0</v>
      </c>
      <c r="BX532" s="63"/>
      <c r="BY532" s="63"/>
      <c r="BZ532" s="63"/>
      <c r="CA532" s="63"/>
      <c r="CB532" s="63"/>
      <c r="CC532" s="63"/>
      <c r="CD532" s="63"/>
      <c r="CE532" s="63"/>
      <c r="CF532" s="63"/>
      <c r="CG532" s="63"/>
      <c r="CH532" s="63"/>
      <c r="CI532" s="63"/>
      <c r="CJ532" s="63"/>
      <c r="CK532" s="63"/>
      <c r="CL532" s="63"/>
      <c r="CM532" s="63"/>
      <c r="CN532" s="63">
        <v>20051110</v>
      </c>
      <c r="CO532" s="63" t="s">
        <v>2109</v>
      </c>
      <c r="CP532" s="66"/>
      <c r="CQ532" s="64">
        <v>38672</v>
      </c>
      <c r="CR532" s="78" t="s">
        <v>2038</v>
      </c>
      <c r="CS532" s="78" t="s">
        <v>2038</v>
      </c>
    </row>
    <row r="533" spans="1:97">
      <c r="A533" s="63" t="s">
        <v>3591</v>
      </c>
      <c r="B533" s="63" t="s">
        <v>6250</v>
      </c>
      <c r="C533" s="63">
        <v>4824</v>
      </c>
      <c r="D533" s="19" t="s">
        <v>3782</v>
      </c>
      <c r="E533" s="63" t="s">
        <v>3783</v>
      </c>
      <c r="F533" s="63" t="s">
        <v>5045</v>
      </c>
      <c r="G533" s="65" t="s">
        <v>259</v>
      </c>
      <c r="H533" s="65">
        <v>23</v>
      </c>
      <c r="I533" s="65">
        <v>25</v>
      </c>
      <c r="J533" s="65">
        <v>112</v>
      </c>
      <c r="K533" s="23">
        <v>42.275860000000002</v>
      </c>
      <c r="L533" s="23">
        <v>-110.22898000000001</v>
      </c>
      <c r="M533" s="61" t="s">
        <v>2003</v>
      </c>
      <c r="N533" s="63" t="s">
        <v>2002</v>
      </c>
      <c r="O533" s="63"/>
      <c r="P533" s="63" t="s">
        <v>3841</v>
      </c>
      <c r="Q533" s="63"/>
      <c r="R533" s="63"/>
      <c r="S533" s="55">
        <f>IF(U533&gt;0,V533-U533,"")</f>
        <v>53</v>
      </c>
      <c r="T533" s="63"/>
      <c r="U533" s="66">
        <v>8483</v>
      </c>
      <c r="V533" s="63">
        <v>8536</v>
      </c>
      <c r="W533" s="66">
        <v>7622</v>
      </c>
      <c r="X533" s="66">
        <v>7579</v>
      </c>
      <c r="Y533" s="63"/>
      <c r="Z533" s="64">
        <v>38666</v>
      </c>
      <c r="AA533" s="63">
        <v>7.2</v>
      </c>
      <c r="AB533" s="63"/>
      <c r="AC533" s="63">
        <v>80</v>
      </c>
      <c r="AD533" s="63">
        <v>6</v>
      </c>
      <c r="AE533" s="63">
        <v>2470</v>
      </c>
      <c r="AF533" s="63">
        <v>73</v>
      </c>
      <c r="AG533" s="63"/>
      <c r="AH533" s="63">
        <v>4474</v>
      </c>
      <c r="AI533" s="63">
        <v>565</v>
      </c>
      <c r="AJ533" s="63">
        <v>0</v>
      </c>
      <c r="AK533" s="63">
        <v>0</v>
      </c>
      <c r="AL533" s="63">
        <v>12</v>
      </c>
      <c r="AM533" s="63">
        <v>8580</v>
      </c>
      <c r="AN533" s="63"/>
      <c r="AO533" s="63" t="s">
        <v>767</v>
      </c>
      <c r="AP533" s="17">
        <f t="shared" si="195"/>
        <v>3.992</v>
      </c>
      <c r="AQ533" s="17">
        <f t="shared" si="196"/>
        <v>0.49374000000000001</v>
      </c>
      <c r="AR533" s="17">
        <f t="shared" si="192"/>
        <v>107.44499999999999</v>
      </c>
      <c r="AS533" s="17">
        <f t="shared" si="191"/>
        <v>1.86734</v>
      </c>
      <c r="AT533" s="17">
        <f t="shared" si="197"/>
        <v>113.79807999999998</v>
      </c>
      <c r="AU533" s="5">
        <f t="shared" si="198"/>
        <v>126.21154</v>
      </c>
      <c r="AV533" s="5">
        <f t="shared" si="199"/>
        <v>9.260349999999999</v>
      </c>
      <c r="AW533" s="5">
        <f t="shared" si="193"/>
        <v>0</v>
      </c>
      <c r="AX533" s="5">
        <f t="shared" si="194"/>
        <v>0</v>
      </c>
      <c r="AY533" s="5">
        <f t="shared" si="200"/>
        <v>0.24984000000000001</v>
      </c>
      <c r="AZ533" s="5">
        <f t="shared" si="201"/>
        <v>135.72173000000001</v>
      </c>
      <c r="BA533" s="7">
        <f t="shared" si="202"/>
        <v>-8.7863364435873934E-2</v>
      </c>
      <c r="BB533" s="62">
        <f t="shared" si="203"/>
        <v>7680</v>
      </c>
      <c r="BC533" s="28">
        <f t="shared" si="204"/>
        <v>-5.5350553505535055E-2</v>
      </c>
      <c r="BD533" s="32">
        <f t="shared" si="205"/>
        <v>3.5079677969962239E-2</v>
      </c>
      <c r="BE533" s="32">
        <f t="shared" si="206"/>
        <v>4.3387375252728344E-3</v>
      </c>
      <c r="BF533" s="35">
        <f t="shared" si="207"/>
        <v>0.96058158450476494</v>
      </c>
      <c r="BG533" s="36">
        <f t="shared" si="208"/>
        <v>0.9299287593814195</v>
      </c>
      <c r="BH533" s="33">
        <f t="shared" si="209"/>
        <v>6.8230415276905168E-2</v>
      </c>
      <c r="BI533" s="33">
        <f t="shared" si="210"/>
        <v>1.8408253416752054E-3</v>
      </c>
      <c r="BJ533" s="63">
        <v>0</v>
      </c>
      <c r="BK533" s="63">
        <v>24</v>
      </c>
      <c r="BL533" s="63">
        <v>0</v>
      </c>
      <c r="BM533" s="63">
        <v>8083</v>
      </c>
      <c r="BN533" s="63">
        <v>0</v>
      </c>
      <c r="BO533" s="63">
        <v>0</v>
      </c>
      <c r="BP533" s="63">
        <v>0</v>
      </c>
      <c r="BQ533" s="63">
        <v>0</v>
      </c>
      <c r="BR533" s="63">
        <v>0</v>
      </c>
      <c r="BS533" s="63">
        <v>0</v>
      </c>
      <c r="BT533" s="63">
        <v>0</v>
      </c>
      <c r="BU533" s="63">
        <v>0</v>
      </c>
      <c r="BV533" s="63">
        <v>0</v>
      </c>
      <c r="BW533" s="63">
        <v>0</v>
      </c>
      <c r="BX533" s="63"/>
      <c r="BY533" s="63"/>
      <c r="BZ533" s="63"/>
      <c r="CA533" s="63"/>
      <c r="CB533" s="63"/>
      <c r="CC533" s="63"/>
      <c r="CD533" s="63"/>
      <c r="CE533" s="63"/>
      <c r="CF533" s="63"/>
      <c r="CG533" s="63"/>
      <c r="CH533" s="63"/>
      <c r="CI533" s="63"/>
      <c r="CJ533" s="63"/>
      <c r="CK533" s="63"/>
      <c r="CL533" s="63"/>
      <c r="CM533" s="63"/>
      <c r="CN533" s="63">
        <v>20051110</v>
      </c>
      <c r="CO533" s="63" t="s">
        <v>2110</v>
      </c>
      <c r="CP533" s="66"/>
      <c r="CQ533" s="64">
        <v>38672</v>
      </c>
      <c r="CR533" s="78" t="s">
        <v>2038</v>
      </c>
      <c r="CS533" s="78" t="s">
        <v>2038</v>
      </c>
    </row>
    <row r="534" spans="1:97">
      <c r="A534" s="63" t="s">
        <v>3591</v>
      </c>
      <c r="B534" s="63" t="s">
        <v>6250</v>
      </c>
      <c r="C534" s="63">
        <v>4825</v>
      </c>
      <c r="D534" s="19" t="s">
        <v>3782</v>
      </c>
      <c r="E534" s="63" t="s">
        <v>3783</v>
      </c>
      <c r="F534" s="63" t="s">
        <v>5045</v>
      </c>
      <c r="G534" s="65" t="s">
        <v>259</v>
      </c>
      <c r="H534" s="65">
        <v>23</v>
      </c>
      <c r="I534" s="65">
        <v>25</v>
      </c>
      <c r="J534" s="65">
        <v>112</v>
      </c>
      <c r="K534" s="23">
        <v>42.137500000000003</v>
      </c>
      <c r="L534" s="23">
        <v>-110.11546</v>
      </c>
      <c r="M534" s="61" t="s">
        <v>2001</v>
      </c>
      <c r="N534" s="63" t="s">
        <v>2002</v>
      </c>
      <c r="O534" s="63"/>
      <c r="P534" s="63" t="s">
        <v>3841</v>
      </c>
      <c r="Q534" s="63"/>
      <c r="R534" s="63"/>
      <c r="S534" s="55">
        <f>IF(U534&gt;0,V534-U534,"")</f>
        <v>53</v>
      </c>
      <c r="T534" s="63"/>
      <c r="U534" s="66">
        <v>8483</v>
      </c>
      <c r="V534" s="63">
        <v>8536</v>
      </c>
      <c r="W534" s="66">
        <v>8717</v>
      </c>
      <c r="X534" s="66">
        <v>8602</v>
      </c>
      <c r="Y534" s="63"/>
      <c r="Z534" s="64">
        <v>38666</v>
      </c>
      <c r="AA534" s="63">
        <v>7.2</v>
      </c>
      <c r="AB534" s="63"/>
      <c r="AC534" s="63">
        <v>80</v>
      </c>
      <c r="AD534" s="63">
        <v>6</v>
      </c>
      <c r="AE534" s="63">
        <v>2470</v>
      </c>
      <c r="AF534" s="63">
        <v>73</v>
      </c>
      <c r="AG534" s="63"/>
      <c r="AH534" s="63">
        <v>4474</v>
      </c>
      <c r="AI534" s="63">
        <v>565</v>
      </c>
      <c r="AJ534" s="63">
        <v>0</v>
      </c>
      <c r="AK534" s="63">
        <v>0</v>
      </c>
      <c r="AL534" s="63">
        <v>12</v>
      </c>
      <c r="AM534" s="63">
        <v>8580</v>
      </c>
      <c r="AN534" s="63"/>
      <c r="AO534" s="63" t="s">
        <v>767</v>
      </c>
      <c r="AP534" s="17">
        <f t="shared" si="195"/>
        <v>3.992</v>
      </c>
      <c r="AQ534" s="17">
        <f t="shared" si="196"/>
        <v>0.49374000000000001</v>
      </c>
      <c r="AR534" s="17">
        <f t="shared" si="192"/>
        <v>107.44499999999999</v>
      </c>
      <c r="AS534" s="17">
        <f t="shared" si="191"/>
        <v>1.86734</v>
      </c>
      <c r="AT534" s="17">
        <f t="shared" si="197"/>
        <v>113.79807999999998</v>
      </c>
      <c r="AU534" s="5">
        <f t="shared" si="198"/>
        <v>126.21154</v>
      </c>
      <c r="AV534" s="5">
        <f t="shared" si="199"/>
        <v>9.260349999999999</v>
      </c>
      <c r="AW534" s="5">
        <f t="shared" si="193"/>
        <v>0</v>
      </c>
      <c r="AX534" s="5">
        <f t="shared" si="194"/>
        <v>0</v>
      </c>
      <c r="AY534" s="5">
        <f t="shared" si="200"/>
        <v>0.24984000000000001</v>
      </c>
      <c r="AZ534" s="5">
        <f t="shared" si="201"/>
        <v>135.72173000000001</v>
      </c>
      <c r="BA534" s="7">
        <f t="shared" si="202"/>
        <v>-8.7863364435873934E-2</v>
      </c>
      <c r="BB534" s="62">
        <f t="shared" si="203"/>
        <v>7680</v>
      </c>
      <c r="BC534" s="28">
        <f t="shared" si="204"/>
        <v>-5.5350553505535055E-2</v>
      </c>
      <c r="BD534" s="32">
        <f t="shared" si="205"/>
        <v>3.5079677969962239E-2</v>
      </c>
      <c r="BE534" s="32">
        <f t="shared" si="206"/>
        <v>4.3387375252728344E-3</v>
      </c>
      <c r="BF534" s="35">
        <f t="shared" si="207"/>
        <v>0.96058158450476494</v>
      </c>
      <c r="BG534" s="36">
        <f t="shared" si="208"/>
        <v>0.9299287593814195</v>
      </c>
      <c r="BH534" s="33">
        <f t="shared" si="209"/>
        <v>6.8230415276905168E-2</v>
      </c>
      <c r="BI534" s="33">
        <f t="shared" si="210"/>
        <v>1.8408253416752054E-3</v>
      </c>
      <c r="BJ534" s="63">
        <v>0</v>
      </c>
      <c r="BK534" s="63">
        <v>24</v>
      </c>
      <c r="BL534" s="63">
        <v>0</v>
      </c>
      <c r="BM534" s="63">
        <v>8083</v>
      </c>
      <c r="BN534" s="63">
        <v>0</v>
      </c>
      <c r="BO534" s="63">
        <v>0</v>
      </c>
      <c r="BP534" s="63">
        <v>0</v>
      </c>
      <c r="BQ534" s="63">
        <v>0</v>
      </c>
      <c r="BR534" s="63">
        <v>0</v>
      </c>
      <c r="BS534" s="63">
        <v>0</v>
      </c>
      <c r="BT534" s="63">
        <v>0</v>
      </c>
      <c r="BU534" s="63">
        <v>0</v>
      </c>
      <c r="BV534" s="63">
        <v>0</v>
      </c>
      <c r="BW534" s="63">
        <v>0</v>
      </c>
      <c r="BX534" s="63"/>
      <c r="BY534" s="63"/>
      <c r="BZ534" s="63"/>
      <c r="CA534" s="63"/>
      <c r="CB534" s="63"/>
      <c r="CC534" s="63"/>
      <c r="CD534" s="63"/>
      <c r="CE534" s="63"/>
      <c r="CF534" s="63"/>
      <c r="CG534" s="63"/>
      <c r="CH534" s="63"/>
      <c r="CI534" s="63"/>
      <c r="CJ534" s="63"/>
      <c r="CK534" s="63"/>
      <c r="CL534" s="63"/>
      <c r="CM534" s="63"/>
      <c r="CN534" s="63">
        <v>20051110</v>
      </c>
      <c r="CO534" s="63" t="s">
        <v>2110</v>
      </c>
      <c r="CP534" s="66"/>
      <c r="CQ534" s="64">
        <v>38672</v>
      </c>
      <c r="CR534" s="78" t="s">
        <v>2038</v>
      </c>
      <c r="CS534" s="78" t="s">
        <v>2038</v>
      </c>
    </row>
    <row r="535" spans="1:97">
      <c r="A535" s="63" t="s">
        <v>3591</v>
      </c>
      <c r="B535" s="63" t="s">
        <v>6250</v>
      </c>
      <c r="C535" s="63">
        <v>4822</v>
      </c>
      <c r="D535" s="19" t="s">
        <v>3782</v>
      </c>
      <c r="E535" s="63" t="s">
        <v>3783</v>
      </c>
      <c r="F535" s="63" t="s">
        <v>5045</v>
      </c>
      <c r="G535" s="65" t="s">
        <v>3617</v>
      </c>
      <c r="H535" s="65">
        <v>23</v>
      </c>
      <c r="I535" s="65">
        <v>25</v>
      </c>
      <c r="J535" s="65">
        <v>112</v>
      </c>
      <c r="K535" s="23">
        <v>42.134120000000003</v>
      </c>
      <c r="L535" s="23">
        <v>-110.12759</v>
      </c>
      <c r="M535" s="61" t="s">
        <v>6255</v>
      </c>
      <c r="N535" s="63" t="s">
        <v>6256</v>
      </c>
      <c r="O535" s="63"/>
      <c r="P535" s="63" t="s">
        <v>3841</v>
      </c>
      <c r="Q535" s="63"/>
      <c r="R535" s="63"/>
      <c r="S535" s="55">
        <f>IF(U535&gt;0,V535-U535,"")</f>
        <v>115</v>
      </c>
      <c r="T535" s="63"/>
      <c r="U535" s="66">
        <v>8584</v>
      </c>
      <c r="V535" s="63">
        <v>8699</v>
      </c>
      <c r="W535" s="66">
        <v>8775</v>
      </c>
      <c r="X535" s="66">
        <v>8713</v>
      </c>
      <c r="Y535" s="63"/>
      <c r="Z535" s="64">
        <v>38666</v>
      </c>
      <c r="AA535" s="63">
        <v>7.06</v>
      </c>
      <c r="AB535" s="63"/>
      <c r="AC535" s="63">
        <v>74</v>
      </c>
      <c r="AD535" s="63">
        <v>5</v>
      </c>
      <c r="AE535" s="63">
        <v>2710</v>
      </c>
      <c r="AF535" s="63">
        <v>88</v>
      </c>
      <c r="AG535" s="63"/>
      <c r="AH535" s="63">
        <v>4948</v>
      </c>
      <c r="AI535" s="63">
        <v>610</v>
      </c>
      <c r="AJ535" s="63">
        <v>0</v>
      </c>
      <c r="AK535" s="63">
        <v>0</v>
      </c>
      <c r="AL535" s="63">
        <v>16</v>
      </c>
      <c r="AM535" s="63">
        <v>9630</v>
      </c>
      <c r="AN535" s="63"/>
      <c r="AO535" s="63" t="s">
        <v>767</v>
      </c>
      <c r="AP535" s="17">
        <f t="shared" si="195"/>
        <v>3.6926000000000001</v>
      </c>
      <c r="AQ535" s="17">
        <f t="shared" si="196"/>
        <v>0.41144999999999998</v>
      </c>
      <c r="AR535" s="17">
        <f t="shared" si="192"/>
        <v>117.88499999999999</v>
      </c>
      <c r="AS535" s="17">
        <f t="shared" si="191"/>
        <v>2.2510399999999997</v>
      </c>
      <c r="AT535" s="17">
        <f t="shared" si="197"/>
        <v>124.24009</v>
      </c>
      <c r="AU535" s="5">
        <f t="shared" si="198"/>
        <v>139.58308</v>
      </c>
      <c r="AV535" s="5">
        <f t="shared" si="199"/>
        <v>9.9978999999999996</v>
      </c>
      <c r="AW535" s="5">
        <f t="shared" si="193"/>
        <v>0</v>
      </c>
      <c r="AX535" s="5">
        <f t="shared" si="194"/>
        <v>0</v>
      </c>
      <c r="AY535" s="5">
        <f t="shared" si="200"/>
        <v>0.33312000000000003</v>
      </c>
      <c r="AZ535" s="5">
        <f t="shared" si="201"/>
        <v>149.91409999999999</v>
      </c>
      <c r="BA535" s="7">
        <f t="shared" si="202"/>
        <v>-9.3648067169792293E-2</v>
      </c>
      <c r="BB535" s="62">
        <f t="shared" si="203"/>
        <v>8451</v>
      </c>
      <c r="BC535" s="28">
        <f t="shared" si="204"/>
        <v>-6.5206570433051267E-2</v>
      </c>
      <c r="BD535" s="32">
        <f t="shared" si="205"/>
        <v>2.9721485230733497E-2</v>
      </c>
      <c r="BE535" s="32">
        <f t="shared" si="206"/>
        <v>3.3117329518998254E-3</v>
      </c>
      <c r="BF535" s="35">
        <f t="shared" si="207"/>
        <v>0.96696678181736673</v>
      </c>
      <c r="BG535" s="36">
        <f t="shared" si="208"/>
        <v>0.93108706919495898</v>
      </c>
      <c r="BH535" s="33">
        <f t="shared" si="209"/>
        <v>6.6690858298185426E-2</v>
      </c>
      <c r="BI535" s="33">
        <f t="shared" si="210"/>
        <v>2.2220725068555929E-3</v>
      </c>
      <c r="BJ535" s="63">
        <v>0</v>
      </c>
      <c r="BK535" s="63">
        <v>16</v>
      </c>
      <c r="BL535" s="63">
        <v>0</v>
      </c>
      <c r="BM535" s="63">
        <v>8939</v>
      </c>
      <c r="BN535" s="63">
        <v>0</v>
      </c>
      <c r="BO535" s="63">
        <v>0</v>
      </c>
      <c r="BP535" s="63">
        <v>0</v>
      </c>
      <c r="BQ535" s="63">
        <v>0</v>
      </c>
      <c r="BR535" s="63">
        <v>0</v>
      </c>
      <c r="BS535" s="63">
        <v>0</v>
      </c>
      <c r="BT535" s="63">
        <v>0</v>
      </c>
      <c r="BU535" s="63">
        <v>0</v>
      </c>
      <c r="BV535" s="63">
        <v>0</v>
      </c>
      <c r="BW535" s="63">
        <v>0</v>
      </c>
      <c r="BX535" s="63"/>
      <c r="BY535" s="63"/>
      <c r="BZ535" s="63"/>
      <c r="CA535" s="63"/>
      <c r="CB535" s="63"/>
      <c r="CC535" s="63"/>
      <c r="CD535" s="63"/>
      <c r="CE535" s="63"/>
      <c r="CF535" s="63"/>
      <c r="CG535" s="63"/>
      <c r="CH535" s="63"/>
      <c r="CI535" s="63"/>
      <c r="CJ535" s="63"/>
      <c r="CK535" s="63"/>
      <c r="CL535" s="63"/>
      <c r="CM535" s="63"/>
      <c r="CN535" s="63">
        <v>20051110</v>
      </c>
      <c r="CO535" s="63" t="s">
        <v>2111</v>
      </c>
      <c r="CP535" s="66"/>
      <c r="CQ535" s="64">
        <v>38672</v>
      </c>
      <c r="CR535" s="78" t="s">
        <v>2038</v>
      </c>
      <c r="CS535" s="78" t="s">
        <v>2038</v>
      </c>
    </row>
    <row r="536" spans="1:97">
      <c r="A536" s="63" t="s">
        <v>3591</v>
      </c>
      <c r="B536" s="63" t="s">
        <v>6250</v>
      </c>
      <c r="C536" s="63">
        <v>4826</v>
      </c>
      <c r="D536" s="19" t="s">
        <v>3782</v>
      </c>
      <c r="E536" s="63" t="s">
        <v>3783</v>
      </c>
      <c r="F536" s="63" t="s">
        <v>5045</v>
      </c>
      <c r="G536" s="65" t="s">
        <v>3609</v>
      </c>
      <c r="H536" s="65">
        <v>23</v>
      </c>
      <c r="I536" s="65">
        <v>25</v>
      </c>
      <c r="J536" s="65">
        <v>112</v>
      </c>
      <c r="K536" s="23">
        <v>42.134720000000002</v>
      </c>
      <c r="L536" s="23">
        <v>-110.11861</v>
      </c>
      <c r="M536" s="61" t="s">
        <v>6251</v>
      </c>
      <c r="N536" s="63" t="s">
        <v>6252</v>
      </c>
      <c r="O536" s="63"/>
      <c r="P536" s="63" t="s">
        <v>3841</v>
      </c>
      <c r="Q536" s="63"/>
      <c r="R536" s="63"/>
      <c r="S536" s="55">
        <f>IF(U536&gt;0,V536-U536,"")</f>
        <v>97</v>
      </c>
      <c r="T536" s="63"/>
      <c r="U536" s="66">
        <v>8726</v>
      </c>
      <c r="V536" s="63">
        <v>8823</v>
      </c>
      <c r="W536" s="66">
        <v>9130</v>
      </c>
      <c r="X536" s="66">
        <v>9039</v>
      </c>
      <c r="Y536" s="63"/>
      <c r="Z536" s="64">
        <v>38666</v>
      </c>
      <c r="AA536" s="63">
        <v>7.13</v>
      </c>
      <c r="AB536" s="63"/>
      <c r="AC536" s="63">
        <v>83</v>
      </c>
      <c r="AD536" s="63">
        <v>8</v>
      </c>
      <c r="AE536" s="63">
        <v>3100</v>
      </c>
      <c r="AF536" s="63">
        <v>57</v>
      </c>
      <c r="AG536" s="63"/>
      <c r="AH536" s="63">
        <v>5648</v>
      </c>
      <c r="AI536" s="63">
        <v>747</v>
      </c>
      <c r="AJ536" s="63">
        <v>0</v>
      </c>
      <c r="AK536" s="63">
        <v>0</v>
      </c>
      <c r="AL536" s="63">
        <v>11</v>
      </c>
      <c r="AM536" s="63">
        <v>10820</v>
      </c>
      <c r="AN536" s="63"/>
      <c r="AO536" s="63" t="s">
        <v>767</v>
      </c>
      <c r="AP536" s="17">
        <f t="shared" si="195"/>
        <v>4.1417000000000002</v>
      </c>
      <c r="AQ536" s="17">
        <f t="shared" si="196"/>
        <v>0.65832000000000002</v>
      </c>
      <c r="AR536" s="17">
        <f t="shared" si="192"/>
        <v>134.85</v>
      </c>
      <c r="AS536" s="17">
        <f t="shared" si="191"/>
        <v>1.4580599999999999</v>
      </c>
      <c r="AT536" s="17">
        <f t="shared" si="197"/>
        <v>141.10807999999997</v>
      </c>
      <c r="AU536" s="5">
        <f t="shared" si="198"/>
        <v>159.33007999999998</v>
      </c>
      <c r="AV536" s="5">
        <f t="shared" si="199"/>
        <v>12.243329999999998</v>
      </c>
      <c r="AW536" s="5">
        <f t="shared" si="193"/>
        <v>0</v>
      </c>
      <c r="AX536" s="5">
        <f t="shared" si="194"/>
        <v>0</v>
      </c>
      <c r="AY536" s="5">
        <f t="shared" si="200"/>
        <v>0.22902000000000003</v>
      </c>
      <c r="AZ536" s="5">
        <f t="shared" si="201"/>
        <v>171.80242999999996</v>
      </c>
      <c r="BA536" s="7">
        <f t="shared" si="202"/>
        <v>-9.8093061815021781E-2</v>
      </c>
      <c r="BB536" s="62">
        <f t="shared" si="203"/>
        <v>9654</v>
      </c>
      <c r="BC536" s="28">
        <f t="shared" si="204"/>
        <v>-5.6950278401875547E-2</v>
      </c>
      <c r="BD536" s="32">
        <f t="shared" si="205"/>
        <v>2.9351260395577637E-2</v>
      </c>
      <c r="BE536" s="32">
        <f t="shared" si="206"/>
        <v>4.665360055923092E-3</v>
      </c>
      <c r="BF536" s="35">
        <f t="shared" si="207"/>
        <v>0.96598337954849933</v>
      </c>
      <c r="BG536" s="36">
        <f t="shared" si="208"/>
        <v>0.92740294767658416</v>
      </c>
      <c r="BH536" s="33">
        <f t="shared" si="209"/>
        <v>7.1264009478794924E-2</v>
      </c>
      <c r="BI536" s="33">
        <f t="shared" si="210"/>
        <v>1.3330428446209992E-3</v>
      </c>
      <c r="BJ536" s="63">
        <v>0</v>
      </c>
      <c r="BK536" s="63">
        <v>12</v>
      </c>
      <c r="BL536" s="63">
        <v>0</v>
      </c>
      <c r="BM536" s="63">
        <v>10203</v>
      </c>
      <c r="BN536" s="63">
        <v>0</v>
      </c>
      <c r="BO536" s="63">
        <v>0</v>
      </c>
      <c r="BP536" s="63">
        <v>0</v>
      </c>
      <c r="BQ536" s="63">
        <v>0</v>
      </c>
      <c r="BR536" s="63">
        <v>0</v>
      </c>
      <c r="BS536" s="63">
        <v>0</v>
      </c>
      <c r="BT536" s="63">
        <v>0</v>
      </c>
      <c r="BU536" s="63">
        <v>0</v>
      </c>
      <c r="BV536" s="63">
        <v>0</v>
      </c>
      <c r="BW536" s="63">
        <v>0</v>
      </c>
      <c r="BX536" s="63"/>
      <c r="BY536" s="63"/>
      <c r="BZ536" s="63"/>
      <c r="CA536" s="63"/>
      <c r="CB536" s="63"/>
      <c r="CC536" s="63"/>
      <c r="CD536" s="63"/>
      <c r="CE536" s="63"/>
      <c r="CF536" s="63"/>
      <c r="CG536" s="63"/>
      <c r="CH536" s="63"/>
      <c r="CI536" s="63"/>
      <c r="CJ536" s="63"/>
      <c r="CK536" s="63"/>
      <c r="CL536" s="63"/>
      <c r="CM536" s="63"/>
      <c r="CN536" s="63">
        <v>20051110</v>
      </c>
      <c r="CO536" s="63" t="s">
        <v>2112</v>
      </c>
      <c r="CP536" s="66"/>
      <c r="CQ536" s="64">
        <v>38672</v>
      </c>
      <c r="CR536" s="78" t="s">
        <v>2038</v>
      </c>
      <c r="CS536" s="78" t="s">
        <v>2038</v>
      </c>
    </row>
    <row r="537" spans="1:97">
      <c r="A537" s="63" t="s">
        <v>3591</v>
      </c>
      <c r="B537" s="63" t="s">
        <v>6277</v>
      </c>
      <c r="C537" s="63">
        <v>1894</v>
      </c>
      <c r="D537" s="19" t="s">
        <v>3782</v>
      </c>
      <c r="E537" s="63" t="s">
        <v>3783</v>
      </c>
      <c r="F537" s="63"/>
      <c r="G537" s="65" t="s">
        <v>3617</v>
      </c>
      <c r="H537" s="65">
        <v>19</v>
      </c>
      <c r="I537" s="65">
        <v>26</v>
      </c>
      <c r="J537" s="65">
        <v>111</v>
      </c>
      <c r="K537" s="23">
        <v>42.221989999999998</v>
      </c>
      <c r="L537" s="23">
        <v>-110.08972</v>
      </c>
      <c r="M537" s="61" t="s">
        <v>6278</v>
      </c>
      <c r="N537" s="63" t="s">
        <v>6279</v>
      </c>
      <c r="O537" s="63"/>
      <c r="P537" s="63" t="s">
        <v>3841</v>
      </c>
      <c r="Q537" s="63"/>
      <c r="R537" s="63"/>
      <c r="S537" s="55"/>
      <c r="T537" s="63"/>
      <c r="U537" s="66" t="s">
        <v>4677</v>
      </c>
      <c r="V537" s="63"/>
      <c r="W537" s="66">
        <v>8410</v>
      </c>
      <c r="X537" s="66">
        <v>8322</v>
      </c>
      <c r="Y537" s="63"/>
      <c r="Z537" s="64">
        <v>34530</v>
      </c>
      <c r="AA537" s="63">
        <v>6.18</v>
      </c>
      <c r="AB537" s="63"/>
      <c r="AC537" s="63">
        <v>101</v>
      </c>
      <c r="AD537" s="63">
        <v>7</v>
      </c>
      <c r="AE537" s="63">
        <v>2200</v>
      </c>
      <c r="AF537" s="63">
        <v>113</v>
      </c>
      <c r="AG537" s="63"/>
      <c r="AH537" s="63">
        <v>3299</v>
      </c>
      <c r="AI537" s="63">
        <v>342</v>
      </c>
      <c r="AJ537" s="63">
        <v>0</v>
      </c>
      <c r="AK537" s="63">
        <v>0</v>
      </c>
      <c r="AL537" s="63">
        <v>0</v>
      </c>
      <c r="AM537" s="63">
        <v>5888</v>
      </c>
      <c r="AN537" s="63"/>
      <c r="AO537" s="63" t="s">
        <v>5904</v>
      </c>
      <c r="AP537" s="17">
        <f t="shared" si="195"/>
        <v>5.0399000000000003</v>
      </c>
      <c r="AQ537" s="17">
        <f t="shared" si="196"/>
        <v>0.57603000000000004</v>
      </c>
      <c r="AR537" s="17">
        <f t="shared" si="192"/>
        <v>95.699999999999989</v>
      </c>
      <c r="AS537" s="17">
        <f t="shared" si="191"/>
        <v>2.8905399999999997</v>
      </c>
      <c r="AT537" s="17">
        <f t="shared" si="197"/>
        <v>104.20647</v>
      </c>
      <c r="AU537" s="5">
        <f t="shared" si="198"/>
        <v>93.064790000000002</v>
      </c>
      <c r="AV537" s="5">
        <f t="shared" si="199"/>
        <v>5.6053799999999994</v>
      </c>
      <c r="AW537" s="5">
        <f t="shared" si="193"/>
        <v>0</v>
      </c>
      <c r="AX537" s="5">
        <f t="shared" si="194"/>
        <v>0</v>
      </c>
      <c r="AY537" s="5">
        <f t="shared" si="200"/>
        <v>0</v>
      </c>
      <c r="AZ537" s="5">
        <f t="shared" si="201"/>
        <v>98.670169999999999</v>
      </c>
      <c r="BA537" s="7">
        <f t="shared" si="202"/>
        <v>2.7288996899790911E-2</v>
      </c>
      <c r="BB537" s="62">
        <f t="shared" si="203"/>
        <v>6062</v>
      </c>
      <c r="BC537" s="28">
        <f t="shared" si="204"/>
        <v>1.4560669456066946E-2</v>
      </c>
      <c r="BD537" s="32">
        <f t="shared" si="205"/>
        <v>4.8364559321508543E-2</v>
      </c>
      <c r="BE537" s="32">
        <f t="shared" si="206"/>
        <v>5.5277757705447664E-3</v>
      </c>
      <c r="BF537" s="35">
        <f t="shared" si="207"/>
        <v>0.94610766490794662</v>
      </c>
      <c r="BG537" s="36">
        <f t="shared" si="208"/>
        <v>0.94319073332902947</v>
      </c>
      <c r="BH537" s="33">
        <f t="shared" si="209"/>
        <v>5.6809266670970561E-2</v>
      </c>
      <c r="BI537" s="33">
        <f t="shared" si="210"/>
        <v>0</v>
      </c>
      <c r="BJ537" s="63">
        <v>0</v>
      </c>
      <c r="BK537" s="63">
        <v>0</v>
      </c>
      <c r="BL537" s="63">
        <v>0</v>
      </c>
      <c r="BM537" s="63">
        <v>5798</v>
      </c>
      <c r="BN537" s="63">
        <v>0</v>
      </c>
      <c r="BO537" s="63"/>
      <c r="BP537" s="63">
        <v>0</v>
      </c>
      <c r="BQ537" s="63">
        <v>0</v>
      </c>
      <c r="BR537" s="63">
        <v>0</v>
      </c>
      <c r="BS537" s="63">
        <v>0</v>
      </c>
      <c r="BT537" s="63">
        <v>0</v>
      </c>
      <c r="BU537" s="63">
        <v>0</v>
      </c>
      <c r="BV537" s="63">
        <v>0</v>
      </c>
      <c r="BW537" s="63">
        <v>0</v>
      </c>
      <c r="BX537" s="63"/>
      <c r="BY537" s="63"/>
      <c r="BZ537" s="63"/>
      <c r="CA537" s="63"/>
      <c r="CB537" s="63"/>
      <c r="CC537" s="63"/>
      <c r="CD537" s="63"/>
      <c r="CE537" s="63"/>
      <c r="CF537" s="63"/>
      <c r="CG537" s="63"/>
      <c r="CH537" s="63"/>
      <c r="CI537" s="63"/>
      <c r="CJ537" s="63"/>
      <c r="CK537" s="63"/>
      <c r="CL537" s="63"/>
      <c r="CM537" s="63"/>
      <c r="CN537" s="63">
        <v>19940715</v>
      </c>
      <c r="CO537" s="63" t="s">
        <v>6280</v>
      </c>
      <c r="CP537" s="66"/>
      <c r="CQ537" s="64">
        <v>34557</v>
      </c>
      <c r="CR537" s="78" t="s">
        <v>2038</v>
      </c>
      <c r="CS537" s="78" t="s">
        <v>2038</v>
      </c>
    </row>
    <row r="538" spans="1:97">
      <c r="A538" s="63" t="s">
        <v>3591</v>
      </c>
      <c r="B538" s="63" t="s">
        <v>6266</v>
      </c>
      <c r="C538" s="63">
        <v>1911</v>
      </c>
      <c r="D538" s="19" t="s">
        <v>3782</v>
      </c>
      <c r="E538" s="63" t="s">
        <v>3783</v>
      </c>
      <c r="F538" s="63"/>
      <c r="G538" s="65" t="s">
        <v>3592</v>
      </c>
      <c r="H538" s="65">
        <v>31</v>
      </c>
      <c r="I538" s="65">
        <v>26</v>
      </c>
      <c r="J538" s="65">
        <v>111</v>
      </c>
      <c r="K538" s="23">
        <v>42.197090000000003</v>
      </c>
      <c r="L538" s="23">
        <v>-110.08447</v>
      </c>
      <c r="M538" s="61" t="s">
        <v>6267</v>
      </c>
      <c r="N538" s="63" t="s">
        <v>6268</v>
      </c>
      <c r="O538" s="63"/>
      <c r="P538" s="63" t="s">
        <v>3841</v>
      </c>
      <c r="Q538" s="63"/>
      <c r="R538" s="63"/>
      <c r="S538" s="55"/>
      <c r="T538" s="63"/>
      <c r="U538" s="66" t="s">
        <v>6269</v>
      </c>
      <c r="V538" s="63"/>
      <c r="W538" s="66">
        <v>8710</v>
      </c>
      <c r="X538" s="66">
        <v>8616</v>
      </c>
      <c r="Y538" s="63"/>
      <c r="Z538" s="64">
        <v>34533</v>
      </c>
      <c r="AA538" s="63">
        <v>7.4</v>
      </c>
      <c r="AB538" s="63"/>
      <c r="AC538" s="63">
        <v>30</v>
      </c>
      <c r="AD538" s="63">
        <v>4</v>
      </c>
      <c r="AE538" s="63">
        <v>1000</v>
      </c>
      <c r="AF538" s="63">
        <v>48</v>
      </c>
      <c r="AG538" s="63"/>
      <c r="AH538" s="63">
        <v>1400</v>
      </c>
      <c r="AI538" s="63">
        <v>464</v>
      </c>
      <c r="AJ538" s="63">
        <v>0</v>
      </c>
      <c r="AK538" s="63">
        <v>0</v>
      </c>
      <c r="AL538" s="63">
        <v>0</v>
      </c>
      <c r="AM538" s="63">
        <v>2710</v>
      </c>
      <c r="AN538" s="63"/>
      <c r="AO538" s="63" t="s">
        <v>5904</v>
      </c>
      <c r="AP538" s="17">
        <f t="shared" si="195"/>
        <v>1.4969999999999999</v>
      </c>
      <c r="AQ538" s="17">
        <f t="shared" si="196"/>
        <v>0.32916000000000001</v>
      </c>
      <c r="AR538" s="17">
        <f t="shared" si="192"/>
        <v>43.5</v>
      </c>
      <c r="AS538" s="17">
        <f t="shared" si="191"/>
        <v>1.22784</v>
      </c>
      <c r="AT538" s="17">
        <f t="shared" si="197"/>
        <v>46.554000000000002</v>
      </c>
      <c r="AU538" s="5">
        <f t="shared" si="198"/>
        <v>39.494</v>
      </c>
      <c r="AV538" s="5">
        <f t="shared" si="199"/>
        <v>7.6049599999999993</v>
      </c>
      <c r="AW538" s="5">
        <f t="shared" si="193"/>
        <v>0</v>
      </c>
      <c r="AX538" s="5">
        <f t="shared" si="194"/>
        <v>0</v>
      </c>
      <c r="AY538" s="5">
        <f t="shared" si="200"/>
        <v>0</v>
      </c>
      <c r="AZ538" s="5">
        <f t="shared" si="201"/>
        <v>47.098959999999998</v>
      </c>
      <c r="BA538" s="7">
        <f t="shared" si="202"/>
        <v>-5.8189298021119251E-3</v>
      </c>
      <c r="BB538" s="62">
        <f t="shared" si="203"/>
        <v>2946</v>
      </c>
      <c r="BC538" s="28">
        <f t="shared" si="204"/>
        <v>4.1725601131541723E-2</v>
      </c>
      <c r="BD538" s="32">
        <f t="shared" si="205"/>
        <v>3.2156205696610381E-2</v>
      </c>
      <c r="BE538" s="32">
        <f t="shared" si="206"/>
        <v>7.0704987756154145E-3</v>
      </c>
      <c r="BF538" s="35">
        <f t="shared" si="207"/>
        <v>0.96077329552777413</v>
      </c>
      <c r="BG538" s="36">
        <f t="shared" si="208"/>
        <v>0.83853231578786458</v>
      </c>
      <c r="BH538" s="33">
        <f t="shared" si="209"/>
        <v>0.16146768421213545</v>
      </c>
      <c r="BI538" s="33">
        <f t="shared" si="210"/>
        <v>0</v>
      </c>
      <c r="BJ538" s="63">
        <v>0</v>
      </c>
      <c r="BK538" s="63">
        <v>0</v>
      </c>
      <c r="BL538" s="63">
        <v>0</v>
      </c>
      <c r="BM538" s="63">
        <v>2603</v>
      </c>
      <c r="BN538" s="63">
        <v>0</v>
      </c>
      <c r="BO538" s="63"/>
      <c r="BP538" s="63">
        <v>0</v>
      </c>
      <c r="BQ538" s="63">
        <v>0</v>
      </c>
      <c r="BR538" s="63">
        <v>0</v>
      </c>
      <c r="BS538" s="63">
        <v>0</v>
      </c>
      <c r="BT538" s="63">
        <v>0</v>
      </c>
      <c r="BU538" s="63">
        <v>0</v>
      </c>
      <c r="BV538" s="63">
        <v>0</v>
      </c>
      <c r="BW538" s="63">
        <v>0</v>
      </c>
      <c r="BX538" s="63"/>
      <c r="BY538" s="63"/>
      <c r="BZ538" s="63"/>
      <c r="CA538" s="63"/>
      <c r="CB538" s="63"/>
      <c r="CC538" s="63"/>
      <c r="CD538" s="63"/>
      <c r="CE538" s="63"/>
      <c r="CF538" s="63"/>
      <c r="CG538" s="63"/>
      <c r="CH538" s="63"/>
      <c r="CI538" s="63"/>
      <c r="CJ538" s="63"/>
      <c r="CK538" s="63"/>
      <c r="CL538" s="63"/>
      <c r="CM538" s="63"/>
      <c r="CN538" s="63">
        <v>19940718</v>
      </c>
      <c r="CO538" s="63" t="s">
        <v>6270</v>
      </c>
      <c r="CP538" s="66"/>
      <c r="CQ538" s="64">
        <v>34557</v>
      </c>
      <c r="CR538" s="78" t="s">
        <v>2038</v>
      </c>
      <c r="CS538" s="78" t="s">
        <v>2038</v>
      </c>
    </row>
    <row r="539" spans="1:97">
      <c r="A539" s="63" t="s">
        <v>3591</v>
      </c>
      <c r="B539" s="63" t="s">
        <v>6266</v>
      </c>
      <c r="C539" s="63">
        <v>1909</v>
      </c>
      <c r="D539" s="19" t="s">
        <v>3782</v>
      </c>
      <c r="E539" s="63" t="s">
        <v>3783</v>
      </c>
      <c r="F539" s="63"/>
      <c r="G539" s="65" t="s">
        <v>3595</v>
      </c>
      <c r="H539" s="65">
        <v>31</v>
      </c>
      <c r="I539" s="65">
        <v>26</v>
      </c>
      <c r="J539" s="65">
        <v>111</v>
      </c>
      <c r="K539" s="23">
        <v>42.186210000000003</v>
      </c>
      <c r="L539" s="23">
        <v>-110.0891</v>
      </c>
      <c r="M539" s="61" t="s">
        <v>6271</v>
      </c>
      <c r="N539" s="63" t="s">
        <v>6272</v>
      </c>
      <c r="O539" s="63"/>
      <c r="P539" s="63" t="s">
        <v>3841</v>
      </c>
      <c r="Q539" s="63"/>
      <c r="R539" s="63"/>
      <c r="S539" s="55"/>
      <c r="T539" s="63"/>
      <c r="U539" s="66" t="s">
        <v>6273</v>
      </c>
      <c r="V539" s="63"/>
      <c r="W539" s="66">
        <v>8709</v>
      </c>
      <c r="X539" s="66">
        <v>8606</v>
      </c>
      <c r="Y539" s="63"/>
      <c r="Z539" s="64">
        <v>34533</v>
      </c>
      <c r="AA539" s="63">
        <v>7.9</v>
      </c>
      <c r="AB539" s="63"/>
      <c r="AC539" s="63">
        <v>48</v>
      </c>
      <c r="AD539" s="63">
        <v>5</v>
      </c>
      <c r="AE539" s="63">
        <v>1450</v>
      </c>
      <c r="AF539" s="63">
        <v>36</v>
      </c>
      <c r="AG539" s="63"/>
      <c r="AH539" s="63">
        <v>2000</v>
      </c>
      <c r="AI539" s="63">
        <v>659</v>
      </c>
      <c r="AJ539" s="63">
        <v>0</v>
      </c>
      <c r="AK539" s="63">
        <v>0</v>
      </c>
      <c r="AL539" s="63">
        <v>0</v>
      </c>
      <c r="AM539" s="63">
        <v>3863</v>
      </c>
      <c r="AN539" s="63"/>
      <c r="AO539" s="63" t="s">
        <v>5904</v>
      </c>
      <c r="AP539" s="17">
        <f t="shared" si="195"/>
        <v>2.3952</v>
      </c>
      <c r="AQ539" s="17">
        <f t="shared" si="196"/>
        <v>0.41144999999999998</v>
      </c>
      <c r="AR539" s="17">
        <f t="shared" si="192"/>
        <v>63.074999999999996</v>
      </c>
      <c r="AS539" s="17">
        <f t="shared" si="191"/>
        <v>0.92087999999999992</v>
      </c>
      <c r="AT539" s="17">
        <f t="shared" si="197"/>
        <v>66.80252999999999</v>
      </c>
      <c r="AU539" s="5">
        <f t="shared" si="198"/>
        <v>56.419999999999995</v>
      </c>
      <c r="AV539" s="5">
        <f t="shared" si="199"/>
        <v>10.80101</v>
      </c>
      <c r="AW539" s="5">
        <f t="shared" si="193"/>
        <v>0</v>
      </c>
      <c r="AX539" s="5">
        <f t="shared" si="194"/>
        <v>0</v>
      </c>
      <c r="AY539" s="5">
        <f t="shared" si="200"/>
        <v>0</v>
      </c>
      <c r="AZ539" s="5">
        <f t="shared" si="201"/>
        <v>67.221009999999993</v>
      </c>
      <c r="BA539" s="7">
        <f t="shared" si="202"/>
        <v>-3.1224365510715692E-3</v>
      </c>
      <c r="BB539" s="62">
        <f t="shared" si="203"/>
        <v>4198</v>
      </c>
      <c r="BC539" s="28">
        <f t="shared" si="204"/>
        <v>4.1558119340032257E-2</v>
      </c>
      <c r="BD539" s="32">
        <f t="shared" si="205"/>
        <v>3.5854929446534442E-2</v>
      </c>
      <c r="BE539" s="32">
        <f t="shared" si="206"/>
        <v>6.1591978627156792E-3</v>
      </c>
      <c r="BF539" s="35">
        <f t="shared" si="207"/>
        <v>0.95798587269074986</v>
      </c>
      <c r="BG539" s="36">
        <f t="shared" si="208"/>
        <v>0.83932092064668473</v>
      </c>
      <c r="BH539" s="33">
        <f t="shared" si="209"/>
        <v>0.1606790793533153</v>
      </c>
      <c r="BI539" s="33">
        <f t="shared" si="210"/>
        <v>0</v>
      </c>
      <c r="BJ539" s="63">
        <v>0</v>
      </c>
      <c r="BK539" s="63">
        <v>0</v>
      </c>
      <c r="BL539" s="63">
        <v>0</v>
      </c>
      <c r="BM539" s="63">
        <v>3714</v>
      </c>
      <c r="BN539" s="63">
        <v>0</v>
      </c>
      <c r="BO539" s="63"/>
      <c r="BP539" s="63">
        <v>0</v>
      </c>
      <c r="BQ539" s="63">
        <v>0</v>
      </c>
      <c r="BR539" s="63">
        <v>0</v>
      </c>
      <c r="BS539" s="63">
        <v>0</v>
      </c>
      <c r="BT539" s="63">
        <v>0</v>
      </c>
      <c r="BU539" s="63">
        <v>0</v>
      </c>
      <c r="BV539" s="63">
        <v>0</v>
      </c>
      <c r="BW539" s="63">
        <v>0</v>
      </c>
      <c r="BX539" s="63"/>
      <c r="BY539" s="63"/>
      <c r="BZ539" s="63"/>
      <c r="CA539" s="63"/>
      <c r="CB539" s="63"/>
      <c r="CC539" s="63"/>
      <c r="CD539" s="63"/>
      <c r="CE539" s="63"/>
      <c r="CF539" s="63"/>
      <c r="CG539" s="63"/>
      <c r="CH539" s="63"/>
      <c r="CI539" s="63"/>
      <c r="CJ539" s="63"/>
      <c r="CK539" s="63"/>
      <c r="CL539" s="63"/>
      <c r="CM539" s="63"/>
      <c r="CN539" s="63">
        <v>19940718</v>
      </c>
      <c r="CO539" s="63" t="s">
        <v>6274</v>
      </c>
      <c r="CP539" s="66"/>
      <c r="CQ539" s="64">
        <v>34557</v>
      </c>
      <c r="CR539" s="78" t="s">
        <v>2038</v>
      </c>
      <c r="CS539" s="78" t="s">
        <v>2038</v>
      </c>
    </row>
    <row r="540" spans="1:97">
      <c r="A540" s="63" t="s">
        <v>3591</v>
      </c>
      <c r="B540" s="63" t="s">
        <v>6266</v>
      </c>
      <c r="C540" s="63">
        <v>2694</v>
      </c>
      <c r="D540" s="19" t="s">
        <v>3782</v>
      </c>
      <c r="E540" s="63" t="s">
        <v>3783</v>
      </c>
      <c r="F540" s="63" t="s">
        <v>5045</v>
      </c>
      <c r="G540" s="65" t="s">
        <v>3599</v>
      </c>
      <c r="H540" s="65">
        <v>31</v>
      </c>
      <c r="I540" s="65">
        <v>26</v>
      </c>
      <c r="J540" s="65">
        <v>111</v>
      </c>
      <c r="K540" s="23">
        <v>42.190280000000001</v>
      </c>
      <c r="L540" s="23">
        <v>-110.08944</v>
      </c>
      <c r="M540" s="61" t="s">
        <v>6275</v>
      </c>
      <c r="N540" s="63" t="s">
        <v>6276</v>
      </c>
      <c r="O540" s="63"/>
      <c r="P540" s="63" t="s">
        <v>3841</v>
      </c>
      <c r="Q540" s="63"/>
      <c r="R540" s="63"/>
      <c r="S540" s="55" t="str">
        <f>IF(U540&gt;0,V540-U540,"")</f>
        <v/>
      </c>
      <c r="T540" s="63"/>
      <c r="U540" s="66"/>
      <c r="V540" s="63"/>
      <c r="W540" s="66">
        <v>8653</v>
      </c>
      <c r="X540" s="66">
        <v>8570</v>
      </c>
      <c r="Y540" s="63" t="s">
        <v>3852</v>
      </c>
      <c r="Z540" s="64">
        <v>36531</v>
      </c>
      <c r="AA540" s="63">
        <v>7.74</v>
      </c>
      <c r="AB540" s="63"/>
      <c r="AC540" s="63"/>
      <c r="AD540" s="63">
        <v>432</v>
      </c>
      <c r="AE540" s="63">
        <v>1836</v>
      </c>
      <c r="AF540" s="63"/>
      <c r="AG540" s="63"/>
      <c r="AH540" s="63">
        <v>3600</v>
      </c>
      <c r="AI540" s="63">
        <v>708</v>
      </c>
      <c r="AJ540" s="63"/>
      <c r="AK540" s="63"/>
      <c r="AL540" s="63">
        <v>108</v>
      </c>
      <c r="AM540" s="63">
        <v>6690</v>
      </c>
      <c r="AN540" s="63"/>
      <c r="AO540" s="63" t="s">
        <v>5902</v>
      </c>
      <c r="AP540" s="17">
        <f t="shared" si="195"/>
        <v>0</v>
      </c>
      <c r="AQ540" s="17">
        <f t="shared" si="196"/>
        <v>35.549280000000003</v>
      </c>
      <c r="AR540" s="17">
        <f t="shared" si="192"/>
        <v>79.866</v>
      </c>
      <c r="AS540" s="17">
        <f t="shared" si="191"/>
        <v>0</v>
      </c>
      <c r="AT540" s="17">
        <f t="shared" si="197"/>
        <v>115.41528</v>
      </c>
      <c r="AU540" s="5">
        <f t="shared" si="198"/>
        <v>101.556</v>
      </c>
      <c r="AV540" s="5">
        <f t="shared" si="199"/>
        <v>11.604119999999998</v>
      </c>
      <c r="AW540" s="5">
        <f t="shared" si="193"/>
        <v>0</v>
      </c>
      <c r="AX540" s="5">
        <f t="shared" si="194"/>
        <v>0</v>
      </c>
      <c r="AY540" s="5">
        <f t="shared" si="200"/>
        <v>2.2485600000000003</v>
      </c>
      <c r="AZ540" s="5">
        <f t="shared" si="201"/>
        <v>115.40867999999999</v>
      </c>
      <c r="BA540" s="7">
        <f t="shared" si="202"/>
        <v>2.859321883224746E-5</v>
      </c>
      <c r="BB540" s="62">
        <f t="shared" si="203"/>
        <v>6684</v>
      </c>
      <c r="BC540" s="28">
        <f t="shared" si="204"/>
        <v>-4.4863167339614175E-4</v>
      </c>
      <c r="BD540" s="32">
        <f t="shared" si="205"/>
        <v>0</v>
      </c>
      <c r="BE540" s="32">
        <f t="shared" si="206"/>
        <v>0.30801190275672341</v>
      </c>
      <c r="BF540" s="45">
        <f t="shared" si="207"/>
        <v>0.6919880972432767</v>
      </c>
      <c r="BG540" s="36">
        <f t="shared" si="208"/>
        <v>0.87996847377510956</v>
      </c>
      <c r="BH540" s="33">
        <f t="shared" si="209"/>
        <v>0.10054806969458449</v>
      </c>
      <c r="BI540" s="33">
        <f t="shared" si="210"/>
        <v>1.9483456530306045E-2</v>
      </c>
      <c r="BJ540" s="63"/>
      <c r="BK540" s="63">
        <v>6</v>
      </c>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t="s">
        <v>3852</v>
      </c>
      <c r="CN540" s="63">
        <v>106</v>
      </c>
      <c r="CO540" s="63" t="s">
        <v>2689</v>
      </c>
      <c r="CP540" s="66"/>
      <c r="CQ540" s="64">
        <v>36545</v>
      </c>
      <c r="CR540" s="78" t="s">
        <v>2038</v>
      </c>
      <c r="CS540" s="78" t="s">
        <v>2038</v>
      </c>
    </row>
    <row r="541" spans="1:97">
      <c r="A541" s="63" t="s">
        <v>3591</v>
      </c>
      <c r="B541" s="63" t="s">
        <v>1322</v>
      </c>
      <c r="C541" s="63">
        <v>1923</v>
      </c>
      <c r="D541" s="19" t="s">
        <v>3782</v>
      </c>
      <c r="E541" s="63" t="s">
        <v>3783</v>
      </c>
      <c r="F541" s="63"/>
      <c r="G541" s="65" t="s">
        <v>270</v>
      </c>
      <c r="H541" s="65">
        <v>4</v>
      </c>
      <c r="I541" s="65">
        <v>26</v>
      </c>
      <c r="J541" s="65">
        <v>112</v>
      </c>
      <c r="K541" s="23">
        <v>42.182580000000002</v>
      </c>
      <c r="L541" s="23">
        <v>-110.15822</v>
      </c>
      <c r="M541" s="61" t="s">
        <v>1323</v>
      </c>
      <c r="N541" s="63" t="s">
        <v>1324</v>
      </c>
      <c r="O541" s="63"/>
      <c r="P541" s="63" t="s">
        <v>3841</v>
      </c>
      <c r="Q541" s="63"/>
      <c r="R541" s="63"/>
      <c r="S541" s="55"/>
      <c r="T541" s="63"/>
      <c r="U541" s="66" t="s">
        <v>864</v>
      </c>
      <c r="V541" s="63"/>
      <c r="W541" s="66">
        <v>8250</v>
      </c>
      <c r="X541" s="66"/>
      <c r="Y541" s="63"/>
      <c r="Z541" s="64">
        <v>34544</v>
      </c>
      <c r="AA541" s="63">
        <v>6.02</v>
      </c>
      <c r="AB541" s="63"/>
      <c r="AC541" s="63">
        <v>95</v>
      </c>
      <c r="AD541" s="63">
        <v>8</v>
      </c>
      <c r="AE541" s="63">
        <v>2510</v>
      </c>
      <c r="AF541" s="63">
        <v>103</v>
      </c>
      <c r="AG541" s="63"/>
      <c r="AH541" s="63">
        <v>4000</v>
      </c>
      <c r="AI541" s="63">
        <v>476</v>
      </c>
      <c r="AJ541" s="63">
        <v>0</v>
      </c>
      <c r="AK541" s="63">
        <v>0</v>
      </c>
      <c r="AL541" s="63">
        <v>0</v>
      </c>
      <c r="AM541" s="63">
        <v>6950</v>
      </c>
      <c r="AN541" s="63"/>
      <c r="AO541" s="63" t="s">
        <v>5904</v>
      </c>
      <c r="AP541" s="17">
        <f t="shared" si="195"/>
        <v>4.7404999999999999</v>
      </c>
      <c r="AQ541" s="17">
        <f t="shared" si="196"/>
        <v>0.65832000000000002</v>
      </c>
      <c r="AR541" s="17">
        <f t="shared" si="192"/>
        <v>109.18499999999999</v>
      </c>
      <c r="AS541" s="17">
        <f t="shared" si="191"/>
        <v>2.6347399999999999</v>
      </c>
      <c r="AT541" s="17">
        <f t="shared" si="197"/>
        <v>117.21855999999998</v>
      </c>
      <c r="AU541" s="5">
        <f t="shared" si="198"/>
        <v>112.83999999999999</v>
      </c>
      <c r="AV541" s="5">
        <f t="shared" si="199"/>
        <v>7.801639999999999</v>
      </c>
      <c r="AW541" s="5">
        <f t="shared" si="193"/>
        <v>0</v>
      </c>
      <c r="AX541" s="5">
        <f t="shared" si="194"/>
        <v>0</v>
      </c>
      <c r="AY541" s="5">
        <f t="shared" si="200"/>
        <v>0</v>
      </c>
      <c r="AZ541" s="5">
        <f t="shared" si="201"/>
        <v>120.64164</v>
      </c>
      <c r="BA541" s="7">
        <f t="shared" si="202"/>
        <v>-1.4391142360092245E-2</v>
      </c>
      <c r="BB541" s="62">
        <f t="shared" si="203"/>
        <v>7192</v>
      </c>
      <c r="BC541" s="28">
        <f t="shared" si="204"/>
        <v>1.7112148211002688E-2</v>
      </c>
      <c r="BD541" s="32">
        <f t="shared" si="205"/>
        <v>4.0441547823143374E-2</v>
      </c>
      <c r="BE541" s="32">
        <f t="shared" si="206"/>
        <v>5.6161754589034371E-3</v>
      </c>
      <c r="BF541" s="35">
        <f t="shared" si="207"/>
        <v>0.95394227671795317</v>
      </c>
      <c r="BG541" s="36">
        <f t="shared" si="208"/>
        <v>0.93533211252764792</v>
      </c>
      <c r="BH541" s="33">
        <f t="shared" si="209"/>
        <v>6.4667887472351998E-2</v>
      </c>
      <c r="BI541" s="33">
        <f t="shared" si="210"/>
        <v>0</v>
      </c>
      <c r="BJ541" s="63">
        <v>0</v>
      </c>
      <c r="BK541" s="63">
        <v>0</v>
      </c>
      <c r="BL541" s="63">
        <v>0</v>
      </c>
      <c r="BM541" s="63">
        <v>6833</v>
      </c>
      <c r="BN541" s="63">
        <v>0</v>
      </c>
      <c r="BO541" s="63"/>
      <c r="BP541" s="63">
        <v>0</v>
      </c>
      <c r="BQ541" s="63">
        <v>0</v>
      </c>
      <c r="BR541" s="63">
        <v>0</v>
      </c>
      <c r="BS541" s="63">
        <v>0</v>
      </c>
      <c r="BT541" s="63">
        <v>0</v>
      </c>
      <c r="BU541" s="63">
        <v>0</v>
      </c>
      <c r="BV541" s="63">
        <v>0</v>
      </c>
      <c r="BW541" s="63">
        <v>0</v>
      </c>
      <c r="BX541" s="63"/>
      <c r="BY541" s="63"/>
      <c r="BZ541" s="63"/>
      <c r="CA541" s="63"/>
      <c r="CB541" s="63"/>
      <c r="CC541" s="63"/>
      <c r="CD541" s="63"/>
      <c r="CE541" s="63"/>
      <c r="CF541" s="63"/>
      <c r="CG541" s="63"/>
      <c r="CH541" s="63"/>
      <c r="CI541" s="63"/>
      <c r="CJ541" s="63"/>
      <c r="CK541" s="63"/>
      <c r="CL541" s="63"/>
      <c r="CM541" s="63"/>
      <c r="CN541" s="63">
        <v>19940729</v>
      </c>
      <c r="CO541" s="63" t="s">
        <v>1325</v>
      </c>
      <c r="CP541" s="66"/>
      <c r="CQ541" s="64">
        <v>34557</v>
      </c>
      <c r="CR541" s="78" t="s">
        <v>2038</v>
      </c>
      <c r="CS541" s="78" t="s">
        <v>2038</v>
      </c>
    </row>
    <row r="542" spans="1:97">
      <c r="A542" s="63" t="s">
        <v>3591</v>
      </c>
      <c r="B542" s="63" t="s">
        <v>1343</v>
      </c>
      <c r="C542" s="63">
        <v>2198</v>
      </c>
      <c r="D542" s="19" t="s">
        <v>3782</v>
      </c>
      <c r="E542" s="63" t="s">
        <v>3783</v>
      </c>
      <c r="F542" s="63"/>
      <c r="G542" s="65" t="s">
        <v>3594</v>
      </c>
      <c r="H542" s="65">
        <v>9</v>
      </c>
      <c r="I542" s="65">
        <v>26</v>
      </c>
      <c r="J542" s="65">
        <v>112</v>
      </c>
      <c r="K542" s="23">
        <v>42.253360000000001</v>
      </c>
      <c r="L542" s="23">
        <v>-110.16504999999999</v>
      </c>
      <c r="M542" s="61" t="s">
        <v>1344</v>
      </c>
      <c r="N542" s="63" t="s">
        <v>1345</v>
      </c>
      <c r="O542" s="63"/>
      <c r="P542" s="63" t="s">
        <v>3841</v>
      </c>
      <c r="Q542" s="63"/>
      <c r="R542" s="63"/>
      <c r="S542" s="55" t="str">
        <f>IF(U542&gt;0,V542-U542,"")</f>
        <v/>
      </c>
      <c r="T542" s="63"/>
      <c r="U542" s="66"/>
      <c r="V542" s="63"/>
      <c r="W542" s="66">
        <v>8875</v>
      </c>
      <c r="X542" s="66">
        <v>7804</v>
      </c>
      <c r="Y542" s="63"/>
      <c r="Z542" s="64">
        <v>33372</v>
      </c>
      <c r="AA542" s="63">
        <v>7.4</v>
      </c>
      <c r="AB542" s="63"/>
      <c r="AC542" s="63">
        <v>215</v>
      </c>
      <c r="AD542" s="63">
        <v>39</v>
      </c>
      <c r="AE542" s="63">
        <v>4276</v>
      </c>
      <c r="AF542" s="63">
        <v>0</v>
      </c>
      <c r="AG542" s="63"/>
      <c r="AH542" s="63">
        <v>6737</v>
      </c>
      <c r="AI542" s="63">
        <v>768</v>
      </c>
      <c r="AJ542" s="63">
        <v>0</v>
      </c>
      <c r="AK542" s="63">
        <v>0</v>
      </c>
      <c r="AL542" s="63">
        <v>0</v>
      </c>
      <c r="AM542" s="63">
        <v>12123</v>
      </c>
      <c r="AN542" s="63"/>
      <c r="AO542" s="63" t="s">
        <v>7173</v>
      </c>
      <c r="AP542" s="17">
        <f t="shared" si="195"/>
        <v>10.7285</v>
      </c>
      <c r="AQ542" s="17">
        <f t="shared" si="196"/>
        <v>3.2093099999999999</v>
      </c>
      <c r="AR542" s="17">
        <f t="shared" si="192"/>
        <v>186.006</v>
      </c>
      <c r="AS542" s="17">
        <f t="shared" si="191"/>
        <v>0</v>
      </c>
      <c r="AT542" s="17">
        <f t="shared" si="197"/>
        <v>199.94381000000001</v>
      </c>
      <c r="AU542" s="5">
        <f t="shared" si="198"/>
        <v>190.05077</v>
      </c>
      <c r="AV542" s="5">
        <f t="shared" si="199"/>
        <v>12.587519999999998</v>
      </c>
      <c r="AW542" s="5">
        <f t="shared" si="193"/>
        <v>0</v>
      </c>
      <c r="AX542" s="5">
        <f t="shared" si="194"/>
        <v>0</v>
      </c>
      <c r="AY542" s="5">
        <f t="shared" si="200"/>
        <v>0</v>
      </c>
      <c r="AZ542" s="5">
        <f t="shared" si="201"/>
        <v>202.63828999999998</v>
      </c>
      <c r="BA542" s="7">
        <f t="shared" si="202"/>
        <v>-6.6929950437437987E-3</v>
      </c>
      <c r="BB542" s="62">
        <f t="shared" si="203"/>
        <v>12035</v>
      </c>
      <c r="BC542" s="28">
        <f t="shared" si="204"/>
        <v>-3.6426856527858268E-3</v>
      </c>
      <c r="BD542" s="32">
        <f t="shared" si="205"/>
        <v>5.3657575095723144E-2</v>
      </c>
      <c r="BE542" s="32">
        <f t="shared" si="206"/>
        <v>1.6051059545179217E-2</v>
      </c>
      <c r="BF542" s="35">
        <f t="shared" si="207"/>
        <v>0.93029136535909762</v>
      </c>
      <c r="BG542" s="36">
        <f t="shared" si="208"/>
        <v>0.93788182875013415</v>
      </c>
      <c r="BH542" s="33">
        <f t="shared" si="209"/>
        <v>6.2118171249865947E-2</v>
      </c>
      <c r="BI542" s="33">
        <f t="shared" si="210"/>
        <v>0</v>
      </c>
      <c r="BJ542" s="63">
        <v>0</v>
      </c>
      <c r="BK542" s="63">
        <v>46</v>
      </c>
      <c r="BL542" s="63">
        <v>0</v>
      </c>
      <c r="BM542" s="63">
        <v>0</v>
      </c>
      <c r="BN542" s="63">
        <v>0</v>
      </c>
      <c r="BO542" s="63"/>
      <c r="BP542" s="63">
        <v>0</v>
      </c>
      <c r="BQ542" s="63">
        <v>0</v>
      </c>
      <c r="BR542" s="63">
        <v>0</v>
      </c>
      <c r="BS542" s="63">
        <v>15</v>
      </c>
      <c r="BT542" s="63">
        <v>0</v>
      </c>
      <c r="BU542" s="63">
        <v>0</v>
      </c>
      <c r="BV542" s="63">
        <v>0</v>
      </c>
      <c r="BW542" s="63">
        <v>0</v>
      </c>
      <c r="BX542" s="63"/>
      <c r="BY542" s="63"/>
      <c r="BZ542" s="63"/>
      <c r="CA542" s="63"/>
      <c r="CB542" s="63"/>
      <c r="CC542" s="63"/>
      <c r="CD542" s="63"/>
      <c r="CE542" s="63"/>
      <c r="CF542" s="63"/>
      <c r="CG542" s="63"/>
      <c r="CH542" s="63"/>
      <c r="CI542" s="63"/>
      <c r="CJ542" s="63"/>
      <c r="CK542" s="63">
        <v>27</v>
      </c>
      <c r="CL542" s="63"/>
      <c r="CM542" s="63"/>
      <c r="CN542" s="63">
        <v>19910514</v>
      </c>
      <c r="CO542" s="63" t="s">
        <v>1346</v>
      </c>
      <c r="CP542" s="66"/>
      <c r="CQ542" s="64">
        <v>33393</v>
      </c>
      <c r="CR542" s="78" t="s">
        <v>2038</v>
      </c>
      <c r="CS542" s="78" t="s">
        <v>2038</v>
      </c>
    </row>
    <row r="543" spans="1:97">
      <c r="A543" s="63" t="s">
        <v>3591</v>
      </c>
      <c r="B543" s="63" t="s">
        <v>1410</v>
      </c>
      <c r="C543" s="63">
        <v>1936</v>
      </c>
      <c r="D543" s="19" t="s">
        <v>3782</v>
      </c>
      <c r="E543" s="63" t="s">
        <v>3783</v>
      </c>
      <c r="F543" s="63"/>
      <c r="G543" s="65" t="s">
        <v>3598</v>
      </c>
      <c r="H543" s="65">
        <v>12</v>
      </c>
      <c r="I543" s="65">
        <v>26</v>
      </c>
      <c r="J543" s="65">
        <v>112</v>
      </c>
      <c r="K543" s="23">
        <v>42.160890000000002</v>
      </c>
      <c r="L543" s="23">
        <v>-110.09923000000001</v>
      </c>
      <c r="M543" s="61" t="s">
        <v>1411</v>
      </c>
      <c r="N543" s="63" t="s">
        <v>1412</v>
      </c>
      <c r="O543" s="63"/>
      <c r="P543" s="63" t="s">
        <v>3841</v>
      </c>
      <c r="Q543" s="63"/>
      <c r="R543" s="63"/>
      <c r="S543" s="55"/>
      <c r="T543" s="63"/>
      <c r="U543" s="66" t="s">
        <v>1413</v>
      </c>
      <c r="V543" s="63"/>
      <c r="W543" s="66">
        <v>8843</v>
      </c>
      <c r="X543" s="66">
        <v>8808</v>
      </c>
      <c r="Y543" s="63"/>
      <c r="Z543" s="64">
        <v>34537</v>
      </c>
      <c r="AA543" s="63">
        <v>5.43</v>
      </c>
      <c r="AB543" s="63"/>
      <c r="AC543" s="63">
        <v>48</v>
      </c>
      <c r="AD543" s="63">
        <v>6</v>
      </c>
      <c r="AE543" s="63">
        <v>2310</v>
      </c>
      <c r="AF543" s="63">
        <v>86</v>
      </c>
      <c r="AG543" s="63"/>
      <c r="AH543" s="63">
        <v>3100</v>
      </c>
      <c r="AI543" s="63">
        <v>817</v>
      </c>
      <c r="AJ543" s="63">
        <v>0</v>
      </c>
      <c r="AK543" s="63">
        <v>0</v>
      </c>
      <c r="AL543" s="63">
        <v>0</v>
      </c>
      <c r="AM543" s="63">
        <v>5953</v>
      </c>
      <c r="AN543" s="63"/>
      <c r="AO543" s="63" t="s">
        <v>5904</v>
      </c>
      <c r="AP543" s="17">
        <f t="shared" si="195"/>
        <v>2.3952</v>
      </c>
      <c r="AQ543" s="17">
        <f t="shared" si="196"/>
        <v>0.49374000000000001</v>
      </c>
      <c r="AR543" s="17">
        <f t="shared" si="192"/>
        <v>100.485</v>
      </c>
      <c r="AS543" s="17">
        <f t="shared" si="191"/>
        <v>2.1998799999999998</v>
      </c>
      <c r="AT543" s="17">
        <f t="shared" si="197"/>
        <v>105.57382</v>
      </c>
      <c r="AU543" s="5">
        <f t="shared" si="198"/>
        <v>87.450999999999993</v>
      </c>
      <c r="AV543" s="5">
        <f t="shared" si="199"/>
        <v>13.390629999999998</v>
      </c>
      <c r="AW543" s="5">
        <f t="shared" ref="AW543:AW566" si="211">IF(AJ543&gt;0,AJ543*0.03333,0)</f>
        <v>0</v>
      </c>
      <c r="AX543" s="5">
        <f t="shared" ref="AX543:AX566" si="212">IF(AK543&gt;0,AK543*0.0588,0)</f>
        <v>0</v>
      </c>
      <c r="AY543" s="5">
        <f t="shared" si="200"/>
        <v>0</v>
      </c>
      <c r="AZ543" s="5">
        <f t="shared" si="201"/>
        <v>100.84162999999999</v>
      </c>
      <c r="BA543" s="7">
        <f t="shared" si="202"/>
        <v>2.2925561046908082E-2</v>
      </c>
      <c r="BB543" s="62">
        <f t="shared" si="203"/>
        <v>6367</v>
      </c>
      <c r="BC543" s="28">
        <f t="shared" si="204"/>
        <v>3.3603896103896101E-2</v>
      </c>
      <c r="BD543" s="32">
        <f t="shared" si="205"/>
        <v>2.2687442777006649E-2</v>
      </c>
      <c r="BE543" s="32">
        <f t="shared" si="206"/>
        <v>4.6767276205407745E-3</v>
      </c>
      <c r="BF543" s="35">
        <f t="shared" si="207"/>
        <v>0.97263582960245254</v>
      </c>
      <c r="BG543" s="36">
        <f t="shared" si="208"/>
        <v>0.86721128962314475</v>
      </c>
      <c r="BH543" s="33">
        <f t="shared" si="209"/>
        <v>0.13278871037685527</v>
      </c>
      <c r="BI543" s="33">
        <f t="shared" si="210"/>
        <v>0</v>
      </c>
      <c r="BJ543" s="63">
        <v>0</v>
      </c>
      <c r="BK543" s="63">
        <v>0</v>
      </c>
      <c r="BL543" s="63">
        <v>0</v>
      </c>
      <c r="BM543" s="63">
        <v>5762</v>
      </c>
      <c r="BN543" s="63">
        <v>0</v>
      </c>
      <c r="BO543" s="63"/>
      <c r="BP543" s="63">
        <v>0</v>
      </c>
      <c r="BQ543" s="63">
        <v>0</v>
      </c>
      <c r="BR543" s="63">
        <v>0</v>
      </c>
      <c r="BS543" s="63">
        <v>0</v>
      </c>
      <c r="BT543" s="63">
        <v>0</v>
      </c>
      <c r="BU543" s="63">
        <v>0</v>
      </c>
      <c r="BV543" s="63">
        <v>0</v>
      </c>
      <c r="BW543" s="63">
        <v>0</v>
      </c>
      <c r="BX543" s="63"/>
      <c r="BY543" s="63"/>
      <c r="BZ543" s="63"/>
      <c r="CA543" s="63"/>
      <c r="CB543" s="63"/>
      <c r="CC543" s="63"/>
      <c r="CD543" s="63"/>
      <c r="CE543" s="63"/>
      <c r="CF543" s="63"/>
      <c r="CG543" s="63"/>
      <c r="CH543" s="63"/>
      <c r="CI543" s="63"/>
      <c r="CJ543" s="63"/>
      <c r="CK543" s="63"/>
      <c r="CL543" s="63"/>
      <c r="CM543" s="63"/>
      <c r="CN543" s="63">
        <v>19940722</v>
      </c>
      <c r="CO543" s="63" t="s">
        <v>1414</v>
      </c>
      <c r="CP543" s="66"/>
      <c r="CQ543" s="64">
        <v>34557</v>
      </c>
      <c r="CR543" s="78" t="s">
        <v>2038</v>
      </c>
      <c r="CS543" s="78" t="s">
        <v>2038</v>
      </c>
    </row>
    <row r="544" spans="1:97">
      <c r="A544" s="63" t="s">
        <v>3591</v>
      </c>
      <c r="B544" s="63" t="s">
        <v>1383</v>
      </c>
      <c r="C544" s="63">
        <v>2696</v>
      </c>
      <c r="D544" s="19" t="s">
        <v>3782</v>
      </c>
      <c r="E544" s="63" t="s">
        <v>3783</v>
      </c>
      <c r="F544" s="63" t="s">
        <v>5045</v>
      </c>
      <c r="G544" s="65" t="s">
        <v>1575</v>
      </c>
      <c r="H544" s="65">
        <v>22</v>
      </c>
      <c r="I544" s="65">
        <v>26</v>
      </c>
      <c r="J544" s="65">
        <v>112</v>
      </c>
      <c r="K544" s="23">
        <v>42.22222</v>
      </c>
      <c r="L544" s="23">
        <v>-110.13249999999999</v>
      </c>
      <c r="M544" s="61" t="s">
        <v>1384</v>
      </c>
      <c r="N544" s="63" t="s">
        <v>1385</v>
      </c>
      <c r="O544" s="63"/>
      <c r="P544" s="63" t="s">
        <v>3841</v>
      </c>
      <c r="Q544" s="63"/>
      <c r="R544" s="63"/>
      <c r="S544" s="55" t="str">
        <f>IF(U544&gt;0,V544-U544,"")</f>
        <v/>
      </c>
      <c r="T544" s="63"/>
      <c r="U544" s="66"/>
      <c r="V544" s="63"/>
      <c r="W544" s="66">
        <v>7900</v>
      </c>
      <c r="X544" s="66"/>
      <c r="Y544" s="63" t="s">
        <v>3852</v>
      </c>
      <c r="Z544" s="64">
        <v>36460</v>
      </c>
      <c r="AA544" s="63">
        <v>7.19</v>
      </c>
      <c r="AB544" s="63"/>
      <c r="AC544" s="63">
        <v>160</v>
      </c>
      <c r="AD544" s="63">
        <v>87</v>
      </c>
      <c r="AE544" s="63">
        <v>3074</v>
      </c>
      <c r="AF544" s="63"/>
      <c r="AG544" s="63"/>
      <c r="AH544" s="63">
        <v>4800</v>
      </c>
      <c r="AI544" s="63">
        <v>683</v>
      </c>
      <c r="AJ544" s="63"/>
      <c r="AK544" s="63"/>
      <c r="AL544" s="63">
        <v>108</v>
      </c>
      <c r="AM544" s="63">
        <v>8914</v>
      </c>
      <c r="AN544" s="63"/>
      <c r="AO544" s="63" t="s">
        <v>5902</v>
      </c>
      <c r="AP544" s="17">
        <f t="shared" si="195"/>
        <v>7.984</v>
      </c>
      <c r="AQ544" s="17">
        <f t="shared" si="196"/>
        <v>7.15923</v>
      </c>
      <c r="AR544" s="17">
        <f t="shared" si="192"/>
        <v>133.71899999999999</v>
      </c>
      <c r="AS544" s="17">
        <f t="shared" si="191"/>
        <v>0</v>
      </c>
      <c r="AT544" s="17">
        <f t="shared" si="197"/>
        <v>148.86222999999998</v>
      </c>
      <c r="AU544" s="5">
        <f t="shared" si="198"/>
        <v>135.40799999999999</v>
      </c>
      <c r="AV544" s="5">
        <f t="shared" si="199"/>
        <v>11.194369999999999</v>
      </c>
      <c r="AW544" s="5">
        <f t="shared" si="211"/>
        <v>0</v>
      </c>
      <c r="AX544" s="5">
        <f t="shared" si="212"/>
        <v>0</v>
      </c>
      <c r="AY544" s="5">
        <f t="shared" si="200"/>
        <v>2.2485600000000003</v>
      </c>
      <c r="AZ544" s="5">
        <f t="shared" si="201"/>
        <v>148.85092999999998</v>
      </c>
      <c r="BA544" s="7">
        <f t="shared" si="202"/>
        <v>3.7955997645537876E-5</v>
      </c>
      <c r="BB544" s="62">
        <f t="shared" si="203"/>
        <v>8912</v>
      </c>
      <c r="BC544" s="28">
        <f t="shared" si="204"/>
        <v>-1.1219566924716706E-4</v>
      </c>
      <c r="BD544" s="32">
        <f t="shared" si="205"/>
        <v>5.3633483792362921E-2</v>
      </c>
      <c r="BE544" s="32">
        <f t="shared" si="206"/>
        <v>4.8092991754859517E-2</v>
      </c>
      <c r="BF544" s="35">
        <f t="shared" si="207"/>
        <v>0.89827352445277764</v>
      </c>
      <c r="BG544" s="36">
        <f t="shared" si="208"/>
        <v>0.90968863949993461</v>
      </c>
      <c r="BH544" s="33">
        <f t="shared" si="209"/>
        <v>7.520524057189297E-2</v>
      </c>
      <c r="BI544" s="33">
        <f t="shared" si="210"/>
        <v>1.5106119928172439E-2</v>
      </c>
      <c r="BJ544" s="63"/>
      <c r="BK544" s="63">
        <v>2</v>
      </c>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t="s">
        <v>3852</v>
      </c>
      <c r="CN544" s="63">
        <v>991027</v>
      </c>
      <c r="CO544" s="63" t="s">
        <v>2689</v>
      </c>
      <c r="CP544" s="66"/>
      <c r="CQ544" s="64">
        <v>36467</v>
      </c>
      <c r="CR544" s="78" t="s">
        <v>2038</v>
      </c>
      <c r="CS544" s="78" t="s">
        <v>2038</v>
      </c>
    </row>
    <row r="545" spans="1:97">
      <c r="A545" s="63" t="s">
        <v>3591</v>
      </c>
      <c r="B545" s="63" t="s">
        <v>3347</v>
      </c>
      <c r="C545" s="63">
        <v>1914</v>
      </c>
      <c r="D545" s="19" t="s">
        <v>3782</v>
      </c>
      <c r="E545" s="63" t="s">
        <v>3783</v>
      </c>
      <c r="F545" s="63"/>
      <c r="G545" s="65" t="s">
        <v>3597</v>
      </c>
      <c r="H545" s="65">
        <v>23</v>
      </c>
      <c r="I545" s="65">
        <v>26</v>
      </c>
      <c r="J545" s="65">
        <v>112</v>
      </c>
      <c r="K545" s="23">
        <v>42.221820000000001</v>
      </c>
      <c r="L545" s="23">
        <v>-110.12333</v>
      </c>
      <c r="M545" s="61" t="s">
        <v>3348</v>
      </c>
      <c r="N545" s="63" t="s">
        <v>3349</v>
      </c>
      <c r="O545" s="63"/>
      <c r="P545" s="63" t="s">
        <v>3841</v>
      </c>
      <c r="Q545" s="63"/>
      <c r="R545" s="63"/>
      <c r="S545" s="55"/>
      <c r="T545" s="63"/>
      <c r="U545" s="66" t="s">
        <v>3350</v>
      </c>
      <c r="V545" s="63"/>
      <c r="W545" s="66">
        <v>7944</v>
      </c>
      <c r="X545" s="66">
        <v>7823</v>
      </c>
      <c r="Y545" s="63"/>
      <c r="Z545" s="64">
        <v>34534</v>
      </c>
      <c r="AA545" s="63">
        <v>7.4</v>
      </c>
      <c r="AB545" s="63"/>
      <c r="AC545" s="63">
        <v>75</v>
      </c>
      <c r="AD545" s="63">
        <v>7</v>
      </c>
      <c r="AE545" s="63">
        <v>2450</v>
      </c>
      <c r="AF545" s="63">
        <v>60</v>
      </c>
      <c r="AG545" s="63"/>
      <c r="AH545" s="63">
        <v>3900</v>
      </c>
      <c r="AI545" s="63">
        <v>537</v>
      </c>
      <c r="AJ545" s="63">
        <v>0</v>
      </c>
      <c r="AK545" s="63">
        <v>0</v>
      </c>
      <c r="AL545" s="63">
        <v>0</v>
      </c>
      <c r="AM545" s="63">
        <v>6756</v>
      </c>
      <c r="AN545" s="63"/>
      <c r="AO545" s="63" t="s">
        <v>5904</v>
      </c>
      <c r="AP545" s="17">
        <f t="shared" si="195"/>
        <v>3.7425000000000002</v>
      </c>
      <c r="AQ545" s="17">
        <f t="shared" si="196"/>
        <v>0.57603000000000004</v>
      </c>
      <c r="AR545" s="17">
        <f t="shared" si="192"/>
        <v>106.57499999999999</v>
      </c>
      <c r="AS545" s="17">
        <f t="shared" si="191"/>
        <v>1.5347999999999999</v>
      </c>
      <c r="AT545" s="17">
        <f t="shared" si="197"/>
        <v>112.42832999999999</v>
      </c>
      <c r="AU545" s="5">
        <f t="shared" si="198"/>
        <v>110.01899999999999</v>
      </c>
      <c r="AV545" s="5">
        <f t="shared" si="199"/>
        <v>8.8014299999999999</v>
      </c>
      <c r="AW545" s="5">
        <f t="shared" si="211"/>
        <v>0</v>
      </c>
      <c r="AX545" s="5">
        <f t="shared" si="212"/>
        <v>0</v>
      </c>
      <c r="AY545" s="5">
        <f t="shared" si="200"/>
        <v>0</v>
      </c>
      <c r="AZ545" s="5">
        <f t="shared" si="201"/>
        <v>118.82042999999999</v>
      </c>
      <c r="BA545" s="7">
        <f t="shared" si="202"/>
        <v>-2.7641661732586156E-2</v>
      </c>
      <c r="BB545" s="62">
        <f t="shared" si="203"/>
        <v>7029</v>
      </c>
      <c r="BC545" s="28">
        <f t="shared" si="204"/>
        <v>1.9804134929270946E-2</v>
      </c>
      <c r="BD545" s="32">
        <f t="shared" si="205"/>
        <v>3.3287873261125561E-2</v>
      </c>
      <c r="BE545" s="32">
        <f t="shared" si="206"/>
        <v>5.1235306972895545E-3</v>
      </c>
      <c r="BF545" s="35">
        <f t="shared" si="207"/>
        <v>0.96158859604158498</v>
      </c>
      <c r="BG545" s="36">
        <f t="shared" si="208"/>
        <v>0.92592662726435182</v>
      </c>
      <c r="BH545" s="33">
        <f t="shared" si="209"/>
        <v>7.4073372735648249E-2</v>
      </c>
      <c r="BI545" s="33">
        <f t="shared" si="210"/>
        <v>0</v>
      </c>
      <c r="BJ545" s="63">
        <v>0</v>
      </c>
      <c r="BK545" s="63">
        <v>0</v>
      </c>
      <c r="BL545" s="63">
        <v>0</v>
      </c>
      <c r="BM545" s="63">
        <v>6632</v>
      </c>
      <c r="BN545" s="63">
        <v>0</v>
      </c>
      <c r="BO545" s="63"/>
      <c r="BP545" s="63">
        <v>0</v>
      </c>
      <c r="BQ545" s="63">
        <v>0</v>
      </c>
      <c r="BR545" s="63">
        <v>0</v>
      </c>
      <c r="BS545" s="63">
        <v>0</v>
      </c>
      <c r="BT545" s="63">
        <v>0</v>
      </c>
      <c r="BU545" s="63">
        <v>0</v>
      </c>
      <c r="BV545" s="63">
        <v>0</v>
      </c>
      <c r="BW545" s="63">
        <v>0</v>
      </c>
      <c r="BX545" s="63"/>
      <c r="BY545" s="63"/>
      <c r="BZ545" s="63"/>
      <c r="CA545" s="63"/>
      <c r="CB545" s="63"/>
      <c r="CC545" s="63"/>
      <c r="CD545" s="63"/>
      <c r="CE545" s="63"/>
      <c r="CF545" s="63"/>
      <c r="CG545" s="63"/>
      <c r="CH545" s="63"/>
      <c r="CI545" s="63"/>
      <c r="CJ545" s="63"/>
      <c r="CK545" s="63"/>
      <c r="CL545" s="63"/>
      <c r="CM545" s="63"/>
      <c r="CN545" s="63">
        <v>19940719</v>
      </c>
      <c r="CO545" s="63" t="s">
        <v>3351</v>
      </c>
      <c r="CP545" s="66"/>
      <c r="CQ545" s="64">
        <v>34557</v>
      </c>
      <c r="CR545" s="78" t="s">
        <v>2038</v>
      </c>
      <c r="CS545" s="78" t="s">
        <v>2038</v>
      </c>
    </row>
    <row r="546" spans="1:97">
      <c r="A546" s="63" t="s">
        <v>3591</v>
      </c>
      <c r="B546" s="63" t="s">
        <v>3347</v>
      </c>
      <c r="C546" s="63">
        <v>1913</v>
      </c>
      <c r="D546" s="19" t="s">
        <v>3782</v>
      </c>
      <c r="E546" s="63" t="s">
        <v>3783</v>
      </c>
      <c r="F546" s="63"/>
      <c r="G546" s="65" t="s">
        <v>3597</v>
      </c>
      <c r="H546" s="65">
        <v>23</v>
      </c>
      <c r="I546" s="65">
        <v>26</v>
      </c>
      <c r="J546" s="65">
        <v>112</v>
      </c>
      <c r="K546" s="23">
        <v>42.221820000000001</v>
      </c>
      <c r="L546" s="23">
        <v>-110.12333</v>
      </c>
      <c r="M546" s="61" t="s">
        <v>3348</v>
      </c>
      <c r="N546" s="63" t="s">
        <v>3349</v>
      </c>
      <c r="O546" s="63"/>
      <c r="P546" s="63" t="s">
        <v>3841</v>
      </c>
      <c r="Q546" s="63"/>
      <c r="R546" s="63"/>
      <c r="S546" s="55"/>
      <c r="T546" s="63"/>
      <c r="U546" s="66" t="s">
        <v>3350</v>
      </c>
      <c r="V546" s="63"/>
      <c r="W546" s="66">
        <v>7944</v>
      </c>
      <c r="X546" s="66">
        <v>7823</v>
      </c>
      <c r="Y546" s="63"/>
      <c r="Z546" s="64">
        <v>34530</v>
      </c>
      <c r="AA546" s="63">
        <v>7.28</v>
      </c>
      <c r="AB546" s="63"/>
      <c r="AC546" s="63">
        <v>75</v>
      </c>
      <c r="AD546" s="63">
        <v>7</v>
      </c>
      <c r="AE546" s="63">
        <v>2490</v>
      </c>
      <c r="AF546" s="63">
        <v>61</v>
      </c>
      <c r="AG546" s="63"/>
      <c r="AH546" s="63">
        <v>3800</v>
      </c>
      <c r="AI546" s="63">
        <v>561</v>
      </c>
      <c r="AJ546" s="63">
        <v>0</v>
      </c>
      <c r="AK546" s="63">
        <v>0</v>
      </c>
      <c r="AL546" s="63">
        <v>0</v>
      </c>
      <c r="AM546" s="63">
        <v>6709</v>
      </c>
      <c r="AN546" s="63"/>
      <c r="AO546" s="63" t="s">
        <v>5904</v>
      </c>
      <c r="AP546" s="17">
        <f t="shared" si="195"/>
        <v>3.7425000000000002</v>
      </c>
      <c r="AQ546" s="17">
        <f t="shared" si="196"/>
        <v>0.57603000000000004</v>
      </c>
      <c r="AR546" s="17">
        <f t="shared" si="192"/>
        <v>108.315</v>
      </c>
      <c r="AS546" s="17">
        <f t="shared" si="191"/>
        <v>1.5603799999999999</v>
      </c>
      <c r="AT546" s="17">
        <f t="shared" si="197"/>
        <v>114.19390999999999</v>
      </c>
      <c r="AU546" s="5">
        <f t="shared" si="198"/>
        <v>107.19799999999999</v>
      </c>
      <c r="AV546" s="5">
        <f t="shared" si="199"/>
        <v>9.1947899999999994</v>
      </c>
      <c r="AW546" s="5">
        <f t="shared" si="211"/>
        <v>0</v>
      </c>
      <c r="AX546" s="5">
        <f t="shared" si="212"/>
        <v>0</v>
      </c>
      <c r="AY546" s="5">
        <f t="shared" si="200"/>
        <v>0</v>
      </c>
      <c r="AZ546" s="5">
        <f t="shared" si="201"/>
        <v>116.39278999999999</v>
      </c>
      <c r="BA546" s="7">
        <f t="shared" si="202"/>
        <v>-9.5360226760693601E-3</v>
      </c>
      <c r="BB546" s="62">
        <f t="shared" si="203"/>
        <v>6994</v>
      </c>
      <c r="BC546" s="28">
        <f t="shared" si="204"/>
        <v>2.0798365321462453E-2</v>
      </c>
      <c r="BD546" s="32">
        <f t="shared" si="205"/>
        <v>3.2773201302941639E-2</v>
      </c>
      <c r="BE546" s="32">
        <f t="shared" si="206"/>
        <v>5.0443145348118834E-3</v>
      </c>
      <c r="BF546" s="35">
        <f t="shared" si="207"/>
        <v>0.9621824841622465</v>
      </c>
      <c r="BG546" s="36">
        <f t="shared" si="208"/>
        <v>0.92100206550594754</v>
      </c>
      <c r="BH546" s="33">
        <f t="shared" si="209"/>
        <v>7.899793449405243E-2</v>
      </c>
      <c r="BI546" s="33">
        <f t="shared" si="210"/>
        <v>0</v>
      </c>
      <c r="BJ546" s="63">
        <v>0</v>
      </c>
      <c r="BK546" s="63">
        <v>0</v>
      </c>
      <c r="BL546" s="63">
        <v>0</v>
      </c>
      <c r="BM546" s="63">
        <v>6579</v>
      </c>
      <c r="BN546" s="63">
        <v>0</v>
      </c>
      <c r="BO546" s="63"/>
      <c r="BP546" s="63">
        <v>0</v>
      </c>
      <c r="BQ546" s="63">
        <v>0</v>
      </c>
      <c r="BR546" s="63">
        <v>0</v>
      </c>
      <c r="BS546" s="63">
        <v>0</v>
      </c>
      <c r="BT546" s="63">
        <v>0</v>
      </c>
      <c r="BU546" s="63">
        <v>0</v>
      </c>
      <c r="BV546" s="63">
        <v>0</v>
      </c>
      <c r="BW546" s="63">
        <v>0</v>
      </c>
      <c r="BX546" s="63"/>
      <c r="BY546" s="63"/>
      <c r="BZ546" s="63"/>
      <c r="CA546" s="63"/>
      <c r="CB546" s="63"/>
      <c r="CC546" s="63"/>
      <c r="CD546" s="63"/>
      <c r="CE546" s="63"/>
      <c r="CF546" s="63"/>
      <c r="CG546" s="63"/>
      <c r="CH546" s="63"/>
      <c r="CI546" s="63"/>
      <c r="CJ546" s="63"/>
      <c r="CK546" s="63"/>
      <c r="CL546" s="63"/>
      <c r="CM546" s="63"/>
      <c r="CN546" s="63">
        <v>19940715</v>
      </c>
      <c r="CO546" s="63" t="s">
        <v>1342</v>
      </c>
      <c r="CP546" s="66"/>
      <c r="CQ546" s="64">
        <v>34557</v>
      </c>
      <c r="CR546" s="78" t="s">
        <v>2038</v>
      </c>
      <c r="CS546" s="78" t="s">
        <v>2038</v>
      </c>
    </row>
    <row r="547" spans="1:97">
      <c r="A547" s="63" t="s">
        <v>3591</v>
      </c>
      <c r="B547" s="63" t="s">
        <v>3347</v>
      </c>
      <c r="C547" s="63">
        <v>1907</v>
      </c>
      <c r="D547" s="19" t="s">
        <v>3782</v>
      </c>
      <c r="E547" s="63" t="s">
        <v>3783</v>
      </c>
      <c r="F547" s="63"/>
      <c r="G547" s="65" t="s">
        <v>3595</v>
      </c>
      <c r="H547" s="65">
        <v>23</v>
      </c>
      <c r="I547" s="65">
        <v>26</v>
      </c>
      <c r="J547" s="65">
        <v>112</v>
      </c>
      <c r="K547" s="23">
        <v>42.214370000000002</v>
      </c>
      <c r="L547" s="23">
        <v>-110.12822</v>
      </c>
      <c r="M547" s="61" t="s">
        <v>3373</v>
      </c>
      <c r="N547" s="63" t="s">
        <v>3374</v>
      </c>
      <c r="O547" s="63"/>
      <c r="P547" s="63" t="s">
        <v>3841</v>
      </c>
      <c r="Q547" s="63"/>
      <c r="R547" s="63"/>
      <c r="S547" s="55"/>
      <c r="T547" s="63"/>
      <c r="U547" s="66" t="s">
        <v>3375</v>
      </c>
      <c r="V547" s="63"/>
      <c r="W547" s="66">
        <v>8000</v>
      </c>
      <c r="X547" s="66">
        <v>7730</v>
      </c>
      <c r="Y547" s="63"/>
      <c r="Z547" s="64">
        <v>34520</v>
      </c>
      <c r="AA547" s="63">
        <v>7.8</v>
      </c>
      <c r="AB547" s="63"/>
      <c r="AC547" s="63">
        <v>104</v>
      </c>
      <c r="AD547" s="63">
        <v>10</v>
      </c>
      <c r="AE547" s="63">
        <v>3490</v>
      </c>
      <c r="AF547" s="63">
        <v>115</v>
      </c>
      <c r="AG547" s="63"/>
      <c r="AH547" s="63">
        <v>5300</v>
      </c>
      <c r="AI547" s="63">
        <v>1049</v>
      </c>
      <c r="AJ547" s="63">
        <v>0</v>
      </c>
      <c r="AK547" s="63">
        <v>0</v>
      </c>
      <c r="AL547" s="63">
        <v>0</v>
      </c>
      <c r="AM547" s="63">
        <v>9536</v>
      </c>
      <c r="AN547" s="63"/>
      <c r="AO547" s="63" t="s">
        <v>5904</v>
      </c>
      <c r="AP547" s="17">
        <f t="shared" si="195"/>
        <v>5.1896000000000004</v>
      </c>
      <c r="AQ547" s="17">
        <f t="shared" si="196"/>
        <v>0.82289999999999996</v>
      </c>
      <c r="AR547" s="17">
        <f t="shared" si="192"/>
        <v>151.815</v>
      </c>
      <c r="AS547" s="17">
        <f t="shared" si="191"/>
        <v>2.9417</v>
      </c>
      <c r="AT547" s="17">
        <f t="shared" si="197"/>
        <v>160.76919999999998</v>
      </c>
      <c r="AU547" s="5">
        <f t="shared" si="198"/>
        <v>149.51300000000001</v>
      </c>
      <c r="AV547" s="5">
        <f t="shared" si="199"/>
        <v>17.193109999999997</v>
      </c>
      <c r="AW547" s="5">
        <f t="shared" si="211"/>
        <v>0</v>
      </c>
      <c r="AX547" s="5">
        <f t="shared" si="212"/>
        <v>0</v>
      </c>
      <c r="AY547" s="5">
        <f t="shared" si="200"/>
        <v>0</v>
      </c>
      <c r="AZ547" s="5">
        <f t="shared" si="201"/>
        <v>166.70611</v>
      </c>
      <c r="BA547" s="7">
        <f t="shared" si="202"/>
        <v>-1.8129336223851537E-2</v>
      </c>
      <c r="BB547" s="62">
        <f t="shared" si="203"/>
        <v>10068</v>
      </c>
      <c r="BC547" s="28">
        <f t="shared" si="204"/>
        <v>2.7137318914507245E-2</v>
      </c>
      <c r="BD547" s="32">
        <f t="shared" si="205"/>
        <v>3.2279814790395184E-2</v>
      </c>
      <c r="BE547" s="32">
        <f t="shared" si="206"/>
        <v>5.1185177260321011E-3</v>
      </c>
      <c r="BF547" s="35">
        <f t="shared" si="207"/>
        <v>0.96260166748357279</v>
      </c>
      <c r="BG547" s="36">
        <f t="shared" si="208"/>
        <v>0.89686574775213701</v>
      </c>
      <c r="BH547" s="33">
        <f t="shared" si="209"/>
        <v>0.103134252247863</v>
      </c>
      <c r="BI547" s="33">
        <f t="shared" si="210"/>
        <v>0</v>
      </c>
      <c r="BJ547" s="63">
        <v>0</v>
      </c>
      <c r="BK547" s="63">
        <v>0</v>
      </c>
      <c r="BL547" s="63">
        <v>0</v>
      </c>
      <c r="BM547" s="63">
        <v>9291</v>
      </c>
      <c r="BN547" s="63">
        <v>0</v>
      </c>
      <c r="BO547" s="63"/>
      <c r="BP547" s="63">
        <v>0</v>
      </c>
      <c r="BQ547" s="63">
        <v>0</v>
      </c>
      <c r="BR547" s="63">
        <v>0</v>
      </c>
      <c r="BS547" s="63">
        <v>0</v>
      </c>
      <c r="BT547" s="63">
        <v>0</v>
      </c>
      <c r="BU547" s="63">
        <v>0</v>
      </c>
      <c r="BV547" s="63">
        <v>0</v>
      </c>
      <c r="BW547" s="63">
        <v>0</v>
      </c>
      <c r="BX547" s="63"/>
      <c r="BY547" s="63"/>
      <c r="BZ547" s="63"/>
      <c r="CA547" s="63"/>
      <c r="CB547" s="63"/>
      <c r="CC547" s="63"/>
      <c r="CD547" s="63"/>
      <c r="CE547" s="63"/>
      <c r="CF547" s="63"/>
      <c r="CG547" s="63"/>
      <c r="CH547" s="63"/>
      <c r="CI547" s="63"/>
      <c r="CJ547" s="63"/>
      <c r="CK547" s="63"/>
      <c r="CL547" s="63"/>
      <c r="CM547" s="63"/>
      <c r="CN547" s="63">
        <v>19940705</v>
      </c>
      <c r="CO547" s="63" t="s">
        <v>3376</v>
      </c>
      <c r="CP547" s="66"/>
      <c r="CQ547" s="64">
        <v>34557</v>
      </c>
      <c r="CR547" s="78" t="s">
        <v>2038</v>
      </c>
      <c r="CS547" s="78" t="s">
        <v>2038</v>
      </c>
    </row>
    <row r="548" spans="1:97">
      <c r="A548" s="63" t="s">
        <v>3591</v>
      </c>
      <c r="B548" s="63" t="s">
        <v>3347</v>
      </c>
      <c r="C548" s="63">
        <v>1944</v>
      </c>
      <c r="D548" s="19" t="s">
        <v>3782</v>
      </c>
      <c r="E548" s="63" t="s">
        <v>3783</v>
      </c>
      <c r="F548" s="63"/>
      <c r="G548" s="65" t="s">
        <v>259</v>
      </c>
      <c r="H548" s="65">
        <v>23</v>
      </c>
      <c r="I548" s="65">
        <v>26</v>
      </c>
      <c r="J548" s="65">
        <v>112</v>
      </c>
      <c r="K548" s="23">
        <v>42.226520000000001</v>
      </c>
      <c r="L548" s="23">
        <v>-110.11291</v>
      </c>
      <c r="M548" s="61" t="s">
        <v>1300</v>
      </c>
      <c r="N548" s="63" t="s">
        <v>1301</v>
      </c>
      <c r="O548" s="63"/>
      <c r="P548" s="63" t="s">
        <v>3841</v>
      </c>
      <c r="Q548" s="63"/>
      <c r="R548" s="63"/>
      <c r="S548" s="55"/>
      <c r="T548" s="63"/>
      <c r="U548" s="66" t="s">
        <v>1302</v>
      </c>
      <c r="V548" s="63"/>
      <c r="W548" s="66">
        <v>8073</v>
      </c>
      <c r="X548" s="66">
        <v>7622</v>
      </c>
      <c r="Y548" s="63"/>
      <c r="Z548" s="64">
        <v>34533</v>
      </c>
      <c r="AA548" s="63">
        <v>5.56</v>
      </c>
      <c r="AB548" s="63"/>
      <c r="AC548" s="63">
        <v>108</v>
      </c>
      <c r="AD548" s="63">
        <v>7</v>
      </c>
      <c r="AE548" s="63">
        <v>1940</v>
      </c>
      <c r="AF548" s="63">
        <v>32</v>
      </c>
      <c r="AG548" s="63"/>
      <c r="AH548" s="63">
        <v>3000</v>
      </c>
      <c r="AI548" s="63">
        <v>573</v>
      </c>
      <c r="AJ548" s="63">
        <v>0</v>
      </c>
      <c r="AK548" s="63">
        <v>0</v>
      </c>
      <c r="AL548" s="63">
        <v>0</v>
      </c>
      <c r="AM548" s="63">
        <v>5369</v>
      </c>
      <c r="AN548" s="63"/>
      <c r="AO548" s="63" t="s">
        <v>5904</v>
      </c>
      <c r="AP548" s="17">
        <f t="shared" si="195"/>
        <v>5.3891999999999998</v>
      </c>
      <c r="AQ548" s="17">
        <f t="shared" si="196"/>
        <v>0.57603000000000004</v>
      </c>
      <c r="AR548" s="17">
        <f t="shared" si="192"/>
        <v>84.39</v>
      </c>
      <c r="AS548" s="17">
        <f t="shared" si="191"/>
        <v>0.81855999999999995</v>
      </c>
      <c r="AT548" s="17">
        <f t="shared" si="197"/>
        <v>91.173790000000011</v>
      </c>
      <c r="AU548" s="5">
        <f t="shared" si="198"/>
        <v>84.63</v>
      </c>
      <c r="AV548" s="5">
        <f t="shared" si="199"/>
        <v>9.3914699999999982</v>
      </c>
      <c r="AW548" s="5">
        <f t="shared" si="211"/>
        <v>0</v>
      </c>
      <c r="AX548" s="5">
        <f t="shared" si="212"/>
        <v>0</v>
      </c>
      <c r="AY548" s="5">
        <f t="shared" si="200"/>
        <v>0</v>
      </c>
      <c r="AZ548" s="5">
        <f t="shared" si="201"/>
        <v>94.021469999999994</v>
      </c>
      <c r="BA548" s="7">
        <f t="shared" si="202"/>
        <v>-1.5376635449524908E-2</v>
      </c>
      <c r="BB548" s="62">
        <f t="shared" si="203"/>
        <v>5660</v>
      </c>
      <c r="BC548" s="28">
        <f t="shared" si="204"/>
        <v>2.6384985039441474E-2</v>
      </c>
      <c r="BD548" s="32">
        <f t="shared" si="205"/>
        <v>5.9109092646033458E-2</v>
      </c>
      <c r="BE548" s="32">
        <f t="shared" si="206"/>
        <v>6.317934134360324E-3</v>
      </c>
      <c r="BF548" s="35">
        <f t="shared" si="207"/>
        <v>0.9345729732196062</v>
      </c>
      <c r="BG548" s="36">
        <f t="shared" si="208"/>
        <v>0.90011355916898561</v>
      </c>
      <c r="BH548" s="33">
        <f t="shared" si="209"/>
        <v>9.9886440831014431E-2</v>
      </c>
      <c r="BI548" s="33">
        <f t="shared" si="210"/>
        <v>0</v>
      </c>
      <c r="BJ548" s="63">
        <v>0</v>
      </c>
      <c r="BK548" s="63">
        <v>0</v>
      </c>
      <c r="BL548" s="63">
        <v>0</v>
      </c>
      <c r="BM548" s="63">
        <v>5239</v>
      </c>
      <c r="BN548" s="63">
        <v>0</v>
      </c>
      <c r="BO548" s="63"/>
      <c r="BP548" s="63">
        <v>0</v>
      </c>
      <c r="BQ548" s="63">
        <v>0</v>
      </c>
      <c r="BR548" s="63">
        <v>0</v>
      </c>
      <c r="BS548" s="63">
        <v>0</v>
      </c>
      <c r="BT548" s="63">
        <v>0</v>
      </c>
      <c r="BU548" s="63">
        <v>0</v>
      </c>
      <c r="BV548" s="63">
        <v>0</v>
      </c>
      <c r="BW548" s="63">
        <v>0</v>
      </c>
      <c r="BX548" s="63"/>
      <c r="BY548" s="63"/>
      <c r="BZ548" s="63"/>
      <c r="CA548" s="63"/>
      <c r="CB548" s="63"/>
      <c r="CC548" s="63"/>
      <c r="CD548" s="63"/>
      <c r="CE548" s="63"/>
      <c r="CF548" s="63"/>
      <c r="CG548" s="63"/>
      <c r="CH548" s="63"/>
      <c r="CI548" s="63"/>
      <c r="CJ548" s="63"/>
      <c r="CK548" s="63"/>
      <c r="CL548" s="63"/>
      <c r="CM548" s="63"/>
      <c r="CN548" s="63">
        <v>19940718</v>
      </c>
      <c r="CO548" s="63" t="s">
        <v>1313</v>
      </c>
      <c r="CP548" s="66"/>
      <c r="CQ548" s="64">
        <v>34557</v>
      </c>
      <c r="CR548" s="78" t="s">
        <v>2038</v>
      </c>
      <c r="CS548" s="78" t="s">
        <v>2038</v>
      </c>
    </row>
    <row r="549" spans="1:97">
      <c r="A549" s="63" t="s">
        <v>3591</v>
      </c>
      <c r="B549" s="63" t="s">
        <v>3347</v>
      </c>
      <c r="C549" s="63">
        <v>1945</v>
      </c>
      <c r="D549" s="19" t="s">
        <v>3782</v>
      </c>
      <c r="E549" s="63" t="s">
        <v>3783</v>
      </c>
      <c r="F549" s="63"/>
      <c r="G549" s="65" t="s">
        <v>259</v>
      </c>
      <c r="H549" s="65">
        <v>23</v>
      </c>
      <c r="I549" s="65">
        <v>26</v>
      </c>
      <c r="J549" s="65">
        <v>112</v>
      </c>
      <c r="K549" s="23">
        <v>42.226520000000001</v>
      </c>
      <c r="L549" s="23">
        <v>-110.11291</v>
      </c>
      <c r="M549" s="61" t="s">
        <v>1300</v>
      </c>
      <c r="N549" s="63" t="s">
        <v>1301</v>
      </c>
      <c r="O549" s="63"/>
      <c r="P549" s="63" t="s">
        <v>3841</v>
      </c>
      <c r="Q549" s="63"/>
      <c r="R549" s="63"/>
      <c r="S549" s="55"/>
      <c r="T549" s="63"/>
      <c r="U549" s="66" t="s">
        <v>1302</v>
      </c>
      <c r="V549" s="63"/>
      <c r="W549" s="66">
        <v>8073</v>
      </c>
      <c r="X549" s="66">
        <v>7622</v>
      </c>
      <c r="Y549" s="63"/>
      <c r="Z549" s="64">
        <v>34530</v>
      </c>
      <c r="AA549" s="63">
        <v>7.69</v>
      </c>
      <c r="AB549" s="63"/>
      <c r="AC549" s="63">
        <v>97</v>
      </c>
      <c r="AD549" s="63">
        <v>10</v>
      </c>
      <c r="AE549" s="63">
        <v>3440</v>
      </c>
      <c r="AF549" s="63">
        <v>109</v>
      </c>
      <c r="AG549" s="63"/>
      <c r="AH549" s="63">
        <v>5200</v>
      </c>
      <c r="AI549" s="63">
        <v>1013</v>
      </c>
      <c r="AJ549" s="63">
        <v>0</v>
      </c>
      <c r="AK549" s="63">
        <v>0</v>
      </c>
      <c r="AL549" s="63">
        <v>0</v>
      </c>
      <c r="AM549" s="63">
        <v>9355</v>
      </c>
      <c r="AN549" s="63"/>
      <c r="AO549" s="63" t="s">
        <v>5904</v>
      </c>
      <c r="AP549" s="17">
        <f t="shared" si="195"/>
        <v>4.8403</v>
      </c>
      <c r="AQ549" s="17">
        <f t="shared" si="196"/>
        <v>0.82289999999999996</v>
      </c>
      <c r="AR549" s="17">
        <f t="shared" si="192"/>
        <v>149.63999999999999</v>
      </c>
      <c r="AS549" s="17">
        <f t="shared" si="191"/>
        <v>2.7882199999999999</v>
      </c>
      <c r="AT549" s="17">
        <f t="shared" si="197"/>
        <v>158.09141999999997</v>
      </c>
      <c r="AU549" s="5">
        <f t="shared" si="198"/>
        <v>146.69200000000001</v>
      </c>
      <c r="AV549" s="5">
        <f t="shared" si="199"/>
        <v>16.603069999999999</v>
      </c>
      <c r="AW549" s="5">
        <f t="shared" si="211"/>
        <v>0</v>
      </c>
      <c r="AX549" s="5">
        <f t="shared" si="212"/>
        <v>0</v>
      </c>
      <c r="AY549" s="5">
        <f t="shared" si="200"/>
        <v>0</v>
      </c>
      <c r="AZ549" s="5">
        <f t="shared" si="201"/>
        <v>163.29507000000001</v>
      </c>
      <c r="BA549" s="7">
        <f t="shared" si="202"/>
        <v>-1.6191253092188284E-2</v>
      </c>
      <c r="BB549" s="62">
        <f t="shared" si="203"/>
        <v>9869</v>
      </c>
      <c r="BC549" s="28">
        <f t="shared" si="204"/>
        <v>2.6737411568872244E-2</v>
      </c>
      <c r="BD549" s="32">
        <f t="shared" si="205"/>
        <v>3.0617094842971242E-2</v>
      </c>
      <c r="BE549" s="32">
        <f t="shared" si="206"/>
        <v>5.2052160705495596E-3</v>
      </c>
      <c r="BF549" s="35">
        <f t="shared" si="207"/>
        <v>0.96417768908647927</v>
      </c>
      <c r="BG549" s="36">
        <f t="shared" si="208"/>
        <v>0.89832473203263274</v>
      </c>
      <c r="BH549" s="33">
        <f t="shared" si="209"/>
        <v>0.10167526796736728</v>
      </c>
      <c r="BI549" s="33">
        <f t="shared" si="210"/>
        <v>0</v>
      </c>
      <c r="BJ549" s="63">
        <v>0</v>
      </c>
      <c r="BK549" s="63">
        <v>0</v>
      </c>
      <c r="BL549" s="63">
        <v>0</v>
      </c>
      <c r="BM549" s="63">
        <v>9119</v>
      </c>
      <c r="BN549" s="63">
        <v>0</v>
      </c>
      <c r="BO549" s="63"/>
      <c r="BP549" s="63">
        <v>0</v>
      </c>
      <c r="BQ549" s="63">
        <v>0</v>
      </c>
      <c r="BR549" s="63">
        <v>0</v>
      </c>
      <c r="BS549" s="63">
        <v>0</v>
      </c>
      <c r="BT549" s="63">
        <v>0</v>
      </c>
      <c r="BU549" s="63">
        <v>0</v>
      </c>
      <c r="BV549" s="63">
        <v>0</v>
      </c>
      <c r="BW549" s="63">
        <v>0</v>
      </c>
      <c r="BX549" s="63"/>
      <c r="BY549" s="63"/>
      <c r="BZ549" s="63"/>
      <c r="CA549" s="63"/>
      <c r="CB549" s="63"/>
      <c r="CC549" s="63"/>
      <c r="CD549" s="63"/>
      <c r="CE549" s="63"/>
      <c r="CF549" s="63"/>
      <c r="CG549" s="63"/>
      <c r="CH549" s="63"/>
      <c r="CI549" s="63"/>
      <c r="CJ549" s="63"/>
      <c r="CK549" s="63"/>
      <c r="CL549" s="63"/>
      <c r="CM549" s="63"/>
      <c r="CN549" s="63">
        <v>19940715</v>
      </c>
      <c r="CO549" s="63" t="s">
        <v>1303</v>
      </c>
      <c r="CP549" s="66"/>
      <c r="CQ549" s="64">
        <v>34557</v>
      </c>
      <c r="CR549" s="78" t="s">
        <v>2038</v>
      </c>
      <c r="CS549" s="78" t="s">
        <v>2038</v>
      </c>
    </row>
    <row r="550" spans="1:97">
      <c r="A550" s="63" t="s">
        <v>3591</v>
      </c>
      <c r="B550" s="63" t="s">
        <v>3347</v>
      </c>
      <c r="C550" s="63">
        <v>1940</v>
      </c>
      <c r="D550" s="19" t="s">
        <v>3782</v>
      </c>
      <c r="E550" s="63" t="s">
        <v>3783</v>
      </c>
      <c r="F550" s="63"/>
      <c r="G550" s="65" t="s">
        <v>272</v>
      </c>
      <c r="H550" s="65">
        <v>23</v>
      </c>
      <c r="I550" s="65">
        <v>26</v>
      </c>
      <c r="J550" s="65">
        <v>112</v>
      </c>
      <c r="K550" s="23">
        <v>42.21519</v>
      </c>
      <c r="L550" s="23">
        <v>-110.11853000000001</v>
      </c>
      <c r="M550" s="61" t="s">
        <v>3356</v>
      </c>
      <c r="N550" s="63" t="s">
        <v>3357</v>
      </c>
      <c r="O550" s="63"/>
      <c r="P550" s="63" t="s">
        <v>3841</v>
      </c>
      <c r="Q550" s="63"/>
      <c r="R550" s="63"/>
      <c r="S550" s="55"/>
      <c r="T550" s="63"/>
      <c r="U550" s="66" t="s">
        <v>3358</v>
      </c>
      <c r="V550" s="63"/>
      <c r="W550" s="66">
        <v>8070</v>
      </c>
      <c r="X550" s="66">
        <v>8028</v>
      </c>
      <c r="Y550" s="63"/>
      <c r="Z550" s="64">
        <v>34542</v>
      </c>
      <c r="AA550" s="63">
        <v>7.62</v>
      </c>
      <c r="AB550" s="63"/>
      <c r="AC550" s="63">
        <v>102</v>
      </c>
      <c r="AD550" s="63">
        <v>10</v>
      </c>
      <c r="AE550" s="63">
        <v>3420</v>
      </c>
      <c r="AF550" s="63">
        <v>112</v>
      </c>
      <c r="AG550" s="63"/>
      <c r="AH550" s="63">
        <v>5200</v>
      </c>
      <c r="AI550" s="63">
        <v>1098</v>
      </c>
      <c r="AJ550" s="63">
        <v>0</v>
      </c>
      <c r="AK550" s="63">
        <v>0</v>
      </c>
      <c r="AL550" s="63">
        <v>0</v>
      </c>
      <c r="AM550" s="63">
        <v>9385</v>
      </c>
      <c r="AN550" s="63"/>
      <c r="AO550" s="63" t="s">
        <v>5904</v>
      </c>
      <c r="AP550" s="17">
        <f t="shared" si="195"/>
        <v>5.0898000000000003</v>
      </c>
      <c r="AQ550" s="17">
        <f t="shared" si="196"/>
        <v>0.82289999999999996</v>
      </c>
      <c r="AR550" s="17">
        <f t="shared" si="192"/>
        <v>148.76999999999998</v>
      </c>
      <c r="AS550" s="17">
        <f t="shared" si="191"/>
        <v>2.86496</v>
      </c>
      <c r="AT550" s="17">
        <f t="shared" si="197"/>
        <v>157.54765999999998</v>
      </c>
      <c r="AU550" s="5">
        <f t="shared" si="198"/>
        <v>146.69200000000001</v>
      </c>
      <c r="AV550" s="5">
        <f t="shared" si="199"/>
        <v>17.996219999999997</v>
      </c>
      <c r="AW550" s="5">
        <f t="shared" si="211"/>
        <v>0</v>
      </c>
      <c r="AX550" s="5">
        <f t="shared" si="212"/>
        <v>0</v>
      </c>
      <c r="AY550" s="5">
        <f t="shared" si="200"/>
        <v>0</v>
      </c>
      <c r="AZ550" s="5">
        <f t="shared" si="201"/>
        <v>164.68822</v>
      </c>
      <c r="BA550" s="7">
        <f t="shared" si="202"/>
        <v>-2.2159419366955733E-2</v>
      </c>
      <c r="BB550" s="62">
        <f t="shared" si="203"/>
        <v>9942</v>
      </c>
      <c r="BC550" s="28">
        <f t="shared" si="204"/>
        <v>2.8819785791897347E-2</v>
      </c>
      <c r="BD550" s="32">
        <f t="shared" si="205"/>
        <v>3.2306414452617074E-2</v>
      </c>
      <c r="BE550" s="32">
        <f t="shared" si="206"/>
        <v>5.2231813535028072E-3</v>
      </c>
      <c r="BF550" s="35">
        <f t="shared" si="207"/>
        <v>0.96247040419388008</v>
      </c>
      <c r="BG550" s="36">
        <f t="shared" si="208"/>
        <v>0.89072551758711105</v>
      </c>
      <c r="BH550" s="33">
        <f t="shared" si="209"/>
        <v>0.10927448241288902</v>
      </c>
      <c r="BI550" s="33">
        <f t="shared" si="210"/>
        <v>0</v>
      </c>
      <c r="BJ550" s="63">
        <v>0</v>
      </c>
      <c r="BK550" s="63">
        <v>0</v>
      </c>
      <c r="BL550" s="63">
        <v>0</v>
      </c>
      <c r="BM550" s="63">
        <v>9130</v>
      </c>
      <c r="BN550" s="63">
        <v>0</v>
      </c>
      <c r="BO550" s="63"/>
      <c r="BP550" s="63">
        <v>0</v>
      </c>
      <c r="BQ550" s="63">
        <v>0</v>
      </c>
      <c r="BR550" s="63">
        <v>0</v>
      </c>
      <c r="BS550" s="63">
        <v>0</v>
      </c>
      <c r="BT550" s="63">
        <v>0</v>
      </c>
      <c r="BU550" s="63">
        <v>0</v>
      </c>
      <c r="BV550" s="63">
        <v>0</v>
      </c>
      <c r="BW550" s="63">
        <v>0</v>
      </c>
      <c r="BX550" s="63"/>
      <c r="BY550" s="63"/>
      <c r="BZ550" s="63"/>
      <c r="CA550" s="63"/>
      <c r="CB550" s="63"/>
      <c r="CC550" s="63"/>
      <c r="CD550" s="63"/>
      <c r="CE550" s="63"/>
      <c r="CF550" s="63"/>
      <c r="CG550" s="63"/>
      <c r="CH550" s="63"/>
      <c r="CI550" s="63"/>
      <c r="CJ550" s="63"/>
      <c r="CK550" s="63"/>
      <c r="CL550" s="63"/>
      <c r="CM550" s="63"/>
      <c r="CN550" s="63">
        <v>19940727</v>
      </c>
      <c r="CO550" s="63" t="s">
        <v>3359</v>
      </c>
      <c r="CP550" s="66"/>
      <c r="CQ550" s="64">
        <v>34557</v>
      </c>
      <c r="CR550" s="78" t="s">
        <v>2038</v>
      </c>
      <c r="CS550" s="78" t="s">
        <v>2038</v>
      </c>
    </row>
    <row r="551" spans="1:97">
      <c r="A551" s="63" t="s">
        <v>3591</v>
      </c>
      <c r="B551" s="63" t="s">
        <v>3347</v>
      </c>
      <c r="C551" s="63">
        <v>1887</v>
      </c>
      <c r="D551" s="19" t="s">
        <v>3782</v>
      </c>
      <c r="E551" s="63" t="s">
        <v>3783</v>
      </c>
      <c r="F551" s="63"/>
      <c r="G551" s="65" t="s">
        <v>259</v>
      </c>
      <c r="H551" s="65">
        <v>23</v>
      </c>
      <c r="I551" s="65">
        <v>26</v>
      </c>
      <c r="J551" s="65">
        <v>112</v>
      </c>
      <c r="K551" s="23">
        <v>42.224310000000003</v>
      </c>
      <c r="L551" s="23">
        <v>-110.11338000000001</v>
      </c>
      <c r="M551" s="61" t="s">
        <v>1347</v>
      </c>
      <c r="N551" s="63" t="s">
        <v>1348</v>
      </c>
      <c r="O551" s="63"/>
      <c r="P551" s="63" t="s">
        <v>3841</v>
      </c>
      <c r="Q551" s="63"/>
      <c r="R551" s="63"/>
      <c r="S551" s="55"/>
      <c r="T551" s="63"/>
      <c r="U551" s="66" t="s">
        <v>1349</v>
      </c>
      <c r="V551" s="63"/>
      <c r="W551" s="66">
        <v>8265</v>
      </c>
      <c r="X551" s="66">
        <v>8169</v>
      </c>
      <c r="Y551" s="63"/>
      <c r="Z551" s="64">
        <v>34541</v>
      </c>
      <c r="AA551" s="63">
        <v>7.3</v>
      </c>
      <c r="AB551" s="63"/>
      <c r="AC551" s="63">
        <v>112</v>
      </c>
      <c r="AD551" s="63">
        <v>10</v>
      </c>
      <c r="AE551" s="63">
        <v>3360</v>
      </c>
      <c r="AF551" s="63">
        <v>114</v>
      </c>
      <c r="AG551" s="63"/>
      <c r="AH551" s="63">
        <v>5000</v>
      </c>
      <c r="AI551" s="63">
        <v>1000</v>
      </c>
      <c r="AJ551" s="63">
        <v>0</v>
      </c>
      <c r="AK551" s="63">
        <v>0</v>
      </c>
      <c r="AL551" s="63">
        <v>0</v>
      </c>
      <c r="AM551" s="63">
        <v>9089</v>
      </c>
      <c r="AN551" s="63"/>
      <c r="AO551" s="63" t="s">
        <v>5904</v>
      </c>
      <c r="AP551" s="17">
        <f t="shared" si="195"/>
        <v>5.5888</v>
      </c>
      <c r="AQ551" s="17">
        <f t="shared" si="196"/>
        <v>0.82289999999999996</v>
      </c>
      <c r="AR551" s="17">
        <f t="shared" si="192"/>
        <v>146.16</v>
      </c>
      <c r="AS551" s="17">
        <f t="shared" si="191"/>
        <v>2.9161199999999998</v>
      </c>
      <c r="AT551" s="17">
        <f t="shared" si="197"/>
        <v>155.48782</v>
      </c>
      <c r="AU551" s="5">
        <f t="shared" si="198"/>
        <v>141.04999999999998</v>
      </c>
      <c r="AV551" s="5">
        <f t="shared" si="199"/>
        <v>16.389999999999997</v>
      </c>
      <c r="AW551" s="5">
        <f t="shared" si="211"/>
        <v>0</v>
      </c>
      <c r="AX551" s="5">
        <f t="shared" si="212"/>
        <v>0</v>
      </c>
      <c r="AY551" s="5">
        <f t="shared" si="200"/>
        <v>0</v>
      </c>
      <c r="AZ551" s="5">
        <f t="shared" si="201"/>
        <v>157.43999999999997</v>
      </c>
      <c r="BA551" s="7">
        <f t="shared" si="202"/>
        <v>-6.2384354321708118E-3</v>
      </c>
      <c r="BB551" s="62">
        <f t="shared" si="203"/>
        <v>9596</v>
      </c>
      <c r="BC551" s="28">
        <f t="shared" si="204"/>
        <v>2.7134064757827134E-2</v>
      </c>
      <c r="BD551" s="32">
        <f t="shared" si="205"/>
        <v>3.5943651406264487E-2</v>
      </c>
      <c r="BE551" s="32">
        <f t="shared" si="206"/>
        <v>5.2923759558787305E-3</v>
      </c>
      <c r="BF551" s="35">
        <f t="shared" si="207"/>
        <v>0.95876397263785684</v>
      </c>
      <c r="BG551" s="36">
        <f t="shared" si="208"/>
        <v>0.89589684959349603</v>
      </c>
      <c r="BH551" s="33">
        <f t="shared" si="209"/>
        <v>0.10410315040650407</v>
      </c>
      <c r="BI551" s="33">
        <f t="shared" si="210"/>
        <v>0</v>
      </c>
      <c r="BJ551" s="63">
        <v>0</v>
      </c>
      <c r="BK551" s="63">
        <v>0</v>
      </c>
      <c r="BL551" s="63">
        <v>0</v>
      </c>
      <c r="BM551" s="63">
        <v>8855</v>
      </c>
      <c r="BN551" s="63">
        <v>0</v>
      </c>
      <c r="BO551" s="63"/>
      <c r="BP551" s="63">
        <v>0</v>
      </c>
      <c r="BQ551" s="63">
        <v>0</v>
      </c>
      <c r="BR551" s="63">
        <v>0</v>
      </c>
      <c r="BS551" s="63">
        <v>0</v>
      </c>
      <c r="BT551" s="63">
        <v>0</v>
      </c>
      <c r="BU551" s="63">
        <v>0</v>
      </c>
      <c r="BV551" s="63">
        <v>0</v>
      </c>
      <c r="BW551" s="63">
        <v>0</v>
      </c>
      <c r="BX551" s="63"/>
      <c r="BY551" s="63"/>
      <c r="BZ551" s="63"/>
      <c r="CA551" s="63"/>
      <c r="CB551" s="63"/>
      <c r="CC551" s="63"/>
      <c r="CD551" s="63"/>
      <c r="CE551" s="63"/>
      <c r="CF551" s="63"/>
      <c r="CG551" s="63"/>
      <c r="CH551" s="63"/>
      <c r="CI551" s="63"/>
      <c r="CJ551" s="63"/>
      <c r="CK551" s="63"/>
      <c r="CL551" s="63"/>
      <c r="CM551" s="63"/>
      <c r="CN551" s="63">
        <v>19940726</v>
      </c>
      <c r="CO551" s="63" t="s">
        <v>1350</v>
      </c>
      <c r="CP551" s="66"/>
      <c r="CQ551" s="64">
        <v>34557</v>
      </c>
      <c r="CR551" s="78" t="s">
        <v>2038</v>
      </c>
      <c r="CS551" s="78" t="s">
        <v>2038</v>
      </c>
    </row>
    <row r="552" spans="1:97">
      <c r="A552" s="63" t="s">
        <v>3591</v>
      </c>
      <c r="B552" s="63" t="s">
        <v>3347</v>
      </c>
      <c r="C552" s="63">
        <v>1951</v>
      </c>
      <c r="D552" s="19" t="s">
        <v>3782</v>
      </c>
      <c r="E552" s="63" t="s">
        <v>3783</v>
      </c>
      <c r="F552" s="63"/>
      <c r="G552" s="65" t="s">
        <v>3596</v>
      </c>
      <c r="H552" s="65">
        <v>23</v>
      </c>
      <c r="I552" s="65">
        <v>26</v>
      </c>
      <c r="J552" s="65">
        <v>112</v>
      </c>
      <c r="K552" s="23">
        <v>42.188079999999999</v>
      </c>
      <c r="L552" s="23">
        <v>-110.17228</v>
      </c>
      <c r="M552" s="61" t="s">
        <v>3360</v>
      </c>
      <c r="N552" s="63" t="s">
        <v>3361</v>
      </c>
      <c r="O552" s="63"/>
      <c r="P552" s="63" t="s">
        <v>3841</v>
      </c>
      <c r="Q552" s="63"/>
      <c r="R552" s="63"/>
      <c r="S552" s="55"/>
      <c r="T552" s="63"/>
      <c r="U552" s="66" t="s">
        <v>3362</v>
      </c>
      <c r="V552" s="63"/>
      <c r="W552" s="66">
        <v>8150</v>
      </c>
      <c r="X552" s="66">
        <v>8023</v>
      </c>
      <c r="Y552" s="63"/>
      <c r="Z552" s="64">
        <v>34530</v>
      </c>
      <c r="AA552" s="63">
        <v>7.15</v>
      </c>
      <c r="AB552" s="63"/>
      <c r="AC552" s="63">
        <v>149</v>
      </c>
      <c r="AD552" s="63">
        <v>13</v>
      </c>
      <c r="AE552" s="63">
        <v>3010</v>
      </c>
      <c r="AF552" s="63">
        <v>152</v>
      </c>
      <c r="AG552" s="63"/>
      <c r="AH552" s="63">
        <v>5000</v>
      </c>
      <c r="AI552" s="63">
        <v>525</v>
      </c>
      <c r="AJ552" s="63">
        <v>0</v>
      </c>
      <c r="AK552" s="63">
        <v>0</v>
      </c>
      <c r="AL552" s="63">
        <v>0</v>
      </c>
      <c r="AM552" s="63">
        <v>8582</v>
      </c>
      <c r="AN552" s="63"/>
      <c r="AO552" s="63" t="s">
        <v>5904</v>
      </c>
      <c r="AP552" s="17">
        <f t="shared" si="195"/>
        <v>7.4351000000000003</v>
      </c>
      <c r="AQ552" s="17">
        <f t="shared" si="196"/>
        <v>1.0697700000000001</v>
      </c>
      <c r="AR552" s="17">
        <f t="shared" si="192"/>
        <v>130.935</v>
      </c>
      <c r="AS552" s="17">
        <f t="shared" ref="AS552:AS615" si="213">IF(AF552&gt;0,AF552*0.02558,0)</f>
        <v>3.8881599999999996</v>
      </c>
      <c r="AT552" s="17">
        <f t="shared" si="197"/>
        <v>143.32803000000001</v>
      </c>
      <c r="AU552" s="5">
        <f t="shared" si="198"/>
        <v>141.04999999999998</v>
      </c>
      <c r="AV552" s="5">
        <f t="shared" si="199"/>
        <v>8.6047499999999992</v>
      </c>
      <c r="AW552" s="5">
        <f t="shared" si="211"/>
        <v>0</v>
      </c>
      <c r="AX552" s="5">
        <f t="shared" si="212"/>
        <v>0</v>
      </c>
      <c r="AY552" s="5">
        <f t="shared" si="200"/>
        <v>0</v>
      </c>
      <c r="AZ552" s="5">
        <f t="shared" si="201"/>
        <v>149.65474999999998</v>
      </c>
      <c r="BA552" s="7">
        <f t="shared" si="202"/>
        <v>-2.1594170142013008E-2</v>
      </c>
      <c r="BB552" s="62">
        <f t="shared" si="203"/>
        <v>8849</v>
      </c>
      <c r="BC552" s="28">
        <f t="shared" si="204"/>
        <v>1.5317537720153748E-2</v>
      </c>
      <c r="BD552" s="32">
        <f t="shared" si="205"/>
        <v>5.1874710061946709E-2</v>
      </c>
      <c r="BE552" s="32">
        <f t="shared" si="206"/>
        <v>7.4637877880551345E-3</v>
      </c>
      <c r="BF552" s="35">
        <f t="shared" si="207"/>
        <v>0.94066150214999811</v>
      </c>
      <c r="BG552" s="36">
        <f t="shared" si="208"/>
        <v>0.94250266028976692</v>
      </c>
      <c r="BH552" s="33">
        <f t="shared" si="209"/>
        <v>5.7497339710233054E-2</v>
      </c>
      <c r="BI552" s="33">
        <f t="shared" si="210"/>
        <v>0</v>
      </c>
      <c r="BJ552" s="63">
        <v>0</v>
      </c>
      <c r="BK552" s="63">
        <v>0</v>
      </c>
      <c r="BL552" s="63">
        <v>0</v>
      </c>
      <c r="BM552" s="63">
        <v>8450</v>
      </c>
      <c r="BN552" s="63">
        <v>0</v>
      </c>
      <c r="BO552" s="63"/>
      <c r="BP552" s="63">
        <v>0</v>
      </c>
      <c r="BQ552" s="63">
        <v>0</v>
      </c>
      <c r="BR552" s="63">
        <v>0</v>
      </c>
      <c r="BS552" s="63">
        <v>0</v>
      </c>
      <c r="BT552" s="63">
        <v>0</v>
      </c>
      <c r="BU552" s="63">
        <v>0</v>
      </c>
      <c r="BV552" s="63">
        <v>0</v>
      </c>
      <c r="BW552" s="63">
        <v>0</v>
      </c>
      <c r="BX552" s="63"/>
      <c r="BY552" s="63"/>
      <c r="BZ552" s="63"/>
      <c r="CA552" s="63"/>
      <c r="CB552" s="63"/>
      <c r="CC552" s="63"/>
      <c r="CD552" s="63"/>
      <c r="CE552" s="63"/>
      <c r="CF552" s="63"/>
      <c r="CG552" s="63"/>
      <c r="CH552" s="63"/>
      <c r="CI552" s="63"/>
      <c r="CJ552" s="63"/>
      <c r="CK552" s="63"/>
      <c r="CL552" s="63"/>
      <c r="CM552" s="63"/>
      <c r="CN552" s="63">
        <v>19940715</v>
      </c>
      <c r="CO552" s="63" t="s">
        <v>3363</v>
      </c>
      <c r="CP552" s="66"/>
      <c r="CQ552" s="64">
        <v>34557</v>
      </c>
      <c r="CR552" s="78" t="s">
        <v>2038</v>
      </c>
      <c r="CS552" s="78" t="s">
        <v>2038</v>
      </c>
    </row>
    <row r="553" spans="1:97">
      <c r="A553" s="63" t="s">
        <v>3591</v>
      </c>
      <c r="B553" s="63" t="s">
        <v>3347</v>
      </c>
      <c r="C553" s="63">
        <v>1947</v>
      </c>
      <c r="D553" s="19" t="s">
        <v>3782</v>
      </c>
      <c r="E553" s="63" t="s">
        <v>3783</v>
      </c>
      <c r="F553" s="63"/>
      <c r="G553" s="65" t="s">
        <v>272</v>
      </c>
      <c r="H553" s="65">
        <v>23</v>
      </c>
      <c r="I553" s="65">
        <v>26</v>
      </c>
      <c r="J553" s="65">
        <v>112</v>
      </c>
      <c r="K553" s="23">
        <v>42.215499999999999</v>
      </c>
      <c r="L553" s="23">
        <v>-110.12004</v>
      </c>
      <c r="M553" s="61" t="s">
        <v>3369</v>
      </c>
      <c r="N553" s="63" t="s">
        <v>3370</v>
      </c>
      <c r="O553" s="63"/>
      <c r="P553" s="63" t="s">
        <v>3841</v>
      </c>
      <c r="Q553" s="63"/>
      <c r="R553" s="63"/>
      <c r="S553" s="55"/>
      <c r="T553" s="63"/>
      <c r="U553" s="66" t="s">
        <v>3371</v>
      </c>
      <c r="V553" s="63"/>
      <c r="W553" s="66">
        <v>8010</v>
      </c>
      <c r="X553" s="66">
        <v>7971</v>
      </c>
      <c r="Y553" s="63"/>
      <c r="Z553" s="64">
        <v>34530</v>
      </c>
      <c r="AA553" s="63">
        <v>7.58</v>
      </c>
      <c r="AB553" s="63"/>
      <c r="AC553" s="63">
        <v>96</v>
      </c>
      <c r="AD553" s="63">
        <v>10</v>
      </c>
      <c r="AE553" s="63">
        <v>2550</v>
      </c>
      <c r="AF553" s="63">
        <v>88</v>
      </c>
      <c r="AG553" s="63"/>
      <c r="AH553" s="63">
        <v>4000</v>
      </c>
      <c r="AI553" s="63">
        <v>647</v>
      </c>
      <c r="AJ553" s="63">
        <v>0</v>
      </c>
      <c r="AK553" s="63">
        <v>0</v>
      </c>
      <c r="AL553" s="63">
        <v>0</v>
      </c>
      <c r="AM553" s="63">
        <v>7062</v>
      </c>
      <c r="AN553" s="63"/>
      <c r="AO553" s="63" t="s">
        <v>5904</v>
      </c>
      <c r="AP553" s="17">
        <f t="shared" si="195"/>
        <v>4.7904</v>
      </c>
      <c r="AQ553" s="17">
        <f t="shared" si="196"/>
        <v>0.82289999999999996</v>
      </c>
      <c r="AR553" s="17">
        <f t="shared" si="192"/>
        <v>110.925</v>
      </c>
      <c r="AS553" s="17">
        <f t="shared" si="213"/>
        <v>2.2510399999999997</v>
      </c>
      <c r="AT553" s="17">
        <f t="shared" si="197"/>
        <v>118.78934</v>
      </c>
      <c r="AU553" s="5">
        <f t="shared" si="198"/>
        <v>112.83999999999999</v>
      </c>
      <c r="AV553" s="5">
        <f t="shared" si="199"/>
        <v>10.604329999999999</v>
      </c>
      <c r="AW553" s="5">
        <f t="shared" si="211"/>
        <v>0</v>
      </c>
      <c r="AX553" s="5">
        <f t="shared" si="212"/>
        <v>0</v>
      </c>
      <c r="AY553" s="5">
        <f t="shared" si="200"/>
        <v>0</v>
      </c>
      <c r="AZ553" s="5">
        <f t="shared" si="201"/>
        <v>123.44432999999999</v>
      </c>
      <c r="BA553" s="7">
        <f t="shared" si="202"/>
        <v>-1.9216940403041404E-2</v>
      </c>
      <c r="BB553" s="62">
        <f t="shared" si="203"/>
        <v>7391</v>
      </c>
      <c r="BC553" s="28">
        <f t="shared" si="204"/>
        <v>2.2763440116238844E-2</v>
      </c>
      <c r="BD553" s="32">
        <f t="shared" si="205"/>
        <v>4.032685087735987E-2</v>
      </c>
      <c r="BE553" s="32">
        <f t="shared" si="206"/>
        <v>6.9273892758390607E-3</v>
      </c>
      <c r="BF553" s="35">
        <f t="shared" si="207"/>
        <v>0.9527457598468011</v>
      </c>
      <c r="BG553" s="36">
        <f t="shared" si="208"/>
        <v>0.91409625699292951</v>
      </c>
      <c r="BH553" s="33">
        <f t="shared" si="209"/>
        <v>8.5903743007070474E-2</v>
      </c>
      <c r="BI553" s="33">
        <f t="shared" si="210"/>
        <v>0</v>
      </c>
      <c r="BJ553" s="63">
        <v>0</v>
      </c>
      <c r="BK553" s="63">
        <v>0</v>
      </c>
      <c r="BL553" s="63">
        <v>0</v>
      </c>
      <c r="BM553" s="63">
        <v>6911</v>
      </c>
      <c r="BN553" s="63">
        <v>0</v>
      </c>
      <c r="BO553" s="63"/>
      <c r="BP553" s="63">
        <v>0</v>
      </c>
      <c r="BQ553" s="63">
        <v>0</v>
      </c>
      <c r="BR553" s="63">
        <v>0</v>
      </c>
      <c r="BS553" s="63">
        <v>0</v>
      </c>
      <c r="BT553" s="63">
        <v>0</v>
      </c>
      <c r="BU553" s="63">
        <v>0</v>
      </c>
      <c r="BV553" s="63">
        <v>0</v>
      </c>
      <c r="BW553" s="63">
        <v>0</v>
      </c>
      <c r="BX553" s="63"/>
      <c r="BY553" s="63"/>
      <c r="BZ553" s="63"/>
      <c r="CA553" s="63"/>
      <c r="CB553" s="63"/>
      <c r="CC553" s="63"/>
      <c r="CD553" s="63"/>
      <c r="CE553" s="63"/>
      <c r="CF553" s="63"/>
      <c r="CG553" s="63"/>
      <c r="CH553" s="63"/>
      <c r="CI553" s="63"/>
      <c r="CJ553" s="63"/>
      <c r="CK553" s="63"/>
      <c r="CL553" s="63"/>
      <c r="CM553" s="63"/>
      <c r="CN553" s="63">
        <v>19940715</v>
      </c>
      <c r="CO553" s="63" t="s">
        <v>3372</v>
      </c>
      <c r="CP553" s="66"/>
      <c r="CQ553" s="64">
        <v>34557</v>
      </c>
      <c r="CR553" s="78" t="s">
        <v>2038</v>
      </c>
      <c r="CS553" s="78" t="s">
        <v>2038</v>
      </c>
    </row>
    <row r="554" spans="1:97">
      <c r="A554" s="63" t="s">
        <v>3591</v>
      </c>
      <c r="B554" s="63" t="s">
        <v>3347</v>
      </c>
      <c r="C554" s="63">
        <v>2704</v>
      </c>
      <c r="D554" s="19" t="s">
        <v>3782</v>
      </c>
      <c r="E554" s="63" t="s">
        <v>3783</v>
      </c>
      <c r="F554" s="63" t="s">
        <v>5045</v>
      </c>
      <c r="G554" s="65" t="s">
        <v>3596</v>
      </c>
      <c r="H554" s="65">
        <v>23</v>
      </c>
      <c r="I554" s="65">
        <v>26</v>
      </c>
      <c r="J554" s="65">
        <v>112</v>
      </c>
      <c r="K554" s="23">
        <v>42.217599999999997</v>
      </c>
      <c r="L554" s="23">
        <v>-110.11602999999999</v>
      </c>
      <c r="M554" s="61" t="s">
        <v>1418</v>
      </c>
      <c r="N554" s="63" t="s">
        <v>1419</v>
      </c>
      <c r="O554" s="63"/>
      <c r="P554" s="63" t="s">
        <v>3841</v>
      </c>
      <c r="Q554" s="63"/>
      <c r="R554" s="63"/>
      <c r="S554" s="55" t="str">
        <f>IF(U554&gt;0,V554-U554,"")</f>
        <v/>
      </c>
      <c r="T554" s="63"/>
      <c r="U554" s="66"/>
      <c r="V554" s="63"/>
      <c r="W554" s="66">
        <v>8027</v>
      </c>
      <c r="X554" s="66">
        <v>7956</v>
      </c>
      <c r="Y554" s="63"/>
      <c r="Z554" s="64">
        <v>36577</v>
      </c>
      <c r="AA554" s="63">
        <v>7.18</v>
      </c>
      <c r="AB554" s="63"/>
      <c r="AC554" s="63">
        <v>2.2999999999999998</v>
      </c>
      <c r="AD554" s="63">
        <v>0.2</v>
      </c>
      <c r="AE554" s="63">
        <v>179</v>
      </c>
      <c r="AF554" s="63">
        <v>5.5</v>
      </c>
      <c r="AG554" s="63"/>
      <c r="AH554" s="63">
        <v>162</v>
      </c>
      <c r="AI554" s="63">
        <v>142</v>
      </c>
      <c r="AJ554" s="63"/>
      <c r="AK554" s="63"/>
      <c r="AL554" s="63">
        <v>5.7</v>
      </c>
      <c r="AM554" s="63">
        <v>576</v>
      </c>
      <c r="AN554" s="63"/>
      <c r="AO554" s="63" t="s">
        <v>5902</v>
      </c>
      <c r="AP554" s="17">
        <f t="shared" si="195"/>
        <v>0.11477</v>
      </c>
      <c r="AQ554" s="17">
        <f t="shared" si="196"/>
        <v>1.6458E-2</v>
      </c>
      <c r="AR554" s="17">
        <f t="shared" si="192"/>
        <v>7.7864999999999993</v>
      </c>
      <c r="AS554" s="17">
        <f t="shared" si="213"/>
        <v>0.14068999999999998</v>
      </c>
      <c r="AT554" s="17">
        <f t="shared" si="197"/>
        <v>8.0584179999999996</v>
      </c>
      <c r="AU554" s="5">
        <f t="shared" si="198"/>
        <v>4.5700199999999995</v>
      </c>
      <c r="AV554" s="5">
        <f t="shared" si="199"/>
        <v>2.3273799999999998</v>
      </c>
      <c r="AW554" s="5">
        <f t="shared" si="211"/>
        <v>0</v>
      </c>
      <c r="AX554" s="5">
        <f t="shared" si="212"/>
        <v>0</v>
      </c>
      <c r="AY554" s="5">
        <f t="shared" si="200"/>
        <v>0.11867400000000002</v>
      </c>
      <c r="AZ554" s="5">
        <f t="shared" si="201"/>
        <v>7.0160739999999997</v>
      </c>
      <c r="BA554" s="7">
        <f t="shared" si="202"/>
        <v>6.9146210698178084E-2</v>
      </c>
      <c r="BB554" s="62">
        <f t="shared" si="203"/>
        <v>496.7</v>
      </c>
      <c r="BC554" s="28">
        <f t="shared" si="204"/>
        <v>-7.3925608278176569E-2</v>
      </c>
      <c r="BD554" s="32">
        <f t="shared" si="205"/>
        <v>1.424224953334513E-2</v>
      </c>
      <c r="BE554" s="32">
        <f t="shared" si="206"/>
        <v>2.0423363493926477E-3</v>
      </c>
      <c r="BF554" s="35">
        <f t="shared" si="207"/>
        <v>0.98371541411726215</v>
      </c>
      <c r="BG554" s="37">
        <f t="shared" si="208"/>
        <v>0.65136428150558268</v>
      </c>
      <c r="BH554" s="33">
        <f t="shared" si="209"/>
        <v>0.33172113064942016</v>
      </c>
      <c r="BI554" s="33">
        <f t="shared" si="210"/>
        <v>1.6914587844997078E-2</v>
      </c>
      <c r="BJ554" s="63"/>
      <c r="BK554" s="63">
        <v>25.5</v>
      </c>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t="s">
        <v>1420</v>
      </c>
      <c r="CN554" s="63">
        <v>221</v>
      </c>
      <c r="CO554" s="63" t="s">
        <v>1421</v>
      </c>
      <c r="CP554" s="66"/>
      <c r="CQ554" s="64">
        <v>36614</v>
      </c>
      <c r="CR554" s="78" t="s">
        <v>2038</v>
      </c>
      <c r="CS554" s="78" t="s">
        <v>2038</v>
      </c>
    </row>
    <row r="555" spans="1:97">
      <c r="A555" s="63" t="s">
        <v>3591</v>
      </c>
      <c r="B555" s="63" t="s">
        <v>3347</v>
      </c>
      <c r="C555" s="63">
        <v>2702</v>
      </c>
      <c r="D555" s="19" t="s">
        <v>3782</v>
      </c>
      <c r="E555" s="63" t="s">
        <v>3783</v>
      </c>
      <c r="F555" s="63" t="s">
        <v>5045</v>
      </c>
      <c r="G555" s="65" t="s">
        <v>274</v>
      </c>
      <c r="H555" s="65">
        <v>23</v>
      </c>
      <c r="I555" s="65">
        <v>26</v>
      </c>
      <c r="J555" s="65">
        <v>112</v>
      </c>
      <c r="K555" s="23">
        <v>42.218870000000003</v>
      </c>
      <c r="L555" s="23">
        <v>-110.12393</v>
      </c>
      <c r="M555" s="61" t="s">
        <v>1365</v>
      </c>
      <c r="N555" s="63" t="s">
        <v>1366</v>
      </c>
      <c r="O555" s="63"/>
      <c r="P555" s="63" t="s">
        <v>3841</v>
      </c>
      <c r="Q555" s="63"/>
      <c r="R555" s="63"/>
      <c r="S555" s="55" t="str">
        <f>IF(U555&gt;0,V555-U555,"")</f>
        <v/>
      </c>
      <c r="T555" s="63"/>
      <c r="U555" s="66"/>
      <c r="V555" s="63"/>
      <c r="W555" s="66">
        <v>8000</v>
      </c>
      <c r="X555" s="66">
        <v>7876</v>
      </c>
      <c r="Y555" s="63" t="s">
        <v>3852</v>
      </c>
      <c r="Z555" s="64">
        <v>36460</v>
      </c>
      <c r="AA555" s="63">
        <v>6.78</v>
      </c>
      <c r="AB555" s="63"/>
      <c r="AC555" s="63">
        <v>440</v>
      </c>
      <c r="AD555" s="63">
        <v>151</v>
      </c>
      <c r="AE555" s="63">
        <v>3220</v>
      </c>
      <c r="AF555" s="63"/>
      <c r="AG555" s="63"/>
      <c r="AH555" s="63">
        <v>5800</v>
      </c>
      <c r="AI555" s="63">
        <v>525</v>
      </c>
      <c r="AJ555" s="63"/>
      <c r="AK555" s="63"/>
      <c r="AL555" s="63">
        <v>108</v>
      </c>
      <c r="AM555" s="63">
        <v>10251</v>
      </c>
      <c r="AN555" s="63"/>
      <c r="AO555" s="63" t="s">
        <v>5902</v>
      </c>
      <c r="AP555" s="17">
        <f t="shared" si="195"/>
        <v>21.956</v>
      </c>
      <c r="AQ555" s="17">
        <f t="shared" si="196"/>
        <v>12.425790000000001</v>
      </c>
      <c r="AR555" s="17">
        <f t="shared" si="192"/>
        <v>140.07</v>
      </c>
      <c r="AS555" s="17">
        <f t="shared" si="213"/>
        <v>0</v>
      </c>
      <c r="AT555" s="17">
        <f t="shared" si="197"/>
        <v>174.45178999999999</v>
      </c>
      <c r="AU555" s="5">
        <f t="shared" si="198"/>
        <v>163.61799999999999</v>
      </c>
      <c r="AV555" s="5">
        <f t="shared" si="199"/>
        <v>8.6047499999999992</v>
      </c>
      <c r="AW555" s="5">
        <f t="shared" si="211"/>
        <v>0</v>
      </c>
      <c r="AX555" s="5">
        <f t="shared" si="212"/>
        <v>0</v>
      </c>
      <c r="AY555" s="5">
        <f t="shared" si="200"/>
        <v>2.2485600000000003</v>
      </c>
      <c r="AZ555" s="5">
        <f t="shared" si="201"/>
        <v>174.47130999999999</v>
      </c>
      <c r="BA555" s="7">
        <f t="shared" si="202"/>
        <v>-5.5943558910258403E-5</v>
      </c>
      <c r="BB555" s="62">
        <f t="shared" si="203"/>
        <v>10244</v>
      </c>
      <c r="BC555" s="28">
        <f t="shared" si="204"/>
        <v>-3.4154671871188094E-4</v>
      </c>
      <c r="BD555" s="32">
        <f t="shared" si="205"/>
        <v>0.12585712075525279</v>
      </c>
      <c r="BE555" s="32">
        <f t="shared" si="206"/>
        <v>7.1227644038504859E-2</v>
      </c>
      <c r="BF555" s="35">
        <f t="shared" si="207"/>
        <v>0.80291523520624242</v>
      </c>
      <c r="BG555" s="36">
        <f t="shared" si="208"/>
        <v>0.93779315349899084</v>
      </c>
      <c r="BH555" s="33">
        <f t="shared" si="209"/>
        <v>4.9318996917028936E-2</v>
      </c>
      <c r="BI555" s="33">
        <f t="shared" si="210"/>
        <v>1.2887849583980315E-2</v>
      </c>
      <c r="BJ555" s="63"/>
      <c r="BK555" s="63">
        <v>7</v>
      </c>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t="s">
        <v>3852</v>
      </c>
      <c r="CN555" s="63">
        <v>991027</v>
      </c>
      <c r="CO555" s="63" t="s">
        <v>2689</v>
      </c>
      <c r="CP555" s="66"/>
      <c r="CQ555" s="64">
        <v>36467</v>
      </c>
      <c r="CR555" s="78" t="s">
        <v>2038</v>
      </c>
      <c r="CS555" s="78" t="s">
        <v>2038</v>
      </c>
    </row>
    <row r="556" spans="1:97">
      <c r="A556" s="63" t="s">
        <v>3591</v>
      </c>
      <c r="B556" s="63" t="s">
        <v>3347</v>
      </c>
      <c r="C556" s="63">
        <v>2700</v>
      </c>
      <c r="D556" s="19" t="s">
        <v>3782</v>
      </c>
      <c r="E556" s="63" t="s">
        <v>3783</v>
      </c>
      <c r="F556" s="63" t="s">
        <v>5045</v>
      </c>
      <c r="G556" s="65" t="s">
        <v>3592</v>
      </c>
      <c r="H556" s="65">
        <v>23</v>
      </c>
      <c r="I556" s="65">
        <v>26</v>
      </c>
      <c r="J556" s="65">
        <v>112</v>
      </c>
      <c r="K556" s="23">
        <v>42.226109999999998</v>
      </c>
      <c r="L556" s="23">
        <v>-110.12111</v>
      </c>
      <c r="M556" s="61" t="s">
        <v>1415</v>
      </c>
      <c r="N556" s="63" t="s">
        <v>1416</v>
      </c>
      <c r="O556" s="63"/>
      <c r="P556" s="63" t="s">
        <v>3841</v>
      </c>
      <c r="Q556" s="63"/>
      <c r="R556" s="63"/>
      <c r="S556" s="55" t="str">
        <f>IF(U556&gt;0,V556-U556,"")</f>
        <v/>
      </c>
      <c r="T556" s="63"/>
      <c r="U556" s="66"/>
      <c r="V556" s="63"/>
      <c r="W556" s="66">
        <v>7900</v>
      </c>
      <c r="X556" s="66"/>
      <c r="Y556" s="63"/>
      <c r="Z556" s="64">
        <v>36585</v>
      </c>
      <c r="AA556" s="63">
        <v>7.48</v>
      </c>
      <c r="AB556" s="63"/>
      <c r="AC556" s="63">
        <v>102</v>
      </c>
      <c r="AD556" s="63">
        <v>10.7</v>
      </c>
      <c r="AE556" s="63">
        <v>3012</v>
      </c>
      <c r="AF556" s="63">
        <v>149</v>
      </c>
      <c r="AG556" s="63"/>
      <c r="AH556" s="63">
        <v>4198</v>
      </c>
      <c r="AI556" s="63">
        <v>540</v>
      </c>
      <c r="AJ556" s="63"/>
      <c r="AK556" s="63"/>
      <c r="AL556" s="63">
        <v>1.6</v>
      </c>
      <c r="AM556" s="63">
        <v>8576</v>
      </c>
      <c r="AN556" s="63"/>
      <c r="AO556" s="63" t="s">
        <v>5902</v>
      </c>
      <c r="AP556" s="17">
        <f t="shared" si="195"/>
        <v>5.0898000000000003</v>
      </c>
      <c r="AQ556" s="17">
        <f t="shared" si="196"/>
        <v>0.88050299999999992</v>
      </c>
      <c r="AR556" s="17">
        <f t="shared" si="192"/>
        <v>131.02199999999999</v>
      </c>
      <c r="AS556" s="17">
        <f t="shared" si="213"/>
        <v>3.8114199999999996</v>
      </c>
      <c r="AT556" s="17">
        <f t="shared" si="197"/>
        <v>140.80372299999999</v>
      </c>
      <c r="AU556" s="5">
        <f t="shared" si="198"/>
        <v>118.42558</v>
      </c>
      <c r="AV556" s="5">
        <f t="shared" si="199"/>
        <v>8.8505999999999982</v>
      </c>
      <c r="AW556" s="5">
        <f t="shared" si="211"/>
        <v>0</v>
      </c>
      <c r="AX556" s="5">
        <f t="shared" si="212"/>
        <v>0</v>
      </c>
      <c r="AY556" s="5">
        <f t="shared" si="200"/>
        <v>3.3312000000000001E-2</v>
      </c>
      <c r="AZ556" s="5">
        <f t="shared" si="201"/>
        <v>127.30949199999999</v>
      </c>
      <c r="BA556" s="7">
        <f t="shared" si="202"/>
        <v>5.0330346454575174E-2</v>
      </c>
      <c r="BB556" s="62">
        <f t="shared" si="203"/>
        <v>8013.3</v>
      </c>
      <c r="BC556" s="28">
        <f t="shared" si="204"/>
        <v>-3.3919454105959854E-2</v>
      </c>
      <c r="BD556" s="32">
        <f t="shared" si="205"/>
        <v>3.614819190540864E-2</v>
      </c>
      <c r="BE556" s="32">
        <f t="shared" si="206"/>
        <v>6.2534070920837797E-3</v>
      </c>
      <c r="BF556" s="35">
        <f t="shared" si="207"/>
        <v>0.95759840100250759</v>
      </c>
      <c r="BG556" s="36">
        <f t="shared" si="208"/>
        <v>0.93021799191532395</v>
      </c>
      <c r="BH556" s="33">
        <f t="shared" si="209"/>
        <v>6.9520346526871682E-2</v>
      </c>
      <c r="BI556" s="33">
        <f t="shared" si="210"/>
        <v>2.616615578043466E-4</v>
      </c>
      <c r="BJ556" s="63"/>
      <c r="BK556" s="63">
        <v>5</v>
      </c>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v>229</v>
      </c>
      <c r="CO556" s="63" t="s">
        <v>1417</v>
      </c>
      <c r="CP556" s="66"/>
      <c r="CQ556" s="64">
        <v>36614</v>
      </c>
      <c r="CR556" s="78" t="s">
        <v>2038</v>
      </c>
      <c r="CS556" s="78" t="s">
        <v>2038</v>
      </c>
    </row>
    <row r="557" spans="1:97">
      <c r="A557" s="63" t="s">
        <v>3591</v>
      </c>
      <c r="B557" s="63" t="s">
        <v>1308</v>
      </c>
      <c r="C557" s="63">
        <v>1938</v>
      </c>
      <c r="D557" s="19" t="s">
        <v>3782</v>
      </c>
      <c r="E557" s="63" t="s">
        <v>3783</v>
      </c>
      <c r="F557" s="63"/>
      <c r="G557" s="65" t="s">
        <v>3598</v>
      </c>
      <c r="H557" s="65">
        <v>24</v>
      </c>
      <c r="I557" s="65">
        <v>26</v>
      </c>
      <c r="J557" s="65">
        <v>112</v>
      </c>
      <c r="K557" s="23">
        <v>42.218730000000001</v>
      </c>
      <c r="L557" s="23">
        <v>-110.09905000000001</v>
      </c>
      <c r="M557" s="61" t="s">
        <v>1309</v>
      </c>
      <c r="N557" s="63" t="s">
        <v>1310</v>
      </c>
      <c r="O557" s="63"/>
      <c r="P557" s="63" t="s">
        <v>3841</v>
      </c>
      <c r="Q557" s="63"/>
      <c r="R557" s="63"/>
      <c r="S557" s="55"/>
      <c r="T557" s="63"/>
      <c r="U557" s="66" t="s">
        <v>1311</v>
      </c>
      <c r="V557" s="63"/>
      <c r="W557" s="66">
        <v>8176</v>
      </c>
      <c r="X557" s="66">
        <v>8123</v>
      </c>
      <c r="Y557" s="63"/>
      <c r="Z557" s="64">
        <v>34537</v>
      </c>
      <c r="AA557" s="63">
        <v>7.09</v>
      </c>
      <c r="AB557" s="63"/>
      <c r="AC557" s="63">
        <v>74</v>
      </c>
      <c r="AD557" s="63">
        <v>7</v>
      </c>
      <c r="AE557" s="63">
        <v>2600</v>
      </c>
      <c r="AF557" s="63">
        <v>60</v>
      </c>
      <c r="AG557" s="63"/>
      <c r="AH557" s="63">
        <v>4000</v>
      </c>
      <c r="AI557" s="63">
        <v>598</v>
      </c>
      <c r="AJ557" s="63">
        <v>0</v>
      </c>
      <c r="AK557" s="63">
        <v>0</v>
      </c>
      <c r="AL557" s="63">
        <v>0</v>
      </c>
      <c r="AM557" s="63">
        <v>7035</v>
      </c>
      <c r="AN557" s="63"/>
      <c r="AO557" s="63" t="s">
        <v>5904</v>
      </c>
      <c r="AP557" s="17">
        <f t="shared" si="195"/>
        <v>3.6926000000000001</v>
      </c>
      <c r="AQ557" s="17">
        <f t="shared" si="196"/>
        <v>0.57603000000000004</v>
      </c>
      <c r="AR557" s="17">
        <f t="shared" si="192"/>
        <v>113.1</v>
      </c>
      <c r="AS557" s="17">
        <f t="shared" si="213"/>
        <v>1.5347999999999999</v>
      </c>
      <c r="AT557" s="17">
        <f t="shared" si="197"/>
        <v>118.90343</v>
      </c>
      <c r="AU557" s="5">
        <f t="shared" si="198"/>
        <v>112.83999999999999</v>
      </c>
      <c r="AV557" s="5">
        <f t="shared" si="199"/>
        <v>9.8012199999999989</v>
      </c>
      <c r="AW557" s="5">
        <f t="shared" si="211"/>
        <v>0</v>
      </c>
      <c r="AX557" s="5">
        <f t="shared" si="212"/>
        <v>0</v>
      </c>
      <c r="AY557" s="5">
        <f t="shared" si="200"/>
        <v>0</v>
      </c>
      <c r="AZ557" s="5">
        <f t="shared" si="201"/>
        <v>122.64121999999999</v>
      </c>
      <c r="BA557" s="7">
        <f t="shared" si="202"/>
        <v>-1.5474530278356361E-2</v>
      </c>
      <c r="BB557" s="62">
        <f t="shared" si="203"/>
        <v>7339</v>
      </c>
      <c r="BC557" s="28">
        <f t="shared" si="204"/>
        <v>2.1149297342423819E-2</v>
      </c>
      <c r="BD557" s="32">
        <f t="shared" si="205"/>
        <v>3.1055453993211132E-2</v>
      </c>
      <c r="BE557" s="32">
        <f t="shared" si="206"/>
        <v>4.8445196240343956E-3</v>
      </c>
      <c r="BF557" s="35">
        <f t="shared" si="207"/>
        <v>0.96410002638275449</v>
      </c>
      <c r="BG557" s="36">
        <f t="shared" si="208"/>
        <v>0.92008217139392445</v>
      </c>
      <c r="BH557" s="33">
        <f t="shared" si="209"/>
        <v>7.9917828606075506E-2</v>
      </c>
      <c r="BI557" s="33">
        <f t="shared" si="210"/>
        <v>0</v>
      </c>
      <c r="BJ557" s="63">
        <v>0</v>
      </c>
      <c r="BK557" s="63">
        <v>0</v>
      </c>
      <c r="BL557" s="63">
        <v>0</v>
      </c>
      <c r="BM557" s="63">
        <v>6897</v>
      </c>
      <c r="BN557" s="63">
        <v>0</v>
      </c>
      <c r="BO557" s="63"/>
      <c r="BP557" s="63">
        <v>0</v>
      </c>
      <c r="BQ557" s="63">
        <v>0</v>
      </c>
      <c r="BR557" s="63">
        <v>0</v>
      </c>
      <c r="BS557" s="63">
        <v>0</v>
      </c>
      <c r="BT557" s="63">
        <v>0</v>
      </c>
      <c r="BU557" s="63">
        <v>0</v>
      </c>
      <c r="BV557" s="63">
        <v>0</v>
      </c>
      <c r="BW557" s="63">
        <v>0</v>
      </c>
      <c r="BX557" s="63"/>
      <c r="BY557" s="63"/>
      <c r="BZ557" s="63"/>
      <c r="CA557" s="63"/>
      <c r="CB557" s="63"/>
      <c r="CC557" s="63"/>
      <c r="CD557" s="63"/>
      <c r="CE557" s="63"/>
      <c r="CF557" s="63"/>
      <c r="CG557" s="63"/>
      <c r="CH557" s="63"/>
      <c r="CI557" s="63"/>
      <c r="CJ557" s="63"/>
      <c r="CK557" s="63"/>
      <c r="CL557" s="63"/>
      <c r="CM557" s="63"/>
      <c r="CN557" s="63">
        <v>19940722</v>
      </c>
      <c r="CO557" s="63" t="s">
        <v>1312</v>
      </c>
      <c r="CP557" s="66"/>
      <c r="CQ557" s="64">
        <v>34557</v>
      </c>
      <c r="CR557" s="78" t="s">
        <v>2038</v>
      </c>
      <c r="CS557" s="78" t="s">
        <v>2038</v>
      </c>
    </row>
    <row r="558" spans="1:97">
      <c r="A558" s="63" t="s">
        <v>3591</v>
      </c>
      <c r="B558" s="63" t="s">
        <v>1308</v>
      </c>
      <c r="C558" s="63">
        <v>2708</v>
      </c>
      <c r="D558" s="19" t="s">
        <v>3782</v>
      </c>
      <c r="E558" s="63" t="s">
        <v>3783</v>
      </c>
      <c r="F558" s="63" t="s">
        <v>5045</v>
      </c>
      <c r="G558" s="65" t="s">
        <v>264</v>
      </c>
      <c r="H558" s="65">
        <v>24</v>
      </c>
      <c r="I558" s="65">
        <v>26</v>
      </c>
      <c r="J558" s="65">
        <v>112</v>
      </c>
      <c r="K558" s="23">
        <v>42.216670000000001</v>
      </c>
      <c r="L558" s="23">
        <v>-110.09528</v>
      </c>
      <c r="M558" s="61" t="s">
        <v>1367</v>
      </c>
      <c r="N558" s="63" t="s">
        <v>1368</v>
      </c>
      <c r="O558" s="63"/>
      <c r="P558" s="63" t="s">
        <v>3841</v>
      </c>
      <c r="Q558" s="63"/>
      <c r="R558" s="63"/>
      <c r="S558" s="55"/>
      <c r="T558" s="63"/>
      <c r="U558" s="66" t="s">
        <v>1369</v>
      </c>
      <c r="V558" s="63"/>
      <c r="W558" s="66">
        <v>8400</v>
      </c>
      <c r="X558" s="66">
        <v>8150</v>
      </c>
      <c r="Y558" s="63" t="s">
        <v>3852</v>
      </c>
      <c r="Z558" s="64">
        <v>36460</v>
      </c>
      <c r="AA558" s="63">
        <v>7.29</v>
      </c>
      <c r="AB558" s="63"/>
      <c r="AC558" s="63">
        <v>176</v>
      </c>
      <c r="AD558" s="63">
        <v>136</v>
      </c>
      <c r="AE558" s="63">
        <v>1606</v>
      </c>
      <c r="AF558" s="63"/>
      <c r="AG558" s="63"/>
      <c r="AH558" s="63">
        <v>2800</v>
      </c>
      <c r="AI558" s="63">
        <v>525</v>
      </c>
      <c r="AJ558" s="63"/>
      <c r="AK558" s="63"/>
      <c r="AL558" s="63">
        <v>108</v>
      </c>
      <c r="AM558" s="63">
        <v>5357</v>
      </c>
      <c r="AN558" s="63"/>
      <c r="AO558" s="63" t="s">
        <v>5902</v>
      </c>
      <c r="AP558" s="17">
        <f t="shared" si="195"/>
        <v>8.7823999999999991</v>
      </c>
      <c r="AQ558" s="17">
        <f t="shared" si="196"/>
        <v>11.19144</v>
      </c>
      <c r="AR558" s="17">
        <f t="shared" si="192"/>
        <v>69.86099999999999</v>
      </c>
      <c r="AS558" s="17">
        <f t="shared" si="213"/>
        <v>0</v>
      </c>
      <c r="AT558" s="17">
        <f t="shared" si="197"/>
        <v>89.834839999999986</v>
      </c>
      <c r="AU558" s="5">
        <f t="shared" si="198"/>
        <v>78.988</v>
      </c>
      <c r="AV558" s="5">
        <f t="shared" si="199"/>
        <v>8.6047499999999992</v>
      </c>
      <c r="AW558" s="5">
        <f t="shared" si="211"/>
        <v>0</v>
      </c>
      <c r="AX558" s="5">
        <f t="shared" si="212"/>
        <v>0</v>
      </c>
      <c r="AY558" s="5">
        <f t="shared" si="200"/>
        <v>2.2485600000000003</v>
      </c>
      <c r="AZ558" s="5">
        <f t="shared" si="201"/>
        <v>89.841309999999993</v>
      </c>
      <c r="BA558" s="7">
        <f t="shared" si="202"/>
        <v>-3.6009231052687318E-5</v>
      </c>
      <c r="BB558" s="62">
        <f t="shared" si="203"/>
        <v>5351</v>
      </c>
      <c r="BC558" s="28">
        <f t="shared" si="204"/>
        <v>-5.6032872618602919E-4</v>
      </c>
      <c r="BD558" s="32">
        <f t="shared" si="205"/>
        <v>9.7761625667725352E-2</v>
      </c>
      <c r="BE558" s="32">
        <f t="shared" si="206"/>
        <v>0.12457794770937425</v>
      </c>
      <c r="BF558" s="35">
        <f t="shared" si="207"/>
        <v>0.77766042662290047</v>
      </c>
      <c r="BG558" s="36">
        <f t="shared" si="208"/>
        <v>0.87919466000662727</v>
      </c>
      <c r="BH558" s="33">
        <f t="shared" si="209"/>
        <v>9.5777209838102312E-2</v>
      </c>
      <c r="BI558" s="33">
        <f t="shared" si="210"/>
        <v>2.5028130155270448E-2</v>
      </c>
      <c r="BJ558" s="63"/>
      <c r="BK558" s="63">
        <v>6</v>
      </c>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t="s">
        <v>3852</v>
      </c>
      <c r="CN558" s="63">
        <v>991027</v>
      </c>
      <c r="CO558" s="63" t="s">
        <v>2689</v>
      </c>
      <c r="CP558" s="66"/>
      <c r="CQ558" s="64">
        <v>36467</v>
      </c>
      <c r="CR558" s="78" t="s">
        <v>2038</v>
      </c>
      <c r="CS558" s="78" t="s">
        <v>2038</v>
      </c>
    </row>
    <row r="559" spans="1:97">
      <c r="A559" s="63" t="s">
        <v>3591</v>
      </c>
      <c r="B559" s="63" t="s">
        <v>1308</v>
      </c>
      <c r="C559" s="63">
        <v>1946</v>
      </c>
      <c r="D559" s="19" t="s">
        <v>3782</v>
      </c>
      <c r="E559" s="63" t="s">
        <v>3783</v>
      </c>
      <c r="F559" s="63"/>
      <c r="G559" s="65" t="s">
        <v>259</v>
      </c>
      <c r="H559" s="65">
        <v>24</v>
      </c>
      <c r="I559" s="65">
        <v>26</v>
      </c>
      <c r="J559" s="65">
        <v>112</v>
      </c>
      <c r="K559" s="23">
        <v>42.226460000000003</v>
      </c>
      <c r="L559" s="23">
        <v>-110.09591</v>
      </c>
      <c r="M559" s="61" t="s">
        <v>1326</v>
      </c>
      <c r="N559" s="63" t="s">
        <v>1327</v>
      </c>
      <c r="O559" s="63"/>
      <c r="P559" s="63" t="s">
        <v>3841</v>
      </c>
      <c r="Q559" s="63"/>
      <c r="R559" s="63"/>
      <c r="S559" s="55"/>
      <c r="T559" s="63"/>
      <c r="U559" s="66" t="s">
        <v>1328</v>
      </c>
      <c r="V559" s="63"/>
      <c r="W559" s="66">
        <v>8507</v>
      </c>
      <c r="X559" s="66"/>
      <c r="Y559" s="63"/>
      <c r="Z559" s="64">
        <v>34537</v>
      </c>
      <c r="AA559" s="63">
        <v>7.63</v>
      </c>
      <c r="AB559" s="63"/>
      <c r="AC559" s="63">
        <v>36</v>
      </c>
      <c r="AD559" s="63">
        <v>4</v>
      </c>
      <c r="AE559" s="63">
        <v>1450</v>
      </c>
      <c r="AF559" s="63">
        <v>50</v>
      </c>
      <c r="AG559" s="63"/>
      <c r="AH559" s="63">
        <v>2100</v>
      </c>
      <c r="AI559" s="63">
        <v>537</v>
      </c>
      <c r="AJ559" s="63">
        <v>0</v>
      </c>
      <c r="AK559" s="63">
        <v>0</v>
      </c>
      <c r="AL559" s="63">
        <v>0</v>
      </c>
      <c r="AM559" s="63">
        <v>3904</v>
      </c>
      <c r="AN559" s="63"/>
      <c r="AO559" s="63" t="s">
        <v>1288</v>
      </c>
      <c r="AP559" s="17">
        <f t="shared" si="195"/>
        <v>1.7964</v>
      </c>
      <c r="AQ559" s="17">
        <f t="shared" si="196"/>
        <v>0.32916000000000001</v>
      </c>
      <c r="AR559" s="17">
        <f t="shared" si="192"/>
        <v>63.074999999999996</v>
      </c>
      <c r="AS559" s="17">
        <f t="shared" si="213"/>
        <v>1.2789999999999999</v>
      </c>
      <c r="AT559" s="17">
        <f t="shared" si="197"/>
        <v>66.479559999999992</v>
      </c>
      <c r="AU559" s="5">
        <f t="shared" si="198"/>
        <v>59.241</v>
      </c>
      <c r="AV559" s="5">
        <f t="shared" si="199"/>
        <v>8.8014299999999999</v>
      </c>
      <c r="AW559" s="5">
        <f t="shared" si="211"/>
        <v>0</v>
      </c>
      <c r="AX559" s="5">
        <f t="shared" si="212"/>
        <v>0</v>
      </c>
      <c r="AY559" s="5">
        <f t="shared" si="200"/>
        <v>0</v>
      </c>
      <c r="AZ559" s="5">
        <f t="shared" si="201"/>
        <v>68.042429999999996</v>
      </c>
      <c r="BA559" s="7">
        <f t="shared" si="202"/>
        <v>-1.1617951830775056E-2</v>
      </c>
      <c r="BB559" s="62">
        <f t="shared" si="203"/>
        <v>4177</v>
      </c>
      <c r="BC559" s="28">
        <f t="shared" si="204"/>
        <v>3.3782947654993192E-2</v>
      </c>
      <c r="BD559" s="32">
        <f t="shared" si="205"/>
        <v>2.7021839494725901E-2</v>
      </c>
      <c r="BE559" s="32">
        <f t="shared" si="206"/>
        <v>4.9512963082186468E-3</v>
      </c>
      <c r="BF559" s="35">
        <f t="shared" si="207"/>
        <v>0.96802686419705553</v>
      </c>
      <c r="BG559" s="36">
        <f t="shared" si="208"/>
        <v>0.87064791777718697</v>
      </c>
      <c r="BH559" s="33">
        <f t="shared" si="209"/>
        <v>0.12935208222281303</v>
      </c>
      <c r="BI559" s="33">
        <f t="shared" si="210"/>
        <v>0</v>
      </c>
      <c r="BJ559" s="63">
        <v>0</v>
      </c>
      <c r="BK559" s="63">
        <v>0</v>
      </c>
      <c r="BL559" s="63">
        <v>0</v>
      </c>
      <c r="BM559" s="63">
        <v>3780</v>
      </c>
      <c r="BN559" s="63">
        <v>0</v>
      </c>
      <c r="BO559" s="63"/>
      <c r="BP559" s="63">
        <v>0</v>
      </c>
      <c r="BQ559" s="63">
        <v>0</v>
      </c>
      <c r="BR559" s="63">
        <v>0</v>
      </c>
      <c r="BS559" s="63">
        <v>0</v>
      </c>
      <c r="BT559" s="63">
        <v>0</v>
      </c>
      <c r="BU559" s="63">
        <v>0</v>
      </c>
      <c r="BV559" s="63">
        <v>0</v>
      </c>
      <c r="BW559" s="63">
        <v>0</v>
      </c>
      <c r="BX559" s="63"/>
      <c r="BY559" s="63"/>
      <c r="BZ559" s="63"/>
      <c r="CA559" s="63"/>
      <c r="CB559" s="63"/>
      <c r="CC559" s="63"/>
      <c r="CD559" s="63"/>
      <c r="CE559" s="63"/>
      <c r="CF559" s="63"/>
      <c r="CG559" s="63"/>
      <c r="CH559" s="63"/>
      <c r="CI559" s="63"/>
      <c r="CJ559" s="63"/>
      <c r="CK559" s="63"/>
      <c r="CL559" s="63"/>
      <c r="CM559" s="63"/>
      <c r="CN559" s="63">
        <v>19940722</v>
      </c>
      <c r="CO559" s="63" t="s">
        <v>1329</v>
      </c>
      <c r="CP559" s="66"/>
      <c r="CQ559" s="64">
        <v>34557</v>
      </c>
      <c r="CR559" s="78" t="s">
        <v>2038</v>
      </c>
      <c r="CS559" s="78" t="s">
        <v>2038</v>
      </c>
    </row>
    <row r="560" spans="1:97">
      <c r="A560" s="63" t="s">
        <v>3591</v>
      </c>
      <c r="B560" s="63" t="s">
        <v>1308</v>
      </c>
      <c r="C560" s="63">
        <v>2706</v>
      </c>
      <c r="D560" s="19" t="s">
        <v>3782</v>
      </c>
      <c r="E560" s="63" t="s">
        <v>3783</v>
      </c>
      <c r="F560" s="63" t="s">
        <v>5045</v>
      </c>
      <c r="G560" s="65" t="s">
        <v>3599</v>
      </c>
      <c r="H560" s="65">
        <v>24</v>
      </c>
      <c r="I560" s="65">
        <v>26</v>
      </c>
      <c r="J560" s="65">
        <v>112</v>
      </c>
      <c r="K560" s="23">
        <v>42.219439999999999</v>
      </c>
      <c r="L560" s="23">
        <v>-110.11</v>
      </c>
      <c r="M560" s="61" t="s">
        <v>1432</v>
      </c>
      <c r="N560" s="63" t="s">
        <v>1433</v>
      </c>
      <c r="O560" s="63"/>
      <c r="P560" s="63" t="s">
        <v>3841</v>
      </c>
      <c r="Q560" s="63"/>
      <c r="R560" s="63"/>
      <c r="S560" s="55" t="str">
        <f>IF(U560&gt;0,V560-U560,"")</f>
        <v/>
      </c>
      <c r="T560" s="63"/>
      <c r="U560" s="66"/>
      <c r="V560" s="63"/>
      <c r="W560" s="66">
        <v>8628</v>
      </c>
      <c r="X560" s="66">
        <v>8578</v>
      </c>
      <c r="Y560" s="63"/>
      <c r="Z560" s="64">
        <v>36577</v>
      </c>
      <c r="AA560" s="63">
        <v>7.33</v>
      </c>
      <c r="AB560" s="63"/>
      <c r="AC560" s="63">
        <v>2.4</v>
      </c>
      <c r="AD560" s="63">
        <v>0.1</v>
      </c>
      <c r="AE560" s="63">
        <v>190</v>
      </c>
      <c r="AF560" s="63">
        <v>4.4000000000000004</v>
      </c>
      <c r="AG560" s="63"/>
      <c r="AH560" s="63">
        <v>161</v>
      </c>
      <c r="AI560" s="63">
        <v>138</v>
      </c>
      <c r="AJ560" s="63"/>
      <c r="AK560" s="63"/>
      <c r="AL560" s="63">
        <v>10.7</v>
      </c>
      <c r="AM560" s="63">
        <v>688</v>
      </c>
      <c r="AN560" s="63"/>
      <c r="AO560" s="63" t="s">
        <v>5902</v>
      </c>
      <c r="AP560" s="17">
        <f t="shared" si="195"/>
        <v>0.11975999999999999</v>
      </c>
      <c r="AQ560" s="17">
        <f t="shared" si="196"/>
        <v>8.2290000000000002E-3</v>
      </c>
      <c r="AR560" s="17">
        <f t="shared" ref="AR560:AR623" si="214">IF(AE560&gt;0,AE560*0.0435,0)</f>
        <v>8.2649999999999988</v>
      </c>
      <c r="AS560" s="17">
        <f t="shared" si="213"/>
        <v>0.112552</v>
      </c>
      <c r="AT560" s="17">
        <f t="shared" si="197"/>
        <v>8.5055409999999991</v>
      </c>
      <c r="AU560" s="5">
        <f t="shared" si="198"/>
        <v>4.5418099999999999</v>
      </c>
      <c r="AV560" s="5">
        <f t="shared" si="199"/>
        <v>2.2618199999999997</v>
      </c>
      <c r="AW560" s="5">
        <f t="shared" si="211"/>
        <v>0</v>
      </c>
      <c r="AX560" s="5">
        <f t="shared" si="212"/>
        <v>0</v>
      </c>
      <c r="AY560" s="5">
        <f t="shared" si="200"/>
        <v>0.222774</v>
      </c>
      <c r="AZ560" s="5">
        <f t="shared" si="201"/>
        <v>7.0264040000000003</v>
      </c>
      <c r="BA560" s="7">
        <f t="shared" si="202"/>
        <v>9.5231923625791803E-2</v>
      </c>
      <c r="BB560" s="62">
        <f t="shared" si="203"/>
        <v>506.59999999999997</v>
      </c>
      <c r="BC560" s="28">
        <f t="shared" si="204"/>
        <v>-0.15184999162899721</v>
      </c>
      <c r="BD560" s="32">
        <f t="shared" si="205"/>
        <v>1.4080233109216687E-2</v>
      </c>
      <c r="BE560" s="32">
        <f t="shared" si="206"/>
        <v>9.6748695938330092E-4</v>
      </c>
      <c r="BF560" s="35">
        <f t="shared" si="207"/>
        <v>0.98495227993140011</v>
      </c>
      <c r="BG560" s="37">
        <f t="shared" si="208"/>
        <v>0.64639181009233171</v>
      </c>
      <c r="BH560" s="33">
        <f t="shared" si="209"/>
        <v>0.32190292502395246</v>
      </c>
      <c r="BI560" s="33">
        <f t="shared" si="210"/>
        <v>3.1705264883715764E-2</v>
      </c>
      <c r="BJ560" s="63"/>
      <c r="BK560" s="63">
        <v>26.6</v>
      </c>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t="s">
        <v>1420</v>
      </c>
      <c r="CN560" s="63">
        <v>221</v>
      </c>
      <c r="CO560" s="63" t="s">
        <v>1434</v>
      </c>
      <c r="CP560" s="66"/>
      <c r="CQ560" s="64">
        <v>36614</v>
      </c>
      <c r="CR560" s="78" t="s">
        <v>2038</v>
      </c>
      <c r="CS560" s="78" t="s">
        <v>2038</v>
      </c>
    </row>
    <row r="561" spans="1:97">
      <c r="A561" s="63" t="s">
        <v>3591</v>
      </c>
      <c r="B561" s="63" t="s">
        <v>1308</v>
      </c>
      <c r="C561" s="63">
        <v>2707</v>
      </c>
      <c r="D561" s="19" t="s">
        <v>3782</v>
      </c>
      <c r="E561" s="63" t="s">
        <v>3783</v>
      </c>
      <c r="F561" s="63" t="s">
        <v>5045</v>
      </c>
      <c r="G561" s="65" t="s">
        <v>1575</v>
      </c>
      <c r="H561" s="65">
        <v>24</v>
      </c>
      <c r="I561" s="65">
        <v>26</v>
      </c>
      <c r="J561" s="65">
        <v>112</v>
      </c>
      <c r="K561" s="23">
        <v>42.221519999999998</v>
      </c>
      <c r="L561" s="23">
        <v>-110.09520999999999</v>
      </c>
      <c r="M561" s="61" t="s">
        <v>1379</v>
      </c>
      <c r="N561" s="63" t="s">
        <v>1380</v>
      </c>
      <c r="O561" s="63"/>
      <c r="P561" s="63" t="s">
        <v>3841</v>
      </c>
      <c r="Q561" s="63"/>
      <c r="R561" s="63"/>
      <c r="S561" s="55" t="str">
        <f>IF(U561&gt;0,V561-U561,"")</f>
        <v/>
      </c>
      <c r="T561" s="63"/>
      <c r="U561" s="66"/>
      <c r="V561" s="63"/>
      <c r="W561" s="66">
        <v>8525</v>
      </c>
      <c r="X561" s="66">
        <v>8435</v>
      </c>
      <c r="Y561" s="63" t="s">
        <v>3852</v>
      </c>
      <c r="Z561" s="64">
        <v>36430</v>
      </c>
      <c r="AA561" s="63">
        <v>6.99</v>
      </c>
      <c r="AB561" s="63"/>
      <c r="AC561" s="63">
        <v>168</v>
      </c>
      <c r="AD561" s="63">
        <v>117</v>
      </c>
      <c r="AE561" s="63">
        <v>2240</v>
      </c>
      <c r="AF561" s="63"/>
      <c r="AG561" s="63"/>
      <c r="AH561" s="63">
        <v>3800</v>
      </c>
      <c r="AI561" s="63">
        <v>366</v>
      </c>
      <c r="AJ561" s="63"/>
      <c r="AK561" s="63"/>
      <c r="AL561" s="63">
        <v>108</v>
      </c>
      <c r="AM561" s="63">
        <v>6828</v>
      </c>
      <c r="AN561" s="63"/>
      <c r="AO561" s="63" t="s">
        <v>5902</v>
      </c>
      <c r="AP561" s="17">
        <f t="shared" si="195"/>
        <v>8.3832000000000004</v>
      </c>
      <c r="AQ561" s="17">
        <f t="shared" si="196"/>
        <v>9.627930000000001</v>
      </c>
      <c r="AR561" s="17">
        <f t="shared" si="214"/>
        <v>97.44</v>
      </c>
      <c r="AS561" s="17">
        <f t="shared" si="213"/>
        <v>0</v>
      </c>
      <c r="AT561" s="17">
        <f t="shared" si="197"/>
        <v>115.45113000000001</v>
      </c>
      <c r="AU561" s="5">
        <f t="shared" si="198"/>
        <v>107.19799999999999</v>
      </c>
      <c r="AV561" s="5">
        <f t="shared" si="199"/>
        <v>5.9987399999999997</v>
      </c>
      <c r="AW561" s="5">
        <f t="shared" si="211"/>
        <v>0</v>
      </c>
      <c r="AX561" s="5">
        <f t="shared" si="212"/>
        <v>0</v>
      </c>
      <c r="AY561" s="5">
        <f t="shared" si="200"/>
        <v>2.2485600000000003</v>
      </c>
      <c r="AZ561" s="5">
        <f t="shared" si="201"/>
        <v>115.44529999999999</v>
      </c>
      <c r="BA561" s="7">
        <f t="shared" si="202"/>
        <v>2.5249415939507255E-5</v>
      </c>
      <c r="BB561" s="62">
        <f t="shared" si="203"/>
        <v>6799</v>
      </c>
      <c r="BC561" s="28">
        <f t="shared" si="204"/>
        <v>-2.128127981213767E-3</v>
      </c>
      <c r="BD561" s="32">
        <f t="shared" si="205"/>
        <v>7.2612541774168857E-2</v>
      </c>
      <c r="BE561" s="32">
        <f t="shared" si="206"/>
        <v>8.3393986702425524E-2</v>
      </c>
      <c r="BF561" s="35">
        <f t="shared" si="207"/>
        <v>0.84399347152340554</v>
      </c>
      <c r="BG561" s="36">
        <f t="shared" si="208"/>
        <v>0.92856097216603883</v>
      </c>
      <c r="BH561" s="33">
        <f t="shared" si="209"/>
        <v>5.1961751582784231E-2</v>
      </c>
      <c r="BI561" s="33">
        <f t="shared" si="210"/>
        <v>1.947727625117697E-2</v>
      </c>
      <c r="BJ561" s="63"/>
      <c r="BK561" s="63">
        <v>29</v>
      </c>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t="s">
        <v>3852</v>
      </c>
      <c r="CN561" s="63">
        <v>990927</v>
      </c>
      <c r="CO561" s="63" t="s">
        <v>2689</v>
      </c>
      <c r="CP561" s="66"/>
      <c r="CQ561" s="64">
        <v>36453</v>
      </c>
      <c r="CR561" s="78" t="s">
        <v>2038</v>
      </c>
      <c r="CS561" s="78" t="s">
        <v>2038</v>
      </c>
    </row>
    <row r="562" spans="1:97">
      <c r="A562" s="63" t="s">
        <v>3591</v>
      </c>
      <c r="B562" s="63" t="s">
        <v>1308</v>
      </c>
      <c r="C562" s="63">
        <v>2705</v>
      </c>
      <c r="D562" s="19" t="s">
        <v>3782</v>
      </c>
      <c r="E562" s="63" t="s">
        <v>3783</v>
      </c>
      <c r="F562" s="63" t="s">
        <v>5045</v>
      </c>
      <c r="G562" s="65" t="s">
        <v>3598</v>
      </c>
      <c r="H562" s="65">
        <v>24</v>
      </c>
      <c r="I562" s="65">
        <v>26</v>
      </c>
      <c r="J562" s="65">
        <v>112</v>
      </c>
      <c r="K562" s="23">
        <v>42.218640000000001</v>
      </c>
      <c r="L562" s="23">
        <v>-110.0997</v>
      </c>
      <c r="M562" s="61" t="s">
        <v>1422</v>
      </c>
      <c r="N562" s="63" t="s">
        <v>1423</v>
      </c>
      <c r="O562" s="63"/>
      <c r="P562" s="63" t="s">
        <v>3841</v>
      </c>
      <c r="Q562" s="63"/>
      <c r="R562" s="63"/>
      <c r="S562" s="55" t="str">
        <f>IF(U562&gt;0,V562-U562,"")</f>
        <v/>
      </c>
      <c r="T562" s="63"/>
      <c r="U562" s="66"/>
      <c r="V562" s="63"/>
      <c r="W562" s="66">
        <v>8520</v>
      </c>
      <c r="X562" s="66">
        <v>8416</v>
      </c>
      <c r="Y562" s="63"/>
      <c r="Z562" s="64">
        <v>36577</v>
      </c>
      <c r="AA562" s="63">
        <v>7.46</v>
      </c>
      <c r="AB562" s="63"/>
      <c r="AC562" s="63">
        <v>2.4</v>
      </c>
      <c r="AD562" s="63">
        <v>0.1</v>
      </c>
      <c r="AE562" s="63">
        <v>174</v>
      </c>
      <c r="AF562" s="63">
        <v>5.2</v>
      </c>
      <c r="AG562" s="63"/>
      <c r="AH562" s="63">
        <v>161</v>
      </c>
      <c r="AI562" s="63">
        <v>134</v>
      </c>
      <c r="AJ562" s="63"/>
      <c r="AK562" s="63"/>
      <c r="AL562" s="63">
        <v>1.6</v>
      </c>
      <c r="AM562" s="63">
        <v>668</v>
      </c>
      <c r="AN562" s="63"/>
      <c r="AO562" s="63" t="s">
        <v>5902</v>
      </c>
      <c r="AP562" s="17">
        <f t="shared" si="195"/>
        <v>0.11975999999999999</v>
      </c>
      <c r="AQ562" s="17">
        <f t="shared" si="196"/>
        <v>8.2290000000000002E-3</v>
      </c>
      <c r="AR562" s="17">
        <f t="shared" si="214"/>
        <v>7.5689999999999991</v>
      </c>
      <c r="AS562" s="17">
        <f t="shared" si="213"/>
        <v>0.133016</v>
      </c>
      <c r="AT562" s="17">
        <f t="shared" si="197"/>
        <v>7.830004999999999</v>
      </c>
      <c r="AU562" s="5">
        <f t="shared" si="198"/>
        <v>4.5418099999999999</v>
      </c>
      <c r="AV562" s="5">
        <f t="shared" si="199"/>
        <v>2.1962599999999997</v>
      </c>
      <c r="AW562" s="5">
        <f t="shared" si="211"/>
        <v>0</v>
      </c>
      <c r="AX562" s="5">
        <f t="shared" si="212"/>
        <v>0</v>
      </c>
      <c r="AY562" s="5">
        <f t="shared" si="200"/>
        <v>3.3312000000000001E-2</v>
      </c>
      <c r="AZ562" s="5">
        <f t="shared" si="201"/>
        <v>6.7713819999999991</v>
      </c>
      <c r="BA562" s="7">
        <f t="shared" si="202"/>
        <v>7.2501537011518152E-2</v>
      </c>
      <c r="BB562" s="62">
        <f t="shared" si="203"/>
        <v>478.3</v>
      </c>
      <c r="BC562" s="28">
        <f t="shared" si="204"/>
        <v>-0.16548896449446043</v>
      </c>
      <c r="BD562" s="32">
        <f t="shared" si="205"/>
        <v>1.5295009390160033E-2</v>
      </c>
      <c r="BE562" s="32">
        <f t="shared" si="206"/>
        <v>1.050957183296818E-3</v>
      </c>
      <c r="BF562" s="35">
        <f t="shared" si="207"/>
        <v>0.98365403342654312</v>
      </c>
      <c r="BG562" s="37">
        <f t="shared" si="208"/>
        <v>0.67073604767830264</v>
      </c>
      <c r="BH562" s="33">
        <f t="shared" si="209"/>
        <v>0.32434442481608627</v>
      </c>
      <c r="BI562" s="33">
        <f t="shared" si="210"/>
        <v>4.9195275056111154E-3</v>
      </c>
      <c r="BJ562" s="63"/>
      <c r="BK562" s="63">
        <v>25.9</v>
      </c>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t="s">
        <v>1420</v>
      </c>
      <c r="CN562" s="63">
        <v>221</v>
      </c>
      <c r="CO562" s="63" t="s">
        <v>1424</v>
      </c>
      <c r="CP562" s="66"/>
      <c r="CQ562" s="64">
        <v>36614</v>
      </c>
      <c r="CR562" s="78" t="s">
        <v>2038</v>
      </c>
      <c r="CS562" s="78" t="s">
        <v>2038</v>
      </c>
    </row>
    <row r="563" spans="1:97">
      <c r="A563" s="63" t="s">
        <v>3591</v>
      </c>
      <c r="B563" s="63" t="s">
        <v>1308</v>
      </c>
      <c r="C563" s="63">
        <v>1901</v>
      </c>
      <c r="D563" s="19" t="s">
        <v>3782</v>
      </c>
      <c r="E563" s="63" t="s">
        <v>3783</v>
      </c>
      <c r="F563" s="63"/>
      <c r="G563" s="65" t="s">
        <v>3599</v>
      </c>
      <c r="H563" s="65">
        <v>24</v>
      </c>
      <c r="I563" s="65">
        <v>26</v>
      </c>
      <c r="J563" s="65">
        <v>112</v>
      </c>
      <c r="K563" s="23">
        <v>42.21725</v>
      </c>
      <c r="L563" s="23">
        <v>-110.11002000000001</v>
      </c>
      <c r="M563" s="61" t="s">
        <v>1335</v>
      </c>
      <c r="N563" s="63" t="s">
        <v>1336</v>
      </c>
      <c r="O563" s="63"/>
      <c r="P563" s="63" t="s">
        <v>3841</v>
      </c>
      <c r="Q563" s="63"/>
      <c r="R563" s="63"/>
      <c r="S563" s="55" t="str">
        <f>IF(U563&gt;0,V563-U563,"")</f>
        <v/>
      </c>
      <c r="T563" s="63"/>
      <c r="U563" s="66"/>
      <c r="V563" s="63"/>
      <c r="W563" s="66">
        <v>8204</v>
      </c>
      <c r="X563" s="66">
        <v>7750</v>
      </c>
      <c r="Y563" s="63"/>
      <c r="Z563" s="64">
        <v>34544</v>
      </c>
      <c r="AA563" s="63">
        <v>7.14</v>
      </c>
      <c r="AB563" s="63"/>
      <c r="AC563" s="63">
        <v>78</v>
      </c>
      <c r="AD563" s="63">
        <v>7</v>
      </c>
      <c r="AE563" s="63">
        <v>2490</v>
      </c>
      <c r="AF563" s="63">
        <v>59</v>
      </c>
      <c r="AG563" s="63"/>
      <c r="AH563" s="63">
        <v>3800</v>
      </c>
      <c r="AI563" s="63">
        <v>573</v>
      </c>
      <c r="AJ563" s="63">
        <v>0</v>
      </c>
      <c r="AK563" s="63">
        <v>0</v>
      </c>
      <c r="AL563" s="63">
        <v>0</v>
      </c>
      <c r="AM563" s="63">
        <v>6716</v>
      </c>
      <c r="AN563" s="63"/>
      <c r="AO563" s="63" t="s">
        <v>5904</v>
      </c>
      <c r="AP563" s="17">
        <f t="shared" si="195"/>
        <v>3.8921999999999999</v>
      </c>
      <c r="AQ563" s="17">
        <f t="shared" si="196"/>
        <v>0.57603000000000004</v>
      </c>
      <c r="AR563" s="17">
        <f t="shared" si="214"/>
        <v>108.315</v>
      </c>
      <c r="AS563" s="17">
        <f t="shared" si="213"/>
        <v>1.50922</v>
      </c>
      <c r="AT563" s="17">
        <f t="shared" si="197"/>
        <v>114.29245</v>
      </c>
      <c r="AU563" s="5">
        <f t="shared" si="198"/>
        <v>107.19799999999999</v>
      </c>
      <c r="AV563" s="5">
        <f t="shared" si="199"/>
        <v>9.3914699999999982</v>
      </c>
      <c r="AW563" s="5">
        <f t="shared" si="211"/>
        <v>0</v>
      </c>
      <c r="AX563" s="5">
        <f t="shared" si="212"/>
        <v>0</v>
      </c>
      <c r="AY563" s="5">
        <f t="shared" si="200"/>
        <v>0</v>
      </c>
      <c r="AZ563" s="5">
        <f t="shared" si="201"/>
        <v>116.58946999999999</v>
      </c>
      <c r="BA563" s="7">
        <f t="shared" si="202"/>
        <v>-9.9488950888834832E-3</v>
      </c>
      <c r="BB563" s="62">
        <f t="shared" si="203"/>
        <v>7007</v>
      </c>
      <c r="BC563" s="28">
        <f t="shared" si="204"/>
        <v>2.1205275814326314E-2</v>
      </c>
      <c r="BD563" s="32">
        <f t="shared" si="205"/>
        <v>3.4054742898590409E-2</v>
      </c>
      <c r="BE563" s="32">
        <f t="shared" si="206"/>
        <v>5.0399654570358766E-3</v>
      </c>
      <c r="BF563" s="35">
        <f t="shared" si="207"/>
        <v>0.96090529164437366</v>
      </c>
      <c r="BG563" s="36">
        <f t="shared" si="208"/>
        <v>0.91944838586194788</v>
      </c>
      <c r="BH563" s="33">
        <f t="shared" si="209"/>
        <v>8.0551614138052077E-2</v>
      </c>
      <c r="BI563" s="33">
        <f t="shared" si="210"/>
        <v>0</v>
      </c>
      <c r="BJ563" s="63">
        <v>0</v>
      </c>
      <c r="BK563" s="63">
        <v>0</v>
      </c>
      <c r="BL563" s="63">
        <v>0</v>
      </c>
      <c r="BM563" s="63">
        <v>6584</v>
      </c>
      <c r="BN563" s="63">
        <v>0</v>
      </c>
      <c r="BO563" s="63"/>
      <c r="BP563" s="63">
        <v>0</v>
      </c>
      <c r="BQ563" s="63">
        <v>0</v>
      </c>
      <c r="BR563" s="63">
        <v>0</v>
      </c>
      <c r="BS563" s="63">
        <v>0</v>
      </c>
      <c r="BT563" s="63">
        <v>0</v>
      </c>
      <c r="BU563" s="63">
        <v>0</v>
      </c>
      <c r="BV563" s="63">
        <v>0</v>
      </c>
      <c r="BW563" s="63">
        <v>0</v>
      </c>
      <c r="BX563" s="63"/>
      <c r="BY563" s="63"/>
      <c r="BZ563" s="63"/>
      <c r="CA563" s="63"/>
      <c r="CB563" s="63"/>
      <c r="CC563" s="63"/>
      <c r="CD563" s="63"/>
      <c r="CE563" s="63"/>
      <c r="CF563" s="63"/>
      <c r="CG563" s="63"/>
      <c r="CH563" s="63"/>
      <c r="CI563" s="63"/>
      <c r="CJ563" s="63"/>
      <c r="CK563" s="63"/>
      <c r="CL563" s="63"/>
      <c r="CM563" s="63"/>
      <c r="CN563" s="63">
        <v>19940729</v>
      </c>
      <c r="CO563" s="63" t="s">
        <v>1337</v>
      </c>
      <c r="CP563" s="66"/>
      <c r="CQ563" s="64">
        <v>34557</v>
      </c>
      <c r="CR563" s="78" t="s">
        <v>2038</v>
      </c>
      <c r="CS563" s="78" t="s">
        <v>2038</v>
      </c>
    </row>
    <row r="564" spans="1:97">
      <c r="A564" s="63" t="s">
        <v>3591</v>
      </c>
      <c r="B564" s="63" t="s">
        <v>1355</v>
      </c>
      <c r="C564" s="63">
        <v>1918</v>
      </c>
      <c r="D564" s="19" t="s">
        <v>3782</v>
      </c>
      <c r="E564" s="63" t="s">
        <v>3783</v>
      </c>
      <c r="F564" s="63"/>
      <c r="G564" s="65" t="s">
        <v>274</v>
      </c>
      <c r="H564" s="65">
        <v>25</v>
      </c>
      <c r="I564" s="65">
        <v>26</v>
      </c>
      <c r="J564" s="65">
        <v>112</v>
      </c>
      <c r="K564" s="23">
        <v>42.203769999999999</v>
      </c>
      <c r="L564" s="23">
        <v>-110.10456000000001</v>
      </c>
      <c r="M564" s="61" t="s">
        <v>1356</v>
      </c>
      <c r="N564" s="63" t="s">
        <v>1357</v>
      </c>
      <c r="O564" s="63"/>
      <c r="P564" s="63" t="s">
        <v>3841</v>
      </c>
      <c r="Q564" s="63"/>
      <c r="R564" s="63"/>
      <c r="S564" s="55"/>
      <c r="T564" s="63"/>
      <c r="U564" s="66" t="s">
        <v>1358</v>
      </c>
      <c r="V564" s="63"/>
      <c r="W564" s="66">
        <v>8700</v>
      </c>
      <c r="X564" s="66"/>
      <c r="Y564" s="63"/>
      <c r="Z564" s="64">
        <v>34537</v>
      </c>
      <c r="AA564" s="63">
        <v>7.21</v>
      </c>
      <c r="AB564" s="63"/>
      <c r="AC564" s="63">
        <v>35</v>
      </c>
      <c r="AD564" s="63">
        <v>4</v>
      </c>
      <c r="AE564" s="63">
        <v>1420</v>
      </c>
      <c r="AF564" s="63">
        <v>47</v>
      </c>
      <c r="AG564" s="63"/>
      <c r="AH564" s="63">
        <v>2000</v>
      </c>
      <c r="AI564" s="63">
        <v>537</v>
      </c>
      <c r="AJ564" s="63">
        <v>0</v>
      </c>
      <c r="AK564" s="63">
        <v>0</v>
      </c>
      <c r="AL564" s="63">
        <v>0</v>
      </c>
      <c r="AM564" s="63">
        <v>3770</v>
      </c>
      <c r="AN564" s="63"/>
      <c r="AO564" s="63" t="s">
        <v>5904</v>
      </c>
      <c r="AP564" s="17">
        <f t="shared" si="195"/>
        <v>1.7464999999999999</v>
      </c>
      <c r="AQ564" s="17">
        <f t="shared" si="196"/>
        <v>0.32916000000000001</v>
      </c>
      <c r="AR564" s="17">
        <f t="shared" si="214"/>
        <v>61.769999999999996</v>
      </c>
      <c r="AS564" s="17">
        <f t="shared" si="213"/>
        <v>1.2022599999999999</v>
      </c>
      <c r="AT564" s="17">
        <f t="shared" si="197"/>
        <v>65.047919999999991</v>
      </c>
      <c r="AU564" s="5">
        <f t="shared" si="198"/>
        <v>56.419999999999995</v>
      </c>
      <c r="AV564" s="5">
        <f t="shared" si="199"/>
        <v>8.8014299999999999</v>
      </c>
      <c r="AW564" s="5">
        <f t="shared" si="211"/>
        <v>0</v>
      </c>
      <c r="AX564" s="5">
        <f t="shared" si="212"/>
        <v>0</v>
      </c>
      <c r="AY564" s="5">
        <f t="shared" si="200"/>
        <v>0</v>
      </c>
      <c r="AZ564" s="5">
        <f t="shared" si="201"/>
        <v>65.221429999999998</v>
      </c>
      <c r="BA564" s="7">
        <f t="shared" si="202"/>
        <v>-1.3319326457068175E-3</v>
      </c>
      <c r="BB564" s="62">
        <f t="shared" si="203"/>
        <v>4043</v>
      </c>
      <c r="BC564" s="28">
        <f t="shared" si="204"/>
        <v>3.4941763727121461E-2</v>
      </c>
      <c r="BD564" s="32">
        <f t="shared" si="205"/>
        <v>2.6849436538478096E-2</v>
      </c>
      <c r="BE564" s="32">
        <f t="shared" si="206"/>
        <v>5.0602694136876328E-3</v>
      </c>
      <c r="BF564" s="35">
        <f t="shared" si="207"/>
        <v>0.96809029404783442</v>
      </c>
      <c r="BG564" s="36">
        <f t="shared" si="208"/>
        <v>0.86505309681189135</v>
      </c>
      <c r="BH564" s="33">
        <f t="shared" si="209"/>
        <v>0.13494690318810856</v>
      </c>
      <c r="BI564" s="33">
        <f t="shared" si="210"/>
        <v>0</v>
      </c>
      <c r="BJ564" s="63">
        <v>0</v>
      </c>
      <c r="BK564" s="63">
        <v>0</v>
      </c>
      <c r="BL564" s="63">
        <v>0</v>
      </c>
      <c r="BM564" s="63">
        <v>3647</v>
      </c>
      <c r="BN564" s="63">
        <v>0</v>
      </c>
      <c r="BO564" s="63"/>
      <c r="BP564" s="63">
        <v>0</v>
      </c>
      <c r="BQ564" s="63">
        <v>0</v>
      </c>
      <c r="BR564" s="63">
        <v>0</v>
      </c>
      <c r="BS564" s="63">
        <v>0</v>
      </c>
      <c r="BT564" s="63">
        <v>0</v>
      </c>
      <c r="BU564" s="63">
        <v>0</v>
      </c>
      <c r="BV564" s="63">
        <v>0</v>
      </c>
      <c r="BW564" s="63">
        <v>0</v>
      </c>
      <c r="BX564" s="63"/>
      <c r="BY564" s="63"/>
      <c r="BZ564" s="63"/>
      <c r="CA564" s="63"/>
      <c r="CB564" s="63"/>
      <c r="CC564" s="63"/>
      <c r="CD564" s="63"/>
      <c r="CE564" s="63"/>
      <c r="CF564" s="63"/>
      <c r="CG564" s="63"/>
      <c r="CH564" s="63"/>
      <c r="CI564" s="63"/>
      <c r="CJ564" s="63"/>
      <c r="CK564" s="63"/>
      <c r="CL564" s="63"/>
      <c r="CM564" s="63"/>
      <c r="CN564" s="63">
        <v>19940722</v>
      </c>
      <c r="CO564" s="63" t="s">
        <v>1359</v>
      </c>
      <c r="CP564" s="66"/>
      <c r="CQ564" s="64">
        <v>34557</v>
      </c>
      <c r="CR564" s="78" t="s">
        <v>2038</v>
      </c>
      <c r="CS564" s="78" t="s">
        <v>2038</v>
      </c>
    </row>
    <row r="565" spans="1:97">
      <c r="A565" s="63" t="s">
        <v>3591</v>
      </c>
      <c r="B565" s="63" t="s">
        <v>1355</v>
      </c>
      <c r="C565" s="63">
        <v>1949</v>
      </c>
      <c r="D565" s="19" t="s">
        <v>3782</v>
      </c>
      <c r="E565" s="63" t="s">
        <v>3783</v>
      </c>
      <c r="F565" s="63"/>
      <c r="G565" s="65" t="s">
        <v>264</v>
      </c>
      <c r="H565" s="65">
        <v>25</v>
      </c>
      <c r="I565" s="65">
        <v>26</v>
      </c>
      <c r="J565" s="65">
        <v>112</v>
      </c>
      <c r="K565" s="23">
        <v>42.209449999999997</v>
      </c>
      <c r="L565" s="23">
        <v>-110.09571</v>
      </c>
      <c r="M565" s="61" t="s">
        <v>1394</v>
      </c>
      <c r="N565" s="63" t="s">
        <v>1395</v>
      </c>
      <c r="O565" s="63"/>
      <c r="P565" s="63" t="s">
        <v>3841</v>
      </c>
      <c r="Q565" s="63"/>
      <c r="R565" s="63"/>
      <c r="S565" s="55"/>
      <c r="T565" s="63"/>
      <c r="U565" s="66" t="s">
        <v>1396</v>
      </c>
      <c r="V565" s="63"/>
      <c r="W565" s="66">
        <v>8660</v>
      </c>
      <c r="X565" s="66"/>
      <c r="Y565" s="63"/>
      <c r="Z565" s="64">
        <v>34533</v>
      </c>
      <c r="AA565" s="63">
        <v>7.51</v>
      </c>
      <c r="AB565" s="63"/>
      <c r="AC565" s="63">
        <v>36</v>
      </c>
      <c r="AD565" s="63">
        <v>4</v>
      </c>
      <c r="AE565" s="63">
        <v>1440</v>
      </c>
      <c r="AF565" s="63">
        <v>51</v>
      </c>
      <c r="AG565" s="63"/>
      <c r="AH565" s="63">
        <v>2000</v>
      </c>
      <c r="AI565" s="63">
        <v>586</v>
      </c>
      <c r="AJ565" s="63">
        <v>0</v>
      </c>
      <c r="AK565" s="63">
        <v>0</v>
      </c>
      <c r="AL565" s="63">
        <v>0</v>
      </c>
      <c r="AM565" s="63">
        <v>3819</v>
      </c>
      <c r="AN565" s="63"/>
      <c r="AO565" s="63" t="s">
        <v>5904</v>
      </c>
      <c r="AP565" s="17">
        <f t="shared" si="195"/>
        <v>1.7964</v>
      </c>
      <c r="AQ565" s="17">
        <f t="shared" si="196"/>
        <v>0.32916000000000001</v>
      </c>
      <c r="AR565" s="17">
        <f t="shared" si="214"/>
        <v>62.639999999999993</v>
      </c>
      <c r="AS565" s="17">
        <f t="shared" si="213"/>
        <v>1.3045799999999999</v>
      </c>
      <c r="AT565" s="17">
        <f t="shared" si="197"/>
        <v>66.070139999999995</v>
      </c>
      <c r="AU565" s="5">
        <f t="shared" si="198"/>
        <v>56.419999999999995</v>
      </c>
      <c r="AV565" s="5">
        <f t="shared" si="199"/>
        <v>9.6045399999999983</v>
      </c>
      <c r="AW565" s="5">
        <f t="shared" si="211"/>
        <v>0</v>
      </c>
      <c r="AX565" s="5">
        <f t="shared" si="212"/>
        <v>0</v>
      </c>
      <c r="AY565" s="5">
        <f t="shared" si="200"/>
        <v>0</v>
      </c>
      <c r="AZ565" s="5">
        <f t="shared" si="201"/>
        <v>66.024539999999988</v>
      </c>
      <c r="BA565" s="7">
        <f t="shared" si="202"/>
        <v>3.4520693793275715E-4</v>
      </c>
      <c r="BB565" s="62">
        <f t="shared" si="203"/>
        <v>4117</v>
      </c>
      <c r="BC565" s="28">
        <f t="shared" si="204"/>
        <v>3.7550403225806453E-2</v>
      </c>
      <c r="BD565" s="32">
        <f t="shared" si="205"/>
        <v>2.7189287021338233E-2</v>
      </c>
      <c r="BE565" s="32">
        <f t="shared" si="206"/>
        <v>4.9819782431216285E-3</v>
      </c>
      <c r="BF565" s="35">
        <f t="shared" si="207"/>
        <v>0.9678287347355401</v>
      </c>
      <c r="BG565" s="36">
        <f t="shared" si="208"/>
        <v>0.85453075477693607</v>
      </c>
      <c r="BH565" s="33">
        <f t="shared" si="209"/>
        <v>0.14546924522306404</v>
      </c>
      <c r="BI565" s="33">
        <f t="shared" si="210"/>
        <v>0</v>
      </c>
      <c r="BJ565" s="63">
        <v>0</v>
      </c>
      <c r="BK565" s="63">
        <v>0</v>
      </c>
      <c r="BL565" s="63">
        <v>0</v>
      </c>
      <c r="BM565" s="63">
        <v>3684</v>
      </c>
      <c r="BN565" s="63">
        <v>0</v>
      </c>
      <c r="BO565" s="63"/>
      <c r="BP565" s="63">
        <v>0</v>
      </c>
      <c r="BQ565" s="63">
        <v>0</v>
      </c>
      <c r="BR565" s="63">
        <v>0</v>
      </c>
      <c r="BS565" s="63">
        <v>0</v>
      </c>
      <c r="BT565" s="63">
        <v>0</v>
      </c>
      <c r="BU565" s="63">
        <v>0</v>
      </c>
      <c r="BV565" s="63">
        <v>0</v>
      </c>
      <c r="BW565" s="63">
        <v>0</v>
      </c>
      <c r="BX565" s="63"/>
      <c r="BY565" s="63"/>
      <c r="BZ565" s="63"/>
      <c r="CA565" s="63"/>
      <c r="CB565" s="63"/>
      <c r="CC565" s="63"/>
      <c r="CD565" s="63"/>
      <c r="CE565" s="63"/>
      <c r="CF565" s="63"/>
      <c r="CG565" s="63"/>
      <c r="CH565" s="63"/>
      <c r="CI565" s="63"/>
      <c r="CJ565" s="63"/>
      <c r="CK565" s="63"/>
      <c r="CL565" s="63"/>
      <c r="CM565" s="63"/>
      <c r="CN565" s="63">
        <v>19940718</v>
      </c>
      <c r="CO565" s="63" t="s">
        <v>1397</v>
      </c>
      <c r="CP565" s="66"/>
      <c r="CQ565" s="64">
        <v>34557</v>
      </c>
      <c r="CR565" s="78" t="s">
        <v>2038</v>
      </c>
      <c r="CS565" s="78" t="s">
        <v>2038</v>
      </c>
    </row>
    <row r="566" spans="1:97">
      <c r="A566" s="63" t="s">
        <v>3591</v>
      </c>
      <c r="B566" s="63" t="s">
        <v>1211</v>
      </c>
      <c r="C566" s="63">
        <v>5115</v>
      </c>
      <c r="D566" s="19" t="s">
        <v>3782</v>
      </c>
      <c r="E566" s="63" t="s">
        <v>3783</v>
      </c>
      <c r="F566" s="63" t="s">
        <v>5045</v>
      </c>
      <c r="G566" s="65" t="s">
        <v>3595</v>
      </c>
      <c r="H566" s="65">
        <v>26</v>
      </c>
      <c r="I566" s="65">
        <v>26</v>
      </c>
      <c r="J566" s="65">
        <v>112</v>
      </c>
      <c r="K566" s="23">
        <v>42.201900000000002</v>
      </c>
      <c r="L566" s="23">
        <v>-110.12863</v>
      </c>
      <c r="M566" s="61" t="s">
        <v>1362</v>
      </c>
      <c r="N566" s="63" t="s">
        <v>1363</v>
      </c>
      <c r="O566" s="63"/>
      <c r="P566" s="63" t="s">
        <v>3841</v>
      </c>
      <c r="Q566" s="63"/>
      <c r="R566" s="63"/>
      <c r="S566" s="55">
        <f>IF(U566&gt;0,V566-U566,"")</f>
        <v>24</v>
      </c>
      <c r="T566" s="63"/>
      <c r="U566" s="66">
        <v>7904</v>
      </c>
      <c r="V566" s="63">
        <v>7928</v>
      </c>
      <c r="W566" s="66">
        <v>8150</v>
      </c>
      <c r="X566" s="66"/>
      <c r="Y566" s="63"/>
      <c r="Z566" s="64">
        <v>29792</v>
      </c>
      <c r="AA566" s="63">
        <v>8</v>
      </c>
      <c r="AB566" s="63"/>
      <c r="AC566" s="63">
        <v>78</v>
      </c>
      <c r="AD566" s="63">
        <v>8</v>
      </c>
      <c r="AE566" s="63">
        <v>3391</v>
      </c>
      <c r="AF566" s="63">
        <v>157</v>
      </c>
      <c r="AG566" s="63"/>
      <c r="AH566" s="63">
        <v>4900</v>
      </c>
      <c r="AI566" s="63">
        <v>1079</v>
      </c>
      <c r="AJ566" s="63">
        <v>0</v>
      </c>
      <c r="AK566" s="63">
        <v>0</v>
      </c>
      <c r="AL566" s="63">
        <v>9</v>
      </c>
      <c r="AM566" s="63">
        <v>9074</v>
      </c>
      <c r="AN566" s="63"/>
      <c r="AO566" s="63" t="s">
        <v>5902</v>
      </c>
      <c r="AP566" s="17">
        <f t="shared" si="195"/>
        <v>3.8921999999999999</v>
      </c>
      <c r="AQ566" s="17">
        <f t="shared" si="196"/>
        <v>0.65832000000000002</v>
      </c>
      <c r="AR566" s="17">
        <f t="shared" si="214"/>
        <v>147.5085</v>
      </c>
      <c r="AS566" s="17">
        <f t="shared" si="213"/>
        <v>4.0160599999999995</v>
      </c>
      <c r="AT566" s="17">
        <f t="shared" si="197"/>
        <v>156.07508000000001</v>
      </c>
      <c r="AU566" s="5">
        <f t="shared" si="198"/>
        <v>138.22899999999998</v>
      </c>
      <c r="AV566" s="5">
        <f t="shared" si="199"/>
        <v>17.684809999999999</v>
      </c>
      <c r="AW566" s="5">
        <f t="shared" si="211"/>
        <v>0</v>
      </c>
      <c r="AX566" s="5">
        <f t="shared" si="212"/>
        <v>0</v>
      </c>
      <c r="AY566" s="5">
        <f t="shared" si="200"/>
        <v>0.18738000000000002</v>
      </c>
      <c r="AZ566" s="5">
        <f t="shared" si="201"/>
        <v>156.10118999999997</v>
      </c>
      <c r="BA566" s="7">
        <f t="shared" si="202"/>
        <v>-8.363864428247576E-5</v>
      </c>
      <c r="BB566" s="62">
        <f t="shared" si="203"/>
        <v>9622</v>
      </c>
      <c r="BC566" s="28">
        <f t="shared" si="204"/>
        <v>2.9311082584510057E-2</v>
      </c>
      <c r="BD566" s="32">
        <f t="shared" si="205"/>
        <v>2.4937997789269112E-2</v>
      </c>
      <c r="BE566" s="32">
        <f t="shared" si="206"/>
        <v>4.2179699667621506E-3</v>
      </c>
      <c r="BF566" s="35">
        <f t="shared" si="207"/>
        <v>0.97084403224396865</v>
      </c>
      <c r="BG566" s="36">
        <f t="shared" si="208"/>
        <v>0.88550894455064699</v>
      </c>
      <c r="BH566" s="33">
        <f t="shared" si="209"/>
        <v>0.11329068023120133</v>
      </c>
      <c r="BI566" s="33">
        <f t="shared" si="210"/>
        <v>1.2003752181517645E-3</v>
      </c>
      <c r="BJ566" s="63">
        <v>0</v>
      </c>
      <c r="BK566" s="63">
        <v>0</v>
      </c>
      <c r="BL566" s="63">
        <v>0</v>
      </c>
      <c r="BM566" s="63">
        <v>8814</v>
      </c>
      <c r="BN566" s="63">
        <v>0</v>
      </c>
      <c r="BO566" s="63">
        <v>0</v>
      </c>
      <c r="BP566" s="63">
        <v>0</v>
      </c>
      <c r="BQ566" s="63">
        <v>0</v>
      </c>
      <c r="BR566" s="63">
        <v>0</v>
      </c>
      <c r="BS566" s="63">
        <v>0</v>
      </c>
      <c r="BT566" s="63">
        <v>0</v>
      </c>
      <c r="BU566" s="63">
        <v>0</v>
      </c>
      <c r="BV566" s="63">
        <v>0</v>
      </c>
      <c r="BW566" s="63">
        <v>0</v>
      </c>
      <c r="BX566" s="63"/>
      <c r="BY566" s="63"/>
      <c r="BZ566" s="63"/>
      <c r="CA566" s="63"/>
      <c r="CB566" s="63"/>
      <c r="CC566" s="63"/>
      <c r="CD566" s="63"/>
      <c r="CE566" s="63"/>
      <c r="CF566" s="63"/>
      <c r="CG566" s="63"/>
      <c r="CH566" s="63"/>
      <c r="CI566" s="63"/>
      <c r="CJ566" s="63"/>
      <c r="CK566" s="63"/>
      <c r="CL566" s="63"/>
      <c r="CM566" s="63" t="s">
        <v>1364</v>
      </c>
      <c r="CN566" s="63">
        <v>19810725</v>
      </c>
      <c r="CO566" s="63" t="s">
        <v>2113</v>
      </c>
      <c r="CP566" s="66"/>
      <c r="CQ566" s="64">
        <v>29794</v>
      </c>
      <c r="CR566" s="78" t="s">
        <v>2038</v>
      </c>
      <c r="CS566" s="78" t="s">
        <v>2038</v>
      </c>
    </row>
    <row r="567" spans="1:97">
      <c r="A567" s="16" t="s">
        <v>3590</v>
      </c>
      <c r="B567" s="16" t="s">
        <v>1211</v>
      </c>
      <c r="C567" s="19">
        <v>49001472</v>
      </c>
      <c r="D567" s="19" t="s">
        <v>3782</v>
      </c>
      <c r="E567" s="19" t="s">
        <v>3783</v>
      </c>
      <c r="F567" s="19" t="s">
        <v>2521</v>
      </c>
      <c r="G567" s="47"/>
      <c r="H567" s="47" t="s">
        <v>2522</v>
      </c>
      <c r="I567" s="47" t="s">
        <v>5446</v>
      </c>
      <c r="J567" s="47" t="s">
        <v>5467</v>
      </c>
      <c r="K567" s="23">
        <v>42.20393</v>
      </c>
      <c r="L567" s="23">
        <v>-110.11878</v>
      </c>
      <c r="M567" s="61" t="s">
        <v>2523</v>
      </c>
      <c r="N567" s="19" t="s">
        <v>2432</v>
      </c>
      <c r="P567" s="19" t="s">
        <v>3841</v>
      </c>
      <c r="Q567" s="55">
        <v>4620</v>
      </c>
      <c r="R567" s="55"/>
      <c r="S567" s="55">
        <f>V567-U567</f>
        <v>243</v>
      </c>
      <c r="T567" s="31" t="s">
        <v>2505</v>
      </c>
      <c r="U567" s="55">
        <v>7996</v>
      </c>
      <c r="V567" s="55">
        <v>8239</v>
      </c>
      <c r="W567" s="55">
        <v>8700</v>
      </c>
      <c r="X567" s="55"/>
      <c r="Y567" s="51" t="s">
        <v>3798</v>
      </c>
      <c r="Z567" s="40">
        <v>20981</v>
      </c>
      <c r="AA567" s="52">
        <v>7.1999998092651367</v>
      </c>
      <c r="AB567" s="19" t="s">
        <v>3789</v>
      </c>
      <c r="AC567" s="19">
        <v>85</v>
      </c>
      <c r="AD567" s="19">
        <v>11</v>
      </c>
      <c r="AE567" s="19">
        <v>3111</v>
      </c>
      <c r="AF567" s="19">
        <v>-3</v>
      </c>
      <c r="AG567" s="19">
        <v>-3</v>
      </c>
      <c r="AH567" s="19">
        <v>4314</v>
      </c>
      <c r="AI567" s="19">
        <v>1079</v>
      </c>
      <c r="AJ567" s="19"/>
      <c r="AK567" s="19"/>
      <c r="AL567" s="19">
        <v>53</v>
      </c>
      <c r="AM567" s="19">
        <v>8105</v>
      </c>
      <c r="AP567" s="17">
        <f t="shared" si="195"/>
        <v>4.2415000000000003</v>
      </c>
      <c r="AQ567" s="17">
        <f t="shared" si="196"/>
        <v>0.90519000000000005</v>
      </c>
      <c r="AR567" s="17">
        <f t="shared" si="214"/>
        <v>135.32849999999999</v>
      </c>
      <c r="AS567" s="17">
        <f t="shared" si="213"/>
        <v>0</v>
      </c>
      <c r="AT567" s="17">
        <f t="shared" si="197"/>
        <v>140.47519</v>
      </c>
      <c r="AU567" s="5">
        <f t="shared" si="198"/>
        <v>121.69793999999999</v>
      </c>
      <c r="AV567" s="5">
        <f t="shared" si="199"/>
        <v>17.684809999999999</v>
      </c>
      <c r="AW567" s="5"/>
      <c r="AX567" s="5"/>
      <c r="AY567" s="5">
        <f t="shared" si="200"/>
        <v>1.1034600000000001</v>
      </c>
      <c r="AZ567" s="5">
        <f t="shared" si="201"/>
        <v>140.48621</v>
      </c>
      <c r="BA567" s="7">
        <f t="shared" si="202"/>
        <v>-3.9222469705810222E-5</v>
      </c>
      <c r="BB567" s="62">
        <f t="shared" si="203"/>
        <v>8647</v>
      </c>
      <c r="BC567" s="6">
        <f t="shared" si="204"/>
        <v>3.2354345749761225E-2</v>
      </c>
      <c r="BD567" s="32">
        <f t="shared" si="205"/>
        <v>3.0193943855850988E-2</v>
      </c>
      <c r="BE567" s="32">
        <f t="shared" si="206"/>
        <v>6.4437713164865627E-3</v>
      </c>
      <c r="BF567" s="35">
        <f t="shared" si="207"/>
        <v>0.9633622848276624</v>
      </c>
      <c r="BG567" s="36">
        <f t="shared" si="208"/>
        <v>0.86626253210190518</v>
      </c>
      <c r="BH567" s="33">
        <f t="shared" si="209"/>
        <v>0.1258828891462016</v>
      </c>
      <c r="BI567" s="33">
        <f t="shared" si="210"/>
        <v>7.8545787518931581E-3</v>
      </c>
      <c r="CM567" s="51" t="s">
        <v>2525</v>
      </c>
      <c r="CR567" s="78" t="s">
        <v>2038</v>
      </c>
      <c r="CS567" s="78" t="s">
        <v>2038</v>
      </c>
    </row>
    <row r="568" spans="1:97">
      <c r="A568" s="63" t="s">
        <v>3591</v>
      </c>
      <c r="B568" s="63" t="s">
        <v>1211</v>
      </c>
      <c r="C568" s="63">
        <v>3948</v>
      </c>
      <c r="D568" s="19" t="s">
        <v>3782</v>
      </c>
      <c r="E568" s="63" t="s">
        <v>3783</v>
      </c>
      <c r="F568" s="63" t="s">
        <v>5045</v>
      </c>
      <c r="G568" s="65" t="s">
        <v>3595</v>
      </c>
      <c r="H568" s="65">
        <v>26</v>
      </c>
      <c r="I568" s="65">
        <v>26</v>
      </c>
      <c r="J568" s="65">
        <v>112</v>
      </c>
      <c r="K568" s="23">
        <v>42.201900000000002</v>
      </c>
      <c r="L568" s="23">
        <v>-110.12863</v>
      </c>
      <c r="M568" s="61" t="s">
        <v>1362</v>
      </c>
      <c r="N568" s="63" t="s">
        <v>1429</v>
      </c>
      <c r="O568" s="63"/>
      <c r="P568" s="63" t="s">
        <v>3841</v>
      </c>
      <c r="Q568" s="63"/>
      <c r="R568" s="63"/>
      <c r="S568" s="55" t="str">
        <f>IF(U568&gt;0,V568-U568,"")</f>
        <v/>
      </c>
      <c r="T568" s="63"/>
      <c r="U568" s="66"/>
      <c r="V568" s="63"/>
      <c r="W568" s="66">
        <v>8150</v>
      </c>
      <c r="X568" s="66"/>
      <c r="Y568" s="63"/>
      <c r="Z568" s="64">
        <v>33849</v>
      </c>
      <c r="AA568" s="63">
        <v>7.7</v>
      </c>
      <c r="AB568" s="63"/>
      <c r="AC568" s="63">
        <v>214</v>
      </c>
      <c r="AD568" s="63">
        <v>22</v>
      </c>
      <c r="AE568" s="63">
        <v>3330</v>
      </c>
      <c r="AF568" s="63">
        <v>173</v>
      </c>
      <c r="AG568" s="63"/>
      <c r="AH568" s="63"/>
      <c r="AI568" s="63">
        <v>8145</v>
      </c>
      <c r="AJ568" s="63"/>
      <c r="AK568" s="63"/>
      <c r="AL568" s="63">
        <v>33</v>
      </c>
      <c r="AM568" s="63">
        <v>9504</v>
      </c>
      <c r="AN568" s="63"/>
      <c r="AO568" s="63" t="s">
        <v>1430</v>
      </c>
      <c r="AP568" s="17">
        <f t="shared" si="195"/>
        <v>10.678599999999999</v>
      </c>
      <c r="AQ568" s="17">
        <f t="shared" si="196"/>
        <v>1.8103800000000001</v>
      </c>
      <c r="AR568" s="17">
        <f t="shared" si="214"/>
        <v>144.85499999999999</v>
      </c>
      <c r="AS568" s="17">
        <f t="shared" si="213"/>
        <v>4.4253399999999994</v>
      </c>
      <c r="AT568" s="17">
        <f t="shared" si="197"/>
        <v>161.76931999999999</v>
      </c>
      <c r="AU568" s="5">
        <f t="shared" si="198"/>
        <v>0</v>
      </c>
      <c r="AV568" s="5">
        <f t="shared" si="199"/>
        <v>133.49654999999998</v>
      </c>
      <c r="AW568" s="5">
        <f t="shared" ref="AW568:AW592" si="215">IF(AJ568&gt;0,AJ568*0.03333,0)</f>
        <v>0</v>
      </c>
      <c r="AX568" s="5">
        <f t="shared" ref="AX568:AX592" si="216">IF(AK568&gt;0,AK568*0.0588,0)</f>
        <v>0</v>
      </c>
      <c r="AY568" s="5">
        <f t="shared" si="200"/>
        <v>0.68706</v>
      </c>
      <c r="AZ568" s="5">
        <f t="shared" si="201"/>
        <v>134.18360999999999</v>
      </c>
      <c r="BA568" s="7">
        <f t="shared" si="202"/>
        <v>9.3209788461969298E-2</v>
      </c>
      <c r="BB568" s="62">
        <f t="shared" si="203"/>
        <v>11917</v>
      </c>
      <c r="BC568" s="28">
        <f t="shared" si="204"/>
        <v>0.11264646841884132</v>
      </c>
      <c r="BD568" s="32">
        <f t="shared" si="205"/>
        <v>6.6011280754595489E-2</v>
      </c>
      <c r="BE568" s="32">
        <f t="shared" si="206"/>
        <v>1.1191120788540128E-2</v>
      </c>
      <c r="BF568" s="35">
        <f t="shared" si="207"/>
        <v>0.92279759845686438</v>
      </c>
      <c r="BG568" s="33">
        <f t="shared" si="208"/>
        <v>0</v>
      </c>
      <c r="BH568" s="36">
        <f t="shared" si="209"/>
        <v>0.99487970252104563</v>
      </c>
      <c r="BI568" s="33">
        <f t="shared" si="210"/>
        <v>5.1202974789543972E-3</v>
      </c>
      <c r="BJ568" s="63"/>
      <c r="BK568" s="63">
        <v>81.2</v>
      </c>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v>19920902</v>
      </c>
      <c r="CO568" s="63" t="s">
        <v>1431</v>
      </c>
      <c r="CP568" s="66"/>
      <c r="CQ568" s="64">
        <v>33877</v>
      </c>
      <c r="CR568" s="78" t="s">
        <v>2038</v>
      </c>
      <c r="CS568" s="78" t="s">
        <v>2038</v>
      </c>
    </row>
    <row r="569" spans="1:97">
      <c r="A569" s="63" t="s">
        <v>3591</v>
      </c>
      <c r="B569" s="63" t="s">
        <v>1351</v>
      </c>
      <c r="C569" s="63">
        <v>1908</v>
      </c>
      <c r="D569" s="19" t="s">
        <v>3782</v>
      </c>
      <c r="E569" s="63" t="s">
        <v>3783</v>
      </c>
      <c r="F569" s="63"/>
      <c r="G569" s="65" t="s">
        <v>3595</v>
      </c>
      <c r="H569" s="65">
        <v>27</v>
      </c>
      <c r="I569" s="65">
        <v>26</v>
      </c>
      <c r="J569" s="65">
        <v>112</v>
      </c>
      <c r="K569" s="23">
        <v>42.201259999999998</v>
      </c>
      <c r="L569" s="23">
        <v>-110.1474</v>
      </c>
      <c r="M569" s="61" t="s">
        <v>1352</v>
      </c>
      <c r="N569" s="63" t="s">
        <v>1353</v>
      </c>
      <c r="O569" s="63"/>
      <c r="P569" s="63" t="s">
        <v>3841</v>
      </c>
      <c r="Q569" s="63"/>
      <c r="R569" s="63"/>
      <c r="S569" s="55" t="str">
        <f>IF(U569&gt;0,V569-U569,"")</f>
        <v/>
      </c>
      <c r="T569" s="63"/>
      <c r="U569" s="66"/>
      <c r="V569" s="63"/>
      <c r="W569" s="66">
        <v>7934</v>
      </c>
      <c r="X569" s="66">
        <v>7885</v>
      </c>
      <c r="Y569" s="63"/>
      <c r="Z569" s="64">
        <v>34530</v>
      </c>
      <c r="AA569" s="63">
        <v>7.49</v>
      </c>
      <c r="AB569" s="63"/>
      <c r="AC569" s="63">
        <v>467</v>
      </c>
      <c r="AD569" s="63">
        <v>3</v>
      </c>
      <c r="AE569" s="63">
        <v>4470</v>
      </c>
      <c r="AF569" s="63">
        <v>212</v>
      </c>
      <c r="AG569" s="63"/>
      <c r="AH569" s="63">
        <v>7600</v>
      </c>
      <c r="AI569" s="63">
        <v>671</v>
      </c>
      <c r="AJ569" s="63">
        <v>0</v>
      </c>
      <c r="AK569" s="63">
        <v>0</v>
      </c>
      <c r="AL569" s="63">
        <v>0</v>
      </c>
      <c r="AM569" s="63">
        <v>13082</v>
      </c>
      <c r="AN569" s="63"/>
      <c r="AO569" s="63" t="s">
        <v>5904</v>
      </c>
      <c r="AP569" s="17">
        <f t="shared" si="195"/>
        <v>23.3033</v>
      </c>
      <c r="AQ569" s="17">
        <f t="shared" si="196"/>
        <v>0.24687000000000001</v>
      </c>
      <c r="AR569" s="17">
        <f t="shared" si="214"/>
        <v>194.44499999999999</v>
      </c>
      <c r="AS569" s="17">
        <f t="shared" si="213"/>
        <v>5.4229599999999998</v>
      </c>
      <c r="AT569" s="17">
        <f t="shared" si="197"/>
        <v>223.41812999999999</v>
      </c>
      <c r="AU569" s="5">
        <f t="shared" si="198"/>
        <v>214.39599999999999</v>
      </c>
      <c r="AV569" s="5">
        <f t="shared" si="199"/>
        <v>10.997689999999999</v>
      </c>
      <c r="AW569" s="5">
        <f t="shared" si="215"/>
        <v>0</v>
      </c>
      <c r="AX569" s="5">
        <f t="shared" si="216"/>
        <v>0</v>
      </c>
      <c r="AY569" s="5">
        <f t="shared" si="200"/>
        <v>0</v>
      </c>
      <c r="AZ569" s="5">
        <f t="shared" si="201"/>
        <v>225.39368999999999</v>
      </c>
      <c r="BA569" s="7">
        <f t="shared" si="202"/>
        <v>-4.4017557291606123E-3</v>
      </c>
      <c r="BB569" s="62">
        <f t="shared" si="203"/>
        <v>13423</v>
      </c>
      <c r="BC569" s="28">
        <f t="shared" si="204"/>
        <v>1.2865497076023392E-2</v>
      </c>
      <c r="BD569" s="32">
        <f t="shared" si="205"/>
        <v>0.10430353167847212</v>
      </c>
      <c r="BE569" s="32">
        <f t="shared" si="206"/>
        <v>1.1049685179980694E-3</v>
      </c>
      <c r="BF569" s="35">
        <f t="shared" si="207"/>
        <v>0.89459149980352981</v>
      </c>
      <c r="BG569" s="36">
        <f t="shared" si="208"/>
        <v>0.95120675294858514</v>
      </c>
      <c r="BH569" s="33">
        <f t="shared" si="209"/>
        <v>4.8793247051414787E-2</v>
      </c>
      <c r="BI569" s="33">
        <f t="shared" si="210"/>
        <v>0</v>
      </c>
      <c r="BJ569" s="63">
        <v>0</v>
      </c>
      <c r="BK569" s="63">
        <v>0</v>
      </c>
      <c r="BL569" s="63">
        <v>0</v>
      </c>
      <c r="BM569" s="63">
        <v>12883</v>
      </c>
      <c r="BN569" s="63">
        <v>0</v>
      </c>
      <c r="BO569" s="63"/>
      <c r="BP569" s="63">
        <v>0</v>
      </c>
      <c r="BQ569" s="63">
        <v>0</v>
      </c>
      <c r="BR569" s="63">
        <v>0</v>
      </c>
      <c r="BS569" s="63">
        <v>0</v>
      </c>
      <c r="BT569" s="63">
        <v>0</v>
      </c>
      <c r="BU569" s="63">
        <v>0</v>
      </c>
      <c r="BV569" s="63">
        <v>0</v>
      </c>
      <c r="BW569" s="63">
        <v>0</v>
      </c>
      <c r="BX569" s="63"/>
      <c r="BY569" s="63"/>
      <c r="BZ569" s="63"/>
      <c r="CA569" s="63"/>
      <c r="CB569" s="63"/>
      <c r="CC569" s="63"/>
      <c r="CD569" s="63"/>
      <c r="CE569" s="63"/>
      <c r="CF569" s="63"/>
      <c r="CG569" s="63"/>
      <c r="CH569" s="63"/>
      <c r="CI569" s="63"/>
      <c r="CJ569" s="63"/>
      <c r="CK569" s="63"/>
      <c r="CL569" s="63"/>
      <c r="CM569" s="63"/>
      <c r="CN569" s="63">
        <v>19940715</v>
      </c>
      <c r="CO569" s="63" t="s">
        <v>1354</v>
      </c>
      <c r="CP569" s="66"/>
      <c r="CQ569" s="64">
        <v>34557</v>
      </c>
      <c r="CR569" s="78" t="s">
        <v>2038</v>
      </c>
      <c r="CS569" s="78" t="s">
        <v>2038</v>
      </c>
    </row>
    <row r="570" spans="1:97">
      <c r="A570" s="63" t="s">
        <v>3591</v>
      </c>
      <c r="B570" s="63" t="s">
        <v>3364</v>
      </c>
      <c r="C570" s="63">
        <v>1921</v>
      </c>
      <c r="D570" s="19" t="s">
        <v>3782</v>
      </c>
      <c r="E570" s="63" t="s">
        <v>3783</v>
      </c>
      <c r="F570" s="63"/>
      <c r="G570" s="65" t="s">
        <v>3604</v>
      </c>
      <c r="H570" s="65">
        <v>29</v>
      </c>
      <c r="I570" s="65">
        <v>26</v>
      </c>
      <c r="J570" s="65">
        <v>112</v>
      </c>
      <c r="K570" s="23">
        <v>42.202100000000002</v>
      </c>
      <c r="L570" s="23">
        <v>-110.18174999999999</v>
      </c>
      <c r="M570" s="61" t="s">
        <v>3365</v>
      </c>
      <c r="N570" s="63" t="s">
        <v>3366</v>
      </c>
      <c r="O570" s="63"/>
      <c r="P570" s="63" t="s">
        <v>3841</v>
      </c>
      <c r="Q570" s="63"/>
      <c r="R570" s="63"/>
      <c r="S570" s="55"/>
      <c r="T570" s="63"/>
      <c r="U570" s="66" t="s">
        <v>3367</v>
      </c>
      <c r="V570" s="63"/>
      <c r="W570" s="66">
        <v>8198</v>
      </c>
      <c r="X570" s="66">
        <v>7993</v>
      </c>
      <c r="Y570" s="63"/>
      <c r="Z570" s="64">
        <v>34544</v>
      </c>
      <c r="AA570" s="63">
        <v>7.29</v>
      </c>
      <c r="AB570" s="63"/>
      <c r="AC570" s="63">
        <v>97</v>
      </c>
      <c r="AD570" s="63">
        <v>12</v>
      </c>
      <c r="AE570" s="63">
        <v>3490</v>
      </c>
      <c r="AF570" s="63">
        <v>129</v>
      </c>
      <c r="AG570" s="63"/>
      <c r="AH570" s="63">
        <v>5400</v>
      </c>
      <c r="AI570" s="63">
        <v>939</v>
      </c>
      <c r="AJ570" s="63">
        <v>0</v>
      </c>
      <c r="AK570" s="63">
        <v>0</v>
      </c>
      <c r="AL570" s="63">
        <v>0</v>
      </c>
      <c r="AM570" s="63">
        <v>9591</v>
      </c>
      <c r="AN570" s="63"/>
      <c r="AO570" s="63" t="s">
        <v>5904</v>
      </c>
      <c r="AP570" s="17">
        <f t="shared" si="195"/>
        <v>4.8403</v>
      </c>
      <c r="AQ570" s="17">
        <f t="shared" si="196"/>
        <v>0.98748000000000002</v>
      </c>
      <c r="AR570" s="17">
        <f t="shared" si="214"/>
        <v>151.815</v>
      </c>
      <c r="AS570" s="17">
        <f t="shared" si="213"/>
        <v>3.29982</v>
      </c>
      <c r="AT570" s="17">
        <f t="shared" si="197"/>
        <v>160.9426</v>
      </c>
      <c r="AU570" s="5">
        <f t="shared" si="198"/>
        <v>152.334</v>
      </c>
      <c r="AV570" s="5">
        <f t="shared" si="199"/>
        <v>15.390209999999998</v>
      </c>
      <c r="AW570" s="5">
        <f t="shared" si="215"/>
        <v>0</v>
      </c>
      <c r="AX570" s="5">
        <f t="shared" si="216"/>
        <v>0</v>
      </c>
      <c r="AY570" s="5">
        <f t="shared" si="200"/>
        <v>0</v>
      </c>
      <c r="AZ570" s="5">
        <f t="shared" si="201"/>
        <v>167.72421</v>
      </c>
      <c r="BA570" s="7">
        <f t="shared" si="202"/>
        <v>-2.0633692827091366E-2</v>
      </c>
      <c r="BB570" s="62">
        <f t="shared" si="203"/>
        <v>10067</v>
      </c>
      <c r="BC570" s="28">
        <f t="shared" si="204"/>
        <v>2.4214060433411334E-2</v>
      </c>
      <c r="BD570" s="32">
        <f t="shared" si="205"/>
        <v>3.0074697438714177E-2</v>
      </c>
      <c r="BE570" s="32">
        <f t="shared" si="206"/>
        <v>6.1356036251433745E-3</v>
      </c>
      <c r="BF570" s="35">
        <f t="shared" si="207"/>
        <v>0.96378969893614252</v>
      </c>
      <c r="BG570" s="36">
        <f t="shared" si="208"/>
        <v>0.90824097487178512</v>
      </c>
      <c r="BH570" s="33">
        <f t="shared" si="209"/>
        <v>9.1759025128214933E-2</v>
      </c>
      <c r="BI570" s="33">
        <f t="shared" si="210"/>
        <v>0</v>
      </c>
      <c r="BJ570" s="63">
        <v>0</v>
      </c>
      <c r="BK570" s="63">
        <v>0</v>
      </c>
      <c r="BL570" s="63">
        <v>0</v>
      </c>
      <c r="BM570" s="63">
        <v>9371</v>
      </c>
      <c r="BN570" s="63">
        <v>0</v>
      </c>
      <c r="BO570" s="63"/>
      <c r="BP570" s="63">
        <v>0</v>
      </c>
      <c r="BQ570" s="63">
        <v>0</v>
      </c>
      <c r="BR570" s="63">
        <v>0</v>
      </c>
      <c r="BS570" s="63">
        <v>0</v>
      </c>
      <c r="BT570" s="63">
        <v>0</v>
      </c>
      <c r="BU570" s="63">
        <v>0</v>
      </c>
      <c r="BV570" s="63">
        <v>0</v>
      </c>
      <c r="BW570" s="63">
        <v>0</v>
      </c>
      <c r="BX570" s="63"/>
      <c r="BY570" s="63"/>
      <c r="BZ570" s="63"/>
      <c r="CA570" s="63"/>
      <c r="CB570" s="63"/>
      <c r="CC570" s="63"/>
      <c r="CD570" s="63"/>
      <c r="CE570" s="63"/>
      <c r="CF570" s="63"/>
      <c r="CG570" s="63"/>
      <c r="CH570" s="63"/>
      <c r="CI570" s="63"/>
      <c r="CJ570" s="63"/>
      <c r="CK570" s="63"/>
      <c r="CL570" s="63"/>
      <c r="CM570" s="63"/>
      <c r="CN570" s="63">
        <v>19940729</v>
      </c>
      <c r="CO570" s="63" t="s">
        <v>3368</v>
      </c>
      <c r="CP570" s="66"/>
      <c r="CQ570" s="64">
        <v>34557</v>
      </c>
      <c r="CR570" s="78" t="s">
        <v>2038</v>
      </c>
      <c r="CS570" s="78" t="s">
        <v>2038</v>
      </c>
    </row>
    <row r="571" spans="1:97">
      <c r="A571" s="63" t="s">
        <v>3591</v>
      </c>
      <c r="B571" s="63" t="s">
        <v>1318</v>
      </c>
      <c r="C571" s="63">
        <v>1895</v>
      </c>
      <c r="D571" s="19" t="s">
        <v>3782</v>
      </c>
      <c r="E571" s="63" t="s">
        <v>3783</v>
      </c>
      <c r="F571" s="63"/>
      <c r="G571" s="65" t="s">
        <v>3617</v>
      </c>
      <c r="H571" s="65">
        <v>33</v>
      </c>
      <c r="I571" s="65">
        <v>26</v>
      </c>
      <c r="J571" s="65">
        <v>112</v>
      </c>
      <c r="K571" s="23">
        <v>42.193280000000001</v>
      </c>
      <c r="L571" s="23">
        <v>-110.16665</v>
      </c>
      <c r="M571" s="61" t="s">
        <v>1338</v>
      </c>
      <c r="N571" s="63" t="s">
        <v>1339</v>
      </c>
      <c r="O571" s="63"/>
      <c r="P571" s="63" t="s">
        <v>3841</v>
      </c>
      <c r="Q571" s="63"/>
      <c r="R571" s="63"/>
      <c r="S571" s="55"/>
      <c r="T571" s="63"/>
      <c r="U571" s="66" t="s">
        <v>1340</v>
      </c>
      <c r="V571" s="63"/>
      <c r="W571" s="66">
        <v>8055</v>
      </c>
      <c r="X571" s="66">
        <v>8028</v>
      </c>
      <c r="Y571" s="63"/>
      <c r="Z571" s="64">
        <v>34530</v>
      </c>
      <c r="AA571" s="63">
        <v>6.9</v>
      </c>
      <c r="AB571" s="63"/>
      <c r="AC571" s="63">
        <v>99</v>
      </c>
      <c r="AD571" s="63">
        <v>8</v>
      </c>
      <c r="AE571" s="63">
        <v>2710</v>
      </c>
      <c r="AF571" s="63">
        <v>107</v>
      </c>
      <c r="AG571" s="63"/>
      <c r="AH571" s="63">
        <v>4300</v>
      </c>
      <c r="AI571" s="63">
        <v>451</v>
      </c>
      <c r="AJ571" s="63">
        <v>0</v>
      </c>
      <c r="AK571" s="63">
        <v>0</v>
      </c>
      <c r="AL571" s="63">
        <v>0</v>
      </c>
      <c r="AM571" s="63">
        <v>7446</v>
      </c>
      <c r="AN571" s="63"/>
      <c r="AO571" s="63" t="s">
        <v>5904</v>
      </c>
      <c r="AP571" s="17">
        <f t="shared" si="195"/>
        <v>4.9401000000000002</v>
      </c>
      <c r="AQ571" s="17">
        <f t="shared" si="196"/>
        <v>0.65832000000000002</v>
      </c>
      <c r="AR571" s="17">
        <f t="shared" si="214"/>
        <v>117.88499999999999</v>
      </c>
      <c r="AS571" s="17">
        <f t="shared" si="213"/>
        <v>2.73706</v>
      </c>
      <c r="AT571" s="17">
        <f t="shared" si="197"/>
        <v>126.22047999999999</v>
      </c>
      <c r="AU571" s="5">
        <f t="shared" si="198"/>
        <v>121.303</v>
      </c>
      <c r="AV571" s="5">
        <f t="shared" si="199"/>
        <v>7.3918899999999992</v>
      </c>
      <c r="AW571" s="5">
        <f t="shared" si="215"/>
        <v>0</v>
      </c>
      <c r="AX571" s="5">
        <f t="shared" si="216"/>
        <v>0</v>
      </c>
      <c r="AY571" s="5">
        <f t="shared" si="200"/>
        <v>0</v>
      </c>
      <c r="AZ571" s="5">
        <f t="shared" si="201"/>
        <v>128.69488999999999</v>
      </c>
      <c r="BA571" s="7">
        <f t="shared" si="202"/>
        <v>-9.7067901398020517E-3</v>
      </c>
      <c r="BB571" s="62">
        <f t="shared" si="203"/>
        <v>7675</v>
      </c>
      <c r="BC571" s="28">
        <f t="shared" si="204"/>
        <v>1.5144501025064479E-2</v>
      </c>
      <c r="BD571" s="32">
        <f t="shared" si="205"/>
        <v>3.9138656420891448E-2</v>
      </c>
      <c r="BE571" s="32">
        <f t="shared" si="206"/>
        <v>5.2156353707417374E-3</v>
      </c>
      <c r="BF571" s="35">
        <f t="shared" si="207"/>
        <v>0.95564570820836681</v>
      </c>
      <c r="BG571" s="36">
        <f t="shared" si="208"/>
        <v>0.94256267673098759</v>
      </c>
      <c r="BH571" s="33">
        <f t="shared" si="209"/>
        <v>5.743732326901247E-2</v>
      </c>
      <c r="BI571" s="33">
        <f t="shared" si="210"/>
        <v>0</v>
      </c>
      <c r="BJ571" s="63">
        <v>0</v>
      </c>
      <c r="BK571" s="63">
        <v>0</v>
      </c>
      <c r="BL571" s="63">
        <v>0</v>
      </c>
      <c r="BM571" s="63">
        <v>7334</v>
      </c>
      <c r="BN571" s="63">
        <v>0</v>
      </c>
      <c r="BO571" s="63"/>
      <c r="BP571" s="63">
        <v>0</v>
      </c>
      <c r="BQ571" s="63">
        <v>0</v>
      </c>
      <c r="BR571" s="63">
        <v>0</v>
      </c>
      <c r="BS571" s="63">
        <v>0</v>
      </c>
      <c r="BT571" s="63">
        <v>0</v>
      </c>
      <c r="BU571" s="63">
        <v>0</v>
      </c>
      <c r="BV571" s="63">
        <v>0</v>
      </c>
      <c r="BW571" s="63">
        <v>0</v>
      </c>
      <c r="BX571" s="63"/>
      <c r="BY571" s="63"/>
      <c r="BZ571" s="63"/>
      <c r="CA571" s="63"/>
      <c r="CB571" s="63"/>
      <c r="CC571" s="63"/>
      <c r="CD571" s="63"/>
      <c r="CE571" s="63"/>
      <c r="CF571" s="63"/>
      <c r="CG571" s="63"/>
      <c r="CH571" s="63"/>
      <c r="CI571" s="63"/>
      <c r="CJ571" s="63"/>
      <c r="CK571" s="63"/>
      <c r="CL571" s="63"/>
      <c r="CM571" s="63"/>
      <c r="CN571" s="63">
        <v>19940715</v>
      </c>
      <c r="CO571" s="63" t="s">
        <v>1341</v>
      </c>
      <c r="CP571" s="66"/>
      <c r="CQ571" s="64">
        <v>34557</v>
      </c>
      <c r="CR571" s="78" t="s">
        <v>2038</v>
      </c>
      <c r="CS571" s="78" t="s">
        <v>2038</v>
      </c>
    </row>
    <row r="572" spans="1:97">
      <c r="A572" s="63" t="s">
        <v>3591</v>
      </c>
      <c r="B572" s="63" t="s">
        <v>1318</v>
      </c>
      <c r="C572" s="63">
        <v>1950</v>
      </c>
      <c r="D572" s="19" t="s">
        <v>3782</v>
      </c>
      <c r="E572" s="63" t="s">
        <v>3783</v>
      </c>
      <c r="F572" s="63"/>
      <c r="G572" s="65" t="s">
        <v>1575</v>
      </c>
      <c r="H572" s="65">
        <v>33</v>
      </c>
      <c r="I572" s="65">
        <v>26</v>
      </c>
      <c r="J572" s="65">
        <v>112</v>
      </c>
      <c r="K572" s="23">
        <v>42.192880000000002</v>
      </c>
      <c r="L572" s="23">
        <v>-110.15443999999999</v>
      </c>
      <c r="M572" s="61" t="s">
        <v>1319</v>
      </c>
      <c r="N572" s="63" t="s">
        <v>1320</v>
      </c>
      <c r="O572" s="63"/>
      <c r="P572" s="63" t="s">
        <v>3841</v>
      </c>
      <c r="Q572" s="63"/>
      <c r="R572" s="63"/>
      <c r="S572" s="55"/>
      <c r="T572" s="63"/>
      <c r="U572" s="66" t="s">
        <v>6487</v>
      </c>
      <c r="V572" s="63"/>
      <c r="W572" s="66">
        <v>7995</v>
      </c>
      <c r="X572" s="66"/>
      <c r="Y572" s="63"/>
      <c r="Z572" s="64">
        <v>34530</v>
      </c>
      <c r="AA572" s="63">
        <v>7.29</v>
      </c>
      <c r="AB572" s="63"/>
      <c r="AC572" s="63">
        <v>202</v>
      </c>
      <c r="AD572" s="63">
        <v>16</v>
      </c>
      <c r="AE572" s="63">
        <v>3660</v>
      </c>
      <c r="AF572" s="63">
        <v>67</v>
      </c>
      <c r="AG572" s="63"/>
      <c r="AH572" s="63">
        <v>6000</v>
      </c>
      <c r="AI572" s="63">
        <v>512</v>
      </c>
      <c r="AJ572" s="63">
        <v>0</v>
      </c>
      <c r="AK572" s="63">
        <v>0</v>
      </c>
      <c r="AL572" s="63">
        <v>0</v>
      </c>
      <c r="AM572" s="63">
        <v>10197</v>
      </c>
      <c r="AN572" s="63"/>
      <c r="AO572" s="63" t="s">
        <v>5904</v>
      </c>
      <c r="AP572" s="17">
        <f t="shared" si="195"/>
        <v>10.079800000000001</v>
      </c>
      <c r="AQ572" s="17">
        <f t="shared" si="196"/>
        <v>1.31664</v>
      </c>
      <c r="AR572" s="17">
        <f t="shared" si="214"/>
        <v>159.20999999999998</v>
      </c>
      <c r="AS572" s="17">
        <f t="shared" si="213"/>
        <v>1.7138599999999999</v>
      </c>
      <c r="AT572" s="17">
        <f t="shared" si="197"/>
        <v>172.3203</v>
      </c>
      <c r="AU572" s="5">
        <f t="shared" si="198"/>
        <v>169.26</v>
      </c>
      <c r="AV572" s="5">
        <f t="shared" si="199"/>
        <v>8.3916799999999991</v>
      </c>
      <c r="AW572" s="5">
        <f t="shared" si="215"/>
        <v>0</v>
      </c>
      <c r="AX572" s="5">
        <f t="shared" si="216"/>
        <v>0</v>
      </c>
      <c r="AY572" s="5">
        <f t="shared" si="200"/>
        <v>0</v>
      </c>
      <c r="AZ572" s="5">
        <f t="shared" si="201"/>
        <v>177.65168</v>
      </c>
      <c r="BA572" s="7">
        <f t="shared" si="202"/>
        <v>-1.5233733854921744E-2</v>
      </c>
      <c r="BB572" s="62">
        <f t="shared" si="203"/>
        <v>10457</v>
      </c>
      <c r="BC572" s="28">
        <f t="shared" si="204"/>
        <v>1.258836060811465E-2</v>
      </c>
      <c r="BD572" s="32">
        <f t="shared" si="205"/>
        <v>5.8494559259704169E-2</v>
      </c>
      <c r="BE572" s="32">
        <f t="shared" si="206"/>
        <v>7.6406552217005196E-3</v>
      </c>
      <c r="BF572" s="35">
        <f t="shared" si="207"/>
        <v>0.9338647855185952</v>
      </c>
      <c r="BG572" s="36">
        <f t="shared" si="208"/>
        <v>0.95276329500514712</v>
      </c>
      <c r="BH572" s="33">
        <f t="shared" si="209"/>
        <v>4.7236704994852843E-2</v>
      </c>
      <c r="BI572" s="33">
        <f t="shared" si="210"/>
        <v>0</v>
      </c>
      <c r="BJ572" s="63">
        <v>0</v>
      </c>
      <c r="BK572" s="63">
        <v>0</v>
      </c>
      <c r="BL572" s="63">
        <v>0</v>
      </c>
      <c r="BM572" s="63">
        <v>10080</v>
      </c>
      <c r="BN572" s="63">
        <v>0</v>
      </c>
      <c r="BO572" s="63"/>
      <c r="BP572" s="63">
        <v>0</v>
      </c>
      <c r="BQ572" s="63">
        <v>0</v>
      </c>
      <c r="BR572" s="63">
        <v>0</v>
      </c>
      <c r="BS572" s="63">
        <v>0</v>
      </c>
      <c r="BT572" s="63">
        <v>0</v>
      </c>
      <c r="BU572" s="63">
        <v>0</v>
      </c>
      <c r="BV572" s="63">
        <v>0</v>
      </c>
      <c r="BW572" s="63">
        <v>0</v>
      </c>
      <c r="BX572" s="63"/>
      <c r="BY572" s="63"/>
      <c r="BZ572" s="63"/>
      <c r="CA572" s="63"/>
      <c r="CB572" s="63"/>
      <c r="CC572" s="63"/>
      <c r="CD572" s="63"/>
      <c r="CE572" s="63"/>
      <c r="CF572" s="63"/>
      <c r="CG572" s="63"/>
      <c r="CH572" s="63"/>
      <c r="CI572" s="63"/>
      <c r="CJ572" s="63"/>
      <c r="CK572" s="63"/>
      <c r="CL572" s="63"/>
      <c r="CM572" s="63"/>
      <c r="CN572" s="63">
        <v>19940715</v>
      </c>
      <c r="CO572" s="63" t="s">
        <v>1321</v>
      </c>
      <c r="CP572" s="66"/>
      <c r="CQ572" s="64">
        <v>34557</v>
      </c>
      <c r="CR572" s="78" t="s">
        <v>2038</v>
      </c>
      <c r="CS572" s="78" t="s">
        <v>2038</v>
      </c>
    </row>
    <row r="573" spans="1:97">
      <c r="A573" s="63" t="s">
        <v>3591</v>
      </c>
      <c r="B573" s="63" t="s">
        <v>1318</v>
      </c>
      <c r="C573" s="63">
        <v>1919</v>
      </c>
      <c r="D573" s="19" t="s">
        <v>3782</v>
      </c>
      <c r="E573" s="63" t="s">
        <v>3783</v>
      </c>
      <c r="F573" s="63"/>
      <c r="G573" s="65" t="s">
        <v>274</v>
      </c>
      <c r="H573" s="65">
        <v>33</v>
      </c>
      <c r="I573" s="65">
        <v>26</v>
      </c>
      <c r="J573" s="65">
        <v>112</v>
      </c>
      <c r="K573" s="23">
        <v>42.189709999999998</v>
      </c>
      <c r="L573" s="23">
        <v>-110.16157</v>
      </c>
      <c r="M573" s="61" t="s">
        <v>1381</v>
      </c>
      <c r="N573" s="63" t="s">
        <v>1382</v>
      </c>
      <c r="O573" s="63"/>
      <c r="P573" s="63" t="s">
        <v>3841</v>
      </c>
      <c r="Q573" s="63"/>
      <c r="R573" s="63"/>
      <c r="S573" s="55"/>
      <c r="T573" s="63"/>
      <c r="U573" s="66" t="s">
        <v>1398</v>
      </c>
      <c r="V573" s="63"/>
      <c r="W573" s="66">
        <v>8090</v>
      </c>
      <c r="X573" s="66"/>
      <c r="Y573" s="63"/>
      <c r="Z573" s="64">
        <v>34542</v>
      </c>
      <c r="AA573" s="63">
        <v>7.6</v>
      </c>
      <c r="AB573" s="63"/>
      <c r="AC573" s="63">
        <v>109</v>
      </c>
      <c r="AD573" s="63">
        <v>11</v>
      </c>
      <c r="AE573" s="63">
        <v>3820</v>
      </c>
      <c r="AF573" s="63">
        <v>57</v>
      </c>
      <c r="AG573" s="63"/>
      <c r="AH573" s="63">
        <v>5600</v>
      </c>
      <c r="AI573" s="63">
        <v>964</v>
      </c>
      <c r="AJ573" s="63">
        <v>0</v>
      </c>
      <c r="AK573" s="63">
        <v>0</v>
      </c>
      <c r="AL573" s="63">
        <v>0</v>
      </c>
      <c r="AM573" s="63">
        <v>10072</v>
      </c>
      <c r="AN573" s="63"/>
      <c r="AO573" s="63" t="s">
        <v>5904</v>
      </c>
      <c r="AP573" s="17">
        <f t="shared" si="195"/>
        <v>5.4390999999999998</v>
      </c>
      <c r="AQ573" s="17">
        <f t="shared" si="196"/>
        <v>0.90519000000000005</v>
      </c>
      <c r="AR573" s="17">
        <f t="shared" si="214"/>
        <v>166.17</v>
      </c>
      <c r="AS573" s="17">
        <f t="shared" si="213"/>
        <v>1.4580599999999999</v>
      </c>
      <c r="AT573" s="17">
        <f t="shared" si="197"/>
        <v>173.97234999999998</v>
      </c>
      <c r="AU573" s="5">
        <f t="shared" si="198"/>
        <v>157.976</v>
      </c>
      <c r="AV573" s="5">
        <f t="shared" si="199"/>
        <v>15.799959999999999</v>
      </c>
      <c r="AW573" s="5">
        <f t="shared" si="215"/>
        <v>0</v>
      </c>
      <c r="AX573" s="5">
        <f t="shared" si="216"/>
        <v>0</v>
      </c>
      <c r="AY573" s="5">
        <f t="shared" si="200"/>
        <v>0</v>
      </c>
      <c r="AZ573" s="5">
        <f t="shared" si="201"/>
        <v>173.77596</v>
      </c>
      <c r="BA573" s="7">
        <f t="shared" si="202"/>
        <v>5.6474753248974717E-4</v>
      </c>
      <c r="BB573" s="62">
        <f t="shared" si="203"/>
        <v>10561</v>
      </c>
      <c r="BC573" s="28">
        <f t="shared" si="204"/>
        <v>2.3699898221295982E-2</v>
      </c>
      <c r="BD573" s="32">
        <f t="shared" si="205"/>
        <v>3.1264163529434424E-2</v>
      </c>
      <c r="BE573" s="32">
        <f t="shared" si="206"/>
        <v>5.203068188709299E-3</v>
      </c>
      <c r="BF573" s="35">
        <f t="shared" si="207"/>
        <v>0.9635327682818563</v>
      </c>
      <c r="BG573" s="36">
        <f t="shared" si="208"/>
        <v>0.9090785629957101</v>
      </c>
      <c r="BH573" s="33">
        <f t="shared" si="209"/>
        <v>9.0921437004289882E-2</v>
      </c>
      <c r="BI573" s="33">
        <f t="shared" si="210"/>
        <v>0</v>
      </c>
      <c r="BJ573" s="63">
        <v>0</v>
      </c>
      <c r="BK573" s="63">
        <v>0</v>
      </c>
      <c r="BL573" s="63">
        <v>0</v>
      </c>
      <c r="BM573" s="63">
        <v>9855</v>
      </c>
      <c r="BN573" s="63">
        <v>0</v>
      </c>
      <c r="BO573" s="63"/>
      <c r="BP573" s="63">
        <v>0</v>
      </c>
      <c r="BQ573" s="63">
        <v>0</v>
      </c>
      <c r="BR573" s="63">
        <v>0</v>
      </c>
      <c r="BS573" s="63">
        <v>0</v>
      </c>
      <c r="BT573" s="63">
        <v>0</v>
      </c>
      <c r="BU573" s="63">
        <v>0</v>
      </c>
      <c r="BV573" s="63">
        <v>0</v>
      </c>
      <c r="BW573" s="63">
        <v>0</v>
      </c>
      <c r="BX573" s="63"/>
      <c r="BY573" s="63"/>
      <c r="BZ573" s="63"/>
      <c r="CA573" s="63"/>
      <c r="CB573" s="63"/>
      <c r="CC573" s="63"/>
      <c r="CD573" s="63"/>
      <c r="CE573" s="63"/>
      <c r="CF573" s="63"/>
      <c r="CG573" s="63"/>
      <c r="CH573" s="63"/>
      <c r="CI573" s="63"/>
      <c r="CJ573" s="63"/>
      <c r="CK573" s="63"/>
      <c r="CL573" s="63"/>
      <c r="CM573" s="63"/>
      <c r="CN573" s="63">
        <v>19940727</v>
      </c>
      <c r="CO573" s="63" t="s">
        <v>1399</v>
      </c>
      <c r="CP573" s="66"/>
      <c r="CQ573" s="64">
        <v>34557</v>
      </c>
      <c r="CR573" s="78" t="s">
        <v>2038</v>
      </c>
      <c r="CS573" s="78" t="s">
        <v>2038</v>
      </c>
    </row>
    <row r="574" spans="1:97">
      <c r="A574" s="63" t="s">
        <v>3591</v>
      </c>
      <c r="B574" s="63" t="s">
        <v>1318</v>
      </c>
      <c r="C574" s="63">
        <v>2709</v>
      </c>
      <c r="D574" s="19" t="s">
        <v>3782</v>
      </c>
      <c r="E574" s="63" t="s">
        <v>3783</v>
      </c>
      <c r="F574" s="63" t="s">
        <v>5045</v>
      </c>
      <c r="G574" s="65" t="s">
        <v>274</v>
      </c>
      <c r="H574" s="65">
        <v>33</v>
      </c>
      <c r="I574" s="65">
        <v>26</v>
      </c>
      <c r="J574" s="65">
        <v>112</v>
      </c>
      <c r="K574" s="23">
        <v>42.189709999999998</v>
      </c>
      <c r="L574" s="23">
        <v>-110.16157</v>
      </c>
      <c r="M574" s="61" t="s">
        <v>1381</v>
      </c>
      <c r="N574" s="63" t="s">
        <v>1382</v>
      </c>
      <c r="O574" s="63"/>
      <c r="P574" s="63" t="s">
        <v>3841</v>
      </c>
      <c r="Q574" s="63"/>
      <c r="R574" s="63"/>
      <c r="S574" s="55" t="str">
        <f>IF(U574&gt;0,V574-U574,"")</f>
        <v/>
      </c>
      <c r="T574" s="63"/>
      <c r="U574" s="66"/>
      <c r="V574" s="63"/>
      <c r="W574" s="66">
        <v>8090</v>
      </c>
      <c r="X574" s="66"/>
      <c r="Y574" s="63" t="s">
        <v>3852</v>
      </c>
      <c r="Z574" s="64">
        <v>36432</v>
      </c>
      <c r="AA574" s="63">
        <v>6.97</v>
      </c>
      <c r="AB574" s="63"/>
      <c r="AC574" s="63">
        <v>240</v>
      </c>
      <c r="AD574" s="63">
        <v>175</v>
      </c>
      <c r="AE574" s="63">
        <v>3398</v>
      </c>
      <c r="AF574" s="63"/>
      <c r="AG574" s="63"/>
      <c r="AH574" s="63">
        <v>3800</v>
      </c>
      <c r="AI574" s="63">
        <v>634</v>
      </c>
      <c r="AJ574" s="63"/>
      <c r="AK574" s="63"/>
      <c r="AL574" s="63">
        <v>2718</v>
      </c>
      <c r="AM574" s="63">
        <v>10997</v>
      </c>
      <c r="AN574" s="63"/>
      <c r="AO574" s="63" t="s">
        <v>5902</v>
      </c>
      <c r="AP574" s="17">
        <f t="shared" si="195"/>
        <v>11.975999999999999</v>
      </c>
      <c r="AQ574" s="17">
        <f t="shared" si="196"/>
        <v>14.40075</v>
      </c>
      <c r="AR574" s="17">
        <f t="shared" si="214"/>
        <v>147.81299999999999</v>
      </c>
      <c r="AS574" s="17">
        <f t="shared" si="213"/>
        <v>0</v>
      </c>
      <c r="AT574" s="17">
        <f t="shared" si="197"/>
        <v>174.18975</v>
      </c>
      <c r="AU574" s="5">
        <f t="shared" si="198"/>
        <v>107.19799999999999</v>
      </c>
      <c r="AV574" s="5">
        <f t="shared" si="199"/>
        <v>10.391259999999999</v>
      </c>
      <c r="AW574" s="5">
        <f t="shared" si="215"/>
        <v>0</v>
      </c>
      <c r="AX574" s="5">
        <f t="shared" si="216"/>
        <v>0</v>
      </c>
      <c r="AY574" s="5">
        <f t="shared" si="200"/>
        <v>56.588760000000008</v>
      </c>
      <c r="AZ574" s="5">
        <f t="shared" si="201"/>
        <v>174.17802</v>
      </c>
      <c r="BA574" s="7">
        <f t="shared" si="202"/>
        <v>3.3671312360497693E-5</v>
      </c>
      <c r="BB574" s="62">
        <f t="shared" si="203"/>
        <v>10965</v>
      </c>
      <c r="BC574" s="28">
        <f t="shared" si="204"/>
        <v>-1.4570621983425918E-3</v>
      </c>
      <c r="BD574" s="32">
        <f t="shared" si="205"/>
        <v>6.8752610299974593E-2</v>
      </c>
      <c r="BE574" s="32">
        <f t="shared" si="206"/>
        <v>8.2672774948009287E-2</v>
      </c>
      <c r="BF574" s="35">
        <f t="shared" si="207"/>
        <v>0.84857461475201601</v>
      </c>
      <c r="BG574" s="37">
        <f t="shared" si="208"/>
        <v>0.61545078994467839</v>
      </c>
      <c r="BH574" s="33">
        <f t="shared" si="209"/>
        <v>5.9658847884480483E-2</v>
      </c>
      <c r="BI574" s="33">
        <f t="shared" si="210"/>
        <v>0.32489036217084111</v>
      </c>
      <c r="BJ574" s="63"/>
      <c r="BK574" s="63">
        <v>32</v>
      </c>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t="s">
        <v>3852</v>
      </c>
      <c r="CN574" s="63">
        <v>990929</v>
      </c>
      <c r="CO574" s="63" t="s">
        <v>2689</v>
      </c>
      <c r="CP574" s="66"/>
      <c r="CQ574" s="64">
        <v>36453</v>
      </c>
      <c r="CR574" s="78" t="s">
        <v>2038</v>
      </c>
      <c r="CS574" s="78" t="s">
        <v>2038</v>
      </c>
    </row>
    <row r="575" spans="1:97">
      <c r="A575" s="63" t="s">
        <v>3591</v>
      </c>
      <c r="B575" s="63" t="s">
        <v>3352</v>
      </c>
      <c r="C575" s="63">
        <v>1902</v>
      </c>
      <c r="D575" s="19" t="s">
        <v>3782</v>
      </c>
      <c r="E575" s="63" t="s">
        <v>3783</v>
      </c>
      <c r="F575" s="63"/>
      <c r="G575" s="65" t="s">
        <v>3599</v>
      </c>
      <c r="H575" s="65">
        <v>34</v>
      </c>
      <c r="I575" s="65">
        <v>26</v>
      </c>
      <c r="J575" s="65">
        <v>112</v>
      </c>
      <c r="K575" s="23">
        <v>42.189300000000003</v>
      </c>
      <c r="L575" s="23">
        <v>-110.14775</v>
      </c>
      <c r="M575" s="61" t="s">
        <v>3353</v>
      </c>
      <c r="N575" s="63" t="s">
        <v>3354</v>
      </c>
      <c r="O575" s="63"/>
      <c r="P575" s="63" t="s">
        <v>3841</v>
      </c>
      <c r="Q575" s="63"/>
      <c r="R575" s="63"/>
      <c r="S575" s="55"/>
      <c r="T575" s="63"/>
      <c r="U575" s="66" t="s">
        <v>874</v>
      </c>
      <c r="V575" s="63"/>
      <c r="W575" s="66">
        <v>8100</v>
      </c>
      <c r="X575" s="66"/>
      <c r="Y575" s="63"/>
      <c r="Z575" s="64">
        <v>34544</v>
      </c>
      <c r="AA575" s="63">
        <v>7.69</v>
      </c>
      <c r="AB575" s="63"/>
      <c r="AC575" s="63">
        <v>104</v>
      </c>
      <c r="AD575" s="63">
        <v>10</v>
      </c>
      <c r="AE575" s="63">
        <v>3470</v>
      </c>
      <c r="AF575" s="63">
        <v>113</v>
      </c>
      <c r="AG575" s="63"/>
      <c r="AH575" s="63">
        <v>5300</v>
      </c>
      <c r="AI575" s="63">
        <v>1074</v>
      </c>
      <c r="AJ575" s="63">
        <v>0</v>
      </c>
      <c r="AK575" s="63">
        <v>0</v>
      </c>
      <c r="AL575" s="63">
        <v>0</v>
      </c>
      <c r="AM575" s="63">
        <v>9526</v>
      </c>
      <c r="AN575" s="63"/>
      <c r="AO575" s="63" t="s">
        <v>5904</v>
      </c>
      <c r="AP575" s="17">
        <f t="shared" si="195"/>
        <v>5.1896000000000004</v>
      </c>
      <c r="AQ575" s="17">
        <f t="shared" si="196"/>
        <v>0.82289999999999996</v>
      </c>
      <c r="AR575" s="17">
        <f t="shared" si="214"/>
        <v>150.94499999999999</v>
      </c>
      <c r="AS575" s="17">
        <f t="shared" si="213"/>
        <v>2.8905399999999997</v>
      </c>
      <c r="AT575" s="17">
        <f t="shared" si="197"/>
        <v>159.84803999999997</v>
      </c>
      <c r="AU575" s="5">
        <f t="shared" si="198"/>
        <v>149.51300000000001</v>
      </c>
      <c r="AV575" s="5">
        <f t="shared" si="199"/>
        <v>17.60286</v>
      </c>
      <c r="AW575" s="5">
        <f t="shared" si="215"/>
        <v>0</v>
      </c>
      <c r="AX575" s="5">
        <f t="shared" si="216"/>
        <v>0</v>
      </c>
      <c r="AY575" s="5">
        <f t="shared" si="200"/>
        <v>0</v>
      </c>
      <c r="AZ575" s="5">
        <f t="shared" si="201"/>
        <v>167.11586</v>
      </c>
      <c r="BA575" s="7">
        <f t="shared" si="202"/>
        <v>-2.2228203174723661E-2</v>
      </c>
      <c r="BB575" s="62">
        <f t="shared" si="203"/>
        <v>10071</v>
      </c>
      <c r="BC575" s="28">
        <f t="shared" si="204"/>
        <v>2.7810379139664235E-2</v>
      </c>
      <c r="BD575" s="32">
        <f t="shared" si="205"/>
        <v>3.2465834426246336E-2</v>
      </c>
      <c r="BE575" s="32">
        <f t="shared" si="206"/>
        <v>5.1480143266066959E-3</v>
      </c>
      <c r="BF575" s="35">
        <f t="shared" si="207"/>
        <v>0.96238615124714699</v>
      </c>
      <c r="BG575" s="36">
        <f t="shared" si="208"/>
        <v>0.89466673001593033</v>
      </c>
      <c r="BH575" s="33">
        <f t="shared" si="209"/>
        <v>0.10533326998406974</v>
      </c>
      <c r="BI575" s="33">
        <f t="shared" si="210"/>
        <v>0</v>
      </c>
      <c r="BJ575" s="63">
        <v>0</v>
      </c>
      <c r="BK575" s="63">
        <v>0</v>
      </c>
      <c r="BL575" s="63">
        <v>0</v>
      </c>
      <c r="BM575" s="63">
        <v>9276</v>
      </c>
      <c r="BN575" s="63">
        <v>0</v>
      </c>
      <c r="BO575" s="63"/>
      <c r="BP575" s="63">
        <v>0</v>
      </c>
      <c r="BQ575" s="63">
        <v>0</v>
      </c>
      <c r="BR575" s="63">
        <v>0</v>
      </c>
      <c r="BS575" s="63">
        <v>0</v>
      </c>
      <c r="BT575" s="63">
        <v>0</v>
      </c>
      <c r="BU575" s="63">
        <v>0</v>
      </c>
      <c r="BV575" s="63">
        <v>0</v>
      </c>
      <c r="BW575" s="63">
        <v>0</v>
      </c>
      <c r="BX575" s="63"/>
      <c r="BY575" s="63"/>
      <c r="BZ575" s="63"/>
      <c r="CA575" s="63"/>
      <c r="CB575" s="63"/>
      <c r="CC575" s="63"/>
      <c r="CD575" s="63"/>
      <c r="CE575" s="63"/>
      <c r="CF575" s="63"/>
      <c r="CG575" s="63"/>
      <c r="CH575" s="63"/>
      <c r="CI575" s="63"/>
      <c r="CJ575" s="63"/>
      <c r="CK575" s="63"/>
      <c r="CL575" s="63"/>
      <c r="CM575" s="63"/>
      <c r="CN575" s="63">
        <v>19940729</v>
      </c>
      <c r="CO575" s="63" t="s">
        <v>3355</v>
      </c>
      <c r="CP575" s="66"/>
      <c r="CQ575" s="64">
        <v>34557</v>
      </c>
      <c r="CR575" s="78" t="s">
        <v>2038</v>
      </c>
      <c r="CS575" s="78" t="s">
        <v>2038</v>
      </c>
    </row>
    <row r="576" spans="1:97">
      <c r="A576" s="63" t="s">
        <v>3591</v>
      </c>
      <c r="B576" s="63" t="s">
        <v>1330</v>
      </c>
      <c r="C576" s="63">
        <v>1920</v>
      </c>
      <c r="D576" s="19" t="s">
        <v>3782</v>
      </c>
      <c r="E576" s="63" t="s">
        <v>3783</v>
      </c>
      <c r="F576" s="63"/>
      <c r="G576" s="65" t="s">
        <v>3596</v>
      </c>
      <c r="H576" s="65">
        <v>35</v>
      </c>
      <c r="I576" s="65">
        <v>26</v>
      </c>
      <c r="J576" s="65">
        <v>112</v>
      </c>
      <c r="K576" s="23">
        <v>42.18891</v>
      </c>
      <c r="L576" s="23">
        <v>-110.12497999999999</v>
      </c>
      <c r="M576" s="61" t="s">
        <v>1331</v>
      </c>
      <c r="N576" s="63" t="s">
        <v>1332</v>
      </c>
      <c r="O576" s="63"/>
      <c r="P576" s="63" t="s">
        <v>3841</v>
      </c>
      <c r="Q576" s="63"/>
      <c r="R576" s="63"/>
      <c r="S576" s="55"/>
      <c r="T576" s="63"/>
      <c r="U576" s="66" t="s">
        <v>1333</v>
      </c>
      <c r="V576" s="63"/>
      <c r="W576" s="66">
        <v>8248</v>
      </c>
      <c r="X576" s="66"/>
      <c r="Y576" s="63"/>
      <c r="Z576" s="64">
        <v>34530</v>
      </c>
      <c r="AA576" s="63">
        <v>7.98</v>
      </c>
      <c r="AB576" s="63"/>
      <c r="AC576" s="63">
        <v>123</v>
      </c>
      <c r="AD576" s="63">
        <v>14</v>
      </c>
      <c r="AE576" s="63">
        <v>3250</v>
      </c>
      <c r="AF576" s="63">
        <v>81</v>
      </c>
      <c r="AG576" s="63"/>
      <c r="AH576" s="63">
        <v>4950</v>
      </c>
      <c r="AI576" s="63">
        <v>878</v>
      </c>
      <c r="AJ576" s="63">
        <v>0</v>
      </c>
      <c r="AK576" s="63">
        <v>0</v>
      </c>
      <c r="AL576" s="63">
        <v>0</v>
      </c>
      <c r="AM576" s="63">
        <v>8851</v>
      </c>
      <c r="AN576" s="63"/>
      <c r="AO576" s="63" t="s">
        <v>5904</v>
      </c>
      <c r="AP576" s="17">
        <f t="shared" si="195"/>
        <v>6.1376999999999997</v>
      </c>
      <c r="AQ576" s="17">
        <f t="shared" si="196"/>
        <v>1.1520600000000001</v>
      </c>
      <c r="AR576" s="17">
        <f t="shared" si="214"/>
        <v>141.375</v>
      </c>
      <c r="AS576" s="17">
        <f t="shared" si="213"/>
        <v>2.0719799999999999</v>
      </c>
      <c r="AT576" s="17">
        <f t="shared" si="197"/>
        <v>150.73674</v>
      </c>
      <c r="AU576" s="5">
        <f t="shared" si="198"/>
        <v>139.6395</v>
      </c>
      <c r="AV576" s="5">
        <f t="shared" si="199"/>
        <v>14.390419999999999</v>
      </c>
      <c r="AW576" s="5">
        <f t="shared" si="215"/>
        <v>0</v>
      </c>
      <c r="AX576" s="5">
        <f t="shared" si="216"/>
        <v>0</v>
      </c>
      <c r="AY576" s="5">
        <f t="shared" si="200"/>
        <v>0</v>
      </c>
      <c r="AZ576" s="5">
        <f t="shared" si="201"/>
        <v>154.02992</v>
      </c>
      <c r="BA576" s="7">
        <f t="shared" si="202"/>
        <v>-1.0805578274211513E-2</v>
      </c>
      <c r="BB576" s="62">
        <f t="shared" si="203"/>
        <v>9296</v>
      </c>
      <c r="BC576" s="28">
        <f t="shared" si="204"/>
        <v>2.4521959552543122E-2</v>
      </c>
      <c r="BD576" s="32">
        <f t="shared" si="205"/>
        <v>4.0718009424908615E-2</v>
      </c>
      <c r="BE576" s="32">
        <f t="shared" si="206"/>
        <v>7.6428613223292483E-3</v>
      </c>
      <c r="BF576" s="35">
        <f t="shared" si="207"/>
        <v>0.95163912925276217</v>
      </c>
      <c r="BG576" s="36">
        <f t="shared" si="208"/>
        <v>0.90657386564895959</v>
      </c>
      <c r="BH576" s="33">
        <f t="shared" si="209"/>
        <v>9.3426134351040357E-2</v>
      </c>
      <c r="BI576" s="33">
        <f t="shared" si="210"/>
        <v>0</v>
      </c>
      <c r="BJ576" s="63">
        <v>0</v>
      </c>
      <c r="BK576" s="63">
        <v>0</v>
      </c>
      <c r="BL576" s="63">
        <v>0</v>
      </c>
      <c r="BM576" s="63">
        <v>8652</v>
      </c>
      <c r="BN576" s="63">
        <v>0</v>
      </c>
      <c r="BO576" s="63"/>
      <c r="BP576" s="63">
        <v>0</v>
      </c>
      <c r="BQ576" s="63">
        <v>0</v>
      </c>
      <c r="BR576" s="63">
        <v>0</v>
      </c>
      <c r="BS576" s="63">
        <v>0</v>
      </c>
      <c r="BT576" s="63">
        <v>0</v>
      </c>
      <c r="BU576" s="63">
        <v>0</v>
      </c>
      <c r="BV576" s="63">
        <v>0</v>
      </c>
      <c r="BW576" s="63">
        <v>0</v>
      </c>
      <c r="BX576" s="63"/>
      <c r="BY576" s="63"/>
      <c r="BZ576" s="63"/>
      <c r="CA576" s="63"/>
      <c r="CB576" s="63"/>
      <c r="CC576" s="63"/>
      <c r="CD576" s="63"/>
      <c r="CE576" s="63"/>
      <c r="CF576" s="63"/>
      <c r="CG576" s="63"/>
      <c r="CH576" s="63"/>
      <c r="CI576" s="63"/>
      <c r="CJ576" s="63"/>
      <c r="CK576" s="63"/>
      <c r="CL576" s="63"/>
      <c r="CM576" s="63"/>
      <c r="CN576" s="63">
        <v>19940715</v>
      </c>
      <c r="CO576" s="63" t="s">
        <v>1334</v>
      </c>
      <c r="CP576" s="66"/>
      <c r="CQ576" s="64">
        <v>34557</v>
      </c>
      <c r="CR576" s="78" t="s">
        <v>2038</v>
      </c>
      <c r="CS576" s="78" t="s">
        <v>2038</v>
      </c>
    </row>
    <row r="577" spans="1:97">
      <c r="A577" s="63" t="s">
        <v>3591</v>
      </c>
      <c r="B577" s="63" t="s">
        <v>1330</v>
      </c>
      <c r="C577" s="63">
        <v>2712</v>
      </c>
      <c r="D577" s="19" t="s">
        <v>3782</v>
      </c>
      <c r="E577" s="63" t="s">
        <v>3783</v>
      </c>
      <c r="F577" s="63" t="s">
        <v>5045</v>
      </c>
      <c r="G577" s="65" t="s">
        <v>1370</v>
      </c>
      <c r="H577" s="65">
        <v>35</v>
      </c>
      <c r="I577" s="65">
        <v>26</v>
      </c>
      <c r="J577" s="65">
        <v>112</v>
      </c>
      <c r="K577" s="23">
        <v>42.196829999999999</v>
      </c>
      <c r="L577" s="23">
        <v>-110.11364</v>
      </c>
      <c r="M577" s="61" t="s">
        <v>1371</v>
      </c>
      <c r="N577" s="63" t="s">
        <v>1372</v>
      </c>
      <c r="O577" s="63"/>
      <c r="P577" s="63" t="s">
        <v>3841</v>
      </c>
      <c r="Q577" s="63"/>
      <c r="R577" s="63"/>
      <c r="S577" s="55" t="str">
        <f>IF(U577&gt;0,V577-U577,"")</f>
        <v/>
      </c>
      <c r="T577" s="63"/>
      <c r="U577" s="66"/>
      <c r="V577" s="63"/>
      <c r="W577" s="66">
        <v>8550</v>
      </c>
      <c r="X577" s="66">
        <v>8467</v>
      </c>
      <c r="Y577" s="63" t="s">
        <v>3852</v>
      </c>
      <c r="Z577" s="64">
        <v>36460</v>
      </c>
      <c r="AA577" s="63">
        <v>7.16</v>
      </c>
      <c r="AB577" s="63"/>
      <c r="AC577" s="63">
        <v>216</v>
      </c>
      <c r="AD577" s="63">
        <v>160</v>
      </c>
      <c r="AE577" s="63">
        <v>3386</v>
      </c>
      <c r="AF577" s="63"/>
      <c r="AG577" s="63"/>
      <c r="AH577" s="63">
        <v>5400</v>
      </c>
      <c r="AI577" s="63">
        <v>464</v>
      </c>
      <c r="AJ577" s="63"/>
      <c r="AK577" s="63"/>
      <c r="AL577" s="63">
        <v>543</v>
      </c>
      <c r="AM577" s="63">
        <v>10186</v>
      </c>
      <c r="AN577" s="63"/>
      <c r="AO577" s="63" t="s">
        <v>5902</v>
      </c>
      <c r="AP577" s="17">
        <f t="shared" si="195"/>
        <v>10.7784</v>
      </c>
      <c r="AQ577" s="17">
        <f t="shared" si="196"/>
        <v>13.166399999999999</v>
      </c>
      <c r="AR577" s="17">
        <f t="shared" si="214"/>
        <v>147.291</v>
      </c>
      <c r="AS577" s="17">
        <f t="shared" si="213"/>
        <v>0</v>
      </c>
      <c r="AT577" s="17">
        <f t="shared" si="197"/>
        <v>171.23579999999998</v>
      </c>
      <c r="AU577" s="5">
        <f t="shared" si="198"/>
        <v>152.334</v>
      </c>
      <c r="AV577" s="5">
        <f t="shared" si="199"/>
        <v>7.6049599999999993</v>
      </c>
      <c r="AW577" s="5">
        <f t="shared" si="215"/>
        <v>0</v>
      </c>
      <c r="AX577" s="5">
        <f t="shared" si="216"/>
        <v>0</v>
      </c>
      <c r="AY577" s="5">
        <f t="shared" si="200"/>
        <v>11.305260000000001</v>
      </c>
      <c r="AZ577" s="5">
        <f t="shared" si="201"/>
        <v>171.24422000000001</v>
      </c>
      <c r="BA577" s="7">
        <f t="shared" si="202"/>
        <v>-2.4585375812666108E-5</v>
      </c>
      <c r="BB577" s="62">
        <f t="shared" si="203"/>
        <v>10169</v>
      </c>
      <c r="BC577" s="28">
        <f t="shared" si="204"/>
        <v>-8.3517563252272166E-4</v>
      </c>
      <c r="BD577" s="32">
        <f t="shared" si="205"/>
        <v>6.2944781406691824E-2</v>
      </c>
      <c r="BE577" s="32">
        <f t="shared" si="206"/>
        <v>7.68904633260101E-2</v>
      </c>
      <c r="BF577" s="35">
        <f t="shared" si="207"/>
        <v>0.86016475526729819</v>
      </c>
      <c r="BG577" s="36">
        <f t="shared" si="208"/>
        <v>0.88957163050525145</v>
      </c>
      <c r="BH577" s="33">
        <f t="shared" si="209"/>
        <v>4.4410024466811193E-2</v>
      </c>
      <c r="BI577" s="33">
        <f t="shared" si="210"/>
        <v>6.6018345027937297E-2</v>
      </c>
      <c r="BJ577" s="63"/>
      <c r="BK577" s="63">
        <v>17</v>
      </c>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t="s">
        <v>1373</v>
      </c>
      <c r="CN577" s="63">
        <v>991027</v>
      </c>
      <c r="CO577" s="63" t="s">
        <v>2689</v>
      </c>
      <c r="CP577" s="66"/>
      <c r="CQ577" s="64">
        <v>36467</v>
      </c>
      <c r="CR577" s="78" t="s">
        <v>2038</v>
      </c>
      <c r="CS577" s="78" t="s">
        <v>2038</v>
      </c>
    </row>
    <row r="578" spans="1:97">
      <c r="A578" s="63" t="s">
        <v>3591</v>
      </c>
      <c r="B578" s="63" t="s">
        <v>3377</v>
      </c>
      <c r="C578" s="63">
        <v>1952</v>
      </c>
      <c r="D578" s="19" t="s">
        <v>3782</v>
      </c>
      <c r="E578" s="63" t="s">
        <v>3783</v>
      </c>
      <c r="F578" s="63"/>
      <c r="G578" s="65" t="s">
        <v>3596</v>
      </c>
      <c r="H578" s="65">
        <v>36</v>
      </c>
      <c r="I578" s="65">
        <v>26</v>
      </c>
      <c r="J578" s="65">
        <v>112</v>
      </c>
      <c r="K578" s="23">
        <v>42.18974</v>
      </c>
      <c r="L578" s="23">
        <v>-110.09377000000001</v>
      </c>
      <c r="M578" s="61" t="s">
        <v>3378</v>
      </c>
      <c r="N578" s="63" t="s">
        <v>3379</v>
      </c>
      <c r="O578" s="63"/>
      <c r="P578" s="63" t="s">
        <v>3841</v>
      </c>
      <c r="Q578" s="63"/>
      <c r="R578" s="63"/>
      <c r="S578" s="55"/>
      <c r="T578" s="63"/>
      <c r="U578" s="66" t="s">
        <v>3380</v>
      </c>
      <c r="V578" s="63"/>
      <c r="W578" s="66">
        <v>8675</v>
      </c>
      <c r="X578" s="66">
        <v>8589</v>
      </c>
      <c r="Y578" s="63"/>
      <c r="Z578" s="64">
        <v>34533</v>
      </c>
      <c r="AA578" s="63">
        <v>7.56</v>
      </c>
      <c r="AB578" s="63"/>
      <c r="AC578" s="63">
        <v>26</v>
      </c>
      <c r="AD578" s="63">
        <v>3</v>
      </c>
      <c r="AE578" s="63">
        <v>1230</v>
      </c>
      <c r="AF578" s="63">
        <v>42</v>
      </c>
      <c r="AG578" s="63"/>
      <c r="AH578" s="63">
        <v>1700</v>
      </c>
      <c r="AI578" s="63">
        <v>622</v>
      </c>
      <c r="AJ578" s="63">
        <v>0</v>
      </c>
      <c r="AK578" s="63">
        <v>0</v>
      </c>
      <c r="AL578" s="63">
        <v>0</v>
      </c>
      <c r="AM578" s="63">
        <v>3307</v>
      </c>
      <c r="AN578" s="63"/>
      <c r="AO578" s="63" t="s">
        <v>5904</v>
      </c>
      <c r="AP578" s="17">
        <f t="shared" si="195"/>
        <v>1.2974000000000001</v>
      </c>
      <c r="AQ578" s="17">
        <f t="shared" si="196"/>
        <v>0.24687000000000001</v>
      </c>
      <c r="AR578" s="17">
        <f t="shared" si="214"/>
        <v>53.504999999999995</v>
      </c>
      <c r="AS578" s="17">
        <f t="shared" si="213"/>
        <v>1.07436</v>
      </c>
      <c r="AT578" s="17">
        <f t="shared" si="197"/>
        <v>56.123629999999991</v>
      </c>
      <c r="AU578" s="5">
        <f t="shared" si="198"/>
        <v>47.957000000000001</v>
      </c>
      <c r="AV578" s="5">
        <f t="shared" si="199"/>
        <v>10.194579999999998</v>
      </c>
      <c r="AW578" s="5">
        <f t="shared" si="215"/>
        <v>0</v>
      </c>
      <c r="AX578" s="5">
        <f t="shared" si="216"/>
        <v>0</v>
      </c>
      <c r="AY578" s="5">
        <f t="shared" si="200"/>
        <v>0</v>
      </c>
      <c r="AZ578" s="5">
        <f t="shared" si="201"/>
        <v>58.151579999999996</v>
      </c>
      <c r="BA578" s="7">
        <f t="shared" si="202"/>
        <v>-1.7746193597019025E-2</v>
      </c>
      <c r="BB578" s="62">
        <f t="shared" si="203"/>
        <v>3623</v>
      </c>
      <c r="BC578" s="28">
        <f t="shared" si="204"/>
        <v>4.5598845598845597E-2</v>
      </c>
      <c r="BD578" s="32">
        <f t="shared" si="205"/>
        <v>2.3116822628899809E-2</v>
      </c>
      <c r="BE578" s="32">
        <f t="shared" si="206"/>
        <v>4.398681981190455E-3</v>
      </c>
      <c r="BF578" s="35">
        <f t="shared" si="207"/>
        <v>0.97248449538990978</v>
      </c>
      <c r="BG578" s="36">
        <f t="shared" si="208"/>
        <v>0.82468954411900763</v>
      </c>
      <c r="BH578" s="33">
        <f t="shared" si="209"/>
        <v>0.17531045588099239</v>
      </c>
      <c r="BI578" s="33">
        <f t="shared" si="210"/>
        <v>0</v>
      </c>
      <c r="BJ578" s="63">
        <v>0</v>
      </c>
      <c r="BK578" s="63">
        <v>0</v>
      </c>
      <c r="BL578" s="63">
        <v>0</v>
      </c>
      <c r="BM578" s="63">
        <v>3165</v>
      </c>
      <c r="BN578" s="63">
        <v>0</v>
      </c>
      <c r="BO578" s="63"/>
      <c r="BP578" s="63">
        <v>0</v>
      </c>
      <c r="BQ578" s="63">
        <v>0</v>
      </c>
      <c r="BR578" s="63">
        <v>0</v>
      </c>
      <c r="BS578" s="63">
        <v>0</v>
      </c>
      <c r="BT578" s="63">
        <v>0</v>
      </c>
      <c r="BU578" s="63">
        <v>0</v>
      </c>
      <c r="BV578" s="63">
        <v>0</v>
      </c>
      <c r="BW578" s="63">
        <v>0</v>
      </c>
      <c r="BX578" s="63"/>
      <c r="BY578" s="63"/>
      <c r="BZ578" s="63"/>
      <c r="CA578" s="63"/>
      <c r="CB578" s="63"/>
      <c r="CC578" s="63"/>
      <c r="CD578" s="63"/>
      <c r="CE578" s="63"/>
      <c r="CF578" s="63"/>
      <c r="CG578" s="63"/>
      <c r="CH578" s="63"/>
      <c r="CI578" s="63"/>
      <c r="CJ578" s="63"/>
      <c r="CK578" s="63"/>
      <c r="CL578" s="63"/>
      <c r="CM578" s="63"/>
      <c r="CN578" s="63">
        <v>19940718</v>
      </c>
      <c r="CO578" s="63" t="s">
        <v>1299</v>
      </c>
      <c r="CP578" s="66"/>
      <c r="CQ578" s="64">
        <v>34557</v>
      </c>
      <c r="CR578" s="78" t="s">
        <v>2038</v>
      </c>
      <c r="CS578" s="78" t="s">
        <v>2038</v>
      </c>
    </row>
    <row r="579" spans="1:97">
      <c r="A579" s="63" t="s">
        <v>3591</v>
      </c>
      <c r="B579" s="63" t="s">
        <v>3377</v>
      </c>
      <c r="C579" s="63">
        <v>1888</v>
      </c>
      <c r="D579" s="19" t="s">
        <v>3782</v>
      </c>
      <c r="E579" s="63" t="s">
        <v>3783</v>
      </c>
      <c r="F579" s="63"/>
      <c r="G579" s="65" t="s">
        <v>274</v>
      </c>
      <c r="H579" s="65">
        <v>36</v>
      </c>
      <c r="I579" s="65">
        <v>26</v>
      </c>
      <c r="J579" s="65">
        <v>112</v>
      </c>
      <c r="K579" s="23">
        <v>42.198250000000002</v>
      </c>
      <c r="L579" s="23">
        <v>-110.10681</v>
      </c>
      <c r="M579" s="61" t="s">
        <v>1400</v>
      </c>
      <c r="N579" s="63" t="s">
        <v>1401</v>
      </c>
      <c r="O579" s="63"/>
      <c r="P579" s="63" t="s">
        <v>3841</v>
      </c>
      <c r="Q579" s="63"/>
      <c r="R579" s="63"/>
      <c r="S579" s="55"/>
      <c r="T579" s="63"/>
      <c r="U579" s="66" t="s">
        <v>1402</v>
      </c>
      <c r="V579" s="63"/>
      <c r="W579" s="66">
        <v>8561</v>
      </c>
      <c r="X579" s="66"/>
      <c r="Y579" s="63"/>
      <c r="Z579" s="64">
        <v>34537</v>
      </c>
      <c r="AA579" s="63">
        <v>7.1</v>
      </c>
      <c r="AB579" s="63"/>
      <c r="AC579" s="63">
        <v>26</v>
      </c>
      <c r="AD579" s="63">
        <v>3</v>
      </c>
      <c r="AE579" s="63">
        <v>1170</v>
      </c>
      <c r="AF579" s="63">
        <v>43</v>
      </c>
      <c r="AG579" s="63"/>
      <c r="AH579" s="63">
        <v>1550</v>
      </c>
      <c r="AI579" s="63">
        <v>586</v>
      </c>
      <c r="AJ579" s="63">
        <v>0</v>
      </c>
      <c r="AK579" s="63">
        <v>0</v>
      </c>
      <c r="AL579" s="63">
        <v>0</v>
      </c>
      <c r="AM579" s="63">
        <v>3080</v>
      </c>
      <c r="AN579" s="63"/>
      <c r="AO579" s="63" t="s">
        <v>5904</v>
      </c>
      <c r="AP579" s="17">
        <f t="shared" ref="AP579:AP642" si="217">IF(AC579&gt;0,AC579*0.0499,0)</f>
        <v>1.2974000000000001</v>
      </c>
      <c r="AQ579" s="17">
        <f t="shared" ref="AQ579:AQ642" si="218">IF(AD579&gt;0,AD579*0.08229,0)</f>
        <v>0.24687000000000001</v>
      </c>
      <c r="AR579" s="17">
        <f t="shared" si="214"/>
        <v>50.894999999999996</v>
      </c>
      <c r="AS579" s="17">
        <f t="shared" si="213"/>
        <v>1.0999399999999999</v>
      </c>
      <c r="AT579" s="17">
        <f t="shared" ref="AT579:AT642" si="219">SUM(AP579:AS579)</f>
        <v>53.53920999999999</v>
      </c>
      <c r="AU579" s="5">
        <f t="shared" ref="AU579:AU642" si="220">IF(AH579&gt;0,AH579*0.02821,0)</f>
        <v>43.725499999999997</v>
      </c>
      <c r="AV579" s="5">
        <f t="shared" ref="AV579:AV642" si="221">IF(AI579&gt;0,AI579*0.01639,0)</f>
        <v>9.6045399999999983</v>
      </c>
      <c r="AW579" s="5">
        <f t="shared" si="215"/>
        <v>0</v>
      </c>
      <c r="AX579" s="5">
        <f t="shared" si="216"/>
        <v>0</v>
      </c>
      <c r="AY579" s="5">
        <f t="shared" ref="AY579:AY642" si="222">IF(AL579&gt;0,AL579*0.02082,0)</f>
        <v>0</v>
      </c>
      <c r="AZ579" s="5">
        <f t="shared" ref="AZ579:AZ642" si="223">SUM(AU579:AY579)</f>
        <v>53.330039999999997</v>
      </c>
      <c r="BA579" s="7">
        <f t="shared" ref="BA579:BA642" si="224">(AT579-AZ579)/(AT579+AZ579)</f>
        <v>1.9572515012502962E-3</v>
      </c>
      <c r="BB579" s="62">
        <f t="shared" ref="BB579:BB642" si="225">SUM(AC579:AL579)</f>
        <v>3378</v>
      </c>
      <c r="BC579" s="28">
        <f t="shared" ref="BC579:BC642" si="226">(BB579-AM579)/(BB579+AM579)</f>
        <v>4.6144317126045213E-2</v>
      </c>
      <c r="BD579" s="32">
        <f t="shared" ref="BD579:BD642" si="227">AP579/AT579</f>
        <v>2.4232707206550123E-2</v>
      </c>
      <c r="BE579" s="32">
        <f t="shared" ref="BE579:BE642" si="228">AQ579/AT579</f>
        <v>4.6110131247734144E-3</v>
      </c>
      <c r="BF579" s="35">
        <f t="shared" ref="BF579:BF642" si="229">(AR579+AS579)/AT579</f>
        <v>0.97115627966867657</v>
      </c>
      <c r="BG579" s="36">
        <f t="shared" ref="BG579:BG642" si="230">AU579/AZ579</f>
        <v>0.81990375405681304</v>
      </c>
      <c r="BH579" s="33">
        <f t="shared" ref="BH579:BH642" si="231">AV579/AZ579</f>
        <v>0.18009624594318696</v>
      </c>
      <c r="BI579" s="33">
        <f t="shared" ref="BI579:BI642" si="232">AY579/AZ579</f>
        <v>0</v>
      </c>
      <c r="BJ579" s="63">
        <v>0</v>
      </c>
      <c r="BK579" s="63">
        <v>0</v>
      </c>
      <c r="BL579" s="63">
        <v>0</v>
      </c>
      <c r="BM579" s="63">
        <v>2946</v>
      </c>
      <c r="BN579" s="63">
        <v>0</v>
      </c>
      <c r="BO579" s="63"/>
      <c r="BP579" s="63">
        <v>0</v>
      </c>
      <c r="BQ579" s="63">
        <v>0</v>
      </c>
      <c r="BR579" s="63">
        <v>0</v>
      </c>
      <c r="BS579" s="63">
        <v>0</v>
      </c>
      <c r="BT579" s="63">
        <v>0</v>
      </c>
      <c r="BU579" s="63">
        <v>0</v>
      </c>
      <c r="BV579" s="63">
        <v>0</v>
      </c>
      <c r="BW579" s="63">
        <v>0</v>
      </c>
      <c r="BX579" s="63"/>
      <c r="BY579" s="63"/>
      <c r="BZ579" s="63"/>
      <c r="CA579" s="63"/>
      <c r="CB579" s="63"/>
      <c r="CC579" s="63"/>
      <c r="CD579" s="63"/>
      <c r="CE579" s="63"/>
      <c r="CF579" s="63"/>
      <c r="CG579" s="63"/>
      <c r="CH579" s="63"/>
      <c r="CI579" s="63"/>
      <c r="CJ579" s="63"/>
      <c r="CK579" s="63"/>
      <c r="CL579" s="63"/>
      <c r="CM579" s="63"/>
      <c r="CN579" s="63">
        <v>19940722</v>
      </c>
      <c r="CO579" s="63" t="s">
        <v>1403</v>
      </c>
      <c r="CP579" s="66"/>
      <c r="CQ579" s="64">
        <v>34557</v>
      </c>
      <c r="CR579" s="78" t="s">
        <v>2038</v>
      </c>
      <c r="CS579" s="78" t="s">
        <v>2038</v>
      </c>
    </row>
    <row r="580" spans="1:97">
      <c r="A580" s="63" t="s">
        <v>3591</v>
      </c>
      <c r="B580" s="63" t="s">
        <v>3377</v>
      </c>
      <c r="C580" s="63">
        <v>1915</v>
      </c>
      <c r="D580" s="19" t="s">
        <v>3782</v>
      </c>
      <c r="E580" s="63" t="s">
        <v>3783</v>
      </c>
      <c r="F580" s="63"/>
      <c r="G580" s="65" t="s">
        <v>3597</v>
      </c>
      <c r="H580" s="65">
        <v>36</v>
      </c>
      <c r="I580" s="65">
        <v>26</v>
      </c>
      <c r="J580" s="65">
        <v>112</v>
      </c>
      <c r="K580" s="23">
        <v>42.193440000000002</v>
      </c>
      <c r="L580" s="23">
        <v>-110.1039</v>
      </c>
      <c r="M580" s="61" t="s">
        <v>1304</v>
      </c>
      <c r="N580" s="63" t="s">
        <v>1305</v>
      </c>
      <c r="O580" s="63"/>
      <c r="P580" s="63" t="s">
        <v>3841</v>
      </c>
      <c r="Q580" s="63"/>
      <c r="R580" s="63"/>
      <c r="S580" s="55"/>
      <c r="T580" s="63"/>
      <c r="U580" s="66" t="s">
        <v>1306</v>
      </c>
      <c r="V580" s="63"/>
      <c r="W580" s="66">
        <v>8577</v>
      </c>
      <c r="X580" s="66"/>
      <c r="Y580" s="63"/>
      <c r="Z580" s="64">
        <v>34537</v>
      </c>
      <c r="AA580" s="63">
        <v>7.31</v>
      </c>
      <c r="AB580" s="63"/>
      <c r="AC580" s="63">
        <v>27</v>
      </c>
      <c r="AD580" s="63">
        <v>3</v>
      </c>
      <c r="AE580" s="63">
        <v>1150</v>
      </c>
      <c r="AF580" s="63">
        <v>40</v>
      </c>
      <c r="AG580" s="63"/>
      <c r="AH580" s="63">
        <v>1600</v>
      </c>
      <c r="AI580" s="63">
        <v>561</v>
      </c>
      <c r="AJ580" s="63">
        <v>0</v>
      </c>
      <c r="AK580" s="63">
        <v>0</v>
      </c>
      <c r="AL580" s="63">
        <v>0</v>
      </c>
      <c r="AM580" s="63">
        <v>3096</v>
      </c>
      <c r="AN580" s="63"/>
      <c r="AO580" s="63" t="s">
        <v>5904</v>
      </c>
      <c r="AP580" s="17">
        <f t="shared" si="217"/>
        <v>1.3472999999999999</v>
      </c>
      <c r="AQ580" s="17">
        <f t="shared" si="218"/>
        <v>0.24687000000000001</v>
      </c>
      <c r="AR580" s="17">
        <f t="shared" si="214"/>
        <v>50.024999999999999</v>
      </c>
      <c r="AS580" s="17">
        <f t="shared" si="213"/>
        <v>1.0231999999999999</v>
      </c>
      <c r="AT580" s="17">
        <f t="shared" si="219"/>
        <v>52.64237</v>
      </c>
      <c r="AU580" s="5">
        <f t="shared" si="220"/>
        <v>45.135999999999996</v>
      </c>
      <c r="AV580" s="5">
        <f t="shared" si="221"/>
        <v>9.1947899999999994</v>
      </c>
      <c r="AW580" s="5">
        <f t="shared" si="215"/>
        <v>0</v>
      </c>
      <c r="AX580" s="5">
        <f t="shared" si="216"/>
        <v>0</v>
      </c>
      <c r="AY580" s="5">
        <f t="shared" si="222"/>
        <v>0</v>
      </c>
      <c r="AZ580" s="5">
        <f t="shared" si="223"/>
        <v>54.330789999999993</v>
      </c>
      <c r="BA580" s="7">
        <f t="shared" si="224"/>
        <v>-1.5783585340472261E-2</v>
      </c>
      <c r="BB580" s="62">
        <f t="shared" si="225"/>
        <v>3381</v>
      </c>
      <c r="BC580" s="28">
        <f t="shared" si="226"/>
        <v>4.4001852709587772E-2</v>
      </c>
      <c r="BD580" s="32">
        <f t="shared" si="227"/>
        <v>2.5593452574418665E-2</v>
      </c>
      <c r="BE580" s="32">
        <f t="shared" si="228"/>
        <v>4.6895684977709025E-3</v>
      </c>
      <c r="BF580" s="35">
        <f t="shared" si="229"/>
        <v>0.9697169789278105</v>
      </c>
      <c r="BG580" s="36">
        <f t="shared" si="230"/>
        <v>0.83076281423480136</v>
      </c>
      <c r="BH580" s="33">
        <f t="shared" si="231"/>
        <v>0.16923718576519872</v>
      </c>
      <c r="BI580" s="33">
        <f t="shared" si="232"/>
        <v>0</v>
      </c>
      <c r="BJ580" s="63">
        <v>0</v>
      </c>
      <c r="BK580" s="63">
        <v>0</v>
      </c>
      <c r="BL580" s="63">
        <v>0</v>
      </c>
      <c r="BM580" s="63">
        <v>2968</v>
      </c>
      <c r="BN580" s="63">
        <v>0</v>
      </c>
      <c r="BO580" s="63"/>
      <c r="BP580" s="63">
        <v>0</v>
      </c>
      <c r="BQ580" s="63">
        <v>0</v>
      </c>
      <c r="BR580" s="63">
        <v>0</v>
      </c>
      <c r="BS580" s="63">
        <v>0</v>
      </c>
      <c r="BT580" s="63">
        <v>0</v>
      </c>
      <c r="BU580" s="63">
        <v>0</v>
      </c>
      <c r="BV580" s="63">
        <v>0</v>
      </c>
      <c r="BW580" s="63">
        <v>0</v>
      </c>
      <c r="BX580" s="63"/>
      <c r="BY580" s="63"/>
      <c r="BZ580" s="63"/>
      <c r="CA580" s="63"/>
      <c r="CB580" s="63"/>
      <c r="CC580" s="63"/>
      <c r="CD580" s="63"/>
      <c r="CE580" s="63"/>
      <c r="CF580" s="63"/>
      <c r="CG580" s="63"/>
      <c r="CH580" s="63"/>
      <c r="CI580" s="63"/>
      <c r="CJ580" s="63"/>
      <c r="CK580" s="63"/>
      <c r="CL580" s="63"/>
      <c r="CM580" s="63"/>
      <c r="CN580" s="63">
        <v>19940722</v>
      </c>
      <c r="CO580" s="63" t="s">
        <v>1307</v>
      </c>
      <c r="CP580" s="66"/>
      <c r="CQ580" s="64">
        <v>34557</v>
      </c>
      <c r="CR580" s="78" t="s">
        <v>2038</v>
      </c>
      <c r="CS580" s="78" t="s">
        <v>2038</v>
      </c>
    </row>
    <row r="581" spans="1:97">
      <c r="A581" s="63" t="s">
        <v>3591</v>
      </c>
      <c r="B581" s="63" t="s">
        <v>3377</v>
      </c>
      <c r="C581" s="63">
        <v>1922</v>
      </c>
      <c r="D581" s="19" t="s">
        <v>3782</v>
      </c>
      <c r="E581" s="63" t="s">
        <v>3783</v>
      </c>
      <c r="F581" s="63"/>
      <c r="G581" s="65" t="s">
        <v>3604</v>
      </c>
      <c r="H581" s="65">
        <v>36</v>
      </c>
      <c r="I581" s="65">
        <v>26</v>
      </c>
      <c r="J581" s="65">
        <v>112</v>
      </c>
      <c r="K581" s="23">
        <v>42.186219999999999</v>
      </c>
      <c r="L581" s="23">
        <v>-110.10384000000001</v>
      </c>
      <c r="M581" s="61" t="s">
        <v>1314</v>
      </c>
      <c r="N581" s="63" t="s">
        <v>1315</v>
      </c>
      <c r="O581" s="63"/>
      <c r="P581" s="63" t="s">
        <v>3841</v>
      </c>
      <c r="Q581" s="63"/>
      <c r="R581" s="63"/>
      <c r="S581" s="55"/>
      <c r="T581" s="63"/>
      <c r="U581" s="66" t="s">
        <v>1316</v>
      </c>
      <c r="V581" s="63"/>
      <c r="W581" s="66">
        <v>8600</v>
      </c>
      <c r="X581" s="66"/>
      <c r="Y581" s="63"/>
      <c r="Z581" s="64">
        <v>34541</v>
      </c>
      <c r="AA581" s="63">
        <v>5.98</v>
      </c>
      <c r="AB581" s="63"/>
      <c r="AC581" s="63">
        <v>98</v>
      </c>
      <c r="AD581" s="63">
        <v>8</v>
      </c>
      <c r="AE581" s="63">
        <v>2640</v>
      </c>
      <c r="AF581" s="63">
        <v>104</v>
      </c>
      <c r="AG581" s="63"/>
      <c r="AH581" s="63">
        <v>4200</v>
      </c>
      <c r="AI581" s="63">
        <v>512</v>
      </c>
      <c r="AJ581" s="63">
        <v>0</v>
      </c>
      <c r="AK581" s="63">
        <v>0</v>
      </c>
      <c r="AL581" s="63">
        <v>0</v>
      </c>
      <c r="AM581" s="63">
        <v>7302</v>
      </c>
      <c r="AN581" s="63"/>
      <c r="AO581" s="63" t="s">
        <v>5904</v>
      </c>
      <c r="AP581" s="17">
        <f t="shared" si="217"/>
        <v>4.8902000000000001</v>
      </c>
      <c r="AQ581" s="17">
        <f t="shared" si="218"/>
        <v>0.65832000000000002</v>
      </c>
      <c r="AR581" s="17">
        <f t="shared" si="214"/>
        <v>114.83999999999999</v>
      </c>
      <c r="AS581" s="17">
        <f t="shared" si="213"/>
        <v>2.66032</v>
      </c>
      <c r="AT581" s="17">
        <f t="shared" si="219"/>
        <v>123.04883999999998</v>
      </c>
      <c r="AU581" s="5">
        <f t="shared" si="220"/>
        <v>118.482</v>
      </c>
      <c r="AV581" s="5">
        <f t="shared" si="221"/>
        <v>8.3916799999999991</v>
      </c>
      <c r="AW581" s="5">
        <f t="shared" si="215"/>
        <v>0</v>
      </c>
      <c r="AX581" s="5">
        <f t="shared" si="216"/>
        <v>0</v>
      </c>
      <c r="AY581" s="5">
        <f t="shared" si="222"/>
        <v>0</v>
      </c>
      <c r="AZ581" s="5">
        <f t="shared" si="223"/>
        <v>126.87367999999999</v>
      </c>
      <c r="BA581" s="7">
        <f t="shared" si="224"/>
        <v>-1.5304103047616556E-2</v>
      </c>
      <c r="BB581" s="62">
        <f t="shared" si="225"/>
        <v>7562</v>
      </c>
      <c r="BC581" s="28">
        <f t="shared" si="226"/>
        <v>1.7491926803013993E-2</v>
      </c>
      <c r="BD581" s="32">
        <f t="shared" si="227"/>
        <v>3.9741943117870923E-2</v>
      </c>
      <c r="BE581" s="32">
        <f t="shared" si="228"/>
        <v>5.3500707523939286E-3</v>
      </c>
      <c r="BF581" s="35">
        <f t="shared" si="229"/>
        <v>0.95490798612973515</v>
      </c>
      <c r="BG581" s="36">
        <f t="shared" si="230"/>
        <v>0.93385799166541084</v>
      </c>
      <c r="BH581" s="33">
        <f t="shared" si="231"/>
        <v>6.6142008334589178E-2</v>
      </c>
      <c r="BI581" s="33">
        <f t="shared" si="232"/>
        <v>0</v>
      </c>
      <c r="BJ581" s="63">
        <v>0</v>
      </c>
      <c r="BK581" s="63">
        <v>0</v>
      </c>
      <c r="BL581" s="63">
        <v>0</v>
      </c>
      <c r="BM581" s="63">
        <v>7177</v>
      </c>
      <c r="BN581" s="63">
        <v>0</v>
      </c>
      <c r="BO581" s="63"/>
      <c r="BP581" s="63">
        <v>0</v>
      </c>
      <c r="BQ581" s="63">
        <v>0</v>
      </c>
      <c r="BR581" s="63">
        <v>0</v>
      </c>
      <c r="BS581" s="63">
        <v>0</v>
      </c>
      <c r="BT581" s="63">
        <v>0</v>
      </c>
      <c r="BU581" s="63">
        <v>0</v>
      </c>
      <c r="BV581" s="63">
        <v>0</v>
      </c>
      <c r="BW581" s="63">
        <v>0</v>
      </c>
      <c r="BX581" s="63"/>
      <c r="BY581" s="63"/>
      <c r="BZ581" s="63"/>
      <c r="CA581" s="63"/>
      <c r="CB581" s="63"/>
      <c r="CC581" s="63"/>
      <c r="CD581" s="63"/>
      <c r="CE581" s="63"/>
      <c r="CF581" s="63"/>
      <c r="CG581" s="63"/>
      <c r="CH581" s="63"/>
      <c r="CI581" s="63"/>
      <c r="CJ581" s="63"/>
      <c r="CK581" s="63"/>
      <c r="CL581" s="63"/>
      <c r="CM581" s="63"/>
      <c r="CN581" s="63">
        <v>19940726</v>
      </c>
      <c r="CO581" s="63" t="s">
        <v>1317</v>
      </c>
      <c r="CP581" s="66"/>
      <c r="CQ581" s="64">
        <v>34557</v>
      </c>
      <c r="CR581" s="78" t="s">
        <v>2038</v>
      </c>
      <c r="CS581" s="78" t="s">
        <v>2038</v>
      </c>
    </row>
    <row r="582" spans="1:97">
      <c r="A582" s="63" t="s">
        <v>3591</v>
      </c>
      <c r="B582" s="63" t="s">
        <v>3377</v>
      </c>
      <c r="C582" s="63">
        <v>1948</v>
      </c>
      <c r="D582" s="19" t="s">
        <v>3782</v>
      </c>
      <c r="E582" s="63" t="s">
        <v>3783</v>
      </c>
      <c r="F582" s="63"/>
      <c r="G582" s="65" t="s">
        <v>259</v>
      </c>
      <c r="H582" s="65">
        <v>36</v>
      </c>
      <c r="I582" s="65">
        <v>26</v>
      </c>
      <c r="J582" s="65">
        <v>112</v>
      </c>
      <c r="K582" s="23">
        <v>42.197049999999997</v>
      </c>
      <c r="L582" s="23">
        <v>-110.09411</v>
      </c>
      <c r="M582" s="61" t="s">
        <v>1407</v>
      </c>
      <c r="N582" s="63" t="s">
        <v>1408</v>
      </c>
      <c r="O582" s="63"/>
      <c r="P582" s="63" t="s">
        <v>3841</v>
      </c>
      <c r="Q582" s="63"/>
      <c r="R582" s="63"/>
      <c r="S582" s="55"/>
      <c r="T582" s="63"/>
      <c r="U582" s="66" t="s">
        <v>1396</v>
      </c>
      <c r="V582" s="63"/>
      <c r="W582" s="66">
        <v>8702</v>
      </c>
      <c r="X582" s="66">
        <v>8570</v>
      </c>
      <c r="Y582" s="63"/>
      <c r="Z582" s="64">
        <v>34537</v>
      </c>
      <c r="AA582" s="63">
        <v>7.48</v>
      </c>
      <c r="AB582" s="63"/>
      <c r="AC582" s="63">
        <v>30</v>
      </c>
      <c r="AD582" s="63">
        <v>4</v>
      </c>
      <c r="AE582" s="63">
        <v>985</v>
      </c>
      <c r="AF582" s="63">
        <v>51</v>
      </c>
      <c r="AG582" s="63"/>
      <c r="AH582" s="63">
        <v>1350</v>
      </c>
      <c r="AI582" s="63">
        <v>415</v>
      </c>
      <c r="AJ582" s="63">
        <v>0</v>
      </c>
      <c r="AK582" s="63">
        <v>0</v>
      </c>
      <c r="AL582" s="63">
        <v>0</v>
      </c>
      <c r="AM582" s="63">
        <v>2624</v>
      </c>
      <c r="AN582" s="63"/>
      <c r="AO582" s="63" t="s">
        <v>5904</v>
      </c>
      <c r="AP582" s="17">
        <f t="shared" si="217"/>
        <v>1.4969999999999999</v>
      </c>
      <c r="AQ582" s="17">
        <f t="shared" si="218"/>
        <v>0.32916000000000001</v>
      </c>
      <c r="AR582" s="17">
        <f t="shared" si="214"/>
        <v>42.847499999999997</v>
      </c>
      <c r="AS582" s="17">
        <f t="shared" si="213"/>
        <v>1.3045799999999999</v>
      </c>
      <c r="AT582" s="17">
        <f t="shared" si="219"/>
        <v>45.97824</v>
      </c>
      <c r="AU582" s="5">
        <f t="shared" si="220"/>
        <v>38.083500000000001</v>
      </c>
      <c r="AV582" s="5">
        <f t="shared" si="221"/>
        <v>6.8018499999999991</v>
      </c>
      <c r="AW582" s="5">
        <f t="shared" si="215"/>
        <v>0</v>
      </c>
      <c r="AX582" s="5">
        <f t="shared" si="216"/>
        <v>0</v>
      </c>
      <c r="AY582" s="5">
        <f t="shared" si="222"/>
        <v>0</v>
      </c>
      <c r="AZ582" s="5">
        <f t="shared" si="223"/>
        <v>44.885350000000003</v>
      </c>
      <c r="BA582" s="7">
        <f t="shared" si="224"/>
        <v>1.2027810039202688E-2</v>
      </c>
      <c r="BB582" s="62">
        <f t="shared" si="225"/>
        <v>2835</v>
      </c>
      <c r="BC582" s="28">
        <f t="shared" si="226"/>
        <v>3.8651767723026198E-2</v>
      </c>
      <c r="BD582" s="32">
        <f t="shared" si="227"/>
        <v>3.2558880026725683E-2</v>
      </c>
      <c r="BE582" s="32">
        <f t="shared" si="228"/>
        <v>7.1590387104856559E-3</v>
      </c>
      <c r="BF582" s="35">
        <f t="shared" si="229"/>
        <v>0.96028208126278858</v>
      </c>
      <c r="BG582" s="36">
        <f t="shared" si="230"/>
        <v>0.84846169184377529</v>
      </c>
      <c r="BH582" s="33">
        <f t="shared" si="231"/>
        <v>0.15153830815622465</v>
      </c>
      <c r="BI582" s="33">
        <f t="shared" si="232"/>
        <v>0</v>
      </c>
      <c r="BJ582" s="63">
        <v>0</v>
      </c>
      <c r="BK582" s="63">
        <v>0</v>
      </c>
      <c r="BL582" s="63">
        <v>0</v>
      </c>
      <c r="BM582" s="63">
        <v>2527</v>
      </c>
      <c r="BN582" s="63">
        <v>0</v>
      </c>
      <c r="BO582" s="63"/>
      <c r="BP582" s="63">
        <v>0</v>
      </c>
      <c r="BQ582" s="63">
        <v>0</v>
      </c>
      <c r="BR582" s="63">
        <v>0</v>
      </c>
      <c r="BS582" s="63">
        <v>0</v>
      </c>
      <c r="BT582" s="63">
        <v>0</v>
      </c>
      <c r="BU582" s="63">
        <v>0</v>
      </c>
      <c r="BV582" s="63">
        <v>0</v>
      </c>
      <c r="BW582" s="63">
        <v>0</v>
      </c>
      <c r="BX582" s="63"/>
      <c r="BY582" s="63"/>
      <c r="BZ582" s="63"/>
      <c r="CA582" s="63"/>
      <c r="CB582" s="63"/>
      <c r="CC582" s="63"/>
      <c r="CD582" s="63"/>
      <c r="CE582" s="63"/>
      <c r="CF582" s="63"/>
      <c r="CG582" s="63"/>
      <c r="CH582" s="63"/>
      <c r="CI582" s="63"/>
      <c r="CJ582" s="63"/>
      <c r="CK582" s="63"/>
      <c r="CL582" s="63"/>
      <c r="CM582" s="63"/>
      <c r="CN582" s="63">
        <v>19940722</v>
      </c>
      <c r="CO582" s="63" t="s">
        <v>1409</v>
      </c>
      <c r="CP582" s="66"/>
      <c r="CQ582" s="64">
        <v>34557</v>
      </c>
      <c r="CR582" s="78" t="s">
        <v>2038</v>
      </c>
      <c r="CS582" s="78" t="s">
        <v>2038</v>
      </c>
    </row>
    <row r="583" spans="1:97">
      <c r="A583" s="63" t="s">
        <v>3591</v>
      </c>
      <c r="B583" s="63" t="s">
        <v>3377</v>
      </c>
      <c r="C583" s="63">
        <v>2715</v>
      </c>
      <c r="D583" s="19" t="s">
        <v>3782</v>
      </c>
      <c r="E583" s="63" t="s">
        <v>3783</v>
      </c>
      <c r="F583" s="63" t="s">
        <v>5045</v>
      </c>
      <c r="G583" s="65" t="s">
        <v>1575</v>
      </c>
      <c r="H583" s="65">
        <v>36</v>
      </c>
      <c r="I583" s="65">
        <v>26</v>
      </c>
      <c r="J583" s="65">
        <v>112</v>
      </c>
      <c r="K583" s="23">
        <v>42.191470000000002</v>
      </c>
      <c r="L583" s="23">
        <v>-110.09421</v>
      </c>
      <c r="M583" s="61" t="s">
        <v>1391</v>
      </c>
      <c r="N583" s="63" t="s">
        <v>1392</v>
      </c>
      <c r="O583" s="63"/>
      <c r="P583" s="63" t="s">
        <v>3841</v>
      </c>
      <c r="Q583" s="63"/>
      <c r="R583" s="63"/>
      <c r="S583" s="55" t="str">
        <f t="shared" ref="S583:S592" si="233">IF(U583&gt;0,V583-U583,"")</f>
        <v/>
      </c>
      <c r="T583" s="63"/>
      <c r="U583" s="66"/>
      <c r="V583" s="63"/>
      <c r="W583" s="66">
        <v>8700</v>
      </c>
      <c r="X583" s="66">
        <v>8623</v>
      </c>
      <c r="Y583" s="63" t="s">
        <v>3852</v>
      </c>
      <c r="Z583" s="64">
        <v>36432</v>
      </c>
      <c r="AA583" s="63">
        <v>6.25</v>
      </c>
      <c r="AB583" s="63"/>
      <c r="AC583" s="63">
        <v>240</v>
      </c>
      <c r="AD583" s="63">
        <v>156</v>
      </c>
      <c r="AE583" s="63">
        <v>1342</v>
      </c>
      <c r="AF583" s="63"/>
      <c r="AG583" s="63"/>
      <c r="AH583" s="63">
        <v>2400</v>
      </c>
      <c r="AI583" s="63">
        <v>366</v>
      </c>
      <c r="AJ583" s="63"/>
      <c r="AK583" s="63"/>
      <c r="AL583" s="63">
        <v>455</v>
      </c>
      <c r="AM583" s="63">
        <v>5037</v>
      </c>
      <c r="AN583" s="63"/>
      <c r="AO583" s="63" t="s">
        <v>5902</v>
      </c>
      <c r="AP583" s="17">
        <f t="shared" si="217"/>
        <v>11.975999999999999</v>
      </c>
      <c r="AQ583" s="17">
        <f t="shared" si="218"/>
        <v>12.83724</v>
      </c>
      <c r="AR583" s="17">
        <f t="shared" si="214"/>
        <v>58.376999999999995</v>
      </c>
      <c r="AS583" s="17">
        <f t="shared" si="213"/>
        <v>0</v>
      </c>
      <c r="AT583" s="17">
        <f t="shared" si="219"/>
        <v>83.190239999999989</v>
      </c>
      <c r="AU583" s="5">
        <f t="shared" si="220"/>
        <v>67.703999999999994</v>
      </c>
      <c r="AV583" s="5">
        <f t="shared" si="221"/>
        <v>5.9987399999999997</v>
      </c>
      <c r="AW583" s="5">
        <f t="shared" si="215"/>
        <v>0</v>
      </c>
      <c r="AX583" s="5">
        <f t="shared" si="216"/>
        <v>0</v>
      </c>
      <c r="AY583" s="5">
        <f t="shared" si="222"/>
        <v>9.4731000000000005</v>
      </c>
      <c r="AZ583" s="5">
        <f t="shared" si="223"/>
        <v>83.175839999999994</v>
      </c>
      <c r="BA583" s="7">
        <f t="shared" si="224"/>
        <v>8.6556105667662923E-5</v>
      </c>
      <c r="BB583" s="62">
        <f t="shared" si="225"/>
        <v>4959</v>
      </c>
      <c r="BC583" s="28">
        <f t="shared" si="226"/>
        <v>-7.8031212484993995E-3</v>
      </c>
      <c r="BD583" s="32">
        <f t="shared" si="227"/>
        <v>0.14395919521328465</v>
      </c>
      <c r="BE583" s="32">
        <f t="shared" si="228"/>
        <v>0.15431185196725003</v>
      </c>
      <c r="BF583" s="45">
        <f t="shared" si="229"/>
        <v>0.70172895281946535</v>
      </c>
      <c r="BG583" s="36">
        <f t="shared" si="230"/>
        <v>0.8139863691187248</v>
      </c>
      <c r="BH583" s="33">
        <f t="shared" si="231"/>
        <v>7.2121183266679365E-2</v>
      </c>
      <c r="BI583" s="33">
        <f t="shared" si="232"/>
        <v>0.11389244761459578</v>
      </c>
      <c r="BJ583" s="63"/>
      <c r="BK583" s="63">
        <v>78</v>
      </c>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t="s">
        <v>3852</v>
      </c>
      <c r="CN583" s="63">
        <v>990929</v>
      </c>
      <c r="CO583" s="63" t="s">
        <v>2689</v>
      </c>
      <c r="CP583" s="66"/>
      <c r="CQ583" s="64">
        <v>36452</v>
      </c>
      <c r="CR583" s="78" t="s">
        <v>2038</v>
      </c>
      <c r="CS583" s="78" t="s">
        <v>2038</v>
      </c>
    </row>
    <row r="584" spans="1:97">
      <c r="A584" s="63" t="s">
        <v>3591</v>
      </c>
      <c r="B584" s="63" t="s">
        <v>3377</v>
      </c>
      <c r="C584" s="63">
        <v>2713</v>
      </c>
      <c r="D584" s="19" t="s">
        <v>3782</v>
      </c>
      <c r="E584" s="63" t="s">
        <v>3783</v>
      </c>
      <c r="F584" s="63" t="s">
        <v>5045</v>
      </c>
      <c r="G584" s="65" t="s">
        <v>3598</v>
      </c>
      <c r="H584" s="65">
        <v>36</v>
      </c>
      <c r="I584" s="65">
        <v>26</v>
      </c>
      <c r="J584" s="65">
        <v>112</v>
      </c>
      <c r="K584" s="23">
        <v>42.190269999999998</v>
      </c>
      <c r="L584" s="23">
        <v>-110.10083</v>
      </c>
      <c r="M584" s="61" t="s">
        <v>1389</v>
      </c>
      <c r="N584" s="63" t="s">
        <v>1390</v>
      </c>
      <c r="O584" s="63"/>
      <c r="P584" s="63" t="s">
        <v>3841</v>
      </c>
      <c r="Q584" s="63"/>
      <c r="R584" s="63"/>
      <c r="S584" s="55" t="str">
        <f t="shared" si="233"/>
        <v/>
      </c>
      <c r="T584" s="63"/>
      <c r="U584" s="66"/>
      <c r="V584" s="63"/>
      <c r="W584" s="66">
        <v>8714</v>
      </c>
      <c r="X584" s="66">
        <v>8675</v>
      </c>
      <c r="Y584" s="63" t="s">
        <v>3852</v>
      </c>
      <c r="Z584" s="64">
        <v>36430</v>
      </c>
      <c r="AA584" s="63">
        <v>7.1</v>
      </c>
      <c r="AB584" s="63"/>
      <c r="AC584" s="63">
        <v>256</v>
      </c>
      <c r="AD584" s="63">
        <v>117</v>
      </c>
      <c r="AE584" s="63">
        <v>1485</v>
      </c>
      <c r="AF584" s="63"/>
      <c r="AG584" s="63"/>
      <c r="AH584" s="63">
        <v>2600</v>
      </c>
      <c r="AI584" s="63">
        <v>695</v>
      </c>
      <c r="AJ584" s="63"/>
      <c r="AK584" s="63"/>
      <c r="AL584" s="63">
        <v>108</v>
      </c>
      <c r="AM584" s="63">
        <v>5266</v>
      </c>
      <c r="AN584" s="63"/>
      <c r="AO584" s="63" t="s">
        <v>5902</v>
      </c>
      <c r="AP584" s="17">
        <f t="shared" si="217"/>
        <v>12.7744</v>
      </c>
      <c r="AQ584" s="17">
        <f t="shared" si="218"/>
        <v>9.627930000000001</v>
      </c>
      <c r="AR584" s="17">
        <f t="shared" si="214"/>
        <v>64.597499999999997</v>
      </c>
      <c r="AS584" s="17">
        <f t="shared" si="213"/>
        <v>0</v>
      </c>
      <c r="AT584" s="17">
        <f t="shared" si="219"/>
        <v>86.999830000000003</v>
      </c>
      <c r="AU584" s="5">
        <f t="shared" si="220"/>
        <v>73.346000000000004</v>
      </c>
      <c r="AV584" s="5">
        <f t="shared" si="221"/>
        <v>11.391049999999998</v>
      </c>
      <c r="AW584" s="5">
        <f t="shared" si="215"/>
        <v>0</v>
      </c>
      <c r="AX584" s="5">
        <f t="shared" si="216"/>
        <v>0</v>
      </c>
      <c r="AY584" s="5">
        <f t="shared" si="222"/>
        <v>2.2485600000000003</v>
      </c>
      <c r="AZ584" s="5">
        <f t="shared" si="223"/>
        <v>86.985609999999994</v>
      </c>
      <c r="BA584" s="7">
        <f t="shared" si="224"/>
        <v>8.1730977028932902E-5</v>
      </c>
      <c r="BB584" s="62">
        <f t="shared" si="225"/>
        <v>5261</v>
      </c>
      <c r="BC584" s="28">
        <f t="shared" si="226"/>
        <v>-4.7496912700674458E-4</v>
      </c>
      <c r="BD584" s="32">
        <f t="shared" si="227"/>
        <v>0.14683247082206941</v>
      </c>
      <c r="BE584" s="32">
        <f t="shared" si="228"/>
        <v>0.11066607831302659</v>
      </c>
      <c r="BF584" s="45">
        <f t="shared" si="229"/>
        <v>0.74250145086490393</v>
      </c>
      <c r="BG584" s="36">
        <f t="shared" si="230"/>
        <v>0.84319693797629292</v>
      </c>
      <c r="BH584" s="33">
        <f t="shared" si="231"/>
        <v>0.13095326916716454</v>
      </c>
      <c r="BI584" s="33">
        <f t="shared" si="232"/>
        <v>2.5849792856542601E-2</v>
      </c>
      <c r="BJ584" s="63"/>
      <c r="BK584" s="63">
        <v>5</v>
      </c>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t="s">
        <v>3852</v>
      </c>
      <c r="CN584" s="63">
        <v>990927</v>
      </c>
      <c r="CO584" s="63" t="s">
        <v>2689</v>
      </c>
      <c r="CP584" s="66"/>
      <c r="CQ584" s="64">
        <v>36453</v>
      </c>
      <c r="CR584" s="78" t="s">
        <v>2038</v>
      </c>
      <c r="CS584" s="78" t="s">
        <v>2038</v>
      </c>
    </row>
    <row r="585" spans="1:97">
      <c r="A585" s="63" t="s">
        <v>3591</v>
      </c>
      <c r="B585" s="63" t="s">
        <v>3377</v>
      </c>
      <c r="C585" s="63">
        <v>2714</v>
      </c>
      <c r="D585" s="19" t="s">
        <v>3782</v>
      </c>
      <c r="E585" s="63" t="s">
        <v>3783</v>
      </c>
      <c r="F585" s="63" t="s">
        <v>5045</v>
      </c>
      <c r="G585" s="65" t="s">
        <v>272</v>
      </c>
      <c r="H585" s="65">
        <v>36</v>
      </c>
      <c r="I585" s="65">
        <v>26</v>
      </c>
      <c r="J585" s="65">
        <v>112</v>
      </c>
      <c r="K585" s="23">
        <v>42.185000000000002</v>
      </c>
      <c r="L585" s="23">
        <v>-110.09806</v>
      </c>
      <c r="M585" s="61" t="s">
        <v>1360</v>
      </c>
      <c r="N585" s="63" t="s">
        <v>1361</v>
      </c>
      <c r="O585" s="63"/>
      <c r="P585" s="63" t="s">
        <v>3841</v>
      </c>
      <c r="Q585" s="63"/>
      <c r="R585" s="63"/>
      <c r="S585" s="55" t="str">
        <f t="shared" si="233"/>
        <v/>
      </c>
      <c r="T585" s="63"/>
      <c r="U585" s="66"/>
      <c r="V585" s="63"/>
      <c r="W585" s="66">
        <v>8730</v>
      </c>
      <c r="X585" s="66"/>
      <c r="Y585" s="63" t="s">
        <v>3852</v>
      </c>
      <c r="Z585" s="64">
        <v>36460</v>
      </c>
      <c r="AA585" s="63">
        <v>7.16</v>
      </c>
      <c r="AB585" s="63"/>
      <c r="AC585" s="63">
        <v>208</v>
      </c>
      <c r="AD585" s="63">
        <v>126</v>
      </c>
      <c r="AE585" s="63">
        <v>1583</v>
      </c>
      <c r="AF585" s="63"/>
      <c r="AG585" s="63"/>
      <c r="AH585" s="63">
        <v>2800</v>
      </c>
      <c r="AI585" s="63">
        <v>512</v>
      </c>
      <c r="AJ585" s="63"/>
      <c r="AK585" s="63"/>
      <c r="AL585" s="63">
        <v>108</v>
      </c>
      <c r="AM585" s="63">
        <v>5338</v>
      </c>
      <c r="AN585" s="63"/>
      <c r="AO585" s="63" t="s">
        <v>5902</v>
      </c>
      <c r="AP585" s="17">
        <f t="shared" si="217"/>
        <v>10.379200000000001</v>
      </c>
      <c r="AQ585" s="17">
        <f t="shared" si="218"/>
        <v>10.368539999999999</v>
      </c>
      <c r="AR585" s="17">
        <f t="shared" si="214"/>
        <v>68.860500000000002</v>
      </c>
      <c r="AS585" s="17">
        <f t="shared" si="213"/>
        <v>0</v>
      </c>
      <c r="AT585" s="17">
        <f t="shared" si="219"/>
        <v>89.608239999999995</v>
      </c>
      <c r="AU585" s="5">
        <f t="shared" si="220"/>
        <v>78.988</v>
      </c>
      <c r="AV585" s="5">
        <f t="shared" si="221"/>
        <v>8.3916799999999991</v>
      </c>
      <c r="AW585" s="5">
        <f t="shared" si="215"/>
        <v>0</v>
      </c>
      <c r="AX585" s="5">
        <f t="shared" si="216"/>
        <v>0</v>
      </c>
      <c r="AY585" s="5">
        <f t="shared" si="222"/>
        <v>2.2485600000000003</v>
      </c>
      <c r="AZ585" s="5">
        <f t="shared" si="223"/>
        <v>89.628239999999991</v>
      </c>
      <c r="BA585" s="7">
        <f t="shared" si="224"/>
        <v>-1.1158442745581717E-4</v>
      </c>
      <c r="BB585" s="62">
        <f t="shared" si="225"/>
        <v>5337</v>
      </c>
      <c r="BC585" s="28">
        <f t="shared" si="226"/>
        <v>-9.3676814988290398E-5</v>
      </c>
      <c r="BD585" s="32">
        <f t="shared" si="227"/>
        <v>0.1158286336167299</v>
      </c>
      <c r="BE585" s="32">
        <f t="shared" si="228"/>
        <v>0.11570967134272474</v>
      </c>
      <c r="BF585" s="35">
        <f t="shared" si="229"/>
        <v>0.7684616950405454</v>
      </c>
      <c r="BG585" s="36">
        <f t="shared" si="230"/>
        <v>0.88128473793527584</v>
      </c>
      <c r="BH585" s="33">
        <f t="shared" si="231"/>
        <v>9.3627633433391089E-2</v>
      </c>
      <c r="BI585" s="33">
        <f t="shared" si="232"/>
        <v>2.5087628631333167E-2</v>
      </c>
      <c r="BJ585" s="63"/>
      <c r="BK585" s="63">
        <v>1</v>
      </c>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t="s">
        <v>3852</v>
      </c>
      <c r="CN585" s="63">
        <v>991027</v>
      </c>
      <c r="CO585" s="63" t="s">
        <v>2689</v>
      </c>
      <c r="CP585" s="66"/>
      <c r="CQ585" s="64">
        <v>36466</v>
      </c>
      <c r="CR585" s="78" t="s">
        <v>2038</v>
      </c>
      <c r="CS585" s="78" t="s">
        <v>2038</v>
      </c>
    </row>
    <row r="586" spans="1:97">
      <c r="A586" s="63" t="s">
        <v>3591</v>
      </c>
      <c r="B586" s="63" t="s">
        <v>1457</v>
      </c>
      <c r="C586" s="63">
        <v>5834</v>
      </c>
      <c r="D586" s="19" t="s">
        <v>3782</v>
      </c>
      <c r="E586" s="63" t="s">
        <v>3783</v>
      </c>
      <c r="F586" s="63" t="s">
        <v>3793</v>
      </c>
      <c r="G586" s="65" t="s">
        <v>3594</v>
      </c>
      <c r="H586" s="65">
        <v>1</v>
      </c>
      <c r="I586" s="65">
        <v>26</v>
      </c>
      <c r="J586" s="65">
        <v>113</v>
      </c>
      <c r="K586" s="23">
        <v>42.274839</v>
      </c>
      <c r="L586" s="23">
        <v>-110.224087</v>
      </c>
      <c r="M586" s="61" t="s">
        <v>1292</v>
      </c>
      <c r="N586" s="63" t="s">
        <v>1293</v>
      </c>
      <c r="O586" s="63"/>
      <c r="P586" s="63" t="s">
        <v>3841</v>
      </c>
      <c r="Q586" s="63"/>
      <c r="R586" s="63"/>
      <c r="S586" s="55">
        <f t="shared" si="233"/>
        <v>2206</v>
      </c>
      <c r="T586" s="63"/>
      <c r="U586" s="66">
        <v>8650</v>
      </c>
      <c r="V586" s="63">
        <v>10856</v>
      </c>
      <c r="W586" s="66">
        <v>11049</v>
      </c>
      <c r="X586" s="66">
        <v>11002</v>
      </c>
      <c r="Y586" s="63" t="s">
        <v>3852</v>
      </c>
      <c r="Z586" s="64"/>
      <c r="AA586" s="63">
        <v>6.75</v>
      </c>
      <c r="AB586" s="63"/>
      <c r="AC586" s="63">
        <v>792</v>
      </c>
      <c r="AD586" s="63">
        <v>46</v>
      </c>
      <c r="AE586" s="63">
        <v>7389</v>
      </c>
      <c r="AF586" s="63">
        <v>0</v>
      </c>
      <c r="AG586" s="63"/>
      <c r="AH586" s="63">
        <v>11980</v>
      </c>
      <c r="AI586" s="63">
        <v>1362</v>
      </c>
      <c r="AJ586" s="63">
        <v>0</v>
      </c>
      <c r="AK586" s="63">
        <v>0</v>
      </c>
      <c r="AL586" s="63">
        <v>213</v>
      </c>
      <c r="AM586" s="63">
        <v>21784</v>
      </c>
      <c r="AN586" s="63"/>
      <c r="AO586" s="63" t="s">
        <v>7173</v>
      </c>
      <c r="AP586" s="17">
        <f t="shared" si="217"/>
        <v>39.520800000000001</v>
      </c>
      <c r="AQ586" s="17">
        <f t="shared" si="218"/>
        <v>3.7853400000000001</v>
      </c>
      <c r="AR586" s="17">
        <f t="shared" si="214"/>
        <v>321.42149999999998</v>
      </c>
      <c r="AS586" s="17">
        <f t="shared" si="213"/>
        <v>0</v>
      </c>
      <c r="AT586" s="17">
        <f t="shared" si="219"/>
        <v>364.72763999999995</v>
      </c>
      <c r="AU586" s="5">
        <f t="shared" si="220"/>
        <v>337.95580000000001</v>
      </c>
      <c r="AV586" s="5">
        <f t="shared" si="221"/>
        <v>22.323179999999997</v>
      </c>
      <c r="AW586" s="5">
        <f t="shared" si="215"/>
        <v>0</v>
      </c>
      <c r="AX586" s="5">
        <f t="shared" si="216"/>
        <v>0</v>
      </c>
      <c r="AY586" s="5">
        <f t="shared" si="222"/>
        <v>4.43466</v>
      </c>
      <c r="AZ586" s="5">
        <f t="shared" si="223"/>
        <v>364.71364</v>
      </c>
      <c r="BA586" s="7">
        <f t="shared" si="224"/>
        <v>1.9192771760810083E-5</v>
      </c>
      <c r="BB586" s="62">
        <f t="shared" si="225"/>
        <v>21782</v>
      </c>
      <c r="BC586" s="28">
        <f t="shared" si="226"/>
        <v>-4.590735894963963E-5</v>
      </c>
      <c r="BD586" s="32">
        <f t="shared" si="227"/>
        <v>0.10835701950090761</v>
      </c>
      <c r="BE586" s="32">
        <f t="shared" si="228"/>
        <v>1.0378538900972794E-2</v>
      </c>
      <c r="BF586" s="35">
        <f t="shared" si="229"/>
        <v>0.88126444159811967</v>
      </c>
      <c r="BG586" s="36">
        <f t="shared" si="230"/>
        <v>0.92663328961318803</v>
      </c>
      <c r="BH586" s="33">
        <f t="shared" si="231"/>
        <v>6.1207417413837326E-2</v>
      </c>
      <c r="BI586" s="33">
        <f t="shared" si="232"/>
        <v>1.2159292972974634E-2</v>
      </c>
      <c r="BJ586" s="63">
        <v>0</v>
      </c>
      <c r="BK586" s="63">
        <v>2</v>
      </c>
      <c r="BL586" s="63">
        <v>0</v>
      </c>
      <c r="BM586" s="63">
        <v>0</v>
      </c>
      <c r="BN586" s="63">
        <v>0</v>
      </c>
      <c r="BO586" s="63">
        <v>0</v>
      </c>
      <c r="BP586" s="63">
        <v>0</v>
      </c>
      <c r="BQ586" s="63">
        <v>0</v>
      </c>
      <c r="BR586" s="63">
        <v>0</v>
      </c>
      <c r="BS586" s="63">
        <v>0</v>
      </c>
      <c r="BT586" s="63">
        <v>0</v>
      </c>
      <c r="BU586" s="63">
        <v>0</v>
      </c>
      <c r="BV586" s="63">
        <v>0</v>
      </c>
      <c r="BW586" s="63">
        <v>0</v>
      </c>
      <c r="BX586" s="63"/>
      <c r="BY586" s="63"/>
      <c r="BZ586" s="63">
        <v>300</v>
      </c>
      <c r="CA586" s="63"/>
      <c r="CB586" s="63"/>
      <c r="CC586" s="63"/>
      <c r="CD586" s="63"/>
      <c r="CE586" s="63"/>
      <c r="CF586" s="63"/>
      <c r="CG586" s="63"/>
      <c r="CH586" s="63"/>
      <c r="CI586" s="63"/>
      <c r="CJ586" s="63"/>
      <c r="CK586" s="63"/>
      <c r="CL586" s="63"/>
      <c r="CM586" s="63" t="s">
        <v>1294</v>
      </c>
      <c r="CN586" s="63"/>
      <c r="CO586" s="63" t="s">
        <v>3099</v>
      </c>
      <c r="CP586" s="66"/>
      <c r="CQ586" s="64">
        <v>39141</v>
      </c>
      <c r="CR586" s="78" t="s">
        <v>2038</v>
      </c>
      <c r="CS586" s="78" t="s">
        <v>2038</v>
      </c>
    </row>
    <row r="587" spans="1:97">
      <c r="A587" s="63" t="s">
        <v>3591</v>
      </c>
      <c r="B587" s="63" t="s">
        <v>1462</v>
      </c>
      <c r="C587" s="63">
        <v>5541</v>
      </c>
      <c r="D587" s="19" t="s">
        <v>3782</v>
      </c>
      <c r="E587" s="63" t="s">
        <v>3783</v>
      </c>
      <c r="F587" s="63" t="s">
        <v>3793</v>
      </c>
      <c r="G587" s="65" t="s">
        <v>3592</v>
      </c>
      <c r="H587" s="65">
        <v>2</v>
      </c>
      <c r="I587" s="65">
        <v>26</v>
      </c>
      <c r="J587" s="65">
        <v>113</v>
      </c>
      <c r="K587" s="23">
        <v>42.271912</v>
      </c>
      <c r="L587" s="23">
        <v>-110.23876300000001</v>
      </c>
      <c r="M587" s="61" t="s">
        <v>1463</v>
      </c>
      <c r="N587" s="63" t="s">
        <v>1464</v>
      </c>
      <c r="O587" s="63"/>
      <c r="P587" s="63" t="s">
        <v>3841</v>
      </c>
      <c r="Q587" s="63"/>
      <c r="R587" s="63"/>
      <c r="S587" s="55">
        <f t="shared" si="233"/>
        <v>272</v>
      </c>
      <c r="T587" s="63"/>
      <c r="U587" s="66">
        <v>6711</v>
      </c>
      <c r="V587" s="63">
        <v>6983</v>
      </c>
      <c r="W587" s="66">
        <v>7202</v>
      </c>
      <c r="X587" s="66">
        <v>7156</v>
      </c>
      <c r="Y587" s="63" t="s">
        <v>3852</v>
      </c>
      <c r="Z587" s="64"/>
      <c r="AA587" s="63">
        <v>6.75</v>
      </c>
      <c r="AB587" s="63"/>
      <c r="AC587" s="63">
        <v>1290</v>
      </c>
      <c r="AD587" s="63">
        <v>331</v>
      </c>
      <c r="AE587" s="63">
        <v>11968</v>
      </c>
      <c r="AF587" s="63">
        <v>0</v>
      </c>
      <c r="AG587" s="63"/>
      <c r="AH587" s="63">
        <v>21120</v>
      </c>
      <c r="AI587" s="63">
        <v>864</v>
      </c>
      <c r="AJ587" s="63">
        <v>0</v>
      </c>
      <c r="AK587" s="63">
        <v>0</v>
      </c>
      <c r="AL587" s="63">
        <v>108</v>
      </c>
      <c r="AM587" s="63">
        <v>35707</v>
      </c>
      <c r="AN587" s="63"/>
      <c r="AO587" s="63" t="s">
        <v>7173</v>
      </c>
      <c r="AP587" s="17">
        <f t="shared" si="217"/>
        <v>64.370999999999995</v>
      </c>
      <c r="AQ587" s="17">
        <f t="shared" si="218"/>
        <v>27.23799</v>
      </c>
      <c r="AR587" s="17">
        <f t="shared" si="214"/>
        <v>520.60799999999995</v>
      </c>
      <c r="AS587" s="17">
        <f t="shared" si="213"/>
        <v>0</v>
      </c>
      <c r="AT587" s="17">
        <f t="shared" si="219"/>
        <v>612.2169899999999</v>
      </c>
      <c r="AU587" s="5">
        <f t="shared" si="220"/>
        <v>595.79520000000002</v>
      </c>
      <c r="AV587" s="5">
        <f t="shared" si="221"/>
        <v>14.160959999999999</v>
      </c>
      <c r="AW587" s="5">
        <f t="shared" si="215"/>
        <v>0</v>
      </c>
      <c r="AX587" s="5">
        <f t="shared" si="216"/>
        <v>0</v>
      </c>
      <c r="AY587" s="5">
        <f t="shared" si="222"/>
        <v>2.2485600000000003</v>
      </c>
      <c r="AZ587" s="5">
        <f t="shared" si="223"/>
        <v>612.20472000000007</v>
      </c>
      <c r="BA587" s="7">
        <f t="shared" si="224"/>
        <v>1.0021057205715799E-5</v>
      </c>
      <c r="BB587" s="62">
        <f t="shared" si="225"/>
        <v>35681</v>
      </c>
      <c r="BC587" s="28">
        <f t="shared" si="226"/>
        <v>-3.6420686950187708E-4</v>
      </c>
      <c r="BD587" s="32">
        <f t="shared" si="227"/>
        <v>0.10514409278318135</v>
      </c>
      <c r="BE587" s="32">
        <f t="shared" si="228"/>
        <v>4.4490745021630328E-2</v>
      </c>
      <c r="BF587" s="35">
        <f t="shared" si="229"/>
        <v>0.85036516219518843</v>
      </c>
      <c r="BG587" s="36">
        <f t="shared" si="230"/>
        <v>0.9731960250159456</v>
      </c>
      <c r="BH587" s="33">
        <f t="shared" si="231"/>
        <v>2.3131085954384668E-2</v>
      </c>
      <c r="BI587" s="33">
        <f t="shared" si="232"/>
        <v>3.6728890296696833E-3</v>
      </c>
      <c r="BJ587" s="63">
        <v>0</v>
      </c>
      <c r="BK587" s="63">
        <v>26</v>
      </c>
      <c r="BL587" s="63">
        <v>0</v>
      </c>
      <c r="BM587" s="63">
        <v>0</v>
      </c>
      <c r="BN587" s="63">
        <v>0</v>
      </c>
      <c r="BO587" s="63">
        <v>0</v>
      </c>
      <c r="BP587" s="63">
        <v>0</v>
      </c>
      <c r="BQ587" s="63">
        <v>0</v>
      </c>
      <c r="BR587" s="63">
        <v>0</v>
      </c>
      <c r="BS587" s="63">
        <v>0</v>
      </c>
      <c r="BT587" s="63">
        <v>0</v>
      </c>
      <c r="BU587" s="63">
        <v>0</v>
      </c>
      <c r="BV587" s="63">
        <v>0</v>
      </c>
      <c r="BW587" s="63">
        <v>0</v>
      </c>
      <c r="BX587" s="63"/>
      <c r="BY587" s="63"/>
      <c r="BZ587" s="63"/>
      <c r="CA587" s="63"/>
      <c r="CB587" s="63"/>
      <c r="CC587" s="63"/>
      <c r="CD587" s="63"/>
      <c r="CE587" s="63"/>
      <c r="CF587" s="63"/>
      <c r="CG587" s="63"/>
      <c r="CH587" s="63"/>
      <c r="CI587" s="63"/>
      <c r="CJ587" s="63"/>
      <c r="CK587" s="63"/>
      <c r="CL587" s="63"/>
      <c r="CM587" s="63" t="s">
        <v>3852</v>
      </c>
      <c r="CN587" s="63"/>
      <c r="CO587" s="63" t="s">
        <v>7210</v>
      </c>
      <c r="CP587" s="66"/>
      <c r="CQ587" s="64">
        <v>39134</v>
      </c>
      <c r="CR587" s="78" t="s">
        <v>2038</v>
      </c>
      <c r="CS587" s="78" t="s">
        <v>2038</v>
      </c>
    </row>
    <row r="588" spans="1:97">
      <c r="A588" s="63" t="s">
        <v>3591</v>
      </c>
      <c r="B588" s="63" t="s">
        <v>1441</v>
      </c>
      <c r="C588" s="63">
        <v>1260</v>
      </c>
      <c r="D588" s="19" t="s">
        <v>3782</v>
      </c>
      <c r="E588" s="63" t="s">
        <v>3783</v>
      </c>
      <c r="F588" s="63"/>
      <c r="G588" s="65" t="s">
        <v>1575</v>
      </c>
      <c r="H588" s="65">
        <v>6</v>
      </c>
      <c r="I588" s="65">
        <v>26</v>
      </c>
      <c r="J588" s="65">
        <v>113</v>
      </c>
      <c r="K588" s="23">
        <v>42.168129999999998</v>
      </c>
      <c r="L588" s="23">
        <v>-110.11444</v>
      </c>
      <c r="M588" s="61" t="s">
        <v>1442</v>
      </c>
      <c r="N588" s="63" t="s">
        <v>1443</v>
      </c>
      <c r="O588" s="63"/>
      <c r="P588" s="63" t="s">
        <v>3841</v>
      </c>
      <c r="Q588" s="63"/>
      <c r="R588" s="63"/>
      <c r="S588" s="55" t="str">
        <f t="shared" si="233"/>
        <v/>
      </c>
      <c r="T588" s="63"/>
      <c r="U588" s="66"/>
      <c r="V588" s="63"/>
      <c r="W588" s="66"/>
      <c r="X588" s="66"/>
      <c r="Y588" s="63"/>
      <c r="Z588" s="64">
        <v>27515</v>
      </c>
      <c r="AA588" s="63">
        <v>7.4</v>
      </c>
      <c r="AB588" s="63"/>
      <c r="AC588" s="63">
        <v>271</v>
      </c>
      <c r="AD588" s="63">
        <v>14</v>
      </c>
      <c r="AE588" s="63">
        <v>2664</v>
      </c>
      <c r="AF588" s="63">
        <v>36</v>
      </c>
      <c r="AG588" s="63"/>
      <c r="AH588" s="63">
        <v>4000</v>
      </c>
      <c r="AI588" s="63">
        <v>1135</v>
      </c>
      <c r="AJ588" s="63">
        <v>0</v>
      </c>
      <c r="AK588" s="63">
        <v>0</v>
      </c>
      <c r="AL588" s="63">
        <v>4</v>
      </c>
      <c r="AM588" s="63">
        <v>7548</v>
      </c>
      <c r="AN588" s="63"/>
      <c r="AO588" s="63" t="s">
        <v>7389</v>
      </c>
      <c r="AP588" s="17">
        <f t="shared" si="217"/>
        <v>13.5229</v>
      </c>
      <c r="AQ588" s="17">
        <f t="shared" si="218"/>
        <v>1.1520600000000001</v>
      </c>
      <c r="AR588" s="17">
        <f t="shared" si="214"/>
        <v>115.88399999999999</v>
      </c>
      <c r="AS588" s="17">
        <f t="shared" si="213"/>
        <v>0.92087999999999992</v>
      </c>
      <c r="AT588" s="17">
        <f t="shared" si="219"/>
        <v>131.47984</v>
      </c>
      <c r="AU588" s="5">
        <f t="shared" si="220"/>
        <v>112.83999999999999</v>
      </c>
      <c r="AV588" s="5">
        <f t="shared" si="221"/>
        <v>18.602649999999997</v>
      </c>
      <c r="AW588" s="5">
        <f t="shared" si="215"/>
        <v>0</v>
      </c>
      <c r="AX588" s="5">
        <f t="shared" si="216"/>
        <v>0</v>
      </c>
      <c r="AY588" s="5">
        <f t="shared" si="222"/>
        <v>8.3280000000000007E-2</v>
      </c>
      <c r="AZ588" s="5">
        <f t="shared" si="223"/>
        <v>131.52592999999999</v>
      </c>
      <c r="BA588" s="7">
        <f t="shared" si="224"/>
        <v>-1.7524330359745499E-4</v>
      </c>
      <c r="BB588" s="62">
        <f t="shared" si="225"/>
        <v>8124</v>
      </c>
      <c r="BC588" s="28">
        <f t="shared" si="226"/>
        <v>3.6753445635528334E-2</v>
      </c>
      <c r="BD588" s="32">
        <f t="shared" si="227"/>
        <v>0.10285150940250612</v>
      </c>
      <c r="BE588" s="32">
        <f t="shared" si="228"/>
        <v>8.7622558713183717E-3</v>
      </c>
      <c r="BF588" s="35">
        <f t="shared" si="229"/>
        <v>0.88838623472617539</v>
      </c>
      <c r="BG588" s="36">
        <f t="shared" si="230"/>
        <v>0.85792968732477315</v>
      </c>
      <c r="BH588" s="33">
        <f t="shared" si="231"/>
        <v>0.14143712954548202</v>
      </c>
      <c r="BI588" s="33">
        <f t="shared" si="232"/>
        <v>6.331831297448345E-4</v>
      </c>
      <c r="BJ588" s="63">
        <v>0</v>
      </c>
      <c r="BK588" s="63">
        <v>0</v>
      </c>
      <c r="BL588" s="63">
        <v>0</v>
      </c>
      <c r="BM588" s="63">
        <v>7294</v>
      </c>
      <c r="BN588" s="63">
        <v>0</v>
      </c>
      <c r="BO588" s="63"/>
      <c r="BP588" s="63">
        <v>0</v>
      </c>
      <c r="BQ588" s="63">
        <v>0</v>
      </c>
      <c r="BR588" s="63">
        <v>0</v>
      </c>
      <c r="BS588" s="63">
        <v>0</v>
      </c>
      <c r="BT588" s="63">
        <v>0</v>
      </c>
      <c r="BU588" s="63">
        <v>0</v>
      </c>
      <c r="BV588" s="63">
        <v>0</v>
      </c>
      <c r="BW588" s="63">
        <v>0</v>
      </c>
      <c r="BX588" s="63"/>
      <c r="BY588" s="63"/>
      <c r="BZ588" s="63"/>
      <c r="CA588" s="63"/>
      <c r="CB588" s="63"/>
      <c r="CC588" s="63"/>
      <c r="CD588" s="63"/>
      <c r="CE588" s="63"/>
      <c r="CF588" s="63"/>
      <c r="CG588" s="63"/>
      <c r="CH588" s="63"/>
      <c r="CI588" s="63"/>
      <c r="CJ588" s="63"/>
      <c r="CK588" s="63"/>
      <c r="CL588" s="63"/>
      <c r="CM588" s="63" t="s">
        <v>1444</v>
      </c>
      <c r="CN588" s="63">
        <v>19750501</v>
      </c>
      <c r="CO588" s="63" t="s">
        <v>1445</v>
      </c>
      <c r="CP588" s="66"/>
      <c r="CQ588" s="64">
        <v>27517</v>
      </c>
      <c r="CR588" s="78" t="s">
        <v>2038</v>
      </c>
      <c r="CS588" s="78" t="s">
        <v>2038</v>
      </c>
    </row>
    <row r="589" spans="1:97">
      <c r="A589" s="63" t="s">
        <v>3591</v>
      </c>
      <c r="B589" s="63" t="s">
        <v>1435</v>
      </c>
      <c r="C589" s="63">
        <v>2199</v>
      </c>
      <c r="D589" s="19" t="s">
        <v>3782</v>
      </c>
      <c r="E589" s="63" t="s">
        <v>3783</v>
      </c>
      <c r="F589" s="63"/>
      <c r="G589" s="65" t="s">
        <v>3598</v>
      </c>
      <c r="H589" s="65">
        <v>8</v>
      </c>
      <c r="I589" s="65">
        <v>26</v>
      </c>
      <c r="J589" s="65">
        <v>113</v>
      </c>
      <c r="K589" s="23">
        <v>41.581710000000001</v>
      </c>
      <c r="L589" s="23">
        <v>-110.06204</v>
      </c>
      <c r="M589" s="61" t="s">
        <v>1436</v>
      </c>
      <c r="N589" s="63" t="s">
        <v>1437</v>
      </c>
      <c r="O589" s="63"/>
      <c r="P589" s="63" t="s">
        <v>3841</v>
      </c>
      <c r="Q589" s="63"/>
      <c r="R589" s="63"/>
      <c r="S589" s="55" t="str">
        <f t="shared" si="233"/>
        <v/>
      </c>
      <c r="T589" s="63"/>
      <c r="U589" s="66"/>
      <c r="V589" s="63"/>
      <c r="W589" s="66"/>
      <c r="X589" s="66"/>
      <c r="Y589" s="63"/>
      <c r="Z589" s="64">
        <v>33369</v>
      </c>
      <c r="AA589" s="63">
        <v>7.38</v>
      </c>
      <c r="AB589" s="63"/>
      <c r="AC589" s="63">
        <v>61.1</v>
      </c>
      <c r="AD589" s="63">
        <v>9.1999999999999993</v>
      </c>
      <c r="AE589" s="63">
        <v>1529</v>
      </c>
      <c r="AF589" s="63">
        <v>56.1</v>
      </c>
      <c r="AG589" s="63"/>
      <c r="AH589" s="63">
        <v>2336</v>
      </c>
      <c r="AI589" s="63">
        <v>687</v>
      </c>
      <c r="AJ589" s="63">
        <v>0</v>
      </c>
      <c r="AK589" s="63">
        <v>0</v>
      </c>
      <c r="AL589" s="63">
        <v>1.5</v>
      </c>
      <c r="AM589" s="63">
        <v>5549</v>
      </c>
      <c r="AN589" s="63"/>
      <c r="AO589" s="63" t="s">
        <v>1438</v>
      </c>
      <c r="AP589" s="17">
        <f t="shared" si="217"/>
        <v>3.0488900000000001</v>
      </c>
      <c r="AQ589" s="17">
        <f t="shared" si="218"/>
        <v>0.75706799999999996</v>
      </c>
      <c r="AR589" s="17">
        <f t="shared" si="214"/>
        <v>66.511499999999998</v>
      </c>
      <c r="AS589" s="17">
        <f t="shared" si="213"/>
        <v>1.435038</v>
      </c>
      <c r="AT589" s="17">
        <f t="shared" si="219"/>
        <v>71.752496000000008</v>
      </c>
      <c r="AU589" s="5">
        <f t="shared" si="220"/>
        <v>65.898560000000003</v>
      </c>
      <c r="AV589" s="5">
        <f t="shared" si="221"/>
        <v>11.259929999999999</v>
      </c>
      <c r="AW589" s="5">
        <f t="shared" si="215"/>
        <v>0</v>
      </c>
      <c r="AX589" s="5">
        <f t="shared" si="216"/>
        <v>0</v>
      </c>
      <c r="AY589" s="5">
        <f t="shared" si="222"/>
        <v>3.1230000000000001E-2</v>
      </c>
      <c r="AZ589" s="5">
        <f t="shared" si="223"/>
        <v>77.189719999999994</v>
      </c>
      <c r="BA589" s="7">
        <f t="shared" si="224"/>
        <v>-3.6505593551797201E-2</v>
      </c>
      <c r="BB589" s="62">
        <f t="shared" si="225"/>
        <v>4679.8999999999996</v>
      </c>
      <c r="BC589" s="28">
        <f t="shared" si="226"/>
        <v>-8.4965147767599683E-2</v>
      </c>
      <c r="BD589" s="32">
        <f t="shared" si="227"/>
        <v>4.2491762237790304E-2</v>
      </c>
      <c r="BE589" s="32">
        <f t="shared" si="228"/>
        <v>1.0551103337227459E-2</v>
      </c>
      <c r="BF589" s="35">
        <f t="shared" si="229"/>
        <v>0.94695713442498219</v>
      </c>
      <c r="BG589" s="36">
        <f t="shared" si="230"/>
        <v>0.85372197230408409</v>
      </c>
      <c r="BH589" s="33">
        <f t="shared" si="231"/>
        <v>0.14587344014202927</v>
      </c>
      <c r="BI589" s="33">
        <f t="shared" si="232"/>
        <v>4.0458755388670932E-4</v>
      </c>
      <c r="BJ589" s="63">
        <v>0</v>
      </c>
      <c r="BK589" s="63">
        <v>17.399999999999999</v>
      </c>
      <c r="BL589" s="63">
        <v>0</v>
      </c>
      <c r="BM589" s="63">
        <v>3849.5</v>
      </c>
      <c r="BN589" s="63">
        <v>0</v>
      </c>
      <c r="BO589" s="63"/>
      <c r="BP589" s="63">
        <v>0</v>
      </c>
      <c r="BQ589" s="63">
        <v>0</v>
      </c>
      <c r="BR589" s="63">
        <v>0</v>
      </c>
      <c r="BS589" s="63">
        <v>0</v>
      </c>
      <c r="BT589" s="63">
        <v>0</v>
      </c>
      <c r="BU589" s="63">
        <v>0</v>
      </c>
      <c r="BV589" s="63">
        <v>0</v>
      </c>
      <c r="BW589" s="63">
        <v>0</v>
      </c>
      <c r="BX589" s="63"/>
      <c r="BY589" s="63"/>
      <c r="BZ589" s="63"/>
      <c r="CA589" s="63"/>
      <c r="CB589" s="63"/>
      <c r="CC589" s="63"/>
      <c r="CD589" s="63"/>
      <c r="CE589" s="63"/>
      <c r="CF589" s="63"/>
      <c r="CG589" s="63"/>
      <c r="CH589" s="63"/>
      <c r="CI589" s="63"/>
      <c r="CJ589" s="63"/>
      <c r="CK589" s="63"/>
      <c r="CL589" s="63"/>
      <c r="CM589" s="63" t="s">
        <v>1439</v>
      </c>
      <c r="CN589" s="63">
        <v>19910511</v>
      </c>
      <c r="CO589" s="63" t="s">
        <v>1440</v>
      </c>
      <c r="CP589" s="66"/>
      <c r="CQ589" s="64">
        <v>33443</v>
      </c>
      <c r="CR589" s="78" t="s">
        <v>2038</v>
      </c>
      <c r="CS589" s="78" t="s">
        <v>2038</v>
      </c>
    </row>
    <row r="590" spans="1:97">
      <c r="A590" s="63" t="s">
        <v>3591</v>
      </c>
      <c r="B590" s="63" t="s">
        <v>1448</v>
      </c>
      <c r="C590" s="63">
        <v>5545</v>
      </c>
      <c r="D590" s="19" t="s">
        <v>3782</v>
      </c>
      <c r="E590" s="63" t="s">
        <v>3783</v>
      </c>
      <c r="F590" s="63" t="s">
        <v>3793</v>
      </c>
      <c r="G590" s="65" t="s">
        <v>3594</v>
      </c>
      <c r="H590" s="65">
        <v>9</v>
      </c>
      <c r="I590" s="65">
        <v>26</v>
      </c>
      <c r="J590" s="65">
        <v>113</v>
      </c>
      <c r="K590" s="23">
        <v>41.642986000000001</v>
      </c>
      <c r="L590" s="23">
        <v>-110.113983</v>
      </c>
      <c r="M590" s="61" t="s">
        <v>1449</v>
      </c>
      <c r="N590" s="63" t="s">
        <v>1450</v>
      </c>
      <c r="O590" s="63"/>
      <c r="P590" s="63" t="s">
        <v>3841</v>
      </c>
      <c r="Q590" s="63"/>
      <c r="R590" s="63"/>
      <c r="S590" s="55">
        <f t="shared" si="233"/>
        <v>72</v>
      </c>
      <c r="T590" s="63"/>
      <c r="U590" s="66">
        <v>7247</v>
      </c>
      <c r="V590" s="63">
        <v>7319</v>
      </c>
      <c r="W590" s="66"/>
      <c r="X590" s="66"/>
      <c r="Y590" s="63" t="s">
        <v>3852</v>
      </c>
      <c r="Z590" s="64"/>
      <c r="AA590" s="63">
        <v>6.89</v>
      </c>
      <c r="AB590" s="63"/>
      <c r="AC590" s="63">
        <v>471</v>
      </c>
      <c r="AD590" s="63">
        <v>225</v>
      </c>
      <c r="AE590" s="63">
        <v>6337</v>
      </c>
      <c r="AF590" s="63">
        <v>0</v>
      </c>
      <c r="AG590" s="63"/>
      <c r="AH590" s="63">
        <v>10680</v>
      </c>
      <c r="AI590" s="63">
        <v>864</v>
      </c>
      <c r="AJ590" s="63">
        <v>0</v>
      </c>
      <c r="AK590" s="63">
        <v>0</v>
      </c>
      <c r="AL590" s="63">
        <v>108</v>
      </c>
      <c r="AM590" s="63">
        <v>18690</v>
      </c>
      <c r="AN590" s="63"/>
      <c r="AO590" s="63" t="s">
        <v>7173</v>
      </c>
      <c r="AP590" s="17">
        <f t="shared" si="217"/>
        <v>23.5029</v>
      </c>
      <c r="AQ590" s="17">
        <f t="shared" si="218"/>
        <v>18.515250000000002</v>
      </c>
      <c r="AR590" s="17">
        <f t="shared" si="214"/>
        <v>275.65949999999998</v>
      </c>
      <c r="AS590" s="17">
        <f t="shared" si="213"/>
        <v>0</v>
      </c>
      <c r="AT590" s="17">
        <f t="shared" si="219"/>
        <v>317.67764999999997</v>
      </c>
      <c r="AU590" s="5">
        <f t="shared" si="220"/>
        <v>301.28280000000001</v>
      </c>
      <c r="AV590" s="5">
        <f t="shared" si="221"/>
        <v>14.160959999999999</v>
      </c>
      <c r="AW590" s="5">
        <f t="shared" si="215"/>
        <v>0</v>
      </c>
      <c r="AX590" s="5">
        <f t="shared" si="216"/>
        <v>0</v>
      </c>
      <c r="AY590" s="5">
        <f t="shared" si="222"/>
        <v>2.2485600000000003</v>
      </c>
      <c r="AZ590" s="5">
        <f t="shared" si="223"/>
        <v>317.69232</v>
      </c>
      <c r="BA590" s="7">
        <f t="shared" si="224"/>
        <v>-2.3088909914996014E-5</v>
      </c>
      <c r="BB590" s="62">
        <f t="shared" si="225"/>
        <v>18685</v>
      </c>
      <c r="BC590" s="28">
        <f t="shared" si="226"/>
        <v>-1.3377926421404682E-4</v>
      </c>
      <c r="BD590" s="32">
        <f t="shared" si="227"/>
        <v>7.3983486090381245E-2</v>
      </c>
      <c r="BE590" s="32">
        <f t="shared" si="228"/>
        <v>5.828313701011073E-2</v>
      </c>
      <c r="BF590" s="35">
        <f t="shared" si="229"/>
        <v>0.86773337689950802</v>
      </c>
      <c r="BG590" s="36">
        <f t="shared" si="230"/>
        <v>0.94834775987030473</v>
      </c>
      <c r="BH590" s="33">
        <f t="shared" si="231"/>
        <v>4.4574448636340969E-2</v>
      </c>
      <c r="BI590" s="33">
        <f t="shared" si="232"/>
        <v>7.0777914933543261E-3</v>
      </c>
      <c r="BJ590" s="63">
        <v>0</v>
      </c>
      <c r="BK590" s="63">
        <v>5</v>
      </c>
      <c r="BL590" s="63">
        <v>0</v>
      </c>
      <c r="BM590" s="63">
        <v>0</v>
      </c>
      <c r="BN590" s="63">
        <v>0</v>
      </c>
      <c r="BO590" s="63">
        <v>0</v>
      </c>
      <c r="BP590" s="63">
        <v>0</v>
      </c>
      <c r="BQ590" s="63">
        <v>0</v>
      </c>
      <c r="BR590" s="63">
        <v>0</v>
      </c>
      <c r="BS590" s="63">
        <v>0</v>
      </c>
      <c r="BT590" s="63">
        <v>0</v>
      </c>
      <c r="BU590" s="63">
        <v>0</v>
      </c>
      <c r="BV590" s="63">
        <v>0</v>
      </c>
      <c r="BW590" s="63">
        <v>0</v>
      </c>
      <c r="BX590" s="63"/>
      <c r="BY590" s="63"/>
      <c r="BZ590" s="63"/>
      <c r="CA590" s="63"/>
      <c r="CB590" s="63"/>
      <c r="CC590" s="63"/>
      <c r="CD590" s="63"/>
      <c r="CE590" s="63"/>
      <c r="CF590" s="63"/>
      <c r="CG590" s="63"/>
      <c r="CH590" s="63"/>
      <c r="CI590" s="63"/>
      <c r="CJ590" s="63"/>
      <c r="CK590" s="63"/>
      <c r="CL590" s="63"/>
      <c r="CM590" s="63" t="s">
        <v>3852</v>
      </c>
      <c r="CN590" s="63"/>
      <c r="CO590" s="63" t="s">
        <v>7210</v>
      </c>
      <c r="CP590" s="66"/>
      <c r="CQ590" s="64">
        <v>39134</v>
      </c>
      <c r="CR590" s="78" t="s">
        <v>2038</v>
      </c>
      <c r="CS590" s="78" t="s">
        <v>2038</v>
      </c>
    </row>
    <row r="591" spans="1:97">
      <c r="A591" s="63" t="s">
        <v>3591</v>
      </c>
      <c r="B591" s="63" t="s">
        <v>1454</v>
      </c>
      <c r="C591" s="63">
        <v>5897</v>
      </c>
      <c r="D591" s="19" t="s">
        <v>3782</v>
      </c>
      <c r="E591" s="63" t="s">
        <v>3783</v>
      </c>
      <c r="F591" s="63" t="s">
        <v>3793</v>
      </c>
      <c r="G591" s="65" t="s">
        <v>3592</v>
      </c>
      <c r="H591" s="65">
        <v>12</v>
      </c>
      <c r="I591" s="65">
        <v>26</v>
      </c>
      <c r="J591" s="65">
        <v>113</v>
      </c>
      <c r="K591" s="23">
        <v>42.254893000000003</v>
      </c>
      <c r="L591" s="23">
        <v>-110.217854</v>
      </c>
      <c r="M591" s="61" t="s">
        <v>1455</v>
      </c>
      <c r="N591" s="63" t="s">
        <v>1456</v>
      </c>
      <c r="O591" s="63"/>
      <c r="P591" s="63" t="s">
        <v>3841</v>
      </c>
      <c r="Q591" s="63"/>
      <c r="R591" s="63"/>
      <c r="S591" s="55">
        <f t="shared" si="233"/>
        <v>288</v>
      </c>
      <c r="T591" s="63"/>
      <c r="U591" s="66">
        <v>6966</v>
      </c>
      <c r="V591" s="63">
        <v>7254</v>
      </c>
      <c r="W591" s="66">
        <v>7415</v>
      </c>
      <c r="X591" s="66">
        <v>7332</v>
      </c>
      <c r="Y591" s="63" t="s">
        <v>3852</v>
      </c>
      <c r="Z591" s="64"/>
      <c r="AA591" s="63">
        <v>7.21</v>
      </c>
      <c r="AB591" s="63"/>
      <c r="AC591" s="63">
        <v>490</v>
      </c>
      <c r="AD591" s="63">
        <v>61</v>
      </c>
      <c r="AE591" s="63">
        <v>6063</v>
      </c>
      <c r="AF591" s="63">
        <v>0</v>
      </c>
      <c r="AG591" s="63"/>
      <c r="AH591" s="63">
        <v>9660</v>
      </c>
      <c r="AI591" s="63">
        <v>1025</v>
      </c>
      <c r="AJ591" s="63">
        <v>0</v>
      </c>
      <c r="AK591" s="63">
        <v>0</v>
      </c>
      <c r="AL591" s="63">
        <v>188</v>
      </c>
      <c r="AM591" s="63">
        <v>17490</v>
      </c>
      <c r="AN591" s="63"/>
      <c r="AO591" s="63" t="s">
        <v>7173</v>
      </c>
      <c r="AP591" s="17">
        <f t="shared" si="217"/>
        <v>24.451000000000001</v>
      </c>
      <c r="AQ591" s="17">
        <f t="shared" si="218"/>
        <v>5.0196899999999998</v>
      </c>
      <c r="AR591" s="17">
        <f t="shared" si="214"/>
        <v>263.7405</v>
      </c>
      <c r="AS591" s="17">
        <f t="shared" si="213"/>
        <v>0</v>
      </c>
      <c r="AT591" s="17">
        <f t="shared" si="219"/>
        <v>293.21118999999999</v>
      </c>
      <c r="AU591" s="5">
        <f t="shared" si="220"/>
        <v>272.5086</v>
      </c>
      <c r="AV591" s="5">
        <f t="shared" si="221"/>
        <v>16.79975</v>
      </c>
      <c r="AW591" s="5">
        <f t="shared" si="215"/>
        <v>0</v>
      </c>
      <c r="AX591" s="5">
        <f t="shared" si="216"/>
        <v>0</v>
      </c>
      <c r="AY591" s="5">
        <f t="shared" si="222"/>
        <v>3.9141600000000003</v>
      </c>
      <c r="AZ591" s="5">
        <f t="shared" si="223"/>
        <v>293.22251</v>
      </c>
      <c r="BA591" s="7">
        <f t="shared" si="224"/>
        <v>-1.9303119858241413E-5</v>
      </c>
      <c r="BB591" s="62">
        <f t="shared" si="225"/>
        <v>17487</v>
      </c>
      <c r="BC591" s="28">
        <f t="shared" si="226"/>
        <v>-8.5770649283815081E-5</v>
      </c>
      <c r="BD591" s="32">
        <f t="shared" si="227"/>
        <v>8.3390405393464012E-2</v>
      </c>
      <c r="BE591" s="32">
        <f t="shared" si="228"/>
        <v>1.7119708153021034E-2</v>
      </c>
      <c r="BF591" s="35">
        <f t="shared" si="229"/>
        <v>0.89948988645351502</v>
      </c>
      <c r="BG591" s="36">
        <f t="shared" si="230"/>
        <v>0.92935770858792521</v>
      </c>
      <c r="BH591" s="33">
        <f t="shared" si="231"/>
        <v>5.7293520882827173E-2</v>
      </c>
      <c r="BI591" s="33">
        <f t="shared" si="232"/>
        <v>1.3348770529247569E-2</v>
      </c>
      <c r="BJ591" s="63">
        <v>0</v>
      </c>
      <c r="BK591" s="63">
        <v>3</v>
      </c>
      <c r="BL591" s="63">
        <v>0</v>
      </c>
      <c r="BM591" s="63">
        <v>0</v>
      </c>
      <c r="BN591" s="63">
        <v>0</v>
      </c>
      <c r="BO591" s="63">
        <v>0</v>
      </c>
      <c r="BP591" s="63">
        <v>0</v>
      </c>
      <c r="BQ591" s="63">
        <v>0</v>
      </c>
      <c r="BR591" s="63">
        <v>0</v>
      </c>
      <c r="BS591" s="63">
        <v>0</v>
      </c>
      <c r="BT591" s="63">
        <v>0</v>
      </c>
      <c r="BU591" s="63">
        <v>0</v>
      </c>
      <c r="BV591" s="63">
        <v>0</v>
      </c>
      <c r="BW591" s="63">
        <v>0</v>
      </c>
      <c r="BX591" s="63"/>
      <c r="BY591" s="63"/>
      <c r="BZ591" s="63"/>
      <c r="CA591" s="63"/>
      <c r="CB591" s="63"/>
      <c r="CC591" s="63"/>
      <c r="CD591" s="63"/>
      <c r="CE591" s="63"/>
      <c r="CF591" s="63"/>
      <c r="CG591" s="63"/>
      <c r="CH591" s="63"/>
      <c r="CI591" s="63"/>
      <c r="CJ591" s="63"/>
      <c r="CK591" s="63"/>
      <c r="CL591" s="63"/>
      <c r="CM591" s="63" t="s">
        <v>4015</v>
      </c>
      <c r="CN591" s="63"/>
      <c r="CO591" s="63" t="s">
        <v>3099</v>
      </c>
      <c r="CP591" s="66"/>
      <c r="CQ591" s="64">
        <v>39476</v>
      </c>
      <c r="CR591" s="78" t="s">
        <v>2038</v>
      </c>
      <c r="CS591" s="78" t="s">
        <v>2038</v>
      </c>
    </row>
    <row r="592" spans="1:97">
      <c r="A592" s="63" t="s">
        <v>3591</v>
      </c>
      <c r="B592" s="63" t="s">
        <v>1458</v>
      </c>
      <c r="C592" s="63">
        <v>5835</v>
      </c>
      <c r="D592" s="19" t="s">
        <v>3782</v>
      </c>
      <c r="E592" s="63" t="s">
        <v>3783</v>
      </c>
      <c r="F592" s="63" t="s">
        <v>3793</v>
      </c>
      <c r="G592" s="65" t="s">
        <v>3617</v>
      </c>
      <c r="H592" s="65">
        <v>13</v>
      </c>
      <c r="I592" s="65">
        <v>26</v>
      </c>
      <c r="J592" s="65">
        <v>113</v>
      </c>
      <c r="K592" s="23">
        <v>42.239507000000003</v>
      </c>
      <c r="L592" s="23">
        <v>-110.22501200000001</v>
      </c>
      <c r="M592" s="61" t="s">
        <v>1459</v>
      </c>
      <c r="N592" s="63" t="s">
        <v>1460</v>
      </c>
      <c r="O592" s="63"/>
      <c r="P592" s="63" t="s">
        <v>3841</v>
      </c>
      <c r="Q592" s="63"/>
      <c r="R592" s="63"/>
      <c r="S592" s="55">
        <f t="shared" si="233"/>
        <v>1205</v>
      </c>
      <c r="T592" s="63"/>
      <c r="U592" s="66">
        <v>9475</v>
      </c>
      <c r="V592" s="63">
        <v>10680</v>
      </c>
      <c r="W592" s="66">
        <v>10742</v>
      </c>
      <c r="X592" s="66">
        <v>10874</v>
      </c>
      <c r="Y592" s="63" t="s">
        <v>3852</v>
      </c>
      <c r="Z592" s="64"/>
      <c r="AA592" s="63">
        <v>6.95</v>
      </c>
      <c r="AB592" s="63"/>
      <c r="AC592" s="63">
        <v>834</v>
      </c>
      <c r="AD592" s="63">
        <v>48</v>
      </c>
      <c r="AE592" s="63">
        <v>6706</v>
      </c>
      <c r="AF592" s="63">
        <v>0</v>
      </c>
      <c r="AG592" s="63"/>
      <c r="AH592" s="63">
        <v>10960</v>
      </c>
      <c r="AI592" s="63">
        <v>1475</v>
      </c>
      <c r="AJ592" s="63">
        <v>0</v>
      </c>
      <c r="AK592" s="63">
        <v>0</v>
      </c>
      <c r="AL592" s="63">
        <v>188</v>
      </c>
      <c r="AM592" s="63">
        <v>20214</v>
      </c>
      <c r="AN592" s="63"/>
      <c r="AO592" s="63" t="s">
        <v>7173</v>
      </c>
      <c r="AP592" s="17">
        <f t="shared" si="217"/>
        <v>41.616599999999998</v>
      </c>
      <c r="AQ592" s="17">
        <f t="shared" si="218"/>
        <v>3.9499200000000001</v>
      </c>
      <c r="AR592" s="17">
        <f t="shared" si="214"/>
        <v>291.71099999999996</v>
      </c>
      <c r="AS592" s="17">
        <f t="shared" si="213"/>
        <v>0</v>
      </c>
      <c r="AT592" s="17">
        <f t="shared" si="219"/>
        <v>337.27751999999998</v>
      </c>
      <c r="AU592" s="5">
        <f t="shared" si="220"/>
        <v>309.1816</v>
      </c>
      <c r="AV592" s="5">
        <f t="shared" si="221"/>
        <v>24.175249999999998</v>
      </c>
      <c r="AW592" s="5">
        <f t="shared" si="215"/>
        <v>0</v>
      </c>
      <c r="AX592" s="5">
        <f t="shared" si="216"/>
        <v>0</v>
      </c>
      <c r="AY592" s="5">
        <f t="shared" si="222"/>
        <v>3.9141600000000003</v>
      </c>
      <c r="AZ592" s="5">
        <f t="shared" si="223"/>
        <v>337.27100999999999</v>
      </c>
      <c r="BA592" s="7">
        <f t="shared" si="224"/>
        <v>9.6508993948761229E-6</v>
      </c>
      <c r="BB592" s="62">
        <f t="shared" si="225"/>
        <v>20211</v>
      </c>
      <c r="BC592" s="28">
        <f t="shared" si="226"/>
        <v>-7.4211502782931348E-5</v>
      </c>
      <c r="BD592" s="32">
        <f t="shared" si="227"/>
        <v>0.12338978298939106</v>
      </c>
      <c r="BE592" s="32">
        <f t="shared" si="228"/>
        <v>1.1711186680926735E-2</v>
      </c>
      <c r="BF592" s="35">
        <f t="shared" si="229"/>
        <v>0.86489903032968218</v>
      </c>
      <c r="BG592" s="36">
        <f t="shared" si="230"/>
        <v>0.91671561098595467</v>
      </c>
      <c r="BH592" s="33">
        <f t="shared" si="231"/>
        <v>7.1679003778000364E-2</v>
      </c>
      <c r="BI592" s="33">
        <f t="shared" si="232"/>
        <v>1.1605385236045044E-2</v>
      </c>
      <c r="BJ592" s="63">
        <v>0</v>
      </c>
      <c r="BK592" s="63">
        <v>3</v>
      </c>
      <c r="BL592" s="63">
        <v>0</v>
      </c>
      <c r="BM592" s="63">
        <v>0</v>
      </c>
      <c r="BN592" s="63">
        <v>0</v>
      </c>
      <c r="BO592" s="63">
        <v>0</v>
      </c>
      <c r="BP592" s="63">
        <v>0</v>
      </c>
      <c r="BQ592" s="63">
        <v>0</v>
      </c>
      <c r="BR592" s="63">
        <v>0</v>
      </c>
      <c r="BS592" s="63">
        <v>0</v>
      </c>
      <c r="BT592" s="63">
        <v>0</v>
      </c>
      <c r="BU592" s="63">
        <v>0</v>
      </c>
      <c r="BV592" s="63">
        <v>0</v>
      </c>
      <c r="BW592" s="63">
        <v>0</v>
      </c>
      <c r="BX592" s="63"/>
      <c r="BY592" s="63"/>
      <c r="BZ592" s="63"/>
      <c r="CA592" s="63"/>
      <c r="CB592" s="63"/>
      <c r="CC592" s="63"/>
      <c r="CD592" s="63"/>
      <c r="CE592" s="63"/>
      <c r="CF592" s="63"/>
      <c r="CG592" s="63"/>
      <c r="CH592" s="63"/>
      <c r="CI592" s="63"/>
      <c r="CJ592" s="63"/>
      <c r="CK592" s="63"/>
      <c r="CL592" s="63"/>
      <c r="CM592" s="63" t="s">
        <v>1461</v>
      </c>
      <c r="CN592" s="63"/>
      <c r="CO592" s="63" t="s">
        <v>3099</v>
      </c>
      <c r="CP592" s="66"/>
      <c r="CQ592" s="64">
        <v>39141</v>
      </c>
      <c r="CR592" s="78" t="s">
        <v>2038</v>
      </c>
      <c r="CS592" s="78" t="s">
        <v>2038</v>
      </c>
    </row>
    <row r="593" spans="1:97">
      <c r="A593" s="16" t="s">
        <v>3590</v>
      </c>
      <c r="B593" s="16" t="s">
        <v>1212</v>
      </c>
      <c r="C593" s="19">
        <v>49005829</v>
      </c>
      <c r="D593" s="19" t="s">
        <v>3782</v>
      </c>
      <c r="E593" s="19" t="s">
        <v>3783</v>
      </c>
      <c r="F593" s="19" t="s">
        <v>3793</v>
      </c>
      <c r="G593" s="47"/>
      <c r="H593" s="47" t="s">
        <v>7079</v>
      </c>
      <c r="I593" s="47" t="s">
        <v>5446</v>
      </c>
      <c r="J593" s="47" t="s">
        <v>5468</v>
      </c>
      <c r="K593" s="23">
        <v>42.232089999999999</v>
      </c>
      <c r="L593" s="23">
        <v>-110.22853000000001</v>
      </c>
      <c r="M593" s="61" t="s">
        <v>4904</v>
      </c>
      <c r="N593" s="19" t="s">
        <v>4905</v>
      </c>
      <c r="P593" s="19" t="s">
        <v>3841</v>
      </c>
      <c r="Q593" s="55"/>
      <c r="R593" s="55"/>
      <c r="S593" s="55">
        <f>V593-U593</f>
        <v>322</v>
      </c>
      <c r="T593" s="19"/>
      <c r="U593" s="55">
        <v>7308</v>
      </c>
      <c r="V593" s="55">
        <v>7630</v>
      </c>
      <c r="W593" s="55">
        <v>8265</v>
      </c>
      <c r="X593" s="55"/>
      <c r="Y593" s="51" t="s">
        <v>3788</v>
      </c>
      <c r="Z593" s="40">
        <v>22463</v>
      </c>
      <c r="AA593" s="52">
        <v>7.1999998092651367</v>
      </c>
      <c r="AB593" s="19" t="s">
        <v>3789</v>
      </c>
      <c r="AC593" s="19">
        <v>1581</v>
      </c>
      <c r="AD593" s="19">
        <v>81</v>
      </c>
      <c r="AE593" s="19">
        <v>19841</v>
      </c>
      <c r="AF593" s="19">
        <v>-3</v>
      </c>
      <c r="AG593" s="19">
        <v>-3</v>
      </c>
      <c r="AH593" s="19">
        <v>33000</v>
      </c>
      <c r="AI593" s="19">
        <v>927</v>
      </c>
      <c r="AJ593" s="19"/>
      <c r="AK593" s="19"/>
      <c r="AL593" s="19">
        <v>136</v>
      </c>
      <c r="AM593" s="19">
        <v>55095</v>
      </c>
      <c r="AP593" s="17">
        <f t="shared" si="217"/>
        <v>78.891900000000007</v>
      </c>
      <c r="AQ593" s="17">
        <f t="shared" si="218"/>
        <v>6.6654900000000001</v>
      </c>
      <c r="AR593" s="17">
        <f t="shared" si="214"/>
        <v>863.08349999999996</v>
      </c>
      <c r="AS593" s="17">
        <f t="shared" si="213"/>
        <v>0</v>
      </c>
      <c r="AT593" s="17">
        <f t="shared" si="219"/>
        <v>948.64089000000001</v>
      </c>
      <c r="AU593" s="5">
        <f t="shared" si="220"/>
        <v>930.93</v>
      </c>
      <c r="AV593" s="5">
        <f t="shared" si="221"/>
        <v>15.193529999999999</v>
      </c>
      <c r="AW593" s="5"/>
      <c r="AX593" s="5"/>
      <c r="AY593" s="5">
        <f t="shared" si="222"/>
        <v>2.8315200000000003</v>
      </c>
      <c r="AZ593" s="5">
        <f t="shared" si="223"/>
        <v>948.95504999999991</v>
      </c>
      <c r="BA593" s="7">
        <f t="shared" si="224"/>
        <v>-1.6555684662768706E-4</v>
      </c>
      <c r="BB593" s="62">
        <f t="shared" si="225"/>
        <v>55560</v>
      </c>
      <c r="BC593" s="6">
        <f t="shared" si="226"/>
        <v>4.2022502372238034E-3</v>
      </c>
      <c r="BD593" s="32">
        <f t="shared" si="227"/>
        <v>8.3163081869684116E-2</v>
      </c>
      <c r="BE593" s="32">
        <f t="shared" si="228"/>
        <v>7.0263574659953781E-3</v>
      </c>
      <c r="BF593" s="35">
        <f t="shared" si="229"/>
        <v>0.90981056066432042</v>
      </c>
      <c r="BG593" s="36">
        <f t="shared" si="230"/>
        <v>0.98100537006468325</v>
      </c>
      <c r="BH593" s="33">
        <f t="shared" si="231"/>
        <v>1.601080051157323E-2</v>
      </c>
      <c r="BI593" s="33">
        <f t="shared" si="232"/>
        <v>2.9838294237435172E-3</v>
      </c>
      <c r="CM593" s="51" t="s">
        <v>3788</v>
      </c>
      <c r="CR593" s="78" t="s">
        <v>2038</v>
      </c>
      <c r="CS593" s="78" t="s">
        <v>2038</v>
      </c>
    </row>
    <row r="594" spans="1:97">
      <c r="A594" s="16" t="s">
        <v>3590</v>
      </c>
      <c r="B594" s="16" t="s">
        <v>1213</v>
      </c>
      <c r="C594" s="19">
        <v>49007260</v>
      </c>
      <c r="D594" s="19" t="s">
        <v>3782</v>
      </c>
      <c r="E594" s="19" t="s">
        <v>3783</v>
      </c>
      <c r="F594" s="19" t="s">
        <v>3843</v>
      </c>
      <c r="G594" s="65" t="s">
        <v>3601</v>
      </c>
      <c r="H594" s="47" t="s">
        <v>7084</v>
      </c>
      <c r="I594" s="47" t="s">
        <v>5446</v>
      </c>
      <c r="J594" s="47" t="s">
        <v>5468</v>
      </c>
      <c r="K594" s="23">
        <v>42.239429999999999</v>
      </c>
      <c r="L594" s="23">
        <v>-110.29734000000001</v>
      </c>
      <c r="M594" s="61" t="s">
        <v>4943</v>
      </c>
      <c r="N594" s="19" t="s">
        <v>4944</v>
      </c>
      <c r="P594" s="19" t="s">
        <v>3841</v>
      </c>
      <c r="Q594" s="55"/>
      <c r="R594" s="55"/>
      <c r="S594" s="55">
        <f>V594-U594</f>
        <v>387</v>
      </c>
      <c r="T594" s="31" t="s">
        <v>2505</v>
      </c>
      <c r="U594" s="55">
        <v>7302</v>
      </c>
      <c r="V594" s="55">
        <v>7689</v>
      </c>
      <c r="W594" s="55"/>
      <c r="X594" s="55"/>
      <c r="Y594" s="51" t="s">
        <v>3788</v>
      </c>
      <c r="Z594" s="40">
        <v>22249</v>
      </c>
      <c r="AA594" s="52">
        <v>8.1999998092651367</v>
      </c>
      <c r="AB594" s="19" t="s">
        <v>3789</v>
      </c>
      <c r="AC594" s="19">
        <v>63</v>
      </c>
      <c r="AD594" s="19">
        <v>7</v>
      </c>
      <c r="AE594" s="19">
        <v>2853</v>
      </c>
      <c r="AF594" s="19">
        <v>-3</v>
      </c>
      <c r="AG594" s="19">
        <v>-3</v>
      </c>
      <c r="AH594" s="19">
        <v>3390</v>
      </c>
      <c r="AI594" s="19">
        <v>1952</v>
      </c>
      <c r="AJ594" s="19"/>
      <c r="AK594" s="19"/>
      <c r="AL594" s="19">
        <v>10</v>
      </c>
      <c r="AM594" s="19">
        <v>7284</v>
      </c>
      <c r="AP594" s="17">
        <f t="shared" si="217"/>
        <v>3.1436999999999999</v>
      </c>
      <c r="AQ594" s="17">
        <f t="shared" si="218"/>
        <v>0.57603000000000004</v>
      </c>
      <c r="AR594" s="17">
        <f t="shared" si="214"/>
        <v>124.10549999999999</v>
      </c>
      <c r="AS594" s="17">
        <f t="shared" si="213"/>
        <v>0</v>
      </c>
      <c r="AT594" s="17">
        <f t="shared" si="219"/>
        <v>127.82522999999999</v>
      </c>
      <c r="AU594" s="5">
        <f t="shared" si="220"/>
        <v>95.631900000000002</v>
      </c>
      <c r="AV594" s="5">
        <f t="shared" si="221"/>
        <v>31.993279999999995</v>
      </c>
      <c r="AW594" s="5"/>
      <c r="AX594" s="5"/>
      <c r="AY594" s="5">
        <f t="shared" si="222"/>
        <v>0.20820000000000002</v>
      </c>
      <c r="AZ594" s="5">
        <f t="shared" si="223"/>
        <v>127.83338000000001</v>
      </c>
      <c r="BA594" s="7">
        <f t="shared" si="224"/>
        <v>-3.1878449155358999E-5</v>
      </c>
      <c r="BB594" s="62">
        <f t="shared" si="225"/>
        <v>8269</v>
      </c>
      <c r="BC594" s="6">
        <f t="shared" si="226"/>
        <v>6.333183308686427E-2</v>
      </c>
      <c r="BD594" s="32">
        <f t="shared" si="227"/>
        <v>2.4593736306987284E-2</v>
      </c>
      <c r="BE594" s="32">
        <f t="shared" si="228"/>
        <v>4.5063873540458332E-3</v>
      </c>
      <c r="BF594" s="35">
        <f t="shared" si="229"/>
        <v>0.97089987633896691</v>
      </c>
      <c r="BG594" s="36">
        <f t="shared" si="230"/>
        <v>0.74809803198507308</v>
      </c>
      <c r="BH594" s="33">
        <f t="shared" si="231"/>
        <v>0.25027328542826605</v>
      </c>
      <c r="BI594" s="33">
        <f t="shared" si="232"/>
        <v>1.6286825866608551E-3</v>
      </c>
      <c r="CM594" s="51" t="s">
        <v>3820</v>
      </c>
      <c r="CR594" s="78" t="s">
        <v>2038</v>
      </c>
      <c r="CS594" s="78" t="s">
        <v>2038</v>
      </c>
    </row>
    <row r="595" spans="1:97">
      <c r="A595" s="63" t="s">
        <v>3591</v>
      </c>
      <c r="B595" s="63" t="s">
        <v>5263</v>
      </c>
      <c r="C595" s="63">
        <v>3949</v>
      </c>
      <c r="D595" s="19" t="s">
        <v>3782</v>
      </c>
      <c r="E595" s="63" t="s">
        <v>3783</v>
      </c>
      <c r="F595" s="63" t="s">
        <v>4104</v>
      </c>
      <c r="G595" s="65" t="s">
        <v>3599</v>
      </c>
      <c r="H595" s="65">
        <v>24</v>
      </c>
      <c r="I595" s="65">
        <v>26</v>
      </c>
      <c r="J595" s="65">
        <v>113</v>
      </c>
      <c r="K595" s="23">
        <v>42.218710000000002</v>
      </c>
      <c r="L595" s="23">
        <v>-110.22291</v>
      </c>
      <c r="M595" s="61" t="s">
        <v>4105</v>
      </c>
      <c r="N595" s="63" t="s">
        <v>4106</v>
      </c>
      <c r="O595" s="63"/>
      <c r="P595" s="63" t="s">
        <v>3841</v>
      </c>
      <c r="Q595" s="63"/>
      <c r="R595" s="63"/>
      <c r="S595" s="55" t="str">
        <f>IF(U595&gt;0,V595-U595,"")</f>
        <v/>
      </c>
      <c r="T595" s="63"/>
      <c r="U595" s="66"/>
      <c r="V595" s="63"/>
      <c r="W595" s="66">
        <v>8119</v>
      </c>
      <c r="X595" s="66"/>
      <c r="Y595" s="63"/>
      <c r="Z595" s="64">
        <v>33849</v>
      </c>
      <c r="AA595" s="63">
        <v>7.5</v>
      </c>
      <c r="AB595" s="63"/>
      <c r="AC595" s="63">
        <v>264</v>
      </c>
      <c r="AD595" s="63">
        <v>22</v>
      </c>
      <c r="AE595" s="63">
        <v>4580</v>
      </c>
      <c r="AF595" s="63">
        <v>115</v>
      </c>
      <c r="AG595" s="63"/>
      <c r="AH595" s="63"/>
      <c r="AI595" s="63">
        <v>10900</v>
      </c>
      <c r="AJ595" s="63"/>
      <c r="AK595" s="63"/>
      <c r="AL595" s="63">
        <v>54</v>
      </c>
      <c r="AM595" s="63">
        <v>12704</v>
      </c>
      <c r="AN595" s="63"/>
      <c r="AO595" s="63" t="s">
        <v>1430</v>
      </c>
      <c r="AP595" s="17">
        <f t="shared" si="217"/>
        <v>13.1736</v>
      </c>
      <c r="AQ595" s="17">
        <f t="shared" si="218"/>
        <v>1.8103800000000001</v>
      </c>
      <c r="AR595" s="17">
        <f t="shared" si="214"/>
        <v>199.23</v>
      </c>
      <c r="AS595" s="17">
        <f t="shared" si="213"/>
        <v>2.9417</v>
      </c>
      <c r="AT595" s="17">
        <f t="shared" si="219"/>
        <v>217.15567999999999</v>
      </c>
      <c r="AU595" s="5">
        <f t="shared" si="220"/>
        <v>0</v>
      </c>
      <c r="AV595" s="5">
        <f t="shared" si="221"/>
        <v>178.65099999999998</v>
      </c>
      <c r="AW595" s="5">
        <f t="shared" ref="AW595:AW603" si="234">IF(AJ595&gt;0,AJ595*0.03333,0)</f>
        <v>0</v>
      </c>
      <c r="AX595" s="5">
        <f t="shared" ref="AX595:AX603" si="235">IF(AK595&gt;0,AK595*0.0588,0)</f>
        <v>0</v>
      </c>
      <c r="AY595" s="5">
        <f t="shared" si="222"/>
        <v>1.1242800000000002</v>
      </c>
      <c r="AZ595" s="5">
        <f t="shared" si="223"/>
        <v>179.77527999999998</v>
      </c>
      <c r="BA595" s="7">
        <f t="shared" si="224"/>
        <v>9.4173556025964847E-2</v>
      </c>
      <c r="BB595" s="62">
        <f t="shared" si="225"/>
        <v>15935</v>
      </c>
      <c r="BC595" s="28">
        <f t="shared" si="226"/>
        <v>0.11281818499249276</v>
      </c>
      <c r="BD595" s="32">
        <f t="shared" si="227"/>
        <v>6.0664312349554939E-2</v>
      </c>
      <c r="BE595" s="32">
        <f t="shared" si="228"/>
        <v>8.3367840067549697E-3</v>
      </c>
      <c r="BF595" s="35">
        <f t="shared" si="229"/>
        <v>0.93099890364369009</v>
      </c>
      <c r="BG595" s="33">
        <f t="shared" si="230"/>
        <v>0</v>
      </c>
      <c r="BH595" s="36">
        <f t="shared" si="231"/>
        <v>0.99374619246873097</v>
      </c>
      <c r="BI595" s="33">
        <f t="shared" si="232"/>
        <v>6.2538075312690393E-3</v>
      </c>
      <c r="BJ595" s="63"/>
      <c r="BK595" s="63">
        <v>26.7</v>
      </c>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v>19920902</v>
      </c>
      <c r="CO595" s="63" t="s">
        <v>4107</v>
      </c>
      <c r="CP595" s="66"/>
      <c r="CQ595" s="64">
        <v>33877</v>
      </c>
      <c r="CR595" s="78" t="s">
        <v>2038</v>
      </c>
      <c r="CS595" s="78" t="s">
        <v>2038</v>
      </c>
    </row>
    <row r="596" spans="1:97">
      <c r="A596" s="63" t="s">
        <v>3591</v>
      </c>
      <c r="B596" s="63" t="s">
        <v>4095</v>
      </c>
      <c r="C596" s="63">
        <v>1954</v>
      </c>
      <c r="D596" s="19" t="s">
        <v>3782</v>
      </c>
      <c r="E596" s="63" t="s">
        <v>3783</v>
      </c>
      <c r="F596" s="63"/>
      <c r="G596" s="65" t="s">
        <v>1575</v>
      </c>
      <c r="H596" s="65">
        <v>25</v>
      </c>
      <c r="I596" s="65">
        <v>26</v>
      </c>
      <c r="J596" s="65">
        <v>113</v>
      </c>
      <c r="K596" s="23">
        <v>42.21</v>
      </c>
      <c r="L596" s="23">
        <v>-110.2105</v>
      </c>
      <c r="M596" s="61" t="s">
        <v>4096</v>
      </c>
      <c r="N596" s="63" t="s">
        <v>4097</v>
      </c>
      <c r="O596" s="63"/>
      <c r="P596" s="63" t="s">
        <v>3841</v>
      </c>
      <c r="Q596" s="63"/>
      <c r="R596" s="63"/>
      <c r="S596" s="55"/>
      <c r="T596" s="63"/>
      <c r="U596" s="66" t="s">
        <v>4098</v>
      </c>
      <c r="V596" s="63"/>
      <c r="W596" s="66">
        <v>8545</v>
      </c>
      <c r="X596" s="66">
        <v>8469</v>
      </c>
      <c r="Y596" s="63"/>
      <c r="Z596" s="64">
        <v>34666</v>
      </c>
      <c r="AA596" s="63">
        <v>8.1</v>
      </c>
      <c r="AB596" s="63"/>
      <c r="AC596" s="63">
        <v>225</v>
      </c>
      <c r="AD596" s="63">
        <v>25</v>
      </c>
      <c r="AE596" s="63">
        <v>4250</v>
      </c>
      <c r="AF596" s="63">
        <v>110</v>
      </c>
      <c r="AG596" s="63"/>
      <c r="AH596" s="63">
        <v>6500</v>
      </c>
      <c r="AI596" s="63">
        <v>549</v>
      </c>
      <c r="AJ596" s="63">
        <v>0</v>
      </c>
      <c r="AK596" s="63">
        <v>0</v>
      </c>
      <c r="AL596" s="63">
        <v>0</v>
      </c>
      <c r="AM596" s="63">
        <v>11380</v>
      </c>
      <c r="AN596" s="63"/>
      <c r="AO596" s="63" t="s">
        <v>5904</v>
      </c>
      <c r="AP596" s="17">
        <f t="shared" si="217"/>
        <v>11.227499999999999</v>
      </c>
      <c r="AQ596" s="17">
        <f t="shared" si="218"/>
        <v>2.0572500000000002</v>
      </c>
      <c r="AR596" s="17">
        <f t="shared" si="214"/>
        <v>184.875</v>
      </c>
      <c r="AS596" s="17">
        <f t="shared" si="213"/>
        <v>2.8137999999999996</v>
      </c>
      <c r="AT596" s="17">
        <f t="shared" si="219"/>
        <v>200.97354999999999</v>
      </c>
      <c r="AU596" s="5">
        <f t="shared" si="220"/>
        <v>183.36499999999998</v>
      </c>
      <c r="AV596" s="5">
        <f t="shared" si="221"/>
        <v>8.9981099999999987</v>
      </c>
      <c r="AW596" s="5">
        <f t="shared" si="234"/>
        <v>0</v>
      </c>
      <c r="AX596" s="5">
        <f t="shared" si="235"/>
        <v>0</v>
      </c>
      <c r="AY596" s="5">
        <f t="shared" si="222"/>
        <v>0</v>
      </c>
      <c r="AZ596" s="5">
        <f t="shared" si="223"/>
        <v>192.36310999999998</v>
      </c>
      <c r="BA596" s="7">
        <f t="shared" si="224"/>
        <v>2.1890764008623078E-2</v>
      </c>
      <c r="BB596" s="62">
        <f t="shared" si="225"/>
        <v>11659</v>
      </c>
      <c r="BC596" s="28">
        <f t="shared" si="226"/>
        <v>1.2109900603324798E-2</v>
      </c>
      <c r="BD596" s="32">
        <f t="shared" si="227"/>
        <v>5.5865560418273945E-2</v>
      </c>
      <c r="BE596" s="32">
        <f t="shared" si="228"/>
        <v>1.0236421658471976E-2</v>
      </c>
      <c r="BF596" s="35">
        <f t="shared" si="229"/>
        <v>0.93389801792325411</v>
      </c>
      <c r="BG596" s="36">
        <f t="shared" si="230"/>
        <v>0.95322330773296393</v>
      </c>
      <c r="BH596" s="33">
        <f t="shared" si="231"/>
        <v>4.677669226703602E-2</v>
      </c>
      <c r="BI596" s="33">
        <f t="shared" si="232"/>
        <v>0</v>
      </c>
      <c r="BJ596" s="63">
        <v>0</v>
      </c>
      <c r="BK596" s="63">
        <v>0</v>
      </c>
      <c r="BL596" s="63">
        <v>0</v>
      </c>
      <c r="BM596" s="63">
        <v>11257</v>
      </c>
      <c r="BN596" s="63">
        <v>0</v>
      </c>
      <c r="BO596" s="63"/>
      <c r="BP596" s="63">
        <v>0</v>
      </c>
      <c r="BQ596" s="63">
        <v>0</v>
      </c>
      <c r="BR596" s="63">
        <v>0</v>
      </c>
      <c r="BS596" s="63">
        <v>0</v>
      </c>
      <c r="BT596" s="63">
        <v>0</v>
      </c>
      <c r="BU596" s="63">
        <v>0</v>
      </c>
      <c r="BV596" s="63">
        <v>0</v>
      </c>
      <c r="BW596" s="63">
        <v>0</v>
      </c>
      <c r="BX596" s="63"/>
      <c r="BY596" s="63"/>
      <c r="BZ596" s="63"/>
      <c r="CA596" s="63"/>
      <c r="CB596" s="63"/>
      <c r="CC596" s="63"/>
      <c r="CD596" s="63"/>
      <c r="CE596" s="63"/>
      <c r="CF596" s="63"/>
      <c r="CG596" s="63"/>
      <c r="CH596" s="63"/>
      <c r="CI596" s="63"/>
      <c r="CJ596" s="63"/>
      <c r="CK596" s="63"/>
      <c r="CL596" s="63"/>
      <c r="CM596" s="63"/>
      <c r="CN596" s="63">
        <v>19941128</v>
      </c>
      <c r="CO596" s="63" t="s">
        <v>4099</v>
      </c>
      <c r="CP596" s="66"/>
      <c r="CQ596" s="64">
        <v>34668</v>
      </c>
      <c r="CR596" s="78" t="s">
        <v>2038</v>
      </c>
      <c r="CS596" s="78" t="s">
        <v>2038</v>
      </c>
    </row>
    <row r="597" spans="1:97">
      <c r="A597" s="63" t="s">
        <v>3591</v>
      </c>
      <c r="B597" s="63" t="s">
        <v>4087</v>
      </c>
      <c r="C597" s="63">
        <v>1957</v>
      </c>
      <c r="D597" s="19" t="s">
        <v>3782</v>
      </c>
      <c r="E597" s="63" t="s">
        <v>3783</v>
      </c>
      <c r="F597" s="63"/>
      <c r="G597" s="65" t="s">
        <v>3598</v>
      </c>
      <c r="H597" s="65">
        <v>26</v>
      </c>
      <c r="I597" s="65">
        <v>26</v>
      </c>
      <c r="J597" s="65">
        <v>113</v>
      </c>
      <c r="K597" s="23">
        <v>42.212829999999997</v>
      </c>
      <c r="L597" s="23">
        <v>-110.23138</v>
      </c>
      <c r="M597" s="61" t="s">
        <v>4091</v>
      </c>
      <c r="N597" s="63" t="s">
        <v>4092</v>
      </c>
      <c r="O597" s="63"/>
      <c r="P597" s="63" t="s">
        <v>3841</v>
      </c>
      <c r="Q597" s="63"/>
      <c r="R597" s="63"/>
      <c r="S597" s="55"/>
      <c r="T597" s="63"/>
      <c r="U597" s="66" t="s">
        <v>4093</v>
      </c>
      <c r="V597" s="63"/>
      <c r="W597" s="66">
        <v>8282</v>
      </c>
      <c r="X597" s="66">
        <v>8253</v>
      </c>
      <c r="Y597" s="63"/>
      <c r="Z597" s="64">
        <v>34666</v>
      </c>
      <c r="AA597" s="63">
        <v>8.15</v>
      </c>
      <c r="AB597" s="63"/>
      <c r="AC597" s="63">
        <v>213</v>
      </c>
      <c r="AD597" s="63">
        <v>25</v>
      </c>
      <c r="AE597" s="63">
        <v>4220</v>
      </c>
      <c r="AF597" s="63">
        <v>107</v>
      </c>
      <c r="AG597" s="63"/>
      <c r="AH597" s="63">
        <v>6400</v>
      </c>
      <c r="AI597" s="63">
        <v>647</v>
      </c>
      <c r="AJ597" s="63">
        <v>0</v>
      </c>
      <c r="AK597" s="63">
        <v>0</v>
      </c>
      <c r="AL597" s="63">
        <v>0</v>
      </c>
      <c r="AM597" s="63">
        <v>11283</v>
      </c>
      <c r="AN597" s="63"/>
      <c r="AO597" s="63" t="s">
        <v>5904</v>
      </c>
      <c r="AP597" s="17">
        <f t="shared" si="217"/>
        <v>10.6287</v>
      </c>
      <c r="AQ597" s="17">
        <f t="shared" si="218"/>
        <v>2.0572500000000002</v>
      </c>
      <c r="AR597" s="17">
        <f t="shared" si="214"/>
        <v>183.57</v>
      </c>
      <c r="AS597" s="17">
        <f t="shared" si="213"/>
        <v>2.73706</v>
      </c>
      <c r="AT597" s="17">
        <f t="shared" si="219"/>
        <v>198.99301</v>
      </c>
      <c r="AU597" s="5">
        <f t="shared" si="220"/>
        <v>180.54399999999998</v>
      </c>
      <c r="AV597" s="5">
        <f t="shared" si="221"/>
        <v>10.604329999999999</v>
      </c>
      <c r="AW597" s="5">
        <f t="shared" si="234"/>
        <v>0</v>
      </c>
      <c r="AX597" s="5">
        <f t="shared" si="235"/>
        <v>0</v>
      </c>
      <c r="AY597" s="5">
        <f t="shared" si="222"/>
        <v>0</v>
      </c>
      <c r="AZ597" s="5">
        <f t="shared" si="223"/>
        <v>191.14832999999999</v>
      </c>
      <c r="BA597" s="7">
        <f t="shared" si="224"/>
        <v>2.0107277019143908E-2</v>
      </c>
      <c r="BB597" s="62">
        <f t="shared" si="225"/>
        <v>11612</v>
      </c>
      <c r="BC597" s="28">
        <f t="shared" si="226"/>
        <v>1.4369949770692291E-2</v>
      </c>
      <c r="BD597" s="32">
        <f t="shared" si="227"/>
        <v>5.3412428908935043E-2</v>
      </c>
      <c r="BE597" s="32">
        <f t="shared" si="228"/>
        <v>1.0338302837873552E-2</v>
      </c>
      <c r="BF597" s="35">
        <f t="shared" si="229"/>
        <v>0.93624926825319144</v>
      </c>
      <c r="BG597" s="36">
        <f t="shared" si="230"/>
        <v>0.94452303088392142</v>
      </c>
      <c r="BH597" s="33">
        <f t="shared" si="231"/>
        <v>5.5476969116078599E-2</v>
      </c>
      <c r="BI597" s="33">
        <f t="shared" si="232"/>
        <v>0</v>
      </c>
      <c r="BJ597" s="63">
        <v>0</v>
      </c>
      <c r="BK597" s="63">
        <v>0</v>
      </c>
      <c r="BL597" s="63">
        <v>0</v>
      </c>
      <c r="BM597" s="63">
        <v>11139</v>
      </c>
      <c r="BN597" s="63">
        <v>0</v>
      </c>
      <c r="BO597" s="63"/>
      <c r="BP597" s="63">
        <v>0</v>
      </c>
      <c r="BQ597" s="63">
        <v>0</v>
      </c>
      <c r="BR597" s="63">
        <v>0</v>
      </c>
      <c r="BS597" s="63">
        <v>0</v>
      </c>
      <c r="BT597" s="63">
        <v>0</v>
      </c>
      <c r="BU597" s="63">
        <v>0</v>
      </c>
      <c r="BV597" s="63">
        <v>0</v>
      </c>
      <c r="BW597" s="63">
        <v>0</v>
      </c>
      <c r="BX597" s="63"/>
      <c r="BY597" s="63"/>
      <c r="BZ597" s="63"/>
      <c r="CA597" s="63"/>
      <c r="CB597" s="63"/>
      <c r="CC597" s="63"/>
      <c r="CD597" s="63"/>
      <c r="CE597" s="63"/>
      <c r="CF597" s="63"/>
      <c r="CG597" s="63"/>
      <c r="CH597" s="63"/>
      <c r="CI597" s="63"/>
      <c r="CJ597" s="63"/>
      <c r="CK597" s="63"/>
      <c r="CL597" s="63"/>
      <c r="CM597" s="63"/>
      <c r="CN597" s="63">
        <v>19941128</v>
      </c>
      <c r="CO597" s="63" t="s">
        <v>4094</v>
      </c>
      <c r="CP597" s="66"/>
      <c r="CQ597" s="64">
        <v>34668</v>
      </c>
      <c r="CR597" s="78" t="s">
        <v>2038</v>
      </c>
      <c r="CS597" s="78" t="s">
        <v>2038</v>
      </c>
    </row>
    <row r="598" spans="1:97">
      <c r="A598" s="63" t="s">
        <v>3591</v>
      </c>
      <c r="B598" s="63" t="s">
        <v>4087</v>
      </c>
      <c r="C598" s="63">
        <v>1956</v>
      </c>
      <c r="D598" s="19" t="s">
        <v>3782</v>
      </c>
      <c r="E598" s="63" t="s">
        <v>3783</v>
      </c>
      <c r="F598" s="63"/>
      <c r="G598" s="65" t="s">
        <v>3616</v>
      </c>
      <c r="H598" s="65">
        <v>26</v>
      </c>
      <c r="I598" s="65">
        <v>26</v>
      </c>
      <c r="J598" s="65">
        <v>113</v>
      </c>
      <c r="K598" s="23">
        <v>42.203629999999997</v>
      </c>
      <c r="L598" s="23">
        <v>-110.23941000000001</v>
      </c>
      <c r="M598" s="61" t="s">
        <v>4100</v>
      </c>
      <c r="N598" s="63" t="s">
        <v>4101</v>
      </c>
      <c r="O598" s="63"/>
      <c r="P598" s="63" t="s">
        <v>3841</v>
      </c>
      <c r="Q598" s="63"/>
      <c r="R598" s="63"/>
      <c r="S598" s="55"/>
      <c r="T598" s="63"/>
      <c r="U598" s="66" t="s">
        <v>4102</v>
      </c>
      <c r="V598" s="63"/>
      <c r="W598" s="66">
        <v>8626</v>
      </c>
      <c r="X598" s="66">
        <v>8398</v>
      </c>
      <c r="Y598" s="63"/>
      <c r="Z598" s="64">
        <v>34666</v>
      </c>
      <c r="AA598" s="63">
        <v>7.6</v>
      </c>
      <c r="AB598" s="63"/>
      <c r="AC598" s="63">
        <v>143</v>
      </c>
      <c r="AD598" s="63">
        <v>21</v>
      </c>
      <c r="AE598" s="63">
        <v>2900</v>
      </c>
      <c r="AF598" s="63">
        <v>164</v>
      </c>
      <c r="AG598" s="63"/>
      <c r="AH598" s="63">
        <v>4350</v>
      </c>
      <c r="AI598" s="63">
        <v>488</v>
      </c>
      <c r="AJ598" s="63">
        <v>0</v>
      </c>
      <c r="AK598" s="63">
        <v>0</v>
      </c>
      <c r="AL598" s="63">
        <v>44</v>
      </c>
      <c r="AM598" s="63">
        <v>7862</v>
      </c>
      <c r="AN598" s="63"/>
      <c r="AO598" s="63" t="s">
        <v>5904</v>
      </c>
      <c r="AP598" s="17">
        <f t="shared" si="217"/>
        <v>7.1356999999999999</v>
      </c>
      <c r="AQ598" s="17">
        <f t="shared" si="218"/>
        <v>1.7280900000000001</v>
      </c>
      <c r="AR598" s="17">
        <f t="shared" si="214"/>
        <v>126.14999999999999</v>
      </c>
      <c r="AS598" s="17">
        <f t="shared" si="213"/>
        <v>4.1951200000000002</v>
      </c>
      <c r="AT598" s="17">
        <f t="shared" si="219"/>
        <v>139.20891</v>
      </c>
      <c r="AU598" s="5">
        <f t="shared" si="220"/>
        <v>122.7135</v>
      </c>
      <c r="AV598" s="5">
        <f t="shared" si="221"/>
        <v>7.9983199999999988</v>
      </c>
      <c r="AW598" s="5">
        <f t="shared" si="234"/>
        <v>0</v>
      </c>
      <c r="AX598" s="5">
        <f t="shared" si="235"/>
        <v>0</v>
      </c>
      <c r="AY598" s="5">
        <f t="shared" si="222"/>
        <v>0.91608000000000012</v>
      </c>
      <c r="AZ598" s="5">
        <f t="shared" si="223"/>
        <v>131.62789999999998</v>
      </c>
      <c r="BA598" s="7">
        <f t="shared" si="224"/>
        <v>2.799106221934906E-2</v>
      </c>
      <c r="BB598" s="62">
        <f t="shared" si="225"/>
        <v>8110</v>
      </c>
      <c r="BC598" s="28">
        <f t="shared" si="226"/>
        <v>1.5527172551965941E-2</v>
      </c>
      <c r="BD598" s="32">
        <f t="shared" si="227"/>
        <v>5.1258931630166489E-2</v>
      </c>
      <c r="BE598" s="32">
        <f t="shared" si="228"/>
        <v>1.2413645074873442E-2</v>
      </c>
      <c r="BF598" s="35">
        <f t="shared" si="229"/>
        <v>0.93632742329495988</v>
      </c>
      <c r="BG598" s="36">
        <f t="shared" si="230"/>
        <v>0.93227575612769031</v>
      </c>
      <c r="BH598" s="33">
        <f t="shared" si="231"/>
        <v>6.0764625128867052E-2</v>
      </c>
      <c r="BI598" s="33">
        <f t="shared" si="232"/>
        <v>6.959618743442691E-3</v>
      </c>
      <c r="BJ598" s="63">
        <v>0</v>
      </c>
      <c r="BK598" s="63">
        <v>0</v>
      </c>
      <c r="BL598" s="63">
        <v>0</v>
      </c>
      <c r="BM598" s="63">
        <v>7732</v>
      </c>
      <c r="BN598" s="63">
        <v>0</v>
      </c>
      <c r="BO598" s="63"/>
      <c r="BP598" s="63">
        <v>0</v>
      </c>
      <c r="BQ598" s="63">
        <v>0</v>
      </c>
      <c r="BR598" s="63">
        <v>0</v>
      </c>
      <c r="BS598" s="63">
        <v>0</v>
      </c>
      <c r="BT598" s="63">
        <v>0</v>
      </c>
      <c r="BU598" s="63">
        <v>0</v>
      </c>
      <c r="BV598" s="63">
        <v>0</v>
      </c>
      <c r="BW598" s="63">
        <v>0</v>
      </c>
      <c r="BX598" s="63"/>
      <c r="BY598" s="63"/>
      <c r="BZ598" s="63"/>
      <c r="CA598" s="63"/>
      <c r="CB598" s="63"/>
      <c r="CC598" s="63"/>
      <c r="CD598" s="63"/>
      <c r="CE598" s="63"/>
      <c r="CF598" s="63"/>
      <c r="CG598" s="63"/>
      <c r="CH598" s="63"/>
      <c r="CI598" s="63"/>
      <c r="CJ598" s="63"/>
      <c r="CK598" s="63"/>
      <c r="CL598" s="63"/>
      <c r="CM598" s="63"/>
      <c r="CN598" s="63">
        <v>19941128</v>
      </c>
      <c r="CO598" s="63" t="s">
        <v>4103</v>
      </c>
      <c r="CP598" s="66"/>
      <c r="CQ598" s="64">
        <v>34668</v>
      </c>
      <c r="CR598" s="78" t="s">
        <v>2038</v>
      </c>
      <c r="CS598" s="78" t="s">
        <v>2038</v>
      </c>
    </row>
    <row r="599" spans="1:97">
      <c r="A599" s="63" t="s">
        <v>3591</v>
      </c>
      <c r="B599" s="63" t="s">
        <v>4087</v>
      </c>
      <c r="C599" s="63">
        <v>1958</v>
      </c>
      <c r="D599" s="19" t="s">
        <v>3782</v>
      </c>
      <c r="E599" s="63" t="s">
        <v>3783</v>
      </c>
      <c r="F599" s="63"/>
      <c r="G599" s="65" t="s">
        <v>3592</v>
      </c>
      <c r="H599" s="65">
        <v>26</v>
      </c>
      <c r="I599" s="65">
        <v>26</v>
      </c>
      <c r="J599" s="65">
        <v>113</v>
      </c>
      <c r="K599" s="23">
        <v>42.212560000000003</v>
      </c>
      <c r="L599" s="23">
        <v>-110.23916</v>
      </c>
      <c r="M599" s="61" t="s">
        <v>4088</v>
      </c>
      <c r="N599" s="63" t="s">
        <v>4089</v>
      </c>
      <c r="O599" s="63"/>
      <c r="P599" s="63" t="s">
        <v>3841</v>
      </c>
      <c r="Q599" s="63"/>
      <c r="R599" s="63"/>
      <c r="S599" s="55" t="str">
        <f>IF(U599&gt;0,V599-U599,"")</f>
        <v/>
      </c>
      <c r="T599" s="63"/>
      <c r="U599" s="66"/>
      <c r="V599" s="63"/>
      <c r="W599" s="66">
        <v>8370</v>
      </c>
      <c r="X599" s="66"/>
      <c r="Y599" s="63"/>
      <c r="Z599" s="64">
        <v>34666</v>
      </c>
      <c r="AA599" s="63">
        <v>8.15</v>
      </c>
      <c r="AB599" s="63"/>
      <c r="AC599" s="63">
        <v>167</v>
      </c>
      <c r="AD599" s="63">
        <v>25</v>
      </c>
      <c r="AE599" s="63">
        <v>3790</v>
      </c>
      <c r="AF599" s="63">
        <v>67</v>
      </c>
      <c r="AG599" s="63"/>
      <c r="AH599" s="63">
        <v>5700</v>
      </c>
      <c r="AI599" s="63">
        <v>634</v>
      </c>
      <c r="AJ599" s="63">
        <v>0</v>
      </c>
      <c r="AK599" s="63">
        <v>0</v>
      </c>
      <c r="AL599" s="63">
        <v>34</v>
      </c>
      <c r="AM599" s="63">
        <v>10095</v>
      </c>
      <c r="AN599" s="63"/>
      <c r="AO599" s="63" t="s">
        <v>5904</v>
      </c>
      <c r="AP599" s="17">
        <f t="shared" si="217"/>
        <v>8.3332999999999995</v>
      </c>
      <c r="AQ599" s="17">
        <f t="shared" si="218"/>
        <v>2.0572500000000002</v>
      </c>
      <c r="AR599" s="17">
        <f t="shared" si="214"/>
        <v>164.86499999999998</v>
      </c>
      <c r="AS599" s="17">
        <f t="shared" si="213"/>
        <v>1.7138599999999999</v>
      </c>
      <c r="AT599" s="17">
        <f t="shared" si="219"/>
        <v>176.96940999999998</v>
      </c>
      <c r="AU599" s="5">
        <f t="shared" si="220"/>
        <v>160.797</v>
      </c>
      <c r="AV599" s="5">
        <f t="shared" si="221"/>
        <v>10.391259999999999</v>
      </c>
      <c r="AW599" s="5">
        <f t="shared" si="234"/>
        <v>0</v>
      </c>
      <c r="AX599" s="5">
        <f t="shared" si="235"/>
        <v>0</v>
      </c>
      <c r="AY599" s="5">
        <f t="shared" si="222"/>
        <v>0.70788000000000006</v>
      </c>
      <c r="AZ599" s="5">
        <f t="shared" si="223"/>
        <v>171.89613999999997</v>
      </c>
      <c r="BA599" s="7">
        <f t="shared" si="224"/>
        <v>1.4542192543803789E-2</v>
      </c>
      <c r="BB599" s="62">
        <f t="shared" si="225"/>
        <v>10417</v>
      </c>
      <c r="BC599" s="28">
        <f t="shared" si="226"/>
        <v>1.5698127925117003E-2</v>
      </c>
      <c r="BD599" s="32">
        <f t="shared" si="227"/>
        <v>4.7088929097972361E-2</v>
      </c>
      <c r="BE599" s="32">
        <f t="shared" si="228"/>
        <v>1.1624890425978142E-2</v>
      </c>
      <c r="BF599" s="35">
        <f t="shared" si="229"/>
        <v>0.94128618047604951</v>
      </c>
      <c r="BG599" s="36">
        <f t="shared" si="230"/>
        <v>0.93543112719110522</v>
      </c>
      <c r="BH599" s="33">
        <f t="shared" si="231"/>
        <v>6.0450804770834296E-2</v>
      </c>
      <c r="BI599" s="33">
        <f t="shared" si="232"/>
        <v>4.1180680380606578E-3</v>
      </c>
      <c r="BJ599" s="63">
        <v>0</v>
      </c>
      <c r="BK599" s="63">
        <v>0</v>
      </c>
      <c r="BL599" s="63">
        <v>0</v>
      </c>
      <c r="BM599" s="63">
        <v>9952</v>
      </c>
      <c r="BN599" s="63">
        <v>0</v>
      </c>
      <c r="BO599" s="63"/>
      <c r="BP599" s="63">
        <v>0</v>
      </c>
      <c r="BQ599" s="63">
        <v>0</v>
      </c>
      <c r="BR599" s="63">
        <v>0</v>
      </c>
      <c r="BS599" s="63">
        <v>0</v>
      </c>
      <c r="BT599" s="63">
        <v>0</v>
      </c>
      <c r="BU599" s="63">
        <v>0</v>
      </c>
      <c r="BV599" s="63">
        <v>0</v>
      </c>
      <c r="BW599" s="63">
        <v>0</v>
      </c>
      <c r="BX599" s="63"/>
      <c r="BY599" s="63"/>
      <c r="BZ599" s="63"/>
      <c r="CA599" s="63"/>
      <c r="CB599" s="63"/>
      <c r="CC599" s="63"/>
      <c r="CD599" s="63"/>
      <c r="CE599" s="63"/>
      <c r="CF599" s="63"/>
      <c r="CG599" s="63"/>
      <c r="CH599" s="63"/>
      <c r="CI599" s="63"/>
      <c r="CJ599" s="63"/>
      <c r="CK599" s="63"/>
      <c r="CL599" s="63"/>
      <c r="CM599" s="63"/>
      <c r="CN599" s="63">
        <v>19941128</v>
      </c>
      <c r="CO599" s="63" t="s">
        <v>4090</v>
      </c>
      <c r="CP599" s="66"/>
      <c r="CQ599" s="64">
        <v>34668</v>
      </c>
      <c r="CR599" s="78" t="s">
        <v>2038</v>
      </c>
      <c r="CS599" s="78" t="s">
        <v>2038</v>
      </c>
    </row>
    <row r="600" spans="1:97">
      <c r="A600" s="63" t="s">
        <v>3591</v>
      </c>
      <c r="B600" s="63" t="s">
        <v>4158</v>
      </c>
      <c r="C600" s="63">
        <v>5892</v>
      </c>
      <c r="D600" s="19" t="s">
        <v>3782</v>
      </c>
      <c r="E600" s="63" t="s">
        <v>3804</v>
      </c>
      <c r="F600" s="63" t="s">
        <v>3793</v>
      </c>
      <c r="G600" s="65" t="s">
        <v>274</v>
      </c>
      <c r="H600" s="65">
        <v>7</v>
      </c>
      <c r="I600" s="65">
        <v>27</v>
      </c>
      <c r="J600" s="65">
        <v>112</v>
      </c>
      <c r="K600" s="23">
        <v>42.334972999999998</v>
      </c>
      <c r="L600" s="23">
        <v>-110.1989114</v>
      </c>
      <c r="M600" s="61" t="s">
        <v>4159</v>
      </c>
      <c r="N600" s="63" t="s">
        <v>4160</v>
      </c>
      <c r="O600" s="63"/>
      <c r="P600" s="63" t="s">
        <v>3841</v>
      </c>
      <c r="Q600" s="63"/>
      <c r="R600" s="63"/>
      <c r="S600" s="55">
        <f>IF(U600&gt;0,V600-U600,"")</f>
        <v>174</v>
      </c>
      <c r="T600" s="63"/>
      <c r="U600" s="66">
        <v>7020</v>
      </c>
      <c r="V600" s="63">
        <v>7194</v>
      </c>
      <c r="W600" s="66">
        <v>7390</v>
      </c>
      <c r="X600" s="66">
        <v>7345</v>
      </c>
      <c r="Y600" s="63" t="s">
        <v>3852</v>
      </c>
      <c r="Z600" s="64"/>
      <c r="AA600" s="63">
        <v>6.87</v>
      </c>
      <c r="AB600" s="63"/>
      <c r="AC600" s="63">
        <v>196</v>
      </c>
      <c r="AD600" s="63">
        <v>93</v>
      </c>
      <c r="AE600" s="63">
        <v>5811</v>
      </c>
      <c r="AF600" s="63">
        <v>0</v>
      </c>
      <c r="AG600" s="63"/>
      <c r="AH600" s="63">
        <v>8520</v>
      </c>
      <c r="AI600" s="63">
        <v>1283</v>
      </c>
      <c r="AJ600" s="63">
        <v>0</v>
      </c>
      <c r="AK600" s="63">
        <v>0</v>
      </c>
      <c r="AL600" s="63">
        <v>425</v>
      </c>
      <c r="AM600" s="63">
        <v>16342</v>
      </c>
      <c r="AN600" s="63"/>
      <c r="AO600" s="63" t="s">
        <v>7173</v>
      </c>
      <c r="AP600" s="17">
        <f t="shared" si="217"/>
        <v>9.7804000000000002</v>
      </c>
      <c r="AQ600" s="17">
        <f t="shared" si="218"/>
        <v>7.6529699999999998</v>
      </c>
      <c r="AR600" s="17">
        <f t="shared" si="214"/>
        <v>252.77849999999998</v>
      </c>
      <c r="AS600" s="17">
        <f t="shared" si="213"/>
        <v>0</v>
      </c>
      <c r="AT600" s="17">
        <f t="shared" si="219"/>
        <v>270.21186999999998</v>
      </c>
      <c r="AU600" s="5">
        <f t="shared" si="220"/>
        <v>240.3492</v>
      </c>
      <c r="AV600" s="5">
        <f t="shared" si="221"/>
        <v>21.028369999999999</v>
      </c>
      <c r="AW600" s="5">
        <f t="shared" si="234"/>
        <v>0</v>
      </c>
      <c r="AX600" s="5">
        <f t="shared" si="235"/>
        <v>0</v>
      </c>
      <c r="AY600" s="5">
        <f t="shared" si="222"/>
        <v>8.8485000000000014</v>
      </c>
      <c r="AZ600" s="5">
        <f t="shared" si="223"/>
        <v>270.22606999999999</v>
      </c>
      <c r="BA600" s="7">
        <f t="shared" si="224"/>
        <v>-2.6274987281641707E-5</v>
      </c>
      <c r="BB600" s="62">
        <f t="shared" si="225"/>
        <v>16328</v>
      </c>
      <c r="BC600" s="28">
        <f t="shared" si="226"/>
        <v>-4.2852770125497396E-4</v>
      </c>
      <c r="BD600" s="32">
        <f t="shared" si="227"/>
        <v>3.6195301116860638E-2</v>
      </c>
      <c r="BE600" s="32">
        <f t="shared" si="228"/>
        <v>2.8322108869606656E-2</v>
      </c>
      <c r="BF600" s="35">
        <f t="shared" si="229"/>
        <v>0.93548259001353273</v>
      </c>
      <c r="BG600" s="36">
        <f t="shared" si="230"/>
        <v>0.88943749949810547</v>
      </c>
      <c r="BH600" s="33">
        <f t="shared" si="231"/>
        <v>7.7817695383720742E-2</v>
      </c>
      <c r="BI600" s="33">
        <f t="shared" si="232"/>
        <v>3.2744805118173841E-2</v>
      </c>
      <c r="BJ600" s="63">
        <v>0</v>
      </c>
      <c r="BK600" s="63">
        <v>14</v>
      </c>
      <c r="BL600" s="63">
        <v>0</v>
      </c>
      <c r="BM600" s="63">
        <v>0</v>
      </c>
      <c r="BN600" s="63">
        <v>0</v>
      </c>
      <c r="BO600" s="63">
        <v>0</v>
      </c>
      <c r="BP600" s="63">
        <v>0</v>
      </c>
      <c r="BQ600" s="63">
        <v>0</v>
      </c>
      <c r="BR600" s="63">
        <v>0</v>
      </c>
      <c r="BS600" s="63">
        <v>0</v>
      </c>
      <c r="BT600" s="63">
        <v>0</v>
      </c>
      <c r="BU600" s="63">
        <v>0</v>
      </c>
      <c r="BV600" s="63">
        <v>0</v>
      </c>
      <c r="BW600" s="63">
        <v>0</v>
      </c>
      <c r="BX600" s="63"/>
      <c r="BY600" s="63"/>
      <c r="BZ600" s="63"/>
      <c r="CA600" s="63"/>
      <c r="CB600" s="63"/>
      <c r="CC600" s="63"/>
      <c r="CD600" s="63"/>
      <c r="CE600" s="63"/>
      <c r="CF600" s="63"/>
      <c r="CG600" s="63"/>
      <c r="CH600" s="63"/>
      <c r="CI600" s="63"/>
      <c r="CJ600" s="63"/>
      <c r="CK600" s="63"/>
      <c r="CL600" s="63"/>
      <c r="CM600" s="63" t="s">
        <v>4014</v>
      </c>
      <c r="CN600" s="63"/>
      <c r="CO600" s="63" t="s">
        <v>7216</v>
      </c>
      <c r="CP600" s="66"/>
      <c r="CQ600" s="64">
        <v>39435</v>
      </c>
      <c r="CR600" s="78" t="s">
        <v>2038</v>
      </c>
      <c r="CS600" s="78" t="s">
        <v>2038</v>
      </c>
    </row>
    <row r="601" spans="1:97">
      <c r="A601" s="63" t="s">
        <v>3591</v>
      </c>
      <c r="B601" s="63" t="s">
        <v>4178</v>
      </c>
      <c r="C601" s="63">
        <v>5891</v>
      </c>
      <c r="D601" s="19" t="s">
        <v>3782</v>
      </c>
      <c r="E601" s="63" t="s">
        <v>3804</v>
      </c>
      <c r="F601" s="63" t="s">
        <v>3793</v>
      </c>
      <c r="G601" s="65" t="s">
        <v>1575</v>
      </c>
      <c r="H601" s="65">
        <v>19</v>
      </c>
      <c r="I601" s="65">
        <v>27</v>
      </c>
      <c r="J601" s="65">
        <v>112</v>
      </c>
      <c r="K601" s="23">
        <v>42.309452999999998</v>
      </c>
      <c r="L601" s="23">
        <v>-110.19129700000001</v>
      </c>
      <c r="M601" s="61" t="s">
        <v>4179</v>
      </c>
      <c r="N601" s="63" t="s">
        <v>4180</v>
      </c>
      <c r="O601" s="63"/>
      <c r="P601" s="63" t="s">
        <v>3841</v>
      </c>
      <c r="Q601" s="63"/>
      <c r="R601" s="63"/>
      <c r="S601" s="55">
        <f>IF(U601&gt;0,V601-U601,"")</f>
        <v>458</v>
      </c>
      <c r="T601" s="63"/>
      <c r="U601" s="66">
        <v>6822</v>
      </c>
      <c r="V601" s="63">
        <v>7280</v>
      </c>
      <c r="W601" s="66">
        <v>7396</v>
      </c>
      <c r="X601" s="66">
        <v>7332</v>
      </c>
      <c r="Y601" s="63" t="s">
        <v>3852</v>
      </c>
      <c r="Z601" s="64">
        <v>1</v>
      </c>
      <c r="AA601" s="63">
        <v>6.48</v>
      </c>
      <c r="AB601" s="63"/>
      <c r="AC601" s="63">
        <v>334</v>
      </c>
      <c r="AD601" s="63">
        <v>24</v>
      </c>
      <c r="AE601" s="63">
        <v>5750</v>
      </c>
      <c r="AF601" s="63">
        <v>0</v>
      </c>
      <c r="AG601" s="63"/>
      <c r="AH601" s="63">
        <v>8780</v>
      </c>
      <c r="AI601" s="63">
        <v>0</v>
      </c>
      <c r="AJ601" s="63">
        <v>0</v>
      </c>
      <c r="AK601" s="63">
        <v>0</v>
      </c>
      <c r="AL601" s="63">
        <v>155</v>
      </c>
      <c r="AM601" s="63">
        <v>16156</v>
      </c>
      <c r="AN601" s="63"/>
      <c r="AO601" s="63" t="s">
        <v>7173</v>
      </c>
      <c r="AP601" s="17">
        <f t="shared" si="217"/>
        <v>16.666599999999999</v>
      </c>
      <c r="AQ601" s="17">
        <f t="shared" si="218"/>
        <v>1.97496</v>
      </c>
      <c r="AR601" s="17">
        <f t="shared" si="214"/>
        <v>250.12499999999997</v>
      </c>
      <c r="AS601" s="17">
        <f t="shared" si="213"/>
        <v>0</v>
      </c>
      <c r="AT601" s="17">
        <f t="shared" si="219"/>
        <v>268.76655999999997</v>
      </c>
      <c r="AU601" s="5">
        <f t="shared" si="220"/>
        <v>247.68379999999999</v>
      </c>
      <c r="AV601" s="5">
        <f t="shared" si="221"/>
        <v>0</v>
      </c>
      <c r="AW601" s="5">
        <f t="shared" si="234"/>
        <v>0</v>
      </c>
      <c r="AX601" s="5">
        <f t="shared" si="235"/>
        <v>0</v>
      </c>
      <c r="AY601" s="5">
        <f t="shared" si="222"/>
        <v>3.2271000000000001</v>
      </c>
      <c r="AZ601" s="5">
        <f t="shared" si="223"/>
        <v>250.9109</v>
      </c>
      <c r="BA601" s="7">
        <f t="shared" si="224"/>
        <v>3.4359119596989972E-2</v>
      </c>
      <c r="BB601" s="62">
        <f t="shared" si="225"/>
        <v>15043</v>
      </c>
      <c r="BC601" s="28">
        <f t="shared" si="226"/>
        <v>-3.5674220327574599E-2</v>
      </c>
      <c r="BD601" s="32">
        <f t="shared" si="227"/>
        <v>6.2011434755871418E-2</v>
      </c>
      <c r="BE601" s="32">
        <f t="shared" si="228"/>
        <v>7.3482355840696857E-3</v>
      </c>
      <c r="BF601" s="35">
        <f t="shared" si="229"/>
        <v>0.93064032966005894</v>
      </c>
      <c r="BG601" s="36">
        <f t="shared" si="230"/>
        <v>0.98713846229876823</v>
      </c>
      <c r="BH601" s="33">
        <f t="shared" si="231"/>
        <v>0</v>
      </c>
      <c r="BI601" s="33">
        <f t="shared" si="232"/>
        <v>1.2861537701231792E-2</v>
      </c>
      <c r="BJ601" s="63">
        <v>0</v>
      </c>
      <c r="BK601" s="63">
        <v>25</v>
      </c>
      <c r="BL601" s="63">
        <v>0</v>
      </c>
      <c r="BM601" s="63">
        <v>0</v>
      </c>
      <c r="BN601" s="63">
        <v>0</v>
      </c>
      <c r="BO601" s="63">
        <v>0</v>
      </c>
      <c r="BP601" s="63">
        <v>0</v>
      </c>
      <c r="BQ601" s="63">
        <v>0</v>
      </c>
      <c r="BR601" s="63">
        <v>0</v>
      </c>
      <c r="BS601" s="63">
        <v>0</v>
      </c>
      <c r="BT601" s="63">
        <v>0</v>
      </c>
      <c r="BU601" s="63">
        <v>0</v>
      </c>
      <c r="BV601" s="63">
        <v>0</v>
      </c>
      <c r="BW601" s="63">
        <v>0</v>
      </c>
      <c r="BX601" s="63"/>
      <c r="BY601" s="63"/>
      <c r="BZ601" s="63"/>
      <c r="CA601" s="63"/>
      <c r="CB601" s="63"/>
      <c r="CC601" s="63"/>
      <c r="CD601" s="63"/>
      <c r="CE601" s="63"/>
      <c r="CF601" s="63"/>
      <c r="CG601" s="63"/>
      <c r="CH601" s="63"/>
      <c r="CI601" s="63"/>
      <c r="CJ601" s="63"/>
      <c r="CK601" s="63"/>
      <c r="CL601" s="63"/>
      <c r="CM601" s="63" t="s">
        <v>4016</v>
      </c>
      <c r="CN601" s="63">
        <v>19000101</v>
      </c>
      <c r="CO601" s="63" t="s">
        <v>7216</v>
      </c>
      <c r="CP601" s="66"/>
      <c r="CQ601" s="64">
        <v>39442</v>
      </c>
      <c r="CR601" s="78" t="s">
        <v>2038</v>
      </c>
      <c r="CS601" s="78" t="s">
        <v>2038</v>
      </c>
    </row>
    <row r="602" spans="1:97">
      <c r="A602" s="63" t="s">
        <v>3591</v>
      </c>
      <c r="B602" s="63" t="s">
        <v>4166</v>
      </c>
      <c r="C602" s="63">
        <v>5836</v>
      </c>
      <c r="D602" s="19" t="s">
        <v>3782</v>
      </c>
      <c r="E602" s="63" t="s">
        <v>3804</v>
      </c>
      <c r="F602" s="63" t="s">
        <v>3793</v>
      </c>
      <c r="G602" s="65" t="s">
        <v>3599</v>
      </c>
      <c r="H602" s="65">
        <v>20</v>
      </c>
      <c r="I602" s="65">
        <v>27</v>
      </c>
      <c r="J602" s="65">
        <v>112</v>
      </c>
      <c r="K602" s="23">
        <v>42.304324000000001</v>
      </c>
      <c r="L602" s="23">
        <v>-110.186733</v>
      </c>
      <c r="M602" s="61" t="s">
        <v>4167</v>
      </c>
      <c r="N602" s="63" t="s">
        <v>4168</v>
      </c>
      <c r="O602" s="63"/>
      <c r="P602" s="63" t="s">
        <v>3841</v>
      </c>
      <c r="Q602" s="63"/>
      <c r="R602" s="63"/>
      <c r="S602" s="55">
        <f>IF(U602&gt;0,V602-U602,"")</f>
        <v>524</v>
      </c>
      <c r="T602" s="63"/>
      <c r="U602" s="66">
        <v>7316</v>
      </c>
      <c r="V602" s="63">
        <v>7840</v>
      </c>
      <c r="W602" s="66">
        <v>11000</v>
      </c>
      <c r="X602" s="66">
        <v>8753</v>
      </c>
      <c r="Y602" s="63" t="s">
        <v>3852</v>
      </c>
      <c r="Z602" s="64"/>
      <c r="AA602" s="63">
        <v>6.68</v>
      </c>
      <c r="AB602" s="63"/>
      <c r="AC602" s="63">
        <v>562</v>
      </c>
      <c r="AD602" s="63">
        <v>159</v>
      </c>
      <c r="AE602" s="63">
        <v>6219</v>
      </c>
      <c r="AF602" s="63">
        <v>0</v>
      </c>
      <c r="AG602" s="63"/>
      <c r="AH602" s="63">
        <v>10340</v>
      </c>
      <c r="AI602" s="63">
        <v>861</v>
      </c>
      <c r="AJ602" s="63">
        <v>0</v>
      </c>
      <c r="AK602" s="63">
        <v>0</v>
      </c>
      <c r="AL602" s="63">
        <v>280</v>
      </c>
      <c r="AM602" s="63">
        <v>18450</v>
      </c>
      <c r="AN602" s="63"/>
      <c r="AO602" s="63" t="s">
        <v>7173</v>
      </c>
      <c r="AP602" s="17">
        <f t="shared" si="217"/>
        <v>28.043800000000001</v>
      </c>
      <c r="AQ602" s="17">
        <f t="shared" si="218"/>
        <v>13.084110000000001</v>
      </c>
      <c r="AR602" s="17">
        <f t="shared" si="214"/>
        <v>270.5265</v>
      </c>
      <c r="AS602" s="17">
        <f t="shared" si="213"/>
        <v>0</v>
      </c>
      <c r="AT602" s="17">
        <f t="shared" si="219"/>
        <v>311.65440999999998</v>
      </c>
      <c r="AU602" s="5">
        <f t="shared" si="220"/>
        <v>291.69139999999999</v>
      </c>
      <c r="AV602" s="5">
        <f t="shared" si="221"/>
        <v>14.111789999999999</v>
      </c>
      <c r="AW602" s="5">
        <f t="shared" si="234"/>
        <v>0</v>
      </c>
      <c r="AX602" s="5">
        <f t="shared" si="235"/>
        <v>0</v>
      </c>
      <c r="AY602" s="5">
        <f t="shared" si="222"/>
        <v>5.8296000000000001</v>
      </c>
      <c r="AZ602" s="5">
        <f t="shared" si="223"/>
        <v>311.63279</v>
      </c>
      <c r="BA602" s="7">
        <f t="shared" si="224"/>
        <v>3.4687059191949439E-5</v>
      </c>
      <c r="BB602" s="62">
        <f t="shared" si="225"/>
        <v>18421</v>
      </c>
      <c r="BC602" s="28">
        <f t="shared" si="226"/>
        <v>-7.8652599604024848E-4</v>
      </c>
      <c r="BD602" s="32">
        <f t="shared" si="227"/>
        <v>8.9983645667006618E-2</v>
      </c>
      <c r="BE602" s="32">
        <f t="shared" si="228"/>
        <v>4.1982752626539124E-2</v>
      </c>
      <c r="BF602" s="35">
        <f t="shared" si="229"/>
        <v>0.86803360170645427</v>
      </c>
      <c r="BG602" s="36">
        <f t="shared" si="230"/>
        <v>0.93600997507354722</v>
      </c>
      <c r="BH602" s="33">
        <f t="shared" si="231"/>
        <v>4.5283392675077611E-2</v>
      </c>
      <c r="BI602" s="33">
        <f t="shared" si="232"/>
        <v>1.8706632251375088E-2</v>
      </c>
      <c r="BJ602" s="63">
        <v>0</v>
      </c>
      <c r="BK602" s="63">
        <v>29</v>
      </c>
      <c r="BL602" s="63">
        <v>0</v>
      </c>
      <c r="BM602" s="63">
        <v>0</v>
      </c>
      <c r="BN602" s="63">
        <v>0</v>
      </c>
      <c r="BO602" s="63">
        <v>0</v>
      </c>
      <c r="BP602" s="63">
        <v>0</v>
      </c>
      <c r="BQ602" s="63">
        <v>0</v>
      </c>
      <c r="BR602" s="63">
        <v>0</v>
      </c>
      <c r="BS602" s="63">
        <v>0</v>
      </c>
      <c r="BT602" s="63">
        <v>0</v>
      </c>
      <c r="BU602" s="63">
        <v>0</v>
      </c>
      <c r="BV602" s="63">
        <v>0</v>
      </c>
      <c r="BW602" s="63">
        <v>0</v>
      </c>
      <c r="BX602" s="63"/>
      <c r="BY602" s="63"/>
      <c r="BZ602" s="63">
        <v>300</v>
      </c>
      <c r="CA602" s="63"/>
      <c r="CB602" s="63"/>
      <c r="CC602" s="63"/>
      <c r="CD602" s="63"/>
      <c r="CE602" s="63"/>
      <c r="CF602" s="63"/>
      <c r="CG602" s="63"/>
      <c r="CH602" s="63"/>
      <c r="CI602" s="63"/>
      <c r="CJ602" s="63"/>
      <c r="CK602" s="63"/>
      <c r="CL602" s="63"/>
      <c r="CM602" s="63" t="s">
        <v>3852</v>
      </c>
      <c r="CN602" s="63"/>
      <c r="CO602" s="63" t="s">
        <v>3099</v>
      </c>
      <c r="CP602" s="66"/>
      <c r="CQ602" s="64">
        <v>39134</v>
      </c>
      <c r="CR602" s="78" t="s">
        <v>2038</v>
      </c>
      <c r="CS602" s="78" t="s">
        <v>2038</v>
      </c>
    </row>
    <row r="603" spans="1:97">
      <c r="A603" s="63" t="s">
        <v>3591</v>
      </c>
      <c r="B603" s="63" t="s">
        <v>1214</v>
      </c>
      <c r="C603" s="63">
        <v>5837</v>
      </c>
      <c r="D603" s="19" t="s">
        <v>3782</v>
      </c>
      <c r="E603" s="63" t="s">
        <v>3804</v>
      </c>
      <c r="F603" s="63" t="s">
        <v>3847</v>
      </c>
      <c r="G603" s="65" t="s">
        <v>3609</v>
      </c>
      <c r="H603" s="65">
        <v>29</v>
      </c>
      <c r="I603" s="65">
        <v>27</v>
      </c>
      <c r="J603" s="65">
        <v>112</v>
      </c>
      <c r="K603" s="23">
        <v>42.294654999999999</v>
      </c>
      <c r="L603" s="23">
        <v>-110.177134</v>
      </c>
      <c r="M603" s="61" t="s">
        <v>4161</v>
      </c>
      <c r="N603" s="63" t="s">
        <v>4162</v>
      </c>
      <c r="O603" s="63"/>
      <c r="P603" s="63" t="s">
        <v>3841</v>
      </c>
      <c r="Q603" s="63"/>
      <c r="R603" s="63"/>
      <c r="S603" s="55">
        <f>IF(U603&gt;0,V603-U603,"")</f>
        <v>269</v>
      </c>
      <c r="T603" s="63"/>
      <c r="U603" s="66">
        <v>7021</v>
      </c>
      <c r="V603" s="63">
        <v>7290</v>
      </c>
      <c r="W603" s="66">
        <v>7477</v>
      </c>
      <c r="X603" s="66">
        <v>7411</v>
      </c>
      <c r="Y603" s="63" t="s">
        <v>3852</v>
      </c>
      <c r="Z603" s="64"/>
      <c r="AA603" s="63">
        <v>7.11</v>
      </c>
      <c r="AB603" s="63"/>
      <c r="AC603" s="63">
        <v>375</v>
      </c>
      <c r="AD603" s="63">
        <v>734</v>
      </c>
      <c r="AE603" s="63">
        <v>8104</v>
      </c>
      <c r="AF603" s="63">
        <v>0</v>
      </c>
      <c r="AG603" s="63"/>
      <c r="AH603" s="63">
        <v>14160</v>
      </c>
      <c r="AI603" s="63">
        <v>1694</v>
      </c>
      <c r="AJ603" s="63">
        <v>0</v>
      </c>
      <c r="AK603" s="63">
        <v>0</v>
      </c>
      <c r="AL603" s="63">
        <v>213</v>
      </c>
      <c r="AM603" s="63">
        <v>25332</v>
      </c>
      <c r="AN603" s="63"/>
      <c r="AO603" s="63" t="s">
        <v>7173</v>
      </c>
      <c r="AP603" s="17">
        <f t="shared" si="217"/>
        <v>18.712499999999999</v>
      </c>
      <c r="AQ603" s="17">
        <f t="shared" si="218"/>
        <v>60.400860000000002</v>
      </c>
      <c r="AR603" s="17">
        <f t="shared" si="214"/>
        <v>352.524</v>
      </c>
      <c r="AS603" s="17">
        <f t="shared" si="213"/>
        <v>0</v>
      </c>
      <c r="AT603" s="17">
        <f t="shared" si="219"/>
        <v>431.63736</v>
      </c>
      <c r="AU603" s="5">
        <f t="shared" si="220"/>
        <v>399.45359999999999</v>
      </c>
      <c r="AV603" s="5">
        <f t="shared" si="221"/>
        <v>27.764659999999996</v>
      </c>
      <c r="AW603" s="5">
        <f t="shared" si="234"/>
        <v>0</v>
      </c>
      <c r="AX603" s="5">
        <f t="shared" si="235"/>
        <v>0</v>
      </c>
      <c r="AY603" s="5">
        <f t="shared" si="222"/>
        <v>4.43466</v>
      </c>
      <c r="AZ603" s="5">
        <f t="shared" si="223"/>
        <v>431.65291999999999</v>
      </c>
      <c r="BA603" s="7">
        <f t="shared" si="224"/>
        <v>-1.8024064860308146E-5</v>
      </c>
      <c r="BB603" s="62">
        <f t="shared" si="225"/>
        <v>25280</v>
      </c>
      <c r="BC603" s="28">
        <f t="shared" si="226"/>
        <v>-1.02742432624674E-3</v>
      </c>
      <c r="BD603" s="32">
        <f t="shared" si="227"/>
        <v>4.3352364123439173E-2</v>
      </c>
      <c r="BE603" s="32">
        <f t="shared" si="228"/>
        <v>0.13993427260327976</v>
      </c>
      <c r="BF603" s="35">
        <f t="shared" si="229"/>
        <v>0.81671336327328103</v>
      </c>
      <c r="BG603" s="36">
        <f t="shared" si="230"/>
        <v>0.92540460516287015</v>
      </c>
      <c r="BH603" s="33">
        <f t="shared" si="231"/>
        <v>6.4321724036987854E-2</v>
      </c>
      <c r="BI603" s="33">
        <f t="shared" si="232"/>
        <v>1.0273670800141929E-2</v>
      </c>
      <c r="BJ603" s="63">
        <v>0</v>
      </c>
      <c r="BK603" s="63">
        <v>52</v>
      </c>
      <c r="BL603" s="63">
        <v>0</v>
      </c>
      <c r="BM603" s="63">
        <v>0</v>
      </c>
      <c r="BN603" s="63">
        <v>0</v>
      </c>
      <c r="BO603" s="63">
        <v>0</v>
      </c>
      <c r="BP603" s="63">
        <v>0</v>
      </c>
      <c r="BQ603" s="63">
        <v>0</v>
      </c>
      <c r="BR603" s="63">
        <v>0</v>
      </c>
      <c r="BS603" s="63">
        <v>0</v>
      </c>
      <c r="BT603" s="63">
        <v>0</v>
      </c>
      <c r="BU603" s="63">
        <v>0</v>
      </c>
      <c r="BV603" s="63">
        <v>0</v>
      </c>
      <c r="BW603" s="63">
        <v>0</v>
      </c>
      <c r="BX603" s="63"/>
      <c r="BY603" s="63"/>
      <c r="BZ603" s="63">
        <v>300</v>
      </c>
      <c r="CA603" s="63"/>
      <c r="CB603" s="63"/>
      <c r="CC603" s="63"/>
      <c r="CD603" s="63"/>
      <c r="CE603" s="63"/>
      <c r="CF603" s="63"/>
      <c r="CG603" s="63"/>
      <c r="CH603" s="63"/>
      <c r="CI603" s="63"/>
      <c r="CJ603" s="63"/>
      <c r="CK603" s="63"/>
      <c r="CL603" s="63"/>
      <c r="CM603" s="63" t="s">
        <v>3852</v>
      </c>
      <c r="CN603" s="63"/>
      <c r="CO603" s="63" t="s">
        <v>3099</v>
      </c>
      <c r="CP603" s="66"/>
      <c r="CQ603" s="64">
        <v>39134</v>
      </c>
      <c r="CR603" s="78" t="s">
        <v>2038</v>
      </c>
      <c r="CS603" s="78" t="s">
        <v>2038</v>
      </c>
    </row>
    <row r="604" spans="1:97">
      <c r="A604" s="16" t="s">
        <v>3590</v>
      </c>
      <c r="B604" s="16" t="s">
        <v>1214</v>
      </c>
      <c r="C604" s="19">
        <v>49124236</v>
      </c>
      <c r="D604" s="19" t="s">
        <v>3782</v>
      </c>
      <c r="E604" s="19" t="s">
        <v>3804</v>
      </c>
      <c r="F604" s="19" t="s">
        <v>3816</v>
      </c>
      <c r="G604" s="47"/>
      <c r="H604" s="47" t="s">
        <v>3817</v>
      </c>
      <c r="I604" s="47" t="s">
        <v>5449</v>
      </c>
      <c r="J604" s="47" t="s">
        <v>5467</v>
      </c>
      <c r="K604" s="23">
        <v>42.290109999999999</v>
      </c>
      <c r="L604" s="23">
        <v>-110.17574</v>
      </c>
      <c r="M604" s="61" t="s">
        <v>1596</v>
      </c>
      <c r="N604" s="19" t="s">
        <v>1614</v>
      </c>
      <c r="P604" s="19" t="s">
        <v>3841</v>
      </c>
      <c r="Q604" s="55"/>
      <c r="R604" s="55"/>
      <c r="S604" s="55"/>
      <c r="T604" s="19"/>
      <c r="U604" s="55">
        <v>2470</v>
      </c>
      <c r="W604" s="46">
        <v>2980</v>
      </c>
      <c r="X604" s="46">
        <v>2938</v>
      </c>
      <c r="Y604" s="51" t="s">
        <v>3788</v>
      </c>
      <c r="Z604" s="40">
        <v>27178</v>
      </c>
      <c r="AA604" s="52">
        <v>8.1999998092651367</v>
      </c>
      <c r="AB604" s="19" t="s">
        <v>3789</v>
      </c>
      <c r="AC604" s="19">
        <v>16</v>
      </c>
      <c r="AD604" s="19">
        <v>4</v>
      </c>
      <c r="AE604" s="19">
        <v>2757</v>
      </c>
      <c r="AF604" s="19">
        <v>24</v>
      </c>
      <c r="AG604" s="19">
        <v>-3</v>
      </c>
      <c r="AH604" s="19">
        <v>3150</v>
      </c>
      <c r="AI604" s="19">
        <v>2001</v>
      </c>
      <c r="AJ604" s="19"/>
      <c r="AK604" s="19"/>
      <c r="AL604" s="19">
        <v>0</v>
      </c>
      <c r="AM604" s="19">
        <v>6939</v>
      </c>
      <c r="AO604" s="19" t="s">
        <v>5038</v>
      </c>
      <c r="AP604" s="17">
        <f t="shared" si="217"/>
        <v>0.7984</v>
      </c>
      <c r="AQ604" s="17">
        <f t="shared" si="218"/>
        <v>0.32916000000000001</v>
      </c>
      <c r="AR604" s="17">
        <f t="shared" si="214"/>
        <v>119.92949999999999</v>
      </c>
      <c r="AS604" s="17">
        <f t="shared" si="213"/>
        <v>0.61392000000000002</v>
      </c>
      <c r="AT604" s="17">
        <f t="shared" si="219"/>
        <v>121.67097999999999</v>
      </c>
      <c r="AU604" s="5">
        <f t="shared" si="220"/>
        <v>88.861499999999992</v>
      </c>
      <c r="AV604" s="5">
        <f t="shared" si="221"/>
        <v>32.796389999999995</v>
      </c>
      <c r="AW604" s="5"/>
      <c r="AX604" s="5"/>
      <c r="AY604" s="5">
        <f t="shared" si="222"/>
        <v>0</v>
      </c>
      <c r="AZ604" s="5">
        <f t="shared" si="223"/>
        <v>121.65788999999998</v>
      </c>
      <c r="BA604" s="7">
        <f t="shared" si="224"/>
        <v>5.3795507290217458E-5</v>
      </c>
      <c r="BB604" s="62">
        <f t="shared" si="225"/>
        <v>7949</v>
      </c>
      <c r="BC604" s="6">
        <f t="shared" si="226"/>
        <v>6.7839871037076838E-2</v>
      </c>
      <c r="BD604" s="32">
        <f t="shared" si="227"/>
        <v>6.5619591458867194E-3</v>
      </c>
      <c r="BE604" s="32">
        <f t="shared" si="228"/>
        <v>2.7053287480712333E-3</v>
      </c>
      <c r="BF604" s="35">
        <f t="shared" si="229"/>
        <v>0.99073271210604208</v>
      </c>
      <c r="BG604" s="37">
        <f t="shared" si="230"/>
        <v>0.73042118353359575</v>
      </c>
      <c r="BH604" s="33">
        <f t="shared" si="231"/>
        <v>0.2695788164664043</v>
      </c>
      <c r="BI604" s="33">
        <f t="shared" si="232"/>
        <v>0</v>
      </c>
      <c r="CM604" s="51" t="s">
        <v>3788</v>
      </c>
      <c r="CR604" s="78" t="s">
        <v>2038</v>
      </c>
      <c r="CS604" s="78" t="s">
        <v>2038</v>
      </c>
    </row>
    <row r="605" spans="1:97">
      <c r="A605" s="63" t="s">
        <v>3591</v>
      </c>
      <c r="B605" s="63" t="s">
        <v>4169</v>
      </c>
      <c r="C605" s="63">
        <v>2193</v>
      </c>
      <c r="D605" s="19" t="s">
        <v>3782</v>
      </c>
      <c r="E605" s="63" t="s">
        <v>3804</v>
      </c>
      <c r="F605" s="63" t="s">
        <v>4139</v>
      </c>
      <c r="G605" s="65" t="s">
        <v>259</v>
      </c>
      <c r="H605" s="65">
        <v>36</v>
      </c>
      <c r="I605" s="65">
        <v>27</v>
      </c>
      <c r="J605" s="65">
        <v>112</v>
      </c>
      <c r="K605" s="23">
        <v>42.28369</v>
      </c>
      <c r="L605" s="23">
        <v>-110.11936900000001</v>
      </c>
      <c r="M605" s="61" t="s">
        <v>4170</v>
      </c>
      <c r="N605" s="63" t="s">
        <v>4171</v>
      </c>
      <c r="O605" s="63"/>
      <c r="P605" s="63" t="s">
        <v>3841</v>
      </c>
      <c r="Q605" s="63"/>
      <c r="R605" s="63"/>
      <c r="S605" s="55" t="str">
        <f>IF(U605&gt;0,V605-U605,"")</f>
        <v/>
      </c>
      <c r="T605" s="63"/>
      <c r="U605" s="66"/>
      <c r="V605" s="63"/>
      <c r="W605" s="66">
        <v>9663</v>
      </c>
      <c r="X605" s="66">
        <v>9165</v>
      </c>
      <c r="Y605" s="63"/>
      <c r="Z605" s="64">
        <v>35887</v>
      </c>
      <c r="AA605" s="63">
        <v>7.43</v>
      </c>
      <c r="AB605" s="63"/>
      <c r="AC605" s="63">
        <v>1530</v>
      </c>
      <c r="AD605" s="63">
        <v>45</v>
      </c>
      <c r="AE605" s="63">
        <v>1920</v>
      </c>
      <c r="AF605" s="63">
        <v>1140</v>
      </c>
      <c r="AG605" s="63"/>
      <c r="AH605" s="63">
        <v>6400</v>
      </c>
      <c r="AI605" s="63">
        <v>634</v>
      </c>
      <c r="AJ605" s="63">
        <v>0</v>
      </c>
      <c r="AK605" s="63">
        <v>0</v>
      </c>
      <c r="AL605" s="63">
        <v>23</v>
      </c>
      <c r="AM605" s="63">
        <v>11370</v>
      </c>
      <c r="AN605" s="63"/>
      <c r="AO605" s="63" t="s">
        <v>4142</v>
      </c>
      <c r="AP605" s="17">
        <f t="shared" si="217"/>
        <v>76.346999999999994</v>
      </c>
      <c r="AQ605" s="17">
        <f t="shared" si="218"/>
        <v>3.7030500000000002</v>
      </c>
      <c r="AR605" s="17">
        <f t="shared" si="214"/>
        <v>83.52</v>
      </c>
      <c r="AS605" s="17">
        <f t="shared" si="213"/>
        <v>29.161199999999997</v>
      </c>
      <c r="AT605" s="17">
        <f t="shared" si="219"/>
        <v>192.73124999999999</v>
      </c>
      <c r="AU605" s="5">
        <f t="shared" si="220"/>
        <v>180.54399999999998</v>
      </c>
      <c r="AV605" s="5">
        <f t="shared" si="221"/>
        <v>10.391259999999999</v>
      </c>
      <c r="AW605" s="5">
        <f>IF(AJ605&gt;0,AJ605*0.03333,0)</f>
        <v>0</v>
      </c>
      <c r="AX605" s="5">
        <f>IF(AK605&gt;0,AK605*0.0588,0)</f>
        <v>0</v>
      </c>
      <c r="AY605" s="5">
        <f t="shared" si="222"/>
        <v>0.47886000000000006</v>
      </c>
      <c r="AZ605" s="5">
        <f t="shared" si="223"/>
        <v>191.41411999999997</v>
      </c>
      <c r="BA605" s="7">
        <f t="shared" si="224"/>
        <v>3.4287280359516512E-3</v>
      </c>
      <c r="BB605" s="62">
        <f t="shared" si="225"/>
        <v>11692</v>
      </c>
      <c r="BC605" s="28">
        <f t="shared" si="226"/>
        <v>1.396236232763854E-2</v>
      </c>
      <c r="BD605" s="32">
        <f t="shared" si="227"/>
        <v>0.39613191944741705</v>
      </c>
      <c r="BE605" s="32">
        <f t="shared" si="228"/>
        <v>1.9213542173363171E-2</v>
      </c>
      <c r="BF605" s="45">
        <f t="shared" si="229"/>
        <v>0.58465453837921977</v>
      </c>
      <c r="BG605" s="36">
        <f t="shared" si="230"/>
        <v>0.94321150393711817</v>
      </c>
      <c r="BH605" s="33">
        <f t="shared" si="231"/>
        <v>5.4286799740792376E-2</v>
      </c>
      <c r="BI605" s="33">
        <f t="shared" si="232"/>
        <v>2.5016963220895103E-3</v>
      </c>
      <c r="BJ605" s="63">
        <v>0</v>
      </c>
      <c r="BK605" s="63">
        <v>0</v>
      </c>
      <c r="BL605" s="63">
        <v>0</v>
      </c>
      <c r="BM605" s="63">
        <v>11032</v>
      </c>
      <c r="BN605" s="63">
        <v>0</v>
      </c>
      <c r="BO605" s="63"/>
      <c r="BP605" s="63">
        <v>0</v>
      </c>
      <c r="BQ605" s="63">
        <v>0</v>
      </c>
      <c r="BR605" s="63">
        <v>0</v>
      </c>
      <c r="BS605" s="63">
        <v>0</v>
      </c>
      <c r="BT605" s="63">
        <v>0</v>
      </c>
      <c r="BU605" s="63">
        <v>0</v>
      </c>
      <c r="BV605" s="63">
        <v>0</v>
      </c>
      <c r="BW605" s="63">
        <v>0</v>
      </c>
      <c r="BX605" s="63"/>
      <c r="BY605" s="63"/>
      <c r="BZ605" s="63"/>
      <c r="CA605" s="63"/>
      <c r="CB605" s="63"/>
      <c r="CC605" s="63"/>
      <c r="CD605" s="63"/>
      <c r="CE605" s="63"/>
      <c r="CF605" s="63"/>
      <c r="CG605" s="63"/>
      <c r="CH605" s="63"/>
      <c r="CI605" s="63"/>
      <c r="CJ605" s="63"/>
      <c r="CK605" s="63"/>
      <c r="CL605" s="63"/>
      <c r="CM605" s="63"/>
      <c r="CN605" s="63">
        <v>19980402</v>
      </c>
      <c r="CO605" s="63" t="s">
        <v>4172</v>
      </c>
      <c r="CP605" s="66"/>
      <c r="CQ605" s="64">
        <v>35905</v>
      </c>
      <c r="CR605" s="78" t="s">
        <v>2038</v>
      </c>
      <c r="CS605" s="78" t="s">
        <v>2038</v>
      </c>
    </row>
    <row r="606" spans="1:97">
      <c r="A606" s="16" t="s">
        <v>3590</v>
      </c>
      <c r="B606" s="16" t="s">
        <v>347</v>
      </c>
      <c r="C606" s="19">
        <v>49004026</v>
      </c>
      <c r="D606" s="19" t="s">
        <v>3782</v>
      </c>
      <c r="E606" s="19" t="s">
        <v>3804</v>
      </c>
      <c r="F606" s="19" t="s">
        <v>3810</v>
      </c>
      <c r="G606" s="47"/>
      <c r="H606" s="47" t="s">
        <v>1542</v>
      </c>
      <c r="I606" s="47" t="s">
        <v>5449</v>
      </c>
      <c r="J606" s="47" t="s">
        <v>5468</v>
      </c>
      <c r="K606" s="23">
        <v>42.349029999999999</v>
      </c>
      <c r="L606" s="23">
        <v>-110.26555</v>
      </c>
      <c r="M606" s="61" t="s">
        <v>4876</v>
      </c>
      <c r="N606" s="19" t="s">
        <v>1819</v>
      </c>
      <c r="P606" s="19" t="s">
        <v>3841</v>
      </c>
      <c r="Q606" s="55">
        <v>4313</v>
      </c>
      <c r="R606" s="55"/>
      <c r="S606" s="55">
        <f>V606-U606</f>
        <v>199</v>
      </c>
      <c r="T606" s="31" t="s">
        <v>2507</v>
      </c>
      <c r="U606" s="55">
        <v>7368</v>
      </c>
      <c r="V606" s="55">
        <v>7567</v>
      </c>
      <c r="W606" s="55"/>
      <c r="X606" s="55"/>
      <c r="Y606" s="51" t="s">
        <v>3788</v>
      </c>
      <c r="Z606" s="40">
        <v>21955</v>
      </c>
      <c r="AA606" s="52">
        <v>6.4000000953674316</v>
      </c>
      <c r="AB606" s="19" t="s">
        <v>3837</v>
      </c>
      <c r="AC606" s="19">
        <v>37</v>
      </c>
      <c r="AD606" s="19">
        <v>7</v>
      </c>
      <c r="AE606" s="19">
        <v>573</v>
      </c>
      <c r="AF606" s="19">
        <v>-3</v>
      </c>
      <c r="AG606" s="19">
        <v>-3</v>
      </c>
      <c r="AH606" s="19">
        <v>900</v>
      </c>
      <c r="AI606" s="19">
        <v>110</v>
      </c>
      <c r="AJ606" s="19"/>
      <c r="AK606" s="19"/>
      <c r="AL606" s="19">
        <v>8</v>
      </c>
      <c r="AM606" s="19">
        <v>1579</v>
      </c>
      <c r="AP606" s="17">
        <f t="shared" si="217"/>
        <v>1.8463000000000001</v>
      </c>
      <c r="AQ606" s="17">
        <f t="shared" si="218"/>
        <v>0.57603000000000004</v>
      </c>
      <c r="AR606" s="17">
        <f t="shared" si="214"/>
        <v>24.9255</v>
      </c>
      <c r="AS606" s="17">
        <f t="shared" si="213"/>
        <v>0</v>
      </c>
      <c r="AT606" s="17">
        <f t="shared" si="219"/>
        <v>27.347829999999998</v>
      </c>
      <c r="AU606" s="5">
        <f t="shared" si="220"/>
        <v>25.388999999999999</v>
      </c>
      <c r="AV606" s="5">
        <f t="shared" si="221"/>
        <v>1.8028999999999997</v>
      </c>
      <c r="AW606" s="5"/>
      <c r="AX606" s="5"/>
      <c r="AY606" s="5">
        <f t="shared" si="222"/>
        <v>0.16656000000000001</v>
      </c>
      <c r="AZ606" s="5">
        <f t="shared" si="223"/>
        <v>27.358460000000001</v>
      </c>
      <c r="BA606" s="7">
        <f t="shared" si="224"/>
        <v>-1.9431038003130138E-4</v>
      </c>
      <c r="BB606" s="62">
        <f t="shared" si="225"/>
        <v>1629</v>
      </c>
      <c r="BC606" s="6">
        <f t="shared" si="226"/>
        <v>1.5586034912718205E-2</v>
      </c>
      <c r="BD606" s="32">
        <f t="shared" si="227"/>
        <v>6.7511755046012797E-2</v>
      </c>
      <c r="BE606" s="32">
        <f t="shared" si="228"/>
        <v>2.1063097145184832E-2</v>
      </c>
      <c r="BF606" s="35">
        <f t="shared" si="229"/>
        <v>0.91142514780880246</v>
      </c>
      <c r="BG606" s="36">
        <f t="shared" si="230"/>
        <v>0.9280127609521881</v>
      </c>
      <c r="BH606" s="33">
        <f t="shared" si="231"/>
        <v>6.5899177073563339E-2</v>
      </c>
      <c r="BI606" s="33">
        <f t="shared" si="232"/>
        <v>6.0880619742485513E-3</v>
      </c>
      <c r="CM606" s="51" t="s">
        <v>7041</v>
      </c>
      <c r="CR606" s="78" t="s">
        <v>2038</v>
      </c>
      <c r="CS606" s="78" t="s">
        <v>2038</v>
      </c>
    </row>
    <row r="607" spans="1:97">
      <c r="A607" s="63" t="s">
        <v>3591</v>
      </c>
      <c r="B607" s="63" t="s">
        <v>365</v>
      </c>
      <c r="C607" s="63">
        <v>5894</v>
      </c>
      <c r="D607" s="19" t="s">
        <v>3782</v>
      </c>
      <c r="E607" s="63" t="s">
        <v>3804</v>
      </c>
      <c r="F607" s="63" t="s">
        <v>3847</v>
      </c>
      <c r="G607" s="65" t="s">
        <v>3597</v>
      </c>
      <c r="H607" s="65">
        <v>4</v>
      </c>
      <c r="I607" s="65">
        <v>27</v>
      </c>
      <c r="J607" s="65">
        <v>113</v>
      </c>
      <c r="K607" s="23">
        <v>42.355792999999998</v>
      </c>
      <c r="L607" s="23">
        <v>-110.278054</v>
      </c>
      <c r="M607" s="61" t="s">
        <v>4212</v>
      </c>
      <c r="N607" s="63" t="s">
        <v>4213</v>
      </c>
      <c r="O607" s="63"/>
      <c r="P607" s="63" t="s">
        <v>3841</v>
      </c>
      <c r="Q607" s="63"/>
      <c r="R607" s="63"/>
      <c r="S607" s="55">
        <f>IF(U607&gt;0,V607-U607,"")</f>
        <v>80</v>
      </c>
      <c r="T607" s="63"/>
      <c r="U607" s="66">
        <v>7312</v>
      </c>
      <c r="V607" s="63">
        <v>7392</v>
      </c>
      <c r="W607" s="66">
        <v>7750</v>
      </c>
      <c r="X607" s="66">
        <v>7640</v>
      </c>
      <c r="Y607" s="63" t="s">
        <v>3852</v>
      </c>
      <c r="Z607" s="64">
        <v>1</v>
      </c>
      <c r="AA607" s="63">
        <v>6.51</v>
      </c>
      <c r="AB607" s="63"/>
      <c r="AC607" s="63">
        <v>276</v>
      </c>
      <c r="AD607" s="63">
        <v>29</v>
      </c>
      <c r="AE607" s="63">
        <v>4494</v>
      </c>
      <c r="AF607" s="63">
        <v>0</v>
      </c>
      <c r="AG607" s="63"/>
      <c r="AH607" s="63">
        <v>7140</v>
      </c>
      <c r="AI607" s="63">
        <v>0</v>
      </c>
      <c r="AJ607" s="63">
        <v>0</v>
      </c>
      <c r="AK607" s="63">
        <v>0</v>
      </c>
      <c r="AL607" s="63">
        <v>155</v>
      </c>
      <c r="AM607" s="63">
        <v>12525</v>
      </c>
      <c r="AN607" s="63"/>
      <c r="AO607" s="63" t="s">
        <v>7173</v>
      </c>
      <c r="AP607" s="17">
        <f t="shared" si="217"/>
        <v>13.772399999999999</v>
      </c>
      <c r="AQ607" s="17">
        <f t="shared" si="218"/>
        <v>2.3864100000000001</v>
      </c>
      <c r="AR607" s="17">
        <f t="shared" si="214"/>
        <v>195.48899999999998</v>
      </c>
      <c r="AS607" s="17">
        <f t="shared" si="213"/>
        <v>0</v>
      </c>
      <c r="AT607" s="17">
        <f t="shared" si="219"/>
        <v>211.64780999999996</v>
      </c>
      <c r="AU607" s="5">
        <f t="shared" si="220"/>
        <v>201.4194</v>
      </c>
      <c r="AV607" s="5">
        <f t="shared" si="221"/>
        <v>0</v>
      </c>
      <c r="AW607" s="5">
        <f>IF(AJ607&gt;0,AJ607*0.03333,0)</f>
        <v>0</v>
      </c>
      <c r="AX607" s="5">
        <f>IF(AK607&gt;0,AK607*0.0588,0)</f>
        <v>0</v>
      </c>
      <c r="AY607" s="5">
        <f t="shared" si="222"/>
        <v>3.2271000000000001</v>
      </c>
      <c r="AZ607" s="5">
        <f t="shared" si="223"/>
        <v>204.6465</v>
      </c>
      <c r="BA607" s="7">
        <f t="shared" si="224"/>
        <v>1.6818173661801817E-2</v>
      </c>
      <c r="BB607" s="62">
        <f t="shared" si="225"/>
        <v>12094</v>
      </c>
      <c r="BC607" s="28">
        <f t="shared" si="226"/>
        <v>-1.7506803688208294E-2</v>
      </c>
      <c r="BD607" s="32">
        <f t="shared" si="227"/>
        <v>6.507225375967747E-2</v>
      </c>
      <c r="BE607" s="32">
        <f t="shared" si="228"/>
        <v>1.1275382438400854E-2</v>
      </c>
      <c r="BF607" s="35">
        <f t="shared" si="229"/>
        <v>0.92365236380192173</v>
      </c>
      <c r="BG607" s="36">
        <f t="shared" si="230"/>
        <v>0.98423085662349463</v>
      </c>
      <c r="BH607" s="33">
        <f t="shared" si="231"/>
        <v>0</v>
      </c>
      <c r="BI607" s="33">
        <f t="shared" si="232"/>
        <v>1.576914337650534E-2</v>
      </c>
      <c r="BJ607" s="63">
        <v>0</v>
      </c>
      <c r="BK607" s="63">
        <v>4</v>
      </c>
      <c r="BL607" s="63">
        <v>0</v>
      </c>
      <c r="BM607" s="63">
        <v>0</v>
      </c>
      <c r="BN607" s="63">
        <v>0</v>
      </c>
      <c r="BO607" s="63">
        <v>0</v>
      </c>
      <c r="BP607" s="63">
        <v>0</v>
      </c>
      <c r="BQ607" s="63">
        <v>0</v>
      </c>
      <c r="BR607" s="63">
        <v>0</v>
      </c>
      <c r="BS607" s="63">
        <v>0</v>
      </c>
      <c r="BT607" s="63">
        <v>0</v>
      </c>
      <c r="BU607" s="63">
        <v>0</v>
      </c>
      <c r="BV607" s="63">
        <v>0</v>
      </c>
      <c r="BW607" s="63">
        <v>0</v>
      </c>
      <c r="BX607" s="63"/>
      <c r="BY607" s="63"/>
      <c r="BZ607" s="63"/>
      <c r="CA607" s="63"/>
      <c r="CB607" s="63"/>
      <c r="CC607" s="63"/>
      <c r="CD607" s="63"/>
      <c r="CE607" s="63"/>
      <c r="CF607" s="63"/>
      <c r="CG607" s="63"/>
      <c r="CH607" s="63"/>
      <c r="CI607" s="63"/>
      <c r="CJ607" s="63"/>
      <c r="CK607" s="63"/>
      <c r="CL607" s="63"/>
      <c r="CM607" s="63" t="s">
        <v>3852</v>
      </c>
      <c r="CN607" s="63">
        <v>19000101</v>
      </c>
      <c r="CO607" s="63" t="s">
        <v>3099</v>
      </c>
      <c r="CP607" s="66"/>
      <c r="CQ607" s="64">
        <v>39476</v>
      </c>
      <c r="CR607" s="78" t="s">
        <v>2038</v>
      </c>
      <c r="CS607" s="78" t="s">
        <v>2038</v>
      </c>
    </row>
    <row r="608" spans="1:97">
      <c r="A608" s="16" t="s">
        <v>3590</v>
      </c>
      <c r="B608" s="16" t="s">
        <v>365</v>
      </c>
      <c r="C608" s="19">
        <v>49015821</v>
      </c>
      <c r="D608" s="19" t="s">
        <v>3782</v>
      </c>
      <c r="E608" s="19" t="s">
        <v>3804</v>
      </c>
      <c r="F608" s="19" t="s">
        <v>3847</v>
      </c>
      <c r="G608" s="47"/>
      <c r="H608" s="47" t="s">
        <v>1825</v>
      </c>
      <c r="I608" s="47" t="s">
        <v>5449</v>
      </c>
      <c r="J608" s="47" t="s">
        <v>5468</v>
      </c>
      <c r="K608" s="23">
        <v>42.351300000000002</v>
      </c>
      <c r="L608" s="23">
        <v>-110.2766</v>
      </c>
      <c r="N608" s="19" t="s">
        <v>5025</v>
      </c>
      <c r="P608" s="19" t="s">
        <v>3841</v>
      </c>
      <c r="Q608" s="55"/>
      <c r="R608" s="55"/>
      <c r="S608" s="55">
        <f>V608-U608</f>
        <v>627</v>
      </c>
      <c r="T608" s="19"/>
      <c r="U608" s="55">
        <v>6813</v>
      </c>
      <c r="V608" s="55">
        <v>7440</v>
      </c>
      <c r="W608" s="55"/>
      <c r="X608" s="55"/>
      <c r="Y608" s="51" t="s">
        <v>3852</v>
      </c>
      <c r="Z608" s="40">
        <v>22014</v>
      </c>
      <c r="AA608" s="52">
        <v>6</v>
      </c>
      <c r="AB608" s="19" t="s">
        <v>3837</v>
      </c>
      <c r="AC608" s="19">
        <v>50</v>
      </c>
      <c r="AD608" s="19">
        <v>5</v>
      </c>
      <c r="AE608" s="19">
        <v>358</v>
      </c>
      <c r="AF608" s="19">
        <v>-3</v>
      </c>
      <c r="AG608" s="19">
        <v>-3</v>
      </c>
      <c r="AH608" s="19">
        <v>612</v>
      </c>
      <c r="AI608" s="19">
        <v>73</v>
      </c>
      <c r="AJ608" s="19"/>
      <c r="AK608" s="19"/>
      <c r="AL608" s="19">
        <v>-3</v>
      </c>
      <c r="AM608" s="19">
        <v>1061</v>
      </c>
      <c r="AP608" s="17">
        <f t="shared" si="217"/>
        <v>2.4950000000000001</v>
      </c>
      <c r="AQ608" s="17">
        <f t="shared" si="218"/>
        <v>0.41144999999999998</v>
      </c>
      <c r="AR608" s="17">
        <f t="shared" si="214"/>
        <v>15.572999999999999</v>
      </c>
      <c r="AS608" s="17">
        <f t="shared" si="213"/>
        <v>0</v>
      </c>
      <c r="AT608" s="17">
        <f t="shared" si="219"/>
        <v>18.47945</v>
      </c>
      <c r="AU608" s="5">
        <f t="shared" si="220"/>
        <v>17.264520000000001</v>
      </c>
      <c r="AV608" s="5">
        <f t="shared" si="221"/>
        <v>1.1964699999999999</v>
      </c>
      <c r="AW608" s="5"/>
      <c r="AX608" s="5"/>
      <c r="AY608" s="5">
        <f t="shared" si="222"/>
        <v>0</v>
      </c>
      <c r="AZ608" s="5">
        <f t="shared" si="223"/>
        <v>18.460990000000002</v>
      </c>
      <c r="BA608" s="7">
        <f t="shared" si="224"/>
        <v>4.9972333843336671E-4</v>
      </c>
      <c r="BB608" s="62">
        <f t="shared" si="225"/>
        <v>1089</v>
      </c>
      <c r="BC608" s="6">
        <f t="shared" si="226"/>
        <v>1.3023255813953489E-2</v>
      </c>
      <c r="BD608" s="32">
        <f t="shared" si="227"/>
        <v>0.13501484080965614</v>
      </c>
      <c r="BE608" s="32">
        <f t="shared" si="228"/>
        <v>2.2265273046546297E-2</v>
      </c>
      <c r="BF608" s="35">
        <f t="shared" si="229"/>
        <v>0.84271988614379745</v>
      </c>
      <c r="BG608" s="36">
        <f t="shared" si="230"/>
        <v>0.93518928291494652</v>
      </c>
      <c r="BH608" s="33">
        <f t="shared" si="231"/>
        <v>6.4810717085053385E-2</v>
      </c>
      <c r="BI608" s="33">
        <f t="shared" si="232"/>
        <v>0</v>
      </c>
      <c r="CM608" s="51" t="s">
        <v>3851</v>
      </c>
      <c r="CR608" s="78" t="s">
        <v>2038</v>
      </c>
      <c r="CS608" s="78" t="s">
        <v>2038</v>
      </c>
    </row>
    <row r="609" spans="1:97">
      <c r="A609" s="16" t="s">
        <v>3590</v>
      </c>
      <c r="B609" s="16" t="s">
        <v>387</v>
      </c>
      <c r="C609" s="19">
        <v>49002631</v>
      </c>
      <c r="D609" s="19" t="s">
        <v>3782</v>
      </c>
      <c r="E609" s="19" t="s">
        <v>3804</v>
      </c>
      <c r="F609" s="19" t="s">
        <v>3847</v>
      </c>
      <c r="G609" s="47"/>
      <c r="H609" s="47" t="s">
        <v>3821</v>
      </c>
      <c r="I609" s="47" t="s">
        <v>5449</v>
      </c>
      <c r="J609" s="47" t="s">
        <v>5468</v>
      </c>
      <c r="K609" s="23">
        <v>42.349559999999997</v>
      </c>
      <c r="L609" s="23">
        <v>-110.28811</v>
      </c>
      <c r="M609" s="61" t="s">
        <v>7090</v>
      </c>
      <c r="N609" s="19" t="s">
        <v>7091</v>
      </c>
      <c r="P609" s="19" t="s">
        <v>3841</v>
      </c>
      <c r="Q609" s="55"/>
      <c r="R609" s="55"/>
      <c r="S609" s="55">
        <f>V609-U609</f>
        <v>696</v>
      </c>
      <c r="T609" s="19"/>
      <c r="U609" s="55">
        <v>6396</v>
      </c>
      <c r="V609" s="55">
        <v>7092</v>
      </c>
      <c r="W609" s="55">
        <v>7390</v>
      </c>
      <c r="X609" s="55"/>
      <c r="Y609" s="51" t="s">
        <v>3852</v>
      </c>
      <c r="Z609" s="40">
        <v>22014</v>
      </c>
      <c r="AA609" s="52">
        <v>6.9000000953674316</v>
      </c>
      <c r="AB609" s="19" t="s">
        <v>3837</v>
      </c>
      <c r="AC609" s="19">
        <v>76</v>
      </c>
      <c r="AD609" s="19">
        <v>4</v>
      </c>
      <c r="AE609" s="19">
        <v>469</v>
      </c>
      <c r="AF609" s="19">
        <v>-3</v>
      </c>
      <c r="AG609" s="19">
        <v>-3</v>
      </c>
      <c r="AH609" s="19">
        <v>720</v>
      </c>
      <c r="AI609" s="19">
        <v>256</v>
      </c>
      <c r="AJ609" s="19"/>
      <c r="AK609" s="19"/>
      <c r="AL609" s="19">
        <v>-3</v>
      </c>
      <c r="AM609" s="19">
        <v>1395</v>
      </c>
      <c r="AP609" s="17">
        <f t="shared" si="217"/>
        <v>3.7923999999999998</v>
      </c>
      <c r="AQ609" s="17">
        <f t="shared" si="218"/>
        <v>0.32916000000000001</v>
      </c>
      <c r="AR609" s="17">
        <f t="shared" si="214"/>
        <v>20.401499999999999</v>
      </c>
      <c r="AS609" s="17">
        <f t="shared" si="213"/>
        <v>0</v>
      </c>
      <c r="AT609" s="17">
        <f t="shared" si="219"/>
        <v>24.523059999999997</v>
      </c>
      <c r="AU609" s="5">
        <f t="shared" si="220"/>
        <v>20.311199999999999</v>
      </c>
      <c r="AV609" s="5">
        <f t="shared" si="221"/>
        <v>4.1958399999999996</v>
      </c>
      <c r="AW609" s="5"/>
      <c r="AX609" s="5"/>
      <c r="AY609" s="5">
        <f t="shared" si="222"/>
        <v>0</v>
      </c>
      <c r="AZ609" s="5">
        <f t="shared" si="223"/>
        <v>24.50704</v>
      </c>
      <c r="BA609" s="7">
        <f t="shared" si="224"/>
        <v>3.2673806498451931E-4</v>
      </c>
      <c r="BB609" s="62">
        <f t="shared" si="225"/>
        <v>1516</v>
      </c>
      <c r="BC609" s="6">
        <f t="shared" si="226"/>
        <v>4.1566472002748198E-2</v>
      </c>
      <c r="BD609" s="32">
        <f t="shared" si="227"/>
        <v>0.15464627986882551</v>
      </c>
      <c r="BE609" s="32">
        <f t="shared" si="228"/>
        <v>1.3422468484764954E-2</v>
      </c>
      <c r="BF609" s="35">
        <f t="shared" si="229"/>
        <v>0.83193125164640958</v>
      </c>
      <c r="BG609" s="36">
        <f t="shared" si="230"/>
        <v>0.82879042103819967</v>
      </c>
      <c r="BH609" s="33">
        <f t="shared" si="231"/>
        <v>0.17120957896180033</v>
      </c>
      <c r="BI609" s="33">
        <f t="shared" si="232"/>
        <v>0</v>
      </c>
      <c r="CM609" s="51" t="s">
        <v>3851</v>
      </c>
      <c r="CR609" s="78" t="s">
        <v>2038</v>
      </c>
      <c r="CS609" s="78" t="s">
        <v>2038</v>
      </c>
    </row>
    <row r="610" spans="1:97">
      <c r="A610" s="16" t="s">
        <v>3590</v>
      </c>
      <c r="B610" s="16" t="s">
        <v>387</v>
      </c>
      <c r="C610" s="19">
        <v>49015824</v>
      </c>
      <c r="D610" s="19" t="s">
        <v>3782</v>
      </c>
      <c r="E610" s="19" t="s">
        <v>3804</v>
      </c>
      <c r="F610" s="19" t="s">
        <v>3847</v>
      </c>
      <c r="G610" s="47"/>
      <c r="H610" s="47" t="s">
        <v>3821</v>
      </c>
      <c r="I610" s="47" t="s">
        <v>5449</v>
      </c>
      <c r="J610" s="47" t="s">
        <v>5468</v>
      </c>
      <c r="K610" s="23">
        <v>42.351300000000002</v>
      </c>
      <c r="L610" s="23">
        <v>-110.2948</v>
      </c>
      <c r="N610" s="19" t="s">
        <v>5026</v>
      </c>
      <c r="P610" s="19" t="s">
        <v>3841</v>
      </c>
      <c r="Q610" s="55"/>
      <c r="R610" s="55"/>
      <c r="S610" s="55">
        <f>V610-U610</f>
        <v>715</v>
      </c>
      <c r="T610" s="19"/>
      <c r="U610" s="55">
        <v>6448</v>
      </c>
      <c r="V610" s="55">
        <v>7163</v>
      </c>
      <c r="W610" s="55"/>
      <c r="X610" s="55"/>
      <c r="Y610" s="51" t="s">
        <v>3852</v>
      </c>
      <c r="Z610" s="40">
        <v>22014</v>
      </c>
      <c r="AA610" s="52">
        <v>6.9000000953674316</v>
      </c>
      <c r="AB610" s="19" t="s">
        <v>3837</v>
      </c>
      <c r="AC610" s="19">
        <v>132</v>
      </c>
      <c r="AD610" s="19">
        <v>10</v>
      </c>
      <c r="AE610" s="19">
        <v>1554</v>
      </c>
      <c r="AF610" s="19">
        <v>-3</v>
      </c>
      <c r="AG610" s="19">
        <v>-3</v>
      </c>
      <c r="AH610" s="19">
        <v>2540</v>
      </c>
      <c r="AI610" s="19">
        <v>183</v>
      </c>
      <c r="AJ610" s="19"/>
      <c r="AK610" s="19"/>
      <c r="AL610" s="19">
        <v>16</v>
      </c>
      <c r="AM610" s="19">
        <v>4342</v>
      </c>
      <c r="AP610" s="17">
        <f t="shared" si="217"/>
        <v>6.5868000000000002</v>
      </c>
      <c r="AQ610" s="17">
        <f t="shared" si="218"/>
        <v>0.82289999999999996</v>
      </c>
      <c r="AR610" s="17">
        <f t="shared" si="214"/>
        <v>67.59899999999999</v>
      </c>
      <c r="AS610" s="17">
        <f t="shared" si="213"/>
        <v>0</v>
      </c>
      <c r="AT610" s="17">
        <f t="shared" si="219"/>
        <v>75.00869999999999</v>
      </c>
      <c r="AU610" s="5">
        <f t="shared" si="220"/>
        <v>71.653399999999991</v>
      </c>
      <c r="AV610" s="5">
        <f t="shared" si="221"/>
        <v>2.9993699999999999</v>
      </c>
      <c r="AW610" s="5"/>
      <c r="AX610" s="5"/>
      <c r="AY610" s="5">
        <f t="shared" si="222"/>
        <v>0.33312000000000003</v>
      </c>
      <c r="AZ610" s="5">
        <f t="shared" si="223"/>
        <v>74.985889999999984</v>
      </c>
      <c r="BA610" s="7">
        <f t="shared" si="224"/>
        <v>1.5207215140230649E-4</v>
      </c>
      <c r="BB610" s="62">
        <f t="shared" si="225"/>
        <v>4429</v>
      </c>
      <c r="BC610" s="6">
        <f t="shared" si="226"/>
        <v>9.9190514194504621E-3</v>
      </c>
      <c r="BD610" s="32">
        <f t="shared" si="227"/>
        <v>8.7813813597622692E-2</v>
      </c>
      <c r="BE610" s="32">
        <f t="shared" si="228"/>
        <v>1.0970727395622109E-2</v>
      </c>
      <c r="BF610" s="35">
        <f t="shared" si="229"/>
        <v>0.90121545900675515</v>
      </c>
      <c r="BG610" s="36">
        <f t="shared" si="230"/>
        <v>0.95555843906100213</v>
      </c>
      <c r="BH610" s="33">
        <f t="shared" si="231"/>
        <v>3.9999125168748421E-2</v>
      </c>
      <c r="BI610" s="33">
        <f t="shared" si="232"/>
        <v>4.4424357702495774E-3</v>
      </c>
      <c r="CM610" s="51" t="s">
        <v>3851</v>
      </c>
      <c r="CR610" s="78" t="s">
        <v>2038</v>
      </c>
      <c r="CS610" s="78" t="s">
        <v>2038</v>
      </c>
    </row>
    <row r="611" spans="1:97">
      <c r="A611" s="63" t="s">
        <v>3591</v>
      </c>
      <c r="B611" s="63" t="s">
        <v>2855</v>
      </c>
      <c r="C611" s="63">
        <v>5895</v>
      </c>
      <c r="D611" s="19" t="s">
        <v>3782</v>
      </c>
      <c r="E611" s="63" t="s">
        <v>3804</v>
      </c>
      <c r="F611" s="63" t="s">
        <v>3847</v>
      </c>
      <c r="G611" s="65" t="s">
        <v>3597</v>
      </c>
      <c r="H611" s="65">
        <v>8</v>
      </c>
      <c r="I611" s="65">
        <v>27</v>
      </c>
      <c r="J611" s="65">
        <v>113</v>
      </c>
      <c r="K611" s="23">
        <v>42.342551999999998</v>
      </c>
      <c r="L611" s="23">
        <v>-110.301751</v>
      </c>
      <c r="M611" s="61" t="s">
        <v>1291</v>
      </c>
      <c r="N611" s="63" t="s">
        <v>2856</v>
      </c>
      <c r="O611" s="63"/>
      <c r="P611" s="63" t="s">
        <v>3841</v>
      </c>
      <c r="Q611" s="63"/>
      <c r="R611" s="63"/>
      <c r="S611" s="55">
        <f>IF(U611&gt;0,V611-U611,"")</f>
        <v>586</v>
      </c>
      <c r="T611" s="63"/>
      <c r="U611" s="66">
        <v>6228</v>
      </c>
      <c r="V611" s="63">
        <v>6814</v>
      </c>
      <c r="W611" s="66">
        <v>7230</v>
      </c>
      <c r="X611" s="66">
        <v>7143</v>
      </c>
      <c r="Y611" s="63" t="s">
        <v>3852</v>
      </c>
      <c r="Z611" s="64">
        <v>1</v>
      </c>
      <c r="AA611" s="63">
        <v>6.29</v>
      </c>
      <c r="AB611" s="63"/>
      <c r="AC611" s="63">
        <v>444</v>
      </c>
      <c r="AD611" s="63">
        <v>46</v>
      </c>
      <c r="AE611" s="63">
        <v>2659</v>
      </c>
      <c r="AF611" s="63">
        <v>0</v>
      </c>
      <c r="AG611" s="63"/>
      <c r="AH611" s="63">
        <v>4300</v>
      </c>
      <c r="AI611" s="63">
        <v>0</v>
      </c>
      <c r="AJ611" s="63">
        <v>0</v>
      </c>
      <c r="AK611" s="63">
        <v>0</v>
      </c>
      <c r="AL611" s="63">
        <v>633</v>
      </c>
      <c r="AM611" s="63">
        <v>8556</v>
      </c>
      <c r="AN611" s="63"/>
      <c r="AO611" s="63" t="s">
        <v>7173</v>
      </c>
      <c r="AP611" s="17">
        <f t="shared" si="217"/>
        <v>22.1556</v>
      </c>
      <c r="AQ611" s="17">
        <f t="shared" si="218"/>
        <v>3.7853400000000001</v>
      </c>
      <c r="AR611" s="17">
        <f t="shared" si="214"/>
        <v>115.66649999999998</v>
      </c>
      <c r="AS611" s="17">
        <f t="shared" si="213"/>
        <v>0</v>
      </c>
      <c r="AT611" s="17">
        <f t="shared" si="219"/>
        <v>141.60744</v>
      </c>
      <c r="AU611" s="5">
        <f t="shared" si="220"/>
        <v>121.303</v>
      </c>
      <c r="AV611" s="5">
        <f t="shared" si="221"/>
        <v>0</v>
      </c>
      <c r="AW611" s="5">
        <f>IF(AJ611&gt;0,AJ611*0.03333,0)</f>
        <v>0</v>
      </c>
      <c r="AX611" s="5">
        <f>IF(AK611&gt;0,AK611*0.0588,0)</f>
        <v>0</v>
      </c>
      <c r="AY611" s="5">
        <f t="shared" si="222"/>
        <v>13.179060000000002</v>
      </c>
      <c r="AZ611" s="5">
        <f t="shared" si="223"/>
        <v>134.48205999999999</v>
      </c>
      <c r="BA611" s="7">
        <f t="shared" si="224"/>
        <v>2.5808225231310888E-2</v>
      </c>
      <c r="BB611" s="62">
        <f t="shared" si="225"/>
        <v>8082</v>
      </c>
      <c r="BC611" s="28">
        <f t="shared" si="226"/>
        <v>-2.8489001081860799E-2</v>
      </c>
      <c r="BD611" s="32">
        <f t="shared" si="227"/>
        <v>0.15645788102659014</v>
      </c>
      <c r="BE611" s="32">
        <f t="shared" si="228"/>
        <v>2.6731222596778816E-2</v>
      </c>
      <c r="BF611" s="35">
        <f t="shared" si="229"/>
        <v>0.81681089637663096</v>
      </c>
      <c r="BG611" s="36">
        <f t="shared" si="230"/>
        <v>0.90200135244805146</v>
      </c>
      <c r="BH611" s="33">
        <f t="shared" si="231"/>
        <v>0</v>
      </c>
      <c r="BI611" s="33">
        <f t="shared" si="232"/>
        <v>9.7998647551948578E-2</v>
      </c>
      <c r="BJ611" s="63">
        <v>0</v>
      </c>
      <c r="BK611" s="63">
        <v>40</v>
      </c>
      <c r="BL611" s="63">
        <v>0</v>
      </c>
      <c r="BM611" s="63">
        <v>0</v>
      </c>
      <c r="BN611" s="63">
        <v>0</v>
      </c>
      <c r="BO611" s="63">
        <v>0</v>
      </c>
      <c r="BP611" s="63">
        <v>0</v>
      </c>
      <c r="BQ611" s="63">
        <v>0</v>
      </c>
      <c r="BR611" s="63">
        <v>0</v>
      </c>
      <c r="BS611" s="63">
        <v>0</v>
      </c>
      <c r="BT611" s="63">
        <v>0</v>
      </c>
      <c r="BU611" s="63">
        <v>0</v>
      </c>
      <c r="BV611" s="63">
        <v>0</v>
      </c>
      <c r="BW611" s="63">
        <v>0</v>
      </c>
      <c r="BX611" s="63"/>
      <c r="BY611" s="63"/>
      <c r="BZ611" s="63"/>
      <c r="CA611" s="63"/>
      <c r="CB611" s="63"/>
      <c r="CC611" s="63"/>
      <c r="CD611" s="63"/>
      <c r="CE611" s="63"/>
      <c r="CF611" s="63"/>
      <c r="CG611" s="63"/>
      <c r="CH611" s="63"/>
      <c r="CI611" s="63"/>
      <c r="CJ611" s="63"/>
      <c r="CK611" s="63"/>
      <c r="CL611" s="63"/>
      <c r="CM611" s="63" t="s">
        <v>4017</v>
      </c>
      <c r="CN611" s="63">
        <v>19000101</v>
      </c>
      <c r="CO611" s="63" t="s">
        <v>3099</v>
      </c>
      <c r="CP611" s="66"/>
      <c r="CQ611" s="64">
        <v>39476</v>
      </c>
      <c r="CR611" s="78" t="s">
        <v>2038</v>
      </c>
      <c r="CS611" s="78" t="s">
        <v>2038</v>
      </c>
    </row>
    <row r="612" spans="1:97">
      <c r="A612" s="16" t="s">
        <v>3590</v>
      </c>
      <c r="B612" s="16" t="s">
        <v>1215</v>
      </c>
      <c r="C612" s="19">
        <v>49003386</v>
      </c>
      <c r="D612" s="19" t="s">
        <v>3782</v>
      </c>
      <c r="E612" s="19" t="s">
        <v>3804</v>
      </c>
      <c r="F612" s="19" t="s">
        <v>3810</v>
      </c>
      <c r="G612" s="47"/>
      <c r="H612" s="47" t="s">
        <v>3859</v>
      </c>
      <c r="I612" s="47" t="s">
        <v>5449</v>
      </c>
      <c r="J612" s="47" t="s">
        <v>5468</v>
      </c>
      <c r="K612" s="23">
        <v>42.339359999999999</v>
      </c>
      <c r="L612" s="23">
        <v>-110.26459</v>
      </c>
      <c r="M612" s="61" t="s">
        <v>1802</v>
      </c>
      <c r="N612" s="19" t="s">
        <v>3787</v>
      </c>
      <c r="P612" s="19" t="s">
        <v>3841</v>
      </c>
      <c r="Q612" s="55">
        <v>4926</v>
      </c>
      <c r="R612" s="55"/>
      <c r="S612" s="55">
        <f>V612-U612</f>
        <v>30</v>
      </c>
      <c r="T612" s="19"/>
      <c r="U612" s="55">
        <v>7365</v>
      </c>
      <c r="V612" s="55">
        <v>7395</v>
      </c>
      <c r="W612" s="55"/>
      <c r="X612" s="55"/>
      <c r="Y612" s="51" t="s">
        <v>3788</v>
      </c>
      <c r="Z612" s="40">
        <v>21955</v>
      </c>
      <c r="AA612" s="52">
        <v>8</v>
      </c>
      <c r="AB612" s="19" t="s">
        <v>3837</v>
      </c>
      <c r="AC612" s="19">
        <v>34</v>
      </c>
      <c r="AD612" s="19">
        <v>6</v>
      </c>
      <c r="AE612" s="19">
        <v>429</v>
      </c>
      <c r="AF612" s="19">
        <v>-3</v>
      </c>
      <c r="AG612" s="19">
        <v>-3</v>
      </c>
      <c r="AH612" s="19">
        <v>544</v>
      </c>
      <c r="AI612" s="19">
        <v>317</v>
      </c>
      <c r="AJ612" s="19"/>
      <c r="AK612" s="19"/>
      <c r="AL612" s="19">
        <v>15</v>
      </c>
      <c r="AM612" s="19">
        <v>1184</v>
      </c>
      <c r="AP612" s="17">
        <f t="shared" si="217"/>
        <v>1.6966000000000001</v>
      </c>
      <c r="AQ612" s="17">
        <f t="shared" si="218"/>
        <v>0.49374000000000001</v>
      </c>
      <c r="AR612" s="17">
        <f t="shared" si="214"/>
        <v>18.6615</v>
      </c>
      <c r="AS612" s="17">
        <f t="shared" si="213"/>
        <v>0</v>
      </c>
      <c r="AT612" s="17">
        <f t="shared" si="219"/>
        <v>20.851839999999999</v>
      </c>
      <c r="AU612" s="5">
        <f t="shared" si="220"/>
        <v>15.34624</v>
      </c>
      <c r="AV612" s="5">
        <f t="shared" si="221"/>
        <v>5.1956299999999995</v>
      </c>
      <c r="AW612" s="5"/>
      <c r="AX612" s="5"/>
      <c r="AY612" s="5">
        <f t="shared" si="222"/>
        <v>0.31230000000000002</v>
      </c>
      <c r="AZ612" s="5">
        <f t="shared" si="223"/>
        <v>20.85417</v>
      </c>
      <c r="BA612" s="7">
        <f t="shared" si="224"/>
        <v>-5.5867247909848227E-5</v>
      </c>
      <c r="BB612" s="62">
        <f t="shared" si="225"/>
        <v>1339</v>
      </c>
      <c r="BC612" s="6">
        <f t="shared" si="226"/>
        <v>6.1434799841458582E-2</v>
      </c>
      <c r="BD612" s="32">
        <f t="shared" si="227"/>
        <v>8.1364522267579273E-2</v>
      </c>
      <c r="BE612" s="32">
        <f t="shared" si="228"/>
        <v>2.3678485927380991E-2</v>
      </c>
      <c r="BF612" s="35">
        <f t="shared" si="229"/>
        <v>0.89495699180503974</v>
      </c>
      <c r="BG612" s="37">
        <f t="shared" si="230"/>
        <v>0.7358835187398971</v>
      </c>
      <c r="BH612" s="33">
        <f t="shared" si="231"/>
        <v>0.24914105907835218</v>
      </c>
      <c r="BI612" s="33">
        <f t="shared" si="232"/>
        <v>1.4975422181750702E-2</v>
      </c>
      <c r="CM612" s="51" t="s">
        <v>7041</v>
      </c>
      <c r="CR612" s="78" t="s">
        <v>2038</v>
      </c>
      <c r="CS612" s="78" t="s">
        <v>2038</v>
      </c>
    </row>
    <row r="613" spans="1:97">
      <c r="A613" s="16" t="s">
        <v>3590</v>
      </c>
      <c r="B613" s="16" t="s">
        <v>1216</v>
      </c>
      <c r="C613" s="19">
        <v>49004009</v>
      </c>
      <c r="D613" s="19" t="s">
        <v>3782</v>
      </c>
      <c r="E613" s="19" t="s">
        <v>3804</v>
      </c>
      <c r="F613" s="19" t="s">
        <v>3810</v>
      </c>
      <c r="G613" s="47"/>
      <c r="H613" s="47" t="s">
        <v>1808</v>
      </c>
      <c r="I613" s="47" t="s">
        <v>5449</v>
      </c>
      <c r="J613" s="47" t="s">
        <v>5468</v>
      </c>
      <c r="K613" s="23">
        <v>42.338639999999998</v>
      </c>
      <c r="L613" s="23">
        <v>-110.24337</v>
      </c>
      <c r="M613" s="61" t="s">
        <v>4872</v>
      </c>
      <c r="N613" s="19" t="s">
        <v>3792</v>
      </c>
      <c r="P613" s="19" t="s">
        <v>3841</v>
      </c>
      <c r="Q613" s="55"/>
      <c r="R613" s="55">
        <v>750</v>
      </c>
      <c r="S613" s="55">
        <f>V613-U613</f>
        <v>56</v>
      </c>
      <c r="T613" s="19"/>
      <c r="U613" s="55">
        <v>7092</v>
      </c>
      <c r="V613" s="55">
        <v>7148</v>
      </c>
      <c r="W613" s="55"/>
      <c r="X613" s="55"/>
      <c r="Y613" s="51" t="s">
        <v>3788</v>
      </c>
      <c r="Z613" s="40">
        <v>21955</v>
      </c>
      <c r="AA613" s="52">
        <v>7.1999998092651367</v>
      </c>
      <c r="AB613" s="19" t="s">
        <v>3837</v>
      </c>
      <c r="AC613" s="19">
        <v>1197</v>
      </c>
      <c r="AD613" s="19">
        <v>87</v>
      </c>
      <c r="AE613" s="19">
        <v>8915</v>
      </c>
      <c r="AF613" s="19">
        <v>-3</v>
      </c>
      <c r="AG613" s="19">
        <v>-3</v>
      </c>
      <c r="AH613" s="19">
        <v>15900</v>
      </c>
      <c r="AI613" s="19">
        <v>305</v>
      </c>
      <c r="AJ613" s="19"/>
      <c r="AK613" s="19"/>
      <c r="AL613" s="19">
        <v>53</v>
      </c>
      <c r="AM613" s="19">
        <v>26316</v>
      </c>
      <c r="AP613" s="17">
        <f t="shared" si="217"/>
        <v>59.7303</v>
      </c>
      <c r="AQ613" s="17">
        <f t="shared" si="218"/>
        <v>7.15923</v>
      </c>
      <c r="AR613" s="17">
        <f t="shared" si="214"/>
        <v>387.80249999999995</v>
      </c>
      <c r="AS613" s="17">
        <f t="shared" si="213"/>
        <v>0</v>
      </c>
      <c r="AT613" s="17">
        <f t="shared" si="219"/>
        <v>454.69202999999993</v>
      </c>
      <c r="AU613" s="5">
        <f t="shared" si="220"/>
        <v>448.53899999999999</v>
      </c>
      <c r="AV613" s="5">
        <f t="shared" si="221"/>
        <v>4.9989499999999998</v>
      </c>
      <c r="AW613" s="5"/>
      <c r="AX613" s="5"/>
      <c r="AY613" s="5">
        <f t="shared" si="222"/>
        <v>1.1034600000000001</v>
      </c>
      <c r="AZ613" s="5">
        <f t="shared" si="223"/>
        <v>454.64140999999995</v>
      </c>
      <c r="BA613" s="7">
        <f t="shared" si="224"/>
        <v>5.5667148895327987E-5</v>
      </c>
      <c r="BB613" s="62">
        <f t="shared" si="225"/>
        <v>26451</v>
      </c>
      <c r="BC613" s="6">
        <f t="shared" si="226"/>
        <v>2.558417192563534E-3</v>
      </c>
      <c r="BD613" s="32">
        <f t="shared" si="227"/>
        <v>0.13136429947980396</v>
      </c>
      <c r="BE613" s="32">
        <f t="shared" si="228"/>
        <v>1.5745228699082323E-2</v>
      </c>
      <c r="BF613" s="35">
        <f t="shared" si="229"/>
        <v>0.85289047182111377</v>
      </c>
      <c r="BG613" s="36">
        <f t="shared" si="230"/>
        <v>0.98657753150994332</v>
      </c>
      <c r="BH613" s="33">
        <f t="shared" si="231"/>
        <v>1.0995368855643837E-2</v>
      </c>
      <c r="BI613" s="33">
        <f t="shared" si="232"/>
        <v>2.4270996344129768E-3</v>
      </c>
      <c r="CM613" s="51" t="s">
        <v>7041</v>
      </c>
      <c r="CR613" s="78" t="s">
        <v>2038</v>
      </c>
      <c r="CS613" s="78" t="s">
        <v>2038</v>
      </c>
    </row>
    <row r="614" spans="1:97">
      <c r="A614" s="16" t="s">
        <v>3590</v>
      </c>
      <c r="B614" s="16" t="s">
        <v>1217</v>
      </c>
      <c r="C614" s="19">
        <v>49004008</v>
      </c>
      <c r="D614" s="19" t="s">
        <v>3782</v>
      </c>
      <c r="E614" s="19" t="s">
        <v>3804</v>
      </c>
      <c r="F614" s="19" t="s">
        <v>3810</v>
      </c>
      <c r="G614" s="47"/>
      <c r="H614" s="47" t="s">
        <v>3790</v>
      </c>
      <c r="I614" s="47" t="s">
        <v>5449</v>
      </c>
      <c r="J614" s="47" t="s">
        <v>5468</v>
      </c>
      <c r="K614" s="23">
        <v>42.328580000000002</v>
      </c>
      <c r="L614" s="23">
        <v>-110.26090000000001</v>
      </c>
      <c r="M614" s="61" t="s">
        <v>4870</v>
      </c>
      <c r="N614" s="19" t="s">
        <v>4871</v>
      </c>
      <c r="P614" s="19" t="s">
        <v>3841</v>
      </c>
      <c r="Q614" s="55">
        <v>4257</v>
      </c>
      <c r="R614" s="55"/>
      <c r="S614" s="55">
        <v>556</v>
      </c>
      <c r="T614" s="19"/>
      <c r="U614" s="55">
        <v>6500</v>
      </c>
      <c r="V614" s="55">
        <v>7056</v>
      </c>
      <c r="W614" s="55"/>
      <c r="X614" s="55"/>
      <c r="Y614" s="51" t="s">
        <v>3788</v>
      </c>
      <c r="Z614" s="40">
        <v>21955</v>
      </c>
      <c r="AA614" s="52">
        <v>8.1000003814697266</v>
      </c>
      <c r="AB614" s="19" t="s">
        <v>3837</v>
      </c>
      <c r="AC614" s="19">
        <v>80</v>
      </c>
      <c r="AD614" s="19">
        <v>28</v>
      </c>
      <c r="AE614" s="19">
        <v>2734</v>
      </c>
      <c r="AF614" s="19">
        <v>-3</v>
      </c>
      <c r="AG614" s="19">
        <v>-3</v>
      </c>
      <c r="AH614" s="19">
        <v>3830</v>
      </c>
      <c r="AI614" s="19">
        <v>805</v>
      </c>
      <c r="AJ614" s="19"/>
      <c r="AK614" s="19"/>
      <c r="AL614" s="19">
        <v>190</v>
      </c>
      <c r="AM614" s="19">
        <v>7258</v>
      </c>
      <c r="AP614" s="17">
        <f t="shared" si="217"/>
        <v>3.992</v>
      </c>
      <c r="AQ614" s="17">
        <f t="shared" si="218"/>
        <v>2.3041200000000002</v>
      </c>
      <c r="AR614" s="17">
        <f t="shared" si="214"/>
        <v>118.92899999999999</v>
      </c>
      <c r="AS614" s="17">
        <f t="shared" si="213"/>
        <v>0</v>
      </c>
      <c r="AT614" s="17">
        <f t="shared" si="219"/>
        <v>125.22511999999999</v>
      </c>
      <c r="AU614" s="5">
        <f t="shared" si="220"/>
        <v>108.04429999999999</v>
      </c>
      <c r="AV614" s="5">
        <f t="shared" si="221"/>
        <v>13.193949999999999</v>
      </c>
      <c r="AW614" s="5"/>
      <c r="AX614" s="5"/>
      <c r="AY614" s="5">
        <f t="shared" si="222"/>
        <v>3.9558000000000004</v>
      </c>
      <c r="AZ614" s="5">
        <f t="shared" si="223"/>
        <v>125.19404999999999</v>
      </c>
      <c r="BA614" s="7">
        <f t="shared" si="224"/>
        <v>1.2407197100764973E-4</v>
      </c>
      <c r="BB614" s="62">
        <f t="shared" si="225"/>
        <v>7661</v>
      </c>
      <c r="BC614" s="6">
        <f t="shared" si="226"/>
        <v>2.7012534352168376E-2</v>
      </c>
      <c r="BD614" s="32">
        <f t="shared" si="227"/>
        <v>3.18785879382667E-2</v>
      </c>
      <c r="BE614" s="32">
        <f t="shared" si="228"/>
        <v>1.8399822655390551E-2</v>
      </c>
      <c r="BF614" s="35">
        <f t="shared" si="229"/>
        <v>0.94972158940634277</v>
      </c>
      <c r="BG614" s="36">
        <f t="shared" si="230"/>
        <v>0.86301465604795113</v>
      </c>
      <c r="BH614" s="33">
        <f t="shared" si="231"/>
        <v>0.10538799567551334</v>
      </c>
      <c r="BI614" s="33">
        <f t="shared" si="232"/>
        <v>3.1597348276535514E-2</v>
      </c>
      <c r="CM614" s="51" t="s">
        <v>7041</v>
      </c>
      <c r="CR614" s="78" t="s">
        <v>2038</v>
      </c>
      <c r="CS614" s="78" t="s">
        <v>2038</v>
      </c>
    </row>
    <row r="615" spans="1:97">
      <c r="A615" s="63" t="s">
        <v>3591</v>
      </c>
      <c r="B615" s="63" t="s">
        <v>4193</v>
      </c>
      <c r="C615" s="63">
        <v>5896</v>
      </c>
      <c r="D615" s="19" t="s">
        <v>3782</v>
      </c>
      <c r="E615" s="63" t="s">
        <v>3804</v>
      </c>
      <c r="F615" s="63" t="s">
        <v>3847</v>
      </c>
      <c r="G615" s="65" t="s">
        <v>3598</v>
      </c>
      <c r="H615" s="65">
        <v>17</v>
      </c>
      <c r="I615" s="65">
        <v>27</v>
      </c>
      <c r="J615" s="65">
        <v>113</v>
      </c>
      <c r="K615" s="23">
        <v>42.324601000000001</v>
      </c>
      <c r="L615" s="23">
        <v>-110.294696</v>
      </c>
      <c r="M615" s="61" t="s">
        <v>4200</v>
      </c>
      <c r="N615" s="63" t="s">
        <v>4201</v>
      </c>
      <c r="O615" s="63"/>
      <c r="P615" s="63" t="s">
        <v>3841</v>
      </c>
      <c r="Q615" s="63"/>
      <c r="R615" s="63"/>
      <c r="S615" s="55">
        <f>IF(U615&gt;0,V615-U615,"")</f>
        <v>70</v>
      </c>
      <c r="T615" s="63"/>
      <c r="U615" s="66">
        <v>6996</v>
      </c>
      <c r="V615" s="63">
        <v>7066</v>
      </c>
      <c r="W615" s="66">
        <v>7230</v>
      </c>
      <c r="X615" s="66">
        <v>7169</v>
      </c>
      <c r="Y615" s="63" t="s">
        <v>3852</v>
      </c>
      <c r="Z615" s="64"/>
      <c r="AA615" s="63">
        <v>6.77</v>
      </c>
      <c r="AB615" s="63"/>
      <c r="AC615" s="63">
        <v>74</v>
      </c>
      <c r="AD615" s="63">
        <v>13</v>
      </c>
      <c r="AE615" s="63">
        <v>3206</v>
      </c>
      <c r="AF615" s="63">
        <v>0</v>
      </c>
      <c r="AG615" s="63"/>
      <c r="AH615" s="63">
        <v>4560</v>
      </c>
      <c r="AI615" s="63">
        <v>639</v>
      </c>
      <c r="AJ615" s="63">
        <v>0</v>
      </c>
      <c r="AK615" s="63">
        <v>0</v>
      </c>
      <c r="AL615" s="63">
        <v>245</v>
      </c>
      <c r="AM615" s="63">
        <v>8739</v>
      </c>
      <c r="AN615" s="63"/>
      <c r="AO615" s="63" t="s">
        <v>7173</v>
      </c>
      <c r="AP615" s="17">
        <f t="shared" si="217"/>
        <v>3.6926000000000001</v>
      </c>
      <c r="AQ615" s="17">
        <f t="shared" si="218"/>
        <v>1.0697700000000001</v>
      </c>
      <c r="AR615" s="17">
        <f t="shared" si="214"/>
        <v>139.46099999999998</v>
      </c>
      <c r="AS615" s="17">
        <f t="shared" si="213"/>
        <v>0</v>
      </c>
      <c r="AT615" s="17">
        <f t="shared" si="219"/>
        <v>144.22336999999999</v>
      </c>
      <c r="AU615" s="5">
        <f t="shared" si="220"/>
        <v>128.63759999999999</v>
      </c>
      <c r="AV615" s="5">
        <f t="shared" si="221"/>
        <v>10.473209999999998</v>
      </c>
      <c r="AW615" s="5">
        <f>IF(AJ615&gt;0,AJ615*0.03333,0)</f>
        <v>0</v>
      </c>
      <c r="AX615" s="5">
        <f>IF(AK615&gt;0,AK615*0.0588,0)</f>
        <v>0</v>
      </c>
      <c r="AY615" s="5">
        <f t="shared" si="222"/>
        <v>5.1009000000000002</v>
      </c>
      <c r="AZ615" s="5">
        <f t="shared" si="223"/>
        <v>144.21170999999998</v>
      </c>
      <c r="BA615" s="7">
        <f t="shared" si="224"/>
        <v>4.0425041225936259E-5</v>
      </c>
      <c r="BB615" s="62">
        <f t="shared" si="225"/>
        <v>8737</v>
      </c>
      <c r="BC615" s="28">
        <f t="shared" si="226"/>
        <v>-1.1444266422522316E-4</v>
      </c>
      <c r="BD615" s="32">
        <f t="shared" si="227"/>
        <v>2.560334015215426E-2</v>
      </c>
      <c r="BE615" s="32">
        <f t="shared" si="228"/>
        <v>7.4174525252044812E-3</v>
      </c>
      <c r="BF615" s="35">
        <f t="shared" si="229"/>
        <v>0.9669792073226412</v>
      </c>
      <c r="BG615" s="36">
        <f t="shared" si="230"/>
        <v>0.89200523313952806</v>
      </c>
      <c r="BH615" s="33">
        <f t="shared" si="231"/>
        <v>7.2623852806405251E-2</v>
      </c>
      <c r="BI615" s="33">
        <f t="shared" si="232"/>
        <v>3.5370914054066768E-2</v>
      </c>
      <c r="BJ615" s="63">
        <v>0</v>
      </c>
      <c r="BK615" s="63">
        <v>2</v>
      </c>
      <c r="BL615" s="63">
        <v>0</v>
      </c>
      <c r="BM615" s="63">
        <v>0</v>
      </c>
      <c r="BN615" s="63">
        <v>0</v>
      </c>
      <c r="BO615" s="63">
        <v>0</v>
      </c>
      <c r="BP615" s="63">
        <v>0</v>
      </c>
      <c r="BQ615" s="63">
        <v>0</v>
      </c>
      <c r="BR615" s="63">
        <v>0</v>
      </c>
      <c r="BS615" s="63">
        <v>0</v>
      </c>
      <c r="BT615" s="63">
        <v>0</v>
      </c>
      <c r="BU615" s="63">
        <v>0</v>
      </c>
      <c r="BV615" s="63">
        <v>0</v>
      </c>
      <c r="BW615" s="63">
        <v>0</v>
      </c>
      <c r="BX615" s="63"/>
      <c r="BY615" s="63"/>
      <c r="BZ615" s="63"/>
      <c r="CA615" s="63"/>
      <c r="CB615" s="63"/>
      <c r="CC615" s="63"/>
      <c r="CD615" s="63"/>
      <c r="CE615" s="63"/>
      <c r="CF615" s="63"/>
      <c r="CG615" s="63"/>
      <c r="CH615" s="63"/>
      <c r="CI615" s="63"/>
      <c r="CJ615" s="63"/>
      <c r="CK615" s="63"/>
      <c r="CL615" s="63"/>
      <c r="CM615" s="63" t="s">
        <v>3852</v>
      </c>
      <c r="CN615" s="63"/>
      <c r="CO615" s="63" t="s">
        <v>3099</v>
      </c>
      <c r="CP615" s="66"/>
      <c r="CQ615" s="64">
        <v>39476</v>
      </c>
      <c r="CR615" s="78" t="s">
        <v>2038</v>
      </c>
      <c r="CS615" s="78" t="s">
        <v>2038</v>
      </c>
    </row>
    <row r="616" spans="1:97">
      <c r="A616" s="16" t="s">
        <v>3590</v>
      </c>
      <c r="B616" s="16" t="s">
        <v>1219</v>
      </c>
      <c r="C616" s="19">
        <v>49001393</v>
      </c>
      <c r="D616" s="19" t="s">
        <v>3782</v>
      </c>
      <c r="E616" s="19" t="s">
        <v>3804</v>
      </c>
      <c r="F616" s="19" t="s">
        <v>3843</v>
      </c>
      <c r="G616" s="47"/>
      <c r="H616" s="47" t="s">
        <v>3856</v>
      </c>
      <c r="I616" s="47" t="s">
        <v>5449</v>
      </c>
      <c r="J616" s="47" t="s">
        <v>5468</v>
      </c>
      <c r="K616" s="23">
        <v>42.306449999999998</v>
      </c>
      <c r="L616" s="23">
        <v>-110.30703</v>
      </c>
      <c r="M616" s="61" t="s">
        <v>3857</v>
      </c>
      <c r="N616" s="19" t="s">
        <v>2219</v>
      </c>
      <c r="P616" s="19" t="s">
        <v>3841</v>
      </c>
      <c r="Q616" s="55"/>
      <c r="R616" s="55"/>
      <c r="S616" s="55">
        <v>611</v>
      </c>
      <c r="T616" s="31" t="s">
        <v>2505</v>
      </c>
      <c r="U616" s="55">
        <v>6488</v>
      </c>
      <c r="V616" s="55">
        <v>7099</v>
      </c>
      <c r="W616" s="55"/>
      <c r="X616" s="55"/>
      <c r="Y616" s="51" t="s">
        <v>3788</v>
      </c>
      <c r="Z616" s="40">
        <v>20943</v>
      </c>
      <c r="AA616" s="52">
        <v>8.1999998092651367</v>
      </c>
      <c r="AB616" s="19" t="s">
        <v>3789</v>
      </c>
      <c r="AC616" s="19">
        <v>92</v>
      </c>
      <c r="AD616" s="19">
        <v>5</v>
      </c>
      <c r="AE616" s="19">
        <v>1039</v>
      </c>
      <c r="AF616" s="19">
        <v>-3</v>
      </c>
      <c r="AG616" s="19">
        <v>-3</v>
      </c>
      <c r="AH616" s="19">
        <v>1565</v>
      </c>
      <c r="AI616" s="19">
        <v>366</v>
      </c>
      <c r="AJ616" s="19"/>
      <c r="AK616" s="19"/>
      <c r="AL616" s="19">
        <v>5</v>
      </c>
      <c r="AM616" s="19">
        <v>2886</v>
      </c>
      <c r="AP616" s="17">
        <f t="shared" si="217"/>
        <v>4.5907999999999998</v>
      </c>
      <c r="AQ616" s="17">
        <f t="shared" si="218"/>
        <v>0.41144999999999998</v>
      </c>
      <c r="AR616" s="17">
        <f t="shared" si="214"/>
        <v>45.1965</v>
      </c>
      <c r="AS616" s="17">
        <f t="shared" ref="AS616:AS679" si="236">IF(AF616&gt;0,AF616*0.02558,0)</f>
        <v>0</v>
      </c>
      <c r="AT616" s="17">
        <f t="shared" si="219"/>
        <v>50.198750000000004</v>
      </c>
      <c r="AU616" s="5">
        <f t="shared" si="220"/>
        <v>44.148649999999996</v>
      </c>
      <c r="AV616" s="5">
        <f t="shared" si="221"/>
        <v>5.9987399999999997</v>
      </c>
      <c r="AW616" s="5"/>
      <c r="AX616" s="5"/>
      <c r="AY616" s="5">
        <f t="shared" si="222"/>
        <v>0.10410000000000001</v>
      </c>
      <c r="AZ616" s="5">
        <f t="shared" si="223"/>
        <v>50.251489999999997</v>
      </c>
      <c r="BA616" s="7">
        <f t="shared" si="224"/>
        <v>-5.250360775643035E-4</v>
      </c>
      <c r="BB616" s="62">
        <f t="shared" si="225"/>
        <v>3066</v>
      </c>
      <c r="BC616" s="6">
        <f t="shared" si="226"/>
        <v>3.0241935483870969E-2</v>
      </c>
      <c r="BD616" s="32">
        <f t="shared" si="227"/>
        <v>9.145247640628501E-2</v>
      </c>
      <c r="BE616" s="32">
        <f t="shared" si="228"/>
        <v>8.1964192335466507E-3</v>
      </c>
      <c r="BF616" s="35">
        <f t="shared" si="229"/>
        <v>0.9003511043601683</v>
      </c>
      <c r="BG616" s="36">
        <f t="shared" si="230"/>
        <v>0.87855404884511878</v>
      </c>
      <c r="BH616" s="33">
        <f t="shared" si="231"/>
        <v>0.11937437078980145</v>
      </c>
      <c r="BI616" s="33">
        <f t="shared" si="232"/>
        <v>2.0715803650797225E-3</v>
      </c>
      <c r="CM616" s="51" t="s">
        <v>3842</v>
      </c>
      <c r="CR616" s="78" t="s">
        <v>2038</v>
      </c>
      <c r="CS616" s="78" t="s">
        <v>2038</v>
      </c>
    </row>
    <row r="617" spans="1:97">
      <c r="A617" s="63" t="s">
        <v>3591</v>
      </c>
      <c r="B617" s="63" t="s">
        <v>1219</v>
      </c>
      <c r="C617" s="63">
        <v>1262</v>
      </c>
      <c r="D617" s="19" t="s">
        <v>3782</v>
      </c>
      <c r="E617" s="63" t="s">
        <v>3804</v>
      </c>
      <c r="F617" s="63"/>
      <c r="G617" s="65" t="s">
        <v>3597</v>
      </c>
      <c r="H617" s="65">
        <v>19</v>
      </c>
      <c r="I617" s="65">
        <v>27</v>
      </c>
      <c r="J617" s="65">
        <v>113</v>
      </c>
      <c r="K617" s="23">
        <v>42.312840000000001</v>
      </c>
      <c r="L617" s="23">
        <v>-110.28102</v>
      </c>
      <c r="M617" s="61" t="s">
        <v>4190</v>
      </c>
      <c r="N617" s="63" t="s">
        <v>4191</v>
      </c>
      <c r="O617" s="63"/>
      <c r="P617" s="63" t="s">
        <v>3841</v>
      </c>
      <c r="Q617" s="63"/>
      <c r="R617" s="63"/>
      <c r="S617" s="55" t="str">
        <f>IF(U617&gt;0,V617-U617,"")</f>
        <v/>
      </c>
      <c r="T617" s="63"/>
      <c r="U617" s="66"/>
      <c r="V617" s="63"/>
      <c r="W617" s="66"/>
      <c r="X617" s="66"/>
      <c r="Y617" s="63"/>
      <c r="Z617" s="64">
        <v>27515</v>
      </c>
      <c r="AA617" s="63">
        <v>7.9</v>
      </c>
      <c r="AB617" s="63"/>
      <c r="AC617" s="63">
        <v>220</v>
      </c>
      <c r="AD617" s="63">
        <v>6</v>
      </c>
      <c r="AE617" s="63">
        <v>2706</v>
      </c>
      <c r="AF617" s="63">
        <v>34</v>
      </c>
      <c r="AG617" s="63"/>
      <c r="AH617" s="63">
        <v>4220</v>
      </c>
      <c r="AI617" s="63">
        <v>671</v>
      </c>
      <c r="AJ617" s="63">
        <v>0</v>
      </c>
      <c r="AK617" s="63">
        <v>0</v>
      </c>
      <c r="AL617" s="63">
        <v>3</v>
      </c>
      <c r="AM617" s="63">
        <v>7519</v>
      </c>
      <c r="AN617" s="63"/>
      <c r="AO617" s="63" t="s">
        <v>7389</v>
      </c>
      <c r="AP617" s="17">
        <f t="shared" si="217"/>
        <v>10.978</v>
      </c>
      <c r="AQ617" s="17">
        <f t="shared" si="218"/>
        <v>0.49374000000000001</v>
      </c>
      <c r="AR617" s="17">
        <f t="shared" si="214"/>
        <v>117.711</v>
      </c>
      <c r="AS617" s="17">
        <f t="shared" si="236"/>
        <v>0.86971999999999994</v>
      </c>
      <c r="AT617" s="17">
        <f t="shared" si="219"/>
        <v>130.05246</v>
      </c>
      <c r="AU617" s="5">
        <f t="shared" si="220"/>
        <v>119.0462</v>
      </c>
      <c r="AV617" s="5">
        <f t="shared" si="221"/>
        <v>10.997689999999999</v>
      </c>
      <c r="AW617" s="5">
        <f>IF(AJ617&gt;0,AJ617*0.03333,0)</f>
        <v>0</v>
      </c>
      <c r="AX617" s="5">
        <f>IF(AK617&gt;0,AK617*0.0588,0)</f>
        <v>0</v>
      </c>
      <c r="AY617" s="5">
        <f t="shared" si="222"/>
        <v>6.2460000000000002E-2</v>
      </c>
      <c r="AZ617" s="5">
        <f t="shared" si="223"/>
        <v>130.10634999999999</v>
      </c>
      <c r="BA617" s="7">
        <f t="shared" si="224"/>
        <v>-2.0714270641073254E-4</v>
      </c>
      <c r="BB617" s="62">
        <f t="shared" si="225"/>
        <v>7860</v>
      </c>
      <c r="BC617" s="28">
        <f t="shared" si="226"/>
        <v>2.2173093179010339E-2</v>
      </c>
      <c r="BD617" s="32">
        <f t="shared" si="227"/>
        <v>8.4412090321090427E-2</v>
      </c>
      <c r="BE617" s="32">
        <f t="shared" si="228"/>
        <v>3.7964679791524132E-3</v>
      </c>
      <c r="BF617" s="35">
        <f t="shared" si="229"/>
        <v>0.91179144169975723</v>
      </c>
      <c r="BG617" s="36">
        <f t="shared" si="230"/>
        <v>0.91499146659636521</v>
      </c>
      <c r="BH617" s="33">
        <f t="shared" si="231"/>
        <v>8.4528464598384312E-2</v>
      </c>
      <c r="BI617" s="33">
        <f t="shared" si="232"/>
        <v>4.8006880525047399E-4</v>
      </c>
      <c r="BJ617" s="63">
        <v>0</v>
      </c>
      <c r="BK617" s="63">
        <v>0</v>
      </c>
      <c r="BL617" s="63">
        <v>0</v>
      </c>
      <c r="BM617" s="63">
        <v>7364</v>
      </c>
      <c r="BN617" s="63">
        <v>0</v>
      </c>
      <c r="BO617" s="63"/>
      <c r="BP617" s="63">
        <v>0</v>
      </c>
      <c r="BQ617" s="63">
        <v>0</v>
      </c>
      <c r="BR617" s="63">
        <v>0</v>
      </c>
      <c r="BS617" s="63">
        <v>0</v>
      </c>
      <c r="BT617" s="63">
        <v>0</v>
      </c>
      <c r="BU617" s="63">
        <v>0</v>
      </c>
      <c r="BV617" s="63">
        <v>0</v>
      </c>
      <c r="BW617" s="63">
        <v>0</v>
      </c>
      <c r="BX617" s="63"/>
      <c r="BY617" s="63"/>
      <c r="BZ617" s="63"/>
      <c r="CA617" s="63"/>
      <c r="CB617" s="63"/>
      <c r="CC617" s="63"/>
      <c r="CD617" s="63"/>
      <c r="CE617" s="63"/>
      <c r="CF617" s="63"/>
      <c r="CG617" s="63"/>
      <c r="CH617" s="63"/>
      <c r="CI617" s="63"/>
      <c r="CJ617" s="63"/>
      <c r="CK617" s="63"/>
      <c r="CL617" s="63"/>
      <c r="CM617" s="63" t="s">
        <v>1444</v>
      </c>
      <c r="CN617" s="63">
        <v>19750501</v>
      </c>
      <c r="CO617" s="63" t="s">
        <v>4192</v>
      </c>
      <c r="CP617" s="66"/>
      <c r="CQ617" s="64">
        <v>27517</v>
      </c>
      <c r="CR617" s="78" t="s">
        <v>2038</v>
      </c>
      <c r="CS617" s="78" t="s">
        <v>2038</v>
      </c>
    </row>
    <row r="618" spans="1:97">
      <c r="A618" s="16" t="s">
        <v>3590</v>
      </c>
      <c r="B618" s="16" t="s">
        <v>1220</v>
      </c>
      <c r="C618" s="19">
        <v>49001391</v>
      </c>
      <c r="D618" s="19" t="s">
        <v>3782</v>
      </c>
      <c r="E618" s="19" t="s">
        <v>3804</v>
      </c>
      <c r="F618" s="19" t="s">
        <v>3847</v>
      </c>
      <c r="G618" s="47"/>
      <c r="H618" s="47" t="s">
        <v>3848</v>
      </c>
      <c r="I618" s="47" t="s">
        <v>5449</v>
      </c>
      <c r="J618" s="47" t="s">
        <v>5468</v>
      </c>
      <c r="K618" s="23">
        <v>42.31476</v>
      </c>
      <c r="L618" s="23">
        <v>-110.29065</v>
      </c>
      <c r="M618" s="61" t="s">
        <v>3849</v>
      </c>
      <c r="N618" s="19" t="s">
        <v>3850</v>
      </c>
      <c r="P618" s="19" t="s">
        <v>3841</v>
      </c>
      <c r="Q618" s="55"/>
      <c r="R618" s="55"/>
      <c r="S618" s="55">
        <v>1338</v>
      </c>
      <c r="T618" s="19"/>
      <c r="U618" s="55">
        <v>6170</v>
      </c>
      <c r="V618" s="55">
        <v>7508</v>
      </c>
      <c r="W618" s="55">
        <v>7722</v>
      </c>
      <c r="X618" s="55">
        <v>7542</v>
      </c>
      <c r="Y618" s="51" t="s">
        <v>3852</v>
      </c>
      <c r="Z618" s="40">
        <v>22014</v>
      </c>
      <c r="AA618" s="52">
        <v>7.5</v>
      </c>
      <c r="AB618" s="19" t="s">
        <v>3837</v>
      </c>
      <c r="AC618" s="19">
        <v>2283</v>
      </c>
      <c r="AD618" s="19">
        <v>17</v>
      </c>
      <c r="AE618" s="19">
        <v>2508</v>
      </c>
      <c r="AF618" s="19">
        <v>-3</v>
      </c>
      <c r="AG618" s="19">
        <v>-3</v>
      </c>
      <c r="AH618" s="19">
        <v>7700</v>
      </c>
      <c r="AI618" s="19">
        <v>427</v>
      </c>
      <c r="AJ618" s="19"/>
      <c r="AK618" s="19"/>
      <c r="AL618" s="19">
        <v>11</v>
      </c>
      <c r="AM618" s="19">
        <v>12729</v>
      </c>
      <c r="AP618" s="17">
        <f t="shared" si="217"/>
        <v>113.9217</v>
      </c>
      <c r="AQ618" s="17">
        <f t="shared" si="218"/>
        <v>1.39893</v>
      </c>
      <c r="AR618" s="17">
        <f t="shared" si="214"/>
        <v>109.098</v>
      </c>
      <c r="AS618" s="17">
        <f t="shared" si="236"/>
        <v>0</v>
      </c>
      <c r="AT618" s="17">
        <f t="shared" si="219"/>
        <v>224.41863000000001</v>
      </c>
      <c r="AU618" s="5">
        <f t="shared" si="220"/>
        <v>217.21699999999998</v>
      </c>
      <c r="AV618" s="5">
        <f t="shared" si="221"/>
        <v>6.9985299999999997</v>
      </c>
      <c r="AW618" s="5"/>
      <c r="AX618" s="5"/>
      <c r="AY618" s="5">
        <f t="shared" si="222"/>
        <v>0.22902000000000003</v>
      </c>
      <c r="AZ618" s="5">
        <f t="shared" si="223"/>
        <v>224.44454999999996</v>
      </c>
      <c r="BA618" s="7">
        <f t="shared" si="224"/>
        <v>-5.7745881495462931E-5</v>
      </c>
      <c r="BB618" s="62">
        <f t="shared" si="225"/>
        <v>12940</v>
      </c>
      <c r="BC618" s="6">
        <f t="shared" si="226"/>
        <v>8.2200319451478428E-3</v>
      </c>
      <c r="BD618" s="45">
        <f t="shared" si="227"/>
        <v>0.50763031571844097</v>
      </c>
      <c r="BE618" s="32">
        <f t="shared" si="228"/>
        <v>6.23357338916114E-3</v>
      </c>
      <c r="BF618" s="32">
        <f t="shared" si="229"/>
        <v>0.48613611089239783</v>
      </c>
      <c r="BG618" s="36">
        <f t="shared" si="230"/>
        <v>0.9677980596989324</v>
      </c>
      <c r="BH618" s="33">
        <f t="shared" si="231"/>
        <v>3.1181554642338166E-2</v>
      </c>
      <c r="BI618" s="33">
        <f t="shared" si="232"/>
        <v>1.0203856587295173E-3</v>
      </c>
      <c r="CM618" s="51" t="s">
        <v>3851</v>
      </c>
      <c r="CR618" s="78" t="s">
        <v>2038</v>
      </c>
      <c r="CS618" s="78" t="s">
        <v>2038</v>
      </c>
    </row>
    <row r="619" spans="1:97">
      <c r="A619" s="16" t="s">
        <v>3590</v>
      </c>
      <c r="B619" s="16" t="s">
        <v>1221</v>
      </c>
      <c r="C619" s="19">
        <v>49001392</v>
      </c>
      <c r="D619" s="19" t="s">
        <v>3782</v>
      </c>
      <c r="E619" s="19" t="s">
        <v>3804</v>
      </c>
      <c r="F619" s="19" t="s">
        <v>3847</v>
      </c>
      <c r="G619" s="47"/>
      <c r="H619" s="47" t="s">
        <v>3853</v>
      </c>
      <c r="I619" s="47" t="s">
        <v>5449</v>
      </c>
      <c r="J619" s="47" t="s">
        <v>5468</v>
      </c>
      <c r="K619" s="23">
        <v>42.317790000000002</v>
      </c>
      <c r="L619" s="23">
        <v>-110.27132</v>
      </c>
      <c r="M619" s="61" t="s">
        <v>3854</v>
      </c>
      <c r="N619" s="19" t="s">
        <v>3855</v>
      </c>
      <c r="P619" s="19" t="s">
        <v>3841</v>
      </c>
      <c r="Q619" s="55"/>
      <c r="R619" s="55"/>
      <c r="S619" s="55">
        <v>924</v>
      </c>
      <c r="T619" s="19"/>
      <c r="U619" s="55">
        <v>6036</v>
      </c>
      <c r="V619" s="55">
        <v>6960</v>
      </c>
      <c r="W619" s="55">
        <v>7140</v>
      </c>
      <c r="X619" s="55">
        <v>6995</v>
      </c>
      <c r="Y619" s="51" t="s">
        <v>3852</v>
      </c>
      <c r="Z619" s="40">
        <v>22014</v>
      </c>
      <c r="AA619" s="52">
        <v>7.0999999046325684</v>
      </c>
      <c r="AB619" s="19" t="s">
        <v>3837</v>
      </c>
      <c r="AC619" s="19">
        <v>190</v>
      </c>
      <c r="AD619" s="19">
        <v>17</v>
      </c>
      <c r="AE619" s="19">
        <v>1860</v>
      </c>
      <c r="AF619" s="19">
        <v>-3</v>
      </c>
      <c r="AG619" s="19">
        <v>-3</v>
      </c>
      <c r="AH619" s="19">
        <v>3080</v>
      </c>
      <c r="AI619" s="19">
        <v>293</v>
      </c>
      <c r="AJ619" s="19"/>
      <c r="AK619" s="19"/>
      <c r="AL619" s="19">
        <v>5</v>
      </c>
      <c r="AM619" s="19">
        <v>5296</v>
      </c>
      <c r="AP619" s="17">
        <f t="shared" si="217"/>
        <v>9.4809999999999999</v>
      </c>
      <c r="AQ619" s="17">
        <f t="shared" si="218"/>
        <v>1.39893</v>
      </c>
      <c r="AR619" s="17">
        <f t="shared" si="214"/>
        <v>80.91</v>
      </c>
      <c r="AS619" s="17">
        <f t="shared" si="236"/>
        <v>0</v>
      </c>
      <c r="AT619" s="17">
        <f t="shared" si="219"/>
        <v>91.789929999999998</v>
      </c>
      <c r="AU619" s="5">
        <f t="shared" si="220"/>
        <v>86.886799999999994</v>
      </c>
      <c r="AV619" s="5">
        <f t="shared" si="221"/>
        <v>4.8022699999999992</v>
      </c>
      <c r="AW619" s="5"/>
      <c r="AX619" s="5"/>
      <c r="AY619" s="5">
        <f t="shared" si="222"/>
        <v>0.10410000000000001</v>
      </c>
      <c r="AZ619" s="5">
        <f t="shared" si="223"/>
        <v>91.793169999999989</v>
      </c>
      <c r="BA619" s="7">
        <f t="shared" si="224"/>
        <v>-1.7648683348254973E-5</v>
      </c>
      <c r="BB619" s="62">
        <f t="shared" si="225"/>
        <v>5439</v>
      </c>
      <c r="BC619" s="6">
        <f t="shared" si="226"/>
        <v>1.3320912901723336E-2</v>
      </c>
      <c r="BD619" s="32">
        <f t="shared" si="227"/>
        <v>0.10329019751948824</v>
      </c>
      <c r="BE619" s="32">
        <f t="shared" si="228"/>
        <v>1.5240560702029079E-2</v>
      </c>
      <c r="BF619" s="35">
        <f t="shared" si="229"/>
        <v>0.88146924177848263</v>
      </c>
      <c r="BG619" s="36">
        <f t="shared" si="230"/>
        <v>0.94654972695680961</v>
      </c>
      <c r="BH619" s="33">
        <f t="shared" si="231"/>
        <v>5.2316201739192575E-2</v>
      </c>
      <c r="BI619" s="33">
        <f t="shared" si="232"/>
        <v>1.1340713039978904E-3</v>
      </c>
      <c r="CM619" s="51" t="s">
        <v>3851</v>
      </c>
      <c r="CR619" s="78" t="s">
        <v>2038</v>
      </c>
      <c r="CS619" s="78" t="s">
        <v>2038</v>
      </c>
    </row>
    <row r="620" spans="1:97">
      <c r="A620" s="63" t="s">
        <v>3591</v>
      </c>
      <c r="B620" s="63" t="s">
        <v>2857</v>
      </c>
      <c r="C620" s="63">
        <v>1772</v>
      </c>
      <c r="D620" s="19" t="s">
        <v>3782</v>
      </c>
      <c r="E620" s="63" t="s">
        <v>3804</v>
      </c>
      <c r="F620" s="63"/>
      <c r="G620" s="65" t="s">
        <v>264</v>
      </c>
      <c r="H620" s="65">
        <v>27</v>
      </c>
      <c r="I620" s="65">
        <v>27</v>
      </c>
      <c r="J620" s="65">
        <v>113</v>
      </c>
      <c r="K620" s="23">
        <v>42.29242</v>
      </c>
      <c r="L620" s="23">
        <v>-110.24892</v>
      </c>
      <c r="M620" s="61" t="s">
        <v>2858</v>
      </c>
      <c r="N620" s="63" t="s">
        <v>2859</v>
      </c>
      <c r="O620" s="63"/>
      <c r="P620" s="63" t="s">
        <v>3841</v>
      </c>
      <c r="Q620" s="63"/>
      <c r="R620" s="63"/>
      <c r="S620" s="55" t="str">
        <f>IF(U620&gt;0,V620-U620,"")</f>
        <v/>
      </c>
      <c r="T620" s="63"/>
      <c r="U620" s="66"/>
      <c r="V620" s="63"/>
      <c r="W620" s="66">
        <v>7660</v>
      </c>
      <c r="X620" s="66">
        <v>7620</v>
      </c>
      <c r="Y620" s="63"/>
      <c r="Z620" s="64">
        <v>33114</v>
      </c>
      <c r="AA620" s="63">
        <v>6.45</v>
      </c>
      <c r="AB620" s="63"/>
      <c r="AC620" s="63">
        <v>59.1</v>
      </c>
      <c r="AD620" s="63">
        <v>13.1</v>
      </c>
      <c r="AE620" s="63">
        <v>880</v>
      </c>
      <c r="AF620" s="63">
        <v>57</v>
      </c>
      <c r="AG620" s="63"/>
      <c r="AH620" s="63">
        <v>1412</v>
      </c>
      <c r="AI620" s="63">
        <v>65</v>
      </c>
      <c r="AJ620" s="63">
        <v>0</v>
      </c>
      <c r="AK620" s="63">
        <v>0</v>
      </c>
      <c r="AL620" s="63">
        <v>2.2999999999999998</v>
      </c>
      <c r="AM620" s="63">
        <v>2516</v>
      </c>
      <c r="AN620" s="63"/>
      <c r="AO620" s="63" t="s">
        <v>4189</v>
      </c>
      <c r="AP620" s="17">
        <f t="shared" si="217"/>
        <v>2.94909</v>
      </c>
      <c r="AQ620" s="17">
        <f t="shared" si="218"/>
        <v>1.0779989999999999</v>
      </c>
      <c r="AR620" s="17">
        <f t="shared" si="214"/>
        <v>38.279999999999994</v>
      </c>
      <c r="AS620" s="17">
        <f t="shared" si="236"/>
        <v>1.4580599999999999</v>
      </c>
      <c r="AT620" s="17">
        <f t="shared" si="219"/>
        <v>43.765148999999994</v>
      </c>
      <c r="AU620" s="5">
        <f t="shared" si="220"/>
        <v>39.832519999999995</v>
      </c>
      <c r="AV620" s="5">
        <f t="shared" si="221"/>
        <v>1.0653499999999998</v>
      </c>
      <c r="AW620" s="5">
        <f>IF(AJ620&gt;0,AJ620*0.03333,0)</f>
        <v>0</v>
      </c>
      <c r="AX620" s="5">
        <f>IF(AK620&gt;0,AK620*0.0588,0)</f>
        <v>0</v>
      </c>
      <c r="AY620" s="5">
        <f t="shared" si="222"/>
        <v>4.7885999999999998E-2</v>
      </c>
      <c r="AZ620" s="5">
        <f t="shared" si="223"/>
        <v>40.945755999999996</v>
      </c>
      <c r="BA620" s="7">
        <f t="shared" si="224"/>
        <v>3.3282527202371383E-2</v>
      </c>
      <c r="BB620" s="62">
        <f t="shared" si="225"/>
        <v>2488.5</v>
      </c>
      <c r="BC620" s="28">
        <f t="shared" si="226"/>
        <v>-5.495054450994105E-3</v>
      </c>
      <c r="BD620" s="32">
        <f t="shared" si="227"/>
        <v>6.7384438700300101E-2</v>
      </c>
      <c r="BE620" s="32">
        <f t="shared" si="228"/>
        <v>2.4631448187232268E-2</v>
      </c>
      <c r="BF620" s="35">
        <f t="shared" si="229"/>
        <v>0.90798411311246774</v>
      </c>
      <c r="BG620" s="36">
        <f t="shared" si="230"/>
        <v>0.97281193196188631</v>
      </c>
      <c r="BH620" s="33">
        <f t="shared" si="231"/>
        <v>2.601856954356881E-2</v>
      </c>
      <c r="BI620" s="33">
        <f t="shared" si="232"/>
        <v>1.1694984945448315E-3</v>
      </c>
      <c r="BJ620" s="63">
        <v>0</v>
      </c>
      <c r="BK620" s="63">
        <v>130</v>
      </c>
      <c r="BL620" s="63">
        <v>0</v>
      </c>
      <c r="BM620" s="63">
        <v>2327</v>
      </c>
      <c r="BN620" s="63">
        <v>0</v>
      </c>
      <c r="BO620" s="63"/>
      <c r="BP620" s="63">
        <v>0</v>
      </c>
      <c r="BQ620" s="63">
        <v>0</v>
      </c>
      <c r="BR620" s="63">
        <v>0</v>
      </c>
      <c r="BS620" s="63">
        <v>0</v>
      </c>
      <c r="BT620" s="63">
        <v>0</v>
      </c>
      <c r="BU620" s="63">
        <v>0</v>
      </c>
      <c r="BV620" s="63">
        <v>0</v>
      </c>
      <c r="BW620" s="63">
        <v>0</v>
      </c>
      <c r="BX620" s="63"/>
      <c r="BY620" s="63"/>
      <c r="BZ620" s="63"/>
      <c r="CA620" s="63"/>
      <c r="CB620" s="63"/>
      <c r="CC620" s="63"/>
      <c r="CD620" s="63"/>
      <c r="CE620" s="63"/>
      <c r="CF620" s="63"/>
      <c r="CG620" s="63"/>
      <c r="CH620" s="63"/>
      <c r="CI620" s="63"/>
      <c r="CJ620" s="63"/>
      <c r="CK620" s="63"/>
      <c r="CL620" s="63"/>
      <c r="CM620" s="63"/>
      <c r="CN620" s="63">
        <v>19900829</v>
      </c>
      <c r="CO620" s="63" t="s">
        <v>2860</v>
      </c>
      <c r="CP620" s="66"/>
      <c r="CQ620" s="64">
        <v>33149</v>
      </c>
      <c r="CR620" s="78" t="s">
        <v>2038</v>
      </c>
      <c r="CS620" s="78" t="s">
        <v>2038</v>
      </c>
    </row>
    <row r="621" spans="1:97">
      <c r="A621" s="63" t="s">
        <v>3591</v>
      </c>
      <c r="B621" s="63" t="s">
        <v>4194</v>
      </c>
      <c r="C621" s="63">
        <v>5839</v>
      </c>
      <c r="D621" s="19" t="s">
        <v>3782</v>
      </c>
      <c r="E621" s="63" t="s">
        <v>3804</v>
      </c>
      <c r="F621" s="63" t="s">
        <v>3793</v>
      </c>
      <c r="G621" s="65" t="s">
        <v>264</v>
      </c>
      <c r="H621" s="65">
        <v>36</v>
      </c>
      <c r="I621" s="65">
        <v>27</v>
      </c>
      <c r="J621" s="65">
        <v>113</v>
      </c>
      <c r="K621" s="23">
        <v>42.280028999999999</v>
      </c>
      <c r="L621" s="23">
        <v>-110.20749000000001</v>
      </c>
      <c r="M621" s="61" t="s">
        <v>4198</v>
      </c>
      <c r="N621" s="63" t="s">
        <v>4199</v>
      </c>
      <c r="O621" s="63"/>
      <c r="P621" s="63" t="s">
        <v>3841</v>
      </c>
      <c r="Q621" s="63"/>
      <c r="R621" s="63"/>
      <c r="S621" s="55">
        <f>IF(U621&gt;0,V621-U621,"")</f>
        <v>119</v>
      </c>
      <c r="T621" s="63"/>
      <c r="U621" s="66">
        <v>6926</v>
      </c>
      <c r="V621" s="63">
        <v>7045</v>
      </c>
      <c r="W621" s="66">
        <v>7363</v>
      </c>
      <c r="X621" s="66">
        <v>7296</v>
      </c>
      <c r="Y621" s="63" t="s">
        <v>3852</v>
      </c>
      <c r="Z621" s="64"/>
      <c r="AA621" s="63">
        <v>6.54</v>
      </c>
      <c r="AB621" s="63"/>
      <c r="AC621" s="63">
        <v>510</v>
      </c>
      <c r="AD621" s="63">
        <v>93</v>
      </c>
      <c r="AE621" s="63">
        <v>7333</v>
      </c>
      <c r="AF621" s="63">
        <v>0</v>
      </c>
      <c r="AG621" s="63"/>
      <c r="AH621" s="63">
        <v>11940</v>
      </c>
      <c r="AI621" s="63">
        <v>620</v>
      </c>
      <c r="AJ621" s="63">
        <v>0</v>
      </c>
      <c r="AK621" s="63">
        <v>0</v>
      </c>
      <c r="AL621" s="63">
        <v>245</v>
      </c>
      <c r="AM621" s="63">
        <v>20744</v>
      </c>
      <c r="AN621" s="63"/>
      <c r="AO621" s="63" t="s">
        <v>7173</v>
      </c>
      <c r="AP621" s="17">
        <f t="shared" si="217"/>
        <v>25.449000000000002</v>
      </c>
      <c r="AQ621" s="17">
        <f t="shared" si="218"/>
        <v>7.6529699999999998</v>
      </c>
      <c r="AR621" s="17">
        <f t="shared" si="214"/>
        <v>318.9855</v>
      </c>
      <c r="AS621" s="17">
        <f t="shared" si="236"/>
        <v>0</v>
      </c>
      <c r="AT621" s="17">
        <f t="shared" si="219"/>
        <v>352.08747</v>
      </c>
      <c r="AU621" s="5">
        <f t="shared" si="220"/>
        <v>336.82740000000001</v>
      </c>
      <c r="AV621" s="5">
        <f t="shared" si="221"/>
        <v>10.161799999999999</v>
      </c>
      <c r="AW621" s="5">
        <f>IF(AJ621&gt;0,AJ621*0.03333,0)</f>
        <v>0</v>
      </c>
      <c r="AX621" s="5">
        <f>IF(AK621&gt;0,AK621*0.0588,0)</f>
        <v>0</v>
      </c>
      <c r="AY621" s="5">
        <f t="shared" si="222"/>
        <v>5.1009000000000002</v>
      </c>
      <c r="AZ621" s="5">
        <f t="shared" si="223"/>
        <v>352.09010000000001</v>
      </c>
      <c r="BA621" s="7">
        <f t="shared" si="224"/>
        <v>-3.7348534120599272E-6</v>
      </c>
      <c r="BB621" s="62">
        <f t="shared" si="225"/>
        <v>20741</v>
      </c>
      <c r="BC621" s="28">
        <f t="shared" si="226"/>
        <v>-7.2315294684825845E-5</v>
      </c>
      <c r="BD621" s="32">
        <f t="shared" si="227"/>
        <v>7.2280334202179941E-2</v>
      </c>
      <c r="BE621" s="32">
        <f t="shared" si="228"/>
        <v>2.1735990775246843E-2</v>
      </c>
      <c r="BF621" s="35">
        <f t="shared" si="229"/>
        <v>0.90598367502257326</v>
      </c>
      <c r="BG621" s="36">
        <f t="shared" si="230"/>
        <v>0.95665115264530298</v>
      </c>
      <c r="BH621" s="33">
        <f t="shared" si="231"/>
        <v>2.8861362475116451E-2</v>
      </c>
      <c r="BI621" s="33">
        <f t="shared" si="232"/>
        <v>1.4487484879580539E-2</v>
      </c>
      <c r="BJ621" s="63">
        <v>0</v>
      </c>
      <c r="BK621" s="63">
        <v>3</v>
      </c>
      <c r="BL621" s="63">
        <v>0</v>
      </c>
      <c r="BM621" s="63">
        <v>0</v>
      </c>
      <c r="BN621" s="63">
        <v>0</v>
      </c>
      <c r="BO621" s="63">
        <v>0</v>
      </c>
      <c r="BP621" s="63">
        <v>0</v>
      </c>
      <c r="BQ621" s="63">
        <v>0</v>
      </c>
      <c r="BR621" s="63">
        <v>0</v>
      </c>
      <c r="BS621" s="63">
        <v>0</v>
      </c>
      <c r="BT621" s="63">
        <v>0</v>
      </c>
      <c r="BU621" s="63">
        <v>0</v>
      </c>
      <c r="BV621" s="63">
        <v>0</v>
      </c>
      <c r="BW621" s="63">
        <v>0</v>
      </c>
      <c r="BX621" s="63"/>
      <c r="BY621" s="63"/>
      <c r="BZ621" s="63">
        <v>300</v>
      </c>
      <c r="CA621" s="63"/>
      <c r="CB621" s="63"/>
      <c r="CC621" s="63"/>
      <c r="CD621" s="63"/>
      <c r="CE621" s="63"/>
      <c r="CF621" s="63"/>
      <c r="CG621" s="63"/>
      <c r="CH621" s="63"/>
      <c r="CI621" s="63"/>
      <c r="CJ621" s="63"/>
      <c r="CK621" s="63"/>
      <c r="CL621" s="63"/>
      <c r="CM621" s="63" t="s">
        <v>3852</v>
      </c>
      <c r="CN621" s="63"/>
      <c r="CO621" s="63" t="s">
        <v>3099</v>
      </c>
      <c r="CP621" s="66"/>
      <c r="CQ621" s="64">
        <v>39134</v>
      </c>
      <c r="CR621" s="78" t="s">
        <v>2038</v>
      </c>
      <c r="CS621" s="78" t="s">
        <v>2038</v>
      </c>
    </row>
    <row r="622" spans="1:97">
      <c r="A622" s="63" t="s">
        <v>3591</v>
      </c>
      <c r="B622" s="63" t="s">
        <v>4194</v>
      </c>
      <c r="C622" s="63">
        <v>5840</v>
      </c>
      <c r="D622" s="19" t="s">
        <v>3782</v>
      </c>
      <c r="E622" s="63" t="s">
        <v>3804</v>
      </c>
      <c r="F622" s="63" t="s">
        <v>3793</v>
      </c>
      <c r="G622" s="65" t="s">
        <v>3617</v>
      </c>
      <c r="H622" s="65">
        <v>36</v>
      </c>
      <c r="I622" s="65">
        <v>27</v>
      </c>
      <c r="J622" s="65">
        <v>113</v>
      </c>
      <c r="K622" s="23">
        <v>42.285252999999997</v>
      </c>
      <c r="L622" s="23">
        <v>-110.226061</v>
      </c>
      <c r="M622" s="61" t="s">
        <v>4195</v>
      </c>
      <c r="N622" s="63" t="s">
        <v>4196</v>
      </c>
      <c r="O622" s="63"/>
      <c r="P622" s="63" t="s">
        <v>3841</v>
      </c>
      <c r="Q622" s="63"/>
      <c r="R622" s="63"/>
      <c r="S622" s="55"/>
      <c r="T622" s="63"/>
      <c r="U622" s="66" t="s">
        <v>4197</v>
      </c>
      <c r="V622" s="63"/>
      <c r="W622" s="66">
        <v>10790</v>
      </c>
      <c r="X622" s="66">
        <v>10758</v>
      </c>
      <c r="Y622" s="63" t="s">
        <v>3852</v>
      </c>
      <c r="Z622" s="64"/>
      <c r="AA622" s="63">
        <v>7.07</v>
      </c>
      <c r="AB622" s="63"/>
      <c r="AC622" s="63">
        <v>674</v>
      </c>
      <c r="AD622" s="63">
        <v>398</v>
      </c>
      <c r="AE622" s="63">
        <v>8711</v>
      </c>
      <c r="AF622" s="63">
        <v>0</v>
      </c>
      <c r="AG622" s="63"/>
      <c r="AH622" s="63">
        <v>14380</v>
      </c>
      <c r="AI622" s="63">
        <v>1950</v>
      </c>
      <c r="AJ622" s="63">
        <v>0</v>
      </c>
      <c r="AK622" s="63">
        <v>0</v>
      </c>
      <c r="AL622" s="63">
        <v>370</v>
      </c>
      <c r="AM622" s="63">
        <v>26501</v>
      </c>
      <c r="AN622" s="63"/>
      <c r="AO622" s="63" t="s">
        <v>7173</v>
      </c>
      <c r="AP622" s="17">
        <f t="shared" si="217"/>
        <v>33.632599999999996</v>
      </c>
      <c r="AQ622" s="17">
        <f t="shared" si="218"/>
        <v>32.751420000000003</v>
      </c>
      <c r="AR622" s="17">
        <f t="shared" si="214"/>
        <v>378.92849999999999</v>
      </c>
      <c r="AS622" s="17">
        <f t="shared" si="236"/>
        <v>0</v>
      </c>
      <c r="AT622" s="17">
        <f t="shared" si="219"/>
        <v>445.31251999999995</v>
      </c>
      <c r="AU622" s="5">
        <f t="shared" si="220"/>
        <v>405.65979999999996</v>
      </c>
      <c r="AV622" s="5">
        <f t="shared" si="221"/>
        <v>31.960499999999996</v>
      </c>
      <c r="AW622" s="5">
        <f>IF(AJ622&gt;0,AJ622*0.03333,0)</f>
        <v>0</v>
      </c>
      <c r="AX622" s="5">
        <f>IF(AK622&gt;0,AK622*0.0588,0)</f>
        <v>0</v>
      </c>
      <c r="AY622" s="5">
        <f t="shared" si="222"/>
        <v>7.7034000000000002</v>
      </c>
      <c r="AZ622" s="5">
        <f t="shared" si="223"/>
        <v>445.32369999999992</v>
      </c>
      <c r="BA622" s="7">
        <f t="shared" si="224"/>
        <v>-1.2552824316944521E-5</v>
      </c>
      <c r="BB622" s="62">
        <f t="shared" si="225"/>
        <v>26483</v>
      </c>
      <c r="BC622" s="28">
        <f t="shared" si="226"/>
        <v>-3.3972520006039558E-4</v>
      </c>
      <c r="BD622" s="32">
        <f t="shared" si="227"/>
        <v>7.5525835204453717E-2</v>
      </c>
      <c r="BE622" s="32">
        <f t="shared" si="228"/>
        <v>7.3547045117887108E-2</v>
      </c>
      <c r="BF622" s="35">
        <f t="shared" si="229"/>
        <v>0.85092711967765922</v>
      </c>
      <c r="BG622" s="36">
        <f t="shared" si="230"/>
        <v>0.91093242960120924</v>
      </c>
      <c r="BH622" s="33">
        <f t="shared" si="231"/>
        <v>7.1769142311536541E-2</v>
      </c>
      <c r="BI622" s="33">
        <f t="shared" si="232"/>
        <v>1.7298428087254285E-2</v>
      </c>
      <c r="BJ622" s="63">
        <v>0</v>
      </c>
      <c r="BK622" s="63">
        <v>18</v>
      </c>
      <c r="BL622" s="63">
        <v>0</v>
      </c>
      <c r="BM622" s="63">
        <v>0</v>
      </c>
      <c r="BN622" s="63">
        <v>0</v>
      </c>
      <c r="BO622" s="63">
        <v>0</v>
      </c>
      <c r="BP622" s="63">
        <v>0</v>
      </c>
      <c r="BQ622" s="63">
        <v>0</v>
      </c>
      <c r="BR622" s="63">
        <v>0</v>
      </c>
      <c r="BS622" s="63">
        <v>0</v>
      </c>
      <c r="BT622" s="63">
        <v>0</v>
      </c>
      <c r="BU622" s="63">
        <v>0</v>
      </c>
      <c r="BV622" s="63">
        <v>0</v>
      </c>
      <c r="BW622" s="63">
        <v>0</v>
      </c>
      <c r="BX622" s="63"/>
      <c r="BY622" s="63"/>
      <c r="BZ622" s="63">
        <v>300</v>
      </c>
      <c r="CA622" s="63"/>
      <c r="CB622" s="63"/>
      <c r="CC622" s="63"/>
      <c r="CD622" s="63"/>
      <c r="CE622" s="63"/>
      <c r="CF622" s="63"/>
      <c r="CG622" s="63"/>
      <c r="CH622" s="63"/>
      <c r="CI622" s="63"/>
      <c r="CJ622" s="63"/>
      <c r="CK622" s="63"/>
      <c r="CL622" s="63"/>
      <c r="CM622" s="63" t="s">
        <v>3852</v>
      </c>
      <c r="CN622" s="63"/>
      <c r="CO622" s="63" t="s">
        <v>3099</v>
      </c>
      <c r="CP622" s="66" t="s">
        <v>4197</v>
      </c>
      <c r="CQ622" s="64">
        <v>39134</v>
      </c>
      <c r="CR622" s="78" t="s">
        <v>2038</v>
      </c>
      <c r="CS622" s="78" t="s">
        <v>2038</v>
      </c>
    </row>
    <row r="623" spans="1:97">
      <c r="A623" s="16" t="s">
        <v>3590</v>
      </c>
      <c r="B623" s="16" t="s">
        <v>350</v>
      </c>
      <c r="C623" s="19">
        <v>49003483</v>
      </c>
      <c r="D623" s="19" t="s">
        <v>3782</v>
      </c>
      <c r="E623" s="19" t="s">
        <v>3804</v>
      </c>
      <c r="F623" s="19" t="s">
        <v>3816</v>
      </c>
      <c r="G623" s="47"/>
      <c r="H623" s="47" t="s">
        <v>1542</v>
      </c>
      <c r="I623" s="47" t="s">
        <v>5449</v>
      </c>
      <c r="J623" s="47" t="s">
        <v>5470</v>
      </c>
      <c r="K623" s="23">
        <v>42.354199999999999</v>
      </c>
      <c r="L623" s="23">
        <v>-110.36744</v>
      </c>
      <c r="M623" s="61" t="s">
        <v>1824</v>
      </c>
      <c r="N623" s="19" t="s">
        <v>7102</v>
      </c>
      <c r="P623" s="19" t="s">
        <v>3841</v>
      </c>
      <c r="Q623" s="55"/>
      <c r="R623" s="55"/>
      <c r="S623" s="55">
        <f>V623-U623</f>
        <v>171</v>
      </c>
      <c r="T623" s="19"/>
      <c r="U623" s="55">
        <v>6471</v>
      </c>
      <c r="V623" s="55">
        <v>6642</v>
      </c>
      <c r="W623" s="55"/>
      <c r="X623" s="55"/>
      <c r="Y623" s="51" t="s">
        <v>3798</v>
      </c>
      <c r="AA623" s="52">
        <v>8.1999998092651367</v>
      </c>
      <c r="AB623" s="19" t="s">
        <v>3837</v>
      </c>
      <c r="AC623" s="19">
        <v>102</v>
      </c>
      <c r="AD623" s="19">
        <v>28</v>
      </c>
      <c r="AE623" s="19">
        <v>4685</v>
      </c>
      <c r="AF623" s="19">
        <v>-3</v>
      </c>
      <c r="AG623" s="19">
        <v>-3</v>
      </c>
      <c r="AH623" s="19">
        <v>5800</v>
      </c>
      <c r="AI623" s="19">
        <v>1684</v>
      </c>
      <c r="AJ623" s="19"/>
      <c r="AK623" s="19"/>
      <c r="AL623" s="19">
        <v>846</v>
      </c>
      <c r="AM623" s="19">
        <v>12362</v>
      </c>
      <c r="AP623" s="17">
        <f t="shared" si="217"/>
        <v>5.0898000000000003</v>
      </c>
      <c r="AQ623" s="17">
        <f t="shared" si="218"/>
        <v>2.3041200000000002</v>
      </c>
      <c r="AR623" s="17">
        <f t="shared" si="214"/>
        <v>203.79749999999999</v>
      </c>
      <c r="AS623" s="17">
        <f t="shared" si="236"/>
        <v>0</v>
      </c>
      <c r="AT623" s="17">
        <f t="shared" si="219"/>
        <v>211.19141999999999</v>
      </c>
      <c r="AU623" s="5">
        <f t="shared" si="220"/>
        <v>163.61799999999999</v>
      </c>
      <c r="AV623" s="5">
        <f t="shared" si="221"/>
        <v>27.600759999999998</v>
      </c>
      <c r="AW623" s="5"/>
      <c r="AX623" s="5"/>
      <c r="AY623" s="5">
        <f t="shared" si="222"/>
        <v>17.613720000000001</v>
      </c>
      <c r="AZ623" s="5">
        <f t="shared" si="223"/>
        <v>208.83248</v>
      </c>
      <c r="BA623" s="7">
        <f t="shared" si="224"/>
        <v>5.6162042207597938E-3</v>
      </c>
      <c r="BB623" s="62">
        <f t="shared" si="225"/>
        <v>13139</v>
      </c>
      <c r="BC623" s="6">
        <f t="shared" si="226"/>
        <v>3.0469393357123249E-2</v>
      </c>
      <c r="BD623" s="32">
        <f t="shared" si="227"/>
        <v>2.4100410897374525E-2</v>
      </c>
      <c r="BE623" s="32">
        <f t="shared" si="228"/>
        <v>1.0910102313815591E-2</v>
      </c>
      <c r="BF623" s="35">
        <f t="shared" si="229"/>
        <v>0.9649894867888098</v>
      </c>
      <c r="BG623" s="36">
        <f t="shared" si="230"/>
        <v>0.78348923500788759</v>
      </c>
      <c r="BH623" s="33">
        <f t="shared" si="231"/>
        <v>0.1321669885833851</v>
      </c>
      <c r="BI623" s="33">
        <f t="shared" si="232"/>
        <v>8.4343776408727228E-2</v>
      </c>
      <c r="CM623" s="51" t="s">
        <v>3815</v>
      </c>
      <c r="CR623" s="78" t="s">
        <v>2038</v>
      </c>
      <c r="CS623" s="78" t="s">
        <v>2038</v>
      </c>
    </row>
    <row r="624" spans="1:97">
      <c r="A624" s="16" t="s">
        <v>3590</v>
      </c>
      <c r="B624" s="16" t="s">
        <v>367</v>
      </c>
      <c r="C624" s="19">
        <v>49003487</v>
      </c>
      <c r="D624" s="19" t="s">
        <v>3782</v>
      </c>
      <c r="E624" s="19" t="s">
        <v>3804</v>
      </c>
      <c r="F624" s="19" t="s">
        <v>3816</v>
      </c>
      <c r="G624" s="47"/>
      <c r="H624" s="47" t="s">
        <v>1825</v>
      </c>
      <c r="I624" s="47" t="s">
        <v>5449</v>
      </c>
      <c r="J624" s="47" t="s">
        <v>5470</v>
      </c>
      <c r="K624" s="23">
        <v>42.354559999999999</v>
      </c>
      <c r="L624" s="23">
        <v>-110.38628</v>
      </c>
      <c r="M624" s="61" t="s">
        <v>1827</v>
      </c>
      <c r="N624" s="19" t="s">
        <v>7106</v>
      </c>
      <c r="P624" s="19" t="s">
        <v>3841</v>
      </c>
      <c r="Q624" s="55"/>
      <c r="R624" s="55">
        <v>494</v>
      </c>
      <c r="S624" s="55">
        <f>V624-U624</f>
        <v>84</v>
      </c>
      <c r="T624" s="19"/>
      <c r="U624" s="55">
        <v>6438</v>
      </c>
      <c r="V624" s="55">
        <v>6522</v>
      </c>
      <c r="W624" s="55"/>
      <c r="X624" s="55"/>
      <c r="Y624" s="51" t="s">
        <v>3798</v>
      </c>
      <c r="AA624" s="52">
        <v>8.3999996185302734</v>
      </c>
      <c r="AB624" s="19" t="s">
        <v>3837</v>
      </c>
      <c r="AC624" s="19">
        <v>37</v>
      </c>
      <c r="AD624" s="19">
        <v>28</v>
      </c>
      <c r="AE624" s="19">
        <v>2853</v>
      </c>
      <c r="AF624" s="19">
        <v>-3</v>
      </c>
      <c r="AG624" s="19">
        <v>-3</v>
      </c>
      <c r="AH624" s="19">
        <v>3400</v>
      </c>
      <c r="AI624" s="19">
        <v>1793</v>
      </c>
      <c r="AJ624" s="19"/>
      <c r="AK624" s="19"/>
      <c r="AL624" s="19">
        <v>142</v>
      </c>
      <c r="AM624" s="19">
        <v>7343</v>
      </c>
      <c r="AP624" s="17">
        <f t="shared" si="217"/>
        <v>1.8463000000000001</v>
      </c>
      <c r="AQ624" s="17">
        <f t="shared" si="218"/>
        <v>2.3041200000000002</v>
      </c>
      <c r="AR624" s="17">
        <f t="shared" ref="AR624:AR687" si="237">IF(AE624&gt;0,AE624*0.0435,0)</f>
        <v>124.10549999999999</v>
      </c>
      <c r="AS624" s="17">
        <f t="shared" si="236"/>
        <v>0</v>
      </c>
      <c r="AT624" s="17">
        <f t="shared" si="219"/>
        <v>128.25592</v>
      </c>
      <c r="AU624" s="5">
        <f t="shared" si="220"/>
        <v>95.914000000000001</v>
      </c>
      <c r="AV624" s="5">
        <f t="shared" si="221"/>
        <v>29.387269999999997</v>
      </c>
      <c r="AW624" s="5"/>
      <c r="AX624" s="5"/>
      <c r="AY624" s="5">
        <f t="shared" si="222"/>
        <v>2.9564400000000002</v>
      </c>
      <c r="AZ624" s="5">
        <f t="shared" si="223"/>
        <v>128.25771</v>
      </c>
      <c r="BA624" s="7">
        <f t="shared" si="224"/>
        <v>-6.9781866951854994E-6</v>
      </c>
      <c r="BB624" s="62">
        <f t="shared" si="225"/>
        <v>8247</v>
      </c>
      <c r="BC624" s="6">
        <f t="shared" si="226"/>
        <v>5.7985888389993585E-2</v>
      </c>
      <c r="BD624" s="32">
        <f t="shared" si="227"/>
        <v>1.4395436873401243E-2</v>
      </c>
      <c r="BE624" s="32">
        <f t="shared" si="228"/>
        <v>1.7965018690755171E-2</v>
      </c>
      <c r="BF624" s="35">
        <f t="shared" si="229"/>
        <v>0.96763954443584355</v>
      </c>
      <c r="BG624" s="36">
        <f t="shared" si="230"/>
        <v>0.74782248957976871</v>
      </c>
      <c r="BH624" s="33">
        <f t="shared" si="231"/>
        <v>0.22912673242021861</v>
      </c>
      <c r="BI624" s="33">
        <f t="shared" si="232"/>
        <v>2.3050778000012633E-2</v>
      </c>
      <c r="CM624" s="51" t="s">
        <v>3815</v>
      </c>
      <c r="CR624" s="78" t="s">
        <v>2038</v>
      </c>
      <c r="CS624" s="78" t="s">
        <v>2038</v>
      </c>
    </row>
    <row r="625" spans="1:97">
      <c r="A625" s="16" t="s">
        <v>3590</v>
      </c>
      <c r="B625" s="16" t="s">
        <v>367</v>
      </c>
      <c r="C625" s="19">
        <v>49005892</v>
      </c>
      <c r="D625" s="19" t="s">
        <v>3782</v>
      </c>
      <c r="E625" s="19" t="s">
        <v>3804</v>
      </c>
      <c r="F625" s="19" t="s">
        <v>3816</v>
      </c>
      <c r="G625" s="47"/>
      <c r="H625" s="47" t="s">
        <v>1825</v>
      </c>
      <c r="I625" s="47" t="s">
        <v>5449</v>
      </c>
      <c r="J625" s="47" t="s">
        <v>5470</v>
      </c>
      <c r="K625" s="23">
        <v>42.352370000000001</v>
      </c>
      <c r="L625" s="23">
        <v>-110.40112999999999</v>
      </c>
      <c r="M625" s="61" t="s">
        <v>1826</v>
      </c>
      <c r="N625" s="19" t="s">
        <v>3792</v>
      </c>
      <c r="P625" s="19" t="s">
        <v>3841</v>
      </c>
      <c r="Q625" s="55"/>
      <c r="R625" s="55">
        <v>562</v>
      </c>
      <c r="S625" s="55">
        <v>44</v>
      </c>
      <c r="T625" s="19"/>
      <c r="U625" s="55">
        <v>6940</v>
      </c>
      <c r="V625" s="55">
        <v>6984</v>
      </c>
      <c r="W625" s="55"/>
      <c r="X625" s="55"/>
      <c r="Y625" s="51" t="s">
        <v>3798</v>
      </c>
      <c r="AA625" s="52">
        <v>7.4000000953674316</v>
      </c>
      <c r="AB625" s="19" t="s">
        <v>3789</v>
      </c>
      <c r="AC625" s="19">
        <v>53</v>
      </c>
      <c r="AD625" s="19">
        <v>21</v>
      </c>
      <c r="AE625" s="19">
        <v>3305</v>
      </c>
      <c r="AF625" s="19">
        <v>-3</v>
      </c>
      <c r="AG625" s="19">
        <v>-3</v>
      </c>
      <c r="AH625" s="19">
        <v>4040</v>
      </c>
      <c r="AI625" s="19">
        <v>2070</v>
      </c>
      <c r="AJ625" s="19"/>
      <c r="AK625" s="19"/>
      <c r="AL625" s="19">
        <v>-3</v>
      </c>
      <c r="AM625" s="19">
        <v>8439</v>
      </c>
      <c r="AP625" s="17">
        <f t="shared" si="217"/>
        <v>2.6446999999999998</v>
      </c>
      <c r="AQ625" s="17">
        <f t="shared" si="218"/>
        <v>1.7280900000000001</v>
      </c>
      <c r="AR625" s="17">
        <f t="shared" si="237"/>
        <v>143.76749999999998</v>
      </c>
      <c r="AS625" s="17">
        <f t="shared" si="236"/>
        <v>0</v>
      </c>
      <c r="AT625" s="17">
        <f t="shared" si="219"/>
        <v>148.14028999999999</v>
      </c>
      <c r="AU625" s="5">
        <f t="shared" si="220"/>
        <v>113.9684</v>
      </c>
      <c r="AV625" s="5">
        <f t="shared" si="221"/>
        <v>33.927299999999995</v>
      </c>
      <c r="AW625" s="5"/>
      <c r="AX625" s="5"/>
      <c r="AY625" s="5">
        <f t="shared" si="222"/>
        <v>0</v>
      </c>
      <c r="AZ625" s="5">
        <f t="shared" si="223"/>
        <v>147.89570000000001</v>
      </c>
      <c r="BA625" s="7">
        <f t="shared" si="224"/>
        <v>8.262171096155847E-4</v>
      </c>
      <c r="BB625" s="62">
        <f t="shared" si="225"/>
        <v>9480</v>
      </c>
      <c r="BC625" s="6">
        <f t="shared" si="226"/>
        <v>5.8094759752218318E-2</v>
      </c>
      <c r="BD625" s="32">
        <f t="shared" si="227"/>
        <v>1.7852671950351926E-2</v>
      </c>
      <c r="BE625" s="32">
        <f t="shared" si="228"/>
        <v>1.1665226252763514E-2</v>
      </c>
      <c r="BF625" s="35">
        <f t="shared" si="229"/>
        <v>0.97048210179688454</v>
      </c>
      <c r="BG625" s="36">
        <f t="shared" si="230"/>
        <v>0.77059982136059402</v>
      </c>
      <c r="BH625" s="33">
        <f t="shared" si="231"/>
        <v>0.22940017863940598</v>
      </c>
      <c r="BI625" s="33">
        <f t="shared" si="232"/>
        <v>0</v>
      </c>
      <c r="CM625" s="51" t="s">
        <v>3815</v>
      </c>
      <c r="CR625" s="78" t="s">
        <v>2038</v>
      </c>
      <c r="CS625" s="78" t="s">
        <v>2038</v>
      </c>
    </row>
    <row r="626" spans="1:97">
      <c r="A626" s="16" t="s">
        <v>3590</v>
      </c>
      <c r="B626" s="16" t="s">
        <v>367</v>
      </c>
      <c r="C626" s="19">
        <v>49005180</v>
      </c>
      <c r="D626" s="19" t="s">
        <v>3782</v>
      </c>
      <c r="E626" s="19" t="s">
        <v>3804</v>
      </c>
      <c r="F626" s="19" t="s">
        <v>3816</v>
      </c>
      <c r="G626" s="47"/>
      <c r="H626" s="47" t="s">
        <v>1825</v>
      </c>
      <c r="I626" s="47" t="s">
        <v>5449</v>
      </c>
      <c r="J626" s="47" t="s">
        <v>5470</v>
      </c>
      <c r="K626" s="23">
        <v>42.354559999999999</v>
      </c>
      <c r="L626" s="23">
        <v>-110.38628</v>
      </c>
      <c r="M626" s="61" t="s">
        <v>1827</v>
      </c>
      <c r="N626" s="19" t="s">
        <v>7106</v>
      </c>
      <c r="P626" s="19" t="s">
        <v>3841</v>
      </c>
      <c r="Q626" s="55">
        <v>494</v>
      </c>
      <c r="R626" s="55"/>
      <c r="S626" s="55">
        <f>V626-U626</f>
        <v>38</v>
      </c>
      <c r="T626" s="19"/>
      <c r="U626" s="55">
        <v>7016</v>
      </c>
      <c r="V626" s="55">
        <v>7054</v>
      </c>
      <c r="W626" s="55"/>
      <c r="X626" s="55"/>
      <c r="Y626" s="51" t="s">
        <v>3798</v>
      </c>
      <c r="AA626" s="52">
        <v>7.5999999046325684</v>
      </c>
      <c r="AB626" s="19" t="s">
        <v>3789</v>
      </c>
      <c r="AC626" s="19">
        <v>112</v>
      </c>
      <c r="AD626" s="19">
        <v>19</v>
      </c>
      <c r="AE626" s="19">
        <v>5079</v>
      </c>
      <c r="AF626" s="19">
        <v>-3</v>
      </c>
      <c r="AG626" s="19">
        <v>-3</v>
      </c>
      <c r="AH626" s="19">
        <v>6900</v>
      </c>
      <c r="AI626" s="19">
        <v>2025</v>
      </c>
      <c r="AJ626" s="19"/>
      <c r="AK626" s="19"/>
      <c r="AL626" s="19">
        <v>14</v>
      </c>
      <c r="AM626" s="19">
        <v>13121</v>
      </c>
      <c r="AP626" s="17">
        <f t="shared" si="217"/>
        <v>5.5888</v>
      </c>
      <c r="AQ626" s="17">
        <f t="shared" si="218"/>
        <v>1.56351</v>
      </c>
      <c r="AR626" s="17">
        <f t="shared" si="237"/>
        <v>220.9365</v>
      </c>
      <c r="AS626" s="17">
        <f t="shared" si="236"/>
        <v>0</v>
      </c>
      <c r="AT626" s="17">
        <f t="shared" si="219"/>
        <v>228.08881</v>
      </c>
      <c r="AU626" s="5">
        <f t="shared" si="220"/>
        <v>194.649</v>
      </c>
      <c r="AV626" s="5">
        <f t="shared" si="221"/>
        <v>33.189749999999997</v>
      </c>
      <c r="AW626" s="5"/>
      <c r="AX626" s="5"/>
      <c r="AY626" s="5">
        <f t="shared" si="222"/>
        <v>0.29148000000000002</v>
      </c>
      <c r="AZ626" s="5">
        <f t="shared" si="223"/>
        <v>228.13023000000001</v>
      </c>
      <c r="BA626" s="7">
        <f t="shared" si="224"/>
        <v>-9.0789722410569368E-5</v>
      </c>
      <c r="BB626" s="62">
        <f t="shared" si="225"/>
        <v>14143</v>
      </c>
      <c r="BC626" s="6">
        <f t="shared" si="226"/>
        <v>3.7485328638497656E-2</v>
      </c>
      <c r="BD626" s="32">
        <f t="shared" si="227"/>
        <v>2.4502736456032192E-2</v>
      </c>
      <c r="BE626" s="32">
        <f t="shared" si="228"/>
        <v>6.8548299234846288E-3</v>
      </c>
      <c r="BF626" s="35">
        <f t="shared" si="229"/>
        <v>0.96864243362048319</v>
      </c>
      <c r="BG626" s="36">
        <f t="shared" si="230"/>
        <v>0.85323632909150182</v>
      </c>
      <c r="BH626" s="33">
        <f t="shared" si="231"/>
        <v>0.14548597965293769</v>
      </c>
      <c r="BI626" s="33">
        <f t="shared" si="232"/>
        <v>1.2776912555604752E-3</v>
      </c>
      <c r="CM626" s="51" t="s">
        <v>3824</v>
      </c>
      <c r="CR626" s="78" t="s">
        <v>2038</v>
      </c>
      <c r="CS626" s="78" t="s">
        <v>2038</v>
      </c>
    </row>
    <row r="627" spans="1:97">
      <c r="A627" s="16" t="s">
        <v>3590</v>
      </c>
      <c r="B627" s="16" t="s">
        <v>367</v>
      </c>
      <c r="C627" s="19">
        <v>49003485</v>
      </c>
      <c r="D627" s="19" t="s">
        <v>3782</v>
      </c>
      <c r="E627" s="19" t="s">
        <v>3804</v>
      </c>
      <c r="F627" s="19" t="s">
        <v>3816</v>
      </c>
      <c r="G627" s="47"/>
      <c r="H627" s="47" t="s">
        <v>1825</v>
      </c>
      <c r="I627" s="47" t="s">
        <v>5449</v>
      </c>
      <c r="J627" s="47" t="s">
        <v>5470</v>
      </c>
      <c r="K627" s="23">
        <v>42.352370000000001</v>
      </c>
      <c r="L627" s="23">
        <v>-110.40112999999999</v>
      </c>
      <c r="M627" s="61" t="s">
        <v>1826</v>
      </c>
      <c r="N627" s="19" t="s">
        <v>3792</v>
      </c>
      <c r="P627" s="19" t="s">
        <v>3841</v>
      </c>
      <c r="Q627" s="55">
        <v>562</v>
      </c>
      <c r="R627" s="55"/>
      <c r="S627" s="55">
        <v>20</v>
      </c>
      <c r="T627" s="19"/>
      <c r="U627" s="55">
        <v>7546</v>
      </c>
      <c r="V627" s="55">
        <v>7566</v>
      </c>
      <c r="W627" s="55"/>
      <c r="X627" s="55"/>
      <c r="Y627" s="51" t="s">
        <v>3798</v>
      </c>
      <c r="AA627" s="52">
        <v>7.5</v>
      </c>
      <c r="AB627" s="19" t="s">
        <v>3837</v>
      </c>
      <c r="AC627" s="19">
        <v>56</v>
      </c>
      <c r="AD627" s="19">
        <v>16</v>
      </c>
      <c r="AE627" s="19">
        <v>3411</v>
      </c>
      <c r="AF627" s="19">
        <v>-3</v>
      </c>
      <c r="AG627" s="19">
        <v>-3</v>
      </c>
      <c r="AH627" s="19">
        <v>4060</v>
      </c>
      <c r="AI627" s="19">
        <v>2150</v>
      </c>
      <c r="AJ627" s="19"/>
      <c r="AK627" s="19"/>
      <c r="AL627" s="19">
        <v>35</v>
      </c>
      <c r="AM627" s="19">
        <v>8697</v>
      </c>
      <c r="AP627" s="17">
        <f t="shared" si="217"/>
        <v>2.7944</v>
      </c>
      <c r="AQ627" s="17">
        <f t="shared" si="218"/>
        <v>1.31664</v>
      </c>
      <c r="AR627" s="17">
        <f t="shared" si="237"/>
        <v>148.3785</v>
      </c>
      <c r="AS627" s="17">
        <f t="shared" si="236"/>
        <v>0</v>
      </c>
      <c r="AT627" s="17">
        <f t="shared" si="219"/>
        <v>152.48954000000001</v>
      </c>
      <c r="AU627" s="5">
        <f t="shared" si="220"/>
        <v>114.5326</v>
      </c>
      <c r="AV627" s="5">
        <f t="shared" si="221"/>
        <v>35.238499999999995</v>
      </c>
      <c r="AW627" s="5"/>
      <c r="AX627" s="5"/>
      <c r="AY627" s="5">
        <f t="shared" si="222"/>
        <v>0.72870000000000001</v>
      </c>
      <c r="AZ627" s="5">
        <f t="shared" si="223"/>
        <v>150.49979999999999</v>
      </c>
      <c r="BA627" s="7">
        <f t="shared" si="224"/>
        <v>6.567029717943252E-3</v>
      </c>
      <c r="BB627" s="62">
        <f t="shared" si="225"/>
        <v>9722</v>
      </c>
      <c r="BC627" s="6">
        <f t="shared" si="226"/>
        <v>5.5649058037895653E-2</v>
      </c>
      <c r="BD627" s="32">
        <f t="shared" si="227"/>
        <v>1.8325191354108615E-2</v>
      </c>
      <c r="BE627" s="32">
        <f t="shared" si="228"/>
        <v>8.6342971458894819E-3</v>
      </c>
      <c r="BF627" s="35">
        <f t="shared" si="229"/>
        <v>0.97304051150000193</v>
      </c>
      <c r="BG627" s="36">
        <f t="shared" si="230"/>
        <v>0.76101496480394004</v>
      </c>
      <c r="BH627" s="33">
        <f t="shared" si="231"/>
        <v>0.23414316829656914</v>
      </c>
      <c r="BI627" s="33">
        <f t="shared" si="232"/>
        <v>4.8418668994908969E-3</v>
      </c>
      <c r="CM627" s="51" t="s">
        <v>1823</v>
      </c>
      <c r="CR627" s="78" t="s">
        <v>2038</v>
      </c>
      <c r="CS627" s="78" t="s">
        <v>2038</v>
      </c>
    </row>
    <row r="628" spans="1:97">
      <c r="A628" s="16" t="s">
        <v>3590</v>
      </c>
      <c r="B628" s="16" t="s">
        <v>1223</v>
      </c>
      <c r="C628" s="19">
        <v>49003476</v>
      </c>
      <c r="D628" s="19" t="s">
        <v>3782</v>
      </c>
      <c r="E628" s="19" t="s">
        <v>3804</v>
      </c>
      <c r="F628" s="19" t="s">
        <v>3816</v>
      </c>
      <c r="G628" s="47"/>
      <c r="H628" s="47" t="s">
        <v>1808</v>
      </c>
      <c r="I628" s="47" t="s">
        <v>5449</v>
      </c>
      <c r="J628" s="47" t="s">
        <v>5470</v>
      </c>
      <c r="K628" s="23">
        <v>42.338549999999998</v>
      </c>
      <c r="L628" s="23">
        <v>-110.3506</v>
      </c>
      <c r="M628" s="61" t="s">
        <v>1821</v>
      </c>
      <c r="N628" s="19" t="s">
        <v>1822</v>
      </c>
      <c r="P628" s="19" t="s">
        <v>3841</v>
      </c>
      <c r="Q628" s="55"/>
      <c r="R628" s="55">
        <v>606</v>
      </c>
      <c r="S628" s="55">
        <f>V628-U628</f>
        <v>85</v>
      </c>
      <c r="T628" s="19"/>
      <c r="U628" s="55">
        <v>6065</v>
      </c>
      <c r="V628" s="55">
        <v>6150</v>
      </c>
      <c r="W628" s="55"/>
      <c r="X628" s="55"/>
      <c r="Y628" s="51" t="s">
        <v>3798</v>
      </c>
      <c r="Z628" s="40">
        <v>21803</v>
      </c>
      <c r="AA628" s="52">
        <v>7.5999999046325684</v>
      </c>
      <c r="AB628" s="19" t="s">
        <v>3837</v>
      </c>
      <c r="AC628" s="19">
        <v>93</v>
      </c>
      <c r="AD628" s="19">
        <v>24</v>
      </c>
      <c r="AE628" s="19">
        <v>4183</v>
      </c>
      <c r="AF628" s="19">
        <v>-3</v>
      </c>
      <c r="AG628" s="19">
        <v>-3</v>
      </c>
      <c r="AH628" s="19">
        <v>5538</v>
      </c>
      <c r="AI628" s="19">
        <v>1854</v>
      </c>
      <c r="AJ628" s="19"/>
      <c r="AK628" s="19"/>
      <c r="AL628" s="19">
        <v>98</v>
      </c>
      <c r="AM628" s="19">
        <v>10865</v>
      </c>
      <c r="AP628" s="17">
        <f t="shared" si="217"/>
        <v>4.6406999999999998</v>
      </c>
      <c r="AQ628" s="17">
        <f t="shared" si="218"/>
        <v>1.97496</v>
      </c>
      <c r="AR628" s="17">
        <f t="shared" si="237"/>
        <v>181.9605</v>
      </c>
      <c r="AS628" s="17">
        <f t="shared" si="236"/>
        <v>0</v>
      </c>
      <c r="AT628" s="17">
        <f t="shared" si="219"/>
        <v>188.57615999999999</v>
      </c>
      <c r="AU628" s="5">
        <f t="shared" si="220"/>
        <v>156.22698</v>
      </c>
      <c r="AV628" s="5">
        <f t="shared" si="221"/>
        <v>30.387059999999998</v>
      </c>
      <c r="AW628" s="5"/>
      <c r="AX628" s="5"/>
      <c r="AY628" s="5">
        <f t="shared" si="222"/>
        <v>2.0403600000000002</v>
      </c>
      <c r="AZ628" s="5">
        <f t="shared" si="223"/>
        <v>188.65439999999998</v>
      </c>
      <c r="BA628" s="7">
        <f t="shared" si="224"/>
        <v>-2.0740631405895079E-4</v>
      </c>
      <c r="BB628" s="62">
        <f t="shared" si="225"/>
        <v>11784</v>
      </c>
      <c r="BC628" s="6">
        <f t="shared" si="226"/>
        <v>4.0575742858404346E-2</v>
      </c>
      <c r="BD628" s="32">
        <f t="shared" si="227"/>
        <v>2.4609155261195264E-2</v>
      </c>
      <c r="BE628" s="32">
        <f t="shared" si="228"/>
        <v>1.0473009949932166E-2</v>
      </c>
      <c r="BF628" s="35">
        <f t="shared" si="229"/>
        <v>0.96491783478887261</v>
      </c>
      <c r="BG628" s="36">
        <f t="shared" si="230"/>
        <v>0.82811203979340009</v>
      </c>
      <c r="BH628" s="33">
        <f t="shared" si="231"/>
        <v>0.16107262804366079</v>
      </c>
      <c r="BI628" s="33">
        <f t="shared" si="232"/>
        <v>1.0815332162939218E-2</v>
      </c>
      <c r="CM628" s="51" t="s">
        <v>3815</v>
      </c>
      <c r="CR628" s="78" t="s">
        <v>2038</v>
      </c>
      <c r="CS628" s="78" t="s">
        <v>2038</v>
      </c>
    </row>
    <row r="629" spans="1:97">
      <c r="A629" s="16" t="s">
        <v>3590</v>
      </c>
      <c r="B629" s="16" t="s">
        <v>1223</v>
      </c>
      <c r="C629" s="19">
        <v>49003477</v>
      </c>
      <c r="D629" s="19" t="s">
        <v>3782</v>
      </c>
      <c r="E629" s="19" t="s">
        <v>3804</v>
      </c>
      <c r="F629" s="19" t="s">
        <v>3816</v>
      </c>
      <c r="G629" s="47"/>
      <c r="H629" s="47" t="s">
        <v>1808</v>
      </c>
      <c r="I629" s="47" t="s">
        <v>5449</v>
      </c>
      <c r="J629" s="47" t="s">
        <v>5470</v>
      </c>
      <c r="K629" s="23">
        <v>42.338549999999998</v>
      </c>
      <c r="L629" s="23">
        <v>-110.3506</v>
      </c>
      <c r="M629" s="61" t="s">
        <v>1821</v>
      </c>
      <c r="N629" s="19" t="s">
        <v>1822</v>
      </c>
      <c r="P629" s="19" t="s">
        <v>3841</v>
      </c>
      <c r="Q629" s="55">
        <v>606</v>
      </c>
      <c r="R629" s="55"/>
      <c r="S629" s="55">
        <f>V629-U629</f>
        <v>64</v>
      </c>
      <c r="T629" s="19"/>
      <c r="U629" s="55">
        <v>6756</v>
      </c>
      <c r="V629" s="55">
        <v>6820</v>
      </c>
      <c r="W629" s="55"/>
      <c r="X629" s="55"/>
      <c r="Y629" s="51" t="s">
        <v>3798</v>
      </c>
      <c r="AA629" s="52">
        <v>7.6999998092651367</v>
      </c>
      <c r="AB629" s="19" t="s">
        <v>3837</v>
      </c>
      <c r="AC629" s="19">
        <v>205</v>
      </c>
      <c r="AD629" s="19">
        <v>7</v>
      </c>
      <c r="AE629" s="19">
        <v>4609</v>
      </c>
      <c r="AF629" s="19">
        <v>-3</v>
      </c>
      <c r="AG629" s="19">
        <v>-3</v>
      </c>
      <c r="AH629" s="19">
        <v>6527</v>
      </c>
      <c r="AI629" s="19">
        <v>1490</v>
      </c>
      <c r="AJ629" s="19"/>
      <c r="AK629" s="19"/>
      <c r="AL629" s="19">
        <v>134</v>
      </c>
      <c r="AM629" s="19">
        <v>12216</v>
      </c>
      <c r="AP629" s="17">
        <f t="shared" si="217"/>
        <v>10.2295</v>
      </c>
      <c r="AQ629" s="17">
        <f t="shared" si="218"/>
        <v>0.57603000000000004</v>
      </c>
      <c r="AR629" s="17">
        <f t="shared" si="237"/>
        <v>200.49149999999997</v>
      </c>
      <c r="AS629" s="17">
        <f t="shared" si="236"/>
        <v>0</v>
      </c>
      <c r="AT629" s="17">
        <f t="shared" si="219"/>
        <v>211.29702999999998</v>
      </c>
      <c r="AU629" s="5">
        <f t="shared" si="220"/>
        <v>184.12666999999999</v>
      </c>
      <c r="AV629" s="5">
        <f t="shared" si="221"/>
        <v>24.421099999999999</v>
      </c>
      <c r="AW629" s="5"/>
      <c r="AX629" s="5"/>
      <c r="AY629" s="5">
        <f t="shared" si="222"/>
        <v>2.7898800000000001</v>
      </c>
      <c r="AZ629" s="5">
        <f t="shared" si="223"/>
        <v>211.33765</v>
      </c>
      <c r="BA629" s="7">
        <f t="shared" si="224"/>
        <v>-9.6111374485449962E-5</v>
      </c>
      <c r="BB629" s="62">
        <f t="shared" si="225"/>
        <v>12966</v>
      </c>
      <c r="BC629" s="6">
        <f t="shared" si="226"/>
        <v>2.9783178460805339E-2</v>
      </c>
      <c r="BD629" s="32">
        <f t="shared" si="227"/>
        <v>4.841289061185574E-2</v>
      </c>
      <c r="BE629" s="32">
        <f t="shared" si="228"/>
        <v>2.7261623128351595E-3</v>
      </c>
      <c r="BF629" s="35">
        <f t="shared" si="229"/>
        <v>0.9488609470753091</v>
      </c>
      <c r="BG629" s="36">
        <f t="shared" si="230"/>
        <v>0.87124404951034518</v>
      </c>
      <c r="BH629" s="33">
        <f t="shared" si="231"/>
        <v>0.11555489521152525</v>
      </c>
      <c r="BI629" s="33">
        <f t="shared" si="232"/>
        <v>1.3201055278129573E-2</v>
      </c>
      <c r="CM629" s="51" t="s">
        <v>1823</v>
      </c>
      <c r="CR629" s="78" t="s">
        <v>2038</v>
      </c>
      <c r="CS629" s="78" t="s">
        <v>2038</v>
      </c>
    </row>
    <row r="630" spans="1:97">
      <c r="A630" s="16" t="s">
        <v>3590</v>
      </c>
      <c r="B630" s="16" t="s">
        <v>1225</v>
      </c>
      <c r="C630" s="19">
        <v>49002624</v>
      </c>
      <c r="D630" s="19" t="s">
        <v>3782</v>
      </c>
      <c r="E630" s="19" t="s">
        <v>3804</v>
      </c>
      <c r="F630" s="19" t="s">
        <v>3816</v>
      </c>
      <c r="G630" s="47"/>
      <c r="H630" s="47" t="s">
        <v>3790</v>
      </c>
      <c r="I630" s="47" t="s">
        <v>5449</v>
      </c>
      <c r="J630" s="47" t="s">
        <v>5470</v>
      </c>
      <c r="K630" s="23">
        <v>42.32188</v>
      </c>
      <c r="L630" s="23">
        <v>-110.38069</v>
      </c>
      <c r="M630" s="61" t="s">
        <v>7087</v>
      </c>
      <c r="N630" s="19" t="s">
        <v>3861</v>
      </c>
      <c r="P630" s="19" t="s">
        <v>3841</v>
      </c>
      <c r="Q630" s="55"/>
      <c r="R630" s="55"/>
      <c r="S630" s="55">
        <v>102</v>
      </c>
      <c r="T630" s="19"/>
      <c r="U630" s="55">
        <v>7631</v>
      </c>
      <c r="V630" s="55">
        <v>7733</v>
      </c>
      <c r="W630" s="55"/>
      <c r="X630" s="55"/>
      <c r="Y630" s="51" t="s">
        <v>3798</v>
      </c>
      <c r="AA630" s="52">
        <v>8</v>
      </c>
      <c r="AB630" s="19" t="s">
        <v>3837</v>
      </c>
      <c r="AC630" s="19">
        <v>15</v>
      </c>
      <c r="AD630" s="19">
        <v>7</v>
      </c>
      <c r="AE630" s="19">
        <v>1853</v>
      </c>
      <c r="AF630" s="19">
        <v>-3</v>
      </c>
      <c r="AG630" s="19">
        <v>-3</v>
      </c>
      <c r="AH630" s="19">
        <v>1430</v>
      </c>
      <c r="AI630" s="19">
        <v>1710</v>
      </c>
      <c r="AJ630" s="19"/>
      <c r="AK630" s="19"/>
      <c r="AL630" s="19">
        <v>648</v>
      </c>
      <c r="AM630" s="19">
        <v>4795</v>
      </c>
      <c r="AP630" s="17">
        <f t="shared" si="217"/>
        <v>0.74849999999999994</v>
      </c>
      <c r="AQ630" s="17">
        <f t="shared" si="218"/>
        <v>0.57603000000000004</v>
      </c>
      <c r="AR630" s="17">
        <f t="shared" si="237"/>
        <v>80.605499999999992</v>
      </c>
      <c r="AS630" s="17">
        <f t="shared" si="236"/>
        <v>0</v>
      </c>
      <c r="AT630" s="17">
        <f t="shared" si="219"/>
        <v>81.930029999999988</v>
      </c>
      <c r="AU630" s="5">
        <f t="shared" si="220"/>
        <v>40.340299999999999</v>
      </c>
      <c r="AV630" s="5">
        <f t="shared" si="221"/>
        <v>28.026899999999998</v>
      </c>
      <c r="AW630" s="5"/>
      <c r="AX630" s="5"/>
      <c r="AY630" s="5">
        <f t="shared" si="222"/>
        <v>13.49136</v>
      </c>
      <c r="AZ630" s="5">
        <f t="shared" si="223"/>
        <v>81.858559999999997</v>
      </c>
      <c r="BA630" s="7">
        <f t="shared" si="224"/>
        <v>4.3635518200621189E-4</v>
      </c>
      <c r="BB630" s="62">
        <f t="shared" si="225"/>
        <v>5657</v>
      </c>
      <c r="BC630" s="6">
        <f t="shared" si="226"/>
        <v>8.2472254114045157E-2</v>
      </c>
      <c r="BD630" s="32">
        <f t="shared" si="227"/>
        <v>9.1358443296066169E-3</v>
      </c>
      <c r="BE630" s="32">
        <f t="shared" si="228"/>
        <v>7.030755389690448E-3</v>
      </c>
      <c r="BF630" s="35">
        <f t="shared" si="229"/>
        <v>0.98383340028070299</v>
      </c>
      <c r="BG630" s="37">
        <f t="shared" si="230"/>
        <v>0.49280490641418567</v>
      </c>
      <c r="BH630" s="33">
        <f t="shared" si="231"/>
        <v>0.34238203066362272</v>
      </c>
      <c r="BI630" s="33">
        <f t="shared" si="232"/>
        <v>0.16481306292219164</v>
      </c>
      <c r="CM630" s="51" t="s">
        <v>3824</v>
      </c>
      <c r="CR630" s="78" t="s">
        <v>2038</v>
      </c>
      <c r="CS630" s="78" t="s">
        <v>2038</v>
      </c>
    </row>
    <row r="631" spans="1:97">
      <c r="A631" s="16" t="s">
        <v>3590</v>
      </c>
      <c r="B631" s="16" t="s">
        <v>1227</v>
      </c>
      <c r="C631" s="19">
        <v>49124749</v>
      </c>
      <c r="D631" s="19" t="s">
        <v>3782</v>
      </c>
      <c r="E631" s="19" t="s">
        <v>3804</v>
      </c>
      <c r="G631" s="47"/>
      <c r="H631" s="47" t="s">
        <v>3790</v>
      </c>
      <c r="I631" s="47" t="s">
        <v>5450</v>
      </c>
      <c r="J631" s="47" t="s">
        <v>5487</v>
      </c>
      <c r="K631" s="23">
        <v>42.403399999999998</v>
      </c>
      <c r="L631" s="23">
        <v>-109.44029999999999</v>
      </c>
      <c r="N631" s="19" t="s">
        <v>5084</v>
      </c>
      <c r="P631" s="19" t="s">
        <v>3841</v>
      </c>
      <c r="Q631" s="55"/>
      <c r="R631" s="55"/>
      <c r="S631" s="55">
        <f>V631-U631</f>
        <v>68</v>
      </c>
      <c r="T631" s="19"/>
      <c r="U631" s="55">
        <v>7607</v>
      </c>
      <c r="V631" s="55">
        <v>7675</v>
      </c>
      <c r="W631" s="55"/>
      <c r="X631" s="55"/>
      <c r="Y631" s="51" t="s">
        <v>3798</v>
      </c>
      <c r="Z631" s="40">
        <v>26576</v>
      </c>
      <c r="AA631" s="52">
        <v>8.3000001907348633</v>
      </c>
      <c r="AB631" s="19" t="s">
        <v>3789</v>
      </c>
      <c r="AC631" s="19">
        <v>167</v>
      </c>
      <c r="AD631" s="19">
        <v>36</v>
      </c>
      <c r="AE631" s="19">
        <v>3235</v>
      </c>
      <c r="AF631" s="19">
        <v>44</v>
      </c>
      <c r="AG631" s="19">
        <v>-3</v>
      </c>
      <c r="AH631" s="19">
        <v>4100</v>
      </c>
      <c r="AI631" s="19">
        <v>2196</v>
      </c>
      <c r="AJ631" s="19"/>
      <c r="AK631" s="19"/>
      <c r="AL631" s="19">
        <v>72</v>
      </c>
      <c r="AM631" s="19">
        <v>8736</v>
      </c>
      <c r="AO631" s="19" t="s">
        <v>5038</v>
      </c>
      <c r="AP631" s="17">
        <f t="shared" si="217"/>
        <v>8.3332999999999995</v>
      </c>
      <c r="AQ631" s="17">
        <f t="shared" si="218"/>
        <v>2.96244</v>
      </c>
      <c r="AR631" s="17">
        <f t="shared" si="237"/>
        <v>140.7225</v>
      </c>
      <c r="AS631" s="17">
        <f t="shared" si="236"/>
        <v>1.1255199999999999</v>
      </c>
      <c r="AT631" s="17">
        <f t="shared" si="219"/>
        <v>153.14375999999999</v>
      </c>
      <c r="AU631" s="5">
        <f t="shared" si="220"/>
        <v>115.661</v>
      </c>
      <c r="AV631" s="5">
        <f t="shared" si="221"/>
        <v>35.992439999999995</v>
      </c>
      <c r="AW631" s="5"/>
      <c r="AX631" s="5"/>
      <c r="AY631" s="5">
        <f t="shared" si="222"/>
        <v>1.4990400000000002</v>
      </c>
      <c r="AZ631" s="5">
        <f t="shared" si="223"/>
        <v>153.15248</v>
      </c>
      <c r="BA631" s="7">
        <f t="shared" si="224"/>
        <v>-2.8469170891588289E-5</v>
      </c>
      <c r="BB631" s="62">
        <f t="shared" si="225"/>
        <v>9847</v>
      </c>
      <c r="BC631" s="6">
        <f t="shared" si="226"/>
        <v>5.9785825754722056E-2</v>
      </c>
      <c r="BD631" s="32">
        <f t="shared" si="227"/>
        <v>5.4414884419711256E-2</v>
      </c>
      <c r="BE631" s="32">
        <f t="shared" si="228"/>
        <v>1.9344177000747535E-2</v>
      </c>
      <c r="BF631" s="35">
        <f t="shared" si="229"/>
        <v>0.92624093857954126</v>
      </c>
      <c r="BG631" s="36">
        <f t="shared" si="230"/>
        <v>0.75520161345085635</v>
      </c>
      <c r="BH631" s="33">
        <f t="shared" si="231"/>
        <v>0.23501049411671293</v>
      </c>
      <c r="BI631" s="33">
        <f t="shared" si="232"/>
        <v>9.7878924324307399E-3</v>
      </c>
      <c r="CM631" s="51" t="s">
        <v>5085</v>
      </c>
      <c r="CR631" s="78" t="s">
        <v>2038</v>
      </c>
      <c r="CS631" s="78" t="s">
        <v>2038</v>
      </c>
    </row>
    <row r="632" spans="1:97">
      <c r="A632" s="16" t="s">
        <v>3590</v>
      </c>
      <c r="B632" s="16" t="s">
        <v>1228</v>
      </c>
      <c r="C632" s="19">
        <v>49005909</v>
      </c>
      <c r="D632" s="19" t="s">
        <v>3782</v>
      </c>
      <c r="E632" s="19" t="s">
        <v>3804</v>
      </c>
      <c r="F632" s="19" t="s">
        <v>7075</v>
      </c>
      <c r="G632" s="47"/>
      <c r="H632" s="47" t="s">
        <v>3838</v>
      </c>
      <c r="I632" s="47" t="s">
        <v>5450</v>
      </c>
      <c r="J632" s="47" t="s">
        <v>5468</v>
      </c>
      <c r="K632" s="23">
        <v>42.40878</v>
      </c>
      <c r="L632" s="23">
        <v>-110.22153</v>
      </c>
      <c r="M632" s="61" t="s">
        <v>4926</v>
      </c>
      <c r="N632" s="19" t="s">
        <v>4927</v>
      </c>
      <c r="P632" s="19" t="s">
        <v>3841</v>
      </c>
      <c r="Q632" s="55"/>
      <c r="R632" s="55"/>
      <c r="S632" s="55">
        <f>V632-U632</f>
        <v>1091</v>
      </c>
      <c r="T632" s="19"/>
      <c r="U632" s="55">
        <v>6845</v>
      </c>
      <c r="V632" s="55">
        <v>7936</v>
      </c>
      <c r="W632" s="55"/>
      <c r="X632" s="55"/>
      <c r="Y632" s="51" t="s">
        <v>3852</v>
      </c>
      <c r="AA632" s="52">
        <v>7.9000000953674316</v>
      </c>
      <c r="AB632" s="19" t="s">
        <v>3789</v>
      </c>
      <c r="AC632" s="19">
        <v>745</v>
      </c>
      <c r="AD632" s="19">
        <v>92</v>
      </c>
      <c r="AE632" s="19">
        <v>3746</v>
      </c>
      <c r="AF632" s="19">
        <v>-3</v>
      </c>
      <c r="AG632" s="19">
        <v>-3</v>
      </c>
      <c r="AH632" s="19">
        <v>7000</v>
      </c>
      <c r="AI632" s="19">
        <v>573</v>
      </c>
      <c r="AJ632" s="19"/>
      <c r="AK632" s="19"/>
      <c r="AL632" s="19">
        <v>38</v>
      </c>
      <c r="AM632" s="19">
        <v>11903</v>
      </c>
      <c r="AP632" s="17">
        <f t="shared" si="217"/>
        <v>37.1755</v>
      </c>
      <c r="AQ632" s="17">
        <f t="shared" si="218"/>
        <v>7.5706800000000003</v>
      </c>
      <c r="AR632" s="17">
        <f t="shared" si="237"/>
        <v>162.95099999999999</v>
      </c>
      <c r="AS632" s="17">
        <f t="shared" si="236"/>
        <v>0</v>
      </c>
      <c r="AT632" s="17">
        <f t="shared" si="219"/>
        <v>207.69718</v>
      </c>
      <c r="AU632" s="5">
        <f t="shared" si="220"/>
        <v>197.47</v>
      </c>
      <c r="AV632" s="5">
        <f t="shared" si="221"/>
        <v>9.3914699999999982</v>
      </c>
      <c r="AW632" s="5"/>
      <c r="AX632" s="5"/>
      <c r="AY632" s="5">
        <f t="shared" si="222"/>
        <v>0.79116000000000009</v>
      </c>
      <c r="AZ632" s="5">
        <f t="shared" si="223"/>
        <v>207.65262999999999</v>
      </c>
      <c r="BA632" s="7">
        <f t="shared" si="224"/>
        <v>1.0725898731003438E-4</v>
      </c>
      <c r="BB632" s="62">
        <f t="shared" si="225"/>
        <v>12188</v>
      </c>
      <c r="BC632" s="6">
        <f t="shared" si="226"/>
        <v>1.1830144037192313E-2</v>
      </c>
      <c r="BD632" s="32">
        <f t="shared" si="227"/>
        <v>0.17898894919998432</v>
      </c>
      <c r="BE632" s="32">
        <f t="shared" si="228"/>
        <v>3.6450567118918031E-2</v>
      </c>
      <c r="BF632" s="35">
        <f t="shared" si="229"/>
        <v>0.78456048368109765</v>
      </c>
      <c r="BG632" s="36">
        <f t="shared" si="230"/>
        <v>0.95096315418687449</v>
      </c>
      <c r="BH632" s="33">
        <f t="shared" si="231"/>
        <v>4.5226829055813059E-2</v>
      </c>
      <c r="BI632" s="33">
        <f t="shared" si="232"/>
        <v>3.8100167573124413E-3</v>
      </c>
      <c r="CM632" s="51" t="s">
        <v>4928</v>
      </c>
      <c r="CR632" s="78" t="s">
        <v>2038</v>
      </c>
      <c r="CS632" s="78" t="s">
        <v>2038</v>
      </c>
    </row>
    <row r="633" spans="1:97">
      <c r="A633" s="16" t="s">
        <v>3590</v>
      </c>
      <c r="B633" s="16" t="s">
        <v>1229</v>
      </c>
      <c r="C633" s="19">
        <v>49002614</v>
      </c>
      <c r="D633" s="19" t="s">
        <v>3782</v>
      </c>
      <c r="E633" s="19" t="s">
        <v>3804</v>
      </c>
      <c r="F633" s="19" t="s">
        <v>7075</v>
      </c>
      <c r="G633" s="47"/>
      <c r="H633" s="47" t="s">
        <v>7079</v>
      </c>
      <c r="I633" s="47" t="s">
        <v>5450</v>
      </c>
      <c r="J633" s="47" t="s">
        <v>5468</v>
      </c>
      <c r="K633" s="23">
        <v>42.409820000000003</v>
      </c>
      <c r="L633" s="23">
        <v>-110.2375</v>
      </c>
      <c r="M633" s="61" t="s">
        <v>7082</v>
      </c>
      <c r="N633" s="19" t="s">
        <v>7083</v>
      </c>
      <c r="P633" s="19" t="s">
        <v>3841</v>
      </c>
      <c r="Q633" s="55"/>
      <c r="R633" s="55"/>
      <c r="S633" s="55">
        <f>V633-U633</f>
        <v>973</v>
      </c>
      <c r="T633" s="19"/>
      <c r="U633" s="55">
        <v>6847</v>
      </c>
      <c r="V633" s="55">
        <v>7820</v>
      </c>
      <c r="W633" s="55"/>
      <c r="X633" s="55"/>
      <c r="Y633" s="51" t="s">
        <v>3852</v>
      </c>
      <c r="Z633" s="40">
        <v>22014</v>
      </c>
      <c r="AA633" s="52">
        <v>7.9000000953674316</v>
      </c>
      <c r="AB633" s="19" t="s">
        <v>3837</v>
      </c>
      <c r="AC633" s="19">
        <v>154</v>
      </c>
      <c r="AD633" s="19">
        <v>10</v>
      </c>
      <c r="AE633" s="19">
        <v>2430</v>
      </c>
      <c r="AF633" s="19">
        <v>-3</v>
      </c>
      <c r="AG633" s="19">
        <v>-3</v>
      </c>
      <c r="AH633" s="19">
        <v>3500</v>
      </c>
      <c r="AI633" s="19">
        <v>500</v>
      </c>
      <c r="AJ633" s="19"/>
      <c r="AK633" s="19"/>
      <c r="AL633" s="19">
        <v>348</v>
      </c>
      <c r="AM633" s="19">
        <v>6688</v>
      </c>
      <c r="AP633" s="17">
        <f t="shared" si="217"/>
        <v>7.6845999999999997</v>
      </c>
      <c r="AQ633" s="17">
        <f t="shared" si="218"/>
        <v>0.82289999999999996</v>
      </c>
      <c r="AR633" s="17">
        <f t="shared" si="237"/>
        <v>105.705</v>
      </c>
      <c r="AS633" s="17">
        <f t="shared" si="236"/>
        <v>0</v>
      </c>
      <c r="AT633" s="17">
        <f t="shared" si="219"/>
        <v>114.21250000000001</v>
      </c>
      <c r="AU633" s="5">
        <f t="shared" si="220"/>
        <v>98.734999999999999</v>
      </c>
      <c r="AV633" s="5">
        <f t="shared" si="221"/>
        <v>8.1949999999999985</v>
      </c>
      <c r="AW633" s="5"/>
      <c r="AX633" s="5"/>
      <c r="AY633" s="5">
        <f t="shared" si="222"/>
        <v>7.2453600000000007</v>
      </c>
      <c r="AZ633" s="5">
        <f t="shared" si="223"/>
        <v>114.17536</v>
      </c>
      <c r="BA633" s="7">
        <f t="shared" si="224"/>
        <v>1.6261810062937648E-4</v>
      </c>
      <c r="BB633" s="62">
        <f t="shared" si="225"/>
        <v>6936</v>
      </c>
      <c r="BC633" s="6">
        <f t="shared" si="226"/>
        <v>1.8203170874926601E-2</v>
      </c>
      <c r="BD633" s="32">
        <f t="shared" si="227"/>
        <v>6.7283353398270768E-2</v>
      </c>
      <c r="BE633" s="32">
        <f t="shared" si="228"/>
        <v>7.2049906971653711E-3</v>
      </c>
      <c r="BF633" s="35">
        <f t="shared" si="229"/>
        <v>0.92551165590456375</v>
      </c>
      <c r="BG633" s="36">
        <f t="shared" si="230"/>
        <v>0.86476626830867886</v>
      </c>
      <c r="BH633" s="33">
        <f t="shared" si="231"/>
        <v>7.1775556477334496E-2</v>
      </c>
      <c r="BI633" s="33">
        <f t="shared" si="232"/>
        <v>6.345817521398664E-2</v>
      </c>
      <c r="CM633" s="51" t="s">
        <v>3851</v>
      </c>
      <c r="CR633" s="78" t="s">
        <v>2038</v>
      </c>
      <c r="CS633" s="78" t="s">
        <v>2038</v>
      </c>
    </row>
    <row r="634" spans="1:97">
      <c r="A634" s="63" t="s">
        <v>3591</v>
      </c>
      <c r="B634" s="63" t="s">
        <v>2563</v>
      </c>
      <c r="C634" s="63">
        <v>1263</v>
      </c>
      <c r="D634" s="19" t="s">
        <v>3782</v>
      </c>
      <c r="E634" s="63" t="s">
        <v>3804</v>
      </c>
      <c r="F634" s="63"/>
      <c r="G634" s="65" t="s">
        <v>264</v>
      </c>
      <c r="H634" s="65">
        <v>21</v>
      </c>
      <c r="I634" s="65">
        <v>28</v>
      </c>
      <c r="J634" s="65">
        <v>113</v>
      </c>
      <c r="K634" s="23">
        <v>42.392710000000001</v>
      </c>
      <c r="L634" s="23">
        <v>-110.25163999999999</v>
      </c>
      <c r="M634" s="61" t="s">
        <v>2564</v>
      </c>
      <c r="N634" s="63" t="s">
        <v>2565</v>
      </c>
      <c r="O634" s="63"/>
      <c r="P634" s="63" t="s">
        <v>3841</v>
      </c>
      <c r="Q634" s="63"/>
      <c r="R634" s="63"/>
      <c r="S634" s="55" t="str">
        <f>IF(U634&gt;0,V634-U634,"")</f>
        <v/>
      </c>
      <c r="T634" s="63"/>
      <c r="U634" s="66"/>
      <c r="V634" s="63"/>
      <c r="W634" s="66"/>
      <c r="X634" s="66"/>
      <c r="Y634" s="63"/>
      <c r="Z634" s="64">
        <v>27515</v>
      </c>
      <c r="AA634" s="63">
        <v>7.9</v>
      </c>
      <c r="AB634" s="63"/>
      <c r="AC634" s="63">
        <v>125</v>
      </c>
      <c r="AD634" s="63">
        <v>15</v>
      </c>
      <c r="AE634" s="63">
        <v>2721</v>
      </c>
      <c r="AF634" s="63">
        <v>26</v>
      </c>
      <c r="AG634" s="63"/>
      <c r="AH634" s="63">
        <v>4200</v>
      </c>
      <c r="AI634" s="63">
        <v>488</v>
      </c>
      <c r="AJ634" s="63">
        <v>0</v>
      </c>
      <c r="AK634" s="63">
        <v>0</v>
      </c>
      <c r="AL634" s="63">
        <v>4</v>
      </c>
      <c r="AM634" s="63">
        <v>7331</v>
      </c>
      <c r="AN634" s="63"/>
      <c r="AO634" s="63" t="s">
        <v>7389</v>
      </c>
      <c r="AP634" s="17">
        <f t="shared" si="217"/>
        <v>6.2374999999999998</v>
      </c>
      <c r="AQ634" s="17">
        <f t="shared" si="218"/>
        <v>1.2343500000000001</v>
      </c>
      <c r="AR634" s="17">
        <f t="shared" si="237"/>
        <v>118.36349999999999</v>
      </c>
      <c r="AS634" s="17">
        <f t="shared" si="236"/>
        <v>0.66508</v>
      </c>
      <c r="AT634" s="17">
        <f t="shared" si="219"/>
        <v>126.50042999999999</v>
      </c>
      <c r="AU634" s="5">
        <f t="shared" si="220"/>
        <v>118.482</v>
      </c>
      <c r="AV634" s="5">
        <f t="shared" si="221"/>
        <v>7.9983199999999988</v>
      </c>
      <c r="AW634" s="5">
        <f>IF(AJ634&gt;0,AJ634*0.03333,0)</f>
        <v>0</v>
      </c>
      <c r="AX634" s="5">
        <f>IF(AK634&gt;0,AK634*0.0588,0)</f>
        <v>0</v>
      </c>
      <c r="AY634" s="5">
        <f t="shared" si="222"/>
        <v>8.3280000000000007E-2</v>
      </c>
      <c r="AZ634" s="5">
        <f t="shared" si="223"/>
        <v>126.56359999999999</v>
      </c>
      <c r="BA634" s="7">
        <f t="shared" si="224"/>
        <v>-2.496206197301114E-4</v>
      </c>
      <c r="BB634" s="62">
        <f t="shared" si="225"/>
        <v>7579</v>
      </c>
      <c r="BC634" s="28">
        <f t="shared" si="226"/>
        <v>1.6633132126089873E-2</v>
      </c>
      <c r="BD634" s="32">
        <f t="shared" si="227"/>
        <v>4.9308132786584205E-2</v>
      </c>
      <c r="BE634" s="32">
        <f t="shared" si="228"/>
        <v>9.7576743415022388E-3</v>
      </c>
      <c r="BF634" s="35">
        <f t="shared" si="229"/>
        <v>0.94093419287191349</v>
      </c>
      <c r="BG634" s="36">
        <f t="shared" si="230"/>
        <v>0.93614593769456622</v>
      </c>
      <c r="BH634" s="33">
        <f t="shared" si="231"/>
        <v>6.3196053209611608E-2</v>
      </c>
      <c r="BI634" s="33">
        <f t="shared" si="232"/>
        <v>6.580090958221796E-4</v>
      </c>
      <c r="BJ634" s="63">
        <v>0</v>
      </c>
      <c r="BK634" s="63">
        <v>0</v>
      </c>
      <c r="BL634" s="63">
        <v>0</v>
      </c>
      <c r="BM634" s="63">
        <v>7230</v>
      </c>
      <c r="BN634" s="63">
        <v>0</v>
      </c>
      <c r="BO634" s="63"/>
      <c r="BP634" s="63">
        <v>0</v>
      </c>
      <c r="BQ634" s="63">
        <v>0</v>
      </c>
      <c r="BR634" s="63">
        <v>0</v>
      </c>
      <c r="BS634" s="63">
        <v>0</v>
      </c>
      <c r="BT634" s="63">
        <v>0</v>
      </c>
      <c r="BU634" s="63">
        <v>0</v>
      </c>
      <c r="BV634" s="63">
        <v>0</v>
      </c>
      <c r="BW634" s="63">
        <v>0</v>
      </c>
      <c r="BX634" s="63"/>
      <c r="BY634" s="63"/>
      <c r="BZ634" s="63"/>
      <c r="CA634" s="63"/>
      <c r="CB634" s="63"/>
      <c r="CC634" s="63"/>
      <c r="CD634" s="63"/>
      <c r="CE634" s="63"/>
      <c r="CF634" s="63"/>
      <c r="CG634" s="63"/>
      <c r="CH634" s="63"/>
      <c r="CI634" s="63"/>
      <c r="CJ634" s="63"/>
      <c r="CK634" s="63"/>
      <c r="CL634" s="63"/>
      <c r="CM634" s="63" t="s">
        <v>1444</v>
      </c>
      <c r="CN634" s="63">
        <v>19750501</v>
      </c>
      <c r="CO634" s="63" t="s">
        <v>2566</v>
      </c>
      <c r="CP634" s="66"/>
      <c r="CQ634" s="64">
        <v>27517</v>
      </c>
      <c r="CR634" s="78" t="s">
        <v>2038</v>
      </c>
      <c r="CS634" s="78" t="s">
        <v>2038</v>
      </c>
    </row>
    <row r="635" spans="1:97">
      <c r="A635" s="63" t="s">
        <v>3591</v>
      </c>
      <c r="B635" s="63" t="s">
        <v>2549</v>
      </c>
      <c r="C635" s="63">
        <v>640</v>
      </c>
      <c r="D635" s="19" t="s">
        <v>3782</v>
      </c>
      <c r="E635" s="63" t="s">
        <v>3804</v>
      </c>
      <c r="F635" s="63"/>
      <c r="G635" s="65" t="s">
        <v>5194</v>
      </c>
      <c r="H635" s="65">
        <v>27</v>
      </c>
      <c r="I635" s="65">
        <v>28</v>
      </c>
      <c r="J635" s="65">
        <v>113</v>
      </c>
      <c r="K635" s="23">
        <v>42.511940000000003</v>
      </c>
      <c r="L635" s="23">
        <v>-110.32028</v>
      </c>
      <c r="M635" s="61" t="s">
        <v>2550</v>
      </c>
      <c r="N635" s="63" t="s">
        <v>2551</v>
      </c>
      <c r="O635" s="63"/>
      <c r="P635" s="63" t="s">
        <v>3841</v>
      </c>
      <c r="Q635" s="63"/>
      <c r="R635" s="63"/>
      <c r="S635" s="55" t="str">
        <f>IF(U635&gt;0,V635-U635,"")</f>
        <v/>
      </c>
      <c r="T635" s="63"/>
      <c r="U635" s="66"/>
      <c r="V635" s="63"/>
      <c r="W635" s="66"/>
      <c r="X635" s="66"/>
      <c r="Y635" s="63"/>
      <c r="Z635" s="64">
        <v>31209</v>
      </c>
      <c r="AA635" s="63">
        <v>5.4</v>
      </c>
      <c r="AB635" s="63"/>
      <c r="AC635" s="63">
        <v>99</v>
      </c>
      <c r="AD635" s="63">
        <v>9</v>
      </c>
      <c r="AE635" s="63">
        <v>890</v>
      </c>
      <c r="AF635" s="63">
        <v>102</v>
      </c>
      <c r="AG635" s="63"/>
      <c r="AH635" s="63">
        <v>1700</v>
      </c>
      <c r="AI635" s="63">
        <v>61</v>
      </c>
      <c r="AJ635" s="63">
        <v>0</v>
      </c>
      <c r="AK635" s="63">
        <v>0</v>
      </c>
      <c r="AL635" s="63">
        <v>18</v>
      </c>
      <c r="AM635" s="63">
        <v>2879</v>
      </c>
      <c r="AN635" s="63"/>
      <c r="AO635" s="63" t="s">
        <v>7389</v>
      </c>
      <c r="AP635" s="17">
        <f t="shared" si="217"/>
        <v>4.9401000000000002</v>
      </c>
      <c r="AQ635" s="17">
        <f t="shared" si="218"/>
        <v>0.74060999999999999</v>
      </c>
      <c r="AR635" s="17">
        <f t="shared" si="237"/>
        <v>38.714999999999996</v>
      </c>
      <c r="AS635" s="17">
        <f t="shared" si="236"/>
        <v>2.6091599999999997</v>
      </c>
      <c r="AT635" s="17">
        <f t="shared" si="219"/>
        <v>47.004869999999997</v>
      </c>
      <c r="AU635" s="5">
        <f t="shared" si="220"/>
        <v>47.957000000000001</v>
      </c>
      <c r="AV635" s="5">
        <f t="shared" si="221"/>
        <v>0.99978999999999985</v>
      </c>
      <c r="AW635" s="5">
        <f>IF(AJ635&gt;0,AJ635*0.03333,0)</f>
        <v>0</v>
      </c>
      <c r="AX635" s="5">
        <f>IF(AK635&gt;0,AK635*0.0588,0)</f>
        <v>0</v>
      </c>
      <c r="AY635" s="5">
        <f t="shared" si="222"/>
        <v>0.37476000000000004</v>
      </c>
      <c r="AZ635" s="5">
        <f t="shared" si="223"/>
        <v>49.33155</v>
      </c>
      <c r="BA635" s="7">
        <f t="shared" si="224"/>
        <v>-2.4151613688779414E-2</v>
      </c>
      <c r="BB635" s="62">
        <f t="shared" si="225"/>
        <v>2879</v>
      </c>
      <c r="BC635" s="28">
        <f t="shared" si="226"/>
        <v>0</v>
      </c>
      <c r="BD635" s="32">
        <f t="shared" si="227"/>
        <v>0.10509762073589397</v>
      </c>
      <c r="BE635" s="32">
        <f t="shared" si="228"/>
        <v>1.5756026981885069E-2</v>
      </c>
      <c r="BF635" s="35">
        <f t="shared" si="229"/>
        <v>0.87914635228222104</v>
      </c>
      <c r="BG635" s="36">
        <f t="shared" si="230"/>
        <v>0.97213649277186709</v>
      </c>
      <c r="BH635" s="33">
        <f t="shared" si="231"/>
        <v>2.0266746128998578E-2</v>
      </c>
      <c r="BI635" s="33">
        <f t="shared" si="232"/>
        <v>7.596761099134328E-3</v>
      </c>
      <c r="BJ635" s="63">
        <v>0</v>
      </c>
      <c r="BK635" s="63">
        <v>0</v>
      </c>
      <c r="BL635" s="63">
        <v>0</v>
      </c>
      <c r="BM635" s="63">
        <v>2819</v>
      </c>
      <c r="BN635" s="63">
        <v>0</v>
      </c>
      <c r="BO635" s="63"/>
      <c r="BP635" s="63">
        <v>0</v>
      </c>
      <c r="BQ635" s="63">
        <v>0</v>
      </c>
      <c r="BR635" s="63">
        <v>0</v>
      </c>
      <c r="BS635" s="63">
        <v>0</v>
      </c>
      <c r="BT635" s="63">
        <v>0</v>
      </c>
      <c r="BU635" s="63">
        <v>0</v>
      </c>
      <c r="BV635" s="63">
        <v>0</v>
      </c>
      <c r="BW635" s="63">
        <v>0</v>
      </c>
      <c r="BX635" s="63"/>
      <c r="BY635" s="63"/>
      <c r="BZ635" s="63"/>
      <c r="CA635" s="63"/>
      <c r="CB635" s="63"/>
      <c r="CC635" s="63"/>
      <c r="CD635" s="63"/>
      <c r="CE635" s="63"/>
      <c r="CF635" s="63"/>
      <c r="CG635" s="63"/>
      <c r="CH635" s="63"/>
      <c r="CI635" s="63"/>
      <c r="CJ635" s="63"/>
      <c r="CK635" s="63"/>
      <c r="CL635" s="63"/>
      <c r="CM635" s="63"/>
      <c r="CN635" s="63">
        <v>19850611</v>
      </c>
      <c r="CO635" s="63"/>
      <c r="CP635" s="66"/>
      <c r="CQ635" s="63"/>
      <c r="CR635" s="78" t="s">
        <v>2038</v>
      </c>
      <c r="CS635" s="78" t="s">
        <v>2038</v>
      </c>
    </row>
    <row r="636" spans="1:97">
      <c r="A636" s="16" t="s">
        <v>3590</v>
      </c>
      <c r="B636" s="16" t="s">
        <v>1230</v>
      </c>
      <c r="C636" s="19">
        <v>49003994</v>
      </c>
      <c r="D636" s="19" t="s">
        <v>3782</v>
      </c>
      <c r="E636" s="19" t="s">
        <v>3804</v>
      </c>
      <c r="F636" s="19" t="s">
        <v>3805</v>
      </c>
      <c r="G636" s="47"/>
      <c r="H636" s="47" t="s">
        <v>7062</v>
      </c>
      <c r="I636" s="47" t="s">
        <v>5450</v>
      </c>
      <c r="J636" s="47" t="s">
        <v>5468</v>
      </c>
      <c r="K636" s="23">
        <v>42.380240000000001</v>
      </c>
      <c r="L636" s="23">
        <v>-110.30843</v>
      </c>
      <c r="M636" s="61" t="s">
        <v>4869</v>
      </c>
      <c r="N636" s="19" t="s">
        <v>2498</v>
      </c>
      <c r="P636" s="19" t="s">
        <v>3841</v>
      </c>
      <c r="Q636" s="55"/>
      <c r="R636" s="55"/>
      <c r="S636" s="55">
        <f t="shared" ref="S636:S647" si="238">V636-U636</f>
        <v>638</v>
      </c>
      <c r="T636" s="31" t="s">
        <v>2505</v>
      </c>
      <c r="U636" s="55">
        <v>6852</v>
      </c>
      <c r="V636" s="55">
        <v>7490</v>
      </c>
      <c r="W636" s="55"/>
      <c r="X636" s="55"/>
      <c r="Y636" s="51" t="s">
        <v>3788</v>
      </c>
      <c r="Z636" s="40">
        <v>20945</v>
      </c>
      <c r="AA636" s="52">
        <v>8.1999998092651367</v>
      </c>
      <c r="AB636" s="19" t="s">
        <v>3789</v>
      </c>
      <c r="AC636" s="19">
        <v>368</v>
      </c>
      <c r="AD636" s="19">
        <v>62</v>
      </c>
      <c r="AE636" s="19">
        <v>8600</v>
      </c>
      <c r="AF636" s="19">
        <v>-3</v>
      </c>
      <c r="AG636" s="19">
        <v>-3</v>
      </c>
      <c r="AH636" s="19">
        <v>13641</v>
      </c>
      <c r="AI636" s="19">
        <v>784</v>
      </c>
      <c r="AJ636" s="19"/>
      <c r="AK636" s="19"/>
      <c r="AL636" s="19">
        <v>-3</v>
      </c>
      <c r="AM636" s="19">
        <v>23056</v>
      </c>
      <c r="AP636" s="17">
        <f t="shared" si="217"/>
        <v>18.363199999999999</v>
      </c>
      <c r="AQ636" s="17">
        <f t="shared" si="218"/>
        <v>5.1019800000000002</v>
      </c>
      <c r="AR636" s="17">
        <f t="shared" si="237"/>
        <v>374.09999999999997</v>
      </c>
      <c r="AS636" s="17">
        <f t="shared" si="236"/>
        <v>0</v>
      </c>
      <c r="AT636" s="17">
        <f t="shared" si="219"/>
        <v>397.56517999999994</v>
      </c>
      <c r="AU636" s="5">
        <f t="shared" si="220"/>
        <v>384.81261000000001</v>
      </c>
      <c r="AV636" s="5">
        <f t="shared" si="221"/>
        <v>12.849759999999998</v>
      </c>
      <c r="AW636" s="5"/>
      <c r="AX636" s="5"/>
      <c r="AY636" s="5">
        <f t="shared" si="222"/>
        <v>0</v>
      </c>
      <c r="AZ636" s="5">
        <f t="shared" si="223"/>
        <v>397.66237000000001</v>
      </c>
      <c r="BA636" s="7">
        <f t="shared" si="224"/>
        <v>-1.2221659071050636E-4</v>
      </c>
      <c r="BB636" s="62">
        <f t="shared" si="225"/>
        <v>23446</v>
      </c>
      <c r="BC636" s="6">
        <f t="shared" si="226"/>
        <v>8.386736054363254E-3</v>
      </c>
      <c r="BD636" s="32">
        <f t="shared" si="227"/>
        <v>4.6189155700204938E-2</v>
      </c>
      <c r="BE636" s="32">
        <f t="shared" si="228"/>
        <v>1.2833065511421299E-2</v>
      </c>
      <c r="BF636" s="35">
        <f t="shared" si="229"/>
        <v>0.94097777878837385</v>
      </c>
      <c r="BG636" s="36">
        <f t="shared" si="230"/>
        <v>0.96768675899608003</v>
      </c>
      <c r="BH636" s="33">
        <f t="shared" si="231"/>
        <v>3.2313241003919975E-2</v>
      </c>
      <c r="BI636" s="33">
        <f t="shared" si="232"/>
        <v>0</v>
      </c>
      <c r="CM636" s="51" t="s">
        <v>3842</v>
      </c>
      <c r="CR636" s="78" t="s">
        <v>2038</v>
      </c>
      <c r="CS636" s="78" t="s">
        <v>2038</v>
      </c>
    </row>
    <row r="637" spans="1:97">
      <c r="A637" s="16" t="s">
        <v>3590</v>
      </c>
      <c r="B637" s="16" t="s">
        <v>1230</v>
      </c>
      <c r="C637" s="19">
        <v>49124750</v>
      </c>
      <c r="D637" s="19" t="s">
        <v>3782</v>
      </c>
      <c r="E637" s="19" t="s">
        <v>3804</v>
      </c>
      <c r="F637" s="19" t="s">
        <v>3805</v>
      </c>
      <c r="G637" s="47"/>
      <c r="H637" s="47" t="s">
        <v>7062</v>
      </c>
      <c r="I637" s="47" t="s">
        <v>5450</v>
      </c>
      <c r="J637" s="47" t="s">
        <v>5468</v>
      </c>
      <c r="K637" s="23">
        <v>42.383800000000001</v>
      </c>
      <c r="L637" s="23">
        <v>-110.31699999999999</v>
      </c>
      <c r="M637" s="61" t="s">
        <v>4869</v>
      </c>
      <c r="N637" s="19" t="s">
        <v>2498</v>
      </c>
      <c r="P637" s="19" t="s">
        <v>3841</v>
      </c>
      <c r="Q637" s="55"/>
      <c r="R637" s="55"/>
      <c r="S637" s="55">
        <f t="shared" si="238"/>
        <v>0</v>
      </c>
      <c r="T637" s="31" t="s">
        <v>2512</v>
      </c>
      <c r="Y637" s="51" t="s">
        <v>3788</v>
      </c>
      <c r="Z637" s="40">
        <v>26106</v>
      </c>
      <c r="AA637" s="52">
        <v>8.1999998092651367</v>
      </c>
      <c r="AB637" s="19" t="s">
        <v>3789</v>
      </c>
      <c r="AC637" s="19">
        <v>190</v>
      </c>
      <c r="AD637" s="19">
        <v>29</v>
      </c>
      <c r="AE637" s="19">
        <v>1409</v>
      </c>
      <c r="AF637" s="19">
        <v>34</v>
      </c>
      <c r="AG637" s="19">
        <v>-3</v>
      </c>
      <c r="AH637" s="19">
        <v>2440</v>
      </c>
      <c r="AI637" s="19">
        <v>268</v>
      </c>
      <c r="AJ637" s="19"/>
      <c r="AK637" s="19"/>
      <c r="AL637" s="19">
        <v>40</v>
      </c>
      <c r="AM637" s="19">
        <v>4274</v>
      </c>
      <c r="AO637" s="19" t="s">
        <v>5038</v>
      </c>
      <c r="AP637" s="17">
        <f t="shared" si="217"/>
        <v>9.4809999999999999</v>
      </c>
      <c r="AQ637" s="17">
        <f t="shared" si="218"/>
        <v>2.3864100000000001</v>
      </c>
      <c r="AR637" s="17">
        <f t="shared" si="237"/>
        <v>61.291499999999999</v>
      </c>
      <c r="AS637" s="17">
        <f t="shared" si="236"/>
        <v>0.86971999999999994</v>
      </c>
      <c r="AT637" s="17">
        <f t="shared" si="219"/>
        <v>74.028629999999993</v>
      </c>
      <c r="AU637" s="5">
        <f t="shared" si="220"/>
        <v>68.832399999999993</v>
      </c>
      <c r="AV637" s="5">
        <f t="shared" si="221"/>
        <v>4.3925199999999993</v>
      </c>
      <c r="AW637" s="5"/>
      <c r="AX637" s="5"/>
      <c r="AY637" s="5">
        <f t="shared" si="222"/>
        <v>0.8328000000000001</v>
      </c>
      <c r="AZ637" s="5">
        <f t="shared" si="223"/>
        <v>74.057720000000003</v>
      </c>
      <c r="BA637" s="7">
        <f t="shared" si="224"/>
        <v>-1.9643944225791724E-4</v>
      </c>
      <c r="BB637" s="62">
        <f t="shared" si="225"/>
        <v>4407</v>
      </c>
      <c r="BC637" s="6">
        <f t="shared" si="226"/>
        <v>1.5320815574242599E-2</v>
      </c>
      <c r="BD637" s="32">
        <f t="shared" si="227"/>
        <v>0.12807207157555126</v>
      </c>
      <c r="BE637" s="32">
        <f t="shared" si="228"/>
        <v>3.2236311816117635E-2</v>
      </c>
      <c r="BF637" s="35">
        <f t="shared" si="229"/>
        <v>0.83969161660833125</v>
      </c>
      <c r="BG637" s="36">
        <f t="shared" si="230"/>
        <v>0.92944260233774401</v>
      </c>
      <c r="BH637" s="33">
        <f t="shared" si="231"/>
        <v>5.9312114928733957E-2</v>
      </c>
      <c r="BI637" s="33">
        <f t="shared" si="232"/>
        <v>1.1245282733521907E-2</v>
      </c>
      <c r="CM637" s="51" t="s">
        <v>3788</v>
      </c>
      <c r="CR637" s="78" t="s">
        <v>2038</v>
      </c>
      <c r="CS637" s="78" t="s">
        <v>2038</v>
      </c>
    </row>
    <row r="638" spans="1:97">
      <c r="A638" s="16" t="s">
        <v>3590</v>
      </c>
      <c r="B638" s="16" t="s">
        <v>1231</v>
      </c>
      <c r="C638" s="19">
        <v>49118059</v>
      </c>
      <c r="D638" s="19" t="s">
        <v>3782</v>
      </c>
      <c r="E638" s="19" t="s">
        <v>3804</v>
      </c>
      <c r="F638" s="19" t="s">
        <v>7075</v>
      </c>
      <c r="G638" s="47"/>
      <c r="H638" s="47" t="s">
        <v>5209</v>
      </c>
      <c r="I638" s="47" t="s">
        <v>5450</v>
      </c>
      <c r="J638" s="47" t="s">
        <v>5468</v>
      </c>
      <c r="K638" s="23">
        <v>42.371600000000001</v>
      </c>
      <c r="L638" s="23">
        <v>-110.23739999999999</v>
      </c>
      <c r="N638" s="19" t="s">
        <v>5052</v>
      </c>
      <c r="P638" s="19" t="s">
        <v>3841</v>
      </c>
      <c r="S638" s="46">
        <f t="shared" si="238"/>
        <v>638</v>
      </c>
      <c r="U638" s="55">
        <v>6762</v>
      </c>
      <c r="V638" s="55">
        <v>7400</v>
      </c>
      <c r="W638" s="55"/>
      <c r="X638" s="55"/>
      <c r="Y638" s="51" t="s">
        <v>3852</v>
      </c>
      <c r="Z638" s="40">
        <v>21983</v>
      </c>
      <c r="AA638" s="52">
        <v>7.5</v>
      </c>
      <c r="AB638" s="19" t="s">
        <v>3837</v>
      </c>
      <c r="AC638" s="19">
        <v>217</v>
      </c>
      <c r="AD638" s="19">
        <v>27</v>
      </c>
      <c r="AE638" s="19">
        <v>2791</v>
      </c>
      <c r="AF638" s="19">
        <v>-3</v>
      </c>
      <c r="AG638" s="19">
        <v>-3</v>
      </c>
      <c r="AH638" s="19">
        <v>4500</v>
      </c>
      <c r="AI638" s="19">
        <v>390</v>
      </c>
      <c r="AJ638" s="19"/>
      <c r="AK638" s="19"/>
      <c r="AL638" s="19">
        <v>53</v>
      </c>
      <c r="AM638" s="19">
        <v>7780</v>
      </c>
      <c r="AO638" s="19" t="s">
        <v>5030</v>
      </c>
      <c r="AP638" s="17">
        <f t="shared" si="217"/>
        <v>10.8283</v>
      </c>
      <c r="AQ638" s="17">
        <f t="shared" si="218"/>
        <v>2.2218300000000002</v>
      </c>
      <c r="AR638" s="17">
        <f t="shared" si="237"/>
        <v>121.40849999999999</v>
      </c>
      <c r="AS638" s="17">
        <f t="shared" si="236"/>
        <v>0</v>
      </c>
      <c r="AT638" s="17">
        <f t="shared" si="219"/>
        <v>134.45863</v>
      </c>
      <c r="AU638" s="5">
        <f t="shared" si="220"/>
        <v>126.94499999999999</v>
      </c>
      <c r="AV638" s="5">
        <f t="shared" si="221"/>
        <v>6.3920999999999992</v>
      </c>
      <c r="AW638" s="5"/>
      <c r="AX638" s="5"/>
      <c r="AY638" s="5">
        <f t="shared" si="222"/>
        <v>1.1034600000000001</v>
      </c>
      <c r="AZ638" s="5">
        <f t="shared" si="223"/>
        <v>134.44056</v>
      </c>
      <c r="BA638" s="7">
        <f t="shared" si="224"/>
        <v>6.7199904916018832E-5</v>
      </c>
      <c r="BB638" s="62">
        <f t="shared" si="225"/>
        <v>7972</v>
      </c>
      <c r="BC638" s="6">
        <f t="shared" si="226"/>
        <v>1.2188928390045709E-2</v>
      </c>
      <c r="BD638" s="32">
        <f t="shared" si="227"/>
        <v>8.0532577194933494E-2</v>
      </c>
      <c r="BE638" s="32">
        <f t="shared" si="228"/>
        <v>1.6524264749685463E-2</v>
      </c>
      <c r="BF638" s="35">
        <f t="shared" si="229"/>
        <v>0.90294315805538095</v>
      </c>
      <c r="BG638" s="36">
        <f t="shared" si="230"/>
        <v>0.94424628995892301</v>
      </c>
      <c r="BH638" s="33">
        <f t="shared" si="231"/>
        <v>4.7545919177962359E-2</v>
      </c>
      <c r="BI638" s="33">
        <f t="shared" si="232"/>
        <v>8.2077908631145256E-3</v>
      </c>
      <c r="CM638" s="51" t="s">
        <v>3851</v>
      </c>
      <c r="CR638" s="78" t="s">
        <v>2038</v>
      </c>
      <c r="CS638" s="78" t="s">
        <v>2038</v>
      </c>
    </row>
    <row r="639" spans="1:97">
      <c r="A639" s="16" t="s">
        <v>3590</v>
      </c>
      <c r="B639" s="16" t="s">
        <v>1231</v>
      </c>
      <c r="C639" s="19">
        <v>49002605</v>
      </c>
      <c r="D639" s="19" t="s">
        <v>3782</v>
      </c>
      <c r="E639" s="19" t="s">
        <v>3804</v>
      </c>
      <c r="F639" s="19" t="s">
        <v>7075</v>
      </c>
      <c r="G639" s="47"/>
      <c r="H639" s="47" t="s">
        <v>5209</v>
      </c>
      <c r="I639" s="47" t="s">
        <v>5450</v>
      </c>
      <c r="J639" s="47" t="s">
        <v>5468</v>
      </c>
      <c r="K639" s="23">
        <v>42.373390000000001</v>
      </c>
      <c r="L639" s="23">
        <v>-110.23903</v>
      </c>
      <c r="M639" s="61" t="s">
        <v>7076</v>
      </c>
      <c r="N639" s="19" t="s">
        <v>7077</v>
      </c>
      <c r="P639" s="4" t="s">
        <v>3841</v>
      </c>
      <c r="S639" s="46">
        <f t="shared" si="238"/>
        <v>1337</v>
      </c>
      <c r="U639" s="55">
        <v>6896</v>
      </c>
      <c r="V639" s="55">
        <v>8233</v>
      </c>
      <c r="W639" s="55"/>
      <c r="X639" s="55"/>
      <c r="Y639" s="51" t="s">
        <v>3852</v>
      </c>
      <c r="Z639" s="40">
        <v>22014</v>
      </c>
      <c r="AA639" s="52">
        <v>8.1000003814697266</v>
      </c>
      <c r="AB639" s="19" t="s">
        <v>3837</v>
      </c>
      <c r="AC639" s="19">
        <v>305</v>
      </c>
      <c r="AD639" s="19">
        <v>32</v>
      </c>
      <c r="AE639" s="19">
        <v>3660</v>
      </c>
      <c r="AF639" s="19">
        <v>-3</v>
      </c>
      <c r="AG639" s="19">
        <v>-3</v>
      </c>
      <c r="AH639" s="19">
        <v>5600</v>
      </c>
      <c r="AI639" s="19">
        <v>598</v>
      </c>
      <c r="AJ639" s="19"/>
      <c r="AK639" s="19"/>
      <c r="AL639" s="19">
        <v>444</v>
      </c>
      <c r="AM639" s="19">
        <v>10336</v>
      </c>
      <c r="AP639" s="17">
        <f t="shared" si="217"/>
        <v>15.2195</v>
      </c>
      <c r="AQ639" s="17">
        <f t="shared" si="218"/>
        <v>2.6332800000000001</v>
      </c>
      <c r="AR639" s="17">
        <f t="shared" si="237"/>
        <v>159.20999999999998</v>
      </c>
      <c r="AS639" s="17">
        <f t="shared" si="236"/>
        <v>0</v>
      </c>
      <c r="AT639" s="17">
        <f t="shared" si="219"/>
        <v>177.06277999999998</v>
      </c>
      <c r="AU639" s="5">
        <f t="shared" si="220"/>
        <v>157.976</v>
      </c>
      <c r="AV639" s="5">
        <f t="shared" si="221"/>
        <v>9.8012199999999989</v>
      </c>
      <c r="AW639" s="5"/>
      <c r="AX639" s="5"/>
      <c r="AY639" s="5">
        <f t="shared" si="222"/>
        <v>9.2440800000000003</v>
      </c>
      <c r="AZ639" s="5">
        <f t="shared" si="223"/>
        <v>177.0213</v>
      </c>
      <c r="BA639" s="7">
        <f t="shared" si="224"/>
        <v>1.1714731710044305E-4</v>
      </c>
      <c r="BB639" s="62">
        <f t="shared" si="225"/>
        <v>10633</v>
      </c>
      <c r="BC639" s="6">
        <f t="shared" si="226"/>
        <v>1.4163765558681863E-2</v>
      </c>
      <c r="BD639" s="32">
        <f t="shared" si="227"/>
        <v>8.5955388252686435E-2</v>
      </c>
      <c r="BE639" s="32">
        <f t="shared" si="228"/>
        <v>1.4872013192157044E-2</v>
      </c>
      <c r="BF639" s="35">
        <f t="shared" si="229"/>
        <v>0.89917259855515652</v>
      </c>
      <c r="BG639" s="36">
        <f t="shared" si="230"/>
        <v>0.89241238201278605</v>
      </c>
      <c r="BH639" s="33">
        <f t="shared" si="231"/>
        <v>5.5367461429782737E-2</v>
      </c>
      <c r="BI639" s="33">
        <f t="shared" si="232"/>
        <v>5.222015655743123E-2</v>
      </c>
      <c r="CM639" s="51" t="s">
        <v>3851</v>
      </c>
      <c r="CR639" s="78" t="s">
        <v>2038</v>
      </c>
      <c r="CS639" s="78" t="s">
        <v>2038</v>
      </c>
    </row>
    <row r="640" spans="1:97">
      <c r="A640" s="16" t="s">
        <v>3590</v>
      </c>
      <c r="B640" s="16" t="s">
        <v>1232</v>
      </c>
      <c r="C640" s="19">
        <v>49001383</v>
      </c>
      <c r="D640" s="19" t="s">
        <v>3782</v>
      </c>
      <c r="E640" s="19" t="s">
        <v>3804</v>
      </c>
      <c r="F640" s="19" t="s">
        <v>3805</v>
      </c>
      <c r="G640" s="47"/>
      <c r="H640" s="47" t="s">
        <v>3838</v>
      </c>
      <c r="I640" s="47" t="s">
        <v>5450</v>
      </c>
      <c r="J640" s="47" t="s">
        <v>5470</v>
      </c>
      <c r="K640" s="23">
        <v>42.415939999999999</v>
      </c>
      <c r="L640" s="23">
        <v>-110.34236</v>
      </c>
      <c r="M640" s="61" t="s">
        <v>3839</v>
      </c>
      <c r="N640" s="19" t="s">
        <v>3840</v>
      </c>
      <c r="P640" s="19" t="s">
        <v>3841</v>
      </c>
      <c r="Q640" s="55"/>
      <c r="R640" s="55"/>
      <c r="S640" s="55">
        <f t="shared" si="238"/>
        <v>152</v>
      </c>
      <c r="T640" s="19"/>
      <c r="U640" s="55">
        <v>5586</v>
      </c>
      <c r="V640" s="55">
        <v>5738</v>
      </c>
      <c r="W640" s="55"/>
      <c r="X640" s="55"/>
      <c r="Y640" s="51" t="s">
        <v>3788</v>
      </c>
      <c r="Z640" s="40">
        <v>20947</v>
      </c>
      <c r="AA640" s="52">
        <v>8.1999998092651367</v>
      </c>
      <c r="AB640" s="19" t="s">
        <v>3789</v>
      </c>
      <c r="AC640" s="19">
        <v>4</v>
      </c>
      <c r="AD640" s="19">
        <v>5</v>
      </c>
      <c r="AE640" s="19">
        <v>577</v>
      </c>
      <c r="AF640" s="19">
        <v>-3</v>
      </c>
      <c r="AG640" s="19">
        <v>-3</v>
      </c>
      <c r="AH640" s="19">
        <v>551</v>
      </c>
      <c r="AI640" s="19">
        <v>405</v>
      </c>
      <c r="AJ640" s="19"/>
      <c r="AK640" s="19"/>
      <c r="AL640" s="19">
        <v>74</v>
      </c>
      <c r="AM640" s="19">
        <v>1468</v>
      </c>
      <c r="AP640" s="17">
        <f t="shared" si="217"/>
        <v>0.1996</v>
      </c>
      <c r="AQ640" s="17">
        <f t="shared" si="218"/>
        <v>0.41144999999999998</v>
      </c>
      <c r="AR640" s="17">
        <f t="shared" si="237"/>
        <v>25.099499999999999</v>
      </c>
      <c r="AS640" s="17">
        <f t="shared" si="236"/>
        <v>0</v>
      </c>
      <c r="AT640" s="17">
        <f t="shared" si="219"/>
        <v>25.710549999999998</v>
      </c>
      <c r="AU640" s="5">
        <f t="shared" si="220"/>
        <v>15.543709999999999</v>
      </c>
      <c r="AV640" s="5">
        <f t="shared" si="221"/>
        <v>6.6379499999999991</v>
      </c>
      <c r="AW640" s="5"/>
      <c r="AX640" s="5"/>
      <c r="AY640" s="5">
        <f t="shared" si="222"/>
        <v>1.54068</v>
      </c>
      <c r="AZ640" s="5">
        <f t="shared" si="223"/>
        <v>23.722339999999996</v>
      </c>
      <c r="BA640" s="7">
        <f t="shared" si="224"/>
        <v>4.0220387681157273E-2</v>
      </c>
      <c r="BB640" s="62">
        <f t="shared" si="225"/>
        <v>1610</v>
      </c>
      <c r="BC640" s="6">
        <f t="shared" si="226"/>
        <v>4.6133853151397008E-2</v>
      </c>
      <c r="BD640" s="32">
        <f t="shared" si="227"/>
        <v>7.7633500644676999E-3</v>
      </c>
      <c r="BE640" s="32">
        <f t="shared" si="228"/>
        <v>1.6003158236599372E-2</v>
      </c>
      <c r="BF640" s="35">
        <f t="shared" si="229"/>
        <v>0.97623349169893292</v>
      </c>
      <c r="BG640" s="37">
        <f t="shared" si="230"/>
        <v>0.65523510749782699</v>
      </c>
      <c r="BH640" s="33">
        <f t="shared" si="231"/>
        <v>0.27981851706029004</v>
      </c>
      <c r="BI640" s="33">
        <f t="shared" si="232"/>
        <v>6.4946375441883072E-2</v>
      </c>
      <c r="CM640" s="51" t="s">
        <v>3842</v>
      </c>
      <c r="CR640" s="78" t="s">
        <v>2038</v>
      </c>
      <c r="CS640" s="78" t="s">
        <v>2038</v>
      </c>
    </row>
    <row r="641" spans="1:97">
      <c r="A641" s="16" t="s">
        <v>3590</v>
      </c>
      <c r="B641" s="16" t="s">
        <v>1233</v>
      </c>
      <c r="C641" s="19">
        <v>49124808</v>
      </c>
      <c r="D641" s="19" t="s">
        <v>3782</v>
      </c>
      <c r="E641" s="19" t="s">
        <v>3804</v>
      </c>
      <c r="F641" s="19" t="s">
        <v>3843</v>
      </c>
      <c r="G641" s="47"/>
      <c r="H641" s="47" t="s">
        <v>3834</v>
      </c>
      <c r="I641" s="47" t="s">
        <v>5450</v>
      </c>
      <c r="J641" s="47" t="s">
        <v>5470</v>
      </c>
      <c r="K641" s="23">
        <v>42.369300000000003</v>
      </c>
      <c r="L641" s="23">
        <v>-110.3365</v>
      </c>
      <c r="N641" s="19" t="s">
        <v>3883</v>
      </c>
      <c r="P641" s="19" t="s">
        <v>3841</v>
      </c>
      <c r="Q641" s="55"/>
      <c r="R641" s="55"/>
      <c r="S641" s="55">
        <f t="shared" si="238"/>
        <v>0</v>
      </c>
      <c r="T641" s="19" t="s">
        <v>2512</v>
      </c>
      <c r="Y641" s="51" t="s">
        <v>3788</v>
      </c>
      <c r="Z641" s="40">
        <v>26080</v>
      </c>
      <c r="AA641" s="52">
        <v>6.6999998092651367</v>
      </c>
      <c r="AB641" s="19" t="s">
        <v>3789</v>
      </c>
      <c r="AC641" s="19">
        <v>1482</v>
      </c>
      <c r="AD641" s="19">
        <v>53</v>
      </c>
      <c r="AE641" s="19">
        <v>5402</v>
      </c>
      <c r="AF641" s="19">
        <v>820</v>
      </c>
      <c r="AG641" s="19">
        <v>-3</v>
      </c>
      <c r="AH641" s="19">
        <v>11400</v>
      </c>
      <c r="AI641" s="19">
        <v>744</v>
      </c>
      <c r="AJ641" s="19"/>
      <c r="AK641" s="19"/>
      <c r="AL641" s="19">
        <v>30</v>
      </c>
      <c r="AM641" s="19">
        <v>19553</v>
      </c>
      <c r="AO641" s="19" t="s">
        <v>5038</v>
      </c>
      <c r="AP641" s="17">
        <f t="shared" si="217"/>
        <v>73.951800000000006</v>
      </c>
      <c r="AQ641" s="17">
        <f t="shared" si="218"/>
        <v>4.36137</v>
      </c>
      <c r="AR641" s="17">
        <f t="shared" si="237"/>
        <v>234.98699999999999</v>
      </c>
      <c r="AS641" s="17">
        <f t="shared" si="236"/>
        <v>20.9756</v>
      </c>
      <c r="AT641" s="17">
        <f t="shared" si="219"/>
        <v>334.27576999999997</v>
      </c>
      <c r="AU641" s="5">
        <f t="shared" si="220"/>
        <v>321.59399999999999</v>
      </c>
      <c r="AV641" s="5">
        <f t="shared" si="221"/>
        <v>12.194159999999998</v>
      </c>
      <c r="AW641" s="5"/>
      <c r="AX641" s="5"/>
      <c r="AY641" s="5">
        <f t="shared" si="222"/>
        <v>0.62460000000000004</v>
      </c>
      <c r="AZ641" s="5">
        <f t="shared" si="223"/>
        <v>334.41275999999999</v>
      </c>
      <c r="BA641" s="7">
        <f t="shared" si="224"/>
        <v>-2.0486369042403902E-4</v>
      </c>
      <c r="BB641" s="62">
        <f t="shared" si="225"/>
        <v>19928</v>
      </c>
      <c r="BC641" s="6">
        <f t="shared" si="226"/>
        <v>9.4982396595830899E-3</v>
      </c>
      <c r="BD641" s="32">
        <f t="shared" si="227"/>
        <v>0.22122991445057477</v>
      </c>
      <c r="BE641" s="32">
        <f t="shared" si="228"/>
        <v>1.30472214602931E-2</v>
      </c>
      <c r="BF641" s="35">
        <f t="shared" si="229"/>
        <v>0.76572286408913226</v>
      </c>
      <c r="BG641" s="36">
        <f t="shared" si="230"/>
        <v>0.96166785023394441</v>
      </c>
      <c r="BH641" s="33">
        <f t="shared" si="231"/>
        <v>3.6464398069021048E-2</v>
      </c>
      <c r="BI641" s="33">
        <f t="shared" si="232"/>
        <v>1.8677516970345273E-3</v>
      </c>
      <c r="CM641" s="51" t="s">
        <v>3788</v>
      </c>
      <c r="CR641" s="78" t="s">
        <v>2038</v>
      </c>
      <c r="CS641" s="78" t="s">
        <v>2038</v>
      </c>
    </row>
    <row r="642" spans="1:97">
      <c r="A642" s="16" t="s">
        <v>3590</v>
      </c>
      <c r="B642" s="16" t="s">
        <v>1234</v>
      </c>
      <c r="C642" s="19">
        <v>49003410</v>
      </c>
      <c r="D642" s="19" t="s">
        <v>3782</v>
      </c>
      <c r="E642" s="19" t="s">
        <v>3804</v>
      </c>
      <c r="G642" s="47"/>
      <c r="H642" s="47" t="s">
        <v>3838</v>
      </c>
      <c r="I642" s="47" t="s">
        <v>5450</v>
      </c>
      <c r="J642" s="47" t="s">
        <v>5472</v>
      </c>
      <c r="K642" s="23">
        <v>42.410760000000003</v>
      </c>
      <c r="L642" s="23">
        <v>-110.42856999999999</v>
      </c>
      <c r="M642" s="61" t="s">
        <v>1812</v>
      </c>
      <c r="N642" s="19" t="s">
        <v>2524</v>
      </c>
      <c r="P642" s="19" t="s">
        <v>3841</v>
      </c>
      <c r="Q642" s="55"/>
      <c r="R642" s="55">
        <v>961</v>
      </c>
      <c r="S642" s="55">
        <f t="shared" si="238"/>
        <v>51</v>
      </c>
      <c r="T642" s="31" t="s">
        <v>2505</v>
      </c>
      <c r="U642" s="55">
        <v>7778</v>
      </c>
      <c r="V642" s="55">
        <v>7829</v>
      </c>
      <c r="W642" s="55">
        <v>9574</v>
      </c>
      <c r="X642" s="55"/>
      <c r="Y642" s="51" t="s">
        <v>3798</v>
      </c>
      <c r="AA642" s="52">
        <v>8</v>
      </c>
      <c r="AB642" s="19" t="s">
        <v>3837</v>
      </c>
      <c r="AC642" s="19">
        <v>974</v>
      </c>
      <c r="AD642" s="19">
        <v>340</v>
      </c>
      <c r="AE642" s="19">
        <v>25544</v>
      </c>
      <c r="AF642" s="19">
        <v>-3</v>
      </c>
      <c r="AG642" s="19">
        <v>-3</v>
      </c>
      <c r="AH642" s="19">
        <v>40000</v>
      </c>
      <c r="AI642" s="19">
        <v>270</v>
      </c>
      <c r="AJ642" s="19"/>
      <c r="AK642" s="19"/>
      <c r="AL642" s="19">
        <v>2658</v>
      </c>
      <c r="AM642" s="19">
        <v>69649</v>
      </c>
      <c r="AP642" s="17">
        <f t="shared" si="217"/>
        <v>48.602600000000002</v>
      </c>
      <c r="AQ642" s="17">
        <f t="shared" si="218"/>
        <v>27.9786</v>
      </c>
      <c r="AR642" s="17">
        <f t="shared" si="237"/>
        <v>1111.164</v>
      </c>
      <c r="AS642" s="17">
        <f t="shared" si="236"/>
        <v>0</v>
      </c>
      <c r="AT642" s="17">
        <f t="shared" si="219"/>
        <v>1187.7452000000001</v>
      </c>
      <c r="AU642" s="5">
        <f t="shared" si="220"/>
        <v>1128.3999999999999</v>
      </c>
      <c r="AV642" s="5">
        <f t="shared" si="221"/>
        <v>4.4252999999999991</v>
      </c>
      <c r="AW642" s="5"/>
      <c r="AX642" s="5"/>
      <c r="AY642" s="5">
        <f t="shared" si="222"/>
        <v>55.339560000000006</v>
      </c>
      <c r="AZ642" s="5">
        <f t="shared" si="223"/>
        <v>1188.1648599999999</v>
      </c>
      <c r="BA642" s="7">
        <f t="shared" si="224"/>
        <v>-1.7663126524233594E-4</v>
      </c>
      <c r="BB642" s="62">
        <f t="shared" si="225"/>
        <v>69780</v>
      </c>
      <c r="BC642" s="6">
        <f t="shared" si="226"/>
        <v>9.3954629237819965E-4</v>
      </c>
      <c r="BD642" s="32">
        <f t="shared" si="227"/>
        <v>4.0920055917717031E-2</v>
      </c>
      <c r="BE642" s="32">
        <f t="shared" si="228"/>
        <v>2.3556062360849783E-2</v>
      </c>
      <c r="BF642" s="35">
        <f t="shared" si="229"/>
        <v>0.93552388172143308</v>
      </c>
      <c r="BG642" s="36">
        <f t="shared" si="230"/>
        <v>0.94969985899094844</v>
      </c>
      <c r="BH642" s="33">
        <f t="shared" si="231"/>
        <v>3.724483149585824E-3</v>
      </c>
      <c r="BI642" s="33">
        <f t="shared" si="232"/>
        <v>4.6575657859465741E-2</v>
      </c>
      <c r="CM642" s="51" t="s">
        <v>1541</v>
      </c>
      <c r="CR642" s="78" t="s">
        <v>2038</v>
      </c>
      <c r="CS642" s="78" t="s">
        <v>2038</v>
      </c>
    </row>
    <row r="643" spans="1:97">
      <c r="A643" s="16" t="s">
        <v>3590</v>
      </c>
      <c r="B643" s="16" t="s">
        <v>1235</v>
      </c>
      <c r="C643" s="19">
        <v>49005196</v>
      </c>
      <c r="D643" s="19" t="s">
        <v>3782</v>
      </c>
      <c r="E643" s="19" t="s">
        <v>3804</v>
      </c>
      <c r="G643" s="47"/>
      <c r="H643" s="47" t="s">
        <v>7079</v>
      </c>
      <c r="I643" s="47" t="s">
        <v>5450</v>
      </c>
      <c r="J643" s="47" t="s">
        <v>5472</v>
      </c>
      <c r="K643" s="23">
        <v>42.410890000000002</v>
      </c>
      <c r="L643" s="23">
        <v>-110.45225000000001</v>
      </c>
      <c r="M643" s="61" t="s">
        <v>1796</v>
      </c>
      <c r="N643" s="19" t="s">
        <v>2524</v>
      </c>
      <c r="P643" s="19" t="s">
        <v>3841</v>
      </c>
      <c r="Q643" s="55">
        <v>-94</v>
      </c>
      <c r="R643" s="55">
        <v>2235</v>
      </c>
      <c r="S643" s="55">
        <f t="shared" si="238"/>
        <v>12</v>
      </c>
      <c r="T643" s="31" t="s">
        <v>2509</v>
      </c>
      <c r="U643" s="55">
        <v>7182</v>
      </c>
      <c r="V643" s="55">
        <v>7194</v>
      </c>
      <c r="W643" s="55">
        <v>12420</v>
      </c>
      <c r="X643" s="55"/>
      <c r="Y643" s="51" t="s">
        <v>3798</v>
      </c>
      <c r="AA643" s="52">
        <v>8</v>
      </c>
      <c r="AB643" s="19" t="s">
        <v>3789</v>
      </c>
      <c r="AC643" s="19">
        <v>86</v>
      </c>
      <c r="AD643" s="19">
        <v>6</v>
      </c>
      <c r="AE643" s="19">
        <v>3515</v>
      </c>
      <c r="AF643" s="19">
        <v>-3</v>
      </c>
      <c r="AG643" s="19">
        <v>-3</v>
      </c>
      <c r="AH643" s="19">
        <v>4320</v>
      </c>
      <c r="AI643" s="19">
        <v>1793</v>
      </c>
      <c r="AJ643" s="19"/>
      <c r="AK643" s="19"/>
      <c r="AL643" s="19">
        <v>309</v>
      </c>
      <c r="AM643" s="19">
        <v>9119</v>
      </c>
      <c r="AP643" s="17">
        <f t="shared" ref="AP643:AP706" si="239">IF(AC643&gt;0,AC643*0.0499,0)</f>
        <v>4.2914000000000003</v>
      </c>
      <c r="AQ643" s="17">
        <f t="shared" ref="AQ643:AQ706" si="240">IF(AD643&gt;0,AD643*0.08229,0)</f>
        <v>0.49374000000000001</v>
      </c>
      <c r="AR643" s="17">
        <f t="shared" si="237"/>
        <v>152.9025</v>
      </c>
      <c r="AS643" s="17">
        <f t="shared" si="236"/>
        <v>0</v>
      </c>
      <c r="AT643" s="17">
        <f t="shared" ref="AT643:AT706" si="241">SUM(AP643:AS643)</f>
        <v>157.68764000000002</v>
      </c>
      <c r="AU643" s="5">
        <f t="shared" ref="AU643:AU706" si="242">IF(AH643&gt;0,AH643*0.02821,0)</f>
        <v>121.8672</v>
      </c>
      <c r="AV643" s="5">
        <f t="shared" ref="AV643:AV706" si="243">IF(AI643&gt;0,AI643*0.01639,0)</f>
        <v>29.387269999999997</v>
      </c>
      <c r="AW643" s="5"/>
      <c r="AX643" s="5"/>
      <c r="AY643" s="5">
        <f t="shared" ref="AY643:AY706" si="244">IF(AL643&gt;0,AL643*0.02082,0)</f>
        <v>6.4333800000000005</v>
      </c>
      <c r="AZ643" s="5">
        <f t="shared" ref="AZ643:AZ706" si="245">SUM(AU643:AY643)</f>
        <v>157.68785</v>
      </c>
      <c r="BA643" s="7">
        <f t="shared" ref="BA643:BA706" si="246">(AT643-AZ643)/(AT643+AZ643)</f>
        <v>-6.6587292494223859E-7</v>
      </c>
      <c r="BB643" s="62">
        <f t="shared" ref="BB643:BB706" si="247">SUM(AC643:AL643)</f>
        <v>10023</v>
      </c>
      <c r="BC643" s="6">
        <f t="shared" ref="BC643:BC706" si="248">(BB643-AM643)/(BB643+AM643)</f>
        <v>4.7225995193814652E-2</v>
      </c>
      <c r="BD643" s="32">
        <f t="shared" ref="BD643:BD706" si="249">AP643/AT643</f>
        <v>2.7214561648585774E-2</v>
      </c>
      <c r="BE643" s="32">
        <f t="shared" ref="BE643:BE706" si="250">AQ643/AT643</f>
        <v>3.1311268276955628E-3</v>
      </c>
      <c r="BF643" s="35">
        <f t="shared" ref="BF643:BF706" si="251">(AR643+AS643)/AT643</f>
        <v>0.96965431152371862</v>
      </c>
      <c r="BG643" s="36">
        <f t="shared" ref="BG643:BG706" si="252">AU643/AZ643</f>
        <v>0.77283823706138421</v>
      </c>
      <c r="BH643" s="33">
        <f t="shared" ref="BH643:BH706" si="253">AV643/AZ643</f>
        <v>0.1863635657407974</v>
      </c>
      <c r="BI643" s="33">
        <f t="shared" ref="BI643:BI706" si="254">AY643/AZ643</f>
        <v>4.0798197197818353E-2</v>
      </c>
      <c r="CM643" s="51" t="s">
        <v>3828</v>
      </c>
      <c r="CR643" s="78" t="s">
        <v>2038</v>
      </c>
      <c r="CS643" s="78" t="s">
        <v>2038</v>
      </c>
    </row>
    <row r="644" spans="1:97">
      <c r="A644" s="16" t="s">
        <v>3590</v>
      </c>
      <c r="B644" s="16" t="s">
        <v>1235</v>
      </c>
      <c r="C644" s="19">
        <v>49003328</v>
      </c>
      <c r="D644" s="19" t="s">
        <v>3782</v>
      </c>
      <c r="E644" s="19" t="s">
        <v>3804</v>
      </c>
      <c r="G644" s="47"/>
      <c r="H644" s="47" t="s">
        <v>7079</v>
      </c>
      <c r="I644" s="47" t="s">
        <v>5450</v>
      </c>
      <c r="J644" s="47" t="s">
        <v>5472</v>
      </c>
      <c r="K644" s="23">
        <v>42.410890000000002</v>
      </c>
      <c r="L644" s="23">
        <v>-110.45225000000001</v>
      </c>
      <c r="M644" s="61" t="s">
        <v>1796</v>
      </c>
      <c r="N644" s="19" t="s">
        <v>2524</v>
      </c>
      <c r="P644" s="19" t="s">
        <v>3841</v>
      </c>
      <c r="Q644" s="55"/>
      <c r="R644" s="55">
        <v>-94</v>
      </c>
      <c r="S644" s="55">
        <f t="shared" si="238"/>
        <v>96</v>
      </c>
      <c r="T644" s="31" t="s">
        <v>4960</v>
      </c>
      <c r="U644" s="55">
        <v>7180</v>
      </c>
      <c r="V644" s="55">
        <v>7276</v>
      </c>
      <c r="W644" s="55">
        <v>12420</v>
      </c>
      <c r="X644" s="55"/>
      <c r="Y644" s="51" t="s">
        <v>3798</v>
      </c>
      <c r="Z644" s="40">
        <v>22556</v>
      </c>
      <c r="AA644" s="52">
        <v>8.8000001907348633</v>
      </c>
      <c r="AB644" s="19" t="s">
        <v>3837</v>
      </c>
      <c r="AC644" s="19">
        <v>386</v>
      </c>
      <c r="AD644" s="19">
        <v>74</v>
      </c>
      <c r="AE644" s="19">
        <v>2549</v>
      </c>
      <c r="AF644" s="19">
        <v>-3</v>
      </c>
      <c r="AG644" s="19">
        <v>-3</v>
      </c>
      <c r="AH644" s="19">
        <v>260</v>
      </c>
      <c r="AI644" s="19">
        <v>415</v>
      </c>
      <c r="AJ644" s="19"/>
      <c r="AK644" s="19"/>
      <c r="AL644" s="19">
        <v>5831</v>
      </c>
      <c r="AM644" s="19">
        <v>9329</v>
      </c>
      <c r="AP644" s="17">
        <f t="shared" si="239"/>
        <v>19.261399999999998</v>
      </c>
      <c r="AQ644" s="17">
        <f t="shared" si="240"/>
        <v>6.0894599999999999</v>
      </c>
      <c r="AR644" s="17">
        <f t="shared" si="237"/>
        <v>110.88149999999999</v>
      </c>
      <c r="AS644" s="17">
        <f t="shared" si="236"/>
        <v>0</v>
      </c>
      <c r="AT644" s="17">
        <f t="shared" si="241"/>
        <v>136.23235999999997</v>
      </c>
      <c r="AU644" s="5">
        <f t="shared" si="242"/>
        <v>7.3346</v>
      </c>
      <c r="AV644" s="5">
        <f t="shared" si="243"/>
        <v>6.8018499999999991</v>
      </c>
      <c r="AW644" s="5"/>
      <c r="AX644" s="5"/>
      <c r="AY644" s="5">
        <f t="shared" si="244"/>
        <v>121.40142000000002</v>
      </c>
      <c r="AZ644" s="5">
        <f t="shared" si="245"/>
        <v>135.53787000000003</v>
      </c>
      <c r="BA644" s="7">
        <f t="shared" si="246"/>
        <v>2.5554307401511383E-3</v>
      </c>
      <c r="BB644" s="62">
        <f t="shared" si="247"/>
        <v>9509</v>
      </c>
      <c r="BC644" s="6">
        <f t="shared" si="248"/>
        <v>9.555154474997345E-3</v>
      </c>
      <c r="BD644" s="32">
        <f t="shared" si="249"/>
        <v>0.14138637839056742</v>
      </c>
      <c r="BE644" s="32">
        <f t="shared" si="250"/>
        <v>4.4699071498137455E-2</v>
      </c>
      <c r="BF644" s="35">
        <f t="shared" si="251"/>
        <v>0.81391455011129521</v>
      </c>
      <c r="BG644" s="33">
        <f t="shared" si="252"/>
        <v>5.4114765120626421E-2</v>
      </c>
      <c r="BH644" s="33">
        <f t="shared" si="253"/>
        <v>5.0184129350712078E-2</v>
      </c>
      <c r="BI644" s="36">
        <f t="shared" si="254"/>
        <v>0.89570110552866145</v>
      </c>
      <c r="CM644" s="51" t="s">
        <v>3828</v>
      </c>
      <c r="CR644" s="78" t="s">
        <v>2038</v>
      </c>
      <c r="CS644" s="78" t="s">
        <v>2038</v>
      </c>
    </row>
    <row r="645" spans="1:97">
      <c r="A645" s="16" t="s">
        <v>3590</v>
      </c>
      <c r="B645" s="16" t="s">
        <v>1236</v>
      </c>
      <c r="C645" s="19">
        <v>49118058</v>
      </c>
      <c r="D645" s="19" t="s">
        <v>3782</v>
      </c>
      <c r="E645" s="19" t="s">
        <v>3804</v>
      </c>
      <c r="F645" s="19" t="s">
        <v>3805</v>
      </c>
      <c r="G645" s="47"/>
      <c r="H645" s="47" t="s">
        <v>5212</v>
      </c>
      <c r="I645" s="47" t="s">
        <v>5448</v>
      </c>
      <c r="J645" s="47" t="s">
        <v>5468</v>
      </c>
      <c r="K645" s="23">
        <v>42.456099999999999</v>
      </c>
      <c r="L645" s="23">
        <v>-110.3445</v>
      </c>
      <c r="M645" s="61" t="s">
        <v>3874</v>
      </c>
      <c r="N645" s="19" t="s">
        <v>3880</v>
      </c>
      <c r="P645" s="19" t="s">
        <v>3841</v>
      </c>
      <c r="Q645" s="55"/>
      <c r="R645" s="55"/>
      <c r="S645" s="55">
        <f t="shared" si="238"/>
        <v>44</v>
      </c>
      <c r="T645" s="19"/>
      <c r="U645" s="55">
        <v>5968</v>
      </c>
      <c r="V645" s="55">
        <v>6012</v>
      </c>
      <c r="W645" s="55"/>
      <c r="X645" s="55"/>
      <c r="Y645" s="51" t="s">
        <v>3788</v>
      </c>
      <c r="Z645" s="40">
        <v>20947</v>
      </c>
      <c r="AA645" s="52">
        <v>5</v>
      </c>
      <c r="AB645" s="19" t="s">
        <v>3789</v>
      </c>
      <c r="AC645" s="19">
        <v>812</v>
      </c>
      <c r="AD645" s="19">
        <v>28</v>
      </c>
      <c r="AE645" s="19">
        <v>12711</v>
      </c>
      <c r="AF645" s="19">
        <v>-3</v>
      </c>
      <c r="AG645" s="19">
        <v>-3</v>
      </c>
      <c r="AH645" s="19">
        <v>20808</v>
      </c>
      <c r="AI645" s="19">
        <v>-3</v>
      </c>
      <c r="AJ645" s="19"/>
      <c r="AK645" s="19"/>
      <c r="AL645" s="19">
        <v>430</v>
      </c>
      <c r="AM645" s="19">
        <v>34788</v>
      </c>
      <c r="AO645" s="19" t="s">
        <v>5038</v>
      </c>
      <c r="AP645" s="17">
        <f t="shared" si="239"/>
        <v>40.518799999999999</v>
      </c>
      <c r="AQ645" s="17">
        <f t="shared" si="240"/>
        <v>2.3041200000000002</v>
      </c>
      <c r="AR645" s="17">
        <f t="shared" si="237"/>
        <v>552.92849999999999</v>
      </c>
      <c r="AS645" s="17">
        <f t="shared" si="236"/>
        <v>0</v>
      </c>
      <c r="AT645" s="17">
        <f t="shared" si="241"/>
        <v>595.75141999999994</v>
      </c>
      <c r="AU645" s="5">
        <f t="shared" si="242"/>
        <v>586.99367999999993</v>
      </c>
      <c r="AV645" s="5">
        <f t="shared" si="243"/>
        <v>0</v>
      </c>
      <c r="AW645" s="5"/>
      <c r="AX645" s="5"/>
      <c r="AY645" s="5">
        <f t="shared" si="244"/>
        <v>8.9526000000000003</v>
      </c>
      <c r="AZ645" s="5">
        <f t="shared" si="245"/>
        <v>595.94627999999989</v>
      </c>
      <c r="BA645" s="7">
        <f t="shared" si="246"/>
        <v>-1.6351462287788991E-4</v>
      </c>
      <c r="BB645" s="62">
        <f t="shared" si="247"/>
        <v>34780</v>
      </c>
      <c r="BC645" s="6">
        <f t="shared" si="248"/>
        <v>-1.1499540018399264E-4</v>
      </c>
      <c r="BD645" s="32">
        <f t="shared" si="249"/>
        <v>6.8012930628012613E-2</v>
      </c>
      <c r="BE645" s="32">
        <f t="shared" si="250"/>
        <v>3.867586249311836E-3</v>
      </c>
      <c r="BF645" s="35">
        <f t="shared" si="251"/>
        <v>0.92811948312267567</v>
      </c>
      <c r="BG645" s="36">
        <f t="shared" si="252"/>
        <v>0.98497750501941217</v>
      </c>
      <c r="BH645" s="33">
        <f t="shared" si="253"/>
        <v>0</v>
      </c>
      <c r="BI645" s="33">
        <f t="shared" si="254"/>
        <v>1.5022494980587851E-2</v>
      </c>
      <c r="CM645" s="51" t="s">
        <v>7041</v>
      </c>
      <c r="CR645" s="78" t="s">
        <v>2038</v>
      </c>
      <c r="CS645" s="78" t="s">
        <v>2038</v>
      </c>
    </row>
    <row r="646" spans="1:97">
      <c r="A646" s="16" t="s">
        <v>3590</v>
      </c>
      <c r="B646" s="16" t="s">
        <v>1237</v>
      </c>
      <c r="C646" s="19">
        <v>49000933</v>
      </c>
      <c r="D646" s="19" t="s">
        <v>3782</v>
      </c>
      <c r="E646" s="19" t="s">
        <v>3804</v>
      </c>
      <c r="F646" s="19" t="s">
        <v>3805</v>
      </c>
      <c r="G646" s="47"/>
      <c r="H646" s="47" t="s">
        <v>3806</v>
      </c>
      <c r="I646" s="47" t="s">
        <v>5448</v>
      </c>
      <c r="J646" s="47" t="s">
        <v>5468</v>
      </c>
      <c r="K646" s="23">
        <v>42.452860000000001</v>
      </c>
      <c r="L646" s="23">
        <v>-110.32792000000001</v>
      </c>
      <c r="M646" s="61" t="s">
        <v>3807</v>
      </c>
      <c r="N646" s="19" t="s">
        <v>3808</v>
      </c>
      <c r="P646" s="19" t="s">
        <v>3841</v>
      </c>
      <c r="Q646" s="55"/>
      <c r="R646" s="55"/>
      <c r="S646" s="55">
        <f t="shared" si="238"/>
        <v>52</v>
      </c>
      <c r="T646" s="19"/>
      <c r="U646" s="55">
        <v>7620</v>
      </c>
      <c r="V646" s="55">
        <v>7672</v>
      </c>
      <c r="W646" s="55"/>
      <c r="X646" s="55"/>
      <c r="Y646" s="51" t="s">
        <v>3798</v>
      </c>
      <c r="Z646" s="40">
        <v>22790</v>
      </c>
      <c r="AA646" s="52">
        <v>7.3000001907348633</v>
      </c>
      <c r="AB646" s="19" t="s">
        <v>3789</v>
      </c>
      <c r="AC646" s="19">
        <v>499</v>
      </c>
      <c r="AD646" s="19">
        <v>43</v>
      </c>
      <c r="AE646" s="19">
        <v>6196</v>
      </c>
      <c r="AF646" s="19">
        <v>-3</v>
      </c>
      <c r="AG646" s="19">
        <v>-3</v>
      </c>
      <c r="AH646" s="19">
        <v>10100</v>
      </c>
      <c r="AI646" s="19">
        <v>720</v>
      </c>
      <c r="AJ646" s="19"/>
      <c r="AK646" s="19"/>
      <c r="AL646" s="19">
        <v>62</v>
      </c>
      <c r="AM646" s="19">
        <v>17255</v>
      </c>
      <c r="AP646" s="17">
        <f t="shared" si="239"/>
        <v>24.900099999999998</v>
      </c>
      <c r="AQ646" s="17">
        <f t="shared" si="240"/>
        <v>3.5384700000000002</v>
      </c>
      <c r="AR646" s="17">
        <f t="shared" si="237"/>
        <v>269.52599999999995</v>
      </c>
      <c r="AS646" s="17">
        <f t="shared" si="236"/>
        <v>0</v>
      </c>
      <c r="AT646" s="17">
        <f t="shared" si="241"/>
        <v>297.96456999999998</v>
      </c>
      <c r="AU646" s="5">
        <f t="shared" si="242"/>
        <v>284.92099999999999</v>
      </c>
      <c r="AV646" s="5">
        <f t="shared" si="243"/>
        <v>11.800799999999999</v>
      </c>
      <c r="AW646" s="5"/>
      <c r="AX646" s="5"/>
      <c r="AY646" s="5">
        <f t="shared" si="244"/>
        <v>1.2908400000000002</v>
      </c>
      <c r="AZ646" s="5">
        <f t="shared" si="245"/>
        <v>298.01263999999998</v>
      </c>
      <c r="BA646" s="7">
        <f t="shared" si="246"/>
        <v>-8.0657446616114084E-5</v>
      </c>
      <c r="BB646" s="62">
        <f t="shared" si="247"/>
        <v>17614</v>
      </c>
      <c r="BC646" s="6">
        <f t="shared" si="248"/>
        <v>1.029567810949554E-2</v>
      </c>
      <c r="BD646" s="32">
        <f t="shared" si="249"/>
        <v>8.3567318087516246E-2</v>
      </c>
      <c r="BE646" s="32">
        <f t="shared" si="250"/>
        <v>1.1875472308670794E-2</v>
      </c>
      <c r="BF646" s="35">
        <f t="shared" si="251"/>
        <v>0.90455720960381292</v>
      </c>
      <c r="BG646" s="36">
        <f t="shared" si="252"/>
        <v>0.95607018547938105</v>
      </c>
      <c r="BH646" s="33">
        <f t="shared" si="253"/>
        <v>3.9598320393390021E-2</v>
      </c>
      <c r="BI646" s="33">
        <f t="shared" si="254"/>
        <v>4.3314941272289669E-3</v>
      </c>
      <c r="CM646" s="51" t="s">
        <v>3809</v>
      </c>
      <c r="CR646" s="78" t="s">
        <v>2038</v>
      </c>
      <c r="CS646" s="78" t="s">
        <v>2038</v>
      </c>
    </row>
    <row r="647" spans="1:97">
      <c r="A647" s="16" t="s">
        <v>3590</v>
      </c>
      <c r="B647" s="16" t="s">
        <v>4052</v>
      </c>
      <c r="C647" s="19">
        <v>49001849</v>
      </c>
      <c r="D647" s="19" t="s">
        <v>3782</v>
      </c>
      <c r="E647" s="19" t="s">
        <v>3804</v>
      </c>
      <c r="F647" s="19" t="s">
        <v>5215</v>
      </c>
      <c r="G647" s="47"/>
      <c r="H647" s="47" t="s">
        <v>5216</v>
      </c>
      <c r="I647" s="47" t="s">
        <v>5454</v>
      </c>
      <c r="J647" s="47" t="s">
        <v>5474</v>
      </c>
      <c r="K647" s="23">
        <v>43.057209999999998</v>
      </c>
      <c r="L647" s="23">
        <v>-109.87691</v>
      </c>
      <c r="M647" s="61" t="s">
        <v>5217</v>
      </c>
      <c r="N647" s="19" t="s">
        <v>5218</v>
      </c>
      <c r="P647" s="19" t="s">
        <v>3841</v>
      </c>
      <c r="Q647" s="55">
        <v>678</v>
      </c>
      <c r="R647" s="55"/>
      <c r="S647" s="55">
        <f t="shared" si="238"/>
        <v>2</v>
      </c>
      <c r="T647" s="19"/>
      <c r="U647" s="55">
        <v>5566</v>
      </c>
      <c r="V647" s="55">
        <v>5568</v>
      </c>
      <c r="W647" s="55">
        <v>6650</v>
      </c>
      <c r="X647" s="55"/>
      <c r="Y647" s="51" t="s">
        <v>5220</v>
      </c>
      <c r="Z647" s="40">
        <v>23683</v>
      </c>
      <c r="AA647" s="52">
        <v>8.6000003814697266</v>
      </c>
      <c r="AB647" s="19" t="s">
        <v>3789</v>
      </c>
      <c r="AC647" s="19">
        <v>39</v>
      </c>
      <c r="AD647" s="19">
        <v>10</v>
      </c>
      <c r="AE647" s="19">
        <v>1171</v>
      </c>
      <c r="AF647" s="19">
        <v>35</v>
      </c>
      <c r="AG647" s="19">
        <v>-3</v>
      </c>
      <c r="AH647" s="19">
        <v>120</v>
      </c>
      <c r="AI647" s="19">
        <v>2257</v>
      </c>
      <c r="AJ647" s="19"/>
      <c r="AK647" s="19"/>
      <c r="AL647" s="19">
        <v>395</v>
      </c>
      <c r="AM647" s="19">
        <v>3063</v>
      </c>
      <c r="AP647" s="17">
        <f t="shared" si="239"/>
        <v>1.9460999999999999</v>
      </c>
      <c r="AQ647" s="17">
        <f t="shared" si="240"/>
        <v>0.82289999999999996</v>
      </c>
      <c r="AR647" s="17">
        <f t="shared" si="237"/>
        <v>50.938499999999998</v>
      </c>
      <c r="AS647" s="17">
        <f t="shared" si="236"/>
        <v>0.89529999999999998</v>
      </c>
      <c r="AT647" s="17">
        <f t="shared" si="241"/>
        <v>54.602799999999995</v>
      </c>
      <c r="AU647" s="5">
        <f t="shared" si="242"/>
        <v>3.3851999999999998</v>
      </c>
      <c r="AV647" s="5">
        <f t="shared" si="243"/>
        <v>36.992229999999999</v>
      </c>
      <c r="AW647" s="5"/>
      <c r="AX647" s="5"/>
      <c r="AY647" s="5">
        <f t="shared" si="244"/>
        <v>8.2239000000000004</v>
      </c>
      <c r="AZ647" s="5">
        <f t="shared" si="245"/>
        <v>48.601329999999997</v>
      </c>
      <c r="BA647" s="7">
        <f t="shared" si="246"/>
        <v>5.815145188472591E-2</v>
      </c>
      <c r="BB647" s="62">
        <f t="shared" si="247"/>
        <v>4024</v>
      </c>
      <c r="BC647" s="6">
        <f t="shared" si="248"/>
        <v>0.13560039508960067</v>
      </c>
      <c r="BD647" s="32">
        <f t="shared" si="249"/>
        <v>3.5641029397759823E-2</v>
      </c>
      <c r="BE647" s="32">
        <f t="shared" si="250"/>
        <v>1.5070655717289223E-2</v>
      </c>
      <c r="BF647" s="35">
        <f t="shared" si="251"/>
        <v>0.94928831488495102</v>
      </c>
      <c r="BG647" s="33">
        <f t="shared" si="252"/>
        <v>6.9652414861897813E-2</v>
      </c>
      <c r="BH647" s="36">
        <f t="shared" si="253"/>
        <v>0.76113616643824356</v>
      </c>
      <c r="BI647" s="33">
        <f t="shared" si="254"/>
        <v>0.16921141869985865</v>
      </c>
      <c r="CM647" s="51" t="s">
        <v>5219</v>
      </c>
      <c r="CR647" s="78" t="s">
        <v>2038</v>
      </c>
      <c r="CS647" s="78" t="s">
        <v>2038</v>
      </c>
    </row>
    <row r="648" spans="1:97">
      <c r="A648" s="63" t="s">
        <v>3591</v>
      </c>
      <c r="B648" s="63" t="s">
        <v>6462</v>
      </c>
      <c r="C648" s="63">
        <v>4182</v>
      </c>
      <c r="D648" s="19" t="s">
        <v>3782</v>
      </c>
      <c r="E648" s="63" t="s">
        <v>1831</v>
      </c>
      <c r="F648" s="63" t="s">
        <v>7278</v>
      </c>
      <c r="G648" s="65" t="s">
        <v>270</v>
      </c>
      <c r="H648" s="65">
        <v>15</v>
      </c>
      <c r="I648" s="65">
        <v>17</v>
      </c>
      <c r="J648" s="65">
        <v>117</v>
      </c>
      <c r="K648" s="23">
        <v>41.461390000000002</v>
      </c>
      <c r="L648" s="23">
        <v>-110.62388900000001</v>
      </c>
      <c r="M648" s="61" t="s">
        <v>6463</v>
      </c>
      <c r="N648" s="63" t="s">
        <v>6465</v>
      </c>
      <c r="O648" s="63"/>
      <c r="P648" s="63" t="s">
        <v>3841</v>
      </c>
      <c r="Q648" s="63"/>
      <c r="R648" s="63"/>
      <c r="S648" s="55" t="str">
        <f>IF(U648&gt;0,V648-U648,"")</f>
        <v/>
      </c>
      <c r="T648" s="63"/>
      <c r="U648" s="66"/>
      <c r="V648" s="63"/>
      <c r="W648" s="66">
        <v>1583</v>
      </c>
      <c r="X648" s="66"/>
      <c r="Y648" s="63"/>
      <c r="Z648" s="64">
        <v>37928</v>
      </c>
      <c r="AA648" s="63">
        <v>7.82</v>
      </c>
      <c r="AB648" s="63"/>
      <c r="AC648" s="63">
        <v>129</v>
      </c>
      <c r="AD648" s="63">
        <v>69.599999999999994</v>
      </c>
      <c r="AE648" s="63">
        <v>424</v>
      </c>
      <c r="AF648" s="63">
        <v>6.3</v>
      </c>
      <c r="AG648" s="63"/>
      <c r="AH648" s="63">
        <v>90</v>
      </c>
      <c r="AI648" s="63">
        <v>755</v>
      </c>
      <c r="AJ648" s="63"/>
      <c r="AK648" s="63"/>
      <c r="AL648" s="63">
        <v>846</v>
      </c>
      <c r="AM648" s="63">
        <v>1910</v>
      </c>
      <c r="AN648" s="63"/>
      <c r="AO648" s="63" t="s">
        <v>6466</v>
      </c>
      <c r="AP648" s="17">
        <f t="shared" si="239"/>
        <v>6.4371</v>
      </c>
      <c r="AQ648" s="17">
        <f t="shared" si="240"/>
        <v>5.7273839999999998</v>
      </c>
      <c r="AR648" s="17">
        <f t="shared" si="237"/>
        <v>18.443999999999999</v>
      </c>
      <c r="AS648" s="17">
        <f t="shared" si="236"/>
        <v>0.16115399999999999</v>
      </c>
      <c r="AT648" s="17">
        <f t="shared" si="241"/>
        <v>30.769637999999997</v>
      </c>
      <c r="AU648" s="5">
        <f t="shared" si="242"/>
        <v>2.5388999999999999</v>
      </c>
      <c r="AV648" s="5">
        <f t="shared" si="243"/>
        <v>12.37445</v>
      </c>
      <c r="AW648" s="5">
        <f>IF(AJ648&gt;0,AJ648*0.03333,0)</f>
        <v>0</v>
      </c>
      <c r="AX648" s="5">
        <f>IF(AK648&gt;0,AK648*0.0588,0)</f>
        <v>0</v>
      </c>
      <c r="AY648" s="5">
        <f t="shared" si="244"/>
        <v>17.613720000000001</v>
      </c>
      <c r="AZ648" s="5">
        <f t="shared" si="245"/>
        <v>32.527070000000002</v>
      </c>
      <c r="BA648" s="7">
        <f t="shared" si="246"/>
        <v>-2.7764982659129842E-2</v>
      </c>
      <c r="BB648" s="62">
        <f t="shared" si="247"/>
        <v>2319.9</v>
      </c>
      <c r="BC648" s="28">
        <f t="shared" si="248"/>
        <v>9.6905364193006951E-2</v>
      </c>
      <c r="BD648" s="32">
        <f t="shared" si="249"/>
        <v>0.20920298119854386</v>
      </c>
      <c r="BE648" s="32">
        <f t="shared" si="250"/>
        <v>0.18613751646996954</v>
      </c>
      <c r="BF648" s="45">
        <f t="shared" si="251"/>
        <v>0.60465950233148669</v>
      </c>
      <c r="BG648" s="33">
        <f t="shared" si="252"/>
        <v>7.8054986200724499E-2</v>
      </c>
      <c r="BH648" s="33">
        <f t="shared" si="253"/>
        <v>0.38043543423985005</v>
      </c>
      <c r="BI648" s="37">
        <f t="shared" si="254"/>
        <v>0.54150957955942547</v>
      </c>
      <c r="BJ648" s="63"/>
      <c r="BK648" s="63">
        <v>0.72599999999999998</v>
      </c>
      <c r="BL648" s="63"/>
      <c r="BM648" s="63"/>
      <c r="BN648" s="63"/>
      <c r="BO648" s="63">
        <v>7.48</v>
      </c>
      <c r="BP648" s="63"/>
      <c r="BQ648" s="63">
        <v>0</v>
      </c>
      <c r="BR648" s="63"/>
      <c r="BS648" s="63"/>
      <c r="BT648" s="63"/>
      <c r="BU648" s="63">
        <v>0.01</v>
      </c>
      <c r="BV648" s="63"/>
      <c r="BW648" s="63"/>
      <c r="BX648" s="63">
        <v>1.1000000000000001</v>
      </c>
      <c r="BY648" s="63"/>
      <c r="BZ648" s="63"/>
      <c r="CA648" s="63">
        <v>0.13</v>
      </c>
      <c r="CB648" s="63"/>
      <c r="CC648" s="63">
        <v>0.54</v>
      </c>
      <c r="CD648" s="63"/>
      <c r="CE648" s="63"/>
      <c r="CF648" s="63">
        <v>0.8</v>
      </c>
      <c r="CG648" s="63">
        <v>0.12</v>
      </c>
      <c r="CH648" s="63"/>
      <c r="CI648" s="63"/>
      <c r="CJ648" s="63"/>
      <c r="CK648" s="63"/>
      <c r="CL648" s="63"/>
      <c r="CM648" s="63" t="s">
        <v>6467</v>
      </c>
      <c r="CN648" s="63">
        <v>20031103</v>
      </c>
      <c r="CO648" s="63" t="s">
        <v>6468</v>
      </c>
      <c r="CP648" s="66"/>
      <c r="CQ648" s="64">
        <v>37959</v>
      </c>
      <c r="CR648" s="78" t="s">
        <v>2040</v>
      </c>
      <c r="CS648" s="78" t="s">
        <v>2041</v>
      </c>
    </row>
    <row r="649" spans="1:97">
      <c r="A649" s="63" t="s">
        <v>3591</v>
      </c>
      <c r="B649" s="63" t="s">
        <v>6462</v>
      </c>
      <c r="C649" s="63">
        <v>4149</v>
      </c>
      <c r="D649" s="19" t="s">
        <v>3782</v>
      </c>
      <c r="E649" s="63" t="s">
        <v>1831</v>
      </c>
      <c r="F649" s="63" t="s">
        <v>7278</v>
      </c>
      <c r="G649" s="65" t="s">
        <v>270</v>
      </c>
      <c r="H649" s="65">
        <v>15</v>
      </c>
      <c r="I649" s="65">
        <v>17</v>
      </c>
      <c r="J649" s="65">
        <v>117</v>
      </c>
      <c r="K649" s="23">
        <v>41.461390000000002</v>
      </c>
      <c r="L649" s="23">
        <v>-110.62388900000001</v>
      </c>
      <c r="M649" s="61" t="s">
        <v>6463</v>
      </c>
      <c r="N649" s="63" t="s">
        <v>6478</v>
      </c>
      <c r="O649" s="63"/>
      <c r="P649" s="63" t="s">
        <v>3841</v>
      </c>
      <c r="Q649" s="63"/>
      <c r="R649" s="63"/>
      <c r="S649" s="55" t="str">
        <f>IF(U649&gt;0,V649-U649,"")</f>
        <v/>
      </c>
      <c r="T649" s="63"/>
      <c r="U649" s="66"/>
      <c r="V649" s="63"/>
      <c r="W649" s="66">
        <v>1583</v>
      </c>
      <c r="X649" s="66"/>
      <c r="Y649" s="63"/>
      <c r="Z649" s="64">
        <v>37915</v>
      </c>
      <c r="AA649" s="63"/>
      <c r="AB649" s="63"/>
      <c r="AC649" s="63">
        <v>40</v>
      </c>
      <c r="AD649" s="63">
        <v>8.8000000000000007</v>
      </c>
      <c r="AE649" s="63">
        <v>5.4</v>
      </c>
      <c r="AF649" s="63">
        <v>1.3</v>
      </c>
      <c r="AG649" s="63"/>
      <c r="AH649" s="63">
        <v>22.4</v>
      </c>
      <c r="AI649" s="63">
        <v>126</v>
      </c>
      <c r="AJ649" s="63"/>
      <c r="AK649" s="63"/>
      <c r="AL649" s="63">
        <v>12.6</v>
      </c>
      <c r="AM649" s="63">
        <v>148</v>
      </c>
      <c r="AN649" s="63"/>
      <c r="AO649" s="63" t="s">
        <v>6464</v>
      </c>
      <c r="AP649" s="17">
        <f t="shared" si="239"/>
        <v>1.996</v>
      </c>
      <c r="AQ649" s="17">
        <f t="shared" si="240"/>
        <v>0.72415200000000013</v>
      </c>
      <c r="AR649" s="17">
        <f t="shared" si="237"/>
        <v>0.2349</v>
      </c>
      <c r="AS649" s="17">
        <f t="shared" si="236"/>
        <v>3.3253999999999999E-2</v>
      </c>
      <c r="AT649" s="17">
        <f t="shared" si="241"/>
        <v>2.9883060000000001</v>
      </c>
      <c r="AU649" s="5">
        <f t="shared" si="242"/>
        <v>0.63190399999999991</v>
      </c>
      <c r="AV649" s="5">
        <f t="shared" si="243"/>
        <v>2.06514</v>
      </c>
      <c r="AW649" s="5">
        <f>IF(AJ649&gt;0,AJ649*0.03333,0)</f>
        <v>0</v>
      </c>
      <c r="AX649" s="5">
        <f>IF(AK649&gt;0,AK649*0.0588,0)</f>
        <v>0</v>
      </c>
      <c r="AY649" s="5">
        <f t="shared" si="244"/>
        <v>0.26233200000000001</v>
      </c>
      <c r="AZ649" s="5">
        <f t="shared" si="245"/>
        <v>2.9593759999999998</v>
      </c>
      <c r="BA649" s="7">
        <f t="shared" si="246"/>
        <v>4.8640798213489458E-3</v>
      </c>
      <c r="BB649" s="62">
        <f t="shared" si="247"/>
        <v>216.49999999999997</v>
      </c>
      <c r="BC649" s="28">
        <f t="shared" si="248"/>
        <v>0.18792866941015082</v>
      </c>
      <c r="BD649" s="45">
        <f t="shared" si="249"/>
        <v>0.66793695157055533</v>
      </c>
      <c r="BE649" s="32">
        <f t="shared" si="250"/>
        <v>0.24232859687060163</v>
      </c>
      <c r="BF649" s="32">
        <f t="shared" si="251"/>
        <v>8.9734451558843034E-2</v>
      </c>
      <c r="BG649" s="33">
        <f t="shared" si="252"/>
        <v>0.21352609469023198</v>
      </c>
      <c r="BH649" s="37">
        <f t="shared" si="253"/>
        <v>0.6978295424440828</v>
      </c>
      <c r="BI649" s="33">
        <f t="shared" si="254"/>
        <v>8.8644362865685208E-2</v>
      </c>
      <c r="BJ649" s="63"/>
      <c r="BK649" s="63">
        <v>9.8000000000000004E-2</v>
      </c>
      <c r="BL649" s="63"/>
      <c r="BM649" s="63"/>
      <c r="BN649" s="63"/>
      <c r="BO649" s="63">
        <v>0.2</v>
      </c>
      <c r="BP649" s="63"/>
      <c r="BQ649" s="63"/>
      <c r="BR649" s="63"/>
      <c r="BS649" s="63">
        <v>0</v>
      </c>
      <c r="BT649" s="63"/>
      <c r="BU649" s="63">
        <v>0</v>
      </c>
      <c r="BV649" s="63"/>
      <c r="BW649" s="63"/>
      <c r="BX649" s="63"/>
      <c r="BY649" s="63"/>
      <c r="BZ649" s="63"/>
      <c r="CA649" s="63">
        <v>0.01</v>
      </c>
      <c r="CB649" s="63"/>
      <c r="CC649" s="63"/>
      <c r="CD649" s="63"/>
      <c r="CE649" s="63"/>
      <c r="CF649" s="63"/>
      <c r="CG649" s="63">
        <v>0.01</v>
      </c>
      <c r="CH649" s="63"/>
      <c r="CI649" s="63"/>
      <c r="CJ649" s="63"/>
      <c r="CK649" s="63"/>
      <c r="CL649" s="63"/>
      <c r="CM649" s="63"/>
      <c r="CN649" s="63">
        <v>20031021</v>
      </c>
      <c r="CO649" s="63" t="s">
        <v>6479</v>
      </c>
      <c r="CP649" s="66"/>
      <c r="CQ649" s="64">
        <v>37935</v>
      </c>
      <c r="CR649" s="78" t="s">
        <v>2040</v>
      </c>
      <c r="CS649" s="78" t="s">
        <v>2041</v>
      </c>
    </row>
    <row r="650" spans="1:97">
      <c r="A650" s="63" t="s">
        <v>3591</v>
      </c>
      <c r="B650" s="63" t="s">
        <v>5688</v>
      </c>
      <c r="C650" s="63">
        <v>1904</v>
      </c>
      <c r="D650" s="19" t="s">
        <v>3782</v>
      </c>
      <c r="E650" s="63" t="s">
        <v>3783</v>
      </c>
      <c r="F650" s="63"/>
      <c r="G650" s="65" t="s">
        <v>3595</v>
      </c>
      <c r="H650" s="65">
        <v>2</v>
      </c>
      <c r="I650" s="65">
        <v>25</v>
      </c>
      <c r="J650" s="65">
        <v>112</v>
      </c>
      <c r="K650" s="23">
        <v>41.63879</v>
      </c>
      <c r="L650" s="23">
        <v>-110.71545</v>
      </c>
      <c r="M650" s="61" t="s">
        <v>5689</v>
      </c>
      <c r="N650" s="63" t="s">
        <v>5690</v>
      </c>
      <c r="O650" s="63"/>
      <c r="P650" s="63" t="s">
        <v>3841</v>
      </c>
      <c r="Q650" s="63"/>
      <c r="R650" s="63"/>
      <c r="S650" s="55"/>
      <c r="T650" s="63"/>
      <c r="U650" s="66" t="s">
        <v>5691</v>
      </c>
      <c r="V650" s="63"/>
      <c r="W650" s="66">
        <v>3000</v>
      </c>
      <c r="X650" s="66"/>
      <c r="Y650" s="63"/>
      <c r="Z650" s="64">
        <v>34530</v>
      </c>
      <c r="AA650" s="63">
        <v>7.7</v>
      </c>
      <c r="AB650" s="63"/>
      <c r="AC650" s="63">
        <v>118</v>
      </c>
      <c r="AD650" s="63">
        <v>11</v>
      </c>
      <c r="AE650" s="63">
        <v>3870</v>
      </c>
      <c r="AF650" s="63">
        <v>57</v>
      </c>
      <c r="AG650" s="63"/>
      <c r="AH650" s="63">
        <v>5900</v>
      </c>
      <c r="AI650" s="63">
        <v>976</v>
      </c>
      <c r="AJ650" s="63">
        <v>0</v>
      </c>
      <c r="AK650" s="63">
        <v>0</v>
      </c>
      <c r="AL650" s="63">
        <v>0</v>
      </c>
      <c r="AM650" s="63">
        <v>10437</v>
      </c>
      <c r="AN650" s="63"/>
      <c r="AO650" s="63" t="s">
        <v>1288</v>
      </c>
      <c r="AP650" s="17">
        <f t="shared" si="239"/>
        <v>5.8882000000000003</v>
      </c>
      <c r="AQ650" s="17">
        <f t="shared" si="240"/>
        <v>0.90519000000000005</v>
      </c>
      <c r="AR650" s="17">
        <f t="shared" si="237"/>
        <v>168.345</v>
      </c>
      <c r="AS650" s="17">
        <f t="shared" si="236"/>
        <v>1.4580599999999999</v>
      </c>
      <c r="AT650" s="17">
        <f t="shared" si="241"/>
        <v>176.59644999999998</v>
      </c>
      <c r="AU650" s="5">
        <f t="shared" si="242"/>
        <v>166.43899999999999</v>
      </c>
      <c r="AV650" s="5">
        <f t="shared" si="243"/>
        <v>15.996639999999998</v>
      </c>
      <c r="AW650" s="5">
        <f>IF(AJ650&gt;0,AJ650*0.03333,0)</f>
        <v>0</v>
      </c>
      <c r="AX650" s="5">
        <f>IF(AK650&gt;0,AK650*0.0588,0)</f>
        <v>0</v>
      </c>
      <c r="AY650" s="5">
        <f t="shared" si="244"/>
        <v>0</v>
      </c>
      <c r="AZ650" s="5">
        <f t="shared" si="245"/>
        <v>182.43563999999998</v>
      </c>
      <c r="BA650" s="7">
        <f t="shared" si="246"/>
        <v>-1.6263699437005764E-2</v>
      </c>
      <c r="BB650" s="62">
        <f t="shared" si="247"/>
        <v>10932</v>
      </c>
      <c r="BC650" s="28">
        <f t="shared" si="248"/>
        <v>2.3164397023725958E-2</v>
      </c>
      <c r="BD650" s="32">
        <f t="shared" si="249"/>
        <v>3.3342686107223567E-2</v>
      </c>
      <c r="BE650" s="32">
        <f t="shared" si="250"/>
        <v>5.1257542266563124E-3</v>
      </c>
      <c r="BF650" s="35">
        <f t="shared" si="251"/>
        <v>0.96153155966612014</v>
      </c>
      <c r="BG650" s="36">
        <f t="shared" si="252"/>
        <v>0.91231625574915087</v>
      </c>
      <c r="BH650" s="33">
        <f t="shared" si="253"/>
        <v>8.7683744250849224E-2</v>
      </c>
      <c r="BI650" s="33">
        <f t="shared" si="254"/>
        <v>0</v>
      </c>
      <c r="BJ650" s="63">
        <v>0</v>
      </c>
      <c r="BK650" s="63">
        <v>0</v>
      </c>
      <c r="BL650" s="63">
        <v>0</v>
      </c>
      <c r="BM650" s="63">
        <v>10217</v>
      </c>
      <c r="BN650" s="63">
        <v>0</v>
      </c>
      <c r="BO650" s="63"/>
      <c r="BP650" s="63">
        <v>0</v>
      </c>
      <c r="BQ650" s="63">
        <v>0</v>
      </c>
      <c r="BR650" s="63">
        <v>0</v>
      </c>
      <c r="BS650" s="63">
        <v>0</v>
      </c>
      <c r="BT650" s="63">
        <v>0</v>
      </c>
      <c r="BU650" s="63">
        <v>0</v>
      </c>
      <c r="BV650" s="63">
        <v>0</v>
      </c>
      <c r="BW650" s="63">
        <v>0</v>
      </c>
      <c r="BX650" s="63"/>
      <c r="BY650" s="63"/>
      <c r="BZ650" s="63"/>
      <c r="CA650" s="63"/>
      <c r="CB650" s="63"/>
      <c r="CC650" s="63"/>
      <c r="CD650" s="63"/>
      <c r="CE650" s="63"/>
      <c r="CF650" s="63"/>
      <c r="CG650" s="63"/>
      <c r="CH650" s="63"/>
      <c r="CI650" s="63"/>
      <c r="CJ650" s="63"/>
      <c r="CK650" s="63"/>
      <c r="CL650" s="63"/>
      <c r="CM650" s="63"/>
      <c r="CN650" s="63">
        <v>19940715</v>
      </c>
      <c r="CO650" s="63" t="s">
        <v>6780</v>
      </c>
      <c r="CP650" s="66"/>
      <c r="CQ650" s="64">
        <v>34557</v>
      </c>
      <c r="CR650" s="78" t="s">
        <v>2040</v>
      </c>
      <c r="CS650" s="78" t="s">
        <v>2041</v>
      </c>
    </row>
    <row r="651" spans="1:97">
      <c r="A651" s="16" t="s">
        <v>3590</v>
      </c>
      <c r="B651" s="16" t="s">
        <v>387</v>
      </c>
      <c r="C651" s="19">
        <v>49014309</v>
      </c>
      <c r="D651" s="19" t="s">
        <v>3782</v>
      </c>
      <c r="E651" s="19" t="s">
        <v>3804</v>
      </c>
      <c r="F651" s="19" t="s">
        <v>3843</v>
      </c>
      <c r="G651" s="47"/>
      <c r="H651" s="47" t="s">
        <v>3821</v>
      </c>
      <c r="I651" s="47" t="s">
        <v>5449</v>
      </c>
      <c r="J651" s="47" t="s">
        <v>5468</v>
      </c>
      <c r="K651" s="23">
        <v>42.351300000000002</v>
      </c>
      <c r="L651" s="23">
        <v>-110.31310000000001</v>
      </c>
      <c r="N651" s="19" t="s">
        <v>5010</v>
      </c>
      <c r="P651" s="19" t="s">
        <v>3841</v>
      </c>
      <c r="Q651" s="55"/>
      <c r="R651" s="55"/>
      <c r="S651" s="55">
        <f>V651-U651</f>
        <v>0</v>
      </c>
      <c r="T651" s="31" t="s">
        <v>2512</v>
      </c>
      <c r="Y651" s="51" t="s">
        <v>3788</v>
      </c>
      <c r="Z651" s="40">
        <v>26106</v>
      </c>
      <c r="AA651" s="52">
        <v>7.6999998092651367</v>
      </c>
      <c r="AB651" s="19" t="s">
        <v>3789</v>
      </c>
      <c r="AC651" s="19">
        <v>51</v>
      </c>
      <c r="AD651" s="19">
        <v>5</v>
      </c>
      <c r="AE651" s="19">
        <v>379</v>
      </c>
      <c r="AF651" s="19">
        <v>11</v>
      </c>
      <c r="AG651" s="19">
        <v>-3</v>
      </c>
      <c r="AH651" s="19">
        <v>600</v>
      </c>
      <c r="AI651" s="19">
        <v>146</v>
      </c>
      <c r="AJ651" s="19"/>
      <c r="AK651" s="19"/>
      <c r="AL651" s="19">
        <v>20</v>
      </c>
      <c r="AM651" s="19">
        <v>1138</v>
      </c>
      <c r="AP651" s="17">
        <f t="shared" si="239"/>
        <v>2.5449000000000002</v>
      </c>
      <c r="AQ651" s="17">
        <f t="shared" si="240"/>
        <v>0.41144999999999998</v>
      </c>
      <c r="AR651" s="17">
        <f t="shared" si="237"/>
        <v>16.486499999999999</v>
      </c>
      <c r="AS651" s="17">
        <f t="shared" si="236"/>
        <v>0.28137999999999996</v>
      </c>
      <c r="AT651" s="17">
        <f t="shared" si="241"/>
        <v>19.724229999999999</v>
      </c>
      <c r="AU651" s="5">
        <f t="shared" si="242"/>
        <v>16.925999999999998</v>
      </c>
      <c r="AV651" s="5">
        <f t="shared" si="243"/>
        <v>2.3929399999999998</v>
      </c>
      <c r="AW651" s="5"/>
      <c r="AX651" s="5"/>
      <c r="AY651" s="5">
        <f t="shared" si="244"/>
        <v>0.41640000000000005</v>
      </c>
      <c r="AZ651" s="5">
        <f t="shared" si="245"/>
        <v>19.735339999999997</v>
      </c>
      <c r="BA651" s="7">
        <f t="shared" si="246"/>
        <v>-2.8155400578360639E-4</v>
      </c>
      <c r="BB651" s="62">
        <f t="shared" si="247"/>
        <v>1209</v>
      </c>
      <c r="BC651" s="6">
        <f t="shared" si="248"/>
        <v>3.0251384746484873E-2</v>
      </c>
      <c r="BD651" s="32">
        <f t="shared" si="249"/>
        <v>0.12902404808704829</v>
      </c>
      <c r="BE651" s="32">
        <f t="shared" si="250"/>
        <v>2.0860129901141895E-2</v>
      </c>
      <c r="BF651" s="35">
        <f t="shared" si="251"/>
        <v>0.8501158220118098</v>
      </c>
      <c r="BG651" s="36">
        <f t="shared" si="252"/>
        <v>0.85764927282732406</v>
      </c>
      <c r="BH651" s="33">
        <f t="shared" si="253"/>
        <v>0.12125152138245403</v>
      </c>
      <c r="BI651" s="33">
        <f t="shared" si="254"/>
        <v>2.1099205790222012E-2</v>
      </c>
      <c r="CM651" s="51" t="s">
        <v>3788</v>
      </c>
      <c r="CR651" s="78" t="s">
        <v>2041</v>
      </c>
      <c r="CS651" s="78" t="s">
        <v>2041</v>
      </c>
    </row>
    <row r="652" spans="1:97">
      <c r="A652" s="16" t="s">
        <v>3590</v>
      </c>
      <c r="B652" s="16" t="s">
        <v>1218</v>
      </c>
      <c r="C652" s="19">
        <v>49118542</v>
      </c>
      <c r="D652" s="19" t="s">
        <v>3782</v>
      </c>
      <c r="E652" s="19" t="s">
        <v>3804</v>
      </c>
      <c r="F652" s="19" t="s">
        <v>3843</v>
      </c>
      <c r="G652" s="47"/>
      <c r="H652" s="47" t="s">
        <v>5249</v>
      </c>
      <c r="I652" s="47" t="s">
        <v>5449</v>
      </c>
      <c r="J652" s="47" t="s">
        <v>5468</v>
      </c>
      <c r="K652" s="23">
        <v>42.33</v>
      </c>
      <c r="L652" s="23">
        <v>-110.3207</v>
      </c>
      <c r="N652" s="19" t="s">
        <v>1626</v>
      </c>
      <c r="P652" s="19" t="s">
        <v>3841</v>
      </c>
      <c r="Q652" s="55"/>
      <c r="R652" s="55"/>
      <c r="S652" s="55">
        <f>V652-U652</f>
        <v>276</v>
      </c>
      <c r="T652" s="19"/>
      <c r="U652" s="55">
        <v>8161</v>
      </c>
      <c r="V652" s="55">
        <v>8437</v>
      </c>
      <c r="W652" s="55"/>
      <c r="X652" s="55"/>
      <c r="Y652" s="51" t="s">
        <v>3788</v>
      </c>
      <c r="Z652" s="40">
        <v>23758</v>
      </c>
      <c r="AA652" s="52">
        <v>7.0999999046325684</v>
      </c>
      <c r="AB652" s="19" t="s">
        <v>3789</v>
      </c>
      <c r="AC652" s="19">
        <v>349</v>
      </c>
      <c r="AD652" s="19">
        <v>2</v>
      </c>
      <c r="AE652" s="19">
        <v>6791</v>
      </c>
      <c r="AF652" s="19">
        <v>50</v>
      </c>
      <c r="AG652" s="19">
        <v>-3</v>
      </c>
      <c r="AH652" s="19">
        <v>10900</v>
      </c>
      <c r="AI652" s="19">
        <v>415</v>
      </c>
      <c r="AJ652" s="19"/>
      <c r="AK652" s="19"/>
      <c r="AL652" s="19">
        <v>10</v>
      </c>
      <c r="AM652" s="19">
        <v>18317</v>
      </c>
      <c r="AO652" s="19" t="s">
        <v>5038</v>
      </c>
      <c r="AP652" s="17">
        <f t="shared" si="239"/>
        <v>17.415099999999999</v>
      </c>
      <c r="AQ652" s="17">
        <f t="shared" si="240"/>
        <v>0.16458</v>
      </c>
      <c r="AR652" s="17">
        <f t="shared" si="237"/>
        <v>295.4085</v>
      </c>
      <c r="AS652" s="17">
        <f t="shared" si="236"/>
        <v>1.2789999999999999</v>
      </c>
      <c r="AT652" s="17">
        <f t="shared" si="241"/>
        <v>314.26718</v>
      </c>
      <c r="AU652" s="5">
        <f t="shared" si="242"/>
        <v>307.48899999999998</v>
      </c>
      <c r="AV652" s="5">
        <f t="shared" si="243"/>
        <v>6.8018499999999991</v>
      </c>
      <c r="AW652" s="5"/>
      <c r="AX652" s="5"/>
      <c r="AY652" s="5">
        <f t="shared" si="244"/>
        <v>0.20820000000000002</v>
      </c>
      <c r="AZ652" s="5">
        <f t="shared" si="245"/>
        <v>314.49904999999995</v>
      </c>
      <c r="BA652" s="7">
        <f t="shared" si="246"/>
        <v>-3.6876980495590241E-4</v>
      </c>
      <c r="BB652" s="62">
        <f t="shared" si="247"/>
        <v>18514</v>
      </c>
      <c r="BC652" s="6">
        <f t="shared" si="248"/>
        <v>5.3487551247590349E-3</v>
      </c>
      <c r="BD652" s="32">
        <f t="shared" si="249"/>
        <v>5.5414949788902546E-2</v>
      </c>
      <c r="BE652" s="32">
        <f t="shared" si="250"/>
        <v>5.2369452005774199E-4</v>
      </c>
      <c r="BF652" s="35">
        <f t="shared" si="251"/>
        <v>0.94406135569103977</v>
      </c>
      <c r="BG652" s="36">
        <f t="shared" si="252"/>
        <v>0.97771042551638876</v>
      </c>
      <c r="BH652" s="33">
        <f t="shared" si="253"/>
        <v>2.1627569304263398E-2</v>
      </c>
      <c r="BI652" s="33">
        <f t="shared" si="254"/>
        <v>6.6200517934791869E-4</v>
      </c>
      <c r="CM652" s="51" t="s">
        <v>3788</v>
      </c>
      <c r="CR652" s="78" t="s">
        <v>2041</v>
      </c>
      <c r="CS652" s="78" t="s">
        <v>2041</v>
      </c>
    </row>
    <row r="653" spans="1:97">
      <c r="A653" s="16" t="s">
        <v>3590</v>
      </c>
      <c r="B653" s="16" t="s">
        <v>1222</v>
      </c>
      <c r="C653" s="19">
        <v>49003096</v>
      </c>
      <c r="D653" s="19" t="s">
        <v>3782</v>
      </c>
      <c r="E653" s="19" t="s">
        <v>3804</v>
      </c>
      <c r="F653" s="19" t="s">
        <v>3843</v>
      </c>
      <c r="G653" s="47"/>
      <c r="H653" s="47" t="s">
        <v>5212</v>
      </c>
      <c r="I653" s="47" t="s">
        <v>5449</v>
      </c>
      <c r="J653" s="47" t="s">
        <v>5468</v>
      </c>
      <c r="K653" s="23">
        <v>42.283410000000003</v>
      </c>
      <c r="L653" s="23">
        <v>-110.31555</v>
      </c>
      <c r="M653" s="61" t="s">
        <v>1656</v>
      </c>
      <c r="N653" s="19" t="s">
        <v>1657</v>
      </c>
      <c r="P653" s="19" t="s">
        <v>3841</v>
      </c>
      <c r="Q653" s="55"/>
      <c r="R653" s="55">
        <v>690</v>
      </c>
      <c r="S653" s="55">
        <f>V653-U653</f>
        <v>96</v>
      </c>
      <c r="T653" s="19"/>
      <c r="U653" s="55">
        <v>7014</v>
      </c>
      <c r="V653" s="55">
        <v>7110</v>
      </c>
      <c r="W653" s="55"/>
      <c r="X653" s="55"/>
      <c r="Y653" s="51" t="s">
        <v>3798</v>
      </c>
      <c r="Z653" s="40">
        <v>24902</v>
      </c>
      <c r="AA653" s="52">
        <v>8</v>
      </c>
      <c r="AB653" s="19" t="s">
        <v>3789</v>
      </c>
      <c r="AC653" s="19">
        <v>438</v>
      </c>
      <c r="AD653" s="19">
        <v>-1</v>
      </c>
      <c r="AE653" s="19">
        <v>24814</v>
      </c>
      <c r="AF653" s="19">
        <v>750</v>
      </c>
      <c r="AG653" s="19">
        <v>-3</v>
      </c>
      <c r="AH653" s="19">
        <v>37800</v>
      </c>
      <c r="AI653" s="19">
        <v>1684</v>
      </c>
      <c r="AJ653" s="19"/>
      <c r="AK653" s="19"/>
      <c r="AL653" s="19">
        <v>1289</v>
      </c>
      <c r="AM653" s="19">
        <v>65920</v>
      </c>
      <c r="AP653" s="17">
        <f t="shared" si="239"/>
        <v>21.856200000000001</v>
      </c>
      <c r="AQ653" s="17">
        <f t="shared" si="240"/>
        <v>0</v>
      </c>
      <c r="AR653" s="17">
        <f t="shared" si="237"/>
        <v>1079.4089999999999</v>
      </c>
      <c r="AS653" s="17">
        <f t="shared" si="236"/>
        <v>19.184999999999999</v>
      </c>
      <c r="AT653" s="17">
        <f t="shared" si="241"/>
        <v>1120.4501999999998</v>
      </c>
      <c r="AU653" s="5">
        <f t="shared" si="242"/>
        <v>1066.338</v>
      </c>
      <c r="AV653" s="5">
        <f t="shared" si="243"/>
        <v>27.600759999999998</v>
      </c>
      <c r="AW653" s="5"/>
      <c r="AX653" s="5"/>
      <c r="AY653" s="5">
        <f t="shared" si="244"/>
        <v>26.836980000000001</v>
      </c>
      <c r="AZ653" s="5">
        <f t="shared" si="245"/>
        <v>1120.77574</v>
      </c>
      <c r="BA653" s="7">
        <f t="shared" si="246"/>
        <v>-1.4525086212426836E-4</v>
      </c>
      <c r="BB653" s="62">
        <f t="shared" si="247"/>
        <v>66771</v>
      </c>
      <c r="BC653" s="6">
        <f t="shared" si="248"/>
        <v>6.4133965378209527E-3</v>
      </c>
      <c r="BD653" s="32">
        <f t="shared" si="249"/>
        <v>1.9506623319804847E-2</v>
      </c>
      <c r="BE653" s="32">
        <f t="shared" si="250"/>
        <v>0</v>
      </c>
      <c r="BF653" s="35">
        <f t="shared" si="251"/>
        <v>0.98049337668019521</v>
      </c>
      <c r="BG653" s="36">
        <f t="shared" si="252"/>
        <v>0.95142851682353502</v>
      </c>
      <c r="BH653" s="33">
        <f t="shared" si="253"/>
        <v>2.4626478799407273E-2</v>
      </c>
      <c r="BI653" s="33">
        <f t="shared" si="254"/>
        <v>2.3945004377057627E-2</v>
      </c>
      <c r="CM653" s="51" t="s">
        <v>1660</v>
      </c>
      <c r="CR653" s="78" t="s">
        <v>2041</v>
      </c>
      <c r="CS653" s="78" t="s">
        <v>2041</v>
      </c>
    </row>
    <row r="654" spans="1:97">
      <c r="A654" s="16" t="s">
        <v>3590</v>
      </c>
      <c r="B654" s="16" t="s">
        <v>388</v>
      </c>
      <c r="C654" s="19">
        <v>49002013</v>
      </c>
      <c r="D654" s="19" t="s">
        <v>3782</v>
      </c>
      <c r="E654" s="19" t="s">
        <v>3804</v>
      </c>
      <c r="F654" s="19" t="s">
        <v>3816</v>
      </c>
      <c r="G654" s="47"/>
      <c r="H654" s="47" t="s">
        <v>3821</v>
      </c>
      <c r="I654" s="47" t="s">
        <v>5449</v>
      </c>
      <c r="J654" s="47" t="s">
        <v>5470</v>
      </c>
      <c r="K654" s="23">
        <v>42.354239999999997</v>
      </c>
      <c r="L654" s="23">
        <v>-110.41501</v>
      </c>
      <c r="M654" s="61" t="s">
        <v>7032</v>
      </c>
      <c r="N654" s="19" t="s">
        <v>7033</v>
      </c>
      <c r="P654" s="19" t="s">
        <v>3841</v>
      </c>
      <c r="Q654" s="55"/>
      <c r="R654" s="55"/>
      <c r="S654" s="55">
        <f>V654-U654</f>
        <v>114</v>
      </c>
      <c r="T654" s="19"/>
      <c r="U654" s="55">
        <v>7976</v>
      </c>
      <c r="V654" s="55">
        <v>8090</v>
      </c>
      <c r="W654" s="55"/>
      <c r="X654" s="55"/>
      <c r="Y654" s="51" t="s">
        <v>3798</v>
      </c>
      <c r="Z654" s="40">
        <v>23369</v>
      </c>
      <c r="AA654" s="52">
        <v>7.5999999046325684</v>
      </c>
      <c r="AB654" s="19" t="s">
        <v>3789</v>
      </c>
      <c r="AC654" s="19">
        <v>93</v>
      </c>
      <c r="AD654" s="19">
        <v>32</v>
      </c>
      <c r="AE654" s="19">
        <v>2892</v>
      </c>
      <c r="AF654" s="19">
        <v>33</v>
      </c>
      <c r="AG654" s="19">
        <v>-3</v>
      </c>
      <c r="AH654" s="19">
        <v>3850</v>
      </c>
      <c r="AI654" s="19">
        <v>1183</v>
      </c>
      <c r="AJ654" s="19"/>
      <c r="AK654" s="19"/>
      <c r="AL654" s="19">
        <v>300</v>
      </c>
      <c r="AM654" s="19">
        <v>7785</v>
      </c>
      <c r="AP654" s="17">
        <f t="shared" si="239"/>
        <v>4.6406999999999998</v>
      </c>
      <c r="AQ654" s="17">
        <f t="shared" si="240"/>
        <v>2.6332800000000001</v>
      </c>
      <c r="AR654" s="17">
        <f t="shared" si="237"/>
        <v>125.80199999999999</v>
      </c>
      <c r="AS654" s="17">
        <f t="shared" si="236"/>
        <v>0.84414</v>
      </c>
      <c r="AT654" s="17">
        <f t="shared" si="241"/>
        <v>133.92012</v>
      </c>
      <c r="AU654" s="5">
        <f t="shared" si="242"/>
        <v>108.60849999999999</v>
      </c>
      <c r="AV654" s="5">
        <f t="shared" si="243"/>
        <v>19.38937</v>
      </c>
      <c r="AW654" s="5"/>
      <c r="AX654" s="5"/>
      <c r="AY654" s="5">
        <f t="shared" si="244"/>
        <v>6.2460000000000004</v>
      </c>
      <c r="AZ654" s="5">
        <f t="shared" si="245"/>
        <v>134.24386999999999</v>
      </c>
      <c r="BA654" s="7">
        <f t="shared" si="246"/>
        <v>-1.2072836475918701E-3</v>
      </c>
      <c r="BB654" s="62">
        <f t="shared" si="247"/>
        <v>8380</v>
      </c>
      <c r="BC654" s="6">
        <f t="shared" si="248"/>
        <v>3.6807918342097123E-2</v>
      </c>
      <c r="BD654" s="32">
        <f t="shared" si="249"/>
        <v>3.4652746726929452E-2</v>
      </c>
      <c r="BE654" s="32">
        <f t="shared" si="250"/>
        <v>1.9663064818042277E-2</v>
      </c>
      <c r="BF654" s="35">
        <f t="shared" si="251"/>
        <v>0.94568418845502822</v>
      </c>
      <c r="BG654" s="36">
        <f t="shared" si="252"/>
        <v>0.80903880378299586</v>
      </c>
      <c r="BH654" s="33">
        <f t="shared" si="253"/>
        <v>0.14443393206706573</v>
      </c>
      <c r="BI654" s="33">
        <f t="shared" si="254"/>
        <v>4.6527264149938477E-2</v>
      </c>
      <c r="CM654" s="51" t="s">
        <v>3815</v>
      </c>
      <c r="CR654" s="78" t="s">
        <v>2041</v>
      </c>
      <c r="CS654" s="78" t="s">
        <v>2041</v>
      </c>
    </row>
    <row r="655" spans="1:97">
      <c r="A655" s="16" t="s">
        <v>3590</v>
      </c>
      <c r="B655" s="16" t="s">
        <v>1224</v>
      </c>
      <c r="C655" s="19">
        <v>49001390</v>
      </c>
      <c r="D655" s="19" t="s">
        <v>3782</v>
      </c>
      <c r="E655" s="19" t="s">
        <v>3804</v>
      </c>
      <c r="F655" s="19" t="s">
        <v>3843</v>
      </c>
      <c r="G655" s="47"/>
      <c r="H655" s="47" t="s">
        <v>3844</v>
      </c>
      <c r="I655" s="47" t="s">
        <v>5449</v>
      </c>
      <c r="J655" s="47" t="s">
        <v>5470</v>
      </c>
      <c r="K655" s="23">
        <v>42.337760000000003</v>
      </c>
      <c r="L655" s="23">
        <v>-110.32747999999999</v>
      </c>
      <c r="M655" s="61" t="s">
        <v>3845</v>
      </c>
      <c r="N655" s="19" t="s">
        <v>3846</v>
      </c>
      <c r="P655" s="19" t="s">
        <v>3841</v>
      </c>
      <c r="Q655" s="55"/>
      <c r="R655" s="55"/>
      <c r="S655" s="55">
        <v>190</v>
      </c>
      <c r="T655" s="19"/>
      <c r="U655" s="55">
        <v>5360</v>
      </c>
      <c r="V655" s="55">
        <v>5550</v>
      </c>
      <c r="W655" s="55"/>
      <c r="X655" s="55"/>
      <c r="Y655" s="51" t="s">
        <v>3798</v>
      </c>
      <c r="Z655" s="40">
        <v>21978</v>
      </c>
      <c r="AA655" s="52">
        <v>8</v>
      </c>
      <c r="AB655" s="19" t="s">
        <v>3837</v>
      </c>
      <c r="AC655" s="19">
        <v>80</v>
      </c>
      <c r="AD655" s="19">
        <v>7</v>
      </c>
      <c r="AE655" s="19">
        <v>4112</v>
      </c>
      <c r="AF655" s="19">
        <v>-3</v>
      </c>
      <c r="AG655" s="19">
        <v>-3</v>
      </c>
      <c r="AH655" s="19">
        <v>5600</v>
      </c>
      <c r="AI655" s="19">
        <v>1501</v>
      </c>
      <c r="AJ655" s="19"/>
      <c r="AK655" s="19"/>
      <c r="AL655" s="19">
        <v>40</v>
      </c>
      <c r="AM655" s="19">
        <v>10578</v>
      </c>
      <c r="AP655" s="17">
        <f t="shared" si="239"/>
        <v>3.992</v>
      </c>
      <c r="AQ655" s="17">
        <f t="shared" si="240"/>
        <v>0.57603000000000004</v>
      </c>
      <c r="AR655" s="17">
        <f t="shared" si="237"/>
        <v>178.87199999999999</v>
      </c>
      <c r="AS655" s="17">
        <f t="shared" si="236"/>
        <v>0</v>
      </c>
      <c r="AT655" s="17">
        <f t="shared" si="241"/>
        <v>183.44002999999998</v>
      </c>
      <c r="AU655" s="5">
        <f t="shared" si="242"/>
        <v>157.976</v>
      </c>
      <c r="AV655" s="5">
        <f t="shared" si="243"/>
        <v>24.601389999999999</v>
      </c>
      <c r="AW655" s="5"/>
      <c r="AX655" s="5"/>
      <c r="AY655" s="5">
        <f t="shared" si="244"/>
        <v>0.8328000000000001</v>
      </c>
      <c r="AZ655" s="5">
        <f t="shared" si="245"/>
        <v>183.41019</v>
      </c>
      <c r="BA655" s="7">
        <f t="shared" si="246"/>
        <v>8.1341098827687156E-5</v>
      </c>
      <c r="BB655" s="62">
        <f t="shared" si="247"/>
        <v>11334</v>
      </c>
      <c r="BC655" s="6">
        <f t="shared" si="248"/>
        <v>3.4501642935377878E-2</v>
      </c>
      <c r="BD655" s="32">
        <f t="shared" si="249"/>
        <v>2.1761880435802374E-2</v>
      </c>
      <c r="BE655" s="32">
        <f t="shared" si="250"/>
        <v>3.1401543054697502E-3</v>
      </c>
      <c r="BF655" s="35">
        <f t="shared" si="251"/>
        <v>0.97509796525872794</v>
      </c>
      <c r="BG655" s="36">
        <f t="shared" si="252"/>
        <v>0.86132618912831393</v>
      </c>
      <c r="BH655" s="33">
        <f t="shared" si="253"/>
        <v>0.1341331689367968</v>
      </c>
      <c r="BI655" s="33">
        <f t="shared" si="254"/>
        <v>4.5406419348892231E-3</v>
      </c>
      <c r="CM655" s="51" t="s">
        <v>3815</v>
      </c>
      <c r="CR655" s="78" t="s">
        <v>2041</v>
      </c>
      <c r="CS655" s="78" t="s">
        <v>2041</v>
      </c>
    </row>
    <row r="656" spans="1:97">
      <c r="A656" s="16" t="s">
        <v>3590</v>
      </c>
      <c r="B656" s="16" t="s">
        <v>1226</v>
      </c>
      <c r="C656" s="19">
        <v>49003351</v>
      </c>
      <c r="D656" s="19" t="s">
        <v>3782</v>
      </c>
      <c r="E656" s="19" t="s">
        <v>3804</v>
      </c>
      <c r="F656" s="19" t="s">
        <v>3843</v>
      </c>
      <c r="G656" s="47"/>
      <c r="H656" s="47" t="s">
        <v>7072</v>
      </c>
      <c r="I656" s="47" t="s">
        <v>5449</v>
      </c>
      <c r="J656" s="47" t="s">
        <v>5470</v>
      </c>
      <c r="K656" s="23">
        <v>42.307929999999999</v>
      </c>
      <c r="L656" s="23">
        <v>-110.32814999999999</v>
      </c>
      <c r="M656" s="61" t="s">
        <v>1800</v>
      </c>
      <c r="N656" s="19" t="s">
        <v>1801</v>
      </c>
      <c r="P656" s="19" t="s">
        <v>3841</v>
      </c>
      <c r="Q656" s="55"/>
      <c r="R656" s="55"/>
      <c r="S656" s="55">
        <v>275</v>
      </c>
      <c r="T656" s="31" t="s">
        <v>2505</v>
      </c>
      <c r="U656" s="55">
        <v>6045</v>
      </c>
      <c r="V656" s="55">
        <v>6320</v>
      </c>
      <c r="W656" s="55"/>
      <c r="X656" s="55"/>
      <c r="Y656" s="51" t="s">
        <v>3798</v>
      </c>
      <c r="Z656" s="40">
        <v>22553</v>
      </c>
      <c r="AA656" s="52">
        <v>8.1999998092651367</v>
      </c>
      <c r="AB656" s="19" t="s">
        <v>3789</v>
      </c>
      <c r="AC656" s="19">
        <v>11</v>
      </c>
      <c r="AD656" s="19">
        <v>15</v>
      </c>
      <c r="AE656" s="19">
        <v>1394</v>
      </c>
      <c r="AF656" s="19">
        <v>-3</v>
      </c>
      <c r="AG656" s="19">
        <v>-3</v>
      </c>
      <c r="AH656" s="19">
        <v>1360</v>
      </c>
      <c r="AI656" s="19">
        <v>1257</v>
      </c>
      <c r="AJ656" s="19"/>
      <c r="AK656" s="19"/>
      <c r="AL656" s="19">
        <v>127</v>
      </c>
      <c r="AM656" s="19">
        <v>3550</v>
      </c>
      <c r="AP656" s="17">
        <f t="shared" si="239"/>
        <v>0.54889999999999994</v>
      </c>
      <c r="AQ656" s="17">
        <f t="shared" si="240"/>
        <v>1.2343500000000001</v>
      </c>
      <c r="AR656" s="17">
        <f t="shared" si="237"/>
        <v>60.638999999999996</v>
      </c>
      <c r="AS656" s="17">
        <f t="shared" si="236"/>
        <v>0</v>
      </c>
      <c r="AT656" s="17">
        <f t="shared" si="241"/>
        <v>62.422249999999998</v>
      </c>
      <c r="AU656" s="5">
        <f t="shared" si="242"/>
        <v>38.365600000000001</v>
      </c>
      <c r="AV656" s="5">
        <f t="shared" si="243"/>
        <v>20.602229999999999</v>
      </c>
      <c r="AW656" s="5"/>
      <c r="AX656" s="5"/>
      <c r="AY656" s="5">
        <f t="shared" si="244"/>
        <v>2.6441400000000002</v>
      </c>
      <c r="AZ656" s="5">
        <f t="shared" si="245"/>
        <v>61.611969999999999</v>
      </c>
      <c r="BA656" s="7">
        <f t="shared" si="246"/>
        <v>6.5327133108911296E-3</v>
      </c>
      <c r="BB656" s="62">
        <f t="shared" si="247"/>
        <v>4158</v>
      </c>
      <c r="BC656" s="6">
        <f t="shared" si="248"/>
        <v>7.887908666320706E-2</v>
      </c>
      <c r="BD656" s="32">
        <f t="shared" si="249"/>
        <v>8.7933389136085286E-3</v>
      </c>
      <c r="BE656" s="32">
        <f t="shared" si="250"/>
        <v>1.9774199103684987E-2</v>
      </c>
      <c r="BF656" s="35">
        <f t="shared" si="251"/>
        <v>0.9714324619827065</v>
      </c>
      <c r="BG656" s="37">
        <f t="shared" si="252"/>
        <v>0.62269718043425659</v>
      </c>
      <c r="BH656" s="33">
        <f t="shared" si="253"/>
        <v>0.33438680827767719</v>
      </c>
      <c r="BI656" s="33">
        <f t="shared" si="254"/>
        <v>4.2916011288066269E-2</v>
      </c>
      <c r="CM656" s="51" t="s">
        <v>5230</v>
      </c>
      <c r="CR656" s="78" t="s">
        <v>2041</v>
      </c>
      <c r="CS656" s="78" t="s">
        <v>2041</v>
      </c>
    </row>
    <row r="657" spans="1:97">
      <c r="A657" s="16" t="s">
        <v>3590</v>
      </c>
      <c r="B657" s="16" t="s">
        <v>370</v>
      </c>
      <c r="C657" s="19">
        <v>49124755</v>
      </c>
      <c r="D657" s="19" t="s">
        <v>3782</v>
      </c>
      <c r="E657" s="19" t="s">
        <v>3804</v>
      </c>
      <c r="G657" s="47"/>
      <c r="H657" s="47" t="s">
        <v>1825</v>
      </c>
      <c r="I657" s="47" t="s">
        <v>5450</v>
      </c>
      <c r="J657" s="47" t="s">
        <v>5472</v>
      </c>
      <c r="K657" s="23">
        <v>42.442700000000002</v>
      </c>
      <c r="L657" s="23">
        <v>-110.4931</v>
      </c>
      <c r="M657" s="61" t="s">
        <v>5072</v>
      </c>
      <c r="N657" s="19" t="s">
        <v>5073</v>
      </c>
      <c r="P657" s="19" t="s">
        <v>3841</v>
      </c>
      <c r="Q657" s="55"/>
      <c r="R657" s="72" t="s">
        <v>1665</v>
      </c>
      <c r="S657" s="55"/>
      <c r="T657" s="31"/>
      <c r="U657" s="55">
        <v>7318</v>
      </c>
      <c r="W657" s="46">
        <v>11532</v>
      </c>
      <c r="Y657" s="51" t="s">
        <v>3798</v>
      </c>
      <c r="Z657" s="40">
        <v>28075</v>
      </c>
      <c r="AA657" s="52">
        <v>7.4000000953674316</v>
      </c>
      <c r="AB657" s="19" t="s">
        <v>3789</v>
      </c>
      <c r="AC657" s="19">
        <v>64</v>
      </c>
      <c r="AD657" s="19">
        <v>22</v>
      </c>
      <c r="AE657" s="19">
        <v>4100</v>
      </c>
      <c r="AF657" s="19">
        <v>26</v>
      </c>
      <c r="AG657" s="19">
        <v>-3</v>
      </c>
      <c r="AH657" s="19">
        <v>5100</v>
      </c>
      <c r="AI657" s="19">
        <v>2403</v>
      </c>
      <c r="AJ657" s="19"/>
      <c r="AK657" s="19"/>
      <c r="AL657" s="19">
        <v>38</v>
      </c>
      <c r="AM657" s="19">
        <v>10533</v>
      </c>
      <c r="AO657" s="19" t="s">
        <v>5038</v>
      </c>
      <c r="AP657" s="17">
        <f t="shared" si="239"/>
        <v>3.1936</v>
      </c>
      <c r="AQ657" s="17">
        <f t="shared" si="240"/>
        <v>1.8103800000000001</v>
      </c>
      <c r="AR657" s="17">
        <f t="shared" si="237"/>
        <v>178.35</v>
      </c>
      <c r="AS657" s="17">
        <f t="shared" si="236"/>
        <v>0.66508</v>
      </c>
      <c r="AT657" s="17">
        <f t="shared" si="241"/>
        <v>184.01906</v>
      </c>
      <c r="AU657" s="5">
        <f t="shared" si="242"/>
        <v>143.87099999999998</v>
      </c>
      <c r="AV657" s="5">
        <f t="shared" si="243"/>
        <v>39.385169999999995</v>
      </c>
      <c r="AW657" s="5"/>
      <c r="AX657" s="5"/>
      <c r="AY657" s="5">
        <f t="shared" si="244"/>
        <v>0.79116000000000009</v>
      </c>
      <c r="AZ657" s="5">
        <f t="shared" si="245"/>
        <v>184.04732999999996</v>
      </c>
      <c r="BA657" s="7">
        <f t="shared" si="246"/>
        <v>-7.6806795643480526E-5</v>
      </c>
      <c r="BB657" s="62">
        <f t="shared" si="247"/>
        <v>11750</v>
      </c>
      <c r="BC657" s="6">
        <f t="shared" si="248"/>
        <v>5.4615626262172957E-2</v>
      </c>
      <c r="BD657" s="32">
        <f t="shared" si="249"/>
        <v>1.7354724016088334E-2</v>
      </c>
      <c r="BE657" s="32">
        <f t="shared" si="250"/>
        <v>9.8380026503776304E-3</v>
      </c>
      <c r="BF657" s="35">
        <f t="shared" si="251"/>
        <v>0.97280727333353401</v>
      </c>
      <c r="BG657" s="36">
        <f t="shared" si="252"/>
        <v>0.78170653168399684</v>
      </c>
      <c r="BH657" s="33">
        <f t="shared" si="253"/>
        <v>0.21399479144848232</v>
      </c>
      <c r="BI657" s="33">
        <f t="shared" si="254"/>
        <v>4.2986768675209808E-3</v>
      </c>
      <c r="CM657" s="51" t="s">
        <v>4437</v>
      </c>
      <c r="CR657" s="78" t="s">
        <v>2041</v>
      </c>
      <c r="CS657" s="78" t="s">
        <v>2041</v>
      </c>
    </row>
    <row r="658" spans="1:97">
      <c r="A658" s="20" t="s">
        <v>3590</v>
      </c>
      <c r="B658" s="16" t="s">
        <v>1187</v>
      </c>
      <c r="C658" s="19">
        <v>49004818</v>
      </c>
      <c r="D658" s="19" t="s">
        <v>3782</v>
      </c>
      <c r="E658" s="19" t="s">
        <v>1707</v>
      </c>
      <c r="F658" s="19" t="s">
        <v>6521</v>
      </c>
      <c r="G658" s="47"/>
      <c r="H658" s="47" t="s">
        <v>1808</v>
      </c>
      <c r="I658" s="47" t="s">
        <v>5459</v>
      </c>
      <c r="J658" s="47" t="s">
        <v>5483</v>
      </c>
      <c r="K658" s="23">
        <v>41.210160000000002</v>
      </c>
      <c r="L658" s="23">
        <v>-108.98377000000001</v>
      </c>
      <c r="M658" s="61" t="s">
        <v>6522</v>
      </c>
      <c r="N658" s="19" t="s">
        <v>2524</v>
      </c>
      <c r="P658" s="19" t="s">
        <v>3841</v>
      </c>
      <c r="Q658" s="55"/>
      <c r="R658" s="55">
        <v>426</v>
      </c>
      <c r="S658" s="55">
        <f t="shared" ref="S658:S673" si="255">V658-U658</f>
        <v>26</v>
      </c>
      <c r="T658" s="19"/>
      <c r="U658" s="55">
        <v>5810</v>
      </c>
      <c r="V658" s="55">
        <v>5836</v>
      </c>
      <c r="W658" s="55"/>
      <c r="X658" s="55"/>
      <c r="Y658" s="51" t="s">
        <v>3788</v>
      </c>
      <c r="AA658" s="52">
        <v>7.3000001907348633</v>
      </c>
      <c r="AB658" s="19" t="s">
        <v>3789</v>
      </c>
      <c r="AC658" s="19">
        <v>68</v>
      </c>
      <c r="AD658" s="19">
        <v>16</v>
      </c>
      <c r="AE658" s="19">
        <v>1455</v>
      </c>
      <c r="AF658" s="19">
        <v>-3</v>
      </c>
      <c r="AG658" s="19">
        <v>-3</v>
      </c>
      <c r="AH658" s="19">
        <v>2220</v>
      </c>
      <c r="AI658" s="19">
        <v>330</v>
      </c>
      <c r="AJ658" s="19"/>
      <c r="AK658" s="19"/>
      <c r="AL658" s="19">
        <v>-3</v>
      </c>
      <c r="AM658" s="19">
        <v>3921</v>
      </c>
      <c r="AP658" s="17">
        <f t="shared" si="239"/>
        <v>3.3932000000000002</v>
      </c>
      <c r="AQ658" s="17">
        <f t="shared" si="240"/>
        <v>1.31664</v>
      </c>
      <c r="AR658" s="17">
        <f t="shared" si="237"/>
        <v>63.292499999999997</v>
      </c>
      <c r="AS658" s="17">
        <f t="shared" si="236"/>
        <v>0</v>
      </c>
      <c r="AT658" s="17">
        <f t="shared" si="241"/>
        <v>68.002340000000004</v>
      </c>
      <c r="AU658" s="5">
        <f t="shared" si="242"/>
        <v>62.626199999999997</v>
      </c>
      <c r="AV658" s="5">
        <f t="shared" si="243"/>
        <v>5.4086999999999996</v>
      </c>
      <c r="AW658" s="5"/>
      <c r="AX658" s="5"/>
      <c r="AY658" s="5">
        <f t="shared" si="244"/>
        <v>0</v>
      </c>
      <c r="AZ658" s="5">
        <f t="shared" si="245"/>
        <v>68.034899999999993</v>
      </c>
      <c r="BA658" s="7">
        <f t="shared" si="246"/>
        <v>-2.3934622607742914E-4</v>
      </c>
      <c r="BB658" s="62">
        <f t="shared" si="247"/>
        <v>4080</v>
      </c>
      <c r="BC658" s="6">
        <f t="shared" si="248"/>
        <v>1.987251593550806E-2</v>
      </c>
      <c r="BD658" s="32">
        <f t="shared" si="249"/>
        <v>4.9898282912029204E-2</v>
      </c>
      <c r="BE658" s="32">
        <f t="shared" si="250"/>
        <v>1.9361686671370427E-2</v>
      </c>
      <c r="BF658" s="35">
        <f t="shared" si="251"/>
        <v>0.93074003041660025</v>
      </c>
      <c r="BG658" s="36">
        <f t="shared" si="252"/>
        <v>0.92050109576114614</v>
      </c>
      <c r="BH658" s="33">
        <f t="shared" si="253"/>
        <v>7.949890423885389E-2</v>
      </c>
      <c r="BI658" s="33">
        <f t="shared" si="254"/>
        <v>0</v>
      </c>
      <c r="CM658" s="51" t="s">
        <v>3788</v>
      </c>
      <c r="CR658" s="78" t="s">
        <v>2042</v>
      </c>
      <c r="CS658" s="78" t="s">
        <v>2042</v>
      </c>
    </row>
    <row r="659" spans="1:97">
      <c r="A659" s="20" t="s">
        <v>3590</v>
      </c>
      <c r="B659" s="16" t="s">
        <v>1188</v>
      </c>
      <c r="C659" s="19">
        <v>49009365</v>
      </c>
      <c r="D659" s="19" t="s">
        <v>3782</v>
      </c>
      <c r="E659" s="19" t="s">
        <v>1707</v>
      </c>
      <c r="G659" s="47"/>
      <c r="H659" s="47" t="s">
        <v>4441</v>
      </c>
      <c r="I659" s="47" t="s">
        <v>5461</v>
      </c>
      <c r="J659" s="47" t="s">
        <v>5483</v>
      </c>
      <c r="K659" s="23">
        <v>41.373440000000002</v>
      </c>
      <c r="L659" s="23">
        <v>-109.02152</v>
      </c>
      <c r="M659" s="61" t="s">
        <v>3281</v>
      </c>
      <c r="N659" s="19" t="s">
        <v>3282</v>
      </c>
      <c r="P659" s="19" t="s">
        <v>3841</v>
      </c>
      <c r="Q659" s="55"/>
      <c r="R659" s="55">
        <v>367</v>
      </c>
      <c r="S659" s="55">
        <f t="shared" si="255"/>
        <v>39</v>
      </c>
      <c r="T659" s="19"/>
      <c r="U659" s="55">
        <v>3810</v>
      </c>
      <c r="V659" s="55">
        <v>3849</v>
      </c>
      <c r="W659" s="55">
        <v>4822</v>
      </c>
      <c r="X659" s="55"/>
      <c r="Y659" s="51" t="s">
        <v>3798</v>
      </c>
      <c r="Z659" s="40">
        <v>21965</v>
      </c>
      <c r="AA659" s="52">
        <v>8.3000001907348633</v>
      </c>
      <c r="AB659" s="19" t="s">
        <v>3837</v>
      </c>
      <c r="AC659" s="19">
        <v>456</v>
      </c>
      <c r="AD659" s="19">
        <v>121</v>
      </c>
      <c r="AE659" s="19">
        <v>9482</v>
      </c>
      <c r="AF659" s="19">
        <v>-3</v>
      </c>
      <c r="AG659" s="19">
        <v>-3</v>
      </c>
      <c r="AH659" s="19">
        <v>14600</v>
      </c>
      <c r="AI659" s="19">
        <v>439</v>
      </c>
      <c r="AJ659" s="19"/>
      <c r="AK659" s="19"/>
      <c r="AL659" s="19">
        <v>1251</v>
      </c>
      <c r="AM659" s="19">
        <v>26126</v>
      </c>
      <c r="AP659" s="17">
        <f t="shared" si="239"/>
        <v>22.7544</v>
      </c>
      <c r="AQ659" s="17">
        <f t="shared" si="240"/>
        <v>9.9570900000000009</v>
      </c>
      <c r="AR659" s="17">
        <f t="shared" si="237"/>
        <v>412.46699999999998</v>
      </c>
      <c r="AS659" s="17">
        <f t="shared" si="236"/>
        <v>0</v>
      </c>
      <c r="AT659" s="17">
        <f t="shared" si="241"/>
        <v>445.17849000000001</v>
      </c>
      <c r="AU659" s="5">
        <f t="shared" si="242"/>
        <v>411.86599999999999</v>
      </c>
      <c r="AV659" s="5">
        <f t="shared" si="243"/>
        <v>7.1952099999999994</v>
      </c>
      <c r="AW659" s="5"/>
      <c r="AX659" s="5"/>
      <c r="AY659" s="5">
        <f t="shared" si="244"/>
        <v>26.045820000000003</v>
      </c>
      <c r="AZ659" s="5">
        <f t="shared" si="245"/>
        <v>445.10702999999995</v>
      </c>
      <c r="BA659" s="7">
        <f t="shared" si="246"/>
        <v>8.0266384653834087E-5</v>
      </c>
      <c r="BB659" s="62">
        <f t="shared" si="247"/>
        <v>26343</v>
      </c>
      <c r="BC659" s="6">
        <f t="shared" si="248"/>
        <v>4.1357754102422381E-3</v>
      </c>
      <c r="BD659" s="32">
        <f t="shared" si="249"/>
        <v>5.1112981671688582E-2</v>
      </c>
      <c r="BE659" s="32">
        <f t="shared" si="250"/>
        <v>2.2366511913008199E-2</v>
      </c>
      <c r="BF659" s="35">
        <f t="shared" si="251"/>
        <v>0.92652050641530315</v>
      </c>
      <c r="BG659" s="36">
        <f t="shared" si="252"/>
        <v>0.92531901821456297</v>
      </c>
      <c r="BH659" s="33">
        <f t="shared" si="253"/>
        <v>1.6165123251367205E-2</v>
      </c>
      <c r="BI659" s="33">
        <f t="shared" si="254"/>
        <v>5.8515858534069896E-2</v>
      </c>
      <c r="CM659" s="51" t="s">
        <v>3815</v>
      </c>
      <c r="CR659" s="78" t="s">
        <v>2042</v>
      </c>
      <c r="CS659" s="78" t="s">
        <v>2042</v>
      </c>
    </row>
    <row r="660" spans="1:97">
      <c r="A660" s="20" t="s">
        <v>3590</v>
      </c>
      <c r="B660" s="16" t="s">
        <v>1189</v>
      </c>
      <c r="C660" s="19">
        <v>49124680</v>
      </c>
      <c r="D660" s="19" t="s">
        <v>3782</v>
      </c>
      <c r="E660" s="19" t="s">
        <v>1707</v>
      </c>
      <c r="G660" s="47"/>
      <c r="H660" s="47" t="s">
        <v>7084</v>
      </c>
      <c r="I660" s="47" t="s">
        <v>5462</v>
      </c>
      <c r="J660" s="47" t="s">
        <v>5484</v>
      </c>
      <c r="K660" s="23">
        <v>41.445709999999998</v>
      </c>
      <c r="L660" s="23">
        <v>-108.93641</v>
      </c>
      <c r="M660" s="61" t="s">
        <v>2303</v>
      </c>
      <c r="N660" s="19" t="s">
        <v>3889</v>
      </c>
      <c r="P660" s="19" t="s">
        <v>3841</v>
      </c>
      <c r="Q660" s="55"/>
      <c r="R660" s="55"/>
      <c r="S660" s="55">
        <f t="shared" si="255"/>
        <v>142</v>
      </c>
      <c r="T660" s="19"/>
      <c r="U660" s="55">
        <v>4369</v>
      </c>
      <c r="V660" s="55">
        <v>4511</v>
      </c>
      <c r="W660" s="55">
        <v>8720</v>
      </c>
      <c r="X660" s="55"/>
      <c r="Y660" s="51" t="s">
        <v>3798</v>
      </c>
      <c r="Z660" s="40">
        <v>27184</v>
      </c>
      <c r="AA660" s="52">
        <v>7.1999998092651367</v>
      </c>
      <c r="AB660" s="19" t="s">
        <v>3789</v>
      </c>
      <c r="AC660" s="19">
        <v>720</v>
      </c>
      <c r="AD660" s="19">
        <v>244</v>
      </c>
      <c r="AE660" s="19">
        <v>24243</v>
      </c>
      <c r="AF660" s="19">
        <v>-3</v>
      </c>
      <c r="AG660" s="19">
        <v>-3</v>
      </c>
      <c r="AH660" s="19">
        <v>37600</v>
      </c>
      <c r="AI660" s="19">
        <v>781</v>
      </c>
      <c r="AJ660" s="19"/>
      <c r="AK660" s="19"/>
      <c r="AL660" s="19">
        <v>1800</v>
      </c>
      <c r="AM660" s="19">
        <v>65388</v>
      </c>
      <c r="AO660" s="19" t="s">
        <v>4439</v>
      </c>
      <c r="AP660" s="17">
        <f t="shared" si="239"/>
        <v>35.927999999999997</v>
      </c>
      <c r="AQ660" s="17">
        <f t="shared" si="240"/>
        <v>20.078759999999999</v>
      </c>
      <c r="AR660" s="17">
        <f t="shared" si="237"/>
        <v>1054.5705</v>
      </c>
      <c r="AS660" s="17">
        <f t="shared" si="236"/>
        <v>0</v>
      </c>
      <c r="AT660" s="17">
        <f t="shared" si="241"/>
        <v>1110.57726</v>
      </c>
      <c r="AU660" s="5">
        <f t="shared" si="242"/>
        <v>1060.6959999999999</v>
      </c>
      <c r="AV660" s="5">
        <f t="shared" si="243"/>
        <v>12.800589999999998</v>
      </c>
      <c r="AW660" s="5"/>
      <c r="AX660" s="5"/>
      <c r="AY660" s="5">
        <f t="shared" si="244"/>
        <v>37.476000000000006</v>
      </c>
      <c r="AZ660" s="5">
        <f t="shared" si="245"/>
        <v>1110.9725900000001</v>
      </c>
      <c r="BA660" s="7">
        <f t="shared" si="246"/>
        <v>-1.7795234259544438E-4</v>
      </c>
      <c r="BB660" s="62">
        <f t="shared" si="247"/>
        <v>65382</v>
      </c>
      <c r="BC660" s="6">
        <f t="shared" si="248"/>
        <v>-4.5882083046570311E-5</v>
      </c>
      <c r="BD660" s="32">
        <f t="shared" si="249"/>
        <v>3.2350743432293938E-2</v>
      </c>
      <c r="BE660" s="32">
        <f t="shared" si="250"/>
        <v>1.8079570618977015E-2</v>
      </c>
      <c r="BF660" s="35">
        <f t="shared" si="251"/>
        <v>0.94956968594872904</v>
      </c>
      <c r="BG660" s="36">
        <f t="shared" si="252"/>
        <v>0.9547454271576582</v>
      </c>
      <c r="BH660" s="33">
        <f t="shared" si="253"/>
        <v>1.1521967432157797E-2</v>
      </c>
      <c r="BI660" s="33">
        <f t="shared" si="254"/>
        <v>3.3732605410183886E-2</v>
      </c>
      <c r="CM660" s="51" t="s">
        <v>2430</v>
      </c>
      <c r="CR660" s="78" t="s">
        <v>2042</v>
      </c>
      <c r="CS660" s="78" t="s">
        <v>2042</v>
      </c>
    </row>
    <row r="661" spans="1:97">
      <c r="A661" s="20" t="s">
        <v>3590</v>
      </c>
      <c r="B661" s="16" t="s">
        <v>1190</v>
      </c>
      <c r="C661" s="19">
        <v>49124688</v>
      </c>
      <c r="D661" s="19" t="s">
        <v>3782</v>
      </c>
      <c r="E661" s="19" t="s">
        <v>1707</v>
      </c>
      <c r="F661" s="19" t="s">
        <v>5512</v>
      </c>
      <c r="G661" s="47"/>
      <c r="H661" s="47" t="s">
        <v>3844</v>
      </c>
      <c r="I661" s="47" t="s">
        <v>5462</v>
      </c>
      <c r="J661" s="47" t="s">
        <v>5485</v>
      </c>
      <c r="K661" s="23">
        <v>41.472850000000001</v>
      </c>
      <c r="L661" s="23">
        <v>-109.08517999999999</v>
      </c>
      <c r="M661" s="61" t="s">
        <v>2309</v>
      </c>
      <c r="N661" s="19" t="s">
        <v>5016</v>
      </c>
      <c r="P661" s="19" t="s">
        <v>3841</v>
      </c>
      <c r="Q661" s="55"/>
      <c r="R661" s="55"/>
      <c r="S661" s="55">
        <f t="shared" si="255"/>
        <v>47</v>
      </c>
      <c r="T661" s="19"/>
      <c r="U661" s="55">
        <v>2489</v>
      </c>
      <c r="V661" s="55">
        <v>2536</v>
      </c>
      <c r="W661" s="55"/>
      <c r="X661" s="55"/>
      <c r="Y661" s="51" t="s">
        <v>3798</v>
      </c>
      <c r="Z661" s="40">
        <v>26557</v>
      </c>
      <c r="AA661" s="52">
        <v>8.8000001907348633</v>
      </c>
      <c r="AB661" s="19" t="s">
        <v>3789</v>
      </c>
      <c r="AC661" s="19">
        <v>29</v>
      </c>
      <c r="AD661" s="19">
        <v>9</v>
      </c>
      <c r="AE661" s="19">
        <v>4826</v>
      </c>
      <c r="AF661" s="19">
        <v>60</v>
      </c>
      <c r="AG661" s="19">
        <v>-3</v>
      </c>
      <c r="AH661" s="19">
        <v>3550</v>
      </c>
      <c r="AI661" s="19">
        <v>5307</v>
      </c>
      <c r="AJ661" s="19"/>
      <c r="AK661" s="19"/>
      <c r="AL661" s="19">
        <v>123</v>
      </c>
      <c r="AM661" s="19">
        <v>11931</v>
      </c>
      <c r="AO661" s="19" t="s">
        <v>5038</v>
      </c>
      <c r="AP661" s="17">
        <f t="shared" si="239"/>
        <v>1.4471000000000001</v>
      </c>
      <c r="AQ661" s="17">
        <f t="shared" si="240"/>
        <v>0.74060999999999999</v>
      </c>
      <c r="AR661" s="17">
        <f t="shared" si="237"/>
        <v>209.93099999999998</v>
      </c>
      <c r="AS661" s="17">
        <f t="shared" si="236"/>
        <v>1.5347999999999999</v>
      </c>
      <c r="AT661" s="17">
        <f t="shared" si="241"/>
        <v>213.65350999999998</v>
      </c>
      <c r="AU661" s="5">
        <f t="shared" si="242"/>
        <v>100.1455</v>
      </c>
      <c r="AV661" s="5">
        <f t="shared" si="243"/>
        <v>86.981729999999985</v>
      </c>
      <c r="AW661" s="5"/>
      <c r="AX661" s="5"/>
      <c r="AY661" s="5">
        <f t="shared" si="244"/>
        <v>2.5608600000000004</v>
      </c>
      <c r="AZ661" s="5">
        <f t="shared" si="245"/>
        <v>189.68808999999999</v>
      </c>
      <c r="BA661" s="7">
        <f t="shared" si="246"/>
        <v>5.9417178887573203E-2</v>
      </c>
      <c r="BB661" s="62">
        <f t="shared" si="247"/>
        <v>13901</v>
      </c>
      <c r="BC661" s="6">
        <f t="shared" si="248"/>
        <v>7.6262000619386802E-2</v>
      </c>
      <c r="BD661" s="32">
        <f t="shared" si="249"/>
        <v>6.7731159670627464E-3</v>
      </c>
      <c r="BE661" s="32">
        <f t="shared" si="250"/>
        <v>3.4664068940407299E-3</v>
      </c>
      <c r="BF661" s="35">
        <f t="shared" si="251"/>
        <v>0.98976047713889648</v>
      </c>
      <c r="BG661" s="37">
        <f t="shared" si="252"/>
        <v>0.52794827550849399</v>
      </c>
      <c r="BH661" s="33">
        <f t="shared" si="253"/>
        <v>0.45855135132627456</v>
      </c>
      <c r="BI661" s="33">
        <f t="shared" si="254"/>
        <v>1.350037316523141E-2</v>
      </c>
      <c r="CM661" s="51" t="s">
        <v>2310</v>
      </c>
      <c r="CR661" s="78" t="s">
        <v>2042</v>
      </c>
      <c r="CS661" s="78" t="s">
        <v>2042</v>
      </c>
    </row>
    <row r="662" spans="1:97">
      <c r="A662" s="20" t="s">
        <v>3590</v>
      </c>
      <c r="B662" s="16" t="s">
        <v>1191</v>
      </c>
      <c r="C662" s="19">
        <v>49009076</v>
      </c>
      <c r="D662" s="19" t="s">
        <v>3782</v>
      </c>
      <c r="E662" s="19" t="s">
        <v>1707</v>
      </c>
      <c r="F662" s="19" t="s">
        <v>2528</v>
      </c>
      <c r="G662" s="47"/>
      <c r="H662" s="47" t="s">
        <v>4441</v>
      </c>
      <c r="I662" s="47" t="s">
        <v>5462</v>
      </c>
      <c r="J662" s="47" t="s">
        <v>5485</v>
      </c>
      <c r="K662" s="23">
        <v>41.454189999999997</v>
      </c>
      <c r="L662" s="23">
        <v>-109.14819</v>
      </c>
      <c r="M662" s="61" t="s">
        <v>5532</v>
      </c>
      <c r="N662" s="19" t="s">
        <v>5533</v>
      </c>
      <c r="P662" s="19" t="s">
        <v>3841</v>
      </c>
      <c r="Q662" s="55"/>
      <c r="R662" s="55">
        <v>413</v>
      </c>
      <c r="S662" s="55">
        <f t="shared" si="255"/>
        <v>45</v>
      </c>
      <c r="T662" s="19"/>
      <c r="U662" s="55">
        <v>4190</v>
      </c>
      <c r="V662" s="55">
        <v>4235</v>
      </c>
      <c r="W662" s="55">
        <v>4927</v>
      </c>
      <c r="X662" s="55"/>
      <c r="Y662" s="51" t="s">
        <v>3798</v>
      </c>
      <c r="AA662" s="52">
        <v>8.1999998092651367</v>
      </c>
      <c r="AB662" s="19" t="s">
        <v>3837</v>
      </c>
      <c r="AC662" s="19">
        <v>84</v>
      </c>
      <c r="AD662" s="19">
        <v>-1</v>
      </c>
      <c r="AE662" s="19">
        <v>12629</v>
      </c>
      <c r="AF662" s="19">
        <v>-3</v>
      </c>
      <c r="AG662" s="19">
        <v>-3</v>
      </c>
      <c r="AH662" s="19">
        <v>15700</v>
      </c>
      <c r="AI662" s="19">
        <v>6100</v>
      </c>
      <c r="AJ662" s="19"/>
      <c r="AK662" s="19"/>
      <c r="AL662" s="19">
        <v>132</v>
      </c>
      <c r="AM662" s="19">
        <v>31789</v>
      </c>
      <c r="AP662" s="17">
        <f t="shared" si="239"/>
        <v>4.1916000000000002</v>
      </c>
      <c r="AQ662" s="17">
        <f t="shared" si="240"/>
        <v>0</v>
      </c>
      <c r="AR662" s="17">
        <f t="shared" si="237"/>
        <v>549.36149999999998</v>
      </c>
      <c r="AS662" s="17">
        <f t="shared" si="236"/>
        <v>0</v>
      </c>
      <c r="AT662" s="17">
        <f t="shared" si="241"/>
        <v>553.55309999999997</v>
      </c>
      <c r="AU662" s="5">
        <f t="shared" si="242"/>
        <v>442.89699999999999</v>
      </c>
      <c r="AV662" s="5">
        <f t="shared" si="243"/>
        <v>99.978999999999985</v>
      </c>
      <c r="AW662" s="5"/>
      <c r="AX662" s="5"/>
      <c r="AY662" s="5">
        <f t="shared" si="244"/>
        <v>2.74824</v>
      </c>
      <c r="AZ662" s="5">
        <f t="shared" si="245"/>
        <v>545.62423999999999</v>
      </c>
      <c r="BA662" s="7">
        <f t="shared" si="246"/>
        <v>7.2134492874461791E-3</v>
      </c>
      <c r="BB662" s="62">
        <f t="shared" si="247"/>
        <v>34638</v>
      </c>
      <c r="BC662" s="6">
        <f t="shared" si="248"/>
        <v>4.2889186625920186E-2</v>
      </c>
      <c r="BD662" s="32">
        <f t="shared" si="249"/>
        <v>7.5721732928602523E-3</v>
      </c>
      <c r="BE662" s="32">
        <f t="shared" si="250"/>
        <v>0</v>
      </c>
      <c r="BF662" s="35">
        <f t="shared" si="251"/>
        <v>0.9924278267071398</v>
      </c>
      <c r="BG662" s="36">
        <f t="shared" si="252"/>
        <v>0.81172530018094502</v>
      </c>
      <c r="BH662" s="33">
        <f t="shared" si="253"/>
        <v>0.18323782682382292</v>
      </c>
      <c r="BI662" s="33">
        <f t="shared" si="254"/>
        <v>5.03687299523203E-3</v>
      </c>
      <c r="CM662" s="51" t="s">
        <v>3815</v>
      </c>
      <c r="CR662" s="78" t="s">
        <v>2042</v>
      </c>
      <c r="CS662" s="78" t="s">
        <v>2042</v>
      </c>
    </row>
    <row r="663" spans="1:97">
      <c r="A663" s="20" t="s">
        <v>3590</v>
      </c>
      <c r="B663" s="16" t="s">
        <v>1192</v>
      </c>
      <c r="C663" s="19">
        <v>49008592</v>
      </c>
      <c r="D663" s="19" t="s">
        <v>3782</v>
      </c>
      <c r="E663" s="19" t="s">
        <v>1707</v>
      </c>
      <c r="F663" s="19" t="s">
        <v>5064</v>
      </c>
      <c r="G663" s="47"/>
      <c r="H663" s="47" t="s">
        <v>5216</v>
      </c>
      <c r="I663" s="47" t="s">
        <v>5463</v>
      </c>
      <c r="J663" s="47" t="s">
        <v>5481</v>
      </c>
      <c r="K663" s="23">
        <v>41.509720000000002</v>
      </c>
      <c r="L663" s="23">
        <v>-108.80537</v>
      </c>
      <c r="M663" s="61" t="s">
        <v>5065</v>
      </c>
      <c r="N663" s="19" t="s">
        <v>2524</v>
      </c>
      <c r="P663" s="19" t="s">
        <v>3841</v>
      </c>
      <c r="Q663" s="55"/>
      <c r="R663" s="55">
        <v>520</v>
      </c>
      <c r="S663" s="55">
        <f t="shared" si="255"/>
        <v>24</v>
      </c>
      <c r="T663" s="19"/>
      <c r="U663" s="55">
        <v>6842</v>
      </c>
      <c r="V663" s="55">
        <v>6866</v>
      </c>
      <c r="W663" s="55"/>
      <c r="X663" s="55"/>
      <c r="Y663" s="51" t="s">
        <v>3798</v>
      </c>
      <c r="Z663" s="40">
        <v>23159</v>
      </c>
      <c r="AA663" s="52">
        <v>7</v>
      </c>
      <c r="AB663" s="19" t="s">
        <v>3789</v>
      </c>
      <c r="AC663" s="19">
        <v>1058</v>
      </c>
      <c r="AD663" s="19">
        <v>260</v>
      </c>
      <c r="AE663" s="19">
        <v>22013</v>
      </c>
      <c r="AF663" s="19">
        <v>75</v>
      </c>
      <c r="AG663" s="19">
        <v>-3</v>
      </c>
      <c r="AH663" s="19">
        <v>36300</v>
      </c>
      <c r="AI663" s="19">
        <v>854</v>
      </c>
      <c r="AJ663" s="19"/>
      <c r="AK663" s="19"/>
      <c r="AL663" s="19">
        <v>12</v>
      </c>
      <c r="AM663" s="19">
        <v>60169</v>
      </c>
      <c r="AP663" s="17">
        <f t="shared" si="239"/>
        <v>52.794199999999996</v>
      </c>
      <c r="AQ663" s="17">
        <f t="shared" si="240"/>
        <v>21.395400000000002</v>
      </c>
      <c r="AR663" s="17">
        <f t="shared" si="237"/>
        <v>957.56549999999993</v>
      </c>
      <c r="AS663" s="17">
        <f t="shared" si="236"/>
        <v>1.9184999999999999</v>
      </c>
      <c r="AT663" s="17">
        <f t="shared" si="241"/>
        <v>1033.6735999999999</v>
      </c>
      <c r="AU663" s="5">
        <f t="shared" si="242"/>
        <v>1024.0229999999999</v>
      </c>
      <c r="AV663" s="5">
        <f t="shared" si="243"/>
        <v>13.997059999999999</v>
      </c>
      <c r="AW663" s="5"/>
      <c r="AX663" s="5"/>
      <c r="AY663" s="5">
        <f t="shared" si="244"/>
        <v>0.24984000000000001</v>
      </c>
      <c r="AZ663" s="5">
        <f t="shared" si="245"/>
        <v>1038.2698999999998</v>
      </c>
      <c r="BA663" s="7">
        <f t="shared" si="246"/>
        <v>-2.21835199656744E-3</v>
      </c>
      <c r="BB663" s="62">
        <f t="shared" si="247"/>
        <v>60569</v>
      </c>
      <c r="BC663" s="6">
        <f t="shared" si="248"/>
        <v>3.3129586377114084E-3</v>
      </c>
      <c r="BD663" s="32">
        <f t="shared" si="249"/>
        <v>5.1074343003439389E-2</v>
      </c>
      <c r="BE663" s="32">
        <f t="shared" si="250"/>
        <v>2.0698410020339113E-2</v>
      </c>
      <c r="BF663" s="35">
        <f t="shared" si="251"/>
        <v>0.92822724697622161</v>
      </c>
      <c r="BG663" s="36">
        <f t="shared" si="252"/>
        <v>0.9862782307374991</v>
      </c>
      <c r="BH663" s="33">
        <f t="shared" si="253"/>
        <v>1.3481138189597909E-2</v>
      </c>
      <c r="BI663" s="33">
        <f t="shared" si="254"/>
        <v>2.406310729031055E-4</v>
      </c>
      <c r="CM663" s="51" t="s">
        <v>1823</v>
      </c>
      <c r="CR663" s="78" t="s">
        <v>2042</v>
      </c>
      <c r="CS663" s="78" t="s">
        <v>2042</v>
      </c>
    </row>
    <row r="664" spans="1:97">
      <c r="A664" s="20" t="s">
        <v>3590</v>
      </c>
      <c r="B664" s="16" t="s">
        <v>393</v>
      </c>
      <c r="C664" s="19">
        <v>49018166</v>
      </c>
      <c r="D664" s="19" t="s">
        <v>3782</v>
      </c>
      <c r="E664" s="19" t="s">
        <v>1707</v>
      </c>
      <c r="F664" s="19" t="s">
        <v>5514</v>
      </c>
      <c r="G664" s="47"/>
      <c r="H664" s="47" t="s">
        <v>4981</v>
      </c>
      <c r="I664" s="47" t="s">
        <v>5463</v>
      </c>
      <c r="J664" s="47" t="s">
        <v>5483</v>
      </c>
      <c r="K664" s="23">
        <v>41.561259999999997</v>
      </c>
      <c r="L664" s="23">
        <v>-109.0611</v>
      </c>
      <c r="M664" s="61" t="s">
        <v>3154</v>
      </c>
      <c r="N664" s="19" t="s">
        <v>2385</v>
      </c>
      <c r="P664" s="19" t="s">
        <v>3841</v>
      </c>
      <c r="Q664" s="55"/>
      <c r="R664" s="55">
        <v>1570</v>
      </c>
      <c r="S664" s="55">
        <f t="shared" si="255"/>
        <v>24</v>
      </c>
      <c r="T664" s="19"/>
      <c r="U664" s="55">
        <v>1948</v>
      </c>
      <c r="V664" s="55">
        <v>1972</v>
      </c>
      <c r="W664" s="55"/>
      <c r="X664" s="55"/>
      <c r="Y664" s="51" t="s">
        <v>3798</v>
      </c>
      <c r="Z664" s="40">
        <v>17002</v>
      </c>
      <c r="AB664" s="19" t="s">
        <v>3789</v>
      </c>
      <c r="AC664" s="19">
        <v>397</v>
      </c>
      <c r="AD664" s="19">
        <v>238</v>
      </c>
      <c r="AE664" s="19">
        <v>21889</v>
      </c>
      <c r="AF664" s="19">
        <v>-3</v>
      </c>
      <c r="AG664" s="19">
        <v>-3</v>
      </c>
      <c r="AH664" s="19">
        <v>33660</v>
      </c>
      <c r="AI664" s="19">
        <v>2585</v>
      </c>
      <c r="AJ664" s="19"/>
      <c r="AK664" s="19"/>
      <c r="AL664" s="19">
        <v>-3</v>
      </c>
      <c r="AM664" s="19">
        <v>58769</v>
      </c>
      <c r="AP664" s="17">
        <f t="shared" si="239"/>
        <v>19.810300000000002</v>
      </c>
      <c r="AQ664" s="17">
        <f t="shared" si="240"/>
        <v>19.58502</v>
      </c>
      <c r="AR664" s="17">
        <f t="shared" si="237"/>
        <v>952.17149999999992</v>
      </c>
      <c r="AS664" s="17">
        <f t="shared" si="236"/>
        <v>0</v>
      </c>
      <c r="AT664" s="17">
        <f t="shared" si="241"/>
        <v>991.56681999999989</v>
      </c>
      <c r="AU664" s="5">
        <f t="shared" si="242"/>
        <v>949.54859999999996</v>
      </c>
      <c r="AV664" s="5">
        <f t="shared" si="243"/>
        <v>42.368149999999993</v>
      </c>
      <c r="AW664" s="5"/>
      <c r="AX664" s="5"/>
      <c r="AY664" s="5">
        <f t="shared" si="244"/>
        <v>0</v>
      </c>
      <c r="AZ664" s="5">
        <f t="shared" si="245"/>
        <v>991.91674999999998</v>
      </c>
      <c r="BA664" s="7">
        <f t="shared" si="246"/>
        <v>-1.7642193023060222E-4</v>
      </c>
      <c r="BB664" s="62">
        <f t="shared" si="247"/>
        <v>58760</v>
      </c>
      <c r="BC664" s="6">
        <f t="shared" si="248"/>
        <v>-7.6576844863820837E-5</v>
      </c>
      <c r="BD664" s="32">
        <f t="shared" si="249"/>
        <v>1.9978784687450516E-2</v>
      </c>
      <c r="BE664" s="32">
        <f t="shared" si="250"/>
        <v>1.9751588702816823E-2</v>
      </c>
      <c r="BF664" s="35">
        <f t="shared" si="251"/>
        <v>0.9602696266097327</v>
      </c>
      <c r="BG664" s="36">
        <f t="shared" si="252"/>
        <v>0.95728658680277345</v>
      </c>
      <c r="BH664" s="33">
        <f t="shared" si="253"/>
        <v>4.2713413197226477E-2</v>
      </c>
      <c r="BI664" s="33">
        <f t="shared" si="254"/>
        <v>0</v>
      </c>
      <c r="CM664" s="51" t="s">
        <v>3155</v>
      </c>
      <c r="CR664" s="78" t="s">
        <v>2042</v>
      </c>
      <c r="CS664" s="78" t="s">
        <v>2042</v>
      </c>
    </row>
    <row r="665" spans="1:97">
      <c r="A665" s="20" t="s">
        <v>3590</v>
      </c>
      <c r="B665" s="16" t="s">
        <v>393</v>
      </c>
      <c r="C665" s="19">
        <v>49124258</v>
      </c>
      <c r="D665" s="19" t="s">
        <v>3782</v>
      </c>
      <c r="E665" s="19" t="s">
        <v>1707</v>
      </c>
      <c r="F665" s="19" t="s">
        <v>5514</v>
      </c>
      <c r="G665" s="47"/>
      <c r="H665" s="47" t="s">
        <v>4981</v>
      </c>
      <c r="I665" s="47" t="s">
        <v>5463</v>
      </c>
      <c r="J665" s="47" t="s">
        <v>5483</v>
      </c>
      <c r="K665" s="23">
        <v>41.57159</v>
      </c>
      <c r="L665" s="23">
        <v>-109.07518</v>
      </c>
      <c r="M665" s="61" t="s">
        <v>2282</v>
      </c>
      <c r="N665" s="19" t="s">
        <v>2283</v>
      </c>
      <c r="O665" s="40">
        <v>26724</v>
      </c>
      <c r="P665" s="19" t="s">
        <v>3841</v>
      </c>
      <c r="Q665" s="55"/>
      <c r="R665" s="55">
        <v>31</v>
      </c>
      <c r="S665" s="55">
        <f t="shared" si="255"/>
        <v>17</v>
      </c>
      <c r="T665" s="19"/>
      <c r="U665" s="55">
        <v>2301</v>
      </c>
      <c r="V665" s="55">
        <v>2318</v>
      </c>
      <c r="W665" s="55"/>
      <c r="X665" s="55"/>
      <c r="Y665" s="51" t="s">
        <v>3798</v>
      </c>
      <c r="Z665" s="40">
        <v>26743</v>
      </c>
      <c r="AA665" s="52">
        <v>8.1000003814697266</v>
      </c>
      <c r="AB665" s="19" t="s">
        <v>3789</v>
      </c>
      <c r="AC665" s="19">
        <v>98</v>
      </c>
      <c r="AD665" s="19">
        <v>120</v>
      </c>
      <c r="AE665" s="19">
        <v>15237</v>
      </c>
      <c r="AF665" s="19">
        <v>68</v>
      </c>
      <c r="AG665" s="19">
        <v>-3</v>
      </c>
      <c r="AH665" s="19">
        <v>21000</v>
      </c>
      <c r="AI665" s="19">
        <v>5307</v>
      </c>
      <c r="AJ665" s="19"/>
      <c r="AK665" s="19"/>
      <c r="AL665" s="19">
        <v>4</v>
      </c>
      <c r="AM665" s="19">
        <v>39141</v>
      </c>
      <c r="AO665" s="19" t="s">
        <v>5038</v>
      </c>
      <c r="AP665" s="17">
        <f t="shared" si="239"/>
        <v>4.8902000000000001</v>
      </c>
      <c r="AQ665" s="17">
        <f t="shared" si="240"/>
        <v>9.8748000000000005</v>
      </c>
      <c r="AR665" s="17">
        <f t="shared" si="237"/>
        <v>662.80949999999996</v>
      </c>
      <c r="AS665" s="17">
        <f t="shared" si="236"/>
        <v>1.7394399999999999</v>
      </c>
      <c r="AT665" s="17">
        <f t="shared" si="241"/>
        <v>679.31393999999989</v>
      </c>
      <c r="AU665" s="5">
        <f t="shared" si="242"/>
        <v>592.41</v>
      </c>
      <c r="AV665" s="5">
        <f t="shared" si="243"/>
        <v>86.981729999999985</v>
      </c>
      <c r="AW665" s="5"/>
      <c r="AX665" s="5"/>
      <c r="AY665" s="5">
        <f t="shared" si="244"/>
        <v>8.3280000000000007E-2</v>
      </c>
      <c r="AZ665" s="5">
        <f t="shared" si="245"/>
        <v>679.47500999999988</v>
      </c>
      <c r="BA665" s="7">
        <f t="shared" si="246"/>
        <v>-1.1853938023266615E-4</v>
      </c>
      <c r="BB665" s="62">
        <f t="shared" si="247"/>
        <v>41831</v>
      </c>
      <c r="BC665" s="6">
        <f t="shared" si="248"/>
        <v>3.3221360470286024E-2</v>
      </c>
      <c r="BD665" s="32">
        <f t="shared" si="249"/>
        <v>7.1987334751293357E-3</v>
      </c>
      <c r="BE665" s="32">
        <f t="shared" si="250"/>
        <v>1.453643068181407E-2</v>
      </c>
      <c r="BF665" s="35">
        <f t="shared" si="251"/>
        <v>0.97826483584305657</v>
      </c>
      <c r="BG665" s="36">
        <f t="shared" si="252"/>
        <v>0.87186429417028899</v>
      </c>
      <c r="BH665" s="33">
        <f t="shared" si="253"/>
        <v>0.1280131406157233</v>
      </c>
      <c r="BI665" s="33">
        <f t="shared" si="254"/>
        <v>1.2256521398778156E-4</v>
      </c>
      <c r="CM665" s="51" t="s">
        <v>3762</v>
      </c>
      <c r="CR665" s="78" t="s">
        <v>2042</v>
      </c>
      <c r="CS665" s="78" t="s">
        <v>2042</v>
      </c>
    </row>
    <row r="666" spans="1:97">
      <c r="A666" s="20" t="s">
        <v>3590</v>
      </c>
      <c r="B666" s="16" t="s">
        <v>393</v>
      </c>
      <c r="C666" s="19">
        <v>49124257</v>
      </c>
      <c r="D666" s="19" t="s">
        <v>3782</v>
      </c>
      <c r="E666" s="19" t="s">
        <v>1707</v>
      </c>
      <c r="F666" s="19" t="s">
        <v>5514</v>
      </c>
      <c r="G666" s="47"/>
      <c r="H666" s="47" t="s">
        <v>4981</v>
      </c>
      <c r="I666" s="47" t="s">
        <v>5463</v>
      </c>
      <c r="J666" s="47" t="s">
        <v>5483</v>
      </c>
      <c r="K666" s="23">
        <v>41.57159</v>
      </c>
      <c r="L666" s="23">
        <v>-109.07518</v>
      </c>
      <c r="M666" s="61" t="s">
        <v>2282</v>
      </c>
      <c r="N666" s="19" t="s">
        <v>2283</v>
      </c>
      <c r="O666" s="40">
        <v>26724</v>
      </c>
      <c r="P666" s="19" t="s">
        <v>3841</v>
      </c>
      <c r="Q666" s="55">
        <v>31</v>
      </c>
      <c r="R666" s="55"/>
      <c r="S666" s="55">
        <f t="shared" si="255"/>
        <v>16</v>
      </c>
      <c r="T666" s="19"/>
      <c r="U666" s="55">
        <v>2349</v>
      </c>
      <c r="V666" s="55">
        <v>2365</v>
      </c>
      <c r="W666" s="55"/>
      <c r="X666" s="55"/>
      <c r="Y666" s="51" t="s">
        <v>3798</v>
      </c>
      <c r="Z666" s="40">
        <v>26743</v>
      </c>
      <c r="AA666" s="52">
        <v>7.5</v>
      </c>
      <c r="AB666" s="19" t="s">
        <v>3789</v>
      </c>
      <c r="AC666" s="19">
        <v>392</v>
      </c>
      <c r="AD666" s="19">
        <v>344</v>
      </c>
      <c r="AE666" s="19">
        <v>20531</v>
      </c>
      <c r="AF666" s="19">
        <v>85</v>
      </c>
      <c r="AG666" s="19">
        <v>-3</v>
      </c>
      <c r="AH666" s="19">
        <v>32000</v>
      </c>
      <c r="AI666" s="19">
        <v>2477</v>
      </c>
      <c r="AJ666" s="19"/>
      <c r="AK666" s="19"/>
      <c r="AL666" s="19">
        <v>4</v>
      </c>
      <c r="AM666" s="19">
        <v>54576</v>
      </c>
      <c r="AO666" s="19" t="s">
        <v>5038</v>
      </c>
      <c r="AP666" s="17">
        <f t="shared" si="239"/>
        <v>19.5608</v>
      </c>
      <c r="AQ666" s="17">
        <f t="shared" si="240"/>
        <v>28.307760000000002</v>
      </c>
      <c r="AR666" s="17">
        <f t="shared" si="237"/>
        <v>893.09849999999994</v>
      </c>
      <c r="AS666" s="17">
        <f t="shared" si="236"/>
        <v>2.1742999999999997</v>
      </c>
      <c r="AT666" s="17">
        <f t="shared" si="241"/>
        <v>943.14135999999996</v>
      </c>
      <c r="AU666" s="5">
        <f t="shared" si="242"/>
        <v>902.71999999999991</v>
      </c>
      <c r="AV666" s="5">
        <f t="shared" si="243"/>
        <v>40.598029999999994</v>
      </c>
      <c r="AW666" s="5"/>
      <c r="AX666" s="5"/>
      <c r="AY666" s="5">
        <f t="shared" si="244"/>
        <v>8.3280000000000007E-2</v>
      </c>
      <c r="AZ666" s="5">
        <f t="shared" si="245"/>
        <v>943.40130999999985</v>
      </c>
      <c r="BA666" s="7">
        <f t="shared" si="246"/>
        <v>-1.3779174154586696E-4</v>
      </c>
      <c r="BB666" s="62">
        <f t="shared" si="247"/>
        <v>55830</v>
      </c>
      <c r="BC666" s="6">
        <f t="shared" si="248"/>
        <v>1.1358078365306234E-2</v>
      </c>
      <c r="BD666" s="32">
        <f t="shared" si="249"/>
        <v>2.0740051099020832E-2</v>
      </c>
      <c r="BE666" s="32">
        <f t="shared" si="250"/>
        <v>3.0014334224511163E-2</v>
      </c>
      <c r="BF666" s="35">
        <f t="shared" si="251"/>
        <v>0.94924561467646795</v>
      </c>
      <c r="BG666" s="36">
        <f t="shared" si="252"/>
        <v>0.95687804376697339</v>
      </c>
      <c r="BH666" s="33">
        <f t="shared" si="253"/>
        <v>4.3033679908712444E-2</v>
      </c>
      <c r="BI666" s="33">
        <f t="shared" si="254"/>
        <v>8.8276324314198821E-5</v>
      </c>
      <c r="CM666" s="51" t="s">
        <v>5085</v>
      </c>
      <c r="CR666" s="78" t="s">
        <v>2042</v>
      </c>
      <c r="CS666" s="78" t="s">
        <v>2042</v>
      </c>
    </row>
    <row r="667" spans="1:97">
      <c r="A667" s="20" t="s">
        <v>3590</v>
      </c>
      <c r="B667" s="16" t="s">
        <v>457</v>
      </c>
      <c r="C667" s="19">
        <v>49004881</v>
      </c>
      <c r="D667" s="19" t="s">
        <v>3782</v>
      </c>
      <c r="E667" s="19" t="s">
        <v>1707</v>
      </c>
      <c r="F667" s="19" t="s">
        <v>5514</v>
      </c>
      <c r="G667" s="47"/>
      <c r="H667" s="47" t="s">
        <v>4890</v>
      </c>
      <c r="I667" s="47" t="s">
        <v>5463</v>
      </c>
      <c r="J667" s="47" t="s">
        <v>5483</v>
      </c>
      <c r="K667" s="23">
        <v>41.54759</v>
      </c>
      <c r="L667" s="23">
        <v>-109.05739</v>
      </c>
      <c r="M667" s="61" t="s">
        <v>5526</v>
      </c>
      <c r="N667" s="19" t="s">
        <v>3890</v>
      </c>
      <c r="P667" s="19" t="s">
        <v>3841</v>
      </c>
      <c r="Q667" s="55"/>
      <c r="R667" s="55">
        <v>280</v>
      </c>
      <c r="S667" s="55">
        <f t="shared" si="255"/>
        <v>18</v>
      </c>
      <c r="T667" s="19"/>
      <c r="U667" s="55">
        <v>2012</v>
      </c>
      <c r="V667" s="55">
        <v>2030</v>
      </c>
      <c r="W667" s="55"/>
      <c r="X667" s="55"/>
      <c r="Y667" s="51" t="s">
        <v>3798</v>
      </c>
      <c r="AA667" s="52">
        <v>8.1000003814697266</v>
      </c>
      <c r="AB667" s="19" t="s">
        <v>3789</v>
      </c>
      <c r="AC667" s="19">
        <v>170</v>
      </c>
      <c r="AD667" s="19">
        <v>93</v>
      </c>
      <c r="AE667" s="19">
        <v>21114</v>
      </c>
      <c r="AF667" s="19">
        <v>-3</v>
      </c>
      <c r="AG667" s="19">
        <v>-3</v>
      </c>
      <c r="AH667" s="19">
        <v>30350</v>
      </c>
      <c r="AI667" s="19">
        <v>4750</v>
      </c>
      <c r="AJ667" s="19"/>
      <c r="AK667" s="19"/>
      <c r="AL667" s="19">
        <v>37</v>
      </c>
      <c r="AM667" s="19">
        <v>54100</v>
      </c>
      <c r="AP667" s="17">
        <f t="shared" si="239"/>
        <v>8.4830000000000005</v>
      </c>
      <c r="AQ667" s="17">
        <f t="shared" si="240"/>
        <v>7.6529699999999998</v>
      </c>
      <c r="AR667" s="17">
        <f t="shared" si="237"/>
        <v>918.45899999999995</v>
      </c>
      <c r="AS667" s="17">
        <f t="shared" si="236"/>
        <v>0</v>
      </c>
      <c r="AT667" s="17">
        <f t="shared" si="241"/>
        <v>934.59496999999999</v>
      </c>
      <c r="AU667" s="5">
        <f t="shared" si="242"/>
        <v>856.17349999999999</v>
      </c>
      <c r="AV667" s="5">
        <f t="shared" si="243"/>
        <v>77.852499999999992</v>
      </c>
      <c r="AW667" s="5"/>
      <c r="AX667" s="5"/>
      <c r="AY667" s="5">
        <f t="shared" si="244"/>
        <v>0.77034000000000002</v>
      </c>
      <c r="AZ667" s="5">
        <f t="shared" si="245"/>
        <v>934.79633999999999</v>
      </c>
      <c r="BA667" s="7">
        <f t="shared" si="246"/>
        <v>-1.0771955498177488E-4</v>
      </c>
      <c r="BB667" s="62">
        <f t="shared" si="247"/>
        <v>56508</v>
      </c>
      <c r="BC667" s="6">
        <f t="shared" si="248"/>
        <v>2.1770577173441344E-2</v>
      </c>
      <c r="BD667" s="32">
        <f t="shared" si="249"/>
        <v>9.0766591649856631E-3</v>
      </c>
      <c r="BE667" s="32">
        <f t="shared" si="250"/>
        <v>8.188541823630829E-3</v>
      </c>
      <c r="BF667" s="35">
        <f t="shared" si="251"/>
        <v>0.9827347990113835</v>
      </c>
      <c r="BG667" s="36">
        <f t="shared" si="252"/>
        <v>0.91589308105335543</v>
      </c>
      <c r="BH667" s="33">
        <f t="shared" si="253"/>
        <v>8.3282846400532545E-2</v>
      </c>
      <c r="BI667" s="33">
        <f t="shared" si="254"/>
        <v>8.240725461120227E-4</v>
      </c>
      <c r="CM667" s="51" t="s">
        <v>3798</v>
      </c>
      <c r="CR667" s="78" t="s">
        <v>2042</v>
      </c>
      <c r="CS667" s="78" t="s">
        <v>2042</v>
      </c>
    </row>
    <row r="668" spans="1:97">
      <c r="A668" s="20" t="s">
        <v>3590</v>
      </c>
      <c r="B668" s="16" t="s">
        <v>1193</v>
      </c>
      <c r="C668" s="19">
        <v>49007584</v>
      </c>
      <c r="D668" s="19" t="s">
        <v>3782</v>
      </c>
      <c r="E668" s="19" t="s">
        <v>1707</v>
      </c>
      <c r="F668" s="19" t="s">
        <v>5514</v>
      </c>
      <c r="G668" s="47"/>
      <c r="H668" s="47" t="s">
        <v>5249</v>
      </c>
      <c r="I668" s="47" t="s">
        <v>5463</v>
      </c>
      <c r="J668" s="47" t="s">
        <v>5483</v>
      </c>
      <c r="K668" s="23">
        <v>41.544989999999999</v>
      </c>
      <c r="L668" s="23">
        <v>-109.07796</v>
      </c>
      <c r="M668" s="61" t="s">
        <v>3163</v>
      </c>
      <c r="N668" s="19" t="s">
        <v>1674</v>
      </c>
      <c r="P668" s="19" t="s">
        <v>3841</v>
      </c>
      <c r="Q668" s="55"/>
      <c r="R668" s="55"/>
      <c r="S668" s="55">
        <f t="shared" si="255"/>
        <v>0</v>
      </c>
      <c r="T668" s="31" t="s">
        <v>2512</v>
      </c>
      <c r="Y668" s="51" t="s">
        <v>3788</v>
      </c>
      <c r="Z668" s="40">
        <v>25654</v>
      </c>
      <c r="AA668" s="52">
        <v>7.5999999046325684</v>
      </c>
      <c r="AB668" s="19" t="s">
        <v>3789</v>
      </c>
      <c r="AC668" s="19">
        <v>210</v>
      </c>
      <c r="AD668" s="19">
        <v>220</v>
      </c>
      <c r="AE668" s="19">
        <v>19858</v>
      </c>
      <c r="AF668" s="19">
        <v>11</v>
      </c>
      <c r="AG668" s="19">
        <v>-3</v>
      </c>
      <c r="AH668" s="19">
        <v>30300</v>
      </c>
      <c r="AI668" s="19">
        <v>2330</v>
      </c>
      <c r="AJ668" s="19"/>
      <c r="AK668" s="19"/>
      <c r="AL668" s="19">
        <v>-1</v>
      </c>
      <c r="AM668" s="19">
        <v>51746</v>
      </c>
      <c r="AP668" s="17">
        <f t="shared" si="239"/>
        <v>10.478999999999999</v>
      </c>
      <c r="AQ668" s="17">
        <f t="shared" si="240"/>
        <v>18.1038</v>
      </c>
      <c r="AR668" s="17">
        <f t="shared" si="237"/>
        <v>863.82299999999998</v>
      </c>
      <c r="AS668" s="17">
        <f t="shared" si="236"/>
        <v>0.28137999999999996</v>
      </c>
      <c r="AT668" s="17">
        <f t="shared" si="241"/>
        <v>892.68718000000001</v>
      </c>
      <c r="AU668" s="5">
        <f t="shared" si="242"/>
        <v>854.76299999999992</v>
      </c>
      <c r="AV668" s="5">
        <f t="shared" si="243"/>
        <v>38.188699999999997</v>
      </c>
      <c r="AW668" s="5"/>
      <c r="AX668" s="5"/>
      <c r="AY668" s="5">
        <f t="shared" si="244"/>
        <v>0</v>
      </c>
      <c r="AZ668" s="5">
        <f t="shared" si="245"/>
        <v>892.95169999999996</v>
      </c>
      <c r="BA668" s="7">
        <f t="shared" si="246"/>
        <v>-1.4813745542992864E-4</v>
      </c>
      <c r="BB668" s="62">
        <f t="shared" si="247"/>
        <v>52925</v>
      </c>
      <c r="BC668" s="6">
        <f t="shared" si="248"/>
        <v>1.1263864871836516E-2</v>
      </c>
      <c r="BD668" s="32">
        <f t="shared" si="249"/>
        <v>1.1738714562922253E-2</v>
      </c>
      <c r="BE668" s="32">
        <f t="shared" si="250"/>
        <v>2.028011649052695E-2</v>
      </c>
      <c r="BF668" s="35">
        <f t="shared" si="251"/>
        <v>0.96798116894655073</v>
      </c>
      <c r="BG668" s="36">
        <f t="shared" si="252"/>
        <v>0.95723318517675704</v>
      </c>
      <c r="BH668" s="33">
        <f t="shared" si="253"/>
        <v>4.276681482324296E-2</v>
      </c>
      <c r="BI668" s="33">
        <f t="shared" si="254"/>
        <v>0</v>
      </c>
      <c r="CM668" s="51" t="s">
        <v>1675</v>
      </c>
      <c r="CR668" s="78" t="s">
        <v>2042</v>
      </c>
      <c r="CS668" s="78" t="s">
        <v>2042</v>
      </c>
    </row>
    <row r="669" spans="1:97">
      <c r="A669" s="20" t="s">
        <v>3590</v>
      </c>
      <c r="B669" s="16" t="s">
        <v>1194</v>
      </c>
      <c r="C669" s="19">
        <v>49018172</v>
      </c>
      <c r="D669" s="19" t="s">
        <v>3782</v>
      </c>
      <c r="E669" s="19" t="s">
        <v>1707</v>
      </c>
      <c r="F669" s="19" t="s">
        <v>5514</v>
      </c>
      <c r="G669" s="47"/>
      <c r="H669" s="47" t="s">
        <v>7062</v>
      </c>
      <c r="I669" s="47" t="s">
        <v>5463</v>
      </c>
      <c r="J669" s="47" t="s">
        <v>5483</v>
      </c>
      <c r="K669" s="23">
        <v>41.516019999999997</v>
      </c>
      <c r="L669" s="23">
        <v>-109.07810000000001</v>
      </c>
      <c r="M669" s="61" t="s">
        <v>3156</v>
      </c>
      <c r="N669" s="19" t="s">
        <v>2524</v>
      </c>
      <c r="P669" s="19" t="s">
        <v>3841</v>
      </c>
      <c r="Q669" s="55"/>
      <c r="R669" s="55"/>
      <c r="S669" s="55">
        <f t="shared" si="255"/>
        <v>5</v>
      </c>
      <c r="T669" s="31" t="s">
        <v>2505</v>
      </c>
      <c r="U669" s="55">
        <v>1802</v>
      </c>
      <c r="V669" s="55">
        <v>1807</v>
      </c>
      <c r="W669" s="55"/>
      <c r="X669" s="55"/>
      <c r="Y669" s="51" t="s">
        <v>3798</v>
      </c>
      <c r="Z669" s="40">
        <v>13883</v>
      </c>
      <c r="AB669" s="19" t="s">
        <v>3789</v>
      </c>
      <c r="AC669" s="19">
        <v>48</v>
      </c>
      <c r="AD669" s="19">
        <v>57</v>
      </c>
      <c r="AE669" s="19">
        <v>12856</v>
      </c>
      <c r="AF669" s="19">
        <v>-3</v>
      </c>
      <c r="AG669" s="19">
        <v>-3</v>
      </c>
      <c r="AH669" s="19">
        <v>15652</v>
      </c>
      <c r="AI669" s="19">
        <v>7450</v>
      </c>
      <c r="AJ669" s="19"/>
      <c r="AK669" s="19"/>
      <c r="AL669" s="19">
        <v>41</v>
      </c>
      <c r="AM669" s="19">
        <v>36104</v>
      </c>
      <c r="AP669" s="17">
        <f t="shared" si="239"/>
        <v>2.3952</v>
      </c>
      <c r="AQ669" s="17">
        <f t="shared" si="240"/>
        <v>4.6905299999999999</v>
      </c>
      <c r="AR669" s="17">
        <f t="shared" si="237"/>
        <v>559.23599999999999</v>
      </c>
      <c r="AS669" s="17">
        <f t="shared" si="236"/>
        <v>0</v>
      </c>
      <c r="AT669" s="17">
        <f t="shared" si="241"/>
        <v>566.32173</v>
      </c>
      <c r="AU669" s="5">
        <f t="shared" si="242"/>
        <v>441.54291999999998</v>
      </c>
      <c r="AV669" s="5">
        <f t="shared" si="243"/>
        <v>122.10549999999999</v>
      </c>
      <c r="AW669" s="5"/>
      <c r="AX669" s="5"/>
      <c r="AY669" s="5">
        <f t="shared" si="244"/>
        <v>0.85362000000000005</v>
      </c>
      <c r="AZ669" s="5">
        <f t="shared" si="245"/>
        <v>564.50203999999997</v>
      </c>
      <c r="BA669" s="7">
        <f t="shared" si="246"/>
        <v>1.6091720463216269E-3</v>
      </c>
      <c r="BB669" s="62">
        <f t="shared" si="247"/>
        <v>36098</v>
      </c>
      <c r="BC669" s="6">
        <f t="shared" si="248"/>
        <v>-8.3100191130439601E-5</v>
      </c>
      <c r="BD669" s="32">
        <f t="shared" si="249"/>
        <v>4.2293980137403523E-3</v>
      </c>
      <c r="BE669" s="32">
        <f t="shared" si="250"/>
        <v>8.2824475055901532E-3</v>
      </c>
      <c r="BF669" s="35">
        <f t="shared" si="251"/>
        <v>0.98748815448066951</v>
      </c>
      <c r="BG669" s="36">
        <f t="shared" si="252"/>
        <v>0.78218126545654287</v>
      </c>
      <c r="BH669" s="33">
        <f t="shared" si="253"/>
        <v>0.21630656994614228</v>
      </c>
      <c r="BI669" s="33">
        <f t="shared" si="254"/>
        <v>1.5121645973148301E-3</v>
      </c>
      <c r="CM669" s="51" t="s">
        <v>5042</v>
      </c>
      <c r="CR669" s="78" t="s">
        <v>2042</v>
      </c>
      <c r="CS669" s="78" t="s">
        <v>2042</v>
      </c>
    </row>
    <row r="670" spans="1:97">
      <c r="A670" s="20" t="s">
        <v>3590</v>
      </c>
      <c r="B670" s="16" t="s">
        <v>1195</v>
      </c>
      <c r="C670" s="19">
        <v>49124255</v>
      </c>
      <c r="D670" s="19" t="s">
        <v>3782</v>
      </c>
      <c r="E670" s="19" t="s">
        <v>1707</v>
      </c>
      <c r="F670" s="19" t="s">
        <v>5514</v>
      </c>
      <c r="G670" s="47"/>
      <c r="H670" s="47" t="s">
        <v>7072</v>
      </c>
      <c r="I670" s="47" t="s">
        <v>5463</v>
      </c>
      <c r="J670" s="47" t="s">
        <v>5485</v>
      </c>
      <c r="K670" s="23">
        <v>41.522390000000001</v>
      </c>
      <c r="L670" s="23">
        <v>-109.08256</v>
      </c>
      <c r="M670" s="61" t="s">
        <v>2278</v>
      </c>
      <c r="N670" s="19" t="s">
        <v>2279</v>
      </c>
      <c r="O670" s="40">
        <v>26724</v>
      </c>
      <c r="P670" s="19" t="s">
        <v>3841</v>
      </c>
      <c r="Q670" s="55"/>
      <c r="R670" s="55">
        <v>720</v>
      </c>
      <c r="S670" s="55">
        <f t="shared" si="255"/>
        <v>71</v>
      </c>
      <c r="T670" s="19"/>
      <c r="U670" s="55">
        <v>1749</v>
      </c>
      <c r="V670" s="55">
        <v>1820</v>
      </c>
      <c r="W670" s="55"/>
      <c r="X670" s="55"/>
      <c r="Y670" s="51" t="s">
        <v>3798</v>
      </c>
      <c r="Z670" s="40">
        <v>26721</v>
      </c>
      <c r="AA670" s="52">
        <v>8.1000003814697266</v>
      </c>
      <c r="AB670" s="19" t="s">
        <v>3789</v>
      </c>
      <c r="AC670" s="19">
        <v>74</v>
      </c>
      <c r="AD670" s="19">
        <v>90</v>
      </c>
      <c r="AE670" s="19">
        <v>13157</v>
      </c>
      <c r="AF670" s="19">
        <v>90</v>
      </c>
      <c r="AG670" s="19">
        <v>-3</v>
      </c>
      <c r="AH670" s="19">
        <v>16000</v>
      </c>
      <c r="AI670" s="19">
        <v>8198</v>
      </c>
      <c r="AJ670" s="19"/>
      <c r="AK670" s="19"/>
      <c r="AL670" s="19">
        <v>4</v>
      </c>
      <c r="AM670" s="19">
        <v>33453</v>
      </c>
      <c r="AO670" s="19" t="s">
        <v>5038</v>
      </c>
      <c r="AP670" s="17">
        <f t="shared" si="239"/>
        <v>3.6926000000000001</v>
      </c>
      <c r="AQ670" s="17">
        <f t="shared" si="240"/>
        <v>7.4061000000000003</v>
      </c>
      <c r="AR670" s="17">
        <f t="shared" si="237"/>
        <v>572.32949999999994</v>
      </c>
      <c r="AS670" s="17">
        <f t="shared" si="236"/>
        <v>2.3022</v>
      </c>
      <c r="AT670" s="17">
        <f t="shared" si="241"/>
        <v>585.73039999999992</v>
      </c>
      <c r="AU670" s="5">
        <f t="shared" si="242"/>
        <v>451.35999999999996</v>
      </c>
      <c r="AV670" s="5">
        <f t="shared" si="243"/>
        <v>134.36521999999999</v>
      </c>
      <c r="AW670" s="5"/>
      <c r="AX670" s="5"/>
      <c r="AY670" s="5">
        <f t="shared" si="244"/>
        <v>8.3280000000000007E-2</v>
      </c>
      <c r="AZ670" s="5">
        <f t="shared" si="245"/>
        <v>585.80849999999987</v>
      </c>
      <c r="BA670" s="7">
        <f t="shared" si="246"/>
        <v>-6.6664453053969826E-5</v>
      </c>
      <c r="BB670" s="62">
        <f t="shared" si="247"/>
        <v>37610</v>
      </c>
      <c r="BC670" s="6">
        <f t="shared" si="248"/>
        <v>5.8497389640178435E-2</v>
      </c>
      <c r="BD670" s="32">
        <f t="shared" si="249"/>
        <v>6.3042655802055016E-3</v>
      </c>
      <c r="BE670" s="32">
        <f t="shared" si="250"/>
        <v>1.2644213105551635E-2</v>
      </c>
      <c r="BF670" s="35">
        <f t="shared" si="251"/>
        <v>0.98105152131424289</v>
      </c>
      <c r="BG670" s="36">
        <f t="shared" si="252"/>
        <v>0.77049069789871616</v>
      </c>
      <c r="BH670" s="33">
        <f t="shared" si="253"/>
        <v>0.22936713960278832</v>
      </c>
      <c r="BI670" s="33">
        <f t="shared" si="254"/>
        <v>1.4216249849566886E-4</v>
      </c>
      <c r="CM670" s="51" t="s">
        <v>2280</v>
      </c>
      <c r="CR670" s="78" t="s">
        <v>2042</v>
      </c>
      <c r="CS670" s="78" t="s">
        <v>2042</v>
      </c>
    </row>
    <row r="671" spans="1:97">
      <c r="A671" s="20" t="s">
        <v>3590</v>
      </c>
      <c r="B671" s="16" t="s">
        <v>1195</v>
      </c>
      <c r="C671" s="19">
        <v>49124256</v>
      </c>
      <c r="D671" s="19" t="s">
        <v>3782</v>
      </c>
      <c r="E671" s="19" t="s">
        <v>1707</v>
      </c>
      <c r="F671" s="19" t="s">
        <v>5514</v>
      </c>
      <c r="G671" s="47"/>
      <c r="H671" s="47" t="s">
        <v>7072</v>
      </c>
      <c r="I671" s="47" t="s">
        <v>5463</v>
      </c>
      <c r="J671" s="47" t="s">
        <v>5485</v>
      </c>
      <c r="K671" s="23">
        <v>41.522390000000001</v>
      </c>
      <c r="L671" s="23">
        <v>-109.08256</v>
      </c>
      <c r="M671" s="61" t="s">
        <v>2278</v>
      </c>
      <c r="N671" s="19" t="s">
        <v>2279</v>
      </c>
      <c r="O671" s="40">
        <v>26724</v>
      </c>
      <c r="P671" s="19" t="s">
        <v>3841</v>
      </c>
      <c r="Q671" s="55">
        <v>720</v>
      </c>
      <c r="R671" s="55"/>
      <c r="S671" s="55">
        <f t="shared" si="255"/>
        <v>50</v>
      </c>
      <c r="T671" s="19"/>
      <c r="U671" s="55">
        <v>2540</v>
      </c>
      <c r="V671" s="55">
        <v>2590</v>
      </c>
      <c r="W671" s="55"/>
      <c r="X671" s="55"/>
      <c r="Y671" s="51" t="s">
        <v>3798</v>
      </c>
      <c r="Z671" s="40">
        <v>26728</v>
      </c>
      <c r="AA671" s="52">
        <v>8.3000001907348633</v>
      </c>
      <c r="AB671" s="19" t="s">
        <v>3789</v>
      </c>
      <c r="AC671" s="19">
        <v>98</v>
      </c>
      <c r="AD671" s="19">
        <v>105</v>
      </c>
      <c r="AE671" s="19">
        <v>13180</v>
      </c>
      <c r="AF671" s="19">
        <v>300</v>
      </c>
      <c r="AG671" s="19">
        <v>-3</v>
      </c>
      <c r="AH671" s="19">
        <v>17500</v>
      </c>
      <c r="AI671" s="19">
        <v>2599</v>
      </c>
      <c r="AJ671" s="19"/>
      <c r="AK671" s="19"/>
      <c r="AL671" s="19">
        <v>2750</v>
      </c>
      <c r="AM671" s="19">
        <v>35249</v>
      </c>
      <c r="AO671" s="19" t="s">
        <v>5038</v>
      </c>
      <c r="AP671" s="17">
        <f t="shared" si="239"/>
        <v>4.8902000000000001</v>
      </c>
      <c r="AQ671" s="17">
        <f t="shared" si="240"/>
        <v>8.6404499999999995</v>
      </c>
      <c r="AR671" s="17">
        <f t="shared" si="237"/>
        <v>573.32999999999993</v>
      </c>
      <c r="AS671" s="17">
        <f t="shared" si="236"/>
        <v>7.6739999999999995</v>
      </c>
      <c r="AT671" s="17">
        <f t="shared" si="241"/>
        <v>594.53464999999994</v>
      </c>
      <c r="AU671" s="5">
        <f t="shared" si="242"/>
        <v>493.67499999999995</v>
      </c>
      <c r="AV671" s="5">
        <f t="shared" si="243"/>
        <v>42.597609999999996</v>
      </c>
      <c r="AW671" s="5"/>
      <c r="AX671" s="5"/>
      <c r="AY671" s="5">
        <f t="shared" si="244"/>
        <v>57.255000000000003</v>
      </c>
      <c r="AZ671" s="5">
        <f t="shared" si="245"/>
        <v>593.52760999999998</v>
      </c>
      <c r="BA671" s="7">
        <f t="shared" si="246"/>
        <v>8.4763234546307445E-4</v>
      </c>
      <c r="BB671" s="62">
        <f t="shared" si="247"/>
        <v>36529</v>
      </c>
      <c r="BC671" s="6">
        <f t="shared" si="248"/>
        <v>1.7832762127671431E-2</v>
      </c>
      <c r="BD671" s="32">
        <f t="shared" si="249"/>
        <v>8.2252565094397788E-3</v>
      </c>
      <c r="BE671" s="32">
        <f t="shared" si="250"/>
        <v>1.4533131079912668E-2</v>
      </c>
      <c r="BF671" s="35">
        <f t="shared" si="251"/>
        <v>0.97724161241064744</v>
      </c>
      <c r="BG671" s="36">
        <f t="shared" si="252"/>
        <v>0.83176417016219339</v>
      </c>
      <c r="BH671" s="33">
        <f t="shared" si="253"/>
        <v>7.1770224808918315E-2</v>
      </c>
      <c r="BI671" s="33">
        <f t="shared" si="254"/>
        <v>9.6465605028888221E-2</v>
      </c>
      <c r="CM671" s="51" t="s">
        <v>2281</v>
      </c>
      <c r="CR671" s="78" t="s">
        <v>2042</v>
      </c>
      <c r="CS671" s="78" t="s">
        <v>2042</v>
      </c>
    </row>
    <row r="672" spans="1:97">
      <c r="A672" s="20" t="s">
        <v>3590</v>
      </c>
      <c r="B672" s="16" t="s">
        <v>1196</v>
      </c>
      <c r="C672" s="19">
        <v>49008693</v>
      </c>
      <c r="D672" s="19" t="s">
        <v>3782</v>
      </c>
      <c r="E672" s="19" t="s">
        <v>1707</v>
      </c>
      <c r="F672" s="19" t="s">
        <v>5514</v>
      </c>
      <c r="G672" s="47"/>
      <c r="H672" s="47" t="s">
        <v>2522</v>
      </c>
      <c r="I672" s="47" t="s">
        <v>5463</v>
      </c>
      <c r="J672" s="47" t="s">
        <v>5485</v>
      </c>
      <c r="K672" s="23">
        <v>41.507919999999999</v>
      </c>
      <c r="L672" s="23">
        <v>-109.1105</v>
      </c>
      <c r="M672" s="61" t="s">
        <v>5515</v>
      </c>
      <c r="N672" s="19" t="s">
        <v>5516</v>
      </c>
      <c r="P672" s="19" t="s">
        <v>3841</v>
      </c>
      <c r="Q672" s="55"/>
      <c r="R672" s="55">
        <v>508</v>
      </c>
      <c r="S672" s="55">
        <f t="shared" si="255"/>
        <v>25</v>
      </c>
      <c r="T672" s="19"/>
      <c r="U672" s="55">
        <v>2849</v>
      </c>
      <c r="V672" s="55">
        <v>2874</v>
      </c>
      <c r="W672" s="55"/>
      <c r="X672" s="55"/>
      <c r="Y672" s="51" t="s">
        <v>3798</v>
      </c>
      <c r="Z672" s="40">
        <v>25464</v>
      </c>
      <c r="AA672" s="52">
        <v>7.8000001907348633</v>
      </c>
      <c r="AB672" s="19" t="s">
        <v>3789</v>
      </c>
      <c r="AC672" s="19">
        <v>55</v>
      </c>
      <c r="AD672" s="19">
        <v>57</v>
      </c>
      <c r="AE672" s="19">
        <v>14137</v>
      </c>
      <c r="AF672" s="19">
        <v>110</v>
      </c>
      <c r="AG672" s="19">
        <v>-3</v>
      </c>
      <c r="AH672" s="19">
        <v>17400</v>
      </c>
      <c r="AI672" s="19">
        <v>8174</v>
      </c>
      <c r="AJ672" s="19"/>
      <c r="AK672" s="19"/>
      <c r="AL672" s="19">
        <v>21</v>
      </c>
      <c r="AM672" s="19">
        <v>35806</v>
      </c>
      <c r="AP672" s="17">
        <f t="shared" si="239"/>
        <v>2.7444999999999999</v>
      </c>
      <c r="AQ672" s="17">
        <f t="shared" si="240"/>
        <v>4.6905299999999999</v>
      </c>
      <c r="AR672" s="17">
        <f t="shared" si="237"/>
        <v>614.95949999999993</v>
      </c>
      <c r="AS672" s="17">
        <f t="shared" si="236"/>
        <v>2.8137999999999996</v>
      </c>
      <c r="AT672" s="17">
        <f t="shared" si="241"/>
        <v>625.20832999999993</v>
      </c>
      <c r="AU672" s="5">
        <f t="shared" si="242"/>
        <v>490.85399999999998</v>
      </c>
      <c r="AV672" s="5">
        <f t="shared" si="243"/>
        <v>133.97185999999999</v>
      </c>
      <c r="AW672" s="5"/>
      <c r="AX672" s="5"/>
      <c r="AY672" s="5">
        <f t="shared" si="244"/>
        <v>0.43722000000000005</v>
      </c>
      <c r="AZ672" s="5">
        <f t="shared" si="245"/>
        <v>625.26307999999995</v>
      </c>
      <c r="BA672" s="7">
        <f t="shared" si="246"/>
        <v>-4.3783488020739906E-5</v>
      </c>
      <c r="BB672" s="62">
        <f t="shared" si="247"/>
        <v>39951</v>
      </c>
      <c r="BC672" s="6">
        <f t="shared" si="248"/>
        <v>5.4714415829560305E-2</v>
      </c>
      <c r="BD672" s="32">
        <f t="shared" si="249"/>
        <v>4.3897367778193237E-3</v>
      </c>
      <c r="BE672" s="32">
        <f t="shared" si="250"/>
        <v>7.5023472575933212E-3</v>
      </c>
      <c r="BF672" s="35">
        <f t="shared" si="251"/>
        <v>0.98810791596458736</v>
      </c>
      <c r="BG672" s="36">
        <f t="shared" si="252"/>
        <v>0.78503595638495083</v>
      </c>
      <c r="BH672" s="33">
        <f t="shared" si="253"/>
        <v>0.21426478595217874</v>
      </c>
      <c r="BI672" s="33">
        <f t="shared" si="254"/>
        <v>6.9925766287048344E-4</v>
      </c>
      <c r="CM672" s="51" t="s">
        <v>1810</v>
      </c>
      <c r="CR672" s="78" t="s">
        <v>2042</v>
      </c>
      <c r="CS672" s="78" t="s">
        <v>2042</v>
      </c>
    </row>
    <row r="673" spans="1:97">
      <c r="A673" s="20" t="s">
        <v>3590</v>
      </c>
      <c r="B673" s="16" t="s">
        <v>1197</v>
      </c>
      <c r="C673" s="19">
        <v>49008692</v>
      </c>
      <c r="D673" s="19" t="s">
        <v>3782</v>
      </c>
      <c r="E673" s="19" t="s">
        <v>1707</v>
      </c>
      <c r="F673" s="19" t="s">
        <v>5512</v>
      </c>
      <c r="G673" s="47"/>
      <c r="H673" s="47" t="s">
        <v>5209</v>
      </c>
      <c r="I673" s="47" t="s">
        <v>5463</v>
      </c>
      <c r="J673" s="47" t="s">
        <v>5485</v>
      </c>
      <c r="K673" s="23">
        <v>41.490549999999999</v>
      </c>
      <c r="L673" s="23">
        <v>-109.10311</v>
      </c>
      <c r="M673" s="61" t="s">
        <v>5513</v>
      </c>
      <c r="N673" s="19" t="s">
        <v>4927</v>
      </c>
      <c r="P673" s="19" t="s">
        <v>3841</v>
      </c>
      <c r="Q673" s="55">
        <v>5</v>
      </c>
      <c r="R673" s="55">
        <v>397</v>
      </c>
      <c r="S673" s="55">
        <f t="shared" si="255"/>
        <v>45</v>
      </c>
      <c r="T673" s="19"/>
      <c r="U673" s="55">
        <v>1801</v>
      </c>
      <c r="V673" s="55">
        <v>1846</v>
      </c>
      <c r="W673" s="55"/>
      <c r="X673" s="55"/>
      <c r="Y673" s="51" t="s">
        <v>3798</v>
      </c>
      <c r="Z673" s="40">
        <v>23964</v>
      </c>
      <c r="AA673" s="52">
        <v>8.6000003814697266</v>
      </c>
      <c r="AB673" s="19" t="s">
        <v>3789</v>
      </c>
      <c r="AC673" s="19">
        <v>112</v>
      </c>
      <c r="AD673" s="19">
        <v>34</v>
      </c>
      <c r="AE673" s="19">
        <v>6733</v>
      </c>
      <c r="AF673" s="19">
        <v>195</v>
      </c>
      <c r="AG673" s="19">
        <v>-3</v>
      </c>
      <c r="AH673" s="19">
        <v>6600</v>
      </c>
      <c r="AI673" s="19">
        <v>4880</v>
      </c>
      <c r="AJ673" s="19"/>
      <c r="AK673" s="19"/>
      <c r="AL673" s="19">
        <v>40</v>
      </c>
      <c r="AM673" s="19">
        <v>17322</v>
      </c>
      <c r="AP673" s="17">
        <f t="shared" si="239"/>
        <v>5.5888</v>
      </c>
      <c r="AQ673" s="17">
        <f t="shared" si="240"/>
        <v>2.79786</v>
      </c>
      <c r="AR673" s="17">
        <f t="shared" si="237"/>
        <v>292.88549999999998</v>
      </c>
      <c r="AS673" s="17">
        <f t="shared" si="236"/>
        <v>4.9880999999999993</v>
      </c>
      <c r="AT673" s="17">
        <f t="shared" si="241"/>
        <v>306.26025999999996</v>
      </c>
      <c r="AU673" s="5">
        <f t="shared" si="242"/>
        <v>186.18600000000001</v>
      </c>
      <c r="AV673" s="5">
        <f t="shared" si="243"/>
        <v>79.983199999999997</v>
      </c>
      <c r="AW673" s="5"/>
      <c r="AX673" s="5"/>
      <c r="AY673" s="5">
        <f t="shared" si="244"/>
        <v>0.8328000000000001</v>
      </c>
      <c r="AZ673" s="5">
        <f t="shared" si="245"/>
        <v>267.00200000000001</v>
      </c>
      <c r="BA673" s="7">
        <f t="shared" si="246"/>
        <v>6.8482198706051142E-2</v>
      </c>
      <c r="BB673" s="62">
        <f t="shared" si="247"/>
        <v>18591</v>
      </c>
      <c r="BC673" s="6">
        <f t="shared" si="248"/>
        <v>3.5335393868515579E-2</v>
      </c>
      <c r="BD673" s="32">
        <f t="shared" si="249"/>
        <v>1.8248531494095905E-2</v>
      </c>
      <c r="BE673" s="32">
        <f t="shared" si="250"/>
        <v>9.1355633277396178E-3</v>
      </c>
      <c r="BF673" s="35">
        <f t="shared" si="251"/>
        <v>0.97261590517816443</v>
      </c>
      <c r="BG673" s="37">
        <f t="shared" si="252"/>
        <v>0.69732061932120359</v>
      </c>
      <c r="BH673" s="33">
        <f t="shared" si="253"/>
        <v>0.29956030291907926</v>
      </c>
      <c r="BI673" s="33">
        <f t="shared" si="254"/>
        <v>3.119077759717156E-3</v>
      </c>
      <c r="CM673" s="51" t="s">
        <v>3828</v>
      </c>
      <c r="CR673" s="78" t="s">
        <v>2042</v>
      </c>
      <c r="CS673" s="78" t="s">
        <v>2042</v>
      </c>
    </row>
    <row r="674" spans="1:97">
      <c r="A674" s="20" t="s">
        <v>3590</v>
      </c>
      <c r="B674" s="16" t="s">
        <v>462</v>
      </c>
      <c r="C674" s="19">
        <v>49007457</v>
      </c>
      <c r="D674" s="19" t="s">
        <v>3782</v>
      </c>
      <c r="E674" s="19" t="s">
        <v>1707</v>
      </c>
      <c r="F674" s="19" t="s">
        <v>4477</v>
      </c>
      <c r="G674" s="47"/>
      <c r="H674" s="47" t="s">
        <v>4890</v>
      </c>
      <c r="I674" s="47" t="s">
        <v>5442</v>
      </c>
      <c r="J674" s="47" t="s">
        <v>5484</v>
      </c>
      <c r="K674" s="23">
        <v>41.634970000000003</v>
      </c>
      <c r="L674" s="23">
        <v>-108.92999</v>
      </c>
      <c r="M674" s="61" t="s">
        <v>4478</v>
      </c>
      <c r="N674" s="19" t="s">
        <v>1051</v>
      </c>
      <c r="P674" s="19" t="s">
        <v>3841</v>
      </c>
      <c r="Q674" s="55"/>
      <c r="R674" s="55"/>
      <c r="S674" s="55"/>
      <c r="T674" s="31" t="s">
        <v>2512</v>
      </c>
      <c r="U674" s="55">
        <v>4200</v>
      </c>
      <c r="Y674" s="51" t="s">
        <v>3798</v>
      </c>
      <c r="Z674" s="40">
        <v>21711</v>
      </c>
      <c r="AA674" s="52">
        <v>7.9000000953674316</v>
      </c>
      <c r="AB674" s="19" t="s">
        <v>3837</v>
      </c>
      <c r="AC674" s="19">
        <v>722</v>
      </c>
      <c r="AD674" s="19">
        <v>185</v>
      </c>
      <c r="AE674" s="19">
        <v>17967</v>
      </c>
      <c r="AF674" s="19">
        <v>-3</v>
      </c>
      <c r="AG674" s="19">
        <v>-3</v>
      </c>
      <c r="AH674" s="19">
        <v>28000</v>
      </c>
      <c r="AI674" s="19">
        <v>2086</v>
      </c>
      <c r="AJ674" s="19"/>
      <c r="AK674" s="19"/>
      <c r="AL674" s="19">
        <v>432</v>
      </c>
      <c r="AM674" s="19">
        <v>48333</v>
      </c>
      <c r="AP674" s="17">
        <f t="shared" si="239"/>
        <v>36.027799999999999</v>
      </c>
      <c r="AQ674" s="17">
        <f t="shared" si="240"/>
        <v>15.223650000000001</v>
      </c>
      <c r="AR674" s="17">
        <f t="shared" si="237"/>
        <v>781.56449999999995</v>
      </c>
      <c r="AS674" s="17">
        <f t="shared" si="236"/>
        <v>0</v>
      </c>
      <c r="AT674" s="17">
        <f t="shared" si="241"/>
        <v>832.81594999999993</v>
      </c>
      <c r="AU674" s="5">
        <f t="shared" si="242"/>
        <v>789.88</v>
      </c>
      <c r="AV674" s="5">
        <f t="shared" si="243"/>
        <v>34.189539999999994</v>
      </c>
      <c r="AW674" s="5"/>
      <c r="AX674" s="5"/>
      <c r="AY674" s="5">
        <f t="shared" si="244"/>
        <v>8.9942400000000013</v>
      </c>
      <c r="AZ674" s="5">
        <f t="shared" si="245"/>
        <v>833.06377999999995</v>
      </c>
      <c r="BA674" s="7">
        <f t="shared" si="246"/>
        <v>-1.4876824271102798E-4</v>
      </c>
      <c r="BB674" s="62">
        <f t="shared" si="247"/>
        <v>49386</v>
      </c>
      <c r="BC674" s="6">
        <f t="shared" si="248"/>
        <v>1.0775795904583552E-2</v>
      </c>
      <c r="BD674" s="32">
        <f t="shared" si="249"/>
        <v>4.3260218539282302E-2</v>
      </c>
      <c r="BE674" s="32">
        <f t="shared" si="250"/>
        <v>1.8279729152641713E-2</v>
      </c>
      <c r="BF674" s="35">
        <f t="shared" si="251"/>
        <v>0.93846005230807605</v>
      </c>
      <c r="BG674" s="36">
        <f t="shared" si="252"/>
        <v>0.94816269649846019</v>
      </c>
      <c r="BH674" s="33">
        <f t="shared" si="253"/>
        <v>4.1040723196488021E-2</v>
      </c>
      <c r="BI674" s="33">
        <f t="shared" si="254"/>
        <v>1.0796580305051795E-2</v>
      </c>
      <c r="CM674" s="51" t="s">
        <v>3798</v>
      </c>
      <c r="CR674" s="78" t="s">
        <v>2042</v>
      </c>
      <c r="CS674" s="78" t="s">
        <v>2042</v>
      </c>
    </row>
    <row r="675" spans="1:97">
      <c r="A675" s="20" t="s">
        <v>3590</v>
      </c>
      <c r="B675" s="16" t="s">
        <v>1198</v>
      </c>
      <c r="C675" s="19">
        <v>49004898</v>
      </c>
      <c r="D675" s="19" t="s">
        <v>3782</v>
      </c>
      <c r="E675" s="19" t="s">
        <v>1707</v>
      </c>
      <c r="F675" s="19" t="s">
        <v>2528</v>
      </c>
      <c r="G675" s="47"/>
      <c r="H675" s="47" t="s">
        <v>3859</v>
      </c>
      <c r="I675" s="47" t="s">
        <v>5442</v>
      </c>
      <c r="J675" s="47" t="s">
        <v>5483</v>
      </c>
      <c r="K675" s="23">
        <v>41.640349999999998</v>
      </c>
      <c r="L675" s="23">
        <v>-109.00351000000001</v>
      </c>
      <c r="M675" s="61" t="s">
        <v>5548</v>
      </c>
      <c r="N675" s="19" t="s">
        <v>5549</v>
      </c>
      <c r="P675" s="19" t="s">
        <v>3841</v>
      </c>
      <c r="Q675" s="55"/>
      <c r="R675" s="55">
        <v>1134</v>
      </c>
      <c r="S675" s="55">
        <f t="shared" ref="S675:S681" si="256">V675-U675</f>
        <v>25</v>
      </c>
      <c r="T675" s="19"/>
      <c r="U675" s="55">
        <v>3086</v>
      </c>
      <c r="V675" s="55">
        <v>3111</v>
      </c>
      <c r="W675" s="55">
        <v>4754</v>
      </c>
      <c r="X675" s="55"/>
      <c r="Y675" s="51" t="s">
        <v>3798</v>
      </c>
      <c r="AA675" s="52">
        <v>7.3000001907348633</v>
      </c>
      <c r="AB675" s="19" t="s">
        <v>3789</v>
      </c>
      <c r="AC675" s="19">
        <v>686</v>
      </c>
      <c r="AD675" s="19">
        <v>242</v>
      </c>
      <c r="AE675" s="19">
        <v>16948</v>
      </c>
      <c r="AF675" s="19">
        <v>-3</v>
      </c>
      <c r="AG675" s="19">
        <v>-3</v>
      </c>
      <c r="AH675" s="19">
        <v>27600</v>
      </c>
      <c r="AI675" s="19">
        <v>793</v>
      </c>
      <c r="AJ675" s="19"/>
      <c r="AK675" s="19"/>
      <c r="AL675" s="19">
        <v>-3</v>
      </c>
      <c r="AM675" s="19">
        <v>45867</v>
      </c>
      <c r="AP675" s="17">
        <f t="shared" si="239"/>
        <v>34.231400000000001</v>
      </c>
      <c r="AQ675" s="17">
        <f t="shared" si="240"/>
        <v>19.914180000000002</v>
      </c>
      <c r="AR675" s="17">
        <f t="shared" si="237"/>
        <v>737.23799999999994</v>
      </c>
      <c r="AS675" s="17">
        <f t="shared" si="236"/>
        <v>0</v>
      </c>
      <c r="AT675" s="17">
        <f t="shared" si="241"/>
        <v>791.38357999999994</v>
      </c>
      <c r="AU675" s="5">
        <f t="shared" si="242"/>
        <v>778.596</v>
      </c>
      <c r="AV675" s="5">
        <f t="shared" si="243"/>
        <v>12.997269999999999</v>
      </c>
      <c r="AW675" s="5"/>
      <c r="AX675" s="5"/>
      <c r="AY675" s="5">
        <f t="shared" si="244"/>
        <v>0</v>
      </c>
      <c r="AZ675" s="5">
        <f t="shared" si="245"/>
        <v>791.59326999999996</v>
      </c>
      <c r="BA675" s="7">
        <f t="shared" si="246"/>
        <v>-1.324656137580428E-4</v>
      </c>
      <c r="BB675" s="62">
        <f t="shared" si="247"/>
        <v>46260</v>
      </c>
      <c r="BC675" s="6">
        <f t="shared" si="248"/>
        <v>4.2658504021622322E-3</v>
      </c>
      <c r="BD675" s="32">
        <f t="shared" si="249"/>
        <v>4.3255130464041225E-2</v>
      </c>
      <c r="BE675" s="32">
        <f t="shared" si="250"/>
        <v>2.5163751818050108E-2</v>
      </c>
      <c r="BF675" s="35">
        <f t="shared" si="251"/>
        <v>0.93158111771790864</v>
      </c>
      <c r="BG675" s="36">
        <f t="shared" si="252"/>
        <v>0.98358087354633528</v>
      </c>
      <c r="BH675" s="33">
        <f t="shared" si="253"/>
        <v>1.6419126453664772E-2</v>
      </c>
      <c r="BI675" s="33">
        <f t="shared" si="254"/>
        <v>0</v>
      </c>
      <c r="CM675" s="51" t="s">
        <v>3798</v>
      </c>
      <c r="CR675" s="78" t="s">
        <v>2042</v>
      </c>
      <c r="CS675" s="78" t="s">
        <v>2042</v>
      </c>
    </row>
    <row r="676" spans="1:97">
      <c r="A676" s="20" t="s">
        <v>3590</v>
      </c>
      <c r="B676" s="16" t="s">
        <v>1199</v>
      </c>
      <c r="C676" s="19">
        <v>49007579</v>
      </c>
      <c r="D676" s="19" t="s">
        <v>3782</v>
      </c>
      <c r="E676" s="19" t="s">
        <v>1707</v>
      </c>
      <c r="F676" s="19" t="s">
        <v>5503</v>
      </c>
      <c r="G676" s="47"/>
      <c r="H676" s="47" t="s">
        <v>1808</v>
      </c>
      <c r="I676" s="47" t="s">
        <v>5447</v>
      </c>
      <c r="J676" s="47" t="s">
        <v>5485</v>
      </c>
      <c r="K676" s="23">
        <v>41.720329999999997</v>
      </c>
      <c r="L676" s="23">
        <v>-109.10669</v>
      </c>
      <c r="M676" s="61" t="s">
        <v>1669</v>
      </c>
      <c r="N676" s="19" t="s">
        <v>1670</v>
      </c>
      <c r="P676" s="19" t="s">
        <v>3841</v>
      </c>
      <c r="Q676" s="55"/>
      <c r="R676" s="55"/>
      <c r="S676" s="55">
        <f t="shared" si="256"/>
        <v>49</v>
      </c>
      <c r="T676" s="19"/>
      <c r="U676" s="55">
        <v>3185</v>
      </c>
      <c r="V676" s="55">
        <v>3234</v>
      </c>
      <c r="W676" s="55"/>
      <c r="X676" s="55"/>
      <c r="Y676" s="51" t="s">
        <v>3798</v>
      </c>
      <c r="Z676" s="40">
        <v>25749</v>
      </c>
      <c r="AA676" s="52">
        <v>8.3000001907348633</v>
      </c>
      <c r="AB676" s="19" t="s">
        <v>3789</v>
      </c>
      <c r="AC676" s="19">
        <v>35</v>
      </c>
      <c r="AD676" s="19">
        <v>34</v>
      </c>
      <c r="AE676" s="19">
        <v>6501</v>
      </c>
      <c r="AF676" s="19">
        <v>7</v>
      </c>
      <c r="AG676" s="19">
        <v>-3</v>
      </c>
      <c r="AH676" s="19">
        <v>8250</v>
      </c>
      <c r="AI676" s="19">
        <v>2916</v>
      </c>
      <c r="AJ676" s="19"/>
      <c r="AK676" s="19"/>
      <c r="AL676" s="19">
        <v>51</v>
      </c>
      <c r="AM676" s="19">
        <v>16494</v>
      </c>
      <c r="AP676" s="17">
        <f t="shared" si="239"/>
        <v>1.7464999999999999</v>
      </c>
      <c r="AQ676" s="17">
        <f t="shared" si="240"/>
        <v>2.79786</v>
      </c>
      <c r="AR676" s="17">
        <f t="shared" si="237"/>
        <v>282.79349999999999</v>
      </c>
      <c r="AS676" s="17">
        <f t="shared" si="236"/>
        <v>0.17906</v>
      </c>
      <c r="AT676" s="17">
        <f t="shared" si="241"/>
        <v>287.51691999999997</v>
      </c>
      <c r="AU676" s="5">
        <f t="shared" si="242"/>
        <v>232.73249999999999</v>
      </c>
      <c r="AV676" s="5">
        <f t="shared" si="243"/>
        <v>47.793239999999997</v>
      </c>
      <c r="AW676" s="5"/>
      <c r="AX676" s="5"/>
      <c r="AY676" s="5">
        <f t="shared" si="244"/>
        <v>1.06182</v>
      </c>
      <c r="AZ676" s="5">
        <f t="shared" si="245"/>
        <v>281.58756</v>
      </c>
      <c r="BA676" s="7">
        <f t="shared" si="246"/>
        <v>1.041875474253862E-2</v>
      </c>
      <c r="BB676" s="62">
        <f t="shared" si="247"/>
        <v>17791</v>
      </c>
      <c r="BC676" s="6">
        <f t="shared" si="248"/>
        <v>3.7829954790724804E-2</v>
      </c>
      <c r="BD676" s="32">
        <f t="shared" si="249"/>
        <v>6.0744251155723291E-3</v>
      </c>
      <c r="BE676" s="32">
        <f t="shared" si="250"/>
        <v>9.7311142592929854E-3</v>
      </c>
      <c r="BF676" s="35">
        <f t="shared" si="251"/>
        <v>0.98419446062513471</v>
      </c>
      <c r="BG676" s="36">
        <f t="shared" si="252"/>
        <v>0.82650135538658021</v>
      </c>
      <c r="BH676" s="33">
        <f t="shared" si="253"/>
        <v>0.16972781041889776</v>
      </c>
      <c r="BI676" s="33">
        <f t="shared" si="254"/>
        <v>3.7708341945219457E-3</v>
      </c>
      <c r="CM676" s="51" t="s">
        <v>3815</v>
      </c>
      <c r="CR676" s="78" t="s">
        <v>2042</v>
      </c>
      <c r="CS676" s="78" t="s">
        <v>2042</v>
      </c>
    </row>
    <row r="677" spans="1:97">
      <c r="A677" s="20" t="s">
        <v>3590</v>
      </c>
      <c r="B677" s="16" t="s">
        <v>1200</v>
      </c>
      <c r="C677" s="19">
        <v>49007578</v>
      </c>
      <c r="D677" s="19" t="s">
        <v>3782</v>
      </c>
      <c r="E677" s="19" t="s">
        <v>1707</v>
      </c>
      <c r="F677" s="19" t="s">
        <v>5503</v>
      </c>
      <c r="G677" s="47"/>
      <c r="H677" s="47" t="s">
        <v>3838</v>
      </c>
      <c r="I677" s="47" t="s">
        <v>5447</v>
      </c>
      <c r="J677" s="47" t="s">
        <v>5485</v>
      </c>
      <c r="K677" s="23">
        <v>41.710149999999999</v>
      </c>
      <c r="L677" s="23">
        <v>-109.09165</v>
      </c>
      <c r="M677" s="61" t="s">
        <v>1065</v>
      </c>
      <c r="N677" s="19" t="s">
        <v>3899</v>
      </c>
      <c r="P677" s="19" t="s">
        <v>3841</v>
      </c>
      <c r="Q677" s="55"/>
      <c r="R677" s="55">
        <v>-27</v>
      </c>
      <c r="S677" s="55">
        <f t="shared" si="256"/>
        <v>29</v>
      </c>
      <c r="T677" s="31" t="s">
        <v>2507</v>
      </c>
      <c r="U677" s="55">
        <v>3005</v>
      </c>
      <c r="V677" s="55">
        <v>3034</v>
      </c>
      <c r="W677" s="55"/>
      <c r="X677" s="55"/>
      <c r="Y677" s="51" t="s">
        <v>3798</v>
      </c>
      <c r="Z677" s="40">
        <v>25647</v>
      </c>
      <c r="AA677" s="52">
        <v>7.5</v>
      </c>
      <c r="AB677" s="19" t="s">
        <v>3789</v>
      </c>
      <c r="AC677" s="19">
        <v>110</v>
      </c>
      <c r="AD677" s="19">
        <v>55</v>
      </c>
      <c r="AE677" s="19">
        <v>7116</v>
      </c>
      <c r="AF677" s="19">
        <v>54</v>
      </c>
      <c r="AG677" s="19">
        <v>-3</v>
      </c>
      <c r="AH677" s="19">
        <v>10850</v>
      </c>
      <c r="AI677" s="19">
        <v>854</v>
      </c>
      <c r="AJ677" s="19"/>
      <c r="AK677" s="19"/>
      <c r="AL677" s="19">
        <v>45</v>
      </c>
      <c r="AM677" s="19">
        <v>18651</v>
      </c>
      <c r="AP677" s="17">
        <f t="shared" si="239"/>
        <v>5.4889999999999999</v>
      </c>
      <c r="AQ677" s="17">
        <f t="shared" si="240"/>
        <v>4.5259499999999999</v>
      </c>
      <c r="AR677" s="17">
        <f t="shared" si="237"/>
        <v>309.54599999999999</v>
      </c>
      <c r="AS677" s="17">
        <f t="shared" si="236"/>
        <v>1.3813199999999999</v>
      </c>
      <c r="AT677" s="17">
        <f t="shared" si="241"/>
        <v>320.94227000000001</v>
      </c>
      <c r="AU677" s="5">
        <f t="shared" si="242"/>
        <v>306.07849999999996</v>
      </c>
      <c r="AV677" s="5">
        <f t="shared" si="243"/>
        <v>13.997059999999999</v>
      </c>
      <c r="AW677" s="5"/>
      <c r="AX677" s="5"/>
      <c r="AY677" s="5">
        <f t="shared" si="244"/>
        <v>0.93690000000000007</v>
      </c>
      <c r="AZ677" s="5">
        <f t="shared" si="245"/>
        <v>321.01245999999992</v>
      </c>
      <c r="BA677" s="7">
        <f t="shared" si="246"/>
        <v>-1.093379279250912E-4</v>
      </c>
      <c r="BB677" s="62">
        <f t="shared" si="247"/>
        <v>19081</v>
      </c>
      <c r="BC677" s="6">
        <f t="shared" si="248"/>
        <v>1.1396162408565674E-2</v>
      </c>
      <c r="BD677" s="32">
        <f t="shared" si="249"/>
        <v>1.7102764307113549E-2</v>
      </c>
      <c r="BE677" s="32">
        <f t="shared" si="250"/>
        <v>1.4102068886095932E-2</v>
      </c>
      <c r="BF677" s="35">
        <f t="shared" si="251"/>
        <v>0.96879516680679056</v>
      </c>
      <c r="BG677" s="36">
        <f t="shared" si="252"/>
        <v>0.95347856590987168</v>
      </c>
      <c r="BH677" s="33">
        <f t="shared" si="253"/>
        <v>4.3602855789460646E-2</v>
      </c>
      <c r="BI677" s="33">
        <f t="shared" si="254"/>
        <v>2.9185783006678316E-3</v>
      </c>
      <c r="CM677" s="51" t="s">
        <v>3797</v>
      </c>
      <c r="CR677" s="78" t="s">
        <v>2042</v>
      </c>
      <c r="CS677" s="78" t="s">
        <v>2042</v>
      </c>
    </row>
    <row r="678" spans="1:97">
      <c r="A678" s="20" t="s">
        <v>3590</v>
      </c>
      <c r="B678" s="16" t="s">
        <v>1200</v>
      </c>
      <c r="C678" s="19">
        <v>49007575</v>
      </c>
      <c r="D678" s="19" t="s">
        <v>3782</v>
      </c>
      <c r="E678" s="19" t="s">
        <v>1707</v>
      </c>
      <c r="F678" s="19" t="s">
        <v>5503</v>
      </c>
      <c r="G678" s="47"/>
      <c r="H678" s="47" t="s">
        <v>3838</v>
      </c>
      <c r="I678" s="47" t="s">
        <v>5447</v>
      </c>
      <c r="J678" s="47" t="s">
        <v>5485</v>
      </c>
      <c r="K678" s="23">
        <v>41.710149999999999</v>
      </c>
      <c r="L678" s="23">
        <v>-109.09165</v>
      </c>
      <c r="M678" s="61" t="s">
        <v>1065</v>
      </c>
      <c r="N678" s="19" t="s">
        <v>3899</v>
      </c>
      <c r="P678" s="19" t="s">
        <v>3841</v>
      </c>
      <c r="Q678" s="55">
        <v>-27</v>
      </c>
      <c r="R678" s="55">
        <v>641</v>
      </c>
      <c r="S678" s="55">
        <f t="shared" si="256"/>
        <v>47</v>
      </c>
      <c r="T678" s="31" t="s">
        <v>2507</v>
      </c>
      <c r="U678" s="55">
        <v>3007</v>
      </c>
      <c r="V678" s="55">
        <v>3054</v>
      </c>
      <c r="W678" s="55"/>
      <c r="X678" s="55"/>
      <c r="Y678" s="51" t="s">
        <v>3798</v>
      </c>
      <c r="Z678" s="40">
        <v>25654</v>
      </c>
      <c r="AA678" s="52">
        <v>7.5999999046325684</v>
      </c>
      <c r="AB678" s="19" t="s">
        <v>3789</v>
      </c>
      <c r="AC678" s="19">
        <v>100</v>
      </c>
      <c r="AD678" s="19">
        <v>64</v>
      </c>
      <c r="AE678" s="19">
        <v>8611</v>
      </c>
      <c r="AF678" s="19">
        <v>46</v>
      </c>
      <c r="AG678" s="19">
        <v>-3</v>
      </c>
      <c r="AH678" s="19">
        <v>11800</v>
      </c>
      <c r="AI678" s="19">
        <v>3184</v>
      </c>
      <c r="AJ678" s="19"/>
      <c r="AK678" s="19"/>
      <c r="AL678" s="19">
        <v>49</v>
      </c>
      <c r="AM678" s="19">
        <v>22238</v>
      </c>
      <c r="AP678" s="17">
        <f t="shared" si="239"/>
        <v>4.99</v>
      </c>
      <c r="AQ678" s="17">
        <f t="shared" si="240"/>
        <v>5.2665600000000001</v>
      </c>
      <c r="AR678" s="17">
        <f t="shared" si="237"/>
        <v>374.57849999999996</v>
      </c>
      <c r="AS678" s="17">
        <f t="shared" si="236"/>
        <v>1.1766799999999999</v>
      </c>
      <c r="AT678" s="17">
        <f t="shared" si="241"/>
        <v>386.01173999999992</v>
      </c>
      <c r="AU678" s="5">
        <f t="shared" si="242"/>
        <v>332.87799999999999</v>
      </c>
      <c r="AV678" s="5">
        <f t="shared" si="243"/>
        <v>52.185759999999995</v>
      </c>
      <c r="AW678" s="5"/>
      <c r="AX678" s="5"/>
      <c r="AY678" s="5">
        <f t="shared" si="244"/>
        <v>1.0201800000000001</v>
      </c>
      <c r="AZ678" s="5">
        <f t="shared" si="245"/>
        <v>386.08393999999998</v>
      </c>
      <c r="BA678" s="7">
        <f t="shared" si="246"/>
        <v>-9.3511726422386171E-5</v>
      </c>
      <c r="BB678" s="62">
        <f t="shared" si="247"/>
        <v>23851</v>
      </c>
      <c r="BC678" s="6">
        <f t="shared" si="248"/>
        <v>3.4997504827616134E-2</v>
      </c>
      <c r="BD678" s="32">
        <f t="shared" si="249"/>
        <v>1.2927067969487149E-2</v>
      </c>
      <c r="BE678" s="32">
        <f t="shared" si="250"/>
        <v>1.3643522862802052E-2</v>
      </c>
      <c r="BF678" s="35">
        <f t="shared" si="251"/>
        <v>0.97342940916771081</v>
      </c>
      <c r="BG678" s="36">
        <f t="shared" si="252"/>
        <v>0.86219074535967488</v>
      </c>
      <c r="BH678" s="33">
        <f t="shared" si="253"/>
        <v>0.13516687588714515</v>
      </c>
      <c r="BI678" s="33">
        <f t="shared" si="254"/>
        <v>2.6423787531799437E-3</v>
      </c>
      <c r="CM678" s="51" t="s">
        <v>3824</v>
      </c>
      <c r="CR678" s="78" t="s">
        <v>2042</v>
      </c>
      <c r="CS678" s="78" t="s">
        <v>2042</v>
      </c>
    </row>
    <row r="679" spans="1:97">
      <c r="A679" s="20" t="s">
        <v>3590</v>
      </c>
      <c r="B679" s="16" t="s">
        <v>1201</v>
      </c>
      <c r="C679" s="19">
        <v>49008645</v>
      </c>
      <c r="D679" s="19" t="s">
        <v>3782</v>
      </c>
      <c r="E679" s="19" t="s">
        <v>1707</v>
      </c>
      <c r="F679" s="19" t="s">
        <v>5503</v>
      </c>
      <c r="G679" s="47"/>
      <c r="H679" s="47" t="s">
        <v>7079</v>
      </c>
      <c r="I679" s="47" t="s">
        <v>5447</v>
      </c>
      <c r="J679" s="47" t="s">
        <v>5485</v>
      </c>
      <c r="K679" s="23">
        <v>41.706440000000001</v>
      </c>
      <c r="L679" s="23">
        <v>-109.10115</v>
      </c>
      <c r="M679" s="61" t="s">
        <v>5504</v>
      </c>
      <c r="N679" s="19" t="s">
        <v>5505</v>
      </c>
      <c r="P679" s="19" t="s">
        <v>3841</v>
      </c>
      <c r="Q679" s="55"/>
      <c r="R679" s="55">
        <v>644</v>
      </c>
      <c r="S679" s="55">
        <f t="shared" si="256"/>
        <v>38</v>
      </c>
      <c r="T679" s="19"/>
      <c r="U679" s="55">
        <v>2994</v>
      </c>
      <c r="V679" s="55">
        <v>3032</v>
      </c>
      <c r="W679" s="55"/>
      <c r="X679" s="55"/>
      <c r="Y679" s="51" t="s">
        <v>3798</v>
      </c>
      <c r="Z679" s="40">
        <v>25456</v>
      </c>
      <c r="AA679" s="52">
        <v>8</v>
      </c>
      <c r="AB679" s="19" t="s">
        <v>3789</v>
      </c>
      <c r="AC679" s="19">
        <v>58</v>
      </c>
      <c r="AD679" s="19">
        <v>37</v>
      </c>
      <c r="AE679" s="19">
        <v>6436</v>
      </c>
      <c r="AF679" s="19">
        <v>48</v>
      </c>
      <c r="AG679" s="19">
        <v>-3</v>
      </c>
      <c r="AH679" s="19">
        <v>8300</v>
      </c>
      <c r="AI679" s="19">
        <v>3221</v>
      </c>
      <c r="AJ679" s="19"/>
      <c r="AK679" s="19"/>
      <c r="AL679" s="19">
        <v>10</v>
      </c>
      <c r="AM679" s="19">
        <v>16475</v>
      </c>
      <c r="AP679" s="17">
        <f t="shared" si="239"/>
        <v>2.8942000000000001</v>
      </c>
      <c r="AQ679" s="17">
        <f t="shared" si="240"/>
        <v>3.0447299999999999</v>
      </c>
      <c r="AR679" s="17">
        <f t="shared" si="237"/>
        <v>279.96600000000001</v>
      </c>
      <c r="AS679" s="17">
        <f t="shared" si="236"/>
        <v>1.22784</v>
      </c>
      <c r="AT679" s="17">
        <f t="shared" si="241"/>
        <v>287.13277000000005</v>
      </c>
      <c r="AU679" s="5">
        <f t="shared" si="242"/>
        <v>234.143</v>
      </c>
      <c r="AV679" s="5">
        <f t="shared" si="243"/>
        <v>52.792189999999998</v>
      </c>
      <c r="AW679" s="5"/>
      <c r="AX679" s="5"/>
      <c r="AY679" s="5">
        <f t="shared" si="244"/>
        <v>0.20820000000000002</v>
      </c>
      <c r="AZ679" s="5">
        <f t="shared" si="245"/>
        <v>287.14338999999995</v>
      </c>
      <c r="BA679" s="7">
        <f t="shared" si="246"/>
        <v>-1.8492844975322471E-5</v>
      </c>
      <c r="BB679" s="62">
        <f t="shared" si="247"/>
        <v>18107</v>
      </c>
      <c r="BC679" s="6">
        <f t="shared" si="248"/>
        <v>4.719218090336013E-2</v>
      </c>
      <c r="BD679" s="32">
        <f t="shared" si="249"/>
        <v>1.0079657574438471E-2</v>
      </c>
      <c r="BE679" s="32">
        <f t="shared" si="250"/>
        <v>1.0603909821926627E-2</v>
      </c>
      <c r="BF679" s="35">
        <f t="shared" si="251"/>
        <v>0.97931643260363477</v>
      </c>
      <c r="BG679" s="36">
        <f t="shared" si="252"/>
        <v>0.81542186988876897</v>
      </c>
      <c r="BH679" s="33">
        <f t="shared" si="253"/>
        <v>0.18385305682989952</v>
      </c>
      <c r="BI679" s="33">
        <f t="shared" si="254"/>
        <v>7.2507328133167217E-4</v>
      </c>
      <c r="CM679" s="51" t="s">
        <v>3815</v>
      </c>
      <c r="CR679" s="78" t="s">
        <v>2042</v>
      </c>
      <c r="CS679" s="78" t="s">
        <v>2042</v>
      </c>
    </row>
    <row r="680" spans="1:97">
      <c r="A680" s="20" t="s">
        <v>3590</v>
      </c>
      <c r="B680" s="16" t="s">
        <v>1202</v>
      </c>
      <c r="C680" s="19">
        <v>49004939</v>
      </c>
      <c r="D680" s="19" t="s">
        <v>3782</v>
      </c>
      <c r="E680" s="19" t="s">
        <v>1707</v>
      </c>
      <c r="F680" s="19" t="s">
        <v>5503</v>
      </c>
      <c r="G680" s="47"/>
      <c r="H680" s="47" t="s">
        <v>7038</v>
      </c>
      <c r="I680" s="47" t="s">
        <v>5447</v>
      </c>
      <c r="J680" s="47" t="s">
        <v>5485</v>
      </c>
      <c r="K680" s="23">
        <v>41.692869999999999</v>
      </c>
      <c r="L680" s="23">
        <v>-109.10299000000001</v>
      </c>
      <c r="M680" s="61" t="s">
        <v>3262</v>
      </c>
      <c r="N680" s="19" t="s">
        <v>3263</v>
      </c>
      <c r="P680" s="19" t="s">
        <v>3841</v>
      </c>
      <c r="Q680" s="55"/>
      <c r="R680" s="55">
        <v>516</v>
      </c>
      <c r="S680" s="55">
        <f t="shared" si="256"/>
        <v>25</v>
      </c>
      <c r="T680" s="19"/>
      <c r="U680" s="55">
        <v>2907</v>
      </c>
      <c r="V680" s="55">
        <v>2932</v>
      </c>
      <c r="W680" s="55"/>
      <c r="X680" s="55"/>
      <c r="Y680" s="51" t="s">
        <v>3798</v>
      </c>
      <c r="AA680" s="52">
        <v>8.6999998092651367</v>
      </c>
      <c r="AB680" s="19" t="s">
        <v>3789</v>
      </c>
      <c r="AC680" s="19">
        <v>89</v>
      </c>
      <c r="AD680" s="19">
        <v>58</v>
      </c>
      <c r="AE680" s="19">
        <v>7871</v>
      </c>
      <c r="AF680" s="19">
        <v>-3</v>
      </c>
      <c r="AG680" s="19">
        <v>-3</v>
      </c>
      <c r="AH680" s="19">
        <v>10300</v>
      </c>
      <c r="AI680" s="19">
        <v>3100</v>
      </c>
      <c r="AJ680" s="19"/>
      <c r="AK680" s="19"/>
      <c r="AL680" s="19">
        <v>-3</v>
      </c>
      <c r="AM680" s="19">
        <v>20155</v>
      </c>
      <c r="AP680" s="17">
        <f t="shared" si="239"/>
        <v>4.4410999999999996</v>
      </c>
      <c r="AQ680" s="17">
        <f t="shared" si="240"/>
        <v>4.7728200000000003</v>
      </c>
      <c r="AR680" s="17">
        <f t="shared" si="237"/>
        <v>342.38849999999996</v>
      </c>
      <c r="AS680" s="17">
        <f t="shared" ref="AS680:AS743" si="257">IF(AF680&gt;0,AF680*0.02558,0)</f>
        <v>0</v>
      </c>
      <c r="AT680" s="17">
        <f t="shared" si="241"/>
        <v>351.60241999999994</v>
      </c>
      <c r="AU680" s="5">
        <f t="shared" si="242"/>
        <v>290.56299999999999</v>
      </c>
      <c r="AV680" s="5">
        <f t="shared" si="243"/>
        <v>50.808999999999997</v>
      </c>
      <c r="AW680" s="5"/>
      <c r="AX680" s="5"/>
      <c r="AY680" s="5">
        <f t="shared" si="244"/>
        <v>0</v>
      </c>
      <c r="AZ680" s="5">
        <f t="shared" si="245"/>
        <v>341.37199999999996</v>
      </c>
      <c r="BA680" s="7">
        <f t="shared" si="246"/>
        <v>1.4763055756084015E-2</v>
      </c>
      <c r="BB680" s="62">
        <f t="shared" si="247"/>
        <v>21409</v>
      </c>
      <c r="BC680" s="6">
        <f t="shared" si="248"/>
        <v>3.0170339717062844E-2</v>
      </c>
      <c r="BD680" s="32">
        <f t="shared" si="249"/>
        <v>1.2631027966189767E-2</v>
      </c>
      <c r="BE680" s="32">
        <f t="shared" si="250"/>
        <v>1.3574479948118676E-2</v>
      </c>
      <c r="BF680" s="35">
        <f t="shared" si="251"/>
        <v>0.97379449208569158</v>
      </c>
      <c r="BG680" s="36">
        <f t="shared" si="252"/>
        <v>0.85116236832546321</v>
      </c>
      <c r="BH680" s="33">
        <f t="shared" si="253"/>
        <v>0.14883763167453687</v>
      </c>
      <c r="BI680" s="33">
        <f t="shared" si="254"/>
        <v>0</v>
      </c>
      <c r="CM680" s="51" t="s">
        <v>3798</v>
      </c>
      <c r="CR680" s="78" t="s">
        <v>2042</v>
      </c>
      <c r="CS680" s="78" t="s">
        <v>2042</v>
      </c>
    </row>
    <row r="681" spans="1:97">
      <c r="A681" s="20" t="s">
        <v>3590</v>
      </c>
      <c r="B681" s="16" t="s">
        <v>1203</v>
      </c>
      <c r="C681" s="19">
        <v>49009242</v>
      </c>
      <c r="D681" s="19" t="s">
        <v>3782</v>
      </c>
      <c r="E681" s="19" t="s">
        <v>1707</v>
      </c>
      <c r="F681" s="19" t="s">
        <v>5503</v>
      </c>
      <c r="G681" s="47"/>
      <c r="H681" s="47" t="s">
        <v>2522</v>
      </c>
      <c r="I681" s="47" t="s">
        <v>5447</v>
      </c>
      <c r="J681" s="47" t="s">
        <v>5485</v>
      </c>
      <c r="K681" s="23">
        <v>41.67745</v>
      </c>
      <c r="L681" s="23">
        <v>-109.10563999999999</v>
      </c>
      <c r="M681" s="61" t="s">
        <v>3243</v>
      </c>
      <c r="N681" s="19" t="s">
        <v>4447</v>
      </c>
      <c r="P681" s="19" t="s">
        <v>3841</v>
      </c>
      <c r="Q681" s="55"/>
      <c r="R681" s="55">
        <v>586</v>
      </c>
      <c r="S681" s="55">
        <f t="shared" si="256"/>
        <v>74</v>
      </c>
      <c r="T681" s="19"/>
      <c r="U681" s="55">
        <v>2680</v>
      </c>
      <c r="V681" s="55">
        <v>2754</v>
      </c>
      <c r="W681" s="55"/>
      <c r="X681" s="55"/>
      <c r="Y681" s="51" t="s">
        <v>3798</v>
      </c>
      <c r="Z681" s="40">
        <v>20752</v>
      </c>
      <c r="AA681" s="52">
        <v>8.3999996185302734</v>
      </c>
      <c r="AB681" s="19" t="s">
        <v>3837</v>
      </c>
      <c r="AC681" s="19">
        <v>130</v>
      </c>
      <c r="AD681" s="19">
        <v>49</v>
      </c>
      <c r="AE681" s="19">
        <v>7721</v>
      </c>
      <c r="AF681" s="19">
        <v>-3</v>
      </c>
      <c r="AG681" s="19">
        <v>-3</v>
      </c>
      <c r="AH681" s="19">
        <v>10900</v>
      </c>
      <c r="AI681" s="19">
        <v>1810</v>
      </c>
      <c r="AJ681" s="19"/>
      <c r="AK681" s="19"/>
      <c r="AL681" s="19">
        <v>101</v>
      </c>
      <c r="AM681" s="19">
        <v>20009</v>
      </c>
      <c r="AP681" s="17">
        <f t="shared" si="239"/>
        <v>6.4870000000000001</v>
      </c>
      <c r="AQ681" s="17">
        <f t="shared" si="240"/>
        <v>4.0322100000000001</v>
      </c>
      <c r="AR681" s="17">
        <f t="shared" si="237"/>
        <v>335.86349999999999</v>
      </c>
      <c r="AS681" s="17">
        <f t="shared" si="257"/>
        <v>0</v>
      </c>
      <c r="AT681" s="17">
        <f t="shared" si="241"/>
        <v>346.38270999999997</v>
      </c>
      <c r="AU681" s="5">
        <f t="shared" si="242"/>
        <v>307.48899999999998</v>
      </c>
      <c r="AV681" s="5">
        <f t="shared" si="243"/>
        <v>29.665899999999997</v>
      </c>
      <c r="AW681" s="5"/>
      <c r="AX681" s="5"/>
      <c r="AY681" s="5">
        <f t="shared" si="244"/>
        <v>2.1028200000000004</v>
      </c>
      <c r="AZ681" s="5">
        <f t="shared" si="245"/>
        <v>339.25772000000001</v>
      </c>
      <c r="BA681" s="7">
        <f t="shared" si="246"/>
        <v>1.0391729670900489E-2</v>
      </c>
      <c r="BB681" s="62">
        <f t="shared" si="247"/>
        <v>20705</v>
      </c>
      <c r="BC681" s="6">
        <f t="shared" si="248"/>
        <v>1.7094856806012675E-2</v>
      </c>
      <c r="BD681" s="32">
        <f t="shared" si="249"/>
        <v>1.8727840081856281E-2</v>
      </c>
      <c r="BE681" s="32">
        <f t="shared" si="250"/>
        <v>1.1640910136652029E-2</v>
      </c>
      <c r="BF681" s="35">
        <f t="shared" si="251"/>
        <v>0.96963124978149173</v>
      </c>
      <c r="BG681" s="36">
        <f t="shared" si="252"/>
        <v>0.90635815155510679</v>
      </c>
      <c r="BH681" s="33">
        <f t="shared" si="253"/>
        <v>8.7443551763538338E-2</v>
      </c>
      <c r="BI681" s="33">
        <f t="shared" si="254"/>
        <v>6.1982966813548127E-3</v>
      </c>
      <c r="CM681" s="51" t="s">
        <v>3798</v>
      </c>
      <c r="CR681" s="78" t="s">
        <v>2042</v>
      </c>
      <c r="CS681" s="78" t="s">
        <v>2042</v>
      </c>
    </row>
    <row r="682" spans="1:97">
      <c r="A682" s="63" t="s">
        <v>3591</v>
      </c>
      <c r="B682" s="63" t="s">
        <v>179</v>
      </c>
      <c r="C682" s="63">
        <v>5111</v>
      </c>
      <c r="D682" s="19" t="s">
        <v>3782</v>
      </c>
      <c r="E682" s="63" t="s">
        <v>1707</v>
      </c>
      <c r="F682" s="63" t="s">
        <v>180</v>
      </c>
      <c r="G682" s="65" t="s">
        <v>3594</v>
      </c>
      <c r="H682" s="65">
        <v>16</v>
      </c>
      <c r="I682" s="65">
        <v>21</v>
      </c>
      <c r="J682" s="65">
        <v>103</v>
      </c>
      <c r="K682" s="23">
        <v>41.799382999999999</v>
      </c>
      <c r="L682" s="23">
        <v>-109.087542</v>
      </c>
      <c r="M682" s="61" t="s">
        <v>181</v>
      </c>
      <c r="N682" s="63" t="s">
        <v>182</v>
      </c>
      <c r="O682" s="63"/>
      <c r="P682" s="63" t="s">
        <v>3841</v>
      </c>
      <c r="Q682" s="63"/>
      <c r="R682" s="63"/>
      <c r="S682" s="55">
        <f>IF(U682&gt;0,V682-U682,"")</f>
        <v>60</v>
      </c>
      <c r="T682" s="63"/>
      <c r="U682" s="66">
        <v>5297</v>
      </c>
      <c r="V682" s="63">
        <v>5357</v>
      </c>
      <c r="W682" s="66">
        <v>6475</v>
      </c>
      <c r="X682" s="66"/>
      <c r="Y682" s="63"/>
      <c r="Z682" s="64">
        <v>38647</v>
      </c>
      <c r="AA682" s="63">
        <v>8.3000000000000007</v>
      </c>
      <c r="AB682" s="63"/>
      <c r="AC682" s="63">
        <v>48</v>
      </c>
      <c r="AD682" s="63">
        <v>7</v>
      </c>
      <c r="AE682" s="63">
        <v>2698</v>
      </c>
      <c r="AF682" s="63">
        <v>48</v>
      </c>
      <c r="AG682" s="63"/>
      <c r="AH682" s="63">
        <v>3615</v>
      </c>
      <c r="AI682" s="63">
        <v>1350</v>
      </c>
      <c r="AJ682" s="63">
        <v>19</v>
      </c>
      <c r="AK682" s="63">
        <v>0</v>
      </c>
      <c r="AL682" s="63">
        <v>45</v>
      </c>
      <c r="AM682" s="63">
        <v>7553</v>
      </c>
      <c r="AN682" s="63"/>
      <c r="AO682" s="63" t="s">
        <v>183</v>
      </c>
      <c r="AP682" s="17">
        <f t="shared" si="239"/>
        <v>2.3952</v>
      </c>
      <c r="AQ682" s="17">
        <f t="shared" si="240"/>
        <v>0.57603000000000004</v>
      </c>
      <c r="AR682" s="17">
        <f t="shared" si="237"/>
        <v>117.36299999999999</v>
      </c>
      <c r="AS682" s="17">
        <f t="shared" si="257"/>
        <v>1.22784</v>
      </c>
      <c r="AT682" s="17">
        <f t="shared" si="241"/>
        <v>121.56206999999999</v>
      </c>
      <c r="AU682" s="5">
        <f t="shared" si="242"/>
        <v>101.97914999999999</v>
      </c>
      <c r="AV682" s="5">
        <f t="shared" si="243"/>
        <v>22.126499999999997</v>
      </c>
      <c r="AW682" s="5">
        <f>IF(AJ682&gt;0,AJ682*0.03333,0)</f>
        <v>0.63327</v>
      </c>
      <c r="AX682" s="5">
        <f>IF(AK682&gt;0,AK682*0.0588,0)</f>
        <v>0</v>
      </c>
      <c r="AY682" s="5">
        <f t="shared" si="244"/>
        <v>0.93690000000000007</v>
      </c>
      <c r="AZ682" s="5">
        <f t="shared" si="245"/>
        <v>125.67581999999997</v>
      </c>
      <c r="BA682" s="7">
        <f t="shared" si="246"/>
        <v>-1.6638833149724672E-2</v>
      </c>
      <c r="BB682" s="62">
        <f t="shared" si="247"/>
        <v>7830</v>
      </c>
      <c r="BC682" s="28">
        <f t="shared" si="248"/>
        <v>1.8006890723525969E-2</v>
      </c>
      <c r="BD682" s="32">
        <f t="shared" si="249"/>
        <v>1.9703514426827384E-2</v>
      </c>
      <c r="BE682" s="32">
        <f t="shared" si="250"/>
        <v>4.7385668901492057E-3</v>
      </c>
      <c r="BF682" s="35">
        <f t="shared" si="251"/>
        <v>0.97555791868302333</v>
      </c>
      <c r="BG682" s="36">
        <f t="shared" si="252"/>
        <v>0.81144606814580567</v>
      </c>
      <c r="BH682" s="33">
        <f t="shared" si="253"/>
        <v>0.17606012039547464</v>
      </c>
      <c r="BI682" s="33">
        <f t="shared" si="254"/>
        <v>7.4548946647016133E-3</v>
      </c>
      <c r="BJ682" s="63">
        <v>0</v>
      </c>
      <c r="BK682" s="63">
        <v>20.329999999999998</v>
      </c>
      <c r="BL682" s="63">
        <v>0</v>
      </c>
      <c r="BM682" s="63">
        <v>6882</v>
      </c>
      <c r="BN682" s="63">
        <v>0</v>
      </c>
      <c r="BO682" s="63">
        <v>0</v>
      </c>
      <c r="BP682" s="63">
        <v>0</v>
      </c>
      <c r="BQ682" s="63">
        <v>0</v>
      </c>
      <c r="BR682" s="63">
        <v>0</v>
      </c>
      <c r="BS682" s="63">
        <v>0</v>
      </c>
      <c r="BT682" s="63">
        <v>0</v>
      </c>
      <c r="BU682" s="63">
        <v>0</v>
      </c>
      <c r="BV682" s="63">
        <v>0</v>
      </c>
      <c r="BW682" s="63">
        <v>0</v>
      </c>
      <c r="BX682" s="63"/>
      <c r="BY682" s="63"/>
      <c r="BZ682" s="63"/>
      <c r="CA682" s="63"/>
      <c r="CB682" s="63"/>
      <c r="CC682" s="63"/>
      <c r="CD682" s="63"/>
      <c r="CE682" s="63"/>
      <c r="CF682" s="63"/>
      <c r="CG682" s="63"/>
      <c r="CH682" s="63"/>
      <c r="CI682" s="63"/>
      <c r="CJ682" s="63"/>
      <c r="CK682" s="63"/>
      <c r="CL682" s="63"/>
      <c r="CM682" s="63"/>
      <c r="CN682" s="63">
        <v>20051022</v>
      </c>
      <c r="CO682" s="63" t="s">
        <v>5598</v>
      </c>
      <c r="CP682" s="66"/>
      <c r="CQ682" s="64">
        <v>38667</v>
      </c>
      <c r="CR682" s="78" t="s">
        <v>2042</v>
      </c>
      <c r="CS682" s="78" t="s">
        <v>2042</v>
      </c>
    </row>
    <row r="683" spans="1:97">
      <c r="A683" s="20" t="s">
        <v>3590</v>
      </c>
      <c r="B683" s="16" t="s">
        <v>1205</v>
      </c>
      <c r="C683" s="19">
        <v>49014246</v>
      </c>
      <c r="D683" s="19" t="s">
        <v>3782</v>
      </c>
      <c r="E683" s="19" t="s">
        <v>1707</v>
      </c>
      <c r="F683" s="19" t="s">
        <v>5514</v>
      </c>
      <c r="G683" s="47"/>
      <c r="H683" s="47" t="s">
        <v>3817</v>
      </c>
      <c r="I683" s="47" t="s">
        <v>5465</v>
      </c>
      <c r="J683" s="47" t="s">
        <v>5483</v>
      </c>
      <c r="K683" s="23">
        <v>41.8491</v>
      </c>
      <c r="L683" s="23">
        <v>-109.0789</v>
      </c>
      <c r="N683" s="19" t="s">
        <v>3212</v>
      </c>
      <c r="P683" s="19" t="s">
        <v>3841</v>
      </c>
      <c r="Q683" s="55"/>
      <c r="R683" s="55"/>
      <c r="S683" s="55">
        <f>V683-U683</f>
        <v>15</v>
      </c>
      <c r="T683" s="19"/>
      <c r="U683" s="55">
        <v>2805</v>
      </c>
      <c r="V683" s="55">
        <v>2820</v>
      </c>
      <c r="W683" s="55"/>
      <c r="X683" s="55"/>
      <c r="Y683" s="51" t="s">
        <v>3798</v>
      </c>
      <c r="Z683" s="40">
        <v>25449</v>
      </c>
      <c r="AA683" s="52">
        <v>8</v>
      </c>
      <c r="AB683" s="19" t="s">
        <v>3789</v>
      </c>
      <c r="AC683" s="19">
        <v>25</v>
      </c>
      <c r="AD683" s="19">
        <v>54</v>
      </c>
      <c r="AE683" s="19">
        <v>15371</v>
      </c>
      <c r="AF683" s="19">
        <v>100</v>
      </c>
      <c r="AG683" s="19">
        <v>-3</v>
      </c>
      <c r="AH683" s="19">
        <v>17900</v>
      </c>
      <c r="AI683" s="19">
        <v>10492</v>
      </c>
      <c r="AJ683" s="19"/>
      <c r="AK683" s="19"/>
      <c r="AL683" s="19">
        <v>-1</v>
      </c>
      <c r="AM683" s="19">
        <v>38617</v>
      </c>
      <c r="AP683" s="17">
        <f t="shared" si="239"/>
        <v>1.2475000000000001</v>
      </c>
      <c r="AQ683" s="17">
        <f t="shared" si="240"/>
        <v>4.4436600000000004</v>
      </c>
      <c r="AR683" s="17">
        <f t="shared" si="237"/>
        <v>668.63849999999991</v>
      </c>
      <c r="AS683" s="17">
        <f t="shared" si="257"/>
        <v>2.5579999999999998</v>
      </c>
      <c r="AT683" s="17">
        <f t="shared" si="241"/>
        <v>676.88765999999987</v>
      </c>
      <c r="AU683" s="5">
        <f t="shared" si="242"/>
        <v>504.959</v>
      </c>
      <c r="AV683" s="5">
        <f t="shared" si="243"/>
        <v>171.96387999999999</v>
      </c>
      <c r="AW683" s="5"/>
      <c r="AX683" s="5"/>
      <c r="AY683" s="5">
        <f t="shared" si="244"/>
        <v>0</v>
      </c>
      <c r="AZ683" s="5">
        <f t="shared" si="245"/>
        <v>676.92287999999996</v>
      </c>
      <c r="BA683" s="7">
        <f t="shared" si="246"/>
        <v>-2.6015457081679127E-5</v>
      </c>
      <c r="BB683" s="62">
        <f t="shared" si="247"/>
        <v>43938</v>
      </c>
      <c r="BC683" s="6">
        <f t="shared" si="248"/>
        <v>6.4454000363394104E-2</v>
      </c>
      <c r="BD683" s="32">
        <f t="shared" si="249"/>
        <v>1.8429941535645668E-3</v>
      </c>
      <c r="BE683" s="32">
        <f t="shared" si="250"/>
        <v>6.5648412027484761E-3</v>
      </c>
      <c r="BF683" s="35">
        <f t="shared" si="251"/>
        <v>0.99159216464368705</v>
      </c>
      <c r="BG683" s="36">
        <f t="shared" si="252"/>
        <v>0.74596237609814586</v>
      </c>
      <c r="BH683" s="33">
        <f t="shared" si="253"/>
        <v>0.25403762390185425</v>
      </c>
      <c r="BI683" s="33">
        <f t="shared" si="254"/>
        <v>0</v>
      </c>
      <c r="CM683" s="51" t="s">
        <v>3815</v>
      </c>
      <c r="CR683" s="78" t="s">
        <v>2042</v>
      </c>
      <c r="CS683" s="78" t="s">
        <v>2042</v>
      </c>
    </row>
    <row r="684" spans="1:97">
      <c r="A684" s="20" t="s">
        <v>3590</v>
      </c>
      <c r="B684" s="16" t="s">
        <v>1205</v>
      </c>
      <c r="C684" s="19">
        <v>49008756</v>
      </c>
      <c r="D684" s="19" t="s">
        <v>3782</v>
      </c>
      <c r="E684" s="19" t="s">
        <v>1707</v>
      </c>
      <c r="F684" s="19" t="s">
        <v>5522</v>
      </c>
      <c r="G684" s="47"/>
      <c r="H684" s="47" t="s">
        <v>3817</v>
      </c>
      <c r="I684" s="47" t="s">
        <v>5465</v>
      </c>
      <c r="J684" s="47" t="s">
        <v>5483</v>
      </c>
      <c r="K684" s="23">
        <v>41.849530000000001</v>
      </c>
      <c r="L684" s="23">
        <v>-109.09676</v>
      </c>
      <c r="M684" s="61" t="s">
        <v>5523</v>
      </c>
      <c r="N684" s="19" t="s">
        <v>2524</v>
      </c>
      <c r="P684" s="19" t="s">
        <v>3841</v>
      </c>
      <c r="Q684" s="55"/>
      <c r="R684" s="55">
        <v>1565</v>
      </c>
      <c r="S684" s="55">
        <f>V684-U684</f>
        <v>18</v>
      </c>
      <c r="T684" s="19"/>
      <c r="U684" s="55">
        <v>6532</v>
      </c>
      <c r="V684" s="55">
        <v>6550</v>
      </c>
      <c r="W684" s="55"/>
      <c r="X684" s="55"/>
      <c r="Y684" s="51" t="s">
        <v>3798</v>
      </c>
      <c r="Z684" s="40">
        <v>25456</v>
      </c>
      <c r="AA684" s="52">
        <v>7.8000001907348633</v>
      </c>
      <c r="AB684" s="19" t="s">
        <v>3789</v>
      </c>
      <c r="AC684" s="19">
        <v>149</v>
      </c>
      <c r="AD684" s="19">
        <v>30</v>
      </c>
      <c r="AE684" s="19">
        <v>2099</v>
      </c>
      <c r="AF684" s="19">
        <v>42</v>
      </c>
      <c r="AG684" s="19">
        <v>-3</v>
      </c>
      <c r="AH684" s="19">
        <v>450</v>
      </c>
      <c r="AI684" s="19">
        <v>1037</v>
      </c>
      <c r="AJ684" s="19"/>
      <c r="AK684" s="19"/>
      <c r="AL684" s="19">
        <v>3490</v>
      </c>
      <c r="AM684" s="19">
        <v>6771</v>
      </c>
      <c r="AP684" s="17">
        <f t="shared" si="239"/>
        <v>7.4351000000000003</v>
      </c>
      <c r="AQ684" s="17">
        <f t="shared" si="240"/>
        <v>2.4687000000000001</v>
      </c>
      <c r="AR684" s="17">
        <f t="shared" si="237"/>
        <v>91.3065</v>
      </c>
      <c r="AS684" s="17">
        <f t="shared" si="257"/>
        <v>1.07436</v>
      </c>
      <c r="AT684" s="17">
        <f t="shared" si="241"/>
        <v>102.28466</v>
      </c>
      <c r="AU684" s="5">
        <f t="shared" si="242"/>
        <v>12.6945</v>
      </c>
      <c r="AV684" s="5">
        <f t="shared" si="243"/>
        <v>16.996429999999997</v>
      </c>
      <c r="AW684" s="5"/>
      <c r="AX684" s="5"/>
      <c r="AY684" s="5">
        <f t="shared" si="244"/>
        <v>72.661799999999999</v>
      </c>
      <c r="AZ684" s="5">
        <f t="shared" si="245"/>
        <v>102.35272999999999</v>
      </c>
      <c r="BA684" s="7">
        <f t="shared" si="246"/>
        <v>-3.3263715883002438E-4</v>
      </c>
      <c r="BB684" s="62">
        <f t="shared" si="247"/>
        <v>7294</v>
      </c>
      <c r="BC684" s="6">
        <f t="shared" si="248"/>
        <v>3.7184500533238532E-2</v>
      </c>
      <c r="BD684" s="32">
        <f t="shared" si="249"/>
        <v>7.2690274377409089E-2</v>
      </c>
      <c r="BE684" s="32">
        <f t="shared" si="250"/>
        <v>2.4135583967331953E-2</v>
      </c>
      <c r="BF684" s="35">
        <f t="shared" si="251"/>
        <v>0.90317414165525889</v>
      </c>
      <c r="BG684" s="33">
        <f t="shared" si="252"/>
        <v>0.1240269800326772</v>
      </c>
      <c r="BH684" s="33">
        <f t="shared" si="253"/>
        <v>0.166057417325361</v>
      </c>
      <c r="BI684" s="37">
        <f t="shared" si="254"/>
        <v>0.70991560264196185</v>
      </c>
      <c r="CM684" s="51" t="s">
        <v>1552</v>
      </c>
      <c r="CR684" s="78" t="s">
        <v>2042</v>
      </c>
      <c r="CS684" s="78" t="s">
        <v>2042</v>
      </c>
    </row>
    <row r="685" spans="1:97">
      <c r="A685" s="20" t="s">
        <v>3591</v>
      </c>
      <c r="B685" s="16" t="s">
        <v>1780</v>
      </c>
      <c r="F685" s="4" t="s">
        <v>1765</v>
      </c>
      <c r="G685" s="47" t="s">
        <v>3612</v>
      </c>
      <c r="H685" s="47">
        <v>29</v>
      </c>
      <c r="I685" s="47">
        <v>23</v>
      </c>
      <c r="J685" s="47">
        <v>103</v>
      </c>
      <c r="K685" s="23">
        <v>41.935243</v>
      </c>
      <c r="L685" s="23">
        <v>-109.10454</v>
      </c>
      <c r="M685" s="61" t="s">
        <v>559</v>
      </c>
      <c r="N685" s="19" t="s">
        <v>5412</v>
      </c>
      <c r="P685" s="19" t="s">
        <v>3841</v>
      </c>
      <c r="Z685" s="48">
        <v>35529</v>
      </c>
      <c r="AA685" s="19">
        <v>8.3000000000000007</v>
      </c>
      <c r="AB685" s="19" t="s">
        <v>3789</v>
      </c>
      <c r="AC685" s="19">
        <v>11</v>
      </c>
      <c r="AD685" s="19">
        <v>5</v>
      </c>
      <c r="AE685" s="19">
        <v>1500</v>
      </c>
      <c r="AF685" s="19">
        <v>17</v>
      </c>
      <c r="AH685" s="19">
        <v>2000</v>
      </c>
      <c r="AI685" s="19">
        <v>598</v>
      </c>
      <c r="AJ685" s="19">
        <v>0</v>
      </c>
      <c r="AK685" s="6">
        <v>0</v>
      </c>
      <c r="AL685" s="19">
        <v>0</v>
      </c>
      <c r="AM685" s="19">
        <v>3827</v>
      </c>
      <c r="AN685" s="53"/>
      <c r="AO685" s="63" t="s">
        <v>5777</v>
      </c>
      <c r="AP685" s="17">
        <f t="shared" si="239"/>
        <v>0.54889999999999994</v>
      </c>
      <c r="AQ685" s="17">
        <f t="shared" si="240"/>
        <v>0.41144999999999998</v>
      </c>
      <c r="AR685" s="17">
        <f t="shared" si="237"/>
        <v>65.25</v>
      </c>
      <c r="AS685" s="17">
        <f t="shared" si="257"/>
        <v>0.43485999999999997</v>
      </c>
      <c r="AT685" s="17">
        <f t="shared" si="241"/>
        <v>66.645210000000006</v>
      </c>
      <c r="AU685" s="5">
        <f t="shared" si="242"/>
        <v>56.419999999999995</v>
      </c>
      <c r="AV685" s="5">
        <f t="shared" si="243"/>
        <v>9.8012199999999989</v>
      </c>
      <c r="AW685" s="5">
        <f t="shared" ref="AW685:AW704" si="258">IF(AJ685&gt;0,AJ685*0.03333,0)</f>
        <v>0</v>
      </c>
      <c r="AX685" s="5">
        <f t="shared" ref="AX685:AX704" si="259">IF(AK685&gt;0,AK685*0.0588,0)</f>
        <v>0</v>
      </c>
      <c r="AY685" s="5">
        <f t="shared" si="244"/>
        <v>0</v>
      </c>
      <c r="AZ685" s="5">
        <f t="shared" si="245"/>
        <v>66.221219999999988</v>
      </c>
      <c r="BA685" s="7">
        <f t="shared" si="246"/>
        <v>3.1910995124955015E-3</v>
      </c>
      <c r="BB685" s="62">
        <f t="shared" si="247"/>
        <v>4131</v>
      </c>
      <c r="BC685" s="6">
        <f t="shared" si="248"/>
        <v>3.8200552902739382E-2</v>
      </c>
      <c r="BD685" s="32">
        <f t="shared" si="249"/>
        <v>8.2361508051366321E-3</v>
      </c>
      <c r="BE685" s="32">
        <f t="shared" si="250"/>
        <v>6.1737370172590036E-3</v>
      </c>
      <c r="BF685" s="35">
        <f t="shared" si="251"/>
        <v>0.98559011217760428</v>
      </c>
      <c r="BG685" s="36">
        <f t="shared" si="252"/>
        <v>0.85199276002465685</v>
      </c>
      <c r="BH685" s="33">
        <f t="shared" si="253"/>
        <v>0.14800723997534326</v>
      </c>
      <c r="BI685" s="33">
        <f t="shared" si="254"/>
        <v>0</v>
      </c>
      <c r="BJ685" s="6">
        <v>0</v>
      </c>
      <c r="BK685" s="19">
        <v>0</v>
      </c>
      <c r="BL685" s="19">
        <v>0</v>
      </c>
      <c r="BM685" s="19">
        <v>3696</v>
      </c>
      <c r="BN685" s="19">
        <v>0</v>
      </c>
      <c r="BO685" s="31"/>
      <c r="BP685" s="19">
        <v>0</v>
      </c>
      <c r="BQ685" s="19">
        <v>0</v>
      </c>
      <c r="BR685" s="19">
        <v>0</v>
      </c>
      <c r="BS685" s="19">
        <v>0</v>
      </c>
      <c r="BT685" s="19">
        <v>0</v>
      </c>
      <c r="BU685" s="19">
        <v>0</v>
      </c>
      <c r="BV685" s="19">
        <v>0</v>
      </c>
      <c r="BW685" s="19">
        <v>0</v>
      </c>
      <c r="BX685" s="19"/>
      <c r="BY685" s="19"/>
      <c r="BZ685" s="19"/>
      <c r="CA685" s="19"/>
      <c r="CB685" s="19"/>
      <c r="CC685" s="19"/>
      <c r="CD685" s="19"/>
      <c r="CE685" s="19"/>
      <c r="CF685" s="19"/>
      <c r="CG685" s="19"/>
      <c r="CH685" s="19"/>
      <c r="CI685" s="19"/>
      <c r="CJ685" s="19"/>
      <c r="CK685" s="19"/>
      <c r="CL685" s="19"/>
      <c r="CM685" s="39"/>
      <c r="CN685" s="63">
        <v>19970409</v>
      </c>
      <c r="CO685" s="63" t="s">
        <v>5783</v>
      </c>
      <c r="CP685" s="66"/>
      <c r="CQ685" s="64">
        <v>35529</v>
      </c>
      <c r="CR685" s="78" t="s">
        <v>2042</v>
      </c>
      <c r="CS685" s="78" t="s">
        <v>2042</v>
      </c>
    </row>
    <row r="686" spans="1:97">
      <c r="A686" s="20" t="s">
        <v>3591</v>
      </c>
      <c r="B686" s="16" t="s">
        <v>1781</v>
      </c>
      <c r="F686" s="4" t="s">
        <v>1765</v>
      </c>
      <c r="G686" s="47" t="s">
        <v>3612</v>
      </c>
      <c r="H686" s="47">
        <v>32</v>
      </c>
      <c r="I686" s="47">
        <v>23</v>
      </c>
      <c r="J686" s="47">
        <v>103</v>
      </c>
      <c r="K686" s="23">
        <v>41.920397999999999</v>
      </c>
      <c r="L686" s="23">
        <v>-109.10463</v>
      </c>
      <c r="M686" s="61" t="s">
        <v>558</v>
      </c>
      <c r="N686" s="19" t="s">
        <v>5413</v>
      </c>
      <c r="P686" s="19" t="s">
        <v>3841</v>
      </c>
      <c r="Z686" s="48">
        <v>35529</v>
      </c>
      <c r="AA686" s="19">
        <v>8.08</v>
      </c>
      <c r="AB686" s="19" t="s">
        <v>3789</v>
      </c>
      <c r="AC686" s="19">
        <v>23</v>
      </c>
      <c r="AD686" s="19">
        <v>8</v>
      </c>
      <c r="AE686" s="19">
        <v>2100</v>
      </c>
      <c r="AF686" s="19">
        <v>14</v>
      </c>
      <c r="AH686" s="19">
        <v>2950</v>
      </c>
      <c r="AI686" s="19">
        <v>689</v>
      </c>
      <c r="AJ686" s="19">
        <v>0</v>
      </c>
      <c r="AK686" s="6">
        <v>0</v>
      </c>
      <c r="AL686" s="19">
        <v>0</v>
      </c>
      <c r="AM686" s="19">
        <v>5434</v>
      </c>
      <c r="AN686" s="53"/>
      <c r="AO686" s="63" t="s">
        <v>5777</v>
      </c>
      <c r="AP686" s="17">
        <f t="shared" si="239"/>
        <v>1.1476999999999999</v>
      </c>
      <c r="AQ686" s="17">
        <f t="shared" si="240"/>
        <v>0.65832000000000002</v>
      </c>
      <c r="AR686" s="17">
        <f t="shared" si="237"/>
        <v>91.35</v>
      </c>
      <c r="AS686" s="17">
        <f t="shared" si="257"/>
        <v>0.35811999999999999</v>
      </c>
      <c r="AT686" s="17">
        <f t="shared" si="241"/>
        <v>93.514139999999998</v>
      </c>
      <c r="AU686" s="5">
        <f t="shared" si="242"/>
        <v>83.219499999999996</v>
      </c>
      <c r="AV686" s="5">
        <f t="shared" si="243"/>
        <v>11.29271</v>
      </c>
      <c r="AW686" s="5">
        <f t="shared" si="258"/>
        <v>0</v>
      </c>
      <c r="AX686" s="5">
        <f t="shared" si="259"/>
        <v>0</v>
      </c>
      <c r="AY686" s="5">
        <f t="shared" si="244"/>
        <v>0</v>
      </c>
      <c r="AZ686" s="5">
        <f t="shared" si="245"/>
        <v>94.512209999999996</v>
      </c>
      <c r="BA686" s="7">
        <f t="shared" si="246"/>
        <v>-5.3081389922210297E-3</v>
      </c>
      <c r="BB686" s="62">
        <f t="shared" si="247"/>
        <v>5784</v>
      </c>
      <c r="BC686" s="6">
        <f t="shared" si="248"/>
        <v>3.1199857372080586E-2</v>
      </c>
      <c r="BD686" s="32">
        <f t="shared" si="249"/>
        <v>1.2273010263474594E-2</v>
      </c>
      <c r="BE686" s="32">
        <f t="shared" si="250"/>
        <v>7.0397909877586429E-3</v>
      </c>
      <c r="BF686" s="35">
        <f t="shared" si="251"/>
        <v>0.98068719874876675</v>
      </c>
      <c r="BG686" s="36">
        <f t="shared" si="252"/>
        <v>0.88051586138976112</v>
      </c>
      <c r="BH686" s="33">
        <f t="shared" si="253"/>
        <v>0.11948413861023882</v>
      </c>
      <c r="BI686" s="33">
        <f t="shared" si="254"/>
        <v>0</v>
      </c>
      <c r="BJ686" s="6">
        <v>0</v>
      </c>
      <c r="BK686" s="19">
        <v>0</v>
      </c>
      <c r="BL686" s="19">
        <v>0</v>
      </c>
      <c r="BM686" s="19">
        <v>5286</v>
      </c>
      <c r="BN686" s="19">
        <v>0</v>
      </c>
      <c r="BO686" s="31"/>
      <c r="BP686" s="19">
        <v>0</v>
      </c>
      <c r="BQ686" s="19">
        <v>0</v>
      </c>
      <c r="BR686" s="19">
        <v>0</v>
      </c>
      <c r="BS686" s="19">
        <v>0</v>
      </c>
      <c r="BT686" s="19">
        <v>0</v>
      </c>
      <c r="BU686" s="19">
        <v>0</v>
      </c>
      <c r="BV686" s="19">
        <v>0</v>
      </c>
      <c r="BW686" s="19">
        <v>0</v>
      </c>
      <c r="BX686" s="19"/>
      <c r="BY686" s="19"/>
      <c r="BZ686" s="19"/>
      <c r="CA686" s="19"/>
      <c r="CB686" s="19"/>
      <c r="CC686" s="19"/>
      <c r="CD686" s="19"/>
      <c r="CE686" s="19"/>
      <c r="CF686" s="19"/>
      <c r="CG686" s="19"/>
      <c r="CH686" s="19"/>
      <c r="CI686" s="19"/>
      <c r="CJ686" s="19"/>
      <c r="CK686" s="19"/>
      <c r="CL686" s="19"/>
      <c r="CM686" s="39"/>
      <c r="CN686" s="63">
        <v>19970409</v>
      </c>
      <c r="CO686" s="63" t="s">
        <v>5782</v>
      </c>
      <c r="CP686" s="66"/>
      <c r="CQ686" s="64">
        <v>35530</v>
      </c>
      <c r="CR686" s="78" t="s">
        <v>2042</v>
      </c>
      <c r="CS686" s="78" t="s">
        <v>2042</v>
      </c>
    </row>
    <row r="687" spans="1:97">
      <c r="A687" s="63" t="s">
        <v>3591</v>
      </c>
      <c r="B687" s="63" t="s">
        <v>773</v>
      </c>
      <c r="C687" s="63">
        <v>5134</v>
      </c>
      <c r="D687" s="19" t="s">
        <v>3782</v>
      </c>
      <c r="E687" s="63" t="s">
        <v>1707</v>
      </c>
      <c r="F687" s="63" t="s">
        <v>2495</v>
      </c>
      <c r="G687" s="65" t="s">
        <v>3599</v>
      </c>
      <c r="H687" s="65">
        <v>2</v>
      </c>
      <c r="I687" s="65">
        <v>18</v>
      </c>
      <c r="J687" s="65">
        <v>112</v>
      </c>
      <c r="K687" s="23">
        <v>41.595672</v>
      </c>
      <c r="L687" s="23">
        <v>-110.033056</v>
      </c>
      <c r="M687" s="61" t="s">
        <v>774</v>
      </c>
      <c r="N687" s="63" t="s">
        <v>775</v>
      </c>
      <c r="O687" s="63"/>
      <c r="P687" s="63" t="s">
        <v>2754</v>
      </c>
      <c r="Q687" s="63"/>
      <c r="R687" s="63"/>
      <c r="S687" s="55">
        <f>IF(U687&gt;0,V687-U687,"")</f>
        <v>654</v>
      </c>
      <c r="T687" s="63"/>
      <c r="U687" s="66">
        <v>11320</v>
      </c>
      <c r="V687" s="63">
        <v>11974</v>
      </c>
      <c r="W687" s="66">
        <v>12274</v>
      </c>
      <c r="X687" s="66">
        <v>12155</v>
      </c>
      <c r="Y687" s="63"/>
      <c r="Z687" s="64">
        <v>38796</v>
      </c>
      <c r="AA687" s="63">
        <v>7.4</v>
      </c>
      <c r="AB687" s="63"/>
      <c r="AC687" s="63">
        <v>27</v>
      </c>
      <c r="AD687" s="63">
        <v>21</v>
      </c>
      <c r="AE687" s="63">
        <v>13456</v>
      </c>
      <c r="AF687" s="63">
        <v>0</v>
      </c>
      <c r="AG687" s="63"/>
      <c r="AH687" s="63">
        <v>19000</v>
      </c>
      <c r="AI687" s="63">
        <v>3062</v>
      </c>
      <c r="AJ687" s="63">
        <v>0</v>
      </c>
      <c r="AK687" s="63">
        <v>0</v>
      </c>
      <c r="AL687" s="63">
        <v>108</v>
      </c>
      <c r="AM687" s="63">
        <v>35861</v>
      </c>
      <c r="AN687" s="63"/>
      <c r="AO687" s="63" t="s">
        <v>767</v>
      </c>
      <c r="AP687" s="17">
        <f t="shared" si="239"/>
        <v>1.3472999999999999</v>
      </c>
      <c r="AQ687" s="17">
        <f t="shared" si="240"/>
        <v>1.7280900000000001</v>
      </c>
      <c r="AR687" s="17">
        <f t="shared" si="237"/>
        <v>585.33600000000001</v>
      </c>
      <c r="AS687" s="17">
        <f t="shared" si="257"/>
        <v>0</v>
      </c>
      <c r="AT687" s="17">
        <f t="shared" si="241"/>
        <v>588.41138999999998</v>
      </c>
      <c r="AU687" s="5">
        <f t="shared" si="242"/>
        <v>535.99</v>
      </c>
      <c r="AV687" s="5">
        <f t="shared" si="243"/>
        <v>50.186179999999993</v>
      </c>
      <c r="AW687" s="5">
        <f t="shared" si="258"/>
        <v>0</v>
      </c>
      <c r="AX687" s="5">
        <f t="shared" si="259"/>
        <v>0</v>
      </c>
      <c r="AY687" s="5">
        <f t="shared" si="244"/>
        <v>2.2485600000000003</v>
      </c>
      <c r="AZ687" s="5">
        <f t="shared" si="245"/>
        <v>588.42474000000004</v>
      </c>
      <c r="BA687" s="7">
        <f t="shared" si="246"/>
        <v>-1.134397530781068E-5</v>
      </c>
      <c r="BB687" s="62">
        <f t="shared" si="247"/>
        <v>35674</v>
      </c>
      <c r="BC687" s="28">
        <f t="shared" si="248"/>
        <v>-2.6141049835744739E-3</v>
      </c>
      <c r="BD687" s="32">
        <f t="shared" si="249"/>
        <v>2.2897245411921752E-3</v>
      </c>
      <c r="BE687" s="32">
        <f t="shared" si="250"/>
        <v>2.9368738086460225E-3</v>
      </c>
      <c r="BF687" s="35">
        <f t="shared" si="251"/>
        <v>0.99477340165016181</v>
      </c>
      <c r="BG687" s="36">
        <f t="shared" si="252"/>
        <v>0.91088964070409406</v>
      </c>
      <c r="BH687" s="33">
        <f t="shared" si="253"/>
        <v>8.5289037983005245E-2</v>
      </c>
      <c r="BI687" s="33">
        <f t="shared" si="254"/>
        <v>3.8213213129006103E-3</v>
      </c>
      <c r="BJ687" s="63">
        <v>0</v>
      </c>
      <c r="BK687" s="63">
        <v>7</v>
      </c>
      <c r="BL687" s="63">
        <v>0</v>
      </c>
      <c r="BM687" s="63">
        <v>0</v>
      </c>
      <c r="BN687" s="63">
        <v>0</v>
      </c>
      <c r="BO687" s="63">
        <v>0</v>
      </c>
      <c r="BP687" s="63">
        <v>0</v>
      </c>
      <c r="BQ687" s="63">
        <v>0</v>
      </c>
      <c r="BR687" s="63">
        <v>0</v>
      </c>
      <c r="BS687" s="63">
        <v>0</v>
      </c>
      <c r="BT687" s="63">
        <v>0</v>
      </c>
      <c r="BU687" s="63">
        <v>0</v>
      </c>
      <c r="BV687" s="63">
        <v>0</v>
      </c>
      <c r="BW687" s="63">
        <v>0</v>
      </c>
      <c r="BX687" s="63"/>
      <c r="BY687" s="63"/>
      <c r="BZ687" s="63"/>
      <c r="CA687" s="63"/>
      <c r="CB687" s="63"/>
      <c r="CC687" s="63"/>
      <c r="CD687" s="63"/>
      <c r="CE687" s="63"/>
      <c r="CF687" s="63"/>
      <c r="CG687" s="63"/>
      <c r="CH687" s="63"/>
      <c r="CI687" s="63"/>
      <c r="CJ687" s="63"/>
      <c r="CK687" s="63">
        <v>22</v>
      </c>
      <c r="CL687" s="63"/>
      <c r="CM687" s="63"/>
      <c r="CN687" s="63">
        <v>20060320</v>
      </c>
      <c r="CO687" s="63" t="s">
        <v>7210</v>
      </c>
      <c r="CP687" s="66"/>
      <c r="CQ687" s="64">
        <v>38826</v>
      </c>
      <c r="CR687" s="78" t="s">
        <v>2038</v>
      </c>
      <c r="CS687" s="78" t="s">
        <v>2038</v>
      </c>
    </row>
    <row r="688" spans="1:97">
      <c r="A688" s="63" t="s">
        <v>3591</v>
      </c>
      <c r="B688" s="63" t="s">
        <v>754</v>
      </c>
      <c r="C688" s="63">
        <v>1751</v>
      </c>
      <c r="D688" s="19" t="s">
        <v>3782</v>
      </c>
      <c r="E688" s="63" t="s">
        <v>1831</v>
      </c>
      <c r="F688" s="63"/>
      <c r="G688" s="65" t="s">
        <v>3609</v>
      </c>
      <c r="H688" s="65">
        <v>5</v>
      </c>
      <c r="I688" s="65">
        <v>18</v>
      </c>
      <c r="J688" s="65">
        <v>112</v>
      </c>
      <c r="K688" s="23">
        <v>41.573374000000001</v>
      </c>
      <c r="L688" s="23">
        <v>-110.083377</v>
      </c>
      <c r="M688" s="61" t="s">
        <v>755</v>
      </c>
      <c r="N688" s="63" t="s">
        <v>756</v>
      </c>
      <c r="O688" s="63"/>
      <c r="P688" s="63" t="s">
        <v>2754</v>
      </c>
      <c r="Q688" s="63"/>
      <c r="R688" s="63"/>
      <c r="S688" s="55"/>
      <c r="T688" s="63"/>
      <c r="U688" s="66" t="s">
        <v>757</v>
      </c>
      <c r="V688" s="63"/>
      <c r="W688" s="66">
        <v>12322</v>
      </c>
      <c r="X688" s="66">
        <v>12276</v>
      </c>
      <c r="Y688" s="63"/>
      <c r="Z688" s="64">
        <v>34289</v>
      </c>
      <c r="AA688" s="63">
        <v>7.2</v>
      </c>
      <c r="AB688" s="63"/>
      <c r="AC688" s="63">
        <v>54</v>
      </c>
      <c r="AD688" s="63">
        <v>8</v>
      </c>
      <c r="AE688" s="63">
        <v>1290</v>
      </c>
      <c r="AF688" s="63">
        <v>34</v>
      </c>
      <c r="AG688" s="63"/>
      <c r="AH688" s="63">
        <v>1941</v>
      </c>
      <c r="AI688" s="63">
        <v>488</v>
      </c>
      <c r="AJ688" s="63">
        <v>0</v>
      </c>
      <c r="AK688" s="63">
        <v>0</v>
      </c>
      <c r="AL688" s="63">
        <v>0</v>
      </c>
      <c r="AM688" s="63">
        <v>3859</v>
      </c>
      <c r="AN688" s="63"/>
      <c r="AO688" s="63" t="s">
        <v>736</v>
      </c>
      <c r="AP688" s="17">
        <f t="shared" si="239"/>
        <v>2.6945999999999999</v>
      </c>
      <c r="AQ688" s="17">
        <f t="shared" si="240"/>
        <v>0.65832000000000002</v>
      </c>
      <c r="AR688" s="17">
        <f t="shared" ref="AR688:AR751" si="260">IF(AE688&gt;0,AE688*0.0435,0)</f>
        <v>56.114999999999995</v>
      </c>
      <c r="AS688" s="17">
        <f t="shared" si="257"/>
        <v>0.86971999999999994</v>
      </c>
      <c r="AT688" s="17">
        <f t="shared" si="241"/>
        <v>60.337639999999993</v>
      </c>
      <c r="AU688" s="5">
        <f t="shared" si="242"/>
        <v>54.755609999999997</v>
      </c>
      <c r="AV688" s="5">
        <f t="shared" si="243"/>
        <v>7.9983199999999988</v>
      </c>
      <c r="AW688" s="5">
        <f t="shared" si="258"/>
        <v>0</v>
      </c>
      <c r="AX688" s="5">
        <f t="shared" si="259"/>
        <v>0</v>
      </c>
      <c r="AY688" s="5">
        <f t="shared" si="244"/>
        <v>0</v>
      </c>
      <c r="AZ688" s="5">
        <f t="shared" si="245"/>
        <v>62.753929999999997</v>
      </c>
      <c r="BA688" s="7">
        <f t="shared" si="246"/>
        <v>-1.9630020154913969E-2</v>
      </c>
      <c r="BB688" s="62">
        <f t="shared" si="247"/>
        <v>3815</v>
      </c>
      <c r="BC688" s="28">
        <f t="shared" si="248"/>
        <v>-5.7336460776648427E-3</v>
      </c>
      <c r="BD688" s="32">
        <f t="shared" si="249"/>
        <v>4.4658690661417984E-2</v>
      </c>
      <c r="BE688" s="32">
        <f t="shared" si="250"/>
        <v>1.0910602403408553E-2</v>
      </c>
      <c r="BF688" s="35">
        <f t="shared" si="251"/>
        <v>0.9444307069351735</v>
      </c>
      <c r="BG688" s="36">
        <f t="shared" si="252"/>
        <v>0.87254471552618296</v>
      </c>
      <c r="BH688" s="33">
        <f t="shared" si="253"/>
        <v>0.12745528447381702</v>
      </c>
      <c r="BI688" s="33">
        <f t="shared" si="254"/>
        <v>0</v>
      </c>
      <c r="BJ688" s="63">
        <v>0</v>
      </c>
      <c r="BK688" s="63">
        <v>44</v>
      </c>
      <c r="BL688" s="63">
        <v>0</v>
      </c>
      <c r="BM688" s="63">
        <v>0</v>
      </c>
      <c r="BN688" s="63">
        <v>0</v>
      </c>
      <c r="BO688" s="63"/>
      <c r="BP688" s="63">
        <v>0</v>
      </c>
      <c r="BQ688" s="63">
        <v>0</v>
      </c>
      <c r="BR688" s="63">
        <v>0</v>
      </c>
      <c r="BS688" s="63">
        <v>0</v>
      </c>
      <c r="BT688" s="63">
        <v>0</v>
      </c>
      <c r="BU688" s="63">
        <v>0</v>
      </c>
      <c r="BV688" s="63">
        <v>0</v>
      </c>
      <c r="BW688" s="63">
        <v>0</v>
      </c>
      <c r="BX688" s="63"/>
      <c r="BY688" s="63"/>
      <c r="BZ688" s="63"/>
      <c r="CA688" s="63"/>
      <c r="CB688" s="63"/>
      <c r="CC688" s="63"/>
      <c r="CD688" s="63"/>
      <c r="CE688" s="63"/>
      <c r="CF688" s="63"/>
      <c r="CG688" s="63"/>
      <c r="CH688" s="63"/>
      <c r="CI688" s="63"/>
      <c r="CJ688" s="63"/>
      <c r="CK688" s="63"/>
      <c r="CL688" s="63"/>
      <c r="CM688" s="63"/>
      <c r="CN688" s="63">
        <v>19931116</v>
      </c>
      <c r="CO688" s="63" t="s">
        <v>758</v>
      </c>
      <c r="CP688" s="66"/>
      <c r="CQ688" s="64">
        <v>34296</v>
      </c>
      <c r="CR688" s="78" t="s">
        <v>2038</v>
      </c>
      <c r="CS688" s="78" t="s">
        <v>2038</v>
      </c>
    </row>
    <row r="689" spans="1:97">
      <c r="A689" s="63" t="s">
        <v>3591</v>
      </c>
      <c r="B689" s="63" t="s">
        <v>739</v>
      </c>
      <c r="C689" s="63">
        <v>1753</v>
      </c>
      <c r="D689" s="19" t="s">
        <v>3782</v>
      </c>
      <c r="E689" s="63" t="s">
        <v>1831</v>
      </c>
      <c r="F689" s="63"/>
      <c r="G689" s="65" t="s">
        <v>5114</v>
      </c>
      <c r="H689" s="65">
        <v>19</v>
      </c>
      <c r="I689" s="65">
        <v>18</v>
      </c>
      <c r="J689" s="65">
        <v>112</v>
      </c>
      <c r="K689" s="23">
        <v>41.530717000000003</v>
      </c>
      <c r="L689" s="23">
        <v>-110.101112</v>
      </c>
      <c r="M689" s="61" t="s">
        <v>740</v>
      </c>
      <c r="N689" s="63" t="s">
        <v>741</v>
      </c>
      <c r="O689" s="63"/>
      <c r="P689" s="63" t="s">
        <v>2754</v>
      </c>
      <c r="Q689" s="63"/>
      <c r="R689" s="63"/>
      <c r="S689" s="55"/>
      <c r="T689" s="63"/>
      <c r="U689" s="66" t="s">
        <v>742</v>
      </c>
      <c r="V689" s="63"/>
      <c r="W689" s="66">
        <v>12420</v>
      </c>
      <c r="X689" s="66">
        <v>12348</v>
      </c>
      <c r="Y689" s="63"/>
      <c r="Z689" s="64">
        <v>34281</v>
      </c>
      <c r="AA689" s="63">
        <v>7.55</v>
      </c>
      <c r="AB689" s="63"/>
      <c r="AC689" s="63">
        <v>513</v>
      </c>
      <c r="AD689" s="63">
        <v>69</v>
      </c>
      <c r="AE689" s="63">
        <v>1885</v>
      </c>
      <c r="AF689" s="63">
        <v>70</v>
      </c>
      <c r="AG689" s="63"/>
      <c r="AH689" s="63">
        <v>4669</v>
      </c>
      <c r="AI689" s="63">
        <v>397</v>
      </c>
      <c r="AJ689" s="63">
        <v>0</v>
      </c>
      <c r="AK689" s="63">
        <v>0</v>
      </c>
      <c r="AL689" s="63">
        <v>0</v>
      </c>
      <c r="AM689" s="63">
        <v>8033</v>
      </c>
      <c r="AN689" s="63"/>
      <c r="AO689" s="63" t="s">
        <v>736</v>
      </c>
      <c r="AP689" s="17">
        <f t="shared" si="239"/>
        <v>25.598700000000001</v>
      </c>
      <c r="AQ689" s="17">
        <f t="shared" si="240"/>
        <v>5.6780100000000004</v>
      </c>
      <c r="AR689" s="17">
        <f t="shared" si="260"/>
        <v>81.997499999999988</v>
      </c>
      <c r="AS689" s="17">
        <f t="shared" si="257"/>
        <v>1.7906</v>
      </c>
      <c r="AT689" s="17">
        <f t="shared" si="241"/>
        <v>115.06480999999998</v>
      </c>
      <c r="AU689" s="5">
        <f t="shared" si="242"/>
        <v>131.71249</v>
      </c>
      <c r="AV689" s="5">
        <f t="shared" si="243"/>
        <v>6.506829999999999</v>
      </c>
      <c r="AW689" s="5">
        <f t="shared" si="258"/>
        <v>0</v>
      </c>
      <c r="AX689" s="5">
        <f t="shared" si="259"/>
        <v>0</v>
      </c>
      <c r="AY689" s="5">
        <f t="shared" si="244"/>
        <v>0</v>
      </c>
      <c r="AZ689" s="5">
        <f t="shared" si="245"/>
        <v>138.21932000000001</v>
      </c>
      <c r="BA689" s="7">
        <f t="shared" si="246"/>
        <v>-9.1417136952086295E-2</v>
      </c>
      <c r="BB689" s="62">
        <f t="shared" si="247"/>
        <v>7603</v>
      </c>
      <c r="BC689" s="28">
        <f t="shared" si="248"/>
        <v>-2.7500639549756969E-2</v>
      </c>
      <c r="BD689" s="32">
        <f t="shared" si="249"/>
        <v>0.22247201381551845</v>
      </c>
      <c r="BE689" s="32">
        <f t="shared" si="250"/>
        <v>4.9346190203590497E-2</v>
      </c>
      <c r="BF689" s="45">
        <f t="shared" si="251"/>
        <v>0.72818179598089117</v>
      </c>
      <c r="BG689" s="36">
        <f t="shared" si="252"/>
        <v>0.95292387489679442</v>
      </c>
      <c r="BH689" s="33">
        <f t="shared" si="253"/>
        <v>4.7076125103205531E-2</v>
      </c>
      <c r="BI689" s="33">
        <f t="shared" si="254"/>
        <v>0</v>
      </c>
      <c r="BJ689" s="63">
        <v>0</v>
      </c>
      <c r="BK689" s="63">
        <v>430</v>
      </c>
      <c r="BL689" s="63">
        <v>0</v>
      </c>
      <c r="BM689" s="63">
        <v>0</v>
      </c>
      <c r="BN689" s="63">
        <v>0</v>
      </c>
      <c r="BO689" s="63"/>
      <c r="BP689" s="63">
        <v>0</v>
      </c>
      <c r="BQ689" s="63">
        <v>0</v>
      </c>
      <c r="BR689" s="63">
        <v>0</v>
      </c>
      <c r="BS689" s="63">
        <v>0</v>
      </c>
      <c r="BT689" s="63">
        <v>0</v>
      </c>
      <c r="BU689" s="63">
        <v>0</v>
      </c>
      <c r="BV689" s="63">
        <v>0</v>
      </c>
      <c r="BW689" s="63">
        <v>0</v>
      </c>
      <c r="BX689" s="63"/>
      <c r="BY689" s="63"/>
      <c r="BZ689" s="63"/>
      <c r="CA689" s="63"/>
      <c r="CB689" s="63"/>
      <c r="CC689" s="63"/>
      <c r="CD689" s="63"/>
      <c r="CE689" s="63"/>
      <c r="CF689" s="63"/>
      <c r="CG689" s="63"/>
      <c r="CH689" s="63"/>
      <c r="CI689" s="63"/>
      <c r="CJ689" s="63"/>
      <c r="CK689" s="63"/>
      <c r="CL689" s="63"/>
      <c r="CM689" s="63"/>
      <c r="CN689" s="63">
        <v>19931108</v>
      </c>
      <c r="CO689" s="63" t="s">
        <v>743</v>
      </c>
      <c r="CP689" s="66"/>
      <c r="CQ689" s="64">
        <v>34302</v>
      </c>
      <c r="CR689" s="78" t="s">
        <v>2038</v>
      </c>
      <c r="CS689" s="78" t="s">
        <v>2038</v>
      </c>
    </row>
    <row r="690" spans="1:97">
      <c r="A690" s="63" t="s">
        <v>3591</v>
      </c>
      <c r="B690" s="63" t="s">
        <v>776</v>
      </c>
      <c r="C690" s="63">
        <v>1757</v>
      </c>
      <c r="D690" s="19" t="s">
        <v>3782</v>
      </c>
      <c r="E690" s="63" t="s">
        <v>1831</v>
      </c>
      <c r="F690" s="63"/>
      <c r="G690" s="65" t="s">
        <v>259</v>
      </c>
      <c r="H690" s="65">
        <v>29</v>
      </c>
      <c r="I690" s="65">
        <v>18</v>
      </c>
      <c r="J690" s="65">
        <v>112</v>
      </c>
      <c r="K690" s="23">
        <v>41.516734</v>
      </c>
      <c r="L690" s="23">
        <v>-110.08134699999999</v>
      </c>
      <c r="M690" s="61" t="s">
        <v>777</v>
      </c>
      <c r="N690" s="63" t="s">
        <v>778</v>
      </c>
      <c r="O690" s="63"/>
      <c r="P690" s="63" t="s">
        <v>2754</v>
      </c>
      <c r="Q690" s="63"/>
      <c r="R690" s="63"/>
      <c r="S690" s="55"/>
      <c r="T690" s="63"/>
      <c r="U690" s="66" t="s">
        <v>779</v>
      </c>
      <c r="V690" s="63"/>
      <c r="W690" s="66">
        <v>12561</v>
      </c>
      <c r="X690" s="66">
        <v>12518</v>
      </c>
      <c r="Y690" s="63"/>
      <c r="Z690" s="64">
        <v>34203</v>
      </c>
      <c r="AA690" s="63">
        <v>6.5</v>
      </c>
      <c r="AB690" s="63"/>
      <c r="AC690" s="63">
        <v>36</v>
      </c>
      <c r="AD690" s="63">
        <v>17</v>
      </c>
      <c r="AE690" s="63">
        <v>50</v>
      </c>
      <c r="AF690" s="63">
        <v>0</v>
      </c>
      <c r="AG690" s="63"/>
      <c r="AH690" s="63">
        <v>127</v>
      </c>
      <c r="AI690" s="63">
        <v>107</v>
      </c>
      <c r="AJ690" s="63">
        <v>0</v>
      </c>
      <c r="AK690" s="63">
        <v>0</v>
      </c>
      <c r="AL690" s="63">
        <v>0</v>
      </c>
      <c r="AM690" s="63">
        <v>337</v>
      </c>
      <c r="AN690" s="63"/>
      <c r="AO690" s="63" t="s">
        <v>736</v>
      </c>
      <c r="AP690" s="17">
        <f t="shared" si="239"/>
        <v>1.7964</v>
      </c>
      <c r="AQ690" s="17">
        <f t="shared" si="240"/>
        <v>1.39893</v>
      </c>
      <c r="AR690" s="17">
        <f t="shared" si="260"/>
        <v>2.1749999999999998</v>
      </c>
      <c r="AS690" s="17">
        <f t="shared" si="257"/>
        <v>0</v>
      </c>
      <c r="AT690" s="17">
        <f t="shared" si="241"/>
        <v>5.37033</v>
      </c>
      <c r="AU690" s="5">
        <f t="shared" si="242"/>
        <v>3.5826699999999998</v>
      </c>
      <c r="AV690" s="5">
        <f t="shared" si="243"/>
        <v>1.7537299999999998</v>
      </c>
      <c r="AW690" s="5">
        <f t="shared" si="258"/>
        <v>0</v>
      </c>
      <c r="AX690" s="5">
        <f t="shared" si="259"/>
        <v>0</v>
      </c>
      <c r="AY690" s="5">
        <f t="shared" si="244"/>
        <v>0</v>
      </c>
      <c r="AZ690" s="5">
        <f t="shared" si="245"/>
        <v>5.3363999999999994</v>
      </c>
      <c r="BA690" s="7">
        <f t="shared" si="246"/>
        <v>3.1690348033433812E-3</v>
      </c>
      <c r="BB690" s="62">
        <f t="shared" si="247"/>
        <v>337</v>
      </c>
      <c r="BC690" s="28">
        <f t="shared" si="248"/>
        <v>0</v>
      </c>
      <c r="BD690" s="32">
        <f t="shared" si="249"/>
        <v>0.33450458351721402</v>
      </c>
      <c r="BE690" s="32">
        <f t="shared" si="250"/>
        <v>0.26049237197714109</v>
      </c>
      <c r="BF690" s="45">
        <f t="shared" si="251"/>
        <v>0.40500304450564489</v>
      </c>
      <c r="BG690" s="37">
        <f t="shared" si="252"/>
        <v>0.67136459036054275</v>
      </c>
      <c r="BH690" s="33">
        <f t="shared" si="253"/>
        <v>0.32863540963945731</v>
      </c>
      <c r="BI690" s="33">
        <f t="shared" si="254"/>
        <v>0</v>
      </c>
      <c r="BJ690" s="63">
        <v>0</v>
      </c>
      <c r="BK690" s="63">
        <v>0</v>
      </c>
      <c r="BL690" s="63">
        <v>0</v>
      </c>
      <c r="BM690" s="63">
        <v>0</v>
      </c>
      <c r="BN690" s="63">
        <v>0</v>
      </c>
      <c r="BO690" s="63"/>
      <c r="BP690" s="63">
        <v>0</v>
      </c>
      <c r="BQ690" s="63">
        <v>0</v>
      </c>
      <c r="BR690" s="63">
        <v>0</v>
      </c>
      <c r="BS690" s="63">
        <v>0</v>
      </c>
      <c r="BT690" s="63">
        <v>0</v>
      </c>
      <c r="BU690" s="63">
        <v>0</v>
      </c>
      <c r="BV690" s="63">
        <v>0</v>
      </c>
      <c r="BW690" s="63">
        <v>0</v>
      </c>
      <c r="BX690" s="63"/>
      <c r="BY690" s="63"/>
      <c r="BZ690" s="63"/>
      <c r="CA690" s="63"/>
      <c r="CB690" s="63"/>
      <c r="CC690" s="63"/>
      <c r="CD690" s="63"/>
      <c r="CE690" s="63"/>
      <c r="CF690" s="63"/>
      <c r="CG690" s="63"/>
      <c r="CH690" s="63"/>
      <c r="CI690" s="63"/>
      <c r="CJ690" s="63"/>
      <c r="CK690" s="63"/>
      <c r="CL690" s="63"/>
      <c r="CM690" s="63"/>
      <c r="CN690" s="63">
        <v>19930822</v>
      </c>
      <c r="CO690" s="63" t="s">
        <v>780</v>
      </c>
      <c r="CP690" s="66"/>
      <c r="CQ690" s="64">
        <v>34207</v>
      </c>
      <c r="CR690" s="78" t="s">
        <v>2038</v>
      </c>
      <c r="CS690" s="78" t="s">
        <v>2038</v>
      </c>
    </row>
    <row r="691" spans="1:97">
      <c r="A691" s="63" t="s">
        <v>3591</v>
      </c>
      <c r="B691" s="63" t="s">
        <v>802</v>
      </c>
      <c r="C691" s="63">
        <v>1760</v>
      </c>
      <c r="D691" s="19" t="s">
        <v>3782</v>
      </c>
      <c r="E691" s="63" t="s">
        <v>1831</v>
      </c>
      <c r="F691" s="63"/>
      <c r="G691" s="65" t="s">
        <v>5205</v>
      </c>
      <c r="H691" s="65">
        <v>13</v>
      </c>
      <c r="I691" s="65">
        <v>18</v>
      </c>
      <c r="J691" s="65">
        <v>113</v>
      </c>
      <c r="K691" s="23">
        <v>41.538006000000003</v>
      </c>
      <c r="L691" s="23">
        <v>-110.119304</v>
      </c>
      <c r="M691" s="61" t="s">
        <v>803</v>
      </c>
      <c r="N691" s="63" t="s">
        <v>804</v>
      </c>
      <c r="O691" s="63"/>
      <c r="P691" s="63" t="s">
        <v>2754</v>
      </c>
      <c r="Q691" s="63"/>
      <c r="R691" s="63"/>
      <c r="S691" s="55"/>
      <c r="T691" s="63"/>
      <c r="U691" s="66" t="s">
        <v>805</v>
      </c>
      <c r="V691" s="63"/>
      <c r="W691" s="66">
        <v>12455</v>
      </c>
      <c r="X691" s="66">
        <v>12368</v>
      </c>
      <c r="Y691" s="63"/>
      <c r="Z691" s="64">
        <v>34289</v>
      </c>
      <c r="AA691" s="63">
        <v>8.1</v>
      </c>
      <c r="AB691" s="63"/>
      <c r="AC691" s="63">
        <v>64</v>
      </c>
      <c r="AD691" s="63">
        <v>23</v>
      </c>
      <c r="AE691" s="63">
        <v>2676</v>
      </c>
      <c r="AF691" s="63">
        <v>50</v>
      </c>
      <c r="AG691" s="63"/>
      <c r="AH691" s="63">
        <v>3632</v>
      </c>
      <c r="AI691" s="63">
        <v>1266</v>
      </c>
      <c r="AJ691" s="63">
        <v>0</v>
      </c>
      <c r="AK691" s="63">
        <v>0</v>
      </c>
      <c r="AL691" s="63">
        <v>0</v>
      </c>
      <c r="AM691" s="63">
        <v>7717</v>
      </c>
      <c r="AN691" s="63"/>
      <c r="AO691" s="63" t="s">
        <v>736</v>
      </c>
      <c r="AP691" s="17">
        <f t="shared" si="239"/>
        <v>3.1936</v>
      </c>
      <c r="AQ691" s="17">
        <f t="shared" si="240"/>
        <v>1.8926700000000001</v>
      </c>
      <c r="AR691" s="17">
        <f t="shared" si="260"/>
        <v>116.40599999999999</v>
      </c>
      <c r="AS691" s="17">
        <f t="shared" si="257"/>
        <v>1.2789999999999999</v>
      </c>
      <c r="AT691" s="17">
        <f t="shared" si="241"/>
        <v>122.77126999999999</v>
      </c>
      <c r="AU691" s="5">
        <f t="shared" si="242"/>
        <v>102.45872</v>
      </c>
      <c r="AV691" s="5">
        <f t="shared" si="243"/>
        <v>20.749739999999999</v>
      </c>
      <c r="AW691" s="5">
        <f t="shared" si="258"/>
        <v>0</v>
      </c>
      <c r="AX691" s="5">
        <f t="shared" si="259"/>
        <v>0</v>
      </c>
      <c r="AY691" s="5">
        <f t="shared" si="244"/>
        <v>0</v>
      </c>
      <c r="AZ691" s="5">
        <f t="shared" si="245"/>
        <v>123.20846</v>
      </c>
      <c r="BA691" s="7">
        <f t="shared" si="246"/>
        <v>-1.7773415720068288E-3</v>
      </c>
      <c r="BB691" s="62">
        <f t="shared" si="247"/>
        <v>7711</v>
      </c>
      <c r="BC691" s="28">
        <f t="shared" si="248"/>
        <v>-3.88903292714545E-4</v>
      </c>
      <c r="BD691" s="32">
        <f t="shared" si="249"/>
        <v>2.6012600504987854E-2</v>
      </c>
      <c r="BE691" s="32">
        <f t="shared" si="250"/>
        <v>1.541622889459399E-2</v>
      </c>
      <c r="BF691" s="35">
        <f t="shared" si="251"/>
        <v>0.95857117060041819</v>
      </c>
      <c r="BG691" s="36">
        <f t="shared" si="252"/>
        <v>0.83158835034542267</v>
      </c>
      <c r="BH691" s="33">
        <f t="shared" si="253"/>
        <v>0.16841164965457728</v>
      </c>
      <c r="BI691" s="33">
        <f t="shared" si="254"/>
        <v>0</v>
      </c>
      <c r="BJ691" s="63">
        <v>0</v>
      </c>
      <c r="BK691" s="63">
        <v>7</v>
      </c>
      <c r="BL691" s="63">
        <v>0</v>
      </c>
      <c r="BM691" s="63">
        <v>0</v>
      </c>
      <c r="BN691" s="63">
        <v>0</v>
      </c>
      <c r="BO691" s="63"/>
      <c r="BP691" s="63">
        <v>0</v>
      </c>
      <c r="BQ691" s="63">
        <v>0</v>
      </c>
      <c r="BR691" s="63">
        <v>0</v>
      </c>
      <c r="BS691" s="63">
        <v>0</v>
      </c>
      <c r="BT691" s="63">
        <v>0</v>
      </c>
      <c r="BU691" s="63">
        <v>0</v>
      </c>
      <c r="BV691" s="63">
        <v>0</v>
      </c>
      <c r="BW691" s="63">
        <v>0</v>
      </c>
      <c r="BX691" s="63"/>
      <c r="BY691" s="63"/>
      <c r="BZ691" s="63"/>
      <c r="CA691" s="63"/>
      <c r="CB691" s="63"/>
      <c r="CC691" s="63"/>
      <c r="CD691" s="63"/>
      <c r="CE691" s="63"/>
      <c r="CF691" s="63"/>
      <c r="CG691" s="63"/>
      <c r="CH691" s="63"/>
      <c r="CI691" s="63"/>
      <c r="CJ691" s="63"/>
      <c r="CK691" s="63"/>
      <c r="CL691" s="63"/>
      <c r="CM691" s="63"/>
      <c r="CN691" s="63">
        <v>19931116</v>
      </c>
      <c r="CO691" s="63" t="s">
        <v>806</v>
      </c>
      <c r="CP691" s="66"/>
      <c r="CQ691" s="64">
        <v>34296</v>
      </c>
      <c r="CR691" s="78" t="s">
        <v>2038</v>
      </c>
      <c r="CS691" s="78" t="s">
        <v>2038</v>
      </c>
    </row>
    <row r="692" spans="1:97">
      <c r="A692" s="63" t="s">
        <v>3591</v>
      </c>
      <c r="B692" s="63" t="s">
        <v>788</v>
      </c>
      <c r="C692" s="63">
        <v>1761</v>
      </c>
      <c r="D692" s="19" t="s">
        <v>3782</v>
      </c>
      <c r="E692" s="63" t="s">
        <v>1831</v>
      </c>
      <c r="F692" s="63"/>
      <c r="G692" s="65" t="s">
        <v>3598</v>
      </c>
      <c r="H692" s="65">
        <v>25</v>
      </c>
      <c r="I692" s="65">
        <v>18</v>
      </c>
      <c r="J692" s="65">
        <v>113</v>
      </c>
      <c r="K692" s="23">
        <v>41.516767000000002</v>
      </c>
      <c r="L692" s="23">
        <v>-110.119406</v>
      </c>
      <c r="M692" s="61" t="s">
        <v>789</v>
      </c>
      <c r="N692" s="63" t="s">
        <v>790</v>
      </c>
      <c r="O692" s="63"/>
      <c r="P692" s="63" t="s">
        <v>2754</v>
      </c>
      <c r="Q692" s="63"/>
      <c r="R692" s="63"/>
      <c r="S692" s="55"/>
      <c r="T692" s="63"/>
      <c r="U692" s="66" t="s">
        <v>791</v>
      </c>
      <c r="V692" s="63"/>
      <c r="W692" s="66">
        <v>12624</v>
      </c>
      <c r="X692" s="66">
        <v>12506</v>
      </c>
      <c r="Y692" s="63"/>
      <c r="Z692" s="64">
        <v>34281</v>
      </c>
      <c r="AA692" s="63">
        <v>7.7</v>
      </c>
      <c r="AB692" s="63"/>
      <c r="AC692" s="63">
        <v>137</v>
      </c>
      <c r="AD692" s="63">
        <v>80</v>
      </c>
      <c r="AE692" s="63">
        <v>3336</v>
      </c>
      <c r="AF692" s="63">
        <v>160</v>
      </c>
      <c r="AG692" s="63"/>
      <c r="AH692" s="63">
        <v>5534</v>
      </c>
      <c r="AI692" s="63">
        <v>747</v>
      </c>
      <c r="AJ692" s="63">
        <v>0</v>
      </c>
      <c r="AK692" s="63">
        <v>0</v>
      </c>
      <c r="AL692" s="63">
        <v>0</v>
      </c>
      <c r="AM692" s="63">
        <v>10099</v>
      </c>
      <c r="AN692" s="63"/>
      <c r="AO692" s="63" t="s">
        <v>736</v>
      </c>
      <c r="AP692" s="17">
        <f t="shared" si="239"/>
        <v>6.8362999999999996</v>
      </c>
      <c r="AQ692" s="17">
        <f t="shared" si="240"/>
        <v>6.5831999999999997</v>
      </c>
      <c r="AR692" s="17">
        <f t="shared" si="260"/>
        <v>145.11599999999999</v>
      </c>
      <c r="AS692" s="17">
        <f t="shared" si="257"/>
        <v>4.0927999999999995</v>
      </c>
      <c r="AT692" s="17">
        <f t="shared" si="241"/>
        <v>162.6283</v>
      </c>
      <c r="AU692" s="5">
        <f t="shared" si="242"/>
        <v>156.11413999999999</v>
      </c>
      <c r="AV692" s="5">
        <f t="shared" si="243"/>
        <v>12.243329999999998</v>
      </c>
      <c r="AW692" s="5">
        <f t="shared" si="258"/>
        <v>0</v>
      </c>
      <c r="AX692" s="5">
        <f t="shared" si="259"/>
        <v>0</v>
      </c>
      <c r="AY692" s="5">
        <f t="shared" si="244"/>
        <v>0</v>
      </c>
      <c r="AZ692" s="5">
        <f t="shared" si="245"/>
        <v>168.35746999999998</v>
      </c>
      <c r="BA692" s="7">
        <f t="shared" si="246"/>
        <v>-1.730941484281932E-2</v>
      </c>
      <c r="BB692" s="62">
        <f t="shared" si="247"/>
        <v>9994</v>
      </c>
      <c r="BC692" s="28">
        <f t="shared" si="248"/>
        <v>-5.2257004927089038E-3</v>
      </c>
      <c r="BD692" s="32">
        <f t="shared" si="249"/>
        <v>4.2036349147104163E-2</v>
      </c>
      <c r="BE692" s="32">
        <f t="shared" si="250"/>
        <v>4.0480039451928108E-2</v>
      </c>
      <c r="BF692" s="35">
        <f t="shared" si="251"/>
        <v>0.91748361140096768</v>
      </c>
      <c r="BG692" s="36">
        <f t="shared" si="252"/>
        <v>0.92727777389384636</v>
      </c>
      <c r="BH692" s="33">
        <f t="shared" si="253"/>
        <v>7.2722226106153767E-2</v>
      </c>
      <c r="BI692" s="33">
        <f t="shared" si="254"/>
        <v>0</v>
      </c>
      <c r="BJ692" s="63">
        <v>0</v>
      </c>
      <c r="BK692" s="63">
        <v>105</v>
      </c>
      <c r="BL692" s="63">
        <v>0</v>
      </c>
      <c r="BM692" s="63">
        <v>0</v>
      </c>
      <c r="BN692" s="63">
        <v>0</v>
      </c>
      <c r="BO692" s="63"/>
      <c r="BP692" s="63">
        <v>0</v>
      </c>
      <c r="BQ692" s="63">
        <v>0</v>
      </c>
      <c r="BR692" s="63">
        <v>0</v>
      </c>
      <c r="BS692" s="63">
        <v>0</v>
      </c>
      <c r="BT692" s="63">
        <v>0</v>
      </c>
      <c r="BU692" s="63">
        <v>0</v>
      </c>
      <c r="BV692" s="63">
        <v>0</v>
      </c>
      <c r="BW692" s="63">
        <v>0</v>
      </c>
      <c r="BX692" s="63"/>
      <c r="BY692" s="63"/>
      <c r="BZ692" s="63"/>
      <c r="CA692" s="63"/>
      <c r="CB692" s="63"/>
      <c r="CC692" s="63"/>
      <c r="CD692" s="63"/>
      <c r="CE692" s="63"/>
      <c r="CF692" s="63"/>
      <c r="CG692" s="63"/>
      <c r="CH692" s="63"/>
      <c r="CI692" s="63"/>
      <c r="CJ692" s="63"/>
      <c r="CK692" s="63"/>
      <c r="CL692" s="63"/>
      <c r="CM692" s="63"/>
      <c r="CN692" s="63">
        <v>19931108</v>
      </c>
      <c r="CO692" s="63" t="s">
        <v>792</v>
      </c>
      <c r="CP692" s="66"/>
      <c r="CQ692" s="64">
        <v>34283</v>
      </c>
      <c r="CR692" s="78" t="s">
        <v>2038</v>
      </c>
      <c r="CS692" s="78" t="s">
        <v>2038</v>
      </c>
    </row>
    <row r="693" spans="1:97">
      <c r="A693" s="63" t="s">
        <v>3591</v>
      </c>
      <c r="B693" s="63" t="s">
        <v>7638</v>
      </c>
      <c r="C693" s="63">
        <v>1769</v>
      </c>
      <c r="D693" s="19" t="s">
        <v>3782</v>
      </c>
      <c r="E693" s="63" t="s">
        <v>3783</v>
      </c>
      <c r="F693" s="63"/>
      <c r="G693" s="65" t="s">
        <v>259</v>
      </c>
      <c r="H693" s="65">
        <v>5</v>
      </c>
      <c r="I693" s="65">
        <v>20</v>
      </c>
      <c r="J693" s="65">
        <v>112</v>
      </c>
      <c r="K693" s="23">
        <v>41.745620000000002</v>
      </c>
      <c r="L693" s="23">
        <v>-110.07849</v>
      </c>
      <c r="M693" s="61" t="s">
        <v>7639</v>
      </c>
      <c r="N693" s="63" t="s">
        <v>7640</v>
      </c>
      <c r="O693" s="63"/>
      <c r="P693" s="63" t="s">
        <v>2754</v>
      </c>
      <c r="Q693" s="63"/>
      <c r="R693" s="63"/>
      <c r="S693" s="55" t="str">
        <f>IF(U693&gt;0,V693-U693,"")</f>
        <v/>
      </c>
      <c r="T693" s="63"/>
      <c r="U693" s="66"/>
      <c r="V693" s="63"/>
      <c r="W693" s="66">
        <v>12107</v>
      </c>
      <c r="X693" s="66">
        <v>11690</v>
      </c>
      <c r="Y693" s="63"/>
      <c r="Z693" s="64">
        <v>34289</v>
      </c>
      <c r="AA693" s="63">
        <v>7.6</v>
      </c>
      <c r="AB693" s="63"/>
      <c r="AC693" s="63">
        <v>44</v>
      </c>
      <c r="AD693" s="63">
        <v>5</v>
      </c>
      <c r="AE693" s="63">
        <v>1593</v>
      </c>
      <c r="AF693" s="63">
        <v>40</v>
      </c>
      <c r="AG693" s="63"/>
      <c r="AH693" s="63">
        <v>2825</v>
      </c>
      <c r="AI693" s="63">
        <v>534</v>
      </c>
      <c r="AJ693" s="63">
        <v>0</v>
      </c>
      <c r="AK693" s="63">
        <v>0</v>
      </c>
      <c r="AL693" s="63">
        <v>0</v>
      </c>
      <c r="AM693" s="63">
        <v>5328</v>
      </c>
      <c r="AN693" s="63"/>
      <c r="AO693" s="63" t="s">
        <v>736</v>
      </c>
      <c r="AP693" s="17">
        <f t="shared" si="239"/>
        <v>2.1955999999999998</v>
      </c>
      <c r="AQ693" s="17">
        <f t="shared" si="240"/>
        <v>0.41144999999999998</v>
      </c>
      <c r="AR693" s="17">
        <f t="shared" si="260"/>
        <v>69.29549999999999</v>
      </c>
      <c r="AS693" s="17">
        <f t="shared" si="257"/>
        <v>1.0231999999999999</v>
      </c>
      <c r="AT693" s="17">
        <f t="shared" si="241"/>
        <v>72.925749999999994</v>
      </c>
      <c r="AU693" s="5">
        <f t="shared" si="242"/>
        <v>79.693249999999992</v>
      </c>
      <c r="AV693" s="5">
        <f t="shared" si="243"/>
        <v>8.7522599999999997</v>
      </c>
      <c r="AW693" s="5">
        <f t="shared" si="258"/>
        <v>0</v>
      </c>
      <c r="AX693" s="5">
        <f t="shared" si="259"/>
        <v>0</v>
      </c>
      <c r="AY693" s="5">
        <f t="shared" si="244"/>
        <v>0</v>
      </c>
      <c r="AZ693" s="5">
        <f t="shared" si="245"/>
        <v>88.445509999999985</v>
      </c>
      <c r="BA693" s="7">
        <f t="shared" si="246"/>
        <v>-9.6174250606954378E-2</v>
      </c>
      <c r="BB693" s="62">
        <f t="shared" si="247"/>
        <v>5041</v>
      </c>
      <c r="BC693" s="28">
        <f t="shared" si="248"/>
        <v>-2.7678657536888803E-2</v>
      </c>
      <c r="BD693" s="32">
        <f t="shared" si="249"/>
        <v>3.0107335200529304E-2</v>
      </c>
      <c r="BE693" s="32">
        <f t="shared" si="250"/>
        <v>5.6420400201574895E-3</v>
      </c>
      <c r="BF693" s="35">
        <f t="shared" si="251"/>
        <v>0.96425062477931323</v>
      </c>
      <c r="BG693" s="36">
        <f t="shared" si="252"/>
        <v>0.90104347863447232</v>
      </c>
      <c r="BH693" s="33">
        <f t="shared" si="253"/>
        <v>9.895652136552778E-2</v>
      </c>
      <c r="BI693" s="33">
        <f t="shared" si="254"/>
        <v>0</v>
      </c>
      <c r="BJ693" s="63">
        <v>0</v>
      </c>
      <c r="BK693" s="63">
        <v>288</v>
      </c>
      <c r="BL693" s="63">
        <v>0</v>
      </c>
      <c r="BM693" s="63">
        <v>0</v>
      </c>
      <c r="BN693" s="63">
        <v>0</v>
      </c>
      <c r="BO693" s="63"/>
      <c r="BP693" s="63">
        <v>0</v>
      </c>
      <c r="BQ693" s="63">
        <v>0</v>
      </c>
      <c r="BR693" s="63">
        <v>0</v>
      </c>
      <c r="BS693" s="63">
        <v>0</v>
      </c>
      <c r="BT693" s="63">
        <v>0</v>
      </c>
      <c r="BU693" s="63">
        <v>0</v>
      </c>
      <c r="BV693" s="63">
        <v>0</v>
      </c>
      <c r="BW693" s="63">
        <v>0</v>
      </c>
      <c r="BX693" s="63"/>
      <c r="BY693" s="63"/>
      <c r="BZ693" s="63"/>
      <c r="CA693" s="63"/>
      <c r="CB693" s="63"/>
      <c r="CC693" s="63"/>
      <c r="CD693" s="63"/>
      <c r="CE693" s="63"/>
      <c r="CF693" s="63"/>
      <c r="CG693" s="63"/>
      <c r="CH693" s="63"/>
      <c r="CI693" s="63"/>
      <c r="CJ693" s="63"/>
      <c r="CK693" s="63"/>
      <c r="CL693" s="63"/>
      <c r="CM693" s="63"/>
      <c r="CN693" s="63">
        <v>19931116</v>
      </c>
      <c r="CO693" s="63" t="s">
        <v>7641</v>
      </c>
      <c r="CP693" s="66"/>
      <c r="CQ693" s="64">
        <v>34296</v>
      </c>
      <c r="CR693" s="78" t="s">
        <v>2038</v>
      </c>
      <c r="CS693" s="78" t="s">
        <v>2038</v>
      </c>
    </row>
    <row r="694" spans="1:97">
      <c r="A694" s="63" t="s">
        <v>3591</v>
      </c>
      <c r="B694" s="63" t="s">
        <v>3135</v>
      </c>
      <c r="C694" s="63">
        <v>4861</v>
      </c>
      <c r="D694" s="19" t="s">
        <v>3782</v>
      </c>
      <c r="E694" s="63" t="s">
        <v>3783</v>
      </c>
      <c r="F694" s="63" t="s">
        <v>228</v>
      </c>
      <c r="G694" s="65" t="s">
        <v>3599</v>
      </c>
      <c r="H694" s="65">
        <v>24</v>
      </c>
      <c r="I694" s="65">
        <v>22</v>
      </c>
      <c r="J694" s="65">
        <v>113</v>
      </c>
      <c r="K694" s="23">
        <v>41.866459999999996</v>
      </c>
      <c r="L694" s="23">
        <v>-110.18662</v>
      </c>
      <c r="M694" s="61" t="s">
        <v>3136</v>
      </c>
      <c r="N694" s="63" t="s">
        <v>3137</v>
      </c>
      <c r="O694" s="63"/>
      <c r="P694" s="63" t="s">
        <v>2754</v>
      </c>
      <c r="Q694" s="63"/>
      <c r="R694" s="63"/>
      <c r="S694" s="55">
        <f>IF(U694&gt;0,V694-U694,"")</f>
        <v>39</v>
      </c>
      <c r="T694" s="63"/>
      <c r="U694" s="66">
        <v>10896</v>
      </c>
      <c r="V694" s="63">
        <v>10935</v>
      </c>
      <c r="W694" s="66">
        <v>12005</v>
      </c>
      <c r="X694" s="66">
        <v>11895</v>
      </c>
      <c r="Y694" s="63"/>
      <c r="Z694" s="64">
        <v>38706</v>
      </c>
      <c r="AA694" s="63">
        <v>6.03</v>
      </c>
      <c r="AB694" s="63"/>
      <c r="AC694" s="63">
        <v>151</v>
      </c>
      <c r="AD694" s="63">
        <v>17</v>
      </c>
      <c r="AE694" s="63">
        <v>4420</v>
      </c>
      <c r="AF694" s="63">
        <v>126</v>
      </c>
      <c r="AG694" s="63"/>
      <c r="AH694" s="63">
        <v>8008</v>
      </c>
      <c r="AI694" s="63">
        <v>1040</v>
      </c>
      <c r="AJ694" s="63">
        <v>0</v>
      </c>
      <c r="AK694" s="63">
        <v>0</v>
      </c>
      <c r="AL694" s="63">
        <v>5</v>
      </c>
      <c r="AM694" s="63">
        <v>15740</v>
      </c>
      <c r="AN694" s="63"/>
      <c r="AO694" s="63" t="s">
        <v>767</v>
      </c>
      <c r="AP694" s="17">
        <f t="shared" si="239"/>
        <v>7.5349000000000004</v>
      </c>
      <c r="AQ694" s="17">
        <f t="shared" si="240"/>
        <v>1.39893</v>
      </c>
      <c r="AR694" s="17">
        <f t="shared" si="260"/>
        <v>192.26999999999998</v>
      </c>
      <c r="AS694" s="17">
        <f t="shared" si="257"/>
        <v>3.2230799999999999</v>
      </c>
      <c r="AT694" s="17">
        <f t="shared" si="241"/>
        <v>204.42690999999999</v>
      </c>
      <c r="AU694" s="5">
        <f t="shared" si="242"/>
        <v>225.90567999999999</v>
      </c>
      <c r="AV694" s="5">
        <f t="shared" si="243"/>
        <v>17.045599999999997</v>
      </c>
      <c r="AW694" s="5">
        <f t="shared" si="258"/>
        <v>0</v>
      </c>
      <c r="AX694" s="5">
        <f t="shared" si="259"/>
        <v>0</v>
      </c>
      <c r="AY694" s="5">
        <f t="shared" si="244"/>
        <v>0.10410000000000001</v>
      </c>
      <c r="AZ694" s="5">
        <f t="shared" si="245"/>
        <v>243.05537999999999</v>
      </c>
      <c r="BA694" s="7">
        <f t="shared" si="246"/>
        <v>-8.6324019661202664E-2</v>
      </c>
      <c r="BB694" s="62">
        <f t="shared" si="247"/>
        <v>13767</v>
      </c>
      <c r="BC694" s="28">
        <f t="shared" si="248"/>
        <v>-6.686548954485376E-2</v>
      </c>
      <c r="BD694" s="32">
        <f t="shared" si="249"/>
        <v>3.6858650360659467E-2</v>
      </c>
      <c r="BE694" s="32">
        <f t="shared" si="250"/>
        <v>6.8431793055033704E-3</v>
      </c>
      <c r="BF694" s="35">
        <f t="shared" si="251"/>
        <v>0.95629817033383713</v>
      </c>
      <c r="BG694" s="36">
        <f t="shared" si="252"/>
        <v>0.92944118332208903</v>
      </c>
      <c r="BH694" s="33">
        <f t="shared" si="253"/>
        <v>7.0130519225700738E-2</v>
      </c>
      <c r="BI694" s="33">
        <f t="shared" si="254"/>
        <v>4.2829745221027412E-4</v>
      </c>
      <c r="BJ694" s="63">
        <v>0</v>
      </c>
      <c r="BK694" s="63">
        <v>273</v>
      </c>
      <c r="BL694" s="63">
        <v>0</v>
      </c>
      <c r="BM694" s="63">
        <v>14467</v>
      </c>
      <c r="BN694" s="63">
        <v>0</v>
      </c>
      <c r="BO694" s="63">
        <v>0</v>
      </c>
      <c r="BP694" s="63">
        <v>0</v>
      </c>
      <c r="BQ694" s="63">
        <v>0</v>
      </c>
      <c r="BR694" s="63">
        <v>0</v>
      </c>
      <c r="BS694" s="63">
        <v>0</v>
      </c>
      <c r="BT694" s="63">
        <v>0</v>
      </c>
      <c r="BU694" s="63">
        <v>0</v>
      </c>
      <c r="BV694" s="63">
        <v>0</v>
      </c>
      <c r="BW694" s="63">
        <v>0</v>
      </c>
      <c r="BX694" s="63"/>
      <c r="BY694" s="63"/>
      <c r="BZ694" s="63"/>
      <c r="CA694" s="63"/>
      <c r="CB694" s="63"/>
      <c r="CC694" s="63"/>
      <c r="CD694" s="63"/>
      <c r="CE694" s="63"/>
      <c r="CF694" s="63"/>
      <c r="CG694" s="63"/>
      <c r="CH694" s="63"/>
      <c r="CI694" s="63"/>
      <c r="CJ694" s="63"/>
      <c r="CK694" s="63"/>
      <c r="CL694" s="63"/>
      <c r="CM694" s="63"/>
      <c r="CN694" s="63">
        <v>20051220</v>
      </c>
      <c r="CO694" s="63" t="s">
        <v>2057</v>
      </c>
      <c r="CP694" s="66"/>
      <c r="CQ694" s="64">
        <v>38721</v>
      </c>
      <c r="CR694" s="78" t="s">
        <v>2038</v>
      </c>
      <c r="CS694" s="78" t="s">
        <v>2038</v>
      </c>
    </row>
    <row r="695" spans="1:97">
      <c r="A695" s="63" t="s">
        <v>3591</v>
      </c>
      <c r="B695" s="63" t="s">
        <v>5692</v>
      </c>
      <c r="C695" s="63">
        <v>4802</v>
      </c>
      <c r="D695" s="19" t="s">
        <v>3782</v>
      </c>
      <c r="E695" s="63" t="s">
        <v>3783</v>
      </c>
      <c r="F695" s="63" t="s">
        <v>228</v>
      </c>
      <c r="G695" s="65" t="s">
        <v>3609</v>
      </c>
      <c r="H695" s="65">
        <v>25</v>
      </c>
      <c r="I695" s="65">
        <v>22</v>
      </c>
      <c r="J695" s="65">
        <v>113</v>
      </c>
      <c r="K695" s="23">
        <v>41.861579999999996</v>
      </c>
      <c r="L695" s="23">
        <v>-110.17827</v>
      </c>
      <c r="M695" s="61" t="s">
        <v>5693</v>
      </c>
      <c r="N695" s="63" t="s">
        <v>5694</v>
      </c>
      <c r="O695" s="63"/>
      <c r="P695" s="63" t="s">
        <v>2754</v>
      </c>
      <c r="Q695" s="63"/>
      <c r="R695" s="63"/>
      <c r="S695" s="55">
        <f>IF(U695&gt;0,V695-U695,"")</f>
        <v>1153</v>
      </c>
      <c r="T695" s="63"/>
      <c r="U695" s="66">
        <v>10828</v>
      </c>
      <c r="V695" s="63">
        <v>11981</v>
      </c>
      <c r="W695" s="66">
        <v>11980</v>
      </c>
      <c r="X695" s="66">
        <v>11853</v>
      </c>
      <c r="Y695" s="63"/>
      <c r="Z695" s="64">
        <v>38721</v>
      </c>
      <c r="AA695" s="63">
        <v>6.13</v>
      </c>
      <c r="AB695" s="63"/>
      <c r="AC695" s="63">
        <v>71</v>
      </c>
      <c r="AD695" s="63">
        <v>0</v>
      </c>
      <c r="AE695" s="63">
        <v>2500</v>
      </c>
      <c r="AF695" s="63">
        <v>57</v>
      </c>
      <c r="AG695" s="63"/>
      <c r="AH695" s="63">
        <v>4178</v>
      </c>
      <c r="AI695" s="63">
        <v>524</v>
      </c>
      <c r="AJ695" s="63">
        <v>0</v>
      </c>
      <c r="AK695" s="63">
        <v>0</v>
      </c>
      <c r="AL695" s="63">
        <v>10</v>
      </c>
      <c r="AM695" s="63">
        <v>7800</v>
      </c>
      <c r="AN695" s="63"/>
      <c r="AO695" s="63" t="s">
        <v>767</v>
      </c>
      <c r="AP695" s="17">
        <f t="shared" si="239"/>
        <v>3.5428999999999999</v>
      </c>
      <c r="AQ695" s="17">
        <f t="shared" si="240"/>
        <v>0</v>
      </c>
      <c r="AR695" s="17">
        <f t="shared" si="260"/>
        <v>108.74999999999999</v>
      </c>
      <c r="AS695" s="17">
        <f t="shared" si="257"/>
        <v>1.4580599999999999</v>
      </c>
      <c r="AT695" s="17">
        <f t="shared" si="241"/>
        <v>113.75095999999999</v>
      </c>
      <c r="AU695" s="5">
        <f t="shared" si="242"/>
        <v>117.86138</v>
      </c>
      <c r="AV695" s="5">
        <f t="shared" si="243"/>
        <v>8.5883599999999998</v>
      </c>
      <c r="AW695" s="5">
        <f t="shared" si="258"/>
        <v>0</v>
      </c>
      <c r="AX695" s="5">
        <f t="shared" si="259"/>
        <v>0</v>
      </c>
      <c r="AY695" s="5">
        <f t="shared" si="244"/>
        <v>0.20820000000000002</v>
      </c>
      <c r="AZ695" s="5">
        <f t="shared" si="245"/>
        <v>126.65794</v>
      </c>
      <c r="BA695" s="7">
        <f t="shared" si="246"/>
        <v>-5.3687613062577987E-2</v>
      </c>
      <c r="BB695" s="62">
        <f t="shared" si="247"/>
        <v>7340</v>
      </c>
      <c r="BC695" s="28">
        <f t="shared" si="248"/>
        <v>-3.0383091149273449E-2</v>
      </c>
      <c r="BD695" s="32">
        <f t="shared" si="249"/>
        <v>3.1146110766889355E-2</v>
      </c>
      <c r="BE695" s="32">
        <f t="shared" si="250"/>
        <v>0</v>
      </c>
      <c r="BF695" s="35">
        <f t="shared" si="251"/>
        <v>0.96885388923311067</v>
      </c>
      <c r="BG695" s="36">
        <f t="shared" si="252"/>
        <v>0.93054868885440578</v>
      </c>
      <c r="BH695" s="33">
        <f t="shared" si="253"/>
        <v>6.7807513686074475E-2</v>
      </c>
      <c r="BI695" s="33">
        <f t="shared" si="254"/>
        <v>1.6437974595197114E-3</v>
      </c>
      <c r="BJ695" s="63">
        <v>0</v>
      </c>
      <c r="BK695" s="63">
        <v>116</v>
      </c>
      <c r="BL695" s="63">
        <v>0</v>
      </c>
      <c r="BM695" s="63">
        <v>7548</v>
      </c>
      <c r="BN695" s="63">
        <v>0</v>
      </c>
      <c r="BO695" s="63">
        <v>0</v>
      </c>
      <c r="BP695" s="63">
        <v>0</v>
      </c>
      <c r="BQ695" s="63">
        <v>0</v>
      </c>
      <c r="BR695" s="63">
        <v>0</v>
      </c>
      <c r="BS695" s="63">
        <v>0</v>
      </c>
      <c r="BT695" s="63">
        <v>0</v>
      </c>
      <c r="BU695" s="63">
        <v>0</v>
      </c>
      <c r="BV695" s="63">
        <v>0</v>
      </c>
      <c r="BW695" s="63">
        <v>0</v>
      </c>
      <c r="BX695" s="63"/>
      <c r="BY695" s="63"/>
      <c r="BZ695" s="63"/>
      <c r="CA695" s="63"/>
      <c r="CB695" s="63"/>
      <c r="CC695" s="63"/>
      <c r="CD695" s="63"/>
      <c r="CE695" s="63"/>
      <c r="CF695" s="63"/>
      <c r="CG695" s="63"/>
      <c r="CH695" s="63"/>
      <c r="CI695" s="63"/>
      <c r="CJ695" s="63"/>
      <c r="CK695" s="63"/>
      <c r="CL695" s="63"/>
      <c r="CM695" s="63"/>
      <c r="CN695" s="63">
        <v>20060104</v>
      </c>
      <c r="CO695" s="63" t="s">
        <v>2058</v>
      </c>
      <c r="CP695" s="66"/>
      <c r="CQ695" s="64">
        <v>38733</v>
      </c>
      <c r="CR695" s="78" t="s">
        <v>2038</v>
      </c>
      <c r="CS695" s="78" t="s">
        <v>2038</v>
      </c>
    </row>
    <row r="696" spans="1:97">
      <c r="A696" s="20" t="s">
        <v>3591</v>
      </c>
      <c r="B696" s="16" t="s">
        <v>476</v>
      </c>
      <c r="F696" s="4" t="s">
        <v>2284</v>
      </c>
      <c r="G696" s="47" t="s">
        <v>3597</v>
      </c>
      <c r="H696" s="47">
        <v>9</v>
      </c>
      <c r="I696" s="47">
        <v>20</v>
      </c>
      <c r="J696" s="47">
        <v>101</v>
      </c>
      <c r="K696" s="23">
        <v>41.727519999999998</v>
      </c>
      <c r="L696" s="23">
        <v>-108.80369</v>
      </c>
      <c r="M696" s="61" t="s">
        <v>2285</v>
      </c>
      <c r="N696" s="19" t="s">
        <v>2286</v>
      </c>
      <c r="P696" s="19" t="s">
        <v>2754</v>
      </c>
      <c r="Y696" s="63" t="s">
        <v>3788</v>
      </c>
      <c r="Z696" s="48">
        <v>29039</v>
      </c>
      <c r="AA696" s="19">
        <v>5.8</v>
      </c>
      <c r="AB696" s="19" t="s">
        <v>3789</v>
      </c>
      <c r="AC696" s="19">
        <v>6</v>
      </c>
      <c r="AD696" s="19">
        <v>1</v>
      </c>
      <c r="AE696" s="19">
        <v>9545</v>
      </c>
      <c r="AF696" s="19">
        <v>475</v>
      </c>
      <c r="AH696" s="19">
        <v>14800</v>
      </c>
      <c r="AI696" s="19">
        <v>525</v>
      </c>
      <c r="AJ696" s="19">
        <v>0</v>
      </c>
      <c r="AK696" s="6">
        <v>0</v>
      </c>
      <c r="AL696" s="19">
        <v>85</v>
      </c>
      <c r="AM696" s="19">
        <v>25171</v>
      </c>
      <c r="AN696" s="53"/>
      <c r="AO696" s="63" t="s">
        <v>6419</v>
      </c>
      <c r="AP696" s="17">
        <f t="shared" si="239"/>
        <v>0.2994</v>
      </c>
      <c r="AQ696" s="17">
        <f t="shared" si="240"/>
        <v>8.2290000000000002E-2</v>
      </c>
      <c r="AR696" s="17">
        <f t="shared" si="260"/>
        <v>415.20749999999998</v>
      </c>
      <c r="AS696" s="17">
        <f t="shared" si="257"/>
        <v>12.150499999999999</v>
      </c>
      <c r="AT696" s="17">
        <f t="shared" si="241"/>
        <v>427.73969</v>
      </c>
      <c r="AU696" s="5">
        <f t="shared" si="242"/>
        <v>417.50799999999998</v>
      </c>
      <c r="AV696" s="5">
        <f t="shared" si="243"/>
        <v>8.6047499999999992</v>
      </c>
      <c r="AW696" s="5">
        <f t="shared" si="258"/>
        <v>0</v>
      </c>
      <c r="AX696" s="5">
        <f t="shared" si="259"/>
        <v>0</v>
      </c>
      <c r="AY696" s="5">
        <f t="shared" si="244"/>
        <v>1.7697000000000001</v>
      </c>
      <c r="AZ696" s="5">
        <f t="shared" si="245"/>
        <v>427.88245000000001</v>
      </c>
      <c r="BA696" s="7">
        <f t="shared" si="246"/>
        <v>-1.6684935244897916E-4</v>
      </c>
      <c r="BB696" s="62">
        <f t="shared" si="247"/>
        <v>25437</v>
      </c>
      <c r="BC696" s="6">
        <f t="shared" si="248"/>
        <v>5.2560859943091998E-3</v>
      </c>
      <c r="BD696" s="32">
        <f t="shared" si="249"/>
        <v>6.9995842564902035E-4</v>
      </c>
      <c r="BE696" s="32">
        <f t="shared" si="250"/>
        <v>1.9238336288128887E-4</v>
      </c>
      <c r="BF696" s="35">
        <f t="shared" si="251"/>
        <v>0.99910765821146974</v>
      </c>
      <c r="BG696" s="36">
        <f t="shared" si="252"/>
        <v>0.97575397168077349</v>
      </c>
      <c r="BH696" s="33">
        <f t="shared" si="253"/>
        <v>2.0110079298648494E-2</v>
      </c>
      <c r="BI696" s="33">
        <f t="shared" si="254"/>
        <v>4.1359490205779646E-3</v>
      </c>
      <c r="BJ696" s="6">
        <v>0</v>
      </c>
      <c r="BK696" s="19">
        <v>0</v>
      </c>
      <c r="BL696" s="19">
        <v>0</v>
      </c>
      <c r="BM696" s="19">
        <v>25012</v>
      </c>
      <c r="BN696" s="19">
        <v>0</v>
      </c>
      <c r="BO696" s="31"/>
      <c r="BP696" s="19">
        <v>0</v>
      </c>
      <c r="BQ696" s="19">
        <v>0</v>
      </c>
      <c r="BR696" s="19">
        <v>0</v>
      </c>
      <c r="BS696" s="19">
        <v>0</v>
      </c>
      <c r="BT696" s="19">
        <v>0</v>
      </c>
      <c r="BU696" s="19">
        <v>0</v>
      </c>
      <c r="BV696" s="19">
        <v>0</v>
      </c>
      <c r="BW696" s="19">
        <v>0</v>
      </c>
      <c r="BX696" s="19"/>
      <c r="BY696" s="19"/>
      <c r="BZ696" s="19"/>
      <c r="CA696" s="19"/>
      <c r="CB696" s="19"/>
      <c r="CC696" s="19"/>
      <c r="CD696" s="19"/>
      <c r="CE696" s="19"/>
      <c r="CF696" s="19"/>
      <c r="CG696" s="19"/>
      <c r="CH696" s="19"/>
      <c r="CI696" s="19"/>
      <c r="CJ696" s="19"/>
      <c r="CK696" s="19"/>
      <c r="CL696" s="19"/>
      <c r="CM696" s="63" t="s">
        <v>3788</v>
      </c>
      <c r="CN696" s="63">
        <v>19790703</v>
      </c>
      <c r="CO696" s="63"/>
      <c r="CP696" s="66"/>
      <c r="CQ696" s="63"/>
      <c r="CR696" s="78" t="s">
        <v>2042</v>
      </c>
      <c r="CS696" s="78" t="s">
        <v>2042</v>
      </c>
    </row>
    <row r="697" spans="1:97">
      <c r="A697" s="20" t="s">
        <v>3591</v>
      </c>
      <c r="B697" s="16" t="s">
        <v>5570</v>
      </c>
      <c r="F697" s="4" t="s">
        <v>1765</v>
      </c>
      <c r="G697" s="47" t="s">
        <v>3604</v>
      </c>
      <c r="H697" s="47">
        <v>28</v>
      </c>
      <c r="I697" s="47">
        <v>23</v>
      </c>
      <c r="J697" s="47">
        <v>103</v>
      </c>
      <c r="K697" s="23">
        <v>41.936019000000002</v>
      </c>
      <c r="L697" s="23">
        <v>-109.086945</v>
      </c>
      <c r="M697" s="61" t="s">
        <v>557</v>
      </c>
      <c r="N697" s="19" t="s">
        <v>5410</v>
      </c>
      <c r="P697" s="19" t="s">
        <v>2754</v>
      </c>
      <c r="Z697" s="48">
        <v>35576</v>
      </c>
      <c r="AA697" s="19">
        <v>7.12</v>
      </c>
      <c r="AB697" s="19" t="s">
        <v>3789</v>
      </c>
      <c r="AC697" s="19">
        <v>5</v>
      </c>
      <c r="AD697" s="19">
        <v>0</v>
      </c>
      <c r="AE697" s="19">
        <v>7</v>
      </c>
      <c r="AF697" s="19">
        <v>0</v>
      </c>
      <c r="AH697" s="19">
        <v>2</v>
      </c>
      <c r="AI697" s="19">
        <v>31</v>
      </c>
      <c r="AJ697" s="19">
        <v>0</v>
      </c>
      <c r="AK697" s="6">
        <v>0</v>
      </c>
      <c r="AL697" s="19">
        <v>0</v>
      </c>
      <c r="AM697" s="19">
        <v>29</v>
      </c>
      <c r="AN697" s="53"/>
      <c r="AO697" s="63" t="s">
        <v>5777</v>
      </c>
      <c r="AP697" s="17">
        <f t="shared" si="239"/>
        <v>0.2495</v>
      </c>
      <c r="AQ697" s="17">
        <f t="shared" si="240"/>
        <v>0</v>
      </c>
      <c r="AR697" s="17">
        <f t="shared" si="260"/>
        <v>0.30449999999999999</v>
      </c>
      <c r="AS697" s="17">
        <f t="shared" si="257"/>
        <v>0</v>
      </c>
      <c r="AT697" s="17">
        <f t="shared" si="241"/>
        <v>0.55400000000000005</v>
      </c>
      <c r="AU697" s="5">
        <f t="shared" si="242"/>
        <v>5.6419999999999998E-2</v>
      </c>
      <c r="AV697" s="5">
        <f t="shared" si="243"/>
        <v>0.50808999999999993</v>
      </c>
      <c r="AW697" s="5">
        <f t="shared" si="258"/>
        <v>0</v>
      </c>
      <c r="AX697" s="5">
        <f t="shared" si="259"/>
        <v>0</v>
      </c>
      <c r="AY697" s="5">
        <f t="shared" si="244"/>
        <v>0</v>
      </c>
      <c r="AZ697" s="5">
        <f t="shared" si="245"/>
        <v>0.56450999999999996</v>
      </c>
      <c r="BA697" s="7">
        <f t="shared" si="246"/>
        <v>-9.3964291781029295E-3</v>
      </c>
      <c r="BB697" s="62">
        <f t="shared" si="247"/>
        <v>45</v>
      </c>
      <c r="BC697" s="6">
        <f t="shared" si="248"/>
        <v>0.21621621621621623</v>
      </c>
      <c r="BD697" s="32">
        <f t="shared" si="249"/>
        <v>0.45036101083032487</v>
      </c>
      <c r="BE697" s="32">
        <f t="shared" si="250"/>
        <v>0</v>
      </c>
      <c r="BF697" s="45">
        <f t="shared" si="251"/>
        <v>0.54963898916967502</v>
      </c>
      <c r="BG697" s="33">
        <f t="shared" si="252"/>
        <v>9.9945085118067004E-2</v>
      </c>
      <c r="BH697" s="36">
        <f t="shared" si="253"/>
        <v>0.9000549148819329</v>
      </c>
      <c r="BI697" s="33">
        <f t="shared" si="254"/>
        <v>0</v>
      </c>
      <c r="BJ697" s="6">
        <v>0</v>
      </c>
      <c r="BK697" s="19">
        <v>0</v>
      </c>
      <c r="BL697" s="19">
        <v>0</v>
      </c>
      <c r="BM697" s="19">
        <v>22</v>
      </c>
      <c r="BN697" s="19">
        <v>0</v>
      </c>
      <c r="BO697" s="31"/>
      <c r="BP697" s="19">
        <v>0</v>
      </c>
      <c r="BQ697" s="19">
        <v>0</v>
      </c>
      <c r="BR697" s="19">
        <v>0</v>
      </c>
      <c r="BS697" s="19">
        <v>0</v>
      </c>
      <c r="BT697" s="19">
        <v>0</v>
      </c>
      <c r="BU697" s="19">
        <v>0</v>
      </c>
      <c r="BV697" s="19">
        <v>0</v>
      </c>
      <c r="BW697" s="19">
        <v>0</v>
      </c>
      <c r="BX697" s="19"/>
      <c r="BY697" s="19"/>
      <c r="BZ697" s="19"/>
      <c r="CA697" s="19"/>
      <c r="CB697" s="19"/>
      <c r="CC697" s="19"/>
      <c r="CD697" s="19"/>
      <c r="CE697" s="19"/>
      <c r="CF697" s="19"/>
      <c r="CG697" s="19"/>
      <c r="CH697" s="19"/>
      <c r="CI697" s="19"/>
      <c r="CJ697" s="19"/>
      <c r="CK697" s="19"/>
      <c r="CL697" s="19"/>
      <c r="CM697" s="39"/>
      <c r="CN697" s="63">
        <v>19970526</v>
      </c>
      <c r="CO697" s="63" t="s">
        <v>5781</v>
      </c>
      <c r="CP697" s="66"/>
      <c r="CQ697" s="64">
        <v>35577</v>
      </c>
      <c r="CR697" s="78" t="s">
        <v>2042</v>
      </c>
      <c r="CS697" s="78" t="s">
        <v>2042</v>
      </c>
    </row>
    <row r="698" spans="1:97">
      <c r="A698" s="20" t="s">
        <v>3591</v>
      </c>
      <c r="B698" s="16" t="s">
        <v>5571</v>
      </c>
      <c r="F698" s="4" t="s">
        <v>1765</v>
      </c>
      <c r="G698" s="47" t="s">
        <v>3598</v>
      </c>
      <c r="H698" s="47">
        <v>29</v>
      </c>
      <c r="I698" s="47">
        <v>23</v>
      </c>
      <c r="J698" s="47">
        <v>103</v>
      </c>
      <c r="K698" s="23">
        <v>41.943365999999997</v>
      </c>
      <c r="L698" s="23">
        <v>-109.074465</v>
      </c>
      <c r="M698" s="61" t="s">
        <v>560</v>
      </c>
      <c r="N698" s="19" t="s">
        <v>5411</v>
      </c>
      <c r="P698" s="19" t="s">
        <v>2754</v>
      </c>
      <c r="Z698" s="48">
        <v>35576</v>
      </c>
      <c r="AA698" s="19">
        <v>7.99</v>
      </c>
      <c r="AB698" s="19" t="s">
        <v>3789</v>
      </c>
      <c r="AC698" s="19">
        <v>70</v>
      </c>
      <c r="AD698" s="19">
        <v>10</v>
      </c>
      <c r="AE698" s="19">
        <v>2710</v>
      </c>
      <c r="AF698" s="19">
        <v>48</v>
      </c>
      <c r="AH698" s="19">
        <v>4125</v>
      </c>
      <c r="AI698" s="19">
        <v>720</v>
      </c>
      <c r="AJ698" s="19">
        <v>0</v>
      </c>
      <c r="AK698" s="6">
        <v>0</v>
      </c>
      <c r="AL698" s="19">
        <v>0</v>
      </c>
      <c r="AM698" s="19">
        <v>7317</v>
      </c>
      <c r="AN698" s="53"/>
      <c r="AO698" s="63" t="s">
        <v>5777</v>
      </c>
      <c r="AP698" s="17">
        <f t="shared" si="239"/>
        <v>3.4929999999999999</v>
      </c>
      <c r="AQ698" s="17">
        <f t="shared" si="240"/>
        <v>0.82289999999999996</v>
      </c>
      <c r="AR698" s="17">
        <f t="shared" si="260"/>
        <v>117.88499999999999</v>
      </c>
      <c r="AS698" s="17">
        <f t="shared" si="257"/>
        <v>1.22784</v>
      </c>
      <c r="AT698" s="17">
        <f t="shared" si="241"/>
        <v>123.42873999999999</v>
      </c>
      <c r="AU698" s="5">
        <f t="shared" si="242"/>
        <v>116.36624999999999</v>
      </c>
      <c r="AV698" s="5">
        <f t="shared" si="243"/>
        <v>11.800799999999999</v>
      </c>
      <c r="AW698" s="5">
        <f t="shared" si="258"/>
        <v>0</v>
      </c>
      <c r="AX698" s="5">
        <f t="shared" si="259"/>
        <v>0</v>
      </c>
      <c r="AY698" s="5">
        <f t="shared" si="244"/>
        <v>0</v>
      </c>
      <c r="AZ698" s="5">
        <f t="shared" si="245"/>
        <v>128.16704999999999</v>
      </c>
      <c r="BA698" s="7">
        <f t="shared" si="246"/>
        <v>-1.8833025783142075E-2</v>
      </c>
      <c r="BB698" s="62">
        <f t="shared" si="247"/>
        <v>7683</v>
      </c>
      <c r="BC698" s="6">
        <f t="shared" si="248"/>
        <v>2.4400000000000002E-2</v>
      </c>
      <c r="BD698" s="32">
        <f t="shared" si="249"/>
        <v>2.8299729868424488E-2</v>
      </c>
      <c r="BE698" s="32">
        <f t="shared" si="250"/>
        <v>6.6670047834888379E-3</v>
      </c>
      <c r="BF698" s="35">
        <f t="shared" si="251"/>
        <v>0.96503326534808664</v>
      </c>
      <c r="BG698" s="36">
        <f t="shared" si="252"/>
        <v>0.9079264132239917</v>
      </c>
      <c r="BH698" s="33">
        <f t="shared" si="253"/>
        <v>9.207358677600834E-2</v>
      </c>
      <c r="BI698" s="33">
        <f t="shared" si="254"/>
        <v>0</v>
      </c>
      <c r="BJ698" s="6">
        <v>0</v>
      </c>
      <c r="BK698" s="19">
        <v>0</v>
      </c>
      <c r="BL698" s="19">
        <v>0</v>
      </c>
      <c r="BM698" s="19">
        <v>7157</v>
      </c>
      <c r="BN698" s="19">
        <v>0</v>
      </c>
      <c r="BO698" s="31"/>
      <c r="BP698" s="19">
        <v>0</v>
      </c>
      <c r="BQ698" s="19">
        <v>0</v>
      </c>
      <c r="BR698" s="19">
        <v>0</v>
      </c>
      <c r="BS698" s="19">
        <v>0</v>
      </c>
      <c r="BT698" s="19">
        <v>0</v>
      </c>
      <c r="BU698" s="19">
        <v>0</v>
      </c>
      <c r="BV698" s="19">
        <v>0</v>
      </c>
      <c r="BW698" s="19">
        <v>0</v>
      </c>
      <c r="BX698" s="19"/>
      <c r="BY698" s="19"/>
      <c r="BZ698" s="19"/>
      <c r="CA698" s="19"/>
      <c r="CB698" s="19"/>
      <c r="CC698" s="19"/>
      <c r="CD698" s="19"/>
      <c r="CE698" s="19"/>
      <c r="CF698" s="19"/>
      <c r="CG698" s="19"/>
      <c r="CH698" s="19"/>
      <c r="CI698" s="19"/>
      <c r="CJ698" s="19"/>
      <c r="CK698" s="19"/>
      <c r="CL698" s="19"/>
      <c r="CM698" s="39"/>
      <c r="CN698" s="63">
        <v>19970526</v>
      </c>
      <c r="CO698" s="63" t="s">
        <v>5779</v>
      </c>
      <c r="CP698" s="66"/>
      <c r="CQ698" s="64">
        <v>35577</v>
      </c>
      <c r="CR698" s="78" t="s">
        <v>2042</v>
      </c>
      <c r="CS698" s="78" t="s">
        <v>2042</v>
      </c>
    </row>
    <row r="699" spans="1:97">
      <c r="A699" s="20" t="s">
        <v>3591</v>
      </c>
      <c r="B699" s="16" t="s">
        <v>5572</v>
      </c>
      <c r="F699" s="4" t="s">
        <v>1765</v>
      </c>
      <c r="G699" s="47" t="s">
        <v>3594</v>
      </c>
      <c r="H699" s="47">
        <v>32</v>
      </c>
      <c r="I699" s="47">
        <v>23</v>
      </c>
      <c r="J699" s="47">
        <v>103</v>
      </c>
      <c r="K699" s="23">
        <v>41.928178000000003</v>
      </c>
      <c r="L699" s="23">
        <v>-109.105327</v>
      </c>
      <c r="M699" s="61" t="s">
        <v>555</v>
      </c>
      <c r="N699" s="19" t="s">
        <v>5414</v>
      </c>
      <c r="P699" s="19" t="s">
        <v>2754</v>
      </c>
      <c r="Z699" s="48">
        <v>35576</v>
      </c>
      <c r="AA699" s="19">
        <v>8.1999999999999993</v>
      </c>
      <c r="AB699" s="19" t="s">
        <v>3789</v>
      </c>
      <c r="AC699" s="19">
        <v>50</v>
      </c>
      <c r="AD699" s="19">
        <v>5</v>
      </c>
      <c r="AE699" s="19">
        <v>1830</v>
      </c>
      <c r="AF699" s="19">
        <v>42</v>
      </c>
      <c r="AH699" s="19">
        <v>2550</v>
      </c>
      <c r="AI699" s="19">
        <v>561</v>
      </c>
      <c r="AJ699" s="19">
        <v>0</v>
      </c>
      <c r="AK699" s="6">
        <v>0</v>
      </c>
      <c r="AL699" s="19">
        <v>0</v>
      </c>
      <c r="AM699" s="19">
        <v>4753</v>
      </c>
      <c r="AN699" s="53"/>
      <c r="AO699" s="63" t="s">
        <v>5777</v>
      </c>
      <c r="AP699" s="17">
        <f t="shared" si="239"/>
        <v>2.4950000000000001</v>
      </c>
      <c r="AQ699" s="17">
        <f t="shared" si="240"/>
        <v>0.41144999999999998</v>
      </c>
      <c r="AR699" s="17">
        <f t="shared" si="260"/>
        <v>79.60499999999999</v>
      </c>
      <c r="AS699" s="17">
        <f t="shared" si="257"/>
        <v>1.07436</v>
      </c>
      <c r="AT699" s="17">
        <f t="shared" si="241"/>
        <v>83.585809999999995</v>
      </c>
      <c r="AU699" s="5">
        <f t="shared" si="242"/>
        <v>71.93549999999999</v>
      </c>
      <c r="AV699" s="5">
        <f t="shared" si="243"/>
        <v>9.1947899999999994</v>
      </c>
      <c r="AW699" s="5">
        <f t="shared" si="258"/>
        <v>0</v>
      </c>
      <c r="AX699" s="5">
        <f t="shared" si="259"/>
        <v>0</v>
      </c>
      <c r="AY699" s="5">
        <f t="shared" si="244"/>
        <v>0</v>
      </c>
      <c r="AZ699" s="5">
        <f t="shared" si="245"/>
        <v>81.130289999999988</v>
      </c>
      <c r="BA699" s="7">
        <f t="shared" si="246"/>
        <v>1.490758948275249E-2</v>
      </c>
      <c r="BB699" s="62">
        <f t="shared" si="247"/>
        <v>5038</v>
      </c>
      <c r="BC699" s="6">
        <f t="shared" si="248"/>
        <v>2.9108364824839139E-2</v>
      </c>
      <c r="BD699" s="32">
        <f t="shared" si="249"/>
        <v>2.984956417841737E-2</v>
      </c>
      <c r="BE699" s="32">
        <f t="shared" si="250"/>
        <v>4.9224862449738782E-3</v>
      </c>
      <c r="BF699" s="35">
        <f t="shared" si="251"/>
        <v>0.96522794957660862</v>
      </c>
      <c r="BG699" s="36">
        <f t="shared" si="252"/>
        <v>0.88666637331137366</v>
      </c>
      <c r="BH699" s="33">
        <f t="shared" si="253"/>
        <v>0.11333362668862641</v>
      </c>
      <c r="BI699" s="33">
        <f t="shared" si="254"/>
        <v>0</v>
      </c>
      <c r="BJ699" s="6">
        <v>0</v>
      </c>
      <c r="BK699" s="19">
        <v>0</v>
      </c>
      <c r="BL699" s="19">
        <v>0</v>
      </c>
      <c r="BM699" s="19">
        <v>1773</v>
      </c>
      <c r="BN699" s="19">
        <v>0</v>
      </c>
      <c r="BO699" s="31"/>
      <c r="BP699" s="19">
        <v>0</v>
      </c>
      <c r="BQ699" s="19">
        <v>0</v>
      </c>
      <c r="BR699" s="19">
        <v>0</v>
      </c>
      <c r="BS699" s="19">
        <v>0</v>
      </c>
      <c r="BT699" s="19">
        <v>0</v>
      </c>
      <c r="BU699" s="19">
        <v>0</v>
      </c>
      <c r="BV699" s="19">
        <v>0</v>
      </c>
      <c r="BW699" s="19">
        <v>0</v>
      </c>
      <c r="BX699" s="19"/>
      <c r="BY699" s="19"/>
      <c r="BZ699" s="19"/>
      <c r="CA699" s="19"/>
      <c r="CB699" s="19"/>
      <c r="CC699" s="19"/>
      <c r="CD699" s="19"/>
      <c r="CE699" s="19"/>
      <c r="CF699" s="19"/>
      <c r="CG699" s="19"/>
      <c r="CH699" s="19"/>
      <c r="CI699" s="19"/>
      <c r="CJ699" s="19"/>
      <c r="CK699" s="19"/>
      <c r="CL699" s="19"/>
      <c r="CM699" s="39"/>
      <c r="CN699" s="63">
        <v>19970526</v>
      </c>
      <c r="CO699" s="63" t="s">
        <v>5784</v>
      </c>
      <c r="CP699" s="66"/>
      <c r="CQ699" s="64">
        <v>35577</v>
      </c>
      <c r="CR699" s="78" t="s">
        <v>2042</v>
      </c>
      <c r="CS699" s="78" t="s">
        <v>2042</v>
      </c>
    </row>
    <row r="700" spans="1:97">
      <c r="A700" s="63" t="s">
        <v>3591</v>
      </c>
      <c r="B700" s="63" t="s">
        <v>1374</v>
      </c>
      <c r="C700" s="63">
        <v>2703</v>
      </c>
      <c r="D700" s="19" t="s">
        <v>3782</v>
      </c>
      <c r="E700" s="63" t="s">
        <v>3783</v>
      </c>
      <c r="F700" s="63" t="s">
        <v>5045</v>
      </c>
      <c r="G700" s="65" t="s">
        <v>3609</v>
      </c>
      <c r="H700" s="65">
        <v>23</v>
      </c>
      <c r="I700" s="65">
        <v>26</v>
      </c>
      <c r="J700" s="65">
        <v>112</v>
      </c>
      <c r="K700" s="23">
        <v>42.221179999999997</v>
      </c>
      <c r="L700" s="23">
        <v>-110.11767</v>
      </c>
      <c r="M700" s="61" t="s">
        <v>1393</v>
      </c>
      <c r="N700" s="63" t="s">
        <v>3710</v>
      </c>
      <c r="O700" s="63"/>
      <c r="P700" s="63" t="s">
        <v>1377</v>
      </c>
      <c r="Q700" s="63"/>
      <c r="R700" s="63"/>
      <c r="S700" s="55"/>
      <c r="T700" s="63"/>
      <c r="U700" s="66" t="s">
        <v>2719</v>
      </c>
      <c r="V700" s="63"/>
      <c r="W700" s="66">
        <v>7970</v>
      </c>
      <c r="X700" s="66">
        <v>7924</v>
      </c>
      <c r="Y700" s="63" t="s">
        <v>3852</v>
      </c>
      <c r="Z700" s="64">
        <v>36460</v>
      </c>
      <c r="AA700" s="63">
        <v>6.33</v>
      </c>
      <c r="AB700" s="63"/>
      <c r="AC700" s="63">
        <v>208</v>
      </c>
      <c r="AD700" s="63">
        <v>141</v>
      </c>
      <c r="AE700" s="63">
        <v>1287</v>
      </c>
      <c r="AF700" s="63"/>
      <c r="AG700" s="63"/>
      <c r="AH700" s="63">
        <v>2400</v>
      </c>
      <c r="AI700" s="63">
        <v>488</v>
      </c>
      <c r="AJ700" s="63"/>
      <c r="AK700" s="63"/>
      <c r="AL700" s="63">
        <v>108</v>
      </c>
      <c r="AM700" s="63">
        <v>4635</v>
      </c>
      <c r="AN700" s="63"/>
      <c r="AO700" s="63" t="s">
        <v>5902</v>
      </c>
      <c r="AP700" s="17">
        <f t="shared" si="239"/>
        <v>10.379200000000001</v>
      </c>
      <c r="AQ700" s="17">
        <f t="shared" si="240"/>
        <v>11.60289</v>
      </c>
      <c r="AR700" s="17">
        <f t="shared" si="260"/>
        <v>55.984499999999997</v>
      </c>
      <c r="AS700" s="17">
        <f t="shared" si="257"/>
        <v>0</v>
      </c>
      <c r="AT700" s="17">
        <f t="shared" si="241"/>
        <v>77.966589999999997</v>
      </c>
      <c r="AU700" s="5">
        <f t="shared" si="242"/>
        <v>67.703999999999994</v>
      </c>
      <c r="AV700" s="5">
        <f t="shared" si="243"/>
        <v>7.9983199999999988</v>
      </c>
      <c r="AW700" s="5">
        <f t="shared" si="258"/>
        <v>0</v>
      </c>
      <c r="AX700" s="5">
        <f t="shared" si="259"/>
        <v>0</v>
      </c>
      <c r="AY700" s="5">
        <f t="shared" si="244"/>
        <v>2.2485600000000003</v>
      </c>
      <c r="AZ700" s="5">
        <f t="shared" si="245"/>
        <v>77.950879999999984</v>
      </c>
      <c r="BA700" s="7">
        <f t="shared" si="246"/>
        <v>1.0075843329174576E-4</v>
      </c>
      <c r="BB700" s="62">
        <f t="shared" si="247"/>
        <v>4632</v>
      </c>
      <c r="BC700" s="28">
        <f t="shared" si="248"/>
        <v>-3.2372936225315638E-4</v>
      </c>
      <c r="BD700" s="32">
        <f t="shared" si="249"/>
        <v>0.13312368797968466</v>
      </c>
      <c r="BE700" s="32">
        <f t="shared" si="250"/>
        <v>0.1488187440286923</v>
      </c>
      <c r="BF700" s="45">
        <f t="shared" si="251"/>
        <v>0.71805756799162312</v>
      </c>
      <c r="BG700" s="36">
        <f t="shared" si="252"/>
        <v>0.86854696188163638</v>
      </c>
      <c r="BH700" s="33">
        <f t="shared" si="253"/>
        <v>0.10260718031663017</v>
      </c>
      <c r="BI700" s="33">
        <f t="shared" si="254"/>
        <v>2.8845857801733616E-2</v>
      </c>
      <c r="BJ700" s="63"/>
      <c r="BK700" s="63">
        <v>3</v>
      </c>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t="s">
        <v>3852</v>
      </c>
      <c r="CN700" s="63">
        <v>991027</v>
      </c>
      <c r="CO700" s="63" t="s">
        <v>2689</v>
      </c>
      <c r="CP700" s="66"/>
      <c r="CQ700" s="64">
        <v>36467</v>
      </c>
      <c r="CR700" s="78" t="s">
        <v>2038</v>
      </c>
      <c r="CS700" s="78" t="s">
        <v>2038</v>
      </c>
    </row>
    <row r="701" spans="1:97">
      <c r="A701" s="63" t="s">
        <v>3591</v>
      </c>
      <c r="B701" s="63" t="s">
        <v>1374</v>
      </c>
      <c r="C701" s="63">
        <v>2697</v>
      </c>
      <c r="D701" s="19" t="s">
        <v>3782</v>
      </c>
      <c r="E701" s="63" t="s">
        <v>3783</v>
      </c>
      <c r="F701" s="63" t="s">
        <v>5045</v>
      </c>
      <c r="G701" s="65" t="s">
        <v>3594</v>
      </c>
      <c r="H701" s="65">
        <v>23</v>
      </c>
      <c r="I701" s="65">
        <v>26</v>
      </c>
      <c r="J701" s="65">
        <v>112</v>
      </c>
      <c r="K701" s="23">
        <v>42.225279999999998</v>
      </c>
      <c r="L701" s="23">
        <v>-110.12639</v>
      </c>
      <c r="M701" s="61" t="s">
        <v>1375</v>
      </c>
      <c r="N701" s="63" t="s">
        <v>1376</v>
      </c>
      <c r="O701" s="63"/>
      <c r="P701" s="63" t="s">
        <v>1377</v>
      </c>
      <c r="Q701" s="63"/>
      <c r="R701" s="63"/>
      <c r="S701" s="55"/>
      <c r="T701" s="63"/>
      <c r="U701" s="66" t="s">
        <v>1378</v>
      </c>
      <c r="V701" s="63"/>
      <c r="W701" s="66">
        <v>7900</v>
      </c>
      <c r="X701" s="66">
        <v>7880</v>
      </c>
      <c r="Y701" s="63" t="s">
        <v>3852</v>
      </c>
      <c r="Z701" s="64">
        <v>36460</v>
      </c>
      <c r="AA701" s="63">
        <v>6.99</v>
      </c>
      <c r="AB701" s="63"/>
      <c r="AC701" s="63">
        <v>208</v>
      </c>
      <c r="AD701" s="63">
        <v>117</v>
      </c>
      <c r="AE701" s="63">
        <v>2240</v>
      </c>
      <c r="AF701" s="63"/>
      <c r="AG701" s="63"/>
      <c r="AH701" s="63">
        <v>3800</v>
      </c>
      <c r="AI701" s="63">
        <v>488</v>
      </c>
      <c r="AJ701" s="63"/>
      <c r="AK701" s="63"/>
      <c r="AL701" s="63">
        <v>108</v>
      </c>
      <c r="AM701" s="63">
        <v>6967</v>
      </c>
      <c r="AN701" s="63"/>
      <c r="AO701" s="63" t="s">
        <v>5902</v>
      </c>
      <c r="AP701" s="17">
        <f t="shared" si="239"/>
        <v>10.379200000000001</v>
      </c>
      <c r="AQ701" s="17">
        <f t="shared" si="240"/>
        <v>9.627930000000001</v>
      </c>
      <c r="AR701" s="17">
        <f t="shared" si="260"/>
        <v>97.44</v>
      </c>
      <c r="AS701" s="17">
        <f t="shared" si="257"/>
        <v>0</v>
      </c>
      <c r="AT701" s="17">
        <f t="shared" si="241"/>
        <v>117.44713</v>
      </c>
      <c r="AU701" s="5">
        <f t="shared" si="242"/>
        <v>107.19799999999999</v>
      </c>
      <c r="AV701" s="5">
        <f t="shared" si="243"/>
        <v>7.9983199999999988</v>
      </c>
      <c r="AW701" s="5">
        <f t="shared" si="258"/>
        <v>0</v>
      </c>
      <c r="AX701" s="5">
        <f t="shared" si="259"/>
        <v>0</v>
      </c>
      <c r="AY701" s="5">
        <f t="shared" si="244"/>
        <v>2.2485600000000003</v>
      </c>
      <c r="AZ701" s="5">
        <f t="shared" si="245"/>
        <v>117.44487999999998</v>
      </c>
      <c r="BA701" s="7">
        <f t="shared" si="246"/>
        <v>9.5788698816015452E-6</v>
      </c>
      <c r="BB701" s="62">
        <f t="shared" si="247"/>
        <v>6961</v>
      </c>
      <c r="BC701" s="28">
        <f t="shared" si="248"/>
        <v>-4.3078690407811603E-4</v>
      </c>
      <c r="BD701" s="32">
        <f t="shared" si="249"/>
        <v>8.8373381282284211E-2</v>
      </c>
      <c r="BE701" s="32">
        <f t="shared" si="250"/>
        <v>8.1976715820982607E-2</v>
      </c>
      <c r="BF701" s="35">
        <f t="shared" si="251"/>
        <v>0.82964990289673313</v>
      </c>
      <c r="BG701" s="36">
        <f t="shared" si="252"/>
        <v>0.9127515818484383</v>
      </c>
      <c r="BH701" s="33">
        <f t="shared" si="253"/>
        <v>6.8102755948152016E-2</v>
      </c>
      <c r="BI701" s="33">
        <f t="shared" si="254"/>
        <v>1.9145662203409811E-2</v>
      </c>
      <c r="BJ701" s="63"/>
      <c r="BK701" s="63">
        <v>6</v>
      </c>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t="s">
        <v>3852</v>
      </c>
      <c r="CN701" s="63">
        <v>991027</v>
      </c>
      <c r="CO701" s="63" t="s">
        <v>2689</v>
      </c>
      <c r="CP701" s="66"/>
      <c r="CQ701" s="64">
        <v>36467</v>
      </c>
      <c r="CR701" s="78" t="s">
        <v>2038</v>
      </c>
      <c r="CS701" s="78" t="s">
        <v>2038</v>
      </c>
    </row>
    <row r="702" spans="1:97">
      <c r="A702" s="63" t="s">
        <v>3591</v>
      </c>
      <c r="B702" s="63" t="s">
        <v>1374</v>
      </c>
      <c r="C702" s="63">
        <v>2699</v>
      </c>
      <c r="D702" s="19" t="s">
        <v>3782</v>
      </c>
      <c r="E702" s="63" t="s">
        <v>3783</v>
      </c>
      <c r="F702" s="63" t="s">
        <v>5045</v>
      </c>
      <c r="G702" s="65" t="s">
        <v>3595</v>
      </c>
      <c r="H702" s="65">
        <v>23</v>
      </c>
      <c r="I702" s="65">
        <v>26</v>
      </c>
      <c r="J702" s="65">
        <v>112</v>
      </c>
      <c r="K702" s="23">
        <v>42.214370000000002</v>
      </c>
      <c r="L702" s="23">
        <v>-110.12822</v>
      </c>
      <c r="M702" s="61" t="s">
        <v>3373</v>
      </c>
      <c r="N702" s="63" t="s">
        <v>3374</v>
      </c>
      <c r="O702" s="63"/>
      <c r="P702" s="63" t="s">
        <v>1377</v>
      </c>
      <c r="Q702" s="63"/>
      <c r="R702" s="63"/>
      <c r="S702" s="55" t="str">
        <f>IF(U702&gt;0,V702-U702,"")</f>
        <v/>
      </c>
      <c r="T702" s="63"/>
      <c r="U702" s="66"/>
      <c r="V702" s="63"/>
      <c r="W702" s="66">
        <v>8000</v>
      </c>
      <c r="X702" s="66">
        <v>7730</v>
      </c>
      <c r="Y702" s="63" t="s">
        <v>3852</v>
      </c>
      <c r="Z702" s="64">
        <v>36431</v>
      </c>
      <c r="AA702" s="63">
        <v>6.96</v>
      </c>
      <c r="AB702" s="63"/>
      <c r="AC702" s="63">
        <v>240</v>
      </c>
      <c r="AD702" s="63">
        <v>224</v>
      </c>
      <c r="AE702" s="63">
        <v>2033</v>
      </c>
      <c r="AF702" s="63"/>
      <c r="AG702" s="63"/>
      <c r="AH702" s="63">
        <v>3800</v>
      </c>
      <c r="AI702" s="63">
        <v>573</v>
      </c>
      <c r="AJ702" s="63"/>
      <c r="AK702" s="63"/>
      <c r="AL702" s="63">
        <v>108</v>
      </c>
      <c r="AM702" s="63">
        <v>6984</v>
      </c>
      <c r="AN702" s="63"/>
      <c r="AO702" s="63" t="s">
        <v>5902</v>
      </c>
      <c r="AP702" s="17">
        <f t="shared" si="239"/>
        <v>11.975999999999999</v>
      </c>
      <c r="AQ702" s="17">
        <f t="shared" si="240"/>
        <v>18.432960000000001</v>
      </c>
      <c r="AR702" s="17">
        <f t="shared" si="260"/>
        <v>88.43549999999999</v>
      </c>
      <c r="AS702" s="17">
        <f t="shared" si="257"/>
        <v>0</v>
      </c>
      <c r="AT702" s="17">
        <f t="shared" si="241"/>
        <v>118.84446</v>
      </c>
      <c r="AU702" s="5">
        <f t="shared" si="242"/>
        <v>107.19799999999999</v>
      </c>
      <c r="AV702" s="5">
        <f t="shared" si="243"/>
        <v>9.3914699999999982</v>
      </c>
      <c r="AW702" s="5">
        <f t="shared" si="258"/>
        <v>0</v>
      </c>
      <c r="AX702" s="5">
        <f t="shared" si="259"/>
        <v>0</v>
      </c>
      <c r="AY702" s="5">
        <f t="shared" si="244"/>
        <v>2.2485600000000003</v>
      </c>
      <c r="AZ702" s="5">
        <f t="shared" si="245"/>
        <v>118.83802999999999</v>
      </c>
      <c r="BA702" s="7">
        <f t="shared" si="246"/>
        <v>2.7052897333786843E-5</v>
      </c>
      <c r="BB702" s="62">
        <f t="shared" si="247"/>
        <v>6978</v>
      </c>
      <c r="BC702" s="28">
        <f t="shared" si="248"/>
        <v>-4.2973785990545768E-4</v>
      </c>
      <c r="BD702" s="32">
        <f t="shared" si="249"/>
        <v>0.10077036826117095</v>
      </c>
      <c r="BE702" s="32">
        <f t="shared" si="250"/>
        <v>0.15510155037937823</v>
      </c>
      <c r="BF702" s="45">
        <f t="shared" si="251"/>
        <v>0.74412808135945074</v>
      </c>
      <c r="BG702" s="36">
        <f t="shared" si="252"/>
        <v>0.90205130462024663</v>
      </c>
      <c r="BH702" s="33">
        <f t="shared" si="253"/>
        <v>7.9027479671280307E-2</v>
      </c>
      <c r="BI702" s="33">
        <f t="shared" si="254"/>
        <v>1.8921215708473126E-2</v>
      </c>
      <c r="BJ702" s="63"/>
      <c r="BK702" s="63">
        <v>6</v>
      </c>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t="s">
        <v>3852</v>
      </c>
      <c r="CN702" s="63">
        <v>990928</v>
      </c>
      <c r="CO702" s="63" t="s">
        <v>2689</v>
      </c>
      <c r="CP702" s="66"/>
      <c r="CQ702" s="64">
        <v>36453</v>
      </c>
      <c r="CR702" s="78" t="s">
        <v>2038</v>
      </c>
      <c r="CS702" s="78" t="s">
        <v>2038</v>
      </c>
    </row>
    <row r="703" spans="1:97">
      <c r="A703" s="63" t="s">
        <v>3591</v>
      </c>
      <c r="B703" s="63" t="s">
        <v>1374</v>
      </c>
      <c r="C703" s="63">
        <v>2698</v>
      </c>
      <c r="D703" s="19" t="s">
        <v>3782</v>
      </c>
      <c r="E703" s="63" t="s">
        <v>3783</v>
      </c>
      <c r="F703" s="63" t="s">
        <v>5045</v>
      </c>
      <c r="G703" s="65" t="s">
        <v>3599</v>
      </c>
      <c r="H703" s="65">
        <v>23</v>
      </c>
      <c r="I703" s="65">
        <v>26</v>
      </c>
      <c r="J703" s="65">
        <v>112</v>
      </c>
      <c r="K703" s="23">
        <v>42.217779999999998</v>
      </c>
      <c r="L703" s="23">
        <v>-110.12917</v>
      </c>
      <c r="M703" s="61" t="s">
        <v>1404</v>
      </c>
      <c r="N703" s="63" t="s">
        <v>1405</v>
      </c>
      <c r="O703" s="63"/>
      <c r="P703" s="63" t="s">
        <v>1377</v>
      </c>
      <c r="Q703" s="63"/>
      <c r="R703" s="63"/>
      <c r="S703" s="55" t="str">
        <f>IF(U703&gt;0,V703-U703,"")</f>
        <v/>
      </c>
      <c r="T703" s="63"/>
      <c r="U703" s="66"/>
      <c r="V703" s="63"/>
      <c r="W703" s="66">
        <v>7850</v>
      </c>
      <c r="X703" s="66">
        <v>7520</v>
      </c>
      <c r="Y703" s="63"/>
      <c r="Z703" s="64">
        <v>36585</v>
      </c>
      <c r="AA703" s="63">
        <v>7.31</v>
      </c>
      <c r="AB703" s="63"/>
      <c r="AC703" s="63">
        <v>93.8</v>
      </c>
      <c r="AD703" s="63">
        <v>11</v>
      </c>
      <c r="AE703" s="63">
        <v>2786</v>
      </c>
      <c r="AF703" s="63">
        <v>147</v>
      </c>
      <c r="AG703" s="63"/>
      <c r="AH703" s="63">
        <v>4173</v>
      </c>
      <c r="AI703" s="63">
        <v>614</v>
      </c>
      <c r="AJ703" s="63"/>
      <c r="AK703" s="63"/>
      <c r="AL703" s="63">
        <v>6.6</v>
      </c>
      <c r="AM703" s="63">
        <v>8504</v>
      </c>
      <c r="AN703" s="63"/>
      <c r="AO703" s="63" t="s">
        <v>5902</v>
      </c>
      <c r="AP703" s="17">
        <f t="shared" si="239"/>
        <v>4.6806200000000002</v>
      </c>
      <c r="AQ703" s="17">
        <f t="shared" si="240"/>
        <v>0.90519000000000005</v>
      </c>
      <c r="AR703" s="17">
        <f t="shared" si="260"/>
        <v>121.19099999999999</v>
      </c>
      <c r="AS703" s="17">
        <f t="shared" si="257"/>
        <v>3.7602599999999997</v>
      </c>
      <c r="AT703" s="17">
        <f t="shared" si="241"/>
        <v>130.53706999999997</v>
      </c>
      <c r="AU703" s="5">
        <f t="shared" si="242"/>
        <v>117.72032999999999</v>
      </c>
      <c r="AV703" s="5">
        <f t="shared" si="243"/>
        <v>10.063459999999999</v>
      </c>
      <c r="AW703" s="5">
        <f t="shared" si="258"/>
        <v>0</v>
      </c>
      <c r="AX703" s="5">
        <f t="shared" si="259"/>
        <v>0</v>
      </c>
      <c r="AY703" s="5">
        <f t="shared" si="244"/>
        <v>0.13741200000000001</v>
      </c>
      <c r="AZ703" s="5">
        <f t="shared" si="245"/>
        <v>127.92120199999998</v>
      </c>
      <c r="BA703" s="7">
        <f t="shared" si="246"/>
        <v>1.012104576788315E-2</v>
      </c>
      <c r="BB703" s="62">
        <f t="shared" si="247"/>
        <v>7831.4000000000005</v>
      </c>
      <c r="BC703" s="28">
        <f t="shared" si="248"/>
        <v>-4.1174382016969241E-2</v>
      </c>
      <c r="BD703" s="32">
        <f t="shared" si="249"/>
        <v>3.585663444108253E-2</v>
      </c>
      <c r="BE703" s="32">
        <f t="shared" si="250"/>
        <v>6.93435205800161E-3</v>
      </c>
      <c r="BF703" s="35">
        <f t="shared" si="251"/>
        <v>0.95720901350091603</v>
      </c>
      <c r="BG703" s="36">
        <f t="shared" si="252"/>
        <v>0.92025659671334237</v>
      </c>
      <c r="BH703" s="33">
        <f t="shared" si="253"/>
        <v>7.8669210753663815E-2</v>
      </c>
      <c r="BI703" s="33">
        <f t="shared" si="254"/>
        <v>1.0741925329938663E-3</v>
      </c>
      <c r="BJ703" s="63"/>
      <c r="BK703" s="63">
        <v>4.5</v>
      </c>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v>229</v>
      </c>
      <c r="CO703" s="63" t="s">
        <v>1406</v>
      </c>
      <c r="CP703" s="66"/>
      <c r="CQ703" s="64">
        <v>36614</v>
      </c>
      <c r="CR703" s="78" t="s">
        <v>2038</v>
      </c>
      <c r="CS703" s="78" t="s">
        <v>2038</v>
      </c>
    </row>
    <row r="704" spans="1:97">
      <c r="A704" s="63" t="s">
        <v>3591</v>
      </c>
      <c r="B704" s="63" t="s">
        <v>4768</v>
      </c>
      <c r="C704" s="63">
        <v>5129</v>
      </c>
      <c r="D704" s="19" t="s">
        <v>3782</v>
      </c>
      <c r="E704" s="63" t="s">
        <v>3783</v>
      </c>
      <c r="F704" s="63" t="s">
        <v>4769</v>
      </c>
      <c r="G704" s="65" t="s">
        <v>3594</v>
      </c>
      <c r="H704" s="65">
        <v>30</v>
      </c>
      <c r="I704" s="65">
        <v>20</v>
      </c>
      <c r="J704" s="65">
        <v>112</v>
      </c>
      <c r="K704" s="23">
        <v>41.690280000000001</v>
      </c>
      <c r="L704" s="23">
        <v>-110.10972</v>
      </c>
      <c r="M704" s="61" t="s">
        <v>4770</v>
      </c>
      <c r="N704" s="63" t="s">
        <v>4771</v>
      </c>
      <c r="O704" s="63"/>
      <c r="P704" s="63" t="s">
        <v>2756</v>
      </c>
      <c r="Q704" s="63"/>
      <c r="R704" s="63"/>
      <c r="S704" s="55">
        <f>IF(U704&gt;0,V704-U704,"")</f>
        <v>728</v>
      </c>
      <c r="T704" s="63"/>
      <c r="U704" s="66">
        <v>11346</v>
      </c>
      <c r="V704" s="63">
        <v>12074</v>
      </c>
      <c r="W704" s="66">
        <v>12375</v>
      </c>
      <c r="X704" s="66">
        <v>12295</v>
      </c>
      <c r="Y704" s="63"/>
      <c r="Z704" s="64">
        <v>38796</v>
      </c>
      <c r="AA704" s="63">
        <v>5.8</v>
      </c>
      <c r="AB704" s="63"/>
      <c r="AC704" s="63">
        <v>68</v>
      </c>
      <c r="AD704" s="63">
        <v>54</v>
      </c>
      <c r="AE704" s="63">
        <v>4276</v>
      </c>
      <c r="AF704" s="63">
        <v>0</v>
      </c>
      <c r="AG704" s="63"/>
      <c r="AH704" s="63">
        <v>6300</v>
      </c>
      <c r="AI704" s="63">
        <v>622</v>
      </c>
      <c r="AJ704" s="63">
        <v>0</v>
      </c>
      <c r="AK704" s="63">
        <v>0</v>
      </c>
      <c r="AL704" s="63">
        <v>300</v>
      </c>
      <c r="AM704" s="63">
        <v>11714</v>
      </c>
      <c r="AN704" s="63"/>
      <c r="AO704" s="63" t="s">
        <v>767</v>
      </c>
      <c r="AP704" s="17">
        <f t="shared" si="239"/>
        <v>3.3932000000000002</v>
      </c>
      <c r="AQ704" s="17">
        <f t="shared" si="240"/>
        <v>4.4436600000000004</v>
      </c>
      <c r="AR704" s="17">
        <f t="shared" si="260"/>
        <v>186.006</v>
      </c>
      <c r="AS704" s="17">
        <f t="shared" si="257"/>
        <v>0</v>
      </c>
      <c r="AT704" s="17">
        <f t="shared" si="241"/>
        <v>193.84286</v>
      </c>
      <c r="AU704" s="5">
        <f t="shared" si="242"/>
        <v>177.72299999999998</v>
      </c>
      <c r="AV704" s="5">
        <f t="shared" si="243"/>
        <v>10.194579999999998</v>
      </c>
      <c r="AW704" s="5">
        <f t="shared" si="258"/>
        <v>0</v>
      </c>
      <c r="AX704" s="5">
        <f t="shared" si="259"/>
        <v>0</v>
      </c>
      <c r="AY704" s="5">
        <f t="shared" si="244"/>
        <v>6.2460000000000004</v>
      </c>
      <c r="AZ704" s="5">
        <f t="shared" si="245"/>
        <v>194.16358</v>
      </c>
      <c r="BA704" s="7">
        <f t="shared" si="246"/>
        <v>-8.2658421855058475E-4</v>
      </c>
      <c r="BB704" s="62">
        <f t="shared" si="247"/>
        <v>11620</v>
      </c>
      <c r="BC704" s="28">
        <f t="shared" si="248"/>
        <v>-4.0284563298191483E-3</v>
      </c>
      <c r="BD704" s="32">
        <f t="shared" si="249"/>
        <v>1.7504900618985915E-2</v>
      </c>
      <c r="BE704" s="32">
        <f t="shared" si="250"/>
        <v>2.2924032383756617E-2</v>
      </c>
      <c r="BF704" s="35">
        <f t="shared" si="251"/>
        <v>0.95957106699725747</v>
      </c>
      <c r="BG704" s="36">
        <f t="shared" si="252"/>
        <v>0.91532613891853454</v>
      </c>
      <c r="BH704" s="33">
        <f t="shared" si="253"/>
        <v>5.2505109351609597E-2</v>
      </c>
      <c r="BI704" s="33">
        <f t="shared" si="254"/>
        <v>3.2168751729855831E-2</v>
      </c>
      <c r="BJ704" s="63">
        <v>0</v>
      </c>
      <c r="BK704" s="63">
        <v>80</v>
      </c>
      <c r="BL704" s="63">
        <v>0</v>
      </c>
      <c r="BM704" s="63">
        <v>0</v>
      </c>
      <c r="BN704" s="63">
        <v>0</v>
      </c>
      <c r="BO704" s="63">
        <v>0</v>
      </c>
      <c r="BP704" s="63">
        <v>0</v>
      </c>
      <c r="BQ704" s="63">
        <v>0</v>
      </c>
      <c r="BR704" s="63">
        <v>0</v>
      </c>
      <c r="BS704" s="63">
        <v>0</v>
      </c>
      <c r="BT704" s="63">
        <v>0</v>
      </c>
      <c r="BU704" s="63">
        <v>0</v>
      </c>
      <c r="BV704" s="63">
        <v>0</v>
      </c>
      <c r="BW704" s="63">
        <v>0</v>
      </c>
      <c r="BX704" s="63"/>
      <c r="BY704" s="63"/>
      <c r="BZ704" s="63"/>
      <c r="CA704" s="63"/>
      <c r="CB704" s="63"/>
      <c r="CC704" s="63"/>
      <c r="CD704" s="63"/>
      <c r="CE704" s="63"/>
      <c r="CF704" s="63"/>
      <c r="CG704" s="63"/>
      <c r="CH704" s="63"/>
      <c r="CI704" s="63"/>
      <c r="CJ704" s="63"/>
      <c r="CK704" s="63">
        <v>14</v>
      </c>
      <c r="CL704" s="63"/>
      <c r="CM704" s="63" t="s">
        <v>4772</v>
      </c>
      <c r="CN704" s="63">
        <v>20060320</v>
      </c>
      <c r="CO704" s="63" t="s">
        <v>7210</v>
      </c>
      <c r="CP704" s="66"/>
      <c r="CQ704" s="64">
        <v>38826</v>
      </c>
      <c r="CR704" s="78" t="s">
        <v>2038</v>
      </c>
      <c r="CS704" s="78" t="s">
        <v>2038</v>
      </c>
    </row>
    <row r="705" spans="1:97">
      <c r="A705" s="16" t="s">
        <v>3590</v>
      </c>
      <c r="B705" s="16" t="s">
        <v>4053</v>
      </c>
      <c r="C705" s="19">
        <v>49002016</v>
      </c>
      <c r="D705" s="19" t="s">
        <v>3782</v>
      </c>
      <c r="E705" s="19" t="s">
        <v>3804</v>
      </c>
      <c r="F705" s="19" t="s">
        <v>3847</v>
      </c>
      <c r="G705" s="47"/>
      <c r="H705" s="47" t="s">
        <v>5216</v>
      </c>
      <c r="I705" s="47" t="s">
        <v>5449</v>
      </c>
      <c r="J705" s="47" t="s">
        <v>5468</v>
      </c>
      <c r="K705" s="23">
        <v>42.291620000000002</v>
      </c>
      <c r="L705" s="23">
        <v>-110.27714</v>
      </c>
      <c r="M705" s="61" t="s">
        <v>7036</v>
      </c>
      <c r="N705" s="19" t="s">
        <v>7037</v>
      </c>
      <c r="P705" s="19" t="s">
        <v>2756</v>
      </c>
      <c r="Q705" s="55"/>
      <c r="R705" s="55"/>
      <c r="S705" s="55">
        <f>V705-U705</f>
        <v>1318</v>
      </c>
      <c r="T705" s="19"/>
      <c r="U705" s="55">
        <v>6256</v>
      </c>
      <c r="V705" s="55">
        <v>7574</v>
      </c>
      <c r="W705" s="55">
        <v>7660</v>
      </c>
      <c r="X705" s="55">
        <v>7614</v>
      </c>
      <c r="Y705" s="51" t="s">
        <v>3788</v>
      </c>
      <c r="Z705" s="40">
        <v>24931</v>
      </c>
      <c r="AA705" s="52">
        <v>6.5</v>
      </c>
      <c r="AB705" s="19" t="s">
        <v>3789</v>
      </c>
      <c r="AC705" s="19">
        <v>3415</v>
      </c>
      <c r="AD705" s="19">
        <v>182</v>
      </c>
      <c r="AE705" s="19">
        <v>9069</v>
      </c>
      <c r="AF705" s="19">
        <v>110</v>
      </c>
      <c r="AG705" s="19">
        <v>-3</v>
      </c>
      <c r="AH705" s="19">
        <v>20400</v>
      </c>
      <c r="AI705" s="19">
        <v>451</v>
      </c>
      <c r="AJ705" s="19"/>
      <c r="AK705" s="19"/>
      <c r="AL705" s="19">
        <v>0</v>
      </c>
      <c r="AM705" s="19">
        <v>33398</v>
      </c>
      <c r="AP705" s="17">
        <f t="shared" si="239"/>
        <v>170.4085</v>
      </c>
      <c r="AQ705" s="17">
        <f t="shared" si="240"/>
        <v>14.97678</v>
      </c>
      <c r="AR705" s="17">
        <f t="shared" si="260"/>
        <v>394.50149999999996</v>
      </c>
      <c r="AS705" s="17">
        <f t="shared" si="257"/>
        <v>2.8137999999999996</v>
      </c>
      <c r="AT705" s="17">
        <f t="shared" si="241"/>
        <v>582.70057999999995</v>
      </c>
      <c r="AU705" s="5">
        <f t="shared" si="242"/>
        <v>575.48399999999992</v>
      </c>
      <c r="AV705" s="5">
        <f t="shared" si="243"/>
        <v>7.3918899999999992</v>
      </c>
      <c r="AW705" s="5"/>
      <c r="AX705" s="5"/>
      <c r="AY705" s="5">
        <f t="shared" si="244"/>
        <v>0</v>
      </c>
      <c r="AZ705" s="5">
        <f t="shared" si="245"/>
        <v>582.87588999999991</v>
      </c>
      <c r="BA705" s="7">
        <f t="shared" si="246"/>
        <v>-1.5040626206186855E-4</v>
      </c>
      <c r="BB705" s="62">
        <f t="shared" si="247"/>
        <v>33624</v>
      </c>
      <c r="BC705" s="6">
        <f t="shared" si="248"/>
        <v>3.3720270955805557E-3</v>
      </c>
      <c r="BD705" s="32">
        <f t="shared" si="249"/>
        <v>0.2924460792539455</v>
      </c>
      <c r="BE705" s="32">
        <f t="shared" si="250"/>
        <v>2.5702359863791453E-2</v>
      </c>
      <c r="BF705" s="45">
        <f t="shared" si="251"/>
        <v>0.68185156088226306</v>
      </c>
      <c r="BG705" s="36">
        <f t="shared" si="252"/>
        <v>0.9873182436830592</v>
      </c>
      <c r="BH705" s="33">
        <f t="shared" si="253"/>
        <v>1.2681756316940816E-2</v>
      </c>
      <c r="BI705" s="33">
        <f t="shared" si="254"/>
        <v>0</v>
      </c>
      <c r="CM705" s="51" t="s">
        <v>3788</v>
      </c>
      <c r="CR705" s="78" t="s">
        <v>2038</v>
      </c>
      <c r="CS705" s="78" t="s">
        <v>2038</v>
      </c>
    </row>
    <row r="706" spans="1:97">
      <c r="A706" s="63" t="s">
        <v>3591</v>
      </c>
      <c r="B706" s="63" t="s">
        <v>4138</v>
      </c>
      <c r="C706" s="63">
        <v>2190</v>
      </c>
      <c r="D706" s="19" t="s">
        <v>3782</v>
      </c>
      <c r="E706" s="63" t="s">
        <v>3804</v>
      </c>
      <c r="F706" s="63" t="s">
        <v>4139</v>
      </c>
      <c r="G706" s="65" t="s">
        <v>3597</v>
      </c>
      <c r="H706" s="65">
        <v>31</v>
      </c>
      <c r="I706" s="65">
        <v>27</v>
      </c>
      <c r="J706" s="65">
        <v>111</v>
      </c>
      <c r="K706" s="23">
        <v>42.278914999999998</v>
      </c>
      <c r="L706" s="23">
        <v>-110.084658</v>
      </c>
      <c r="M706" s="61" t="s">
        <v>4140</v>
      </c>
      <c r="N706" s="63" t="s">
        <v>4141</v>
      </c>
      <c r="O706" s="63"/>
      <c r="P706" s="63" t="s">
        <v>1804</v>
      </c>
      <c r="Q706" s="63"/>
      <c r="R706" s="63"/>
      <c r="S706" s="55" t="str">
        <f>IF(U706&gt;0,V706-U706,"")</f>
        <v/>
      </c>
      <c r="T706" s="63"/>
      <c r="U706" s="66"/>
      <c r="V706" s="63"/>
      <c r="W706" s="66">
        <v>9550</v>
      </c>
      <c r="X706" s="66"/>
      <c r="Y706" s="63"/>
      <c r="Z706" s="64">
        <v>35887</v>
      </c>
      <c r="AA706" s="63">
        <v>7.48</v>
      </c>
      <c r="AB706" s="63"/>
      <c r="AC706" s="63">
        <v>96</v>
      </c>
      <c r="AD706" s="63">
        <v>5</v>
      </c>
      <c r="AE706" s="63">
        <v>2330</v>
      </c>
      <c r="AF706" s="63">
        <v>51</v>
      </c>
      <c r="AG706" s="63"/>
      <c r="AH706" s="63">
        <v>3450</v>
      </c>
      <c r="AI706" s="63">
        <v>561</v>
      </c>
      <c r="AJ706" s="63">
        <v>0</v>
      </c>
      <c r="AK706" s="63">
        <v>0</v>
      </c>
      <c r="AL706" s="63">
        <v>18</v>
      </c>
      <c r="AM706" s="63">
        <v>6226</v>
      </c>
      <c r="AN706" s="63"/>
      <c r="AO706" s="63" t="s">
        <v>5902</v>
      </c>
      <c r="AP706" s="17">
        <f t="shared" si="239"/>
        <v>4.7904</v>
      </c>
      <c r="AQ706" s="17">
        <f t="shared" si="240"/>
        <v>0.41144999999999998</v>
      </c>
      <c r="AR706" s="17">
        <f t="shared" si="260"/>
        <v>101.35499999999999</v>
      </c>
      <c r="AS706" s="17">
        <f t="shared" si="257"/>
        <v>1.3045799999999999</v>
      </c>
      <c r="AT706" s="17">
        <f t="shared" si="241"/>
        <v>107.86143</v>
      </c>
      <c r="AU706" s="5">
        <f t="shared" si="242"/>
        <v>97.3245</v>
      </c>
      <c r="AV706" s="5">
        <f t="shared" si="243"/>
        <v>9.1947899999999994</v>
      </c>
      <c r="AW706" s="5">
        <f>IF(AJ706&gt;0,AJ706*0.03333,0)</f>
        <v>0</v>
      </c>
      <c r="AX706" s="5">
        <f>IF(AK706&gt;0,AK706*0.0588,0)</f>
        <v>0</v>
      </c>
      <c r="AY706" s="5">
        <f t="shared" si="244"/>
        <v>0.37476000000000004</v>
      </c>
      <c r="AZ706" s="5">
        <f t="shared" si="245"/>
        <v>106.89404999999999</v>
      </c>
      <c r="BA706" s="7">
        <f t="shared" si="246"/>
        <v>4.504564912615994E-3</v>
      </c>
      <c r="BB706" s="62">
        <f t="shared" si="247"/>
        <v>6511</v>
      </c>
      <c r="BC706" s="28">
        <f t="shared" si="248"/>
        <v>2.2375755672450343E-2</v>
      </c>
      <c r="BD706" s="32">
        <f t="shared" si="249"/>
        <v>4.4412539310854676E-2</v>
      </c>
      <c r="BE706" s="32">
        <f t="shared" si="250"/>
        <v>3.8146165872267779E-3</v>
      </c>
      <c r="BF706" s="35">
        <f t="shared" si="251"/>
        <v>0.95177284410191842</v>
      </c>
      <c r="BG706" s="36">
        <f t="shared" si="252"/>
        <v>0.91047630808262958</v>
      </c>
      <c r="BH706" s="33">
        <f t="shared" si="253"/>
        <v>8.6017790513129591E-2</v>
      </c>
      <c r="BI706" s="33">
        <f t="shared" si="254"/>
        <v>3.505901404240929E-3</v>
      </c>
      <c r="BJ706" s="63">
        <v>0</v>
      </c>
      <c r="BK706" s="63">
        <v>0</v>
      </c>
      <c r="BL706" s="63">
        <v>0</v>
      </c>
      <c r="BM706" s="63">
        <v>6090</v>
      </c>
      <c r="BN706" s="63">
        <v>0</v>
      </c>
      <c r="BO706" s="63"/>
      <c r="BP706" s="63">
        <v>0</v>
      </c>
      <c r="BQ706" s="63">
        <v>0</v>
      </c>
      <c r="BR706" s="63">
        <v>0</v>
      </c>
      <c r="BS706" s="63">
        <v>0</v>
      </c>
      <c r="BT706" s="63">
        <v>0</v>
      </c>
      <c r="BU706" s="63">
        <v>0</v>
      </c>
      <c r="BV706" s="63">
        <v>0</v>
      </c>
      <c r="BW706" s="63">
        <v>0</v>
      </c>
      <c r="BX706" s="63"/>
      <c r="BY706" s="63"/>
      <c r="BZ706" s="63"/>
      <c r="CA706" s="63"/>
      <c r="CB706" s="63"/>
      <c r="CC706" s="63"/>
      <c r="CD706" s="63"/>
      <c r="CE706" s="63"/>
      <c r="CF706" s="63"/>
      <c r="CG706" s="63"/>
      <c r="CH706" s="63"/>
      <c r="CI706" s="63"/>
      <c r="CJ706" s="63"/>
      <c r="CK706" s="63"/>
      <c r="CL706" s="63"/>
      <c r="CM706" s="63"/>
      <c r="CN706" s="63">
        <v>19980402</v>
      </c>
      <c r="CO706" s="63" t="s">
        <v>4143</v>
      </c>
      <c r="CP706" s="66"/>
      <c r="CQ706" s="64">
        <v>35905</v>
      </c>
      <c r="CR706" s="78" t="s">
        <v>2038</v>
      </c>
      <c r="CS706" s="78" t="s">
        <v>2038</v>
      </c>
    </row>
    <row r="707" spans="1:97">
      <c r="A707" s="63" t="s">
        <v>3591</v>
      </c>
      <c r="B707" s="63" t="s">
        <v>4152</v>
      </c>
      <c r="C707" s="63">
        <v>2272</v>
      </c>
      <c r="D707" s="19" t="s">
        <v>3782</v>
      </c>
      <c r="E707" s="63" t="s">
        <v>3804</v>
      </c>
      <c r="F707" s="19" t="s">
        <v>4139</v>
      </c>
      <c r="G707" s="65" t="s">
        <v>3598</v>
      </c>
      <c r="H707" s="65">
        <v>24</v>
      </c>
      <c r="I707" s="65">
        <v>27</v>
      </c>
      <c r="J707" s="65">
        <v>112</v>
      </c>
      <c r="K707" s="23">
        <v>42.305540000000001</v>
      </c>
      <c r="L707" s="23">
        <v>-110.09689</v>
      </c>
      <c r="M707" s="61" t="s">
        <v>7026</v>
      </c>
      <c r="N707" s="63" t="s">
        <v>4153</v>
      </c>
      <c r="O707" s="63"/>
      <c r="P707" s="63" t="s">
        <v>1804</v>
      </c>
      <c r="Q707" s="63"/>
      <c r="R707" s="63"/>
      <c r="S707" s="55" t="str">
        <f>IF(U707&gt;0,V707-U707,"")</f>
        <v/>
      </c>
      <c r="T707" s="63"/>
      <c r="U707" s="66"/>
      <c r="V707" s="63"/>
      <c r="W707" s="66">
        <v>9605</v>
      </c>
      <c r="X707" s="66">
        <v>9520</v>
      </c>
      <c r="Y707" s="63"/>
      <c r="Z707" s="64">
        <v>35887</v>
      </c>
      <c r="AA707" s="63">
        <v>6.74</v>
      </c>
      <c r="AB707" s="63"/>
      <c r="AC707" s="63">
        <v>162</v>
      </c>
      <c r="AD707" s="63">
        <v>6</v>
      </c>
      <c r="AE707" s="63">
        <v>4360</v>
      </c>
      <c r="AF707" s="63">
        <v>115</v>
      </c>
      <c r="AG707" s="63"/>
      <c r="AH707" s="63">
        <v>7000</v>
      </c>
      <c r="AI707" s="63">
        <v>634</v>
      </c>
      <c r="AJ707" s="63"/>
      <c r="AK707" s="63"/>
      <c r="AL707" s="63">
        <v>27</v>
      </c>
      <c r="AM707" s="63">
        <v>11982</v>
      </c>
      <c r="AN707" s="63"/>
      <c r="AO707" s="63" t="s">
        <v>5902</v>
      </c>
      <c r="AP707" s="17">
        <f t="shared" ref="AP707:AP770" si="261">IF(AC707&gt;0,AC707*0.0499,0)</f>
        <v>8.0838000000000001</v>
      </c>
      <c r="AQ707" s="17">
        <f t="shared" ref="AQ707:AQ770" si="262">IF(AD707&gt;0,AD707*0.08229,0)</f>
        <v>0.49374000000000001</v>
      </c>
      <c r="AR707" s="17">
        <f t="shared" si="260"/>
        <v>189.66</v>
      </c>
      <c r="AS707" s="17">
        <f t="shared" si="257"/>
        <v>2.9417</v>
      </c>
      <c r="AT707" s="17">
        <f t="shared" ref="AT707:AT770" si="263">SUM(AP707:AS707)</f>
        <v>201.17923999999999</v>
      </c>
      <c r="AU707" s="5">
        <f t="shared" ref="AU707:AU770" si="264">IF(AH707&gt;0,AH707*0.02821,0)</f>
        <v>197.47</v>
      </c>
      <c r="AV707" s="5">
        <f t="shared" ref="AV707:AV770" si="265">IF(AI707&gt;0,AI707*0.01639,0)</f>
        <v>10.391259999999999</v>
      </c>
      <c r="AW707" s="5">
        <f>IF(AJ707&gt;0,AJ707*0.03333,0)</f>
        <v>0</v>
      </c>
      <c r="AX707" s="5">
        <f>IF(AK707&gt;0,AK707*0.0588,0)</f>
        <v>0</v>
      </c>
      <c r="AY707" s="5">
        <f t="shared" ref="AY707:AY770" si="266">IF(AL707&gt;0,AL707*0.02082,0)</f>
        <v>0.56214000000000008</v>
      </c>
      <c r="AZ707" s="5">
        <f t="shared" ref="AZ707:AZ770" si="267">SUM(AU707:AY707)</f>
        <v>208.42339999999999</v>
      </c>
      <c r="BA707" s="7">
        <f t="shared" ref="BA707:BA770" si="268">(AT707-AZ707)/(AT707+AZ707)</f>
        <v>-1.7685823509340649E-2</v>
      </c>
      <c r="BB707" s="62">
        <f t="shared" ref="BB707:BB770" si="269">SUM(AC707:AL707)</f>
        <v>12304</v>
      </c>
      <c r="BC707" s="28">
        <f t="shared" ref="BC707:BC770" si="270">(BB707-AM707)/(BB707+AM707)</f>
        <v>1.3258667545087704E-2</v>
      </c>
      <c r="BD707" s="32">
        <f t="shared" ref="BD707:BD770" si="271">AP707/AT707</f>
        <v>4.0182078429165956E-2</v>
      </c>
      <c r="BE707" s="32">
        <f t="shared" ref="BE707:BE770" si="272">AQ707/AT707</f>
        <v>2.4542293727722602E-3</v>
      </c>
      <c r="BF707" s="35">
        <f t="shared" ref="BF707:BF770" si="273">(AR707+AS707)/AT707</f>
        <v>0.95736369219806183</v>
      </c>
      <c r="BG707" s="36">
        <f t="shared" ref="BG707:BG770" si="274">AU707/AZ707</f>
        <v>0.94744639997236402</v>
      </c>
      <c r="BH707" s="33">
        <f t="shared" ref="BH707:BH770" si="275">AV707/AZ707</f>
        <v>4.9856494040496413E-2</v>
      </c>
      <c r="BI707" s="33">
        <f t="shared" ref="BI707:BI770" si="276">AY707/AZ707</f>
        <v>2.6971059871396404E-3</v>
      </c>
      <c r="BJ707" s="63"/>
      <c r="BK707" s="63"/>
      <c r="BL707" s="63"/>
      <c r="BM707" s="63">
        <v>11816</v>
      </c>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v>19980402</v>
      </c>
      <c r="CO707" s="63" t="s">
        <v>4154</v>
      </c>
      <c r="CP707" s="66"/>
      <c r="CQ707" s="64">
        <v>35905</v>
      </c>
      <c r="CR707" s="78" t="s">
        <v>2038</v>
      </c>
      <c r="CS707" s="78" t="s">
        <v>2038</v>
      </c>
    </row>
    <row r="708" spans="1:97">
      <c r="A708" s="63" t="s">
        <v>3591</v>
      </c>
      <c r="B708" s="63" t="s">
        <v>4144</v>
      </c>
      <c r="C708" s="63">
        <v>2192</v>
      </c>
      <c r="D708" s="19" t="s">
        <v>3782</v>
      </c>
      <c r="E708" s="63" t="s">
        <v>3804</v>
      </c>
      <c r="F708" s="63" t="s">
        <v>4139</v>
      </c>
      <c r="G708" s="65" t="s">
        <v>3598</v>
      </c>
      <c r="H708" s="65">
        <v>25</v>
      </c>
      <c r="I708" s="65">
        <v>27</v>
      </c>
      <c r="J708" s="65">
        <v>112</v>
      </c>
      <c r="K708" s="23">
        <v>42.291490000000003</v>
      </c>
      <c r="L708" s="23">
        <v>-110.09611</v>
      </c>
      <c r="M708" s="61" t="s">
        <v>4145</v>
      </c>
      <c r="N708" s="63" t="s">
        <v>4146</v>
      </c>
      <c r="O708" s="63"/>
      <c r="P708" s="63" t="s">
        <v>1804</v>
      </c>
      <c r="Q708" s="63"/>
      <c r="R708" s="63"/>
      <c r="S708" s="55" t="str">
        <f>IF(U708&gt;0,V708-U708,"")</f>
        <v/>
      </c>
      <c r="T708" s="63"/>
      <c r="U708" s="66"/>
      <c r="V708" s="63"/>
      <c r="W708" s="66">
        <v>9134</v>
      </c>
      <c r="X708" s="66">
        <v>9080</v>
      </c>
      <c r="Y708" s="63"/>
      <c r="Z708" s="64">
        <v>35887</v>
      </c>
      <c r="AA708" s="63">
        <v>6.57</v>
      </c>
      <c r="AB708" s="63"/>
      <c r="AC708" s="63">
        <v>172</v>
      </c>
      <c r="AD708" s="63">
        <v>8</v>
      </c>
      <c r="AE708" s="63">
        <v>6060</v>
      </c>
      <c r="AF708" s="63">
        <v>148</v>
      </c>
      <c r="AG708" s="63"/>
      <c r="AH708" s="63">
        <v>9600</v>
      </c>
      <c r="AI708" s="63">
        <v>1049</v>
      </c>
      <c r="AJ708" s="63">
        <v>0</v>
      </c>
      <c r="AK708" s="63">
        <v>0</v>
      </c>
      <c r="AL708" s="63">
        <v>51</v>
      </c>
      <c r="AM708" s="63">
        <v>16556</v>
      </c>
      <c r="AN708" s="63"/>
      <c r="AO708" s="63" t="s">
        <v>4142</v>
      </c>
      <c r="AP708" s="17">
        <f t="shared" si="261"/>
        <v>8.5828000000000007</v>
      </c>
      <c r="AQ708" s="17">
        <f t="shared" si="262"/>
        <v>0.65832000000000002</v>
      </c>
      <c r="AR708" s="17">
        <f t="shared" si="260"/>
        <v>263.60999999999996</v>
      </c>
      <c r="AS708" s="17">
        <f t="shared" si="257"/>
        <v>3.7858399999999999</v>
      </c>
      <c r="AT708" s="17">
        <f t="shared" si="263"/>
        <v>276.63695999999999</v>
      </c>
      <c r="AU708" s="5">
        <f t="shared" si="264"/>
        <v>270.81599999999997</v>
      </c>
      <c r="AV708" s="5">
        <f t="shared" si="265"/>
        <v>17.193109999999997</v>
      </c>
      <c r="AW708" s="5">
        <f>IF(AJ708&gt;0,AJ708*0.03333,0)</f>
        <v>0</v>
      </c>
      <c r="AX708" s="5">
        <f>IF(AK708&gt;0,AK708*0.0588,0)</f>
        <v>0</v>
      </c>
      <c r="AY708" s="5">
        <f t="shared" si="266"/>
        <v>1.06182</v>
      </c>
      <c r="AZ708" s="5">
        <f t="shared" si="267"/>
        <v>289.07092999999998</v>
      </c>
      <c r="BA708" s="7">
        <f t="shared" si="268"/>
        <v>-2.1979488389316949E-2</v>
      </c>
      <c r="BB708" s="62">
        <f t="shared" si="269"/>
        <v>17088</v>
      </c>
      <c r="BC708" s="28">
        <f t="shared" si="270"/>
        <v>1.581262632267269E-2</v>
      </c>
      <c r="BD708" s="32">
        <f t="shared" si="271"/>
        <v>3.1025499991035186E-2</v>
      </c>
      <c r="BE708" s="32">
        <f t="shared" si="272"/>
        <v>2.379725398948861E-3</v>
      </c>
      <c r="BF708" s="35">
        <f t="shared" si="273"/>
        <v>0.96659477461001586</v>
      </c>
      <c r="BG708" s="36">
        <f t="shared" si="274"/>
        <v>0.93684965139870691</v>
      </c>
      <c r="BH708" s="33">
        <f t="shared" si="275"/>
        <v>5.947713248094507E-2</v>
      </c>
      <c r="BI708" s="33">
        <f t="shared" si="276"/>
        <v>3.673216120348041E-3</v>
      </c>
      <c r="BJ708" s="63">
        <v>0</v>
      </c>
      <c r="BK708" s="63">
        <v>0</v>
      </c>
      <c r="BL708" s="63">
        <v>0</v>
      </c>
      <c r="BM708" s="63">
        <v>16287</v>
      </c>
      <c r="BN708" s="63">
        <v>0</v>
      </c>
      <c r="BO708" s="63"/>
      <c r="BP708" s="63">
        <v>0</v>
      </c>
      <c r="BQ708" s="63">
        <v>0</v>
      </c>
      <c r="BR708" s="63">
        <v>0</v>
      </c>
      <c r="BS708" s="63">
        <v>0</v>
      </c>
      <c r="BT708" s="63">
        <v>0</v>
      </c>
      <c r="BU708" s="63">
        <v>0</v>
      </c>
      <c r="BV708" s="63">
        <v>0</v>
      </c>
      <c r="BW708" s="63">
        <v>0</v>
      </c>
      <c r="BX708" s="63"/>
      <c r="BY708" s="63"/>
      <c r="BZ708" s="63"/>
      <c r="CA708" s="63"/>
      <c r="CB708" s="63"/>
      <c r="CC708" s="63"/>
      <c r="CD708" s="63"/>
      <c r="CE708" s="63"/>
      <c r="CF708" s="63"/>
      <c r="CG708" s="63"/>
      <c r="CH708" s="63"/>
      <c r="CI708" s="63"/>
      <c r="CJ708" s="63"/>
      <c r="CK708" s="63"/>
      <c r="CL708" s="63"/>
      <c r="CM708" s="63"/>
      <c r="CN708" s="63">
        <v>19980402</v>
      </c>
      <c r="CO708" s="63" t="s">
        <v>4147</v>
      </c>
      <c r="CP708" s="66"/>
      <c r="CQ708" s="64">
        <v>35905</v>
      </c>
      <c r="CR708" s="78" t="s">
        <v>2038</v>
      </c>
      <c r="CS708" s="78" t="s">
        <v>2038</v>
      </c>
    </row>
    <row r="709" spans="1:97">
      <c r="A709" s="63" t="s">
        <v>3591</v>
      </c>
      <c r="B709" s="63" t="s">
        <v>4144</v>
      </c>
      <c r="C709" s="63">
        <v>2189</v>
      </c>
      <c r="D709" s="19" t="s">
        <v>3782</v>
      </c>
      <c r="E709" s="63" t="s">
        <v>3804</v>
      </c>
      <c r="F709" s="63" t="s">
        <v>4139</v>
      </c>
      <c r="G709" s="65" t="s">
        <v>3592</v>
      </c>
      <c r="H709" s="65">
        <v>25</v>
      </c>
      <c r="I709" s="65">
        <v>27</v>
      </c>
      <c r="J709" s="65">
        <v>112</v>
      </c>
      <c r="K709" s="23">
        <v>42.299570000000003</v>
      </c>
      <c r="L709" s="23">
        <v>-110.10355</v>
      </c>
      <c r="M709" s="61" t="s">
        <v>4155</v>
      </c>
      <c r="N709" s="63" t="s">
        <v>4156</v>
      </c>
      <c r="O709" s="63"/>
      <c r="P709" s="63" t="s">
        <v>1804</v>
      </c>
      <c r="Q709" s="63"/>
      <c r="R709" s="63"/>
      <c r="S709" s="55" t="str">
        <f>IF(U709&gt;0,V709-U709,"")</f>
        <v/>
      </c>
      <c r="T709" s="63"/>
      <c r="U709" s="66"/>
      <c r="V709" s="63"/>
      <c r="W709" s="66">
        <v>9486</v>
      </c>
      <c r="X709" s="66">
        <v>9030</v>
      </c>
      <c r="Y709" s="63"/>
      <c r="Z709" s="64">
        <v>35887</v>
      </c>
      <c r="AA709" s="63">
        <v>7.46</v>
      </c>
      <c r="AB709" s="63"/>
      <c r="AC709" s="63">
        <v>138</v>
      </c>
      <c r="AD709" s="63">
        <v>5</v>
      </c>
      <c r="AE709" s="63">
        <v>2860</v>
      </c>
      <c r="AF709" s="63">
        <v>53</v>
      </c>
      <c r="AG709" s="63"/>
      <c r="AH709" s="63">
        <v>4250</v>
      </c>
      <c r="AI709" s="63">
        <v>781</v>
      </c>
      <c r="AJ709" s="63">
        <v>0</v>
      </c>
      <c r="AK709" s="63">
        <v>0</v>
      </c>
      <c r="AL709" s="63">
        <v>21</v>
      </c>
      <c r="AM709" s="63">
        <v>7712</v>
      </c>
      <c r="AN709" s="63"/>
      <c r="AO709" s="63" t="s">
        <v>4142</v>
      </c>
      <c r="AP709" s="17">
        <f t="shared" si="261"/>
        <v>6.8861999999999997</v>
      </c>
      <c r="AQ709" s="17">
        <f t="shared" si="262"/>
        <v>0.41144999999999998</v>
      </c>
      <c r="AR709" s="17">
        <f t="shared" si="260"/>
        <v>124.41</v>
      </c>
      <c r="AS709" s="17">
        <f t="shared" si="257"/>
        <v>1.3557399999999999</v>
      </c>
      <c r="AT709" s="17">
        <f t="shared" si="263"/>
        <v>133.06339</v>
      </c>
      <c r="AU709" s="5">
        <f t="shared" si="264"/>
        <v>119.8925</v>
      </c>
      <c r="AV709" s="5">
        <f t="shared" si="265"/>
        <v>12.800589999999998</v>
      </c>
      <c r="AW709" s="5">
        <f>IF(AJ709&gt;0,AJ709*0.03333,0)</f>
        <v>0</v>
      </c>
      <c r="AX709" s="5">
        <f>IF(AK709&gt;0,AK709*0.0588,0)</f>
        <v>0</v>
      </c>
      <c r="AY709" s="5">
        <f t="shared" si="266"/>
        <v>0.43722000000000005</v>
      </c>
      <c r="AZ709" s="5">
        <f t="shared" si="267"/>
        <v>133.13030999999998</v>
      </c>
      <c r="BA709" s="7">
        <f t="shared" si="268"/>
        <v>-2.5139588202118191E-4</v>
      </c>
      <c r="BB709" s="62">
        <f t="shared" si="269"/>
        <v>8108</v>
      </c>
      <c r="BC709" s="28">
        <f t="shared" si="270"/>
        <v>2.5031605562579013E-2</v>
      </c>
      <c r="BD709" s="32">
        <f t="shared" si="271"/>
        <v>5.1751274336239286E-2</v>
      </c>
      <c r="BE709" s="32">
        <f t="shared" si="272"/>
        <v>3.0921352597434951E-3</v>
      </c>
      <c r="BF709" s="35">
        <f t="shared" si="273"/>
        <v>0.94515659040401723</v>
      </c>
      <c r="BG709" s="36">
        <f t="shared" si="274"/>
        <v>0.90056501783853737</v>
      </c>
      <c r="BH709" s="33">
        <f t="shared" si="275"/>
        <v>9.6150831467304479E-2</v>
      </c>
      <c r="BI709" s="33">
        <f t="shared" si="276"/>
        <v>3.2841506941582283E-3</v>
      </c>
      <c r="BJ709" s="63">
        <v>0</v>
      </c>
      <c r="BK709" s="63">
        <v>0</v>
      </c>
      <c r="BL709" s="63">
        <v>0</v>
      </c>
      <c r="BM709" s="63">
        <v>7523</v>
      </c>
      <c r="BN709" s="63">
        <v>0</v>
      </c>
      <c r="BO709" s="63"/>
      <c r="BP709" s="63">
        <v>0</v>
      </c>
      <c r="BQ709" s="63">
        <v>0</v>
      </c>
      <c r="BR709" s="63">
        <v>0</v>
      </c>
      <c r="BS709" s="63">
        <v>0</v>
      </c>
      <c r="BT709" s="63">
        <v>0</v>
      </c>
      <c r="BU709" s="63">
        <v>0</v>
      </c>
      <c r="BV709" s="63">
        <v>0</v>
      </c>
      <c r="BW709" s="63">
        <v>0</v>
      </c>
      <c r="BX709" s="63"/>
      <c r="BY709" s="63"/>
      <c r="BZ709" s="63"/>
      <c r="CA709" s="63"/>
      <c r="CB709" s="63"/>
      <c r="CC709" s="63"/>
      <c r="CD709" s="63"/>
      <c r="CE709" s="63"/>
      <c r="CF709" s="63"/>
      <c r="CG709" s="63"/>
      <c r="CH709" s="63"/>
      <c r="CI709" s="63"/>
      <c r="CJ709" s="63"/>
      <c r="CK709" s="63"/>
      <c r="CL709" s="63"/>
      <c r="CM709" s="63"/>
      <c r="CN709" s="63">
        <v>19980402</v>
      </c>
      <c r="CO709" s="63" t="s">
        <v>4157</v>
      </c>
      <c r="CP709" s="66"/>
      <c r="CQ709" s="64">
        <v>35905</v>
      </c>
      <c r="CR709" s="78" t="s">
        <v>2038</v>
      </c>
      <c r="CS709" s="78" t="s">
        <v>2038</v>
      </c>
    </row>
    <row r="710" spans="1:97">
      <c r="A710" s="63" t="s">
        <v>3591</v>
      </c>
      <c r="B710" s="63" t="s">
        <v>4148</v>
      </c>
      <c r="C710" s="63">
        <v>2194</v>
      </c>
      <c r="D710" s="19" t="s">
        <v>3782</v>
      </c>
      <c r="E710" s="63" t="s">
        <v>3804</v>
      </c>
      <c r="F710" s="63" t="s">
        <v>4139</v>
      </c>
      <c r="G710" s="65" t="s">
        <v>3598</v>
      </c>
      <c r="H710" s="65">
        <v>36</v>
      </c>
      <c r="I710" s="65">
        <v>27</v>
      </c>
      <c r="J710" s="65">
        <v>112</v>
      </c>
      <c r="K710" s="23">
        <v>42.276809999999998</v>
      </c>
      <c r="L710" s="23">
        <v>-110.119771</v>
      </c>
      <c r="M710" s="61" t="s">
        <v>4149</v>
      </c>
      <c r="N710" s="63" t="s">
        <v>4150</v>
      </c>
      <c r="O710" s="63"/>
      <c r="P710" s="63" t="s">
        <v>1804</v>
      </c>
      <c r="Q710" s="63"/>
      <c r="R710" s="63"/>
      <c r="S710" s="55" t="str">
        <f>IF(U710&gt;0,V710-U710,"")</f>
        <v/>
      </c>
      <c r="T710" s="63"/>
      <c r="U710" s="66"/>
      <c r="V710" s="63"/>
      <c r="W710" s="66">
        <v>9267</v>
      </c>
      <c r="X710" s="66">
        <v>9216</v>
      </c>
      <c r="Y710" s="63"/>
      <c r="Z710" s="64">
        <v>35887</v>
      </c>
      <c r="AA710" s="63">
        <v>6.41</v>
      </c>
      <c r="AB710" s="63"/>
      <c r="AC710" s="63">
        <v>98</v>
      </c>
      <c r="AD710" s="63">
        <v>7</v>
      </c>
      <c r="AE710" s="63">
        <v>3000</v>
      </c>
      <c r="AF710" s="63">
        <v>233</v>
      </c>
      <c r="AG710" s="63"/>
      <c r="AH710" s="63">
        <v>5000</v>
      </c>
      <c r="AI710" s="63">
        <v>403</v>
      </c>
      <c r="AJ710" s="63">
        <v>0</v>
      </c>
      <c r="AK710" s="63">
        <v>0</v>
      </c>
      <c r="AL710" s="63">
        <v>13</v>
      </c>
      <c r="AM710" s="63">
        <v>8549</v>
      </c>
      <c r="AN710" s="63"/>
      <c r="AO710" s="63" t="s">
        <v>4142</v>
      </c>
      <c r="AP710" s="17">
        <f t="shared" si="261"/>
        <v>4.8902000000000001</v>
      </c>
      <c r="AQ710" s="17">
        <f t="shared" si="262"/>
        <v>0.57603000000000004</v>
      </c>
      <c r="AR710" s="17">
        <f t="shared" si="260"/>
        <v>130.5</v>
      </c>
      <c r="AS710" s="17">
        <f t="shared" si="257"/>
        <v>5.96014</v>
      </c>
      <c r="AT710" s="17">
        <f t="shared" si="263"/>
        <v>141.92636999999999</v>
      </c>
      <c r="AU710" s="5">
        <f t="shared" si="264"/>
        <v>141.04999999999998</v>
      </c>
      <c r="AV710" s="5">
        <f t="shared" si="265"/>
        <v>6.6051699999999993</v>
      </c>
      <c r="AW710" s="5">
        <f>IF(AJ710&gt;0,AJ710*0.03333,0)</f>
        <v>0</v>
      </c>
      <c r="AX710" s="5">
        <f>IF(AK710&gt;0,AK710*0.0588,0)</f>
        <v>0</v>
      </c>
      <c r="AY710" s="5">
        <f t="shared" si="266"/>
        <v>0.27066000000000001</v>
      </c>
      <c r="AZ710" s="5">
        <f t="shared" si="267"/>
        <v>147.92582999999996</v>
      </c>
      <c r="BA710" s="7">
        <f t="shared" si="268"/>
        <v>-2.0698342120570319E-2</v>
      </c>
      <c r="BB710" s="62">
        <f t="shared" si="269"/>
        <v>8754</v>
      </c>
      <c r="BC710" s="28">
        <f t="shared" si="270"/>
        <v>1.184765647575565E-2</v>
      </c>
      <c r="BD710" s="32">
        <f t="shared" si="271"/>
        <v>3.4455894278138728E-2</v>
      </c>
      <c r="BE710" s="32">
        <f t="shared" si="272"/>
        <v>4.0586537935127917E-3</v>
      </c>
      <c r="BF710" s="35">
        <f t="shared" si="273"/>
        <v>0.96148545192834856</v>
      </c>
      <c r="BG710" s="36">
        <f t="shared" si="274"/>
        <v>0.95351839499565438</v>
      </c>
      <c r="BH710" s="33">
        <f t="shared" si="275"/>
        <v>4.4651904268510789E-2</v>
      </c>
      <c r="BI710" s="33">
        <f t="shared" si="276"/>
        <v>1.8297007358349794E-3</v>
      </c>
      <c r="BJ710" s="63">
        <v>0</v>
      </c>
      <c r="BK710" s="63">
        <v>0</v>
      </c>
      <c r="BL710" s="63">
        <v>0</v>
      </c>
      <c r="BM710" s="63">
        <v>8426</v>
      </c>
      <c r="BN710" s="63">
        <v>0</v>
      </c>
      <c r="BO710" s="63"/>
      <c r="BP710" s="63">
        <v>0</v>
      </c>
      <c r="BQ710" s="63">
        <v>0</v>
      </c>
      <c r="BR710" s="63">
        <v>0</v>
      </c>
      <c r="BS710" s="63">
        <v>0</v>
      </c>
      <c r="BT710" s="63">
        <v>0</v>
      </c>
      <c r="BU710" s="63">
        <v>0</v>
      </c>
      <c r="BV710" s="63">
        <v>0</v>
      </c>
      <c r="BW710" s="63">
        <v>0</v>
      </c>
      <c r="BX710" s="63"/>
      <c r="BY710" s="63"/>
      <c r="BZ710" s="63"/>
      <c r="CA710" s="63"/>
      <c r="CB710" s="63"/>
      <c r="CC710" s="63"/>
      <c r="CD710" s="63"/>
      <c r="CE710" s="63"/>
      <c r="CF710" s="63"/>
      <c r="CG710" s="63"/>
      <c r="CH710" s="63"/>
      <c r="CI710" s="63"/>
      <c r="CJ710" s="63"/>
      <c r="CK710" s="63"/>
      <c r="CL710" s="63"/>
      <c r="CM710" s="63"/>
      <c r="CN710" s="63">
        <v>19980402</v>
      </c>
      <c r="CO710" s="63" t="s">
        <v>4151</v>
      </c>
      <c r="CP710" s="66"/>
      <c r="CQ710" s="64">
        <v>35905</v>
      </c>
      <c r="CR710" s="78" t="s">
        <v>2038</v>
      </c>
      <c r="CS710" s="78" t="s">
        <v>2038</v>
      </c>
    </row>
    <row r="711" spans="1:97">
      <c r="A711" s="16" t="s">
        <v>3590</v>
      </c>
      <c r="B711" s="16" t="s">
        <v>4054</v>
      </c>
      <c r="C711" s="19">
        <v>49004010</v>
      </c>
      <c r="D711" s="19" t="s">
        <v>3782</v>
      </c>
      <c r="E711" s="19" t="s">
        <v>3804</v>
      </c>
      <c r="F711" s="19" t="s">
        <v>3810</v>
      </c>
      <c r="G711" s="47"/>
      <c r="H711" s="47" t="s">
        <v>1808</v>
      </c>
      <c r="I711" s="47" t="s">
        <v>5449</v>
      </c>
      <c r="J711" s="47" t="s">
        <v>5468</v>
      </c>
      <c r="K711" s="23">
        <v>42.338639999999998</v>
      </c>
      <c r="L711" s="23">
        <v>-110.24337</v>
      </c>
      <c r="M711" s="61" t="s">
        <v>4872</v>
      </c>
      <c r="N711" s="19" t="s">
        <v>3792</v>
      </c>
      <c r="P711" s="19" t="s">
        <v>1804</v>
      </c>
      <c r="Q711" s="55">
        <v>750</v>
      </c>
      <c r="R711" s="55"/>
      <c r="S711" s="55">
        <f>V711-U711</f>
        <v>46</v>
      </c>
      <c r="T711" s="19"/>
      <c r="U711" s="55">
        <v>7898</v>
      </c>
      <c r="V711" s="55">
        <v>7944</v>
      </c>
      <c r="W711" s="55"/>
      <c r="X711" s="55"/>
      <c r="Y711" s="51" t="s">
        <v>3788</v>
      </c>
      <c r="Z711" s="40">
        <v>21955</v>
      </c>
      <c r="AA711" s="52">
        <v>7.1999998092651367</v>
      </c>
      <c r="AB711" s="19" t="s">
        <v>3837</v>
      </c>
      <c r="AC711" s="19">
        <v>524</v>
      </c>
      <c r="AD711" s="19">
        <v>42</v>
      </c>
      <c r="AE711" s="19">
        <v>3426</v>
      </c>
      <c r="AF711" s="19">
        <v>-3</v>
      </c>
      <c r="AG711" s="19">
        <v>-3</v>
      </c>
      <c r="AH711" s="19">
        <v>5900</v>
      </c>
      <c r="AI711" s="19">
        <v>290</v>
      </c>
      <c r="AJ711" s="19"/>
      <c r="AK711" s="19"/>
      <c r="AL711" s="19">
        <v>412</v>
      </c>
      <c r="AM711" s="19">
        <v>10412</v>
      </c>
      <c r="AP711" s="17">
        <f t="shared" si="261"/>
        <v>26.147600000000001</v>
      </c>
      <c r="AQ711" s="17">
        <f t="shared" si="262"/>
        <v>3.4561800000000003</v>
      </c>
      <c r="AR711" s="17">
        <f t="shared" si="260"/>
        <v>149.03099999999998</v>
      </c>
      <c r="AS711" s="17">
        <f t="shared" si="257"/>
        <v>0</v>
      </c>
      <c r="AT711" s="17">
        <f t="shared" si="263"/>
        <v>178.63477999999998</v>
      </c>
      <c r="AU711" s="5">
        <f t="shared" si="264"/>
        <v>166.43899999999999</v>
      </c>
      <c r="AV711" s="5">
        <f t="shared" si="265"/>
        <v>4.7530999999999999</v>
      </c>
      <c r="AW711" s="5"/>
      <c r="AX711" s="5"/>
      <c r="AY711" s="5">
        <f t="shared" si="266"/>
        <v>8.5778400000000001</v>
      </c>
      <c r="AZ711" s="5">
        <f t="shared" si="267"/>
        <v>179.76993999999999</v>
      </c>
      <c r="BA711" s="7">
        <f t="shared" si="268"/>
        <v>-3.1672573954941588E-3</v>
      </c>
      <c r="BB711" s="62">
        <f t="shared" si="269"/>
        <v>10588</v>
      </c>
      <c r="BC711" s="6">
        <f t="shared" si="270"/>
        <v>8.3809523809523813E-3</v>
      </c>
      <c r="BD711" s="32">
        <f t="shared" si="271"/>
        <v>0.14637463096492187</v>
      </c>
      <c r="BE711" s="32">
        <f t="shared" si="272"/>
        <v>1.9347744039542585E-2</v>
      </c>
      <c r="BF711" s="35">
        <f t="shared" si="273"/>
        <v>0.83427762499553559</v>
      </c>
      <c r="BG711" s="36">
        <f t="shared" si="274"/>
        <v>0.92584444318110137</v>
      </c>
      <c r="BH711" s="33">
        <f t="shared" si="275"/>
        <v>2.6439904246505285E-2</v>
      </c>
      <c r="BI711" s="33">
        <f t="shared" si="276"/>
        <v>4.7715652572393366E-2</v>
      </c>
      <c r="CM711" s="51" t="s">
        <v>7041</v>
      </c>
      <c r="CR711" s="78" t="s">
        <v>2038</v>
      </c>
      <c r="CS711" s="78" t="s">
        <v>2038</v>
      </c>
    </row>
    <row r="712" spans="1:97">
      <c r="A712" s="16" t="s">
        <v>3590</v>
      </c>
      <c r="B712" s="16" t="s">
        <v>4055</v>
      </c>
      <c r="C712" s="19">
        <v>49003391</v>
      </c>
      <c r="D712" s="19" t="s">
        <v>3782</v>
      </c>
      <c r="E712" s="19" t="s">
        <v>3804</v>
      </c>
      <c r="F712" s="19" t="s">
        <v>3810</v>
      </c>
      <c r="G712" s="47"/>
      <c r="H712" s="47" t="s">
        <v>7079</v>
      </c>
      <c r="I712" s="47" t="s">
        <v>5449</v>
      </c>
      <c r="J712" s="47" t="s">
        <v>5468</v>
      </c>
      <c r="K712" s="23">
        <v>42.320430000000002</v>
      </c>
      <c r="L712" s="23">
        <v>-110.23376</v>
      </c>
      <c r="M712" s="61" t="s">
        <v>1806</v>
      </c>
      <c r="N712" s="19" t="s">
        <v>3861</v>
      </c>
      <c r="P712" s="19" t="s">
        <v>1804</v>
      </c>
      <c r="Q712" s="55"/>
      <c r="R712" s="55"/>
      <c r="S712" s="55">
        <v>28</v>
      </c>
      <c r="T712" s="31" t="s">
        <v>2512</v>
      </c>
      <c r="U712" s="55">
        <v>7534</v>
      </c>
      <c r="V712" s="55">
        <v>7562</v>
      </c>
      <c r="W712" s="55">
        <v>130</v>
      </c>
      <c r="X712" s="55"/>
      <c r="Y712" s="51" t="s">
        <v>3788</v>
      </c>
      <c r="Z712" s="40">
        <v>21955</v>
      </c>
      <c r="AA712" s="52">
        <v>7.0999999046325684</v>
      </c>
      <c r="AB712" s="19" t="s">
        <v>3837</v>
      </c>
      <c r="AC712" s="19">
        <v>1539</v>
      </c>
      <c r="AD712" s="19">
        <v>104</v>
      </c>
      <c r="AE712" s="19">
        <v>8088</v>
      </c>
      <c r="AF712" s="19">
        <v>-3</v>
      </c>
      <c r="AG712" s="19">
        <v>-3</v>
      </c>
      <c r="AH712" s="19">
        <v>15300</v>
      </c>
      <c r="AI712" s="19">
        <v>329</v>
      </c>
      <c r="AJ712" s="19"/>
      <c r="AK712" s="19"/>
      <c r="AL712" s="19">
        <v>7</v>
      </c>
      <c r="AM712" s="19">
        <v>25200</v>
      </c>
      <c r="AP712" s="17">
        <f t="shared" si="261"/>
        <v>76.796099999999996</v>
      </c>
      <c r="AQ712" s="17">
        <f t="shared" si="262"/>
        <v>8.5581600000000009</v>
      </c>
      <c r="AR712" s="17">
        <f t="shared" si="260"/>
        <v>351.82799999999997</v>
      </c>
      <c r="AS712" s="17">
        <f t="shared" si="257"/>
        <v>0</v>
      </c>
      <c r="AT712" s="17">
        <f t="shared" si="263"/>
        <v>437.18225999999999</v>
      </c>
      <c r="AU712" s="5">
        <f t="shared" si="264"/>
        <v>431.613</v>
      </c>
      <c r="AV712" s="5">
        <f t="shared" si="265"/>
        <v>5.3923099999999993</v>
      </c>
      <c r="AW712" s="5"/>
      <c r="AX712" s="5"/>
      <c r="AY712" s="5">
        <f t="shared" si="266"/>
        <v>0.14574000000000001</v>
      </c>
      <c r="AZ712" s="5">
        <f t="shared" si="267"/>
        <v>437.15105</v>
      </c>
      <c r="BA712" s="7">
        <f t="shared" si="268"/>
        <v>3.5695769156944627E-5</v>
      </c>
      <c r="BB712" s="62">
        <f t="shared" si="269"/>
        <v>25361</v>
      </c>
      <c r="BC712" s="6">
        <f t="shared" si="270"/>
        <v>3.1842724629655267E-3</v>
      </c>
      <c r="BD712" s="32">
        <f t="shared" si="271"/>
        <v>0.1756615192940354</v>
      </c>
      <c r="BE712" s="32">
        <f t="shared" si="272"/>
        <v>1.9575725693901671E-2</v>
      </c>
      <c r="BF712" s="35">
        <f t="shared" si="273"/>
        <v>0.80476275501206285</v>
      </c>
      <c r="BG712" s="36">
        <f t="shared" si="274"/>
        <v>0.98733149560089128</v>
      </c>
      <c r="BH712" s="33">
        <f t="shared" si="275"/>
        <v>1.2335118490508027E-2</v>
      </c>
      <c r="BI712" s="33">
        <f t="shared" si="276"/>
        <v>3.3338590860069995E-4</v>
      </c>
      <c r="CM712" s="51" t="s">
        <v>7041</v>
      </c>
      <c r="CR712" s="78" t="s">
        <v>2038</v>
      </c>
      <c r="CS712" s="78" t="s">
        <v>2038</v>
      </c>
    </row>
    <row r="713" spans="1:97">
      <c r="A713" s="16" t="s">
        <v>3590</v>
      </c>
      <c r="B713" s="16" t="s">
        <v>4055</v>
      </c>
      <c r="C713" s="19">
        <v>49003388</v>
      </c>
      <c r="D713" s="19" t="s">
        <v>3782</v>
      </c>
      <c r="E713" s="19" t="s">
        <v>3804</v>
      </c>
      <c r="F713" s="19" t="s">
        <v>3810</v>
      </c>
      <c r="G713" s="47"/>
      <c r="H713" s="47" t="s">
        <v>7079</v>
      </c>
      <c r="I713" s="47" t="s">
        <v>5449</v>
      </c>
      <c r="J713" s="47" t="s">
        <v>5468</v>
      </c>
      <c r="K713" s="23">
        <v>42.330100000000002</v>
      </c>
      <c r="L713" s="23">
        <v>-110.23963999999999</v>
      </c>
      <c r="M713" s="61" t="s">
        <v>1803</v>
      </c>
      <c r="N713" s="19" t="s">
        <v>2524</v>
      </c>
      <c r="P713" s="19" t="s">
        <v>1804</v>
      </c>
      <c r="Q713" s="55">
        <v>5418</v>
      </c>
      <c r="R713" s="55">
        <v>2479</v>
      </c>
      <c r="S713" s="55">
        <v>37</v>
      </c>
      <c r="T713" s="19"/>
      <c r="U713" s="55">
        <v>7543</v>
      </c>
      <c r="V713" s="55">
        <v>7580</v>
      </c>
      <c r="W713" s="55"/>
      <c r="X713" s="55"/>
      <c r="Y713" s="51" t="s">
        <v>3788</v>
      </c>
      <c r="Z713" s="40">
        <v>21955</v>
      </c>
      <c r="AA713" s="52">
        <v>7.0999999046325684</v>
      </c>
      <c r="AB713" s="19" t="s">
        <v>3837</v>
      </c>
      <c r="AC713" s="19">
        <v>752</v>
      </c>
      <c r="AD713" s="19">
        <v>66</v>
      </c>
      <c r="AE713" s="19">
        <v>5195</v>
      </c>
      <c r="AF713" s="19">
        <v>-3</v>
      </c>
      <c r="AG713" s="19">
        <v>-3</v>
      </c>
      <c r="AH713" s="19">
        <v>9300</v>
      </c>
      <c r="AI713" s="19">
        <v>256</v>
      </c>
      <c r="AJ713" s="19"/>
      <c r="AK713" s="19"/>
      <c r="AL713" s="19">
        <v>113</v>
      </c>
      <c r="AM713" s="19">
        <v>15552</v>
      </c>
      <c r="AP713" s="17">
        <f t="shared" si="261"/>
        <v>37.524799999999999</v>
      </c>
      <c r="AQ713" s="17">
        <f t="shared" si="262"/>
        <v>5.4311400000000001</v>
      </c>
      <c r="AR713" s="17">
        <f t="shared" si="260"/>
        <v>225.98249999999999</v>
      </c>
      <c r="AS713" s="17">
        <f t="shared" si="257"/>
        <v>0</v>
      </c>
      <c r="AT713" s="17">
        <f t="shared" si="263"/>
        <v>268.93844000000001</v>
      </c>
      <c r="AU713" s="5">
        <f t="shared" si="264"/>
        <v>262.35300000000001</v>
      </c>
      <c r="AV713" s="5">
        <f t="shared" si="265"/>
        <v>4.1958399999999996</v>
      </c>
      <c r="AW713" s="5"/>
      <c r="AX713" s="5"/>
      <c r="AY713" s="5">
        <f t="shared" si="266"/>
        <v>2.3526600000000002</v>
      </c>
      <c r="AZ713" s="5">
        <f t="shared" si="267"/>
        <v>268.9015</v>
      </c>
      <c r="BA713" s="7">
        <f t="shared" si="268"/>
        <v>6.8682143613238371E-5</v>
      </c>
      <c r="BB713" s="62">
        <f t="shared" si="269"/>
        <v>15676</v>
      </c>
      <c r="BC713" s="6">
        <f t="shared" si="270"/>
        <v>3.970795439989753E-3</v>
      </c>
      <c r="BD713" s="32">
        <f t="shared" si="271"/>
        <v>0.13952932871924145</v>
      </c>
      <c r="BE713" s="32">
        <f t="shared" si="272"/>
        <v>2.0194733040022096E-2</v>
      </c>
      <c r="BF713" s="35">
        <f t="shared" si="273"/>
        <v>0.84027593824073632</v>
      </c>
      <c r="BG713" s="36">
        <f t="shared" si="274"/>
        <v>0.97564721654583564</v>
      </c>
      <c r="BH713" s="33">
        <f t="shared" si="275"/>
        <v>1.5603631813136036E-2</v>
      </c>
      <c r="BI713" s="33">
        <f t="shared" si="276"/>
        <v>8.7491516410284076E-3</v>
      </c>
      <c r="CM713" s="51" t="s">
        <v>7041</v>
      </c>
      <c r="CR713" s="78" t="s">
        <v>2038</v>
      </c>
      <c r="CS713" s="78" t="s">
        <v>2038</v>
      </c>
    </row>
    <row r="714" spans="1:97">
      <c r="A714" s="16" t="s">
        <v>3590</v>
      </c>
      <c r="B714" s="16" t="s">
        <v>4056</v>
      </c>
      <c r="C714" s="19">
        <v>49124783</v>
      </c>
      <c r="D714" s="19" t="s">
        <v>3782</v>
      </c>
      <c r="E714" s="19" t="s">
        <v>3804</v>
      </c>
      <c r="F714" s="19" t="s">
        <v>3810</v>
      </c>
      <c r="G714" s="47"/>
      <c r="H714" s="47" t="s">
        <v>3811</v>
      </c>
      <c r="I714" s="47" t="s">
        <v>5449</v>
      </c>
      <c r="J714" s="47" t="s">
        <v>5468</v>
      </c>
      <c r="K714" s="23">
        <v>42.311300000000003</v>
      </c>
      <c r="L714" s="23">
        <v>-110.25830000000001</v>
      </c>
      <c r="N714" s="19" t="s">
        <v>4440</v>
      </c>
      <c r="P714" s="19" t="s">
        <v>1804</v>
      </c>
      <c r="Q714" s="55"/>
      <c r="R714" s="55"/>
      <c r="S714" s="55">
        <f>V714-U714</f>
        <v>1104</v>
      </c>
      <c r="T714" s="19"/>
      <c r="U714" s="55">
        <v>7786</v>
      </c>
      <c r="V714" s="55">
        <v>8890</v>
      </c>
      <c r="W714" s="55"/>
      <c r="X714" s="55"/>
      <c r="Y714" s="51" t="s">
        <v>3852</v>
      </c>
      <c r="Z714" s="40">
        <v>27156</v>
      </c>
      <c r="AA714" s="52">
        <v>8.5</v>
      </c>
      <c r="AB714" s="19" t="s">
        <v>3789</v>
      </c>
      <c r="AC714" s="19">
        <v>74</v>
      </c>
      <c r="AD714" s="19">
        <v>16</v>
      </c>
      <c r="AE714" s="19">
        <v>4008</v>
      </c>
      <c r="AF714" s="19">
        <v>91</v>
      </c>
      <c r="AG714" s="19">
        <v>-3</v>
      </c>
      <c r="AH714" s="19">
        <v>4300</v>
      </c>
      <c r="AI714" s="19">
        <v>3172</v>
      </c>
      <c r="AJ714" s="19"/>
      <c r="AK714" s="19"/>
      <c r="AL714" s="19">
        <v>19</v>
      </c>
      <c r="AM714" s="19">
        <v>10310</v>
      </c>
      <c r="AO714" s="19" t="s">
        <v>5038</v>
      </c>
      <c r="AP714" s="17">
        <f t="shared" si="261"/>
        <v>3.6926000000000001</v>
      </c>
      <c r="AQ714" s="17">
        <f t="shared" si="262"/>
        <v>1.31664</v>
      </c>
      <c r="AR714" s="17">
        <f t="shared" si="260"/>
        <v>174.34799999999998</v>
      </c>
      <c r="AS714" s="17">
        <f t="shared" si="257"/>
        <v>2.3277799999999997</v>
      </c>
      <c r="AT714" s="17">
        <f t="shared" si="263"/>
        <v>181.68501999999998</v>
      </c>
      <c r="AU714" s="5">
        <f t="shared" si="264"/>
        <v>121.303</v>
      </c>
      <c r="AV714" s="5">
        <f t="shared" si="265"/>
        <v>51.989079999999994</v>
      </c>
      <c r="AW714" s="5"/>
      <c r="AX714" s="5"/>
      <c r="AY714" s="5">
        <f t="shared" si="266"/>
        <v>0.39558000000000004</v>
      </c>
      <c r="AZ714" s="5">
        <f t="shared" si="267"/>
        <v>173.68765999999999</v>
      </c>
      <c r="BA714" s="7">
        <f t="shared" si="268"/>
        <v>2.2504149728110746E-2</v>
      </c>
      <c r="BB714" s="62">
        <f t="shared" si="269"/>
        <v>11677</v>
      </c>
      <c r="BC714" s="6">
        <f t="shared" si="270"/>
        <v>6.217310228771547E-2</v>
      </c>
      <c r="BD714" s="32">
        <f t="shared" si="271"/>
        <v>2.0324185230020619E-2</v>
      </c>
      <c r="BE714" s="32">
        <f t="shared" si="272"/>
        <v>7.2468275039956525E-3</v>
      </c>
      <c r="BF714" s="35">
        <f t="shared" si="273"/>
        <v>0.9724289872659837</v>
      </c>
      <c r="BG714" s="37">
        <f t="shared" si="274"/>
        <v>0.69839734152673827</v>
      </c>
      <c r="BH714" s="33">
        <f t="shared" si="275"/>
        <v>0.29932512188833676</v>
      </c>
      <c r="BI714" s="33">
        <f t="shared" si="276"/>
        <v>2.2775365849249168E-3</v>
      </c>
      <c r="CM714" s="51" t="s">
        <v>3852</v>
      </c>
      <c r="CR714" s="78" t="s">
        <v>2038</v>
      </c>
      <c r="CS714" s="78" t="s">
        <v>2038</v>
      </c>
    </row>
    <row r="715" spans="1:97">
      <c r="A715" s="16" t="s">
        <v>3590</v>
      </c>
      <c r="B715" s="16" t="s">
        <v>368</v>
      </c>
      <c r="C715" s="19">
        <v>49124284</v>
      </c>
      <c r="D715" s="19" t="s">
        <v>3782</v>
      </c>
      <c r="E715" s="19" t="s">
        <v>3804</v>
      </c>
      <c r="F715" s="19" t="s">
        <v>3816</v>
      </c>
      <c r="G715" s="47"/>
      <c r="H715" s="47" t="s">
        <v>1825</v>
      </c>
      <c r="I715" s="47" t="s">
        <v>5449</v>
      </c>
      <c r="J715" s="47" t="s">
        <v>5470</v>
      </c>
      <c r="K715" s="23">
        <v>42.353230000000003</v>
      </c>
      <c r="L715" s="23">
        <v>-110.39305</v>
      </c>
      <c r="M715" s="61" t="s">
        <v>5080</v>
      </c>
      <c r="N715" s="19" t="s">
        <v>5081</v>
      </c>
      <c r="P715" s="19" t="s">
        <v>1804</v>
      </c>
      <c r="Q715" s="55"/>
      <c r="R715" s="55"/>
      <c r="S715" s="55">
        <f>V715-U715</f>
        <v>269</v>
      </c>
      <c r="T715" s="19"/>
      <c r="U715" s="55">
        <v>8150</v>
      </c>
      <c r="V715" s="55">
        <v>8419</v>
      </c>
      <c r="W715" s="55"/>
      <c r="X715" s="55"/>
      <c r="Y715" s="51" t="s">
        <v>3788</v>
      </c>
      <c r="Z715" s="40">
        <v>26793</v>
      </c>
      <c r="AA715" s="52">
        <v>7</v>
      </c>
      <c r="AB715" s="19" t="s">
        <v>3789</v>
      </c>
      <c r="AC715" s="19">
        <v>392</v>
      </c>
      <c r="AD715" s="19">
        <v>36</v>
      </c>
      <c r="AE715" s="19">
        <v>7772</v>
      </c>
      <c r="AF715" s="19">
        <v>74</v>
      </c>
      <c r="AG715" s="19"/>
      <c r="AH715" s="19">
        <v>12400</v>
      </c>
      <c r="AI715" s="19">
        <v>769</v>
      </c>
      <c r="AJ715" s="19"/>
      <c r="AK715" s="19"/>
      <c r="AL715" s="19">
        <v>10</v>
      </c>
      <c r="AM715" s="19">
        <v>21063</v>
      </c>
      <c r="AO715" s="63" t="s">
        <v>7258</v>
      </c>
      <c r="AP715" s="17">
        <f t="shared" si="261"/>
        <v>19.5608</v>
      </c>
      <c r="AQ715" s="17">
        <f t="shared" si="262"/>
        <v>2.96244</v>
      </c>
      <c r="AR715" s="17">
        <f t="shared" si="260"/>
        <v>338.08199999999999</v>
      </c>
      <c r="AS715" s="17">
        <f t="shared" si="257"/>
        <v>1.8929199999999999</v>
      </c>
      <c r="AT715" s="17">
        <f t="shared" si="263"/>
        <v>362.49815999999998</v>
      </c>
      <c r="AU715" s="5">
        <f t="shared" si="264"/>
        <v>349.80399999999997</v>
      </c>
      <c r="AV715" s="5">
        <f t="shared" si="265"/>
        <v>12.603909999999999</v>
      </c>
      <c r="AW715" s="5"/>
      <c r="AX715" s="5"/>
      <c r="AY715" s="5">
        <f t="shared" si="266"/>
        <v>0.20820000000000002</v>
      </c>
      <c r="AZ715" s="5">
        <f t="shared" si="267"/>
        <v>362.61610999999994</v>
      </c>
      <c r="BA715" s="7">
        <f t="shared" si="268"/>
        <v>-1.6266401707961246E-4</v>
      </c>
      <c r="BB715" s="62">
        <f t="shared" si="269"/>
        <v>21453</v>
      </c>
      <c r="BC715" s="6">
        <f t="shared" si="270"/>
        <v>9.1730172170476996E-3</v>
      </c>
      <c r="BD715" s="32">
        <f t="shared" si="271"/>
        <v>5.3961101485315126E-2</v>
      </c>
      <c r="BE715" s="32">
        <f t="shared" si="272"/>
        <v>8.1722897572776652E-3</v>
      </c>
      <c r="BF715" s="35">
        <f t="shared" si="273"/>
        <v>0.93786660875740724</v>
      </c>
      <c r="BG715" s="36">
        <f t="shared" si="274"/>
        <v>0.96466756537650811</v>
      </c>
      <c r="BH715" s="33">
        <f t="shared" si="275"/>
        <v>3.4758273701628976E-2</v>
      </c>
      <c r="BI715" s="33">
        <f t="shared" si="276"/>
        <v>5.7416092186306905E-4</v>
      </c>
      <c r="BJ715" s="63">
        <v>0</v>
      </c>
      <c r="BK715" s="63">
        <v>0</v>
      </c>
      <c r="BL715" s="63">
        <v>0</v>
      </c>
      <c r="BM715" s="63">
        <v>20903</v>
      </c>
      <c r="BN715" s="63">
        <v>0</v>
      </c>
      <c r="BO715" s="63"/>
      <c r="BP715" s="63">
        <v>0</v>
      </c>
      <c r="BQ715" s="63">
        <v>0</v>
      </c>
      <c r="BR715" s="63">
        <v>0</v>
      </c>
      <c r="BS715" s="63">
        <v>0</v>
      </c>
      <c r="BT715" s="63">
        <v>0</v>
      </c>
      <c r="BU715" s="63">
        <v>0</v>
      </c>
      <c r="BV715" s="63">
        <v>0</v>
      </c>
      <c r="BW715" s="63">
        <v>0</v>
      </c>
      <c r="BX715" s="63"/>
      <c r="BY715" s="63"/>
      <c r="BZ715" s="63"/>
      <c r="CA715" s="63"/>
      <c r="CB715" s="63"/>
      <c r="CC715" s="63"/>
      <c r="CD715" s="63"/>
      <c r="CE715" s="63"/>
      <c r="CF715" s="63"/>
      <c r="CG715" s="63"/>
      <c r="CH715" s="63"/>
      <c r="CI715" s="63"/>
      <c r="CJ715" s="63"/>
      <c r="CK715" s="63"/>
      <c r="CL715" s="63"/>
      <c r="CM715" s="51" t="s">
        <v>3788</v>
      </c>
      <c r="CN715" s="63">
        <v>19730509</v>
      </c>
      <c r="CO715" s="63"/>
      <c r="CP715" s="66"/>
      <c r="CQ715" s="63"/>
      <c r="CR715" s="78" t="s">
        <v>2038</v>
      </c>
      <c r="CS715" s="78" t="s">
        <v>2038</v>
      </c>
    </row>
    <row r="716" spans="1:97">
      <c r="A716" s="16" t="s">
        <v>3590</v>
      </c>
      <c r="B716" s="16" t="s">
        <v>4057</v>
      </c>
      <c r="C716" s="19">
        <v>49003412</v>
      </c>
      <c r="D716" s="19" t="s">
        <v>3782</v>
      </c>
      <c r="E716" s="19" t="s">
        <v>3804</v>
      </c>
      <c r="G716" s="47"/>
      <c r="H716" s="47" t="s">
        <v>3838</v>
      </c>
      <c r="I716" s="47" t="s">
        <v>5450</v>
      </c>
      <c r="J716" s="47" t="s">
        <v>5472</v>
      </c>
      <c r="K716" s="23">
        <v>42.410760000000003</v>
      </c>
      <c r="L716" s="23">
        <v>-110.42856999999999</v>
      </c>
      <c r="M716" s="61" t="s">
        <v>1812</v>
      </c>
      <c r="N716" s="19" t="s">
        <v>2524</v>
      </c>
      <c r="P716" s="19" t="s">
        <v>1804</v>
      </c>
      <c r="Q716" s="55">
        <v>961</v>
      </c>
      <c r="R716" s="55">
        <v>530</v>
      </c>
      <c r="S716" s="55">
        <f>V716-U716</f>
        <v>16</v>
      </c>
      <c r="T716" s="19"/>
      <c r="U716" s="55">
        <v>8790</v>
      </c>
      <c r="V716" s="55">
        <v>8806</v>
      </c>
      <c r="W716" s="55">
        <v>9574</v>
      </c>
      <c r="X716" s="55"/>
      <c r="Y716" s="51" t="s">
        <v>3798</v>
      </c>
      <c r="AA716" s="52">
        <v>8</v>
      </c>
      <c r="AB716" s="19" t="s">
        <v>3837</v>
      </c>
      <c r="AC716" s="19">
        <v>885</v>
      </c>
      <c r="AD716" s="19">
        <v>107</v>
      </c>
      <c r="AE716" s="19">
        <v>26239</v>
      </c>
      <c r="AF716" s="19">
        <v>-3</v>
      </c>
      <c r="AG716" s="19">
        <v>-3</v>
      </c>
      <c r="AH716" s="19">
        <v>39000</v>
      </c>
      <c r="AI716" s="19">
        <v>610</v>
      </c>
      <c r="AJ716" s="19"/>
      <c r="AK716" s="19"/>
      <c r="AL716" s="19">
        <v>4066</v>
      </c>
      <c r="AM716" s="19">
        <v>70597</v>
      </c>
      <c r="AP716" s="17">
        <f t="shared" si="261"/>
        <v>44.161499999999997</v>
      </c>
      <c r="AQ716" s="17">
        <f t="shared" si="262"/>
        <v>8.8050300000000004</v>
      </c>
      <c r="AR716" s="17">
        <f t="shared" si="260"/>
        <v>1141.3964999999998</v>
      </c>
      <c r="AS716" s="17">
        <f t="shared" si="257"/>
        <v>0</v>
      </c>
      <c r="AT716" s="17">
        <f t="shared" si="263"/>
        <v>1194.3630299999998</v>
      </c>
      <c r="AU716" s="5">
        <f t="shared" si="264"/>
        <v>1100.19</v>
      </c>
      <c r="AV716" s="5">
        <f t="shared" si="265"/>
        <v>9.9978999999999996</v>
      </c>
      <c r="AW716" s="5"/>
      <c r="AX716" s="5"/>
      <c r="AY716" s="5">
        <f t="shared" si="266"/>
        <v>84.654120000000006</v>
      </c>
      <c r="AZ716" s="5">
        <f t="shared" si="267"/>
        <v>1194.84202</v>
      </c>
      <c r="BA716" s="7">
        <f t="shared" si="268"/>
        <v>-2.0048090891164596E-4</v>
      </c>
      <c r="BB716" s="62">
        <f t="shared" si="269"/>
        <v>70901</v>
      </c>
      <c r="BC716" s="6">
        <f t="shared" si="270"/>
        <v>2.1484402606397265E-3</v>
      </c>
      <c r="BD716" s="32">
        <f t="shared" si="271"/>
        <v>3.6974938850878533E-2</v>
      </c>
      <c r="BE716" s="32">
        <f t="shared" si="272"/>
        <v>7.372155516233621E-3</v>
      </c>
      <c r="BF716" s="35">
        <f t="shared" si="273"/>
        <v>0.95565290563288796</v>
      </c>
      <c r="BG716" s="36">
        <f t="shared" si="274"/>
        <v>0.92078281612493007</v>
      </c>
      <c r="BH716" s="33">
        <f t="shared" si="275"/>
        <v>8.3675497117183736E-3</v>
      </c>
      <c r="BI716" s="33">
        <f t="shared" si="276"/>
        <v>7.0849634163351577E-2</v>
      </c>
      <c r="CM716" s="51" t="s">
        <v>1544</v>
      </c>
      <c r="CR716" s="78" t="s">
        <v>2038</v>
      </c>
      <c r="CS716" s="78" t="s">
        <v>2038</v>
      </c>
    </row>
    <row r="717" spans="1:97">
      <c r="A717" s="16" t="s">
        <v>3590</v>
      </c>
      <c r="B717" s="16" t="s">
        <v>4057</v>
      </c>
      <c r="C717" s="19">
        <v>49003413</v>
      </c>
      <c r="D717" s="19" t="s">
        <v>3782</v>
      </c>
      <c r="E717" s="19" t="s">
        <v>3804</v>
      </c>
      <c r="G717" s="47"/>
      <c r="H717" s="47" t="s">
        <v>3838</v>
      </c>
      <c r="I717" s="47" t="s">
        <v>5450</v>
      </c>
      <c r="J717" s="47" t="s">
        <v>5472</v>
      </c>
      <c r="K717" s="23">
        <v>42.410760000000003</v>
      </c>
      <c r="L717" s="23">
        <v>-110.42856999999999</v>
      </c>
      <c r="M717" s="61" t="s">
        <v>1812</v>
      </c>
      <c r="N717" s="19" t="s">
        <v>2524</v>
      </c>
      <c r="P717" s="19" t="s">
        <v>1804</v>
      </c>
      <c r="Q717" s="55">
        <v>530</v>
      </c>
      <c r="R717" s="55"/>
      <c r="S717" s="55">
        <f>V717-U717</f>
        <v>91</v>
      </c>
      <c r="T717" s="31" t="s">
        <v>2505</v>
      </c>
      <c r="U717" s="55">
        <v>9336</v>
      </c>
      <c r="V717" s="55">
        <v>9427</v>
      </c>
      <c r="W717" s="55">
        <v>9574</v>
      </c>
      <c r="X717" s="55"/>
      <c r="Y717" s="51" t="s">
        <v>3798</v>
      </c>
      <c r="AA717" s="52">
        <v>7.1999998092651367</v>
      </c>
      <c r="AB717" s="19" t="s">
        <v>3837</v>
      </c>
      <c r="AC717" s="19">
        <v>502</v>
      </c>
      <c r="AD717" s="19">
        <v>161</v>
      </c>
      <c r="AE717" s="19">
        <v>22254</v>
      </c>
      <c r="AF717" s="19">
        <v>-3</v>
      </c>
      <c r="AG717" s="19">
        <v>-3</v>
      </c>
      <c r="AH717" s="19">
        <v>33000</v>
      </c>
      <c r="AI717" s="19">
        <v>976</v>
      </c>
      <c r="AJ717" s="19"/>
      <c r="AK717" s="19"/>
      <c r="AL717" s="19">
        <v>2872</v>
      </c>
      <c r="AM717" s="19">
        <v>59269</v>
      </c>
      <c r="AP717" s="17">
        <f t="shared" si="261"/>
        <v>25.049800000000001</v>
      </c>
      <c r="AQ717" s="17">
        <f t="shared" si="262"/>
        <v>13.24869</v>
      </c>
      <c r="AR717" s="17">
        <f t="shared" si="260"/>
        <v>968.04899999999998</v>
      </c>
      <c r="AS717" s="17">
        <f t="shared" si="257"/>
        <v>0</v>
      </c>
      <c r="AT717" s="17">
        <f t="shared" si="263"/>
        <v>1006.34749</v>
      </c>
      <c r="AU717" s="5">
        <f t="shared" si="264"/>
        <v>930.93</v>
      </c>
      <c r="AV717" s="5">
        <f t="shared" si="265"/>
        <v>15.996639999999998</v>
      </c>
      <c r="AW717" s="5"/>
      <c r="AX717" s="5"/>
      <c r="AY717" s="5">
        <f t="shared" si="266"/>
        <v>59.795040000000007</v>
      </c>
      <c r="AZ717" s="5">
        <f t="shared" si="267"/>
        <v>1006.7216799999999</v>
      </c>
      <c r="BA717" s="7">
        <f t="shared" si="268"/>
        <v>-1.8588034905918561E-4</v>
      </c>
      <c r="BB717" s="62">
        <f t="shared" si="269"/>
        <v>59759</v>
      </c>
      <c r="BC717" s="6">
        <f t="shared" si="270"/>
        <v>4.1166784286050338E-3</v>
      </c>
      <c r="BD717" s="32">
        <f t="shared" si="271"/>
        <v>2.4891799551266334E-2</v>
      </c>
      <c r="BE717" s="32">
        <f t="shared" si="272"/>
        <v>1.3165124503862974E-2</v>
      </c>
      <c r="BF717" s="35">
        <f t="shared" si="273"/>
        <v>0.96194307594487072</v>
      </c>
      <c r="BG717" s="36">
        <f t="shared" si="274"/>
        <v>0.92471436594074352</v>
      </c>
      <c r="BH717" s="33">
        <f t="shared" si="275"/>
        <v>1.5889833623132066E-2</v>
      </c>
      <c r="BI717" s="33">
        <f t="shared" si="276"/>
        <v>5.9395800436124524E-2</v>
      </c>
      <c r="CM717" s="51" t="s">
        <v>1813</v>
      </c>
      <c r="CR717" s="78" t="s">
        <v>2038</v>
      </c>
      <c r="CS717" s="78" t="s">
        <v>2038</v>
      </c>
    </row>
    <row r="718" spans="1:97">
      <c r="A718" s="20" t="s">
        <v>3590</v>
      </c>
      <c r="B718" s="16" t="s">
        <v>6569</v>
      </c>
      <c r="C718" s="19">
        <v>49009346</v>
      </c>
      <c r="D718" s="19" t="s">
        <v>3782</v>
      </c>
      <c r="E718" s="19" t="s">
        <v>1707</v>
      </c>
      <c r="F718" s="19" t="s">
        <v>3272</v>
      </c>
      <c r="G718" s="47"/>
      <c r="H718" s="47" t="s">
        <v>5216</v>
      </c>
      <c r="I718" s="47" t="s">
        <v>5459</v>
      </c>
      <c r="J718" s="47" t="s">
        <v>5482</v>
      </c>
      <c r="K718" s="23">
        <v>41.159300000000002</v>
      </c>
      <c r="L718" s="23">
        <v>-108.20425</v>
      </c>
      <c r="M718" s="61" t="s">
        <v>3273</v>
      </c>
      <c r="N718" s="19" t="s">
        <v>3274</v>
      </c>
      <c r="P718" s="31" t="s">
        <v>3588</v>
      </c>
      <c r="Q718" s="55"/>
      <c r="R718" s="55"/>
      <c r="S718" s="55">
        <f>V718-U718</f>
        <v>58</v>
      </c>
      <c r="T718" s="19"/>
      <c r="U718" s="55">
        <v>4496</v>
      </c>
      <c r="V718" s="55">
        <v>4554</v>
      </c>
      <c r="W718" s="55">
        <v>5360</v>
      </c>
      <c r="X718" s="55"/>
      <c r="Y718" s="51" t="s">
        <v>3798</v>
      </c>
      <c r="Z718" s="40">
        <v>19531</v>
      </c>
      <c r="AA718" s="52">
        <v>8.1000003814697266</v>
      </c>
      <c r="AB718" s="19" t="s">
        <v>3837</v>
      </c>
      <c r="AC718" s="19">
        <v>2015</v>
      </c>
      <c r="AD718" s="19">
        <v>717</v>
      </c>
      <c r="AE718" s="19">
        <v>37449</v>
      </c>
      <c r="AF718" s="19">
        <v>-3</v>
      </c>
      <c r="AG718" s="19">
        <v>-3</v>
      </c>
      <c r="AH718" s="19">
        <v>60200</v>
      </c>
      <c r="AI718" s="19">
        <v>176</v>
      </c>
      <c r="AJ718" s="19"/>
      <c r="AK718" s="19"/>
      <c r="AL718" s="19">
        <v>4230</v>
      </c>
      <c r="AM718" s="19">
        <v>104698</v>
      </c>
      <c r="AP718" s="17">
        <f t="shared" si="261"/>
        <v>100.5485</v>
      </c>
      <c r="AQ718" s="17">
        <f t="shared" si="262"/>
        <v>59.001930000000002</v>
      </c>
      <c r="AR718" s="17">
        <f t="shared" si="260"/>
        <v>1629.0314999999998</v>
      </c>
      <c r="AS718" s="17">
        <f t="shared" si="257"/>
        <v>0</v>
      </c>
      <c r="AT718" s="17">
        <f t="shared" si="263"/>
        <v>1788.5819299999998</v>
      </c>
      <c r="AU718" s="5">
        <f t="shared" si="264"/>
        <v>1698.242</v>
      </c>
      <c r="AV718" s="5">
        <f t="shared" si="265"/>
        <v>2.8846399999999996</v>
      </c>
      <c r="AW718" s="5"/>
      <c r="AX718" s="5"/>
      <c r="AY718" s="5">
        <f t="shared" si="266"/>
        <v>88.068600000000004</v>
      </c>
      <c r="AZ718" s="5">
        <f t="shared" si="267"/>
        <v>1789.19524</v>
      </c>
      <c r="BA718" s="7">
        <f t="shared" si="268"/>
        <v>-1.7142207880995093E-4</v>
      </c>
      <c r="BB718" s="62">
        <f t="shared" si="269"/>
        <v>104781</v>
      </c>
      <c r="BC718" s="6">
        <f t="shared" si="270"/>
        <v>3.9622110092181077E-4</v>
      </c>
      <c r="BD718" s="32">
        <f t="shared" si="271"/>
        <v>5.6216882387937359E-2</v>
      </c>
      <c r="BE718" s="32">
        <f t="shared" si="272"/>
        <v>3.2988105834212474E-2</v>
      </c>
      <c r="BF718" s="35">
        <f t="shared" si="273"/>
        <v>0.91079501177785016</v>
      </c>
      <c r="BG718" s="36">
        <f t="shared" si="274"/>
        <v>0.94916527946944462</v>
      </c>
      <c r="BH718" s="33">
        <f t="shared" si="275"/>
        <v>1.6122555747465545E-3</v>
      </c>
      <c r="BI718" s="33">
        <f t="shared" si="276"/>
        <v>4.9222464955808849E-2</v>
      </c>
      <c r="CM718" s="51" t="s">
        <v>3720</v>
      </c>
      <c r="CR718" s="78" t="s">
        <v>2039</v>
      </c>
      <c r="CS718" s="78" t="s">
        <v>6954</v>
      </c>
    </row>
    <row r="719" spans="1:97">
      <c r="A719" s="16" t="s">
        <v>3590</v>
      </c>
      <c r="B719" s="16" t="s">
        <v>468</v>
      </c>
      <c r="C719" s="19">
        <v>49005849</v>
      </c>
      <c r="D719" s="19" t="s">
        <v>3782</v>
      </c>
      <c r="E719" s="19" t="s">
        <v>3804</v>
      </c>
      <c r="F719" s="19" t="s">
        <v>3847</v>
      </c>
      <c r="G719" s="47"/>
      <c r="H719" s="47" t="s">
        <v>4890</v>
      </c>
      <c r="I719" s="47" t="s">
        <v>5449</v>
      </c>
      <c r="J719" s="47" t="s">
        <v>5468</v>
      </c>
      <c r="K719" s="23">
        <v>42.333829999999999</v>
      </c>
      <c r="L719" s="23">
        <v>-110.28945</v>
      </c>
      <c r="M719" s="61" t="s">
        <v>4906</v>
      </c>
      <c r="N719" s="19" t="s">
        <v>2524</v>
      </c>
      <c r="P719" s="19" t="s">
        <v>4907</v>
      </c>
      <c r="Q719" s="55"/>
      <c r="R719" s="55"/>
      <c r="S719" s="55">
        <v>52</v>
      </c>
      <c r="T719" s="19"/>
      <c r="U719" s="55">
        <v>1992</v>
      </c>
      <c r="V719" s="55">
        <v>2044</v>
      </c>
      <c r="W719" s="55"/>
      <c r="X719" s="55"/>
      <c r="Y719" s="51" t="s">
        <v>3788</v>
      </c>
      <c r="AB719" s="19" t="s">
        <v>3789</v>
      </c>
      <c r="AC719" s="19">
        <v>304</v>
      </c>
      <c r="AD719" s="19">
        <v>38</v>
      </c>
      <c r="AE719" s="19">
        <v>3880</v>
      </c>
      <c r="AF719" s="19">
        <v>-3</v>
      </c>
      <c r="AG719" s="19">
        <v>-3</v>
      </c>
      <c r="AH719" s="19">
        <v>6027</v>
      </c>
      <c r="AI719" s="19">
        <v>340</v>
      </c>
      <c r="AJ719" s="19"/>
      <c r="AK719" s="19"/>
      <c r="AL719" s="19">
        <v>555</v>
      </c>
      <c r="AM719" s="19">
        <v>10971</v>
      </c>
      <c r="AP719" s="17">
        <f t="shared" si="261"/>
        <v>15.169599999999999</v>
      </c>
      <c r="AQ719" s="17">
        <f t="shared" si="262"/>
        <v>3.1270199999999999</v>
      </c>
      <c r="AR719" s="17">
        <f t="shared" si="260"/>
        <v>168.78</v>
      </c>
      <c r="AS719" s="17">
        <f t="shared" si="257"/>
        <v>0</v>
      </c>
      <c r="AT719" s="17">
        <f t="shared" si="263"/>
        <v>187.07661999999999</v>
      </c>
      <c r="AU719" s="5">
        <f t="shared" si="264"/>
        <v>170.02167</v>
      </c>
      <c r="AV719" s="5">
        <f t="shared" si="265"/>
        <v>5.5725999999999996</v>
      </c>
      <c r="AW719" s="5"/>
      <c r="AX719" s="5"/>
      <c r="AY719" s="5">
        <f t="shared" si="266"/>
        <v>11.555100000000001</v>
      </c>
      <c r="AZ719" s="5">
        <f t="shared" si="267"/>
        <v>187.14937</v>
      </c>
      <c r="BA719" s="7">
        <f t="shared" si="268"/>
        <v>-1.9440124936275381E-4</v>
      </c>
      <c r="BB719" s="62">
        <f t="shared" si="269"/>
        <v>11138</v>
      </c>
      <c r="BC719" s="6">
        <f t="shared" si="270"/>
        <v>7.5534850061061108E-3</v>
      </c>
      <c r="BD719" s="32">
        <f t="shared" si="271"/>
        <v>8.1087631367297533E-2</v>
      </c>
      <c r="BE719" s="32">
        <f t="shared" si="272"/>
        <v>1.6715183329696678E-2</v>
      </c>
      <c r="BF719" s="35">
        <f t="shared" si="273"/>
        <v>0.90219718530300586</v>
      </c>
      <c r="BG719" s="36">
        <f t="shared" si="274"/>
        <v>0.90848112392790847</v>
      </c>
      <c r="BH719" s="33">
        <f t="shared" si="275"/>
        <v>2.9776215650632432E-2</v>
      </c>
      <c r="BI719" s="33">
        <f t="shared" si="276"/>
        <v>6.1742660421459081E-2</v>
      </c>
      <c r="CM719" s="51" t="s">
        <v>3788</v>
      </c>
      <c r="CR719" s="78" t="s">
        <v>2038</v>
      </c>
      <c r="CS719" s="78" t="s">
        <v>2038</v>
      </c>
    </row>
    <row r="720" spans="1:97">
      <c r="A720" s="16" t="s">
        <v>3590</v>
      </c>
      <c r="B720" s="16" t="s">
        <v>4058</v>
      </c>
      <c r="C720" s="19">
        <v>49117587</v>
      </c>
      <c r="D720" s="19" t="s">
        <v>3782</v>
      </c>
      <c r="E720" s="19" t="s">
        <v>3804</v>
      </c>
      <c r="F720" s="19" t="s">
        <v>3847</v>
      </c>
      <c r="G720" s="47"/>
      <c r="H720" s="47" t="s">
        <v>7084</v>
      </c>
      <c r="I720" s="47" t="s">
        <v>5449</v>
      </c>
      <c r="J720" s="47" t="s">
        <v>5468</v>
      </c>
      <c r="K720" s="23">
        <v>42.328800000000001</v>
      </c>
      <c r="L720" s="23">
        <v>-110.28570000000001</v>
      </c>
      <c r="N720" s="19" t="s">
        <v>3792</v>
      </c>
      <c r="P720" s="19" t="s">
        <v>4907</v>
      </c>
      <c r="Q720" s="55"/>
      <c r="R720" s="55"/>
      <c r="S720" s="55">
        <f>V720-U720</f>
        <v>127</v>
      </c>
      <c r="T720" s="19"/>
      <c r="U720" s="55">
        <v>1972</v>
      </c>
      <c r="V720" s="55">
        <v>2099</v>
      </c>
      <c r="W720" s="55"/>
      <c r="X720" s="55"/>
      <c r="Y720" s="51" t="s">
        <v>3788</v>
      </c>
      <c r="AB720" s="19" t="s">
        <v>3789</v>
      </c>
      <c r="AC720" s="19">
        <v>84</v>
      </c>
      <c r="AD720" s="19">
        <v>36</v>
      </c>
      <c r="AE720" s="19">
        <v>3949</v>
      </c>
      <c r="AF720" s="19">
        <v>-3</v>
      </c>
      <c r="AG720" s="19">
        <v>-3</v>
      </c>
      <c r="AH720" s="19">
        <v>5978</v>
      </c>
      <c r="AI720" s="19">
        <v>630</v>
      </c>
      <c r="AJ720" s="19"/>
      <c r="AK720" s="19"/>
      <c r="AL720" s="19">
        <v>-3</v>
      </c>
      <c r="AM720" s="19">
        <v>10357</v>
      </c>
      <c r="AP720" s="17">
        <f t="shared" si="261"/>
        <v>4.1916000000000002</v>
      </c>
      <c r="AQ720" s="17">
        <f t="shared" si="262"/>
        <v>2.96244</v>
      </c>
      <c r="AR720" s="17">
        <f t="shared" si="260"/>
        <v>171.78149999999999</v>
      </c>
      <c r="AS720" s="17">
        <f t="shared" si="257"/>
        <v>0</v>
      </c>
      <c r="AT720" s="17">
        <f t="shared" si="263"/>
        <v>178.93554</v>
      </c>
      <c r="AU720" s="5">
        <f t="shared" si="264"/>
        <v>168.63937999999999</v>
      </c>
      <c r="AV720" s="5">
        <f t="shared" si="265"/>
        <v>10.325699999999999</v>
      </c>
      <c r="AW720" s="5"/>
      <c r="AX720" s="5"/>
      <c r="AY720" s="5">
        <f t="shared" si="266"/>
        <v>0</v>
      </c>
      <c r="AZ720" s="5">
        <f t="shared" si="267"/>
        <v>178.96508</v>
      </c>
      <c r="BA720" s="7">
        <f t="shared" si="268"/>
        <v>-8.2536878533480146E-5</v>
      </c>
      <c r="BB720" s="62">
        <f t="shared" si="269"/>
        <v>10668</v>
      </c>
      <c r="BC720" s="6">
        <f t="shared" si="270"/>
        <v>1.4791914387633769E-2</v>
      </c>
      <c r="BD720" s="32">
        <f t="shared" si="271"/>
        <v>2.3425195464243716E-2</v>
      </c>
      <c r="BE720" s="32">
        <f t="shared" si="272"/>
        <v>1.6555906110099758E-2</v>
      </c>
      <c r="BF720" s="35">
        <f t="shared" si="273"/>
        <v>0.96001889842565646</v>
      </c>
      <c r="BG720" s="36">
        <f t="shared" si="274"/>
        <v>0.94230326944228437</v>
      </c>
      <c r="BH720" s="33">
        <f t="shared" si="275"/>
        <v>5.76967305577155E-2</v>
      </c>
      <c r="BI720" s="33">
        <f t="shared" si="276"/>
        <v>0</v>
      </c>
      <c r="CM720" s="51" t="s">
        <v>3788</v>
      </c>
      <c r="CR720" s="78" t="s">
        <v>2038</v>
      </c>
      <c r="CS720" s="78" t="s">
        <v>2038</v>
      </c>
    </row>
    <row r="721" spans="1:97">
      <c r="A721" s="16" t="s">
        <v>3590</v>
      </c>
      <c r="B721" s="16" t="s">
        <v>4058</v>
      </c>
      <c r="C721" s="19">
        <v>49117590</v>
      </c>
      <c r="D721" s="19" t="s">
        <v>3782</v>
      </c>
      <c r="E721" s="19" t="s">
        <v>3804</v>
      </c>
      <c r="F721" s="19" t="s">
        <v>3847</v>
      </c>
      <c r="G721" s="47"/>
      <c r="H721" s="47" t="s">
        <v>7084</v>
      </c>
      <c r="I721" s="47" t="s">
        <v>5449</v>
      </c>
      <c r="J721" s="47" t="s">
        <v>5468</v>
      </c>
      <c r="K721" s="23">
        <v>42.328800000000001</v>
      </c>
      <c r="L721" s="23">
        <v>-110.29179999999999</v>
      </c>
      <c r="N721" s="19" t="s">
        <v>1624</v>
      </c>
      <c r="P721" s="19" t="s">
        <v>4907</v>
      </c>
      <c r="Q721" s="55"/>
      <c r="R721" s="55"/>
      <c r="S721" s="55">
        <f>V721-U721</f>
        <v>156</v>
      </c>
      <c r="T721" s="19"/>
      <c r="U721" s="55">
        <v>2029</v>
      </c>
      <c r="V721" s="55">
        <v>2185</v>
      </c>
      <c r="W721" s="55"/>
      <c r="X721" s="55"/>
      <c r="Y721" s="51" t="s">
        <v>3788</v>
      </c>
      <c r="AB721" s="19" t="s">
        <v>3789</v>
      </c>
      <c r="AC721" s="19">
        <v>87</v>
      </c>
      <c r="AD721" s="19">
        <v>35</v>
      </c>
      <c r="AE721" s="19">
        <v>4074</v>
      </c>
      <c r="AF721" s="19">
        <v>-3</v>
      </c>
      <c r="AG721" s="19">
        <v>-3</v>
      </c>
      <c r="AH721" s="19">
        <v>6272</v>
      </c>
      <c r="AI721" s="19">
        <v>460</v>
      </c>
      <c r="AJ721" s="19"/>
      <c r="AK721" s="19"/>
      <c r="AL721" s="19">
        <v>-3</v>
      </c>
      <c r="AM721" s="19">
        <v>10694</v>
      </c>
      <c r="AP721" s="17">
        <f t="shared" si="261"/>
        <v>4.3413000000000004</v>
      </c>
      <c r="AQ721" s="17">
        <f t="shared" si="262"/>
        <v>2.88015</v>
      </c>
      <c r="AR721" s="17">
        <f t="shared" si="260"/>
        <v>177.21899999999999</v>
      </c>
      <c r="AS721" s="17">
        <f t="shared" si="257"/>
        <v>0</v>
      </c>
      <c r="AT721" s="17">
        <f t="shared" si="263"/>
        <v>184.44045</v>
      </c>
      <c r="AU721" s="5">
        <f t="shared" si="264"/>
        <v>176.93312</v>
      </c>
      <c r="AV721" s="5">
        <f t="shared" si="265"/>
        <v>7.5393999999999997</v>
      </c>
      <c r="AW721" s="5"/>
      <c r="AX721" s="5"/>
      <c r="AY721" s="5">
        <f t="shared" si="266"/>
        <v>0</v>
      </c>
      <c r="AZ721" s="5">
        <f t="shared" si="267"/>
        <v>184.47252</v>
      </c>
      <c r="BA721" s="7">
        <f t="shared" si="268"/>
        <v>-8.6931072117102544E-5</v>
      </c>
      <c r="BB721" s="62">
        <f t="shared" si="269"/>
        <v>10919</v>
      </c>
      <c r="BC721" s="6">
        <f t="shared" si="270"/>
        <v>1.0410401147457549E-2</v>
      </c>
      <c r="BD721" s="32">
        <f t="shared" si="271"/>
        <v>2.3537678421409188E-2</v>
      </c>
      <c r="BE721" s="32">
        <f t="shared" si="272"/>
        <v>1.5615609265754882E-2</v>
      </c>
      <c r="BF721" s="35">
        <f t="shared" si="273"/>
        <v>0.96084671231283592</v>
      </c>
      <c r="BG721" s="36">
        <f t="shared" si="274"/>
        <v>0.95912995604982254</v>
      </c>
      <c r="BH721" s="33">
        <f t="shared" si="275"/>
        <v>4.0870043950177508E-2</v>
      </c>
      <c r="BI721" s="33">
        <f t="shared" si="276"/>
        <v>0</v>
      </c>
      <c r="CM721" s="51" t="s">
        <v>3788</v>
      </c>
      <c r="CR721" s="78" t="s">
        <v>2038</v>
      </c>
      <c r="CS721" s="78" t="s">
        <v>2038</v>
      </c>
    </row>
    <row r="722" spans="1:97">
      <c r="A722" s="16" t="s">
        <v>3590</v>
      </c>
      <c r="B722" s="16" t="s">
        <v>4058</v>
      </c>
      <c r="C722" s="19">
        <v>49117588</v>
      </c>
      <c r="D722" s="19" t="s">
        <v>3782</v>
      </c>
      <c r="E722" s="19" t="s">
        <v>3804</v>
      </c>
      <c r="F722" s="19" t="s">
        <v>3847</v>
      </c>
      <c r="G722" s="47"/>
      <c r="H722" s="47" t="s">
        <v>7084</v>
      </c>
      <c r="I722" s="47" t="s">
        <v>5449</v>
      </c>
      <c r="J722" s="47" t="s">
        <v>5468</v>
      </c>
      <c r="K722" s="23">
        <v>42.328800000000001</v>
      </c>
      <c r="L722" s="23">
        <v>-110.29179999999999</v>
      </c>
      <c r="N722" s="19" t="s">
        <v>3861</v>
      </c>
      <c r="P722" s="19" t="s">
        <v>4907</v>
      </c>
      <c r="Q722" s="55"/>
      <c r="R722" s="55"/>
      <c r="S722" s="55">
        <f>V722-U722</f>
        <v>104</v>
      </c>
      <c r="T722" s="19"/>
      <c r="U722" s="55">
        <v>2088</v>
      </c>
      <c r="V722" s="55">
        <v>2192</v>
      </c>
      <c r="W722" s="55"/>
      <c r="X722" s="55"/>
      <c r="Y722" s="51" t="s">
        <v>3788</v>
      </c>
      <c r="AB722" s="19" t="s">
        <v>3789</v>
      </c>
      <c r="AC722" s="19">
        <v>81</v>
      </c>
      <c r="AD722" s="19">
        <v>28</v>
      </c>
      <c r="AE722" s="19">
        <v>4105</v>
      </c>
      <c r="AF722" s="19">
        <v>-3</v>
      </c>
      <c r="AG722" s="19">
        <v>-3</v>
      </c>
      <c r="AH722" s="19">
        <v>6272</v>
      </c>
      <c r="AI722" s="19">
        <v>490</v>
      </c>
      <c r="AJ722" s="19"/>
      <c r="AK722" s="19"/>
      <c r="AL722" s="19">
        <v>-3</v>
      </c>
      <c r="AM722" s="19">
        <v>10727</v>
      </c>
      <c r="AP722" s="17">
        <f t="shared" si="261"/>
        <v>4.0419</v>
      </c>
      <c r="AQ722" s="17">
        <f t="shared" si="262"/>
        <v>2.3041200000000002</v>
      </c>
      <c r="AR722" s="17">
        <f t="shared" si="260"/>
        <v>178.5675</v>
      </c>
      <c r="AS722" s="17">
        <f t="shared" si="257"/>
        <v>0</v>
      </c>
      <c r="AT722" s="17">
        <f t="shared" si="263"/>
        <v>184.91352000000001</v>
      </c>
      <c r="AU722" s="5">
        <f t="shared" si="264"/>
        <v>176.93312</v>
      </c>
      <c r="AV722" s="5">
        <f t="shared" si="265"/>
        <v>8.0310999999999986</v>
      </c>
      <c r="AW722" s="5"/>
      <c r="AX722" s="5"/>
      <c r="AY722" s="5">
        <f t="shared" si="266"/>
        <v>0</v>
      </c>
      <c r="AZ722" s="5">
        <f t="shared" si="267"/>
        <v>184.96422000000001</v>
      </c>
      <c r="BA722" s="7">
        <f t="shared" si="268"/>
        <v>-1.3707232016721576E-4</v>
      </c>
      <c r="BB722" s="62">
        <f t="shared" si="269"/>
        <v>10967</v>
      </c>
      <c r="BC722" s="6">
        <f t="shared" si="270"/>
        <v>1.1062966718908454E-2</v>
      </c>
      <c r="BD722" s="32">
        <f t="shared" si="271"/>
        <v>2.1858325989359783E-2</v>
      </c>
      <c r="BE722" s="32">
        <f t="shared" si="272"/>
        <v>1.2460527494149698E-2</v>
      </c>
      <c r="BF722" s="35">
        <f t="shared" si="273"/>
        <v>0.96568114651649051</v>
      </c>
      <c r="BG722" s="36">
        <f t="shared" si="274"/>
        <v>0.95658025103449729</v>
      </c>
      <c r="BH722" s="33">
        <f t="shared" si="275"/>
        <v>4.3419748965502616E-2</v>
      </c>
      <c r="BI722" s="33">
        <f t="shared" si="276"/>
        <v>0</v>
      </c>
      <c r="CM722" s="51" t="s">
        <v>3788</v>
      </c>
      <c r="CR722" s="78" t="s">
        <v>2038</v>
      </c>
      <c r="CS722" s="78" t="s">
        <v>2038</v>
      </c>
    </row>
    <row r="723" spans="1:97">
      <c r="A723" s="16" t="s">
        <v>3590</v>
      </c>
      <c r="B723" s="16" t="s">
        <v>4058</v>
      </c>
      <c r="C723" s="19">
        <v>49117589</v>
      </c>
      <c r="D723" s="19" t="s">
        <v>3782</v>
      </c>
      <c r="E723" s="19" t="s">
        <v>3804</v>
      </c>
      <c r="F723" s="19" t="s">
        <v>3847</v>
      </c>
      <c r="G723" s="47"/>
      <c r="H723" s="47" t="s">
        <v>7084</v>
      </c>
      <c r="I723" s="47" t="s">
        <v>5449</v>
      </c>
      <c r="J723" s="47" t="s">
        <v>5468</v>
      </c>
      <c r="K723" s="23">
        <v>42.328800000000001</v>
      </c>
      <c r="L723" s="23">
        <v>-110.29179999999999</v>
      </c>
      <c r="N723" s="19" t="s">
        <v>1625</v>
      </c>
      <c r="P723" s="19" t="s">
        <v>4907</v>
      </c>
      <c r="Q723" s="55"/>
      <c r="R723" s="55"/>
      <c r="S723" s="55">
        <f>V723-U723</f>
        <v>0</v>
      </c>
      <c r="T723" s="31" t="s">
        <v>2512</v>
      </c>
      <c r="Y723" s="51" t="s">
        <v>3788</v>
      </c>
      <c r="AA723" s="52">
        <v>7.9000000953674316</v>
      </c>
      <c r="AB723" s="19" t="s">
        <v>3789</v>
      </c>
      <c r="AC723" s="19">
        <v>103</v>
      </c>
      <c r="AD723" s="19">
        <v>32</v>
      </c>
      <c r="AE723" s="19">
        <v>4181</v>
      </c>
      <c r="AF723" s="19">
        <v>-3</v>
      </c>
      <c r="AG723" s="19">
        <v>-3</v>
      </c>
      <c r="AH723" s="19">
        <v>6415</v>
      </c>
      <c r="AI723" s="19">
        <v>535</v>
      </c>
      <c r="AJ723" s="19"/>
      <c r="AK723" s="19"/>
      <c r="AL723" s="19">
        <v>-3</v>
      </c>
      <c r="AM723" s="19">
        <v>10994</v>
      </c>
      <c r="AP723" s="17">
        <f t="shared" si="261"/>
        <v>5.1397000000000004</v>
      </c>
      <c r="AQ723" s="17">
        <f t="shared" si="262"/>
        <v>2.6332800000000001</v>
      </c>
      <c r="AR723" s="17">
        <f t="shared" si="260"/>
        <v>181.87349999999998</v>
      </c>
      <c r="AS723" s="17">
        <f t="shared" si="257"/>
        <v>0</v>
      </c>
      <c r="AT723" s="17">
        <f t="shared" si="263"/>
        <v>189.64647999999997</v>
      </c>
      <c r="AU723" s="5">
        <f t="shared" si="264"/>
        <v>180.96715</v>
      </c>
      <c r="AV723" s="5">
        <f t="shared" si="265"/>
        <v>8.7686499999999992</v>
      </c>
      <c r="AW723" s="5"/>
      <c r="AX723" s="5"/>
      <c r="AY723" s="5">
        <f t="shared" si="266"/>
        <v>0</v>
      </c>
      <c r="AZ723" s="5">
        <f t="shared" si="267"/>
        <v>189.73580000000001</v>
      </c>
      <c r="BA723" s="7">
        <f t="shared" si="268"/>
        <v>-2.3543535032802103E-4</v>
      </c>
      <c r="BB723" s="62">
        <f t="shared" si="269"/>
        <v>11257</v>
      </c>
      <c r="BC723" s="6">
        <f t="shared" si="270"/>
        <v>1.1819693496921488E-2</v>
      </c>
      <c r="BD723" s="32">
        <f t="shared" si="271"/>
        <v>2.7101478498309069E-2</v>
      </c>
      <c r="BE723" s="32">
        <f t="shared" si="272"/>
        <v>1.3885203669480185E-2</v>
      </c>
      <c r="BF723" s="35">
        <f t="shared" si="273"/>
        <v>0.95901331783221078</v>
      </c>
      <c r="BG723" s="36">
        <f t="shared" si="274"/>
        <v>0.95378494727932206</v>
      </c>
      <c r="BH723" s="33">
        <f t="shared" si="275"/>
        <v>4.6215052720677906E-2</v>
      </c>
      <c r="BI723" s="33">
        <f t="shared" si="276"/>
        <v>0</v>
      </c>
      <c r="CM723" s="51" t="s">
        <v>3788</v>
      </c>
      <c r="CR723" s="78" t="s">
        <v>2038</v>
      </c>
      <c r="CS723" s="78" t="s">
        <v>2038</v>
      </c>
    </row>
    <row r="724" spans="1:97">
      <c r="A724" s="63" t="s">
        <v>3591</v>
      </c>
      <c r="B724" s="63" t="s">
        <v>6994</v>
      </c>
      <c r="C724" s="63">
        <v>3904</v>
      </c>
      <c r="D724" s="19" t="s">
        <v>3782</v>
      </c>
      <c r="E724" s="63" t="s">
        <v>3804</v>
      </c>
      <c r="F724" s="63" t="s">
        <v>4740</v>
      </c>
      <c r="G724" s="65" t="s">
        <v>3609</v>
      </c>
      <c r="H724" s="65">
        <v>5</v>
      </c>
      <c r="I724" s="65">
        <v>29</v>
      </c>
      <c r="J724" s="65">
        <v>114</v>
      </c>
      <c r="K724" s="23">
        <v>42.530729999999998</v>
      </c>
      <c r="L724" s="23">
        <v>-110.44258000000001</v>
      </c>
      <c r="M724" s="61" t="s">
        <v>4741</v>
      </c>
      <c r="N724" s="63" t="s">
        <v>4742</v>
      </c>
      <c r="O724" s="63"/>
      <c r="P724" s="63" t="s">
        <v>4907</v>
      </c>
      <c r="Q724" s="63"/>
      <c r="R724" s="63"/>
      <c r="S724" s="55" t="str">
        <f>IF(U724&gt;0,V724-U724,"")</f>
        <v/>
      </c>
      <c r="T724" s="63"/>
      <c r="U724" s="66"/>
      <c r="V724" s="63"/>
      <c r="W724" s="66">
        <v>8060</v>
      </c>
      <c r="X724" s="66">
        <v>4120</v>
      </c>
      <c r="Y724" s="63" t="s">
        <v>3852</v>
      </c>
      <c r="Z724" s="64">
        <v>37391</v>
      </c>
      <c r="AA724" s="63">
        <v>6.3</v>
      </c>
      <c r="AB724" s="63"/>
      <c r="AC724" s="63">
        <v>2112</v>
      </c>
      <c r="AD724" s="63">
        <v>219</v>
      </c>
      <c r="AE724" s="63">
        <v>2085</v>
      </c>
      <c r="AF724" s="63"/>
      <c r="AG724" s="63"/>
      <c r="AH724" s="63">
        <v>6600</v>
      </c>
      <c r="AI724" s="63">
        <v>1464</v>
      </c>
      <c r="AJ724" s="63"/>
      <c r="AK724" s="63"/>
      <c r="AL724" s="63">
        <v>188</v>
      </c>
      <c r="AM724" s="63">
        <v>12687</v>
      </c>
      <c r="AN724" s="63"/>
      <c r="AO724" s="63" t="s">
        <v>7350</v>
      </c>
      <c r="AP724" s="17">
        <f t="shared" si="261"/>
        <v>105.3888</v>
      </c>
      <c r="AQ724" s="17">
        <f t="shared" si="262"/>
        <v>18.021509999999999</v>
      </c>
      <c r="AR724" s="17">
        <f t="shared" si="260"/>
        <v>90.697499999999991</v>
      </c>
      <c r="AS724" s="17">
        <f t="shared" si="257"/>
        <v>0</v>
      </c>
      <c r="AT724" s="17">
        <f t="shared" si="263"/>
        <v>214.10781</v>
      </c>
      <c r="AU724" s="5">
        <f t="shared" si="264"/>
        <v>186.18600000000001</v>
      </c>
      <c r="AV724" s="5">
        <f t="shared" si="265"/>
        <v>23.994959999999999</v>
      </c>
      <c r="AW724" s="5">
        <f>IF(AJ724&gt;0,AJ724*0.03333,0)</f>
        <v>0</v>
      </c>
      <c r="AX724" s="5">
        <f>IF(AK724&gt;0,AK724*0.0588,0)</f>
        <v>0</v>
      </c>
      <c r="AY724" s="5">
        <f t="shared" si="266"/>
        <v>3.9141600000000003</v>
      </c>
      <c r="AZ724" s="5">
        <f t="shared" si="267"/>
        <v>214.09512000000001</v>
      </c>
      <c r="BA724" s="7">
        <f t="shared" si="268"/>
        <v>2.9635481476019082E-5</v>
      </c>
      <c r="BB724" s="62">
        <f t="shared" si="269"/>
        <v>12668</v>
      </c>
      <c r="BC724" s="28">
        <f t="shared" si="270"/>
        <v>-7.4935910076907907E-4</v>
      </c>
      <c r="BD724" s="45">
        <f t="shared" si="271"/>
        <v>0.49222305342341321</v>
      </c>
      <c r="BE724" s="32">
        <f t="shared" si="272"/>
        <v>8.4170259833118655E-2</v>
      </c>
      <c r="BF724" s="32">
        <f t="shared" si="273"/>
        <v>0.42360668674346813</v>
      </c>
      <c r="BG724" s="36">
        <f t="shared" si="274"/>
        <v>0.86964149393036139</v>
      </c>
      <c r="BH724" s="33">
        <f t="shared" si="275"/>
        <v>0.11207616502421913</v>
      </c>
      <c r="BI724" s="33">
        <f t="shared" si="276"/>
        <v>1.828234104541944E-2</v>
      </c>
      <c r="BJ724" s="63"/>
      <c r="BK724" s="63">
        <v>19</v>
      </c>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t="s">
        <v>3852</v>
      </c>
      <c r="CN724" s="63">
        <v>20020515</v>
      </c>
      <c r="CO724" s="63" t="s">
        <v>2689</v>
      </c>
      <c r="CP724" s="66"/>
      <c r="CQ724" s="64">
        <v>37396</v>
      </c>
      <c r="CR724" s="78" t="s">
        <v>2038</v>
      </c>
      <c r="CS724" s="78" t="s">
        <v>2038</v>
      </c>
    </row>
    <row r="725" spans="1:97" s="44" customFormat="1">
      <c r="A725" s="20" t="s">
        <v>3590</v>
      </c>
      <c r="B725" s="16" t="s">
        <v>6570</v>
      </c>
      <c r="C725" s="4">
        <v>49008464</v>
      </c>
      <c r="D725" s="4" t="s">
        <v>3782</v>
      </c>
      <c r="E725" s="4" t="s">
        <v>2393</v>
      </c>
      <c r="F725" s="4" t="s">
        <v>2528</v>
      </c>
      <c r="G725" s="38"/>
      <c r="H725" s="38" t="s">
        <v>7079</v>
      </c>
      <c r="I725" s="38">
        <v>12</v>
      </c>
      <c r="J725" s="38">
        <v>91</v>
      </c>
      <c r="K725" s="23">
        <v>41.005679999999998</v>
      </c>
      <c r="L725" s="23">
        <v>-107.59359000000001</v>
      </c>
      <c r="M725" s="61" t="s">
        <v>3694</v>
      </c>
      <c r="N725" s="4" t="s">
        <v>3695</v>
      </c>
      <c r="O725" s="40"/>
      <c r="P725" s="4" t="s">
        <v>2396</v>
      </c>
      <c r="Q725" s="46"/>
      <c r="R725" s="46">
        <v>639</v>
      </c>
      <c r="S725" s="46">
        <f>V725-U725</f>
        <v>14</v>
      </c>
      <c r="T725" s="4" t="s">
        <v>2505</v>
      </c>
      <c r="U725" s="46">
        <v>2853</v>
      </c>
      <c r="V725" s="46">
        <v>2867</v>
      </c>
      <c r="W725" s="46">
        <v>4690</v>
      </c>
      <c r="X725" s="46"/>
      <c r="Y725" s="39" t="s">
        <v>3798</v>
      </c>
      <c r="Z725" s="40">
        <v>25350</v>
      </c>
      <c r="AA725" s="41">
        <v>8.6000003814697266</v>
      </c>
      <c r="AB725" s="4" t="s">
        <v>3789</v>
      </c>
      <c r="AC725" s="4">
        <v>4</v>
      </c>
      <c r="AD725" s="4">
        <v>1</v>
      </c>
      <c r="AE725" s="4">
        <v>497</v>
      </c>
      <c r="AF725" s="31">
        <v>7</v>
      </c>
      <c r="AG725" s="4">
        <v>-3</v>
      </c>
      <c r="AH725" s="4">
        <v>58</v>
      </c>
      <c r="AI725" s="4">
        <v>1037</v>
      </c>
      <c r="AJ725" s="31"/>
      <c r="AK725" s="31"/>
      <c r="AL725" s="4">
        <v>50</v>
      </c>
      <c r="AM725" s="4">
        <v>1200</v>
      </c>
      <c r="AO725" s="4"/>
      <c r="AP725" s="17">
        <f t="shared" si="261"/>
        <v>0.1996</v>
      </c>
      <c r="AQ725" s="17">
        <f t="shared" si="262"/>
        <v>8.2290000000000002E-2</v>
      </c>
      <c r="AR725" s="17">
        <f t="shared" si="260"/>
        <v>21.619499999999999</v>
      </c>
      <c r="AS725" s="17">
        <f t="shared" si="257"/>
        <v>0.17906</v>
      </c>
      <c r="AT725" s="17">
        <f t="shared" si="263"/>
        <v>22.080449999999999</v>
      </c>
      <c r="AU725" s="5">
        <f t="shared" si="264"/>
        <v>1.63618</v>
      </c>
      <c r="AV725" s="5">
        <f t="shared" si="265"/>
        <v>16.996429999999997</v>
      </c>
      <c r="AW725" s="5"/>
      <c r="AX725" s="5"/>
      <c r="AY725" s="5">
        <f t="shared" si="266"/>
        <v>1.0410000000000001</v>
      </c>
      <c r="AZ725" s="5">
        <f t="shared" si="267"/>
        <v>19.673609999999996</v>
      </c>
      <c r="BA725" s="7">
        <f t="shared" si="268"/>
        <v>5.764325672760931E-2</v>
      </c>
      <c r="BB725" s="42">
        <f t="shared" si="269"/>
        <v>1651</v>
      </c>
      <c r="BC725" s="43">
        <f t="shared" si="270"/>
        <v>0.15819010873377762</v>
      </c>
      <c r="BD725" s="32">
        <f t="shared" si="271"/>
        <v>9.0396708400417563E-3</v>
      </c>
      <c r="BE725" s="32">
        <f t="shared" si="272"/>
        <v>3.7268262195743296E-3</v>
      </c>
      <c r="BF725" s="35">
        <f t="shared" si="273"/>
        <v>0.98723350294038392</v>
      </c>
      <c r="BG725" s="33">
        <f t="shared" si="274"/>
        <v>8.3166231311894476E-2</v>
      </c>
      <c r="BH725" s="36">
        <f t="shared" si="275"/>
        <v>0.86392024646213883</v>
      </c>
      <c r="BI725" s="33">
        <f t="shared" si="276"/>
        <v>5.291352222596668E-2</v>
      </c>
      <c r="BJ725" s="75"/>
      <c r="BK725" s="75"/>
      <c r="BL725" s="75"/>
      <c r="BM725" s="56"/>
      <c r="BN725" s="56"/>
      <c r="BO725" s="56"/>
      <c r="BP725" s="56"/>
      <c r="BQ725" s="56"/>
      <c r="BR725" s="56"/>
      <c r="BS725" s="56"/>
      <c r="BT725" s="56"/>
      <c r="BU725" s="56"/>
      <c r="BV725" s="56"/>
      <c r="BW725" s="56"/>
      <c r="BX725" s="56"/>
      <c r="BY725" s="56"/>
      <c r="BZ725" s="56"/>
      <c r="CA725" s="56"/>
      <c r="CB725" s="56"/>
      <c r="CC725" s="56"/>
      <c r="CD725" s="56"/>
      <c r="CE725" s="56"/>
      <c r="CF725" s="56"/>
      <c r="CG725" s="56"/>
      <c r="CH725" s="56"/>
      <c r="CI725" s="56"/>
      <c r="CJ725" s="56"/>
      <c r="CK725" s="56"/>
      <c r="CL725" s="56"/>
      <c r="CM725" s="39" t="s">
        <v>4867</v>
      </c>
      <c r="CN725" s="56"/>
      <c r="CO725" s="56"/>
      <c r="CP725" s="71"/>
      <c r="CQ725" s="56"/>
      <c r="CR725" s="78" t="s">
        <v>2038</v>
      </c>
      <c r="CS725" s="78" t="s">
        <v>6954</v>
      </c>
    </row>
    <row r="726" spans="1:97" s="34" customFormat="1">
      <c r="A726" s="18" t="s">
        <v>3590</v>
      </c>
      <c r="B726" s="16" t="s">
        <v>6570</v>
      </c>
      <c r="C726" s="21">
        <v>49008461</v>
      </c>
      <c r="D726" s="21" t="s">
        <v>3782</v>
      </c>
      <c r="E726" s="21" t="s">
        <v>2393</v>
      </c>
      <c r="F726" s="21" t="s">
        <v>2528</v>
      </c>
      <c r="G726" s="22"/>
      <c r="H726" s="22" t="s">
        <v>7079</v>
      </c>
      <c r="I726" s="22">
        <v>12</v>
      </c>
      <c r="J726" s="22">
        <v>91</v>
      </c>
      <c r="K726" s="23">
        <v>41.005679999999998</v>
      </c>
      <c r="L726" s="23">
        <v>-107.59359000000001</v>
      </c>
      <c r="M726" s="61" t="s">
        <v>3694</v>
      </c>
      <c r="N726" s="21" t="s">
        <v>3695</v>
      </c>
      <c r="O726" s="25"/>
      <c r="P726" s="21" t="s">
        <v>2396</v>
      </c>
      <c r="Q726" s="74">
        <v>639</v>
      </c>
      <c r="R726" s="74">
        <v>24</v>
      </c>
      <c r="S726" s="74">
        <f>V726-U726</f>
        <v>10</v>
      </c>
      <c r="T726" s="21"/>
      <c r="U726" s="74">
        <v>3506</v>
      </c>
      <c r="V726" s="74">
        <v>3516</v>
      </c>
      <c r="W726" s="74">
        <v>4690</v>
      </c>
      <c r="X726" s="74"/>
      <c r="Y726" s="24" t="s">
        <v>3798</v>
      </c>
      <c r="Z726" s="25">
        <v>25350</v>
      </c>
      <c r="AA726" s="26">
        <v>8.5</v>
      </c>
      <c r="AB726" s="21" t="s">
        <v>3789</v>
      </c>
      <c r="AC726" s="21">
        <v>4</v>
      </c>
      <c r="AD726" s="21">
        <v>3</v>
      </c>
      <c r="AE726" s="21">
        <v>969</v>
      </c>
      <c r="AF726" s="21">
        <v>28</v>
      </c>
      <c r="AG726" s="21">
        <v>-3</v>
      </c>
      <c r="AH726" s="21">
        <v>212</v>
      </c>
      <c r="AI726" s="21">
        <v>1586</v>
      </c>
      <c r="AJ726" s="27"/>
      <c r="AK726" s="27"/>
      <c r="AL726" s="21">
        <v>353</v>
      </c>
      <c r="AM726" s="21">
        <v>2470</v>
      </c>
      <c r="AO726" s="4"/>
      <c r="AP726" s="17">
        <f t="shared" si="261"/>
        <v>0.1996</v>
      </c>
      <c r="AQ726" s="17">
        <f t="shared" si="262"/>
        <v>0.24687000000000001</v>
      </c>
      <c r="AR726" s="17">
        <f t="shared" si="260"/>
        <v>42.151499999999999</v>
      </c>
      <c r="AS726" s="17">
        <f t="shared" si="257"/>
        <v>0.71623999999999999</v>
      </c>
      <c r="AT726" s="17">
        <f t="shared" si="263"/>
        <v>43.314209999999996</v>
      </c>
      <c r="AU726" s="5">
        <f t="shared" si="264"/>
        <v>5.9805199999999994</v>
      </c>
      <c r="AV726" s="5">
        <f t="shared" si="265"/>
        <v>25.994539999999997</v>
      </c>
      <c r="AW726" s="5"/>
      <c r="AX726" s="5"/>
      <c r="AY726" s="5">
        <f t="shared" si="266"/>
        <v>7.3494600000000005</v>
      </c>
      <c r="AZ726" s="5">
        <f t="shared" si="267"/>
        <v>39.324519999999993</v>
      </c>
      <c r="BA726" s="7">
        <f t="shared" si="268"/>
        <v>4.827869450559083E-2</v>
      </c>
      <c r="BB726" s="62">
        <f t="shared" si="269"/>
        <v>3152</v>
      </c>
      <c r="BC726" s="28">
        <f t="shared" si="270"/>
        <v>0.12130914265385984</v>
      </c>
      <c r="BD726" s="32">
        <f t="shared" si="271"/>
        <v>4.6081874747340426E-3</v>
      </c>
      <c r="BE726" s="32">
        <f t="shared" si="272"/>
        <v>5.6995152399178014E-3</v>
      </c>
      <c r="BF726" s="35">
        <f t="shared" si="273"/>
        <v>0.98969229728534824</v>
      </c>
      <c r="BG726" s="33">
        <f t="shared" si="274"/>
        <v>0.1520811951423692</v>
      </c>
      <c r="BH726" s="37">
        <f t="shared" si="275"/>
        <v>0.66102625028862405</v>
      </c>
      <c r="BI726" s="33">
        <f t="shared" si="276"/>
        <v>0.18689255456900686</v>
      </c>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24" t="s">
        <v>3697</v>
      </c>
      <c r="CN726" s="4"/>
      <c r="CO726" s="4"/>
      <c r="CP726" s="46"/>
      <c r="CQ726" s="4"/>
      <c r="CR726" s="78" t="s">
        <v>2038</v>
      </c>
      <c r="CS726" s="78" t="s">
        <v>6954</v>
      </c>
    </row>
    <row r="727" spans="1:97" s="34" customFormat="1">
      <c r="A727" s="18" t="s">
        <v>3590</v>
      </c>
      <c r="B727" s="16" t="s">
        <v>6570</v>
      </c>
      <c r="C727" s="21">
        <v>49008457</v>
      </c>
      <c r="D727" s="21" t="s">
        <v>3782</v>
      </c>
      <c r="E727" s="21" t="s">
        <v>2393</v>
      </c>
      <c r="F727" s="21" t="s">
        <v>2528</v>
      </c>
      <c r="G727" s="22"/>
      <c r="H727" s="22" t="s">
        <v>7079</v>
      </c>
      <c r="I727" s="22">
        <v>12</v>
      </c>
      <c r="J727" s="22">
        <v>91</v>
      </c>
      <c r="K727" s="23">
        <v>41.005679999999998</v>
      </c>
      <c r="L727" s="23">
        <v>-107.59359000000001</v>
      </c>
      <c r="M727" s="61" t="s">
        <v>3694</v>
      </c>
      <c r="N727" s="21" t="s">
        <v>3695</v>
      </c>
      <c r="O727" s="25"/>
      <c r="P727" s="21" t="s">
        <v>2396</v>
      </c>
      <c r="Q727" s="74">
        <v>24</v>
      </c>
      <c r="R727" s="46">
        <v>50</v>
      </c>
      <c r="S727" s="74">
        <f>V727-U727</f>
        <v>35</v>
      </c>
      <c r="T727" s="21" t="s">
        <v>2505</v>
      </c>
      <c r="U727" s="74">
        <v>3540</v>
      </c>
      <c r="V727" s="74">
        <v>3575</v>
      </c>
      <c r="W727" s="74">
        <v>4690</v>
      </c>
      <c r="X727" s="74"/>
      <c r="Y727" s="24" t="s">
        <v>3798</v>
      </c>
      <c r="Z727" s="25">
        <v>25350</v>
      </c>
      <c r="AA727" s="26">
        <v>8.1999999999999993</v>
      </c>
      <c r="AB727" s="21" t="s">
        <v>3789</v>
      </c>
      <c r="AC727" s="21">
        <v>19</v>
      </c>
      <c r="AD727" s="21">
        <v>5</v>
      </c>
      <c r="AE727" s="21">
        <v>989</v>
      </c>
      <c r="AF727" s="21">
        <v>52</v>
      </c>
      <c r="AG727" s="21">
        <v>-3</v>
      </c>
      <c r="AH727" s="21">
        <v>500</v>
      </c>
      <c r="AI727" s="21">
        <v>1830</v>
      </c>
      <c r="AJ727" s="27"/>
      <c r="AK727" s="27"/>
      <c r="AL727" s="21">
        <v>77</v>
      </c>
      <c r="AM727" s="21">
        <v>2543</v>
      </c>
      <c r="AO727" s="4"/>
      <c r="AP727" s="17">
        <f t="shared" si="261"/>
        <v>0.94809999999999994</v>
      </c>
      <c r="AQ727" s="17">
        <f t="shared" si="262"/>
        <v>0.41144999999999998</v>
      </c>
      <c r="AR727" s="17">
        <f t="shared" si="260"/>
        <v>43.021499999999996</v>
      </c>
      <c r="AS727" s="17">
        <f t="shared" si="257"/>
        <v>1.33016</v>
      </c>
      <c r="AT727" s="17">
        <f t="shared" si="263"/>
        <v>45.711209999999994</v>
      </c>
      <c r="AU727" s="5">
        <f t="shared" si="264"/>
        <v>14.104999999999999</v>
      </c>
      <c r="AV727" s="5">
        <f t="shared" si="265"/>
        <v>29.993699999999997</v>
      </c>
      <c r="AW727" s="5"/>
      <c r="AX727" s="5"/>
      <c r="AY727" s="5">
        <f t="shared" si="266"/>
        <v>1.6031400000000002</v>
      </c>
      <c r="AZ727" s="5">
        <f t="shared" si="267"/>
        <v>45.701839999999997</v>
      </c>
      <c r="BA727" s="7">
        <f t="shared" si="268"/>
        <v>1.0250177627808055E-4</v>
      </c>
      <c r="BB727" s="62">
        <f t="shared" si="269"/>
        <v>3469</v>
      </c>
      <c r="BC727" s="28">
        <f t="shared" si="270"/>
        <v>0.15402528276779773</v>
      </c>
      <c r="BD727" s="32">
        <f t="shared" si="271"/>
        <v>2.0741082985989652E-2</v>
      </c>
      <c r="BE727" s="32">
        <f t="shared" si="272"/>
        <v>9.0010743535338493E-3</v>
      </c>
      <c r="BF727" s="35">
        <f t="shared" si="273"/>
        <v>0.97025784266047654</v>
      </c>
      <c r="BG727" s="33">
        <f t="shared" si="274"/>
        <v>0.30863089976246033</v>
      </c>
      <c r="BH727" s="37">
        <f t="shared" si="275"/>
        <v>0.65629086268736658</v>
      </c>
      <c r="BI727" s="33">
        <f t="shared" si="276"/>
        <v>3.5078237550173044E-2</v>
      </c>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24" t="s">
        <v>5233</v>
      </c>
      <c r="CN727" s="4"/>
      <c r="CO727" s="4"/>
      <c r="CP727" s="46"/>
      <c r="CQ727" s="4"/>
      <c r="CR727" s="78" t="s">
        <v>2038</v>
      </c>
      <c r="CS727" s="78" t="s">
        <v>6954</v>
      </c>
    </row>
    <row r="728" spans="1:97" s="34" customFormat="1">
      <c r="A728" s="18" t="s">
        <v>3590</v>
      </c>
      <c r="B728" s="16" t="s">
        <v>6571</v>
      </c>
      <c r="C728" s="21">
        <v>49017445</v>
      </c>
      <c r="D728" s="21" t="s">
        <v>3782</v>
      </c>
      <c r="E728" s="21" t="s">
        <v>2393</v>
      </c>
      <c r="F728" s="21" t="s">
        <v>2528</v>
      </c>
      <c r="G728" s="22"/>
      <c r="H728" s="22" t="s">
        <v>7084</v>
      </c>
      <c r="I728" s="22">
        <v>12</v>
      </c>
      <c r="J728" s="22">
        <v>91</v>
      </c>
      <c r="K728" s="23">
        <v>41.005130000000001</v>
      </c>
      <c r="L728" s="23">
        <v>-107.65855999999999</v>
      </c>
      <c r="M728" s="61" t="s">
        <v>3747</v>
      </c>
      <c r="N728" s="21" t="s">
        <v>2499</v>
      </c>
      <c r="O728" s="25"/>
      <c r="P728" s="21" t="s">
        <v>2396</v>
      </c>
      <c r="Q728" s="74"/>
      <c r="R728" s="74">
        <v>925</v>
      </c>
      <c r="S728" s="74">
        <f>V728-U728</f>
        <v>57</v>
      </c>
      <c r="T728" s="21"/>
      <c r="U728" s="74">
        <v>2644</v>
      </c>
      <c r="V728" s="74">
        <v>2701</v>
      </c>
      <c r="W728" s="74">
        <v>6550</v>
      </c>
      <c r="X728" s="74">
        <v>3220</v>
      </c>
      <c r="Y728" s="24" t="s">
        <v>3798</v>
      </c>
      <c r="Z728" s="25">
        <v>23524</v>
      </c>
      <c r="AA728" s="26">
        <v>8.6999999999999993</v>
      </c>
      <c r="AB728" s="21" t="s">
        <v>3789</v>
      </c>
      <c r="AC728" s="21">
        <v>56</v>
      </c>
      <c r="AD728" s="21">
        <v>17</v>
      </c>
      <c r="AE728" s="21">
        <v>771</v>
      </c>
      <c r="AF728" s="21">
        <v>10</v>
      </c>
      <c r="AG728" s="21">
        <v>-3</v>
      </c>
      <c r="AH728" s="21">
        <v>250</v>
      </c>
      <c r="AI728" s="21">
        <v>1122</v>
      </c>
      <c r="AJ728" s="27"/>
      <c r="AK728" s="27"/>
      <c r="AL728" s="21">
        <v>448</v>
      </c>
      <c r="AM728" s="21">
        <v>2201</v>
      </c>
      <c r="AO728" s="4"/>
      <c r="AP728" s="17">
        <f t="shared" si="261"/>
        <v>2.7944</v>
      </c>
      <c r="AQ728" s="17">
        <f t="shared" si="262"/>
        <v>1.39893</v>
      </c>
      <c r="AR728" s="17">
        <f t="shared" si="260"/>
        <v>33.538499999999999</v>
      </c>
      <c r="AS728" s="17">
        <f t="shared" si="257"/>
        <v>0.25579999999999997</v>
      </c>
      <c r="AT728" s="17">
        <f t="shared" si="263"/>
        <v>37.987630000000003</v>
      </c>
      <c r="AU728" s="5">
        <f t="shared" si="264"/>
        <v>7.0524999999999993</v>
      </c>
      <c r="AV728" s="5">
        <f t="shared" si="265"/>
        <v>18.389579999999999</v>
      </c>
      <c r="AW728" s="5"/>
      <c r="AX728" s="5"/>
      <c r="AY728" s="5">
        <f t="shared" si="266"/>
        <v>9.3273600000000005</v>
      </c>
      <c r="AZ728" s="5">
        <f t="shared" si="267"/>
        <v>34.769439999999996</v>
      </c>
      <c r="BA728" s="7">
        <f t="shared" si="268"/>
        <v>4.4231990100755944E-2</v>
      </c>
      <c r="BB728" s="62">
        <f t="shared" si="269"/>
        <v>2671</v>
      </c>
      <c r="BC728" s="28">
        <f t="shared" si="270"/>
        <v>9.646962233169129E-2</v>
      </c>
      <c r="BD728" s="32">
        <f t="shared" si="271"/>
        <v>7.3560788077592615E-2</v>
      </c>
      <c r="BE728" s="32">
        <f t="shared" si="272"/>
        <v>3.6825935179425513E-2</v>
      </c>
      <c r="BF728" s="35">
        <f t="shared" si="273"/>
        <v>0.88961327674298174</v>
      </c>
      <c r="BG728" s="33">
        <f t="shared" si="274"/>
        <v>0.20283616877349764</v>
      </c>
      <c r="BH728" s="37">
        <f t="shared" si="275"/>
        <v>0.52890066679244763</v>
      </c>
      <c r="BI728" s="33">
        <f t="shared" si="276"/>
        <v>0.26826316443405479</v>
      </c>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24" t="s">
        <v>3815</v>
      </c>
      <c r="CN728" s="4"/>
      <c r="CO728" s="4"/>
      <c r="CP728" s="46"/>
      <c r="CQ728" s="4"/>
      <c r="CR728" s="78" t="s">
        <v>2038</v>
      </c>
      <c r="CS728" s="78" t="s">
        <v>6954</v>
      </c>
    </row>
    <row r="729" spans="1:97" s="34" customFormat="1">
      <c r="A729" s="18" t="s">
        <v>3590</v>
      </c>
      <c r="B729" s="16" t="s">
        <v>6572</v>
      </c>
      <c r="C729" s="21">
        <v>49008492</v>
      </c>
      <c r="D729" s="21" t="s">
        <v>3782</v>
      </c>
      <c r="E729" s="21" t="s">
        <v>2393</v>
      </c>
      <c r="F729" s="21" t="s">
        <v>2471</v>
      </c>
      <c r="G729" s="22" t="s">
        <v>3595</v>
      </c>
      <c r="H729" s="22" t="s">
        <v>5249</v>
      </c>
      <c r="I729" s="22">
        <v>12</v>
      </c>
      <c r="J729" s="22">
        <v>91</v>
      </c>
      <c r="K729" s="23">
        <v>41.004089999999998</v>
      </c>
      <c r="L729" s="23">
        <v>-107.68516</v>
      </c>
      <c r="M729" s="61" t="s">
        <v>3706</v>
      </c>
      <c r="N729" s="21" t="s">
        <v>7195</v>
      </c>
      <c r="O729" s="25"/>
      <c r="P729" s="21" t="s">
        <v>2396</v>
      </c>
      <c r="Q729" s="74"/>
      <c r="R729" s="74"/>
      <c r="S729" s="74">
        <f>V729-U729</f>
        <v>28</v>
      </c>
      <c r="T729" s="21"/>
      <c r="U729" s="74">
        <v>3188</v>
      </c>
      <c r="V729" s="74">
        <v>3216</v>
      </c>
      <c r="W729" s="74">
        <v>4650</v>
      </c>
      <c r="X729" s="74"/>
      <c r="Y729" s="24" t="s">
        <v>3798</v>
      </c>
      <c r="Z729" s="25">
        <v>24204</v>
      </c>
      <c r="AA729" s="26">
        <v>8.1999999999999993</v>
      </c>
      <c r="AB729" s="21" t="s">
        <v>3789</v>
      </c>
      <c r="AC729" s="21">
        <v>13</v>
      </c>
      <c r="AD729" s="21">
        <v>4</v>
      </c>
      <c r="AE729" s="21">
        <v>1439</v>
      </c>
      <c r="AF729" s="21">
        <v>10</v>
      </c>
      <c r="AG729" s="21">
        <v>-3</v>
      </c>
      <c r="AH729" s="21">
        <v>1090</v>
      </c>
      <c r="AI729" s="21">
        <v>2013</v>
      </c>
      <c r="AJ729" s="27"/>
      <c r="AK729" s="27"/>
      <c r="AL729" s="21">
        <v>5</v>
      </c>
      <c r="AM729" s="21">
        <v>3552</v>
      </c>
      <c r="AO729" s="4"/>
      <c r="AP729" s="17">
        <f t="shared" si="261"/>
        <v>0.64870000000000005</v>
      </c>
      <c r="AQ729" s="17">
        <f t="shared" si="262"/>
        <v>0.32916000000000001</v>
      </c>
      <c r="AR729" s="17">
        <f t="shared" si="260"/>
        <v>62.596499999999999</v>
      </c>
      <c r="AS729" s="17">
        <f t="shared" si="257"/>
        <v>0.25579999999999997</v>
      </c>
      <c r="AT729" s="17">
        <f t="shared" si="263"/>
        <v>63.830159999999999</v>
      </c>
      <c r="AU729" s="5">
        <f t="shared" si="264"/>
        <v>30.748899999999999</v>
      </c>
      <c r="AV729" s="5">
        <f t="shared" si="265"/>
        <v>32.993069999999996</v>
      </c>
      <c r="AW729" s="5"/>
      <c r="AX729" s="5"/>
      <c r="AY729" s="5">
        <f t="shared" si="266"/>
        <v>0.10410000000000001</v>
      </c>
      <c r="AZ729" s="5">
        <f t="shared" si="267"/>
        <v>63.846069999999997</v>
      </c>
      <c r="BA729" s="7">
        <f t="shared" si="268"/>
        <v>-1.2461207540352727E-4</v>
      </c>
      <c r="BB729" s="62">
        <f t="shared" si="269"/>
        <v>4571</v>
      </c>
      <c r="BC729" s="28">
        <f t="shared" si="270"/>
        <v>0.12544626369567893</v>
      </c>
      <c r="BD729" s="32">
        <f t="shared" si="271"/>
        <v>1.0162907315287946E-2</v>
      </c>
      <c r="BE729" s="32">
        <f t="shared" si="272"/>
        <v>5.1568098842302759E-3</v>
      </c>
      <c r="BF729" s="35">
        <f t="shared" si="273"/>
        <v>0.98468028280048181</v>
      </c>
      <c r="BG729" s="33">
        <f t="shared" si="274"/>
        <v>0.48160990958409811</v>
      </c>
      <c r="BH729" s="37">
        <f t="shared" si="275"/>
        <v>0.51675960634695284</v>
      </c>
      <c r="BI729" s="33">
        <f t="shared" si="276"/>
        <v>1.6304840689489583E-3</v>
      </c>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24" t="s">
        <v>3797</v>
      </c>
      <c r="CN729" s="4"/>
      <c r="CO729" s="4"/>
      <c r="CP729" s="46"/>
      <c r="CQ729" s="4"/>
      <c r="CR729" s="78" t="s">
        <v>2038</v>
      </c>
      <c r="CS729" s="78" t="s">
        <v>6954</v>
      </c>
    </row>
    <row r="730" spans="1:97">
      <c r="A730" s="63" t="s">
        <v>3591</v>
      </c>
      <c r="B730" s="63" t="s">
        <v>7202</v>
      </c>
      <c r="C730" s="63">
        <v>5208</v>
      </c>
      <c r="D730" s="19" t="s">
        <v>3782</v>
      </c>
      <c r="E730" s="63" t="s">
        <v>2393</v>
      </c>
      <c r="F730" s="63" t="s">
        <v>2418</v>
      </c>
      <c r="G730" s="65" t="s">
        <v>3604</v>
      </c>
      <c r="H730" s="65">
        <v>4</v>
      </c>
      <c r="I730" s="65">
        <v>12</v>
      </c>
      <c r="J730" s="65">
        <v>92</v>
      </c>
      <c r="K730" s="23">
        <v>41.034840000000003</v>
      </c>
      <c r="L730" s="23">
        <v>-107.75570999999999</v>
      </c>
      <c r="M730" s="61" t="s">
        <v>7203</v>
      </c>
      <c r="N730" s="63" t="s">
        <v>7204</v>
      </c>
      <c r="O730" s="63"/>
      <c r="P730" s="63" t="s">
        <v>2396</v>
      </c>
      <c r="Q730" s="63"/>
      <c r="R730" s="63"/>
      <c r="S730" s="55">
        <f>IF(U730&gt;0,V730-U730,"")</f>
        <v>55</v>
      </c>
      <c r="T730" s="63"/>
      <c r="U730" s="66">
        <v>4030</v>
      </c>
      <c r="V730" s="63">
        <v>4085</v>
      </c>
      <c r="W730" s="66">
        <v>6300</v>
      </c>
      <c r="X730" s="66">
        <v>4893</v>
      </c>
      <c r="Y730" s="63"/>
      <c r="Z730" s="64"/>
      <c r="AA730" s="63">
        <v>7.81</v>
      </c>
      <c r="AB730" s="63"/>
      <c r="AC730" s="63">
        <v>15.8</v>
      </c>
      <c r="AD730" s="63">
        <v>6.7</v>
      </c>
      <c r="AE730" s="63">
        <v>3160</v>
      </c>
      <c r="AF730" s="63">
        <v>32.299999999999997</v>
      </c>
      <c r="AG730" s="63"/>
      <c r="AH730" s="63">
        <v>3270</v>
      </c>
      <c r="AI730" s="63">
        <v>3460</v>
      </c>
      <c r="AJ730" s="63">
        <v>0</v>
      </c>
      <c r="AK730" s="63">
        <v>0</v>
      </c>
      <c r="AL730" s="63">
        <v>4</v>
      </c>
      <c r="AM730" s="63">
        <v>8140</v>
      </c>
      <c r="AN730" s="63"/>
      <c r="AO730" s="63" t="s">
        <v>7180</v>
      </c>
      <c r="AP730" s="17">
        <f t="shared" si="261"/>
        <v>0.78842000000000001</v>
      </c>
      <c r="AQ730" s="17">
        <f t="shared" si="262"/>
        <v>0.55134300000000003</v>
      </c>
      <c r="AR730" s="17">
        <f t="shared" si="260"/>
        <v>137.45999999999998</v>
      </c>
      <c r="AS730" s="17">
        <f t="shared" si="257"/>
        <v>0.82623399999999991</v>
      </c>
      <c r="AT730" s="17">
        <f t="shared" si="263"/>
        <v>139.62599699999998</v>
      </c>
      <c r="AU730" s="5">
        <f t="shared" si="264"/>
        <v>92.24669999999999</v>
      </c>
      <c r="AV730" s="5">
        <f t="shared" si="265"/>
        <v>56.709399999999995</v>
      </c>
      <c r="AW730" s="5">
        <f>IF(AJ730&gt;0,AJ730*0.03333,0)</f>
        <v>0</v>
      </c>
      <c r="AX730" s="5">
        <f>IF(AK730&gt;0,AK730*0.0588,0)</f>
        <v>0</v>
      </c>
      <c r="AY730" s="5">
        <f t="shared" si="266"/>
        <v>8.3280000000000007E-2</v>
      </c>
      <c r="AZ730" s="5">
        <f t="shared" si="267"/>
        <v>149.03937999999999</v>
      </c>
      <c r="BA730" s="7">
        <f t="shared" si="268"/>
        <v>-3.2610017515193761E-2</v>
      </c>
      <c r="BB730" s="62">
        <f t="shared" si="269"/>
        <v>9948.7999999999993</v>
      </c>
      <c r="BC730" s="28">
        <f t="shared" si="270"/>
        <v>9.9995577373844555E-2</v>
      </c>
      <c r="BD730" s="32">
        <f t="shared" si="271"/>
        <v>5.646656188245518E-3</v>
      </c>
      <c r="BE730" s="32">
        <f t="shared" si="272"/>
        <v>3.9487130752591873E-3</v>
      </c>
      <c r="BF730" s="35">
        <f t="shared" si="273"/>
        <v>0.99040463073649521</v>
      </c>
      <c r="BG730" s="37">
        <f t="shared" si="274"/>
        <v>0.61894178572133074</v>
      </c>
      <c r="BH730" s="33">
        <f t="shared" si="275"/>
        <v>0.38049943578670281</v>
      </c>
      <c r="BI730" s="33">
        <f t="shared" si="276"/>
        <v>5.5877849196635156E-4</v>
      </c>
      <c r="BJ730" s="63">
        <v>0</v>
      </c>
      <c r="BK730" s="63">
        <v>0.22</v>
      </c>
      <c r="BL730" s="63">
        <v>0</v>
      </c>
      <c r="BM730" s="63">
        <v>0</v>
      </c>
      <c r="BN730" s="63">
        <v>0</v>
      </c>
      <c r="BO730" s="63">
        <v>0</v>
      </c>
      <c r="BP730" s="63">
        <v>0</v>
      </c>
      <c r="BQ730" s="63">
        <v>0</v>
      </c>
      <c r="BR730" s="63">
        <v>0</v>
      </c>
      <c r="BS730" s="63">
        <v>0</v>
      </c>
      <c r="BT730" s="63">
        <v>0</v>
      </c>
      <c r="BU730" s="63">
        <v>0</v>
      </c>
      <c r="BV730" s="63">
        <v>0</v>
      </c>
      <c r="BW730" s="63">
        <v>0</v>
      </c>
      <c r="BX730" s="63"/>
      <c r="BY730" s="63"/>
      <c r="BZ730" s="63"/>
      <c r="CA730" s="63"/>
      <c r="CB730" s="63"/>
      <c r="CC730" s="63"/>
      <c r="CD730" s="63"/>
      <c r="CE730" s="63"/>
      <c r="CF730" s="63"/>
      <c r="CG730" s="63"/>
      <c r="CH730" s="63"/>
      <c r="CI730" s="63"/>
      <c r="CJ730" s="63"/>
      <c r="CK730" s="63"/>
      <c r="CL730" s="63"/>
      <c r="CM730" s="63"/>
      <c r="CN730" s="63"/>
      <c r="CO730" s="63" t="s">
        <v>3982</v>
      </c>
      <c r="CP730" s="66"/>
      <c r="CQ730" s="64">
        <v>38341</v>
      </c>
      <c r="CR730" s="78" t="s">
        <v>2039</v>
      </c>
      <c r="CS730" s="78" t="s">
        <v>6954</v>
      </c>
    </row>
    <row r="731" spans="1:97" s="34" customFormat="1">
      <c r="A731" s="18" t="s">
        <v>3590</v>
      </c>
      <c r="B731" s="16" t="s">
        <v>6573</v>
      </c>
      <c r="C731" s="21">
        <v>49124356</v>
      </c>
      <c r="D731" s="21" t="s">
        <v>3782</v>
      </c>
      <c r="E731" s="21" t="s">
        <v>2393</v>
      </c>
      <c r="F731" s="21" t="s">
        <v>2471</v>
      </c>
      <c r="G731" s="22"/>
      <c r="H731" s="22" t="s">
        <v>3844</v>
      </c>
      <c r="I731" s="22">
        <v>12</v>
      </c>
      <c r="J731" s="22">
        <v>92</v>
      </c>
      <c r="K731" s="23">
        <v>41.026600000000002</v>
      </c>
      <c r="L731" s="23">
        <v>-107.69871999999999</v>
      </c>
      <c r="M731" s="61" t="s">
        <v>3765</v>
      </c>
      <c r="N731" s="21" t="s">
        <v>1636</v>
      </c>
      <c r="O731" s="25"/>
      <c r="P731" s="21" t="s">
        <v>2396</v>
      </c>
      <c r="Q731" s="74"/>
      <c r="R731" s="74"/>
      <c r="S731" s="74"/>
      <c r="T731" s="21" t="s">
        <v>2512</v>
      </c>
      <c r="U731" s="74"/>
      <c r="V731" s="74">
        <v>0</v>
      </c>
      <c r="W731" s="74">
        <v>4466</v>
      </c>
      <c r="X731" s="74">
        <v>4424</v>
      </c>
      <c r="Y731" s="24" t="s">
        <v>3788</v>
      </c>
      <c r="Z731" s="25">
        <v>26346</v>
      </c>
      <c r="AA731" s="26">
        <v>8.1</v>
      </c>
      <c r="AB731" s="21" t="s">
        <v>3789</v>
      </c>
      <c r="AC731" s="21">
        <v>18</v>
      </c>
      <c r="AD731" s="21">
        <v>18</v>
      </c>
      <c r="AE731" s="21">
        <v>2296</v>
      </c>
      <c r="AF731" s="21">
        <v>48</v>
      </c>
      <c r="AG731" s="21">
        <v>-3</v>
      </c>
      <c r="AH731" s="21">
        <v>760</v>
      </c>
      <c r="AI731" s="21">
        <v>5002</v>
      </c>
      <c r="AJ731" s="27"/>
      <c r="AK731" s="27"/>
      <c r="AL731" s="21">
        <v>2</v>
      </c>
      <c r="AM731" s="21">
        <v>5605</v>
      </c>
      <c r="AO731" s="4"/>
      <c r="AP731" s="17">
        <f t="shared" si="261"/>
        <v>0.8982</v>
      </c>
      <c r="AQ731" s="17">
        <f t="shared" si="262"/>
        <v>1.48122</v>
      </c>
      <c r="AR731" s="17">
        <f t="shared" si="260"/>
        <v>99.875999999999991</v>
      </c>
      <c r="AS731" s="17">
        <f t="shared" si="257"/>
        <v>1.22784</v>
      </c>
      <c r="AT731" s="17">
        <f t="shared" si="263"/>
        <v>103.48325999999999</v>
      </c>
      <c r="AU731" s="5">
        <f t="shared" si="264"/>
        <v>21.439599999999999</v>
      </c>
      <c r="AV731" s="5">
        <f t="shared" si="265"/>
        <v>81.982779999999991</v>
      </c>
      <c r="AW731" s="5"/>
      <c r="AX731" s="5"/>
      <c r="AY731" s="5">
        <f t="shared" si="266"/>
        <v>4.1640000000000003E-2</v>
      </c>
      <c r="AZ731" s="5">
        <f t="shared" si="267"/>
        <v>103.46401999999999</v>
      </c>
      <c r="BA731" s="7">
        <f t="shared" si="268"/>
        <v>9.2970538196957079E-5</v>
      </c>
      <c r="BB731" s="62">
        <f t="shared" si="269"/>
        <v>8141</v>
      </c>
      <c r="BC731" s="28">
        <f t="shared" si="270"/>
        <v>0.18449003346428053</v>
      </c>
      <c r="BD731" s="32">
        <f t="shared" si="271"/>
        <v>8.6796647109880394E-3</v>
      </c>
      <c r="BE731" s="32">
        <f t="shared" si="272"/>
        <v>1.4313619420184484E-2</v>
      </c>
      <c r="BF731" s="35">
        <f t="shared" si="273"/>
        <v>0.97700671586882748</v>
      </c>
      <c r="BG731" s="33">
        <f t="shared" si="274"/>
        <v>0.2072179294792528</v>
      </c>
      <c r="BH731" s="36">
        <f t="shared" si="275"/>
        <v>0.79237961177228566</v>
      </c>
      <c r="BI731" s="33">
        <f t="shared" si="276"/>
        <v>4.0245874846154254E-4</v>
      </c>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24" t="s">
        <v>3788</v>
      </c>
      <c r="CN731" s="4"/>
      <c r="CO731" s="4"/>
      <c r="CP731" s="46"/>
      <c r="CQ731" s="4"/>
      <c r="CR731" s="78" t="s">
        <v>2039</v>
      </c>
      <c r="CS731" s="78" t="s">
        <v>6954</v>
      </c>
    </row>
    <row r="732" spans="1:97" s="44" customFormat="1">
      <c r="A732" s="20" t="s">
        <v>3590</v>
      </c>
      <c r="B732" s="16" t="s">
        <v>6574</v>
      </c>
      <c r="C732" s="4">
        <v>49008335</v>
      </c>
      <c r="D732" s="4" t="s">
        <v>3782</v>
      </c>
      <c r="E732" s="4" t="s">
        <v>2393</v>
      </c>
      <c r="F732" s="4" t="s">
        <v>2471</v>
      </c>
      <c r="G732" s="38"/>
      <c r="H732" s="38" t="s">
        <v>3838</v>
      </c>
      <c r="I732" s="38">
        <v>12</v>
      </c>
      <c r="J732" s="38">
        <v>92</v>
      </c>
      <c r="K732" s="23">
        <v>41.011980000000001</v>
      </c>
      <c r="L732" s="23">
        <v>-107.69383000000001</v>
      </c>
      <c r="M732" s="61" t="s">
        <v>2479</v>
      </c>
      <c r="N732" s="4" t="s">
        <v>2480</v>
      </c>
      <c r="O732" s="40"/>
      <c r="P732" s="4" t="s">
        <v>2396</v>
      </c>
      <c r="Q732" s="46"/>
      <c r="R732" s="46">
        <v>340</v>
      </c>
      <c r="S732" s="46">
        <f t="shared" ref="S732:S749" si="277">V732-U732</f>
        <v>10</v>
      </c>
      <c r="T732" s="4"/>
      <c r="U732" s="46">
        <v>2588</v>
      </c>
      <c r="V732" s="46">
        <v>2598</v>
      </c>
      <c r="W732" s="46">
        <v>4501</v>
      </c>
      <c r="X732" s="46">
        <v>4465</v>
      </c>
      <c r="Y732" s="39" t="s">
        <v>7074</v>
      </c>
      <c r="Z732" s="40">
        <v>24925</v>
      </c>
      <c r="AA732" s="41">
        <v>8.6999998092651367</v>
      </c>
      <c r="AB732" s="4" t="s">
        <v>3789</v>
      </c>
      <c r="AC732" s="4">
        <v>9</v>
      </c>
      <c r="AD732" s="4">
        <v>3</v>
      </c>
      <c r="AE732" s="4">
        <v>637</v>
      </c>
      <c r="AF732" s="31">
        <v>22</v>
      </c>
      <c r="AG732" s="4">
        <v>-3</v>
      </c>
      <c r="AH732" s="4">
        <v>112</v>
      </c>
      <c r="AI732" s="4">
        <v>1244</v>
      </c>
      <c r="AJ732" s="31"/>
      <c r="AK732" s="31"/>
      <c r="AL732" s="4">
        <v>86</v>
      </c>
      <c r="AM732" s="4">
        <v>1590</v>
      </c>
      <c r="AO732" s="4"/>
      <c r="AP732" s="17">
        <f t="shared" si="261"/>
        <v>0.4491</v>
      </c>
      <c r="AQ732" s="17">
        <f t="shared" si="262"/>
        <v>0.24687000000000001</v>
      </c>
      <c r="AR732" s="17">
        <f t="shared" si="260"/>
        <v>27.709499999999998</v>
      </c>
      <c r="AS732" s="17">
        <f t="shared" si="257"/>
        <v>0.56275999999999993</v>
      </c>
      <c r="AT732" s="17">
        <f t="shared" si="263"/>
        <v>28.968229999999998</v>
      </c>
      <c r="AU732" s="5">
        <f t="shared" si="264"/>
        <v>3.1595199999999997</v>
      </c>
      <c r="AV732" s="5">
        <f t="shared" si="265"/>
        <v>20.389159999999997</v>
      </c>
      <c r="AW732" s="5"/>
      <c r="AX732" s="5"/>
      <c r="AY732" s="5">
        <f t="shared" si="266"/>
        <v>1.7905200000000001</v>
      </c>
      <c r="AZ732" s="5">
        <f t="shared" si="267"/>
        <v>25.339199999999998</v>
      </c>
      <c r="BA732" s="7">
        <f t="shared" si="268"/>
        <v>6.6823821344519529E-2</v>
      </c>
      <c r="BB732" s="42">
        <f t="shared" si="269"/>
        <v>2110</v>
      </c>
      <c r="BC732" s="43">
        <f t="shared" si="270"/>
        <v>0.14054054054054055</v>
      </c>
      <c r="BD732" s="32">
        <f t="shared" si="271"/>
        <v>1.5503190909489466E-2</v>
      </c>
      <c r="BE732" s="32">
        <f t="shared" si="272"/>
        <v>8.522094722390702E-3</v>
      </c>
      <c r="BF732" s="35">
        <f t="shared" si="273"/>
        <v>0.97597471436811989</v>
      </c>
      <c r="BG732" s="33">
        <f t="shared" si="274"/>
        <v>0.12468901938498453</v>
      </c>
      <c r="BH732" s="36">
        <f t="shared" si="275"/>
        <v>0.80464892340721095</v>
      </c>
      <c r="BI732" s="33">
        <f t="shared" si="276"/>
        <v>7.0662057207804524E-2</v>
      </c>
      <c r="BJ732" s="75"/>
      <c r="BK732" s="75"/>
      <c r="BL732" s="75"/>
      <c r="BM732" s="56"/>
      <c r="BN732" s="56"/>
      <c r="BO732" s="56"/>
      <c r="BP732" s="56"/>
      <c r="BQ732" s="56"/>
      <c r="BR732" s="56"/>
      <c r="BS732" s="56"/>
      <c r="BT732" s="56"/>
      <c r="BU732" s="56"/>
      <c r="BV732" s="56"/>
      <c r="BW732" s="56"/>
      <c r="BX732" s="56"/>
      <c r="BY732" s="56"/>
      <c r="BZ732" s="56"/>
      <c r="CA732" s="56"/>
      <c r="CB732" s="56"/>
      <c r="CC732" s="56"/>
      <c r="CD732" s="56"/>
      <c r="CE732" s="56"/>
      <c r="CF732" s="56"/>
      <c r="CG732" s="56"/>
      <c r="CH732" s="56"/>
      <c r="CI732" s="56"/>
      <c r="CJ732" s="56"/>
      <c r="CK732" s="56"/>
      <c r="CL732" s="56"/>
      <c r="CM732" s="39" t="s">
        <v>7133</v>
      </c>
      <c r="CN732" s="56"/>
      <c r="CO732" s="56"/>
      <c r="CP732" s="71"/>
      <c r="CQ732" s="56"/>
      <c r="CR732" s="78" t="s">
        <v>2038</v>
      </c>
      <c r="CS732" s="78" t="s">
        <v>6954</v>
      </c>
    </row>
    <row r="733" spans="1:97" s="44" customFormat="1">
      <c r="A733" s="20" t="s">
        <v>3590</v>
      </c>
      <c r="B733" s="16" t="s">
        <v>6574</v>
      </c>
      <c r="C733" s="4">
        <v>49008336</v>
      </c>
      <c r="D733" s="4" t="s">
        <v>3782</v>
      </c>
      <c r="E733" s="4" t="s">
        <v>2393</v>
      </c>
      <c r="F733" s="4" t="s">
        <v>2471</v>
      </c>
      <c r="G733" s="38"/>
      <c r="H733" s="38" t="s">
        <v>3838</v>
      </c>
      <c r="I733" s="38">
        <v>12</v>
      </c>
      <c r="J733" s="38">
        <v>92</v>
      </c>
      <c r="K733" s="23">
        <v>41.011980000000001</v>
      </c>
      <c r="L733" s="23">
        <v>-107.69383000000001</v>
      </c>
      <c r="M733" s="61" t="s">
        <v>2479</v>
      </c>
      <c r="N733" s="4" t="s">
        <v>2480</v>
      </c>
      <c r="O733" s="40"/>
      <c r="P733" s="4" t="s">
        <v>2396</v>
      </c>
      <c r="Q733" s="46">
        <v>340</v>
      </c>
      <c r="R733" s="46">
        <v>105</v>
      </c>
      <c r="S733" s="46">
        <f t="shared" si="277"/>
        <v>27</v>
      </c>
      <c r="T733" s="4"/>
      <c r="U733" s="46">
        <v>2938</v>
      </c>
      <c r="V733" s="46">
        <v>2965</v>
      </c>
      <c r="W733" s="46">
        <v>4501</v>
      </c>
      <c r="X733" s="46">
        <v>4465</v>
      </c>
      <c r="Y733" s="39" t="s">
        <v>7074</v>
      </c>
      <c r="Z733" s="40">
        <v>24925</v>
      </c>
      <c r="AA733" s="41">
        <v>8.3999996185302734</v>
      </c>
      <c r="AB733" s="4" t="s">
        <v>3789</v>
      </c>
      <c r="AC733" s="4">
        <v>38</v>
      </c>
      <c r="AD733" s="4">
        <v>13</v>
      </c>
      <c r="AE733" s="4">
        <v>1686</v>
      </c>
      <c r="AF733" s="31">
        <v>40</v>
      </c>
      <c r="AG733" s="4">
        <v>-3</v>
      </c>
      <c r="AH733" s="4">
        <v>920</v>
      </c>
      <c r="AI733" s="4">
        <v>2721</v>
      </c>
      <c r="AJ733" s="31"/>
      <c r="AK733" s="31"/>
      <c r="AL733" s="4">
        <v>-1</v>
      </c>
      <c r="AM733" s="4">
        <v>4241</v>
      </c>
      <c r="AO733" s="4"/>
      <c r="AP733" s="17">
        <f t="shared" si="261"/>
        <v>1.8961999999999999</v>
      </c>
      <c r="AQ733" s="17">
        <f t="shared" si="262"/>
        <v>1.0697700000000001</v>
      </c>
      <c r="AR733" s="17">
        <f t="shared" si="260"/>
        <v>73.340999999999994</v>
      </c>
      <c r="AS733" s="17">
        <f t="shared" si="257"/>
        <v>1.0231999999999999</v>
      </c>
      <c r="AT733" s="17">
        <f t="shared" si="263"/>
        <v>77.330169999999995</v>
      </c>
      <c r="AU733" s="5">
        <f t="shared" si="264"/>
        <v>25.953199999999999</v>
      </c>
      <c r="AV733" s="5">
        <f t="shared" si="265"/>
        <v>44.597189999999998</v>
      </c>
      <c r="AW733" s="5"/>
      <c r="AX733" s="5"/>
      <c r="AY733" s="5">
        <f t="shared" si="266"/>
        <v>0</v>
      </c>
      <c r="AZ733" s="5">
        <f t="shared" si="267"/>
        <v>70.550389999999993</v>
      </c>
      <c r="BA733" s="7">
        <f t="shared" si="268"/>
        <v>4.5846323546516202E-2</v>
      </c>
      <c r="BB733" s="42">
        <f t="shared" si="269"/>
        <v>5414</v>
      </c>
      <c r="BC733" s="43">
        <f t="shared" si="270"/>
        <v>0.12149145520455723</v>
      </c>
      <c r="BD733" s="32">
        <f t="shared" si="271"/>
        <v>2.4520830615010931E-2</v>
      </c>
      <c r="BE733" s="32">
        <f t="shared" si="272"/>
        <v>1.3833798632538894E-2</v>
      </c>
      <c r="BF733" s="35">
        <f t="shared" si="273"/>
        <v>0.96164537075245016</v>
      </c>
      <c r="BG733" s="33">
        <f t="shared" si="274"/>
        <v>0.36786756246138402</v>
      </c>
      <c r="BH733" s="37">
        <f t="shared" si="275"/>
        <v>0.63213243753861603</v>
      </c>
      <c r="BI733" s="33">
        <f t="shared" si="276"/>
        <v>0</v>
      </c>
      <c r="BJ733" s="75"/>
      <c r="BK733" s="75"/>
      <c r="BL733" s="75"/>
      <c r="BM733" s="56"/>
      <c r="BN733" s="56"/>
      <c r="BO733" s="56"/>
      <c r="BP733" s="56"/>
      <c r="BQ733" s="56"/>
      <c r="BR733" s="56"/>
      <c r="BS733" s="56"/>
      <c r="BT733" s="56"/>
      <c r="BU733" s="56"/>
      <c r="BV733" s="56"/>
      <c r="BW733" s="56"/>
      <c r="BX733" s="56"/>
      <c r="BY733" s="56"/>
      <c r="BZ733" s="56"/>
      <c r="CA733" s="56"/>
      <c r="CB733" s="56"/>
      <c r="CC733" s="56"/>
      <c r="CD733" s="56"/>
      <c r="CE733" s="56"/>
      <c r="CF733" s="56"/>
      <c r="CG733" s="56"/>
      <c r="CH733" s="56"/>
      <c r="CI733" s="56"/>
      <c r="CJ733" s="56"/>
      <c r="CK733" s="56"/>
      <c r="CL733" s="56"/>
      <c r="CM733" s="39" t="s">
        <v>7133</v>
      </c>
      <c r="CN733" s="56"/>
      <c r="CO733" s="56"/>
      <c r="CP733" s="71"/>
      <c r="CQ733" s="56"/>
      <c r="CR733" s="78" t="s">
        <v>2038</v>
      </c>
      <c r="CS733" s="78" t="s">
        <v>6954</v>
      </c>
    </row>
    <row r="734" spans="1:97" s="34" customFormat="1">
      <c r="A734" s="18" t="s">
        <v>3590</v>
      </c>
      <c r="B734" s="16" t="s">
        <v>6574</v>
      </c>
      <c r="C734" s="21">
        <v>49008334</v>
      </c>
      <c r="D734" s="21" t="s">
        <v>3782</v>
      </c>
      <c r="E734" s="21" t="s">
        <v>2393</v>
      </c>
      <c r="F734" s="21" t="s">
        <v>2471</v>
      </c>
      <c r="G734" s="22"/>
      <c r="H734" s="22" t="s">
        <v>3838</v>
      </c>
      <c r="I734" s="22">
        <v>12</v>
      </c>
      <c r="J734" s="22">
        <v>92</v>
      </c>
      <c r="K734" s="23">
        <v>41.011980000000001</v>
      </c>
      <c r="L734" s="23">
        <v>-107.69383000000001</v>
      </c>
      <c r="M734" s="61" t="s">
        <v>2479</v>
      </c>
      <c r="N734" s="21" t="s">
        <v>2480</v>
      </c>
      <c r="O734" s="25"/>
      <c r="P734" s="21" t="s">
        <v>2396</v>
      </c>
      <c r="Q734" s="74">
        <v>105</v>
      </c>
      <c r="R734" s="74">
        <v>28</v>
      </c>
      <c r="S734" s="74">
        <f t="shared" si="277"/>
        <v>268</v>
      </c>
      <c r="T734" s="21"/>
      <c r="U734" s="74">
        <v>3070</v>
      </c>
      <c r="V734" s="74">
        <v>3338</v>
      </c>
      <c r="W734" s="74">
        <v>4501</v>
      </c>
      <c r="X734" s="74">
        <v>4465</v>
      </c>
      <c r="Y734" s="24" t="s">
        <v>3852</v>
      </c>
      <c r="Z734" s="25">
        <v>25114</v>
      </c>
      <c r="AA734" s="26">
        <v>8.1999999999999993</v>
      </c>
      <c r="AB734" s="21" t="s">
        <v>3789</v>
      </c>
      <c r="AC734" s="21">
        <v>27</v>
      </c>
      <c r="AD734" s="21">
        <v>3</v>
      </c>
      <c r="AE734" s="21">
        <v>2088</v>
      </c>
      <c r="AF734" s="21">
        <v>40</v>
      </c>
      <c r="AG734" s="21">
        <v>-3</v>
      </c>
      <c r="AH734" s="21">
        <v>560</v>
      </c>
      <c r="AI734" s="21">
        <v>4734</v>
      </c>
      <c r="AJ734" s="27"/>
      <c r="AK734" s="27"/>
      <c r="AL734" s="21">
        <v>-1</v>
      </c>
      <c r="AM734" s="21">
        <v>5050</v>
      </c>
      <c r="AO734" s="4"/>
      <c r="AP734" s="17">
        <f t="shared" si="261"/>
        <v>1.3472999999999999</v>
      </c>
      <c r="AQ734" s="17">
        <f t="shared" si="262"/>
        <v>0.24687000000000001</v>
      </c>
      <c r="AR734" s="17">
        <f t="shared" si="260"/>
        <v>90.827999999999989</v>
      </c>
      <c r="AS734" s="17">
        <f t="shared" si="257"/>
        <v>1.0231999999999999</v>
      </c>
      <c r="AT734" s="17">
        <f t="shared" si="263"/>
        <v>93.445369999999997</v>
      </c>
      <c r="AU734" s="5">
        <f t="shared" si="264"/>
        <v>15.797599999999999</v>
      </c>
      <c r="AV734" s="5">
        <f t="shared" si="265"/>
        <v>77.590259999999986</v>
      </c>
      <c r="AW734" s="5"/>
      <c r="AX734" s="5"/>
      <c r="AY734" s="5">
        <f t="shared" si="266"/>
        <v>0</v>
      </c>
      <c r="AZ734" s="5">
        <f t="shared" si="267"/>
        <v>93.387859999999989</v>
      </c>
      <c r="BA734" s="7">
        <f t="shared" si="268"/>
        <v>3.0781462162811043E-4</v>
      </c>
      <c r="BB734" s="62">
        <f t="shared" si="269"/>
        <v>7448</v>
      </c>
      <c r="BC734" s="28">
        <f t="shared" si="270"/>
        <v>0.19187069931188991</v>
      </c>
      <c r="BD734" s="32">
        <f t="shared" si="271"/>
        <v>1.4418049818840676E-2</v>
      </c>
      <c r="BE734" s="32">
        <f t="shared" si="272"/>
        <v>2.641864439083499E-3</v>
      </c>
      <c r="BF734" s="35">
        <f t="shared" si="273"/>
        <v>0.98294008574207581</v>
      </c>
      <c r="BG734" s="33">
        <f t="shared" si="274"/>
        <v>0.16916117362577965</v>
      </c>
      <c r="BH734" s="36">
        <f t="shared" si="275"/>
        <v>0.83083882637422035</v>
      </c>
      <c r="BI734" s="33">
        <f t="shared" si="276"/>
        <v>0</v>
      </c>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24" t="s">
        <v>3852</v>
      </c>
      <c r="CN734" s="4"/>
      <c r="CO734" s="4"/>
      <c r="CP734" s="46"/>
      <c r="CQ734" s="4"/>
      <c r="CR734" s="78" t="s">
        <v>2038</v>
      </c>
      <c r="CS734" s="78" t="s">
        <v>6954</v>
      </c>
    </row>
    <row r="735" spans="1:97" s="34" customFormat="1">
      <c r="A735" s="18" t="s">
        <v>3590</v>
      </c>
      <c r="B735" s="16" t="s">
        <v>322</v>
      </c>
      <c r="C735" s="21">
        <v>49000026</v>
      </c>
      <c r="D735" s="21" t="s">
        <v>3782</v>
      </c>
      <c r="E735" s="21" t="s">
        <v>2393</v>
      </c>
      <c r="F735" s="21" t="s">
        <v>2418</v>
      </c>
      <c r="G735" s="22"/>
      <c r="H735" s="22" t="s">
        <v>1542</v>
      </c>
      <c r="I735" s="22">
        <v>12</v>
      </c>
      <c r="J735" s="22">
        <v>93</v>
      </c>
      <c r="K735" s="23">
        <v>41.036799999999999</v>
      </c>
      <c r="L735" s="23">
        <v>-107.84766999999999</v>
      </c>
      <c r="M735" s="61" t="s">
        <v>2394</v>
      </c>
      <c r="N735" s="21" t="s">
        <v>2395</v>
      </c>
      <c r="O735" s="25"/>
      <c r="P735" s="21" t="s">
        <v>2396</v>
      </c>
      <c r="Q735" s="74"/>
      <c r="R735" s="74"/>
      <c r="S735" s="74">
        <f t="shared" si="277"/>
        <v>31</v>
      </c>
      <c r="T735" s="21"/>
      <c r="U735" s="74">
        <v>4725</v>
      </c>
      <c r="V735" s="74">
        <v>4756</v>
      </c>
      <c r="W735" s="74">
        <v>6510</v>
      </c>
      <c r="X735" s="74"/>
      <c r="Y735" s="24" t="s">
        <v>3798</v>
      </c>
      <c r="Z735" s="25">
        <v>22306</v>
      </c>
      <c r="AA735" s="26">
        <v>7.6</v>
      </c>
      <c r="AB735" s="21" t="s">
        <v>3789</v>
      </c>
      <c r="AC735" s="21">
        <v>223</v>
      </c>
      <c r="AD735" s="21">
        <v>118</v>
      </c>
      <c r="AE735" s="21">
        <v>7392</v>
      </c>
      <c r="AF735" s="21">
        <v>-3</v>
      </c>
      <c r="AG735" s="21">
        <v>-3</v>
      </c>
      <c r="AH735" s="21">
        <v>11352</v>
      </c>
      <c r="AI735" s="21">
        <v>1342</v>
      </c>
      <c r="AJ735" s="27"/>
      <c r="AK735" s="27"/>
      <c r="AL735" s="21">
        <v>11</v>
      </c>
      <c r="AM735" s="21">
        <v>19757</v>
      </c>
      <c r="AO735" s="4"/>
      <c r="AP735" s="17">
        <f t="shared" si="261"/>
        <v>11.127700000000001</v>
      </c>
      <c r="AQ735" s="17">
        <f t="shared" si="262"/>
        <v>9.7102199999999996</v>
      </c>
      <c r="AR735" s="17">
        <f t="shared" si="260"/>
        <v>321.55199999999996</v>
      </c>
      <c r="AS735" s="17">
        <f t="shared" si="257"/>
        <v>0</v>
      </c>
      <c r="AT735" s="17">
        <f t="shared" si="263"/>
        <v>342.38991999999996</v>
      </c>
      <c r="AU735" s="5">
        <f t="shared" si="264"/>
        <v>320.23991999999998</v>
      </c>
      <c r="AV735" s="5">
        <f t="shared" si="265"/>
        <v>21.995379999999997</v>
      </c>
      <c r="AW735" s="5"/>
      <c r="AX735" s="5"/>
      <c r="AY735" s="5">
        <f t="shared" si="266"/>
        <v>0.22902000000000003</v>
      </c>
      <c r="AZ735" s="5">
        <f t="shared" si="267"/>
        <v>342.46431999999999</v>
      </c>
      <c r="BA735" s="7">
        <f t="shared" si="268"/>
        <v>-1.0863625521253335E-4</v>
      </c>
      <c r="BB735" s="62">
        <f t="shared" si="269"/>
        <v>20432</v>
      </c>
      <c r="BC735" s="28">
        <f t="shared" si="270"/>
        <v>1.6795640598173629E-2</v>
      </c>
      <c r="BD735" s="32">
        <f t="shared" si="271"/>
        <v>3.2500080609849734E-2</v>
      </c>
      <c r="BE735" s="32">
        <f t="shared" si="272"/>
        <v>2.8360122283973783E-2</v>
      </c>
      <c r="BF735" s="35">
        <f t="shared" si="273"/>
        <v>0.93913979710617645</v>
      </c>
      <c r="BG735" s="36">
        <f t="shared" si="274"/>
        <v>0.93510448037331306</v>
      </c>
      <c r="BH735" s="33">
        <f t="shared" si="275"/>
        <v>6.4226778427603784E-2</v>
      </c>
      <c r="BI735" s="33">
        <f t="shared" si="276"/>
        <v>6.6874119908316297E-4</v>
      </c>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24" t="s">
        <v>3815</v>
      </c>
      <c r="CN735" s="4"/>
      <c r="CO735" s="4"/>
      <c r="CP735" s="46"/>
      <c r="CQ735" s="4"/>
      <c r="CR735" s="78" t="s">
        <v>2039</v>
      </c>
      <c r="CS735" s="78" t="s">
        <v>6954</v>
      </c>
    </row>
    <row r="736" spans="1:97" s="34" customFormat="1">
      <c r="A736" s="18" t="s">
        <v>3590</v>
      </c>
      <c r="B736" s="16" t="s">
        <v>6575</v>
      </c>
      <c r="C736" s="21">
        <v>49004320</v>
      </c>
      <c r="D736" s="21" t="s">
        <v>3782</v>
      </c>
      <c r="E736" s="21" t="s">
        <v>2393</v>
      </c>
      <c r="F736" s="21" t="s">
        <v>2418</v>
      </c>
      <c r="G736" s="22"/>
      <c r="H736" s="22" t="s">
        <v>3838</v>
      </c>
      <c r="I736" s="22">
        <v>12</v>
      </c>
      <c r="J736" s="22">
        <v>93</v>
      </c>
      <c r="K736" s="23">
        <v>41.011989999999997</v>
      </c>
      <c r="L736" s="23">
        <v>-107.80434</v>
      </c>
      <c r="M736" s="61" t="s">
        <v>2439</v>
      </c>
      <c r="N736" s="21" t="s">
        <v>2440</v>
      </c>
      <c r="O736" s="25"/>
      <c r="P736" s="21" t="s">
        <v>2396</v>
      </c>
      <c r="Q736" s="74"/>
      <c r="R736" s="74"/>
      <c r="S736" s="74">
        <f t="shared" si="277"/>
        <v>49</v>
      </c>
      <c r="T736" s="21"/>
      <c r="U736" s="74">
        <v>3801</v>
      </c>
      <c r="V736" s="74">
        <v>3850</v>
      </c>
      <c r="W736" s="74">
        <v>6760</v>
      </c>
      <c r="X736" s="74">
        <v>5055</v>
      </c>
      <c r="Y736" s="24" t="s">
        <v>3798</v>
      </c>
      <c r="Z736" s="25">
        <v>25072</v>
      </c>
      <c r="AA736" s="26">
        <v>8.6999999999999993</v>
      </c>
      <c r="AB736" s="21" t="s">
        <v>3789</v>
      </c>
      <c r="AC736" s="21">
        <v>22</v>
      </c>
      <c r="AD736" s="21">
        <v>5</v>
      </c>
      <c r="AE736" s="21">
        <v>2347</v>
      </c>
      <c r="AF736" s="21">
        <v>33</v>
      </c>
      <c r="AG736" s="21">
        <v>-3</v>
      </c>
      <c r="AH736" s="21">
        <v>2440</v>
      </c>
      <c r="AI736" s="21">
        <v>1708</v>
      </c>
      <c r="AJ736" s="27"/>
      <c r="AK736" s="27"/>
      <c r="AL736" s="21">
        <v>40</v>
      </c>
      <c r="AM736" s="21">
        <v>5932</v>
      </c>
      <c r="AO736" s="4"/>
      <c r="AP736" s="17">
        <f t="shared" si="261"/>
        <v>1.0977999999999999</v>
      </c>
      <c r="AQ736" s="17">
        <f t="shared" si="262"/>
        <v>0.41144999999999998</v>
      </c>
      <c r="AR736" s="17">
        <f t="shared" si="260"/>
        <v>102.0945</v>
      </c>
      <c r="AS736" s="17">
        <f t="shared" si="257"/>
        <v>0.84414</v>
      </c>
      <c r="AT736" s="17">
        <f t="shared" si="263"/>
        <v>104.44788999999999</v>
      </c>
      <c r="AU736" s="5">
        <f t="shared" si="264"/>
        <v>68.832399999999993</v>
      </c>
      <c r="AV736" s="5">
        <f t="shared" si="265"/>
        <v>27.994119999999999</v>
      </c>
      <c r="AW736" s="5"/>
      <c r="AX736" s="5"/>
      <c r="AY736" s="5">
        <f t="shared" si="266"/>
        <v>0.8328000000000001</v>
      </c>
      <c r="AZ736" s="5">
        <f t="shared" si="267"/>
        <v>97.659319999999994</v>
      </c>
      <c r="BA736" s="7">
        <f t="shared" si="268"/>
        <v>3.3588955089726848E-2</v>
      </c>
      <c r="BB736" s="62">
        <f t="shared" si="269"/>
        <v>6592</v>
      </c>
      <c r="BC736" s="28">
        <f t="shared" si="270"/>
        <v>5.2698818268923669E-2</v>
      </c>
      <c r="BD736" s="32">
        <f t="shared" si="271"/>
        <v>1.0510504329000806E-2</v>
      </c>
      <c r="BE736" s="32">
        <f t="shared" si="272"/>
        <v>3.9392849391213175E-3</v>
      </c>
      <c r="BF736" s="35">
        <f t="shared" si="273"/>
        <v>0.98555021073187787</v>
      </c>
      <c r="BG736" s="37">
        <f t="shared" si="274"/>
        <v>0.70482161866373838</v>
      </c>
      <c r="BH736" s="33">
        <f t="shared" si="275"/>
        <v>0.28665077741684053</v>
      </c>
      <c r="BI736" s="33">
        <f t="shared" si="276"/>
        <v>8.5276039194211069E-3</v>
      </c>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24" t="s">
        <v>3824</v>
      </c>
      <c r="CN736" s="4"/>
      <c r="CO736" s="4"/>
      <c r="CP736" s="46"/>
      <c r="CQ736" s="4"/>
      <c r="CR736" s="78" t="s">
        <v>2039</v>
      </c>
      <c r="CS736" s="78" t="s">
        <v>6954</v>
      </c>
    </row>
    <row r="737" spans="1:97">
      <c r="A737" s="20" t="s">
        <v>3590</v>
      </c>
      <c r="B737" s="16" t="s">
        <v>6576</v>
      </c>
      <c r="C737" s="19">
        <v>49004141</v>
      </c>
      <c r="D737" s="19" t="s">
        <v>3782</v>
      </c>
      <c r="E737" s="19" t="s">
        <v>1707</v>
      </c>
      <c r="F737" s="19" t="s">
        <v>3910</v>
      </c>
      <c r="G737" s="47"/>
      <c r="H737" s="47" t="s">
        <v>1808</v>
      </c>
      <c r="I737" s="47" t="s">
        <v>5457</v>
      </c>
      <c r="J737" s="47" t="s">
        <v>5478</v>
      </c>
      <c r="K737" s="23">
        <v>41.026629999999997</v>
      </c>
      <c r="L737" s="23">
        <v>-107.94222000000001</v>
      </c>
      <c r="M737" s="61" t="s">
        <v>2375</v>
      </c>
      <c r="N737" s="19" t="s">
        <v>2376</v>
      </c>
      <c r="P737" s="19" t="s">
        <v>2396</v>
      </c>
      <c r="Q737" s="55">
        <v>1511</v>
      </c>
      <c r="R737" s="55"/>
      <c r="S737" s="55">
        <f t="shared" si="277"/>
        <v>16</v>
      </c>
      <c r="T737" s="31" t="s">
        <v>2505</v>
      </c>
      <c r="U737" s="55">
        <v>6516</v>
      </c>
      <c r="V737" s="55">
        <v>6532</v>
      </c>
      <c r="W737" s="55"/>
      <c r="X737" s="55"/>
      <c r="Y737" s="51" t="s">
        <v>3798</v>
      </c>
      <c r="Z737" s="40">
        <v>21457</v>
      </c>
      <c r="AA737" s="52">
        <v>8.1999998092651367</v>
      </c>
      <c r="AB737" s="19" t="s">
        <v>3789</v>
      </c>
      <c r="AC737" s="19">
        <v>1738</v>
      </c>
      <c r="AD737" s="19">
        <v>528</v>
      </c>
      <c r="AE737" s="19">
        <v>21480</v>
      </c>
      <c r="AF737" s="19">
        <v>-3</v>
      </c>
      <c r="AG737" s="19">
        <v>-3</v>
      </c>
      <c r="AH737" s="19">
        <v>37512</v>
      </c>
      <c r="AI737" s="19">
        <v>354</v>
      </c>
      <c r="AJ737" s="19"/>
      <c r="AK737" s="19"/>
      <c r="AL737" s="19">
        <v>43</v>
      </c>
      <c r="AM737" s="19">
        <v>61475</v>
      </c>
      <c r="AP737" s="17">
        <f t="shared" si="261"/>
        <v>86.726200000000006</v>
      </c>
      <c r="AQ737" s="17">
        <f t="shared" si="262"/>
        <v>43.449120000000001</v>
      </c>
      <c r="AR737" s="17">
        <f t="shared" si="260"/>
        <v>934.37999999999988</v>
      </c>
      <c r="AS737" s="17">
        <f t="shared" si="257"/>
        <v>0</v>
      </c>
      <c r="AT737" s="17">
        <f t="shared" si="263"/>
        <v>1064.5553199999999</v>
      </c>
      <c r="AU737" s="5">
        <f t="shared" si="264"/>
        <v>1058.21352</v>
      </c>
      <c r="AV737" s="5">
        <f t="shared" si="265"/>
        <v>5.8020599999999991</v>
      </c>
      <c r="AW737" s="5"/>
      <c r="AX737" s="5"/>
      <c r="AY737" s="5">
        <f t="shared" si="266"/>
        <v>0.89526000000000006</v>
      </c>
      <c r="AZ737" s="5">
        <f t="shared" si="267"/>
        <v>1064.91084</v>
      </c>
      <c r="BA737" s="7">
        <f t="shared" si="268"/>
        <v>-1.6695264131366593E-4</v>
      </c>
      <c r="BB737" s="62">
        <f t="shared" si="269"/>
        <v>61649</v>
      </c>
      <c r="BC737" s="6">
        <f t="shared" si="270"/>
        <v>1.4132094473863748E-3</v>
      </c>
      <c r="BD737" s="32">
        <f t="shared" si="271"/>
        <v>8.1467067394863063E-2</v>
      </c>
      <c r="BE737" s="32">
        <f t="shared" si="272"/>
        <v>4.0814337389249063E-2</v>
      </c>
      <c r="BF737" s="35">
        <f t="shared" si="273"/>
        <v>0.8777185952158878</v>
      </c>
      <c r="BG737" s="36">
        <f t="shared" si="274"/>
        <v>0.99371091010774204</v>
      </c>
      <c r="BH737" s="33">
        <f t="shared" si="275"/>
        <v>5.4483997927939195E-3</v>
      </c>
      <c r="BI737" s="33">
        <f t="shared" si="276"/>
        <v>8.4069009946410162E-4</v>
      </c>
      <c r="CM737" s="51" t="s">
        <v>2377</v>
      </c>
      <c r="CR737" s="78" t="s">
        <v>2039</v>
      </c>
      <c r="CS737" s="78" t="s">
        <v>6954</v>
      </c>
    </row>
    <row r="738" spans="1:97">
      <c r="A738" s="20" t="s">
        <v>3590</v>
      </c>
      <c r="B738" s="16" t="s">
        <v>440</v>
      </c>
      <c r="C738" s="19">
        <v>49016883</v>
      </c>
      <c r="D738" s="19" t="s">
        <v>3782</v>
      </c>
      <c r="E738" s="19" t="s">
        <v>1707</v>
      </c>
      <c r="G738" s="47"/>
      <c r="H738" s="47" t="s">
        <v>4890</v>
      </c>
      <c r="I738" s="47" t="s">
        <v>5457</v>
      </c>
      <c r="J738" s="47" t="s">
        <v>5480</v>
      </c>
      <c r="K738" s="23">
        <v>41.026110000000003</v>
      </c>
      <c r="L738" s="23">
        <v>-108.33731</v>
      </c>
      <c r="M738" s="61" t="s">
        <v>6509</v>
      </c>
      <c r="N738" s="19" t="s">
        <v>2524</v>
      </c>
      <c r="P738" s="19" t="s">
        <v>2396</v>
      </c>
      <c r="Q738" s="55">
        <v>1093</v>
      </c>
      <c r="R738" s="55"/>
      <c r="S738" s="55">
        <f t="shared" si="277"/>
        <v>23</v>
      </c>
      <c r="T738" s="19"/>
      <c r="U738" s="55">
        <v>8794</v>
      </c>
      <c r="V738" s="55">
        <v>8817</v>
      </c>
      <c r="W738" s="55"/>
      <c r="X738" s="55"/>
      <c r="Y738" s="51" t="s">
        <v>3798</v>
      </c>
      <c r="AA738" s="52">
        <v>7.4000000953674316</v>
      </c>
      <c r="AB738" s="19" t="s">
        <v>3837</v>
      </c>
      <c r="AC738" s="19">
        <v>629</v>
      </c>
      <c r="AD738" s="19">
        <v>100</v>
      </c>
      <c r="AE738" s="19">
        <v>11298</v>
      </c>
      <c r="AF738" s="19">
        <v>-3</v>
      </c>
      <c r="AG738" s="19">
        <v>-3</v>
      </c>
      <c r="AH738" s="19">
        <v>18200</v>
      </c>
      <c r="AI738" s="19">
        <v>622</v>
      </c>
      <c r="AJ738" s="19"/>
      <c r="AK738" s="19"/>
      <c r="AL738" s="19">
        <v>365</v>
      </c>
      <c r="AM738" s="19">
        <v>31214</v>
      </c>
      <c r="AP738" s="17">
        <f t="shared" si="261"/>
        <v>31.3871</v>
      </c>
      <c r="AQ738" s="17">
        <f t="shared" si="262"/>
        <v>8.229000000000001</v>
      </c>
      <c r="AR738" s="17">
        <f t="shared" si="260"/>
        <v>491.46299999999997</v>
      </c>
      <c r="AS738" s="17">
        <f t="shared" si="257"/>
        <v>0</v>
      </c>
      <c r="AT738" s="17">
        <f t="shared" si="263"/>
        <v>531.07909999999993</v>
      </c>
      <c r="AU738" s="5">
        <f t="shared" si="264"/>
        <v>513.42200000000003</v>
      </c>
      <c r="AV738" s="5">
        <f t="shared" si="265"/>
        <v>10.194579999999998</v>
      </c>
      <c r="AW738" s="5"/>
      <c r="AX738" s="5"/>
      <c r="AY738" s="5">
        <f t="shared" si="266"/>
        <v>7.5993000000000004</v>
      </c>
      <c r="AZ738" s="5">
        <f t="shared" si="267"/>
        <v>531.21587999999997</v>
      </c>
      <c r="BA738" s="7">
        <f t="shared" si="268"/>
        <v>-1.287589629765965E-4</v>
      </c>
      <c r="BB738" s="62">
        <f t="shared" si="269"/>
        <v>31208</v>
      </c>
      <c r="BC738" s="6">
        <f t="shared" si="270"/>
        <v>-9.6119957707218603E-5</v>
      </c>
      <c r="BD738" s="32">
        <f t="shared" si="271"/>
        <v>5.9100612319332474E-2</v>
      </c>
      <c r="BE738" s="32">
        <f t="shared" si="272"/>
        <v>1.5494866960496095E-2</v>
      </c>
      <c r="BF738" s="35">
        <f t="shared" si="273"/>
        <v>0.92540452072017154</v>
      </c>
      <c r="BG738" s="36">
        <f t="shared" si="274"/>
        <v>0.96650348630391103</v>
      </c>
      <c r="BH738" s="33">
        <f t="shared" si="275"/>
        <v>1.9191030207907186E-2</v>
      </c>
      <c r="BI738" s="33">
        <f t="shared" si="276"/>
        <v>1.4305483488181869E-2</v>
      </c>
      <c r="CM738" s="51" t="s">
        <v>3176</v>
      </c>
      <c r="CR738" s="78" t="s">
        <v>2039</v>
      </c>
      <c r="CS738" s="78" t="s">
        <v>6954</v>
      </c>
    </row>
    <row r="739" spans="1:97">
      <c r="A739" s="20" t="s">
        <v>3590</v>
      </c>
      <c r="B739" s="16" t="s">
        <v>6577</v>
      </c>
      <c r="C739" s="19">
        <v>49003642</v>
      </c>
      <c r="D739" s="19" t="s">
        <v>3782</v>
      </c>
      <c r="E739" s="19" t="s">
        <v>1707</v>
      </c>
      <c r="F739" s="19" t="s">
        <v>3160</v>
      </c>
      <c r="G739" s="47"/>
      <c r="H739" s="47" t="s">
        <v>5249</v>
      </c>
      <c r="I739" s="47" t="s">
        <v>5457</v>
      </c>
      <c r="J739" s="47" t="s">
        <v>5479</v>
      </c>
      <c r="K739" s="23">
        <v>41.01482</v>
      </c>
      <c r="L739" s="23">
        <v>-108.59524</v>
      </c>
      <c r="M739" s="61" t="s">
        <v>2359</v>
      </c>
      <c r="N739" s="19" t="s">
        <v>2360</v>
      </c>
      <c r="P739" s="19" t="s">
        <v>2396</v>
      </c>
      <c r="Q739" s="55">
        <v>43</v>
      </c>
      <c r="R739" s="55"/>
      <c r="S739" s="55">
        <f t="shared" si="277"/>
        <v>112</v>
      </c>
      <c r="T739" s="19"/>
      <c r="U739" s="55">
        <v>4930</v>
      </c>
      <c r="V739" s="55">
        <v>5042</v>
      </c>
      <c r="W739" s="55"/>
      <c r="X739" s="55"/>
      <c r="Y739" s="51" t="s">
        <v>3798</v>
      </c>
      <c r="Z739" s="40">
        <v>19491</v>
      </c>
      <c r="AA739" s="52">
        <v>7.5999999046325684</v>
      </c>
      <c r="AB739" s="19" t="s">
        <v>3837</v>
      </c>
      <c r="AC739" s="19">
        <v>256</v>
      </c>
      <c r="AD739" s="19">
        <v>116</v>
      </c>
      <c r="AE739" s="19">
        <v>7689</v>
      </c>
      <c r="AF739" s="19">
        <v>-3</v>
      </c>
      <c r="AG739" s="19">
        <v>-3</v>
      </c>
      <c r="AH739" s="19">
        <v>11800</v>
      </c>
      <c r="AI739" s="19">
        <v>1210</v>
      </c>
      <c r="AJ739" s="19"/>
      <c r="AK739" s="19"/>
      <c r="AL739" s="19">
        <v>200</v>
      </c>
      <c r="AM739" s="19">
        <v>20657</v>
      </c>
      <c r="AP739" s="17">
        <f t="shared" si="261"/>
        <v>12.7744</v>
      </c>
      <c r="AQ739" s="17">
        <f t="shared" si="262"/>
        <v>9.5456400000000006</v>
      </c>
      <c r="AR739" s="17">
        <f t="shared" si="260"/>
        <v>334.47149999999999</v>
      </c>
      <c r="AS739" s="17">
        <f t="shared" si="257"/>
        <v>0</v>
      </c>
      <c r="AT739" s="17">
        <f t="shared" si="263"/>
        <v>356.79154</v>
      </c>
      <c r="AU739" s="5">
        <f t="shared" si="264"/>
        <v>332.87799999999999</v>
      </c>
      <c r="AV739" s="5">
        <f t="shared" si="265"/>
        <v>19.831899999999997</v>
      </c>
      <c r="AW739" s="5"/>
      <c r="AX739" s="5"/>
      <c r="AY739" s="5">
        <f t="shared" si="266"/>
        <v>4.1640000000000006</v>
      </c>
      <c r="AZ739" s="5">
        <f t="shared" si="267"/>
        <v>356.87389999999999</v>
      </c>
      <c r="BA739" s="7">
        <f t="shared" si="268"/>
        <v>-1.1540421517398155E-4</v>
      </c>
      <c r="BB739" s="62">
        <f t="shared" si="269"/>
        <v>21265</v>
      </c>
      <c r="BC739" s="6">
        <f t="shared" si="270"/>
        <v>1.4503124850913601E-2</v>
      </c>
      <c r="BD739" s="32">
        <f t="shared" si="271"/>
        <v>3.5803539512175651E-2</v>
      </c>
      <c r="BE739" s="32">
        <f t="shared" si="272"/>
        <v>2.6754109696659287E-2</v>
      </c>
      <c r="BF739" s="35">
        <f t="shared" si="273"/>
        <v>0.937442350791165</v>
      </c>
      <c r="BG739" s="36">
        <f t="shared" si="274"/>
        <v>0.93276084353605015</v>
      </c>
      <c r="BH739" s="33">
        <f t="shared" si="275"/>
        <v>5.557116953635443E-2</v>
      </c>
      <c r="BI739" s="33">
        <f t="shared" si="276"/>
        <v>1.1667986927595436E-2</v>
      </c>
      <c r="CM739" s="51" t="s">
        <v>2361</v>
      </c>
      <c r="CR739" s="78" t="s">
        <v>2038</v>
      </c>
      <c r="CS739" s="78" t="s">
        <v>6954</v>
      </c>
    </row>
    <row r="740" spans="1:97">
      <c r="A740" s="20" t="s">
        <v>3590</v>
      </c>
      <c r="B740" s="16" t="s">
        <v>372</v>
      </c>
      <c r="C740" s="19">
        <v>49003711</v>
      </c>
      <c r="D740" s="19" t="s">
        <v>3782</v>
      </c>
      <c r="E740" s="19" t="s">
        <v>1707</v>
      </c>
      <c r="G740" s="47"/>
      <c r="H740" s="47" t="s">
        <v>3821</v>
      </c>
      <c r="I740" s="47" t="s">
        <v>5457</v>
      </c>
      <c r="J740" s="47" t="s">
        <v>5484</v>
      </c>
      <c r="K740" s="23">
        <v>41.049939999999999</v>
      </c>
      <c r="L740" s="23">
        <v>-108.90976999999999</v>
      </c>
      <c r="M740" s="61" t="s">
        <v>2362</v>
      </c>
      <c r="N740" s="19" t="s">
        <v>2363</v>
      </c>
      <c r="P740" s="19" t="s">
        <v>2396</v>
      </c>
      <c r="Q740" s="72"/>
      <c r="R740" s="55"/>
      <c r="S740" s="55">
        <f t="shared" si="277"/>
        <v>100</v>
      </c>
      <c r="T740" s="31" t="s">
        <v>2512</v>
      </c>
      <c r="U740" s="55">
        <v>6988</v>
      </c>
      <c r="V740" s="55">
        <v>7088</v>
      </c>
      <c r="W740" s="55">
        <v>7300</v>
      </c>
      <c r="X740" s="55"/>
      <c r="Y740" s="51" t="s">
        <v>3798</v>
      </c>
      <c r="Z740" s="40">
        <v>21877</v>
      </c>
      <c r="AA740" s="52">
        <v>8.6000003814697266</v>
      </c>
      <c r="AB740" s="19" t="s">
        <v>3837</v>
      </c>
      <c r="AC740" s="19">
        <v>836</v>
      </c>
      <c r="AD740" s="19">
        <v>69</v>
      </c>
      <c r="AE740" s="19">
        <v>27150</v>
      </c>
      <c r="AF740" s="19">
        <v>-3</v>
      </c>
      <c r="AG740" s="19">
        <v>-3</v>
      </c>
      <c r="AH740" s="19">
        <v>42000</v>
      </c>
      <c r="AI740" s="19">
        <v>230</v>
      </c>
      <c r="AJ740" s="19"/>
      <c r="AK740" s="19"/>
      <c r="AL740" s="19">
        <v>1819</v>
      </c>
      <c r="AM740" s="19">
        <v>72059</v>
      </c>
      <c r="AP740" s="17">
        <f t="shared" si="261"/>
        <v>41.7164</v>
      </c>
      <c r="AQ740" s="17">
        <f t="shared" si="262"/>
        <v>5.6780100000000004</v>
      </c>
      <c r="AR740" s="17">
        <f t="shared" si="260"/>
        <v>1181.0249999999999</v>
      </c>
      <c r="AS740" s="17">
        <f t="shared" si="257"/>
        <v>0</v>
      </c>
      <c r="AT740" s="17">
        <f t="shared" si="263"/>
        <v>1228.41941</v>
      </c>
      <c r="AU740" s="5">
        <f t="shared" si="264"/>
        <v>1184.82</v>
      </c>
      <c r="AV740" s="5">
        <f t="shared" si="265"/>
        <v>3.7696999999999998</v>
      </c>
      <c r="AW740" s="5"/>
      <c r="AX740" s="5"/>
      <c r="AY740" s="5">
        <f t="shared" si="266"/>
        <v>37.871580000000002</v>
      </c>
      <c r="AZ740" s="5">
        <f t="shared" si="267"/>
        <v>1226.46128</v>
      </c>
      <c r="BA740" s="7">
        <f t="shared" si="268"/>
        <v>7.9764772600821705E-4</v>
      </c>
      <c r="BB740" s="62">
        <f t="shared" si="269"/>
        <v>72098</v>
      </c>
      <c r="BC740" s="6">
        <f t="shared" si="270"/>
        <v>2.7053837135900444E-4</v>
      </c>
      <c r="BD740" s="32">
        <f t="shared" si="271"/>
        <v>3.3959411305622404E-2</v>
      </c>
      <c r="BE740" s="32">
        <f t="shared" si="272"/>
        <v>4.6222079802532593E-3</v>
      </c>
      <c r="BF740" s="35">
        <f t="shared" si="273"/>
        <v>0.96141838071412422</v>
      </c>
      <c r="BG740" s="36">
        <f t="shared" si="274"/>
        <v>0.96604761953838436</v>
      </c>
      <c r="BH740" s="33">
        <f t="shared" si="275"/>
        <v>3.073639634183967E-3</v>
      </c>
      <c r="BI740" s="33">
        <f t="shared" si="276"/>
        <v>3.0878740827431587E-2</v>
      </c>
      <c r="CM740" s="51" t="s">
        <v>3824</v>
      </c>
      <c r="CR740" s="78" t="s">
        <v>2038</v>
      </c>
      <c r="CS740" s="78" t="s">
        <v>6954</v>
      </c>
    </row>
    <row r="741" spans="1:97">
      <c r="A741" s="20" t="s">
        <v>3590</v>
      </c>
      <c r="B741" s="16" t="s">
        <v>4539</v>
      </c>
      <c r="C741" s="19">
        <v>49007541</v>
      </c>
      <c r="D741" s="19" t="s">
        <v>3782</v>
      </c>
      <c r="E741" s="19" t="s">
        <v>1707</v>
      </c>
      <c r="F741" s="19" t="s">
        <v>1097</v>
      </c>
      <c r="G741" s="47"/>
      <c r="H741" s="47" t="s">
        <v>3825</v>
      </c>
      <c r="I741" s="47" t="s">
        <v>5458</v>
      </c>
      <c r="J741" s="47" t="s">
        <v>5476</v>
      </c>
      <c r="K741" s="23">
        <v>41.130949999999999</v>
      </c>
      <c r="L741" s="23">
        <v>-108.60897</v>
      </c>
      <c r="M741" s="61" t="s">
        <v>1057</v>
      </c>
      <c r="N741" s="19" t="s">
        <v>3787</v>
      </c>
      <c r="P741" s="19" t="s">
        <v>2396</v>
      </c>
      <c r="Q741" s="55"/>
      <c r="R741" s="55"/>
      <c r="S741" s="55">
        <f t="shared" si="277"/>
        <v>144</v>
      </c>
      <c r="T741" s="19"/>
      <c r="U741" s="55">
        <v>3753</v>
      </c>
      <c r="V741" s="55">
        <v>3897</v>
      </c>
      <c r="W741" s="55"/>
      <c r="X741" s="55"/>
      <c r="Y741" s="51" t="s">
        <v>3798</v>
      </c>
      <c r="Z741" s="40">
        <v>23363</v>
      </c>
      <c r="AA741" s="52">
        <v>8.1999998092651367</v>
      </c>
      <c r="AB741" s="19" t="s">
        <v>3789</v>
      </c>
      <c r="AC741" s="19">
        <v>59</v>
      </c>
      <c r="AD741" s="19">
        <v>43</v>
      </c>
      <c r="AE741" s="19">
        <v>7123</v>
      </c>
      <c r="AF741" s="19">
        <v>49</v>
      </c>
      <c r="AG741" s="19">
        <v>-3</v>
      </c>
      <c r="AH741" s="19">
        <v>9400</v>
      </c>
      <c r="AI741" s="19">
        <v>3160</v>
      </c>
      <c r="AJ741" s="19"/>
      <c r="AK741" s="19"/>
      <c r="AL741" s="19">
        <v>52</v>
      </c>
      <c r="AM741" s="19">
        <v>18285</v>
      </c>
      <c r="AP741" s="17">
        <f t="shared" si="261"/>
        <v>2.9441000000000002</v>
      </c>
      <c r="AQ741" s="17">
        <f t="shared" si="262"/>
        <v>3.5384700000000002</v>
      </c>
      <c r="AR741" s="17">
        <f t="shared" si="260"/>
        <v>309.85049999999995</v>
      </c>
      <c r="AS741" s="17">
        <f t="shared" si="257"/>
        <v>1.25342</v>
      </c>
      <c r="AT741" s="17">
        <f t="shared" si="263"/>
        <v>317.58648999999997</v>
      </c>
      <c r="AU741" s="5">
        <f t="shared" si="264"/>
        <v>265.17399999999998</v>
      </c>
      <c r="AV741" s="5">
        <f t="shared" si="265"/>
        <v>51.792399999999994</v>
      </c>
      <c r="AW741" s="5"/>
      <c r="AX741" s="5"/>
      <c r="AY741" s="5">
        <f t="shared" si="266"/>
        <v>1.08264</v>
      </c>
      <c r="AZ741" s="5">
        <f t="shared" si="267"/>
        <v>318.04903999999999</v>
      </c>
      <c r="BA741" s="7">
        <f t="shared" si="268"/>
        <v>-7.2769689258877894E-4</v>
      </c>
      <c r="BB741" s="62">
        <f t="shared" si="269"/>
        <v>19883</v>
      </c>
      <c r="BC741" s="6">
        <f t="shared" si="270"/>
        <v>4.1867533011947178E-2</v>
      </c>
      <c r="BD741" s="32">
        <f t="shared" si="271"/>
        <v>9.2702306071017083E-3</v>
      </c>
      <c r="BE741" s="32">
        <f t="shared" si="272"/>
        <v>1.1141752282976522E-2</v>
      </c>
      <c r="BF741" s="35">
        <f t="shared" si="273"/>
        <v>0.97958801710992172</v>
      </c>
      <c r="BG741" s="36">
        <f t="shared" si="274"/>
        <v>0.83375192706131096</v>
      </c>
      <c r="BH741" s="33">
        <f t="shared" si="275"/>
        <v>0.16284406958121928</v>
      </c>
      <c r="BI741" s="33">
        <f t="shared" si="276"/>
        <v>3.4040033574696533E-3</v>
      </c>
      <c r="CM741" s="51" t="s">
        <v>3824</v>
      </c>
      <c r="CR741" s="78" t="s">
        <v>2039</v>
      </c>
      <c r="CS741" s="78" t="s">
        <v>6954</v>
      </c>
    </row>
    <row r="742" spans="1:97">
      <c r="A742" s="20" t="s">
        <v>3590</v>
      </c>
      <c r="B742" s="16" t="s">
        <v>4059</v>
      </c>
      <c r="C742" s="19">
        <v>49007306</v>
      </c>
      <c r="D742" s="19" t="s">
        <v>3782</v>
      </c>
      <c r="E742" s="19" t="s">
        <v>1707</v>
      </c>
      <c r="F742" s="19" t="s">
        <v>1097</v>
      </c>
      <c r="G742" s="47"/>
      <c r="H742" s="47" t="s">
        <v>3844</v>
      </c>
      <c r="I742" s="47" t="s">
        <v>5458</v>
      </c>
      <c r="J742" s="47" t="s">
        <v>5476</v>
      </c>
      <c r="K742" s="23">
        <v>41.120449999999998</v>
      </c>
      <c r="L742" s="23">
        <v>-108.60196000000001</v>
      </c>
      <c r="M742" s="61" t="s">
        <v>3179</v>
      </c>
      <c r="N742" s="19" t="s">
        <v>3180</v>
      </c>
      <c r="P742" s="19" t="s">
        <v>2396</v>
      </c>
      <c r="Q742" s="55">
        <v>1014</v>
      </c>
      <c r="R742" s="55">
        <v>1981</v>
      </c>
      <c r="S742" s="55">
        <f t="shared" si="277"/>
        <v>100</v>
      </c>
      <c r="T742" s="19"/>
      <c r="U742" s="55">
        <v>3580</v>
      </c>
      <c r="V742" s="55">
        <v>3680</v>
      </c>
      <c r="W742" s="55">
        <v>4840</v>
      </c>
      <c r="X742" s="55"/>
      <c r="Y742" s="51" t="s">
        <v>3798</v>
      </c>
      <c r="AA742" s="52">
        <v>7.6999998092651367</v>
      </c>
      <c r="AB742" s="19" t="s">
        <v>3837</v>
      </c>
      <c r="AC742" s="19">
        <v>53</v>
      </c>
      <c r="AD742" s="19">
        <v>19</v>
      </c>
      <c r="AE742" s="19">
        <v>4630</v>
      </c>
      <c r="AF742" s="19">
        <v>-3</v>
      </c>
      <c r="AG742" s="19">
        <v>-3</v>
      </c>
      <c r="AH742" s="19">
        <v>5600</v>
      </c>
      <c r="AI742" s="19">
        <v>2891</v>
      </c>
      <c r="AJ742" s="19"/>
      <c r="AK742" s="19"/>
      <c r="AL742" s="19">
        <v>12</v>
      </c>
      <c r="AM742" s="19">
        <v>11738</v>
      </c>
      <c r="AP742" s="17">
        <f t="shared" si="261"/>
        <v>2.6446999999999998</v>
      </c>
      <c r="AQ742" s="17">
        <f t="shared" si="262"/>
        <v>1.56351</v>
      </c>
      <c r="AR742" s="17">
        <f t="shared" si="260"/>
        <v>201.40499999999997</v>
      </c>
      <c r="AS742" s="17">
        <f t="shared" si="257"/>
        <v>0</v>
      </c>
      <c r="AT742" s="17">
        <f t="shared" si="263"/>
        <v>205.61320999999998</v>
      </c>
      <c r="AU742" s="5">
        <f t="shared" si="264"/>
        <v>157.976</v>
      </c>
      <c r="AV742" s="5">
        <f t="shared" si="265"/>
        <v>47.383489999999995</v>
      </c>
      <c r="AW742" s="5"/>
      <c r="AX742" s="5"/>
      <c r="AY742" s="5">
        <f t="shared" si="266"/>
        <v>0.24984000000000001</v>
      </c>
      <c r="AZ742" s="5">
        <f t="shared" si="267"/>
        <v>205.60933</v>
      </c>
      <c r="BA742" s="7">
        <f t="shared" si="268"/>
        <v>9.4352804687724796E-6</v>
      </c>
      <c r="BB742" s="62">
        <f t="shared" si="269"/>
        <v>13199</v>
      </c>
      <c r="BC742" s="6">
        <f t="shared" si="270"/>
        <v>5.8587640854954486E-2</v>
      </c>
      <c r="BD742" s="32">
        <f t="shared" si="271"/>
        <v>1.2862500420084877E-2</v>
      </c>
      <c r="BE742" s="32">
        <f t="shared" si="272"/>
        <v>7.6041320496868861E-3</v>
      </c>
      <c r="BF742" s="35">
        <f t="shared" si="273"/>
        <v>0.97953336753022824</v>
      </c>
      <c r="BG742" s="36">
        <f t="shared" si="274"/>
        <v>0.76833089237730601</v>
      </c>
      <c r="BH742" s="33">
        <f t="shared" si="275"/>
        <v>0.23045398766680478</v>
      </c>
      <c r="BI742" s="33">
        <f t="shared" si="276"/>
        <v>1.2151199558891612E-3</v>
      </c>
      <c r="CM742" s="51" t="s">
        <v>3828</v>
      </c>
      <c r="CR742" s="78" t="s">
        <v>2039</v>
      </c>
      <c r="CS742" s="78" t="s">
        <v>6954</v>
      </c>
    </row>
    <row r="743" spans="1:97">
      <c r="A743" s="20" t="s">
        <v>3590</v>
      </c>
      <c r="B743" s="16" t="s">
        <v>4060</v>
      </c>
      <c r="C743" s="19">
        <v>49007537</v>
      </c>
      <c r="D743" s="19" t="s">
        <v>3782</v>
      </c>
      <c r="E743" s="19" t="s">
        <v>1707</v>
      </c>
      <c r="F743" s="19" t="s">
        <v>3177</v>
      </c>
      <c r="G743" s="47"/>
      <c r="H743" s="47" t="s">
        <v>3856</v>
      </c>
      <c r="I743" s="47" t="s">
        <v>5458</v>
      </c>
      <c r="J743" s="47" t="s">
        <v>5476</v>
      </c>
      <c r="K743" s="23">
        <v>41.029519999999998</v>
      </c>
      <c r="L743" s="23">
        <v>-108.71306</v>
      </c>
      <c r="M743" s="61" t="s">
        <v>1054</v>
      </c>
      <c r="N743" s="19" t="s">
        <v>1055</v>
      </c>
      <c r="P743" s="19" t="s">
        <v>2396</v>
      </c>
      <c r="Q743" s="55"/>
      <c r="R743" s="55"/>
      <c r="S743" s="55">
        <f t="shared" si="277"/>
        <v>6</v>
      </c>
      <c r="T743" s="19"/>
      <c r="U743" s="55">
        <v>4244</v>
      </c>
      <c r="V743" s="55">
        <v>4250</v>
      </c>
      <c r="W743" s="55">
        <v>4310</v>
      </c>
      <c r="X743" s="55">
        <v>4279</v>
      </c>
      <c r="Y743" s="51" t="s">
        <v>3788</v>
      </c>
      <c r="Z743" s="40">
        <v>25150</v>
      </c>
      <c r="AA743" s="52">
        <v>8</v>
      </c>
      <c r="AB743" s="19" t="s">
        <v>3789</v>
      </c>
      <c r="AC743" s="19">
        <v>2439</v>
      </c>
      <c r="AD743" s="19">
        <v>474</v>
      </c>
      <c r="AE743" s="19">
        <v>27836</v>
      </c>
      <c r="AF743" s="19">
        <v>180</v>
      </c>
      <c r="AG743" s="19">
        <v>-3</v>
      </c>
      <c r="AH743" s="19">
        <v>46500</v>
      </c>
      <c r="AI743" s="19">
        <v>415</v>
      </c>
      <c r="AJ743" s="19"/>
      <c r="AK743" s="19"/>
      <c r="AL743" s="19">
        <v>2786</v>
      </c>
      <c r="AM743" s="19">
        <v>80420</v>
      </c>
      <c r="AP743" s="17">
        <f t="shared" si="261"/>
        <v>121.70610000000001</v>
      </c>
      <c r="AQ743" s="17">
        <f t="shared" si="262"/>
        <v>39.005459999999999</v>
      </c>
      <c r="AR743" s="17">
        <f t="shared" si="260"/>
        <v>1210.866</v>
      </c>
      <c r="AS743" s="17">
        <f t="shared" si="257"/>
        <v>4.6044</v>
      </c>
      <c r="AT743" s="17">
        <f t="shared" si="263"/>
        <v>1376.1819599999999</v>
      </c>
      <c r="AU743" s="5">
        <f t="shared" si="264"/>
        <v>1311.7649999999999</v>
      </c>
      <c r="AV743" s="5">
        <f t="shared" si="265"/>
        <v>6.8018499999999991</v>
      </c>
      <c r="AW743" s="5"/>
      <c r="AX743" s="5"/>
      <c r="AY743" s="5">
        <f t="shared" si="266"/>
        <v>58.004520000000007</v>
      </c>
      <c r="AZ743" s="5">
        <f t="shared" si="267"/>
        <v>1376.5713699999999</v>
      </c>
      <c r="BA743" s="7">
        <f t="shared" si="268"/>
        <v>-1.4146200306294719E-4</v>
      </c>
      <c r="BB743" s="62">
        <f t="shared" si="269"/>
        <v>80627</v>
      </c>
      <c r="BC743" s="6">
        <f t="shared" si="270"/>
        <v>1.2853390625097022E-3</v>
      </c>
      <c r="BD743" s="32">
        <f t="shared" si="271"/>
        <v>8.843750574960306E-2</v>
      </c>
      <c r="BE743" s="32">
        <f t="shared" si="272"/>
        <v>2.8343243214727216E-2</v>
      </c>
      <c r="BF743" s="35">
        <f t="shared" si="273"/>
        <v>0.88321925103566978</v>
      </c>
      <c r="BG743" s="36">
        <f t="shared" si="274"/>
        <v>0.95292189608737832</v>
      </c>
      <c r="BH743" s="33">
        <f t="shared" si="275"/>
        <v>4.9411531782765465E-3</v>
      </c>
      <c r="BI743" s="33">
        <f t="shared" si="276"/>
        <v>4.2136950734345154E-2</v>
      </c>
      <c r="CM743" s="51" t="s">
        <v>1056</v>
      </c>
      <c r="CR743" s="78" t="s">
        <v>2038</v>
      </c>
      <c r="CS743" s="78" t="s">
        <v>6954</v>
      </c>
    </row>
    <row r="744" spans="1:97">
      <c r="A744" s="20" t="s">
        <v>3590</v>
      </c>
      <c r="B744" s="16" t="s">
        <v>4061</v>
      </c>
      <c r="C744" s="19">
        <v>49009355</v>
      </c>
      <c r="D744" s="19" t="s">
        <v>3782</v>
      </c>
      <c r="E744" s="19" t="s">
        <v>1707</v>
      </c>
      <c r="F744" s="19" t="s">
        <v>3276</v>
      </c>
      <c r="G744" s="47"/>
      <c r="H744" s="47" t="s">
        <v>1808</v>
      </c>
      <c r="I744" s="47" t="s">
        <v>5461</v>
      </c>
      <c r="J744" s="47" t="s">
        <v>5481</v>
      </c>
      <c r="K744" s="23">
        <v>41.383920000000003</v>
      </c>
      <c r="L744" s="23">
        <v>-108.7542</v>
      </c>
      <c r="M744" s="61" t="s">
        <v>3278</v>
      </c>
      <c r="N744" s="19" t="s">
        <v>2524</v>
      </c>
      <c r="P744" s="19" t="s">
        <v>2396</v>
      </c>
      <c r="Q744" s="55"/>
      <c r="R744" s="55">
        <v>743</v>
      </c>
      <c r="S744" s="55">
        <f t="shared" si="277"/>
        <v>105</v>
      </c>
      <c r="T744" s="19"/>
      <c r="U744" s="55">
        <v>1700</v>
      </c>
      <c r="V744" s="55">
        <v>1805</v>
      </c>
      <c r="W744" s="55"/>
      <c r="X744" s="55"/>
      <c r="Y744" s="51" t="s">
        <v>3798</v>
      </c>
      <c r="Z744" s="40">
        <v>22171</v>
      </c>
      <c r="AA744" s="52">
        <v>8.1999998092651367</v>
      </c>
      <c r="AB744" s="19" t="s">
        <v>3837</v>
      </c>
      <c r="AC744" s="19">
        <v>4</v>
      </c>
      <c r="AD744" s="19">
        <v>6</v>
      </c>
      <c r="AE744" s="19">
        <v>1267</v>
      </c>
      <c r="AF744" s="19">
        <v>-3</v>
      </c>
      <c r="AG744" s="19">
        <v>-3</v>
      </c>
      <c r="AH744" s="19">
        <v>890</v>
      </c>
      <c r="AI744" s="19">
        <v>1647</v>
      </c>
      <c r="AJ744" s="19"/>
      <c r="AK744" s="19"/>
      <c r="AL744" s="19">
        <v>179</v>
      </c>
      <c r="AM744" s="19">
        <v>3158</v>
      </c>
      <c r="AP744" s="17">
        <f t="shared" si="261"/>
        <v>0.1996</v>
      </c>
      <c r="AQ744" s="17">
        <f t="shared" si="262"/>
        <v>0.49374000000000001</v>
      </c>
      <c r="AR744" s="17">
        <f t="shared" si="260"/>
        <v>55.1145</v>
      </c>
      <c r="AS744" s="17">
        <f t="shared" ref="AS744:AS807" si="278">IF(AF744&gt;0,AF744*0.02558,0)</f>
        <v>0</v>
      </c>
      <c r="AT744" s="17">
        <f t="shared" si="263"/>
        <v>55.807839999999999</v>
      </c>
      <c r="AU744" s="5">
        <f t="shared" si="264"/>
        <v>25.1069</v>
      </c>
      <c r="AV744" s="5">
        <f t="shared" si="265"/>
        <v>26.994329999999998</v>
      </c>
      <c r="AW744" s="5"/>
      <c r="AX744" s="5"/>
      <c r="AY744" s="5">
        <f t="shared" si="266"/>
        <v>3.7267800000000002</v>
      </c>
      <c r="AZ744" s="5">
        <f t="shared" si="267"/>
        <v>55.828009999999999</v>
      </c>
      <c r="BA744" s="7">
        <f t="shared" si="268"/>
        <v>-1.8067672705497599E-4</v>
      </c>
      <c r="BB744" s="62">
        <f t="shared" si="269"/>
        <v>3987</v>
      </c>
      <c r="BC744" s="6">
        <f t="shared" si="270"/>
        <v>0.11602519244226732</v>
      </c>
      <c r="BD744" s="32">
        <f t="shared" si="271"/>
        <v>3.5765584190321645E-3</v>
      </c>
      <c r="BE744" s="32">
        <f t="shared" si="272"/>
        <v>8.8471440571790631E-3</v>
      </c>
      <c r="BF744" s="35">
        <f t="shared" si="273"/>
        <v>0.98757629752378884</v>
      </c>
      <c r="BG744" s="33">
        <f t="shared" si="274"/>
        <v>0.44971869855293067</v>
      </c>
      <c r="BH744" s="37">
        <f t="shared" si="275"/>
        <v>0.4835266383308307</v>
      </c>
      <c r="BI744" s="33">
        <f t="shared" si="276"/>
        <v>6.6754663116238608E-2</v>
      </c>
      <c r="CM744" s="51" t="s">
        <v>3815</v>
      </c>
      <c r="CR744" s="78" t="s">
        <v>2038</v>
      </c>
      <c r="CS744" s="78" t="s">
        <v>6954</v>
      </c>
    </row>
    <row r="745" spans="1:97">
      <c r="A745" s="20" t="s">
        <v>3590</v>
      </c>
      <c r="B745" s="16" t="s">
        <v>4061</v>
      </c>
      <c r="C745" s="19">
        <v>49007596</v>
      </c>
      <c r="D745" s="19" t="s">
        <v>3782</v>
      </c>
      <c r="E745" s="19" t="s">
        <v>1707</v>
      </c>
      <c r="F745" s="19" t="s">
        <v>3276</v>
      </c>
      <c r="G745" s="47"/>
      <c r="H745" s="47" t="s">
        <v>1808</v>
      </c>
      <c r="I745" s="47" t="s">
        <v>5461</v>
      </c>
      <c r="J745" s="47" t="s">
        <v>5481</v>
      </c>
      <c r="K745" s="23">
        <v>41.38409</v>
      </c>
      <c r="L745" s="23">
        <v>-108.73483</v>
      </c>
      <c r="M745" s="61" t="s">
        <v>2383</v>
      </c>
      <c r="N745" s="19" t="s">
        <v>2488</v>
      </c>
      <c r="P745" s="19" t="s">
        <v>2396</v>
      </c>
      <c r="Q745" s="55"/>
      <c r="R745" s="55">
        <v>1061</v>
      </c>
      <c r="S745" s="55">
        <f t="shared" si="277"/>
        <v>84</v>
      </c>
      <c r="T745" s="19"/>
      <c r="U745" s="55">
        <v>1880</v>
      </c>
      <c r="V745" s="55">
        <v>1964</v>
      </c>
      <c r="W745" s="55">
        <v>7655</v>
      </c>
      <c r="X745" s="55"/>
      <c r="Y745" s="51" t="s">
        <v>3798</v>
      </c>
      <c r="Z745" s="40">
        <v>23316</v>
      </c>
      <c r="AA745" s="52">
        <v>8.6999998092651367</v>
      </c>
      <c r="AB745" s="19" t="s">
        <v>3789</v>
      </c>
      <c r="AC745" s="19">
        <v>34</v>
      </c>
      <c r="AD745" s="19">
        <v>17</v>
      </c>
      <c r="AE745" s="19">
        <v>1692</v>
      </c>
      <c r="AF745" s="19">
        <v>32</v>
      </c>
      <c r="AG745" s="19">
        <v>-3</v>
      </c>
      <c r="AH745" s="19">
        <v>980</v>
      </c>
      <c r="AI745" s="19">
        <v>756</v>
      </c>
      <c r="AJ745" s="19"/>
      <c r="AK745" s="19"/>
      <c r="AL745" s="19">
        <v>1750</v>
      </c>
      <c r="AM745" s="19">
        <v>4914</v>
      </c>
      <c r="AP745" s="17">
        <f t="shared" si="261"/>
        <v>1.6966000000000001</v>
      </c>
      <c r="AQ745" s="17">
        <f t="shared" si="262"/>
        <v>1.39893</v>
      </c>
      <c r="AR745" s="17">
        <f t="shared" si="260"/>
        <v>73.60199999999999</v>
      </c>
      <c r="AS745" s="17">
        <f t="shared" si="278"/>
        <v>0.81855999999999995</v>
      </c>
      <c r="AT745" s="17">
        <f t="shared" si="263"/>
        <v>77.516089999999991</v>
      </c>
      <c r="AU745" s="5">
        <f t="shared" si="264"/>
        <v>27.645799999999998</v>
      </c>
      <c r="AV745" s="5">
        <f t="shared" si="265"/>
        <v>12.390839999999999</v>
      </c>
      <c r="AW745" s="5"/>
      <c r="AX745" s="5"/>
      <c r="AY745" s="5">
        <f t="shared" si="266"/>
        <v>36.435000000000002</v>
      </c>
      <c r="AZ745" s="5">
        <f t="shared" si="267"/>
        <v>76.471640000000008</v>
      </c>
      <c r="BA745" s="7">
        <f t="shared" si="268"/>
        <v>6.7826832696344279E-3</v>
      </c>
      <c r="BB745" s="62">
        <f t="shared" si="269"/>
        <v>5258</v>
      </c>
      <c r="BC745" s="6">
        <f t="shared" si="270"/>
        <v>3.3818324813212744E-2</v>
      </c>
      <c r="BD745" s="32">
        <f t="shared" si="271"/>
        <v>2.1887068865315579E-2</v>
      </c>
      <c r="BE745" s="32">
        <f t="shared" si="272"/>
        <v>1.8046962895058305E-2</v>
      </c>
      <c r="BF745" s="35">
        <f t="shared" si="273"/>
        <v>0.9600659682396262</v>
      </c>
      <c r="BG745" s="33">
        <f t="shared" si="274"/>
        <v>0.36151702775041827</v>
      </c>
      <c r="BH745" s="33">
        <f t="shared" si="275"/>
        <v>0.16203183297755872</v>
      </c>
      <c r="BI745" s="37">
        <f t="shared" si="276"/>
        <v>0.47645113927202293</v>
      </c>
      <c r="CM745" s="51" t="s">
        <v>5230</v>
      </c>
      <c r="CR745" s="78" t="s">
        <v>2038</v>
      </c>
      <c r="CS745" s="78" t="s">
        <v>6954</v>
      </c>
    </row>
    <row r="746" spans="1:97">
      <c r="A746" s="20" t="s">
        <v>3590</v>
      </c>
      <c r="B746" s="16" t="s">
        <v>453</v>
      </c>
      <c r="C746" s="19">
        <v>49010394</v>
      </c>
      <c r="D746" s="19" t="s">
        <v>3782</v>
      </c>
      <c r="E746" s="19" t="s">
        <v>1707</v>
      </c>
      <c r="F746" s="19" t="s">
        <v>1104</v>
      </c>
      <c r="G746" s="47"/>
      <c r="H746" s="47" t="s">
        <v>4890</v>
      </c>
      <c r="I746" s="47" t="s">
        <v>5462</v>
      </c>
      <c r="J746" s="47" t="s">
        <v>5479</v>
      </c>
      <c r="K746" s="23">
        <v>41.464449999999999</v>
      </c>
      <c r="L746" s="23">
        <v>-108.58796</v>
      </c>
      <c r="M746" s="61" t="s">
        <v>1105</v>
      </c>
      <c r="N746" s="19" t="s">
        <v>1106</v>
      </c>
      <c r="P746" s="19" t="s">
        <v>2396</v>
      </c>
      <c r="Q746" s="55"/>
      <c r="R746" s="55"/>
      <c r="S746" s="55">
        <f t="shared" si="277"/>
        <v>293</v>
      </c>
      <c r="T746" s="19"/>
      <c r="U746" s="55">
        <v>3365</v>
      </c>
      <c r="V746" s="55">
        <v>3658</v>
      </c>
      <c r="W746" s="55"/>
      <c r="X746" s="55"/>
      <c r="Y746" s="51" t="s">
        <v>3798</v>
      </c>
      <c r="Z746" s="40">
        <v>26165</v>
      </c>
      <c r="AA746" s="52">
        <v>7.0999999046325684</v>
      </c>
      <c r="AB746" s="19" t="s">
        <v>3789</v>
      </c>
      <c r="AC746" s="19">
        <v>830</v>
      </c>
      <c r="AD746" s="19">
        <v>15</v>
      </c>
      <c r="AE746" s="19">
        <v>1771</v>
      </c>
      <c r="AF746" s="19">
        <v>39</v>
      </c>
      <c r="AG746" s="19">
        <v>-3</v>
      </c>
      <c r="AH746" s="19">
        <v>3620</v>
      </c>
      <c r="AI746" s="19">
        <v>1110</v>
      </c>
      <c r="AJ746" s="19"/>
      <c r="AK746" s="19"/>
      <c r="AL746" s="19">
        <v>19</v>
      </c>
      <c r="AM746" s="19">
        <v>6841</v>
      </c>
      <c r="AP746" s="17">
        <f t="shared" si="261"/>
        <v>41.417000000000002</v>
      </c>
      <c r="AQ746" s="17">
        <f t="shared" si="262"/>
        <v>1.2343500000000001</v>
      </c>
      <c r="AR746" s="17">
        <f t="shared" si="260"/>
        <v>77.038499999999999</v>
      </c>
      <c r="AS746" s="17">
        <f t="shared" si="278"/>
        <v>0.99761999999999995</v>
      </c>
      <c r="AT746" s="17">
        <f t="shared" si="263"/>
        <v>120.68747</v>
      </c>
      <c r="AU746" s="5">
        <f t="shared" si="264"/>
        <v>102.1202</v>
      </c>
      <c r="AV746" s="5">
        <f t="shared" si="265"/>
        <v>18.192899999999998</v>
      </c>
      <c r="AW746" s="5"/>
      <c r="AX746" s="5"/>
      <c r="AY746" s="5">
        <f t="shared" si="266"/>
        <v>0.39558000000000004</v>
      </c>
      <c r="AZ746" s="5">
        <f t="shared" si="267"/>
        <v>120.70867999999999</v>
      </c>
      <c r="BA746" s="7">
        <f t="shared" si="268"/>
        <v>-8.7863870239778848E-5</v>
      </c>
      <c r="BB746" s="62">
        <f t="shared" si="269"/>
        <v>7401</v>
      </c>
      <c r="BC746" s="6">
        <f t="shared" si="270"/>
        <v>3.9320320179750033E-2</v>
      </c>
      <c r="BD746" s="32">
        <f t="shared" si="271"/>
        <v>0.34317564201155265</v>
      </c>
      <c r="BE746" s="32">
        <f t="shared" si="272"/>
        <v>1.0227656607599778E-2</v>
      </c>
      <c r="BF746" s="45">
        <f t="shared" si="273"/>
        <v>0.64659670138084757</v>
      </c>
      <c r="BG746" s="36">
        <f t="shared" si="274"/>
        <v>0.84600544053667071</v>
      </c>
      <c r="BH746" s="33">
        <f t="shared" si="275"/>
        <v>0.15071741319679743</v>
      </c>
      <c r="BI746" s="33">
        <f t="shared" si="276"/>
        <v>3.2771462665319518E-3</v>
      </c>
      <c r="CM746" s="51" t="s">
        <v>3797</v>
      </c>
      <c r="CR746" s="78" t="s">
        <v>2038</v>
      </c>
      <c r="CS746" s="78" t="s">
        <v>6954</v>
      </c>
    </row>
    <row r="747" spans="1:97">
      <c r="A747" s="20" t="s">
        <v>3590</v>
      </c>
      <c r="B747" s="16" t="s">
        <v>6578</v>
      </c>
      <c r="C747" s="19">
        <v>49016280</v>
      </c>
      <c r="D747" s="19" t="s">
        <v>3782</v>
      </c>
      <c r="E747" s="19" t="s">
        <v>1707</v>
      </c>
      <c r="G747" s="47"/>
      <c r="H747" s="47" t="s">
        <v>7079</v>
      </c>
      <c r="I747" s="47" t="s">
        <v>5462</v>
      </c>
      <c r="J747" s="47" t="s">
        <v>5479</v>
      </c>
      <c r="K747" s="23">
        <v>41.454059999999998</v>
      </c>
      <c r="L747" s="23">
        <v>-108.53386</v>
      </c>
      <c r="M747" s="61" t="s">
        <v>3912</v>
      </c>
      <c r="N747" s="19" t="s">
        <v>2524</v>
      </c>
      <c r="P747" s="19" t="s">
        <v>2396</v>
      </c>
      <c r="Q747" s="55"/>
      <c r="R747" s="55">
        <v>135</v>
      </c>
      <c r="S747" s="55">
        <f t="shared" si="277"/>
        <v>5</v>
      </c>
      <c r="T747" s="19"/>
      <c r="U747" s="55">
        <v>4951</v>
      </c>
      <c r="V747" s="55">
        <v>4956</v>
      </c>
      <c r="W747" s="55"/>
      <c r="X747" s="55"/>
      <c r="Y747" s="51" t="s">
        <v>5220</v>
      </c>
      <c r="Z747" s="40">
        <v>24733</v>
      </c>
      <c r="AA747" s="52">
        <v>8.3000001907348633</v>
      </c>
      <c r="AB747" s="19" t="s">
        <v>3789</v>
      </c>
      <c r="AC747" s="19">
        <v>24</v>
      </c>
      <c r="AD747" s="19">
        <v>12</v>
      </c>
      <c r="AE747" s="19">
        <v>1057</v>
      </c>
      <c r="AF747" s="19">
        <v>45</v>
      </c>
      <c r="AG747" s="19">
        <v>-3</v>
      </c>
      <c r="AH747" s="19">
        <v>260</v>
      </c>
      <c r="AI747" s="19">
        <v>1427</v>
      </c>
      <c r="AJ747" s="19"/>
      <c r="AK747" s="19"/>
      <c r="AL747" s="19">
        <v>856</v>
      </c>
      <c r="AM747" s="19">
        <v>2981</v>
      </c>
      <c r="AP747" s="17">
        <f t="shared" si="261"/>
        <v>1.1976</v>
      </c>
      <c r="AQ747" s="17">
        <f t="shared" si="262"/>
        <v>0.98748000000000002</v>
      </c>
      <c r="AR747" s="17">
        <f t="shared" si="260"/>
        <v>45.979499999999994</v>
      </c>
      <c r="AS747" s="17">
        <f t="shared" si="278"/>
        <v>1.1511</v>
      </c>
      <c r="AT747" s="17">
        <f t="shared" si="263"/>
        <v>49.315679999999993</v>
      </c>
      <c r="AU747" s="5">
        <f t="shared" si="264"/>
        <v>7.3346</v>
      </c>
      <c r="AV747" s="5">
        <f t="shared" si="265"/>
        <v>23.388529999999999</v>
      </c>
      <c r="AW747" s="5"/>
      <c r="AX747" s="5"/>
      <c r="AY747" s="5">
        <f t="shared" si="266"/>
        <v>17.821920000000002</v>
      </c>
      <c r="AZ747" s="5">
        <f t="shared" si="267"/>
        <v>48.545050000000003</v>
      </c>
      <c r="BA747" s="7">
        <f t="shared" si="268"/>
        <v>7.8747624302413239E-3</v>
      </c>
      <c r="BB747" s="62">
        <f t="shared" si="269"/>
        <v>3678</v>
      </c>
      <c r="BC747" s="6">
        <f t="shared" si="270"/>
        <v>0.10467037092656555</v>
      </c>
      <c r="BD747" s="32">
        <f t="shared" si="271"/>
        <v>2.4284365540533967E-2</v>
      </c>
      <c r="BE747" s="32">
        <f t="shared" si="272"/>
        <v>2.002365170671884E-2</v>
      </c>
      <c r="BF747" s="35">
        <f t="shared" si="273"/>
        <v>0.95569198275274725</v>
      </c>
      <c r="BG747" s="33">
        <f t="shared" si="274"/>
        <v>0.15108852498864456</v>
      </c>
      <c r="BH747" s="37">
        <f t="shared" si="275"/>
        <v>0.4817902134203178</v>
      </c>
      <c r="BI747" s="33">
        <f t="shared" si="276"/>
        <v>0.36712126159103764</v>
      </c>
      <c r="CM747" s="51" t="s">
        <v>7118</v>
      </c>
      <c r="CR747" s="78" t="s">
        <v>2039</v>
      </c>
      <c r="CS747" s="78" t="s">
        <v>6954</v>
      </c>
    </row>
    <row r="748" spans="1:97">
      <c r="A748" s="20" t="s">
        <v>3590</v>
      </c>
      <c r="B748" s="16" t="s">
        <v>6578</v>
      </c>
      <c r="C748" s="19">
        <v>49016279</v>
      </c>
      <c r="D748" s="19" t="s">
        <v>3782</v>
      </c>
      <c r="E748" s="19" t="s">
        <v>1707</v>
      </c>
      <c r="G748" s="47"/>
      <c r="H748" s="47" t="s">
        <v>7079</v>
      </c>
      <c r="I748" s="47" t="s">
        <v>5462</v>
      </c>
      <c r="J748" s="47" t="s">
        <v>5479</v>
      </c>
      <c r="K748" s="23">
        <v>41.454059999999998</v>
      </c>
      <c r="L748" s="23">
        <v>-108.53386</v>
      </c>
      <c r="M748" s="61" t="s">
        <v>3912</v>
      </c>
      <c r="N748" s="19" t="s">
        <v>2524</v>
      </c>
      <c r="P748" s="19" t="s">
        <v>2396</v>
      </c>
      <c r="Q748" s="55">
        <v>135</v>
      </c>
      <c r="R748" s="55">
        <v>1725</v>
      </c>
      <c r="S748" s="55">
        <f t="shared" si="277"/>
        <v>2</v>
      </c>
      <c r="T748" s="19"/>
      <c r="U748" s="55">
        <v>5091</v>
      </c>
      <c r="V748" s="55">
        <v>5093</v>
      </c>
      <c r="W748" s="55"/>
      <c r="X748" s="55"/>
      <c r="Y748" s="51" t="s">
        <v>5220</v>
      </c>
      <c r="Z748" s="40">
        <v>24733</v>
      </c>
      <c r="AA748" s="52">
        <v>8.1000003814697266</v>
      </c>
      <c r="AB748" s="19" t="s">
        <v>3789</v>
      </c>
      <c r="AC748" s="19">
        <v>24</v>
      </c>
      <c r="AD748" s="19">
        <v>12</v>
      </c>
      <c r="AE748" s="19">
        <v>1016</v>
      </c>
      <c r="AF748" s="19">
        <v>29</v>
      </c>
      <c r="AG748" s="19">
        <v>-3</v>
      </c>
      <c r="AH748" s="19">
        <v>260</v>
      </c>
      <c r="AI748" s="19">
        <v>1513</v>
      </c>
      <c r="AJ748" s="19"/>
      <c r="AK748" s="19"/>
      <c r="AL748" s="19">
        <v>720</v>
      </c>
      <c r="AM748" s="19">
        <v>2806</v>
      </c>
      <c r="AP748" s="17">
        <f t="shared" si="261"/>
        <v>1.1976</v>
      </c>
      <c r="AQ748" s="17">
        <f t="shared" si="262"/>
        <v>0.98748000000000002</v>
      </c>
      <c r="AR748" s="17">
        <f t="shared" si="260"/>
        <v>44.195999999999998</v>
      </c>
      <c r="AS748" s="17">
        <f t="shared" si="278"/>
        <v>0.74181999999999992</v>
      </c>
      <c r="AT748" s="17">
        <f t="shared" si="263"/>
        <v>47.122899999999994</v>
      </c>
      <c r="AU748" s="5">
        <f t="shared" si="264"/>
        <v>7.3346</v>
      </c>
      <c r="AV748" s="5">
        <f t="shared" si="265"/>
        <v>24.798069999999999</v>
      </c>
      <c r="AW748" s="5"/>
      <c r="AX748" s="5"/>
      <c r="AY748" s="5">
        <f t="shared" si="266"/>
        <v>14.990400000000001</v>
      </c>
      <c r="AZ748" s="5">
        <f t="shared" si="267"/>
        <v>47.123069999999998</v>
      </c>
      <c r="BA748" s="7">
        <f t="shared" si="268"/>
        <v>-1.8037906554967E-6</v>
      </c>
      <c r="BB748" s="62">
        <f t="shared" si="269"/>
        <v>3571</v>
      </c>
      <c r="BC748" s="6">
        <f t="shared" si="270"/>
        <v>0.11996236474831426</v>
      </c>
      <c r="BD748" s="32">
        <f t="shared" si="271"/>
        <v>2.5414395124238962E-2</v>
      </c>
      <c r="BE748" s="32">
        <f t="shared" si="272"/>
        <v>2.0955416580898039E-2</v>
      </c>
      <c r="BF748" s="35">
        <f t="shared" si="273"/>
        <v>0.95363018829486301</v>
      </c>
      <c r="BG748" s="33">
        <f t="shared" si="274"/>
        <v>0.15564775384965368</v>
      </c>
      <c r="BH748" s="37">
        <f t="shared" si="275"/>
        <v>0.52624054417507182</v>
      </c>
      <c r="BI748" s="33">
        <f t="shared" si="276"/>
        <v>0.31811170197527455</v>
      </c>
      <c r="CM748" s="51" t="s">
        <v>7117</v>
      </c>
      <c r="CR748" s="78" t="s">
        <v>2039</v>
      </c>
      <c r="CS748" s="78" t="s">
        <v>6954</v>
      </c>
    </row>
    <row r="749" spans="1:97">
      <c r="A749" s="20" t="s">
        <v>3590</v>
      </c>
      <c r="B749" s="16" t="s">
        <v>302</v>
      </c>
      <c r="C749" s="19">
        <v>49004867</v>
      </c>
      <c r="D749" s="19" t="s">
        <v>3782</v>
      </c>
      <c r="E749" s="19" t="s">
        <v>1707</v>
      </c>
      <c r="F749" s="19" t="s">
        <v>1069</v>
      </c>
      <c r="G749" s="47"/>
      <c r="H749" s="47" t="s">
        <v>3785</v>
      </c>
      <c r="I749" s="47" t="s">
        <v>5463</v>
      </c>
      <c r="J749" s="47" t="s">
        <v>5488</v>
      </c>
      <c r="K749" s="23">
        <v>41.567360000000001</v>
      </c>
      <c r="L749" s="23">
        <v>-108.40982</v>
      </c>
      <c r="M749" s="61" t="s">
        <v>5537</v>
      </c>
      <c r="N749" s="19" t="s">
        <v>3787</v>
      </c>
      <c r="P749" s="19" t="s">
        <v>2396</v>
      </c>
      <c r="Q749" s="55">
        <v>463</v>
      </c>
      <c r="R749" s="55">
        <v>1204</v>
      </c>
      <c r="S749" s="55">
        <f t="shared" si="277"/>
        <v>39</v>
      </c>
      <c r="T749" s="19"/>
      <c r="U749" s="55">
        <v>4535</v>
      </c>
      <c r="V749" s="55">
        <v>4574</v>
      </c>
      <c r="W749" s="55">
        <v>10077</v>
      </c>
      <c r="X749" s="55">
        <v>6602</v>
      </c>
      <c r="Y749" s="51" t="s">
        <v>3798</v>
      </c>
      <c r="AA749" s="52">
        <v>7</v>
      </c>
      <c r="AB749" s="19" t="s">
        <v>3789</v>
      </c>
      <c r="AC749" s="19">
        <v>176</v>
      </c>
      <c r="AD749" s="19">
        <v>41</v>
      </c>
      <c r="AE749" s="19">
        <v>11194</v>
      </c>
      <c r="AF749" s="19">
        <v>-3</v>
      </c>
      <c r="AG749" s="19">
        <v>-3</v>
      </c>
      <c r="AH749" s="19">
        <v>16800</v>
      </c>
      <c r="AI749" s="19">
        <v>1490</v>
      </c>
      <c r="AJ749" s="19"/>
      <c r="AK749" s="19"/>
      <c r="AL749" s="19">
        <v>43</v>
      </c>
      <c r="AM749" s="19">
        <v>28988</v>
      </c>
      <c r="AP749" s="17">
        <f t="shared" si="261"/>
        <v>8.7823999999999991</v>
      </c>
      <c r="AQ749" s="17">
        <f t="shared" si="262"/>
        <v>3.3738900000000003</v>
      </c>
      <c r="AR749" s="17">
        <f t="shared" si="260"/>
        <v>486.93899999999996</v>
      </c>
      <c r="AS749" s="17">
        <f t="shared" si="278"/>
        <v>0</v>
      </c>
      <c r="AT749" s="17">
        <f t="shared" si="263"/>
        <v>499.09528999999998</v>
      </c>
      <c r="AU749" s="5">
        <f t="shared" si="264"/>
        <v>473.928</v>
      </c>
      <c r="AV749" s="5">
        <f t="shared" si="265"/>
        <v>24.421099999999999</v>
      </c>
      <c r="AW749" s="5"/>
      <c r="AX749" s="5"/>
      <c r="AY749" s="5">
        <f t="shared" si="266"/>
        <v>0.89526000000000006</v>
      </c>
      <c r="AZ749" s="5">
        <f t="shared" si="267"/>
        <v>499.24436000000003</v>
      </c>
      <c r="BA749" s="7">
        <f t="shared" si="268"/>
        <v>-1.4931792000853772E-4</v>
      </c>
      <c r="BB749" s="62">
        <f t="shared" si="269"/>
        <v>29738</v>
      </c>
      <c r="BC749" s="6">
        <f t="shared" si="270"/>
        <v>1.2771174607499233E-2</v>
      </c>
      <c r="BD749" s="32">
        <f t="shared" si="271"/>
        <v>1.7596639711827372E-2</v>
      </c>
      <c r="BE749" s="32">
        <f t="shared" si="272"/>
        <v>6.7600117003708861E-3</v>
      </c>
      <c r="BF749" s="35">
        <f t="shared" si="273"/>
        <v>0.97564334858780166</v>
      </c>
      <c r="BG749" s="36">
        <f t="shared" si="274"/>
        <v>0.94929064396441043</v>
      </c>
      <c r="BH749" s="33">
        <f t="shared" si="275"/>
        <v>4.8916125962845121E-2</v>
      </c>
      <c r="BI749" s="33">
        <f t="shared" si="276"/>
        <v>1.7932300727443371E-3</v>
      </c>
      <c r="CM749" s="51" t="s">
        <v>3798</v>
      </c>
      <c r="CR749" s="78" t="s">
        <v>2038</v>
      </c>
      <c r="CS749" s="78" t="s">
        <v>6954</v>
      </c>
    </row>
    <row r="750" spans="1:97">
      <c r="A750" s="63" t="s">
        <v>3591</v>
      </c>
      <c r="B750" s="63" t="s">
        <v>5665</v>
      </c>
      <c r="C750" s="63">
        <v>4357</v>
      </c>
      <c r="D750" s="19" t="s">
        <v>3782</v>
      </c>
      <c r="E750" s="63" t="s">
        <v>1707</v>
      </c>
      <c r="F750" s="63" t="s">
        <v>1069</v>
      </c>
      <c r="G750" s="65" t="s">
        <v>3596</v>
      </c>
      <c r="H750" s="65">
        <v>15</v>
      </c>
      <c r="I750" s="65">
        <v>18</v>
      </c>
      <c r="J750" s="65">
        <v>98</v>
      </c>
      <c r="K750" s="23">
        <v>41.536659999999998</v>
      </c>
      <c r="L750" s="23">
        <v>-108.43103600000001</v>
      </c>
      <c r="M750" s="61" t="s">
        <v>5666</v>
      </c>
      <c r="N750" s="63" t="s">
        <v>5667</v>
      </c>
      <c r="O750" s="63"/>
      <c r="P750" s="63" t="s">
        <v>2396</v>
      </c>
      <c r="Q750" s="63"/>
      <c r="R750" s="63"/>
      <c r="S750" s="55" t="str">
        <f>IF(U750&gt;0,V750-U750,"")</f>
        <v/>
      </c>
      <c r="T750" s="63"/>
      <c r="U750" s="66"/>
      <c r="V750" s="63"/>
      <c r="W750" s="66">
        <v>18278</v>
      </c>
      <c r="X750" s="66"/>
      <c r="Y750" s="63" t="s">
        <v>3852</v>
      </c>
      <c r="Z750" s="64">
        <v>38014</v>
      </c>
      <c r="AA750" s="63">
        <v>6.98</v>
      </c>
      <c r="AB750" s="63"/>
      <c r="AC750" s="63">
        <v>802</v>
      </c>
      <c r="AD750" s="63">
        <v>97</v>
      </c>
      <c r="AE750" s="63">
        <v>21879</v>
      </c>
      <c r="AF750" s="63">
        <v>200</v>
      </c>
      <c r="AG750" s="63"/>
      <c r="AH750" s="63">
        <v>35000</v>
      </c>
      <c r="AI750" s="63">
        <v>1098</v>
      </c>
      <c r="AJ750" s="63"/>
      <c r="AK750" s="63"/>
      <c r="AL750" s="63">
        <v>160</v>
      </c>
      <c r="AM750" s="63">
        <v>59039</v>
      </c>
      <c r="AN750" s="63"/>
      <c r="AO750" s="63" t="s">
        <v>5664</v>
      </c>
      <c r="AP750" s="17">
        <f t="shared" si="261"/>
        <v>40.019799999999996</v>
      </c>
      <c r="AQ750" s="17">
        <f t="shared" si="262"/>
        <v>7.9821300000000006</v>
      </c>
      <c r="AR750" s="17">
        <f t="shared" si="260"/>
        <v>951.73649999999998</v>
      </c>
      <c r="AS750" s="17">
        <f t="shared" si="278"/>
        <v>5.1159999999999997</v>
      </c>
      <c r="AT750" s="17">
        <f t="shared" si="263"/>
        <v>1004.85443</v>
      </c>
      <c r="AU750" s="5">
        <f t="shared" si="264"/>
        <v>987.34999999999991</v>
      </c>
      <c r="AV750" s="5">
        <f t="shared" si="265"/>
        <v>17.996219999999997</v>
      </c>
      <c r="AW750" s="5">
        <f t="shared" ref="AW750:AW757" si="279">IF(AJ750&gt;0,AJ750*0.03333,0)</f>
        <v>0</v>
      </c>
      <c r="AX750" s="5">
        <f t="shared" ref="AX750:AX757" si="280">IF(AK750&gt;0,AK750*0.0588,0)</f>
        <v>0</v>
      </c>
      <c r="AY750" s="5">
        <f t="shared" si="266"/>
        <v>3.3312000000000004</v>
      </c>
      <c r="AZ750" s="5">
        <f t="shared" si="267"/>
        <v>1008.6774199999999</v>
      </c>
      <c r="BA750" s="7">
        <f t="shared" si="268"/>
        <v>-1.8986488840491353E-3</v>
      </c>
      <c r="BB750" s="62">
        <f t="shared" si="269"/>
        <v>59236</v>
      </c>
      <c r="BC750" s="28">
        <f t="shared" si="270"/>
        <v>1.6656098076516593E-3</v>
      </c>
      <c r="BD750" s="32">
        <f t="shared" si="271"/>
        <v>3.9826465212478582E-2</v>
      </c>
      <c r="BE750" s="32">
        <f t="shared" si="272"/>
        <v>7.9435685027531809E-3</v>
      </c>
      <c r="BF750" s="35">
        <f t="shared" si="273"/>
        <v>0.95222996628476819</v>
      </c>
      <c r="BG750" s="36">
        <f t="shared" si="274"/>
        <v>0.97885605489215777</v>
      </c>
      <c r="BH750" s="33">
        <f t="shared" si="275"/>
        <v>1.7841402655766794E-2</v>
      </c>
      <c r="BI750" s="33">
        <f t="shared" si="276"/>
        <v>3.3025424520755119E-3</v>
      </c>
      <c r="BJ750" s="63"/>
      <c r="BK750" s="63">
        <v>2</v>
      </c>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t="s">
        <v>3386</v>
      </c>
      <c r="CN750" s="63">
        <v>2004128</v>
      </c>
      <c r="CO750" s="63" t="s">
        <v>5668</v>
      </c>
      <c r="CP750" s="66"/>
      <c r="CQ750" s="64">
        <v>38016</v>
      </c>
      <c r="CR750" s="78" t="s">
        <v>2039</v>
      </c>
      <c r="CS750" s="78" t="s">
        <v>6954</v>
      </c>
    </row>
    <row r="751" spans="1:97">
      <c r="A751" s="63" t="s">
        <v>3591</v>
      </c>
      <c r="B751" s="63" t="s">
        <v>701</v>
      </c>
      <c r="C751" s="63">
        <v>4972</v>
      </c>
      <c r="D751" s="19" t="s">
        <v>3782</v>
      </c>
      <c r="E751" s="63" t="s">
        <v>1707</v>
      </c>
      <c r="F751" s="63" t="s">
        <v>1072</v>
      </c>
      <c r="G751" s="65" t="s">
        <v>3595</v>
      </c>
      <c r="H751" s="65">
        <v>1</v>
      </c>
      <c r="I751" s="65">
        <v>18</v>
      </c>
      <c r="J751" s="65">
        <v>100</v>
      </c>
      <c r="K751" s="23">
        <v>41.562221999999998</v>
      </c>
      <c r="L751" s="23">
        <v>-108.63611</v>
      </c>
      <c r="M751" s="61" t="s">
        <v>716</v>
      </c>
      <c r="N751" s="63" t="s">
        <v>717</v>
      </c>
      <c r="O751" s="63"/>
      <c r="P751" s="63" t="s">
        <v>2396</v>
      </c>
      <c r="Q751" s="63"/>
      <c r="R751" s="63"/>
      <c r="S751" s="55">
        <f>IF(U751&gt;0,V751-U751,"")</f>
        <v>145</v>
      </c>
      <c r="T751" s="63"/>
      <c r="U751" s="66">
        <v>1181</v>
      </c>
      <c r="V751" s="63">
        <v>1326</v>
      </c>
      <c r="W751" s="66">
        <v>1495</v>
      </c>
      <c r="X751" s="66">
        <v>1448</v>
      </c>
      <c r="Y751" s="63" t="s">
        <v>3852</v>
      </c>
      <c r="Z751" s="64">
        <v>37356</v>
      </c>
      <c r="AA751" s="63">
        <v>7</v>
      </c>
      <c r="AB751" s="63"/>
      <c r="AC751" s="63">
        <v>528</v>
      </c>
      <c r="AD751" s="63">
        <v>190</v>
      </c>
      <c r="AE751" s="63">
        <v>8129</v>
      </c>
      <c r="AF751" s="63">
        <v>0</v>
      </c>
      <c r="AG751" s="63"/>
      <c r="AH751" s="63">
        <v>12100</v>
      </c>
      <c r="AI751" s="63">
        <v>3172</v>
      </c>
      <c r="AJ751" s="63">
        <v>0</v>
      </c>
      <c r="AK751" s="63">
        <v>0</v>
      </c>
      <c r="AL751" s="63">
        <v>108</v>
      </c>
      <c r="AM751" s="63">
        <v>24242</v>
      </c>
      <c r="AN751" s="63"/>
      <c r="AO751" s="63" t="s">
        <v>5682</v>
      </c>
      <c r="AP751" s="17">
        <f t="shared" si="261"/>
        <v>26.347200000000001</v>
      </c>
      <c r="AQ751" s="17">
        <f t="shared" si="262"/>
        <v>15.6351</v>
      </c>
      <c r="AR751" s="17">
        <f t="shared" si="260"/>
        <v>353.61149999999998</v>
      </c>
      <c r="AS751" s="17">
        <f t="shared" si="278"/>
        <v>0</v>
      </c>
      <c r="AT751" s="17">
        <f t="shared" si="263"/>
        <v>395.59379999999999</v>
      </c>
      <c r="AU751" s="5">
        <f t="shared" si="264"/>
        <v>341.34100000000001</v>
      </c>
      <c r="AV751" s="5">
        <f t="shared" si="265"/>
        <v>51.989079999999994</v>
      </c>
      <c r="AW751" s="5">
        <f t="shared" si="279"/>
        <v>0</v>
      </c>
      <c r="AX751" s="5">
        <f t="shared" si="280"/>
        <v>0</v>
      </c>
      <c r="AY751" s="5">
        <f t="shared" si="266"/>
        <v>2.2485600000000003</v>
      </c>
      <c r="AZ751" s="5">
        <f t="shared" si="267"/>
        <v>395.57864000000001</v>
      </c>
      <c r="BA751" s="7">
        <f t="shared" si="268"/>
        <v>1.9161435906412893E-5</v>
      </c>
      <c r="BB751" s="62">
        <f t="shared" si="269"/>
        <v>24227</v>
      </c>
      <c r="BC751" s="28">
        <f t="shared" si="270"/>
        <v>-3.0947616001980648E-4</v>
      </c>
      <c r="BD751" s="32">
        <f t="shared" si="271"/>
        <v>6.6601650480872049E-2</v>
      </c>
      <c r="BE751" s="32">
        <f t="shared" si="272"/>
        <v>3.9523116894147482E-2</v>
      </c>
      <c r="BF751" s="35">
        <f t="shared" si="273"/>
        <v>0.89387523262498048</v>
      </c>
      <c r="BG751" s="36">
        <f t="shared" si="274"/>
        <v>0.86289037244275879</v>
      </c>
      <c r="BH751" s="33">
        <f t="shared" si="275"/>
        <v>0.13142539748860049</v>
      </c>
      <c r="BI751" s="33">
        <f t="shared" si="276"/>
        <v>5.684230068640714E-3</v>
      </c>
      <c r="BJ751" s="63">
        <v>0</v>
      </c>
      <c r="BK751" s="63">
        <v>15</v>
      </c>
      <c r="BL751" s="63">
        <v>0</v>
      </c>
      <c r="BM751" s="63">
        <v>0</v>
      </c>
      <c r="BN751" s="63">
        <v>0</v>
      </c>
      <c r="BO751" s="63">
        <v>0</v>
      </c>
      <c r="BP751" s="63">
        <v>0</v>
      </c>
      <c r="BQ751" s="63">
        <v>0</v>
      </c>
      <c r="BR751" s="63">
        <v>0</v>
      </c>
      <c r="BS751" s="63">
        <v>0</v>
      </c>
      <c r="BT751" s="63">
        <v>0</v>
      </c>
      <c r="BU751" s="63">
        <v>0</v>
      </c>
      <c r="BV751" s="63">
        <v>0</v>
      </c>
      <c r="BW751" s="63">
        <v>0</v>
      </c>
      <c r="BX751" s="63"/>
      <c r="BY751" s="63"/>
      <c r="BZ751" s="63"/>
      <c r="CA751" s="63"/>
      <c r="CB751" s="63"/>
      <c r="CC751" s="63"/>
      <c r="CD751" s="63"/>
      <c r="CE751" s="63"/>
      <c r="CF751" s="63"/>
      <c r="CG751" s="63"/>
      <c r="CH751" s="63"/>
      <c r="CI751" s="63"/>
      <c r="CJ751" s="63"/>
      <c r="CK751" s="63"/>
      <c r="CL751" s="63"/>
      <c r="CM751" s="63" t="s">
        <v>3852</v>
      </c>
      <c r="CN751" s="63">
        <v>20020410</v>
      </c>
      <c r="CO751" s="63" t="s">
        <v>2689</v>
      </c>
      <c r="CP751" s="66" t="s">
        <v>718</v>
      </c>
      <c r="CQ751" s="64">
        <v>37370</v>
      </c>
      <c r="CR751" s="78" t="s">
        <v>2038</v>
      </c>
      <c r="CS751" s="78" t="s">
        <v>6954</v>
      </c>
    </row>
    <row r="752" spans="1:97">
      <c r="A752" s="63" t="s">
        <v>3591</v>
      </c>
      <c r="B752" s="63" t="s">
        <v>701</v>
      </c>
      <c r="C752" s="63">
        <v>4970</v>
      </c>
      <c r="D752" s="19" t="s">
        <v>3782</v>
      </c>
      <c r="E752" s="63" t="s">
        <v>1707</v>
      </c>
      <c r="F752" s="63" t="s">
        <v>1072</v>
      </c>
      <c r="G752" s="65" t="s">
        <v>270</v>
      </c>
      <c r="H752" s="65">
        <v>1</v>
      </c>
      <c r="I752" s="65">
        <v>18</v>
      </c>
      <c r="J752" s="65">
        <v>100</v>
      </c>
      <c r="K752" s="23">
        <v>41.569721999999999</v>
      </c>
      <c r="L752" s="23">
        <v>-108.62388900000001</v>
      </c>
      <c r="M752" s="61" t="s">
        <v>702</v>
      </c>
      <c r="N752" s="63" t="s">
        <v>703</v>
      </c>
      <c r="O752" s="63"/>
      <c r="P752" s="63" t="s">
        <v>2396</v>
      </c>
      <c r="Q752" s="63"/>
      <c r="R752" s="63"/>
      <c r="S752" s="55">
        <f>IF(U752&gt;0,V752-U752,"")</f>
        <v>228</v>
      </c>
      <c r="T752" s="63"/>
      <c r="U752" s="66">
        <v>1325</v>
      </c>
      <c r="V752" s="63">
        <v>1553</v>
      </c>
      <c r="W752" s="66">
        <v>1670</v>
      </c>
      <c r="X752" s="66">
        <v>1628</v>
      </c>
      <c r="Y752" s="63" t="s">
        <v>3852</v>
      </c>
      <c r="Z752" s="64">
        <v>37496</v>
      </c>
      <c r="AA752" s="63">
        <v>7</v>
      </c>
      <c r="AB752" s="63"/>
      <c r="AC752" s="63">
        <v>256</v>
      </c>
      <c r="AD752" s="63">
        <v>199</v>
      </c>
      <c r="AE752" s="63">
        <v>12450</v>
      </c>
      <c r="AF752" s="63">
        <v>0</v>
      </c>
      <c r="AG752" s="63"/>
      <c r="AH752" s="63">
        <v>18734</v>
      </c>
      <c r="AI752" s="63">
        <v>2440</v>
      </c>
      <c r="AJ752" s="63">
        <v>0</v>
      </c>
      <c r="AK752" s="63">
        <v>0</v>
      </c>
      <c r="AL752" s="63">
        <v>108</v>
      </c>
      <c r="AM752" s="63">
        <v>34203</v>
      </c>
      <c r="AN752" s="63"/>
      <c r="AO752" s="63" t="s">
        <v>5682</v>
      </c>
      <c r="AP752" s="17">
        <f t="shared" si="261"/>
        <v>12.7744</v>
      </c>
      <c r="AQ752" s="17">
        <f t="shared" si="262"/>
        <v>16.375710000000002</v>
      </c>
      <c r="AR752" s="17">
        <f t="shared" ref="AR752:AR815" si="281">IF(AE752&gt;0,AE752*0.0435,0)</f>
        <v>541.57499999999993</v>
      </c>
      <c r="AS752" s="17">
        <f t="shared" si="278"/>
        <v>0</v>
      </c>
      <c r="AT752" s="17">
        <f t="shared" si="263"/>
        <v>570.72510999999997</v>
      </c>
      <c r="AU752" s="5">
        <f t="shared" si="264"/>
        <v>528.48613999999998</v>
      </c>
      <c r="AV752" s="5">
        <f t="shared" si="265"/>
        <v>39.991599999999998</v>
      </c>
      <c r="AW752" s="5">
        <f t="shared" si="279"/>
        <v>0</v>
      </c>
      <c r="AX752" s="5">
        <f t="shared" si="280"/>
        <v>0</v>
      </c>
      <c r="AY752" s="5">
        <f t="shared" si="266"/>
        <v>2.2485600000000003</v>
      </c>
      <c r="AZ752" s="5">
        <f t="shared" si="267"/>
        <v>570.72629999999992</v>
      </c>
      <c r="BA752" s="7">
        <f t="shared" si="268"/>
        <v>-1.0425323316665724E-6</v>
      </c>
      <c r="BB752" s="62">
        <f t="shared" si="269"/>
        <v>34187</v>
      </c>
      <c r="BC752" s="28">
        <f t="shared" si="270"/>
        <v>-2.3395233221231175E-4</v>
      </c>
      <c r="BD752" s="32">
        <f t="shared" si="271"/>
        <v>2.2382754457745867E-2</v>
      </c>
      <c r="BE752" s="32">
        <f t="shared" si="272"/>
        <v>2.8692815005108153E-2</v>
      </c>
      <c r="BF752" s="35">
        <f t="shared" si="273"/>
        <v>0.94892443053714592</v>
      </c>
      <c r="BG752" s="36">
        <f t="shared" si="274"/>
        <v>0.92598876203882674</v>
      </c>
      <c r="BH752" s="33">
        <f t="shared" si="275"/>
        <v>7.0071416018501351E-2</v>
      </c>
      <c r="BI752" s="33">
        <f t="shared" si="276"/>
        <v>3.9398219426719965E-3</v>
      </c>
      <c r="BJ752" s="63">
        <v>0</v>
      </c>
      <c r="BK752" s="63">
        <v>16</v>
      </c>
      <c r="BL752" s="63">
        <v>0</v>
      </c>
      <c r="BM752" s="63">
        <v>0</v>
      </c>
      <c r="BN752" s="63">
        <v>0</v>
      </c>
      <c r="BO752" s="63">
        <v>0</v>
      </c>
      <c r="BP752" s="63">
        <v>0</v>
      </c>
      <c r="BQ752" s="63">
        <v>0</v>
      </c>
      <c r="BR752" s="63">
        <v>0</v>
      </c>
      <c r="BS752" s="63">
        <v>0</v>
      </c>
      <c r="BT752" s="63">
        <v>0</v>
      </c>
      <c r="BU752" s="63">
        <v>0</v>
      </c>
      <c r="BV752" s="63">
        <v>0</v>
      </c>
      <c r="BW752" s="63">
        <v>0</v>
      </c>
      <c r="BX752" s="63"/>
      <c r="BY752" s="63"/>
      <c r="BZ752" s="63"/>
      <c r="CA752" s="63"/>
      <c r="CB752" s="63"/>
      <c r="CC752" s="63"/>
      <c r="CD752" s="63"/>
      <c r="CE752" s="63"/>
      <c r="CF752" s="63"/>
      <c r="CG752" s="63"/>
      <c r="CH752" s="63"/>
      <c r="CI752" s="63"/>
      <c r="CJ752" s="63"/>
      <c r="CK752" s="63"/>
      <c r="CL752" s="63"/>
      <c r="CM752" s="63" t="s">
        <v>3852</v>
      </c>
      <c r="CN752" s="63">
        <v>20020828</v>
      </c>
      <c r="CO752" s="63" t="s">
        <v>2689</v>
      </c>
      <c r="CP752" s="66" t="s">
        <v>704</v>
      </c>
      <c r="CQ752" s="64">
        <v>37498</v>
      </c>
      <c r="CR752" s="78" t="s">
        <v>2038</v>
      </c>
      <c r="CS752" s="78" t="s">
        <v>6954</v>
      </c>
    </row>
    <row r="753" spans="1:97">
      <c r="A753" s="63" t="s">
        <v>3591</v>
      </c>
      <c r="B753" s="63" t="s">
        <v>701</v>
      </c>
      <c r="C753" s="63">
        <v>4973</v>
      </c>
      <c r="D753" s="19" t="s">
        <v>3782</v>
      </c>
      <c r="E753" s="63" t="s">
        <v>1707</v>
      </c>
      <c r="F753" s="63" t="s">
        <v>1072</v>
      </c>
      <c r="G753" s="65" t="s">
        <v>3596</v>
      </c>
      <c r="H753" s="65">
        <v>1</v>
      </c>
      <c r="I753" s="65">
        <v>18</v>
      </c>
      <c r="J753" s="65">
        <v>100</v>
      </c>
      <c r="K753" s="23">
        <v>41.562221999999998</v>
      </c>
      <c r="L753" s="23">
        <v>-108.62278000000001</v>
      </c>
      <c r="M753" s="61" t="s">
        <v>710</v>
      </c>
      <c r="N753" s="63" t="s">
        <v>711</v>
      </c>
      <c r="O753" s="63"/>
      <c r="P753" s="63" t="s">
        <v>2396</v>
      </c>
      <c r="Q753" s="63"/>
      <c r="R753" s="63"/>
      <c r="S753" s="55">
        <f>IF(U753&gt;0,V753-U753,"")</f>
        <v>227</v>
      </c>
      <c r="T753" s="63"/>
      <c r="U753" s="66">
        <v>1467</v>
      </c>
      <c r="V753" s="63">
        <v>1694</v>
      </c>
      <c r="W753" s="66">
        <v>1905</v>
      </c>
      <c r="X753" s="66">
        <v>1782</v>
      </c>
      <c r="Y753" s="63" t="s">
        <v>3852</v>
      </c>
      <c r="Z753" s="64">
        <v>37356</v>
      </c>
      <c r="AA753" s="63">
        <v>7</v>
      </c>
      <c r="AB753" s="63"/>
      <c r="AC753" s="63">
        <v>296</v>
      </c>
      <c r="AD753" s="63">
        <v>219</v>
      </c>
      <c r="AE753" s="63">
        <v>8181</v>
      </c>
      <c r="AF753" s="63">
        <v>0</v>
      </c>
      <c r="AG753" s="63"/>
      <c r="AH753" s="63">
        <v>12280</v>
      </c>
      <c r="AI753" s="63">
        <v>2440</v>
      </c>
      <c r="AJ753" s="63">
        <v>0</v>
      </c>
      <c r="AK753" s="63">
        <v>0</v>
      </c>
      <c r="AL753" s="63">
        <v>108</v>
      </c>
      <c r="AM753" s="63">
        <v>23540</v>
      </c>
      <c r="AN753" s="63"/>
      <c r="AO753" s="63" t="s">
        <v>5682</v>
      </c>
      <c r="AP753" s="17">
        <f t="shared" si="261"/>
        <v>14.7704</v>
      </c>
      <c r="AQ753" s="17">
        <f t="shared" si="262"/>
        <v>18.021509999999999</v>
      </c>
      <c r="AR753" s="17">
        <f t="shared" si="281"/>
        <v>355.87349999999998</v>
      </c>
      <c r="AS753" s="17">
        <f t="shared" si="278"/>
        <v>0</v>
      </c>
      <c r="AT753" s="17">
        <f t="shared" si="263"/>
        <v>388.66540999999995</v>
      </c>
      <c r="AU753" s="5">
        <f t="shared" si="264"/>
        <v>346.41879999999998</v>
      </c>
      <c r="AV753" s="5">
        <f t="shared" si="265"/>
        <v>39.991599999999998</v>
      </c>
      <c r="AW753" s="5">
        <f t="shared" si="279"/>
        <v>0</v>
      </c>
      <c r="AX753" s="5">
        <f t="shared" si="280"/>
        <v>0</v>
      </c>
      <c r="AY753" s="5">
        <f t="shared" si="266"/>
        <v>2.2485600000000003</v>
      </c>
      <c r="AZ753" s="5">
        <f t="shared" si="267"/>
        <v>388.65895999999998</v>
      </c>
      <c r="BA753" s="7">
        <f t="shared" si="268"/>
        <v>8.2976943074260415E-6</v>
      </c>
      <c r="BB753" s="62">
        <f t="shared" si="269"/>
        <v>23524</v>
      </c>
      <c r="BC753" s="28">
        <f t="shared" si="270"/>
        <v>-3.3996260411354751E-4</v>
      </c>
      <c r="BD753" s="32">
        <f t="shared" si="271"/>
        <v>3.8002867299150707E-2</v>
      </c>
      <c r="BE753" s="32">
        <f t="shared" si="272"/>
        <v>4.6367671360309635E-2</v>
      </c>
      <c r="BF753" s="35">
        <f t="shared" si="273"/>
        <v>0.91562946134053969</v>
      </c>
      <c r="BG753" s="36">
        <f t="shared" si="274"/>
        <v>0.89131818805875462</v>
      </c>
      <c r="BH753" s="33">
        <f t="shared" si="275"/>
        <v>0.1028963799007747</v>
      </c>
      <c r="BI753" s="33">
        <f t="shared" si="276"/>
        <v>5.7854320404706495E-3</v>
      </c>
      <c r="BJ753" s="63">
        <v>0</v>
      </c>
      <c r="BK753" s="63">
        <v>16</v>
      </c>
      <c r="BL753" s="63">
        <v>0</v>
      </c>
      <c r="BM753" s="63">
        <v>0</v>
      </c>
      <c r="BN753" s="63">
        <v>0</v>
      </c>
      <c r="BO753" s="63">
        <v>0</v>
      </c>
      <c r="BP753" s="63">
        <v>0</v>
      </c>
      <c r="BQ753" s="63">
        <v>0</v>
      </c>
      <c r="BR753" s="63">
        <v>0</v>
      </c>
      <c r="BS753" s="63">
        <v>0</v>
      </c>
      <c r="BT753" s="63">
        <v>0</v>
      </c>
      <c r="BU753" s="63">
        <v>0</v>
      </c>
      <c r="BV753" s="63">
        <v>0</v>
      </c>
      <c r="BW753" s="63">
        <v>0</v>
      </c>
      <c r="BX753" s="63"/>
      <c r="BY753" s="63"/>
      <c r="BZ753" s="63"/>
      <c r="CA753" s="63"/>
      <c r="CB753" s="63"/>
      <c r="CC753" s="63"/>
      <c r="CD753" s="63"/>
      <c r="CE753" s="63"/>
      <c r="CF753" s="63"/>
      <c r="CG753" s="63"/>
      <c r="CH753" s="63"/>
      <c r="CI753" s="63"/>
      <c r="CJ753" s="63"/>
      <c r="CK753" s="63"/>
      <c r="CL753" s="63"/>
      <c r="CM753" s="63" t="s">
        <v>3852</v>
      </c>
      <c r="CN753" s="63">
        <v>20020410</v>
      </c>
      <c r="CO753" s="63" t="s">
        <v>2689</v>
      </c>
      <c r="CP753" s="66" t="s">
        <v>712</v>
      </c>
      <c r="CQ753" s="64">
        <v>37370</v>
      </c>
      <c r="CR753" s="78" t="s">
        <v>2038</v>
      </c>
      <c r="CS753" s="78" t="s">
        <v>6954</v>
      </c>
    </row>
    <row r="754" spans="1:97">
      <c r="A754" s="63" t="s">
        <v>3591</v>
      </c>
      <c r="B754" s="63" t="s">
        <v>1004</v>
      </c>
      <c r="C754" s="63">
        <v>4568</v>
      </c>
      <c r="D754" s="19" t="s">
        <v>3782</v>
      </c>
      <c r="E754" s="63" t="s">
        <v>1707</v>
      </c>
      <c r="F754" s="63" t="s">
        <v>1005</v>
      </c>
      <c r="G754" s="65" t="s">
        <v>3615</v>
      </c>
      <c r="H754" s="65">
        <v>9</v>
      </c>
      <c r="I754" s="65">
        <v>19</v>
      </c>
      <c r="J754" s="65">
        <v>94</v>
      </c>
      <c r="K754" s="23">
        <v>41.641100000000002</v>
      </c>
      <c r="L754" s="23">
        <v>-107.99178499999999</v>
      </c>
      <c r="M754" s="61" t="s">
        <v>1006</v>
      </c>
      <c r="N754" s="63" t="s">
        <v>1007</v>
      </c>
      <c r="O754" s="63"/>
      <c r="P754" s="63" t="s">
        <v>2396</v>
      </c>
      <c r="Q754" s="63"/>
      <c r="R754" s="63"/>
      <c r="S754" s="55"/>
      <c r="T754" s="63"/>
      <c r="U754" s="66" t="s">
        <v>1008</v>
      </c>
      <c r="V754" s="63"/>
      <c r="W754" s="66">
        <v>9921</v>
      </c>
      <c r="X754" s="66">
        <v>9919</v>
      </c>
      <c r="Y754" s="63"/>
      <c r="Z754" s="64">
        <v>38414</v>
      </c>
      <c r="AA754" s="63">
        <v>6.87</v>
      </c>
      <c r="AB754" s="63"/>
      <c r="AC754" s="63">
        <v>266</v>
      </c>
      <c r="AD754" s="63">
        <v>47.7</v>
      </c>
      <c r="AE754" s="63">
        <v>11200</v>
      </c>
      <c r="AF754" s="63">
        <v>119</v>
      </c>
      <c r="AG754" s="63"/>
      <c r="AH754" s="63">
        <v>21300</v>
      </c>
      <c r="AI754" s="63">
        <v>743</v>
      </c>
      <c r="AJ754" s="63">
        <v>0</v>
      </c>
      <c r="AK754" s="63"/>
      <c r="AL754" s="63">
        <v>30</v>
      </c>
      <c r="AM754" s="63">
        <v>41900</v>
      </c>
      <c r="AN754" s="63"/>
      <c r="AO754" s="63" t="s">
        <v>3607</v>
      </c>
      <c r="AP754" s="17">
        <f t="shared" si="261"/>
        <v>13.273400000000001</v>
      </c>
      <c r="AQ754" s="17">
        <f t="shared" si="262"/>
        <v>3.9252330000000004</v>
      </c>
      <c r="AR754" s="17">
        <f t="shared" si="281"/>
        <v>487.2</v>
      </c>
      <c r="AS754" s="17">
        <f t="shared" si="278"/>
        <v>3.0440199999999997</v>
      </c>
      <c r="AT754" s="17">
        <f t="shared" si="263"/>
        <v>507.44265300000001</v>
      </c>
      <c r="AU754" s="5">
        <f t="shared" si="264"/>
        <v>600.87299999999993</v>
      </c>
      <c r="AV754" s="5">
        <f t="shared" si="265"/>
        <v>12.177769999999999</v>
      </c>
      <c r="AW754" s="5">
        <f t="shared" si="279"/>
        <v>0</v>
      </c>
      <c r="AX754" s="5">
        <f t="shared" si="280"/>
        <v>0</v>
      </c>
      <c r="AY754" s="5">
        <f t="shared" si="266"/>
        <v>0.62460000000000004</v>
      </c>
      <c r="AZ754" s="5">
        <f t="shared" si="267"/>
        <v>613.67536999999993</v>
      </c>
      <c r="BA754" s="7">
        <f t="shared" si="268"/>
        <v>-9.4756051388534254E-2</v>
      </c>
      <c r="BB754" s="62">
        <f t="shared" si="269"/>
        <v>33705.699999999997</v>
      </c>
      <c r="BC754" s="28">
        <f t="shared" si="270"/>
        <v>-0.10838203997846728</v>
      </c>
      <c r="BD754" s="32">
        <f t="shared" si="271"/>
        <v>2.6157438523402958E-2</v>
      </c>
      <c r="BE754" s="32">
        <f t="shared" si="272"/>
        <v>7.7353233450007212E-3</v>
      </c>
      <c r="BF754" s="35">
        <f t="shared" si="273"/>
        <v>0.96610723813159627</v>
      </c>
      <c r="BG754" s="36">
        <f t="shared" si="274"/>
        <v>0.9791382046178585</v>
      </c>
      <c r="BH754" s="33">
        <f t="shared" si="275"/>
        <v>1.9843993412999451E-2</v>
      </c>
      <c r="BI754" s="33">
        <f t="shared" si="276"/>
        <v>1.0178019691420891E-3</v>
      </c>
      <c r="BJ754" s="63"/>
      <c r="BK754" s="63">
        <v>0</v>
      </c>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t="s">
        <v>1009</v>
      </c>
      <c r="CN754" s="63">
        <v>20050303</v>
      </c>
      <c r="CO754" s="63" t="s">
        <v>1010</v>
      </c>
      <c r="CP754" s="66"/>
      <c r="CQ754" s="64">
        <v>38419</v>
      </c>
      <c r="CR754" s="78" t="s">
        <v>2043</v>
      </c>
      <c r="CS754" s="78" t="s">
        <v>6954</v>
      </c>
    </row>
    <row r="755" spans="1:97">
      <c r="A755" s="63" t="s">
        <v>3591</v>
      </c>
      <c r="B755" s="63" t="s">
        <v>6579</v>
      </c>
      <c r="C755" s="63">
        <v>3122</v>
      </c>
      <c r="D755" s="19" t="s">
        <v>3782</v>
      </c>
      <c r="E755" s="63" t="s">
        <v>1707</v>
      </c>
      <c r="F755" s="63" t="s">
        <v>5168</v>
      </c>
      <c r="G755" s="65" t="s">
        <v>3617</v>
      </c>
      <c r="H755" s="65">
        <v>13</v>
      </c>
      <c r="I755" s="65">
        <v>19</v>
      </c>
      <c r="J755" s="65">
        <v>94</v>
      </c>
      <c r="K755" s="23">
        <v>41.626497999999998</v>
      </c>
      <c r="L755" s="23">
        <v>-107.946792</v>
      </c>
      <c r="M755" s="61" t="s">
        <v>3673</v>
      </c>
      <c r="N755" s="63" t="s">
        <v>5167</v>
      </c>
      <c r="O755" s="63"/>
      <c r="P755" s="63" t="s">
        <v>2396</v>
      </c>
      <c r="Q755" s="63"/>
      <c r="R755" s="63"/>
      <c r="S755" s="55" t="str">
        <f>IF(U755&gt;0,V755-U755,"")</f>
        <v/>
      </c>
      <c r="T755" s="63"/>
      <c r="U755" s="66"/>
      <c r="V755" s="63"/>
      <c r="W755" s="66">
        <v>6530</v>
      </c>
      <c r="X755" s="66"/>
      <c r="Y755" s="63"/>
      <c r="Z755" s="64">
        <v>37424</v>
      </c>
      <c r="AA755" s="63">
        <v>7.77</v>
      </c>
      <c r="AB755" s="63"/>
      <c r="AC755" s="63">
        <v>302</v>
      </c>
      <c r="AD755" s="63">
        <v>39.1</v>
      </c>
      <c r="AE755" s="63">
        <v>13375</v>
      </c>
      <c r="AF755" s="63">
        <v>143</v>
      </c>
      <c r="AG755" s="63"/>
      <c r="AH755" s="63">
        <v>22199</v>
      </c>
      <c r="AI755" s="63">
        <v>802</v>
      </c>
      <c r="AJ755" s="63"/>
      <c r="AK755" s="63"/>
      <c r="AL755" s="63">
        <v>28</v>
      </c>
      <c r="AM755" s="63">
        <v>35364</v>
      </c>
      <c r="AN755" s="63"/>
      <c r="AO755" s="63" t="s">
        <v>3536</v>
      </c>
      <c r="AP755" s="17">
        <f t="shared" si="261"/>
        <v>15.069800000000001</v>
      </c>
      <c r="AQ755" s="17">
        <f t="shared" si="262"/>
        <v>3.2175390000000004</v>
      </c>
      <c r="AR755" s="17">
        <f t="shared" si="281"/>
        <v>581.8125</v>
      </c>
      <c r="AS755" s="17">
        <f t="shared" si="278"/>
        <v>3.65794</v>
      </c>
      <c r="AT755" s="17">
        <f t="shared" si="263"/>
        <v>603.75777900000003</v>
      </c>
      <c r="AU755" s="5">
        <f t="shared" si="264"/>
        <v>626.23379</v>
      </c>
      <c r="AV755" s="5">
        <f t="shared" si="265"/>
        <v>13.144779999999999</v>
      </c>
      <c r="AW755" s="5">
        <f t="shared" si="279"/>
        <v>0</v>
      </c>
      <c r="AX755" s="5">
        <f t="shared" si="280"/>
        <v>0</v>
      </c>
      <c r="AY755" s="5">
        <f t="shared" si="266"/>
        <v>0.58296000000000003</v>
      </c>
      <c r="AZ755" s="5">
        <f t="shared" si="267"/>
        <v>639.96152999999993</v>
      </c>
      <c r="BA755" s="7">
        <f t="shared" si="268"/>
        <v>-2.9109261822998597E-2</v>
      </c>
      <c r="BB755" s="62">
        <f t="shared" si="269"/>
        <v>36888.1</v>
      </c>
      <c r="BC755" s="28">
        <f t="shared" si="270"/>
        <v>2.1094196570065071E-2</v>
      </c>
      <c r="BD755" s="32">
        <f t="shared" si="271"/>
        <v>2.4960009666393054E-2</v>
      </c>
      <c r="BE755" s="32">
        <f t="shared" si="272"/>
        <v>5.3291884790771368E-3</v>
      </c>
      <c r="BF755" s="35">
        <f t="shared" si="273"/>
        <v>0.96971080185452985</v>
      </c>
      <c r="BG755" s="36">
        <f t="shared" si="274"/>
        <v>0.9785491168508208</v>
      </c>
      <c r="BH755" s="33">
        <f t="shared" si="275"/>
        <v>2.053995339376103E-2</v>
      </c>
      <c r="BI755" s="33">
        <f t="shared" si="276"/>
        <v>9.1092975541826721E-4</v>
      </c>
      <c r="BJ755" s="63"/>
      <c r="BK755" s="63"/>
      <c r="BL755" s="63"/>
      <c r="BM755" s="63"/>
      <c r="BN755" s="63"/>
      <c r="BO755" s="63"/>
      <c r="BP755" s="63"/>
      <c r="BQ755" s="63"/>
      <c r="BR755" s="63"/>
      <c r="BS755" s="63">
        <v>82.6</v>
      </c>
      <c r="BT755" s="63"/>
      <c r="BU755" s="63"/>
      <c r="BV755" s="63"/>
      <c r="BW755" s="63"/>
      <c r="BX755" s="63"/>
      <c r="BY755" s="63"/>
      <c r="BZ755" s="63"/>
      <c r="CA755" s="63"/>
      <c r="CB755" s="63"/>
      <c r="CC755" s="63"/>
      <c r="CD755" s="63"/>
      <c r="CE755" s="63"/>
      <c r="CF755" s="63"/>
      <c r="CG755" s="63"/>
      <c r="CH755" s="63"/>
      <c r="CI755" s="63"/>
      <c r="CJ755" s="63"/>
      <c r="CK755" s="63"/>
      <c r="CL755" s="63"/>
      <c r="CM755" s="63"/>
      <c r="CN755" s="63">
        <v>20617</v>
      </c>
      <c r="CO755" s="63" t="s">
        <v>4261</v>
      </c>
      <c r="CP755" s="66"/>
      <c r="CQ755" s="64">
        <v>37439</v>
      </c>
      <c r="CR755" s="78" t="s">
        <v>2043</v>
      </c>
      <c r="CS755" s="78" t="s">
        <v>6954</v>
      </c>
    </row>
    <row r="756" spans="1:97">
      <c r="A756" s="20" t="s">
        <v>3591</v>
      </c>
      <c r="B756" s="16" t="s">
        <v>5573</v>
      </c>
      <c r="F756" s="19" t="s">
        <v>2528</v>
      </c>
      <c r="G756" s="47" t="s">
        <v>3609</v>
      </c>
      <c r="H756" s="47">
        <v>23</v>
      </c>
      <c r="I756" s="47">
        <v>19</v>
      </c>
      <c r="J756" s="47">
        <v>100</v>
      </c>
      <c r="K756" s="23">
        <v>41.612769999999998</v>
      </c>
      <c r="L756" s="23">
        <v>-108.64361</v>
      </c>
      <c r="M756" s="61" t="s">
        <v>3660</v>
      </c>
      <c r="N756" s="19" t="s">
        <v>5188</v>
      </c>
      <c r="P756" s="19" t="s">
        <v>2396</v>
      </c>
      <c r="W756" s="46">
        <v>2491</v>
      </c>
      <c r="X756" s="46">
        <v>2437</v>
      </c>
      <c r="Z756" s="48">
        <v>37196</v>
      </c>
      <c r="AA756" s="19">
        <v>9.26</v>
      </c>
      <c r="AB756" s="19" t="s">
        <v>3789</v>
      </c>
      <c r="AC756" s="19">
        <v>6.82</v>
      </c>
      <c r="AD756" s="19">
        <v>14.3</v>
      </c>
      <c r="AE756" s="19">
        <v>3290</v>
      </c>
      <c r="AF756" s="19">
        <v>30.6</v>
      </c>
      <c r="AH756" s="19">
        <v>4800</v>
      </c>
      <c r="AI756" s="19">
        <v>753</v>
      </c>
      <c r="AJ756" s="19">
        <v>234</v>
      </c>
      <c r="AK756" s="43"/>
      <c r="AL756" s="19">
        <v>171</v>
      </c>
      <c r="AM756" s="19">
        <v>9890</v>
      </c>
      <c r="AN756" s="54"/>
      <c r="AO756" s="63" t="s">
        <v>7350</v>
      </c>
      <c r="AP756" s="17">
        <f t="shared" si="261"/>
        <v>0.34031800000000001</v>
      </c>
      <c r="AQ756" s="17">
        <f t="shared" si="262"/>
        <v>1.176747</v>
      </c>
      <c r="AR756" s="17">
        <f t="shared" si="281"/>
        <v>143.11499999999998</v>
      </c>
      <c r="AS756" s="17">
        <f t="shared" si="278"/>
        <v>0.782748</v>
      </c>
      <c r="AT756" s="17">
        <f t="shared" si="263"/>
        <v>145.41481299999998</v>
      </c>
      <c r="AU756" s="5">
        <f t="shared" si="264"/>
        <v>135.40799999999999</v>
      </c>
      <c r="AV756" s="5">
        <f t="shared" si="265"/>
        <v>12.341669999999999</v>
      </c>
      <c r="AW756" s="5">
        <f t="shared" si="279"/>
        <v>7.79922</v>
      </c>
      <c r="AX756" s="5">
        <f t="shared" si="280"/>
        <v>0</v>
      </c>
      <c r="AY756" s="5">
        <f t="shared" si="266"/>
        <v>3.5602200000000002</v>
      </c>
      <c r="AZ756" s="5">
        <f t="shared" si="267"/>
        <v>159.10910999999996</v>
      </c>
      <c r="BA756" s="7">
        <f t="shared" si="268"/>
        <v>-4.4969527730666925E-2</v>
      </c>
      <c r="BB756" s="62">
        <f t="shared" si="269"/>
        <v>9299.7199999999993</v>
      </c>
      <c r="BC756" s="6">
        <f t="shared" si="270"/>
        <v>-3.0760219534208974E-2</v>
      </c>
      <c r="BD756" s="32">
        <f t="shared" si="271"/>
        <v>2.3403255347857858E-3</v>
      </c>
      <c r="BE756" s="32">
        <f t="shared" si="272"/>
        <v>8.0923461353280442E-3</v>
      </c>
      <c r="BF756" s="35">
        <f t="shared" si="273"/>
        <v>0.98956732832988614</v>
      </c>
      <c r="BG756" s="36">
        <f t="shared" si="274"/>
        <v>0.85103863631692755</v>
      </c>
      <c r="BH756" s="33">
        <f t="shared" si="275"/>
        <v>7.7567337281944454E-2</v>
      </c>
      <c r="BI756" s="33">
        <f t="shared" si="276"/>
        <v>2.2375965775938294E-2</v>
      </c>
      <c r="BJ756" s="43"/>
      <c r="BK756" s="19">
        <v>2.0299999999999998</v>
      </c>
      <c r="BO756" s="19">
        <v>0</v>
      </c>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N756" s="63">
        <v>20011101</v>
      </c>
      <c r="CO756" s="63" t="s">
        <v>7351</v>
      </c>
      <c r="CP756" s="66"/>
      <c r="CQ756" s="64">
        <v>36915</v>
      </c>
      <c r="CR756" s="78" t="s">
        <v>2038</v>
      </c>
      <c r="CS756" s="78" t="s">
        <v>6954</v>
      </c>
    </row>
    <row r="757" spans="1:97">
      <c r="A757" s="63" t="s">
        <v>3591</v>
      </c>
      <c r="B757" s="63" t="s">
        <v>7587</v>
      </c>
      <c r="C757" s="63">
        <v>3897</v>
      </c>
      <c r="D757" s="19" t="s">
        <v>3782</v>
      </c>
      <c r="E757" s="63" t="s">
        <v>1707</v>
      </c>
      <c r="F757" s="63" t="s">
        <v>7278</v>
      </c>
      <c r="G757" s="65" t="s">
        <v>1575</v>
      </c>
      <c r="H757" s="65">
        <v>27</v>
      </c>
      <c r="I757" s="65">
        <v>20</v>
      </c>
      <c r="J757" s="65">
        <v>94</v>
      </c>
      <c r="K757" s="23">
        <v>41.684569000000003</v>
      </c>
      <c r="L757" s="23">
        <v>-107.97268200000001</v>
      </c>
      <c r="M757" s="61" t="s">
        <v>7584</v>
      </c>
      <c r="N757" s="63" t="s">
        <v>7585</v>
      </c>
      <c r="O757" s="63"/>
      <c r="P757" s="63" t="s">
        <v>2396</v>
      </c>
      <c r="Q757" s="63"/>
      <c r="R757" s="63"/>
      <c r="S757" s="55"/>
      <c r="T757" s="63"/>
      <c r="U757" s="66" t="s">
        <v>7588</v>
      </c>
      <c r="V757" s="63"/>
      <c r="W757" s="66">
        <v>8000</v>
      </c>
      <c r="X757" s="66">
        <v>7899</v>
      </c>
      <c r="Y757" s="63" t="s">
        <v>3788</v>
      </c>
      <c r="Z757" s="64">
        <v>37636</v>
      </c>
      <c r="AA757" s="63">
        <v>6.63</v>
      </c>
      <c r="AB757" s="63"/>
      <c r="AC757" s="63">
        <v>393</v>
      </c>
      <c r="AD757" s="63">
        <v>68</v>
      </c>
      <c r="AE757" s="63">
        <v>11087</v>
      </c>
      <c r="AF757" s="63">
        <v>250</v>
      </c>
      <c r="AG757" s="63"/>
      <c r="AH757" s="63">
        <v>18000</v>
      </c>
      <c r="AI757" s="63">
        <v>488</v>
      </c>
      <c r="AJ757" s="63"/>
      <c r="AK757" s="63"/>
      <c r="AL757" s="63"/>
      <c r="AM757" s="63">
        <v>30036</v>
      </c>
      <c r="AN757" s="63"/>
      <c r="AO757" s="63" t="s">
        <v>5664</v>
      </c>
      <c r="AP757" s="17">
        <f t="shared" si="261"/>
        <v>19.610700000000001</v>
      </c>
      <c r="AQ757" s="17">
        <f t="shared" si="262"/>
        <v>5.59572</v>
      </c>
      <c r="AR757" s="17">
        <f t="shared" si="281"/>
        <v>482.28449999999998</v>
      </c>
      <c r="AS757" s="17">
        <f t="shared" si="278"/>
        <v>6.3949999999999996</v>
      </c>
      <c r="AT757" s="17">
        <f t="shared" si="263"/>
        <v>513.88591999999994</v>
      </c>
      <c r="AU757" s="5">
        <f t="shared" si="264"/>
        <v>507.78</v>
      </c>
      <c r="AV757" s="5">
        <f t="shared" si="265"/>
        <v>7.9983199999999988</v>
      </c>
      <c r="AW757" s="5">
        <f t="shared" si="279"/>
        <v>0</v>
      </c>
      <c r="AX757" s="5">
        <f t="shared" si="280"/>
        <v>0</v>
      </c>
      <c r="AY757" s="5">
        <f t="shared" si="266"/>
        <v>0</v>
      </c>
      <c r="AZ757" s="5">
        <f t="shared" si="267"/>
        <v>515.77832000000001</v>
      </c>
      <c r="BA757" s="7">
        <f t="shared" si="268"/>
        <v>-1.8378806668084987E-3</v>
      </c>
      <c r="BB757" s="62">
        <f t="shared" si="269"/>
        <v>30286</v>
      </c>
      <c r="BC757" s="28">
        <f t="shared" si="270"/>
        <v>4.1444249195981562E-3</v>
      </c>
      <c r="BD757" s="32">
        <f t="shared" si="271"/>
        <v>3.8161582632970377E-2</v>
      </c>
      <c r="BE757" s="32">
        <f t="shared" si="272"/>
        <v>1.0889031557821239E-2</v>
      </c>
      <c r="BF757" s="35">
        <f t="shared" si="273"/>
        <v>0.9509493858092084</v>
      </c>
      <c r="BG757" s="36">
        <f t="shared" si="274"/>
        <v>0.98449271772415714</v>
      </c>
      <c r="BH757" s="33">
        <f t="shared" si="275"/>
        <v>1.5507282275842844E-2</v>
      </c>
      <c r="BI757" s="33">
        <f t="shared" si="276"/>
        <v>0</v>
      </c>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t="s">
        <v>7041</v>
      </c>
      <c r="CN757" s="63">
        <v>20030115</v>
      </c>
      <c r="CO757" s="63" t="s">
        <v>3455</v>
      </c>
      <c r="CP757" s="66"/>
      <c r="CQ757" s="64">
        <v>37638</v>
      </c>
      <c r="CR757" s="78" t="s">
        <v>2043</v>
      </c>
      <c r="CS757" s="78" t="s">
        <v>6954</v>
      </c>
    </row>
    <row r="758" spans="1:97">
      <c r="A758" s="20" t="s">
        <v>3590</v>
      </c>
      <c r="B758" s="16" t="s">
        <v>6580</v>
      </c>
      <c r="C758" s="19">
        <v>49124129</v>
      </c>
      <c r="D758" s="19" t="s">
        <v>3782</v>
      </c>
      <c r="E758" s="19" t="s">
        <v>1707</v>
      </c>
      <c r="F758" s="19" t="s">
        <v>2253</v>
      </c>
      <c r="G758" s="47"/>
      <c r="H758" s="47" t="s">
        <v>3856</v>
      </c>
      <c r="I758" s="47" t="s">
        <v>5464</v>
      </c>
      <c r="J758" s="47" t="s">
        <v>5491</v>
      </c>
      <c r="K758" s="23">
        <v>41.78022</v>
      </c>
      <c r="L758" s="23">
        <v>-107.84735999999999</v>
      </c>
      <c r="M758" s="61" t="s">
        <v>2254</v>
      </c>
      <c r="N758" s="19" t="s">
        <v>2255</v>
      </c>
      <c r="O758" s="40">
        <v>28369</v>
      </c>
      <c r="P758" s="19" t="s">
        <v>2396</v>
      </c>
      <c r="Q758" s="55"/>
      <c r="R758" s="55">
        <v>324</v>
      </c>
      <c r="S758" s="55">
        <f>V758-U758</f>
        <v>144</v>
      </c>
      <c r="T758" s="19"/>
      <c r="U758" s="55">
        <v>8362</v>
      </c>
      <c r="V758" s="55">
        <v>8506</v>
      </c>
      <c r="W758" s="55"/>
      <c r="X758" s="55"/>
      <c r="Y758" s="51" t="s">
        <v>3798</v>
      </c>
      <c r="Z758" s="40">
        <v>27988</v>
      </c>
      <c r="AA758" s="52">
        <v>8.8000001907348633</v>
      </c>
      <c r="AB758" s="19" t="s">
        <v>3789</v>
      </c>
      <c r="AC758" s="19">
        <v>5</v>
      </c>
      <c r="AD758" s="19">
        <v>6</v>
      </c>
      <c r="AE758" s="19">
        <v>541</v>
      </c>
      <c r="AF758" s="19">
        <v>3</v>
      </c>
      <c r="AG758" s="19">
        <v>-3</v>
      </c>
      <c r="AH758" s="19">
        <v>90</v>
      </c>
      <c r="AI758" s="19">
        <v>354</v>
      </c>
      <c r="AJ758" s="19"/>
      <c r="AK758" s="19"/>
      <c r="AL758" s="19">
        <v>750</v>
      </c>
      <c r="AM758" s="19">
        <v>1581</v>
      </c>
      <c r="AO758" s="19" t="s">
        <v>5038</v>
      </c>
      <c r="AP758" s="17">
        <f t="shared" si="261"/>
        <v>0.2495</v>
      </c>
      <c r="AQ758" s="17">
        <f t="shared" si="262"/>
        <v>0.49374000000000001</v>
      </c>
      <c r="AR758" s="17">
        <f t="shared" si="281"/>
        <v>23.5335</v>
      </c>
      <c r="AS758" s="17">
        <f t="shared" si="278"/>
        <v>7.6740000000000003E-2</v>
      </c>
      <c r="AT758" s="17">
        <f t="shared" si="263"/>
        <v>24.353480000000001</v>
      </c>
      <c r="AU758" s="5">
        <f t="shared" si="264"/>
        <v>2.5388999999999999</v>
      </c>
      <c r="AV758" s="5">
        <f t="shared" si="265"/>
        <v>5.8020599999999991</v>
      </c>
      <c r="AW758" s="5"/>
      <c r="AX758" s="5"/>
      <c r="AY758" s="5">
        <f t="shared" si="266"/>
        <v>15.615000000000002</v>
      </c>
      <c r="AZ758" s="5">
        <f t="shared" si="267"/>
        <v>23.955960000000001</v>
      </c>
      <c r="BA758" s="7">
        <f t="shared" si="268"/>
        <v>8.2286194996257483E-3</v>
      </c>
      <c r="BB758" s="62">
        <f t="shared" si="269"/>
        <v>1746</v>
      </c>
      <c r="BC758" s="6">
        <f t="shared" si="270"/>
        <v>4.9594229035166817E-2</v>
      </c>
      <c r="BD758" s="32">
        <f t="shared" si="271"/>
        <v>1.0244942406588298E-2</v>
      </c>
      <c r="BE758" s="32">
        <f t="shared" si="272"/>
        <v>2.0273899253823273E-2</v>
      </c>
      <c r="BF758" s="35">
        <f t="shared" si="273"/>
        <v>0.96948115833958848</v>
      </c>
      <c r="BG758" s="33">
        <f t="shared" si="274"/>
        <v>0.10598197692766226</v>
      </c>
      <c r="BH758" s="33">
        <f t="shared" si="275"/>
        <v>0.24219693136906217</v>
      </c>
      <c r="BI758" s="37">
        <f t="shared" si="276"/>
        <v>0.65182109170327551</v>
      </c>
      <c r="CM758" s="51" t="s">
        <v>3762</v>
      </c>
      <c r="CR758" s="78" t="s">
        <v>2043</v>
      </c>
      <c r="CS758" s="78" t="s">
        <v>6954</v>
      </c>
    </row>
    <row r="759" spans="1:97">
      <c r="A759" s="20" t="s">
        <v>3590</v>
      </c>
      <c r="B759" s="16" t="s">
        <v>6580</v>
      </c>
      <c r="C759" s="19">
        <v>49124130</v>
      </c>
      <c r="D759" s="19" t="s">
        <v>3782</v>
      </c>
      <c r="E759" s="19" t="s">
        <v>1707</v>
      </c>
      <c r="F759" s="19" t="s">
        <v>2253</v>
      </c>
      <c r="G759" s="47"/>
      <c r="H759" s="47" t="s">
        <v>3856</v>
      </c>
      <c r="I759" s="47" t="s">
        <v>5464</v>
      </c>
      <c r="J759" s="47" t="s">
        <v>5491</v>
      </c>
      <c r="K759" s="23">
        <v>41.78022</v>
      </c>
      <c r="L759" s="23">
        <v>-107.84735999999999</v>
      </c>
      <c r="M759" s="61" t="s">
        <v>2254</v>
      </c>
      <c r="N759" s="19" t="s">
        <v>2255</v>
      </c>
      <c r="O759" s="40">
        <v>28369</v>
      </c>
      <c r="P759" s="19" t="s">
        <v>2396</v>
      </c>
      <c r="Q759" s="55">
        <v>324</v>
      </c>
      <c r="R759" s="55"/>
      <c r="S759" s="55">
        <f>V759-U759</f>
        <v>200</v>
      </c>
      <c r="T759" s="19"/>
      <c r="U759" s="55">
        <v>8830</v>
      </c>
      <c r="V759" s="55">
        <v>9030</v>
      </c>
      <c r="W759" s="55"/>
      <c r="X759" s="55"/>
      <c r="Y759" s="51" t="s">
        <v>3798</v>
      </c>
      <c r="Z759" s="40">
        <v>27993</v>
      </c>
      <c r="AA759" s="52">
        <v>8.6000003814697266</v>
      </c>
      <c r="AB759" s="19" t="s">
        <v>3789</v>
      </c>
      <c r="AC759" s="19">
        <v>23</v>
      </c>
      <c r="AD759" s="19">
        <v>11</v>
      </c>
      <c r="AE759" s="19">
        <v>1145</v>
      </c>
      <c r="AF759" s="19">
        <v>43</v>
      </c>
      <c r="AG759" s="19">
        <v>-3</v>
      </c>
      <c r="AH759" s="19">
        <v>210</v>
      </c>
      <c r="AI759" s="19">
        <v>1427</v>
      </c>
      <c r="AJ759" s="19"/>
      <c r="AK759" s="19"/>
      <c r="AL759" s="19">
        <v>925</v>
      </c>
      <c r="AM759" s="19">
        <v>3192</v>
      </c>
      <c r="AO759" s="19" t="s">
        <v>5038</v>
      </c>
      <c r="AP759" s="17">
        <f t="shared" si="261"/>
        <v>1.1476999999999999</v>
      </c>
      <c r="AQ759" s="17">
        <f t="shared" si="262"/>
        <v>0.90519000000000005</v>
      </c>
      <c r="AR759" s="17">
        <f t="shared" si="281"/>
        <v>49.807499999999997</v>
      </c>
      <c r="AS759" s="17">
        <f t="shared" si="278"/>
        <v>1.0999399999999999</v>
      </c>
      <c r="AT759" s="17">
        <f t="shared" si="263"/>
        <v>52.960329999999992</v>
      </c>
      <c r="AU759" s="5">
        <f t="shared" si="264"/>
        <v>5.9241000000000001</v>
      </c>
      <c r="AV759" s="5">
        <f t="shared" si="265"/>
        <v>23.388529999999999</v>
      </c>
      <c r="AW759" s="5"/>
      <c r="AX759" s="5"/>
      <c r="AY759" s="5">
        <f t="shared" si="266"/>
        <v>19.258500000000002</v>
      </c>
      <c r="AZ759" s="5">
        <f t="shared" si="267"/>
        <v>48.571129999999997</v>
      </c>
      <c r="BA759" s="7">
        <f t="shared" si="268"/>
        <v>4.3229950598563202E-2</v>
      </c>
      <c r="BB759" s="62">
        <f t="shared" si="269"/>
        <v>3781</v>
      </c>
      <c r="BC759" s="6">
        <f t="shared" si="270"/>
        <v>8.4468664850136238E-2</v>
      </c>
      <c r="BD759" s="32">
        <f t="shared" si="271"/>
        <v>2.1670937473388101E-2</v>
      </c>
      <c r="BE759" s="32">
        <f t="shared" si="272"/>
        <v>1.7091849692024205E-2</v>
      </c>
      <c r="BF759" s="35">
        <f t="shared" si="273"/>
        <v>0.96123721283458774</v>
      </c>
      <c r="BG759" s="33">
        <f t="shared" si="274"/>
        <v>0.12196751444736824</v>
      </c>
      <c r="BH759" s="37">
        <f t="shared" si="275"/>
        <v>0.48153151882610101</v>
      </c>
      <c r="BI759" s="33">
        <f t="shared" si="276"/>
        <v>0.39650096672653085</v>
      </c>
      <c r="CM759" s="51" t="s">
        <v>2252</v>
      </c>
      <c r="CR759" s="78" t="s">
        <v>2043</v>
      </c>
      <c r="CS759" s="78" t="s">
        <v>6954</v>
      </c>
    </row>
    <row r="760" spans="1:97">
      <c r="A760" s="20" t="s">
        <v>3590</v>
      </c>
      <c r="B760" s="16" t="s">
        <v>6581</v>
      </c>
      <c r="C760" s="19">
        <v>49009415</v>
      </c>
      <c r="D760" s="19" t="s">
        <v>3782</v>
      </c>
      <c r="E760" s="19" t="s">
        <v>1707</v>
      </c>
      <c r="F760" s="19" t="s">
        <v>1721</v>
      </c>
      <c r="G760" s="47"/>
      <c r="H760" s="47" t="s">
        <v>5234</v>
      </c>
      <c r="I760" s="47" t="s">
        <v>5464</v>
      </c>
      <c r="J760" s="47" t="s">
        <v>5479</v>
      </c>
      <c r="K760" s="23">
        <v>41.748179999999998</v>
      </c>
      <c r="L760" s="23">
        <v>-108.61757</v>
      </c>
      <c r="M760" s="61" t="s">
        <v>3288</v>
      </c>
      <c r="N760" s="19" t="s">
        <v>1597</v>
      </c>
      <c r="P760" s="19" t="s">
        <v>2396</v>
      </c>
      <c r="Q760" s="55"/>
      <c r="R760" s="55"/>
      <c r="S760" s="55">
        <f>V760-U760</f>
        <v>10</v>
      </c>
      <c r="T760" s="19"/>
      <c r="U760" s="55">
        <v>2134</v>
      </c>
      <c r="V760" s="55">
        <v>2144</v>
      </c>
      <c r="W760" s="55"/>
      <c r="X760" s="55"/>
      <c r="Y760" s="51" t="s">
        <v>3798</v>
      </c>
      <c r="AA760" s="52">
        <v>8.3999996185302734</v>
      </c>
      <c r="AB760" s="19" t="s">
        <v>3837</v>
      </c>
      <c r="AC760" s="19">
        <v>3</v>
      </c>
      <c r="AD760" s="19">
        <v>-1</v>
      </c>
      <c r="AE760" s="19">
        <v>1045</v>
      </c>
      <c r="AF760" s="19">
        <v>-3</v>
      </c>
      <c r="AG760" s="19">
        <v>-3</v>
      </c>
      <c r="AH760" s="19">
        <v>290</v>
      </c>
      <c r="AI760" s="19">
        <v>1305</v>
      </c>
      <c r="AJ760" s="19"/>
      <c r="AK760" s="19"/>
      <c r="AL760" s="19">
        <v>725</v>
      </c>
      <c r="AM760" s="19">
        <v>2747</v>
      </c>
      <c r="AP760" s="17">
        <f t="shared" si="261"/>
        <v>0.1497</v>
      </c>
      <c r="AQ760" s="17">
        <f t="shared" si="262"/>
        <v>0</v>
      </c>
      <c r="AR760" s="17">
        <f t="shared" si="281"/>
        <v>45.457499999999996</v>
      </c>
      <c r="AS760" s="17">
        <f t="shared" si="278"/>
        <v>0</v>
      </c>
      <c r="AT760" s="17">
        <f t="shared" si="263"/>
        <v>45.607199999999999</v>
      </c>
      <c r="AU760" s="5">
        <f t="shared" si="264"/>
        <v>8.1808999999999994</v>
      </c>
      <c r="AV760" s="5">
        <f t="shared" si="265"/>
        <v>21.388949999999998</v>
      </c>
      <c r="AW760" s="5"/>
      <c r="AX760" s="5"/>
      <c r="AY760" s="5">
        <f t="shared" si="266"/>
        <v>15.094500000000002</v>
      </c>
      <c r="AZ760" s="5">
        <f t="shared" si="267"/>
        <v>44.664349999999999</v>
      </c>
      <c r="BA760" s="7">
        <f t="shared" si="268"/>
        <v>1.0444597439614142E-2</v>
      </c>
      <c r="BB760" s="62">
        <f t="shared" si="269"/>
        <v>3361</v>
      </c>
      <c r="BC760" s="6">
        <f t="shared" si="270"/>
        <v>0.10052390307793058</v>
      </c>
      <c r="BD760" s="32">
        <f t="shared" si="271"/>
        <v>3.2823764668736518E-3</v>
      </c>
      <c r="BE760" s="32">
        <f t="shared" si="272"/>
        <v>0</v>
      </c>
      <c r="BF760" s="35">
        <f t="shared" si="273"/>
        <v>0.99671762353312632</v>
      </c>
      <c r="BG760" s="33">
        <f t="shared" si="274"/>
        <v>0.18316397753465571</v>
      </c>
      <c r="BH760" s="37">
        <f t="shared" si="275"/>
        <v>0.47888192708502414</v>
      </c>
      <c r="BI760" s="33">
        <f t="shared" si="276"/>
        <v>0.33795409538032017</v>
      </c>
      <c r="CM760" s="51" t="s">
        <v>3824</v>
      </c>
      <c r="CR760" s="78" t="s">
        <v>2038</v>
      </c>
      <c r="CS760" s="78" t="s">
        <v>6954</v>
      </c>
    </row>
    <row r="761" spans="1:97">
      <c r="A761" s="20" t="s">
        <v>3590</v>
      </c>
      <c r="B761" s="16" t="s">
        <v>4063</v>
      </c>
      <c r="C761" s="19">
        <v>49007623</v>
      </c>
      <c r="D761" s="19" t="s">
        <v>3782</v>
      </c>
      <c r="E761" s="19" t="s">
        <v>1707</v>
      </c>
      <c r="G761" s="47"/>
      <c r="H761" s="47" t="s">
        <v>5212</v>
      </c>
      <c r="I761" s="47" t="s">
        <v>5444</v>
      </c>
      <c r="J761" s="47" t="s">
        <v>5481</v>
      </c>
      <c r="K761" s="23">
        <v>42.011470000000003</v>
      </c>
      <c r="L761" s="23">
        <v>-108.88995</v>
      </c>
      <c r="M761" s="61" t="s">
        <v>1689</v>
      </c>
      <c r="N761" s="19" t="s">
        <v>5577</v>
      </c>
      <c r="P761" s="19" t="s">
        <v>2396</v>
      </c>
      <c r="Q761" s="55"/>
      <c r="R761" s="55">
        <v>1042</v>
      </c>
      <c r="S761" s="55">
        <f>V761-U761</f>
        <v>37</v>
      </c>
      <c r="T761" s="19"/>
      <c r="U761" s="55">
        <v>3643</v>
      </c>
      <c r="V761" s="55">
        <v>3680</v>
      </c>
      <c r="W761" s="55">
        <v>5100</v>
      </c>
      <c r="X761" s="55"/>
      <c r="Y761" s="51" t="s">
        <v>3798</v>
      </c>
      <c r="Z761" s="40">
        <v>23641</v>
      </c>
      <c r="AA761" s="52">
        <v>8.6999998092651367</v>
      </c>
      <c r="AB761" s="19" t="s">
        <v>3789</v>
      </c>
      <c r="AC761" s="19">
        <v>209</v>
      </c>
      <c r="AD761" s="19">
        <v>59</v>
      </c>
      <c r="AE761" s="19">
        <v>10088</v>
      </c>
      <c r="AF761" s="19">
        <v>161</v>
      </c>
      <c r="AG761" s="19">
        <v>-3</v>
      </c>
      <c r="AH761" s="19">
        <v>15700</v>
      </c>
      <c r="AI761" s="19">
        <v>744</v>
      </c>
      <c r="AJ761" s="19"/>
      <c r="AK761" s="19"/>
      <c r="AL761" s="19">
        <v>69</v>
      </c>
      <c r="AM761" s="19">
        <v>26728</v>
      </c>
      <c r="AP761" s="17">
        <f t="shared" si="261"/>
        <v>10.4291</v>
      </c>
      <c r="AQ761" s="17">
        <f t="shared" si="262"/>
        <v>4.8551099999999998</v>
      </c>
      <c r="AR761" s="17">
        <f t="shared" si="281"/>
        <v>438.82799999999997</v>
      </c>
      <c r="AS761" s="17">
        <f t="shared" si="278"/>
        <v>4.1183800000000002</v>
      </c>
      <c r="AT761" s="17">
        <f t="shared" si="263"/>
        <v>458.23058999999995</v>
      </c>
      <c r="AU761" s="5">
        <f t="shared" si="264"/>
        <v>442.89699999999999</v>
      </c>
      <c r="AV761" s="5">
        <f t="shared" si="265"/>
        <v>12.194159999999998</v>
      </c>
      <c r="AW761" s="5"/>
      <c r="AX761" s="5"/>
      <c r="AY761" s="5">
        <f t="shared" si="266"/>
        <v>1.4365800000000002</v>
      </c>
      <c r="AZ761" s="5">
        <f t="shared" si="267"/>
        <v>456.52773999999999</v>
      </c>
      <c r="BA761" s="7">
        <f t="shared" si="268"/>
        <v>1.8615299190551844E-3</v>
      </c>
      <c r="BB761" s="62">
        <f t="shared" si="269"/>
        <v>27027</v>
      </c>
      <c r="BC761" s="6">
        <f t="shared" si="270"/>
        <v>5.5622732769044737E-3</v>
      </c>
      <c r="BD761" s="32">
        <f t="shared" si="271"/>
        <v>2.2759501935477509E-2</v>
      </c>
      <c r="BE761" s="32">
        <f t="shared" si="272"/>
        <v>1.0595342401737082E-2</v>
      </c>
      <c r="BF761" s="35">
        <f t="shared" si="273"/>
        <v>0.96664515566278542</v>
      </c>
      <c r="BG761" s="36">
        <f t="shared" si="274"/>
        <v>0.97014258104009188</v>
      </c>
      <c r="BH761" s="33">
        <f t="shared" si="275"/>
        <v>2.6710666037511759E-2</v>
      </c>
      <c r="BI761" s="33">
        <f t="shared" si="276"/>
        <v>3.1467529223963482E-3</v>
      </c>
      <c r="CM761" s="51" t="s">
        <v>3815</v>
      </c>
      <c r="CR761" s="78" t="s">
        <v>2043</v>
      </c>
      <c r="CS761" s="78" t="s">
        <v>6954</v>
      </c>
    </row>
    <row r="762" spans="1:97">
      <c r="A762" s="63" t="s">
        <v>3591</v>
      </c>
      <c r="B762" s="63" t="s">
        <v>7635</v>
      </c>
      <c r="C762" s="63">
        <v>5852</v>
      </c>
      <c r="D762" s="19" t="s">
        <v>3782</v>
      </c>
      <c r="E762" s="63" t="s">
        <v>3804</v>
      </c>
      <c r="F762" s="63" t="s">
        <v>3222</v>
      </c>
      <c r="G762" s="65" t="s">
        <v>3596</v>
      </c>
      <c r="H762" s="65">
        <v>20</v>
      </c>
      <c r="I762" s="65">
        <v>20</v>
      </c>
      <c r="J762" s="65">
        <v>108</v>
      </c>
      <c r="K762" s="23">
        <v>42.46651</v>
      </c>
      <c r="L762" s="23">
        <v>-109.735546</v>
      </c>
      <c r="M762" s="61" t="s">
        <v>7636</v>
      </c>
      <c r="N762" s="63" t="s">
        <v>7637</v>
      </c>
      <c r="O762" s="63"/>
      <c r="P762" s="63" t="s">
        <v>2396</v>
      </c>
      <c r="Q762" s="63"/>
      <c r="R762" s="63"/>
      <c r="S762" s="55">
        <f>IF(U762&gt;0,V762-U762,"")</f>
        <v>2896</v>
      </c>
      <c r="T762" s="63"/>
      <c r="U762" s="66">
        <v>7890</v>
      </c>
      <c r="V762" s="63">
        <v>10786</v>
      </c>
      <c r="W762" s="66">
        <v>10855</v>
      </c>
      <c r="X762" s="66">
        <v>10823</v>
      </c>
      <c r="Y762" s="63"/>
      <c r="Z762" s="64"/>
      <c r="AA762" s="63">
        <v>8.1</v>
      </c>
      <c r="AB762" s="63"/>
      <c r="AC762" s="63">
        <v>19</v>
      </c>
      <c r="AD762" s="63">
        <v>0.5</v>
      </c>
      <c r="AE762" s="63">
        <v>943</v>
      </c>
      <c r="AF762" s="63">
        <v>16</v>
      </c>
      <c r="AG762" s="63"/>
      <c r="AH762" s="63">
        <v>595</v>
      </c>
      <c r="AI762" s="63">
        <v>1330</v>
      </c>
      <c r="AJ762" s="63">
        <v>0</v>
      </c>
      <c r="AK762" s="63">
        <v>0</v>
      </c>
      <c r="AL762" s="63">
        <v>15</v>
      </c>
      <c r="AM762" s="63">
        <v>2620</v>
      </c>
      <c r="AN762" s="63"/>
      <c r="AO762" s="63" t="s">
        <v>3536</v>
      </c>
      <c r="AP762" s="17">
        <f t="shared" si="261"/>
        <v>0.94809999999999994</v>
      </c>
      <c r="AQ762" s="17">
        <f t="shared" si="262"/>
        <v>4.1145000000000001E-2</v>
      </c>
      <c r="AR762" s="17">
        <f t="shared" si="281"/>
        <v>41.020499999999998</v>
      </c>
      <c r="AS762" s="17">
        <f t="shared" si="278"/>
        <v>0.40927999999999998</v>
      </c>
      <c r="AT762" s="17">
        <f t="shared" si="263"/>
        <v>42.419024999999998</v>
      </c>
      <c r="AU762" s="5">
        <f t="shared" si="264"/>
        <v>16.784949999999998</v>
      </c>
      <c r="AV762" s="5">
        <f t="shared" si="265"/>
        <v>21.798699999999997</v>
      </c>
      <c r="AW762" s="5">
        <f>IF(AJ762&gt;0,AJ762*0.03333,0)</f>
        <v>0</v>
      </c>
      <c r="AX762" s="5">
        <f>IF(AK762&gt;0,AK762*0.0588,0)</f>
        <v>0</v>
      </c>
      <c r="AY762" s="5">
        <f t="shared" si="266"/>
        <v>0.31230000000000002</v>
      </c>
      <c r="AZ762" s="5">
        <f t="shared" si="267"/>
        <v>38.895949999999992</v>
      </c>
      <c r="BA762" s="7">
        <f t="shared" si="268"/>
        <v>4.3326275387774588E-2</v>
      </c>
      <c r="BB762" s="62">
        <f t="shared" si="269"/>
        <v>2918.5</v>
      </c>
      <c r="BC762" s="28">
        <f t="shared" si="270"/>
        <v>5.389545905931209E-2</v>
      </c>
      <c r="BD762" s="32">
        <f t="shared" si="271"/>
        <v>2.2350820180331819E-2</v>
      </c>
      <c r="BE762" s="32">
        <f t="shared" si="272"/>
        <v>9.6996571703380748E-4</v>
      </c>
      <c r="BF762" s="35">
        <f t="shared" si="273"/>
        <v>0.97667921410263447</v>
      </c>
      <c r="BG762" s="33">
        <f t="shared" si="274"/>
        <v>0.43153464563791349</v>
      </c>
      <c r="BH762" s="37">
        <f t="shared" si="275"/>
        <v>0.56043624079113641</v>
      </c>
      <c r="BI762" s="33">
        <f t="shared" si="276"/>
        <v>8.0291135709501908E-3</v>
      </c>
      <c r="BJ762" s="63">
        <v>0</v>
      </c>
      <c r="BK762" s="63">
        <v>4.2</v>
      </c>
      <c r="BL762" s="63">
        <v>0</v>
      </c>
      <c r="BM762" s="63">
        <v>0</v>
      </c>
      <c r="BN762" s="63">
        <v>0</v>
      </c>
      <c r="BO762" s="63">
        <v>0</v>
      </c>
      <c r="BP762" s="63">
        <v>0</v>
      </c>
      <c r="BQ762" s="63">
        <v>0</v>
      </c>
      <c r="BR762" s="63">
        <v>0</v>
      </c>
      <c r="BS762" s="63">
        <v>2.4</v>
      </c>
      <c r="BT762" s="63">
        <v>0</v>
      </c>
      <c r="BU762" s="63">
        <v>0</v>
      </c>
      <c r="BV762" s="63">
        <v>0</v>
      </c>
      <c r="BW762" s="63">
        <v>0</v>
      </c>
      <c r="BX762" s="63"/>
      <c r="BY762" s="63"/>
      <c r="BZ762" s="63"/>
      <c r="CA762" s="63"/>
      <c r="CB762" s="63"/>
      <c r="CC762" s="63"/>
      <c r="CD762" s="63"/>
      <c r="CE762" s="63"/>
      <c r="CF762" s="63"/>
      <c r="CG762" s="63"/>
      <c r="CH762" s="63"/>
      <c r="CI762" s="63"/>
      <c r="CJ762" s="63"/>
      <c r="CK762" s="63"/>
      <c r="CL762" s="63"/>
      <c r="CM762" s="63"/>
      <c r="CN762" s="63"/>
      <c r="CO762" s="63" t="s">
        <v>5595</v>
      </c>
      <c r="CP762" s="66"/>
      <c r="CQ762" s="64">
        <v>39365</v>
      </c>
      <c r="CR762" s="78" t="s">
        <v>2038</v>
      </c>
      <c r="CS762" s="78" t="s">
        <v>2038</v>
      </c>
    </row>
    <row r="763" spans="1:97">
      <c r="A763" s="20" t="s">
        <v>3590</v>
      </c>
      <c r="B763" s="16" t="s">
        <v>4062</v>
      </c>
      <c r="C763" s="19">
        <v>49007628</v>
      </c>
      <c r="D763" s="19" t="s">
        <v>3782</v>
      </c>
      <c r="E763" s="19" t="s">
        <v>1707</v>
      </c>
      <c r="F763" s="19" t="s">
        <v>2528</v>
      </c>
      <c r="G763" s="47"/>
      <c r="H763" s="47" t="s">
        <v>5234</v>
      </c>
      <c r="I763" s="47" t="s">
        <v>5443</v>
      </c>
      <c r="J763" s="47" t="s">
        <v>5487</v>
      </c>
      <c r="K763" s="23">
        <v>41.92212</v>
      </c>
      <c r="L763" s="23">
        <v>-109.42039</v>
      </c>
      <c r="M763" s="61" t="s">
        <v>1690</v>
      </c>
      <c r="N763" s="19" t="s">
        <v>1691</v>
      </c>
      <c r="P763" s="19" t="s">
        <v>2396</v>
      </c>
      <c r="Q763" s="55"/>
      <c r="R763" s="55"/>
      <c r="S763" s="55">
        <f>V763-U763</f>
        <v>63</v>
      </c>
      <c r="T763" s="19"/>
      <c r="U763" s="55">
        <v>6512</v>
      </c>
      <c r="V763" s="55">
        <v>6575</v>
      </c>
      <c r="W763" s="55">
        <v>11970</v>
      </c>
      <c r="X763" s="55"/>
      <c r="Y763" s="51" t="s">
        <v>3798</v>
      </c>
      <c r="Z763" s="40">
        <v>23666</v>
      </c>
      <c r="AA763" s="52">
        <v>8.1000003814697266</v>
      </c>
      <c r="AB763" s="19" t="s">
        <v>3789</v>
      </c>
      <c r="AC763" s="19">
        <v>781</v>
      </c>
      <c r="AD763" s="19">
        <v>101</v>
      </c>
      <c r="AE763" s="19">
        <v>16016</v>
      </c>
      <c r="AF763" s="19">
        <v>370</v>
      </c>
      <c r="AG763" s="19">
        <v>-3</v>
      </c>
      <c r="AH763" s="19">
        <v>25000</v>
      </c>
      <c r="AI763" s="19">
        <v>866</v>
      </c>
      <c r="AJ763" s="19"/>
      <c r="AK763" s="19"/>
      <c r="AL763" s="19">
        <v>1750</v>
      </c>
      <c r="AM763" s="19">
        <v>44459</v>
      </c>
      <c r="AP763" s="17">
        <f t="shared" si="261"/>
        <v>38.971899999999998</v>
      </c>
      <c r="AQ763" s="17">
        <f t="shared" si="262"/>
        <v>8.3112899999999996</v>
      </c>
      <c r="AR763" s="17">
        <f t="shared" si="281"/>
        <v>696.69599999999991</v>
      </c>
      <c r="AS763" s="17">
        <f t="shared" si="278"/>
        <v>9.464599999999999</v>
      </c>
      <c r="AT763" s="17">
        <f t="shared" si="263"/>
        <v>753.44378999999992</v>
      </c>
      <c r="AU763" s="5">
        <f t="shared" si="264"/>
        <v>705.25</v>
      </c>
      <c r="AV763" s="5">
        <f t="shared" si="265"/>
        <v>14.193739999999998</v>
      </c>
      <c r="AW763" s="5"/>
      <c r="AX763" s="5"/>
      <c r="AY763" s="5">
        <f t="shared" si="266"/>
        <v>36.435000000000002</v>
      </c>
      <c r="AZ763" s="5">
        <f t="shared" si="267"/>
        <v>755.87874000000011</v>
      </c>
      <c r="BA763" s="7">
        <f t="shared" si="268"/>
        <v>-1.6132734730993417E-3</v>
      </c>
      <c r="BB763" s="62">
        <f t="shared" si="269"/>
        <v>44881</v>
      </c>
      <c r="BC763" s="6">
        <f t="shared" si="270"/>
        <v>4.7235280949182896E-3</v>
      </c>
      <c r="BD763" s="32">
        <f t="shared" si="271"/>
        <v>5.1725026494677195E-2</v>
      </c>
      <c r="BE763" s="32">
        <f t="shared" si="272"/>
        <v>1.1031068422503025E-2</v>
      </c>
      <c r="BF763" s="35">
        <f t="shared" si="273"/>
        <v>0.93724390508281974</v>
      </c>
      <c r="BG763" s="36">
        <f t="shared" si="274"/>
        <v>0.93302002382022264</v>
      </c>
      <c r="BH763" s="33">
        <f t="shared" si="275"/>
        <v>1.8777800259337889E-2</v>
      </c>
      <c r="BI763" s="33">
        <f t="shared" si="276"/>
        <v>4.8202175920439301E-2</v>
      </c>
      <c r="CM763" s="51" t="s">
        <v>3815</v>
      </c>
      <c r="CR763" s="78" t="s">
        <v>2038</v>
      </c>
      <c r="CS763" s="78" t="s">
        <v>2038</v>
      </c>
    </row>
    <row r="764" spans="1:97">
      <c r="A764" s="63" t="s">
        <v>3591</v>
      </c>
      <c r="B764" s="63" t="s">
        <v>1574</v>
      </c>
      <c r="C764" s="63">
        <v>4395</v>
      </c>
      <c r="D764" s="19" t="s">
        <v>3782</v>
      </c>
      <c r="E764" s="63" t="s">
        <v>3804</v>
      </c>
      <c r="F764" s="63" t="s">
        <v>3222</v>
      </c>
      <c r="G764" s="65" t="s">
        <v>274</v>
      </c>
      <c r="H764" s="65">
        <v>7</v>
      </c>
      <c r="I764" s="65">
        <v>28</v>
      </c>
      <c r="J764" s="65">
        <v>108</v>
      </c>
      <c r="K764" s="23">
        <v>42.416670000000003</v>
      </c>
      <c r="L764" s="23">
        <v>-109.73527799999999</v>
      </c>
      <c r="M764" s="61" t="s">
        <v>574</v>
      </c>
      <c r="N764" s="19" t="s">
        <v>5553</v>
      </c>
      <c r="O764" s="63"/>
      <c r="P764" s="63" t="s">
        <v>2396</v>
      </c>
      <c r="Q764" s="63"/>
      <c r="R764" s="63"/>
      <c r="S764" s="55"/>
      <c r="T764" s="63"/>
      <c r="U764" s="66" t="s">
        <v>575</v>
      </c>
      <c r="V764" s="63"/>
      <c r="W764" s="66">
        <v>10552</v>
      </c>
      <c r="X764" s="66">
        <v>10251</v>
      </c>
      <c r="Y764" s="63"/>
      <c r="Z764" s="64">
        <v>37738</v>
      </c>
      <c r="AA764" s="63">
        <v>8</v>
      </c>
      <c r="AB764" s="63"/>
      <c r="AC764" s="63">
        <v>6.16</v>
      </c>
      <c r="AD764" s="63">
        <v>1.1499999999999999</v>
      </c>
      <c r="AE764" s="63">
        <v>654</v>
      </c>
      <c r="AF764" s="63">
        <v>10.199999999999999</v>
      </c>
      <c r="AG764" s="63"/>
      <c r="AH764" s="63">
        <v>340</v>
      </c>
      <c r="AI764" s="63">
        <v>881</v>
      </c>
      <c r="AJ764" s="63"/>
      <c r="AK764" s="63"/>
      <c r="AL764" s="63">
        <v>29</v>
      </c>
      <c r="AM764" s="63">
        <v>2192</v>
      </c>
      <c r="AN764" s="4">
        <v>2890</v>
      </c>
      <c r="AO764" s="63" t="s">
        <v>576</v>
      </c>
      <c r="AP764" s="17">
        <f t="shared" si="261"/>
        <v>0.30738399999999999</v>
      </c>
      <c r="AQ764" s="17">
        <f t="shared" si="262"/>
        <v>9.4633499999999995E-2</v>
      </c>
      <c r="AR764" s="17">
        <f t="shared" si="281"/>
        <v>28.448999999999998</v>
      </c>
      <c r="AS764" s="17">
        <f t="shared" si="278"/>
        <v>0.26091599999999998</v>
      </c>
      <c r="AT764" s="17">
        <f t="shared" si="263"/>
        <v>29.111933499999999</v>
      </c>
      <c r="AU764" s="5">
        <f t="shared" si="264"/>
        <v>9.5914000000000001</v>
      </c>
      <c r="AV764" s="5">
        <f t="shared" si="265"/>
        <v>14.439589999999999</v>
      </c>
      <c r="AW764" s="5">
        <f t="shared" ref="AW764:AW795" si="282">IF(AJ764&gt;0,AJ764*0.03333,0)</f>
        <v>0</v>
      </c>
      <c r="AX764" s="5">
        <f t="shared" ref="AX764:AX806" si="283">IF(AK764&gt;0,AK764*0.0588,0)</f>
        <v>0</v>
      </c>
      <c r="AY764" s="5">
        <f t="shared" si="266"/>
        <v>0.60378000000000009</v>
      </c>
      <c r="AZ764" s="5">
        <f t="shared" si="267"/>
        <v>24.63477</v>
      </c>
      <c r="BA764" s="7">
        <f t="shared" si="268"/>
        <v>8.3301173996652655E-2</v>
      </c>
      <c r="BB764" s="62">
        <f t="shared" si="269"/>
        <v>1921.51</v>
      </c>
      <c r="BC764" s="28">
        <f t="shared" si="270"/>
        <v>-6.5756495061395248E-2</v>
      </c>
      <c r="BD764" s="32">
        <f t="shared" si="271"/>
        <v>1.055869408330436E-2</v>
      </c>
      <c r="BE764" s="32">
        <f t="shared" si="272"/>
        <v>3.250677252337087E-3</v>
      </c>
      <c r="BF764" s="35">
        <f t="shared" si="273"/>
        <v>0.98619062866435858</v>
      </c>
      <c r="BG764" s="33">
        <f t="shared" si="274"/>
        <v>0.38934400442951161</v>
      </c>
      <c r="BH764" s="37">
        <f t="shared" si="275"/>
        <v>0.58614673487919711</v>
      </c>
      <c r="BI764" s="33">
        <f t="shared" si="276"/>
        <v>2.4509260691291217E-2</v>
      </c>
      <c r="BJ764" s="63"/>
      <c r="BK764" s="63">
        <v>0.86</v>
      </c>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v>2003427</v>
      </c>
      <c r="CO764" s="63" t="s">
        <v>577</v>
      </c>
      <c r="CP764" s="66"/>
      <c r="CQ764" s="64">
        <v>37741</v>
      </c>
      <c r="CR764" s="78" t="s">
        <v>2038</v>
      </c>
      <c r="CS764" s="78" t="s">
        <v>2038</v>
      </c>
    </row>
    <row r="765" spans="1:97">
      <c r="A765" s="63" t="s">
        <v>3591</v>
      </c>
      <c r="B765" s="63" t="s">
        <v>1572</v>
      </c>
      <c r="C765" s="63">
        <v>4393</v>
      </c>
      <c r="D765" s="19" t="s">
        <v>3782</v>
      </c>
      <c r="E765" s="63" t="s">
        <v>3804</v>
      </c>
      <c r="F765" s="63" t="s">
        <v>3222</v>
      </c>
      <c r="G765" s="65" t="s">
        <v>3594</v>
      </c>
      <c r="H765" s="65">
        <v>18</v>
      </c>
      <c r="I765" s="65">
        <v>28</v>
      </c>
      <c r="J765" s="65">
        <v>108</v>
      </c>
      <c r="K765" s="23">
        <v>42.408889000000002</v>
      </c>
      <c r="L765" s="23">
        <v>-109.74166700000001</v>
      </c>
      <c r="M765" s="61" t="s">
        <v>578</v>
      </c>
      <c r="N765" s="19" t="s">
        <v>5552</v>
      </c>
      <c r="O765" s="63"/>
      <c r="P765" s="63" t="s">
        <v>2396</v>
      </c>
      <c r="Q765" s="63"/>
      <c r="R765" s="63"/>
      <c r="S765" s="55"/>
      <c r="T765" s="63"/>
      <c r="U765" s="66" t="s">
        <v>579</v>
      </c>
      <c r="V765" s="63"/>
      <c r="W765" s="66">
        <v>10395</v>
      </c>
      <c r="X765" s="66">
        <v>10320</v>
      </c>
      <c r="Y765" s="63"/>
      <c r="Z765" s="64">
        <v>37738</v>
      </c>
      <c r="AA765" s="63">
        <v>7.91</v>
      </c>
      <c r="AB765" s="63"/>
      <c r="AC765" s="63">
        <v>6.92</v>
      </c>
      <c r="AD765" s="63">
        <v>0.6</v>
      </c>
      <c r="AE765" s="63">
        <v>878</v>
      </c>
      <c r="AF765" s="63">
        <v>12</v>
      </c>
      <c r="AG765" s="63"/>
      <c r="AH765" s="63">
        <v>430</v>
      </c>
      <c r="AI765" s="63">
        <v>1201</v>
      </c>
      <c r="AJ765" s="63"/>
      <c r="AK765" s="63"/>
      <c r="AL765" s="63">
        <v>45</v>
      </c>
      <c r="AM765" s="63">
        <v>2634</v>
      </c>
      <c r="AN765" s="4">
        <v>3450</v>
      </c>
      <c r="AO765" s="63" t="s">
        <v>576</v>
      </c>
      <c r="AP765" s="17">
        <f t="shared" si="261"/>
        <v>0.345308</v>
      </c>
      <c r="AQ765" s="17">
        <f t="shared" si="262"/>
        <v>4.9374000000000001E-2</v>
      </c>
      <c r="AR765" s="17">
        <f t="shared" si="281"/>
        <v>38.192999999999998</v>
      </c>
      <c r="AS765" s="17">
        <f t="shared" si="278"/>
        <v>0.30696000000000001</v>
      </c>
      <c r="AT765" s="17">
        <f t="shared" si="263"/>
        <v>38.894641999999997</v>
      </c>
      <c r="AU765" s="5">
        <f t="shared" si="264"/>
        <v>12.1303</v>
      </c>
      <c r="AV765" s="5">
        <f t="shared" si="265"/>
        <v>19.684389999999997</v>
      </c>
      <c r="AW765" s="5">
        <f t="shared" si="282"/>
        <v>0</v>
      </c>
      <c r="AX765" s="5">
        <f t="shared" si="283"/>
        <v>0</v>
      </c>
      <c r="AY765" s="5">
        <f t="shared" si="266"/>
        <v>0.93690000000000007</v>
      </c>
      <c r="AZ765" s="5">
        <f t="shared" si="267"/>
        <v>32.75159</v>
      </c>
      <c r="BA765" s="7">
        <f t="shared" si="268"/>
        <v>8.574145253026004E-2</v>
      </c>
      <c r="BB765" s="62">
        <f t="shared" si="269"/>
        <v>2573.52</v>
      </c>
      <c r="BC765" s="28">
        <f t="shared" si="270"/>
        <v>-1.1613973638123332E-2</v>
      </c>
      <c r="BD765" s="32">
        <f t="shared" si="271"/>
        <v>8.8780351802698176E-3</v>
      </c>
      <c r="BE765" s="32">
        <f t="shared" si="272"/>
        <v>1.269429347106473E-3</v>
      </c>
      <c r="BF765" s="35">
        <f t="shared" si="273"/>
        <v>0.98985253547262364</v>
      </c>
      <c r="BG765" s="33">
        <f t="shared" si="274"/>
        <v>0.37037285823375293</v>
      </c>
      <c r="BH765" s="37">
        <f t="shared" si="275"/>
        <v>0.6010208970007257</v>
      </c>
      <c r="BI765" s="33">
        <f t="shared" si="276"/>
        <v>2.8606244765521309E-2</v>
      </c>
      <c r="BJ765" s="63"/>
      <c r="BK765" s="63">
        <v>9.48</v>
      </c>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v>2003427</v>
      </c>
      <c r="CO765" s="63" t="s">
        <v>577</v>
      </c>
      <c r="CP765" s="66"/>
      <c r="CQ765" s="64">
        <v>37741</v>
      </c>
      <c r="CR765" s="78" t="s">
        <v>2038</v>
      </c>
      <c r="CS765" s="78" t="s">
        <v>2038</v>
      </c>
    </row>
    <row r="766" spans="1:97">
      <c r="A766" s="63" t="s">
        <v>3591</v>
      </c>
      <c r="B766" s="63" t="s">
        <v>593</v>
      </c>
      <c r="C766" s="63">
        <v>5190</v>
      </c>
      <c r="D766" s="19" t="s">
        <v>3782</v>
      </c>
      <c r="E766" s="63" t="s">
        <v>3804</v>
      </c>
      <c r="F766" s="63" t="s">
        <v>3222</v>
      </c>
      <c r="G766" s="65" t="s">
        <v>259</v>
      </c>
      <c r="H766" s="65">
        <v>11</v>
      </c>
      <c r="I766" s="65">
        <v>28</v>
      </c>
      <c r="J766" s="65">
        <v>109</v>
      </c>
      <c r="K766" s="23">
        <v>42.422929000000003</v>
      </c>
      <c r="L766" s="23">
        <v>-109.76534100000001</v>
      </c>
      <c r="M766" s="61" t="s">
        <v>599</v>
      </c>
      <c r="N766" s="63" t="s">
        <v>600</v>
      </c>
      <c r="O766" s="63"/>
      <c r="P766" s="63" t="s">
        <v>2396</v>
      </c>
      <c r="Q766" s="63"/>
      <c r="R766" s="63"/>
      <c r="S766" s="55">
        <f>IF(U766&gt;0,V766-U766,"")</f>
        <v>2744</v>
      </c>
      <c r="T766" s="63"/>
      <c r="U766" s="66">
        <v>7424</v>
      </c>
      <c r="V766" s="63">
        <v>10168</v>
      </c>
      <c r="W766" s="66">
        <v>10266</v>
      </c>
      <c r="X766" s="66">
        <v>10257</v>
      </c>
      <c r="Y766" s="63"/>
      <c r="Z766" s="64">
        <v>1</v>
      </c>
      <c r="AA766" s="63">
        <v>6.61</v>
      </c>
      <c r="AB766" s="63"/>
      <c r="AC766" s="63">
        <v>6</v>
      </c>
      <c r="AD766" s="63">
        <v>0</v>
      </c>
      <c r="AE766" s="63">
        <v>170</v>
      </c>
      <c r="AF766" s="63">
        <v>0</v>
      </c>
      <c r="AG766" s="63"/>
      <c r="AH766" s="63">
        <v>199</v>
      </c>
      <c r="AI766" s="63">
        <v>0</v>
      </c>
      <c r="AJ766" s="63">
        <v>0</v>
      </c>
      <c r="AK766" s="63">
        <v>0</v>
      </c>
      <c r="AL766" s="63">
        <v>82</v>
      </c>
      <c r="AM766" s="63">
        <v>698</v>
      </c>
      <c r="AN766" s="63"/>
      <c r="AO766" s="63" t="s">
        <v>3536</v>
      </c>
      <c r="AP766" s="17">
        <f t="shared" si="261"/>
        <v>0.2994</v>
      </c>
      <c r="AQ766" s="17">
        <f t="shared" si="262"/>
        <v>0</v>
      </c>
      <c r="AR766" s="17">
        <f t="shared" si="281"/>
        <v>7.3949999999999996</v>
      </c>
      <c r="AS766" s="17">
        <f t="shared" si="278"/>
        <v>0</v>
      </c>
      <c r="AT766" s="17">
        <f t="shared" si="263"/>
        <v>7.6943999999999999</v>
      </c>
      <c r="AU766" s="5">
        <f t="shared" si="264"/>
        <v>5.6137899999999998</v>
      </c>
      <c r="AV766" s="5">
        <f t="shared" si="265"/>
        <v>0</v>
      </c>
      <c r="AW766" s="5">
        <f t="shared" si="282"/>
        <v>0</v>
      </c>
      <c r="AX766" s="5">
        <f t="shared" si="283"/>
        <v>0</v>
      </c>
      <c r="AY766" s="5">
        <f t="shared" si="266"/>
        <v>1.7072400000000001</v>
      </c>
      <c r="AZ766" s="5">
        <f t="shared" si="267"/>
        <v>7.3210300000000004</v>
      </c>
      <c r="BA766" s="7">
        <f t="shared" si="268"/>
        <v>2.4865754760269903E-2</v>
      </c>
      <c r="BB766" s="62">
        <f t="shared" si="269"/>
        <v>457</v>
      </c>
      <c r="BC766" s="28">
        <f t="shared" si="270"/>
        <v>-0.20865800865800865</v>
      </c>
      <c r="BD766" s="32">
        <f t="shared" si="271"/>
        <v>3.891141609482221E-2</v>
      </c>
      <c r="BE766" s="32">
        <f t="shared" si="272"/>
        <v>0</v>
      </c>
      <c r="BF766" s="35">
        <f t="shared" si="273"/>
        <v>0.96108858390517771</v>
      </c>
      <c r="BG766" s="36">
        <f t="shared" si="274"/>
        <v>0.76680330499943306</v>
      </c>
      <c r="BH766" s="33">
        <f t="shared" si="275"/>
        <v>0</v>
      </c>
      <c r="BI766" s="33">
        <f t="shared" si="276"/>
        <v>0.23319669500056686</v>
      </c>
      <c r="BJ766" s="63">
        <v>0</v>
      </c>
      <c r="BK766" s="63">
        <v>6</v>
      </c>
      <c r="BL766" s="63">
        <v>0</v>
      </c>
      <c r="BM766" s="63">
        <v>0</v>
      </c>
      <c r="BN766" s="63">
        <v>0</v>
      </c>
      <c r="BO766" s="63">
        <v>0</v>
      </c>
      <c r="BP766" s="63">
        <v>0</v>
      </c>
      <c r="BQ766" s="63">
        <v>0</v>
      </c>
      <c r="BR766" s="63">
        <v>0</v>
      </c>
      <c r="BS766" s="63">
        <v>0</v>
      </c>
      <c r="BT766" s="63">
        <v>0</v>
      </c>
      <c r="BU766" s="63">
        <v>0</v>
      </c>
      <c r="BV766" s="63">
        <v>0</v>
      </c>
      <c r="BW766" s="63">
        <v>0</v>
      </c>
      <c r="BX766" s="63"/>
      <c r="BY766" s="63"/>
      <c r="BZ766" s="63"/>
      <c r="CA766" s="63"/>
      <c r="CB766" s="63"/>
      <c r="CC766" s="63"/>
      <c r="CD766" s="63"/>
      <c r="CE766" s="63"/>
      <c r="CF766" s="63"/>
      <c r="CG766" s="63"/>
      <c r="CH766" s="63"/>
      <c r="CI766" s="63"/>
      <c r="CJ766" s="63"/>
      <c r="CK766" s="63"/>
      <c r="CL766" s="63"/>
      <c r="CM766" s="63"/>
      <c r="CN766" s="63">
        <v>19000101</v>
      </c>
      <c r="CO766" s="63" t="s">
        <v>2116</v>
      </c>
      <c r="CP766" s="66"/>
      <c r="CQ766" s="64">
        <v>38924</v>
      </c>
      <c r="CR766" s="78" t="s">
        <v>2038</v>
      </c>
      <c r="CS766" s="78" t="s">
        <v>2038</v>
      </c>
    </row>
    <row r="767" spans="1:97">
      <c r="A767" s="63" t="s">
        <v>3591</v>
      </c>
      <c r="B767" s="63" t="s">
        <v>593</v>
      </c>
      <c r="C767" s="63">
        <v>3139</v>
      </c>
      <c r="D767" s="19" t="s">
        <v>3782</v>
      </c>
      <c r="E767" s="63" t="s">
        <v>3804</v>
      </c>
      <c r="F767" s="63" t="s">
        <v>3222</v>
      </c>
      <c r="G767" s="65" t="s">
        <v>3609</v>
      </c>
      <c r="H767" s="65">
        <v>11</v>
      </c>
      <c r="I767" s="65">
        <v>28</v>
      </c>
      <c r="J767" s="65">
        <v>109</v>
      </c>
      <c r="K767" s="23">
        <v>42.419170000000001</v>
      </c>
      <c r="L767" s="23">
        <v>-109.76778</v>
      </c>
      <c r="M767" s="61" t="s">
        <v>605</v>
      </c>
      <c r="N767" s="63" t="s">
        <v>606</v>
      </c>
      <c r="O767" s="63"/>
      <c r="P767" s="63" t="s">
        <v>2396</v>
      </c>
      <c r="Q767" s="63"/>
      <c r="R767" s="63"/>
      <c r="S767" s="55" t="str">
        <f>IF(U767&gt;0,V767-U767,"")</f>
        <v/>
      </c>
      <c r="T767" s="63"/>
      <c r="U767" s="66"/>
      <c r="V767" s="63"/>
      <c r="W767" s="66">
        <v>12640</v>
      </c>
      <c r="X767" s="66">
        <v>12631</v>
      </c>
      <c r="Y767" s="63"/>
      <c r="Z767" s="64">
        <v>36923</v>
      </c>
      <c r="AA767" s="63">
        <v>7.54</v>
      </c>
      <c r="AB767" s="63"/>
      <c r="AC767" s="63">
        <v>7.48</v>
      </c>
      <c r="AD767" s="63"/>
      <c r="AE767" s="63">
        <v>445</v>
      </c>
      <c r="AF767" s="63">
        <v>12.2</v>
      </c>
      <c r="AG767" s="63"/>
      <c r="AH767" s="63">
        <v>220</v>
      </c>
      <c r="AI767" s="63">
        <v>707</v>
      </c>
      <c r="AJ767" s="63"/>
      <c r="AK767" s="63"/>
      <c r="AL767" s="63">
        <v>44</v>
      </c>
      <c r="AM767" s="63">
        <v>1620</v>
      </c>
      <c r="AN767" s="63"/>
      <c r="AO767" s="63" t="s">
        <v>603</v>
      </c>
      <c r="AP767" s="17">
        <f t="shared" si="261"/>
        <v>0.37325200000000003</v>
      </c>
      <c r="AQ767" s="17">
        <f t="shared" si="262"/>
        <v>0</v>
      </c>
      <c r="AR767" s="17">
        <f t="shared" si="281"/>
        <v>19.357499999999998</v>
      </c>
      <c r="AS767" s="17">
        <f t="shared" si="278"/>
        <v>0.31207599999999996</v>
      </c>
      <c r="AT767" s="17">
        <f t="shared" si="263"/>
        <v>20.042828</v>
      </c>
      <c r="AU767" s="5">
        <f t="shared" si="264"/>
        <v>6.2061999999999999</v>
      </c>
      <c r="AV767" s="5">
        <f t="shared" si="265"/>
        <v>11.587729999999999</v>
      </c>
      <c r="AW767" s="5">
        <f t="shared" si="282"/>
        <v>0</v>
      </c>
      <c r="AX767" s="5">
        <f t="shared" si="283"/>
        <v>0</v>
      </c>
      <c r="AY767" s="5">
        <f t="shared" si="266"/>
        <v>0.91608000000000012</v>
      </c>
      <c r="AZ767" s="5">
        <f t="shared" si="267"/>
        <v>18.71001</v>
      </c>
      <c r="BA767" s="7">
        <f t="shared" si="268"/>
        <v>3.4392784342658973E-2</v>
      </c>
      <c r="BB767" s="62">
        <f t="shared" si="269"/>
        <v>1435.68</v>
      </c>
      <c r="BC767" s="28">
        <f t="shared" si="270"/>
        <v>-6.0320452403392996E-2</v>
      </c>
      <c r="BD767" s="32">
        <f t="shared" si="271"/>
        <v>1.8622721304598334E-2</v>
      </c>
      <c r="BE767" s="32">
        <f t="shared" si="272"/>
        <v>0</v>
      </c>
      <c r="BF767" s="35">
        <f t="shared" si="273"/>
        <v>0.98137727869540159</v>
      </c>
      <c r="BG767" s="33">
        <f t="shared" si="274"/>
        <v>0.33170479331651881</v>
      </c>
      <c r="BH767" s="37">
        <f t="shared" si="275"/>
        <v>0.61933318047398145</v>
      </c>
      <c r="BI767" s="33">
        <f t="shared" si="276"/>
        <v>4.8962026209499625E-2</v>
      </c>
      <c r="BJ767" s="63"/>
      <c r="BK767" s="63"/>
      <c r="BL767" s="63"/>
      <c r="BM767" s="63"/>
      <c r="BN767" s="63"/>
      <c r="BO767" s="63"/>
      <c r="BP767" s="63"/>
      <c r="BQ767" s="63"/>
      <c r="BR767" s="63"/>
      <c r="BS767" s="63"/>
      <c r="BT767" s="63"/>
      <c r="BU767" s="63"/>
      <c r="BV767" s="63"/>
      <c r="BW767" s="63"/>
      <c r="BX767" s="63"/>
      <c r="BY767" s="63">
        <v>474</v>
      </c>
      <c r="BZ767" s="63"/>
      <c r="CA767" s="63"/>
      <c r="CB767" s="63"/>
      <c r="CC767" s="63"/>
      <c r="CD767" s="63"/>
      <c r="CE767" s="63"/>
      <c r="CF767" s="63"/>
      <c r="CG767" s="63"/>
      <c r="CH767" s="63"/>
      <c r="CI767" s="63"/>
      <c r="CJ767" s="63"/>
      <c r="CK767" s="63"/>
      <c r="CL767" s="63"/>
      <c r="CM767" s="63" t="s">
        <v>607</v>
      </c>
      <c r="CN767" s="63">
        <v>20010201</v>
      </c>
      <c r="CO767" s="63" t="s">
        <v>2545</v>
      </c>
      <c r="CP767" s="66"/>
      <c r="CQ767" s="64">
        <v>36934</v>
      </c>
      <c r="CR767" s="78" t="s">
        <v>2038</v>
      </c>
      <c r="CS767" s="78" t="s">
        <v>2038</v>
      </c>
    </row>
    <row r="768" spans="1:97">
      <c r="A768" s="63" t="s">
        <v>3591</v>
      </c>
      <c r="B768" s="63" t="s">
        <v>593</v>
      </c>
      <c r="C768" s="63">
        <v>3140</v>
      </c>
      <c r="D768" s="19" t="s">
        <v>3782</v>
      </c>
      <c r="E768" s="63" t="s">
        <v>3804</v>
      </c>
      <c r="F768" s="63" t="s">
        <v>3222</v>
      </c>
      <c r="G768" s="65" t="s">
        <v>1575</v>
      </c>
      <c r="H768" s="65">
        <v>11</v>
      </c>
      <c r="I768" s="65">
        <v>28</v>
      </c>
      <c r="J768" s="65">
        <v>109</v>
      </c>
      <c r="K768" s="23">
        <v>42.42</v>
      </c>
      <c r="L768" s="23">
        <v>-109.76472200000001</v>
      </c>
      <c r="M768" s="61" t="s">
        <v>594</v>
      </c>
      <c r="N768" s="63" t="s">
        <v>595</v>
      </c>
      <c r="O768" s="63"/>
      <c r="P768" s="63" t="s">
        <v>2396</v>
      </c>
      <c r="Q768" s="63"/>
      <c r="R768" s="63"/>
      <c r="S768" s="55" t="str">
        <f>IF(U768&gt;0,V768-U768,"")</f>
        <v/>
      </c>
      <c r="T768" s="63"/>
      <c r="U768" s="66"/>
      <c r="V768" s="63"/>
      <c r="W768" s="66">
        <v>10386</v>
      </c>
      <c r="X768" s="66">
        <v>10375</v>
      </c>
      <c r="Y768" s="63"/>
      <c r="Z768" s="64">
        <v>36923</v>
      </c>
      <c r="AA768" s="63">
        <v>7.07</v>
      </c>
      <c r="AB768" s="63"/>
      <c r="AC768" s="63">
        <v>3530</v>
      </c>
      <c r="AD768" s="63"/>
      <c r="AE768" s="63">
        <v>854</v>
      </c>
      <c r="AF768" s="63">
        <v>40.4</v>
      </c>
      <c r="AG768" s="63"/>
      <c r="AH768" s="63">
        <v>7000</v>
      </c>
      <c r="AI768" s="63">
        <v>488</v>
      </c>
      <c r="AJ768" s="63"/>
      <c r="AK768" s="63"/>
      <c r="AL768" s="63">
        <v>97</v>
      </c>
      <c r="AM768" s="63">
        <v>11900</v>
      </c>
      <c r="AN768" s="63"/>
      <c r="AO768" s="63" t="s">
        <v>596</v>
      </c>
      <c r="AP768" s="17">
        <f t="shared" si="261"/>
        <v>176.14699999999999</v>
      </c>
      <c r="AQ768" s="17">
        <f t="shared" si="262"/>
        <v>0</v>
      </c>
      <c r="AR768" s="17">
        <f t="shared" si="281"/>
        <v>37.149000000000001</v>
      </c>
      <c r="AS768" s="17">
        <f t="shared" si="278"/>
        <v>1.0334319999999999</v>
      </c>
      <c r="AT768" s="17">
        <f t="shared" si="263"/>
        <v>214.329432</v>
      </c>
      <c r="AU768" s="5">
        <f t="shared" si="264"/>
        <v>197.47</v>
      </c>
      <c r="AV768" s="5">
        <f t="shared" si="265"/>
        <v>7.9983199999999988</v>
      </c>
      <c r="AW768" s="5">
        <f t="shared" si="282"/>
        <v>0</v>
      </c>
      <c r="AX768" s="5">
        <f t="shared" si="283"/>
        <v>0</v>
      </c>
      <c r="AY768" s="5">
        <f t="shared" si="266"/>
        <v>2.0195400000000001</v>
      </c>
      <c r="AZ768" s="5">
        <f t="shared" si="267"/>
        <v>207.48786000000001</v>
      </c>
      <c r="BA768" s="7">
        <f t="shared" si="268"/>
        <v>1.6219278179804883E-2</v>
      </c>
      <c r="BB768" s="62">
        <f t="shared" si="269"/>
        <v>12009.4</v>
      </c>
      <c r="BC768" s="28">
        <f t="shared" si="270"/>
        <v>4.5756062469154233E-3</v>
      </c>
      <c r="BD768" s="35">
        <f t="shared" si="271"/>
        <v>0.82185166244456798</v>
      </c>
      <c r="BE768" s="32">
        <f t="shared" si="272"/>
        <v>0</v>
      </c>
      <c r="BF768" s="32">
        <f t="shared" si="273"/>
        <v>0.17814833755543194</v>
      </c>
      <c r="BG768" s="36">
        <f t="shared" si="274"/>
        <v>0.9517183318580662</v>
      </c>
      <c r="BH768" s="33">
        <f t="shared" si="275"/>
        <v>3.8548375794130792E-2</v>
      </c>
      <c r="BI768" s="33">
        <f t="shared" si="276"/>
        <v>9.7332923478029021E-3</v>
      </c>
      <c r="BJ768" s="63"/>
      <c r="BK768" s="63">
        <v>0.63</v>
      </c>
      <c r="BL768" s="63"/>
      <c r="BM768" s="63"/>
      <c r="BN768" s="63"/>
      <c r="BO768" s="63"/>
      <c r="BP768" s="63"/>
      <c r="BQ768" s="63"/>
      <c r="BR768" s="63"/>
      <c r="BS768" s="63"/>
      <c r="BT768" s="63"/>
      <c r="BU768" s="63"/>
      <c r="BV768" s="63"/>
      <c r="BW768" s="63"/>
      <c r="BX768" s="63"/>
      <c r="BY768" s="63">
        <v>3210</v>
      </c>
      <c r="BZ768" s="63"/>
      <c r="CA768" s="63"/>
      <c r="CB768" s="63"/>
      <c r="CC768" s="63"/>
      <c r="CD768" s="63"/>
      <c r="CE768" s="63"/>
      <c r="CF768" s="63"/>
      <c r="CG768" s="63"/>
      <c r="CH768" s="63"/>
      <c r="CI768" s="63"/>
      <c r="CJ768" s="63"/>
      <c r="CK768" s="63"/>
      <c r="CL768" s="63"/>
      <c r="CM768" s="63" t="s">
        <v>597</v>
      </c>
      <c r="CN768" s="63">
        <v>20010201</v>
      </c>
      <c r="CO768" s="63" t="s">
        <v>598</v>
      </c>
      <c r="CP768" s="66"/>
      <c r="CQ768" s="64">
        <v>36934</v>
      </c>
      <c r="CR768" s="78" t="s">
        <v>2038</v>
      </c>
      <c r="CS768" s="78" t="s">
        <v>2038</v>
      </c>
    </row>
    <row r="769" spans="1:97">
      <c r="A769" s="63" t="s">
        <v>3591</v>
      </c>
      <c r="B769" s="63" t="s">
        <v>1561</v>
      </c>
      <c r="C769" s="63">
        <v>4397</v>
      </c>
      <c r="D769" s="19" t="s">
        <v>3782</v>
      </c>
      <c r="E769" s="63" t="s">
        <v>3804</v>
      </c>
      <c r="F769" s="63" t="s">
        <v>3222</v>
      </c>
      <c r="G769" s="65" t="s">
        <v>3596</v>
      </c>
      <c r="H769" s="65">
        <v>12</v>
      </c>
      <c r="I769" s="65">
        <v>28</v>
      </c>
      <c r="J769" s="65">
        <v>109</v>
      </c>
      <c r="K769" s="23">
        <v>42.415550000000003</v>
      </c>
      <c r="L769" s="23">
        <v>-109.74554999999999</v>
      </c>
      <c r="M769" s="61" t="s">
        <v>580</v>
      </c>
      <c r="N769" s="19" t="s">
        <v>1560</v>
      </c>
      <c r="O769" s="63"/>
      <c r="P769" s="63" t="s">
        <v>2396</v>
      </c>
      <c r="Q769" s="63"/>
      <c r="R769" s="63"/>
      <c r="S769" s="55"/>
      <c r="T769" s="63"/>
      <c r="U769" s="66" t="s">
        <v>581</v>
      </c>
      <c r="V769" s="63"/>
      <c r="W769" s="66">
        <v>10417</v>
      </c>
      <c r="X769" s="66">
        <v>10380</v>
      </c>
      <c r="Y769" s="63"/>
      <c r="Z769" s="64">
        <v>37738</v>
      </c>
      <c r="AA769" s="63">
        <v>6.38</v>
      </c>
      <c r="AB769" s="63"/>
      <c r="AC769" s="63">
        <v>37</v>
      </c>
      <c r="AD769" s="63">
        <v>6.25</v>
      </c>
      <c r="AE769" s="63">
        <v>884</v>
      </c>
      <c r="AF769" s="63">
        <v>15.9</v>
      </c>
      <c r="AG769" s="63"/>
      <c r="AH769" s="63">
        <v>1500</v>
      </c>
      <c r="AI769" s="63">
        <v>214</v>
      </c>
      <c r="AJ769" s="63"/>
      <c r="AK769" s="63"/>
      <c r="AL769" s="63">
        <v>15</v>
      </c>
      <c r="AM769" s="63">
        <v>2848</v>
      </c>
      <c r="AN769" s="4">
        <v>4850</v>
      </c>
      <c r="AO769" s="63" t="s">
        <v>576</v>
      </c>
      <c r="AP769" s="17">
        <f t="shared" si="261"/>
        <v>1.8463000000000001</v>
      </c>
      <c r="AQ769" s="17">
        <f t="shared" si="262"/>
        <v>0.51431250000000006</v>
      </c>
      <c r="AR769" s="17">
        <f t="shared" si="281"/>
        <v>38.454000000000001</v>
      </c>
      <c r="AS769" s="17">
        <f t="shared" si="278"/>
        <v>0.40672199999999997</v>
      </c>
      <c r="AT769" s="17">
        <f t="shared" si="263"/>
        <v>41.221334500000005</v>
      </c>
      <c r="AU769" s="5">
        <f t="shared" si="264"/>
        <v>42.314999999999998</v>
      </c>
      <c r="AV769" s="5">
        <f t="shared" si="265"/>
        <v>3.5074599999999996</v>
      </c>
      <c r="AW769" s="5">
        <f t="shared" si="282"/>
        <v>0</v>
      </c>
      <c r="AX769" s="5">
        <f t="shared" si="283"/>
        <v>0</v>
      </c>
      <c r="AY769" s="5">
        <f t="shared" si="266"/>
        <v>0.31230000000000002</v>
      </c>
      <c r="AZ769" s="5">
        <f t="shared" si="267"/>
        <v>46.13476</v>
      </c>
      <c r="BA769" s="7">
        <f t="shared" si="268"/>
        <v>-5.6245938284248669E-2</v>
      </c>
      <c r="BB769" s="62">
        <f t="shared" si="269"/>
        <v>2672.15</v>
      </c>
      <c r="BC769" s="28">
        <f t="shared" si="270"/>
        <v>-3.1856018405296942E-2</v>
      </c>
      <c r="BD769" s="32">
        <f t="shared" si="271"/>
        <v>4.4789913339656671E-2</v>
      </c>
      <c r="BE769" s="32">
        <f t="shared" si="272"/>
        <v>1.2476852247469087E-2</v>
      </c>
      <c r="BF769" s="35">
        <f t="shared" si="273"/>
        <v>0.94273323441287415</v>
      </c>
      <c r="BG769" s="36">
        <f t="shared" si="274"/>
        <v>0.91720429454927255</v>
      </c>
      <c r="BH769" s="33">
        <f t="shared" si="275"/>
        <v>7.6026406119810735E-2</v>
      </c>
      <c r="BI769" s="33">
        <f t="shared" si="276"/>
        <v>6.769299330916646E-3</v>
      </c>
      <c r="BJ769" s="63"/>
      <c r="BK769" s="63">
        <v>56</v>
      </c>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v>2003427</v>
      </c>
      <c r="CO769" s="63" t="s">
        <v>582</v>
      </c>
      <c r="CP769" s="66"/>
      <c r="CQ769" s="64">
        <v>37750</v>
      </c>
      <c r="CR769" s="78" t="s">
        <v>2038</v>
      </c>
      <c r="CS769" s="78" t="s">
        <v>2038</v>
      </c>
    </row>
    <row r="770" spans="1:97">
      <c r="A770" s="63" t="s">
        <v>3591</v>
      </c>
      <c r="B770" s="63" t="s">
        <v>1562</v>
      </c>
      <c r="C770" s="63">
        <v>4394</v>
      </c>
      <c r="D770" s="19" t="s">
        <v>3782</v>
      </c>
      <c r="E770" s="63" t="s">
        <v>3804</v>
      </c>
      <c r="F770" s="63" t="s">
        <v>3222</v>
      </c>
      <c r="G770" s="65" t="s">
        <v>1575</v>
      </c>
      <c r="H770" s="65">
        <v>13</v>
      </c>
      <c r="I770" s="65">
        <v>28</v>
      </c>
      <c r="J770" s="65">
        <v>109</v>
      </c>
      <c r="K770" s="23">
        <v>42.406939999999999</v>
      </c>
      <c r="L770" s="23">
        <v>-109.74722199999999</v>
      </c>
      <c r="M770" s="61" t="s">
        <v>2546</v>
      </c>
      <c r="N770" s="19" t="s">
        <v>1559</v>
      </c>
      <c r="O770" s="63"/>
      <c r="P770" s="63" t="s">
        <v>2396</v>
      </c>
      <c r="Q770" s="63"/>
      <c r="R770" s="63"/>
      <c r="S770" s="55"/>
      <c r="T770" s="63"/>
      <c r="U770" s="66" t="s">
        <v>2547</v>
      </c>
      <c r="V770" s="63"/>
      <c r="W770" s="66">
        <v>10300</v>
      </c>
      <c r="X770" s="66">
        <v>10213</v>
      </c>
      <c r="Y770" s="63"/>
      <c r="Z770" s="64">
        <v>37738</v>
      </c>
      <c r="AA770" s="63">
        <v>8.0500000000000007</v>
      </c>
      <c r="AB770" s="63"/>
      <c r="AC770" s="63">
        <v>6.5</v>
      </c>
      <c r="AD770" s="63">
        <v>1.06</v>
      </c>
      <c r="AE770" s="63">
        <v>793</v>
      </c>
      <c r="AF770" s="63">
        <v>7.8</v>
      </c>
      <c r="AG770" s="63"/>
      <c r="AH770" s="63">
        <v>350</v>
      </c>
      <c r="AI770" s="63">
        <v>1174</v>
      </c>
      <c r="AJ770" s="63"/>
      <c r="AK770" s="63"/>
      <c r="AL770" s="63">
        <v>18</v>
      </c>
      <c r="AM770" s="63">
        <v>2462</v>
      </c>
      <c r="AN770" s="4">
        <v>3250</v>
      </c>
      <c r="AO770" s="63" t="s">
        <v>576</v>
      </c>
      <c r="AP770" s="17">
        <f t="shared" si="261"/>
        <v>0.32435000000000003</v>
      </c>
      <c r="AQ770" s="17">
        <f t="shared" si="262"/>
        <v>8.722740000000001E-2</v>
      </c>
      <c r="AR770" s="17">
        <f t="shared" si="281"/>
        <v>34.4955</v>
      </c>
      <c r="AS770" s="17">
        <f t="shared" si="278"/>
        <v>0.19952399999999998</v>
      </c>
      <c r="AT770" s="17">
        <f t="shared" si="263"/>
        <v>35.106601399999995</v>
      </c>
      <c r="AU770" s="5">
        <f t="shared" si="264"/>
        <v>9.8734999999999999</v>
      </c>
      <c r="AV770" s="5">
        <f t="shared" si="265"/>
        <v>19.241859999999999</v>
      </c>
      <c r="AW770" s="5">
        <f t="shared" si="282"/>
        <v>0</v>
      </c>
      <c r="AX770" s="5">
        <f t="shared" si="283"/>
        <v>0</v>
      </c>
      <c r="AY770" s="5">
        <f t="shared" si="266"/>
        <v>0.37476000000000004</v>
      </c>
      <c r="AZ770" s="5">
        <f t="shared" si="267"/>
        <v>29.490119999999997</v>
      </c>
      <c r="BA770" s="7">
        <f t="shared" si="268"/>
        <v>8.6946849286998001E-2</v>
      </c>
      <c r="BB770" s="62">
        <f t="shared" si="269"/>
        <v>2350.3599999999997</v>
      </c>
      <c r="BC770" s="28">
        <f t="shared" si="270"/>
        <v>-2.3198596946196946E-2</v>
      </c>
      <c r="BD770" s="32">
        <f t="shared" si="271"/>
        <v>9.2390031237828702E-3</v>
      </c>
      <c r="BE770" s="32">
        <f t="shared" si="272"/>
        <v>2.4846438140263848E-3</v>
      </c>
      <c r="BF770" s="35">
        <f t="shared" si="273"/>
        <v>0.98827635306219075</v>
      </c>
      <c r="BG770" s="33">
        <f t="shared" si="274"/>
        <v>0.33480704724158467</v>
      </c>
      <c r="BH770" s="37">
        <f t="shared" si="275"/>
        <v>0.65248496784685861</v>
      </c>
      <c r="BI770" s="33">
        <f t="shared" si="276"/>
        <v>1.2707984911556822E-2</v>
      </c>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v>2003427</v>
      </c>
      <c r="CO770" s="63" t="s">
        <v>2548</v>
      </c>
      <c r="CP770" s="66"/>
      <c r="CQ770" s="64">
        <v>37741</v>
      </c>
      <c r="CR770" s="78" t="s">
        <v>2038</v>
      </c>
      <c r="CS770" s="78" t="s">
        <v>2038</v>
      </c>
    </row>
    <row r="771" spans="1:97">
      <c r="A771" s="63" t="s">
        <v>3591</v>
      </c>
      <c r="B771" s="63" t="s">
        <v>587</v>
      </c>
      <c r="C771" s="63">
        <v>5199</v>
      </c>
      <c r="D771" s="19" t="s">
        <v>3782</v>
      </c>
      <c r="E771" s="63" t="s">
        <v>3804</v>
      </c>
      <c r="F771" s="63" t="s">
        <v>3222</v>
      </c>
      <c r="G771" s="65" t="s">
        <v>1575</v>
      </c>
      <c r="H771" s="65">
        <v>14</v>
      </c>
      <c r="I771" s="65">
        <v>28</v>
      </c>
      <c r="J771" s="65">
        <v>109</v>
      </c>
      <c r="K771" s="23">
        <v>42.405735999999997</v>
      </c>
      <c r="L771" s="23">
        <v>-109.765203</v>
      </c>
      <c r="M771" s="61" t="s">
        <v>588</v>
      </c>
      <c r="N771" s="63" t="s">
        <v>589</v>
      </c>
      <c r="O771" s="63"/>
      <c r="P771" s="63" t="s">
        <v>2396</v>
      </c>
      <c r="Q771" s="63"/>
      <c r="R771" s="63"/>
      <c r="S771" s="55">
        <f t="shared" ref="S771:S779" si="284">IF(U771&gt;0,V771-U771,"")</f>
        <v>2716</v>
      </c>
      <c r="T771" s="63"/>
      <c r="U771" s="66">
        <v>7428</v>
      </c>
      <c r="V771" s="63">
        <v>10144</v>
      </c>
      <c r="W771" s="66">
        <v>10198</v>
      </c>
      <c r="X771" s="66">
        <v>10164</v>
      </c>
      <c r="Y771" s="63"/>
      <c r="Z771" s="64"/>
      <c r="AA771" s="63">
        <v>6.6</v>
      </c>
      <c r="AB771" s="63"/>
      <c r="AC771" s="63">
        <v>160</v>
      </c>
      <c r="AD771" s="63">
        <v>8</v>
      </c>
      <c r="AE771" s="63">
        <v>880</v>
      </c>
      <c r="AF771" s="63">
        <v>30</v>
      </c>
      <c r="AG771" s="63"/>
      <c r="AH771" s="63">
        <v>1120</v>
      </c>
      <c r="AI771" s="63">
        <v>1190</v>
      </c>
      <c r="AJ771" s="63">
        <v>0</v>
      </c>
      <c r="AK771" s="63">
        <v>0</v>
      </c>
      <c r="AL771" s="63">
        <v>44</v>
      </c>
      <c r="AM771" s="63">
        <v>3130</v>
      </c>
      <c r="AN771" s="63"/>
      <c r="AO771" s="63" t="s">
        <v>3536</v>
      </c>
      <c r="AP771" s="17">
        <f t="shared" ref="AP771:AP834" si="285">IF(AC771&gt;0,AC771*0.0499,0)</f>
        <v>7.984</v>
      </c>
      <c r="AQ771" s="17">
        <f t="shared" ref="AQ771:AQ834" si="286">IF(AD771&gt;0,AD771*0.08229,0)</f>
        <v>0.65832000000000002</v>
      </c>
      <c r="AR771" s="17">
        <f t="shared" si="281"/>
        <v>38.279999999999994</v>
      </c>
      <c r="AS771" s="17">
        <f t="shared" si="278"/>
        <v>0.76739999999999997</v>
      </c>
      <c r="AT771" s="17">
        <f t="shared" ref="AT771:AT834" si="287">SUM(AP771:AS771)</f>
        <v>47.689719999999994</v>
      </c>
      <c r="AU771" s="5">
        <f t="shared" ref="AU771:AU834" si="288">IF(AH771&gt;0,AH771*0.02821,0)</f>
        <v>31.595199999999998</v>
      </c>
      <c r="AV771" s="5">
        <f t="shared" ref="AV771:AV834" si="289">IF(AI771&gt;0,AI771*0.01639,0)</f>
        <v>19.504099999999998</v>
      </c>
      <c r="AW771" s="5">
        <f t="shared" si="282"/>
        <v>0</v>
      </c>
      <c r="AX771" s="5">
        <f t="shared" si="283"/>
        <v>0</v>
      </c>
      <c r="AY771" s="5">
        <f t="shared" ref="AY771:AY834" si="290">IF(AL771&gt;0,AL771*0.02082,0)</f>
        <v>0.91608000000000012</v>
      </c>
      <c r="AZ771" s="5">
        <f t="shared" ref="AZ771:AZ834" si="291">SUM(AU771:AY771)</f>
        <v>52.01538</v>
      </c>
      <c r="BA771" s="7">
        <f t="shared" ref="BA771:BA834" si="292">(AT771-AZ771)/(AT771+AZ771)</f>
        <v>-4.3384541011442811E-2</v>
      </c>
      <c r="BB771" s="62">
        <f t="shared" ref="BB771:BB834" si="293">SUM(AC771:AL771)</f>
        <v>3432</v>
      </c>
      <c r="BC771" s="28">
        <f t="shared" ref="BC771:BC834" si="294">(BB771-AM771)/(BB771+AM771)</f>
        <v>4.6022554099359951E-2</v>
      </c>
      <c r="BD771" s="32">
        <f t="shared" ref="BD771:BD834" si="295">AP771/AT771</f>
        <v>0.16741553525581615</v>
      </c>
      <c r="BE771" s="32">
        <f t="shared" ref="BE771:BE834" si="296">AQ771/AT771</f>
        <v>1.3804232861924962E-2</v>
      </c>
      <c r="BF771" s="35">
        <f t="shared" ref="BF771:BF834" si="297">(AR771+AS771)/AT771</f>
        <v>0.8187802318822589</v>
      </c>
      <c r="BG771" s="37">
        <f t="shared" ref="BG771:BG834" si="298">AU771/AZ771</f>
        <v>0.6074203437521748</v>
      </c>
      <c r="BH771" s="33">
        <f t="shared" ref="BH771:BH834" si="299">AV771/AZ771</f>
        <v>0.37496794217402618</v>
      </c>
      <c r="BI771" s="33">
        <f t="shared" ref="BI771:BI834" si="300">AY771/AZ771</f>
        <v>1.7611714073798943E-2</v>
      </c>
      <c r="BJ771" s="63">
        <v>0</v>
      </c>
      <c r="BK771" s="63">
        <v>19</v>
      </c>
      <c r="BL771" s="63">
        <v>0</v>
      </c>
      <c r="BM771" s="63">
        <v>0</v>
      </c>
      <c r="BN771" s="63">
        <v>0</v>
      </c>
      <c r="BO771" s="63">
        <v>0</v>
      </c>
      <c r="BP771" s="63">
        <v>0</v>
      </c>
      <c r="BQ771" s="63">
        <v>0</v>
      </c>
      <c r="BR771" s="63">
        <v>0</v>
      </c>
      <c r="BS771" s="63">
        <v>2</v>
      </c>
      <c r="BT771" s="63">
        <v>0</v>
      </c>
      <c r="BU771" s="63">
        <v>0</v>
      </c>
      <c r="BV771" s="63">
        <v>0</v>
      </c>
      <c r="BW771" s="63">
        <v>0</v>
      </c>
      <c r="BX771" s="63"/>
      <c r="BY771" s="63"/>
      <c r="BZ771" s="63"/>
      <c r="CA771" s="63"/>
      <c r="CB771" s="63"/>
      <c r="CC771" s="63"/>
      <c r="CD771" s="63"/>
      <c r="CE771" s="63"/>
      <c r="CF771" s="63"/>
      <c r="CG771" s="63"/>
      <c r="CH771" s="63"/>
      <c r="CI771" s="63"/>
      <c r="CJ771" s="63"/>
      <c r="CK771" s="63"/>
      <c r="CL771" s="63"/>
      <c r="CM771" s="63" t="s">
        <v>590</v>
      </c>
      <c r="CN771" s="63"/>
      <c r="CO771" s="63" t="s">
        <v>2117</v>
      </c>
      <c r="CP771" s="66"/>
      <c r="CQ771" s="64">
        <v>38930</v>
      </c>
      <c r="CR771" s="78" t="s">
        <v>2038</v>
      </c>
      <c r="CS771" s="78" t="s">
        <v>2038</v>
      </c>
    </row>
    <row r="772" spans="1:97">
      <c r="A772" s="63" t="s">
        <v>3591</v>
      </c>
      <c r="B772" s="63" t="s">
        <v>587</v>
      </c>
      <c r="C772" s="63">
        <v>5196</v>
      </c>
      <c r="D772" s="19" t="s">
        <v>3782</v>
      </c>
      <c r="E772" s="63" t="s">
        <v>3804</v>
      </c>
      <c r="F772" s="63" t="s">
        <v>3222</v>
      </c>
      <c r="G772" s="65" t="s">
        <v>270</v>
      </c>
      <c r="H772" s="65">
        <v>14</v>
      </c>
      <c r="I772" s="65">
        <v>28</v>
      </c>
      <c r="J772" s="65">
        <v>109</v>
      </c>
      <c r="K772" s="23">
        <v>42.408728000000004</v>
      </c>
      <c r="L772" s="23">
        <v>-109.767647</v>
      </c>
      <c r="M772" s="61" t="s">
        <v>591</v>
      </c>
      <c r="N772" s="63" t="s">
        <v>592</v>
      </c>
      <c r="O772" s="63"/>
      <c r="P772" s="63" t="s">
        <v>2396</v>
      </c>
      <c r="Q772" s="63"/>
      <c r="R772" s="63"/>
      <c r="S772" s="55">
        <f t="shared" si="284"/>
        <v>2731</v>
      </c>
      <c r="T772" s="63"/>
      <c r="U772" s="66">
        <v>7429</v>
      </c>
      <c r="V772" s="63">
        <v>10160</v>
      </c>
      <c r="W772" s="66">
        <v>10278</v>
      </c>
      <c r="X772" s="66">
        <v>10220</v>
      </c>
      <c r="Y772" s="63"/>
      <c r="Z772" s="64">
        <v>1</v>
      </c>
      <c r="AA772" s="63">
        <v>6.71</v>
      </c>
      <c r="AB772" s="63"/>
      <c r="AC772" s="63">
        <v>9810</v>
      </c>
      <c r="AD772" s="63">
        <v>14</v>
      </c>
      <c r="AE772" s="63">
        <v>990</v>
      </c>
      <c r="AF772" s="63">
        <v>0</v>
      </c>
      <c r="AG772" s="63"/>
      <c r="AH772" s="63">
        <v>19300</v>
      </c>
      <c r="AI772" s="63">
        <v>0</v>
      </c>
      <c r="AJ772" s="63">
        <v>0</v>
      </c>
      <c r="AK772" s="63">
        <v>0</v>
      </c>
      <c r="AL772" s="63">
        <v>82</v>
      </c>
      <c r="AM772" s="63">
        <v>36100</v>
      </c>
      <c r="AN772" s="63"/>
      <c r="AO772" s="63" t="s">
        <v>3536</v>
      </c>
      <c r="AP772" s="17">
        <f t="shared" si="285"/>
        <v>489.51900000000001</v>
      </c>
      <c r="AQ772" s="17">
        <f t="shared" si="286"/>
        <v>1.1520600000000001</v>
      </c>
      <c r="AR772" s="17">
        <f t="shared" si="281"/>
        <v>43.064999999999998</v>
      </c>
      <c r="AS772" s="17">
        <f t="shared" si="278"/>
        <v>0</v>
      </c>
      <c r="AT772" s="17">
        <f t="shared" si="287"/>
        <v>533.73605999999995</v>
      </c>
      <c r="AU772" s="5">
        <f t="shared" si="288"/>
        <v>544.45299999999997</v>
      </c>
      <c r="AV772" s="5">
        <f t="shared" si="289"/>
        <v>0</v>
      </c>
      <c r="AW772" s="5">
        <f t="shared" si="282"/>
        <v>0</v>
      </c>
      <c r="AX772" s="5">
        <f t="shared" si="283"/>
        <v>0</v>
      </c>
      <c r="AY772" s="5">
        <f t="shared" si="290"/>
        <v>1.7072400000000001</v>
      </c>
      <c r="AZ772" s="5">
        <f t="shared" si="291"/>
        <v>546.16023999999993</v>
      </c>
      <c r="BA772" s="7">
        <f t="shared" si="292"/>
        <v>-1.1504975061031304E-2</v>
      </c>
      <c r="BB772" s="62">
        <f t="shared" si="293"/>
        <v>30196</v>
      </c>
      <c r="BC772" s="28">
        <f t="shared" si="294"/>
        <v>-8.9055146615180408E-2</v>
      </c>
      <c r="BD772" s="35">
        <f t="shared" si="295"/>
        <v>0.91715556936512788</v>
      </c>
      <c r="BE772" s="32">
        <f t="shared" si="296"/>
        <v>2.1584826028055895E-3</v>
      </c>
      <c r="BF772" s="32">
        <f t="shared" si="297"/>
        <v>8.0685948032066634E-2</v>
      </c>
      <c r="BG772" s="36">
        <f t="shared" si="298"/>
        <v>0.99687410420062805</v>
      </c>
      <c r="BH772" s="33">
        <f t="shared" si="299"/>
        <v>0</v>
      </c>
      <c r="BI772" s="33">
        <f t="shared" si="300"/>
        <v>3.1258957993719944E-3</v>
      </c>
      <c r="BJ772" s="63">
        <v>0</v>
      </c>
      <c r="BK772" s="63">
        <v>8</v>
      </c>
      <c r="BL772" s="63">
        <v>0</v>
      </c>
      <c r="BM772" s="63">
        <v>0</v>
      </c>
      <c r="BN772" s="63">
        <v>0</v>
      </c>
      <c r="BO772" s="63">
        <v>0</v>
      </c>
      <c r="BP772" s="63">
        <v>0</v>
      </c>
      <c r="BQ772" s="63">
        <v>0</v>
      </c>
      <c r="BR772" s="63">
        <v>0</v>
      </c>
      <c r="BS772" s="63">
        <v>2</v>
      </c>
      <c r="BT772" s="63">
        <v>0</v>
      </c>
      <c r="BU772" s="63">
        <v>0</v>
      </c>
      <c r="BV772" s="63">
        <v>0</v>
      </c>
      <c r="BW772" s="63">
        <v>0</v>
      </c>
      <c r="BX772" s="63"/>
      <c r="BY772" s="63"/>
      <c r="BZ772" s="63"/>
      <c r="CA772" s="63"/>
      <c r="CB772" s="63"/>
      <c r="CC772" s="63"/>
      <c r="CD772" s="63"/>
      <c r="CE772" s="63"/>
      <c r="CF772" s="63"/>
      <c r="CG772" s="63"/>
      <c r="CH772" s="63"/>
      <c r="CI772" s="63"/>
      <c r="CJ772" s="63"/>
      <c r="CK772" s="63"/>
      <c r="CL772" s="63"/>
      <c r="CM772" s="63" t="s">
        <v>590</v>
      </c>
      <c r="CN772" s="63">
        <v>19000101</v>
      </c>
      <c r="CO772" s="63" t="s">
        <v>2118</v>
      </c>
      <c r="CP772" s="66"/>
      <c r="CQ772" s="64">
        <v>38930</v>
      </c>
      <c r="CR772" s="78" t="s">
        <v>2038</v>
      </c>
      <c r="CS772" s="78" t="s">
        <v>2038</v>
      </c>
    </row>
    <row r="773" spans="1:97">
      <c r="A773" s="63" t="s">
        <v>3591</v>
      </c>
      <c r="B773" s="63" t="s">
        <v>587</v>
      </c>
      <c r="C773" s="63">
        <v>3141</v>
      </c>
      <c r="D773" s="19" t="s">
        <v>3782</v>
      </c>
      <c r="E773" s="63" t="s">
        <v>3804</v>
      </c>
      <c r="F773" s="63" t="s">
        <v>3222</v>
      </c>
      <c r="G773" s="65" t="s">
        <v>259</v>
      </c>
      <c r="H773" s="65">
        <v>14</v>
      </c>
      <c r="I773" s="65">
        <v>28</v>
      </c>
      <c r="J773" s="65">
        <v>109</v>
      </c>
      <c r="K773" s="23">
        <v>42.40916</v>
      </c>
      <c r="L773" s="23">
        <v>-109.765</v>
      </c>
      <c r="M773" s="61" t="s">
        <v>601</v>
      </c>
      <c r="N773" s="63" t="s">
        <v>602</v>
      </c>
      <c r="O773" s="63"/>
      <c r="P773" s="63" t="s">
        <v>2396</v>
      </c>
      <c r="Q773" s="63"/>
      <c r="R773" s="63"/>
      <c r="S773" s="55" t="str">
        <f t="shared" si="284"/>
        <v/>
      </c>
      <c r="T773" s="63"/>
      <c r="U773" s="66"/>
      <c r="V773" s="63"/>
      <c r="W773" s="66">
        <v>10162</v>
      </c>
      <c r="X773" s="66">
        <v>10075</v>
      </c>
      <c r="Y773" s="63"/>
      <c r="Z773" s="64">
        <v>36873</v>
      </c>
      <c r="AA773" s="63">
        <v>7.06</v>
      </c>
      <c r="AB773" s="63"/>
      <c r="AC773" s="63">
        <v>4600</v>
      </c>
      <c r="AD773" s="63">
        <v>0.56000000000000005</v>
      </c>
      <c r="AE773" s="63">
        <v>439</v>
      </c>
      <c r="AF773" s="63">
        <v>23.1</v>
      </c>
      <c r="AG773" s="63"/>
      <c r="AH773" s="63">
        <v>8200</v>
      </c>
      <c r="AI773" s="63">
        <v>191</v>
      </c>
      <c r="AJ773" s="63"/>
      <c r="AK773" s="63"/>
      <c r="AL773" s="63">
        <v>16</v>
      </c>
      <c r="AM773" s="63">
        <v>13400</v>
      </c>
      <c r="AN773" s="63"/>
      <c r="AO773" s="63" t="s">
        <v>603</v>
      </c>
      <c r="AP773" s="17">
        <f t="shared" si="285"/>
        <v>229.54</v>
      </c>
      <c r="AQ773" s="17">
        <f t="shared" si="286"/>
        <v>4.6082400000000003E-2</v>
      </c>
      <c r="AR773" s="17">
        <f t="shared" si="281"/>
        <v>19.096499999999999</v>
      </c>
      <c r="AS773" s="17">
        <f t="shared" si="278"/>
        <v>0.59089800000000003</v>
      </c>
      <c r="AT773" s="17">
        <f t="shared" si="287"/>
        <v>249.27348039999998</v>
      </c>
      <c r="AU773" s="5">
        <f t="shared" si="288"/>
        <v>231.322</v>
      </c>
      <c r="AV773" s="5">
        <f t="shared" si="289"/>
        <v>3.1304899999999996</v>
      </c>
      <c r="AW773" s="5">
        <f t="shared" si="282"/>
        <v>0</v>
      </c>
      <c r="AX773" s="5">
        <f t="shared" si="283"/>
        <v>0</v>
      </c>
      <c r="AY773" s="5">
        <f t="shared" si="290"/>
        <v>0.33312000000000003</v>
      </c>
      <c r="AZ773" s="5">
        <f t="shared" si="291"/>
        <v>234.78561000000002</v>
      </c>
      <c r="BA773" s="7">
        <f t="shared" si="292"/>
        <v>2.9929962451542801E-2</v>
      </c>
      <c r="BB773" s="62">
        <f t="shared" si="293"/>
        <v>13469.66</v>
      </c>
      <c r="BC773" s="28">
        <f t="shared" si="294"/>
        <v>2.5925151267265703E-3</v>
      </c>
      <c r="BD773" s="35">
        <f t="shared" si="295"/>
        <v>0.92083602167252454</v>
      </c>
      <c r="BE773" s="32">
        <f t="shared" si="296"/>
        <v>1.8486683752340309E-4</v>
      </c>
      <c r="BF773" s="32">
        <f t="shared" si="297"/>
        <v>7.8979111489952139E-2</v>
      </c>
      <c r="BG773" s="36">
        <f t="shared" si="298"/>
        <v>0.98524777561963861</v>
      </c>
      <c r="BH773" s="33">
        <f t="shared" si="299"/>
        <v>1.333339807324648E-2</v>
      </c>
      <c r="BI773" s="33">
        <f t="shared" si="300"/>
        <v>1.4188263071148186E-3</v>
      </c>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v>20001213</v>
      </c>
      <c r="CO773" s="63" t="s">
        <v>604</v>
      </c>
      <c r="CP773" s="66"/>
      <c r="CQ773" s="64">
        <v>36887</v>
      </c>
      <c r="CR773" s="78" t="s">
        <v>2038</v>
      </c>
      <c r="CS773" s="78" t="s">
        <v>2038</v>
      </c>
    </row>
    <row r="774" spans="1:97">
      <c r="A774" s="63" t="s">
        <v>3591</v>
      </c>
      <c r="B774" s="63" t="s">
        <v>4412</v>
      </c>
      <c r="C774" s="63">
        <v>3165</v>
      </c>
      <c r="D774" s="19" t="s">
        <v>3782</v>
      </c>
      <c r="E774" s="63" t="s">
        <v>3804</v>
      </c>
      <c r="F774" s="63" t="s">
        <v>3222</v>
      </c>
      <c r="G774" s="65" t="s">
        <v>3617</v>
      </c>
      <c r="H774" s="65">
        <v>2</v>
      </c>
      <c r="I774" s="65">
        <v>29</v>
      </c>
      <c r="J774" s="65">
        <v>107</v>
      </c>
      <c r="K774" s="23">
        <v>42.454439999999998</v>
      </c>
      <c r="L774" s="23">
        <v>-109.63306</v>
      </c>
      <c r="M774" s="61" t="s">
        <v>4413</v>
      </c>
      <c r="N774" s="63" t="s">
        <v>4414</v>
      </c>
      <c r="O774" s="63"/>
      <c r="P774" s="63" t="s">
        <v>2396</v>
      </c>
      <c r="Q774" s="63"/>
      <c r="R774" s="63"/>
      <c r="S774" s="55" t="str">
        <f t="shared" si="284"/>
        <v/>
      </c>
      <c r="T774" s="63"/>
      <c r="U774" s="66"/>
      <c r="V774" s="63"/>
      <c r="W774" s="66">
        <v>12401</v>
      </c>
      <c r="X774" s="66">
        <v>12391</v>
      </c>
      <c r="Y774" s="63"/>
      <c r="Z774" s="64">
        <v>36874</v>
      </c>
      <c r="AA774" s="63">
        <v>7.07</v>
      </c>
      <c r="AB774" s="63"/>
      <c r="AC774" s="63">
        <v>1410</v>
      </c>
      <c r="AD774" s="63">
        <v>5.94</v>
      </c>
      <c r="AE774" s="63">
        <v>2780</v>
      </c>
      <c r="AF774" s="63">
        <v>248</v>
      </c>
      <c r="AG774" s="63"/>
      <c r="AH774" s="63">
        <v>6400</v>
      </c>
      <c r="AI774" s="63">
        <v>713</v>
      </c>
      <c r="AJ774" s="63"/>
      <c r="AK774" s="63"/>
      <c r="AL774" s="63">
        <v>16</v>
      </c>
      <c r="AM774" s="63">
        <v>11900</v>
      </c>
      <c r="AN774" s="63"/>
      <c r="AO774" s="63" t="s">
        <v>603</v>
      </c>
      <c r="AP774" s="17">
        <f t="shared" si="285"/>
        <v>70.358999999999995</v>
      </c>
      <c r="AQ774" s="17">
        <f t="shared" si="286"/>
        <v>0.48880260000000003</v>
      </c>
      <c r="AR774" s="17">
        <f t="shared" si="281"/>
        <v>120.92999999999999</v>
      </c>
      <c r="AS774" s="17">
        <f t="shared" si="278"/>
        <v>6.3438399999999993</v>
      </c>
      <c r="AT774" s="17">
        <f t="shared" si="287"/>
        <v>198.12164259999997</v>
      </c>
      <c r="AU774" s="5">
        <f t="shared" si="288"/>
        <v>180.54399999999998</v>
      </c>
      <c r="AV774" s="5">
        <f t="shared" si="289"/>
        <v>11.686069999999999</v>
      </c>
      <c r="AW774" s="5">
        <f t="shared" si="282"/>
        <v>0</v>
      </c>
      <c r="AX774" s="5">
        <f t="shared" si="283"/>
        <v>0</v>
      </c>
      <c r="AY774" s="5">
        <f t="shared" si="290"/>
        <v>0.33312000000000003</v>
      </c>
      <c r="AZ774" s="5">
        <f t="shared" si="291"/>
        <v>192.56318999999999</v>
      </c>
      <c r="BA774" s="7">
        <f t="shared" si="292"/>
        <v>1.4227459415326127E-2</v>
      </c>
      <c r="BB774" s="62">
        <f t="shared" si="293"/>
        <v>11572.94</v>
      </c>
      <c r="BC774" s="28">
        <f t="shared" si="294"/>
        <v>-1.3933491075255143E-2</v>
      </c>
      <c r="BD774" s="32">
        <f t="shared" si="295"/>
        <v>0.35513030821197122</v>
      </c>
      <c r="BE774" s="32">
        <f t="shared" si="296"/>
        <v>2.4671842691455664E-3</v>
      </c>
      <c r="BF774" s="45">
        <f t="shared" si="297"/>
        <v>0.64240250751888328</v>
      </c>
      <c r="BG774" s="36">
        <f t="shared" si="298"/>
        <v>0.93758313829346096</v>
      </c>
      <c r="BH774" s="33">
        <f t="shared" si="299"/>
        <v>6.068693606498729E-2</v>
      </c>
      <c r="BI774" s="33">
        <f t="shared" si="300"/>
        <v>1.7299256415517423E-3</v>
      </c>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v>20001214</v>
      </c>
      <c r="CO774" s="63" t="s">
        <v>4415</v>
      </c>
      <c r="CP774" s="66"/>
      <c r="CQ774" s="64">
        <v>36887</v>
      </c>
      <c r="CR774" s="78" t="s">
        <v>2038</v>
      </c>
      <c r="CS774" s="78" t="s">
        <v>2038</v>
      </c>
    </row>
    <row r="775" spans="1:97">
      <c r="A775" s="63" t="s">
        <v>3591</v>
      </c>
      <c r="B775" s="63" t="s">
        <v>6307</v>
      </c>
      <c r="C775" s="63">
        <v>4491</v>
      </c>
      <c r="D775" s="19" t="s">
        <v>3782</v>
      </c>
      <c r="E775" s="63" t="s">
        <v>3804</v>
      </c>
      <c r="F775" s="63" t="s">
        <v>1818</v>
      </c>
      <c r="G775" s="65" t="s">
        <v>3597</v>
      </c>
      <c r="H775" s="65">
        <v>4</v>
      </c>
      <c r="I775" s="65">
        <v>29</v>
      </c>
      <c r="J775" s="65">
        <v>107</v>
      </c>
      <c r="K775" s="23">
        <v>42.512568999999999</v>
      </c>
      <c r="L775" s="23">
        <v>-109.608581</v>
      </c>
      <c r="M775" s="61" t="s">
        <v>6308</v>
      </c>
      <c r="N775" s="63" t="s">
        <v>6309</v>
      </c>
      <c r="O775" s="63"/>
      <c r="P775" s="63" t="s">
        <v>2396</v>
      </c>
      <c r="Q775" s="63"/>
      <c r="R775" s="63"/>
      <c r="S775" s="55" t="str">
        <f t="shared" si="284"/>
        <v/>
      </c>
      <c r="T775" s="63"/>
      <c r="U775" s="66"/>
      <c r="V775" s="63"/>
      <c r="W775" s="66">
        <v>13580</v>
      </c>
      <c r="X775" s="66"/>
      <c r="Y775" s="63"/>
      <c r="Z775" s="64">
        <v>38342</v>
      </c>
      <c r="AA775" s="63">
        <v>7.44</v>
      </c>
      <c r="AB775" s="63"/>
      <c r="AC775" s="63">
        <v>463</v>
      </c>
      <c r="AD775" s="63">
        <v>4.5999999999999996</v>
      </c>
      <c r="AE775" s="63">
        <v>1460</v>
      </c>
      <c r="AF775" s="63">
        <v>60</v>
      </c>
      <c r="AG775" s="63"/>
      <c r="AH775" s="63">
        <v>2860</v>
      </c>
      <c r="AI775" s="63">
        <v>630</v>
      </c>
      <c r="AJ775" s="63"/>
      <c r="AK775" s="63"/>
      <c r="AL775" s="63">
        <v>167</v>
      </c>
      <c r="AM775" s="63">
        <v>6180</v>
      </c>
      <c r="AN775" s="63"/>
      <c r="AO775" s="63" t="s">
        <v>3536</v>
      </c>
      <c r="AP775" s="17">
        <f t="shared" si="285"/>
        <v>23.1037</v>
      </c>
      <c r="AQ775" s="17">
        <f t="shared" si="286"/>
        <v>0.37853399999999998</v>
      </c>
      <c r="AR775" s="17">
        <f t="shared" si="281"/>
        <v>63.51</v>
      </c>
      <c r="AS775" s="17">
        <f t="shared" si="278"/>
        <v>1.5347999999999999</v>
      </c>
      <c r="AT775" s="17">
        <f t="shared" si="287"/>
        <v>88.527034</v>
      </c>
      <c r="AU775" s="5">
        <f t="shared" si="288"/>
        <v>80.680599999999998</v>
      </c>
      <c r="AV775" s="5">
        <f t="shared" si="289"/>
        <v>10.325699999999999</v>
      </c>
      <c r="AW775" s="5">
        <f t="shared" si="282"/>
        <v>0</v>
      </c>
      <c r="AX775" s="5">
        <f t="shared" si="283"/>
        <v>0</v>
      </c>
      <c r="AY775" s="5">
        <f t="shared" si="290"/>
        <v>3.4769400000000004</v>
      </c>
      <c r="AZ775" s="5">
        <f t="shared" si="291"/>
        <v>94.483239999999995</v>
      </c>
      <c r="BA775" s="7">
        <f t="shared" si="292"/>
        <v>-3.254574658469718E-2</v>
      </c>
      <c r="BB775" s="62">
        <f t="shared" si="293"/>
        <v>5644.6</v>
      </c>
      <c r="BC775" s="28">
        <f t="shared" si="294"/>
        <v>-4.527848722155503E-2</v>
      </c>
      <c r="BD775" s="32">
        <f t="shared" si="295"/>
        <v>0.2609790360761437</v>
      </c>
      <c r="BE775" s="32">
        <f t="shared" si="296"/>
        <v>4.2759141800684294E-3</v>
      </c>
      <c r="BF775" s="45">
        <f t="shared" si="297"/>
        <v>0.73474504974378785</v>
      </c>
      <c r="BG775" s="36">
        <f t="shared" si="298"/>
        <v>0.85391440852367051</v>
      </c>
      <c r="BH775" s="33">
        <f t="shared" si="299"/>
        <v>0.10928604903896183</v>
      </c>
      <c r="BI775" s="33">
        <f t="shared" si="300"/>
        <v>3.6799542437367737E-2</v>
      </c>
      <c r="BJ775" s="63"/>
      <c r="BK775" s="63">
        <v>3</v>
      </c>
      <c r="BL775" s="63"/>
      <c r="BM775" s="63"/>
      <c r="BN775" s="63"/>
      <c r="BO775" s="63"/>
      <c r="BP775" s="63"/>
      <c r="BQ775" s="63"/>
      <c r="BR775" s="63"/>
      <c r="BS775" s="63">
        <v>2</v>
      </c>
      <c r="BT775" s="63"/>
      <c r="BU775" s="63"/>
      <c r="BV775" s="63"/>
      <c r="BW775" s="63"/>
      <c r="BX775" s="63"/>
      <c r="BY775" s="63"/>
      <c r="BZ775" s="63"/>
      <c r="CA775" s="63"/>
      <c r="CB775" s="63"/>
      <c r="CC775" s="63"/>
      <c r="CD775" s="63"/>
      <c r="CE775" s="63"/>
      <c r="CF775" s="63"/>
      <c r="CG775" s="63"/>
      <c r="CH775" s="63"/>
      <c r="CI775" s="63"/>
      <c r="CJ775" s="63"/>
      <c r="CK775" s="63"/>
      <c r="CL775" s="63"/>
      <c r="CM775" s="63"/>
      <c r="CN775" s="63">
        <v>20041221</v>
      </c>
      <c r="CO775" s="63" t="s">
        <v>6310</v>
      </c>
      <c r="CP775" s="66"/>
      <c r="CQ775" s="64">
        <v>38357</v>
      </c>
      <c r="CR775" s="78" t="s">
        <v>2038</v>
      </c>
      <c r="CS775" s="78" t="s">
        <v>2038</v>
      </c>
    </row>
    <row r="776" spans="1:97">
      <c r="A776" s="63" t="s">
        <v>3591</v>
      </c>
      <c r="B776" s="63" t="s">
        <v>6307</v>
      </c>
      <c r="C776" s="63">
        <v>4155</v>
      </c>
      <c r="D776" s="19" t="s">
        <v>3782</v>
      </c>
      <c r="E776" s="63" t="s">
        <v>3804</v>
      </c>
      <c r="F776" s="63" t="s">
        <v>3222</v>
      </c>
      <c r="G776" s="65" t="s">
        <v>272</v>
      </c>
      <c r="H776" s="65">
        <v>4</v>
      </c>
      <c r="I776" s="65">
        <v>29</v>
      </c>
      <c r="J776" s="65">
        <v>107</v>
      </c>
      <c r="K776" s="23">
        <v>42.50611</v>
      </c>
      <c r="L776" s="23">
        <v>-109.60381</v>
      </c>
      <c r="M776" s="61" t="s">
        <v>1851</v>
      </c>
      <c r="N776" s="63" t="s">
        <v>1852</v>
      </c>
      <c r="O776" s="63"/>
      <c r="P776" s="63" t="s">
        <v>2396</v>
      </c>
      <c r="Q776" s="63"/>
      <c r="R776" s="63"/>
      <c r="S776" s="55" t="str">
        <f t="shared" si="284"/>
        <v/>
      </c>
      <c r="T776" s="63"/>
      <c r="U776" s="66"/>
      <c r="V776" s="63"/>
      <c r="W776" s="66">
        <v>12095</v>
      </c>
      <c r="X776" s="66"/>
      <c r="Y776" s="63"/>
      <c r="Z776" s="64">
        <v>37927</v>
      </c>
      <c r="AA776" s="63">
        <v>7.55</v>
      </c>
      <c r="AB776" s="63"/>
      <c r="AC776" s="63">
        <v>51</v>
      </c>
      <c r="AD776" s="63">
        <v>8.5</v>
      </c>
      <c r="AE776" s="63">
        <v>3966</v>
      </c>
      <c r="AF776" s="63">
        <v>67</v>
      </c>
      <c r="AG776" s="63"/>
      <c r="AH776" s="63">
        <v>5048</v>
      </c>
      <c r="AI776" s="63">
        <v>1058</v>
      </c>
      <c r="AJ776" s="63"/>
      <c r="AK776" s="63"/>
      <c r="AL776" s="63">
        <v>7</v>
      </c>
      <c r="AM776" s="63">
        <v>10125</v>
      </c>
      <c r="AN776" s="63"/>
      <c r="AO776" s="63" t="s">
        <v>2731</v>
      </c>
      <c r="AP776" s="17">
        <f t="shared" si="285"/>
        <v>2.5449000000000002</v>
      </c>
      <c r="AQ776" s="17">
        <f t="shared" si="286"/>
        <v>0.699465</v>
      </c>
      <c r="AR776" s="17">
        <f t="shared" si="281"/>
        <v>172.52099999999999</v>
      </c>
      <c r="AS776" s="17">
        <f t="shared" si="278"/>
        <v>1.7138599999999999</v>
      </c>
      <c r="AT776" s="17">
        <f t="shared" si="287"/>
        <v>177.47922499999999</v>
      </c>
      <c r="AU776" s="5">
        <f t="shared" si="288"/>
        <v>142.40407999999999</v>
      </c>
      <c r="AV776" s="5">
        <f t="shared" si="289"/>
        <v>17.340619999999998</v>
      </c>
      <c r="AW776" s="5">
        <f t="shared" si="282"/>
        <v>0</v>
      </c>
      <c r="AX776" s="5">
        <f t="shared" si="283"/>
        <v>0</v>
      </c>
      <c r="AY776" s="5">
        <f t="shared" si="290"/>
        <v>0.14574000000000001</v>
      </c>
      <c r="AZ776" s="5">
        <f t="shared" si="291"/>
        <v>159.89043999999998</v>
      </c>
      <c r="BA776" s="7">
        <f t="shared" si="292"/>
        <v>5.2135051917012176E-2</v>
      </c>
      <c r="BB776" s="62">
        <f t="shared" si="293"/>
        <v>10205.5</v>
      </c>
      <c r="BC776" s="28">
        <f t="shared" si="294"/>
        <v>3.9595681365436168E-3</v>
      </c>
      <c r="BD776" s="32">
        <f t="shared" si="295"/>
        <v>1.433914307435138E-2</v>
      </c>
      <c r="BE776" s="32">
        <f t="shared" si="296"/>
        <v>3.941109163621827E-3</v>
      </c>
      <c r="BF776" s="35">
        <f t="shared" si="297"/>
        <v>0.98171974776202686</v>
      </c>
      <c r="BG776" s="36">
        <f t="shared" si="298"/>
        <v>0.89063536256451614</v>
      </c>
      <c r="BH776" s="33">
        <f t="shared" si="299"/>
        <v>0.10845313828644164</v>
      </c>
      <c r="BI776" s="33">
        <f t="shared" si="300"/>
        <v>9.1149914904230689E-4</v>
      </c>
      <c r="BJ776" s="63"/>
      <c r="BK776" s="63">
        <v>0.24</v>
      </c>
      <c r="BL776" s="63"/>
      <c r="BM776" s="63"/>
      <c r="BN776" s="63"/>
      <c r="BO776" s="63"/>
      <c r="BP776" s="63"/>
      <c r="BQ776" s="63"/>
      <c r="BR776" s="63"/>
      <c r="BS776" s="63">
        <v>19</v>
      </c>
      <c r="BT776" s="63"/>
      <c r="BU776" s="63"/>
      <c r="BV776" s="63"/>
      <c r="BW776" s="63"/>
      <c r="BX776" s="63"/>
      <c r="BY776" s="63"/>
      <c r="BZ776" s="63"/>
      <c r="CA776" s="63"/>
      <c r="CB776" s="63"/>
      <c r="CC776" s="63"/>
      <c r="CD776" s="63"/>
      <c r="CE776" s="63"/>
      <c r="CF776" s="63"/>
      <c r="CG776" s="63"/>
      <c r="CH776" s="63"/>
      <c r="CI776" s="63"/>
      <c r="CJ776" s="63"/>
      <c r="CK776" s="63"/>
      <c r="CL776" s="63"/>
      <c r="CM776" s="63"/>
      <c r="CN776" s="63">
        <v>20031109</v>
      </c>
      <c r="CO776" s="63" t="s">
        <v>1853</v>
      </c>
      <c r="CP776" s="66"/>
      <c r="CQ776" s="64">
        <v>37944</v>
      </c>
      <c r="CR776" s="78" t="s">
        <v>2038</v>
      </c>
      <c r="CS776" s="78" t="s">
        <v>2038</v>
      </c>
    </row>
    <row r="777" spans="1:97">
      <c r="A777" s="63" t="s">
        <v>3591</v>
      </c>
      <c r="B777" s="63" t="s">
        <v>6307</v>
      </c>
      <c r="C777" s="63">
        <v>4187</v>
      </c>
      <c r="D777" s="19" t="s">
        <v>3782</v>
      </c>
      <c r="E777" s="63" t="s">
        <v>3804</v>
      </c>
      <c r="F777" s="63" t="s">
        <v>1818</v>
      </c>
      <c r="G777" s="65" t="s">
        <v>3617</v>
      </c>
      <c r="H777" s="65">
        <v>4</v>
      </c>
      <c r="I777" s="65">
        <v>29</v>
      </c>
      <c r="J777" s="65">
        <v>107</v>
      </c>
      <c r="K777" s="23">
        <v>42.512520000000002</v>
      </c>
      <c r="L777" s="23">
        <v>-109.613669</v>
      </c>
      <c r="M777" s="61" t="s">
        <v>4398</v>
      </c>
      <c r="N777" s="63" t="s">
        <v>4399</v>
      </c>
      <c r="O777" s="63"/>
      <c r="P777" s="63" t="s">
        <v>2396</v>
      </c>
      <c r="Q777" s="63"/>
      <c r="R777" s="63"/>
      <c r="S777" s="55" t="str">
        <f t="shared" si="284"/>
        <v/>
      </c>
      <c r="T777" s="63"/>
      <c r="U777" s="66"/>
      <c r="V777" s="63"/>
      <c r="W777" s="66">
        <v>14020</v>
      </c>
      <c r="X777" s="66"/>
      <c r="Y777" s="63"/>
      <c r="Z777" s="64">
        <v>38076</v>
      </c>
      <c r="AA777" s="63">
        <v>7.69</v>
      </c>
      <c r="AB777" s="63"/>
      <c r="AC777" s="63">
        <v>511</v>
      </c>
      <c r="AD777" s="63">
        <v>20.2</v>
      </c>
      <c r="AE777" s="63">
        <v>3650</v>
      </c>
      <c r="AF777" s="63">
        <v>78.5</v>
      </c>
      <c r="AG777" s="63"/>
      <c r="AH777" s="63">
        <v>6048</v>
      </c>
      <c r="AI777" s="63">
        <v>1058</v>
      </c>
      <c r="AJ777" s="63"/>
      <c r="AK777" s="63"/>
      <c r="AL777" s="63">
        <v>6</v>
      </c>
      <c r="AM777" s="63">
        <v>11355</v>
      </c>
      <c r="AN777" s="63"/>
      <c r="AO777" s="63" t="s">
        <v>3536</v>
      </c>
      <c r="AP777" s="17">
        <f t="shared" si="285"/>
        <v>25.498899999999999</v>
      </c>
      <c r="AQ777" s="17">
        <f t="shared" si="286"/>
        <v>1.662258</v>
      </c>
      <c r="AR777" s="17">
        <f t="shared" si="281"/>
        <v>158.77499999999998</v>
      </c>
      <c r="AS777" s="17">
        <f t="shared" si="278"/>
        <v>2.0080299999999998</v>
      </c>
      <c r="AT777" s="17">
        <f t="shared" si="287"/>
        <v>187.94418799999997</v>
      </c>
      <c r="AU777" s="5">
        <f t="shared" si="288"/>
        <v>170.61408</v>
      </c>
      <c r="AV777" s="5">
        <f t="shared" si="289"/>
        <v>17.340619999999998</v>
      </c>
      <c r="AW777" s="5">
        <f t="shared" si="282"/>
        <v>0</v>
      </c>
      <c r="AX777" s="5">
        <f t="shared" si="283"/>
        <v>0</v>
      </c>
      <c r="AY777" s="5">
        <f t="shared" si="290"/>
        <v>0.12492</v>
      </c>
      <c r="AZ777" s="5">
        <f t="shared" si="291"/>
        <v>188.07962000000001</v>
      </c>
      <c r="BA777" s="7">
        <f t="shared" si="292"/>
        <v>-3.6016868378726987E-4</v>
      </c>
      <c r="BB777" s="62">
        <f t="shared" si="293"/>
        <v>11371.7</v>
      </c>
      <c r="BC777" s="28">
        <f t="shared" si="294"/>
        <v>7.348185174266711E-4</v>
      </c>
      <c r="BD777" s="32">
        <f t="shared" si="295"/>
        <v>0.13567272428770186</v>
      </c>
      <c r="BE777" s="32">
        <f t="shared" si="296"/>
        <v>8.8444235370555881E-3</v>
      </c>
      <c r="BF777" s="35">
        <f t="shared" si="297"/>
        <v>0.85548285217524256</v>
      </c>
      <c r="BG777" s="36">
        <f t="shared" si="298"/>
        <v>0.90713751973765155</v>
      </c>
      <c r="BH777" s="33">
        <f t="shared" si="299"/>
        <v>9.2198293467415537E-2</v>
      </c>
      <c r="BI777" s="33">
        <f t="shared" si="300"/>
        <v>6.6418679493291191E-4</v>
      </c>
      <c r="BJ777" s="63"/>
      <c r="BK777" s="63">
        <v>26.5</v>
      </c>
      <c r="BL777" s="63"/>
      <c r="BM777" s="63"/>
      <c r="BN777" s="63"/>
      <c r="BO777" s="63"/>
      <c r="BP777" s="63"/>
      <c r="BQ777" s="63"/>
      <c r="BR777" s="63"/>
      <c r="BS777" s="63">
        <v>20.399999999999999</v>
      </c>
      <c r="BT777" s="63"/>
      <c r="BU777" s="63"/>
      <c r="BV777" s="63"/>
      <c r="BW777" s="63"/>
      <c r="BX777" s="63"/>
      <c r="BY777" s="63"/>
      <c r="BZ777" s="63"/>
      <c r="CA777" s="63"/>
      <c r="CB777" s="63"/>
      <c r="CC777" s="63"/>
      <c r="CD777" s="63"/>
      <c r="CE777" s="63"/>
      <c r="CF777" s="63"/>
      <c r="CG777" s="63"/>
      <c r="CH777" s="63"/>
      <c r="CI777" s="63"/>
      <c r="CJ777" s="63"/>
      <c r="CK777" s="63"/>
      <c r="CL777" s="63"/>
      <c r="CM777" s="63"/>
      <c r="CN777" s="63">
        <v>20040330</v>
      </c>
      <c r="CO777" s="63" t="s">
        <v>4400</v>
      </c>
      <c r="CP777" s="66"/>
      <c r="CQ777" s="64">
        <v>38079</v>
      </c>
      <c r="CR777" s="78" t="s">
        <v>2038</v>
      </c>
      <c r="CS777" s="78" t="s">
        <v>2038</v>
      </c>
    </row>
    <row r="778" spans="1:97">
      <c r="A778" s="63" t="s">
        <v>3591</v>
      </c>
      <c r="B778" s="63" t="s">
        <v>5604</v>
      </c>
      <c r="C778" s="63">
        <v>5201</v>
      </c>
      <c r="D778" s="19" t="s">
        <v>3782</v>
      </c>
      <c r="E778" s="63" t="s">
        <v>3804</v>
      </c>
      <c r="F778" s="63" t="s">
        <v>1818</v>
      </c>
      <c r="G778" s="65" t="s">
        <v>3596</v>
      </c>
      <c r="H778" s="65">
        <v>5</v>
      </c>
      <c r="I778" s="65">
        <v>29</v>
      </c>
      <c r="J778" s="65">
        <v>107</v>
      </c>
      <c r="K778" s="23">
        <v>42.509006999999997</v>
      </c>
      <c r="L778" s="23">
        <v>-109.618427</v>
      </c>
      <c r="M778" s="61" t="s">
        <v>5612</v>
      </c>
      <c r="N778" s="63" t="s">
        <v>5613</v>
      </c>
      <c r="O778" s="63"/>
      <c r="P778" s="63" t="s">
        <v>2396</v>
      </c>
      <c r="Q778" s="63"/>
      <c r="R778" s="63"/>
      <c r="S778" s="55">
        <f t="shared" si="284"/>
        <v>2581</v>
      </c>
      <c r="T778" s="63"/>
      <c r="U778" s="66">
        <v>7593</v>
      </c>
      <c r="V778" s="63">
        <v>10174</v>
      </c>
      <c r="W778" s="66">
        <v>13866</v>
      </c>
      <c r="X778" s="66">
        <v>10209</v>
      </c>
      <c r="Y778" s="63"/>
      <c r="Z778" s="64"/>
      <c r="AA778" s="63">
        <v>6.97</v>
      </c>
      <c r="AB778" s="63"/>
      <c r="AC778" s="63">
        <v>980</v>
      </c>
      <c r="AD778" s="63">
        <v>0</v>
      </c>
      <c r="AE778" s="63">
        <v>2720</v>
      </c>
      <c r="AF778" s="63">
        <v>75</v>
      </c>
      <c r="AG778" s="63"/>
      <c r="AH778" s="63">
        <v>5720</v>
      </c>
      <c r="AI778" s="63">
        <v>1200</v>
      </c>
      <c r="AJ778" s="63">
        <v>0</v>
      </c>
      <c r="AK778" s="63">
        <v>0</v>
      </c>
      <c r="AL778" s="63">
        <v>36</v>
      </c>
      <c r="AM778" s="63">
        <v>10900</v>
      </c>
      <c r="AN778" s="63"/>
      <c r="AO778" s="63" t="s">
        <v>3536</v>
      </c>
      <c r="AP778" s="17">
        <f t="shared" si="285"/>
        <v>48.902000000000001</v>
      </c>
      <c r="AQ778" s="17">
        <f t="shared" si="286"/>
        <v>0</v>
      </c>
      <c r="AR778" s="17">
        <f t="shared" si="281"/>
        <v>118.32</v>
      </c>
      <c r="AS778" s="17">
        <f t="shared" si="278"/>
        <v>1.9184999999999999</v>
      </c>
      <c r="AT778" s="17">
        <f t="shared" si="287"/>
        <v>169.14049999999997</v>
      </c>
      <c r="AU778" s="5">
        <f t="shared" si="288"/>
        <v>161.3612</v>
      </c>
      <c r="AV778" s="5">
        <f t="shared" si="289"/>
        <v>19.667999999999999</v>
      </c>
      <c r="AW778" s="5">
        <f t="shared" si="282"/>
        <v>0</v>
      </c>
      <c r="AX778" s="5">
        <f t="shared" si="283"/>
        <v>0</v>
      </c>
      <c r="AY778" s="5">
        <f t="shared" si="290"/>
        <v>0.74952000000000008</v>
      </c>
      <c r="AZ778" s="5">
        <f t="shared" si="291"/>
        <v>181.77871999999999</v>
      </c>
      <c r="BA778" s="7">
        <f t="shared" si="292"/>
        <v>-3.6014613277665496E-2</v>
      </c>
      <c r="BB778" s="62">
        <f t="shared" si="293"/>
        <v>10731</v>
      </c>
      <c r="BC778" s="28">
        <f t="shared" si="294"/>
        <v>-7.8128611714668762E-3</v>
      </c>
      <c r="BD778" s="32">
        <f t="shared" si="295"/>
        <v>0.28912058318380285</v>
      </c>
      <c r="BE778" s="32">
        <f t="shared" si="296"/>
        <v>0</v>
      </c>
      <c r="BF778" s="45">
        <f t="shared" si="297"/>
        <v>0.71087941681619726</v>
      </c>
      <c r="BG778" s="36">
        <f t="shared" si="298"/>
        <v>0.8876792619070043</v>
      </c>
      <c r="BH778" s="33">
        <f t="shared" si="299"/>
        <v>0.10819748318174977</v>
      </c>
      <c r="BI778" s="33">
        <f t="shared" si="300"/>
        <v>4.123254911245937E-3</v>
      </c>
      <c r="BJ778" s="63">
        <v>0</v>
      </c>
      <c r="BK778" s="63">
        <v>2.2000000000000002</v>
      </c>
      <c r="BL778" s="63">
        <v>0</v>
      </c>
      <c r="BM778" s="63">
        <v>0</v>
      </c>
      <c r="BN778" s="63">
        <v>0</v>
      </c>
      <c r="BO778" s="63">
        <v>0</v>
      </c>
      <c r="BP778" s="63">
        <v>0</v>
      </c>
      <c r="BQ778" s="63">
        <v>0</v>
      </c>
      <c r="BR778" s="63">
        <v>0</v>
      </c>
      <c r="BS778" s="63">
        <v>11</v>
      </c>
      <c r="BT778" s="63">
        <v>0</v>
      </c>
      <c r="BU778" s="63">
        <v>0</v>
      </c>
      <c r="BV778" s="63">
        <v>0</v>
      </c>
      <c r="BW778" s="63">
        <v>0</v>
      </c>
      <c r="BX778" s="63"/>
      <c r="BY778" s="63"/>
      <c r="BZ778" s="63"/>
      <c r="CA778" s="63"/>
      <c r="CB778" s="63"/>
      <c r="CC778" s="63"/>
      <c r="CD778" s="63"/>
      <c r="CE778" s="63"/>
      <c r="CF778" s="63"/>
      <c r="CG778" s="63"/>
      <c r="CH778" s="63"/>
      <c r="CI778" s="63"/>
      <c r="CJ778" s="63"/>
      <c r="CK778" s="63"/>
      <c r="CL778" s="63"/>
      <c r="CM778" s="63" t="s">
        <v>590</v>
      </c>
      <c r="CN778" s="63"/>
      <c r="CO778" s="63" t="s">
        <v>2120</v>
      </c>
      <c r="CP778" s="66"/>
      <c r="CQ778" s="64">
        <v>38930</v>
      </c>
      <c r="CR778" s="78" t="s">
        <v>2038</v>
      </c>
      <c r="CS778" s="78" t="s">
        <v>2038</v>
      </c>
    </row>
    <row r="779" spans="1:97">
      <c r="A779" s="63" t="s">
        <v>3591</v>
      </c>
      <c r="B779" s="63" t="s">
        <v>5604</v>
      </c>
      <c r="C779" s="63">
        <v>4586</v>
      </c>
      <c r="D779" s="19" t="s">
        <v>3782</v>
      </c>
      <c r="E779" s="63" t="s">
        <v>3804</v>
      </c>
      <c r="F779" s="63" t="s">
        <v>3222</v>
      </c>
      <c r="G779" s="65" t="s">
        <v>3617</v>
      </c>
      <c r="H779" s="65">
        <v>5</v>
      </c>
      <c r="I779" s="65">
        <v>29</v>
      </c>
      <c r="J779" s="65">
        <v>107</v>
      </c>
      <c r="K779" s="23">
        <v>42.513067999999997</v>
      </c>
      <c r="L779" s="23">
        <v>-109.6331</v>
      </c>
      <c r="M779" s="61" t="s">
        <v>5605</v>
      </c>
      <c r="N779" s="63" t="s">
        <v>5606</v>
      </c>
      <c r="O779" s="63"/>
      <c r="P779" s="63" t="s">
        <v>2396</v>
      </c>
      <c r="Q779" s="63"/>
      <c r="R779" s="63"/>
      <c r="S779" s="55">
        <f t="shared" si="284"/>
        <v>5237</v>
      </c>
      <c r="T779" s="63"/>
      <c r="U779" s="66">
        <v>8456</v>
      </c>
      <c r="V779" s="63">
        <v>13693</v>
      </c>
      <c r="W779" s="66">
        <v>13750</v>
      </c>
      <c r="X779" s="66">
        <v>13717</v>
      </c>
      <c r="Y779" s="63"/>
      <c r="Z779" s="64">
        <v>38498</v>
      </c>
      <c r="AA779" s="63">
        <v>6.82</v>
      </c>
      <c r="AB779" s="63"/>
      <c r="AC779" s="63">
        <v>1420</v>
      </c>
      <c r="AD779" s="63">
        <v>25</v>
      </c>
      <c r="AE779" s="63">
        <v>2860</v>
      </c>
      <c r="AF779" s="63">
        <v>121</v>
      </c>
      <c r="AG779" s="63"/>
      <c r="AH779" s="63">
        <v>7350</v>
      </c>
      <c r="AI779" s="63">
        <v>714</v>
      </c>
      <c r="AJ779" s="63">
        <v>0</v>
      </c>
      <c r="AK779" s="63">
        <v>0</v>
      </c>
      <c r="AL779" s="63">
        <v>15</v>
      </c>
      <c r="AM779" s="63">
        <v>13900</v>
      </c>
      <c r="AN779" s="63"/>
      <c r="AO779" s="63" t="s">
        <v>2731</v>
      </c>
      <c r="AP779" s="17">
        <f t="shared" si="285"/>
        <v>70.858000000000004</v>
      </c>
      <c r="AQ779" s="17">
        <f t="shared" si="286"/>
        <v>2.0572500000000002</v>
      </c>
      <c r="AR779" s="17">
        <f t="shared" si="281"/>
        <v>124.41</v>
      </c>
      <c r="AS779" s="17">
        <f t="shared" si="278"/>
        <v>3.09518</v>
      </c>
      <c r="AT779" s="17">
        <f t="shared" si="287"/>
        <v>200.42042999999998</v>
      </c>
      <c r="AU779" s="5">
        <f t="shared" si="288"/>
        <v>207.34350000000001</v>
      </c>
      <c r="AV779" s="5">
        <f t="shared" si="289"/>
        <v>11.702459999999999</v>
      </c>
      <c r="AW779" s="5">
        <f t="shared" si="282"/>
        <v>0</v>
      </c>
      <c r="AX779" s="5">
        <f t="shared" si="283"/>
        <v>0</v>
      </c>
      <c r="AY779" s="5">
        <f t="shared" si="290"/>
        <v>0.31230000000000002</v>
      </c>
      <c r="AZ779" s="5">
        <f t="shared" si="291"/>
        <v>219.35826</v>
      </c>
      <c r="BA779" s="7">
        <f t="shared" si="292"/>
        <v>-4.5113843201521307E-2</v>
      </c>
      <c r="BB779" s="62">
        <f t="shared" si="293"/>
        <v>12505</v>
      </c>
      <c r="BC779" s="28">
        <f t="shared" si="294"/>
        <v>-5.28309032380231E-2</v>
      </c>
      <c r="BD779" s="32">
        <f t="shared" si="295"/>
        <v>0.35354679161201286</v>
      </c>
      <c r="BE779" s="32">
        <f t="shared" si="296"/>
        <v>1.0264672119503987E-2</v>
      </c>
      <c r="BF779" s="45">
        <f t="shared" si="297"/>
        <v>0.63618853626848326</v>
      </c>
      <c r="BG779" s="36">
        <f t="shared" si="298"/>
        <v>0.94522768369880394</v>
      </c>
      <c r="BH779" s="33">
        <f t="shared" si="299"/>
        <v>5.3348617918468164E-2</v>
      </c>
      <c r="BI779" s="33">
        <f t="shared" si="300"/>
        <v>1.4236983827278719E-3</v>
      </c>
      <c r="BJ779" s="63">
        <v>0</v>
      </c>
      <c r="BK779" s="63">
        <v>11</v>
      </c>
      <c r="BL779" s="63">
        <v>0</v>
      </c>
      <c r="BM779" s="63">
        <v>0</v>
      </c>
      <c r="BN779" s="63">
        <v>0</v>
      </c>
      <c r="BO779" s="63">
        <v>0</v>
      </c>
      <c r="BP779" s="63">
        <v>0</v>
      </c>
      <c r="BQ779" s="63">
        <v>0</v>
      </c>
      <c r="BR779" s="63">
        <v>0</v>
      </c>
      <c r="BS779" s="63">
        <v>9</v>
      </c>
      <c r="BT779" s="63">
        <v>0</v>
      </c>
      <c r="BU779" s="63">
        <v>0</v>
      </c>
      <c r="BV779" s="63">
        <v>0</v>
      </c>
      <c r="BW779" s="63">
        <v>0</v>
      </c>
      <c r="BX779" s="63"/>
      <c r="BY779" s="63"/>
      <c r="BZ779" s="63"/>
      <c r="CA779" s="63"/>
      <c r="CB779" s="63"/>
      <c r="CC779" s="63"/>
      <c r="CD779" s="63"/>
      <c r="CE779" s="63"/>
      <c r="CF779" s="63"/>
      <c r="CG779" s="63"/>
      <c r="CH779" s="63"/>
      <c r="CI779" s="63"/>
      <c r="CJ779" s="63"/>
      <c r="CK779" s="63"/>
      <c r="CL779" s="63"/>
      <c r="CM779" s="63"/>
      <c r="CN779" s="63">
        <v>20050526</v>
      </c>
      <c r="CO779" s="63" t="s">
        <v>2121</v>
      </c>
      <c r="CP779" s="66" t="s">
        <v>5607</v>
      </c>
      <c r="CQ779" s="64">
        <v>38517</v>
      </c>
      <c r="CR779" s="78" t="s">
        <v>2038</v>
      </c>
      <c r="CS779" s="78" t="s">
        <v>2038</v>
      </c>
    </row>
    <row r="780" spans="1:97">
      <c r="A780" s="63" t="s">
        <v>3591</v>
      </c>
      <c r="B780" s="63" t="s">
        <v>5604</v>
      </c>
      <c r="C780" s="63">
        <v>4189</v>
      </c>
      <c r="D780" s="19" t="s">
        <v>3782</v>
      </c>
      <c r="E780" s="63" t="s">
        <v>3804</v>
      </c>
      <c r="F780" s="63" t="s">
        <v>3222</v>
      </c>
      <c r="G780" s="65" t="s">
        <v>3594</v>
      </c>
      <c r="H780" s="65">
        <v>5</v>
      </c>
      <c r="I780" s="65">
        <v>29</v>
      </c>
      <c r="J780" s="65">
        <v>107</v>
      </c>
      <c r="K780" s="23">
        <v>42.516668000000003</v>
      </c>
      <c r="L780" s="23">
        <v>-109.63310799999999</v>
      </c>
      <c r="M780" s="61" t="s">
        <v>4401</v>
      </c>
      <c r="N780" s="63" t="s">
        <v>4402</v>
      </c>
      <c r="O780" s="63"/>
      <c r="P780" s="63" t="s">
        <v>2396</v>
      </c>
      <c r="Q780" s="63"/>
      <c r="R780" s="63"/>
      <c r="S780" s="55"/>
      <c r="T780" s="63"/>
      <c r="U780" s="66" t="s">
        <v>4403</v>
      </c>
      <c r="V780" s="63"/>
      <c r="W780" s="66">
        <v>13000</v>
      </c>
      <c r="X780" s="66"/>
      <c r="Y780" s="63"/>
      <c r="Z780" s="64">
        <v>38072</v>
      </c>
      <c r="AA780" s="63">
        <v>7.69</v>
      </c>
      <c r="AB780" s="63"/>
      <c r="AC780" s="63">
        <v>345</v>
      </c>
      <c r="AD780" s="63">
        <v>19.7</v>
      </c>
      <c r="AE780" s="63">
        <v>2220</v>
      </c>
      <c r="AF780" s="63">
        <v>43.9</v>
      </c>
      <c r="AG780" s="63"/>
      <c r="AH780" s="63">
        <v>3549</v>
      </c>
      <c r="AI780" s="63">
        <v>903</v>
      </c>
      <c r="AJ780" s="63"/>
      <c r="AK780" s="63"/>
      <c r="AL780" s="63">
        <v>37</v>
      </c>
      <c r="AM780" s="63">
        <v>7325</v>
      </c>
      <c r="AN780" s="63"/>
      <c r="AO780" s="63" t="s">
        <v>3536</v>
      </c>
      <c r="AP780" s="17">
        <f t="shared" si="285"/>
        <v>17.215499999999999</v>
      </c>
      <c r="AQ780" s="17">
        <f t="shared" si="286"/>
        <v>1.621113</v>
      </c>
      <c r="AR780" s="17">
        <f t="shared" si="281"/>
        <v>96.57</v>
      </c>
      <c r="AS780" s="17">
        <f t="shared" si="278"/>
        <v>1.1229619999999998</v>
      </c>
      <c r="AT780" s="17">
        <f t="shared" si="287"/>
        <v>116.52957499999999</v>
      </c>
      <c r="AU780" s="5">
        <f t="shared" si="288"/>
        <v>100.11729</v>
      </c>
      <c r="AV780" s="5">
        <f t="shared" si="289"/>
        <v>14.800169999999998</v>
      </c>
      <c r="AW780" s="5">
        <f t="shared" si="282"/>
        <v>0</v>
      </c>
      <c r="AX780" s="5">
        <f t="shared" si="283"/>
        <v>0</v>
      </c>
      <c r="AY780" s="5">
        <f t="shared" si="290"/>
        <v>0.77034000000000002</v>
      </c>
      <c r="AZ780" s="5">
        <f t="shared" si="291"/>
        <v>115.6878</v>
      </c>
      <c r="BA780" s="7">
        <f t="shared" si="292"/>
        <v>3.6249440852563178E-3</v>
      </c>
      <c r="BB780" s="62">
        <f t="shared" si="293"/>
        <v>7117.6</v>
      </c>
      <c r="BC780" s="28">
        <f t="shared" si="294"/>
        <v>-1.4360295237699558E-2</v>
      </c>
      <c r="BD780" s="32">
        <f t="shared" si="295"/>
        <v>0.14773502778157391</v>
      </c>
      <c r="BE780" s="32">
        <f t="shared" si="296"/>
        <v>1.3911601411058095E-2</v>
      </c>
      <c r="BF780" s="35">
        <f t="shared" si="297"/>
        <v>0.83835337080736805</v>
      </c>
      <c r="BG780" s="36">
        <f t="shared" si="298"/>
        <v>0.86540923070539855</v>
      </c>
      <c r="BH780" s="33">
        <f t="shared" si="299"/>
        <v>0.12793198591381286</v>
      </c>
      <c r="BI780" s="33">
        <f t="shared" si="300"/>
        <v>6.6587833807886399E-3</v>
      </c>
      <c r="BJ780" s="63"/>
      <c r="BK780" s="63">
        <v>43.3</v>
      </c>
      <c r="BL780" s="63"/>
      <c r="BM780" s="63"/>
      <c r="BN780" s="63"/>
      <c r="BO780" s="63"/>
      <c r="BP780" s="63"/>
      <c r="BQ780" s="63"/>
      <c r="BR780" s="63"/>
      <c r="BS780" s="63">
        <v>7</v>
      </c>
      <c r="BT780" s="63"/>
      <c r="BU780" s="63"/>
      <c r="BV780" s="63"/>
      <c r="BW780" s="63"/>
      <c r="BX780" s="63"/>
      <c r="BY780" s="63"/>
      <c r="BZ780" s="63"/>
      <c r="CA780" s="63"/>
      <c r="CB780" s="63"/>
      <c r="CC780" s="63"/>
      <c r="CD780" s="63"/>
      <c r="CE780" s="63"/>
      <c r="CF780" s="63"/>
      <c r="CG780" s="63"/>
      <c r="CH780" s="63"/>
      <c r="CI780" s="63"/>
      <c r="CJ780" s="63"/>
      <c r="CK780" s="63"/>
      <c r="CL780" s="63"/>
      <c r="CM780" s="63"/>
      <c r="CN780" s="63">
        <v>20040326</v>
      </c>
      <c r="CO780" s="63" t="s">
        <v>4404</v>
      </c>
      <c r="CP780" s="66"/>
      <c r="CQ780" s="64">
        <v>38083</v>
      </c>
      <c r="CR780" s="78" t="s">
        <v>2038</v>
      </c>
      <c r="CS780" s="78" t="s">
        <v>2038</v>
      </c>
    </row>
    <row r="781" spans="1:97">
      <c r="A781" s="63" t="s">
        <v>3591</v>
      </c>
      <c r="B781" s="63" t="s">
        <v>5604</v>
      </c>
      <c r="C781" s="63">
        <v>4188</v>
      </c>
      <c r="D781" s="19" t="s">
        <v>3782</v>
      </c>
      <c r="E781" s="63" t="s">
        <v>3804</v>
      </c>
      <c r="F781" s="63" t="s">
        <v>3222</v>
      </c>
      <c r="G781" s="65" t="s">
        <v>3592</v>
      </c>
      <c r="H781" s="65">
        <v>5</v>
      </c>
      <c r="I781" s="65">
        <v>29</v>
      </c>
      <c r="J781" s="65">
        <v>107</v>
      </c>
      <c r="K781" s="23">
        <v>42.516638</v>
      </c>
      <c r="L781" s="23">
        <v>-109.62877899999999</v>
      </c>
      <c r="M781" s="61" t="s">
        <v>1869</v>
      </c>
      <c r="N781" s="63" t="s">
        <v>1870</v>
      </c>
      <c r="O781" s="63"/>
      <c r="P781" s="63" t="s">
        <v>2396</v>
      </c>
      <c r="Q781" s="63"/>
      <c r="R781" s="63"/>
      <c r="S781" s="55" t="str">
        <f>IF(U781&gt;0,V781-U781,"")</f>
        <v/>
      </c>
      <c r="T781" s="63"/>
      <c r="U781" s="66"/>
      <c r="V781" s="63"/>
      <c r="W781" s="66">
        <v>13650</v>
      </c>
      <c r="X781" s="66"/>
      <c r="Y781" s="63"/>
      <c r="Z781" s="64">
        <v>38073</v>
      </c>
      <c r="AA781" s="63">
        <v>7.01</v>
      </c>
      <c r="AB781" s="63"/>
      <c r="AC781" s="63">
        <v>6330</v>
      </c>
      <c r="AD781" s="63">
        <v>37.799999999999997</v>
      </c>
      <c r="AE781" s="63">
        <v>2780</v>
      </c>
      <c r="AF781" s="63">
        <v>216</v>
      </c>
      <c r="AG781" s="63"/>
      <c r="AH781" s="63">
        <v>12596</v>
      </c>
      <c r="AI781" s="63">
        <v>722</v>
      </c>
      <c r="AJ781" s="63"/>
      <c r="AK781" s="63"/>
      <c r="AL781" s="63">
        <v>60</v>
      </c>
      <c r="AM781" s="63">
        <v>19840</v>
      </c>
      <c r="AN781" s="63"/>
      <c r="AO781" s="63" t="s">
        <v>3536</v>
      </c>
      <c r="AP781" s="17">
        <f t="shared" si="285"/>
        <v>315.86700000000002</v>
      </c>
      <c r="AQ781" s="17">
        <f t="shared" si="286"/>
        <v>3.1105619999999998</v>
      </c>
      <c r="AR781" s="17">
        <f t="shared" si="281"/>
        <v>120.92999999999999</v>
      </c>
      <c r="AS781" s="17">
        <f t="shared" si="278"/>
        <v>5.5252799999999995</v>
      </c>
      <c r="AT781" s="17">
        <f t="shared" si="287"/>
        <v>445.43284200000005</v>
      </c>
      <c r="AU781" s="5">
        <f t="shared" si="288"/>
        <v>355.33315999999996</v>
      </c>
      <c r="AV781" s="5">
        <f t="shared" si="289"/>
        <v>11.83358</v>
      </c>
      <c r="AW781" s="5">
        <f t="shared" si="282"/>
        <v>0</v>
      </c>
      <c r="AX781" s="5">
        <f t="shared" si="283"/>
        <v>0</v>
      </c>
      <c r="AY781" s="5">
        <f t="shared" si="290"/>
        <v>1.2492000000000001</v>
      </c>
      <c r="AZ781" s="5">
        <f t="shared" si="291"/>
        <v>368.41593999999992</v>
      </c>
      <c r="BA781" s="7">
        <f t="shared" si="292"/>
        <v>9.46329388252376E-2</v>
      </c>
      <c r="BB781" s="62">
        <f t="shared" si="293"/>
        <v>22741.8</v>
      </c>
      <c r="BC781" s="28">
        <f t="shared" si="294"/>
        <v>6.8146485118055114E-2</v>
      </c>
      <c r="BD781" s="45">
        <f t="shared" si="295"/>
        <v>0.70912373362896308</v>
      </c>
      <c r="BE781" s="32">
        <f t="shared" si="296"/>
        <v>6.9832345231517516E-3</v>
      </c>
      <c r="BF781" s="32">
        <f t="shared" si="297"/>
        <v>0.28389303184788511</v>
      </c>
      <c r="BG781" s="36">
        <f t="shared" si="298"/>
        <v>0.96448910435308532</v>
      </c>
      <c r="BH781" s="33">
        <f t="shared" si="299"/>
        <v>3.2120162878946014E-2</v>
      </c>
      <c r="BI781" s="33">
        <f t="shared" si="300"/>
        <v>3.3907327679687268E-3</v>
      </c>
      <c r="BJ781" s="63"/>
      <c r="BK781" s="63">
        <v>123</v>
      </c>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v>20040327</v>
      </c>
      <c r="CO781" s="63" t="s">
        <v>1871</v>
      </c>
      <c r="CP781" s="66"/>
      <c r="CQ781" s="64">
        <v>38083</v>
      </c>
      <c r="CR781" s="78" t="s">
        <v>2038</v>
      </c>
      <c r="CS781" s="78" t="s">
        <v>2038</v>
      </c>
    </row>
    <row r="782" spans="1:97">
      <c r="A782" s="63" t="s">
        <v>3591</v>
      </c>
      <c r="B782" s="63" t="s">
        <v>1865</v>
      </c>
      <c r="C782" s="63">
        <v>3149</v>
      </c>
      <c r="D782" s="19" t="s">
        <v>3782</v>
      </c>
      <c r="E782" s="63" t="s">
        <v>3804</v>
      </c>
      <c r="F782" s="63" t="s">
        <v>3222</v>
      </c>
      <c r="G782" s="65" t="s">
        <v>3595</v>
      </c>
      <c r="H782" s="65">
        <v>18</v>
      </c>
      <c r="I782" s="65">
        <v>29</v>
      </c>
      <c r="J782" s="65">
        <v>107</v>
      </c>
      <c r="K782" s="23">
        <v>42.477220000000003</v>
      </c>
      <c r="L782" s="23">
        <v>-109.6525</v>
      </c>
      <c r="M782" s="61" t="s">
        <v>1866</v>
      </c>
      <c r="N782" s="63" t="s">
        <v>1867</v>
      </c>
      <c r="O782" s="63"/>
      <c r="P782" s="63" t="s">
        <v>2396</v>
      </c>
      <c r="Q782" s="63"/>
      <c r="R782" s="63"/>
      <c r="S782" s="55" t="str">
        <f>IF(U782&gt;0,V782-U782,"")</f>
        <v/>
      </c>
      <c r="T782" s="63"/>
      <c r="U782" s="66"/>
      <c r="V782" s="63"/>
      <c r="W782" s="66">
        <v>12791</v>
      </c>
      <c r="X782" s="66"/>
      <c r="Y782" s="63"/>
      <c r="Z782" s="64">
        <v>37006</v>
      </c>
      <c r="AA782" s="63">
        <v>6.93</v>
      </c>
      <c r="AB782" s="63"/>
      <c r="AC782" s="63">
        <v>5790</v>
      </c>
      <c r="AD782" s="63">
        <v>1.39</v>
      </c>
      <c r="AE782" s="63">
        <v>1380</v>
      </c>
      <c r="AF782" s="63"/>
      <c r="AG782" s="63"/>
      <c r="AH782" s="63">
        <v>9650</v>
      </c>
      <c r="AI782" s="63"/>
      <c r="AJ782" s="63">
        <v>707</v>
      </c>
      <c r="AK782" s="63"/>
      <c r="AL782" s="63">
        <v>93</v>
      </c>
      <c r="AM782" s="63">
        <v>15700</v>
      </c>
      <c r="AN782" s="63"/>
      <c r="AO782" s="63" t="s">
        <v>603</v>
      </c>
      <c r="AP782" s="17">
        <f t="shared" si="285"/>
        <v>288.92099999999999</v>
      </c>
      <c r="AQ782" s="17">
        <f t="shared" si="286"/>
        <v>0.1143831</v>
      </c>
      <c r="AR782" s="17">
        <f t="shared" si="281"/>
        <v>60.029999999999994</v>
      </c>
      <c r="AS782" s="17">
        <f t="shared" si="278"/>
        <v>0</v>
      </c>
      <c r="AT782" s="17">
        <f t="shared" si="287"/>
        <v>349.06538309999996</v>
      </c>
      <c r="AU782" s="5">
        <f t="shared" si="288"/>
        <v>272.22649999999999</v>
      </c>
      <c r="AV782" s="5">
        <f t="shared" si="289"/>
        <v>0</v>
      </c>
      <c r="AW782" s="5">
        <f t="shared" si="282"/>
        <v>23.564309999999999</v>
      </c>
      <c r="AX782" s="5">
        <f t="shared" si="283"/>
        <v>0</v>
      </c>
      <c r="AY782" s="5">
        <f t="shared" si="290"/>
        <v>1.9362600000000001</v>
      </c>
      <c r="AZ782" s="5">
        <f t="shared" si="291"/>
        <v>297.72706999999997</v>
      </c>
      <c r="BA782" s="7">
        <f t="shared" si="292"/>
        <v>7.9373704584742008E-2</v>
      </c>
      <c r="BB782" s="62">
        <f t="shared" si="293"/>
        <v>17621.39</v>
      </c>
      <c r="BC782" s="28">
        <f t="shared" si="294"/>
        <v>5.766236042373981E-2</v>
      </c>
      <c r="BD782" s="35">
        <f t="shared" si="295"/>
        <v>0.82769880368581306</v>
      </c>
      <c r="BE782" s="32">
        <f t="shared" si="296"/>
        <v>3.2768388255569769E-4</v>
      </c>
      <c r="BF782" s="32">
        <f t="shared" si="297"/>
        <v>0.17197351243163134</v>
      </c>
      <c r="BG782" s="36">
        <f t="shared" si="298"/>
        <v>0.91434917221332956</v>
      </c>
      <c r="BH782" s="33">
        <f t="shared" si="299"/>
        <v>0</v>
      </c>
      <c r="BI782" s="33">
        <f t="shared" si="300"/>
        <v>6.5034731306091859E-3</v>
      </c>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v>20010425</v>
      </c>
      <c r="CO782" s="63" t="s">
        <v>1868</v>
      </c>
      <c r="CP782" s="66"/>
      <c r="CQ782" s="64">
        <v>37015</v>
      </c>
      <c r="CR782" s="78" t="s">
        <v>2038</v>
      </c>
      <c r="CS782" s="78" t="s">
        <v>2038</v>
      </c>
    </row>
    <row r="783" spans="1:97">
      <c r="A783" s="63" t="s">
        <v>3591</v>
      </c>
      <c r="B783" s="63" t="s">
        <v>1570</v>
      </c>
      <c r="C783" s="63">
        <v>4398</v>
      </c>
      <c r="D783" s="19" t="s">
        <v>3782</v>
      </c>
      <c r="E783" s="63" t="s">
        <v>3804</v>
      </c>
      <c r="F783" s="63" t="s">
        <v>3222</v>
      </c>
      <c r="G783" s="65" t="s">
        <v>3599</v>
      </c>
      <c r="H783" s="65">
        <v>19</v>
      </c>
      <c r="I783" s="65">
        <v>29</v>
      </c>
      <c r="J783" s="65">
        <v>107</v>
      </c>
      <c r="K783" s="23">
        <v>42.465829999999997</v>
      </c>
      <c r="L783" s="23">
        <v>-109.652778</v>
      </c>
      <c r="M783" s="61" t="s">
        <v>1854</v>
      </c>
      <c r="N783" s="63" t="s">
        <v>1855</v>
      </c>
      <c r="O783" s="63"/>
      <c r="P783" s="63" t="s">
        <v>2396</v>
      </c>
      <c r="Q783" s="63"/>
      <c r="R783" s="63"/>
      <c r="S783" s="55"/>
      <c r="T783" s="63"/>
      <c r="U783" s="66" t="s">
        <v>1856</v>
      </c>
      <c r="V783" s="63"/>
      <c r="W783" s="66">
        <v>12051</v>
      </c>
      <c r="X783" s="66">
        <v>11995</v>
      </c>
      <c r="Y783" s="63"/>
      <c r="Z783" s="64">
        <v>37738</v>
      </c>
      <c r="AA783" s="63">
        <v>7.95</v>
      </c>
      <c r="AB783" s="63"/>
      <c r="AC783" s="63">
        <v>13.8</v>
      </c>
      <c r="AD783" s="63">
        <v>3.45</v>
      </c>
      <c r="AE783" s="63">
        <v>993</v>
      </c>
      <c r="AF783" s="63">
        <v>21.3</v>
      </c>
      <c r="AG783" s="63"/>
      <c r="AH783" s="63">
        <v>910</v>
      </c>
      <c r="AI783" s="63">
        <v>827</v>
      </c>
      <c r="AJ783" s="63"/>
      <c r="AK783" s="63"/>
      <c r="AL783" s="63">
        <v>42</v>
      </c>
      <c r="AM783" s="63">
        <v>2996</v>
      </c>
      <c r="AN783" s="63">
        <v>4500</v>
      </c>
      <c r="AO783" s="63" t="s">
        <v>576</v>
      </c>
      <c r="AP783" s="17">
        <f t="shared" si="285"/>
        <v>0.68862000000000001</v>
      </c>
      <c r="AQ783" s="17">
        <f t="shared" si="286"/>
        <v>0.2839005</v>
      </c>
      <c r="AR783" s="17">
        <f t="shared" si="281"/>
        <v>43.195499999999996</v>
      </c>
      <c r="AS783" s="17">
        <f t="shared" si="278"/>
        <v>0.54485399999999995</v>
      </c>
      <c r="AT783" s="17">
        <f t="shared" si="287"/>
        <v>44.712874499999998</v>
      </c>
      <c r="AU783" s="5">
        <f t="shared" si="288"/>
        <v>25.671099999999999</v>
      </c>
      <c r="AV783" s="5">
        <f t="shared" si="289"/>
        <v>13.554529999999998</v>
      </c>
      <c r="AW783" s="5">
        <f t="shared" si="282"/>
        <v>0</v>
      </c>
      <c r="AX783" s="5">
        <f t="shared" si="283"/>
        <v>0</v>
      </c>
      <c r="AY783" s="5">
        <f t="shared" si="290"/>
        <v>0.87444000000000011</v>
      </c>
      <c r="AZ783" s="5">
        <f t="shared" si="291"/>
        <v>40.100069999999995</v>
      </c>
      <c r="BA783" s="7">
        <f t="shared" si="292"/>
        <v>5.4387977297498537E-2</v>
      </c>
      <c r="BB783" s="62">
        <f t="shared" si="293"/>
        <v>2810.55</v>
      </c>
      <c r="BC783" s="28">
        <f t="shared" si="294"/>
        <v>-3.1938069938259345E-2</v>
      </c>
      <c r="BD783" s="32">
        <f t="shared" si="295"/>
        <v>1.5400933348626468E-2</v>
      </c>
      <c r="BE783" s="32">
        <f t="shared" si="296"/>
        <v>6.3494128519963533E-3</v>
      </c>
      <c r="BF783" s="35">
        <f t="shared" si="297"/>
        <v>0.97824965379937712</v>
      </c>
      <c r="BG783" s="37">
        <f t="shared" si="298"/>
        <v>0.6401759398424991</v>
      </c>
      <c r="BH783" s="33">
        <f t="shared" si="299"/>
        <v>0.33801761443309203</v>
      </c>
      <c r="BI783" s="33">
        <f t="shared" si="300"/>
        <v>2.1806445724408964E-2</v>
      </c>
      <c r="BJ783" s="63"/>
      <c r="BK783" s="63">
        <v>3.56</v>
      </c>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v>2003427</v>
      </c>
      <c r="CO783" s="63" t="s">
        <v>577</v>
      </c>
      <c r="CP783" s="66"/>
      <c r="CQ783" s="64">
        <v>37741</v>
      </c>
      <c r="CR783" s="78" t="s">
        <v>2038</v>
      </c>
      <c r="CS783" s="78" t="s">
        <v>2038</v>
      </c>
    </row>
    <row r="784" spans="1:97">
      <c r="A784" s="63" t="s">
        <v>3591</v>
      </c>
      <c r="B784" s="63" t="s">
        <v>1570</v>
      </c>
      <c r="C784" s="63">
        <v>3150</v>
      </c>
      <c r="D784" s="19" t="s">
        <v>3782</v>
      </c>
      <c r="E784" s="63" t="s">
        <v>3804</v>
      </c>
      <c r="F784" s="63" t="s">
        <v>3222</v>
      </c>
      <c r="G784" s="65" t="s">
        <v>272</v>
      </c>
      <c r="H784" s="65">
        <v>19</v>
      </c>
      <c r="I784" s="65">
        <v>29</v>
      </c>
      <c r="J784" s="65">
        <v>107</v>
      </c>
      <c r="K784" s="23">
        <v>42.462780000000002</v>
      </c>
      <c r="L784" s="23">
        <v>-109.64167</v>
      </c>
      <c r="M784" s="61" t="s">
        <v>1857</v>
      </c>
      <c r="N784" s="63" t="s">
        <v>1858</v>
      </c>
      <c r="O784" s="63"/>
      <c r="P784" s="63" t="s">
        <v>2396</v>
      </c>
      <c r="Q784" s="63"/>
      <c r="R784" s="63"/>
      <c r="S784" s="55" t="str">
        <f>IF(U784&gt;0,V784-U784,"")</f>
        <v/>
      </c>
      <c r="T784" s="63"/>
      <c r="U784" s="66"/>
      <c r="V784" s="63"/>
      <c r="W784" s="66">
        <v>12660</v>
      </c>
      <c r="X784" s="66">
        <v>12578</v>
      </c>
      <c r="Y784" s="63"/>
      <c r="Z784" s="64">
        <v>36909</v>
      </c>
      <c r="AA784" s="63">
        <v>7.55</v>
      </c>
      <c r="AB784" s="63"/>
      <c r="AC784" s="63">
        <v>597</v>
      </c>
      <c r="AD784" s="63">
        <v>8.5500000000000007</v>
      </c>
      <c r="AE784" s="63">
        <v>1970</v>
      </c>
      <c r="AF784" s="63"/>
      <c r="AG784" s="63"/>
      <c r="AH784" s="63">
        <v>2550</v>
      </c>
      <c r="AI784" s="63">
        <v>1690</v>
      </c>
      <c r="AJ784" s="63"/>
      <c r="AK784" s="63"/>
      <c r="AL784" s="63">
        <v>130</v>
      </c>
      <c r="AM784" s="63">
        <v>4840</v>
      </c>
      <c r="AN784" s="63"/>
      <c r="AO784" s="63" t="s">
        <v>603</v>
      </c>
      <c r="AP784" s="17">
        <f t="shared" si="285"/>
        <v>29.790299999999998</v>
      </c>
      <c r="AQ784" s="17">
        <f t="shared" si="286"/>
        <v>0.70357950000000002</v>
      </c>
      <c r="AR784" s="17">
        <f t="shared" si="281"/>
        <v>85.694999999999993</v>
      </c>
      <c r="AS784" s="17">
        <f t="shared" si="278"/>
        <v>0</v>
      </c>
      <c r="AT784" s="17">
        <f t="shared" si="287"/>
        <v>116.18887949999998</v>
      </c>
      <c r="AU784" s="5">
        <f t="shared" si="288"/>
        <v>71.93549999999999</v>
      </c>
      <c r="AV784" s="5">
        <f t="shared" si="289"/>
        <v>27.699099999999998</v>
      </c>
      <c r="AW784" s="5">
        <f t="shared" si="282"/>
        <v>0</v>
      </c>
      <c r="AX784" s="5">
        <f t="shared" si="283"/>
        <v>0</v>
      </c>
      <c r="AY784" s="5">
        <f t="shared" si="290"/>
        <v>2.7066000000000003</v>
      </c>
      <c r="AZ784" s="5">
        <f t="shared" si="291"/>
        <v>102.34119999999999</v>
      </c>
      <c r="BA784" s="7">
        <f t="shared" si="292"/>
        <v>6.3367384168274185E-2</v>
      </c>
      <c r="BB784" s="62">
        <f t="shared" si="293"/>
        <v>6945.55</v>
      </c>
      <c r="BC784" s="28">
        <f t="shared" si="294"/>
        <v>0.17865521761818501</v>
      </c>
      <c r="BD784" s="32">
        <f t="shared" si="295"/>
        <v>0.25639544961787847</v>
      </c>
      <c r="BE784" s="32">
        <f t="shared" si="296"/>
        <v>6.0554805505289352E-3</v>
      </c>
      <c r="BF784" s="45">
        <f t="shared" si="297"/>
        <v>0.73754906983159263</v>
      </c>
      <c r="BG784" s="37">
        <f t="shared" si="298"/>
        <v>0.70289873482038512</v>
      </c>
      <c r="BH784" s="33">
        <f t="shared" si="299"/>
        <v>0.27065443829073726</v>
      </c>
      <c r="BI784" s="33">
        <f t="shared" si="300"/>
        <v>2.6446826888877603E-2</v>
      </c>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v>20010118</v>
      </c>
      <c r="CO784" s="63" t="s">
        <v>1859</v>
      </c>
      <c r="CP784" s="66"/>
      <c r="CQ784" s="64">
        <v>36909</v>
      </c>
      <c r="CR784" s="78" t="s">
        <v>2038</v>
      </c>
      <c r="CS784" s="78" t="s">
        <v>2038</v>
      </c>
    </row>
    <row r="785" spans="1:97">
      <c r="A785" s="63" t="s">
        <v>3591</v>
      </c>
      <c r="B785" s="63" t="s">
        <v>1843</v>
      </c>
      <c r="C785" s="63">
        <v>4157</v>
      </c>
      <c r="D785" s="19" t="s">
        <v>3782</v>
      </c>
      <c r="E785" s="63" t="s">
        <v>3804</v>
      </c>
      <c r="F785" s="63" t="s">
        <v>3222</v>
      </c>
      <c r="G785" s="65" t="s">
        <v>272</v>
      </c>
      <c r="H785" s="65">
        <v>23</v>
      </c>
      <c r="I785" s="65">
        <v>29</v>
      </c>
      <c r="J785" s="65">
        <v>107</v>
      </c>
      <c r="K785" s="23">
        <v>42.462499999999999</v>
      </c>
      <c r="L785" s="23">
        <v>-109.56471999999999</v>
      </c>
      <c r="M785" s="61" t="s">
        <v>1844</v>
      </c>
      <c r="N785" s="63" t="s">
        <v>1845</v>
      </c>
      <c r="O785" s="63"/>
      <c r="P785" s="63" t="s">
        <v>2396</v>
      </c>
      <c r="Q785" s="63"/>
      <c r="R785" s="63"/>
      <c r="S785" s="55" t="str">
        <f>IF(U785&gt;0,V785-U785,"")</f>
        <v/>
      </c>
      <c r="T785" s="63"/>
      <c r="U785" s="66"/>
      <c r="V785" s="63"/>
      <c r="W785" s="66">
        <v>12900</v>
      </c>
      <c r="X785" s="66">
        <v>12875</v>
      </c>
      <c r="Y785" s="63"/>
      <c r="Z785" s="64">
        <v>37932</v>
      </c>
      <c r="AA785" s="63">
        <v>8.2200000000000006</v>
      </c>
      <c r="AB785" s="63"/>
      <c r="AC785" s="63">
        <v>88</v>
      </c>
      <c r="AD785" s="63">
        <v>3.6</v>
      </c>
      <c r="AE785" s="63">
        <v>3928</v>
      </c>
      <c r="AF785" s="63">
        <v>8.5</v>
      </c>
      <c r="AG785" s="63"/>
      <c r="AH785" s="63">
        <v>5148</v>
      </c>
      <c r="AI785" s="63">
        <v>1110</v>
      </c>
      <c r="AJ785" s="63"/>
      <c r="AK785" s="63"/>
      <c r="AL785" s="63">
        <v>7</v>
      </c>
      <c r="AM785" s="63">
        <v>10705</v>
      </c>
      <c r="AN785" s="63"/>
      <c r="AO785" s="63" t="s">
        <v>2731</v>
      </c>
      <c r="AP785" s="17">
        <f t="shared" si="285"/>
        <v>4.3911999999999995</v>
      </c>
      <c r="AQ785" s="17">
        <f t="shared" si="286"/>
        <v>0.29624400000000001</v>
      </c>
      <c r="AR785" s="17">
        <f t="shared" si="281"/>
        <v>170.86799999999999</v>
      </c>
      <c r="AS785" s="17">
        <f t="shared" si="278"/>
        <v>0.21742999999999998</v>
      </c>
      <c r="AT785" s="17">
        <f t="shared" si="287"/>
        <v>175.772874</v>
      </c>
      <c r="AU785" s="5">
        <f t="shared" si="288"/>
        <v>145.22507999999999</v>
      </c>
      <c r="AV785" s="5">
        <f t="shared" si="289"/>
        <v>18.192899999999998</v>
      </c>
      <c r="AW785" s="5">
        <f t="shared" si="282"/>
        <v>0</v>
      </c>
      <c r="AX785" s="5">
        <f t="shared" si="283"/>
        <v>0</v>
      </c>
      <c r="AY785" s="5">
        <f t="shared" si="290"/>
        <v>0.14574000000000001</v>
      </c>
      <c r="AZ785" s="5">
        <f t="shared" si="291"/>
        <v>163.56371999999999</v>
      </c>
      <c r="BA785" s="7">
        <f t="shared" si="292"/>
        <v>3.5979479419186992E-2</v>
      </c>
      <c r="BB785" s="62">
        <f t="shared" si="293"/>
        <v>10293.1</v>
      </c>
      <c r="BC785" s="28">
        <f t="shared" si="294"/>
        <v>-1.9616060500711952E-2</v>
      </c>
      <c r="BD785" s="32">
        <f t="shared" si="295"/>
        <v>2.49822392959223E-2</v>
      </c>
      <c r="BE785" s="32">
        <f t="shared" si="296"/>
        <v>1.6853795085583002E-3</v>
      </c>
      <c r="BF785" s="35">
        <f t="shared" si="297"/>
        <v>0.97333238119551935</v>
      </c>
      <c r="BG785" s="36">
        <f t="shared" si="298"/>
        <v>0.88788075986532955</v>
      </c>
      <c r="BH785" s="33">
        <f t="shared" si="299"/>
        <v>0.11122821124391154</v>
      </c>
      <c r="BI785" s="33">
        <f t="shared" si="300"/>
        <v>8.9102889075890433E-4</v>
      </c>
      <c r="BJ785" s="63"/>
      <c r="BK785" s="63">
        <v>0.48</v>
      </c>
      <c r="BL785" s="63"/>
      <c r="BM785" s="63"/>
      <c r="BN785" s="63"/>
      <c r="BO785" s="63"/>
      <c r="BP785" s="63"/>
      <c r="BQ785" s="63"/>
      <c r="BR785" s="63"/>
      <c r="BS785" s="63">
        <v>17</v>
      </c>
      <c r="BT785" s="63"/>
      <c r="BU785" s="63"/>
      <c r="BV785" s="63"/>
      <c r="BW785" s="63"/>
      <c r="BX785" s="63"/>
      <c r="BY785" s="63"/>
      <c r="BZ785" s="63"/>
      <c r="CA785" s="63"/>
      <c r="CB785" s="63"/>
      <c r="CC785" s="63"/>
      <c r="CD785" s="63"/>
      <c r="CE785" s="63"/>
      <c r="CF785" s="63"/>
      <c r="CG785" s="63"/>
      <c r="CH785" s="63"/>
      <c r="CI785" s="63"/>
      <c r="CJ785" s="63"/>
      <c r="CK785" s="63"/>
      <c r="CL785" s="63"/>
      <c r="CM785" s="63"/>
      <c r="CN785" s="63">
        <v>20031109</v>
      </c>
      <c r="CO785" s="63" t="s">
        <v>1846</v>
      </c>
      <c r="CP785" s="66"/>
      <c r="CQ785" s="64">
        <v>37944</v>
      </c>
      <c r="CR785" s="78" t="s">
        <v>2038</v>
      </c>
      <c r="CS785" s="78" t="s">
        <v>2038</v>
      </c>
    </row>
    <row r="786" spans="1:97">
      <c r="A786" s="63" t="s">
        <v>3591</v>
      </c>
      <c r="B786" s="63" t="s">
        <v>6311</v>
      </c>
      <c r="C786" s="63">
        <v>3164</v>
      </c>
      <c r="D786" s="19" t="s">
        <v>3782</v>
      </c>
      <c r="E786" s="63" t="s">
        <v>3804</v>
      </c>
      <c r="F786" s="63" t="s">
        <v>3222</v>
      </c>
      <c r="G786" s="65" t="s">
        <v>3598</v>
      </c>
      <c r="H786" s="65">
        <v>29</v>
      </c>
      <c r="I786" s="65">
        <v>29</v>
      </c>
      <c r="J786" s="65">
        <v>107</v>
      </c>
      <c r="K786" s="23">
        <v>42.450560000000003</v>
      </c>
      <c r="L786" s="23">
        <v>-109.6225</v>
      </c>
      <c r="M786" s="61" t="s">
        <v>6312</v>
      </c>
      <c r="N786" s="63" t="s">
        <v>6313</v>
      </c>
      <c r="O786" s="63"/>
      <c r="P786" s="63" t="s">
        <v>2396</v>
      </c>
      <c r="Q786" s="63"/>
      <c r="R786" s="63"/>
      <c r="S786" s="55" t="str">
        <f>IF(U786&gt;0,V786-U786,"")</f>
        <v/>
      </c>
      <c r="T786" s="63"/>
      <c r="U786" s="66"/>
      <c r="V786" s="63"/>
      <c r="W786" s="66">
        <v>12603</v>
      </c>
      <c r="X786" s="66"/>
      <c r="Y786" s="63"/>
      <c r="Z786" s="64">
        <v>36874</v>
      </c>
      <c r="AA786" s="63">
        <v>6.89</v>
      </c>
      <c r="AB786" s="63"/>
      <c r="AC786" s="63">
        <v>2340</v>
      </c>
      <c r="AD786" s="63">
        <v>0.76</v>
      </c>
      <c r="AE786" s="63">
        <v>902</v>
      </c>
      <c r="AF786" s="63">
        <v>47.8</v>
      </c>
      <c r="AG786" s="63"/>
      <c r="AH786" s="63">
        <v>5400</v>
      </c>
      <c r="AI786" s="63">
        <v>813</v>
      </c>
      <c r="AJ786" s="63"/>
      <c r="AK786" s="63"/>
      <c r="AL786" s="63">
        <v>41</v>
      </c>
      <c r="AM786" s="63">
        <v>9900</v>
      </c>
      <c r="AN786" s="63"/>
      <c r="AO786" s="63" t="s">
        <v>603</v>
      </c>
      <c r="AP786" s="17">
        <f t="shared" si="285"/>
        <v>116.76600000000001</v>
      </c>
      <c r="AQ786" s="17">
        <f t="shared" si="286"/>
        <v>6.2540399999999996E-2</v>
      </c>
      <c r="AR786" s="17">
        <f t="shared" si="281"/>
        <v>39.236999999999995</v>
      </c>
      <c r="AS786" s="17">
        <f t="shared" si="278"/>
        <v>1.2227239999999999</v>
      </c>
      <c r="AT786" s="17">
        <f t="shared" si="287"/>
        <v>157.2882644</v>
      </c>
      <c r="AU786" s="5">
        <f t="shared" si="288"/>
        <v>152.334</v>
      </c>
      <c r="AV786" s="5">
        <f t="shared" si="289"/>
        <v>13.325069999999998</v>
      </c>
      <c r="AW786" s="5">
        <f t="shared" si="282"/>
        <v>0</v>
      </c>
      <c r="AX786" s="5">
        <f t="shared" si="283"/>
        <v>0</v>
      </c>
      <c r="AY786" s="5">
        <f t="shared" si="290"/>
        <v>0.85362000000000005</v>
      </c>
      <c r="AZ786" s="5">
        <f t="shared" si="291"/>
        <v>166.51269000000002</v>
      </c>
      <c r="BA786" s="7">
        <f t="shared" si="292"/>
        <v>-2.8487950621062214E-2</v>
      </c>
      <c r="BB786" s="62">
        <f t="shared" si="293"/>
        <v>9544.5600000000013</v>
      </c>
      <c r="BC786" s="28">
        <f t="shared" si="294"/>
        <v>-1.8279662795146749E-2</v>
      </c>
      <c r="BD786" s="45">
        <f t="shared" si="295"/>
        <v>0.74236943516047849</v>
      </c>
      <c r="BE786" s="32">
        <f t="shared" si="296"/>
        <v>3.9761644162436316E-4</v>
      </c>
      <c r="BF786" s="32">
        <f t="shared" si="297"/>
        <v>0.25723294839789707</v>
      </c>
      <c r="BG786" s="36">
        <f t="shared" si="298"/>
        <v>0.91484919257505226</v>
      </c>
      <c r="BH786" s="33">
        <f t="shared" si="299"/>
        <v>8.0024351297189406E-2</v>
      </c>
      <c r="BI786" s="33">
        <f t="shared" si="300"/>
        <v>5.12645612775819E-3</v>
      </c>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v>20001214</v>
      </c>
      <c r="CO786" s="63" t="s">
        <v>6314</v>
      </c>
      <c r="CP786" s="66"/>
      <c r="CQ786" s="64">
        <v>36887</v>
      </c>
      <c r="CR786" s="78" t="s">
        <v>2038</v>
      </c>
      <c r="CS786" s="78" t="s">
        <v>2038</v>
      </c>
    </row>
    <row r="787" spans="1:97">
      <c r="A787" s="63" t="s">
        <v>3591</v>
      </c>
      <c r="B787" s="63" t="s">
        <v>1571</v>
      </c>
      <c r="C787" s="63">
        <v>4190</v>
      </c>
      <c r="D787" s="19" t="s">
        <v>3782</v>
      </c>
      <c r="E787" s="63" t="s">
        <v>3804</v>
      </c>
      <c r="F787" s="63" t="s">
        <v>3222</v>
      </c>
      <c r="G787" s="65" t="s">
        <v>3597</v>
      </c>
      <c r="H787" s="65">
        <v>30</v>
      </c>
      <c r="I787" s="65">
        <v>29</v>
      </c>
      <c r="J787" s="65">
        <v>107</v>
      </c>
      <c r="K787" s="23">
        <v>42.454810000000002</v>
      </c>
      <c r="L787" s="23">
        <v>-109.64672</v>
      </c>
      <c r="M787" s="61" t="s">
        <v>5608</v>
      </c>
      <c r="N787" s="63" t="s">
        <v>5609</v>
      </c>
      <c r="O787" s="63"/>
      <c r="P787" s="63" t="s">
        <v>2396</v>
      </c>
      <c r="Q787" s="63"/>
      <c r="R787" s="63"/>
      <c r="S787" s="55"/>
      <c r="T787" s="63"/>
      <c r="U787" s="66" t="s">
        <v>5610</v>
      </c>
      <c r="V787" s="63"/>
      <c r="W787" s="66">
        <v>11958</v>
      </c>
      <c r="X787" s="66">
        <v>11945</v>
      </c>
      <c r="Y787" s="63"/>
      <c r="Z787" s="64">
        <v>37967</v>
      </c>
      <c r="AA787" s="63">
        <v>6.37</v>
      </c>
      <c r="AB787" s="63"/>
      <c r="AC787" s="63">
        <v>3820</v>
      </c>
      <c r="AD787" s="63">
        <v>9.9700000000000006</v>
      </c>
      <c r="AE787" s="63">
        <v>894</v>
      </c>
      <c r="AF787" s="63">
        <v>156</v>
      </c>
      <c r="AG787" s="63"/>
      <c r="AH787" s="63">
        <v>8497</v>
      </c>
      <c r="AI787" s="63">
        <v>681</v>
      </c>
      <c r="AJ787" s="63"/>
      <c r="AK787" s="63"/>
      <c r="AL787" s="63">
        <v>86</v>
      </c>
      <c r="AM787" s="63">
        <v>14388</v>
      </c>
      <c r="AN787" s="63"/>
      <c r="AO787" s="63" t="s">
        <v>3536</v>
      </c>
      <c r="AP787" s="17">
        <f t="shared" si="285"/>
        <v>190.61799999999999</v>
      </c>
      <c r="AQ787" s="17">
        <f t="shared" si="286"/>
        <v>0.82043130000000009</v>
      </c>
      <c r="AR787" s="17">
        <f t="shared" si="281"/>
        <v>38.888999999999996</v>
      </c>
      <c r="AS787" s="17">
        <f t="shared" si="278"/>
        <v>3.9904799999999998</v>
      </c>
      <c r="AT787" s="17">
        <f t="shared" si="287"/>
        <v>234.31791129999999</v>
      </c>
      <c r="AU787" s="5">
        <f t="shared" si="288"/>
        <v>239.70036999999999</v>
      </c>
      <c r="AV787" s="5">
        <f t="shared" si="289"/>
        <v>11.161589999999999</v>
      </c>
      <c r="AW787" s="5">
        <f t="shared" si="282"/>
        <v>0</v>
      </c>
      <c r="AX787" s="5">
        <f t="shared" si="283"/>
        <v>0</v>
      </c>
      <c r="AY787" s="5">
        <f t="shared" si="290"/>
        <v>1.7905200000000001</v>
      </c>
      <c r="AZ787" s="5">
        <f t="shared" si="291"/>
        <v>252.65247999999997</v>
      </c>
      <c r="BA787" s="7">
        <f t="shared" si="292"/>
        <v>-3.7650274077351234E-2</v>
      </c>
      <c r="BB787" s="62">
        <f t="shared" si="293"/>
        <v>14143.97</v>
      </c>
      <c r="BC787" s="28">
        <f t="shared" si="294"/>
        <v>-8.5528619299684062E-3</v>
      </c>
      <c r="BD787" s="35">
        <f t="shared" si="295"/>
        <v>0.81350161813259558</v>
      </c>
      <c r="BE787" s="32">
        <f t="shared" si="296"/>
        <v>3.5013597357890077E-3</v>
      </c>
      <c r="BF787" s="32">
        <f t="shared" si="297"/>
        <v>0.18299702213161539</v>
      </c>
      <c r="BG787" s="36">
        <f t="shared" si="298"/>
        <v>0.94873547253523904</v>
      </c>
      <c r="BH787" s="33">
        <f t="shared" si="299"/>
        <v>4.4177638786684383E-2</v>
      </c>
      <c r="BI787" s="33">
        <f t="shared" si="300"/>
        <v>7.0868886780767019E-3</v>
      </c>
      <c r="BJ787" s="63"/>
      <c r="BK787" s="63">
        <v>26.8</v>
      </c>
      <c r="BL787" s="63"/>
      <c r="BM787" s="63"/>
      <c r="BN787" s="63"/>
      <c r="BO787" s="63"/>
      <c r="BP787" s="63"/>
      <c r="BQ787" s="63"/>
      <c r="BR787" s="63"/>
      <c r="BS787" s="63">
        <v>1.08</v>
      </c>
      <c r="BT787" s="63"/>
      <c r="BU787" s="63"/>
      <c r="BV787" s="63"/>
      <c r="BW787" s="63"/>
      <c r="BX787" s="63"/>
      <c r="BY787" s="63"/>
      <c r="BZ787" s="63"/>
      <c r="CA787" s="63"/>
      <c r="CB787" s="63"/>
      <c r="CC787" s="63"/>
      <c r="CD787" s="63"/>
      <c r="CE787" s="63"/>
      <c r="CF787" s="63"/>
      <c r="CG787" s="63"/>
      <c r="CH787" s="63"/>
      <c r="CI787" s="63"/>
      <c r="CJ787" s="63"/>
      <c r="CK787" s="63"/>
      <c r="CL787" s="63"/>
      <c r="CM787" s="63"/>
      <c r="CN787" s="63">
        <v>20031212</v>
      </c>
      <c r="CO787" s="63" t="s">
        <v>5611</v>
      </c>
      <c r="CP787" s="66"/>
      <c r="CQ787" s="64">
        <v>38072</v>
      </c>
      <c r="CR787" s="78" t="s">
        <v>2038</v>
      </c>
      <c r="CS787" s="78" t="s">
        <v>2038</v>
      </c>
    </row>
    <row r="788" spans="1:97">
      <c r="A788" s="63" t="s">
        <v>3591</v>
      </c>
      <c r="B788" s="63" t="s">
        <v>1571</v>
      </c>
      <c r="C788" s="63">
        <v>4399</v>
      </c>
      <c r="D788" s="19" t="s">
        <v>3782</v>
      </c>
      <c r="E788" s="63" t="s">
        <v>3804</v>
      </c>
      <c r="F788" s="63" t="s">
        <v>3222</v>
      </c>
      <c r="G788" s="65" t="s">
        <v>3604</v>
      </c>
      <c r="H788" s="65">
        <v>30</v>
      </c>
      <c r="I788" s="65">
        <v>29</v>
      </c>
      <c r="J788" s="65">
        <v>107</v>
      </c>
      <c r="K788" s="23">
        <v>42.447220000000002</v>
      </c>
      <c r="L788" s="23">
        <v>-109.648611</v>
      </c>
      <c r="M788" s="61" t="s">
        <v>1863</v>
      </c>
      <c r="N788" s="63" t="s">
        <v>1864</v>
      </c>
      <c r="O788" s="63"/>
      <c r="P788" s="63" t="s">
        <v>2396</v>
      </c>
      <c r="Q788" s="63"/>
      <c r="R788" s="63"/>
      <c r="S788" s="55"/>
      <c r="T788" s="63"/>
      <c r="U788" s="66" t="s">
        <v>899</v>
      </c>
      <c r="V788" s="63"/>
      <c r="W788" s="66">
        <v>11790</v>
      </c>
      <c r="X788" s="66">
        <v>11755</v>
      </c>
      <c r="Y788" s="63"/>
      <c r="Z788" s="64">
        <v>37738</v>
      </c>
      <c r="AA788" s="63">
        <v>7.52</v>
      </c>
      <c r="AB788" s="63"/>
      <c r="AC788" s="63">
        <v>5.8</v>
      </c>
      <c r="AD788" s="63">
        <v>1.18</v>
      </c>
      <c r="AE788" s="63">
        <v>535</v>
      </c>
      <c r="AF788" s="63">
        <v>18.3</v>
      </c>
      <c r="AG788" s="63"/>
      <c r="AH788" s="63">
        <v>390</v>
      </c>
      <c r="AI788" s="63">
        <v>534</v>
      </c>
      <c r="AJ788" s="63"/>
      <c r="AK788" s="63"/>
      <c r="AL788" s="63">
        <v>49</v>
      </c>
      <c r="AM788" s="63">
        <v>1722</v>
      </c>
      <c r="AN788" s="4">
        <v>2420</v>
      </c>
      <c r="AO788" s="63" t="s">
        <v>576</v>
      </c>
      <c r="AP788" s="17">
        <f t="shared" si="285"/>
        <v>0.28942000000000001</v>
      </c>
      <c r="AQ788" s="17">
        <f t="shared" si="286"/>
        <v>9.71022E-2</v>
      </c>
      <c r="AR788" s="17">
        <f t="shared" si="281"/>
        <v>23.272499999999997</v>
      </c>
      <c r="AS788" s="17">
        <f t="shared" si="278"/>
        <v>0.46811399999999997</v>
      </c>
      <c r="AT788" s="17">
        <f t="shared" si="287"/>
        <v>24.127136199999999</v>
      </c>
      <c r="AU788" s="5">
        <f t="shared" si="288"/>
        <v>11.001899999999999</v>
      </c>
      <c r="AV788" s="5">
        <f t="shared" si="289"/>
        <v>8.7522599999999997</v>
      </c>
      <c r="AW788" s="5">
        <f t="shared" si="282"/>
        <v>0</v>
      </c>
      <c r="AX788" s="5">
        <f t="shared" si="283"/>
        <v>0</v>
      </c>
      <c r="AY788" s="5">
        <f t="shared" si="290"/>
        <v>1.0201800000000001</v>
      </c>
      <c r="AZ788" s="5">
        <f t="shared" si="291"/>
        <v>20.774339999999999</v>
      </c>
      <c r="BA788" s="7">
        <f t="shared" si="292"/>
        <v>7.4670066192612183E-2</v>
      </c>
      <c r="BB788" s="62">
        <f t="shared" si="293"/>
        <v>1533.28</v>
      </c>
      <c r="BC788" s="28">
        <f t="shared" si="294"/>
        <v>-5.7973507655255475E-2</v>
      </c>
      <c r="BD788" s="32">
        <f t="shared" si="295"/>
        <v>1.1995621759701428E-2</v>
      </c>
      <c r="BE788" s="32">
        <f t="shared" si="296"/>
        <v>4.0246052907016794E-3</v>
      </c>
      <c r="BF788" s="35">
        <f t="shared" si="297"/>
        <v>0.98397977294959682</v>
      </c>
      <c r="BG788" s="37">
        <f t="shared" si="298"/>
        <v>0.52959083176649657</v>
      </c>
      <c r="BH788" s="33">
        <f t="shared" si="299"/>
        <v>0.42130147094925763</v>
      </c>
      <c r="BI788" s="33">
        <f t="shared" si="300"/>
        <v>4.9107697284245862E-2</v>
      </c>
      <c r="BJ788" s="63"/>
      <c r="BK788" s="63">
        <v>45.4</v>
      </c>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v>2003427</v>
      </c>
      <c r="CO788" s="63" t="s">
        <v>577</v>
      </c>
      <c r="CP788" s="66"/>
      <c r="CQ788" s="64">
        <v>37741</v>
      </c>
      <c r="CR788" s="78" t="s">
        <v>2038</v>
      </c>
      <c r="CS788" s="78" t="s">
        <v>2038</v>
      </c>
    </row>
    <row r="789" spans="1:97">
      <c r="A789" s="63" t="s">
        <v>3591</v>
      </c>
      <c r="B789" s="63" t="s">
        <v>1571</v>
      </c>
      <c r="C789" s="63">
        <v>3160</v>
      </c>
      <c r="D789" s="19" t="s">
        <v>3782</v>
      </c>
      <c r="E789" s="63" t="s">
        <v>3804</v>
      </c>
      <c r="F789" s="63" t="s">
        <v>3222</v>
      </c>
      <c r="G789" s="65" t="s">
        <v>3597</v>
      </c>
      <c r="H789" s="65">
        <v>30</v>
      </c>
      <c r="I789" s="65">
        <v>29</v>
      </c>
      <c r="J789" s="65">
        <v>107</v>
      </c>
      <c r="K789" s="23">
        <v>42.455039999999997</v>
      </c>
      <c r="L789" s="23">
        <v>-109.646942</v>
      </c>
      <c r="M789" s="61" t="s">
        <v>6315</v>
      </c>
      <c r="N789" s="63" t="s">
        <v>6316</v>
      </c>
      <c r="O789" s="63"/>
      <c r="P789" s="63" t="s">
        <v>2396</v>
      </c>
      <c r="Q789" s="63"/>
      <c r="R789" s="63"/>
      <c r="S789" s="55" t="str">
        <f t="shared" ref="S789:S803" si="301">IF(U789&gt;0,V789-U789,"")</f>
        <v/>
      </c>
      <c r="T789" s="63"/>
      <c r="U789" s="66"/>
      <c r="V789" s="63"/>
      <c r="W789" s="66">
        <v>12239</v>
      </c>
      <c r="X789" s="66"/>
      <c r="Y789" s="63"/>
      <c r="Z789" s="64">
        <v>36984</v>
      </c>
      <c r="AA789" s="63">
        <v>7.09</v>
      </c>
      <c r="AB789" s="63"/>
      <c r="AC789" s="63">
        <v>1570</v>
      </c>
      <c r="AD789" s="63">
        <v>4.6399999999999997</v>
      </c>
      <c r="AE789" s="63">
        <v>855</v>
      </c>
      <c r="AF789" s="63"/>
      <c r="AG789" s="63"/>
      <c r="AH789" s="63">
        <v>3650</v>
      </c>
      <c r="AI789" s="63">
        <v>899</v>
      </c>
      <c r="AJ789" s="63"/>
      <c r="AK789" s="63"/>
      <c r="AL789" s="63">
        <v>156</v>
      </c>
      <c r="AM789" s="63">
        <v>7610</v>
      </c>
      <c r="AN789" s="63"/>
      <c r="AO789" s="63" t="s">
        <v>603</v>
      </c>
      <c r="AP789" s="17">
        <f t="shared" si="285"/>
        <v>78.343000000000004</v>
      </c>
      <c r="AQ789" s="17">
        <f t="shared" si="286"/>
        <v>0.38182559999999999</v>
      </c>
      <c r="AR789" s="17">
        <f t="shared" si="281"/>
        <v>37.192499999999995</v>
      </c>
      <c r="AS789" s="17">
        <f t="shared" si="278"/>
        <v>0</v>
      </c>
      <c r="AT789" s="17">
        <f t="shared" si="287"/>
        <v>115.9173256</v>
      </c>
      <c r="AU789" s="5">
        <f t="shared" si="288"/>
        <v>102.9665</v>
      </c>
      <c r="AV789" s="5">
        <f t="shared" si="289"/>
        <v>14.734609999999998</v>
      </c>
      <c r="AW789" s="5">
        <f t="shared" si="282"/>
        <v>0</v>
      </c>
      <c r="AX789" s="5">
        <f t="shared" si="283"/>
        <v>0</v>
      </c>
      <c r="AY789" s="5">
        <f t="shared" si="290"/>
        <v>3.2479200000000001</v>
      </c>
      <c r="AZ789" s="5">
        <f t="shared" si="291"/>
        <v>120.94902999999999</v>
      </c>
      <c r="BA789" s="7">
        <f t="shared" si="292"/>
        <v>-2.1242799076526996E-2</v>
      </c>
      <c r="BB789" s="62">
        <f t="shared" si="293"/>
        <v>7134.64</v>
      </c>
      <c r="BC789" s="28">
        <f t="shared" si="294"/>
        <v>-3.22395121210148E-2</v>
      </c>
      <c r="BD789" s="45">
        <f t="shared" si="295"/>
        <v>0.67585237663557696</v>
      </c>
      <c r="BE789" s="32">
        <f t="shared" si="296"/>
        <v>3.2939476305516146E-3</v>
      </c>
      <c r="BF789" s="32">
        <f t="shared" si="297"/>
        <v>0.32085367573387147</v>
      </c>
      <c r="BG789" s="36">
        <f t="shared" si="298"/>
        <v>0.85132142027100177</v>
      </c>
      <c r="BH789" s="33">
        <f t="shared" si="299"/>
        <v>0.12182495386693055</v>
      </c>
      <c r="BI789" s="33">
        <f t="shared" si="300"/>
        <v>2.6853625862067684E-2</v>
      </c>
      <c r="BJ789" s="63"/>
      <c r="BK789" s="63"/>
      <c r="BL789" s="63"/>
      <c r="BM789" s="63"/>
      <c r="BN789" s="63"/>
      <c r="BO789" s="63"/>
      <c r="BP789" s="63"/>
      <c r="BQ789" s="63"/>
      <c r="BR789" s="63"/>
      <c r="BS789" s="63"/>
      <c r="BT789" s="63"/>
      <c r="BU789" s="63"/>
      <c r="BV789" s="63"/>
      <c r="BW789" s="63"/>
      <c r="BX789" s="63"/>
      <c r="BY789" s="63">
        <v>254</v>
      </c>
      <c r="BZ789" s="63"/>
      <c r="CA789" s="63"/>
      <c r="CB789" s="63"/>
      <c r="CC789" s="63"/>
      <c r="CD789" s="63"/>
      <c r="CE789" s="63"/>
      <c r="CF789" s="63"/>
      <c r="CG789" s="63"/>
      <c r="CH789" s="63"/>
      <c r="CI789" s="63"/>
      <c r="CJ789" s="63"/>
      <c r="CK789" s="63"/>
      <c r="CL789" s="63"/>
      <c r="CM789" s="63" t="s">
        <v>6317</v>
      </c>
      <c r="CN789" s="63">
        <v>20010403</v>
      </c>
      <c r="CO789" s="63" t="s">
        <v>6318</v>
      </c>
      <c r="CP789" s="66"/>
      <c r="CQ789" s="64">
        <v>37021</v>
      </c>
      <c r="CR789" s="78" t="s">
        <v>2038</v>
      </c>
      <c r="CS789" s="78" t="s">
        <v>2038</v>
      </c>
    </row>
    <row r="790" spans="1:97">
      <c r="A790" s="63" t="s">
        <v>3591</v>
      </c>
      <c r="B790" s="63" t="s">
        <v>1571</v>
      </c>
      <c r="C790" s="63">
        <v>3161</v>
      </c>
      <c r="D790" s="19" t="s">
        <v>3782</v>
      </c>
      <c r="E790" s="63" t="s">
        <v>3804</v>
      </c>
      <c r="F790" s="63" t="s">
        <v>3222</v>
      </c>
      <c r="G790" s="65" t="s">
        <v>3617</v>
      </c>
      <c r="H790" s="65">
        <v>30</v>
      </c>
      <c r="I790" s="65">
        <v>29</v>
      </c>
      <c r="J790" s="65">
        <v>107</v>
      </c>
      <c r="K790" s="23">
        <v>42.454720000000002</v>
      </c>
      <c r="L790" s="23">
        <v>-109.65194</v>
      </c>
      <c r="M790" s="61" t="s">
        <v>6324</v>
      </c>
      <c r="N790" s="63" t="s">
        <v>6325</v>
      </c>
      <c r="O790" s="63"/>
      <c r="P790" s="63" t="s">
        <v>2396</v>
      </c>
      <c r="Q790" s="63"/>
      <c r="R790" s="63"/>
      <c r="S790" s="55" t="str">
        <f t="shared" si="301"/>
        <v/>
      </c>
      <c r="T790" s="63"/>
      <c r="U790" s="66"/>
      <c r="V790" s="63"/>
      <c r="W790" s="66">
        <v>12286</v>
      </c>
      <c r="X790" s="66">
        <v>12246</v>
      </c>
      <c r="Y790" s="63"/>
      <c r="Z790" s="64">
        <v>36874</v>
      </c>
      <c r="AA790" s="63">
        <v>6.34</v>
      </c>
      <c r="AB790" s="63"/>
      <c r="AC790" s="63">
        <v>11200</v>
      </c>
      <c r="AD790" s="63">
        <v>484</v>
      </c>
      <c r="AE790" s="63">
        <v>2030</v>
      </c>
      <c r="AF790" s="63">
        <v>221</v>
      </c>
      <c r="AG790" s="63"/>
      <c r="AH790" s="63">
        <v>24400</v>
      </c>
      <c r="AI790" s="63">
        <v>813</v>
      </c>
      <c r="AJ790" s="63"/>
      <c r="AK790" s="63"/>
      <c r="AL790" s="63">
        <v>571</v>
      </c>
      <c r="AM790" s="63">
        <v>39400</v>
      </c>
      <c r="AN790" s="63"/>
      <c r="AO790" s="63" t="s">
        <v>603</v>
      </c>
      <c r="AP790" s="17">
        <f t="shared" si="285"/>
        <v>558.88</v>
      </c>
      <c r="AQ790" s="17">
        <f t="shared" si="286"/>
        <v>39.828360000000004</v>
      </c>
      <c r="AR790" s="17">
        <f t="shared" si="281"/>
        <v>88.304999999999993</v>
      </c>
      <c r="AS790" s="17">
        <f t="shared" si="278"/>
        <v>5.6531799999999999</v>
      </c>
      <c r="AT790" s="17">
        <f t="shared" si="287"/>
        <v>692.66653999999994</v>
      </c>
      <c r="AU790" s="5">
        <f t="shared" si="288"/>
        <v>688.32399999999996</v>
      </c>
      <c r="AV790" s="5">
        <f t="shared" si="289"/>
        <v>13.325069999999998</v>
      </c>
      <c r="AW790" s="5">
        <f t="shared" si="282"/>
        <v>0</v>
      </c>
      <c r="AX790" s="5">
        <f t="shared" si="283"/>
        <v>0</v>
      </c>
      <c r="AY790" s="5">
        <f t="shared" si="290"/>
        <v>11.88822</v>
      </c>
      <c r="AZ790" s="5">
        <f t="shared" si="291"/>
        <v>713.53728999999998</v>
      </c>
      <c r="BA790" s="7">
        <f t="shared" si="292"/>
        <v>-1.4841909511795346E-2</v>
      </c>
      <c r="BB790" s="62">
        <f t="shared" si="293"/>
        <v>39719</v>
      </c>
      <c r="BC790" s="28">
        <f t="shared" si="294"/>
        <v>4.0319013132117439E-3</v>
      </c>
      <c r="BD790" s="35">
        <f t="shared" si="295"/>
        <v>0.80685289056982601</v>
      </c>
      <c r="BE790" s="32">
        <f t="shared" si="296"/>
        <v>5.7500049013483469E-2</v>
      </c>
      <c r="BF790" s="32">
        <f t="shared" si="297"/>
        <v>0.13564706041669056</v>
      </c>
      <c r="BG790" s="36">
        <f t="shared" si="298"/>
        <v>0.96466436953841606</v>
      </c>
      <c r="BH790" s="33">
        <f t="shared" si="299"/>
        <v>1.867466520215082E-2</v>
      </c>
      <c r="BI790" s="33">
        <f t="shared" si="300"/>
        <v>1.6660965259433044E-2</v>
      </c>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v>20001214</v>
      </c>
      <c r="CO790" s="63" t="s">
        <v>4392</v>
      </c>
      <c r="CP790" s="66"/>
      <c r="CQ790" s="64">
        <v>36887</v>
      </c>
      <c r="CR790" s="78" t="s">
        <v>2038</v>
      </c>
      <c r="CS790" s="78" t="s">
        <v>2038</v>
      </c>
    </row>
    <row r="791" spans="1:97">
      <c r="A791" s="63" t="s">
        <v>3591</v>
      </c>
      <c r="B791" s="63" t="s">
        <v>1571</v>
      </c>
      <c r="C791" s="63">
        <v>3158</v>
      </c>
      <c r="D791" s="19" t="s">
        <v>3782</v>
      </c>
      <c r="E791" s="63" t="s">
        <v>3804</v>
      </c>
      <c r="F791" s="63" t="s">
        <v>3222</v>
      </c>
      <c r="G791" s="65" t="s">
        <v>3598</v>
      </c>
      <c r="H791" s="65">
        <v>30</v>
      </c>
      <c r="I791" s="65">
        <v>29</v>
      </c>
      <c r="J791" s="65">
        <v>107</v>
      </c>
      <c r="K791" s="23">
        <v>42.451630000000002</v>
      </c>
      <c r="L791" s="23">
        <v>-109.643094</v>
      </c>
      <c r="M791" s="61" t="s">
        <v>1847</v>
      </c>
      <c r="N791" s="63" t="s">
        <v>1848</v>
      </c>
      <c r="O791" s="63"/>
      <c r="P791" s="63" t="s">
        <v>2396</v>
      </c>
      <c r="Q791" s="63"/>
      <c r="R791" s="63"/>
      <c r="S791" s="55" t="str">
        <f t="shared" si="301"/>
        <v/>
      </c>
      <c r="T791" s="63"/>
      <c r="U791" s="66"/>
      <c r="V791" s="63"/>
      <c r="W791" s="66">
        <v>12185</v>
      </c>
      <c r="X791" s="66">
        <v>12172</v>
      </c>
      <c r="Y791" s="63"/>
      <c r="Z791" s="64">
        <v>36944</v>
      </c>
      <c r="AA791" s="63">
        <v>7.35</v>
      </c>
      <c r="AB791" s="63"/>
      <c r="AC791" s="63">
        <v>2200</v>
      </c>
      <c r="AD791" s="63">
        <v>17.2</v>
      </c>
      <c r="AE791" s="63">
        <v>1290</v>
      </c>
      <c r="AF791" s="63">
        <v>136</v>
      </c>
      <c r="AG791" s="63"/>
      <c r="AH791" s="63">
        <v>4940</v>
      </c>
      <c r="AI791" s="63">
        <v>798</v>
      </c>
      <c r="AJ791" s="63"/>
      <c r="AK791" s="63"/>
      <c r="AL791" s="63">
        <v>123</v>
      </c>
      <c r="AM791" s="63">
        <v>10400</v>
      </c>
      <c r="AN791" s="63"/>
      <c r="AO791" s="63" t="s">
        <v>603</v>
      </c>
      <c r="AP791" s="17">
        <f t="shared" si="285"/>
        <v>109.78</v>
      </c>
      <c r="AQ791" s="17">
        <f t="shared" si="286"/>
        <v>1.4153879999999999</v>
      </c>
      <c r="AR791" s="17">
        <f t="shared" si="281"/>
        <v>56.114999999999995</v>
      </c>
      <c r="AS791" s="17">
        <f t="shared" si="278"/>
        <v>3.4788799999999998</v>
      </c>
      <c r="AT791" s="17">
        <f t="shared" si="287"/>
        <v>170.78926799999999</v>
      </c>
      <c r="AU791" s="5">
        <f t="shared" si="288"/>
        <v>139.35739999999998</v>
      </c>
      <c r="AV791" s="5">
        <f t="shared" si="289"/>
        <v>13.079219999999999</v>
      </c>
      <c r="AW791" s="5">
        <f t="shared" si="282"/>
        <v>0</v>
      </c>
      <c r="AX791" s="5">
        <f t="shared" si="283"/>
        <v>0</v>
      </c>
      <c r="AY791" s="5">
        <f t="shared" si="290"/>
        <v>2.5608600000000004</v>
      </c>
      <c r="AZ791" s="5">
        <f t="shared" si="291"/>
        <v>154.99747999999997</v>
      </c>
      <c r="BA791" s="7">
        <f t="shared" si="292"/>
        <v>4.8472775817142891E-2</v>
      </c>
      <c r="BB791" s="62">
        <f t="shared" si="293"/>
        <v>9504.2000000000007</v>
      </c>
      <c r="BC791" s="28">
        <f t="shared" si="294"/>
        <v>-4.5005576712452609E-2</v>
      </c>
      <c r="BD791" s="45">
        <f t="shared" si="295"/>
        <v>0.64278043512663807</v>
      </c>
      <c r="BE791" s="32">
        <f t="shared" si="296"/>
        <v>8.2873357124523764E-3</v>
      </c>
      <c r="BF791" s="32">
        <f t="shared" si="297"/>
        <v>0.34893222916090955</v>
      </c>
      <c r="BG791" s="36">
        <f t="shared" si="298"/>
        <v>0.89909461753829811</v>
      </c>
      <c r="BH791" s="33">
        <f t="shared" si="299"/>
        <v>8.4383436427482583E-2</v>
      </c>
      <c r="BI791" s="33">
        <f t="shared" si="300"/>
        <v>1.6521946034219401E-2</v>
      </c>
      <c r="BJ791" s="63"/>
      <c r="BK791" s="63"/>
      <c r="BL791" s="63"/>
      <c r="BM791" s="63"/>
      <c r="BN791" s="63"/>
      <c r="BO791" s="63"/>
      <c r="BP791" s="63"/>
      <c r="BQ791" s="63"/>
      <c r="BR791" s="63"/>
      <c r="BS791" s="63"/>
      <c r="BT791" s="63"/>
      <c r="BU791" s="63"/>
      <c r="BV791" s="63"/>
      <c r="BW791" s="63"/>
      <c r="BX791" s="63"/>
      <c r="BY791" s="63">
        <v>139</v>
      </c>
      <c r="BZ791" s="63"/>
      <c r="CA791" s="63"/>
      <c r="CB791" s="63"/>
      <c r="CC791" s="63"/>
      <c r="CD791" s="63"/>
      <c r="CE791" s="63"/>
      <c r="CF791" s="63"/>
      <c r="CG791" s="63"/>
      <c r="CH791" s="63"/>
      <c r="CI791" s="63"/>
      <c r="CJ791" s="63"/>
      <c r="CK791" s="63"/>
      <c r="CL791" s="63"/>
      <c r="CM791" s="63" t="s">
        <v>1849</v>
      </c>
      <c r="CN791" s="63">
        <v>20010222</v>
      </c>
      <c r="CO791" s="63" t="s">
        <v>1850</v>
      </c>
      <c r="CP791" s="66"/>
      <c r="CQ791" s="64">
        <v>36952</v>
      </c>
      <c r="CR791" s="78" t="s">
        <v>2038</v>
      </c>
      <c r="CS791" s="78" t="s">
        <v>2038</v>
      </c>
    </row>
    <row r="792" spans="1:97">
      <c r="A792" s="63" t="s">
        <v>3591</v>
      </c>
      <c r="B792" s="63" t="s">
        <v>1571</v>
      </c>
      <c r="C792" s="63">
        <v>3157</v>
      </c>
      <c r="D792" s="19" t="s">
        <v>3782</v>
      </c>
      <c r="E792" s="63" t="s">
        <v>3804</v>
      </c>
      <c r="F792" s="63" t="s">
        <v>3222</v>
      </c>
      <c r="G792" s="65" t="s">
        <v>272</v>
      </c>
      <c r="H792" s="65">
        <v>30</v>
      </c>
      <c r="I792" s="65">
        <v>29</v>
      </c>
      <c r="J792" s="65">
        <v>107</v>
      </c>
      <c r="K792" s="23">
        <v>42.448329999999999</v>
      </c>
      <c r="L792" s="23">
        <v>-109.64194000000001</v>
      </c>
      <c r="M792" s="61" t="s">
        <v>1837</v>
      </c>
      <c r="N792" s="63" t="s">
        <v>1838</v>
      </c>
      <c r="O792" s="63"/>
      <c r="P792" s="63" t="s">
        <v>2396</v>
      </c>
      <c r="Q792" s="63"/>
      <c r="R792" s="63"/>
      <c r="S792" s="55" t="str">
        <f t="shared" si="301"/>
        <v/>
      </c>
      <c r="T792" s="63"/>
      <c r="U792" s="66"/>
      <c r="V792" s="63"/>
      <c r="W792" s="66">
        <v>12269</v>
      </c>
      <c r="X792" s="66">
        <v>12248</v>
      </c>
      <c r="Y792" s="63"/>
      <c r="Z792" s="64">
        <v>36874</v>
      </c>
      <c r="AA792" s="63">
        <v>7.16</v>
      </c>
      <c r="AB792" s="63"/>
      <c r="AC792" s="63">
        <v>328</v>
      </c>
      <c r="AD792" s="63">
        <v>1.22</v>
      </c>
      <c r="AE792" s="63">
        <v>1300</v>
      </c>
      <c r="AF792" s="63">
        <v>28.4</v>
      </c>
      <c r="AG792" s="63"/>
      <c r="AH792" s="63">
        <v>1900</v>
      </c>
      <c r="AI792" s="63">
        <v>970</v>
      </c>
      <c r="AJ792" s="63"/>
      <c r="AK792" s="63"/>
      <c r="AL792" s="63">
        <v>30</v>
      </c>
      <c r="AM792" s="63">
        <v>4500</v>
      </c>
      <c r="AN792" s="63"/>
      <c r="AO792" s="63" t="s">
        <v>603</v>
      </c>
      <c r="AP792" s="17">
        <f t="shared" si="285"/>
        <v>16.3672</v>
      </c>
      <c r="AQ792" s="17">
        <f t="shared" si="286"/>
        <v>0.10039380000000001</v>
      </c>
      <c r="AR792" s="17">
        <f t="shared" si="281"/>
        <v>56.55</v>
      </c>
      <c r="AS792" s="17">
        <f t="shared" si="278"/>
        <v>0.7264719999999999</v>
      </c>
      <c r="AT792" s="17">
        <f t="shared" si="287"/>
        <v>73.744065800000001</v>
      </c>
      <c r="AU792" s="5">
        <f t="shared" si="288"/>
        <v>53.598999999999997</v>
      </c>
      <c r="AV792" s="5">
        <f t="shared" si="289"/>
        <v>15.898299999999999</v>
      </c>
      <c r="AW792" s="5">
        <f t="shared" si="282"/>
        <v>0</v>
      </c>
      <c r="AX792" s="5">
        <f t="shared" si="283"/>
        <v>0</v>
      </c>
      <c r="AY792" s="5">
        <f t="shared" si="290"/>
        <v>0.62460000000000004</v>
      </c>
      <c r="AZ792" s="5">
        <f t="shared" si="291"/>
        <v>70.121899999999997</v>
      </c>
      <c r="BA792" s="7">
        <f t="shared" si="292"/>
        <v>2.517736408231171E-2</v>
      </c>
      <c r="BB792" s="62">
        <f t="shared" si="293"/>
        <v>4557.62</v>
      </c>
      <c r="BC792" s="28">
        <f t="shared" si="294"/>
        <v>6.3614945206356523E-3</v>
      </c>
      <c r="BD792" s="32">
        <f t="shared" si="295"/>
        <v>0.22194599419550853</v>
      </c>
      <c r="BE792" s="32">
        <f t="shared" si="296"/>
        <v>1.3613814062310625E-3</v>
      </c>
      <c r="BF792" s="35">
        <f t="shared" si="297"/>
        <v>0.77669262439826037</v>
      </c>
      <c r="BG792" s="36">
        <f t="shared" si="298"/>
        <v>0.76436890614772279</v>
      </c>
      <c r="BH792" s="33">
        <f t="shared" si="299"/>
        <v>0.2267237482156074</v>
      </c>
      <c r="BI792" s="33">
        <f t="shared" si="300"/>
        <v>8.907345636669858E-3</v>
      </c>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v>20001214</v>
      </c>
      <c r="CO792" s="63" t="s">
        <v>1839</v>
      </c>
      <c r="CP792" s="66"/>
      <c r="CQ792" s="64">
        <v>36887</v>
      </c>
      <c r="CR792" s="78" t="s">
        <v>2038</v>
      </c>
      <c r="CS792" s="78" t="s">
        <v>2038</v>
      </c>
    </row>
    <row r="793" spans="1:97">
      <c r="A793" s="63" t="s">
        <v>3591</v>
      </c>
      <c r="B793" s="63" t="s">
        <v>4394</v>
      </c>
      <c r="C793" s="63">
        <v>4158</v>
      </c>
      <c r="D793" s="19" t="s">
        <v>3782</v>
      </c>
      <c r="E793" s="63" t="s">
        <v>3804</v>
      </c>
      <c r="F793" s="63" t="s">
        <v>3222</v>
      </c>
      <c r="G793" s="65" t="s">
        <v>264</v>
      </c>
      <c r="H793" s="65">
        <v>30</v>
      </c>
      <c r="I793" s="65">
        <v>29</v>
      </c>
      <c r="J793" s="65">
        <v>107</v>
      </c>
      <c r="K793" s="23">
        <v>42.447980000000001</v>
      </c>
      <c r="L793" s="23">
        <v>-109.63762199999999</v>
      </c>
      <c r="M793" s="61" t="s">
        <v>4395</v>
      </c>
      <c r="N793" s="63" t="s">
        <v>4396</v>
      </c>
      <c r="O793" s="63"/>
      <c r="P793" s="63" t="s">
        <v>2396</v>
      </c>
      <c r="Q793" s="63"/>
      <c r="R793" s="63"/>
      <c r="S793" s="55" t="str">
        <f t="shared" si="301"/>
        <v/>
      </c>
      <c r="T793" s="63"/>
      <c r="U793" s="66"/>
      <c r="V793" s="63"/>
      <c r="W793" s="66">
        <v>12311</v>
      </c>
      <c r="X793" s="66">
        <v>12300</v>
      </c>
      <c r="Y793" s="63"/>
      <c r="Z793" s="64">
        <v>37939</v>
      </c>
      <c r="AA793" s="63">
        <v>7.11</v>
      </c>
      <c r="AB793" s="63"/>
      <c r="AC793" s="63">
        <v>1722</v>
      </c>
      <c r="AD793" s="63">
        <v>8</v>
      </c>
      <c r="AE793" s="63">
        <v>1074</v>
      </c>
      <c r="AF793" s="63">
        <v>78</v>
      </c>
      <c r="AG793" s="63"/>
      <c r="AH793" s="63">
        <v>4348</v>
      </c>
      <c r="AI793" s="63">
        <v>899</v>
      </c>
      <c r="AJ793" s="63"/>
      <c r="AK793" s="63"/>
      <c r="AL793" s="63">
        <v>49</v>
      </c>
      <c r="AM793" s="63">
        <v>8166</v>
      </c>
      <c r="AN793" s="63"/>
      <c r="AO793" s="63" t="s">
        <v>2731</v>
      </c>
      <c r="AP793" s="17">
        <f t="shared" si="285"/>
        <v>85.927800000000005</v>
      </c>
      <c r="AQ793" s="17">
        <f t="shared" si="286"/>
        <v>0.65832000000000002</v>
      </c>
      <c r="AR793" s="17">
        <f t="shared" si="281"/>
        <v>46.718999999999994</v>
      </c>
      <c r="AS793" s="17">
        <f t="shared" si="278"/>
        <v>1.9952399999999999</v>
      </c>
      <c r="AT793" s="17">
        <f t="shared" si="287"/>
        <v>135.30035999999998</v>
      </c>
      <c r="AU793" s="5">
        <f t="shared" si="288"/>
        <v>122.65707999999999</v>
      </c>
      <c r="AV793" s="5">
        <f t="shared" si="289"/>
        <v>14.734609999999998</v>
      </c>
      <c r="AW793" s="5">
        <f t="shared" si="282"/>
        <v>0</v>
      </c>
      <c r="AX793" s="5">
        <f t="shared" si="283"/>
        <v>0</v>
      </c>
      <c r="AY793" s="5">
        <f t="shared" si="290"/>
        <v>1.0201800000000001</v>
      </c>
      <c r="AZ793" s="5">
        <f t="shared" si="291"/>
        <v>138.41186999999999</v>
      </c>
      <c r="BA793" s="7">
        <f t="shared" si="292"/>
        <v>-1.1367815022368602E-2</v>
      </c>
      <c r="BB793" s="62">
        <f t="shared" si="293"/>
        <v>8178</v>
      </c>
      <c r="BC793" s="28">
        <f t="shared" si="294"/>
        <v>7.3421439060205576E-4</v>
      </c>
      <c r="BD793" s="45">
        <f t="shared" si="295"/>
        <v>0.63508921927480466</v>
      </c>
      <c r="BE793" s="32">
        <f t="shared" si="296"/>
        <v>4.865618982831975E-3</v>
      </c>
      <c r="BF793" s="32">
        <f t="shared" si="297"/>
        <v>0.36004516174236345</v>
      </c>
      <c r="BG793" s="36">
        <f t="shared" si="298"/>
        <v>0.88617457447833048</v>
      </c>
      <c r="BH793" s="33">
        <f t="shared" si="299"/>
        <v>0.10645481489412721</v>
      </c>
      <c r="BI793" s="33">
        <f t="shared" si="300"/>
        <v>7.3706106275422774E-3</v>
      </c>
      <c r="BJ793" s="63"/>
      <c r="BK793" s="63">
        <v>7.8</v>
      </c>
      <c r="BL793" s="63"/>
      <c r="BM793" s="63"/>
      <c r="BN793" s="63"/>
      <c r="BO793" s="63"/>
      <c r="BP793" s="63"/>
      <c r="BQ793" s="63"/>
      <c r="BR793" s="63"/>
      <c r="BS793" s="63">
        <v>1.5</v>
      </c>
      <c r="BT793" s="63"/>
      <c r="BU793" s="63"/>
      <c r="BV793" s="63"/>
      <c r="BW793" s="63"/>
      <c r="BX793" s="63"/>
      <c r="BY793" s="63"/>
      <c r="BZ793" s="63"/>
      <c r="CA793" s="63"/>
      <c r="CB793" s="63"/>
      <c r="CC793" s="63"/>
      <c r="CD793" s="63"/>
      <c r="CE793" s="63"/>
      <c r="CF793" s="63"/>
      <c r="CG793" s="63"/>
      <c r="CH793" s="63"/>
      <c r="CI793" s="63"/>
      <c r="CJ793" s="63"/>
      <c r="CK793" s="63"/>
      <c r="CL793" s="63"/>
      <c r="CM793" s="63"/>
      <c r="CN793" s="63">
        <v>20031114</v>
      </c>
      <c r="CO793" s="63" t="s">
        <v>4397</v>
      </c>
      <c r="CP793" s="66"/>
      <c r="CQ793" s="64">
        <v>37984</v>
      </c>
      <c r="CR793" s="78" t="s">
        <v>2038</v>
      </c>
      <c r="CS793" s="78" t="s">
        <v>2038</v>
      </c>
    </row>
    <row r="794" spans="1:97">
      <c r="A794" s="63" t="s">
        <v>3591</v>
      </c>
      <c r="B794" s="63" t="s">
        <v>4405</v>
      </c>
      <c r="C794" s="63">
        <v>5183</v>
      </c>
      <c r="D794" s="19" t="s">
        <v>3782</v>
      </c>
      <c r="E794" s="63" t="s">
        <v>3804</v>
      </c>
      <c r="F794" s="63" t="s">
        <v>3222</v>
      </c>
      <c r="G794" s="65" t="s">
        <v>3597</v>
      </c>
      <c r="H794" s="65">
        <v>31</v>
      </c>
      <c r="I794" s="65">
        <v>29</v>
      </c>
      <c r="J794" s="65">
        <v>107</v>
      </c>
      <c r="K794" s="23">
        <v>42.442309999999999</v>
      </c>
      <c r="L794" s="23">
        <v>-109.649231</v>
      </c>
      <c r="M794" s="61" t="s">
        <v>4408</v>
      </c>
      <c r="N794" s="63" t="s">
        <v>4409</v>
      </c>
      <c r="O794" s="63"/>
      <c r="P794" s="63" t="s">
        <v>2396</v>
      </c>
      <c r="Q794" s="63"/>
      <c r="R794" s="63"/>
      <c r="S794" s="55">
        <f t="shared" si="301"/>
        <v>3178</v>
      </c>
      <c r="T794" s="63"/>
      <c r="U794" s="66">
        <v>8476</v>
      </c>
      <c r="V794" s="63">
        <v>11654</v>
      </c>
      <c r="W794" s="66">
        <v>11732</v>
      </c>
      <c r="X794" s="66"/>
      <c r="Y794" s="63"/>
      <c r="Z794" s="64">
        <v>1</v>
      </c>
      <c r="AA794" s="63">
        <v>6.84</v>
      </c>
      <c r="AB794" s="63"/>
      <c r="AC794" s="63">
        <v>2470</v>
      </c>
      <c r="AD794" s="63">
        <v>7</v>
      </c>
      <c r="AE794" s="63">
        <v>880</v>
      </c>
      <c r="AF794" s="63">
        <v>0</v>
      </c>
      <c r="AG794" s="63"/>
      <c r="AH794" s="63">
        <v>5600</v>
      </c>
      <c r="AI794" s="63">
        <v>0</v>
      </c>
      <c r="AJ794" s="63">
        <v>0</v>
      </c>
      <c r="AK794" s="63">
        <v>0</v>
      </c>
      <c r="AL794" s="63">
        <v>117</v>
      </c>
      <c r="AM794" s="63">
        <v>10000</v>
      </c>
      <c r="AN794" s="63"/>
      <c r="AO794" s="63" t="s">
        <v>3536</v>
      </c>
      <c r="AP794" s="17">
        <f t="shared" si="285"/>
        <v>123.253</v>
      </c>
      <c r="AQ794" s="17">
        <f t="shared" si="286"/>
        <v>0.57603000000000004</v>
      </c>
      <c r="AR794" s="17">
        <f t="shared" si="281"/>
        <v>38.279999999999994</v>
      </c>
      <c r="AS794" s="17">
        <f t="shared" si="278"/>
        <v>0</v>
      </c>
      <c r="AT794" s="17">
        <f t="shared" si="287"/>
        <v>162.10902999999999</v>
      </c>
      <c r="AU794" s="5">
        <f t="shared" si="288"/>
        <v>157.976</v>
      </c>
      <c r="AV794" s="5">
        <f t="shared" si="289"/>
        <v>0</v>
      </c>
      <c r="AW794" s="5">
        <f t="shared" si="282"/>
        <v>0</v>
      </c>
      <c r="AX794" s="5">
        <f t="shared" si="283"/>
        <v>0</v>
      </c>
      <c r="AY794" s="5">
        <f t="shared" si="290"/>
        <v>2.43594</v>
      </c>
      <c r="AZ794" s="5">
        <f t="shared" si="291"/>
        <v>160.41193999999999</v>
      </c>
      <c r="BA794" s="7">
        <f t="shared" si="292"/>
        <v>5.26195242436485E-3</v>
      </c>
      <c r="BB794" s="62">
        <f t="shared" si="293"/>
        <v>9074</v>
      </c>
      <c r="BC794" s="28">
        <f t="shared" si="294"/>
        <v>-4.8547761350529517E-2</v>
      </c>
      <c r="BD794" s="35">
        <f t="shared" si="295"/>
        <v>0.76030928073531756</v>
      </c>
      <c r="BE794" s="32">
        <f t="shared" si="296"/>
        <v>3.5533492489591731E-3</v>
      </c>
      <c r="BF794" s="32">
        <f t="shared" si="297"/>
        <v>0.23613737001572335</v>
      </c>
      <c r="BG794" s="36">
        <f t="shared" si="298"/>
        <v>0.98481447203992434</v>
      </c>
      <c r="BH794" s="33">
        <f t="shared" si="299"/>
        <v>0</v>
      </c>
      <c r="BI794" s="33">
        <f t="shared" si="300"/>
        <v>1.518552796007579E-2</v>
      </c>
      <c r="BJ794" s="63">
        <v>0</v>
      </c>
      <c r="BK794" s="63">
        <v>14</v>
      </c>
      <c r="BL794" s="63">
        <v>0</v>
      </c>
      <c r="BM794" s="63">
        <v>0</v>
      </c>
      <c r="BN794" s="63">
        <v>0</v>
      </c>
      <c r="BO794" s="63">
        <v>0</v>
      </c>
      <c r="BP794" s="63">
        <v>0</v>
      </c>
      <c r="BQ794" s="63">
        <v>0</v>
      </c>
      <c r="BR794" s="63">
        <v>0</v>
      </c>
      <c r="BS794" s="63">
        <v>0</v>
      </c>
      <c r="BT794" s="63">
        <v>0</v>
      </c>
      <c r="BU794" s="63">
        <v>0</v>
      </c>
      <c r="BV794" s="63">
        <v>0</v>
      </c>
      <c r="BW794" s="63">
        <v>0</v>
      </c>
      <c r="BX794" s="63"/>
      <c r="BY794" s="63"/>
      <c r="BZ794" s="63"/>
      <c r="CA794" s="63"/>
      <c r="CB794" s="63"/>
      <c r="CC794" s="63"/>
      <c r="CD794" s="63"/>
      <c r="CE794" s="63"/>
      <c r="CF794" s="63"/>
      <c r="CG794" s="63"/>
      <c r="CH794" s="63"/>
      <c r="CI794" s="63"/>
      <c r="CJ794" s="63"/>
      <c r="CK794" s="63"/>
      <c r="CL794" s="63"/>
      <c r="CM794" s="63"/>
      <c r="CN794" s="63">
        <v>19000101</v>
      </c>
      <c r="CO794" s="63" t="s">
        <v>2122</v>
      </c>
      <c r="CP794" s="66"/>
      <c r="CQ794" s="64">
        <v>38933</v>
      </c>
      <c r="CR794" s="78" t="s">
        <v>2038</v>
      </c>
      <c r="CS794" s="78" t="s">
        <v>2038</v>
      </c>
    </row>
    <row r="795" spans="1:97">
      <c r="A795" s="63" t="s">
        <v>3591</v>
      </c>
      <c r="B795" s="63" t="s">
        <v>4405</v>
      </c>
      <c r="C795" s="63">
        <v>5182</v>
      </c>
      <c r="D795" s="19" t="s">
        <v>3782</v>
      </c>
      <c r="E795" s="63" t="s">
        <v>3804</v>
      </c>
      <c r="F795" s="63" t="s">
        <v>3222</v>
      </c>
      <c r="G795" s="65" t="s">
        <v>3597</v>
      </c>
      <c r="H795" s="65">
        <v>31</v>
      </c>
      <c r="I795" s="65">
        <v>29</v>
      </c>
      <c r="J795" s="65">
        <v>107</v>
      </c>
      <c r="K795" s="23">
        <v>42.442292000000002</v>
      </c>
      <c r="L795" s="23">
        <v>-109.649221</v>
      </c>
      <c r="M795" s="61" t="s">
        <v>4406</v>
      </c>
      <c r="N795" s="63" t="s">
        <v>4407</v>
      </c>
      <c r="O795" s="63"/>
      <c r="P795" s="63" t="s">
        <v>2396</v>
      </c>
      <c r="Q795" s="63"/>
      <c r="R795" s="63"/>
      <c r="S795" s="55">
        <f t="shared" si="301"/>
        <v>3128</v>
      </c>
      <c r="T795" s="63"/>
      <c r="U795" s="66">
        <v>8572</v>
      </c>
      <c r="V795" s="63">
        <v>11700</v>
      </c>
      <c r="W795" s="66">
        <v>11820</v>
      </c>
      <c r="X795" s="66"/>
      <c r="Y795" s="63"/>
      <c r="Z795" s="64">
        <v>1</v>
      </c>
      <c r="AA795" s="63">
        <v>6.84</v>
      </c>
      <c r="AB795" s="63"/>
      <c r="AC795" s="63">
        <v>2470</v>
      </c>
      <c r="AD795" s="63">
        <v>7</v>
      </c>
      <c r="AE795" s="63">
        <v>880</v>
      </c>
      <c r="AF795" s="63">
        <v>0</v>
      </c>
      <c r="AG795" s="63"/>
      <c r="AH795" s="63">
        <v>5600</v>
      </c>
      <c r="AI795" s="63">
        <v>0</v>
      </c>
      <c r="AJ795" s="63">
        <v>0</v>
      </c>
      <c r="AK795" s="63">
        <v>0</v>
      </c>
      <c r="AL795" s="63">
        <v>117</v>
      </c>
      <c r="AM795" s="63">
        <v>10000</v>
      </c>
      <c r="AN795" s="63"/>
      <c r="AO795" s="63" t="s">
        <v>3536</v>
      </c>
      <c r="AP795" s="17">
        <f t="shared" si="285"/>
        <v>123.253</v>
      </c>
      <c r="AQ795" s="17">
        <f t="shared" si="286"/>
        <v>0.57603000000000004</v>
      </c>
      <c r="AR795" s="17">
        <f t="shared" si="281"/>
        <v>38.279999999999994</v>
      </c>
      <c r="AS795" s="17">
        <f t="shared" si="278"/>
        <v>0</v>
      </c>
      <c r="AT795" s="17">
        <f t="shared" si="287"/>
        <v>162.10902999999999</v>
      </c>
      <c r="AU795" s="5">
        <f t="shared" si="288"/>
        <v>157.976</v>
      </c>
      <c r="AV795" s="5">
        <f t="shared" si="289"/>
        <v>0</v>
      </c>
      <c r="AW795" s="5">
        <f t="shared" si="282"/>
        <v>0</v>
      </c>
      <c r="AX795" s="5">
        <f t="shared" si="283"/>
        <v>0</v>
      </c>
      <c r="AY795" s="5">
        <f t="shared" si="290"/>
        <v>2.43594</v>
      </c>
      <c r="AZ795" s="5">
        <f t="shared" si="291"/>
        <v>160.41193999999999</v>
      </c>
      <c r="BA795" s="7">
        <f t="shared" si="292"/>
        <v>5.26195242436485E-3</v>
      </c>
      <c r="BB795" s="62">
        <f t="shared" si="293"/>
        <v>9074</v>
      </c>
      <c r="BC795" s="28">
        <f t="shared" si="294"/>
        <v>-4.8547761350529517E-2</v>
      </c>
      <c r="BD795" s="35">
        <f t="shared" si="295"/>
        <v>0.76030928073531756</v>
      </c>
      <c r="BE795" s="32">
        <f t="shared" si="296"/>
        <v>3.5533492489591731E-3</v>
      </c>
      <c r="BF795" s="32">
        <f t="shared" si="297"/>
        <v>0.23613737001572335</v>
      </c>
      <c r="BG795" s="36">
        <f t="shared" si="298"/>
        <v>0.98481447203992434</v>
      </c>
      <c r="BH795" s="33">
        <f t="shared" si="299"/>
        <v>0</v>
      </c>
      <c r="BI795" s="33">
        <f t="shared" si="300"/>
        <v>1.518552796007579E-2</v>
      </c>
      <c r="BJ795" s="63">
        <v>0</v>
      </c>
      <c r="BK795" s="63">
        <v>14</v>
      </c>
      <c r="BL795" s="63">
        <v>0</v>
      </c>
      <c r="BM795" s="63">
        <v>0</v>
      </c>
      <c r="BN795" s="63">
        <v>0</v>
      </c>
      <c r="BO795" s="63">
        <v>0</v>
      </c>
      <c r="BP795" s="63">
        <v>0</v>
      </c>
      <c r="BQ795" s="63">
        <v>0</v>
      </c>
      <c r="BR795" s="63">
        <v>0</v>
      </c>
      <c r="BS795" s="63">
        <v>0</v>
      </c>
      <c r="BT795" s="63">
        <v>0</v>
      </c>
      <c r="BU795" s="63">
        <v>0</v>
      </c>
      <c r="BV795" s="63">
        <v>0</v>
      </c>
      <c r="BW795" s="63">
        <v>0</v>
      </c>
      <c r="BX795" s="63"/>
      <c r="BY795" s="63"/>
      <c r="BZ795" s="63"/>
      <c r="CA795" s="63"/>
      <c r="CB795" s="63"/>
      <c r="CC795" s="63"/>
      <c r="CD795" s="63"/>
      <c r="CE795" s="63"/>
      <c r="CF795" s="63"/>
      <c r="CG795" s="63"/>
      <c r="CH795" s="63"/>
      <c r="CI795" s="63"/>
      <c r="CJ795" s="63"/>
      <c r="CK795" s="63"/>
      <c r="CL795" s="63"/>
      <c r="CM795" s="63"/>
      <c r="CN795" s="63">
        <v>19000101</v>
      </c>
      <c r="CO795" s="63" t="s">
        <v>2123</v>
      </c>
      <c r="CP795" s="66"/>
      <c r="CQ795" s="64">
        <v>38933</v>
      </c>
      <c r="CR795" s="78" t="s">
        <v>2038</v>
      </c>
      <c r="CS795" s="78" t="s">
        <v>2038</v>
      </c>
    </row>
    <row r="796" spans="1:97">
      <c r="A796" s="63" t="s">
        <v>3591</v>
      </c>
      <c r="B796" s="63" t="s">
        <v>4405</v>
      </c>
      <c r="C796" s="63">
        <v>5181</v>
      </c>
      <c r="D796" s="19" t="s">
        <v>3782</v>
      </c>
      <c r="E796" s="63" t="s">
        <v>3804</v>
      </c>
      <c r="F796" s="63" t="s">
        <v>3222</v>
      </c>
      <c r="G796" s="65" t="s">
        <v>3597</v>
      </c>
      <c r="H796" s="65">
        <v>31</v>
      </c>
      <c r="I796" s="65">
        <v>29</v>
      </c>
      <c r="J796" s="65">
        <v>107</v>
      </c>
      <c r="K796" s="23">
        <v>42.442326999999999</v>
      </c>
      <c r="L796" s="23">
        <v>-109.649242</v>
      </c>
      <c r="M796" s="61" t="s">
        <v>4410</v>
      </c>
      <c r="N796" s="63" t="s">
        <v>4411</v>
      </c>
      <c r="O796" s="63"/>
      <c r="P796" s="63" t="s">
        <v>2396</v>
      </c>
      <c r="Q796" s="63"/>
      <c r="R796" s="63"/>
      <c r="S796" s="55">
        <f t="shared" si="301"/>
        <v>3160</v>
      </c>
      <c r="T796" s="63"/>
      <c r="U796" s="66">
        <v>8548</v>
      </c>
      <c r="V796" s="63">
        <v>11708</v>
      </c>
      <c r="W796" s="66">
        <v>11799</v>
      </c>
      <c r="X796" s="66"/>
      <c r="Y796" s="63"/>
      <c r="Z796" s="64">
        <v>1</v>
      </c>
      <c r="AA796" s="63">
        <v>6.84</v>
      </c>
      <c r="AB796" s="63"/>
      <c r="AC796" s="63">
        <v>2470</v>
      </c>
      <c r="AD796" s="63">
        <v>7</v>
      </c>
      <c r="AE796" s="63">
        <v>880</v>
      </c>
      <c r="AF796" s="63">
        <v>0</v>
      </c>
      <c r="AG796" s="63"/>
      <c r="AH796" s="63">
        <v>5600</v>
      </c>
      <c r="AI796" s="63">
        <v>0</v>
      </c>
      <c r="AJ796" s="63">
        <v>0</v>
      </c>
      <c r="AK796" s="63">
        <v>0</v>
      </c>
      <c r="AL796" s="63">
        <v>117</v>
      </c>
      <c r="AM796" s="63">
        <v>10000</v>
      </c>
      <c r="AN796" s="63"/>
      <c r="AO796" s="63" t="s">
        <v>3536</v>
      </c>
      <c r="AP796" s="17">
        <f t="shared" si="285"/>
        <v>123.253</v>
      </c>
      <c r="AQ796" s="17">
        <f t="shared" si="286"/>
        <v>0.57603000000000004</v>
      </c>
      <c r="AR796" s="17">
        <f t="shared" si="281"/>
        <v>38.279999999999994</v>
      </c>
      <c r="AS796" s="17">
        <f t="shared" si="278"/>
        <v>0</v>
      </c>
      <c r="AT796" s="17">
        <f t="shared" si="287"/>
        <v>162.10902999999999</v>
      </c>
      <c r="AU796" s="5">
        <f t="shared" si="288"/>
        <v>157.976</v>
      </c>
      <c r="AV796" s="5">
        <f t="shared" si="289"/>
        <v>0</v>
      </c>
      <c r="AW796" s="5">
        <f t="shared" ref="AW796:AW827" si="302">IF(AJ796&gt;0,AJ796*0.03333,0)</f>
        <v>0</v>
      </c>
      <c r="AX796" s="5">
        <f t="shared" si="283"/>
        <v>0</v>
      </c>
      <c r="AY796" s="5">
        <f t="shared" si="290"/>
        <v>2.43594</v>
      </c>
      <c r="AZ796" s="5">
        <f t="shared" si="291"/>
        <v>160.41193999999999</v>
      </c>
      <c r="BA796" s="7">
        <f t="shared" si="292"/>
        <v>5.26195242436485E-3</v>
      </c>
      <c r="BB796" s="62">
        <f t="shared" si="293"/>
        <v>9074</v>
      </c>
      <c r="BC796" s="28">
        <f t="shared" si="294"/>
        <v>-4.8547761350529517E-2</v>
      </c>
      <c r="BD796" s="35">
        <f t="shared" si="295"/>
        <v>0.76030928073531756</v>
      </c>
      <c r="BE796" s="32">
        <f t="shared" si="296"/>
        <v>3.5533492489591731E-3</v>
      </c>
      <c r="BF796" s="32">
        <f t="shared" si="297"/>
        <v>0.23613737001572335</v>
      </c>
      <c r="BG796" s="36">
        <f t="shared" si="298"/>
        <v>0.98481447203992434</v>
      </c>
      <c r="BH796" s="33">
        <f t="shared" si="299"/>
        <v>0</v>
      </c>
      <c r="BI796" s="33">
        <f t="shared" si="300"/>
        <v>1.518552796007579E-2</v>
      </c>
      <c r="BJ796" s="63">
        <v>0</v>
      </c>
      <c r="BK796" s="63">
        <v>14</v>
      </c>
      <c r="BL796" s="63">
        <v>0</v>
      </c>
      <c r="BM796" s="63">
        <v>0</v>
      </c>
      <c r="BN796" s="63">
        <v>0</v>
      </c>
      <c r="BO796" s="63">
        <v>0</v>
      </c>
      <c r="BP796" s="63">
        <v>0</v>
      </c>
      <c r="BQ796" s="63">
        <v>0</v>
      </c>
      <c r="BR796" s="63">
        <v>0</v>
      </c>
      <c r="BS796" s="63">
        <v>0</v>
      </c>
      <c r="BT796" s="63">
        <v>0</v>
      </c>
      <c r="BU796" s="63">
        <v>0</v>
      </c>
      <c r="BV796" s="63">
        <v>0</v>
      </c>
      <c r="BW796" s="63">
        <v>0</v>
      </c>
      <c r="BX796" s="63"/>
      <c r="BY796" s="63"/>
      <c r="BZ796" s="63"/>
      <c r="CA796" s="63"/>
      <c r="CB796" s="63"/>
      <c r="CC796" s="63"/>
      <c r="CD796" s="63"/>
      <c r="CE796" s="63"/>
      <c r="CF796" s="63"/>
      <c r="CG796" s="63"/>
      <c r="CH796" s="63"/>
      <c r="CI796" s="63"/>
      <c r="CJ796" s="63"/>
      <c r="CK796" s="63"/>
      <c r="CL796" s="63"/>
      <c r="CM796" s="63"/>
      <c r="CN796" s="63">
        <v>19000101</v>
      </c>
      <c r="CO796" s="63" t="s">
        <v>2122</v>
      </c>
      <c r="CP796" s="66"/>
      <c r="CQ796" s="64">
        <v>38933</v>
      </c>
      <c r="CR796" s="78" t="s">
        <v>2038</v>
      </c>
      <c r="CS796" s="78" t="s">
        <v>2038</v>
      </c>
    </row>
    <row r="797" spans="1:97">
      <c r="A797" s="63" t="s">
        <v>3591</v>
      </c>
      <c r="B797" s="63" t="s">
        <v>4405</v>
      </c>
      <c r="C797" s="63">
        <v>3153</v>
      </c>
      <c r="D797" s="19" t="s">
        <v>3782</v>
      </c>
      <c r="E797" s="63" t="s">
        <v>3804</v>
      </c>
      <c r="F797" s="63" t="s">
        <v>3222</v>
      </c>
      <c r="G797" s="65" t="s">
        <v>3617</v>
      </c>
      <c r="H797" s="65">
        <v>31</v>
      </c>
      <c r="I797" s="65">
        <v>29</v>
      </c>
      <c r="J797" s="65">
        <v>107</v>
      </c>
      <c r="K797" s="23">
        <v>42.442129999999999</v>
      </c>
      <c r="L797" s="23">
        <v>-109.65363000000001</v>
      </c>
      <c r="M797" s="61" t="s">
        <v>1860</v>
      </c>
      <c r="N797" s="63" t="s">
        <v>1861</v>
      </c>
      <c r="O797" s="63"/>
      <c r="P797" s="63" t="s">
        <v>2396</v>
      </c>
      <c r="Q797" s="63"/>
      <c r="R797" s="63"/>
      <c r="S797" s="55" t="str">
        <f t="shared" si="301"/>
        <v/>
      </c>
      <c r="T797" s="63"/>
      <c r="U797" s="66"/>
      <c r="V797" s="63"/>
      <c r="W797" s="66">
        <v>11948</v>
      </c>
      <c r="X797" s="66">
        <v>11680</v>
      </c>
      <c r="Y797" s="63"/>
      <c r="Z797" s="64">
        <v>36924</v>
      </c>
      <c r="AA797" s="63">
        <v>7.6</v>
      </c>
      <c r="AB797" s="63"/>
      <c r="AC797" s="63">
        <v>1600</v>
      </c>
      <c r="AD797" s="63">
        <v>3.54</v>
      </c>
      <c r="AE797" s="63">
        <v>1330</v>
      </c>
      <c r="AF797" s="63">
        <v>47.9</v>
      </c>
      <c r="AG797" s="63"/>
      <c r="AH797" s="63">
        <v>3750</v>
      </c>
      <c r="AI797" s="63">
        <v>926</v>
      </c>
      <c r="AJ797" s="63"/>
      <c r="AK797" s="63"/>
      <c r="AL797" s="63">
        <v>48</v>
      </c>
      <c r="AM797" s="63">
        <v>7880</v>
      </c>
      <c r="AN797" s="63"/>
      <c r="AO797" s="63" t="s">
        <v>603</v>
      </c>
      <c r="AP797" s="17">
        <f t="shared" si="285"/>
        <v>79.84</v>
      </c>
      <c r="AQ797" s="17">
        <f t="shared" si="286"/>
        <v>0.29130660000000003</v>
      </c>
      <c r="AR797" s="17">
        <f t="shared" si="281"/>
        <v>57.854999999999997</v>
      </c>
      <c r="AS797" s="17">
        <f t="shared" si="278"/>
        <v>1.225282</v>
      </c>
      <c r="AT797" s="17">
        <f t="shared" si="287"/>
        <v>139.2115886</v>
      </c>
      <c r="AU797" s="5">
        <f t="shared" si="288"/>
        <v>105.78749999999999</v>
      </c>
      <c r="AV797" s="5">
        <f t="shared" si="289"/>
        <v>15.177139999999998</v>
      </c>
      <c r="AW797" s="5">
        <f t="shared" si="302"/>
        <v>0</v>
      </c>
      <c r="AX797" s="5">
        <f t="shared" si="283"/>
        <v>0</v>
      </c>
      <c r="AY797" s="5">
        <f t="shared" si="290"/>
        <v>0.99936000000000003</v>
      </c>
      <c r="AZ797" s="5">
        <f t="shared" si="291"/>
        <v>121.96399999999998</v>
      </c>
      <c r="BA797" s="7">
        <f t="shared" si="292"/>
        <v>6.6038287469566428E-2</v>
      </c>
      <c r="BB797" s="62">
        <f t="shared" si="293"/>
        <v>7705.4400000000005</v>
      </c>
      <c r="BC797" s="28">
        <f t="shared" si="294"/>
        <v>-1.1200197107043465E-2</v>
      </c>
      <c r="BD797" s="45">
        <f t="shared" si="295"/>
        <v>0.57351547240371048</v>
      </c>
      <c r="BE797" s="32">
        <f t="shared" si="296"/>
        <v>2.0925456201567978E-3</v>
      </c>
      <c r="BF797" s="32">
        <f t="shared" si="297"/>
        <v>0.4243919819761327</v>
      </c>
      <c r="BG797" s="36">
        <f t="shared" si="298"/>
        <v>0.86736659998032217</v>
      </c>
      <c r="BH797" s="33">
        <f t="shared" si="299"/>
        <v>0.12443950673969367</v>
      </c>
      <c r="BI797" s="33">
        <f t="shared" si="300"/>
        <v>8.1938932799842587E-3</v>
      </c>
      <c r="BJ797" s="63"/>
      <c r="BK797" s="63"/>
      <c r="BL797" s="63"/>
      <c r="BM797" s="63"/>
      <c r="BN797" s="63"/>
      <c r="BO797" s="63"/>
      <c r="BP797" s="63"/>
      <c r="BQ797" s="63"/>
      <c r="BR797" s="63"/>
      <c r="BS797" s="63"/>
      <c r="BT797" s="63"/>
      <c r="BU797" s="63"/>
      <c r="BV797" s="63"/>
      <c r="BW797" s="63"/>
      <c r="BX797" s="63"/>
      <c r="BY797" s="63">
        <v>2410</v>
      </c>
      <c r="BZ797" s="63"/>
      <c r="CA797" s="63"/>
      <c r="CB797" s="63"/>
      <c r="CC797" s="63"/>
      <c r="CD797" s="63"/>
      <c r="CE797" s="63"/>
      <c r="CF797" s="63"/>
      <c r="CG797" s="63"/>
      <c r="CH797" s="63"/>
      <c r="CI797" s="63"/>
      <c r="CJ797" s="63"/>
      <c r="CK797" s="63"/>
      <c r="CL797" s="63"/>
      <c r="CM797" s="63" t="s">
        <v>1862</v>
      </c>
      <c r="CN797" s="63">
        <v>20010202</v>
      </c>
      <c r="CO797" s="63" t="s">
        <v>598</v>
      </c>
      <c r="CP797" s="66"/>
      <c r="CQ797" s="64">
        <v>36934</v>
      </c>
      <c r="CR797" s="78" t="s">
        <v>2038</v>
      </c>
      <c r="CS797" s="78" t="s">
        <v>2038</v>
      </c>
    </row>
    <row r="798" spans="1:97">
      <c r="A798" s="63" t="s">
        <v>3591</v>
      </c>
      <c r="B798" s="63" t="s">
        <v>4405</v>
      </c>
      <c r="C798" s="63">
        <v>3154</v>
      </c>
      <c r="D798" s="19" t="s">
        <v>3782</v>
      </c>
      <c r="E798" s="63" t="s">
        <v>3804</v>
      </c>
      <c r="F798" s="63" t="s">
        <v>3222</v>
      </c>
      <c r="G798" s="65" t="s">
        <v>3594</v>
      </c>
      <c r="H798" s="65">
        <v>31</v>
      </c>
      <c r="I798" s="65">
        <v>29</v>
      </c>
      <c r="J798" s="65">
        <v>107</v>
      </c>
      <c r="K798" s="23">
        <v>42.443910000000002</v>
      </c>
      <c r="L798" s="23">
        <v>-109.652044</v>
      </c>
      <c r="M798" s="61" t="s">
        <v>1872</v>
      </c>
      <c r="N798" s="63" t="s">
        <v>1873</v>
      </c>
      <c r="O798" s="63"/>
      <c r="P798" s="63" t="s">
        <v>2396</v>
      </c>
      <c r="Q798" s="63"/>
      <c r="R798" s="63"/>
      <c r="S798" s="55" t="str">
        <f t="shared" si="301"/>
        <v/>
      </c>
      <c r="T798" s="63"/>
      <c r="U798" s="66"/>
      <c r="V798" s="63"/>
      <c r="W798" s="66">
        <v>11845</v>
      </c>
      <c r="X798" s="66">
        <v>11828</v>
      </c>
      <c r="Y798" s="63"/>
      <c r="Z798" s="64">
        <v>36924</v>
      </c>
      <c r="AA798" s="63">
        <v>6.79</v>
      </c>
      <c r="AB798" s="63"/>
      <c r="AC798" s="63">
        <v>19600</v>
      </c>
      <c r="AD798" s="63">
        <v>6.62</v>
      </c>
      <c r="AE798" s="63">
        <v>1620</v>
      </c>
      <c r="AF798" s="63">
        <v>335</v>
      </c>
      <c r="AG798" s="63"/>
      <c r="AH798" s="63">
        <v>30500</v>
      </c>
      <c r="AI798" s="63">
        <v>354</v>
      </c>
      <c r="AJ798" s="63"/>
      <c r="AK798" s="63"/>
      <c r="AL798" s="63">
        <v>209</v>
      </c>
      <c r="AM798" s="63">
        <v>49400</v>
      </c>
      <c r="AN798" s="63"/>
      <c r="AO798" s="63" t="s">
        <v>603</v>
      </c>
      <c r="AP798" s="17">
        <f t="shared" si="285"/>
        <v>978.04</v>
      </c>
      <c r="AQ798" s="17">
        <f t="shared" si="286"/>
        <v>0.54475980000000002</v>
      </c>
      <c r="AR798" s="17">
        <f t="shared" si="281"/>
        <v>70.47</v>
      </c>
      <c r="AS798" s="17">
        <f t="shared" si="278"/>
        <v>8.5693000000000001</v>
      </c>
      <c r="AT798" s="17">
        <f t="shared" si="287"/>
        <v>1057.6240597999999</v>
      </c>
      <c r="AU798" s="5">
        <f t="shared" si="288"/>
        <v>860.40499999999997</v>
      </c>
      <c r="AV798" s="5">
        <f t="shared" si="289"/>
        <v>5.8020599999999991</v>
      </c>
      <c r="AW798" s="5">
        <f t="shared" si="302"/>
        <v>0</v>
      </c>
      <c r="AX798" s="5">
        <f t="shared" si="283"/>
        <v>0</v>
      </c>
      <c r="AY798" s="5">
        <f t="shared" si="290"/>
        <v>4.3513800000000007</v>
      </c>
      <c r="AZ798" s="5">
        <f t="shared" si="291"/>
        <v>870.55843999999991</v>
      </c>
      <c r="BA798" s="7">
        <f t="shared" si="292"/>
        <v>9.7016553059372429E-2</v>
      </c>
      <c r="BB798" s="62">
        <f t="shared" si="293"/>
        <v>52624.619999999995</v>
      </c>
      <c r="BC798" s="28">
        <f t="shared" si="294"/>
        <v>3.1606292677198854E-2</v>
      </c>
      <c r="BD798" s="35">
        <f t="shared" si="295"/>
        <v>0.92475203352025714</v>
      </c>
      <c r="BE798" s="32">
        <f t="shared" si="296"/>
        <v>5.1507886469887596E-4</v>
      </c>
      <c r="BF798" s="32">
        <f t="shared" si="297"/>
        <v>7.4732887615044027E-2</v>
      </c>
      <c r="BG798" s="36">
        <f t="shared" si="298"/>
        <v>0.9883368657019741</v>
      </c>
      <c r="BH798" s="33">
        <f t="shared" si="299"/>
        <v>6.6647564751655267E-3</v>
      </c>
      <c r="BI798" s="33">
        <f t="shared" si="300"/>
        <v>4.998377822860463E-3</v>
      </c>
      <c r="BJ798" s="63"/>
      <c r="BK798" s="63">
        <v>18.100000000000001</v>
      </c>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v>20010202</v>
      </c>
      <c r="CO798" s="63" t="s">
        <v>1874</v>
      </c>
      <c r="CP798" s="66"/>
      <c r="CQ798" s="64">
        <v>36934</v>
      </c>
      <c r="CR798" s="78" t="s">
        <v>2038</v>
      </c>
      <c r="CS798" s="78" t="s">
        <v>2038</v>
      </c>
    </row>
    <row r="799" spans="1:97">
      <c r="A799" s="63" t="s">
        <v>3591</v>
      </c>
      <c r="B799" s="63" t="s">
        <v>4405</v>
      </c>
      <c r="C799" s="63">
        <v>3156</v>
      </c>
      <c r="D799" s="19" t="s">
        <v>3782</v>
      </c>
      <c r="E799" s="63" t="s">
        <v>3804</v>
      </c>
      <c r="F799" s="63" t="s">
        <v>3222</v>
      </c>
      <c r="G799" s="65" t="s">
        <v>274</v>
      </c>
      <c r="H799" s="65">
        <v>31</v>
      </c>
      <c r="I799" s="65">
        <v>29</v>
      </c>
      <c r="J799" s="65">
        <v>107</v>
      </c>
      <c r="K799" s="23">
        <v>42.445</v>
      </c>
      <c r="L799" s="23">
        <v>-109.64667</v>
      </c>
      <c r="M799" s="61" t="s">
        <v>1840</v>
      </c>
      <c r="N799" s="63" t="s">
        <v>1841</v>
      </c>
      <c r="O799" s="63"/>
      <c r="P799" s="63" t="s">
        <v>2396</v>
      </c>
      <c r="Q799" s="63"/>
      <c r="R799" s="63"/>
      <c r="S799" s="55" t="str">
        <f t="shared" si="301"/>
        <v/>
      </c>
      <c r="T799" s="63"/>
      <c r="U799" s="66"/>
      <c r="V799" s="63"/>
      <c r="W799" s="66">
        <v>12345</v>
      </c>
      <c r="X799" s="66">
        <v>12335</v>
      </c>
      <c r="Y799" s="63"/>
      <c r="Z799" s="64">
        <v>36874</v>
      </c>
      <c r="AA799" s="63">
        <v>6.24</v>
      </c>
      <c r="AB799" s="63"/>
      <c r="AC799" s="63">
        <v>12900</v>
      </c>
      <c r="AD799" s="63">
        <v>2.72</v>
      </c>
      <c r="AE799" s="63">
        <v>1170</v>
      </c>
      <c r="AF799" s="63">
        <v>79.3</v>
      </c>
      <c r="AG799" s="63"/>
      <c r="AH799" s="63">
        <v>23000</v>
      </c>
      <c r="AI799" s="63">
        <v>88</v>
      </c>
      <c r="AJ799" s="63"/>
      <c r="AK799" s="63"/>
      <c r="AL799" s="63">
        <v>33</v>
      </c>
      <c r="AM799" s="63">
        <v>35500</v>
      </c>
      <c r="AN799" s="63"/>
      <c r="AO799" s="63" t="s">
        <v>603</v>
      </c>
      <c r="AP799" s="17">
        <f t="shared" si="285"/>
        <v>643.71</v>
      </c>
      <c r="AQ799" s="17">
        <f t="shared" si="286"/>
        <v>0.22382880000000002</v>
      </c>
      <c r="AR799" s="17">
        <f t="shared" si="281"/>
        <v>50.894999999999996</v>
      </c>
      <c r="AS799" s="17">
        <f t="shared" si="278"/>
        <v>2.0284939999999998</v>
      </c>
      <c r="AT799" s="17">
        <f t="shared" si="287"/>
        <v>696.85732280000002</v>
      </c>
      <c r="AU799" s="5">
        <f t="shared" si="288"/>
        <v>648.82999999999993</v>
      </c>
      <c r="AV799" s="5">
        <f t="shared" si="289"/>
        <v>1.4423199999999998</v>
      </c>
      <c r="AW799" s="5">
        <f t="shared" si="302"/>
        <v>0</v>
      </c>
      <c r="AX799" s="5">
        <f t="shared" si="283"/>
        <v>0</v>
      </c>
      <c r="AY799" s="5">
        <f t="shared" si="290"/>
        <v>0.68706</v>
      </c>
      <c r="AZ799" s="5">
        <f t="shared" si="291"/>
        <v>650.9593799999999</v>
      </c>
      <c r="BA799" s="7">
        <f t="shared" si="292"/>
        <v>3.405354949575131E-2</v>
      </c>
      <c r="BB799" s="62">
        <f t="shared" si="293"/>
        <v>37273.019999999997</v>
      </c>
      <c r="BC799" s="28">
        <f t="shared" si="294"/>
        <v>2.4363699623844073E-2</v>
      </c>
      <c r="BD799" s="35">
        <f t="shared" si="295"/>
        <v>0.92373284880403927</v>
      </c>
      <c r="BE799" s="32">
        <f t="shared" si="296"/>
        <v>3.2119745703560544E-4</v>
      </c>
      <c r="BF799" s="32">
        <f t="shared" si="297"/>
        <v>7.5945953738925098E-2</v>
      </c>
      <c r="BG799" s="36">
        <f t="shared" si="298"/>
        <v>0.99672885887288398</v>
      </c>
      <c r="BH799" s="33">
        <f t="shared" si="299"/>
        <v>2.2156835653862153E-3</v>
      </c>
      <c r="BI799" s="33">
        <f t="shared" si="300"/>
        <v>1.0554575617298888E-3</v>
      </c>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v>20001214</v>
      </c>
      <c r="CO799" s="63" t="s">
        <v>1842</v>
      </c>
      <c r="CP799" s="66"/>
      <c r="CQ799" s="64">
        <v>36887</v>
      </c>
      <c r="CR799" s="78" t="s">
        <v>2038</v>
      </c>
      <c r="CS799" s="78" t="s">
        <v>2038</v>
      </c>
    </row>
    <row r="800" spans="1:97">
      <c r="A800" s="63" t="s">
        <v>3591</v>
      </c>
      <c r="B800" s="63" t="s">
        <v>1244</v>
      </c>
      <c r="C800" s="63">
        <v>4160</v>
      </c>
      <c r="D800" s="19" t="s">
        <v>3782</v>
      </c>
      <c r="E800" s="63" t="s">
        <v>3804</v>
      </c>
      <c r="F800" s="63" t="s">
        <v>3222</v>
      </c>
      <c r="G800" s="65" t="s">
        <v>3596</v>
      </c>
      <c r="H800" s="65">
        <v>11</v>
      </c>
      <c r="I800" s="65">
        <v>29</v>
      </c>
      <c r="J800" s="65">
        <v>108</v>
      </c>
      <c r="K800" s="23">
        <v>42.494720000000001</v>
      </c>
      <c r="L800" s="23">
        <v>-109.67749999999999</v>
      </c>
      <c r="M800" s="61" t="s">
        <v>1245</v>
      </c>
      <c r="N800" s="63" t="s">
        <v>1246</v>
      </c>
      <c r="O800" s="63"/>
      <c r="P800" s="63" t="s">
        <v>2396</v>
      </c>
      <c r="Q800" s="63"/>
      <c r="R800" s="63"/>
      <c r="S800" s="55" t="str">
        <f t="shared" si="301"/>
        <v/>
      </c>
      <c r="T800" s="63"/>
      <c r="U800" s="66"/>
      <c r="V800" s="63"/>
      <c r="W800" s="66">
        <v>12745</v>
      </c>
      <c r="X800" s="66">
        <v>12729</v>
      </c>
      <c r="Y800" s="63"/>
      <c r="Z800" s="64">
        <v>37934</v>
      </c>
      <c r="AA800" s="63">
        <v>7.32</v>
      </c>
      <c r="AB800" s="63"/>
      <c r="AC800" s="63">
        <v>26</v>
      </c>
      <c r="AD800" s="63"/>
      <c r="AE800" s="63">
        <v>1285</v>
      </c>
      <c r="AF800" s="63">
        <v>8.1</v>
      </c>
      <c r="AG800" s="63"/>
      <c r="AH800" s="63">
        <v>1300</v>
      </c>
      <c r="AI800" s="63">
        <v>1110</v>
      </c>
      <c r="AJ800" s="63"/>
      <c r="AK800" s="63"/>
      <c r="AL800" s="63">
        <v>42</v>
      </c>
      <c r="AM800" s="63">
        <v>3945</v>
      </c>
      <c r="AN800" s="63"/>
      <c r="AO800" s="63" t="s">
        <v>2731</v>
      </c>
      <c r="AP800" s="17">
        <f t="shared" si="285"/>
        <v>1.2974000000000001</v>
      </c>
      <c r="AQ800" s="17">
        <f t="shared" si="286"/>
        <v>0</v>
      </c>
      <c r="AR800" s="17">
        <f t="shared" si="281"/>
        <v>55.897499999999994</v>
      </c>
      <c r="AS800" s="17">
        <f t="shared" si="278"/>
        <v>0.20719799999999997</v>
      </c>
      <c r="AT800" s="17">
        <f t="shared" si="287"/>
        <v>57.402097999999995</v>
      </c>
      <c r="AU800" s="5">
        <f t="shared" si="288"/>
        <v>36.673000000000002</v>
      </c>
      <c r="AV800" s="5">
        <f t="shared" si="289"/>
        <v>18.192899999999998</v>
      </c>
      <c r="AW800" s="5">
        <f t="shared" si="302"/>
        <v>0</v>
      </c>
      <c r="AX800" s="5">
        <f t="shared" si="283"/>
        <v>0</v>
      </c>
      <c r="AY800" s="5">
        <f t="shared" si="290"/>
        <v>0.87444000000000011</v>
      </c>
      <c r="AZ800" s="5">
        <f t="shared" si="291"/>
        <v>55.740339999999996</v>
      </c>
      <c r="BA800" s="7">
        <f t="shared" si="292"/>
        <v>1.4687309460310542E-2</v>
      </c>
      <c r="BB800" s="62">
        <f t="shared" si="293"/>
        <v>3771.1</v>
      </c>
      <c r="BC800" s="28">
        <f t="shared" si="294"/>
        <v>-2.2537292155363473E-2</v>
      </c>
      <c r="BD800" s="32">
        <f t="shared" si="295"/>
        <v>2.260196134294604E-2</v>
      </c>
      <c r="BE800" s="32">
        <f t="shared" si="296"/>
        <v>0</v>
      </c>
      <c r="BF800" s="35">
        <f t="shared" si="297"/>
        <v>0.97739803865705388</v>
      </c>
      <c r="BG800" s="37">
        <f t="shared" si="298"/>
        <v>0.6579256603027539</v>
      </c>
      <c r="BH800" s="33">
        <f t="shared" si="299"/>
        <v>0.32638659900531641</v>
      </c>
      <c r="BI800" s="33">
        <f t="shared" si="300"/>
        <v>1.5687740691929762E-2</v>
      </c>
      <c r="BJ800" s="63"/>
      <c r="BK800" s="63">
        <v>0.54</v>
      </c>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v>20031109</v>
      </c>
      <c r="CO800" s="63" t="s">
        <v>1247</v>
      </c>
      <c r="CP800" s="66"/>
      <c r="CQ800" s="64">
        <v>37944</v>
      </c>
      <c r="CR800" s="78" t="s">
        <v>2038</v>
      </c>
      <c r="CS800" s="78" t="s">
        <v>2038</v>
      </c>
    </row>
    <row r="801" spans="1:97">
      <c r="A801" s="63" t="s">
        <v>3591</v>
      </c>
      <c r="B801" s="63" t="s">
        <v>1875</v>
      </c>
      <c r="C801" s="63">
        <v>5841</v>
      </c>
      <c r="D801" s="19" t="s">
        <v>3782</v>
      </c>
      <c r="E801" s="63" t="s">
        <v>3804</v>
      </c>
      <c r="F801" s="63" t="s">
        <v>3222</v>
      </c>
      <c r="G801" s="65" t="s">
        <v>264</v>
      </c>
      <c r="H801" s="65">
        <v>14</v>
      </c>
      <c r="I801" s="65">
        <v>29</v>
      </c>
      <c r="J801" s="65">
        <v>108</v>
      </c>
      <c r="K801" s="23">
        <v>42.477514999999997</v>
      </c>
      <c r="L801" s="23">
        <v>-109.678269</v>
      </c>
      <c r="M801" s="61" t="s">
        <v>1968</v>
      </c>
      <c r="N801" s="63" t="s">
        <v>1969</v>
      </c>
      <c r="O801" s="63"/>
      <c r="P801" s="63" t="s">
        <v>2396</v>
      </c>
      <c r="Q801" s="63"/>
      <c r="R801" s="63"/>
      <c r="S801" s="55">
        <f t="shared" si="301"/>
        <v>3710</v>
      </c>
      <c r="T801" s="63"/>
      <c r="U801" s="66">
        <v>8878</v>
      </c>
      <c r="V801" s="63">
        <v>12588</v>
      </c>
      <c r="W801" s="66">
        <v>12652</v>
      </c>
      <c r="X801" s="66"/>
      <c r="Y801" s="63"/>
      <c r="Z801" s="64"/>
      <c r="AA801" s="63">
        <v>7.43</v>
      </c>
      <c r="AB801" s="63"/>
      <c r="AC801" s="63">
        <v>30</v>
      </c>
      <c r="AD801" s="63">
        <v>2</v>
      </c>
      <c r="AE801" s="63">
        <v>1060</v>
      </c>
      <c r="AF801" s="63">
        <v>41</v>
      </c>
      <c r="AG801" s="63"/>
      <c r="AH801" s="63">
        <v>885</v>
      </c>
      <c r="AI801" s="63">
        <v>1300</v>
      </c>
      <c r="AJ801" s="63">
        <v>0</v>
      </c>
      <c r="AK801" s="63">
        <v>0</v>
      </c>
      <c r="AL801" s="63">
        <v>147</v>
      </c>
      <c r="AM801" s="63">
        <v>2980</v>
      </c>
      <c r="AN801" s="63"/>
      <c r="AO801" s="63" t="s">
        <v>3536</v>
      </c>
      <c r="AP801" s="17">
        <f t="shared" si="285"/>
        <v>1.4969999999999999</v>
      </c>
      <c r="AQ801" s="17">
        <f t="shared" si="286"/>
        <v>0.16458</v>
      </c>
      <c r="AR801" s="17">
        <f t="shared" si="281"/>
        <v>46.11</v>
      </c>
      <c r="AS801" s="17">
        <f t="shared" si="278"/>
        <v>1.04878</v>
      </c>
      <c r="AT801" s="17">
        <f t="shared" si="287"/>
        <v>48.820360000000001</v>
      </c>
      <c r="AU801" s="5">
        <f t="shared" si="288"/>
        <v>24.96585</v>
      </c>
      <c r="AV801" s="5">
        <f t="shared" si="289"/>
        <v>21.306999999999999</v>
      </c>
      <c r="AW801" s="5">
        <f t="shared" si="302"/>
        <v>0</v>
      </c>
      <c r="AX801" s="5">
        <f t="shared" si="283"/>
        <v>0</v>
      </c>
      <c r="AY801" s="5">
        <f t="shared" si="290"/>
        <v>3.06054</v>
      </c>
      <c r="AZ801" s="5">
        <f t="shared" si="291"/>
        <v>49.333390000000001</v>
      </c>
      <c r="BA801" s="7">
        <f t="shared" si="292"/>
        <v>-5.2267997911440017E-3</v>
      </c>
      <c r="BB801" s="62">
        <f t="shared" si="293"/>
        <v>3465</v>
      </c>
      <c r="BC801" s="28">
        <f t="shared" si="294"/>
        <v>7.5252133436772686E-2</v>
      </c>
      <c r="BD801" s="32">
        <f t="shared" si="295"/>
        <v>3.0663436320420411E-2</v>
      </c>
      <c r="BE801" s="32">
        <f t="shared" si="296"/>
        <v>3.3711345020806891E-3</v>
      </c>
      <c r="BF801" s="35">
        <f t="shared" si="297"/>
        <v>0.96596542917749884</v>
      </c>
      <c r="BG801" s="37">
        <f t="shared" si="298"/>
        <v>0.50606394573735958</v>
      </c>
      <c r="BH801" s="33">
        <f t="shared" si="299"/>
        <v>0.43189815254941932</v>
      </c>
      <c r="BI801" s="33">
        <f t="shared" si="300"/>
        <v>6.2037901713221003E-2</v>
      </c>
      <c r="BJ801" s="63">
        <v>0</v>
      </c>
      <c r="BK801" s="63">
        <v>42</v>
      </c>
      <c r="BL801" s="63">
        <v>0</v>
      </c>
      <c r="BM801" s="63">
        <v>0</v>
      </c>
      <c r="BN801" s="63">
        <v>0</v>
      </c>
      <c r="BO801" s="63">
        <v>0</v>
      </c>
      <c r="BP801" s="63">
        <v>0</v>
      </c>
      <c r="BQ801" s="63">
        <v>0</v>
      </c>
      <c r="BR801" s="63">
        <v>0</v>
      </c>
      <c r="BS801" s="63">
        <v>0.7</v>
      </c>
      <c r="BT801" s="63">
        <v>0</v>
      </c>
      <c r="BU801" s="63">
        <v>0</v>
      </c>
      <c r="BV801" s="63">
        <v>0</v>
      </c>
      <c r="BW801" s="63">
        <v>0</v>
      </c>
      <c r="BX801" s="63"/>
      <c r="BY801" s="63"/>
      <c r="BZ801" s="63"/>
      <c r="CA801" s="63"/>
      <c r="CB801" s="63"/>
      <c r="CC801" s="63"/>
      <c r="CD801" s="63"/>
      <c r="CE801" s="63"/>
      <c r="CF801" s="63"/>
      <c r="CG801" s="63"/>
      <c r="CH801" s="63"/>
      <c r="CI801" s="63"/>
      <c r="CJ801" s="63"/>
      <c r="CK801" s="63"/>
      <c r="CL801" s="63"/>
      <c r="CM801" s="63"/>
      <c r="CN801" s="63"/>
      <c r="CO801" s="63" t="s">
        <v>2124</v>
      </c>
      <c r="CP801" s="66"/>
      <c r="CQ801" s="64">
        <v>39365</v>
      </c>
      <c r="CR801" s="78" t="s">
        <v>2038</v>
      </c>
      <c r="CS801" s="78" t="s">
        <v>2038</v>
      </c>
    </row>
    <row r="802" spans="1:97">
      <c r="A802" s="63" t="s">
        <v>3591</v>
      </c>
      <c r="B802" s="63" t="s">
        <v>1875</v>
      </c>
      <c r="C802" s="63">
        <v>4192</v>
      </c>
      <c r="D802" s="19" t="s">
        <v>3782</v>
      </c>
      <c r="E802" s="63" t="s">
        <v>3804</v>
      </c>
      <c r="F802" s="63" t="s">
        <v>3222</v>
      </c>
      <c r="G802" s="65" t="s">
        <v>272</v>
      </c>
      <c r="H802" s="65">
        <v>14</v>
      </c>
      <c r="I802" s="65">
        <v>29</v>
      </c>
      <c r="J802" s="65">
        <v>108</v>
      </c>
      <c r="K802" s="23">
        <v>42.477514999999997</v>
      </c>
      <c r="L802" s="23">
        <v>-109.682581</v>
      </c>
      <c r="M802" s="61" t="s">
        <v>1263</v>
      </c>
      <c r="N802" s="63" t="s">
        <v>1264</v>
      </c>
      <c r="O802" s="63"/>
      <c r="P802" s="63" t="s">
        <v>2396</v>
      </c>
      <c r="Q802" s="63"/>
      <c r="R802" s="63"/>
      <c r="S802" s="55" t="str">
        <f t="shared" si="301"/>
        <v/>
      </c>
      <c r="T802" s="63"/>
      <c r="U802" s="66"/>
      <c r="V802" s="63"/>
      <c r="W802" s="66">
        <v>12192</v>
      </c>
      <c r="X802" s="66"/>
      <c r="Y802" s="63"/>
      <c r="Z802" s="64">
        <v>38073</v>
      </c>
      <c r="AA802" s="63">
        <v>7.26</v>
      </c>
      <c r="AB802" s="63"/>
      <c r="AC802" s="63">
        <v>930</v>
      </c>
      <c r="AD802" s="63">
        <v>5.6</v>
      </c>
      <c r="AE802" s="63">
        <v>1100</v>
      </c>
      <c r="AF802" s="63">
        <v>52.4</v>
      </c>
      <c r="AG802" s="63"/>
      <c r="AH802" s="63">
        <v>2349</v>
      </c>
      <c r="AI802" s="63">
        <v>903</v>
      </c>
      <c r="AJ802" s="63"/>
      <c r="AK802" s="63"/>
      <c r="AL802" s="63">
        <v>274</v>
      </c>
      <c r="AM802" s="63">
        <v>6985</v>
      </c>
      <c r="AN802" s="63"/>
      <c r="AO802" s="63" t="s">
        <v>6341</v>
      </c>
      <c r="AP802" s="17">
        <f t="shared" si="285"/>
        <v>46.406999999999996</v>
      </c>
      <c r="AQ802" s="17">
        <f t="shared" si="286"/>
        <v>0.46082399999999996</v>
      </c>
      <c r="AR802" s="17">
        <f t="shared" si="281"/>
        <v>47.849999999999994</v>
      </c>
      <c r="AS802" s="17">
        <f t="shared" si="278"/>
        <v>1.3403919999999998</v>
      </c>
      <c r="AT802" s="17">
        <f t="shared" si="287"/>
        <v>96.058215999999987</v>
      </c>
      <c r="AU802" s="5">
        <f t="shared" si="288"/>
        <v>66.265289999999993</v>
      </c>
      <c r="AV802" s="5">
        <f t="shared" si="289"/>
        <v>14.800169999999998</v>
      </c>
      <c r="AW802" s="5">
        <f t="shared" si="302"/>
        <v>0</v>
      </c>
      <c r="AX802" s="5">
        <f t="shared" si="283"/>
        <v>0</v>
      </c>
      <c r="AY802" s="5">
        <f t="shared" si="290"/>
        <v>5.7046800000000006</v>
      </c>
      <c r="AZ802" s="5">
        <f t="shared" si="291"/>
        <v>86.770139999999984</v>
      </c>
      <c r="BA802" s="7">
        <f t="shared" si="292"/>
        <v>5.0802163314316542E-2</v>
      </c>
      <c r="BB802" s="62">
        <f t="shared" si="293"/>
        <v>5614</v>
      </c>
      <c r="BC802" s="28">
        <f t="shared" si="294"/>
        <v>-0.10881816017144218</v>
      </c>
      <c r="BD802" s="32">
        <f t="shared" si="295"/>
        <v>0.48311328205387455</v>
      </c>
      <c r="BE802" s="32">
        <f t="shared" si="296"/>
        <v>4.7973408125755743E-3</v>
      </c>
      <c r="BF802" s="45">
        <f t="shared" si="297"/>
        <v>0.51208937713354996</v>
      </c>
      <c r="BG802" s="36">
        <f t="shared" si="298"/>
        <v>0.76368771561276727</v>
      </c>
      <c r="BH802" s="33">
        <f t="shared" si="299"/>
        <v>0.1705675477762281</v>
      </c>
      <c r="BI802" s="33">
        <f t="shared" si="300"/>
        <v>6.5744736611004675E-2</v>
      </c>
      <c r="BJ802" s="63"/>
      <c r="BK802" s="63">
        <v>73.900000000000006</v>
      </c>
      <c r="BL802" s="63"/>
      <c r="BM802" s="63"/>
      <c r="BN802" s="63"/>
      <c r="BO802" s="63"/>
      <c r="BP802" s="63"/>
      <c r="BQ802" s="63"/>
      <c r="BR802" s="63"/>
      <c r="BS802" s="63">
        <v>0.4</v>
      </c>
      <c r="BT802" s="63"/>
      <c r="BU802" s="63"/>
      <c r="BV802" s="63"/>
      <c r="BW802" s="63"/>
      <c r="BX802" s="63"/>
      <c r="BY802" s="63"/>
      <c r="BZ802" s="63"/>
      <c r="CA802" s="63"/>
      <c r="CB802" s="63"/>
      <c r="CC802" s="63"/>
      <c r="CD802" s="63"/>
      <c r="CE802" s="63"/>
      <c r="CF802" s="63"/>
      <c r="CG802" s="63"/>
      <c r="CH802" s="63"/>
      <c r="CI802" s="63"/>
      <c r="CJ802" s="63"/>
      <c r="CK802" s="63"/>
      <c r="CL802" s="63"/>
      <c r="CM802" s="63"/>
      <c r="CN802" s="63">
        <v>20040327</v>
      </c>
      <c r="CO802" s="63" t="s">
        <v>1871</v>
      </c>
      <c r="CP802" s="66"/>
      <c r="CQ802" s="64">
        <v>38083</v>
      </c>
      <c r="CR802" s="78" t="s">
        <v>2038</v>
      </c>
      <c r="CS802" s="78" t="s">
        <v>2038</v>
      </c>
    </row>
    <row r="803" spans="1:97">
      <c r="A803" s="63" t="s">
        <v>3591</v>
      </c>
      <c r="B803" s="63" t="s">
        <v>1875</v>
      </c>
      <c r="C803" s="63">
        <v>3192</v>
      </c>
      <c r="D803" s="19" t="s">
        <v>3782</v>
      </c>
      <c r="E803" s="63" t="s">
        <v>3804</v>
      </c>
      <c r="F803" s="63" t="s">
        <v>3222</v>
      </c>
      <c r="G803" s="65" t="s">
        <v>272</v>
      </c>
      <c r="H803" s="65">
        <v>14</v>
      </c>
      <c r="I803" s="65">
        <v>29</v>
      </c>
      <c r="J803" s="65">
        <v>108</v>
      </c>
      <c r="K803" s="23">
        <v>42.476660000000003</v>
      </c>
      <c r="L803" s="23">
        <v>-109.6825</v>
      </c>
      <c r="M803" s="61" t="s">
        <v>1876</v>
      </c>
      <c r="N803" s="63" t="s">
        <v>1877</v>
      </c>
      <c r="O803" s="63"/>
      <c r="P803" s="63" t="s">
        <v>2396</v>
      </c>
      <c r="Q803" s="63"/>
      <c r="R803" s="63"/>
      <c r="S803" s="55" t="str">
        <f t="shared" si="301"/>
        <v/>
      </c>
      <c r="T803" s="63"/>
      <c r="U803" s="66"/>
      <c r="V803" s="63"/>
      <c r="W803" s="66">
        <v>12000</v>
      </c>
      <c r="X803" s="66"/>
      <c r="Y803" s="63"/>
      <c r="Z803" s="64">
        <v>36335</v>
      </c>
      <c r="AA803" s="63">
        <v>7.34</v>
      </c>
      <c r="AB803" s="63"/>
      <c r="AC803" s="63">
        <v>90.2</v>
      </c>
      <c r="AD803" s="63">
        <v>4.0599999999999996</v>
      </c>
      <c r="AE803" s="63">
        <v>902</v>
      </c>
      <c r="AF803" s="63"/>
      <c r="AG803" s="63"/>
      <c r="AH803" s="63">
        <v>1570</v>
      </c>
      <c r="AI803" s="63">
        <v>467</v>
      </c>
      <c r="AJ803" s="63"/>
      <c r="AK803" s="63"/>
      <c r="AL803" s="63">
        <v>88.1</v>
      </c>
      <c r="AM803" s="63">
        <v>3300</v>
      </c>
      <c r="AN803" s="63"/>
      <c r="AO803" s="63" t="s">
        <v>603</v>
      </c>
      <c r="AP803" s="17">
        <f t="shared" si="285"/>
        <v>4.5009800000000002</v>
      </c>
      <c r="AQ803" s="17">
        <f t="shared" si="286"/>
        <v>0.33409739999999999</v>
      </c>
      <c r="AR803" s="17">
        <f t="shared" si="281"/>
        <v>39.236999999999995</v>
      </c>
      <c r="AS803" s="17">
        <f t="shared" si="278"/>
        <v>0</v>
      </c>
      <c r="AT803" s="17">
        <f t="shared" si="287"/>
        <v>44.072077399999998</v>
      </c>
      <c r="AU803" s="5">
        <f t="shared" si="288"/>
        <v>44.289699999999996</v>
      </c>
      <c r="AV803" s="5">
        <f t="shared" si="289"/>
        <v>7.6541299999999994</v>
      </c>
      <c r="AW803" s="5">
        <f t="shared" si="302"/>
        <v>0</v>
      </c>
      <c r="AX803" s="5">
        <f t="shared" si="283"/>
        <v>0</v>
      </c>
      <c r="AY803" s="5">
        <f t="shared" si="290"/>
        <v>1.8342419999999999</v>
      </c>
      <c r="AZ803" s="5">
        <f t="shared" si="291"/>
        <v>53.778072000000002</v>
      </c>
      <c r="BA803" s="7">
        <f t="shared" si="292"/>
        <v>-9.9192435162495568E-2</v>
      </c>
      <c r="BB803" s="62">
        <f t="shared" si="293"/>
        <v>3121.36</v>
      </c>
      <c r="BC803" s="28">
        <f t="shared" si="294"/>
        <v>-2.7819651911744531E-2</v>
      </c>
      <c r="BD803" s="32">
        <f t="shared" si="295"/>
        <v>0.10212770228979495</v>
      </c>
      <c r="BE803" s="32">
        <f t="shared" si="296"/>
        <v>7.5807046027741819E-3</v>
      </c>
      <c r="BF803" s="35">
        <f t="shared" si="297"/>
        <v>0.89029159310743078</v>
      </c>
      <c r="BG803" s="36">
        <f t="shared" si="298"/>
        <v>0.82356429587137292</v>
      </c>
      <c r="BH803" s="33">
        <f t="shared" si="299"/>
        <v>0.14232808494882448</v>
      </c>
      <c r="BI803" s="33">
        <f t="shared" si="300"/>
        <v>3.4107619179802505E-2</v>
      </c>
      <c r="BJ803" s="63"/>
      <c r="BK803" s="63"/>
      <c r="BL803" s="63"/>
      <c r="BM803" s="63"/>
      <c r="BN803" s="63"/>
      <c r="BO803" s="63"/>
      <c r="BP803" s="63"/>
      <c r="BQ803" s="63"/>
      <c r="BR803" s="63"/>
      <c r="BS803" s="63"/>
      <c r="BT803" s="63"/>
      <c r="BU803" s="63"/>
      <c r="BV803" s="63"/>
      <c r="BW803" s="63"/>
      <c r="BX803" s="63"/>
      <c r="BY803" s="63">
        <v>50.6</v>
      </c>
      <c r="BZ803" s="63"/>
      <c r="CA803" s="63"/>
      <c r="CB803" s="63"/>
      <c r="CC803" s="63"/>
      <c r="CD803" s="63"/>
      <c r="CE803" s="63"/>
      <c r="CF803" s="63"/>
      <c r="CG803" s="63"/>
      <c r="CH803" s="63"/>
      <c r="CI803" s="63"/>
      <c r="CJ803" s="63"/>
      <c r="CK803" s="63"/>
      <c r="CL803" s="63"/>
      <c r="CM803" s="63" t="s">
        <v>1878</v>
      </c>
      <c r="CN803" s="63">
        <v>19990624</v>
      </c>
      <c r="CO803" s="63" t="s">
        <v>1879</v>
      </c>
      <c r="CP803" s="66"/>
      <c r="CQ803" s="64">
        <v>36342</v>
      </c>
      <c r="CR803" s="78" t="s">
        <v>2038</v>
      </c>
      <c r="CS803" s="78" t="s">
        <v>2038</v>
      </c>
    </row>
    <row r="804" spans="1:97">
      <c r="A804" s="63" t="s">
        <v>3591</v>
      </c>
      <c r="B804" s="63" t="s">
        <v>1992</v>
      </c>
      <c r="C804" s="63">
        <v>4456</v>
      </c>
      <c r="D804" s="19" t="s">
        <v>3782</v>
      </c>
      <c r="E804" s="63" t="s">
        <v>3804</v>
      </c>
      <c r="F804" s="63" t="s">
        <v>3222</v>
      </c>
      <c r="G804" s="65" t="s">
        <v>3596</v>
      </c>
      <c r="H804" s="65">
        <v>15</v>
      </c>
      <c r="I804" s="65">
        <v>29</v>
      </c>
      <c r="J804" s="65">
        <v>108</v>
      </c>
      <c r="K804" s="23">
        <v>42.480559999999997</v>
      </c>
      <c r="L804" s="23">
        <v>-109.69601</v>
      </c>
      <c r="M804" s="61" t="s">
        <v>1255</v>
      </c>
      <c r="N804" s="63" t="s">
        <v>1256</v>
      </c>
      <c r="O804" s="63"/>
      <c r="P804" s="63" t="s">
        <v>2396</v>
      </c>
      <c r="Q804" s="63"/>
      <c r="R804" s="63"/>
      <c r="S804" s="55"/>
      <c r="T804" s="63"/>
      <c r="U804" s="66" t="s">
        <v>1257</v>
      </c>
      <c r="V804" s="63"/>
      <c r="W804" s="66">
        <v>12180</v>
      </c>
      <c r="X804" s="66">
        <v>12163</v>
      </c>
      <c r="Y804" s="63"/>
      <c r="Z804" s="64">
        <v>37926</v>
      </c>
      <c r="AA804" s="63">
        <v>7.56</v>
      </c>
      <c r="AB804" s="63"/>
      <c r="AC804" s="63">
        <v>583</v>
      </c>
      <c r="AD804" s="63">
        <v>0</v>
      </c>
      <c r="AE804" s="63">
        <v>924</v>
      </c>
      <c r="AF804" s="63">
        <v>8.6</v>
      </c>
      <c r="AG804" s="63"/>
      <c r="AH804" s="63">
        <v>1700</v>
      </c>
      <c r="AI804" s="63">
        <v>952</v>
      </c>
      <c r="AJ804" s="63">
        <v>0</v>
      </c>
      <c r="AK804" s="63"/>
      <c r="AL804" s="63">
        <v>22</v>
      </c>
      <c r="AM804" s="63">
        <v>4630</v>
      </c>
      <c r="AN804" s="63"/>
      <c r="AO804" s="63" t="s">
        <v>3536</v>
      </c>
      <c r="AP804" s="17">
        <f t="shared" si="285"/>
        <v>29.091699999999999</v>
      </c>
      <c r="AQ804" s="17">
        <f t="shared" si="286"/>
        <v>0</v>
      </c>
      <c r="AR804" s="17">
        <f t="shared" si="281"/>
        <v>40.193999999999996</v>
      </c>
      <c r="AS804" s="17">
        <f t="shared" si="278"/>
        <v>0.21998799999999999</v>
      </c>
      <c r="AT804" s="17">
        <f t="shared" si="287"/>
        <v>69.505687999999992</v>
      </c>
      <c r="AU804" s="5">
        <f t="shared" si="288"/>
        <v>47.957000000000001</v>
      </c>
      <c r="AV804" s="5">
        <f t="shared" si="289"/>
        <v>15.603279999999998</v>
      </c>
      <c r="AW804" s="5">
        <f t="shared" si="302"/>
        <v>0</v>
      </c>
      <c r="AX804" s="5">
        <f t="shared" si="283"/>
        <v>0</v>
      </c>
      <c r="AY804" s="5">
        <f t="shared" si="290"/>
        <v>0.45804000000000006</v>
      </c>
      <c r="AZ804" s="5">
        <f t="shared" si="291"/>
        <v>64.018320000000003</v>
      </c>
      <c r="BA804" s="7">
        <f t="shared" si="292"/>
        <v>4.1096489554148123E-2</v>
      </c>
      <c r="BB804" s="62">
        <f t="shared" si="293"/>
        <v>4189.6000000000004</v>
      </c>
      <c r="BC804" s="28">
        <f t="shared" si="294"/>
        <v>-4.9934237380380019E-2</v>
      </c>
      <c r="BD804" s="32">
        <f t="shared" si="295"/>
        <v>0.41855135654509318</v>
      </c>
      <c r="BE804" s="32">
        <f t="shared" si="296"/>
        <v>0</v>
      </c>
      <c r="BF804" s="45">
        <f t="shared" si="297"/>
        <v>0.58144864345490688</v>
      </c>
      <c r="BG804" s="36">
        <f t="shared" si="298"/>
        <v>0.74911369120589233</v>
      </c>
      <c r="BH804" s="33">
        <f t="shared" si="299"/>
        <v>0.24373148186331658</v>
      </c>
      <c r="BI804" s="33">
        <f t="shared" si="300"/>
        <v>7.1548269307910618E-3</v>
      </c>
      <c r="BJ804" s="63"/>
      <c r="BK804" s="63">
        <v>0.5</v>
      </c>
      <c r="BL804" s="63"/>
      <c r="BM804" s="63"/>
      <c r="BN804" s="63"/>
      <c r="BO804" s="63"/>
      <c r="BP804" s="63"/>
      <c r="BQ804" s="63"/>
      <c r="BR804" s="63"/>
      <c r="BS804" s="63">
        <v>0.81</v>
      </c>
      <c r="BT804" s="63"/>
      <c r="BU804" s="63"/>
      <c r="BV804" s="63"/>
      <c r="BW804" s="63"/>
      <c r="BX804" s="63"/>
      <c r="BY804" s="63"/>
      <c r="BZ804" s="63"/>
      <c r="CA804" s="63"/>
      <c r="CB804" s="63"/>
      <c r="CC804" s="63"/>
      <c r="CD804" s="63"/>
      <c r="CE804" s="63"/>
      <c r="CF804" s="63"/>
      <c r="CG804" s="63"/>
      <c r="CH804" s="63"/>
      <c r="CI804" s="63"/>
      <c r="CJ804" s="63"/>
      <c r="CK804" s="63"/>
      <c r="CL804" s="63"/>
      <c r="CM804" s="63"/>
      <c r="CN804" s="63">
        <v>20031101</v>
      </c>
      <c r="CO804" s="63" t="s">
        <v>1991</v>
      </c>
      <c r="CP804" s="66"/>
      <c r="CQ804" s="64">
        <v>37944</v>
      </c>
      <c r="CR804" s="78" t="s">
        <v>2038</v>
      </c>
      <c r="CS804" s="78" t="s">
        <v>2038</v>
      </c>
    </row>
    <row r="805" spans="1:97">
      <c r="A805" s="63" t="s">
        <v>3591</v>
      </c>
      <c r="B805" s="63" t="s">
        <v>1992</v>
      </c>
      <c r="C805" s="63">
        <v>3190</v>
      </c>
      <c r="D805" s="19" t="s">
        <v>3782</v>
      </c>
      <c r="E805" s="63" t="s">
        <v>3804</v>
      </c>
      <c r="F805" s="63" t="s">
        <v>3222</v>
      </c>
      <c r="G805" s="65" t="s">
        <v>272</v>
      </c>
      <c r="H805" s="65">
        <v>15</v>
      </c>
      <c r="I805" s="65">
        <v>29</v>
      </c>
      <c r="J805" s="65">
        <v>108</v>
      </c>
      <c r="K805" s="23">
        <v>42.47701</v>
      </c>
      <c r="L805" s="23">
        <v>-109.70135999999999</v>
      </c>
      <c r="M805" s="61" t="s">
        <v>1993</v>
      </c>
      <c r="N805" s="63" t="s">
        <v>1994</v>
      </c>
      <c r="O805" s="63"/>
      <c r="P805" s="63" t="s">
        <v>2396</v>
      </c>
      <c r="Q805" s="63"/>
      <c r="R805" s="63"/>
      <c r="S805" s="55" t="str">
        <f>IF(U805&gt;0,V805-U805,"")</f>
        <v/>
      </c>
      <c r="T805" s="63"/>
      <c r="U805" s="66"/>
      <c r="V805" s="63"/>
      <c r="W805" s="66">
        <v>11500</v>
      </c>
      <c r="X805" s="66"/>
      <c r="Y805" s="63"/>
      <c r="Z805" s="64">
        <v>36874</v>
      </c>
      <c r="AA805" s="63">
        <v>6.97</v>
      </c>
      <c r="AB805" s="63"/>
      <c r="AC805" s="63">
        <v>2940</v>
      </c>
      <c r="AD805" s="63">
        <v>3.83</v>
      </c>
      <c r="AE805" s="63">
        <v>1380</v>
      </c>
      <c r="AF805" s="63">
        <v>88.7</v>
      </c>
      <c r="AG805" s="63"/>
      <c r="AH805" s="63">
        <v>7000</v>
      </c>
      <c r="AI805" s="63">
        <v>482</v>
      </c>
      <c r="AJ805" s="63"/>
      <c r="AK805" s="63"/>
      <c r="AL805" s="63">
        <v>16</v>
      </c>
      <c r="AM805" s="63">
        <v>12000</v>
      </c>
      <c r="AN805" s="63"/>
      <c r="AO805" s="63" t="s">
        <v>603</v>
      </c>
      <c r="AP805" s="17">
        <f t="shared" si="285"/>
        <v>146.70599999999999</v>
      </c>
      <c r="AQ805" s="17">
        <f t="shared" si="286"/>
        <v>0.31517070000000003</v>
      </c>
      <c r="AR805" s="17">
        <f t="shared" si="281"/>
        <v>60.029999999999994</v>
      </c>
      <c r="AS805" s="17">
        <f t="shared" si="278"/>
        <v>2.2689460000000001</v>
      </c>
      <c r="AT805" s="17">
        <f t="shared" si="287"/>
        <v>209.3201167</v>
      </c>
      <c r="AU805" s="5">
        <f t="shared" si="288"/>
        <v>197.47</v>
      </c>
      <c r="AV805" s="5">
        <f t="shared" si="289"/>
        <v>7.8999799999999993</v>
      </c>
      <c r="AW805" s="5">
        <f t="shared" si="302"/>
        <v>0</v>
      </c>
      <c r="AX805" s="5">
        <f t="shared" si="283"/>
        <v>0</v>
      </c>
      <c r="AY805" s="5">
        <f t="shared" si="290"/>
        <v>0.33312000000000003</v>
      </c>
      <c r="AZ805" s="5">
        <f t="shared" si="291"/>
        <v>205.70310000000001</v>
      </c>
      <c r="BA805" s="7">
        <f t="shared" si="292"/>
        <v>8.7152153288199245E-3</v>
      </c>
      <c r="BB805" s="62">
        <f t="shared" si="293"/>
        <v>11910.529999999999</v>
      </c>
      <c r="BC805" s="28">
        <f t="shared" si="294"/>
        <v>-3.7418660314096413E-3</v>
      </c>
      <c r="BD805" s="45">
        <f t="shared" si="295"/>
        <v>0.70086909138437337</v>
      </c>
      <c r="BE805" s="32">
        <f t="shared" si="296"/>
        <v>1.5056875801942452E-3</v>
      </c>
      <c r="BF805" s="32">
        <f t="shared" si="297"/>
        <v>0.29762522103543237</v>
      </c>
      <c r="BG805" s="36">
        <f t="shared" si="298"/>
        <v>0.95997580979576869</v>
      </c>
      <c r="BH805" s="33">
        <f t="shared" si="299"/>
        <v>3.8404768814859859E-2</v>
      </c>
      <c r="BI805" s="33">
        <f t="shared" si="300"/>
        <v>1.6194213893713804E-3</v>
      </c>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v>20001214</v>
      </c>
      <c r="CO805" s="63" t="s">
        <v>1995</v>
      </c>
      <c r="CP805" s="66"/>
      <c r="CQ805" s="64">
        <v>36887</v>
      </c>
      <c r="CR805" s="78" t="s">
        <v>2038</v>
      </c>
      <c r="CS805" s="78" t="s">
        <v>2038</v>
      </c>
    </row>
    <row r="806" spans="1:97">
      <c r="A806" s="63" t="s">
        <v>3591</v>
      </c>
      <c r="B806" s="63" t="s">
        <v>1880</v>
      </c>
      <c r="C806" s="63">
        <v>3189</v>
      </c>
      <c r="D806" s="19" t="s">
        <v>3782</v>
      </c>
      <c r="E806" s="63" t="s">
        <v>3804</v>
      </c>
      <c r="F806" s="63" t="s">
        <v>3222</v>
      </c>
      <c r="G806" s="65" t="s">
        <v>272</v>
      </c>
      <c r="H806" s="65">
        <v>16</v>
      </c>
      <c r="I806" s="65">
        <v>29</v>
      </c>
      <c r="J806" s="65">
        <v>108</v>
      </c>
      <c r="K806" s="23">
        <v>42.475209999999997</v>
      </c>
      <c r="L806" s="23">
        <v>-109.72091</v>
      </c>
      <c r="M806" s="61" t="s">
        <v>1881</v>
      </c>
      <c r="N806" s="63" t="s">
        <v>1882</v>
      </c>
      <c r="O806" s="63"/>
      <c r="P806" s="63" t="s">
        <v>2396</v>
      </c>
      <c r="Q806" s="63"/>
      <c r="R806" s="63"/>
      <c r="S806" s="55" t="str">
        <f>IF(U806&gt;0,V806-U806,"")</f>
        <v/>
      </c>
      <c r="T806" s="63"/>
      <c r="U806" s="66"/>
      <c r="V806" s="63"/>
      <c r="W806" s="66">
        <v>11057</v>
      </c>
      <c r="X806" s="66">
        <v>11002</v>
      </c>
      <c r="Y806" s="63"/>
      <c r="Z806" s="64">
        <v>36334</v>
      </c>
      <c r="AA806" s="63">
        <v>8.24</v>
      </c>
      <c r="AB806" s="63"/>
      <c r="AC806" s="63">
        <v>1.74</v>
      </c>
      <c r="AD806" s="63">
        <v>1.45</v>
      </c>
      <c r="AE806" s="63">
        <v>1080</v>
      </c>
      <c r="AF806" s="63"/>
      <c r="AG806" s="63"/>
      <c r="AH806" s="63">
        <v>1220</v>
      </c>
      <c r="AI806" s="63">
        <v>1310</v>
      </c>
      <c r="AJ806" s="63"/>
      <c r="AK806" s="63"/>
      <c r="AL806" s="63">
        <v>30.5</v>
      </c>
      <c r="AM806" s="63">
        <v>4130</v>
      </c>
      <c r="AN806" s="63"/>
      <c r="AO806" s="63" t="s">
        <v>603</v>
      </c>
      <c r="AP806" s="17">
        <f t="shared" si="285"/>
        <v>8.6826E-2</v>
      </c>
      <c r="AQ806" s="17">
        <f t="shared" si="286"/>
        <v>0.1193205</v>
      </c>
      <c r="AR806" s="17">
        <f t="shared" si="281"/>
        <v>46.98</v>
      </c>
      <c r="AS806" s="17">
        <f t="shared" si="278"/>
        <v>0</v>
      </c>
      <c r="AT806" s="17">
        <f t="shared" si="287"/>
        <v>47.1861465</v>
      </c>
      <c r="AU806" s="5">
        <f t="shared" si="288"/>
        <v>34.416199999999996</v>
      </c>
      <c r="AV806" s="5">
        <f t="shared" si="289"/>
        <v>21.470899999999997</v>
      </c>
      <c r="AW806" s="5">
        <f t="shared" si="302"/>
        <v>0</v>
      </c>
      <c r="AX806" s="5">
        <f t="shared" si="283"/>
        <v>0</v>
      </c>
      <c r="AY806" s="5">
        <f t="shared" si="290"/>
        <v>0.63501000000000007</v>
      </c>
      <c r="AZ806" s="5">
        <f t="shared" si="291"/>
        <v>56.522109999999991</v>
      </c>
      <c r="BA806" s="7">
        <f t="shared" si="292"/>
        <v>-9.0021410204692745E-2</v>
      </c>
      <c r="BB806" s="62">
        <f t="shared" si="293"/>
        <v>3643.69</v>
      </c>
      <c r="BC806" s="28">
        <f t="shared" si="294"/>
        <v>-6.2558450362697748E-2</v>
      </c>
      <c r="BD806" s="32">
        <f t="shared" si="295"/>
        <v>1.8400739717111675E-3</v>
      </c>
      <c r="BE806" s="32">
        <f t="shared" si="296"/>
        <v>2.5287188899818297E-3</v>
      </c>
      <c r="BF806" s="35">
        <f t="shared" si="297"/>
        <v>0.995631207138307</v>
      </c>
      <c r="BG806" s="37">
        <f t="shared" si="298"/>
        <v>0.60889800469232314</v>
      </c>
      <c r="BH806" s="33">
        <f t="shared" si="299"/>
        <v>0.37986727671702275</v>
      </c>
      <c r="BI806" s="33">
        <f t="shared" si="300"/>
        <v>1.1234718590654174E-2</v>
      </c>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v>19990623</v>
      </c>
      <c r="CO806" s="63" t="s">
        <v>1883</v>
      </c>
      <c r="CP806" s="66"/>
      <c r="CQ806" s="64">
        <v>36342</v>
      </c>
      <c r="CR806" s="78" t="s">
        <v>2038</v>
      </c>
      <c r="CS806" s="78" t="s">
        <v>2038</v>
      </c>
    </row>
    <row r="807" spans="1:97">
      <c r="A807" s="60" t="s">
        <v>3221</v>
      </c>
      <c r="B807" s="16" t="s">
        <v>1566</v>
      </c>
      <c r="C807" s="19"/>
      <c r="D807" s="19"/>
      <c r="E807" s="19"/>
      <c r="F807" s="31" t="s">
        <v>3222</v>
      </c>
      <c r="G807" s="61" t="s">
        <v>3595</v>
      </c>
      <c r="H807" s="47">
        <v>17</v>
      </c>
      <c r="I807" s="47">
        <v>29</v>
      </c>
      <c r="J807" s="47">
        <v>108</v>
      </c>
      <c r="K807" s="23">
        <v>42.477220000000003</v>
      </c>
      <c r="L807" s="23">
        <v>-109.75027</v>
      </c>
      <c r="M807" s="61" t="s">
        <v>5953</v>
      </c>
      <c r="N807" s="19" t="s">
        <v>5558</v>
      </c>
      <c r="P807" s="31" t="s">
        <v>2396</v>
      </c>
      <c r="Q807" s="55"/>
      <c r="R807" s="55"/>
      <c r="S807" s="55"/>
      <c r="T807" s="19"/>
      <c r="U807" s="55">
        <v>11400</v>
      </c>
      <c r="V807" s="55"/>
      <c r="W807" s="55">
        <v>11400</v>
      </c>
      <c r="X807" s="55">
        <v>11339</v>
      </c>
      <c r="Y807" s="51"/>
      <c r="AA807" s="52">
        <v>8.07</v>
      </c>
      <c r="AB807" s="19"/>
      <c r="AC807" s="19">
        <v>37.799999999999997</v>
      </c>
      <c r="AD807" s="19">
        <v>6.88</v>
      </c>
      <c r="AE807" s="19">
        <v>1470</v>
      </c>
      <c r="AF807" s="19">
        <v>14.2</v>
      </c>
      <c r="AG807" s="19"/>
      <c r="AH807" s="19">
        <v>2100</v>
      </c>
      <c r="AI807" s="19">
        <v>623</v>
      </c>
      <c r="AJ807" s="19">
        <v>0</v>
      </c>
      <c r="AK807" s="19"/>
      <c r="AL807" s="19">
        <v>24</v>
      </c>
      <c r="AM807" s="19">
        <v>5084</v>
      </c>
      <c r="AN807" s="4">
        <v>5530</v>
      </c>
      <c r="AO807" s="31" t="s">
        <v>1050</v>
      </c>
      <c r="AP807" s="17">
        <f t="shared" si="285"/>
        <v>1.8862199999999998</v>
      </c>
      <c r="AQ807" s="17">
        <f t="shared" si="286"/>
        <v>0.56615519999999997</v>
      </c>
      <c r="AR807" s="17">
        <f t="shared" si="281"/>
        <v>63.944999999999993</v>
      </c>
      <c r="AS807" s="17">
        <f t="shared" si="278"/>
        <v>0.36323599999999995</v>
      </c>
      <c r="AT807" s="17">
        <f t="shared" si="287"/>
        <v>66.7606112</v>
      </c>
      <c r="AU807" s="5">
        <f t="shared" si="288"/>
        <v>59.241</v>
      </c>
      <c r="AV807" s="5">
        <f t="shared" si="289"/>
        <v>10.21097</v>
      </c>
      <c r="AW807" s="5">
        <f t="shared" si="302"/>
        <v>0</v>
      </c>
      <c r="AX807" s="5"/>
      <c r="AY807" s="5">
        <f t="shared" si="290"/>
        <v>0.49968000000000001</v>
      </c>
      <c r="AZ807" s="5">
        <f t="shared" si="291"/>
        <v>69.951650000000001</v>
      </c>
      <c r="BA807" s="7">
        <f t="shared" si="292"/>
        <v>-2.334127730746656E-2</v>
      </c>
      <c r="BB807" s="62">
        <f t="shared" si="293"/>
        <v>4275.88</v>
      </c>
      <c r="BC807" s="6">
        <f t="shared" si="294"/>
        <v>-8.6338713744193274E-2</v>
      </c>
      <c r="BD807" s="32">
        <f t="shared" si="295"/>
        <v>2.8253486091511393E-2</v>
      </c>
      <c r="BE807" s="32">
        <f t="shared" si="296"/>
        <v>8.4803777230847161E-3</v>
      </c>
      <c r="BF807" s="35">
        <f t="shared" si="297"/>
        <v>0.9632661361854038</v>
      </c>
      <c r="BG807" s="36">
        <f t="shared" si="298"/>
        <v>0.84688495553714604</v>
      </c>
      <c r="BH807" s="33">
        <f t="shared" si="299"/>
        <v>0.14597182482471821</v>
      </c>
      <c r="BI807" s="33">
        <f t="shared" si="300"/>
        <v>7.1432196381357692E-3</v>
      </c>
      <c r="BK807" s="4">
        <v>10.5</v>
      </c>
      <c r="CR807" s="78" t="s">
        <v>2038</v>
      </c>
      <c r="CS807" s="78" t="s">
        <v>2038</v>
      </c>
    </row>
    <row r="808" spans="1:97">
      <c r="A808" s="63" t="s">
        <v>3591</v>
      </c>
      <c r="B808" s="63" t="s">
        <v>1890</v>
      </c>
      <c r="C808" s="63">
        <v>5849</v>
      </c>
      <c r="D808" s="19" t="s">
        <v>3782</v>
      </c>
      <c r="E808" s="63" t="s">
        <v>3804</v>
      </c>
      <c r="F808" s="63" t="s">
        <v>3222</v>
      </c>
      <c r="G808" s="65" t="s">
        <v>1575</v>
      </c>
      <c r="H808" s="65">
        <v>19</v>
      </c>
      <c r="I808" s="65">
        <v>29</v>
      </c>
      <c r="J808" s="65">
        <v>108</v>
      </c>
      <c r="K808" s="23">
        <v>42.470702000000003</v>
      </c>
      <c r="L808" s="23">
        <v>-109.75384099999999</v>
      </c>
      <c r="M808" s="61" t="s">
        <v>1253</v>
      </c>
      <c r="N808" s="63" t="s">
        <v>1254</v>
      </c>
      <c r="O808" s="63"/>
      <c r="P808" s="63" t="s">
        <v>2396</v>
      </c>
      <c r="Q808" s="63"/>
      <c r="R808" s="63"/>
      <c r="S808" s="55">
        <f>IF(U808&gt;0,V808-U808,"")</f>
        <v>2686</v>
      </c>
      <c r="T808" s="63"/>
      <c r="U808" s="66">
        <v>7798</v>
      </c>
      <c r="V808" s="63">
        <v>10484</v>
      </c>
      <c r="W808" s="66">
        <v>10528</v>
      </c>
      <c r="X808" s="66">
        <v>10509</v>
      </c>
      <c r="Y808" s="63"/>
      <c r="Z808" s="64"/>
      <c r="AA808" s="63">
        <v>7.66</v>
      </c>
      <c r="AB808" s="63"/>
      <c r="AC808" s="63">
        <v>10</v>
      </c>
      <c r="AD808" s="63">
        <v>37</v>
      </c>
      <c r="AE808" s="63">
        <v>690</v>
      </c>
      <c r="AF808" s="63">
        <v>35</v>
      </c>
      <c r="AG808" s="63"/>
      <c r="AH808" s="63">
        <v>392</v>
      </c>
      <c r="AI808" s="63">
        <v>1270</v>
      </c>
      <c r="AJ808" s="63">
        <v>0</v>
      </c>
      <c r="AK808" s="63">
        <v>0</v>
      </c>
      <c r="AL808" s="63">
        <v>37</v>
      </c>
      <c r="AM808" s="63">
        <v>2250</v>
      </c>
      <c r="AN808" s="63"/>
      <c r="AO808" s="63" t="s">
        <v>3536</v>
      </c>
      <c r="AP808" s="17">
        <f t="shared" si="285"/>
        <v>0.499</v>
      </c>
      <c r="AQ808" s="17">
        <f t="shared" si="286"/>
        <v>3.0447299999999999</v>
      </c>
      <c r="AR808" s="17">
        <f t="shared" si="281"/>
        <v>30.014999999999997</v>
      </c>
      <c r="AS808" s="17">
        <f t="shared" ref="AS808:AS871" si="303">IF(AF808&gt;0,AF808*0.02558,0)</f>
        <v>0.89529999999999998</v>
      </c>
      <c r="AT808" s="17">
        <f t="shared" si="287"/>
        <v>34.454029999999996</v>
      </c>
      <c r="AU808" s="5">
        <f t="shared" si="288"/>
        <v>11.05832</v>
      </c>
      <c r="AV808" s="5">
        <f t="shared" si="289"/>
        <v>20.815299999999997</v>
      </c>
      <c r="AW808" s="5">
        <f t="shared" si="302"/>
        <v>0</v>
      </c>
      <c r="AX808" s="5">
        <f t="shared" ref="AX808:AX849" si="304">IF(AK808&gt;0,AK808*0.0588,0)</f>
        <v>0</v>
      </c>
      <c r="AY808" s="5">
        <f t="shared" si="290"/>
        <v>0.77034000000000002</v>
      </c>
      <c r="AZ808" s="5">
        <f t="shared" si="291"/>
        <v>32.643959999999993</v>
      </c>
      <c r="BA808" s="7">
        <f t="shared" si="292"/>
        <v>2.6976515988034869E-2</v>
      </c>
      <c r="BB808" s="62">
        <f t="shared" si="293"/>
        <v>2471</v>
      </c>
      <c r="BC808" s="28">
        <f t="shared" si="294"/>
        <v>4.6812116077102311E-2</v>
      </c>
      <c r="BD808" s="32">
        <f t="shared" si="295"/>
        <v>1.4483066277007364E-2</v>
      </c>
      <c r="BE808" s="32">
        <f t="shared" si="296"/>
        <v>8.837079435990508E-2</v>
      </c>
      <c r="BF808" s="35">
        <f t="shared" si="297"/>
        <v>0.89714613936308751</v>
      </c>
      <c r="BG808" s="33">
        <f t="shared" si="298"/>
        <v>0.33875546961826941</v>
      </c>
      <c r="BH808" s="37">
        <f t="shared" si="299"/>
        <v>0.63764629046230914</v>
      </c>
      <c r="BI808" s="33">
        <f t="shared" si="300"/>
        <v>2.3598239919421546E-2</v>
      </c>
      <c r="BJ808" s="63">
        <v>0</v>
      </c>
      <c r="BK808" s="63">
        <v>8</v>
      </c>
      <c r="BL808" s="63">
        <v>0</v>
      </c>
      <c r="BM808" s="63">
        <v>0</v>
      </c>
      <c r="BN808" s="63">
        <v>0</v>
      </c>
      <c r="BO808" s="63">
        <v>0</v>
      </c>
      <c r="BP808" s="63">
        <v>0</v>
      </c>
      <c r="BQ808" s="63">
        <v>0</v>
      </c>
      <c r="BR808" s="63">
        <v>0</v>
      </c>
      <c r="BS808" s="63">
        <v>3</v>
      </c>
      <c r="BT808" s="63">
        <v>0</v>
      </c>
      <c r="BU808" s="63">
        <v>0</v>
      </c>
      <c r="BV808" s="63">
        <v>0</v>
      </c>
      <c r="BW808" s="63">
        <v>0</v>
      </c>
      <c r="BX808" s="63"/>
      <c r="BY808" s="63"/>
      <c r="BZ808" s="63"/>
      <c r="CA808" s="63"/>
      <c r="CB808" s="63"/>
      <c r="CC808" s="63"/>
      <c r="CD808" s="63"/>
      <c r="CE808" s="63"/>
      <c r="CF808" s="63"/>
      <c r="CG808" s="63"/>
      <c r="CH808" s="63"/>
      <c r="CI808" s="63"/>
      <c r="CJ808" s="63"/>
      <c r="CK808" s="63"/>
      <c r="CL808" s="63"/>
      <c r="CM808" s="63"/>
      <c r="CN808" s="63"/>
      <c r="CO808" s="63" t="s">
        <v>2125</v>
      </c>
      <c r="CP808" s="66"/>
      <c r="CQ808" s="64">
        <v>39141</v>
      </c>
      <c r="CR808" s="78" t="s">
        <v>2038</v>
      </c>
      <c r="CS808" s="78" t="s">
        <v>2038</v>
      </c>
    </row>
    <row r="809" spans="1:97">
      <c r="A809" s="63" t="s">
        <v>3591</v>
      </c>
      <c r="B809" s="63" t="s">
        <v>1890</v>
      </c>
      <c r="C809" s="63">
        <v>3177</v>
      </c>
      <c r="D809" s="19" t="s">
        <v>3782</v>
      </c>
      <c r="E809" s="63" t="s">
        <v>3804</v>
      </c>
      <c r="F809" s="63" t="s">
        <v>3222</v>
      </c>
      <c r="G809" s="65" t="s">
        <v>259</v>
      </c>
      <c r="H809" s="65">
        <v>19</v>
      </c>
      <c r="I809" s="65">
        <v>29</v>
      </c>
      <c r="J809" s="65">
        <v>108</v>
      </c>
      <c r="K809" s="23">
        <v>42.471800000000002</v>
      </c>
      <c r="L809" s="23">
        <v>-109.756744</v>
      </c>
      <c r="M809" s="61" t="s">
        <v>1891</v>
      </c>
      <c r="N809" s="63" t="s">
        <v>1892</v>
      </c>
      <c r="O809" s="63"/>
      <c r="P809" s="63" t="s">
        <v>2396</v>
      </c>
      <c r="Q809" s="63"/>
      <c r="R809" s="63"/>
      <c r="S809" s="55" t="str">
        <f>IF(U809&gt;0,V809-U809,"")</f>
        <v/>
      </c>
      <c r="T809" s="63"/>
      <c r="U809" s="66"/>
      <c r="V809" s="63"/>
      <c r="W809" s="66">
        <v>11365</v>
      </c>
      <c r="X809" s="66"/>
      <c r="Y809" s="63"/>
      <c r="Z809" s="64">
        <v>37006</v>
      </c>
      <c r="AA809" s="63">
        <v>7.17</v>
      </c>
      <c r="AB809" s="63"/>
      <c r="AC809" s="63">
        <v>2090</v>
      </c>
      <c r="AD809" s="63">
        <v>1.61</v>
      </c>
      <c r="AE809" s="63">
        <v>1224</v>
      </c>
      <c r="AF809" s="63"/>
      <c r="AG809" s="63"/>
      <c r="AH809" s="63">
        <v>5150</v>
      </c>
      <c r="AI809" s="63"/>
      <c r="AJ809" s="63">
        <v>960</v>
      </c>
      <c r="AK809" s="63"/>
      <c r="AL809" s="63">
        <v>107</v>
      </c>
      <c r="AM809" s="63">
        <v>9750</v>
      </c>
      <c r="AN809" s="63"/>
      <c r="AO809" s="63" t="s">
        <v>603</v>
      </c>
      <c r="AP809" s="17">
        <f t="shared" si="285"/>
        <v>104.291</v>
      </c>
      <c r="AQ809" s="17">
        <f t="shared" si="286"/>
        <v>0.13248690000000002</v>
      </c>
      <c r="AR809" s="17">
        <f t="shared" si="281"/>
        <v>53.244</v>
      </c>
      <c r="AS809" s="17">
        <f t="shared" si="303"/>
        <v>0</v>
      </c>
      <c r="AT809" s="17">
        <f t="shared" si="287"/>
        <v>157.6674869</v>
      </c>
      <c r="AU809" s="5">
        <f t="shared" si="288"/>
        <v>145.28149999999999</v>
      </c>
      <c r="AV809" s="5">
        <f t="shared" si="289"/>
        <v>0</v>
      </c>
      <c r="AW809" s="5">
        <f t="shared" si="302"/>
        <v>31.9968</v>
      </c>
      <c r="AX809" s="5">
        <f t="shared" si="304"/>
        <v>0</v>
      </c>
      <c r="AY809" s="5">
        <f t="shared" si="290"/>
        <v>2.2277400000000003</v>
      </c>
      <c r="AZ809" s="5">
        <f t="shared" si="291"/>
        <v>179.50604000000001</v>
      </c>
      <c r="BA809" s="7">
        <f t="shared" si="292"/>
        <v>-6.4769477309756171E-2</v>
      </c>
      <c r="BB809" s="62">
        <f t="shared" si="293"/>
        <v>9532.61</v>
      </c>
      <c r="BC809" s="28">
        <f t="shared" si="294"/>
        <v>-1.1273888752611779E-2</v>
      </c>
      <c r="BD809" s="45">
        <f t="shared" si="295"/>
        <v>0.66146167514007603</v>
      </c>
      <c r="BE809" s="32">
        <f t="shared" si="296"/>
        <v>8.4029309152386833E-4</v>
      </c>
      <c r="BF809" s="32">
        <f t="shared" si="297"/>
        <v>0.33769803176840008</v>
      </c>
      <c r="BG809" s="36">
        <f t="shared" si="298"/>
        <v>0.80934045450504055</v>
      </c>
      <c r="BH809" s="33">
        <f t="shared" si="299"/>
        <v>0</v>
      </c>
      <c r="BI809" s="33">
        <f t="shared" si="300"/>
        <v>1.2410390201911869E-2</v>
      </c>
      <c r="BJ809" s="63"/>
      <c r="BK809" s="63"/>
      <c r="BL809" s="63"/>
      <c r="BM809" s="63"/>
      <c r="BN809" s="63"/>
      <c r="BO809" s="63"/>
      <c r="BP809" s="63"/>
      <c r="BQ809" s="63"/>
      <c r="BR809" s="63"/>
      <c r="BS809" s="63"/>
      <c r="BT809" s="63"/>
      <c r="BU809" s="63"/>
      <c r="BV809" s="63"/>
      <c r="BW809" s="63"/>
      <c r="BX809" s="63"/>
      <c r="BY809" s="63">
        <v>199</v>
      </c>
      <c r="BZ809" s="63"/>
      <c r="CA809" s="63"/>
      <c r="CB809" s="63"/>
      <c r="CC809" s="63"/>
      <c r="CD809" s="63"/>
      <c r="CE809" s="63"/>
      <c r="CF809" s="63"/>
      <c r="CG809" s="63"/>
      <c r="CH809" s="63"/>
      <c r="CI809" s="63"/>
      <c r="CJ809" s="63"/>
      <c r="CK809" s="63"/>
      <c r="CL809" s="63"/>
      <c r="CM809" s="63" t="s">
        <v>1893</v>
      </c>
      <c r="CN809" s="63">
        <v>20010425</v>
      </c>
      <c r="CO809" s="63" t="s">
        <v>1894</v>
      </c>
      <c r="CP809" s="66"/>
      <c r="CQ809" s="64">
        <v>37015</v>
      </c>
      <c r="CR809" s="78" t="s">
        <v>2038</v>
      </c>
      <c r="CS809" s="78" t="s">
        <v>2038</v>
      </c>
    </row>
    <row r="810" spans="1:97">
      <c r="A810" s="63" t="s">
        <v>3591</v>
      </c>
      <c r="B810" s="63" t="s">
        <v>1890</v>
      </c>
      <c r="C810" s="63">
        <v>3204</v>
      </c>
      <c r="D810" s="19" t="s">
        <v>3782</v>
      </c>
      <c r="E810" s="63" t="s">
        <v>3804</v>
      </c>
      <c r="F810" s="63" t="s">
        <v>3222</v>
      </c>
      <c r="G810" s="65" t="s">
        <v>1575</v>
      </c>
      <c r="H810" s="65">
        <v>19</v>
      </c>
      <c r="I810" s="65">
        <v>29</v>
      </c>
      <c r="J810" s="65">
        <v>108</v>
      </c>
      <c r="K810" s="23">
        <v>42.470219999999998</v>
      </c>
      <c r="L810" s="23">
        <v>-109.75727999999999</v>
      </c>
      <c r="M810" s="61" t="s">
        <v>1912</v>
      </c>
      <c r="N810" s="63" t="s">
        <v>1913</v>
      </c>
      <c r="O810" s="63"/>
      <c r="P810" s="63" t="s">
        <v>2396</v>
      </c>
      <c r="Q810" s="63"/>
      <c r="R810" s="63"/>
      <c r="S810" s="55" t="str">
        <f>IF(U810&gt;0,V810-U810,"")</f>
        <v/>
      </c>
      <c r="T810" s="63"/>
      <c r="U810" s="66"/>
      <c r="V810" s="63"/>
      <c r="W810" s="66">
        <v>11320</v>
      </c>
      <c r="X810" s="66">
        <v>11268</v>
      </c>
      <c r="Y810" s="63"/>
      <c r="Z810" s="64">
        <v>36900</v>
      </c>
      <c r="AA810" s="63">
        <v>7.3</v>
      </c>
      <c r="AB810" s="63"/>
      <c r="AC810" s="63">
        <v>2200</v>
      </c>
      <c r="AD810" s="63">
        <v>8.16</v>
      </c>
      <c r="AE810" s="63">
        <v>1090</v>
      </c>
      <c r="AF810" s="63"/>
      <c r="AG810" s="63"/>
      <c r="AH810" s="63">
        <v>4400</v>
      </c>
      <c r="AI810" s="63">
        <v>2780</v>
      </c>
      <c r="AJ810" s="63"/>
      <c r="AK810" s="63"/>
      <c r="AL810" s="63">
        <v>66</v>
      </c>
      <c r="AM810" s="63">
        <v>9630</v>
      </c>
      <c r="AN810" s="63"/>
      <c r="AO810" s="63" t="s">
        <v>603</v>
      </c>
      <c r="AP810" s="17">
        <f t="shared" si="285"/>
        <v>109.78</v>
      </c>
      <c r="AQ810" s="17">
        <f t="shared" si="286"/>
        <v>0.67148640000000004</v>
      </c>
      <c r="AR810" s="17">
        <f t="shared" si="281"/>
        <v>47.414999999999999</v>
      </c>
      <c r="AS810" s="17">
        <f t="shared" si="303"/>
        <v>0</v>
      </c>
      <c r="AT810" s="17">
        <f t="shared" si="287"/>
        <v>157.86648640000001</v>
      </c>
      <c r="AU810" s="5">
        <f t="shared" si="288"/>
        <v>124.124</v>
      </c>
      <c r="AV810" s="5">
        <f t="shared" si="289"/>
        <v>45.564199999999992</v>
      </c>
      <c r="AW810" s="5">
        <f t="shared" si="302"/>
        <v>0</v>
      </c>
      <c r="AX810" s="5">
        <f t="shared" si="304"/>
        <v>0</v>
      </c>
      <c r="AY810" s="5">
        <f t="shared" si="290"/>
        <v>1.37412</v>
      </c>
      <c r="AZ810" s="5">
        <f t="shared" si="291"/>
        <v>171.06232</v>
      </c>
      <c r="BA810" s="7">
        <f t="shared" si="292"/>
        <v>-4.0117597921639457E-2</v>
      </c>
      <c r="BB810" s="62">
        <f t="shared" si="293"/>
        <v>10544.16</v>
      </c>
      <c r="BC810" s="28">
        <f t="shared" si="294"/>
        <v>4.53134108185917E-2</v>
      </c>
      <c r="BD810" s="45">
        <f t="shared" si="295"/>
        <v>0.69539775352851585</v>
      </c>
      <c r="BE810" s="32">
        <f t="shared" si="296"/>
        <v>4.2535082354249448E-3</v>
      </c>
      <c r="BF810" s="32">
        <f t="shared" si="297"/>
        <v>0.30034873823605918</v>
      </c>
      <c r="BG810" s="37">
        <f t="shared" si="298"/>
        <v>0.72560690162509189</v>
      </c>
      <c r="BH810" s="33">
        <f t="shared" si="299"/>
        <v>0.26636023643313145</v>
      </c>
      <c r="BI810" s="33">
        <f t="shared" si="300"/>
        <v>8.0328619417765409E-3</v>
      </c>
      <c r="BJ810" s="63"/>
      <c r="BK810" s="63"/>
      <c r="BL810" s="63"/>
      <c r="BM810" s="63"/>
      <c r="BN810" s="63"/>
      <c r="BO810" s="63"/>
      <c r="BP810" s="63"/>
      <c r="BQ810" s="63"/>
      <c r="BR810" s="63"/>
      <c r="BS810" s="63"/>
      <c r="BT810" s="63"/>
      <c r="BU810" s="63"/>
      <c r="BV810" s="63"/>
      <c r="BW810" s="63"/>
      <c r="BX810" s="63"/>
      <c r="BY810" s="63">
        <v>2270</v>
      </c>
      <c r="BZ810" s="63"/>
      <c r="CA810" s="63"/>
      <c r="CB810" s="63"/>
      <c r="CC810" s="63"/>
      <c r="CD810" s="63"/>
      <c r="CE810" s="63"/>
      <c r="CF810" s="63"/>
      <c r="CG810" s="63"/>
      <c r="CH810" s="63"/>
      <c r="CI810" s="63"/>
      <c r="CJ810" s="63"/>
      <c r="CK810" s="63"/>
      <c r="CL810" s="63"/>
      <c r="CM810" s="63" t="s">
        <v>1914</v>
      </c>
      <c r="CN810" s="63">
        <v>20010109</v>
      </c>
      <c r="CO810" s="63" t="s">
        <v>1915</v>
      </c>
      <c r="CP810" s="66"/>
      <c r="CQ810" s="64">
        <v>36909</v>
      </c>
      <c r="CR810" s="78" t="s">
        <v>2038</v>
      </c>
      <c r="CS810" s="78" t="s">
        <v>2038</v>
      </c>
    </row>
    <row r="811" spans="1:97">
      <c r="A811" s="63" t="s">
        <v>3591</v>
      </c>
      <c r="B811" s="63" t="s">
        <v>1890</v>
      </c>
      <c r="C811" s="63">
        <v>3203</v>
      </c>
      <c r="D811" s="19" t="s">
        <v>3782</v>
      </c>
      <c r="E811" s="63" t="s">
        <v>3804</v>
      </c>
      <c r="F811" s="63" t="s">
        <v>3222</v>
      </c>
      <c r="G811" s="65" t="s">
        <v>1575</v>
      </c>
      <c r="H811" s="65">
        <v>19</v>
      </c>
      <c r="I811" s="65">
        <v>29</v>
      </c>
      <c r="J811" s="65">
        <v>108</v>
      </c>
      <c r="K811" s="23">
        <v>42.47034</v>
      </c>
      <c r="L811" s="23">
        <v>-109.754525</v>
      </c>
      <c r="M811" s="61" t="s">
        <v>6968</v>
      </c>
      <c r="N811" s="63" t="s">
        <v>6969</v>
      </c>
      <c r="O811" s="63"/>
      <c r="P811" s="63" t="s">
        <v>2396</v>
      </c>
      <c r="Q811" s="63"/>
      <c r="R811" s="63"/>
      <c r="S811" s="55" t="str">
        <f>IF(U811&gt;0,V811-U811,"")</f>
        <v/>
      </c>
      <c r="T811" s="63"/>
      <c r="U811" s="66"/>
      <c r="V811" s="63"/>
      <c r="W811" s="66">
        <v>11296</v>
      </c>
      <c r="X811" s="66">
        <v>11248</v>
      </c>
      <c r="Y811" s="63"/>
      <c r="Z811" s="64">
        <v>1</v>
      </c>
      <c r="AA811" s="63">
        <v>6.8</v>
      </c>
      <c r="AB811" s="63"/>
      <c r="AC811" s="63">
        <v>4000</v>
      </c>
      <c r="AD811" s="63">
        <v>0</v>
      </c>
      <c r="AE811" s="63">
        <v>1420</v>
      </c>
      <c r="AF811" s="63">
        <v>0</v>
      </c>
      <c r="AG811" s="63"/>
      <c r="AH811" s="63">
        <v>8000</v>
      </c>
      <c r="AI811" s="63">
        <v>0</v>
      </c>
      <c r="AJ811" s="63">
        <v>0</v>
      </c>
      <c r="AK811" s="63">
        <v>0</v>
      </c>
      <c r="AL811" s="63">
        <v>78</v>
      </c>
      <c r="AM811" s="63">
        <v>14600</v>
      </c>
      <c r="AN811" s="63"/>
      <c r="AO811" s="63" t="s">
        <v>603</v>
      </c>
      <c r="AP811" s="17">
        <f t="shared" si="285"/>
        <v>199.6</v>
      </c>
      <c r="AQ811" s="17">
        <f t="shared" si="286"/>
        <v>0</v>
      </c>
      <c r="AR811" s="17">
        <f t="shared" si="281"/>
        <v>61.769999999999996</v>
      </c>
      <c r="AS811" s="17">
        <f t="shared" si="303"/>
        <v>0</v>
      </c>
      <c r="AT811" s="17">
        <f t="shared" si="287"/>
        <v>261.37</v>
      </c>
      <c r="AU811" s="5">
        <f t="shared" si="288"/>
        <v>225.67999999999998</v>
      </c>
      <c r="AV811" s="5">
        <f t="shared" si="289"/>
        <v>0</v>
      </c>
      <c r="AW811" s="5">
        <f t="shared" si="302"/>
        <v>0</v>
      </c>
      <c r="AX811" s="5">
        <f t="shared" si="304"/>
        <v>0</v>
      </c>
      <c r="AY811" s="5">
        <f t="shared" si="290"/>
        <v>1.6239600000000001</v>
      </c>
      <c r="AZ811" s="5">
        <f t="shared" si="291"/>
        <v>227.30395999999999</v>
      </c>
      <c r="BA811" s="7">
        <f t="shared" si="292"/>
        <v>6.9711183301029628E-2</v>
      </c>
      <c r="BB811" s="62">
        <f t="shared" si="293"/>
        <v>13498</v>
      </c>
      <c r="BC811" s="28">
        <f t="shared" si="294"/>
        <v>-3.9219873300590791E-2</v>
      </c>
      <c r="BD811" s="35">
        <f t="shared" si="295"/>
        <v>0.76366836285725215</v>
      </c>
      <c r="BE811" s="32">
        <f t="shared" si="296"/>
        <v>0</v>
      </c>
      <c r="BF811" s="32">
        <f t="shared" si="297"/>
        <v>0.2363316371427478</v>
      </c>
      <c r="BG811" s="36">
        <f t="shared" si="298"/>
        <v>0.99285555781782242</v>
      </c>
      <c r="BH811" s="33">
        <f t="shared" si="299"/>
        <v>0</v>
      </c>
      <c r="BI811" s="33">
        <f t="shared" si="300"/>
        <v>7.1444421821775569E-3</v>
      </c>
      <c r="BJ811" s="63">
        <v>0</v>
      </c>
      <c r="BK811" s="63">
        <v>0</v>
      </c>
      <c r="BL811" s="63">
        <v>0</v>
      </c>
      <c r="BM811" s="63">
        <v>0</v>
      </c>
      <c r="BN811" s="63">
        <v>0</v>
      </c>
      <c r="BO811" s="63">
        <v>0</v>
      </c>
      <c r="BP811" s="63">
        <v>0</v>
      </c>
      <c r="BQ811" s="63">
        <v>0</v>
      </c>
      <c r="BR811" s="63">
        <v>0</v>
      </c>
      <c r="BS811" s="63">
        <v>0</v>
      </c>
      <c r="BT811" s="63">
        <v>0</v>
      </c>
      <c r="BU811" s="63">
        <v>0</v>
      </c>
      <c r="BV811" s="63">
        <v>0</v>
      </c>
      <c r="BW811" s="63">
        <v>0</v>
      </c>
      <c r="BX811" s="63"/>
      <c r="BY811" s="63">
        <v>10600</v>
      </c>
      <c r="BZ811" s="63"/>
      <c r="CA811" s="63"/>
      <c r="CB811" s="63"/>
      <c r="CC811" s="63"/>
      <c r="CD811" s="63"/>
      <c r="CE811" s="63"/>
      <c r="CF811" s="63"/>
      <c r="CG811" s="63"/>
      <c r="CH811" s="63"/>
      <c r="CI811" s="63"/>
      <c r="CJ811" s="63"/>
      <c r="CK811" s="63"/>
      <c r="CL811" s="63"/>
      <c r="CM811" s="63" t="s">
        <v>6970</v>
      </c>
      <c r="CN811" s="63">
        <v>19000101</v>
      </c>
      <c r="CO811" s="63" t="s">
        <v>6971</v>
      </c>
      <c r="CP811" s="66"/>
      <c r="CQ811" s="64"/>
      <c r="CR811" s="78" t="s">
        <v>2038</v>
      </c>
      <c r="CS811" s="78" t="s">
        <v>2038</v>
      </c>
    </row>
    <row r="812" spans="1:97">
      <c r="A812" s="63" t="s">
        <v>3591</v>
      </c>
      <c r="B812" s="63" t="s">
        <v>1918</v>
      </c>
      <c r="C812" s="63">
        <v>5853</v>
      </c>
      <c r="D812" s="19" t="s">
        <v>3782</v>
      </c>
      <c r="E812" s="63" t="s">
        <v>3804</v>
      </c>
      <c r="F812" s="63" t="s">
        <v>3222</v>
      </c>
      <c r="G812" s="65" t="s">
        <v>3596</v>
      </c>
      <c r="H812" s="65">
        <v>20</v>
      </c>
      <c r="I812" s="65">
        <v>29</v>
      </c>
      <c r="J812" s="65">
        <v>108</v>
      </c>
      <c r="K812" s="23">
        <v>42.466369999999998</v>
      </c>
      <c r="L812" s="23">
        <v>-109.735529</v>
      </c>
      <c r="M812" s="61" t="s">
        <v>1258</v>
      </c>
      <c r="N812" s="63" t="s">
        <v>1259</v>
      </c>
      <c r="O812" s="63"/>
      <c r="P812" s="63" t="s">
        <v>2396</v>
      </c>
      <c r="Q812" s="63"/>
      <c r="R812" s="63"/>
      <c r="S812" s="55">
        <f>IF(U812&gt;0,V812-U812,"")</f>
        <v>2876</v>
      </c>
      <c r="T812" s="63"/>
      <c r="U812" s="66">
        <v>7892</v>
      </c>
      <c r="V812" s="63">
        <v>10768</v>
      </c>
      <c r="W812" s="66">
        <v>10835</v>
      </c>
      <c r="X812" s="66">
        <v>10806</v>
      </c>
      <c r="Y812" s="63"/>
      <c r="Z812" s="64"/>
      <c r="AA812" s="63">
        <v>8.1</v>
      </c>
      <c r="AB812" s="63"/>
      <c r="AC812" s="63">
        <v>19</v>
      </c>
      <c r="AD812" s="63">
        <v>0.5</v>
      </c>
      <c r="AE812" s="63">
        <v>943</v>
      </c>
      <c r="AF812" s="63">
        <v>16</v>
      </c>
      <c r="AG812" s="63"/>
      <c r="AH812" s="63">
        <v>595</v>
      </c>
      <c r="AI812" s="63">
        <v>1330</v>
      </c>
      <c r="AJ812" s="63">
        <v>0</v>
      </c>
      <c r="AK812" s="63">
        <v>0</v>
      </c>
      <c r="AL812" s="63">
        <v>15</v>
      </c>
      <c r="AM812" s="63">
        <v>2620</v>
      </c>
      <c r="AN812" s="63"/>
      <c r="AO812" s="63" t="s">
        <v>3536</v>
      </c>
      <c r="AP812" s="17">
        <f t="shared" si="285"/>
        <v>0.94809999999999994</v>
      </c>
      <c r="AQ812" s="17">
        <f t="shared" si="286"/>
        <v>4.1145000000000001E-2</v>
      </c>
      <c r="AR812" s="17">
        <f t="shared" si="281"/>
        <v>41.020499999999998</v>
      </c>
      <c r="AS812" s="17">
        <f t="shared" si="303"/>
        <v>0.40927999999999998</v>
      </c>
      <c r="AT812" s="17">
        <f t="shared" si="287"/>
        <v>42.419024999999998</v>
      </c>
      <c r="AU812" s="5">
        <f t="shared" si="288"/>
        <v>16.784949999999998</v>
      </c>
      <c r="AV812" s="5">
        <f t="shared" si="289"/>
        <v>21.798699999999997</v>
      </c>
      <c r="AW812" s="5">
        <f t="shared" si="302"/>
        <v>0</v>
      </c>
      <c r="AX812" s="5">
        <f t="shared" si="304"/>
        <v>0</v>
      </c>
      <c r="AY812" s="5">
        <f t="shared" si="290"/>
        <v>0.31230000000000002</v>
      </c>
      <c r="AZ812" s="5">
        <f t="shared" si="291"/>
        <v>38.895949999999992</v>
      </c>
      <c r="BA812" s="7">
        <f t="shared" si="292"/>
        <v>4.3326275387774588E-2</v>
      </c>
      <c r="BB812" s="62">
        <f t="shared" si="293"/>
        <v>2918.5</v>
      </c>
      <c r="BC812" s="28">
        <f t="shared" si="294"/>
        <v>5.389545905931209E-2</v>
      </c>
      <c r="BD812" s="32">
        <f t="shared" si="295"/>
        <v>2.2350820180331819E-2</v>
      </c>
      <c r="BE812" s="32">
        <f t="shared" si="296"/>
        <v>9.6996571703380748E-4</v>
      </c>
      <c r="BF812" s="35">
        <f t="shared" si="297"/>
        <v>0.97667921410263447</v>
      </c>
      <c r="BG812" s="33">
        <f t="shared" si="298"/>
        <v>0.43153464563791349</v>
      </c>
      <c r="BH812" s="37">
        <f t="shared" si="299"/>
        <v>0.56043624079113641</v>
      </c>
      <c r="BI812" s="33">
        <f t="shared" si="300"/>
        <v>8.0291135709501908E-3</v>
      </c>
      <c r="BJ812" s="63">
        <v>0</v>
      </c>
      <c r="BK812" s="63">
        <v>4.2</v>
      </c>
      <c r="BL812" s="63">
        <v>0</v>
      </c>
      <c r="BM812" s="63">
        <v>0</v>
      </c>
      <c r="BN812" s="63">
        <v>0</v>
      </c>
      <c r="BO812" s="63">
        <v>0</v>
      </c>
      <c r="BP812" s="63">
        <v>0</v>
      </c>
      <c r="BQ812" s="63">
        <v>0</v>
      </c>
      <c r="BR812" s="63">
        <v>0</v>
      </c>
      <c r="BS812" s="63">
        <v>2.4</v>
      </c>
      <c r="BT812" s="63">
        <v>0</v>
      </c>
      <c r="BU812" s="63">
        <v>0</v>
      </c>
      <c r="BV812" s="63">
        <v>0</v>
      </c>
      <c r="BW812" s="63">
        <v>0</v>
      </c>
      <c r="BX812" s="63"/>
      <c r="BY812" s="63"/>
      <c r="BZ812" s="63"/>
      <c r="CA812" s="63"/>
      <c r="CB812" s="63"/>
      <c r="CC812" s="63"/>
      <c r="CD812" s="63"/>
      <c r="CE812" s="63"/>
      <c r="CF812" s="63"/>
      <c r="CG812" s="63"/>
      <c r="CH812" s="63"/>
      <c r="CI812" s="63"/>
      <c r="CJ812" s="63"/>
      <c r="CK812" s="63"/>
      <c r="CL812" s="63"/>
      <c r="CM812" s="63"/>
      <c r="CN812" s="63"/>
      <c r="CO812" s="63" t="s">
        <v>5595</v>
      </c>
      <c r="CP812" s="66"/>
      <c r="CQ812" s="64">
        <v>39365</v>
      </c>
      <c r="CR812" s="78" t="s">
        <v>2038</v>
      </c>
      <c r="CS812" s="78" t="s">
        <v>2038</v>
      </c>
    </row>
    <row r="813" spans="1:97">
      <c r="A813" s="63" t="s">
        <v>3591</v>
      </c>
      <c r="B813" s="63" t="s">
        <v>1918</v>
      </c>
      <c r="C813" s="63">
        <v>4460</v>
      </c>
      <c r="D813" s="19" t="s">
        <v>3782</v>
      </c>
      <c r="E813" s="63" t="s">
        <v>3804</v>
      </c>
      <c r="F813" s="63" t="s">
        <v>3222</v>
      </c>
      <c r="G813" s="65" t="s">
        <v>3597</v>
      </c>
      <c r="H813" s="65">
        <v>20</v>
      </c>
      <c r="I813" s="65">
        <v>29</v>
      </c>
      <c r="J813" s="65">
        <v>108</v>
      </c>
      <c r="K813" s="23">
        <v>42.469439999999999</v>
      </c>
      <c r="L813" s="23">
        <v>-109.745003</v>
      </c>
      <c r="M813" s="61" t="s">
        <v>4080</v>
      </c>
      <c r="N813" s="63" t="s">
        <v>4081</v>
      </c>
      <c r="O813" s="63"/>
      <c r="P813" s="63" t="s">
        <v>2396</v>
      </c>
      <c r="Q813" s="63"/>
      <c r="R813" s="63"/>
      <c r="S813" s="55"/>
      <c r="T813" s="63"/>
      <c r="U813" s="66" t="s">
        <v>4082</v>
      </c>
      <c r="V813" s="63"/>
      <c r="W813" s="66">
        <v>10345</v>
      </c>
      <c r="X813" s="66">
        <v>10253</v>
      </c>
      <c r="Y813" s="63"/>
      <c r="Z813" s="64">
        <v>37953</v>
      </c>
      <c r="AA813" s="63">
        <v>7.63</v>
      </c>
      <c r="AB813" s="63"/>
      <c r="AC813" s="63">
        <v>18</v>
      </c>
      <c r="AD813" s="63">
        <v>0.57999999999999996</v>
      </c>
      <c r="AE813" s="63">
        <v>763</v>
      </c>
      <c r="AF813" s="63">
        <v>22</v>
      </c>
      <c r="AG813" s="63"/>
      <c r="AH813" s="63">
        <v>600</v>
      </c>
      <c r="AI813" s="63">
        <v>793</v>
      </c>
      <c r="AJ813" s="63">
        <v>0</v>
      </c>
      <c r="AK813" s="63"/>
      <c r="AL813" s="63">
        <v>35</v>
      </c>
      <c r="AM813" s="63">
        <v>2892</v>
      </c>
      <c r="AN813" s="63"/>
      <c r="AO813" s="63" t="s">
        <v>3536</v>
      </c>
      <c r="AP813" s="17">
        <f t="shared" si="285"/>
        <v>0.8982</v>
      </c>
      <c r="AQ813" s="17">
        <f t="shared" si="286"/>
        <v>4.7728199999999998E-2</v>
      </c>
      <c r="AR813" s="17">
        <f t="shared" si="281"/>
        <v>33.1905</v>
      </c>
      <c r="AS813" s="17">
        <f t="shared" si="303"/>
        <v>0.56275999999999993</v>
      </c>
      <c r="AT813" s="17">
        <f t="shared" si="287"/>
        <v>34.699188199999995</v>
      </c>
      <c r="AU813" s="5">
        <f t="shared" si="288"/>
        <v>16.925999999999998</v>
      </c>
      <c r="AV813" s="5">
        <f t="shared" si="289"/>
        <v>12.997269999999999</v>
      </c>
      <c r="AW813" s="5">
        <f t="shared" si="302"/>
        <v>0</v>
      </c>
      <c r="AX813" s="5">
        <f t="shared" si="304"/>
        <v>0</v>
      </c>
      <c r="AY813" s="5">
        <f t="shared" si="290"/>
        <v>0.72870000000000001</v>
      </c>
      <c r="AZ813" s="5">
        <f t="shared" si="291"/>
        <v>30.651969999999995</v>
      </c>
      <c r="BA813" s="7">
        <f t="shared" si="292"/>
        <v>6.1930320922759109E-2</v>
      </c>
      <c r="BB813" s="62">
        <f t="shared" si="293"/>
        <v>2231.58</v>
      </c>
      <c r="BC813" s="28">
        <f t="shared" si="294"/>
        <v>-0.12889815324441115</v>
      </c>
      <c r="BD813" s="32">
        <f t="shared" si="295"/>
        <v>2.5885331807272659E-2</v>
      </c>
      <c r="BE813" s="32">
        <f t="shared" si="296"/>
        <v>1.3754846287729581E-3</v>
      </c>
      <c r="BF813" s="35">
        <f t="shared" si="297"/>
        <v>0.9727391835639545</v>
      </c>
      <c r="BG813" s="37">
        <f t="shared" si="298"/>
        <v>0.5521994181776898</v>
      </c>
      <c r="BH813" s="33">
        <f t="shared" si="299"/>
        <v>0.42402723218116162</v>
      </c>
      <c r="BI813" s="33">
        <f t="shared" si="300"/>
        <v>2.3773349641148682E-2</v>
      </c>
      <c r="BJ813" s="63"/>
      <c r="BK813" s="63">
        <v>19</v>
      </c>
      <c r="BL813" s="63"/>
      <c r="BM813" s="63"/>
      <c r="BN813" s="63"/>
      <c r="BO813" s="63"/>
      <c r="BP813" s="63"/>
      <c r="BQ813" s="63"/>
      <c r="BR813" s="63"/>
      <c r="BS813" s="63">
        <v>0</v>
      </c>
      <c r="BT813" s="63"/>
      <c r="BU813" s="63"/>
      <c r="BV813" s="63"/>
      <c r="BW813" s="63"/>
      <c r="BX813" s="63"/>
      <c r="BY813" s="63"/>
      <c r="BZ813" s="63"/>
      <c r="CA813" s="63"/>
      <c r="CB813" s="63"/>
      <c r="CC813" s="63"/>
      <c r="CD813" s="63"/>
      <c r="CE813" s="63"/>
      <c r="CF813" s="63"/>
      <c r="CG813" s="63"/>
      <c r="CH813" s="63"/>
      <c r="CI813" s="63"/>
      <c r="CJ813" s="63"/>
      <c r="CK813" s="63"/>
      <c r="CL813" s="63"/>
      <c r="CM813" s="63"/>
      <c r="CN813" s="63">
        <v>20031128</v>
      </c>
      <c r="CO813" s="63" t="s">
        <v>1933</v>
      </c>
      <c r="CP813" s="66"/>
      <c r="CQ813" s="64">
        <v>37984</v>
      </c>
      <c r="CR813" s="78" t="s">
        <v>2038</v>
      </c>
      <c r="CS813" s="78" t="s">
        <v>2038</v>
      </c>
    </row>
    <row r="814" spans="1:97">
      <c r="A814" s="63" t="s">
        <v>3591</v>
      </c>
      <c r="B814" s="63" t="s">
        <v>1918</v>
      </c>
      <c r="C814" s="63">
        <v>4492</v>
      </c>
      <c r="D814" s="19" t="s">
        <v>3782</v>
      </c>
      <c r="E814" s="63" t="s">
        <v>3804</v>
      </c>
      <c r="F814" s="63" t="s">
        <v>3222</v>
      </c>
      <c r="G814" s="65" t="s">
        <v>272</v>
      </c>
      <c r="H814" s="65">
        <v>20</v>
      </c>
      <c r="I814" s="65">
        <v>29</v>
      </c>
      <c r="J814" s="65">
        <v>108</v>
      </c>
      <c r="K814" s="23">
        <v>42.462679999999999</v>
      </c>
      <c r="L814" s="23">
        <v>-109.739723</v>
      </c>
      <c r="M814" s="61" t="s">
        <v>1979</v>
      </c>
      <c r="N814" s="63" t="s">
        <v>1980</v>
      </c>
      <c r="O814" s="63"/>
      <c r="P814" s="63" t="s">
        <v>2396</v>
      </c>
      <c r="Q814" s="63"/>
      <c r="R814" s="63"/>
      <c r="S814" s="55"/>
      <c r="T814" s="63"/>
      <c r="U814" s="66" t="s">
        <v>2730</v>
      </c>
      <c r="V814" s="63"/>
      <c r="W814" s="66">
        <v>11160</v>
      </c>
      <c r="X814" s="66"/>
      <c r="Y814" s="63"/>
      <c r="Z814" s="64">
        <v>38342</v>
      </c>
      <c r="AA814" s="63">
        <v>7.47</v>
      </c>
      <c r="AB814" s="63"/>
      <c r="AC814" s="63">
        <v>9</v>
      </c>
      <c r="AD814" s="63">
        <v>1.3</v>
      </c>
      <c r="AE814" s="63">
        <v>865</v>
      </c>
      <c r="AF814" s="63">
        <v>24</v>
      </c>
      <c r="AG814" s="63"/>
      <c r="AH814" s="63">
        <v>723</v>
      </c>
      <c r="AI814" s="63">
        <v>1020</v>
      </c>
      <c r="AJ814" s="63"/>
      <c r="AK814" s="63"/>
      <c r="AL814" s="63">
        <v>57.5</v>
      </c>
      <c r="AM814" s="63">
        <v>2340</v>
      </c>
      <c r="AN814" s="63"/>
      <c r="AO814" s="63" t="s">
        <v>3536</v>
      </c>
      <c r="AP814" s="17">
        <f t="shared" si="285"/>
        <v>0.4491</v>
      </c>
      <c r="AQ814" s="17">
        <f t="shared" si="286"/>
        <v>0.106977</v>
      </c>
      <c r="AR814" s="17">
        <f t="shared" si="281"/>
        <v>37.627499999999998</v>
      </c>
      <c r="AS814" s="17">
        <f t="shared" si="303"/>
        <v>0.61392000000000002</v>
      </c>
      <c r="AT814" s="17">
        <f t="shared" si="287"/>
        <v>38.797497</v>
      </c>
      <c r="AU814" s="5">
        <f t="shared" si="288"/>
        <v>20.39583</v>
      </c>
      <c r="AV814" s="5">
        <f t="shared" si="289"/>
        <v>16.717799999999997</v>
      </c>
      <c r="AW814" s="5">
        <f t="shared" si="302"/>
        <v>0</v>
      </c>
      <c r="AX814" s="5">
        <f t="shared" si="304"/>
        <v>0</v>
      </c>
      <c r="AY814" s="5">
        <f t="shared" si="290"/>
        <v>1.1971500000000002</v>
      </c>
      <c r="AZ814" s="5">
        <f t="shared" si="291"/>
        <v>38.310780000000001</v>
      </c>
      <c r="BA814" s="7">
        <f t="shared" si="292"/>
        <v>6.3121239241281284E-3</v>
      </c>
      <c r="BB814" s="62">
        <f t="shared" si="293"/>
        <v>2699.8</v>
      </c>
      <c r="BC814" s="28">
        <f t="shared" si="294"/>
        <v>7.1391721893725973E-2</v>
      </c>
      <c r="BD814" s="32">
        <f t="shared" si="295"/>
        <v>1.1575489006417089E-2</v>
      </c>
      <c r="BE814" s="32">
        <f t="shared" si="296"/>
        <v>2.7573170506334467E-3</v>
      </c>
      <c r="BF814" s="35">
        <f t="shared" si="297"/>
        <v>0.98566719394294944</v>
      </c>
      <c r="BG814" s="37">
        <f t="shared" si="298"/>
        <v>0.53237835408206258</v>
      </c>
      <c r="BH814" s="33">
        <f t="shared" si="299"/>
        <v>0.43637326099860135</v>
      </c>
      <c r="BI814" s="33">
        <f t="shared" si="300"/>
        <v>3.1248384919336025E-2</v>
      </c>
      <c r="BJ814" s="63"/>
      <c r="BK814" s="63">
        <v>1</v>
      </c>
      <c r="BL814" s="63"/>
      <c r="BM814" s="63"/>
      <c r="BN814" s="63"/>
      <c r="BO814" s="63"/>
      <c r="BP814" s="63"/>
      <c r="BQ814" s="63"/>
      <c r="BR814" s="63"/>
      <c r="BS814" s="63">
        <v>2</v>
      </c>
      <c r="BT814" s="63"/>
      <c r="BU814" s="63"/>
      <c r="BV814" s="63"/>
      <c r="BW814" s="63"/>
      <c r="BX814" s="63"/>
      <c r="BY814" s="63"/>
      <c r="BZ814" s="63"/>
      <c r="CA814" s="63"/>
      <c r="CB814" s="63"/>
      <c r="CC814" s="63"/>
      <c r="CD814" s="63"/>
      <c r="CE814" s="63"/>
      <c r="CF814" s="63"/>
      <c r="CG814" s="63"/>
      <c r="CH814" s="63"/>
      <c r="CI814" s="63"/>
      <c r="CJ814" s="63"/>
      <c r="CK814" s="63"/>
      <c r="CL814" s="63"/>
      <c r="CM814" s="63"/>
      <c r="CN814" s="63">
        <v>20041221</v>
      </c>
      <c r="CO814" s="63" t="s">
        <v>6310</v>
      </c>
      <c r="CP814" s="66"/>
      <c r="CQ814" s="64">
        <v>38357</v>
      </c>
      <c r="CR814" s="78" t="s">
        <v>2038</v>
      </c>
      <c r="CS814" s="78" t="s">
        <v>2038</v>
      </c>
    </row>
    <row r="815" spans="1:97">
      <c r="A815" s="63" t="s">
        <v>3591</v>
      </c>
      <c r="B815" s="63" t="s">
        <v>1918</v>
      </c>
      <c r="C815" s="63">
        <v>3184</v>
      </c>
      <c r="D815" s="19" t="s">
        <v>3782</v>
      </c>
      <c r="E815" s="63" t="s">
        <v>3804</v>
      </c>
      <c r="F815" s="63" t="s">
        <v>3222</v>
      </c>
      <c r="G815" s="65" t="s">
        <v>3617</v>
      </c>
      <c r="H815" s="65">
        <v>20</v>
      </c>
      <c r="I815" s="65">
        <v>29</v>
      </c>
      <c r="J815" s="65">
        <v>108</v>
      </c>
      <c r="K815" s="23">
        <v>42.468049999999998</v>
      </c>
      <c r="L815" s="23">
        <v>-109.75024000000001</v>
      </c>
      <c r="M815" s="61" t="s">
        <v>1975</v>
      </c>
      <c r="N815" s="63" t="s">
        <v>1976</v>
      </c>
      <c r="O815" s="63"/>
      <c r="P815" s="63" t="s">
        <v>2396</v>
      </c>
      <c r="Q815" s="63"/>
      <c r="R815" s="63"/>
      <c r="S815" s="55" t="str">
        <f t="shared" ref="S815:S830" si="305">IF(U815&gt;0,V815-U815,"")</f>
        <v/>
      </c>
      <c r="T815" s="63"/>
      <c r="U815" s="66"/>
      <c r="V815" s="63"/>
      <c r="W815" s="66">
        <v>10884</v>
      </c>
      <c r="X815" s="66">
        <v>9190</v>
      </c>
      <c r="Y815" s="63"/>
      <c r="Z815" s="64">
        <v>36560</v>
      </c>
      <c r="AA815" s="63">
        <v>8.07</v>
      </c>
      <c r="AB815" s="63"/>
      <c r="AC815" s="63">
        <v>5.63</v>
      </c>
      <c r="AD815" s="63">
        <v>0.72</v>
      </c>
      <c r="AE815" s="63">
        <v>991</v>
      </c>
      <c r="AF815" s="63"/>
      <c r="AG815" s="63"/>
      <c r="AH815" s="63">
        <v>845</v>
      </c>
      <c r="AI815" s="63">
        <v>809</v>
      </c>
      <c r="AJ815" s="63"/>
      <c r="AK815" s="63"/>
      <c r="AL815" s="63">
        <v>280</v>
      </c>
      <c r="AM815" s="63">
        <v>2870</v>
      </c>
      <c r="AN815" s="63"/>
      <c r="AO815" s="63" t="s">
        <v>3433</v>
      </c>
      <c r="AP815" s="17">
        <f t="shared" si="285"/>
        <v>0.28093699999999999</v>
      </c>
      <c r="AQ815" s="17">
        <f t="shared" si="286"/>
        <v>5.9248799999999997E-2</v>
      </c>
      <c r="AR815" s="17">
        <f t="shared" si="281"/>
        <v>43.108499999999999</v>
      </c>
      <c r="AS815" s="17">
        <f t="shared" si="303"/>
        <v>0</v>
      </c>
      <c r="AT815" s="17">
        <f t="shared" si="287"/>
        <v>43.4486858</v>
      </c>
      <c r="AU815" s="5">
        <f t="shared" si="288"/>
        <v>23.83745</v>
      </c>
      <c r="AV815" s="5">
        <f t="shared" si="289"/>
        <v>13.259509999999999</v>
      </c>
      <c r="AW815" s="5">
        <f t="shared" si="302"/>
        <v>0</v>
      </c>
      <c r="AX815" s="5">
        <f t="shared" si="304"/>
        <v>0</v>
      </c>
      <c r="AY815" s="5">
        <f t="shared" si="290"/>
        <v>5.8296000000000001</v>
      </c>
      <c r="AZ815" s="5">
        <f t="shared" si="291"/>
        <v>42.926559999999995</v>
      </c>
      <c r="BA815" s="7">
        <f t="shared" si="292"/>
        <v>6.0448545779999965E-3</v>
      </c>
      <c r="BB815" s="62">
        <f t="shared" si="293"/>
        <v>2931.35</v>
      </c>
      <c r="BC815" s="28">
        <f t="shared" si="294"/>
        <v>1.0575124755444837E-2</v>
      </c>
      <c r="BD815" s="32">
        <f t="shared" si="295"/>
        <v>6.4659493107153999E-3</v>
      </c>
      <c r="BE815" s="32">
        <f t="shared" si="296"/>
        <v>1.3636499909969659E-3</v>
      </c>
      <c r="BF815" s="35">
        <f t="shared" si="297"/>
        <v>0.99217040069828766</v>
      </c>
      <c r="BG815" s="37">
        <f t="shared" si="298"/>
        <v>0.55530771624840203</v>
      </c>
      <c r="BH815" s="33">
        <f t="shared" si="299"/>
        <v>0.30888825007175047</v>
      </c>
      <c r="BI815" s="33">
        <f t="shared" si="300"/>
        <v>0.13580403367984764</v>
      </c>
      <c r="BJ815" s="63"/>
      <c r="BK815" s="63"/>
      <c r="BL815" s="63"/>
      <c r="BM815" s="63"/>
      <c r="BN815" s="63"/>
      <c r="BO815" s="63"/>
      <c r="BP815" s="63"/>
      <c r="BQ815" s="63"/>
      <c r="BR815" s="63"/>
      <c r="BS815" s="63"/>
      <c r="BT815" s="63"/>
      <c r="BU815" s="63"/>
      <c r="BV815" s="63"/>
      <c r="BW815" s="63"/>
      <c r="BX815" s="63"/>
      <c r="BY815" s="63">
        <v>31.8</v>
      </c>
      <c r="BZ815" s="63"/>
      <c r="CA815" s="63"/>
      <c r="CB815" s="63"/>
      <c r="CC815" s="63"/>
      <c r="CD815" s="63"/>
      <c r="CE815" s="63"/>
      <c r="CF815" s="63"/>
      <c r="CG815" s="63"/>
      <c r="CH815" s="63"/>
      <c r="CI815" s="63"/>
      <c r="CJ815" s="63"/>
      <c r="CK815" s="63"/>
      <c r="CL815" s="63"/>
      <c r="CM815" s="63" t="s">
        <v>1977</v>
      </c>
      <c r="CN815" s="63">
        <v>20000204</v>
      </c>
      <c r="CO815" s="63" t="s">
        <v>1978</v>
      </c>
      <c r="CP815" s="66"/>
      <c r="CQ815" s="64">
        <v>36567</v>
      </c>
      <c r="CR815" s="78" t="s">
        <v>2038</v>
      </c>
      <c r="CS815" s="78" t="s">
        <v>2038</v>
      </c>
    </row>
    <row r="816" spans="1:97">
      <c r="A816" s="63" t="s">
        <v>3591</v>
      </c>
      <c r="B816" s="63" t="s">
        <v>1918</v>
      </c>
      <c r="C816" s="63">
        <v>3186</v>
      </c>
      <c r="D816" s="19" t="s">
        <v>3782</v>
      </c>
      <c r="E816" s="63" t="s">
        <v>3804</v>
      </c>
      <c r="F816" s="63" t="s">
        <v>3222</v>
      </c>
      <c r="G816" s="65" t="s">
        <v>3592</v>
      </c>
      <c r="H816" s="65">
        <v>20</v>
      </c>
      <c r="I816" s="65">
        <v>29</v>
      </c>
      <c r="J816" s="65">
        <v>108</v>
      </c>
      <c r="K816" s="23">
        <v>42.473610000000001</v>
      </c>
      <c r="L816" s="23">
        <v>-109.74527999999999</v>
      </c>
      <c r="M816" s="61" t="s">
        <v>1919</v>
      </c>
      <c r="N816" s="63" t="s">
        <v>1920</v>
      </c>
      <c r="O816" s="63"/>
      <c r="P816" s="63" t="s">
        <v>2396</v>
      </c>
      <c r="Q816" s="63"/>
      <c r="R816" s="63"/>
      <c r="S816" s="55" t="str">
        <f t="shared" si="305"/>
        <v/>
      </c>
      <c r="T816" s="63"/>
      <c r="U816" s="66"/>
      <c r="V816" s="63"/>
      <c r="W816" s="66">
        <v>11336</v>
      </c>
      <c r="X816" s="66"/>
      <c r="Y816" s="63"/>
      <c r="Z816" s="64">
        <v>36480</v>
      </c>
      <c r="AA816" s="63">
        <v>7.28</v>
      </c>
      <c r="AB816" s="63"/>
      <c r="AC816" s="63">
        <v>6.7</v>
      </c>
      <c r="AD816" s="63">
        <v>0.77</v>
      </c>
      <c r="AE816" s="63">
        <v>1220</v>
      </c>
      <c r="AF816" s="63"/>
      <c r="AG816" s="63"/>
      <c r="AH816" s="63">
        <v>1020</v>
      </c>
      <c r="AI816" s="63">
        <v>1580</v>
      </c>
      <c r="AJ816" s="63"/>
      <c r="AK816" s="63"/>
      <c r="AL816" s="63">
        <v>100</v>
      </c>
      <c r="AM816" s="63">
        <v>4720</v>
      </c>
      <c r="AN816" s="63"/>
      <c r="AO816" s="63" t="s">
        <v>3433</v>
      </c>
      <c r="AP816" s="17">
        <f t="shared" si="285"/>
        <v>0.33433000000000002</v>
      </c>
      <c r="AQ816" s="17">
        <f t="shared" si="286"/>
        <v>6.3363299999999997E-2</v>
      </c>
      <c r="AR816" s="17">
        <f t="shared" ref="AR816:AR879" si="306">IF(AE816&gt;0,AE816*0.0435,0)</f>
        <v>53.069999999999993</v>
      </c>
      <c r="AS816" s="17">
        <f t="shared" si="303"/>
        <v>0</v>
      </c>
      <c r="AT816" s="17">
        <f t="shared" si="287"/>
        <v>53.467693299999993</v>
      </c>
      <c r="AU816" s="5">
        <f t="shared" si="288"/>
        <v>28.7742</v>
      </c>
      <c r="AV816" s="5">
        <f t="shared" si="289"/>
        <v>25.896199999999997</v>
      </c>
      <c r="AW816" s="5">
        <f t="shared" si="302"/>
        <v>0</v>
      </c>
      <c r="AX816" s="5">
        <f t="shared" si="304"/>
        <v>0</v>
      </c>
      <c r="AY816" s="5">
        <f t="shared" si="290"/>
        <v>2.0820000000000003</v>
      </c>
      <c r="AZ816" s="5">
        <f t="shared" si="291"/>
        <v>56.752400000000002</v>
      </c>
      <c r="BA816" s="7">
        <f t="shared" si="292"/>
        <v>-2.9801342038965666E-2</v>
      </c>
      <c r="BB816" s="62">
        <f t="shared" si="293"/>
        <v>3927.4700000000003</v>
      </c>
      <c r="BC816" s="28">
        <f t="shared" si="294"/>
        <v>-9.1648771259108114E-2</v>
      </c>
      <c r="BD816" s="32">
        <f t="shared" si="295"/>
        <v>6.2529347979184292E-3</v>
      </c>
      <c r="BE816" s="32">
        <f t="shared" si="296"/>
        <v>1.1850763720902843E-3</v>
      </c>
      <c r="BF816" s="35">
        <f t="shared" si="297"/>
        <v>0.99256198882999125</v>
      </c>
      <c r="BG816" s="37">
        <f t="shared" si="298"/>
        <v>0.50701291927742265</v>
      </c>
      <c r="BH816" s="33">
        <f t="shared" si="299"/>
        <v>0.45630140751756748</v>
      </c>
      <c r="BI816" s="33">
        <f t="shared" si="300"/>
        <v>3.6685673205009837E-2</v>
      </c>
      <c r="BJ816" s="63"/>
      <c r="BK816" s="63"/>
      <c r="BL816" s="63"/>
      <c r="BM816" s="63"/>
      <c r="BN816" s="63"/>
      <c r="BO816" s="63"/>
      <c r="BP816" s="63"/>
      <c r="BQ816" s="63"/>
      <c r="BR816" s="63"/>
      <c r="BS816" s="63"/>
      <c r="BT816" s="63"/>
      <c r="BU816" s="63"/>
      <c r="BV816" s="63"/>
      <c r="BW816" s="63"/>
      <c r="BX816" s="63"/>
      <c r="BY816" s="63">
        <v>394</v>
      </c>
      <c r="BZ816" s="63"/>
      <c r="CA816" s="63"/>
      <c r="CB816" s="63"/>
      <c r="CC816" s="63"/>
      <c r="CD816" s="63"/>
      <c r="CE816" s="63"/>
      <c r="CF816" s="63"/>
      <c r="CG816" s="63"/>
      <c r="CH816" s="63"/>
      <c r="CI816" s="63"/>
      <c r="CJ816" s="63"/>
      <c r="CK816" s="63"/>
      <c r="CL816" s="63"/>
      <c r="CM816" s="63" t="s">
        <v>1921</v>
      </c>
      <c r="CN816" s="63">
        <v>19991116</v>
      </c>
      <c r="CO816" s="63" t="s">
        <v>1922</v>
      </c>
      <c r="CP816" s="66"/>
      <c r="CQ816" s="64">
        <v>36493</v>
      </c>
      <c r="CR816" s="78" t="s">
        <v>2038</v>
      </c>
      <c r="CS816" s="78" t="s">
        <v>2038</v>
      </c>
    </row>
    <row r="817" spans="1:97">
      <c r="A817" s="63" t="s">
        <v>3591</v>
      </c>
      <c r="B817" s="63" t="s">
        <v>1918</v>
      </c>
      <c r="C817" s="63">
        <v>3185</v>
      </c>
      <c r="D817" s="19" t="s">
        <v>3782</v>
      </c>
      <c r="E817" s="63" t="s">
        <v>3804</v>
      </c>
      <c r="F817" s="63" t="s">
        <v>3222</v>
      </c>
      <c r="G817" s="65" t="s">
        <v>3594</v>
      </c>
      <c r="H817" s="65">
        <v>20</v>
      </c>
      <c r="I817" s="65">
        <v>29</v>
      </c>
      <c r="J817" s="65">
        <v>108</v>
      </c>
      <c r="K817" s="23">
        <v>42.473590000000002</v>
      </c>
      <c r="L817" s="23">
        <v>-109.75027</v>
      </c>
      <c r="M817" s="61" t="s">
        <v>6977</v>
      </c>
      <c r="N817" s="63" t="s">
        <v>6978</v>
      </c>
      <c r="O817" s="63"/>
      <c r="P817" s="63" t="s">
        <v>2396</v>
      </c>
      <c r="Q817" s="63"/>
      <c r="R817" s="63"/>
      <c r="S817" s="55" t="str">
        <f t="shared" si="305"/>
        <v/>
      </c>
      <c r="T817" s="63"/>
      <c r="U817" s="66"/>
      <c r="V817" s="63"/>
      <c r="W817" s="66">
        <v>11366</v>
      </c>
      <c r="X817" s="66">
        <v>11321</v>
      </c>
      <c r="Y817" s="63"/>
      <c r="Z817" s="64">
        <v>36942</v>
      </c>
      <c r="AA817" s="63">
        <v>7.38</v>
      </c>
      <c r="AB817" s="63"/>
      <c r="AC817" s="63">
        <v>1540</v>
      </c>
      <c r="AD817" s="63">
        <v>17.2</v>
      </c>
      <c r="AE817" s="63">
        <v>1620</v>
      </c>
      <c r="AF817" s="63">
        <v>171</v>
      </c>
      <c r="AG817" s="63"/>
      <c r="AH817" s="63">
        <v>4000</v>
      </c>
      <c r="AI817" s="63">
        <v>808</v>
      </c>
      <c r="AJ817" s="63"/>
      <c r="AK817" s="63"/>
      <c r="AL817" s="63">
        <v>126</v>
      </c>
      <c r="AM817" s="63">
        <v>8540</v>
      </c>
      <c r="AN817" s="63"/>
      <c r="AO817" s="63" t="s">
        <v>6979</v>
      </c>
      <c r="AP817" s="17">
        <f t="shared" si="285"/>
        <v>76.846000000000004</v>
      </c>
      <c r="AQ817" s="17">
        <f t="shared" si="286"/>
        <v>1.4153879999999999</v>
      </c>
      <c r="AR817" s="17">
        <f t="shared" si="306"/>
        <v>70.47</v>
      </c>
      <c r="AS817" s="17">
        <f t="shared" si="303"/>
        <v>4.37418</v>
      </c>
      <c r="AT817" s="17">
        <f t="shared" si="287"/>
        <v>153.10556799999998</v>
      </c>
      <c r="AU817" s="5">
        <f t="shared" si="288"/>
        <v>112.83999999999999</v>
      </c>
      <c r="AV817" s="5">
        <f t="shared" si="289"/>
        <v>13.243119999999999</v>
      </c>
      <c r="AW817" s="5">
        <f t="shared" si="302"/>
        <v>0</v>
      </c>
      <c r="AX817" s="5">
        <f t="shared" si="304"/>
        <v>0</v>
      </c>
      <c r="AY817" s="5">
        <f t="shared" si="290"/>
        <v>2.6233200000000001</v>
      </c>
      <c r="AZ817" s="5">
        <f t="shared" si="291"/>
        <v>128.70643999999999</v>
      </c>
      <c r="BA817" s="7">
        <f t="shared" si="292"/>
        <v>8.6579447672080714E-2</v>
      </c>
      <c r="BB817" s="62">
        <f t="shared" si="293"/>
        <v>8282.2000000000007</v>
      </c>
      <c r="BC817" s="28">
        <f t="shared" si="294"/>
        <v>-1.5324987219269731E-2</v>
      </c>
      <c r="BD817" s="45">
        <f t="shared" si="295"/>
        <v>0.50191512303458496</v>
      </c>
      <c r="BE817" s="32">
        <f t="shared" si="296"/>
        <v>9.2445233605090056E-3</v>
      </c>
      <c r="BF817" s="32">
        <f t="shared" si="297"/>
        <v>0.48884035360490619</v>
      </c>
      <c r="BG817" s="36">
        <f t="shared" si="298"/>
        <v>0.87672380651659698</v>
      </c>
      <c r="BH817" s="33">
        <f t="shared" si="299"/>
        <v>0.10289399660187945</v>
      </c>
      <c r="BI817" s="33">
        <f t="shared" si="300"/>
        <v>2.0382196881523568E-2</v>
      </c>
      <c r="BJ817" s="63"/>
      <c r="BK817" s="63"/>
      <c r="BL817" s="63"/>
      <c r="BM817" s="63"/>
      <c r="BN817" s="63"/>
      <c r="BO817" s="63"/>
      <c r="BP817" s="63"/>
      <c r="BQ817" s="63"/>
      <c r="BR817" s="63"/>
      <c r="BS817" s="63"/>
      <c r="BT817" s="63"/>
      <c r="BU817" s="63"/>
      <c r="BV817" s="63"/>
      <c r="BW817" s="63"/>
      <c r="BX817" s="63"/>
      <c r="BY817" s="63">
        <v>163</v>
      </c>
      <c r="BZ817" s="63"/>
      <c r="CA817" s="63"/>
      <c r="CB817" s="63"/>
      <c r="CC817" s="63"/>
      <c r="CD817" s="63"/>
      <c r="CE817" s="63"/>
      <c r="CF817" s="63"/>
      <c r="CG817" s="63"/>
      <c r="CH817" s="63"/>
      <c r="CI817" s="63"/>
      <c r="CJ817" s="63"/>
      <c r="CK817" s="63"/>
      <c r="CL817" s="63"/>
      <c r="CM817" s="63" t="s">
        <v>6980</v>
      </c>
      <c r="CN817" s="63">
        <v>20010220</v>
      </c>
      <c r="CO817" s="63" t="s">
        <v>6981</v>
      </c>
      <c r="CP817" s="66"/>
      <c r="CQ817" s="64">
        <v>36952</v>
      </c>
      <c r="CR817" s="78" t="s">
        <v>2038</v>
      </c>
      <c r="CS817" s="78" t="s">
        <v>2038</v>
      </c>
    </row>
    <row r="818" spans="1:97">
      <c r="A818" s="63" t="s">
        <v>3591</v>
      </c>
      <c r="B818" s="63" t="s">
        <v>1970</v>
      </c>
      <c r="C818" s="63">
        <v>5854</v>
      </c>
      <c r="D818" s="19" t="s">
        <v>3782</v>
      </c>
      <c r="E818" s="63" t="s">
        <v>3804</v>
      </c>
      <c r="F818" s="63" t="s">
        <v>3222</v>
      </c>
      <c r="G818" s="65" t="s">
        <v>3596</v>
      </c>
      <c r="H818" s="65">
        <v>21</v>
      </c>
      <c r="I818" s="65">
        <v>29</v>
      </c>
      <c r="J818" s="65">
        <v>108</v>
      </c>
      <c r="K818" s="23">
        <v>42.466389999999997</v>
      </c>
      <c r="L818" s="23">
        <v>-109.71666999999999</v>
      </c>
      <c r="M818" s="61" t="s">
        <v>1996</v>
      </c>
      <c r="N818" s="63" t="s">
        <v>1997</v>
      </c>
      <c r="O818" s="63"/>
      <c r="P818" s="63" t="s">
        <v>2396</v>
      </c>
      <c r="Q818" s="63"/>
      <c r="R818" s="63"/>
      <c r="S818" s="55">
        <f t="shared" si="305"/>
        <v>2240</v>
      </c>
      <c r="T818" s="63"/>
      <c r="U818" s="66">
        <v>9010</v>
      </c>
      <c r="V818" s="63">
        <v>11250</v>
      </c>
      <c r="W818" s="66">
        <v>11621</v>
      </c>
      <c r="X818" s="66">
        <v>11550</v>
      </c>
      <c r="Y818" s="63"/>
      <c r="Z818" s="64"/>
      <c r="AA818" s="63">
        <v>7.09</v>
      </c>
      <c r="AB818" s="63"/>
      <c r="AC818" s="63">
        <v>19</v>
      </c>
      <c r="AD818" s="63">
        <v>2</v>
      </c>
      <c r="AE818" s="63">
        <v>1271</v>
      </c>
      <c r="AF818" s="63">
        <v>28</v>
      </c>
      <c r="AG818" s="63"/>
      <c r="AH818" s="63">
        <v>1181</v>
      </c>
      <c r="AI818" s="63">
        <v>1354</v>
      </c>
      <c r="AJ818" s="63">
        <v>0</v>
      </c>
      <c r="AK818" s="63">
        <v>0</v>
      </c>
      <c r="AL818" s="63">
        <v>22</v>
      </c>
      <c r="AM818" s="63">
        <v>3833</v>
      </c>
      <c r="AN818" s="63"/>
      <c r="AO818" s="63" t="s">
        <v>1902</v>
      </c>
      <c r="AP818" s="17">
        <f t="shared" si="285"/>
        <v>0.94809999999999994</v>
      </c>
      <c r="AQ818" s="17">
        <f t="shared" si="286"/>
        <v>0.16458</v>
      </c>
      <c r="AR818" s="17">
        <f t="shared" si="306"/>
        <v>55.288499999999999</v>
      </c>
      <c r="AS818" s="17">
        <f t="shared" si="303"/>
        <v>0.71623999999999999</v>
      </c>
      <c r="AT818" s="17">
        <f t="shared" si="287"/>
        <v>57.117419999999996</v>
      </c>
      <c r="AU818" s="5">
        <f t="shared" si="288"/>
        <v>33.316009999999999</v>
      </c>
      <c r="AV818" s="5">
        <f t="shared" si="289"/>
        <v>22.192059999999998</v>
      </c>
      <c r="AW818" s="5">
        <f t="shared" si="302"/>
        <v>0</v>
      </c>
      <c r="AX818" s="5">
        <f t="shared" si="304"/>
        <v>0</v>
      </c>
      <c r="AY818" s="5">
        <f t="shared" si="290"/>
        <v>0.45804000000000006</v>
      </c>
      <c r="AZ818" s="5">
        <f t="shared" si="291"/>
        <v>55.966109999999993</v>
      </c>
      <c r="BA818" s="7">
        <f t="shared" si="292"/>
        <v>1.0181058196538455E-2</v>
      </c>
      <c r="BB818" s="62">
        <f t="shared" si="293"/>
        <v>3877</v>
      </c>
      <c r="BC818" s="28">
        <f t="shared" si="294"/>
        <v>5.7068741893644614E-3</v>
      </c>
      <c r="BD818" s="32">
        <f t="shared" si="295"/>
        <v>1.6599139106773381E-2</v>
      </c>
      <c r="BE818" s="32">
        <f t="shared" si="296"/>
        <v>2.8814326697529408E-3</v>
      </c>
      <c r="BF818" s="35">
        <f t="shared" si="297"/>
        <v>0.98051942822347371</v>
      </c>
      <c r="BG818" s="37">
        <f t="shared" si="298"/>
        <v>0.5952890061503292</v>
      </c>
      <c r="BH818" s="33">
        <f t="shared" si="299"/>
        <v>0.39652675520953662</v>
      </c>
      <c r="BI818" s="33">
        <f t="shared" si="300"/>
        <v>8.1842386401341834E-3</v>
      </c>
      <c r="BJ818" s="63">
        <v>0</v>
      </c>
      <c r="BK818" s="63">
        <v>201.45</v>
      </c>
      <c r="BL818" s="63">
        <v>0</v>
      </c>
      <c r="BM818" s="63">
        <v>2957</v>
      </c>
      <c r="BN818" s="63">
        <v>0</v>
      </c>
      <c r="BO818" s="63">
        <v>0</v>
      </c>
      <c r="BP818" s="63">
        <v>0</v>
      </c>
      <c r="BQ818" s="63">
        <v>0</v>
      </c>
      <c r="BR818" s="63">
        <v>0</v>
      </c>
      <c r="BS818" s="63">
        <v>0</v>
      </c>
      <c r="BT818" s="63">
        <v>0</v>
      </c>
      <c r="BU818" s="63">
        <v>0</v>
      </c>
      <c r="BV818" s="63">
        <v>0</v>
      </c>
      <c r="BW818" s="63">
        <v>0</v>
      </c>
      <c r="BX818" s="63"/>
      <c r="BY818" s="63"/>
      <c r="BZ818" s="63"/>
      <c r="CA818" s="63"/>
      <c r="CB818" s="63"/>
      <c r="CC818" s="63"/>
      <c r="CD818" s="63"/>
      <c r="CE818" s="63"/>
      <c r="CF818" s="63"/>
      <c r="CG818" s="63"/>
      <c r="CH818" s="63"/>
      <c r="CI818" s="63"/>
      <c r="CJ818" s="63"/>
      <c r="CK818" s="63"/>
      <c r="CL818" s="63"/>
      <c r="CM818" s="63"/>
      <c r="CN818" s="63"/>
      <c r="CO818" s="63" t="s">
        <v>2128</v>
      </c>
      <c r="CP818" s="66"/>
      <c r="CQ818" s="64">
        <v>39226</v>
      </c>
      <c r="CR818" s="78" t="s">
        <v>2038</v>
      </c>
      <c r="CS818" s="78" t="s">
        <v>2038</v>
      </c>
    </row>
    <row r="819" spans="1:97">
      <c r="A819" s="63" t="s">
        <v>3591</v>
      </c>
      <c r="B819" s="63" t="s">
        <v>1970</v>
      </c>
      <c r="C819" s="63">
        <v>4756</v>
      </c>
      <c r="D819" s="19" t="s">
        <v>3782</v>
      </c>
      <c r="E819" s="63" t="s">
        <v>3804</v>
      </c>
      <c r="F819" s="63" t="s">
        <v>3222</v>
      </c>
      <c r="G819" s="65" t="s">
        <v>264</v>
      </c>
      <c r="H819" s="65">
        <v>21</v>
      </c>
      <c r="I819" s="65">
        <v>29</v>
      </c>
      <c r="J819" s="65">
        <v>108</v>
      </c>
      <c r="K819" s="23">
        <v>42.463030000000003</v>
      </c>
      <c r="L819" s="23">
        <v>-109.71707000000001</v>
      </c>
      <c r="M819" s="61" t="s">
        <v>1971</v>
      </c>
      <c r="N819" s="63" t="s">
        <v>1972</v>
      </c>
      <c r="O819" s="63"/>
      <c r="P819" s="63" t="s">
        <v>2396</v>
      </c>
      <c r="Q819" s="63"/>
      <c r="R819" s="63"/>
      <c r="S819" s="55">
        <f t="shared" si="305"/>
        <v>3054</v>
      </c>
      <c r="T819" s="63"/>
      <c r="U819" s="66">
        <v>8818</v>
      </c>
      <c r="V819" s="63">
        <v>11872</v>
      </c>
      <c r="W819" s="66">
        <v>12055</v>
      </c>
      <c r="X819" s="66">
        <v>12055</v>
      </c>
      <c r="Y819" s="63" t="s">
        <v>3788</v>
      </c>
      <c r="Z819" s="64">
        <v>38685</v>
      </c>
      <c r="AA819" s="63">
        <v>6.9</v>
      </c>
      <c r="AB819" s="63"/>
      <c r="AC819" s="63">
        <v>120</v>
      </c>
      <c r="AD819" s="63">
        <v>0</v>
      </c>
      <c r="AE819" s="63">
        <v>4279</v>
      </c>
      <c r="AF819" s="63">
        <v>0</v>
      </c>
      <c r="AG819" s="63"/>
      <c r="AH819" s="63">
        <v>6390</v>
      </c>
      <c r="AI819" s="63">
        <v>732</v>
      </c>
      <c r="AJ819" s="63">
        <v>0</v>
      </c>
      <c r="AK819" s="63">
        <v>0</v>
      </c>
      <c r="AL819" s="63">
        <v>70</v>
      </c>
      <c r="AM819" s="63">
        <v>11591</v>
      </c>
      <c r="AN819" s="63"/>
      <c r="AO819" s="63" t="s">
        <v>1902</v>
      </c>
      <c r="AP819" s="17">
        <f t="shared" si="285"/>
        <v>5.9879999999999995</v>
      </c>
      <c r="AQ819" s="17">
        <f t="shared" si="286"/>
        <v>0</v>
      </c>
      <c r="AR819" s="17">
        <f t="shared" si="306"/>
        <v>186.13649999999998</v>
      </c>
      <c r="AS819" s="17">
        <f t="shared" si="303"/>
        <v>0</v>
      </c>
      <c r="AT819" s="17">
        <f t="shared" si="287"/>
        <v>192.12449999999998</v>
      </c>
      <c r="AU819" s="5">
        <f t="shared" si="288"/>
        <v>180.2619</v>
      </c>
      <c r="AV819" s="5">
        <f t="shared" si="289"/>
        <v>11.997479999999999</v>
      </c>
      <c r="AW819" s="5">
        <f t="shared" si="302"/>
        <v>0</v>
      </c>
      <c r="AX819" s="5">
        <f t="shared" si="304"/>
        <v>0</v>
      </c>
      <c r="AY819" s="5">
        <f t="shared" si="290"/>
        <v>1.4574</v>
      </c>
      <c r="AZ819" s="5">
        <f t="shared" si="291"/>
        <v>193.71678</v>
      </c>
      <c r="BA819" s="7">
        <f t="shared" si="292"/>
        <v>-4.1267746157176771E-3</v>
      </c>
      <c r="BB819" s="62">
        <f t="shared" si="293"/>
        <v>11591</v>
      </c>
      <c r="BC819" s="28">
        <f t="shared" si="294"/>
        <v>0</v>
      </c>
      <c r="BD819" s="32">
        <f t="shared" si="295"/>
        <v>3.1167289960416292E-2</v>
      </c>
      <c r="BE819" s="32">
        <f t="shared" si="296"/>
        <v>0</v>
      </c>
      <c r="BF819" s="35">
        <f t="shared" si="297"/>
        <v>0.96883271003958371</v>
      </c>
      <c r="BG819" s="36">
        <f t="shared" si="298"/>
        <v>0.9305435491958931</v>
      </c>
      <c r="BH819" s="33">
        <f t="shared" si="299"/>
        <v>6.193309634818419E-2</v>
      </c>
      <c r="BI819" s="33">
        <f t="shared" si="300"/>
        <v>7.523354455922714E-3</v>
      </c>
      <c r="BJ819" s="63">
        <v>0</v>
      </c>
      <c r="BK819" s="63">
        <v>1</v>
      </c>
      <c r="BL819" s="63">
        <v>0</v>
      </c>
      <c r="BM819" s="63">
        <v>0</v>
      </c>
      <c r="BN819" s="63">
        <v>0</v>
      </c>
      <c r="BO819" s="63">
        <v>0</v>
      </c>
      <c r="BP819" s="63">
        <v>0</v>
      </c>
      <c r="BQ819" s="63">
        <v>0</v>
      </c>
      <c r="BR819" s="63">
        <v>0</v>
      </c>
      <c r="BS819" s="63">
        <v>0</v>
      </c>
      <c r="BT819" s="63">
        <v>0</v>
      </c>
      <c r="BU819" s="63">
        <v>0</v>
      </c>
      <c r="BV819" s="63">
        <v>0</v>
      </c>
      <c r="BW819" s="63">
        <v>0</v>
      </c>
      <c r="BX819" s="63"/>
      <c r="BY819" s="63"/>
      <c r="BZ819" s="63"/>
      <c r="CA819" s="63"/>
      <c r="CB819" s="63"/>
      <c r="CC819" s="63"/>
      <c r="CD819" s="63"/>
      <c r="CE819" s="63"/>
      <c r="CF819" s="63"/>
      <c r="CG819" s="63"/>
      <c r="CH819" s="63"/>
      <c r="CI819" s="63"/>
      <c r="CJ819" s="63"/>
      <c r="CK819" s="63"/>
      <c r="CL819" s="63"/>
      <c r="CM819" s="63" t="s">
        <v>1948</v>
      </c>
      <c r="CN819" s="63">
        <v>20051129</v>
      </c>
      <c r="CO819" s="63" t="s">
        <v>2127</v>
      </c>
      <c r="CP819" s="66"/>
      <c r="CQ819" s="64">
        <v>38699</v>
      </c>
      <c r="CR819" s="78" t="s">
        <v>2038</v>
      </c>
      <c r="CS819" s="78" t="s">
        <v>2038</v>
      </c>
    </row>
    <row r="820" spans="1:97">
      <c r="A820" s="63" t="s">
        <v>3591</v>
      </c>
      <c r="B820" s="63" t="s">
        <v>1970</v>
      </c>
      <c r="C820" s="63">
        <v>5855</v>
      </c>
      <c r="D820" s="19" t="s">
        <v>3782</v>
      </c>
      <c r="E820" s="63" t="s">
        <v>3804</v>
      </c>
      <c r="F820" s="63" t="s">
        <v>3222</v>
      </c>
      <c r="G820" s="65" t="s">
        <v>3604</v>
      </c>
      <c r="H820" s="65">
        <v>21</v>
      </c>
      <c r="I820" s="65">
        <v>29</v>
      </c>
      <c r="J820" s="65">
        <v>108</v>
      </c>
      <c r="K820" s="23">
        <v>42.462246</v>
      </c>
      <c r="L820" s="23">
        <v>-109.726966</v>
      </c>
      <c r="M820" s="61" t="s">
        <v>1248</v>
      </c>
      <c r="N820" s="63" t="s">
        <v>1249</v>
      </c>
      <c r="O820" s="63"/>
      <c r="P820" s="63" t="s">
        <v>2396</v>
      </c>
      <c r="Q820" s="63"/>
      <c r="R820" s="63"/>
      <c r="S820" s="55">
        <f t="shared" si="305"/>
        <v>2781</v>
      </c>
      <c r="T820" s="63"/>
      <c r="U820" s="66">
        <v>9283</v>
      </c>
      <c r="V820" s="63">
        <v>12064</v>
      </c>
      <c r="W820" s="66">
        <v>11800</v>
      </c>
      <c r="X820" s="66">
        <v>12215</v>
      </c>
      <c r="Y820" s="63"/>
      <c r="Z820" s="64"/>
      <c r="AA820" s="63">
        <v>6.81</v>
      </c>
      <c r="AB820" s="63"/>
      <c r="AC820" s="63">
        <v>22</v>
      </c>
      <c r="AD820" s="63">
        <v>2</v>
      </c>
      <c r="AE820" s="63">
        <v>1425</v>
      </c>
      <c r="AF820" s="63">
        <v>31</v>
      </c>
      <c r="AG820" s="63"/>
      <c r="AH820" s="63">
        <v>1598</v>
      </c>
      <c r="AI820" s="63">
        <v>1007</v>
      </c>
      <c r="AJ820" s="63">
        <v>0</v>
      </c>
      <c r="AK820" s="63">
        <v>0</v>
      </c>
      <c r="AL820" s="63">
        <v>15</v>
      </c>
      <c r="AM820" s="63">
        <v>4440</v>
      </c>
      <c r="AN820" s="63"/>
      <c r="AO820" s="63" t="s">
        <v>1902</v>
      </c>
      <c r="AP820" s="17">
        <f t="shared" si="285"/>
        <v>1.0977999999999999</v>
      </c>
      <c r="AQ820" s="17">
        <f t="shared" si="286"/>
        <v>0.16458</v>
      </c>
      <c r="AR820" s="17">
        <f t="shared" si="306"/>
        <v>61.987499999999997</v>
      </c>
      <c r="AS820" s="17">
        <f t="shared" si="303"/>
        <v>0.79297999999999991</v>
      </c>
      <c r="AT820" s="17">
        <f t="shared" si="287"/>
        <v>64.04285999999999</v>
      </c>
      <c r="AU820" s="5">
        <f t="shared" si="288"/>
        <v>45.07958</v>
      </c>
      <c r="AV820" s="5">
        <f t="shared" si="289"/>
        <v>16.504729999999999</v>
      </c>
      <c r="AW820" s="5">
        <f t="shared" si="302"/>
        <v>0</v>
      </c>
      <c r="AX820" s="5">
        <f t="shared" si="304"/>
        <v>0</v>
      </c>
      <c r="AY820" s="5">
        <f t="shared" si="290"/>
        <v>0.31230000000000002</v>
      </c>
      <c r="AZ820" s="5">
        <f t="shared" si="291"/>
        <v>61.896610000000003</v>
      </c>
      <c r="BA820" s="7">
        <f t="shared" si="292"/>
        <v>1.7041917041575511E-2</v>
      </c>
      <c r="BB820" s="62">
        <f t="shared" si="293"/>
        <v>4100</v>
      </c>
      <c r="BC820" s="28">
        <f t="shared" si="294"/>
        <v>-3.9812646370023422E-2</v>
      </c>
      <c r="BD820" s="32">
        <f t="shared" si="295"/>
        <v>1.7141645454309819E-2</v>
      </c>
      <c r="BE820" s="32">
        <f t="shared" si="296"/>
        <v>2.5698415092642651E-3</v>
      </c>
      <c r="BF820" s="35">
        <f t="shared" si="297"/>
        <v>0.98028851303642606</v>
      </c>
      <c r="BG820" s="37">
        <f t="shared" si="298"/>
        <v>0.72830450649882117</v>
      </c>
      <c r="BH820" s="33">
        <f t="shared" si="299"/>
        <v>0.26664998293121378</v>
      </c>
      <c r="BI820" s="33">
        <f t="shared" si="300"/>
        <v>5.0455105699649784E-3</v>
      </c>
      <c r="BJ820" s="63">
        <v>0</v>
      </c>
      <c r="BK820" s="63">
        <v>3.88</v>
      </c>
      <c r="BL820" s="63">
        <v>0</v>
      </c>
      <c r="BM820" s="63">
        <v>3408</v>
      </c>
      <c r="BN820" s="63">
        <v>0</v>
      </c>
      <c r="BO820" s="63">
        <v>0</v>
      </c>
      <c r="BP820" s="63">
        <v>0</v>
      </c>
      <c r="BQ820" s="63">
        <v>0</v>
      </c>
      <c r="BR820" s="63">
        <v>0</v>
      </c>
      <c r="BS820" s="63">
        <v>0</v>
      </c>
      <c r="BT820" s="63">
        <v>0</v>
      </c>
      <c r="BU820" s="63">
        <v>0</v>
      </c>
      <c r="BV820" s="63">
        <v>0</v>
      </c>
      <c r="BW820" s="63">
        <v>0</v>
      </c>
      <c r="BX820" s="63"/>
      <c r="BY820" s="63"/>
      <c r="BZ820" s="63"/>
      <c r="CA820" s="63"/>
      <c r="CB820" s="63"/>
      <c r="CC820" s="63"/>
      <c r="CD820" s="63"/>
      <c r="CE820" s="63"/>
      <c r="CF820" s="63"/>
      <c r="CG820" s="63"/>
      <c r="CH820" s="63"/>
      <c r="CI820" s="63"/>
      <c r="CJ820" s="63"/>
      <c r="CK820" s="63"/>
      <c r="CL820" s="63"/>
      <c r="CM820" s="63"/>
      <c r="CN820" s="63"/>
      <c r="CO820" s="63" t="s">
        <v>2129</v>
      </c>
      <c r="CP820" s="66"/>
      <c r="CQ820" s="64">
        <v>39232</v>
      </c>
      <c r="CR820" s="78" t="s">
        <v>2038</v>
      </c>
      <c r="CS820" s="78" t="s">
        <v>2038</v>
      </c>
    </row>
    <row r="821" spans="1:97">
      <c r="A821" s="63" t="s">
        <v>3591</v>
      </c>
      <c r="B821" s="63" t="s">
        <v>1908</v>
      </c>
      <c r="C821" s="63">
        <v>5116</v>
      </c>
      <c r="D821" s="19" t="s">
        <v>3782</v>
      </c>
      <c r="E821" s="63" t="s">
        <v>3804</v>
      </c>
      <c r="F821" s="63" t="s">
        <v>3222</v>
      </c>
      <c r="G821" s="65" t="s">
        <v>3596</v>
      </c>
      <c r="H821" s="65">
        <v>22</v>
      </c>
      <c r="I821" s="65">
        <v>29</v>
      </c>
      <c r="J821" s="65">
        <v>108</v>
      </c>
      <c r="K821" s="23">
        <v>42.466149999999999</v>
      </c>
      <c r="L821" s="23">
        <v>-109.69656000000001</v>
      </c>
      <c r="M821" s="61" t="s">
        <v>1909</v>
      </c>
      <c r="N821" s="63" t="s">
        <v>1910</v>
      </c>
      <c r="O821" s="63"/>
      <c r="P821" s="63" t="s">
        <v>2396</v>
      </c>
      <c r="Q821" s="63"/>
      <c r="R821" s="63"/>
      <c r="S821" s="55">
        <f t="shared" si="305"/>
        <v>10</v>
      </c>
      <c r="T821" s="63"/>
      <c r="U821" s="66">
        <v>8990</v>
      </c>
      <c r="V821" s="63">
        <v>9000</v>
      </c>
      <c r="W821" s="66">
        <v>11640</v>
      </c>
      <c r="X821" s="66">
        <v>11602</v>
      </c>
      <c r="Y821" s="63"/>
      <c r="Z821" s="64">
        <v>35847</v>
      </c>
      <c r="AA821" s="63">
        <v>8.48</v>
      </c>
      <c r="AB821" s="63"/>
      <c r="AC821" s="63">
        <v>7</v>
      </c>
      <c r="AD821" s="63">
        <v>2</v>
      </c>
      <c r="AE821" s="63">
        <v>1139</v>
      </c>
      <c r="AF821" s="63">
        <v>33</v>
      </c>
      <c r="AG821" s="63"/>
      <c r="AH821" s="63">
        <v>1023</v>
      </c>
      <c r="AI821" s="63">
        <v>1531</v>
      </c>
      <c r="AJ821" s="63">
        <v>5</v>
      </c>
      <c r="AK821" s="63">
        <v>0</v>
      </c>
      <c r="AL821" s="63">
        <v>72</v>
      </c>
      <c r="AM821" s="63">
        <v>2751</v>
      </c>
      <c r="AN821" s="63"/>
      <c r="AO821" s="63" t="s">
        <v>1911</v>
      </c>
      <c r="AP821" s="17">
        <f t="shared" si="285"/>
        <v>0.3493</v>
      </c>
      <c r="AQ821" s="17">
        <f t="shared" si="286"/>
        <v>0.16458</v>
      </c>
      <c r="AR821" s="17">
        <f t="shared" si="306"/>
        <v>49.546499999999995</v>
      </c>
      <c r="AS821" s="17">
        <f t="shared" si="303"/>
        <v>0.84414</v>
      </c>
      <c r="AT821" s="17">
        <f t="shared" si="287"/>
        <v>50.904519999999998</v>
      </c>
      <c r="AU821" s="5">
        <f t="shared" si="288"/>
        <v>28.858829999999998</v>
      </c>
      <c r="AV821" s="5">
        <f t="shared" si="289"/>
        <v>25.093089999999997</v>
      </c>
      <c r="AW821" s="5">
        <f t="shared" si="302"/>
        <v>0.16664999999999999</v>
      </c>
      <c r="AX821" s="5">
        <f t="shared" si="304"/>
        <v>0</v>
      </c>
      <c r="AY821" s="5">
        <f t="shared" si="290"/>
        <v>1.4990400000000002</v>
      </c>
      <c r="AZ821" s="5">
        <f t="shared" si="291"/>
        <v>55.617609999999992</v>
      </c>
      <c r="BA821" s="7">
        <f t="shared" si="292"/>
        <v>-4.4245172341183886E-2</v>
      </c>
      <c r="BB821" s="62">
        <f t="shared" si="293"/>
        <v>3812</v>
      </c>
      <c r="BC821" s="28">
        <f t="shared" si="294"/>
        <v>0.16166387322870637</v>
      </c>
      <c r="BD821" s="32">
        <f t="shared" si="295"/>
        <v>6.8618660975489016E-3</v>
      </c>
      <c r="BE821" s="32">
        <f t="shared" si="296"/>
        <v>3.2331117158161987E-3</v>
      </c>
      <c r="BF821" s="35">
        <f t="shared" si="297"/>
        <v>0.9899050221866349</v>
      </c>
      <c r="BG821" s="37">
        <f t="shared" si="298"/>
        <v>0.51887936213008801</v>
      </c>
      <c r="BH821" s="33">
        <f t="shared" si="299"/>
        <v>0.45117167026774435</v>
      </c>
      <c r="BI821" s="33">
        <f t="shared" si="300"/>
        <v>2.695261446869077E-2</v>
      </c>
      <c r="BJ821" s="63">
        <v>0</v>
      </c>
      <c r="BK821" s="63">
        <v>7.8</v>
      </c>
      <c r="BL821" s="63">
        <v>0</v>
      </c>
      <c r="BM821" s="63">
        <v>0</v>
      </c>
      <c r="BN821" s="63">
        <v>0</v>
      </c>
      <c r="BO821" s="63">
        <v>97.74</v>
      </c>
      <c r="BP821" s="63">
        <v>0</v>
      </c>
      <c r="BQ821" s="63">
        <v>0</v>
      </c>
      <c r="BR821" s="63">
        <v>0</v>
      </c>
      <c r="BS821" s="63">
        <v>0</v>
      </c>
      <c r="BT821" s="63">
        <v>0</v>
      </c>
      <c r="BU821" s="63">
        <v>0</v>
      </c>
      <c r="BV821" s="63">
        <v>0</v>
      </c>
      <c r="BW821" s="63">
        <v>0</v>
      </c>
      <c r="BX821" s="63"/>
      <c r="BY821" s="63"/>
      <c r="BZ821" s="63"/>
      <c r="CA821" s="63"/>
      <c r="CB821" s="63"/>
      <c r="CC821" s="63"/>
      <c r="CD821" s="63"/>
      <c r="CE821" s="63"/>
      <c r="CF821" s="63"/>
      <c r="CG821" s="63"/>
      <c r="CH821" s="63"/>
      <c r="CI821" s="63"/>
      <c r="CJ821" s="63"/>
      <c r="CK821" s="63"/>
      <c r="CL821" s="63"/>
      <c r="CM821" s="63"/>
      <c r="CN821" s="63">
        <v>19980221</v>
      </c>
      <c r="CO821" s="63" t="s">
        <v>2133</v>
      </c>
      <c r="CP821" s="66"/>
      <c r="CQ821" s="64">
        <v>35849</v>
      </c>
      <c r="CR821" s="78" t="s">
        <v>2038</v>
      </c>
      <c r="CS821" s="78" t="s">
        <v>2038</v>
      </c>
    </row>
    <row r="822" spans="1:97">
      <c r="A822" s="63" t="s">
        <v>3591</v>
      </c>
      <c r="B822" s="63" t="s">
        <v>1908</v>
      </c>
      <c r="C822" s="63">
        <v>5867</v>
      </c>
      <c r="D822" s="19" t="s">
        <v>3782</v>
      </c>
      <c r="E822" s="63" t="s">
        <v>3804</v>
      </c>
      <c r="F822" s="63" t="s">
        <v>3222</v>
      </c>
      <c r="G822" s="65" t="s">
        <v>264</v>
      </c>
      <c r="H822" s="65">
        <v>22</v>
      </c>
      <c r="I822" s="65">
        <v>29</v>
      </c>
      <c r="J822" s="65">
        <v>108</v>
      </c>
      <c r="K822" s="23">
        <v>42.463133999999997</v>
      </c>
      <c r="L822" s="23">
        <v>-109.696635</v>
      </c>
      <c r="M822" s="61" t="s">
        <v>2000</v>
      </c>
      <c r="N822" s="63" t="s">
        <v>1238</v>
      </c>
      <c r="O822" s="63"/>
      <c r="P822" s="63" t="s">
        <v>2396</v>
      </c>
      <c r="Q822" s="63"/>
      <c r="R822" s="63"/>
      <c r="S822" s="55">
        <f t="shared" si="305"/>
        <v>2900</v>
      </c>
      <c r="T822" s="63"/>
      <c r="U822" s="66">
        <v>8208</v>
      </c>
      <c r="V822" s="63">
        <v>11108</v>
      </c>
      <c r="W822" s="66">
        <v>11230</v>
      </c>
      <c r="X822" s="66"/>
      <c r="Y822" s="63"/>
      <c r="Z822" s="64"/>
      <c r="AA822" s="63">
        <v>7.38</v>
      </c>
      <c r="AB822" s="63"/>
      <c r="AC822" s="63">
        <v>14</v>
      </c>
      <c r="AD822" s="63">
        <v>0</v>
      </c>
      <c r="AE822" s="63">
        <v>1150</v>
      </c>
      <c r="AF822" s="63">
        <v>28</v>
      </c>
      <c r="AG822" s="63"/>
      <c r="AH822" s="63">
        <v>1020</v>
      </c>
      <c r="AI822" s="63">
        <v>1300</v>
      </c>
      <c r="AJ822" s="63">
        <v>0</v>
      </c>
      <c r="AK822" s="63">
        <v>0</v>
      </c>
      <c r="AL822" s="63">
        <v>7</v>
      </c>
      <c r="AM822" s="63">
        <v>3000</v>
      </c>
      <c r="AN822" s="63"/>
      <c r="AO822" s="63" t="s">
        <v>3536</v>
      </c>
      <c r="AP822" s="17">
        <f t="shared" si="285"/>
        <v>0.6986</v>
      </c>
      <c r="AQ822" s="17">
        <f t="shared" si="286"/>
        <v>0</v>
      </c>
      <c r="AR822" s="17">
        <f t="shared" si="306"/>
        <v>50.024999999999999</v>
      </c>
      <c r="AS822" s="17">
        <f t="shared" si="303"/>
        <v>0.71623999999999999</v>
      </c>
      <c r="AT822" s="17">
        <f t="shared" si="287"/>
        <v>51.439839999999997</v>
      </c>
      <c r="AU822" s="5">
        <f t="shared" si="288"/>
        <v>28.7742</v>
      </c>
      <c r="AV822" s="5">
        <f t="shared" si="289"/>
        <v>21.306999999999999</v>
      </c>
      <c r="AW822" s="5">
        <f t="shared" si="302"/>
        <v>0</v>
      </c>
      <c r="AX822" s="5">
        <f t="shared" si="304"/>
        <v>0</v>
      </c>
      <c r="AY822" s="5">
        <f t="shared" si="290"/>
        <v>0.14574000000000001</v>
      </c>
      <c r="AZ822" s="5">
        <f t="shared" si="291"/>
        <v>50.226939999999999</v>
      </c>
      <c r="BA822" s="7">
        <f t="shared" si="292"/>
        <v>1.1930150635241893E-2</v>
      </c>
      <c r="BB822" s="62">
        <f t="shared" si="293"/>
        <v>3519</v>
      </c>
      <c r="BC822" s="28">
        <f t="shared" si="294"/>
        <v>7.9613437643810403E-2</v>
      </c>
      <c r="BD822" s="32">
        <f t="shared" si="295"/>
        <v>1.3580913159916518E-2</v>
      </c>
      <c r="BE822" s="32">
        <f t="shared" si="296"/>
        <v>0</v>
      </c>
      <c r="BF822" s="35">
        <f t="shared" si="297"/>
        <v>0.9864190868400835</v>
      </c>
      <c r="BG822" s="37">
        <f t="shared" si="298"/>
        <v>0.57288379503111275</v>
      </c>
      <c r="BH822" s="33">
        <f t="shared" si="299"/>
        <v>0.42421457488750058</v>
      </c>
      <c r="BI822" s="33">
        <f t="shared" si="300"/>
        <v>2.9016300813866028E-3</v>
      </c>
      <c r="BJ822" s="63">
        <v>0</v>
      </c>
      <c r="BK822" s="63">
        <v>26</v>
      </c>
      <c r="BL822" s="63">
        <v>0</v>
      </c>
      <c r="BM822" s="63">
        <v>0</v>
      </c>
      <c r="BN822" s="63">
        <v>0</v>
      </c>
      <c r="BO822" s="63">
        <v>0</v>
      </c>
      <c r="BP822" s="63">
        <v>0</v>
      </c>
      <c r="BQ822" s="63">
        <v>0</v>
      </c>
      <c r="BR822" s="63">
        <v>0</v>
      </c>
      <c r="BS822" s="63">
        <v>0</v>
      </c>
      <c r="BT822" s="63">
        <v>0</v>
      </c>
      <c r="BU822" s="63">
        <v>0</v>
      </c>
      <c r="BV822" s="63">
        <v>0</v>
      </c>
      <c r="BW822" s="63">
        <v>0</v>
      </c>
      <c r="BX822" s="63"/>
      <c r="BY822" s="63"/>
      <c r="BZ822" s="63"/>
      <c r="CA822" s="63"/>
      <c r="CB822" s="63"/>
      <c r="CC822" s="63"/>
      <c r="CD822" s="63"/>
      <c r="CE822" s="63"/>
      <c r="CF822" s="63"/>
      <c r="CG822" s="63"/>
      <c r="CH822" s="63"/>
      <c r="CI822" s="63"/>
      <c r="CJ822" s="63"/>
      <c r="CK822" s="63"/>
      <c r="CL822" s="63"/>
      <c r="CM822" s="63"/>
      <c r="CN822" s="63"/>
      <c r="CO822" s="63" t="s">
        <v>2130</v>
      </c>
      <c r="CP822" s="66"/>
      <c r="CQ822" s="64">
        <v>39365</v>
      </c>
      <c r="CR822" s="78" t="s">
        <v>2038</v>
      </c>
      <c r="CS822" s="78" t="s">
        <v>2038</v>
      </c>
    </row>
    <row r="823" spans="1:97">
      <c r="A823" s="63" t="s">
        <v>3591</v>
      </c>
      <c r="B823" s="63" t="s">
        <v>1908</v>
      </c>
      <c r="C823" s="63">
        <v>5860</v>
      </c>
      <c r="D823" s="19" t="s">
        <v>3782</v>
      </c>
      <c r="E823" s="63" t="s">
        <v>3804</v>
      </c>
      <c r="F823" s="63" t="s">
        <v>3222</v>
      </c>
      <c r="G823" s="65" t="s">
        <v>3597</v>
      </c>
      <c r="H823" s="65">
        <v>22</v>
      </c>
      <c r="I823" s="65">
        <v>29</v>
      </c>
      <c r="J823" s="65">
        <v>108</v>
      </c>
      <c r="K823" s="23">
        <v>42.470067999999998</v>
      </c>
      <c r="L823" s="23">
        <v>-109.706765</v>
      </c>
      <c r="M823" s="61" t="s">
        <v>4078</v>
      </c>
      <c r="N823" s="63" t="s">
        <v>4079</v>
      </c>
      <c r="O823" s="63"/>
      <c r="P823" s="63" t="s">
        <v>2396</v>
      </c>
      <c r="Q823" s="63"/>
      <c r="R823" s="63"/>
      <c r="S823" s="55">
        <f t="shared" si="305"/>
        <v>2950</v>
      </c>
      <c r="T823" s="63"/>
      <c r="U823" s="66">
        <v>8268</v>
      </c>
      <c r="V823" s="63">
        <v>11218</v>
      </c>
      <c r="W823" s="66">
        <v>11375</v>
      </c>
      <c r="X823" s="66">
        <v>11362</v>
      </c>
      <c r="Y823" s="63"/>
      <c r="Z823" s="64"/>
      <c r="AA823" s="63">
        <v>7.66</v>
      </c>
      <c r="AB823" s="63"/>
      <c r="AC823" s="63">
        <v>30</v>
      </c>
      <c r="AD823" s="63">
        <v>0</v>
      </c>
      <c r="AE823" s="63">
        <v>1190</v>
      </c>
      <c r="AF823" s="63">
        <v>31</v>
      </c>
      <c r="AG823" s="63"/>
      <c r="AH823" s="63">
        <v>939</v>
      </c>
      <c r="AI823" s="63">
        <v>1110</v>
      </c>
      <c r="AJ823" s="63">
        <v>0</v>
      </c>
      <c r="AK823" s="63">
        <v>0</v>
      </c>
      <c r="AL823" s="63">
        <v>155</v>
      </c>
      <c r="AM823" s="63">
        <v>3030</v>
      </c>
      <c r="AN823" s="63"/>
      <c r="AO823" s="63" t="s">
        <v>3536</v>
      </c>
      <c r="AP823" s="17">
        <f t="shared" si="285"/>
        <v>1.4969999999999999</v>
      </c>
      <c r="AQ823" s="17">
        <f t="shared" si="286"/>
        <v>0</v>
      </c>
      <c r="AR823" s="17">
        <f t="shared" si="306"/>
        <v>51.764999999999993</v>
      </c>
      <c r="AS823" s="17">
        <f t="shared" si="303"/>
        <v>0.79297999999999991</v>
      </c>
      <c r="AT823" s="17">
        <f t="shared" si="287"/>
        <v>54.054979999999993</v>
      </c>
      <c r="AU823" s="5">
        <f t="shared" si="288"/>
        <v>26.489190000000001</v>
      </c>
      <c r="AV823" s="5">
        <f t="shared" si="289"/>
        <v>18.192899999999998</v>
      </c>
      <c r="AW823" s="5">
        <f t="shared" si="302"/>
        <v>0</v>
      </c>
      <c r="AX823" s="5">
        <f t="shared" si="304"/>
        <v>0</v>
      </c>
      <c r="AY823" s="5">
        <f t="shared" si="290"/>
        <v>3.2271000000000001</v>
      </c>
      <c r="AZ823" s="5">
        <f t="shared" si="291"/>
        <v>47.909190000000002</v>
      </c>
      <c r="BA823" s="7">
        <f t="shared" si="292"/>
        <v>6.0274015862630877E-2</v>
      </c>
      <c r="BB823" s="62">
        <f t="shared" si="293"/>
        <v>3455</v>
      </c>
      <c r="BC823" s="28">
        <f t="shared" si="294"/>
        <v>6.5535851966075559E-2</v>
      </c>
      <c r="BD823" s="32">
        <f t="shared" si="295"/>
        <v>2.7694025601341449E-2</v>
      </c>
      <c r="BE823" s="32">
        <f t="shared" si="296"/>
        <v>0</v>
      </c>
      <c r="BF823" s="35">
        <f t="shared" si="297"/>
        <v>0.97230597439865851</v>
      </c>
      <c r="BG823" s="37">
        <f t="shared" si="298"/>
        <v>0.55290415053980246</v>
      </c>
      <c r="BH823" s="33">
        <f t="shared" si="299"/>
        <v>0.37973716524950635</v>
      </c>
      <c r="BI823" s="33">
        <f t="shared" si="300"/>
        <v>6.7358684210691105E-2</v>
      </c>
      <c r="BJ823" s="63">
        <v>0</v>
      </c>
      <c r="BK823" s="63">
        <v>21</v>
      </c>
      <c r="BL823" s="63">
        <v>0</v>
      </c>
      <c r="BM823" s="63">
        <v>0</v>
      </c>
      <c r="BN823" s="63">
        <v>0</v>
      </c>
      <c r="BO823" s="63">
        <v>0</v>
      </c>
      <c r="BP823" s="63">
        <v>0</v>
      </c>
      <c r="BQ823" s="63">
        <v>0</v>
      </c>
      <c r="BR823" s="63">
        <v>0</v>
      </c>
      <c r="BS823" s="63">
        <v>0</v>
      </c>
      <c r="BT823" s="63">
        <v>0</v>
      </c>
      <c r="BU823" s="63">
        <v>0</v>
      </c>
      <c r="BV823" s="63">
        <v>0</v>
      </c>
      <c r="BW823" s="63">
        <v>0</v>
      </c>
      <c r="BX823" s="63"/>
      <c r="BY823" s="63"/>
      <c r="BZ823" s="63"/>
      <c r="CA823" s="63"/>
      <c r="CB823" s="63"/>
      <c r="CC823" s="63"/>
      <c r="CD823" s="63"/>
      <c r="CE823" s="63"/>
      <c r="CF823" s="63"/>
      <c r="CG823" s="63"/>
      <c r="CH823" s="63"/>
      <c r="CI823" s="63"/>
      <c r="CJ823" s="63"/>
      <c r="CK823" s="63"/>
      <c r="CL823" s="63"/>
      <c r="CM823" s="63"/>
      <c r="CN823" s="63"/>
      <c r="CO823" s="63" t="s">
        <v>2131</v>
      </c>
      <c r="CP823" s="66"/>
      <c r="CQ823" s="64">
        <v>39365</v>
      </c>
      <c r="CR823" s="78" t="s">
        <v>2038</v>
      </c>
      <c r="CS823" s="78" t="s">
        <v>2038</v>
      </c>
    </row>
    <row r="824" spans="1:97">
      <c r="A824" s="63" t="s">
        <v>3591</v>
      </c>
      <c r="B824" s="63" t="s">
        <v>1908</v>
      </c>
      <c r="C824" s="63">
        <v>5864</v>
      </c>
      <c r="D824" s="19" t="s">
        <v>3782</v>
      </c>
      <c r="E824" s="63" t="s">
        <v>3804</v>
      </c>
      <c r="F824" s="63" t="s">
        <v>3222</v>
      </c>
      <c r="G824" s="65" t="s">
        <v>3598</v>
      </c>
      <c r="H824" s="65">
        <v>22</v>
      </c>
      <c r="I824" s="65">
        <v>29</v>
      </c>
      <c r="J824" s="65">
        <v>108</v>
      </c>
      <c r="K824" s="23">
        <v>42.466254999999997</v>
      </c>
      <c r="L824" s="23">
        <v>-109.70119800000001</v>
      </c>
      <c r="M824" s="61" t="s">
        <v>6960</v>
      </c>
      <c r="N824" s="63" t="s">
        <v>6961</v>
      </c>
      <c r="O824" s="63"/>
      <c r="P824" s="63" t="s">
        <v>2396</v>
      </c>
      <c r="Q824" s="63"/>
      <c r="R824" s="63"/>
      <c r="S824" s="55">
        <f t="shared" si="305"/>
        <v>2984</v>
      </c>
      <c r="T824" s="63"/>
      <c r="U824" s="66">
        <v>8250</v>
      </c>
      <c r="V824" s="63">
        <v>11234</v>
      </c>
      <c r="W824" s="66">
        <v>11444</v>
      </c>
      <c r="X824" s="66">
        <v>11406</v>
      </c>
      <c r="Y824" s="63"/>
      <c r="Z824" s="64"/>
      <c r="AA824" s="63">
        <v>7.59</v>
      </c>
      <c r="AB824" s="63"/>
      <c r="AC824" s="63">
        <v>17</v>
      </c>
      <c r="AD824" s="63">
        <v>0</v>
      </c>
      <c r="AE824" s="63">
        <v>1130</v>
      </c>
      <c r="AF824" s="63">
        <v>35</v>
      </c>
      <c r="AG824" s="63"/>
      <c r="AH824" s="63">
        <v>850</v>
      </c>
      <c r="AI824" s="63">
        <v>1250</v>
      </c>
      <c r="AJ824" s="63">
        <v>0</v>
      </c>
      <c r="AK824" s="63">
        <v>0</v>
      </c>
      <c r="AL824" s="63">
        <v>10</v>
      </c>
      <c r="AM824" s="63">
        <v>3040</v>
      </c>
      <c r="AN824" s="63"/>
      <c r="AO824" s="63" t="s">
        <v>3536</v>
      </c>
      <c r="AP824" s="17">
        <f t="shared" si="285"/>
        <v>0.84830000000000005</v>
      </c>
      <c r="AQ824" s="17">
        <f t="shared" si="286"/>
        <v>0</v>
      </c>
      <c r="AR824" s="17">
        <f t="shared" si="306"/>
        <v>49.154999999999994</v>
      </c>
      <c r="AS824" s="17">
        <f t="shared" si="303"/>
        <v>0.89529999999999998</v>
      </c>
      <c r="AT824" s="17">
        <f t="shared" si="287"/>
        <v>50.898599999999995</v>
      </c>
      <c r="AU824" s="5">
        <f t="shared" si="288"/>
        <v>23.9785</v>
      </c>
      <c r="AV824" s="5">
        <f t="shared" si="289"/>
        <v>20.487499999999997</v>
      </c>
      <c r="AW824" s="5">
        <f t="shared" si="302"/>
        <v>0</v>
      </c>
      <c r="AX824" s="5">
        <f t="shared" si="304"/>
        <v>0</v>
      </c>
      <c r="AY824" s="5">
        <f t="shared" si="290"/>
        <v>0.20820000000000002</v>
      </c>
      <c r="AZ824" s="5">
        <f t="shared" si="291"/>
        <v>44.674199999999992</v>
      </c>
      <c r="BA824" s="7">
        <f t="shared" si="292"/>
        <v>6.5127316558686185E-2</v>
      </c>
      <c r="BB824" s="62">
        <f t="shared" si="293"/>
        <v>3292</v>
      </c>
      <c r="BC824" s="28">
        <f t="shared" si="294"/>
        <v>3.9797852179406193E-2</v>
      </c>
      <c r="BD824" s="32">
        <f t="shared" si="295"/>
        <v>1.6666470197608581E-2</v>
      </c>
      <c r="BE824" s="32">
        <f t="shared" si="296"/>
        <v>0</v>
      </c>
      <c r="BF824" s="35">
        <f t="shared" si="297"/>
        <v>0.98333352980239142</v>
      </c>
      <c r="BG824" s="37">
        <f t="shared" si="298"/>
        <v>0.53674156448240828</v>
      </c>
      <c r="BH824" s="33">
        <f t="shared" si="299"/>
        <v>0.45859802749685502</v>
      </c>
      <c r="BI824" s="33">
        <f t="shared" si="300"/>
        <v>4.6604080207368025E-3</v>
      </c>
      <c r="BJ824" s="63">
        <v>0</v>
      </c>
      <c r="BK824" s="63">
        <v>21</v>
      </c>
      <c r="BL824" s="63">
        <v>0</v>
      </c>
      <c r="BM824" s="63">
        <v>0</v>
      </c>
      <c r="BN824" s="63">
        <v>0</v>
      </c>
      <c r="BO824" s="63">
        <v>0</v>
      </c>
      <c r="BP824" s="63">
        <v>0</v>
      </c>
      <c r="BQ824" s="63">
        <v>0</v>
      </c>
      <c r="BR824" s="63">
        <v>0</v>
      </c>
      <c r="BS824" s="63">
        <v>0</v>
      </c>
      <c r="BT824" s="63">
        <v>0</v>
      </c>
      <c r="BU824" s="63">
        <v>0</v>
      </c>
      <c r="BV824" s="63">
        <v>0</v>
      </c>
      <c r="BW824" s="63">
        <v>0</v>
      </c>
      <c r="BX824" s="63"/>
      <c r="BY824" s="63"/>
      <c r="BZ824" s="63"/>
      <c r="CA824" s="63"/>
      <c r="CB824" s="63"/>
      <c r="CC824" s="63"/>
      <c r="CD824" s="63"/>
      <c r="CE824" s="63"/>
      <c r="CF824" s="63"/>
      <c r="CG824" s="63"/>
      <c r="CH824" s="63"/>
      <c r="CI824" s="63"/>
      <c r="CJ824" s="63"/>
      <c r="CK824" s="63"/>
      <c r="CL824" s="63"/>
      <c r="CM824" s="63"/>
      <c r="CN824" s="63"/>
      <c r="CO824" s="63" t="s">
        <v>2130</v>
      </c>
      <c r="CP824" s="66"/>
      <c r="CQ824" s="64">
        <v>39365</v>
      </c>
      <c r="CR824" s="78" t="s">
        <v>2038</v>
      </c>
      <c r="CS824" s="78" t="s">
        <v>2038</v>
      </c>
    </row>
    <row r="825" spans="1:97">
      <c r="A825" s="63" t="s">
        <v>3591</v>
      </c>
      <c r="B825" s="63" t="s">
        <v>1908</v>
      </c>
      <c r="C825" s="63">
        <v>5868</v>
      </c>
      <c r="D825" s="19" t="s">
        <v>3782</v>
      </c>
      <c r="E825" s="63" t="s">
        <v>3804</v>
      </c>
      <c r="F825" s="63" t="s">
        <v>3222</v>
      </c>
      <c r="G825" s="65" t="s">
        <v>264</v>
      </c>
      <c r="H825" s="65">
        <v>22</v>
      </c>
      <c r="I825" s="65">
        <v>29</v>
      </c>
      <c r="J825" s="65">
        <v>108</v>
      </c>
      <c r="K825" s="23">
        <v>42.463133999999997</v>
      </c>
      <c r="L825" s="23">
        <v>-109.696609</v>
      </c>
      <c r="M825" s="61" t="s">
        <v>1239</v>
      </c>
      <c r="N825" s="63" t="s">
        <v>1240</v>
      </c>
      <c r="O825" s="63"/>
      <c r="P825" s="63" t="s">
        <v>2396</v>
      </c>
      <c r="Q825" s="63"/>
      <c r="R825" s="63"/>
      <c r="S825" s="55">
        <f t="shared" si="305"/>
        <v>3124</v>
      </c>
      <c r="T825" s="63"/>
      <c r="U825" s="66">
        <v>8196</v>
      </c>
      <c r="V825" s="63">
        <v>11320</v>
      </c>
      <c r="W825" s="66">
        <v>11433</v>
      </c>
      <c r="X825" s="66">
        <v>11395</v>
      </c>
      <c r="Y825" s="63"/>
      <c r="Z825" s="64"/>
      <c r="AA825" s="63">
        <v>7.38</v>
      </c>
      <c r="AB825" s="63"/>
      <c r="AC825" s="63">
        <v>14</v>
      </c>
      <c r="AD825" s="63">
        <v>0</v>
      </c>
      <c r="AE825" s="63">
        <v>1150</v>
      </c>
      <c r="AF825" s="63">
        <v>28</v>
      </c>
      <c r="AG825" s="63"/>
      <c r="AH825" s="63">
        <v>1020</v>
      </c>
      <c r="AI825" s="63">
        <v>1300</v>
      </c>
      <c r="AJ825" s="63">
        <v>0</v>
      </c>
      <c r="AK825" s="63">
        <v>0</v>
      </c>
      <c r="AL825" s="63">
        <v>7</v>
      </c>
      <c r="AM825" s="63">
        <v>3000</v>
      </c>
      <c r="AN825" s="63"/>
      <c r="AO825" s="63" t="s">
        <v>3536</v>
      </c>
      <c r="AP825" s="17">
        <f t="shared" si="285"/>
        <v>0.6986</v>
      </c>
      <c r="AQ825" s="17">
        <f t="shared" si="286"/>
        <v>0</v>
      </c>
      <c r="AR825" s="17">
        <f t="shared" si="306"/>
        <v>50.024999999999999</v>
      </c>
      <c r="AS825" s="17">
        <f t="shared" si="303"/>
        <v>0.71623999999999999</v>
      </c>
      <c r="AT825" s="17">
        <f t="shared" si="287"/>
        <v>51.439839999999997</v>
      </c>
      <c r="AU825" s="5">
        <f t="shared" si="288"/>
        <v>28.7742</v>
      </c>
      <c r="AV825" s="5">
        <f t="shared" si="289"/>
        <v>21.306999999999999</v>
      </c>
      <c r="AW825" s="5">
        <f t="shared" si="302"/>
        <v>0</v>
      </c>
      <c r="AX825" s="5">
        <f t="shared" si="304"/>
        <v>0</v>
      </c>
      <c r="AY825" s="5">
        <f t="shared" si="290"/>
        <v>0.14574000000000001</v>
      </c>
      <c r="AZ825" s="5">
        <f t="shared" si="291"/>
        <v>50.226939999999999</v>
      </c>
      <c r="BA825" s="7">
        <f t="shared" si="292"/>
        <v>1.1930150635241893E-2</v>
      </c>
      <c r="BB825" s="62">
        <f t="shared" si="293"/>
        <v>3519</v>
      </c>
      <c r="BC825" s="28">
        <f t="shared" si="294"/>
        <v>7.9613437643810403E-2</v>
      </c>
      <c r="BD825" s="32">
        <f t="shared" si="295"/>
        <v>1.3580913159916518E-2</v>
      </c>
      <c r="BE825" s="32">
        <f t="shared" si="296"/>
        <v>0</v>
      </c>
      <c r="BF825" s="35">
        <f t="shared" si="297"/>
        <v>0.9864190868400835</v>
      </c>
      <c r="BG825" s="37">
        <f t="shared" si="298"/>
        <v>0.57288379503111275</v>
      </c>
      <c r="BH825" s="33">
        <f t="shared" si="299"/>
        <v>0.42421457488750058</v>
      </c>
      <c r="BI825" s="33">
        <f t="shared" si="300"/>
        <v>2.9016300813866028E-3</v>
      </c>
      <c r="BJ825" s="63">
        <v>0</v>
      </c>
      <c r="BK825" s="63">
        <v>26</v>
      </c>
      <c r="BL825" s="63">
        <v>0</v>
      </c>
      <c r="BM825" s="63">
        <v>0</v>
      </c>
      <c r="BN825" s="63">
        <v>0</v>
      </c>
      <c r="BO825" s="63">
        <v>0</v>
      </c>
      <c r="BP825" s="63">
        <v>0</v>
      </c>
      <c r="BQ825" s="63">
        <v>0</v>
      </c>
      <c r="BR825" s="63">
        <v>0</v>
      </c>
      <c r="BS825" s="63">
        <v>0</v>
      </c>
      <c r="BT825" s="63">
        <v>0</v>
      </c>
      <c r="BU825" s="63">
        <v>0</v>
      </c>
      <c r="BV825" s="63">
        <v>0</v>
      </c>
      <c r="BW825" s="63">
        <v>0</v>
      </c>
      <c r="BX825" s="63"/>
      <c r="BY825" s="63"/>
      <c r="BZ825" s="63"/>
      <c r="CA825" s="63"/>
      <c r="CB825" s="63"/>
      <c r="CC825" s="63"/>
      <c r="CD825" s="63"/>
      <c r="CE825" s="63"/>
      <c r="CF825" s="63"/>
      <c r="CG825" s="63"/>
      <c r="CH825" s="63"/>
      <c r="CI825" s="63"/>
      <c r="CJ825" s="63"/>
      <c r="CK825" s="63"/>
      <c r="CL825" s="63"/>
      <c r="CM825" s="63"/>
      <c r="CN825" s="63"/>
      <c r="CO825" s="63" t="s">
        <v>2132</v>
      </c>
      <c r="CP825" s="66"/>
      <c r="CQ825" s="64">
        <v>39365</v>
      </c>
      <c r="CR825" s="78" t="s">
        <v>2038</v>
      </c>
      <c r="CS825" s="78" t="s">
        <v>2038</v>
      </c>
    </row>
    <row r="826" spans="1:97">
      <c r="A826" s="63" t="s">
        <v>3591</v>
      </c>
      <c r="B826" s="63" t="s">
        <v>1908</v>
      </c>
      <c r="C826" s="63">
        <v>5865</v>
      </c>
      <c r="D826" s="19" t="s">
        <v>3782</v>
      </c>
      <c r="E826" s="63" t="s">
        <v>3804</v>
      </c>
      <c r="F826" s="63" t="s">
        <v>3222</v>
      </c>
      <c r="G826" s="65" t="s">
        <v>3598</v>
      </c>
      <c r="H826" s="65">
        <v>22</v>
      </c>
      <c r="I826" s="65">
        <v>29</v>
      </c>
      <c r="J826" s="65">
        <v>108</v>
      </c>
      <c r="K826" s="23">
        <v>42.466240999999997</v>
      </c>
      <c r="L826" s="23">
        <v>-109.701216</v>
      </c>
      <c r="M826" s="61" t="s">
        <v>6958</v>
      </c>
      <c r="N826" s="63" t="s">
        <v>6959</v>
      </c>
      <c r="O826" s="63"/>
      <c r="P826" s="63" t="s">
        <v>2396</v>
      </c>
      <c r="Q826" s="63"/>
      <c r="R826" s="63"/>
      <c r="S826" s="55">
        <f t="shared" si="305"/>
        <v>3196</v>
      </c>
      <c r="T826" s="63"/>
      <c r="U826" s="66">
        <v>8164</v>
      </c>
      <c r="V826" s="63">
        <v>11360</v>
      </c>
      <c r="W826" s="66">
        <v>11445</v>
      </c>
      <c r="X826" s="66">
        <v>11416</v>
      </c>
      <c r="Y826" s="63"/>
      <c r="Z826" s="64"/>
      <c r="AA826" s="63">
        <v>7.59</v>
      </c>
      <c r="AB826" s="63"/>
      <c r="AC826" s="63">
        <v>17</v>
      </c>
      <c r="AD826" s="63">
        <v>0</v>
      </c>
      <c r="AE826" s="63">
        <v>1130</v>
      </c>
      <c r="AF826" s="63">
        <v>35</v>
      </c>
      <c r="AG826" s="63"/>
      <c r="AH826" s="63">
        <v>850</v>
      </c>
      <c r="AI826" s="63">
        <v>1250</v>
      </c>
      <c r="AJ826" s="63">
        <v>0</v>
      </c>
      <c r="AK826" s="63">
        <v>0</v>
      </c>
      <c r="AL826" s="63">
        <v>10</v>
      </c>
      <c r="AM826" s="63">
        <v>3040</v>
      </c>
      <c r="AN826" s="63"/>
      <c r="AO826" s="63" t="s">
        <v>3536</v>
      </c>
      <c r="AP826" s="17">
        <f t="shared" si="285"/>
        <v>0.84830000000000005</v>
      </c>
      <c r="AQ826" s="17">
        <f t="shared" si="286"/>
        <v>0</v>
      </c>
      <c r="AR826" s="17">
        <f t="shared" si="306"/>
        <v>49.154999999999994</v>
      </c>
      <c r="AS826" s="17">
        <f t="shared" si="303"/>
        <v>0.89529999999999998</v>
      </c>
      <c r="AT826" s="17">
        <f t="shared" si="287"/>
        <v>50.898599999999995</v>
      </c>
      <c r="AU826" s="5">
        <f t="shared" si="288"/>
        <v>23.9785</v>
      </c>
      <c r="AV826" s="5">
        <f t="shared" si="289"/>
        <v>20.487499999999997</v>
      </c>
      <c r="AW826" s="5">
        <f t="shared" si="302"/>
        <v>0</v>
      </c>
      <c r="AX826" s="5">
        <f t="shared" si="304"/>
        <v>0</v>
      </c>
      <c r="AY826" s="5">
        <f t="shared" si="290"/>
        <v>0.20820000000000002</v>
      </c>
      <c r="AZ826" s="5">
        <f t="shared" si="291"/>
        <v>44.674199999999992</v>
      </c>
      <c r="BA826" s="7">
        <f t="shared" si="292"/>
        <v>6.5127316558686185E-2</v>
      </c>
      <c r="BB826" s="62">
        <f t="shared" si="293"/>
        <v>3292</v>
      </c>
      <c r="BC826" s="28">
        <f t="shared" si="294"/>
        <v>3.9797852179406193E-2</v>
      </c>
      <c r="BD826" s="32">
        <f t="shared" si="295"/>
        <v>1.6666470197608581E-2</v>
      </c>
      <c r="BE826" s="32">
        <f t="shared" si="296"/>
        <v>0</v>
      </c>
      <c r="BF826" s="35">
        <f t="shared" si="297"/>
        <v>0.98333352980239142</v>
      </c>
      <c r="BG826" s="37">
        <f t="shared" si="298"/>
        <v>0.53674156448240828</v>
      </c>
      <c r="BH826" s="33">
        <f t="shared" si="299"/>
        <v>0.45859802749685502</v>
      </c>
      <c r="BI826" s="33">
        <f t="shared" si="300"/>
        <v>4.6604080207368025E-3</v>
      </c>
      <c r="BJ826" s="63">
        <v>0</v>
      </c>
      <c r="BK826" s="63">
        <v>21</v>
      </c>
      <c r="BL826" s="63">
        <v>0</v>
      </c>
      <c r="BM826" s="63">
        <v>0</v>
      </c>
      <c r="BN826" s="63">
        <v>0</v>
      </c>
      <c r="BO826" s="63">
        <v>0</v>
      </c>
      <c r="BP826" s="63">
        <v>0</v>
      </c>
      <c r="BQ826" s="63">
        <v>0</v>
      </c>
      <c r="BR826" s="63">
        <v>0</v>
      </c>
      <c r="BS826" s="63">
        <v>0</v>
      </c>
      <c r="BT826" s="63">
        <v>0</v>
      </c>
      <c r="BU826" s="63">
        <v>0</v>
      </c>
      <c r="BV826" s="63">
        <v>0</v>
      </c>
      <c r="BW826" s="63">
        <v>0</v>
      </c>
      <c r="BX826" s="63"/>
      <c r="BY826" s="63"/>
      <c r="BZ826" s="63"/>
      <c r="CA826" s="63"/>
      <c r="CB826" s="63"/>
      <c r="CC826" s="63"/>
      <c r="CD826" s="63"/>
      <c r="CE826" s="63"/>
      <c r="CF826" s="63"/>
      <c r="CG826" s="63"/>
      <c r="CH826" s="63"/>
      <c r="CI826" s="63"/>
      <c r="CJ826" s="63"/>
      <c r="CK826" s="63"/>
      <c r="CL826" s="63"/>
      <c r="CM826" s="63"/>
      <c r="CN826" s="63"/>
      <c r="CO826" s="63" t="s">
        <v>2130</v>
      </c>
      <c r="CP826" s="66"/>
      <c r="CQ826" s="64">
        <v>39365</v>
      </c>
      <c r="CR826" s="78" t="s">
        <v>2038</v>
      </c>
      <c r="CS826" s="78" t="s">
        <v>2038</v>
      </c>
    </row>
    <row r="827" spans="1:97">
      <c r="A827" s="63" t="s">
        <v>3591</v>
      </c>
      <c r="B827" s="63" t="s">
        <v>1908</v>
      </c>
      <c r="C827" s="63">
        <v>5866</v>
      </c>
      <c r="D827" s="19" t="s">
        <v>3782</v>
      </c>
      <c r="E827" s="63" t="s">
        <v>3804</v>
      </c>
      <c r="F827" s="63" t="s">
        <v>3222</v>
      </c>
      <c r="G827" s="65" t="s">
        <v>3598</v>
      </c>
      <c r="H827" s="65">
        <v>22</v>
      </c>
      <c r="I827" s="65">
        <v>29</v>
      </c>
      <c r="J827" s="65">
        <v>108</v>
      </c>
      <c r="K827" s="23">
        <v>42.466228000000001</v>
      </c>
      <c r="L827" s="23">
        <v>-109.701123</v>
      </c>
      <c r="M827" s="61" t="s">
        <v>6956</v>
      </c>
      <c r="N827" s="63" t="s">
        <v>6957</v>
      </c>
      <c r="O827" s="63"/>
      <c r="P827" s="63" t="s">
        <v>2396</v>
      </c>
      <c r="Q827" s="63"/>
      <c r="R827" s="63"/>
      <c r="S827" s="55">
        <f t="shared" si="305"/>
        <v>3194</v>
      </c>
      <c r="T827" s="63"/>
      <c r="U827" s="66">
        <v>8200</v>
      </c>
      <c r="V827" s="63">
        <v>11394</v>
      </c>
      <c r="W827" s="66">
        <v>11490</v>
      </c>
      <c r="X827" s="66">
        <v>11451</v>
      </c>
      <c r="Y827" s="63"/>
      <c r="Z827" s="64"/>
      <c r="AA827" s="63">
        <v>7.59</v>
      </c>
      <c r="AB827" s="63"/>
      <c r="AC827" s="63">
        <v>17</v>
      </c>
      <c r="AD827" s="63">
        <v>0</v>
      </c>
      <c r="AE827" s="63">
        <v>1130</v>
      </c>
      <c r="AF827" s="63">
        <v>35</v>
      </c>
      <c r="AG827" s="63"/>
      <c r="AH827" s="63">
        <v>850</v>
      </c>
      <c r="AI827" s="63">
        <v>1250</v>
      </c>
      <c r="AJ827" s="63">
        <v>0</v>
      </c>
      <c r="AK827" s="63">
        <v>0</v>
      </c>
      <c r="AL827" s="63">
        <v>10</v>
      </c>
      <c r="AM827" s="63">
        <v>3040</v>
      </c>
      <c r="AN827" s="63"/>
      <c r="AO827" s="63" t="s">
        <v>3536</v>
      </c>
      <c r="AP827" s="17">
        <f t="shared" si="285"/>
        <v>0.84830000000000005</v>
      </c>
      <c r="AQ827" s="17">
        <f t="shared" si="286"/>
        <v>0</v>
      </c>
      <c r="AR827" s="17">
        <f t="shared" si="306"/>
        <v>49.154999999999994</v>
      </c>
      <c r="AS827" s="17">
        <f t="shared" si="303"/>
        <v>0.89529999999999998</v>
      </c>
      <c r="AT827" s="17">
        <f t="shared" si="287"/>
        <v>50.898599999999995</v>
      </c>
      <c r="AU827" s="5">
        <f t="shared" si="288"/>
        <v>23.9785</v>
      </c>
      <c r="AV827" s="5">
        <f t="shared" si="289"/>
        <v>20.487499999999997</v>
      </c>
      <c r="AW827" s="5">
        <f t="shared" si="302"/>
        <v>0</v>
      </c>
      <c r="AX827" s="5">
        <f t="shared" si="304"/>
        <v>0</v>
      </c>
      <c r="AY827" s="5">
        <f t="shared" si="290"/>
        <v>0.20820000000000002</v>
      </c>
      <c r="AZ827" s="5">
        <f t="shared" si="291"/>
        <v>44.674199999999992</v>
      </c>
      <c r="BA827" s="7">
        <f t="shared" si="292"/>
        <v>6.5127316558686185E-2</v>
      </c>
      <c r="BB827" s="62">
        <f t="shared" si="293"/>
        <v>3292</v>
      </c>
      <c r="BC827" s="28">
        <f t="shared" si="294"/>
        <v>3.9797852179406193E-2</v>
      </c>
      <c r="BD827" s="32">
        <f t="shared" si="295"/>
        <v>1.6666470197608581E-2</v>
      </c>
      <c r="BE827" s="32">
        <f t="shared" si="296"/>
        <v>0</v>
      </c>
      <c r="BF827" s="35">
        <f t="shared" si="297"/>
        <v>0.98333352980239142</v>
      </c>
      <c r="BG827" s="37">
        <f t="shared" si="298"/>
        <v>0.53674156448240828</v>
      </c>
      <c r="BH827" s="33">
        <f t="shared" si="299"/>
        <v>0.45859802749685502</v>
      </c>
      <c r="BI827" s="33">
        <f t="shared" si="300"/>
        <v>4.6604080207368025E-3</v>
      </c>
      <c r="BJ827" s="63">
        <v>0</v>
      </c>
      <c r="BK827" s="63">
        <v>21</v>
      </c>
      <c r="BL827" s="63">
        <v>0</v>
      </c>
      <c r="BM827" s="63">
        <v>0</v>
      </c>
      <c r="BN827" s="63">
        <v>0</v>
      </c>
      <c r="BO827" s="63">
        <v>0</v>
      </c>
      <c r="BP827" s="63">
        <v>0</v>
      </c>
      <c r="BQ827" s="63">
        <v>0</v>
      </c>
      <c r="BR827" s="63">
        <v>0</v>
      </c>
      <c r="BS827" s="63">
        <v>0</v>
      </c>
      <c r="BT827" s="63">
        <v>0</v>
      </c>
      <c r="BU827" s="63">
        <v>0</v>
      </c>
      <c r="BV827" s="63">
        <v>0</v>
      </c>
      <c r="BW827" s="63">
        <v>0</v>
      </c>
      <c r="BX827" s="63"/>
      <c r="BY827" s="63"/>
      <c r="BZ827" s="63"/>
      <c r="CA827" s="63"/>
      <c r="CB827" s="63"/>
      <c r="CC827" s="63"/>
      <c r="CD827" s="63"/>
      <c r="CE827" s="63"/>
      <c r="CF827" s="63"/>
      <c r="CG827" s="63"/>
      <c r="CH827" s="63"/>
      <c r="CI827" s="63"/>
      <c r="CJ827" s="63"/>
      <c r="CK827" s="63"/>
      <c r="CL827" s="63"/>
      <c r="CM827" s="63"/>
      <c r="CN827" s="63"/>
      <c r="CO827" s="63" t="s">
        <v>2130</v>
      </c>
      <c r="CP827" s="66"/>
      <c r="CQ827" s="64">
        <v>39365</v>
      </c>
      <c r="CR827" s="78" t="s">
        <v>2038</v>
      </c>
      <c r="CS827" s="78" t="s">
        <v>2038</v>
      </c>
    </row>
    <row r="828" spans="1:97">
      <c r="A828" s="63" t="s">
        <v>3591</v>
      </c>
      <c r="B828" s="63" t="s">
        <v>1908</v>
      </c>
      <c r="C828" s="63">
        <v>5861</v>
      </c>
      <c r="D828" s="19" t="s">
        <v>3782</v>
      </c>
      <c r="E828" s="63" t="s">
        <v>3804</v>
      </c>
      <c r="F828" s="63" t="s">
        <v>3222</v>
      </c>
      <c r="G828" s="65" t="s">
        <v>3597</v>
      </c>
      <c r="H828" s="65">
        <v>22</v>
      </c>
      <c r="I828" s="65">
        <v>29</v>
      </c>
      <c r="J828" s="65">
        <v>108</v>
      </c>
      <c r="K828" s="23">
        <v>42.470053999999998</v>
      </c>
      <c r="L828" s="23">
        <v>-109.706784</v>
      </c>
      <c r="M828" s="61" t="s">
        <v>4076</v>
      </c>
      <c r="N828" s="63" t="s">
        <v>4077</v>
      </c>
      <c r="O828" s="63"/>
      <c r="P828" s="63" t="s">
        <v>2396</v>
      </c>
      <c r="Q828" s="63"/>
      <c r="R828" s="63"/>
      <c r="S828" s="55">
        <f t="shared" si="305"/>
        <v>3172</v>
      </c>
      <c r="T828" s="63"/>
      <c r="U828" s="66">
        <v>8244</v>
      </c>
      <c r="V828" s="63">
        <v>11416</v>
      </c>
      <c r="W828" s="66">
        <v>11571</v>
      </c>
      <c r="X828" s="66">
        <v>11558</v>
      </c>
      <c r="Y828" s="63"/>
      <c r="Z828" s="64"/>
      <c r="AA828" s="63">
        <v>7.66</v>
      </c>
      <c r="AB828" s="63"/>
      <c r="AC828" s="63">
        <v>30</v>
      </c>
      <c r="AD828" s="63">
        <v>0</v>
      </c>
      <c r="AE828" s="63">
        <v>1190</v>
      </c>
      <c r="AF828" s="63">
        <v>31</v>
      </c>
      <c r="AG828" s="63"/>
      <c r="AH828" s="63">
        <v>939</v>
      </c>
      <c r="AI828" s="63">
        <v>1110</v>
      </c>
      <c r="AJ828" s="63">
        <v>0</v>
      </c>
      <c r="AK828" s="63">
        <v>0</v>
      </c>
      <c r="AL828" s="63">
        <v>155</v>
      </c>
      <c r="AM828" s="63">
        <v>3030</v>
      </c>
      <c r="AN828" s="63"/>
      <c r="AO828" s="63" t="s">
        <v>3536</v>
      </c>
      <c r="AP828" s="17">
        <f t="shared" si="285"/>
        <v>1.4969999999999999</v>
      </c>
      <c r="AQ828" s="17">
        <f t="shared" si="286"/>
        <v>0</v>
      </c>
      <c r="AR828" s="17">
        <f t="shared" si="306"/>
        <v>51.764999999999993</v>
      </c>
      <c r="AS828" s="17">
        <f t="shared" si="303"/>
        <v>0.79297999999999991</v>
      </c>
      <c r="AT828" s="17">
        <f t="shared" si="287"/>
        <v>54.054979999999993</v>
      </c>
      <c r="AU828" s="5">
        <f t="shared" si="288"/>
        <v>26.489190000000001</v>
      </c>
      <c r="AV828" s="5">
        <f t="shared" si="289"/>
        <v>18.192899999999998</v>
      </c>
      <c r="AW828" s="5">
        <f t="shared" ref="AW828:AW859" si="307">IF(AJ828&gt;0,AJ828*0.03333,0)</f>
        <v>0</v>
      </c>
      <c r="AX828" s="5">
        <f t="shared" si="304"/>
        <v>0</v>
      </c>
      <c r="AY828" s="5">
        <f t="shared" si="290"/>
        <v>3.2271000000000001</v>
      </c>
      <c r="AZ828" s="5">
        <f t="shared" si="291"/>
        <v>47.909190000000002</v>
      </c>
      <c r="BA828" s="7">
        <f t="shared" si="292"/>
        <v>6.0274015862630877E-2</v>
      </c>
      <c r="BB828" s="62">
        <f t="shared" si="293"/>
        <v>3455</v>
      </c>
      <c r="BC828" s="28">
        <f t="shared" si="294"/>
        <v>6.5535851966075559E-2</v>
      </c>
      <c r="BD828" s="32">
        <f t="shared" si="295"/>
        <v>2.7694025601341449E-2</v>
      </c>
      <c r="BE828" s="32">
        <f t="shared" si="296"/>
        <v>0</v>
      </c>
      <c r="BF828" s="35">
        <f t="shared" si="297"/>
        <v>0.97230597439865851</v>
      </c>
      <c r="BG828" s="37">
        <f t="shared" si="298"/>
        <v>0.55290415053980246</v>
      </c>
      <c r="BH828" s="33">
        <f t="shared" si="299"/>
        <v>0.37973716524950635</v>
      </c>
      <c r="BI828" s="33">
        <f t="shared" si="300"/>
        <v>6.7358684210691105E-2</v>
      </c>
      <c r="BJ828" s="63">
        <v>0</v>
      </c>
      <c r="BK828" s="63">
        <v>21</v>
      </c>
      <c r="BL828" s="63">
        <v>0</v>
      </c>
      <c r="BM828" s="63">
        <v>0</v>
      </c>
      <c r="BN828" s="63">
        <v>0</v>
      </c>
      <c r="BO828" s="63">
        <v>0</v>
      </c>
      <c r="BP828" s="63">
        <v>0</v>
      </c>
      <c r="BQ828" s="63">
        <v>0</v>
      </c>
      <c r="BR828" s="63">
        <v>0</v>
      </c>
      <c r="BS828" s="63">
        <v>0</v>
      </c>
      <c r="BT828" s="63">
        <v>0</v>
      </c>
      <c r="BU828" s="63">
        <v>0</v>
      </c>
      <c r="BV828" s="63">
        <v>0</v>
      </c>
      <c r="BW828" s="63">
        <v>0</v>
      </c>
      <c r="BX828" s="63"/>
      <c r="BY828" s="63"/>
      <c r="BZ828" s="63"/>
      <c r="CA828" s="63"/>
      <c r="CB828" s="63"/>
      <c r="CC828" s="63"/>
      <c r="CD828" s="63"/>
      <c r="CE828" s="63"/>
      <c r="CF828" s="63"/>
      <c r="CG828" s="63"/>
      <c r="CH828" s="63"/>
      <c r="CI828" s="63"/>
      <c r="CJ828" s="63"/>
      <c r="CK828" s="63"/>
      <c r="CL828" s="63"/>
      <c r="CM828" s="63"/>
      <c r="CN828" s="63"/>
      <c r="CO828" s="63" t="s">
        <v>2131</v>
      </c>
      <c r="CP828" s="66"/>
      <c r="CQ828" s="64">
        <v>39365</v>
      </c>
      <c r="CR828" s="78" t="s">
        <v>2038</v>
      </c>
      <c r="CS828" s="78" t="s">
        <v>2038</v>
      </c>
    </row>
    <row r="829" spans="1:97">
      <c r="A829" s="63" t="s">
        <v>3591</v>
      </c>
      <c r="B829" s="63" t="s">
        <v>1908</v>
      </c>
      <c r="C829" s="63">
        <v>5862</v>
      </c>
      <c r="D829" s="19" t="s">
        <v>3782</v>
      </c>
      <c r="E829" s="63" t="s">
        <v>3804</v>
      </c>
      <c r="F829" s="63" t="s">
        <v>3222</v>
      </c>
      <c r="G829" s="65" t="s">
        <v>3597</v>
      </c>
      <c r="H829" s="65">
        <v>22</v>
      </c>
      <c r="I829" s="65">
        <v>29</v>
      </c>
      <c r="J829" s="65">
        <v>108</v>
      </c>
      <c r="K829" s="23">
        <v>42.470025999999997</v>
      </c>
      <c r="L829" s="23">
        <v>-109.70681999999999</v>
      </c>
      <c r="M829" s="61" t="s">
        <v>4074</v>
      </c>
      <c r="N829" s="63" t="s">
        <v>4075</v>
      </c>
      <c r="O829" s="63"/>
      <c r="P829" s="63" t="s">
        <v>2396</v>
      </c>
      <c r="Q829" s="63"/>
      <c r="R829" s="63"/>
      <c r="S829" s="55">
        <f t="shared" si="305"/>
        <v>3282</v>
      </c>
      <c r="T829" s="63"/>
      <c r="U829" s="66">
        <v>8176</v>
      </c>
      <c r="V829" s="63">
        <v>11458</v>
      </c>
      <c r="W829" s="66">
        <v>11497</v>
      </c>
      <c r="X829" s="66">
        <v>11484</v>
      </c>
      <c r="Y829" s="63"/>
      <c r="Z829" s="64"/>
      <c r="AA829" s="63">
        <v>7.66</v>
      </c>
      <c r="AB829" s="63"/>
      <c r="AC829" s="63">
        <v>30</v>
      </c>
      <c r="AD829" s="63">
        <v>0</v>
      </c>
      <c r="AE829" s="63">
        <v>1190</v>
      </c>
      <c r="AF829" s="63">
        <v>31</v>
      </c>
      <c r="AG829" s="63"/>
      <c r="AH829" s="63">
        <v>939</v>
      </c>
      <c r="AI829" s="63">
        <v>1110</v>
      </c>
      <c r="AJ829" s="63">
        <v>0</v>
      </c>
      <c r="AK829" s="63">
        <v>0</v>
      </c>
      <c r="AL829" s="63">
        <v>155</v>
      </c>
      <c r="AM829" s="63">
        <v>3030</v>
      </c>
      <c r="AN829" s="63"/>
      <c r="AO829" s="63" t="s">
        <v>3536</v>
      </c>
      <c r="AP829" s="17">
        <f t="shared" si="285"/>
        <v>1.4969999999999999</v>
      </c>
      <c r="AQ829" s="17">
        <f t="shared" si="286"/>
        <v>0</v>
      </c>
      <c r="AR829" s="17">
        <f t="shared" si="306"/>
        <v>51.764999999999993</v>
      </c>
      <c r="AS829" s="17">
        <f t="shared" si="303"/>
        <v>0.79297999999999991</v>
      </c>
      <c r="AT829" s="17">
        <f t="shared" si="287"/>
        <v>54.054979999999993</v>
      </c>
      <c r="AU829" s="5">
        <f t="shared" si="288"/>
        <v>26.489190000000001</v>
      </c>
      <c r="AV829" s="5">
        <f t="shared" si="289"/>
        <v>18.192899999999998</v>
      </c>
      <c r="AW829" s="5">
        <f t="shared" si="307"/>
        <v>0</v>
      </c>
      <c r="AX829" s="5">
        <f t="shared" si="304"/>
        <v>0</v>
      </c>
      <c r="AY829" s="5">
        <f t="shared" si="290"/>
        <v>3.2271000000000001</v>
      </c>
      <c r="AZ829" s="5">
        <f t="shared" si="291"/>
        <v>47.909190000000002</v>
      </c>
      <c r="BA829" s="7">
        <f t="shared" si="292"/>
        <v>6.0274015862630877E-2</v>
      </c>
      <c r="BB829" s="62">
        <f t="shared" si="293"/>
        <v>3455</v>
      </c>
      <c r="BC829" s="28">
        <f t="shared" si="294"/>
        <v>6.5535851966075559E-2</v>
      </c>
      <c r="BD829" s="32">
        <f t="shared" si="295"/>
        <v>2.7694025601341449E-2</v>
      </c>
      <c r="BE829" s="32">
        <f t="shared" si="296"/>
        <v>0</v>
      </c>
      <c r="BF829" s="35">
        <f t="shared" si="297"/>
        <v>0.97230597439865851</v>
      </c>
      <c r="BG829" s="37">
        <f t="shared" si="298"/>
        <v>0.55290415053980246</v>
      </c>
      <c r="BH829" s="33">
        <f t="shared" si="299"/>
        <v>0.37973716524950635</v>
      </c>
      <c r="BI829" s="33">
        <f t="shared" si="300"/>
        <v>6.7358684210691105E-2</v>
      </c>
      <c r="BJ829" s="63">
        <v>0</v>
      </c>
      <c r="BK829" s="63">
        <v>21</v>
      </c>
      <c r="BL829" s="63">
        <v>0</v>
      </c>
      <c r="BM829" s="63">
        <v>0</v>
      </c>
      <c r="BN829" s="63">
        <v>0</v>
      </c>
      <c r="BO829" s="63">
        <v>0</v>
      </c>
      <c r="BP829" s="63">
        <v>0</v>
      </c>
      <c r="BQ829" s="63">
        <v>0</v>
      </c>
      <c r="BR829" s="63">
        <v>0</v>
      </c>
      <c r="BS829" s="63">
        <v>0</v>
      </c>
      <c r="BT829" s="63">
        <v>0</v>
      </c>
      <c r="BU829" s="63">
        <v>0</v>
      </c>
      <c r="BV829" s="63">
        <v>0</v>
      </c>
      <c r="BW829" s="63">
        <v>0</v>
      </c>
      <c r="BX829" s="63"/>
      <c r="BY829" s="63"/>
      <c r="BZ829" s="63"/>
      <c r="CA829" s="63"/>
      <c r="CB829" s="63"/>
      <c r="CC829" s="63"/>
      <c r="CD829" s="63"/>
      <c r="CE829" s="63"/>
      <c r="CF829" s="63"/>
      <c r="CG829" s="63"/>
      <c r="CH829" s="63"/>
      <c r="CI829" s="63"/>
      <c r="CJ829" s="63"/>
      <c r="CK829" s="63"/>
      <c r="CL829" s="63"/>
      <c r="CM829" s="63"/>
      <c r="CN829" s="63"/>
      <c r="CO829" s="63" t="s">
        <v>2131</v>
      </c>
      <c r="CP829" s="66"/>
      <c r="CQ829" s="64">
        <v>39365</v>
      </c>
      <c r="CR829" s="78" t="s">
        <v>2038</v>
      </c>
      <c r="CS829" s="78" t="s">
        <v>2038</v>
      </c>
    </row>
    <row r="830" spans="1:97">
      <c r="A830" s="63" t="s">
        <v>3591</v>
      </c>
      <c r="B830" s="63" t="s">
        <v>1908</v>
      </c>
      <c r="C830" s="63">
        <v>5863</v>
      </c>
      <c r="D830" s="19" t="s">
        <v>3782</v>
      </c>
      <c r="E830" s="63" t="s">
        <v>3804</v>
      </c>
      <c r="F830" s="63" t="s">
        <v>3222</v>
      </c>
      <c r="G830" s="65" t="s">
        <v>3597</v>
      </c>
      <c r="H830" s="65">
        <v>22</v>
      </c>
      <c r="I830" s="65">
        <v>29</v>
      </c>
      <c r="J830" s="65">
        <v>108</v>
      </c>
      <c r="K830" s="23">
        <v>42.470039999999997</v>
      </c>
      <c r="L830" s="23">
        <v>-109.706802</v>
      </c>
      <c r="M830" s="61" t="s">
        <v>4072</v>
      </c>
      <c r="N830" s="63" t="s">
        <v>4073</v>
      </c>
      <c r="O830" s="63"/>
      <c r="P830" s="63" t="s">
        <v>2396</v>
      </c>
      <c r="Q830" s="63"/>
      <c r="R830" s="63"/>
      <c r="S830" s="55">
        <f t="shared" si="305"/>
        <v>2740</v>
      </c>
      <c r="T830" s="63"/>
      <c r="U830" s="66">
        <v>8770</v>
      </c>
      <c r="V830" s="63">
        <v>11510</v>
      </c>
      <c r="W830" s="66">
        <v>11533</v>
      </c>
      <c r="X830" s="66">
        <v>11540</v>
      </c>
      <c r="Y830" s="63"/>
      <c r="Z830" s="64"/>
      <c r="AA830" s="63">
        <v>7.66</v>
      </c>
      <c r="AB830" s="63"/>
      <c r="AC830" s="63">
        <v>30</v>
      </c>
      <c r="AD830" s="63">
        <v>0</v>
      </c>
      <c r="AE830" s="63">
        <v>1190</v>
      </c>
      <c r="AF830" s="63">
        <v>31</v>
      </c>
      <c r="AG830" s="63"/>
      <c r="AH830" s="63">
        <v>939</v>
      </c>
      <c r="AI830" s="63">
        <v>1110</v>
      </c>
      <c r="AJ830" s="63">
        <v>0</v>
      </c>
      <c r="AK830" s="63">
        <v>0</v>
      </c>
      <c r="AL830" s="63">
        <v>155</v>
      </c>
      <c r="AM830" s="63">
        <v>3030</v>
      </c>
      <c r="AN830" s="63"/>
      <c r="AO830" s="63" t="s">
        <v>3536</v>
      </c>
      <c r="AP830" s="17">
        <f t="shared" si="285"/>
        <v>1.4969999999999999</v>
      </c>
      <c r="AQ830" s="17">
        <f t="shared" si="286"/>
        <v>0</v>
      </c>
      <c r="AR830" s="17">
        <f t="shared" si="306"/>
        <v>51.764999999999993</v>
      </c>
      <c r="AS830" s="17">
        <f t="shared" si="303"/>
        <v>0.79297999999999991</v>
      </c>
      <c r="AT830" s="17">
        <f t="shared" si="287"/>
        <v>54.054979999999993</v>
      </c>
      <c r="AU830" s="5">
        <f t="shared" si="288"/>
        <v>26.489190000000001</v>
      </c>
      <c r="AV830" s="5">
        <f t="shared" si="289"/>
        <v>18.192899999999998</v>
      </c>
      <c r="AW830" s="5">
        <f t="shared" si="307"/>
        <v>0</v>
      </c>
      <c r="AX830" s="5">
        <f t="shared" si="304"/>
        <v>0</v>
      </c>
      <c r="AY830" s="5">
        <f t="shared" si="290"/>
        <v>3.2271000000000001</v>
      </c>
      <c r="AZ830" s="5">
        <f t="shared" si="291"/>
        <v>47.909190000000002</v>
      </c>
      <c r="BA830" s="7">
        <f t="shared" si="292"/>
        <v>6.0274015862630877E-2</v>
      </c>
      <c r="BB830" s="62">
        <f t="shared" si="293"/>
        <v>3455</v>
      </c>
      <c r="BC830" s="28">
        <f t="shared" si="294"/>
        <v>6.5535851966075559E-2</v>
      </c>
      <c r="BD830" s="32">
        <f t="shared" si="295"/>
        <v>2.7694025601341449E-2</v>
      </c>
      <c r="BE830" s="32">
        <f t="shared" si="296"/>
        <v>0</v>
      </c>
      <c r="BF830" s="35">
        <f t="shared" si="297"/>
        <v>0.97230597439865851</v>
      </c>
      <c r="BG830" s="37">
        <f t="shared" si="298"/>
        <v>0.55290415053980246</v>
      </c>
      <c r="BH830" s="33">
        <f t="shared" si="299"/>
        <v>0.37973716524950635</v>
      </c>
      <c r="BI830" s="33">
        <f t="shared" si="300"/>
        <v>6.7358684210691105E-2</v>
      </c>
      <c r="BJ830" s="63">
        <v>0</v>
      </c>
      <c r="BK830" s="63">
        <v>21</v>
      </c>
      <c r="BL830" s="63">
        <v>0</v>
      </c>
      <c r="BM830" s="63">
        <v>0</v>
      </c>
      <c r="BN830" s="63">
        <v>0</v>
      </c>
      <c r="BO830" s="63">
        <v>0</v>
      </c>
      <c r="BP830" s="63">
        <v>0</v>
      </c>
      <c r="BQ830" s="63">
        <v>0</v>
      </c>
      <c r="BR830" s="63">
        <v>0</v>
      </c>
      <c r="BS830" s="63">
        <v>0</v>
      </c>
      <c r="BT830" s="63">
        <v>0</v>
      </c>
      <c r="BU830" s="63">
        <v>0</v>
      </c>
      <c r="BV830" s="63">
        <v>0</v>
      </c>
      <c r="BW830" s="63">
        <v>0</v>
      </c>
      <c r="BX830" s="63"/>
      <c r="BY830" s="63"/>
      <c r="BZ830" s="63"/>
      <c r="CA830" s="63"/>
      <c r="CB830" s="63"/>
      <c r="CC830" s="63"/>
      <c r="CD830" s="63"/>
      <c r="CE830" s="63"/>
      <c r="CF830" s="63"/>
      <c r="CG830" s="63"/>
      <c r="CH830" s="63"/>
      <c r="CI830" s="63"/>
      <c r="CJ830" s="63"/>
      <c r="CK830" s="63"/>
      <c r="CL830" s="63"/>
      <c r="CM830" s="63"/>
      <c r="CN830" s="63"/>
      <c r="CO830" s="63" t="s">
        <v>2131</v>
      </c>
      <c r="CP830" s="66"/>
      <c r="CQ830" s="64">
        <v>39365</v>
      </c>
      <c r="CR830" s="78" t="s">
        <v>2038</v>
      </c>
      <c r="CS830" s="78" t="s">
        <v>2038</v>
      </c>
    </row>
    <row r="831" spans="1:97">
      <c r="A831" s="63" t="s">
        <v>3591</v>
      </c>
      <c r="B831" s="63" t="s">
        <v>1908</v>
      </c>
      <c r="C831" s="63">
        <v>4373</v>
      </c>
      <c r="D831" s="19" t="s">
        <v>3782</v>
      </c>
      <c r="E831" s="63" t="s">
        <v>3804</v>
      </c>
      <c r="F831" s="63" t="s">
        <v>3222</v>
      </c>
      <c r="G831" s="65" t="s">
        <v>272</v>
      </c>
      <c r="H831" s="65">
        <v>22</v>
      </c>
      <c r="I831" s="65">
        <v>29</v>
      </c>
      <c r="J831" s="65">
        <v>108</v>
      </c>
      <c r="K831" s="23">
        <v>42.462546000000003</v>
      </c>
      <c r="L831" s="23">
        <v>-109.701498</v>
      </c>
      <c r="M831" s="61" t="s">
        <v>1939</v>
      </c>
      <c r="N831" s="63" t="s">
        <v>1940</v>
      </c>
      <c r="O831" s="63"/>
      <c r="P831" s="63" t="s">
        <v>2396</v>
      </c>
      <c r="Q831" s="63"/>
      <c r="R831" s="63"/>
      <c r="S831" s="55"/>
      <c r="T831" s="63"/>
      <c r="U831" s="66" t="s">
        <v>1941</v>
      </c>
      <c r="V831" s="63"/>
      <c r="W831" s="66">
        <v>11000</v>
      </c>
      <c r="X831" s="66"/>
      <c r="Y831" s="63"/>
      <c r="Z831" s="64">
        <v>38174</v>
      </c>
      <c r="AA831" s="63">
        <v>7.66</v>
      </c>
      <c r="AB831" s="63"/>
      <c r="AC831" s="63">
        <v>16</v>
      </c>
      <c r="AD831" s="63">
        <v>1.1000000000000001</v>
      </c>
      <c r="AE831" s="63">
        <v>844</v>
      </c>
      <c r="AF831" s="63">
        <v>24</v>
      </c>
      <c r="AG831" s="63"/>
      <c r="AH831" s="63">
        <v>750</v>
      </c>
      <c r="AI831" s="63">
        <v>1063</v>
      </c>
      <c r="AJ831" s="63"/>
      <c r="AK831" s="63"/>
      <c r="AL831" s="63">
        <v>68</v>
      </c>
      <c r="AM831" s="63">
        <v>2736</v>
      </c>
      <c r="AN831" s="63"/>
      <c r="AO831" s="63" t="s">
        <v>3536</v>
      </c>
      <c r="AP831" s="17">
        <f t="shared" si="285"/>
        <v>0.7984</v>
      </c>
      <c r="AQ831" s="17">
        <f t="shared" si="286"/>
        <v>9.0519000000000016E-2</v>
      </c>
      <c r="AR831" s="17">
        <f t="shared" si="306"/>
        <v>36.713999999999999</v>
      </c>
      <c r="AS831" s="17">
        <f t="shared" si="303"/>
        <v>0.61392000000000002</v>
      </c>
      <c r="AT831" s="17">
        <f t="shared" si="287"/>
        <v>38.216839</v>
      </c>
      <c r="AU831" s="5">
        <f t="shared" si="288"/>
        <v>21.157499999999999</v>
      </c>
      <c r="AV831" s="5">
        <f t="shared" si="289"/>
        <v>17.422569999999997</v>
      </c>
      <c r="AW831" s="5">
        <f t="shared" si="307"/>
        <v>0</v>
      </c>
      <c r="AX831" s="5">
        <f t="shared" si="304"/>
        <v>0</v>
      </c>
      <c r="AY831" s="5">
        <f t="shared" si="290"/>
        <v>1.4157600000000001</v>
      </c>
      <c r="AZ831" s="5">
        <f t="shared" si="291"/>
        <v>39.995829999999991</v>
      </c>
      <c r="BA831" s="7">
        <f t="shared" si="292"/>
        <v>-2.2745560568966018E-2</v>
      </c>
      <c r="BB831" s="62">
        <f t="shared" si="293"/>
        <v>2766.1</v>
      </c>
      <c r="BC831" s="28">
        <f t="shared" si="294"/>
        <v>5.4706384834881062E-3</v>
      </c>
      <c r="BD831" s="32">
        <f t="shared" si="295"/>
        <v>2.0891314428176544E-2</v>
      </c>
      <c r="BE831" s="32">
        <f t="shared" si="296"/>
        <v>2.3685632398849107E-3</v>
      </c>
      <c r="BF831" s="35">
        <f t="shared" si="297"/>
        <v>0.97674012233193852</v>
      </c>
      <c r="BG831" s="37">
        <f t="shared" si="298"/>
        <v>0.52899264748350028</v>
      </c>
      <c r="BH831" s="33">
        <f t="shared" si="299"/>
        <v>0.43560966230729553</v>
      </c>
      <c r="BI831" s="33">
        <f t="shared" si="300"/>
        <v>3.5397690209204323E-2</v>
      </c>
      <c r="BJ831" s="63"/>
      <c r="BK831" s="63">
        <v>6</v>
      </c>
      <c r="BL831" s="63"/>
      <c r="BM831" s="63"/>
      <c r="BN831" s="63"/>
      <c r="BO831" s="63"/>
      <c r="BP831" s="63"/>
      <c r="BQ831" s="63"/>
      <c r="BR831" s="63"/>
      <c r="BS831" s="63">
        <v>0.6</v>
      </c>
      <c r="BT831" s="63"/>
      <c r="BU831" s="63"/>
      <c r="BV831" s="63"/>
      <c r="BW831" s="63"/>
      <c r="BX831" s="63"/>
      <c r="BY831" s="63"/>
      <c r="BZ831" s="63"/>
      <c r="CA831" s="63"/>
      <c r="CB831" s="63"/>
      <c r="CC831" s="63"/>
      <c r="CD831" s="63"/>
      <c r="CE831" s="63"/>
      <c r="CF831" s="63"/>
      <c r="CG831" s="63"/>
      <c r="CH831" s="63"/>
      <c r="CI831" s="63"/>
      <c r="CJ831" s="63"/>
      <c r="CK831" s="63"/>
      <c r="CL831" s="63"/>
      <c r="CM831" s="63"/>
      <c r="CN831" s="63">
        <v>200476</v>
      </c>
      <c r="CO831" s="63" t="s">
        <v>1942</v>
      </c>
      <c r="CP831" s="66"/>
      <c r="CQ831" s="64">
        <v>38181</v>
      </c>
      <c r="CR831" s="78" t="s">
        <v>2038</v>
      </c>
      <c r="CS831" s="78" t="s">
        <v>2038</v>
      </c>
    </row>
    <row r="832" spans="1:97">
      <c r="A832" s="63" t="s">
        <v>3591</v>
      </c>
      <c r="B832" s="63" t="s">
        <v>1908</v>
      </c>
      <c r="C832" s="63">
        <v>4461</v>
      </c>
      <c r="D832" s="19" t="s">
        <v>3782</v>
      </c>
      <c r="E832" s="63" t="s">
        <v>3804</v>
      </c>
      <c r="F832" s="63" t="s">
        <v>3222</v>
      </c>
      <c r="G832" s="65" t="s">
        <v>264</v>
      </c>
      <c r="H832" s="65">
        <v>22</v>
      </c>
      <c r="I832" s="65">
        <v>29</v>
      </c>
      <c r="J832" s="65">
        <v>108</v>
      </c>
      <c r="K832" s="23">
        <v>42.46264</v>
      </c>
      <c r="L832" s="23">
        <v>-109.696989</v>
      </c>
      <c r="M832" s="61" t="s">
        <v>1988</v>
      </c>
      <c r="N832" s="63" t="s">
        <v>1989</v>
      </c>
      <c r="O832" s="63"/>
      <c r="P832" s="63" t="s">
        <v>2396</v>
      </c>
      <c r="Q832" s="63"/>
      <c r="R832" s="63"/>
      <c r="S832" s="55"/>
      <c r="T832" s="63"/>
      <c r="U832" s="66" t="s">
        <v>1990</v>
      </c>
      <c r="V832" s="63"/>
      <c r="W832" s="66">
        <v>11760</v>
      </c>
      <c r="X832" s="66">
        <v>11745</v>
      </c>
      <c r="Y832" s="63"/>
      <c r="Z832" s="64">
        <v>37933</v>
      </c>
      <c r="AA832" s="63">
        <v>7.43</v>
      </c>
      <c r="AB832" s="63"/>
      <c r="AC832" s="63">
        <v>962</v>
      </c>
      <c r="AD832" s="63">
        <v>0.66</v>
      </c>
      <c r="AE832" s="63">
        <v>1242</v>
      </c>
      <c r="AF832" s="63">
        <v>15</v>
      </c>
      <c r="AG832" s="63"/>
      <c r="AH832" s="63">
        <v>2949</v>
      </c>
      <c r="AI832" s="63">
        <v>1058</v>
      </c>
      <c r="AJ832" s="63">
        <v>0</v>
      </c>
      <c r="AK832" s="63"/>
      <c r="AL832" s="63">
        <v>9</v>
      </c>
      <c r="AM832" s="63">
        <v>7055</v>
      </c>
      <c r="AN832" s="63"/>
      <c r="AO832" s="63" t="s">
        <v>3536</v>
      </c>
      <c r="AP832" s="17">
        <f t="shared" si="285"/>
        <v>48.003799999999998</v>
      </c>
      <c r="AQ832" s="17">
        <f t="shared" si="286"/>
        <v>5.4311400000000003E-2</v>
      </c>
      <c r="AR832" s="17">
        <f t="shared" si="306"/>
        <v>54.026999999999994</v>
      </c>
      <c r="AS832" s="17">
        <f t="shared" si="303"/>
        <v>0.38369999999999999</v>
      </c>
      <c r="AT832" s="17">
        <f t="shared" si="287"/>
        <v>102.46881139999999</v>
      </c>
      <c r="AU832" s="5">
        <f t="shared" si="288"/>
        <v>83.191289999999995</v>
      </c>
      <c r="AV832" s="5">
        <f t="shared" si="289"/>
        <v>17.340619999999998</v>
      </c>
      <c r="AW832" s="5">
        <f t="shared" si="307"/>
        <v>0</v>
      </c>
      <c r="AX832" s="5">
        <f t="shared" si="304"/>
        <v>0</v>
      </c>
      <c r="AY832" s="5">
        <f t="shared" si="290"/>
        <v>0.18738000000000002</v>
      </c>
      <c r="AZ832" s="5">
        <f t="shared" si="291"/>
        <v>100.71929</v>
      </c>
      <c r="BA832" s="7">
        <f t="shared" si="292"/>
        <v>8.6103535981954492E-3</v>
      </c>
      <c r="BB832" s="62">
        <f t="shared" si="293"/>
        <v>6235.66</v>
      </c>
      <c r="BC832" s="28">
        <f t="shared" si="294"/>
        <v>-6.1647803796049269E-2</v>
      </c>
      <c r="BD832" s="32">
        <f t="shared" si="295"/>
        <v>0.46847230239268689</v>
      </c>
      <c r="BE832" s="32">
        <f t="shared" si="296"/>
        <v>5.3002859365654752E-4</v>
      </c>
      <c r="BF832" s="45">
        <f t="shared" si="297"/>
        <v>0.53099766901365653</v>
      </c>
      <c r="BG832" s="36">
        <f t="shared" si="298"/>
        <v>0.82597176767230973</v>
      </c>
      <c r="BH832" s="33">
        <f t="shared" si="299"/>
        <v>0.17216781412974613</v>
      </c>
      <c r="BI832" s="33">
        <f t="shared" si="300"/>
        <v>1.8604181979440088E-3</v>
      </c>
      <c r="BJ832" s="63"/>
      <c r="BK832" s="63">
        <v>0.45</v>
      </c>
      <c r="BL832" s="63"/>
      <c r="BM832" s="63"/>
      <c r="BN832" s="63"/>
      <c r="BO832" s="63"/>
      <c r="BP832" s="63"/>
      <c r="BQ832" s="63"/>
      <c r="BR832" s="63"/>
      <c r="BS832" s="63">
        <v>1.7</v>
      </c>
      <c r="BT832" s="63"/>
      <c r="BU832" s="63"/>
      <c r="BV832" s="63"/>
      <c r="BW832" s="63"/>
      <c r="BX832" s="63"/>
      <c r="BY832" s="63"/>
      <c r="BZ832" s="63"/>
      <c r="CA832" s="63"/>
      <c r="CB832" s="63"/>
      <c r="CC832" s="63"/>
      <c r="CD832" s="63"/>
      <c r="CE832" s="63"/>
      <c r="CF832" s="63"/>
      <c r="CG832" s="63"/>
      <c r="CH832" s="63"/>
      <c r="CI832" s="63"/>
      <c r="CJ832" s="63"/>
      <c r="CK832" s="63"/>
      <c r="CL832" s="63"/>
      <c r="CM832" s="63"/>
      <c r="CN832" s="63">
        <v>20031108</v>
      </c>
      <c r="CO832" s="63" t="s">
        <v>1991</v>
      </c>
      <c r="CP832" s="66"/>
      <c r="CQ832" s="64">
        <v>37944</v>
      </c>
      <c r="CR832" s="78" t="s">
        <v>2038</v>
      </c>
      <c r="CS832" s="78" t="s">
        <v>2038</v>
      </c>
    </row>
    <row r="833" spans="1:97">
      <c r="A833" s="63" t="s">
        <v>3591</v>
      </c>
      <c r="B833" s="63" t="s">
        <v>1908</v>
      </c>
      <c r="C833" s="63">
        <v>4191</v>
      </c>
      <c r="D833" s="19" t="s">
        <v>3782</v>
      </c>
      <c r="E833" s="63" t="s">
        <v>3804</v>
      </c>
      <c r="F833" s="63" t="s">
        <v>3222</v>
      </c>
      <c r="G833" s="65" t="s">
        <v>3594</v>
      </c>
      <c r="H833" s="65">
        <v>22</v>
      </c>
      <c r="I833" s="65">
        <v>29</v>
      </c>
      <c r="J833" s="65">
        <v>108</v>
      </c>
      <c r="K833" s="23">
        <v>42.473326</v>
      </c>
      <c r="L833" s="23">
        <v>-109.710886</v>
      </c>
      <c r="M833" s="61" t="s">
        <v>1923</v>
      </c>
      <c r="N833" s="63" t="s">
        <v>1924</v>
      </c>
      <c r="O833" s="63"/>
      <c r="P833" s="63" t="s">
        <v>2396</v>
      </c>
      <c r="Q833" s="63"/>
      <c r="R833" s="63"/>
      <c r="S833" s="55" t="str">
        <f t="shared" ref="S833:S848" si="308">IF(U833&gt;0,V833-U833,"")</f>
        <v/>
      </c>
      <c r="T833" s="63"/>
      <c r="U833" s="66"/>
      <c r="V833" s="63"/>
      <c r="W833" s="66">
        <v>11156</v>
      </c>
      <c r="X833" s="66"/>
      <c r="Y833" s="63"/>
      <c r="Z833" s="64">
        <v>38071</v>
      </c>
      <c r="AA833" s="63">
        <v>8.32</v>
      </c>
      <c r="AB833" s="63"/>
      <c r="AC833" s="63">
        <v>213</v>
      </c>
      <c r="AD833" s="63">
        <v>4.0999999999999996</v>
      </c>
      <c r="AE833" s="63">
        <v>1270</v>
      </c>
      <c r="AF833" s="63">
        <v>40.6</v>
      </c>
      <c r="AG833" s="63"/>
      <c r="AH833" s="63">
        <v>1849</v>
      </c>
      <c r="AI833" s="63">
        <v>903</v>
      </c>
      <c r="AJ833" s="63">
        <v>52</v>
      </c>
      <c r="AK833" s="63"/>
      <c r="AL833" s="63">
        <v>117</v>
      </c>
      <c r="AM833" s="63">
        <v>4675</v>
      </c>
      <c r="AN833" s="63"/>
      <c r="AO833" s="63" t="s">
        <v>6341</v>
      </c>
      <c r="AP833" s="17">
        <f t="shared" si="285"/>
        <v>10.6287</v>
      </c>
      <c r="AQ833" s="17">
        <f t="shared" si="286"/>
        <v>0.33738899999999999</v>
      </c>
      <c r="AR833" s="17">
        <f t="shared" si="306"/>
        <v>55.244999999999997</v>
      </c>
      <c r="AS833" s="17">
        <f t="shared" si="303"/>
        <v>1.038548</v>
      </c>
      <c r="AT833" s="17">
        <f t="shared" si="287"/>
        <v>67.249637000000007</v>
      </c>
      <c r="AU833" s="5">
        <f t="shared" si="288"/>
        <v>52.160289999999996</v>
      </c>
      <c r="AV833" s="5">
        <f t="shared" si="289"/>
        <v>14.800169999999998</v>
      </c>
      <c r="AW833" s="5">
        <f t="shared" si="307"/>
        <v>1.7331599999999998</v>
      </c>
      <c r="AX833" s="5">
        <f t="shared" si="304"/>
        <v>0</v>
      </c>
      <c r="AY833" s="5">
        <f t="shared" si="290"/>
        <v>2.43594</v>
      </c>
      <c r="AZ833" s="5">
        <f t="shared" si="291"/>
        <v>71.129559999999998</v>
      </c>
      <c r="BA833" s="7">
        <f t="shared" si="292"/>
        <v>-2.8038340184905038E-2</v>
      </c>
      <c r="BB833" s="62">
        <f t="shared" si="293"/>
        <v>4448.7</v>
      </c>
      <c r="BC833" s="28">
        <f t="shared" si="294"/>
        <v>-2.4803533654109644E-2</v>
      </c>
      <c r="BD833" s="32">
        <f t="shared" si="295"/>
        <v>0.15804843675215674</v>
      </c>
      <c r="BE833" s="32">
        <f t="shared" si="296"/>
        <v>5.0169638833886931E-3</v>
      </c>
      <c r="BF833" s="35">
        <f t="shared" si="297"/>
        <v>0.83693459936445447</v>
      </c>
      <c r="BG833" s="37">
        <f t="shared" si="298"/>
        <v>0.73331382901848396</v>
      </c>
      <c r="BH833" s="33">
        <f t="shared" si="299"/>
        <v>0.20807340858006149</v>
      </c>
      <c r="BI833" s="33">
        <f t="shared" si="300"/>
        <v>3.4246521418099592E-2</v>
      </c>
      <c r="BJ833" s="63"/>
      <c r="BK833" s="63">
        <v>7.8</v>
      </c>
      <c r="BL833" s="63"/>
      <c r="BM833" s="63"/>
      <c r="BN833" s="63"/>
      <c r="BO833" s="63"/>
      <c r="BP833" s="63"/>
      <c r="BQ833" s="63"/>
      <c r="BR833" s="63"/>
      <c r="BS833" s="63">
        <v>0.6</v>
      </c>
      <c r="BT833" s="63"/>
      <c r="BU833" s="63"/>
      <c r="BV833" s="63"/>
      <c r="BW833" s="63"/>
      <c r="BX833" s="63"/>
      <c r="BY833" s="63"/>
      <c r="BZ833" s="63"/>
      <c r="CA833" s="63"/>
      <c r="CB833" s="63"/>
      <c r="CC833" s="63"/>
      <c r="CD833" s="63"/>
      <c r="CE833" s="63"/>
      <c r="CF833" s="63"/>
      <c r="CG833" s="63"/>
      <c r="CH833" s="63"/>
      <c r="CI833" s="63"/>
      <c r="CJ833" s="63"/>
      <c r="CK833" s="63"/>
      <c r="CL833" s="63"/>
      <c r="CM833" s="63"/>
      <c r="CN833" s="63">
        <v>20040325</v>
      </c>
      <c r="CO833" s="63" t="s">
        <v>1871</v>
      </c>
      <c r="CP833" s="66"/>
      <c r="CQ833" s="64">
        <v>38083</v>
      </c>
      <c r="CR833" s="78" t="s">
        <v>2038</v>
      </c>
      <c r="CS833" s="78" t="s">
        <v>2038</v>
      </c>
    </row>
    <row r="834" spans="1:97">
      <c r="A834" s="63" t="s">
        <v>3591</v>
      </c>
      <c r="B834" s="63" t="s">
        <v>1908</v>
      </c>
      <c r="C834" s="63">
        <v>3182</v>
      </c>
      <c r="D834" s="19" t="s">
        <v>3782</v>
      </c>
      <c r="E834" s="63" t="s">
        <v>3804</v>
      </c>
      <c r="F834" s="63" t="s">
        <v>3222</v>
      </c>
      <c r="G834" s="65" t="s">
        <v>3592</v>
      </c>
      <c r="H834" s="65">
        <v>22</v>
      </c>
      <c r="I834" s="65">
        <v>29</v>
      </c>
      <c r="J834" s="65">
        <v>108</v>
      </c>
      <c r="K834" s="23">
        <v>42.473329999999997</v>
      </c>
      <c r="L834" s="23">
        <v>-109.70639</v>
      </c>
      <c r="M834" s="61" t="s">
        <v>1250</v>
      </c>
      <c r="N834" s="63" t="s">
        <v>1251</v>
      </c>
      <c r="O834" s="63"/>
      <c r="P834" s="63" t="s">
        <v>2396</v>
      </c>
      <c r="Q834" s="63"/>
      <c r="R834" s="63"/>
      <c r="S834" s="55" t="str">
        <f t="shared" si="308"/>
        <v/>
      </c>
      <c r="T834" s="63"/>
      <c r="U834" s="66"/>
      <c r="V834" s="63"/>
      <c r="W834" s="66">
        <v>11960</v>
      </c>
      <c r="X834" s="66"/>
      <c r="Y834" s="63"/>
      <c r="Z834" s="64">
        <v>36874</v>
      </c>
      <c r="AA834" s="63">
        <v>6.97</v>
      </c>
      <c r="AB834" s="63"/>
      <c r="AC834" s="63">
        <v>4870</v>
      </c>
      <c r="AD834" s="63">
        <v>1.08</v>
      </c>
      <c r="AE834" s="63">
        <v>1110</v>
      </c>
      <c r="AF834" s="63">
        <v>57.9</v>
      </c>
      <c r="AG834" s="63"/>
      <c r="AH834" s="63">
        <v>9700</v>
      </c>
      <c r="AI834" s="63">
        <v>472</v>
      </c>
      <c r="AJ834" s="63"/>
      <c r="AK834" s="63"/>
      <c r="AL834" s="63">
        <v>21</v>
      </c>
      <c r="AM834" s="63">
        <v>16800</v>
      </c>
      <c r="AN834" s="63"/>
      <c r="AO834" s="63" t="s">
        <v>603</v>
      </c>
      <c r="AP834" s="17">
        <f t="shared" si="285"/>
        <v>243.01300000000001</v>
      </c>
      <c r="AQ834" s="17">
        <f t="shared" si="286"/>
        <v>8.8873200000000013E-2</v>
      </c>
      <c r="AR834" s="17">
        <f t="shared" si="306"/>
        <v>48.284999999999997</v>
      </c>
      <c r="AS834" s="17">
        <f t="shared" si="303"/>
        <v>1.4810819999999998</v>
      </c>
      <c r="AT834" s="17">
        <f t="shared" si="287"/>
        <v>292.86795519999998</v>
      </c>
      <c r="AU834" s="5">
        <f t="shared" si="288"/>
        <v>273.637</v>
      </c>
      <c r="AV834" s="5">
        <f t="shared" si="289"/>
        <v>7.7360799999999994</v>
      </c>
      <c r="AW834" s="5">
        <f t="shared" si="307"/>
        <v>0</v>
      </c>
      <c r="AX834" s="5">
        <f t="shared" si="304"/>
        <v>0</v>
      </c>
      <c r="AY834" s="5">
        <f t="shared" si="290"/>
        <v>0.43722000000000005</v>
      </c>
      <c r="AZ834" s="5">
        <f t="shared" si="291"/>
        <v>281.81030000000004</v>
      </c>
      <c r="BA834" s="7">
        <f t="shared" si="292"/>
        <v>1.9241471379757791E-2</v>
      </c>
      <c r="BB834" s="62">
        <f t="shared" si="293"/>
        <v>16231.98</v>
      </c>
      <c r="BC834" s="28">
        <f t="shared" si="294"/>
        <v>-1.7196062724668653E-2</v>
      </c>
      <c r="BD834" s="35">
        <f t="shared" si="295"/>
        <v>0.82976985254001601</v>
      </c>
      <c r="BE834" s="32">
        <f t="shared" si="296"/>
        <v>3.0345825967647557E-4</v>
      </c>
      <c r="BF834" s="32">
        <f t="shared" si="297"/>
        <v>0.16992668920030757</v>
      </c>
      <c r="BG834" s="36">
        <f t="shared" si="298"/>
        <v>0.97099715659789565</v>
      </c>
      <c r="BH834" s="33">
        <f t="shared" si="299"/>
        <v>2.7451374204562423E-2</v>
      </c>
      <c r="BI834" s="33">
        <f t="shared" si="300"/>
        <v>1.5514691975417505E-3</v>
      </c>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v>20001214</v>
      </c>
      <c r="CO834" s="63" t="s">
        <v>1252</v>
      </c>
      <c r="CP834" s="66"/>
      <c r="CQ834" s="64">
        <v>36887</v>
      </c>
      <c r="CR834" s="78" t="s">
        <v>2038</v>
      </c>
      <c r="CS834" s="78" t="s">
        <v>2038</v>
      </c>
    </row>
    <row r="835" spans="1:97">
      <c r="A835" s="63" t="s">
        <v>3591</v>
      </c>
      <c r="B835" s="63" t="s">
        <v>1943</v>
      </c>
      <c r="C835" s="63">
        <v>5871</v>
      </c>
      <c r="D835" s="19" t="s">
        <v>3782</v>
      </c>
      <c r="E835" s="63" t="s">
        <v>3804</v>
      </c>
      <c r="F835" s="63" t="s">
        <v>3222</v>
      </c>
      <c r="G835" s="65" t="s">
        <v>3609</v>
      </c>
      <c r="H835" s="65">
        <v>23</v>
      </c>
      <c r="I835" s="65">
        <v>29</v>
      </c>
      <c r="J835" s="65">
        <v>108</v>
      </c>
      <c r="K835" s="23">
        <v>42.469226999999997</v>
      </c>
      <c r="L835" s="23">
        <v>-109.682073</v>
      </c>
      <c r="M835" s="61" t="s">
        <v>1949</v>
      </c>
      <c r="N835" s="63" t="s">
        <v>1950</v>
      </c>
      <c r="O835" s="63"/>
      <c r="P835" s="63" t="s">
        <v>2396</v>
      </c>
      <c r="Q835" s="63"/>
      <c r="R835" s="63"/>
      <c r="S835" s="55">
        <f t="shared" si="308"/>
        <v>2499</v>
      </c>
      <c r="T835" s="63"/>
      <c r="U835" s="66">
        <v>9310</v>
      </c>
      <c r="V835" s="63">
        <v>11809</v>
      </c>
      <c r="W835" s="66">
        <v>12698</v>
      </c>
      <c r="X835" s="66">
        <v>12522</v>
      </c>
      <c r="Y835" s="63"/>
      <c r="Z835" s="64"/>
      <c r="AA835" s="63">
        <v>6.87</v>
      </c>
      <c r="AB835" s="63"/>
      <c r="AC835" s="63">
        <v>38</v>
      </c>
      <c r="AD835" s="63">
        <v>3</v>
      </c>
      <c r="AE835" s="63">
        <v>1601</v>
      </c>
      <c r="AF835" s="63">
        <v>57</v>
      </c>
      <c r="AG835" s="63"/>
      <c r="AH835" s="63">
        <v>2015</v>
      </c>
      <c r="AI835" s="63">
        <v>1104</v>
      </c>
      <c r="AJ835" s="63">
        <v>0</v>
      </c>
      <c r="AK835" s="63">
        <v>0</v>
      </c>
      <c r="AL835" s="63">
        <v>59</v>
      </c>
      <c r="AM835" s="63">
        <v>5367</v>
      </c>
      <c r="AN835" s="63"/>
      <c r="AO835" s="63" t="s">
        <v>1902</v>
      </c>
      <c r="AP835" s="17">
        <f t="shared" ref="AP835:AP898" si="309">IF(AC835&gt;0,AC835*0.0499,0)</f>
        <v>1.8961999999999999</v>
      </c>
      <c r="AQ835" s="17">
        <f t="shared" ref="AQ835:AQ898" si="310">IF(AD835&gt;0,AD835*0.08229,0)</f>
        <v>0.24687000000000001</v>
      </c>
      <c r="AR835" s="17">
        <f t="shared" si="306"/>
        <v>69.643499999999989</v>
      </c>
      <c r="AS835" s="17">
        <f t="shared" si="303"/>
        <v>1.4580599999999999</v>
      </c>
      <c r="AT835" s="17">
        <f t="shared" ref="AT835:AT898" si="311">SUM(AP835:AS835)</f>
        <v>73.244629999999987</v>
      </c>
      <c r="AU835" s="5">
        <f t="shared" ref="AU835:AU898" si="312">IF(AH835&gt;0,AH835*0.02821,0)</f>
        <v>56.843150000000001</v>
      </c>
      <c r="AV835" s="5">
        <f t="shared" ref="AV835:AV898" si="313">IF(AI835&gt;0,AI835*0.01639,0)</f>
        <v>18.094559999999998</v>
      </c>
      <c r="AW835" s="5">
        <f t="shared" si="307"/>
        <v>0</v>
      </c>
      <c r="AX835" s="5">
        <f t="shared" si="304"/>
        <v>0</v>
      </c>
      <c r="AY835" s="5">
        <f t="shared" ref="AY835:AY898" si="314">IF(AL835&gt;0,AL835*0.02082,0)</f>
        <v>1.22838</v>
      </c>
      <c r="AZ835" s="5">
        <f t="shared" ref="AZ835:AZ898" si="315">SUM(AU835:AY835)</f>
        <v>76.166089999999997</v>
      </c>
      <c r="BA835" s="7">
        <f t="shared" ref="BA835:BA898" si="316">(AT835-AZ835)/(AT835+AZ835)</f>
        <v>-1.9553215458703439E-2</v>
      </c>
      <c r="BB835" s="62">
        <f t="shared" ref="BB835:BB898" si="317">SUM(AC835:AL835)</f>
        <v>4877</v>
      </c>
      <c r="BC835" s="28">
        <f t="shared" ref="BC835:BC898" si="318">(BB835-AM835)/(BB835+AM835)</f>
        <v>-4.7832877782116361E-2</v>
      </c>
      <c r="BD835" s="32">
        <f t="shared" ref="BD835:BD898" si="319">AP835/AT835</f>
        <v>2.5888587327152861E-2</v>
      </c>
      <c r="BE835" s="32">
        <f t="shared" ref="BE835:BE898" si="320">AQ835/AT835</f>
        <v>3.3704860001340718E-3</v>
      </c>
      <c r="BF835" s="35">
        <f t="shared" ref="BF835:BF898" si="321">(AR835+AS835)/AT835</f>
        <v>0.97074092667271317</v>
      </c>
      <c r="BG835" s="36">
        <f t="shared" ref="BG835:BG898" si="322">AU835/AZ835</f>
        <v>0.74630521272655592</v>
      </c>
      <c r="BH835" s="33">
        <f t="shared" ref="BH835:BH898" si="323">AV835/AZ835</f>
        <v>0.23756713781684211</v>
      </c>
      <c r="BI835" s="33">
        <f t="shared" ref="BI835:BI898" si="324">AY835/AZ835</f>
        <v>1.6127649456602014E-2</v>
      </c>
      <c r="BJ835" s="63">
        <v>0</v>
      </c>
      <c r="BK835" s="63">
        <v>87.7</v>
      </c>
      <c r="BL835" s="63">
        <v>0</v>
      </c>
      <c r="BM835" s="63">
        <v>4073</v>
      </c>
      <c r="BN835" s="63">
        <v>0</v>
      </c>
      <c r="BO835" s="63">
        <v>0</v>
      </c>
      <c r="BP835" s="63">
        <v>0</v>
      </c>
      <c r="BQ835" s="63">
        <v>0</v>
      </c>
      <c r="BR835" s="63">
        <v>0</v>
      </c>
      <c r="BS835" s="63">
        <v>0</v>
      </c>
      <c r="BT835" s="63">
        <v>0</v>
      </c>
      <c r="BU835" s="63">
        <v>0</v>
      </c>
      <c r="BV835" s="63">
        <v>0</v>
      </c>
      <c r="BW835" s="63">
        <v>0</v>
      </c>
      <c r="BX835" s="63"/>
      <c r="BY835" s="63"/>
      <c r="BZ835" s="63"/>
      <c r="CA835" s="63"/>
      <c r="CB835" s="63"/>
      <c r="CC835" s="63"/>
      <c r="CD835" s="63"/>
      <c r="CE835" s="63"/>
      <c r="CF835" s="63"/>
      <c r="CG835" s="63"/>
      <c r="CH835" s="63"/>
      <c r="CI835" s="63"/>
      <c r="CJ835" s="63"/>
      <c r="CK835" s="63"/>
      <c r="CL835" s="63"/>
      <c r="CM835" s="63"/>
      <c r="CN835" s="63"/>
      <c r="CO835" s="63" t="s">
        <v>2134</v>
      </c>
      <c r="CP835" s="66"/>
      <c r="CQ835" s="64">
        <v>39231</v>
      </c>
      <c r="CR835" s="78" t="s">
        <v>2038</v>
      </c>
      <c r="CS835" s="78" t="s">
        <v>2038</v>
      </c>
    </row>
    <row r="836" spans="1:97">
      <c r="A836" s="63" t="s">
        <v>3591</v>
      </c>
      <c r="B836" s="63" t="s">
        <v>1943</v>
      </c>
      <c r="C836" s="63">
        <v>5870</v>
      </c>
      <c r="D836" s="19" t="s">
        <v>3782</v>
      </c>
      <c r="E836" s="63" t="s">
        <v>3804</v>
      </c>
      <c r="F836" s="63" t="s">
        <v>3222</v>
      </c>
      <c r="G836" s="65" t="s">
        <v>3617</v>
      </c>
      <c r="H836" s="65">
        <v>23</v>
      </c>
      <c r="I836" s="65">
        <v>29</v>
      </c>
      <c r="J836" s="65">
        <v>108</v>
      </c>
      <c r="K836" s="23">
        <v>42.469720000000002</v>
      </c>
      <c r="L836" s="23">
        <v>-109.69163</v>
      </c>
      <c r="M836" s="61" t="s">
        <v>1973</v>
      </c>
      <c r="N836" s="63" t="s">
        <v>1974</v>
      </c>
      <c r="O836" s="63"/>
      <c r="P836" s="63" t="s">
        <v>2396</v>
      </c>
      <c r="Q836" s="63"/>
      <c r="R836" s="63"/>
      <c r="S836" s="55">
        <f t="shared" si="308"/>
        <v>2418</v>
      </c>
      <c r="T836" s="63"/>
      <c r="U836" s="66">
        <v>9426</v>
      </c>
      <c r="V836" s="63">
        <v>11844</v>
      </c>
      <c r="W836" s="66">
        <v>12471</v>
      </c>
      <c r="X836" s="66">
        <v>12395</v>
      </c>
      <c r="Y836" s="63"/>
      <c r="Z836" s="64"/>
      <c r="AA836" s="63">
        <v>6.81</v>
      </c>
      <c r="AB836" s="63"/>
      <c r="AC836" s="63">
        <v>38</v>
      </c>
      <c r="AD836" s="63">
        <v>5</v>
      </c>
      <c r="AE836" s="63">
        <v>2128</v>
      </c>
      <c r="AF836" s="63">
        <v>53</v>
      </c>
      <c r="AG836" s="63"/>
      <c r="AH836" s="63">
        <v>2710</v>
      </c>
      <c r="AI836" s="63">
        <v>1122</v>
      </c>
      <c r="AJ836" s="63">
        <v>0</v>
      </c>
      <c r="AK836" s="63">
        <v>0</v>
      </c>
      <c r="AL836" s="63">
        <v>46</v>
      </c>
      <c r="AM836" s="63">
        <v>6460</v>
      </c>
      <c r="AN836" s="63"/>
      <c r="AO836" s="63" t="s">
        <v>1902</v>
      </c>
      <c r="AP836" s="17">
        <f t="shared" si="309"/>
        <v>1.8961999999999999</v>
      </c>
      <c r="AQ836" s="17">
        <f t="shared" si="310"/>
        <v>0.41144999999999998</v>
      </c>
      <c r="AR836" s="17">
        <f t="shared" si="306"/>
        <v>92.567999999999998</v>
      </c>
      <c r="AS836" s="17">
        <f t="shared" si="303"/>
        <v>1.3557399999999999</v>
      </c>
      <c r="AT836" s="17">
        <f t="shared" si="311"/>
        <v>96.23138999999999</v>
      </c>
      <c r="AU836" s="5">
        <f t="shared" si="312"/>
        <v>76.449100000000001</v>
      </c>
      <c r="AV836" s="5">
        <f t="shared" si="313"/>
        <v>18.389579999999999</v>
      </c>
      <c r="AW836" s="5">
        <f t="shared" si="307"/>
        <v>0</v>
      </c>
      <c r="AX836" s="5">
        <f t="shared" si="304"/>
        <v>0</v>
      </c>
      <c r="AY836" s="5">
        <f t="shared" si="314"/>
        <v>0.95772000000000013</v>
      </c>
      <c r="AZ836" s="5">
        <f t="shared" si="315"/>
        <v>95.796399999999991</v>
      </c>
      <c r="BA836" s="7">
        <f t="shared" si="316"/>
        <v>2.2652450460425499E-3</v>
      </c>
      <c r="BB836" s="62">
        <f t="shared" si="317"/>
        <v>6102</v>
      </c>
      <c r="BC836" s="28">
        <f t="shared" si="318"/>
        <v>-2.8498646712306959E-2</v>
      </c>
      <c r="BD836" s="32">
        <f t="shared" si="319"/>
        <v>1.9704589115879963E-2</v>
      </c>
      <c r="BE836" s="32">
        <f t="shared" si="320"/>
        <v>4.2756318910077053E-3</v>
      </c>
      <c r="BF836" s="35">
        <f t="shared" si="321"/>
        <v>0.97601977899311243</v>
      </c>
      <c r="BG836" s="36">
        <f t="shared" si="322"/>
        <v>0.7980372957647679</v>
      </c>
      <c r="BH836" s="33">
        <f t="shared" si="323"/>
        <v>0.19196525130380682</v>
      </c>
      <c r="BI836" s="33">
        <f t="shared" si="324"/>
        <v>9.9974529314254008E-3</v>
      </c>
      <c r="BJ836" s="63">
        <v>0</v>
      </c>
      <c r="BK836" s="63">
        <v>110.5</v>
      </c>
      <c r="BL836" s="63">
        <v>0</v>
      </c>
      <c r="BM836" s="63">
        <v>5297</v>
      </c>
      <c r="BN836" s="63">
        <v>0</v>
      </c>
      <c r="BO836" s="63">
        <v>0</v>
      </c>
      <c r="BP836" s="63">
        <v>0</v>
      </c>
      <c r="BQ836" s="63">
        <v>0</v>
      </c>
      <c r="BR836" s="63">
        <v>0</v>
      </c>
      <c r="BS836" s="63">
        <v>0</v>
      </c>
      <c r="BT836" s="63">
        <v>0</v>
      </c>
      <c r="BU836" s="63">
        <v>0</v>
      </c>
      <c r="BV836" s="63">
        <v>0</v>
      </c>
      <c r="BW836" s="63">
        <v>0</v>
      </c>
      <c r="BX836" s="63"/>
      <c r="BY836" s="63"/>
      <c r="BZ836" s="63"/>
      <c r="CA836" s="63"/>
      <c r="CB836" s="63"/>
      <c r="CC836" s="63"/>
      <c r="CD836" s="63"/>
      <c r="CE836" s="63"/>
      <c r="CF836" s="63"/>
      <c r="CG836" s="63"/>
      <c r="CH836" s="63"/>
      <c r="CI836" s="63"/>
      <c r="CJ836" s="63"/>
      <c r="CK836" s="63"/>
      <c r="CL836" s="63"/>
      <c r="CM836" s="63"/>
      <c r="CN836" s="63"/>
      <c r="CO836" s="63" t="s">
        <v>2135</v>
      </c>
      <c r="CP836" s="66"/>
      <c r="CQ836" s="64">
        <v>39226</v>
      </c>
      <c r="CR836" s="78" t="s">
        <v>2038</v>
      </c>
      <c r="CS836" s="78" t="s">
        <v>2038</v>
      </c>
    </row>
    <row r="837" spans="1:97">
      <c r="A837" s="63" t="s">
        <v>3591</v>
      </c>
      <c r="B837" s="63" t="s">
        <v>1943</v>
      </c>
      <c r="C837" s="63">
        <v>5872</v>
      </c>
      <c r="D837" s="19" t="s">
        <v>3782</v>
      </c>
      <c r="E837" s="63" t="s">
        <v>3804</v>
      </c>
      <c r="F837" s="63" t="s">
        <v>3222</v>
      </c>
      <c r="G837" s="65" t="s">
        <v>3598</v>
      </c>
      <c r="H837" s="65">
        <v>23</v>
      </c>
      <c r="I837" s="65">
        <v>29</v>
      </c>
      <c r="J837" s="65">
        <v>108</v>
      </c>
      <c r="K837" s="23">
        <v>42.465747999999998</v>
      </c>
      <c r="L837" s="23">
        <v>-109.68210000000001</v>
      </c>
      <c r="M837" s="61" t="s">
        <v>1944</v>
      </c>
      <c r="N837" s="63" t="s">
        <v>1945</v>
      </c>
      <c r="O837" s="63"/>
      <c r="P837" s="63" t="s">
        <v>2396</v>
      </c>
      <c r="Q837" s="63"/>
      <c r="R837" s="63"/>
      <c r="S837" s="55">
        <f t="shared" si="308"/>
        <v>2883</v>
      </c>
      <c r="T837" s="63"/>
      <c r="U837" s="66">
        <v>9463</v>
      </c>
      <c r="V837" s="63">
        <v>12346</v>
      </c>
      <c r="W837" s="66">
        <v>12423</v>
      </c>
      <c r="X837" s="66">
        <v>12384</v>
      </c>
      <c r="Y837" s="63"/>
      <c r="Z837" s="64"/>
      <c r="AA837" s="63">
        <v>6.71</v>
      </c>
      <c r="AB837" s="63"/>
      <c r="AC837" s="63">
        <v>47</v>
      </c>
      <c r="AD837" s="63">
        <v>5</v>
      </c>
      <c r="AE837" s="63">
        <v>2260</v>
      </c>
      <c r="AF837" s="63">
        <v>56</v>
      </c>
      <c r="AG837" s="63"/>
      <c r="AH837" s="63">
        <v>3057</v>
      </c>
      <c r="AI837" s="63">
        <v>1220</v>
      </c>
      <c r="AJ837" s="63">
        <v>0</v>
      </c>
      <c r="AK837" s="63">
        <v>0</v>
      </c>
      <c r="AL837" s="63">
        <v>45</v>
      </c>
      <c r="AM837" s="63">
        <v>7087</v>
      </c>
      <c r="AN837" s="63"/>
      <c r="AO837" s="63" t="s">
        <v>1902</v>
      </c>
      <c r="AP837" s="17">
        <f t="shared" si="309"/>
        <v>2.3452999999999999</v>
      </c>
      <c r="AQ837" s="17">
        <f t="shared" si="310"/>
        <v>0.41144999999999998</v>
      </c>
      <c r="AR837" s="17">
        <f t="shared" si="306"/>
        <v>98.309999999999988</v>
      </c>
      <c r="AS837" s="17">
        <f t="shared" si="303"/>
        <v>1.43248</v>
      </c>
      <c r="AT837" s="17">
        <f t="shared" si="311"/>
        <v>102.49922999999998</v>
      </c>
      <c r="AU837" s="5">
        <f t="shared" si="312"/>
        <v>86.23796999999999</v>
      </c>
      <c r="AV837" s="5">
        <f t="shared" si="313"/>
        <v>19.995799999999999</v>
      </c>
      <c r="AW837" s="5">
        <f t="shared" si="307"/>
        <v>0</v>
      </c>
      <c r="AX837" s="5">
        <f t="shared" si="304"/>
        <v>0</v>
      </c>
      <c r="AY837" s="5">
        <f t="shared" si="314"/>
        <v>0.93690000000000007</v>
      </c>
      <c r="AZ837" s="5">
        <f t="shared" si="315"/>
        <v>107.17066999999999</v>
      </c>
      <c r="BA837" s="7">
        <f t="shared" si="316"/>
        <v>-2.2279974378773514E-2</v>
      </c>
      <c r="BB837" s="62">
        <f t="shared" si="317"/>
        <v>6690</v>
      </c>
      <c r="BC837" s="28">
        <f t="shared" si="318"/>
        <v>-2.8816142846773609E-2</v>
      </c>
      <c r="BD837" s="32">
        <f t="shared" si="319"/>
        <v>2.2881147497400715E-2</v>
      </c>
      <c r="BE837" s="32">
        <f t="shared" si="320"/>
        <v>4.0141764967405128E-3</v>
      </c>
      <c r="BF837" s="35">
        <f t="shared" si="321"/>
        <v>0.97310467600585882</v>
      </c>
      <c r="BG837" s="36">
        <f t="shared" si="322"/>
        <v>0.80467883610319879</v>
      </c>
      <c r="BH837" s="33">
        <f t="shared" si="323"/>
        <v>0.18657903323735869</v>
      </c>
      <c r="BI837" s="33">
        <f t="shared" si="324"/>
        <v>8.7421306594425534E-3</v>
      </c>
      <c r="BJ837" s="63">
        <v>0</v>
      </c>
      <c r="BK837" s="63">
        <v>154.65</v>
      </c>
      <c r="BL837" s="63">
        <v>0</v>
      </c>
      <c r="BM837" s="63">
        <v>5818</v>
      </c>
      <c r="BN837" s="63">
        <v>0</v>
      </c>
      <c r="BO837" s="63">
        <v>0</v>
      </c>
      <c r="BP837" s="63">
        <v>0</v>
      </c>
      <c r="BQ837" s="63">
        <v>0</v>
      </c>
      <c r="BR837" s="63">
        <v>0</v>
      </c>
      <c r="BS837" s="63">
        <v>0</v>
      </c>
      <c r="BT837" s="63">
        <v>0</v>
      </c>
      <c r="BU837" s="63">
        <v>0</v>
      </c>
      <c r="BV837" s="63">
        <v>0</v>
      </c>
      <c r="BW837" s="63">
        <v>0</v>
      </c>
      <c r="BX837" s="63"/>
      <c r="BY837" s="63"/>
      <c r="BZ837" s="63"/>
      <c r="CA837" s="63"/>
      <c r="CB837" s="63"/>
      <c r="CC837" s="63"/>
      <c r="CD837" s="63"/>
      <c r="CE837" s="63"/>
      <c r="CF837" s="63"/>
      <c r="CG837" s="63"/>
      <c r="CH837" s="63"/>
      <c r="CI837" s="63"/>
      <c r="CJ837" s="63"/>
      <c r="CK837" s="63"/>
      <c r="CL837" s="63"/>
      <c r="CM837" s="63"/>
      <c r="CN837" s="63"/>
      <c r="CO837" s="63" t="s">
        <v>2136</v>
      </c>
      <c r="CP837" s="66"/>
      <c r="CQ837" s="64">
        <v>39231</v>
      </c>
      <c r="CR837" s="78" t="s">
        <v>2038</v>
      </c>
      <c r="CS837" s="78" t="s">
        <v>2038</v>
      </c>
    </row>
    <row r="838" spans="1:97">
      <c r="A838" s="63" t="s">
        <v>3591</v>
      </c>
      <c r="B838" s="63" t="s">
        <v>1943</v>
      </c>
      <c r="C838" s="63">
        <v>4753</v>
      </c>
      <c r="D838" s="19" t="s">
        <v>3782</v>
      </c>
      <c r="E838" s="63" t="s">
        <v>3804</v>
      </c>
      <c r="F838" s="63" t="s">
        <v>3222</v>
      </c>
      <c r="G838" s="65" t="s">
        <v>3597</v>
      </c>
      <c r="H838" s="65">
        <v>23</v>
      </c>
      <c r="I838" s="65">
        <v>29</v>
      </c>
      <c r="J838" s="65">
        <v>108</v>
      </c>
      <c r="K838" s="23">
        <v>42.470035000000003</v>
      </c>
      <c r="L838" s="23">
        <v>-109.688151</v>
      </c>
      <c r="M838" s="61" t="s">
        <v>1946</v>
      </c>
      <c r="N838" s="63" t="s">
        <v>1947</v>
      </c>
      <c r="O838" s="63"/>
      <c r="P838" s="63" t="s">
        <v>2396</v>
      </c>
      <c r="Q838" s="63"/>
      <c r="R838" s="63"/>
      <c r="S838" s="55">
        <f t="shared" si="308"/>
        <v>3561</v>
      </c>
      <c r="T838" s="63"/>
      <c r="U838" s="66">
        <v>8810</v>
      </c>
      <c r="V838" s="63">
        <v>12371</v>
      </c>
      <c r="W838" s="66">
        <v>12457</v>
      </c>
      <c r="X838" s="66"/>
      <c r="Y838" s="63" t="s">
        <v>3788</v>
      </c>
      <c r="Z838" s="64">
        <v>38685</v>
      </c>
      <c r="AA838" s="63">
        <v>7.8</v>
      </c>
      <c r="AB838" s="63"/>
      <c r="AC838" s="63">
        <v>80</v>
      </c>
      <c r="AD838" s="63">
        <v>0</v>
      </c>
      <c r="AE838" s="63">
        <v>636</v>
      </c>
      <c r="AF838" s="63">
        <v>0</v>
      </c>
      <c r="AG838" s="63"/>
      <c r="AH838" s="63">
        <v>746</v>
      </c>
      <c r="AI838" s="63">
        <v>671</v>
      </c>
      <c r="AJ838" s="63">
        <v>0</v>
      </c>
      <c r="AK838" s="63">
        <v>0</v>
      </c>
      <c r="AL838" s="63">
        <v>50</v>
      </c>
      <c r="AM838" s="63">
        <v>2182</v>
      </c>
      <c r="AN838" s="63"/>
      <c r="AO838" s="63" t="s">
        <v>1902</v>
      </c>
      <c r="AP838" s="17">
        <f t="shared" si="309"/>
        <v>3.992</v>
      </c>
      <c r="AQ838" s="17">
        <f t="shared" si="310"/>
        <v>0</v>
      </c>
      <c r="AR838" s="17">
        <f t="shared" si="306"/>
        <v>27.665999999999997</v>
      </c>
      <c r="AS838" s="17">
        <f t="shared" si="303"/>
        <v>0</v>
      </c>
      <c r="AT838" s="17">
        <f t="shared" si="311"/>
        <v>31.657999999999998</v>
      </c>
      <c r="AU838" s="5">
        <f t="shared" si="312"/>
        <v>21.04466</v>
      </c>
      <c r="AV838" s="5">
        <f t="shared" si="313"/>
        <v>10.997689999999999</v>
      </c>
      <c r="AW838" s="5">
        <f t="shared" si="307"/>
        <v>0</v>
      </c>
      <c r="AX838" s="5">
        <f t="shared" si="304"/>
        <v>0</v>
      </c>
      <c r="AY838" s="5">
        <f t="shared" si="314"/>
        <v>1.0410000000000001</v>
      </c>
      <c r="AZ838" s="5">
        <f t="shared" si="315"/>
        <v>33.083349999999996</v>
      </c>
      <c r="BA838" s="7">
        <f t="shared" si="316"/>
        <v>-2.2016068555876549E-2</v>
      </c>
      <c r="BB838" s="62">
        <f t="shared" si="317"/>
        <v>2183</v>
      </c>
      <c r="BC838" s="28">
        <f t="shared" si="318"/>
        <v>2.290950744558992E-4</v>
      </c>
      <c r="BD838" s="32">
        <f t="shared" si="319"/>
        <v>0.12609766883568135</v>
      </c>
      <c r="BE838" s="32">
        <f t="shared" si="320"/>
        <v>0</v>
      </c>
      <c r="BF838" s="35">
        <f t="shared" si="321"/>
        <v>0.87390233116431859</v>
      </c>
      <c r="BG838" s="37">
        <f t="shared" si="322"/>
        <v>0.63611030926432788</v>
      </c>
      <c r="BH838" s="33">
        <f t="shared" si="323"/>
        <v>0.33242371162533418</v>
      </c>
      <c r="BI838" s="33">
        <f t="shared" si="324"/>
        <v>3.1465979110337987E-2</v>
      </c>
      <c r="BJ838" s="63">
        <v>0</v>
      </c>
      <c r="BK838" s="63">
        <v>20</v>
      </c>
      <c r="BL838" s="63">
        <v>0</v>
      </c>
      <c r="BM838" s="63">
        <v>0</v>
      </c>
      <c r="BN838" s="63">
        <v>0</v>
      </c>
      <c r="BO838" s="63">
        <v>0</v>
      </c>
      <c r="BP838" s="63">
        <v>0</v>
      </c>
      <c r="BQ838" s="63">
        <v>0</v>
      </c>
      <c r="BR838" s="63">
        <v>0</v>
      </c>
      <c r="BS838" s="63">
        <v>0</v>
      </c>
      <c r="BT838" s="63">
        <v>0</v>
      </c>
      <c r="BU838" s="63">
        <v>0</v>
      </c>
      <c r="BV838" s="63">
        <v>0</v>
      </c>
      <c r="BW838" s="63">
        <v>0</v>
      </c>
      <c r="BX838" s="63"/>
      <c r="BY838" s="63"/>
      <c r="BZ838" s="63"/>
      <c r="CA838" s="63"/>
      <c r="CB838" s="63"/>
      <c r="CC838" s="63"/>
      <c r="CD838" s="63"/>
      <c r="CE838" s="63"/>
      <c r="CF838" s="63"/>
      <c r="CG838" s="63"/>
      <c r="CH838" s="63"/>
      <c r="CI838" s="63"/>
      <c r="CJ838" s="63"/>
      <c r="CK838" s="63"/>
      <c r="CL838" s="63"/>
      <c r="CM838" s="63" t="s">
        <v>1948</v>
      </c>
      <c r="CN838" s="63">
        <v>20051129</v>
      </c>
      <c r="CO838" s="63" t="s">
        <v>2127</v>
      </c>
      <c r="CP838" s="66"/>
      <c r="CQ838" s="64">
        <v>38699</v>
      </c>
      <c r="CR838" s="78" t="s">
        <v>2038</v>
      </c>
      <c r="CS838" s="78" t="s">
        <v>2038</v>
      </c>
    </row>
    <row r="839" spans="1:97">
      <c r="A839" s="63" t="s">
        <v>3591</v>
      </c>
      <c r="B839" s="63" t="s">
        <v>1899</v>
      </c>
      <c r="C839" s="63">
        <v>5538</v>
      </c>
      <c r="D839" s="19" t="s">
        <v>3782</v>
      </c>
      <c r="E839" s="63" t="s">
        <v>3804</v>
      </c>
      <c r="F839" s="63" t="s">
        <v>3222</v>
      </c>
      <c r="G839" s="65" t="s">
        <v>3595</v>
      </c>
      <c r="H839" s="65">
        <v>24</v>
      </c>
      <c r="I839" s="65">
        <v>29</v>
      </c>
      <c r="J839" s="65">
        <v>108</v>
      </c>
      <c r="K839" s="23">
        <v>42.46228</v>
      </c>
      <c r="L839" s="23">
        <v>-109.67203000000001</v>
      </c>
      <c r="M839" s="61" t="s">
        <v>1957</v>
      </c>
      <c r="N839" s="63" t="s">
        <v>1958</v>
      </c>
      <c r="O839" s="63"/>
      <c r="P839" s="63" t="s">
        <v>2396</v>
      </c>
      <c r="Q839" s="63"/>
      <c r="R839" s="63"/>
      <c r="S839" s="55">
        <f t="shared" si="308"/>
        <v>2690</v>
      </c>
      <c r="T839" s="63"/>
      <c r="U839" s="66">
        <v>9295</v>
      </c>
      <c r="V839" s="63">
        <v>11985</v>
      </c>
      <c r="W839" s="66">
        <v>12132</v>
      </c>
      <c r="X839" s="66">
        <v>12010</v>
      </c>
      <c r="Y839" s="63"/>
      <c r="Z839" s="64"/>
      <c r="AA839" s="63">
        <v>6.93</v>
      </c>
      <c r="AB839" s="63"/>
      <c r="AC839" s="63">
        <v>64.599999999999994</v>
      </c>
      <c r="AD839" s="63">
        <v>9.1</v>
      </c>
      <c r="AE839" s="63">
        <v>3520</v>
      </c>
      <c r="AF839" s="63">
        <v>38.799999999999997</v>
      </c>
      <c r="AG839" s="63"/>
      <c r="AH839" s="63">
        <v>5280</v>
      </c>
      <c r="AI839" s="63">
        <v>891</v>
      </c>
      <c r="AJ839" s="63">
        <v>0</v>
      </c>
      <c r="AK839" s="63">
        <v>0</v>
      </c>
      <c r="AL839" s="63">
        <v>11</v>
      </c>
      <c r="AM839" s="63">
        <v>9590</v>
      </c>
      <c r="AN839" s="63"/>
      <c r="AO839" s="63" t="s">
        <v>1902</v>
      </c>
      <c r="AP839" s="17">
        <f t="shared" si="309"/>
        <v>3.2235399999999998</v>
      </c>
      <c r="AQ839" s="17">
        <f t="shared" si="310"/>
        <v>0.74883900000000003</v>
      </c>
      <c r="AR839" s="17">
        <f t="shared" si="306"/>
        <v>153.11999999999998</v>
      </c>
      <c r="AS839" s="17">
        <f t="shared" si="303"/>
        <v>0.99250399999999983</v>
      </c>
      <c r="AT839" s="17">
        <f t="shared" si="311"/>
        <v>158.08488299999996</v>
      </c>
      <c r="AU839" s="5">
        <f t="shared" si="312"/>
        <v>148.94880000000001</v>
      </c>
      <c r="AV839" s="5">
        <f t="shared" si="313"/>
        <v>14.603489999999999</v>
      </c>
      <c r="AW839" s="5">
        <f t="shared" si="307"/>
        <v>0</v>
      </c>
      <c r="AX839" s="5">
        <f t="shared" si="304"/>
        <v>0</v>
      </c>
      <c r="AY839" s="5">
        <f t="shared" si="314"/>
        <v>0.22902000000000003</v>
      </c>
      <c r="AZ839" s="5">
        <f t="shared" si="315"/>
        <v>163.78130999999999</v>
      </c>
      <c r="BA839" s="7">
        <f t="shared" si="316"/>
        <v>-1.7698121529650768E-2</v>
      </c>
      <c r="BB839" s="62">
        <f t="shared" si="317"/>
        <v>9814.5</v>
      </c>
      <c r="BC839" s="28">
        <f t="shared" si="318"/>
        <v>1.1569481305882656E-2</v>
      </c>
      <c r="BD839" s="32">
        <f t="shared" si="319"/>
        <v>2.0391197050764181E-2</v>
      </c>
      <c r="BE839" s="32">
        <f t="shared" si="320"/>
        <v>4.7369424943686754E-3</v>
      </c>
      <c r="BF839" s="35">
        <f t="shared" si="321"/>
        <v>0.97487186045486718</v>
      </c>
      <c r="BG839" s="36">
        <f t="shared" si="322"/>
        <v>0.90943710243861164</v>
      </c>
      <c r="BH839" s="33">
        <f t="shared" si="323"/>
        <v>8.9164569510403843E-2</v>
      </c>
      <c r="BI839" s="33">
        <f t="shared" si="324"/>
        <v>1.3983280509845724E-3</v>
      </c>
      <c r="BJ839" s="63">
        <v>0</v>
      </c>
      <c r="BK839" s="63">
        <v>20.7</v>
      </c>
      <c r="BL839" s="63">
        <v>0</v>
      </c>
      <c r="BM839" s="63">
        <v>0</v>
      </c>
      <c r="BN839" s="63">
        <v>0</v>
      </c>
      <c r="BO839" s="63">
        <v>0</v>
      </c>
      <c r="BP839" s="63">
        <v>0</v>
      </c>
      <c r="BQ839" s="63">
        <v>0</v>
      </c>
      <c r="BR839" s="63">
        <v>0</v>
      </c>
      <c r="BS839" s="63">
        <v>0</v>
      </c>
      <c r="BT839" s="63">
        <v>0</v>
      </c>
      <c r="BU839" s="63">
        <v>0</v>
      </c>
      <c r="BV839" s="63">
        <v>0</v>
      </c>
      <c r="BW839" s="63">
        <v>0</v>
      </c>
      <c r="BX839" s="63"/>
      <c r="BY839" s="63"/>
      <c r="BZ839" s="63"/>
      <c r="CA839" s="63"/>
      <c r="CB839" s="63"/>
      <c r="CC839" s="63"/>
      <c r="CD839" s="63"/>
      <c r="CE839" s="63"/>
      <c r="CF839" s="63"/>
      <c r="CG839" s="63"/>
      <c r="CH839" s="63"/>
      <c r="CI839" s="63"/>
      <c r="CJ839" s="63"/>
      <c r="CK839" s="63"/>
      <c r="CL839" s="63"/>
      <c r="CM839" s="63"/>
      <c r="CN839" s="63"/>
      <c r="CO839" s="63" t="s">
        <v>2138</v>
      </c>
      <c r="CP839" s="66"/>
      <c r="CQ839" s="64">
        <v>39232</v>
      </c>
      <c r="CR839" s="78" t="s">
        <v>2038</v>
      </c>
      <c r="CS839" s="78" t="s">
        <v>2038</v>
      </c>
    </row>
    <row r="840" spans="1:97">
      <c r="A840" s="63" t="s">
        <v>3591</v>
      </c>
      <c r="B840" s="63" t="s">
        <v>1899</v>
      </c>
      <c r="C840" s="63">
        <v>5875</v>
      </c>
      <c r="D840" s="19" t="s">
        <v>3782</v>
      </c>
      <c r="E840" s="63" t="s">
        <v>3804</v>
      </c>
      <c r="F840" s="63" t="s">
        <v>3222</v>
      </c>
      <c r="G840" s="65" t="s">
        <v>3592</v>
      </c>
      <c r="H840" s="65">
        <v>24</v>
      </c>
      <c r="I840" s="65">
        <v>29</v>
      </c>
      <c r="J840" s="65">
        <v>108</v>
      </c>
      <c r="K840" s="23">
        <v>42.473059999999997</v>
      </c>
      <c r="L840" s="23">
        <v>-109.66694</v>
      </c>
      <c r="M840" s="61" t="s">
        <v>1900</v>
      </c>
      <c r="N840" s="63" t="s">
        <v>1901</v>
      </c>
      <c r="O840" s="63"/>
      <c r="P840" s="63" t="s">
        <v>2396</v>
      </c>
      <c r="Q840" s="63"/>
      <c r="R840" s="63"/>
      <c r="S840" s="55">
        <f t="shared" si="308"/>
        <v>2108</v>
      </c>
      <c r="T840" s="63"/>
      <c r="U840" s="66">
        <v>9956</v>
      </c>
      <c r="V840" s="63">
        <v>12064</v>
      </c>
      <c r="W840" s="66">
        <v>12516</v>
      </c>
      <c r="X840" s="66">
        <v>12468</v>
      </c>
      <c r="Y840" s="63"/>
      <c r="Z840" s="64"/>
      <c r="AA840" s="63">
        <v>7.2</v>
      </c>
      <c r="AB840" s="63"/>
      <c r="AC840" s="63">
        <v>6</v>
      </c>
      <c r="AD840" s="63">
        <v>1</v>
      </c>
      <c r="AE840" s="63">
        <v>968</v>
      </c>
      <c r="AF840" s="63">
        <v>45.7</v>
      </c>
      <c r="AG840" s="63"/>
      <c r="AH840" s="63">
        <v>1128</v>
      </c>
      <c r="AI840" s="63">
        <v>976</v>
      </c>
      <c r="AJ840" s="63">
        <v>0</v>
      </c>
      <c r="AK840" s="63">
        <v>0</v>
      </c>
      <c r="AL840" s="63">
        <v>4</v>
      </c>
      <c r="AM840" s="63">
        <v>28114</v>
      </c>
      <c r="AN840" s="63"/>
      <c r="AO840" s="63" t="s">
        <v>1902</v>
      </c>
      <c r="AP840" s="17">
        <f t="shared" si="309"/>
        <v>0.2994</v>
      </c>
      <c r="AQ840" s="17">
        <f t="shared" si="310"/>
        <v>8.2290000000000002E-2</v>
      </c>
      <c r="AR840" s="17">
        <f t="shared" si="306"/>
        <v>42.107999999999997</v>
      </c>
      <c r="AS840" s="17">
        <f t="shared" si="303"/>
        <v>1.169006</v>
      </c>
      <c r="AT840" s="17">
        <f t="shared" si="311"/>
        <v>43.658695999999999</v>
      </c>
      <c r="AU840" s="5">
        <f t="shared" si="312"/>
        <v>31.820879999999999</v>
      </c>
      <c r="AV840" s="5">
        <f t="shared" si="313"/>
        <v>15.996639999999998</v>
      </c>
      <c r="AW840" s="5">
        <f t="shared" si="307"/>
        <v>0</v>
      </c>
      <c r="AX840" s="5">
        <f t="shared" si="304"/>
        <v>0</v>
      </c>
      <c r="AY840" s="5">
        <f t="shared" si="314"/>
        <v>8.3280000000000007E-2</v>
      </c>
      <c r="AZ840" s="5">
        <f t="shared" si="315"/>
        <v>47.900799999999997</v>
      </c>
      <c r="BA840" s="7">
        <f t="shared" si="316"/>
        <v>-4.6331666133243E-2</v>
      </c>
      <c r="BB840" s="62">
        <f t="shared" si="317"/>
        <v>3128.7</v>
      </c>
      <c r="BC840" s="28">
        <f t="shared" si="318"/>
        <v>-0.79971641375425295</v>
      </c>
      <c r="BD840" s="32">
        <f t="shared" si="319"/>
        <v>6.8577403227984635E-3</v>
      </c>
      <c r="BE840" s="32">
        <f t="shared" si="320"/>
        <v>1.8848478662761711E-3</v>
      </c>
      <c r="BF840" s="35">
        <f t="shared" si="321"/>
        <v>0.99125741181092542</v>
      </c>
      <c r="BG840" s="37">
        <f t="shared" si="322"/>
        <v>0.66430790299953235</v>
      </c>
      <c r="BH840" s="33">
        <f t="shared" si="323"/>
        <v>0.33395350390807665</v>
      </c>
      <c r="BI840" s="33">
        <f t="shared" si="324"/>
        <v>1.7385930923909416E-3</v>
      </c>
      <c r="BJ840" s="63">
        <v>0</v>
      </c>
      <c r="BK840" s="63">
        <v>20.399999999999999</v>
      </c>
      <c r="BL840" s="63">
        <v>0</v>
      </c>
      <c r="BM840" s="63">
        <v>2447</v>
      </c>
      <c r="BN840" s="63">
        <v>0</v>
      </c>
      <c r="BO840" s="63">
        <v>0</v>
      </c>
      <c r="BP840" s="63">
        <v>0</v>
      </c>
      <c r="BQ840" s="63">
        <v>0</v>
      </c>
      <c r="BR840" s="63">
        <v>0</v>
      </c>
      <c r="BS840" s="63">
        <v>0</v>
      </c>
      <c r="BT840" s="63">
        <v>0</v>
      </c>
      <c r="BU840" s="63">
        <v>0</v>
      </c>
      <c r="BV840" s="63">
        <v>0</v>
      </c>
      <c r="BW840" s="63">
        <v>0</v>
      </c>
      <c r="BX840" s="63"/>
      <c r="BY840" s="63"/>
      <c r="BZ840" s="63"/>
      <c r="CA840" s="63"/>
      <c r="CB840" s="63"/>
      <c r="CC840" s="63"/>
      <c r="CD840" s="63"/>
      <c r="CE840" s="63"/>
      <c r="CF840" s="63"/>
      <c r="CG840" s="63"/>
      <c r="CH840" s="63"/>
      <c r="CI840" s="63"/>
      <c r="CJ840" s="63"/>
      <c r="CK840" s="63"/>
      <c r="CL840" s="63"/>
      <c r="CM840" s="63"/>
      <c r="CN840" s="63"/>
      <c r="CO840" s="63" t="s">
        <v>2140</v>
      </c>
      <c r="CP840" s="66"/>
      <c r="CQ840" s="64">
        <v>39231</v>
      </c>
      <c r="CR840" s="78" t="s">
        <v>2038</v>
      </c>
      <c r="CS840" s="78" t="s">
        <v>2038</v>
      </c>
    </row>
    <row r="841" spans="1:97">
      <c r="A841" s="63" t="s">
        <v>3591</v>
      </c>
      <c r="B841" s="63" t="s">
        <v>1899</v>
      </c>
      <c r="C841" s="63">
        <v>4755</v>
      </c>
      <c r="D841" s="19" t="s">
        <v>3782</v>
      </c>
      <c r="E841" s="63" t="s">
        <v>3804</v>
      </c>
      <c r="F841" s="63" t="s">
        <v>3222</v>
      </c>
      <c r="G841" s="65" t="s">
        <v>3598</v>
      </c>
      <c r="H841" s="65">
        <v>24</v>
      </c>
      <c r="I841" s="65">
        <v>29</v>
      </c>
      <c r="J841" s="65">
        <v>108</v>
      </c>
      <c r="K841" s="23">
        <v>42.464440000000003</v>
      </c>
      <c r="L841" s="23">
        <v>-109.66166699999999</v>
      </c>
      <c r="M841" s="61" t="s">
        <v>1937</v>
      </c>
      <c r="N841" s="63" t="s">
        <v>1938</v>
      </c>
      <c r="O841" s="63"/>
      <c r="P841" s="63" t="s">
        <v>2396</v>
      </c>
      <c r="Q841" s="63"/>
      <c r="R841" s="63"/>
      <c r="S841" s="55">
        <f t="shared" si="308"/>
        <v>2637</v>
      </c>
      <c r="T841" s="63"/>
      <c r="U841" s="66">
        <v>9457</v>
      </c>
      <c r="V841" s="63">
        <v>12094</v>
      </c>
      <c r="W841" s="66">
        <v>12300</v>
      </c>
      <c r="X841" s="66"/>
      <c r="Y841" s="63"/>
      <c r="Z841" s="64">
        <v>38685</v>
      </c>
      <c r="AA841" s="63">
        <v>7</v>
      </c>
      <c r="AB841" s="63"/>
      <c r="AC841" s="63">
        <v>80</v>
      </c>
      <c r="AD841" s="63">
        <v>0</v>
      </c>
      <c r="AE841" s="63">
        <v>369</v>
      </c>
      <c r="AF841" s="63">
        <v>0</v>
      </c>
      <c r="AG841" s="63"/>
      <c r="AH841" s="63">
        <v>355</v>
      </c>
      <c r="AI841" s="63">
        <v>549</v>
      </c>
      <c r="AJ841" s="63">
        <v>0</v>
      </c>
      <c r="AK841" s="63">
        <v>0</v>
      </c>
      <c r="AL841" s="63">
        <v>100</v>
      </c>
      <c r="AM841" s="63">
        <v>1453</v>
      </c>
      <c r="AN841" s="63"/>
      <c r="AO841" s="63" t="s">
        <v>1902</v>
      </c>
      <c r="AP841" s="17">
        <f t="shared" si="309"/>
        <v>3.992</v>
      </c>
      <c r="AQ841" s="17">
        <f t="shared" si="310"/>
        <v>0</v>
      </c>
      <c r="AR841" s="17">
        <f t="shared" si="306"/>
        <v>16.051499999999997</v>
      </c>
      <c r="AS841" s="17">
        <f t="shared" si="303"/>
        <v>0</v>
      </c>
      <c r="AT841" s="17">
        <f t="shared" si="311"/>
        <v>20.043499999999998</v>
      </c>
      <c r="AU841" s="5">
        <f t="shared" si="312"/>
        <v>10.01455</v>
      </c>
      <c r="AV841" s="5">
        <f t="shared" si="313"/>
        <v>8.9981099999999987</v>
      </c>
      <c r="AW841" s="5">
        <f t="shared" si="307"/>
        <v>0</v>
      </c>
      <c r="AX841" s="5">
        <f t="shared" si="304"/>
        <v>0</v>
      </c>
      <c r="AY841" s="5">
        <f t="shared" si="314"/>
        <v>2.0820000000000003</v>
      </c>
      <c r="AZ841" s="5">
        <f t="shared" si="315"/>
        <v>21.094659999999998</v>
      </c>
      <c r="BA841" s="7">
        <f t="shared" si="316"/>
        <v>-2.5551944958160488E-2</v>
      </c>
      <c r="BB841" s="62">
        <f t="shared" si="317"/>
        <v>1453</v>
      </c>
      <c r="BC841" s="28">
        <f t="shared" si="318"/>
        <v>0</v>
      </c>
      <c r="BD841" s="32">
        <f t="shared" si="319"/>
        <v>0.19916681218350091</v>
      </c>
      <c r="BE841" s="32">
        <f t="shared" si="320"/>
        <v>0</v>
      </c>
      <c r="BF841" s="35">
        <f t="shared" si="321"/>
        <v>0.80083318781649904</v>
      </c>
      <c r="BG841" s="37">
        <f t="shared" si="322"/>
        <v>0.47474337107116216</v>
      </c>
      <c r="BH841" s="33">
        <f t="shared" si="323"/>
        <v>0.42655866460990599</v>
      </c>
      <c r="BI841" s="33">
        <f t="shared" si="324"/>
        <v>9.8697964318931922E-2</v>
      </c>
      <c r="BJ841" s="63">
        <v>0</v>
      </c>
      <c r="BK841" s="63">
        <v>15</v>
      </c>
      <c r="BL841" s="63">
        <v>0</v>
      </c>
      <c r="BM841" s="63">
        <v>0</v>
      </c>
      <c r="BN841" s="63">
        <v>0</v>
      </c>
      <c r="BO841" s="63">
        <v>0</v>
      </c>
      <c r="BP841" s="63">
        <v>0</v>
      </c>
      <c r="BQ841" s="63">
        <v>0</v>
      </c>
      <c r="BR841" s="63">
        <v>0</v>
      </c>
      <c r="BS841" s="63">
        <v>0</v>
      </c>
      <c r="BT841" s="63">
        <v>0</v>
      </c>
      <c r="BU841" s="63">
        <v>0</v>
      </c>
      <c r="BV841" s="63">
        <v>0</v>
      </c>
      <c r="BW841" s="63">
        <v>0</v>
      </c>
      <c r="BX841" s="63"/>
      <c r="BY841" s="63"/>
      <c r="BZ841" s="63"/>
      <c r="CA841" s="63"/>
      <c r="CB841" s="63"/>
      <c r="CC841" s="63"/>
      <c r="CD841" s="63"/>
      <c r="CE841" s="63"/>
      <c r="CF841" s="63"/>
      <c r="CG841" s="63"/>
      <c r="CH841" s="63"/>
      <c r="CI841" s="63"/>
      <c r="CJ841" s="63"/>
      <c r="CK841" s="63"/>
      <c r="CL841" s="63"/>
      <c r="CM841" s="63"/>
      <c r="CN841" s="63">
        <v>20051129</v>
      </c>
      <c r="CO841" s="63" t="s">
        <v>2127</v>
      </c>
      <c r="CP841" s="66"/>
      <c r="CQ841" s="64">
        <v>38699</v>
      </c>
      <c r="CR841" s="78" t="s">
        <v>2038</v>
      </c>
      <c r="CS841" s="78" t="s">
        <v>2038</v>
      </c>
    </row>
    <row r="842" spans="1:97">
      <c r="A842" s="63" t="s">
        <v>3591</v>
      </c>
      <c r="B842" s="63" t="s">
        <v>1899</v>
      </c>
      <c r="C842" s="63">
        <v>5433</v>
      </c>
      <c r="D842" s="19" t="s">
        <v>3782</v>
      </c>
      <c r="E842" s="63" t="s">
        <v>3804</v>
      </c>
      <c r="F842" s="63" t="s">
        <v>3222</v>
      </c>
      <c r="G842" s="65" t="s">
        <v>3604</v>
      </c>
      <c r="H842" s="65">
        <v>24</v>
      </c>
      <c r="I842" s="65">
        <v>29</v>
      </c>
      <c r="J842" s="65">
        <v>108</v>
      </c>
      <c r="K842" s="23">
        <v>42.461939999999998</v>
      </c>
      <c r="L842" s="23">
        <v>-109.6675</v>
      </c>
      <c r="M842" s="61" t="s">
        <v>1998</v>
      </c>
      <c r="N842" s="63" t="s">
        <v>1999</v>
      </c>
      <c r="O842" s="63"/>
      <c r="P842" s="63" t="s">
        <v>2396</v>
      </c>
      <c r="Q842" s="63"/>
      <c r="R842" s="63"/>
      <c r="S842" s="55">
        <f t="shared" si="308"/>
        <v>2770</v>
      </c>
      <c r="T842" s="63"/>
      <c r="U842" s="66">
        <v>9680</v>
      </c>
      <c r="V842" s="63">
        <v>12450</v>
      </c>
      <c r="W842" s="66">
        <v>12620</v>
      </c>
      <c r="X842" s="66"/>
      <c r="Y842" s="63" t="s">
        <v>3788</v>
      </c>
      <c r="Z842" s="64"/>
      <c r="AA842" s="63">
        <v>7.18</v>
      </c>
      <c r="AB842" s="63"/>
      <c r="AC842" s="63">
        <v>4</v>
      </c>
      <c r="AD842" s="63">
        <v>1</v>
      </c>
      <c r="AE842" s="63">
        <v>230</v>
      </c>
      <c r="AF842" s="63">
        <v>3</v>
      </c>
      <c r="AG842" s="63"/>
      <c r="AH842" s="63">
        <v>208</v>
      </c>
      <c r="AI842" s="63">
        <v>244</v>
      </c>
      <c r="AJ842" s="63">
        <v>0</v>
      </c>
      <c r="AK842" s="63">
        <v>0</v>
      </c>
      <c r="AL842" s="63">
        <v>13</v>
      </c>
      <c r="AM842" s="63">
        <v>802</v>
      </c>
      <c r="AN842" s="63"/>
      <c r="AO842" s="63" t="s">
        <v>1902</v>
      </c>
      <c r="AP842" s="17">
        <f t="shared" si="309"/>
        <v>0.1996</v>
      </c>
      <c r="AQ842" s="17">
        <f t="shared" si="310"/>
        <v>8.2290000000000002E-2</v>
      </c>
      <c r="AR842" s="17">
        <f t="shared" si="306"/>
        <v>10.004999999999999</v>
      </c>
      <c r="AS842" s="17">
        <f t="shared" si="303"/>
        <v>7.6740000000000003E-2</v>
      </c>
      <c r="AT842" s="17">
        <f t="shared" si="311"/>
        <v>10.363629999999999</v>
      </c>
      <c r="AU842" s="5">
        <f t="shared" si="312"/>
        <v>5.86768</v>
      </c>
      <c r="AV842" s="5">
        <f t="shared" si="313"/>
        <v>3.9991599999999994</v>
      </c>
      <c r="AW842" s="5">
        <f t="shared" si="307"/>
        <v>0</v>
      </c>
      <c r="AX842" s="5">
        <f t="shared" si="304"/>
        <v>0</v>
      </c>
      <c r="AY842" s="5">
        <f t="shared" si="314"/>
        <v>0.27066000000000001</v>
      </c>
      <c r="AZ842" s="5">
        <f t="shared" si="315"/>
        <v>10.137499999999999</v>
      </c>
      <c r="BA842" s="7">
        <f t="shared" si="316"/>
        <v>1.1030123705376219E-2</v>
      </c>
      <c r="BB842" s="62">
        <f t="shared" si="317"/>
        <v>703</v>
      </c>
      <c r="BC842" s="28">
        <f t="shared" si="318"/>
        <v>-6.5780730897009962E-2</v>
      </c>
      <c r="BD842" s="32">
        <f t="shared" si="319"/>
        <v>1.9259660948914618E-2</v>
      </c>
      <c r="BE842" s="32">
        <f t="shared" si="320"/>
        <v>7.9402680334979166E-3</v>
      </c>
      <c r="BF842" s="35">
        <f t="shared" si="321"/>
        <v>0.97280007101758736</v>
      </c>
      <c r="BG842" s="37">
        <f t="shared" si="322"/>
        <v>0.57880937114673248</v>
      </c>
      <c r="BH842" s="33">
        <f t="shared" si="323"/>
        <v>0.39449173859432796</v>
      </c>
      <c r="BI842" s="33">
        <f t="shared" si="324"/>
        <v>2.6698890258939584E-2</v>
      </c>
      <c r="BJ842" s="63">
        <v>0</v>
      </c>
      <c r="BK842" s="63">
        <v>0</v>
      </c>
      <c r="BL842" s="63">
        <v>0</v>
      </c>
      <c r="BM842" s="63">
        <v>536</v>
      </c>
      <c r="BN842" s="63">
        <v>0</v>
      </c>
      <c r="BO842" s="63">
        <v>0</v>
      </c>
      <c r="BP842" s="63">
        <v>0</v>
      </c>
      <c r="BQ842" s="63">
        <v>0</v>
      </c>
      <c r="BR842" s="63">
        <v>0</v>
      </c>
      <c r="BS842" s="63">
        <v>0</v>
      </c>
      <c r="BT842" s="63">
        <v>0</v>
      </c>
      <c r="BU842" s="63">
        <v>0</v>
      </c>
      <c r="BV842" s="63">
        <v>0</v>
      </c>
      <c r="BW842" s="63">
        <v>0</v>
      </c>
      <c r="BX842" s="63"/>
      <c r="BY842" s="63"/>
      <c r="BZ842" s="63"/>
      <c r="CA842" s="63"/>
      <c r="CB842" s="63"/>
      <c r="CC842" s="63"/>
      <c r="CD842" s="63"/>
      <c r="CE842" s="63"/>
      <c r="CF842" s="63"/>
      <c r="CG842" s="63"/>
      <c r="CH842" s="63"/>
      <c r="CI842" s="63"/>
      <c r="CJ842" s="63"/>
      <c r="CK842" s="63"/>
      <c r="CL842" s="63"/>
      <c r="CM842" s="63" t="s">
        <v>3820</v>
      </c>
      <c r="CN842" s="63"/>
      <c r="CO842" s="63" t="s">
        <v>2139</v>
      </c>
      <c r="CP842" s="66"/>
      <c r="CQ842" s="64">
        <v>38715</v>
      </c>
      <c r="CR842" s="78" t="s">
        <v>2038</v>
      </c>
      <c r="CS842" s="78" t="s">
        <v>2038</v>
      </c>
    </row>
    <row r="843" spans="1:97">
      <c r="A843" s="63" t="s">
        <v>3591</v>
      </c>
      <c r="B843" s="63" t="s">
        <v>1899</v>
      </c>
      <c r="C843" s="63">
        <v>5874</v>
      </c>
      <c r="D843" s="19" t="s">
        <v>3782</v>
      </c>
      <c r="E843" s="63" t="s">
        <v>3804</v>
      </c>
      <c r="F843" s="63" t="s">
        <v>3222</v>
      </c>
      <c r="G843" s="65" t="s">
        <v>3595</v>
      </c>
      <c r="H843" s="65">
        <v>24</v>
      </c>
      <c r="I843" s="65">
        <v>29</v>
      </c>
      <c r="J843" s="65">
        <v>108</v>
      </c>
      <c r="K843" s="23">
        <v>42.549841999999998</v>
      </c>
      <c r="L843" s="23">
        <v>-109.672793</v>
      </c>
      <c r="M843" s="61" t="s">
        <v>1955</v>
      </c>
      <c r="N843" s="63" t="s">
        <v>1956</v>
      </c>
      <c r="O843" s="63"/>
      <c r="P843" s="63" t="s">
        <v>2396</v>
      </c>
      <c r="Q843" s="63"/>
      <c r="R843" s="63"/>
      <c r="S843" s="55">
        <f t="shared" si="308"/>
        <v>4673</v>
      </c>
      <c r="T843" s="63"/>
      <c r="U843" s="66">
        <v>8899</v>
      </c>
      <c r="V843" s="63">
        <v>13572</v>
      </c>
      <c r="W843" s="66">
        <v>13630</v>
      </c>
      <c r="X843" s="66">
        <v>13612</v>
      </c>
      <c r="Y843" s="63"/>
      <c r="Z843" s="64"/>
      <c r="AA843" s="63">
        <v>6.93</v>
      </c>
      <c r="AB843" s="63"/>
      <c r="AC843" s="63">
        <v>65</v>
      </c>
      <c r="AD843" s="63">
        <v>9</v>
      </c>
      <c r="AE843" s="63">
        <v>3520</v>
      </c>
      <c r="AF843" s="63">
        <v>39</v>
      </c>
      <c r="AG843" s="63"/>
      <c r="AH843" s="63">
        <v>5281</v>
      </c>
      <c r="AI843" s="63">
        <v>891</v>
      </c>
      <c r="AJ843" s="63">
        <v>0</v>
      </c>
      <c r="AK843" s="63">
        <v>0</v>
      </c>
      <c r="AL843" s="63">
        <v>11</v>
      </c>
      <c r="AM843" s="63">
        <v>9590</v>
      </c>
      <c r="AN843" s="63"/>
      <c r="AO843" s="63" t="s">
        <v>1902</v>
      </c>
      <c r="AP843" s="17">
        <f t="shared" si="309"/>
        <v>3.2435</v>
      </c>
      <c r="AQ843" s="17">
        <f t="shared" si="310"/>
        <v>0.74060999999999999</v>
      </c>
      <c r="AR843" s="17">
        <f t="shared" si="306"/>
        <v>153.11999999999998</v>
      </c>
      <c r="AS843" s="17">
        <f t="shared" si="303"/>
        <v>0.99761999999999995</v>
      </c>
      <c r="AT843" s="17">
        <f t="shared" si="311"/>
        <v>158.10172999999998</v>
      </c>
      <c r="AU843" s="5">
        <f t="shared" si="312"/>
        <v>148.97701000000001</v>
      </c>
      <c r="AV843" s="5">
        <f t="shared" si="313"/>
        <v>14.603489999999999</v>
      </c>
      <c r="AW843" s="5">
        <f t="shared" si="307"/>
        <v>0</v>
      </c>
      <c r="AX843" s="5">
        <f t="shared" si="304"/>
        <v>0</v>
      </c>
      <c r="AY843" s="5">
        <f t="shared" si="314"/>
        <v>0.22902000000000003</v>
      </c>
      <c r="AZ843" s="5">
        <f t="shared" si="315"/>
        <v>163.80951999999999</v>
      </c>
      <c r="BA843" s="7">
        <f t="shared" si="316"/>
        <v>-1.7730942922933004E-2</v>
      </c>
      <c r="BB843" s="62">
        <f t="shared" si="317"/>
        <v>9816</v>
      </c>
      <c r="BC843" s="28">
        <f t="shared" si="318"/>
        <v>1.1645882716685561E-2</v>
      </c>
      <c r="BD843" s="32">
        <f t="shared" si="319"/>
        <v>2.0515272034025183E-2</v>
      </c>
      <c r="BE843" s="32">
        <f t="shared" si="320"/>
        <v>4.6843889690517627E-3</v>
      </c>
      <c r="BF843" s="35">
        <f t="shared" si="321"/>
        <v>0.97480033899692309</v>
      </c>
      <c r="BG843" s="36">
        <f t="shared" si="322"/>
        <v>0.90945269847564425</v>
      </c>
      <c r="BH843" s="33">
        <f t="shared" si="323"/>
        <v>8.9149214282539871E-2</v>
      </c>
      <c r="BI843" s="33">
        <f t="shared" si="324"/>
        <v>1.3980872418159827E-3</v>
      </c>
      <c r="BJ843" s="63">
        <v>0</v>
      </c>
      <c r="BK843" s="63">
        <v>20.69</v>
      </c>
      <c r="BL843" s="63">
        <v>0</v>
      </c>
      <c r="BM843" s="63">
        <v>9189</v>
      </c>
      <c r="BN843" s="63">
        <v>0</v>
      </c>
      <c r="BO843" s="63">
        <v>0</v>
      </c>
      <c r="BP843" s="63">
        <v>0</v>
      </c>
      <c r="BQ843" s="63">
        <v>0</v>
      </c>
      <c r="BR843" s="63">
        <v>0</v>
      </c>
      <c r="BS843" s="63">
        <v>0</v>
      </c>
      <c r="BT843" s="63">
        <v>0</v>
      </c>
      <c r="BU843" s="63">
        <v>0</v>
      </c>
      <c r="BV843" s="63">
        <v>0</v>
      </c>
      <c r="BW843" s="63">
        <v>0</v>
      </c>
      <c r="BX843" s="63"/>
      <c r="BY843" s="63"/>
      <c r="BZ843" s="63"/>
      <c r="CA843" s="63"/>
      <c r="CB843" s="63"/>
      <c r="CC843" s="63"/>
      <c r="CD843" s="63"/>
      <c r="CE843" s="63"/>
      <c r="CF843" s="63"/>
      <c r="CG843" s="63"/>
      <c r="CH843" s="63"/>
      <c r="CI843" s="63"/>
      <c r="CJ843" s="63"/>
      <c r="CK843" s="63"/>
      <c r="CL843" s="63"/>
      <c r="CM843" s="63"/>
      <c r="CN843" s="63"/>
      <c r="CO843" s="63" t="s">
        <v>2138</v>
      </c>
      <c r="CP843" s="66"/>
      <c r="CQ843" s="64">
        <v>39230</v>
      </c>
      <c r="CR843" s="78" t="s">
        <v>2038</v>
      </c>
      <c r="CS843" s="78" t="s">
        <v>2038</v>
      </c>
    </row>
    <row r="844" spans="1:97">
      <c r="A844" s="63" t="s">
        <v>3591</v>
      </c>
      <c r="B844" s="63" t="s">
        <v>1573</v>
      </c>
      <c r="C844" s="63">
        <v>5176</v>
      </c>
      <c r="D844" s="19" t="s">
        <v>3782</v>
      </c>
      <c r="E844" s="63" t="s">
        <v>3804</v>
      </c>
      <c r="F844" s="63" t="s">
        <v>3222</v>
      </c>
      <c r="G844" s="65" t="s">
        <v>264</v>
      </c>
      <c r="H844" s="65">
        <v>25</v>
      </c>
      <c r="I844" s="65">
        <v>29</v>
      </c>
      <c r="J844" s="65">
        <v>108</v>
      </c>
      <c r="K844" s="23">
        <v>42.448439</v>
      </c>
      <c r="L844" s="23">
        <v>-109.65781200000001</v>
      </c>
      <c r="M844" s="61" t="s">
        <v>4070</v>
      </c>
      <c r="N844" s="63" t="s">
        <v>4071</v>
      </c>
      <c r="O844" s="63"/>
      <c r="P844" s="63" t="s">
        <v>2396</v>
      </c>
      <c r="Q844" s="63"/>
      <c r="R844" s="63"/>
      <c r="S844" s="55">
        <f t="shared" si="308"/>
        <v>2594</v>
      </c>
      <c r="T844" s="63"/>
      <c r="U844" s="66">
        <v>9022</v>
      </c>
      <c r="V844" s="63">
        <v>11616</v>
      </c>
      <c r="W844" s="66">
        <v>11828</v>
      </c>
      <c r="X844" s="66">
        <v>11815</v>
      </c>
      <c r="Y844" s="63"/>
      <c r="Z844" s="64">
        <v>1</v>
      </c>
      <c r="AA844" s="63">
        <v>6.89</v>
      </c>
      <c r="AB844" s="63"/>
      <c r="AC844" s="63">
        <v>960</v>
      </c>
      <c r="AD844" s="63">
        <v>0</v>
      </c>
      <c r="AE844" s="63">
        <v>562</v>
      </c>
      <c r="AF844" s="63">
        <v>0</v>
      </c>
      <c r="AG844" s="63"/>
      <c r="AH844" s="63">
        <v>2200</v>
      </c>
      <c r="AI844" s="63">
        <v>0</v>
      </c>
      <c r="AJ844" s="63">
        <v>0</v>
      </c>
      <c r="AK844" s="63">
        <v>0</v>
      </c>
      <c r="AL844" s="63">
        <v>112</v>
      </c>
      <c r="AM844" s="63">
        <v>4640</v>
      </c>
      <c r="AN844" s="63"/>
      <c r="AO844" s="63" t="s">
        <v>3536</v>
      </c>
      <c r="AP844" s="17">
        <f t="shared" si="309"/>
        <v>47.903999999999996</v>
      </c>
      <c r="AQ844" s="17">
        <f t="shared" si="310"/>
        <v>0</v>
      </c>
      <c r="AR844" s="17">
        <f t="shared" si="306"/>
        <v>24.446999999999999</v>
      </c>
      <c r="AS844" s="17">
        <f t="shared" si="303"/>
        <v>0</v>
      </c>
      <c r="AT844" s="17">
        <f t="shared" si="311"/>
        <v>72.350999999999999</v>
      </c>
      <c r="AU844" s="5">
        <f t="shared" si="312"/>
        <v>62.061999999999998</v>
      </c>
      <c r="AV844" s="5">
        <f t="shared" si="313"/>
        <v>0</v>
      </c>
      <c r="AW844" s="5">
        <f t="shared" si="307"/>
        <v>0</v>
      </c>
      <c r="AX844" s="5">
        <f t="shared" si="304"/>
        <v>0</v>
      </c>
      <c r="AY844" s="5">
        <f t="shared" si="314"/>
        <v>2.3318400000000001</v>
      </c>
      <c r="AZ844" s="5">
        <f t="shared" si="315"/>
        <v>64.393839999999997</v>
      </c>
      <c r="BA844" s="7">
        <f t="shared" si="316"/>
        <v>5.8189837364247168E-2</v>
      </c>
      <c r="BB844" s="62">
        <f t="shared" si="317"/>
        <v>3834</v>
      </c>
      <c r="BC844" s="28">
        <f t="shared" si="318"/>
        <v>-9.5114467783809303E-2</v>
      </c>
      <c r="BD844" s="45">
        <f t="shared" si="319"/>
        <v>0.66210556868598913</v>
      </c>
      <c r="BE844" s="32">
        <f t="shared" si="320"/>
        <v>0</v>
      </c>
      <c r="BF844" s="32">
        <f t="shared" si="321"/>
        <v>0.33789443131401087</v>
      </c>
      <c r="BG844" s="36">
        <f t="shared" si="322"/>
        <v>0.96378784057605515</v>
      </c>
      <c r="BH844" s="33">
        <f t="shared" si="323"/>
        <v>0</v>
      </c>
      <c r="BI844" s="33">
        <f t="shared" si="324"/>
        <v>3.6212159423944901E-2</v>
      </c>
      <c r="BJ844" s="63">
        <v>0</v>
      </c>
      <c r="BK844" s="63">
        <v>90</v>
      </c>
      <c r="BL844" s="63">
        <v>0</v>
      </c>
      <c r="BM844" s="63">
        <v>0</v>
      </c>
      <c r="BN844" s="63">
        <v>0</v>
      </c>
      <c r="BO844" s="63">
        <v>0</v>
      </c>
      <c r="BP844" s="63">
        <v>0</v>
      </c>
      <c r="BQ844" s="63">
        <v>0</v>
      </c>
      <c r="BR844" s="63">
        <v>0</v>
      </c>
      <c r="BS844" s="63">
        <v>0</v>
      </c>
      <c r="BT844" s="63">
        <v>0</v>
      </c>
      <c r="BU844" s="63">
        <v>0</v>
      </c>
      <c r="BV844" s="63">
        <v>0</v>
      </c>
      <c r="BW844" s="63">
        <v>0</v>
      </c>
      <c r="BX844" s="63"/>
      <c r="BY844" s="63"/>
      <c r="BZ844" s="63"/>
      <c r="CA844" s="63"/>
      <c r="CB844" s="63"/>
      <c r="CC844" s="63"/>
      <c r="CD844" s="63"/>
      <c r="CE844" s="63"/>
      <c r="CF844" s="63"/>
      <c r="CG844" s="63"/>
      <c r="CH844" s="63"/>
      <c r="CI844" s="63"/>
      <c r="CJ844" s="63"/>
      <c r="CK844" s="63"/>
      <c r="CL844" s="63"/>
      <c r="CM844" s="63"/>
      <c r="CN844" s="63">
        <v>19000101</v>
      </c>
      <c r="CO844" s="63" t="s">
        <v>2143</v>
      </c>
      <c r="CP844" s="66"/>
      <c r="CQ844" s="64">
        <v>38933</v>
      </c>
      <c r="CR844" s="78" t="s">
        <v>2038</v>
      </c>
      <c r="CS844" s="78" t="s">
        <v>2038</v>
      </c>
    </row>
    <row r="845" spans="1:97">
      <c r="A845" s="63" t="s">
        <v>3591</v>
      </c>
      <c r="B845" s="63" t="s">
        <v>1573</v>
      </c>
      <c r="C845" s="63">
        <v>5172</v>
      </c>
      <c r="D845" s="19" t="s">
        <v>3782</v>
      </c>
      <c r="E845" s="63" t="s">
        <v>3804</v>
      </c>
      <c r="F845" s="63" t="s">
        <v>3222</v>
      </c>
      <c r="G845" s="65" t="s">
        <v>3598</v>
      </c>
      <c r="H845" s="65">
        <v>25</v>
      </c>
      <c r="I845" s="65">
        <v>29</v>
      </c>
      <c r="J845" s="65">
        <v>108</v>
      </c>
      <c r="K845" s="23">
        <v>42.45147</v>
      </c>
      <c r="L845" s="23">
        <v>-109.66229199999999</v>
      </c>
      <c r="M845" s="61" t="s">
        <v>1961</v>
      </c>
      <c r="N845" s="63" t="s">
        <v>1962</v>
      </c>
      <c r="O845" s="63"/>
      <c r="P845" s="63" t="s">
        <v>2396</v>
      </c>
      <c r="Q845" s="63"/>
      <c r="R845" s="63"/>
      <c r="S845" s="55">
        <f t="shared" si="308"/>
        <v>2519</v>
      </c>
      <c r="T845" s="63"/>
      <c r="U845" s="66">
        <v>9156</v>
      </c>
      <c r="V845" s="63">
        <v>11675</v>
      </c>
      <c r="W845" s="66">
        <v>11800</v>
      </c>
      <c r="X845" s="66">
        <v>11742</v>
      </c>
      <c r="Y845" s="63"/>
      <c r="Z845" s="64">
        <v>1</v>
      </c>
      <c r="AA845" s="63">
        <v>6.28</v>
      </c>
      <c r="AB845" s="63"/>
      <c r="AC845" s="63">
        <v>3620</v>
      </c>
      <c r="AD845" s="63">
        <v>10</v>
      </c>
      <c r="AE845" s="63">
        <v>1230</v>
      </c>
      <c r="AF845" s="63">
        <v>0</v>
      </c>
      <c r="AG845" s="63"/>
      <c r="AH845" s="63">
        <v>8400</v>
      </c>
      <c r="AI845" s="63">
        <v>0</v>
      </c>
      <c r="AJ845" s="63">
        <v>0</v>
      </c>
      <c r="AK845" s="63">
        <v>0</v>
      </c>
      <c r="AL845" s="63">
        <v>234</v>
      </c>
      <c r="AM845" s="63">
        <v>18000</v>
      </c>
      <c r="AN845" s="63"/>
      <c r="AO845" s="63" t="s">
        <v>3536</v>
      </c>
      <c r="AP845" s="17">
        <f t="shared" si="309"/>
        <v>180.63800000000001</v>
      </c>
      <c r="AQ845" s="17">
        <f t="shared" si="310"/>
        <v>0.82289999999999996</v>
      </c>
      <c r="AR845" s="17">
        <f t="shared" si="306"/>
        <v>53.504999999999995</v>
      </c>
      <c r="AS845" s="17">
        <f t="shared" si="303"/>
        <v>0</v>
      </c>
      <c r="AT845" s="17">
        <f t="shared" si="311"/>
        <v>234.9659</v>
      </c>
      <c r="AU845" s="5">
        <f t="shared" si="312"/>
        <v>236.964</v>
      </c>
      <c r="AV845" s="5">
        <f t="shared" si="313"/>
        <v>0</v>
      </c>
      <c r="AW845" s="5">
        <f t="shared" si="307"/>
        <v>0</v>
      </c>
      <c r="AX845" s="5">
        <f t="shared" si="304"/>
        <v>0</v>
      </c>
      <c r="AY845" s="5">
        <f t="shared" si="314"/>
        <v>4.87188</v>
      </c>
      <c r="AZ845" s="5">
        <f t="shared" si="315"/>
        <v>241.83588</v>
      </c>
      <c r="BA845" s="7">
        <f t="shared" si="316"/>
        <v>-1.4408461310693928E-2</v>
      </c>
      <c r="BB845" s="62">
        <f t="shared" si="317"/>
        <v>13494</v>
      </c>
      <c r="BC845" s="28">
        <f t="shared" si="318"/>
        <v>-0.14307487140407696</v>
      </c>
      <c r="BD845" s="35">
        <f t="shared" si="319"/>
        <v>0.76878389587595475</v>
      </c>
      <c r="BE845" s="32">
        <f t="shared" si="320"/>
        <v>3.5022103207316465E-3</v>
      </c>
      <c r="BF845" s="32">
        <f t="shared" si="321"/>
        <v>0.22771389380331356</v>
      </c>
      <c r="BG845" s="36">
        <f t="shared" si="322"/>
        <v>0.97985460222031573</v>
      </c>
      <c r="BH845" s="33">
        <f t="shared" si="323"/>
        <v>0</v>
      </c>
      <c r="BI845" s="33">
        <f t="shared" si="324"/>
        <v>2.0145397779684306E-2</v>
      </c>
      <c r="BJ845" s="63">
        <v>0</v>
      </c>
      <c r="BK845" s="63">
        <v>86</v>
      </c>
      <c r="BL845" s="63">
        <v>0</v>
      </c>
      <c r="BM845" s="63">
        <v>0</v>
      </c>
      <c r="BN845" s="63">
        <v>0</v>
      </c>
      <c r="BO845" s="63">
        <v>0</v>
      </c>
      <c r="BP845" s="63">
        <v>0</v>
      </c>
      <c r="BQ845" s="63">
        <v>0</v>
      </c>
      <c r="BR845" s="63">
        <v>0</v>
      </c>
      <c r="BS845" s="63">
        <v>0</v>
      </c>
      <c r="BT845" s="63">
        <v>0</v>
      </c>
      <c r="BU845" s="63">
        <v>0</v>
      </c>
      <c r="BV845" s="63">
        <v>0</v>
      </c>
      <c r="BW845" s="63">
        <v>0</v>
      </c>
      <c r="BX845" s="63"/>
      <c r="BY845" s="63"/>
      <c r="BZ845" s="63"/>
      <c r="CA845" s="63"/>
      <c r="CB845" s="63"/>
      <c r="CC845" s="63"/>
      <c r="CD845" s="63"/>
      <c r="CE845" s="63"/>
      <c r="CF845" s="63"/>
      <c r="CG845" s="63"/>
      <c r="CH845" s="63"/>
      <c r="CI845" s="63"/>
      <c r="CJ845" s="63"/>
      <c r="CK845" s="63"/>
      <c r="CL845" s="63"/>
      <c r="CM845" s="63"/>
      <c r="CN845" s="63">
        <v>19000101</v>
      </c>
      <c r="CO845" s="63" t="s">
        <v>2144</v>
      </c>
      <c r="CP845" s="66"/>
      <c r="CQ845" s="64">
        <v>38933</v>
      </c>
      <c r="CR845" s="78" t="s">
        <v>2038</v>
      </c>
      <c r="CS845" s="78" t="s">
        <v>2038</v>
      </c>
    </row>
    <row r="846" spans="1:97">
      <c r="A846" s="63" t="s">
        <v>3591</v>
      </c>
      <c r="B846" s="63" t="s">
        <v>1573</v>
      </c>
      <c r="C846" s="63">
        <v>5178</v>
      </c>
      <c r="D846" s="19" t="s">
        <v>3782</v>
      </c>
      <c r="E846" s="63" t="s">
        <v>3804</v>
      </c>
      <c r="F846" s="63" t="s">
        <v>3222</v>
      </c>
      <c r="G846" s="65" t="s">
        <v>264</v>
      </c>
      <c r="H846" s="65">
        <v>25</v>
      </c>
      <c r="I846" s="65">
        <v>29</v>
      </c>
      <c r="J846" s="65">
        <v>108</v>
      </c>
      <c r="K846" s="23">
        <v>42.448703000000002</v>
      </c>
      <c r="L846" s="23">
        <v>-109.65776099999999</v>
      </c>
      <c r="M846" s="61" t="s">
        <v>1884</v>
      </c>
      <c r="N846" s="63" t="s">
        <v>1885</v>
      </c>
      <c r="O846" s="63"/>
      <c r="P846" s="63" t="s">
        <v>2396</v>
      </c>
      <c r="Q846" s="63"/>
      <c r="R846" s="63"/>
      <c r="S846" s="55">
        <f t="shared" si="308"/>
        <v>2375</v>
      </c>
      <c r="T846" s="63"/>
      <c r="U846" s="66">
        <v>9310</v>
      </c>
      <c r="V846" s="63">
        <v>11685</v>
      </c>
      <c r="W846" s="66">
        <v>11865</v>
      </c>
      <c r="X846" s="66">
        <v>11852</v>
      </c>
      <c r="Y846" s="63"/>
      <c r="Z846" s="64">
        <v>1</v>
      </c>
      <c r="AA846" s="63">
        <v>6.89</v>
      </c>
      <c r="AB846" s="63"/>
      <c r="AC846" s="63">
        <v>1250</v>
      </c>
      <c r="AD846" s="63">
        <v>0</v>
      </c>
      <c r="AE846" s="63">
        <v>742</v>
      </c>
      <c r="AF846" s="63">
        <v>0</v>
      </c>
      <c r="AG846" s="63"/>
      <c r="AH846" s="63">
        <v>3900</v>
      </c>
      <c r="AI846" s="63">
        <v>0</v>
      </c>
      <c r="AJ846" s="63">
        <v>0</v>
      </c>
      <c r="AK846" s="63">
        <v>0</v>
      </c>
      <c r="AL846" s="63">
        <v>160</v>
      </c>
      <c r="AM846" s="63">
        <v>7300</v>
      </c>
      <c r="AN846" s="63"/>
      <c r="AO846" s="63" t="s">
        <v>3536</v>
      </c>
      <c r="AP846" s="17">
        <f t="shared" si="309"/>
        <v>62.375</v>
      </c>
      <c r="AQ846" s="17">
        <f t="shared" si="310"/>
        <v>0</v>
      </c>
      <c r="AR846" s="17">
        <f t="shared" si="306"/>
        <v>32.277000000000001</v>
      </c>
      <c r="AS846" s="17">
        <f t="shared" si="303"/>
        <v>0</v>
      </c>
      <c r="AT846" s="17">
        <f t="shared" si="311"/>
        <v>94.652000000000001</v>
      </c>
      <c r="AU846" s="5">
        <f t="shared" si="312"/>
        <v>110.01899999999999</v>
      </c>
      <c r="AV846" s="5">
        <f t="shared" si="313"/>
        <v>0</v>
      </c>
      <c r="AW846" s="5">
        <f t="shared" si="307"/>
        <v>0</v>
      </c>
      <c r="AX846" s="5">
        <f t="shared" si="304"/>
        <v>0</v>
      </c>
      <c r="AY846" s="5">
        <f t="shared" si="314"/>
        <v>3.3312000000000004</v>
      </c>
      <c r="AZ846" s="5">
        <f t="shared" si="315"/>
        <v>113.35019999999999</v>
      </c>
      <c r="BA846" s="7">
        <f t="shared" si="316"/>
        <v>-8.9894241503214803E-2</v>
      </c>
      <c r="BB846" s="62">
        <f t="shared" si="317"/>
        <v>6052</v>
      </c>
      <c r="BC846" s="28">
        <f t="shared" si="318"/>
        <v>-9.3469143199520668E-2</v>
      </c>
      <c r="BD846" s="45">
        <f t="shared" si="319"/>
        <v>0.658992942568567</v>
      </c>
      <c r="BE846" s="32">
        <f t="shared" si="320"/>
        <v>0</v>
      </c>
      <c r="BF846" s="32">
        <f t="shared" si="321"/>
        <v>0.34100705743143306</v>
      </c>
      <c r="BG846" s="36">
        <f t="shared" si="322"/>
        <v>0.97061143253386406</v>
      </c>
      <c r="BH846" s="33">
        <f t="shared" si="323"/>
        <v>0</v>
      </c>
      <c r="BI846" s="33">
        <f t="shared" si="324"/>
        <v>2.9388567466135929E-2</v>
      </c>
      <c r="BJ846" s="63">
        <v>0</v>
      </c>
      <c r="BK846" s="63">
        <v>44</v>
      </c>
      <c r="BL846" s="63">
        <v>0</v>
      </c>
      <c r="BM846" s="63">
        <v>0</v>
      </c>
      <c r="BN846" s="63">
        <v>0</v>
      </c>
      <c r="BO846" s="63">
        <v>0</v>
      </c>
      <c r="BP846" s="63">
        <v>0</v>
      </c>
      <c r="BQ846" s="63">
        <v>0</v>
      </c>
      <c r="BR846" s="63">
        <v>0</v>
      </c>
      <c r="BS846" s="63">
        <v>0</v>
      </c>
      <c r="BT846" s="63">
        <v>0</v>
      </c>
      <c r="BU846" s="63">
        <v>0</v>
      </c>
      <c r="BV846" s="63">
        <v>0</v>
      </c>
      <c r="BW846" s="63">
        <v>0</v>
      </c>
      <c r="BX846" s="63"/>
      <c r="BY846" s="63"/>
      <c r="BZ846" s="63"/>
      <c r="CA846" s="63"/>
      <c r="CB846" s="63"/>
      <c r="CC846" s="63"/>
      <c r="CD846" s="63"/>
      <c r="CE846" s="63"/>
      <c r="CF846" s="63"/>
      <c r="CG846" s="63"/>
      <c r="CH846" s="63"/>
      <c r="CI846" s="63"/>
      <c r="CJ846" s="63"/>
      <c r="CK846" s="63"/>
      <c r="CL846" s="63"/>
      <c r="CM846" s="63"/>
      <c r="CN846" s="63">
        <v>19000101</v>
      </c>
      <c r="CO846" s="63" t="s">
        <v>2145</v>
      </c>
      <c r="CP846" s="66"/>
      <c r="CQ846" s="64">
        <v>38933</v>
      </c>
      <c r="CR846" s="78" t="s">
        <v>2038</v>
      </c>
      <c r="CS846" s="78" t="s">
        <v>2038</v>
      </c>
    </row>
    <row r="847" spans="1:97">
      <c r="A847" s="63" t="s">
        <v>3591</v>
      </c>
      <c r="B847" s="63" t="s">
        <v>1573</v>
      </c>
      <c r="C847" s="63">
        <v>5171</v>
      </c>
      <c r="D847" s="19" t="s">
        <v>3782</v>
      </c>
      <c r="E847" s="63" t="s">
        <v>3804</v>
      </c>
      <c r="F847" s="63" t="s">
        <v>3222</v>
      </c>
      <c r="G847" s="65" t="s">
        <v>3594</v>
      </c>
      <c r="H847" s="65">
        <v>25</v>
      </c>
      <c r="I847" s="65">
        <v>29</v>
      </c>
      <c r="J847" s="65">
        <v>108</v>
      </c>
      <c r="K847" s="23">
        <v>42.459147000000002</v>
      </c>
      <c r="L847" s="23">
        <v>-109.671645</v>
      </c>
      <c r="M847" s="61" t="s">
        <v>1916</v>
      </c>
      <c r="N847" s="63" t="s">
        <v>1917</v>
      </c>
      <c r="O847" s="63"/>
      <c r="P847" s="63" t="s">
        <v>2396</v>
      </c>
      <c r="Q847" s="63"/>
      <c r="R847" s="63"/>
      <c r="S847" s="55">
        <f t="shared" si="308"/>
        <v>2778</v>
      </c>
      <c r="T847" s="63"/>
      <c r="U847" s="66">
        <v>8920</v>
      </c>
      <c r="V847" s="63">
        <v>11698</v>
      </c>
      <c r="W847" s="66">
        <v>11812</v>
      </c>
      <c r="X847" s="66">
        <v>11799</v>
      </c>
      <c r="Y847" s="63"/>
      <c r="Z847" s="64">
        <v>1</v>
      </c>
      <c r="AA847" s="63">
        <v>6.99</v>
      </c>
      <c r="AB847" s="63"/>
      <c r="AC847" s="63">
        <v>11300</v>
      </c>
      <c r="AD847" s="63">
        <v>42</v>
      </c>
      <c r="AE847" s="63">
        <v>1420</v>
      </c>
      <c r="AF847" s="63">
        <v>0</v>
      </c>
      <c r="AG847" s="63"/>
      <c r="AH847" s="63">
        <v>23900</v>
      </c>
      <c r="AI847" s="63">
        <v>0</v>
      </c>
      <c r="AJ847" s="63">
        <v>0</v>
      </c>
      <c r="AK847" s="63">
        <v>0</v>
      </c>
      <c r="AL847" s="63">
        <v>242</v>
      </c>
      <c r="AM847" s="63">
        <v>45800</v>
      </c>
      <c r="AN847" s="63"/>
      <c r="AO847" s="63" t="s">
        <v>3536</v>
      </c>
      <c r="AP847" s="17">
        <f t="shared" si="309"/>
        <v>563.87</v>
      </c>
      <c r="AQ847" s="17">
        <f t="shared" si="310"/>
        <v>3.4561800000000003</v>
      </c>
      <c r="AR847" s="17">
        <f t="shared" si="306"/>
        <v>61.769999999999996</v>
      </c>
      <c r="AS847" s="17">
        <f t="shared" si="303"/>
        <v>0</v>
      </c>
      <c r="AT847" s="17">
        <f t="shared" si="311"/>
        <v>629.09618</v>
      </c>
      <c r="AU847" s="5">
        <f t="shared" si="312"/>
        <v>674.21899999999994</v>
      </c>
      <c r="AV847" s="5">
        <f t="shared" si="313"/>
        <v>0</v>
      </c>
      <c r="AW847" s="5">
        <f t="shared" si="307"/>
        <v>0</v>
      </c>
      <c r="AX847" s="5">
        <f t="shared" si="304"/>
        <v>0</v>
      </c>
      <c r="AY847" s="5">
        <f t="shared" si="314"/>
        <v>5.0384400000000005</v>
      </c>
      <c r="AZ847" s="5">
        <f t="shared" si="315"/>
        <v>679.25743999999997</v>
      </c>
      <c r="BA847" s="7">
        <f t="shared" si="316"/>
        <v>-3.8339222082788275E-2</v>
      </c>
      <c r="BB847" s="62">
        <f t="shared" si="317"/>
        <v>36904</v>
      </c>
      <c r="BC847" s="28">
        <f t="shared" si="318"/>
        <v>-0.10756432578835365</v>
      </c>
      <c r="BD847" s="35">
        <f t="shared" si="319"/>
        <v>0.89631763461033886</v>
      </c>
      <c r="BE847" s="32">
        <f t="shared" si="320"/>
        <v>5.4938817145575424E-3</v>
      </c>
      <c r="BF847" s="32">
        <f t="shared" si="321"/>
        <v>9.8188483675103536E-2</v>
      </c>
      <c r="BG847" s="36">
        <f t="shared" si="322"/>
        <v>0.99258242942469643</v>
      </c>
      <c r="BH847" s="33">
        <f t="shared" si="323"/>
        <v>0</v>
      </c>
      <c r="BI847" s="33">
        <f t="shared" si="324"/>
        <v>7.4175705753035262E-3</v>
      </c>
      <c r="BJ847" s="63">
        <v>0</v>
      </c>
      <c r="BK847" s="63">
        <v>4</v>
      </c>
      <c r="BL847" s="63">
        <v>0</v>
      </c>
      <c r="BM847" s="63">
        <v>0</v>
      </c>
      <c r="BN847" s="63">
        <v>0</v>
      </c>
      <c r="BO847" s="63">
        <v>0</v>
      </c>
      <c r="BP847" s="63">
        <v>0</v>
      </c>
      <c r="BQ847" s="63">
        <v>0</v>
      </c>
      <c r="BR847" s="63">
        <v>0</v>
      </c>
      <c r="BS847" s="63">
        <v>0</v>
      </c>
      <c r="BT847" s="63">
        <v>0</v>
      </c>
      <c r="BU847" s="63">
        <v>0</v>
      </c>
      <c r="BV847" s="63">
        <v>0</v>
      </c>
      <c r="BW847" s="63">
        <v>0</v>
      </c>
      <c r="BX847" s="63"/>
      <c r="BY847" s="63"/>
      <c r="BZ847" s="63"/>
      <c r="CA847" s="63"/>
      <c r="CB847" s="63"/>
      <c r="CC847" s="63"/>
      <c r="CD847" s="63"/>
      <c r="CE847" s="63"/>
      <c r="CF847" s="63"/>
      <c r="CG847" s="63"/>
      <c r="CH847" s="63"/>
      <c r="CI847" s="63"/>
      <c r="CJ847" s="63"/>
      <c r="CK847" s="63"/>
      <c r="CL847" s="63"/>
      <c r="CM847" s="63"/>
      <c r="CN847" s="63">
        <v>19000101</v>
      </c>
      <c r="CO847" s="63" t="s">
        <v>2141</v>
      </c>
      <c r="CP847" s="66"/>
      <c r="CQ847" s="64">
        <v>38933</v>
      </c>
      <c r="CR847" s="78" t="s">
        <v>2038</v>
      </c>
      <c r="CS847" s="78" t="s">
        <v>2038</v>
      </c>
    </row>
    <row r="848" spans="1:97">
      <c r="A848" s="63" t="s">
        <v>3591</v>
      </c>
      <c r="B848" s="63" t="s">
        <v>1573</v>
      </c>
      <c r="C848" s="63">
        <v>5173</v>
      </c>
      <c r="D848" s="19" t="s">
        <v>3782</v>
      </c>
      <c r="E848" s="63" t="s">
        <v>3804</v>
      </c>
      <c r="F848" s="63" t="s">
        <v>3222</v>
      </c>
      <c r="G848" s="65" t="s">
        <v>3598</v>
      </c>
      <c r="H848" s="65">
        <v>25</v>
      </c>
      <c r="I848" s="65">
        <v>29</v>
      </c>
      <c r="J848" s="65">
        <v>108</v>
      </c>
      <c r="K848" s="23">
        <v>42.451481000000001</v>
      </c>
      <c r="L848" s="23">
        <v>-109.662272</v>
      </c>
      <c r="M848" s="61" t="s">
        <v>1963</v>
      </c>
      <c r="N848" s="63" t="s">
        <v>1964</v>
      </c>
      <c r="O848" s="63"/>
      <c r="P848" s="63" t="s">
        <v>2396</v>
      </c>
      <c r="Q848" s="63"/>
      <c r="R848" s="63"/>
      <c r="S848" s="55">
        <f t="shared" si="308"/>
        <v>2790</v>
      </c>
      <c r="T848" s="63"/>
      <c r="U848" s="66">
        <v>8950</v>
      </c>
      <c r="V848" s="63">
        <v>11740</v>
      </c>
      <c r="W848" s="66">
        <v>11852</v>
      </c>
      <c r="X848" s="66">
        <v>11798</v>
      </c>
      <c r="Y848" s="63"/>
      <c r="Z848" s="64">
        <v>1</v>
      </c>
      <c r="AA848" s="63">
        <v>6.24</v>
      </c>
      <c r="AB848" s="63"/>
      <c r="AC848" s="63">
        <v>3450</v>
      </c>
      <c r="AD848" s="63">
        <v>8</v>
      </c>
      <c r="AE848" s="63">
        <v>1250</v>
      </c>
      <c r="AF848" s="63">
        <v>0</v>
      </c>
      <c r="AG848" s="63"/>
      <c r="AH848" s="63">
        <v>8050</v>
      </c>
      <c r="AI848" s="63">
        <v>0</v>
      </c>
      <c r="AJ848" s="63">
        <v>0</v>
      </c>
      <c r="AK848" s="63">
        <v>0</v>
      </c>
      <c r="AL848" s="63">
        <v>150</v>
      </c>
      <c r="AM848" s="63">
        <v>16900</v>
      </c>
      <c r="AN848" s="63"/>
      <c r="AO848" s="63" t="s">
        <v>3536</v>
      </c>
      <c r="AP848" s="17">
        <f t="shared" si="309"/>
        <v>172.155</v>
      </c>
      <c r="AQ848" s="17">
        <f t="shared" si="310"/>
        <v>0.65832000000000002</v>
      </c>
      <c r="AR848" s="17">
        <f t="shared" si="306"/>
        <v>54.374999999999993</v>
      </c>
      <c r="AS848" s="17">
        <f t="shared" si="303"/>
        <v>0</v>
      </c>
      <c r="AT848" s="17">
        <f t="shared" si="311"/>
        <v>227.18832</v>
      </c>
      <c r="AU848" s="5">
        <f t="shared" si="312"/>
        <v>227.09049999999999</v>
      </c>
      <c r="AV848" s="5">
        <f t="shared" si="313"/>
        <v>0</v>
      </c>
      <c r="AW848" s="5">
        <f t="shared" si="307"/>
        <v>0</v>
      </c>
      <c r="AX848" s="5">
        <f t="shared" si="304"/>
        <v>0</v>
      </c>
      <c r="AY848" s="5">
        <f t="shared" si="314"/>
        <v>3.1230000000000002</v>
      </c>
      <c r="AZ848" s="5">
        <f t="shared" si="315"/>
        <v>230.21349999999998</v>
      </c>
      <c r="BA848" s="7">
        <f t="shared" si="316"/>
        <v>-6.6138346366876669E-3</v>
      </c>
      <c r="BB848" s="62">
        <f t="shared" si="317"/>
        <v>12908</v>
      </c>
      <c r="BC848" s="28">
        <f t="shared" si="318"/>
        <v>-0.1339237788513151</v>
      </c>
      <c r="BD848" s="35">
        <f t="shared" si="319"/>
        <v>0.75776342727478241</v>
      </c>
      <c r="BE848" s="32">
        <f t="shared" si="320"/>
        <v>2.8976841767217611E-3</v>
      </c>
      <c r="BF848" s="32">
        <f t="shared" si="321"/>
        <v>0.23933888854849578</v>
      </c>
      <c r="BG848" s="36">
        <f t="shared" si="322"/>
        <v>0.98643433160957117</v>
      </c>
      <c r="BH848" s="33">
        <f t="shared" si="323"/>
        <v>0</v>
      </c>
      <c r="BI848" s="33">
        <f t="shared" si="324"/>
        <v>1.3565668390428887E-2</v>
      </c>
      <c r="BJ848" s="63">
        <v>0</v>
      </c>
      <c r="BK848" s="63">
        <v>51</v>
      </c>
      <c r="BL848" s="63">
        <v>0</v>
      </c>
      <c r="BM848" s="63">
        <v>0</v>
      </c>
      <c r="BN848" s="63">
        <v>0</v>
      </c>
      <c r="BO848" s="63">
        <v>0</v>
      </c>
      <c r="BP848" s="63">
        <v>0</v>
      </c>
      <c r="BQ848" s="63">
        <v>0</v>
      </c>
      <c r="BR848" s="63">
        <v>0</v>
      </c>
      <c r="BS848" s="63">
        <v>1</v>
      </c>
      <c r="BT848" s="63">
        <v>0</v>
      </c>
      <c r="BU848" s="63">
        <v>0</v>
      </c>
      <c r="BV848" s="63">
        <v>0</v>
      </c>
      <c r="BW848" s="63">
        <v>0</v>
      </c>
      <c r="BX848" s="63"/>
      <c r="BY848" s="63"/>
      <c r="BZ848" s="63"/>
      <c r="CA848" s="63"/>
      <c r="CB848" s="63"/>
      <c r="CC848" s="63"/>
      <c r="CD848" s="63"/>
      <c r="CE848" s="63"/>
      <c r="CF848" s="63"/>
      <c r="CG848" s="63"/>
      <c r="CH848" s="63"/>
      <c r="CI848" s="63"/>
      <c r="CJ848" s="63"/>
      <c r="CK848" s="63"/>
      <c r="CL848" s="63"/>
      <c r="CM848" s="63"/>
      <c r="CN848" s="63">
        <v>19000101</v>
      </c>
      <c r="CO848" s="63" t="s">
        <v>2142</v>
      </c>
      <c r="CP848" s="66"/>
      <c r="CQ848" s="64">
        <v>38933</v>
      </c>
      <c r="CR848" s="78" t="s">
        <v>2038</v>
      </c>
      <c r="CS848" s="78" t="s">
        <v>2038</v>
      </c>
    </row>
    <row r="849" spans="1:97">
      <c r="A849" s="63" t="s">
        <v>3591</v>
      </c>
      <c r="B849" s="63" t="s">
        <v>1573</v>
      </c>
      <c r="C849" s="63">
        <v>4401</v>
      </c>
      <c r="D849" s="19" t="s">
        <v>3782</v>
      </c>
      <c r="E849" s="63" t="s">
        <v>3804</v>
      </c>
      <c r="F849" s="63" t="s">
        <v>3222</v>
      </c>
      <c r="G849" s="65" t="s">
        <v>270</v>
      </c>
      <c r="H849" s="65">
        <v>25</v>
      </c>
      <c r="I849" s="65">
        <v>29</v>
      </c>
      <c r="J849" s="65">
        <v>108</v>
      </c>
      <c r="K849" s="23">
        <v>42.458329999999997</v>
      </c>
      <c r="L849" s="23">
        <v>-109.66194400000001</v>
      </c>
      <c r="M849" s="61" t="s">
        <v>1260</v>
      </c>
      <c r="N849" s="63" t="s">
        <v>1261</v>
      </c>
      <c r="O849" s="63"/>
      <c r="P849" s="63" t="s">
        <v>2396</v>
      </c>
      <c r="Q849" s="63"/>
      <c r="R849" s="63"/>
      <c r="S849" s="55"/>
      <c r="T849" s="63"/>
      <c r="U849" s="66" t="s">
        <v>1262</v>
      </c>
      <c r="V849" s="63"/>
      <c r="W849" s="66">
        <v>11500</v>
      </c>
      <c r="X849" s="66"/>
      <c r="Y849" s="63"/>
      <c r="Z849" s="64">
        <v>37738</v>
      </c>
      <c r="AA849" s="63">
        <v>7.63</v>
      </c>
      <c r="AB849" s="63"/>
      <c r="AC849" s="63">
        <v>11.6</v>
      </c>
      <c r="AD849" s="63">
        <v>1.25</v>
      </c>
      <c r="AE849" s="63">
        <v>1090</v>
      </c>
      <c r="AF849" s="63">
        <v>32</v>
      </c>
      <c r="AG849" s="63"/>
      <c r="AH849" s="63">
        <v>970</v>
      </c>
      <c r="AI849" s="63">
        <v>961</v>
      </c>
      <c r="AJ849" s="63"/>
      <c r="AK849" s="63"/>
      <c r="AL849" s="63">
        <v>58</v>
      </c>
      <c r="AM849" s="63">
        <v>3656</v>
      </c>
      <c r="AN849" s="63"/>
      <c r="AO849" s="63" t="s">
        <v>576</v>
      </c>
      <c r="AP849" s="17">
        <f t="shared" si="309"/>
        <v>0.57884000000000002</v>
      </c>
      <c r="AQ849" s="17">
        <f t="shared" si="310"/>
        <v>0.1028625</v>
      </c>
      <c r="AR849" s="17">
        <f t="shared" si="306"/>
        <v>47.414999999999999</v>
      </c>
      <c r="AS849" s="17">
        <f t="shared" si="303"/>
        <v>0.81855999999999995</v>
      </c>
      <c r="AT849" s="17">
        <f t="shared" si="311"/>
        <v>48.915262499999997</v>
      </c>
      <c r="AU849" s="5">
        <f t="shared" si="312"/>
        <v>27.363699999999998</v>
      </c>
      <c r="AV849" s="5">
        <f t="shared" si="313"/>
        <v>15.750789999999999</v>
      </c>
      <c r="AW849" s="5">
        <f t="shared" si="307"/>
        <v>0</v>
      </c>
      <c r="AX849" s="5">
        <f t="shared" si="304"/>
        <v>0</v>
      </c>
      <c r="AY849" s="5">
        <f t="shared" si="314"/>
        <v>1.2075600000000002</v>
      </c>
      <c r="AZ849" s="5">
        <f t="shared" si="315"/>
        <v>44.322049999999997</v>
      </c>
      <c r="BA849" s="7">
        <f t="shared" si="316"/>
        <v>4.9263673274580921E-2</v>
      </c>
      <c r="BB849" s="62">
        <f t="shared" si="317"/>
        <v>3123.85</v>
      </c>
      <c r="BC849" s="28">
        <f t="shared" si="318"/>
        <v>-7.8489937093003545E-2</v>
      </c>
      <c r="BD849" s="32">
        <f t="shared" si="319"/>
        <v>1.1833525374621061E-2</v>
      </c>
      <c r="BE849" s="32">
        <f t="shared" si="320"/>
        <v>2.1028712664068806E-3</v>
      </c>
      <c r="BF849" s="35">
        <f t="shared" si="321"/>
        <v>0.98606360335897203</v>
      </c>
      <c r="BG849" s="37">
        <f t="shared" si="322"/>
        <v>0.61738344683966562</v>
      </c>
      <c r="BH849" s="33">
        <f t="shared" si="323"/>
        <v>0.35537142347883277</v>
      </c>
      <c r="BI849" s="33">
        <f t="shared" si="324"/>
        <v>2.724512968150165E-2</v>
      </c>
      <c r="BJ849" s="63"/>
      <c r="BK849" s="63">
        <v>60.3</v>
      </c>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v>2003427</v>
      </c>
      <c r="CO849" s="63" t="s">
        <v>577</v>
      </c>
      <c r="CP849" s="66"/>
      <c r="CQ849" s="64">
        <v>37741</v>
      </c>
      <c r="CR849" s="78" t="s">
        <v>2038</v>
      </c>
      <c r="CS849" s="78" t="s">
        <v>2038</v>
      </c>
    </row>
    <row r="850" spans="1:97">
      <c r="A850" s="60" t="s">
        <v>3221</v>
      </c>
      <c r="B850" s="16" t="s">
        <v>1573</v>
      </c>
      <c r="C850" s="19"/>
      <c r="D850" s="19"/>
      <c r="E850" s="19"/>
      <c r="F850" s="31" t="s">
        <v>3222</v>
      </c>
      <c r="G850" s="61" t="s">
        <v>3592</v>
      </c>
      <c r="H850" s="47">
        <v>25</v>
      </c>
      <c r="I850" s="47">
        <v>29</v>
      </c>
      <c r="J850" s="47">
        <v>108</v>
      </c>
      <c r="K850" s="23">
        <v>42.458979999999997</v>
      </c>
      <c r="L850" s="23">
        <v>-109.667706</v>
      </c>
      <c r="M850" s="61" t="s">
        <v>1290</v>
      </c>
      <c r="N850" s="19" t="s">
        <v>1048</v>
      </c>
      <c r="P850" s="31" t="s">
        <v>2396</v>
      </c>
      <c r="Q850" s="55"/>
      <c r="R850" s="55"/>
      <c r="S850" s="55"/>
      <c r="T850" s="19"/>
      <c r="U850" s="55">
        <v>11828</v>
      </c>
      <c r="V850" s="55"/>
      <c r="W850" s="55">
        <v>11828</v>
      </c>
      <c r="X850" s="55">
        <v>11815</v>
      </c>
      <c r="Y850" s="51"/>
      <c r="AA850" s="52">
        <v>7.63</v>
      </c>
      <c r="AB850" s="19"/>
      <c r="AC850" s="19">
        <v>11.6</v>
      </c>
      <c r="AD850" s="19">
        <v>1.25</v>
      </c>
      <c r="AE850" s="19">
        <v>1090</v>
      </c>
      <c r="AF850" s="19">
        <v>32</v>
      </c>
      <c r="AG850" s="19"/>
      <c r="AH850" s="19">
        <v>970</v>
      </c>
      <c r="AI850" s="19">
        <v>961</v>
      </c>
      <c r="AJ850" s="19">
        <v>0</v>
      </c>
      <c r="AK850" s="19"/>
      <c r="AL850" s="19">
        <v>58</v>
      </c>
      <c r="AM850" s="19">
        <v>3656</v>
      </c>
      <c r="AN850" s="4">
        <v>4690</v>
      </c>
      <c r="AO850" s="31" t="s">
        <v>1050</v>
      </c>
      <c r="AP850" s="17">
        <f t="shared" si="309"/>
        <v>0.57884000000000002</v>
      </c>
      <c r="AQ850" s="17">
        <f t="shared" si="310"/>
        <v>0.1028625</v>
      </c>
      <c r="AR850" s="17">
        <f t="shared" si="306"/>
        <v>47.414999999999999</v>
      </c>
      <c r="AS850" s="17">
        <f t="shared" si="303"/>
        <v>0.81855999999999995</v>
      </c>
      <c r="AT850" s="17">
        <f t="shared" si="311"/>
        <v>48.915262499999997</v>
      </c>
      <c r="AU850" s="5">
        <f t="shared" si="312"/>
        <v>27.363699999999998</v>
      </c>
      <c r="AV850" s="5">
        <f t="shared" si="313"/>
        <v>15.750789999999999</v>
      </c>
      <c r="AW850" s="5">
        <f t="shared" si="307"/>
        <v>0</v>
      </c>
      <c r="AX850" s="5"/>
      <c r="AY850" s="5">
        <f t="shared" si="314"/>
        <v>1.2075600000000002</v>
      </c>
      <c r="AZ850" s="5">
        <f t="shared" si="315"/>
        <v>44.322049999999997</v>
      </c>
      <c r="BA850" s="7">
        <f t="shared" si="316"/>
        <v>4.9263673274580921E-2</v>
      </c>
      <c r="BB850" s="62">
        <f t="shared" si="317"/>
        <v>3123.85</v>
      </c>
      <c r="BC850" s="6">
        <f t="shared" si="318"/>
        <v>-7.8489937093003545E-2</v>
      </c>
      <c r="BD850" s="32">
        <f t="shared" si="319"/>
        <v>1.1833525374621061E-2</v>
      </c>
      <c r="BE850" s="32">
        <f t="shared" si="320"/>
        <v>2.1028712664068806E-3</v>
      </c>
      <c r="BF850" s="35">
        <f t="shared" si="321"/>
        <v>0.98606360335897203</v>
      </c>
      <c r="BG850" s="37">
        <f t="shared" si="322"/>
        <v>0.61738344683966562</v>
      </c>
      <c r="BH850" s="33">
        <f t="shared" si="323"/>
        <v>0.35537142347883277</v>
      </c>
      <c r="BI850" s="33">
        <f t="shared" si="324"/>
        <v>2.724512968150165E-2</v>
      </c>
      <c r="BK850" s="4">
        <v>60.3</v>
      </c>
      <c r="CR850" s="78" t="s">
        <v>2038</v>
      </c>
      <c r="CS850" s="78" t="s">
        <v>2038</v>
      </c>
    </row>
    <row r="851" spans="1:97">
      <c r="A851" s="63" t="s">
        <v>3591</v>
      </c>
      <c r="B851" s="63" t="s">
        <v>1573</v>
      </c>
      <c r="C851" s="63">
        <v>3169</v>
      </c>
      <c r="D851" s="19" t="s">
        <v>3782</v>
      </c>
      <c r="E851" s="63" t="s">
        <v>3804</v>
      </c>
      <c r="F851" s="63" t="s">
        <v>3222</v>
      </c>
      <c r="G851" s="65" t="s">
        <v>3598</v>
      </c>
      <c r="H851" s="65">
        <v>25</v>
      </c>
      <c r="I851" s="65">
        <v>29</v>
      </c>
      <c r="J851" s="65">
        <v>108</v>
      </c>
      <c r="K851" s="23">
        <v>42.451770000000003</v>
      </c>
      <c r="L851" s="23">
        <v>-109.662325</v>
      </c>
      <c r="M851" s="61" t="s">
        <v>6964</v>
      </c>
      <c r="N851" s="63" t="s">
        <v>6965</v>
      </c>
      <c r="O851" s="63"/>
      <c r="P851" s="63" t="s">
        <v>2396</v>
      </c>
      <c r="Q851" s="63"/>
      <c r="R851" s="63"/>
      <c r="S851" s="55" t="str">
        <f>IF(U851&gt;0,V851-U851,"")</f>
        <v/>
      </c>
      <c r="T851" s="63"/>
      <c r="U851" s="66"/>
      <c r="V851" s="63"/>
      <c r="W851" s="66">
        <v>12500</v>
      </c>
      <c r="X851" s="66">
        <v>12488</v>
      </c>
      <c r="Y851" s="63"/>
      <c r="Z851" s="64">
        <v>36924</v>
      </c>
      <c r="AA851" s="63">
        <v>7.55</v>
      </c>
      <c r="AB851" s="63"/>
      <c r="AC851" s="63">
        <v>34.799999999999997</v>
      </c>
      <c r="AD851" s="63">
        <v>0.38</v>
      </c>
      <c r="AE851" s="63">
        <v>1590</v>
      </c>
      <c r="AF851" s="63">
        <v>33.1</v>
      </c>
      <c r="AG851" s="63"/>
      <c r="AH851" s="63">
        <v>1340</v>
      </c>
      <c r="AI851" s="63">
        <v>1430</v>
      </c>
      <c r="AJ851" s="63"/>
      <c r="AK851" s="63"/>
      <c r="AL851" s="63">
        <v>60</v>
      </c>
      <c r="AM851" s="63">
        <v>4860</v>
      </c>
      <c r="AN851" s="63"/>
      <c r="AO851" s="63" t="s">
        <v>603</v>
      </c>
      <c r="AP851" s="17">
        <f t="shared" si="309"/>
        <v>1.7365199999999998</v>
      </c>
      <c r="AQ851" s="17">
        <f t="shared" si="310"/>
        <v>3.1270199999999998E-2</v>
      </c>
      <c r="AR851" s="17">
        <f t="shared" si="306"/>
        <v>69.164999999999992</v>
      </c>
      <c r="AS851" s="17">
        <f t="shared" si="303"/>
        <v>0.84669799999999995</v>
      </c>
      <c r="AT851" s="17">
        <f t="shared" si="311"/>
        <v>71.779488199999989</v>
      </c>
      <c r="AU851" s="5">
        <f t="shared" si="312"/>
        <v>37.801400000000001</v>
      </c>
      <c r="AV851" s="5">
        <f t="shared" si="313"/>
        <v>23.437699999999996</v>
      </c>
      <c r="AW851" s="5">
        <f t="shared" si="307"/>
        <v>0</v>
      </c>
      <c r="AX851" s="5">
        <f>IF(AK851&gt;0,AK851*0.0588,0)</f>
        <v>0</v>
      </c>
      <c r="AY851" s="5">
        <f t="shared" si="314"/>
        <v>1.2492000000000001</v>
      </c>
      <c r="AZ851" s="5">
        <f t="shared" si="315"/>
        <v>62.488299999999995</v>
      </c>
      <c r="BA851" s="7">
        <f t="shared" si="316"/>
        <v>6.9198936875017311E-2</v>
      </c>
      <c r="BB851" s="62">
        <f t="shared" si="317"/>
        <v>4488.28</v>
      </c>
      <c r="BC851" s="28">
        <f t="shared" si="318"/>
        <v>-3.9763464508979225E-2</v>
      </c>
      <c r="BD851" s="32">
        <f t="shared" si="319"/>
        <v>2.4192426604680083E-2</v>
      </c>
      <c r="BE851" s="32">
        <f t="shared" si="320"/>
        <v>4.3564256007052449E-4</v>
      </c>
      <c r="BF851" s="35">
        <f t="shared" si="321"/>
        <v>0.97537193083524953</v>
      </c>
      <c r="BG851" s="37">
        <f t="shared" si="322"/>
        <v>0.60493564395254795</v>
      </c>
      <c r="BH851" s="33">
        <f t="shared" si="323"/>
        <v>0.37507341374305264</v>
      </c>
      <c r="BI851" s="33">
        <f t="shared" si="324"/>
        <v>1.9990942304399385E-2</v>
      </c>
      <c r="BJ851" s="63"/>
      <c r="BK851" s="63">
        <v>4.83</v>
      </c>
      <c r="BL851" s="63"/>
      <c r="BM851" s="63"/>
      <c r="BN851" s="63"/>
      <c r="BO851" s="63"/>
      <c r="BP851" s="63"/>
      <c r="BQ851" s="63"/>
      <c r="BR851" s="63"/>
      <c r="BS851" s="63"/>
      <c r="BT851" s="63"/>
      <c r="BU851" s="63"/>
      <c r="BV851" s="63"/>
      <c r="BW851" s="63"/>
      <c r="BX851" s="63"/>
      <c r="BY851" s="63">
        <v>160</v>
      </c>
      <c r="BZ851" s="63"/>
      <c r="CA851" s="63"/>
      <c r="CB851" s="63"/>
      <c r="CC851" s="63"/>
      <c r="CD851" s="63"/>
      <c r="CE851" s="63"/>
      <c r="CF851" s="63"/>
      <c r="CG851" s="63"/>
      <c r="CH851" s="63"/>
      <c r="CI851" s="63"/>
      <c r="CJ851" s="63"/>
      <c r="CK851" s="63"/>
      <c r="CL851" s="63"/>
      <c r="CM851" s="63" t="s">
        <v>6966</v>
      </c>
      <c r="CN851" s="63">
        <v>20010202</v>
      </c>
      <c r="CO851" s="63" t="s">
        <v>6967</v>
      </c>
      <c r="CP851" s="66"/>
      <c r="CQ851" s="64">
        <v>37237</v>
      </c>
      <c r="CR851" s="78" t="s">
        <v>2038</v>
      </c>
      <c r="CS851" s="78" t="s">
        <v>2038</v>
      </c>
    </row>
    <row r="852" spans="1:97">
      <c r="A852" s="63" t="s">
        <v>3591</v>
      </c>
      <c r="B852" s="63" t="s">
        <v>1573</v>
      </c>
      <c r="C852" s="63">
        <v>3171</v>
      </c>
      <c r="D852" s="19" t="s">
        <v>3782</v>
      </c>
      <c r="E852" s="63" t="s">
        <v>3804</v>
      </c>
      <c r="F852" s="63" t="s">
        <v>3222</v>
      </c>
      <c r="G852" s="65" t="s">
        <v>3595</v>
      </c>
      <c r="H852" s="65">
        <v>25</v>
      </c>
      <c r="I852" s="65">
        <v>29</v>
      </c>
      <c r="J852" s="65">
        <v>108</v>
      </c>
      <c r="K852" s="23">
        <v>42.455829999999999</v>
      </c>
      <c r="L852" s="23">
        <v>-109.67222</v>
      </c>
      <c r="M852" s="61" t="s">
        <v>4083</v>
      </c>
      <c r="N852" s="63" t="s">
        <v>4084</v>
      </c>
      <c r="O852" s="63"/>
      <c r="P852" s="63" t="s">
        <v>2396</v>
      </c>
      <c r="Q852" s="63"/>
      <c r="R852" s="63"/>
      <c r="S852" s="55" t="str">
        <f>IF(U852&gt;0,V852-U852,"")</f>
        <v/>
      </c>
      <c r="T852" s="63"/>
      <c r="U852" s="66"/>
      <c r="V852" s="63"/>
      <c r="W852" s="66">
        <v>12200</v>
      </c>
      <c r="X852" s="66"/>
      <c r="Y852" s="63"/>
      <c r="Z852" s="64">
        <v>36598</v>
      </c>
      <c r="AA852" s="63">
        <v>6.97</v>
      </c>
      <c r="AB852" s="63"/>
      <c r="AC852" s="63">
        <v>5680</v>
      </c>
      <c r="AD852" s="63">
        <v>14.2</v>
      </c>
      <c r="AE852" s="63">
        <v>1300</v>
      </c>
      <c r="AF852" s="63"/>
      <c r="AG852" s="63"/>
      <c r="AH852" s="63">
        <v>10200</v>
      </c>
      <c r="AI852" s="63">
        <v>575</v>
      </c>
      <c r="AJ852" s="63"/>
      <c r="AK852" s="63"/>
      <c r="AL852" s="63">
        <v>156</v>
      </c>
      <c r="AM852" s="63">
        <v>19900</v>
      </c>
      <c r="AN852" s="63"/>
      <c r="AO852" s="63" t="s">
        <v>3433</v>
      </c>
      <c r="AP852" s="17">
        <f t="shared" si="309"/>
        <v>283.43200000000002</v>
      </c>
      <c r="AQ852" s="17">
        <f t="shared" si="310"/>
        <v>1.1685179999999999</v>
      </c>
      <c r="AR852" s="17">
        <f t="shared" si="306"/>
        <v>56.55</v>
      </c>
      <c r="AS852" s="17">
        <f t="shared" si="303"/>
        <v>0</v>
      </c>
      <c r="AT852" s="17">
        <f t="shared" si="311"/>
        <v>341.15051800000003</v>
      </c>
      <c r="AU852" s="5">
        <f t="shared" si="312"/>
        <v>287.74199999999996</v>
      </c>
      <c r="AV852" s="5">
        <f t="shared" si="313"/>
        <v>9.4242499999999989</v>
      </c>
      <c r="AW852" s="5">
        <f t="shared" si="307"/>
        <v>0</v>
      </c>
      <c r="AX852" s="5">
        <f>IF(AK852&gt;0,AK852*0.0588,0)</f>
        <v>0</v>
      </c>
      <c r="AY852" s="5">
        <f t="shared" si="314"/>
        <v>3.2479200000000001</v>
      </c>
      <c r="AZ852" s="5">
        <f t="shared" si="315"/>
        <v>300.41416999999996</v>
      </c>
      <c r="BA852" s="7">
        <f t="shared" si="316"/>
        <v>6.3495308831585939E-2</v>
      </c>
      <c r="BB852" s="62">
        <f t="shared" si="317"/>
        <v>17925.2</v>
      </c>
      <c r="BC852" s="28">
        <f t="shared" si="318"/>
        <v>-5.2208580523037534E-2</v>
      </c>
      <c r="BD852" s="35">
        <f t="shared" si="319"/>
        <v>0.83081216367961075</v>
      </c>
      <c r="BE852" s="32">
        <f t="shared" si="320"/>
        <v>3.4252271016630841E-3</v>
      </c>
      <c r="BF852" s="32">
        <f t="shared" si="321"/>
        <v>0.16576260921872613</v>
      </c>
      <c r="BG852" s="36">
        <f t="shared" si="322"/>
        <v>0.95781766885363628</v>
      </c>
      <c r="BH852" s="33">
        <f t="shared" si="323"/>
        <v>3.1370857107039928E-2</v>
      </c>
      <c r="BI852" s="33">
        <f t="shared" si="324"/>
        <v>1.081147403932378E-2</v>
      </c>
      <c r="BJ852" s="63"/>
      <c r="BK852" s="63"/>
      <c r="BL852" s="63"/>
      <c r="BM852" s="63"/>
      <c r="BN852" s="63"/>
      <c r="BO852" s="63"/>
      <c r="BP852" s="63"/>
      <c r="BQ852" s="63"/>
      <c r="BR852" s="63"/>
      <c r="BS852" s="63"/>
      <c r="BT852" s="63"/>
      <c r="BU852" s="63"/>
      <c r="BV852" s="63"/>
      <c r="BW852" s="63"/>
      <c r="BX852" s="63"/>
      <c r="BY852" s="63">
        <v>177</v>
      </c>
      <c r="BZ852" s="63"/>
      <c r="CA852" s="63"/>
      <c r="CB852" s="63"/>
      <c r="CC852" s="63"/>
      <c r="CD852" s="63"/>
      <c r="CE852" s="63"/>
      <c r="CF852" s="63"/>
      <c r="CG852" s="63"/>
      <c r="CH852" s="63"/>
      <c r="CI852" s="63"/>
      <c r="CJ852" s="63"/>
      <c r="CK852" s="63"/>
      <c r="CL852" s="63"/>
      <c r="CM852" s="63" t="s">
        <v>4085</v>
      </c>
      <c r="CN852" s="63">
        <v>20000313</v>
      </c>
      <c r="CO852" s="63" t="s">
        <v>6955</v>
      </c>
      <c r="CP852" s="66"/>
      <c r="CQ852" s="64">
        <v>36607</v>
      </c>
      <c r="CR852" s="78" t="s">
        <v>2038</v>
      </c>
      <c r="CS852" s="78" t="s">
        <v>2038</v>
      </c>
    </row>
    <row r="853" spans="1:97">
      <c r="A853" s="63" t="s">
        <v>3591</v>
      </c>
      <c r="B853" s="63" t="s">
        <v>1573</v>
      </c>
      <c r="C853" s="63">
        <v>3166</v>
      </c>
      <c r="D853" s="19" t="s">
        <v>3782</v>
      </c>
      <c r="E853" s="63" t="s">
        <v>3804</v>
      </c>
      <c r="F853" s="63" t="s">
        <v>3222</v>
      </c>
      <c r="G853" s="65" t="s">
        <v>272</v>
      </c>
      <c r="H853" s="65">
        <v>25</v>
      </c>
      <c r="I853" s="65">
        <v>29</v>
      </c>
      <c r="J853" s="65">
        <v>108</v>
      </c>
      <c r="K853" s="23">
        <v>42.448430000000002</v>
      </c>
      <c r="L853" s="23">
        <v>-109.657836</v>
      </c>
      <c r="M853" s="61" t="s">
        <v>6974</v>
      </c>
      <c r="N853" s="63" t="s">
        <v>6975</v>
      </c>
      <c r="O853" s="63"/>
      <c r="P853" s="63" t="s">
        <v>2396</v>
      </c>
      <c r="Q853" s="63"/>
      <c r="R853" s="63"/>
      <c r="S853" s="55" t="str">
        <f>IF(U853&gt;0,V853-U853,"")</f>
        <v/>
      </c>
      <c r="T853" s="63"/>
      <c r="U853" s="66"/>
      <c r="V853" s="63"/>
      <c r="W853" s="66">
        <v>11905</v>
      </c>
      <c r="X853" s="66">
        <v>11896</v>
      </c>
      <c r="Y853" s="63"/>
      <c r="Z853" s="64">
        <v>36924</v>
      </c>
      <c r="AA853" s="63">
        <v>6.42</v>
      </c>
      <c r="AB853" s="63"/>
      <c r="AC853" s="63">
        <v>16100</v>
      </c>
      <c r="AD853" s="63">
        <v>3</v>
      </c>
      <c r="AE853" s="63">
        <v>1870</v>
      </c>
      <c r="AF853" s="63">
        <v>367</v>
      </c>
      <c r="AG853" s="63"/>
      <c r="AH853" s="63">
        <v>26700</v>
      </c>
      <c r="AI853" s="63">
        <v>488</v>
      </c>
      <c r="AJ853" s="63"/>
      <c r="AK853" s="63"/>
      <c r="AL853" s="63">
        <v>147</v>
      </c>
      <c r="AM853" s="63">
        <v>42500</v>
      </c>
      <c r="AN853" s="63"/>
      <c r="AO853" s="63" t="s">
        <v>603</v>
      </c>
      <c r="AP853" s="17">
        <f t="shared" si="309"/>
        <v>803.39</v>
      </c>
      <c r="AQ853" s="17">
        <f t="shared" si="310"/>
        <v>0.24687000000000001</v>
      </c>
      <c r="AR853" s="17">
        <f t="shared" si="306"/>
        <v>81.344999999999999</v>
      </c>
      <c r="AS853" s="17">
        <f t="shared" si="303"/>
        <v>9.3878599999999999</v>
      </c>
      <c r="AT853" s="17">
        <f t="shared" si="311"/>
        <v>894.36973</v>
      </c>
      <c r="AU853" s="5">
        <f t="shared" si="312"/>
        <v>753.20699999999999</v>
      </c>
      <c r="AV853" s="5">
        <f t="shared" si="313"/>
        <v>7.9983199999999988</v>
      </c>
      <c r="AW853" s="5">
        <f t="shared" si="307"/>
        <v>0</v>
      </c>
      <c r="AX853" s="5">
        <f>IF(AK853&gt;0,AK853*0.0588,0)</f>
        <v>0</v>
      </c>
      <c r="AY853" s="5">
        <f t="shared" si="314"/>
        <v>3.06054</v>
      </c>
      <c r="AZ853" s="5">
        <f t="shared" si="315"/>
        <v>764.26585999999998</v>
      </c>
      <c r="BA853" s="7">
        <f t="shared" si="316"/>
        <v>7.8440298028333064E-2</v>
      </c>
      <c r="BB853" s="62">
        <f t="shared" si="317"/>
        <v>45675</v>
      </c>
      <c r="BC853" s="28">
        <f t="shared" si="318"/>
        <v>3.6007938758151406E-2</v>
      </c>
      <c r="BD853" s="35">
        <f t="shared" si="319"/>
        <v>0.89827503442004908</v>
      </c>
      <c r="BE853" s="32">
        <f t="shared" si="320"/>
        <v>2.7602678368821807E-4</v>
      </c>
      <c r="BF853" s="32">
        <f t="shared" si="321"/>
        <v>0.10144893879626271</v>
      </c>
      <c r="BG853" s="36">
        <f t="shared" si="322"/>
        <v>0.9855300876582398</v>
      </c>
      <c r="BH853" s="33">
        <f t="shared" si="323"/>
        <v>1.0465363453497712E-2</v>
      </c>
      <c r="BI853" s="33">
        <f t="shared" si="324"/>
        <v>4.0045488882625218E-3</v>
      </c>
      <c r="BJ853" s="63"/>
      <c r="BK853" s="63">
        <v>18.100000000000001</v>
      </c>
      <c r="BL853" s="63"/>
      <c r="BM853" s="63"/>
      <c r="BN853" s="63"/>
      <c r="BO853" s="63"/>
      <c r="BP853" s="63"/>
      <c r="BQ853" s="63"/>
      <c r="BR853" s="63"/>
      <c r="BS853" s="63"/>
      <c r="BT853" s="63"/>
      <c r="BU853" s="63"/>
      <c r="BV853" s="63"/>
      <c r="BW853" s="63"/>
      <c r="BX853" s="63"/>
      <c r="BY853" s="63">
        <v>65.3</v>
      </c>
      <c r="BZ853" s="63"/>
      <c r="CA853" s="63"/>
      <c r="CB853" s="63"/>
      <c r="CC853" s="63"/>
      <c r="CD853" s="63"/>
      <c r="CE853" s="63"/>
      <c r="CF853" s="63"/>
      <c r="CG853" s="63"/>
      <c r="CH853" s="63"/>
      <c r="CI853" s="63"/>
      <c r="CJ853" s="63"/>
      <c r="CK853" s="63"/>
      <c r="CL853" s="63"/>
      <c r="CM853" s="63" t="s">
        <v>6976</v>
      </c>
      <c r="CN853" s="63">
        <v>20010202</v>
      </c>
      <c r="CO853" s="63" t="s">
        <v>598</v>
      </c>
      <c r="CP853" s="66"/>
      <c r="CQ853" s="64">
        <v>36934</v>
      </c>
      <c r="CR853" s="78" t="s">
        <v>2038</v>
      </c>
      <c r="CS853" s="78" t="s">
        <v>2038</v>
      </c>
    </row>
    <row r="854" spans="1:97">
      <c r="A854" s="63" t="s">
        <v>3591</v>
      </c>
      <c r="B854" s="63" t="s">
        <v>1573</v>
      </c>
      <c r="C854" s="63">
        <v>3168</v>
      </c>
      <c r="D854" s="19" t="s">
        <v>3782</v>
      </c>
      <c r="E854" s="63" t="s">
        <v>3804</v>
      </c>
      <c r="F854" s="63" t="s">
        <v>3222</v>
      </c>
      <c r="G854" s="65" t="s">
        <v>3596</v>
      </c>
      <c r="H854" s="65">
        <v>25</v>
      </c>
      <c r="I854" s="65">
        <v>29</v>
      </c>
      <c r="J854" s="65">
        <v>108</v>
      </c>
      <c r="K854" s="23">
        <v>42.451390000000004</v>
      </c>
      <c r="L854" s="23">
        <v>-109.65722</v>
      </c>
      <c r="M854" s="61" t="s">
        <v>1985</v>
      </c>
      <c r="N854" s="63" t="s">
        <v>1986</v>
      </c>
      <c r="O854" s="63"/>
      <c r="P854" s="63" t="s">
        <v>2396</v>
      </c>
      <c r="Q854" s="63"/>
      <c r="R854" s="63"/>
      <c r="S854" s="55" t="str">
        <f>IF(U854&gt;0,V854-U854,"")</f>
        <v/>
      </c>
      <c r="T854" s="63"/>
      <c r="U854" s="66"/>
      <c r="V854" s="63"/>
      <c r="W854" s="66">
        <v>12250</v>
      </c>
      <c r="X854" s="66"/>
      <c r="Y854" s="63"/>
      <c r="Z854" s="64">
        <v>36874</v>
      </c>
      <c r="AA854" s="63">
        <v>6.77</v>
      </c>
      <c r="AB854" s="63"/>
      <c r="AC854" s="63">
        <v>16300</v>
      </c>
      <c r="AD854" s="63">
        <v>1.48</v>
      </c>
      <c r="AE854" s="63">
        <v>1510</v>
      </c>
      <c r="AF854" s="63">
        <v>114</v>
      </c>
      <c r="AG854" s="63"/>
      <c r="AH854" s="63">
        <v>30600</v>
      </c>
      <c r="AI854" s="63">
        <v>201</v>
      </c>
      <c r="AJ854" s="63"/>
      <c r="AK854" s="63"/>
      <c r="AL854" s="63">
        <v>49</v>
      </c>
      <c r="AM854" s="63">
        <v>48000</v>
      </c>
      <c r="AN854" s="63"/>
      <c r="AO854" s="63" t="s">
        <v>603</v>
      </c>
      <c r="AP854" s="17">
        <f t="shared" si="309"/>
        <v>813.37</v>
      </c>
      <c r="AQ854" s="17">
        <f t="shared" si="310"/>
        <v>0.1217892</v>
      </c>
      <c r="AR854" s="17">
        <f t="shared" si="306"/>
        <v>65.685000000000002</v>
      </c>
      <c r="AS854" s="17">
        <f t="shared" si="303"/>
        <v>2.9161199999999998</v>
      </c>
      <c r="AT854" s="17">
        <f t="shared" si="311"/>
        <v>882.09290920000001</v>
      </c>
      <c r="AU854" s="5">
        <f t="shared" si="312"/>
        <v>863.226</v>
      </c>
      <c r="AV854" s="5">
        <f t="shared" si="313"/>
        <v>3.2943899999999995</v>
      </c>
      <c r="AW854" s="5">
        <f t="shared" si="307"/>
        <v>0</v>
      </c>
      <c r="AX854" s="5">
        <f>IF(AK854&gt;0,AK854*0.0588,0)</f>
        <v>0</v>
      </c>
      <c r="AY854" s="5">
        <f t="shared" si="314"/>
        <v>1.0201800000000001</v>
      </c>
      <c r="AZ854" s="5">
        <f t="shared" si="315"/>
        <v>867.54057</v>
      </c>
      <c r="BA854" s="7">
        <f t="shared" si="316"/>
        <v>8.3173643926006124E-3</v>
      </c>
      <c r="BB854" s="62">
        <f t="shared" si="317"/>
        <v>48775.479999999996</v>
      </c>
      <c r="BC854" s="28">
        <f t="shared" si="318"/>
        <v>8.0131868113699455E-3</v>
      </c>
      <c r="BD854" s="35">
        <f t="shared" si="319"/>
        <v>0.92209107625371667</v>
      </c>
      <c r="BE854" s="32">
        <f t="shared" si="320"/>
        <v>1.3806844917329034E-4</v>
      </c>
      <c r="BF854" s="32">
        <f t="shared" si="321"/>
        <v>7.7770855297110017E-2</v>
      </c>
      <c r="BG854" s="36">
        <f t="shared" si="322"/>
        <v>0.99502666486248592</v>
      </c>
      <c r="BH854" s="33">
        <f t="shared" si="323"/>
        <v>3.7973901324291951E-3</v>
      </c>
      <c r="BI854" s="33">
        <f t="shared" si="324"/>
        <v>1.175945005084892E-3</v>
      </c>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v>20001214</v>
      </c>
      <c r="CO854" s="63" t="s">
        <v>1987</v>
      </c>
      <c r="CP854" s="66"/>
      <c r="CQ854" s="64">
        <v>36887</v>
      </c>
      <c r="CR854" s="78" t="s">
        <v>2038</v>
      </c>
      <c r="CS854" s="78" t="s">
        <v>2038</v>
      </c>
    </row>
    <row r="855" spans="1:97">
      <c r="A855" s="63" t="s">
        <v>3591</v>
      </c>
      <c r="B855" s="63" t="s">
        <v>1564</v>
      </c>
      <c r="C855" s="63">
        <v>4402</v>
      </c>
      <c r="D855" s="19" t="s">
        <v>3782</v>
      </c>
      <c r="E855" s="63" t="s">
        <v>3804</v>
      </c>
      <c r="F855" s="63" t="s">
        <v>3222</v>
      </c>
      <c r="G855" s="65" t="s">
        <v>264</v>
      </c>
      <c r="H855" s="65">
        <v>26</v>
      </c>
      <c r="I855" s="65">
        <v>29</v>
      </c>
      <c r="J855" s="65">
        <v>108</v>
      </c>
      <c r="K855" s="23">
        <v>42.448610000000002</v>
      </c>
      <c r="L855" s="23">
        <v>-109.67749999999999</v>
      </c>
      <c r="M855" s="61" t="s">
        <v>6962</v>
      </c>
      <c r="N855" s="19" t="s">
        <v>5560</v>
      </c>
      <c r="O855" s="63"/>
      <c r="P855" s="63" t="s">
        <v>2396</v>
      </c>
      <c r="Q855" s="63"/>
      <c r="R855" s="63"/>
      <c r="S855" s="55"/>
      <c r="T855" s="63"/>
      <c r="U855" s="66" t="s">
        <v>6963</v>
      </c>
      <c r="V855" s="63"/>
      <c r="W855" s="66">
        <v>11835</v>
      </c>
      <c r="X855" s="66">
        <v>11772</v>
      </c>
      <c r="Y855" s="63"/>
      <c r="Z855" s="64">
        <v>37738</v>
      </c>
      <c r="AA855" s="63">
        <v>8.0500000000000007</v>
      </c>
      <c r="AB855" s="63"/>
      <c r="AC855" s="63">
        <v>10.1</v>
      </c>
      <c r="AD855" s="63">
        <v>1.36</v>
      </c>
      <c r="AE855" s="63">
        <v>868</v>
      </c>
      <c r="AF855" s="63">
        <v>12.3</v>
      </c>
      <c r="AG855" s="63"/>
      <c r="AH855" s="63">
        <v>790</v>
      </c>
      <c r="AI855" s="63">
        <v>694</v>
      </c>
      <c r="AJ855" s="63"/>
      <c r="AK855" s="63"/>
      <c r="AL855" s="63">
        <v>7</v>
      </c>
      <c r="AM855" s="63">
        <v>2954</v>
      </c>
      <c r="AN855" s="4">
        <v>4010</v>
      </c>
      <c r="AO855" s="63" t="s">
        <v>576</v>
      </c>
      <c r="AP855" s="17">
        <f t="shared" si="309"/>
        <v>0.50398999999999994</v>
      </c>
      <c r="AQ855" s="17">
        <f t="shared" si="310"/>
        <v>0.11191440000000001</v>
      </c>
      <c r="AR855" s="17">
        <f t="shared" si="306"/>
        <v>37.757999999999996</v>
      </c>
      <c r="AS855" s="17">
        <f t="shared" si="303"/>
        <v>0.31463400000000002</v>
      </c>
      <c r="AT855" s="17">
        <f t="shared" si="311"/>
        <v>38.688538399999992</v>
      </c>
      <c r="AU855" s="5">
        <f t="shared" si="312"/>
        <v>22.285899999999998</v>
      </c>
      <c r="AV855" s="5">
        <f t="shared" si="313"/>
        <v>11.374659999999999</v>
      </c>
      <c r="AW855" s="5">
        <f t="shared" si="307"/>
        <v>0</v>
      </c>
      <c r="AX855" s="5">
        <f>IF(AK855&gt;0,AK855*0.0588,0)</f>
        <v>0</v>
      </c>
      <c r="AY855" s="5">
        <f t="shared" si="314"/>
        <v>0.14574000000000001</v>
      </c>
      <c r="AZ855" s="5">
        <f t="shared" si="315"/>
        <v>33.8063</v>
      </c>
      <c r="BA855" s="7">
        <f t="shared" si="316"/>
        <v>6.7346013974975513E-2</v>
      </c>
      <c r="BB855" s="62">
        <f t="shared" si="317"/>
        <v>2382.7600000000002</v>
      </c>
      <c r="BC855" s="28">
        <f t="shared" si="318"/>
        <v>-0.10703872761750571</v>
      </c>
      <c r="BD855" s="32">
        <f t="shared" si="319"/>
        <v>1.3026855519566489E-2</v>
      </c>
      <c r="BE855" s="32">
        <f t="shared" si="320"/>
        <v>2.8927016793169947E-3</v>
      </c>
      <c r="BF855" s="35">
        <f t="shared" si="321"/>
        <v>0.98408044280111662</v>
      </c>
      <c r="BG855" s="37">
        <f t="shared" si="322"/>
        <v>0.65922328086776716</v>
      </c>
      <c r="BH855" s="33">
        <f t="shared" si="323"/>
        <v>0.33646568834802976</v>
      </c>
      <c r="BI855" s="33">
        <f t="shared" si="324"/>
        <v>4.3110307842029443E-3</v>
      </c>
      <c r="BJ855" s="63"/>
      <c r="BK855" s="63">
        <v>26.7</v>
      </c>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v>2003427</v>
      </c>
      <c r="CO855" s="63" t="s">
        <v>577</v>
      </c>
      <c r="CP855" s="66"/>
      <c r="CQ855" s="64">
        <v>37741</v>
      </c>
      <c r="CR855" s="78" t="s">
        <v>2038</v>
      </c>
      <c r="CS855" s="78" t="s">
        <v>2038</v>
      </c>
    </row>
    <row r="856" spans="1:97">
      <c r="A856" s="60" t="s">
        <v>3221</v>
      </c>
      <c r="B856" s="16" t="s">
        <v>1567</v>
      </c>
      <c r="C856" s="19"/>
      <c r="D856" s="19"/>
      <c r="E856" s="19"/>
      <c r="F856" s="31" t="s">
        <v>3222</v>
      </c>
      <c r="G856" s="61" t="s">
        <v>274</v>
      </c>
      <c r="H856" s="47">
        <v>28</v>
      </c>
      <c r="I856" s="47">
        <v>29</v>
      </c>
      <c r="J856" s="47">
        <v>108</v>
      </c>
      <c r="K856" s="23">
        <v>42.451900000000002</v>
      </c>
      <c r="L856" s="23">
        <v>-109.72582</v>
      </c>
      <c r="M856" s="61" t="s">
        <v>5952</v>
      </c>
      <c r="N856" s="19" t="s">
        <v>5557</v>
      </c>
      <c r="P856" s="31" t="s">
        <v>2396</v>
      </c>
      <c r="Q856" s="55"/>
      <c r="R856" s="55"/>
      <c r="S856" s="55"/>
      <c r="T856" s="19"/>
      <c r="U856" s="55">
        <v>11500</v>
      </c>
      <c r="V856" s="55"/>
      <c r="W856" s="55">
        <v>11500</v>
      </c>
      <c r="X856" s="55">
        <v>11100</v>
      </c>
      <c r="Y856" s="51"/>
      <c r="AA856" s="52">
        <v>7.9</v>
      </c>
      <c r="AB856" s="19"/>
      <c r="AC856" s="19">
        <v>29.5</v>
      </c>
      <c r="AD856" s="19">
        <v>4.38</v>
      </c>
      <c r="AE856" s="19">
        <v>1280</v>
      </c>
      <c r="AF856" s="19">
        <v>67</v>
      </c>
      <c r="AG856" s="19"/>
      <c r="AH856" s="19">
        <v>1150</v>
      </c>
      <c r="AI856" s="19">
        <v>1201</v>
      </c>
      <c r="AJ856" s="19">
        <v>0</v>
      </c>
      <c r="AK856" s="19"/>
      <c r="AL856" s="19">
        <v>63</v>
      </c>
      <c r="AM856" s="19">
        <v>4260</v>
      </c>
      <c r="AN856" s="4">
        <v>5860</v>
      </c>
      <c r="AO856" s="31" t="s">
        <v>1050</v>
      </c>
      <c r="AP856" s="17">
        <f t="shared" si="309"/>
        <v>1.4720500000000001</v>
      </c>
      <c r="AQ856" s="17">
        <f t="shared" si="310"/>
        <v>0.36043019999999998</v>
      </c>
      <c r="AR856" s="17">
        <f t="shared" si="306"/>
        <v>55.679999999999993</v>
      </c>
      <c r="AS856" s="17">
        <f t="shared" si="303"/>
        <v>1.7138599999999999</v>
      </c>
      <c r="AT856" s="17">
        <f t="shared" si="311"/>
        <v>59.226340199999989</v>
      </c>
      <c r="AU856" s="5">
        <f t="shared" si="312"/>
        <v>32.441499999999998</v>
      </c>
      <c r="AV856" s="5">
        <f t="shared" si="313"/>
        <v>19.684389999999997</v>
      </c>
      <c r="AW856" s="5">
        <f t="shared" si="307"/>
        <v>0</v>
      </c>
      <c r="AX856" s="5"/>
      <c r="AY856" s="5">
        <f t="shared" si="314"/>
        <v>1.31166</v>
      </c>
      <c r="AZ856" s="5">
        <f t="shared" si="315"/>
        <v>53.437550000000002</v>
      </c>
      <c r="BA856" s="7">
        <f t="shared" si="316"/>
        <v>5.1381060868072058E-2</v>
      </c>
      <c r="BB856" s="62">
        <f t="shared" si="317"/>
        <v>3794.88</v>
      </c>
      <c r="BC856" s="6">
        <f t="shared" si="318"/>
        <v>-5.7743877003754232E-2</v>
      </c>
      <c r="BD856" s="32">
        <f t="shared" si="319"/>
        <v>2.4854650735282143E-2</v>
      </c>
      <c r="BE856" s="32">
        <f t="shared" si="320"/>
        <v>6.0856402536923941E-3</v>
      </c>
      <c r="BF856" s="35">
        <f t="shared" si="321"/>
        <v>0.96905970901102545</v>
      </c>
      <c r="BG856" s="37">
        <f t="shared" si="322"/>
        <v>0.60709182962167985</v>
      </c>
      <c r="BH856" s="33">
        <f t="shared" si="323"/>
        <v>0.36836250913449431</v>
      </c>
      <c r="BI856" s="33">
        <f t="shared" si="324"/>
        <v>2.4545661243825737E-2</v>
      </c>
      <c r="CR856" s="78" t="s">
        <v>2038</v>
      </c>
      <c r="CS856" s="78" t="s">
        <v>2038</v>
      </c>
    </row>
    <row r="857" spans="1:97">
      <c r="A857" s="63" t="s">
        <v>3591</v>
      </c>
      <c r="B857" s="63" t="s">
        <v>1886</v>
      </c>
      <c r="C857" s="63">
        <v>5890</v>
      </c>
      <c r="D857" s="19" t="s">
        <v>3782</v>
      </c>
      <c r="E857" s="63" t="s">
        <v>3804</v>
      </c>
      <c r="F857" s="63" t="s">
        <v>3222</v>
      </c>
      <c r="G857" s="65" t="s">
        <v>3609</v>
      </c>
      <c r="H857" s="65">
        <v>30</v>
      </c>
      <c r="I857" s="65">
        <v>29</v>
      </c>
      <c r="J857" s="65">
        <v>108</v>
      </c>
      <c r="K857" s="23">
        <v>42.455824</v>
      </c>
      <c r="L857" s="23">
        <v>-109.759854</v>
      </c>
      <c r="M857" s="61" t="s">
        <v>1268</v>
      </c>
      <c r="N857" s="63" t="s">
        <v>1269</v>
      </c>
      <c r="O857" s="63"/>
      <c r="P857" s="63" t="s">
        <v>2396</v>
      </c>
      <c r="Q857" s="63"/>
      <c r="R857" s="63"/>
      <c r="S857" s="55">
        <f>IF(U857&gt;0,V857-U857,"")</f>
        <v>2768</v>
      </c>
      <c r="T857" s="63"/>
      <c r="U857" s="66">
        <v>7582</v>
      </c>
      <c r="V857" s="63">
        <v>10350</v>
      </c>
      <c r="W857" s="66">
        <v>10465</v>
      </c>
      <c r="X857" s="66">
        <v>10435</v>
      </c>
      <c r="Y857" s="63"/>
      <c r="Z857" s="64"/>
      <c r="AA857" s="63">
        <v>7.52</v>
      </c>
      <c r="AB857" s="63"/>
      <c r="AC857" s="63">
        <v>13</v>
      </c>
      <c r="AD857" s="63">
        <v>4.5</v>
      </c>
      <c r="AE857" s="63">
        <v>887</v>
      </c>
      <c r="AF857" s="63">
        <v>57</v>
      </c>
      <c r="AG857" s="63"/>
      <c r="AH857" s="63">
        <v>470</v>
      </c>
      <c r="AI857" s="63">
        <v>1400</v>
      </c>
      <c r="AJ857" s="63">
        <v>0</v>
      </c>
      <c r="AK857" s="63">
        <v>0</v>
      </c>
      <c r="AL857" s="63">
        <v>33</v>
      </c>
      <c r="AM857" s="63">
        <v>2480</v>
      </c>
      <c r="AN857" s="63"/>
      <c r="AO857" s="63" t="s">
        <v>3536</v>
      </c>
      <c r="AP857" s="17">
        <f t="shared" si="309"/>
        <v>0.64870000000000005</v>
      </c>
      <c r="AQ857" s="17">
        <f t="shared" si="310"/>
        <v>0.370305</v>
      </c>
      <c r="AR857" s="17">
        <f t="shared" si="306"/>
        <v>38.584499999999998</v>
      </c>
      <c r="AS857" s="17">
        <f t="shared" si="303"/>
        <v>1.4580599999999999</v>
      </c>
      <c r="AT857" s="17">
        <f t="shared" si="311"/>
        <v>41.061565000000002</v>
      </c>
      <c r="AU857" s="5">
        <f t="shared" si="312"/>
        <v>13.258699999999999</v>
      </c>
      <c r="AV857" s="5">
        <f t="shared" si="313"/>
        <v>22.945999999999998</v>
      </c>
      <c r="AW857" s="5">
        <f t="shared" si="307"/>
        <v>0</v>
      </c>
      <c r="AX857" s="5">
        <f t="shared" ref="AX857:AX866" si="325">IF(AK857&gt;0,AK857*0.0588,0)</f>
        <v>0</v>
      </c>
      <c r="AY857" s="5">
        <f t="shared" si="314"/>
        <v>0.68706</v>
      </c>
      <c r="AZ857" s="5">
        <f t="shared" si="315"/>
        <v>36.891759999999998</v>
      </c>
      <c r="BA857" s="7">
        <f t="shared" si="316"/>
        <v>5.3491047367126461E-2</v>
      </c>
      <c r="BB857" s="62">
        <f t="shared" si="317"/>
        <v>2864.5</v>
      </c>
      <c r="BC857" s="28">
        <f t="shared" si="318"/>
        <v>7.1943119094396102E-2</v>
      </c>
      <c r="BD857" s="32">
        <f t="shared" si="319"/>
        <v>1.579822883029422E-2</v>
      </c>
      <c r="BE857" s="32">
        <f t="shared" si="320"/>
        <v>9.0182875396980118E-3</v>
      </c>
      <c r="BF857" s="35">
        <f t="shared" si="321"/>
        <v>0.97518348363000773</v>
      </c>
      <c r="BG857" s="33">
        <f t="shared" si="322"/>
        <v>0.35939461820200502</v>
      </c>
      <c r="BH857" s="37">
        <f t="shared" si="323"/>
        <v>0.62198171082106135</v>
      </c>
      <c r="BI857" s="33">
        <f t="shared" si="324"/>
        <v>1.8623670976933605E-2</v>
      </c>
      <c r="BJ857" s="63">
        <v>0</v>
      </c>
      <c r="BK857" s="63">
        <v>19</v>
      </c>
      <c r="BL857" s="63">
        <v>0</v>
      </c>
      <c r="BM857" s="63">
        <v>0</v>
      </c>
      <c r="BN857" s="63">
        <v>0</v>
      </c>
      <c r="BO857" s="63">
        <v>0</v>
      </c>
      <c r="BP857" s="63">
        <v>0</v>
      </c>
      <c r="BQ857" s="63">
        <v>0</v>
      </c>
      <c r="BR857" s="63">
        <v>0</v>
      </c>
      <c r="BS857" s="63">
        <v>1</v>
      </c>
      <c r="BT857" s="63">
        <v>0</v>
      </c>
      <c r="BU857" s="63">
        <v>0</v>
      </c>
      <c r="BV857" s="63">
        <v>0</v>
      </c>
      <c r="BW857" s="63">
        <v>0</v>
      </c>
      <c r="BX857" s="63"/>
      <c r="BY857" s="63"/>
      <c r="BZ857" s="63"/>
      <c r="CA857" s="63"/>
      <c r="CB857" s="63"/>
      <c r="CC857" s="63"/>
      <c r="CD857" s="63"/>
      <c r="CE857" s="63"/>
      <c r="CF857" s="63"/>
      <c r="CG857" s="63"/>
      <c r="CH857" s="63"/>
      <c r="CI857" s="63"/>
      <c r="CJ857" s="63"/>
      <c r="CK857" s="63"/>
      <c r="CL857" s="63"/>
      <c r="CM857" s="63"/>
      <c r="CN857" s="63"/>
      <c r="CO857" s="63" t="s">
        <v>2146</v>
      </c>
      <c r="CP857" s="66"/>
      <c r="CQ857" s="64">
        <v>39365</v>
      </c>
      <c r="CR857" s="78" t="s">
        <v>2038</v>
      </c>
      <c r="CS857" s="78" t="s">
        <v>2038</v>
      </c>
    </row>
    <row r="858" spans="1:97">
      <c r="A858" s="63" t="s">
        <v>3591</v>
      </c>
      <c r="B858" s="63" t="s">
        <v>1886</v>
      </c>
      <c r="C858" s="63">
        <v>4463</v>
      </c>
      <c r="D858" s="19" t="s">
        <v>3782</v>
      </c>
      <c r="E858" s="63" t="s">
        <v>3804</v>
      </c>
      <c r="F858" s="63" t="s">
        <v>3222</v>
      </c>
      <c r="G858" s="65" t="s">
        <v>3609</v>
      </c>
      <c r="H858" s="65">
        <v>30</v>
      </c>
      <c r="I858" s="65">
        <v>29</v>
      </c>
      <c r="J858" s="65">
        <v>108</v>
      </c>
      <c r="K858" s="23">
        <v>42.457158999999997</v>
      </c>
      <c r="L858" s="23">
        <v>-109.75817600000001</v>
      </c>
      <c r="M858" s="61" t="s">
        <v>1241</v>
      </c>
      <c r="N858" s="63" t="s">
        <v>1242</v>
      </c>
      <c r="O858" s="63"/>
      <c r="P858" s="63" t="s">
        <v>2396</v>
      </c>
      <c r="Q858" s="63"/>
      <c r="R858" s="63"/>
      <c r="S858" s="55"/>
      <c r="T858" s="63"/>
      <c r="U858" s="66" t="s">
        <v>1243</v>
      </c>
      <c r="V858" s="63"/>
      <c r="W858" s="66">
        <v>10600</v>
      </c>
      <c r="X858" s="66">
        <v>10598</v>
      </c>
      <c r="Y858" s="63"/>
      <c r="Z858" s="64">
        <v>37925</v>
      </c>
      <c r="AA858" s="63">
        <v>7.21</v>
      </c>
      <c r="AB858" s="63"/>
      <c r="AC858" s="63">
        <v>1823</v>
      </c>
      <c r="AD858" s="63">
        <v>21</v>
      </c>
      <c r="AE858" s="63">
        <v>996</v>
      </c>
      <c r="AF858" s="63">
        <v>37</v>
      </c>
      <c r="AG858" s="63"/>
      <c r="AH858" s="63">
        <v>4249</v>
      </c>
      <c r="AI858" s="63">
        <v>793</v>
      </c>
      <c r="AJ858" s="63">
        <v>0</v>
      </c>
      <c r="AK858" s="63"/>
      <c r="AL858" s="63">
        <v>13</v>
      </c>
      <c r="AM858" s="63">
        <v>8970</v>
      </c>
      <c r="AN858" s="63"/>
      <c r="AO858" s="63" t="s">
        <v>3536</v>
      </c>
      <c r="AP858" s="17">
        <f t="shared" si="309"/>
        <v>90.967699999999994</v>
      </c>
      <c r="AQ858" s="17">
        <f t="shared" si="310"/>
        <v>1.7280900000000001</v>
      </c>
      <c r="AR858" s="17">
        <f t="shared" si="306"/>
        <v>43.326000000000001</v>
      </c>
      <c r="AS858" s="17">
        <f t="shared" si="303"/>
        <v>0.94645999999999997</v>
      </c>
      <c r="AT858" s="17">
        <f t="shared" si="311"/>
        <v>136.96824999999998</v>
      </c>
      <c r="AU858" s="5">
        <f t="shared" si="312"/>
        <v>119.86429</v>
      </c>
      <c r="AV858" s="5">
        <f t="shared" si="313"/>
        <v>12.997269999999999</v>
      </c>
      <c r="AW858" s="5">
        <f t="shared" si="307"/>
        <v>0</v>
      </c>
      <c r="AX858" s="5">
        <f t="shared" si="325"/>
        <v>0</v>
      </c>
      <c r="AY858" s="5">
        <f t="shared" si="314"/>
        <v>0.27066000000000001</v>
      </c>
      <c r="AZ858" s="5">
        <f t="shared" si="315"/>
        <v>133.13221999999999</v>
      </c>
      <c r="BA858" s="7">
        <f t="shared" si="316"/>
        <v>1.4202233709552576E-2</v>
      </c>
      <c r="BB858" s="62">
        <f t="shared" si="317"/>
        <v>7932</v>
      </c>
      <c r="BC858" s="28">
        <f t="shared" si="318"/>
        <v>-6.1412850550230741E-2</v>
      </c>
      <c r="BD858" s="45">
        <f t="shared" si="319"/>
        <v>0.66415172859403548</v>
      </c>
      <c r="BE858" s="32">
        <f t="shared" si="320"/>
        <v>1.2616719568221104E-2</v>
      </c>
      <c r="BF858" s="32">
        <f t="shared" si="321"/>
        <v>0.32323155183774349</v>
      </c>
      <c r="BG858" s="36">
        <f t="shared" si="322"/>
        <v>0.90034020314541441</v>
      </c>
      <c r="BH858" s="33">
        <f t="shared" si="323"/>
        <v>9.762678035414718E-2</v>
      </c>
      <c r="BI858" s="33">
        <f t="shared" si="324"/>
        <v>2.0330165004384367E-3</v>
      </c>
      <c r="BJ858" s="63"/>
      <c r="BK858" s="63">
        <v>2.2000000000000002</v>
      </c>
      <c r="BL858" s="63"/>
      <c r="BM858" s="63"/>
      <c r="BN858" s="63"/>
      <c r="BO858" s="63"/>
      <c r="BP858" s="63"/>
      <c r="BQ858" s="63"/>
      <c r="BR858" s="63"/>
      <c r="BS858" s="63">
        <v>5.0999999999999996</v>
      </c>
      <c r="BT858" s="63"/>
      <c r="BU858" s="63"/>
      <c r="BV858" s="63"/>
      <c r="BW858" s="63"/>
      <c r="BX858" s="63"/>
      <c r="BY858" s="63"/>
      <c r="BZ858" s="63"/>
      <c r="CA858" s="63"/>
      <c r="CB858" s="63"/>
      <c r="CC858" s="63"/>
      <c r="CD858" s="63"/>
      <c r="CE858" s="63"/>
      <c r="CF858" s="63"/>
      <c r="CG858" s="63"/>
      <c r="CH858" s="63"/>
      <c r="CI858" s="63"/>
      <c r="CJ858" s="63"/>
      <c r="CK858" s="63"/>
      <c r="CL858" s="63"/>
      <c r="CM858" s="63"/>
      <c r="CN858" s="63">
        <v>20031031</v>
      </c>
      <c r="CO858" s="63" t="s">
        <v>1991</v>
      </c>
      <c r="CP858" s="66"/>
      <c r="CQ858" s="64">
        <v>37944</v>
      </c>
      <c r="CR858" s="78" t="s">
        <v>2038</v>
      </c>
      <c r="CS858" s="78" t="s">
        <v>2038</v>
      </c>
    </row>
    <row r="859" spans="1:97">
      <c r="A859" s="63" t="s">
        <v>3591</v>
      </c>
      <c r="B859" s="63" t="s">
        <v>1886</v>
      </c>
      <c r="C859" s="63">
        <v>4589</v>
      </c>
      <c r="D859" s="19" t="s">
        <v>3782</v>
      </c>
      <c r="E859" s="63" t="s">
        <v>3804</v>
      </c>
      <c r="F859" s="63" t="s">
        <v>3222</v>
      </c>
      <c r="G859" s="65" t="s">
        <v>3609</v>
      </c>
      <c r="H859" s="65">
        <v>30</v>
      </c>
      <c r="I859" s="65">
        <v>29</v>
      </c>
      <c r="J859" s="65">
        <v>108</v>
      </c>
      <c r="K859" s="23">
        <v>42.45722</v>
      </c>
      <c r="L859" s="23">
        <v>-109.75722</v>
      </c>
      <c r="M859" s="61" t="s">
        <v>1951</v>
      </c>
      <c r="N859" s="63" t="s">
        <v>1952</v>
      </c>
      <c r="O859" s="63"/>
      <c r="P859" s="63" t="s">
        <v>2396</v>
      </c>
      <c r="Q859" s="63"/>
      <c r="R859" s="63"/>
      <c r="S859" s="55"/>
      <c r="T859" s="63"/>
      <c r="U859" s="66" t="s">
        <v>1953</v>
      </c>
      <c r="V859" s="63"/>
      <c r="W859" s="66">
        <v>11012</v>
      </c>
      <c r="X859" s="66">
        <v>10910</v>
      </c>
      <c r="Y859" s="63"/>
      <c r="Z859" s="64">
        <v>38503</v>
      </c>
      <c r="AA859" s="63">
        <v>7.56</v>
      </c>
      <c r="AB859" s="63"/>
      <c r="AC859" s="63">
        <v>1002</v>
      </c>
      <c r="AD859" s="63">
        <v>3.5</v>
      </c>
      <c r="AE859" s="63">
        <v>802.7</v>
      </c>
      <c r="AF859" s="63">
        <v>48</v>
      </c>
      <c r="AG859" s="63"/>
      <c r="AH859" s="63">
        <v>2352</v>
      </c>
      <c r="AI859" s="63">
        <v>1386</v>
      </c>
      <c r="AJ859" s="63">
        <v>0</v>
      </c>
      <c r="AK859" s="63"/>
      <c r="AL859" s="63">
        <v>31</v>
      </c>
      <c r="AM859" s="63">
        <v>5722.7</v>
      </c>
      <c r="AN859" s="63"/>
      <c r="AO859" s="63" t="s">
        <v>4393</v>
      </c>
      <c r="AP859" s="17">
        <f t="shared" si="309"/>
        <v>49.9998</v>
      </c>
      <c r="AQ859" s="17">
        <f t="shared" si="310"/>
        <v>0.28801500000000002</v>
      </c>
      <c r="AR859" s="17">
        <f t="shared" si="306"/>
        <v>34.917450000000002</v>
      </c>
      <c r="AS859" s="17">
        <f t="shared" si="303"/>
        <v>1.22784</v>
      </c>
      <c r="AT859" s="17">
        <f t="shared" si="311"/>
        <v>86.433104999999998</v>
      </c>
      <c r="AU859" s="5">
        <f t="shared" si="312"/>
        <v>66.349919999999997</v>
      </c>
      <c r="AV859" s="5">
        <f t="shared" si="313"/>
        <v>22.716539999999998</v>
      </c>
      <c r="AW859" s="5">
        <f t="shared" si="307"/>
        <v>0</v>
      </c>
      <c r="AX859" s="5">
        <f t="shared" si="325"/>
        <v>0</v>
      </c>
      <c r="AY859" s="5">
        <f t="shared" si="314"/>
        <v>0.6454200000000001</v>
      </c>
      <c r="AZ859" s="5">
        <f t="shared" si="315"/>
        <v>89.711879999999994</v>
      </c>
      <c r="BA859" s="7">
        <f t="shared" si="316"/>
        <v>-1.8614069540498109E-2</v>
      </c>
      <c r="BB859" s="62">
        <f t="shared" si="317"/>
        <v>5625.2</v>
      </c>
      <c r="BC859" s="28">
        <f t="shared" si="318"/>
        <v>-8.5918980604340889E-3</v>
      </c>
      <c r="BD859" s="45">
        <f t="shared" si="319"/>
        <v>0.57847973875287717</v>
      </c>
      <c r="BE859" s="32">
        <f t="shared" si="320"/>
        <v>3.3322301680588709E-3</v>
      </c>
      <c r="BF859" s="32">
        <f t="shared" si="321"/>
        <v>0.41818803107906399</v>
      </c>
      <c r="BG859" s="37">
        <f t="shared" si="322"/>
        <v>0.73958900426565577</v>
      </c>
      <c r="BH859" s="33">
        <f t="shared" si="323"/>
        <v>0.25321663084086521</v>
      </c>
      <c r="BI859" s="33">
        <f t="shared" si="324"/>
        <v>7.1943648934789921E-3</v>
      </c>
      <c r="BJ859" s="63"/>
      <c r="BK859" s="63">
        <v>80</v>
      </c>
      <c r="BL859" s="63"/>
      <c r="BM859" s="63"/>
      <c r="BN859" s="63"/>
      <c r="BO859" s="63"/>
      <c r="BP859" s="63"/>
      <c r="BQ859" s="63"/>
      <c r="BR859" s="63"/>
      <c r="BS859" s="63">
        <v>2.5</v>
      </c>
      <c r="BT859" s="63"/>
      <c r="BU859" s="63"/>
      <c r="BV859" s="63"/>
      <c r="BW859" s="63"/>
      <c r="BX859" s="63"/>
      <c r="BY859" s="63"/>
      <c r="BZ859" s="63"/>
      <c r="CA859" s="63"/>
      <c r="CB859" s="63"/>
      <c r="CC859" s="63"/>
      <c r="CD859" s="63"/>
      <c r="CE859" s="63"/>
      <c r="CF859" s="63"/>
      <c r="CG859" s="63"/>
      <c r="CH859" s="63"/>
      <c r="CI859" s="63"/>
      <c r="CJ859" s="63"/>
      <c r="CK859" s="63"/>
      <c r="CL859" s="63"/>
      <c r="CM859" s="63"/>
      <c r="CN859" s="63">
        <v>20050531</v>
      </c>
      <c r="CO859" s="63" t="s">
        <v>1954</v>
      </c>
      <c r="CP859" s="66"/>
      <c r="CQ859" s="64">
        <v>38516</v>
      </c>
      <c r="CR859" s="78" t="s">
        <v>2038</v>
      </c>
      <c r="CS859" s="78" t="s">
        <v>2038</v>
      </c>
    </row>
    <row r="860" spans="1:97">
      <c r="A860" s="63" t="s">
        <v>3591</v>
      </c>
      <c r="B860" s="63" t="s">
        <v>1886</v>
      </c>
      <c r="C860" s="63">
        <v>4592</v>
      </c>
      <c r="D860" s="19" t="s">
        <v>3782</v>
      </c>
      <c r="E860" s="63" t="s">
        <v>3804</v>
      </c>
      <c r="F860" s="63" t="s">
        <v>3222</v>
      </c>
      <c r="G860" s="65" t="s">
        <v>3609</v>
      </c>
      <c r="H860" s="65">
        <v>30</v>
      </c>
      <c r="I860" s="65">
        <v>29</v>
      </c>
      <c r="J860" s="65">
        <v>108</v>
      </c>
      <c r="K860" s="23">
        <v>42.456449999999997</v>
      </c>
      <c r="L860" s="23">
        <v>-109.757991</v>
      </c>
      <c r="M860" s="61" t="s">
        <v>1887</v>
      </c>
      <c r="N860" s="63" t="s">
        <v>1888</v>
      </c>
      <c r="O860" s="63"/>
      <c r="P860" s="63" t="s">
        <v>2396</v>
      </c>
      <c r="Q860" s="63"/>
      <c r="R860" s="63"/>
      <c r="S860" s="55"/>
      <c r="T860" s="63"/>
      <c r="U860" s="66" t="s">
        <v>1889</v>
      </c>
      <c r="V860" s="63"/>
      <c r="W860" s="66">
        <v>10833</v>
      </c>
      <c r="X860" s="66">
        <v>10830</v>
      </c>
      <c r="Y860" s="63"/>
      <c r="Z860" s="64">
        <v>38639</v>
      </c>
      <c r="AA860" s="63">
        <v>7.02</v>
      </c>
      <c r="AB860" s="63"/>
      <c r="AC860" s="63">
        <v>2350</v>
      </c>
      <c r="AD860" s="63">
        <v>5</v>
      </c>
      <c r="AE860" s="63">
        <v>880</v>
      </c>
      <c r="AF860" s="63">
        <v>103</v>
      </c>
      <c r="AG860" s="63"/>
      <c r="AH860" s="63">
        <v>6030</v>
      </c>
      <c r="AI860" s="63">
        <v>966</v>
      </c>
      <c r="AJ860" s="63">
        <v>0</v>
      </c>
      <c r="AK860" s="63">
        <v>0</v>
      </c>
      <c r="AL860" s="63">
        <v>79</v>
      </c>
      <c r="AM860" s="63">
        <v>11900</v>
      </c>
      <c r="AN860" s="63"/>
      <c r="AO860" s="63" t="s">
        <v>2731</v>
      </c>
      <c r="AP860" s="17">
        <f t="shared" si="309"/>
        <v>117.265</v>
      </c>
      <c r="AQ860" s="17">
        <f t="shared" si="310"/>
        <v>0.41144999999999998</v>
      </c>
      <c r="AR860" s="17">
        <f t="shared" si="306"/>
        <v>38.279999999999994</v>
      </c>
      <c r="AS860" s="17">
        <f t="shared" si="303"/>
        <v>2.6347399999999999</v>
      </c>
      <c r="AT860" s="17">
        <f t="shared" si="311"/>
        <v>158.59118999999998</v>
      </c>
      <c r="AU860" s="5">
        <f t="shared" si="312"/>
        <v>170.1063</v>
      </c>
      <c r="AV860" s="5">
        <f t="shared" si="313"/>
        <v>15.832739999999998</v>
      </c>
      <c r="AW860" s="5">
        <f t="shared" ref="AW860:AW891" si="326">IF(AJ860&gt;0,AJ860*0.03333,0)</f>
        <v>0</v>
      </c>
      <c r="AX860" s="5">
        <f t="shared" si="325"/>
        <v>0</v>
      </c>
      <c r="AY860" s="5">
        <f t="shared" si="314"/>
        <v>1.6447800000000001</v>
      </c>
      <c r="AZ860" s="5">
        <f t="shared" si="315"/>
        <v>187.58382</v>
      </c>
      <c r="BA860" s="7">
        <f t="shared" si="316"/>
        <v>-8.3751366108142877E-2</v>
      </c>
      <c r="BB860" s="62">
        <f t="shared" si="317"/>
        <v>10413</v>
      </c>
      <c r="BC860" s="28">
        <f t="shared" si="318"/>
        <v>-6.6642764307802624E-2</v>
      </c>
      <c r="BD860" s="45">
        <f t="shared" si="319"/>
        <v>0.73941686168065213</v>
      </c>
      <c r="BE860" s="32">
        <f t="shared" si="320"/>
        <v>2.594406410595696E-3</v>
      </c>
      <c r="BF860" s="32">
        <f t="shared" si="321"/>
        <v>0.25798873190875232</v>
      </c>
      <c r="BG860" s="36">
        <f t="shared" si="322"/>
        <v>0.90682821151632376</v>
      </c>
      <c r="BH860" s="33">
        <f t="shared" si="323"/>
        <v>8.4403548237795764E-2</v>
      </c>
      <c r="BI860" s="33">
        <f t="shared" si="324"/>
        <v>8.7682402458804827E-3</v>
      </c>
      <c r="BJ860" s="63">
        <v>0</v>
      </c>
      <c r="BK860" s="63">
        <v>3</v>
      </c>
      <c r="BL860" s="63">
        <v>0</v>
      </c>
      <c r="BM860" s="63">
        <v>0</v>
      </c>
      <c r="BN860" s="63">
        <v>0</v>
      </c>
      <c r="BO860" s="63">
        <v>0</v>
      </c>
      <c r="BP860" s="63">
        <v>0</v>
      </c>
      <c r="BQ860" s="63">
        <v>0</v>
      </c>
      <c r="BR860" s="63">
        <v>0</v>
      </c>
      <c r="BS860" s="63">
        <v>0</v>
      </c>
      <c r="BT860" s="63">
        <v>0</v>
      </c>
      <c r="BU860" s="63">
        <v>0</v>
      </c>
      <c r="BV860" s="63">
        <v>0</v>
      </c>
      <c r="BW860" s="63">
        <v>0</v>
      </c>
      <c r="BX860" s="63"/>
      <c r="BY860" s="63"/>
      <c r="BZ860" s="63"/>
      <c r="CA860" s="63"/>
      <c r="CB860" s="63"/>
      <c r="CC860" s="63"/>
      <c r="CD860" s="63"/>
      <c r="CE860" s="63"/>
      <c r="CF860" s="63"/>
      <c r="CG860" s="63"/>
      <c r="CH860" s="63"/>
      <c r="CI860" s="63"/>
      <c r="CJ860" s="63"/>
      <c r="CK860" s="63"/>
      <c r="CL860" s="63"/>
      <c r="CM860" s="63"/>
      <c r="CN860" s="63">
        <v>20051014</v>
      </c>
      <c r="CO860" s="63" t="s">
        <v>2147</v>
      </c>
      <c r="CP860" s="66" t="s">
        <v>1889</v>
      </c>
      <c r="CQ860" s="64">
        <v>38653</v>
      </c>
      <c r="CR860" s="78" t="s">
        <v>2038</v>
      </c>
      <c r="CS860" s="78" t="s">
        <v>2038</v>
      </c>
    </row>
    <row r="861" spans="1:97">
      <c r="A861" s="63" t="s">
        <v>3591</v>
      </c>
      <c r="B861" s="63" t="s">
        <v>1886</v>
      </c>
      <c r="C861" s="63">
        <v>3205</v>
      </c>
      <c r="D861" s="19" t="s">
        <v>3782</v>
      </c>
      <c r="E861" s="63" t="s">
        <v>3804</v>
      </c>
      <c r="F861" s="63" t="s">
        <v>3222</v>
      </c>
      <c r="G861" s="65" t="s">
        <v>3609</v>
      </c>
      <c r="H861" s="65">
        <v>30</v>
      </c>
      <c r="I861" s="65">
        <v>29</v>
      </c>
      <c r="J861" s="65">
        <v>108</v>
      </c>
      <c r="K861" s="23">
        <v>42.453519999999997</v>
      </c>
      <c r="L861" s="23">
        <v>-109.75988</v>
      </c>
      <c r="M861" s="61" t="s">
        <v>1965</v>
      </c>
      <c r="N861" s="63" t="s">
        <v>1966</v>
      </c>
      <c r="O861" s="63"/>
      <c r="P861" s="63" t="s">
        <v>2396</v>
      </c>
      <c r="Q861" s="63"/>
      <c r="R861" s="63"/>
      <c r="S861" s="55" t="str">
        <f>IF(U861&gt;0,V861-U861,"")</f>
        <v/>
      </c>
      <c r="T861" s="63"/>
      <c r="U861" s="66"/>
      <c r="V861" s="63"/>
      <c r="W861" s="66">
        <v>10800</v>
      </c>
      <c r="X861" s="66">
        <v>10395</v>
      </c>
      <c r="Y861" s="63"/>
      <c r="Z861" s="64">
        <v>36335</v>
      </c>
      <c r="AA861" s="63">
        <v>7.46</v>
      </c>
      <c r="AB861" s="63"/>
      <c r="AC861" s="63">
        <v>1.78</v>
      </c>
      <c r="AD861" s="63">
        <v>0.59</v>
      </c>
      <c r="AE861" s="63">
        <v>374</v>
      </c>
      <c r="AF861" s="63"/>
      <c r="AG861" s="63"/>
      <c r="AH861" s="63">
        <v>369</v>
      </c>
      <c r="AI861" s="63">
        <v>368</v>
      </c>
      <c r="AJ861" s="63"/>
      <c r="AK861" s="63"/>
      <c r="AL861" s="63">
        <v>7.41</v>
      </c>
      <c r="AM861" s="63">
        <v>1290</v>
      </c>
      <c r="AN861" s="63"/>
      <c r="AO861" s="63" t="s">
        <v>603</v>
      </c>
      <c r="AP861" s="17">
        <f t="shared" si="309"/>
        <v>8.8821999999999998E-2</v>
      </c>
      <c r="AQ861" s="17">
        <f t="shared" si="310"/>
        <v>4.85511E-2</v>
      </c>
      <c r="AR861" s="17">
        <f t="shared" si="306"/>
        <v>16.268999999999998</v>
      </c>
      <c r="AS861" s="17">
        <f t="shared" si="303"/>
        <v>0</v>
      </c>
      <c r="AT861" s="17">
        <f t="shared" si="311"/>
        <v>16.4063731</v>
      </c>
      <c r="AU861" s="5">
        <f t="shared" si="312"/>
        <v>10.40949</v>
      </c>
      <c r="AV861" s="5">
        <f t="shared" si="313"/>
        <v>6.0315199999999995</v>
      </c>
      <c r="AW861" s="5">
        <f t="shared" si="326"/>
        <v>0</v>
      </c>
      <c r="AX861" s="5">
        <f t="shared" si="325"/>
        <v>0</v>
      </c>
      <c r="AY861" s="5">
        <f t="shared" si="314"/>
        <v>0.1542762</v>
      </c>
      <c r="AZ861" s="5">
        <f t="shared" si="315"/>
        <v>16.5952862</v>
      </c>
      <c r="BA861" s="7">
        <f t="shared" si="316"/>
        <v>-5.7243515631349058E-3</v>
      </c>
      <c r="BB861" s="62">
        <f t="shared" si="317"/>
        <v>1120.78</v>
      </c>
      <c r="BC861" s="28">
        <f t="shared" si="318"/>
        <v>-7.0193049552427028E-2</v>
      </c>
      <c r="BD861" s="32">
        <f t="shared" si="319"/>
        <v>5.4138717593835532E-3</v>
      </c>
      <c r="BE861" s="32">
        <f t="shared" si="320"/>
        <v>2.9592829386526631E-3</v>
      </c>
      <c r="BF861" s="35">
        <f t="shared" si="321"/>
        <v>0.99162684530196366</v>
      </c>
      <c r="BG861" s="37">
        <f t="shared" si="322"/>
        <v>0.62725582882686293</v>
      </c>
      <c r="BH861" s="33">
        <f t="shared" si="323"/>
        <v>0.36344778434734071</v>
      </c>
      <c r="BI861" s="33">
        <f t="shared" si="324"/>
        <v>9.2963868257963517E-3</v>
      </c>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v>19990624</v>
      </c>
      <c r="CO861" s="63" t="s">
        <v>1967</v>
      </c>
      <c r="CP861" s="66"/>
      <c r="CQ861" s="64">
        <v>36342</v>
      </c>
      <c r="CR861" s="78" t="s">
        <v>2038</v>
      </c>
      <c r="CS861" s="78" t="s">
        <v>2038</v>
      </c>
    </row>
    <row r="862" spans="1:97">
      <c r="A862" s="63" t="s">
        <v>3591</v>
      </c>
      <c r="B862" s="63" t="s">
        <v>1886</v>
      </c>
      <c r="C862" s="63">
        <v>3202</v>
      </c>
      <c r="D862" s="19" t="s">
        <v>3782</v>
      </c>
      <c r="E862" s="63" t="s">
        <v>3804</v>
      </c>
      <c r="F862" s="63" t="s">
        <v>3222</v>
      </c>
      <c r="G862" s="65" t="s">
        <v>3604</v>
      </c>
      <c r="H862" s="65">
        <v>30</v>
      </c>
      <c r="I862" s="65">
        <v>29</v>
      </c>
      <c r="J862" s="65">
        <v>108</v>
      </c>
      <c r="K862" s="23">
        <v>42.44858</v>
      </c>
      <c r="L862" s="23">
        <v>-109.764894</v>
      </c>
      <c r="M862" s="61" t="s">
        <v>1265</v>
      </c>
      <c r="N862" s="63" t="s">
        <v>1266</v>
      </c>
      <c r="O862" s="63"/>
      <c r="P862" s="63" t="s">
        <v>2396</v>
      </c>
      <c r="Q862" s="63"/>
      <c r="R862" s="63"/>
      <c r="S862" s="55" t="str">
        <f>IF(U862&gt;0,V862-U862,"")</f>
        <v/>
      </c>
      <c r="T862" s="63"/>
      <c r="U862" s="66"/>
      <c r="V862" s="63"/>
      <c r="W862" s="66">
        <v>10418</v>
      </c>
      <c r="X862" s="66"/>
      <c r="Y862" s="63"/>
      <c r="Z862" s="64">
        <v>36924</v>
      </c>
      <c r="AA862" s="63">
        <v>6.32</v>
      </c>
      <c r="AB862" s="63"/>
      <c r="AC862" s="63">
        <v>16400</v>
      </c>
      <c r="AD862" s="63"/>
      <c r="AE862" s="63">
        <v>2740</v>
      </c>
      <c r="AF862" s="63">
        <v>206</v>
      </c>
      <c r="AG862" s="63"/>
      <c r="AH862" s="63">
        <v>29600</v>
      </c>
      <c r="AI862" s="63">
        <v>593</v>
      </c>
      <c r="AJ862" s="63"/>
      <c r="AK862" s="63"/>
      <c r="AL862" s="63">
        <v>158</v>
      </c>
      <c r="AM862" s="63">
        <v>48200</v>
      </c>
      <c r="AN862" s="63"/>
      <c r="AO862" s="63" t="s">
        <v>603</v>
      </c>
      <c r="AP862" s="17">
        <f t="shared" si="309"/>
        <v>818.36</v>
      </c>
      <c r="AQ862" s="17">
        <f t="shared" si="310"/>
        <v>0</v>
      </c>
      <c r="AR862" s="17">
        <f t="shared" si="306"/>
        <v>119.19</v>
      </c>
      <c r="AS862" s="17">
        <f t="shared" si="303"/>
        <v>5.2694799999999997</v>
      </c>
      <c r="AT862" s="17">
        <f t="shared" si="311"/>
        <v>942.81948</v>
      </c>
      <c r="AU862" s="5">
        <f t="shared" si="312"/>
        <v>835.01599999999996</v>
      </c>
      <c r="AV862" s="5">
        <f t="shared" si="313"/>
        <v>9.7192699999999999</v>
      </c>
      <c r="AW862" s="5">
        <f t="shared" si="326"/>
        <v>0</v>
      </c>
      <c r="AX862" s="5">
        <f t="shared" si="325"/>
        <v>0</v>
      </c>
      <c r="AY862" s="5">
        <f t="shared" si="314"/>
        <v>3.2895600000000003</v>
      </c>
      <c r="AZ862" s="5">
        <f t="shared" si="315"/>
        <v>848.02483000000007</v>
      </c>
      <c r="BA862" s="7">
        <f t="shared" si="316"/>
        <v>5.2932937537155271E-2</v>
      </c>
      <c r="BB862" s="62">
        <f t="shared" si="317"/>
        <v>49697</v>
      </c>
      <c r="BC862" s="28">
        <f t="shared" si="318"/>
        <v>1.5291581968803947E-2</v>
      </c>
      <c r="BD862" s="35">
        <f t="shared" si="319"/>
        <v>0.86799224810246811</v>
      </c>
      <c r="BE862" s="32">
        <f t="shared" si="320"/>
        <v>0</v>
      </c>
      <c r="BF862" s="32">
        <f t="shared" si="321"/>
        <v>0.13200775189753186</v>
      </c>
      <c r="BG862" s="36">
        <f t="shared" si="322"/>
        <v>0.98465984775469362</v>
      </c>
      <c r="BH862" s="33">
        <f t="shared" si="323"/>
        <v>1.1461067714255488E-2</v>
      </c>
      <c r="BI862" s="33">
        <f t="shared" si="324"/>
        <v>3.8790845310508184E-3</v>
      </c>
      <c r="BJ862" s="63"/>
      <c r="BK862" s="63">
        <v>87.9</v>
      </c>
      <c r="BL862" s="63"/>
      <c r="BM862" s="63"/>
      <c r="BN862" s="63"/>
      <c r="BO862" s="63"/>
      <c r="BP862" s="63"/>
      <c r="BQ862" s="63"/>
      <c r="BR862" s="63"/>
      <c r="BS862" s="63"/>
      <c r="BT862" s="63"/>
      <c r="BU862" s="63"/>
      <c r="BV862" s="63"/>
      <c r="BW862" s="63"/>
      <c r="BX862" s="63"/>
      <c r="BY862" s="63">
        <v>22</v>
      </c>
      <c r="BZ862" s="63"/>
      <c r="CA862" s="63"/>
      <c r="CB862" s="63"/>
      <c r="CC862" s="63"/>
      <c r="CD862" s="63"/>
      <c r="CE862" s="63"/>
      <c r="CF862" s="63"/>
      <c r="CG862" s="63"/>
      <c r="CH862" s="63"/>
      <c r="CI862" s="63"/>
      <c r="CJ862" s="63"/>
      <c r="CK862" s="63"/>
      <c r="CL862" s="63"/>
      <c r="CM862" s="63" t="s">
        <v>1267</v>
      </c>
      <c r="CN862" s="63">
        <v>20010202</v>
      </c>
      <c r="CO862" s="63" t="s">
        <v>598</v>
      </c>
      <c r="CP862" s="66"/>
      <c r="CQ862" s="64">
        <v>36934</v>
      </c>
      <c r="CR862" s="78" t="s">
        <v>2038</v>
      </c>
      <c r="CS862" s="78" t="s">
        <v>2038</v>
      </c>
    </row>
    <row r="863" spans="1:97">
      <c r="A863" s="63" t="s">
        <v>3591</v>
      </c>
      <c r="B863" s="63" t="s">
        <v>1925</v>
      </c>
      <c r="C863" s="63">
        <v>3201</v>
      </c>
      <c r="D863" s="19" t="s">
        <v>3782</v>
      </c>
      <c r="E863" s="63" t="s">
        <v>3804</v>
      </c>
      <c r="F863" s="63" t="s">
        <v>3222</v>
      </c>
      <c r="G863" s="65" t="s">
        <v>1575</v>
      </c>
      <c r="H863" s="65">
        <v>31</v>
      </c>
      <c r="I863" s="65">
        <v>29</v>
      </c>
      <c r="J863" s="65">
        <v>108</v>
      </c>
      <c r="K863" s="23">
        <v>42.442219999999999</v>
      </c>
      <c r="L863" s="23">
        <v>-109.75749999999999</v>
      </c>
      <c r="M863" s="61" t="s">
        <v>1981</v>
      </c>
      <c r="N863" s="63" t="s">
        <v>1982</v>
      </c>
      <c r="O863" s="63"/>
      <c r="P863" s="63" t="s">
        <v>2396</v>
      </c>
      <c r="Q863" s="63"/>
      <c r="R863" s="63"/>
      <c r="S863" s="55" t="str">
        <f>IF(U863&gt;0,V863-U863,"")</f>
        <v/>
      </c>
      <c r="T863" s="63"/>
      <c r="U863" s="66"/>
      <c r="V863" s="63"/>
      <c r="W863" s="66">
        <v>10670</v>
      </c>
      <c r="X863" s="66">
        <v>10680</v>
      </c>
      <c r="Y863" s="63"/>
      <c r="Z863" s="64">
        <v>36924</v>
      </c>
      <c r="AA863" s="63">
        <v>7.79</v>
      </c>
      <c r="AB863" s="63"/>
      <c r="AC863" s="63">
        <v>19.7</v>
      </c>
      <c r="AD863" s="63"/>
      <c r="AE863" s="63">
        <v>961</v>
      </c>
      <c r="AF863" s="63">
        <v>31.2</v>
      </c>
      <c r="AG863" s="63"/>
      <c r="AH863" s="63">
        <v>711</v>
      </c>
      <c r="AI863" s="63">
        <v>1300</v>
      </c>
      <c r="AJ863" s="63"/>
      <c r="AK863" s="63"/>
      <c r="AL863" s="63">
        <v>75</v>
      </c>
      <c r="AM863" s="63">
        <v>3180</v>
      </c>
      <c r="AN863" s="63"/>
      <c r="AO863" s="63" t="s">
        <v>603</v>
      </c>
      <c r="AP863" s="17">
        <f t="shared" si="309"/>
        <v>0.98302999999999996</v>
      </c>
      <c r="AQ863" s="17">
        <f t="shared" si="310"/>
        <v>0</v>
      </c>
      <c r="AR863" s="17">
        <f t="shared" si="306"/>
        <v>41.8035</v>
      </c>
      <c r="AS863" s="17">
        <f t="shared" si="303"/>
        <v>0.79809599999999992</v>
      </c>
      <c r="AT863" s="17">
        <f t="shared" si="311"/>
        <v>43.584626</v>
      </c>
      <c r="AU863" s="5">
        <f t="shared" si="312"/>
        <v>20.057309999999998</v>
      </c>
      <c r="AV863" s="5">
        <f t="shared" si="313"/>
        <v>21.306999999999999</v>
      </c>
      <c r="AW863" s="5">
        <f t="shared" si="326"/>
        <v>0</v>
      </c>
      <c r="AX863" s="5">
        <f t="shared" si="325"/>
        <v>0</v>
      </c>
      <c r="AY863" s="5">
        <f t="shared" si="314"/>
        <v>1.5615000000000001</v>
      </c>
      <c r="AZ863" s="5">
        <f t="shared" si="315"/>
        <v>42.925809999999998</v>
      </c>
      <c r="BA863" s="7">
        <f t="shared" si="316"/>
        <v>7.6154511578233365E-3</v>
      </c>
      <c r="BB863" s="62">
        <f t="shared" si="317"/>
        <v>3097.9</v>
      </c>
      <c r="BC863" s="28">
        <f t="shared" si="318"/>
        <v>-1.3077621497634546E-2</v>
      </c>
      <c r="BD863" s="32">
        <f t="shared" si="319"/>
        <v>2.2554512685275765E-2</v>
      </c>
      <c r="BE863" s="32">
        <f t="shared" si="320"/>
        <v>0</v>
      </c>
      <c r="BF863" s="35">
        <f t="shared" si="321"/>
        <v>0.97744548731472425</v>
      </c>
      <c r="BG863" s="33">
        <f t="shared" si="322"/>
        <v>0.46725524806637309</v>
      </c>
      <c r="BH863" s="37">
        <f t="shared" si="323"/>
        <v>0.49636803592058015</v>
      </c>
      <c r="BI863" s="33">
        <f t="shared" si="324"/>
        <v>3.6376716013046699E-2</v>
      </c>
      <c r="BJ863" s="63"/>
      <c r="BK863" s="63">
        <v>1.33</v>
      </c>
      <c r="BL863" s="63"/>
      <c r="BM863" s="63"/>
      <c r="BN863" s="63"/>
      <c r="BO863" s="63"/>
      <c r="BP863" s="63"/>
      <c r="BQ863" s="63"/>
      <c r="BR863" s="63"/>
      <c r="BS863" s="63"/>
      <c r="BT863" s="63"/>
      <c r="BU863" s="63"/>
      <c r="BV863" s="63"/>
      <c r="BW863" s="63"/>
      <c r="BX863" s="63"/>
      <c r="BY863" s="63">
        <v>1550</v>
      </c>
      <c r="BZ863" s="63"/>
      <c r="CA863" s="63"/>
      <c r="CB863" s="63"/>
      <c r="CC863" s="63"/>
      <c r="CD863" s="63"/>
      <c r="CE863" s="63"/>
      <c r="CF863" s="63"/>
      <c r="CG863" s="63"/>
      <c r="CH863" s="63"/>
      <c r="CI863" s="63"/>
      <c r="CJ863" s="63"/>
      <c r="CK863" s="63"/>
      <c r="CL863" s="63"/>
      <c r="CM863" s="63" t="s">
        <v>1983</v>
      </c>
      <c r="CN863" s="63">
        <v>20010202</v>
      </c>
      <c r="CO863" s="63" t="s">
        <v>1984</v>
      </c>
      <c r="CP863" s="66"/>
      <c r="CQ863" s="64">
        <v>36934</v>
      </c>
      <c r="CR863" s="78" t="s">
        <v>2038</v>
      </c>
      <c r="CS863" s="78" t="s">
        <v>2038</v>
      </c>
    </row>
    <row r="864" spans="1:97">
      <c r="A864" s="63" t="s">
        <v>3591</v>
      </c>
      <c r="B864" s="63" t="s">
        <v>1925</v>
      </c>
      <c r="C864" s="63">
        <v>3198</v>
      </c>
      <c r="D864" s="19" t="s">
        <v>3782</v>
      </c>
      <c r="E864" s="63" t="s">
        <v>3804</v>
      </c>
      <c r="F864" s="63" t="s">
        <v>3222</v>
      </c>
      <c r="G864" s="65" t="s">
        <v>3604</v>
      </c>
      <c r="H864" s="65">
        <v>31</v>
      </c>
      <c r="I864" s="65">
        <v>29</v>
      </c>
      <c r="J864" s="65">
        <v>108</v>
      </c>
      <c r="K864" s="23">
        <v>42.433329999999998</v>
      </c>
      <c r="L864" s="23">
        <v>-109.76388</v>
      </c>
      <c r="M864" s="61" t="s">
        <v>1926</v>
      </c>
      <c r="N864" s="63" t="s">
        <v>1927</v>
      </c>
      <c r="O864" s="63"/>
      <c r="P864" s="63" t="s">
        <v>2396</v>
      </c>
      <c r="Q864" s="63"/>
      <c r="R864" s="63"/>
      <c r="S864" s="55" t="str">
        <f>IF(U864&gt;0,V864-U864,"")</f>
        <v/>
      </c>
      <c r="T864" s="63"/>
      <c r="U864" s="66"/>
      <c r="V864" s="63"/>
      <c r="W864" s="66">
        <v>10218</v>
      </c>
      <c r="X864" s="66">
        <v>10170</v>
      </c>
      <c r="Y864" s="63"/>
      <c r="Z864" s="64">
        <v>36874</v>
      </c>
      <c r="AA864" s="63">
        <v>7.18</v>
      </c>
      <c r="AB864" s="63"/>
      <c r="AC864" s="63">
        <v>897</v>
      </c>
      <c r="AD864" s="63">
        <v>0.32</v>
      </c>
      <c r="AE864" s="63">
        <v>255</v>
      </c>
      <c r="AF864" s="63">
        <v>9.7100000000000009</v>
      </c>
      <c r="AG864" s="63"/>
      <c r="AH864" s="63">
        <v>2000</v>
      </c>
      <c r="AI864" s="63">
        <v>171</v>
      </c>
      <c r="AJ864" s="63"/>
      <c r="AK864" s="63"/>
      <c r="AL864" s="63">
        <v>4</v>
      </c>
      <c r="AM864" s="63">
        <v>3500</v>
      </c>
      <c r="AN864" s="63"/>
      <c r="AO864" s="63" t="s">
        <v>603</v>
      </c>
      <c r="AP864" s="17">
        <f t="shared" si="309"/>
        <v>44.760300000000001</v>
      </c>
      <c r="AQ864" s="17">
        <f t="shared" si="310"/>
        <v>2.63328E-2</v>
      </c>
      <c r="AR864" s="17">
        <f t="shared" si="306"/>
        <v>11.092499999999999</v>
      </c>
      <c r="AS864" s="17">
        <f t="shared" si="303"/>
        <v>0.24838180000000001</v>
      </c>
      <c r="AT864" s="17">
        <f t="shared" si="311"/>
        <v>56.127514599999998</v>
      </c>
      <c r="AU864" s="5">
        <f t="shared" si="312"/>
        <v>56.419999999999995</v>
      </c>
      <c r="AV864" s="5">
        <f t="shared" si="313"/>
        <v>2.8026899999999997</v>
      </c>
      <c r="AW864" s="5">
        <f t="shared" si="326"/>
        <v>0</v>
      </c>
      <c r="AX864" s="5">
        <f t="shared" si="325"/>
        <v>0</v>
      </c>
      <c r="AY864" s="5">
        <f t="shared" si="314"/>
        <v>8.3280000000000007E-2</v>
      </c>
      <c r="AZ864" s="5">
        <f t="shared" si="315"/>
        <v>59.305969999999995</v>
      </c>
      <c r="BA864" s="7">
        <f t="shared" si="316"/>
        <v>-2.7534951500545773E-2</v>
      </c>
      <c r="BB864" s="62">
        <f t="shared" si="317"/>
        <v>3337.03</v>
      </c>
      <c r="BC864" s="28">
        <f t="shared" si="318"/>
        <v>-2.3836373396050593E-2</v>
      </c>
      <c r="BD864" s="35">
        <f t="shared" si="319"/>
        <v>0.79747518341031265</v>
      </c>
      <c r="BE864" s="32">
        <f t="shared" si="320"/>
        <v>4.6916027170745237E-4</v>
      </c>
      <c r="BF864" s="32">
        <f t="shared" si="321"/>
        <v>0.20205565631797992</v>
      </c>
      <c r="BG864" s="36">
        <f t="shared" si="322"/>
        <v>0.95133761407156814</v>
      </c>
      <c r="BH864" s="33">
        <f t="shared" si="323"/>
        <v>4.7258142814290027E-2</v>
      </c>
      <c r="BI864" s="33">
        <f t="shared" si="324"/>
        <v>1.4042431141417975E-3</v>
      </c>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v>20001214</v>
      </c>
      <c r="CO864" s="63" t="s">
        <v>1928</v>
      </c>
      <c r="CP864" s="66"/>
      <c r="CQ864" s="64">
        <v>36887</v>
      </c>
      <c r="CR864" s="78" t="s">
        <v>2038</v>
      </c>
      <c r="CS864" s="78" t="s">
        <v>2038</v>
      </c>
    </row>
    <row r="865" spans="1:97">
      <c r="A865" s="63" t="s">
        <v>3591</v>
      </c>
      <c r="B865" s="63" t="s">
        <v>1565</v>
      </c>
      <c r="C865" s="63">
        <v>4404</v>
      </c>
      <c r="D865" s="19" t="s">
        <v>3782</v>
      </c>
      <c r="E865" s="63" t="s">
        <v>3804</v>
      </c>
      <c r="F865" s="63" t="s">
        <v>3222</v>
      </c>
      <c r="G865" s="65" t="s">
        <v>3595</v>
      </c>
      <c r="H865" s="65">
        <v>32</v>
      </c>
      <c r="I865" s="65">
        <v>29</v>
      </c>
      <c r="J865" s="65">
        <v>108</v>
      </c>
      <c r="K865" s="23">
        <v>42.433390000000003</v>
      </c>
      <c r="L865" s="23">
        <v>-109.75038000000001</v>
      </c>
      <c r="M865" s="61" t="s">
        <v>1959</v>
      </c>
      <c r="N865" s="19" t="s">
        <v>5559</v>
      </c>
      <c r="O865" s="63"/>
      <c r="P865" s="63" t="s">
        <v>2396</v>
      </c>
      <c r="Q865" s="63"/>
      <c r="R865" s="63"/>
      <c r="S865" s="55"/>
      <c r="T865" s="63"/>
      <c r="U865" s="66" t="s">
        <v>1960</v>
      </c>
      <c r="V865" s="63"/>
      <c r="W865" s="66">
        <v>10400</v>
      </c>
      <c r="X865" s="66">
        <v>10356</v>
      </c>
      <c r="Y865" s="63"/>
      <c r="Z865" s="64">
        <v>37738</v>
      </c>
      <c r="AA865" s="63">
        <v>7.78</v>
      </c>
      <c r="AB865" s="63"/>
      <c r="AC865" s="63">
        <v>18.100000000000001</v>
      </c>
      <c r="AD865" s="63">
        <v>2.9</v>
      </c>
      <c r="AE865" s="63">
        <v>630</v>
      </c>
      <c r="AF865" s="63">
        <v>58.4</v>
      </c>
      <c r="AG865" s="63"/>
      <c r="AH865" s="63">
        <v>950</v>
      </c>
      <c r="AI865" s="63">
        <v>240</v>
      </c>
      <c r="AJ865" s="63"/>
      <c r="AK865" s="63"/>
      <c r="AL865" s="63">
        <v>16</v>
      </c>
      <c r="AM865" s="63">
        <v>2088</v>
      </c>
      <c r="AN865" s="4">
        <v>2760</v>
      </c>
      <c r="AO865" s="63" t="s">
        <v>576</v>
      </c>
      <c r="AP865" s="17">
        <f t="shared" si="309"/>
        <v>0.90319000000000005</v>
      </c>
      <c r="AQ865" s="17">
        <f t="shared" si="310"/>
        <v>0.23864099999999999</v>
      </c>
      <c r="AR865" s="17">
        <f t="shared" si="306"/>
        <v>27.404999999999998</v>
      </c>
      <c r="AS865" s="17">
        <f t="shared" si="303"/>
        <v>1.4938719999999999</v>
      </c>
      <c r="AT865" s="17">
        <f t="shared" si="311"/>
        <v>30.040702999999997</v>
      </c>
      <c r="AU865" s="5">
        <f t="shared" si="312"/>
        <v>26.799499999999998</v>
      </c>
      <c r="AV865" s="5">
        <f t="shared" si="313"/>
        <v>3.9335999999999998</v>
      </c>
      <c r="AW865" s="5">
        <f t="shared" si="326"/>
        <v>0</v>
      </c>
      <c r="AX865" s="5">
        <f t="shared" si="325"/>
        <v>0</v>
      </c>
      <c r="AY865" s="5">
        <f t="shared" si="314"/>
        <v>0.33312000000000003</v>
      </c>
      <c r="AZ865" s="5">
        <f t="shared" si="315"/>
        <v>31.066219999999998</v>
      </c>
      <c r="BA865" s="7">
        <f t="shared" si="316"/>
        <v>-1.6782337412080146E-2</v>
      </c>
      <c r="BB865" s="62">
        <f t="shared" si="317"/>
        <v>1915.4</v>
      </c>
      <c r="BC865" s="28">
        <f t="shared" si="318"/>
        <v>-4.3113353649397987E-2</v>
      </c>
      <c r="BD865" s="32">
        <f t="shared" si="319"/>
        <v>3.0065541408934408E-2</v>
      </c>
      <c r="BE865" s="32">
        <f t="shared" si="320"/>
        <v>7.9439219514936127E-3</v>
      </c>
      <c r="BF865" s="35">
        <f t="shared" si="321"/>
        <v>0.96199053663957201</v>
      </c>
      <c r="BG865" s="36">
        <f t="shared" si="322"/>
        <v>0.86265725279741146</v>
      </c>
      <c r="BH865" s="33">
        <f t="shared" si="323"/>
        <v>0.12661984625100833</v>
      </c>
      <c r="BI865" s="33">
        <f t="shared" si="324"/>
        <v>1.0722900951580207E-2</v>
      </c>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v>2003427</v>
      </c>
      <c r="CO865" s="63" t="s">
        <v>577</v>
      </c>
      <c r="CP865" s="66"/>
      <c r="CQ865" s="64">
        <v>37741</v>
      </c>
      <c r="CR865" s="78" t="s">
        <v>2038</v>
      </c>
      <c r="CS865" s="78" t="s">
        <v>2038</v>
      </c>
    </row>
    <row r="866" spans="1:97">
      <c r="A866" s="63" t="s">
        <v>3591</v>
      </c>
      <c r="B866" s="63" t="s">
        <v>1568</v>
      </c>
      <c r="C866" s="63">
        <v>4407</v>
      </c>
      <c r="D866" s="19" t="s">
        <v>3782</v>
      </c>
      <c r="E866" s="63" t="s">
        <v>3804</v>
      </c>
      <c r="F866" s="63" t="s">
        <v>3222</v>
      </c>
      <c r="G866" s="65" t="s">
        <v>3617</v>
      </c>
      <c r="H866" s="65">
        <v>34</v>
      </c>
      <c r="I866" s="65">
        <v>29</v>
      </c>
      <c r="J866" s="65">
        <v>108</v>
      </c>
      <c r="K866" s="23">
        <v>42.441110000000002</v>
      </c>
      <c r="L866" s="23">
        <v>-109.71056</v>
      </c>
      <c r="M866" s="61" t="s">
        <v>6972</v>
      </c>
      <c r="N866" s="63" t="s">
        <v>5555</v>
      </c>
      <c r="O866" s="63"/>
      <c r="P866" s="63" t="s">
        <v>2396</v>
      </c>
      <c r="Q866" s="63"/>
      <c r="R866" s="63"/>
      <c r="S866" s="55"/>
      <c r="T866" s="63"/>
      <c r="U866" s="66" t="s">
        <v>6973</v>
      </c>
      <c r="V866" s="63"/>
      <c r="W866" s="66">
        <v>10783</v>
      </c>
      <c r="X866" s="66">
        <v>10478</v>
      </c>
      <c r="Y866" s="63"/>
      <c r="Z866" s="64">
        <v>37738</v>
      </c>
      <c r="AA866" s="63">
        <v>7.79</v>
      </c>
      <c r="AB866" s="63"/>
      <c r="AC866" s="63">
        <v>17.899999999999999</v>
      </c>
      <c r="AD866" s="63">
        <v>2.81</v>
      </c>
      <c r="AE866" s="63">
        <v>992</v>
      </c>
      <c r="AF866" s="63">
        <v>61.1</v>
      </c>
      <c r="AG866" s="63"/>
      <c r="AH866" s="63">
        <v>710</v>
      </c>
      <c r="AI866" s="63">
        <v>1121</v>
      </c>
      <c r="AJ866" s="63"/>
      <c r="AK866" s="63"/>
      <c r="AL866" s="63">
        <v>58</v>
      </c>
      <c r="AM866" s="63">
        <v>3126</v>
      </c>
      <c r="AN866" s="63"/>
      <c r="AO866" s="63" t="s">
        <v>576</v>
      </c>
      <c r="AP866" s="17">
        <f t="shared" si="309"/>
        <v>0.89320999999999995</v>
      </c>
      <c r="AQ866" s="17">
        <f t="shared" si="310"/>
        <v>0.23123490000000002</v>
      </c>
      <c r="AR866" s="17">
        <f t="shared" si="306"/>
        <v>43.151999999999994</v>
      </c>
      <c r="AS866" s="17">
        <f t="shared" si="303"/>
        <v>1.5629379999999999</v>
      </c>
      <c r="AT866" s="17">
        <f t="shared" si="311"/>
        <v>45.839382899999997</v>
      </c>
      <c r="AU866" s="5">
        <f t="shared" si="312"/>
        <v>20.0291</v>
      </c>
      <c r="AV866" s="5">
        <f t="shared" si="313"/>
        <v>18.373189999999997</v>
      </c>
      <c r="AW866" s="5">
        <f t="shared" si="326"/>
        <v>0</v>
      </c>
      <c r="AX866" s="5">
        <f t="shared" si="325"/>
        <v>0</v>
      </c>
      <c r="AY866" s="5">
        <f t="shared" si="314"/>
        <v>1.2075600000000002</v>
      </c>
      <c r="AZ866" s="5">
        <f t="shared" si="315"/>
        <v>39.609849999999994</v>
      </c>
      <c r="BA866" s="7">
        <f t="shared" si="316"/>
        <v>7.2903321522971826E-2</v>
      </c>
      <c r="BB866" s="62">
        <f t="shared" si="317"/>
        <v>2962.81</v>
      </c>
      <c r="BC866" s="28">
        <f t="shared" si="318"/>
        <v>-2.680162461958906E-2</v>
      </c>
      <c r="BD866" s="32">
        <f t="shared" si="319"/>
        <v>1.9485646260739693E-2</v>
      </c>
      <c r="BE866" s="32">
        <f t="shared" si="320"/>
        <v>5.0444592699785242E-3</v>
      </c>
      <c r="BF866" s="35">
        <f t="shared" si="321"/>
        <v>0.97546989446928178</v>
      </c>
      <c r="BG866" s="37">
        <f t="shared" si="322"/>
        <v>0.50565957710014053</v>
      </c>
      <c r="BH866" s="33">
        <f t="shared" si="323"/>
        <v>0.46385406660212042</v>
      </c>
      <c r="BI866" s="33">
        <f t="shared" si="324"/>
        <v>3.0486356297739083E-2</v>
      </c>
      <c r="BJ866" s="63"/>
      <c r="BK866" s="63">
        <v>4.7</v>
      </c>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v>2003427</v>
      </c>
      <c r="CO866" s="63" t="s">
        <v>577</v>
      </c>
      <c r="CP866" s="66"/>
      <c r="CQ866" s="64">
        <v>37741</v>
      </c>
      <c r="CR866" s="78" t="s">
        <v>2038</v>
      </c>
      <c r="CS866" s="78" t="s">
        <v>2038</v>
      </c>
    </row>
    <row r="867" spans="1:97">
      <c r="A867" s="60" t="s">
        <v>3221</v>
      </c>
      <c r="B867" s="16" t="s">
        <v>1568</v>
      </c>
      <c r="C867" s="19"/>
      <c r="D867" s="19"/>
      <c r="E867" s="19"/>
      <c r="F867" s="31" t="s">
        <v>3222</v>
      </c>
      <c r="G867" s="61" t="s">
        <v>3617</v>
      </c>
      <c r="H867" s="47">
        <v>34</v>
      </c>
      <c r="I867" s="47">
        <v>29</v>
      </c>
      <c r="J867" s="47">
        <v>108</v>
      </c>
      <c r="K867" s="23">
        <v>42.441110000000002</v>
      </c>
      <c r="L867" s="23">
        <v>-109.71056</v>
      </c>
      <c r="M867" s="61" t="s">
        <v>5954</v>
      </c>
      <c r="N867" s="19" t="s">
        <v>5556</v>
      </c>
      <c r="P867" s="31" t="s">
        <v>2396</v>
      </c>
      <c r="Q867" s="55"/>
      <c r="R867" s="55"/>
      <c r="S867" s="55"/>
      <c r="T867" s="19"/>
      <c r="U867" s="55">
        <v>10783</v>
      </c>
      <c r="V867" s="55"/>
      <c r="W867" s="55">
        <v>11263</v>
      </c>
      <c r="X867" s="55">
        <v>11184</v>
      </c>
      <c r="Y867" s="51"/>
      <c r="AA867" s="52">
        <v>7.79</v>
      </c>
      <c r="AB867" s="19"/>
      <c r="AC867" s="19">
        <v>17.899999999999999</v>
      </c>
      <c r="AD867" s="19">
        <v>2.81</v>
      </c>
      <c r="AE867" s="19">
        <v>992</v>
      </c>
      <c r="AF867" s="19">
        <v>61.1</v>
      </c>
      <c r="AG867" s="19"/>
      <c r="AH867" s="19">
        <v>710</v>
      </c>
      <c r="AI867" s="19">
        <v>1121</v>
      </c>
      <c r="AJ867" s="19">
        <v>0</v>
      </c>
      <c r="AK867" s="19"/>
      <c r="AL867" s="19">
        <v>58</v>
      </c>
      <c r="AM867" s="19">
        <v>3126</v>
      </c>
      <c r="AN867" s="4">
        <v>4210</v>
      </c>
      <c r="AO867" s="31" t="s">
        <v>1050</v>
      </c>
      <c r="AP867" s="17">
        <f t="shared" si="309"/>
        <v>0.89320999999999995</v>
      </c>
      <c r="AQ867" s="17">
        <f t="shared" si="310"/>
        <v>0.23123490000000002</v>
      </c>
      <c r="AR867" s="17">
        <f t="shared" si="306"/>
        <v>43.151999999999994</v>
      </c>
      <c r="AS867" s="17">
        <f t="shared" si="303"/>
        <v>1.5629379999999999</v>
      </c>
      <c r="AT867" s="17">
        <f t="shared" si="311"/>
        <v>45.839382899999997</v>
      </c>
      <c r="AU867" s="5">
        <f t="shared" si="312"/>
        <v>20.0291</v>
      </c>
      <c r="AV867" s="5">
        <f t="shared" si="313"/>
        <v>18.373189999999997</v>
      </c>
      <c r="AW867" s="5">
        <f t="shared" si="326"/>
        <v>0</v>
      </c>
      <c r="AX867" s="5"/>
      <c r="AY867" s="5">
        <f t="shared" si="314"/>
        <v>1.2075600000000002</v>
      </c>
      <c r="AZ867" s="5">
        <f t="shared" si="315"/>
        <v>39.609849999999994</v>
      </c>
      <c r="BA867" s="7">
        <f t="shared" si="316"/>
        <v>7.2903321522971826E-2</v>
      </c>
      <c r="BB867" s="62">
        <f t="shared" si="317"/>
        <v>2962.81</v>
      </c>
      <c r="BC867" s="6">
        <f t="shared" si="318"/>
        <v>-2.680162461958906E-2</v>
      </c>
      <c r="BD867" s="32">
        <f t="shared" si="319"/>
        <v>1.9485646260739693E-2</v>
      </c>
      <c r="BE867" s="32">
        <f t="shared" si="320"/>
        <v>5.0444592699785242E-3</v>
      </c>
      <c r="BF867" s="35">
        <f t="shared" si="321"/>
        <v>0.97546989446928178</v>
      </c>
      <c r="BG867" s="37">
        <f t="shared" si="322"/>
        <v>0.50565957710014053</v>
      </c>
      <c r="BH867" s="33">
        <f t="shared" si="323"/>
        <v>0.46385406660212042</v>
      </c>
      <c r="BI867" s="33">
        <f t="shared" si="324"/>
        <v>3.0486356297739083E-2</v>
      </c>
      <c r="BK867" s="4">
        <v>4.7</v>
      </c>
      <c r="CR867" s="78" t="s">
        <v>2038</v>
      </c>
      <c r="CS867" s="78" t="s">
        <v>2038</v>
      </c>
    </row>
    <row r="868" spans="1:97">
      <c r="A868" s="63" t="s">
        <v>3591</v>
      </c>
      <c r="B868" s="63" t="s">
        <v>1569</v>
      </c>
      <c r="C868" s="63">
        <v>4408</v>
      </c>
      <c r="D868" s="19" t="s">
        <v>3782</v>
      </c>
      <c r="E868" s="63" t="s">
        <v>3804</v>
      </c>
      <c r="F868" s="63" t="s">
        <v>3222</v>
      </c>
      <c r="G868" s="65" t="s">
        <v>3609</v>
      </c>
      <c r="H868" s="65">
        <v>35</v>
      </c>
      <c r="I868" s="65">
        <v>29</v>
      </c>
      <c r="J868" s="65">
        <v>108</v>
      </c>
      <c r="K868" s="23">
        <v>42.440559999999998</v>
      </c>
      <c r="L868" s="23">
        <v>-109.68111</v>
      </c>
      <c r="M868" s="61" t="s">
        <v>1903</v>
      </c>
      <c r="N868" s="19" t="s">
        <v>5554</v>
      </c>
      <c r="O868" s="63"/>
      <c r="P868" s="63" t="s">
        <v>2396</v>
      </c>
      <c r="Q868" s="63"/>
      <c r="R868" s="63"/>
      <c r="S868" s="55"/>
      <c r="T868" s="63"/>
      <c r="U868" s="66" t="s">
        <v>1904</v>
      </c>
      <c r="V868" s="63"/>
      <c r="W868" s="66">
        <v>11415</v>
      </c>
      <c r="X868" s="66">
        <v>11341</v>
      </c>
      <c r="Y868" s="63"/>
      <c r="Z868" s="64">
        <v>37738</v>
      </c>
      <c r="AA868" s="63">
        <v>7.48</v>
      </c>
      <c r="AB868" s="63"/>
      <c r="AC868" s="63">
        <v>22</v>
      </c>
      <c r="AD868" s="63">
        <v>3.88</v>
      </c>
      <c r="AE868" s="63">
        <v>1050</v>
      </c>
      <c r="AF868" s="63">
        <v>35.1</v>
      </c>
      <c r="AG868" s="63"/>
      <c r="AH868" s="63">
        <v>1520</v>
      </c>
      <c r="AI868" s="63">
        <v>552</v>
      </c>
      <c r="AJ868" s="63"/>
      <c r="AK868" s="63"/>
      <c r="AL868" s="63">
        <v>29</v>
      </c>
      <c r="AM868" s="63">
        <v>3746</v>
      </c>
      <c r="AN868" s="4">
        <v>5710</v>
      </c>
      <c r="AO868" s="63" t="s">
        <v>576</v>
      </c>
      <c r="AP868" s="17">
        <f t="shared" si="309"/>
        <v>1.0977999999999999</v>
      </c>
      <c r="AQ868" s="17">
        <f t="shared" si="310"/>
        <v>0.31928519999999999</v>
      </c>
      <c r="AR868" s="17">
        <f t="shared" si="306"/>
        <v>45.674999999999997</v>
      </c>
      <c r="AS868" s="17">
        <f t="shared" si="303"/>
        <v>0.89785799999999993</v>
      </c>
      <c r="AT868" s="17">
        <f t="shared" si="311"/>
        <v>47.989943199999999</v>
      </c>
      <c r="AU868" s="5">
        <f t="shared" si="312"/>
        <v>42.879199999999997</v>
      </c>
      <c r="AV868" s="5">
        <f t="shared" si="313"/>
        <v>9.0472799999999989</v>
      </c>
      <c r="AW868" s="5">
        <f t="shared" si="326"/>
        <v>0</v>
      </c>
      <c r="AX868" s="5">
        <f>IF(AK868&gt;0,AK868*0.0588,0)</f>
        <v>0</v>
      </c>
      <c r="AY868" s="5">
        <f t="shared" si="314"/>
        <v>0.60378000000000009</v>
      </c>
      <c r="AZ868" s="5">
        <f t="shared" si="315"/>
        <v>52.530259999999998</v>
      </c>
      <c r="BA868" s="7">
        <f t="shared" si="316"/>
        <v>-4.5168201570050144E-2</v>
      </c>
      <c r="BB868" s="62">
        <f t="shared" si="317"/>
        <v>3211.98</v>
      </c>
      <c r="BC868" s="28">
        <f t="shared" si="318"/>
        <v>-7.6749286430831939E-2</v>
      </c>
      <c r="BD868" s="32">
        <f t="shared" si="319"/>
        <v>2.2875626158273925E-2</v>
      </c>
      <c r="BE868" s="32">
        <f t="shared" si="320"/>
        <v>6.653168949781128E-3</v>
      </c>
      <c r="BF868" s="35">
        <f t="shared" si="321"/>
        <v>0.97047120489194494</v>
      </c>
      <c r="BG868" s="36">
        <f t="shared" si="322"/>
        <v>0.81627618062427254</v>
      </c>
      <c r="BH868" s="33">
        <f t="shared" si="323"/>
        <v>0.17222987283900745</v>
      </c>
      <c r="BI868" s="33">
        <f t="shared" si="324"/>
        <v>1.1493946536719981E-2</v>
      </c>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v>2003427</v>
      </c>
      <c r="CO868" s="63" t="s">
        <v>577</v>
      </c>
      <c r="CP868" s="66"/>
      <c r="CQ868" s="64">
        <v>37741</v>
      </c>
      <c r="CR868" s="78" t="s">
        <v>2038</v>
      </c>
      <c r="CS868" s="78" t="s">
        <v>2038</v>
      </c>
    </row>
    <row r="869" spans="1:97">
      <c r="A869" s="60" t="s">
        <v>3221</v>
      </c>
      <c r="B869" s="16" t="s">
        <v>1563</v>
      </c>
      <c r="C869" s="19"/>
      <c r="D869" s="19"/>
      <c r="E869" s="19"/>
      <c r="F869" s="31" t="s">
        <v>3222</v>
      </c>
      <c r="G869" s="61" t="s">
        <v>270</v>
      </c>
      <c r="H869" s="47">
        <v>36</v>
      </c>
      <c r="I869" s="47">
        <v>29</v>
      </c>
      <c r="J869" s="47">
        <v>108</v>
      </c>
      <c r="K869" s="23">
        <v>42.442920000000001</v>
      </c>
      <c r="L869" s="23">
        <v>-109.66121099999999</v>
      </c>
      <c r="M869" s="61" t="s">
        <v>5955</v>
      </c>
      <c r="N869" s="19" t="s">
        <v>5561</v>
      </c>
      <c r="P869" s="31" t="s">
        <v>2396</v>
      </c>
      <c r="Q869" s="55"/>
      <c r="R869" s="55"/>
      <c r="S869" s="55"/>
      <c r="T869" s="19"/>
      <c r="U869" s="55">
        <v>11800</v>
      </c>
      <c r="V869" s="55"/>
      <c r="W869" s="55">
        <v>11800</v>
      </c>
      <c r="X869" s="55">
        <v>11605</v>
      </c>
      <c r="Y869" s="51"/>
      <c r="AA869" s="52">
        <v>8.07</v>
      </c>
      <c r="AB869" s="19"/>
      <c r="AC869" s="19">
        <v>8.5500000000000007</v>
      </c>
      <c r="AD869" s="19">
        <v>1.2</v>
      </c>
      <c r="AE869" s="19">
        <v>1120</v>
      </c>
      <c r="AF869" s="19">
        <v>32.5</v>
      </c>
      <c r="AG869" s="19"/>
      <c r="AH869" s="19">
        <v>960</v>
      </c>
      <c r="AI869" s="19">
        <v>1201</v>
      </c>
      <c r="AJ869" s="19">
        <v>0</v>
      </c>
      <c r="AK869" s="19"/>
      <c r="AL869" s="19">
        <v>30</v>
      </c>
      <c r="AM869" s="19">
        <v>4062</v>
      </c>
      <c r="AN869" s="4">
        <v>5100</v>
      </c>
      <c r="AO869" s="31" t="s">
        <v>1050</v>
      </c>
      <c r="AP869" s="17">
        <f t="shared" si="309"/>
        <v>0.42664500000000005</v>
      </c>
      <c r="AQ869" s="17">
        <f t="shared" si="310"/>
        <v>9.8748000000000002E-2</v>
      </c>
      <c r="AR869" s="17">
        <f t="shared" si="306"/>
        <v>48.72</v>
      </c>
      <c r="AS869" s="17">
        <f t="shared" si="303"/>
        <v>0.83134999999999992</v>
      </c>
      <c r="AT869" s="17">
        <f t="shared" si="311"/>
        <v>50.076743</v>
      </c>
      <c r="AU869" s="5">
        <f t="shared" si="312"/>
        <v>27.081599999999998</v>
      </c>
      <c r="AV869" s="5">
        <f t="shared" si="313"/>
        <v>19.684389999999997</v>
      </c>
      <c r="AW869" s="5">
        <f t="shared" si="326"/>
        <v>0</v>
      </c>
      <c r="AX869" s="5"/>
      <c r="AY869" s="5">
        <f t="shared" si="314"/>
        <v>0.62460000000000004</v>
      </c>
      <c r="AZ869" s="5">
        <f t="shared" si="315"/>
        <v>47.390589999999996</v>
      </c>
      <c r="BA869" s="7">
        <f t="shared" si="316"/>
        <v>2.7559520890963585E-2</v>
      </c>
      <c r="BB869" s="62">
        <f t="shared" si="317"/>
        <v>3353.25</v>
      </c>
      <c r="BC869" s="6">
        <f t="shared" si="318"/>
        <v>-9.5580054617174073E-2</v>
      </c>
      <c r="BD869" s="32">
        <f t="shared" si="319"/>
        <v>8.5198232640649185E-3</v>
      </c>
      <c r="BE869" s="32">
        <f t="shared" si="320"/>
        <v>1.9719333583655789E-3</v>
      </c>
      <c r="BF869" s="35">
        <f t="shared" si="321"/>
        <v>0.98950824337756949</v>
      </c>
      <c r="BG869" s="37">
        <f t="shared" si="322"/>
        <v>0.57145521927454379</v>
      </c>
      <c r="BH869" s="33">
        <f t="shared" si="323"/>
        <v>0.41536494903313081</v>
      </c>
      <c r="BI869" s="33">
        <f t="shared" si="324"/>
        <v>1.3179831692325419E-2</v>
      </c>
      <c r="BK869" s="4">
        <v>43</v>
      </c>
      <c r="CR869" s="78" t="s">
        <v>2038</v>
      </c>
      <c r="CS869" s="78" t="s">
        <v>2038</v>
      </c>
    </row>
    <row r="870" spans="1:97">
      <c r="A870" s="63" t="s">
        <v>3591</v>
      </c>
      <c r="B870" s="63" t="s">
        <v>2574</v>
      </c>
      <c r="C870" s="63">
        <v>5850</v>
      </c>
      <c r="D870" s="19" t="s">
        <v>3782</v>
      </c>
      <c r="E870" s="63" t="s">
        <v>3804</v>
      </c>
      <c r="F870" s="63" t="s">
        <v>3222</v>
      </c>
      <c r="G870" s="65" t="s">
        <v>3596</v>
      </c>
      <c r="H870" s="65">
        <v>20</v>
      </c>
      <c r="I870" s="65">
        <v>29</v>
      </c>
      <c r="J870" s="65">
        <v>18</v>
      </c>
      <c r="K870" s="23">
        <v>42.466665999999996</v>
      </c>
      <c r="L870" s="23">
        <v>-109.735564</v>
      </c>
      <c r="M870" s="61" t="s">
        <v>2575</v>
      </c>
      <c r="N870" s="63" t="s">
        <v>2576</v>
      </c>
      <c r="O870" s="63"/>
      <c r="P870" s="63" t="s">
        <v>2396</v>
      </c>
      <c r="Q870" s="63"/>
      <c r="R870" s="63"/>
      <c r="S870" s="55">
        <f t="shared" ref="S870:S875" si="327">IF(U870&gt;0,V870-U870,"")</f>
        <v>2838</v>
      </c>
      <c r="T870" s="63"/>
      <c r="U870" s="66">
        <v>7888</v>
      </c>
      <c r="V870" s="63">
        <v>10726</v>
      </c>
      <c r="W870" s="66">
        <v>10840</v>
      </c>
      <c r="X870" s="66">
        <v>10745</v>
      </c>
      <c r="Y870" s="63"/>
      <c r="Z870" s="64"/>
      <c r="AA870" s="63">
        <v>8.1</v>
      </c>
      <c r="AB870" s="63"/>
      <c r="AC870" s="63">
        <v>19</v>
      </c>
      <c r="AD870" s="63">
        <v>0.5</v>
      </c>
      <c r="AE870" s="63">
        <v>943</v>
      </c>
      <c r="AF870" s="63">
        <v>16</v>
      </c>
      <c r="AG870" s="63"/>
      <c r="AH870" s="63">
        <v>595</v>
      </c>
      <c r="AI870" s="63">
        <v>1330</v>
      </c>
      <c r="AJ870" s="63">
        <v>0</v>
      </c>
      <c r="AK870" s="63">
        <v>0</v>
      </c>
      <c r="AL870" s="63">
        <v>15</v>
      </c>
      <c r="AM870" s="63">
        <v>2620</v>
      </c>
      <c r="AN870" s="63"/>
      <c r="AO870" s="63" t="s">
        <v>3536</v>
      </c>
      <c r="AP870" s="17">
        <f t="shared" si="309"/>
        <v>0.94809999999999994</v>
      </c>
      <c r="AQ870" s="17">
        <f t="shared" si="310"/>
        <v>4.1145000000000001E-2</v>
      </c>
      <c r="AR870" s="17">
        <f t="shared" si="306"/>
        <v>41.020499999999998</v>
      </c>
      <c r="AS870" s="17">
        <f t="shared" si="303"/>
        <v>0.40927999999999998</v>
      </c>
      <c r="AT870" s="17">
        <f t="shared" si="311"/>
        <v>42.419024999999998</v>
      </c>
      <c r="AU870" s="5">
        <f t="shared" si="312"/>
        <v>16.784949999999998</v>
      </c>
      <c r="AV870" s="5">
        <f t="shared" si="313"/>
        <v>21.798699999999997</v>
      </c>
      <c r="AW870" s="5">
        <f t="shared" si="326"/>
        <v>0</v>
      </c>
      <c r="AX870" s="5">
        <f t="shared" ref="AX870:AX901" si="328">IF(AK870&gt;0,AK870*0.0588,0)</f>
        <v>0</v>
      </c>
      <c r="AY870" s="5">
        <f t="shared" si="314"/>
        <v>0.31230000000000002</v>
      </c>
      <c r="AZ870" s="5">
        <f t="shared" si="315"/>
        <v>38.895949999999992</v>
      </c>
      <c r="BA870" s="7">
        <f t="shared" si="316"/>
        <v>4.3326275387774588E-2</v>
      </c>
      <c r="BB870" s="62">
        <f t="shared" si="317"/>
        <v>2918.5</v>
      </c>
      <c r="BC870" s="28">
        <f t="shared" si="318"/>
        <v>5.389545905931209E-2</v>
      </c>
      <c r="BD870" s="32">
        <f t="shared" si="319"/>
        <v>2.2350820180331819E-2</v>
      </c>
      <c r="BE870" s="32">
        <f t="shared" si="320"/>
        <v>9.6996571703380748E-4</v>
      </c>
      <c r="BF870" s="35">
        <f t="shared" si="321"/>
        <v>0.97667921410263447</v>
      </c>
      <c r="BG870" s="33">
        <f t="shared" si="322"/>
        <v>0.43153464563791349</v>
      </c>
      <c r="BH870" s="37">
        <f t="shared" si="323"/>
        <v>0.56043624079113641</v>
      </c>
      <c r="BI870" s="33">
        <f t="shared" si="324"/>
        <v>8.0291135709501908E-3</v>
      </c>
      <c r="BJ870" s="63">
        <v>0</v>
      </c>
      <c r="BK870" s="63">
        <v>4.2</v>
      </c>
      <c r="BL870" s="63">
        <v>0</v>
      </c>
      <c r="BM870" s="63">
        <v>0</v>
      </c>
      <c r="BN870" s="63">
        <v>0</v>
      </c>
      <c r="BO870" s="63">
        <v>0</v>
      </c>
      <c r="BP870" s="63">
        <v>0</v>
      </c>
      <c r="BQ870" s="63">
        <v>0</v>
      </c>
      <c r="BR870" s="63">
        <v>0</v>
      </c>
      <c r="BS870" s="63">
        <v>2.4</v>
      </c>
      <c r="BT870" s="63">
        <v>0</v>
      </c>
      <c r="BU870" s="63">
        <v>0</v>
      </c>
      <c r="BV870" s="63">
        <v>0</v>
      </c>
      <c r="BW870" s="63">
        <v>0</v>
      </c>
      <c r="BX870" s="63"/>
      <c r="BY870" s="63"/>
      <c r="BZ870" s="63"/>
      <c r="CA870" s="63"/>
      <c r="CB870" s="63"/>
      <c r="CC870" s="63"/>
      <c r="CD870" s="63"/>
      <c r="CE870" s="63"/>
      <c r="CF870" s="63"/>
      <c r="CG870" s="63"/>
      <c r="CH870" s="63"/>
      <c r="CI870" s="63"/>
      <c r="CJ870" s="63"/>
      <c r="CK870" s="63"/>
      <c r="CL870" s="63"/>
      <c r="CM870" s="63"/>
      <c r="CN870" s="63"/>
      <c r="CO870" s="63" t="s">
        <v>5595</v>
      </c>
      <c r="CP870" s="66"/>
      <c r="CQ870" s="64">
        <v>39365</v>
      </c>
      <c r="CR870" s="78" t="s">
        <v>2038</v>
      </c>
      <c r="CS870" s="78" t="s">
        <v>2038</v>
      </c>
    </row>
    <row r="871" spans="1:97">
      <c r="A871" s="63" t="s">
        <v>3591</v>
      </c>
      <c r="B871" s="63" t="s">
        <v>7308</v>
      </c>
      <c r="C871" s="63">
        <v>5546</v>
      </c>
      <c r="D871" s="19" t="s">
        <v>3782</v>
      </c>
      <c r="E871" s="63" t="s">
        <v>3804</v>
      </c>
      <c r="F871" s="63" t="s">
        <v>1818</v>
      </c>
      <c r="G871" s="65" t="s">
        <v>3595</v>
      </c>
      <c r="H871" s="65">
        <v>30</v>
      </c>
      <c r="I871" s="65">
        <v>30</v>
      </c>
      <c r="J871" s="65">
        <v>107</v>
      </c>
      <c r="K871" s="23">
        <v>42.535110000000003</v>
      </c>
      <c r="L871" s="23">
        <v>-109.652542</v>
      </c>
      <c r="M871" s="61" t="s">
        <v>2869</v>
      </c>
      <c r="N871" s="63" t="s">
        <v>2870</v>
      </c>
      <c r="O871" s="63"/>
      <c r="P871" s="63" t="s">
        <v>2396</v>
      </c>
      <c r="Q871" s="63"/>
      <c r="R871" s="63"/>
      <c r="S871" s="55">
        <f t="shared" si="327"/>
        <v>4686</v>
      </c>
      <c r="T871" s="63"/>
      <c r="U871" s="66">
        <v>8868</v>
      </c>
      <c r="V871" s="63">
        <v>13554</v>
      </c>
      <c r="W871" s="66">
        <v>13600</v>
      </c>
      <c r="X871" s="66"/>
      <c r="Y871" s="63"/>
      <c r="Z871" s="64">
        <v>1</v>
      </c>
      <c r="AA871" s="63">
        <v>6.9</v>
      </c>
      <c r="AB871" s="63"/>
      <c r="AC871" s="63">
        <v>42</v>
      </c>
      <c r="AD871" s="63">
        <v>7</v>
      </c>
      <c r="AE871" s="63">
        <v>3120</v>
      </c>
      <c r="AF871" s="63">
        <v>0</v>
      </c>
      <c r="AG871" s="63"/>
      <c r="AH871" s="63">
        <v>4760</v>
      </c>
      <c r="AI871" s="63">
        <v>0</v>
      </c>
      <c r="AJ871" s="63">
        <v>0</v>
      </c>
      <c r="AK871" s="63">
        <v>0</v>
      </c>
      <c r="AL871" s="63">
        <v>12</v>
      </c>
      <c r="AM871" s="63">
        <v>8870</v>
      </c>
      <c r="AN871" s="63"/>
      <c r="AO871" s="63" t="s">
        <v>1902</v>
      </c>
      <c r="AP871" s="17">
        <f t="shared" si="309"/>
        <v>2.0958000000000001</v>
      </c>
      <c r="AQ871" s="17">
        <f t="shared" si="310"/>
        <v>0.57603000000000004</v>
      </c>
      <c r="AR871" s="17">
        <f t="shared" si="306"/>
        <v>135.72</v>
      </c>
      <c r="AS871" s="17">
        <f t="shared" si="303"/>
        <v>0</v>
      </c>
      <c r="AT871" s="17">
        <f t="shared" si="311"/>
        <v>138.39183</v>
      </c>
      <c r="AU871" s="5">
        <f t="shared" si="312"/>
        <v>134.27959999999999</v>
      </c>
      <c r="AV871" s="5">
        <f t="shared" si="313"/>
        <v>0</v>
      </c>
      <c r="AW871" s="5">
        <f t="shared" si="326"/>
        <v>0</v>
      </c>
      <c r="AX871" s="5">
        <f t="shared" si="328"/>
        <v>0</v>
      </c>
      <c r="AY871" s="5">
        <f t="shared" si="314"/>
        <v>0.24984000000000001</v>
      </c>
      <c r="AZ871" s="5">
        <f t="shared" si="315"/>
        <v>134.52943999999999</v>
      </c>
      <c r="BA871" s="7">
        <f t="shared" si="316"/>
        <v>1.4152029997515419E-2</v>
      </c>
      <c r="BB871" s="62">
        <f t="shared" si="317"/>
        <v>7941</v>
      </c>
      <c r="BC871" s="28">
        <f t="shared" si="318"/>
        <v>-5.5261435964547023E-2</v>
      </c>
      <c r="BD871" s="32">
        <f t="shared" si="319"/>
        <v>1.5143957558766295E-2</v>
      </c>
      <c r="BE871" s="32">
        <f t="shared" si="320"/>
        <v>4.1623121827350654E-3</v>
      </c>
      <c r="BF871" s="35">
        <f t="shared" si="321"/>
        <v>0.9806937302584986</v>
      </c>
      <c r="BG871" s="36">
        <f t="shared" si="322"/>
        <v>0.99814286003123176</v>
      </c>
      <c r="BH871" s="33">
        <f t="shared" si="323"/>
        <v>0</v>
      </c>
      <c r="BI871" s="33">
        <f t="shared" si="324"/>
        <v>1.8571399687681747E-3</v>
      </c>
      <c r="BJ871" s="63">
        <v>0</v>
      </c>
      <c r="BK871" s="63">
        <v>175</v>
      </c>
      <c r="BL871" s="63">
        <v>0</v>
      </c>
      <c r="BM871" s="63">
        <v>8277</v>
      </c>
      <c r="BN871" s="63">
        <v>0</v>
      </c>
      <c r="BO871" s="63">
        <v>0</v>
      </c>
      <c r="BP871" s="63">
        <v>0</v>
      </c>
      <c r="BQ871" s="63">
        <v>0</v>
      </c>
      <c r="BR871" s="63">
        <v>0</v>
      </c>
      <c r="BS871" s="63">
        <v>0</v>
      </c>
      <c r="BT871" s="63">
        <v>0</v>
      </c>
      <c r="BU871" s="63">
        <v>0</v>
      </c>
      <c r="BV871" s="63">
        <v>0</v>
      </c>
      <c r="BW871" s="63">
        <v>0</v>
      </c>
      <c r="BX871" s="63"/>
      <c r="BY871" s="63"/>
      <c r="BZ871" s="63"/>
      <c r="CA871" s="63"/>
      <c r="CB871" s="63"/>
      <c r="CC871" s="63"/>
      <c r="CD871" s="63"/>
      <c r="CE871" s="63"/>
      <c r="CF871" s="63"/>
      <c r="CG871" s="63"/>
      <c r="CH871" s="63"/>
      <c r="CI871" s="63"/>
      <c r="CJ871" s="63"/>
      <c r="CK871" s="63"/>
      <c r="CL871" s="63"/>
      <c r="CM871" s="63"/>
      <c r="CN871" s="63">
        <v>19000101</v>
      </c>
      <c r="CO871" s="63" t="s">
        <v>2149</v>
      </c>
      <c r="CP871" s="66"/>
      <c r="CQ871" s="64">
        <v>39232</v>
      </c>
      <c r="CR871" s="78" t="s">
        <v>2038</v>
      </c>
      <c r="CS871" s="78" t="s">
        <v>2038</v>
      </c>
    </row>
    <row r="872" spans="1:97">
      <c r="A872" s="63" t="s">
        <v>3591</v>
      </c>
      <c r="B872" s="63" t="s">
        <v>7308</v>
      </c>
      <c r="C872" s="63">
        <v>5204</v>
      </c>
      <c r="D872" s="19" t="s">
        <v>3782</v>
      </c>
      <c r="E872" s="63" t="s">
        <v>3804</v>
      </c>
      <c r="F872" s="63" t="s">
        <v>1818</v>
      </c>
      <c r="G872" s="65" t="s">
        <v>272</v>
      </c>
      <c r="H872" s="65">
        <v>30</v>
      </c>
      <c r="I872" s="65">
        <v>30</v>
      </c>
      <c r="J872" s="65">
        <v>107</v>
      </c>
      <c r="K872" s="23">
        <v>42.534759999999999</v>
      </c>
      <c r="L872" s="23">
        <v>-109.64315999999999</v>
      </c>
      <c r="M872" s="61" t="s">
        <v>7318</v>
      </c>
      <c r="N872" s="63" t="s">
        <v>7319</v>
      </c>
      <c r="O872" s="63"/>
      <c r="P872" s="63" t="s">
        <v>2396</v>
      </c>
      <c r="Q872" s="63"/>
      <c r="R872" s="63"/>
      <c r="S872" s="55">
        <f t="shared" si="327"/>
        <v>5192</v>
      </c>
      <c r="T872" s="63"/>
      <c r="U872" s="66">
        <v>8438</v>
      </c>
      <c r="V872" s="63">
        <v>13630</v>
      </c>
      <c r="W872" s="66">
        <v>13700</v>
      </c>
      <c r="X872" s="66">
        <v>13695</v>
      </c>
      <c r="Y872" s="63"/>
      <c r="Z872" s="64"/>
      <c r="AA872" s="63">
        <v>7.31</v>
      </c>
      <c r="AB872" s="63"/>
      <c r="AC872" s="63">
        <v>55</v>
      </c>
      <c r="AD872" s="63">
        <v>1</v>
      </c>
      <c r="AE872" s="63">
        <v>3140</v>
      </c>
      <c r="AF872" s="63">
        <v>46</v>
      </c>
      <c r="AG872" s="63"/>
      <c r="AH872" s="63">
        <v>4670</v>
      </c>
      <c r="AI872" s="63">
        <v>1380</v>
      </c>
      <c r="AJ872" s="63">
        <v>0</v>
      </c>
      <c r="AK872" s="63">
        <v>0</v>
      </c>
      <c r="AL872" s="63">
        <v>21</v>
      </c>
      <c r="AM872" s="63">
        <v>9480</v>
      </c>
      <c r="AN872" s="63"/>
      <c r="AO872" s="63" t="s">
        <v>3536</v>
      </c>
      <c r="AP872" s="17">
        <f t="shared" si="309"/>
        <v>2.7444999999999999</v>
      </c>
      <c r="AQ872" s="17">
        <f t="shared" si="310"/>
        <v>8.2290000000000002E-2</v>
      </c>
      <c r="AR872" s="17">
        <f t="shared" si="306"/>
        <v>136.59</v>
      </c>
      <c r="AS872" s="17">
        <f t="shared" ref="AS872:AS935" si="329">IF(AF872&gt;0,AF872*0.02558,0)</f>
        <v>1.1766799999999999</v>
      </c>
      <c r="AT872" s="17">
        <f t="shared" si="311"/>
        <v>140.59347</v>
      </c>
      <c r="AU872" s="5">
        <f t="shared" si="312"/>
        <v>131.7407</v>
      </c>
      <c r="AV872" s="5">
        <f t="shared" si="313"/>
        <v>22.618199999999998</v>
      </c>
      <c r="AW872" s="5">
        <f t="shared" si="326"/>
        <v>0</v>
      </c>
      <c r="AX872" s="5">
        <f t="shared" si="328"/>
        <v>0</v>
      </c>
      <c r="AY872" s="5">
        <f t="shared" si="314"/>
        <v>0.43722000000000005</v>
      </c>
      <c r="AZ872" s="5">
        <f t="shared" si="315"/>
        <v>154.79612</v>
      </c>
      <c r="BA872" s="7">
        <f t="shared" si="316"/>
        <v>-4.808107828038221E-2</v>
      </c>
      <c r="BB872" s="62">
        <f t="shared" si="317"/>
        <v>9313</v>
      </c>
      <c r="BC872" s="28">
        <f t="shared" si="318"/>
        <v>-8.8862874474538393E-3</v>
      </c>
      <c r="BD872" s="32">
        <f t="shared" si="319"/>
        <v>1.9520821272851433E-2</v>
      </c>
      <c r="BE872" s="32">
        <f t="shared" si="320"/>
        <v>5.8530456642118592E-4</v>
      </c>
      <c r="BF872" s="35">
        <f t="shared" si="321"/>
        <v>0.97989387416072748</v>
      </c>
      <c r="BG872" s="36">
        <f t="shared" si="322"/>
        <v>0.85105944515921972</v>
      </c>
      <c r="BH872" s="33">
        <f t="shared" si="323"/>
        <v>0.14611606544143352</v>
      </c>
      <c r="BI872" s="33">
        <f t="shared" si="324"/>
        <v>2.8244893993467023E-3</v>
      </c>
      <c r="BJ872" s="63">
        <v>0</v>
      </c>
      <c r="BK872" s="63">
        <v>0</v>
      </c>
      <c r="BL872" s="63">
        <v>0</v>
      </c>
      <c r="BM872" s="63">
        <v>0</v>
      </c>
      <c r="BN872" s="63">
        <v>0</v>
      </c>
      <c r="BO872" s="63">
        <v>0</v>
      </c>
      <c r="BP872" s="63">
        <v>0</v>
      </c>
      <c r="BQ872" s="63">
        <v>0</v>
      </c>
      <c r="BR872" s="63">
        <v>0</v>
      </c>
      <c r="BS872" s="63">
        <v>17</v>
      </c>
      <c r="BT872" s="63">
        <v>0</v>
      </c>
      <c r="BU872" s="63">
        <v>0</v>
      </c>
      <c r="BV872" s="63">
        <v>0</v>
      </c>
      <c r="BW872" s="63">
        <v>0</v>
      </c>
      <c r="BX872" s="63"/>
      <c r="BY872" s="63"/>
      <c r="BZ872" s="63"/>
      <c r="CA872" s="63"/>
      <c r="CB872" s="63"/>
      <c r="CC872" s="63"/>
      <c r="CD872" s="63"/>
      <c r="CE872" s="63"/>
      <c r="CF872" s="63"/>
      <c r="CG872" s="63"/>
      <c r="CH872" s="63"/>
      <c r="CI872" s="63"/>
      <c r="CJ872" s="63"/>
      <c r="CK872" s="63"/>
      <c r="CL872" s="63"/>
      <c r="CM872" s="63" t="s">
        <v>590</v>
      </c>
      <c r="CN872" s="63"/>
      <c r="CO872" s="63" t="s">
        <v>2148</v>
      </c>
      <c r="CP872" s="66"/>
      <c r="CQ872" s="64">
        <v>38930</v>
      </c>
      <c r="CR872" s="78" t="s">
        <v>2038</v>
      </c>
      <c r="CS872" s="78" t="s">
        <v>2038</v>
      </c>
    </row>
    <row r="873" spans="1:97">
      <c r="A873" s="63" t="s">
        <v>3591</v>
      </c>
      <c r="B873" s="63" t="s">
        <v>7308</v>
      </c>
      <c r="C873" s="63">
        <v>5205</v>
      </c>
      <c r="D873" s="19" t="s">
        <v>3782</v>
      </c>
      <c r="E873" s="63" t="s">
        <v>3804</v>
      </c>
      <c r="F873" s="63" t="s">
        <v>1818</v>
      </c>
      <c r="G873" s="65" t="s">
        <v>272</v>
      </c>
      <c r="H873" s="65">
        <v>30</v>
      </c>
      <c r="I873" s="65">
        <v>30</v>
      </c>
      <c r="J873" s="65">
        <v>107</v>
      </c>
      <c r="K873" s="23">
        <v>42.534759999999999</v>
      </c>
      <c r="L873" s="23">
        <v>-109.643086</v>
      </c>
      <c r="M873" s="61" t="s">
        <v>7309</v>
      </c>
      <c r="N873" s="63" t="s">
        <v>7310</v>
      </c>
      <c r="O873" s="63"/>
      <c r="P873" s="63" t="s">
        <v>2396</v>
      </c>
      <c r="Q873" s="63"/>
      <c r="R873" s="63"/>
      <c r="S873" s="55">
        <f t="shared" si="327"/>
        <v>977</v>
      </c>
      <c r="T873" s="63"/>
      <c r="U873" s="66">
        <v>12690</v>
      </c>
      <c r="V873" s="63">
        <v>13667</v>
      </c>
      <c r="W873" s="66">
        <v>13868</v>
      </c>
      <c r="X873" s="66">
        <v>13743</v>
      </c>
      <c r="Y873" s="63"/>
      <c r="Z873" s="64"/>
      <c r="AA873" s="63">
        <v>6.38</v>
      </c>
      <c r="AB873" s="63"/>
      <c r="AC873" s="63">
        <v>31</v>
      </c>
      <c r="AD873" s="63">
        <v>0</v>
      </c>
      <c r="AE873" s="63">
        <v>834</v>
      </c>
      <c r="AF873" s="63">
        <v>22</v>
      </c>
      <c r="AG873" s="63"/>
      <c r="AH873" s="63">
        <v>1350</v>
      </c>
      <c r="AI873" s="63">
        <v>342</v>
      </c>
      <c r="AJ873" s="63">
        <v>0</v>
      </c>
      <c r="AK873" s="63">
        <v>0</v>
      </c>
      <c r="AL873" s="63">
        <v>18</v>
      </c>
      <c r="AM873" s="63">
        <v>2790</v>
      </c>
      <c r="AN873" s="63"/>
      <c r="AO873" s="63" t="s">
        <v>3536</v>
      </c>
      <c r="AP873" s="17">
        <f t="shared" si="309"/>
        <v>1.5468999999999999</v>
      </c>
      <c r="AQ873" s="17">
        <f t="shared" si="310"/>
        <v>0</v>
      </c>
      <c r="AR873" s="17">
        <f t="shared" si="306"/>
        <v>36.278999999999996</v>
      </c>
      <c r="AS873" s="17">
        <f t="shared" si="329"/>
        <v>0.56275999999999993</v>
      </c>
      <c r="AT873" s="17">
        <f t="shared" si="311"/>
        <v>38.388659999999994</v>
      </c>
      <c r="AU873" s="5">
        <f t="shared" si="312"/>
        <v>38.083500000000001</v>
      </c>
      <c r="AV873" s="5">
        <f t="shared" si="313"/>
        <v>5.6053799999999994</v>
      </c>
      <c r="AW873" s="5">
        <f t="shared" si="326"/>
        <v>0</v>
      </c>
      <c r="AX873" s="5">
        <f t="shared" si="328"/>
        <v>0</v>
      </c>
      <c r="AY873" s="5">
        <f t="shared" si="314"/>
        <v>0.37476000000000004</v>
      </c>
      <c r="AZ873" s="5">
        <f t="shared" si="315"/>
        <v>44.063639999999999</v>
      </c>
      <c r="BA873" s="7">
        <f t="shared" si="316"/>
        <v>-6.8827431132909636E-2</v>
      </c>
      <c r="BB873" s="62">
        <f t="shared" si="317"/>
        <v>2597</v>
      </c>
      <c r="BC873" s="28">
        <f t="shared" si="318"/>
        <v>-3.5826990904028216E-2</v>
      </c>
      <c r="BD873" s="32">
        <f t="shared" si="319"/>
        <v>4.0295754006521724E-2</v>
      </c>
      <c r="BE873" s="32">
        <f t="shared" si="320"/>
        <v>0</v>
      </c>
      <c r="BF873" s="35">
        <f t="shared" si="321"/>
        <v>0.95970424599347826</v>
      </c>
      <c r="BG873" s="36">
        <f t="shared" si="322"/>
        <v>0.8642840219282838</v>
      </c>
      <c r="BH873" s="33">
        <f t="shared" si="323"/>
        <v>0.12721100662587112</v>
      </c>
      <c r="BI873" s="33">
        <f t="shared" si="324"/>
        <v>8.5049714458451473E-3</v>
      </c>
      <c r="BJ873" s="63">
        <v>0</v>
      </c>
      <c r="BK873" s="63">
        <v>13</v>
      </c>
      <c r="BL873" s="63">
        <v>0</v>
      </c>
      <c r="BM873" s="63">
        <v>0</v>
      </c>
      <c r="BN873" s="63">
        <v>0</v>
      </c>
      <c r="BO873" s="63">
        <v>0</v>
      </c>
      <c r="BP873" s="63">
        <v>0</v>
      </c>
      <c r="BQ873" s="63">
        <v>0</v>
      </c>
      <c r="BR873" s="63">
        <v>0</v>
      </c>
      <c r="BS873" s="63">
        <v>3</v>
      </c>
      <c r="BT873" s="63">
        <v>0</v>
      </c>
      <c r="BU873" s="63">
        <v>0</v>
      </c>
      <c r="BV873" s="63">
        <v>0</v>
      </c>
      <c r="BW873" s="63">
        <v>0</v>
      </c>
      <c r="BX873" s="63"/>
      <c r="BY873" s="63"/>
      <c r="BZ873" s="63"/>
      <c r="CA873" s="63"/>
      <c r="CB873" s="63"/>
      <c r="CC873" s="63"/>
      <c r="CD873" s="63"/>
      <c r="CE873" s="63"/>
      <c r="CF873" s="63"/>
      <c r="CG873" s="63"/>
      <c r="CH873" s="63"/>
      <c r="CI873" s="63"/>
      <c r="CJ873" s="63"/>
      <c r="CK873" s="63"/>
      <c r="CL873" s="63"/>
      <c r="CM873" s="63" t="s">
        <v>590</v>
      </c>
      <c r="CN873" s="63"/>
      <c r="CO873" s="63" t="s">
        <v>2150</v>
      </c>
      <c r="CP873" s="66"/>
      <c r="CQ873" s="64">
        <v>38930</v>
      </c>
      <c r="CR873" s="78" t="s">
        <v>2038</v>
      </c>
      <c r="CS873" s="78" t="s">
        <v>2038</v>
      </c>
    </row>
    <row r="874" spans="1:97">
      <c r="A874" s="63" t="s">
        <v>3591</v>
      </c>
      <c r="B874" s="63" t="s">
        <v>7311</v>
      </c>
      <c r="C874" s="63">
        <v>4587</v>
      </c>
      <c r="D874" s="19" t="s">
        <v>3782</v>
      </c>
      <c r="E874" s="63" t="s">
        <v>3804</v>
      </c>
      <c r="F874" s="63" t="s">
        <v>3222</v>
      </c>
      <c r="G874" s="65" t="s">
        <v>3617</v>
      </c>
      <c r="H874" s="65">
        <v>31</v>
      </c>
      <c r="I874" s="65">
        <v>30</v>
      </c>
      <c r="J874" s="65">
        <v>107</v>
      </c>
      <c r="K874" s="23">
        <v>42.528091000000003</v>
      </c>
      <c r="L874" s="23">
        <v>-109.652068</v>
      </c>
      <c r="M874" s="61" t="s">
        <v>7312</v>
      </c>
      <c r="N874" s="63" t="s">
        <v>7313</v>
      </c>
      <c r="O874" s="63"/>
      <c r="P874" s="63" t="s">
        <v>2396</v>
      </c>
      <c r="Q874" s="63"/>
      <c r="R874" s="63"/>
      <c r="S874" s="55">
        <f t="shared" si="327"/>
        <v>4153</v>
      </c>
      <c r="T874" s="63"/>
      <c r="U874" s="66">
        <v>8383</v>
      </c>
      <c r="V874" s="63">
        <v>12536</v>
      </c>
      <c r="W874" s="66">
        <v>12570</v>
      </c>
      <c r="X874" s="66">
        <v>12570</v>
      </c>
      <c r="Y874" s="63"/>
      <c r="Z874" s="64">
        <v>38498</v>
      </c>
      <c r="AA874" s="63">
        <v>6.85</v>
      </c>
      <c r="AB874" s="63"/>
      <c r="AC874" s="63">
        <v>272</v>
      </c>
      <c r="AD874" s="63">
        <v>0</v>
      </c>
      <c r="AE874" s="63">
        <v>2430</v>
      </c>
      <c r="AF874" s="63">
        <v>80</v>
      </c>
      <c r="AG874" s="63"/>
      <c r="AH874" s="63">
        <v>4500</v>
      </c>
      <c r="AI874" s="63">
        <v>724</v>
      </c>
      <c r="AJ874" s="63">
        <v>0</v>
      </c>
      <c r="AK874" s="63">
        <v>0</v>
      </c>
      <c r="AL874" s="63">
        <v>13</v>
      </c>
      <c r="AM874" s="63">
        <v>7340</v>
      </c>
      <c r="AN874" s="63"/>
      <c r="AO874" s="63" t="s">
        <v>2731</v>
      </c>
      <c r="AP874" s="17">
        <f t="shared" si="309"/>
        <v>13.572800000000001</v>
      </c>
      <c r="AQ874" s="17">
        <f t="shared" si="310"/>
        <v>0</v>
      </c>
      <c r="AR874" s="17">
        <f t="shared" si="306"/>
        <v>105.705</v>
      </c>
      <c r="AS874" s="17">
        <f t="shared" si="329"/>
        <v>2.0463999999999998</v>
      </c>
      <c r="AT874" s="17">
        <f t="shared" si="311"/>
        <v>121.3242</v>
      </c>
      <c r="AU874" s="5">
        <f t="shared" si="312"/>
        <v>126.94499999999999</v>
      </c>
      <c r="AV874" s="5">
        <f t="shared" si="313"/>
        <v>11.866359999999998</v>
      </c>
      <c r="AW874" s="5">
        <f t="shared" si="326"/>
        <v>0</v>
      </c>
      <c r="AX874" s="5">
        <f t="shared" si="328"/>
        <v>0</v>
      </c>
      <c r="AY874" s="5">
        <f t="shared" si="314"/>
        <v>0.27066000000000001</v>
      </c>
      <c r="AZ874" s="5">
        <f t="shared" si="315"/>
        <v>139.08201999999997</v>
      </c>
      <c r="BA874" s="7">
        <f t="shared" si="316"/>
        <v>-6.8192764366380998E-2</v>
      </c>
      <c r="BB874" s="62">
        <f t="shared" si="317"/>
        <v>8019</v>
      </c>
      <c r="BC874" s="28">
        <f t="shared" si="318"/>
        <v>4.4208607331206462E-2</v>
      </c>
      <c r="BD874" s="32">
        <f t="shared" si="319"/>
        <v>0.11187215740965117</v>
      </c>
      <c r="BE874" s="32">
        <f t="shared" si="320"/>
        <v>0</v>
      </c>
      <c r="BF874" s="35">
        <f t="shared" si="321"/>
        <v>0.88812784259034883</v>
      </c>
      <c r="BG874" s="36">
        <f t="shared" si="322"/>
        <v>0.91273480209735247</v>
      </c>
      <c r="BH874" s="33">
        <f t="shared" si="323"/>
        <v>8.5319151965149775E-2</v>
      </c>
      <c r="BI874" s="33">
        <f t="shared" si="324"/>
        <v>1.9460459374978883E-3</v>
      </c>
      <c r="BJ874" s="63">
        <v>0</v>
      </c>
      <c r="BK874" s="63">
        <v>13</v>
      </c>
      <c r="BL874" s="63">
        <v>0</v>
      </c>
      <c r="BM874" s="63">
        <v>0</v>
      </c>
      <c r="BN874" s="63">
        <v>0</v>
      </c>
      <c r="BO874" s="63">
        <v>0</v>
      </c>
      <c r="BP874" s="63">
        <v>0</v>
      </c>
      <c r="BQ874" s="63">
        <v>0</v>
      </c>
      <c r="BR874" s="63">
        <v>0</v>
      </c>
      <c r="BS874" s="63">
        <v>0</v>
      </c>
      <c r="BT874" s="63">
        <v>0</v>
      </c>
      <c r="BU874" s="63">
        <v>0</v>
      </c>
      <c r="BV874" s="63">
        <v>0</v>
      </c>
      <c r="BW874" s="63">
        <v>0</v>
      </c>
      <c r="BX874" s="63"/>
      <c r="BY874" s="63"/>
      <c r="BZ874" s="63"/>
      <c r="CA874" s="63"/>
      <c r="CB874" s="63"/>
      <c r="CC874" s="63"/>
      <c r="CD874" s="63"/>
      <c r="CE874" s="63"/>
      <c r="CF874" s="63"/>
      <c r="CG874" s="63"/>
      <c r="CH874" s="63"/>
      <c r="CI874" s="63"/>
      <c r="CJ874" s="63"/>
      <c r="CK874" s="63"/>
      <c r="CL874" s="63"/>
      <c r="CM874" s="63"/>
      <c r="CN874" s="63">
        <v>20050526</v>
      </c>
      <c r="CO874" s="63" t="s">
        <v>2152</v>
      </c>
      <c r="CP874" s="66" t="s">
        <v>7314</v>
      </c>
      <c r="CQ874" s="64">
        <v>38517</v>
      </c>
      <c r="CR874" s="78" t="s">
        <v>2038</v>
      </c>
      <c r="CS874" s="78" t="s">
        <v>2038</v>
      </c>
    </row>
    <row r="875" spans="1:97">
      <c r="A875" s="63" t="s">
        <v>3591</v>
      </c>
      <c r="B875" s="63" t="s">
        <v>7311</v>
      </c>
      <c r="C875" s="63">
        <v>5198</v>
      </c>
      <c r="D875" s="19" t="s">
        <v>3782</v>
      </c>
      <c r="E875" s="63" t="s">
        <v>3804</v>
      </c>
      <c r="F875" s="63" t="s">
        <v>3222</v>
      </c>
      <c r="G875" s="65" t="s">
        <v>272</v>
      </c>
      <c r="H875" s="65">
        <v>31</v>
      </c>
      <c r="I875" s="65">
        <v>30</v>
      </c>
      <c r="J875" s="65">
        <v>107</v>
      </c>
      <c r="K875" s="23">
        <v>42.520125</v>
      </c>
      <c r="L875" s="23">
        <v>-109.642973</v>
      </c>
      <c r="M875" s="61" t="s">
        <v>2873</v>
      </c>
      <c r="N875" s="63" t="s">
        <v>2874</v>
      </c>
      <c r="O875" s="63"/>
      <c r="P875" s="63" t="s">
        <v>2396</v>
      </c>
      <c r="Q875" s="63"/>
      <c r="R875" s="63"/>
      <c r="S875" s="55">
        <f t="shared" si="327"/>
        <v>5551</v>
      </c>
      <c r="T875" s="63"/>
      <c r="U875" s="66">
        <v>8045</v>
      </c>
      <c r="V875" s="63">
        <v>13596</v>
      </c>
      <c r="W875" s="66">
        <v>13787</v>
      </c>
      <c r="X875" s="66">
        <v>13760</v>
      </c>
      <c r="Y875" s="63"/>
      <c r="Z875" s="64">
        <v>1</v>
      </c>
      <c r="AA875" s="63">
        <v>7.01</v>
      </c>
      <c r="AB875" s="63"/>
      <c r="AC875" s="63">
        <v>70</v>
      </c>
      <c r="AD875" s="63">
        <v>2</v>
      </c>
      <c r="AE875" s="63">
        <v>2280</v>
      </c>
      <c r="AF875" s="63">
        <v>0</v>
      </c>
      <c r="AG875" s="63"/>
      <c r="AH875" s="63">
        <v>3200</v>
      </c>
      <c r="AI875" s="63">
        <v>0</v>
      </c>
      <c r="AJ875" s="63">
        <v>0</v>
      </c>
      <c r="AK875" s="63">
        <v>0</v>
      </c>
      <c r="AL875" s="63">
        <v>20</v>
      </c>
      <c r="AM875" s="63">
        <v>6300</v>
      </c>
      <c r="AN875" s="63"/>
      <c r="AO875" s="63" t="s">
        <v>3536</v>
      </c>
      <c r="AP875" s="17">
        <f t="shared" si="309"/>
        <v>3.4929999999999999</v>
      </c>
      <c r="AQ875" s="17">
        <f t="shared" si="310"/>
        <v>0.16458</v>
      </c>
      <c r="AR875" s="17">
        <f t="shared" si="306"/>
        <v>99.179999999999993</v>
      </c>
      <c r="AS875" s="17">
        <f t="shared" si="329"/>
        <v>0</v>
      </c>
      <c r="AT875" s="17">
        <f t="shared" si="311"/>
        <v>102.83757999999999</v>
      </c>
      <c r="AU875" s="5">
        <f t="shared" si="312"/>
        <v>90.271999999999991</v>
      </c>
      <c r="AV875" s="5">
        <f t="shared" si="313"/>
        <v>0</v>
      </c>
      <c r="AW875" s="5">
        <f t="shared" si="326"/>
        <v>0</v>
      </c>
      <c r="AX875" s="5">
        <f t="shared" si="328"/>
        <v>0</v>
      </c>
      <c r="AY875" s="5">
        <f t="shared" si="314"/>
        <v>0.41640000000000005</v>
      </c>
      <c r="AZ875" s="5">
        <f t="shared" si="315"/>
        <v>90.688399999999987</v>
      </c>
      <c r="BA875" s="7">
        <f t="shared" si="316"/>
        <v>6.2778031145999114E-2</v>
      </c>
      <c r="BB875" s="62">
        <f t="shared" si="317"/>
        <v>5572</v>
      </c>
      <c r="BC875" s="28">
        <f t="shared" si="318"/>
        <v>-6.1320754716981132E-2</v>
      </c>
      <c r="BD875" s="32">
        <f t="shared" si="319"/>
        <v>3.3966182401413962E-2</v>
      </c>
      <c r="BE875" s="32">
        <f t="shared" si="320"/>
        <v>1.6003877181862897E-3</v>
      </c>
      <c r="BF875" s="35">
        <f t="shared" si="321"/>
        <v>0.96443342988039982</v>
      </c>
      <c r="BG875" s="36">
        <f t="shared" si="322"/>
        <v>0.9954084535618668</v>
      </c>
      <c r="BH875" s="33">
        <f t="shared" si="323"/>
        <v>0</v>
      </c>
      <c r="BI875" s="33">
        <f t="shared" si="324"/>
        <v>4.591546438133213E-3</v>
      </c>
      <c r="BJ875" s="63">
        <v>0</v>
      </c>
      <c r="BK875" s="63">
        <v>11</v>
      </c>
      <c r="BL875" s="63">
        <v>0</v>
      </c>
      <c r="BM875" s="63">
        <v>0</v>
      </c>
      <c r="BN875" s="63">
        <v>0</v>
      </c>
      <c r="BO875" s="63">
        <v>0</v>
      </c>
      <c r="BP875" s="63">
        <v>0</v>
      </c>
      <c r="BQ875" s="63">
        <v>0</v>
      </c>
      <c r="BR875" s="63">
        <v>0</v>
      </c>
      <c r="BS875" s="63">
        <v>10</v>
      </c>
      <c r="BT875" s="63">
        <v>0</v>
      </c>
      <c r="BU875" s="63">
        <v>0</v>
      </c>
      <c r="BV875" s="63">
        <v>0</v>
      </c>
      <c r="BW875" s="63">
        <v>0</v>
      </c>
      <c r="BX875" s="63"/>
      <c r="BY875" s="63"/>
      <c r="BZ875" s="63"/>
      <c r="CA875" s="63"/>
      <c r="CB875" s="63"/>
      <c r="CC875" s="63"/>
      <c r="CD875" s="63"/>
      <c r="CE875" s="63"/>
      <c r="CF875" s="63"/>
      <c r="CG875" s="63"/>
      <c r="CH875" s="63"/>
      <c r="CI875" s="63"/>
      <c r="CJ875" s="63"/>
      <c r="CK875" s="63"/>
      <c r="CL875" s="63"/>
      <c r="CM875" s="63" t="s">
        <v>590</v>
      </c>
      <c r="CN875" s="63">
        <v>19000101</v>
      </c>
      <c r="CO875" s="63" t="s">
        <v>2151</v>
      </c>
      <c r="CP875" s="66"/>
      <c r="CQ875" s="64">
        <v>38930</v>
      </c>
      <c r="CR875" s="78" t="s">
        <v>2038</v>
      </c>
      <c r="CS875" s="78" t="s">
        <v>2038</v>
      </c>
    </row>
    <row r="876" spans="1:97">
      <c r="A876" s="63" t="s">
        <v>3591</v>
      </c>
      <c r="B876" s="63" t="s">
        <v>7311</v>
      </c>
      <c r="C876" s="63">
        <v>4488</v>
      </c>
      <c r="D876" s="19" t="s">
        <v>3782</v>
      </c>
      <c r="E876" s="63" t="s">
        <v>3804</v>
      </c>
      <c r="F876" s="63" t="s">
        <v>3222</v>
      </c>
      <c r="G876" s="65" t="s">
        <v>264</v>
      </c>
      <c r="H876" s="65">
        <v>31</v>
      </c>
      <c r="I876" s="65">
        <v>30</v>
      </c>
      <c r="J876" s="65">
        <v>107</v>
      </c>
      <c r="K876" s="23">
        <v>42.519936000000001</v>
      </c>
      <c r="L876" s="23">
        <v>-109.638043</v>
      </c>
      <c r="M876" s="61" t="s">
        <v>7320</v>
      </c>
      <c r="N876" s="63" t="s">
        <v>7321</v>
      </c>
      <c r="O876" s="63"/>
      <c r="P876" s="63" t="s">
        <v>2396</v>
      </c>
      <c r="Q876" s="63"/>
      <c r="R876" s="63"/>
      <c r="S876" s="55"/>
      <c r="T876" s="63"/>
      <c r="U876" s="66" t="s">
        <v>7322</v>
      </c>
      <c r="V876" s="63"/>
      <c r="W876" s="66">
        <v>13750</v>
      </c>
      <c r="X876" s="66">
        <v>13675</v>
      </c>
      <c r="Y876" s="63"/>
      <c r="Z876" s="64">
        <v>38342</v>
      </c>
      <c r="AA876" s="63">
        <v>6.89</v>
      </c>
      <c r="AB876" s="63"/>
      <c r="AC876" s="63">
        <v>874</v>
      </c>
      <c r="AD876" s="63">
        <v>8.5</v>
      </c>
      <c r="AE876" s="63">
        <v>2290</v>
      </c>
      <c r="AF876" s="63">
        <v>84</v>
      </c>
      <c r="AG876" s="63"/>
      <c r="AH876" s="63">
        <v>5150</v>
      </c>
      <c r="AI876" s="63">
        <v>516</v>
      </c>
      <c r="AJ876" s="63"/>
      <c r="AK876" s="63"/>
      <c r="AL876" s="63">
        <v>277</v>
      </c>
      <c r="AM876" s="63">
        <v>9810</v>
      </c>
      <c r="AN876" s="63"/>
      <c r="AO876" s="63" t="s">
        <v>3536</v>
      </c>
      <c r="AP876" s="17">
        <f t="shared" si="309"/>
        <v>43.6126</v>
      </c>
      <c r="AQ876" s="17">
        <f t="shared" si="310"/>
        <v>0.699465</v>
      </c>
      <c r="AR876" s="17">
        <f t="shared" si="306"/>
        <v>99.614999999999995</v>
      </c>
      <c r="AS876" s="17">
        <f t="shared" si="329"/>
        <v>2.14872</v>
      </c>
      <c r="AT876" s="17">
        <f t="shared" si="311"/>
        <v>146.075785</v>
      </c>
      <c r="AU876" s="5">
        <f t="shared" si="312"/>
        <v>145.28149999999999</v>
      </c>
      <c r="AV876" s="5">
        <f t="shared" si="313"/>
        <v>8.4572399999999988</v>
      </c>
      <c r="AW876" s="5">
        <f t="shared" si="326"/>
        <v>0</v>
      </c>
      <c r="AX876" s="5">
        <f t="shared" si="328"/>
        <v>0</v>
      </c>
      <c r="AY876" s="5">
        <f t="shared" si="314"/>
        <v>5.7671400000000004</v>
      </c>
      <c r="AZ876" s="5">
        <f t="shared" si="315"/>
        <v>159.50588000000002</v>
      </c>
      <c r="BA876" s="7">
        <f t="shared" si="316"/>
        <v>-4.3949282755560683E-2</v>
      </c>
      <c r="BB876" s="62">
        <f t="shared" si="317"/>
        <v>9199.5</v>
      </c>
      <c r="BC876" s="28">
        <f t="shared" si="318"/>
        <v>-3.2115521186775034E-2</v>
      </c>
      <c r="BD876" s="32">
        <f t="shared" si="319"/>
        <v>0.29856146246278947</v>
      </c>
      <c r="BE876" s="32">
        <f t="shared" si="320"/>
        <v>4.7883706392541376E-3</v>
      </c>
      <c r="BF876" s="45">
        <f t="shared" si="321"/>
        <v>0.69665016689795645</v>
      </c>
      <c r="BG876" s="36">
        <f t="shared" si="322"/>
        <v>0.91082222172624594</v>
      </c>
      <c r="BH876" s="33">
        <f t="shared" si="323"/>
        <v>5.3021493627695718E-2</v>
      </c>
      <c r="BI876" s="33">
        <f t="shared" si="324"/>
        <v>3.615628464605819E-2</v>
      </c>
      <c r="BJ876" s="63"/>
      <c r="BK876" s="63">
        <v>17</v>
      </c>
      <c r="BL876" s="63"/>
      <c r="BM876" s="63"/>
      <c r="BN876" s="63"/>
      <c r="BO876" s="63"/>
      <c r="BP876" s="63"/>
      <c r="BQ876" s="63"/>
      <c r="BR876" s="63"/>
      <c r="BS876" s="63">
        <v>7.7</v>
      </c>
      <c r="BT876" s="63"/>
      <c r="BU876" s="63"/>
      <c r="BV876" s="63"/>
      <c r="BW876" s="63"/>
      <c r="BX876" s="63"/>
      <c r="BY876" s="63"/>
      <c r="BZ876" s="63"/>
      <c r="CA876" s="63"/>
      <c r="CB876" s="63"/>
      <c r="CC876" s="63"/>
      <c r="CD876" s="63"/>
      <c r="CE876" s="63"/>
      <c r="CF876" s="63"/>
      <c r="CG876" s="63"/>
      <c r="CH876" s="63"/>
      <c r="CI876" s="63"/>
      <c r="CJ876" s="63"/>
      <c r="CK876" s="63"/>
      <c r="CL876" s="63"/>
      <c r="CM876" s="63"/>
      <c r="CN876" s="63">
        <v>20041221</v>
      </c>
      <c r="CO876" s="63" t="s">
        <v>6310</v>
      </c>
      <c r="CP876" s="66"/>
      <c r="CQ876" s="64">
        <v>38357</v>
      </c>
      <c r="CR876" s="78" t="s">
        <v>2038</v>
      </c>
      <c r="CS876" s="78" t="s">
        <v>2038</v>
      </c>
    </row>
    <row r="877" spans="1:97">
      <c r="A877" s="63" t="s">
        <v>3591</v>
      </c>
      <c r="B877" s="63" t="s">
        <v>7311</v>
      </c>
      <c r="C877" s="63">
        <v>4466</v>
      </c>
      <c r="D877" s="19" t="s">
        <v>3782</v>
      </c>
      <c r="E877" s="63" t="s">
        <v>3804</v>
      </c>
      <c r="F877" s="63" t="s">
        <v>3222</v>
      </c>
      <c r="G877" s="65" t="s">
        <v>264</v>
      </c>
      <c r="H877" s="65">
        <v>31</v>
      </c>
      <c r="I877" s="65">
        <v>30</v>
      </c>
      <c r="J877" s="65">
        <v>107</v>
      </c>
      <c r="K877" s="23">
        <v>42.519936000000001</v>
      </c>
      <c r="L877" s="23">
        <v>-109.638043</v>
      </c>
      <c r="M877" s="61" t="s">
        <v>7320</v>
      </c>
      <c r="N877" s="63" t="s">
        <v>7321</v>
      </c>
      <c r="O877" s="63"/>
      <c r="P877" s="63" t="s">
        <v>2396</v>
      </c>
      <c r="Q877" s="63"/>
      <c r="R877" s="63"/>
      <c r="S877" s="55"/>
      <c r="T877" s="63"/>
      <c r="U877" s="66" t="s">
        <v>7322</v>
      </c>
      <c r="V877" s="63"/>
      <c r="W877" s="66">
        <v>13750</v>
      </c>
      <c r="X877" s="66">
        <v>13675</v>
      </c>
      <c r="Y877" s="63"/>
      <c r="Z877" s="64">
        <v>37925</v>
      </c>
      <c r="AA877" s="63">
        <v>7.36</v>
      </c>
      <c r="AB877" s="63"/>
      <c r="AC877" s="63">
        <v>673</v>
      </c>
      <c r="AD877" s="63">
        <v>8.1999999999999993</v>
      </c>
      <c r="AE877" s="63">
        <v>3813</v>
      </c>
      <c r="AF877" s="63">
        <v>9.9</v>
      </c>
      <c r="AG877" s="63"/>
      <c r="AH877" s="63">
        <v>6748</v>
      </c>
      <c r="AI877" s="63">
        <v>925</v>
      </c>
      <c r="AJ877" s="63">
        <v>0</v>
      </c>
      <c r="AK877" s="63"/>
      <c r="AL877" s="63">
        <v>10</v>
      </c>
      <c r="AM877" s="63">
        <v>12000</v>
      </c>
      <c r="AN877" s="63"/>
      <c r="AO877" s="63" t="s">
        <v>3536</v>
      </c>
      <c r="AP877" s="17">
        <f t="shared" si="309"/>
        <v>33.582700000000003</v>
      </c>
      <c r="AQ877" s="17">
        <f t="shared" si="310"/>
        <v>0.67477799999999999</v>
      </c>
      <c r="AR877" s="17">
        <f t="shared" si="306"/>
        <v>165.8655</v>
      </c>
      <c r="AS877" s="17">
        <f t="shared" si="329"/>
        <v>0.25324200000000002</v>
      </c>
      <c r="AT877" s="17">
        <f t="shared" si="311"/>
        <v>200.37621999999999</v>
      </c>
      <c r="AU877" s="5">
        <f t="shared" si="312"/>
        <v>190.36107999999999</v>
      </c>
      <c r="AV877" s="5">
        <f t="shared" si="313"/>
        <v>15.160749999999998</v>
      </c>
      <c r="AW877" s="5">
        <f t="shared" si="326"/>
        <v>0</v>
      </c>
      <c r="AX877" s="5">
        <f t="shared" si="328"/>
        <v>0</v>
      </c>
      <c r="AY877" s="5">
        <f t="shared" si="314"/>
        <v>0.20820000000000002</v>
      </c>
      <c r="AZ877" s="5">
        <f t="shared" si="315"/>
        <v>205.73003</v>
      </c>
      <c r="BA877" s="7">
        <f t="shared" si="316"/>
        <v>-1.3183274081598129E-2</v>
      </c>
      <c r="BB877" s="62">
        <f t="shared" si="317"/>
        <v>12187.099999999999</v>
      </c>
      <c r="BC877" s="28">
        <f t="shared" si="318"/>
        <v>7.7355284428475739E-3</v>
      </c>
      <c r="BD877" s="32">
        <f t="shared" si="319"/>
        <v>0.16759823096772664</v>
      </c>
      <c r="BE877" s="32">
        <f t="shared" si="320"/>
        <v>3.3675552917407066E-3</v>
      </c>
      <c r="BF877" s="35">
        <f t="shared" si="321"/>
        <v>0.82903421374053277</v>
      </c>
      <c r="BG877" s="36">
        <f t="shared" si="322"/>
        <v>0.92529554387368718</v>
      </c>
      <c r="BH877" s="33">
        <f t="shared" si="323"/>
        <v>7.3692450246568272E-2</v>
      </c>
      <c r="BI877" s="33">
        <f t="shared" si="324"/>
        <v>1.0120058797444399E-3</v>
      </c>
      <c r="BJ877" s="63"/>
      <c r="BK877" s="63">
        <v>1.1000000000000001</v>
      </c>
      <c r="BL877" s="63"/>
      <c r="BM877" s="63"/>
      <c r="BN877" s="63"/>
      <c r="BO877" s="63"/>
      <c r="BP877" s="63"/>
      <c r="BQ877" s="63"/>
      <c r="BR877" s="63"/>
      <c r="BS877" s="63">
        <v>13</v>
      </c>
      <c r="BT877" s="63"/>
      <c r="BU877" s="63"/>
      <c r="BV877" s="63"/>
      <c r="BW877" s="63"/>
      <c r="BX877" s="63"/>
      <c r="BY877" s="63"/>
      <c r="BZ877" s="63"/>
      <c r="CA877" s="63"/>
      <c r="CB877" s="63"/>
      <c r="CC877" s="63"/>
      <c r="CD877" s="63"/>
      <c r="CE877" s="63"/>
      <c r="CF877" s="63"/>
      <c r="CG877" s="63"/>
      <c r="CH877" s="63"/>
      <c r="CI877" s="63"/>
      <c r="CJ877" s="63"/>
      <c r="CK877" s="63"/>
      <c r="CL877" s="63"/>
      <c r="CM877" s="63"/>
      <c r="CN877" s="63">
        <v>20031031</v>
      </c>
      <c r="CO877" s="63" t="s">
        <v>1991</v>
      </c>
      <c r="CP877" s="66"/>
      <c r="CQ877" s="64">
        <v>37944</v>
      </c>
      <c r="CR877" s="78" t="s">
        <v>2038</v>
      </c>
      <c r="CS877" s="78" t="s">
        <v>2038</v>
      </c>
    </row>
    <row r="878" spans="1:97">
      <c r="A878" s="63" t="s">
        <v>3591</v>
      </c>
      <c r="B878" s="63" t="s">
        <v>7311</v>
      </c>
      <c r="C878" s="63">
        <v>4465</v>
      </c>
      <c r="D878" s="19" t="s">
        <v>3782</v>
      </c>
      <c r="E878" s="63" t="s">
        <v>3804</v>
      </c>
      <c r="F878" s="63" t="s">
        <v>3222</v>
      </c>
      <c r="G878" s="65" t="s">
        <v>3596</v>
      </c>
      <c r="H878" s="65">
        <v>31</v>
      </c>
      <c r="I878" s="65">
        <v>30</v>
      </c>
      <c r="J878" s="65">
        <v>107</v>
      </c>
      <c r="K878" s="23">
        <v>42.524155999999998</v>
      </c>
      <c r="L878" s="23">
        <v>-109.63821900000001</v>
      </c>
      <c r="M878" s="61" t="s">
        <v>7305</v>
      </c>
      <c r="N878" s="63" t="s">
        <v>7306</v>
      </c>
      <c r="O878" s="63"/>
      <c r="P878" s="63" t="s">
        <v>2396</v>
      </c>
      <c r="Q878" s="63"/>
      <c r="R878" s="63"/>
      <c r="S878" s="55"/>
      <c r="T878" s="63"/>
      <c r="U878" s="66" t="s">
        <v>7325</v>
      </c>
      <c r="V878" s="63"/>
      <c r="W878" s="66">
        <v>13232</v>
      </c>
      <c r="X878" s="66">
        <v>13230</v>
      </c>
      <c r="Y878" s="63"/>
      <c r="Z878" s="64">
        <v>37928</v>
      </c>
      <c r="AA878" s="63">
        <v>7.46</v>
      </c>
      <c r="AB878" s="63"/>
      <c r="AC878" s="63">
        <v>1091</v>
      </c>
      <c r="AD878" s="63">
        <v>2.7</v>
      </c>
      <c r="AE878" s="63">
        <v>2924</v>
      </c>
      <c r="AF878" s="63">
        <v>19</v>
      </c>
      <c r="AG878" s="63"/>
      <c r="AH878" s="63">
        <v>5498</v>
      </c>
      <c r="AI878" s="63">
        <v>899</v>
      </c>
      <c r="AJ878" s="63">
        <v>0</v>
      </c>
      <c r="AK878" s="63"/>
      <c r="AL878" s="63">
        <v>543</v>
      </c>
      <c r="AM878" s="63">
        <v>10900</v>
      </c>
      <c r="AN878" s="63"/>
      <c r="AO878" s="63" t="s">
        <v>3536</v>
      </c>
      <c r="AP878" s="17">
        <f t="shared" si="309"/>
        <v>54.440899999999999</v>
      </c>
      <c r="AQ878" s="17">
        <f t="shared" si="310"/>
        <v>0.22218300000000002</v>
      </c>
      <c r="AR878" s="17">
        <f t="shared" si="306"/>
        <v>127.19399999999999</v>
      </c>
      <c r="AS878" s="17">
        <f t="shared" si="329"/>
        <v>0.48601999999999995</v>
      </c>
      <c r="AT878" s="17">
        <f t="shared" si="311"/>
        <v>182.34310299999999</v>
      </c>
      <c r="AU878" s="5">
        <f t="shared" si="312"/>
        <v>155.09858</v>
      </c>
      <c r="AV878" s="5">
        <f t="shared" si="313"/>
        <v>14.734609999999998</v>
      </c>
      <c r="AW878" s="5">
        <f t="shared" si="326"/>
        <v>0</v>
      </c>
      <c r="AX878" s="5">
        <f t="shared" si="328"/>
        <v>0</v>
      </c>
      <c r="AY878" s="5">
        <f t="shared" si="314"/>
        <v>11.305260000000001</v>
      </c>
      <c r="AZ878" s="5">
        <f t="shared" si="315"/>
        <v>181.13845000000001</v>
      </c>
      <c r="BA878" s="7">
        <f t="shared" si="316"/>
        <v>3.3142067047346947E-3</v>
      </c>
      <c r="BB878" s="62">
        <f t="shared" si="317"/>
        <v>10976.7</v>
      </c>
      <c r="BC878" s="28">
        <f t="shared" si="318"/>
        <v>3.5060132469705543E-3</v>
      </c>
      <c r="BD878" s="32">
        <f t="shared" si="319"/>
        <v>0.29856297882569216</v>
      </c>
      <c r="BE878" s="32">
        <f t="shared" si="320"/>
        <v>1.2184886422603001E-3</v>
      </c>
      <c r="BF878" s="45">
        <f t="shared" si="321"/>
        <v>0.70021853253204758</v>
      </c>
      <c r="BG878" s="36">
        <f t="shared" si="322"/>
        <v>0.85624327689676039</v>
      </c>
      <c r="BH878" s="33">
        <f t="shared" si="323"/>
        <v>8.1344463309694859E-2</v>
      </c>
      <c r="BI878" s="33">
        <f t="shared" si="324"/>
        <v>6.2412259793544665E-2</v>
      </c>
      <c r="BJ878" s="63"/>
      <c r="BK878" s="63">
        <v>0.65</v>
      </c>
      <c r="BL878" s="63"/>
      <c r="BM878" s="63"/>
      <c r="BN878" s="63"/>
      <c r="BO878" s="63"/>
      <c r="BP878" s="63"/>
      <c r="BQ878" s="63"/>
      <c r="BR878" s="63"/>
      <c r="BS878" s="63">
        <v>8.6999999999999993</v>
      </c>
      <c r="BT878" s="63"/>
      <c r="BU878" s="63"/>
      <c r="BV878" s="63"/>
      <c r="BW878" s="63"/>
      <c r="BX878" s="63"/>
      <c r="BY878" s="63"/>
      <c r="BZ878" s="63"/>
      <c r="CA878" s="63"/>
      <c r="CB878" s="63"/>
      <c r="CC878" s="63"/>
      <c r="CD878" s="63"/>
      <c r="CE878" s="63"/>
      <c r="CF878" s="63"/>
      <c r="CG878" s="63"/>
      <c r="CH878" s="63"/>
      <c r="CI878" s="63"/>
      <c r="CJ878" s="63"/>
      <c r="CK878" s="63"/>
      <c r="CL878" s="63"/>
      <c r="CM878" s="63"/>
      <c r="CN878" s="63">
        <v>20031103</v>
      </c>
      <c r="CO878" s="63" t="s">
        <v>1991</v>
      </c>
      <c r="CP878" s="66"/>
      <c r="CQ878" s="64">
        <v>37944</v>
      </c>
      <c r="CR878" s="78" t="s">
        <v>2038</v>
      </c>
      <c r="CS878" s="78" t="s">
        <v>2038</v>
      </c>
    </row>
    <row r="879" spans="1:97">
      <c r="A879" s="63" t="s">
        <v>3591</v>
      </c>
      <c r="B879" s="63" t="s">
        <v>7311</v>
      </c>
      <c r="C879" s="63">
        <v>4194</v>
      </c>
      <c r="D879" s="19" t="s">
        <v>3782</v>
      </c>
      <c r="E879" s="63" t="s">
        <v>3804</v>
      </c>
      <c r="F879" s="63" t="s">
        <v>3222</v>
      </c>
      <c r="G879" s="65" t="s">
        <v>3595</v>
      </c>
      <c r="H879" s="65">
        <v>31</v>
      </c>
      <c r="I879" s="65">
        <v>30</v>
      </c>
      <c r="J879" s="65">
        <v>107</v>
      </c>
      <c r="K879" s="23">
        <v>42.520085000000002</v>
      </c>
      <c r="L879" s="23">
        <v>-109.64302499999999</v>
      </c>
      <c r="M879" s="61" t="s">
        <v>7597</v>
      </c>
      <c r="N879" s="63" t="s">
        <v>2868</v>
      </c>
      <c r="O879" s="63"/>
      <c r="P879" s="63" t="s">
        <v>2396</v>
      </c>
      <c r="Q879" s="63"/>
      <c r="R879" s="63"/>
      <c r="S879" s="55" t="str">
        <f t="shared" ref="S879:S920" si="330">IF(U879&gt;0,V879-U879,"")</f>
        <v/>
      </c>
      <c r="T879" s="63"/>
      <c r="U879" s="66"/>
      <c r="V879" s="63"/>
      <c r="W879" s="66">
        <v>13150</v>
      </c>
      <c r="X879" s="66"/>
      <c r="Y879" s="63"/>
      <c r="Z879" s="64">
        <v>38072</v>
      </c>
      <c r="AA879" s="63">
        <v>7.55</v>
      </c>
      <c r="AB879" s="63"/>
      <c r="AC879" s="63">
        <v>1010</v>
      </c>
      <c r="AD879" s="63">
        <v>13.6</v>
      </c>
      <c r="AE879" s="63">
        <v>2070</v>
      </c>
      <c r="AF879" s="63">
        <v>60.9</v>
      </c>
      <c r="AG879" s="63"/>
      <c r="AH879" s="63">
        <v>4449</v>
      </c>
      <c r="AI879" s="63">
        <v>929</v>
      </c>
      <c r="AJ879" s="63"/>
      <c r="AK879" s="63"/>
      <c r="AL879" s="63">
        <v>41</v>
      </c>
      <c r="AM879" s="63">
        <v>8815</v>
      </c>
      <c r="AN879" s="63"/>
      <c r="AO879" s="63" t="s">
        <v>6341</v>
      </c>
      <c r="AP879" s="17">
        <f t="shared" si="309"/>
        <v>50.399000000000001</v>
      </c>
      <c r="AQ879" s="17">
        <f t="shared" si="310"/>
        <v>1.1191439999999999</v>
      </c>
      <c r="AR879" s="17">
        <f t="shared" si="306"/>
        <v>90.044999999999987</v>
      </c>
      <c r="AS879" s="17">
        <f t="shared" si="329"/>
        <v>1.5578219999999998</v>
      </c>
      <c r="AT879" s="17">
        <f t="shared" si="311"/>
        <v>143.12096599999998</v>
      </c>
      <c r="AU879" s="5">
        <f t="shared" si="312"/>
        <v>125.50628999999999</v>
      </c>
      <c r="AV879" s="5">
        <f t="shared" si="313"/>
        <v>15.226309999999998</v>
      </c>
      <c r="AW879" s="5">
        <f t="shared" si="326"/>
        <v>0</v>
      </c>
      <c r="AX879" s="5">
        <f t="shared" si="328"/>
        <v>0</v>
      </c>
      <c r="AY879" s="5">
        <f t="shared" si="314"/>
        <v>0.85362000000000005</v>
      </c>
      <c r="AZ879" s="5">
        <f t="shared" si="315"/>
        <v>141.58622</v>
      </c>
      <c r="BA879" s="7">
        <f t="shared" si="316"/>
        <v>5.3906120936476265E-3</v>
      </c>
      <c r="BB879" s="62">
        <f t="shared" si="317"/>
        <v>8573.5</v>
      </c>
      <c r="BC879" s="28">
        <f t="shared" si="318"/>
        <v>-1.3888489518934928E-2</v>
      </c>
      <c r="BD879" s="32">
        <f t="shared" si="319"/>
        <v>0.35214267628685519</v>
      </c>
      <c r="BE879" s="32">
        <f t="shared" si="320"/>
        <v>7.8195671205852548E-3</v>
      </c>
      <c r="BF879" s="45">
        <f t="shared" si="321"/>
        <v>0.64003775659255957</v>
      </c>
      <c r="BG879" s="36">
        <f t="shared" si="322"/>
        <v>0.88643012010632105</v>
      </c>
      <c r="BH879" s="33">
        <f t="shared" si="323"/>
        <v>0.1075409033449724</v>
      </c>
      <c r="BI879" s="33">
        <f t="shared" si="324"/>
        <v>6.0289765487065057E-3</v>
      </c>
      <c r="BJ879" s="63"/>
      <c r="BK879" s="63">
        <v>62.3</v>
      </c>
      <c r="BL879" s="63"/>
      <c r="BM879" s="63"/>
      <c r="BN879" s="63"/>
      <c r="BO879" s="63"/>
      <c r="BP879" s="63"/>
      <c r="BQ879" s="63"/>
      <c r="BR879" s="63"/>
      <c r="BS879" s="63">
        <v>4.3</v>
      </c>
      <c r="BT879" s="63"/>
      <c r="BU879" s="63"/>
      <c r="BV879" s="63"/>
      <c r="BW879" s="63"/>
      <c r="BX879" s="63"/>
      <c r="BY879" s="63"/>
      <c r="BZ879" s="63"/>
      <c r="CA879" s="63"/>
      <c r="CB879" s="63"/>
      <c r="CC879" s="63"/>
      <c r="CD879" s="63"/>
      <c r="CE879" s="63"/>
      <c r="CF879" s="63"/>
      <c r="CG879" s="63"/>
      <c r="CH879" s="63"/>
      <c r="CI879" s="63"/>
      <c r="CJ879" s="63"/>
      <c r="CK879" s="63"/>
      <c r="CL879" s="63"/>
      <c r="CM879" s="63"/>
      <c r="CN879" s="63">
        <v>20040326</v>
      </c>
      <c r="CO879" s="63" t="s">
        <v>1871</v>
      </c>
      <c r="CP879" s="66"/>
      <c r="CQ879" s="64">
        <v>38083</v>
      </c>
      <c r="CR879" s="78" t="s">
        <v>2038</v>
      </c>
      <c r="CS879" s="78" t="s">
        <v>2038</v>
      </c>
    </row>
    <row r="880" spans="1:97">
      <c r="A880" s="63" t="s">
        <v>3591</v>
      </c>
      <c r="B880" s="63" t="s">
        <v>7315</v>
      </c>
      <c r="C880" s="63">
        <v>5548</v>
      </c>
      <c r="D880" s="19" t="s">
        <v>3782</v>
      </c>
      <c r="E880" s="63" t="s">
        <v>3804</v>
      </c>
      <c r="F880" s="63" t="s">
        <v>1818</v>
      </c>
      <c r="G880" s="65" t="s">
        <v>3597</v>
      </c>
      <c r="H880" s="65">
        <v>32</v>
      </c>
      <c r="I880" s="65">
        <v>30</v>
      </c>
      <c r="J880" s="65">
        <v>107</v>
      </c>
      <c r="K880" s="23">
        <v>42.528319000000003</v>
      </c>
      <c r="L880" s="23">
        <v>-109.629074</v>
      </c>
      <c r="M880" s="61" t="s">
        <v>7316</v>
      </c>
      <c r="N880" s="63" t="s">
        <v>7317</v>
      </c>
      <c r="O880" s="63"/>
      <c r="P880" s="63" t="s">
        <v>2396</v>
      </c>
      <c r="Q880" s="63"/>
      <c r="R880" s="63"/>
      <c r="S880" s="55">
        <f t="shared" si="330"/>
        <v>4194</v>
      </c>
      <c r="T880" s="63"/>
      <c r="U880" s="66">
        <v>8212</v>
      </c>
      <c r="V880" s="63">
        <v>12406</v>
      </c>
      <c r="W880" s="66">
        <v>12700</v>
      </c>
      <c r="X880" s="66">
        <v>12694</v>
      </c>
      <c r="Y880" s="63"/>
      <c r="Z880" s="64"/>
      <c r="AA880" s="63">
        <v>7.21</v>
      </c>
      <c r="AB880" s="63"/>
      <c r="AC880" s="63">
        <v>96</v>
      </c>
      <c r="AD880" s="63">
        <v>51</v>
      </c>
      <c r="AE880" s="63">
        <v>2450</v>
      </c>
      <c r="AF880" s="63">
        <v>54</v>
      </c>
      <c r="AG880" s="63"/>
      <c r="AH880" s="63">
        <v>4200</v>
      </c>
      <c r="AI880" s="63">
        <v>867</v>
      </c>
      <c r="AJ880" s="63">
        <v>0</v>
      </c>
      <c r="AK880" s="63">
        <v>0</v>
      </c>
      <c r="AL880" s="63">
        <v>43</v>
      </c>
      <c r="AM880" s="63">
        <v>8760</v>
      </c>
      <c r="AN880" s="63"/>
      <c r="AO880" s="63" t="s">
        <v>3536</v>
      </c>
      <c r="AP880" s="17">
        <f t="shared" si="309"/>
        <v>4.7904</v>
      </c>
      <c r="AQ880" s="17">
        <f t="shared" si="310"/>
        <v>4.19679</v>
      </c>
      <c r="AR880" s="17">
        <f t="shared" ref="AR880:AR943" si="331">IF(AE880&gt;0,AE880*0.0435,0)</f>
        <v>106.57499999999999</v>
      </c>
      <c r="AS880" s="17">
        <f t="shared" si="329"/>
        <v>1.3813199999999999</v>
      </c>
      <c r="AT880" s="17">
        <f t="shared" si="311"/>
        <v>116.94350999999999</v>
      </c>
      <c r="AU880" s="5">
        <f t="shared" si="312"/>
        <v>118.482</v>
      </c>
      <c r="AV880" s="5">
        <f t="shared" si="313"/>
        <v>14.210129999999998</v>
      </c>
      <c r="AW880" s="5">
        <f t="shared" si="326"/>
        <v>0</v>
      </c>
      <c r="AX880" s="5">
        <f t="shared" si="328"/>
        <v>0</v>
      </c>
      <c r="AY880" s="5">
        <f t="shared" si="314"/>
        <v>0.89526000000000006</v>
      </c>
      <c r="AZ880" s="5">
        <f t="shared" si="315"/>
        <v>133.58739</v>
      </c>
      <c r="BA880" s="7">
        <f t="shared" si="316"/>
        <v>-6.6434439823590666E-2</v>
      </c>
      <c r="BB880" s="62">
        <f t="shared" si="317"/>
        <v>7761</v>
      </c>
      <c r="BC880" s="28">
        <f t="shared" si="318"/>
        <v>-6.0468494643181409E-2</v>
      </c>
      <c r="BD880" s="32">
        <f t="shared" si="319"/>
        <v>4.0963367697788446E-2</v>
      </c>
      <c r="BE880" s="32">
        <f t="shared" si="320"/>
        <v>3.5887327137692382E-2</v>
      </c>
      <c r="BF880" s="35">
        <f t="shared" si="321"/>
        <v>0.92314930516451921</v>
      </c>
      <c r="BG880" s="36">
        <f t="shared" si="322"/>
        <v>0.88692503087304875</v>
      </c>
      <c r="BH880" s="33">
        <f t="shared" si="323"/>
        <v>0.10637328867642371</v>
      </c>
      <c r="BI880" s="33">
        <f t="shared" si="324"/>
        <v>6.7016804505275543E-3</v>
      </c>
      <c r="BJ880" s="63">
        <v>0</v>
      </c>
      <c r="BK880" s="63">
        <v>17</v>
      </c>
      <c r="BL880" s="63">
        <v>0</v>
      </c>
      <c r="BM880" s="63">
        <v>0</v>
      </c>
      <c r="BN880" s="63">
        <v>0</v>
      </c>
      <c r="BO880" s="63">
        <v>0</v>
      </c>
      <c r="BP880" s="63">
        <v>0</v>
      </c>
      <c r="BQ880" s="63">
        <v>0</v>
      </c>
      <c r="BR880" s="63">
        <v>0</v>
      </c>
      <c r="BS880" s="63">
        <v>0</v>
      </c>
      <c r="BT880" s="63">
        <v>0</v>
      </c>
      <c r="BU880" s="63">
        <v>0</v>
      </c>
      <c r="BV880" s="63">
        <v>0</v>
      </c>
      <c r="BW880" s="63">
        <v>0</v>
      </c>
      <c r="BX880" s="63"/>
      <c r="BY880" s="63"/>
      <c r="BZ880" s="63"/>
      <c r="CA880" s="63"/>
      <c r="CB880" s="63"/>
      <c r="CC880" s="63"/>
      <c r="CD880" s="63"/>
      <c r="CE880" s="63"/>
      <c r="CF880" s="63"/>
      <c r="CG880" s="63"/>
      <c r="CH880" s="63"/>
      <c r="CI880" s="63"/>
      <c r="CJ880" s="63"/>
      <c r="CK880" s="63"/>
      <c r="CL880" s="63"/>
      <c r="CM880" s="63"/>
      <c r="CN880" s="63"/>
      <c r="CO880" s="63" t="s">
        <v>2153</v>
      </c>
      <c r="CP880" s="66"/>
      <c r="CQ880" s="64">
        <v>39135</v>
      </c>
      <c r="CR880" s="78" t="s">
        <v>2038</v>
      </c>
      <c r="CS880" s="78" t="s">
        <v>2038</v>
      </c>
    </row>
    <row r="881" spans="1:97">
      <c r="A881" s="63" t="s">
        <v>3591</v>
      </c>
      <c r="B881" s="63" t="s">
        <v>7315</v>
      </c>
      <c r="C881" s="63">
        <v>5547</v>
      </c>
      <c r="D881" s="19" t="s">
        <v>3782</v>
      </c>
      <c r="E881" s="63" t="s">
        <v>3804</v>
      </c>
      <c r="F881" s="63" t="s">
        <v>1818</v>
      </c>
      <c r="G881" s="65" t="s">
        <v>3597</v>
      </c>
      <c r="H881" s="65">
        <v>32</v>
      </c>
      <c r="I881" s="65">
        <v>30</v>
      </c>
      <c r="J881" s="65">
        <v>107</v>
      </c>
      <c r="K881" s="23">
        <v>42.528236999999997</v>
      </c>
      <c r="L881" s="23">
        <v>-109.62907300000001</v>
      </c>
      <c r="M881" s="61" t="s">
        <v>7323</v>
      </c>
      <c r="N881" s="63" t="s">
        <v>7324</v>
      </c>
      <c r="O881" s="63"/>
      <c r="P881" s="63" t="s">
        <v>2396</v>
      </c>
      <c r="Q881" s="63"/>
      <c r="R881" s="63"/>
      <c r="S881" s="55">
        <f t="shared" si="330"/>
        <v>5627</v>
      </c>
      <c r="T881" s="63"/>
      <c r="U881" s="66">
        <v>8255</v>
      </c>
      <c r="V881" s="63">
        <v>13882</v>
      </c>
      <c r="W881" s="66">
        <v>13991</v>
      </c>
      <c r="X881" s="66">
        <v>13951</v>
      </c>
      <c r="Y881" s="63"/>
      <c r="Z881" s="64">
        <v>1</v>
      </c>
      <c r="AA881" s="63">
        <v>7.21</v>
      </c>
      <c r="AB881" s="63"/>
      <c r="AC881" s="63">
        <v>96</v>
      </c>
      <c r="AD881" s="63">
        <v>51</v>
      </c>
      <c r="AE881" s="63">
        <v>2450</v>
      </c>
      <c r="AF881" s="63">
        <v>0</v>
      </c>
      <c r="AG881" s="63"/>
      <c r="AH881" s="63">
        <v>4200</v>
      </c>
      <c r="AI881" s="63">
        <v>0</v>
      </c>
      <c r="AJ881" s="63">
        <v>0</v>
      </c>
      <c r="AK881" s="63">
        <v>0</v>
      </c>
      <c r="AL881" s="63">
        <v>43</v>
      </c>
      <c r="AM881" s="63">
        <v>8760</v>
      </c>
      <c r="AN881" s="63"/>
      <c r="AO881" s="63" t="s">
        <v>3536</v>
      </c>
      <c r="AP881" s="17">
        <f t="shared" si="309"/>
        <v>4.7904</v>
      </c>
      <c r="AQ881" s="17">
        <f t="shared" si="310"/>
        <v>4.19679</v>
      </c>
      <c r="AR881" s="17">
        <f t="shared" si="331"/>
        <v>106.57499999999999</v>
      </c>
      <c r="AS881" s="17">
        <f t="shared" si="329"/>
        <v>0</v>
      </c>
      <c r="AT881" s="17">
        <f t="shared" si="311"/>
        <v>115.56218999999999</v>
      </c>
      <c r="AU881" s="5">
        <f t="shared" si="312"/>
        <v>118.482</v>
      </c>
      <c r="AV881" s="5">
        <f t="shared" si="313"/>
        <v>0</v>
      </c>
      <c r="AW881" s="5">
        <f t="shared" si="326"/>
        <v>0</v>
      </c>
      <c r="AX881" s="5">
        <f t="shared" si="328"/>
        <v>0</v>
      </c>
      <c r="AY881" s="5">
        <f t="shared" si="314"/>
        <v>0.89526000000000006</v>
      </c>
      <c r="AZ881" s="5">
        <f t="shared" si="315"/>
        <v>119.37725999999999</v>
      </c>
      <c r="BA881" s="7">
        <f t="shared" si="316"/>
        <v>-1.6238524436828324E-2</v>
      </c>
      <c r="BB881" s="62">
        <f t="shared" si="317"/>
        <v>6840</v>
      </c>
      <c r="BC881" s="28">
        <f t="shared" si="318"/>
        <v>-0.12307692307692308</v>
      </c>
      <c r="BD881" s="32">
        <f t="shared" si="319"/>
        <v>4.1453004654896215E-2</v>
      </c>
      <c r="BE881" s="32">
        <f t="shared" si="320"/>
        <v>3.6316289956083388E-2</v>
      </c>
      <c r="BF881" s="35">
        <f t="shared" si="321"/>
        <v>0.92223070538902041</v>
      </c>
      <c r="BG881" s="36">
        <f t="shared" si="322"/>
        <v>0.99250058176909073</v>
      </c>
      <c r="BH881" s="33">
        <f t="shared" si="323"/>
        <v>0</v>
      </c>
      <c r="BI881" s="33">
        <f t="shared" si="324"/>
        <v>7.4994182309093046E-3</v>
      </c>
      <c r="BJ881" s="63">
        <v>0</v>
      </c>
      <c r="BK881" s="63">
        <v>17</v>
      </c>
      <c r="BL881" s="63">
        <v>0</v>
      </c>
      <c r="BM881" s="63">
        <v>0</v>
      </c>
      <c r="BN881" s="63">
        <v>0</v>
      </c>
      <c r="BO881" s="63">
        <v>0</v>
      </c>
      <c r="BP881" s="63">
        <v>0</v>
      </c>
      <c r="BQ881" s="63">
        <v>0</v>
      </c>
      <c r="BR881" s="63">
        <v>0</v>
      </c>
      <c r="BS881" s="63">
        <v>0</v>
      </c>
      <c r="BT881" s="63">
        <v>0</v>
      </c>
      <c r="BU881" s="63">
        <v>0</v>
      </c>
      <c r="BV881" s="63">
        <v>0</v>
      </c>
      <c r="BW881" s="63">
        <v>0</v>
      </c>
      <c r="BX881" s="63"/>
      <c r="BY881" s="63"/>
      <c r="BZ881" s="63"/>
      <c r="CA881" s="63"/>
      <c r="CB881" s="63"/>
      <c r="CC881" s="63"/>
      <c r="CD881" s="63"/>
      <c r="CE881" s="63"/>
      <c r="CF881" s="63"/>
      <c r="CG881" s="63"/>
      <c r="CH881" s="63"/>
      <c r="CI881" s="63"/>
      <c r="CJ881" s="63"/>
      <c r="CK881" s="63"/>
      <c r="CL881" s="63"/>
      <c r="CM881" s="63"/>
      <c r="CN881" s="63">
        <v>19000101</v>
      </c>
      <c r="CO881" s="63" t="s">
        <v>2153</v>
      </c>
      <c r="CP881" s="66"/>
      <c r="CQ881" s="64">
        <v>39135</v>
      </c>
      <c r="CR881" s="78" t="s">
        <v>2038</v>
      </c>
      <c r="CS881" s="78" t="s">
        <v>2038</v>
      </c>
    </row>
    <row r="882" spans="1:97">
      <c r="A882" s="63" t="s">
        <v>3591</v>
      </c>
      <c r="B882" s="63" t="s">
        <v>7315</v>
      </c>
      <c r="C882" s="63">
        <v>4468</v>
      </c>
      <c r="D882" s="19" t="s">
        <v>3782</v>
      </c>
      <c r="E882" s="63" t="s">
        <v>3804</v>
      </c>
      <c r="F882" s="63" t="s">
        <v>3222</v>
      </c>
      <c r="G882" s="65" t="s">
        <v>272</v>
      </c>
      <c r="H882" s="65">
        <v>32</v>
      </c>
      <c r="I882" s="65">
        <v>30</v>
      </c>
      <c r="J882" s="65">
        <v>107</v>
      </c>
      <c r="K882" s="23">
        <v>42.520271999999999</v>
      </c>
      <c r="L882" s="23">
        <v>-109.622691</v>
      </c>
      <c r="M882" s="61" t="s">
        <v>2871</v>
      </c>
      <c r="N882" s="63" t="s">
        <v>2872</v>
      </c>
      <c r="O882" s="63"/>
      <c r="P882" s="63" t="s">
        <v>2396</v>
      </c>
      <c r="Q882" s="63"/>
      <c r="R882" s="63"/>
      <c r="S882" s="55" t="str">
        <f t="shared" si="330"/>
        <v/>
      </c>
      <c r="T882" s="63"/>
      <c r="U882" s="66"/>
      <c r="V882" s="63"/>
      <c r="W882" s="66">
        <v>12950</v>
      </c>
      <c r="X882" s="66"/>
      <c r="Y882" s="63"/>
      <c r="Z882" s="64">
        <v>37926</v>
      </c>
      <c r="AA882" s="63">
        <v>7.5</v>
      </c>
      <c r="AB882" s="63"/>
      <c r="AC882" s="63">
        <v>796</v>
      </c>
      <c r="AD882" s="63">
        <v>7.6</v>
      </c>
      <c r="AE882" s="63">
        <v>4036</v>
      </c>
      <c r="AF882" s="63">
        <v>17</v>
      </c>
      <c r="AG882" s="63"/>
      <c r="AH882" s="63">
        <v>6198</v>
      </c>
      <c r="AI882" s="63">
        <v>1110</v>
      </c>
      <c r="AJ882" s="63">
        <v>0</v>
      </c>
      <c r="AK882" s="63"/>
      <c r="AL882" s="63">
        <v>12</v>
      </c>
      <c r="AM882" s="63">
        <v>18920</v>
      </c>
      <c r="AN882" s="63"/>
      <c r="AO882" s="63" t="s">
        <v>3536</v>
      </c>
      <c r="AP882" s="17">
        <f t="shared" si="309"/>
        <v>39.720399999999998</v>
      </c>
      <c r="AQ882" s="17">
        <f t="shared" si="310"/>
        <v>0.62540399999999996</v>
      </c>
      <c r="AR882" s="17">
        <f t="shared" si="331"/>
        <v>175.56599999999997</v>
      </c>
      <c r="AS882" s="17">
        <f t="shared" si="329"/>
        <v>0.43485999999999997</v>
      </c>
      <c r="AT882" s="17">
        <f t="shared" si="311"/>
        <v>216.34666399999995</v>
      </c>
      <c r="AU882" s="5">
        <f t="shared" si="312"/>
        <v>174.84557999999998</v>
      </c>
      <c r="AV882" s="5">
        <f t="shared" si="313"/>
        <v>18.192899999999998</v>
      </c>
      <c r="AW882" s="5">
        <f t="shared" si="326"/>
        <v>0</v>
      </c>
      <c r="AX882" s="5">
        <f t="shared" si="328"/>
        <v>0</v>
      </c>
      <c r="AY882" s="5">
        <f t="shared" si="314"/>
        <v>0.24984000000000001</v>
      </c>
      <c r="AZ882" s="5">
        <f t="shared" si="315"/>
        <v>193.28832</v>
      </c>
      <c r="BA882" s="7">
        <f t="shared" si="316"/>
        <v>5.6289977420483091E-2</v>
      </c>
      <c r="BB882" s="62">
        <f t="shared" si="317"/>
        <v>12176.6</v>
      </c>
      <c r="BC882" s="28">
        <f t="shared" si="318"/>
        <v>-0.21685328942713994</v>
      </c>
      <c r="BD882" s="32">
        <f t="shared" si="319"/>
        <v>0.18359608262783292</v>
      </c>
      <c r="BE882" s="32">
        <f t="shared" si="320"/>
        <v>2.8907494501509861E-3</v>
      </c>
      <c r="BF882" s="35">
        <f t="shared" si="321"/>
        <v>0.81351316792201611</v>
      </c>
      <c r="BG882" s="36">
        <f t="shared" si="322"/>
        <v>0.90458430183468919</v>
      </c>
      <c r="BH882" s="33">
        <f t="shared" si="323"/>
        <v>9.4123121355703221E-2</v>
      </c>
      <c r="BI882" s="33">
        <f t="shared" si="324"/>
        <v>1.2925768096075335E-3</v>
      </c>
      <c r="BJ882" s="63"/>
      <c r="BK882" s="63">
        <v>0.51</v>
      </c>
      <c r="BL882" s="63"/>
      <c r="BM882" s="63"/>
      <c r="BN882" s="63"/>
      <c r="BO882" s="63"/>
      <c r="BP882" s="63"/>
      <c r="BQ882" s="63"/>
      <c r="BR882" s="63"/>
      <c r="BS882" s="63">
        <v>15</v>
      </c>
      <c r="BT882" s="63"/>
      <c r="BU882" s="63"/>
      <c r="BV882" s="63"/>
      <c r="BW882" s="63"/>
      <c r="BX882" s="63"/>
      <c r="BY882" s="63"/>
      <c r="BZ882" s="63"/>
      <c r="CA882" s="63"/>
      <c r="CB882" s="63"/>
      <c r="CC882" s="63"/>
      <c r="CD882" s="63"/>
      <c r="CE882" s="63"/>
      <c r="CF882" s="63"/>
      <c r="CG882" s="63"/>
      <c r="CH882" s="63"/>
      <c r="CI882" s="63"/>
      <c r="CJ882" s="63"/>
      <c r="CK882" s="63"/>
      <c r="CL882" s="63"/>
      <c r="CM882" s="63"/>
      <c r="CN882" s="63">
        <v>20031101</v>
      </c>
      <c r="CO882" s="63" t="s">
        <v>1991</v>
      </c>
      <c r="CP882" s="66"/>
      <c r="CQ882" s="64">
        <v>37944</v>
      </c>
      <c r="CR882" s="78" t="s">
        <v>2038</v>
      </c>
      <c r="CS882" s="78" t="s">
        <v>2038</v>
      </c>
    </row>
    <row r="883" spans="1:97">
      <c r="A883" s="63" t="s">
        <v>3591</v>
      </c>
      <c r="B883" s="63" t="s">
        <v>2949</v>
      </c>
      <c r="C883" s="63">
        <v>5434</v>
      </c>
      <c r="D883" s="19" t="s">
        <v>3782</v>
      </c>
      <c r="E883" s="63" t="s">
        <v>3804</v>
      </c>
      <c r="F883" s="63" t="s">
        <v>1818</v>
      </c>
      <c r="G883" s="65" t="s">
        <v>3609</v>
      </c>
      <c r="H883" s="65">
        <v>3</v>
      </c>
      <c r="I883" s="65">
        <v>30</v>
      </c>
      <c r="J883" s="65">
        <v>108</v>
      </c>
      <c r="K883" s="23">
        <v>42.599499999999999</v>
      </c>
      <c r="L883" s="23">
        <v>-109.70326</v>
      </c>
      <c r="M883" s="61" t="s">
        <v>2950</v>
      </c>
      <c r="N883" s="63" t="s">
        <v>2951</v>
      </c>
      <c r="O883" s="63"/>
      <c r="P883" s="63" t="s">
        <v>2396</v>
      </c>
      <c r="Q883" s="63"/>
      <c r="R883" s="63"/>
      <c r="S883" s="55">
        <f t="shared" si="330"/>
        <v>4588</v>
      </c>
      <c r="T883" s="63"/>
      <c r="U883" s="66">
        <v>9404</v>
      </c>
      <c r="V883" s="63">
        <v>13992</v>
      </c>
      <c r="W883" s="66">
        <v>14100</v>
      </c>
      <c r="X883" s="66">
        <v>14078</v>
      </c>
      <c r="Y883" s="63" t="s">
        <v>3788</v>
      </c>
      <c r="Z883" s="64">
        <v>1</v>
      </c>
      <c r="AA883" s="63">
        <v>7.4</v>
      </c>
      <c r="AB883" s="63"/>
      <c r="AC883" s="63">
        <v>74</v>
      </c>
      <c r="AD883" s="63">
        <v>11</v>
      </c>
      <c r="AE883" s="63">
        <v>2940</v>
      </c>
      <c r="AF883" s="63">
        <v>0</v>
      </c>
      <c r="AG883" s="63"/>
      <c r="AH883" s="63">
        <v>4195</v>
      </c>
      <c r="AI883" s="63">
        <v>0</v>
      </c>
      <c r="AJ883" s="63">
        <v>0</v>
      </c>
      <c r="AK883" s="63">
        <v>0</v>
      </c>
      <c r="AL883" s="63">
        <v>21</v>
      </c>
      <c r="AM883" s="63">
        <v>9260</v>
      </c>
      <c r="AN883" s="63"/>
      <c r="AO883" s="63" t="s">
        <v>1902</v>
      </c>
      <c r="AP883" s="17">
        <f t="shared" si="309"/>
        <v>3.6926000000000001</v>
      </c>
      <c r="AQ883" s="17">
        <f t="shared" si="310"/>
        <v>0.90519000000000005</v>
      </c>
      <c r="AR883" s="17">
        <f t="shared" si="331"/>
        <v>127.88999999999999</v>
      </c>
      <c r="AS883" s="17">
        <f t="shared" si="329"/>
        <v>0</v>
      </c>
      <c r="AT883" s="17">
        <f t="shared" si="311"/>
        <v>132.48778999999999</v>
      </c>
      <c r="AU883" s="5">
        <f t="shared" si="312"/>
        <v>118.34094999999999</v>
      </c>
      <c r="AV883" s="5">
        <f t="shared" si="313"/>
        <v>0</v>
      </c>
      <c r="AW883" s="5">
        <f t="shared" si="326"/>
        <v>0</v>
      </c>
      <c r="AX883" s="5">
        <f t="shared" si="328"/>
        <v>0</v>
      </c>
      <c r="AY883" s="5">
        <f t="shared" si="314"/>
        <v>0.43722000000000005</v>
      </c>
      <c r="AZ883" s="5">
        <f t="shared" si="315"/>
        <v>118.77816999999999</v>
      </c>
      <c r="BA883" s="7">
        <f t="shared" si="316"/>
        <v>5.4562185820952437E-2</v>
      </c>
      <c r="BB883" s="62">
        <f t="shared" si="317"/>
        <v>7241</v>
      </c>
      <c r="BC883" s="28">
        <f t="shared" si="318"/>
        <v>-0.12235622083510091</v>
      </c>
      <c r="BD883" s="32">
        <f t="shared" si="319"/>
        <v>2.7871247607043639E-2</v>
      </c>
      <c r="BE883" s="32">
        <f t="shared" si="320"/>
        <v>6.8322522399988719E-3</v>
      </c>
      <c r="BF883" s="35">
        <f t="shared" si="321"/>
        <v>0.96529650015295743</v>
      </c>
      <c r="BG883" s="36">
        <f t="shared" si="322"/>
        <v>0.99631902057423516</v>
      </c>
      <c r="BH883" s="33">
        <f t="shared" si="323"/>
        <v>0</v>
      </c>
      <c r="BI883" s="33">
        <f t="shared" si="324"/>
        <v>3.6809794257648531E-3</v>
      </c>
      <c r="BJ883" s="63">
        <v>0</v>
      </c>
      <c r="BK883" s="63">
        <v>0</v>
      </c>
      <c r="BL883" s="63">
        <v>0</v>
      </c>
      <c r="BM883" s="63">
        <v>7460</v>
      </c>
      <c r="BN883" s="63">
        <v>0</v>
      </c>
      <c r="BO883" s="63">
        <v>0</v>
      </c>
      <c r="BP883" s="63">
        <v>0</v>
      </c>
      <c r="BQ883" s="63">
        <v>0</v>
      </c>
      <c r="BR883" s="63">
        <v>0</v>
      </c>
      <c r="BS883" s="63">
        <v>0</v>
      </c>
      <c r="BT883" s="63">
        <v>0</v>
      </c>
      <c r="BU883" s="63">
        <v>0</v>
      </c>
      <c r="BV883" s="63">
        <v>0</v>
      </c>
      <c r="BW883" s="63">
        <v>0</v>
      </c>
      <c r="BX883" s="63"/>
      <c r="BY883" s="63"/>
      <c r="BZ883" s="63"/>
      <c r="CA883" s="63"/>
      <c r="CB883" s="63"/>
      <c r="CC883" s="63"/>
      <c r="CD883" s="63"/>
      <c r="CE883" s="63"/>
      <c r="CF883" s="63"/>
      <c r="CG883" s="63"/>
      <c r="CH883" s="63"/>
      <c r="CI883" s="63"/>
      <c r="CJ883" s="63"/>
      <c r="CK883" s="63"/>
      <c r="CL883" s="63"/>
      <c r="CM883" s="63" t="s">
        <v>3820</v>
      </c>
      <c r="CN883" s="63">
        <v>19000101</v>
      </c>
      <c r="CO883" s="63" t="s">
        <v>2154</v>
      </c>
      <c r="CP883" s="66"/>
      <c r="CQ883" s="64">
        <v>38715</v>
      </c>
      <c r="CR883" s="78" t="s">
        <v>2038</v>
      </c>
      <c r="CS883" s="78" t="s">
        <v>2038</v>
      </c>
    </row>
    <row r="884" spans="1:97">
      <c r="A884" s="63" t="s">
        <v>3591</v>
      </c>
      <c r="B884" s="63" t="s">
        <v>2884</v>
      </c>
      <c r="C884" s="63">
        <v>4754</v>
      </c>
      <c r="D884" s="19" t="s">
        <v>3782</v>
      </c>
      <c r="E884" s="63" t="s">
        <v>3804</v>
      </c>
      <c r="F884" s="63" t="s">
        <v>1818</v>
      </c>
      <c r="G884" s="65" t="s">
        <v>3609</v>
      </c>
      <c r="H884" s="65">
        <v>4</v>
      </c>
      <c r="I884" s="65">
        <v>30</v>
      </c>
      <c r="J884" s="65">
        <v>108</v>
      </c>
      <c r="K884" s="23">
        <v>42.598697999999999</v>
      </c>
      <c r="L884" s="23">
        <v>-109.72029499999999</v>
      </c>
      <c r="M884" s="61" t="s">
        <v>2885</v>
      </c>
      <c r="N884" s="63" t="s">
        <v>2886</v>
      </c>
      <c r="O884" s="63"/>
      <c r="P884" s="63" t="s">
        <v>2396</v>
      </c>
      <c r="Q884" s="63"/>
      <c r="R884" s="63"/>
      <c r="S884" s="55">
        <f t="shared" si="330"/>
        <v>4465</v>
      </c>
      <c r="T884" s="63"/>
      <c r="U884" s="66">
        <v>8924</v>
      </c>
      <c r="V884" s="63">
        <v>13389</v>
      </c>
      <c r="W884" s="66">
        <v>13715</v>
      </c>
      <c r="X884" s="66">
        <v>13691</v>
      </c>
      <c r="Y884" s="63" t="s">
        <v>3788</v>
      </c>
      <c r="Z884" s="64">
        <v>38685</v>
      </c>
      <c r="AA884" s="63">
        <v>7.5</v>
      </c>
      <c r="AB884" s="63"/>
      <c r="AC884" s="63">
        <v>40</v>
      </c>
      <c r="AD884" s="63">
        <v>24</v>
      </c>
      <c r="AE884" s="63">
        <v>286</v>
      </c>
      <c r="AF884" s="63">
        <v>0</v>
      </c>
      <c r="AG884" s="63"/>
      <c r="AH884" s="63">
        <v>320</v>
      </c>
      <c r="AI884" s="63">
        <v>366</v>
      </c>
      <c r="AJ884" s="63">
        <v>0</v>
      </c>
      <c r="AK884" s="63">
        <v>0</v>
      </c>
      <c r="AL884" s="63">
        <v>100</v>
      </c>
      <c r="AM884" s="63">
        <v>1135</v>
      </c>
      <c r="AN884" s="63"/>
      <c r="AO884" s="63" t="s">
        <v>1902</v>
      </c>
      <c r="AP884" s="17">
        <f t="shared" si="309"/>
        <v>1.996</v>
      </c>
      <c r="AQ884" s="17">
        <f t="shared" si="310"/>
        <v>1.97496</v>
      </c>
      <c r="AR884" s="17">
        <f t="shared" si="331"/>
        <v>12.440999999999999</v>
      </c>
      <c r="AS884" s="17">
        <f t="shared" si="329"/>
        <v>0</v>
      </c>
      <c r="AT884" s="17">
        <f t="shared" si="311"/>
        <v>16.411960000000001</v>
      </c>
      <c r="AU884" s="5">
        <f t="shared" si="312"/>
        <v>9.0272000000000006</v>
      </c>
      <c r="AV884" s="5">
        <f t="shared" si="313"/>
        <v>5.9987399999999997</v>
      </c>
      <c r="AW884" s="5">
        <f t="shared" si="326"/>
        <v>0</v>
      </c>
      <c r="AX884" s="5">
        <f t="shared" si="328"/>
        <v>0</v>
      </c>
      <c r="AY884" s="5">
        <f t="shared" si="314"/>
        <v>2.0820000000000003</v>
      </c>
      <c r="AZ884" s="5">
        <f t="shared" si="315"/>
        <v>17.107939999999999</v>
      </c>
      <c r="BA884" s="7">
        <f t="shared" si="316"/>
        <v>-2.0763188434332999E-2</v>
      </c>
      <c r="BB884" s="62">
        <f t="shared" si="317"/>
        <v>1136</v>
      </c>
      <c r="BC884" s="28">
        <f t="shared" si="318"/>
        <v>4.4033465433729633E-4</v>
      </c>
      <c r="BD884" s="32">
        <f t="shared" si="319"/>
        <v>0.12161862446654756</v>
      </c>
      <c r="BE884" s="32">
        <f t="shared" si="320"/>
        <v>0.12033663255333306</v>
      </c>
      <c r="BF884" s="35">
        <f t="shared" si="321"/>
        <v>0.75804474298011926</v>
      </c>
      <c r="BG884" s="37">
        <f t="shared" si="322"/>
        <v>0.5276614250459144</v>
      </c>
      <c r="BH884" s="33">
        <f t="shared" si="323"/>
        <v>0.35064069665897823</v>
      </c>
      <c r="BI884" s="33">
        <f t="shared" si="324"/>
        <v>0.12169787829510743</v>
      </c>
      <c r="BJ884" s="63">
        <v>0</v>
      </c>
      <c r="BK884" s="63">
        <v>10</v>
      </c>
      <c r="BL884" s="63">
        <v>0</v>
      </c>
      <c r="BM884" s="63">
        <v>0</v>
      </c>
      <c r="BN884" s="63">
        <v>0</v>
      </c>
      <c r="BO884" s="63">
        <v>0</v>
      </c>
      <c r="BP884" s="63">
        <v>0</v>
      </c>
      <c r="BQ884" s="63">
        <v>0</v>
      </c>
      <c r="BR884" s="63">
        <v>0</v>
      </c>
      <c r="BS884" s="63">
        <v>0</v>
      </c>
      <c r="BT884" s="63">
        <v>0</v>
      </c>
      <c r="BU884" s="63">
        <v>0</v>
      </c>
      <c r="BV884" s="63">
        <v>0</v>
      </c>
      <c r="BW884" s="63">
        <v>0</v>
      </c>
      <c r="BX884" s="63"/>
      <c r="BY884" s="63"/>
      <c r="BZ884" s="63"/>
      <c r="CA884" s="63"/>
      <c r="CB884" s="63"/>
      <c r="CC884" s="63"/>
      <c r="CD884" s="63"/>
      <c r="CE884" s="63"/>
      <c r="CF884" s="63"/>
      <c r="CG884" s="63"/>
      <c r="CH884" s="63"/>
      <c r="CI884" s="63"/>
      <c r="CJ884" s="63"/>
      <c r="CK884" s="63"/>
      <c r="CL884" s="63"/>
      <c r="CM884" s="63" t="s">
        <v>1948</v>
      </c>
      <c r="CN884" s="63">
        <v>20051129</v>
      </c>
      <c r="CO884" s="63" t="s">
        <v>2157</v>
      </c>
      <c r="CP884" s="66"/>
      <c r="CQ884" s="64">
        <v>38699</v>
      </c>
      <c r="CR884" s="78" t="s">
        <v>2038</v>
      </c>
      <c r="CS884" s="78" t="s">
        <v>2038</v>
      </c>
    </row>
    <row r="885" spans="1:97">
      <c r="A885" s="63" t="s">
        <v>3591</v>
      </c>
      <c r="B885" s="63" t="s">
        <v>2884</v>
      </c>
      <c r="C885" s="63">
        <v>5435</v>
      </c>
      <c r="D885" s="19" t="s">
        <v>3782</v>
      </c>
      <c r="E885" s="63" t="s">
        <v>3804</v>
      </c>
      <c r="F885" s="63" t="s">
        <v>1818</v>
      </c>
      <c r="G885" s="65" t="s">
        <v>3617</v>
      </c>
      <c r="H885" s="65">
        <v>4</v>
      </c>
      <c r="I885" s="65">
        <v>30</v>
      </c>
      <c r="J885" s="65">
        <v>108</v>
      </c>
      <c r="K885" s="23">
        <v>42.600062999999999</v>
      </c>
      <c r="L885" s="23">
        <v>-109.731486</v>
      </c>
      <c r="M885" s="61" t="s">
        <v>2947</v>
      </c>
      <c r="N885" s="63" t="s">
        <v>2948</v>
      </c>
      <c r="O885" s="63"/>
      <c r="P885" s="63" t="s">
        <v>2396</v>
      </c>
      <c r="Q885" s="63"/>
      <c r="R885" s="63"/>
      <c r="S885" s="55">
        <f t="shared" si="330"/>
        <v>4836</v>
      </c>
      <c r="T885" s="63"/>
      <c r="U885" s="66">
        <v>8582</v>
      </c>
      <c r="V885" s="63">
        <v>13418</v>
      </c>
      <c r="W885" s="66">
        <v>13615</v>
      </c>
      <c r="X885" s="66"/>
      <c r="Y885" s="63" t="s">
        <v>3788</v>
      </c>
      <c r="Z885" s="64"/>
      <c r="AA885" s="63">
        <v>8.1199999999999992</v>
      </c>
      <c r="AB885" s="63"/>
      <c r="AC885" s="63">
        <v>104</v>
      </c>
      <c r="AD885" s="63">
        <v>16</v>
      </c>
      <c r="AE885" s="63">
        <v>3650</v>
      </c>
      <c r="AF885" s="63">
        <v>41</v>
      </c>
      <c r="AG885" s="63"/>
      <c r="AH885" s="63">
        <v>5120</v>
      </c>
      <c r="AI885" s="63">
        <v>735</v>
      </c>
      <c r="AJ885" s="63">
        <v>0</v>
      </c>
      <c r="AK885" s="63">
        <v>0</v>
      </c>
      <c r="AL885" s="63">
        <v>8</v>
      </c>
      <c r="AM885" s="63">
        <v>11590</v>
      </c>
      <c r="AN885" s="63"/>
      <c r="AO885" s="63" t="s">
        <v>1902</v>
      </c>
      <c r="AP885" s="17">
        <f t="shared" si="309"/>
        <v>5.1896000000000004</v>
      </c>
      <c r="AQ885" s="17">
        <f t="shared" si="310"/>
        <v>1.31664</v>
      </c>
      <c r="AR885" s="17">
        <f t="shared" si="331"/>
        <v>158.77499999999998</v>
      </c>
      <c r="AS885" s="17">
        <f t="shared" si="329"/>
        <v>1.04878</v>
      </c>
      <c r="AT885" s="17">
        <f t="shared" si="311"/>
        <v>166.33001999999996</v>
      </c>
      <c r="AU885" s="5">
        <f t="shared" si="312"/>
        <v>144.43520000000001</v>
      </c>
      <c r="AV885" s="5">
        <f t="shared" si="313"/>
        <v>12.04665</v>
      </c>
      <c r="AW885" s="5">
        <f t="shared" si="326"/>
        <v>0</v>
      </c>
      <c r="AX885" s="5">
        <f t="shared" si="328"/>
        <v>0</v>
      </c>
      <c r="AY885" s="5">
        <f t="shared" si="314"/>
        <v>0.16656000000000001</v>
      </c>
      <c r="AZ885" s="5">
        <f t="shared" si="315"/>
        <v>156.64841000000001</v>
      </c>
      <c r="BA885" s="7">
        <f t="shared" si="316"/>
        <v>2.997602657242451E-2</v>
      </c>
      <c r="BB885" s="62">
        <f t="shared" si="317"/>
        <v>9674</v>
      </c>
      <c r="BC885" s="28">
        <f t="shared" si="318"/>
        <v>-9.0105342362678711E-2</v>
      </c>
      <c r="BD885" s="32">
        <f t="shared" si="319"/>
        <v>3.1200621511378413E-2</v>
      </c>
      <c r="BE885" s="32">
        <f t="shared" si="320"/>
        <v>7.9158290247304738E-3</v>
      </c>
      <c r="BF885" s="35">
        <f t="shared" si="321"/>
        <v>0.96088354946389121</v>
      </c>
      <c r="BG885" s="36">
        <f t="shared" si="322"/>
        <v>0.92203425492796254</v>
      </c>
      <c r="BH885" s="33">
        <f t="shared" si="323"/>
        <v>7.6902472230646959E-2</v>
      </c>
      <c r="BI885" s="33">
        <f t="shared" si="324"/>
        <v>1.0632728413904743E-3</v>
      </c>
      <c r="BJ885" s="63">
        <v>0</v>
      </c>
      <c r="BK885" s="63">
        <v>0</v>
      </c>
      <c r="BL885" s="63">
        <v>0</v>
      </c>
      <c r="BM885" s="63">
        <v>9136</v>
      </c>
      <c r="BN885" s="63">
        <v>0</v>
      </c>
      <c r="BO885" s="63">
        <v>0</v>
      </c>
      <c r="BP885" s="63">
        <v>0</v>
      </c>
      <c r="BQ885" s="63">
        <v>0</v>
      </c>
      <c r="BR885" s="63">
        <v>0</v>
      </c>
      <c r="BS885" s="63">
        <v>0</v>
      </c>
      <c r="BT885" s="63">
        <v>0</v>
      </c>
      <c r="BU885" s="63">
        <v>0</v>
      </c>
      <c r="BV885" s="63">
        <v>0</v>
      </c>
      <c r="BW885" s="63">
        <v>0</v>
      </c>
      <c r="BX885" s="63"/>
      <c r="BY885" s="63"/>
      <c r="BZ885" s="63"/>
      <c r="CA885" s="63"/>
      <c r="CB885" s="63"/>
      <c r="CC885" s="63"/>
      <c r="CD885" s="63"/>
      <c r="CE885" s="63"/>
      <c r="CF885" s="63"/>
      <c r="CG885" s="63"/>
      <c r="CH885" s="63"/>
      <c r="CI885" s="63"/>
      <c r="CJ885" s="63"/>
      <c r="CK885" s="63"/>
      <c r="CL885" s="63"/>
      <c r="CM885" s="63" t="s">
        <v>3820</v>
      </c>
      <c r="CN885" s="63"/>
      <c r="CO885" s="63" t="s">
        <v>2156</v>
      </c>
      <c r="CP885" s="66"/>
      <c r="CQ885" s="64">
        <v>38715</v>
      </c>
      <c r="CR885" s="78" t="s">
        <v>2038</v>
      </c>
      <c r="CS885" s="78" t="s">
        <v>2038</v>
      </c>
    </row>
    <row r="886" spans="1:97">
      <c r="A886" s="63" t="s">
        <v>3591</v>
      </c>
      <c r="B886" s="63" t="s">
        <v>2884</v>
      </c>
      <c r="C886" s="63">
        <v>5557</v>
      </c>
      <c r="D886" s="19" t="s">
        <v>3782</v>
      </c>
      <c r="E886" s="63" t="s">
        <v>3804</v>
      </c>
      <c r="F886" s="63" t="s">
        <v>1818</v>
      </c>
      <c r="G886" s="65" t="s">
        <v>264</v>
      </c>
      <c r="H886" s="65">
        <v>4</v>
      </c>
      <c r="I886" s="65">
        <v>30</v>
      </c>
      <c r="J886" s="65">
        <v>108</v>
      </c>
      <c r="K886" s="23">
        <v>42.592762</v>
      </c>
      <c r="L886" s="23">
        <v>-109.718086</v>
      </c>
      <c r="M886" s="61" t="s">
        <v>2910</v>
      </c>
      <c r="N886" s="63" t="s">
        <v>2911</v>
      </c>
      <c r="O886" s="63"/>
      <c r="P886" s="63" t="s">
        <v>2396</v>
      </c>
      <c r="Q886" s="63"/>
      <c r="R886" s="63"/>
      <c r="S886" s="55" t="str">
        <f t="shared" si="330"/>
        <v/>
      </c>
      <c r="T886" s="63"/>
      <c r="U886" s="66"/>
      <c r="V886" s="63"/>
      <c r="W886" s="66">
        <v>13585</v>
      </c>
      <c r="X886" s="66"/>
      <c r="Y886" s="63"/>
      <c r="Z886" s="64"/>
      <c r="AA886" s="63">
        <v>6.6</v>
      </c>
      <c r="AB886" s="63"/>
      <c r="AC886" s="63">
        <v>99</v>
      </c>
      <c r="AD886" s="63">
        <v>11</v>
      </c>
      <c r="AE886" s="63">
        <v>3628</v>
      </c>
      <c r="AF886" s="63">
        <v>28</v>
      </c>
      <c r="AG886" s="63"/>
      <c r="AH886" s="63">
        <v>5522</v>
      </c>
      <c r="AI886" s="63">
        <v>586</v>
      </c>
      <c r="AJ886" s="63">
        <v>0</v>
      </c>
      <c r="AK886" s="63">
        <v>0</v>
      </c>
      <c r="AL886" s="63">
        <v>46</v>
      </c>
      <c r="AM886" s="63">
        <v>10030</v>
      </c>
      <c r="AN886" s="63"/>
      <c r="AO886" s="63" t="s">
        <v>1902</v>
      </c>
      <c r="AP886" s="17">
        <f t="shared" si="309"/>
        <v>4.9401000000000002</v>
      </c>
      <c r="AQ886" s="17">
        <f t="shared" si="310"/>
        <v>0.90519000000000005</v>
      </c>
      <c r="AR886" s="17">
        <f t="shared" si="331"/>
        <v>157.81799999999998</v>
      </c>
      <c r="AS886" s="17">
        <f t="shared" si="329"/>
        <v>0.71623999999999999</v>
      </c>
      <c r="AT886" s="17">
        <f t="shared" si="311"/>
        <v>164.37952999999999</v>
      </c>
      <c r="AU886" s="5">
        <f t="shared" si="312"/>
        <v>155.77562</v>
      </c>
      <c r="AV886" s="5">
        <f t="shared" si="313"/>
        <v>9.6045399999999983</v>
      </c>
      <c r="AW886" s="5">
        <f t="shared" si="326"/>
        <v>0</v>
      </c>
      <c r="AX886" s="5">
        <f t="shared" si="328"/>
        <v>0</v>
      </c>
      <c r="AY886" s="5">
        <f t="shared" si="314"/>
        <v>0.95772000000000013</v>
      </c>
      <c r="AZ886" s="5">
        <f t="shared" si="315"/>
        <v>166.33787999999998</v>
      </c>
      <c r="BA886" s="7">
        <f t="shared" si="316"/>
        <v>-5.921520732760927E-3</v>
      </c>
      <c r="BB886" s="62">
        <f t="shared" si="317"/>
        <v>9920</v>
      </c>
      <c r="BC886" s="28">
        <f t="shared" si="318"/>
        <v>-5.5137844611528822E-3</v>
      </c>
      <c r="BD886" s="32">
        <f t="shared" si="319"/>
        <v>3.0053012075165322E-2</v>
      </c>
      <c r="BE886" s="32">
        <f t="shared" si="320"/>
        <v>5.5067075565917488E-3</v>
      </c>
      <c r="BF886" s="35">
        <f t="shared" si="321"/>
        <v>0.96444028036824292</v>
      </c>
      <c r="BG886" s="36">
        <f t="shared" si="322"/>
        <v>0.93650117459715143</v>
      </c>
      <c r="BH886" s="33">
        <f t="shared" si="323"/>
        <v>5.7741147115738155E-2</v>
      </c>
      <c r="BI886" s="33">
        <f t="shared" si="324"/>
        <v>5.7576782871105502E-3</v>
      </c>
      <c r="BJ886" s="63">
        <v>0</v>
      </c>
      <c r="BK886" s="63">
        <v>49.03</v>
      </c>
      <c r="BL886" s="63">
        <v>0</v>
      </c>
      <c r="BM886" s="63">
        <v>9475</v>
      </c>
      <c r="BN886" s="63">
        <v>0</v>
      </c>
      <c r="BO886" s="63">
        <v>0</v>
      </c>
      <c r="BP886" s="63">
        <v>0</v>
      </c>
      <c r="BQ886" s="63">
        <v>0</v>
      </c>
      <c r="BR886" s="63">
        <v>0</v>
      </c>
      <c r="BS886" s="63">
        <v>0</v>
      </c>
      <c r="BT886" s="63">
        <v>0</v>
      </c>
      <c r="BU886" s="63">
        <v>0</v>
      </c>
      <c r="BV886" s="63">
        <v>0</v>
      </c>
      <c r="BW886" s="63">
        <v>0</v>
      </c>
      <c r="BX886" s="63"/>
      <c r="BY886" s="63"/>
      <c r="BZ886" s="63"/>
      <c r="CA886" s="63"/>
      <c r="CB886" s="63"/>
      <c r="CC886" s="63"/>
      <c r="CD886" s="63"/>
      <c r="CE886" s="63"/>
      <c r="CF886" s="63"/>
      <c r="CG886" s="63"/>
      <c r="CH886" s="63"/>
      <c r="CI886" s="63"/>
      <c r="CJ886" s="63"/>
      <c r="CK886" s="63"/>
      <c r="CL886" s="63"/>
      <c r="CM886" s="63"/>
      <c r="CN886" s="63"/>
      <c r="CO886" s="63" t="s">
        <v>2155</v>
      </c>
      <c r="CP886" s="66"/>
      <c r="CQ886" s="64">
        <v>39289</v>
      </c>
      <c r="CR886" s="78" t="s">
        <v>2038</v>
      </c>
      <c r="CS886" s="78" t="s">
        <v>2038</v>
      </c>
    </row>
    <row r="887" spans="1:97">
      <c r="A887" s="63" t="s">
        <v>3591</v>
      </c>
      <c r="B887" s="63" t="s">
        <v>2898</v>
      </c>
      <c r="C887" s="63">
        <v>5549</v>
      </c>
      <c r="D887" s="19" t="s">
        <v>3782</v>
      </c>
      <c r="E887" s="63" t="s">
        <v>3804</v>
      </c>
      <c r="F887" s="63" t="s">
        <v>1818</v>
      </c>
      <c r="G887" s="65" t="s">
        <v>3597</v>
      </c>
      <c r="H887" s="65">
        <v>5</v>
      </c>
      <c r="I887" s="65">
        <v>30</v>
      </c>
      <c r="J887" s="65">
        <v>108</v>
      </c>
      <c r="K887" s="23">
        <v>42.600160000000002</v>
      </c>
      <c r="L887" s="23">
        <v>-109.747231</v>
      </c>
      <c r="M887" s="61" t="s">
        <v>2899</v>
      </c>
      <c r="N887" s="63" t="s">
        <v>2900</v>
      </c>
      <c r="O887" s="63"/>
      <c r="P887" s="63" t="s">
        <v>2396</v>
      </c>
      <c r="Q887" s="63"/>
      <c r="R887" s="63"/>
      <c r="S887" s="55">
        <f t="shared" si="330"/>
        <v>4507</v>
      </c>
      <c r="T887" s="63"/>
      <c r="U887" s="66">
        <v>8516</v>
      </c>
      <c r="V887" s="63">
        <v>13023</v>
      </c>
      <c r="W887" s="66">
        <v>13150</v>
      </c>
      <c r="X887" s="66">
        <v>13127</v>
      </c>
      <c r="Y887" s="63"/>
      <c r="Z887" s="64"/>
      <c r="AA887" s="63">
        <v>6.8</v>
      </c>
      <c r="AB887" s="63"/>
      <c r="AC887" s="63">
        <v>125</v>
      </c>
      <c r="AD887" s="63">
        <v>16</v>
      </c>
      <c r="AE887" s="63">
        <v>4530</v>
      </c>
      <c r="AF887" s="63">
        <v>55</v>
      </c>
      <c r="AG887" s="63"/>
      <c r="AH887" s="63">
        <v>6810</v>
      </c>
      <c r="AI887" s="63">
        <v>1086</v>
      </c>
      <c r="AJ887" s="63">
        <v>0</v>
      </c>
      <c r="AK887" s="63">
        <v>0</v>
      </c>
      <c r="AL887" s="63">
        <v>10</v>
      </c>
      <c r="AM887" s="63">
        <v>12300</v>
      </c>
      <c r="AN887" s="63"/>
      <c r="AO887" s="63" t="s">
        <v>1902</v>
      </c>
      <c r="AP887" s="17">
        <f t="shared" si="309"/>
        <v>6.2374999999999998</v>
      </c>
      <c r="AQ887" s="17">
        <f t="shared" si="310"/>
        <v>1.31664</v>
      </c>
      <c r="AR887" s="17">
        <f t="shared" si="331"/>
        <v>197.05499999999998</v>
      </c>
      <c r="AS887" s="17">
        <f t="shared" si="329"/>
        <v>1.4068999999999998</v>
      </c>
      <c r="AT887" s="17">
        <f t="shared" si="311"/>
        <v>206.01603999999998</v>
      </c>
      <c r="AU887" s="5">
        <f t="shared" si="312"/>
        <v>192.11009999999999</v>
      </c>
      <c r="AV887" s="5">
        <f t="shared" si="313"/>
        <v>17.799539999999997</v>
      </c>
      <c r="AW887" s="5">
        <f t="shared" si="326"/>
        <v>0</v>
      </c>
      <c r="AX887" s="5">
        <f t="shared" si="328"/>
        <v>0</v>
      </c>
      <c r="AY887" s="5">
        <f t="shared" si="314"/>
        <v>0.20820000000000002</v>
      </c>
      <c r="AZ887" s="5">
        <f t="shared" si="315"/>
        <v>210.11784</v>
      </c>
      <c r="BA887" s="7">
        <f t="shared" si="316"/>
        <v>-9.8569239303467095E-3</v>
      </c>
      <c r="BB887" s="62">
        <f t="shared" si="317"/>
        <v>12632</v>
      </c>
      <c r="BC887" s="28">
        <f t="shared" si="318"/>
        <v>1.3316220118722926E-2</v>
      </c>
      <c r="BD887" s="32">
        <f t="shared" si="319"/>
        <v>3.0276768740919398E-2</v>
      </c>
      <c r="BE887" s="32">
        <f t="shared" si="320"/>
        <v>6.3909586845762112E-3</v>
      </c>
      <c r="BF887" s="35">
        <f t="shared" si="321"/>
        <v>0.96333227257450449</v>
      </c>
      <c r="BG887" s="36">
        <f t="shared" si="322"/>
        <v>0.91429694879787449</v>
      </c>
      <c r="BH887" s="33">
        <f t="shared" si="323"/>
        <v>8.4712178651750833E-2</v>
      </c>
      <c r="BI887" s="33">
        <f t="shared" si="324"/>
        <v>9.9087255037458993E-4</v>
      </c>
      <c r="BJ887" s="63">
        <v>0</v>
      </c>
      <c r="BK887" s="63">
        <v>16.760000000000002</v>
      </c>
      <c r="BL887" s="63">
        <v>0</v>
      </c>
      <c r="BM887" s="63">
        <v>11841</v>
      </c>
      <c r="BN887" s="63">
        <v>0</v>
      </c>
      <c r="BO887" s="63">
        <v>0</v>
      </c>
      <c r="BP887" s="63">
        <v>0</v>
      </c>
      <c r="BQ887" s="63">
        <v>0</v>
      </c>
      <c r="BR887" s="63">
        <v>0</v>
      </c>
      <c r="BS887" s="63">
        <v>0</v>
      </c>
      <c r="BT887" s="63">
        <v>0</v>
      </c>
      <c r="BU887" s="63">
        <v>0</v>
      </c>
      <c r="BV887" s="63">
        <v>0</v>
      </c>
      <c r="BW887" s="63">
        <v>0</v>
      </c>
      <c r="BX887" s="63"/>
      <c r="BY887" s="63"/>
      <c r="BZ887" s="63"/>
      <c r="CA887" s="63"/>
      <c r="CB887" s="63"/>
      <c r="CC887" s="63"/>
      <c r="CD887" s="63"/>
      <c r="CE887" s="63"/>
      <c r="CF887" s="63"/>
      <c r="CG887" s="63"/>
      <c r="CH887" s="63"/>
      <c r="CI887" s="63"/>
      <c r="CJ887" s="63"/>
      <c r="CK887" s="63"/>
      <c r="CL887" s="63"/>
      <c r="CM887" s="63"/>
      <c r="CN887" s="63"/>
      <c r="CO887" s="63" t="s">
        <v>2159</v>
      </c>
      <c r="CP887" s="66"/>
      <c r="CQ887" s="64">
        <v>39232</v>
      </c>
      <c r="CR887" s="78" t="s">
        <v>2038</v>
      </c>
      <c r="CS887" s="78" t="s">
        <v>2038</v>
      </c>
    </row>
    <row r="888" spans="1:97">
      <c r="A888" s="63" t="s">
        <v>3591</v>
      </c>
      <c r="B888" s="63" t="s">
        <v>2898</v>
      </c>
      <c r="C888" s="63">
        <v>5436</v>
      </c>
      <c r="D888" s="19" t="s">
        <v>3782</v>
      </c>
      <c r="E888" s="63" t="s">
        <v>3804</v>
      </c>
      <c r="F888" s="63" t="s">
        <v>1818</v>
      </c>
      <c r="G888" s="65" t="s">
        <v>272</v>
      </c>
      <c r="H888" s="65">
        <v>5</v>
      </c>
      <c r="I888" s="65">
        <v>30</v>
      </c>
      <c r="J888" s="65">
        <v>108</v>
      </c>
      <c r="K888" s="23">
        <v>42.593609999999998</v>
      </c>
      <c r="L888" s="23">
        <v>-109.73973599999999</v>
      </c>
      <c r="M888" s="61" t="s">
        <v>2908</v>
      </c>
      <c r="N888" s="63" t="s">
        <v>2909</v>
      </c>
      <c r="O888" s="63"/>
      <c r="P888" s="63" t="s">
        <v>2396</v>
      </c>
      <c r="Q888" s="63"/>
      <c r="R888" s="63"/>
      <c r="S888" s="55">
        <f t="shared" si="330"/>
        <v>5308</v>
      </c>
      <c r="T888" s="63"/>
      <c r="U888" s="66">
        <v>7978</v>
      </c>
      <c r="V888" s="63">
        <v>13286</v>
      </c>
      <c r="W888" s="66">
        <v>13462</v>
      </c>
      <c r="X888" s="66">
        <v>13438</v>
      </c>
      <c r="Y888" s="63" t="s">
        <v>3788</v>
      </c>
      <c r="Z888" s="64"/>
      <c r="AA888" s="63">
        <v>7.17</v>
      </c>
      <c r="AB888" s="63"/>
      <c r="AC888" s="63">
        <v>98</v>
      </c>
      <c r="AD888" s="63">
        <v>14</v>
      </c>
      <c r="AE888" s="63">
        <v>3735</v>
      </c>
      <c r="AF888" s="63">
        <v>29</v>
      </c>
      <c r="AG888" s="63"/>
      <c r="AH888" s="63">
        <v>5650</v>
      </c>
      <c r="AI888" s="63">
        <v>668</v>
      </c>
      <c r="AJ888" s="63">
        <v>0</v>
      </c>
      <c r="AK888" s="63">
        <v>0</v>
      </c>
      <c r="AL888" s="63">
        <v>53</v>
      </c>
      <c r="AM888" s="63">
        <v>11840</v>
      </c>
      <c r="AN888" s="63"/>
      <c r="AO888" s="63" t="s">
        <v>1902</v>
      </c>
      <c r="AP888" s="17">
        <f t="shared" si="309"/>
        <v>4.8902000000000001</v>
      </c>
      <c r="AQ888" s="17">
        <f t="shared" si="310"/>
        <v>1.1520600000000001</v>
      </c>
      <c r="AR888" s="17">
        <f t="shared" si="331"/>
        <v>162.4725</v>
      </c>
      <c r="AS888" s="17">
        <f t="shared" si="329"/>
        <v>0.74181999999999992</v>
      </c>
      <c r="AT888" s="17">
        <f t="shared" si="311"/>
        <v>169.25657999999999</v>
      </c>
      <c r="AU888" s="5">
        <f t="shared" si="312"/>
        <v>159.38649999999998</v>
      </c>
      <c r="AV888" s="5">
        <f t="shared" si="313"/>
        <v>10.948519999999998</v>
      </c>
      <c r="AW888" s="5">
        <f t="shared" si="326"/>
        <v>0</v>
      </c>
      <c r="AX888" s="5">
        <f t="shared" si="328"/>
        <v>0</v>
      </c>
      <c r="AY888" s="5">
        <f t="shared" si="314"/>
        <v>1.1034600000000001</v>
      </c>
      <c r="AZ888" s="5">
        <f t="shared" si="315"/>
        <v>171.43848</v>
      </c>
      <c r="BA888" s="7">
        <f t="shared" si="316"/>
        <v>-6.404260748600267E-3</v>
      </c>
      <c r="BB888" s="62">
        <f t="shared" si="317"/>
        <v>10247</v>
      </c>
      <c r="BC888" s="28">
        <f t="shared" si="318"/>
        <v>-7.212387377190202E-2</v>
      </c>
      <c r="BD888" s="32">
        <f t="shared" si="319"/>
        <v>2.8892229773282672E-2</v>
      </c>
      <c r="BE888" s="32">
        <f t="shared" si="320"/>
        <v>6.8065891441266282E-3</v>
      </c>
      <c r="BF888" s="35">
        <f t="shared" si="321"/>
        <v>0.96430118108259066</v>
      </c>
      <c r="BG888" s="36">
        <f t="shared" si="322"/>
        <v>0.92970084662439834</v>
      </c>
      <c r="BH888" s="33">
        <f t="shared" si="323"/>
        <v>6.3862675404028305E-2</v>
      </c>
      <c r="BI888" s="33">
        <f t="shared" si="324"/>
        <v>6.4364779715732441E-3</v>
      </c>
      <c r="BJ888" s="63">
        <v>0</v>
      </c>
      <c r="BK888" s="63">
        <v>43.95</v>
      </c>
      <c r="BL888" s="63">
        <v>0</v>
      </c>
      <c r="BM888" s="63">
        <v>9745</v>
      </c>
      <c r="BN888" s="63">
        <v>0</v>
      </c>
      <c r="BO888" s="63">
        <v>0</v>
      </c>
      <c r="BP888" s="63">
        <v>0</v>
      </c>
      <c r="BQ888" s="63">
        <v>0</v>
      </c>
      <c r="BR888" s="63">
        <v>0</v>
      </c>
      <c r="BS888" s="63">
        <v>0</v>
      </c>
      <c r="BT888" s="63">
        <v>0</v>
      </c>
      <c r="BU888" s="63">
        <v>0</v>
      </c>
      <c r="BV888" s="63">
        <v>0</v>
      </c>
      <c r="BW888" s="63">
        <v>0</v>
      </c>
      <c r="BX888" s="63"/>
      <c r="BY888" s="63"/>
      <c r="BZ888" s="63"/>
      <c r="CA888" s="63"/>
      <c r="CB888" s="63"/>
      <c r="CC888" s="63"/>
      <c r="CD888" s="63"/>
      <c r="CE888" s="63"/>
      <c r="CF888" s="63"/>
      <c r="CG888" s="63"/>
      <c r="CH888" s="63"/>
      <c r="CI888" s="63"/>
      <c r="CJ888" s="63"/>
      <c r="CK888" s="63"/>
      <c r="CL888" s="63"/>
      <c r="CM888" s="63" t="s">
        <v>3820</v>
      </c>
      <c r="CN888" s="63"/>
      <c r="CO888" s="63" t="s">
        <v>2158</v>
      </c>
      <c r="CP888" s="66"/>
      <c r="CQ888" s="64">
        <v>38715</v>
      </c>
      <c r="CR888" s="78" t="s">
        <v>2038</v>
      </c>
      <c r="CS888" s="78" t="s">
        <v>2038</v>
      </c>
    </row>
    <row r="889" spans="1:97">
      <c r="A889" s="63" t="s">
        <v>3591</v>
      </c>
      <c r="B889" s="63" t="s">
        <v>2887</v>
      </c>
      <c r="C889" s="63">
        <v>5899</v>
      </c>
      <c r="D889" s="19" t="s">
        <v>3782</v>
      </c>
      <c r="E889" s="63" t="s">
        <v>3804</v>
      </c>
      <c r="F889" s="63" t="s">
        <v>1818</v>
      </c>
      <c r="G889" s="65" t="s">
        <v>264</v>
      </c>
      <c r="H889" s="65">
        <v>10</v>
      </c>
      <c r="I889" s="65">
        <v>30</v>
      </c>
      <c r="J889" s="65">
        <v>108</v>
      </c>
      <c r="K889" s="23">
        <v>42.577826000000002</v>
      </c>
      <c r="L889" s="23">
        <v>-109.69710600000001</v>
      </c>
      <c r="M889" s="61" t="s">
        <v>2888</v>
      </c>
      <c r="N889" s="63" t="s">
        <v>2889</v>
      </c>
      <c r="O889" s="63"/>
      <c r="P889" s="63" t="s">
        <v>2396</v>
      </c>
      <c r="Q889" s="63"/>
      <c r="R889" s="63"/>
      <c r="S889" s="55">
        <f t="shared" si="330"/>
        <v>5485</v>
      </c>
      <c r="T889" s="63"/>
      <c r="U889" s="66">
        <v>7994</v>
      </c>
      <c r="V889" s="63">
        <v>13479</v>
      </c>
      <c r="W889" s="66">
        <v>13850</v>
      </c>
      <c r="X889" s="66"/>
      <c r="Y889" s="63"/>
      <c r="Z889" s="64"/>
      <c r="AA889" s="63">
        <v>6.82</v>
      </c>
      <c r="AB889" s="63"/>
      <c r="AC889" s="63">
        <v>66</v>
      </c>
      <c r="AD889" s="63">
        <v>9</v>
      </c>
      <c r="AE889" s="63">
        <v>3475</v>
      </c>
      <c r="AF889" s="63">
        <v>45</v>
      </c>
      <c r="AG889" s="63"/>
      <c r="AH889" s="63">
        <v>5212</v>
      </c>
      <c r="AI889" s="63">
        <v>881</v>
      </c>
      <c r="AJ889" s="63">
        <v>0</v>
      </c>
      <c r="AK889" s="63">
        <v>0</v>
      </c>
      <c r="AL889" s="63">
        <v>20</v>
      </c>
      <c r="AM889" s="63">
        <v>9450</v>
      </c>
      <c r="AN889" s="63"/>
      <c r="AO889" s="63" t="s">
        <v>1902</v>
      </c>
      <c r="AP889" s="17">
        <f t="shared" si="309"/>
        <v>3.2934000000000001</v>
      </c>
      <c r="AQ889" s="17">
        <f t="shared" si="310"/>
        <v>0.74060999999999999</v>
      </c>
      <c r="AR889" s="17">
        <f t="shared" si="331"/>
        <v>151.16249999999999</v>
      </c>
      <c r="AS889" s="17">
        <f t="shared" si="329"/>
        <v>1.1511</v>
      </c>
      <c r="AT889" s="17">
        <f t="shared" si="311"/>
        <v>156.34761</v>
      </c>
      <c r="AU889" s="5">
        <f t="shared" si="312"/>
        <v>147.03052</v>
      </c>
      <c r="AV889" s="5">
        <f t="shared" si="313"/>
        <v>14.439589999999999</v>
      </c>
      <c r="AW889" s="5">
        <f t="shared" si="326"/>
        <v>0</v>
      </c>
      <c r="AX889" s="5">
        <f t="shared" si="328"/>
        <v>0</v>
      </c>
      <c r="AY889" s="5">
        <f t="shared" si="314"/>
        <v>0.41640000000000005</v>
      </c>
      <c r="AZ889" s="5">
        <f t="shared" si="315"/>
        <v>161.88651000000002</v>
      </c>
      <c r="BA889" s="7">
        <f t="shared" si="316"/>
        <v>-1.7405110426248486E-2</v>
      </c>
      <c r="BB889" s="62">
        <f t="shared" si="317"/>
        <v>9708</v>
      </c>
      <c r="BC889" s="28">
        <f t="shared" si="318"/>
        <v>1.3466958972752897E-2</v>
      </c>
      <c r="BD889" s="32">
        <f t="shared" si="319"/>
        <v>2.1064600859584615E-2</v>
      </c>
      <c r="BE889" s="32">
        <f t="shared" si="320"/>
        <v>4.7369448116283963E-3</v>
      </c>
      <c r="BF889" s="35">
        <f t="shared" si="321"/>
        <v>0.97419845432878704</v>
      </c>
      <c r="BG889" s="36">
        <f t="shared" si="322"/>
        <v>0.90823206949115143</v>
      </c>
      <c r="BH889" s="33">
        <f t="shared" si="323"/>
        <v>8.9195758188869462E-2</v>
      </c>
      <c r="BI889" s="33">
        <f t="shared" si="324"/>
        <v>2.5721723199789779E-3</v>
      </c>
      <c r="BJ889" s="63">
        <v>0</v>
      </c>
      <c r="BK889" s="63">
        <v>53.4</v>
      </c>
      <c r="BL889" s="63">
        <v>0</v>
      </c>
      <c r="BM889" s="63">
        <v>9077</v>
      </c>
      <c r="BN889" s="63">
        <v>0</v>
      </c>
      <c r="BO889" s="63">
        <v>0</v>
      </c>
      <c r="BP889" s="63">
        <v>0</v>
      </c>
      <c r="BQ889" s="63">
        <v>0</v>
      </c>
      <c r="BR889" s="63">
        <v>0</v>
      </c>
      <c r="BS889" s="63">
        <v>0</v>
      </c>
      <c r="BT889" s="63">
        <v>0</v>
      </c>
      <c r="BU889" s="63">
        <v>0</v>
      </c>
      <c r="BV889" s="63">
        <v>0</v>
      </c>
      <c r="BW889" s="63">
        <v>0</v>
      </c>
      <c r="BX889" s="63"/>
      <c r="BY889" s="63"/>
      <c r="BZ889" s="63"/>
      <c r="CA889" s="63"/>
      <c r="CB889" s="63"/>
      <c r="CC889" s="63"/>
      <c r="CD889" s="63"/>
      <c r="CE889" s="63"/>
      <c r="CF889" s="63"/>
      <c r="CG889" s="63"/>
      <c r="CH889" s="63"/>
      <c r="CI889" s="63"/>
      <c r="CJ889" s="63"/>
      <c r="CK889" s="63"/>
      <c r="CL889" s="63"/>
      <c r="CM889" s="63"/>
      <c r="CN889" s="63"/>
      <c r="CO889" s="63" t="s">
        <v>2160</v>
      </c>
      <c r="CP889" s="66"/>
      <c r="CQ889" s="64">
        <v>39232</v>
      </c>
      <c r="CR889" s="78" t="s">
        <v>2038</v>
      </c>
      <c r="CS889" s="78" t="s">
        <v>2038</v>
      </c>
    </row>
    <row r="890" spans="1:97">
      <c r="A890" s="63" t="s">
        <v>3591</v>
      </c>
      <c r="B890" s="63" t="s">
        <v>2887</v>
      </c>
      <c r="C890" s="63">
        <v>5551</v>
      </c>
      <c r="D890" s="19" t="s">
        <v>3782</v>
      </c>
      <c r="E890" s="63" t="s">
        <v>3804</v>
      </c>
      <c r="F890" s="63" t="s">
        <v>1818</v>
      </c>
      <c r="G890" s="65" t="s">
        <v>3592</v>
      </c>
      <c r="H890" s="65">
        <v>10</v>
      </c>
      <c r="I890" s="65">
        <v>30</v>
      </c>
      <c r="J890" s="65">
        <v>108</v>
      </c>
      <c r="K890" s="23">
        <v>42.589153000000003</v>
      </c>
      <c r="L890" s="23">
        <v>-109.707337</v>
      </c>
      <c r="M890" s="61" t="s">
        <v>2903</v>
      </c>
      <c r="N890" s="63" t="s">
        <v>2904</v>
      </c>
      <c r="O890" s="63"/>
      <c r="P890" s="63" t="s">
        <v>2396</v>
      </c>
      <c r="Q890" s="63"/>
      <c r="R890" s="63"/>
      <c r="S890" s="55">
        <f t="shared" si="330"/>
        <v>4962</v>
      </c>
      <c r="T890" s="63"/>
      <c r="U890" s="66">
        <v>8538</v>
      </c>
      <c r="V890" s="63">
        <v>13500</v>
      </c>
      <c r="W890" s="66">
        <v>13600</v>
      </c>
      <c r="X890" s="66">
        <v>13577</v>
      </c>
      <c r="Y890" s="63"/>
      <c r="Z890" s="64"/>
      <c r="AA890" s="63">
        <v>6.91</v>
      </c>
      <c r="AB890" s="63"/>
      <c r="AC890" s="63">
        <v>151</v>
      </c>
      <c r="AD890" s="63">
        <v>19</v>
      </c>
      <c r="AE890" s="63">
        <v>4175</v>
      </c>
      <c r="AF890" s="63">
        <v>60</v>
      </c>
      <c r="AG890" s="63"/>
      <c r="AH890" s="63">
        <v>6393</v>
      </c>
      <c r="AI890" s="63">
        <v>915</v>
      </c>
      <c r="AJ890" s="63">
        <v>0</v>
      </c>
      <c r="AK890" s="63">
        <v>0</v>
      </c>
      <c r="AL890" s="63">
        <v>6</v>
      </c>
      <c r="AM890" s="63">
        <v>11800</v>
      </c>
      <c r="AN890" s="63"/>
      <c r="AO890" s="63" t="s">
        <v>1902</v>
      </c>
      <c r="AP890" s="17">
        <f t="shared" si="309"/>
        <v>7.5349000000000004</v>
      </c>
      <c r="AQ890" s="17">
        <f t="shared" si="310"/>
        <v>1.56351</v>
      </c>
      <c r="AR890" s="17">
        <f t="shared" si="331"/>
        <v>181.61249999999998</v>
      </c>
      <c r="AS890" s="17">
        <f t="shared" si="329"/>
        <v>1.5347999999999999</v>
      </c>
      <c r="AT890" s="17">
        <f t="shared" si="311"/>
        <v>192.24570999999997</v>
      </c>
      <c r="AU890" s="5">
        <f t="shared" si="312"/>
        <v>180.34653</v>
      </c>
      <c r="AV890" s="5">
        <f t="shared" si="313"/>
        <v>14.996849999999998</v>
      </c>
      <c r="AW890" s="5">
        <f t="shared" si="326"/>
        <v>0</v>
      </c>
      <c r="AX890" s="5">
        <f t="shared" si="328"/>
        <v>0</v>
      </c>
      <c r="AY890" s="5">
        <f t="shared" si="314"/>
        <v>0.12492</v>
      </c>
      <c r="AZ890" s="5">
        <f t="shared" si="315"/>
        <v>195.4683</v>
      </c>
      <c r="BA890" s="7">
        <f t="shared" si="316"/>
        <v>-8.3117708333522063E-3</v>
      </c>
      <c r="BB890" s="62">
        <f t="shared" si="317"/>
        <v>11719</v>
      </c>
      <c r="BC890" s="28">
        <f t="shared" si="318"/>
        <v>-3.4440239806114207E-3</v>
      </c>
      <c r="BD890" s="32">
        <f t="shared" si="319"/>
        <v>3.9194112576036166E-2</v>
      </c>
      <c r="BE890" s="32">
        <f t="shared" si="320"/>
        <v>8.1328732901243938E-3</v>
      </c>
      <c r="BF890" s="35">
        <f t="shared" si="321"/>
        <v>0.95267301413383942</v>
      </c>
      <c r="BG890" s="36">
        <f t="shared" si="322"/>
        <v>0.9226382487595175</v>
      </c>
      <c r="BH890" s="33">
        <f t="shared" si="323"/>
        <v>7.6722670632527107E-2</v>
      </c>
      <c r="BI890" s="33">
        <f t="shared" si="324"/>
        <v>6.3908060795535651E-4</v>
      </c>
      <c r="BJ890" s="63">
        <v>0</v>
      </c>
      <c r="BK890" s="63">
        <v>32.549999999999997</v>
      </c>
      <c r="BL890" s="63">
        <v>0</v>
      </c>
      <c r="BM890" s="63">
        <v>11024</v>
      </c>
      <c r="BN890" s="63">
        <v>0</v>
      </c>
      <c r="BO890" s="63">
        <v>0</v>
      </c>
      <c r="BP890" s="63">
        <v>0</v>
      </c>
      <c r="BQ890" s="63">
        <v>0</v>
      </c>
      <c r="BR890" s="63">
        <v>0</v>
      </c>
      <c r="BS890" s="63">
        <v>0</v>
      </c>
      <c r="BT890" s="63">
        <v>0</v>
      </c>
      <c r="BU890" s="63">
        <v>0</v>
      </c>
      <c r="BV890" s="63">
        <v>0</v>
      </c>
      <c r="BW890" s="63">
        <v>0</v>
      </c>
      <c r="BX890" s="63"/>
      <c r="BY890" s="63"/>
      <c r="BZ890" s="63"/>
      <c r="CA890" s="63"/>
      <c r="CB890" s="63"/>
      <c r="CC890" s="63"/>
      <c r="CD890" s="63"/>
      <c r="CE890" s="63"/>
      <c r="CF890" s="63"/>
      <c r="CG890" s="63"/>
      <c r="CH890" s="63"/>
      <c r="CI890" s="63"/>
      <c r="CJ890" s="63"/>
      <c r="CK890" s="63"/>
      <c r="CL890" s="63"/>
      <c r="CM890" s="63"/>
      <c r="CN890" s="63"/>
      <c r="CO890" s="63" t="s">
        <v>2161</v>
      </c>
      <c r="CP890" s="66"/>
      <c r="CQ890" s="64">
        <v>39232</v>
      </c>
      <c r="CR890" s="78" t="s">
        <v>2038</v>
      </c>
      <c r="CS890" s="78" t="s">
        <v>2038</v>
      </c>
    </row>
    <row r="891" spans="1:97">
      <c r="A891" s="63" t="s">
        <v>3591</v>
      </c>
      <c r="B891" s="63" t="s">
        <v>2887</v>
      </c>
      <c r="C891" s="63">
        <v>5550</v>
      </c>
      <c r="D891" s="19" t="s">
        <v>3782</v>
      </c>
      <c r="E891" s="63" t="s">
        <v>3804</v>
      </c>
      <c r="F891" s="63" t="s">
        <v>1818</v>
      </c>
      <c r="G891" s="65" t="s">
        <v>259</v>
      </c>
      <c r="H891" s="65">
        <v>10</v>
      </c>
      <c r="I891" s="65">
        <v>30</v>
      </c>
      <c r="J891" s="65">
        <v>108</v>
      </c>
      <c r="K891" s="23">
        <v>42.588026999999997</v>
      </c>
      <c r="L891" s="23">
        <v>-109.699241</v>
      </c>
      <c r="M891" s="61" t="s">
        <v>2901</v>
      </c>
      <c r="N891" s="63" t="s">
        <v>2902</v>
      </c>
      <c r="O891" s="63"/>
      <c r="P891" s="63" t="s">
        <v>2396</v>
      </c>
      <c r="Q891" s="63"/>
      <c r="R891" s="63"/>
      <c r="S891" s="55">
        <f t="shared" si="330"/>
        <v>5020</v>
      </c>
      <c r="T891" s="63"/>
      <c r="U891" s="66">
        <v>8555</v>
      </c>
      <c r="V891" s="63">
        <v>13575</v>
      </c>
      <c r="W891" s="66">
        <v>13700</v>
      </c>
      <c r="X891" s="66">
        <v>13354</v>
      </c>
      <c r="Y891" s="63"/>
      <c r="Z891" s="64"/>
      <c r="AA891" s="63">
        <v>6.89</v>
      </c>
      <c r="AB891" s="63"/>
      <c r="AC891" s="63">
        <v>148</v>
      </c>
      <c r="AD891" s="63">
        <v>17</v>
      </c>
      <c r="AE891" s="63">
        <v>3990</v>
      </c>
      <c r="AF891" s="63">
        <v>60</v>
      </c>
      <c r="AG891" s="63"/>
      <c r="AH891" s="63">
        <v>6045</v>
      </c>
      <c r="AI891" s="63">
        <v>988</v>
      </c>
      <c r="AJ891" s="63">
        <v>0</v>
      </c>
      <c r="AK891" s="63">
        <v>0</v>
      </c>
      <c r="AL891" s="63">
        <v>15</v>
      </c>
      <c r="AM891" s="63">
        <v>11130</v>
      </c>
      <c r="AN891" s="63"/>
      <c r="AO891" s="63" t="s">
        <v>1902</v>
      </c>
      <c r="AP891" s="17">
        <f t="shared" si="309"/>
        <v>7.3852000000000002</v>
      </c>
      <c r="AQ891" s="17">
        <f t="shared" si="310"/>
        <v>1.39893</v>
      </c>
      <c r="AR891" s="17">
        <f t="shared" si="331"/>
        <v>173.565</v>
      </c>
      <c r="AS891" s="17">
        <f t="shared" si="329"/>
        <v>1.5347999999999999</v>
      </c>
      <c r="AT891" s="17">
        <f t="shared" si="311"/>
        <v>183.88392999999999</v>
      </c>
      <c r="AU891" s="5">
        <f t="shared" si="312"/>
        <v>170.52945</v>
      </c>
      <c r="AV891" s="5">
        <f t="shared" si="313"/>
        <v>16.19332</v>
      </c>
      <c r="AW891" s="5">
        <f t="shared" si="326"/>
        <v>0</v>
      </c>
      <c r="AX891" s="5">
        <f t="shared" si="328"/>
        <v>0</v>
      </c>
      <c r="AY891" s="5">
        <f t="shared" si="314"/>
        <v>0.31230000000000002</v>
      </c>
      <c r="AZ891" s="5">
        <f t="shared" si="315"/>
        <v>187.03506999999999</v>
      </c>
      <c r="BA891" s="7">
        <f t="shared" si="316"/>
        <v>-8.4954936252928485E-3</v>
      </c>
      <c r="BB891" s="62">
        <f t="shared" si="317"/>
        <v>11263</v>
      </c>
      <c r="BC891" s="28">
        <f t="shared" si="318"/>
        <v>5.939356048765239E-3</v>
      </c>
      <c r="BD891" s="32">
        <f t="shared" si="319"/>
        <v>4.0162291506386665E-2</v>
      </c>
      <c r="BE891" s="32">
        <f t="shared" si="320"/>
        <v>7.6076794747643259E-3</v>
      </c>
      <c r="BF891" s="35">
        <f t="shared" si="321"/>
        <v>0.95223002901884901</v>
      </c>
      <c r="BG891" s="36">
        <f t="shared" si="322"/>
        <v>0.91175120259532083</v>
      </c>
      <c r="BH891" s="33">
        <f t="shared" si="323"/>
        <v>8.6579057072023985E-2</v>
      </c>
      <c r="BI891" s="33">
        <f t="shared" si="324"/>
        <v>1.669740332655261E-3</v>
      </c>
      <c r="BJ891" s="63">
        <v>0</v>
      </c>
      <c r="BK891" s="63">
        <v>54.65</v>
      </c>
      <c r="BL891" s="63">
        <v>0</v>
      </c>
      <c r="BM891" s="63">
        <v>10518</v>
      </c>
      <c r="BN891" s="63">
        <v>0</v>
      </c>
      <c r="BO891" s="63">
        <v>0</v>
      </c>
      <c r="BP891" s="63">
        <v>0</v>
      </c>
      <c r="BQ891" s="63">
        <v>0</v>
      </c>
      <c r="BR891" s="63">
        <v>0</v>
      </c>
      <c r="BS891" s="63">
        <v>0</v>
      </c>
      <c r="BT891" s="63">
        <v>0</v>
      </c>
      <c r="BU891" s="63">
        <v>0</v>
      </c>
      <c r="BV891" s="63">
        <v>0</v>
      </c>
      <c r="BW891" s="63">
        <v>0</v>
      </c>
      <c r="BX891" s="63"/>
      <c r="BY891" s="63"/>
      <c r="BZ891" s="63"/>
      <c r="CA891" s="63"/>
      <c r="CB891" s="63"/>
      <c r="CC891" s="63"/>
      <c r="CD891" s="63"/>
      <c r="CE891" s="63"/>
      <c r="CF891" s="63"/>
      <c r="CG891" s="63"/>
      <c r="CH891" s="63"/>
      <c r="CI891" s="63"/>
      <c r="CJ891" s="63"/>
      <c r="CK891" s="63"/>
      <c r="CL891" s="63"/>
      <c r="CM891" s="63"/>
      <c r="CN891" s="63"/>
      <c r="CO891" s="63" t="s">
        <v>2162</v>
      </c>
      <c r="CP891" s="66"/>
      <c r="CQ891" s="64">
        <v>39232</v>
      </c>
      <c r="CR891" s="78" t="s">
        <v>2038</v>
      </c>
      <c r="CS891" s="78" t="s">
        <v>2038</v>
      </c>
    </row>
    <row r="892" spans="1:97">
      <c r="A892" s="63" t="s">
        <v>3591</v>
      </c>
      <c r="B892" s="63" t="s">
        <v>2887</v>
      </c>
      <c r="C892" s="63">
        <v>5552</v>
      </c>
      <c r="D892" s="19" t="s">
        <v>3782</v>
      </c>
      <c r="E892" s="63" t="s">
        <v>3804</v>
      </c>
      <c r="F892" s="63" t="s">
        <v>1818</v>
      </c>
      <c r="G892" s="65" t="s">
        <v>264</v>
      </c>
      <c r="H892" s="65">
        <v>10</v>
      </c>
      <c r="I892" s="65">
        <v>30</v>
      </c>
      <c r="J892" s="65">
        <v>108</v>
      </c>
      <c r="K892" s="23">
        <v>42.577795000000002</v>
      </c>
      <c r="L892" s="23">
        <v>-109.697141</v>
      </c>
      <c r="M892" s="61" t="s">
        <v>2890</v>
      </c>
      <c r="N892" s="63" t="s">
        <v>2891</v>
      </c>
      <c r="O892" s="63"/>
      <c r="P892" s="63" t="s">
        <v>2396</v>
      </c>
      <c r="Q892" s="63"/>
      <c r="R892" s="63"/>
      <c r="S892" s="55">
        <f t="shared" si="330"/>
        <v>4924</v>
      </c>
      <c r="T892" s="63"/>
      <c r="U892" s="66">
        <v>8686</v>
      </c>
      <c r="V892" s="63">
        <v>13610</v>
      </c>
      <c r="W892" s="66">
        <v>13700</v>
      </c>
      <c r="X892" s="66"/>
      <c r="Y892" s="63"/>
      <c r="Z892" s="64"/>
      <c r="AA892" s="63">
        <v>6.82</v>
      </c>
      <c r="AB892" s="63"/>
      <c r="AC892" s="63">
        <v>66</v>
      </c>
      <c r="AD892" s="63">
        <v>9</v>
      </c>
      <c r="AE892" s="63">
        <v>3475</v>
      </c>
      <c r="AF892" s="63">
        <v>45</v>
      </c>
      <c r="AG892" s="63"/>
      <c r="AH892" s="63">
        <v>5212</v>
      </c>
      <c r="AI892" s="63">
        <v>861</v>
      </c>
      <c r="AJ892" s="63">
        <v>0</v>
      </c>
      <c r="AK892" s="63">
        <v>0</v>
      </c>
      <c r="AL892" s="63">
        <v>20</v>
      </c>
      <c r="AM892" s="63">
        <v>9450</v>
      </c>
      <c r="AN892" s="63"/>
      <c r="AO892" s="63" t="s">
        <v>1902</v>
      </c>
      <c r="AP892" s="17">
        <f t="shared" si="309"/>
        <v>3.2934000000000001</v>
      </c>
      <c r="AQ892" s="17">
        <f t="shared" si="310"/>
        <v>0.74060999999999999</v>
      </c>
      <c r="AR892" s="17">
        <f t="shared" si="331"/>
        <v>151.16249999999999</v>
      </c>
      <c r="AS892" s="17">
        <f t="shared" si="329"/>
        <v>1.1511</v>
      </c>
      <c r="AT892" s="17">
        <f t="shared" si="311"/>
        <v>156.34761</v>
      </c>
      <c r="AU892" s="5">
        <f t="shared" si="312"/>
        <v>147.03052</v>
      </c>
      <c r="AV892" s="5">
        <f t="shared" si="313"/>
        <v>14.111789999999999</v>
      </c>
      <c r="AW892" s="5">
        <f t="shared" ref="AW892:AW923" si="332">IF(AJ892&gt;0,AJ892*0.03333,0)</f>
        <v>0</v>
      </c>
      <c r="AX892" s="5">
        <f t="shared" si="328"/>
        <v>0</v>
      </c>
      <c r="AY892" s="5">
        <f t="shared" si="314"/>
        <v>0.41640000000000005</v>
      </c>
      <c r="AZ892" s="5">
        <f t="shared" si="315"/>
        <v>161.55871000000002</v>
      </c>
      <c r="BA892" s="7">
        <f t="shared" si="316"/>
        <v>-1.6391935838205467E-2</v>
      </c>
      <c r="BB892" s="62">
        <f t="shared" si="317"/>
        <v>9688</v>
      </c>
      <c r="BC892" s="28">
        <f t="shared" si="318"/>
        <v>1.2435991221653255E-2</v>
      </c>
      <c r="BD892" s="32">
        <f t="shared" si="319"/>
        <v>2.1064600859584615E-2</v>
      </c>
      <c r="BE892" s="32">
        <f t="shared" si="320"/>
        <v>4.7369448116283963E-3</v>
      </c>
      <c r="BF892" s="35">
        <f t="shared" si="321"/>
        <v>0.97419845432878704</v>
      </c>
      <c r="BG892" s="36">
        <f t="shared" si="322"/>
        <v>0.91007485761677587</v>
      </c>
      <c r="BH892" s="33">
        <f t="shared" si="323"/>
        <v>8.7347751167361987E-2</v>
      </c>
      <c r="BI892" s="33">
        <f t="shared" si="324"/>
        <v>2.5773912158620232E-3</v>
      </c>
      <c r="BJ892" s="63">
        <v>0</v>
      </c>
      <c r="BK892" s="63">
        <v>53.4</v>
      </c>
      <c r="BL892" s="63">
        <v>0</v>
      </c>
      <c r="BM892" s="63">
        <v>9077</v>
      </c>
      <c r="BN892" s="63">
        <v>0</v>
      </c>
      <c r="BO892" s="63">
        <v>0</v>
      </c>
      <c r="BP892" s="63">
        <v>0</v>
      </c>
      <c r="BQ892" s="63">
        <v>0</v>
      </c>
      <c r="BR892" s="63">
        <v>0</v>
      </c>
      <c r="BS892" s="63">
        <v>0</v>
      </c>
      <c r="BT892" s="63">
        <v>0</v>
      </c>
      <c r="BU892" s="63">
        <v>0</v>
      </c>
      <c r="BV892" s="63">
        <v>0</v>
      </c>
      <c r="BW892" s="63">
        <v>0</v>
      </c>
      <c r="BX892" s="63"/>
      <c r="BY892" s="63"/>
      <c r="BZ892" s="63"/>
      <c r="CA892" s="63"/>
      <c r="CB892" s="63"/>
      <c r="CC892" s="63"/>
      <c r="CD892" s="63"/>
      <c r="CE892" s="63"/>
      <c r="CF892" s="63"/>
      <c r="CG892" s="63"/>
      <c r="CH892" s="63"/>
      <c r="CI892" s="63"/>
      <c r="CJ892" s="63"/>
      <c r="CK892" s="63"/>
      <c r="CL892" s="63"/>
      <c r="CM892" s="63"/>
      <c r="CN892" s="63"/>
      <c r="CO892" s="63" t="s">
        <v>2160</v>
      </c>
      <c r="CP892" s="66"/>
      <c r="CQ892" s="64">
        <v>39232</v>
      </c>
      <c r="CR892" s="78" t="s">
        <v>2038</v>
      </c>
      <c r="CS892" s="78" t="s">
        <v>2038</v>
      </c>
    </row>
    <row r="893" spans="1:97">
      <c r="A893" s="63" t="s">
        <v>3591</v>
      </c>
      <c r="B893" s="63" t="s">
        <v>2944</v>
      </c>
      <c r="C893" s="63">
        <v>5900</v>
      </c>
      <c r="D893" s="19" t="s">
        <v>3782</v>
      </c>
      <c r="E893" s="63" t="s">
        <v>3804</v>
      </c>
      <c r="F893" s="63" t="s">
        <v>1818</v>
      </c>
      <c r="G893" s="65" t="s">
        <v>3595</v>
      </c>
      <c r="H893" s="65">
        <v>11</v>
      </c>
      <c r="I893" s="65">
        <v>30</v>
      </c>
      <c r="J893" s="65">
        <v>108</v>
      </c>
      <c r="K893" s="23">
        <v>42.577979999999997</v>
      </c>
      <c r="L893" s="23">
        <v>-109.69294600000001</v>
      </c>
      <c r="M893" s="61" t="s">
        <v>2945</v>
      </c>
      <c r="N893" s="63" t="s">
        <v>2946</v>
      </c>
      <c r="O893" s="63"/>
      <c r="P893" s="63" t="s">
        <v>2396</v>
      </c>
      <c r="Q893" s="63"/>
      <c r="R893" s="63"/>
      <c r="S893" s="55">
        <f t="shared" si="330"/>
        <v>5485</v>
      </c>
      <c r="T893" s="63"/>
      <c r="U893" s="66">
        <v>7994</v>
      </c>
      <c r="V893" s="63">
        <v>13479</v>
      </c>
      <c r="W893" s="66">
        <v>13600</v>
      </c>
      <c r="X893" s="66">
        <v>13570</v>
      </c>
      <c r="Y893" s="63" t="s">
        <v>3788</v>
      </c>
      <c r="Z893" s="64"/>
      <c r="AA893" s="63">
        <v>7.03</v>
      </c>
      <c r="AB893" s="63"/>
      <c r="AC893" s="63">
        <v>75</v>
      </c>
      <c r="AD893" s="63">
        <v>11</v>
      </c>
      <c r="AE893" s="63">
        <v>3254</v>
      </c>
      <c r="AF893" s="63">
        <v>37</v>
      </c>
      <c r="AG893" s="63"/>
      <c r="AH893" s="63">
        <v>4653</v>
      </c>
      <c r="AI893" s="63">
        <v>741</v>
      </c>
      <c r="AJ893" s="63">
        <v>0</v>
      </c>
      <c r="AK893" s="63">
        <v>0</v>
      </c>
      <c r="AL893" s="63">
        <v>11</v>
      </c>
      <c r="AM893" s="63">
        <v>8556</v>
      </c>
      <c r="AN893" s="63"/>
      <c r="AO893" s="63" t="s">
        <v>1902</v>
      </c>
      <c r="AP893" s="17">
        <f t="shared" si="309"/>
        <v>3.7425000000000002</v>
      </c>
      <c r="AQ893" s="17">
        <f t="shared" si="310"/>
        <v>0.90519000000000005</v>
      </c>
      <c r="AR893" s="17">
        <f t="shared" si="331"/>
        <v>141.54899999999998</v>
      </c>
      <c r="AS893" s="17">
        <f t="shared" si="329"/>
        <v>0.94645999999999997</v>
      </c>
      <c r="AT893" s="17">
        <f t="shared" si="311"/>
        <v>147.14314999999999</v>
      </c>
      <c r="AU893" s="5">
        <f t="shared" si="312"/>
        <v>131.26113000000001</v>
      </c>
      <c r="AV893" s="5">
        <f t="shared" si="313"/>
        <v>12.144989999999998</v>
      </c>
      <c r="AW893" s="5">
        <f t="shared" si="332"/>
        <v>0</v>
      </c>
      <c r="AX893" s="5">
        <f t="shared" si="328"/>
        <v>0</v>
      </c>
      <c r="AY893" s="5">
        <f t="shared" si="314"/>
        <v>0.22902000000000003</v>
      </c>
      <c r="AZ893" s="5">
        <f t="shared" si="315"/>
        <v>143.63514000000001</v>
      </c>
      <c r="BA893" s="7">
        <f t="shared" si="316"/>
        <v>1.2064208782574465E-2</v>
      </c>
      <c r="BB893" s="62">
        <f t="shared" si="317"/>
        <v>8782</v>
      </c>
      <c r="BC893" s="28">
        <f t="shared" si="318"/>
        <v>1.3034952128273157E-2</v>
      </c>
      <c r="BD893" s="32">
        <f t="shared" si="319"/>
        <v>2.5434415397522756E-2</v>
      </c>
      <c r="BE893" s="32">
        <f t="shared" si="320"/>
        <v>6.1517644552260848E-3</v>
      </c>
      <c r="BF893" s="35">
        <f t="shared" si="321"/>
        <v>0.96841382014725108</v>
      </c>
      <c r="BG893" s="36">
        <f t="shared" si="322"/>
        <v>0.91385109521249464</v>
      </c>
      <c r="BH893" s="33">
        <f t="shared" si="323"/>
        <v>8.4554448166374863E-2</v>
      </c>
      <c r="BI893" s="33">
        <f t="shared" si="324"/>
        <v>1.5944566211304561E-3</v>
      </c>
      <c r="BJ893" s="63">
        <v>0</v>
      </c>
      <c r="BK893" s="63">
        <v>44.97</v>
      </c>
      <c r="BL893" s="63">
        <v>0</v>
      </c>
      <c r="BM893" s="63">
        <v>8352</v>
      </c>
      <c r="BN893" s="63">
        <v>0</v>
      </c>
      <c r="BO893" s="63">
        <v>0</v>
      </c>
      <c r="BP893" s="63">
        <v>0</v>
      </c>
      <c r="BQ893" s="63">
        <v>0</v>
      </c>
      <c r="BR893" s="63">
        <v>0</v>
      </c>
      <c r="BS893" s="63">
        <v>0</v>
      </c>
      <c r="BT893" s="63">
        <v>0</v>
      </c>
      <c r="BU893" s="63">
        <v>0</v>
      </c>
      <c r="BV893" s="63">
        <v>0</v>
      </c>
      <c r="BW893" s="63">
        <v>0</v>
      </c>
      <c r="BX893" s="63"/>
      <c r="BY893" s="63"/>
      <c r="BZ893" s="63"/>
      <c r="CA893" s="63"/>
      <c r="CB893" s="63"/>
      <c r="CC893" s="63"/>
      <c r="CD893" s="63"/>
      <c r="CE893" s="63"/>
      <c r="CF893" s="63"/>
      <c r="CG893" s="63"/>
      <c r="CH893" s="63"/>
      <c r="CI893" s="63"/>
      <c r="CJ893" s="63"/>
      <c r="CK893" s="63"/>
      <c r="CL893" s="63"/>
      <c r="CM893" s="63" t="s">
        <v>7041</v>
      </c>
      <c r="CN893" s="63"/>
      <c r="CO893" s="63" t="s">
        <v>2163</v>
      </c>
      <c r="CP893" s="66"/>
      <c r="CQ893" s="64">
        <v>39435</v>
      </c>
      <c r="CR893" s="78" t="s">
        <v>2038</v>
      </c>
      <c r="CS893" s="78" t="s">
        <v>2038</v>
      </c>
    </row>
    <row r="894" spans="1:97">
      <c r="A894" s="63" t="s">
        <v>3591</v>
      </c>
      <c r="B894" s="63" t="s">
        <v>2878</v>
      </c>
      <c r="C894" s="63">
        <v>5553</v>
      </c>
      <c r="D894" s="19" t="s">
        <v>3782</v>
      </c>
      <c r="E894" s="63" t="s">
        <v>3804</v>
      </c>
      <c r="F894" s="63" t="s">
        <v>1818</v>
      </c>
      <c r="G894" s="65" t="s">
        <v>3617</v>
      </c>
      <c r="H894" s="65">
        <v>14</v>
      </c>
      <c r="I894" s="65">
        <v>30</v>
      </c>
      <c r="J894" s="65">
        <v>108</v>
      </c>
      <c r="K894" s="23">
        <v>42.570723999999998</v>
      </c>
      <c r="L894" s="23">
        <v>-109.693729</v>
      </c>
      <c r="M894" s="61" t="s">
        <v>2879</v>
      </c>
      <c r="N894" s="63" t="s">
        <v>2880</v>
      </c>
      <c r="O894" s="63"/>
      <c r="P894" s="63" t="s">
        <v>2396</v>
      </c>
      <c r="Q894" s="63"/>
      <c r="R894" s="63"/>
      <c r="S894" s="55">
        <f t="shared" si="330"/>
        <v>2726</v>
      </c>
      <c r="T894" s="63"/>
      <c r="U894" s="66">
        <v>10934</v>
      </c>
      <c r="V894" s="63">
        <v>13660</v>
      </c>
      <c r="W894" s="66">
        <v>13796</v>
      </c>
      <c r="X894" s="66"/>
      <c r="Y894" s="63"/>
      <c r="Z894" s="64"/>
      <c r="AA894" s="63">
        <v>6.87</v>
      </c>
      <c r="AB894" s="63"/>
      <c r="AC894" s="63">
        <v>71</v>
      </c>
      <c r="AD894" s="63">
        <v>9</v>
      </c>
      <c r="AE894" s="63">
        <v>3780</v>
      </c>
      <c r="AF894" s="63">
        <v>44</v>
      </c>
      <c r="AG894" s="63"/>
      <c r="AH894" s="63">
        <v>5767</v>
      </c>
      <c r="AI894" s="63">
        <v>1071</v>
      </c>
      <c r="AJ894" s="63">
        <v>0</v>
      </c>
      <c r="AK894" s="63">
        <v>0</v>
      </c>
      <c r="AL894" s="63">
        <v>10</v>
      </c>
      <c r="AM894" s="63">
        <v>10680</v>
      </c>
      <c r="AN894" s="63"/>
      <c r="AO894" s="63" t="s">
        <v>1902</v>
      </c>
      <c r="AP894" s="17">
        <f t="shared" si="309"/>
        <v>3.5428999999999999</v>
      </c>
      <c r="AQ894" s="17">
        <f t="shared" si="310"/>
        <v>0.74060999999999999</v>
      </c>
      <c r="AR894" s="17">
        <f t="shared" si="331"/>
        <v>164.42999999999998</v>
      </c>
      <c r="AS894" s="17">
        <f t="shared" si="329"/>
        <v>1.1255199999999999</v>
      </c>
      <c r="AT894" s="17">
        <f t="shared" si="311"/>
        <v>169.83902999999998</v>
      </c>
      <c r="AU894" s="5">
        <f t="shared" si="312"/>
        <v>162.68707000000001</v>
      </c>
      <c r="AV894" s="5">
        <f t="shared" si="313"/>
        <v>17.55369</v>
      </c>
      <c r="AW894" s="5">
        <f t="shared" si="332"/>
        <v>0</v>
      </c>
      <c r="AX894" s="5">
        <f t="shared" si="328"/>
        <v>0</v>
      </c>
      <c r="AY894" s="5">
        <f t="shared" si="314"/>
        <v>0.20820000000000002</v>
      </c>
      <c r="AZ894" s="5">
        <f t="shared" si="315"/>
        <v>180.44896</v>
      </c>
      <c r="BA894" s="7">
        <f t="shared" si="316"/>
        <v>-3.0289162925625914E-2</v>
      </c>
      <c r="BB894" s="62">
        <f t="shared" si="317"/>
        <v>10752</v>
      </c>
      <c r="BC894" s="28">
        <f t="shared" si="318"/>
        <v>3.3594624860022394E-3</v>
      </c>
      <c r="BD894" s="32">
        <f t="shared" si="319"/>
        <v>2.0860340523612273E-2</v>
      </c>
      <c r="BE894" s="32">
        <f t="shared" si="320"/>
        <v>4.3606584422909156E-3</v>
      </c>
      <c r="BF894" s="35">
        <f t="shared" si="321"/>
        <v>0.97477900103409676</v>
      </c>
      <c r="BG894" s="36">
        <f t="shared" si="322"/>
        <v>0.90156834375770301</v>
      </c>
      <c r="BH894" s="33">
        <f t="shared" si="323"/>
        <v>9.7277867381446809E-2</v>
      </c>
      <c r="BI894" s="33">
        <f t="shared" si="324"/>
        <v>1.1537888608501817E-3</v>
      </c>
      <c r="BJ894" s="63">
        <v>0</v>
      </c>
      <c r="BK894" s="63">
        <v>2.92</v>
      </c>
      <c r="BL894" s="63">
        <v>0</v>
      </c>
      <c r="BM894" s="63">
        <v>10003</v>
      </c>
      <c r="BN894" s="63">
        <v>0</v>
      </c>
      <c r="BO894" s="63">
        <v>0</v>
      </c>
      <c r="BP894" s="63">
        <v>0</v>
      </c>
      <c r="BQ894" s="63">
        <v>0</v>
      </c>
      <c r="BR894" s="63">
        <v>0</v>
      </c>
      <c r="BS894" s="63">
        <v>0</v>
      </c>
      <c r="BT894" s="63">
        <v>0</v>
      </c>
      <c r="BU894" s="63">
        <v>0</v>
      </c>
      <c r="BV894" s="63">
        <v>0</v>
      </c>
      <c r="BW894" s="63">
        <v>0</v>
      </c>
      <c r="BX894" s="63"/>
      <c r="BY894" s="63"/>
      <c r="BZ894" s="63"/>
      <c r="CA894" s="63"/>
      <c r="CB894" s="63"/>
      <c r="CC894" s="63"/>
      <c r="CD894" s="63"/>
      <c r="CE894" s="63"/>
      <c r="CF894" s="63"/>
      <c r="CG894" s="63"/>
      <c r="CH894" s="63"/>
      <c r="CI894" s="63"/>
      <c r="CJ894" s="63"/>
      <c r="CK894" s="63"/>
      <c r="CL894" s="63"/>
      <c r="CM894" s="63"/>
      <c r="CN894" s="63"/>
      <c r="CO894" s="63" t="s">
        <v>2164</v>
      </c>
      <c r="CP894" s="66"/>
      <c r="CQ894" s="64">
        <v>39232</v>
      </c>
      <c r="CR894" s="78" t="s">
        <v>2038</v>
      </c>
      <c r="CS894" s="78" t="s">
        <v>2038</v>
      </c>
    </row>
    <row r="895" spans="1:97">
      <c r="A895" s="63" t="s">
        <v>3591</v>
      </c>
      <c r="B895" s="63" t="s">
        <v>2875</v>
      </c>
      <c r="C895" s="63">
        <v>5438</v>
      </c>
      <c r="D895" s="19" t="s">
        <v>3782</v>
      </c>
      <c r="E895" s="63" t="s">
        <v>3804</v>
      </c>
      <c r="F895" s="63" t="s">
        <v>1818</v>
      </c>
      <c r="G895" s="65" t="s">
        <v>259</v>
      </c>
      <c r="H895" s="65">
        <v>15</v>
      </c>
      <c r="I895" s="65">
        <v>30</v>
      </c>
      <c r="J895" s="65">
        <v>108</v>
      </c>
      <c r="K895" s="23">
        <v>42.572932000000002</v>
      </c>
      <c r="L895" s="23">
        <v>-109.699478</v>
      </c>
      <c r="M895" s="61" t="s">
        <v>2892</v>
      </c>
      <c r="N895" s="63" t="s">
        <v>2893</v>
      </c>
      <c r="O895" s="63"/>
      <c r="P895" s="63" t="s">
        <v>2396</v>
      </c>
      <c r="Q895" s="63"/>
      <c r="R895" s="63"/>
      <c r="S895" s="55">
        <f t="shared" si="330"/>
        <v>4286</v>
      </c>
      <c r="T895" s="63"/>
      <c r="U895" s="66">
        <v>9279</v>
      </c>
      <c r="V895" s="63">
        <v>13565</v>
      </c>
      <c r="W895" s="66">
        <v>13880</v>
      </c>
      <c r="X895" s="66"/>
      <c r="Y895" s="63" t="s">
        <v>3788</v>
      </c>
      <c r="Z895" s="64"/>
      <c r="AA895" s="63">
        <v>7.33</v>
      </c>
      <c r="AB895" s="63"/>
      <c r="AC895" s="63">
        <v>77</v>
      </c>
      <c r="AD895" s="63">
        <v>12</v>
      </c>
      <c r="AE895" s="63">
        <v>3810</v>
      </c>
      <c r="AF895" s="63">
        <v>30</v>
      </c>
      <c r="AG895" s="63"/>
      <c r="AH895" s="63">
        <v>5700</v>
      </c>
      <c r="AI895" s="63">
        <v>927</v>
      </c>
      <c r="AJ895" s="63">
        <v>0</v>
      </c>
      <c r="AK895" s="63">
        <v>0</v>
      </c>
      <c r="AL895" s="63">
        <v>25</v>
      </c>
      <c r="AM895" s="63">
        <v>11940</v>
      </c>
      <c r="AN895" s="63"/>
      <c r="AO895" s="63" t="s">
        <v>1902</v>
      </c>
      <c r="AP895" s="17">
        <f t="shared" si="309"/>
        <v>3.8422999999999998</v>
      </c>
      <c r="AQ895" s="17">
        <f t="shared" si="310"/>
        <v>0.98748000000000002</v>
      </c>
      <c r="AR895" s="17">
        <f t="shared" si="331"/>
        <v>165.73499999999999</v>
      </c>
      <c r="AS895" s="17">
        <f t="shared" si="329"/>
        <v>0.76739999999999997</v>
      </c>
      <c r="AT895" s="17">
        <f t="shared" si="311"/>
        <v>171.33217999999999</v>
      </c>
      <c r="AU895" s="5">
        <f t="shared" si="312"/>
        <v>160.797</v>
      </c>
      <c r="AV895" s="5">
        <f t="shared" si="313"/>
        <v>15.193529999999999</v>
      </c>
      <c r="AW895" s="5">
        <f t="shared" si="332"/>
        <v>0</v>
      </c>
      <c r="AX895" s="5">
        <f t="shared" si="328"/>
        <v>0</v>
      </c>
      <c r="AY895" s="5">
        <f t="shared" si="314"/>
        <v>0.52050000000000007</v>
      </c>
      <c r="AZ895" s="5">
        <f t="shared" si="315"/>
        <v>176.51103000000001</v>
      </c>
      <c r="BA895" s="7">
        <f t="shared" si="316"/>
        <v>-1.4888460809684948E-2</v>
      </c>
      <c r="BB895" s="62">
        <f t="shared" si="317"/>
        <v>10581</v>
      </c>
      <c r="BC895" s="28">
        <f t="shared" si="318"/>
        <v>-6.0343679232716128E-2</v>
      </c>
      <c r="BD895" s="32">
        <f t="shared" si="319"/>
        <v>2.2426026447571027E-2</v>
      </c>
      <c r="BE895" s="32">
        <f t="shared" si="320"/>
        <v>5.7635407429007211E-3</v>
      </c>
      <c r="BF895" s="35">
        <f t="shared" si="321"/>
        <v>0.97181043280952828</v>
      </c>
      <c r="BG895" s="36">
        <f t="shared" si="322"/>
        <v>0.91097423203524441</v>
      </c>
      <c r="BH895" s="33">
        <f t="shared" si="323"/>
        <v>8.607694374680154E-2</v>
      </c>
      <c r="BI895" s="33">
        <f t="shared" si="324"/>
        <v>2.9488242179539718E-3</v>
      </c>
      <c r="BJ895" s="63">
        <v>0</v>
      </c>
      <c r="BK895" s="63">
        <v>13.74</v>
      </c>
      <c r="BL895" s="63">
        <v>0</v>
      </c>
      <c r="BM895" s="63">
        <v>9930</v>
      </c>
      <c r="BN895" s="63">
        <v>0</v>
      </c>
      <c r="BO895" s="63">
        <v>0</v>
      </c>
      <c r="BP895" s="63">
        <v>0</v>
      </c>
      <c r="BQ895" s="63">
        <v>0</v>
      </c>
      <c r="BR895" s="63">
        <v>0</v>
      </c>
      <c r="BS895" s="63">
        <v>0</v>
      </c>
      <c r="BT895" s="63">
        <v>0</v>
      </c>
      <c r="BU895" s="63">
        <v>0</v>
      </c>
      <c r="BV895" s="63">
        <v>0</v>
      </c>
      <c r="BW895" s="63">
        <v>0</v>
      </c>
      <c r="BX895" s="63"/>
      <c r="BY895" s="63"/>
      <c r="BZ895" s="63"/>
      <c r="CA895" s="63"/>
      <c r="CB895" s="63"/>
      <c r="CC895" s="63"/>
      <c r="CD895" s="63"/>
      <c r="CE895" s="63"/>
      <c r="CF895" s="63"/>
      <c r="CG895" s="63"/>
      <c r="CH895" s="63"/>
      <c r="CI895" s="63"/>
      <c r="CJ895" s="63"/>
      <c r="CK895" s="63"/>
      <c r="CL895" s="63"/>
      <c r="CM895" s="63" t="s">
        <v>3820</v>
      </c>
      <c r="CN895" s="63"/>
      <c r="CO895" s="63" t="s">
        <v>2166</v>
      </c>
      <c r="CP895" s="66"/>
      <c r="CQ895" s="64">
        <v>38715</v>
      </c>
      <c r="CR895" s="78" t="s">
        <v>2038</v>
      </c>
      <c r="CS895" s="78" t="s">
        <v>2038</v>
      </c>
    </row>
    <row r="896" spans="1:97">
      <c r="A896" s="63" t="s">
        <v>3591</v>
      </c>
      <c r="B896" s="63" t="s">
        <v>2875</v>
      </c>
      <c r="C896" s="63">
        <v>5554</v>
      </c>
      <c r="D896" s="19" t="s">
        <v>3782</v>
      </c>
      <c r="E896" s="63" t="s">
        <v>3804</v>
      </c>
      <c r="F896" s="63" t="s">
        <v>1818</v>
      </c>
      <c r="G896" s="65" t="s">
        <v>3596</v>
      </c>
      <c r="H896" s="65">
        <v>15</v>
      </c>
      <c r="I896" s="65">
        <v>30</v>
      </c>
      <c r="J896" s="65">
        <v>108</v>
      </c>
      <c r="K896" s="23">
        <v>42.56718</v>
      </c>
      <c r="L896" s="23">
        <v>-109.698002</v>
      </c>
      <c r="M896" s="61" t="s">
        <v>2876</v>
      </c>
      <c r="N896" s="63" t="s">
        <v>2877</v>
      </c>
      <c r="O896" s="63"/>
      <c r="P896" s="63" t="s">
        <v>2396</v>
      </c>
      <c r="Q896" s="63"/>
      <c r="R896" s="63"/>
      <c r="S896" s="55">
        <f t="shared" si="330"/>
        <v>4742</v>
      </c>
      <c r="T896" s="63"/>
      <c r="U896" s="66">
        <v>8885</v>
      </c>
      <c r="V896" s="63">
        <v>13627</v>
      </c>
      <c r="W896" s="66">
        <v>13720</v>
      </c>
      <c r="X896" s="66"/>
      <c r="Y896" s="63"/>
      <c r="Z896" s="64"/>
      <c r="AA896" s="63">
        <v>6.88</v>
      </c>
      <c r="AB896" s="63"/>
      <c r="AC896" s="63">
        <v>93</v>
      </c>
      <c r="AD896" s="63">
        <v>13</v>
      </c>
      <c r="AE896" s="63">
        <v>4220</v>
      </c>
      <c r="AF896" s="63">
        <v>55</v>
      </c>
      <c r="AG896" s="63"/>
      <c r="AH896" s="63">
        <v>6706</v>
      </c>
      <c r="AI896" s="63">
        <v>988</v>
      </c>
      <c r="AJ896" s="63">
        <v>0</v>
      </c>
      <c r="AK896" s="63">
        <v>0</v>
      </c>
      <c r="AL896" s="63">
        <v>8</v>
      </c>
      <c r="AM896" s="63">
        <v>11740</v>
      </c>
      <c r="AN896" s="63"/>
      <c r="AO896" s="63" t="s">
        <v>1902</v>
      </c>
      <c r="AP896" s="17">
        <f t="shared" si="309"/>
        <v>4.6406999999999998</v>
      </c>
      <c r="AQ896" s="17">
        <f t="shared" si="310"/>
        <v>1.0697700000000001</v>
      </c>
      <c r="AR896" s="17">
        <f t="shared" si="331"/>
        <v>183.57</v>
      </c>
      <c r="AS896" s="17">
        <f t="shared" si="329"/>
        <v>1.4068999999999998</v>
      </c>
      <c r="AT896" s="17">
        <f t="shared" si="311"/>
        <v>190.68736999999999</v>
      </c>
      <c r="AU896" s="5">
        <f t="shared" si="312"/>
        <v>189.17625999999998</v>
      </c>
      <c r="AV896" s="5">
        <f t="shared" si="313"/>
        <v>16.19332</v>
      </c>
      <c r="AW896" s="5">
        <f t="shared" si="332"/>
        <v>0</v>
      </c>
      <c r="AX896" s="5">
        <f t="shared" si="328"/>
        <v>0</v>
      </c>
      <c r="AY896" s="5">
        <f t="shared" si="314"/>
        <v>0.16656000000000001</v>
      </c>
      <c r="AZ896" s="5">
        <f t="shared" si="315"/>
        <v>205.53613999999999</v>
      </c>
      <c r="BA896" s="7">
        <f t="shared" si="316"/>
        <v>-3.7475741911427725E-2</v>
      </c>
      <c r="BB896" s="62">
        <f t="shared" si="317"/>
        <v>12083</v>
      </c>
      <c r="BC896" s="28">
        <f t="shared" si="318"/>
        <v>1.4397850816437897E-2</v>
      </c>
      <c r="BD896" s="32">
        <f t="shared" si="319"/>
        <v>2.4336693090895322E-2</v>
      </c>
      <c r="BE896" s="32">
        <f t="shared" si="320"/>
        <v>5.610072654523476E-3</v>
      </c>
      <c r="BF896" s="35">
        <f t="shared" si="321"/>
        <v>0.97005323425458123</v>
      </c>
      <c r="BG896" s="36">
        <f t="shared" si="322"/>
        <v>0.92040387641803523</v>
      </c>
      <c r="BH896" s="33">
        <f t="shared" si="323"/>
        <v>7.8785755147488909E-2</v>
      </c>
      <c r="BI896" s="33">
        <f t="shared" si="324"/>
        <v>8.1036843447580571E-4</v>
      </c>
      <c r="BJ896" s="63">
        <v>0</v>
      </c>
      <c r="BK896" s="63">
        <v>6.5</v>
      </c>
      <c r="BL896" s="63">
        <v>0</v>
      </c>
      <c r="BM896" s="63">
        <v>11370</v>
      </c>
      <c r="BN896" s="63">
        <v>0</v>
      </c>
      <c r="BO896" s="63">
        <v>0</v>
      </c>
      <c r="BP896" s="63">
        <v>0</v>
      </c>
      <c r="BQ896" s="63">
        <v>0</v>
      </c>
      <c r="BR896" s="63">
        <v>0</v>
      </c>
      <c r="BS896" s="63">
        <v>0</v>
      </c>
      <c r="BT896" s="63">
        <v>0</v>
      </c>
      <c r="BU896" s="63">
        <v>0</v>
      </c>
      <c r="BV896" s="63">
        <v>0</v>
      </c>
      <c r="BW896" s="63">
        <v>0</v>
      </c>
      <c r="BX896" s="63"/>
      <c r="BY896" s="63"/>
      <c r="BZ896" s="63"/>
      <c r="CA896" s="63"/>
      <c r="CB896" s="63"/>
      <c r="CC896" s="63"/>
      <c r="CD896" s="63"/>
      <c r="CE896" s="63"/>
      <c r="CF896" s="63"/>
      <c r="CG896" s="63"/>
      <c r="CH896" s="63"/>
      <c r="CI896" s="63"/>
      <c r="CJ896" s="63"/>
      <c r="CK896" s="63"/>
      <c r="CL896" s="63"/>
      <c r="CM896" s="63"/>
      <c r="CN896" s="63"/>
      <c r="CO896" s="63" t="s">
        <v>2165</v>
      </c>
      <c r="CP896" s="66"/>
      <c r="CQ896" s="64">
        <v>39232</v>
      </c>
      <c r="CR896" s="78" t="s">
        <v>2038</v>
      </c>
      <c r="CS896" s="78" t="s">
        <v>2038</v>
      </c>
    </row>
    <row r="897" spans="1:97">
      <c r="A897" s="63" t="s">
        <v>3591</v>
      </c>
      <c r="B897" s="63" t="s">
        <v>2875</v>
      </c>
      <c r="C897" s="63">
        <v>5902</v>
      </c>
      <c r="D897" s="19" t="s">
        <v>3782</v>
      </c>
      <c r="E897" s="63" t="s">
        <v>3804</v>
      </c>
      <c r="F897" s="63" t="s">
        <v>1818</v>
      </c>
      <c r="G897" s="65" t="s">
        <v>259</v>
      </c>
      <c r="H897" s="65">
        <v>15</v>
      </c>
      <c r="I897" s="65">
        <v>30</v>
      </c>
      <c r="J897" s="65">
        <v>108</v>
      </c>
      <c r="K897" s="23">
        <v>42.572932000000002</v>
      </c>
      <c r="L897" s="23">
        <v>-109.699478</v>
      </c>
      <c r="M897" s="61" t="s">
        <v>2892</v>
      </c>
      <c r="N897" s="63" t="s">
        <v>2894</v>
      </c>
      <c r="O897" s="63"/>
      <c r="P897" s="63" t="s">
        <v>2396</v>
      </c>
      <c r="Q897" s="63"/>
      <c r="R897" s="63"/>
      <c r="S897" s="55">
        <f t="shared" si="330"/>
        <v>4377</v>
      </c>
      <c r="T897" s="63"/>
      <c r="U897" s="66">
        <v>9279</v>
      </c>
      <c r="V897" s="63">
        <v>13656</v>
      </c>
      <c r="W897" s="66">
        <v>13880</v>
      </c>
      <c r="X897" s="66"/>
      <c r="Y897" s="63"/>
      <c r="Z897" s="64"/>
      <c r="AA897" s="63">
        <v>7.33</v>
      </c>
      <c r="AB897" s="63"/>
      <c r="AC897" s="63">
        <v>77</v>
      </c>
      <c r="AD897" s="63">
        <v>12</v>
      </c>
      <c r="AE897" s="63">
        <v>3810</v>
      </c>
      <c r="AF897" s="63">
        <v>30</v>
      </c>
      <c r="AG897" s="63"/>
      <c r="AH897" s="63">
        <v>5700</v>
      </c>
      <c r="AI897" s="63">
        <v>927</v>
      </c>
      <c r="AJ897" s="63">
        <v>0</v>
      </c>
      <c r="AK897" s="63">
        <v>0</v>
      </c>
      <c r="AL897" s="63">
        <v>25</v>
      </c>
      <c r="AM897" s="63">
        <v>11940</v>
      </c>
      <c r="AN897" s="63"/>
      <c r="AO897" s="63" t="s">
        <v>1902</v>
      </c>
      <c r="AP897" s="17">
        <f t="shared" si="309"/>
        <v>3.8422999999999998</v>
      </c>
      <c r="AQ897" s="17">
        <f t="shared" si="310"/>
        <v>0.98748000000000002</v>
      </c>
      <c r="AR897" s="17">
        <f t="shared" si="331"/>
        <v>165.73499999999999</v>
      </c>
      <c r="AS897" s="17">
        <f t="shared" si="329"/>
        <v>0.76739999999999997</v>
      </c>
      <c r="AT897" s="17">
        <f t="shared" si="311"/>
        <v>171.33217999999999</v>
      </c>
      <c r="AU897" s="5">
        <f t="shared" si="312"/>
        <v>160.797</v>
      </c>
      <c r="AV897" s="5">
        <f t="shared" si="313"/>
        <v>15.193529999999999</v>
      </c>
      <c r="AW897" s="5">
        <f t="shared" si="332"/>
        <v>0</v>
      </c>
      <c r="AX897" s="5">
        <f t="shared" si="328"/>
        <v>0</v>
      </c>
      <c r="AY897" s="5">
        <f t="shared" si="314"/>
        <v>0.52050000000000007</v>
      </c>
      <c r="AZ897" s="5">
        <f t="shared" si="315"/>
        <v>176.51103000000001</v>
      </c>
      <c r="BA897" s="7">
        <f t="shared" si="316"/>
        <v>-1.4888460809684948E-2</v>
      </c>
      <c r="BB897" s="62">
        <f t="shared" si="317"/>
        <v>10581</v>
      </c>
      <c r="BC897" s="28">
        <f t="shared" si="318"/>
        <v>-6.0343679232716128E-2</v>
      </c>
      <c r="BD897" s="32">
        <f t="shared" si="319"/>
        <v>2.2426026447571027E-2</v>
      </c>
      <c r="BE897" s="32">
        <f t="shared" si="320"/>
        <v>5.7635407429007211E-3</v>
      </c>
      <c r="BF897" s="35">
        <f t="shared" si="321"/>
        <v>0.97181043280952828</v>
      </c>
      <c r="BG897" s="36">
        <f t="shared" si="322"/>
        <v>0.91097423203524441</v>
      </c>
      <c r="BH897" s="33">
        <f t="shared" si="323"/>
        <v>8.607694374680154E-2</v>
      </c>
      <c r="BI897" s="33">
        <f t="shared" si="324"/>
        <v>2.9488242179539718E-3</v>
      </c>
      <c r="BJ897" s="63">
        <v>0</v>
      </c>
      <c r="BK897" s="63">
        <v>13.74</v>
      </c>
      <c r="BL897" s="63">
        <v>0</v>
      </c>
      <c r="BM897" s="63">
        <v>9930</v>
      </c>
      <c r="BN897" s="63">
        <v>0</v>
      </c>
      <c r="BO897" s="63">
        <v>0</v>
      </c>
      <c r="BP897" s="63">
        <v>0</v>
      </c>
      <c r="BQ897" s="63">
        <v>0</v>
      </c>
      <c r="BR897" s="63">
        <v>0</v>
      </c>
      <c r="BS897" s="63">
        <v>0</v>
      </c>
      <c r="BT897" s="63">
        <v>0</v>
      </c>
      <c r="BU897" s="63">
        <v>0</v>
      </c>
      <c r="BV897" s="63">
        <v>0</v>
      </c>
      <c r="BW897" s="63">
        <v>0</v>
      </c>
      <c r="BX897" s="63"/>
      <c r="BY897" s="63"/>
      <c r="BZ897" s="63"/>
      <c r="CA897" s="63"/>
      <c r="CB897" s="63"/>
      <c r="CC897" s="63"/>
      <c r="CD897" s="63"/>
      <c r="CE897" s="63"/>
      <c r="CF897" s="63"/>
      <c r="CG897" s="63"/>
      <c r="CH897" s="63"/>
      <c r="CI897" s="63"/>
      <c r="CJ897" s="63"/>
      <c r="CK897" s="63"/>
      <c r="CL897" s="63"/>
      <c r="CM897" s="63"/>
      <c r="CN897" s="63"/>
      <c r="CO897" s="63" t="s">
        <v>2166</v>
      </c>
      <c r="CP897" s="66"/>
      <c r="CQ897" s="64">
        <v>38715</v>
      </c>
      <c r="CR897" s="78" t="s">
        <v>2038</v>
      </c>
      <c r="CS897" s="78" t="s">
        <v>2038</v>
      </c>
    </row>
    <row r="898" spans="1:97">
      <c r="A898" s="63" t="s">
        <v>3591</v>
      </c>
      <c r="B898" s="63" t="s">
        <v>2875</v>
      </c>
      <c r="C898" s="63">
        <v>5901</v>
      </c>
      <c r="D898" s="19" t="s">
        <v>3782</v>
      </c>
      <c r="E898" s="63" t="s">
        <v>3804</v>
      </c>
      <c r="F898" s="63" t="s">
        <v>1818</v>
      </c>
      <c r="G898" s="65" t="s">
        <v>3617</v>
      </c>
      <c r="H898" s="65">
        <v>15</v>
      </c>
      <c r="I898" s="65">
        <v>30</v>
      </c>
      <c r="J898" s="65">
        <v>108</v>
      </c>
      <c r="K898" s="23">
        <v>42.570044000000003</v>
      </c>
      <c r="L898" s="23">
        <v>-109.711106</v>
      </c>
      <c r="M898" s="61" t="s">
        <v>2942</v>
      </c>
      <c r="N898" s="63" t="s">
        <v>2943</v>
      </c>
      <c r="O898" s="63"/>
      <c r="P898" s="63" t="s">
        <v>2396</v>
      </c>
      <c r="Q898" s="63"/>
      <c r="R898" s="63"/>
      <c r="S898" s="55">
        <f t="shared" si="330"/>
        <v>4238</v>
      </c>
      <c r="T898" s="63"/>
      <c r="U898" s="66">
        <v>9494</v>
      </c>
      <c r="V898" s="63">
        <v>13732</v>
      </c>
      <c r="W898" s="66">
        <v>13800</v>
      </c>
      <c r="X898" s="66">
        <v>12441</v>
      </c>
      <c r="Y898" s="63" t="s">
        <v>3788</v>
      </c>
      <c r="Z898" s="64"/>
      <c r="AA898" s="63">
        <v>7.5</v>
      </c>
      <c r="AB898" s="63"/>
      <c r="AC898" s="63">
        <v>80</v>
      </c>
      <c r="AD898" s="63">
        <v>12</v>
      </c>
      <c r="AE898" s="63">
        <v>3919</v>
      </c>
      <c r="AF898" s="63">
        <v>39</v>
      </c>
      <c r="AG898" s="63"/>
      <c r="AH898" s="63">
        <v>5560</v>
      </c>
      <c r="AI898" s="63">
        <v>969</v>
      </c>
      <c r="AJ898" s="63">
        <v>0</v>
      </c>
      <c r="AK898" s="63">
        <v>0</v>
      </c>
      <c r="AL898" s="63">
        <v>6</v>
      </c>
      <c r="AM898" s="63">
        <v>10105</v>
      </c>
      <c r="AN898" s="63"/>
      <c r="AO898" s="63" t="s">
        <v>1902</v>
      </c>
      <c r="AP898" s="17">
        <f t="shared" si="309"/>
        <v>3.992</v>
      </c>
      <c r="AQ898" s="17">
        <f t="shared" si="310"/>
        <v>0.98748000000000002</v>
      </c>
      <c r="AR898" s="17">
        <f t="shared" si="331"/>
        <v>170.47649999999999</v>
      </c>
      <c r="AS898" s="17">
        <f t="shared" si="329"/>
        <v>0.99761999999999995</v>
      </c>
      <c r="AT898" s="17">
        <f t="shared" si="311"/>
        <v>176.45359999999999</v>
      </c>
      <c r="AU898" s="5">
        <f t="shared" si="312"/>
        <v>156.8476</v>
      </c>
      <c r="AV898" s="5">
        <f t="shared" si="313"/>
        <v>15.881909999999998</v>
      </c>
      <c r="AW898" s="5">
        <f t="shared" si="332"/>
        <v>0</v>
      </c>
      <c r="AX898" s="5">
        <f t="shared" si="328"/>
        <v>0</v>
      </c>
      <c r="AY898" s="5">
        <f t="shared" si="314"/>
        <v>0.12492</v>
      </c>
      <c r="AZ898" s="5">
        <f t="shared" si="315"/>
        <v>172.85443000000001</v>
      </c>
      <c r="BA898" s="7">
        <f t="shared" si="316"/>
        <v>1.0303713888283605E-2</v>
      </c>
      <c r="BB898" s="62">
        <f t="shared" si="317"/>
        <v>10585</v>
      </c>
      <c r="BC898" s="28">
        <f t="shared" si="318"/>
        <v>2.3199613339777669E-2</v>
      </c>
      <c r="BD898" s="32">
        <f t="shared" si="319"/>
        <v>2.26235112233471E-2</v>
      </c>
      <c r="BE898" s="32">
        <f t="shared" si="320"/>
        <v>5.5962587331740473E-3</v>
      </c>
      <c r="BF898" s="35">
        <f t="shared" si="321"/>
        <v>0.97178023004347891</v>
      </c>
      <c r="BG898" s="36">
        <f t="shared" si="322"/>
        <v>0.90739705080164845</v>
      </c>
      <c r="BH898" s="33">
        <f t="shared" si="323"/>
        <v>9.1880260170364145E-2</v>
      </c>
      <c r="BI898" s="33">
        <f t="shared" si="324"/>
        <v>7.2268902798730702E-4</v>
      </c>
      <c r="BJ898" s="63">
        <v>0</v>
      </c>
      <c r="BK898" s="63">
        <v>4.41</v>
      </c>
      <c r="BL898" s="63">
        <v>0</v>
      </c>
      <c r="BM898" s="63">
        <v>9906</v>
      </c>
      <c r="BN898" s="63">
        <v>0</v>
      </c>
      <c r="BO898" s="63">
        <v>0</v>
      </c>
      <c r="BP898" s="63">
        <v>0</v>
      </c>
      <c r="BQ898" s="63">
        <v>0</v>
      </c>
      <c r="BR898" s="63">
        <v>0</v>
      </c>
      <c r="BS898" s="63">
        <v>0</v>
      </c>
      <c r="BT898" s="63">
        <v>0</v>
      </c>
      <c r="BU898" s="63">
        <v>0</v>
      </c>
      <c r="BV898" s="63">
        <v>0</v>
      </c>
      <c r="BW898" s="63">
        <v>0</v>
      </c>
      <c r="BX898" s="63"/>
      <c r="BY898" s="63"/>
      <c r="BZ898" s="63"/>
      <c r="CA898" s="63"/>
      <c r="CB898" s="63"/>
      <c r="CC898" s="63"/>
      <c r="CD898" s="63"/>
      <c r="CE898" s="63"/>
      <c r="CF898" s="63"/>
      <c r="CG898" s="63"/>
      <c r="CH898" s="63"/>
      <c r="CI898" s="63"/>
      <c r="CJ898" s="63"/>
      <c r="CK898" s="63"/>
      <c r="CL898" s="63"/>
      <c r="CM898" s="63" t="s">
        <v>7041</v>
      </c>
      <c r="CN898" s="63"/>
      <c r="CO898" s="63" t="s">
        <v>2167</v>
      </c>
      <c r="CP898" s="66"/>
      <c r="CQ898" s="64">
        <v>39435</v>
      </c>
      <c r="CR898" s="78" t="s">
        <v>2038</v>
      </c>
      <c r="CS898" s="78" t="s">
        <v>2038</v>
      </c>
    </row>
    <row r="899" spans="1:97">
      <c r="A899" s="63" t="s">
        <v>3591</v>
      </c>
      <c r="B899" s="63" t="s">
        <v>2939</v>
      </c>
      <c r="C899" s="63">
        <v>5904</v>
      </c>
      <c r="D899" s="19" t="s">
        <v>3782</v>
      </c>
      <c r="E899" s="63" t="s">
        <v>3804</v>
      </c>
      <c r="F899" s="63" t="s">
        <v>1818</v>
      </c>
      <c r="G899" s="65" t="s">
        <v>259</v>
      </c>
      <c r="H899" s="65">
        <v>21</v>
      </c>
      <c r="I899" s="65">
        <v>30</v>
      </c>
      <c r="J899" s="65">
        <v>108</v>
      </c>
      <c r="K899" s="23">
        <v>42.559285000000003</v>
      </c>
      <c r="L899" s="23">
        <v>-109.71812799999999</v>
      </c>
      <c r="M899" s="61" t="s">
        <v>2940</v>
      </c>
      <c r="N899" s="63" t="s">
        <v>2941</v>
      </c>
      <c r="O899" s="63"/>
      <c r="P899" s="63" t="s">
        <v>2396</v>
      </c>
      <c r="Q899" s="63"/>
      <c r="R899" s="63"/>
      <c r="S899" s="55">
        <f t="shared" si="330"/>
        <v>4356</v>
      </c>
      <c r="T899" s="63"/>
      <c r="U899" s="66">
        <v>9220</v>
      </c>
      <c r="V899" s="63">
        <v>13576</v>
      </c>
      <c r="W899" s="66">
        <v>13810</v>
      </c>
      <c r="X899" s="66">
        <v>13787</v>
      </c>
      <c r="Y899" s="63" t="s">
        <v>3788</v>
      </c>
      <c r="Z899" s="64"/>
      <c r="AA899" s="63">
        <v>7.07</v>
      </c>
      <c r="AB899" s="63"/>
      <c r="AC899" s="63">
        <v>105</v>
      </c>
      <c r="AD899" s="63">
        <v>13</v>
      </c>
      <c r="AE899" s="63">
        <v>4386</v>
      </c>
      <c r="AF899" s="63">
        <v>62</v>
      </c>
      <c r="AG899" s="63"/>
      <c r="AH899" s="63">
        <v>6384</v>
      </c>
      <c r="AI899" s="63">
        <v>908</v>
      </c>
      <c r="AJ899" s="63">
        <v>0</v>
      </c>
      <c r="AK899" s="63">
        <v>0</v>
      </c>
      <c r="AL899" s="63">
        <v>0</v>
      </c>
      <c r="AM899" s="63">
        <v>11467</v>
      </c>
      <c r="AN899" s="63"/>
      <c r="AO899" s="63" t="s">
        <v>1902</v>
      </c>
      <c r="AP899" s="17">
        <f t="shared" ref="AP899:AP962" si="333">IF(AC899&gt;0,AC899*0.0499,0)</f>
        <v>5.2394999999999996</v>
      </c>
      <c r="AQ899" s="17">
        <f t="shared" ref="AQ899:AQ962" si="334">IF(AD899&gt;0,AD899*0.08229,0)</f>
        <v>1.0697700000000001</v>
      </c>
      <c r="AR899" s="17">
        <f t="shared" si="331"/>
        <v>190.791</v>
      </c>
      <c r="AS899" s="17">
        <f t="shared" si="329"/>
        <v>1.5859599999999998</v>
      </c>
      <c r="AT899" s="17">
        <f t="shared" ref="AT899:AT962" si="335">SUM(AP899:AS899)</f>
        <v>198.68622999999999</v>
      </c>
      <c r="AU899" s="5">
        <f t="shared" ref="AU899:AU962" si="336">IF(AH899&gt;0,AH899*0.02821,0)</f>
        <v>180.09263999999999</v>
      </c>
      <c r="AV899" s="5">
        <f t="shared" ref="AV899:AV962" si="337">IF(AI899&gt;0,AI899*0.01639,0)</f>
        <v>14.882119999999999</v>
      </c>
      <c r="AW899" s="5">
        <f t="shared" si="332"/>
        <v>0</v>
      </c>
      <c r="AX899" s="5">
        <f t="shared" si="328"/>
        <v>0</v>
      </c>
      <c r="AY899" s="5">
        <f t="shared" ref="AY899:AY962" si="338">IF(AL899&gt;0,AL899*0.02082,0)</f>
        <v>0</v>
      </c>
      <c r="AZ899" s="5">
        <f t="shared" ref="AZ899:AZ962" si="339">SUM(AU899:AY899)</f>
        <v>194.97475999999997</v>
      </c>
      <c r="BA899" s="7">
        <f t="shared" ref="BA899:BA962" si="340">(AT899-AZ899)/(AT899+AZ899)</f>
        <v>9.4280868419297018E-3</v>
      </c>
      <c r="BB899" s="62">
        <f t="shared" ref="BB899:BB962" si="341">SUM(AC899:AL899)</f>
        <v>11858</v>
      </c>
      <c r="BC899" s="28">
        <f t="shared" ref="BC899:BC962" si="342">(BB899-AM899)/(BB899+AM899)</f>
        <v>1.6763129689174705E-2</v>
      </c>
      <c r="BD899" s="32">
        <f t="shared" ref="BD899:BD962" si="343">AP899/AT899</f>
        <v>2.6370725339144033E-2</v>
      </c>
      <c r="BE899" s="32">
        <f t="shared" ref="BE899:BE962" si="344">AQ899/AT899</f>
        <v>5.3842181212054811E-3</v>
      </c>
      <c r="BF899" s="35">
        <f t="shared" ref="BF899:BF962" si="345">(AR899+AS899)/AT899</f>
        <v>0.96824505653965054</v>
      </c>
      <c r="BG899" s="36">
        <f t="shared" ref="BG899:BG962" si="346">AU899/AZ899</f>
        <v>0.92367155625682018</v>
      </c>
      <c r="BH899" s="33">
        <f t="shared" ref="BH899:BH962" si="347">AV899/AZ899</f>
        <v>7.6328443743179888E-2</v>
      </c>
      <c r="BI899" s="33">
        <f t="shared" ref="BI899:BI962" si="348">AY899/AZ899</f>
        <v>0</v>
      </c>
      <c r="BJ899" s="63">
        <v>0</v>
      </c>
      <c r="BK899" s="63">
        <v>63.1</v>
      </c>
      <c r="BL899" s="63">
        <v>0</v>
      </c>
      <c r="BM899" s="63">
        <v>11190</v>
      </c>
      <c r="BN899" s="63">
        <v>0</v>
      </c>
      <c r="BO899" s="63">
        <v>0</v>
      </c>
      <c r="BP899" s="63">
        <v>0</v>
      </c>
      <c r="BQ899" s="63">
        <v>0</v>
      </c>
      <c r="BR899" s="63">
        <v>0</v>
      </c>
      <c r="BS899" s="63">
        <v>0</v>
      </c>
      <c r="BT899" s="63">
        <v>0</v>
      </c>
      <c r="BU899" s="63">
        <v>0</v>
      </c>
      <c r="BV899" s="63">
        <v>0</v>
      </c>
      <c r="BW899" s="63">
        <v>0</v>
      </c>
      <c r="BX899" s="63"/>
      <c r="BY899" s="63"/>
      <c r="BZ899" s="63"/>
      <c r="CA899" s="63"/>
      <c r="CB899" s="63"/>
      <c r="CC899" s="63"/>
      <c r="CD899" s="63"/>
      <c r="CE899" s="63"/>
      <c r="CF899" s="63"/>
      <c r="CG899" s="63"/>
      <c r="CH899" s="63"/>
      <c r="CI899" s="63"/>
      <c r="CJ899" s="63"/>
      <c r="CK899" s="63"/>
      <c r="CL899" s="63"/>
      <c r="CM899" s="63" t="s">
        <v>7041</v>
      </c>
      <c r="CN899" s="63"/>
      <c r="CO899" s="63" t="s">
        <v>2168</v>
      </c>
      <c r="CP899" s="66"/>
      <c r="CQ899" s="64">
        <v>39435</v>
      </c>
      <c r="CR899" s="78" t="s">
        <v>2038</v>
      </c>
      <c r="CS899" s="78" t="s">
        <v>2038</v>
      </c>
    </row>
    <row r="900" spans="1:97">
      <c r="A900" s="63" t="s">
        <v>3591</v>
      </c>
      <c r="B900" s="63" t="s">
        <v>2929</v>
      </c>
      <c r="C900" s="63">
        <v>5905</v>
      </c>
      <c r="D900" s="19" t="s">
        <v>3782</v>
      </c>
      <c r="E900" s="63" t="s">
        <v>3804</v>
      </c>
      <c r="F900" s="63" t="s">
        <v>1818</v>
      </c>
      <c r="G900" s="65" t="s">
        <v>1575</v>
      </c>
      <c r="H900" s="65">
        <v>22</v>
      </c>
      <c r="I900" s="65">
        <v>30</v>
      </c>
      <c r="J900" s="65">
        <v>108</v>
      </c>
      <c r="K900" s="23">
        <v>42.55706</v>
      </c>
      <c r="L900" s="23">
        <v>-109.69575</v>
      </c>
      <c r="M900" s="61" t="s">
        <v>2930</v>
      </c>
      <c r="N900" s="63" t="s">
        <v>2931</v>
      </c>
      <c r="O900" s="63"/>
      <c r="P900" s="63" t="s">
        <v>2396</v>
      </c>
      <c r="Q900" s="63"/>
      <c r="R900" s="63"/>
      <c r="S900" s="55">
        <f t="shared" si="330"/>
        <v>4638</v>
      </c>
      <c r="T900" s="63"/>
      <c r="U900" s="66">
        <v>8999</v>
      </c>
      <c r="V900" s="63">
        <v>13637</v>
      </c>
      <c r="W900" s="66">
        <v>13620</v>
      </c>
      <c r="X900" s="66">
        <v>13768</v>
      </c>
      <c r="Y900" s="63" t="s">
        <v>3788</v>
      </c>
      <c r="Z900" s="64"/>
      <c r="AA900" s="63">
        <v>7.38</v>
      </c>
      <c r="AB900" s="63"/>
      <c r="AC900" s="63">
        <v>95</v>
      </c>
      <c r="AD900" s="63">
        <v>12</v>
      </c>
      <c r="AE900" s="63">
        <v>3851</v>
      </c>
      <c r="AF900" s="63">
        <v>37</v>
      </c>
      <c r="AG900" s="63"/>
      <c r="AH900" s="63">
        <v>5650</v>
      </c>
      <c r="AI900" s="63">
        <v>882</v>
      </c>
      <c r="AJ900" s="63">
        <v>0</v>
      </c>
      <c r="AK900" s="63">
        <v>0</v>
      </c>
      <c r="AL900" s="63">
        <v>3</v>
      </c>
      <c r="AM900" s="63">
        <v>10108</v>
      </c>
      <c r="AN900" s="63"/>
      <c r="AO900" s="63" t="s">
        <v>1902</v>
      </c>
      <c r="AP900" s="17">
        <f t="shared" si="333"/>
        <v>4.7404999999999999</v>
      </c>
      <c r="AQ900" s="17">
        <f t="shared" si="334"/>
        <v>0.98748000000000002</v>
      </c>
      <c r="AR900" s="17">
        <f t="shared" si="331"/>
        <v>167.51849999999999</v>
      </c>
      <c r="AS900" s="17">
        <f t="shared" si="329"/>
        <v>0.94645999999999997</v>
      </c>
      <c r="AT900" s="17">
        <f t="shared" si="335"/>
        <v>174.19293999999999</v>
      </c>
      <c r="AU900" s="5">
        <f t="shared" si="336"/>
        <v>159.38649999999998</v>
      </c>
      <c r="AV900" s="5">
        <f t="shared" si="337"/>
        <v>14.455979999999998</v>
      </c>
      <c r="AW900" s="5">
        <f t="shared" si="332"/>
        <v>0</v>
      </c>
      <c r="AX900" s="5">
        <f t="shared" si="328"/>
        <v>0</v>
      </c>
      <c r="AY900" s="5">
        <f t="shared" si="338"/>
        <v>6.2460000000000002E-2</v>
      </c>
      <c r="AZ900" s="5">
        <f t="shared" si="339"/>
        <v>173.90493999999998</v>
      </c>
      <c r="BA900" s="7">
        <f t="shared" si="340"/>
        <v>8.2735350183692853E-4</v>
      </c>
      <c r="BB900" s="62">
        <f t="shared" si="341"/>
        <v>10530</v>
      </c>
      <c r="BC900" s="28">
        <f t="shared" si="342"/>
        <v>2.0447717802112606E-2</v>
      </c>
      <c r="BD900" s="32">
        <f t="shared" si="343"/>
        <v>2.7214076529163581E-2</v>
      </c>
      <c r="BE900" s="32">
        <f t="shared" si="344"/>
        <v>5.6688864657775456E-3</v>
      </c>
      <c r="BF900" s="35">
        <f t="shared" si="345"/>
        <v>0.96711703700505891</v>
      </c>
      <c r="BG900" s="36">
        <f t="shared" si="346"/>
        <v>0.91651508002015358</v>
      </c>
      <c r="BH900" s="33">
        <f t="shared" si="347"/>
        <v>8.3125758244705417E-2</v>
      </c>
      <c r="BI900" s="33">
        <f t="shared" si="348"/>
        <v>3.5916173514104893E-4</v>
      </c>
      <c r="BJ900" s="63">
        <v>0</v>
      </c>
      <c r="BK900" s="63">
        <v>19.11</v>
      </c>
      <c r="BL900" s="63">
        <v>0</v>
      </c>
      <c r="BM900" s="63">
        <v>9906</v>
      </c>
      <c r="BN900" s="63">
        <v>0</v>
      </c>
      <c r="BO900" s="63">
        <v>0</v>
      </c>
      <c r="BP900" s="63">
        <v>0</v>
      </c>
      <c r="BQ900" s="63">
        <v>0</v>
      </c>
      <c r="BR900" s="63">
        <v>0</v>
      </c>
      <c r="BS900" s="63">
        <v>0</v>
      </c>
      <c r="BT900" s="63">
        <v>0</v>
      </c>
      <c r="BU900" s="63">
        <v>0</v>
      </c>
      <c r="BV900" s="63">
        <v>0</v>
      </c>
      <c r="BW900" s="63">
        <v>0</v>
      </c>
      <c r="BX900" s="63"/>
      <c r="BY900" s="63"/>
      <c r="BZ900" s="63"/>
      <c r="CA900" s="63"/>
      <c r="CB900" s="63"/>
      <c r="CC900" s="63"/>
      <c r="CD900" s="63"/>
      <c r="CE900" s="63"/>
      <c r="CF900" s="63"/>
      <c r="CG900" s="63"/>
      <c r="CH900" s="63"/>
      <c r="CI900" s="63"/>
      <c r="CJ900" s="63"/>
      <c r="CK900" s="63"/>
      <c r="CL900" s="63"/>
      <c r="CM900" s="63" t="s">
        <v>7041</v>
      </c>
      <c r="CN900" s="63"/>
      <c r="CO900" s="63" t="s">
        <v>2169</v>
      </c>
      <c r="CP900" s="66"/>
      <c r="CQ900" s="64">
        <v>39435</v>
      </c>
      <c r="CR900" s="78" t="s">
        <v>2038</v>
      </c>
      <c r="CS900" s="78" t="s">
        <v>2038</v>
      </c>
    </row>
    <row r="901" spans="1:97">
      <c r="A901" s="63" t="s">
        <v>3591</v>
      </c>
      <c r="B901" s="63" t="s">
        <v>2905</v>
      </c>
      <c r="C901" s="63">
        <v>5906</v>
      </c>
      <c r="D901" s="19" t="s">
        <v>3782</v>
      </c>
      <c r="E901" s="63" t="s">
        <v>3804</v>
      </c>
      <c r="F901" s="63" t="s">
        <v>1818</v>
      </c>
      <c r="G901" s="65" t="s">
        <v>272</v>
      </c>
      <c r="H901" s="65">
        <v>23</v>
      </c>
      <c r="I901" s="65">
        <v>30</v>
      </c>
      <c r="J901" s="65">
        <v>108</v>
      </c>
      <c r="K901" s="23">
        <v>42.55</v>
      </c>
      <c r="L901" s="23">
        <v>-109.681667</v>
      </c>
      <c r="M901" s="61" t="s">
        <v>2927</v>
      </c>
      <c r="N901" s="63" t="s">
        <v>2928</v>
      </c>
      <c r="O901" s="63"/>
      <c r="P901" s="63" t="s">
        <v>2396</v>
      </c>
      <c r="Q901" s="63"/>
      <c r="R901" s="63"/>
      <c r="S901" s="55">
        <f t="shared" si="330"/>
        <v>3532</v>
      </c>
      <c r="T901" s="63"/>
      <c r="U901" s="66">
        <v>9135</v>
      </c>
      <c r="V901" s="63">
        <v>12667</v>
      </c>
      <c r="W901" s="66">
        <v>13000</v>
      </c>
      <c r="X901" s="66">
        <v>12807</v>
      </c>
      <c r="Y901" s="63" t="s">
        <v>3788</v>
      </c>
      <c r="Z901" s="64"/>
      <c r="AA901" s="63">
        <v>7.15</v>
      </c>
      <c r="AB901" s="63"/>
      <c r="AC901" s="63">
        <v>45</v>
      </c>
      <c r="AD901" s="63">
        <v>8</v>
      </c>
      <c r="AE901" s="63">
        <v>3263</v>
      </c>
      <c r="AF901" s="63">
        <v>37</v>
      </c>
      <c r="AG901" s="63"/>
      <c r="AH901" s="63">
        <v>4662</v>
      </c>
      <c r="AI901" s="63">
        <v>845</v>
      </c>
      <c r="AJ901" s="63">
        <v>0</v>
      </c>
      <c r="AK901" s="63">
        <v>0</v>
      </c>
      <c r="AL901" s="63">
        <v>11</v>
      </c>
      <c r="AM901" s="63">
        <v>8466</v>
      </c>
      <c r="AN901" s="63"/>
      <c r="AO901" s="63" t="s">
        <v>1902</v>
      </c>
      <c r="AP901" s="17">
        <f t="shared" si="333"/>
        <v>2.2454999999999998</v>
      </c>
      <c r="AQ901" s="17">
        <f t="shared" si="334"/>
        <v>0.65832000000000002</v>
      </c>
      <c r="AR901" s="17">
        <f t="shared" si="331"/>
        <v>141.94049999999999</v>
      </c>
      <c r="AS901" s="17">
        <f t="shared" si="329"/>
        <v>0.94645999999999997</v>
      </c>
      <c r="AT901" s="17">
        <f t="shared" si="335"/>
        <v>145.79077999999998</v>
      </c>
      <c r="AU901" s="5">
        <f t="shared" si="336"/>
        <v>131.51501999999999</v>
      </c>
      <c r="AV901" s="5">
        <f t="shared" si="337"/>
        <v>13.849549999999999</v>
      </c>
      <c r="AW901" s="5">
        <f t="shared" si="332"/>
        <v>0</v>
      </c>
      <c r="AX901" s="5">
        <f t="shared" si="328"/>
        <v>0</v>
      </c>
      <c r="AY901" s="5">
        <f t="shared" si="338"/>
        <v>0.22902000000000003</v>
      </c>
      <c r="AZ901" s="5">
        <f t="shared" si="339"/>
        <v>145.59358999999998</v>
      </c>
      <c r="BA901" s="7">
        <f t="shared" si="340"/>
        <v>6.7673499439934337E-4</v>
      </c>
      <c r="BB901" s="62">
        <f t="shared" si="341"/>
        <v>8871</v>
      </c>
      <c r="BC901" s="28">
        <f t="shared" si="342"/>
        <v>2.3360442983215088E-2</v>
      </c>
      <c r="BD901" s="32">
        <f t="shared" si="343"/>
        <v>1.5402208562160104E-2</v>
      </c>
      <c r="BE901" s="32">
        <f t="shared" si="344"/>
        <v>4.5155118862797777E-3</v>
      </c>
      <c r="BF901" s="35">
        <f t="shared" si="345"/>
        <v>0.98008227955156013</v>
      </c>
      <c r="BG901" s="36">
        <f t="shared" si="346"/>
        <v>0.90330226763417276</v>
      </c>
      <c r="BH901" s="33">
        <f t="shared" si="347"/>
        <v>9.5124723554107019E-2</v>
      </c>
      <c r="BI901" s="33">
        <f t="shared" si="348"/>
        <v>1.5730088117203516E-3</v>
      </c>
      <c r="BJ901" s="63">
        <v>0</v>
      </c>
      <c r="BK901" s="63">
        <v>18.489999999999998</v>
      </c>
      <c r="BL901" s="63">
        <v>0</v>
      </c>
      <c r="BM901" s="63">
        <v>8278</v>
      </c>
      <c r="BN901" s="63">
        <v>0</v>
      </c>
      <c r="BO901" s="63">
        <v>0</v>
      </c>
      <c r="BP901" s="63">
        <v>0</v>
      </c>
      <c r="BQ901" s="63">
        <v>0</v>
      </c>
      <c r="BR901" s="63">
        <v>0</v>
      </c>
      <c r="BS901" s="63">
        <v>0</v>
      </c>
      <c r="BT901" s="63">
        <v>0</v>
      </c>
      <c r="BU901" s="63">
        <v>0</v>
      </c>
      <c r="BV901" s="63">
        <v>0</v>
      </c>
      <c r="BW901" s="63">
        <v>0</v>
      </c>
      <c r="BX901" s="63"/>
      <c r="BY901" s="63"/>
      <c r="BZ901" s="63"/>
      <c r="CA901" s="63"/>
      <c r="CB901" s="63"/>
      <c r="CC901" s="63"/>
      <c r="CD901" s="63"/>
      <c r="CE901" s="63"/>
      <c r="CF901" s="63"/>
      <c r="CG901" s="63"/>
      <c r="CH901" s="63"/>
      <c r="CI901" s="63"/>
      <c r="CJ901" s="63"/>
      <c r="CK901" s="63"/>
      <c r="CL901" s="63"/>
      <c r="CM901" s="63" t="s">
        <v>7041</v>
      </c>
      <c r="CN901" s="63"/>
      <c r="CO901" s="63" t="s">
        <v>2172</v>
      </c>
      <c r="CP901" s="66"/>
      <c r="CQ901" s="64">
        <v>39435</v>
      </c>
      <c r="CR901" s="78" t="s">
        <v>2038</v>
      </c>
      <c r="CS901" s="78" t="s">
        <v>2038</v>
      </c>
    </row>
    <row r="902" spans="1:97">
      <c r="A902" s="63" t="s">
        <v>3591</v>
      </c>
      <c r="B902" s="63" t="s">
        <v>2905</v>
      </c>
      <c r="C902" s="63">
        <v>5910</v>
      </c>
      <c r="D902" s="19" t="s">
        <v>3782</v>
      </c>
      <c r="E902" s="63" t="s">
        <v>3804</v>
      </c>
      <c r="F902" s="63" t="s">
        <v>1818</v>
      </c>
      <c r="G902" s="65" t="s">
        <v>3617</v>
      </c>
      <c r="H902" s="65">
        <v>23</v>
      </c>
      <c r="I902" s="65">
        <v>30</v>
      </c>
      <c r="J902" s="65">
        <v>108</v>
      </c>
      <c r="K902" s="23">
        <v>42.557519999999997</v>
      </c>
      <c r="L902" s="23">
        <v>-109.69242</v>
      </c>
      <c r="M902" s="61" t="s">
        <v>2914</v>
      </c>
      <c r="N902" s="63" t="s">
        <v>2915</v>
      </c>
      <c r="O902" s="63"/>
      <c r="P902" s="63" t="s">
        <v>2396</v>
      </c>
      <c r="Q902" s="63"/>
      <c r="R902" s="63"/>
      <c r="S902" s="55">
        <f t="shared" si="330"/>
        <v>3860</v>
      </c>
      <c r="T902" s="63"/>
      <c r="U902" s="66">
        <v>8858</v>
      </c>
      <c r="V902" s="63">
        <v>12718</v>
      </c>
      <c r="W902" s="66">
        <v>12985</v>
      </c>
      <c r="X902" s="66"/>
      <c r="Y902" s="63" t="s">
        <v>3788</v>
      </c>
      <c r="Z902" s="64"/>
      <c r="AA902" s="63">
        <v>7.22</v>
      </c>
      <c r="AB902" s="63"/>
      <c r="AC902" s="63">
        <v>87</v>
      </c>
      <c r="AD902" s="63">
        <v>11</v>
      </c>
      <c r="AE902" s="63">
        <v>3742</v>
      </c>
      <c r="AF902" s="63">
        <v>47</v>
      </c>
      <c r="AG902" s="63"/>
      <c r="AH902" s="63">
        <v>5470</v>
      </c>
      <c r="AI902" s="63">
        <v>992</v>
      </c>
      <c r="AJ902" s="63">
        <v>0</v>
      </c>
      <c r="AK902" s="63">
        <v>0</v>
      </c>
      <c r="AL902" s="63">
        <v>10</v>
      </c>
      <c r="AM902" s="63">
        <v>9898</v>
      </c>
      <c r="AN902" s="63"/>
      <c r="AO902" s="63" t="s">
        <v>1902</v>
      </c>
      <c r="AP902" s="17">
        <f t="shared" si="333"/>
        <v>4.3413000000000004</v>
      </c>
      <c r="AQ902" s="17">
        <f t="shared" si="334"/>
        <v>0.90519000000000005</v>
      </c>
      <c r="AR902" s="17">
        <f t="shared" si="331"/>
        <v>162.77699999999999</v>
      </c>
      <c r="AS902" s="17">
        <f t="shared" si="329"/>
        <v>1.2022599999999999</v>
      </c>
      <c r="AT902" s="17">
        <f t="shared" si="335"/>
        <v>169.22574999999998</v>
      </c>
      <c r="AU902" s="5">
        <f t="shared" si="336"/>
        <v>154.30869999999999</v>
      </c>
      <c r="AV902" s="5">
        <f t="shared" si="337"/>
        <v>16.258879999999998</v>
      </c>
      <c r="AW902" s="5">
        <f t="shared" si="332"/>
        <v>0</v>
      </c>
      <c r="AX902" s="5">
        <f t="shared" ref="AX902:AX933" si="349">IF(AK902&gt;0,AK902*0.0588,0)</f>
        <v>0</v>
      </c>
      <c r="AY902" s="5">
        <f t="shared" si="338"/>
        <v>0.20820000000000002</v>
      </c>
      <c r="AZ902" s="5">
        <f t="shared" si="339"/>
        <v>170.77578</v>
      </c>
      <c r="BA902" s="7">
        <f t="shared" si="340"/>
        <v>-4.5588912496953198E-3</v>
      </c>
      <c r="BB902" s="62">
        <f t="shared" si="341"/>
        <v>10359</v>
      </c>
      <c r="BC902" s="28">
        <f t="shared" si="342"/>
        <v>2.275756528607395E-2</v>
      </c>
      <c r="BD902" s="32">
        <f t="shared" si="343"/>
        <v>2.5653897234906631E-2</v>
      </c>
      <c r="BE902" s="32">
        <f t="shared" si="344"/>
        <v>5.3490086467337279E-3</v>
      </c>
      <c r="BF902" s="35">
        <f t="shared" si="345"/>
        <v>0.96899709411835966</v>
      </c>
      <c r="BG902" s="36">
        <f t="shared" si="346"/>
        <v>0.90357485118791425</v>
      </c>
      <c r="BH902" s="33">
        <f t="shared" si="347"/>
        <v>9.5206006378656255E-2</v>
      </c>
      <c r="BI902" s="33">
        <f t="shared" si="348"/>
        <v>1.2191424334293776E-3</v>
      </c>
      <c r="BJ902" s="63">
        <v>0</v>
      </c>
      <c r="BK902" s="63">
        <v>37.090000000000003</v>
      </c>
      <c r="BL902" s="63">
        <v>0</v>
      </c>
      <c r="BM902" s="63">
        <v>9652</v>
      </c>
      <c r="BN902" s="63">
        <v>0</v>
      </c>
      <c r="BO902" s="63">
        <v>0</v>
      </c>
      <c r="BP902" s="63">
        <v>0</v>
      </c>
      <c r="BQ902" s="63">
        <v>0</v>
      </c>
      <c r="BR902" s="63">
        <v>0</v>
      </c>
      <c r="BS902" s="63">
        <v>0</v>
      </c>
      <c r="BT902" s="63">
        <v>0</v>
      </c>
      <c r="BU902" s="63">
        <v>0</v>
      </c>
      <c r="BV902" s="63">
        <v>0</v>
      </c>
      <c r="BW902" s="63">
        <v>0</v>
      </c>
      <c r="BX902" s="63"/>
      <c r="BY902" s="63"/>
      <c r="BZ902" s="63"/>
      <c r="CA902" s="63"/>
      <c r="CB902" s="63"/>
      <c r="CC902" s="63"/>
      <c r="CD902" s="63"/>
      <c r="CE902" s="63"/>
      <c r="CF902" s="63"/>
      <c r="CG902" s="63"/>
      <c r="CH902" s="63"/>
      <c r="CI902" s="63"/>
      <c r="CJ902" s="63"/>
      <c r="CK902" s="63"/>
      <c r="CL902" s="63"/>
      <c r="CM902" s="63" t="s">
        <v>7041</v>
      </c>
      <c r="CN902" s="63"/>
      <c r="CO902" s="63" t="s">
        <v>2171</v>
      </c>
      <c r="CP902" s="66"/>
      <c r="CQ902" s="64">
        <v>39435</v>
      </c>
      <c r="CR902" s="78" t="s">
        <v>2038</v>
      </c>
      <c r="CS902" s="78" t="s">
        <v>2038</v>
      </c>
    </row>
    <row r="903" spans="1:97">
      <c r="A903" s="63" t="s">
        <v>3591</v>
      </c>
      <c r="B903" s="63" t="s">
        <v>2905</v>
      </c>
      <c r="C903" s="63">
        <v>5909</v>
      </c>
      <c r="D903" s="19" t="s">
        <v>3782</v>
      </c>
      <c r="E903" s="63" t="s">
        <v>3804</v>
      </c>
      <c r="F903" s="63" t="s">
        <v>1818</v>
      </c>
      <c r="G903" s="65" t="s">
        <v>3594</v>
      </c>
      <c r="H903" s="65">
        <v>23</v>
      </c>
      <c r="I903" s="65">
        <v>30</v>
      </c>
      <c r="J903" s="65">
        <v>108</v>
      </c>
      <c r="K903" s="23">
        <v>42.560707999999998</v>
      </c>
      <c r="L903" s="23">
        <v>-109.693551</v>
      </c>
      <c r="M903" s="61" t="s">
        <v>2923</v>
      </c>
      <c r="N903" s="63" t="s">
        <v>2924</v>
      </c>
      <c r="O903" s="63"/>
      <c r="P903" s="63" t="s">
        <v>2396</v>
      </c>
      <c r="Q903" s="63"/>
      <c r="R903" s="63"/>
      <c r="S903" s="55">
        <f t="shared" si="330"/>
        <v>4390</v>
      </c>
      <c r="T903" s="63"/>
      <c r="U903" s="66">
        <v>8640</v>
      </c>
      <c r="V903" s="63">
        <v>13030</v>
      </c>
      <c r="W903" s="66">
        <v>13153</v>
      </c>
      <c r="X903" s="66">
        <v>13058</v>
      </c>
      <c r="Y903" s="63" t="s">
        <v>3788</v>
      </c>
      <c r="Z903" s="64"/>
      <c r="AA903" s="63">
        <v>7.21</v>
      </c>
      <c r="AB903" s="63"/>
      <c r="AC903" s="63">
        <v>121</v>
      </c>
      <c r="AD903" s="63">
        <v>14</v>
      </c>
      <c r="AE903" s="63">
        <v>3880</v>
      </c>
      <c r="AF903" s="63">
        <v>41</v>
      </c>
      <c r="AG903" s="63"/>
      <c r="AH903" s="63">
        <v>5650</v>
      </c>
      <c r="AI903" s="63">
        <v>1060</v>
      </c>
      <c r="AJ903" s="63">
        <v>0</v>
      </c>
      <c r="AK903" s="63">
        <v>0</v>
      </c>
      <c r="AL903" s="63">
        <v>9</v>
      </c>
      <c r="AM903" s="63">
        <v>10273</v>
      </c>
      <c r="AN903" s="63"/>
      <c r="AO903" s="63" t="s">
        <v>1902</v>
      </c>
      <c r="AP903" s="17">
        <f t="shared" si="333"/>
        <v>6.0378999999999996</v>
      </c>
      <c r="AQ903" s="17">
        <f t="shared" si="334"/>
        <v>1.1520600000000001</v>
      </c>
      <c r="AR903" s="17">
        <f t="shared" si="331"/>
        <v>168.78</v>
      </c>
      <c r="AS903" s="17">
        <f t="shared" si="329"/>
        <v>1.04878</v>
      </c>
      <c r="AT903" s="17">
        <f t="shared" si="335"/>
        <v>177.01874000000001</v>
      </c>
      <c r="AU903" s="5">
        <f t="shared" si="336"/>
        <v>159.38649999999998</v>
      </c>
      <c r="AV903" s="5">
        <f t="shared" si="337"/>
        <v>17.373399999999997</v>
      </c>
      <c r="AW903" s="5">
        <f t="shared" si="332"/>
        <v>0</v>
      </c>
      <c r="AX903" s="5">
        <f t="shared" si="349"/>
        <v>0</v>
      </c>
      <c r="AY903" s="5">
        <f t="shared" si="338"/>
        <v>0.18738000000000002</v>
      </c>
      <c r="AZ903" s="5">
        <f t="shared" si="339"/>
        <v>176.94727999999998</v>
      </c>
      <c r="BA903" s="7">
        <f t="shared" si="340"/>
        <v>2.0188378534196667E-4</v>
      </c>
      <c r="BB903" s="62">
        <f t="shared" si="341"/>
        <v>10775</v>
      </c>
      <c r="BC903" s="28">
        <f t="shared" si="342"/>
        <v>2.3850247054351958E-2</v>
      </c>
      <c r="BD903" s="32">
        <f t="shared" si="343"/>
        <v>3.410881808332835E-2</v>
      </c>
      <c r="BE903" s="32">
        <f t="shared" si="344"/>
        <v>6.5081245070437175E-3</v>
      </c>
      <c r="BF903" s="35">
        <f t="shared" si="345"/>
        <v>0.95938305740962782</v>
      </c>
      <c r="BG903" s="36">
        <f t="shared" si="346"/>
        <v>0.90075699383454777</v>
      </c>
      <c r="BH903" s="33">
        <f t="shared" si="347"/>
        <v>9.8184046683283288E-2</v>
      </c>
      <c r="BI903" s="33">
        <f t="shared" si="348"/>
        <v>1.0589594821689265E-3</v>
      </c>
      <c r="BJ903" s="63">
        <v>0</v>
      </c>
      <c r="BK903" s="63">
        <v>27.15</v>
      </c>
      <c r="BL903" s="63">
        <v>0</v>
      </c>
      <c r="BM903" s="63">
        <v>10018</v>
      </c>
      <c r="BN903" s="63">
        <v>0</v>
      </c>
      <c r="BO903" s="63">
        <v>0</v>
      </c>
      <c r="BP903" s="63">
        <v>0</v>
      </c>
      <c r="BQ903" s="63">
        <v>0</v>
      </c>
      <c r="BR903" s="63">
        <v>0</v>
      </c>
      <c r="BS903" s="63">
        <v>0</v>
      </c>
      <c r="BT903" s="63">
        <v>0</v>
      </c>
      <c r="BU903" s="63">
        <v>0</v>
      </c>
      <c r="BV903" s="63">
        <v>0</v>
      </c>
      <c r="BW903" s="63">
        <v>0</v>
      </c>
      <c r="BX903" s="63"/>
      <c r="BY903" s="63"/>
      <c r="BZ903" s="63"/>
      <c r="CA903" s="63"/>
      <c r="CB903" s="63"/>
      <c r="CC903" s="63"/>
      <c r="CD903" s="63"/>
      <c r="CE903" s="63"/>
      <c r="CF903" s="63"/>
      <c r="CG903" s="63"/>
      <c r="CH903" s="63"/>
      <c r="CI903" s="63"/>
      <c r="CJ903" s="63"/>
      <c r="CK903" s="63"/>
      <c r="CL903" s="63"/>
      <c r="CM903" s="63" t="s">
        <v>7041</v>
      </c>
      <c r="CN903" s="63"/>
      <c r="CO903" s="63" t="s">
        <v>2170</v>
      </c>
      <c r="CP903" s="66"/>
      <c r="CQ903" s="64">
        <v>39435</v>
      </c>
      <c r="CR903" s="78" t="s">
        <v>2038</v>
      </c>
      <c r="CS903" s="78" t="s">
        <v>2038</v>
      </c>
    </row>
    <row r="904" spans="1:97">
      <c r="A904" s="63" t="s">
        <v>3591</v>
      </c>
      <c r="B904" s="63" t="s">
        <v>2905</v>
      </c>
      <c r="C904" s="63">
        <v>5911</v>
      </c>
      <c r="D904" s="19" t="s">
        <v>3782</v>
      </c>
      <c r="E904" s="63" t="s">
        <v>3804</v>
      </c>
      <c r="F904" s="63" t="s">
        <v>1818</v>
      </c>
      <c r="G904" s="65" t="s">
        <v>3597</v>
      </c>
      <c r="H904" s="65">
        <v>23</v>
      </c>
      <c r="I904" s="65">
        <v>30</v>
      </c>
      <c r="J904" s="65">
        <v>108</v>
      </c>
      <c r="K904" s="23">
        <v>42.55686</v>
      </c>
      <c r="L904" s="23">
        <v>-109.686894</v>
      </c>
      <c r="M904" s="61" t="s">
        <v>2906</v>
      </c>
      <c r="N904" s="63" t="s">
        <v>2907</v>
      </c>
      <c r="O904" s="63"/>
      <c r="P904" s="63" t="s">
        <v>2396</v>
      </c>
      <c r="Q904" s="63"/>
      <c r="R904" s="63"/>
      <c r="S904" s="55">
        <f t="shared" si="330"/>
        <v>1260</v>
      </c>
      <c r="T904" s="63"/>
      <c r="U904" s="66">
        <v>12000</v>
      </c>
      <c r="V904" s="63">
        <v>13260</v>
      </c>
      <c r="W904" s="66">
        <v>13400</v>
      </c>
      <c r="X904" s="66"/>
      <c r="Y904" s="63" t="s">
        <v>3788</v>
      </c>
      <c r="Z904" s="64"/>
      <c r="AA904" s="63">
        <v>7.14</v>
      </c>
      <c r="AB904" s="63"/>
      <c r="AC904" s="63">
        <v>68</v>
      </c>
      <c r="AD904" s="63">
        <v>11</v>
      </c>
      <c r="AE904" s="63">
        <v>3415</v>
      </c>
      <c r="AF904" s="63">
        <v>37</v>
      </c>
      <c r="AG904" s="63"/>
      <c r="AH904" s="63">
        <v>5070</v>
      </c>
      <c r="AI904" s="63">
        <v>773</v>
      </c>
      <c r="AJ904" s="63">
        <v>0</v>
      </c>
      <c r="AK904" s="63">
        <v>0</v>
      </c>
      <c r="AL904" s="63">
        <v>8</v>
      </c>
      <c r="AM904" s="63">
        <v>9013</v>
      </c>
      <c r="AN904" s="63"/>
      <c r="AO904" s="63" t="s">
        <v>1902</v>
      </c>
      <c r="AP904" s="17">
        <f t="shared" si="333"/>
        <v>3.3932000000000002</v>
      </c>
      <c r="AQ904" s="17">
        <f t="shared" si="334"/>
        <v>0.90519000000000005</v>
      </c>
      <c r="AR904" s="17">
        <f t="shared" si="331"/>
        <v>148.55249999999998</v>
      </c>
      <c r="AS904" s="17">
        <f t="shared" si="329"/>
        <v>0.94645999999999997</v>
      </c>
      <c r="AT904" s="17">
        <f t="shared" si="335"/>
        <v>153.79734999999999</v>
      </c>
      <c r="AU904" s="5">
        <f t="shared" si="336"/>
        <v>143.0247</v>
      </c>
      <c r="AV904" s="5">
        <f t="shared" si="337"/>
        <v>12.669469999999999</v>
      </c>
      <c r="AW904" s="5">
        <f t="shared" si="332"/>
        <v>0</v>
      </c>
      <c r="AX904" s="5">
        <f t="shared" si="349"/>
        <v>0</v>
      </c>
      <c r="AY904" s="5">
        <f t="shared" si="338"/>
        <v>0.16656000000000001</v>
      </c>
      <c r="AZ904" s="5">
        <f t="shared" si="339"/>
        <v>155.86072999999999</v>
      </c>
      <c r="BA904" s="7">
        <f t="shared" si="340"/>
        <v>-6.6634140468738784E-3</v>
      </c>
      <c r="BB904" s="62">
        <f t="shared" si="341"/>
        <v>9382</v>
      </c>
      <c r="BC904" s="28">
        <f t="shared" si="342"/>
        <v>2.0059798858385432E-2</v>
      </c>
      <c r="BD904" s="32">
        <f t="shared" si="343"/>
        <v>2.2062798871371973E-2</v>
      </c>
      <c r="BE904" s="32">
        <f t="shared" si="344"/>
        <v>5.8856020601135203E-3</v>
      </c>
      <c r="BF904" s="35">
        <f t="shared" si="345"/>
        <v>0.97205159906851446</v>
      </c>
      <c r="BG904" s="36">
        <f t="shared" si="346"/>
        <v>0.91764423277114127</v>
      </c>
      <c r="BH904" s="33">
        <f t="shared" si="347"/>
        <v>8.1287120880288444E-2</v>
      </c>
      <c r="BI904" s="33">
        <f t="shared" si="348"/>
        <v>1.068646348570291E-3</v>
      </c>
      <c r="BJ904" s="63">
        <v>0</v>
      </c>
      <c r="BK904" s="63">
        <v>17.420000000000002</v>
      </c>
      <c r="BL904" s="63">
        <v>0</v>
      </c>
      <c r="BM904" s="63">
        <v>8836</v>
      </c>
      <c r="BN904" s="63">
        <v>0</v>
      </c>
      <c r="BO904" s="63">
        <v>0</v>
      </c>
      <c r="BP904" s="63">
        <v>0</v>
      </c>
      <c r="BQ904" s="63">
        <v>0</v>
      </c>
      <c r="BR904" s="63">
        <v>0</v>
      </c>
      <c r="BS904" s="63">
        <v>0</v>
      </c>
      <c r="BT904" s="63">
        <v>0</v>
      </c>
      <c r="BU904" s="63">
        <v>0</v>
      </c>
      <c r="BV904" s="63">
        <v>0</v>
      </c>
      <c r="BW904" s="63">
        <v>0</v>
      </c>
      <c r="BX904" s="63"/>
      <c r="BY904" s="63"/>
      <c r="BZ904" s="63"/>
      <c r="CA904" s="63"/>
      <c r="CB904" s="63"/>
      <c r="CC904" s="63"/>
      <c r="CD904" s="63"/>
      <c r="CE904" s="63"/>
      <c r="CF904" s="63"/>
      <c r="CG904" s="63"/>
      <c r="CH904" s="63"/>
      <c r="CI904" s="63"/>
      <c r="CJ904" s="63"/>
      <c r="CK904" s="63"/>
      <c r="CL904" s="63"/>
      <c r="CM904" s="63" t="s">
        <v>7041</v>
      </c>
      <c r="CN904" s="63"/>
      <c r="CO904" s="63" t="s">
        <v>2173</v>
      </c>
      <c r="CP904" s="66"/>
      <c r="CQ904" s="64">
        <v>39435</v>
      </c>
      <c r="CR904" s="78" t="s">
        <v>2038</v>
      </c>
      <c r="CS904" s="78" t="s">
        <v>2038</v>
      </c>
    </row>
    <row r="905" spans="1:97">
      <c r="A905" s="63" t="s">
        <v>3591</v>
      </c>
      <c r="B905" s="63" t="s">
        <v>2881</v>
      </c>
      <c r="C905" s="63">
        <v>5913</v>
      </c>
      <c r="D905" s="19" t="s">
        <v>3782</v>
      </c>
      <c r="E905" s="63" t="s">
        <v>3804</v>
      </c>
      <c r="F905" s="63" t="s">
        <v>1818</v>
      </c>
      <c r="G905" s="65" t="s">
        <v>3594</v>
      </c>
      <c r="H905" s="65">
        <v>25</v>
      </c>
      <c r="I905" s="65">
        <v>30</v>
      </c>
      <c r="J905" s="65">
        <v>108</v>
      </c>
      <c r="K905" s="23">
        <v>42.545209999999997</v>
      </c>
      <c r="L905" s="23">
        <v>-109.674042</v>
      </c>
      <c r="M905" s="61" t="s">
        <v>2912</v>
      </c>
      <c r="N905" s="63" t="s">
        <v>2913</v>
      </c>
      <c r="O905" s="63"/>
      <c r="P905" s="63" t="s">
        <v>2396</v>
      </c>
      <c r="Q905" s="63"/>
      <c r="R905" s="63"/>
      <c r="S905" s="55">
        <f t="shared" si="330"/>
        <v>4746</v>
      </c>
      <c r="T905" s="63"/>
      <c r="U905" s="66">
        <v>8806</v>
      </c>
      <c r="V905" s="63">
        <v>13552</v>
      </c>
      <c r="W905" s="66">
        <v>13986</v>
      </c>
      <c r="X905" s="66">
        <v>13950</v>
      </c>
      <c r="Y905" s="63" t="s">
        <v>3788</v>
      </c>
      <c r="Z905" s="64"/>
      <c r="AA905" s="63">
        <v>7.42</v>
      </c>
      <c r="AB905" s="63"/>
      <c r="AC905" s="63">
        <v>49</v>
      </c>
      <c r="AD905" s="63">
        <v>9</v>
      </c>
      <c r="AE905" s="63">
        <v>3323</v>
      </c>
      <c r="AF905" s="63">
        <v>33</v>
      </c>
      <c r="AG905" s="63"/>
      <c r="AH905" s="63">
        <v>4848</v>
      </c>
      <c r="AI905" s="63">
        <v>806</v>
      </c>
      <c r="AJ905" s="63">
        <v>0</v>
      </c>
      <c r="AK905" s="63">
        <v>0</v>
      </c>
      <c r="AL905" s="63">
        <v>12</v>
      </c>
      <c r="AM905" s="63">
        <v>8697</v>
      </c>
      <c r="AN905" s="63"/>
      <c r="AO905" s="63" t="s">
        <v>1902</v>
      </c>
      <c r="AP905" s="17">
        <f t="shared" si="333"/>
        <v>2.4451000000000001</v>
      </c>
      <c r="AQ905" s="17">
        <f t="shared" si="334"/>
        <v>0.74060999999999999</v>
      </c>
      <c r="AR905" s="17">
        <f t="shared" si="331"/>
        <v>144.5505</v>
      </c>
      <c r="AS905" s="17">
        <f t="shared" si="329"/>
        <v>0.84414</v>
      </c>
      <c r="AT905" s="17">
        <f t="shared" si="335"/>
        <v>148.58035000000001</v>
      </c>
      <c r="AU905" s="5">
        <f t="shared" si="336"/>
        <v>136.76208</v>
      </c>
      <c r="AV905" s="5">
        <f t="shared" si="337"/>
        <v>13.210339999999999</v>
      </c>
      <c r="AW905" s="5">
        <f t="shared" si="332"/>
        <v>0</v>
      </c>
      <c r="AX905" s="5">
        <f t="shared" si="349"/>
        <v>0</v>
      </c>
      <c r="AY905" s="5">
        <f t="shared" si="338"/>
        <v>0.24984000000000001</v>
      </c>
      <c r="AZ905" s="5">
        <f t="shared" si="339"/>
        <v>150.22226000000001</v>
      </c>
      <c r="BA905" s="7">
        <f t="shared" si="340"/>
        <v>-5.4949653886891938E-3</v>
      </c>
      <c r="BB905" s="62">
        <f t="shared" si="341"/>
        <v>9080</v>
      </c>
      <c r="BC905" s="28">
        <f t="shared" si="342"/>
        <v>2.1544692580300388E-2</v>
      </c>
      <c r="BD905" s="32">
        <f t="shared" si="343"/>
        <v>1.6456415670039814E-2</v>
      </c>
      <c r="BE905" s="32">
        <f t="shared" si="344"/>
        <v>4.9845756858157885E-3</v>
      </c>
      <c r="BF905" s="35">
        <f t="shared" si="345"/>
        <v>0.97855900864414436</v>
      </c>
      <c r="BG905" s="36">
        <f t="shared" si="346"/>
        <v>0.91039823259216035</v>
      </c>
      <c r="BH905" s="33">
        <f t="shared" si="347"/>
        <v>8.7938631731409173E-2</v>
      </c>
      <c r="BI905" s="33">
        <f t="shared" si="348"/>
        <v>1.6631356764303773E-3</v>
      </c>
      <c r="BJ905" s="63">
        <v>0</v>
      </c>
      <c r="BK905" s="63">
        <v>20.399999999999999</v>
      </c>
      <c r="BL905" s="63">
        <v>0</v>
      </c>
      <c r="BM905" s="63">
        <v>8517</v>
      </c>
      <c r="BN905" s="63">
        <v>0</v>
      </c>
      <c r="BO905" s="63">
        <v>0</v>
      </c>
      <c r="BP905" s="63">
        <v>0</v>
      </c>
      <c r="BQ905" s="63">
        <v>0</v>
      </c>
      <c r="BR905" s="63">
        <v>0</v>
      </c>
      <c r="BS905" s="63">
        <v>0</v>
      </c>
      <c r="BT905" s="63">
        <v>0</v>
      </c>
      <c r="BU905" s="63">
        <v>0</v>
      </c>
      <c r="BV905" s="63">
        <v>0</v>
      </c>
      <c r="BW905" s="63">
        <v>0</v>
      </c>
      <c r="BX905" s="63"/>
      <c r="BY905" s="63"/>
      <c r="BZ905" s="63"/>
      <c r="CA905" s="63"/>
      <c r="CB905" s="63"/>
      <c r="CC905" s="63"/>
      <c r="CD905" s="63"/>
      <c r="CE905" s="63"/>
      <c r="CF905" s="63"/>
      <c r="CG905" s="63"/>
      <c r="CH905" s="63"/>
      <c r="CI905" s="63"/>
      <c r="CJ905" s="63"/>
      <c r="CK905" s="63"/>
      <c r="CL905" s="63"/>
      <c r="CM905" s="63" t="s">
        <v>7041</v>
      </c>
      <c r="CN905" s="63"/>
      <c r="CO905" s="63" t="s">
        <v>2176</v>
      </c>
      <c r="CP905" s="66"/>
      <c r="CQ905" s="64">
        <v>39435</v>
      </c>
      <c r="CR905" s="78" t="s">
        <v>2038</v>
      </c>
      <c r="CS905" s="78" t="s">
        <v>2038</v>
      </c>
    </row>
    <row r="906" spans="1:97">
      <c r="A906" s="63" t="s">
        <v>3591</v>
      </c>
      <c r="B906" s="63" t="s">
        <v>2881</v>
      </c>
      <c r="C906" s="63">
        <v>5912</v>
      </c>
      <c r="D906" s="19" t="s">
        <v>3782</v>
      </c>
      <c r="E906" s="63" t="s">
        <v>3804</v>
      </c>
      <c r="F906" s="63" t="s">
        <v>1818</v>
      </c>
      <c r="G906" s="65" t="s">
        <v>1575</v>
      </c>
      <c r="H906" s="65">
        <v>25</v>
      </c>
      <c r="I906" s="65">
        <v>30</v>
      </c>
      <c r="J906" s="65">
        <v>108</v>
      </c>
      <c r="K906" s="23">
        <v>42.542023</v>
      </c>
      <c r="L906" s="23">
        <v>-109.658699</v>
      </c>
      <c r="M906" s="61" t="s">
        <v>2882</v>
      </c>
      <c r="N906" s="63" t="s">
        <v>2883</v>
      </c>
      <c r="O906" s="63"/>
      <c r="P906" s="63" t="s">
        <v>2396</v>
      </c>
      <c r="Q906" s="63"/>
      <c r="R906" s="63"/>
      <c r="S906" s="55">
        <f t="shared" si="330"/>
        <v>4700</v>
      </c>
      <c r="T906" s="63"/>
      <c r="U906" s="66">
        <v>8924</v>
      </c>
      <c r="V906" s="63">
        <v>13624</v>
      </c>
      <c r="W906" s="66">
        <v>13720</v>
      </c>
      <c r="X906" s="66"/>
      <c r="Y906" s="63" t="s">
        <v>3788</v>
      </c>
      <c r="Z906" s="64"/>
      <c r="AA906" s="63">
        <v>7.36</v>
      </c>
      <c r="AB906" s="63"/>
      <c r="AC906" s="63">
        <v>53</v>
      </c>
      <c r="AD906" s="63">
        <v>7</v>
      </c>
      <c r="AE906" s="63">
        <v>2464</v>
      </c>
      <c r="AF906" s="63">
        <v>32</v>
      </c>
      <c r="AG906" s="63"/>
      <c r="AH906" s="63">
        <v>3529</v>
      </c>
      <c r="AI906" s="63">
        <v>1045</v>
      </c>
      <c r="AJ906" s="63">
        <v>0</v>
      </c>
      <c r="AK906" s="63">
        <v>0</v>
      </c>
      <c r="AL906" s="63">
        <v>17</v>
      </c>
      <c r="AM906" s="63">
        <v>6711</v>
      </c>
      <c r="AN906" s="63"/>
      <c r="AO906" s="63" t="s">
        <v>1902</v>
      </c>
      <c r="AP906" s="17">
        <f t="shared" si="333"/>
        <v>2.6446999999999998</v>
      </c>
      <c r="AQ906" s="17">
        <f t="shared" si="334"/>
        <v>0.57603000000000004</v>
      </c>
      <c r="AR906" s="17">
        <f t="shared" si="331"/>
        <v>107.184</v>
      </c>
      <c r="AS906" s="17">
        <f t="shared" si="329"/>
        <v>0.81855999999999995</v>
      </c>
      <c r="AT906" s="17">
        <f t="shared" si="335"/>
        <v>111.22329000000001</v>
      </c>
      <c r="AU906" s="5">
        <f t="shared" si="336"/>
        <v>99.553089999999997</v>
      </c>
      <c r="AV906" s="5">
        <f t="shared" si="337"/>
        <v>17.127549999999999</v>
      </c>
      <c r="AW906" s="5">
        <f t="shared" si="332"/>
        <v>0</v>
      </c>
      <c r="AX906" s="5">
        <f t="shared" si="349"/>
        <v>0</v>
      </c>
      <c r="AY906" s="5">
        <f t="shared" si="338"/>
        <v>0.35394000000000003</v>
      </c>
      <c r="AZ906" s="5">
        <f t="shared" si="339"/>
        <v>117.03457999999999</v>
      </c>
      <c r="BA906" s="7">
        <f t="shared" si="340"/>
        <v>-2.5459319321607554E-2</v>
      </c>
      <c r="BB906" s="62">
        <f t="shared" si="341"/>
        <v>7147</v>
      </c>
      <c r="BC906" s="28">
        <f t="shared" si="342"/>
        <v>3.1461971424447975E-2</v>
      </c>
      <c r="BD906" s="32">
        <f t="shared" si="343"/>
        <v>2.3778293197404966E-2</v>
      </c>
      <c r="BE906" s="32">
        <f t="shared" si="344"/>
        <v>5.1790411882259553E-3</v>
      </c>
      <c r="BF906" s="35">
        <f t="shared" si="345"/>
        <v>0.97104266561436903</v>
      </c>
      <c r="BG906" s="36">
        <f t="shared" si="346"/>
        <v>0.85062970277673489</v>
      </c>
      <c r="BH906" s="33">
        <f t="shared" si="347"/>
        <v>0.146346062847408</v>
      </c>
      <c r="BI906" s="33">
        <f t="shared" si="348"/>
        <v>3.0242343758571191E-3</v>
      </c>
      <c r="BJ906" s="63">
        <v>0</v>
      </c>
      <c r="BK906" s="63">
        <v>87</v>
      </c>
      <c r="BL906" s="63">
        <v>0</v>
      </c>
      <c r="BM906" s="63">
        <v>6426</v>
      </c>
      <c r="BN906" s="63">
        <v>0</v>
      </c>
      <c r="BO906" s="63">
        <v>0</v>
      </c>
      <c r="BP906" s="63">
        <v>0</v>
      </c>
      <c r="BQ906" s="63">
        <v>0</v>
      </c>
      <c r="BR906" s="63">
        <v>0</v>
      </c>
      <c r="BS906" s="63">
        <v>0</v>
      </c>
      <c r="BT906" s="63">
        <v>0</v>
      </c>
      <c r="BU906" s="63">
        <v>0</v>
      </c>
      <c r="BV906" s="63">
        <v>0</v>
      </c>
      <c r="BW906" s="63">
        <v>0</v>
      </c>
      <c r="BX906" s="63"/>
      <c r="BY906" s="63"/>
      <c r="BZ906" s="63"/>
      <c r="CA906" s="63"/>
      <c r="CB906" s="63"/>
      <c r="CC906" s="63"/>
      <c r="CD906" s="63"/>
      <c r="CE906" s="63"/>
      <c r="CF906" s="63"/>
      <c r="CG906" s="63"/>
      <c r="CH906" s="63"/>
      <c r="CI906" s="63"/>
      <c r="CJ906" s="63"/>
      <c r="CK906" s="63"/>
      <c r="CL906" s="63"/>
      <c r="CM906" s="63" t="s">
        <v>7041</v>
      </c>
      <c r="CN906" s="63"/>
      <c r="CO906" s="63" t="s">
        <v>2177</v>
      </c>
      <c r="CP906" s="66"/>
      <c r="CQ906" s="64">
        <v>39435</v>
      </c>
      <c r="CR906" s="78" t="s">
        <v>2038</v>
      </c>
      <c r="CS906" s="78" t="s">
        <v>2038</v>
      </c>
    </row>
    <row r="907" spans="1:97">
      <c r="A907" s="63" t="s">
        <v>3591</v>
      </c>
      <c r="B907" s="63" t="s">
        <v>2881</v>
      </c>
      <c r="C907" s="63">
        <v>5555</v>
      </c>
      <c r="D907" s="19" t="s">
        <v>3782</v>
      </c>
      <c r="E907" s="63" t="s">
        <v>3804</v>
      </c>
      <c r="F907" s="63" t="s">
        <v>1818</v>
      </c>
      <c r="G907" s="65" t="s">
        <v>3617</v>
      </c>
      <c r="H907" s="65">
        <v>25</v>
      </c>
      <c r="I907" s="65">
        <v>30</v>
      </c>
      <c r="J907" s="65">
        <v>108</v>
      </c>
      <c r="K907" s="23">
        <v>42.541894999999997</v>
      </c>
      <c r="L907" s="23">
        <v>-109.67265999999999</v>
      </c>
      <c r="M907" s="61" t="s">
        <v>2932</v>
      </c>
      <c r="N907" s="63" t="s">
        <v>2933</v>
      </c>
      <c r="O907" s="63"/>
      <c r="P907" s="63" t="s">
        <v>2396</v>
      </c>
      <c r="Q907" s="63"/>
      <c r="R907" s="63"/>
      <c r="S907" s="55">
        <f t="shared" si="330"/>
        <v>2912</v>
      </c>
      <c r="T907" s="63"/>
      <c r="U907" s="66">
        <v>10727</v>
      </c>
      <c r="V907" s="63">
        <v>13639</v>
      </c>
      <c r="W907" s="66">
        <v>13780</v>
      </c>
      <c r="X907" s="66"/>
      <c r="Y907" s="63"/>
      <c r="Z907" s="64"/>
      <c r="AA907" s="63">
        <v>6.9</v>
      </c>
      <c r="AB907" s="63"/>
      <c r="AC907" s="63">
        <v>70</v>
      </c>
      <c r="AD907" s="63">
        <v>9</v>
      </c>
      <c r="AE907" s="63">
        <v>3680</v>
      </c>
      <c r="AF907" s="63">
        <v>50</v>
      </c>
      <c r="AG907" s="63"/>
      <c r="AH907" s="63">
        <v>5142</v>
      </c>
      <c r="AI907" s="63">
        <v>1220</v>
      </c>
      <c r="AJ907" s="63">
        <v>0</v>
      </c>
      <c r="AK907" s="63">
        <v>0</v>
      </c>
      <c r="AL907" s="63">
        <v>2</v>
      </c>
      <c r="AM907" s="63">
        <v>9900</v>
      </c>
      <c r="AN907" s="63"/>
      <c r="AO907" s="63" t="s">
        <v>1902</v>
      </c>
      <c r="AP907" s="17">
        <f t="shared" si="333"/>
        <v>3.4929999999999999</v>
      </c>
      <c r="AQ907" s="17">
        <f t="shared" si="334"/>
        <v>0.74060999999999999</v>
      </c>
      <c r="AR907" s="17">
        <f t="shared" si="331"/>
        <v>160.07999999999998</v>
      </c>
      <c r="AS907" s="17">
        <f t="shared" si="329"/>
        <v>1.2789999999999999</v>
      </c>
      <c r="AT907" s="17">
        <f t="shared" si="335"/>
        <v>165.59260999999998</v>
      </c>
      <c r="AU907" s="5">
        <f t="shared" si="336"/>
        <v>145.05581999999998</v>
      </c>
      <c r="AV907" s="5">
        <f t="shared" si="337"/>
        <v>19.995799999999999</v>
      </c>
      <c r="AW907" s="5">
        <f t="shared" si="332"/>
        <v>0</v>
      </c>
      <c r="AX907" s="5">
        <f t="shared" si="349"/>
        <v>0</v>
      </c>
      <c r="AY907" s="5">
        <f t="shared" si="338"/>
        <v>4.1640000000000003E-2</v>
      </c>
      <c r="AZ907" s="5">
        <f t="shared" si="339"/>
        <v>165.09325999999999</v>
      </c>
      <c r="BA907" s="7">
        <f t="shared" si="340"/>
        <v>1.5100433532282244E-3</v>
      </c>
      <c r="BB907" s="62">
        <f t="shared" si="341"/>
        <v>10173</v>
      </c>
      <c r="BC907" s="28">
        <f t="shared" si="342"/>
        <v>1.3600358690778658E-2</v>
      </c>
      <c r="BD907" s="32">
        <f t="shared" si="343"/>
        <v>2.1093936498736268E-2</v>
      </c>
      <c r="BE907" s="32">
        <f t="shared" si="344"/>
        <v>4.47248219591442E-3</v>
      </c>
      <c r="BF907" s="35">
        <f t="shared" si="345"/>
        <v>0.97443358130534929</v>
      </c>
      <c r="BG907" s="36">
        <f t="shared" si="346"/>
        <v>0.87862956973531203</v>
      </c>
      <c r="BH907" s="33">
        <f t="shared" si="347"/>
        <v>0.12111820918673483</v>
      </c>
      <c r="BI907" s="33">
        <f t="shared" si="348"/>
        <v>2.5222107795315208E-4</v>
      </c>
      <c r="BJ907" s="63">
        <v>0</v>
      </c>
      <c r="BK907" s="63">
        <v>22.01</v>
      </c>
      <c r="BL907" s="63">
        <v>0</v>
      </c>
      <c r="BM907" s="63">
        <v>9324</v>
      </c>
      <c r="BN907" s="63">
        <v>0</v>
      </c>
      <c r="BO907" s="63">
        <v>0</v>
      </c>
      <c r="BP907" s="63">
        <v>0</v>
      </c>
      <c r="BQ907" s="63">
        <v>0</v>
      </c>
      <c r="BR907" s="63">
        <v>0</v>
      </c>
      <c r="BS907" s="63">
        <v>0</v>
      </c>
      <c r="BT907" s="63">
        <v>0</v>
      </c>
      <c r="BU907" s="63">
        <v>0</v>
      </c>
      <c r="BV907" s="63">
        <v>0</v>
      </c>
      <c r="BW907" s="63">
        <v>0</v>
      </c>
      <c r="BX907" s="63"/>
      <c r="BY907" s="63"/>
      <c r="BZ907" s="63"/>
      <c r="CA907" s="63"/>
      <c r="CB907" s="63"/>
      <c r="CC907" s="63"/>
      <c r="CD907" s="63"/>
      <c r="CE907" s="63"/>
      <c r="CF907" s="63"/>
      <c r="CG907" s="63"/>
      <c r="CH907" s="63"/>
      <c r="CI907" s="63"/>
      <c r="CJ907" s="63"/>
      <c r="CK907" s="63"/>
      <c r="CL907" s="63"/>
      <c r="CM907" s="63"/>
      <c r="CN907" s="63"/>
      <c r="CO907" s="63" t="s">
        <v>2178</v>
      </c>
      <c r="CP907" s="66"/>
      <c r="CQ907" s="64">
        <v>39232</v>
      </c>
      <c r="CR907" s="78" t="s">
        <v>2038</v>
      </c>
      <c r="CS907" s="78" t="s">
        <v>2038</v>
      </c>
    </row>
    <row r="908" spans="1:97">
      <c r="A908" s="63" t="s">
        <v>3591</v>
      </c>
      <c r="B908" s="63" t="s">
        <v>2895</v>
      </c>
      <c r="C908" s="63">
        <v>5556</v>
      </c>
      <c r="D908" s="19" t="s">
        <v>3782</v>
      </c>
      <c r="E908" s="63" t="s">
        <v>3804</v>
      </c>
      <c r="F908" s="63" t="s">
        <v>1818</v>
      </c>
      <c r="G908" s="65" t="s">
        <v>1575</v>
      </c>
      <c r="H908" s="65">
        <v>26</v>
      </c>
      <c r="I908" s="65">
        <v>30</v>
      </c>
      <c r="J908" s="65">
        <v>108</v>
      </c>
      <c r="K908" s="23">
        <v>42.541609999999999</v>
      </c>
      <c r="L908" s="23">
        <v>-109.67791699999999</v>
      </c>
      <c r="M908" s="61" t="s">
        <v>2896</v>
      </c>
      <c r="N908" s="63" t="s">
        <v>2897</v>
      </c>
      <c r="O908" s="63"/>
      <c r="P908" s="63" t="s">
        <v>2396</v>
      </c>
      <c r="Q908" s="63"/>
      <c r="R908" s="63"/>
      <c r="S908" s="55">
        <f t="shared" si="330"/>
        <v>3407</v>
      </c>
      <c r="T908" s="63"/>
      <c r="U908" s="66">
        <v>9173</v>
      </c>
      <c r="V908" s="63">
        <v>12580</v>
      </c>
      <c r="W908" s="66">
        <v>12640</v>
      </c>
      <c r="X908" s="66">
        <v>12594</v>
      </c>
      <c r="Y908" s="63"/>
      <c r="Z908" s="64"/>
      <c r="AA908" s="63">
        <v>6.88</v>
      </c>
      <c r="AB908" s="63"/>
      <c r="AC908" s="63">
        <v>63</v>
      </c>
      <c r="AD908" s="63">
        <v>9</v>
      </c>
      <c r="AE908" s="63">
        <v>3515</v>
      </c>
      <c r="AF908" s="63">
        <v>44</v>
      </c>
      <c r="AG908" s="63"/>
      <c r="AH908" s="63">
        <v>5246</v>
      </c>
      <c r="AI908" s="63">
        <v>830</v>
      </c>
      <c r="AJ908" s="63">
        <v>0</v>
      </c>
      <c r="AK908" s="63">
        <v>0</v>
      </c>
      <c r="AL908" s="63">
        <v>18</v>
      </c>
      <c r="AM908" s="63">
        <v>9870</v>
      </c>
      <c r="AN908" s="63"/>
      <c r="AO908" s="63" t="s">
        <v>1902</v>
      </c>
      <c r="AP908" s="17">
        <f t="shared" si="333"/>
        <v>3.1436999999999999</v>
      </c>
      <c r="AQ908" s="17">
        <f t="shared" si="334"/>
        <v>0.74060999999999999</v>
      </c>
      <c r="AR908" s="17">
        <f t="shared" si="331"/>
        <v>152.9025</v>
      </c>
      <c r="AS908" s="17">
        <f t="shared" si="329"/>
        <v>1.1255199999999999</v>
      </c>
      <c r="AT908" s="17">
        <f t="shared" si="335"/>
        <v>157.91233</v>
      </c>
      <c r="AU908" s="5">
        <f t="shared" si="336"/>
        <v>147.98965999999999</v>
      </c>
      <c r="AV908" s="5">
        <f t="shared" si="337"/>
        <v>13.603699999999998</v>
      </c>
      <c r="AW908" s="5">
        <f t="shared" si="332"/>
        <v>0</v>
      </c>
      <c r="AX908" s="5">
        <f t="shared" si="349"/>
        <v>0</v>
      </c>
      <c r="AY908" s="5">
        <f t="shared" si="338"/>
        <v>0.37476000000000004</v>
      </c>
      <c r="AZ908" s="5">
        <f t="shared" si="339"/>
        <v>161.96812</v>
      </c>
      <c r="BA908" s="7">
        <f t="shared" si="340"/>
        <v>-1.2679080575258669E-2</v>
      </c>
      <c r="BB908" s="62">
        <f t="shared" si="341"/>
        <v>9725</v>
      </c>
      <c r="BC908" s="28">
        <f t="shared" si="342"/>
        <v>-7.3998468997193163E-3</v>
      </c>
      <c r="BD908" s="32">
        <f t="shared" si="343"/>
        <v>1.9907881797450521E-2</v>
      </c>
      <c r="BE908" s="32">
        <f t="shared" si="344"/>
        <v>4.6900074237394892E-3</v>
      </c>
      <c r="BF908" s="35">
        <f t="shared" si="345"/>
        <v>0.97540211077881001</v>
      </c>
      <c r="BG908" s="36">
        <f t="shared" si="346"/>
        <v>0.91369622614623169</v>
      </c>
      <c r="BH908" s="33">
        <f t="shared" si="347"/>
        <v>8.3989985189678054E-2</v>
      </c>
      <c r="BI908" s="33">
        <f t="shared" si="348"/>
        <v>2.3137886640901928E-3</v>
      </c>
      <c r="BJ908" s="63">
        <v>0</v>
      </c>
      <c r="BK908" s="63">
        <v>8.9</v>
      </c>
      <c r="BL908" s="63">
        <v>0</v>
      </c>
      <c r="BM908" s="63">
        <v>9130</v>
      </c>
      <c r="BN908" s="63">
        <v>0</v>
      </c>
      <c r="BO908" s="63">
        <v>0</v>
      </c>
      <c r="BP908" s="63">
        <v>0</v>
      </c>
      <c r="BQ908" s="63">
        <v>0</v>
      </c>
      <c r="BR908" s="63">
        <v>0</v>
      </c>
      <c r="BS908" s="63">
        <v>0</v>
      </c>
      <c r="BT908" s="63">
        <v>0</v>
      </c>
      <c r="BU908" s="63">
        <v>0</v>
      </c>
      <c r="BV908" s="63">
        <v>0</v>
      </c>
      <c r="BW908" s="63">
        <v>0</v>
      </c>
      <c r="BX908" s="63"/>
      <c r="BY908" s="63"/>
      <c r="BZ908" s="63"/>
      <c r="CA908" s="63"/>
      <c r="CB908" s="63"/>
      <c r="CC908" s="63"/>
      <c r="CD908" s="63"/>
      <c r="CE908" s="63"/>
      <c r="CF908" s="63"/>
      <c r="CG908" s="63"/>
      <c r="CH908" s="63"/>
      <c r="CI908" s="63"/>
      <c r="CJ908" s="63"/>
      <c r="CK908" s="63"/>
      <c r="CL908" s="63"/>
      <c r="CM908" s="63"/>
      <c r="CN908" s="63"/>
      <c r="CO908" s="63" t="s">
        <v>2180</v>
      </c>
      <c r="CP908" s="66"/>
      <c r="CQ908" s="64">
        <v>39232</v>
      </c>
      <c r="CR908" s="78" t="s">
        <v>2038</v>
      </c>
      <c r="CS908" s="78" t="s">
        <v>2038</v>
      </c>
    </row>
    <row r="909" spans="1:97">
      <c r="A909" s="63" t="s">
        <v>3591</v>
      </c>
      <c r="B909" s="63" t="s">
        <v>2895</v>
      </c>
      <c r="C909" s="63">
        <v>5916</v>
      </c>
      <c r="D909" s="19" t="s">
        <v>3782</v>
      </c>
      <c r="E909" s="63" t="s">
        <v>3804</v>
      </c>
      <c r="F909" s="63" t="s">
        <v>1818</v>
      </c>
      <c r="G909" s="65" t="s">
        <v>3594</v>
      </c>
      <c r="H909" s="65">
        <v>26</v>
      </c>
      <c r="I909" s="65">
        <v>30</v>
      </c>
      <c r="J909" s="65">
        <v>108</v>
      </c>
      <c r="K909" s="23">
        <v>42.545769999999997</v>
      </c>
      <c r="L909" s="23">
        <v>-109.69223599999999</v>
      </c>
      <c r="M909" s="61" t="s">
        <v>2925</v>
      </c>
      <c r="N909" s="63" t="s">
        <v>2926</v>
      </c>
      <c r="O909" s="63"/>
      <c r="P909" s="63" t="s">
        <v>2396</v>
      </c>
      <c r="Q909" s="63"/>
      <c r="R909" s="63"/>
      <c r="S909" s="55">
        <f t="shared" si="330"/>
        <v>4080</v>
      </c>
      <c r="T909" s="63"/>
      <c r="U909" s="66">
        <v>8530</v>
      </c>
      <c r="V909" s="63">
        <v>12610</v>
      </c>
      <c r="W909" s="66">
        <v>13300</v>
      </c>
      <c r="X909" s="66"/>
      <c r="Y909" s="63" t="s">
        <v>3788</v>
      </c>
      <c r="Z909" s="64"/>
      <c r="AA909" s="63">
        <v>7.07</v>
      </c>
      <c r="AB909" s="63"/>
      <c r="AC909" s="63">
        <v>91</v>
      </c>
      <c r="AD909" s="63">
        <v>12</v>
      </c>
      <c r="AE909" s="63">
        <v>3973</v>
      </c>
      <c r="AF909" s="63">
        <v>43</v>
      </c>
      <c r="AG909" s="63"/>
      <c r="AH909" s="63">
        <v>5890</v>
      </c>
      <c r="AI909" s="63">
        <v>786</v>
      </c>
      <c r="AJ909" s="63">
        <v>0</v>
      </c>
      <c r="AK909" s="63">
        <v>0</v>
      </c>
      <c r="AL909" s="63">
        <v>10</v>
      </c>
      <c r="AM909" s="63">
        <v>10418</v>
      </c>
      <c r="AN909" s="63"/>
      <c r="AO909" s="63" t="s">
        <v>1902</v>
      </c>
      <c r="AP909" s="17">
        <f t="shared" si="333"/>
        <v>4.5408999999999997</v>
      </c>
      <c r="AQ909" s="17">
        <f t="shared" si="334"/>
        <v>0.98748000000000002</v>
      </c>
      <c r="AR909" s="17">
        <f t="shared" si="331"/>
        <v>172.82549999999998</v>
      </c>
      <c r="AS909" s="17">
        <f t="shared" si="329"/>
        <v>1.0999399999999999</v>
      </c>
      <c r="AT909" s="17">
        <f t="shared" si="335"/>
        <v>179.45381999999998</v>
      </c>
      <c r="AU909" s="5">
        <f t="shared" si="336"/>
        <v>166.15690000000001</v>
      </c>
      <c r="AV909" s="5">
        <f t="shared" si="337"/>
        <v>12.882539999999999</v>
      </c>
      <c r="AW909" s="5">
        <f t="shared" si="332"/>
        <v>0</v>
      </c>
      <c r="AX909" s="5">
        <f t="shared" si="349"/>
        <v>0</v>
      </c>
      <c r="AY909" s="5">
        <f t="shared" si="338"/>
        <v>0.20820000000000002</v>
      </c>
      <c r="AZ909" s="5">
        <f t="shared" si="339"/>
        <v>179.24764000000002</v>
      </c>
      <c r="BA909" s="7">
        <f t="shared" si="340"/>
        <v>5.7479554167401696E-4</v>
      </c>
      <c r="BB909" s="62">
        <f t="shared" si="341"/>
        <v>10805</v>
      </c>
      <c r="BC909" s="28">
        <f t="shared" si="342"/>
        <v>1.8234933798237762E-2</v>
      </c>
      <c r="BD909" s="32">
        <f t="shared" si="343"/>
        <v>2.5304003001997952E-2</v>
      </c>
      <c r="BE909" s="32">
        <f t="shared" si="344"/>
        <v>5.5026970169818629E-3</v>
      </c>
      <c r="BF909" s="35">
        <f t="shared" si="345"/>
        <v>0.96919329998102022</v>
      </c>
      <c r="BG909" s="36">
        <f t="shared" si="346"/>
        <v>0.9269684108532753</v>
      </c>
      <c r="BH909" s="33">
        <f t="shared" si="347"/>
        <v>7.187006757801663E-2</v>
      </c>
      <c r="BI909" s="33">
        <f t="shared" si="348"/>
        <v>1.1615215687079618E-3</v>
      </c>
      <c r="BJ909" s="63">
        <v>0</v>
      </c>
      <c r="BK909" s="63">
        <v>5.9</v>
      </c>
      <c r="BL909" s="63">
        <v>0</v>
      </c>
      <c r="BM909" s="63">
        <v>10236</v>
      </c>
      <c r="BN909" s="63">
        <v>0</v>
      </c>
      <c r="BO909" s="63">
        <v>0</v>
      </c>
      <c r="BP909" s="63">
        <v>0</v>
      </c>
      <c r="BQ909" s="63">
        <v>0</v>
      </c>
      <c r="BR909" s="63">
        <v>0</v>
      </c>
      <c r="BS909" s="63">
        <v>0</v>
      </c>
      <c r="BT909" s="63">
        <v>0</v>
      </c>
      <c r="BU909" s="63">
        <v>0</v>
      </c>
      <c r="BV909" s="63">
        <v>0</v>
      </c>
      <c r="BW909" s="63">
        <v>0</v>
      </c>
      <c r="BX909" s="63"/>
      <c r="BY909" s="63"/>
      <c r="BZ909" s="63"/>
      <c r="CA909" s="63"/>
      <c r="CB909" s="63"/>
      <c r="CC909" s="63"/>
      <c r="CD909" s="63"/>
      <c r="CE909" s="63"/>
      <c r="CF909" s="63"/>
      <c r="CG909" s="63"/>
      <c r="CH909" s="63"/>
      <c r="CI909" s="63"/>
      <c r="CJ909" s="63"/>
      <c r="CK909" s="63"/>
      <c r="CL909" s="63"/>
      <c r="CM909" s="63" t="s">
        <v>7041</v>
      </c>
      <c r="CN909" s="63"/>
      <c r="CO909" s="63" t="s">
        <v>2179</v>
      </c>
      <c r="CP909" s="66"/>
      <c r="CQ909" s="64">
        <v>39435</v>
      </c>
      <c r="CR909" s="78" t="s">
        <v>2038</v>
      </c>
      <c r="CS909" s="78" t="s">
        <v>2038</v>
      </c>
    </row>
    <row r="910" spans="1:97">
      <c r="A910" s="63" t="s">
        <v>3591</v>
      </c>
      <c r="B910" s="63" t="s">
        <v>2895</v>
      </c>
      <c r="C910" s="63">
        <v>5915</v>
      </c>
      <c r="D910" s="19" t="s">
        <v>3782</v>
      </c>
      <c r="E910" s="63" t="s">
        <v>3804</v>
      </c>
      <c r="F910" s="63" t="s">
        <v>1818</v>
      </c>
      <c r="G910" s="65" t="s">
        <v>3597</v>
      </c>
      <c r="H910" s="65">
        <v>26</v>
      </c>
      <c r="I910" s="65">
        <v>30</v>
      </c>
      <c r="J910" s="65">
        <v>108</v>
      </c>
      <c r="K910" s="23">
        <v>42.54224</v>
      </c>
      <c r="L910" s="23">
        <v>-109.6884</v>
      </c>
      <c r="M910" s="61" t="s">
        <v>2916</v>
      </c>
      <c r="N910" s="63" t="s">
        <v>2917</v>
      </c>
      <c r="O910" s="63"/>
      <c r="P910" s="63" t="s">
        <v>2396</v>
      </c>
      <c r="Q910" s="63"/>
      <c r="R910" s="63"/>
      <c r="S910" s="55">
        <f t="shared" si="330"/>
        <v>4169</v>
      </c>
      <c r="T910" s="63"/>
      <c r="U910" s="66">
        <v>9455</v>
      </c>
      <c r="V910" s="63">
        <v>13624</v>
      </c>
      <c r="W910" s="66">
        <v>13810</v>
      </c>
      <c r="X910" s="66">
        <v>13785</v>
      </c>
      <c r="Y910" s="63" t="s">
        <v>3788</v>
      </c>
      <c r="Z910" s="64"/>
      <c r="AA910" s="63">
        <v>7.27</v>
      </c>
      <c r="AB910" s="63"/>
      <c r="AC910" s="63">
        <v>79</v>
      </c>
      <c r="AD910" s="63">
        <v>9</v>
      </c>
      <c r="AE910" s="63">
        <v>3618</v>
      </c>
      <c r="AF910" s="63">
        <v>39</v>
      </c>
      <c r="AG910" s="63"/>
      <c r="AH910" s="63">
        <v>5290</v>
      </c>
      <c r="AI910" s="63">
        <v>886</v>
      </c>
      <c r="AJ910" s="63">
        <v>0</v>
      </c>
      <c r="AK910" s="63">
        <v>0</v>
      </c>
      <c r="AL910" s="63">
        <v>11</v>
      </c>
      <c r="AM910" s="63">
        <v>9513</v>
      </c>
      <c r="AN910" s="63"/>
      <c r="AO910" s="63" t="s">
        <v>1902</v>
      </c>
      <c r="AP910" s="17">
        <f t="shared" si="333"/>
        <v>3.9420999999999999</v>
      </c>
      <c r="AQ910" s="17">
        <f t="shared" si="334"/>
        <v>0.74060999999999999</v>
      </c>
      <c r="AR910" s="17">
        <f t="shared" si="331"/>
        <v>157.38299999999998</v>
      </c>
      <c r="AS910" s="17">
        <f t="shared" si="329"/>
        <v>0.99761999999999995</v>
      </c>
      <c r="AT910" s="17">
        <f t="shared" si="335"/>
        <v>163.06332999999998</v>
      </c>
      <c r="AU910" s="5">
        <f t="shared" si="336"/>
        <v>149.23089999999999</v>
      </c>
      <c r="AV910" s="5">
        <f t="shared" si="337"/>
        <v>14.521539999999998</v>
      </c>
      <c r="AW910" s="5">
        <f t="shared" si="332"/>
        <v>0</v>
      </c>
      <c r="AX910" s="5">
        <f t="shared" si="349"/>
        <v>0</v>
      </c>
      <c r="AY910" s="5">
        <f t="shared" si="338"/>
        <v>0.22902000000000003</v>
      </c>
      <c r="AZ910" s="5">
        <f t="shared" si="339"/>
        <v>163.98145999999997</v>
      </c>
      <c r="BA910" s="7">
        <f t="shared" si="340"/>
        <v>-2.8073524730358522E-3</v>
      </c>
      <c r="BB910" s="62">
        <f t="shared" si="341"/>
        <v>9932</v>
      </c>
      <c r="BC910" s="28">
        <f t="shared" si="342"/>
        <v>2.1547955772692209E-2</v>
      </c>
      <c r="BD910" s="32">
        <f t="shared" si="343"/>
        <v>2.4175269816947811E-2</v>
      </c>
      <c r="BE910" s="32">
        <f t="shared" si="344"/>
        <v>4.5418549958473192E-3</v>
      </c>
      <c r="BF910" s="35">
        <f t="shared" si="345"/>
        <v>0.97128287518720491</v>
      </c>
      <c r="BG910" s="36">
        <f t="shared" si="346"/>
        <v>0.91004739194296735</v>
      </c>
      <c r="BH910" s="33">
        <f t="shared" si="347"/>
        <v>8.855598675606377E-2</v>
      </c>
      <c r="BI910" s="33">
        <f t="shared" si="348"/>
        <v>1.3966213009690247E-3</v>
      </c>
      <c r="BJ910" s="63">
        <v>0</v>
      </c>
      <c r="BK910" s="63">
        <v>23.21</v>
      </c>
      <c r="BL910" s="63">
        <v>0</v>
      </c>
      <c r="BM910" s="63">
        <v>9305</v>
      </c>
      <c r="BN910" s="63">
        <v>0</v>
      </c>
      <c r="BO910" s="63">
        <v>0</v>
      </c>
      <c r="BP910" s="63">
        <v>0</v>
      </c>
      <c r="BQ910" s="63">
        <v>0</v>
      </c>
      <c r="BR910" s="63">
        <v>0</v>
      </c>
      <c r="BS910" s="63">
        <v>0</v>
      </c>
      <c r="BT910" s="63">
        <v>0</v>
      </c>
      <c r="BU910" s="63">
        <v>0</v>
      </c>
      <c r="BV910" s="63">
        <v>0</v>
      </c>
      <c r="BW910" s="63">
        <v>0</v>
      </c>
      <c r="BX910" s="63"/>
      <c r="BY910" s="63"/>
      <c r="BZ910" s="63"/>
      <c r="CA910" s="63"/>
      <c r="CB910" s="63"/>
      <c r="CC910" s="63"/>
      <c r="CD910" s="63"/>
      <c r="CE910" s="63"/>
      <c r="CF910" s="63"/>
      <c r="CG910" s="63"/>
      <c r="CH910" s="63"/>
      <c r="CI910" s="63"/>
      <c r="CJ910" s="63"/>
      <c r="CK910" s="63"/>
      <c r="CL910" s="63"/>
      <c r="CM910" s="63" t="s">
        <v>7041</v>
      </c>
      <c r="CN910" s="63"/>
      <c r="CO910" s="63" t="s">
        <v>2182</v>
      </c>
      <c r="CP910" s="66"/>
      <c r="CQ910" s="64">
        <v>39435</v>
      </c>
      <c r="CR910" s="78" t="s">
        <v>2038</v>
      </c>
      <c r="CS910" s="78" t="s">
        <v>2038</v>
      </c>
    </row>
    <row r="911" spans="1:97">
      <c r="A911" s="63" t="s">
        <v>3591</v>
      </c>
      <c r="B911" s="63" t="s">
        <v>2895</v>
      </c>
      <c r="C911" s="63">
        <v>5914</v>
      </c>
      <c r="D911" s="19" t="s">
        <v>3782</v>
      </c>
      <c r="E911" s="63" t="s">
        <v>3804</v>
      </c>
      <c r="F911" s="63" t="s">
        <v>1818</v>
      </c>
      <c r="G911" s="65" t="s">
        <v>3596</v>
      </c>
      <c r="H911" s="65">
        <v>26</v>
      </c>
      <c r="I911" s="65">
        <v>30</v>
      </c>
      <c r="J911" s="65">
        <v>108</v>
      </c>
      <c r="K911" s="23">
        <v>42.537280000000003</v>
      </c>
      <c r="L911" s="23">
        <v>-109.67738900000001</v>
      </c>
      <c r="M911" s="61" t="s">
        <v>2921</v>
      </c>
      <c r="N911" s="63" t="s">
        <v>2922</v>
      </c>
      <c r="O911" s="63"/>
      <c r="P911" s="63" t="s">
        <v>2396</v>
      </c>
      <c r="Q911" s="63"/>
      <c r="R911" s="63"/>
      <c r="S911" s="55">
        <f t="shared" si="330"/>
        <v>4445</v>
      </c>
      <c r="T911" s="63"/>
      <c r="U911" s="66">
        <v>9200</v>
      </c>
      <c r="V911" s="63">
        <v>13645</v>
      </c>
      <c r="W911" s="66">
        <v>13725</v>
      </c>
      <c r="X911" s="66">
        <v>13712</v>
      </c>
      <c r="Y911" s="63" t="s">
        <v>3788</v>
      </c>
      <c r="Z911" s="64"/>
      <c r="AA911" s="63">
        <v>7.04</v>
      </c>
      <c r="AB911" s="63"/>
      <c r="AC911" s="63">
        <v>43</v>
      </c>
      <c r="AD911" s="63">
        <v>6</v>
      </c>
      <c r="AE911" s="63">
        <v>2974</v>
      </c>
      <c r="AF911" s="63">
        <v>31</v>
      </c>
      <c r="AG911" s="63"/>
      <c r="AH911" s="63">
        <v>4274</v>
      </c>
      <c r="AI911" s="63">
        <v>732</v>
      </c>
      <c r="AJ911" s="63">
        <v>0</v>
      </c>
      <c r="AK911" s="63">
        <v>0</v>
      </c>
      <c r="AL911" s="63">
        <v>10</v>
      </c>
      <c r="AM911" s="63">
        <v>7721</v>
      </c>
      <c r="AN911" s="63"/>
      <c r="AO911" s="63" t="s">
        <v>1902</v>
      </c>
      <c r="AP911" s="17">
        <f t="shared" si="333"/>
        <v>2.1457000000000002</v>
      </c>
      <c r="AQ911" s="17">
        <f t="shared" si="334"/>
        <v>0.49374000000000001</v>
      </c>
      <c r="AR911" s="17">
        <f t="shared" si="331"/>
        <v>129.369</v>
      </c>
      <c r="AS911" s="17">
        <f t="shared" si="329"/>
        <v>0.79297999999999991</v>
      </c>
      <c r="AT911" s="17">
        <f t="shared" si="335"/>
        <v>132.80142000000001</v>
      </c>
      <c r="AU911" s="5">
        <f t="shared" si="336"/>
        <v>120.56953999999999</v>
      </c>
      <c r="AV911" s="5">
        <f t="shared" si="337"/>
        <v>11.997479999999999</v>
      </c>
      <c r="AW911" s="5">
        <f t="shared" si="332"/>
        <v>0</v>
      </c>
      <c r="AX911" s="5">
        <f t="shared" si="349"/>
        <v>0</v>
      </c>
      <c r="AY911" s="5">
        <f t="shared" si="338"/>
        <v>0.20820000000000002</v>
      </c>
      <c r="AZ911" s="5">
        <f t="shared" si="339"/>
        <v>132.77521999999999</v>
      </c>
      <c r="BA911" s="7">
        <f t="shared" si="340"/>
        <v>9.8653255045387647E-5</v>
      </c>
      <c r="BB911" s="62">
        <f t="shared" si="341"/>
        <v>8070</v>
      </c>
      <c r="BC911" s="28">
        <f t="shared" si="342"/>
        <v>2.2101196884301184E-2</v>
      </c>
      <c r="BD911" s="32">
        <f t="shared" si="343"/>
        <v>1.6157206752759119E-2</v>
      </c>
      <c r="BE911" s="32">
        <f t="shared" si="344"/>
        <v>3.7178819322865671E-3</v>
      </c>
      <c r="BF911" s="35">
        <f t="shared" si="345"/>
        <v>0.98012491131495427</v>
      </c>
      <c r="BG911" s="36">
        <f t="shared" si="346"/>
        <v>0.90807260571663895</v>
      </c>
      <c r="BH911" s="33">
        <f t="shared" si="347"/>
        <v>9.0359330604008789E-2</v>
      </c>
      <c r="BI911" s="33">
        <f t="shared" si="348"/>
        <v>1.5680636793522168E-3</v>
      </c>
      <c r="BJ911" s="63">
        <v>0</v>
      </c>
      <c r="BK911" s="63">
        <v>16.510000000000002</v>
      </c>
      <c r="BL911" s="63">
        <v>0</v>
      </c>
      <c r="BM911" s="63">
        <v>7558</v>
      </c>
      <c r="BN911" s="63">
        <v>0</v>
      </c>
      <c r="BO911" s="63">
        <v>0</v>
      </c>
      <c r="BP911" s="63">
        <v>0</v>
      </c>
      <c r="BQ911" s="63">
        <v>0</v>
      </c>
      <c r="BR911" s="63">
        <v>0</v>
      </c>
      <c r="BS911" s="63">
        <v>0</v>
      </c>
      <c r="BT911" s="63">
        <v>0</v>
      </c>
      <c r="BU911" s="63">
        <v>0</v>
      </c>
      <c r="BV911" s="63">
        <v>0</v>
      </c>
      <c r="BW911" s="63">
        <v>0</v>
      </c>
      <c r="BX911" s="63"/>
      <c r="BY911" s="63"/>
      <c r="BZ911" s="63"/>
      <c r="CA911" s="63"/>
      <c r="CB911" s="63"/>
      <c r="CC911" s="63"/>
      <c r="CD911" s="63"/>
      <c r="CE911" s="63"/>
      <c r="CF911" s="63"/>
      <c r="CG911" s="63"/>
      <c r="CH911" s="63"/>
      <c r="CI911" s="63"/>
      <c r="CJ911" s="63"/>
      <c r="CK911" s="63"/>
      <c r="CL911" s="63"/>
      <c r="CM911" s="63" t="s">
        <v>7041</v>
      </c>
      <c r="CN911" s="63"/>
      <c r="CO911" s="63" t="s">
        <v>2181</v>
      </c>
      <c r="CP911" s="66"/>
      <c r="CQ911" s="64">
        <v>39435</v>
      </c>
      <c r="CR911" s="78" t="s">
        <v>2038</v>
      </c>
      <c r="CS911" s="78" t="s">
        <v>2038</v>
      </c>
    </row>
    <row r="912" spans="1:97">
      <c r="A912" s="63" t="s">
        <v>3591</v>
      </c>
      <c r="B912" s="63" t="s">
        <v>2846</v>
      </c>
      <c r="C912" s="63">
        <v>5558</v>
      </c>
      <c r="D912" s="19" t="s">
        <v>3782</v>
      </c>
      <c r="E912" s="63" t="s">
        <v>3804</v>
      </c>
      <c r="F912" s="63" t="s">
        <v>1818</v>
      </c>
      <c r="G912" s="65" t="s">
        <v>3592</v>
      </c>
      <c r="H912" s="65">
        <v>3</v>
      </c>
      <c r="I912" s="65">
        <v>312</v>
      </c>
      <c r="J912" s="65">
        <v>109</v>
      </c>
      <c r="K912" s="23">
        <v>42.693615000000001</v>
      </c>
      <c r="L912" s="23">
        <v>-109.82334400000001</v>
      </c>
      <c r="M912" s="61" t="s">
        <v>2847</v>
      </c>
      <c r="N912" s="63" t="s">
        <v>2848</v>
      </c>
      <c r="O912" s="63"/>
      <c r="P912" s="63" t="s">
        <v>2396</v>
      </c>
      <c r="Q912" s="63"/>
      <c r="R912" s="63"/>
      <c r="S912" s="55">
        <f t="shared" si="330"/>
        <v>4312</v>
      </c>
      <c r="T912" s="63"/>
      <c r="U912" s="66">
        <v>9096</v>
      </c>
      <c r="V912" s="63">
        <v>13408</v>
      </c>
      <c r="W912" s="66">
        <v>13620</v>
      </c>
      <c r="X912" s="66">
        <v>13597</v>
      </c>
      <c r="Y912" s="63"/>
      <c r="Z912" s="64"/>
      <c r="AA912" s="63">
        <v>6.77</v>
      </c>
      <c r="AB912" s="63"/>
      <c r="AC912" s="63">
        <v>71</v>
      </c>
      <c r="AD912" s="63">
        <v>7</v>
      </c>
      <c r="AE912" s="63">
        <v>3322</v>
      </c>
      <c r="AF912" s="63">
        <v>26</v>
      </c>
      <c r="AG912" s="63"/>
      <c r="AH912" s="63">
        <v>4704</v>
      </c>
      <c r="AI912" s="63">
        <v>830</v>
      </c>
      <c r="AJ912" s="63">
        <v>0</v>
      </c>
      <c r="AK912" s="63">
        <v>0</v>
      </c>
      <c r="AL912" s="63">
        <v>52</v>
      </c>
      <c r="AM912" s="63">
        <v>9170</v>
      </c>
      <c r="AN912" s="63"/>
      <c r="AO912" s="63" t="s">
        <v>1902</v>
      </c>
      <c r="AP912" s="17">
        <f t="shared" si="333"/>
        <v>3.5428999999999999</v>
      </c>
      <c r="AQ912" s="17">
        <f t="shared" si="334"/>
        <v>0.57603000000000004</v>
      </c>
      <c r="AR912" s="17">
        <f t="shared" si="331"/>
        <v>144.50699999999998</v>
      </c>
      <c r="AS912" s="17">
        <f t="shared" si="329"/>
        <v>0.66508</v>
      </c>
      <c r="AT912" s="17">
        <f t="shared" si="335"/>
        <v>149.29100999999997</v>
      </c>
      <c r="AU912" s="5">
        <f t="shared" si="336"/>
        <v>132.69983999999999</v>
      </c>
      <c r="AV912" s="5">
        <f t="shared" si="337"/>
        <v>13.603699999999998</v>
      </c>
      <c r="AW912" s="5">
        <f t="shared" si="332"/>
        <v>0</v>
      </c>
      <c r="AX912" s="5">
        <f t="shared" si="349"/>
        <v>0</v>
      </c>
      <c r="AY912" s="5">
        <f t="shared" si="338"/>
        <v>1.08264</v>
      </c>
      <c r="AZ912" s="5">
        <f t="shared" si="339"/>
        <v>147.38618</v>
      </c>
      <c r="BA912" s="7">
        <f t="shared" si="340"/>
        <v>6.4205475318138737E-3</v>
      </c>
      <c r="BB912" s="62">
        <f t="shared" si="341"/>
        <v>9012</v>
      </c>
      <c r="BC912" s="28">
        <f t="shared" si="342"/>
        <v>-8.6899131008689907E-3</v>
      </c>
      <c r="BD912" s="32">
        <f t="shared" si="343"/>
        <v>2.3731502653776677E-2</v>
      </c>
      <c r="BE912" s="32">
        <f t="shared" si="344"/>
        <v>3.858437289693466E-3</v>
      </c>
      <c r="BF912" s="35">
        <f t="shared" si="345"/>
        <v>0.97241006005652986</v>
      </c>
      <c r="BG912" s="36">
        <f t="shared" si="346"/>
        <v>0.90035470082744529</v>
      </c>
      <c r="BH912" s="33">
        <f t="shared" si="347"/>
        <v>9.2299698655599852E-2</v>
      </c>
      <c r="BI912" s="33">
        <f t="shared" si="348"/>
        <v>7.3456005169548469E-3</v>
      </c>
      <c r="BJ912" s="63">
        <v>0</v>
      </c>
      <c r="BK912" s="63">
        <v>46.33</v>
      </c>
      <c r="BL912" s="63">
        <v>0</v>
      </c>
      <c r="BM912" s="63">
        <v>8416</v>
      </c>
      <c r="BN912" s="63">
        <v>0</v>
      </c>
      <c r="BO912" s="63">
        <v>0</v>
      </c>
      <c r="BP912" s="63">
        <v>0</v>
      </c>
      <c r="BQ912" s="63">
        <v>0</v>
      </c>
      <c r="BR912" s="63">
        <v>0</v>
      </c>
      <c r="BS912" s="63">
        <v>0</v>
      </c>
      <c r="BT912" s="63">
        <v>0</v>
      </c>
      <c r="BU912" s="63">
        <v>0</v>
      </c>
      <c r="BV912" s="63">
        <v>0</v>
      </c>
      <c r="BW912" s="63">
        <v>0</v>
      </c>
      <c r="BX912" s="63"/>
      <c r="BY912" s="63"/>
      <c r="BZ912" s="63"/>
      <c r="CA912" s="63"/>
      <c r="CB912" s="63"/>
      <c r="CC912" s="63"/>
      <c r="CD912" s="63"/>
      <c r="CE912" s="63"/>
      <c r="CF912" s="63"/>
      <c r="CG912" s="63"/>
      <c r="CH912" s="63"/>
      <c r="CI912" s="63"/>
      <c r="CJ912" s="63"/>
      <c r="CK912" s="63"/>
      <c r="CL912" s="63"/>
      <c r="CM912" s="63"/>
      <c r="CN912" s="63"/>
      <c r="CO912" s="63" t="s">
        <v>2184</v>
      </c>
      <c r="CP912" s="66"/>
      <c r="CQ912" s="64">
        <v>39289</v>
      </c>
      <c r="CR912" s="78" t="s">
        <v>2038</v>
      </c>
      <c r="CS912" s="78" t="s">
        <v>2038</v>
      </c>
    </row>
    <row r="913" spans="1:97">
      <c r="A913" s="63" t="s">
        <v>3591</v>
      </c>
      <c r="B913" s="63" t="s">
        <v>3003</v>
      </c>
      <c r="C913" s="63">
        <v>5559</v>
      </c>
      <c r="D913" s="19" t="s">
        <v>3782</v>
      </c>
      <c r="E913" s="63" t="s">
        <v>3804</v>
      </c>
      <c r="F913" s="63" t="s">
        <v>1818</v>
      </c>
      <c r="G913" s="65" t="s">
        <v>270</v>
      </c>
      <c r="H913" s="65">
        <v>2</v>
      </c>
      <c r="I913" s="65">
        <v>31</v>
      </c>
      <c r="J913" s="65">
        <v>109</v>
      </c>
      <c r="K913" s="23">
        <v>42.692182000000003</v>
      </c>
      <c r="L913" s="23">
        <v>-109.79817</v>
      </c>
      <c r="M913" s="61" t="s">
        <v>3004</v>
      </c>
      <c r="N913" s="63" t="s">
        <v>3005</v>
      </c>
      <c r="O913" s="63"/>
      <c r="P913" s="63" t="s">
        <v>2396</v>
      </c>
      <c r="Q913" s="63"/>
      <c r="R913" s="63"/>
      <c r="S913" s="55">
        <f t="shared" si="330"/>
        <v>3894</v>
      </c>
      <c r="T913" s="63"/>
      <c r="U913" s="66">
        <v>8574</v>
      </c>
      <c r="V913" s="63">
        <v>12468</v>
      </c>
      <c r="W913" s="66">
        <v>12608</v>
      </c>
      <c r="X913" s="66">
        <v>12569</v>
      </c>
      <c r="Y913" s="63"/>
      <c r="Z913" s="64"/>
      <c r="AA913" s="63">
        <v>6.62</v>
      </c>
      <c r="AB913" s="63"/>
      <c r="AC913" s="63">
        <v>76</v>
      </c>
      <c r="AD913" s="63">
        <v>9</v>
      </c>
      <c r="AE913" s="63">
        <v>3634</v>
      </c>
      <c r="AF913" s="63">
        <v>27</v>
      </c>
      <c r="AG913" s="63"/>
      <c r="AH913" s="63">
        <v>5318</v>
      </c>
      <c r="AI913" s="63">
        <v>659</v>
      </c>
      <c r="AJ913" s="63">
        <v>0</v>
      </c>
      <c r="AK913" s="63">
        <v>0</v>
      </c>
      <c r="AL913" s="63">
        <v>46</v>
      </c>
      <c r="AM913" s="63">
        <v>9870</v>
      </c>
      <c r="AN913" s="63"/>
      <c r="AO913" s="63" t="s">
        <v>1902</v>
      </c>
      <c r="AP913" s="17">
        <f t="shared" si="333"/>
        <v>3.7923999999999998</v>
      </c>
      <c r="AQ913" s="17">
        <f t="shared" si="334"/>
        <v>0.74060999999999999</v>
      </c>
      <c r="AR913" s="17">
        <f t="shared" si="331"/>
        <v>158.07899999999998</v>
      </c>
      <c r="AS913" s="17">
        <f t="shared" si="329"/>
        <v>0.69065999999999994</v>
      </c>
      <c r="AT913" s="17">
        <f t="shared" si="335"/>
        <v>163.30266999999998</v>
      </c>
      <c r="AU913" s="5">
        <f t="shared" si="336"/>
        <v>150.02078</v>
      </c>
      <c r="AV913" s="5">
        <f t="shared" si="337"/>
        <v>10.80101</v>
      </c>
      <c r="AW913" s="5">
        <f t="shared" si="332"/>
        <v>0</v>
      </c>
      <c r="AX913" s="5">
        <f t="shared" si="349"/>
        <v>0</v>
      </c>
      <c r="AY913" s="5">
        <f t="shared" si="338"/>
        <v>0.95772000000000013</v>
      </c>
      <c r="AZ913" s="5">
        <f t="shared" si="339"/>
        <v>161.77950999999999</v>
      </c>
      <c r="BA913" s="7">
        <f t="shared" si="340"/>
        <v>4.685461380872954E-3</v>
      </c>
      <c r="BB913" s="62">
        <f t="shared" si="341"/>
        <v>9769</v>
      </c>
      <c r="BC913" s="28">
        <f t="shared" si="342"/>
        <v>-5.142828046234533E-3</v>
      </c>
      <c r="BD913" s="32">
        <f t="shared" si="343"/>
        <v>2.3223135298400206E-2</v>
      </c>
      <c r="BE913" s="32">
        <f t="shared" si="344"/>
        <v>4.5351983528499574E-3</v>
      </c>
      <c r="BF913" s="35">
        <f t="shared" si="345"/>
        <v>0.97224166634874987</v>
      </c>
      <c r="BG913" s="36">
        <f t="shared" si="346"/>
        <v>0.92731632083692184</v>
      </c>
      <c r="BH913" s="33">
        <f t="shared" si="347"/>
        <v>6.6763770022544883E-2</v>
      </c>
      <c r="BI913" s="33">
        <f t="shared" si="348"/>
        <v>5.9199091405333108E-3</v>
      </c>
      <c r="BJ913" s="63">
        <v>0</v>
      </c>
      <c r="BK913" s="63">
        <v>45.37</v>
      </c>
      <c r="BL913" s="63">
        <v>0</v>
      </c>
      <c r="BM913" s="63">
        <v>9285</v>
      </c>
      <c r="BN913" s="63">
        <v>0</v>
      </c>
      <c r="BO913" s="63">
        <v>0</v>
      </c>
      <c r="BP913" s="63">
        <v>0</v>
      </c>
      <c r="BQ913" s="63">
        <v>0</v>
      </c>
      <c r="BR913" s="63">
        <v>0</v>
      </c>
      <c r="BS913" s="63">
        <v>0</v>
      </c>
      <c r="BT913" s="63">
        <v>0</v>
      </c>
      <c r="BU913" s="63">
        <v>0</v>
      </c>
      <c r="BV913" s="63">
        <v>0</v>
      </c>
      <c r="BW913" s="63">
        <v>0</v>
      </c>
      <c r="BX913" s="63"/>
      <c r="BY913" s="63"/>
      <c r="BZ913" s="63"/>
      <c r="CA913" s="63"/>
      <c r="CB913" s="63"/>
      <c r="CC913" s="63"/>
      <c r="CD913" s="63"/>
      <c r="CE913" s="63"/>
      <c r="CF913" s="63"/>
      <c r="CG913" s="63"/>
      <c r="CH913" s="63"/>
      <c r="CI913" s="63"/>
      <c r="CJ913" s="63"/>
      <c r="CK913" s="63"/>
      <c r="CL913" s="63"/>
      <c r="CM913" s="63"/>
      <c r="CN913" s="63"/>
      <c r="CO913" s="63" t="s">
        <v>2185</v>
      </c>
      <c r="CP913" s="66"/>
      <c r="CQ913" s="64">
        <v>39289</v>
      </c>
      <c r="CR913" s="78" t="s">
        <v>2038</v>
      </c>
      <c r="CS913" s="78" t="s">
        <v>2038</v>
      </c>
    </row>
    <row r="914" spans="1:97">
      <c r="A914" s="63" t="s">
        <v>3591</v>
      </c>
      <c r="B914" s="63" t="s">
        <v>3006</v>
      </c>
      <c r="C914" s="63">
        <v>5560</v>
      </c>
      <c r="D914" s="19" t="s">
        <v>3782</v>
      </c>
      <c r="E914" s="63" t="s">
        <v>3804</v>
      </c>
      <c r="F914" s="63" t="s">
        <v>1818</v>
      </c>
      <c r="G914" s="65" t="s">
        <v>264</v>
      </c>
      <c r="H914" s="65">
        <v>3</v>
      </c>
      <c r="I914" s="65">
        <v>31</v>
      </c>
      <c r="J914" s="65">
        <v>109</v>
      </c>
      <c r="K914" s="23">
        <v>42.682380000000002</v>
      </c>
      <c r="L914" s="23">
        <v>-109.81161899999999</v>
      </c>
      <c r="M914" s="61" t="s">
        <v>3007</v>
      </c>
      <c r="N914" s="63" t="s">
        <v>3008</v>
      </c>
      <c r="O914" s="63"/>
      <c r="P914" s="63" t="s">
        <v>2396</v>
      </c>
      <c r="Q914" s="63"/>
      <c r="R914" s="63"/>
      <c r="S914" s="55">
        <f t="shared" si="330"/>
        <v>4659</v>
      </c>
      <c r="T914" s="63"/>
      <c r="U914" s="66">
        <v>8227</v>
      </c>
      <c r="V914" s="63">
        <v>12886</v>
      </c>
      <c r="W914" s="66">
        <v>13045</v>
      </c>
      <c r="X914" s="66"/>
      <c r="Y914" s="63"/>
      <c r="Z914" s="64"/>
      <c r="AA914" s="63">
        <v>6.73</v>
      </c>
      <c r="AB914" s="63"/>
      <c r="AC914" s="63">
        <v>63</v>
      </c>
      <c r="AD914" s="63">
        <v>7</v>
      </c>
      <c r="AE914" s="63">
        <v>3686</v>
      </c>
      <c r="AF914" s="63">
        <v>25</v>
      </c>
      <c r="AG914" s="63"/>
      <c r="AH914" s="63">
        <v>5250</v>
      </c>
      <c r="AI914" s="63">
        <v>842</v>
      </c>
      <c r="AJ914" s="63">
        <v>0</v>
      </c>
      <c r="AK914" s="63">
        <v>0</v>
      </c>
      <c r="AL914" s="63">
        <v>52</v>
      </c>
      <c r="AM914" s="63">
        <v>10020</v>
      </c>
      <c r="AN914" s="63"/>
      <c r="AO914" s="63" t="s">
        <v>1902</v>
      </c>
      <c r="AP914" s="17">
        <f t="shared" si="333"/>
        <v>3.1436999999999999</v>
      </c>
      <c r="AQ914" s="17">
        <f t="shared" si="334"/>
        <v>0.57603000000000004</v>
      </c>
      <c r="AR914" s="17">
        <f t="shared" si="331"/>
        <v>160.34099999999998</v>
      </c>
      <c r="AS914" s="17">
        <f t="shared" si="329"/>
        <v>0.63949999999999996</v>
      </c>
      <c r="AT914" s="17">
        <f t="shared" si="335"/>
        <v>164.70022999999998</v>
      </c>
      <c r="AU914" s="5">
        <f t="shared" si="336"/>
        <v>148.10249999999999</v>
      </c>
      <c r="AV914" s="5">
        <f t="shared" si="337"/>
        <v>13.800379999999999</v>
      </c>
      <c r="AW914" s="5">
        <f t="shared" si="332"/>
        <v>0</v>
      </c>
      <c r="AX914" s="5">
        <f t="shared" si="349"/>
        <v>0</v>
      </c>
      <c r="AY914" s="5">
        <f t="shared" si="338"/>
        <v>1.08264</v>
      </c>
      <c r="AZ914" s="5">
        <f t="shared" si="339"/>
        <v>162.98551999999998</v>
      </c>
      <c r="BA914" s="7">
        <f t="shared" si="340"/>
        <v>5.2327878157655515E-3</v>
      </c>
      <c r="BB914" s="62">
        <f t="shared" si="341"/>
        <v>9925</v>
      </c>
      <c r="BC914" s="28">
        <f t="shared" si="342"/>
        <v>-4.7630985209325648E-3</v>
      </c>
      <c r="BD914" s="32">
        <f t="shared" si="343"/>
        <v>1.9087405038839354E-2</v>
      </c>
      <c r="BE914" s="32">
        <f t="shared" si="344"/>
        <v>3.4974450248187274E-3</v>
      </c>
      <c r="BF914" s="35">
        <f t="shared" si="345"/>
        <v>0.97741514993634193</v>
      </c>
      <c r="BG914" s="36">
        <f t="shared" si="346"/>
        <v>0.90868501692665715</v>
      </c>
      <c r="BH914" s="33">
        <f t="shared" si="347"/>
        <v>8.4672429796217488E-2</v>
      </c>
      <c r="BI914" s="33">
        <f t="shared" si="348"/>
        <v>6.6425532771254786E-3</v>
      </c>
      <c r="BJ914" s="63">
        <v>0</v>
      </c>
      <c r="BK914" s="63">
        <v>24.45</v>
      </c>
      <c r="BL914" s="63">
        <v>0</v>
      </c>
      <c r="BM914" s="63">
        <v>9324</v>
      </c>
      <c r="BN914" s="63">
        <v>0</v>
      </c>
      <c r="BO914" s="63">
        <v>0</v>
      </c>
      <c r="BP914" s="63">
        <v>0</v>
      </c>
      <c r="BQ914" s="63">
        <v>0</v>
      </c>
      <c r="BR914" s="63">
        <v>0</v>
      </c>
      <c r="BS914" s="63">
        <v>0</v>
      </c>
      <c r="BT914" s="63">
        <v>0</v>
      </c>
      <c r="BU914" s="63">
        <v>0</v>
      </c>
      <c r="BV914" s="63">
        <v>0</v>
      </c>
      <c r="BW914" s="63">
        <v>0</v>
      </c>
      <c r="BX914" s="63"/>
      <c r="BY914" s="63"/>
      <c r="BZ914" s="63"/>
      <c r="CA914" s="63"/>
      <c r="CB914" s="63"/>
      <c r="CC914" s="63"/>
      <c r="CD914" s="63"/>
      <c r="CE914" s="63"/>
      <c r="CF914" s="63"/>
      <c r="CG914" s="63"/>
      <c r="CH914" s="63"/>
      <c r="CI914" s="63"/>
      <c r="CJ914" s="63"/>
      <c r="CK914" s="63"/>
      <c r="CL914" s="63"/>
      <c r="CM914" s="63"/>
      <c r="CN914" s="63"/>
      <c r="CO914" s="63" t="s">
        <v>2186</v>
      </c>
      <c r="CP914" s="66"/>
      <c r="CQ914" s="64">
        <v>39289</v>
      </c>
      <c r="CR914" s="78" t="s">
        <v>2038</v>
      </c>
      <c r="CS914" s="78" t="s">
        <v>2038</v>
      </c>
    </row>
    <row r="915" spans="1:97">
      <c r="A915" s="63" t="s">
        <v>3591</v>
      </c>
      <c r="B915" s="63" t="s">
        <v>2971</v>
      </c>
      <c r="C915" s="63">
        <v>5562</v>
      </c>
      <c r="D915" s="19" t="s">
        <v>3782</v>
      </c>
      <c r="E915" s="63" t="s">
        <v>3804</v>
      </c>
      <c r="F915" s="63" t="s">
        <v>1818</v>
      </c>
      <c r="G915" s="65" t="s">
        <v>259</v>
      </c>
      <c r="H915" s="65">
        <v>36</v>
      </c>
      <c r="I915" s="65">
        <v>31</v>
      </c>
      <c r="J915" s="65">
        <v>109</v>
      </c>
      <c r="K915" s="23">
        <v>42.616506000000001</v>
      </c>
      <c r="L915" s="23">
        <v>-109.774486</v>
      </c>
      <c r="M915" s="61" t="s">
        <v>2995</v>
      </c>
      <c r="N915" s="63" t="s">
        <v>2996</v>
      </c>
      <c r="O915" s="63"/>
      <c r="P915" s="63" t="s">
        <v>2396</v>
      </c>
      <c r="Q915" s="63"/>
      <c r="R915" s="63"/>
      <c r="S915" s="55">
        <f t="shared" si="330"/>
        <v>3199</v>
      </c>
      <c r="T915" s="63"/>
      <c r="U915" s="66">
        <v>3937</v>
      </c>
      <c r="V915" s="63">
        <v>7136</v>
      </c>
      <c r="W915" s="66">
        <v>14000</v>
      </c>
      <c r="X915" s="66">
        <v>13241</v>
      </c>
      <c r="Y915" s="63" t="s">
        <v>3788</v>
      </c>
      <c r="Z915" s="64"/>
      <c r="AA915" s="63">
        <v>6.98</v>
      </c>
      <c r="AB915" s="63"/>
      <c r="AC915" s="63">
        <v>72</v>
      </c>
      <c r="AD915" s="63">
        <v>19</v>
      </c>
      <c r="AE915" s="63">
        <v>4149</v>
      </c>
      <c r="AF915" s="63">
        <v>0</v>
      </c>
      <c r="AG915" s="63"/>
      <c r="AH915" s="63">
        <v>6000</v>
      </c>
      <c r="AI915" s="63">
        <v>1122</v>
      </c>
      <c r="AJ915" s="63">
        <v>0</v>
      </c>
      <c r="AK915" s="63">
        <v>0</v>
      </c>
      <c r="AL915" s="63">
        <v>0</v>
      </c>
      <c r="AM915" s="63">
        <v>11398</v>
      </c>
      <c r="AN915" s="63"/>
      <c r="AO915" s="63" t="s">
        <v>2975</v>
      </c>
      <c r="AP915" s="17">
        <f t="shared" si="333"/>
        <v>3.5928</v>
      </c>
      <c r="AQ915" s="17">
        <f t="shared" si="334"/>
        <v>1.56351</v>
      </c>
      <c r="AR915" s="17">
        <f t="shared" si="331"/>
        <v>180.48149999999998</v>
      </c>
      <c r="AS915" s="17">
        <f t="shared" si="329"/>
        <v>0</v>
      </c>
      <c r="AT915" s="17">
        <f t="shared" si="335"/>
        <v>185.63780999999997</v>
      </c>
      <c r="AU915" s="5">
        <f t="shared" si="336"/>
        <v>169.26</v>
      </c>
      <c r="AV915" s="5">
        <f t="shared" si="337"/>
        <v>18.389579999999999</v>
      </c>
      <c r="AW915" s="5">
        <f t="shared" si="332"/>
        <v>0</v>
      </c>
      <c r="AX915" s="5">
        <f t="shared" si="349"/>
        <v>0</v>
      </c>
      <c r="AY915" s="5">
        <f t="shared" si="338"/>
        <v>0</v>
      </c>
      <c r="AZ915" s="5">
        <f t="shared" si="339"/>
        <v>187.64957999999999</v>
      </c>
      <c r="BA915" s="7">
        <f t="shared" si="340"/>
        <v>-5.3893328676332007E-3</v>
      </c>
      <c r="BB915" s="62">
        <f t="shared" si="341"/>
        <v>11362</v>
      </c>
      <c r="BC915" s="28">
        <f t="shared" si="342"/>
        <v>-1.5817223198594025E-3</v>
      </c>
      <c r="BD915" s="32">
        <f t="shared" si="343"/>
        <v>1.9353815906360889E-2</v>
      </c>
      <c r="BE915" s="32">
        <f t="shared" si="344"/>
        <v>8.4223682664646832E-3</v>
      </c>
      <c r="BF915" s="35">
        <f t="shared" si="345"/>
        <v>0.97222381582717443</v>
      </c>
      <c r="BG915" s="36">
        <f t="shared" si="346"/>
        <v>0.90200042014482529</v>
      </c>
      <c r="BH915" s="33">
        <f t="shared" si="347"/>
        <v>9.799957985517474E-2</v>
      </c>
      <c r="BI915" s="33">
        <f t="shared" si="348"/>
        <v>0</v>
      </c>
      <c r="BJ915" s="63">
        <v>0</v>
      </c>
      <c r="BK915" s="63">
        <v>35</v>
      </c>
      <c r="BL915" s="63">
        <v>0</v>
      </c>
      <c r="BM915" s="63">
        <v>0</v>
      </c>
      <c r="BN915" s="63">
        <v>0</v>
      </c>
      <c r="BO915" s="63">
        <v>0</v>
      </c>
      <c r="BP915" s="63">
        <v>0</v>
      </c>
      <c r="BQ915" s="63">
        <v>0</v>
      </c>
      <c r="BR915" s="63">
        <v>0</v>
      </c>
      <c r="BS915" s="63">
        <v>0</v>
      </c>
      <c r="BT915" s="63">
        <v>0</v>
      </c>
      <c r="BU915" s="63">
        <v>0</v>
      </c>
      <c r="BV915" s="63">
        <v>0</v>
      </c>
      <c r="BW915" s="63">
        <v>0</v>
      </c>
      <c r="BX915" s="63"/>
      <c r="BY915" s="63"/>
      <c r="BZ915" s="63"/>
      <c r="CA915" s="63"/>
      <c r="CB915" s="63"/>
      <c r="CC915" s="63"/>
      <c r="CD915" s="63"/>
      <c r="CE915" s="63"/>
      <c r="CF915" s="63"/>
      <c r="CG915" s="63"/>
      <c r="CH915" s="63"/>
      <c r="CI915" s="63"/>
      <c r="CJ915" s="63"/>
      <c r="CK915" s="63"/>
      <c r="CL915" s="63"/>
      <c r="CM915" s="63" t="s">
        <v>3820</v>
      </c>
      <c r="CN915" s="63"/>
      <c r="CO915" s="63" t="s">
        <v>2992</v>
      </c>
      <c r="CP915" s="66"/>
      <c r="CQ915" s="64">
        <v>39224</v>
      </c>
      <c r="CR915" s="78" t="s">
        <v>2038</v>
      </c>
      <c r="CS915" s="78" t="s">
        <v>2038</v>
      </c>
    </row>
    <row r="916" spans="1:97">
      <c r="A916" s="63" t="s">
        <v>3591</v>
      </c>
      <c r="B916" s="63" t="s">
        <v>2971</v>
      </c>
      <c r="C916" s="63">
        <v>5566</v>
      </c>
      <c r="D916" s="19" t="s">
        <v>3782</v>
      </c>
      <c r="E916" s="63" t="s">
        <v>3804</v>
      </c>
      <c r="F916" s="63" t="s">
        <v>1818</v>
      </c>
      <c r="G916" s="65" t="s">
        <v>3598</v>
      </c>
      <c r="H916" s="65">
        <v>36</v>
      </c>
      <c r="I916" s="65">
        <v>31</v>
      </c>
      <c r="J916" s="65">
        <v>109</v>
      </c>
      <c r="K916" s="23">
        <v>42.60998</v>
      </c>
      <c r="L916" s="23">
        <v>-109.78646999999999</v>
      </c>
      <c r="M916" s="61" t="s">
        <v>2990</v>
      </c>
      <c r="N916" s="63" t="s">
        <v>2991</v>
      </c>
      <c r="O916" s="63"/>
      <c r="P916" s="63" t="s">
        <v>2396</v>
      </c>
      <c r="Q916" s="63"/>
      <c r="R916" s="63"/>
      <c r="S916" s="55">
        <f t="shared" si="330"/>
        <v>4381</v>
      </c>
      <c r="T916" s="63"/>
      <c r="U916" s="66">
        <v>8522</v>
      </c>
      <c r="V916" s="63">
        <v>12903</v>
      </c>
      <c r="W916" s="66">
        <v>13200</v>
      </c>
      <c r="X916" s="66">
        <v>13102</v>
      </c>
      <c r="Y916" s="63" t="s">
        <v>3788</v>
      </c>
      <c r="Z916" s="64"/>
      <c r="AA916" s="63">
        <v>6.94</v>
      </c>
      <c r="AB916" s="63"/>
      <c r="AC916" s="63">
        <v>72</v>
      </c>
      <c r="AD916" s="63">
        <v>10</v>
      </c>
      <c r="AE916" s="63">
        <v>3557</v>
      </c>
      <c r="AF916" s="63">
        <v>0</v>
      </c>
      <c r="AG916" s="63"/>
      <c r="AH916" s="63">
        <v>5000</v>
      </c>
      <c r="AI916" s="63">
        <v>1293</v>
      </c>
      <c r="AJ916" s="63">
        <v>0</v>
      </c>
      <c r="AK916" s="63">
        <v>0</v>
      </c>
      <c r="AL916" s="63">
        <v>0</v>
      </c>
      <c r="AM916" s="63">
        <v>10002</v>
      </c>
      <c r="AN916" s="63"/>
      <c r="AO916" s="63" t="s">
        <v>2975</v>
      </c>
      <c r="AP916" s="17">
        <f t="shared" si="333"/>
        <v>3.5928</v>
      </c>
      <c r="AQ916" s="17">
        <f t="shared" si="334"/>
        <v>0.82289999999999996</v>
      </c>
      <c r="AR916" s="17">
        <f t="shared" si="331"/>
        <v>154.7295</v>
      </c>
      <c r="AS916" s="17">
        <f t="shared" si="329"/>
        <v>0</v>
      </c>
      <c r="AT916" s="17">
        <f t="shared" si="335"/>
        <v>159.14519999999999</v>
      </c>
      <c r="AU916" s="5">
        <f t="shared" si="336"/>
        <v>141.04999999999998</v>
      </c>
      <c r="AV916" s="5">
        <f t="shared" si="337"/>
        <v>21.192269999999997</v>
      </c>
      <c r="AW916" s="5">
        <f t="shared" si="332"/>
        <v>0</v>
      </c>
      <c r="AX916" s="5">
        <f t="shared" si="349"/>
        <v>0</v>
      </c>
      <c r="AY916" s="5">
        <f t="shared" si="338"/>
        <v>0</v>
      </c>
      <c r="AZ916" s="5">
        <f t="shared" si="339"/>
        <v>162.24226999999999</v>
      </c>
      <c r="BA916" s="7">
        <f t="shared" si="340"/>
        <v>-9.6365611266674527E-3</v>
      </c>
      <c r="BB916" s="62">
        <f t="shared" si="341"/>
        <v>9932</v>
      </c>
      <c r="BC916" s="28">
        <f t="shared" si="342"/>
        <v>-3.5115882411959464E-3</v>
      </c>
      <c r="BD916" s="32">
        <f t="shared" si="343"/>
        <v>2.2575610197480039E-2</v>
      </c>
      <c r="BE916" s="32">
        <f t="shared" si="344"/>
        <v>5.1707497304348485E-3</v>
      </c>
      <c r="BF916" s="35">
        <f t="shared" si="345"/>
        <v>0.97225364007208515</v>
      </c>
      <c r="BG916" s="36">
        <f t="shared" si="346"/>
        <v>0.8693788616246555</v>
      </c>
      <c r="BH916" s="33">
        <f t="shared" si="347"/>
        <v>0.13062113837534448</v>
      </c>
      <c r="BI916" s="33">
        <f t="shared" si="348"/>
        <v>0</v>
      </c>
      <c r="BJ916" s="63">
        <v>0</v>
      </c>
      <c r="BK916" s="63">
        <v>70</v>
      </c>
      <c r="BL916" s="63">
        <v>0</v>
      </c>
      <c r="BM916" s="63">
        <v>0</v>
      </c>
      <c r="BN916" s="63">
        <v>0</v>
      </c>
      <c r="BO916" s="63">
        <v>0</v>
      </c>
      <c r="BP916" s="63">
        <v>0</v>
      </c>
      <c r="BQ916" s="63">
        <v>0</v>
      </c>
      <c r="BR916" s="63">
        <v>0</v>
      </c>
      <c r="BS916" s="63">
        <v>0</v>
      </c>
      <c r="BT916" s="63">
        <v>0</v>
      </c>
      <c r="BU916" s="63">
        <v>0</v>
      </c>
      <c r="BV916" s="63">
        <v>0</v>
      </c>
      <c r="BW916" s="63">
        <v>0</v>
      </c>
      <c r="BX916" s="63"/>
      <c r="BY916" s="63"/>
      <c r="BZ916" s="63"/>
      <c r="CA916" s="63"/>
      <c r="CB916" s="63"/>
      <c r="CC916" s="63"/>
      <c r="CD916" s="63"/>
      <c r="CE916" s="63"/>
      <c r="CF916" s="63"/>
      <c r="CG916" s="63"/>
      <c r="CH916" s="63"/>
      <c r="CI916" s="63"/>
      <c r="CJ916" s="63"/>
      <c r="CK916" s="63"/>
      <c r="CL916" s="63"/>
      <c r="CM916" s="63" t="s">
        <v>3820</v>
      </c>
      <c r="CN916" s="63"/>
      <c r="CO916" s="63" t="s">
        <v>2992</v>
      </c>
      <c r="CP916" s="66"/>
      <c r="CQ916" s="64">
        <v>39224</v>
      </c>
      <c r="CR916" s="78" t="s">
        <v>2038</v>
      </c>
      <c r="CS916" s="78" t="s">
        <v>2038</v>
      </c>
    </row>
    <row r="917" spans="1:97">
      <c r="A917" s="63" t="s">
        <v>3591</v>
      </c>
      <c r="B917" s="63" t="s">
        <v>2971</v>
      </c>
      <c r="C917" s="63">
        <v>4601</v>
      </c>
      <c r="D917" s="19" t="s">
        <v>3782</v>
      </c>
      <c r="E917" s="63" t="s">
        <v>3804</v>
      </c>
      <c r="F917" s="63" t="s">
        <v>1818</v>
      </c>
      <c r="G917" s="65" t="s">
        <v>3609</v>
      </c>
      <c r="H917" s="65">
        <v>36</v>
      </c>
      <c r="I917" s="65">
        <v>31</v>
      </c>
      <c r="J917" s="65">
        <v>109</v>
      </c>
      <c r="K917" s="23">
        <v>42.616210000000002</v>
      </c>
      <c r="L917" s="23">
        <v>-109.77884</v>
      </c>
      <c r="M917" s="61" t="s">
        <v>2983</v>
      </c>
      <c r="N917" s="63" t="s">
        <v>2984</v>
      </c>
      <c r="O917" s="63"/>
      <c r="P917" s="63" t="s">
        <v>2396</v>
      </c>
      <c r="Q917" s="63"/>
      <c r="R917" s="63"/>
      <c r="S917" s="55">
        <f t="shared" si="330"/>
        <v>1165</v>
      </c>
      <c r="T917" s="63"/>
      <c r="U917" s="66">
        <v>11757</v>
      </c>
      <c r="V917" s="63">
        <v>12922</v>
      </c>
      <c r="W917" s="66">
        <v>13040</v>
      </c>
      <c r="X917" s="66">
        <v>13040</v>
      </c>
      <c r="Y917" s="24" t="s">
        <v>5220</v>
      </c>
      <c r="Z917" s="64">
        <v>38491</v>
      </c>
      <c r="AA917" s="63">
        <v>7.2</v>
      </c>
      <c r="AB917" s="63"/>
      <c r="AC917" s="63">
        <v>63</v>
      </c>
      <c r="AD917" s="63">
        <v>0</v>
      </c>
      <c r="AE917" s="63">
        <v>3570</v>
      </c>
      <c r="AF917" s="63">
        <v>36</v>
      </c>
      <c r="AG917" s="63"/>
      <c r="AH917" s="63">
        <v>5730</v>
      </c>
      <c r="AI917" s="63">
        <v>982</v>
      </c>
      <c r="AJ917" s="63">
        <v>0</v>
      </c>
      <c r="AK917" s="63">
        <v>0</v>
      </c>
      <c r="AL917" s="63">
        <v>2</v>
      </c>
      <c r="AM917" s="63">
        <v>13000</v>
      </c>
      <c r="AN917" s="63"/>
      <c r="AO917" s="63" t="s">
        <v>2982</v>
      </c>
      <c r="AP917" s="17">
        <f t="shared" si="333"/>
        <v>3.1436999999999999</v>
      </c>
      <c r="AQ917" s="17">
        <f t="shared" si="334"/>
        <v>0</v>
      </c>
      <c r="AR917" s="17">
        <f t="shared" si="331"/>
        <v>155.29499999999999</v>
      </c>
      <c r="AS917" s="17">
        <f t="shared" si="329"/>
        <v>0.92087999999999992</v>
      </c>
      <c r="AT917" s="17">
        <f t="shared" si="335"/>
        <v>159.35957999999999</v>
      </c>
      <c r="AU917" s="5">
        <f t="shared" si="336"/>
        <v>161.64329999999998</v>
      </c>
      <c r="AV917" s="5">
        <f t="shared" si="337"/>
        <v>16.09498</v>
      </c>
      <c r="AW917" s="5">
        <f t="shared" si="332"/>
        <v>0</v>
      </c>
      <c r="AX917" s="5">
        <f t="shared" si="349"/>
        <v>0</v>
      </c>
      <c r="AY917" s="5">
        <f t="shared" si="338"/>
        <v>4.1640000000000003E-2</v>
      </c>
      <c r="AZ917" s="5">
        <f t="shared" si="339"/>
        <v>177.77991999999998</v>
      </c>
      <c r="BA917" s="7">
        <f t="shared" si="340"/>
        <v>-5.4637145751239416E-2</v>
      </c>
      <c r="BB917" s="62">
        <f t="shared" si="341"/>
        <v>10383</v>
      </c>
      <c r="BC917" s="28">
        <f t="shared" si="342"/>
        <v>-0.11191891545139632</v>
      </c>
      <c r="BD917" s="32">
        <f t="shared" si="343"/>
        <v>1.972708512409483E-2</v>
      </c>
      <c r="BE917" s="32">
        <f t="shared" si="344"/>
        <v>0</v>
      </c>
      <c r="BF917" s="35">
        <f t="shared" si="345"/>
        <v>0.98027291487590518</v>
      </c>
      <c r="BG917" s="36">
        <f t="shared" si="346"/>
        <v>0.90923260624709479</v>
      </c>
      <c r="BH917" s="33">
        <f t="shared" si="347"/>
        <v>9.0533171575282526E-2</v>
      </c>
      <c r="BI917" s="33">
        <f t="shared" si="348"/>
        <v>2.342221776227597E-4</v>
      </c>
      <c r="BJ917" s="63">
        <v>0</v>
      </c>
      <c r="BK917" s="63">
        <v>0</v>
      </c>
      <c r="BL917" s="63">
        <v>0</v>
      </c>
      <c r="BM917" s="63">
        <v>10400</v>
      </c>
      <c r="BN917" s="63">
        <v>0</v>
      </c>
      <c r="BO917" s="63">
        <v>0</v>
      </c>
      <c r="BP917" s="63">
        <v>0</v>
      </c>
      <c r="BQ917" s="63">
        <v>0</v>
      </c>
      <c r="BR917" s="63">
        <v>0</v>
      </c>
      <c r="BS917" s="63">
        <v>0</v>
      </c>
      <c r="BT917" s="63">
        <v>0</v>
      </c>
      <c r="BU917" s="63">
        <v>0</v>
      </c>
      <c r="BV917" s="63">
        <v>0</v>
      </c>
      <c r="BW917" s="63">
        <v>0</v>
      </c>
      <c r="BX917" s="63"/>
      <c r="BY917" s="63"/>
      <c r="BZ917" s="63"/>
      <c r="CA917" s="63"/>
      <c r="CB917" s="63"/>
      <c r="CC917" s="63"/>
      <c r="CD917" s="63"/>
      <c r="CE917" s="63"/>
      <c r="CF917" s="63"/>
      <c r="CG917" s="63"/>
      <c r="CH917" s="63"/>
      <c r="CI917" s="63"/>
      <c r="CJ917" s="63"/>
      <c r="CK917" s="63"/>
      <c r="CL917" s="63"/>
      <c r="CM917" s="63" t="s">
        <v>2974</v>
      </c>
      <c r="CN917" s="63">
        <v>20050519</v>
      </c>
      <c r="CO917" s="63" t="s">
        <v>2190</v>
      </c>
      <c r="CP917" s="66" t="s">
        <v>2985</v>
      </c>
      <c r="CQ917" s="64">
        <v>38497</v>
      </c>
      <c r="CR917" s="78" t="s">
        <v>2038</v>
      </c>
      <c r="CS917" s="78" t="s">
        <v>2038</v>
      </c>
    </row>
    <row r="918" spans="1:97">
      <c r="A918" s="63" t="s">
        <v>3591</v>
      </c>
      <c r="B918" s="63" t="s">
        <v>2971</v>
      </c>
      <c r="C918" s="63">
        <v>5565</v>
      </c>
      <c r="D918" s="19" t="s">
        <v>3782</v>
      </c>
      <c r="E918" s="63" t="s">
        <v>3804</v>
      </c>
      <c r="F918" s="63" t="s">
        <v>1818</v>
      </c>
      <c r="G918" s="65" t="s">
        <v>1575</v>
      </c>
      <c r="H918" s="65">
        <v>36</v>
      </c>
      <c r="I918" s="65">
        <v>31</v>
      </c>
      <c r="J918" s="65">
        <v>109</v>
      </c>
      <c r="K918" s="23">
        <v>42.616464000000001</v>
      </c>
      <c r="L918" s="23">
        <v>-109.774385</v>
      </c>
      <c r="M918" s="61" t="s">
        <v>2997</v>
      </c>
      <c r="N918" s="63" t="s">
        <v>2998</v>
      </c>
      <c r="O918" s="63"/>
      <c r="P918" s="63" t="s">
        <v>2396</v>
      </c>
      <c r="Q918" s="63"/>
      <c r="R918" s="63"/>
      <c r="S918" s="55">
        <f t="shared" si="330"/>
        <v>4344</v>
      </c>
      <c r="T918" s="63"/>
      <c r="U918" s="66">
        <v>8581</v>
      </c>
      <c r="V918" s="63">
        <v>12925</v>
      </c>
      <c r="W918" s="66">
        <v>13113</v>
      </c>
      <c r="X918" s="66">
        <v>13073</v>
      </c>
      <c r="Y918" s="63" t="s">
        <v>3788</v>
      </c>
      <c r="Z918" s="64"/>
      <c r="AA918" s="63">
        <v>7.25</v>
      </c>
      <c r="AB918" s="63"/>
      <c r="AC918" s="63">
        <v>56</v>
      </c>
      <c r="AD918" s="63">
        <v>19</v>
      </c>
      <c r="AE918" s="63">
        <v>3625</v>
      </c>
      <c r="AF918" s="63">
        <v>0</v>
      </c>
      <c r="AG918" s="63"/>
      <c r="AH918" s="63">
        <v>5000</v>
      </c>
      <c r="AI918" s="63">
        <v>1342</v>
      </c>
      <c r="AJ918" s="63">
        <v>0</v>
      </c>
      <c r="AK918" s="63">
        <v>0</v>
      </c>
      <c r="AL918" s="63">
        <v>0</v>
      </c>
      <c r="AM918" s="63">
        <v>10052</v>
      </c>
      <c r="AN918" s="63"/>
      <c r="AO918" s="63" t="s">
        <v>2975</v>
      </c>
      <c r="AP918" s="17">
        <f t="shared" si="333"/>
        <v>2.7944</v>
      </c>
      <c r="AQ918" s="17">
        <f t="shared" si="334"/>
        <v>1.56351</v>
      </c>
      <c r="AR918" s="17">
        <f t="shared" si="331"/>
        <v>157.6875</v>
      </c>
      <c r="AS918" s="17">
        <f t="shared" si="329"/>
        <v>0</v>
      </c>
      <c r="AT918" s="17">
        <f t="shared" si="335"/>
        <v>162.04541</v>
      </c>
      <c r="AU918" s="5">
        <f t="shared" si="336"/>
        <v>141.04999999999998</v>
      </c>
      <c r="AV918" s="5">
        <f t="shared" si="337"/>
        <v>21.995379999999997</v>
      </c>
      <c r="AW918" s="5">
        <f t="shared" si="332"/>
        <v>0</v>
      </c>
      <c r="AX918" s="5">
        <f t="shared" si="349"/>
        <v>0</v>
      </c>
      <c r="AY918" s="5">
        <f t="shared" si="338"/>
        <v>0</v>
      </c>
      <c r="AZ918" s="5">
        <f t="shared" si="339"/>
        <v>163.04537999999997</v>
      </c>
      <c r="BA918" s="7">
        <f t="shared" si="340"/>
        <v>-3.0759714847657239E-3</v>
      </c>
      <c r="BB918" s="62">
        <f t="shared" si="341"/>
        <v>10042</v>
      </c>
      <c r="BC918" s="28">
        <f t="shared" si="342"/>
        <v>-4.9766099333134267E-4</v>
      </c>
      <c r="BD918" s="32">
        <f t="shared" si="343"/>
        <v>1.7244548919960152E-2</v>
      </c>
      <c r="BE918" s="32">
        <f t="shared" si="344"/>
        <v>9.6485917126563469E-3</v>
      </c>
      <c r="BF918" s="35">
        <f t="shared" si="345"/>
        <v>0.9731068593673835</v>
      </c>
      <c r="BG918" s="36">
        <f t="shared" si="346"/>
        <v>0.86509657618020219</v>
      </c>
      <c r="BH918" s="33">
        <f t="shared" si="347"/>
        <v>0.13490342381979792</v>
      </c>
      <c r="BI918" s="33">
        <f t="shared" si="348"/>
        <v>0</v>
      </c>
      <c r="BJ918" s="63">
        <v>0</v>
      </c>
      <c r="BK918" s="63">
        <v>10</v>
      </c>
      <c r="BL918" s="63">
        <v>0</v>
      </c>
      <c r="BM918" s="63">
        <v>0</v>
      </c>
      <c r="BN918" s="63">
        <v>0</v>
      </c>
      <c r="BO918" s="63">
        <v>0</v>
      </c>
      <c r="BP918" s="63">
        <v>0</v>
      </c>
      <c r="BQ918" s="63">
        <v>0</v>
      </c>
      <c r="BR918" s="63">
        <v>0</v>
      </c>
      <c r="BS918" s="63">
        <v>0</v>
      </c>
      <c r="BT918" s="63">
        <v>0</v>
      </c>
      <c r="BU918" s="63">
        <v>0</v>
      </c>
      <c r="BV918" s="63">
        <v>0</v>
      </c>
      <c r="BW918" s="63">
        <v>0</v>
      </c>
      <c r="BX918" s="63"/>
      <c r="BY918" s="63"/>
      <c r="BZ918" s="63"/>
      <c r="CA918" s="63"/>
      <c r="CB918" s="63"/>
      <c r="CC918" s="63"/>
      <c r="CD918" s="63"/>
      <c r="CE918" s="63"/>
      <c r="CF918" s="63"/>
      <c r="CG918" s="63"/>
      <c r="CH918" s="63"/>
      <c r="CI918" s="63"/>
      <c r="CJ918" s="63"/>
      <c r="CK918" s="63"/>
      <c r="CL918" s="63"/>
      <c r="CM918" s="63" t="s">
        <v>2999</v>
      </c>
      <c r="CN918" s="63"/>
      <c r="CO918" s="63" t="s">
        <v>3000</v>
      </c>
      <c r="CP918" s="66"/>
      <c r="CQ918" s="64">
        <v>39224</v>
      </c>
      <c r="CR918" s="78" t="s">
        <v>2038</v>
      </c>
      <c r="CS918" s="78" t="s">
        <v>2038</v>
      </c>
    </row>
    <row r="919" spans="1:97">
      <c r="A919" s="63" t="s">
        <v>3591</v>
      </c>
      <c r="B919" s="63" t="s">
        <v>2971</v>
      </c>
      <c r="C919" s="63">
        <v>4602</v>
      </c>
      <c r="D919" s="19" t="s">
        <v>3782</v>
      </c>
      <c r="E919" s="63" t="s">
        <v>3804</v>
      </c>
      <c r="F919" s="63" t="s">
        <v>1818</v>
      </c>
      <c r="G919" s="65" t="s">
        <v>3609</v>
      </c>
      <c r="H919" s="65">
        <v>36</v>
      </c>
      <c r="I919" s="65">
        <v>31</v>
      </c>
      <c r="J919" s="65">
        <v>109</v>
      </c>
      <c r="K919" s="23">
        <v>42.616259999999997</v>
      </c>
      <c r="L919" s="23">
        <v>-109.77706000000001</v>
      </c>
      <c r="M919" s="61" t="s">
        <v>2980</v>
      </c>
      <c r="N919" s="63" t="s">
        <v>2981</v>
      </c>
      <c r="O919" s="63"/>
      <c r="P919" s="63" t="s">
        <v>2396</v>
      </c>
      <c r="Q919" s="63"/>
      <c r="R919" s="63"/>
      <c r="S919" s="55">
        <f t="shared" si="330"/>
        <v>1590</v>
      </c>
      <c r="T919" s="63"/>
      <c r="U919" s="66">
        <v>11460</v>
      </c>
      <c r="V919" s="63">
        <v>13050</v>
      </c>
      <c r="W919" s="66">
        <v>13326</v>
      </c>
      <c r="X919" s="66">
        <v>13158</v>
      </c>
      <c r="Y919" s="24" t="s">
        <v>5220</v>
      </c>
      <c r="Z919" s="64">
        <v>38491</v>
      </c>
      <c r="AA919" s="63">
        <v>7.24</v>
      </c>
      <c r="AB919" s="63"/>
      <c r="AC919" s="63">
        <v>68</v>
      </c>
      <c r="AD919" s="63">
        <v>0</v>
      </c>
      <c r="AE919" s="63">
        <v>3770</v>
      </c>
      <c r="AF919" s="63">
        <v>37</v>
      </c>
      <c r="AG919" s="63"/>
      <c r="AH919" s="63">
        <v>6100</v>
      </c>
      <c r="AI919" s="63">
        <v>972</v>
      </c>
      <c r="AJ919" s="63">
        <v>0</v>
      </c>
      <c r="AK919" s="63">
        <v>0</v>
      </c>
      <c r="AL919" s="63">
        <v>7</v>
      </c>
      <c r="AM919" s="63">
        <v>12500</v>
      </c>
      <c r="AN919" s="63"/>
      <c r="AO919" s="63" t="s">
        <v>2982</v>
      </c>
      <c r="AP919" s="17">
        <f t="shared" si="333"/>
        <v>3.3932000000000002</v>
      </c>
      <c r="AQ919" s="17">
        <f t="shared" si="334"/>
        <v>0</v>
      </c>
      <c r="AR919" s="17">
        <f t="shared" si="331"/>
        <v>163.99499999999998</v>
      </c>
      <c r="AS919" s="17">
        <f t="shared" si="329"/>
        <v>0.94645999999999997</v>
      </c>
      <c r="AT919" s="17">
        <f t="shared" si="335"/>
        <v>168.33465999999999</v>
      </c>
      <c r="AU919" s="5">
        <f t="shared" si="336"/>
        <v>172.08099999999999</v>
      </c>
      <c r="AV919" s="5">
        <f t="shared" si="337"/>
        <v>15.931079999999998</v>
      </c>
      <c r="AW919" s="5">
        <f t="shared" si="332"/>
        <v>0</v>
      </c>
      <c r="AX919" s="5">
        <f t="shared" si="349"/>
        <v>0</v>
      </c>
      <c r="AY919" s="5">
        <f t="shared" si="338"/>
        <v>0.14574000000000001</v>
      </c>
      <c r="AZ919" s="5">
        <f t="shared" si="339"/>
        <v>188.15781999999999</v>
      </c>
      <c r="BA919" s="7">
        <f t="shared" si="340"/>
        <v>-5.5606109839960727E-2</v>
      </c>
      <c r="BB919" s="62">
        <f t="shared" si="341"/>
        <v>10954</v>
      </c>
      <c r="BC919" s="28">
        <f t="shared" si="342"/>
        <v>-6.5916261618487251E-2</v>
      </c>
      <c r="BD919" s="32">
        <f t="shared" si="343"/>
        <v>2.0157464897603384E-2</v>
      </c>
      <c r="BE919" s="32">
        <f t="shared" si="344"/>
        <v>0</v>
      </c>
      <c r="BF919" s="35">
        <f t="shared" si="345"/>
        <v>0.97984253510239661</v>
      </c>
      <c r="BG919" s="36">
        <f t="shared" si="346"/>
        <v>0.91455672690085377</v>
      </c>
      <c r="BH919" s="33">
        <f t="shared" si="347"/>
        <v>8.4668710553725587E-2</v>
      </c>
      <c r="BI919" s="33">
        <f t="shared" si="348"/>
        <v>7.7456254542064746E-4</v>
      </c>
      <c r="BJ919" s="63">
        <v>0</v>
      </c>
      <c r="BK919" s="63">
        <v>0</v>
      </c>
      <c r="BL919" s="63">
        <v>0</v>
      </c>
      <c r="BM919" s="63">
        <v>11000</v>
      </c>
      <c r="BN919" s="63">
        <v>0</v>
      </c>
      <c r="BO919" s="63">
        <v>0</v>
      </c>
      <c r="BP919" s="63">
        <v>0</v>
      </c>
      <c r="BQ919" s="63">
        <v>0</v>
      </c>
      <c r="BR919" s="63">
        <v>0</v>
      </c>
      <c r="BS919" s="63">
        <v>0</v>
      </c>
      <c r="BT919" s="63">
        <v>0</v>
      </c>
      <c r="BU919" s="63">
        <v>0</v>
      </c>
      <c r="BV919" s="63">
        <v>0</v>
      </c>
      <c r="BW919" s="63">
        <v>0</v>
      </c>
      <c r="BX919" s="63"/>
      <c r="BY919" s="63"/>
      <c r="BZ919" s="63"/>
      <c r="CA919" s="63"/>
      <c r="CB919" s="63"/>
      <c r="CC919" s="63"/>
      <c r="CD919" s="63"/>
      <c r="CE919" s="63"/>
      <c r="CF919" s="63"/>
      <c r="CG919" s="63"/>
      <c r="CH919" s="63"/>
      <c r="CI919" s="63"/>
      <c r="CJ919" s="63"/>
      <c r="CK919" s="63"/>
      <c r="CL919" s="63"/>
      <c r="CM919" s="63" t="s">
        <v>2974</v>
      </c>
      <c r="CN919" s="63">
        <v>20050519</v>
      </c>
      <c r="CO919" s="63" t="s">
        <v>2189</v>
      </c>
      <c r="CP919" s="66" t="s">
        <v>6813</v>
      </c>
      <c r="CQ919" s="64">
        <v>38497</v>
      </c>
      <c r="CR919" s="78" t="s">
        <v>2038</v>
      </c>
      <c r="CS919" s="78" t="s">
        <v>2038</v>
      </c>
    </row>
    <row r="920" spans="1:97">
      <c r="A920" s="63" t="s">
        <v>3591</v>
      </c>
      <c r="B920" s="63" t="s">
        <v>2971</v>
      </c>
      <c r="C920" s="63">
        <v>5563</v>
      </c>
      <c r="D920" s="19" t="s">
        <v>3782</v>
      </c>
      <c r="E920" s="63" t="s">
        <v>3804</v>
      </c>
      <c r="F920" s="63" t="s">
        <v>1818</v>
      </c>
      <c r="G920" s="65" t="s">
        <v>259</v>
      </c>
      <c r="H920" s="65">
        <v>36</v>
      </c>
      <c r="I920" s="65">
        <v>31</v>
      </c>
      <c r="J920" s="65">
        <v>109</v>
      </c>
      <c r="K920" s="23">
        <v>42.616059999999997</v>
      </c>
      <c r="L920" s="23">
        <v>-109.77329</v>
      </c>
      <c r="M920" s="61" t="s">
        <v>2993</v>
      </c>
      <c r="N920" s="63" t="s">
        <v>2994</v>
      </c>
      <c r="O920" s="63"/>
      <c r="P920" s="63" t="s">
        <v>2396</v>
      </c>
      <c r="Q920" s="63"/>
      <c r="R920" s="63"/>
      <c r="S920" s="55">
        <f t="shared" si="330"/>
        <v>421</v>
      </c>
      <c r="T920" s="63"/>
      <c r="U920" s="66">
        <v>12636</v>
      </c>
      <c r="V920" s="63">
        <v>13057</v>
      </c>
      <c r="W920" s="66">
        <v>13342</v>
      </c>
      <c r="X920" s="66">
        <v>12600</v>
      </c>
      <c r="Y920" s="63" t="s">
        <v>3788</v>
      </c>
      <c r="Z920" s="64"/>
      <c r="AA920" s="63">
        <v>6.64</v>
      </c>
      <c r="AB920" s="63"/>
      <c r="AC920" s="63">
        <v>72</v>
      </c>
      <c r="AD920" s="63">
        <v>19</v>
      </c>
      <c r="AE920" s="63">
        <v>3405</v>
      </c>
      <c r="AF920" s="63">
        <v>0</v>
      </c>
      <c r="AG920" s="63"/>
      <c r="AH920" s="63">
        <v>5000</v>
      </c>
      <c r="AI920" s="63">
        <v>903</v>
      </c>
      <c r="AJ920" s="63">
        <v>0</v>
      </c>
      <c r="AK920" s="63">
        <v>0</v>
      </c>
      <c r="AL920" s="63">
        <v>0</v>
      </c>
      <c r="AM920" s="63">
        <v>9454</v>
      </c>
      <c r="AN920" s="63"/>
      <c r="AO920" s="63" t="s">
        <v>2975</v>
      </c>
      <c r="AP920" s="17">
        <f t="shared" si="333"/>
        <v>3.5928</v>
      </c>
      <c r="AQ920" s="17">
        <f t="shared" si="334"/>
        <v>1.56351</v>
      </c>
      <c r="AR920" s="17">
        <f t="shared" si="331"/>
        <v>148.11749999999998</v>
      </c>
      <c r="AS920" s="17">
        <f t="shared" si="329"/>
        <v>0</v>
      </c>
      <c r="AT920" s="17">
        <f t="shared" si="335"/>
        <v>153.27380999999997</v>
      </c>
      <c r="AU920" s="5">
        <f t="shared" si="336"/>
        <v>141.04999999999998</v>
      </c>
      <c r="AV920" s="5">
        <f t="shared" si="337"/>
        <v>14.800169999999998</v>
      </c>
      <c r="AW920" s="5">
        <f t="shared" si="332"/>
        <v>0</v>
      </c>
      <c r="AX920" s="5">
        <f t="shared" si="349"/>
        <v>0</v>
      </c>
      <c r="AY920" s="5">
        <f t="shared" si="338"/>
        <v>0</v>
      </c>
      <c r="AZ920" s="5">
        <f t="shared" si="339"/>
        <v>155.85016999999999</v>
      </c>
      <c r="BA920" s="7">
        <f t="shared" si="340"/>
        <v>-8.3343906221705049E-3</v>
      </c>
      <c r="BB920" s="62">
        <f t="shared" si="341"/>
        <v>9399</v>
      </c>
      <c r="BC920" s="28">
        <f t="shared" si="342"/>
        <v>-2.9173075903039304E-3</v>
      </c>
      <c r="BD920" s="32">
        <f t="shared" si="343"/>
        <v>2.3440403810670595E-2</v>
      </c>
      <c r="BE920" s="32">
        <f t="shared" si="344"/>
        <v>1.0200764240152968E-2</v>
      </c>
      <c r="BF920" s="35">
        <f t="shared" si="345"/>
        <v>0.96635883194917649</v>
      </c>
      <c r="BG920" s="36">
        <f t="shared" si="346"/>
        <v>0.90503590724347616</v>
      </c>
      <c r="BH920" s="33">
        <f t="shared" si="347"/>
        <v>9.4964092756523774E-2</v>
      </c>
      <c r="BI920" s="33">
        <f t="shared" si="348"/>
        <v>0</v>
      </c>
      <c r="BJ920" s="63">
        <v>0</v>
      </c>
      <c r="BK920" s="63">
        <v>55</v>
      </c>
      <c r="BL920" s="63">
        <v>0</v>
      </c>
      <c r="BM920" s="63">
        <v>0</v>
      </c>
      <c r="BN920" s="63">
        <v>0</v>
      </c>
      <c r="BO920" s="63">
        <v>0</v>
      </c>
      <c r="BP920" s="63">
        <v>0</v>
      </c>
      <c r="BQ920" s="63">
        <v>0</v>
      </c>
      <c r="BR920" s="63">
        <v>0</v>
      </c>
      <c r="BS920" s="63">
        <v>0</v>
      </c>
      <c r="BT920" s="63">
        <v>0</v>
      </c>
      <c r="BU920" s="63">
        <v>0</v>
      </c>
      <c r="BV920" s="63">
        <v>0</v>
      </c>
      <c r="BW920" s="63">
        <v>0</v>
      </c>
      <c r="BX920" s="63"/>
      <c r="BY920" s="63"/>
      <c r="BZ920" s="63"/>
      <c r="CA920" s="63"/>
      <c r="CB920" s="63"/>
      <c r="CC920" s="63"/>
      <c r="CD920" s="63"/>
      <c r="CE920" s="63"/>
      <c r="CF920" s="63"/>
      <c r="CG920" s="63"/>
      <c r="CH920" s="63"/>
      <c r="CI920" s="63"/>
      <c r="CJ920" s="63"/>
      <c r="CK920" s="63"/>
      <c r="CL920" s="63"/>
      <c r="CM920" s="63" t="s">
        <v>3820</v>
      </c>
      <c r="CN920" s="63"/>
      <c r="CO920" s="63" t="s">
        <v>2992</v>
      </c>
      <c r="CP920" s="66"/>
      <c r="CQ920" s="64">
        <v>39224</v>
      </c>
      <c r="CR920" s="78" t="s">
        <v>2038</v>
      </c>
      <c r="CS920" s="78" t="s">
        <v>2038</v>
      </c>
    </row>
    <row r="921" spans="1:97">
      <c r="A921" s="63" t="s">
        <v>3591</v>
      </c>
      <c r="B921" s="63" t="s">
        <v>2971</v>
      </c>
      <c r="C921" s="63">
        <v>5564</v>
      </c>
      <c r="D921" s="19" t="s">
        <v>3782</v>
      </c>
      <c r="E921" s="63" t="s">
        <v>3804</v>
      </c>
      <c r="F921" s="63" t="s">
        <v>1818</v>
      </c>
      <c r="G921" s="65" t="s">
        <v>259</v>
      </c>
      <c r="H921" s="65">
        <v>36</v>
      </c>
      <c r="I921" s="65">
        <v>31</v>
      </c>
      <c r="J921" s="65">
        <v>109</v>
      </c>
      <c r="K921" s="23">
        <v>42.617033999999997</v>
      </c>
      <c r="L921" s="23">
        <v>-109.77422300000001</v>
      </c>
      <c r="M921" s="61" t="s">
        <v>3001</v>
      </c>
      <c r="N921" s="63" t="s">
        <v>3002</v>
      </c>
      <c r="O921" s="63"/>
      <c r="P921" s="63" t="s">
        <v>2396</v>
      </c>
      <c r="Q921" s="63"/>
      <c r="R921" s="63"/>
      <c r="S921" s="55"/>
      <c r="T921" s="63"/>
      <c r="U921" s="66" t="s">
        <v>4738</v>
      </c>
      <c r="V921" s="63"/>
      <c r="W921" s="66">
        <v>13300</v>
      </c>
      <c r="X921" s="66">
        <v>13249</v>
      </c>
      <c r="Y921" s="63" t="s">
        <v>3788</v>
      </c>
      <c r="Z921" s="64"/>
      <c r="AA921" s="63">
        <v>7.26</v>
      </c>
      <c r="AB921" s="63"/>
      <c r="AC921" s="63">
        <v>56</v>
      </c>
      <c r="AD921" s="63">
        <v>15</v>
      </c>
      <c r="AE921" s="63">
        <v>3596</v>
      </c>
      <c r="AF921" s="63">
        <v>0</v>
      </c>
      <c r="AG921" s="63"/>
      <c r="AH921" s="63">
        <v>5000</v>
      </c>
      <c r="AI921" s="63">
        <v>1244</v>
      </c>
      <c r="AJ921" s="63">
        <v>0</v>
      </c>
      <c r="AK921" s="63">
        <v>0</v>
      </c>
      <c r="AL921" s="63">
        <v>0</v>
      </c>
      <c r="AM921" s="63">
        <v>9923</v>
      </c>
      <c r="AN921" s="63"/>
      <c r="AO921" s="63" t="s">
        <v>2975</v>
      </c>
      <c r="AP921" s="17">
        <f t="shared" si="333"/>
        <v>2.7944</v>
      </c>
      <c r="AQ921" s="17">
        <f t="shared" si="334"/>
        <v>1.2343500000000001</v>
      </c>
      <c r="AR921" s="17">
        <f t="shared" si="331"/>
        <v>156.42599999999999</v>
      </c>
      <c r="AS921" s="17">
        <f t="shared" si="329"/>
        <v>0</v>
      </c>
      <c r="AT921" s="17">
        <f t="shared" si="335"/>
        <v>160.45474999999999</v>
      </c>
      <c r="AU921" s="5">
        <f t="shared" si="336"/>
        <v>141.04999999999998</v>
      </c>
      <c r="AV921" s="5">
        <f t="shared" si="337"/>
        <v>20.389159999999997</v>
      </c>
      <c r="AW921" s="5">
        <f t="shared" si="332"/>
        <v>0</v>
      </c>
      <c r="AX921" s="5">
        <f t="shared" si="349"/>
        <v>0</v>
      </c>
      <c r="AY921" s="5">
        <f t="shared" si="338"/>
        <v>0</v>
      </c>
      <c r="AZ921" s="5">
        <f t="shared" si="339"/>
        <v>161.43915999999999</v>
      </c>
      <c r="BA921" s="7">
        <f t="shared" si="340"/>
        <v>-3.0581814983700589E-3</v>
      </c>
      <c r="BB921" s="62">
        <f t="shared" si="341"/>
        <v>9911</v>
      </c>
      <c r="BC921" s="28">
        <f t="shared" si="342"/>
        <v>-6.0502167994353135E-4</v>
      </c>
      <c r="BD921" s="32">
        <f t="shared" si="343"/>
        <v>1.7415501878255395E-2</v>
      </c>
      <c r="BE921" s="32">
        <f t="shared" si="344"/>
        <v>7.6928230544748609E-3</v>
      </c>
      <c r="BF921" s="35">
        <f t="shared" si="345"/>
        <v>0.9748916750672697</v>
      </c>
      <c r="BG921" s="36">
        <f t="shared" si="346"/>
        <v>0.87370375316620819</v>
      </c>
      <c r="BH921" s="33">
        <f t="shared" si="347"/>
        <v>0.12629624683379173</v>
      </c>
      <c r="BI921" s="33">
        <f t="shared" si="348"/>
        <v>0</v>
      </c>
      <c r="BJ921" s="63">
        <v>0</v>
      </c>
      <c r="BK921" s="63">
        <v>12</v>
      </c>
      <c r="BL921" s="63">
        <v>0</v>
      </c>
      <c r="BM921" s="63">
        <v>0</v>
      </c>
      <c r="BN921" s="63">
        <v>0</v>
      </c>
      <c r="BO921" s="63">
        <v>0</v>
      </c>
      <c r="BP921" s="63">
        <v>0</v>
      </c>
      <c r="BQ921" s="63">
        <v>0</v>
      </c>
      <c r="BR921" s="63">
        <v>0</v>
      </c>
      <c r="BS921" s="63">
        <v>0</v>
      </c>
      <c r="BT921" s="63">
        <v>0</v>
      </c>
      <c r="BU921" s="63">
        <v>0</v>
      </c>
      <c r="BV921" s="63">
        <v>0</v>
      </c>
      <c r="BW921" s="63">
        <v>0</v>
      </c>
      <c r="BX921" s="63"/>
      <c r="BY921" s="63"/>
      <c r="BZ921" s="63"/>
      <c r="CA921" s="63"/>
      <c r="CB921" s="63"/>
      <c r="CC921" s="63"/>
      <c r="CD921" s="63"/>
      <c r="CE921" s="63"/>
      <c r="CF921" s="63"/>
      <c r="CG921" s="63"/>
      <c r="CH921" s="63"/>
      <c r="CI921" s="63"/>
      <c r="CJ921" s="63"/>
      <c r="CK921" s="63"/>
      <c r="CL921" s="63"/>
      <c r="CM921" s="63" t="s">
        <v>3820</v>
      </c>
      <c r="CN921" s="63"/>
      <c r="CO921" s="63" t="s">
        <v>2992</v>
      </c>
      <c r="CP921" s="66" t="s">
        <v>4738</v>
      </c>
      <c r="CQ921" s="64">
        <v>39224</v>
      </c>
      <c r="CR921" s="78" t="s">
        <v>2038</v>
      </c>
      <c r="CS921" s="78" t="s">
        <v>2038</v>
      </c>
    </row>
    <row r="922" spans="1:97">
      <c r="A922" s="63" t="s">
        <v>3591</v>
      </c>
      <c r="B922" s="63" t="s">
        <v>2971</v>
      </c>
      <c r="C922" s="63">
        <v>4719</v>
      </c>
      <c r="D922" s="19" t="s">
        <v>3782</v>
      </c>
      <c r="E922" s="63" t="s">
        <v>3804</v>
      </c>
      <c r="F922" s="63" t="s">
        <v>1818</v>
      </c>
      <c r="G922" s="65" t="s">
        <v>1575</v>
      </c>
      <c r="H922" s="65">
        <v>36</v>
      </c>
      <c r="I922" s="65">
        <v>31</v>
      </c>
      <c r="J922" s="65">
        <v>109</v>
      </c>
      <c r="K922" s="23">
        <v>42.614820000000002</v>
      </c>
      <c r="L922" s="23">
        <v>-109.77421</v>
      </c>
      <c r="M922" s="61" t="s">
        <v>2977</v>
      </c>
      <c r="N922" s="63" t="s">
        <v>2978</v>
      </c>
      <c r="O922" s="63"/>
      <c r="P922" s="63" t="s">
        <v>2396</v>
      </c>
      <c r="Q922" s="63"/>
      <c r="R922" s="63"/>
      <c r="S922" s="55"/>
      <c r="T922" s="63"/>
      <c r="U922" s="66" t="s">
        <v>2979</v>
      </c>
      <c r="V922" s="63"/>
      <c r="W922" s="66">
        <v>13520</v>
      </c>
      <c r="X922" s="66">
        <v>13470</v>
      </c>
      <c r="Y922" s="24" t="s">
        <v>5220</v>
      </c>
      <c r="Z922" s="64">
        <v>38491</v>
      </c>
      <c r="AA922" s="63">
        <v>7.31</v>
      </c>
      <c r="AB922" s="63"/>
      <c r="AC922" s="63">
        <v>50</v>
      </c>
      <c r="AD922" s="63">
        <v>0</v>
      </c>
      <c r="AE922" s="63">
        <v>3550</v>
      </c>
      <c r="AF922" s="63">
        <v>36</v>
      </c>
      <c r="AG922" s="63"/>
      <c r="AH922" s="63">
        <v>5750</v>
      </c>
      <c r="AI922" s="63">
        <v>1030</v>
      </c>
      <c r="AJ922" s="63">
        <v>0</v>
      </c>
      <c r="AK922" s="63">
        <v>0</v>
      </c>
      <c r="AL922" s="63">
        <v>6</v>
      </c>
      <c r="AM922" s="63">
        <v>12500</v>
      </c>
      <c r="AN922" s="63"/>
      <c r="AO922" s="63" t="s">
        <v>2975</v>
      </c>
      <c r="AP922" s="17">
        <f t="shared" si="333"/>
        <v>2.4950000000000001</v>
      </c>
      <c r="AQ922" s="17">
        <f t="shared" si="334"/>
        <v>0</v>
      </c>
      <c r="AR922" s="17">
        <f t="shared" si="331"/>
        <v>154.42499999999998</v>
      </c>
      <c r="AS922" s="17">
        <f t="shared" si="329"/>
        <v>0.92087999999999992</v>
      </c>
      <c r="AT922" s="17">
        <f t="shared" si="335"/>
        <v>157.84088</v>
      </c>
      <c r="AU922" s="5">
        <f t="shared" si="336"/>
        <v>162.20749999999998</v>
      </c>
      <c r="AV922" s="5">
        <f t="shared" si="337"/>
        <v>16.881699999999999</v>
      </c>
      <c r="AW922" s="5">
        <f t="shared" si="332"/>
        <v>0</v>
      </c>
      <c r="AX922" s="5">
        <f t="shared" si="349"/>
        <v>0</v>
      </c>
      <c r="AY922" s="5">
        <f t="shared" si="338"/>
        <v>0.12492</v>
      </c>
      <c r="AZ922" s="5">
        <f t="shared" si="339"/>
        <v>179.21411999999998</v>
      </c>
      <c r="BA922" s="7">
        <f t="shared" si="340"/>
        <v>-6.3411728056251906E-2</v>
      </c>
      <c r="BB922" s="62">
        <f t="shared" si="341"/>
        <v>10422</v>
      </c>
      <c r="BC922" s="28">
        <f t="shared" si="342"/>
        <v>-9.0655265683622727E-2</v>
      </c>
      <c r="BD922" s="32">
        <f t="shared" si="343"/>
        <v>1.5807058348889083E-2</v>
      </c>
      <c r="BE922" s="32">
        <f t="shared" si="344"/>
        <v>0</v>
      </c>
      <c r="BF922" s="35">
        <f t="shared" si="345"/>
        <v>0.98419294165111093</v>
      </c>
      <c r="BG922" s="36">
        <f t="shared" si="346"/>
        <v>0.90510446386702115</v>
      </c>
      <c r="BH922" s="33">
        <f t="shared" si="347"/>
        <v>9.4198492841970266E-2</v>
      </c>
      <c r="BI922" s="33">
        <f t="shared" si="348"/>
        <v>6.9704329100854338E-4</v>
      </c>
      <c r="BJ922" s="63">
        <v>0</v>
      </c>
      <c r="BK922" s="63">
        <v>0</v>
      </c>
      <c r="BL922" s="63">
        <v>0</v>
      </c>
      <c r="BM922" s="63">
        <v>10400</v>
      </c>
      <c r="BN922" s="63">
        <v>0</v>
      </c>
      <c r="BO922" s="63">
        <v>0</v>
      </c>
      <c r="BP922" s="63">
        <v>0</v>
      </c>
      <c r="BQ922" s="63">
        <v>0</v>
      </c>
      <c r="BR922" s="63">
        <v>0</v>
      </c>
      <c r="BS922" s="63">
        <v>0</v>
      </c>
      <c r="BT922" s="63">
        <v>0</v>
      </c>
      <c r="BU922" s="63">
        <v>0</v>
      </c>
      <c r="BV922" s="63">
        <v>0</v>
      </c>
      <c r="BW922" s="63">
        <v>0</v>
      </c>
      <c r="BX922" s="63"/>
      <c r="BY922" s="63"/>
      <c r="BZ922" s="63"/>
      <c r="CA922" s="63"/>
      <c r="CB922" s="63"/>
      <c r="CC922" s="63"/>
      <c r="CD922" s="63"/>
      <c r="CE922" s="63"/>
      <c r="CF922" s="63"/>
      <c r="CG922" s="63"/>
      <c r="CH922" s="63"/>
      <c r="CI922" s="63"/>
      <c r="CJ922" s="63"/>
      <c r="CK922" s="63"/>
      <c r="CL922" s="63"/>
      <c r="CM922" s="63" t="s">
        <v>2974</v>
      </c>
      <c r="CN922" s="63">
        <v>20050519</v>
      </c>
      <c r="CO922" s="63" t="s">
        <v>2188</v>
      </c>
      <c r="CP922" s="66" t="s">
        <v>2979</v>
      </c>
      <c r="CQ922" s="64">
        <v>38497</v>
      </c>
      <c r="CR922" s="78" t="s">
        <v>2038</v>
      </c>
      <c r="CS922" s="78" t="s">
        <v>2038</v>
      </c>
    </row>
    <row r="923" spans="1:97">
      <c r="A923" s="63" t="s">
        <v>3591</v>
      </c>
      <c r="B923" s="63" t="s">
        <v>2971</v>
      </c>
      <c r="C923" s="63">
        <v>4718</v>
      </c>
      <c r="D923" s="19" t="s">
        <v>3782</v>
      </c>
      <c r="E923" s="63" t="s">
        <v>3804</v>
      </c>
      <c r="F923" s="63" t="s">
        <v>1818</v>
      </c>
      <c r="G923" s="65" t="s">
        <v>264</v>
      </c>
      <c r="H923" s="65">
        <v>36</v>
      </c>
      <c r="I923" s="65">
        <v>31</v>
      </c>
      <c r="J923" s="65">
        <v>109</v>
      </c>
      <c r="K923" s="23">
        <v>42.607370000000003</v>
      </c>
      <c r="L923" s="23">
        <v>-109.77374</v>
      </c>
      <c r="M923" s="61" t="s">
        <v>2972</v>
      </c>
      <c r="N923" s="63" t="s">
        <v>2973</v>
      </c>
      <c r="O923" s="63"/>
      <c r="P923" s="63" t="s">
        <v>2396</v>
      </c>
      <c r="Q923" s="63"/>
      <c r="R923" s="63"/>
      <c r="S923" s="55"/>
      <c r="T923" s="63"/>
      <c r="U923" s="66" t="s">
        <v>2976</v>
      </c>
      <c r="V923" s="63"/>
      <c r="W923" s="66">
        <v>13160</v>
      </c>
      <c r="X923" s="66">
        <v>13108</v>
      </c>
      <c r="Y923" s="24" t="s">
        <v>5220</v>
      </c>
      <c r="Z923" s="64">
        <v>38491</v>
      </c>
      <c r="AA923" s="63">
        <v>6.88</v>
      </c>
      <c r="AB923" s="63"/>
      <c r="AC923" s="63">
        <v>68</v>
      </c>
      <c r="AD923" s="63">
        <v>0</v>
      </c>
      <c r="AE923" s="63">
        <v>4040</v>
      </c>
      <c r="AF923" s="63">
        <v>36</v>
      </c>
      <c r="AG923" s="63"/>
      <c r="AH923" s="63">
        <v>6900</v>
      </c>
      <c r="AI923" s="63">
        <v>1010</v>
      </c>
      <c r="AJ923" s="63">
        <v>0</v>
      </c>
      <c r="AK923" s="63">
        <v>0</v>
      </c>
      <c r="AL923" s="63">
        <v>12</v>
      </c>
      <c r="AM923" s="63">
        <v>14000</v>
      </c>
      <c r="AN923" s="63"/>
      <c r="AO923" s="63" t="s">
        <v>2975</v>
      </c>
      <c r="AP923" s="17">
        <f t="shared" si="333"/>
        <v>3.3932000000000002</v>
      </c>
      <c r="AQ923" s="17">
        <f t="shared" si="334"/>
        <v>0</v>
      </c>
      <c r="AR923" s="17">
        <f t="shared" si="331"/>
        <v>175.73999999999998</v>
      </c>
      <c r="AS923" s="17">
        <f t="shared" si="329"/>
        <v>0.92087999999999992</v>
      </c>
      <c r="AT923" s="17">
        <f t="shared" si="335"/>
        <v>180.05408</v>
      </c>
      <c r="AU923" s="5">
        <f t="shared" si="336"/>
        <v>194.649</v>
      </c>
      <c r="AV923" s="5">
        <f t="shared" si="337"/>
        <v>16.553899999999999</v>
      </c>
      <c r="AW923" s="5">
        <f t="shared" si="332"/>
        <v>0</v>
      </c>
      <c r="AX923" s="5">
        <f t="shared" si="349"/>
        <v>0</v>
      </c>
      <c r="AY923" s="5">
        <f t="shared" si="338"/>
        <v>0.24984000000000001</v>
      </c>
      <c r="AZ923" s="5">
        <f t="shared" si="339"/>
        <v>211.45274000000001</v>
      </c>
      <c r="BA923" s="7">
        <f t="shared" si="340"/>
        <v>-8.0199522450209185E-2</v>
      </c>
      <c r="BB923" s="62">
        <f t="shared" si="341"/>
        <v>12066</v>
      </c>
      <c r="BC923" s="28">
        <f t="shared" si="342"/>
        <v>-7.419627100437351E-2</v>
      </c>
      <c r="BD923" s="32">
        <f t="shared" si="343"/>
        <v>1.8845449100625768E-2</v>
      </c>
      <c r="BE923" s="32">
        <f t="shared" si="344"/>
        <v>0</v>
      </c>
      <c r="BF923" s="35">
        <f t="shared" si="345"/>
        <v>0.9811545508993742</v>
      </c>
      <c r="BG923" s="36">
        <f t="shared" si="346"/>
        <v>0.92053193541024814</v>
      </c>
      <c r="BH923" s="33">
        <f t="shared" si="347"/>
        <v>7.8286523976941594E-2</v>
      </c>
      <c r="BI923" s="33">
        <f t="shared" si="348"/>
        <v>1.1815406128102195E-3</v>
      </c>
      <c r="BJ923" s="63">
        <v>0</v>
      </c>
      <c r="BK923" s="63">
        <v>82</v>
      </c>
      <c r="BL923" s="63">
        <v>0</v>
      </c>
      <c r="BM923" s="63">
        <v>12500</v>
      </c>
      <c r="BN923" s="63">
        <v>0</v>
      </c>
      <c r="BO923" s="63">
        <v>0</v>
      </c>
      <c r="BP923" s="63">
        <v>0</v>
      </c>
      <c r="BQ923" s="63">
        <v>0</v>
      </c>
      <c r="BR923" s="63">
        <v>0</v>
      </c>
      <c r="BS923" s="63">
        <v>0</v>
      </c>
      <c r="BT923" s="63">
        <v>0</v>
      </c>
      <c r="BU923" s="63">
        <v>0</v>
      </c>
      <c r="BV923" s="63">
        <v>0</v>
      </c>
      <c r="BW923" s="63">
        <v>0</v>
      </c>
      <c r="BX923" s="63"/>
      <c r="BY923" s="63"/>
      <c r="BZ923" s="63"/>
      <c r="CA923" s="63"/>
      <c r="CB923" s="63"/>
      <c r="CC923" s="63"/>
      <c r="CD923" s="63"/>
      <c r="CE923" s="63"/>
      <c r="CF923" s="63"/>
      <c r="CG923" s="63"/>
      <c r="CH923" s="63"/>
      <c r="CI923" s="63"/>
      <c r="CJ923" s="63"/>
      <c r="CK923" s="63"/>
      <c r="CL923" s="63"/>
      <c r="CM923" s="63" t="s">
        <v>2974</v>
      </c>
      <c r="CN923" s="63">
        <v>20050519</v>
      </c>
      <c r="CO923" s="63" t="s">
        <v>2187</v>
      </c>
      <c r="CP923" s="66" t="s">
        <v>2976</v>
      </c>
      <c r="CQ923" s="64">
        <v>38497</v>
      </c>
      <c r="CR923" s="78" t="s">
        <v>2038</v>
      </c>
      <c r="CS923" s="78" t="s">
        <v>2038</v>
      </c>
    </row>
    <row r="924" spans="1:97">
      <c r="A924" s="63" t="s">
        <v>3591</v>
      </c>
      <c r="B924" s="63" t="s">
        <v>3053</v>
      </c>
      <c r="C924" s="63">
        <v>5569</v>
      </c>
      <c r="D924" s="19" t="s">
        <v>3782</v>
      </c>
      <c r="E924" s="63" t="s">
        <v>3804</v>
      </c>
      <c r="F924" s="63" t="s">
        <v>1818</v>
      </c>
      <c r="G924" s="65" t="s">
        <v>264</v>
      </c>
      <c r="H924" s="65">
        <v>22</v>
      </c>
      <c r="I924" s="65">
        <v>32</v>
      </c>
      <c r="J924" s="65">
        <v>109</v>
      </c>
      <c r="K924" s="23">
        <v>42.711489999999998</v>
      </c>
      <c r="L924" s="23">
        <v>-109.832624</v>
      </c>
      <c r="M924" s="61" t="s">
        <v>3054</v>
      </c>
      <c r="N924" s="63" t="s">
        <v>3055</v>
      </c>
      <c r="O924" s="63"/>
      <c r="P924" s="63" t="s">
        <v>2396</v>
      </c>
      <c r="Q924" s="63"/>
      <c r="R924" s="63"/>
      <c r="S924" s="55">
        <f t="shared" ref="S924:S934" si="350">IF(U924&gt;0,V924-U924,"")</f>
        <v>4604</v>
      </c>
      <c r="T924" s="63"/>
      <c r="U924" s="66">
        <v>9088</v>
      </c>
      <c r="V924" s="63">
        <v>13692</v>
      </c>
      <c r="W924" s="66">
        <v>13850</v>
      </c>
      <c r="X924" s="66"/>
      <c r="Y924" s="63"/>
      <c r="Z924" s="64"/>
      <c r="AA924" s="63">
        <v>6.72</v>
      </c>
      <c r="AB924" s="63"/>
      <c r="AC924" s="63">
        <v>85</v>
      </c>
      <c r="AD924" s="63">
        <v>10</v>
      </c>
      <c r="AE924" s="63">
        <v>3882</v>
      </c>
      <c r="AF924" s="63">
        <v>28</v>
      </c>
      <c r="AG924" s="63"/>
      <c r="AH924" s="63">
        <v>5454</v>
      </c>
      <c r="AI924" s="63">
        <v>641</v>
      </c>
      <c r="AJ924" s="63">
        <v>0</v>
      </c>
      <c r="AK924" s="63">
        <v>0</v>
      </c>
      <c r="AL924" s="63">
        <v>55</v>
      </c>
      <c r="AM924" s="63">
        <v>10650</v>
      </c>
      <c r="AN924" s="63"/>
      <c r="AO924" s="63" t="s">
        <v>1902</v>
      </c>
      <c r="AP924" s="17">
        <f t="shared" si="333"/>
        <v>4.2415000000000003</v>
      </c>
      <c r="AQ924" s="17">
        <f t="shared" si="334"/>
        <v>0.82289999999999996</v>
      </c>
      <c r="AR924" s="17">
        <f t="shared" si="331"/>
        <v>168.86699999999999</v>
      </c>
      <c r="AS924" s="17">
        <f t="shared" si="329"/>
        <v>0.71623999999999999</v>
      </c>
      <c r="AT924" s="17">
        <f t="shared" si="335"/>
        <v>174.64764</v>
      </c>
      <c r="AU924" s="5">
        <f t="shared" si="336"/>
        <v>153.85733999999999</v>
      </c>
      <c r="AV924" s="5">
        <f t="shared" si="337"/>
        <v>10.505989999999999</v>
      </c>
      <c r="AW924" s="5">
        <f t="shared" ref="AW924:AW948" si="351">IF(AJ924&gt;0,AJ924*0.03333,0)</f>
        <v>0</v>
      </c>
      <c r="AX924" s="5">
        <f t="shared" si="349"/>
        <v>0</v>
      </c>
      <c r="AY924" s="5">
        <f t="shared" si="338"/>
        <v>1.1451</v>
      </c>
      <c r="AZ924" s="5">
        <f t="shared" si="339"/>
        <v>165.50843</v>
      </c>
      <c r="BA924" s="7">
        <f t="shared" si="340"/>
        <v>2.6867696348914165E-2</v>
      </c>
      <c r="BB924" s="62">
        <f t="shared" si="341"/>
        <v>10155</v>
      </c>
      <c r="BC924" s="28">
        <f t="shared" si="342"/>
        <v>-2.3792357606344627E-2</v>
      </c>
      <c r="BD924" s="32">
        <f t="shared" si="343"/>
        <v>2.4286042456685933E-2</v>
      </c>
      <c r="BE924" s="32">
        <f t="shared" si="344"/>
        <v>4.7117728015105154E-3</v>
      </c>
      <c r="BF924" s="35">
        <f t="shared" si="345"/>
        <v>0.97100218474180355</v>
      </c>
      <c r="BG924" s="36">
        <f t="shared" si="346"/>
        <v>0.92960425036960348</v>
      </c>
      <c r="BH924" s="33">
        <f t="shared" si="347"/>
        <v>6.3477068811540291E-2</v>
      </c>
      <c r="BI924" s="33">
        <f t="shared" si="348"/>
        <v>6.9186808188561755E-3</v>
      </c>
      <c r="BJ924" s="63">
        <v>0</v>
      </c>
      <c r="BK924" s="63">
        <v>36.29</v>
      </c>
      <c r="BL924" s="63">
        <v>0</v>
      </c>
      <c r="BM924" s="63">
        <v>9674</v>
      </c>
      <c r="BN924" s="63">
        <v>0</v>
      </c>
      <c r="BO924" s="63">
        <v>0</v>
      </c>
      <c r="BP924" s="63">
        <v>0</v>
      </c>
      <c r="BQ924" s="63">
        <v>0</v>
      </c>
      <c r="BR924" s="63">
        <v>0</v>
      </c>
      <c r="BS924" s="63">
        <v>0</v>
      </c>
      <c r="BT924" s="63">
        <v>0</v>
      </c>
      <c r="BU924" s="63">
        <v>0</v>
      </c>
      <c r="BV924" s="63">
        <v>0</v>
      </c>
      <c r="BW924" s="63">
        <v>0</v>
      </c>
      <c r="BX924" s="63"/>
      <c r="BY924" s="63"/>
      <c r="BZ924" s="63"/>
      <c r="CA924" s="63"/>
      <c r="CB924" s="63"/>
      <c r="CC924" s="63"/>
      <c r="CD924" s="63"/>
      <c r="CE924" s="63"/>
      <c r="CF924" s="63"/>
      <c r="CG924" s="63"/>
      <c r="CH924" s="63"/>
      <c r="CI924" s="63"/>
      <c r="CJ924" s="63"/>
      <c r="CK924" s="63"/>
      <c r="CL924" s="63"/>
      <c r="CM924" s="63"/>
      <c r="CN924" s="63"/>
      <c r="CO924" s="63" t="s">
        <v>2192</v>
      </c>
      <c r="CP924" s="66"/>
      <c r="CQ924" s="64">
        <v>39289</v>
      </c>
      <c r="CR924" s="78" t="s">
        <v>2038</v>
      </c>
      <c r="CS924" s="78" t="s">
        <v>2038</v>
      </c>
    </row>
    <row r="925" spans="1:97">
      <c r="A925" s="63" t="s">
        <v>3591</v>
      </c>
      <c r="B925" s="63" t="s">
        <v>3048</v>
      </c>
      <c r="C925" s="63">
        <v>5567</v>
      </c>
      <c r="D925" s="19" t="s">
        <v>3782</v>
      </c>
      <c r="E925" s="63" t="s">
        <v>3804</v>
      </c>
      <c r="F925" s="63" t="s">
        <v>1818</v>
      </c>
      <c r="G925" s="65" t="s">
        <v>3592</v>
      </c>
      <c r="H925" s="65">
        <v>27</v>
      </c>
      <c r="I925" s="65">
        <v>32</v>
      </c>
      <c r="J925" s="65">
        <v>109</v>
      </c>
      <c r="K925" s="23">
        <v>42.72222</v>
      </c>
      <c r="L925" s="23">
        <v>-109.82</v>
      </c>
      <c r="M925" s="61" t="s">
        <v>3049</v>
      </c>
      <c r="N925" s="63" t="s">
        <v>3050</v>
      </c>
      <c r="O925" s="63"/>
      <c r="P925" s="63" t="s">
        <v>2396</v>
      </c>
      <c r="Q925" s="63"/>
      <c r="R925" s="63"/>
      <c r="S925" s="55">
        <f t="shared" si="350"/>
        <v>5744</v>
      </c>
      <c r="T925" s="63"/>
      <c r="U925" s="66">
        <v>8252</v>
      </c>
      <c r="V925" s="63">
        <v>13996</v>
      </c>
      <c r="W925" s="66">
        <v>14226</v>
      </c>
      <c r="X925" s="66">
        <v>14054</v>
      </c>
      <c r="Y925" s="63"/>
      <c r="Z925" s="64"/>
      <c r="AA925" s="63">
        <v>6.52</v>
      </c>
      <c r="AB925" s="63"/>
      <c r="AC925" s="63">
        <v>83</v>
      </c>
      <c r="AD925" s="63">
        <v>10</v>
      </c>
      <c r="AE925" s="63">
        <v>3764</v>
      </c>
      <c r="AF925" s="63">
        <v>30</v>
      </c>
      <c r="AG925" s="63"/>
      <c r="AH925" s="63">
        <v>5522</v>
      </c>
      <c r="AI925" s="63">
        <v>641</v>
      </c>
      <c r="AJ925" s="63">
        <v>0</v>
      </c>
      <c r="AK925" s="63">
        <v>0</v>
      </c>
      <c r="AL925" s="63">
        <v>41</v>
      </c>
      <c r="AM925" s="63">
        <v>10530</v>
      </c>
      <c r="AN925" s="63"/>
      <c r="AO925" s="63" t="s">
        <v>1902</v>
      </c>
      <c r="AP925" s="17">
        <f t="shared" si="333"/>
        <v>4.1417000000000002</v>
      </c>
      <c r="AQ925" s="17">
        <f t="shared" si="334"/>
        <v>0.82289999999999996</v>
      </c>
      <c r="AR925" s="17">
        <f t="shared" si="331"/>
        <v>163.73399999999998</v>
      </c>
      <c r="AS925" s="17">
        <f t="shared" si="329"/>
        <v>0.76739999999999997</v>
      </c>
      <c r="AT925" s="17">
        <f t="shared" si="335"/>
        <v>169.46599999999998</v>
      </c>
      <c r="AU925" s="5">
        <f t="shared" si="336"/>
        <v>155.77562</v>
      </c>
      <c r="AV925" s="5">
        <f t="shared" si="337"/>
        <v>10.505989999999999</v>
      </c>
      <c r="AW925" s="5">
        <f t="shared" si="351"/>
        <v>0</v>
      </c>
      <c r="AX925" s="5">
        <f t="shared" si="349"/>
        <v>0</v>
      </c>
      <c r="AY925" s="5">
        <f t="shared" si="338"/>
        <v>0.85362000000000005</v>
      </c>
      <c r="AZ925" s="5">
        <f t="shared" si="339"/>
        <v>167.13523000000001</v>
      </c>
      <c r="BA925" s="7">
        <f t="shared" si="340"/>
        <v>6.9244250830573992E-3</v>
      </c>
      <c r="BB925" s="62">
        <f t="shared" si="341"/>
        <v>10091</v>
      </c>
      <c r="BC925" s="28">
        <f t="shared" si="342"/>
        <v>-2.1288977256195142E-2</v>
      </c>
      <c r="BD925" s="32">
        <f t="shared" si="343"/>
        <v>2.4439710620419438E-2</v>
      </c>
      <c r="BE925" s="32">
        <f t="shared" si="344"/>
        <v>4.8558412896982286E-3</v>
      </c>
      <c r="BF925" s="35">
        <f t="shared" si="345"/>
        <v>0.97070444808988243</v>
      </c>
      <c r="BG925" s="36">
        <f t="shared" si="346"/>
        <v>0.93203341988400645</v>
      </c>
      <c r="BH925" s="33">
        <f t="shared" si="347"/>
        <v>6.2859218849311407E-2</v>
      </c>
      <c r="BI925" s="33">
        <f t="shared" si="348"/>
        <v>5.1073612666820752E-3</v>
      </c>
      <c r="BJ925" s="63">
        <v>0</v>
      </c>
      <c r="BK925" s="63">
        <v>75.400000000000006</v>
      </c>
      <c r="BL925" s="63">
        <v>0</v>
      </c>
      <c r="BM925" s="63">
        <v>9616</v>
      </c>
      <c r="BN925" s="63">
        <v>0</v>
      </c>
      <c r="BO925" s="63">
        <v>0</v>
      </c>
      <c r="BP925" s="63">
        <v>0</v>
      </c>
      <c r="BQ925" s="63">
        <v>0</v>
      </c>
      <c r="BR925" s="63">
        <v>0</v>
      </c>
      <c r="BS925" s="63">
        <v>0</v>
      </c>
      <c r="BT925" s="63">
        <v>0</v>
      </c>
      <c r="BU925" s="63">
        <v>0</v>
      </c>
      <c r="BV925" s="63">
        <v>0</v>
      </c>
      <c r="BW925" s="63">
        <v>0</v>
      </c>
      <c r="BX925" s="63"/>
      <c r="BY925" s="63"/>
      <c r="BZ925" s="63"/>
      <c r="CA925" s="63"/>
      <c r="CB925" s="63"/>
      <c r="CC925" s="63"/>
      <c r="CD925" s="63"/>
      <c r="CE925" s="63"/>
      <c r="CF925" s="63"/>
      <c r="CG925" s="63"/>
      <c r="CH925" s="63"/>
      <c r="CI925" s="63"/>
      <c r="CJ925" s="63"/>
      <c r="CK925" s="63"/>
      <c r="CL925" s="63"/>
      <c r="CM925" s="63"/>
      <c r="CN925" s="63"/>
      <c r="CO925" s="63" t="s">
        <v>2193</v>
      </c>
      <c r="CP925" s="66"/>
      <c r="CQ925" s="64">
        <v>39289</v>
      </c>
      <c r="CR925" s="78" t="s">
        <v>2038</v>
      </c>
      <c r="CS925" s="78" t="s">
        <v>2038</v>
      </c>
    </row>
    <row r="926" spans="1:97">
      <c r="A926" s="63" t="s">
        <v>3591</v>
      </c>
      <c r="B926" s="63" t="s">
        <v>3037</v>
      </c>
      <c r="C926" s="63">
        <v>5568</v>
      </c>
      <c r="D926" s="19" t="s">
        <v>3782</v>
      </c>
      <c r="E926" s="63" t="s">
        <v>3804</v>
      </c>
      <c r="F926" s="63" t="s">
        <v>1818</v>
      </c>
      <c r="G926" s="65" t="s">
        <v>259</v>
      </c>
      <c r="H926" s="65">
        <v>28</v>
      </c>
      <c r="I926" s="65">
        <v>32</v>
      </c>
      <c r="J926" s="65">
        <v>109</v>
      </c>
      <c r="K926" s="23">
        <v>42.723610000000001</v>
      </c>
      <c r="L926" s="23">
        <v>-109.83111100000001</v>
      </c>
      <c r="M926" s="61" t="s">
        <v>3038</v>
      </c>
      <c r="N926" s="63" t="s">
        <v>3039</v>
      </c>
      <c r="O926" s="63"/>
      <c r="P926" s="63" t="s">
        <v>2396</v>
      </c>
      <c r="Q926" s="63"/>
      <c r="R926" s="63"/>
      <c r="S926" s="55">
        <f t="shared" si="350"/>
        <v>5184</v>
      </c>
      <c r="T926" s="63"/>
      <c r="U926" s="66">
        <v>8616</v>
      </c>
      <c r="V926" s="63">
        <v>13800</v>
      </c>
      <c r="W926" s="66">
        <v>13915</v>
      </c>
      <c r="X926" s="66">
        <v>13832</v>
      </c>
      <c r="Y926" s="63"/>
      <c r="Z926" s="64"/>
      <c r="AA926" s="63">
        <v>6.78</v>
      </c>
      <c r="AB926" s="63"/>
      <c r="AC926" s="63">
        <v>99</v>
      </c>
      <c r="AD926" s="63">
        <v>10</v>
      </c>
      <c r="AE926" s="63">
        <v>3536</v>
      </c>
      <c r="AF926" s="63">
        <v>83</v>
      </c>
      <c r="AG926" s="63"/>
      <c r="AH926" s="63">
        <v>5590</v>
      </c>
      <c r="AI926" s="63">
        <v>677</v>
      </c>
      <c r="AJ926" s="63">
        <v>0</v>
      </c>
      <c r="AK926" s="63">
        <v>0</v>
      </c>
      <c r="AL926" s="63">
        <v>104</v>
      </c>
      <c r="AM926" s="63">
        <v>10030</v>
      </c>
      <c r="AN926" s="63"/>
      <c r="AO926" s="63" t="s">
        <v>1902</v>
      </c>
      <c r="AP926" s="17">
        <f t="shared" si="333"/>
        <v>4.9401000000000002</v>
      </c>
      <c r="AQ926" s="17">
        <f t="shared" si="334"/>
        <v>0.82289999999999996</v>
      </c>
      <c r="AR926" s="17">
        <f t="shared" si="331"/>
        <v>153.816</v>
      </c>
      <c r="AS926" s="17">
        <f t="shared" si="329"/>
        <v>2.1231399999999998</v>
      </c>
      <c r="AT926" s="17">
        <f t="shared" si="335"/>
        <v>161.70214000000001</v>
      </c>
      <c r="AU926" s="5">
        <f t="shared" si="336"/>
        <v>157.69389999999999</v>
      </c>
      <c r="AV926" s="5">
        <f t="shared" si="337"/>
        <v>11.096029999999999</v>
      </c>
      <c r="AW926" s="5">
        <f t="shared" si="351"/>
        <v>0</v>
      </c>
      <c r="AX926" s="5">
        <f t="shared" si="349"/>
        <v>0</v>
      </c>
      <c r="AY926" s="5">
        <f t="shared" si="338"/>
        <v>2.1652800000000001</v>
      </c>
      <c r="AZ926" s="5">
        <f t="shared" si="339"/>
        <v>170.95520999999997</v>
      </c>
      <c r="BA926" s="7">
        <f t="shared" si="340"/>
        <v>-2.7815618683909894E-2</v>
      </c>
      <c r="BB926" s="62">
        <f t="shared" si="341"/>
        <v>10099</v>
      </c>
      <c r="BC926" s="28">
        <f t="shared" si="342"/>
        <v>3.4278901087982511E-3</v>
      </c>
      <c r="BD926" s="32">
        <f t="shared" si="343"/>
        <v>3.0550616089558245E-2</v>
      </c>
      <c r="BE926" s="32">
        <f t="shared" si="344"/>
        <v>5.088986453735244E-3</v>
      </c>
      <c r="BF926" s="35">
        <f t="shared" si="345"/>
        <v>0.96436039745670643</v>
      </c>
      <c r="BG926" s="36">
        <f t="shared" si="346"/>
        <v>0.92242816115402404</v>
      </c>
      <c r="BH926" s="33">
        <f t="shared" si="347"/>
        <v>6.4906065161746171E-2</v>
      </c>
      <c r="BI926" s="33">
        <f t="shared" si="348"/>
        <v>1.2665773684229924E-2</v>
      </c>
      <c r="BJ926" s="63">
        <v>0</v>
      </c>
      <c r="BK926" s="63">
        <v>132.1</v>
      </c>
      <c r="BL926" s="63">
        <v>0</v>
      </c>
      <c r="BM926" s="63">
        <v>9511</v>
      </c>
      <c r="BN926" s="63">
        <v>0</v>
      </c>
      <c r="BO926" s="63">
        <v>0</v>
      </c>
      <c r="BP926" s="63">
        <v>0</v>
      </c>
      <c r="BQ926" s="63">
        <v>0</v>
      </c>
      <c r="BR926" s="63">
        <v>0</v>
      </c>
      <c r="BS926" s="63">
        <v>0</v>
      </c>
      <c r="BT926" s="63">
        <v>0</v>
      </c>
      <c r="BU926" s="63">
        <v>0</v>
      </c>
      <c r="BV926" s="63">
        <v>0</v>
      </c>
      <c r="BW926" s="63">
        <v>0</v>
      </c>
      <c r="BX926" s="63"/>
      <c r="BY926" s="63"/>
      <c r="BZ926" s="63"/>
      <c r="CA926" s="63"/>
      <c r="CB926" s="63"/>
      <c r="CC926" s="63"/>
      <c r="CD926" s="63"/>
      <c r="CE926" s="63"/>
      <c r="CF926" s="63"/>
      <c r="CG926" s="63"/>
      <c r="CH926" s="63"/>
      <c r="CI926" s="63"/>
      <c r="CJ926" s="63"/>
      <c r="CK926" s="63"/>
      <c r="CL926" s="63"/>
      <c r="CM926" s="63"/>
      <c r="CN926" s="63"/>
      <c r="CO926" s="63" t="s">
        <v>2194</v>
      </c>
      <c r="CP926" s="66"/>
      <c r="CQ926" s="64">
        <v>39289</v>
      </c>
      <c r="CR926" s="78" t="s">
        <v>2038</v>
      </c>
      <c r="CS926" s="78" t="s">
        <v>2038</v>
      </c>
    </row>
    <row r="927" spans="1:97">
      <c r="A927" s="63" t="s">
        <v>3591</v>
      </c>
      <c r="B927" s="63" t="s">
        <v>3045</v>
      </c>
      <c r="C927" s="63">
        <v>5570</v>
      </c>
      <c r="D927" s="19" t="s">
        <v>3782</v>
      </c>
      <c r="E927" s="63" t="s">
        <v>3804</v>
      </c>
      <c r="F927" s="63" t="s">
        <v>1818</v>
      </c>
      <c r="G927" s="65" t="s">
        <v>3609</v>
      </c>
      <c r="H927" s="65">
        <v>34</v>
      </c>
      <c r="I927" s="65">
        <v>32</v>
      </c>
      <c r="J927" s="65">
        <v>109</v>
      </c>
      <c r="K927" s="23">
        <v>42.704684999999998</v>
      </c>
      <c r="L927" s="23">
        <v>-109.81648800000001</v>
      </c>
      <c r="M927" s="61" t="s">
        <v>3046</v>
      </c>
      <c r="N927" s="63" t="s">
        <v>3047</v>
      </c>
      <c r="O927" s="63"/>
      <c r="P927" s="63" t="s">
        <v>2396</v>
      </c>
      <c r="Q927" s="63"/>
      <c r="R927" s="63"/>
      <c r="S927" s="55">
        <f t="shared" si="350"/>
        <v>5692</v>
      </c>
      <c r="T927" s="63"/>
      <c r="U927" s="66">
        <v>8065</v>
      </c>
      <c r="V927" s="63">
        <v>13757</v>
      </c>
      <c r="W927" s="66">
        <v>13914</v>
      </c>
      <c r="X927" s="66"/>
      <c r="Y927" s="63"/>
      <c r="Z927" s="64"/>
      <c r="AA927" s="63">
        <v>6.57</v>
      </c>
      <c r="AB927" s="63"/>
      <c r="AC927" s="63">
        <v>157</v>
      </c>
      <c r="AD927" s="63">
        <v>17</v>
      </c>
      <c r="AE927" s="63">
        <v>4202</v>
      </c>
      <c r="AF927" s="63">
        <v>36</v>
      </c>
      <c r="AG927" s="63"/>
      <c r="AH927" s="63">
        <v>6409</v>
      </c>
      <c r="AI927" s="63">
        <v>620</v>
      </c>
      <c r="AJ927" s="63">
        <v>0</v>
      </c>
      <c r="AK927" s="63">
        <v>0</v>
      </c>
      <c r="AL927" s="63">
        <v>93</v>
      </c>
      <c r="AM927" s="63">
        <v>11460</v>
      </c>
      <c r="AN927" s="63"/>
      <c r="AO927" s="63" t="s">
        <v>1902</v>
      </c>
      <c r="AP927" s="17">
        <f t="shared" si="333"/>
        <v>7.8342999999999998</v>
      </c>
      <c r="AQ927" s="17">
        <f t="shared" si="334"/>
        <v>1.39893</v>
      </c>
      <c r="AR927" s="17">
        <f t="shared" si="331"/>
        <v>182.78699999999998</v>
      </c>
      <c r="AS927" s="17">
        <f t="shared" si="329"/>
        <v>0.92087999999999992</v>
      </c>
      <c r="AT927" s="17">
        <f t="shared" si="335"/>
        <v>192.94110999999998</v>
      </c>
      <c r="AU927" s="5">
        <f t="shared" si="336"/>
        <v>180.79789</v>
      </c>
      <c r="AV927" s="5">
        <f t="shared" si="337"/>
        <v>10.161799999999999</v>
      </c>
      <c r="AW927" s="5">
        <f t="shared" si="351"/>
        <v>0</v>
      </c>
      <c r="AX927" s="5">
        <f t="shared" si="349"/>
        <v>0</v>
      </c>
      <c r="AY927" s="5">
        <f t="shared" si="338"/>
        <v>1.9362600000000001</v>
      </c>
      <c r="AZ927" s="5">
        <f t="shared" si="339"/>
        <v>192.89595</v>
      </c>
      <c r="BA927" s="7">
        <f t="shared" si="340"/>
        <v>1.1704422587084155E-4</v>
      </c>
      <c r="BB927" s="62">
        <f t="shared" si="341"/>
        <v>11534</v>
      </c>
      <c r="BC927" s="28">
        <f t="shared" si="342"/>
        <v>3.2182308428285638E-3</v>
      </c>
      <c r="BD927" s="32">
        <f t="shared" si="343"/>
        <v>4.0604617647322545E-2</v>
      </c>
      <c r="BE927" s="32">
        <f t="shared" si="344"/>
        <v>7.2505543271726806E-3</v>
      </c>
      <c r="BF927" s="35">
        <f t="shared" si="345"/>
        <v>0.95214482802550482</v>
      </c>
      <c r="BG927" s="36">
        <f t="shared" si="346"/>
        <v>0.93728193878616939</v>
      </c>
      <c r="BH927" s="33">
        <f t="shared" si="347"/>
        <v>5.2680214385009118E-2</v>
      </c>
      <c r="BI927" s="33">
        <f t="shared" si="348"/>
        <v>1.0037846828821445E-2</v>
      </c>
      <c r="BJ927" s="63">
        <v>0</v>
      </c>
      <c r="BK927" s="63">
        <v>209.4</v>
      </c>
      <c r="BL927" s="63">
        <v>0</v>
      </c>
      <c r="BM927" s="63">
        <v>11010</v>
      </c>
      <c r="BN927" s="63">
        <v>0</v>
      </c>
      <c r="BO927" s="63">
        <v>0</v>
      </c>
      <c r="BP927" s="63">
        <v>0</v>
      </c>
      <c r="BQ927" s="63">
        <v>0</v>
      </c>
      <c r="BR927" s="63">
        <v>0</v>
      </c>
      <c r="BS927" s="63">
        <v>0</v>
      </c>
      <c r="BT927" s="63">
        <v>0</v>
      </c>
      <c r="BU927" s="63">
        <v>0</v>
      </c>
      <c r="BV927" s="63">
        <v>0</v>
      </c>
      <c r="BW927" s="63">
        <v>0</v>
      </c>
      <c r="BX927" s="63"/>
      <c r="BY927" s="63"/>
      <c r="BZ927" s="63"/>
      <c r="CA927" s="63"/>
      <c r="CB927" s="63"/>
      <c r="CC927" s="63"/>
      <c r="CD927" s="63"/>
      <c r="CE927" s="63"/>
      <c r="CF927" s="63"/>
      <c r="CG927" s="63"/>
      <c r="CH927" s="63"/>
      <c r="CI927" s="63"/>
      <c r="CJ927" s="63"/>
      <c r="CK927" s="63"/>
      <c r="CL927" s="63"/>
      <c r="CM927" s="63"/>
      <c r="CN927" s="63"/>
      <c r="CO927" s="63" t="s">
        <v>2195</v>
      </c>
      <c r="CP927" s="66"/>
      <c r="CQ927" s="64">
        <v>39289</v>
      </c>
      <c r="CR927" s="78" t="s">
        <v>2038</v>
      </c>
      <c r="CS927" s="78" t="s">
        <v>2038</v>
      </c>
    </row>
    <row r="928" spans="1:97">
      <c r="A928" s="63" t="s">
        <v>3591</v>
      </c>
      <c r="B928" s="63" t="s">
        <v>3040</v>
      </c>
      <c r="C928" s="63">
        <v>5572</v>
      </c>
      <c r="D928" s="19" t="s">
        <v>3782</v>
      </c>
      <c r="E928" s="63" t="s">
        <v>3804</v>
      </c>
      <c r="F928" s="63" t="s">
        <v>1818</v>
      </c>
      <c r="G928" s="65" t="s">
        <v>3598</v>
      </c>
      <c r="H928" s="65">
        <v>35</v>
      </c>
      <c r="I928" s="65">
        <v>32</v>
      </c>
      <c r="J928" s="65">
        <v>109</v>
      </c>
      <c r="K928" s="23">
        <v>42.699207000000001</v>
      </c>
      <c r="L928" s="23">
        <v>-109.796828</v>
      </c>
      <c r="M928" s="61" t="s">
        <v>3051</v>
      </c>
      <c r="N928" s="63" t="s">
        <v>3052</v>
      </c>
      <c r="O928" s="63"/>
      <c r="P928" s="63" t="s">
        <v>2396</v>
      </c>
      <c r="Q928" s="63"/>
      <c r="R928" s="63"/>
      <c r="S928" s="55">
        <f t="shared" si="350"/>
        <v>5326</v>
      </c>
      <c r="T928" s="63"/>
      <c r="U928" s="66">
        <v>8846</v>
      </c>
      <c r="V928" s="63">
        <v>14172</v>
      </c>
      <c r="W928" s="66">
        <v>14370</v>
      </c>
      <c r="X928" s="66">
        <v>14285</v>
      </c>
      <c r="Y928" s="63"/>
      <c r="Z928" s="64"/>
      <c r="AA928" s="63">
        <v>6.5</v>
      </c>
      <c r="AB928" s="63"/>
      <c r="AC928" s="63">
        <v>96</v>
      </c>
      <c r="AD928" s="63">
        <v>10</v>
      </c>
      <c r="AE928" s="63">
        <v>3520</v>
      </c>
      <c r="AF928" s="63">
        <v>32</v>
      </c>
      <c r="AG928" s="63"/>
      <c r="AH928" s="63">
        <v>5181</v>
      </c>
      <c r="AI928" s="63">
        <v>592</v>
      </c>
      <c r="AJ928" s="63">
        <v>0</v>
      </c>
      <c r="AK928" s="63">
        <v>0</v>
      </c>
      <c r="AL928" s="63">
        <v>46</v>
      </c>
      <c r="AM928" s="63">
        <v>9710</v>
      </c>
      <c r="AN928" s="63"/>
      <c r="AO928" s="63" t="s">
        <v>1902</v>
      </c>
      <c r="AP928" s="17">
        <f t="shared" si="333"/>
        <v>4.7904</v>
      </c>
      <c r="AQ928" s="17">
        <f t="shared" si="334"/>
        <v>0.82289999999999996</v>
      </c>
      <c r="AR928" s="17">
        <f t="shared" si="331"/>
        <v>153.11999999999998</v>
      </c>
      <c r="AS928" s="17">
        <f t="shared" si="329"/>
        <v>0.81855999999999995</v>
      </c>
      <c r="AT928" s="17">
        <f t="shared" si="335"/>
        <v>159.55185999999998</v>
      </c>
      <c r="AU928" s="5">
        <f t="shared" si="336"/>
        <v>146.15600999999998</v>
      </c>
      <c r="AV928" s="5">
        <f t="shared" si="337"/>
        <v>9.7028799999999986</v>
      </c>
      <c r="AW928" s="5">
        <f t="shared" si="351"/>
        <v>0</v>
      </c>
      <c r="AX928" s="5">
        <f t="shared" si="349"/>
        <v>0</v>
      </c>
      <c r="AY928" s="5">
        <f t="shared" si="338"/>
        <v>0.95772000000000013</v>
      </c>
      <c r="AZ928" s="5">
        <f t="shared" si="339"/>
        <v>156.81660999999997</v>
      </c>
      <c r="BA928" s="7">
        <f t="shared" si="340"/>
        <v>8.6457730759326567E-3</v>
      </c>
      <c r="BB928" s="62">
        <f t="shared" si="341"/>
        <v>9477</v>
      </c>
      <c r="BC928" s="28">
        <f t="shared" si="342"/>
        <v>-1.2143638922186898E-2</v>
      </c>
      <c r="BD928" s="32">
        <f t="shared" si="343"/>
        <v>3.0024093733535921E-2</v>
      </c>
      <c r="BE928" s="32">
        <f t="shared" si="344"/>
        <v>5.1575707108647943E-3</v>
      </c>
      <c r="BF928" s="35">
        <f t="shared" si="345"/>
        <v>0.96481833555559926</v>
      </c>
      <c r="BG928" s="36">
        <f t="shared" si="346"/>
        <v>0.93201868092927154</v>
      </c>
      <c r="BH928" s="33">
        <f t="shared" si="347"/>
        <v>6.187405785649875E-2</v>
      </c>
      <c r="BI928" s="33">
        <f t="shared" si="348"/>
        <v>6.1072612142297955E-3</v>
      </c>
      <c r="BJ928" s="63">
        <v>0</v>
      </c>
      <c r="BK928" s="63">
        <v>163.9</v>
      </c>
      <c r="BL928" s="63">
        <v>0</v>
      </c>
      <c r="BM928" s="63">
        <v>9025</v>
      </c>
      <c r="BN928" s="63">
        <v>0</v>
      </c>
      <c r="BO928" s="63">
        <v>0</v>
      </c>
      <c r="BP928" s="63">
        <v>0</v>
      </c>
      <c r="BQ928" s="63">
        <v>0</v>
      </c>
      <c r="BR928" s="63">
        <v>0</v>
      </c>
      <c r="BS928" s="63">
        <v>0</v>
      </c>
      <c r="BT928" s="63">
        <v>0</v>
      </c>
      <c r="BU928" s="63">
        <v>0</v>
      </c>
      <c r="BV928" s="63">
        <v>0</v>
      </c>
      <c r="BW928" s="63">
        <v>0</v>
      </c>
      <c r="BX928" s="63"/>
      <c r="BY928" s="63"/>
      <c r="BZ928" s="63"/>
      <c r="CA928" s="63"/>
      <c r="CB928" s="63"/>
      <c r="CC928" s="63"/>
      <c r="CD928" s="63"/>
      <c r="CE928" s="63"/>
      <c r="CF928" s="63"/>
      <c r="CG928" s="63"/>
      <c r="CH928" s="63"/>
      <c r="CI928" s="63"/>
      <c r="CJ928" s="63"/>
      <c r="CK928" s="63"/>
      <c r="CL928" s="63"/>
      <c r="CM928" s="63"/>
      <c r="CN928" s="63"/>
      <c r="CO928" s="63" t="s">
        <v>2196</v>
      </c>
      <c r="CP928" s="66"/>
      <c r="CQ928" s="64">
        <v>39289</v>
      </c>
      <c r="CR928" s="78" t="s">
        <v>2038</v>
      </c>
      <c r="CS928" s="78" t="s">
        <v>2038</v>
      </c>
    </row>
    <row r="929" spans="1:97">
      <c r="A929" s="63" t="s">
        <v>3591</v>
      </c>
      <c r="B929" s="63" t="s">
        <v>3040</v>
      </c>
      <c r="C929" s="63">
        <v>5571</v>
      </c>
      <c r="D929" s="19" t="s">
        <v>3782</v>
      </c>
      <c r="E929" s="63" t="s">
        <v>3804</v>
      </c>
      <c r="F929" s="63" t="s">
        <v>1818</v>
      </c>
      <c r="G929" s="65" t="s">
        <v>270</v>
      </c>
      <c r="H929" s="65">
        <v>35</v>
      </c>
      <c r="I929" s="65">
        <v>32</v>
      </c>
      <c r="J929" s="65">
        <v>109</v>
      </c>
      <c r="K929" s="23">
        <v>42.706606999999998</v>
      </c>
      <c r="L929" s="23">
        <v>-109.7974</v>
      </c>
      <c r="M929" s="61" t="s">
        <v>3041</v>
      </c>
      <c r="N929" s="63" t="s">
        <v>3042</v>
      </c>
      <c r="O929" s="63"/>
      <c r="P929" s="63" t="s">
        <v>2396</v>
      </c>
      <c r="Q929" s="63"/>
      <c r="R929" s="63"/>
      <c r="S929" s="55">
        <f t="shared" si="350"/>
        <v>5167</v>
      </c>
      <c r="T929" s="63"/>
      <c r="U929" s="66">
        <v>9078</v>
      </c>
      <c r="V929" s="63">
        <v>14245</v>
      </c>
      <c r="W929" s="66">
        <v>14650</v>
      </c>
      <c r="X929" s="66">
        <v>14516</v>
      </c>
      <c r="Y929" s="63"/>
      <c r="Z929" s="64"/>
      <c r="AA929" s="63">
        <v>6.96</v>
      </c>
      <c r="AB929" s="63"/>
      <c r="AC929" s="63">
        <v>73</v>
      </c>
      <c r="AD929" s="63">
        <v>9</v>
      </c>
      <c r="AE929" s="63">
        <v>3696</v>
      </c>
      <c r="AF929" s="63">
        <v>30</v>
      </c>
      <c r="AG929" s="63"/>
      <c r="AH929" s="63">
        <v>5522</v>
      </c>
      <c r="AI929" s="63">
        <v>799</v>
      </c>
      <c r="AJ929" s="63">
        <v>0</v>
      </c>
      <c r="AK929" s="63">
        <v>0</v>
      </c>
      <c r="AL929" s="63">
        <v>51</v>
      </c>
      <c r="AM929" s="63">
        <v>10170</v>
      </c>
      <c r="AN929" s="63"/>
      <c r="AO929" s="63" t="s">
        <v>1902</v>
      </c>
      <c r="AP929" s="17">
        <f t="shared" si="333"/>
        <v>3.6427</v>
      </c>
      <c r="AQ929" s="17">
        <f t="shared" si="334"/>
        <v>0.74060999999999999</v>
      </c>
      <c r="AR929" s="17">
        <f t="shared" si="331"/>
        <v>160.77599999999998</v>
      </c>
      <c r="AS929" s="17">
        <f t="shared" si="329"/>
        <v>0.76739999999999997</v>
      </c>
      <c r="AT929" s="17">
        <f t="shared" si="335"/>
        <v>165.92670999999999</v>
      </c>
      <c r="AU929" s="5">
        <f t="shared" si="336"/>
        <v>155.77562</v>
      </c>
      <c r="AV929" s="5">
        <f t="shared" si="337"/>
        <v>13.095609999999999</v>
      </c>
      <c r="AW929" s="5">
        <f t="shared" si="351"/>
        <v>0</v>
      </c>
      <c r="AX929" s="5">
        <f t="shared" si="349"/>
        <v>0</v>
      </c>
      <c r="AY929" s="5">
        <f t="shared" si="338"/>
        <v>1.06182</v>
      </c>
      <c r="AZ929" s="5">
        <f t="shared" si="339"/>
        <v>169.93305000000001</v>
      </c>
      <c r="BA929" s="7">
        <f t="shared" si="340"/>
        <v>-1.1928609726869403E-2</v>
      </c>
      <c r="BB929" s="62">
        <f t="shared" si="341"/>
        <v>10180</v>
      </c>
      <c r="BC929" s="28">
        <f t="shared" si="342"/>
        <v>4.9140049140049139E-4</v>
      </c>
      <c r="BD929" s="32">
        <f t="shared" si="343"/>
        <v>2.1953668580543786E-2</v>
      </c>
      <c r="BE929" s="32">
        <f t="shared" si="344"/>
        <v>4.4634766759372255E-3</v>
      </c>
      <c r="BF929" s="35">
        <f t="shared" si="345"/>
        <v>0.97358285474351902</v>
      </c>
      <c r="BG929" s="36">
        <f t="shared" si="346"/>
        <v>0.91668818984888456</v>
      </c>
      <c r="BH929" s="33">
        <f t="shared" si="347"/>
        <v>7.7063349360233332E-2</v>
      </c>
      <c r="BI929" s="33">
        <f t="shared" si="348"/>
        <v>6.248460790882056E-3</v>
      </c>
      <c r="BJ929" s="63">
        <v>0</v>
      </c>
      <c r="BK929" s="63">
        <v>13.21</v>
      </c>
      <c r="BL929" s="63">
        <v>0</v>
      </c>
      <c r="BM929" s="63">
        <v>9600</v>
      </c>
      <c r="BN929" s="63">
        <v>0</v>
      </c>
      <c r="BO929" s="63">
        <v>0</v>
      </c>
      <c r="BP929" s="63">
        <v>0</v>
      </c>
      <c r="BQ929" s="63">
        <v>0</v>
      </c>
      <c r="BR929" s="63">
        <v>0</v>
      </c>
      <c r="BS929" s="63">
        <v>0</v>
      </c>
      <c r="BT929" s="63">
        <v>0</v>
      </c>
      <c r="BU929" s="63">
        <v>0</v>
      </c>
      <c r="BV929" s="63">
        <v>0</v>
      </c>
      <c r="BW929" s="63">
        <v>0</v>
      </c>
      <c r="BX929" s="63"/>
      <c r="BY929" s="63"/>
      <c r="BZ929" s="63"/>
      <c r="CA929" s="63"/>
      <c r="CB929" s="63"/>
      <c r="CC929" s="63"/>
      <c r="CD929" s="63"/>
      <c r="CE929" s="63"/>
      <c r="CF929" s="63"/>
      <c r="CG929" s="63"/>
      <c r="CH929" s="63"/>
      <c r="CI929" s="63"/>
      <c r="CJ929" s="63"/>
      <c r="CK929" s="63"/>
      <c r="CL929" s="63"/>
      <c r="CM929" s="63"/>
      <c r="CN929" s="63"/>
      <c r="CO929" s="63" t="s">
        <v>2197</v>
      </c>
      <c r="CP929" s="66"/>
      <c r="CQ929" s="64">
        <v>39289</v>
      </c>
      <c r="CR929" s="78" t="s">
        <v>2038</v>
      </c>
      <c r="CS929" s="78" t="s">
        <v>2038</v>
      </c>
    </row>
    <row r="930" spans="1:97">
      <c r="A930" s="63" t="s">
        <v>3591</v>
      </c>
      <c r="B930" s="63" t="s">
        <v>3009</v>
      </c>
      <c r="C930" s="63">
        <v>4880</v>
      </c>
      <c r="D930" s="19" t="s">
        <v>3782</v>
      </c>
      <c r="E930" s="63" t="s">
        <v>3804</v>
      </c>
      <c r="F930" s="63" t="s">
        <v>1818</v>
      </c>
      <c r="G930" s="65" t="s">
        <v>3599</v>
      </c>
      <c r="H930" s="65">
        <v>36</v>
      </c>
      <c r="I930" s="65">
        <v>32</v>
      </c>
      <c r="J930" s="65">
        <v>109</v>
      </c>
      <c r="K930" s="23">
        <v>42.697740000000003</v>
      </c>
      <c r="L930" s="23">
        <v>-109.78915000000001</v>
      </c>
      <c r="M930" s="61" t="s">
        <v>3062</v>
      </c>
      <c r="N930" s="63" t="s">
        <v>3063</v>
      </c>
      <c r="O930" s="63"/>
      <c r="P930" s="63" t="s">
        <v>2396</v>
      </c>
      <c r="Q930" s="63"/>
      <c r="R930" s="63"/>
      <c r="S930" s="55">
        <f t="shared" si="350"/>
        <v>6115</v>
      </c>
      <c r="T930" s="63"/>
      <c r="U930" s="66">
        <v>8443</v>
      </c>
      <c r="V930" s="63">
        <v>14558</v>
      </c>
      <c r="W930" s="66">
        <v>14694</v>
      </c>
      <c r="X930" s="66">
        <v>14673</v>
      </c>
      <c r="Y930" s="63"/>
      <c r="Z930" s="64">
        <v>38784</v>
      </c>
      <c r="AA930" s="63">
        <v>7.17</v>
      </c>
      <c r="AB930" s="63"/>
      <c r="AC930" s="63">
        <v>223</v>
      </c>
      <c r="AD930" s="63">
        <v>13</v>
      </c>
      <c r="AE930" s="63">
        <v>3498</v>
      </c>
      <c r="AF930" s="63">
        <v>0</v>
      </c>
      <c r="AG930" s="63"/>
      <c r="AH930" s="63">
        <v>4374</v>
      </c>
      <c r="AI930" s="63">
        <v>938</v>
      </c>
      <c r="AJ930" s="63">
        <v>0</v>
      </c>
      <c r="AK930" s="63">
        <v>0</v>
      </c>
      <c r="AL930" s="63">
        <v>18</v>
      </c>
      <c r="AM930" s="63">
        <v>9180</v>
      </c>
      <c r="AN930" s="63"/>
      <c r="AO930" s="63" t="s">
        <v>2975</v>
      </c>
      <c r="AP930" s="17">
        <f t="shared" si="333"/>
        <v>11.127700000000001</v>
      </c>
      <c r="AQ930" s="17">
        <f t="shared" si="334"/>
        <v>1.0697700000000001</v>
      </c>
      <c r="AR930" s="17">
        <f t="shared" si="331"/>
        <v>152.16299999999998</v>
      </c>
      <c r="AS930" s="17">
        <f t="shared" si="329"/>
        <v>0</v>
      </c>
      <c r="AT930" s="17">
        <f t="shared" si="335"/>
        <v>164.36046999999999</v>
      </c>
      <c r="AU930" s="5">
        <f t="shared" si="336"/>
        <v>123.39054</v>
      </c>
      <c r="AV930" s="5">
        <f t="shared" si="337"/>
        <v>15.373819999999998</v>
      </c>
      <c r="AW930" s="5">
        <f t="shared" si="351"/>
        <v>0</v>
      </c>
      <c r="AX930" s="5">
        <f t="shared" si="349"/>
        <v>0</v>
      </c>
      <c r="AY930" s="5">
        <f t="shared" si="338"/>
        <v>0.37476000000000004</v>
      </c>
      <c r="AZ930" s="5">
        <f t="shared" si="339"/>
        <v>139.13912000000002</v>
      </c>
      <c r="BA930" s="7">
        <f t="shared" si="340"/>
        <v>8.310175970913164E-2</v>
      </c>
      <c r="BB930" s="62">
        <f t="shared" si="341"/>
        <v>9064</v>
      </c>
      <c r="BC930" s="28">
        <f t="shared" si="342"/>
        <v>-6.3582547686910768E-3</v>
      </c>
      <c r="BD930" s="32">
        <f t="shared" si="343"/>
        <v>6.7703018858488312E-2</v>
      </c>
      <c r="BE930" s="32">
        <f t="shared" si="344"/>
        <v>6.5086818016521861E-3</v>
      </c>
      <c r="BF930" s="35">
        <f t="shared" si="345"/>
        <v>0.9257882993398594</v>
      </c>
      <c r="BG930" s="36">
        <f t="shared" si="346"/>
        <v>0.88681414687688109</v>
      </c>
      <c r="BH930" s="33">
        <f t="shared" si="347"/>
        <v>0.11049243375982251</v>
      </c>
      <c r="BI930" s="33">
        <f t="shared" si="348"/>
        <v>2.6934193632962462E-3</v>
      </c>
      <c r="BJ930" s="63">
        <v>12</v>
      </c>
      <c r="BK930" s="63">
        <v>126</v>
      </c>
      <c r="BL930" s="63">
        <v>0</v>
      </c>
      <c r="BM930" s="63">
        <v>7902</v>
      </c>
      <c r="BN930" s="63">
        <v>0</v>
      </c>
      <c r="BO930" s="63">
        <v>0</v>
      </c>
      <c r="BP930" s="63">
        <v>0</v>
      </c>
      <c r="BQ930" s="63">
        <v>0</v>
      </c>
      <c r="BR930" s="63">
        <v>0</v>
      </c>
      <c r="BS930" s="63">
        <v>0</v>
      </c>
      <c r="BT930" s="63">
        <v>0</v>
      </c>
      <c r="BU930" s="63">
        <v>0</v>
      </c>
      <c r="BV930" s="63">
        <v>0</v>
      </c>
      <c r="BW930" s="63">
        <v>0</v>
      </c>
      <c r="BX930" s="63"/>
      <c r="BY930" s="63"/>
      <c r="BZ930" s="63"/>
      <c r="CA930" s="63"/>
      <c r="CB930" s="63"/>
      <c r="CC930" s="63"/>
      <c r="CD930" s="63"/>
      <c r="CE930" s="63"/>
      <c r="CF930" s="63"/>
      <c r="CG930" s="63"/>
      <c r="CH930" s="63"/>
      <c r="CI930" s="63"/>
      <c r="CJ930" s="63"/>
      <c r="CK930" s="63"/>
      <c r="CL930" s="63"/>
      <c r="CM930" s="63"/>
      <c r="CN930" s="63">
        <v>20060308</v>
      </c>
      <c r="CO930" s="63" t="s">
        <v>2204</v>
      </c>
      <c r="CP930" s="66"/>
      <c r="CQ930" s="64">
        <v>38786</v>
      </c>
      <c r="CR930" s="78" t="s">
        <v>2038</v>
      </c>
      <c r="CS930" s="78" t="s">
        <v>2038</v>
      </c>
    </row>
    <row r="931" spans="1:97">
      <c r="A931" s="63" t="s">
        <v>3591</v>
      </c>
      <c r="B931" s="63" t="s">
        <v>3009</v>
      </c>
      <c r="C931" s="63">
        <v>4879</v>
      </c>
      <c r="D931" s="19" t="s">
        <v>3782</v>
      </c>
      <c r="E931" s="63" t="s">
        <v>3804</v>
      </c>
      <c r="F931" s="63" t="s">
        <v>1818</v>
      </c>
      <c r="G931" s="65" t="s">
        <v>3604</v>
      </c>
      <c r="H931" s="65">
        <v>36</v>
      </c>
      <c r="I931" s="65">
        <v>32</v>
      </c>
      <c r="J931" s="65">
        <v>109</v>
      </c>
      <c r="K931" s="23">
        <v>42.694189999999999</v>
      </c>
      <c r="L931" s="23">
        <v>-109.78503000000001</v>
      </c>
      <c r="M931" s="61" t="s">
        <v>3060</v>
      </c>
      <c r="N931" s="63" t="s">
        <v>3061</v>
      </c>
      <c r="O931" s="63"/>
      <c r="P931" s="63" t="s">
        <v>2396</v>
      </c>
      <c r="Q931" s="63"/>
      <c r="R931" s="63"/>
      <c r="S931" s="55">
        <f t="shared" si="350"/>
        <v>6062</v>
      </c>
      <c r="T931" s="63"/>
      <c r="U931" s="66">
        <v>8568</v>
      </c>
      <c r="V931" s="63">
        <v>14630</v>
      </c>
      <c r="W931" s="66">
        <v>14722</v>
      </c>
      <c r="X931" s="66">
        <v>14667</v>
      </c>
      <c r="Y931" s="63"/>
      <c r="Z931" s="64">
        <v>38784</v>
      </c>
      <c r="AA931" s="63">
        <v>7.24</v>
      </c>
      <c r="AB931" s="63"/>
      <c r="AC931" s="63">
        <v>225</v>
      </c>
      <c r="AD931" s="63">
        <v>14</v>
      </c>
      <c r="AE931" s="63">
        <v>3565</v>
      </c>
      <c r="AF931" s="63">
        <v>0</v>
      </c>
      <c r="AG931" s="63"/>
      <c r="AH931" s="63">
        <v>4648</v>
      </c>
      <c r="AI931" s="63">
        <v>918</v>
      </c>
      <c r="AJ931" s="63">
        <v>0</v>
      </c>
      <c r="AK931" s="63">
        <v>0</v>
      </c>
      <c r="AL931" s="63">
        <v>38</v>
      </c>
      <c r="AM931" s="63">
        <v>9820</v>
      </c>
      <c r="AN931" s="63"/>
      <c r="AO931" s="63" t="s">
        <v>2975</v>
      </c>
      <c r="AP931" s="17">
        <f t="shared" si="333"/>
        <v>11.227499999999999</v>
      </c>
      <c r="AQ931" s="17">
        <f t="shared" si="334"/>
        <v>1.1520600000000001</v>
      </c>
      <c r="AR931" s="17">
        <f t="shared" si="331"/>
        <v>155.07749999999999</v>
      </c>
      <c r="AS931" s="17">
        <f t="shared" si="329"/>
        <v>0</v>
      </c>
      <c r="AT931" s="17">
        <f t="shared" si="335"/>
        <v>167.45705999999998</v>
      </c>
      <c r="AU931" s="5">
        <f t="shared" si="336"/>
        <v>131.12008</v>
      </c>
      <c r="AV931" s="5">
        <f t="shared" si="337"/>
        <v>15.046019999999999</v>
      </c>
      <c r="AW931" s="5">
        <f t="shared" si="351"/>
        <v>0</v>
      </c>
      <c r="AX931" s="5">
        <f t="shared" si="349"/>
        <v>0</v>
      </c>
      <c r="AY931" s="5">
        <f t="shared" si="338"/>
        <v>0.79116000000000009</v>
      </c>
      <c r="AZ931" s="5">
        <f t="shared" si="339"/>
        <v>146.95725999999999</v>
      </c>
      <c r="BA931" s="7">
        <f t="shared" si="340"/>
        <v>6.5199956541419593E-2</v>
      </c>
      <c r="BB931" s="62">
        <f t="shared" si="341"/>
        <v>9408</v>
      </c>
      <c r="BC931" s="28">
        <f t="shared" si="342"/>
        <v>-2.1427085500312044E-2</v>
      </c>
      <c r="BD931" s="32">
        <f t="shared" si="343"/>
        <v>6.7047038805052472E-2</v>
      </c>
      <c r="BE931" s="32">
        <f t="shared" si="344"/>
        <v>6.8797338254953247E-3</v>
      </c>
      <c r="BF931" s="35">
        <f t="shared" si="345"/>
        <v>0.92607322736945219</v>
      </c>
      <c r="BG931" s="36">
        <f t="shared" si="346"/>
        <v>0.89223274848755352</v>
      </c>
      <c r="BH931" s="33">
        <f t="shared" si="347"/>
        <v>0.10238364542180495</v>
      </c>
      <c r="BI931" s="33">
        <f t="shared" si="348"/>
        <v>5.3836060906415932E-3</v>
      </c>
      <c r="BJ931" s="63">
        <v>0</v>
      </c>
      <c r="BK931" s="63">
        <v>164</v>
      </c>
      <c r="BL931" s="63">
        <v>0</v>
      </c>
      <c r="BM931" s="63">
        <v>8397</v>
      </c>
      <c r="BN931" s="63">
        <v>0</v>
      </c>
      <c r="BO931" s="63">
        <v>0</v>
      </c>
      <c r="BP931" s="63">
        <v>0</v>
      </c>
      <c r="BQ931" s="63">
        <v>0</v>
      </c>
      <c r="BR931" s="63">
        <v>0</v>
      </c>
      <c r="BS931" s="63">
        <v>0</v>
      </c>
      <c r="BT931" s="63">
        <v>0</v>
      </c>
      <c r="BU931" s="63">
        <v>0</v>
      </c>
      <c r="BV931" s="63">
        <v>0</v>
      </c>
      <c r="BW931" s="63">
        <v>0</v>
      </c>
      <c r="BX931" s="63"/>
      <c r="BY931" s="63"/>
      <c r="BZ931" s="63"/>
      <c r="CA931" s="63"/>
      <c r="CB931" s="63"/>
      <c r="CC931" s="63"/>
      <c r="CD931" s="63"/>
      <c r="CE931" s="63"/>
      <c r="CF931" s="63"/>
      <c r="CG931" s="63"/>
      <c r="CH931" s="63"/>
      <c r="CI931" s="63"/>
      <c r="CJ931" s="63"/>
      <c r="CK931" s="63"/>
      <c r="CL931" s="63"/>
      <c r="CM931" s="63"/>
      <c r="CN931" s="63">
        <v>20060308</v>
      </c>
      <c r="CO931" s="63" t="s">
        <v>2206</v>
      </c>
      <c r="CP931" s="66"/>
      <c r="CQ931" s="64">
        <v>38786</v>
      </c>
      <c r="CR931" s="78" t="s">
        <v>2038</v>
      </c>
      <c r="CS931" s="78" t="s">
        <v>2038</v>
      </c>
    </row>
    <row r="932" spans="1:97">
      <c r="A932" s="63" t="s">
        <v>3591</v>
      </c>
      <c r="B932" s="63" t="s">
        <v>3009</v>
      </c>
      <c r="C932" s="63">
        <v>5573</v>
      </c>
      <c r="D932" s="19" t="s">
        <v>3782</v>
      </c>
      <c r="E932" s="63" t="s">
        <v>3804</v>
      </c>
      <c r="F932" s="63" t="s">
        <v>1818</v>
      </c>
      <c r="G932" s="65" t="s">
        <v>3599</v>
      </c>
      <c r="H932" s="65">
        <v>36</v>
      </c>
      <c r="I932" s="65">
        <v>32</v>
      </c>
      <c r="J932" s="65">
        <v>109</v>
      </c>
      <c r="K932" s="23">
        <v>42.697159999999997</v>
      </c>
      <c r="L932" s="23">
        <v>-109.78592</v>
      </c>
      <c r="M932" s="61" t="s">
        <v>3043</v>
      </c>
      <c r="N932" s="63" t="s">
        <v>3044</v>
      </c>
      <c r="O932" s="63"/>
      <c r="P932" s="63" t="s">
        <v>2396</v>
      </c>
      <c r="Q932" s="63"/>
      <c r="R932" s="63"/>
      <c r="S932" s="55">
        <f t="shared" si="350"/>
        <v>2683</v>
      </c>
      <c r="T932" s="63"/>
      <c r="U932" s="66">
        <v>11950</v>
      </c>
      <c r="V932" s="63">
        <v>14633</v>
      </c>
      <c r="W932" s="66">
        <v>14800</v>
      </c>
      <c r="X932" s="66">
        <v>14720</v>
      </c>
      <c r="Y932" s="63" t="s">
        <v>3788</v>
      </c>
      <c r="Z932" s="64"/>
      <c r="AA932" s="63">
        <v>6.59</v>
      </c>
      <c r="AB932" s="63"/>
      <c r="AC932" s="63">
        <v>88</v>
      </c>
      <c r="AD932" s="63">
        <v>19</v>
      </c>
      <c r="AE932" s="63">
        <v>3377</v>
      </c>
      <c r="AF932" s="63">
        <v>0</v>
      </c>
      <c r="AG932" s="63"/>
      <c r="AH932" s="63">
        <v>5000</v>
      </c>
      <c r="AI932" s="63">
        <v>878</v>
      </c>
      <c r="AJ932" s="63">
        <v>0</v>
      </c>
      <c r="AK932" s="63">
        <v>0</v>
      </c>
      <c r="AL932" s="63">
        <v>0</v>
      </c>
      <c r="AM932" s="63">
        <v>9418</v>
      </c>
      <c r="AN932" s="63"/>
      <c r="AO932" s="63" t="s">
        <v>2975</v>
      </c>
      <c r="AP932" s="17">
        <f t="shared" si="333"/>
        <v>4.3911999999999995</v>
      </c>
      <c r="AQ932" s="17">
        <f t="shared" si="334"/>
        <v>1.56351</v>
      </c>
      <c r="AR932" s="17">
        <f t="shared" si="331"/>
        <v>146.89949999999999</v>
      </c>
      <c r="AS932" s="17">
        <f t="shared" si="329"/>
        <v>0</v>
      </c>
      <c r="AT932" s="17">
        <f t="shared" si="335"/>
        <v>152.85420999999999</v>
      </c>
      <c r="AU932" s="5">
        <f t="shared" si="336"/>
        <v>141.04999999999998</v>
      </c>
      <c r="AV932" s="5">
        <f t="shared" si="337"/>
        <v>14.390419999999999</v>
      </c>
      <c r="AW932" s="5">
        <f t="shared" si="351"/>
        <v>0</v>
      </c>
      <c r="AX932" s="5">
        <f t="shared" si="349"/>
        <v>0</v>
      </c>
      <c r="AY932" s="5">
        <f t="shared" si="338"/>
        <v>0</v>
      </c>
      <c r="AZ932" s="5">
        <f t="shared" si="339"/>
        <v>155.44041999999999</v>
      </c>
      <c r="BA932" s="7">
        <f t="shared" si="340"/>
        <v>-8.3887611016772966E-3</v>
      </c>
      <c r="BB932" s="62">
        <f t="shared" si="341"/>
        <v>9362</v>
      </c>
      <c r="BC932" s="28">
        <f t="shared" si="342"/>
        <v>-2.9818956336528221E-3</v>
      </c>
      <c r="BD932" s="32">
        <f t="shared" si="343"/>
        <v>2.8728027837767765E-2</v>
      </c>
      <c r="BE932" s="32">
        <f t="shared" si="344"/>
        <v>1.0228766351937575E-2</v>
      </c>
      <c r="BF932" s="35">
        <f t="shared" si="345"/>
        <v>0.96104320581029457</v>
      </c>
      <c r="BG932" s="36">
        <f t="shared" si="346"/>
        <v>0.90742163460443548</v>
      </c>
      <c r="BH932" s="33">
        <f t="shared" si="347"/>
        <v>9.2578365395564424E-2</v>
      </c>
      <c r="BI932" s="33">
        <f t="shared" si="348"/>
        <v>0</v>
      </c>
      <c r="BJ932" s="63">
        <v>0</v>
      </c>
      <c r="BK932" s="63">
        <v>55</v>
      </c>
      <c r="BL932" s="63">
        <v>0</v>
      </c>
      <c r="BM932" s="63">
        <v>0</v>
      </c>
      <c r="BN932" s="63">
        <v>0</v>
      </c>
      <c r="BO932" s="63">
        <v>0</v>
      </c>
      <c r="BP932" s="63">
        <v>0</v>
      </c>
      <c r="BQ932" s="63">
        <v>0</v>
      </c>
      <c r="BR932" s="63">
        <v>0</v>
      </c>
      <c r="BS932" s="63">
        <v>0</v>
      </c>
      <c r="BT932" s="63">
        <v>0</v>
      </c>
      <c r="BU932" s="63">
        <v>0</v>
      </c>
      <c r="BV932" s="63">
        <v>0</v>
      </c>
      <c r="BW932" s="63">
        <v>0</v>
      </c>
      <c r="BX932" s="63"/>
      <c r="BY932" s="63"/>
      <c r="BZ932" s="63"/>
      <c r="CA932" s="63"/>
      <c r="CB932" s="63"/>
      <c r="CC932" s="63"/>
      <c r="CD932" s="63"/>
      <c r="CE932" s="63"/>
      <c r="CF932" s="63"/>
      <c r="CG932" s="63"/>
      <c r="CH932" s="63"/>
      <c r="CI932" s="63"/>
      <c r="CJ932" s="63"/>
      <c r="CK932" s="63"/>
      <c r="CL932" s="63"/>
      <c r="CM932" s="63" t="s">
        <v>3820</v>
      </c>
      <c r="CN932" s="63"/>
      <c r="CO932" s="63" t="s">
        <v>2208</v>
      </c>
      <c r="CP932" s="66"/>
      <c r="CQ932" s="64">
        <v>39224</v>
      </c>
      <c r="CR932" s="78" t="s">
        <v>2038</v>
      </c>
      <c r="CS932" s="78" t="s">
        <v>2038</v>
      </c>
    </row>
    <row r="933" spans="1:97">
      <c r="A933" s="63" t="s">
        <v>3591</v>
      </c>
      <c r="B933" s="63" t="s">
        <v>3009</v>
      </c>
      <c r="C933" s="63">
        <v>4878</v>
      </c>
      <c r="D933" s="19" t="s">
        <v>3782</v>
      </c>
      <c r="E933" s="63" t="s">
        <v>3804</v>
      </c>
      <c r="F933" s="63" t="s">
        <v>1818</v>
      </c>
      <c r="G933" s="65" t="s">
        <v>274</v>
      </c>
      <c r="H933" s="65">
        <v>36</v>
      </c>
      <c r="I933" s="65">
        <v>32</v>
      </c>
      <c r="J933" s="65">
        <v>109</v>
      </c>
      <c r="K933" s="23">
        <v>42.69755</v>
      </c>
      <c r="L933" s="23">
        <v>-109.78395</v>
      </c>
      <c r="M933" s="61" t="s">
        <v>3058</v>
      </c>
      <c r="N933" s="63" t="s">
        <v>3059</v>
      </c>
      <c r="O933" s="63"/>
      <c r="P933" s="63" t="s">
        <v>2396</v>
      </c>
      <c r="Q933" s="63"/>
      <c r="R933" s="63"/>
      <c r="S933" s="55">
        <f t="shared" si="350"/>
        <v>6231</v>
      </c>
      <c r="T933" s="63"/>
      <c r="U933" s="66">
        <v>8465</v>
      </c>
      <c r="V933" s="63">
        <v>14696</v>
      </c>
      <c r="W933" s="66">
        <v>14800</v>
      </c>
      <c r="X933" s="66">
        <v>14726</v>
      </c>
      <c r="Y933" s="63"/>
      <c r="Z933" s="64">
        <v>38784</v>
      </c>
      <c r="AA933" s="63">
        <v>7.69</v>
      </c>
      <c r="AB933" s="63"/>
      <c r="AC933" s="63">
        <v>184</v>
      </c>
      <c r="AD933" s="63">
        <v>12</v>
      </c>
      <c r="AE933" s="63">
        <v>3296</v>
      </c>
      <c r="AF933" s="63">
        <v>0</v>
      </c>
      <c r="AG933" s="63"/>
      <c r="AH933" s="63">
        <v>4223</v>
      </c>
      <c r="AI933" s="63">
        <v>1027</v>
      </c>
      <c r="AJ933" s="63">
        <v>0</v>
      </c>
      <c r="AK933" s="63">
        <v>0</v>
      </c>
      <c r="AL933" s="63">
        <v>30</v>
      </c>
      <c r="AM933" s="63">
        <v>9320</v>
      </c>
      <c r="AN933" s="63"/>
      <c r="AO933" s="63" t="s">
        <v>2975</v>
      </c>
      <c r="AP933" s="17">
        <f t="shared" si="333"/>
        <v>9.1815999999999995</v>
      </c>
      <c r="AQ933" s="17">
        <f t="shared" si="334"/>
        <v>0.98748000000000002</v>
      </c>
      <c r="AR933" s="17">
        <f t="shared" si="331"/>
        <v>143.37599999999998</v>
      </c>
      <c r="AS933" s="17">
        <f t="shared" si="329"/>
        <v>0</v>
      </c>
      <c r="AT933" s="17">
        <f t="shared" si="335"/>
        <v>153.54507999999998</v>
      </c>
      <c r="AU933" s="5">
        <f t="shared" si="336"/>
        <v>119.13082999999999</v>
      </c>
      <c r="AV933" s="5">
        <f t="shared" si="337"/>
        <v>16.832529999999998</v>
      </c>
      <c r="AW933" s="5">
        <f t="shared" si="351"/>
        <v>0</v>
      </c>
      <c r="AX933" s="5">
        <f t="shared" si="349"/>
        <v>0</v>
      </c>
      <c r="AY933" s="5">
        <f t="shared" si="338"/>
        <v>0.62460000000000004</v>
      </c>
      <c r="AZ933" s="5">
        <f t="shared" si="339"/>
        <v>136.58795999999998</v>
      </c>
      <c r="BA933" s="7">
        <f t="shared" si="340"/>
        <v>5.84460149729931E-2</v>
      </c>
      <c r="BB933" s="62">
        <f t="shared" si="341"/>
        <v>8772</v>
      </c>
      <c r="BC933" s="28">
        <f t="shared" si="342"/>
        <v>-3.0289630776033607E-2</v>
      </c>
      <c r="BD933" s="32">
        <f t="shared" si="343"/>
        <v>5.979742235960931E-2</v>
      </c>
      <c r="BE933" s="32">
        <f t="shared" si="344"/>
        <v>6.4312057410110448E-3</v>
      </c>
      <c r="BF933" s="35">
        <f t="shared" si="345"/>
        <v>0.93377137189937964</v>
      </c>
      <c r="BG933" s="36">
        <f t="shared" si="346"/>
        <v>0.87219129709529308</v>
      </c>
      <c r="BH933" s="33">
        <f t="shared" si="347"/>
        <v>0.12323582547100052</v>
      </c>
      <c r="BI933" s="33">
        <f t="shared" si="348"/>
        <v>4.5728774337064565E-3</v>
      </c>
      <c r="BJ933" s="63">
        <v>0</v>
      </c>
      <c r="BK933" s="63">
        <v>60</v>
      </c>
      <c r="BL933" s="63">
        <v>0</v>
      </c>
      <c r="BM933" s="63">
        <v>7629</v>
      </c>
      <c r="BN933" s="63">
        <v>0</v>
      </c>
      <c r="BO933" s="63">
        <v>0</v>
      </c>
      <c r="BP933" s="63">
        <v>0</v>
      </c>
      <c r="BQ933" s="63">
        <v>0</v>
      </c>
      <c r="BR933" s="63">
        <v>0</v>
      </c>
      <c r="BS933" s="63">
        <v>0</v>
      </c>
      <c r="BT933" s="63">
        <v>0</v>
      </c>
      <c r="BU933" s="63">
        <v>0</v>
      </c>
      <c r="BV933" s="63">
        <v>0</v>
      </c>
      <c r="BW933" s="63">
        <v>0</v>
      </c>
      <c r="BX933" s="63"/>
      <c r="BY933" s="63"/>
      <c r="BZ933" s="63"/>
      <c r="CA933" s="63"/>
      <c r="CB933" s="63"/>
      <c r="CC933" s="63"/>
      <c r="CD933" s="63"/>
      <c r="CE933" s="63"/>
      <c r="CF933" s="63"/>
      <c r="CG933" s="63"/>
      <c r="CH933" s="63"/>
      <c r="CI933" s="63"/>
      <c r="CJ933" s="63"/>
      <c r="CK933" s="63"/>
      <c r="CL933" s="63"/>
      <c r="CM933" s="63"/>
      <c r="CN933" s="63">
        <v>20060308</v>
      </c>
      <c r="CO933" s="63" t="s">
        <v>2205</v>
      </c>
      <c r="CP933" s="66"/>
      <c r="CQ933" s="64">
        <v>38786</v>
      </c>
      <c r="CR933" s="78" t="s">
        <v>2038</v>
      </c>
      <c r="CS933" s="78" t="s">
        <v>2038</v>
      </c>
    </row>
    <row r="934" spans="1:97">
      <c r="A934" s="63" t="s">
        <v>3591</v>
      </c>
      <c r="B934" s="63" t="s">
        <v>3009</v>
      </c>
      <c r="C934" s="63">
        <v>4877</v>
      </c>
      <c r="D934" s="19" t="s">
        <v>3782</v>
      </c>
      <c r="E934" s="63" t="s">
        <v>3804</v>
      </c>
      <c r="F934" s="63" t="s">
        <v>1818</v>
      </c>
      <c r="G934" s="65" t="s">
        <v>3604</v>
      </c>
      <c r="H934" s="65">
        <v>36</v>
      </c>
      <c r="I934" s="65">
        <v>32</v>
      </c>
      <c r="J934" s="65">
        <v>109</v>
      </c>
      <c r="K934" s="23">
        <v>42.701090000000001</v>
      </c>
      <c r="L934" s="23">
        <v>-109.78909</v>
      </c>
      <c r="M934" s="61" t="s">
        <v>3056</v>
      </c>
      <c r="N934" s="63" t="s">
        <v>3057</v>
      </c>
      <c r="O934" s="63"/>
      <c r="P934" s="63" t="s">
        <v>2396</v>
      </c>
      <c r="Q934" s="63"/>
      <c r="R934" s="63"/>
      <c r="S934" s="55">
        <f t="shared" si="350"/>
        <v>185</v>
      </c>
      <c r="T934" s="63"/>
      <c r="U934" s="66">
        <v>14857</v>
      </c>
      <c r="V934" s="63">
        <v>15042</v>
      </c>
      <c r="W934" s="66">
        <v>15200</v>
      </c>
      <c r="X934" s="66">
        <v>15080</v>
      </c>
      <c r="Y934" s="63"/>
      <c r="Z934" s="64">
        <v>38784</v>
      </c>
      <c r="AA934" s="63">
        <v>7.55</v>
      </c>
      <c r="AB934" s="63"/>
      <c r="AC934" s="63">
        <v>131</v>
      </c>
      <c r="AD934" s="63">
        <v>7.8</v>
      </c>
      <c r="AE934" s="63">
        <v>2593</v>
      </c>
      <c r="AF934" s="63">
        <v>0</v>
      </c>
      <c r="AG934" s="63"/>
      <c r="AH934" s="63">
        <v>3142</v>
      </c>
      <c r="AI934" s="63">
        <v>1268</v>
      </c>
      <c r="AJ934" s="63">
        <v>0</v>
      </c>
      <c r="AK934" s="63">
        <v>0</v>
      </c>
      <c r="AL934" s="63">
        <v>46</v>
      </c>
      <c r="AM934" s="63">
        <v>7380</v>
      </c>
      <c r="AN934" s="63"/>
      <c r="AO934" s="63" t="s">
        <v>2975</v>
      </c>
      <c r="AP934" s="17">
        <f t="shared" si="333"/>
        <v>6.5369000000000002</v>
      </c>
      <c r="AQ934" s="17">
        <f t="shared" si="334"/>
        <v>0.64186200000000004</v>
      </c>
      <c r="AR934" s="17">
        <f t="shared" si="331"/>
        <v>112.79549999999999</v>
      </c>
      <c r="AS934" s="17">
        <f t="shared" si="329"/>
        <v>0</v>
      </c>
      <c r="AT934" s="17">
        <f t="shared" si="335"/>
        <v>119.974262</v>
      </c>
      <c r="AU934" s="5">
        <f t="shared" si="336"/>
        <v>88.635819999999995</v>
      </c>
      <c r="AV934" s="5">
        <f t="shared" si="337"/>
        <v>20.782519999999998</v>
      </c>
      <c r="AW934" s="5">
        <f t="shared" si="351"/>
        <v>0</v>
      </c>
      <c r="AX934" s="5">
        <f t="shared" ref="AX934:AX948" si="352">IF(AK934&gt;0,AK934*0.0588,0)</f>
        <v>0</v>
      </c>
      <c r="AY934" s="5">
        <f t="shared" si="338"/>
        <v>0.95772000000000013</v>
      </c>
      <c r="AZ934" s="5">
        <f t="shared" si="339"/>
        <v>110.37606</v>
      </c>
      <c r="BA934" s="7">
        <f t="shared" si="340"/>
        <v>4.1667847115056347E-2</v>
      </c>
      <c r="BB934" s="62">
        <f t="shared" si="341"/>
        <v>7187.8</v>
      </c>
      <c r="BC934" s="28">
        <f t="shared" si="342"/>
        <v>-1.3193481514024068E-2</v>
      </c>
      <c r="BD934" s="32">
        <f t="shared" si="343"/>
        <v>5.4485852974032051E-2</v>
      </c>
      <c r="BE934" s="32">
        <f t="shared" si="344"/>
        <v>5.3499974852939712E-3</v>
      </c>
      <c r="BF934" s="35">
        <f t="shared" si="345"/>
        <v>0.94016414954067395</v>
      </c>
      <c r="BG934" s="36">
        <f t="shared" si="346"/>
        <v>0.80303482476181887</v>
      </c>
      <c r="BH934" s="33">
        <f t="shared" si="347"/>
        <v>0.18828829367527705</v>
      </c>
      <c r="BI934" s="33">
        <f t="shared" si="348"/>
        <v>8.6768815629041304E-3</v>
      </c>
      <c r="BJ934" s="63">
        <v>24</v>
      </c>
      <c r="BK934" s="63">
        <v>123</v>
      </c>
      <c r="BL934" s="63">
        <v>0</v>
      </c>
      <c r="BM934" s="63">
        <v>5644</v>
      </c>
      <c r="BN934" s="63">
        <v>0</v>
      </c>
      <c r="BO934" s="63">
        <v>0</v>
      </c>
      <c r="BP934" s="63">
        <v>0</v>
      </c>
      <c r="BQ934" s="63">
        <v>0</v>
      </c>
      <c r="BR934" s="63">
        <v>0</v>
      </c>
      <c r="BS934" s="63">
        <v>0</v>
      </c>
      <c r="BT934" s="63">
        <v>0</v>
      </c>
      <c r="BU934" s="63">
        <v>0</v>
      </c>
      <c r="BV934" s="63">
        <v>0</v>
      </c>
      <c r="BW934" s="63">
        <v>0</v>
      </c>
      <c r="BX934" s="63"/>
      <c r="BY934" s="63"/>
      <c r="BZ934" s="63"/>
      <c r="CA934" s="63"/>
      <c r="CB934" s="63"/>
      <c r="CC934" s="63"/>
      <c r="CD934" s="63"/>
      <c r="CE934" s="63"/>
      <c r="CF934" s="63"/>
      <c r="CG934" s="63"/>
      <c r="CH934" s="63"/>
      <c r="CI934" s="63"/>
      <c r="CJ934" s="63"/>
      <c r="CK934" s="63"/>
      <c r="CL934" s="63"/>
      <c r="CM934" s="63"/>
      <c r="CN934" s="63">
        <v>20060308</v>
      </c>
      <c r="CO934" s="63" t="s">
        <v>2209</v>
      </c>
      <c r="CP934" s="66"/>
      <c r="CQ934" s="64">
        <v>38786</v>
      </c>
      <c r="CR934" s="78" t="s">
        <v>2038</v>
      </c>
      <c r="CS934" s="78" t="s">
        <v>2038</v>
      </c>
    </row>
    <row r="935" spans="1:97">
      <c r="A935" s="63" t="s">
        <v>3591</v>
      </c>
      <c r="B935" s="63" t="s">
        <v>3009</v>
      </c>
      <c r="C935" s="63">
        <v>4715</v>
      </c>
      <c r="D935" s="19" t="s">
        <v>3782</v>
      </c>
      <c r="E935" s="63" t="s">
        <v>3804</v>
      </c>
      <c r="F935" s="63" t="s">
        <v>1818</v>
      </c>
      <c r="G935" s="65" t="s">
        <v>3595</v>
      </c>
      <c r="H935" s="65">
        <v>36</v>
      </c>
      <c r="I935" s="65">
        <v>32</v>
      </c>
      <c r="J935" s="65">
        <v>109</v>
      </c>
      <c r="K935" s="23">
        <v>42.694070000000004</v>
      </c>
      <c r="L935" s="23">
        <v>-109.78936</v>
      </c>
      <c r="M935" s="61" t="s">
        <v>3030</v>
      </c>
      <c r="N935" s="63" t="s">
        <v>3031</v>
      </c>
      <c r="O935" s="63"/>
      <c r="P935" s="63" t="s">
        <v>2396</v>
      </c>
      <c r="Q935" s="63"/>
      <c r="R935" s="63"/>
      <c r="S935" s="55"/>
      <c r="T935" s="63"/>
      <c r="U935" s="66" t="s">
        <v>3032</v>
      </c>
      <c r="V935" s="63"/>
      <c r="W935" s="66">
        <v>14530</v>
      </c>
      <c r="X935" s="66">
        <v>14420</v>
      </c>
      <c r="Y935" s="24" t="s">
        <v>5220</v>
      </c>
      <c r="Z935" s="64">
        <v>38491</v>
      </c>
      <c r="AA935" s="63">
        <v>7.17</v>
      </c>
      <c r="AB935" s="63"/>
      <c r="AC935" s="63">
        <v>49</v>
      </c>
      <c r="AD935" s="63">
        <v>0</v>
      </c>
      <c r="AE935" s="63">
        <v>2620</v>
      </c>
      <c r="AF935" s="63">
        <v>40</v>
      </c>
      <c r="AG935" s="63"/>
      <c r="AH935" s="63">
        <v>4400</v>
      </c>
      <c r="AI935" s="63">
        <v>569</v>
      </c>
      <c r="AJ935" s="63">
        <v>0</v>
      </c>
      <c r="AK935" s="63">
        <v>0</v>
      </c>
      <c r="AL935" s="63">
        <v>50</v>
      </c>
      <c r="AM935" s="63">
        <v>9470</v>
      </c>
      <c r="AN935" s="63"/>
      <c r="AO935" s="63" t="s">
        <v>2975</v>
      </c>
      <c r="AP935" s="17">
        <f t="shared" si="333"/>
        <v>2.4451000000000001</v>
      </c>
      <c r="AQ935" s="17">
        <f t="shared" si="334"/>
        <v>0</v>
      </c>
      <c r="AR935" s="17">
        <f t="shared" si="331"/>
        <v>113.97</v>
      </c>
      <c r="AS935" s="17">
        <f t="shared" si="329"/>
        <v>1.0231999999999999</v>
      </c>
      <c r="AT935" s="17">
        <f t="shared" si="335"/>
        <v>117.4383</v>
      </c>
      <c r="AU935" s="5">
        <f t="shared" si="336"/>
        <v>124.124</v>
      </c>
      <c r="AV935" s="5">
        <f t="shared" si="337"/>
        <v>9.3259099999999986</v>
      </c>
      <c r="AW935" s="5">
        <f t="shared" si="351"/>
        <v>0</v>
      </c>
      <c r="AX935" s="5">
        <f t="shared" si="352"/>
        <v>0</v>
      </c>
      <c r="AY935" s="5">
        <f t="shared" si="338"/>
        <v>1.0410000000000001</v>
      </c>
      <c r="AZ935" s="5">
        <f t="shared" si="339"/>
        <v>134.49090999999999</v>
      </c>
      <c r="BA935" s="7">
        <f t="shared" si="340"/>
        <v>-6.768810174889997E-2</v>
      </c>
      <c r="BB935" s="62">
        <f t="shared" si="341"/>
        <v>7728</v>
      </c>
      <c r="BC935" s="28">
        <f t="shared" si="342"/>
        <v>-0.10129084777299686</v>
      </c>
      <c r="BD935" s="32">
        <f t="shared" si="343"/>
        <v>2.0820294571702758E-2</v>
      </c>
      <c r="BE935" s="32">
        <f t="shared" si="344"/>
        <v>0</v>
      </c>
      <c r="BF935" s="35">
        <f t="shared" si="345"/>
        <v>0.97917970542829724</v>
      </c>
      <c r="BG935" s="36">
        <f t="shared" si="346"/>
        <v>0.92291739270706108</v>
      </c>
      <c r="BH935" s="33">
        <f t="shared" si="347"/>
        <v>6.934230722358857E-2</v>
      </c>
      <c r="BI935" s="33">
        <f t="shared" si="348"/>
        <v>7.7403000693504137E-3</v>
      </c>
      <c r="BJ935" s="63">
        <v>0</v>
      </c>
      <c r="BK935" s="63">
        <v>0</v>
      </c>
      <c r="BL935" s="63">
        <v>0</v>
      </c>
      <c r="BM935" s="63">
        <v>8020</v>
      </c>
      <c r="BN935" s="63">
        <v>0</v>
      </c>
      <c r="BO935" s="63">
        <v>0</v>
      </c>
      <c r="BP935" s="63">
        <v>0</v>
      </c>
      <c r="BQ935" s="63">
        <v>0</v>
      </c>
      <c r="BR935" s="63">
        <v>0</v>
      </c>
      <c r="BS935" s="63">
        <v>0</v>
      </c>
      <c r="BT935" s="63">
        <v>0</v>
      </c>
      <c r="BU935" s="63">
        <v>0</v>
      </c>
      <c r="BV935" s="63">
        <v>0</v>
      </c>
      <c r="BW935" s="63">
        <v>0</v>
      </c>
      <c r="BX935" s="63"/>
      <c r="BY935" s="63"/>
      <c r="BZ935" s="63"/>
      <c r="CA935" s="63"/>
      <c r="CB935" s="63"/>
      <c r="CC935" s="63"/>
      <c r="CD935" s="63"/>
      <c r="CE935" s="63"/>
      <c r="CF935" s="63"/>
      <c r="CG935" s="63"/>
      <c r="CH935" s="63"/>
      <c r="CI935" s="63"/>
      <c r="CJ935" s="63"/>
      <c r="CK935" s="63"/>
      <c r="CL935" s="63"/>
      <c r="CM935" s="63" t="s">
        <v>2974</v>
      </c>
      <c r="CN935" s="63">
        <v>20050519</v>
      </c>
      <c r="CO935" s="63" t="s">
        <v>2203</v>
      </c>
      <c r="CP935" s="66" t="s">
        <v>3032</v>
      </c>
      <c r="CQ935" s="64">
        <v>38497</v>
      </c>
      <c r="CR935" s="78" t="s">
        <v>2038</v>
      </c>
      <c r="CS935" s="78" t="s">
        <v>2038</v>
      </c>
    </row>
    <row r="936" spans="1:97">
      <c r="A936" s="63" t="s">
        <v>3591</v>
      </c>
      <c r="B936" s="63" t="s">
        <v>3009</v>
      </c>
      <c r="C936" s="63">
        <v>4710</v>
      </c>
      <c r="D936" s="19" t="s">
        <v>3782</v>
      </c>
      <c r="E936" s="63" t="s">
        <v>3804</v>
      </c>
      <c r="F936" s="63" t="s">
        <v>1818</v>
      </c>
      <c r="G936" s="65" t="s">
        <v>3594</v>
      </c>
      <c r="H936" s="65">
        <v>36</v>
      </c>
      <c r="I936" s="65">
        <v>32</v>
      </c>
      <c r="J936" s="65">
        <v>109</v>
      </c>
      <c r="K936" s="23">
        <v>42.705945</v>
      </c>
      <c r="L936" s="23">
        <v>-109.788118</v>
      </c>
      <c r="M936" s="61" t="s">
        <v>3034</v>
      </c>
      <c r="N936" s="63" t="s">
        <v>3035</v>
      </c>
      <c r="O936" s="63"/>
      <c r="P936" s="63" t="s">
        <v>2396</v>
      </c>
      <c r="Q936" s="63"/>
      <c r="R936" s="63"/>
      <c r="S936" s="55"/>
      <c r="T936" s="63"/>
      <c r="U936" s="66" t="s">
        <v>3036</v>
      </c>
      <c r="V936" s="63"/>
      <c r="W936" s="66">
        <v>1463</v>
      </c>
      <c r="X936" s="66">
        <v>14372</v>
      </c>
      <c r="Y936" s="63"/>
      <c r="Z936" s="64">
        <v>38491</v>
      </c>
      <c r="AA936" s="63">
        <v>7.81</v>
      </c>
      <c r="AB936" s="63"/>
      <c r="AC936" s="63">
        <v>24</v>
      </c>
      <c r="AD936" s="63">
        <v>16</v>
      </c>
      <c r="AE936" s="63">
        <v>2280</v>
      </c>
      <c r="AF936" s="63">
        <v>47</v>
      </c>
      <c r="AG936" s="63"/>
      <c r="AH936" s="63">
        <v>3350</v>
      </c>
      <c r="AI936" s="63">
        <v>845</v>
      </c>
      <c r="AJ936" s="63">
        <v>0</v>
      </c>
      <c r="AK936" s="63">
        <v>0</v>
      </c>
      <c r="AL936" s="63">
        <v>40</v>
      </c>
      <c r="AM936" s="63">
        <v>8120</v>
      </c>
      <c r="AN936" s="63"/>
      <c r="AO936" s="63" t="s">
        <v>2975</v>
      </c>
      <c r="AP936" s="17">
        <f t="shared" si="333"/>
        <v>1.1976</v>
      </c>
      <c r="AQ936" s="17">
        <f t="shared" si="334"/>
        <v>1.31664</v>
      </c>
      <c r="AR936" s="17">
        <f t="shared" si="331"/>
        <v>99.179999999999993</v>
      </c>
      <c r="AS936" s="17">
        <f t="shared" ref="AS936:AS999" si="353">IF(AF936&gt;0,AF936*0.02558,0)</f>
        <v>1.2022599999999999</v>
      </c>
      <c r="AT936" s="17">
        <f t="shared" si="335"/>
        <v>102.89649999999999</v>
      </c>
      <c r="AU936" s="5">
        <f t="shared" si="336"/>
        <v>94.503500000000003</v>
      </c>
      <c r="AV936" s="5">
        <f t="shared" si="337"/>
        <v>13.849549999999999</v>
      </c>
      <c r="AW936" s="5">
        <f t="shared" si="351"/>
        <v>0</v>
      </c>
      <c r="AX936" s="5">
        <f t="shared" si="352"/>
        <v>0</v>
      </c>
      <c r="AY936" s="5">
        <f t="shared" si="338"/>
        <v>0.8328000000000001</v>
      </c>
      <c r="AZ936" s="5">
        <f t="shared" si="339"/>
        <v>109.18585</v>
      </c>
      <c r="BA936" s="7">
        <f t="shared" si="340"/>
        <v>-2.9655225906352008E-2</v>
      </c>
      <c r="BB936" s="62">
        <f t="shared" si="341"/>
        <v>6602</v>
      </c>
      <c r="BC936" s="28">
        <f t="shared" si="342"/>
        <v>-0.10311099035457139</v>
      </c>
      <c r="BD936" s="32">
        <f t="shared" si="343"/>
        <v>1.1638879845281424E-2</v>
      </c>
      <c r="BE936" s="32">
        <f t="shared" si="344"/>
        <v>1.2795770507257295E-2</v>
      </c>
      <c r="BF936" s="35">
        <f t="shared" si="345"/>
        <v>0.97556534964746122</v>
      </c>
      <c r="BG936" s="36">
        <f t="shared" si="346"/>
        <v>0.86552882081331972</v>
      </c>
      <c r="BH936" s="33">
        <f t="shared" si="347"/>
        <v>0.12684381721624183</v>
      </c>
      <c r="BI936" s="33">
        <f t="shared" si="348"/>
        <v>7.6273619704384779E-3</v>
      </c>
      <c r="BJ936" s="63">
        <v>0</v>
      </c>
      <c r="BK936" s="63">
        <v>0</v>
      </c>
      <c r="BL936" s="63">
        <v>0</v>
      </c>
      <c r="BM936" s="63">
        <v>6050</v>
      </c>
      <c r="BN936" s="63">
        <v>0</v>
      </c>
      <c r="BO936" s="63">
        <v>0</v>
      </c>
      <c r="BP936" s="63">
        <v>0</v>
      </c>
      <c r="BQ936" s="63">
        <v>0</v>
      </c>
      <c r="BR936" s="63">
        <v>0</v>
      </c>
      <c r="BS936" s="63">
        <v>0</v>
      </c>
      <c r="BT936" s="63">
        <v>0</v>
      </c>
      <c r="BU936" s="63">
        <v>0</v>
      </c>
      <c r="BV936" s="63">
        <v>0</v>
      </c>
      <c r="BW936" s="63">
        <v>0</v>
      </c>
      <c r="BX936" s="63"/>
      <c r="BY936" s="63"/>
      <c r="BZ936" s="63"/>
      <c r="CA936" s="63"/>
      <c r="CB936" s="63"/>
      <c r="CC936" s="63"/>
      <c r="CD936" s="63"/>
      <c r="CE936" s="63"/>
      <c r="CF936" s="63"/>
      <c r="CG936" s="63"/>
      <c r="CH936" s="63"/>
      <c r="CI936" s="63"/>
      <c r="CJ936" s="63"/>
      <c r="CK936" s="63"/>
      <c r="CL936" s="63"/>
      <c r="CM936" s="63"/>
      <c r="CN936" s="63">
        <v>20050519</v>
      </c>
      <c r="CO936" s="63" t="s">
        <v>2198</v>
      </c>
      <c r="CP936" s="66" t="s">
        <v>3036</v>
      </c>
      <c r="CQ936" s="64">
        <v>38497</v>
      </c>
      <c r="CR936" s="78" t="s">
        <v>2038</v>
      </c>
      <c r="CS936" s="78" t="s">
        <v>2038</v>
      </c>
    </row>
    <row r="937" spans="1:97">
      <c r="A937" s="63" t="s">
        <v>3591</v>
      </c>
      <c r="B937" s="63" t="s">
        <v>3009</v>
      </c>
      <c r="C937" s="63">
        <v>4714</v>
      </c>
      <c r="D937" s="19" t="s">
        <v>3782</v>
      </c>
      <c r="E937" s="63" t="s">
        <v>3804</v>
      </c>
      <c r="F937" s="63" t="s">
        <v>1818</v>
      </c>
      <c r="G937" s="65" t="s">
        <v>3604</v>
      </c>
      <c r="H937" s="65">
        <v>36</v>
      </c>
      <c r="I937" s="65">
        <v>32</v>
      </c>
      <c r="J937" s="65">
        <v>109</v>
      </c>
      <c r="K937" s="23">
        <v>42.69511</v>
      </c>
      <c r="L937" s="23">
        <v>-109.78344</v>
      </c>
      <c r="M937" s="61" t="s">
        <v>3014</v>
      </c>
      <c r="N937" s="63" t="s">
        <v>3015</v>
      </c>
      <c r="O937" s="63"/>
      <c r="P937" s="63" t="s">
        <v>2396</v>
      </c>
      <c r="Q937" s="63"/>
      <c r="R937" s="63"/>
      <c r="S937" s="55"/>
      <c r="T937" s="63"/>
      <c r="U937" s="66" t="s">
        <v>3016</v>
      </c>
      <c r="V937" s="63"/>
      <c r="W937" s="66">
        <v>14500</v>
      </c>
      <c r="X937" s="66">
        <v>13960</v>
      </c>
      <c r="Y937" s="24" t="s">
        <v>5220</v>
      </c>
      <c r="Z937" s="64">
        <v>38491</v>
      </c>
      <c r="AA937" s="63">
        <v>6.77</v>
      </c>
      <c r="AB937" s="63"/>
      <c r="AC937" s="63">
        <v>91</v>
      </c>
      <c r="AD937" s="63">
        <v>0</v>
      </c>
      <c r="AE937" s="63">
        <v>2490</v>
      </c>
      <c r="AF937" s="63">
        <v>41</v>
      </c>
      <c r="AG937" s="63"/>
      <c r="AH937" s="63">
        <v>4170</v>
      </c>
      <c r="AI937" s="63">
        <v>776</v>
      </c>
      <c r="AJ937" s="63">
        <v>0</v>
      </c>
      <c r="AK937" s="63">
        <v>0</v>
      </c>
      <c r="AL937" s="63">
        <v>134</v>
      </c>
      <c r="AM937" s="63">
        <v>8900</v>
      </c>
      <c r="AN937" s="63"/>
      <c r="AO937" s="63" t="s">
        <v>2975</v>
      </c>
      <c r="AP937" s="17">
        <f t="shared" si="333"/>
        <v>4.5408999999999997</v>
      </c>
      <c r="AQ937" s="17">
        <f t="shared" si="334"/>
        <v>0</v>
      </c>
      <c r="AR937" s="17">
        <f t="shared" si="331"/>
        <v>108.315</v>
      </c>
      <c r="AS937" s="17">
        <f t="shared" si="353"/>
        <v>1.04878</v>
      </c>
      <c r="AT937" s="17">
        <f t="shared" si="335"/>
        <v>113.90467999999998</v>
      </c>
      <c r="AU937" s="5">
        <f t="shared" si="336"/>
        <v>117.6357</v>
      </c>
      <c r="AV937" s="5">
        <f t="shared" si="337"/>
        <v>12.718639999999999</v>
      </c>
      <c r="AW937" s="5">
        <f t="shared" si="351"/>
        <v>0</v>
      </c>
      <c r="AX937" s="5">
        <f t="shared" si="352"/>
        <v>0</v>
      </c>
      <c r="AY937" s="5">
        <f t="shared" si="338"/>
        <v>2.7898800000000001</v>
      </c>
      <c r="AZ937" s="5">
        <f t="shared" si="339"/>
        <v>133.14422000000002</v>
      </c>
      <c r="BA937" s="7">
        <f t="shared" si="340"/>
        <v>-7.7877456649270788E-2</v>
      </c>
      <c r="BB937" s="62">
        <f t="shared" si="341"/>
        <v>7702</v>
      </c>
      <c r="BC937" s="28">
        <f t="shared" si="342"/>
        <v>-7.2159980725213832E-2</v>
      </c>
      <c r="BD937" s="32">
        <f t="shared" si="343"/>
        <v>3.9865789535601173E-2</v>
      </c>
      <c r="BE937" s="32">
        <f t="shared" si="344"/>
        <v>0</v>
      </c>
      <c r="BF937" s="35">
        <f t="shared" si="345"/>
        <v>0.96013421046439884</v>
      </c>
      <c r="BG937" s="36">
        <f t="shared" si="346"/>
        <v>0.88352089185696525</v>
      </c>
      <c r="BH937" s="33">
        <f t="shared" si="347"/>
        <v>9.5525288292649863E-2</v>
      </c>
      <c r="BI937" s="33">
        <f t="shared" si="348"/>
        <v>2.0953819850384792E-2</v>
      </c>
      <c r="BJ937" s="63">
        <v>0</v>
      </c>
      <c r="BK937" s="63">
        <v>16</v>
      </c>
      <c r="BL937" s="63">
        <v>0</v>
      </c>
      <c r="BM937" s="63">
        <v>7530</v>
      </c>
      <c r="BN937" s="63">
        <v>0</v>
      </c>
      <c r="BO937" s="63">
        <v>0</v>
      </c>
      <c r="BP937" s="63">
        <v>0</v>
      </c>
      <c r="BQ937" s="63">
        <v>0</v>
      </c>
      <c r="BR937" s="63">
        <v>0</v>
      </c>
      <c r="BS937" s="63">
        <v>0</v>
      </c>
      <c r="BT937" s="63">
        <v>0</v>
      </c>
      <c r="BU937" s="63">
        <v>0</v>
      </c>
      <c r="BV937" s="63">
        <v>0</v>
      </c>
      <c r="BW937" s="63">
        <v>0</v>
      </c>
      <c r="BX937" s="63"/>
      <c r="BY937" s="63"/>
      <c r="BZ937" s="63"/>
      <c r="CA937" s="63"/>
      <c r="CB937" s="63"/>
      <c r="CC937" s="63"/>
      <c r="CD937" s="63"/>
      <c r="CE937" s="63"/>
      <c r="CF937" s="63"/>
      <c r="CG937" s="63"/>
      <c r="CH937" s="63"/>
      <c r="CI937" s="63"/>
      <c r="CJ937" s="63"/>
      <c r="CK937" s="63"/>
      <c r="CL937" s="63"/>
      <c r="CM937" s="63" t="s">
        <v>2974</v>
      </c>
      <c r="CN937" s="63">
        <v>20050519</v>
      </c>
      <c r="CO937" s="63" t="s">
        <v>2202</v>
      </c>
      <c r="CP937" s="66" t="s">
        <v>3016</v>
      </c>
      <c r="CQ937" s="64">
        <v>38497</v>
      </c>
      <c r="CR937" s="78" t="s">
        <v>2038</v>
      </c>
      <c r="CS937" s="78" t="s">
        <v>2038</v>
      </c>
    </row>
    <row r="938" spans="1:97">
      <c r="A938" s="63" t="s">
        <v>3591</v>
      </c>
      <c r="B938" s="63" t="s">
        <v>3009</v>
      </c>
      <c r="C938" s="63">
        <v>4716</v>
      </c>
      <c r="D938" s="19" t="s">
        <v>3782</v>
      </c>
      <c r="E938" s="63" t="s">
        <v>3804</v>
      </c>
      <c r="F938" s="63" t="s">
        <v>1818</v>
      </c>
      <c r="G938" s="65" t="s">
        <v>3595</v>
      </c>
      <c r="H938" s="65">
        <v>36</v>
      </c>
      <c r="I938" s="65">
        <v>32</v>
      </c>
      <c r="J938" s="65">
        <v>109</v>
      </c>
      <c r="K938" s="23">
        <v>42.695160000000001</v>
      </c>
      <c r="L938" s="23">
        <v>-109.78807</v>
      </c>
      <c r="M938" s="61" t="s">
        <v>3017</v>
      </c>
      <c r="N938" s="63" t="s">
        <v>3022</v>
      </c>
      <c r="O938" s="63"/>
      <c r="P938" s="63" t="s">
        <v>2396</v>
      </c>
      <c r="Q938" s="63"/>
      <c r="R938" s="63"/>
      <c r="S938" s="55"/>
      <c r="T938" s="63"/>
      <c r="U938" s="66" t="s">
        <v>3023</v>
      </c>
      <c r="V938" s="63"/>
      <c r="W938" s="66">
        <v>12935</v>
      </c>
      <c r="X938" s="66">
        <v>12827</v>
      </c>
      <c r="Y938" s="24" t="s">
        <v>5220</v>
      </c>
      <c r="Z938" s="64">
        <v>38491</v>
      </c>
      <c r="AA938" s="63">
        <v>7.2</v>
      </c>
      <c r="AB938" s="63"/>
      <c r="AC938" s="63">
        <v>50</v>
      </c>
      <c r="AD938" s="63">
        <v>0</v>
      </c>
      <c r="AE938" s="63">
        <v>2610</v>
      </c>
      <c r="AF938" s="63">
        <v>39</v>
      </c>
      <c r="AG938" s="63"/>
      <c r="AH938" s="63">
        <v>4330</v>
      </c>
      <c r="AI938" s="63">
        <v>838</v>
      </c>
      <c r="AJ938" s="63">
        <v>0</v>
      </c>
      <c r="AK938" s="63">
        <v>0</v>
      </c>
      <c r="AL938" s="63">
        <v>30</v>
      </c>
      <c r="AM938" s="63">
        <v>9470</v>
      </c>
      <c r="AN938" s="63"/>
      <c r="AO938" s="63" t="s">
        <v>2975</v>
      </c>
      <c r="AP938" s="17">
        <f t="shared" si="333"/>
        <v>2.4950000000000001</v>
      </c>
      <c r="AQ938" s="17">
        <f t="shared" si="334"/>
        <v>0</v>
      </c>
      <c r="AR938" s="17">
        <f t="shared" si="331"/>
        <v>113.535</v>
      </c>
      <c r="AS938" s="17">
        <f t="shared" si="353"/>
        <v>0.99761999999999995</v>
      </c>
      <c r="AT938" s="17">
        <f t="shared" si="335"/>
        <v>117.02762</v>
      </c>
      <c r="AU938" s="5">
        <f t="shared" si="336"/>
        <v>122.1493</v>
      </c>
      <c r="AV938" s="5">
        <f t="shared" si="337"/>
        <v>13.734819999999999</v>
      </c>
      <c r="AW938" s="5">
        <f t="shared" si="351"/>
        <v>0</v>
      </c>
      <c r="AX938" s="5">
        <f t="shared" si="352"/>
        <v>0</v>
      </c>
      <c r="AY938" s="5">
        <f t="shared" si="338"/>
        <v>0.62460000000000004</v>
      </c>
      <c r="AZ938" s="5">
        <f t="shared" si="339"/>
        <v>136.50871999999998</v>
      </c>
      <c r="BA938" s="7">
        <f t="shared" si="340"/>
        <v>-7.6837505818692434E-2</v>
      </c>
      <c r="BB938" s="62">
        <f t="shared" si="341"/>
        <v>7897</v>
      </c>
      <c r="BC938" s="28">
        <f t="shared" si="342"/>
        <v>-9.0574077272988995E-2</v>
      </c>
      <c r="BD938" s="32">
        <f t="shared" si="343"/>
        <v>2.1319753405221777E-2</v>
      </c>
      <c r="BE938" s="32">
        <f t="shared" si="344"/>
        <v>0</v>
      </c>
      <c r="BF938" s="35">
        <f t="shared" si="345"/>
        <v>0.97868024659477815</v>
      </c>
      <c r="BG938" s="36">
        <f t="shared" si="346"/>
        <v>0.89480950374452284</v>
      </c>
      <c r="BH938" s="33">
        <f t="shared" si="347"/>
        <v>0.10061496437736725</v>
      </c>
      <c r="BI938" s="33">
        <f t="shared" si="348"/>
        <v>4.5755318781100585E-3</v>
      </c>
      <c r="BJ938" s="63">
        <v>0</v>
      </c>
      <c r="BK938" s="63">
        <v>0</v>
      </c>
      <c r="BL938" s="63">
        <v>0</v>
      </c>
      <c r="BM938" s="63">
        <v>7820</v>
      </c>
      <c r="BN938" s="63">
        <v>0</v>
      </c>
      <c r="BO938" s="63">
        <v>0</v>
      </c>
      <c r="BP938" s="63">
        <v>0</v>
      </c>
      <c r="BQ938" s="63">
        <v>0</v>
      </c>
      <c r="BR938" s="63">
        <v>0</v>
      </c>
      <c r="BS938" s="63">
        <v>0</v>
      </c>
      <c r="BT938" s="63">
        <v>0</v>
      </c>
      <c r="BU938" s="63">
        <v>0</v>
      </c>
      <c r="BV938" s="63">
        <v>0</v>
      </c>
      <c r="BW938" s="63">
        <v>0</v>
      </c>
      <c r="BX938" s="63"/>
      <c r="BY938" s="63"/>
      <c r="BZ938" s="63"/>
      <c r="CA938" s="63"/>
      <c r="CB938" s="63"/>
      <c r="CC938" s="63"/>
      <c r="CD938" s="63"/>
      <c r="CE938" s="63"/>
      <c r="CF938" s="63"/>
      <c r="CG938" s="63"/>
      <c r="CH938" s="63"/>
      <c r="CI938" s="63"/>
      <c r="CJ938" s="63"/>
      <c r="CK938" s="63"/>
      <c r="CL938" s="63"/>
      <c r="CM938" s="63" t="s">
        <v>2974</v>
      </c>
      <c r="CN938" s="63">
        <v>20050519</v>
      </c>
      <c r="CO938" s="63" t="s">
        <v>2199</v>
      </c>
      <c r="CP938" s="66" t="s">
        <v>3023</v>
      </c>
      <c r="CQ938" s="64">
        <v>38497</v>
      </c>
      <c r="CR938" s="78" t="s">
        <v>2038</v>
      </c>
      <c r="CS938" s="78" t="s">
        <v>2038</v>
      </c>
    </row>
    <row r="939" spans="1:97">
      <c r="A939" s="63" t="s">
        <v>3591</v>
      </c>
      <c r="B939" s="63" t="s">
        <v>3009</v>
      </c>
      <c r="C939" s="63">
        <v>4713</v>
      </c>
      <c r="D939" s="19" t="s">
        <v>3782</v>
      </c>
      <c r="E939" s="63" t="s">
        <v>3804</v>
      </c>
      <c r="F939" s="63" t="s">
        <v>1818</v>
      </c>
      <c r="G939" s="65" t="s">
        <v>274</v>
      </c>
      <c r="H939" s="65">
        <v>36</v>
      </c>
      <c r="I939" s="65">
        <v>32</v>
      </c>
      <c r="J939" s="65">
        <v>109</v>
      </c>
      <c r="K939" s="23">
        <v>42.698450000000001</v>
      </c>
      <c r="L939" s="23">
        <v>-109.78321</v>
      </c>
      <c r="M939" s="61" t="s">
        <v>3024</v>
      </c>
      <c r="N939" s="63" t="s">
        <v>3025</v>
      </c>
      <c r="O939" s="63"/>
      <c r="P939" s="63" t="s">
        <v>2396</v>
      </c>
      <c r="Q939" s="63"/>
      <c r="R939" s="63"/>
      <c r="S939" s="55"/>
      <c r="T939" s="63"/>
      <c r="U939" s="66" t="s">
        <v>3026</v>
      </c>
      <c r="V939" s="63"/>
      <c r="W939" s="66">
        <v>13780</v>
      </c>
      <c r="X939" s="66">
        <v>13187</v>
      </c>
      <c r="Y939" s="24" t="s">
        <v>5220</v>
      </c>
      <c r="Z939" s="64">
        <v>38491</v>
      </c>
      <c r="AA939" s="63">
        <v>7.03</v>
      </c>
      <c r="AB939" s="63"/>
      <c r="AC939" s="63">
        <v>98</v>
      </c>
      <c r="AD939" s="63">
        <v>0</v>
      </c>
      <c r="AE939" s="63">
        <v>2650</v>
      </c>
      <c r="AF939" s="63">
        <v>40</v>
      </c>
      <c r="AG939" s="63"/>
      <c r="AH939" s="63">
        <v>4560</v>
      </c>
      <c r="AI939" s="63">
        <v>714</v>
      </c>
      <c r="AJ939" s="63">
        <v>0</v>
      </c>
      <c r="AK939" s="63">
        <v>0</v>
      </c>
      <c r="AL939" s="63">
        <v>15</v>
      </c>
      <c r="AM939" s="63">
        <v>11800</v>
      </c>
      <c r="AN939" s="63"/>
      <c r="AO939" s="63" t="s">
        <v>2975</v>
      </c>
      <c r="AP939" s="17">
        <f t="shared" si="333"/>
        <v>4.8902000000000001</v>
      </c>
      <c r="AQ939" s="17">
        <f t="shared" si="334"/>
        <v>0</v>
      </c>
      <c r="AR939" s="17">
        <f t="shared" si="331"/>
        <v>115.27499999999999</v>
      </c>
      <c r="AS939" s="17">
        <f t="shared" si="353"/>
        <v>1.0231999999999999</v>
      </c>
      <c r="AT939" s="17">
        <f t="shared" si="335"/>
        <v>121.1884</v>
      </c>
      <c r="AU939" s="5">
        <f t="shared" si="336"/>
        <v>128.63759999999999</v>
      </c>
      <c r="AV939" s="5">
        <f t="shared" si="337"/>
        <v>11.702459999999999</v>
      </c>
      <c r="AW939" s="5">
        <f t="shared" si="351"/>
        <v>0</v>
      </c>
      <c r="AX939" s="5">
        <f t="shared" si="352"/>
        <v>0</v>
      </c>
      <c r="AY939" s="5">
        <f t="shared" si="338"/>
        <v>0.31230000000000002</v>
      </c>
      <c r="AZ939" s="5">
        <f t="shared" si="339"/>
        <v>140.65235999999999</v>
      </c>
      <c r="BA939" s="7">
        <f t="shared" si="340"/>
        <v>-7.4335103518642351E-2</v>
      </c>
      <c r="BB939" s="62">
        <f t="shared" si="341"/>
        <v>8077</v>
      </c>
      <c r="BC939" s="28">
        <f t="shared" si="342"/>
        <v>-0.18730190672636715</v>
      </c>
      <c r="BD939" s="32">
        <f t="shared" si="343"/>
        <v>4.0352046895577462E-2</v>
      </c>
      <c r="BE939" s="32">
        <f t="shared" si="344"/>
        <v>0</v>
      </c>
      <c r="BF939" s="35">
        <f t="shared" si="345"/>
        <v>0.95964795310442252</v>
      </c>
      <c r="BG939" s="36">
        <f t="shared" si="346"/>
        <v>0.91457832630750036</v>
      </c>
      <c r="BH939" s="33">
        <f t="shared" si="347"/>
        <v>8.3201305687298804E-2</v>
      </c>
      <c r="BI939" s="33">
        <f t="shared" si="348"/>
        <v>2.2203680052009086E-3</v>
      </c>
      <c r="BJ939" s="63">
        <v>0</v>
      </c>
      <c r="BK939" s="63">
        <v>0</v>
      </c>
      <c r="BL939" s="63">
        <v>0</v>
      </c>
      <c r="BM939" s="63">
        <v>8240</v>
      </c>
      <c r="BN939" s="63">
        <v>0</v>
      </c>
      <c r="BO939" s="63">
        <v>0</v>
      </c>
      <c r="BP939" s="63">
        <v>0</v>
      </c>
      <c r="BQ939" s="63">
        <v>0</v>
      </c>
      <c r="BR939" s="63">
        <v>0</v>
      </c>
      <c r="BS939" s="63">
        <v>0</v>
      </c>
      <c r="BT939" s="63">
        <v>0</v>
      </c>
      <c r="BU939" s="63">
        <v>0</v>
      </c>
      <c r="BV939" s="63">
        <v>0</v>
      </c>
      <c r="BW939" s="63">
        <v>0</v>
      </c>
      <c r="BX939" s="63"/>
      <c r="BY939" s="63"/>
      <c r="BZ939" s="63"/>
      <c r="CA939" s="63"/>
      <c r="CB939" s="63"/>
      <c r="CC939" s="63"/>
      <c r="CD939" s="63"/>
      <c r="CE939" s="63"/>
      <c r="CF939" s="63"/>
      <c r="CG939" s="63"/>
      <c r="CH939" s="63"/>
      <c r="CI939" s="63"/>
      <c r="CJ939" s="63"/>
      <c r="CK939" s="63"/>
      <c r="CL939" s="63"/>
      <c r="CM939" s="63" t="s">
        <v>2974</v>
      </c>
      <c r="CN939" s="63">
        <v>20050519</v>
      </c>
      <c r="CO939" s="63" t="s">
        <v>2200</v>
      </c>
      <c r="CP939" s="66" t="s">
        <v>3026</v>
      </c>
      <c r="CQ939" s="64">
        <v>38497</v>
      </c>
      <c r="CR939" s="78" t="s">
        <v>2038</v>
      </c>
      <c r="CS939" s="78" t="s">
        <v>2038</v>
      </c>
    </row>
    <row r="940" spans="1:97">
      <c r="A940" s="63" t="s">
        <v>3591</v>
      </c>
      <c r="B940" s="63" t="s">
        <v>3009</v>
      </c>
      <c r="C940" s="63">
        <v>4711</v>
      </c>
      <c r="D940" s="19" t="s">
        <v>3782</v>
      </c>
      <c r="E940" s="63" t="s">
        <v>3804</v>
      </c>
      <c r="F940" s="63" t="s">
        <v>1818</v>
      </c>
      <c r="G940" s="65" t="s">
        <v>3617</v>
      </c>
      <c r="H940" s="65">
        <v>36</v>
      </c>
      <c r="I940" s="65">
        <v>32</v>
      </c>
      <c r="J940" s="65">
        <v>109</v>
      </c>
      <c r="K940" s="23">
        <v>42.701090000000001</v>
      </c>
      <c r="L940" s="23">
        <v>-109.78886</v>
      </c>
      <c r="M940" s="61" t="s">
        <v>3027</v>
      </c>
      <c r="N940" s="63" t="s">
        <v>3028</v>
      </c>
      <c r="O940" s="63"/>
      <c r="P940" s="63" t="s">
        <v>2396</v>
      </c>
      <c r="Q940" s="63"/>
      <c r="R940" s="63"/>
      <c r="S940" s="55"/>
      <c r="T940" s="63"/>
      <c r="U940" s="66" t="s">
        <v>3029</v>
      </c>
      <c r="V940" s="63"/>
      <c r="W940" s="66">
        <v>14120</v>
      </c>
      <c r="X940" s="66">
        <v>14062</v>
      </c>
      <c r="Y940" s="24" t="s">
        <v>5220</v>
      </c>
      <c r="Z940" s="64">
        <v>38491</v>
      </c>
      <c r="AA940" s="63">
        <v>7.16</v>
      </c>
      <c r="AB940" s="63"/>
      <c r="AC940" s="63">
        <v>25</v>
      </c>
      <c r="AD940" s="63">
        <v>0</v>
      </c>
      <c r="AE940" s="63">
        <v>1990</v>
      </c>
      <c r="AF940" s="63">
        <v>37</v>
      </c>
      <c r="AG940" s="63"/>
      <c r="AH940" s="63">
        <v>3130</v>
      </c>
      <c r="AI940" s="63">
        <v>838</v>
      </c>
      <c r="AJ940" s="63">
        <v>0</v>
      </c>
      <c r="AK940" s="63">
        <v>0</v>
      </c>
      <c r="AL940" s="63">
        <v>29</v>
      </c>
      <c r="AM940" s="63">
        <v>6900</v>
      </c>
      <c r="AN940" s="63"/>
      <c r="AO940" s="63" t="s">
        <v>2975</v>
      </c>
      <c r="AP940" s="17">
        <f t="shared" si="333"/>
        <v>1.2475000000000001</v>
      </c>
      <c r="AQ940" s="17">
        <f t="shared" si="334"/>
        <v>0</v>
      </c>
      <c r="AR940" s="17">
        <f t="shared" si="331"/>
        <v>86.564999999999998</v>
      </c>
      <c r="AS940" s="17">
        <f t="shared" si="353"/>
        <v>0.94645999999999997</v>
      </c>
      <c r="AT940" s="17">
        <f t="shared" si="335"/>
        <v>88.758960000000002</v>
      </c>
      <c r="AU940" s="5">
        <f t="shared" si="336"/>
        <v>88.297299999999993</v>
      </c>
      <c r="AV940" s="5">
        <f t="shared" si="337"/>
        <v>13.734819999999999</v>
      </c>
      <c r="AW940" s="5">
        <f t="shared" si="351"/>
        <v>0</v>
      </c>
      <c r="AX940" s="5">
        <f t="shared" si="352"/>
        <v>0</v>
      </c>
      <c r="AY940" s="5">
        <f t="shared" si="338"/>
        <v>0.60378000000000009</v>
      </c>
      <c r="AZ940" s="5">
        <f t="shared" si="339"/>
        <v>102.63589999999999</v>
      </c>
      <c r="BA940" s="7">
        <f t="shared" si="340"/>
        <v>-7.2504245934295164E-2</v>
      </c>
      <c r="BB940" s="62">
        <f t="shared" si="341"/>
        <v>6049</v>
      </c>
      <c r="BC940" s="28">
        <f t="shared" si="342"/>
        <v>-6.5719360568383664E-2</v>
      </c>
      <c r="BD940" s="32">
        <f t="shared" si="343"/>
        <v>1.4054919075212238E-2</v>
      </c>
      <c r="BE940" s="32">
        <f t="shared" si="344"/>
        <v>0</v>
      </c>
      <c r="BF940" s="35">
        <f t="shared" si="345"/>
        <v>0.98594508092478772</v>
      </c>
      <c r="BG940" s="36">
        <f t="shared" si="346"/>
        <v>0.86029644598040256</v>
      </c>
      <c r="BH940" s="33">
        <f t="shared" si="347"/>
        <v>0.1338208170825218</v>
      </c>
      <c r="BI940" s="33">
        <f t="shared" si="348"/>
        <v>5.882736937075625E-3</v>
      </c>
      <c r="BJ940" s="63">
        <v>0</v>
      </c>
      <c r="BK940" s="63">
        <v>0</v>
      </c>
      <c r="BL940" s="63">
        <v>0</v>
      </c>
      <c r="BM940" s="63">
        <v>5650</v>
      </c>
      <c r="BN940" s="63">
        <v>0</v>
      </c>
      <c r="BO940" s="63">
        <v>0</v>
      </c>
      <c r="BP940" s="63">
        <v>0</v>
      </c>
      <c r="BQ940" s="63">
        <v>0</v>
      </c>
      <c r="BR940" s="63">
        <v>0</v>
      </c>
      <c r="BS940" s="63">
        <v>0</v>
      </c>
      <c r="BT940" s="63">
        <v>0</v>
      </c>
      <c r="BU940" s="63">
        <v>0</v>
      </c>
      <c r="BV940" s="63">
        <v>0</v>
      </c>
      <c r="BW940" s="63">
        <v>0</v>
      </c>
      <c r="BX940" s="63"/>
      <c r="BY940" s="63"/>
      <c r="BZ940" s="63"/>
      <c r="CA940" s="63"/>
      <c r="CB940" s="63"/>
      <c r="CC940" s="63"/>
      <c r="CD940" s="63"/>
      <c r="CE940" s="63"/>
      <c r="CF940" s="63"/>
      <c r="CG940" s="63"/>
      <c r="CH940" s="63"/>
      <c r="CI940" s="63"/>
      <c r="CJ940" s="63"/>
      <c r="CK940" s="63"/>
      <c r="CL940" s="63"/>
      <c r="CM940" s="63" t="s">
        <v>2974</v>
      </c>
      <c r="CN940" s="63">
        <v>20050519</v>
      </c>
      <c r="CO940" s="63" t="s">
        <v>2201</v>
      </c>
      <c r="CP940" s="66" t="s">
        <v>3029</v>
      </c>
      <c r="CQ940" s="64">
        <v>38497</v>
      </c>
      <c r="CR940" s="78" t="s">
        <v>2038</v>
      </c>
      <c r="CS940" s="78" t="s">
        <v>2038</v>
      </c>
    </row>
    <row r="941" spans="1:97">
      <c r="A941" s="63" t="s">
        <v>3591</v>
      </c>
      <c r="B941" s="63" t="s">
        <v>3009</v>
      </c>
      <c r="C941" s="63">
        <v>4302</v>
      </c>
      <c r="D941" s="19" t="s">
        <v>3782</v>
      </c>
      <c r="E941" s="63" t="s">
        <v>3804</v>
      </c>
      <c r="F941" s="63" t="s">
        <v>1818</v>
      </c>
      <c r="G941" s="65" t="s">
        <v>3595</v>
      </c>
      <c r="H941" s="65">
        <v>36</v>
      </c>
      <c r="I941" s="65">
        <v>32</v>
      </c>
      <c r="J941" s="65">
        <v>109</v>
      </c>
      <c r="K941" s="23">
        <v>42.695160000000001</v>
      </c>
      <c r="L941" s="23">
        <v>-109.78807</v>
      </c>
      <c r="M941" s="61" t="s">
        <v>3017</v>
      </c>
      <c r="N941" s="63" t="s">
        <v>3018</v>
      </c>
      <c r="O941" s="63"/>
      <c r="P941" s="63" t="s">
        <v>2396</v>
      </c>
      <c r="Q941" s="63"/>
      <c r="R941" s="63"/>
      <c r="S941" s="55"/>
      <c r="T941" s="63"/>
      <c r="U941" s="66" t="s">
        <v>3019</v>
      </c>
      <c r="V941" s="63"/>
      <c r="W941" s="66">
        <v>12935</v>
      </c>
      <c r="X941" s="66">
        <v>12827</v>
      </c>
      <c r="Y941" s="63"/>
      <c r="Z941" s="64">
        <v>38124</v>
      </c>
      <c r="AA941" s="63">
        <v>7.14</v>
      </c>
      <c r="AB941" s="63"/>
      <c r="AC941" s="63">
        <v>89</v>
      </c>
      <c r="AD941" s="63">
        <v>11.4</v>
      </c>
      <c r="AE941" s="63">
        <v>3260</v>
      </c>
      <c r="AF941" s="63">
        <v>55</v>
      </c>
      <c r="AG941" s="63"/>
      <c r="AH941" s="63">
        <v>5500</v>
      </c>
      <c r="AI941" s="63">
        <v>1094</v>
      </c>
      <c r="AJ941" s="63"/>
      <c r="AK941" s="63"/>
      <c r="AL941" s="63">
        <v>21</v>
      </c>
      <c r="AM941" s="63">
        <v>9852</v>
      </c>
      <c r="AN941" s="63"/>
      <c r="AO941" s="63" t="s">
        <v>3013</v>
      </c>
      <c r="AP941" s="17">
        <f t="shared" si="333"/>
        <v>4.4410999999999996</v>
      </c>
      <c r="AQ941" s="17">
        <f t="shared" si="334"/>
        <v>0.93810600000000011</v>
      </c>
      <c r="AR941" s="17">
        <f t="shared" si="331"/>
        <v>141.81</v>
      </c>
      <c r="AS941" s="17">
        <f t="shared" si="353"/>
        <v>1.4068999999999998</v>
      </c>
      <c r="AT941" s="17">
        <f t="shared" si="335"/>
        <v>148.59610600000002</v>
      </c>
      <c r="AU941" s="5">
        <f t="shared" si="336"/>
        <v>155.155</v>
      </c>
      <c r="AV941" s="5">
        <f t="shared" si="337"/>
        <v>17.93066</v>
      </c>
      <c r="AW941" s="5">
        <f t="shared" si="351"/>
        <v>0</v>
      </c>
      <c r="AX941" s="5">
        <f t="shared" si="352"/>
        <v>0</v>
      </c>
      <c r="AY941" s="5">
        <f t="shared" si="338"/>
        <v>0.43722000000000005</v>
      </c>
      <c r="AZ941" s="5">
        <f t="shared" si="339"/>
        <v>173.52287999999999</v>
      </c>
      <c r="BA941" s="7">
        <f t="shared" si="340"/>
        <v>-7.7383746638268525E-2</v>
      </c>
      <c r="BB941" s="62">
        <f t="shared" si="341"/>
        <v>10030.4</v>
      </c>
      <c r="BC941" s="28">
        <f t="shared" si="342"/>
        <v>8.9727598277873702E-3</v>
      </c>
      <c r="BD941" s="32">
        <f t="shared" si="343"/>
        <v>2.9887055048400789E-2</v>
      </c>
      <c r="BE941" s="32">
        <f t="shared" si="344"/>
        <v>6.3131264018452806E-3</v>
      </c>
      <c r="BF941" s="35">
        <f t="shared" si="345"/>
        <v>0.96379981854975383</v>
      </c>
      <c r="BG941" s="36">
        <f t="shared" si="346"/>
        <v>0.89414721562943178</v>
      </c>
      <c r="BH941" s="33">
        <f t="shared" si="347"/>
        <v>0.10333311664721102</v>
      </c>
      <c r="BI941" s="33">
        <f t="shared" si="348"/>
        <v>2.5196677233572892E-3</v>
      </c>
      <c r="BJ941" s="63"/>
      <c r="BK941" s="63">
        <v>0.2</v>
      </c>
      <c r="BL941" s="63"/>
      <c r="BM941" s="63"/>
      <c r="BN941" s="63"/>
      <c r="BO941" s="63"/>
      <c r="BP941" s="63"/>
      <c r="BQ941" s="63"/>
      <c r="BR941" s="63"/>
      <c r="BS941" s="63"/>
      <c r="BT941" s="63"/>
      <c r="BU941" s="63"/>
      <c r="BV941" s="63"/>
      <c r="BW941" s="63"/>
      <c r="BX941" s="63"/>
      <c r="BY941" s="63">
        <v>81</v>
      </c>
      <c r="BZ941" s="63"/>
      <c r="CA941" s="63"/>
      <c r="CB941" s="63"/>
      <c r="CC941" s="63"/>
      <c r="CD941" s="63"/>
      <c r="CE941" s="63"/>
      <c r="CF941" s="63"/>
      <c r="CG941" s="63"/>
      <c r="CH941" s="63"/>
      <c r="CI941" s="63"/>
      <c r="CJ941" s="63"/>
      <c r="CK941" s="63"/>
      <c r="CL941" s="63"/>
      <c r="CM941" s="63" t="s">
        <v>3020</v>
      </c>
      <c r="CN941" s="63">
        <v>2004517</v>
      </c>
      <c r="CO941" s="63" t="s">
        <v>3021</v>
      </c>
      <c r="CP941" s="66"/>
      <c r="CQ941" s="64">
        <v>38124</v>
      </c>
      <c r="CR941" s="78" t="s">
        <v>2038</v>
      </c>
      <c r="CS941" s="78" t="s">
        <v>2038</v>
      </c>
    </row>
    <row r="942" spans="1:97">
      <c r="A942" s="63" t="s">
        <v>3591</v>
      </c>
      <c r="B942" s="63" t="s">
        <v>3009</v>
      </c>
      <c r="C942" s="63">
        <v>4712</v>
      </c>
      <c r="D942" s="19" t="s">
        <v>3782</v>
      </c>
      <c r="E942" s="63" t="s">
        <v>3804</v>
      </c>
      <c r="F942" s="63" t="s">
        <v>1818</v>
      </c>
      <c r="G942" s="65" t="s">
        <v>3599</v>
      </c>
      <c r="H942" s="65">
        <v>36</v>
      </c>
      <c r="I942" s="65">
        <v>32</v>
      </c>
      <c r="J942" s="65">
        <v>109</v>
      </c>
      <c r="K942" s="23">
        <v>42.698689999999999</v>
      </c>
      <c r="L942" s="23">
        <v>-109.78816</v>
      </c>
      <c r="M942" s="61" t="s">
        <v>3010</v>
      </c>
      <c r="N942" s="63" t="s">
        <v>3011</v>
      </c>
      <c r="O942" s="63"/>
      <c r="P942" s="63" t="s">
        <v>2396</v>
      </c>
      <c r="Q942" s="63"/>
      <c r="R942" s="63"/>
      <c r="S942" s="55"/>
      <c r="T942" s="63"/>
      <c r="U942" s="66" t="s">
        <v>3012</v>
      </c>
      <c r="V942" s="63"/>
      <c r="W942" s="66">
        <v>13930</v>
      </c>
      <c r="X942" s="66"/>
      <c r="Y942" s="24" t="s">
        <v>5220</v>
      </c>
      <c r="Z942" s="64">
        <v>38491</v>
      </c>
      <c r="AA942" s="63">
        <v>6.72</v>
      </c>
      <c r="AB942" s="63"/>
      <c r="AC942" s="63">
        <v>105</v>
      </c>
      <c r="AD942" s="63">
        <v>12</v>
      </c>
      <c r="AE942" s="63">
        <v>3220</v>
      </c>
      <c r="AF942" s="63">
        <v>46</v>
      </c>
      <c r="AG942" s="63"/>
      <c r="AH942" s="63">
        <v>5220</v>
      </c>
      <c r="AI942" s="63">
        <v>672</v>
      </c>
      <c r="AJ942" s="63">
        <v>0</v>
      </c>
      <c r="AK942" s="63">
        <v>0</v>
      </c>
      <c r="AL942" s="63">
        <v>35</v>
      </c>
      <c r="AM942" s="63">
        <v>11500</v>
      </c>
      <c r="AN942" s="63"/>
      <c r="AO942" s="63" t="s">
        <v>2975</v>
      </c>
      <c r="AP942" s="17">
        <f t="shared" si="333"/>
        <v>5.2394999999999996</v>
      </c>
      <c r="AQ942" s="17">
        <f t="shared" si="334"/>
        <v>0.98748000000000002</v>
      </c>
      <c r="AR942" s="17">
        <f t="shared" si="331"/>
        <v>140.07</v>
      </c>
      <c r="AS942" s="17">
        <f t="shared" si="353"/>
        <v>1.1766799999999999</v>
      </c>
      <c r="AT942" s="17">
        <f t="shared" si="335"/>
        <v>147.47366</v>
      </c>
      <c r="AU942" s="5">
        <f t="shared" si="336"/>
        <v>147.25620000000001</v>
      </c>
      <c r="AV942" s="5">
        <f t="shared" si="337"/>
        <v>11.014079999999998</v>
      </c>
      <c r="AW942" s="5">
        <f t="shared" si="351"/>
        <v>0</v>
      </c>
      <c r="AX942" s="5">
        <f t="shared" si="352"/>
        <v>0</v>
      </c>
      <c r="AY942" s="5">
        <f t="shared" si="338"/>
        <v>0.72870000000000001</v>
      </c>
      <c r="AZ942" s="5">
        <f t="shared" si="339"/>
        <v>158.99898000000002</v>
      </c>
      <c r="BA942" s="7">
        <f t="shared" si="340"/>
        <v>-3.7606358596969772E-2</v>
      </c>
      <c r="BB942" s="62">
        <f t="shared" si="341"/>
        <v>9310</v>
      </c>
      <c r="BC942" s="28">
        <f t="shared" si="342"/>
        <v>-0.10523786641037962</v>
      </c>
      <c r="BD942" s="32">
        <f t="shared" si="343"/>
        <v>3.5528378423645278E-2</v>
      </c>
      <c r="BE942" s="32">
        <f t="shared" si="344"/>
        <v>6.6959754033364335E-3</v>
      </c>
      <c r="BF942" s="35">
        <f t="shared" si="345"/>
        <v>0.95777564617301825</v>
      </c>
      <c r="BG942" s="36">
        <f t="shared" si="346"/>
        <v>0.92614556395267433</v>
      </c>
      <c r="BH942" s="33">
        <f t="shared" si="347"/>
        <v>6.9271387778714028E-2</v>
      </c>
      <c r="BI942" s="33">
        <f t="shared" si="348"/>
        <v>4.5830482686115342E-3</v>
      </c>
      <c r="BJ942" s="63">
        <v>0</v>
      </c>
      <c r="BK942" s="63">
        <v>31</v>
      </c>
      <c r="BL942" s="63">
        <v>0</v>
      </c>
      <c r="BM942" s="63">
        <v>9430</v>
      </c>
      <c r="BN942" s="63">
        <v>0</v>
      </c>
      <c r="BO942" s="63">
        <v>0</v>
      </c>
      <c r="BP942" s="63">
        <v>0</v>
      </c>
      <c r="BQ942" s="63">
        <v>0</v>
      </c>
      <c r="BR942" s="63">
        <v>0</v>
      </c>
      <c r="BS942" s="63">
        <v>0</v>
      </c>
      <c r="BT942" s="63">
        <v>0</v>
      </c>
      <c r="BU942" s="63">
        <v>0</v>
      </c>
      <c r="BV942" s="63">
        <v>0</v>
      </c>
      <c r="BW942" s="63">
        <v>0</v>
      </c>
      <c r="BX942" s="63"/>
      <c r="BY942" s="63"/>
      <c r="BZ942" s="63"/>
      <c r="CA942" s="63"/>
      <c r="CB942" s="63"/>
      <c r="CC942" s="63"/>
      <c r="CD942" s="63"/>
      <c r="CE942" s="63"/>
      <c r="CF942" s="63"/>
      <c r="CG942" s="63"/>
      <c r="CH942" s="63"/>
      <c r="CI942" s="63"/>
      <c r="CJ942" s="63"/>
      <c r="CK942" s="63"/>
      <c r="CL942" s="63"/>
      <c r="CM942" s="63" t="s">
        <v>2974</v>
      </c>
      <c r="CN942" s="63">
        <v>20050519</v>
      </c>
      <c r="CO942" s="63" t="s">
        <v>2207</v>
      </c>
      <c r="CP942" s="66" t="s">
        <v>3033</v>
      </c>
      <c r="CQ942" s="64">
        <v>38497</v>
      </c>
      <c r="CR942" s="78" t="s">
        <v>2038</v>
      </c>
      <c r="CS942" s="78" t="s">
        <v>2038</v>
      </c>
    </row>
    <row r="943" spans="1:97">
      <c r="A943" s="63" t="s">
        <v>3591</v>
      </c>
      <c r="B943" s="63" t="s">
        <v>3554</v>
      </c>
      <c r="C943" s="63">
        <v>4074</v>
      </c>
      <c r="D943" s="19" t="s">
        <v>3782</v>
      </c>
      <c r="E943" s="63" t="s">
        <v>1707</v>
      </c>
      <c r="F943" s="63" t="s">
        <v>7278</v>
      </c>
      <c r="G943" s="65" t="s">
        <v>3597</v>
      </c>
      <c r="H943" s="65">
        <v>3</v>
      </c>
      <c r="I943" s="65">
        <v>16</v>
      </c>
      <c r="J943" s="65">
        <v>98</v>
      </c>
      <c r="K943" s="23">
        <v>41.396025000000002</v>
      </c>
      <c r="L943" s="23">
        <v>-108.424381</v>
      </c>
      <c r="M943" s="61" t="s">
        <v>3555</v>
      </c>
      <c r="N943" s="63" t="s">
        <v>3556</v>
      </c>
      <c r="O943" s="63"/>
      <c r="P943" s="63" t="s">
        <v>3551</v>
      </c>
      <c r="Q943" s="63"/>
      <c r="R943" s="63"/>
      <c r="S943" s="55"/>
      <c r="T943" s="63"/>
      <c r="U943" s="66" t="s">
        <v>3557</v>
      </c>
      <c r="V943" s="63"/>
      <c r="W943" s="66">
        <v>11958</v>
      </c>
      <c r="X943" s="66">
        <v>11930</v>
      </c>
      <c r="Y943" s="63"/>
      <c r="Z943" s="64">
        <v>37778</v>
      </c>
      <c r="AA943" s="63">
        <v>8.2100000000000009</v>
      </c>
      <c r="AB943" s="63"/>
      <c r="AC943" s="63">
        <v>10.7</v>
      </c>
      <c r="AD943" s="63"/>
      <c r="AE943" s="63">
        <v>1960</v>
      </c>
      <c r="AF943" s="63">
        <v>14</v>
      </c>
      <c r="AG943" s="63"/>
      <c r="AH943" s="63">
        <v>1899</v>
      </c>
      <c r="AI943" s="63">
        <v>2438</v>
      </c>
      <c r="AJ943" s="63"/>
      <c r="AK943" s="63"/>
      <c r="AL943" s="63">
        <v>60</v>
      </c>
      <c r="AM943" s="63">
        <v>6036</v>
      </c>
      <c r="AN943" s="63"/>
      <c r="AO943" s="63" t="s">
        <v>3553</v>
      </c>
      <c r="AP943" s="17">
        <f t="shared" si="333"/>
        <v>0.53393000000000002</v>
      </c>
      <c r="AQ943" s="17">
        <f t="shared" si="334"/>
        <v>0</v>
      </c>
      <c r="AR943" s="17">
        <f t="shared" si="331"/>
        <v>85.259999999999991</v>
      </c>
      <c r="AS943" s="17">
        <f t="shared" si="353"/>
        <v>0.35811999999999999</v>
      </c>
      <c r="AT943" s="17">
        <f t="shared" si="335"/>
        <v>86.152049999999988</v>
      </c>
      <c r="AU943" s="5">
        <f t="shared" si="336"/>
        <v>53.570789999999995</v>
      </c>
      <c r="AV943" s="5">
        <f t="shared" si="337"/>
        <v>39.958819999999996</v>
      </c>
      <c r="AW943" s="5">
        <f t="shared" si="351"/>
        <v>0</v>
      </c>
      <c r="AX943" s="5">
        <f t="shared" si="352"/>
        <v>0</v>
      </c>
      <c r="AY943" s="5">
        <f t="shared" si="338"/>
        <v>1.2492000000000001</v>
      </c>
      <c r="AZ943" s="5">
        <f t="shared" si="339"/>
        <v>94.778809999999993</v>
      </c>
      <c r="BA943" s="7">
        <f t="shared" si="340"/>
        <v>-4.7679870642299518E-2</v>
      </c>
      <c r="BB943" s="62">
        <f t="shared" si="341"/>
        <v>6381.7</v>
      </c>
      <c r="BC943" s="28">
        <f t="shared" si="342"/>
        <v>2.7839293911110737E-2</v>
      </c>
      <c r="BD943" s="32">
        <f t="shared" si="343"/>
        <v>6.1975309931684743E-3</v>
      </c>
      <c r="BE943" s="32">
        <f t="shared" si="344"/>
        <v>0</v>
      </c>
      <c r="BF943" s="35">
        <f t="shared" si="345"/>
        <v>0.99380246900683156</v>
      </c>
      <c r="BG943" s="37">
        <f t="shared" si="346"/>
        <v>0.56521906109604036</v>
      </c>
      <c r="BH943" s="33">
        <f t="shared" si="347"/>
        <v>0.42160077764217552</v>
      </c>
      <c r="BI943" s="33">
        <f t="shared" si="348"/>
        <v>1.3180161261784149E-2</v>
      </c>
      <c r="BJ943" s="63"/>
      <c r="BK943" s="63">
        <v>2.71</v>
      </c>
      <c r="BL943" s="63"/>
      <c r="BM943" s="63"/>
      <c r="BN943" s="63"/>
      <c r="BO943" s="63"/>
      <c r="BP943" s="63"/>
      <c r="BQ943" s="63"/>
      <c r="BR943" s="63"/>
      <c r="BS943" s="63">
        <v>1.07</v>
      </c>
      <c r="BT943" s="63"/>
      <c r="BU943" s="63"/>
      <c r="BV943" s="63"/>
      <c r="BW943" s="63"/>
      <c r="BX943" s="63"/>
      <c r="BY943" s="63"/>
      <c r="BZ943" s="63"/>
      <c r="CA943" s="63"/>
      <c r="CB943" s="63"/>
      <c r="CC943" s="63"/>
      <c r="CD943" s="63"/>
      <c r="CE943" s="63"/>
      <c r="CF943" s="63"/>
      <c r="CG943" s="63"/>
      <c r="CH943" s="63"/>
      <c r="CI943" s="63"/>
      <c r="CJ943" s="63"/>
      <c r="CK943" s="63"/>
      <c r="CL943" s="63"/>
      <c r="CM943" s="63"/>
      <c r="CN943" s="63">
        <v>20030606</v>
      </c>
      <c r="CO943" s="63" t="s">
        <v>3607</v>
      </c>
      <c r="CP943" s="66"/>
      <c r="CQ943" s="64">
        <v>37780</v>
      </c>
      <c r="CR943" s="78" t="s">
        <v>2039</v>
      </c>
      <c r="CS943" s="78" t="s">
        <v>6954</v>
      </c>
    </row>
    <row r="944" spans="1:97">
      <c r="A944" s="63" t="s">
        <v>3591</v>
      </c>
      <c r="B944" s="63" t="s">
        <v>3548</v>
      </c>
      <c r="C944" s="63">
        <v>4075</v>
      </c>
      <c r="D944" s="19" t="s">
        <v>3782</v>
      </c>
      <c r="E944" s="63" t="s">
        <v>1707</v>
      </c>
      <c r="F944" s="63" t="s">
        <v>7278</v>
      </c>
      <c r="G944" s="65" t="s">
        <v>3595</v>
      </c>
      <c r="H944" s="65">
        <v>7</v>
      </c>
      <c r="I944" s="65">
        <v>16</v>
      </c>
      <c r="J944" s="65">
        <v>98</v>
      </c>
      <c r="K944" s="23">
        <v>41.370795000000001</v>
      </c>
      <c r="L944" s="23">
        <v>-108.482373</v>
      </c>
      <c r="M944" s="61" t="s">
        <v>3549</v>
      </c>
      <c r="N944" s="63" t="s">
        <v>3550</v>
      </c>
      <c r="O944" s="63"/>
      <c r="P944" s="63" t="s">
        <v>3551</v>
      </c>
      <c r="Q944" s="63"/>
      <c r="R944" s="63"/>
      <c r="S944" s="55"/>
      <c r="T944" s="63"/>
      <c r="U944" s="66" t="s">
        <v>3552</v>
      </c>
      <c r="V944" s="63"/>
      <c r="W944" s="66">
        <v>11635</v>
      </c>
      <c r="X944" s="66">
        <v>11477</v>
      </c>
      <c r="Y944" s="63"/>
      <c r="Z944" s="64">
        <v>37778</v>
      </c>
      <c r="AA944" s="63">
        <v>7.97</v>
      </c>
      <c r="AB944" s="63"/>
      <c r="AC944" s="63">
        <v>19.8</v>
      </c>
      <c r="AD944" s="63">
        <v>1.2</v>
      </c>
      <c r="AE944" s="63">
        <v>3238</v>
      </c>
      <c r="AF944" s="63">
        <v>40.1</v>
      </c>
      <c r="AG944" s="63"/>
      <c r="AH944" s="63">
        <v>3549</v>
      </c>
      <c r="AI944" s="63">
        <v>3496</v>
      </c>
      <c r="AJ944" s="63"/>
      <c r="AK944" s="63"/>
      <c r="AL944" s="63">
        <v>20</v>
      </c>
      <c r="AM944" s="63">
        <v>8260</v>
      </c>
      <c r="AN944" s="63"/>
      <c r="AO944" s="63" t="s">
        <v>3553</v>
      </c>
      <c r="AP944" s="17">
        <f t="shared" si="333"/>
        <v>0.98802000000000001</v>
      </c>
      <c r="AQ944" s="17">
        <f t="shared" si="334"/>
        <v>9.8748000000000002E-2</v>
      </c>
      <c r="AR944" s="17">
        <f t="shared" ref="AR944:AR1007" si="354">IF(AE944&gt;0,AE944*0.0435,0)</f>
        <v>140.85299999999998</v>
      </c>
      <c r="AS944" s="17">
        <f t="shared" si="353"/>
        <v>1.0257579999999999</v>
      </c>
      <c r="AT944" s="17">
        <f t="shared" si="335"/>
        <v>142.96552599999998</v>
      </c>
      <c r="AU944" s="5">
        <f t="shared" si="336"/>
        <v>100.11729</v>
      </c>
      <c r="AV944" s="5">
        <f t="shared" si="337"/>
        <v>57.299439999999997</v>
      </c>
      <c r="AW944" s="5">
        <f t="shared" si="351"/>
        <v>0</v>
      </c>
      <c r="AX944" s="5">
        <f t="shared" si="352"/>
        <v>0</v>
      </c>
      <c r="AY944" s="5">
        <f t="shared" si="338"/>
        <v>0.41640000000000005</v>
      </c>
      <c r="AZ944" s="5">
        <f t="shared" si="339"/>
        <v>157.83313000000001</v>
      </c>
      <c r="BA944" s="7">
        <f t="shared" si="340"/>
        <v>-4.9427095844470893E-2</v>
      </c>
      <c r="BB944" s="62">
        <f t="shared" si="341"/>
        <v>10364.1</v>
      </c>
      <c r="BC944" s="28">
        <f t="shared" si="342"/>
        <v>0.11297727138492601</v>
      </c>
      <c r="BD944" s="32">
        <f t="shared" si="343"/>
        <v>6.9108968269735189E-3</v>
      </c>
      <c r="BE944" s="32">
        <f t="shared" si="344"/>
        <v>6.9071196926173662E-4</v>
      </c>
      <c r="BF944" s="35">
        <f t="shared" si="345"/>
        <v>0.99239839120376472</v>
      </c>
      <c r="BG944" s="37">
        <f t="shared" si="346"/>
        <v>0.63432366829448283</v>
      </c>
      <c r="BH944" s="33">
        <f t="shared" si="347"/>
        <v>0.36303810232997341</v>
      </c>
      <c r="BI944" s="33">
        <f t="shared" si="348"/>
        <v>2.6382293755436519E-3</v>
      </c>
      <c r="BJ944" s="63"/>
      <c r="BK944" s="63">
        <v>2.5000000000000001E-2</v>
      </c>
      <c r="BL944" s="63"/>
      <c r="BM944" s="63"/>
      <c r="BN944" s="63"/>
      <c r="BO944" s="63"/>
      <c r="BP944" s="63"/>
      <c r="BQ944" s="63"/>
      <c r="BR944" s="63"/>
      <c r="BS944" s="63">
        <v>4.1900000000000004</v>
      </c>
      <c r="BT944" s="63"/>
      <c r="BU944" s="63"/>
      <c r="BV944" s="63"/>
      <c r="BW944" s="63"/>
      <c r="BX944" s="63"/>
      <c r="BY944" s="63"/>
      <c r="BZ944" s="63"/>
      <c r="CA944" s="63"/>
      <c r="CB944" s="63"/>
      <c r="CC944" s="63"/>
      <c r="CD944" s="63"/>
      <c r="CE944" s="63"/>
      <c r="CF944" s="63"/>
      <c r="CG944" s="63"/>
      <c r="CH944" s="63"/>
      <c r="CI944" s="63"/>
      <c r="CJ944" s="63"/>
      <c r="CK944" s="63"/>
      <c r="CL944" s="63"/>
      <c r="CM944" s="63"/>
      <c r="CN944" s="63">
        <v>20030606</v>
      </c>
      <c r="CO944" s="63" t="s">
        <v>3607</v>
      </c>
      <c r="CP944" s="66"/>
      <c r="CQ944" s="64">
        <v>37780</v>
      </c>
      <c r="CR944" s="78" t="s">
        <v>2039</v>
      </c>
      <c r="CS944" s="78" t="s">
        <v>6954</v>
      </c>
    </row>
    <row r="945" spans="1:97">
      <c r="A945" s="63" t="s">
        <v>3591</v>
      </c>
      <c r="B945" s="63" t="s">
        <v>3558</v>
      </c>
      <c r="C945" s="63">
        <v>4076</v>
      </c>
      <c r="D945" s="19" t="s">
        <v>3782</v>
      </c>
      <c r="E945" s="63" t="s">
        <v>1707</v>
      </c>
      <c r="F945" s="63" t="s">
        <v>7278</v>
      </c>
      <c r="G945" s="65" t="s">
        <v>3604</v>
      </c>
      <c r="H945" s="65">
        <v>9</v>
      </c>
      <c r="I945" s="65">
        <v>16</v>
      </c>
      <c r="J945" s="65">
        <v>98</v>
      </c>
      <c r="K945" s="23">
        <v>41.370137</v>
      </c>
      <c r="L945" s="23">
        <v>-108.442059</v>
      </c>
      <c r="M945" s="61" t="s">
        <v>3559</v>
      </c>
      <c r="N945" s="63" t="s">
        <v>3560</v>
      </c>
      <c r="O945" s="63"/>
      <c r="P945" s="63" t="s">
        <v>3551</v>
      </c>
      <c r="Q945" s="63"/>
      <c r="R945" s="63"/>
      <c r="S945" s="55"/>
      <c r="T945" s="63"/>
      <c r="U945" s="66" t="s">
        <v>3561</v>
      </c>
      <c r="V945" s="63"/>
      <c r="W945" s="66">
        <v>12227</v>
      </c>
      <c r="X945" s="66">
        <v>12220</v>
      </c>
      <c r="Y945" s="63"/>
      <c r="Z945" s="64">
        <v>37778</v>
      </c>
      <c r="AA945" s="63">
        <v>8.0299999999999994</v>
      </c>
      <c r="AB945" s="63"/>
      <c r="AC945" s="63">
        <v>8.89</v>
      </c>
      <c r="AD945" s="63"/>
      <c r="AE945" s="63">
        <v>2173</v>
      </c>
      <c r="AF945" s="63">
        <v>8.91</v>
      </c>
      <c r="AG945" s="63"/>
      <c r="AH945" s="63">
        <v>1899</v>
      </c>
      <c r="AI945" s="63">
        <v>2687</v>
      </c>
      <c r="AJ945" s="63"/>
      <c r="AK945" s="63"/>
      <c r="AL945" s="63">
        <v>54</v>
      </c>
      <c r="AM945" s="63">
        <v>6272</v>
      </c>
      <c r="AN945" s="63"/>
      <c r="AO945" s="63" t="s">
        <v>3553</v>
      </c>
      <c r="AP945" s="17">
        <f t="shared" si="333"/>
        <v>0.44361100000000003</v>
      </c>
      <c r="AQ945" s="17">
        <f t="shared" si="334"/>
        <v>0</v>
      </c>
      <c r="AR945" s="17">
        <f t="shared" si="354"/>
        <v>94.525499999999994</v>
      </c>
      <c r="AS945" s="17">
        <f t="shared" si="353"/>
        <v>0.2279178</v>
      </c>
      <c r="AT945" s="17">
        <f t="shared" si="335"/>
        <v>95.197028799999998</v>
      </c>
      <c r="AU945" s="5">
        <f t="shared" si="336"/>
        <v>53.570789999999995</v>
      </c>
      <c r="AV945" s="5">
        <f t="shared" si="337"/>
        <v>44.039929999999998</v>
      </c>
      <c r="AW945" s="5">
        <f t="shared" si="351"/>
        <v>0</v>
      </c>
      <c r="AX945" s="5">
        <f t="shared" si="352"/>
        <v>0</v>
      </c>
      <c r="AY945" s="5">
        <f t="shared" si="338"/>
        <v>1.1242800000000002</v>
      </c>
      <c r="AZ945" s="5">
        <f t="shared" si="339"/>
        <v>98.734999999999985</v>
      </c>
      <c r="BA945" s="7">
        <f t="shared" si="340"/>
        <v>-1.8243356818840165E-2</v>
      </c>
      <c r="BB945" s="62">
        <f t="shared" si="341"/>
        <v>6830.7999999999993</v>
      </c>
      <c r="BC945" s="28">
        <f t="shared" si="342"/>
        <v>4.2647373080562878E-2</v>
      </c>
      <c r="BD945" s="32">
        <f t="shared" si="343"/>
        <v>4.6599248484108157E-3</v>
      </c>
      <c r="BE945" s="32">
        <f t="shared" si="344"/>
        <v>0</v>
      </c>
      <c r="BF945" s="35">
        <f t="shared" si="345"/>
        <v>0.99534007515158918</v>
      </c>
      <c r="BG945" s="37">
        <f t="shared" si="346"/>
        <v>0.54257142857142859</v>
      </c>
      <c r="BH945" s="33">
        <f t="shared" si="347"/>
        <v>0.4460417278573961</v>
      </c>
      <c r="BI945" s="33">
        <f t="shared" si="348"/>
        <v>1.1386843571175372E-2</v>
      </c>
      <c r="BJ945" s="63"/>
      <c r="BK945" s="63">
        <v>3.32</v>
      </c>
      <c r="BL945" s="63"/>
      <c r="BM945" s="63"/>
      <c r="BN945" s="63"/>
      <c r="BO945" s="63"/>
      <c r="BP945" s="63"/>
      <c r="BQ945" s="63"/>
      <c r="BR945" s="63"/>
      <c r="BS945" s="63">
        <v>1.66</v>
      </c>
      <c r="BT945" s="63"/>
      <c r="BU945" s="63"/>
      <c r="BV945" s="63"/>
      <c r="BW945" s="63"/>
      <c r="BX945" s="63"/>
      <c r="BY945" s="63"/>
      <c r="BZ945" s="63"/>
      <c r="CA945" s="63"/>
      <c r="CB945" s="63"/>
      <c r="CC945" s="63"/>
      <c r="CD945" s="63"/>
      <c r="CE945" s="63"/>
      <c r="CF945" s="63"/>
      <c r="CG945" s="63"/>
      <c r="CH945" s="63"/>
      <c r="CI945" s="63"/>
      <c r="CJ945" s="63"/>
      <c r="CK945" s="63"/>
      <c r="CL945" s="63"/>
      <c r="CM945" s="63"/>
      <c r="CN945" s="63">
        <v>20030606</v>
      </c>
      <c r="CO945" s="63" t="s">
        <v>3607</v>
      </c>
      <c r="CP945" s="66"/>
      <c r="CQ945" s="64">
        <v>37780</v>
      </c>
      <c r="CR945" s="78" t="s">
        <v>2039</v>
      </c>
      <c r="CS945" s="78" t="s">
        <v>6954</v>
      </c>
    </row>
    <row r="946" spans="1:97">
      <c r="A946" s="63" t="s">
        <v>3591</v>
      </c>
      <c r="B946" s="63" t="s">
        <v>6458</v>
      </c>
      <c r="C946" s="63">
        <v>4273</v>
      </c>
      <c r="D946" s="19" t="s">
        <v>3782</v>
      </c>
      <c r="E946" s="63" t="s">
        <v>1707</v>
      </c>
      <c r="F946" s="63" t="s">
        <v>7278</v>
      </c>
      <c r="G946" s="65" t="s">
        <v>264</v>
      </c>
      <c r="H946" s="65">
        <v>35</v>
      </c>
      <c r="I946" s="65">
        <v>17</v>
      </c>
      <c r="J946" s="65">
        <v>98</v>
      </c>
      <c r="K946" s="23">
        <v>41.401474</v>
      </c>
      <c r="L946" s="23">
        <v>-108.410971</v>
      </c>
      <c r="M946" s="61" t="s">
        <v>6459</v>
      </c>
      <c r="N946" s="63" t="s">
        <v>6460</v>
      </c>
      <c r="O946" s="63"/>
      <c r="P946" s="63" t="s">
        <v>3551</v>
      </c>
      <c r="Q946" s="63"/>
      <c r="R946" s="63"/>
      <c r="S946" s="55"/>
      <c r="T946" s="63"/>
      <c r="U946" s="66" t="s">
        <v>6461</v>
      </c>
      <c r="V946" s="63"/>
      <c r="W946" s="66">
        <v>12018</v>
      </c>
      <c r="X946" s="66">
        <v>12005</v>
      </c>
      <c r="Y946" s="63"/>
      <c r="Z946" s="64">
        <v>37875</v>
      </c>
      <c r="AA946" s="63">
        <v>7.8</v>
      </c>
      <c r="AB946" s="63"/>
      <c r="AC946" s="63">
        <v>25</v>
      </c>
      <c r="AD946" s="63">
        <v>1.2</v>
      </c>
      <c r="AE946" s="63">
        <v>3500</v>
      </c>
      <c r="AF946" s="63">
        <v>38</v>
      </c>
      <c r="AG946" s="63"/>
      <c r="AH946" s="63">
        <v>4199</v>
      </c>
      <c r="AI946" s="63">
        <v>1375</v>
      </c>
      <c r="AJ946" s="63"/>
      <c r="AK946" s="63"/>
      <c r="AL946" s="63">
        <v>420</v>
      </c>
      <c r="AM946" s="63">
        <v>10000</v>
      </c>
      <c r="AN946" s="63"/>
      <c r="AO946" s="63" t="s">
        <v>6341</v>
      </c>
      <c r="AP946" s="17">
        <f t="shared" si="333"/>
        <v>1.2475000000000001</v>
      </c>
      <c r="AQ946" s="17">
        <f t="shared" si="334"/>
        <v>9.8748000000000002E-2</v>
      </c>
      <c r="AR946" s="17">
        <f t="shared" si="354"/>
        <v>152.25</v>
      </c>
      <c r="AS946" s="17">
        <f t="shared" si="353"/>
        <v>0.9720399999999999</v>
      </c>
      <c r="AT946" s="17">
        <f t="shared" si="335"/>
        <v>154.568288</v>
      </c>
      <c r="AU946" s="5">
        <f t="shared" si="336"/>
        <v>118.45379</v>
      </c>
      <c r="AV946" s="5">
        <f t="shared" si="337"/>
        <v>22.536249999999999</v>
      </c>
      <c r="AW946" s="5">
        <f t="shared" si="351"/>
        <v>0</v>
      </c>
      <c r="AX946" s="5">
        <f t="shared" si="352"/>
        <v>0</v>
      </c>
      <c r="AY946" s="5">
        <f t="shared" si="338"/>
        <v>8.7444000000000006</v>
      </c>
      <c r="AZ946" s="5">
        <f t="shared" si="339"/>
        <v>149.73444000000001</v>
      </c>
      <c r="BA946" s="7">
        <f t="shared" si="340"/>
        <v>1.5884997258388E-2</v>
      </c>
      <c r="BB946" s="62">
        <f t="shared" si="341"/>
        <v>9558.2000000000007</v>
      </c>
      <c r="BC946" s="28">
        <f t="shared" si="342"/>
        <v>-2.2588990806924933E-2</v>
      </c>
      <c r="BD946" s="32">
        <f t="shared" si="343"/>
        <v>8.0708663862538218E-3</v>
      </c>
      <c r="BE946" s="32">
        <f t="shared" si="344"/>
        <v>6.388632576431202E-4</v>
      </c>
      <c r="BF946" s="35">
        <f t="shared" si="345"/>
        <v>0.99129027035610306</v>
      </c>
      <c r="BG946" s="36">
        <f t="shared" si="346"/>
        <v>0.79109248346606165</v>
      </c>
      <c r="BH946" s="33">
        <f t="shared" si="347"/>
        <v>0.15050812625338564</v>
      </c>
      <c r="BI946" s="33">
        <f t="shared" si="348"/>
        <v>5.8399390280552695E-2</v>
      </c>
      <c r="BJ946" s="63"/>
      <c r="BK946" s="63">
        <v>2.2000000000000002</v>
      </c>
      <c r="BL946" s="63"/>
      <c r="BM946" s="63"/>
      <c r="BN946" s="63"/>
      <c r="BO946" s="63"/>
      <c r="BP946" s="63"/>
      <c r="BQ946" s="63"/>
      <c r="BR946" s="63"/>
      <c r="BS946" s="63">
        <v>0.34</v>
      </c>
      <c r="BT946" s="63"/>
      <c r="BU946" s="63"/>
      <c r="BV946" s="63"/>
      <c r="BW946" s="63"/>
      <c r="BX946" s="63"/>
      <c r="BY946" s="63"/>
      <c r="BZ946" s="63"/>
      <c r="CA946" s="63"/>
      <c r="CB946" s="63"/>
      <c r="CC946" s="63"/>
      <c r="CD946" s="63"/>
      <c r="CE946" s="63"/>
      <c r="CF946" s="63"/>
      <c r="CG946" s="63"/>
      <c r="CH946" s="63"/>
      <c r="CI946" s="63"/>
      <c r="CJ946" s="63"/>
      <c r="CK946" s="63"/>
      <c r="CL946" s="63"/>
      <c r="CM946" s="63"/>
      <c r="CN946" s="63">
        <v>2003911</v>
      </c>
      <c r="CO946" s="63" t="s">
        <v>3607</v>
      </c>
      <c r="CP946" s="66"/>
      <c r="CQ946" s="64">
        <v>37876</v>
      </c>
      <c r="CR946" s="78" t="s">
        <v>2039</v>
      </c>
      <c r="CS946" s="78" t="s">
        <v>6954</v>
      </c>
    </row>
    <row r="947" spans="1:97">
      <c r="A947" s="63" t="s">
        <v>3591</v>
      </c>
      <c r="B947" s="63" t="s">
        <v>1895</v>
      </c>
      <c r="C947" s="63">
        <v>4361</v>
      </c>
      <c r="D947" s="19" t="s">
        <v>3782</v>
      </c>
      <c r="E947" s="63" t="s">
        <v>3804</v>
      </c>
      <c r="F947" s="63" t="s">
        <v>7278</v>
      </c>
      <c r="G947" s="65" t="s">
        <v>3595</v>
      </c>
      <c r="H947" s="65">
        <v>8</v>
      </c>
      <c r="I947" s="65">
        <v>29</v>
      </c>
      <c r="J947" s="65">
        <v>108</v>
      </c>
      <c r="K947" s="23">
        <v>42.491889999999998</v>
      </c>
      <c r="L947" s="23">
        <v>-109.74968</v>
      </c>
      <c r="M947" s="61" t="s">
        <v>1896</v>
      </c>
      <c r="N947" s="63" t="s">
        <v>1897</v>
      </c>
      <c r="O947" s="63"/>
      <c r="P947" s="63" t="s">
        <v>3551</v>
      </c>
      <c r="Q947" s="63"/>
      <c r="R947" s="63"/>
      <c r="S947" s="55"/>
      <c r="T947" s="63"/>
      <c r="U947" s="66" t="s">
        <v>4624</v>
      </c>
      <c r="V947" s="63"/>
      <c r="W947" s="66">
        <v>13000</v>
      </c>
      <c r="X947" s="66">
        <v>12715</v>
      </c>
      <c r="Y947" s="63"/>
      <c r="Z947" s="64">
        <v>38014</v>
      </c>
      <c r="AA947" s="63">
        <v>8.59</v>
      </c>
      <c r="AB947" s="63"/>
      <c r="AC947" s="63">
        <v>20</v>
      </c>
      <c r="AD947" s="63">
        <v>2.4</v>
      </c>
      <c r="AE947" s="63">
        <v>985</v>
      </c>
      <c r="AF947" s="63">
        <v>59</v>
      </c>
      <c r="AG947" s="63"/>
      <c r="AH947" s="63">
        <v>700</v>
      </c>
      <c r="AI947" s="63">
        <v>1626</v>
      </c>
      <c r="AJ947" s="63">
        <v>52</v>
      </c>
      <c r="AK947" s="63"/>
      <c r="AL947" s="63">
        <v>95</v>
      </c>
      <c r="AM947" s="63">
        <v>4295</v>
      </c>
      <c r="AN947" s="63"/>
      <c r="AO947" s="63" t="s">
        <v>3454</v>
      </c>
      <c r="AP947" s="17">
        <f t="shared" si="333"/>
        <v>0.998</v>
      </c>
      <c r="AQ947" s="17">
        <f t="shared" si="334"/>
        <v>0.197496</v>
      </c>
      <c r="AR947" s="17">
        <f t="shared" si="354"/>
        <v>42.847499999999997</v>
      </c>
      <c r="AS947" s="17">
        <f t="shared" si="353"/>
        <v>1.50922</v>
      </c>
      <c r="AT947" s="17">
        <f t="shared" si="335"/>
        <v>45.552215999999994</v>
      </c>
      <c r="AU947" s="5">
        <f t="shared" si="336"/>
        <v>19.747</v>
      </c>
      <c r="AV947" s="5">
        <f t="shared" si="337"/>
        <v>26.650139999999997</v>
      </c>
      <c r="AW947" s="5">
        <f t="shared" si="351"/>
        <v>1.7331599999999998</v>
      </c>
      <c r="AX947" s="5">
        <f t="shared" si="352"/>
        <v>0</v>
      </c>
      <c r="AY947" s="5">
        <f t="shared" si="338"/>
        <v>1.9779000000000002</v>
      </c>
      <c r="AZ947" s="5">
        <f t="shared" si="339"/>
        <v>50.108199999999989</v>
      </c>
      <c r="BA947" s="7">
        <f t="shared" si="340"/>
        <v>-4.7626637960679535E-2</v>
      </c>
      <c r="BB947" s="62">
        <f t="shared" si="341"/>
        <v>3539.4</v>
      </c>
      <c r="BC947" s="28">
        <f t="shared" si="342"/>
        <v>-9.6446441335647906E-2</v>
      </c>
      <c r="BD947" s="32">
        <f t="shared" si="343"/>
        <v>2.1908923157547378E-2</v>
      </c>
      <c r="BE947" s="32">
        <f t="shared" si="344"/>
        <v>4.3355958796823411E-3</v>
      </c>
      <c r="BF947" s="35">
        <f t="shared" si="345"/>
        <v>0.97375548096277031</v>
      </c>
      <c r="BG947" s="33">
        <f t="shared" si="346"/>
        <v>0.39408719530935066</v>
      </c>
      <c r="BH947" s="37">
        <f t="shared" si="347"/>
        <v>0.53185187254780664</v>
      </c>
      <c r="BI947" s="33">
        <f t="shared" si="348"/>
        <v>3.9472581333993249E-2</v>
      </c>
      <c r="BJ947" s="63"/>
      <c r="BK947" s="63">
        <v>16</v>
      </c>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v>2004128</v>
      </c>
      <c r="CO947" s="63" t="s">
        <v>1898</v>
      </c>
      <c r="CP947" s="66"/>
      <c r="CQ947" s="64">
        <v>38016</v>
      </c>
      <c r="CR947" s="78" t="s">
        <v>2038</v>
      </c>
      <c r="CS947" s="78" t="s">
        <v>2038</v>
      </c>
    </row>
    <row r="948" spans="1:97">
      <c r="A948" s="63" t="s">
        <v>3591</v>
      </c>
      <c r="B948" s="63" t="s">
        <v>1934</v>
      </c>
      <c r="C948" s="63">
        <v>5869</v>
      </c>
      <c r="D948" s="19" t="s">
        <v>3782</v>
      </c>
      <c r="E948" s="63" t="s">
        <v>3804</v>
      </c>
      <c r="F948" s="63" t="s">
        <v>3222</v>
      </c>
      <c r="G948" s="65" t="s">
        <v>259</v>
      </c>
      <c r="H948" s="65">
        <v>23</v>
      </c>
      <c r="I948" s="65">
        <v>29</v>
      </c>
      <c r="J948" s="65">
        <v>108</v>
      </c>
      <c r="K948" s="23">
        <v>42.47278</v>
      </c>
      <c r="L948" s="23">
        <v>-109.67778</v>
      </c>
      <c r="M948" s="61" t="s">
        <v>1935</v>
      </c>
      <c r="N948" s="63" t="s">
        <v>1936</v>
      </c>
      <c r="O948" s="63"/>
      <c r="P948" s="63" t="s">
        <v>3551</v>
      </c>
      <c r="Q948" s="63"/>
      <c r="R948" s="63"/>
      <c r="S948" s="55">
        <f>IF(U948&gt;0,V948-U948,"")</f>
        <v>3087</v>
      </c>
      <c r="T948" s="63"/>
      <c r="U948" s="66">
        <v>9237</v>
      </c>
      <c r="V948" s="63">
        <v>12324</v>
      </c>
      <c r="W948" s="66">
        <v>12485</v>
      </c>
      <c r="X948" s="66"/>
      <c r="Y948" s="63"/>
      <c r="Z948" s="64"/>
      <c r="AA948" s="63">
        <v>6.98</v>
      </c>
      <c r="AB948" s="63"/>
      <c r="AC948" s="63">
        <v>38</v>
      </c>
      <c r="AD948" s="63">
        <v>4</v>
      </c>
      <c r="AE948" s="63">
        <v>2001</v>
      </c>
      <c r="AF948" s="63">
        <v>55</v>
      </c>
      <c r="AG948" s="63"/>
      <c r="AH948" s="63">
        <v>2641</v>
      </c>
      <c r="AI948" s="63">
        <v>1122</v>
      </c>
      <c r="AJ948" s="63">
        <v>0</v>
      </c>
      <c r="AK948" s="63">
        <v>0</v>
      </c>
      <c r="AL948" s="63">
        <v>124</v>
      </c>
      <c r="AM948" s="63">
        <v>6230</v>
      </c>
      <c r="AN948" s="63"/>
      <c r="AO948" s="63" t="s">
        <v>1902</v>
      </c>
      <c r="AP948" s="17">
        <f t="shared" si="333"/>
        <v>1.8961999999999999</v>
      </c>
      <c r="AQ948" s="17">
        <f t="shared" si="334"/>
        <v>0.32916000000000001</v>
      </c>
      <c r="AR948" s="17">
        <f t="shared" si="354"/>
        <v>87.043499999999995</v>
      </c>
      <c r="AS948" s="17">
        <f t="shared" si="353"/>
        <v>1.4068999999999998</v>
      </c>
      <c r="AT948" s="17">
        <f t="shared" si="335"/>
        <v>90.675759999999983</v>
      </c>
      <c r="AU948" s="5">
        <f t="shared" si="336"/>
        <v>74.502610000000004</v>
      </c>
      <c r="AV948" s="5">
        <f t="shared" si="337"/>
        <v>18.389579999999999</v>
      </c>
      <c r="AW948" s="5">
        <f t="shared" si="351"/>
        <v>0</v>
      </c>
      <c r="AX948" s="5">
        <f t="shared" si="352"/>
        <v>0</v>
      </c>
      <c r="AY948" s="5">
        <f t="shared" si="338"/>
        <v>2.5816800000000004</v>
      </c>
      <c r="AZ948" s="5">
        <f t="shared" si="339"/>
        <v>95.473870000000005</v>
      </c>
      <c r="BA948" s="7">
        <f t="shared" si="340"/>
        <v>-2.5775554858744668E-2</v>
      </c>
      <c r="BB948" s="62">
        <f t="shared" si="341"/>
        <v>5985</v>
      </c>
      <c r="BC948" s="28">
        <f t="shared" si="342"/>
        <v>-2.0057306590257881E-2</v>
      </c>
      <c r="BD948" s="32">
        <f t="shared" si="343"/>
        <v>2.0911873250359304E-2</v>
      </c>
      <c r="BE948" s="32">
        <f t="shared" si="344"/>
        <v>3.6300771010907445E-3</v>
      </c>
      <c r="BF948" s="35">
        <f t="shared" si="345"/>
        <v>0.97545804964854999</v>
      </c>
      <c r="BG948" s="36">
        <f t="shared" si="346"/>
        <v>0.78034555423384433</v>
      </c>
      <c r="BH948" s="33">
        <f t="shared" si="347"/>
        <v>0.1926137486623303</v>
      </c>
      <c r="BI948" s="33">
        <f t="shared" si="348"/>
        <v>2.7040697103825374E-2</v>
      </c>
      <c r="BJ948" s="63">
        <v>0</v>
      </c>
      <c r="BK948" s="63">
        <v>130.1</v>
      </c>
      <c r="BL948" s="63">
        <v>0</v>
      </c>
      <c r="BM948" s="63">
        <v>5138</v>
      </c>
      <c r="BN948" s="63">
        <v>0</v>
      </c>
      <c r="BO948" s="63">
        <v>0</v>
      </c>
      <c r="BP948" s="63">
        <v>0</v>
      </c>
      <c r="BQ948" s="63">
        <v>0</v>
      </c>
      <c r="BR948" s="63">
        <v>0</v>
      </c>
      <c r="BS948" s="63">
        <v>0</v>
      </c>
      <c r="BT948" s="63">
        <v>0</v>
      </c>
      <c r="BU948" s="63">
        <v>0</v>
      </c>
      <c r="BV948" s="63">
        <v>0</v>
      </c>
      <c r="BW948" s="63">
        <v>0</v>
      </c>
      <c r="BX948" s="63"/>
      <c r="BY948" s="63"/>
      <c r="BZ948" s="63"/>
      <c r="CA948" s="63"/>
      <c r="CB948" s="63"/>
      <c r="CC948" s="63"/>
      <c r="CD948" s="63"/>
      <c r="CE948" s="63"/>
      <c r="CF948" s="63"/>
      <c r="CG948" s="63"/>
      <c r="CH948" s="63"/>
      <c r="CI948" s="63"/>
      <c r="CJ948" s="63"/>
      <c r="CK948" s="63"/>
      <c r="CL948" s="63"/>
      <c r="CM948" s="63"/>
      <c r="CN948" s="63"/>
      <c r="CO948" s="63" t="s">
        <v>2137</v>
      </c>
      <c r="CP948" s="66"/>
      <c r="CQ948" s="64">
        <v>39232</v>
      </c>
      <c r="CR948" s="78" t="s">
        <v>2038</v>
      </c>
      <c r="CS948" s="78" t="s">
        <v>2038</v>
      </c>
    </row>
    <row r="949" spans="1:97" s="34" customFormat="1">
      <c r="A949" s="18" t="s">
        <v>3590</v>
      </c>
      <c r="B949" s="16" t="s">
        <v>6582</v>
      </c>
      <c r="C949" s="21">
        <v>49008459</v>
      </c>
      <c r="D949" s="21" t="s">
        <v>3782</v>
      </c>
      <c r="E949" s="21" t="s">
        <v>2393</v>
      </c>
      <c r="F949" s="21" t="s">
        <v>2528</v>
      </c>
      <c r="G949" s="22"/>
      <c r="H949" s="22" t="s">
        <v>7079</v>
      </c>
      <c r="I949" s="22">
        <v>12</v>
      </c>
      <c r="J949" s="22">
        <v>91</v>
      </c>
      <c r="K949" s="23">
        <v>41.005679999999998</v>
      </c>
      <c r="L949" s="23">
        <v>-107.59359000000001</v>
      </c>
      <c r="M949" s="61" t="s">
        <v>3694</v>
      </c>
      <c r="N949" s="21" t="s">
        <v>3695</v>
      </c>
      <c r="O949" s="25"/>
      <c r="P949" s="21" t="s">
        <v>2420</v>
      </c>
      <c r="Q949" s="74">
        <v>50</v>
      </c>
      <c r="R949" s="74"/>
      <c r="S949" s="74">
        <f>V949-U949</f>
        <v>60</v>
      </c>
      <c r="T949" s="21"/>
      <c r="U949" s="74">
        <v>3625</v>
      </c>
      <c r="V949" s="74">
        <v>3685</v>
      </c>
      <c r="W949" s="74">
        <v>4690</v>
      </c>
      <c r="X949" s="74"/>
      <c r="Y949" s="24" t="s">
        <v>3798</v>
      </c>
      <c r="Z949" s="25">
        <v>25350</v>
      </c>
      <c r="AA949" s="26">
        <v>8.4</v>
      </c>
      <c r="AB949" s="21" t="s">
        <v>3789</v>
      </c>
      <c r="AC949" s="21">
        <v>10</v>
      </c>
      <c r="AD949" s="21">
        <v>2</v>
      </c>
      <c r="AE949" s="21">
        <v>1056</v>
      </c>
      <c r="AF949" s="21">
        <v>12</v>
      </c>
      <c r="AG949" s="21">
        <v>-3</v>
      </c>
      <c r="AH949" s="21">
        <v>140</v>
      </c>
      <c r="AI949" s="21">
        <v>2342</v>
      </c>
      <c r="AJ949" s="27"/>
      <c r="AK949" s="27"/>
      <c r="AL949" s="21">
        <v>7</v>
      </c>
      <c r="AM949" s="21">
        <v>2512</v>
      </c>
      <c r="AO949" s="4"/>
      <c r="AP949" s="17">
        <f t="shared" si="333"/>
        <v>0.499</v>
      </c>
      <c r="AQ949" s="17">
        <f t="shared" si="334"/>
        <v>0.16458</v>
      </c>
      <c r="AR949" s="17">
        <f t="shared" si="354"/>
        <v>45.936</v>
      </c>
      <c r="AS949" s="17">
        <f t="shared" si="353"/>
        <v>0.30696000000000001</v>
      </c>
      <c r="AT949" s="17">
        <f t="shared" si="335"/>
        <v>46.90654</v>
      </c>
      <c r="AU949" s="5">
        <f t="shared" si="336"/>
        <v>3.9493999999999998</v>
      </c>
      <c r="AV949" s="5">
        <f t="shared" si="337"/>
        <v>38.385379999999998</v>
      </c>
      <c r="AW949" s="5"/>
      <c r="AX949" s="5"/>
      <c r="AY949" s="5">
        <f t="shared" si="338"/>
        <v>0.14574000000000001</v>
      </c>
      <c r="AZ949" s="5">
        <f t="shared" si="339"/>
        <v>42.480519999999999</v>
      </c>
      <c r="BA949" s="7">
        <f t="shared" si="340"/>
        <v>4.9515220659455648E-2</v>
      </c>
      <c r="BB949" s="62">
        <f t="shared" si="341"/>
        <v>3566</v>
      </c>
      <c r="BC949" s="28">
        <f t="shared" si="342"/>
        <v>0.1734123066798289</v>
      </c>
      <c r="BD949" s="32">
        <f t="shared" si="343"/>
        <v>1.0638175401553812E-2</v>
      </c>
      <c r="BE949" s="32">
        <f t="shared" si="344"/>
        <v>3.5086791735224982E-3</v>
      </c>
      <c r="BF949" s="35">
        <f t="shared" si="345"/>
        <v>0.98585314542492364</v>
      </c>
      <c r="BG949" s="33">
        <f t="shared" si="346"/>
        <v>9.2969671746014407E-2</v>
      </c>
      <c r="BH949" s="36">
        <f t="shared" si="347"/>
        <v>0.90359957928951906</v>
      </c>
      <c r="BI949" s="33">
        <f t="shared" si="348"/>
        <v>3.430748964466537E-3</v>
      </c>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24" t="s">
        <v>3696</v>
      </c>
      <c r="CN949" s="4"/>
      <c r="CO949" s="4"/>
      <c r="CP949" s="46"/>
      <c r="CQ949" s="4"/>
      <c r="CR949" s="78" t="s">
        <v>2038</v>
      </c>
      <c r="CS949" s="78" t="s">
        <v>6954</v>
      </c>
    </row>
    <row r="950" spans="1:97" s="34" customFormat="1">
      <c r="A950" s="18" t="s">
        <v>3590</v>
      </c>
      <c r="B950" s="16" t="s">
        <v>6583</v>
      </c>
      <c r="C950" s="21">
        <v>49008452</v>
      </c>
      <c r="D950" s="21" t="s">
        <v>3782</v>
      </c>
      <c r="E950" s="21" t="s">
        <v>2393</v>
      </c>
      <c r="F950" s="21" t="s">
        <v>2471</v>
      </c>
      <c r="G950" s="22"/>
      <c r="H950" s="22" t="s">
        <v>7084</v>
      </c>
      <c r="I950" s="22">
        <v>12</v>
      </c>
      <c r="J950" s="22">
        <v>91</v>
      </c>
      <c r="K950" s="23">
        <v>41.012369999999997</v>
      </c>
      <c r="L950" s="23">
        <v>-107.65797000000001</v>
      </c>
      <c r="M950" s="61" t="s">
        <v>3692</v>
      </c>
      <c r="N950" s="21" t="s">
        <v>3792</v>
      </c>
      <c r="O950" s="25"/>
      <c r="P950" s="21" t="s">
        <v>2420</v>
      </c>
      <c r="Q950" s="74"/>
      <c r="R950" s="74">
        <v>211</v>
      </c>
      <c r="S950" s="74">
        <f>V950-U950</f>
        <v>3</v>
      </c>
      <c r="T950" s="21"/>
      <c r="U950" s="74">
        <v>3556</v>
      </c>
      <c r="V950" s="74">
        <v>3559</v>
      </c>
      <c r="W950" s="74">
        <v>4001</v>
      </c>
      <c r="X950" s="74">
        <v>3100</v>
      </c>
      <c r="Y950" s="24" t="s">
        <v>3788</v>
      </c>
      <c r="Z950" s="25">
        <v>24348</v>
      </c>
      <c r="AA950" s="26">
        <v>8.4</v>
      </c>
      <c r="AB950" s="21" t="s">
        <v>3789</v>
      </c>
      <c r="AC950" s="21">
        <v>8</v>
      </c>
      <c r="AD950" s="21">
        <v>2</v>
      </c>
      <c r="AE950" s="21">
        <v>1349</v>
      </c>
      <c r="AF950" s="21">
        <v>8</v>
      </c>
      <c r="AG950" s="21">
        <v>-3</v>
      </c>
      <c r="AH950" s="21">
        <v>560</v>
      </c>
      <c r="AI950" s="21">
        <v>2513</v>
      </c>
      <c r="AJ950" s="27"/>
      <c r="AK950" s="27"/>
      <c r="AL950" s="21">
        <v>20</v>
      </c>
      <c r="AM950" s="21">
        <v>3245</v>
      </c>
      <c r="AO950" s="4"/>
      <c r="AP950" s="17">
        <f t="shared" si="333"/>
        <v>0.3992</v>
      </c>
      <c r="AQ950" s="17">
        <f t="shared" si="334"/>
        <v>0.16458</v>
      </c>
      <c r="AR950" s="17">
        <f t="shared" si="354"/>
        <v>58.681499999999993</v>
      </c>
      <c r="AS950" s="17">
        <f t="shared" si="353"/>
        <v>0.20463999999999999</v>
      </c>
      <c r="AT950" s="17">
        <f t="shared" si="335"/>
        <v>59.449919999999992</v>
      </c>
      <c r="AU950" s="5">
        <f t="shared" si="336"/>
        <v>15.797599999999999</v>
      </c>
      <c r="AV950" s="5">
        <f t="shared" si="337"/>
        <v>41.188069999999996</v>
      </c>
      <c r="AW950" s="5"/>
      <c r="AX950" s="5"/>
      <c r="AY950" s="5">
        <f t="shared" si="338"/>
        <v>0.41640000000000005</v>
      </c>
      <c r="AZ950" s="5">
        <f t="shared" si="339"/>
        <v>57.402070000000002</v>
      </c>
      <c r="BA950" s="7">
        <f t="shared" si="340"/>
        <v>1.7525161531266945E-2</v>
      </c>
      <c r="BB950" s="62">
        <f t="shared" si="341"/>
        <v>4457</v>
      </c>
      <c r="BC950" s="28">
        <f t="shared" si="342"/>
        <v>0.15736172422747338</v>
      </c>
      <c r="BD950" s="32">
        <f t="shared" si="343"/>
        <v>6.7148954952336365E-3</v>
      </c>
      <c r="BE950" s="32">
        <f t="shared" si="344"/>
        <v>2.7683805125389574E-3</v>
      </c>
      <c r="BF950" s="35">
        <f t="shared" si="345"/>
        <v>0.99051672399222734</v>
      </c>
      <c r="BG950" s="33">
        <f t="shared" si="346"/>
        <v>0.27520958738944429</v>
      </c>
      <c r="BH950" s="37">
        <f t="shared" si="347"/>
        <v>0.71753631881219604</v>
      </c>
      <c r="BI950" s="33">
        <f t="shared" si="348"/>
        <v>7.254093798359537E-3</v>
      </c>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24" t="s">
        <v>3788</v>
      </c>
      <c r="CN950" s="4"/>
      <c r="CO950" s="4"/>
      <c r="CP950" s="46"/>
      <c r="CQ950" s="4"/>
      <c r="CR950" s="78" t="s">
        <v>2038</v>
      </c>
      <c r="CS950" s="78" t="s">
        <v>6954</v>
      </c>
    </row>
    <row r="951" spans="1:97" s="44" customFormat="1">
      <c r="A951" s="20" t="s">
        <v>3590</v>
      </c>
      <c r="B951" s="16" t="s">
        <v>6583</v>
      </c>
      <c r="C951" s="4">
        <v>49017442</v>
      </c>
      <c r="D951" s="4" t="s">
        <v>3782</v>
      </c>
      <c r="E951" s="4" t="s">
        <v>2393</v>
      </c>
      <c r="F951" s="4" t="s">
        <v>2528</v>
      </c>
      <c r="G951" s="38"/>
      <c r="H951" s="38" t="s">
        <v>7084</v>
      </c>
      <c r="I951" s="38">
        <v>12</v>
      </c>
      <c r="J951" s="38">
        <v>91</v>
      </c>
      <c r="K951" s="23">
        <v>41.005130000000001</v>
      </c>
      <c r="L951" s="23">
        <v>-107.65855999999999</v>
      </c>
      <c r="M951" s="61" t="s">
        <v>3747</v>
      </c>
      <c r="N951" s="4" t="s">
        <v>2499</v>
      </c>
      <c r="O951" s="40"/>
      <c r="P951" s="4" t="s">
        <v>2420</v>
      </c>
      <c r="Q951" s="46">
        <v>925</v>
      </c>
      <c r="R951" s="46">
        <v>2700</v>
      </c>
      <c r="S951" s="46">
        <f>V951-U951</f>
        <v>44</v>
      </c>
      <c r="T951" s="4"/>
      <c r="U951" s="46">
        <v>3626</v>
      </c>
      <c r="V951" s="46">
        <v>3670</v>
      </c>
      <c r="W951" s="46">
        <v>6550</v>
      </c>
      <c r="X951" s="46">
        <v>3220</v>
      </c>
      <c r="Y951" s="39" t="s">
        <v>3798</v>
      </c>
      <c r="Z951" s="40">
        <v>23532</v>
      </c>
      <c r="AA951" s="41">
        <v>8.8999996185302734</v>
      </c>
      <c r="AB951" s="4" t="s">
        <v>3789</v>
      </c>
      <c r="AC951" s="4">
        <v>17</v>
      </c>
      <c r="AD951" s="4">
        <v>7</v>
      </c>
      <c r="AE951" s="4">
        <v>1286</v>
      </c>
      <c r="AF951" s="31">
        <v>52</v>
      </c>
      <c r="AG951" s="4">
        <v>-3</v>
      </c>
      <c r="AH951" s="4">
        <v>560</v>
      </c>
      <c r="AI951" s="4">
        <v>2159</v>
      </c>
      <c r="AJ951" s="31"/>
      <c r="AK951" s="31"/>
      <c r="AL951" s="4">
        <v>54</v>
      </c>
      <c r="AM951" s="4">
        <v>3231</v>
      </c>
      <c r="AO951" s="4" t="s">
        <v>5030</v>
      </c>
      <c r="AP951" s="17">
        <f t="shared" si="333"/>
        <v>0.84830000000000005</v>
      </c>
      <c r="AQ951" s="17">
        <f t="shared" si="334"/>
        <v>0.57603000000000004</v>
      </c>
      <c r="AR951" s="17">
        <f t="shared" si="354"/>
        <v>55.940999999999995</v>
      </c>
      <c r="AS951" s="17">
        <f t="shared" si="353"/>
        <v>1.33016</v>
      </c>
      <c r="AT951" s="17">
        <f t="shared" si="335"/>
        <v>58.695489999999992</v>
      </c>
      <c r="AU951" s="5">
        <f t="shared" si="336"/>
        <v>15.797599999999999</v>
      </c>
      <c r="AV951" s="5">
        <f t="shared" si="337"/>
        <v>35.386009999999999</v>
      </c>
      <c r="AW951" s="5"/>
      <c r="AX951" s="5"/>
      <c r="AY951" s="5">
        <f t="shared" si="338"/>
        <v>1.1242800000000002</v>
      </c>
      <c r="AZ951" s="5">
        <f t="shared" si="339"/>
        <v>52.30789</v>
      </c>
      <c r="BA951" s="7">
        <f t="shared" si="340"/>
        <v>5.7544193699326923E-2</v>
      </c>
      <c r="BB951" s="42">
        <f t="shared" si="341"/>
        <v>4132</v>
      </c>
      <c r="BC951" s="43">
        <f t="shared" si="342"/>
        <v>0.12236859975553444</v>
      </c>
      <c r="BD951" s="32">
        <f t="shared" si="343"/>
        <v>1.4452558450402241E-2</v>
      </c>
      <c r="BE951" s="32">
        <f t="shared" si="344"/>
        <v>9.8138715598080888E-3</v>
      </c>
      <c r="BF951" s="35">
        <f t="shared" si="345"/>
        <v>0.97573356998978966</v>
      </c>
      <c r="BG951" s="33">
        <f t="shared" si="346"/>
        <v>0.30201179974952153</v>
      </c>
      <c r="BH951" s="37">
        <f t="shared" si="347"/>
        <v>0.6764946932479976</v>
      </c>
      <c r="BI951" s="33">
        <f t="shared" si="348"/>
        <v>2.1493507002480889E-2</v>
      </c>
      <c r="BJ951" s="75"/>
      <c r="BK951" s="75"/>
      <c r="BL951" s="75"/>
      <c r="BM951" s="56"/>
      <c r="BN951" s="56"/>
      <c r="BO951" s="56"/>
      <c r="BP951" s="56"/>
      <c r="BQ951" s="56"/>
      <c r="BR951" s="56"/>
      <c r="BS951" s="56"/>
      <c r="BT951" s="56"/>
      <c r="BU951" s="56"/>
      <c r="BV951" s="56"/>
      <c r="BW951" s="56"/>
      <c r="BX951" s="56"/>
      <c r="BY951" s="56"/>
      <c r="BZ951" s="56"/>
      <c r="CA951" s="56"/>
      <c r="CB951" s="56"/>
      <c r="CC951" s="56"/>
      <c r="CD951" s="56"/>
      <c r="CE951" s="56"/>
      <c r="CF951" s="56"/>
      <c r="CG951" s="56"/>
      <c r="CH951" s="56"/>
      <c r="CI951" s="56"/>
      <c r="CJ951" s="56"/>
      <c r="CK951" s="56"/>
      <c r="CL951" s="56"/>
      <c r="CM951" s="39" t="s">
        <v>3798</v>
      </c>
      <c r="CN951" s="56"/>
      <c r="CO951" s="56"/>
      <c r="CP951" s="71"/>
      <c r="CQ951" s="56"/>
      <c r="CR951" s="78" t="s">
        <v>2038</v>
      </c>
      <c r="CS951" s="78" t="s">
        <v>6954</v>
      </c>
    </row>
    <row r="952" spans="1:97">
      <c r="A952" s="63" t="s">
        <v>3591</v>
      </c>
      <c r="B952" s="63" t="s">
        <v>7196</v>
      </c>
      <c r="C952" s="63">
        <v>4097</v>
      </c>
      <c r="D952" s="19" t="s">
        <v>3782</v>
      </c>
      <c r="E952" s="63" t="s">
        <v>2393</v>
      </c>
      <c r="F952" s="63" t="s">
        <v>2471</v>
      </c>
      <c r="G952" s="65" t="s">
        <v>3609</v>
      </c>
      <c r="H952" s="65">
        <v>18</v>
      </c>
      <c r="I952" s="65">
        <v>12</v>
      </c>
      <c r="J952" s="65">
        <v>91</v>
      </c>
      <c r="K952" s="23">
        <v>41.012839999999997</v>
      </c>
      <c r="L952" s="23">
        <v>-107.67464</v>
      </c>
      <c r="M952" s="61" t="s">
        <v>7197</v>
      </c>
      <c r="N952" s="63" t="s">
        <v>7198</v>
      </c>
      <c r="O952" s="63"/>
      <c r="P952" s="63" t="s">
        <v>2420</v>
      </c>
      <c r="Q952" s="63"/>
      <c r="R952" s="63"/>
      <c r="S952" s="55"/>
      <c r="T952" s="63"/>
      <c r="U952" s="66" t="s">
        <v>7199</v>
      </c>
      <c r="V952" s="63"/>
      <c r="W952" s="66">
        <v>4500</v>
      </c>
      <c r="X952" s="66">
        <v>2545</v>
      </c>
      <c r="Y952" s="63"/>
      <c r="Z952" s="64">
        <v>37585</v>
      </c>
      <c r="AA952" s="63">
        <v>7.63</v>
      </c>
      <c r="AB952" s="63"/>
      <c r="AC952" s="63">
        <v>58</v>
      </c>
      <c r="AD952" s="63">
        <v>23.8</v>
      </c>
      <c r="AE952" s="63">
        <v>14700</v>
      </c>
      <c r="AF952" s="63">
        <v>625</v>
      </c>
      <c r="AG952" s="63"/>
      <c r="AH952" s="63">
        <v>21200</v>
      </c>
      <c r="AI952" s="63">
        <v>1640</v>
      </c>
      <c r="AJ952" s="63"/>
      <c r="AK952" s="63"/>
      <c r="AL952" s="63">
        <v>214</v>
      </c>
      <c r="AM952" s="63">
        <v>36000</v>
      </c>
      <c r="AN952" s="63"/>
      <c r="AO952" s="63" t="s">
        <v>7180</v>
      </c>
      <c r="AP952" s="17">
        <f t="shared" si="333"/>
        <v>2.8942000000000001</v>
      </c>
      <c r="AQ952" s="17">
        <f t="shared" si="334"/>
        <v>1.9585020000000002</v>
      </c>
      <c r="AR952" s="17">
        <f t="shared" si="354"/>
        <v>639.44999999999993</v>
      </c>
      <c r="AS952" s="17">
        <f t="shared" si="353"/>
        <v>15.987499999999999</v>
      </c>
      <c r="AT952" s="17">
        <f t="shared" si="335"/>
        <v>660.29020199999991</v>
      </c>
      <c r="AU952" s="5">
        <f t="shared" si="336"/>
        <v>598.05200000000002</v>
      </c>
      <c r="AV952" s="5">
        <f t="shared" si="337"/>
        <v>26.879599999999996</v>
      </c>
      <c r="AW952" s="5">
        <f>IF(AJ952&gt;0,AJ952*0.03333,0)</f>
        <v>0</v>
      </c>
      <c r="AX952" s="5">
        <f>IF(AK952&gt;0,AK952*0.0588,0)</f>
        <v>0</v>
      </c>
      <c r="AY952" s="5">
        <f t="shared" si="338"/>
        <v>4.4554800000000006</v>
      </c>
      <c r="AZ952" s="5">
        <f t="shared" si="339"/>
        <v>629.38707999999997</v>
      </c>
      <c r="BA952" s="7">
        <f t="shared" si="340"/>
        <v>2.396190305227067E-2</v>
      </c>
      <c r="BB952" s="62">
        <f t="shared" si="341"/>
        <v>38460.800000000003</v>
      </c>
      <c r="BC952" s="28">
        <f t="shared" si="342"/>
        <v>3.3048261635652623E-2</v>
      </c>
      <c r="BD952" s="32">
        <f t="shared" si="343"/>
        <v>4.3832242114657345E-3</v>
      </c>
      <c r="BE952" s="32">
        <f t="shared" si="344"/>
        <v>2.9661230684140919E-3</v>
      </c>
      <c r="BF952" s="35">
        <f t="shared" si="345"/>
        <v>0.9926506527201201</v>
      </c>
      <c r="BG952" s="36">
        <f t="shared" si="346"/>
        <v>0.95021334089031517</v>
      </c>
      <c r="BH952" s="33">
        <f t="shared" si="347"/>
        <v>4.2707581477522544E-2</v>
      </c>
      <c r="BI952" s="33">
        <f t="shared" si="348"/>
        <v>7.0790776321623897E-3</v>
      </c>
      <c r="BJ952" s="63">
        <v>3.2</v>
      </c>
      <c r="BK952" s="63">
        <v>14.5</v>
      </c>
      <c r="BL952" s="63"/>
      <c r="BM952" s="63">
        <v>36661</v>
      </c>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v>4.8</v>
      </c>
      <c r="CM952" s="63" t="s">
        <v>7200</v>
      </c>
      <c r="CN952" s="63">
        <v>20021125</v>
      </c>
      <c r="CO952" s="63" t="s">
        <v>7201</v>
      </c>
      <c r="CP952" s="66"/>
      <c r="CQ952" s="64">
        <v>37613</v>
      </c>
      <c r="CR952" s="78" t="s">
        <v>2038</v>
      </c>
      <c r="CS952" s="78" t="s">
        <v>6954</v>
      </c>
    </row>
    <row r="953" spans="1:97" s="34" customFormat="1">
      <c r="A953" s="18" t="s">
        <v>3590</v>
      </c>
      <c r="B953" s="16" t="s">
        <v>6584</v>
      </c>
      <c r="C953" s="21">
        <v>49001477</v>
      </c>
      <c r="D953" s="21" t="s">
        <v>3782</v>
      </c>
      <c r="E953" s="21" t="s">
        <v>2393</v>
      </c>
      <c r="F953" s="21" t="s">
        <v>2418</v>
      </c>
      <c r="G953" s="22"/>
      <c r="H953" s="22" t="s">
        <v>3859</v>
      </c>
      <c r="I953" s="22">
        <v>12</v>
      </c>
      <c r="J953" s="22">
        <v>92</v>
      </c>
      <c r="K953" s="23">
        <v>41.020780000000002</v>
      </c>
      <c r="L953" s="23">
        <v>-107.73981000000001</v>
      </c>
      <c r="M953" s="61" t="s">
        <v>2419</v>
      </c>
      <c r="N953" s="21" t="s">
        <v>4871</v>
      </c>
      <c r="O953" s="25"/>
      <c r="P953" s="21" t="s">
        <v>2420</v>
      </c>
      <c r="Q953" s="74"/>
      <c r="R953" s="74">
        <v>3283</v>
      </c>
      <c r="S953" s="74">
        <f>V953-U953</f>
        <v>543</v>
      </c>
      <c r="T953" s="21"/>
      <c r="U953" s="74">
        <v>4399</v>
      </c>
      <c r="V953" s="74">
        <v>4942</v>
      </c>
      <c r="W953" s="74">
        <v>16248</v>
      </c>
      <c r="X953" s="74">
        <v>5035</v>
      </c>
      <c r="Y953" s="24" t="s">
        <v>3788</v>
      </c>
      <c r="Z953" s="25">
        <v>22054</v>
      </c>
      <c r="AA953" s="26">
        <v>8.1999999999999993</v>
      </c>
      <c r="AB953" s="21" t="s">
        <v>3837</v>
      </c>
      <c r="AC953" s="21">
        <v>9</v>
      </c>
      <c r="AD953" s="21">
        <v>4</v>
      </c>
      <c r="AE953" s="21">
        <v>3545</v>
      </c>
      <c r="AF953" s="21">
        <v>-3</v>
      </c>
      <c r="AG953" s="21">
        <v>-3</v>
      </c>
      <c r="AH953" s="21">
        <v>3220</v>
      </c>
      <c r="AI953" s="21">
        <v>3172</v>
      </c>
      <c r="AJ953" s="27"/>
      <c r="AK953" s="27"/>
      <c r="AL953" s="21">
        <v>44</v>
      </c>
      <c r="AM953" s="21">
        <v>8720</v>
      </c>
      <c r="AO953" s="4"/>
      <c r="AP953" s="17">
        <f t="shared" si="333"/>
        <v>0.4491</v>
      </c>
      <c r="AQ953" s="17">
        <f t="shared" si="334"/>
        <v>0.32916000000000001</v>
      </c>
      <c r="AR953" s="17">
        <f t="shared" si="354"/>
        <v>154.20749999999998</v>
      </c>
      <c r="AS953" s="17">
        <f t="shared" si="353"/>
        <v>0</v>
      </c>
      <c r="AT953" s="17">
        <f t="shared" si="335"/>
        <v>154.98575999999997</v>
      </c>
      <c r="AU953" s="5">
        <f t="shared" si="336"/>
        <v>90.836199999999991</v>
      </c>
      <c r="AV953" s="5">
        <f t="shared" si="337"/>
        <v>51.989079999999994</v>
      </c>
      <c r="AW953" s="5"/>
      <c r="AX953" s="5"/>
      <c r="AY953" s="5">
        <f t="shared" si="338"/>
        <v>0.91608000000000012</v>
      </c>
      <c r="AZ953" s="5">
        <f t="shared" si="339"/>
        <v>143.74135999999999</v>
      </c>
      <c r="BA953" s="7">
        <f t="shared" si="340"/>
        <v>3.7641041764135734E-2</v>
      </c>
      <c r="BB953" s="62">
        <f t="shared" si="341"/>
        <v>9988</v>
      </c>
      <c r="BC953" s="28">
        <f t="shared" si="342"/>
        <v>6.7778490485353865E-2</v>
      </c>
      <c r="BD953" s="32">
        <f t="shared" si="343"/>
        <v>2.8976855680160557E-3</v>
      </c>
      <c r="BE953" s="32">
        <f t="shared" si="344"/>
        <v>2.1238080195238587E-3</v>
      </c>
      <c r="BF953" s="35">
        <f t="shared" si="345"/>
        <v>0.99497850641246011</v>
      </c>
      <c r="BG953" s="37">
        <f t="shared" si="346"/>
        <v>0.63194198246071975</v>
      </c>
      <c r="BH953" s="33">
        <f t="shared" si="347"/>
        <v>0.3616849040526679</v>
      </c>
      <c r="BI953" s="33">
        <f t="shared" si="348"/>
        <v>6.3731134866123447E-3</v>
      </c>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24" t="s">
        <v>7041</v>
      </c>
      <c r="CN953" s="4"/>
      <c r="CO953" s="4"/>
      <c r="CP953" s="46"/>
      <c r="CQ953" s="4"/>
      <c r="CR953" s="78" t="s">
        <v>2039</v>
      </c>
      <c r="CS953" s="78" t="s">
        <v>6954</v>
      </c>
    </row>
    <row r="954" spans="1:97" s="34" customFormat="1">
      <c r="A954" s="18" t="s">
        <v>3590</v>
      </c>
      <c r="B954" s="16" t="s">
        <v>6585</v>
      </c>
      <c r="C954" s="21">
        <v>49124359</v>
      </c>
      <c r="D954" s="21" t="s">
        <v>3782</v>
      </c>
      <c r="E954" s="21" t="s">
        <v>2393</v>
      </c>
      <c r="F954" s="21" t="s">
        <v>2471</v>
      </c>
      <c r="G954" s="22"/>
      <c r="H954" s="22" t="s">
        <v>3844</v>
      </c>
      <c r="I954" s="22">
        <v>12</v>
      </c>
      <c r="J954" s="22">
        <v>92</v>
      </c>
      <c r="K954" s="23">
        <v>41.030619999999999</v>
      </c>
      <c r="L954" s="23">
        <v>-107.68971000000001</v>
      </c>
      <c r="M954" s="61" t="s">
        <v>3766</v>
      </c>
      <c r="N954" s="21" t="s">
        <v>1637</v>
      </c>
      <c r="O954" s="25"/>
      <c r="P954" s="21" t="s">
        <v>2420</v>
      </c>
      <c r="Q954" s="74"/>
      <c r="R954" s="74"/>
      <c r="S954" s="74"/>
      <c r="T954" s="21" t="s">
        <v>2512</v>
      </c>
      <c r="U954" s="74"/>
      <c r="V954" s="74">
        <v>0</v>
      </c>
      <c r="W954" s="74">
        <v>4531</v>
      </c>
      <c r="X954" s="74">
        <v>4497</v>
      </c>
      <c r="Y954" s="24" t="s">
        <v>3788</v>
      </c>
      <c r="Z954" s="25">
        <v>26346</v>
      </c>
      <c r="AA954" s="26">
        <v>6</v>
      </c>
      <c r="AB954" s="21" t="s">
        <v>3789</v>
      </c>
      <c r="AC954" s="21">
        <v>804</v>
      </c>
      <c r="AD954" s="21">
        <v>431</v>
      </c>
      <c r="AE954" s="21">
        <v>1579</v>
      </c>
      <c r="AF954" s="21">
        <v>47</v>
      </c>
      <c r="AG954" s="21">
        <v>-3</v>
      </c>
      <c r="AH954" s="21">
        <v>4900</v>
      </c>
      <c r="AI954" s="21">
        <v>439</v>
      </c>
      <c r="AJ954" s="27"/>
      <c r="AK954" s="27"/>
      <c r="AL954" s="21">
        <v>2</v>
      </c>
      <c r="AM954" s="21">
        <v>7979</v>
      </c>
      <c r="AO954" s="4"/>
      <c r="AP954" s="17">
        <f t="shared" si="333"/>
        <v>40.119599999999998</v>
      </c>
      <c r="AQ954" s="17">
        <f t="shared" si="334"/>
        <v>35.466990000000003</v>
      </c>
      <c r="AR954" s="17">
        <f t="shared" si="354"/>
        <v>68.686499999999995</v>
      </c>
      <c r="AS954" s="17">
        <f t="shared" si="353"/>
        <v>1.2022599999999999</v>
      </c>
      <c r="AT954" s="17">
        <f t="shared" si="335"/>
        <v>145.47534999999999</v>
      </c>
      <c r="AU954" s="5">
        <f t="shared" si="336"/>
        <v>138.22899999999998</v>
      </c>
      <c r="AV954" s="5">
        <f t="shared" si="337"/>
        <v>7.1952099999999994</v>
      </c>
      <c r="AW954" s="5"/>
      <c r="AX954" s="5"/>
      <c r="AY954" s="5">
        <f t="shared" si="338"/>
        <v>4.1640000000000003E-2</v>
      </c>
      <c r="AZ954" s="5">
        <f t="shared" si="339"/>
        <v>145.46584999999999</v>
      </c>
      <c r="BA954" s="7">
        <f t="shared" si="340"/>
        <v>3.2652645964211081E-5</v>
      </c>
      <c r="BB954" s="62">
        <f t="shared" si="341"/>
        <v>8199</v>
      </c>
      <c r="BC954" s="28">
        <f t="shared" si="342"/>
        <v>1.3598714303374953E-2</v>
      </c>
      <c r="BD954" s="32">
        <f t="shared" si="343"/>
        <v>0.27578280444075232</v>
      </c>
      <c r="BE954" s="32">
        <f t="shared" si="344"/>
        <v>0.24380068513325456</v>
      </c>
      <c r="BF954" s="45">
        <f t="shared" si="345"/>
        <v>0.48041651042599309</v>
      </c>
      <c r="BG954" s="36">
        <f t="shared" si="346"/>
        <v>0.95025052271718757</v>
      </c>
      <c r="BH954" s="33">
        <f t="shared" si="347"/>
        <v>4.9463224530018557E-2</v>
      </c>
      <c r="BI954" s="33">
        <f t="shared" si="348"/>
        <v>2.8625275279386882E-4</v>
      </c>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24" t="s">
        <v>3788</v>
      </c>
      <c r="CN954" s="4"/>
      <c r="CO954" s="4"/>
      <c r="CP954" s="46"/>
      <c r="CQ954" s="4"/>
      <c r="CR954" s="78" t="s">
        <v>2039</v>
      </c>
      <c r="CS954" s="78" t="s">
        <v>6954</v>
      </c>
    </row>
    <row r="955" spans="1:97" s="44" customFormat="1">
      <c r="A955" s="20" t="s">
        <v>3590</v>
      </c>
      <c r="B955" s="16" t="s">
        <v>6585</v>
      </c>
      <c r="C955" s="4">
        <v>49124725</v>
      </c>
      <c r="D955" s="4" t="s">
        <v>3782</v>
      </c>
      <c r="E955" s="4" t="s">
        <v>2393</v>
      </c>
      <c r="F955" s="4" t="s">
        <v>2471</v>
      </c>
      <c r="G955" s="38"/>
      <c r="H955" s="38" t="s">
        <v>3844</v>
      </c>
      <c r="I955" s="38">
        <v>12</v>
      </c>
      <c r="J955" s="38">
        <v>92</v>
      </c>
      <c r="K955" s="23">
        <v>41.026000000000003</v>
      </c>
      <c r="L955" s="23">
        <v>-107.6966</v>
      </c>
      <c r="M955" s="61" t="s">
        <v>7134</v>
      </c>
      <c r="N955" s="4" t="s">
        <v>7135</v>
      </c>
      <c r="O955" s="40"/>
      <c r="P955" s="4" t="s">
        <v>2420</v>
      </c>
      <c r="Q955" s="46"/>
      <c r="R955" s="46"/>
      <c r="S955" s="46"/>
      <c r="T955" s="4"/>
      <c r="U955" s="46"/>
      <c r="V955" s="46"/>
      <c r="W955" s="46">
        <v>4500</v>
      </c>
      <c r="X955" s="46">
        <v>4464</v>
      </c>
      <c r="Y955" s="39" t="s">
        <v>3788</v>
      </c>
      <c r="Z955" s="40">
        <v>26346</v>
      </c>
      <c r="AA955" s="41">
        <v>7.5999999046325684</v>
      </c>
      <c r="AB955" s="4" t="s">
        <v>3789</v>
      </c>
      <c r="AC955" s="4">
        <v>167</v>
      </c>
      <c r="AD955" s="4">
        <v>42</v>
      </c>
      <c r="AE955" s="4">
        <v>1239</v>
      </c>
      <c r="AF955" s="31">
        <v>31</v>
      </c>
      <c r="AG955" s="4">
        <v>-3</v>
      </c>
      <c r="AH955" s="4">
        <v>2140</v>
      </c>
      <c r="AI955" s="4">
        <v>366</v>
      </c>
      <c r="AJ955" s="31"/>
      <c r="AK955" s="31"/>
      <c r="AL955" s="4">
        <v>5</v>
      </c>
      <c r="AM955" s="4">
        <v>3804</v>
      </c>
      <c r="AO955" s="4" t="s">
        <v>5038</v>
      </c>
      <c r="AP955" s="17">
        <f t="shared" si="333"/>
        <v>8.3332999999999995</v>
      </c>
      <c r="AQ955" s="17">
        <f t="shared" si="334"/>
        <v>3.4561800000000003</v>
      </c>
      <c r="AR955" s="17">
        <f t="shared" si="354"/>
        <v>53.896499999999996</v>
      </c>
      <c r="AS955" s="17">
        <f t="shared" si="353"/>
        <v>0.79297999999999991</v>
      </c>
      <c r="AT955" s="17">
        <f t="shared" si="335"/>
        <v>66.478960000000001</v>
      </c>
      <c r="AU955" s="5">
        <f t="shared" si="336"/>
        <v>60.369399999999999</v>
      </c>
      <c r="AV955" s="5">
        <f t="shared" si="337"/>
        <v>5.9987399999999997</v>
      </c>
      <c r="AW955" s="5"/>
      <c r="AX955" s="5"/>
      <c r="AY955" s="5">
        <f t="shared" si="338"/>
        <v>0.10410000000000001</v>
      </c>
      <c r="AZ955" s="5">
        <f t="shared" si="339"/>
        <v>66.472239999999999</v>
      </c>
      <c r="BA955" s="7">
        <f t="shared" si="340"/>
        <v>5.0544861573279452E-5</v>
      </c>
      <c r="BB955" s="42">
        <f t="shared" si="341"/>
        <v>3987</v>
      </c>
      <c r="BC955" s="43">
        <f t="shared" si="342"/>
        <v>2.3488640739314594E-2</v>
      </c>
      <c r="BD955" s="32">
        <f t="shared" si="343"/>
        <v>0.12535244233664306</v>
      </c>
      <c r="BE955" s="32">
        <f t="shared" si="344"/>
        <v>5.19890804549289E-2</v>
      </c>
      <c r="BF955" s="35">
        <f t="shared" si="345"/>
        <v>0.822658477208428</v>
      </c>
      <c r="BG955" s="36">
        <f t="shared" si="346"/>
        <v>0.90818964427857407</v>
      </c>
      <c r="BH955" s="33">
        <f t="shared" si="347"/>
        <v>9.0244288442814624E-2</v>
      </c>
      <c r="BI955" s="33">
        <f t="shared" si="348"/>
        <v>1.5660672786113423E-3</v>
      </c>
      <c r="BJ955" s="75"/>
      <c r="BK955" s="75"/>
      <c r="BL955" s="75"/>
      <c r="BM955" s="56"/>
      <c r="BN955" s="56"/>
      <c r="BO955" s="56"/>
      <c r="BP955" s="56"/>
      <c r="BQ955" s="56"/>
      <c r="BR955" s="56"/>
      <c r="BS955" s="56"/>
      <c r="BT955" s="56"/>
      <c r="BU955" s="56"/>
      <c r="BV955" s="56"/>
      <c r="BW955" s="56"/>
      <c r="BX955" s="56"/>
      <c r="BY955" s="56"/>
      <c r="BZ955" s="56"/>
      <c r="CA955" s="56"/>
      <c r="CB955" s="56"/>
      <c r="CC955" s="56"/>
      <c r="CD955" s="56"/>
      <c r="CE955" s="56"/>
      <c r="CF955" s="56"/>
      <c r="CG955" s="56"/>
      <c r="CH955" s="56"/>
      <c r="CI955" s="56"/>
      <c r="CJ955" s="56"/>
      <c r="CK955" s="56"/>
      <c r="CL955" s="56"/>
      <c r="CM955" s="39" t="s">
        <v>3788</v>
      </c>
      <c r="CN955" s="56"/>
      <c r="CO955" s="56"/>
      <c r="CP955" s="71"/>
      <c r="CQ955" s="56"/>
      <c r="CR955" s="78" t="s">
        <v>2039</v>
      </c>
      <c r="CS955" s="78" t="s">
        <v>6954</v>
      </c>
    </row>
    <row r="956" spans="1:97">
      <c r="A956" s="63" t="s">
        <v>3591</v>
      </c>
      <c r="B956" s="63" t="s">
        <v>7227</v>
      </c>
      <c r="C956" s="63">
        <v>421</v>
      </c>
      <c r="D956" s="19" t="s">
        <v>3782</v>
      </c>
      <c r="E956" s="63" t="s">
        <v>2393</v>
      </c>
      <c r="F956" s="63" t="s">
        <v>2471</v>
      </c>
      <c r="G956" s="65" t="s">
        <v>3592</v>
      </c>
      <c r="H956" s="65">
        <v>13</v>
      </c>
      <c r="I956" s="65">
        <v>12</v>
      </c>
      <c r="J956" s="65">
        <v>92</v>
      </c>
      <c r="K956" s="23">
        <v>41.014699999999998</v>
      </c>
      <c r="L956" s="23">
        <v>-107.70140000000001</v>
      </c>
      <c r="M956" s="61" t="s">
        <v>7228</v>
      </c>
      <c r="N956" s="63" t="s">
        <v>7229</v>
      </c>
      <c r="O956" s="63"/>
      <c r="P956" s="63" t="s">
        <v>2420</v>
      </c>
      <c r="Q956" s="63"/>
      <c r="R956" s="63"/>
      <c r="S956" s="55" t="str">
        <f>IF(U956&gt;0,V956-U956,"")</f>
        <v/>
      </c>
      <c r="T956" s="63"/>
      <c r="U956" s="66"/>
      <c r="V956" s="63"/>
      <c r="W956" s="66">
        <v>4495</v>
      </c>
      <c r="X956" s="66">
        <v>4495</v>
      </c>
      <c r="Y956" s="63"/>
      <c r="Z956" s="64">
        <v>30225</v>
      </c>
      <c r="AA956" s="63">
        <v>7.9</v>
      </c>
      <c r="AB956" s="63"/>
      <c r="AC956" s="63">
        <v>23</v>
      </c>
      <c r="AD956" s="63">
        <v>11</v>
      </c>
      <c r="AE956" s="63">
        <v>2201</v>
      </c>
      <c r="AF956" s="63">
        <v>30</v>
      </c>
      <c r="AG956" s="63"/>
      <c r="AH956" s="63">
        <v>730</v>
      </c>
      <c r="AI956" s="63">
        <v>4146</v>
      </c>
      <c r="AJ956" s="63">
        <v>300</v>
      </c>
      <c r="AK956" s="63">
        <v>0</v>
      </c>
      <c r="AL956" s="63">
        <v>0</v>
      </c>
      <c r="AM956" s="63">
        <v>5334</v>
      </c>
      <c r="AN956" s="63"/>
      <c r="AO956" s="63" t="s">
        <v>7230</v>
      </c>
      <c r="AP956" s="17">
        <f t="shared" si="333"/>
        <v>1.1476999999999999</v>
      </c>
      <c r="AQ956" s="17">
        <f t="shared" si="334"/>
        <v>0.90519000000000005</v>
      </c>
      <c r="AR956" s="17">
        <f t="shared" si="354"/>
        <v>95.743499999999997</v>
      </c>
      <c r="AS956" s="17">
        <f t="shared" si="353"/>
        <v>0.76739999999999997</v>
      </c>
      <c r="AT956" s="17">
        <f t="shared" si="335"/>
        <v>98.563789999999997</v>
      </c>
      <c r="AU956" s="5">
        <f t="shared" si="336"/>
        <v>20.593299999999999</v>
      </c>
      <c r="AV956" s="5">
        <f t="shared" si="337"/>
        <v>67.952939999999998</v>
      </c>
      <c r="AW956" s="5">
        <f>IF(AJ956&gt;0,AJ956*0.03333,0)</f>
        <v>9.9989999999999988</v>
      </c>
      <c r="AX956" s="5">
        <f>IF(AK956&gt;0,AK956*0.0588,0)</f>
        <v>0</v>
      </c>
      <c r="AY956" s="5">
        <f t="shared" si="338"/>
        <v>0</v>
      </c>
      <c r="AZ956" s="5">
        <f t="shared" si="339"/>
        <v>98.545239999999993</v>
      </c>
      <c r="BA956" s="7">
        <f t="shared" si="340"/>
        <v>9.4110351007281257E-5</v>
      </c>
      <c r="BB956" s="62">
        <f t="shared" si="341"/>
        <v>7441</v>
      </c>
      <c r="BC956" s="28">
        <f t="shared" si="342"/>
        <v>0.16493150684931507</v>
      </c>
      <c r="BD956" s="32">
        <f t="shared" si="343"/>
        <v>1.1644235677219799E-2</v>
      </c>
      <c r="BE956" s="32">
        <f t="shared" si="344"/>
        <v>9.1837986343666373E-3</v>
      </c>
      <c r="BF956" s="35">
        <f t="shared" si="345"/>
        <v>0.97917196568841347</v>
      </c>
      <c r="BG956" s="33">
        <f t="shared" si="346"/>
        <v>0.20897305643580552</v>
      </c>
      <c r="BH956" s="37">
        <f t="shared" si="347"/>
        <v>0.6895608555014936</v>
      </c>
      <c r="BI956" s="33">
        <f t="shared" si="348"/>
        <v>0</v>
      </c>
      <c r="BJ956" s="63">
        <v>0</v>
      </c>
      <c r="BK956" s="63">
        <v>0</v>
      </c>
      <c r="BL956" s="63">
        <v>0</v>
      </c>
      <c r="BM956" s="63">
        <v>4498</v>
      </c>
      <c r="BN956" s="63">
        <v>0</v>
      </c>
      <c r="BO956" s="63"/>
      <c r="BP956" s="63">
        <v>0</v>
      </c>
      <c r="BQ956" s="63">
        <v>0</v>
      </c>
      <c r="BR956" s="63">
        <v>0</v>
      </c>
      <c r="BS956" s="63">
        <v>0</v>
      </c>
      <c r="BT956" s="63">
        <v>0</v>
      </c>
      <c r="BU956" s="63">
        <v>0</v>
      </c>
      <c r="BV956" s="63">
        <v>0</v>
      </c>
      <c r="BW956" s="63">
        <v>0</v>
      </c>
      <c r="BX956" s="63"/>
      <c r="BY956" s="63"/>
      <c r="BZ956" s="63"/>
      <c r="CA956" s="63"/>
      <c r="CB956" s="63"/>
      <c r="CC956" s="63"/>
      <c r="CD956" s="63"/>
      <c r="CE956" s="63"/>
      <c r="CF956" s="63"/>
      <c r="CG956" s="63"/>
      <c r="CH956" s="63"/>
      <c r="CI956" s="63"/>
      <c r="CJ956" s="63"/>
      <c r="CK956" s="63"/>
      <c r="CL956" s="63"/>
      <c r="CM956" s="63"/>
      <c r="CN956" s="63">
        <v>19821001</v>
      </c>
      <c r="CO956" s="63"/>
      <c r="CP956" s="66"/>
      <c r="CQ956" s="63"/>
      <c r="CR956" s="78" t="s">
        <v>2039</v>
      </c>
      <c r="CS956" s="78" t="s">
        <v>6954</v>
      </c>
    </row>
    <row r="957" spans="1:97">
      <c r="A957" s="20" t="s">
        <v>3590</v>
      </c>
      <c r="B957" s="16" t="s">
        <v>4064</v>
      </c>
      <c r="C957" s="19">
        <v>49003259</v>
      </c>
      <c r="D957" s="19" t="s">
        <v>3782</v>
      </c>
      <c r="E957" s="19" t="s">
        <v>1707</v>
      </c>
      <c r="F957" s="19" t="s">
        <v>2528</v>
      </c>
      <c r="G957" s="47"/>
      <c r="H957" s="47" t="s">
        <v>3853</v>
      </c>
      <c r="I957" s="47" t="s">
        <v>5457</v>
      </c>
      <c r="J957" s="47" t="s">
        <v>5476</v>
      </c>
      <c r="K957" s="23">
        <v>41.003860000000003</v>
      </c>
      <c r="L957" s="23">
        <v>-108.66083</v>
      </c>
      <c r="M957" s="61" t="s">
        <v>2345</v>
      </c>
      <c r="N957" s="19" t="s">
        <v>2347</v>
      </c>
      <c r="P957" s="19" t="s">
        <v>2420</v>
      </c>
      <c r="Q957" s="55">
        <v>1495</v>
      </c>
      <c r="R957" s="55"/>
      <c r="S957" s="55">
        <f>V957-U957</f>
        <v>69</v>
      </c>
      <c r="T957" s="19"/>
      <c r="U957" s="55">
        <v>4450</v>
      </c>
      <c r="V957" s="55">
        <v>4519</v>
      </c>
      <c r="W957" s="55"/>
      <c r="X957" s="55"/>
      <c r="Y957" s="51" t="s">
        <v>3798</v>
      </c>
      <c r="Z957" s="40">
        <v>25165</v>
      </c>
      <c r="AA957" s="52">
        <v>8</v>
      </c>
      <c r="AB957" s="19" t="s">
        <v>3789</v>
      </c>
      <c r="AC957" s="19">
        <v>379</v>
      </c>
      <c r="AD957" s="19">
        <v>132</v>
      </c>
      <c r="AE957" s="19">
        <v>10211</v>
      </c>
      <c r="AF957" s="19">
        <v>139</v>
      </c>
      <c r="AG957" s="19">
        <v>-3</v>
      </c>
      <c r="AH957" s="19">
        <v>16200</v>
      </c>
      <c r="AI957" s="19">
        <v>1135</v>
      </c>
      <c r="AJ957" s="19"/>
      <c r="AK957" s="19"/>
      <c r="AL957" s="19">
        <v>97</v>
      </c>
      <c r="AM957" s="19">
        <v>27717</v>
      </c>
      <c r="AP957" s="17">
        <f t="shared" si="333"/>
        <v>18.912099999999999</v>
      </c>
      <c r="AQ957" s="17">
        <f t="shared" si="334"/>
        <v>10.86228</v>
      </c>
      <c r="AR957" s="17">
        <f t="shared" si="354"/>
        <v>444.17849999999999</v>
      </c>
      <c r="AS957" s="17">
        <f t="shared" si="353"/>
        <v>3.5556199999999998</v>
      </c>
      <c r="AT957" s="17">
        <f t="shared" si="335"/>
        <v>477.50849999999997</v>
      </c>
      <c r="AU957" s="5">
        <f t="shared" si="336"/>
        <v>457.00200000000001</v>
      </c>
      <c r="AV957" s="5">
        <f t="shared" si="337"/>
        <v>18.602649999999997</v>
      </c>
      <c r="AW957" s="5"/>
      <c r="AX957" s="5"/>
      <c r="AY957" s="5">
        <f t="shared" si="338"/>
        <v>2.0195400000000001</v>
      </c>
      <c r="AZ957" s="5">
        <f t="shared" si="339"/>
        <v>477.62419</v>
      </c>
      <c r="BA957" s="7">
        <f t="shared" si="340"/>
        <v>-1.2112453192239621E-4</v>
      </c>
      <c r="BB957" s="62">
        <f t="shared" si="341"/>
        <v>28290</v>
      </c>
      <c r="BC957" s="6">
        <f t="shared" si="342"/>
        <v>1.0230863999142964E-2</v>
      </c>
      <c r="BD957" s="32">
        <f t="shared" si="343"/>
        <v>3.9605787122114058E-2</v>
      </c>
      <c r="BE957" s="32">
        <f t="shared" si="344"/>
        <v>2.2747825431379758E-2</v>
      </c>
      <c r="BF957" s="35">
        <f t="shared" si="345"/>
        <v>0.93764638744650619</v>
      </c>
      <c r="BG957" s="36">
        <f t="shared" si="346"/>
        <v>0.9568233970729163</v>
      </c>
      <c r="BH957" s="33">
        <f t="shared" si="347"/>
        <v>3.8948299498817257E-2</v>
      </c>
      <c r="BI957" s="33">
        <f t="shared" si="348"/>
        <v>4.2283034282664788E-3</v>
      </c>
      <c r="CM957" s="51" t="s">
        <v>2346</v>
      </c>
      <c r="CR957" s="78" t="s">
        <v>2038</v>
      </c>
      <c r="CS957" s="78" t="s">
        <v>6954</v>
      </c>
    </row>
    <row r="958" spans="1:97" s="34" customFormat="1">
      <c r="A958" s="18" t="s">
        <v>3590</v>
      </c>
      <c r="B958" s="16" t="s">
        <v>5574</v>
      </c>
      <c r="C958" s="21">
        <v>49008353</v>
      </c>
      <c r="D958" s="21" t="s">
        <v>3782</v>
      </c>
      <c r="E958" s="21" t="s">
        <v>2393</v>
      </c>
      <c r="F958" s="21" t="s">
        <v>2471</v>
      </c>
      <c r="G958" s="22"/>
      <c r="H958" s="22" t="s">
        <v>5249</v>
      </c>
      <c r="I958" s="22">
        <v>12</v>
      </c>
      <c r="J958" s="22">
        <v>12</v>
      </c>
      <c r="K958" s="23">
        <v>41.009900000000002</v>
      </c>
      <c r="L958" s="23">
        <v>-107.67941999999999</v>
      </c>
      <c r="M958" s="61" t="s">
        <v>2486</v>
      </c>
      <c r="N958" s="21" t="s">
        <v>2488</v>
      </c>
      <c r="O958" s="25"/>
      <c r="P958" s="21" t="s">
        <v>2420</v>
      </c>
      <c r="Q958" s="74">
        <v>1636</v>
      </c>
      <c r="R958" s="74"/>
      <c r="S958" s="74">
        <f>V958-U958</f>
        <v>54</v>
      </c>
      <c r="T958" s="21"/>
      <c r="U958" s="74">
        <v>3406</v>
      </c>
      <c r="V958" s="74">
        <v>3460</v>
      </c>
      <c r="W958" s="74">
        <v>3902</v>
      </c>
      <c r="X958" s="74"/>
      <c r="Y958" s="24" t="s">
        <v>3798</v>
      </c>
      <c r="Z958" s="25">
        <v>24063</v>
      </c>
      <c r="AA958" s="26">
        <v>8.6</v>
      </c>
      <c r="AB958" s="21" t="s">
        <v>3789</v>
      </c>
      <c r="AC958" s="21">
        <v>234</v>
      </c>
      <c r="AD958" s="21">
        <v>60</v>
      </c>
      <c r="AE958" s="21">
        <v>934</v>
      </c>
      <c r="AF958" s="21">
        <v>10</v>
      </c>
      <c r="AG958" s="21">
        <v>-3</v>
      </c>
      <c r="AH958" s="21">
        <v>64</v>
      </c>
      <c r="AI958" s="21">
        <v>3050</v>
      </c>
      <c r="AJ958" s="27"/>
      <c r="AK958" s="27"/>
      <c r="AL958" s="21">
        <v>5</v>
      </c>
      <c r="AM958" s="21">
        <v>2992</v>
      </c>
      <c r="AO958" s="4"/>
      <c r="AP958" s="17">
        <f t="shared" si="333"/>
        <v>11.676600000000001</v>
      </c>
      <c r="AQ958" s="17">
        <f t="shared" si="334"/>
        <v>4.9374000000000002</v>
      </c>
      <c r="AR958" s="17">
        <f t="shared" si="354"/>
        <v>40.628999999999998</v>
      </c>
      <c r="AS958" s="17">
        <f t="shared" si="353"/>
        <v>0.25579999999999997</v>
      </c>
      <c r="AT958" s="17">
        <f t="shared" si="335"/>
        <v>57.498799999999996</v>
      </c>
      <c r="AU958" s="5">
        <f t="shared" si="336"/>
        <v>1.8054399999999999</v>
      </c>
      <c r="AV958" s="5">
        <f t="shared" si="337"/>
        <v>49.989499999999992</v>
      </c>
      <c r="AW958" s="5"/>
      <c r="AX958" s="5"/>
      <c r="AY958" s="5">
        <f t="shared" si="338"/>
        <v>0.10410000000000001</v>
      </c>
      <c r="AZ958" s="5">
        <f t="shared" si="339"/>
        <v>51.899039999999992</v>
      </c>
      <c r="BA958" s="7">
        <f t="shared" si="340"/>
        <v>5.1187116674332914E-2</v>
      </c>
      <c r="BB958" s="62">
        <f t="shared" si="341"/>
        <v>4354</v>
      </c>
      <c r="BC958" s="28">
        <f t="shared" si="342"/>
        <v>0.18540702423087393</v>
      </c>
      <c r="BD958" s="32">
        <f t="shared" si="343"/>
        <v>0.20307554244610324</v>
      </c>
      <c r="BE958" s="32">
        <f t="shared" si="344"/>
        <v>8.5869618148552679E-2</v>
      </c>
      <c r="BF958" s="45">
        <f t="shared" si="345"/>
        <v>0.71105483940534409</v>
      </c>
      <c r="BG958" s="33">
        <f t="shared" si="346"/>
        <v>3.4787541349512445E-2</v>
      </c>
      <c r="BH958" s="36">
        <f t="shared" si="347"/>
        <v>0.96320664120184107</v>
      </c>
      <c r="BI958" s="33">
        <f t="shared" si="348"/>
        <v>2.0058174486464494E-3</v>
      </c>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24" t="s">
        <v>2489</v>
      </c>
      <c r="CN958" s="4"/>
      <c r="CO958" s="4"/>
      <c r="CP958" s="46"/>
      <c r="CQ958" s="4"/>
      <c r="CR958" s="78" t="s">
        <v>2038</v>
      </c>
      <c r="CS958" s="78" t="s">
        <v>6954</v>
      </c>
    </row>
    <row r="959" spans="1:97" s="34" customFormat="1">
      <c r="A959" s="18" t="s">
        <v>3590</v>
      </c>
      <c r="B959" s="16" t="s">
        <v>6586</v>
      </c>
      <c r="C959" s="21">
        <v>49010639</v>
      </c>
      <c r="D959" s="21" t="s">
        <v>3782</v>
      </c>
      <c r="E959" s="21" t="s">
        <v>2393</v>
      </c>
      <c r="F959" s="21" t="s">
        <v>2528</v>
      </c>
      <c r="G959" s="22"/>
      <c r="H959" s="22" t="s">
        <v>5212</v>
      </c>
      <c r="I959" s="22">
        <v>13</v>
      </c>
      <c r="J959" s="22">
        <v>91</v>
      </c>
      <c r="K959" s="23">
        <v>41.048560000000002</v>
      </c>
      <c r="L959" s="23">
        <v>-107.67538999999999</v>
      </c>
      <c r="M959" s="61" t="s">
        <v>3732</v>
      </c>
      <c r="N959" s="21" t="s">
        <v>3733</v>
      </c>
      <c r="O959" s="25"/>
      <c r="P959" s="21" t="s">
        <v>2420</v>
      </c>
      <c r="Q959" s="74"/>
      <c r="R959" s="74"/>
      <c r="S959" s="74">
        <f>V959-U959</f>
        <v>20</v>
      </c>
      <c r="T959" s="21"/>
      <c r="U959" s="74">
        <v>5089</v>
      </c>
      <c r="V959" s="74">
        <v>5109</v>
      </c>
      <c r="W959" s="74">
        <v>6911</v>
      </c>
      <c r="X959" s="74"/>
      <c r="Y959" s="24" t="s">
        <v>3798</v>
      </c>
      <c r="Z959" s="25">
        <v>24995</v>
      </c>
      <c r="AA959" s="26">
        <v>8.1999999999999993</v>
      </c>
      <c r="AB959" s="21" t="s">
        <v>3789</v>
      </c>
      <c r="AC959" s="21">
        <v>244</v>
      </c>
      <c r="AD959" s="21">
        <v>116</v>
      </c>
      <c r="AE959" s="21">
        <v>12690</v>
      </c>
      <c r="AF959" s="21">
        <v>80</v>
      </c>
      <c r="AG959" s="21">
        <v>-3</v>
      </c>
      <c r="AH959" s="21">
        <v>19600</v>
      </c>
      <c r="AI959" s="21">
        <v>1391</v>
      </c>
      <c r="AJ959" s="27"/>
      <c r="AK959" s="27"/>
      <c r="AL959" s="21">
        <v>10</v>
      </c>
      <c r="AM959" s="21">
        <v>33425</v>
      </c>
      <c r="AO959" s="4"/>
      <c r="AP959" s="17">
        <f t="shared" si="333"/>
        <v>12.175599999999999</v>
      </c>
      <c r="AQ959" s="17">
        <f t="shared" si="334"/>
        <v>9.5456400000000006</v>
      </c>
      <c r="AR959" s="17">
        <f t="shared" si="354"/>
        <v>552.01499999999999</v>
      </c>
      <c r="AS959" s="17">
        <f t="shared" si="353"/>
        <v>2.0463999999999998</v>
      </c>
      <c r="AT959" s="17">
        <f t="shared" si="335"/>
        <v>575.7826399999999</v>
      </c>
      <c r="AU959" s="5">
        <f t="shared" si="336"/>
        <v>552.91599999999994</v>
      </c>
      <c r="AV959" s="5">
        <f t="shared" si="337"/>
        <v>22.798489999999997</v>
      </c>
      <c r="AW959" s="5"/>
      <c r="AX959" s="5"/>
      <c r="AY959" s="5">
        <f t="shared" si="338"/>
        <v>0.20820000000000002</v>
      </c>
      <c r="AZ959" s="5">
        <f t="shared" si="339"/>
        <v>575.92268999999999</v>
      </c>
      <c r="BA959" s="7">
        <f t="shared" si="340"/>
        <v>-1.2160228519571713E-4</v>
      </c>
      <c r="BB959" s="62">
        <f t="shared" si="341"/>
        <v>34128</v>
      </c>
      <c r="BC959" s="28">
        <f t="shared" si="342"/>
        <v>1.0406643672375765E-2</v>
      </c>
      <c r="BD959" s="32">
        <f t="shared" si="343"/>
        <v>2.1146174188231868E-2</v>
      </c>
      <c r="BE959" s="32">
        <f t="shared" si="344"/>
        <v>1.6578547765872208E-2</v>
      </c>
      <c r="BF959" s="35">
        <f t="shared" si="345"/>
        <v>0.96227527804589597</v>
      </c>
      <c r="BG959" s="36">
        <f t="shared" si="346"/>
        <v>0.96005246815332101</v>
      </c>
      <c r="BH959" s="33">
        <f t="shared" si="347"/>
        <v>3.9586024992347493E-2</v>
      </c>
      <c r="BI959" s="33">
        <f t="shared" si="348"/>
        <v>3.6150685433143816E-4</v>
      </c>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24" t="s">
        <v>1541</v>
      </c>
      <c r="CN959" s="4"/>
      <c r="CO959" s="4"/>
      <c r="CP959" s="46"/>
      <c r="CQ959" s="4"/>
      <c r="CR959" s="78" t="s">
        <v>2039</v>
      </c>
      <c r="CS959" s="78" t="s">
        <v>6954</v>
      </c>
    </row>
    <row r="960" spans="1:97">
      <c r="A960" s="20" t="s">
        <v>3591</v>
      </c>
      <c r="B960" s="16" t="s">
        <v>6587</v>
      </c>
      <c r="D960" s="19" t="s">
        <v>3782</v>
      </c>
      <c r="E960" s="19" t="s">
        <v>1707</v>
      </c>
      <c r="F960" s="4" t="s">
        <v>3680</v>
      </c>
      <c r="H960" s="47">
        <v>26</v>
      </c>
      <c r="I960" s="47">
        <v>13</v>
      </c>
      <c r="J960" s="47">
        <v>94</v>
      </c>
      <c r="K960" s="23">
        <v>41.075420000000001</v>
      </c>
      <c r="L960" s="23">
        <v>-107.943</v>
      </c>
      <c r="M960" s="61" t="s">
        <v>542</v>
      </c>
      <c r="N960" s="19" t="s">
        <v>3679</v>
      </c>
      <c r="P960" s="19" t="s">
        <v>2420</v>
      </c>
      <c r="Z960" s="48">
        <v>30113</v>
      </c>
      <c r="AA960" s="19">
        <v>7.7</v>
      </c>
      <c r="AB960" s="19" t="s">
        <v>3789</v>
      </c>
      <c r="AC960" s="19">
        <v>3503</v>
      </c>
      <c r="AD960" s="19">
        <v>165</v>
      </c>
      <c r="AE960" s="19">
        <v>14665</v>
      </c>
      <c r="AF960" s="19">
        <v>572</v>
      </c>
      <c r="AH960" s="19">
        <v>29400</v>
      </c>
      <c r="AI960" s="19">
        <v>646</v>
      </c>
      <c r="AJ960" s="19">
        <v>0</v>
      </c>
      <c r="AK960" s="6">
        <v>0</v>
      </c>
      <c r="AL960" s="19">
        <v>61</v>
      </c>
      <c r="AM960" s="19">
        <v>48684</v>
      </c>
      <c r="AN960" s="53"/>
      <c r="AO960" s="63" t="s">
        <v>6939</v>
      </c>
      <c r="AP960" s="17">
        <f t="shared" si="333"/>
        <v>174.7997</v>
      </c>
      <c r="AQ960" s="17">
        <f t="shared" si="334"/>
        <v>13.57785</v>
      </c>
      <c r="AR960" s="17">
        <f t="shared" si="354"/>
        <v>637.92750000000001</v>
      </c>
      <c r="AS960" s="17">
        <f t="shared" si="353"/>
        <v>14.63176</v>
      </c>
      <c r="AT960" s="17">
        <f t="shared" si="335"/>
        <v>840.93681000000004</v>
      </c>
      <c r="AU960" s="5">
        <f t="shared" si="336"/>
        <v>829.37400000000002</v>
      </c>
      <c r="AV960" s="5">
        <f t="shared" si="337"/>
        <v>10.58794</v>
      </c>
      <c r="AW960" s="5">
        <f>IF(AJ960&gt;0,AJ960*0.03333,0)</f>
        <v>0</v>
      </c>
      <c r="AX960" s="5">
        <f>IF(AK960&gt;0,AK960*0.0588,0)</f>
        <v>0</v>
      </c>
      <c r="AY960" s="5">
        <f t="shared" si="338"/>
        <v>1.2700200000000001</v>
      </c>
      <c r="AZ960" s="5">
        <f t="shared" si="339"/>
        <v>841.23196000000007</v>
      </c>
      <c r="BA960" s="7">
        <f t="shared" si="340"/>
        <v>-1.7545801899534436E-4</v>
      </c>
      <c r="BB960" s="62">
        <f t="shared" si="341"/>
        <v>49012</v>
      </c>
      <c r="BC960" s="6">
        <f t="shared" si="342"/>
        <v>3.3573534228627578E-3</v>
      </c>
      <c r="BD960" s="32">
        <f t="shared" si="343"/>
        <v>0.20786306167285029</v>
      </c>
      <c r="BE960" s="32">
        <f t="shared" si="344"/>
        <v>1.6146100204603959E-2</v>
      </c>
      <c r="BF960" s="35">
        <f t="shared" si="345"/>
        <v>0.77599083812254566</v>
      </c>
      <c r="BG960" s="36">
        <f t="shared" si="346"/>
        <v>0.98590405433478767</v>
      </c>
      <c r="BH960" s="33">
        <f t="shared" si="347"/>
        <v>1.2586231269672635E-2</v>
      </c>
      <c r="BI960" s="33">
        <f t="shared" si="348"/>
        <v>1.5097143955396083E-3</v>
      </c>
      <c r="BJ960" s="6">
        <v>0</v>
      </c>
      <c r="BK960" s="19">
        <v>0</v>
      </c>
      <c r="BL960" s="19">
        <v>0</v>
      </c>
      <c r="BM960" s="19">
        <v>48433</v>
      </c>
      <c r="BN960" s="19">
        <v>0</v>
      </c>
      <c r="BO960" s="31"/>
      <c r="BP960" s="19">
        <v>0</v>
      </c>
      <c r="BQ960" s="19">
        <v>0</v>
      </c>
      <c r="BR960" s="19">
        <v>0</v>
      </c>
      <c r="BS960" s="19">
        <v>0</v>
      </c>
      <c r="BT960" s="19">
        <v>0</v>
      </c>
      <c r="BU960" s="19">
        <v>0</v>
      </c>
      <c r="BV960" s="19">
        <v>0</v>
      </c>
      <c r="BW960" s="19">
        <v>0</v>
      </c>
      <c r="BX960" s="19"/>
      <c r="BY960" s="19"/>
      <c r="BZ960" s="19"/>
      <c r="CA960" s="19"/>
      <c r="CB960" s="19"/>
      <c r="CC960" s="19"/>
      <c r="CD960" s="19"/>
      <c r="CE960" s="19"/>
      <c r="CF960" s="19"/>
      <c r="CG960" s="19"/>
      <c r="CH960" s="19"/>
      <c r="CI960" s="19"/>
      <c r="CJ960" s="19"/>
      <c r="CK960" s="19"/>
      <c r="CL960" s="19"/>
      <c r="CM960" s="39"/>
      <c r="CN960" s="63">
        <v>19820611</v>
      </c>
      <c r="CO960" s="63"/>
      <c r="CP960" s="66"/>
      <c r="CQ960" s="63"/>
      <c r="CR960" s="78" t="s">
        <v>2039</v>
      </c>
      <c r="CS960" s="78" t="s">
        <v>6954</v>
      </c>
    </row>
    <row r="961" spans="1:97">
      <c r="A961" s="63" t="s">
        <v>3591</v>
      </c>
      <c r="B961" s="63" t="s">
        <v>3418</v>
      </c>
      <c r="C961" s="63">
        <v>4161</v>
      </c>
      <c r="D961" s="19" t="s">
        <v>3782</v>
      </c>
      <c r="E961" s="63" t="s">
        <v>2393</v>
      </c>
      <c r="F961" s="63" t="s">
        <v>3419</v>
      </c>
      <c r="G961" s="65" t="s">
        <v>272</v>
      </c>
      <c r="H961" s="65">
        <v>8</v>
      </c>
      <c r="I961" s="65">
        <v>14</v>
      </c>
      <c r="J961" s="65">
        <v>93</v>
      </c>
      <c r="K961" s="23">
        <v>41.195743999999998</v>
      </c>
      <c r="L961" s="23">
        <v>-107.884266</v>
      </c>
      <c r="M961" s="61" t="s">
        <v>3420</v>
      </c>
      <c r="N961" s="63" t="s">
        <v>3421</v>
      </c>
      <c r="O961" s="63"/>
      <c r="P961" s="63" t="s">
        <v>2420</v>
      </c>
      <c r="Q961" s="63"/>
      <c r="R961" s="63"/>
      <c r="S961" s="55" t="str">
        <f>IF(U961&gt;0,V961-U961,"")</f>
        <v/>
      </c>
      <c r="T961" s="63"/>
      <c r="U961" s="66"/>
      <c r="V961" s="63"/>
      <c r="W961" s="66">
        <v>9852</v>
      </c>
      <c r="X961" s="66"/>
      <c r="Y961" s="63"/>
      <c r="Z961" s="64">
        <v>38049</v>
      </c>
      <c r="AA961" s="63">
        <v>7.14</v>
      </c>
      <c r="AB961" s="63"/>
      <c r="AC961" s="63">
        <v>40</v>
      </c>
      <c r="AD961" s="63">
        <v>7</v>
      </c>
      <c r="AE961" s="63">
        <v>4094</v>
      </c>
      <c r="AF961" s="63"/>
      <c r="AG961" s="63"/>
      <c r="AH961" s="63">
        <v>5250</v>
      </c>
      <c r="AI961" s="63">
        <v>1900</v>
      </c>
      <c r="AJ961" s="63"/>
      <c r="AK961" s="63"/>
      <c r="AL961" s="63">
        <v>63</v>
      </c>
      <c r="AM961" s="63">
        <v>11426</v>
      </c>
      <c r="AN961" s="63"/>
      <c r="AO961" s="63" t="s">
        <v>3422</v>
      </c>
      <c r="AP961" s="17">
        <f t="shared" si="333"/>
        <v>1.996</v>
      </c>
      <c r="AQ961" s="17">
        <f t="shared" si="334"/>
        <v>0.57603000000000004</v>
      </c>
      <c r="AR961" s="17">
        <f t="shared" si="354"/>
        <v>178.089</v>
      </c>
      <c r="AS961" s="17">
        <f t="shared" si="353"/>
        <v>0</v>
      </c>
      <c r="AT961" s="17">
        <f t="shared" si="335"/>
        <v>180.66103000000001</v>
      </c>
      <c r="AU961" s="5">
        <f t="shared" si="336"/>
        <v>148.10249999999999</v>
      </c>
      <c r="AV961" s="5">
        <f t="shared" si="337"/>
        <v>31.140999999999998</v>
      </c>
      <c r="AW961" s="5">
        <f>IF(AJ961&gt;0,AJ961*0.03333,0)</f>
        <v>0</v>
      </c>
      <c r="AX961" s="5">
        <f>IF(AK961&gt;0,AK961*0.0588,0)</f>
        <v>0</v>
      </c>
      <c r="AY961" s="5">
        <f t="shared" si="338"/>
        <v>1.31166</v>
      </c>
      <c r="AZ961" s="5">
        <f t="shared" si="339"/>
        <v>180.55515999999997</v>
      </c>
      <c r="BA961" s="7">
        <f t="shared" si="340"/>
        <v>2.9309317503193461E-4</v>
      </c>
      <c r="BB961" s="62">
        <f t="shared" si="341"/>
        <v>11354</v>
      </c>
      <c r="BC961" s="28">
        <f t="shared" si="342"/>
        <v>-3.1606672519754169E-3</v>
      </c>
      <c r="BD961" s="32">
        <f t="shared" si="343"/>
        <v>1.1048315178984643E-2</v>
      </c>
      <c r="BE961" s="32">
        <f t="shared" si="344"/>
        <v>3.1884574110974569E-3</v>
      </c>
      <c r="BF961" s="35">
        <f t="shared" si="345"/>
        <v>0.98576322740991784</v>
      </c>
      <c r="BG961" s="36">
        <f t="shared" si="346"/>
        <v>0.82026179700430613</v>
      </c>
      <c r="BH961" s="33">
        <f t="shared" si="347"/>
        <v>0.17247360861910566</v>
      </c>
      <c r="BI961" s="33">
        <f t="shared" si="348"/>
        <v>7.2645943765882971E-3</v>
      </c>
      <c r="BJ961" s="63"/>
      <c r="BK961" s="63">
        <v>72</v>
      </c>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v>40303</v>
      </c>
      <c r="CO961" s="63" t="s">
        <v>3423</v>
      </c>
      <c r="CP961" s="66"/>
      <c r="CQ961" s="64">
        <v>38051</v>
      </c>
      <c r="CR961" s="78" t="s">
        <v>2039</v>
      </c>
      <c r="CS961" s="78" t="s">
        <v>6954</v>
      </c>
    </row>
    <row r="962" spans="1:97">
      <c r="A962" s="20" t="s">
        <v>3591</v>
      </c>
      <c r="B962" s="16" t="s">
        <v>6588</v>
      </c>
      <c r="D962" s="21" t="s">
        <v>3782</v>
      </c>
      <c r="E962" s="21" t="s">
        <v>2393</v>
      </c>
      <c r="F962" s="4" t="s">
        <v>3681</v>
      </c>
      <c r="H962" s="47">
        <v>13</v>
      </c>
      <c r="I962" s="47">
        <v>14</v>
      </c>
      <c r="J962" s="47">
        <v>93</v>
      </c>
      <c r="K962" s="23">
        <v>41.190249000000001</v>
      </c>
      <c r="L962" s="23">
        <v>-107.80923199999999</v>
      </c>
      <c r="M962" s="61" t="s">
        <v>2792</v>
      </c>
      <c r="N962" s="19" t="s">
        <v>1582</v>
      </c>
      <c r="P962" s="19" t="s">
        <v>2420</v>
      </c>
      <c r="Z962" s="48">
        <v>30127</v>
      </c>
      <c r="AA962" s="19">
        <v>7.6</v>
      </c>
      <c r="AB962" s="19" t="s">
        <v>3789</v>
      </c>
      <c r="AC962" s="19">
        <v>199</v>
      </c>
      <c r="AD962" s="19">
        <v>25</v>
      </c>
      <c r="AE962" s="19">
        <v>4836</v>
      </c>
      <c r="AF962" s="19">
        <v>704</v>
      </c>
      <c r="AH962" s="19">
        <v>7700</v>
      </c>
      <c r="AI962" s="19">
        <v>1348</v>
      </c>
      <c r="AJ962" s="19">
        <v>0</v>
      </c>
      <c r="AK962" s="19">
        <v>0</v>
      </c>
      <c r="AL962" s="19">
        <v>54</v>
      </c>
      <c r="AM962" s="19">
        <v>14181</v>
      </c>
      <c r="AN962" s="49"/>
      <c r="AO962" s="63" t="s">
        <v>3417</v>
      </c>
      <c r="AP962" s="17">
        <f t="shared" si="333"/>
        <v>9.9300999999999995</v>
      </c>
      <c r="AQ962" s="17">
        <f t="shared" si="334"/>
        <v>2.0572500000000002</v>
      </c>
      <c r="AR962" s="17">
        <f t="shared" si="354"/>
        <v>210.36599999999999</v>
      </c>
      <c r="AS962" s="17">
        <f t="shared" si="353"/>
        <v>18.008319999999998</v>
      </c>
      <c r="AT962" s="17">
        <f t="shared" si="335"/>
        <v>240.36166999999998</v>
      </c>
      <c r="AU962" s="5">
        <f t="shared" si="336"/>
        <v>217.21699999999998</v>
      </c>
      <c r="AV962" s="5">
        <f t="shared" si="337"/>
        <v>22.093719999999998</v>
      </c>
      <c r="AW962" s="5">
        <f>IF(AJ962&gt;0,AJ962*0.03333,0)</f>
        <v>0</v>
      </c>
      <c r="AX962" s="5">
        <f>IF(AK962&gt;0,AK962*0.0588,0)</f>
        <v>0</v>
      </c>
      <c r="AY962" s="5">
        <f t="shared" si="338"/>
        <v>1.1242800000000002</v>
      </c>
      <c r="AZ962" s="5">
        <f t="shared" si="339"/>
        <v>240.43499999999997</v>
      </c>
      <c r="BA962" s="7">
        <f t="shared" si="340"/>
        <v>-1.5251769526606449E-4</v>
      </c>
      <c r="BB962" s="62">
        <f t="shared" si="341"/>
        <v>14866</v>
      </c>
      <c r="BC962" s="6">
        <f t="shared" si="342"/>
        <v>2.3582469790339795E-2</v>
      </c>
      <c r="BD962" s="32">
        <f t="shared" si="343"/>
        <v>4.1313159456746996E-2</v>
      </c>
      <c r="BE962" s="32">
        <f t="shared" si="344"/>
        <v>8.5589769783177179E-3</v>
      </c>
      <c r="BF962" s="35">
        <f t="shared" si="345"/>
        <v>0.95012786356493528</v>
      </c>
      <c r="BG962" s="36">
        <f t="shared" si="346"/>
        <v>0.90343336036766697</v>
      </c>
      <c r="BH962" s="33">
        <f t="shared" si="347"/>
        <v>9.1890614927111272E-2</v>
      </c>
      <c r="BI962" s="33">
        <f t="shared" si="348"/>
        <v>4.6760247052217863E-3</v>
      </c>
      <c r="BJ962" s="19">
        <v>0</v>
      </c>
      <c r="BK962" s="19">
        <v>0</v>
      </c>
      <c r="BL962" s="19">
        <v>0</v>
      </c>
      <c r="BM962" s="19">
        <v>13783</v>
      </c>
      <c r="BN962" s="19">
        <v>0</v>
      </c>
      <c r="BO962" s="31"/>
      <c r="BP962" s="19">
        <v>0</v>
      </c>
      <c r="BQ962" s="19">
        <v>0</v>
      </c>
      <c r="BR962" s="19">
        <v>0</v>
      </c>
      <c r="BS962" s="19">
        <v>0</v>
      </c>
      <c r="BT962" s="19">
        <v>0</v>
      </c>
      <c r="BU962" s="19">
        <v>0</v>
      </c>
      <c r="BV962" s="19">
        <v>0</v>
      </c>
      <c r="BW962" s="19">
        <v>0</v>
      </c>
      <c r="BX962" s="19"/>
      <c r="BY962" s="19"/>
      <c r="BZ962" s="19"/>
      <c r="CA962" s="19"/>
      <c r="CB962" s="19"/>
      <c r="CC962" s="19"/>
      <c r="CD962" s="19"/>
      <c r="CE962" s="19"/>
      <c r="CF962" s="19"/>
      <c r="CG962" s="19"/>
      <c r="CH962" s="19"/>
      <c r="CI962" s="19"/>
      <c r="CJ962" s="19"/>
      <c r="CK962" s="19"/>
      <c r="CL962" s="19"/>
      <c r="CM962" s="39"/>
      <c r="CN962" s="63">
        <v>19820625</v>
      </c>
      <c r="CO962" s="63"/>
      <c r="CP962" s="66"/>
      <c r="CQ962" s="63"/>
      <c r="CR962" s="78" t="s">
        <v>2039</v>
      </c>
      <c r="CS962" s="78" t="s">
        <v>6954</v>
      </c>
    </row>
    <row r="963" spans="1:97">
      <c r="A963" s="20" t="s">
        <v>3590</v>
      </c>
      <c r="B963" s="16" t="s">
        <v>6589</v>
      </c>
      <c r="C963" s="19">
        <v>49124753</v>
      </c>
      <c r="D963" s="19" t="s">
        <v>3782</v>
      </c>
      <c r="E963" s="19" t="s">
        <v>1707</v>
      </c>
      <c r="F963" s="19" t="s">
        <v>3173</v>
      </c>
      <c r="G963" s="47"/>
      <c r="H963" s="47" t="s">
        <v>3817</v>
      </c>
      <c r="I963" s="47" t="s">
        <v>5461</v>
      </c>
      <c r="J963" s="47" t="s">
        <v>5488</v>
      </c>
      <c r="K963" s="23">
        <v>41.330500000000001</v>
      </c>
      <c r="L963" s="23">
        <v>-108.45699999999999</v>
      </c>
      <c r="M963" s="61" t="s">
        <v>2311</v>
      </c>
      <c r="N963" s="19" t="s">
        <v>2312</v>
      </c>
      <c r="P963" s="19" t="s">
        <v>2420</v>
      </c>
      <c r="Q963" s="55"/>
      <c r="R963" s="55"/>
      <c r="S963" s="55">
        <f>V963-U963</f>
        <v>0</v>
      </c>
      <c r="T963" s="19"/>
      <c r="Y963" s="51" t="s">
        <v>3788</v>
      </c>
      <c r="Z963" s="40">
        <v>28185</v>
      </c>
      <c r="AA963" s="52">
        <v>6.5999999046325684</v>
      </c>
      <c r="AB963" s="19" t="s">
        <v>3789</v>
      </c>
      <c r="AC963" s="19">
        <v>366</v>
      </c>
      <c r="AD963" s="19">
        <v>6</v>
      </c>
      <c r="AE963" s="19">
        <v>20839</v>
      </c>
      <c r="AF963" s="19">
        <v>224</v>
      </c>
      <c r="AG963" s="19">
        <v>-3</v>
      </c>
      <c r="AH963" s="19">
        <v>32000</v>
      </c>
      <c r="AI963" s="19">
        <v>854</v>
      </c>
      <c r="AJ963" s="19"/>
      <c r="AK963" s="19"/>
      <c r="AL963" s="19">
        <v>700</v>
      </c>
      <c r="AM963" s="19">
        <v>54556</v>
      </c>
      <c r="AO963" s="19" t="s">
        <v>5038</v>
      </c>
      <c r="AP963" s="17">
        <f t="shared" ref="AP963:AP1026" si="355">IF(AC963&gt;0,AC963*0.0499,0)</f>
        <v>18.263400000000001</v>
      </c>
      <c r="AQ963" s="17">
        <f t="shared" ref="AQ963:AQ1026" si="356">IF(AD963&gt;0,AD963*0.08229,0)</f>
        <v>0.49374000000000001</v>
      </c>
      <c r="AR963" s="17">
        <f t="shared" si="354"/>
        <v>906.49649999999997</v>
      </c>
      <c r="AS963" s="17">
        <f t="shared" si="353"/>
        <v>5.7299199999999999</v>
      </c>
      <c r="AT963" s="17">
        <f t="shared" ref="AT963:AT1026" si="357">SUM(AP963:AS963)</f>
        <v>930.98356000000001</v>
      </c>
      <c r="AU963" s="5">
        <f t="shared" ref="AU963:AU1026" si="358">IF(AH963&gt;0,AH963*0.02821,0)</f>
        <v>902.71999999999991</v>
      </c>
      <c r="AV963" s="5">
        <f t="shared" ref="AV963:AV1026" si="359">IF(AI963&gt;0,AI963*0.01639,0)</f>
        <v>13.997059999999999</v>
      </c>
      <c r="AW963" s="5"/>
      <c r="AX963" s="5"/>
      <c r="AY963" s="5">
        <f t="shared" ref="AY963:AY1026" si="360">IF(AL963&gt;0,AL963*0.02082,0)</f>
        <v>14.574000000000002</v>
      </c>
      <c r="AZ963" s="5">
        <f t="shared" ref="AZ963:AZ1026" si="361">SUM(AU963:AY963)</f>
        <v>931.2910599999999</v>
      </c>
      <c r="BA963" s="7">
        <f t="shared" ref="BA963:BA1026" si="362">(AT963-AZ963)/(AT963+AZ963)</f>
        <v>-1.6512065229127746E-4</v>
      </c>
      <c r="BB963" s="62">
        <f t="shared" ref="BB963:BB1026" si="363">SUM(AC963:AL963)</f>
        <v>54986</v>
      </c>
      <c r="BC963" s="6">
        <f t="shared" ref="BC963:BC1026" si="364">(BB963-AM963)/(BB963+AM963)</f>
        <v>3.9254349929707328E-3</v>
      </c>
      <c r="BD963" s="32">
        <f t="shared" ref="BD963:BD1026" si="365">AP963/AT963</f>
        <v>1.9617317409987348E-2</v>
      </c>
      <c r="BE963" s="32">
        <f t="shared" ref="BE963:BE1026" si="366">AQ963/AT963</f>
        <v>5.3034234030942501E-4</v>
      </c>
      <c r="BF963" s="35">
        <f t="shared" ref="BF963:BF1026" si="367">(AR963+AS963)/AT963</f>
        <v>0.97985234024970314</v>
      </c>
      <c r="BG963" s="36">
        <f t="shared" ref="BG963:BG1026" si="368">AU963/AZ963</f>
        <v>0.96932101978945229</v>
      </c>
      <c r="BH963" s="33">
        <f t="shared" ref="BH963:BH1026" si="369">AV963/AZ963</f>
        <v>1.5029737319716139E-2</v>
      </c>
      <c r="BI963" s="33">
        <f t="shared" ref="BI963:BI1026" si="370">AY963/AZ963</f>
        <v>1.5649242890831576E-2</v>
      </c>
      <c r="CM963" s="51" t="s">
        <v>2274</v>
      </c>
      <c r="CR963" s="78" t="s">
        <v>2039</v>
      </c>
      <c r="CS963" s="78" t="s">
        <v>6954</v>
      </c>
    </row>
    <row r="964" spans="1:97">
      <c r="A964" s="20" t="s">
        <v>3591</v>
      </c>
      <c r="B964" s="16" t="s">
        <v>7328</v>
      </c>
      <c r="D964" s="19" t="s">
        <v>3782</v>
      </c>
      <c r="E964" s="19" t="s">
        <v>1707</v>
      </c>
      <c r="F964" s="4" t="s">
        <v>2528</v>
      </c>
      <c r="G964" s="47" t="s">
        <v>3593</v>
      </c>
      <c r="H964" s="47">
        <v>9</v>
      </c>
      <c r="I964" s="47">
        <v>17</v>
      </c>
      <c r="J964" s="47">
        <v>94</v>
      </c>
      <c r="K964" s="23">
        <v>41.460414999999998</v>
      </c>
      <c r="L964" s="23">
        <v>-108.000816</v>
      </c>
      <c r="M964" s="61" t="s">
        <v>517</v>
      </c>
      <c r="N964" s="19" t="s">
        <v>7005</v>
      </c>
      <c r="P964" s="63" t="s">
        <v>2420</v>
      </c>
      <c r="R964" s="46">
        <v>-100</v>
      </c>
      <c r="S964" s="55">
        <f>IF(U964&gt;0,V964-U964,"")</f>
        <v>2200</v>
      </c>
      <c r="T964" s="63"/>
      <c r="U964" s="66">
        <v>6800</v>
      </c>
      <c r="V964" s="63">
        <v>9000</v>
      </c>
      <c r="W964" s="66">
        <v>10870</v>
      </c>
      <c r="X964" s="66"/>
      <c r="Z964" s="48">
        <v>28921</v>
      </c>
      <c r="AA964" s="19">
        <v>4.2</v>
      </c>
      <c r="AB964" s="19" t="s">
        <v>3789</v>
      </c>
      <c r="AC964" s="19">
        <v>1345</v>
      </c>
      <c r="AD964" s="19">
        <v>360</v>
      </c>
      <c r="AE964" s="19">
        <v>7712</v>
      </c>
      <c r="AF964" s="19">
        <v>1085</v>
      </c>
      <c r="AH964" s="19">
        <v>16000</v>
      </c>
      <c r="AI964" s="19">
        <v>427</v>
      </c>
      <c r="AJ964" s="19">
        <v>0</v>
      </c>
      <c r="AK964" s="6">
        <v>0</v>
      </c>
      <c r="AL964" s="19">
        <v>85</v>
      </c>
      <c r="AM964" s="19">
        <v>26797</v>
      </c>
      <c r="AN964" s="53"/>
      <c r="AO964" s="63" t="s">
        <v>3433</v>
      </c>
      <c r="AP964" s="17">
        <f t="shared" si="355"/>
        <v>67.115499999999997</v>
      </c>
      <c r="AQ964" s="17">
        <f t="shared" si="356"/>
        <v>29.624400000000001</v>
      </c>
      <c r="AR964" s="17">
        <f t="shared" si="354"/>
        <v>335.47199999999998</v>
      </c>
      <c r="AS964" s="17">
        <f t="shared" si="353"/>
        <v>27.754299999999997</v>
      </c>
      <c r="AT964" s="17">
        <f t="shared" si="357"/>
        <v>459.96620000000001</v>
      </c>
      <c r="AU964" s="5">
        <f t="shared" si="358"/>
        <v>451.35999999999996</v>
      </c>
      <c r="AV964" s="5">
        <f t="shared" si="359"/>
        <v>6.9985299999999997</v>
      </c>
      <c r="AW964" s="5">
        <f>IF(AJ964&gt;0,AJ964*0.03333,0)</f>
        <v>0</v>
      </c>
      <c r="AX964" s="5">
        <f>IF(AK964&gt;0,AK964*0.0588,0)</f>
        <v>0</v>
      </c>
      <c r="AY964" s="5">
        <f t="shared" si="360"/>
        <v>1.7697000000000001</v>
      </c>
      <c r="AZ964" s="5">
        <f t="shared" si="361"/>
        <v>460.12822999999997</v>
      </c>
      <c r="BA964" s="7">
        <f t="shared" si="362"/>
        <v>-1.7610148993072247E-4</v>
      </c>
      <c r="BB964" s="62">
        <f t="shared" si="363"/>
        <v>27014</v>
      </c>
      <c r="BC964" s="6">
        <f t="shared" si="364"/>
        <v>4.0326327330843133E-3</v>
      </c>
      <c r="BD964" s="32">
        <f t="shared" si="365"/>
        <v>0.14591398237522668</v>
      </c>
      <c r="BE964" s="32">
        <f t="shared" si="366"/>
        <v>6.4405601976840907E-2</v>
      </c>
      <c r="BF964" s="35">
        <f t="shared" si="367"/>
        <v>0.78968041564793234</v>
      </c>
      <c r="BG964" s="36">
        <f t="shared" si="368"/>
        <v>0.98094394251793671</v>
      </c>
      <c r="BH964" s="33">
        <f t="shared" si="369"/>
        <v>1.5209955711693673E-2</v>
      </c>
      <c r="BI964" s="33">
        <f t="shared" si="370"/>
        <v>3.846101770369534E-3</v>
      </c>
      <c r="BJ964" s="6">
        <v>0</v>
      </c>
      <c r="BK964" s="19">
        <v>0</v>
      </c>
      <c r="BL964" s="19">
        <v>0</v>
      </c>
      <c r="BM964" s="19">
        <v>26953</v>
      </c>
      <c r="BN964" s="19">
        <v>0</v>
      </c>
      <c r="BO964" s="31"/>
      <c r="BP964" s="19">
        <v>0</v>
      </c>
      <c r="BQ964" s="19">
        <v>0</v>
      </c>
      <c r="BR964" s="19">
        <v>0</v>
      </c>
      <c r="BS964" s="19">
        <v>0</v>
      </c>
      <c r="BT964" s="19">
        <v>0</v>
      </c>
      <c r="BU964" s="19">
        <v>0</v>
      </c>
      <c r="BV964" s="19">
        <v>0</v>
      </c>
      <c r="BW964" s="19">
        <v>0</v>
      </c>
      <c r="BX964" s="19"/>
      <c r="BY964" s="19"/>
      <c r="BZ964" s="19"/>
      <c r="CA964" s="19"/>
      <c r="CB964" s="19"/>
      <c r="CC964" s="19"/>
      <c r="CD964" s="19"/>
      <c r="CE964" s="19"/>
      <c r="CF964" s="19"/>
      <c r="CG964" s="19"/>
      <c r="CH964" s="19"/>
      <c r="CI964" s="19"/>
      <c r="CJ964" s="19"/>
      <c r="CK964" s="19"/>
      <c r="CL964" s="19"/>
      <c r="CM964" s="63" t="s">
        <v>7329</v>
      </c>
      <c r="CN964" s="63">
        <v>19790307</v>
      </c>
      <c r="CO964" s="63"/>
      <c r="CP964" s="66"/>
      <c r="CQ964" s="63"/>
      <c r="CR964" s="78" t="s">
        <v>2039</v>
      </c>
      <c r="CS964" s="78" t="s">
        <v>6954</v>
      </c>
    </row>
    <row r="965" spans="1:97">
      <c r="A965" s="20" t="s">
        <v>3591</v>
      </c>
      <c r="B965" s="16" t="s">
        <v>7328</v>
      </c>
      <c r="D965" s="19" t="s">
        <v>3782</v>
      </c>
      <c r="E965" s="19" t="s">
        <v>1707</v>
      </c>
      <c r="F965" s="4" t="s">
        <v>2528</v>
      </c>
      <c r="G965" s="47" t="s">
        <v>3593</v>
      </c>
      <c r="H965" s="47">
        <v>9</v>
      </c>
      <c r="I965" s="47">
        <v>17</v>
      </c>
      <c r="J965" s="47">
        <v>94</v>
      </c>
      <c r="K965" s="23">
        <v>41.460414999999998</v>
      </c>
      <c r="L965" s="23">
        <v>-108.000816</v>
      </c>
      <c r="M965" s="61" t="s">
        <v>517</v>
      </c>
      <c r="N965" s="19" t="s">
        <v>7005</v>
      </c>
      <c r="P965" s="63" t="s">
        <v>2420</v>
      </c>
      <c r="Q965" s="46">
        <v>-100</v>
      </c>
      <c r="R965" s="46">
        <v>-200</v>
      </c>
      <c r="S965" s="55">
        <f>IF(U965&gt;0,V965-U965,"")</f>
        <v>700</v>
      </c>
      <c r="T965" s="63"/>
      <c r="U965" s="66">
        <v>8900</v>
      </c>
      <c r="V965" s="63">
        <v>9600</v>
      </c>
      <c r="W965" s="66">
        <v>10870</v>
      </c>
      <c r="X965" s="66"/>
      <c r="Z965" s="48">
        <v>28919</v>
      </c>
      <c r="AA965" s="19">
        <v>8.1999999999999993</v>
      </c>
      <c r="AB965" s="19" t="s">
        <v>3789</v>
      </c>
      <c r="AC965" s="19">
        <v>27</v>
      </c>
      <c r="AD965" s="19">
        <v>7</v>
      </c>
      <c r="AE965" s="19">
        <v>529</v>
      </c>
      <c r="AF965" s="19">
        <v>6507</v>
      </c>
      <c r="AH965" s="19">
        <v>6100</v>
      </c>
      <c r="AI965" s="19">
        <v>415</v>
      </c>
      <c r="AJ965" s="19">
        <v>12</v>
      </c>
      <c r="AK965" s="6">
        <v>0</v>
      </c>
      <c r="AL965" s="19">
        <v>590</v>
      </c>
      <c r="AM965" s="19">
        <v>13976</v>
      </c>
      <c r="AN965" s="53"/>
      <c r="AO965" s="63" t="s">
        <v>3433</v>
      </c>
      <c r="AP965" s="17">
        <f t="shared" si="355"/>
        <v>1.3472999999999999</v>
      </c>
      <c r="AQ965" s="17">
        <f t="shared" si="356"/>
        <v>0.57603000000000004</v>
      </c>
      <c r="AR965" s="17">
        <f t="shared" si="354"/>
        <v>23.011499999999998</v>
      </c>
      <c r="AS965" s="17">
        <f t="shared" si="353"/>
        <v>166.44906</v>
      </c>
      <c r="AT965" s="17">
        <f t="shared" si="357"/>
        <v>191.38389000000001</v>
      </c>
      <c r="AU965" s="5">
        <f t="shared" si="358"/>
        <v>172.08099999999999</v>
      </c>
      <c r="AV965" s="5">
        <f t="shared" si="359"/>
        <v>6.8018499999999991</v>
      </c>
      <c r="AW965" s="5">
        <f>IF(AJ965&gt;0,AJ965*0.03333,0)</f>
        <v>0.39995999999999998</v>
      </c>
      <c r="AX965" s="5">
        <f>IF(AK965&gt;0,AK965*0.0588,0)</f>
        <v>0</v>
      </c>
      <c r="AY965" s="5">
        <f t="shared" si="360"/>
        <v>12.283800000000001</v>
      </c>
      <c r="AZ965" s="5">
        <f t="shared" si="361"/>
        <v>191.56661</v>
      </c>
      <c r="BA965" s="7">
        <f t="shared" si="362"/>
        <v>-4.7713738459667529E-4</v>
      </c>
      <c r="BB965" s="62">
        <f t="shared" si="363"/>
        <v>14187</v>
      </c>
      <c r="BC965" s="6">
        <f t="shared" si="364"/>
        <v>7.4920995632567549E-3</v>
      </c>
      <c r="BD965" s="32">
        <f t="shared" si="365"/>
        <v>7.0397774859733489E-3</v>
      </c>
      <c r="BE965" s="32">
        <f t="shared" si="366"/>
        <v>3.0098144624398637E-3</v>
      </c>
      <c r="BF965" s="35">
        <f t="shared" si="367"/>
        <v>0.98995040805158663</v>
      </c>
      <c r="BG965" s="36">
        <f t="shared" si="368"/>
        <v>0.89828284793472091</v>
      </c>
      <c r="BH965" s="33">
        <f t="shared" si="369"/>
        <v>3.5506448644677689E-2</v>
      </c>
      <c r="BI965" s="33">
        <f t="shared" si="370"/>
        <v>6.4122865670588419E-2</v>
      </c>
      <c r="BJ965" s="6">
        <v>0</v>
      </c>
      <c r="BK965" s="19">
        <v>0</v>
      </c>
      <c r="BL965" s="19">
        <v>0</v>
      </c>
      <c r="BM965" s="19">
        <v>13598</v>
      </c>
      <c r="BN965" s="19">
        <v>0</v>
      </c>
      <c r="BO965" s="31"/>
      <c r="BP965" s="19">
        <v>0</v>
      </c>
      <c r="BQ965" s="19">
        <v>0</v>
      </c>
      <c r="BR965" s="19">
        <v>0</v>
      </c>
      <c r="BS965" s="19">
        <v>0</v>
      </c>
      <c r="BT965" s="19">
        <v>0</v>
      </c>
      <c r="BU965" s="19">
        <v>0</v>
      </c>
      <c r="BV965" s="19">
        <v>0</v>
      </c>
      <c r="BW965" s="19">
        <v>0</v>
      </c>
      <c r="BX965" s="19"/>
      <c r="BY965" s="19"/>
      <c r="BZ965" s="19"/>
      <c r="CA965" s="19"/>
      <c r="CB965" s="19"/>
      <c r="CC965" s="19"/>
      <c r="CD965" s="19"/>
      <c r="CE965" s="19"/>
      <c r="CF965" s="19"/>
      <c r="CG965" s="19"/>
      <c r="CH965" s="19"/>
      <c r="CI965" s="19"/>
      <c r="CJ965" s="19"/>
      <c r="CK965" s="19"/>
      <c r="CL965" s="19"/>
      <c r="CM965" s="63" t="s">
        <v>7330</v>
      </c>
      <c r="CN965" s="63">
        <v>19790305</v>
      </c>
      <c r="CO965" s="63"/>
      <c r="CP965" s="66"/>
      <c r="CQ965" s="63"/>
      <c r="CR965" s="78" t="s">
        <v>2039</v>
      </c>
      <c r="CS965" s="78" t="s">
        <v>6954</v>
      </c>
    </row>
    <row r="966" spans="1:97">
      <c r="A966" s="63" t="s">
        <v>3591</v>
      </c>
      <c r="B966" s="63" t="s">
        <v>7328</v>
      </c>
      <c r="C966" s="63">
        <v>410</v>
      </c>
      <c r="D966" s="19" t="s">
        <v>3782</v>
      </c>
      <c r="E966" s="63" t="s">
        <v>1707</v>
      </c>
      <c r="F966" s="4" t="s">
        <v>2528</v>
      </c>
      <c r="G966" s="65" t="s">
        <v>3593</v>
      </c>
      <c r="H966" s="65">
        <v>9</v>
      </c>
      <c r="I966" s="65">
        <v>17</v>
      </c>
      <c r="J966" s="65">
        <v>94</v>
      </c>
      <c r="K966" s="23">
        <v>41.460414999999998</v>
      </c>
      <c r="L966" s="23">
        <v>-108.000816</v>
      </c>
      <c r="M966" s="61" t="s">
        <v>517</v>
      </c>
      <c r="N966" s="19" t="s">
        <v>7005</v>
      </c>
      <c r="O966" s="63"/>
      <c r="P966" s="63" t="s">
        <v>2420</v>
      </c>
      <c r="Q966" s="46">
        <v>-200</v>
      </c>
      <c r="R966" s="63"/>
      <c r="S966" s="55">
        <f>IF(U966&gt;0,V966-U966,"")</f>
        <v>200</v>
      </c>
      <c r="T966" s="63"/>
      <c r="U966" s="66">
        <v>9400</v>
      </c>
      <c r="V966" s="63">
        <v>9600</v>
      </c>
      <c r="W966" s="66">
        <v>10870</v>
      </c>
      <c r="X966" s="66"/>
      <c r="Y966" s="63"/>
      <c r="Z966" s="64">
        <v>28922</v>
      </c>
      <c r="AA966" s="63">
        <v>5.3</v>
      </c>
      <c r="AB966" s="63"/>
      <c r="AC966" s="63">
        <v>161</v>
      </c>
      <c r="AD966" s="63">
        <v>33</v>
      </c>
      <c r="AE966" s="63">
        <v>3666</v>
      </c>
      <c r="AF966" s="63">
        <v>1152</v>
      </c>
      <c r="AG966" s="63"/>
      <c r="AH966" s="63">
        <v>6800</v>
      </c>
      <c r="AI966" s="63">
        <v>354</v>
      </c>
      <c r="AJ966" s="63">
        <v>0</v>
      </c>
      <c r="AK966" s="63">
        <v>0</v>
      </c>
      <c r="AL966" s="63">
        <v>103</v>
      </c>
      <c r="AM966" s="63">
        <v>12089</v>
      </c>
      <c r="AN966" s="63"/>
      <c r="AO966" s="63" t="s">
        <v>3433</v>
      </c>
      <c r="AP966" s="17">
        <f t="shared" si="355"/>
        <v>8.0338999999999992</v>
      </c>
      <c r="AQ966" s="17">
        <f t="shared" si="356"/>
        <v>2.71557</v>
      </c>
      <c r="AR966" s="17">
        <f t="shared" si="354"/>
        <v>159.47099999999998</v>
      </c>
      <c r="AS966" s="17">
        <f t="shared" si="353"/>
        <v>29.468159999999997</v>
      </c>
      <c r="AT966" s="17">
        <f t="shared" si="357"/>
        <v>199.68862999999999</v>
      </c>
      <c r="AU966" s="5">
        <f t="shared" si="358"/>
        <v>191.828</v>
      </c>
      <c r="AV966" s="5">
        <f t="shared" si="359"/>
        <v>5.8020599999999991</v>
      </c>
      <c r="AW966" s="5">
        <f>IF(AJ966&gt;0,AJ966*0.03333,0)</f>
        <v>0</v>
      </c>
      <c r="AX966" s="5">
        <f>IF(AK966&gt;0,AK966*0.0588,0)</f>
        <v>0</v>
      </c>
      <c r="AY966" s="5">
        <f t="shared" si="360"/>
        <v>2.14446</v>
      </c>
      <c r="AZ966" s="5">
        <f t="shared" si="361"/>
        <v>199.77452000000002</v>
      </c>
      <c r="BA966" s="7">
        <f t="shared" si="362"/>
        <v>-2.1501357509456042E-4</v>
      </c>
      <c r="BB966" s="62">
        <f t="shared" si="363"/>
        <v>12269</v>
      </c>
      <c r="BC966" s="28">
        <f t="shared" si="364"/>
        <v>7.3897692749815254E-3</v>
      </c>
      <c r="BD966" s="32">
        <f t="shared" si="365"/>
        <v>4.0232135399997482E-2</v>
      </c>
      <c r="BE966" s="32">
        <f t="shared" si="366"/>
        <v>1.3599021636835308E-2</v>
      </c>
      <c r="BF966" s="35">
        <f t="shared" si="367"/>
        <v>0.94616884296316706</v>
      </c>
      <c r="BG966" s="36">
        <f t="shared" si="368"/>
        <v>0.96022255490840358</v>
      </c>
      <c r="BH966" s="33">
        <f t="shared" si="369"/>
        <v>2.9043043126821169E-2</v>
      </c>
      <c r="BI966" s="33">
        <f t="shared" si="370"/>
        <v>1.0734401964775086E-2</v>
      </c>
      <c r="BJ966" s="63">
        <v>0</v>
      </c>
      <c r="BK966" s="63">
        <v>0</v>
      </c>
      <c r="BL966" s="63">
        <v>0</v>
      </c>
      <c r="BM966" s="63">
        <v>11984</v>
      </c>
      <c r="BN966" s="63">
        <v>0</v>
      </c>
      <c r="BO966" s="63"/>
      <c r="BP966" s="63">
        <v>0</v>
      </c>
      <c r="BQ966" s="63">
        <v>0</v>
      </c>
      <c r="BR966" s="63">
        <v>0</v>
      </c>
      <c r="BS966" s="63">
        <v>0</v>
      </c>
      <c r="BT966" s="63">
        <v>0</v>
      </c>
      <c r="BU966" s="63">
        <v>0</v>
      </c>
      <c r="BV966" s="63">
        <v>0</v>
      </c>
      <c r="BW966" s="63">
        <v>0</v>
      </c>
      <c r="BX966" s="63"/>
      <c r="BY966" s="63"/>
      <c r="BZ966" s="63"/>
      <c r="CA966" s="63"/>
      <c r="CB966" s="63"/>
      <c r="CC966" s="63"/>
      <c r="CD966" s="63"/>
      <c r="CE966" s="63"/>
      <c r="CF966" s="63"/>
      <c r="CG966" s="63"/>
      <c r="CH966" s="63"/>
      <c r="CI966" s="63"/>
      <c r="CJ966" s="63"/>
      <c r="CK966" s="63"/>
      <c r="CL966" s="63"/>
      <c r="CM966" s="63" t="s">
        <v>7331</v>
      </c>
      <c r="CN966" s="63">
        <v>19790308</v>
      </c>
      <c r="CO966" s="63"/>
      <c r="CP966" s="66"/>
      <c r="CQ966" s="63"/>
      <c r="CR966" s="78" t="s">
        <v>2039</v>
      </c>
      <c r="CS966" s="78" t="s">
        <v>6954</v>
      </c>
    </row>
    <row r="967" spans="1:97">
      <c r="A967" s="20" t="s">
        <v>3591</v>
      </c>
      <c r="B967" s="16" t="s">
        <v>7328</v>
      </c>
      <c r="D967" s="19" t="s">
        <v>3782</v>
      </c>
      <c r="E967" s="19" t="s">
        <v>1707</v>
      </c>
      <c r="F967" s="4" t="s">
        <v>2528</v>
      </c>
      <c r="G967" s="47" t="s">
        <v>3593</v>
      </c>
      <c r="H967" s="47">
        <v>9</v>
      </c>
      <c r="I967" s="47">
        <v>17</v>
      </c>
      <c r="J967" s="47">
        <v>94</v>
      </c>
      <c r="K967" s="23">
        <v>41.460414999999998</v>
      </c>
      <c r="L967" s="23">
        <v>-108.000816</v>
      </c>
      <c r="M967" s="61" t="s">
        <v>517</v>
      </c>
      <c r="N967" s="19" t="s">
        <v>7005</v>
      </c>
      <c r="P967" s="63" t="s">
        <v>2420</v>
      </c>
      <c r="S967" s="55"/>
      <c r="T967" s="63"/>
      <c r="U967" s="66">
        <v>9600</v>
      </c>
      <c r="V967" s="63"/>
      <c r="W967" s="63">
        <v>10870</v>
      </c>
      <c r="X967" s="63"/>
      <c r="Z967" s="48">
        <v>28922</v>
      </c>
      <c r="AA967" s="19">
        <v>4.5</v>
      </c>
      <c r="AB967" s="19" t="s">
        <v>3789</v>
      </c>
      <c r="AC967" s="19">
        <v>269</v>
      </c>
      <c r="AD967" s="19">
        <v>327</v>
      </c>
      <c r="AE967" s="19">
        <v>6849</v>
      </c>
      <c r="AF967" s="19">
        <v>817</v>
      </c>
      <c r="AH967" s="19">
        <v>12500</v>
      </c>
      <c r="AI967" s="19">
        <v>342</v>
      </c>
      <c r="AJ967" s="19">
        <v>0</v>
      </c>
      <c r="AK967" s="6">
        <v>0</v>
      </c>
      <c r="AL967" s="19">
        <v>51</v>
      </c>
      <c r="AM967" s="19">
        <v>20981</v>
      </c>
      <c r="AN967" s="53"/>
      <c r="AO967" s="63" t="s">
        <v>3433</v>
      </c>
      <c r="AP967" s="17">
        <f t="shared" si="355"/>
        <v>13.4231</v>
      </c>
      <c r="AQ967" s="17">
        <f t="shared" si="356"/>
        <v>26.908830000000002</v>
      </c>
      <c r="AR967" s="17">
        <f t="shared" si="354"/>
        <v>297.93149999999997</v>
      </c>
      <c r="AS967" s="17">
        <f t="shared" si="353"/>
        <v>20.898859999999999</v>
      </c>
      <c r="AT967" s="17">
        <f t="shared" si="357"/>
        <v>359.16228999999998</v>
      </c>
      <c r="AU967" s="5">
        <f t="shared" si="358"/>
        <v>352.625</v>
      </c>
      <c r="AV967" s="5">
        <f t="shared" si="359"/>
        <v>5.6053799999999994</v>
      </c>
      <c r="AW967" s="5">
        <f>IF(AJ967&gt;0,AJ967*0.03333,0)</f>
        <v>0</v>
      </c>
      <c r="AX967" s="5">
        <f>IF(AK967&gt;0,AK967*0.0588,0)</f>
        <v>0</v>
      </c>
      <c r="AY967" s="5">
        <f t="shared" si="360"/>
        <v>1.06182</v>
      </c>
      <c r="AZ967" s="5">
        <f t="shared" si="361"/>
        <v>359.29220000000004</v>
      </c>
      <c r="BA967" s="7">
        <f t="shared" si="362"/>
        <v>-1.8081869040870234E-4</v>
      </c>
      <c r="BB967" s="62">
        <f t="shared" si="363"/>
        <v>21155</v>
      </c>
      <c r="BC967" s="6">
        <f t="shared" si="364"/>
        <v>4.1294854756028102E-3</v>
      </c>
      <c r="BD967" s="32">
        <f t="shared" si="365"/>
        <v>3.737335564933613E-2</v>
      </c>
      <c r="BE967" s="32">
        <f t="shared" si="366"/>
        <v>7.4921089293644952E-2</v>
      </c>
      <c r="BF967" s="35">
        <f t="shared" si="367"/>
        <v>0.88770555505701898</v>
      </c>
      <c r="BG967" s="36">
        <f t="shared" si="368"/>
        <v>0.9814435158904089</v>
      </c>
      <c r="BH967" s="33">
        <f t="shared" si="369"/>
        <v>1.5601173640841629E-2</v>
      </c>
      <c r="BI967" s="33">
        <f t="shared" si="370"/>
        <v>2.9553104687493909E-3</v>
      </c>
      <c r="BJ967" s="6">
        <v>0</v>
      </c>
      <c r="BK967" s="19">
        <v>0</v>
      </c>
      <c r="BL967" s="19">
        <v>0</v>
      </c>
      <c r="BM967" s="19">
        <v>21193</v>
      </c>
      <c r="BN967" s="19">
        <v>0</v>
      </c>
      <c r="BO967" s="31"/>
      <c r="BP967" s="19">
        <v>0</v>
      </c>
      <c r="BQ967" s="19">
        <v>0</v>
      </c>
      <c r="BR967" s="19">
        <v>0</v>
      </c>
      <c r="BS967" s="19">
        <v>0</v>
      </c>
      <c r="BT967" s="19">
        <v>0</v>
      </c>
      <c r="BU967" s="19">
        <v>0</v>
      </c>
      <c r="BV967" s="19">
        <v>0</v>
      </c>
      <c r="BW967" s="19">
        <v>0</v>
      </c>
      <c r="BX967" s="19"/>
      <c r="BY967" s="19"/>
      <c r="BZ967" s="19"/>
      <c r="CA967" s="19"/>
      <c r="CB967" s="19"/>
      <c r="CC967" s="19"/>
      <c r="CD967" s="19"/>
      <c r="CE967" s="19"/>
      <c r="CF967" s="19"/>
      <c r="CG967" s="19"/>
      <c r="CH967" s="19"/>
      <c r="CI967" s="19"/>
      <c r="CJ967" s="19"/>
      <c r="CK967" s="19"/>
      <c r="CL967" s="19"/>
      <c r="CM967" s="63" t="s">
        <v>7332</v>
      </c>
      <c r="CN967" s="63">
        <v>19790308</v>
      </c>
      <c r="CO967" s="63"/>
      <c r="CP967" s="66"/>
      <c r="CQ967" s="63"/>
      <c r="CR967" s="78" t="s">
        <v>2039</v>
      </c>
      <c r="CS967" s="78" t="s">
        <v>6954</v>
      </c>
    </row>
    <row r="968" spans="1:97">
      <c r="A968" s="20" t="s">
        <v>3590</v>
      </c>
      <c r="B968" s="16" t="s">
        <v>6590</v>
      </c>
      <c r="C968" s="19">
        <v>49124233</v>
      </c>
      <c r="D968" s="19" t="s">
        <v>3782</v>
      </c>
      <c r="E968" s="19" t="s">
        <v>1707</v>
      </c>
      <c r="G968" s="47"/>
      <c r="H968" s="47" t="s">
        <v>5212</v>
      </c>
      <c r="I968" s="47" t="s">
        <v>5463</v>
      </c>
      <c r="J968" s="47" t="s">
        <v>5482</v>
      </c>
      <c r="K968" s="23">
        <v>41.489060000000002</v>
      </c>
      <c r="L968" s="23">
        <v>-108.27164</v>
      </c>
      <c r="M968" s="61" t="s">
        <v>2268</v>
      </c>
      <c r="N968" s="19" t="s">
        <v>2269</v>
      </c>
      <c r="O968" s="40">
        <v>28764</v>
      </c>
      <c r="P968" s="19" t="s">
        <v>2420</v>
      </c>
      <c r="Q968" s="55"/>
      <c r="R968" s="55"/>
      <c r="S968" s="55">
        <f>V968-U968</f>
        <v>58</v>
      </c>
      <c r="T968" s="19"/>
      <c r="U968" s="55">
        <v>10368</v>
      </c>
      <c r="V968" s="55">
        <v>10426</v>
      </c>
      <c r="W968" s="55">
        <v>11802</v>
      </c>
      <c r="X968" s="55"/>
      <c r="Y968" s="51" t="s">
        <v>3798</v>
      </c>
      <c r="Z968" s="40">
        <v>28807</v>
      </c>
      <c r="AA968" s="52">
        <v>7.5</v>
      </c>
      <c r="AB968" s="19" t="s">
        <v>3789</v>
      </c>
      <c r="AC968" s="19">
        <v>66</v>
      </c>
      <c r="AD968" s="19">
        <v>12</v>
      </c>
      <c r="AE968" s="19">
        <v>1109</v>
      </c>
      <c r="AF968" s="19">
        <v>55</v>
      </c>
      <c r="AG968" s="19">
        <v>-3</v>
      </c>
      <c r="AH968" s="19">
        <v>100</v>
      </c>
      <c r="AI968" s="19">
        <v>1684</v>
      </c>
      <c r="AJ968" s="19"/>
      <c r="AK968" s="19"/>
      <c r="AL968" s="19">
        <v>1130</v>
      </c>
      <c r="AM968" s="19">
        <v>3301</v>
      </c>
      <c r="AO968" s="19" t="s">
        <v>5038</v>
      </c>
      <c r="AP968" s="17">
        <f t="shared" si="355"/>
        <v>3.2934000000000001</v>
      </c>
      <c r="AQ968" s="17">
        <f t="shared" si="356"/>
        <v>0.98748000000000002</v>
      </c>
      <c r="AR968" s="17">
        <f t="shared" si="354"/>
        <v>48.241499999999995</v>
      </c>
      <c r="AS968" s="17">
        <f t="shared" si="353"/>
        <v>1.4068999999999998</v>
      </c>
      <c r="AT968" s="17">
        <f t="shared" si="357"/>
        <v>53.929279999999999</v>
      </c>
      <c r="AU968" s="5">
        <f t="shared" si="358"/>
        <v>2.8209999999999997</v>
      </c>
      <c r="AV968" s="5">
        <f t="shared" si="359"/>
        <v>27.600759999999998</v>
      </c>
      <c r="AW968" s="5"/>
      <c r="AX968" s="5"/>
      <c r="AY968" s="5">
        <f t="shared" si="360"/>
        <v>23.526600000000002</v>
      </c>
      <c r="AZ968" s="5">
        <f t="shared" si="361"/>
        <v>53.948360000000001</v>
      </c>
      <c r="BA968" s="7">
        <f t="shared" si="362"/>
        <v>-1.7686705048425633E-4</v>
      </c>
      <c r="BB968" s="62">
        <f t="shared" si="363"/>
        <v>4153</v>
      </c>
      <c r="BC968" s="6">
        <f t="shared" si="364"/>
        <v>0.11430104641803059</v>
      </c>
      <c r="BD968" s="32">
        <f t="shared" si="365"/>
        <v>6.1068866485886705E-2</v>
      </c>
      <c r="BE968" s="32">
        <f t="shared" si="366"/>
        <v>1.8310646832295926E-2</v>
      </c>
      <c r="BF968" s="35">
        <f t="shared" si="367"/>
        <v>0.92062048668181728</v>
      </c>
      <c r="BG968" s="33">
        <f t="shared" si="368"/>
        <v>5.2290746187650554E-2</v>
      </c>
      <c r="BH968" s="37">
        <f t="shared" si="369"/>
        <v>0.51161444017946045</v>
      </c>
      <c r="BI968" s="33">
        <f t="shared" si="370"/>
        <v>0.43609481363288899</v>
      </c>
      <c r="CM968" s="51" t="s">
        <v>2270</v>
      </c>
      <c r="CR968" s="78" t="s">
        <v>2039</v>
      </c>
      <c r="CS968" s="78" t="s">
        <v>6954</v>
      </c>
    </row>
    <row r="969" spans="1:97">
      <c r="A969" s="20" t="s">
        <v>3590</v>
      </c>
      <c r="B969" s="16" t="s">
        <v>303</v>
      </c>
      <c r="C969" s="19">
        <v>49009092</v>
      </c>
      <c r="D969" s="19" t="s">
        <v>3782</v>
      </c>
      <c r="E969" s="19" t="s">
        <v>1707</v>
      </c>
      <c r="F969" s="19" t="s">
        <v>1069</v>
      </c>
      <c r="G969" s="47"/>
      <c r="H969" s="47" t="s">
        <v>3785</v>
      </c>
      <c r="I969" s="47" t="s">
        <v>5463</v>
      </c>
      <c r="J969" s="47" t="s">
        <v>5488</v>
      </c>
      <c r="K969" s="23">
        <v>41.567360000000001</v>
      </c>
      <c r="L969" s="23">
        <v>-108.40982</v>
      </c>
      <c r="M969" s="61" t="s">
        <v>5537</v>
      </c>
      <c r="N969" s="19" t="s">
        <v>3787</v>
      </c>
      <c r="P969" s="19" t="s">
        <v>2420</v>
      </c>
      <c r="Q969" s="55">
        <v>1204</v>
      </c>
      <c r="R969" s="55">
        <v>257</v>
      </c>
      <c r="S969" s="55">
        <f>V969-U969</f>
        <v>22</v>
      </c>
      <c r="T969" s="19"/>
      <c r="U969" s="55">
        <v>5778</v>
      </c>
      <c r="V969" s="55">
        <v>5800</v>
      </c>
      <c r="W969" s="55">
        <v>10077</v>
      </c>
      <c r="X969" s="55">
        <v>6602</v>
      </c>
      <c r="Y969" s="51" t="s">
        <v>3798</v>
      </c>
      <c r="Z969" s="40">
        <v>19736</v>
      </c>
      <c r="AA969" s="52">
        <v>8.6000003814697266</v>
      </c>
      <c r="AB969" s="19" t="s">
        <v>3837</v>
      </c>
      <c r="AC969" s="19">
        <v>22</v>
      </c>
      <c r="AD969" s="19">
        <v>9</v>
      </c>
      <c r="AE969" s="19">
        <v>1461</v>
      </c>
      <c r="AF969" s="19">
        <v>-3</v>
      </c>
      <c r="AG969" s="19">
        <v>-3</v>
      </c>
      <c r="AH969" s="19">
        <v>550</v>
      </c>
      <c r="AI969" s="19">
        <v>1880</v>
      </c>
      <c r="AJ969" s="19"/>
      <c r="AK969" s="19"/>
      <c r="AL969" s="19">
        <v>548</v>
      </c>
      <c r="AM969" s="19">
        <v>3755</v>
      </c>
      <c r="AP969" s="17">
        <f t="shared" si="355"/>
        <v>1.0977999999999999</v>
      </c>
      <c r="AQ969" s="17">
        <f t="shared" si="356"/>
        <v>0.74060999999999999</v>
      </c>
      <c r="AR969" s="17">
        <f t="shared" si="354"/>
        <v>63.553499999999993</v>
      </c>
      <c r="AS969" s="17">
        <f t="shared" si="353"/>
        <v>0</v>
      </c>
      <c r="AT969" s="17">
        <f t="shared" si="357"/>
        <v>65.391909999999996</v>
      </c>
      <c r="AU969" s="5">
        <f t="shared" si="358"/>
        <v>15.515499999999999</v>
      </c>
      <c r="AV969" s="5">
        <f t="shared" si="359"/>
        <v>30.813199999999998</v>
      </c>
      <c r="AW969" s="5"/>
      <c r="AX969" s="5"/>
      <c r="AY969" s="5">
        <f t="shared" si="360"/>
        <v>11.409360000000001</v>
      </c>
      <c r="AZ969" s="5">
        <f t="shared" si="361"/>
        <v>57.738059999999997</v>
      </c>
      <c r="BA969" s="7">
        <f t="shared" si="362"/>
        <v>6.2160739582735214E-2</v>
      </c>
      <c r="BB969" s="62">
        <f t="shared" si="363"/>
        <v>4464</v>
      </c>
      <c r="BC969" s="6">
        <f t="shared" si="364"/>
        <v>8.6263535709940387E-2</v>
      </c>
      <c r="BD969" s="32">
        <f t="shared" si="365"/>
        <v>1.6788009403609711E-2</v>
      </c>
      <c r="BE969" s="32">
        <f t="shared" si="366"/>
        <v>1.1325712920757324E-2</v>
      </c>
      <c r="BF969" s="35">
        <f t="shared" si="367"/>
        <v>0.97188627767563296</v>
      </c>
      <c r="BG969" s="33">
        <f t="shared" si="368"/>
        <v>0.26872222585933786</v>
      </c>
      <c r="BH969" s="37">
        <f t="shared" si="369"/>
        <v>0.53367224323089479</v>
      </c>
      <c r="BI969" s="33">
        <f t="shared" si="370"/>
        <v>0.19760553090976735</v>
      </c>
      <c r="CM969" s="51" t="s">
        <v>5538</v>
      </c>
      <c r="CR969" s="78" t="s">
        <v>2038</v>
      </c>
      <c r="CS969" s="78" t="s">
        <v>6954</v>
      </c>
    </row>
    <row r="970" spans="1:97">
      <c r="A970" s="20" t="s">
        <v>3591</v>
      </c>
      <c r="B970" s="16" t="s">
        <v>6591</v>
      </c>
      <c r="F970" s="4" t="s">
        <v>1069</v>
      </c>
      <c r="G970" s="47" t="s">
        <v>3597</v>
      </c>
      <c r="H970" s="47">
        <v>14</v>
      </c>
      <c r="I970" s="47">
        <v>18</v>
      </c>
      <c r="J970" s="47">
        <v>98</v>
      </c>
      <c r="K970" s="23">
        <v>41.538652999999996</v>
      </c>
      <c r="L970" s="23">
        <v>-108.41918200000001</v>
      </c>
      <c r="M970" s="61" t="s">
        <v>543</v>
      </c>
      <c r="N970" s="19" t="s">
        <v>7021</v>
      </c>
      <c r="P970" s="19" t="s">
        <v>2420</v>
      </c>
      <c r="W970" s="46">
        <v>8588</v>
      </c>
      <c r="Z970" s="48">
        <v>32650</v>
      </c>
      <c r="AA970" s="19">
        <v>7.85</v>
      </c>
      <c r="AB970" s="19" t="s">
        <v>3789</v>
      </c>
      <c r="AC970" s="19">
        <v>71.2</v>
      </c>
      <c r="AD970" s="19">
        <v>41.5</v>
      </c>
      <c r="AE970" s="19">
        <v>5087.6000000000004</v>
      </c>
      <c r="AF970" s="19">
        <v>0</v>
      </c>
      <c r="AH970" s="19">
        <v>7000</v>
      </c>
      <c r="AI970" s="19">
        <v>1891</v>
      </c>
      <c r="AJ970" s="19">
        <v>0</v>
      </c>
      <c r="AK970" s="6">
        <v>0</v>
      </c>
      <c r="AL970" s="19">
        <v>0</v>
      </c>
      <c r="AM970" s="19">
        <v>14092</v>
      </c>
      <c r="AN970" s="53"/>
      <c r="AO970" s="63" t="s">
        <v>5669</v>
      </c>
      <c r="AP970" s="17">
        <f t="shared" si="355"/>
        <v>3.55288</v>
      </c>
      <c r="AQ970" s="17">
        <f t="shared" si="356"/>
        <v>3.415035</v>
      </c>
      <c r="AR970" s="17">
        <f t="shared" si="354"/>
        <v>221.31059999999999</v>
      </c>
      <c r="AS970" s="17">
        <f t="shared" si="353"/>
        <v>0</v>
      </c>
      <c r="AT970" s="17">
        <f t="shared" si="357"/>
        <v>228.278515</v>
      </c>
      <c r="AU970" s="5">
        <f t="shared" si="358"/>
        <v>197.47</v>
      </c>
      <c r="AV970" s="5">
        <f t="shared" si="359"/>
        <v>30.993489999999998</v>
      </c>
      <c r="AW970" s="5">
        <f>IF(AJ970&gt;0,AJ970*0.03333,0)</f>
        <v>0</v>
      </c>
      <c r="AX970" s="5">
        <f>IF(AK970&gt;0,AK970*0.0588,0)</f>
        <v>0</v>
      </c>
      <c r="AY970" s="5">
        <f t="shared" si="360"/>
        <v>0</v>
      </c>
      <c r="AZ970" s="5">
        <f t="shared" si="361"/>
        <v>228.46349000000001</v>
      </c>
      <c r="BA970" s="7">
        <f t="shared" si="362"/>
        <v>-4.0498793186321576E-4</v>
      </c>
      <c r="BB970" s="62">
        <f t="shared" si="363"/>
        <v>14091.3</v>
      </c>
      <c r="BC970" s="6">
        <f t="shared" si="364"/>
        <v>-2.483740371073393E-5</v>
      </c>
      <c r="BD970" s="32">
        <f t="shared" si="365"/>
        <v>1.5563794954597457E-2</v>
      </c>
      <c r="BE970" s="32">
        <f t="shared" si="366"/>
        <v>1.4959949253218158E-2</v>
      </c>
      <c r="BF970" s="35">
        <f t="shared" si="367"/>
        <v>0.96947625579218433</v>
      </c>
      <c r="BG970" s="36">
        <f t="shared" si="368"/>
        <v>0.86433941808382597</v>
      </c>
      <c r="BH970" s="33">
        <f t="shared" si="369"/>
        <v>0.135660581916174</v>
      </c>
      <c r="BI970" s="33">
        <f t="shared" si="370"/>
        <v>0</v>
      </c>
      <c r="BJ970" s="6">
        <v>0</v>
      </c>
      <c r="BK970" s="19">
        <v>0</v>
      </c>
      <c r="BL970" s="19">
        <v>0</v>
      </c>
      <c r="BM970" s="19">
        <v>0</v>
      </c>
      <c r="BN970" s="19">
        <v>0</v>
      </c>
      <c r="BO970" s="31"/>
      <c r="BP970" s="19">
        <v>0</v>
      </c>
      <c r="BQ970" s="19">
        <v>0</v>
      </c>
      <c r="BR970" s="19">
        <v>0</v>
      </c>
      <c r="BS970" s="19">
        <v>0</v>
      </c>
      <c r="BT970" s="19">
        <v>0</v>
      </c>
      <c r="BU970" s="19">
        <v>0</v>
      </c>
      <c r="BV970" s="19">
        <v>0</v>
      </c>
      <c r="BW970" s="19">
        <v>0</v>
      </c>
      <c r="BX970" s="19"/>
      <c r="BY970" s="19"/>
      <c r="BZ970" s="19"/>
      <c r="CA970" s="19"/>
      <c r="CB970" s="19"/>
      <c r="CC970" s="19"/>
      <c r="CD970" s="19"/>
      <c r="CE970" s="19"/>
      <c r="CF970" s="19"/>
      <c r="CG970" s="19"/>
      <c r="CH970" s="19"/>
      <c r="CI970" s="19"/>
      <c r="CJ970" s="19"/>
      <c r="CK970" s="19"/>
      <c r="CL970" s="19"/>
      <c r="CM970" s="39"/>
      <c r="CN970" s="63">
        <v>19890522</v>
      </c>
      <c r="CO970" s="63"/>
      <c r="CP970" s="66"/>
      <c r="CQ970" s="63"/>
      <c r="CR970" s="78" t="s">
        <v>2039</v>
      </c>
      <c r="CS970" s="78" t="s">
        <v>6954</v>
      </c>
    </row>
    <row r="971" spans="1:97">
      <c r="A971" s="20" t="s">
        <v>3590</v>
      </c>
      <c r="B971" s="16" t="s">
        <v>6592</v>
      </c>
      <c r="C971" s="19">
        <v>49008593</v>
      </c>
      <c r="D971" s="19" t="s">
        <v>3782</v>
      </c>
      <c r="E971" s="19" t="s">
        <v>1707</v>
      </c>
      <c r="F971" s="19" t="s">
        <v>5066</v>
      </c>
      <c r="G971" s="47"/>
      <c r="H971" s="47" t="s">
        <v>2522</v>
      </c>
      <c r="I971" s="47" t="s">
        <v>5463</v>
      </c>
      <c r="J971" s="47" t="s">
        <v>5479</v>
      </c>
      <c r="K971" s="23">
        <v>41.506659999999997</v>
      </c>
      <c r="L971" s="23">
        <v>-108.54037</v>
      </c>
      <c r="M971" s="61" t="s">
        <v>5067</v>
      </c>
      <c r="N971" s="19" t="s">
        <v>3861</v>
      </c>
      <c r="P971" s="19" t="s">
        <v>2420</v>
      </c>
      <c r="Q971" s="55"/>
      <c r="R971" s="55"/>
      <c r="S971" s="55">
        <f>V971-U971</f>
        <v>49</v>
      </c>
      <c r="T971" s="19"/>
      <c r="U971" s="55">
        <v>4900</v>
      </c>
      <c r="V971" s="55">
        <v>4949</v>
      </c>
      <c r="W971" s="55"/>
      <c r="X971" s="55"/>
      <c r="Y971" s="51" t="s">
        <v>3798</v>
      </c>
      <c r="Z971" s="40">
        <v>24209</v>
      </c>
      <c r="AA971" s="52">
        <v>8.8999996185302734</v>
      </c>
      <c r="AB971" s="19" t="s">
        <v>3789</v>
      </c>
      <c r="AC971" s="19">
        <v>28</v>
      </c>
      <c r="AD971" s="19">
        <v>8</v>
      </c>
      <c r="AE971" s="19">
        <v>847</v>
      </c>
      <c r="AF971" s="19">
        <v>15</v>
      </c>
      <c r="AG971" s="19">
        <v>-3</v>
      </c>
      <c r="AH971" s="19">
        <v>380</v>
      </c>
      <c r="AI971" s="19">
        <v>1281</v>
      </c>
      <c r="AJ971" s="19"/>
      <c r="AK971" s="19"/>
      <c r="AL971" s="19">
        <v>210</v>
      </c>
      <c r="AM971" s="19">
        <v>2215</v>
      </c>
      <c r="AP971" s="17">
        <f t="shared" si="355"/>
        <v>1.3972</v>
      </c>
      <c r="AQ971" s="17">
        <f t="shared" si="356"/>
        <v>0.65832000000000002</v>
      </c>
      <c r="AR971" s="17">
        <f t="shared" si="354"/>
        <v>36.844499999999996</v>
      </c>
      <c r="AS971" s="17">
        <f t="shared" si="353"/>
        <v>0.38369999999999999</v>
      </c>
      <c r="AT971" s="17">
        <f t="shared" si="357"/>
        <v>39.283719999999995</v>
      </c>
      <c r="AU971" s="5">
        <f t="shared" si="358"/>
        <v>10.719799999999999</v>
      </c>
      <c r="AV971" s="5">
        <f t="shared" si="359"/>
        <v>20.995589999999996</v>
      </c>
      <c r="AW971" s="5"/>
      <c r="AX971" s="5"/>
      <c r="AY971" s="5">
        <f t="shared" si="360"/>
        <v>4.3722000000000003</v>
      </c>
      <c r="AZ971" s="5">
        <f t="shared" si="361"/>
        <v>36.087589999999999</v>
      </c>
      <c r="BA971" s="7">
        <f t="shared" si="362"/>
        <v>4.2405127362122229E-2</v>
      </c>
      <c r="BB971" s="62">
        <f t="shared" si="363"/>
        <v>2766</v>
      </c>
      <c r="BC971" s="6">
        <f t="shared" si="364"/>
        <v>0.11062035735796025</v>
      </c>
      <c r="BD971" s="32">
        <f t="shared" si="365"/>
        <v>3.5566896414087064E-2</v>
      </c>
      <c r="BE971" s="32">
        <f t="shared" si="366"/>
        <v>1.6758087065074288E-2</v>
      </c>
      <c r="BF971" s="35">
        <f t="shared" si="367"/>
        <v>0.94767501652083863</v>
      </c>
      <c r="BG971" s="33">
        <f t="shared" si="368"/>
        <v>0.29704948432411254</v>
      </c>
      <c r="BH971" s="37">
        <f t="shared" si="369"/>
        <v>0.58179529306334943</v>
      </c>
      <c r="BI971" s="33">
        <f t="shared" si="370"/>
        <v>0.12115522261253801</v>
      </c>
      <c r="CM971" s="51" t="s">
        <v>3815</v>
      </c>
      <c r="CR971" s="78" t="s">
        <v>2038</v>
      </c>
      <c r="CS971" s="78" t="s">
        <v>6954</v>
      </c>
    </row>
    <row r="972" spans="1:97">
      <c r="A972" s="63" t="s">
        <v>3591</v>
      </c>
      <c r="B972" s="63" t="s">
        <v>834</v>
      </c>
      <c r="C972" s="63">
        <v>5028</v>
      </c>
      <c r="D972" s="19" t="s">
        <v>3782</v>
      </c>
      <c r="E972" s="63" t="s">
        <v>2393</v>
      </c>
      <c r="F972" s="63" t="s">
        <v>2496</v>
      </c>
      <c r="G972" s="65" t="s">
        <v>3595</v>
      </c>
      <c r="H972" s="65">
        <v>9</v>
      </c>
      <c r="I972" s="65">
        <v>19</v>
      </c>
      <c r="J972" s="65">
        <v>91</v>
      </c>
      <c r="K972" s="23">
        <v>41.632452000000001</v>
      </c>
      <c r="L972" s="23">
        <v>-107.65676000000001</v>
      </c>
      <c r="M972" s="61" t="s">
        <v>835</v>
      </c>
      <c r="N972" s="63" t="s">
        <v>836</v>
      </c>
      <c r="O972" s="63"/>
      <c r="P972" s="63" t="s">
        <v>2420</v>
      </c>
      <c r="Q972" s="63"/>
      <c r="R972" s="63"/>
      <c r="S972" s="55">
        <f>IF(U972&gt;0,V972-U972,"")</f>
        <v>15</v>
      </c>
      <c r="T972" s="63"/>
      <c r="U972" s="66">
        <v>8383</v>
      </c>
      <c r="V972" s="63">
        <v>8398</v>
      </c>
      <c r="W972" s="66">
        <v>9499</v>
      </c>
      <c r="X972" s="66">
        <v>9495</v>
      </c>
      <c r="Y972" s="63"/>
      <c r="Z972" s="64">
        <v>38432</v>
      </c>
      <c r="AA972" s="63">
        <v>6.96</v>
      </c>
      <c r="AB972" s="63"/>
      <c r="AC972" s="63">
        <v>203</v>
      </c>
      <c r="AD972" s="63">
        <v>40.299999999999997</v>
      </c>
      <c r="AE972" s="63">
        <v>7690</v>
      </c>
      <c r="AF972" s="63">
        <v>73.400000000000006</v>
      </c>
      <c r="AG972" s="63"/>
      <c r="AH972" s="63">
        <v>13200</v>
      </c>
      <c r="AI972" s="63">
        <v>457</v>
      </c>
      <c r="AJ972" s="63">
        <v>0</v>
      </c>
      <c r="AK972" s="63">
        <v>0</v>
      </c>
      <c r="AL972" s="63">
        <v>128</v>
      </c>
      <c r="AM972" s="63">
        <v>26400</v>
      </c>
      <c r="AN972" s="63"/>
      <c r="AO972" s="63" t="s">
        <v>3536</v>
      </c>
      <c r="AP972" s="17">
        <f t="shared" si="355"/>
        <v>10.1297</v>
      </c>
      <c r="AQ972" s="17">
        <f t="shared" si="356"/>
        <v>3.316287</v>
      </c>
      <c r="AR972" s="17">
        <f t="shared" si="354"/>
        <v>334.51499999999999</v>
      </c>
      <c r="AS972" s="17">
        <f t="shared" si="353"/>
        <v>1.877572</v>
      </c>
      <c r="AT972" s="17">
        <f t="shared" si="357"/>
        <v>349.83855899999998</v>
      </c>
      <c r="AU972" s="5">
        <f t="shared" si="358"/>
        <v>372.37200000000001</v>
      </c>
      <c r="AV972" s="5">
        <f t="shared" si="359"/>
        <v>7.4902299999999995</v>
      </c>
      <c r="AW972" s="5">
        <f>IF(AJ972&gt;0,AJ972*0.03333,0)</f>
        <v>0</v>
      </c>
      <c r="AX972" s="5">
        <f>IF(AK972&gt;0,AK972*0.0588,0)</f>
        <v>0</v>
      </c>
      <c r="AY972" s="5">
        <f t="shared" si="360"/>
        <v>2.6649600000000002</v>
      </c>
      <c r="AZ972" s="5">
        <f t="shared" si="361"/>
        <v>382.52719000000002</v>
      </c>
      <c r="BA972" s="7">
        <f t="shared" si="362"/>
        <v>-4.4634297882764642E-2</v>
      </c>
      <c r="BB972" s="62">
        <f t="shared" si="363"/>
        <v>21791.7</v>
      </c>
      <c r="BC972" s="28">
        <f t="shared" si="364"/>
        <v>-9.562435025118432E-2</v>
      </c>
      <c r="BD972" s="32">
        <f t="shared" si="365"/>
        <v>2.8955355947484336E-2</v>
      </c>
      <c r="BE972" s="32">
        <f t="shared" si="366"/>
        <v>9.4794782184087385E-3</v>
      </c>
      <c r="BF972" s="35">
        <f t="shared" si="367"/>
        <v>0.96156516583410689</v>
      </c>
      <c r="BG972" s="36">
        <f t="shared" si="368"/>
        <v>0.97345237079748503</v>
      </c>
      <c r="BH972" s="33">
        <f t="shared" si="369"/>
        <v>1.9580908745336505E-2</v>
      </c>
      <c r="BI972" s="33">
        <f t="shared" si="370"/>
        <v>6.9667204571784817E-3</v>
      </c>
      <c r="BJ972" s="63">
        <v>0</v>
      </c>
      <c r="BK972" s="63">
        <v>4.8</v>
      </c>
      <c r="BL972" s="63">
        <v>0</v>
      </c>
      <c r="BM972" s="63">
        <v>0</v>
      </c>
      <c r="BN972" s="63">
        <v>0</v>
      </c>
      <c r="BO972" s="63">
        <v>0</v>
      </c>
      <c r="BP972" s="63">
        <v>0</v>
      </c>
      <c r="BQ972" s="63">
        <v>0</v>
      </c>
      <c r="BR972" s="63">
        <v>0</v>
      </c>
      <c r="BS972" s="63">
        <v>0</v>
      </c>
      <c r="BT972" s="63">
        <v>0</v>
      </c>
      <c r="BU972" s="63">
        <v>0</v>
      </c>
      <c r="BV972" s="63">
        <v>0</v>
      </c>
      <c r="BW972" s="63">
        <v>0</v>
      </c>
      <c r="BX972" s="63"/>
      <c r="BY972" s="63"/>
      <c r="BZ972" s="63"/>
      <c r="CA972" s="63"/>
      <c r="CB972" s="63"/>
      <c r="CC972" s="63"/>
      <c r="CD972" s="63"/>
      <c r="CE972" s="63"/>
      <c r="CF972" s="63"/>
      <c r="CG972" s="63"/>
      <c r="CH972" s="63"/>
      <c r="CI972" s="63"/>
      <c r="CJ972" s="63"/>
      <c r="CK972" s="63"/>
      <c r="CL972" s="63"/>
      <c r="CM972" s="63"/>
      <c r="CN972" s="63">
        <v>20050321</v>
      </c>
      <c r="CO972" s="63" t="s">
        <v>6292</v>
      </c>
      <c r="CP972" s="66"/>
      <c r="CQ972" s="64">
        <v>38434</v>
      </c>
      <c r="CR972" s="78" t="s">
        <v>2043</v>
      </c>
      <c r="CS972" s="78" t="s">
        <v>6954</v>
      </c>
    </row>
    <row r="973" spans="1:97">
      <c r="A973" s="63" t="s">
        <v>3591</v>
      </c>
      <c r="B973" s="63" t="s">
        <v>845</v>
      </c>
      <c r="C973" s="63">
        <v>5027</v>
      </c>
      <c r="D973" s="19" t="s">
        <v>3782</v>
      </c>
      <c r="E973" s="63" t="s">
        <v>2393</v>
      </c>
      <c r="F973" s="63" t="s">
        <v>2496</v>
      </c>
      <c r="G973" s="65" t="s">
        <v>3595</v>
      </c>
      <c r="H973" s="65">
        <v>15</v>
      </c>
      <c r="I973" s="65">
        <v>19</v>
      </c>
      <c r="J973" s="65">
        <v>91</v>
      </c>
      <c r="K973" s="23">
        <v>41.617652</v>
      </c>
      <c r="L973" s="23">
        <v>-107.637434</v>
      </c>
      <c r="M973" s="61" t="s">
        <v>846</v>
      </c>
      <c r="N973" s="63" t="s">
        <v>847</v>
      </c>
      <c r="O973" s="63"/>
      <c r="P973" s="63" t="s">
        <v>2420</v>
      </c>
      <c r="Q973" s="63"/>
      <c r="R973" s="63"/>
      <c r="S973" s="55">
        <f>IF(U973&gt;0,V973-U973,"")</f>
        <v>10</v>
      </c>
      <c r="T973" s="63"/>
      <c r="U973" s="66">
        <v>7948</v>
      </c>
      <c r="V973" s="63">
        <v>7958</v>
      </c>
      <c r="W973" s="66">
        <v>9020</v>
      </c>
      <c r="X973" s="66"/>
      <c r="Y973" s="63"/>
      <c r="Z973" s="64">
        <v>38432</v>
      </c>
      <c r="AA973" s="63">
        <v>8.39</v>
      </c>
      <c r="AB973" s="63"/>
      <c r="AC973" s="63">
        <v>28</v>
      </c>
      <c r="AD973" s="63">
        <v>8</v>
      </c>
      <c r="AE973" s="63">
        <v>5170</v>
      </c>
      <c r="AF973" s="63">
        <v>59</v>
      </c>
      <c r="AG973" s="63"/>
      <c r="AH973" s="63">
        <v>4850</v>
      </c>
      <c r="AI973" s="63">
        <v>3720</v>
      </c>
      <c r="AJ973" s="63">
        <v>0</v>
      </c>
      <c r="AK973" s="63">
        <v>0</v>
      </c>
      <c r="AL973" s="63">
        <v>89</v>
      </c>
      <c r="AM973" s="63">
        <v>14300</v>
      </c>
      <c r="AN973" s="63"/>
      <c r="AO973" s="63" t="s">
        <v>3536</v>
      </c>
      <c r="AP973" s="17">
        <f t="shared" si="355"/>
        <v>1.3972</v>
      </c>
      <c r="AQ973" s="17">
        <f t="shared" si="356"/>
        <v>0.65832000000000002</v>
      </c>
      <c r="AR973" s="17">
        <f t="shared" si="354"/>
        <v>224.89499999999998</v>
      </c>
      <c r="AS973" s="17">
        <f t="shared" si="353"/>
        <v>1.50922</v>
      </c>
      <c r="AT973" s="17">
        <f t="shared" si="357"/>
        <v>228.45973999999998</v>
      </c>
      <c r="AU973" s="5">
        <f t="shared" si="358"/>
        <v>136.8185</v>
      </c>
      <c r="AV973" s="5">
        <f t="shared" si="359"/>
        <v>60.970799999999997</v>
      </c>
      <c r="AW973" s="5">
        <f>IF(AJ973&gt;0,AJ973*0.03333,0)</f>
        <v>0</v>
      </c>
      <c r="AX973" s="5">
        <f>IF(AK973&gt;0,AK973*0.0588,0)</f>
        <v>0</v>
      </c>
      <c r="AY973" s="5">
        <f t="shared" si="360"/>
        <v>1.8529800000000001</v>
      </c>
      <c r="AZ973" s="5">
        <f t="shared" si="361"/>
        <v>199.64228</v>
      </c>
      <c r="BA973" s="7">
        <f t="shared" si="362"/>
        <v>6.7314468639975075E-2</v>
      </c>
      <c r="BB973" s="62">
        <f t="shared" si="363"/>
        <v>13924</v>
      </c>
      <c r="BC973" s="28">
        <f t="shared" si="364"/>
        <v>-1.3321995464852607E-2</v>
      </c>
      <c r="BD973" s="32">
        <f t="shared" si="365"/>
        <v>6.1157383791122242E-3</v>
      </c>
      <c r="BE973" s="32">
        <f t="shared" si="366"/>
        <v>2.8815580373154591E-3</v>
      </c>
      <c r="BF973" s="35">
        <f t="shared" si="367"/>
        <v>0.99100270358357234</v>
      </c>
      <c r="BG973" s="37">
        <f t="shared" si="368"/>
        <v>0.68531826024026576</v>
      </c>
      <c r="BH973" s="33">
        <f t="shared" si="369"/>
        <v>0.30540023886723794</v>
      </c>
      <c r="BI973" s="33">
        <f t="shared" si="370"/>
        <v>9.2815008924963197E-3</v>
      </c>
      <c r="BJ973" s="63">
        <v>0</v>
      </c>
      <c r="BK973" s="63">
        <v>4</v>
      </c>
      <c r="BL973" s="63">
        <v>0</v>
      </c>
      <c r="BM973" s="63">
        <v>0</v>
      </c>
      <c r="BN973" s="63">
        <v>0</v>
      </c>
      <c r="BO973" s="63">
        <v>0</v>
      </c>
      <c r="BP973" s="63">
        <v>0</v>
      </c>
      <c r="BQ973" s="63">
        <v>0</v>
      </c>
      <c r="BR973" s="63">
        <v>0</v>
      </c>
      <c r="BS973" s="63">
        <v>0</v>
      </c>
      <c r="BT973" s="63">
        <v>0</v>
      </c>
      <c r="BU973" s="63">
        <v>0</v>
      </c>
      <c r="BV973" s="63">
        <v>0</v>
      </c>
      <c r="BW973" s="63">
        <v>0</v>
      </c>
      <c r="BX973" s="63"/>
      <c r="BY973" s="63"/>
      <c r="BZ973" s="63"/>
      <c r="CA973" s="63"/>
      <c r="CB973" s="63"/>
      <c r="CC973" s="63"/>
      <c r="CD973" s="63"/>
      <c r="CE973" s="63"/>
      <c r="CF973" s="63"/>
      <c r="CG973" s="63"/>
      <c r="CH973" s="63"/>
      <c r="CI973" s="63"/>
      <c r="CJ973" s="63"/>
      <c r="CK973" s="63"/>
      <c r="CL973" s="63"/>
      <c r="CM973" s="63"/>
      <c r="CN973" s="63">
        <v>20050321</v>
      </c>
      <c r="CO973" s="63" t="s">
        <v>4011</v>
      </c>
      <c r="CP973" s="66"/>
      <c r="CQ973" s="64">
        <v>38434</v>
      </c>
      <c r="CR973" s="78" t="s">
        <v>2043</v>
      </c>
      <c r="CS973" s="78" t="s">
        <v>6954</v>
      </c>
    </row>
    <row r="974" spans="1:97">
      <c r="A974" s="63" t="s">
        <v>3591</v>
      </c>
      <c r="B974" s="63" t="s">
        <v>841</v>
      </c>
      <c r="C974" s="63">
        <v>4032</v>
      </c>
      <c r="D974" s="19" t="s">
        <v>3782</v>
      </c>
      <c r="E974" s="63" t="s">
        <v>2393</v>
      </c>
      <c r="F974" s="63" t="s">
        <v>2496</v>
      </c>
      <c r="G974" s="65" t="s">
        <v>3617</v>
      </c>
      <c r="H974" s="65">
        <v>30</v>
      </c>
      <c r="I974" s="65">
        <v>19</v>
      </c>
      <c r="J974" s="65">
        <v>91</v>
      </c>
      <c r="K974" s="23">
        <v>41.59686</v>
      </c>
      <c r="L974" s="23">
        <v>-107.69466</v>
      </c>
      <c r="M974" s="61" t="s">
        <v>842</v>
      </c>
      <c r="N974" s="63" t="s">
        <v>843</v>
      </c>
      <c r="O974" s="63"/>
      <c r="P974" s="63" t="s">
        <v>2420</v>
      </c>
      <c r="Q974" s="63"/>
      <c r="R974" s="63"/>
      <c r="S974" s="55"/>
      <c r="T974" s="63"/>
      <c r="U974" s="66" t="s">
        <v>844</v>
      </c>
      <c r="V974" s="63"/>
      <c r="W974" s="66">
        <v>8866</v>
      </c>
      <c r="X974" s="66">
        <v>8540</v>
      </c>
      <c r="Y974" s="63" t="s">
        <v>3852</v>
      </c>
      <c r="Z974" s="64">
        <v>37713</v>
      </c>
      <c r="AA974" s="63">
        <v>7</v>
      </c>
      <c r="AB974" s="63"/>
      <c r="AC974" s="63">
        <v>414</v>
      </c>
      <c r="AD974" s="63">
        <v>121</v>
      </c>
      <c r="AE974" s="63">
        <v>14635</v>
      </c>
      <c r="AF974" s="63"/>
      <c r="AG974" s="63"/>
      <c r="AH974" s="63">
        <v>23300</v>
      </c>
      <c r="AI974" s="63">
        <v>468</v>
      </c>
      <c r="AJ974" s="63"/>
      <c r="AK974" s="63"/>
      <c r="AL974" s="63">
        <v>108</v>
      </c>
      <c r="AM974" s="63">
        <v>39053</v>
      </c>
      <c r="AN974" s="63"/>
      <c r="AO974" s="63" t="s">
        <v>2693</v>
      </c>
      <c r="AP974" s="17">
        <f t="shared" si="355"/>
        <v>20.6586</v>
      </c>
      <c r="AQ974" s="17">
        <f t="shared" si="356"/>
        <v>9.9570900000000009</v>
      </c>
      <c r="AR974" s="17">
        <f t="shared" si="354"/>
        <v>636.62249999999995</v>
      </c>
      <c r="AS974" s="17">
        <f t="shared" si="353"/>
        <v>0</v>
      </c>
      <c r="AT974" s="17">
        <f t="shared" si="357"/>
        <v>667.23818999999992</v>
      </c>
      <c r="AU974" s="5">
        <f t="shared" si="358"/>
        <v>657.29300000000001</v>
      </c>
      <c r="AV974" s="5">
        <f t="shared" si="359"/>
        <v>7.6705199999999989</v>
      </c>
      <c r="AW974" s="5">
        <f>IF(AJ974&gt;0,AJ974*0.03333,0)</f>
        <v>0</v>
      </c>
      <c r="AX974" s="5">
        <f>IF(AK974&gt;0,AK974*0.0588,0)</f>
        <v>0</v>
      </c>
      <c r="AY974" s="5">
        <f t="shared" si="360"/>
        <v>2.2485600000000003</v>
      </c>
      <c r="AZ974" s="5">
        <f t="shared" si="361"/>
        <v>667.21208000000001</v>
      </c>
      <c r="BA974" s="7">
        <f t="shared" si="362"/>
        <v>1.9566109421150081E-5</v>
      </c>
      <c r="BB974" s="62">
        <f t="shared" si="363"/>
        <v>39046</v>
      </c>
      <c r="BC974" s="28">
        <f t="shared" si="364"/>
        <v>-8.9629828807026975E-5</v>
      </c>
      <c r="BD974" s="32">
        <f t="shared" si="365"/>
        <v>3.0961357292813234E-2</v>
      </c>
      <c r="BE974" s="32">
        <f t="shared" si="366"/>
        <v>1.4922841871506189E-2</v>
      </c>
      <c r="BF974" s="35">
        <f t="shared" si="367"/>
        <v>0.95411580083568059</v>
      </c>
      <c r="BG974" s="36">
        <f t="shared" si="368"/>
        <v>0.98513354254617214</v>
      </c>
      <c r="BH974" s="33">
        <f t="shared" si="369"/>
        <v>1.1496374586023681E-2</v>
      </c>
      <c r="BI974" s="33">
        <f t="shared" si="370"/>
        <v>3.3700828678041926E-3</v>
      </c>
      <c r="BJ974" s="63"/>
      <c r="BK974" s="63">
        <v>7</v>
      </c>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t="s">
        <v>3852</v>
      </c>
      <c r="CN974" s="63">
        <v>20030402</v>
      </c>
      <c r="CO974" s="63" t="s">
        <v>2689</v>
      </c>
      <c r="CP974" s="66"/>
      <c r="CQ974" s="64">
        <v>37718</v>
      </c>
      <c r="CR974" s="78" t="s">
        <v>2043</v>
      </c>
      <c r="CS974" s="78" t="s">
        <v>6954</v>
      </c>
    </row>
    <row r="975" spans="1:97">
      <c r="A975" s="63" t="s">
        <v>3591</v>
      </c>
      <c r="B975" s="63" t="s">
        <v>875</v>
      </c>
      <c r="C975" s="63">
        <v>3807</v>
      </c>
      <c r="D975" s="19" t="s">
        <v>3782</v>
      </c>
      <c r="E975" s="63" t="s">
        <v>2393</v>
      </c>
      <c r="F975" s="63" t="s">
        <v>7278</v>
      </c>
      <c r="G975" s="65" t="s">
        <v>3599</v>
      </c>
      <c r="H975" s="65">
        <v>24</v>
      </c>
      <c r="I975" s="65">
        <v>19</v>
      </c>
      <c r="J975" s="65">
        <v>92</v>
      </c>
      <c r="K975" s="23">
        <v>41.603332999999999</v>
      </c>
      <c r="L975" s="23">
        <v>-107.71388899999999</v>
      </c>
      <c r="M975" s="61" t="s">
        <v>876</v>
      </c>
      <c r="N975" s="63" t="s">
        <v>877</v>
      </c>
      <c r="O975" s="63"/>
      <c r="P975" s="63" t="s">
        <v>2420</v>
      </c>
      <c r="Q975" s="63"/>
      <c r="R975" s="63"/>
      <c r="S975" s="55"/>
      <c r="T975" s="63"/>
      <c r="U975" s="66" t="s">
        <v>878</v>
      </c>
      <c r="V975" s="63"/>
      <c r="W975" s="66">
        <v>8970</v>
      </c>
      <c r="X975" s="66"/>
      <c r="Y975" s="63"/>
      <c r="Z975" s="64">
        <v>37682</v>
      </c>
      <c r="AA975" s="63">
        <v>7.43</v>
      </c>
      <c r="AB975" s="63"/>
      <c r="AC975" s="63">
        <v>8</v>
      </c>
      <c r="AD975" s="63">
        <v>19</v>
      </c>
      <c r="AE975" s="63">
        <v>2967</v>
      </c>
      <c r="AF975" s="63">
        <v>250</v>
      </c>
      <c r="AG975" s="63"/>
      <c r="AH975" s="63">
        <v>4000</v>
      </c>
      <c r="AI975" s="63">
        <v>1586</v>
      </c>
      <c r="AJ975" s="63"/>
      <c r="AK975" s="63"/>
      <c r="AL975" s="63"/>
      <c r="AM975" s="63">
        <v>8605</v>
      </c>
      <c r="AN975" s="63"/>
      <c r="AO975" s="63" t="s">
        <v>3454</v>
      </c>
      <c r="AP975" s="17">
        <f t="shared" si="355"/>
        <v>0.3992</v>
      </c>
      <c r="AQ975" s="17">
        <f t="shared" si="356"/>
        <v>1.56351</v>
      </c>
      <c r="AR975" s="17">
        <f t="shared" si="354"/>
        <v>129.06449999999998</v>
      </c>
      <c r="AS975" s="17">
        <f t="shared" si="353"/>
        <v>6.3949999999999996</v>
      </c>
      <c r="AT975" s="17">
        <f t="shared" si="357"/>
        <v>137.42220999999998</v>
      </c>
      <c r="AU975" s="5">
        <f t="shared" si="358"/>
        <v>112.83999999999999</v>
      </c>
      <c r="AV975" s="5">
        <f t="shared" si="359"/>
        <v>25.994539999999997</v>
      </c>
      <c r="AW975" s="5">
        <f>IF(AJ975&gt;0,AJ975*0.03333,0)</f>
        <v>0</v>
      </c>
      <c r="AX975" s="5">
        <f>IF(AK975&gt;0,AK975*0.0588,0)</f>
        <v>0</v>
      </c>
      <c r="AY975" s="5">
        <f t="shared" si="360"/>
        <v>0</v>
      </c>
      <c r="AZ975" s="5">
        <f t="shared" si="361"/>
        <v>138.83453999999998</v>
      </c>
      <c r="BA975" s="7">
        <f t="shared" si="362"/>
        <v>-5.1123818694022768E-3</v>
      </c>
      <c r="BB975" s="62">
        <f t="shared" si="363"/>
        <v>8830</v>
      </c>
      <c r="BC975" s="28">
        <f t="shared" si="364"/>
        <v>1.2905075996558647E-2</v>
      </c>
      <c r="BD975" s="32">
        <f t="shared" si="365"/>
        <v>2.9049161703919627E-3</v>
      </c>
      <c r="BE975" s="32">
        <f t="shared" si="366"/>
        <v>1.1377418541005855E-2</v>
      </c>
      <c r="BF975" s="35">
        <f t="shared" si="367"/>
        <v>0.98571766528860227</v>
      </c>
      <c r="BG975" s="36">
        <f t="shared" si="368"/>
        <v>0.81276604510664285</v>
      </c>
      <c r="BH975" s="33">
        <f t="shared" si="369"/>
        <v>0.18723395489335723</v>
      </c>
      <c r="BI975" s="33">
        <f t="shared" si="370"/>
        <v>0</v>
      </c>
      <c r="BJ975" s="63"/>
      <c r="BK975" s="63">
        <v>25</v>
      </c>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v>20030302</v>
      </c>
      <c r="CO975" s="63" t="s">
        <v>879</v>
      </c>
      <c r="CP975" s="66"/>
      <c r="CQ975" s="64">
        <v>37684</v>
      </c>
      <c r="CR975" s="78" t="s">
        <v>2043</v>
      </c>
      <c r="CS975" s="78" t="s">
        <v>6954</v>
      </c>
    </row>
    <row r="976" spans="1:97">
      <c r="A976" s="63" t="s">
        <v>3591</v>
      </c>
      <c r="B976" s="63" t="s">
        <v>869</v>
      </c>
      <c r="C976" s="63">
        <v>5035</v>
      </c>
      <c r="D976" s="19" t="s">
        <v>3782</v>
      </c>
      <c r="E976" s="63" t="s">
        <v>2393</v>
      </c>
      <c r="F976" s="63" t="s">
        <v>7278</v>
      </c>
      <c r="G976" s="65" t="s">
        <v>3604</v>
      </c>
      <c r="H976" s="65">
        <v>27</v>
      </c>
      <c r="I976" s="65">
        <v>19</v>
      </c>
      <c r="J976" s="65">
        <v>92</v>
      </c>
      <c r="K976" s="23">
        <v>41.589446000000002</v>
      </c>
      <c r="L976" s="23">
        <v>-107.75100399999999</v>
      </c>
      <c r="M976" s="61" t="s">
        <v>870</v>
      </c>
      <c r="N976" s="63" t="s">
        <v>871</v>
      </c>
      <c r="O976" s="63"/>
      <c r="P976" s="63" t="s">
        <v>2420</v>
      </c>
      <c r="Q976" s="63"/>
      <c r="R976" s="63"/>
      <c r="S976" s="55">
        <f>IF(U976&gt;0,V976-U976,"")</f>
        <v>39</v>
      </c>
      <c r="T976" s="63"/>
      <c r="U976" s="66">
        <v>8108</v>
      </c>
      <c r="V976" s="63">
        <v>8147</v>
      </c>
      <c r="W976" s="66">
        <v>9375</v>
      </c>
      <c r="X976" s="66"/>
      <c r="Y976" s="63"/>
      <c r="Z976" s="64">
        <v>38434</v>
      </c>
      <c r="AA976" s="63">
        <v>7.98</v>
      </c>
      <c r="AB976" s="63"/>
      <c r="AC976" s="63">
        <v>54</v>
      </c>
      <c r="AD976" s="63">
        <v>10</v>
      </c>
      <c r="AE976" s="63">
        <v>4100</v>
      </c>
      <c r="AF976" s="63">
        <v>34</v>
      </c>
      <c r="AG976" s="63"/>
      <c r="AH976" s="63">
        <v>4950</v>
      </c>
      <c r="AI976" s="63">
        <v>2730</v>
      </c>
      <c r="AJ976" s="63">
        <v>0</v>
      </c>
      <c r="AK976" s="63">
        <v>0</v>
      </c>
      <c r="AL976" s="63">
        <v>69</v>
      </c>
      <c r="AM976" s="63">
        <v>13400</v>
      </c>
      <c r="AN976" s="63"/>
      <c r="AO976" s="63" t="s">
        <v>3536</v>
      </c>
      <c r="AP976" s="17">
        <f t="shared" si="355"/>
        <v>2.6945999999999999</v>
      </c>
      <c r="AQ976" s="17">
        <f t="shared" si="356"/>
        <v>0.82289999999999996</v>
      </c>
      <c r="AR976" s="17">
        <f t="shared" si="354"/>
        <v>178.35</v>
      </c>
      <c r="AS976" s="17">
        <f t="shared" si="353"/>
        <v>0.86971999999999994</v>
      </c>
      <c r="AT976" s="17">
        <f t="shared" si="357"/>
        <v>182.73722000000001</v>
      </c>
      <c r="AU976" s="5">
        <f t="shared" si="358"/>
        <v>139.6395</v>
      </c>
      <c r="AV976" s="5">
        <f t="shared" si="359"/>
        <v>44.744699999999995</v>
      </c>
      <c r="AW976" s="5">
        <f>IF(AJ976&gt;0,AJ976*0.03333,0)</f>
        <v>0</v>
      </c>
      <c r="AX976" s="5">
        <f>IF(AK976&gt;0,AK976*0.0588,0)</f>
        <v>0</v>
      </c>
      <c r="AY976" s="5">
        <f t="shared" si="360"/>
        <v>1.4365800000000002</v>
      </c>
      <c r="AZ976" s="5">
        <f t="shared" si="361"/>
        <v>185.82077999999998</v>
      </c>
      <c r="BA976" s="7">
        <f t="shared" si="362"/>
        <v>-8.3665528899114321E-3</v>
      </c>
      <c r="BB976" s="62">
        <f t="shared" si="363"/>
        <v>11947</v>
      </c>
      <c r="BC976" s="28">
        <f t="shared" si="364"/>
        <v>-5.7324338185978617E-2</v>
      </c>
      <c r="BD976" s="32">
        <f t="shared" si="365"/>
        <v>1.4745764437042437E-2</v>
      </c>
      <c r="BE976" s="32">
        <f t="shared" si="366"/>
        <v>4.5031876921406595E-3</v>
      </c>
      <c r="BF976" s="35">
        <f t="shared" si="367"/>
        <v>0.98075104787081679</v>
      </c>
      <c r="BG976" s="36">
        <f t="shared" si="368"/>
        <v>0.75147408163930862</v>
      </c>
      <c r="BH976" s="33">
        <f t="shared" si="369"/>
        <v>0.24079492078334833</v>
      </c>
      <c r="BI976" s="33">
        <f t="shared" si="370"/>
        <v>7.7309975773430743E-3</v>
      </c>
      <c r="BJ976" s="63">
        <v>0</v>
      </c>
      <c r="BK976" s="63">
        <v>0</v>
      </c>
      <c r="BL976" s="63">
        <v>0</v>
      </c>
      <c r="BM976" s="63">
        <v>0</v>
      </c>
      <c r="BN976" s="63">
        <v>0</v>
      </c>
      <c r="BO976" s="63">
        <v>0</v>
      </c>
      <c r="BP976" s="63">
        <v>0</v>
      </c>
      <c r="BQ976" s="63">
        <v>0</v>
      </c>
      <c r="BR976" s="63">
        <v>0</v>
      </c>
      <c r="BS976" s="63">
        <v>0</v>
      </c>
      <c r="BT976" s="63">
        <v>0</v>
      </c>
      <c r="BU976" s="63">
        <v>0</v>
      </c>
      <c r="BV976" s="63">
        <v>0</v>
      </c>
      <c r="BW976" s="63">
        <v>0</v>
      </c>
      <c r="BX976" s="63"/>
      <c r="BY976" s="63"/>
      <c r="BZ976" s="63"/>
      <c r="CA976" s="63"/>
      <c r="CB976" s="63"/>
      <c r="CC976" s="63"/>
      <c r="CD976" s="63"/>
      <c r="CE976" s="63"/>
      <c r="CF976" s="63"/>
      <c r="CG976" s="63"/>
      <c r="CH976" s="63"/>
      <c r="CI976" s="63"/>
      <c r="CJ976" s="63"/>
      <c r="CK976" s="63"/>
      <c r="CL976" s="63"/>
      <c r="CM976" s="63"/>
      <c r="CN976" s="63">
        <v>20050323</v>
      </c>
      <c r="CO976" s="63" t="s">
        <v>4013</v>
      </c>
      <c r="CP976" s="66"/>
      <c r="CQ976" s="64">
        <v>38436</v>
      </c>
      <c r="CR976" s="78" t="s">
        <v>2043</v>
      </c>
      <c r="CS976" s="78" t="s">
        <v>6954</v>
      </c>
    </row>
    <row r="977" spans="1:97" s="34" customFormat="1">
      <c r="A977" s="18" t="s">
        <v>3590</v>
      </c>
      <c r="B977" s="16" t="s">
        <v>7159</v>
      </c>
      <c r="C977" s="21">
        <v>49124139</v>
      </c>
      <c r="D977" s="21" t="s">
        <v>3782</v>
      </c>
      <c r="E977" s="21" t="s">
        <v>2393</v>
      </c>
      <c r="F977" s="21" t="s">
        <v>3759</v>
      </c>
      <c r="G977" s="47" t="s">
        <v>3593</v>
      </c>
      <c r="H977" s="22" t="s">
        <v>3825</v>
      </c>
      <c r="I977" s="22">
        <v>19</v>
      </c>
      <c r="J977" s="22">
        <v>93</v>
      </c>
      <c r="K977" s="23">
        <v>41.64669</v>
      </c>
      <c r="L977" s="23">
        <v>-107.82894</v>
      </c>
      <c r="M977" s="61" t="s">
        <v>3760</v>
      </c>
      <c r="N977" s="21" t="s">
        <v>3761</v>
      </c>
      <c r="O977" s="25">
        <v>28144</v>
      </c>
      <c r="P977" s="21" t="s">
        <v>2420</v>
      </c>
      <c r="Q977" s="74"/>
      <c r="R977" s="74"/>
      <c r="S977" s="74">
        <f>V977-U977</f>
        <v>35</v>
      </c>
      <c r="T977" s="21"/>
      <c r="U977" s="74">
        <v>8798</v>
      </c>
      <c r="V977" s="74">
        <v>8833</v>
      </c>
      <c r="W977" s="74">
        <v>11620</v>
      </c>
      <c r="X977" s="74">
        <v>10040</v>
      </c>
      <c r="Y977" s="24" t="s">
        <v>3798</v>
      </c>
      <c r="Z977" s="25">
        <v>27920</v>
      </c>
      <c r="AA977" s="26">
        <v>8.1999999999999993</v>
      </c>
      <c r="AB977" s="21" t="s">
        <v>3789</v>
      </c>
      <c r="AC977" s="21">
        <v>9</v>
      </c>
      <c r="AD977" s="21">
        <v>61</v>
      </c>
      <c r="AE977" s="21">
        <v>1174</v>
      </c>
      <c r="AF977" s="21">
        <v>66</v>
      </c>
      <c r="AG977" s="21">
        <v>-3</v>
      </c>
      <c r="AH977" s="21">
        <v>70</v>
      </c>
      <c r="AI977" s="21">
        <v>1769</v>
      </c>
      <c r="AJ977" s="27"/>
      <c r="AK977" s="27"/>
      <c r="AL977" s="21">
        <v>1310</v>
      </c>
      <c r="AM977" s="21">
        <v>3561</v>
      </c>
      <c r="AO977" s="4"/>
      <c r="AP977" s="17">
        <f t="shared" si="355"/>
        <v>0.4491</v>
      </c>
      <c r="AQ977" s="17">
        <f t="shared" si="356"/>
        <v>5.0196899999999998</v>
      </c>
      <c r="AR977" s="17">
        <f t="shared" si="354"/>
        <v>51.068999999999996</v>
      </c>
      <c r="AS977" s="17">
        <f t="shared" si="353"/>
        <v>1.68828</v>
      </c>
      <c r="AT977" s="17">
        <f t="shared" si="357"/>
        <v>58.226069999999993</v>
      </c>
      <c r="AU977" s="5">
        <f t="shared" si="358"/>
        <v>1.9746999999999999</v>
      </c>
      <c r="AV977" s="5">
        <f t="shared" si="359"/>
        <v>28.993909999999996</v>
      </c>
      <c r="AW977" s="5"/>
      <c r="AX977" s="5"/>
      <c r="AY977" s="5">
        <f t="shared" si="360"/>
        <v>27.274200000000004</v>
      </c>
      <c r="AZ977" s="5">
        <f t="shared" si="361"/>
        <v>58.242809999999999</v>
      </c>
      <c r="BA977" s="7">
        <f t="shared" si="362"/>
        <v>-1.437293807582399E-4</v>
      </c>
      <c r="BB977" s="62">
        <f t="shared" si="363"/>
        <v>4456</v>
      </c>
      <c r="BC977" s="28">
        <f t="shared" si="364"/>
        <v>0.11163776973930398</v>
      </c>
      <c r="BD977" s="32">
        <f t="shared" si="365"/>
        <v>7.7130398805895723E-3</v>
      </c>
      <c r="BE977" s="32">
        <f t="shared" si="366"/>
        <v>8.6210352166993243E-2</v>
      </c>
      <c r="BF977" s="35">
        <f t="shared" si="367"/>
        <v>0.90607660795241718</v>
      </c>
      <c r="BG977" s="33">
        <f t="shared" si="368"/>
        <v>3.3904614148939582E-2</v>
      </c>
      <c r="BH977" s="37">
        <f t="shared" si="369"/>
        <v>0.49781097443615779</v>
      </c>
      <c r="BI977" s="33">
        <f t="shared" si="370"/>
        <v>0.46828441141490262</v>
      </c>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24" t="s">
        <v>3762</v>
      </c>
      <c r="CN977" s="4"/>
      <c r="CO977" s="4"/>
      <c r="CP977" s="46"/>
      <c r="CQ977" s="4"/>
      <c r="CR977" s="78" t="s">
        <v>2043</v>
      </c>
      <c r="CS977" s="78" t="s">
        <v>6954</v>
      </c>
    </row>
    <row r="978" spans="1:97">
      <c r="A978" s="20" t="s">
        <v>3591</v>
      </c>
      <c r="B978" s="16" t="s">
        <v>6593</v>
      </c>
      <c r="F978" s="4" t="s">
        <v>3759</v>
      </c>
      <c r="G978" s="47" t="s">
        <v>3593</v>
      </c>
      <c r="H978" s="47">
        <v>20</v>
      </c>
      <c r="I978" s="47">
        <v>19</v>
      </c>
      <c r="J978" s="47">
        <v>93</v>
      </c>
      <c r="K978" s="23">
        <v>41.604937999999997</v>
      </c>
      <c r="L978" s="23">
        <v>-107.90610599999999</v>
      </c>
      <c r="M978" s="61" t="s">
        <v>2786</v>
      </c>
      <c r="N978" s="19" t="s">
        <v>1586</v>
      </c>
      <c r="P978" s="19" t="s">
        <v>2420</v>
      </c>
      <c r="W978" s="46">
        <v>9793</v>
      </c>
      <c r="Z978" s="48">
        <v>29521</v>
      </c>
      <c r="AA978" s="19">
        <v>7.9</v>
      </c>
      <c r="AB978" s="19" t="s">
        <v>3789</v>
      </c>
      <c r="AC978" s="19">
        <v>59</v>
      </c>
      <c r="AD978" s="19">
        <v>250</v>
      </c>
      <c r="AE978" s="19">
        <v>1585</v>
      </c>
      <c r="AF978" s="19">
        <v>42</v>
      </c>
      <c r="AH978" s="19">
        <v>96</v>
      </c>
      <c r="AI978" s="19">
        <v>464</v>
      </c>
      <c r="AJ978" s="19">
        <v>0</v>
      </c>
      <c r="AK978" s="19">
        <v>0</v>
      </c>
      <c r="AL978" s="19">
        <v>4000</v>
      </c>
      <c r="AM978" s="19">
        <v>6260</v>
      </c>
      <c r="AN978" s="49"/>
      <c r="AO978" s="63" t="s">
        <v>3433</v>
      </c>
      <c r="AP978" s="17">
        <f t="shared" si="355"/>
        <v>2.9441000000000002</v>
      </c>
      <c r="AQ978" s="17">
        <f t="shared" si="356"/>
        <v>20.572500000000002</v>
      </c>
      <c r="AR978" s="17">
        <f t="shared" si="354"/>
        <v>68.947499999999991</v>
      </c>
      <c r="AS978" s="17">
        <f t="shared" si="353"/>
        <v>1.07436</v>
      </c>
      <c r="AT978" s="17">
        <f t="shared" si="357"/>
        <v>93.538459999999986</v>
      </c>
      <c r="AU978" s="5">
        <f t="shared" si="358"/>
        <v>2.7081599999999999</v>
      </c>
      <c r="AV978" s="5">
        <f t="shared" si="359"/>
        <v>7.6049599999999993</v>
      </c>
      <c r="AW978" s="5">
        <f t="shared" ref="AW978:AW987" si="371">IF(AJ978&gt;0,AJ978*0.03333,0)</f>
        <v>0</v>
      </c>
      <c r="AX978" s="5">
        <f t="shared" ref="AX978:AX987" si="372">IF(AK978&gt;0,AK978*0.0588,0)</f>
        <v>0</v>
      </c>
      <c r="AY978" s="5">
        <f t="shared" si="360"/>
        <v>83.28</v>
      </c>
      <c r="AZ978" s="5">
        <f t="shared" si="361"/>
        <v>93.593119999999999</v>
      </c>
      <c r="BA978" s="7">
        <f t="shared" si="362"/>
        <v>-2.9209393732480956E-4</v>
      </c>
      <c r="BB978" s="62">
        <f t="shared" si="363"/>
        <v>6496</v>
      </c>
      <c r="BC978" s="6">
        <f t="shared" si="364"/>
        <v>1.8501097522734399E-2</v>
      </c>
      <c r="BD978" s="32">
        <f t="shared" si="365"/>
        <v>3.1474753807150563E-2</v>
      </c>
      <c r="BE978" s="32">
        <f t="shared" si="366"/>
        <v>0.21993627006474134</v>
      </c>
      <c r="BF978" s="35">
        <f t="shared" si="367"/>
        <v>0.74858897612810815</v>
      </c>
      <c r="BG978" s="33">
        <f t="shared" si="368"/>
        <v>2.8935460213314824E-2</v>
      </c>
      <c r="BH978" s="33">
        <f t="shared" si="369"/>
        <v>8.1255545279396602E-2</v>
      </c>
      <c r="BI978" s="36">
        <f t="shared" si="370"/>
        <v>0.88980899450728856</v>
      </c>
      <c r="BJ978" s="19">
        <v>0</v>
      </c>
      <c r="BK978" s="19">
        <v>0</v>
      </c>
      <c r="BL978" s="19">
        <v>0</v>
      </c>
      <c r="BM978" s="19">
        <v>4404</v>
      </c>
      <c r="BN978" s="19">
        <v>0</v>
      </c>
      <c r="BO978" s="31"/>
      <c r="BP978" s="19">
        <v>0</v>
      </c>
      <c r="BQ978" s="19">
        <v>0</v>
      </c>
      <c r="BR978" s="19">
        <v>0</v>
      </c>
      <c r="BS978" s="19">
        <v>0</v>
      </c>
      <c r="BT978" s="19">
        <v>0</v>
      </c>
      <c r="BU978" s="19">
        <v>0</v>
      </c>
      <c r="BV978" s="19">
        <v>0</v>
      </c>
      <c r="BW978" s="19">
        <v>0</v>
      </c>
      <c r="BX978" s="19"/>
      <c r="BY978" s="19"/>
      <c r="BZ978" s="19"/>
      <c r="CA978" s="19"/>
      <c r="CB978" s="19"/>
      <c r="CC978" s="19"/>
      <c r="CD978" s="19"/>
      <c r="CE978" s="19"/>
      <c r="CF978" s="19"/>
      <c r="CG978" s="19"/>
      <c r="CH978" s="19"/>
      <c r="CI978" s="19"/>
      <c r="CJ978" s="19"/>
      <c r="CK978" s="19"/>
      <c r="CL978" s="19"/>
      <c r="CN978" s="63">
        <v>19801027</v>
      </c>
      <c r="CO978" s="63"/>
      <c r="CP978" s="66"/>
      <c r="CQ978" s="63"/>
      <c r="CR978" s="78" t="s">
        <v>2043</v>
      </c>
      <c r="CS978" s="78" t="s">
        <v>6954</v>
      </c>
    </row>
    <row r="979" spans="1:97">
      <c r="A979" s="63" t="s">
        <v>3591</v>
      </c>
      <c r="B979" s="63" t="s">
        <v>4557</v>
      </c>
      <c r="C979" s="63">
        <v>3884</v>
      </c>
      <c r="D979" s="19" t="s">
        <v>3782</v>
      </c>
      <c r="E979" s="63" t="s">
        <v>1707</v>
      </c>
      <c r="F979" s="63" t="s">
        <v>1717</v>
      </c>
      <c r="G979" s="65" t="s">
        <v>3598</v>
      </c>
      <c r="H979" s="65">
        <v>2</v>
      </c>
      <c r="I979" s="65">
        <v>20</v>
      </c>
      <c r="J979" s="65">
        <v>94</v>
      </c>
      <c r="K979" s="23">
        <v>41.738059999999997</v>
      </c>
      <c r="L979" s="23">
        <v>-107.954167</v>
      </c>
      <c r="M979" s="61" t="s">
        <v>4558</v>
      </c>
      <c r="N979" s="63" t="s">
        <v>4559</v>
      </c>
      <c r="O979" s="63"/>
      <c r="P979" s="63" t="s">
        <v>2420</v>
      </c>
      <c r="Q979" s="63"/>
      <c r="R979" s="63"/>
      <c r="S979" s="55"/>
      <c r="T979" s="63"/>
      <c r="U979" s="66" t="s">
        <v>4560</v>
      </c>
      <c r="V979" s="63"/>
      <c r="W979" s="66">
        <v>10869</v>
      </c>
      <c r="X979" s="66">
        <v>10540</v>
      </c>
      <c r="Y979" s="63"/>
      <c r="Z979" s="64">
        <v>37665</v>
      </c>
      <c r="AA979" s="63">
        <v>7.87</v>
      </c>
      <c r="AB979" s="63"/>
      <c r="AC979" s="63">
        <v>83</v>
      </c>
      <c r="AD979" s="63">
        <v>38.6</v>
      </c>
      <c r="AE979" s="63">
        <v>8170</v>
      </c>
      <c r="AF979" s="63">
        <v>93.2</v>
      </c>
      <c r="AG979" s="63"/>
      <c r="AH979" s="63">
        <v>9840</v>
      </c>
      <c r="AI979" s="63">
        <v>3829</v>
      </c>
      <c r="AJ979" s="63"/>
      <c r="AK979" s="63"/>
      <c r="AL979" s="63">
        <v>87</v>
      </c>
      <c r="AM979" s="63">
        <v>19200</v>
      </c>
      <c r="AN979" s="63"/>
      <c r="AO979" s="63" t="s">
        <v>6051</v>
      </c>
      <c r="AP979" s="17">
        <f t="shared" si="355"/>
        <v>4.1417000000000002</v>
      </c>
      <c r="AQ979" s="17">
        <f t="shared" si="356"/>
        <v>3.1763940000000002</v>
      </c>
      <c r="AR979" s="17">
        <f t="shared" si="354"/>
        <v>355.39499999999998</v>
      </c>
      <c r="AS979" s="17">
        <f t="shared" si="353"/>
        <v>2.3840559999999997</v>
      </c>
      <c r="AT979" s="17">
        <f t="shared" si="357"/>
        <v>365.09714999999994</v>
      </c>
      <c r="AU979" s="5">
        <f t="shared" si="358"/>
        <v>277.58639999999997</v>
      </c>
      <c r="AV979" s="5">
        <f t="shared" si="359"/>
        <v>62.757309999999997</v>
      </c>
      <c r="AW979" s="5">
        <f t="shared" si="371"/>
        <v>0</v>
      </c>
      <c r="AX979" s="5">
        <f t="shared" si="372"/>
        <v>0</v>
      </c>
      <c r="AY979" s="5">
        <f t="shared" si="360"/>
        <v>1.8113400000000002</v>
      </c>
      <c r="AZ979" s="5">
        <f t="shared" si="361"/>
        <v>342.15504999999996</v>
      </c>
      <c r="BA979" s="7">
        <f t="shared" si="362"/>
        <v>3.243835791532354E-2</v>
      </c>
      <c r="BB979" s="62">
        <f t="shared" si="363"/>
        <v>22140.800000000003</v>
      </c>
      <c r="BC979" s="28">
        <f t="shared" si="364"/>
        <v>7.1135536806254424E-2</v>
      </c>
      <c r="BD979" s="32">
        <f t="shared" si="365"/>
        <v>1.1344103891251961E-2</v>
      </c>
      <c r="BE979" s="32">
        <f t="shared" si="366"/>
        <v>8.7001336493588103E-3</v>
      </c>
      <c r="BF979" s="35">
        <f t="shared" si="367"/>
        <v>0.97995576245938931</v>
      </c>
      <c r="BG979" s="36">
        <f t="shared" si="368"/>
        <v>0.81128833258489097</v>
      </c>
      <c r="BH979" s="33">
        <f t="shared" si="369"/>
        <v>0.18341775168889077</v>
      </c>
      <c r="BI979" s="33">
        <f t="shared" si="370"/>
        <v>5.2939157262182754E-3</v>
      </c>
      <c r="BJ979" s="63"/>
      <c r="BK979" s="63">
        <v>2.95</v>
      </c>
      <c r="BL979" s="63"/>
      <c r="BM979" s="63">
        <v>19505</v>
      </c>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v>20031320</v>
      </c>
      <c r="CO979" s="63" t="s">
        <v>4561</v>
      </c>
      <c r="CP979" s="66"/>
      <c r="CQ979" s="64">
        <v>37673</v>
      </c>
      <c r="CR979" s="78" t="s">
        <v>2043</v>
      </c>
      <c r="CS979" s="78" t="s">
        <v>6954</v>
      </c>
    </row>
    <row r="980" spans="1:97">
      <c r="A980" s="63" t="s">
        <v>3591</v>
      </c>
      <c r="B980" s="63" t="s">
        <v>7524</v>
      </c>
      <c r="C980" s="63">
        <v>5049</v>
      </c>
      <c r="D980" s="19" t="s">
        <v>3782</v>
      </c>
      <c r="E980" s="63" t="s">
        <v>1707</v>
      </c>
      <c r="F980" s="63" t="s">
        <v>1717</v>
      </c>
      <c r="G980" s="65" t="s">
        <v>3592</v>
      </c>
      <c r="H980" s="65">
        <v>9</v>
      </c>
      <c r="I980" s="65">
        <v>20</v>
      </c>
      <c r="J980" s="65">
        <v>94</v>
      </c>
      <c r="K980" s="23">
        <v>41.729311000000003</v>
      </c>
      <c r="L980" s="23">
        <v>-107.998133</v>
      </c>
      <c r="M980" s="61" t="s">
        <v>7525</v>
      </c>
      <c r="N980" s="63" t="s">
        <v>7526</v>
      </c>
      <c r="O980" s="63"/>
      <c r="P980" s="63" t="s">
        <v>2420</v>
      </c>
      <c r="Q980" s="63"/>
      <c r="R980" s="63"/>
      <c r="S980" s="55">
        <f>IF(U980&gt;0,V980-U980,"")</f>
        <v>10</v>
      </c>
      <c r="T980" s="63"/>
      <c r="U980" s="66">
        <v>9300</v>
      </c>
      <c r="V980" s="63">
        <v>9310</v>
      </c>
      <c r="W980" s="66">
        <v>10385</v>
      </c>
      <c r="X980" s="66"/>
      <c r="Y980" s="63"/>
      <c r="Z980" s="64">
        <v>38426</v>
      </c>
      <c r="AA980" s="63">
        <v>6.75</v>
      </c>
      <c r="AB980" s="63"/>
      <c r="AC980" s="63">
        <v>76.7</v>
      </c>
      <c r="AD980" s="63">
        <v>20.6</v>
      </c>
      <c r="AE980" s="63">
        <v>5690</v>
      </c>
      <c r="AF980" s="63">
        <v>71</v>
      </c>
      <c r="AG980" s="63"/>
      <c r="AH980" s="63">
        <v>9800</v>
      </c>
      <c r="AI980" s="63">
        <v>1360</v>
      </c>
      <c r="AJ980" s="63">
        <v>0</v>
      </c>
      <c r="AK980" s="63">
        <v>0</v>
      </c>
      <c r="AL980" s="63">
        <v>8</v>
      </c>
      <c r="AM980" s="63">
        <v>17700</v>
      </c>
      <c r="AN980" s="63"/>
      <c r="AO980" s="63" t="s">
        <v>3536</v>
      </c>
      <c r="AP980" s="17">
        <f t="shared" si="355"/>
        <v>3.8273300000000003</v>
      </c>
      <c r="AQ980" s="17">
        <f t="shared" si="356"/>
        <v>1.6951740000000002</v>
      </c>
      <c r="AR980" s="17">
        <f t="shared" si="354"/>
        <v>247.51499999999999</v>
      </c>
      <c r="AS980" s="17">
        <f t="shared" si="353"/>
        <v>1.8161799999999999</v>
      </c>
      <c r="AT980" s="17">
        <f t="shared" si="357"/>
        <v>254.85368399999999</v>
      </c>
      <c r="AU980" s="5">
        <f t="shared" si="358"/>
        <v>276.45799999999997</v>
      </c>
      <c r="AV980" s="5">
        <f t="shared" si="359"/>
        <v>22.290399999999998</v>
      </c>
      <c r="AW980" s="5">
        <f t="shared" si="371"/>
        <v>0</v>
      </c>
      <c r="AX980" s="5">
        <f t="shared" si="372"/>
        <v>0</v>
      </c>
      <c r="AY980" s="5">
        <f t="shared" si="360"/>
        <v>0.16656000000000001</v>
      </c>
      <c r="AZ980" s="5">
        <f t="shared" si="361"/>
        <v>298.91495999999995</v>
      </c>
      <c r="BA980" s="7">
        <f t="shared" si="362"/>
        <v>-7.9566216826101058E-2</v>
      </c>
      <c r="BB980" s="62">
        <f t="shared" si="363"/>
        <v>17026.3</v>
      </c>
      <c r="BC980" s="28">
        <f t="shared" si="364"/>
        <v>-1.9400281630925283E-2</v>
      </c>
      <c r="BD980" s="32">
        <f t="shared" si="365"/>
        <v>1.5017754265620114E-2</v>
      </c>
      <c r="BE980" s="32">
        <f t="shared" si="366"/>
        <v>6.6515577620608387E-3</v>
      </c>
      <c r="BF980" s="35">
        <f t="shared" si="367"/>
        <v>0.97833068797231904</v>
      </c>
      <c r="BG980" s="36">
        <f t="shared" si="368"/>
        <v>0.92487174278597506</v>
      </c>
      <c r="BH980" s="33">
        <f t="shared" si="369"/>
        <v>7.4571041877596236E-2</v>
      </c>
      <c r="BI980" s="33">
        <f t="shared" si="370"/>
        <v>5.5721533642879586E-4</v>
      </c>
      <c r="BJ980" s="63">
        <v>0</v>
      </c>
      <c r="BK980" s="63">
        <v>63.4</v>
      </c>
      <c r="BL980" s="63">
        <v>0</v>
      </c>
      <c r="BM980" s="63">
        <v>0</v>
      </c>
      <c r="BN980" s="63">
        <v>0</v>
      </c>
      <c r="BO980" s="63">
        <v>0</v>
      </c>
      <c r="BP980" s="63">
        <v>0</v>
      </c>
      <c r="BQ980" s="63">
        <v>0</v>
      </c>
      <c r="BR980" s="63">
        <v>0</v>
      </c>
      <c r="BS980" s="63">
        <v>0</v>
      </c>
      <c r="BT980" s="63">
        <v>0</v>
      </c>
      <c r="BU980" s="63">
        <v>0</v>
      </c>
      <c r="BV980" s="63">
        <v>0</v>
      </c>
      <c r="BW980" s="63">
        <v>0</v>
      </c>
      <c r="BX980" s="63"/>
      <c r="BY980" s="63"/>
      <c r="BZ980" s="63"/>
      <c r="CA980" s="63"/>
      <c r="CB980" s="63"/>
      <c r="CC980" s="63"/>
      <c r="CD980" s="63"/>
      <c r="CE980" s="63"/>
      <c r="CF980" s="63"/>
      <c r="CG980" s="63"/>
      <c r="CH980" s="63"/>
      <c r="CI980" s="63"/>
      <c r="CJ980" s="63"/>
      <c r="CK980" s="63"/>
      <c r="CL980" s="63"/>
      <c r="CM980" s="63"/>
      <c r="CN980" s="63">
        <v>20050315</v>
      </c>
      <c r="CO980" s="63" t="s">
        <v>5592</v>
      </c>
      <c r="CP980" s="66"/>
      <c r="CQ980" s="64">
        <v>38428</v>
      </c>
      <c r="CR980" s="78" t="s">
        <v>2043</v>
      </c>
      <c r="CS980" s="78" t="s">
        <v>6954</v>
      </c>
    </row>
    <row r="981" spans="1:97">
      <c r="A981" s="63" t="s">
        <v>3591</v>
      </c>
      <c r="B981" s="63" t="s">
        <v>4641</v>
      </c>
      <c r="C981" s="63">
        <v>3613</v>
      </c>
      <c r="D981" s="19" t="s">
        <v>3782</v>
      </c>
      <c r="E981" s="63" t="s">
        <v>1707</v>
      </c>
      <c r="F981" s="63" t="s">
        <v>1717</v>
      </c>
      <c r="G981" s="65" t="s">
        <v>3592</v>
      </c>
      <c r="H981" s="65">
        <v>3</v>
      </c>
      <c r="I981" s="65">
        <v>20</v>
      </c>
      <c r="J981" s="65">
        <v>95</v>
      </c>
      <c r="K981" s="23">
        <v>41.738317000000002</v>
      </c>
      <c r="L981" s="23">
        <v>-108.096782</v>
      </c>
      <c r="M981" s="61" t="s">
        <v>4642</v>
      </c>
      <c r="N981" s="63" t="s">
        <v>4643</v>
      </c>
      <c r="O981" s="63"/>
      <c r="P981" s="63" t="s">
        <v>2420</v>
      </c>
      <c r="Q981" s="63"/>
      <c r="R981" s="63"/>
      <c r="S981" s="55"/>
      <c r="T981" s="63"/>
      <c r="U981" s="66" t="s">
        <v>4644</v>
      </c>
      <c r="V981" s="63"/>
      <c r="W981" s="66">
        <v>9820</v>
      </c>
      <c r="X981" s="66"/>
      <c r="Y981" s="63" t="s">
        <v>3852</v>
      </c>
      <c r="Z981" s="64">
        <v>37666</v>
      </c>
      <c r="AA981" s="63">
        <v>7</v>
      </c>
      <c r="AB981" s="63"/>
      <c r="AC981" s="63">
        <v>384</v>
      </c>
      <c r="AD981" s="63">
        <v>122</v>
      </c>
      <c r="AE981" s="63">
        <v>7208</v>
      </c>
      <c r="AF981" s="63"/>
      <c r="AG981" s="63"/>
      <c r="AH981" s="63">
        <v>11420</v>
      </c>
      <c r="AI981" s="63">
        <v>1120</v>
      </c>
      <c r="AJ981" s="63"/>
      <c r="AK981" s="63"/>
      <c r="AL981" s="63">
        <v>108</v>
      </c>
      <c r="AM981" s="63">
        <v>20377</v>
      </c>
      <c r="AN981" s="63"/>
      <c r="AO981" s="63" t="s">
        <v>2693</v>
      </c>
      <c r="AP981" s="17">
        <f t="shared" si="355"/>
        <v>19.1616</v>
      </c>
      <c r="AQ981" s="17">
        <f t="shared" si="356"/>
        <v>10.03938</v>
      </c>
      <c r="AR981" s="17">
        <f t="shared" si="354"/>
        <v>313.548</v>
      </c>
      <c r="AS981" s="17">
        <f t="shared" si="353"/>
        <v>0</v>
      </c>
      <c r="AT981" s="17">
        <f t="shared" si="357"/>
        <v>342.74898000000002</v>
      </c>
      <c r="AU981" s="5">
        <f t="shared" si="358"/>
        <v>322.15819999999997</v>
      </c>
      <c r="AV981" s="5">
        <f t="shared" si="359"/>
        <v>18.3568</v>
      </c>
      <c r="AW981" s="5">
        <f t="shared" si="371"/>
        <v>0</v>
      </c>
      <c r="AX981" s="5">
        <f t="shared" si="372"/>
        <v>0</v>
      </c>
      <c r="AY981" s="5">
        <f t="shared" si="360"/>
        <v>2.2485600000000003</v>
      </c>
      <c r="AZ981" s="5">
        <f t="shared" si="361"/>
        <v>342.76355999999998</v>
      </c>
      <c r="BA981" s="7">
        <f t="shared" si="362"/>
        <v>-2.1268757534277539E-5</v>
      </c>
      <c r="BB981" s="62">
        <f t="shared" si="363"/>
        <v>20362</v>
      </c>
      <c r="BC981" s="28">
        <f t="shared" si="364"/>
        <v>-3.6819755025896563E-4</v>
      </c>
      <c r="BD981" s="32">
        <f t="shared" si="365"/>
        <v>5.590563683077919E-2</v>
      </c>
      <c r="BE981" s="32">
        <f t="shared" si="366"/>
        <v>2.9290765504247449E-2</v>
      </c>
      <c r="BF981" s="35">
        <f t="shared" si="367"/>
        <v>0.91480359766497332</v>
      </c>
      <c r="BG981" s="36">
        <f t="shared" si="368"/>
        <v>0.93988462484168378</v>
      </c>
      <c r="BH981" s="33">
        <f t="shared" si="369"/>
        <v>5.3555284581593213E-2</v>
      </c>
      <c r="BI981" s="33">
        <f t="shared" si="370"/>
        <v>6.5600905767229179E-3</v>
      </c>
      <c r="BJ981" s="63"/>
      <c r="BK981" s="63">
        <v>15</v>
      </c>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t="s">
        <v>3852</v>
      </c>
      <c r="CN981" s="63">
        <v>2003214</v>
      </c>
      <c r="CO981" s="63" t="s">
        <v>2689</v>
      </c>
      <c r="CP981" s="66"/>
      <c r="CQ981" s="64">
        <v>37666</v>
      </c>
      <c r="CR981" s="78" t="s">
        <v>2043</v>
      </c>
      <c r="CS981" s="78" t="s">
        <v>6954</v>
      </c>
    </row>
    <row r="982" spans="1:97">
      <c r="A982" s="63" t="s">
        <v>3591</v>
      </c>
      <c r="B982" s="63" t="s">
        <v>4641</v>
      </c>
      <c r="C982" s="63">
        <v>3615</v>
      </c>
      <c r="D982" s="19" t="s">
        <v>3782</v>
      </c>
      <c r="E982" s="63" t="s">
        <v>1707</v>
      </c>
      <c r="F982" s="63" t="s">
        <v>1717</v>
      </c>
      <c r="G982" s="65" t="s">
        <v>267</v>
      </c>
      <c r="H982" s="65">
        <v>3</v>
      </c>
      <c r="I982" s="65">
        <v>20</v>
      </c>
      <c r="J982" s="65">
        <v>95</v>
      </c>
      <c r="K982" s="23">
        <v>41.734999999999999</v>
      </c>
      <c r="L982" s="23">
        <v>-108.08790999999999</v>
      </c>
      <c r="M982" s="61" t="s">
        <v>4593</v>
      </c>
      <c r="N982" s="63" t="s">
        <v>4594</v>
      </c>
      <c r="O982" s="63"/>
      <c r="P982" s="63" t="s">
        <v>2420</v>
      </c>
      <c r="Q982" s="63"/>
      <c r="R982" s="63"/>
      <c r="S982" s="55"/>
      <c r="T982" s="63"/>
      <c r="U982" s="66" t="s">
        <v>4678</v>
      </c>
      <c r="V982" s="63"/>
      <c r="W982" s="66">
        <v>8460</v>
      </c>
      <c r="X982" s="66"/>
      <c r="Y982" s="63" t="s">
        <v>3852</v>
      </c>
      <c r="Z982" s="64">
        <v>37671</v>
      </c>
      <c r="AA982" s="63">
        <v>7</v>
      </c>
      <c r="AB982" s="63"/>
      <c r="AC982" s="63">
        <v>512</v>
      </c>
      <c r="AD982" s="63">
        <v>141</v>
      </c>
      <c r="AE982" s="63">
        <v>6882</v>
      </c>
      <c r="AF982" s="63"/>
      <c r="AG982" s="63"/>
      <c r="AH982" s="63">
        <v>11140</v>
      </c>
      <c r="AI982" s="63">
        <v>1220</v>
      </c>
      <c r="AJ982" s="63"/>
      <c r="AK982" s="63"/>
      <c r="AL982" s="63">
        <v>108</v>
      </c>
      <c r="AM982" s="63">
        <v>20026</v>
      </c>
      <c r="AN982" s="63"/>
      <c r="AO982" s="63" t="s">
        <v>2693</v>
      </c>
      <c r="AP982" s="17">
        <f t="shared" si="355"/>
        <v>25.5488</v>
      </c>
      <c r="AQ982" s="17">
        <f t="shared" si="356"/>
        <v>11.60289</v>
      </c>
      <c r="AR982" s="17">
        <f t="shared" si="354"/>
        <v>299.36699999999996</v>
      </c>
      <c r="AS982" s="17">
        <f t="shared" si="353"/>
        <v>0</v>
      </c>
      <c r="AT982" s="17">
        <f t="shared" si="357"/>
        <v>336.51868999999999</v>
      </c>
      <c r="AU982" s="5">
        <f t="shared" si="358"/>
        <v>314.25939999999997</v>
      </c>
      <c r="AV982" s="5">
        <f t="shared" si="359"/>
        <v>19.995799999999999</v>
      </c>
      <c r="AW982" s="5">
        <f t="shared" si="371"/>
        <v>0</v>
      </c>
      <c r="AX982" s="5">
        <f t="shared" si="372"/>
        <v>0</v>
      </c>
      <c r="AY982" s="5">
        <f t="shared" si="360"/>
        <v>2.2485600000000003</v>
      </c>
      <c r="AZ982" s="5">
        <f t="shared" si="361"/>
        <v>336.50375999999994</v>
      </c>
      <c r="BA982" s="7">
        <f t="shared" si="362"/>
        <v>2.2183509628912683E-5</v>
      </c>
      <c r="BB982" s="62">
        <f t="shared" si="363"/>
        <v>20003</v>
      </c>
      <c r="BC982" s="28">
        <f t="shared" si="364"/>
        <v>-5.7458342701541384E-4</v>
      </c>
      <c r="BD982" s="32">
        <f t="shared" si="365"/>
        <v>7.592089461658133E-2</v>
      </c>
      <c r="BE982" s="32">
        <f t="shared" si="366"/>
        <v>3.4479184499381005E-2</v>
      </c>
      <c r="BF982" s="35">
        <f t="shared" si="367"/>
        <v>0.88959992088403761</v>
      </c>
      <c r="BG982" s="36">
        <f t="shared" si="368"/>
        <v>0.9338956569162854</v>
      </c>
      <c r="BH982" s="33">
        <f t="shared" si="369"/>
        <v>5.9422218640290979E-2</v>
      </c>
      <c r="BI982" s="33">
        <f t="shared" si="370"/>
        <v>6.6821244434237545E-3</v>
      </c>
      <c r="BJ982" s="63"/>
      <c r="BK982" s="63">
        <v>23</v>
      </c>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t="s">
        <v>3852</v>
      </c>
      <c r="CN982" s="63">
        <v>20030219</v>
      </c>
      <c r="CO982" s="63" t="s">
        <v>2689</v>
      </c>
      <c r="CP982" s="66"/>
      <c r="CQ982" s="64">
        <v>37677</v>
      </c>
      <c r="CR982" s="78" t="s">
        <v>2043</v>
      </c>
      <c r="CS982" s="78" t="s">
        <v>6954</v>
      </c>
    </row>
    <row r="983" spans="1:97">
      <c r="A983" s="63" t="s">
        <v>3591</v>
      </c>
      <c r="B983" s="63" t="s">
        <v>4641</v>
      </c>
      <c r="C983" s="63">
        <v>1304</v>
      </c>
      <c r="D983" s="19" t="s">
        <v>3782</v>
      </c>
      <c r="E983" s="63" t="s">
        <v>1707</v>
      </c>
      <c r="F983" s="63" t="s">
        <v>1717</v>
      </c>
      <c r="G983" s="65" t="s">
        <v>5205</v>
      </c>
      <c r="H983" s="65">
        <v>3</v>
      </c>
      <c r="I983" s="65">
        <v>20</v>
      </c>
      <c r="J983" s="65">
        <v>95</v>
      </c>
      <c r="K983" s="23">
        <v>41.734999999999999</v>
      </c>
      <c r="L983" s="23">
        <v>-108.08790999999999</v>
      </c>
      <c r="M983" s="61" t="s">
        <v>4593</v>
      </c>
      <c r="N983" s="63" t="s">
        <v>4594</v>
      </c>
      <c r="O983" s="63"/>
      <c r="P983" s="63" t="s">
        <v>2420</v>
      </c>
      <c r="Q983" s="63"/>
      <c r="R983" s="63"/>
      <c r="S983" s="55" t="str">
        <f>IF(U983&gt;0,V983-U983,"")</f>
        <v/>
      </c>
      <c r="T983" s="63"/>
      <c r="U983" s="66"/>
      <c r="V983" s="63"/>
      <c r="W983" s="66">
        <v>8460</v>
      </c>
      <c r="X983" s="66"/>
      <c r="Y983" s="63"/>
      <c r="Z983" s="64">
        <v>33206</v>
      </c>
      <c r="AA983" s="63">
        <v>5.0999999999999996</v>
      </c>
      <c r="AB983" s="63"/>
      <c r="AC983" s="63">
        <v>140</v>
      </c>
      <c r="AD983" s="63">
        <v>2.4</v>
      </c>
      <c r="AE983" s="63">
        <v>69</v>
      </c>
      <c r="AF983" s="63">
        <v>12</v>
      </c>
      <c r="AG983" s="63"/>
      <c r="AH983" s="63">
        <v>370</v>
      </c>
      <c r="AI983" s="63">
        <v>31</v>
      </c>
      <c r="AJ983" s="63">
        <v>0.09</v>
      </c>
      <c r="AK983" s="63">
        <v>0</v>
      </c>
      <c r="AL983" s="63">
        <v>4.99</v>
      </c>
      <c r="AM983" s="63">
        <v>720</v>
      </c>
      <c r="AN983" s="63"/>
      <c r="AO983" s="63" t="s">
        <v>4595</v>
      </c>
      <c r="AP983" s="17">
        <f t="shared" si="355"/>
        <v>6.9859999999999998</v>
      </c>
      <c r="AQ983" s="17">
        <f t="shared" si="356"/>
        <v>0.197496</v>
      </c>
      <c r="AR983" s="17">
        <f t="shared" si="354"/>
        <v>3.0014999999999996</v>
      </c>
      <c r="AS983" s="17">
        <f t="shared" si="353"/>
        <v>0.30696000000000001</v>
      </c>
      <c r="AT983" s="17">
        <f t="shared" si="357"/>
        <v>10.491956</v>
      </c>
      <c r="AU983" s="5">
        <f t="shared" si="358"/>
        <v>10.4377</v>
      </c>
      <c r="AV983" s="5">
        <f t="shared" si="359"/>
        <v>0.50808999999999993</v>
      </c>
      <c r="AW983" s="5">
        <f t="shared" si="371"/>
        <v>2.9996999999999997E-3</v>
      </c>
      <c r="AX983" s="5">
        <f t="shared" si="372"/>
        <v>0</v>
      </c>
      <c r="AY983" s="5">
        <f t="shared" si="360"/>
        <v>0.10389180000000001</v>
      </c>
      <c r="AZ983" s="5">
        <f t="shared" si="361"/>
        <v>11.052681499999998</v>
      </c>
      <c r="BA983" s="7">
        <f t="shared" si="362"/>
        <v>-2.6026221142035851E-2</v>
      </c>
      <c r="BB983" s="62">
        <f t="shared" si="363"/>
        <v>629.48</v>
      </c>
      <c r="BC983" s="28">
        <f t="shared" si="364"/>
        <v>-6.7077689183981964E-2</v>
      </c>
      <c r="BD983" s="45">
        <f t="shared" si="365"/>
        <v>0.66584343281653102</v>
      </c>
      <c r="BE983" s="32">
        <f t="shared" si="366"/>
        <v>1.8823563499503811E-2</v>
      </c>
      <c r="BF983" s="32">
        <f t="shared" si="367"/>
        <v>0.31533300368396511</v>
      </c>
      <c r="BG983" s="36">
        <f t="shared" si="368"/>
        <v>0.94435906797820968</v>
      </c>
      <c r="BH983" s="33">
        <f t="shared" si="369"/>
        <v>4.596983998860367E-2</v>
      </c>
      <c r="BI983" s="33">
        <f t="shared" si="370"/>
        <v>9.3996918304395209E-3</v>
      </c>
      <c r="BJ983" s="63">
        <v>0</v>
      </c>
      <c r="BK983" s="63">
        <v>1.9</v>
      </c>
      <c r="BL983" s="63">
        <v>0</v>
      </c>
      <c r="BM983" s="63">
        <v>610.5</v>
      </c>
      <c r="BN983" s="63">
        <v>0</v>
      </c>
      <c r="BO983" s="63"/>
      <c r="BP983" s="63">
        <v>0</v>
      </c>
      <c r="BQ983" s="63">
        <v>0</v>
      </c>
      <c r="BR983" s="63">
        <v>0</v>
      </c>
      <c r="BS983" s="63">
        <v>0</v>
      </c>
      <c r="BT983" s="63">
        <v>0</v>
      </c>
      <c r="BU983" s="63">
        <v>0</v>
      </c>
      <c r="BV983" s="63">
        <v>0</v>
      </c>
      <c r="BW983" s="63">
        <v>0</v>
      </c>
      <c r="BX983" s="63"/>
      <c r="BY983" s="63"/>
      <c r="BZ983" s="63"/>
      <c r="CA983" s="63"/>
      <c r="CB983" s="63"/>
      <c r="CC983" s="63"/>
      <c r="CD983" s="63"/>
      <c r="CE983" s="63"/>
      <c r="CF983" s="63"/>
      <c r="CG983" s="63"/>
      <c r="CH983" s="63"/>
      <c r="CI983" s="63"/>
      <c r="CJ983" s="63"/>
      <c r="CK983" s="63"/>
      <c r="CL983" s="63"/>
      <c r="CM983" s="63" t="s">
        <v>4596</v>
      </c>
      <c r="CN983" s="63">
        <v>19901129</v>
      </c>
      <c r="CO983" s="63" t="s">
        <v>4597</v>
      </c>
      <c r="CP983" s="66"/>
      <c r="CQ983" s="64">
        <v>33224</v>
      </c>
      <c r="CR983" s="78" t="s">
        <v>2043</v>
      </c>
      <c r="CS983" s="78" t="s">
        <v>6954</v>
      </c>
    </row>
    <row r="984" spans="1:97">
      <c r="A984" s="63" t="s">
        <v>3591</v>
      </c>
      <c r="B984" s="63" t="s">
        <v>4602</v>
      </c>
      <c r="C984" s="63">
        <v>3887</v>
      </c>
      <c r="D984" s="19" t="s">
        <v>3782</v>
      </c>
      <c r="E984" s="63" t="s">
        <v>1707</v>
      </c>
      <c r="F984" s="63" t="s">
        <v>5136</v>
      </c>
      <c r="G984" s="65" t="s">
        <v>3595</v>
      </c>
      <c r="H984" s="65">
        <v>4</v>
      </c>
      <c r="I984" s="65">
        <v>20</v>
      </c>
      <c r="J984" s="65">
        <v>95</v>
      </c>
      <c r="K984" s="23">
        <v>41.734439999999999</v>
      </c>
      <c r="L984" s="23">
        <v>-108.11749399999999</v>
      </c>
      <c r="M984" s="61" t="s">
        <v>4603</v>
      </c>
      <c r="N984" s="63" t="s">
        <v>4604</v>
      </c>
      <c r="O984" s="63"/>
      <c r="P984" s="63" t="s">
        <v>2420</v>
      </c>
      <c r="Q984" s="63"/>
      <c r="R984" s="63"/>
      <c r="S984" s="55"/>
      <c r="T984" s="63"/>
      <c r="U984" s="66" t="s">
        <v>4605</v>
      </c>
      <c r="V984" s="63"/>
      <c r="W984" s="66">
        <v>9740</v>
      </c>
      <c r="X984" s="66">
        <v>9687</v>
      </c>
      <c r="Y984" s="63"/>
      <c r="Z984" s="64">
        <v>37665</v>
      </c>
      <c r="AA984" s="63">
        <v>8.2100000000000009</v>
      </c>
      <c r="AB984" s="63"/>
      <c r="AC984" s="63">
        <v>20</v>
      </c>
      <c r="AD984" s="63">
        <v>5.8</v>
      </c>
      <c r="AE984" s="63">
        <v>3650</v>
      </c>
      <c r="AF984" s="63">
        <v>86.3</v>
      </c>
      <c r="AG984" s="63"/>
      <c r="AH984" s="63">
        <v>4430</v>
      </c>
      <c r="AI984" s="63">
        <v>2550</v>
      </c>
      <c r="AJ984" s="63"/>
      <c r="AK984" s="63"/>
      <c r="AL984" s="63">
        <v>12</v>
      </c>
      <c r="AM984" s="63">
        <v>10900</v>
      </c>
      <c r="AN984" s="63"/>
      <c r="AO984" s="63" t="s">
        <v>6051</v>
      </c>
      <c r="AP984" s="17">
        <f t="shared" si="355"/>
        <v>0.998</v>
      </c>
      <c r="AQ984" s="17">
        <f t="shared" si="356"/>
        <v>0.47728199999999998</v>
      </c>
      <c r="AR984" s="17">
        <f t="shared" si="354"/>
        <v>158.77499999999998</v>
      </c>
      <c r="AS984" s="17">
        <f t="shared" si="353"/>
        <v>2.207554</v>
      </c>
      <c r="AT984" s="17">
        <f t="shared" si="357"/>
        <v>162.45783599999996</v>
      </c>
      <c r="AU984" s="5">
        <f t="shared" si="358"/>
        <v>124.97029999999999</v>
      </c>
      <c r="AV984" s="5">
        <f t="shared" si="359"/>
        <v>41.794499999999992</v>
      </c>
      <c r="AW984" s="5">
        <f t="shared" si="371"/>
        <v>0</v>
      </c>
      <c r="AX984" s="5">
        <f t="shared" si="372"/>
        <v>0</v>
      </c>
      <c r="AY984" s="5">
        <f t="shared" si="360"/>
        <v>0.24984000000000001</v>
      </c>
      <c r="AZ984" s="5">
        <f t="shared" si="361"/>
        <v>167.01463999999999</v>
      </c>
      <c r="BA984" s="7">
        <f t="shared" si="362"/>
        <v>-1.3830605989679178E-2</v>
      </c>
      <c r="BB984" s="62">
        <f t="shared" si="363"/>
        <v>10754.1</v>
      </c>
      <c r="BC984" s="28">
        <f t="shared" si="364"/>
        <v>-6.7377540511958309E-3</v>
      </c>
      <c r="BD984" s="32">
        <f t="shared" si="365"/>
        <v>6.1431324248342216E-3</v>
      </c>
      <c r="BE984" s="32">
        <f t="shared" si="366"/>
        <v>2.9378822945788845E-3</v>
      </c>
      <c r="BF984" s="35">
        <f t="shared" si="367"/>
        <v>0.99091898528058697</v>
      </c>
      <c r="BG984" s="36">
        <f t="shared" si="368"/>
        <v>0.74825955377325004</v>
      </c>
      <c r="BH984" s="33">
        <f t="shared" si="369"/>
        <v>0.25024452946160886</v>
      </c>
      <c r="BI984" s="33">
        <f t="shared" si="370"/>
        <v>1.495916765141068E-3</v>
      </c>
      <c r="BJ984" s="63"/>
      <c r="BK984" s="63">
        <v>0.45</v>
      </c>
      <c r="BL984" s="63"/>
      <c r="BM984" s="63">
        <v>9005</v>
      </c>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v>20030213</v>
      </c>
      <c r="CO984" s="63" t="s">
        <v>4606</v>
      </c>
      <c r="CP984" s="66"/>
      <c r="CQ984" s="64">
        <v>37672</v>
      </c>
      <c r="CR984" s="78" t="s">
        <v>2043</v>
      </c>
      <c r="CS984" s="78" t="s">
        <v>6954</v>
      </c>
    </row>
    <row r="985" spans="1:97">
      <c r="A985" s="63" t="s">
        <v>3591</v>
      </c>
      <c r="B985" s="63" t="s">
        <v>4704</v>
      </c>
      <c r="C985" s="63">
        <v>3889</v>
      </c>
      <c r="D985" s="19" t="s">
        <v>3782</v>
      </c>
      <c r="E985" s="63" t="s">
        <v>1707</v>
      </c>
      <c r="F985" s="63" t="s">
        <v>5136</v>
      </c>
      <c r="G985" s="65" t="s">
        <v>3609</v>
      </c>
      <c r="H985" s="65">
        <v>8</v>
      </c>
      <c r="I985" s="65">
        <v>20</v>
      </c>
      <c r="J985" s="65">
        <v>95</v>
      </c>
      <c r="K985" s="23">
        <v>41.724710000000002</v>
      </c>
      <c r="L985" s="23">
        <v>-108.130781</v>
      </c>
      <c r="M985" s="61" t="s">
        <v>4705</v>
      </c>
      <c r="N985" s="63" t="s">
        <v>4706</v>
      </c>
      <c r="O985" s="63"/>
      <c r="P985" s="63" t="s">
        <v>2420</v>
      </c>
      <c r="Q985" s="63"/>
      <c r="R985" s="63"/>
      <c r="S985" s="55"/>
      <c r="T985" s="63"/>
      <c r="U985" s="66" t="s">
        <v>4707</v>
      </c>
      <c r="V985" s="63"/>
      <c r="W985" s="66">
        <v>9720</v>
      </c>
      <c r="X985" s="66">
        <v>9612</v>
      </c>
      <c r="Y985" s="63"/>
      <c r="Z985" s="64">
        <v>37665</v>
      </c>
      <c r="AA985" s="63">
        <v>8.27</v>
      </c>
      <c r="AB985" s="63"/>
      <c r="AC985" s="63">
        <v>18</v>
      </c>
      <c r="AD985" s="63">
        <v>3.2</v>
      </c>
      <c r="AE985" s="63">
        <v>2480</v>
      </c>
      <c r="AF985" s="63">
        <v>42.1</v>
      </c>
      <c r="AG985" s="63"/>
      <c r="AH985" s="63">
        <v>2510</v>
      </c>
      <c r="AI985" s="63">
        <v>2100</v>
      </c>
      <c r="AJ985" s="63"/>
      <c r="AK985" s="63"/>
      <c r="AL985" s="63">
        <v>59.7</v>
      </c>
      <c r="AM985" s="63">
        <v>7250</v>
      </c>
      <c r="AN985" s="63"/>
      <c r="AO985" s="63" t="s">
        <v>6051</v>
      </c>
      <c r="AP985" s="17">
        <f t="shared" si="355"/>
        <v>0.8982</v>
      </c>
      <c r="AQ985" s="17">
        <f t="shared" si="356"/>
        <v>0.26332800000000001</v>
      </c>
      <c r="AR985" s="17">
        <f t="shared" si="354"/>
        <v>107.88</v>
      </c>
      <c r="AS985" s="17">
        <f t="shared" si="353"/>
        <v>1.076918</v>
      </c>
      <c r="AT985" s="17">
        <f t="shared" si="357"/>
        <v>110.11844600000001</v>
      </c>
      <c r="AU985" s="5">
        <f t="shared" si="358"/>
        <v>70.807099999999991</v>
      </c>
      <c r="AV985" s="5">
        <f t="shared" si="359"/>
        <v>34.418999999999997</v>
      </c>
      <c r="AW985" s="5">
        <f t="shared" si="371"/>
        <v>0</v>
      </c>
      <c r="AX985" s="5">
        <f t="shared" si="372"/>
        <v>0</v>
      </c>
      <c r="AY985" s="5">
        <f t="shared" si="360"/>
        <v>1.2429540000000001</v>
      </c>
      <c r="AZ985" s="5">
        <f t="shared" si="361"/>
        <v>106.46905399999999</v>
      </c>
      <c r="BA985" s="7">
        <f t="shared" si="362"/>
        <v>1.6849504241934647E-2</v>
      </c>
      <c r="BB985" s="62">
        <f t="shared" si="363"/>
        <v>7212.9999999999991</v>
      </c>
      <c r="BC985" s="28">
        <f t="shared" si="364"/>
        <v>-2.5582520915440024E-3</v>
      </c>
      <c r="BD985" s="32">
        <f t="shared" si="365"/>
        <v>8.1566715897897785E-3</v>
      </c>
      <c r="BE985" s="32">
        <f t="shared" si="366"/>
        <v>2.391315983518329E-3</v>
      </c>
      <c r="BF985" s="35">
        <f t="shared" si="367"/>
        <v>0.9894520124266919</v>
      </c>
      <c r="BG985" s="37">
        <f t="shared" si="368"/>
        <v>0.66504864408769893</v>
      </c>
      <c r="BH985" s="33">
        <f t="shared" si="369"/>
        <v>0.32327703409480846</v>
      </c>
      <c r="BI985" s="33">
        <f t="shared" si="370"/>
        <v>1.1674321817492624E-2</v>
      </c>
      <c r="BJ985" s="63"/>
      <c r="BK985" s="63">
        <v>0.46</v>
      </c>
      <c r="BL985" s="63"/>
      <c r="BM985" s="63">
        <v>5776</v>
      </c>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v>20030213</v>
      </c>
      <c r="CO985" s="63" t="s">
        <v>4708</v>
      </c>
      <c r="CP985" s="66"/>
      <c r="CQ985" s="64">
        <v>37672</v>
      </c>
      <c r="CR985" s="78" t="s">
        <v>2043</v>
      </c>
      <c r="CS985" s="78" t="s">
        <v>6954</v>
      </c>
    </row>
    <row r="986" spans="1:97">
      <c r="A986" s="20" t="s">
        <v>3591</v>
      </c>
      <c r="B986" s="16" t="s">
        <v>6594</v>
      </c>
      <c r="F986" s="19" t="s">
        <v>2528</v>
      </c>
      <c r="G986" s="47" t="s">
        <v>3594</v>
      </c>
      <c r="H986" s="47">
        <v>16</v>
      </c>
      <c r="I986" s="47">
        <v>20</v>
      </c>
      <c r="J986" s="47">
        <v>95</v>
      </c>
      <c r="K986" s="23">
        <v>41.712789999999998</v>
      </c>
      <c r="L986" s="23">
        <v>-108.11667</v>
      </c>
      <c r="M986" s="61" t="s">
        <v>3641</v>
      </c>
      <c r="N986" s="19" t="s">
        <v>5169</v>
      </c>
      <c r="P986" s="19" t="s">
        <v>2420</v>
      </c>
      <c r="V986" s="46">
        <v>7351</v>
      </c>
      <c r="W986" s="46">
        <v>9890</v>
      </c>
      <c r="X986" s="46">
        <v>7693</v>
      </c>
      <c r="Z986" s="48">
        <v>37110</v>
      </c>
      <c r="AA986" s="19">
        <v>7.87</v>
      </c>
      <c r="AB986" s="19" t="s">
        <v>3789</v>
      </c>
      <c r="AC986" s="19">
        <v>40</v>
      </c>
      <c r="AD986" s="31"/>
      <c r="AE986" s="19">
        <v>2985</v>
      </c>
      <c r="AF986" s="31"/>
      <c r="AH986" s="19">
        <v>3000</v>
      </c>
      <c r="AI986" s="19">
        <v>3050</v>
      </c>
      <c r="AK986" s="43"/>
      <c r="AL986" s="31"/>
      <c r="AM986" s="19">
        <v>9107</v>
      </c>
      <c r="AN986" s="54"/>
      <c r="AO986" s="19" t="s">
        <v>5170</v>
      </c>
      <c r="AP986" s="17">
        <f t="shared" si="355"/>
        <v>1.996</v>
      </c>
      <c r="AQ986" s="17">
        <f t="shared" si="356"/>
        <v>0</v>
      </c>
      <c r="AR986" s="17">
        <f t="shared" si="354"/>
        <v>129.8475</v>
      </c>
      <c r="AS986" s="17">
        <f t="shared" si="353"/>
        <v>0</v>
      </c>
      <c r="AT986" s="17">
        <f t="shared" si="357"/>
        <v>131.84350000000001</v>
      </c>
      <c r="AU986" s="5">
        <f t="shared" si="358"/>
        <v>84.63</v>
      </c>
      <c r="AV986" s="5">
        <f t="shared" si="359"/>
        <v>49.989499999999992</v>
      </c>
      <c r="AW986" s="5">
        <f t="shared" si="371"/>
        <v>0</v>
      </c>
      <c r="AX986" s="5">
        <f t="shared" si="372"/>
        <v>0</v>
      </c>
      <c r="AY986" s="5">
        <f t="shared" si="360"/>
        <v>0</v>
      </c>
      <c r="AZ986" s="5">
        <f t="shared" si="361"/>
        <v>134.61949999999999</v>
      </c>
      <c r="BA986" s="7">
        <f t="shared" si="362"/>
        <v>-1.0417956714440587E-2</v>
      </c>
      <c r="BB986" s="62">
        <f t="shared" si="363"/>
        <v>9075</v>
      </c>
      <c r="BC986" s="6">
        <f t="shared" si="364"/>
        <v>-1.7599824001759982E-3</v>
      </c>
      <c r="BD986" s="32">
        <f t="shared" si="365"/>
        <v>1.5139161202486281E-2</v>
      </c>
      <c r="BE986" s="32">
        <f t="shared" si="366"/>
        <v>0</v>
      </c>
      <c r="BF986" s="35">
        <f t="shared" si="367"/>
        <v>0.98486083879751363</v>
      </c>
      <c r="BG986" s="37">
        <f t="shared" si="368"/>
        <v>0.62866078094183975</v>
      </c>
      <c r="BH986" s="33">
        <f t="shared" si="369"/>
        <v>0.3713392190581602</v>
      </c>
      <c r="BI986" s="33">
        <f t="shared" si="370"/>
        <v>0</v>
      </c>
      <c r="BJ986" s="43"/>
      <c r="BK986" s="19">
        <v>7</v>
      </c>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R986" s="78" t="s">
        <v>2043</v>
      </c>
      <c r="CS986" s="78" t="s">
        <v>6954</v>
      </c>
    </row>
    <row r="987" spans="1:97">
      <c r="A987" s="63" t="s">
        <v>3591</v>
      </c>
      <c r="B987" s="63" t="s">
        <v>4713</v>
      </c>
      <c r="C987" s="63">
        <v>3888</v>
      </c>
      <c r="D987" s="19" t="s">
        <v>3782</v>
      </c>
      <c r="E987" s="63" t="s">
        <v>1707</v>
      </c>
      <c r="F987" s="63" t="s">
        <v>1717</v>
      </c>
      <c r="G987" s="65" t="s">
        <v>3594</v>
      </c>
      <c r="H987" s="65">
        <v>18</v>
      </c>
      <c r="I987" s="65">
        <v>20</v>
      </c>
      <c r="J987" s="65">
        <v>95</v>
      </c>
      <c r="K987" s="23">
        <v>41.713329999999999</v>
      </c>
      <c r="L987" s="23">
        <v>-108.157222</v>
      </c>
      <c r="M987" s="61" t="s">
        <v>4714</v>
      </c>
      <c r="N987" s="63" t="s">
        <v>4715</v>
      </c>
      <c r="O987" s="63"/>
      <c r="P987" s="63" t="s">
        <v>2420</v>
      </c>
      <c r="Q987" s="63"/>
      <c r="R987" s="63"/>
      <c r="S987" s="55"/>
      <c r="T987" s="63"/>
      <c r="U987" s="66" t="s">
        <v>4716</v>
      </c>
      <c r="V987" s="63"/>
      <c r="W987" s="66">
        <v>9330</v>
      </c>
      <c r="X987" s="66"/>
      <c r="Y987" s="63"/>
      <c r="Z987" s="64">
        <v>37068</v>
      </c>
      <c r="AA987" s="63">
        <v>8.2899999999999991</v>
      </c>
      <c r="AB987" s="63"/>
      <c r="AC987" s="63">
        <v>13.9</v>
      </c>
      <c r="AD987" s="63">
        <v>2.8</v>
      </c>
      <c r="AE987" s="63">
        <v>3050</v>
      </c>
      <c r="AF987" s="63">
        <v>25.3</v>
      </c>
      <c r="AG987" s="63"/>
      <c r="AH987" s="63">
        <v>3300</v>
      </c>
      <c r="AI987" s="63">
        <v>1810</v>
      </c>
      <c r="AJ987" s="63"/>
      <c r="AK987" s="63"/>
      <c r="AL987" s="63">
        <v>33.200000000000003</v>
      </c>
      <c r="AM987" s="63">
        <v>9290</v>
      </c>
      <c r="AN987" s="63"/>
      <c r="AO987" s="63" t="s">
        <v>6051</v>
      </c>
      <c r="AP987" s="17">
        <f t="shared" si="355"/>
        <v>0.69361000000000006</v>
      </c>
      <c r="AQ987" s="17">
        <f t="shared" si="356"/>
        <v>0.23041199999999998</v>
      </c>
      <c r="AR987" s="17">
        <f t="shared" si="354"/>
        <v>132.67499999999998</v>
      </c>
      <c r="AS987" s="17">
        <f t="shared" si="353"/>
        <v>0.64717400000000003</v>
      </c>
      <c r="AT987" s="17">
        <f t="shared" si="357"/>
        <v>134.246196</v>
      </c>
      <c r="AU987" s="5">
        <f t="shared" si="358"/>
        <v>93.093000000000004</v>
      </c>
      <c r="AV987" s="5">
        <f t="shared" si="359"/>
        <v>29.665899999999997</v>
      </c>
      <c r="AW987" s="5">
        <f t="shared" si="371"/>
        <v>0</v>
      </c>
      <c r="AX987" s="5">
        <f t="shared" si="372"/>
        <v>0</v>
      </c>
      <c r="AY987" s="5">
        <f t="shared" si="360"/>
        <v>0.69122400000000006</v>
      </c>
      <c r="AZ987" s="5">
        <f t="shared" si="361"/>
        <v>123.450124</v>
      </c>
      <c r="BA987" s="7">
        <f t="shared" si="362"/>
        <v>4.1894552471684478E-2</v>
      </c>
      <c r="BB987" s="62">
        <f t="shared" si="363"/>
        <v>8235.2000000000007</v>
      </c>
      <c r="BC987" s="28">
        <f t="shared" si="364"/>
        <v>-6.01876155478967E-2</v>
      </c>
      <c r="BD987" s="32">
        <f t="shared" si="365"/>
        <v>5.1667013343156482E-3</v>
      </c>
      <c r="BE987" s="32">
        <f t="shared" si="366"/>
        <v>1.7163391355983003E-3</v>
      </c>
      <c r="BF987" s="35">
        <f t="shared" si="367"/>
        <v>0.99311695953008594</v>
      </c>
      <c r="BG987" s="36">
        <f t="shared" si="368"/>
        <v>0.75409401775894536</v>
      </c>
      <c r="BH987" s="33">
        <f t="shared" si="369"/>
        <v>0.24030676550798763</v>
      </c>
      <c r="BI987" s="33">
        <f t="shared" si="370"/>
        <v>5.5992167330670322E-3</v>
      </c>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v>20010626</v>
      </c>
      <c r="CO987" s="63" t="s">
        <v>4717</v>
      </c>
      <c r="CP987" s="66"/>
      <c r="CQ987" s="64">
        <v>37106</v>
      </c>
      <c r="CR987" s="78" t="s">
        <v>2043</v>
      </c>
      <c r="CS987" s="78" t="s">
        <v>6954</v>
      </c>
    </row>
    <row r="988" spans="1:97">
      <c r="A988" s="20" t="s">
        <v>3590</v>
      </c>
      <c r="B988" s="16" t="s">
        <v>339</v>
      </c>
      <c r="C988" s="19">
        <v>49017344</v>
      </c>
      <c r="D988" s="19" t="s">
        <v>3782</v>
      </c>
      <c r="E988" s="19" t="s">
        <v>1707</v>
      </c>
      <c r="F988" s="19" t="s">
        <v>1712</v>
      </c>
      <c r="G988" s="47"/>
      <c r="H988" s="47" t="s">
        <v>1542</v>
      </c>
      <c r="I988" s="47" t="s">
        <v>5447</v>
      </c>
      <c r="J988" s="47" t="s">
        <v>5488</v>
      </c>
      <c r="K988" s="23">
        <v>41.737029999999997</v>
      </c>
      <c r="L988" s="23">
        <v>-108.4333</v>
      </c>
      <c r="M988" s="61" t="s">
        <v>6517</v>
      </c>
      <c r="N988" s="19" t="s">
        <v>3792</v>
      </c>
      <c r="P988" s="19" t="s">
        <v>2420</v>
      </c>
      <c r="Q988" s="55"/>
      <c r="R988" s="55">
        <v>711</v>
      </c>
      <c r="S988" s="55">
        <f>V988-U988</f>
        <v>24</v>
      </c>
      <c r="T988" s="19"/>
      <c r="U988" s="55">
        <v>5326</v>
      </c>
      <c r="V988" s="55">
        <v>5350</v>
      </c>
      <c r="W988" s="55"/>
      <c r="X988" s="55"/>
      <c r="Y988" s="51" t="s">
        <v>3798</v>
      </c>
      <c r="AA988" s="52">
        <v>8.5</v>
      </c>
      <c r="AB988" s="19" t="s">
        <v>3837</v>
      </c>
      <c r="AC988" s="19">
        <v>26</v>
      </c>
      <c r="AD988" s="19">
        <v>5</v>
      </c>
      <c r="AE988" s="19">
        <v>910</v>
      </c>
      <c r="AF988" s="19">
        <v>-3</v>
      </c>
      <c r="AG988" s="19">
        <v>-3</v>
      </c>
      <c r="AH988" s="19">
        <v>240</v>
      </c>
      <c r="AI988" s="19">
        <v>1220</v>
      </c>
      <c r="AJ988" s="19"/>
      <c r="AK988" s="19"/>
      <c r="AL988" s="19">
        <v>506</v>
      </c>
      <c r="AM988" s="19">
        <v>2408</v>
      </c>
      <c r="AP988" s="17">
        <f t="shared" si="355"/>
        <v>1.2974000000000001</v>
      </c>
      <c r="AQ988" s="17">
        <f t="shared" si="356"/>
        <v>0.41144999999999998</v>
      </c>
      <c r="AR988" s="17">
        <f t="shared" si="354"/>
        <v>39.584999999999994</v>
      </c>
      <c r="AS988" s="17">
        <f t="shared" si="353"/>
        <v>0</v>
      </c>
      <c r="AT988" s="17">
        <f t="shared" si="357"/>
        <v>41.293849999999992</v>
      </c>
      <c r="AU988" s="5">
        <f t="shared" si="358"/>
        <v>6.7703999999999995</v>
      </c>
      <c r="AV988" s="5">
        <f t="shared" si="359"/>
        <v>19.995799999999999</v>
      </c>
      <c r="AW988" s="5"/>
      <c r="AX988" s="5"/>
      <c r="AY988" s="5">
        <f t="shared" si="360"/>
        <v>10.534920000000001</v>
      </c>
      <c r="AZ988" s="5">
        <f t="shared" si="361"/>
        <v>37.301119999999997</v>
      </c>
      <c r="BA988" s="7">
        <f t="shared" si="362"/>
        <v>5.0801342630450719E-2</v>
      </c>
      <c r="BB988" s="62">
        <f t="shared" si="363"/>
        <v>2901</v>
      </c>
      <c r="BC988" s="6">
        <f t="shared" si="364"/>
        <v>9.286117912977962E-2</v>
      </c>
      <c r="BD988" s="32">
        <f t="shared" si="365"/>
        <v>3.1418722158384371E-2</v>
      </c>
      <c r="BE988" s="32">
        <f t="shared" si="366"/>
        <v>9.9639534700687888E-3</v>
      </c>
      <c r="BF988" s="35">
        <f t="shared" si="367"/>
        <v>0.9586173243715469</v>
      </c>
      <c r="BG988" s="33">
        <f t="shared" si="368"/>
        <v>0.18150661427860612</v>
      </c>
      <c r="BH988" s="37">
        <f t="shared" si="369"/>
        <v>0.53606433265274611</v>
      </c>
      <c r="BI988" s="33">
        <f t="shared" si="370"/>
        <v>0.28242905306864785</v>
      </c>
      <c r="CM988" s="51" t="s">
        <v>3815</v>
      </c>
      <c r="CR988" s="78" t="s">
        <v>2043</v>
      </c>
      <c r="CS988" s="78" t="s">
        <v>6954</v>
      </c>
    </row>
    <row r="989" spans="1:97">
      <c r="A989" s="20" t="s">
        <v>3590</v>
      </c>
      <c r="B989" s="16" t="s">
        <v>6595</v>
      </c>
      <c r="C989" s="19">
        <v>49124108</v>
      </c>
      <c r="D989" s="19" t="s">
        <v>3782</v>
      </c>
      <c r="E989" s="19" t="s">
        <v>1707</v>
      </c>
      <c r="F989" s="19" t="s">
        <v>2247</v>
      </c>
      <c r="G989" s="65" t="s">
        <v>3612</v>
      </c>
      <c r="H989" s="47" t="s">
        <v>2529</v>
      </c>
      <c r="I989" s="47" t="s">
        <v>5464</v>
      </c>
      <c r="J989" s="47" t="s">
        <v>5490</v>
      </c>
      <c r="K989" s="23">
        <v>41.761099999999999</v>
      </c>
      <c r="L989" s="23">
        <v>-107.90392</v>
      </c>
      <c r="M989" s="61" t="s">
        <v>2248</v>
      </c>
      <c r="N989" s="19" t="s">
        <v>2251</v>
      </c>
      <c r="O989" s="40">
        <v>28126</v>
      </c>
      <c r="P989" s="19" t="s">
        <v>2420</v>
      </c>
      <c r="Q989" s="55"/>
      <c r="R989" s="55">
        <v>1178</v>
      </c>
      <c r="S989" s="55">
        <f>V989-U989</f>
        <v>95</v>
      </c>
      <c r="T989" s="19"/>
      <c r="U989" s="55">
        <v>9530</v>
      </c>
      <c r="V989" s="55">
        <v>9625</v>
      </c>
      <c r="W989" s="55">
        <v>12622</v>
      </c>
      <c r="X989" s="55">
        <v>12532</v>
      </c>
      <c r="Y989" s="51" t="s">
        <v>3798</v>
      </c>
      <c r="Z989" s="40">
        <v>27972</v>
      </c>
      <c r="AA989" s="52">
        <v>8.3000001907348633</v>
      </c>
      <c r="AB989" s="19" t="s">
        <v>3789</v>
      </c>
      <c r="AC989" s="19">
        <v>29</v>
      </c>
      <c r="AD989" s="19">
        <v>9</v>
      </c>
      <c r="AE989" s="19">
        <v>483</v>
      </c>
      <c r="AF989" s="19">
        <v>20</v>
      </c>
      <c r="AG989" s="19">
        <v>-3</v>
      </c>
      <c r="AH989" s="19">
        <v>80</v>
      </c>
      <c r="AI989" s="19">
        <v>488</v>
      </c>
      <c r="AJ989" s="19"/>
      <c r="AK989" s="19"/>
      <c r="AL989" s="19">
        <v>550</v>
      </c>
      <c r="AM989" s="19">
        <v>1471</v>
      </c>
      <c r="AO989" s="19" t="s">
        <v>5038</v>
      </c>
      <c r="AP989" s="17">
        <f t="shared" si="355"/>
        <v>1.4471000000000001</v>
      </c>
      <c r="AQ989" s="17">
        <f t="shared" si="356"/>
        <v>0.74060999999999999</v>
      </c>
      <c r="AR989" s="17">
        <f t="shared" si="354"/>
        <v>21.010499999999997</v>
      </c>
      <c r="AS989" s="17">
        <f t="shared" si="353"/>
        <v>0.51159999999999994</v>
      </c>
      <c r="AT989" s="17">
        <f t="shared" si="357"/>
        <v>23.709809999999997</v>
      </c>
      <c r="AU989" s="5">
        <f t="shared" si="358"/>
        <v>2.2568000000000001</v>
      </c>
      <c r="AV989" s="5">
        <f t="shared" si="359"/>
        <v>7.9983199999999988</v>
      </c>
      <c r="AW989" s="5"/>
      <c r="AX989" s="5"/>
      <c r="AY989" s="5">
        <f t="shared" si="360"/>
        <v>11.451000000000001</v>
      </c>
      <c r="AZ989" s="5">
        <f t="shared" si="361"/>
        <v>21.706119999999999</v>
      </c>
      <c r="BA989" s="7">
        <f t="shared" si="362"/>
        <v>4.4118660566897984E-2</v>
      </c>
      <c r="BB989" s="62">
        <f t="shared" si="363"/>
        <v>1656</v>
      </c>
      <c r="BC989" s="6">
        <f t="shared" si="364"/>
        <v>5.9162136232811004E-2</v>
      </c>
      <c r="BD989" s="32">
        <f t="shared" si="365"/>
        <v>6.1033808368772258E-2</v>
      </c>
      <c r="BE989" s="32">
        <f t="shared" si="366"/>
        <v>3.1236437575838865E-2</v>
      </c>
      <c r="BF989" s="35">
        <f t="shared" si="367"/>
        <v>0.90772975405538892</v>
      </c>
      <c r="BG989" s="33">
        <f t="shared" si="368"/>
        <v>0.10397067739420958</v>
      </c>
      <c r="BH989" s="33">
        <f t="shared" si="369"/>
        <v>0.36848225293143128</v>
      </c>
      <c r="BI989" s="37">
        <f t="shared" si="370"/>
        <v>0.52754706967435916</v>
      </c>
      <c r="CM989" s="51" t="s">
        <v>5071</v>
      </c>
      <c r="CR989" s="78" t="s">
        <v>2043</v>
      </c>
      <c r="CS989" s="78" t="s">
        <v>6954</v>
      </c>
    </row>
    <row r="990" spans="1:97">
      <c r="A990" s="63" t="s">
        <v>3591</v>
      </c>
      <c r="B990" s="63" t="s">
        <v>12</v>
      </c>
      <c r="C990" s="63">
        <v>3883</v>
      </c>
      <c r="D990" s="19" t="s">
        <v>3782</v>
      </c>
      <c r="E990" s="63" t="s">
        <v>1707</v>
      </c>
      <c r="F990" s="63" t="s">
        <v>2247</v>
      </c>
      <c r="G990" s="65" t="s">
        <v>3598</v>
      </c>
      <c r="H990" s="65">
        <v>30</v>
      </c>
      <c r="I990" s="65">
        <v>21</v>
      </c>
      <c r="J990" s="65">
        <v>93</v>
      </c>
      <c r="K990" s="23">
        <v>41.759770000000003</v>
      </c>
      <c r="L990" s="23">
        <v>-107.955372</v>
      </c>
      <c r="M990" s="61" t="s">
        <v>13</v>
      </c>
      <c r="N990" s="63" t="s">
        <v>14</v>
      </c>
      <c r="O990" s="63"/>
      <c r="P990" s="63" t="s">
        <v>2420</v>
      </c>
      <c r="Q990" s="63"/>
      <c r="R990" s="63"/>
      <c r="S990" s="55"/>
      <c r="T990" s="63"/>
      <c r="U990" s="66" t="s">
        <v>15</v>
      </c>
      <c r="V990" s="63"/>
      <c r="W990" s="66">
        <v>10900</v>
      </c>
      <c r="X990" s="66">
        <v>10850</v>
      </c>
      <c r="Y990" s="63"/>
      <c r="Z990" s="64">
        <v>37665</v>
      </c>
      <c r="AA990" s="63">
        <v>8.08</v>
      </c>
      <c r="AB990" s="63"/>
      <c r="AC990" s="63">
        <v>3</v>
      </c>
      <c r="AD990" s="63"/>
      <c r="AE990" s="63">
        <v>1930</v>
      </c>
      <c r="AF990" s="63">
        <v>72.8</v>
      </c>
      <c r="AG990" s="63"/>
      <c r="AH990" s="63">
        <v>2350</v>
      </c>
      <c r="AI990" s="63">
        <v>1220</v>
      </c>
      <c r="AJ990" s="63"/>
      <c r="AK990" s="63"/>
      <c r="AL990" s="63">
        <v>48</v>
      </c>
      <c r="AM990" s="63">
        <v>5830</v>
      </c>
      <c r="AN990" s="63"/>
      <c r="AO990" s="63" t="s">
        <v>6051</v>
      </c>
      <c r="AP990" s="17">
        <f t="shared" si="355"/>
        <v>0.1497</v>
      </c>
      <c r="AQ990" s="17">
        <f t="shared" si="356"/>
        <v>0</v>
      </c>
      <c r="AR990" s="17">
        <f t="shared" si="354"/>
        <v>83.954999999999998</v>
      </c>
      <c r="AS990" s="17">
        <f t="shared" si="353"/>
        <v>1.8622239999999999</v>
      </c>
      <c r="AT990" s="17">
        <f t="shared" si="357"/>
        <v>85.966923999999992</v>
      </c>
      <c r="AU990" s="5">
        <f t="shared" si="358"/>
        <v>66.293499999999995</v>
      </c>
      <c r="AV990" s="5">
        <f t="shared" si="359"/>
        <v>19.995799999999999</v>
      </c>
      <c r="AW990" s="5">
        <f>IF(AJ990&gt;0,AJ990*0.03333,0)</f>
        <v>0</v>
      </c>
      <c r="AX990" s="5">
        <f>IF(AK990&gt;0,AK990*0.0588,0)</f>
        <v>0</v>
      </c>
      <c r="AY990" s="5">
        <f t="shared" si="360"/>
        <v>0.99936000000000003</v>
      </c>
      <c r="AZ990" s="5">
        <f t="shared" si="361"/>
        <v>87.288659999999993</v>
      </c>
      <c r="BA990" s="7">
        <f t="shared" si="362"/>
        <v>-7.6288219374216612E-3</v>
      </c>
      <c r="BB990" s="62">
        <f t="shared" si="363"/>
        <v>5623.8</v>
      </c>
      <c r="BC990" s="28">
        <f t="shared" si="364"/>
        <v>-1.8002758909706807E-2</v>
      </c>
      <c r="BD990" s="32">
        <f t="shared" si="365"/>
        <v>1.7413674124248067E-3</v>
      </c>
      <c r="BE990" s="32">
        <f t="shared" si="366"/>
        <v>0</v>
      </c>
      <c r="BF990" s="35">
        <f t="shared" si="367"/>
        <v>0.99825863258757519</v>
      </c>
      <c r="BG990" s="36">
        <f t="shared" si="368"/>
        <v>0.75947436929378909</v>
      </c>
      <c r="BH990" s="33">
        <f t="shared" si="369"/>
        <v>0.22907672084781688</v>
      </c>
      <c r="BI990" s="33">
        <f t="shared" si="370"/>
        <v>1.1448909858393978E-2</v>
      </c>
      <c r="BJ990" s="63"/>
      <c r="BK990" s="63">
        <v>0.9</v>
      </c>
      <c r="BL990" s="63"/>
      <c r="BM990" s="63">
        <v>4734</v>
      </c>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v>20030213</v>
      </c>
      <c r="CO990" s="63" t="s">
        <v>16</v>
      </c>
      <c r="CP990" s="66"/>
      <c r="CQ990" s="64">
        <v>37672</v>
      </c>
      <c r="CR990" s="78" t="s">
        <v>2043</v>
      </c>
      <c r="CS990" s="78" t="s">
        <v>6954</v>
      </c>
    </row>
    <row r="991" spans="1:97">
      <c r="A991" s="63" t="s">
        <v>3591</v>
      </c>
      <c r="B991" s="63" t="s">
        <v>6596</v>
      </c>
      <c r="C991" s="63">
        <v>3589</v>
      </c>
      <c r="D991" s="19" t="s">
        <v>3782</v>
      </c>
      <c r="E991" s="63" t="s">
        <v>1707</v>
      </c>
      <c r="F991" s="63" t="s">
        <v>1717</v>
      </c>
      <c r="G991" s="65" t="s">
        <v>94</v>
      </c>
      <c r="H991" s="65">
        <v>31</v>
      </c>
      <c r="I991" s="65">
        <v>21</v>
      </c>
      <c r="J991" s="65">
        <v>94</v>
      </c>
      <c r="K991" s="23">
        <v>41.744951</v>
      </c>
      <c r="L991" s="23">
        <v>-108.080476</v>
      </c>
      <c r="M991" s="61" t="s">
        <v>58</v>
      </c>
      <c r="N991" s="63" t="s">
        <v>95</v>
      </c>
      <c r="O991" s="63"/>
      <c r="P991" s="63" t="s">
        <v>2420</v>
      </c>
      <c r="Q991" s="63"/>
      <c r="R991" s="63"/>
      <c r="S991" s="55"/>
      <c r="T991" s="63"/>
      <c r="U991" s="66" t="s">
        <v>96</v>
      </c>
      <c r="V991" s="63"/>
      <c r="W991" s="66">
        <v>10150</v>
      </c>
      <c r="X991" s="66">
        <v>9694</v>
      </c>
      <c r="Y991" s="63" t="s">
        <v>3852</v>
      </c>
      <c r="Z991" s="64">
        <v>37671</v>
      </c>
      <c r="AA991" s="63">
        <v>7</v>
      </c>
      <c r="AB991" s="63"/>
      <c r="AC991" s="63">
        <v>512</v>
      </c>
      <c r="AD991" s="63">
        <v>141</v>
      </c>
      <c r="AE991" s="63">
        <v>6869</v>
      </c>
      <c r="AF991" s="63"/>
      <c r="AG991" s="63"/>
      <c r="AH991" s="63">
        <v>11120</v>
      </c>
      <c r="AI991" s="63">
        <v>1220</v>
      </c>
      <c r="AJ991" s="63"/>
      <c r="AK991" s="63"/>
      <c r="AL991" s="63">
        <v>108</v>
      </c>
      <c r="AM991" s="63">
        <v>19993</v>
      </c>
      <c r="AN991" s="63"/>
      <c r="AO991" s="63" t="s">
        <v>82</v>
      </c>
      <c r="AP991" s="17">
        <f t="shared" si="355"/>
        <v>25.5488</v>
      </c>
      <c r="AQ991" s="17">
        <f t="shared" si="356"/>
        <v>11.60289</v>
      </c>
      <c r="AR991" s="17">
        <f t="shared" si="354"/>
        <v>298.80149999999998</v>
      </c>
      <c r="AS991" s="17">
        <f t="shared" si="353"/>
        <v>0</v>
      </c>
      <c r="AT991" s="17">
        <f t="shared" si="357"/>
        <v>335.95318999999995</v>
      </c>
      <c r="AU991" s="5">
        <f t="shared" si="358"/>
        <v>313.6952</v>
      </c>
      <c r="AV991" s="5">
        <f t="shared" si="359"/>
        <v>19.995799999999999</v>
      </c>
      <c r="AW991" s="5">
        <f>IF(AJ991&gt;0,AJ991*0.03333,0)</f>
        <v>0</v>
      </c>
      <c r="AX991" s="5">
        <f>IF(AK991&gt;0,AK991*0.0588,0)</f>
        <v>0</v>
      </c>
      <c r="AY991" s="5">
        <f t="shared" si="360"/>
        <v>2.2485600000000003</v>
      </c>
      <c r="AZ991" s="5">
        <f t="shared" si="361"/>
        <v>335.93955999999997</v>
      </c>
      <c r="BA991" s="7">
        <f t="shared" si="362"/>
        <v>2.0285975700701975E-5</v>
      </c>
      <c r="BB991" s="62">
        <f t="shared" si="363"/>
        <v>19970</v>
      </c>
      <c r="BC991" s="28">
        <f t="shared" si="364"/>
        <v>-5.7553236743988192E-4</v>
      </c>
      <c r="BD991" s="32">
        <f t="shared" si="365"/>
        <v>7.6048689997555916E-2</v>
      </c>
      <c r="BE991" s="32">
        <f t="shared" si="366"/>
        <v>3.4537222283854495E-2</v>
      </c>
      <c r="BF991" s="35">
        <f t="shared" si="367"/>
        <v>0.88941408771858965</v>
      </c>
      <c r="BG991" s="36">
        <f t="shared" si="368"/>
        <v>0.93378463673644163</v>
      </c>
      <c r="BH991" s="33">
        <f t="shared" si="369"/>
        <v>5.9522016400807336E-2</v>
      </c>
      <c r="BI991" s="33">
        <f t="shared" si="370"/>
        <v>6.6933468627511468E-3</v>
      </c>
      <c r="BJ991" s="63"/>
      <c r="BK991" s="63">
        <v>23</v>
      </c>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t="s">
        <v>3852</v>
      </c>
      <c r="CN991" s="63">
        <v>2003219</v>
      </c>
      <c r="CO991" s="63" t="s">
        <v>2689</v>
      </c>
      <c r="CP991" s="66"/>
      <c r="CQ991" s="64">
        <v>37677</v>
      </c>
      <c r="CR991" s="78" t="s">
        <v>2043</v>
      </c>
      <c r="CS991" s="78" t="s">
        <v>6954</v>
      </c>
    </row>
    <row r="992" spans="1:97">
      <c r="A992" s="20" t="s">
        <v>3591</v>
      </c>
      <c r="B992" s="16" t="s">
        <v>6596</v>
      </c>
      <c r="F992" s="4" t="s">
        <v>1717</v>
      </c>
      <c r="G992" s="47" t="s">
        <v>3593</v>
      </c>
      <c r="H992" s="47">
        <v>31</v>
      </c>
      <c r="I992" s="47">
        <v>21</v>
      </c>
      <c r="J992" s="47">
        <v>94</v>
      </c>
      <c r="K992" s="23">
        <v>41.744951</v>
      </c>
      <c r="L992" s="23">
        <v>-108.080476</v>
      </c>
      <c r="M992" s="61" t="s">
        <v>58</v>
      </c>
      <c r="N992" s="19" t="s">
        <v>95</v>
      </c>
      <c r="P992" s="19" t="s">
        <v>2420</v>
      </c>
      <c r="U992" s="66" t="s">
        <v>96</v>
      </c>
      <c r="W992" s="66">
        <v>10150</v>
      </c>
      <c r="X992" s="66">
        <v>9694</v>
      </c>
      <c r="Z992" s="48">
        <v>33206</v>
      </c>
      <c r="AA992" s="19">
        <v>8.1999999999999993</v>
      </c>
      <c r="AB992" s="19" t="s">
        <v>3789</v>
      </c>
      <c r="AC992" s="19">
        <v>23</v>
      </c>
      <c r="AD992" s="19">
        <v>2.7</v>
      </c>
      <c r="AE992" s="19">
        <v>1200</v>
      </c>
      <c r="AF992" s="19">
        <v>35</v>
      </c>
      <c r="AH992" s="19">
        <v>1600</v>
      </c>
      <c r="AI992" s="19">
        <v>700</v>
      </c>
      <c r="AJ992" s="19">
        <v>0.09</v>
      </c>
      <c r="AK992" s="6">
        <v>0</v>
      </c>
      <c r="AL992" s="19">
        <v>7.4</v>
      </c>
      <c r="AM992" s="19">
        <v>3870</v>
      </c>
      <c r="AN992" s="53"/>
      <c r="AO992" s="63" t="s">
        <v>3577</v>
      </c>
      <c r="AP992" s="17">
        <f t="shared" si="355"/>
        <v>1.1476999999999999</v>
      </c>
      <c r="AQ992" s="17">
        <f t="shared" si="356"/>
        <v>0.22218300000000002</v>
      </c>
      <c r="AR992" s="17">
        <f t="shared" si="354"/>
        <v>52.199999999999996</v>
      </c>
      <c r="AS992" s="17">
        <f t="shared" si="353"/>
        <v>0.89529999999999998</v>
      </c>
      <c r="AT992" s="17">
        <f t="shared" si="357"/>
        <v>54.465182999999996</v>
      </c>
      <c r="AU992" s="5">
        <f t="shared" si="358"/>
        <v>45.135999999999996</v>
      </c>
      <c r="AV992" s="5">
        <f t="shared" si="359"/>
        <v>11.472999999999999</v>
      </c>
      <c r="AW992" s="5">
        <f>IF(AJ992&gt;0,AJ992*0.03333,0)</f>
        <v>2.9996999999999997E-3</v>
      </c>
      <c r="AX992" s="5">
        <f>IF(AK992&gt;0,AK992*0.0588,0)</f>
        <v>0</v>
      </c>
      <c r="AY992" s="5">
        <f t="shared" si="360"/>
        <v>0.15406800000000001</v>
      </c>
      <c r="AZ992" s="5">
        <f t="shared" si="361"/>
        <v>56.766067699999994</v>
      </c>
      <c r="BA992" s="7">
        <f t="shared" si="362"/>
        <v>-2.068559586914721E-2</v>
      </c>
      <c r="BB992" s="62">
        <f t="shared" si="363"/>
        <v>3568.19</v>
      </c>
      <c r="BC992" s="6">
        <f t="shared" si="364"/>
        <v>-4.0575731461551794E-2</v>
      </c>
      <c r="BD992" s="32">
        <f t="shared" si="365"/>
        <v>2.1072177431222437E-2</v>
      </c>
      <c r="BE992" s="32">
        <f t="shared" si="366"/>
        <v>4.0793583673445115E-3</v>
      </c>
      <c r="BF992" s="35">
        <f t="shared" si="367"/>
        <v>0.97484846420143301</v>
      </c>
      <c r="BG992" s="36">
        <f t="shared" si="368"/>
        <v>0.79512289346052412</v>
      </c>
      <c r="BH992" s="33">
        <f t="shared" si="369"/>
        <v>0.20211017716839316</v>
      </c>
      <c r="BI992" s="33">
        <f t="shared" si="370"/>
        <v>2.7140861828623725E-3</v>
      </c>
      <c r="BJ992" s="6">
        <v>0</v>
      </c>
      <c r="BK992" s="19">
        <v>0</v>
      </c>
      <c r="BL992" s="19">
        <v>0</v>
      </c>
      <c r="BM992" s="19">
        <v>2640</v>
      </c>
      <c r="BN992" s="19">
        <v>0</v>
      </c>
      <c r="BO992" s="31"/>
      <c r="BP992" s="19">
        <v>0</v>
      </c>
      <c r="BQ992" s="19">
        <v>0</v>
      </c>
      <c r="BR992" s="19">
        <v>0</v>
      </c>
      <c r="BS992" s="19">
        <v>0</v>
      </c>
      <c r="BT992" s="19">
        <v>0</v>
      </c>
      <c r="BU992" s="19">
        <v>0</v>
      </c>
      <c r="BV992" s="19">
        <v>0</v>
      </c>
      <c r="BW992" s="19">
        <v>0.09</v>
      </c>
      <c r="BX992" s="19"/>
      <c r="BY992" s="19"/>
      <c r="BZ992" s="19"/>
      <c r="CA992" s="19"/>
      <c r="CB992" s="19"/>
      <c r="CC992" s="19"/>
      <c r="CD992" s="19"/>
      <c r="CE992" s="19"/>
      <c r="CF992" s="19"/>
      <c r="CG992" s="19"/>
      <c r="CH992" s="19"/>
      <c r="CI992" s="19"/>
      <c r="CJ992" s="19"/>
      <c r="CK992" s="19"/>
      <c r="CL992" s="19"/>
      <c r="CN992" s="63">
        <v>19901129</v>
      </c>
      <c r="CO992" s="63" t="s">
        <v>59</v>
      </c>
      <c r="CP992" s="66"/>
      <c r="CQ992" s="64">
        <v>33224</v>
      </c>
      <c r="CR992" s="78" t="s">
        <v>2043</v>
      </c>
      <c r="CS992" s="78" t="s">
        <v>6954</v>
      </c>
    </row>
    <row r="993" spans="1:97">
      <c r="A993" s="20" t="s">
        <v>3590</v>
      </c>
      <c r="B993" s="16" t="s">
        <v>399</v>
      </c>
      <c r="C993" s="19">
        <v>49008402</v>
      </c>
      <c r="D993" s="19" t="s">
        <v>3782</v>
      </c>
      <c r="E993" s="19" t="s">
        <v>1707</v>
      </c>
      <c r="F993" s="19" t="s">
        <v>1712</v>
      </c>
      <c r="G993" s="47"/>
      <c r="H993" s="47" t="s">
        <v>4981</v>
      </c>
      <c r="I993" s="47" t="s">
        <v>5464</v>
      </c>
      <c r="J993" s="47" t="s">
        <v>5480</v>
      </c>
      <c r="K993" s="23">
        <v>41.818019999999997</v>
      </c>
      <c r="L993" s="23">
        <v>-108.41987</v>
      </c>
      <c r="M993" s="61" t="s">
        <v>1749</v>
      </c>
      <c r="N993" s="19" t="s">
        <v>1750</v>
      </c>
      <c r="P993" s="19" t="s">
        <v>2420</v>
      </c>
      <c r="Q993" s="55"/>
      <c r="R993" s="55"/>
      <c r="S993" s="55">
        <f t="shared" ref="S993:S1000" si="373">V993-U993</f>
        <v>40</v>
      </c>
      <c r="T993" s="19"/>
      <c r="U993" s="55">
        <v>5888</v>
      </c>
      <c r="V993" s="55">
        <v>5928</v>
      </c>
      <c r="W993" s="55"/>
      <c r="X993" s="55"/>
      <c r="Y993" s="51" t="s">
        <v>3798</v>
      </c>
      <c r="Z993" s="40">
        <v>24666</v>
      </c>
      <c r="AA993" s="52">
        <v>8</v>
      </c>
      <c r="AB993" s="19" t="s">
        <v>3789</v>
      </c>
      <c r="AC993" s="19">
        <v>46</v>
      </c>
      <c r="AD993" s="19">
        <v>3</v>
      </c>
      <c r="AE993" s="19">
        <v>2607</v>
      </c>
      <c r="AF993" s="19">
        <v>22</v>
      </c>
      <c r="AG993" s="19">
        <v>-3</v>
      </c>
      <c r="AH993" s="19">
        <v>1980</v>
      </c>
      <c r="AI993" s="19">
        <v>3648</v>
      </c>
      <c r="AJ993" s="19"/>
      <c r="AK993" s="19"/>
      <c r="AL993" s="19">
        <v>42</v>
      </c>
      <c r="AM993" s="19">
        <v>6497</v>
      </c>
      <c r="AP993" s="17">
        <f t="shared" si="355"/>
        <v>2.2953999999999999</v>
      </c>
      <c r="AQ993" s="17">
        <f t="shared" si="356"/>
        <v>0.24687000000000001</v>
      </c>
      <c r="AR993" s="17">
        <f t="shared" si="354"/>
        <v>113.4045</v>
      </c>
      <c r="AS993" s="17">
        <f t="shared" si="353"/>
        <v>0.56275999999999993</v>
      </c>
      <c r="AT993" s="17">
        <f t="shared" si="357"/>
        <v>116.50953</v>
      </c>
      <c r="AU993" s="5">
        <f t="shared" si="358"/>
        <v>55.855799999999995</v>
      </c>
      <c r="AV993" s="5">
        <f t="shared" si="359"/>
        <v>59.790719999999993</v>
      </c>
      <c r="AW993" s="5"/>
      <c r="AX993" s="5"/>
      <c r="AY993" s="5">
        <f t="shared" si="360"/>
        <v>0.87444000000000011</v>
      </c>
      <c r="AZ993" s="5">
        <f t="shared" si="361"/>
        <v>116.52095999999999</v>
      </c>
      <c r="BA993" s="7">
        <f t="shared" si="362"/>
        <v>-4.9049375470094324E-5</v>
      </c>
      <c r="BB993" s="62">
        <f t="shared" si="363"/>
        <v>8345</v>
      </c>
      <c r="BC993" s="6">
        <f t="shared" si="364"/>
        <v>0.12451152135830751</v>
      </c>
      <c r="BD993" s="32">
        <f t="shared" si="365"/>
        <v>1.9701392667192116E-2</v>
      </c>
      <c r="BE993" s="32">
        <f t="shared" si="366"/>
        <v>2.1188824639495158E-3</v>
      </c>
      <c r="BF993" s="35">
        <f t="shared" si="367"/>
        <v>0.9781797248688584</v>
      </c>
      <c r="BG993" s="33">
        <f t="shared" si="368"/>
        <v>0.47936268290271555</v>
      </c>
      <c r="BH993" s="37">
        <f t="shared" si="369"/>
        <v>0.51313274452939628</v>
      </c>
      <c r="BI993" s="33">
        <f t="shared" si="370"/>
        <v>7.5045725678882166E-3</v>
      </c>
      <c r="CM993" s="51" t="s">
        <v>2423</v>
      </c>
      <c r="CR993" s="78" t="s">
        <v>2043</v>
      </c>
      <c r="CS993" s="78" t="s">
        <v>6954</v>
      </c>
    </row>
    <row r="994" spans="1:97">
      <c r="A994" s="20" t="s">
        <v>3590</v>
      </c>
      <c r="B994" s="16" t="s">
        <v>6597</v>
      </c>
      <c r="C994" s="19">
        <v>49008401</v>
      </c>
      <c r="D994" s="19" t="s">
        <v>3782</v>
      </c>
      <c r="E994" s="19" t="s">
        <v>1707</v>
      </c>
      <c r="F994" s="19" t="s">
        <v>1742</v>
      </c>
      <c r="G994" s="47"/>
      <c r="H994" s="47" t="s">
        <v>5249</v>
      </c>
      <c r="I994" s="47" t="s">
        <v>5464</v>
      </c>
      <c r="J994" s="47" t="s">
        <v>5480</v>
      </c>
      <c r="K994" s="23">
        <v>41.788159999999998</v>
      </c>
      <c r="L994" s="23">
        <v>-108.43055</v>
      </c>
      <c r="M994" s="61" t="s">
        <v>1747</v>
      </c>
      <c r="N994" s="19" t="s">
        <v>1748</v>
      </c>
      <c r="P994" s="19" t="s">
        <v>2420</v>
      </c>
      <c r="Q994" s="55"/>
      <c r="R994" s="55"/>
      <c r="S994" s="55">
        <f t="shared" si="373"/>
        <v>13</v>
      </c>
      <c r="T994" s="19"/>
      <c r="U994" s="55">
        <v>5807</v>
      </c>
      <c r="V994" s="55">
        <v>5820</v>
      </c>
      <c r="W994" s="55"/>
      <c r="X994" s="55"/>
      <c r="Y994" s="51" t="s">
        <v>3788</v>
      </c>
      <c r="Z994" s="40">
        <v>25662</v>
      </c>
      <c r="AA994" s="52">
        <v>7.6999998092651367</v>
      </c>
      <c r="AB994" s="19" t="s">
        <v>3789</v>
      </c>
      <c r="AC994" s="19">
        <v>60</v>
      </c>
      <c r="AD994" s="19">
        <v>40</v>
      </c>
      <c r="AE994" s="19">
        <v>3110</v>
      </c>
      <c r="AF994" s="19">
        <v>29</v>
      </c>
      <c r="AG994" s="19">
        <v>-3</v>
      </c>
      <c r="AH994" s="19">
        <v>3040</v>
      </c>
      <c r="AI994" s="19">
        <v>3428</v>
      </c>
      <c r="AJ994" s="19"/>
      <c r="AK994" s="19"/>
      <c r="AL994" s="19">
        <v>17</v>
      </c>
      <c r="AM994" s="19">
        <v>7984</v>
      </c>
      <c r="AP994" s="17">
        <f t="shared" si="355"/>
        <v>2.9939999999999998</v>
      </c>
      <c r="AQ994" s="17">
        <f t="shared" si="356"/>
        <v>3.2915999999999999</v>
      </c>
      <c r="AR994" s="17">
        <f t="shared" si="354"/>
        <v>135.285</v>
      </c>
      <c r="AS994" s="17">
        <f t="shared" si="353"/>
        <v>0.74181999999999992</v>
      </c>
      <c r="AT994" s="17">
        <f t="shared" si="357"/>
        <v>142.31241999999997</v>
      </c>
      <c r="AU994" s="5">
        <f t="shared" si="358"/>
        <v>85.758399999999995</v>
      </c>
      <c r="AV994" s="5">
        <f t="shared" si="359"/>
        <v>56.184919999999991</v>
      </c>
      <c r="AW994" s="5"/>
      <c r="AX994" s="5"/>
      <c r="AY994" s="5">
        <f t="shared" si="360"/>
        <v>0.35394000000000003</v>
      </c>
      <c r="AZ994" s="5">
        <f t="shared" si="361"/>
        <v>142.29725999999997</v>
      </c>
      <c r="BA994" s="7">
        <f t="shared" si="362"/>
        <v>5.3265932486936943E-5</v>
      </c>
      <c r="BB994" s="62">
        <f t="shared" si="363"/>
        <v>9721</v>
      </c>
      <c r="BC994" s="6">
        <f t="shared" si="364"/>
        <v>9.8107879130189216E-2</v>
      </c>
      <c r="BD994" s="32">
        <f t="shared" si="365"/>
        <v>2.1038219995134649E-2</v>
      </c>
      <c r="BE994" s="32">
        <f t="shared" si="366"/>
        <v>2.3129393766194127E-2</v>
      </c>
      <c r="BF994" s="35">
        <f t="shared" si="367"/>
        <v>0.95583238623867128</v>
      </c>
      <c r="BG994" s="37">
        <f t="shared" si="368"/>
        <v>0.60267077524894019</v>
      </c>
      <c r="BH994" s="33">
        <f t="shared" si="369"/>
        <v>0.39484189646378298</v>
      </c>
      <c r="BI994" s="33">
        <f t="shared" si="370"/>
        <v>2.487328287276931E-3</v>
      </c>
      <c r="CM994" s="51" t="s">
        <v>3788</v>
      </c>
      <c r="CR994" s="78" t="s">
        <v>2043</v>
      </c>
      <c r="CS994" s="78" t="s">
        <v>6954</v>
      </c>
    </row>
    <row r="995" spans="1:97">
      <c r="A995" s="20" t="s">
        <v>3590</v>
      </c>
      <c r="B995" s="16" t="s">
        <v>6597</v>
      </c>
      <c r="C995" s="19">
        <v>49008397</v>
      </c>
      <c r="D995" s="19" t="s">
        <v>3782</v>
      </c>
      <c r="E995" s="19" t="s">
        <v>1707</v>
      </c>
      <c r="F995" s="19" t="s">
        <v>1742</v>
      </c>
      <c r="G995" s="47"/>
      <c r="H995" s="47" t="s">
        <v>5249</v>
      </c>
      <c r="I995" s="47" t="s">
        <v>5464</v>
      </c>
      <c r="J995" s="47" t="s">
        <v>5480</v>
      </c>
      <c r="K995" s="23">
        <v>41.79027</v>
      </c>
      <c r="L995" s="23">
        <v>-108.42843000000001</v>
      </c>
      <c r="M995" s="61" t="s">
        <v>1743</v>
      </c>
      <c r="N995" s="19" t="s">
        <v>2432</v>
      </c>
      <c r="P995" s="19" t="s">
        <v>2420</v>
      </c>
      <c r="Q995" s="55"/>
      <c r="R995" s="55">
        <v>-67</v>
      </c>
      <c r="S995" s="55">
        <f t="shared" si="373"/>
        <v>120</v>
      </c>
      <c r="T995" s="31" t="s">
        <v>2507</v>
      </c>
      <c r="U995" s="55">
        <v>5797</v>
      </c>
      <c r="V995" s="55">
        <v>5917</v>
      </c>
      <c r="W995" s="55"/>
      <c r="X995" s="55"/>
      <c r="Y995" s="51" t="s">
        <v>7074</v>
      </c>
      <c r="Z995" s="40">
        <v>24068</v>
      </c>
      <c r="AA995" s="52">
        <v>8</v>
      </c>
      <c r="AB995" s="19" t="s">
        <v>3789</v>
      </c>
      <c r="AC995" s="19">
        <v>545</v>
      </c>
      <c r="AD995" s="19">
        <v>270</v>
      </c>
      <c r="AE995" s="19">
        <v>3480</v>
      </c>
      <c r="AF995" s="19">
        <v>53</v>
      </c>
      <c r="AG995" s="19">
        <v>-3</v>
      </c>
      <c r="AH995" s="19">
        <v>5700</v>
      </c>
      <c r="AI995" s="19">
        <v>2416</v>
      </c>
      <c r="AJ995" s="19"/>
      <c r="AK995" s="19"/>
      <c r="AL995" s="19">
        <v>105</v>
      </c>
      <c r="AM995" s="19">
        <v>11346</v>
      </c>
      <c r="AP995" s="17">
        <f t="shared" si="355"/>
        <v>27.195499999999999</v>
      </c>
      <c r="AQ995" s="17">
        <f t="shared" si="356"/>
        <v>22.218299999999999</v>
      </c>
      <c r="AR995" s="17">
        <f t="shared" si="354"/>
        <v>151.38</v>
      </c>
      <c r="AS995" s="17">
        <f t="shared" si="353"/>
        <v>1.3557399999999999</v>
      </c>
      <c r="AT995" s="17">
        <f t="shared" si="357"/>
        <v>202.14953999999997</v>
      </c>
      <c r="AU995" s="5">
        <f t="shared" si="358"/>
        <v>160.797</v>
      </c>
      <c r="AV995" s="5">
        <f t="shared" si="359"/>
        <v>39.598239999999997</v>
      </c>
      <c r="AW995" s="5"/>
      <c r="AX995" s="5"/>
      <c r="AY995" s="5">
        <f t="shared" si="360"/>
        <v>2.1861000000000002</v>
      </c>
      <c r="AZ995" s="5">
        <f t="shared" si="361"/>
        <v>202.58134000000001</v>
      </c>
      <c r="BA995" s="7">
        <f t="shared" si="362"/>
        <v>-1.0668817758606366E-3</v>
      </c>
      <c r="BB995" s="62">
        <f t="shared" si="363"/>
        <v>12566</v>
      </c>
      <c r="BC995" s="6">
        <f t="shared" si="364"/>
        <v>5.1020408163265307E-2</v>
      </c>
      <c r="BD995" s="32">
        <f t="shared" si="365"/>
        <v>0.13453159477879595</v>
      </c>
      <c r="BE995" s="32">
        <f t="shared" si="366"/>
        <v>0.10991021795053307</v>
      </c>
      <c r="BF995" s="35">
        <f t="shared" si="367"/>
        <v>0.75555818727067103</v>
      </c>
      <c r="BG995" s="36">
        <f t="shared" si="368"/>
        <v>0.7937404303871225</v>
      </c>
      <c r="BH995" s="33">
        <f t="shared" si="369"/>
        <v>0.19546834866429452</v>
      </c>
      <c r="BI995" s="33">
        <f t="shared" si="370"/>
        <v>1.0791220948582925E-2</v>
      </c>
      <c r="CM995" s="51" t="s">
        <v>1744</v>
      </c>
      <c r="CR995" s="78" t="s">
        <v>2043</v>
      </c>
      <c r="CS995" s="78" t="s">
        <v>6954</v>
      </c>
    </row>
    <row r="996" spans="1:97">
      <c r="A996" s="20" t="s">
        <v>3590</v>
      </c>
      <c r="B996" s="16" t="s">
        <v>6597</v>
      </c>
      <c r="C996" s="19">
        <v>49008398</v>
      </c>
      <c r="D996" s="19" t="s">
        <v>3782</v>
      </c>
      <c r="E996" s="19" t="s">
        <v>1707</v>
      </c>
      <c r="F996" s="19" t="s">
        <v>1742</v>
      </c>
      <c r="G996" s="47"/>
      <c r="H996" s="47" t="s">
        <v>5249</v>
      </c>
      <c r="I996" s="47" t="s">
        <v>5464</v>
      </c>
      <c r="J996" s="47" t="s">
        <v>5480</v>
      </c>
      <c r="K996" s="23">
        <v>41.79027</v>
      </c>
      <c r="L996" s="23">
        <v>-108.42843000000001</v>
      </c>
      <c r="M996" s="61" t="s">
        <v>1743</v>
      </c>
      <c r="N996" s="19" t="s">
        <v>2432</v>
      </c>
      <c r="P996" s="19" t="s">
        <v>2420</v>
      </c>
      <c r="Q996" s="55">
        <v>-67</v>
      </c>
      <c r="R996" s="55"/>
      <c r="S996" s="55">
        <f t="shared" si="373"/>
        <v>70</v>
      </c>
      <c r="T996" s="31" t="s">
        <v>2507</v>
      </c>
      <c r="U996" s="55">
        <v>5850</v>
      </c>
      <c r="V996" s="55">
        <v>5920</v>
      </c>
      <c r="W996" s="55"/>
      <c r="X996" s="55"/>
      <c r="Y996" s="51" t="s">
        <v>3788</v>
      </c>
      <c r="Z996" s="40">
        <v>24607</v>
      </c>
      <c r="AA996" s="52">
        <v>7.8000001907348633</v>
      </c>
      <c r="AB996" s="19" t="s">
        <v>3789</v>
      </c>
      <c r="AC996" s="19">
        <v>38</v>
      </c>
      <c r="AD996" s="19">
        <v>18</v>
      </c>
      <c r="AE996" s="19">
        <v>4163</v>
      </c>
      <c r="AF996" s="19">
        <v>80</v>
      </c>
      <c r="AG996" s="19">
        <v>-3</v>
      </c>
      <c r="AH996" s="19">
        <v>5000</v>
      </c>
      <c r="AI996" s="19">
        <v>2599</v>
      </c>
      <c r="AJ996" s="19"/>
      <c r="AK996" s="19"/>
      <c r="AL996" s="19">
        <v>140</v>
      </c>
      <c r="AM996" s="19">
        <v>10719</v>
      </c>
      <c r="AP996" s="17">
        <f t="shared" si="355"/>
        <v>1.8961999999999999</v>
      </c>
      <c r="AQ996" s="17">
        <f t="shared" si="356"/>
        <v>1.48122</v>
      </c>
      <c r="AR996" s="17">
        <f t="shared" si="354"/>
        <v>181.09049999999999</v>
      </c>
      <c r="AS996" s="17">
        <f t="shared" si="353"/>
        <v>2.0463999999999998</v>
      </c>
      <c r="AT996" s="17">
        <f t="shared" si="357"/>
        <v>186.51432</v>
      </c>
      <c r="AU996" s="5">
        <f t="shared" si="358"/>
        <v>141.04999999999998</v>
      </c>
      <c r="AV996" s="5">
        <f t="shared" si="359"/>
        <v>42.597609999999996</v>
      </c>
      <c r="AW996" s="5"/>
      <c r="AX996" s="5"/>
      <c r="AY996" s="5">
        <f t="shared" si="360"/>
        <v>2.9148000000000001</v>
      </c>
      <c r="AZ996" s="5">
        <f t="shared" si="361"/>
        <v>186.56241</v>
      </c>
      <c r="BA996" s="7">
        <f t="shared" si="362"/>
        <v>-1.2890109763748054E-4</v>
      </c>
      <c r="BB996" s="62">
        <f t="shared" si="363"/>
        <v>12035</v>
      </c>
      <c r="BC996" s="6">
        <f t="shared" si="364"/>
        <v>5.7835984881779025E-2</v>
      </c>
      <c r="BD996" s="32">
        <f t="shared" si="365"/>
        <v>1.016651161154811E-2</v>
      </c>
      <c r="BE996" s="32">
        <f t="shared" si="366"/>
        <v>7.941588613678564E-3</v>
      </c>
      <c r="BF996" s="35">
        <f t="shared" si="367"/>
        <v>0.98189189977477331</v>
      </c>
      <c r="BG996" s="36">
        <f t="shared" si="368"/>
        <v>0.75604726589884841</v>
      </c>
      <c r="BH996" s="33">
        <f t="shared" si="369"/>
        <v>0.22832900797111269</v>
      </c>
      <c r="BI996" s="33">
        <f t="shared" si="370"/>
        <v>1.5623726130038736E-2</v>
      </c>
      <c r="CM996" s="51" t="s">
        <v>3788</v>
      </c>
      <c r="CR996" s="78" t="s">
        <v>2043</v>
      </c>
      <c r="CS996" s="78" t="s">
        <v>6954</v>
      </c>
    </row>
    <row r="997" spans="1:97">
      <c r="A997" s="20" t="s">
        <v>3590</v>
      </c>
      <c r="B997" s="16" t="s">
        <v>6598</v>
      </c>
      <c r="C997" s="19">
        <v>49008394</v>
      </c>
      <c r="D997" s="19" t="s">
        <v>3782</v>
      </c>
      <c r="E997" s="19" t="s">
        <v>1707</v>
      </c>
      <c r="F997" s="19" t="s">
        <v>1712</v>
      </c>
      <c r="G997" s="47"/>
      <c r="H997" s="47" t="s">
        <v>3856</v>
      </c>
      <c r="I997" s="47" t="s">
        <v>5464</v>
      </c>
      <c r="J997" s="47" t="s">
        <v>5480</v>
      </c>
      <c r="K997" s="23">
        <v>41.7806</v>
      </c>
      <c r="L997" s="23">
        <v>-108.42201</v>
      </c>
      <c r="M997" s="61" t="s">
        <v>1724</v>
      </c>
      <c r="N997" s="19" t="s">
        <v>4975</v>
      </c>
      <c r="P997" s="19" t="s">
        <v>2420</v>
      </c>
      <c r="Q997" s="55"/>
      <c r="R997" s="55"/>
      <c r="S997" s="55">
        <f t="shared" si="373"/>
        <v>87</v>
      </c>
      <c r="T997" s="19"/>
      <c r="U997" s="55">
        <v>5864</v>
      </c>
      <c r="V997" s="55">
        <v>5951</v>
      </c>
      <c r="W997" s="55"/>
      <c r="X997" s="55"/>
      <c r="Y997" s="51" t="s">
        <v>3798</v>
      </c>
      <c r="Z997" s="40">
        <v>24406</v>
      </c>
      <c r="AA997" s="52">
        <v>8.1999998092651367</v>
      </c>
      <c r="AB997" s="19" t="s">
        <v>3789</v>
      </c>
      <c r="AC997" s="19">
        <v>14</v>
      </c>
      <c r="AD997" s="19">
        <v>9</v>
      </c>
      <c r="AE997" s="19">
        <v>2641</v>
      </c>
      <c r="AF997" s="19">
        <v>25</v>
      </c>
      <c r="AG997" s="19">
        <v>-3</v>
      </c>
      <c r="AH997" s="19">
        <v>2320</v>
      </c>
      <c r="AI997" s="19">
        <v>3087</v>
      </c>
      <c r="AJ997" s="19"/>
      <c r="AK997" s="19"/>
      <c r="AL997" s="19">
        <v>50</v>
      </c>
      <c r="AM997" s="19">
        <v>6580</v>
      </c>
      <c r="AP997" s="17">
        <f t="shared" si="355"/>
        <v>0.6986</v>
      </c>
      <c r="AQ997" s="17">
        <f t="shared" si="356"/>
        <v>0.74060999999999999</v>
      </c>
      <c r="AR997" s="17">
        <f t="shared" si="354"/>
        <v>114.8835</v>
      </c>
      <c r="AS997" s="17">
        <f t="shared" si="353"/>
        <v>0.63949999999999996</v>
      </c>
      <c r="AT997" s="17">
        <f t="shared" si="357"/>
        <v>116.96221</v>
      </c>
      <c r="AU997" s="5">
        <f t="shared" si="358"/>
        <v>65.447199999999995</v>
      </c>
      <c r="AV997" s="5">
        <f t="shared" si="359"/>
        <v>50.595929999999996</v>
      </c>
      <c r="AW997" s="5"/>
      <c r="AX997" s="5"/>
      <c r="AY997" s="5">
        <f t="shared" si="360"/>
        <v>1.0410000000000001</v>
      </c>
      <c r="AZ997" s="5">
        <f t="shared" si="361"/>
        <v>117.08412999999999</v>
      </c>
      <c r="BA997" s="7">
        <f t="shared" si="362"/>
        <v>-5.2092248056512529E-4</v>
      </c>
      <c r="BB997" s="62">
        <f t="shared" si="363"/>
        <v>8143</v>
      </c>
      <c r="BC997" s="6">
        <f t="shared" si="364"/>
        <v>0.10616042926034096</v>
      </c>
      <c r="BD997" s="32">
        <f t="shared" si="365"/>
        <v>5.972869356692217E-3</v>
      </c>
      <c r="BE997" s="32">
        <f t="shared" si="366"/>
        <v>6.3320451964784183E-3</v>
      </c>
      <c r="BF997" s="35">
        <f t="shared" si="367"/>
        <v>0.98769508544682938</v>
      </c>
      <c r="BG997" s="37">
        <f t="shared" si="368"/>
        <v>0.5589758407053117</v>
      </c>
      <c r="BH997" s="33">
        <f t="shared" si="369"/>
        <v>0.43213311658890063</v>
      </c>
      <c r="BI997" s="33">
        <f t="shared" si="370"/>
        <v>8.891042705787713E-3</v>
      </c>
      <c r="CM997" s="51" t="s">
        <v>4984</v>
      </c>
      <c r="CR997" s="78" t="s">
        <v>2043</v>
      </c>
      <c r="CS997" s="78" t="s">
        <v>6954</v>
      </c>
    </row>
    <row r="998" spans="1:97">
      <c r="A998" s="20" t="s">
        <v>3590</v>
      </c>
      <c r="B998" s="16" t="s">
        <v>7165</v>
      </c>
      <c r="C998" s="19">
        <v>49008396</v>
      </c>
      <c r="D998" s="19" t="s">
        <v>3782</v>
      </c>
      <c r="E998" s="19" t="s">
        <v>1707</v>
      </c>
      <c r="F998" s="19" t="s">
        <v>1712</v>
      </c>
      <c r="G998" s="47"/>
      <c r="H998" s="47" t="s">
        <v>3825</v>
      </c>
      <c r="I998" s="47" t="s">
        <v>5464</v>
      </c>
      <c r="J998" s="47" t="s">
        <v>5488</v>
      </c>
      <c r="K998" s="23">
        <v>41.818860000000001</v>
      </c>
      <c r="L998" s="23">
        <v>-108.43818</v>
      </c>
      <c r="M998" s="61" t="s">
        <v>1740</v>
      </c>
      <c r="N998" s="19" t="s">
        <v>1741</v>
      </c>
      <c r="P998" s="19" t="s">
        <v>2420</v>
      </c>
      <c r="Q998" s="55"/>
      <c r="R998" s="55"/>
      <c r="S998" s="55">
        <f t="shared" si="373"/>
        <v>58</v>
      </c>
      <c r="T998" s="19"/>
      <c r="U998" s="55">
        <v>5787</v>
      </c>
      <c r="V998" s="55">
        <v>5845</v>
      </c>
      <c r="W998" s="55"/>
      <c r="X998" s="55"/>
      <c r="Y998" s="51" t="s">
        <v>3798</v>
      </c>
      <c r="Z998" s="40">
        <v>24442</v>
      </c>
      <c r="AA998" s="52">
        <v>8.1000003814697266</v>
      </c>
      <c r="AB998" s="19" t="s">
        <v>3789</v>
      </c>
      <c r="AC998" s="19">
        <v>15</v>
      </c>
      <c r="AD998" s="19">
        <v>7</v>
      </c>
      <c r="AE998" s="19">
        <v>2563</v>
      </c>
      <c r="AF998" s="19">
        <v>16</v>
      </c>
      <c r="AG998" s="19">
        <v>-3</v>
      </c>
      <c r="AH998" s="19">
        <v>2000</v>
      </c>
      <c r="AI998" s="19">
        <v>3440</v>
      </c>
      <c r="AJ998" s="19"/>
      <c r="AK998" s="19"/>
      <c r="AL998" s="19">
        <v>20</v>
      </c>
      <c r="AM998" s="19">
        <v>6315</v>
      </c>
      <c r="AP998" s="17">
        <f t="shared" si="355"/>
        <v>0.74849999999999994</v>
      </c>
      <c r="AQ998" s="17">
        <f t="shared" si="356"/>
        <v>0.57603000000000004</v>
      </c>
      <c r="AR998" s="17">
        <f t="shared" si="354"/>
        <v>111.4905</v>
      </c>
      <c r="AS998" s="17">
        <f t="shared" si="353"/>
        <v>0.40927999999999998</v>
      </c>
      <c r="AT998" s="17">
        <f t="shared" si="357"/>
        <v>113.22430999999999</v>
      </c>
      <c r="AU998" s="5">
        <f t="shared" si="358"/>
        <v>56.419999999999995</v>
      </c>
      <c r="AV998" s="5">
        <f t="shared" si="359"/>
        <v>56.381599999999992</v>
      </c>
      <c r="AW998" s="5"/>
      <c r="AX998" s="5"/>
      <c r="AY998" s="5">
        <f t="shared" si="360"/>
        <v>0.41640000000000005</v>
      </c>
      <c r="AZ998" s="5">
        <f t="shared" si="361"/>
        <v>113.21799999999998</v>
      </c>
      <c r="BA998" s="7">
        <f t="shared" si="362"/>
        <v>2.7865817125842611E-5</v>
      </c>
      <c r="BB998" s="62">
        <f t="shared" si="363"/>
        <v>8058</v>
      </c>
      <c r="BC998" s="6">
        <f t="shared" si="364"/>
        <v>0.12126904612815696</v>
      </c>
      <c r="BD998" s="32">
        <f t="shared" si="365"/>
        <v>6.6107711321005186E-3</v>
      </c>
      <c r="BE998" s="32">
        <f t="shared" si="366"/>
        <v>5.0875116836658144E-3</v>
      </c>
      <c r="BF998" s="35">
        <f t="shared" si="367"/>
        <v>0.98830171718423365</v>
      </c>
      <c r="BG998" s="37">
        <f t="shared" si="368"/>
        <v>0.49833065413626815</v>
      </c>
      <c r="BH998" s="37">
        <f t="shared" si="369"/>
        <v>0.49799148545284322</v>
      </c>
      <c r="BI998" s="33">
        <f t="shared" si="370"/>
        <v>3.6778604108887291E-3</v>
      </c>
      <c r="CM998" s="51" t="s">
        <v>3824</v>
      </c>
      <c r="CR998" s="78" t="s">
        <v>2043</v>
      </c>
      <c r="CS998" s="78" t="s">
        <v>6954</v>
      </c>
    </row>
    <row r="999" spans="1:97">
      <c r="A999" s="20" t="s">
        <v>3590</v>
      </c>
      <c r="B999" s="16" t="s">
        <v>6599</v>
      </c>
      <c r="C999" s="19">
        <v>49008037</v>
      </c>
      <c r="D999" s="19" t="s">
        <v>3782</v>
      </c>
      <c r="E999" s="19" t="s">
        <v>1707</v>
      </c>
      <c r="F999" s="19" t="s">
        <v>1742</v>
      </c>
      <c r="G999" s="47"/>
      <c r="H999" s="47" t="s">
        <v>3844</v>
      </c>
      <c r="I999" s="47" t="s">
        <v>5464</v>
      </c>
      <c r="J999" s="47" t="s">
        <v>5488</v>
      </c>
      <c r="K999" s="23">
        <v>41.804099999999998</v>
      </c>
      <c r="L999" s="23">
        <v>-108.43980000000001</v>
      </c>
      <c r="M999" s="61" t="s">
        <v>1700</v>
      </c>
      <c r="N999" s="19" t="s">
        <v>1701</v>
      </c>
      <c r="P999" s="19" t="s">
        <v>2420</v>
      </c>
      <c r="Q999" s="55"/>
      <c r="R999" s="55"/>
      <c r="S999" s="55">
        <f t="shared" si="373"/>
        <v>173</v>
      </c>
      <c r="T999" s="19"/>
      <c r="U999" s="55">
        <v>5596</v>
      </c>
      <c r="V999" s="55">
        <v>5769</v>
      </c>
      <c r="W999" s="55"/>
      <c r="X999" s="55"/>
      <c r="Y999" s="51" t="s">
        <v>3788</v>
      </c>
      <c r="Z999" s="40">
        <v>24623</v>
      </c>
      <c r="AA999" s="52">
        <v>8.8000001907348633</v>
      </c>
      <c r="AB999" s="19" t="s">
        <v>3789</v>
      </c>
      <c r="AC999" s="19">
        <v>9</v>
      </c>
      <c r="AD999" s="19">
        <v>7</v>
      </c>
      <c r="AE999" s="19">
        <v>2097</v>
      </c>
      <c r="AF999" s="19">
        <v>16</v>
      </c>
      <c r="AG999" s="19">
        <v>-3</v>
      </c>
      <c r="AH999" s="19">
        <v>1590</v>
      </c>
      <c r="AI999" s="19">
        <v>2562</v>
      </c>
      <c r="AJ999" s="19"/>
      <c r="AK999" s="19"/>
      <c r="AL999" s="19">
        <v>10</v>
      </c>
      <c r="AM999" s="19">
        <v>5159</v>
      </c>
      <c r="AP999" s="17">
        <f t="shared" si="355"/>
        <v>0.4491</v>
      </c>
      <c r="AQ999" s="17">
        <f t="shared" si="356"/>
        <v>0.57603000000000004</v>
      </c>
      <c r="AR999" s="17">
        <f t="shared" si="354"/>
        <v>91.219499999999996</v>
      </c>
      <c r="AS999" s="17">
        <f t="shared" si="353"/>
        <v>0.40927999999999998</v>
      </c>
      <c r="AT999" s="17">
        <f t="shared" si="357"/>
        <v>92.653909999999996</v>
      </c>
      <c r="AU999" s="5">
        <f t="shared" si="358"/>
        <v>44.853899999999996</v>
      </c>
      <c r="AV999" s="5">
        <f t="shared" si="359"/>
        <v>41.991179999999993</v>
      </c>
      <c r="AW999" s="5"/>
      <c r="AX999" s="5"/>
      <c r="AY999" s="5">
        <f t="shared" si="360"/>
        <v>0.20820000000000002</v>
      </c>
      <c r="AZ999" s="5">
        <f t="shared" si="361"/>
        <v>87.053280000000001</v>
      </c>
      <c r="BA999" s="7">
        <f t="shared" si="362"/>
        <v>3.1165308410865449E-2</v>
      </c>
      <c r="BB999" s="62">
        <f t="shared" si="363"/>
        <v>6288</v>
      </c>
      <c r="BC999" s="6">
        <f t="shared" si="364"/>
        <v>9.8628461605660869E-2</v>
      </c>
      <c r="BD999" s="32">
        <f t="shared" si="365"/>
        <v>4.8470701344390113E-3</v>
      </c>
      <c r="BE999" s="32">
        <f t="shared" si="366"/>
        <v>6.2170069239387742E-3</v>
      </c>
      <c r="BF999" s="35">
        <f t="shared" si="367"/>
        <v>0.98893592294162214</v>
      </c>
      <c r="BG999" s="37">
        <f t="shared" si="368"/>
        <v>0.51524652488682787</v>
      </c>
      <c r="BH999" s="33">
        <f t="shared" si="369"/>
        <v>0.48236183633747048</v>
      </c>
      <c r="BI999" s="33">
        <f t="shared" si="370"/>
        <v>2.3916387757015015E-3</v>
      </c>
      <c r="CM999" s="51" t="s">
        <v>1702</v>
      </c>
      <c r="CR999" s="78" t="s">
        <v>2043</v>
      </c>
      <c r="CS999" s="78" t="s">
        <v>6954</v>
      </c>
    </row>
    <row r="1000" spans="1:97">
      <c r="A1000" s="20" t="s">
        <v>3590</v>
      </c>
      <c r="B1000" s="16" t="s">
        <v>6600</v>
      </c>
      <c r="C1000" s="19">
        <v>49008331</v>
      </c>
      <c r="D1000" s="19" t="s">
        <v>3782</v>
      </c>
      <c r="E1000" s="19" t="s">
        <v>1707</v>
      </c>
      <c r="F1000" s="19" t="s">
        <v>1712</v>
      </c>
      <c r="G1000" s="47"/>
      <c r="H1000" s="47" t="s">
        <v>5216</v>
      </c>
      <c r="I1000" s="47" t="s">
        <v>5464</v>
      </c>
      <c r="J1000" s="47" t="s">
        <v>5488</v>
      </c>
      <c r="K1000" s="23">
        <v>41.761589999999998</v>
      </c>
      <c r="L1000" s="23">
        <v>-108.49633</v>
      </c>
      <c r="M1000" s="61" t="s">
        <v>1713</v>
      </c>
      <c r="N1000" s="19" t="s">
        <v>1714</v>
      </c>
      <c r="P1000" s="19" t="s">
        <v>2420</v>
      </c>
      <c r="Q1000" s="55"/>
      <c r="R1000" s="55"/>
      <c r="S1000" s="55">
        <f t="shared" si="373"/>
        <v>-4800</v>
      </c>
      <c r="T1000" s="19"/>
      <c r="U1000" s="55">
        <v>4800</v>
      </c>
      <c r="Y1000" s="51" t="s">
        <v>3788</v>
      </c>
      <c r="Z1000" s="40">
        <v>24859</v>
      </c>
      <c r="AA1000" s="52">
        <v>7</v>
      </c>
      <c r="AB1000" s="19" t="s">
        <v>3789</v>
      </c>
      <c r="AC1000" s="19">
        <v>1725</v>
      </c>
      <c r="AD1000" s="19">
        <v>867</v>
      </c>
      <c r="AE1000" s="19">
        <v>6516</v>
      </c>
      <c r="AF1000" s="19">
        <v>90</v>
      </c>
      <c r="AG1000" s="19">
        <v>-3</v>
      </c>
      <c r="AH1000" s="19">
        <v>13200</v>
      </c>
      <c r="AI1000" s="19">
        <v>4307</v>
      </c>
      <c r="AJ1000" s="19"/>
      <c r="AK1000" s="19"/>
      <c r="AL1000" s="19">
        <v>10</v>
      </c>
      <c r="AM1000" s="19">
        <v>24529</v>
      </c>
      <c r="AP1000" s="17">
        <f t="shared" si="355"/>
        <v>86.077500000000001</v>
      </c>
      <c r="AQ1000" s="17">
        <f t="shared" si="356"/>
        <v>71.345430000000007</v>
      </c>
      <c r="AR1000" s="17">
        <f t="shared" si="354"/>
        <v>283.44599999999997</v>
      </c>
      <c r="AS1000" s="17">
        <f t="shared" ref="AS1000:AS1063" si="374">IF(AF1000&gt;0,AF1000*0.02558,0)</f>
        <v>2.3022</v>
      </c>
      <c r="AT1000" s="17">
        <f t="shared" si="357"/>
        <v>443.17113000000001</v>
      </c>
      <c r="AU1000" s="5">
        <f t="shared" si="358"/>
        <v>372.37200000000001</v>
      </c>
      <c r="AV1000" s="5">
        <f t="shared" si="359"/>
        <v>70.591729999999998</v>
      </c>
      <c r="AW1000" s="5"/>
      <c r="AX1000" s="5"/>
      <c r="AY1000" s="5">
        <f t="shared" si="360"/>
        <v>0.20820000000000002</v>
      </c>
      <c r="AZ1000" s="5">
        <f t="shared" si="361"/>
        <v>443.17192999999997</v>
      </c>
      <c r="BA1000" s="7">
        <f t="shared" si="362"/>
        <v>-9.0258505546341601E-7</v>
      </c>
      <c r="BB1000" s="62">
        <f t="shared" si="363"/>
        <v>26712</v>
      </c>
      <c r="BC1000" s="6">
        <f t="shared" si="364"/>
        <v>4.2602603384008897E-2</v>
      </c>
      <c r="BD1000" s="32">
        <f t="shared" si="365"/>
        <v>0.19423083809633537</v>
      </c>
      <c r="BE1000" s="32">
        <f t="shared" si="366"/>
        <v>0.16098844254588518</v>
      </c>
      <c r="BF1000" s="45">
        <f t="shared" si="367"/>
        <v>0.64478071935777947</v>
      </c>
      <c r="BG1000" s="36">
        <f t="shared" si="368"/>
        <v>0.84024274732382087</v>
      </c>
      <c r="BH1000" s="33">
        <f t="shared" si="369"/>
        <v>0.15928745757882273</v>
      </c>
      <c r="BI1000" s="33">
        <f t="shared" si="370"/>
        <v>4.6979509735645944E-4</v>
      </c>
      <c r="CM1000" s="51" t="s">
        <v>3788</v>
      </c>
      <c r="CR1000" s="78" t="s">
        <v>2043</v>
      </c>
      <c r="CS1000" s="78" t="s">
        <v>6954</v>
      </c>
    </row>
    <row r="1001" spans="1:97">
      <c r="A1001" s="20" t="s">
        <v>3591</v>
      </c>
      <c r="B1001" s="16" t="s">
        <v>6601</v>
      </c>
      <c r="F1001" s="19" t="s">
        <v>2314</v>
      </c>
      <c r="G1001" s="47" t="s">
        <v>3617</v>
      </c>
      <c r="H1001" s="47">
        <v>11</v>
      </c>
      <c r="I1001" s="47">
        <v>22</v>
      </c>
      <c r="J1001" s="47">
        <v>94</v>
      </c>
      <c r="K1001" s="23">
        <v>41.895277</v>
      </c>
      <c r="L1001" s="23">
        <v>-108.006467</v>
      </c>
      <c r="M1001" s="61" t="s">
        <v>527</v>
      </c>
      <c r="N1001" s="19" t="s">
        <v>5440</v>
      </c>
      <c r="P1001" s="19" t="s">
        <v>2420</v>
      </c>
      <c r="U1001" s="46">
        <v>11106</v>
      </c>
      <c r="V1001" s="4"/>
      <c r="W1001" s="46">
        <v>12170</v>
      </c>
      <c r="X1001" s="46">
        <v>12096</v>
      </c>
      <c r="Z1001" s="48">
        <v>37573</v>
      </c>
      <c r="AA1001" s="19">
        <v>7.97</v>
      </c>
      <c r="AB1001" s="19" t="s">
        <v>3789</v>
      </c>
      <c r="AC1001" s="19">
        <v>71.400000000000006</v>
      </c>
      <c r="AD1001" s="19">
        <v>11.5</v>
      </c>
      <c r="AE1001" s="19">
        <v>3250</v>
      </c>
      <c r="AF1001" s="19">
        <v>67.099999999999994</v>
      </c>
      <c r="AH1001" s="19">
        <v>3999</v>
      </c>
      <c r="AI1001" s="19">
        <v>970</v>
      </c>
      <c r="AK1001" s="43"/>
      <c r="AL1001" s="19">
        <v>41</v>
      </c>
      <c r="AM1001" s="19">
        <v>11777</v>
      </c>
      <c r="AN1001" s="54"/>
      <c r="AO1001" s="63" t="s">
        <v>3553</v>
      </c>
      <c r="AP1001" s="17">
        <f t="shared" si="355"/>
        <v>3.5628600000000001</v>
      </c>
      <c r="AQ1001" s="17">
        <f t="shared" si="356"/>
        <v>0.94633500000000004</v>
      </c>
      <c r="AR1001" s="17">
        <f t="shared" si="354"/>
        <v>141.375</v>
      </c>
      <c r="AS1001" s="17">
        <f t="shared" si="374"/>
        <v>1.7164179999999998</v>
      </c>
      <c r="AT1001" s="17">
        <f t="shared" si="357"/>
        <v>147.60061300000001</v>
      </c>
      <c r="AU1001" s="5">
        <f t="shared" si="358"/>
        <v>112.81179</v>
      </c>
      <c r="AV1001" s="5">
        <f t="shared" si="359"/>
        <v>15.898299999999999</v>
      </c>
      <c r="AW1001" s="5">
        <f t="shared" ref="AW1001:AW1032" si="375">IF(AJ1001&gt;0,AJ1001*0.03333,0)</f>
        <v>0</v>
      </c>
      <c r="AX1001" s="5">
        <f t="shared" ref="AX1001:AX1032" si="376">IF(AK1001&gt;0,AK1001*0.0588,0)</f>
        <v>0</v>
      </c>
      <c r="AY1001" s="5">
        <f t="shared" si="360"/>
        <v>0.85362000000000005</v>
      </c>
      <c r="AZ1001" s="5">
        <f t="shared" si="361"/>
        <v>129.56371000000001</v>
      </c>
      <c r="BA1001" s="7">
        <f t="shared" si="362"/>
        <v>6.5076568314313646E-2</v>
      </c>
      <c r="BB1001" s="62">
        <f t="shared" si="363"/>
        <v>8410</v>
      </c>
      <c r="BC1001" s="6">
        <f t="shared" si="364"/>
        <v>-0.1667905087432506</v>
      </c>
      <c r="BD1001" s="32">
        <f t="shared" si="365"/>
        <v>2.4138517636102228E-2</v>
      </c>
      <c r="BE1001" s="32">
        <f t="shared" si="366"/>
        <v>6.4114571123088764E-3</v>
      </c>
      <c r="BF1001" s="35">
        <f t="shared" si="367"/>
        <v>0.96945002525158885</v>
      </c>
      <c r="BG1001" s="36">
        <f t="shared" si="368"/>
        <v>0.87070515347237265</v>
      </c>
      <c r="BH1001" s="33">
        <f t="shared" si="369"/>
        <v>0.12270642759457874</v>
      </c>
      <c r="BI1001" s="33">
        <f t="shared" si="370"/>
        <v>6.5884189330484592E-3</v>
      </c>
      <c r="BJ1001" s="43"/>
      <c r="BK1001" s="31"/>
      <c r="BO1001" s="31"/>
      <c r="BP1001" s="31"/>
      <c r="BQ1001" s="31"/>
      <c r="BR1001" s="31"/>
      <c r="BS1001" s="31"/>
      <c r="BT1001" s="31"/>
      <c r="BU1001" s="31"/>
      <c r="BV1001" s="31"/>
      <c r="BW1001" s="31"/>
      <c r="BX1001" s="31"/>
      <c r="BY1001" s="31"/>
      <c r="BZ1001" s="31"/>
      <c r="CA1001" s="31"/>
      <c r="CB1001" s="31"/>
      <c r="CC1001" s="31"/>
      <c r="CD1001" s="31"/>
      <c r="CE1001" s="31"/>
      <c r="CF1001" s="31"/>
      <c r="CG1001" s="31"/>
      <c r="CH1001" s="31"/>
      <c r="CI1001" s="31"/>
      <c r="CJ1001" s="31"/>
      <c r="CK1001" s="31"/>
      <c r="CL1001" s="31"/>
      <c r="CN1001" s="63">
        <v>20021113</v>
      </c>
      <c r="CO1001" s="63" t="s">
        <v>3607</v>
      </c>
      <c r="CP1001" s="66"/>
      <c r="CQ1001" s="64">
        <v>37575</v>
      </c>
      <c r="CR1001" s="78" t="s">
        <v>2043</v>
      </c>
      <c r="CS1001" s="78" t="s">
        <v>6954</v>
      </c>
    </row>
    <row r="1002" spans="1:97">
      <c r="A1002" s="63" t="s">
        <v>3591</v>
      </c>
      <c r="B1002" s="63" t="s">
        <v>646</v>
      </c>
      <c r="C1002" s="63">
        <v>3848</v>
      </c>
      <c r="D1002" s="19" t="s">
        <v>3782</v>
      </c>
      <c r="E1002" s="63" t="s">
        <v>1707</v>
      </c>
      <c r="F1002" s="63" t="s">
        <v>1717</v>
      </c>
      <c r="G1002" s="65" t="s">
        <v>274</v>
      </c>
      <c r="H1002" s="65">
        <v>26</v>
      </c>
      <c r="I1002" s="65">
        <v>22</v>
      </c>
      <c r="J1002" s="65">
        <v>94</v>
      </c>
      <c r="K1002" s="23">
        <v>41.849471999999999</v>
      </c>
      <c r="L1002" s="23">
        <v>-107.99838200000001</v>
      </c>
      <c r="M1002" s="61" t="s">
        <v>647</v>
      </c>
      <c r="N1002" s="63" t="s">
        <v>648</v>
      </c>
      <c r="O1002" s="63"/>
      <c r="P1002" s="63" t="s">
        <v>2420</v>
      </c>
      <c r="Q1002" s="63"/>
      <c r="R1002" s="63"/>
      <c r="S1002" s="55"/>
      <c r="T1002" s="63"/>
      <c r="U1002" s="66" t="s">
        <v>649</v>
      </c>
      <c r="V1002" s="63"/>
      <c r="W1002" s="66">
        <v>11118</v>
      </c>
      <c r="X1002" s="66">
        <v>11042</v>
      </c>
      <c r="Y1002" s="63"/>
      <c r="Z1002" s="64">
        <v>37665</v>
      </c>
      <c r="AA1002" s="63">
        <v>8.24</v>
      </c>
      <c r="AB1002" s="63"/>
      <c r="AC1002" s="63">
        <v>13</v>
      </c>
      <c r="AD1002" s="63">
        <v>1.6</v>
      </c>
      <c r="AE1002" s="63">
        <v>2910</v>
      </c>
      <c r="AF1002" s="63">
        <v>67.900000000000006</v>
      </c>
      <c r="AG1002" s="63"/>
      <c r="AH1002" s="63">
        <v>4230</v>
      </c>
      <c r="AI1002" s="63">
        <v>396</v>
      </c>
      <c r="AJ1002" s="63"/>
      <c r="AK1002" s="63"/>
      <c r="AL1002" s="63">
        <v>29</v>
      </c>
      <c r="AM1002" s="63">
        <v>8290</v>
      </c>
      <c r="AN1002" s="63"/>
      <c r="AO1002" s="63" t="s">
        <v>6051</v>
      </c>
      <c r="AP1002" s="17">
        <f t="shared" si="355"/>
        <v>0.64870000000000005</v>
      </c>
      <c r="AQ1002" s="17">
        <f t="shared" si="356"/>
        <v>0.131664</v>
      </c>
      <c r="AR1002" s="17">
        <f t="shared" si="354"/>
        <v>126.58499999999999</v>
      </c>
      <c r="AS1002" s="17">
        <f t="shared" si="374"/>
        <v>1.736882</v>
      </c>
      <c r="AT1002" s="17">
        <f t="shared" si="357"/>
        <v>129.10224600000001</v>
      </c>
      <c r="AU1002" s="5">
        <f t="shared" si="358"/>
        <v>119.3283</v>
      </c>
      <c r="AV1002" s="5">
        <f t="shared" si="359"/>
        <v>6.4904399999999995</v>
      </c>
      <c r="AW1002" s="5">
        <f t="shared" si="375"/>
        <v>0</v>
      </c>
      <c r="AX1002" s="5">
        <f t="shared" si="376"/>
        <v>0</v>
      </c>
      <c r="AY1002" s="5">
        <f t="shared" si="360"/>
        <v>0.60378000000000009</v>
      </c>
      <c r="AZ1002" s="5">
        <f t="shared" si="361"/>
        <v>126.42251999999999</v>
      </c>
      <c r="BA1002" s="7">
        <f t="shared" si="362"/>
        <v>1.0487147848518201E-2</v>
      </c>
      <c r="BB1002" s="62">
        <f t="shared" si="363"/>
        <v>7647.5</v>
      </c>
      <c r="BC1002" s="28">
        <f t="shared" si="364"/>
        <v>-4.031372549019608E-2</v>
      </c>
      <c r="BD1002" s="32">
        <f t="shared" si="365"/>
        <v>5.0246995702925264E-3</v>
      </c>
      <c r="BE1002" s="32">
        <f t="shared" si="366"/>
        <v>1.0198428306196934E-3</v>
      </c>
      <c r="BF1002" s="35">
        <f t="shared" si="367"/>
        <v>0.99395545759908766</v>
      </c>
      <c r="BG1002" s="36">
        <f t="shared" si="368"/>
        <v>0.94388483950486046</v>
      </c>
      <c r="BH1002" s="33">
        <f t="shared" si="369"/>
        <v>5.1339270883067355E-2</v>
      </c>
      <c r="BI1002" s="33">
        <f t="shared" si="370"/>
        <v>4.7758896120722802E-3</v>
      </c>
      <c r="BJ1002" s="63"/>
      <c r="BK1002" s="63"/>
      <c r="BL1002" s="63"/>
      <c r="BM1002" s="63">
        <v>7309</v>
      </c>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v>20030213</v>
      </c>
      <c r="CO1002" s="63" t="s">
        <v>650</v>
      </c>
      <c r="CP1002" s="66"/>
      <c r="CQ1002" s="64">
        <v>37673</v>
      </c>
      <c r="CR1002" s="78" t="s">
        <v>2043</v>
      </c>
      <c r="CS1002" s="78" t="s">
        <v>6954</v>
      </c>
    </row>
    <row r="1003" spans="1:97">
      <c r="A1003" s="63" t="s">
        <v>3591</v>
      </c>
      <c r="B1003" s="63" t="s">
        <v>3070</v>
      </c>
      <c r="C1003" s="63">
        <v>4268</v>
      </c>
      <c r="D1003" s="19" t="s">
        <v>3782</v>
      </c>
      <c r="E1003" s="63" t="s">
        <v>1707</v>
      </c>
      <c r="F1003" s="63" t="s">
        <v>7278</v>
      </c>
      <c r="G1003" s="65" t="s">
        <v>259</v>
      </c>
      <c r="H1003" s="65">
        <v>17</v>
      </c>
      <c r="I1003" s="65">
        <v>22</v>
      </c>
      <c r="J1003" s="65">
        <v>95</v>
      </c>
      <c r="K1003" s="23">
        <v>41.882914</v>
      </c>
      <c r="L1003" s="23">
        <v>-108.166606</v>
      </c>
      <c r="M1003" s="61" t="s">
        <v>3071</v>
      </c>
      <c r="N1003" s="63" t="s">
        <v>3072</v>
      </c>
      <c r="O1003" s="63"/>
      <c r="P1003" s="63" t="s">
        <v>2420</v>
      </c>
      <c r="Q1003" s="63"/>
      <c r="R1003" s="63"/>
      <c r="S1003" s="55"/>
      <c r="T1003" s="63"/>
      <c r="U1003" s="66" t="s">
        <v>3073</v>
      </c>
      <c r="V1003" s="63"/>
      <c r="W1003" s="66">
        <v>10807</v>
      </c>
      <c r="X1003" s="66">
        <v>10807</v>
      </c>
      <c r="Y1003" s="63"/>
      <c r="Z1003" s="64">
        <v>37888</v>
      </c>
      <c r="AA1003" s="63">
        <v>7.39</v>
      </c>
      <c r="AB1003" s="63"/>
      <c r="AC1003" s="63"/>
      <c r="AD1003" s="63"/>
      <c r="AE1003" s="63">
        <v>1848</v>
      </c>
      <c r="AF1003" s="63">
        <v>14</v>
      </c>
      <c r="AG1003" s="63"/>
      <c r="AH1003" s="63">
        <v>1949</v>
      </c>
      <c r="AI1003" s="63">
        <v>1190</v>
      </c>
      <c r="AJ1003" s="63"/>
      <c r="AK1003" s="63"/>
      <c r="AL1003" s="63">
        <v>84</v>
      </c>
      <c r="AM1003" s="63">
        <v>6220</v>
      </c>
      <c r="AN1003" s="63"/>
      <c r="AO1003" s="63" t="s">
        <v>6341</v>
      </c>
      <c r="AP1003" s="17">
        <f t="shared" si="355"/>
        <v>0</v>
      </c>
      <c r="AQ1003" s="17">
        <f t="shared" si="356"/>
        <v>0</v>
      </c>
      <c r="AR1003" s="17">
        <f t="shared" si="354"/>
        <v>80.387999999999991</v>
      </c>
      <c r="AS1003" s="17">
        <f t="shared" si="374"/>
        <v>0.35811999999999999</v>
      </c>
      <c r="AT1003" s="17">
        <f t="shared" si="357"/>
        <v>80.746119999999991</v>
      </c>
      <c r="AU1003" s="5">
        <f t="shared" si="358"/>
        <v>54.981290000000001</v>
      </c>
      <c r="AV1003" s="5">
        <f t="shared" si="359"/>
        <v>19.504099999999998</v>
      </c>
      <c r="AW1003" s="5">
        <f t="shared" si="375"/>
        <v>0</v>
      </c>
      <c r="AX1003" s="5">
        <f t="shared" si="376"/>
        <v>0</v>
      </c>
      <c r="AY1003" s="5">
        <f t="shared" si="360"/>
        <v>1.7488800000000002</v>
      </c>
      <c r="AZ1003" s="5">
        <f t="shared" si="361"/>
        <v>76.234269999999995</v>
      </c>
      <c r="BA1003" s="7">
        <f t="shared" si="362"/>
        <v>2.8741488029173552E-2</v>
      </c>
      <c r="BB1003" s="62">
        <f t="shared" si="363"/>
        <v>5085</v>
      </c>
      <c r="BC1003" s="28">
        <f t="shared" si="364"/>
        <v>-0.10039805395842548</v>
      </c>
      <c r="BD1003" s="32">
        <f t="shared" si="365"/>
        <v>0</v>
      </c>
      <c r="BE1003" s="32">
        <f t="shared" si="366"/>
        <v>0</v>
      </c>
      <c r="BF1003" s="35">
        <f t="shared" si="367"/>
        <v>1</v>
      </c>
      <c r="BG1003" s="37">
        <f t="shared" si="368"/>
        <v>0.72121488144373924</v>
      </c>
      <c r="BH1003" s="33">
        <f t="shared" si="369"/>
        <v>0.25584425482135525</v>
      </c>
      <c r="BI1003" s="33">
        <f t="shared" si="370"/>
        <v>2.294086373490558E-2</v>
      </c>
      <c r="BJ1003" s="63"/>
      <c r="BK1003" s="63">
        <v>0.32</v>
      </c>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v>2003924</v>
      </c>
      <c r="CO1003" s="63" t="s">
        <v>3607</v>
      </c>
      <c r="CP1003" s="66"/>
      <c r="CQ1003" s="64">
        <v>37889</v>
      </c>
      <c r="CR1003" s="78" t="s">
        <v>2043</v>
      </c>
      <c r="CS1003" s="78" t="s">
        <v>6954</v>
      </c>
    </row>
    <row r="1004" spans="1:97">
      <c r="A1004" s="63" t="s">
        <v>3591</v>
      </c>
      <c r="B1004" s="63" t="s">
        <v>2634</v>
      </c>
      <c r="C1004" s="63">
        <v>4249</v>
      </c>
      <c r="D1004" s="19" t="s">
        <v>3782</v>
      </c>
      <c r="E1004" s="63" t="s">
        <v>1707</v>
      </c>
      <c r="F1004" s="63" t="s">
        <v>7278</v>
      </c>
      <c r="G1004" s="65" t="s">
        <v>259</v>
      </c>
      <c r="H1004" s="65">
        <v>19</v>
      </c>
      <c r="I1004" s="65">
        <v>22</v>
      </c>
      <c r="J1004" s="65">
        <v>95</v>
      </c>
      <c r="K1004" s="23">
        <v>41.868614999999998</v>
      </c>
      <c r="L1004" s="23">
        <v>-108.185676</v>
      </c>
      <c r="M1004" s="61" t="s">
        <v>2635</v>
      </c>
      <c r="N1004" s="63" t="s">
        <v>2636</v>
      </c>
      <c r="O1004" s="63"/>
      <c r="P1004" s="63" t="s">
        <v>2420</v>
      </c>
      <c r="Q1004" s="63"/>
      <c r="R1004" s="63"/>
      <c r="S1004" s="55"/>
      <c r="T1004" s="63"/>
      <c r="U1004" s="66" t="s">
        <v>2637</v>
      </c>
      <c r="V1004" s="63"/>
      <c r="W1004" s="66">
        <v>10615</v>
      </c>
      <c r="X1004" s="66"/>
      <c r="Y1004" s="63"/>
      <c r="Z1004" s="64">
        <v>37929</v>
      </c>
      <c r="AA1004" s="63">
        <v>7.68</v>
      </c>
      <c r="AB1004" s="63"/>
      <c r="AC1004" s="63">
        <v>62</v>
      </c>
      <c r="AD1004" s="63">
        <v>10</v>
      </c>
      <c r="AE1004" s="63">
        <v>3991</v>
      </c>
      <c r="AF1004" s="63">
        <v>80</v>
      </c>
      <c r="AG1004" s="63"/>
      <c r="AH1004" s="63">
        <v>5448</v>
      </c>
      <c r="AI1004" s="63">
        <v>1665</v>
      </c>
      <c r="AJ1004" s="63"/>
      <c r="AK1004" s="63"/>
      <c r="AL1004" s="63">
        <v>34</v>
      </c>
      <c r="AM1004" s="63">
        <v>13215</v>
      </c>
      <c r="AN1004" s="63"/>
      <c r="AO1004" s="63" t="s">
        <v>6341</v>
      </c>
      <c r="AP1004" s="17">
        <f t="shared" si="355"/>
        <v>3.0937999999999999</v>
      </c>
      <c r="AQ1004" s="17">
        <f t="shared" si="356"/>
        <v>0.82289999999999996</v>
      </c>
      <c r="AR1004" s="17">
        <f t="shared" si="354"/>
        <v>173.60849999999999</v>
      </c>
      <c r="AS1004" s="17">
        <f t="shared" si="374"/>
        <v>2.0463999999999998</v>
      </c>
      <c r="AT1004" s="17">
        <f t="shared" si="357"/>
        <v>179.57159999999999</v>
      </c>
      <c r="AU1004" s="5">
        <f t="shared" si="358"/>
        <v>153.68807999999999</v>
      </c>
      <c r="AV1004" s="5">
        <f t="shared" si="359"/>
        <v>27.289349999999999</v>
      </c>
      <c r="AW1004" s="5">
        <f t="shared" si="375"/>
        <v>0</v>
      </c>
      <c r="AX1004" s="5">
        <f t="shared" si="376"/>
        <v>0</v>
      </c>
      <c r="AY1004" s="5">
        <f t="shared" si="360"/>
        <v>0.70788000000000006</v>
      </c>
      <c r="AZ1004" s="5">
        <f t="shared" si="361"/>
        <v>181.68530999999996</v>
      </c>
      <c r="BA1004" s="7">
        <f t="shared" si="362"/>
        <v>-5.8509884281520578E-3</v>
      </c>
      <c r="BB1004" s="62">
        <f t="shared" si="363"/>
        <v>11290</v>
      </c>
      <c r="BC1004" s="28">
        <f t="shared" si="364"/>
        <v>-7.8555396857784121E-2</v>
      </c>
      <c r="BD1004" s="32">
        <f t="shared" si="365"/>
        <v>1.7228782279603234E-2</v>
      </c>
      <c r="BE1004" s="32">
        <f t="shared" si="366"/>
        <v>4.582573190860916E-3</v>
      </c>
      <c r="BF1004" s="35">
        <f t="shared" si="367"/>
        <v>0.97818864452953591</v>
      </c>
      <c r="BG1004" s="36">
        <f t="shared" si="368"/>
        <v>0.84590262140621064</v>
      </c>
      <c r="BH1004" s="33">
        <f t="shared" si="369"/>
        <v>0.1502011912795812</v>
      </c>
      <c r="BI1004" s="33">
        <f t="shared" si="370"/>
        <v>3.896187314208288E-3</v>
      </c>
      <c r="BJ1004" s="63"/>
      <c r="BK1004" s="63">
        <v>21</v>
      </c>
      <c r="BL1004" s="63"/>
      <c r="BM1004" s="63"/>
      <c r="BN1004" s="63"/>
      <c r="BO1004" s="63"/>
      <c r="BP1004" s="63"/>
      <c r="BQ1004" s="63"/>
      <c r="BR1004" s="63"/>
      <c r="BS1004" s="63">
        <v>34</v>
      </c>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v>2003114</v>
      </c>
      <c r="CO1004" s="63" t="s">
        <v>3607</v>
      </c>
      <c r="CP1004" s="66"/>
      <c r="CQ1004" s="64">
        <v>37930</v>
      </c>
      <c r="CR1004" s="78" t="s">
        <v>2043</v>
      </c>
      <c r="CS1004" s="78" t="s">
        <v>6954</v>
      </c>
    </row>
    <row r="1005" spans="1:97">
      <c r="A1005" s="63" t="s">
        <v>3591</v>
      </c>
      <c r="B1005" s="63" t="s">
        <v>3545</v>
      </c>
      <c r="C1005" s="63">
        <v>5241</v>
      </c>
      <c r="D1005" s="19" t="s">
        <v>3782</v>
      </c>
      <c r="E1005" s="63" t="s">
        <v>1707</v>
      </c>
      <c r="F1005" s="63" t="s">
        <v>7278</v>
      </c>
      <c r="G1005" s="65" t="s">
        <v>3594</v>
      </c>
      <c r="H1005" s="65">
        <v>1</v>
      </c>
      <c r="I1005" s="65">
        <v>16</v>
      </c>
      <c r="J1005" s="65">
        <v>95</v>
      </c>
      <c r="K1005" s="23">
        <v>41.394345999999999</v>
      </c>
      <c r="L1005" s="23">
        <v>-108.04529599999999</v>
      </c>
      <c r="M1005" s="61" t="s">
        <v>3546</v>
      </c>
      <c r="N1005" s="63" t="s">
        <v>3547</v>
      </c>
      <c r="O1005" s="63"/>
      <c r="P1005" s="63" t="s">
        <v>5150</v>
      </c>
      <c r="Q1005" s="63"/>
      <c r="R1005" s="63"/>
      <c r="S1005" s="55">
        <f>IF(U1005&gt;0,V1005-U1005,"")</f>
        <v>986</v>
      </c>
      <c r="T1005" s="63"/>
      <c r="U1005" s="66">
        <v>11008</v>
      </c>
      <c r="V1005" s="63">
        <v>11994</v>
      </c>
      <c r="W1005" s="66">
        <v>12170</v>
      </c>
      <c r="X1005" s="66"/>
      <c r="Y1005" s="63"/>
      <c r="Z1005" s="64">
        <v>1</v>
      </c>
      <c r="AA1005" s="63">
        <v>7.03</v>
      </c>
      <c r="AB1005" s="63"/>
      <c r="AC1005" s="63">
        <v>12</v>
      </c>
      <c r="AD1005" s="63">
        <v>0</v>
      </c>
      <c r="AE1005" s="63">
        <v>2070</v>
      </c>
      <c r="AF1005" s="63">
        <v>0</v>
      </c>
      <c r="AG1005" s="63"/>
      <c r="AH1005" s="63">
        <v>3450</v>
      </c>
      <c r="AI1005" s="63">
        <v>0</v>
      </c>
      <c r="AJ1005" s="63">
        <v>0</v>
      </c>
      <c r="AK1005" s="63">
        <v>0</v>
      </c>
      <c r="AL1005" s="63">
        <v>35</v>
      </c>
      <c r="AM1005" s="63">
        <v>6680</v>
      </c>
      <c r="AN1005" s="63"/>
      <c r="AO1005" s="63" t="s">
        <v>3536</v>
      </c>
      <c r="AP1005" s="17">
        <f t="shared" si="355"/>
        <v>0.5988</v>
      </c>
      <c r="AQ1005" s="17">
        <f t="shared" si="356"/>
        <v>0</v>
      </c>
      <c r="AR1005" s="17">
        <f t="shared" si="354"/>
        <v>90.044999999999987</v>
      </c>
      <c r="AS1005" s="17">
        <f t="shared" si="374"/>
        <v>0</v>
      </c>
      <c r="AT1005" s="17">
        <f t="shared" si="357"/>
        <v>90.643799999999985</v>
      </c>
      <c r="AU1005" s="5">
        <f t="shared" si="358"/>
        <v>97.3245</v>
      </c>
      <c r="AV1005" s="5">
        <f t="shared" si="359"/>
        <v>0</v>
      </c>
      <c r="AW1005" s="5">
        <f t="shared" si="375"/>
        <v>0</v>
      </c>
      <c r="AX1005" s="5">
        <f t="shared" si="376"/>
        <v>0</v>
      </c>
      <c r="AY1005" s="5">
        <f t="shared" si="360"/>
        <v>0.72870000000000001</v>
      </c>
      <c r="AZ1005" s="5">
        <f t="shared" si="361"/>
        <v>98.053200000000004</v>
      </c>
      <c r="BA1005" s="7">
        <f t="shared" si="362"/>
        <v>-3.9266125057632176E-2</v>
      </c>
      <c r="BB1005" s="62">
        <f t="shared" si="363"/>
        <v>5567</v>
      </c>
      <c r="BC1005" s="28">
        <f t="shared" si="364"/>
        <v>-9.0879399036498734E-2</v>
      </c>
      <c r="BD1005" s="32">
        <f t="shared" si="365"/>
        <v>6.6060778564005496E-3</v>
      </c>
      <c r="BE1005" s="32">
        <f t="shared" si="366"/>
        <v>0</v>
      </c>
      <c r="BF1005" s="35">
        <f t="shared" si="367"/>
        <v>0.99339392214359945</v>
      </c>
      <c r="BG1005" s="36">
        <f t="shared" si="368"/>
        <v>0.99256832005482731</v>
      </c>
      <c r="BH1005" s="33">
        <f t="shared" si="369"/>
        <v>0</v>
      </c>
      <c r="BI1005" s="33">
        <f t="shared" si="370"/>
        <v>7.4316799451726208E-3</v>
      </c>
      <c r="BJ1005" s="63">
        <v>0</v>
      </c>
      <c r="BK1005" s="63">
        <v>5</v>
      </c>
      <c r="BL1005" s="63">
        <v>0</v>
      </c>
      <c r="BM1005" s="63">
        <v>0</v>
      </c>
      <c r="BN1005" s="63">
        <v>0</v>
      </c>
      <c r="BO1005" s="63">
        <v>0</v>
      </c>
      <c r="BP1005" s="63">
        <v>0</v>
      </c>
      <c r="BQ1005" s="63">
        <v>0</v>
      </c>
      <c r="BR1005" s="63">
        <v>0</v>
      </c>
      <c r="BS1005" s="63">
        <v>0</v>
      </c>
      <c r="BT1005" s="63">
        <v>0</v>
      </c>
      <c r="BU1005" s="63">
        <v>0</v>
      </c>
      <c r="BV1005" s="63">
        <v>0</v>
      </c>
      <c r="BW1005" s="63">
        <v>0</v>
      </c>
      <c r="BX1005" s="63"/>
      <c r="BY1005" s="63"/>
      <c r="BZ1005" s="63"/>
      <c r="CA1005" s="63"/>
      <c r="CB1005" s="63"/>
      <c r="CC1005" s="63"/>
      <c r="CD1005" s="63"/>
      <c r="CE1005" s="63"/>
      <c r="CF1005" s="63"/>
      <c r="CG1005" s="63"/>
      <c r="CH1005" s="63"/>
      <c r="CI1005" s="63"/>
      <c r="CJ1005" s="63"/>
      <c r="CK1005" s="63"/>
      <c r="CL1005" s="63"/>
      <c r="CM1005" s="63"/>
      <c r="CN1005" s="63">
        <v>19000101</v>
      </c>
      <c r="CO1005" s="63" t="s">
        <v>4022</v>
      </c>
      <c r="CP1005" s="66"/>
      <c r="CQ1005" s="64">
        <v>38717</v>
      </c>
      <c r="CR1005" s="78" t="s">
        <v>2039</v>
      </c>
      <c r="CS1005" s="78" t="s">
        <v>6954</v>
      </c>
    </row>
    <row r="1006" spans="1:97">
      <c r="A1006" s="63" t="s">
        <v>3591</v>
      </c>
      <c r="B1006" s="63" t="s">
        <v>6385</v>
      </c>
      <c r="C1006" s="63">
        <v>5068</v>
      </c>
      <c r="D1006" s="19" t="s">
        <v>3782</v>
      </c>
      <c r="E1006" s="63" t="s">
        <v>1707</v>
      </c>
      <c r="F1006" s="63" t="s">
        <v>2271</v>
      </c>
      <c r="G1006" s="65" t="s">
        <v>259</v>
      </c>
      <c r="H1006" s="65">
        <v>19</v>
      </c>
      <c r="I1006" s="65">
        <v>17</v>
      </c>
      <c r="J1006" s="65">
        <v>94</v>
      </c>
      <c r="K1006" s="23">
        <v>41.438830000000003</v>
      </c>
      <c r="L1006" s="23">
        <v>-108.02954099999999</v>
      </c>
      <c r="M1006" s="61" t="s">
        <v>6386</v>
      </c>
      <c r="N1006" s="63" t="s">
        <v>6387</v>
      </c>
      <c r="O1006" s="63"/>
      <c r="P1006" s="63" t="s">
        <v>5150</v>
      </c>
      <c r="Q1006" s="63"/>
      <c r="R1006" s="63"/>
      <c r="S1006" s="55">
        <f>IF(U1006&gt;0,V1006-U1006,"")</f>
        <v>1808</v>
      </c>
      <c r="T1006" s="63"/>
      <c r="U1006" s="66">
        <v>9375</v>
      </c>
      <c r="V1006" s="63">
        <v>11183</v>
      </c>
      <c r="W1006" s="66">
        <v>11280</v>
      </c>
      <c r="X1006" s="66"/>
      <c r="Y1006" s="63"/>
      <c r="Z1006" s="64">
        <v>38426</v>
      </c>
      <c r="AA1006" s="63">
        <v>7.74</v>
      </c>
      <c r="AB1006" s="63"/>
      <c r="AC1006" s="63">
        <v>8.6999999999999993</v>
      </c>
      <c r="AD1006" s="63">
        <v>1.3</v>
      </c>
      <c r="AE1006" s="63">
        <v>1420</v>
      </c>
      <c r="AF1006" s="63">
        <v>38</v>
      </c>
      <c r="AG1006" s="63"/>
      <c r="AH1006" s="63">
        <v>1720</v>
      </c>
      <c r="AI1006" s="63">
        <v>1180</v>
      </c>
      <c r="AJ1006" s="63">
        <v>0</v>
      </c>
      <c r="AK1006" s="63">
        <v>0</v>
      </c>
      <c r="AL1006" s="63">
        <v>63</v>
      </c>
      <c r="AM1006" s="63">
        <v>4740</v>
      </c>
      <c r="AN1006" s="63"/>
      <c r="AO1006" s="63" t="s">
        <v>3536</v>
      </c>
      <c r="AP1006" s="17">
        <f t="shared" si="355"/>
        <v>0.43412999999999996</v>
      </c>
      <c r="AQ1006" s="17">
        <f t="shared" si="356"/>
        <v>0.106977</v>
      </c>
      <c r="AR1006" s="17">
        <f t="shared" si="354"/>
        <v>61.769999999999996</v>
      </c>
      <c r="AS1006" s="17">
        <f t="shared" si="374"/>
        <v>0.9720399999999999</v>
      </c>
      <c r="AT1006" s="17">
        <f t="shared" si="357"/>
        <v>63.283146999999992</v>
      </c>
      <c r="AU1006" s="5">
        <f t="shared" si="358"/>
        <v>48.5212</v>
      </c>
      <c r="AV1006" s="5">
        <f t="shared" si="359"/>
        <v>19.340199999999999</v>
      </c>
      <c r="AW1006" s="5">
        <f t="shared" si="375"/>
        <v>0</v>
      </c>
      <c r="AX1006" s="5">
        <f t="shared" si="376"/>
        <v>0</v>
      </c>
      <c r="AY1006" s="5">
        <f t="shared" si="360"/>
        <v>1.31166</v>
      </c>
      <c r="AZ1006" s="5">
        <f t="shared" si="361"/>
        <v>69.173060000000007</v>
      </c>
      <c r="BA1006" s="7">
        <f t="shared" si="362"/>
        <v>-4.4466870472895346E-2</v>
      </c>
      <c r="BB1006" s="62">
        <f t="shared" si="363"/>
        <v>4431</v>
      </c>
      <c r="BC1006" s="28">
        <f t="shared" si="364"/>
        <v>-3.3693163231926726E-2</v>
      </c>
      <c r="BD1006" s="32">
        <f t="shared" si="365"/>
        <v>6.8601202781524125E-3</v>
      </c>
      <c r="BE1006" s="32">
        <f t="shared" si="366"/>
        <v>1.6904500656391189E-3</v>
      </c>
      <c r="BF1006" s="35">
        <f t="shared" si="367"/>
        <v>0.99144942965620853</v>
      </c>
      <c r="BG1006" s="37">
        <f t="shared" si="368"/>
        <v>0.70144648798246012</v>
      </c>
      <c r="BH1006" s="33">
        <f t="shared" si="369"/>
        <v>0.2795915057104601</v>
      </c>
      <c r="BI1006" s="33">
        <f t="shared" si="370"/>
        <v>1.8962006307079664E-2</v>
      </c>
      <c r="BJ1006" s="63">
        <v>0</v>
      </c>
      <c r="BK1006" s="63">
        <v>6.8</v>
      </c>
      <c r="BL1006" s="63">
        <v>0</v>
      </c>
      <c r="BM1006" s="63">
        <v>0</v>
      </c>
      <c r="BN1006" s="63">
        <v>0</v>
      </c>
      <c r="BO1006" s="63">
        <v>0</v>
      </c>
      <c r="BP1006" s="63">
        <v>0</v>
      </c>
      <c r="BQ1006" s="63">
        <v>0</v>
      </c>
      <c r="BR1006" s="63">
        <v>0</v>
      </c>
      <c r="BS1006" s="63">
        <v>0</v>
      </c>
      <c r="BT1006" s="63">
        <v>0</v>
      </c>
      <c r="BU1006" s="63">
        <v>0</v>
      </c>
      <c r="BV1006" s="63">
        <v>0</v>
      </c>
      <c r="BW1006" s="63">
        <v>0</v>
      </c>
      <c r="BX1006" s="63"/>
      <c r="BY1006" s="63"/>
      <c r="BZ1006" s="63"/>
      <c r="CA1006" s="63"/>
      <c r="CB1006" s="63"/>
      <c r="CC1006" s="63"/>
      <c r="CD1006" s="63"/>
      <c r="CE1006" s="63"/>
      <c r="CF1006" s="63"/>
      <c r="CG1006" s="63"/>
      <c r="CH1006" s="63"/>
      <c r="CI1006" s="63"/>
      <c r="CJ1006" s="63"/>
      <c r="CK1006" s="63"/>
      <c r="CL1006" s="63"/>
      <c r="CM1006" s="63"/>
      <c r="CN1006" s="63">
        <v>20050315</v>
      </c>
      <c r="CO1006" s="63" t="s">
        <v>4030</v>
      </c>
      <c r="CP1006" s="66"/>
      <c r="CQ1006" s="64">
        <v>38428</v>
      </c>
      <c r="CR1006" s="78" t="s">
        <v>2039</v>
      </c>
      <c r="CS1006" s="78" t="s">
        <v>6954</v>
      </c>
    </row>
    <row r="1007" spans="1:97">
      <c r="A1007" s="63" t="s">
        <v>3591</v>
      </c>
      <c r="B1007" s="63" t="s">
        <v>6379</v>
      </c>
      <c r="C1007" s="63">
        <v>5062</v>
      </c>
      <c r="D1007" s="19" t="s">
        <v>3782</v>
      </c>
      <c r="E1007" s="63" t="s">
        <v>1707</v>
      </c>
      <c r="F1007" s="63" t="s">
        <v>2271</v>
      </c>
      <c r="G1007" s="65" t="s">
        <v>3592</v>
      </c>
      <c r="H1007" s="65">
        <v>33</v>
      </c>
      <c r="I1007" s="65">
        <v>17</v>
      </c>
      <c r="J1007" s="65">
        <v>94</v>
      </c>
      <c r="K1007" s="23">
        <v>41.410091999999999</v>
      </c>
      <c r="L1007" s="23">
        <v>-108.00059</v>
      </c>
      <c r="M1007" s="61" t="s">
        <v>6380</v>
      </c>
      <c r="N1007" s="63" t="s">
        <v>6381</v>
      </c>
      <c r="O1007" s="63"/>
      <c r="P1007" s="63" t="s">
        <v>5150</v>
      </c>
      <c r="Q1007" s="63"/>
      <c r="R1007" s="63"/>
      <c r="S1007" s="55">
        <f>IF(U1007&gt;0,V1007-U1007,"")</f>
        <v>1620</v>
      </c>
      <c r="T1007" s="63"/>
      <c r="U1007" s="66">
        <v>9630</v>
      </c>
      <c r="V1007" s="63">
        <v>11250</v>
      </c>
      <c r="W1007" s="66">
        <v>11356</v>
      </c>
      <c r="X1007" s="66"/>
      <c r="Y1007" s="63"/>
      <c r="Z1007" s="64">
        <v>38426</v>
      </c>
      <c r="AA1007" s="63">
        <v>7.03</v>
      </c>
      <c r="AB1007" s="63"/>
      <c r="AC1007" s="63">
        <v>5.8</v>
      </c>
      <c r="AD1007" s="63">
        <v>1.5</v>
      </c>
      <c r="AE1007" s="63">
        <v>1790</v>
      </c>
      <c r="AF1007" s="63">
        <v>61</v>
      </c>
      <c r="AG1007" s="63"/>
      <c r="AH1007" s="63">
        <v>2200</v>
      </c>
      <c r="AI1007" s="63">
        <v>1850</v>
      </c>
      <c r="AJ1007" s="63">
        <v>0</v>
      </c>
      <c r="AK1007" s="63">
        <v>0</v>
      </c>
      <c r="AL1007" s="63">
        <v>66</v>
      </c>
      <c r="AM1007" s="63">
        <v>5780</v>
      </c>
      <c r="AN1007" s="63"/>
      <c r="AO1007" s="63" t="s">
        <v>3536</v>
      </c>
      <c r="AP1007" s="17">
        <f t="shared" si="355"/>
        <v>0.28942000000000001</v>
      </c>
      <c r="AQ1007" s="17">
        <f t="shared" si="356"/>
        <v>0.123435</v>
      </c>
      <c r="AR1007" s="17">
        <f t="shared" si="354"/>
        <v>77.864999999999995</v>
      </c>
      <c r="AS1007" s="17">
        <f t="shared" si="374"/>
        <v>1.5603799999999999</v>
      </c>
      <c r="AT1007" s="17">
        <f t="shared" si="357"/>
        <v>79.838234999999983</v>
      </c>
      <c r="AU1007" s="5">
        <f t="shared" si="358"/>
        <v>62.061999999999998</v>
      </c>
      <c r="AV1007" s="5">
        <f t="shared" si="359"/>
        <v>30.321499999999997</v>
      </c>
      <c r="AW1007" s="5">
        <f t="shared" si="375"/>
        <v>0</v>
      </c>
      <c r="AX1007" s="5">
        <f t="shared" si="376"/>
        <v>0</v>
      </c>
      <c r="AY1007" s="5">
        <f t="shared" si="360"/>
        <v>1.37412</v>
      </c>
      <c r="AZ1007" s="5">
        <f t="shared" si="361"/>
        <v>93.757620000000003</v>
      </c>
      <c r="BA1007" s="7">
        <f t="shared" si="362"/>
        <v>-8.0182703671121763E-2</v>
      </c>
      <c r="BB1007" s="62">
        <f t="shared" si="363"/>
        <v>5974.3</v>
      </c>
      <c r="BC1007" s="28">
        <f t="shared" si="364"/>
        <v>1.6530120891928929E-2</v>
      </c>
      <c r="BD1007" s="32">
        <f t="shared" si="365"/>
        <v>3.6250801386077743E-3</v>
      </c>
      <c r="BE1007" s="32">
        <f t="shared" si="366"/>
        <v>1.5460637375062215E-3</v>
      </c>
      <c r="BF1007" s="35">
        <f t="shared" si="367"/>
        <v>0.99482885612388605</v>
      </c>
      <c r="BG1007" s="37">
        <f t="shared" si="368"/>
        <v>0.6619408641132315</v>
      </c>
      <c r="BH1007" s="33">
        <f t="shared" si="369"/>
        <v>0.32340304713366225</v>
      </c>
      <c r="BI1007" s="33">
        <f t="shared" si="370"/>
        <v>1.4656088753106148E-2</v>
      </c>
      <c r="BJ1007" s="63">
        <v>0</v>
      </c>
      <c r="BK1007" s="63">
        <v>2</v>
      </c>
      <c r="BL1007" s="63">
        <v>0</v>
      </c>
      <c r="BM1007" s="63">
        <v>0</v>
      </c>
      <c r="BN1007" s="63">
        <v>0</v>
      </c>
      <c r="BO1007" s="63">
        <v>0</v>
      </c>
      <c r="BP1007" s="63">
        <v>0</v>
      </c>
      <c r="BQ1007" s="63">
        <v>0</v>
      </c>
      <c r="BR1007" s="63">
        <v>0</v>
      </c>
      <c r="BS1007" s="63">
        <v>0</v>
      </c>
      <c r="BT1007" s="63">
        <v>0</v>
      </c>
      <c r="BU1007" s="63">
        <v>0</v>
      </c>
      <c r="BV1007" s="63">
        <v>0</v>
      </c>
      <c r="BW1007" s="63">
        <v>0</v>
      </c>
      <c r="BX1007" s="63"/>
      <c r="BY1007" s="63"/>
      <c r="BZ1007" s="63"/>
      <c r="CA1007" s="63"/>
      <c r="CB1007" s="63"/>
      <c r="CC1007" s="63"/>
      <c r="CD1007" s="63"/>
      <c r="CE1007" s="63"/>
      <c r="CF1007" s="63"/>
      <c r="CG1007" s="63"/>
      <c r="CH1007" s="63"/>
      <c r="CI1007" s="63"/>
      <c r="CJ1007" s="63"/>
      <c r="CK1007" s="63"/>
      <c r="CL1007" s="63"/>
      <c r="CM1007" s="63"/>
      <c r="CN1007" s="63">
        <v>20050315</v>
      </c>
      <c r="CO1007" s="63" t="s">
        <v>4031</v>
      </c>
      <c r="CP1007" s="66"/>
      <c r="CQ1007" s="64">
        <v>38428</v>
      </c>
      <c r="CR1007" s="78" t="s">
        <v>2039</v>
      </c>
      <c r="CS1007" s="78" t="s">
        <v>6954</v>
      </c>
    </row>
    <row r="1008" spans="1:97">
      <c r="A1008" s="63" t="s">
        <v>3591</v>
      </c>
      <c r="B1008" s="63" t="s">
        <v>6409</v>
      </c>
      <c r="C1008" s="63">
        <v>5251</v>
      </c>
      <c r="D1008" s="19" t="s">
        <v>3782</v>
      </c>
      <c r="E1008" s="63" t="s">
        <v>1707</v>
      </c>
      <c r="F1008" s="63" t="s">
        <v>2271</v>
      </c>
      <c r="G1008" s="65" t="s">
        <v>3592</v>
      </c>
      <c r="H1008" s="65">
        <v>13</v>
      </c>
      <c r="I1008" s="65">
        <v>17</v>
      </c>
      <c r="J1008" s="65">
        <v>95</v>
      </c>
      <c r="K1008" s="23">
        <v>41.45355</v>
      </c>
      <c r="L1008" s="23">
        <v>-108.0583</v>
      </c>
      <c r="M1008" s="61" t="s">
        <v>6410</v>
      </c>
      <c r="N1008" s="63" t="s">
        <v>6411</v>
      </c>
      <c r="O1008" s="63"/>
      <c r="P1008" s="63" t="s">
        <v>5150</v>
      </c>
      <c r="Q1008" s="63"/>
      <c r="R1008" s="63"/>
      <c r="S1008" s="55">
        <f>IF(U1008&gt;0,V1008-U1008,"")</f>
        <v>1162</v>
      </c>
      <c r="T1008" s="63"/>
      <c r="U1008" s="66">
        <v>10342</v>
      </c>
      <c r="V1008" s="63">
        <v>11504</v>
      </c>
      <c r="W1008" s="66">
        <v>10510</v>
      </c>
      <c r="X1008" s="66">
        <v>10501</v>
      </c>
      <c r="Y1008" s="63"/>
      <c r="Z1008" s="64"/>
      <c r="AA1008" s="63">
        <v>8.1199999999999992</v>
      </c>
      <c r="AB1008" s="63"/>
      <c r="AC1008" s="63">
        <v>22</v>
      </c>
      <c r="AD1008" s="63">
        <v>0</v>
      </c>
      <c r="AE1008" s="63">
        <v>2300</v>
      </c>
      <c r="AF1008" s="63">
        <v>67</v>
      </c>
      <c r="AG1008" s="63"/>
      <c r="AH1008" s="63">
        <v>3300</v>
      </c>
      <c r="AI1008" s="63">
        <v>1890</v>
      </c>
      <c r="AJ1008" s="63">
        <v>0</v>
      </c>
      <c r="AK1008" s="63">
        <v>0</v>
      </c>
      <c r="AL1008" s="63">
        <v>71</v>
      </c>
      <c r="AM1008" s="63">
        <v>9000</v>
      </c>
      <c r="AN1008" s="63"/>
      <c r="AO1008" s="63" t="s">
        <v>3536</v>
      </c>
      <c r="AP1008" s="17">
        <f t="shared" si="355"/>
        <v>1.0977999999999999</v>
      </c>
      <c r="AQ1008" s="17">
        <f t="shared" si="356"/>
        <v>0</v>
      </c>
      <c r="AR1008" s="17">
        <f t="shared" ref="AR1008:AR1071" si="377">IF(AE1008&gt;0,AE1008*0.0435,0)</f>
        <v>100.05</v>
      </c>
      <c r="AS1008" s="17">
        <f t="shared" si="374"/>
        <v>1.7138599999999999</v>
      </c>
      <c r="AT1008" s="17">
        <f t="shared" si="357"/>
        <v>102.86166</v>
      </c>
      <c r="AU1008" s="5">
        <f t="shared" si="358"/>
        <v>93.093000000000004</v>
      </c>
      <c r="AV1008" s="5">
        <f t="shared" si="359"/>
        <v>30.977099999999997</v>
      </c>
      <c r="AW1008" s="5">
        <f t="shared" si="375"/>
        <v>0</v>
      </c>
      <c r="AX1008" s="5">
        <f t="shared" si="376"/>
        <v>0</v>
      </c>
      <c r="AY1008" s="5">
        <f t="shared" si="360"/>
        <v>1.4782200000000001</v>
      </c>
      <c r="AZ1008" s="5">
        <f t="shared" si="361"/>
        <v>125.54831999999999</v>
      </c>
      <c r="BA1008" s="7">
        <f t="shared" si="362"/>
        <v>-9.932429397349446E-2</v>
      </c>
      <c r="BB1008" s="62">
        <f t="shared" si="363"/>
        <v>7650</v>
      </c>
      <c r="BC1008" s="28">
        <f t="shared" si="364"/>
        <v>-8.1081081081081086E-2</v>
      </c>
      <c r="BD1008" s="32">
        <f t="shared" si="365"/>
        <v>1.0672586851116344E-2</v>
      </c>
      <c r="BE1008" s="32">
        <f t="shared" si="366"/>
        <v>0</v>
      </c>
      <c r="BF1008" s="35">
        <f t="shared" si="367"/>
        <v>0.98932741314888362</v>
      </c>
      <c r="BG1008" s="37">
        <f t="shared" si="368"/>
        <v>0.74149140346919828</v>
      </c>
      <c r="BH1008" s="33">
        <f t="shared" si="369"/>
        <v>0.24673448438019718</v>
      </c>
      <c r="BI1008" s="33">
        <f t="shared" si="370"/>
        <v>1.1774112150604645E-2</v>
      </c>
      <c r="BJ1008" s="63">
        <v>0</v>
      </c>
      <c r="BK1008" s="63">
        <v>3</v>
      </c>
      <c r="BL1008" s="63">
        <v>0</v>
      </c>
      <c r="BM1008" s="63">
        <v>0</v>
      </c>
      <c r="BN1008" s="63">
        <v>0</v>
      </c>
      <c r="BO1008" s="63">
        <v>0</v>
      </c>
      <c r="BP1008" s="63">
        <v>0</v>
      </c>
      <c r="BQ1008" s="63">
        <v>0</v>
      </c>
      <c r="BR1008" s="63">
        <v>0</v>
      </c>
      <c r="BS1008" s="63">
        <v>0</v>
      </c>
      <c r="BT1008" s="63">
        <v>0</v>
      </c>
      <c r="BU1008" s="63">
        <v>0</v>
      </c>
      <c r="BV1008" s="63">
        <v>0</v>
      </c>
      <c r="BW1008" s="63">
        <v>0</v>
      </c>
      <c r="BX1008" s="63"/>
      <c r="BY1008" s="63"/>
      <c r="BZ1008" s="63"/>
      <c r="CA1008" s="63"/>
      <c r="CB1008" s="63"/>
      <c r="CC1008" s="63"/>
      <c r="CD1008" s="63"/>
      <c r="CE1008" s="63"/>
      <c r="CF1008" s="63"/>
      <c r="CG1008" s="63"/>
      <c r="CH1008" s="63"/>
      <c r="CI1008" s="63"/>
      <c r="CJ1008" s="63"/>
      <c r="CK1008" s="63"/>
      <c r="CL1008" s="63"/>
      <c r="CM1008" s="63"/>
      <c r="CN1008" s="63"/>
      <c r="CO1008" s="63" t="s">
        <v>4032</v>
      </c>
      <c r="CP1008" s="66"/>
      <c r="CQ1008" s="64">
        <v>38753</v>
      </c>
      <c r="CR1008" s="78" t="s">
        <v>2039</v>
      </c>
      <c r="CS1008" s="78" t="s">
        <v>6954</v>
      </c>
    </row>
    <row r="1009" spans="1:97">
      <c r="A1009" s="63" t="s">
        <v>3591</v>
      </c>
      <c r="B1009" s="63" t="s">
        <v>6412</v>
      </c>
      <c r="C1009" s="63">
        <v>5239</v>
      </c>
      <c r="D1009" s="19" t="s">
        <v>3782</v>
      </c>
      <c r="E1009" s="63" t="s">
        <v>1707</v>
      </c>
      <c r="F1009" s="63" t="s">
        <v>6413</v>
      </c>
      <c r="G1009" s="65" t="s">
        <v>3594</v>
      </c>
      <c r="H1009" s="65">
        <v>33</v>
      </c>
      <c r="I1009" s="65">
        <v>17</v>
      </c>
      <c r="J1009" s="65">
        <v>95</v>
      </c>
      <c r="K1009" s="23">
        <v>41.410139999999998</v>
      </c>
      <c r="L1009" s="23">
        <v>-108.07854399999999</v>
      </c>
      <c r="M1009" s="61" t="s">
        <v>6414</v>
      </c>
      <c r="N1009" s="63" t="s">
        <v>6415</v>
      </c>
      <c r="O1009" s="63"/>
      <c r="P1009" s="63" t="s">
        <v>5150</v>
      </c>
      <c r="Q1009" s="63"/>
      <c r="R1009" s="63"/>
      <c r="S1009" s="55">
        <f>IF(U1009&gt;0,V1009-U1009,"")</f>
        <v>1099</v>
      </c>
      <c r="T1009" s="63"/>
      <c r="U1009" s="66">
        <v>11220</v>
      </c>
      <c r="V1009" s="63">
        <v>12319</v>
      </c>
      <c r="W1009" s="66">
        <v>12468</v>
      </c>
      <c r="X1009" s="66"/>
      <c r="Y1009" s="63"/>
      <c r="Z1009" s="64">
        <v>1</v>
      </c>
      <c r="AA1009" s="63">
        <v>7.11</v>
      </c>
      <c r="AB1009" s="63"/>
      <c r="AC1009" s="63">
        <v>18</v>
      </c>
      <c r="AD1009" s="63">
        <v>0</v>
      </c>
      <c r="AE1009" s="63">
        <v>2020</v>
      </c>
      <c r="AF1009" s="63">
        <v>0</v>
      </c>
      <c r="AG1009" s="63"/>
      <c r="AH1009" s="63">
        <v>3350</v>
      </c>
      <c r="AI1009" s="63">
        <v>0</v>
      </c>
      <c r="AJ1009" s="63">
        <v>0</v>
      </c>
      <c r="AK1009" s="63">
        <v>0</v>
      </c>
      <c r="AL1009" s="63">
        <v>25</v>
      </c>
      <c r="AM1009" s="63">
        <v>6500</v>
      </c>
      <c r="AN1009" s="63"/>
      <c r="AO1009" s="63" t="s">
        <v>3536</v>
      </c>
      <c r="AP1009" s="17">
        <f t="shared" si="355"/>
        <v>0.8982</v>
      </c>
      <c r="AQ1009" s="17">
        <f t="shared" si="356"/>
        <v>0</v>
      </c>
      <c r="AR1009" s="17">
        <f t="shared" si="377"/>
        <v>87.86999999999999</v>
      </c>
      <c r="AS1009" s="17">
        <f t="shared" si="374"/>
        <v>0</v>
      </c>
      <c r="AT1009" s="17">
        <f t="shared" si="357"/>
        <v>88.768199999999993</v>
      </c>
      <c r="AU1009" s="5">
        <f t="shared" si="358"/>
        <v>94.503500000000003</v>
      </c>
      <c r="AV1009" s="5">
        <f t="shared" si="359"/>
        <v>0</v>
      </c>
      <c r="AW1009" s="5">
        <f t="shared" si="375"/>
        <v>0</v>
      </c>
      <c r="AX1009" s="5">
        <f t="shared" si="376"/>
        <v>0</v>
      </c>
      <c r="AY1009" s="5">
        <f t="shared" si="360"/>
        <v>0.52050000000000007</v>
      </c>
      <c r="AZ1009" s="5">
        <f t="shared" si="361"/>
        <v>95.024000000000001</v>
      </c>
      <c r="BA1009" s="7">
        <f t="shared" si="362"/>
        <v>-3.403735305415577E-2</v>
      </c>
      <c r="BB1009" s="62">
        <f t="shared" si="363"/>
        <v>5413</v>
      </c>
      <c r="BC1009" s="28">
        <f t="shared" si="364"/>
        <v>-9.124485855787795E-2</v>
      </c>
      <c r="BD1009" s="32">
        <f t="shared" si="365"/>
        <v>1.011848837759468E-2</v>
      </c>
      <c r="BE1009" s="32">
        <f t="shared" si="366"/>
        <v>0</v>
      </c>
      <c r="BF1009" s="35">
        <f t="shared" si="367"/>
        <v>0.98988151162240534</v>
      </c>
      <c r="BG1009" s="36">
        <f t="shared" si="368"/>
        <v>0.99452243643711069</v>
      </c>
      <c r="BH1009" s="33">
        <f t="shared" si="369"/>
        <v>0</v>
      </c>
      <c r="BI1009" s="33">
        <f t="shared" si="370"/>
        <v>5.4775635628893761E-3</v>
      </c>
      <c r="BJ1009" s="63">
        <v>0</v>
      </c>
      <c r="BK1009" s="63">
        <v>4</v>
      </c>
      <c r="BL1009" s="63">
        <v>0</v>
      </c>
      <c r="BM1009" s="63">
        <v>0</v>
      </c>
      <c r="BN1009" s="63">
        <v>0</v>
      </c>
      <c r="BO1009" s="63">
        <v>0</v>
      </c>
      <c r="BP1009" s="63">
        <v>0</v>
      </c>
      <c r="BQ1009" s="63">
        <v>0</v>
      </c>
      <c r="BR1009" s="63">
        <v>0</v>
      </c>
      <c r="BS1009" s="63">
        <v>0</v>
      </c>
      <c r="BT1009" s="63">
        <v>0</v>
      </c>
      <c r="BU1009" s="63">
        <v>0</v>
      </c>
      <c r="BV1009" s="63">
        <v>0</v>
      </c>
      <c r="BW1009" s="63">
        <v>0</v>
      </c>
      <c r="BX1009" s="63"/>
      <c r="BY1009" s="63"/>
      <c r="BZ1009" s="63"/>
      <c r="CA1009" s="63"/>
      <c r="CB1009" s="63"/>
      <c r="CC1009" s="63"/>
      <c r="CD1009" s="63"/>
      <c r="CE1009" s="63"/>
      <c r="CF1009" s="63"/>
      <c r="CG1009" s="63"/>
      <c r="CH1009" s="63"/>
      <c r="CI1009" s="63"/>
      <c r="CJ1009" s="63"/>
      <c r="CK1009" s="63"/>
      <c r="CL1009" s="63"/>
      <c r="CM1009" s="63"/>
      <c r="CN1009" s="63">
        <v>19000101</v>
      </c>
      <c r="CO1009" s="63" t="s">
        <v>4034</v>
      </c>
      <c r="CP1009" s="66"/>
      <c r="CQ1009" s="64">
        <v>38717</v>
      </c>
      <c r="CR1009" s="78" t="s">
        <v>2039</v>
      </c>
      <c r="CS1009" s="78" t="s">
        <v>6954</v>
      </c>
    </row>
    <row r="1010" spans="1:97">
      <c r="A1010" s="63" t="s">
        <v>3591</v>
      </c>
      <c r="B1010" s="63" t="s">
        <v>6447</v>
      </c>
      <c r="C1010" s="63">
        <v>4085</v>
      </c>
      <c r="D1010" s="19" t="s">
        <v>3782</v>
      </c>
      <c r="E1010" s="63" t="s">
        <v>1707</v>
      </c>
      <c r="F1010" s="63" t="s">
        <v>7278</v>
      </c>
      <c r="G1010" s="65" t="s">
        <v>264</v>
      </c>
      <c r="H1010" s="65">
        <v>19</v>
      </c>
      <c r="I1010" s="65">
        <v>17</v>
      </c>
      <c r="J1010" s="65">
        <v>97</v>
      </c>
      <c r="K1010" s="23">
        <v>41.429780999999998</v>
      </c>
      <c r="L1010" s="23">
        <v>-108.373024</v>
      </c>
      <c r="M1010" s="61" t="s">
        <v>6448</v>
      </c>
      <c r="N1010" s="63" t="s">
        <v>6449</v>
      </c>
      <c r="O1010" s="63"/>
      <c r="P1010" s="63" t="s">
        <v>5150</v>
      </c>
      <c r="Q1010" s="63"/>
      <c r="R1010" s="63"/>
      <c r="S1010" s="55"/>
      <c r="T1010" s="63"/>
      <c r="U1010" s="66" t="s">
        <v>6450</v>
      </c>
      <c r="V1010" s="63"/>
      <c r="W1010" s="66">
        <v>11943</v>
      </c>
      <c r="X1010" s="66"/>
      <c r="Y1010" s="63"/>
      <c r="Z1010" s="64">
        <v>37784</v>
      </c>
      <c r="AA1010" s="63">
        <v>8.08</v>
      </c>
      <c r="AB1010" s="63"/>
      <c r="AC1010" s="63">
        <v>37.799999999999997</v>
      </c>
      <c r="AD1010" s="63">
        <v>3.5</v>
      </c>
      <c r="AE1010" s="63">
        <v>2240</v>
      </c>
      <c r="AF1010" s="63">
        <v>7.6</v>
      </c>
      <c r="AG1010" s="63"/>
      <c r="AH1010" s="63">
        <v>2050</v>
      </c>
      <c r="AI1010" s="63">
        <v>2477</v>
      </c>
      <c r="AJ1010" s="63"/>
      <c r="AK1010" s="63"/>
      <c r="AL1010" s="63">
        <v>198</v>
      </c>
      <c r="AM1010" s="63">
        <v>6876</v>
      </c>
      <c r="AN1010" s="63"/>
      <c r="AO1010" s="63" t="s">
        <v>3553</v>
      </c>
      <c r="AP1010" s="17">
        <f t="shared" si="355"/>
        <v>1.8862199999999998</v>
      </c>
      <c r="AQ1010" s="17">
        <f t="shared" si="356"/>
        <v>0.28801500000000002</v>
      </c>
      <c r="AR1010" s="17">
        <f t="shared" si="377"/>
        <v>97.44</v>
      </c>
      <c r="AS1010" s="17">
        <f t="shared" si="374"/>
        <v>0.19440799999999997</v>
      </c>
      <c r="AT1010" s="17">
        <f t="shared" si="357"/>
        <v>99.808642999999989</v>
      </c>
      <c r="AU1010" s="5">
        <f t="shared" si="358"/>
        <v>57.830500000000001</v>
      </c>
      <c r="AV1010" s="5">
        <f t="shared" si="359"/>
        <v>40.598029999999994</v>
      </c>
      <c r="AW1010" s="5">
        <f t="shared" si="375"/>
        <v>0</v>
      </c>
      <c r="AX1010" s="5">
        <f t="shared" si="376"/>
        <v>0</v>
      </c>
      <c r="AY1010" s="5">
        <f t="shared" si="360"/>
        <v>4.1223600000000005</v>
      </c>
      <c r="AZ1010" s="5">
        <f t="shared" si="361"/>
        <v>102.55089</v>
      </c>
      <c r="BA1010" s="7">
        <f t="shared" si="362"/>
        <v>-1.3551360587494567E-2</v>
      </c>
      <c r="BB1010" s="62">
        <f t="shared" si="363"/>
        <v>7013.9</v>
      </c>
      <c r="BC1010" s="28">
        <f t="shared" si="364"/>
        <v>9.9280772359771948E-3</v>
      </c>
      <c r="BD1010" s="32">
        <f t="shared" si="365"/>
        <v>1.8898363341138702E-2</v>
      </c>
      <c r="BE1010" s="32">
        <f t="shared" si="366"/>
        <v>2.8856719352451277E-3</v>
      </c>
      <c r="BF1010" s="35">
        <f t="shared" si="367"/>
        <v>0.97821596472361616</v>
      </c>
      <c r="BG1010" s="37">
        <f t="shared" si="368"/>
        <v>0.56392002058685209</v>
      </c>
      <c r="BH1010" s="33">
        <f t="shared" si="369"/>
        <v>0.39588179098201876</v>
      </c>
      <c r="BI1010" s="33">
        <f t="shared" si="370"/>
        <v>4.0198188431129177E-2</v>
      </c>
      <c r="BJ1010" s="63"/>
      <c r="BK1010" s="63">
        <v>0.3</v>
      </c>
      <c r="BL1010" s="63"/>
      <c r="BM1010" s="63"/>
      <c r="BN1010" s="63"/>
      <c r="BO1010" s="63"/>
      <c r="BP1010" s="63"/>
      <c r="BQ1010" s="63"/>
      <c r="BR1010" s="63"/>
      <c r="BS1010" s="63">
        <v>3.7</v>
      </c>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v>20030612</v>
      </c>
      <c r="CO1010" s="63" t="s">
        <v>3607</v>
      </c>
      <c r="CP1010" s="66"/>
      <c r="CQ1010" s="64">
        <v>37786</v>
      </c>
      <c r="CR1010" s="78" t="s">
        <v>2039</v>
      </c>
      <c r="CS1010" s="78" t="s">
        <v>6954</v>
      </c>
    </row>
    <row r="1011" spans="1:97">
      <c r="A1011" s="63" t="s">
        <v>3591</v>
      </c>
      <c r="B1011" s="63" t="s">
        <v>6432</v>
      </c>
      <c r="C1011" s="63">
        <v>5061</v>
      </c>
      <c r="D1011" s="19" t="s">
        <v>3782</v>
      </c>
      <c r="E1011" s="63" t="s">
        <v>1707</v>
      </c>
      <c r="F1011" s="63" t="s">
        <v>6424</v>
      </c>
      <c r="G1011" s="65" t="s">
        <v>274</v>
      </c>
      <c r="H1011" s="65">
        <v>21</v>
      </c>
      <c r="I1011" s="65">
        <v>17</v>
      </c>
      <c r="J1011" s="65">
        <v>97</v>
      </c>
      <c r="K1011" s="23">
        <v>41.432212</v>
      </c>
      <c r="L1011" s="23">
        <v>-108.344531</v>
      </c>
      <c r="M1011" s="61" t="s">
        <v>6433</v>
      </c>
      <c r="N1011" s="63" t="s">
        <v>6434</v>
      </c>
      <c r="O1011" s="63"/>
      <c r="P1011" s="63" t="s">
        <v>5150</v>
      </c>
      <c r="Q1011" s="63"/>
      <c r="R1011" s="63"/>
      <c r="S1011" s="55">
        <f>IF(U1011&gt;0,V1011-U1011,"")</f>
        <v>1396</v>
      </c>
      <c r="T1011" s="63"/>
      <c r="U1011" s="66">
        <v>10629</v>
      </c>
      <c r="V1011" s="63">
        <v>12025</v>
      </c>
      <c r="W1011" s="66">
        <v>12157</v>
      </c>
      <c r="X1011" s="66">
        <v>12137</v>
      </c>
      <c r="Y1011" s="63"/>
      <c r="Z1011" s="64">
        <v>38429</v>
      </c>
      <c r="AA1011" s="63">
        <v>7.82</v>
      </c>
      <c r="AB1011" s="63"/>
      <c r="AC1011" s="63">
        <v>32</v>
      </c>
      <c r="AD1011" s="63">
        <v>3</v>
      </c>
      <c r="AE1011" s="63">
        <v>2580</v>
      </c>
      <c r="AF1011" s="63">
        <v>99</v>
      </c>
      <c r="AG1011" s="63"/>
      <c r="AH1011" s="63">
        <v>3620</v>
      </c>
      <c r="AI1011" s="63">
        <v>1020</v>
      </c>
      <c r="AJ1011" s="63">
        <v>0</v>
      </c>
      <c r="AK1011" s="63">
        <v>0</v>
      </c>
      <c r="AL1011" s="63">
        <v>366</v>
      </c>
      <c r="AM1011" s="63">
        <v>9020</v>
      </c>
      <c r="AN1011" s="63"/>
      <c r="AO1011" s="63" t="s">
        <v>3536</v>
      </c>
      <c r="AP1011" s="17">
        <f t="shared" si="355"/>
        <v>1.5968</v>
      </c>
      <c r="AQ1011" s="17">
        <f t="shared" si="356"/>
        <v>0.24687000000000001</v>
      </c>
      <c r="AR1011" s="17">
        <f t="shared" si="377"/>
        <v>112.22999999999999</v>
      </c>
      <c r="AS1011" s="17">
        <f t="shared" si="374"/>
        <v>2.5324199999999997</v>
      </c>
      <c r="AT1011" s="17">
        <f t="shared" si="357"/>
        <v>116.60608999999999</v>
      </c>
      <c r="AU1011" s="5">
        <f t="shared" si="358"/>
        <v>102.1202</v>
      </c>
      <c r="AV1011" s="5">
        <f t="shared" si="359"/>
        <v>16.717799999999997</v>
      </c>
      <c r="AW1011" s="5">
        <f t="shared" si="375"/>
        <v>0</v>
      </c>
      <c r="AX1011" s="5">
        <f t="shared" si="376"/>
        <v>0</v>
      </c>
      <c r="AY1011" s="5">
        <f t="shared" si="360"/>
        <v>7.6201200000000009</v>
      </c>
      <c r="AZ1011" s="5">
        <f t="shared" si="361"/>
        <v>126.45811999999999</v>
      </c>
      <c r="BA1011" s="7">
        <f t="shared" si="362"/>
        <v>-4.0532623046395842E-2</v>
      </c>
      <c r="BB1011" s="62">
        <f t="shared" si="363"/>
        <v>7720</v>
      </c>
      <c r="BC1011" s="28">
        <f t="shared" si="364"/>
        <v>-7.765830346475508E-2</v>
      </c>
      <c r="BD1011" s="32">
        <f t="shared" si="365"/>
        <v>1.3693967442009247E-2</v>
      </c>
      <c r="BE1011" s="32">
        <f t="shared" si="366"/>
        <v>2.1171278446949042E-3</v>
      </c>
      <c r="BF1011" s="35">
        <f t="shared" si="367"/>
        <v>0.98418890471329579</v>
      </c>
      <c r="BG1011" s="36">
        <f t="shared" si="368"/>
        <v>0.80754165885116747</v>
      </c>
      <c r="BH1011" s="33">
        <f t="shared" si="369"/>
        <v>0.13220028891778557</v>
      </c>
      <c r="BI1011" s="33">
        <f t="shared" si="370"/>
        <v>6.0258052231046938E-2</v>
      </c>
      <c r="BJ1011" s="63">
        <v>0</v>
      </c>
      <c r="BK1011" s="63">
        <v>37</v>
      </c>
      <c r="BL1011" s="63">
        <v>0</v>
      </c>
      <c r="BM1011" s="63">
        <v>0</v>
      </c>
      <c r="BN1011" s="63">
        <v>0</v>
      </c>
      <c r="BO1011" s="63">
        <v>0</v>
      </c>
      <c r="BP1011" s="63">
        <v>0</v>
      </c>
      <c r="BQ1011" s="63">
        <v>0</v>
      </c>
      <c r="BR1011" s="63">
        <v>0</v>
      </c>
      <c r="BS1011" s="63">
        <v>0</v>
      </c>
      <c r="BT1011" s="63">
        <v>0</v>
      </c>
      <c r="BU1011" s="63">
        <v>0</v>
      </c>
      <c r="BV1011" s="63">
        <v>0</v>
      </c>
      <c r="BW1011" s="63">
        <v>0</v>
      </c>
      <c r="BX1011" s="63"/>
      <c r="BY1011" s="63"/>
      <c r="BZ1011" s="63"/>
      <c r="CA1011" s="63"/>
      <c r="CB1011" s="63"/>
      <c r="CC1011" s="63"/>
      <c r="CD1011" s="63"/>
      <c r="CE1011" s="63"/>
      <c r="CF1011" s="63"/>
      <c r="CG1011" s="63"/>
      <c r="CH1011" s="63"/>
      <c r="CI1011" s="63"/>
      <c r="CJ1011" s="63"/>
      <c r="CK1011" s="63"/>
      <c r="CL1011" s="63"/>
      <c r="CM1011" s="63"/>
      <c r="CN1011" s="63">
        <v>20050318</v>
      </c>
      <c r="CO1011" s="63" t="s">
        <v>4035</v>
      </c>
      <c r="CP1011" s="66"/>
      <c r="CQ1011" s="64">
        <v>38431</v>
      </c>
      <c r="CR1011" s="78" t="s">
        <v>2039</v>
      </c>
      <c r="CS1011" s="78" t="s">
        <v>6954</v>
      </c>
    </row>
    <row r="1012" spans="1:97">
      <c r="A1012" s="63" t="s">
        <v>3591</v>
      </c>
      <c r="B1012" s="63" t="s">
        <v>6428</v>
      </c>
      <c r="C1012" s="63">
        <v>3729</v>
      </c>
      <c r="D1012" s="19" t="s">
        <v>3782</v>
      </c>
      <c r="E1012" s="63" t="s">
        <v>1707</v>
      </c>
      <c r="F1012" s="63" t="s">
        <v>7278</v>
      </c>
      <c r="G1012" s="65" t="s">
        <v>3594</v>
      </c>
      <c r="H1012" s="65">
        <v>29</v>
      </c>
      <c r="I1012" s="65">
        <v>17</v>
      </c>
      <c r="J1012" s="65">
        <v>97</v>
      </c>
      <c r="K1012" s="23">
        <v>41.424791999999997</v>
      </c>
      <c r="L1012" s="23">
        <v>-108.364119</v>
      </c>
      <c r="M1012" s="61" t="s">
        <v>6451</v>
      </c>
      <c r="N1012" s="63" t="s">
        <v>6452</v>
      </c>
      <c r="O1012" s="63"/>
      <c r="P1012" s="63" t="s">
        <v>5150</v>
      </c>
      <c r="Q1012" s="63"/>
      <c r="R1012" s="63"/>
      <c r="S1012" s="55"/>
      <c r="T1012" s="63"/>
      <c r="U1012" s="66" t="s">
        <v>6453</v>
      </c>
      <c r="V1012" s="63"/>
      <c r="W1012" s="66">
        <v>12118</v>
      </c>
      <c r="X1012" s="66">
        <v>12095</v>
      </c>
      <c r="Y1012" s="63"/>
      <c r="Z1012" s="64">
        <v>37642</v>
      </c>
      <c r="AA1012" s="63">
        <v>7.91</v>
      </c>
      <c r="AB1012" s="63"/>
      <c r="AC1012" s="63">
        <v>13.1</v>
      </c>
      <c r="AD1012" s="63">
        <v>0.51</v>
      </c>
      <c r="AE1012" s="63">
        <v>2470</v>
      </c>
      <c r="AF1012" s="63">
        <v>34.6</v>
      </c>
      <c r="AG1012" s="63"/>
      <c r="AH1012" s="63">
        <v>3199</v>
      </c>
      <c r="AI1012" s="63">
        <v>107</v>
      </c>
      <c r="AJ1012" s="63"/>
      <c r="AK1012" s="63"/>
      <c r="AL1012" s="63">
        <v>72</v>
      </c>
      <c r="AM1012" s="63">
        <v>8620</v>
      </c>
      <c r="AN1012" s="63"/>
      <c r="AO1012" s="63" t="s">
        <v>3536</v>
      </c>
      <c r="AP1012" s="17">
        <f t="shared" si="355"/>
        <v>0.65368999999999999</v>
      </c>
      <c r="AQ1012" s="17">
        <f t="shared" si="356"/>
        <v>4.1967900000000002E-2</v>
      </c>
      <c r="AR1012" s="17">
        <f t="shared" si="377"/>
        <v>107.44499999999999</v>
      </c>
      <c r="AS1012" s="17">
        <f t="shared" si="374"/>
        <v>0.88506799999999997</v>
      </c>
      <c r="AT1012" s="17">
        <f t="shared" si="357"/>
        <v>109.0257259</v>
      </c>
      <c r="AU1012" s="5">
        <f t="shared" si="358"/>
        <v>90.24378999999999</v>
      </c>
      <c r="AV1012" s="5">
        <f t="shared" si="359"/>
        <v>1.7537299999999998</v>
      </c>
      <c r="AW1012" s="5">
        <f t="shared" si="375"/>
        <v>0</v>
      </c>
      <c r="AX1012" s="5">
        <f t="shared" si="376"/>
        <v>0</v>
      </c>
      <c r="AY1012" s="5">
        <f t="shared" si="360"/>
        <v>1.4990400000000002</v>
      </c>
      <c r="AZ1012" s="5">
        <f t="shared" si="361"/>
        <v>93.496559999999988</v>
      </c>
      <c r="BA1012" s="7">
        <f t="shared" si="362"/>
        <v>7.6678800216919779E-2</v>
      </c>
      <c r="BB1012" s="62">
        <f t="shared" si="363"/>
        <v>5896.21</v>
      </c>
      <c r="BC1012" s="28">
        <f t="shared" si="364"/>
        <v>-0.18763782006460364</v>
      </c>
      <c r="BD1012" s="32">
        <f t="shared" si="365"/>
        <v>5.9957408639459472E-3</v>
      </c>
      <c r="BE1012" s="32">
        <f t="shared" si="366"/>
        <v>3.8493575395676409E-4</v>
      </c>
      <c r="BF1012" s="35">
        <f t="shared" si="367"/>
        <v>0.99361932338209724</v>
      </c>
      <c r="BG1012" s="36">
        <f t="shared" si="368"/>
        <v>0.96520973605873839</v>
      </c>
      <c r="BH1012" s="33">
        <f t="shared" si="369"/>
        <v>1.8757160691259656E-2</v>
      </c>
      <c r="BI1012" s="33">
        <f t="shared" si="370"/>
        <v>1.6033103250001929E-2</v>
      </c>
      <c r="BJ1012" s="63"/>
      <c r="BK1012" s="63">
        <v>20.5</v>
      </c>
      <c r="BL1012" s="63"/>
      <c r="BM1012" s="63"/>
      <c r="BN1012" s="63"/>
      <c r="BO1012" s="63"/>
      <c r="BP1012" s="63"/>
      <c r="BQ1012" s="63"/>
      <c r="BR1012" s="63"/>
      <c r="BS1012" s="63">
        <v>7.08</v>
      </c>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v>20030121</v>
      </c>
      <c r="CO1012" s="63" t="s">
        <v>3607</v>
      </c>
      <c r="CP1012" s="66"/>
      <c r="CQ1012" s="64">
        <v>37644</v>
      </c>
      <c r="CR1012" s="78" t="s">
        <v>2039</v>
      </c>
      <c r="CS1012" s="78" t="s">
        <v>6954</v>
      </c>
    </row>
    <row r="1013" spans="1:97">
      <c r="A1013" s="63" t="s">
        <v>3591</v>
      </c>
      <c r="B1013" s="63" t="s">
        <v>6428</v>
      </c>
      <c r="C1013" s="63">
        <v>4272</v>
      </c>
      <c r="D1013" s="19" t="s">
        <v>3782</v>
      </c>
      <c r="E1013" s="63" t="s">
        <v>1707</v>
      </c>
      <c r="F1013" s="63" t="s">
        <v>7278</v>
      </c>
      <c r="G1013" s="65" t="s">
        <v>264</v>
      </c>
      <c r="H1013" s="65">
        <v>29</v>
      </c>
      <c r="I1013" s="65">
        <v>17</v>
      </c>
      <c r="J1013" s="65">
        <v>97</v>
      </c>
      <c r="K1013" s="23">
        <v>41.416460000000001</v>
      </c>
      <c r="L1013" s="23">
        <v>-108.353889</v>
      </c>
      <c r="M1013" s="61" t="s">
        <v>6429</v>
      </c>
      <c r="N1013" s="63" t="s">
        <v>6430</v>
      </c>
      <c r="O1013" s="63"/>
      <c r="P1013" s="63" t="s">
        <v>5150</v>
      </c>
      <c r="Q1013" s="63"/>
      <c r="R1013" s="63"/>
      <c r="S1013" s="55"/>
      <c r="T1013" s="63"/>
      <c r="U1013" s="66" t="s">
        <v>6431</v>
      </c>
      <c r="V1013" s="63"/>
      <c r="W1013" s="66">
        <v>12447</v>
      </c>
      <c r="X1013" s="66">
        <v>12445</v>
      </c>
      <c r="Y1013" s="63"/>
      <c r="Z1013" s="64">
        <v>37875</v>
      </c>
      <c r="AA1013" s="63">
        <v>7.71</v>
      </c>
      <c r="AB1013" s="63"/>
      <c r="AC1013" s="63">
        <v>4.0999999999999996</v>
      </c>
      <c r="AD1013" s="63"/>
      <c r="AE1013" s="63">
        <v>1810</v>
      </c>
      <c r="AF1013" s="63">
        <v>25</v>
      </c>
      <c r="AG1013" s="63"/>
      <c r="AH1013" s="63">
        <v>2099</v>
      </c>
      <c r="AI1013" s="63">
        <v>1713</v>
      </c>
      <c r="AJ1013" s="63"/>
      <c r="AK1013" s="63"/>
      <c r="AL1013" s="63">
        <v>10</v>
      </c>
      <c r="AM1013" s="63">
        <v>55960</v>
      </c>
      <c r="AN1013" s="63"/>
      <c r="AO1013" s="63" t="s">
        <v>6341</v>
      </c>
      <c r="AP1013" s="17">
        <f t="shared" si="355"/>
        <v>0.20458999999999999</v>
      </c>
      <c r="AQ1013" s="17">
        <f t="shared" si="356"/>
        <v>0</v>
      </c>
      <c r="AR1013" s="17">
        <f t="shared" si="377"/>
        <v>78.734999999999999</v>
      </c>
      <c r="AS1013" s="17">
        <f t="shared" si="374"/>
        <v>0.63949999999999996</v>
      </c>
      <c r="AT1013" s="17">
        <f t="shared" si="357"/>
        <v>79.579089999999994</v>
      </c>
      <c r="AU1013" s="5">
        <f t="shared" si="358"/>
        <v>59.212789999999998</v>
      </c>
      <c r="AV1013" s="5">
        <f t="shared" si="359"/>
        <v>28.076069999999998</v>
      </c>
      <c r="AW1013" s="5">
        <f t="shared" si="375"/>
        <v>0</v>
      </c>
      <c r="AX1013" s="5">
        <f t="shared" si="376"/>
        <v>0</v>
      </c>
      <c r="AY1013" s="5">
        <f t="shared" si="360"/>
        <v>0.20820000000000002</v>
      </c>
      <c r="AZ1013" s="5">
        <f t="shared" si="361"/>
        <v>87.497060000000005</v>
      </c>
      <c r="BA1013" s="7">
        <f t="shared" si="362"/>
        <v>-4.7391384108384178E-2</v>
      </c>
      <c r="BB1013" s="62">
        <f t="shared" si="363"/>
        <v>5661.1</v>
      </c>
      <c r="BC1013" s="28">
        <f t="shared" si="364"/>
        <v>-0.81626098852503448</v>
      </c>
      <c r="BD1013" s="32">
        <f t="shared" si="365"/>
        <v>2.5709014767572739E-3</v>
      </c>
      <c r="BE1013" s="32">
        <f t="shared" si="366"/>
        <v>0</v>
      </c>
      <c r="BF1013" s="35">
        <f t="shared" si="367"/>
        <v>0.9974290985232428</v>
      </c>
      <c r="BG1013" s="37">
        <f t="shared" si="368"/>
        <v>0.67674033847537274</v>
      </c>
      <c r="BH1013" s="33">
        <f t="shared" si="369"/>
        <v>0.32088015300171224</v>
      </c>
      <c r="BI1013" s="33">
        <f t="shared" si="370"/>
        <v>2.3795085229149416E-3</v>
      </c>
      <c r="BJ1013" s="63"/>
      <c r="BK1013" s="63">
        <v>3.1</v>
      </c>
      <c r="BL1013" s="63"/>
      <c r="BM1013" s="63"/>
      <c r="BN1013" s="63"/>
      <c r="BO1013" s="63"/>
      <c r="BP1013" s="63"/>
      <c r="BQ1013" s="63"/>
      <c r="BR1013" s="63"/>
      <c r="BS1013" s="63">
        <v>3.7</v>
      </c>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v>2003911</v>
      </c>
      <c r="CO1013" s="63" t="s">
        <v>3607</v>
      </c>
      <c r="CP1013" s="66"/>
      <c r="CQ1013" s="64">
        <v>37876</v>
      </c>
      <c r="CR1013" s="78" t="s">
        <v>2039</v>
      </c>
      <c r="CS1013" s="78" t="s">
        <v>6954</v>
      </c>
    </row>
    <row r="1014" spans="1:97">
      <c r="A1014" s="63" t="s">
        <v>3591</v>
      </c>
      <c r="B1014" s="63" t="s">
        <v>6454</v>
      </c>
      <c r="C1014" s="63">
        <v>4271</v>
      </c>
      <c r="D1014" s="19" t="s">
        <v>3782</v>
      </c>
      <c r="E1014" s="63" t="s">
        <v>1707</v>
      </c>
      <c r="F1014" s="63" t="s">
        <v>7278</v>
      </c>
      <c r="G1014" s="65" t="s">
        <v>1575</v>
      </c>
      <c r="H1014" s="65">
        <v>25</v>
      </c>
      <c r="I1014" s="65">
        <v>17</v>
      </c>
      <c r="J1014" s="65">
        <v>98</v>
      </c>
      <c r="K1014" s="23">
        <v>41.422964</v>
      </c>
      <c r="L1014" s="23">
        <v>-108.391589</v>
      </c>
      <c r="M1014" s="61" t="s">
        <v>6455</v>
      </c>
      <c r="N1014" s="63" t="s">
        <v>6456</v>
      </c>
      <c r="O1014" s="63"/>
      <c r="P1014" s="63" t="s">
        <v>5150</v>
      </c>
      <c r="Q1014" s="63"/>
      <c r="R1014" s="63"/>
      <c r="S1014" s="55"/>
      <c r="T1014" s="63"/>
      <c r="U1014" s="66" t="s">
        <v>6457</v>
      </c>
      <c r="V1014" s="63"/>
      <c r="W1014" s="66">
        <v>10504</v>
      </c>
      <c r="X1014" s="66">
        <v>11491</v>
      </c>
      <c r="Y1014" s="63"/>
      <c r="Z1014" s="64">
        <v>37875</v>
      </c>
      <c r="AA1014" s="63">
        <v>7.58</v>
      </c>
      <c r="AB1014" s="63"/>
      <c r="AC1014" s="63">
        <v>14</v>
      </c>
      <c r="AD1014" s="63">
        <v>0.16</v>
      </c>
      <c r="AE1014" s="63">
        <v>2620</v>
      </c>
      <c r="AF1014" s="63">
        <v>34</v>
      </c>
      <c r="AG1014" s="63"/>
      <c r="AH1014" s="63">
        <v>2999</v>
      </c>
      <c r="AI1014" s="63">
        <v>2306</v>
      </c>
      <c r="AJ1014" s="63"/>
      <c r="AK1014" s="63"/>
      <c r="AL1014" s="63">
        <v>41</v>
      </c>
      <c r="AM1014" s="63">
        <v>8076</v>
      </c>
      <c r="AN1014" s="63"/>
      <c r="AO1014" s="63" t="s">
        <v>6341</v>
      </c>
      <c r="AP1014" s="17">
        <f t="shared" si="355"/>
        <v>0.6986</v>
      </c>
      <c r="AQ1014" s="17">
        <f t="shared" si="356"/>
        <v>1.31664E-2</v>
      </c>
      <c r="AR1014" s="17">
        <f t="shared" si="377"/>
        <v>113.97</v>
      </c>
      <c r="AS1014" s="17">
        <f t="shared" si="374"/>
        <v>0.86971999999999994</v>
      </c>
      <c r="AT1014" s="17">
        <f t="shared" si="357"/>
        <v>115.5514864</v>
      </c>
      <c r="AU1014" s="5">
        <f t="shared" si="358"/>
        <v>84.601789999999994</v>
      </c>
      <c r="AV1014" s="5">
        <f t="shared" si="359"/>
        <v>37.795339999999996</v>
      </c>
      <c r="AW1014" s="5">
        <f t="shared" si="375"/>
        <v>0</v>
      </c>
      <c r="AX1014" s="5">
        <f t="shared" si="376"/>
        <v>0</v>
      </c>
      <c r="AY1014" s="5">
        <f t="shared" si="360"/>
        <v>0.85362000000000005</v>
      </c>
      <c r="AZ1014" s="5">
        <f t="shared" si="361"/>
        <v>123.25075</v>
      </c>
      <c r="BA1014" s="7">
        <f t="shared" si="362"/>
        <v>-3.2241170418117554E-2</v>
      </c>
      <c r="BB1014" s="62">
        <f t="shared" si="363"/>
        <v>8014.16</v>
      </c>
      <c r="BC1014" s="28">
        <f t="shared" si="364"/>
        <v>-3.8433427635275316E-3</v>
      </c>
      <c r="BD1014" s="32">
        <f t="shared" si="365"/>
        <v>6.0457898185894733E-3</v>
      </c>
      <c r="BE1014" s="32">
        <f t="shared" si="366"/>
        <v>1.1394401240692304E-4</v>
      </c>
      <c r="BF1014" s="35">
        <f t="shared" si="367"/>
        <v>0.99384026616900356</v>
      </c>
      <c r="BG1014" s="37">
        <f t="shared" si="368"/>
        <v>0.68642008263641396</v>
      </c>
      <c r="BH1014" s="33">
        <f t="shared" si="369"/>
        <v>0.3066540365880126</v>
      </c>
      <c r="BI1014" s="33">
        <f t="shared" si="370"/>
        <v>6.9258807755733743E-3</v>
      </c>
      <c r="BJ1014" s="63"/>
      <c r="BK1014" s="63">
        <v>34</v>
      </c>
      <c r="BL1014" s="63"/>
      <c r="BM1014" s="63"/>
      <c r="BN1014" s="63"/>
      <c r="BO1014" s="63"/>
      <c r="BP1014" s="63"/>
      <c r="BQ1014" s="63"/>
      <c r="BR1014" s="63"/>
      <c r="BS1014" s="63">
        <v>4.8</v>
      </c>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v>2003911</v>
      </c>
      <c r="CO1014" s="63" t="s">
        <v>3607</v>
      </c>
      <c r="CP1014" s="66"/>
      <c r="CQ1014" s="64">
        <v>37876</v>
      </c>
      <c r="CR1014" s="78" t="s">
        <v>2039</v>
      </c>
      <c r="CS1014" s="78" t="s">
        <v>6954</v>
      </c>
    </row>
    <row r="1015" spans="1:97">
      <c r="A1015" s="20" t="s">
        <v>3591</v>
      </c>
      <c r="B1015" s="16" t="s">
        <v>6602</v>
      </c>
      <c r="F1015" s="19" t="s">
        <v>2271</v>
      </c>
      <c r="G1015" s="47" t="s">
        <v>3617</v>
      </c>
      <c r="H1015" s="47">
        <v>31</v>
      </c>
      <c r="I1015" s="47">
        <v>18</v>
      </c>
      <c r="J1015" s="47">
        <v>94</v>
      </c>
      <c r="K1015" s="23">
        <v>41.495977000000003</v>
      </c>
      <c r="L1015" s="23">
        <v>-108.04019</v>
      </c>
      <c r="M1015" s="61" t="s">
        <v>3634</v>
      </c>
      <c r="N1015" s="19" t="s">
        <v>5149</v>
      </c>
      <c r="P1015" s="19" t="s">
        <v>5150</v>
      </c>
      <c r="U1015" s="46">
        <v>9616</v>
      </c>
      <c r="V1015" s="4"/>
      <c r="W1015" s="46">
        <v>10705</v>
      </c>
      <c r="X1015" s="46">
        <v>10745</v>
      </c>
      <c r="Z1015" s="48">
        <v>37580</v>
      </c>
      <c r="AA1015" s="19">
        <v>6.44</v>
      </c>
      <c r="AB1015" s="19" t="s">
        <v>3789</v>
      </c>
      <c r="AC1015" s="19">
        <v>14.6</v>
      </c>
      <c r="AD1015" s="19">
        <v>1.73</v>
      </c>
      <c r="AE1015" s="19">
        <v>2540</v>
      </c>
      <c r="AF1015" s="19">
        <v>12.8</v>
      </c>
      <c r="AH1015" s="19">
        <v>3199</v>
      </c>
      <c r="AI1015" s="19">
        <v>1294</v>
      </c>
      <c r="AK1015" s="43"/>
      <c r="AL1015" s="19">
        <v>21</v>
      </c>
      <c r="AM1015" s="19">
        <v>7170</v>
      </c>
      <c r="AN1015" s="54"/>
      <c r="AO1015" s="63" t="s">
        <v>3536</v>
      </c>
      <c r="AP1015" s="17">
        <f t="shared" si="355"/>
        <v>0.72853999999999997</v>
      </c>
      <c r="AQ1015" s="17">
        <f t="shared" si="356"/>
        <v>0.14236170000000001</v>
      </c>
      <c r="AR1015" s="17">
        <f t="shared" si="377"/>
        <v>110.49</v>
      </c>
      <c r="AS1015" s="17">
        <f t="shared" si="374"/>
        <v>0.32742399999999999</v>
      </c>
      <c r="AT1015" s="17">
        <f t="shared" si="357"/>
        <v>111.68832569999999</v>
      </c>
      <c r="AU1015" s="5">
        <f t="shared" si="358"/>
        <v>90.24378999999999</v>
      </c>
      <c r="AV1015" s="5">
        <f t="shared" si="359"/>
        <v>21.208659999999998</v>
      </c>
      <c r="AW1015" s="5">
        <f t="shared" si="375"/>
        <v>0</v>
      </c>
      <c r="AX1015" s="5">
        <f t="shared" si="376"/>
        <v>0</v>
      </c>
      <c r="AY1015" s="5">
        <f t="shared" si="360"/>
        <v>0.43722000000000005</v>
      </c>
      <c r="AZ1015" s="5">
        <f t="shared" si="361"/>
        <v>111.88966999999998</v>
      </c>
      <c r="BA1015" s="7">
        <f t="shared" si="362"/>
        <v>-9.0055508087725545E-4</v>
      </c>
      <c r="BB1015" s="62">
        <f t="shared" si="363"/>
        <v>7083.13</v>
      </c>
      <c r="BC1015" s="6">
        <f t="shared" si="364"/>
        <v>-6.0948016330448036E-3</v>
      </c>
      <c r="BD1015" s="32">
        <f t="shared" si="365"/>
        <v>6.522973600274859E-3</v>
      </c>
      <c r="BE1015" s="32">
        <f t="shared" si="366"/>
        <v>1.2746336656741558E-3</v>
      </c>
      <c r="BF1015" s="35">
        <f t="shared" si="367"/>
        <v>0.99220239273405098</v>
      </c>
      <c r="BG1015" s="36">
        <f t="shared" si="368"/>
        <v>0.80654264151462784</v>
      </c>
      <c r="BH1015" s="33">
        <f t="shared" si="369"/>
        <v>0.18954975915113523</v>
      </c>
      <c r="BI1015" s="33">
        <f t="shared" si="370"/>
        <v>3.9075993342370221E-3</v>
      </c>
      <c r="BJ1015" s="43"/>
      <c r="BK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N1015" s="63">
        <v>20021120</v>
      </c>
      <c r="CO1015" s="63" t="s">
        <v>3607</v>
      </c>
      <c r="CP1015" s="66"/>
      <c r="CQ1015" s="64">
        <v>37582</v>
      </c>
      <c r="CR1015" s="78" t="s">
        <v>2039</v>
      </c>
      <c r="CS1015" s="78" t="s">
        <v>6954</v>
      </c>
    </row>
    <row r="1016" spans="1:97">
      <c r="A1016" s="63" t="s">
        <v>3591</v>
      </c>
      <c r="B1016" s="63" t="s">
        <v>5633</v>
      </c>
      <c r="C1016" s="63">
        <v>3473</v>
      </c>
      <c r="D1016" s="19" t="s">
        <v>3782</v>
      </c>
      <c r="E1016" s="63" t="s">
        <v>1707</v>
      </c>
      <c r="F1016" s="63" t="s">
        <v>2271</v>
      </c>
      <c r="G1016" s="65" t="s">
        <v>3598</v>
      </c>
      <c r="H1016" s="65">
        <v>36</v>
      </c>
      <c r="I1016" s="65">
        <v>18</v>
      </c>
      <c r="J1016" s="65">
        <v>95</v>
      </c>
      <c r="K1016" s="23">
        <v>41.490279999999998</v>
      </c>
      <c r="L1016" s="23">
        <v>-108.05194400000001</v>
      </c>
      <c r="M1016" s="61" t="s">
        <v>5634</v>
      </c>
      <c r="N1016" s="63" t="s">
        <v>5635</v>
      </c>
      <c r="O1016" s="63"/>
      <c r="P1016" s="63" t="s">
        <v>5150</v>
      </c>
      <c r="Q1016" s="63"/>
      <c r="R1016" s="63"/>
      <c r="S1016" s="55"/>
      <c r="T1016" s="63"/>
      <c r="U1016" s="66" t="s">
        <v>5636</v>
      </c>
      <c r="V1016" s="63"/>
      <c r="W1016" s="66">
        <v>11110</v>
      </c>
      <c r="X1016" s="66">
        <v>11084</v>
      </c>
      <c r="Y1016" s="63"/>
      <c r="Z1016" s="64">
        <v>37582</v>
      </c>
      <c r="AA1016" s="63">
        <v>6.66</v>
      </c>
      <c r="AB1016" s="63"/>
      <c r="AC1016" s="63">
        <v>16.5</v>
      </c>
      <c r="AD1016" s="63">
        <v>1.47</v>
      </c>
      <c r="AE1016" s="63">
        <v>2290</v>
      </c>
      <c r="AF1016" s="63">
        <v>89.9</v>
      </c>
      <c r="AG1016" s="63"/>
      <c r="AH1016" s="63">
        <v>2649</v>
      </c>
      <c r="AI1016" s="63">
        <v>1779</v>
      </c>
      <c r="AJ1016" s="63"/>
      <c r="AK1016" s="63"/>
      <c r="AL1016" s="63">
        <v>12</v>
      </c>
      <c r="AM1016" s="63">
        <v>6588</v>
      </c>
      <c r="AN1016" s="63"/>
      <c r="AO1016" s="63" t="s">
        <v>3553</v>
      </c>
      <c r="AP1016" s="17">
        <f t="shared" si="355"/>
        <v>0.82335000000000003</v>
      </c>
      <c r="AQ1016" s="17">
        <f t="shared" si="356"/>
        <v>0.1209663</v>
      </c>
      <c r="AR1016" s="17">
        <f t="shared" si="377"/>
        <v>99.614999999999995</v>
      </c>
      <c r="AS1016" s="17">
        <f t="shared" si="374"/>
        <v>2.299642</v>
      </c>
      <c r="AT1016" s="17">
        <f t="shared" si="357"/>
        <v>102.8589583</v>
      </c>
      <c r="AU1016" s="5">
        <f t="shared" si="358"/>
        <v>74.728290000000001</v>
      </c>
      <c r="AV1016" s="5">
        <f t="shared" si="359"/>
        <v>29.157809999999998</v>
      </c>
      <c r="AW1016" s="5">
        <f t="shared" si="375"/>
        <v>0</v>
      </c>
      <c r="AX1016" s="5">
        <f t="shared" si="376"/>
        <v>0</v>
      </c>
      <c r="AY1016" s="5">
        <f t="shared" si="360"/>
        <v>0.24984000000000001</v>
      </c>
      <c r="AZ1016" s="5">
        <f t="shared" si="361"/>
        <v>104.13594000000001</v>
      </c>
      <c r="BA1016" s="7">
        <f t="shared" si="362"/>
        <v>-6.1691457639176392E-3</v>
      </c>
      <c r="BB1016" s="62">
        <f t="shared" si="363"/>
        <v>6837.87</v>
      </c>
      <c r="BC1016" s="28">
        <f t="shared" si="364"/>
        <v>1.8611084421344754E-2</v>
      </c>
      <c r="BD1016" s="32">
        <f t="shared" si="365"/>
        <v>8.0046503834756422E-3</v>
      </c>
      <c r="BE1016" s="32">
        <f t="shared" si="366"/>
        <v>1.1760404927219645E-3</v>
      </c>
      <c r="BF1016" s="35">
        <f t="shared" si="367"/>
        <v>0.99081930912380245</v>
      </c>
      <c r="BG1016" s="37">
        <f t="shared" si="368"/>
        <v>0.71760325973914474</v>
      </c>
      <c r="BH1016" s="33">
        <f t="shared" si="369"/>
        <v>0.27999756856278435</v>
      </c>
      <c r="BI1016" s="33">
        <f t="shared" si="370"/>
        <v>2.3991716980708102E-3</v>
      </c>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v>20021122</v>
      </c>
      <c r="CO1016" s="63" t="s">
        <v>3607</v>
      </c>
      <c r="CP1016" s="66"/>
      <c r="CQ1016" s="64">
        <v>37584</v>
      </c>
      <c r="CR1016" s="78" t="s">
        <v>2039</v>
      </c>
      <c r="CS1016" s="78" t="s">
        <v>6954</v>
      </c>
    </row>
    <row r="1017" spans="1:97">
      <c r="A1017" s="63" t="s">
        <v>3591</v>
      </c>
      <c r="B1017" s="63" t="s">
        <v>851</v>
      </c>
      <c r="C1017" s="63">
        <v>4232</v>
      </c>
      <c r="D1017" s="19" t="s">
        <v>3782</v>
      </c>
      <c r="E1017" s="63" t="s">
        <v>2393</v>
      </c>
      <c r="F1017" s="63" t="s">
        <v>7278</v>
      </c>
      <c r="G1017" s="65" t="s">
        <v>264</v>
      </c>
      <c r="H1017" s="65">
        <v>23</v>
      </c>
      <c r="I1017" s="65">
        <v>19</v>
      </c>
      <c r="J1017" s="65">
        <v>92</v>
      </c>
      <c r="K1017" s="23">
        <v>41.603763999999998</v>
      </c>
      <c r="L1017" s="23">
        <v>-107.722961</v>
      </c>
      <c r="M1017" s="61" t="s">
        <v>906</v>
      </c>
      <c r="N1017" s="63" t="s">
        <v>907</v>
      </c>
      <c r="O1017" s="63"/>
      <c r="P1017" s="63" t="s">
        <v>5150</v>
      </c>
      <c r="Q1017" s="63"/>
      <c r="R1017" s="63"/>
      <c r="S1017" s="55"/>
      <c r="T1017" s="63"/>
      <c r="U1017" s="66" t="s">
        <v>908</v>
      </c>
      <c r="V1017" s="63"/>
      <c r="W1017" s="66">
        <v>8981</v>
      </c>
      <c r="X1017" s="66"/>
      <c r="Y1017" s="63"/>
      <c r="Z1017" s="64">
        <v>38053</v>
      </c>
      <c r="AA1017" s="63">
        <v>7.78</v>
      </c>
      <c r="AB1017" s="63"/>
      <c r="AC1017" s="63">
        <v>39.799999999999997</v>
      </c>
      <c r="AD1017" s="63">
        <v>9.8000000000000007</v>
      </c>
      <c r="AE1017" s="63">
        <v>5750</v>
      </c>
      <c r="AF1017" s="63">
        <v>50.5</v>
      </c>
      <c r="AG1017" s="63"/>
      <c r="AH1017" s="63">
        <v>6398</v>
      </c>
      <c r="AI1017" s="63">
        <v>3664</v>
      </c>
      <c r="AJ1017" s="63"/>
      <c r="AK1017" s="63"/>
      <c r="AL1017" s="63">
        <v>60</v>
      </c>
      <c r="AM1017" s="63">
        <v>15790</v>
      </c>
      <c r="AN1017" s="63"/>
      <c r="AO1017" s="63" t="s">
        <v>6341</v>
      </c>
      <c r="AP1017" s="17">
        <f t="shared" si="355"/>
        <v>1.9860199999999999</v>
      </c>
      <c r="AQ1017" s="17">
        <f t="shared" si="356"/>
        <v>0.8064420000000001</v>
      </c>
      <c r="AR1017" s="17">
        <f t="shared" si="377"/>
        <v>250.12499999999997</v>
      </c>
      <c r="AS1017" s="17">
        <f t="shared" si="374"/>
        <v>1.29179</v>
      </c>
      <c r="AT1017" s="17">
        <f t="shared" si="357"/>
        <v>254.20925199999996</v>
      </c>
      <c r="AU1017" s="5">
        <f t="shared" si="358"/>
        <v>180.48757999999998</v>
      </c>
      <c r="AV1017" s="5">
        <f t="shared" si="359"/>
        <v>60.052959999999992</v>
      </c>
      <c r="AW1017" s="5">
        <f t="shared" si="375"/>
        <v>0</v>
      </c>
      <c r="AX1017" s="5">
        <f t="shared" si="376"/>
        <v>0</v>
      </c>
      <c r="AY1017" s="5">
        <f t="shared" si="360"/>
        <v>1.2492000000000001</v>
      </c>
      <c r="AZ1017" s="5">
        <f t="shared" si="361"/>
        <v>241.78973999999997</v>
      </c>
      <c r="BA1017" s="7">
        <f t="shared" si="362"/>
        <v>2.5039389596178855E-2</v>
      </c>
      <c r="BB1017" s="62">
        <f t="shared" si="363"/>
        <v>15972.1</v>
      </c>
      <c r="BC1017" s="28">
        <f t="shared" si="364"/>
        <v>5.7332481164658628E-3</v>
      </c>
      <c r="BD1017" s="32">
        <f t="shared" si="365"/>
        <v>7.8125401981828744E-3</v>
      </c>
      <c r="BE1017" s="32">
        <f t="shared" si="366"/>
        <v>3.1723550329316899E-3</v>
      </c>
      <c r="BF1017" s="35">
        <f t="shared" si="367"/>
        <v>0.98901510476888543</v>
      </c>
      <c r="BG1017" s="36">
        <f t="shared" si="368"/>
        <v>0.74646500715869912</v>
      </c>
      <c r="BH1017" s="33">
        <f t="shared" si="369"/>
        <v>0.24836852051704097</v>
      </c>
      <c r="BI1017" s="33">
        <f t="shared" si="370"/>
        <v>5.1664723242599141E-3</v>
      </c>
      <c r="BJ1017" s="63"/>
      <c r="BK1017" s="63">
        <v>27.9</v>
      </c>
      <c r="BL1017" s="63"/>
      <c r="BM1017" s="63"/>
      <c r="BN1017" s="63"/>
      <c r="BO1017" s="63"/>
      <c r="BP1017" s="63"/>
      <c r="BQ1017" s="63"/>
      <c r="BR1017" s="63"/>
      <c r="BS1017" s="63">
        <v>11.1</v>
      </c>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v>200437</v>
      </c>
      <c r="CO1017" s="63" t="s">
        <v>3607</v>
      </c>
      <c r="CP1017" s="66"/>
      <c r="CQ1017" s="64">
        <v>38054</v>
      </c>
      <c r="CR1017" s="78" t="s">
        <v>2043</v>
      </c>
      <c r="CS1017" s="78" t="s">
        <v>6954</v>
      </c>
    </row>
    <row r="1018" spans="1:97">
      <c r="A1018" s="63" t="s">
        <v>3591</v>
      </c>
      <c r="B1018" s="63" t="s">
        <v>851</v>
      </c>
      <c r="C1018" s="63">
        <v>4257</v>
      </c>
      <c r="D1018" s="19" t="s">
        <v>3782</v>
      </c>
      <c r="E1018" s="63" t="s">
        <v>2393</v>
      </c>
      <c r="F1018" s="63" t="s">
        <v>7278</v>
      </c>
      <c r="G1018" s="65" t="s">
        <v>3595</v>
      </c>
      <c r="H1018" s="65">
        <v>23</v>
      </c>
      <c r="I1018" s="65">
        <v>19</v>
      </c>
      <c r="J1018" s="65">
        <v>92</v>
      </c>
      <c r="K1018" s="23">
        <v>41.603566000000001</v>
      </c>
      <c r="L1018" s="23">
        <v>-107.732375</v>
      </c>
      <c r="M1018" s="61" t="s">
        <v>852</v>
      </c>
      <c r="N1018" s="63" t="s">
        <v>853</v>
      </c>
      <c r="O1018" s="63"/>
      <c r="P1018" s="63" t="s">
        <v>5150</v>
      </c>
      <c r="Q1018" s="63"/>
      <c r="R1018" s="63"/>
      <c r="S1018" s="55"/>
      <c r="T1018" s="63"/>
      <c r="U1018" s="66" t="s">
        <v>854</v>
      </c>
      <c r="V1018" s="63"/>
      <c r="W1018" s="66">
        <v>9129</v>
      </c>
      <c r="X1018" s="66"/>
      <c r="Y1018" s="63"/>
      <c r="Z1018" s="64">
        <v>37902</v>
      </c>
      <c r="AA1018" s="63">
        <v>8</v>
      </c>
      <c r="AB1018" s="63"/>
      <c r="AC1018" s="63">
        <v>38</v>
      </c>
      <c r="AD1018" s="63">
        <v>6.2</v>
      </c>
      <c r="AE1018" s="63">
        <v>4716</v>
      </c>
      <c r="AF1018" s="63">
        <v>15</v>
      </c>
      <c r="AG1018" s="63"/>
      <c r="AH1018" s="63">
        <v>6798</v>
      </c>
      <c r="AI1018" s="63">
        <v>2181</v>
      </c>
      <c r="AJ1018" s="63"/>
      <c r="AK1018" s="63"/>
      <c r="AL1018" s="63">
        <v>62</v>
      </c>
      <c r="AM1018" s="63">
        <v>14514</v>
      </c>
      <c r="AN1018" s="63"/>
      <c r="AO1018" s="63" t="s">
        <v>6341</v>
      </c>
      <c r="AP1018" s="17">
        <f t="shared" si="355"/>
        <v>1.8961999999999999</v>
      </c>
      <c r="AQ1018" s="17">
        <f t="shared" si="356"/>
        <v>0.51019800000000004</v>
      </c>
      <c r="AR1018" s="17">
        <f t="shared" si="377"/>
        <v>205.14599999999999</v>
      </c>
      <c r="AS1018" s="17">
        <f t="shared" si="374"/>
        <v>0.38369999999999999</v>
      </c>
      <c r="AT1018" s="17">
        <f t="shared" si="357"/>
        <v>207.93609799999999</v>
      </c>
      <c r="AU1018" s="5">
        <f t="shared" si="358"/>
        <v>191.77158</v>
      </c>
      <c r="AV1018" s="5">
        <f t="shared" si="359"/>
        <v>35.746589999999998</v>
      </c>
      <c r="AW1018" s="5">
        <f t="shared" si="375"/>
        <v>0</v>
      </c>
      <c r="AX1018" s="5">
        <f t="shared" si="376"/>
        <v>0</v>
      </c>
      <c r="AY1018" s="5">
        <f t="shared" si="360"/>
        <v>1.2908400000000002</v>
      </c>
      <c r="AZ1018" s="5">
        <f t="shared" si="361"/>
        <v>228.80901</v>
      </c>
      <c r="BA1018" s="7">
        <f t="shared" si="362"/>
        <v>-4.7791976641899825E-2</v>
      </c>
      <c r="BB1018" s="62">
        <f t="shared" si="363"/>
        <v>13816.2</v>
      </c>
      <c r="BC1018" s="28">
        <f t="shared" si="364"/>
        <v>-2.4630959188427871E-2</v>
      </c>
      <c r="BD1018" s="32">
        <f t="shared" si="365"/>
        <v>9.119147748939677E-3</v>
      </c>
      <c r="BE1018" s="32">
        <f t="shared" si="366"/>
        <v>2.4536288066730966E-3</v>
      </c>
      <c r="BF1018" s="35">
        <f t="shared" si="367"/>
        <v>0.98842722344438727</v>
      </c>
      <c r="BG1018" s="36">
        <f t="shared" si="368"/>
        <v>0.8381294949879815</v>
      </c>
      <c r="BH1018" s="33">
        <f t="shared" si="369"/>
        <v>0.15622894395635906</v>
      </c>
      <c r="BI1018" s="33">
        <f t="shared" si="370"/>
        <v>5.6415610556594786E-3</v>
      </c>
      <c r="BJ1018" s="63"/>
      <c r="BK1018" s="63">
        <v>0.9</v>
      </c>
      <c r="BL1018" s="63"/>
      <c r="BM1018" s="63"/>
      <c r="BN1018" s="63"/>
      <c r="BO1018" s="63"/>
      <c r="BP1018" s="63"/>
      <c r="BQ1018" s="63"/>
      <c r="BR1018" s="63"/>
      <c r="BS1018" s="63">
        <v>7</v>
      </c>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v>2003108</v>
      </c>
      <c r="CO1018" s="63" t="s">
        <v>3607</v>
      </c>
      <c r="CP1018" s="66"/>
      <c r="CQ1018" s="64">
        <v>37903</v>
      </c>
      <c r="CR1018" s="78" t="s">
        <v>2043</v>
      </c>
      <c r="CS1018" s="78" t="s">
        <v>6954</v>
      </c>
    </row>
    <row r="1019" spans="1:97">
      <c r="A1019" s="63" t="s">
        <v>3591</v>
      </c>
      <c r="B1019" s="63" t="s">
        <v>861</v>
      </c>
      <c r="C1019" s="63">
        <v>5161</v>
      </c>
      <c r="D1019" s="19" t="s">
        <v>3782</v>
      </c>
      <c r="E1019" s="63" t="s">
        <v>2393</v>
      </c>
      <c r="F1019" s="63" t="s">
        <v>7278</v>
      </c>
      <c r="G1019" s="65" t="s">
        <v>3598</v>
      </c>
      <c r="H1019" s="65">
        <v>25</v>
      </c>
      <c r="I1019" s="65">
        <v>19</v>
      </c>
      <c r="J1019" s="65">
        <v>92</v>
      </c>
      <c r="K1019" s="23">
        <v>41.590088000000002</v>
      </c>
      <c r="L1019" s="23">
        <v>-107.704742</v>
      </c>
      <c r="M1019" s="61" t="s">
        <v>913</v>
      </c>
      <c r="N1019" s="63" t="s">
        <v>914</v>
      </c>
      <c r="O1019" s="63"/>
      <c r="P1019" s="63" t="s">
        <v>5150</v>
      </c>
      <c r="Q1019" s="63"/>
      <c r="R1019" s="63"/>
      <c r="S1019" s="55">
        <f>IF(U1019&gt;0,V1019-U1019,"")</f>
        <v>998</v>
      </c>
      <c r="T1019" s="63"/>
      <c r="U1019" s="66">
        <v>7942</v>
      </c>
      <c r="V1019" s="63">
        <v>8940</v>
      </c>
      <c r="W1019" s="66">
        <v>9040</v>
      </c>
      <c r="X1019" s="66"/>
      <c r="Y1019" s="63"/>
      <c r="Z1019" s="64">
        <v>38286</v>
      </c>
      <c r="AA1019" s="63">
        <v>8.1</v>
      </c>
      <c r="AB1019" s="63"/>
      <c r="AC1019" s="63">
        <v>12</v>
      </c>
      <c r="AD1019" s="63">
        <v>10.7</v>
      </c>
      <c r="AE1019" s="63">
        <v>5740</v>
      </c>
      <c r="AF1019" s="63">
        <v>70.3</v>
      </c>
      <c r="AG1019" s="63"/>
      <c r="AH1019" s="63">
        <v>5830</v>
      </c>
      <c r="AI1019" s="63">
        <v>4060</v>
      </c>
      <c r="AJ1019" s="63">
        <v>0</v>
      </c>
      <c r="AK1019" s="63">
        <v>0</v>
      </c>
      <c r="AL1019" s="63">
        <v>28</v>
      </c>
      <c r="AM1019" s="63">
        <v>14400</v>
      </c>
      <c r="AN1019" s="63"/>
      <c r="AO1019" s="63" t="s">
        <v>3536</v>
      </c>
      <c r="AP1019" s="17">
        <f t="shared" si="355"/>
        <v>0.5988</v>
      </c>
      <c r="AQ1019" s="17">
        <f t="shared" si="356"/>
        <v>0.88050299999999992</v>
      </c>
      <c r="AR1019" s="17">
        <f t="shared" si="377"/>
        <v>249.68999999999997</v>
      </c>
      <c r="AS1019" s="17">
        <f t="shared" si="374"/>
        <v>1.7982739999999999</v>
      </c>
      <c r="AT1019" s="17">
        <f t="shared" si="357"/>
        <v>252.96757699999995</v>
      </c>
      <c r="AU1019" s="5">
        <f t="shared" si="358"/>
        <v>164.46429999999998</v>
      </c>
      <c r="AV1019" s="5">
        <f t="shared" si="359"/>
        <v>66.543399999999991</v>
      </c>
      <c r="AW1019" s="5">
        <f t="shared" si="375"/>
        <v>0</v>
      </c>
      <c r="AX1019" s="5">
        <f t="shared" si="376"/>
        <v>0</v>
      </c>
      <c r="AY1019" s="5">
        <f t="shared" si="360"/>
        <v>0.58296000000000003</v>
      </c>
      <c r="AZ1019" s="5">
        <f t="shared" si="361"/>
        <v>231.59065999999999</v>
      </c>
      <c r="BA1019" s="7">
        <f t="shared" si="362"/>
        <v>4.4116300926693289E-2</v>
      </c>
      <c r="BB1019" s="62">
        <f t="shared" si="363"/>
        <v>15751</v>
      </c>
      <c r="BC1019" s="28">
        <f t="shared" si="364"/>
        <v>4.4807800736293986E-2</v>
      </c>
      <c r="BD1019" s="32">
        <f t="shared" si="365"/>
        <v>2.3671017728884684E-3</v>
      </c>
      <c r="BE1019" s="32">
        <f t="shared" si="366"/>
        <v>3.4806950773774463E-3</v>
      </c>
      <c r="BF1019" s="35">
        <f t="shared" si="367"/>
        <v>0.99415220314973418</v>
      </c>
      <c r="BG1019" s="37">
        <f t="shared" si="368"/>
        <v>0.71015083250766675</v>
      </c>
      <c r="BH1019" s="33">
        <f t="shared" si="369"/>
        <v>0.28733196753271484</v>
      </c>
      <c r="BI1019" s="33">
        <f t="shared" si="370"/>
        <v>2.5171999596184064E-3</v>
      </c>
      <c r="BJ1019" s="63">
        <v>0</v>
      </c>
      <c r="BK1019" s="63">
        <v>0.1</v>
      </c>
      <c r="BL1019" s="63">
        <v>0</v>
      </c>
      <c r="BM1019" s="63">
        <v>0</v>
      </c>
      <c r="BN1019" s="63">
        <v>0</v>
      </c>
      <c r="BO1019" s="63">
        <v>0</v>
      </c>
      <c r="BP1019" s="63">
        <v>0</v>
      </c>
      <c r="BQ1019" s="63">
        <v>0</v>
      </c>
      <c r="BR1019" s="63">
        <v>0</v>
      </c>
      <c r="BS1019" s="63">
        <v>0</v>
      </c>
      <c r="BT1019" s="63">
        <v>0</v>
      </c>
      <c r="BU1019" s="63">
        <v>0</v>
      </c>
      <c r="BV1019" s="63">
        <v>0</v>
      </c>
      <c r="BW1019" s="63">
        <v>0</v>
      </c>
      <c r="BX1019" s="63"/>
      <c r="BY1019" s="63"/>
      <c r="BZ1019" s="63"/>
      <c r="CA1019" s="63"/>
      <c r="CB1019" s="63"/>
      <c r="CC1019" s="63"/>
      <c r="CD1019" s="63"/>
      <c r="CE1019" s="63"/>
      <c r="CF1019" s="63"/>
      <c r="CG1019" s="63"/>
      <c r="CH1019" s="63"/>
      <c r="CI1019" s="63"/>
      <c r="CJ1019" s="63"/>
      <c r="CK1019" s="63"/>
      <c r="CL1019" s="63"/>
      <c r="CM1019" s="63"/>
      <c r="CN1019" s="63">
        <v>20041026</v>
      </c>
      <c r="CO1019" s="63" t="s">
        <v>2731</v>
      </c>
      <c r="CP1019" s="66" t="s">
        <v>915</v>
      </c>
      <c r="CQ1019" s="64">
        <v>38288</v>
      </c>
      <c r="CR1019" s="78" t="s">
        <v>2043</v>
      </c>
      <c r="CS1019" s="78" t="s">
        <v>6954</v>
      </c>
    </row>
    <row r="1020" spans="1:97">
      <c r="A1020" s="63" t="s">
        <v>3591</v>
      </c>
      <c r="B1020" s="63" t="s">
        <v>861</v>
      </c>
      <c r="C1020" s="63">
        <v>4072</v>
      </c>
      <c r="D1020" s="19" t="s">
        <v>3782</v>
      </c>
      <c r="E1020" s="63" t="s">
        <v>2393</v>
      </c>
      <c r="F1020" s="63" t="s">
        <v>7278</v>
      </c>
      <c r="G1020" s="65" t="s">
        <v>3599</v>
      </c>
      <c r="H1020" s="65">
        <v>25</v>
      </c>
      <c r="I1020" s="65">
        <v>19</v>
      </c>
      <c r="J1020" s="65">
        <v>92</v>
      </c>
      <c r="K1020" s="23">
        <v>41.590083999999997</v>
      </c>
      <c r="L1020" s="23">
        <v>-107.714134</v>
      </c>
      <c r="M1020" s="61" t="s">
        <v>903</v>
      </c>
      <c r="N1020" s="63" t="s">
        <v>904</v>
      </c>
      <c r="O1020" s="63"/>
      <c r="P1020" s="63" t="s">
        <v>5150</v>
      </c>
      <c r="Q1020" s="63"/>
      <c r="R1020" s="63"/>
      <c r="S1020" s="55"/>
      <c r="T1020" s="63"/>
      <c r="U1020" s="66" t="s">
        <v>905</v>
      </c>
      <c r="V1020" s="63"/>
      <c r="W1020" s="66">
        <v>8864</v>
      </c>
      <c r="X1020" s="66">
        <v>8864</v>
      </c>
      <c r="Y1020" s="63"/>
      <c r="Z1020" s="64">
        <v>37788</v>
      </c>
      <c r="AA1020" s="63">
        <v>8.11</v>
      </c>
      <c r="AB1020" s="63"/>
      <c r="AC1020" s="63">
        <v>45.5</v>
      </c>
      <c r="AD1020" s="63">
        <v>13.5</v>
      </c>
      <c r="AE1020" s="63">
        <v>4208</v>
      </c>
      <c r="AF1020" s="63">
        <v>35.200000000000003</v>
      </c>
      <c r="AG1020" s="63"/>
      <c r="AH1020" s="63">
        <v>4949</v>
      </c>
      <c r="AI1020" s="63">
        <v>2776</v>
      </c>
      <c r="AJ1020" s="63"/>
      <c r="AK1020" s="63"/>
      <c r="AL1020" s="63">
        <v>24</v>
      </c>
      <c r="AM1020" s="63">
        <v>11348</v>
      </c>
      <c r="AN1020" s="63"/>
      <c r="AO1020" s="63" t="s">
        <v>3553</v>
      </c>
      <c r="AP1020" s="17">
        <f t="shared" si="355"/>
        <v>2.2704499999999999</v>
      </c>
      <c r="AQ1020" s="17">
        <f t="shared" si="356"/>
        <v>1.1109150000000001</v>
      </c>
      <c r="AR1020" s="17">
        <f t="shared" si="377"/>
        <v>183.04799999999997</v>
      </c>
      <c r="AS1020" s="17">
        <f t="shared" si="374"/>
        <v>0.90041599999999999</v>
      </c>
      <c r="AT1020" s="17">
        <f t="shared" si="357"/>
        <v>187.32978099999997</v>
      </c>
      <c r="AU1020" s="5">
        <f t="shared" si="358"/>
        <v>139.61129</v>
      </c>
      <c r="AV1020" s="5">
        <f t="shared" si="359"/>
        <v>45.498639999999995</v>
      </c>
      <c r="AW1020" s="5">
        <f t="shared" si="375"/>
        <v>0</v>
      </c>
      <c r="AX1020" s="5">
        <f t="shared" si="376"/>
        <v>0</v>
      </c>
      <c r="AY1020" s="5">
        <f t="shared" si="360"/>
        <v>0.49968000000000001</v>
      </c>
      <c r="AZ1020" s="5">
        <f t="shared" si="361"/>
        <v>185.60961</v>
      </c>
      <c r="BA1020" s="7">
        <f t="shared" si="362"/>
        <v>4.6124679814258749E-3</v>
      </c>
      <c r="BB1020" s="62">
        <f t="shared" si="363"/>
        <v>12051.2</v>
      </c>
      <c r="BC1020" s="28">
        <f t="shared" si="364"/>
        <v>3.0052309480666037E-2</v>
      </c>
      <c r="BD1020" s="32">
        <f t="shared" si="365"/>
        <v>1.2120069686090116E-2</v>
      </c>
      <c r="BE1020" s="32">
        <f t="shared" si="366"/>
        <v>5.9302636989683995E-3</v>
      </c>
      <c r="BF1020" s="35">
        <f t="shared" si="367"/>
        <v>0.98194966661494154</v>
      </c>
      <c r="BG1020" s="36">
        <f t="shared" si="368"/>
        <v>0.75217705591860251</v>
      </c>
      <c r="BH1020" s="33">
        <f t="shared" si="369"/>
        <v>0.24513084209379027</v>
      </c>
      <c r="BI1020" s="33">
        <f t="shared" si="370"/>
        <v>2.6921019876072149E-3</v>
      </c>
      <c r="BJ1020" s="63"/>
      <c r="BK1020" s="63">
        <v>0.3</v>
      </c>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v>20030616</v>
      </c>
      <c r="CO1020" s="63" t="s">
        <v>3607</v>
      </c>
      <c r="CP1020" s="66"/>
      <c r="CQ1020" s="64">
        <v>37788</v>
      </c>
      <c r="CR1020" s="78" t="s">
        <v>2043</v>
      </c>
      <c r="CS1020" s="78" t="s">
        <v>6954</v>
      </c>
    </row>
    <row r="1021" spans="1:97">
      <c r="A1021" s="63" t="s">
        <v>3591</v>
      </c>
      <c r="B1021" s="63" t="s">
        <v>861</v>
      </c>
      <c r="C1021" s="63">
        <v>4234</v>
      </c>
      <c r="D1021" s="19" t="s">
        <v>3782</v>
      </c>
      <c r="E1021" s="63" t="s">
        <v>2393</v>
      </c>
      <c r="F1021" s="63" t="s">
        <v>7278</v>
      </c>
      <c r="G1021" s="65" t="s">
        <v>3594</v>
      </c>
      <c r="H1021" s="65">
        <v>25</v>
      </c>
      <c r="I1021" s="65">
        <v>19</v>
      </c>
      <c r="J1021" s="65">
        <v>92</v>
      </c>
      <c r="K1021" s="23">
        <v>41.597512999999999</v>
      </c>
      <c r="L1021" s="23">
        <v>-107.714398</v>
      </c>
      <c r="M1021" s="61" t="s">
        <v>872</v>
      </c>
      <c r="N1021" s="63" t="s">
        <v>873</v>
      </c>
      <c r="O1021" s="63"/>
      <c r="P1021" s="63" t="s">
        <v>5150</v>
      </c>
      <c r="Q1021" s="63"/>
      <c r="R1021" s="63"/>
      <c r="S1021" s="55"/>
      <c r="T1021" s="63"/>
      <c r="U1021" s="66" t="s">
        <v>874</v>
      </c>
      <c r="V1021" s="63"/>
      <c r="W1021" s="66">
        <v>8880</v>
      </c>
      <c r="X1021" s="66"/>
      <c r="Y1021" s="63"/>
      <c r="Z1021" s="64">
        <v>38053</v>
      </c>
      <c r="AA1021" s="63">
        <v>7.92</v>
      </c>
      <c r="AB1021" s="63"/>
      <c r="AC1021" s="63">
        <v>25.4</v>
      </c>
      <c r="AD1021" s="63">
        <v>4.7300000000000004</v>
      </c>
      <c r="AE1021" s="63">
        <v>3940</v>
      </c>
      <c r="AF1021" s="63">
        <v>43.1</v>
      </c>
      <c r="AG1021" s="63"/>
      <c r="AH1021" s="63">
        <v>3799</v>
      </c>
      <c r="AI1021" s="63">
        <v>4232</v>
      </c>
      <c r="AJ1021" s="63"/>
      <c r="AK1021" s="63"/>
      <c r="AL1021" s="63">
        <v>14</v>
      </c>
      <c r="AM1021" s="63">
        <v>12205</v>
      </c>
      <c r="AN1021" s="63"/>
      <c r="AO1021" s="63" t="s">
        <v>6341</v>
      </c>
      <c r="AP1021" s="17">
        <f t="shared" si="355"/>
        <v>1.26746</v>
      </c>
      <c r="AQ1021" s="17">
        <f t="shared" si="356"/>
        <v>0.38923170000000007</v>
      </c>
      <c r="AR1021" s="17">
        <f t="shared" si="377"/>
        <v>171.39</v>
      </c>
      <c r="AS1021" s="17">
        <f t="shared" si="374"/>
        <v>1.102498</v>
      </c>
      <c r="AT1021" s="17">
        <f t="shared" si="357"/>
        <v>174.14918969999999</v>
      </c>
      <c r="AU1021" s="5">
        <f t="shared" si="358"/>
        <v>107.16978999999999</v>
      </c>
      <c r="AV1021" s="5">
        <f t="shared" si="359"/>
        <v>69.362479999999991</v>
      </c>
      <c r="AW1021" s="5">
        <f t="shared" si="375"/>
        <v>0</v>
      </c>
      <c r="AX1021" s="5">
        <f t="shared" si="376"/>
        <v>0</v>
      </c>
      <c r="AY1021" s="5">
        <f t="shared" si="360"/>
        <v>0.29148000000000002</v>
      </c>
      <c r="AZ1021" s="5">
        <f t="shared" si="361"/>
        <v>176.82374999999999</v>
      </c>
      <c r="BA1021" s="7">
        <f t="shared" si="362"/>
        <v>-7.6204174096331226E-3</v>
      </c>
      <c r="BB1021" s="62">
        <f t="shared" si="363"/>
        <v>12058.23</v>
      </c>
      <c r="BC1021" s="28">
        <f t="shared" si="364"/>
        <v>-6.0490709604615889E-3</v>
      </c>
      <c r="BD1021" s="32">
        <f t="shared" si="365"/>
        <v>7.2780126177067134E-3</v>
      </c>
      <c r="BE1021" s="32">
        <f t="shared" si="366"/>
        <v>2.2350474364567201E-3</v>
      </c>
      <c r="BF1021" s="35">
        <f t="shared" si="367"/>
        <v>0.99048693994583648</v>
      </c>
      <c r="BG1021" s="37">
        <f t="shared" si="368"/>
        <v>0.6060825539555631</v>
      </c>
      <c r="BH1021" s="33">
        <f t="shared" si="369"/>
        <v>0.39226902494715782</v>
      </c>
      <c r="BI1021" s="33">
        <f t="shared" si="370"/>
        <v>1.6484210972790704E-3</v>
      </c>
      <c r="BJ1021" s="63"/>
      <c r="BK1021" s="63">
        <v>4.3600000000000003</v>
      </c>
      <c r="BL1021" s="63"/>
      <c r="BM1021" s="63"/>
      <c r="BN1021" s="63"/>
      <c r="BO1021" s="63"/>
      <c r="BP1021" s="63"/>
      <c r="BQ1021" s="63"/>
      <c r="BR1021" s="63"/>
      <c r="BS1021" s="63">
        <v>6.85</v>
      </c>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v>200437</v>
      </c>
      <c r="CO1021" s="63" t="s">
        <v>3607</v>
      </c>
      <c r="CP1021" s="66"/>
      <c r="CQ1021" s="64">
        <v>38054</v>
      </c>
      <c r="CR1021" s="78" t="s">
        <v>2043</v>
      </c>
      <c r="CS1021" s="78" t="s">
        <v>6954</v>
      </c>
    </row>
    <row r="1022" spans="1:97">
      <c r="A1022" s="63" t="s">
        <v>3591</v>
      </c>
      <c r="B1022" s="63" t="s">
        <v>861</v>
      </c>
      <c r="C1022" s="63">
        <v>4235</v>
      </c>
      <c r="D1022" s="19" t="s">
        <v>3782</v>
      </c>
      <c r="E1022" s="63" t="s">
        <v>2393</v>
      </c>
      <c r="F1022" s="63" t="s">
        <v>7278</v>
      </c>
      <c r="G1022" s="65" t="s">
        <v>259</v>
      </c>
      <c r="H1022" s="65">
        <v>25</v>
      </c>
      <c r="I1022" s="65">
        <v>19</v>
      </c>
      <c r="J1022" s="65">
        <v>92</v>
      </c>
      <c r="K1022" s="23">
        <v>41.597270000000002</v>
      </c>
      <c r="L1022" s="23">
        <v>-107.703621</v>
      </c>
      <c r="M1022" s="61" t="s">
        <v>862</v>
      </c>
      <c r="N1022" s="63" t="s">
        <v>863</v>
      </c>
      <c r="O1022" s="63"/>
      <c r="P1022" s="63" t="s">
        <v>5150</v>
      </c>
      <c r="Q1022" s="63"/>
      <c r="R1022" s="63"/>
      <c r="S1022" s="55"/>
      <c r="T1022" s="63"/>
      <c r="U1022" s="66" t="s">
        <v>864</v>
      </c>
      <c r="V1022" s="63"/>
      <c r="W1022" s="66">
        <v>8894</v>
      </c>
      <c r="X1022" s="66"/>
      <c r="Y1022" s="63"/>
      <c r="Z1022" s="64">
        <v>38050</v>
      </c>
      <c r="AA1022" s="63">
        <v>8.41</v>
      </c>
      <c r="AB1022" s="63"/>
      <c r="AC1022" s="63">
        <v>11</v>
      </c>
      <c r="AD1022" s="63">
        <v>4.75</v>
      </c>
      <c r="AE1022" s="63">
        <v>3160</v>
      </c>
      <c r="AF1022" s="63">
        <v>32.299999999999997</v>
      </c>
      <c r="AG1022" s="63"/>
      <c r="AH1022" s="63">
        <v>3099</v>
      </c>
      <c r="AI1022" s="63">
        <v>3277</v>
      </c>
      <c r="AJ1022" s="63">
        <v>103</v>
      </c>
      <c r="AK1022" s="63"/>
      <c r="AL1022" s="63">
        <v>23</v>
      </c>
      <c r="AM1022" s="63">
        <v>10140</v>
      </c>
      <c r="AN1022" s="63"/>
      <c r="AO1022" s="63" t="s">
        <v>6341</v>
      </c>
      <c r="AP1022" s="17">
        <f t="shared" si="355"/>
        <v>0.54889999999999994</v>
      </c>
      <c r="AQ1022" s="17">
        <f t="shared" si="356"/>
        <v>0.39087749999999999</v>
      </c>
      <c r="AR1022" s="17">
        <f t="shared" si="377"/>
        <v>137.45999999999998</v>
      </c>
      <c r="AS1022" s="17">
        <f t="shared" si="374"/>
        <v>0.82623399999999991</v>
      </c>
      <c r="AT1022" s="17">
        <f t="shared" si="357"/>
        <v>139.22601149999997</v>
      </c>
      <c r="AU1022" s="5">
        <f t="shared" si="358"/>
        <v>87.422789999999992</v>
      </c>
      <c r="AV1022" s="5">
        <f t="shared" si="359"/>
        <v>53.710029999999996</v>
      </c>
      <c r="AW1022" s="5">
        <f t="shared" si="375"/>
        <v>3.4329899999999998</v>
      </c>
      <c r="AX1022" s="5">
        <f t="shared" si="376"/>
        <v>0</v>
      </c>
      <c r="AY1022" s="5">
        <f t="shared" si="360"/>
        <v>0.47886000000000006</v>
      </c>
      <c r="AZ1022" s="5">
        <f t="shared" si="361"/>
        <v>145.04466999999997</v>
      </c>
      <c r="BA1022" s="7">
        <f t="shared" si="362"/>
        <v>-2.0468725333533912E-2</v>
      </c>
      <c r="BB1022" s="62">
        <f t="shared" si="363"/>
        <v>9710.0499999999993</v>
      </c>
      <c r="BC1022" s="28">
        <f t="shared" si="364"/>
        <v>-2.1659895063236654E-2</v>
      </c>
      <c r="BD1022" s="32">
        <f t="shared" si="365"/>
        <v>3.942510412287434E-3</v>
      </c>
      <c r="BE1022" s="32">
        <f t="shared" si="366"/>
        <v>2.8075033952976529E-3</v>
      </c>
      <c r="BF1022" s="35">
        <f t="shared" si="367"/>
        <v>0.993249986192415</v>
      </c>
      <c r="BG1022" s="37">
        <f t="shared" si="368"/>
        <v>0.60273011066177073</v>
      </c>
      <c r="BH1022" s="33">
        <f t="shared" si="369"/>
        <v>0.37029992208607188</v>
      </c>
      <c r="BI1022" s="33">
        <f t="shared" si="370"/>
        <v>3.3014656795041153E-3</v>
      </c>
      <c r="BJ1022" s="63"/>
      <c r="BK1022" s="63">
        <v>1.19</v>
      </c>
      <c r="BL1022" s="63"/>
      <c r="BM1022" s="63"/>
      <c r="BN1022" s="63"/>
      <c r="BO1022" s="63"/>
      <c r="BP1022" s="63"/>
      <c r="BQ1022" s="63"/>
      <c r="BR1022" s="63"/>
      <c r="BS1022" s="63">
        <v>3.76</v>
      </c>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v>200434</v>
      </c>
      <c r="CO1022" s="63" t="s">
        <v>3607</v>
      </c>
      <c r="CP1022" s="66"/>
      <c r="CQ1022" s="64">
        <v>38051</v>
      </c>
      <c r="CR1022" s="78" t="s">
        <v>2043</v>
      </c>
      <c r="CS1022" s="78" t="s">
        <v>6954</v>
      </c>
    </row>
    <row r="1023" spans="1:97">
      <c r="A1023" s="63" t="s">
        <v>3591</v>
      </c>
      <c r="B1023" s="63" t="s">
        <v>887</v>
      </c>
      <c r="C1023" s="63">
        <v>4073</v>
      </c>
      <c r="D1023" s="19" t="s">
        <v>3782</v>
      </c>
      <c r="E1023" s="63" t="s">
        <v>2393</v>
      </c>
      <c r="F1023" s="63" t="s">
        <v>7278</v>
      </c>
      <c r="G1023" s="65" t="s">
        <v>3598</v>
      </c>
      <c r="H1023" s="65">
        <v>27</v>
      </c>
      <c r="I1023" s="65">
        <v>19</v>
      </c>
      <c r="J1023" s="65">
        <v>92</v>
      </c>
      <c r="K1023" s="23">
        <v>41.590201999999998</v>
      </c>
      <c r="L1023" s="23">
        <v>-107.743246</v>
      </c>
      <c r="M1023" s="61" t="s">
        <v>900</v>
      </c>
      <c r="N1023" s="63" t="s">
        <v>901</v>
      </c>
      <c r="O1023" s="63"/>
      <c r="P1023" s="63" t="s">
        <v>5150</v>
      </c>
      <c r="Q1023" s="63"/>
      <c r="R1023" s="63"/>
      <c r="S1023" s="55"/>
      <c r="T1023" s="63"/>
      <c r="U1023" s="66" t="s">
        <v>902</v>
      </c>
      <c r="V1023" s="63"/>
      <c r="W1023" s="66">
        <v>9090</v>
      </c>
      <c r="X1023" s="66">
        <v>9083</v>
      </c>
      <c r="Y1023" s="63"/>
      <c r="Z1023" s="64">
        <v>37788</v>
      </c>
      <c r="AA1023" s="63">
        <v>8.0500000000000007</v>
      </c>
      <c r="AB1023" s="63"/>
      <c r="AC1023" s="63">
        <v>31.5</v>
      </c>
      <c r="AD1023" s="63">
        <v>8</v>
      </c>
      <c r="AE1023" s="63">
        <v>4503</v>
      </c>
      <c r="AF1023" s="63">
        <v>22.9</v>
      </c>
      <c r="AG1023" s="63"/>
      <c r="AH1023" s="63">
        <v>5048</v>
      </c>
      <c r="AI1023" s="63">
        <v>3373</v>
      </c>
      <c r="AJ1023" s="63"/>
      <c r="AK1023" s="63"/>
      <c r="AL1023" s="63">
        <v>29</v>
      </c>
      <c r="AM1023" s="63">
        <v>12244</v>
      </c>
      <c r="AN1023" s="63"/>
      <c r="AO1023" s="63" t="s">
        <v>3553</v>
      </c>
      <c r="AP1023" s="17">
        <f t="shared" si="355"/>
        <v>1.57185</v>
      </c>
      <c r="AQ1023" s="17">
        <f t="shared" si="356"/>
        <v>0.65832000000000002</v>
      </c>
      <c r="AR1023" s="17">
        <f t="shared" si="377"/>
        <v>195.88049999999998</v>
      </c>
      <c r="AS1023" s="17">
        <f t="shared" si="374"/>
        <v>0.58578199999999991</v>
      </c>
      <c r="AT1023" s="17">
        <f t="shared" si="357"/>
        <v>198.69645199999997</v>
      </c>
      <c r="AU1023" s="5">
        <f t="shared" si="358"/>
        <v>142.40407999999999</v>
      </c>
      <c r="AV1023" s="5">
        <f t="shared" si="359"/>
        <v>55.283469999999994</v>
      </c>
      <c r="AW1023" s="5">
        <f t="shared" si="375"/>
        <v>0</v>
      </c>
      <c r="AX1023" s="5">
        <f t="shared" si="376"/>
        <v>0</v>
      </c>
      <c r="AY1023" s="5">
        <f t="shared" si="360"/>
        <v>0.60378000000000009</v>
      </c>
      <c r="AZ1023" s="5">
        <f t="shared" si="361"/>
        <v>198.29132999999999</v>
      </c>
      <c r="BA1023" s="7">
        <f t="shared" si="362"/>
        <v>1.0204898446974809E-3</v>
      </c>
      <c r="BB1023" s="62">
        <f t="shared" si="363"/>
        <v>13015.4</v>
      </c>
      <c r="BC1023" s="28">
        <f t="shared" si="364"/>
        <v>3.0539126028330033E-2</v>
      </c>
      <c r="BD1023" s="32">
        <f t="shared" si="365"/>
        <v>7.9108106067238698E-3</v>
      </c>
      <c r="BE1023" s="32">
        <f t="shared" si="366"/>
        <v>3.3131945405849529E-3</v>
      </c>
      <c r="BF1023" s="35">
        <f t="shared" si="367"/>
        <v>0.9887759948526913</v>
      </c>
      <c r="BG1023" s="37">
        <f t="shared" si="368"/>
        <v>0.71815585683952998</v>
      </c>
      <c r="BH1023" s="33">
        <f t="shared" si="369"/>
        <v>0.27879922939646429</v>
      </c>
      <c r="BI1023" s="33">
        <f t="shared" si="370"/>
        <v>3.0449137640057187E-3</v>
      </c>
      <c r="BJ1023" s="63"/>
      <c r="BK1023" s="63">
        <v>0.6</v>
      </c>
      <c r="BL1023" s="63"/>
      <c r="BM1023" s="63"/>
      <c r="BN1023" s="63"/>
      <c r="BO1023" s="63"/>
      <c r="BP1023" s="63"/>
      <c r="BQ1023" s="63"/>
      <c r="BR1023" s="63"/>
      <c r="BS1023" s="63">
        <v>12.6</v>
      </c>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v>20030603</v>
      </c>
      <c r="CO1023" s="63" t="s">
        <v>3607</v>
      </c>
      <c r="CP1023" s="66"/>
      <c r="CQ1023" s="64">
        <v>37790</v>
      </c>
      <c r="CR1023" s="78" t="s">
        <v>2043</v>
      </c>
      <c r="CS1023" s="78" t="s">
        <v>6954</v>
      </c>
    </row>
    <row r="1024" spans="1:97">
      <c r="A1024" s="63" t="s">
        <v>3591</v>
      </c>
      <c r="B1024" s="63" t="s">
        <v>887</v>
      </c>
      <c r="C1024" s="63">
        <v>4231</v>
      </c>
      <c r="D1024" s="19" t="s">
        <v>3782</v>
      </c>
      <c r="E1024" s="63" t="s">
        <v>2393</v>
      </c>
      <c r="F1024" s="63" t="s">
        <v>7278</v>
      </c>
      <c r="G1024" s="65" t="s">
        <v>259</v>
      </c>
      <c r="H1024" s="65">
        <v>27</v>
      </c>
      <c r="I1024" s="65">
        <v>19</v>
      </c>
      <c r="J1024" s="65">
        <v>92</v>
      </c>
      <c r="K1024" s="23">
        <v>41.597320000000003</v>
      </c>
      <c r="L1024" s="23">
        <v>-107.74238</v>
      </c>
      <c r="M1024" s="61" t="s">
        <v>888</v>
      </c>
      <c r="N1024" s="63" t="s">
        <v>889</v>
      </c>
      <c r="O1024" s="63"/>
      <c r="P1024" s="63" t="s">
        <v>5150</v>
      </c>
      <c r="Q1024" s="63"/>
      <c r="R1024" s="63"/>
      <c r="S1024" s="55"/>
      <c r="T1024" s="63"/>
      <c r="U1024" s="66" t="s">
        <v>890</v>
      </c>
      <c r="V1024" s="63"/>
      <c r="W1024" s="66">
        <v>9181</v>
      </c>
      <c r="X1024" s="66">
        <v>9179</v>
      </c>
      <c r="Y1024" s="63"/>
      <c r="Z1024" s="64">
        <v>38053</v>
      </c>
      <c r="AA1024" s="63">
        <v>7.94</v>
      </c>
      <c r="AB1024" s="63"/>
      <c r="AC1024" s="63">
        <v>29.4</v>
      </c>
      <c r="AD1024" s="63">
        <v>6.13</v>
      </c>
      <c r="AE1024" s="63">
        <v>3680</v>
      </c>
      <c r="AF1024" s="63">
        <v>32.799999999999997</v>
      </c>
      <c r="AG1024" s="63"/>
      <c r="AH1024" s="63">
        <v>4049</v>
      </c>
      <c r="AI1024" s="63">
        <v>2916</v>
      </c>
      <c r="AJ1024" s="63"/>
      <c r="AK1024" s="63"/>
      <c r="AL1024" s="63">
        <v>45</v>
      </c>
      <c r="AM1024" s="63">
        <v>10150</v>
      </c>
      <c r="AN1024" s="63"/>
      <c r="AO1024" s="63" t="s">
        <v>6341</v>
      </c>
      <c r="AP1024" s="17">
        <f t="shared" si="355"/>
        <v>1.46706</v>
      </c>
      <c r="AQ1024" s="17">
        <f t="shared" si="356"/>
        <v>0.50443769999999999</v>
      </c>
      <c r="AR1024" s="17">
        <f t="shared" si="377"/>
        <v>160.07999999999998</v>
      </c>
      <c r="AS1024" s="17">
        <f t="shared" si="374"/>
        <v>0.83902399999999988</v>
      </c>
      <c r="AT1024" s="17">
        <f t="shared" si="357"/>
        <v>162.89052169999997</v>
      </c>
      <c r="AU1024" s="5">
        <f t="shared" si="358"/>
        <v>114.22229</v>
      </c>
      <c r="AV1024" s="5">
        <f t="shared" si="359"/>
        <v>47.793239999999997</v>
      </c>
      <c r="AW1024" s="5">
        <f t="shared" si="375"/>
        <v>0</v>
      </c>
      <c r="AX1024" s="5">
        <f t="shared" si="376"/>
        <v>0</v>
      </c>
      <c r="AY1024" s="5">
        <f t="shared" si="360"/>
        <v>0.93690000000000007</v>
      </c>
      <c r="AZ1024" s="5">
        <f t="shared" si="361"/>
        <v>162.95243000000002</v>
      </c>
      <c r="BA1024" s="7">
        <f t="shared" si="362"/>
        <v>-1.899942892030209E-4</v>
      </c>
      <c r="BB1024" s="62">
        <f t="shared" si="363"/>
        <v>10758.33</v>
      </c>
      <c r="BC1024" s="28">
        <f t="shared" si="364"/>
        <v>2.909510228698322E-2</v>
      </c>
      <c r="BD1024" s="32">
        <f t="shared" si="365"/>
        <v>9.0064172223717574E-3</v>
      </c>
      <c r="BE1024" s="32">
        <f t="shared" si="366"/>
        <v>3.0967897624457059E-3</v>
      </c>
      <c r="BF1024" s="35">
        <f t="shared" si="367"/>
        <v>0.98789679301518263</v>
      </c>
      <c r="BG1024" s="37">
        <f t="shared" si="368"/>
        <v>0.70095481239524926</v>
      </c>
      <c r="BH1024" s="33">
        <f t="shared" si="369"/>
        <v>0.29329565689815112</v>
      </c>
      <c r="BI1024" s="33">
        <f t="shared" si="370"/>
        <v>5.7495307065994657E-3</v>
      </c>
      <c r="BJ1024" s="63"/>
      <c r="BK1024" s="63">
        <v>2.5499999999999998</v>
      </c>
      <c r="BL1024" s="63"/>
      <c r="BM1024" s="63"/>
      <c r="BN1024" s="63"/>
      <c r="BO1024" s="63"/>
      <c r="BP1024" s="63"/>
      <c r="BQ1024" s="63"/>
      <c r="BR1024" s="63"/>
      <c r="BS1024" s="63">
        <v>5.22</v>
      </c>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v>200437</v>
      </c>
      <c r="CO1024" s="63" t="s">
        <v>3607</v>
      </c>
      <c r="CP1024" s="66"/>
      <c r="CQ1024" s="64">
        <v>38054</v>
      </c>
      <c r="CR1024" s="78" t="s">
        <v>2043</v>
      </c>
      <c r="CS1024" s="78" t="s">
        <v>6954</v>
      </c>
    </row>
    <row r="1025" spans="1:97">
      <c r="A1025" s="63" t="s">
        <v>3591</v>
      </c>
      <c r="B1025" s="63" t="s">
        <v>4359</v>
      </c>
      <c r="C1025" s="63">
        <v>4230</v>
      </c>
      <c r="D1025" s="19" t="s">
        <v>3782</v>
      </c>
      <c r="E1025" s="63" t="s">
        <v>1707</v>
      </c>
      <c r="F1025" s="63" t="s">
        <v>1005</v>
      </c>
      <c r="G1025" s="65" t="s">
        <v>3604</v>
      </c>
      <c r="H1025" s="65">
        <v>23</v>
      </c>
      <c r="I1025" s="65">
        <v>19</v>
      </c>
      <c r="J1025" s="65">
        <v>95</v>
      </c>
      <c r="K1025" s="23">
        <v>41.604703999999998</v>
      </c>
      <c r="L1025" s="23">
        <v>-108.07757100000001</v>
      </c>
      <c r="M1025" s="61" t="s">
        <v>4360</v>
      </c>
      <c r="N1025" s="63" t="s">
        <v>4361</v>
      </c>
      <c r="O1025" s="63"/>
      <c r="P1025" s="63" t="s">
        <v>5150</v>
      </c>
      <c r="Q1025" s="63"/>
      <c r="R1025" s="63"/>
      <c r="S1025" s="55"/>
      <c r="T1025" s="63"/>
      <c r="U1025" s="66" t="s">
        <v>4362</v>
      </c>
      <c r="V1025" s="63"/>
      <c r="W1025" s="66">
        <v>10225</v>
      </c>
      <c r="X1025" s="66"/>
      <c r="Y1025" s="63"/>
      <c r="Z1025" s="64">
        <v>38055</v>
      </c>
      <c r="AA1025" s="63">
        <v>7.69</v>
      </c>
      <c r="AB1025" s="63"/>
      <c r="AC1025" s="63">
        <v>37.4</v>
      </c>
      <c r="AD1025" s="63">
        <v>8.06</v>
      </c>
      <c r="AE1025" s="63">
        <v>3110</v>
      </c>
      <c r="AF1025" s="63">
        <v>65.5</v>
      </c>
      <c r="AG1025" s="63"/>
      <c r="AH1025" s="63">
        <v>4049</v>
      </c>
      <c r="AI1025" s="63">
        <v>2297</v>
      </c>
      <c r="AJ1025" s="63"/>
      <c r="AK1025" s="63"/>
      <c r="AL1025" s="63">
        <v>31</v>
      </c>
      <c r="AM1025" s="63">
        <v>9128</v>
      </c>
      <c r="AN1025" s="63"/>
      <c r="AO1025" s="63" t="s">
        <v>6341</v>
      </c>
      <c r="AP1025" s="17">
        <f t="shared" si="355"/>
        <v>1.86626</v>
      </c>
      <c r="AQ1025" s="17">
        <f t="shared" si="356"/>
        <v>0.66325740000000011</v>
      </c>
      <c r="AR1025" s="17">
        <f t="shared" si="377"/>
        <v>135.285</v>
      </c>
      <c r="AS1025" s="17">
        <f t="shared" si="374"/>
        <v>1.6754899999999999</v>
      </c>
      <c r="AT1025" s="17">
        <f t="shared" si="357"/>
        <v>139.4900074</v>
      </c>
      <c r="AU1025" s="5">
        <f t="shared" si="358"/>
        <v>114.22229</v>
      </c>
      <c r="AV1025" s="5">
        <f t="shared" si="359"/>
        <v>37.647829999999999</v>
      </c>
      <c r="AW1025" s="5">
        <f t="shared" si="375"/>
        <v>0</v>
      </c>
      <c r="AX1025" s="5">
        <f t="shared" si="376"/>
        <v>0</v>
      </c>
      <c r="AY1025" s="5">
        <f t="shared" si="360"/>
        <v>0.6454200000000001</v>
      </c>
      <c r="AZ1025" s="5">
        <f t="shared" si="361"/>
        <v>152.51553999999999</v>
      </c>
      <c r="BA1025" s="7">
        <f t="shared" si="362"/>
        <v>-4.4607140912145536E-2</v>
      </c>
      <c r="BB1025" s="62">
        <f t="shared" si="363"/>
        <v>9597.9599999999991</v>
      </c>
      <c r="BC1025" s="28">
        <f t="shared" si="364"/>
        <v>2.5096710662630868E-2</v>
      </c>
      <c r="BD1025" s="32">
        <f t="shared" si="365"/>
        <v>1.3379166255603769E-2</v>
      </c>
      <c r="BE1025" s="32">
        <f t="shared" si="366"/>
        <v>4.7548739322814037E-3</v>
      </c>
      <c r="BF1025" s="35">
        <f t="shared" si="367"/>
        <v>0.98186595981211477</v>
      </c>
      <c r="BG1025" s="36">
        <f t="shared" si="368"/>
        <v>0.74892230654004177</v>
      </c>
      <c r="BH1025" s="33">
        <f t="shared" si="369"/>
        <v>0.24684586239539918</v>
      </c>
      <c r="BI1025" s="33">
        <f t="shared" si="370"/>
        <v>4.2318310645590614E-3</v>
      </c>
      <c r="BJ1025" s="63"/>
      <c r="BK1025" s="63">
        <v>0.97899999999999998</v>
      </c>
      <c r="BL1025" s="63"/>
      <c r="BM1025" s="63"/>
      <c r="BN1025" s="63"/>
      <c r="BO1025" s="63"/>
      <c r="BP1025" s="63"/>
      <c r="BQ1025" s="63"/>
      <c r="BR1025" s="63"/>
      <c r="BS1025" s="63">
        <v>12.1</v>
      </c>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v>200439</v>
      </c>
      <c r="CO1025" s="63" t="s">
        <v>3607</v>
      </c>
      <c r="CP1025" s="66"/>
      <c r="CQ1025" s="64">
        <v>38056</v>
      </c>
      <c r="CR1025" s="78" t="s">
        <v>2039</v>
      </c>
      <c r="CS1025" s="78" t="s">
        <v>6954</v>
      </c>
    </row>
    <row r="1026" spans="1:97">
      <c r="A1026" s="63" t="s">
        <v>3591</v>
      </c>
      <c r="B1026" s="63" t="s">
        <v>7445</v>
      </c>
      <c r="C1026" s="63">
        <v>3702</v>
      </c>
      <c r="D1026" s="19" t="s">
        <v>3782</v>
      </c>
      <c r="E1026" s="63" t="s">
        <v>1707</v>
      </c>
      <c r="F1026" s="63" t="s">
        <v>3759</v>
      </c>
      <c r="G1026" s="65" t="s">
        <v>272</v>
      </c>
      <c r="H1026" s="65">
        <v>30</v>
      </c>
      <c r="I1026" s="65">
        <v>20</v>
      </c>
      <c r="J1026" s="65">
        <v>92</v>
      </c>
      <c r="K1026" s="23">
        <v>41.676074</v>
      </c>
      <c r="L1026" s="23">
        <v>-107.800989</v>
      </c>
      <c r="M1026" s="61" t="s">
        <v>7446</v>
      </c>
      <c r="N1026" s="63" t="s">
        <v>7447</v>
      </c>
      <c r="O1026" s="63"/>
      <c r="P1026" s="63" t="s">
        <v>5150</v>
      </c>
      <c r="Q1026" s="63"/>
      <c r="R1026" s="63"/>
      <c r="S1026" s="55"/>
      <c r="T1026" s="63"/>
      <c r="U1026" s="66" t="s">
        <v>7448</v>
      </c>
      <c r="V1026" s="63"/>
      <c r="W1026" s="66">
        <v>10192</v>
      </c>
      <c r="X1026" s="66">
        <v>10184</v>
      </c>
      <c r="Y1026" s="63"/>
      <c r="Z1026" s="64">
        <v>37643</v>
      </c>
      <c r="AA1026" s="63">
        <v>8.19</v>
      </c>
      <c r="AB1026" s="63"/>
      <c r="AC1026" s="63">
        <v>17.5</v>
      </c>
      <c r="AD1026" s="63">
        <v>1.1100000000000001</v>
      </c>
      <c r="AE1026" s="63">
        <v>2380</v>
      </c>
      <c r="AF1026" s="63">
        <v>27.4</v>
      </c>
      <c r="AG1026" s="63"/>
      <c r="AH1026" s="63">
        <v>2599</v>
      </c>
      <c r="AI1026" s="63">
        <v>1815</v>
      </c>
      <c r="AJ1026" s="63"/>
      <c r="AK1026" s="63"/>
      <c r="AL1026" s="63">
        <v>69</v>
      </c>
      <c r="AM1026" s="63">
        <v>7170</v>
      </c>
      <c r="AN1026" s="63"/>
      <c r="AO1026" s="63" t="s">
        <v>3536</v>
      </c>
      <c r="AP1026" s="17">
        <f t="shared" si="355"/>
        <v>0.87324999999999997</v>
      </c>
      <c r="AQ1026" s="17">
        <f t="shared" si="356"/>
        <v>9.1341900000000004E-2</v>
      </c>
      <c r="AR1026" s="17">
        <f t="shared" si="377"/>
        <v>103.52999999999999</v>
      </c>
      <c r="AS1026" s="17">
        <f t="shared" si="374"/>
        <v>0.70089199999999996</v>
      </c>
      <c r="AT1026" s="17">
        <f t="shared" si="357"/>
        <v>105.19548389999999</v>
      </c>
      <c r="AU1026" s="5">
        <f t="shared" si="358"/>
        <v>73.317790000000002</v>
      </c>
      <c r="AV1026" s="5">
        <f t="shared" si="359"/>
        <v>29.747849999999996</v>
      </c>
      <c r="AW1026" s="5">
        <f t="shared" si="375"/>
        <v>0</v>
      </c>
      <c r="AX1026" s="5">
        <f t="shared" si="376"/>
        <v>0</v>
      </c>
      <c r="AY1026" s="5">
        <f t="shared" si="360"/>
        <v>1.4365800000000002</v>
      </c>
      <c r="AZ1026" s="5">
        <f t="shared" si="361"/>
        <v>104.50222000000001</v>
      </c>
      <c r="BA1026" s="7">
        <f t="shared" si="362"/>
        <v>3.3060156935746819E-3</v>
      </c>
      <c r="BB1026" s="62">
        <f t="shared" si="363"/>
        <v>6909.01</v>
      </c>
      <c r="BC1026" s="28">
        <f t="shared" si="364"/>
        <v>-1.8537525010636387E-2</v>
      </c>
      <c r="BD1026" s="32">
        <f t="shared" si="365"/>
        <v>8.3012118736021153E-3</v>
      </c>
      <c r="BE1026" s="32">
        <f t="shared" si="366"/>
        <v>8.683062866732059E-4</v>
      </c>
      <c r="BF1026" s="35">
        <f t="shared" si="367"/>
        <v>0.99083048183972466</v>
      </c>
      <c r="BG1026" s="37">
        <f t="shared" si="368"/>
        <v>0.70159074132587806</v>
      </c>
      <c r="BH1026" s="33">
        <f t="shared" si="369"/>
        <v>0.28466237367971697</v>
      </c>
      <c r="BI1026" s="33">
        <f t="shared" si="370"/>
        <v>1.3746884994404905E-2</v>
      </c>
      <c r="BJ1026" s="63"/>
      <c r="BK1026" s="63">
        <v>0.21</v>
      </c>
      <c r="BL1026" s="63"/>
      <c r="BM1026" s="63"/>
      <c r="BN1026" s="63"/>
      <c r="BO1026" s="63"/>
      <c r="BP1026" s="63"/>
      <c r="BQ1026" s="63"/>
      <c r="BR1026" s="63"/>
      <c r="BS1026" s="63">
        <v>1.54</v>
      </c>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v>20030122</v>
      </c>
      <c r="CO1026" s="63" t="s">
        <v>3607</v>
      </c>
      <c r="CP1026" s="66"/>
      <c r="CQ1026" s="64">
        <v>37645</v>
      </c>
      <c r="CR1026" s="78" t="s">
        <v>2043</v>
      </c>
      <c r="CS1026" s="78" t="s">
        <v>6954</v>
      </c>
    </row>
    <row r="1027" spans="1:97">
      <c r="A1027" s="63" t="s">
        <v>3591</v>
      </c>
      <c r="B1027" s="63" t="s">
        <v>7445</v>
      </c>
      <c r="C1027" s="63">
        <v>3480</v>
      </c>
      <c r="D1027" s="19" t="s">
        <v>3782</v>
      </c>
      <c r="E1027" s="63" t="s">
        <v>1707</v>
      </c>
      <c r="F1027" s="63" t="s">
        <v>3759</v>
      </c>
      <c r="G1027" s="65" t="s">
        <v>3592</v>
      </c>
      <c r="H1027" s="65">
        <v>30</v>
      </c>
      <c r="I1027" s="65">
        <v>20</v>
      </c>
      <c r="J1027" s="65">
        <v>92</v>
      </c>
      <c r="K1027" s="23">
        <v>41.684229999999999</v>
      </c>
      <c r="L1027" s="23">
        <v>-107.810022</v>
      </c>
      <c r="M1027" s="61" t="s">
        <v>7454</v>
      </c>
      <c r="N1027" s="63" t="s">
        <v>7455</v>
      </c>
      <c r="O1027" s="63"/>
      <c r="P1027" s="63" t="s">
        <v>5150</v>
      </c>
      <c r="Q1027" s="63"/>
      <c r="R1027" s="63"/>
      <c r="S1027" s="55"/>
      <c r="T1027" s="63"/>
      <c r="U1027" s="66" t="s">
        <v>7456</v>
      </c>
      <c r="V1027" s="63"/>
      <c r="W1027" s="66">
        <v>10190</v>
      </c>
      <c r="X1027" s="66">
        <v>10156</v>
      </c>
      <c r="Y1027" s="63"/>
      <c r="Z1027" s="64"/>
      <c r="AA1027" s="63"/>
      <c r="AB1027" s="63"/>
      <c r="AC1027" s="63">
        <v>30.9</v>
      </c>
      <c r="AD1027" s="63">
        <v>3.97</v>
      </c>
      <c r="AE1027" s="63">
        <v>3000</v>
      </c>
      <c r="AF1027" s="63">
        <v>112</v>
      </c>
      <c r="AG1027" s="63"/>
      <c r="AH1027" s="63">
        <v>3499</v>
      </c>
      <c r="AI1027" s="63">
        <v>1860</v>
      </c>
      <c r="AJ1027" s="63"/>
      <c r="AK1027" s="63"/>
      <c r="AL1027" s="63">
        <v>32</v>
      </c>
      <c r="AM1027" s="63">
        <v>8624</v>
      </c>
      <c r="AN1027" s="63"/>
      <c r="AO1027" s="63" t="s">
        <v>3553</v>
      </c>
      <c r="AP1027" s="17">
        <f t="shared" ref="AP1027:AP1090" si="378">IF(AC1027&gt;0,AC1027*0.0499,0)</f>
        <v>1.5419099999999999</v>
      </c>
      <c r="AQ1027" s="17">
        <f t="shared" ref="AQ1027:AQ1090" si="379">IF(AD1027&gt;0,AD1027*0.08229,0)</f>
        <v>0.32669130000000002</v>
      </c>
      <c r="AR1027" s="17">
        <f t="shared" si="377"/>
        <v>130.5</v>
      </c>
      <c r="AS1027" s="17">
        <f t="shared" si="374"/>
        <v>2.86496</v>
      </c>
      <c r="AT1027" s="17">
        <f t="shared" ref="AT1027:AT1090" si="380">SUM(AP1027:AS1027)</f>
        <v>135.23356129999999</v>
      </c>
      <c r="AU1027" s="5">
        <f t="shared" ref="AU1027:AU1090" si="381">IF(AH1027&gt;0,AH1027*0.02821,0)</f>
        <v>98.706789999999998</v>
      </c>
      <c r="AV1027" s="5">
        <f t="shared" ref="AV1027:AV1090" si="382">IF(AI1027&gt;0,AI1027*0.01639,0)</f>
        <v>30.485399999999998</v>
      </c>
      <c r="AW1027" s="5">
        <f t="shared" si="375"/>
        <v>0</v>
      </c>
      <c r="AX1027" s="5">
        <f t="shared" si="376"/>
        <v>0</v>
      </c>
      <c r="AY1027" s="5">
        <f t="shared" ref="AY1027:AY1090" si="383">IF(AL1027&gt;0,AL1027*0.02082,0)</f>
        <v>0.66624000000000005</v>
      </c>
      <c r="AZ1027" s="5">
        <f t="shared" ref="AZ1027:AZ1090" si="384">SUM(AU1027:AY1027)</f>
        <v>129.85842999999997</v>
      </c>
      <c r="BA1027" s="7">
        <f t="shared" ref="BA1027:BA1090" si="385">(AT1027-AZ1027)/(AT1027+AZ1027)</f>
        <v>2.0276475625086231E-2</v>
      </c>
      <c r="BB1027" s="62">
        <f t="shared" ref="BB1027:BB1090" si="386">SUM(AC1027:AL1027)</f>
        <v>8537.869999999999</v>
      </c>
      <c r="BC1027" s="28">
        <f t="shared" ref="BC1027:BC1090" si="387">(BB1027-AM1027)/(BB1027+AM1027)</f>
        <v>-5.0186838613741408E-3</v>
      </c>
      <c r="BD1027" s="32">
        <f t="shared" ref="BD1027:BD1090" si="388">AP1027/AT1027</f>
        <v>1.140182943625548E-2</v>
      </c>
      <c r="BE1027" s="32">
        <f t="shared" ref="BE1027:BE1090" si="389">AQ1027/AT1027</f>
        <v>2.4157560953029494E-3</v>
      </c>
      <c r="BF1027" s="35">
        <f t="shared" ref="BF1027:BF1090" si="390">(AR1027+AS1027)/AT1027</f>
        <v>0.98618241446844157</v>
      </c>
      <c r="BG1027" s="36">
        <f t="shared" ref="BG1027:BG1090" si="391">AU1027/AZ1027</f>
        <v>0.76011076061831351</v>
      </c>
      <c r="BH1027" s="33">
        <f t="shared" ref="BH1027:BH1090" si="392">AV1027/AZ1027</f>
        <v>0.23475872917915305</v>
      </c>
      <c r="BI1027" s="33">
        <f t="shared" ref="BI1027:BI1090" si="393">AY1027/AZ1027</f>
        <v>5.1305102025336379E-3</v>
      </c>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t="s">
        <v>3607</v>
      </c>
      <c r="CP1027" s="66"/>
      <c r="CQ1027" s="63"/>
      <c r="CR1027" s="78" t="s">
        <v>2043</v>
      </c>
      <c r="CS1027" s="78" t="s">
        <v>6954</v>
      </c>
    </row>
    <row r="1028" spans="1:97">
      <c r="A1028" s="63" t="s">
        <v>3591</v>
      </c>
      <c r="B1028" s="63" t="s">
        <v>7576</v>
      </c>
      <c r="C1028" s="63">
        <v>4224</v>
      </c>
      <c r="D1028" s="19" t="s">
        <v>3782</v>
      </c>
      <c r="E1028" s="63" t="s">
        <v>1707</v>
      </c>
      <c r="F1028" s="63" t="s">
        <v>1717</v>
      </c>
      <c r="G1028" s="65" t="s">
        <v>3595</v>
      </c>
      <c r="H1028" s="65">
        <v>1</v>
      </c>
      <c r="I1028" s="65">
        <v>20</v>
      </c>
      <c r="J1028" s="65">
        <v>94</v>
      </c>
      <c r="K1028" s="23">
        <v>41.734332999999999</v>
      </c>
      <c r="L1028" s="23">
        <v>-107.93983</v>
      </c>
      <c r="M1028" s="61" t="s">
        <v>7577</v>
      </c>
      <c r="N1028" s="63" t="s">
        <v>7578</v>
      </c>
      <c r="O1028" s="63"/>
      <c r="P1028" s="63" t="s">
        <v>5150</v>
      </c>
      <c r="Q1028" s="63"/>
      <c r="R1028" s="63"/>
      <c r="S1028" s="55"/>
      <c r="T1028" s="63"/>
      <c r="U1028" s="66" t="s">
        <v>7579</v>
      </c>
      <c r="V1028" s="63"/>
      <c r="W1028" s="66">
        <v>10710</v>
      </c>
      <c r="X1028" s="66"/>
      <c r="Y1028" s="63"/>
      <c r="Z1028" s="64">
        <v>38056</v>
      </c>
      <c r="AA1028" s="63">
        <v>7.34</v>
      </c>
      <c r="AB1028" s="63"/>
      <c r="AC1028" s="63">
        <v>51.6</v>
      </c>
      <c r="AD1028" s="63">
        <v>9.93</v>
      </c>
      <c r="AE1028" s="63">
        <v>2970</v>
      </c>
      <c r="AF1028" s="63">
        <v>51.8</v>
      </c>
      <c r="AG1028" s="63"/>
      <c r="AH1028" s="63">
        <v>3549</v>
      </c>
      <c r="AI1028" s="63">
        <v>2090</v>
      </c>
      <c r="AJ1028" s="63"/>
      <c r="AK1028" s="63"/>
      <c r="AL1028" s="63">
        <v>78</v>
      </c>
      <c r="AM1028" s="63">
        <v>8440</v>
      </c>
      <c r="AN1028" s="63"/>
      <c r="AO1028" s="63" t="s">
        <v>6341</v>
      </c>
      <c r="AP1028" s="17">
        <f t="shared" si="378"/>
        <v>2.57484</v>
      </c>
      <c r="AQ1028" s="17">
        <f t="shared" si="379"/>
        <v>0.81713970000000002</v>
      </c>
      <c r="AR1028" s="17">
        <f t="shared" si="377"/>
        <v>129.19499999999999</v>
      </c>
      <c r="AS1028" s="17">
        <f t="shared" si="374"/>
        <v>1.3250439999999999</v>
      </c>
      <c r="AT1028" s="17">
        <f t="shared" si="380"/>
        <v>133.91202369999999</v>
      </c>
      <c r="AU1028" s="5">
        <f t="shared" si="381"/>
        <v>100.11729</v>
      </c>
      <c r="AV1028" s="5">
        <f t="shared" si="382"/>
        <v>34.255099999999999</v>
      </c>
      <c r="AW1028" s="5">
        <f t="shared" si="375"/>
        <v>0</v>
      </c>
      <c r="AX1028" s="5">
        <f t="shared" si="376"/>
        <v>0</v>
      </c>
      <c r="AY1028" s="5">
        <f t="shared" si="383"/>
        <v>1.6239600000000001</v>
      </c>
      <c r="AZ1028" s="5">
        <f t="shared" si="384"/>
        <v>135.99635000000001</v>
      </c>
      <c r="BA1028" s="7">
        <f t="shared" si="385"/>
        <v>-7.7223476672002751E-3</v>
      </c>
      <c r="BB1028" s="62">
        <f t="shared" si="386"/>
        <v>8800.33</v>
      </c>
      <c r="BC1028" s="28">
        <f t="shared" si="387"/>
        <v>2.0900411999074258E-2</v>
      </c>
      <c r="BD1028" s="32">
        <f t="shared" si="388"/>
        <v>1.9227847723131675E-2</v>
      </c>
      <c r="BE1028" s="32">
        <f t="shared" si="389"/>
        <v>6.1020637088617163E-3</v>
      </c>
      <c r="BF1028" s="35">
        <f t="shared" si="390"/>
        <v>0.97467008856800652</v>
      </c>
      <c r="BG1028" s="37">
        <f t="shared" si="391"/>
        <v>0.73617630179045246</v>
      </c>
      <c r="BH1028" s="33">
        <f t="shared" si="392"/>
        <v>0.25188249537579499</v>
      </c>
      <c r="BI1028" s="33">
        <f t="shared" si="393"/>
        <v>1.1941202833752523E-2</v>
      </c>
      <c r="BJ1028" s="63"/>
      <c r="BK1028" s="63">
        <v>54.2</v>
      </c>
      <c r="BL1028" s="63"/>
      <c r="BM1028" s="63"/>
      <c r="BN1028" s="63"/>
      <c r="BO1028" s="63"/>
      <c r="BP1028" s="63"/>
      <c r="BQ1028" s="63"/>
      <c r="BR1028" s="63"/>
      <c r="BS1028" s="63">
        <v>2.77</v>
      </c>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v>2004310</v>
      </c>
      <c r="CO1028" s="63" t="s">
        <v>3607</v>
      </c>
      <c r="CP1028" s="66"/>
      <c r="CQ1028" s="64">
        <v>38057</v>
      </c>
      <c r="CR1028" s="78" t="s">
        <v>2043</v>
      </c>
      <c r="CS1028" s="78" t="s">
        <v>6954</v>
      </c>
    </row>
    <row r="1029" spans="1:97">
      <c r="A1029" s="63" t="s">
        <v>3591</v>
      </c>
      <c r="B1029" s="63" t="s">
        <v>7517</v>
      </c>
      <c r="C1029" s="63">
        <v>3460</v>
      </c>
      <c r="D1029" s="19" t="s">
        <v>3782</v>
      </c>
      <c r="E1029" s="63" t="s">
        <v>1707</v>
      </c>
      <c r="F1029" s="63" t="s">
        <v>1717</v>
      </c>
      <c r="G1029" s="65" t="s">
        <v>3604</v>
      </c>
      <c r="H1029" s="65">
        <v>3</v>
      </c>
      <c r="I1029" s="65">
        <v>20</v>
      </c>
      <c r="J1029" s="65">
        <v>94</v>
      </c>
      <c r="K1029" s="23">
        <v>41.734169999999999</v>
      </c>
      <c r="L1029" s="23">
        <v>-107.97861</v>
      </c>
      <c r="M1029" s="61" t="s">
        <v>7518</v>
      </c>
      <c r="N1029" s="63" t="s">
        <v>7519</v>
      </c>
      <c r="O1029" s="63"/>
      <c r="P1029" s="63" t="s">
        <v>5150</v>
      </c>
      <c r="Q1029" s="63"/>
      <c r="R1029" s="63"/>
      <c r="S1029" s="55"/>
      <c r="T1029" s="63"/>
      <c r="U1029" s="66" t="s">
        <v>7520</v>
      </c>
      <c r="V1029" s="63"/>
      <c r="W1029" s="66">
        <v>10508</v>
      </c>
      <c r="X1029" s="66">
        <v>10502</v>
      </c>
      <c r="Y1029" s="63"/>
      <c r="Z1029" s="64">
        <v>37553</v>
      </c>
      <c r="AA1029" s="63">
        <v>7.6</v>
      </c>
      <c r="AB1029" s="63"/>
      <c r="AC1029" s="63">
        <v>32</v>
      </c>
      <c r="AD1029" s="63">
        <v>25.8</v>
      </c>
      <c r="AE1029" s="63">
        <v>3230</v>
      </c>
      <c r="AF1029" s="63">
        <v>105</v>
      </c>
      <c r="AG1029" s="63"/>
      <c r="AH1029" s="63">
        <v>5298</v>
      </c>
      <c r="AI1029" s="63">
        <v>1402</v>
      </c>
      <c r="AJ1029" s="63"/>
      <c r="AK1029" s="63"/>
      <c r="AL1029" s="63">
        <v>37</v>
      </c>
      <c r="AM1029" s="63">
        <v>12070</v>
      </c>
      <c r="AN1029" s="63"/>
      <c r="AO1029" s="63" t="s">
        <v>3553</v>
      </c>
      <c r="AP1029" s="17">
        <f t="shared" si="378"/>
        <v>1.5968</v>
      </c>
      <c r="AQ1029" s="17">
        <f t="shared" si="379"/>
        <v>2.1230820000000001</v>
      </c>
      <c r="AR1029" s="17">
        <f t="shared" si="377"/>
        <v>140.505</v>
      </c>
      <c r="AS1029" s="17">
        <f t="shared" si="374"/>
        <v>2.6858999999999997</v>
      </c>
      <c r="AT1029" s="17">
        <f t="shared" si="380"/>
        <v>146.91078200000001</v>
      </c>
      <c r="AU1029" s="5">
        <f t="shared" si="381"/>
        <v>149.45658</v>
      </c>
      <c r="AV1029" s="5">
        <f t="shared" si="382"/>
        <v>22.978779999999997</v>
      </c>
      <c r="AW1029" s="5">
        <f t="shared" si="375"/>
        <v>0</v>
      </c>
      <c r="AX1029" s="5">
        <f t="shared" si="376"/>
        <v>0</v>
      </c>
      <c r="AY1029" s="5">
        <f t="shared" si="383"/>
        <v>0.77034000000000002</v>
      </c>
      <c r="AZ1029" s="5">
        <f t="shared" si="384"/>
        <v>173.20570000000001</v>
      </c>
      <c r="BA1029" s="7">
        <f t="shared" si="385"/>
        <v>-8.2141718651025264E-2</v>
      </c>
      <c r="BB1029" s="62">
        <f t="shared" si="386"/>
        <v>10129.799999999999</v>
      </c>
      <c r="BC1029" s="28">
        <f t="shared" si="387"/>
        <v>-8.7397183758412267E-2</v>
      </c>
      <c r="BD1029" s="32">
        <f t="shared" si="388"/>
        <v>1.0869181814034588E-2</v>
      </c>
      <c r="BE1029" s="32">
        <f t="shared" si="389"/>
        <v>1.4451505676417949E-2</v>
      </c>
      <c r="BF1029" s="35">
        <f t="shared" si="390"/>
        <v>0.97467931250954742</v>
      </c>
      <c r="BG1029" s="36">
        <f t="shared" si="391"/>
        <v>0.86288488196404622</v>
      </c>
      <c r="BH1029" s="33">
        <f t="shared" si="392"/>
        <v>0.13266757387314618</v>
      </c>
      <c r="BI1029" s="33">
        <f t="shared" si="393"/>
        <v>4.447544162807575E-3</v>
      </c>
      <c r="BJ1029" s="63"/>
      <c r="BK1029" s="63">
        <v>25.8</v>
      </c>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v>20021024</v>
      </c>
      <c r="CO1029" s="63" t="s">
        <v>3607</v>
      </c>
      <c r="CP1029" s="66"/>
      <c r="CQ1029" s="64">
        <v>37555</v>
      </c>
      <c r="CR1029" s="78" t="s">
        <v>2043</v>
      </c>
      <c r="CS1029" s="78" t="s">
        <v>6954</v>
      </c>
    </row>
    <row r="1030" spans="1:97">
      <c r="A1030" s="63" t="s">
        <v>3591</v>
      </c>
      <c r="B1030" s="63" t="s">
        <v>7572</v>
      </c>
      <c r="C1030" s="63">
        <v>3453</v>
      </c>
      <c r="D1030" s="19" t="s">
        <v>3782</v>
      </c>
      <c r="E1030" s="63" t="s">
        <v>1707</v>
      </c>
      <c r="F1030" s="63" t="s">
        <v>1717</v>
      </c>
      <c r="G1030" s="65" t="s">
        <v>3604</v>
      </c>
      <c r="H1030" s="65">
        <v>4</v>
      </c>
      <c r="I1030" s="65">
        <v>20</v>
      </c>
      <c r="J1030" s="65">
        <v>94</v>
      </c>
      <c r="K1030" s="23">
        <v>41.733527000000002</v>
      </c>
      <c r="L1030" s="23">
        <v>-107.998631</v>
      </c>
      <c r="M1030" s="61" t="s">
        <v>7573</v>
      </c>
      <c r="N1030" s="63" t="s">
        <v>7574</v>
      </c>
      <c r="O1030" s="63"/>
      <c r="P1030" s="63" t="s">
        <v>5150</v>
      </c>
      <c r="Q1030" s="63"/>
      <c r="R1030" s="63"/>
      <c r="S1030" s="55"/>
      <c r="T1030" s="63"/>
      <c r="U1030" s="66" t="s">
        <v>7575</v>
      </c>
      <c r="V1030" s="63"/>
      <c r="W1030" s="66">
        <v>10354</v>
      </c>
      <c r="X1030" s="66">
        <v>10301</v>
      </c>
      <c r="Y1030" s="63"/>
      <c r="Z1030" s="64">
        <v>37558</v>
      </c>
      <c r="AA1030" s="63">
        <v>7.94</v>
      </c>
      <c r="AB1030" s="63"/>
      <c r="AC1030" s="63">
        <v>9.33</v>
      </c>
      <c r="AD1030" s="63">
        <v>3.63</v>
      </c>
      <c r="AE1030" s="63">
        <v>2940</v>
      </c>
      <c r="AF1030" s="63">
        <v>47</v>
      </c>
      <c r="AG1030" s="63"/>
      <c r="AH1030" s="63">
        <v>3799</v>
      </c>
      <c r="AI1030" s="63">
        <v>1536</v>
      </c>
      <c r="AJ1030" s="63"/>
      <c r="AK1030" s="63"/>
      <c r="AL1030" s="63">
        <v>36</v>
      </c>
      <c r="AM1030" s="63">
        <v>7716</v>
      </c>
      <c r="AN1030" s="63"/>
      <c r="AO1030" s="63" t="s">
        <v>3553</v>
      </c>
      <c r="AP1030" s="17">
        <f t="shared" si="378"/>
        <v>0.46556700000000001</v>
      </c>
      <c r="AQ1030" s="17">
        <f t="shared" si="379"/>
        <v>0.2987127</v>
      </c>
      <c r="AR1030" s="17">
        <f t="shared" si="377"/>
        <v>127.88999999999999</v>
      </c>
      <c r="AS1030" s="17">
        <f t="shared" si="374"/>
        <v>1.2022599999999999</v>
      </c>
      <c r="AT1030" s="17">
        <f t="shared" si="380"/>
        <v>129.85653969999998</v>
      </c>
      <c r="AU1030" s="5">
        <f t="shared" si="381"/>
        <v>107.16978999999999</v>
      </c>
      <c r="AV1030" s="5">
        <f t="shared" si="382"/>
        <v>25.175039999999996</v>
      </c>
      <c r="AW1030" s="5">
        <f t="shared" si="375"/>
        <v>0</v>
      </c>
      <c r="AX1030" s="5">
        <f t="shared" si="376"/>
        <v>0</v>
      </c>
      <c r="AY1030" s="5">
        <f t="shared" si="383"/>
        <v>0.74952000000000008</v>
      </c>
      <c r="AZ1030" s="5">
        <f t="shared" si="384"/>
        <v>133.09434999999999</v>
      </c>
      <c r="BA1030" s="7">
        <f t="shared" si="385"/>
        <v>-1.2313365068640829E-2</v>
      </c>
      <c r="BB1030" s="62">
        <f t="shared" si="386"/>
        <v>8370.9599999999991</v>
      </c>
      <c r="BC1030" s="28">
        <f t="shared" si="387"/>
        <v>4.0713720926762988E-2</v>
      </c>
      <c r="BD1030" s="32">
        <f t="shared" si="388"/>
        <v>3.5852410750784858E-3</v>
      </c>
      <c r="BE1030" s="32">
        <f t="shared" si="389"/>
        <v>2.3003285062893142E-3</v>
      </c>
      <c r="BF1030" s="35">
        <f t="shared" si="390"/>
        <v>0.99411443041863212</v>
      </c>
      <c r="BG1030" s="36">
        <f t="shared" si="391"/>
        <v>0.80521667523828022</v>
      </c>
      <c r="BH1030" s="33">
        <f t="shared" si="392"/>
        <v>0.18915183101311211</v>
      </c>
      <c r="BI1030" s="33">
        <f t="shared" si="393"/>
        <v>5.6314937486076615E-3</v>
      </c>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v>20021029</v>
      </c>
      <c r="CO1030" s="63" t="s">
        <v>3607</v>
      </c>
      <c r="CP1030" s="66"/>
      <c r="CQ1030" s="64">
        <v>37561</v>
      </c>
      <c r="CR1030" s="78" t="s">
        <v>2043</v>
      </c>
      <c r="CS1030" s="78" t="s">
        <v>6954</v>
      </c>
    </row>
    <row r="1031" spans="1:97">
      <c r="A1031" s="63" t="s">
        <v>3591</v>
      </c>
      <c r="B1031" s="63" t="s">
        <v>7569</v>
      </c>
      <c r="C1031" s="63">
        <v>4253</v>
      </c>
      <c r="D1031" s="19" t="s">
        <v>3782</v>
      </c>
      <c r="E1031" s="63" t="s">
        <v>1707</v>
      </c>
      <c r="F1031" s="63" t="s">
        <v>7278</v>
      </c>
      <c r="G1031" s="65" t="s">
        <v>3598</v>
      </c>
      <c r="H1031" s="65">
        <v>5</v>
      </c>
      <c r="I1031" s="65">
        <v>20</v>
      </c>
      <c r="J1031" s="65">
        <v>94</v>
      </c>
      <c r="K1031" s="23">
        <v>41.737884000000001</v>
      </c>
      <c r="L1031" s="23">
        <v>-108.013552</v>
      </c>
      <c r="M1031" s="61" t="s">
        <v>7570</v>
      </c>
      <c r="N1031" s="63" t="s">
        <v>7571</v>
      </c>
      <c r="O1031" s="63"/>
      <c r="P1031" s="63" t="s">
        <v>5150</v>
      </c>
      <c r="Q1031" s="63"/>
      <c r="R1031" s="63"/>
      <c r="S1031" s="55"/>
      <c r="T1031" s="63"/>
      <c r="U1031" s="66" t="s">
        <v>2649</v>
      </c>
      <c r="V1031" s="63"/>
      <c r="W1031" s="66">
        <v>10309</v>
      </c>
      <c r="X1031" s="66">
        <v>10280</v>
      </c>
      <c r="Y1031" s="63"/>
      <c r="Z1031" s="64">
        <v>37922</v>
      </c>
      <c r="AA1031" s="63">
        <v>7.08</v>
      </c>
      <c r="AB1031" s="63"/>
      <c r="AC1031" s="63">
        <v>0.55000000000000004</v>
      </c>
      <c r="AD1031" s="63"/>
      <c r="AE1031" s="63">
        <v>1029</v>
      </c>
      <c r="AF1031" s="63">
        <v>514</v>
      </c>
      <c r="AG1031" s="63"/>
      <c r="AH1031" s="63">
        <v>1600</v>
      </c>
      <c r="AI1031" s="63">
        <v>825</v>
      </c>
      <c r="AJ1031" s="63"/>
      <c r="AK1031" s="63"/>
      <c r="AL1031" s="63">
        <v>68</v>
      </c>
      <c r="AM1031" s="63">
        <v>3824</v>
      </c>
      <c r="AN1031" s="63"/>
      <c r="AO1031" s="63" t="s">
        <v>6341</v>
      </c>
      <c r="AP1031" s="17">
        <f t="shared" si="378"/>
        <v>2.7445000000000001E-2</v>
      </c>
      <c r="AQ1031" s="17">
        <f t="shared" si="379"/>
        <v>0</v>
      </c>
      <c r="AR1031" s="17">
        <f t="shared" si="377"/>
        <v>44.761499999999998</v>
      </c>
      <c r="AS1031" s="17">
        <f t="shared" si="374"/>
        <v>13.148119999999999</v>
      </c>
      <c r="AT1031" s="17">
        <f t="shared" si="380"/>
        <v>57.937064999999997</v>
      </c>
      <c r="AU1031" s="5">
        <f t="shared" si="381"/>
        <v>45.135999999999996</v>
      </c>
      <c r="AV1031" s="5">
        <f t="shared" si="382"/>
        <v>13.521749999999999</v>
      </c>
      <c r="AW1031" s="5">
        <f t="shared" si="375"/>
        <v>0</v>
      </c>
      <c r="AX1031" s="5">
        <f t="shared" si="376"/>
        <v>0</v>
      </c>
      <c r="AY1031" s="5">
        <f t="shared" si="383"/>
        <v>1.4157600000000001</v>
      </c>
      <c r="AZ1031" s="5">
        <f t="shared" si="384"/>
        <v>60.073509999999992</v>
      </c>
      <c r="BA1031" s="7">
        <f t="shared" si="385"/>
        <v>-1.8103843659773668E-2</v>
      </c>
      <c r="BB1031" s="62">
        <f t="shared" si="386"/>
        <v>4036.55</v>
      </c>
      <c r="BC1031" s="28">
        <f t="shared" si="387"/>
        <v>2.7040092614384514E-2</v>
      </c>
      <c r="BD1031" s="32">
        <f t="shared" si="388"/>
        <v>4.7370366448490277E-4</v>
      </c>
      <c r="BE1031" s="32">
        <f t="shared" si="389"/>
        <v>0</v>
      </c>
      <c r="BF1031" s="35">
        <f t="shared" si="390"/>
        <v>0.99952629633551504</v>
      </c>
      <c r="BG1031" s="36">
        <f t="shared" si="391"/>
        <v>0.75134614241784781</v>
      </c>
      <c r="BH1031" s="33">
        <f t="shared" si="392"/>
        <v>0.22508673123977607</v>
      </c>
      <c r="BI1031" s="33">
        <f t="shared" si="393"/>
        <v>2.3567126342376205E-2</v>
      </c>
      <c r="BJ1031" s="63"/>
      <c r="BK1031" s="63">
        <v>19</v>
      </c>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v>20031028</v>
      </c>
      <c r="CO1031" s="63" t="s">
        <v>3607</v>
      </c>
      <c r="CP1031" s="66"/>
      <c r="CQ1031" s="64">
        <v>37923</v>
      </c>
      <c r="CR1031" s="78" t="s">
        <v>2043</v>
      </c>
      <c r="CS1031" s="78" t="s">
        <v>6954</v>
      </c>
    </row>
    <row r="1032" spans="1:97">
      <c r="A1032" s="63" t="s">
        <v>3591</v>
      </c>
      <c r="B1032" s="63" t="s">
        <v>7521</v>
      </c>
      <c r="C1032" s="63">
        <v>5056</v>
      </c>
      <c r="D1032" s="19" t="s">
        <v>3782</v>
      </c>
      <c r="E1032" s="63" t="s">
        <v>1707</v>
      </c>
      <c r="F1032" s="63" t="s">
        <v>1717</v>
      </c>
      <c r="G1032" s="65" t="s">
        <v>259</v>
      </c>
      <c r="H1032" s="65">
        <v>9</v>
      </c>
      <c r="I1032" s="65">
        <v>20</v>
      </c>
      <c r="J1032" s="65">
        <v>94</v>
      </c>
      <c r="K1032" s="23">
        <v>41.729348000000002</v>
      </c>
      <c r="L1032" s="23">
        <v>-107.98853699999999</v>
      </c>
      <c r="M1032" s="61" t="s">
        <v>7522</v>
      </c>
      <c r="N1032" s="63" t="s">
        <v>7523</v>
      </c>
      <c r="O1032" s="63"/>
      <c r="P1032" s="63" t="s">
        <v>5150</v>
      </c>
      <c r="Q1032" s="63"/>
      <c r="R1032" s="63"/>
      <c r="S1032" s="55">
        <f>IF(U1032&gt;0,V1032-U1032,"")</f>
        <v>1571</v>
      </c>
      <c r="T1032" s="63"/>
      <c r="U1032" s="66">
        <v>8820</v>
      </c>
      <c r="V1032" s="63">
        <v>10391</v>
      </c>
      <c r="W1032" s="66">
        <v>10438</v>
      </c>
      <c r="X1032" s="66"/>
      <c r="Y1032" s="63"/>
      <c r="Z1032" s="64">
        <v>38426</v>
      </c>
      <c r="AA1032" s="63">
        <v>6.76</v>
      </c>
      <c r="AB1032" s="63"/>
      <c r="AC1032" s="63">
        <v>43.4</v>
      </c>
      <c r="AD1032" s="63">
        <v>13.2</v>
      </c>
      <c r="AE1032" s="63">
        <v>4920</v>
      </c>
      <c r="AF1032" s="63">
        <v>83.4</v>
      </c>
      <c r="AG1032" s="63"/>
      <c r="AH1032" s="63">
        <v>8350</v>
      </c>
      <c r="AI1032" s="63">
        <v>1320</v>
      </c>
      <c r="AJ1032" s="63">
        <v>0</v>
      </c>
      <c r="AK1032" s="63">
        <v>0</v>
      </c>
      <c r="AL1032" s="63">
        <v>23</v>
      </c>
      <c r="AM1032" s="63">
        <v>14800</v>
      </c>
      <c r="AN1032" s="63"/>
      <c r="AO1032" s="63" t="s">
        <v>3536</v>
      </c>
      <c r="AP1032" s="17">
        <f t="shared" si="378"/>
        <v>2.1656599999999999</v>
      </c>
      <c r="AQ1032" s="17">
        <f t="shared" si="379"/>
        <v>1.086228</v>
      </c>
      <c r="AR1032" s="17">
        <f t="shared" si="377"/>
        <v>214.01999999999998</v>
      </c>
      <c r="AS1032" s="17">
        <f t="shared" si="374"/>
        <v>2.133372</v>
      </c>
      <c r="AT1032" s="17">
        <f t="shared" si="380"/>
        <v>219.40526</v>
      </c>
      <c r="AU1032" s="5">
        <f t="shared" si="381"/>
        <v>235.55349999999999</v>
      </c>
      <c r="AV1032" s="5">
        <f t="shared" si="382"/>
        <v>21.634799999999998</v>
      </c>
      <c r="AW1032" s="5">
        <f t="shared" si="375"/>
        <v>0</v>
      </c>
      <c r="AX1032" s="5">
        <f t="shared" si="376"/>
        <v>0</v>
      </c>
      <c r="AY1032" s="5">
        <f t="shared" si="383"/>
        <v>0.47886000000000006</v>
      </c>
      <c r="AZ1032" s="5">
        <f t="shared" si="384"/>
        <v>257.66715999999997</v>
      </c>
      <c r="BA1032" s="7">
        <f t="shared" si="385"/>
        <v>-8.0201450337456043E-2</v>
      </c>
      <c r="BB1032" s="62">
        <f t="shared" si="386"/>
        <v>14753</v>
      </c>
      <c r="BC1032" s="28">
        <f t="shared" si="387"/>
        <v>-1.5903630765066153E-3</v>
      </c>
      <c r="BD1032" s="32">
        <f t="shared" si="388"/>
        <v>9.8705928928048484E-3</v>
      </c>
      <c r="BE1032" s="32">
        <f t="shared" si="389"/>
        <v>4.9507837688121063E-3</v>
      </c>
      <c r="BF1032" s="35">
        <f t="shared" si="390"/>
        <v>0.98517862333838302</v>
      </c>
      <c r="BG1032" s="36">
        <f t="shared" si="391"/>
        <v>0.914177421756036</v>
      </c>
      <c r="BH1032" s="33">
        <f t="shared" si="392"/>
        <v>8.3964134195448112E-2</v>
      </c>
      <c r="BI1032" s="33">
        <f t="shared" si="393"/>
        <v>1.8584440485159232E-3</v>
      </c>
      <c r="BJ1032" s="63">
        <v>0</v>
      </c>
      <c r="BK1032" s="63">
        <v>6.1</v>
      </c>
      <c r="BL1032" s="63">
        <v>0</v>
      </c>
      <c r="BM1032" s="63">
        <v>0</v>
      </c>
      <c r="BN1032" s="63">
        <v>0</v>
      </c>
      <c r="BO1032" s="63">
        <v>0</v>
      </c>
      <c r="BP1032" s="63">
        <v>0</v>
      </c>
      <c r="BQ1032" s="63">
        <v>0</v>
      </c>
      <c r="BR1032" s="63">
        <v>0</v>
      </c>
      <c r="BS1032" s="63">
        <v>0</v>
      </c>
      <c r="BT1032" s="63">
        <v>0</v>
      </c>
      <c r="BU1032" s="63">
        <v>0</v>
      </c>
      <c r="BV1032" s="63">
        <v>0</v>
      </c>
      <c r="BW1032" s="63">
        <v>0</v>
      </c>
      <c r="BX1032" s="63"/>
      <c r="BY1032" s="63"/>
      <c r="BZ1032" s="63"/>
      <c r="CA1032" s="63"/>
      <c r="CB1032" s="63"/>
      <c r="CC1032" s="63"/>
      <c r="CD1032" s="63"/>
      <c r="CE1032" s="63"/>
      <c r="CF1032" s="63"/>
      <c r="CG1032" s="63"/>
      <c r="CH1032" s="63"/>
      <c r="CI1032" s="63"/>
      <c r="CJ1032" s="63"/>
      <c r="CK1032" s="63"/>
      <c r="CL1032" s="63"/>
      <c r="CM1032" s="63"/>
      <c r="CN1032" s="63">
        <v>20050315</v>
      </c>
      <c r="CO1032" s="63" t="s">
        <v>5593</v>
      </c>
      <c r="CP1032" s="66"/>
      <c r="CQ1032" s="64">
        <v>38428</v>
      </c>
      <c r="CR1032" s="78" t="s">
        <v>2043</v>
      </c>
      <c r="CS1032" s="78" t="s">
        <v>6954</v>
      </c>
    </row>
    <row r="1033" spans="1:97">
      <c r="A1033" s="63" t="s">
        <v>3591</v>
      </c>
      <c r="B1033" s="63" t="s">
        <v>7557</v>
      </c>
      <c r="C1033" s="63">
        <v>3681</v>
      </c>
      <c r="D1033" s="19" t="s">
        <v>3782</v>
      </c>
      <c r="E1033" s="63" t="s">
        <v>1707</v>
      </c>
      <c r="F1033" s="63" t="s">
        <v>1717</v>
      </c>
      <c r="G1033" s="65" t="s">
        <v>3597</v>
      </c>
      <c r="H1033" s="65">
        <v>10</v>
      </c>
      <c r="I1033" s="65">
        <v>20</v>
      </c>
      <c r="J1033" s="65">
        <v>94</v>
      </c>
      <c r="K1033" s="23">
        <v>41.728099999999998</v>
      </c>
      <c r="L1033" s="23">
        <v>-107.981336</v>
      </c>
      <c r="M1033" s="61" t="s">
        <v>7566</v>
      </c>
      <c r="N1033" s="63" t="s">
        <v>7567</v>
      </c>
      <c r="O1033" s="63"/>
      <c r="P1033" s="63" t="s">
        <v>5150</v>
      </c>
      <c r="Q1033" s="63"/>
      <c r="R1033" s="63"/>
      <c r="S1033" s="55"/>
      <c r="T1033" s="63"/>
      <c r="U1033" s="66" t="s">
        <v>7568</v>
      </c>
      <c r="V1033" s="63"/>
      <c r="W1033" s="66">
        <v>10546</v>
      </c>
      <c r="X1033" s="66">
        <v>10544</v>
      </c>
      <c r="Y1033" s="63"/>
      <c r="Z1033" s="64">
        <v>37658</v>
      </c>
      <c r="AA1033" s="63">
        <v>8.16</v>
      </c>
      <c r="AB1033" s="63"/>
      <c r="AC1033" s="63">
        <v>11.5</v>
      </c>
      <c r="AD1033" s="63">
        <v>2.78</v>
      </c>
      <c r="AE1033" s="63">
        <v>3260</v>
      </c>
      <c r="AF1033" s="63">
        <v>28.96</v>
      </c>
      <c r="AG1033" s="63"/>
      <c r="AH1033" s="63">
        <v>4299</v>
      </c>
      <c r="AI1033" s="63">
        <v>1681</v>
      </c>
      <c r="AJ1033" s="63"/>
      <c r="AK1033" s="63"/>
      <c r="AL1033" s="63">
        <v>26</v>
      </c>
      <c r="AM1033" s="63">
        <v>9586</v>
      </c>
      <c r="AN1033" s="63"/>
      <c r="AO1033" s="63" t="s">
        <v>3536</v>
      </c>
      <c r="AP1033" s="17">
        <f t="shared" si="378"/>
        <v>0.57384999999999997</v>
      </c>
      <c r="AQ1033" s="17">
        <f t="shared" si="379"/>
        <v>0.2287662</v>
      </c>
      <c r="AR1033" s="17">
        <f t="shared" si="377"/>
        <v>141.81</v>
      </c>
      <c r="AS1033" s="17">
        <f t="shared" si="374"/>
        <v>0.74079680000000003</v>
      </c>
      <c r="AT1033" s="17">
        <f t="shared" si="380"/>
        <v>143.35341299999999</v>
      </c>
      <c r="AU1033" s="5">
        <f t="shared" si="381"/>
        <v>121.27479</v>
      </c>
      <c r="AV1033" s="5">
        <f t="shared" si="382"/>
        <v>27.551589999999997</v>
      </c>
      <c r="AW1033" s="5">
        <f t="shared" ref="AW1033:AW1064" si="394">IF(AJ1033&gt;0,AJ1033*0.03333,0)</f>
        <v>0</v>
      </c>
      <c r="AX1033" s="5">
        <f t="shared" ref="AX1033:AX1064" si="395">IF(AK1033&gt;0,AK1033*0.0588,0)</f>
        <v>0</v>
      </c>
      <c r="AY1033" s="5">
        <f t="shared" si="383"/>
        <v>0.54132000000000002</v>
      </c>
      <c r="AZ1033" s="5">
        <f t="shared" si="384"/>
        <v>149.36770000000001</v>
      </c>
      <c r="BA1033" s="7">
        <f t="shared" si="385"/>
        <v>-2.0546133274643653E-2</v>
      </c>
      <c r="BB1033" s="62">
        <f t="shared" si="386"/>
        <v>9309.24</v>
      </c>
      <c r="BC1033" s="28">
        <f t="shared" si="387"/>
        <v>-1.4647075136383568E-2</v>
      </c>
      <c r="BD1033" s="32">
        <f t="shared" si="388"/>
        <v>4.0030438619553478E-3</v>
      </c>
      <c r="BE1033" s="32">
        <f t="shared" si="389"/>
        <v>1.5958196963193336E-3</v>
      </c>
      <c r="BF1033" s="35">
        <f t="shared" si="390"/>
        <v>0.99440113644172545</v>
      </c>
      <c r="BG1033" s="36">
        <f t="shared" si="391"/>
        <v>0.81192111815338919</v>
      </c>
      <c r="BH1033" s="33">
        <f t="shared" si="392"/>
        <v>0.18445480515533141</v>
      </c>
      <c r="BI1033" s="33">
        <f t="shared" si="393"/>
        <v>3.6240766912793059E-3</v>
      </c>
      <c r="BJ1033" s="63"/>
      <c r="BK1033" s="63">
        <v>0.28999999999999998</v>
      </c>
      <c r="BL1033" s="63"/>
      <c r="BM1033" s="63"/>
      <c r="BN1033" s="63"/>
      <c r="BO1033" s="63"/>
      <c r="BP1033" s="63"/>
      <c r="BQ1033" s="63"/>
      <c r="BR1033" s="63"/>
      <c r="BS1033" s="63">
        <v>2.9</v>
      </c>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v>20030206</v>
      </c>
      <c r="CO1033" s="63" t="s">
        <v>3607</v>
      </c>
      <c r="CP1033" s="66"/>
      <c r="CQ1033" s="64">
        <v>37660</v>
      </c>
      <c r="CR1033" s="78" t="s">
        <v>2043</v>
      </c>
      <c r="CS1033" s="78" t="s">
        <v>6954</v>
      </c>
    </row>
    <row r="1034" spans="1:97">
      <c r="A1034" s="63" t="s">
        <v>3591</v>
      </c>
      <c r="B1034" s="63" t="s">
        <v>7557</v>
      </c>
      <c r="C1034" s="63">
        <v>3682</v>
      </c>
      <c r="D1034" s="19" t="s">
        <v>3782</v>
      </c>
      <c r="E1034" s="63" t="s">
        <v>1707</v>
      </c>
      <c r="F1034" s="63" t="s">
        <v>1717</v>
      </c>
      <c r="G1034" s="65" t="s">
        <v>3615</v>
      </c>
      <c r="H1034" s="65">
        <v>10</v>
      </c>
      <c r="I1034" s="65">
        <v>20</v>
      </c>
      <c r="J1034" s="65">
        <v>94</v>
      </c>
      <c r="K1034" s="23">
        <v>41.728119999999997</v>
      </c>
      <c r="L1034" s="23">
        <v>-107.97237800000001</v>
      </c>
      <c r="M1034" s="61" t="s">
        <v>7558</v>
      </c>
      <c r="N1034" s="63" t="s">
        <v>7559</v>
      </c>
      <c r="O1034" s="63"/>
      <c r="P1034" s="63" t="s">
        <v>5150</v>
      </c>
      <c r="Q1034" s="63"/>
      <c r="R1034" s="63"/>
      <c r="S1034" s="55"/>
      <c r="T1034" s="63"/>
      <c r="U1034" s="66" t="s">
        <v>6351</v>
      </c>
      <c r="V1034" s="63"/>
      <c r="W1034" s="66">
        <v>10563</v>
      </c>
      <c r="X1034" s="66"/>
      <c r="Y1034" s="63"/>
      <c r="Z1034" s="64">
        <v>37658</v>
      </c>
      <c r="AA1034" s="63">
        <v>8.34</v>
      </c>
      <c r="AB1034" s="63"/>
      <c r="AC1034" s="63">
        <v>20.100000000000001</v>
      </c>
      <c r="AD1034" s="63">
        <v>2.78</v>
      </c>
      <c r="AE1034" s="63">
        <v>2470</v>
      </c>
      <c r="AF1034" s="63">
        <v>27.3</v>
      </c>
      <c r="AG1034" s="63"/>
      <c r="AH1034" s="63">
        <v>3049</v>
      </c>
      <c r="AI1034" s="63">
        <v>1735</v>
      </c>
      <c r="AJ1034" s="63">
        <v>53</v>
      </c>
      <c r="AK1034" s="63"/>
      <c r="AL1034" s="63">
        <v>78</v>
      </c>
      <c r="AM1034" s="63">
        <v>7630</v>
      </c>
      <c r="AN1034" s="63"/>
      <c r="AO1034" s="63" t="s">
        <v>3536</v>
      </c>
      <c r="AP1034" s="17">
        <f t="shared" si="378"/>
        <v>1.00299</v>
      </c>
      <c r="AQ1034" s="17">
        <f t="shared" si="379"/>
        <v>0.2287662</v>
      </c>
      <c r="AR1034" s="17">
        <f t="shared" si="377"/>
        <v>107.44499999999999</v>
      </c>
      <c r="AS1034" s="17">
        <f t="shared" si="374"/>
        <v>0.69833400000000001</v>
      </c>
      <c r="AT1034" s="17">
        <f t="shared" si="380"/>
        <v>109.3750902</v>
      </c>
      <c r="AU1034" s="5">
        <f t="shared" si="381"/>
        <v>86.012289999999993</v>
      </c>
      <c r="AV1034" s="5">
        <f t="shared" si="382"/>
        <v>28.436649999999997</v>
      </c>
      <c r="AW1034" s="5">
        <f t="shared" si="394"/>
        <v>1.7664899999999999</v>
      </c>
      <c r="AX1034" s="5">
        <f t="shared" si="395"/>
        <v>0</v>
      </c>
      <c r="AY1034" s="5">
        <f t="shared" si="383"/>
        <v>1.6239600000000001</v>
      </c>
      <c r="AZ1034" s="5">
        <f t="shared" si="384"/>
        <v>117.83938999999999</v>
      </c>
      <c r="BA1034" s="7">
        <f t="shared" si="385"/>
        <v>-3.725246644733865E-2</v>
      </c>
      <c r="BB1034" s="62">
        <f t="shared" si="386"/>
        <v>7435.18</v>
      </c>
      <c r="BC1034" s="28">
        <f t="shared" si="387"/>
        <v>-1.2931806988034641E-2</v>
      </c>
      <c r="BD1034" s="32">
        <f t="shared" si="388"/>
        <v>9.170186723192298E-3</v>
      </c>
      <c r="BE1034" s="32">
        <f t="shared" si="389"/>
        <v>2.0915749608222951E-3</v>
      </c>
      <c r="BF1034" s="35">
        <f t="shared" si="390"/>
        <v>0.9887382383159854</v>
      </c>
      <c r="BG1034" s="37">
        <f t="shared" si="391"/>
        <v>0.72991119522937109</v>
      </c>
      <c r="BH1034" s="33">
        <f t="shared" si="392"/>
        <v>0.24131701632196159</v>
      </c>
      <c r="BI1034" s="33">
        <f t="shared" si="393"/>
        <v>1.3781130401302995E-2</v>
      </c>
      <c r="BJ1034" s="63"/>
      <c r="BK1034" s="63">
        <v>4.45</v>
      </c>
      <c r="BL1034" s="63"/>
      <c r="BM1034" s="63"/>
      <c r="BN1034" s="63"/>
      <c r="BO1034" s="63"/>
      <c r="BP1034" s="63"/>
      <c r="BQ1034" s="63"/>
      <c r="BR1034" s="63"/>
      <c r="BS1034" s="63">
        <v>1.35</v>
      </c>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v>20030206</v>
      </c>
      <c r="CO1034" s="63" t="s">
        <v>3607</v>
      </c>
      <c r="CP1034" s="66"/>
      <c r="CQ1034" s="64">
        <v>37660</v>
      </c>
      <c r="CR1034" s="78" t="s">
        <v>2043</v>
      </c>
      <c r="CS1034" s="78" t="s">
        <v>6954</v>
      </c>
    </row>
    <row r="1035" spans="1:97">
      <c r="A1035" s="63" t="s">
        <v>3591</v>
      </c>
      <c r="B1035" s="63" t="s">
        <v>7542</v>
      </c>
      <c r="C1035" s="63">
        <v>3726</v>
      </c>
      <c r="D1035" s="19" t="s">
        <v>3782</v>
      </c>
      <c r="E1035" s="63" t="s">
        <v>1707</v>
      </c>
      <c r="F1035" s="63" t="s">
        <v>1005</v>
      </c>
      <c r="G1035" s="65" t="s">
        <v>1575</v>
      </c>
      <c r="H1035" s="65">
        <v>31</v>
      </c>
      <c r="I1035" s="65">
        <v>20</v>
      </c>
      <c r="J1035" s="65">
        <v>94</v>
      </c>
      <c r="K1035" s="23">
        <v>41.667591000000002</v>
      </c>
      <c r="L1035" s="23">
        <v>-108.029669</v>
      </c>
      <c r="M1035" s="61" t="s">
        <v>7543</v>
      </c>
      <c r="N1035" s="63" t="s">
        <v>7544</v>
      </c>
      <c r="O1035" s="63"/>
      <c r="P1035" s="63" t="s">
        <v>5150</v>
      </c>
      <c r="Q1035" s="63"/>
      <c r="R1035" s="63"/>
      <c r="S1035" s="55"/>
      <c r="T1035" s="63"/>
      <c r="U1035" s="66" t="s">
        <v>4362</v>
      </c>
      <c r="V1035" s="63"/>
      <c r="W1035" s="66">
        <v>9875</v>
      </c>
      <c r="X1035" s="66">
        <v>9863</v>
      </c>
      <c r="Y1035" s="63"/>
      <c r="Z1035" s="64">
        <v>37658</v>
      </c>
      <c r="AA1035" s="63">
        <v>8.16</v>
      </c>
      <c r="AB1035" s="63"/>
      <c r="AC1035" s="63">
        <v>77</v>
      </c>
      <c r="AD1035" s="63">
        <v>15.4</v>
      </c>
      <c r="AE1035" s="63">
        <v>4520</v>
      </c>
      <c r="AF1035" s="63">
        <v>51.3</v>
      </c>
      <c r="AG1035" s="63"/>
      <c r="AH1035" s="63">
        <v>6698</v>
      </c>
      <c r="AI1035" s="63">
        <v>2268</v>
      </c>
      <c r="AJ1035" s="63"/>
      <c r="AK1035" s="63"/>
      <c r="AL1035" s="63">
        <v>7</v>
      </c>
      <c r="AM1035" s="63">
        <v>13286</v>
      </c>
      <c r="AN1035" s="63"/>
      <c r="AO1035" s="63" t="s">
        <v>3536</v>
      </c>
      <c r="AP1035" s="17">
        <f t="shared" si="378"/>
        <v>3.8422999999999998</v>
      </c>
      <c r="AQ1035" s="17">
        <f t="shared" si="379"/>
        <v>1.267266</v>
      </c>
      <c r="AR1035" s="17">
        <f t="shared" si="377"/>
        <v>196.61999999999998</v>
      </c>
      <c r="AS1035" s="17">
        <f t="shared" si="374"/>
        <v>1.3122539999999998</v>
      </c>
      <c r="AT1035" s="17">
        <f t="shared" si="380"/>
        <v>203.04181999999997</v>
      </c>
      <c r="AU1035" s="5">
        <f t="shared" si="381"/>
        <v>188.95058</v>
      </c>
      <c r="AV1035" s="5">
        <f t="shared" si="382"/>
        <v>37.172519999999999</v>
      </c>
      <c r="AW1035" s="5">
        <f t="shared" si="394"/>
        <v>0</v>
      </c>
      <c r="AX1035" s="5">
        <f t="shared" si="395"/>
        <v>0</v>
      </c>
      <c r="AY1035" s="5">
        <f t="shared" si="383"/>
        <v>0.14574000000000001</v>
      </c>
      <c r="AZ1035" s="5">
        <f t="shared" si="384"/>
        <v>226.26883999999998</v>
      </c>
      <c r="BA1035" s="7">
        <f t="shared" si="385"/>
        <v>-5.4103059076147819E-2</v>
      </c>
      <c r="BB1035" s="62">
        <f t="shared" si="386"/>
        <v>13636.7</v>
      </c>
      <c r="BC1035" s="28">
        <f t="shared" si="387"/>
        <v>1.3026182366553158E-2</v>
      </c>
      <c r="BD1035" s="32">
        <f t="shared" si="388"/>
        <v>1.8923687740781681E-2</v>
      </c>
      <c r="BE1035" s="32">
        <f t="shared" si="389"/>
        <v>6.2414038644846674E-3</v>
      </c>
      <c r="BF1035" s="35">
        <f t="shared" si="390"/>
        <v>0.97483490839473363</v>
      </c>
      <c r="BG1035" s="36">
        <f t="shared" si="391"/>
        <v>0.83507114810859517</v>
      </c>
      <c r="BH1035" s="33">
        <f t="shared" si="392"/>
        <v>0.16428475083003033</v>
      </c>
      <c r="BI1035" s="33">
        <f t="shared" si="393"/>
        <v>6.4410106137460213E-4</v>
      </c>
      <c r="BJ1035" s="63"/>
      <c r="BK1035" s="63">
        <v>0.26</v>
      </c>
      <c r="BL1035" s="63"/>
      <c r="BM1035" s="63"/>
      <c r="BN1035" s="63"/>
      <c r="BO1035" s="63"/>
      <c r="BP1035" s="63"/>
      <c r="BQ1035" s="63"/>
      <c r="BR1035" s="63"/>
      <c r="BS1035" s="63">
        <v>30.8</v>
      </c>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v>20030206</v>
      </c>
      <c r="CO1035" s="63" t="s">
        <v>3607</v>
      </c>
      <c r="CP1035" s="66"/>
      <c r="CQ1035" s="64">
        <v>37660</v>
      </c>
      <c r="CR1035" s="78" t="s">
        <v>2043</v>
      </c>
      <c r="CS1035" s="78" t="s">
        <v>6954</v>
      </c>
    </row>
    <row r="1036" spans="1:97">
      <c r="A1036" s="63" t="s">
        <v>3591</v>
      </c>
      <c r="B1036" s="63" t="s">
        <v>4565</v>
      </c>
      <c r="C1036" s="63">
        <v>3518</v>
      </c>
      <c r="D1036" s="19" t="s">
        <v>3782</v>
      </c>
      <c r="E1036" s="63" t="s">
        <v>1707</v>
      </c>
      <c r="F1036" s="63" t="s">
        <v>1717</v>
      </c>
      <c r="G1036" s="65" t="s">
        <v>3596</v>
      </c>
      <c r="H1036" s="65">
        <v>5</v>
      </c>
      <c r="I1036" s="65">
        <v>20</v>
      </c>
      <c r="J1036" s="65">
        <v>95</v>
      </c>
      <c r="K1036" s="23">
        <v>41.737850000000002</v>
      </c>
      <c r="L1036" s="23">
        <v>-108.12576300000001</v>
      </c>
      <c r="M1036" s="61" t="s">
        <v>4566</v>
      </c>
      <c r="N1036" s="63" t="s">
        <v>4567</v>
      </c>
      <c r="O1036" s="63"/>
      <c r="P1036" s="63" t="s">
        <v>5150</v>
      </c>
      <c r="Q1036" s="63"/>
      <c r="R1036" s="63"/>
      <c r="S1036" s="55"/>
      <c r="T1036" s="63"/>
      <c r="U1036" s="66" t="s">
        <v>2730</v>
      </c>
      <c r="V1036" s="63"/>
      <c r="W1036" s="66">
        <v>9557</v>
      </c>
      <c r="X1036" s="66">
        <v>9513</v>
      </c>
      <c r="Y1036" s="63"/>
      <c r="Z1036" s="64">
        <v>37559</v>
      </c>
      <c r="AA1036" s="63">
        <v>6.71</v>
      </c>
      <c r="AB1036" s="63"/>
      <c r="AC1036" s="63">
        <v>38.5</v>
      </c>
      <c r="AD1036" s="63"/>
      <c r="AE1036" s="63">
        <v>2640</v>
      </c>
      <c r="AF1036" s="63">
        <v>26.1</v>
      </c>
      <c r="AG1036" s="63"/>
      <c r="AH1036" s="63">
        <v>4299</v>
      </c>
      <c r="AI1036" s="63">
        <v>809</v>
      </c>
      <c r="AJ1036" s="63"/>
      <c r="AK1036" s="63"/>
      <c r="AL1036" s="63">
        <v>8</v>
      </c>
      <c r="AM1036" s="63">
        <v>9130</v>
      </c>
      <c r="AN1036" s="63"/>
      <c r="AO1036" s="63" t="s">
        <v>3553</v>
      </c>
      <c r="AP1036" s="17">
        <f t="shared" si="378"/>
        <v>1.9211499999999999</v>
      </c>
      <c r="AQ1036" s="17">
        <f t="shared" si="379"/>
        <v>0</v>
      </c>
      <c r="AR1036" s="17">
        <f t="shared" si="377"/>
        <v>114.83999999999999</v>
      </c>
      <c r="AS1036" s="17">
        <f t="shared" si="374"/>
        <v>0.66763799999999995</v>
      </c>
      <c r="AT1036" s="17">
        <f t="shared" si="380"/>
        <v>117.42878799999998</v>
      </c>
      <c r="AU1036" s="5">
        <f t="shared" si="381"/>
        <v>121.27479</v>
      </c>
      <c r="AV1036" s="5">
        <f t="shared" si="382"/>
        <v>13.259509999999999</v>
      </c>
      <c r="AW1036" s="5">
        <f t="shared" si="394"/>
        <v>0</v>
      </c>
      <c r="AX1036" s="5">
        <f t="shared" si="395"/>
        <v>0</v>
      </c>
      <c r="AY1036" s="5">
        <f t="shared" si="383"/>
        <v>0.16656000000000001</v>
      </c>
      <c r="AZ1036" s="5">
        <f t="shared" si="384"/>
        <v>134.70086000000001</v>
      </c>
      <c r="BA1036" s="7">
        <f t="shared" si="385"/>
        <v>-6.8504724204430031E-2</v>
      </c>
      <c r="BB1036" s="62">
        <f t="shared" si="386"/>
        <v>7820.6</v>
      </c>
      <c r="BC1036" s="28">
        <f t="shared" si="387"/>
        <v>-7.7248003020542036E-2</v>
      </c>
      <c r="BD1036" s="32">
        <f t="shared" si="388"/>
        <v>1.6360127978158133E-2</v>
      </c>
      <c r="BE1036" s="32">
        <f t="shared" si="389"/>
        <v>0</v>
      </c>
      <c r="BF1036" s="35">
        <f t="shared" si="390"/>
        <v>0.98363987202184189</v>
      </c>
      <c r="BG1036" s="36">
        <f t="shared" si="391"/>
        <v>0.90032676851506366</v>
      </c>
      <c r="BH1036" s="33">
        <f t="shared" si="392"/>
        <v>9.8436713767083586E-2</v>
      </c>
      <c r="BI1036" s="33">
        <f t="shared" si="393"/>
        <v>1.2365177178527294E-3</v>
      </c>
      <c r="BJ1036" s="63"/>
      <c r="BK1036" s="63">
        <v>61.3</v>
      </c>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v>20021030</v>
      </c>
      <c r="CO1036" s="63" t="s">
        <v>3607</v>
      </c>
      <c r="CP1036" s="66"/>
      <c r="CQ1036" s="64">
        <v>37561</v>
      </c>
      <c r="CR1036" s="78" t="s">
        <v>2043</v>
      </c>
      <c r="CS1036" s="78" t="s">
        <v>6954</v>
      </c>
    </row>
    <row r="1037" spans="1:97">
      <c r="A1037" s="63" t="s">
        <v>3591</v>
      </c>
      <c r="B1037" s="63" t="s">
        <v>4586</v>
      </c>
      <c r="C1037" s="63">
        <v>4086</v>
      </c>
      <c r="D1037" s="19" t="s">
        <v>3782</v>
      </c>
      <c r="E1037" s="63" t="s">
        <v>1707</v>
      </c>
      <c r="F1037" s="63" t="s">
        <v>1717</v>
      </c>
      <c r="G1037" s="65" t="s">
        <v>3597</v>
      </c>
      <c r="H1037" s="65">
        <v>7</v>
      </c>
      <c r="I1037" s="65">
        <v>20</v>
      </c>
      <c r="J1037" s="65">
        <v>95</v>
      </c>
      <c r="K1037" s="23">
        <v>41.72428</v>
      </c>
      <c r="L1037" s="23">
        <v>-108.151465</v>
      </c>
      <c r="M1037" s="61" t="s">
        <v>4587</v>
      </c>
      <c r="N1037" s="63" t="s">
        <v>4588</v>
      </c>
      <c r="O1037" s="63"/>
      <c r="P1037" s="63" t="s">
        <v>5150</v>
      </c>
      <c r="Q1037" s="63"/>
      <c r="R1037" s="63"/>
      <c r="S1037" s="55" t="str">
        <f>IF(U1037&gt;0,V1037-U1037,"")</f>
        <v/>
      </c>
      <c r="T1037" s="63"/>
      <c r="U1037" s="66"/>
      <c r="V1037" s="63"/>
      <c r="W1037" s="66">
        <v>9463</v>
      </c>
      <c r="X1037" s="66"/>
      <c r="Y1037" s="63"/>
      <c r="Z1037" s="64">
        <v>37778</v>
      </c>
      <c r="AA1037" s="63">
        <v>8.1300000000000008</v>
      </c>
      <c r="AB1037" s="63"/>
      <c r="AC1037" s="63">
        <v>20.3</v>
      </c>
      <c r="AD1037" s="63">
        <v>5.09</v>
      </c>
      <c r="AE1037" s="63">
        <v>2661</v>
      </c>
      <c r="AF1037" s="63">
        <v>38.6</v>
      </c>
      <c r="AG1037" s="63"/>
      <c r="AH1037" s="63">
        <v>3149</v>
      </c>
      <c r="AI1037" s="63">
        <v>2260</v>
      </c>
      <c r="AJ1037" s="63"/>
      <c r="AK1037" s="63"/>
      <c r="AL1037" s="63">
        <v>21</v>
      </c>
      <c r="AM1037" s="63">
        <v>8116</v>
      </c>
      <c r="AN1037" s="63"/>
      <c r="AO1037" s="63" t="s">
        <v>3553</v>
      </c>
      <c r="AP1037" s="17">
        <f t="shared" si="378"/>
        <v>1.0129699999999999</v>
      </c>
      <c r="AQ1037" s="17">
        <f t="shared" si="379"/>
        <v>0.41885610000000001</v>
      </c>
      <c r="AR1037" s="17">
        <f t="shared" si="377"/>
        <v>115.75349999999999</v>
      </c>
      <c r="AS1037" s="17">
        <f t="shared" si="374"/>
        <v>0.98738799999999993</v>
      </c>
      <c r="AT1037" s="17">
        <f t="shared" si="380"/>
        <v>118.17271409999998</v>
      </c>
      <c r="AU1037" s="5">
        <f t="shared" si="381"/>
        <v>88.833289999999991</v>
      </c>
      <c r="AV1037" s="5">
        <f t="shared" si="382"/>
        <v>37.041399999999996</v>
      </c>
      <c r="AW1037" s="5">
        <f t="shared" si="394"/>
        <v>0</v>
      </c>
      <c r="AX1037" s="5">
        <f t="shared" si="395"/>
        <v>0</v>
      </c>
      <c r="AY1037" s="5">
        <f t="shared" si="383"/>
        <v>0.43722000000000005</v>
      </c>
      <c r="AZ1037" s="5">
        <f t="shared" si="384"/>
        <v>126.31190999999998</v>
      </c>
      <c r="BA1037" s="7">
        <f t="shared" si="385"/>
        <v>-3.3291238375264376E-2</v>
      </c>
      <c r="BB1037" s="62">
        <f t="shared" si="386"/>
        <v>8154.99</v>
      </c>
      <c r="BC1037" s="28">
        <f t="shared" si="387"/>
        <v>2.396289346868247E-3</v>
      </c>
      <c r="BD1037" s="32">
        <f t="shared" si="388"/>
        <v>8.5719449512076506E-3</v>
      </c>
      <c r="BE1037" s="32">
        <f t="shared" si="389"/>
        <v>3.5444400443029184E-3</v>
      </c>
      <c r="BF1037" s="35">
        <f t="shared" si="390"/>
        <v>0.98788361500448951</v>
      </c>
      <c r="BG1037" s="37">
        <f t="shared" si="391"/>
        <v>0.70328514547836385</v>
      </c>
      <c r="BH1037" s="33">
        <f t="shared" si="392"/>
        <v>0.29325342321242709</v>
      </c>
      <c r="BI1037" s="33">
        <f t="shared" si="393"/>
        <v>3.461431309209085E-3</v>
      </c>
      <c r="BJ1037" s="63"/>
      <c r="BK1037" s="63">
        <v>1.7000000000000001E-2</v>
      </c>
      <c r="BL1037" s="63"/>
      <c r="BM1037" s="63"/>
      <c r="BN1037" s="63"/>
      <c r="BO1037" s="63"/>
      <c r="BP1037" s="63"/>
      <c r="BQ1037" s="63"/>
      <c r="BR1037" s="63"/>
      <c r="BS1037" s="63">
        <v>3.75</v>
      </c>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v>20030606</v>
      </c>
      <c r="CO1037" s="63" t="s">
        <v>3607</v>
      </c>
      <c r="CP1037" s="66"/>
      <c r="CQ1037" s="64">
        <v>37780</v>
      </c>
      <c r="CR1037" s="78" t="s">
        <v>2043</v>
      </c>
      <c r="CS1037" s="78" t="s">
        <v>6954</v>
      </c>
    </row>
    <row r="1038" spans="1:97">
      <c r="A1038" s="63" t="s">
        <v>3591</v>
      </c>
      <c r="B1038" s="63" t="s">
        <v>4612</v>
      </c>
      <c r="C1038" s="63">
        <v>4088</v>
      </c>
      <c r="D1038" s="19" t="s">
        <v>3782</v>
      </c>
      <c r="E1038" s="63" t="s">
        <v>1707</v>
      </c>
      <c r="F1038" s="63" t="s">
        <v>7278</v>
      </c>
      <c r="G1038" s="65" t="s">
        <v>3595</v>
      </c>
      <c r="H1038" s="65">
        <v>15</v>
      </c>
      <c r="I1038" s="65">
        <v>20</v>
      </c>
      <c r="J1038" s="65">
        <v>95</v>
      </c>
      <c r="K1038" s="23">
        <v>41.705710000000003</v>
      </c>
      <c r="L1038" s="23">
        <v>-108.097954</v>
      </c>
      <c r="M1038" s="61" t="s">
        <v>4613</v>
      </c>
      <c r="N1038" s="63" t="s">
        <v>4614</v>
      </c>
      <c r="O1038" s="63"/>
      <c r="P1038" s="63" t="s">
        <v>5150</v>
      </c>
      <c r="Q1038" s="63"/>
      <c r="R1038" s="63"/>
      <c r="S1038" s="55"/>
      <c r="T1038" s="63"/>
      <c r="U1038" s="66" t="s">
        <v>4615</v>
      </c>
      <c r="V1038" s="63"/>
      <c r="W1038" s="66">
        <v>9698</v>
      </c>
      <c r="X1038" s="66">
        <v>9695</v>
      </c>
      <c r="Y1038" s="63"/>
      <c r="Z1038" s="64">
        <v>37778</v>
      </c>
      <c r="AA1038" s="63">
        <v>7.83</v>
      </c>
      <c r="AB1038" s="63"/>
      <c r="AC1038" s="63">
        <v>13.4</v>
      </c>
      <c r="AD1038" s="63">
        <v>2.19</v>
      </c>
      <c r="AE1038" s="63">
        <v>2761</v>
      </c>
      <c r="AF1038" s="63">
        <v>22.4</v>
      </c>
      <c r="AG1038" s="63"/>
      <c r="AH1038" s="63">
        <v>3599</v>
      </c>
      <c r="AI1038" s="63">
        <v>1352</v>
      </c>
      <c r="AJ1038" s="63"/>
      <c r="AK1038" s="63"/>
      <c r="AL1038" s="63">
        <v>10</v>
      </c>
      <c r="AM1038" s="63">
        <v>7820</v>
      </c>
      <c r="AN1038" s="63"/>
      <c r="AO1038" s="63" t="s">
        <v>3553</v>
      </c>
      <c r="AP1038" s="17">
        <f t="shared" si="378"/>
        <v>0.66866000000000003</v>
      </c>
      <c r="AQ1038" s="17">
        <f t="shared" si="379"/>
        <v>0.18021509999999999</v>
      </c>
      <c r="AR1038" s="17">
        <f t="shared" si="377"/>
        <v>120.1035</v>
      </c>
      <c r="AS1038" s="17">
        <f t="shared" si="374"/>
        <v>0.57299199999999995</v>
      </c>
      <c r="AT1038" s="17">
        <f t="shared" si="380"/>
        <v>121.5253671</v>
      </c>
      <c r="AU1038" s="5">
        <f t="shared" si="381"/>
        <v>101.52779</v>
      </c>
      <c r="AV1038" s="5">
        <f t="shared" si="382"/>
        <v>22.159279999999999</v>
      </c>
      <c r="AW1038" s="5">
        <f t="shared" si="394"/>
        <v>0</v>
      </c>
      <c r="AX1038" s="5">
        <f t="shared" si="395"/>
        <v>0</v>
      </c>
      <c r="AY1038" s="5">
        <f t="shared" si="383"/>
        <v>0.20820000000000002</v>
      </c>
      <c r="AZ1038" s="5">
        <f t="shared" si="384"/>
        <v>123.89527</v>
      </c>
      <c r="BA1038" s="7">
        <f t="shared" si="385"/>
        <v>-9.6564939607517615E-3</v>
      </c>
      <c r="BB1038" s="62">
        <f t="shared" si="386"/>
        <v>7759.99</v>
      </c>
      <c r="BC1038" s="28">
        <f t="shared" si="387"/>
        <v>-3.8517354632448559E-3</v>
      </c>
      <c r="BD1038" s="32">
        <f t="shared" si="388"/>
        <v>5.5022257159674116E-3</v>
      </c>
      <c r="BE1038" s="32">
        <f t="shared" si="389"/>
        <v>1.4829422391434192E-3</v>
      </c>
      <c r="BF1038" s="35">
        <f t="shared" si="390"/>
        <v>0.99301483204488916</v>
      </c>
      <c r="BG1038" s="36">
        <f t="shared" si="391"/>
        <v>0.8194646171722294</v>
      </c>
      <c r="BH1038" s="33">
        <f t="shared" si="392"/>
        <v>0.17885493126573759</v>
      </c>
      <c r="BI1038" s="33">
        <f t="shared" si="393"/>
        <v>1.680451562032998E-3</v>
      </c>
      <c r="BJ1038" s="63"/>
      <c r="BK1038" s="63">
        <v>18.3</v>
      </c>
      <c r="BL1038" s="63"/>
      <c r="BM1038" s="63"/>
      <c r="BN1038" s="63"/>
      <c r="BO1038" s="63"/>
      <c r="BP1038" s="63"/>
      <c r="BQ1038" s="63"/>
      <c r="BR1038" s="63"/>
      <c r="BS1038" s="63">
        <v>0.6</v>
      </c>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v>20030606</v>
      </c>
      <c r="CO1038" s="63" t="s">
        <v>3607</v>
      </c>
      <c r="CP1038" s="66"/>
      <c r="CQ1038" s="64">
        <v>37780</v>
      </c>
      <c r="CR1038" s="78" t="s">
        <v>2043</v>
      </c>
      <c r="CS1038" s="78" t="s">
        <v>6954</v>
      </c>
    </row>
    <row r="1039" spans="1:97">
      <c r="A1039" s="63" t="s">
        <v>3591</v>
      </c>
      <c r="B1039" s="63" t="s">
        <v>7290</v>
      </c>
      <c r="C1039" s="63">
        <v>3734</v>
      </c>
      <c r="D1039" s="19" t="s">
        <v>3782</v>
      </c>
      <c r="E1039" s="63" t="s">
        <v>1707</v>
      </c>
      <c r="F1039" s="63" t="s">
        <v>1717</v>
      </c>
      <c r="G1039" s="65" t="s">
        <v>264</v>
      </c>
      <c r="H1039" s="65">
        <v>1</v>
      </c>
      <c r="I1039" s="65">
        <v>20</v>
      </c>
      <c r="J1039" s="65">
        <v>96</v>
      </c>
      <c r="K1039" s="23">
        <v>41.733840000000001</v>
      </c>
      <c r="L1039" s="23">
        <v>-108.165792</v>
      </c>
      <c r="M1039" s="61" t="s">
        <v>7291</v>
      </c>
      <c r="N1039" s="63" t="s">
        <v>7292</v>
      </c>
      <c r="O1039" s="63"/>
      <c r="P1039" s="63" t="s">
        <v>5150</v>
      </c>
      <c r="Q1039" s="63"/>
      <c r="R1039" s="63"/>
      <c r="S1039" s="55"/>
      <c r="T1039" s="63"/>
      <c r="U1039" s="66" t="s">
        <v>7293</v>
      </c>
      <c r="V1039" s="63"/>
      <c r="W1039" s="66">
        <v>9286</v>
      </c>
      <c r="X1039" s="66">
        <v>9295</v>
      </c>
      <c r="Y1039" s="63"/>
      <c r="Z1039" s="64">
        <v>37665</v>
      </c>
      <c r="AA1039" s="63">
        <v>8.1</v>
      </c>
      <c r="AB1039" s="63"/>
      <c r="AC1039" s="63">
        <v>27</v>
      </c>
      <c r="AD1039" s="63">
        <v>3.04</v>
      </c>
      <c r="AE1039" s="63">
        <v>2780</v>
      </c>
      <c r="AF1039" s="63">
        <v>19.899999999999999</v>
      </c>
      <c r="AG1039" s="63"/>
      <c r="AH1039" s="63">
        <v>2999</v>
      </c>
      <c r="AI1039" s="63">
        <v>2322</v>
      </c>
      <c r="AJ1039" s="63"/>
      <c r="AK1039" s="63"/>
      <c r="AL1039" s="63">
        <v>37</v>
      </c>
      <c r="AM1039" s="63">
        <v>8632</v>
      </c>
      <c r="AN1039" s="63"/>
      <c r="AO1039" s="63" t="s">
        <v>3536</v>
      </c>
      <c r="AP1039" s="17">
        <f t="shared" si="378"/>
        <v>1.3472999999999999</v>
      </c>
      <c r="AQ1039" s="17">
        <f t="shared" si="379"/>
        <v>0.25016159999999998</v>
      </c>
      <c r="AR1039" s="17">
        <f t="shared" si="377"/>
        <v>120.92999999999999</v>
      </c>
      <c r="AS1039" s="17">
        <f t="shared" si="374"/>
        <v>0.50904199999999988</v>
      </c>
      <c r="AT1039" s="17">
        <f t="shared" si="380"/>
        <v>123.03650359999999</v>
      </c>
      <c r="AU1039" s="5">
        <f t="shared" si="381"/>
        <v>84.601789999999994</v>
      </c>
      <c r="AV1039" s="5">
        <f t="shared" si="382"/>
        <v>38.057579999999994</v>
      </c>
      <c r="AW1039" s="5">
        <f t="shared" si="394"/>
        <v>0</v>
      </c>
      <c r="AX1039" s="5">
        <f t="shared" si="395"/>
        <v>0</v>
      </c>
      <c r="AY1039" s="5">
        <f t="shared" si="383"/>
        <v>0.77034000000000002</v>
      </c>
      <c r="AZ1039" s="5">
        <f t="shared" si="384"/>
        <v>123.42971</v>
      </c>
      <c r="BA1039" s="7">
        <f t="shared" si="385"/>
        <v>-1.5953764788149082E-3</v>
      </c>
      <c r="BB1039" s="62">
        <f t="shared" si="386"/>
        <v>8187.9400000000005</v>
      </c>
      <c r="BC1039" s="28">
        <f t="shared" si="387"/>
        <v>-2.6400807612868976E-2</v>
      </c>
      <c r="BD1039" s="32">
        <f t="shared" si="388"/>
        <v>1.0950408704559449E-2</v>
      </c>
      <c r="BE1039" s="32">
        <f t="shared" si="389"/>
        <v>2.033230729745802E-3</v>
      </c>
      <c r="BF1039" s="35">
        <f t="shared" si="390"/>
        <v>0.98701636056569475</v>
      </c>
      <c r="BG1039" s="37">
        <f t="shared" si="391"/>
        <v>0.68542484625460109</v>
      </c>
      <c r="BH1039" s="33">
        <f t="shared" si="392"/>
        <v>0.30833403076131344</v>
      </c>
      <c r="BI1039" s="33">
        <f t="shared" si="393"/>
        <v>6.2411229840854364E-3</v>
      </c>
      <c r="BJ1039" s="63"/>
      <c r="BK1039" s="63">
        <v>0.32</v>
      </c>
      <c r="BL1039" s="63"/>
      <c r="BM1039" s="63"/>
      <c r="BN1039" s="63"/>
      <c r="BO1039" s="63"/>
      <c r="BP1039" s="63"/>
      <c r="BQ1039" s="63"/>
      <c r="BR1039" s="63"/>
      <c r="BS1039" s="63">
        <v>2.72</v>
      </c>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v>20030213</v>
      </c>
      <c r="CO1039" s="63" t="s">
        <v>3607</v>
      </c>
      <c r="CP1039" s="66"/>
      <c r="CQ1039" s="64">
        <v>37667</v>
      </c>
      <c r="CR1039" s="78" t="s">
        <v>2043</v>
      </c>
      <c r="CS1039" s="78" t="s">
        <v>6954</v>
      </c>
    </row>
    <row r="1040" spans="1:97">
      <c r="A1040" s="63" t="s">
        <v>3591</v>
      </c>
      <c r="B1040" s="63" t="s">
        <v>4739</v>
      </c>
      <c r="C1040" s="63">
        <v>3813</v>
      </c>
      <c r="D1040" s="19" t="s">
        <v>3782</v>
      </c>
      <c r="E1040" s="63" t="s">
        <v>1707</v>
      </c>
      <c r="F1040" s="63" t="s">
        <v>1717</v>
      </c>
      <c r="G1040" s="65" t="s">
        <v>1575</v>
      </c>
      <c r="H1040" s="65">
        <v>2</v>
      </c>
      <c r="I1040" s="65">
        <v>20</v>
      </c>
      <c r="J1040" s="65">
        <v>96</v>
      </c>
      <c r="K1040" s="23">
        <v>41.738329999999998</v>
      </c>
      <c r="L1040" s="23">
        <v>-108.185</v>
      </c>
      <c r="M1040" s="61" t="s">
        <v>3655</v>
      </c>
      <c r="N1040" s="63" t="s">
        <v>7288</v>
      </c>
      <c r="O1040" s="63"/>
      <c r="P1040" s="63" t="s">
        <v>5150</v>
      </c>
      <c r="Q1040" s="63"/>
      <c r="R1040" s="63"/>
      <c r="S1040" s="55"/>
      <c r="T1040" s="63"/>
      <c r="U1040" s="66" t="s">
        <v>7289</v>
      </c>
      <c r="V1040" s="63"/>
      <c r="W1040" s="66">
        <v>11889</v>
      </c>
      <c r="X1040" s="66">
        <v>11843</v>
      </c>
      <c r="Y1040" s="63" t="s">
        <v>3788</v>
      </c>
      <c r="Z1040" s="64">
        <v>37026</v>
      </c>
      <c r="AA1040" s="63">
        <v>7.41</v>
      </c>
      <c r="AB1040" s="63"/>
      <c r="AC1040" s="63">
        <v>289</v>
      </c>
      <c r="AD1040" s="63">
        <v>126</v>
      </c>
      <c r="AE1040" s="63">
        <v>8652</v>
      </c>
      <c r="AF1040" s="63"/>
      <c r="AG1040" s="63"/>
      <c r="AH1040" s="63">
        <v>13200</v>
      </c>
      <c r="AI1040" s="63">
        <v>1854</v>
      </c>
      <c r="AJ1040" s="63"/>
      <c r="AK1040" s="63"/>
      <c r="AL1040" s="63"/>
      <c r="AM1040" s="63">
        <v>24125</v>
      </c>
      <c r="AN1040" s="63"/>
      <c r="AO1040" s="63" t="s">
        <v>3454</v>
      </c>
      <c r="AP1040" s="17">
        <f t="shared" si="378"/>
        <v>14.421099999999999</v>
      </c>
      <c r="AQ1040" s="17">
        <f t="shared" si="379"/>
        <v>10.368539999999999</v>
      </c>
      <c r="AR1040" s="17">
        <f t="shared" si="377"/>
        <v>376.36199999999997</v>
      </c>
      <c r="AS1040" s="17">
        <f t="shared" si="374"/>
        <v>0</v>
      </c>
      <c r="AT1040" s="17">
        <f t="shared" si="380"/>
        <v>401.15163999999999</v>
      </c>
      <c r="AU1040" s="5">
        <f t="shared" si="381"/>
        <v>372.37200000000001</v>
      </c>
      <c r="AV1040" s="5">
        <f t="shared" si="382"/>
        <v>30.387059999999998</v>
      </c>
      <c r="AW1040" s="5">
        <f t="shared" si="394"/>
        <v>0</v>
      </c>
      <c r="AX1040" s="5">
        <f t="shared" si="395"/>
        <v>0</v>
      </c>
      <c r="AY1040" s="5">
        <f t="shared" si="383"/>
        <v>0</v>
      </c>
      <c r="AZ1040" s="5">
        <f t="shared" si="384"/>
        <v>402.75906000000003</v>
      </c>
      <c r="BA1040" s="7">
        <f t="shared" si="385"/>
        <v>-1.9995006908106179E-3</v>
      </c>
      <c r="BB1040" s="62">
        <f t="shared" si="386"/>
        <v>24121</v>
      </c>
      <c r="BC1040" s="28">
        <f t="shared" si="387"/>
        <v>-8.290842764166977E-5</v>
      </c>
      <c r="BD1040" s="32">
        <f t="shared" si="388"/>
        <v>3.5949248518590125E-2</v>
      </c>
      <c r="BE1040" s="32">
        <f t="shared" si="389"/>
        <v>2.5846934092055563E-2</v>
      </c>
      <c r="BF1040" s="35">
        <f t="shared" si="390"/>
        <v>0.93820381738935421</v>
      </c>
      <c r="BG1040" s="36">
        <f t="shared" si="391"/>
        <v>0.92455275866419984</v>
      </c>
      <c r="BH1040" s="33">
        <f t="shared" si="392"/>
        <v>7.5447241335800108E-2</v>
      </c>
      <c r="BI1040" s="33">
        <f t="shared" si="393"/>
        <v>0</v>
      </c>
      <c r="BJ1040" s="63"/>
      <c r="BK1040" s="63">
        <v>4</v>
      </c>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t="s">
        <v>3820</v>
      </c>
      <c r="CN1040" s="63">
        <v>20010515</v>
      </c>
      <c r="CO1040" s="63" t="s">
        <v>3455</v>
      </c>
      <c r="CP1040" s="66"/>
      <c r="CQ1040" s="64">
        <v>37028</v>
      </c>
      <c r="CR1040" s="78" t="s">
        <v>2043</v>
      </c>
      <c r="CS1040" s="78" t="s">
        <v>6954</v>
      </c>
    </row>
    <row r="1041" spans="1:97">
      <c r="A1041" s="63" t="s">
        <v>3591</v>
      </c>
      <c r="B1041" s="63" t="s">
        <v>4731</v>
      </c>
      <c r="C1041" s="63">
        <v>3736</v>
      </c>
      <c r="D1041" s="19" t="s">
        <v>3782</v>
      </c>
      <c r="E1041" s="63" t="s">
        <v>1707</v>
      </c>
      <c r="F1041" s="63" t="s">
        <v>7278</v>
      </c>
      <c r="G1041" s="65" t="s">
        <v>264</v>
      </c>
      <c r="H1041" s="65">
        <v>3</v>
      </c>
      <c r="I1041" s="65">
        <v>20</v>
      </c>
      <c r="J1041" s="65">
        <v>96</v>
      </c>
      <c r="K1041" s="23">
        <v>41.734569999999998</v>
      </c>
      <c r="L1041" s="23">
        <v>-108.203739</v>
      </c>
      <c r="M1041" s="61" t="s">
        <v>4732</v>
      </c>
      <c r="N1041" s="63" t="s">
        <v>4733</v>
      </c>
      <c r="O1041" s="63"/>
      <c r="P1041" s="63" t="s">
        <v>5150</v>
      </c>
      <c r="Q1041" s="63"/>
      <c r="R1041" s="63"/>
      <c r="S1041" s="55"/>
      <c r="T1041" s="63"/>
      <c r="U1041" s="66" t="s">
        <v>4734</v>
      </c>
      <c r="V1041" s="63"/>
      <c r="W1041" s="66">
        <v>9129</v>
      </c>
      <c r="X1041" s="66">
        <v>9127</v>
      </c>
      <c r="Y1041" s="63"/>
      <c r="Z1041" s="64">
        <v>37650</v>
      </c>
      <c r="AA1041" s="63">
        <v>8.18</v>
      </c>
      <c r="AB1041" s="63"/>
      <c r="AC1041" s="63">
        <v>19.2</v>
      </c>
      <c r="AD1041" s="63">
        <v>1.84</v>
      </c>
      <c r="AE1041" s="63">
        <v>2570</v>
      </c>
      <c r="AF1041" s="63">
        <v>11.2</v>
      </c>
      <c r="AG1041" s="63"/>
      <c r="AH1041" s="63">
        <v>2549</v>
      </c>
      <c r="AI1041" s="63">
        <v>2882</v>
      </c>
      <c r="AJ1041" s="63"/>
      <c r="AK1041" s="63"/>
      <c r="AL1041" s="63">
        <v>29</v>
      </c>
      <c r="AM1041" s="63">
        <v>8292</v>
      </c>
      <c r="AN1041" s="63"/>
      <c r="AO1041" s="63" t="s">
        <v>3536</v>
      </c>
      <c r="AP1041" s="17">
        <f t="shared" si="378"/>
        <v>0.95807999999999993</v>
      </c>
      <c r="AQ1041" s="17">
        <f t="shared" si="379"/>
        <v>0.15141360000000001</v>
      </c>
      <c r="AR1041" s="17">
        <f t="shared" si="377"/>
        <v>111.79499999999999</v>
      </c>
      <c r="AS1041" s="17">
        <f t="shared" si="374"/>
        <v>0.28649599999999997</v>
      </c>
      <c r="AT1041" s="17">
        <f t="shared" si="380"/>
        <v>113.19098959999998</v>
      </c>
      <c r="AU1041" s="5">
        <f t="shared" si="381"/>
        <v>71.907290000000003</v>
      </c>
      <c r="AV1041" s="5">
        <f t="shared" si="382"/>
        <v>47.235979999999998</v>
      </c>
      <c r="AW1041" s="5">
        <f t="shared" si="394"/>
        <v>0</v>
      </c>
      <c r="AX1041" s="5">
        <f t="shared" si="395"/>
        <v>0</v>
      </c>
      <c r="AY1041" s="5">
        <f t="shared" si="383"/>
        <v>0.60378000000000009</v>
      </c>
      <c r="AZ1041" s="5">
        <f t="shared" si="384"/>
        <v>119.74705</v>
      </c>
      <c r="BA1041" s="7">
        <f t="shared" si="385"/>
        <v>-2.814508274929271E-2</v>
      </c>
      <c r="BB1041" s="62">
        <f t="shared" si="386"/>
        <v>8062.24</v>
      </c>
      <c r="BC1041" s="28">
        <f t="shared" si="387"/>
        <v>-1.4048956111687258E-2</v>
      </c>
      <c r="BD1041" s="32">
        <f t="shared" si="388"/>
        <v>8.4642779728820398E-3</v>
      </c>
      <c r="BE1041" s="32">
        <f t="shared" si="389"/>
        <v>1.3376824474728335E-3</v>
      </c>
      <c r="BF1041" s="35">
        <f t="shared" si="390"/>
        <v>0.99019803957964514</v>
      </c>
      <c r="BG1041" s="37">
        <f t="shared" si="391"/>
        <v>0.60049320630445591</v>
      </c>
      <c r="BH1041" s="33">
        <f t="shared" si="392"/>
        <v>0.39446466530908275</v>
      </c>
      <c r="BI1041" s="33">
        <f t="shared" si="393"/>
        <v>5.042128386461296E-3</v>
      </c>
      <c r="BJ1041" s="63"/>
      <c r="BK1041" s="63">
        <v>0.06</v>
      </c>
      <c r="BL1041" s="63"/>
      <c r="BM1041" s="63"/>
      <c r="BN1041" s="63"/>
      <c r="BO1041" s="63"/>
      <c r="BP1041" s="63"/>
      <c r="BQ1041" s="63"/>
      <c r="BR1041" s="63"/>
      <c r="BS1041" s="63">
        <v>2.11</v>
      </c>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v>20030129</v>
      </c>
      <c r="CO1041" s="63" t="s">
        <v>3607</v>
      </c>
      <c r="CP1041" s="66"/>
      <c r="CQ1041" s="64">
        <v>37652</v>
      </c>
      <c r="CR1041" s="78" t="s">
        <v>2043</v>
      </c>
      <c r="CS1041" s="78" t="s">
        <v>6954</v>
      </c>
    </row>
    <row r="1042" spans="1:97">
      <c r="A1042" s="63" t="s">
        <v>3591</v>
      </c>
      <c r="B1042" s="63" t="s">
        <v>4735</v>
      </c>
      <c r="C1042" s="63">
        <v>3808</v>
      </c>
      <c r="D1042" s="19" t="s">
        <v>3782</v>
      </c>
      <c r="E1042" s="63" t="s">
        <v>1707</v>
      </c>
      <c r="F1042" s="63" t="s">
        <v>1717</v>
      </c>
      <c r="G1042" s="65" t="s">
        <v>274</v>
      </c>
      <c r="H1042" s="65">
        <v>12</v>
      </c>
      <c r="I1042" s="65">
        <v>20</v>
      </c>
      <c r="J1042" s="65">
        <v>96</v>
      </c>
      <c r="K1042" s="23">
        <v>41.720829999999999</v>
      </c>
      <c r="L1042" s="23">
        <v>-108.17444</v>
      </c>
      <c r="M1042" s="61" t="s">
        <v>4736</v>
      </c>
      <c r="N1042" s="63" t="s">
        <v>4737</v>
      </c>
      <c r="O1042" s="63"/>
      <c r="P1042" s="63" t="s">
        <v>5150</v>
      </c>
      <c r="Q1042" s="63"/>
      <c r="R1042" s="63"/>
      <c r="S1042" s="55"/>
      <c r="T1042" s="63"/>
      <c r="U1042" s="66" t="s">
        <v>4738</v>
      </c>
      <c r="V1042" s="63"/>
      <c r="W1042" s="66">
        <v>9430</v>
      </c>
      <c r="X1042" s="66">
        <v>9240</v>
      </c>
      <c r="Y1042" s="63" t="s">
        <v>3788</v>
      </c>
      <c r="Z1042" s="64">
        <v>37031</v>
      </c>
      <c r="AA1042" s="63">
        <v>7.54</v>
      </c>
      <c r="AB1042" s="63"/>
      <c r="AC1042" s="63">
        <v>40</v>
      </c>
      <c r="AD1042" s="63">
        <v>49</v>
      </c>
      <c r="AE1042" s="63">
        <v>1594</v>
      </c>
      <c r="AF1042" s="63"/>
      <c r="AG1042" s="63"/>
      <c r="AH1042" s="63">
        <v>1000</v>
      </c>
      <c r="AI1042" s="63">
        <v>2806</v>
      </c>
      <c r="AJ1042" s="63"/>
      <c r="AK1042" s="63"/>
      <c r="AL1042" s="63">
        <v>75</v>
      </c>
      <c r="AM1042" s="63">
        <v>5568</v>
      </c>
      <c r="AN1042" s="63"/>
      <c r="AO1042" s="63" t="s">
        <v>3454</v>
      </c>
      <c r="AP1042" s="17">
        <f t="shared" si="378"/>
        <v>1.996</v>
      </c>
      <c r="AQ1042" s="17">
        <f t="shared" si="379"/>
        <v>4.0322100000000001</v>
      </c>
      <c r="AR1042" s="17">
        <f t="shared" si="377"/>
        <v>69.338999999999999</v>
      </c>
      <c r="AS1042" s="17">
        <f t="shared" si="374"/>
        <v>0</v>
      </c>
      <c r="AT1042" s="17">
        <f t="shared" si="380"/>
        <v>75.36721</v>
      </c>
      <c r="AU1042" s="5">
        <f t="shared" si="381"/>
        <v>28.209999999999997</v>
      </c>
      <c r="AV1042" s="5">
        <f t="shared" si="382"/>
        <v>45.990339999999996</v>
      </c>
      <c r="AW1042" s="5">
        <f t="shared" si="394"/>
        <v>0</v>
      </c>
      <c r="AX1042" s="5">
        <f t="shared" si="395"/>
        <v>0</v>
      </c>
      <c r="AY1042" s="5">
        <f t="shared" si="383"/>
        <v>1.5615000000000001</v>
      </c>
      <c r="AZ1042" s="5">
        <f t="shared" si="384"/>
        <v>75.761839999999992</v>
      </c>
      <c r="BA1042" s="7">
        <f t="shared" si="385"/>
        <v>-2.611212073390207E-3</v>
      </c>
      <c r="BB1042" s="62">
        <f t="shared" si="386"/>
        <v>5564</v>
      </c>
      <c r="BC1042" s="28">
        <f t="shared" si="387"/>
        <v>-3.5932446999640676E-4</v>
      </c>
      <c r="BD1042" s="32">
        <f t="shared" si="388"/>
        <v>2.6483665774545719E-2</v>
      </c>
      <c r="BE1042" s="32">
        <f t="shared" si="389"/>
        <v>5.3500852691774049E-2</v>
      </c>
      <c r="BF1042" s="35">
        <f t="shared" si="390"/>
        <v>0.92001548153368018</v>
      </c>
      <c r="BG1042" s="33">
        <f t="shared" si="391"/>
        <v>0.37235104110459832</v>
      </c>
      <c r="BH1042" s="37">
        <f t="shared" si="392"/>
        <v>0.60703831902709859</v>
      </c>
      <c r="BI1042" s="33">
        <f t="shared" si="393"/>
        <v>2.0610639868303096E-2</v>
      </c>
      <c r="BJ1042" s="63"/>
      <c r="BK1042" s="63">
        <v>4</v>
      </c>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t="s">
        <v>3820</v>
      </c>
      <c r="CN1042" s="63">
        <v>20010520</v>
      </c>
      <c r="CO1042" s="63" t="s">
        <v>3455</v>
      </c>
      <c r="CP1042" s="66"/>
      <c r="CQ1042" s="64">
        <v>37033</v>
      </c>
      <c r="CR1042" s="78" t="s">
        <v>2043</v>
      </c>
      <c r="CS1042" s="78" t="s">
        <v>6954</v>
      </c>
    </row>
    <row r="1043" spans="1:97">
      <c r="A1043" s="20" t="s">
        <v>3591</v>
      </c>
      <c r="B1043" s="16" t="s">
        <v>6603</v>
      </c>
      <c r="F1043" s="19" t="s">
        <v>2528</v>
      </c>
      <c r="G1043" s="47" t="s">
        <v>3609</v>
      </c>
      <c r="H1043" s="47">
        <v>14</v>
      </c>
      <c r="I1043" s="47">
        <v>20</v>
      </c>
      <c r="J1043" s="47">
        <v>96</v>
      </c>
      <c r="K1043" s="23">
        <v>41.712499999999999</v>
      </c>
      <c r="L1043" s="23">
        <v>-108.18583</v>
      </c>
      <c r="M1043" s="61" t="s">
        <v>3647</v>
      </c>
      <c r="N1043" s="19" t="s">
        <v>5162</v>
      </c>
      <c r="P1043" s="19" t="s">
        <v>5150</v>
      </c>
      <c r="W1043" s="46">
        <v>11320</v>
      </c>
      <c r="X1043" s="46">
        <v>9200</v>
      </c>
      <c r="Z1043" s="48">
        <v>37027</v>
      </c>
      <c r="AA1043" s="19">
        <v>8.41</v>
      </c>
      <c r="AB1043" s="19" t="s">
        <v>3789</v>
      </c>
      <c r="AC1043" s="19">
        <v>192</v>
      </c>
      <c r="AD1043" s="19">
        <v>58</v>
      </c>
      <c r="AE1043" s="19">
        <v>5590</v>
      </c>
      <c r="AF1043" s="31"/>
      <c r="AH1043" s="19">
        <v>8400</v>
      </c>
      <c r="AI1043" s="19">
        <v>1318</v>
      </c>
      <c r="AK1043" s="43"/>
      <c r="AL1043" s="31"/>
      <c r="AM1043" s="19">
        <v>15560</v>
      </c>
      <c r="AN1043" s="54"/>
      <c r="AO1043" s="63" t="s">
        <v>3454</v>
      </c>
      <c r="AP1043" s="17">
        <f t="shared" si="378"/>
        <v>9.5808</v>
      </c>
      <c r="AQ1043" s="17">
        <f t="shared" si="379"/>
        <v>4.7728200000000003</v>
      </c>
      <c r="AR1043" s="17">
        <f t="shared" si="377"/>
        <v>243.16499999999999</v>
      </c>
      <c r="AS1043" s="17">
        <f t="shared" si="374"/>
        <v>0</v>
      </c>
      <c r="AT1043" s="17">
        <f t="shared" si="380"/>
        <v>257.51862</v>
      </c>
      <c r="AU1043" s="5">
        <f t="shared" si="381"/>
        <v>236.964</v>
      </c>
      <c r="AV1043" s="5">
        <f t="shared" si="382"/>
        <v>21.60202</v>
      </c>
      <c r="AW1043" s="5">
        <f t="shared" si="394"/>
        <v>0</v>
      </c>
      <c r="AX1043" s="5">
        <f t="shared" si="395"/>
        <v>0</v>
      </c>
      <c r="AY1043" s="5">
        <f t="shared" si="383"/>
        <v>0</v>
      </c>
      <c r="AZ1043" s="5">
        <f t="shared" si="384"/>
        <v>258.56601999999998</v>
      </c>
      <c r="BA1043" s="7">
        <f t="shared" si="385"/>
        <v>-2.029512058332102E-3</v>
      </c>
      <c r="BB1043" s="62">
        <f t="shared" si="386"/>
        <v>15558</v>
      </c>
      <c r="BC1043" s="6">
        <f t="shared" si="387"/>
        <v>-6.4271482743106877E-5</v>
      </c>
      <c r="BD1043" s="32">
        <f t="shared" si="388"/>
        <v>3.7204300023042994E-2</v>
      </c>
      <c r="BE1043" s="32">
        <f t="shared" si="389"/>
        <v>1.8533883103287834E-2</v>
      </c>
      <c r="BF1043" s="35">
        <f t="shared" si="390"/>
        <v>0.94426181687366917</v>
      </c>
      <c r="BG1043" s="36">
        <f t="shared" si="391"/>
        <v>0.91645452871185473</v>
      </c>
      <c r="BH1043" s="33">
        <f t="shared" si="392"/>
        <v>8.3545471288145295E-2</v>
      </c>
      <c r="BI1043" s="33">
        <f t="shared" si="393"/>
        <v>0</v>
      </c>
      <c r="BJ1043" s="43"/>
      <c r="BK1043" s="19">
        <v>1</v>
      </c>
      <c r="BO1043" s="31"/>
      <c r="BP1043" s="31"/>
      <c r="BQ1043" s="31"/>
      <c r="BR1043" s="31"/>
      <c r="BS1043" s="31"/>
      <c r="BT1043" s="31"/>
      <c r="BU1043" s="31"/>
      <c r="BV1043" s="31"/>
      <c r="BW1043" s="31"/>
      <c r="BX1043" s="31"/>
      <c r="BY1043" s="31"/>
      <c r="BZ1043" s="31"/>
      <c r="CA1043" s="31"/>
      <c r="CB1043" s="31"/>
      <c r="CC1043" s="31"/>
      <c r="CD1043" s="31"/>
      <c r="CE1043" s="31"/>
      <c r="CF1043" s="31"/>
      <c r="CG1043" s="31"/>
      <c r="CH1043" s="31"/>
      <c r="CI1043" s="31"/>
      <c r="CJ1043" s="31"/>
      <c r="CK1043" s="31"/>
      <c r="CL1043" s="31"/>
      <c r="CM1043" s="19" t="s">
        <v>5163</v>
      </c>
      <c r="CN1043" s="63">
        <v>19000101</v>
      </c>
      <c r="CO1043" s="63" t="s">
        <v>3455</v>
      </c>
      <c r="CP1043" s="66"/>
      <c r="CQ1043" s="64">
        <v>37028</v>
      </c>
      <c r="CR1043" s="78" t="s">
        <v>2043</v>
      </c>
      <c r="CS1043" s="78" t="s">
        <v>6954</v>
      </c>
    </row>
    <row r="1044" spans="1:97">
      <c r="A1044" s="63" t="s">
        <v>3591</v>
      </c>
      <c r="B1044" s="63" t="s">
        <v>2047</v>
      </c>
      <c r="C1044" s="63">
        <v>4069</v>
      </c>
      <c r="D1044" s="19" t="s">
        <v>3782</v>
      </c>
      <c r="E1044" s="63" t="s">
        <v>1707</v>
      </c>
      <c r="F1044" s="63" t="s">
        <v>2247</v>
      </c>
      <c r="G1044" s="65" t="s">
        <v>3594</v>
      </c>
      <c r="H1044" s="65">
        <v>7</v>
      </c>
      <c r="I1044" s="65">
        <v>21</v>
      </c>
      <c r="J1044" s="65">
        <v>93</v>
      </c>
      <c r="K1044" s="23">
        <v>41.819191000000004</v>
      </c>
      <c r="L1044" s="23">
        <v>-108.53486100000001</v>
      </c>
      <c r="M1044" s="61" t="s">
        <v>2048</v>
      </c>
      <c r="N1044" s="63" t="s">
        <v>2049</v>
      </c>
      <c r="O1044" s="63"/>
      <c r="P1044" s="63" t="s">
        <v>5150</v>
      </c>
      <c r="Q1044" s="63"/>
      <c r="R1044" s="63"/>
      <c r="S1044" s="55"/>
      <c r="T1044" s="63"/>
      <c r="U1044" s="66" t="s">
        <v>2050</v>
      </c>
      <c r="V1044" s="63"/>
      <c r="W1044" s="66"/>
      <c r="X1044" s="66"/>
      <c r="Y1044" s="63"/>
      <c r="Z1044" s="64">
        <v>37783</v>
      </c>
      <c r="AA1044" s="63">
        <v>7.87</v>
      </c>
      <c r="AB1044" s="63"/>
      <c r="AC1044" s="63">
        <v>12.7</v>
      </c>
      <c r="AD1044" s="63"/>
      <c r="AE1044" s="63">
        <v>3847</v>
      </c>
      <c r="AF1044" s="63">
        <v>13.4</v>
      </c>
      <c r="AG1044" s="63"/>
      <c r="AH1044" s="63">
        <v>5698</v>
      </c>
      <c r="AI1044" s="63">
        <v>1210</v>
      </c>
      <c r="AJ1044" s="63"/>
      <c r="AK1044" s="63"/>
      <c r="AL1044" s="63">
        <v>49</v>
      </c>
      <c r="AM1044" s="63">
        <v>10608</v>
      </c>
      <c r="AN1044" s="63"/>
      <c r="AO1044" s="63" t="s">
        <v>3553</v>
      </c>
      <c r="AP1044" s="17">
        <f t="shared" si="378"/>
        <v>0.63373000000000002</v>
      </c>
      <c r="AQ1044" s="17">
        <f t="shared" si="379"/>
        <v>0</v>
      </c>
      <c r="AR1044" s="17">
        <f t="shared" si="377"/>
        <v>167.34449999999998</v>
      </c>
      <c r="AS1044" s="17">
        <f t="shared" si="374"/>
        <v>0.34277199999999997</v>
      </c>
      <c r="AT1044" s="17">
        <f t="shared" si="380"/>
        <v>168.32100199999999</v>
      </c>
      <c r="AU1044" s="5">
        <f t="shared" si="381"/>
        <v>160.74057999999999</v>
      </c>
      <c r="AV1044" s="5">
        <f t="shared" si="382"/>
        <v>19.831899999999997</v>
      </c>
      <c r="AW1044" s="5">
        <f t="shared" si="394"/>
        <v>0</v>
      </c>
      <c r="AX1044" s="5">
        <f t="shared" si="395"/>
        <v>0</v>
      </c>
      <c r="AY1044" s="5">
        <f t="shared" si="383"/>
        <v>1.0201800000000001</v>
      </c>
      <c r="AZ1044" s="5">
        <f t="shared" si="384"/>
        <v>181.59266</v>
      </c>
      <c r="BA1044" s="7">
        <f t="shared" si="385"/>
        <v>-3.7928379029681908E-2</v>
      </c>
      <c r="BB1044" s="62">
        <f t="shared" si="386"/>
        <v>10830.1</v>
      </c>
      <c r="BC1044" s="28">
        <f t="shared" si="387"/>
        <v>1.0360059893367433E-2</v>
      </c>
      <c r="BD1044" s="32">
        <f t="shared" si="388"/>
        <v>3.7650084806410554E-3</v>
      </c>
      <c r="BE1044" s="32">
        <f t="shared" si="389"/>
        <v>0</v>
      </c>
      <c r="BF1044" s="35">
        <f t="shared" si="390"/>
        <v>0.9962349915193589</v>
      </c>
      <c r="BG1044" s="36">
        <f t="shared" si="391"/>
        <v>0.88517112971416356</v>
      </c>
      <c r="BH1044" s="33">
        <f t="shared" si="392"/>
        <v>0.10921091193884157</v>
      </c>
      <c r="BI1044" s="33">
        <f t="shared" si="393"/>
        <v>5.6179583469948627E-3</v>
      </c>
      <c r="BJ1044" s="63"/>
      <c r="BK1044" s="63">
        <v>3.5</v>
      </c>
      <c r="BL1044" s="63"/>
      <c r="BM1044" s="63"/>
      <c r="BN1044" s="63"/>
      <c r="BO1044" s="63"/>
      <c r="BP1044" s="63"/>
      <c r="BQ1044" s="63"/>
      <c r="BR1044" s="63"/>
      <c r="BS1044" s="63">
        <v>0.4</v>
      </c>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v>20030611</v>
      </c>
      <c r="CO1044" s="63" t="s">
        <v>3607</v>
      </c>
      <c r="CP1044" s="66"/>
      <c r="CQ1044" s="64">
        <v>37785</v>
      </c>
      <c r="CR1044" s="78" t="s">
        <v>2043</v>
      </c>
      <c r="CS1044" s="78" t="s">
        <v>6954</v>
      </c>
    </row>
    <row r="1045" spans="1:97">
      <c r="A1045" s="63" t="s">
        <v>3591</v>
      </c>
      <c r="B1045" s="63" t="s">
        <v>30</v>
      </c>
      <c r="C1045" s="63">
        <v>5152</v>
      </c>
      <c r="D1045" s="19" t="s">
        <v>3782</v>
      </c>
      <c r="E1045" s="63" t="s">
        <v>1707</v>
      </c>
      <c r="F1045" s="63" t="s">
        <v>2247</v>
      </c>
      <c r="G1045" s="65" t="s">
        <v>3604</v>
      </c>
      <c r="H1045" s="65">
        <v>17</v>
      </c>
      <c r="I1045" s="65">
        <v>21</v>
      </c>
      <c r="J1045" s="65">
        <v>93</v>
      </c>
      <c r="K1045" s="23">
        <v>41.787824999999998</v>
      </c>
      <c r="L1045" s="23">
        <v>-107.945128</v>
      </c>
      <c r="M1045" s="61" t="s">
        <v>31</v>
      </c>
      <c r="N1045" s="63" t="s">
        <v>32</v>
      </c>
      <c r="O1045" s="63"/>
      <c r="P1045" s="63" t="s">
        <v>5150</v>
      </c>
      <c r="Q1045" s="63"/>
      <c r="R1045" s="63"/>
      <c r="S1045" s="55">
        <f>IF(U1045&gt;0,V1045-U1045,"")</f>
        <v>1429</v>
      </c>
      <c r="T1045" s="63"/>
      <c r="U1045" s="66">
        <v>9702</v>
      </c>
      <c r="V1045" s="63">
        <v>11131</v>
      </c>
      <c r="W1045" s="66">
        <v>11363</v>
      </c>
      <c r="X1045" s="66">
        <v>11346</v>
      </c>
      <c r="Y1045" s="63"/>
      <c r="Z1045" s="64">
        <v>38286</v>
      </c>
      <c r="AA1045" s="63">
        <v>6.86</v>
      </c>
      <c r="AB1045" s="63"/>
      <c r="AC1045" s="63">
        <v>28.6</v>
      </c>
      <c r="AD1045" s="63">
        <v>3.3</v>
      </c>
      <c r="AE1045" s="63">
        <v>3080</v>
      </c>
      <c r="AF1045" s="63">
        <v>49.4</v>
      </c>
      <c r="AG1045" s="63"/>
      <c r="AH1045" s="63">
        <v>3560</v>
      </c>
      <c r="AI1045" s="63">
        <v>790</v>
      </c>
      <c r="AJ1045" s="63">
        <v>0</v>
      </c>
      <c r="AK1045" s="63">
        <v>0</v>
      </c>
      <c r="AL1045" s="63">
        <v>40.1</v>
      </c>
      <c r="AM1045" s="63">
        <v>6170</v>
      </c>
      <c r="AN1045" s="63"/>
      <c r="AO1045" s="63" t="s">
        <v>3536</v>
      </c>
      <c r="AP1045" s="17">
        <f t="shared" si="378"/>
        <v>1.4271400000000001</v>
      </c>
      <c r="AQ1045" s="17">
        <f t="shared" si="379"/>
        <v>0.27155699999999999</v>
      </c>
      <c r="AR1045" s="17">
        <f t="shared" si="377"/>
        <v>133.97999999999999</v>
      </c>
      <c r="AS1045" s="17">
        <f t="shared" si="374"/>
        <v>1.263652</v>
      </c>
      <c r="AT1045" s="17">
        <f t="shared" si="380"/>
        <v>136.94234900000001</v>
      </c>
      <c r="AU1045" s="5">
        <f t="shared" si="381"/>
        <v>100.4276</v>
      </c>
      <c r="AV1045" s="5">
        <f t="shared" si="382"/>
        <v>12.948099999999998</v>
      </c>
      <c r="AW1045" s="5">
        <f t="shared" si="394"/>
        <v>0</v>
      </c>
      <c r="AX1045" s="5">
        <f t="shared" si="395"/>
        <v>0</v>
      </c>
      <c r="AY1045" s="5">
        <f t="shared" si="383"/>
        <v>0.83488200000000012</v>
      </c>
      <c r="AZ1045" s="5">
        <f t="shared" si="384"/>
        <v>114.21058199999999</v>
      </c>
      <c r="BA1045" s="7">
        <f t="shared" si="385"/>
        <v>9.0509662417596948E-2</v>
      </c>
      <c r="BB1045" s="62">
        <f t="shared" si="386"/>
        <v>7551.4000000000005</v>
      </c>
      <c r="BC1045" s="28">
        <f t="shared" si="387"/>
        <v>0.10067485825061585</v>
      </c>
      <c r="BD1045" s="32">
        <f t="shared" si="388"/>
        <v>1.0421465751255661E-2</v>
      </c>
      <c r="BE1045" s="32">
        <f t="shared" si="389"/>
        <v>1.9830023508651804E-3</v>
      </c>
      <c r="BF1045" s="35">
        <f t="shared" si="390"/>
        <v>0.98759553189787908</v>
      </c>
      <c r="BG1045" s="36">
        <f t="shared" si="391"/>
        <v>0.87931957128105698</v>
      </c>
      <c r="BH1045" s="33">
        <f t="shared" si="392"/>
        <v>0.11337040555488982</v>
      </c>
      <c r="BI1045" s="33">
        <f t="shared" si="393"/>
        <v>7.3100231640532238E-3</v>
      </c>
      <c r="BJ1045" s="63">
        <v>0</v>
      </c>
      <c r="BK1045" s="63">
        <v>1.3</v>
      </c>
      <c r="BL1045" s="63">
        <v>0</v>
      </c>
      <c r="BM1045" s="63">
        <v>0</v>
      </c>
      <c r="BN1045" s="63">
        <v>0</v>
      </c>
      <c r="BO1045" s="63">
        <v>0</v>
      </c>
      <c r="BP1045" s="63">
        <v>0</v>
      </c>
      <c r="BQ1045" s="63">
        <v>0</v>
      </c>
      <c r="BR1045" s="63">
        <v>0</v>
      </c>
      <c r="BS1045" s="63">
        <v>0</v>
      </c>
      <c r="BT1045" s="63">
        <v>0</v>
      </c>
      <c r="BU1045" s="63">
        <v>0</v>
      </c>
      <c r="BV1045" s="63">
        <v>0</v>
      </c>
      <c r="BW1045" s="63">
        <v>0</v>
      </c>
      <c r="BX1045" s="63"/>
      <c r="BY1045" s="63"/>
      <c r="BZ1045" s="63"/>
      <c r="CA1045" s="63"/>
      <c r="CB1045" s="63"/>
      <c r="CC1045" s="63"/>
      <c r="CD1045" s="63"/>
      <c r="CE1045" s="63"/>
      <c r="CF1045" s="63"/>
      <c r="CG1045" s="63"/>
      <c r="CH1045" s="63"/>
      <c r="CI1045" s="63"/>
      <c r="CJ1045" s="63"/>
      <c r="CK1045" s="63"/>
      <c r="CL1045" s="63"/>
      <c r="CM1045" s="63"/>
      <c r="CN1045" s="63">
        <v>20041026</v>
      </c>
      <c r="CO1045" s="63" t="s">
        <v>2731</v>
      </c>
      <c r="CP1045" s="66" t="s">
        <v>33</v>
      </c>
      <c r="CQ1045" s="64">
        <v>38288</v>
      </c>
      <c r="CR1045" s="78" t="s">
        <v>2043</v>
      </c>
      <c r="CS1045" s="78" t="s">
        <v>6954</v>
      </c>
    </row>
    <row r="1046" spans="1:97">
      <c r="A1046" s="63" t="s">
        <v>3591</v>
      </c>
      <c r="B1046" s="63" t="s">
        <v>4803</v>
      </c>
      <c r="C1046" s="63">
        <v>3714</v>
      </c>
      <c r="D1046" s="19" t="s">
        <v>3782</v>
      </c>
      <c r="E1046" s="63" t="s">
        <v>1707</v>
      </c>
      <c r="F1046" s="63" t="s">
        <v>2314</v>
      </c>
      <c r="G1046" s="65" t="s">
        <v>3604</v>
      </c>
      <c r="H1046" s="65">
        <v>19</v>
      </c>
      <c r="I1046" s="65">
        <v>21</v>
      </c>
      <c r="J1046" s="65">
        <v>93</v>
      </c>
      <c r="K1046" s="23">
        <v>41.773330000000001</v>
      </c>
      <c r="L1046" s="23">
        <v>-107.96388899999999</v>
      </c>
      <c r="M1046" s="61" t="s">
        <v>4807</v>
      </c>
      <c r="N1046" s="63" t="s">
        <v>2046</v>
      </c>
      <c r="O1046" s="63"/>
      <c r="P1046" s="63" t="s">
        <v>5150</v>
      </c>
      <c r="Q1046" s="63"/>
      <c r="R1046" s="63"/>
      <c r="S1046" s="55"/>
      <c r="T1046" s="63"/>
      <c r="U1046" s="66" t="s">
        <v>6326</v>
      </c>
      <c r="V1046" s="63"/>
      <c r="W1046" s="66">
        <v>10970</v>
      </c>
      <c r="X1046" s="66">
        <v>10966</v>
      </c>
      <c r="Y1046" s="63"/>
      <c r="Z1046" s="64">
        <v>37672</v>
      </c>
      <c r="AA1046" s="63">
        <v>8.34</v>
      </c>
      <c r="AB1046" s="63"/>
      <c r="AC1046" s="63">
        <v>13.2</v>
      </c>
      <c r="AD1046" s="63">
        <v>3.04</v>
      </c>
      <c r="AE1046" s="63">
        <v>2780</v>
      </c>
      <c r="AF1046" s="63">
        <v>28.8</v>
      </c>
      <c r="AG1046" s="63"/>
      <c r="AH1046" s="63">
        <v>3599</v>
      </c>
      <c r="AI1046" s="63">
        <v>1788</v>
      </c>
      <c r="AJ1046" s="63">
        <v>53.4</v>
      </c>
      <c r="AK1046" s="63"/>
      <c r="AL1046" s="63">
        <v>64</v>
      </c>
      <c r="AM1046" s="63">
        <v>8110</v>
      </c>
      <c r="AN1046" s="63"/>
      <c r="AO1046" s="63" t="s">
        <v>3536</v>
      </c>
      <c r="AP1046" s="17">
        <f t="shared" si="378"/>
        <v>0.65867999999999993</v>
      </c>
      <c r="AQ1046" s="17">
        <f t="shared" si="379"/>
        <v>0.25016159999999998</v>
      </c>
      <c r="AR1046" s="17">
        <f t="shared" si="377"/>
        <v>120.92999999999999</v>
      </c>
      <c r="AS1046" s="17">
        <f t="shared" si="374"/>
        <v>0.73670400000000003</v>
      </c>
      <c r="AT1046" s="17">
        <f t="shared" si="380"/>
        <v>122.5755456</v>
      </c>
      <c r="AU1046" s="5">
        <f t="shared" si="381"/>
        <v>101.52779</v>
      </c>
      <c r="AV1046" s="5">
        <f t="shared" si="382"/>
        <v>29.305319999999998</v>
      </c>
      <c r="AW1046" s="5">
        <f t="shared" si="394"/>
        <v>1.7798219999999998</v>
      </c>
      <c r="AX1046" s="5">
        <f t="shared" si="395"/>
        <v>0</v>
      </c>
      <c r="AY1046" s="5">
        <f t="shared" si="383"/>
        <v>1.3324800000000001</v>
      </c>
      <c r="AZ1046" s="5">
        <f t="shared" si="384"/>
        <v>133.945412</v>
      </c>
      <c r="BA1046" s="7">
        <f t="shared" si="385"/>
        <v>-4.4323343037450162E-2</v>
      </c>
      <c r="BB1046" s="62">
        <f t="shared" si="386"/>
        <v>8329.44</v>
      </c>
      <c r="BC1046" s="28">
        <f t="shared" si="387"/>
        <v>1.3348386563045973E-2</v>
      </c>
      <c r="BD1046" s="32">
        <f t="shared" si="388"/>
        <v>5.3736656588049478E-3</v>
      </c>
      <c r="BE1046" s="32">
        <f t="shared" si="389"/>
        <v>2.0408769039164691E-3</v>
      </c>
      <c r="BF1046" s="35">
        <f t="shared" si="390"/>
        <v>0.99258545743727855</v>
      </c>
      <c r="BG1046" s="36">
        <f t="shared" si="391"/>
        <v>0.75797885484871996</v>
      </c>
      <c r="BH1046" s="33">
        <f t="shared" si="392"/>
        <v>0.21878554526376759</v>
      </c>
      <c r="BI1046" s="33">
        <f t="shared" si="393"/>
        <v>9.9479331177091766E-3</v>
      </c>
      <c r="BJ1046" s="63"/>
      <c r="BK1046" s="63">
        <v>1.2</v>
      </c>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v>20030220</v>
      </c>
      <c r="CO1046" s="63" t="s">
        <v>3607</v>
      </c>
      <c r="CP1046" s="66"/>
      <c r="CQ1046" s="64">
        <v>37674</v>
      </c>
      <c r="CR1046" s="78" t="s">
        <v>2043</v>
      </c>
      <c r="CS1046" s="78" t="s">
        <v>6954</v>
      </c>
    </row>
    <row r="1047" spans="1:97">
      <c r="A1047" s="63" t="s">
        <v>3591</v>
      </c>
      <c r="B1047" s="63" t="s">
        <v>4803</v>
      </c>
      <c r="C1047" s="63">
        <v>4274</v>
      </c>
      <c r="D1047" s="19" t="s">
        <v>3782</v>
      </c>
      <c r="E1047" s="63" t="s">
        <v>1707</v>
      </c>
      <c r="F1047" s="63" t="s">
        <v>2314</v>
      </c>
      <c r="G1047" s="65" t="s">
        <v>3594</v>
      </c>
      <c r="H1047" s="65">
        <v>19</v>
      </c>
      <c r="I1047" s="65">
        <v>21</v>
      </c>
      <c r="J1047" s="65">
        <v>93</v>
      </c>
      <c r="K1047" s="23">
        <v>41.780749999999998</v>
      </c>
      <c r="L1047" s="23">
        <v>-107.964534</v>
      </c>
      <c r="M1047" s="61" t="s">
        <v>4804</v>
      </c>
      <c r="N1047" s="63" t="s">
        <v>4805</v>
      </c>
      <c r="O1047" s="63"/>
      <c r="P1047" s="63" t="s">
        <v>5150</v>
      </c>
      <c r="Q1047" s="63"/>
      <c r="R1047" s="63"/>
      <c r="S1047" s="55"/>
      <c r="T1047" s="63"/>
      <c r="U1047" s="66" t="s">
        <v>4806</v>
      </c>
      <c r="V1047" s="63"/>
      <c r="W1047" s="66">
        <v>10993</v>
      </c>
      <c r="X1047" s="66">
        <v>10972</v>
      </c>
      <c r="Y1047" s="63"/>
      <c r="Z1047" s="64">
        <v>37868</v>
      </c>
      <c r="AA1047" s="63">
        <v>7.4</v>
      </c>
      <c r="AB1047" s="63"/>
      <c r="AC1047" s="63">
        <v>31</v>
      </c>
      <c r="AD1047" s="63">
        <v>3.9</v>
      </c>
      <c r="AE1047" s="63">
        <v>4020</v>
      </c>
      <c r="AF1047" s="63">
        <v>11</v>
      </c>
      <c r="AG1047" s="63"/>
      <c r="AH1047" s="63">
        <v>6048</v>
      </c>
      <c r="AI1047" s="63">
        <v>1608</v>
      </c>
      <c r="AJ1047" s="63"/>
      <c r="AK1047" s="63"/>
      <c r="AL1047" s="63">
        <v>38</v>
      </c>
      <c r="AM1047" s="63">
        <v>12160</v>
      </c>
      <c r="AN1047" s="63"/>
      <c r="AO1047" s="63" t="s">
        <v>6341</v>
      </c>
      <c r="AP1047" s="17">
        <f t="shared" si="378"/>
        <v>1.5468999999999999</v>
      </c>
      <c r="AQ1047" s="17">
        <f t="shared" si="379"/>
        <v>0.32093100000000002</v>
      </c>
      <c r="AR1047" s="17">
        <f t="shared" si="377"/>
        <v>174.86999999999998</v>
      </c>
      <c r="AS1047" s="17">
        <f t="shared" si="374"/>
        <v>0.28137999999999996</v>
      </c>
      <c r="AT1047" s="17">
        <f t="shared" si="380"/>
        <v>177.01921099999998</v>
      </c>
      <c r="AU1047" s="5">
        <f t="shared" si="381"/>
        <v>170.61408</v>
      </c>
      <c r="AV1047" s="5">
        <f t="shared" si="382"/>
        <v>26.355119999999996</v>
      </c>
      <c r="AW1047" s="5">
        <f t="shared" si="394"/>
        <v>0</v>
      </c>
      <c r="AX1047" s="5">
        <f t="shared" si="395"/>
        <v>0</v>
      </c>
      <c r="AY1047" s="5">
        <f t="shared" si="383"/>
        <v>0.79116000000000009</v>
      </c>
      <c r="AZ1047" s="5">
        <f t="shared" si="384"/>
        <v>197.76035999999999</v>
      </c>
      <c r="BA1047" s="7">
        <f t="shared" si="385"/>
        <v>-5.5342261438257552E-2</v>
      </c>
      <c r="BB1047" s="62">
        <f t="shared" si="386"/>
        <v>11759.9</v>
      </c>
      <c r="BC1047" s="28">
        <f t="shared" si="387"/>
        <v>-1.672665855626488E-2</v>
      </c>
      <c r="BD1047" s="32">
        <f t="shared" si="388"/>
        <v>8.7385995636371921E-3</v>
      </c>
      <c r="BE1047" s="32">
        <f t="shared" si="389"/>
        <v>1.8129727174074912E-3</v>
      </c>
      <c r="BF1047" s="35">
        <f t="shared" si="390"/>
        <v>0.98944842771895536</v>
      </c>
      <c r="BG1047" s="36">
        <f t="shared" si="391"/>
        <v>0.86273143920247719</v>
      </c>
      <c r="BH1047" s="33">
        <f t="shared" si="392"/>
        <v>0.13326796128405105</v>
      </c>
      <c r="BI1047" s="33">
        <f t="shared" si="393"/>
        <v>4.0005995134717604E-3</v>
      </c>
      <c r="BJ1047" s="63"/>
      <c r="BK1047" s="63">
        <v>0.54</v>
      </c>
      <c r="BL1047" s="63"/>
      <c r="BM1047" s="63"/>
      <c r="BN1047" s="63"/>
      <c r="BO1047" s="63"/>
      <c r="BP1047" s="63"/>
      <c r="BQ1047" s="63"/>
      <c r="BR1047" s="63"/>
      <c r="BS1047" s="63">
        <v>6</v>
      </c>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v>200394</v>
      </c>
      <c r="CO1047" s="63" t="s">
        <v>3607</v>
      </c>
      <c r="CP1047" s="66"/>
      <c r="CQ1047" s="64">
        <v>37869</v>
      </c>
      <c r="CR1047" s="78" t="s">
        <v>2043</v>
      </c>
      <c r="CS1047" s="78" t="s">
        <v>6954</v>
      </c>
    </row>
    <row r="1048" spans="1:97">
      <c r="A1048" s="63" t="s">
        <v>3591</v>
      </c>
      <c r="B1048" s="63" t="s">
        <v>4803</v>
      </c>
      <c r="C1048" s="63">
        <v>4070</v>
      </c>
      <c r="D1048" s="19" t="s">
        <v>3782</v>
      </c>
      <c r="E1048" s="63" t="s">
        <v>1707</v>
      </c>
      <c r="F1048" s="63" t="s">
        <v>2314</v>
      </c>
      <c r="G1048" s="65" t="s">
        <v>264</v>
      </c>
      <c r="H1048" s="65">
        <v>19</v>
      </c>
      <c r="I1048" s="65">
        <v>21</v>
      </c>
      <c r="J1048" s="65">
        <v>93</v>
      </c>
      <c r="K1048" s="23">
        <v>41.773215</v>
      </c>
      <c r="L1048" s="23">
        <v>-107.954581</v>
      </c>
      <c r="M1048" s="61" t="s">
        <v>10</v>
      </c>
      <c r="N1048" s="63" t="s">
        <v>11</v>
      </c>
      <c r="O1048" s="63"/>
      <c r="P1048" s="63" t="s">
        <v>5150</v>
      </c>
      <c r="Q1048" s="63"/>
      <c r="R1048" s="63"/>
      <c r="S1048" s="55" t="str">
        <f>IF(U1048&gt;0,V1048-U1048,"")</f>
        <v/>
      </c>
      <c r="T1048" s="63"/>
      <c r="U1048" s="66"/>
      <c r="V1048" s="63"/>
      <c r="W1048" s="66">
        <v>11132</v>
      </c>
      <c r="X1048" s="66"/>
      <c r="Y1048" s="63"/>
      <c r="Z1048" s="64">
        <v>37783</v>
      </c>
      <c r="AA1048" s="63">
        <v>6.92</v>
      </c>
      <c r="AB1048" s="63"/>
      <c r="AC1048" s="63">
        <v>18.2</v>
      </c>
      <c r="AD1048" s="63"/>
      <c r="AE1048" s="63">
        <v>1828</v>
      </c>
      <c r="AF1048" s="63">
        <v>4.5</v>
      </c>
      <c r="AG1048" s="63"/>
      <c r="AH1048" s="63">
        <v>2449</v>
      </c>
      <c r="AI1048" s="63">
        <v>769</v>
      </c>
      <c r="AJ1048" s="63"/>
      <c r="AK1048" s="63"/>
      <c r="AL1048" s="63">
        <v>64</v>
      </c>
      <c r="AM1048" s="63">
        <v>5452</v>
      </c>
      <c r="AN1048" s="63"/>
      <c r="AO1048" s="63" t="s">
        <v>3553</v>
      </c>
      <c r="AP1048" s="17">
        <f t="shared" si="378"/>
        <v>0.90817999999999999</v>
      </c>
      <c r="AQ1048" s="17">
        <f t="shared" si="379"/>
        <v>0</v>
      </c>
      <c r="AR1048" s="17">
        <f t="shared" si="377"/>
        <v>79.518000000000001</v>
      </c>
      <c r="AS1048" s="17">
        <f t="shared" si="374"/>
        <v>0.11510999999999999</v>
      </c>
      <c r="AT1048" s="17">
        <f t="shared" si="380"/>
        <v>80.541290000000004</v>
      </c>
      <c r="AU1048" s="5">
        <f t="shared" si="381"/>
        <v>69.086289999999991</v>
      </c>
      <c r="AV1048" s="5">
        <f t="shared" si="382"/>
        <v>12.603909999999999</v>
      </c>
      <c r="AW1048" s="5">
        <f t="shared" si="394"/>
        <v>0</v>
      </c>
      <c r="AX1048" s="5">
        <f t="shared" si="395"/>
        <v>0</v>
      </c>
      <c r="AY1048" s="5">
        <f t="shared" si="383"/>
        <v>1.3324800000000001</v>
      </c>
      <c r="AZ1048" s="5">
        <f t="shared" si="384"/>
        <v>83.022679999999994</v>
      </c>
      <c r="BA1048" s="7">
        <f t="shared" si="385"/>
        <v>-1.5170761629226722E-2</v>
      </c>
      <c r="BB1048" s="62">
        <f t="shared" si="386"/>
        <v>5132.7</v>
      </c>
      <c r="BC1048" s="28">
        <f t="shared" si="387"/>
        <v>-3.0166183264523336E-2</v>
      </c>
      <c r="BD1048" s="32">
        <f t="shared" si="388"/>
        <v>1.1275955475756596E-2</v>
      </c>
      <c r="BE1048" s="32">
        <f t="shared" si="389"/>
        <v>0</v>
      </c>
      <c r="BF1048" s="35">
        <f t="shared" si="390"/>
        <v>0.98872404452424334</v>
      </c>
      <c r="BG1048" s="36">
        <f t="shared" si="391"/>
        <v>0.83213755566551206</v>
      </c>
      <c r="BH1048" s="33">
        <f t="shared" si="392"/>
        <v>0.15181285402976633</v>
      </c>
      <c r="BI1048" s="33">
        <f t="shared" si="393"/>
        <v>1.6049590304721556E-2</v>
      </c>
      <c r="BJ1048" s="63"/>
      <c r="BK1048" s="63">
        <v>75.400000000000006</v>
      </c>
      <c r="BL1048" s="63"/>
      <c r="BM1048" s="63"/>
      <c r="BN1048" s="63"/>
      <c r="BO1048" s="63"/>
      <c r="BP1048" s="63"/>
      <c r="BQ1048" s="63"/>
      <c r="BR1048" s="63"/>
      <c r="BS1048" s="63">
        <v>1.6</v>
      </c>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v>20030611</v>
      </c>
      <c r="CO1048" s="63" t="s">
        <v>3607</v>
      </c>
      <c r="CP1048" s="66"/>
      <c r="CQ1048" s="64">
        <v>37785</v>
      </c>
      <c r="CR1048" s="78" t="s">
        <v>2043</v>
      </c>
      <c r="CS1048" s="78" t="s">
        <v>6954</v>
      </c>
    </row>
    <row r="1049" spans="1:97">
      <c r="A1049" s="63" t="s">
        <v>3591</v>
      </c>
      <c r="B1049" s="63" t="s">
        <v>4799</v>
      </c>
      <c r="C1049" s="63">
        <v>3715</v>
      </c>
      <c r="D1049" s="19" t="s">
        <v>3782</v>
      </c>
      <c r="E1049" s="63" t="s">
        <v>1707</v>
      </c>
      <c r="F1049" s="63" t="s">
        <v>2247</v>
      </c>
      <c r="G1049" s="65" t="s">
        <v>3595</v>
      </c>
      <c r="H1049" s="65">
        <v>29</v>
      </c>
      <c r="I1049" s="65">
        <v>21</v>
      </c>
      <c r="J1049" s="65">
        <v>93</v>
      </c>
      <c r="K1049" s="23">
        <v>41.756740000000001</v>
      </c>
      <c r="L1049" s="23">
        <v>-107.94465</v>
      </c>
      <c r="M1049" s="61" t="s">
        <v>4800</v>
      </c>
      <c r="N1049" s="63" t="s">
        <v>4801</v>
      </c>
      <c r="O1049" s="63"/>
      <c r="P1049" s="63" t="s">
        <v>5150</v>
      </c>
      <c r="Q1049" s="63"/>
      <c r="R1049" s="63"/>
      <c r="S1049" s="55"/>
      <c r="T1049" s="63"/>
      <c r="U1049" s="66" t="s">
        <v>4802</v>
      </c>
      <c r="V1049" s="63"/>
      <c r="W1049" s="66">
        <v>10830</v>
      </c>
      <c r="X1049" s="66">
        <v>10828</v>
      </c>
      <c r="Y1049" s="63"/>
      <c r="Z1049" s="64">
        <v>37659</v>
      </c>
      <c r="AA1049" s="63">
        <v>8.1199999999999992</v>
      </c>
      <c r="AB1049" s="63"/>
      <c r="AC1049" s="63">
        <v>8.1300000000000008</v>
      </c>
      <c r="AD1049" s="63">
        <v>3.45</v>
      </c>
      <c r="AE1049" s="63">
        <v>2670</v>
      </c>
      <c r="AF1049" s="63">
        <v>15.1</v>
      </c>
      <c r="AG1049" s="63"/>
      <c r="AH1049" s="63">
        <v>3549</v>
      </c>
      <c r="AI1049" s="63">
        <v>1975</v>
      </c>
      <c r="AJ1049" s="63"/>
      <c r="AK1049" s="63"/>
      <c r="AL1049" s="63">
        <v>46</v>
      </c>
      <c r="AM1049" s="63">
        <v>8436</v>
      </c>
      <c r="AN1049" s="63"/>
      <c r="AO1049" s="63" t="s">
        <v>3536</v>
      </c>
      <c r="AP1049" s="17">
        <f t="shared" si="378"/>
        <v>0.40568700000000002</v>
      </c>
      <c r="AQ1049" s="17">
        <f t="shared" si="379"/>
        <v>0.2839005</v>
      </c>
      <c r="AR1049" s="17">
        <f t="shared" si="377"/>
        <v>116.145</v>
      </c>
      <c r="AS1049" s="17">
        <f t="shared" si="374"/>
        <v>0.38625799999999999</v>
      </c>
      <c r="AT1049" s="17">
        <f t="shared" si="380"/>
        <v>117.2208455</v>
      </c>
      <c r="AU1049" s="5">
        <f t="shared" si="381"/>
        <v>100.11729</v>
      </c>
      <c r="AV1049" s="5">
        <f t="shared" si="382"/>
        <v>32.370249999999999</v>
      </c>
      <c r="AW1049" s="5">
        <f t="shared" si="394"/>
        <v>0</v>
      </c>
      <c r="AX1049" s="5">
        <f t="shared" si="395"/>
        <v>0</v>
      </c>
      <c r="AY1049" s="5">
        <f t="shared" si="383"/>
        <v>0.95772000000000013</v>
      </c>
      <c r="AZ1049" s="5">
        <f t="shared" si="384"/>
        <v>133.44525999999999</v>
      </c>
      <c r="BA1049" s="7">
        <f t="shared" si="385"/>
        <v>-6.4725202745849475E-2</v>
      </c>
      <c r="BB1049" s="62">
        <f t="shared" si="386"/>
        <v>8266.68</v>
      </c>
      <c r="BC1049" s="28">
        <f t="shared" si="387"/>
        <v>-1.0137295332246065E-2</v>
      </c>
      <c r="BD1049" s="32">
        <f t="shared" si="388"/>
        <v>3.4608776132739978E-3</v>
      </c>
      <c r="BE1049" s="32">
        <f t="shared" si="389"/>
        <v>2.4219284444591386E-3</v>
      </c>
      <c r="BF1049" s="35">
        <f t="shared" si="390"/>
        <v>0.99411719394226683</v>
      </c>
      <c r="BG1049" s="36">
        <f t="shared" si="391"/>
        <v>0.75024987774013108</v>
      </c>
      <c r="BH1049" s="33">
        <f t="shared" si="392"/>
        <v>0.24257324688789997</v>
      </c>
      <c r="BI1049" s="33">
        <f t="shared" si="393"/>
        <v>7.1768753719690017E-3</v>
      </c>
      <c r="BJ1049" s="63"/>
      <c r="BK1049" s="63">
        <v>17.7</v>
      </c>
      <c r="BL1049" s="63"/>
      <c r="BM1049" s="63"/>
      <c r="BN1049" s="63"/>
      <c r="BO1049" s="63"/>
      <c r="BP1049" s="63"/>
      <c r="BQ1049" s="63"/>
      <c r="BR1049" s="63"/>
      <c r="BS1049" s="63">
        <v>5.86</v>
      </c>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v>20030207</v>
      </c>
      <c r="CO1049" s="63" t="s">
        <v>3607</v>
      </c>
      <c r="CP1049" s="66"/>
      <c r="CQ1049" s="64">
        <v>37661</v>
      </c>
      <c r="CR1049" s="78" t="s">
        <v>2043</v>
      </c>
      <c r="CS1049" s="78" t="s">
        <v>6954</v>
      </c>
    </row>
    <row r="1050" spans="1:97">
      <c r="A1050" s="63" t="s">
        <v>3591</v>
      </c>
      <c r="B1050" s="63" t="s">
        <v>17</v>
      </c>
      <c r="C1050" s="63">
        <v>3845</v>
      </c>
      <c r="D1050" s="19" t="s">
        <v>3782</v>
      </c>
      <c r="E1050" s="63" t="s">
        <v>1707</v>
      </c>
      <c r="F1050" s="63" t="s">
        <v>1717</v>
      </c>
      <c r="G1050" s="65" t="s">
        <v>3606</v>
      </c>
      <c r="H1050" s="65">
        <v>30</v>
      </c>
      <c r="I1050" s="65">
        <v>21</v>
      </c>
      <c r="J1050" s="65">
        <v>93</v>
      </c>
      <c r="K1050" s="23">
        <v>41.766550000000002</v>
      </c>
      <c r="L1050" s="23">
        <v>-107.96439700000001</v>
      </c>
      <c r="M1050" s="61" t="s">
        <v>18</v>
      </c>
      <c r="N1050" s="63" t="s">
        <v>19</v>
      </c>
      <c r="O1050" s="63"/>
      <c r="P1050" s="63" t="s">
        <v>5150</v>
      </c>
      <c r="Q1050" s="63"/>
      <c r="R1050" s="63"/>
      <c r="S1050" s="55"/>
      <c r="T1050" s="63"/>
      <c r="U1050" s="66" t="s">
        <v>4802</v>
      </c>
      <c r="V1050" s="63"/>
      <c r="W1050" s="66">
        <v>10900</v>
      </c>
      <c r="X1050" s="66">
        <v>10760</v>
      </c>
      <c r="Y1050" s="63"/>
      <c r="Z1050" s="64">
        <v>37665</v>
      </c>
      <c r="AA1050" s="63">
        <v>8.36</v>
      </c>
      <c r="AB1050" s="63"/>
      <c r="AC1050" s="63">
        <v>14</v>
      </c>
      <c r="AD1050" s="63">
        <v>2.8</v>
      </c>
      <c r="AE1050" s="63">
        <v>2230</v>
      </c>
      <c r="AF1050" s="63">
        <v>85.1</v>
      </c>
      <c r="AG1050" s="63"/>
      <c r="AH1050" s="63">
        <v>2640</v>
      </c>
      <c r="AI1050" s="63">
        <v>1310</v>
      </c>
      <c r="AJ1050" s="63">
        <v>16.899999999999999</v>
      </c>
      <c r="AK1050" s="63"/>
      <c r="AL1050" s="63">
        <v>121</v>
      </c>
      <c r="AM1050" s="63">
        <v>6310</v>
      </c>
      <c r="AN1050" s="63"/>
      <c r="AO1050" s="63" t="s">
        <v>6051</v>
      </c>
      <c r="AP1050" s="17">
        <f t="shared" si="378"/>
        <v>0.6986</v>
      </c>
      <c r="AQ1050" s="17">
        <f t="shared" si="379"/>
        <v>0.23041199999999998</v>
      </c>
      <c r="AR1050" s="17">
        <f t="shared" si="377"/>
        <v>97.004999999999995</v>
      </c>
      <c r="AS1050" s="17">
        <f t="shared" si="374"/>
        <v>2.1768579999999997</v>
      </c>
      <c r="AT1050" s="17">
        <f t="shared" si="380"/>
        <v>100.11086999999999</v>
      </c>
      <c r="AU1050" s="5">
        <f t="shared" si="381"/>
        <v>74.474400000000003</v>
      </c>
      <c r="AV1050" s="5">
        <f t="shared" si="382"/>
        <v>21.470899999999997</v>
      </c>
      <c r="AW1050" s="5">
        <f t="shared" si="394"/>
        <v>0.56327699999999992</v>
      </c>
      <c r="AX1050" s="5">
        <f t="shared" si="395"/>
        <v>0</v>
      </c>
      <c r="AY1050" s="5">
        <f t="shared" si="383"/>
        <v>2.5192200000000002</v>
      </c>
      <c r="AZ1050" s="5">
        <f t="shared" si="384"/>
        <v>99.027797000000007</v>
      </c>
      <c r="BA1050" s="7">
        <f t="shared" si="385"/>
        <v>5.4387880380859666E-3</v>
      </c>
      <c r="BB1050" s="62">
        <f t="shared" si="386"/>
        <v>6419.7999999999993</v>
      </c>
      <c r="BC1050" s="28">
        <f t="shared" si="387"/>
        <v>8.6254300931671579E-3</v>
      </c>
      <c r="BD1050" s="32">
        <f t="shared" si="388"/>
        <v>6.9782631995906142E-3</v>
      </c>
      <c r="BE1050" s="32">
        <f t="shared" si="389"/>
        <v>2.3015682512798059E-3</v>
      </c>
      <c r="BF1050" s="35">
        <f t="shared" si="390"/>
        <v>0.99072016854912959</v>
      </c>
      <c r="BG1050" s="36">
        <f t="shared" si="391"/>
        <v>0.75205550619287231</v>
      </c>
      <c r="BH1050" s="33">
        <f t="shared" si="392"/>
        <v>0.21681690041029586</v>
      </c>
      <c r="BI1050" s="33">
        <f t="shared" si="393"/>
        <v>2.5439523813702531E-2</v>
      </c>
      <c r="BJ1050" s="63"/>
      <c r="BK1050" s="63"/>
      <c r="BL1050" s="63"/>
      <c r="BM1050" s="63">
        <v>5423</v>
      </c>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v>20030213</v>
      </c>
      <c r="CO1050" s="63" t="s">
        <v>20</v>
      </c>
      <c r="CP1050" s="66"/>
      <c r="CQ1050" s="64">
        <v>37672</v>
      </c>
      <c r="CR1050" s="78" t="s">
        <v>2043</v>
      </c>
      <c r="CS1050" s="78" t="s">
        <v>6954</v>
      </c>
    </row>
    <row r="1051" spans="1:97">
      <c r="A1051" s="63" t="s">
        <v>3591</v>
      </c>
      <c r="B1051" s="63" t="s">
        <v>4795</v>
      </c>
      <c r="C1051" s="63">
        <v>3716</v>
      </c>
      <c r="D1051" s="19" t="s">
        <v>3782</v>
      </c>
      <c r="E1051" s="63" t="s">
        <v>1707</v>
      </c>
      <c r="F1051" s="63" t="s">
        <v>2247</v>
      </c>
      <c r="G1051" s="65" t="s">
        <v>267</v>
      </c>
      <c r="H1051" s="65">
        <v>31</v>
      </c>
      <c r="I1051" s="65">
        <v>21</v>
      </c>
      <c r="J1051" s="65">
        <v>93</v>
      </c>
      <c r="K1051" s="23">
        <v>41.744770000000003</v>
      </c>
      <c r="L1051" s="23">
        <v>-107.9547</v>
      </c>
      <c r="M1051" s="61" t="s">
        <v>4796</v>
      </c>
      <c r="N1051" s="63" t="s">
        <v>4797</v>
      </c>
      <c r="O1051" s="63"/>
      <c r="P1051" s="63" t="s">
        <v>5150</v>
      </c>
      <c r="Q1051" s="63"/>
      <c r="R1051" s="63"/>
      <c r="S1051" s="55"/>
      <c r="T1051" s="63"/>
      <c r="U1051" s="66" t="s">
        <v>4798</v>
      </c>
      <c r="V1051" s="63"/>
      <c r="W1051" s="66">
        <v>10799</v>
      </c>
      <c r="X1051" s="66">
        <v>10797</v>
      </c>
      <c r="Y1051" s="63"/>
      <c r="Z1051" s="64">
        <v>37664</v>
      </c>
      <c r="AA1051" s="63">
        <v>8.31</v>
      </c>
      <c r="AB1051" s="63"/>
      <c r="AC1051" s="63">
        <v>34.5</v>
      </c>
      <c r="AD1051" s="63">
        <v>0</v>
      </c>
      <c r="AE1051" s="63">
        <v>2890</v>
      </c>
      <c r="AF1051" s="63">
        <v>29.3</v>
      </c>
      <c r="AG1051" s="63"/>
      <c r="AH1051" s="63">
        <v>3949</v>
      </c>
      <c r="AI1051" s="63">
        <v>2268</v>
      </c>
      <c r="AJ1051" s="63">
        <v>53.4</v>
      </c>
      <c r="AK1051" s="63"/>
      <c r="AL1051" s="63">
        <v>30</v>
      </c>
      <c r="AM1051" s="63">
        <v>9168</v>
      </c>
      <c r="AN1051" s="63"/>
      <c r="AO1051" s="63" t="s">
        <v>3536</v>
      </c>
      <c r="AP1051" s="17">
        <f t="shared" si="378"/>
        <v>1.7215499999999999</v>
      </c>
      <c r="AQ1051" s="17">
        <f t="shared" si="379"/>
        <v>0</v>
      </c>
      <c r="AR1051" s="17">
        <f t="shared" si="377"/>
        <v>125.71499999999999</v>
      </c>
      <c r="AS1051" s="17">
        <f t="shared" si="374"/>
        <v>0.74949399999999999</v>
      </c>
      <c r="AT1051" s="17">
        <f t="shared" si="380"/>
        <v>128.18604399999998</v>
      </c>
      <c r="AU1051" s="5">
        <f t="shared" si="381"/>
        <v>111.40128999999999</v>
      </c>
      <c r="AV1051" s="5">
        <f t="shared" si="382"/>
        <v>37.172519999999999</v>
      </c>
      <c r="AW1051" s="5">
        <f t="shared" si="394"/>
        <v>1.7798219999999998</v>
      </c>
      <c r="AX1051" s="5">
        <f t="shared" si="395"/>
        <v>0</v>
      </c>
      <c r="AY1051" s="5">
        <f t="shared" si="383"/>
        <v>0.62460000000000004</v>
      </c>
      <c r="AZ1051" s="5">
        <f t="shared" si="384"/>
        <v>150.97823199999996</v>
      </c>
      <c r="BA1051" s="7">
        <f t="shared" si="385"/>
        <v>-8.164435767562174E-2</v>
      </c>
      <c r="BB1051" s="62">
        <f t="shared" si="386"/>
        <v>9254.1999999999989</v>
      </c>
      <c r="BC1051" s="28">
        <f t="shared" si="387"/>
        <v>4.6791371280302529E-3</v>
      </c>
      <c r="BD1051" s="32">
        <f t="shared" si="388"/>
        <v>1.3430089160096088E-2</v>
      </c>
      <c r="BE1051" s="32">
        <f t="shared" si="389"/>
        <v>0</v>
      </c>
      <c r="BF1051" s="35">
        <f t="shared" si="390"/>
        <v>0.98656991083990397</v>
      </c>
      <c r="BG1051" s="37">
        <f t="shared" si="391"/>
        <v>0.73786325700250632</v>
      </c>
      <c r="BH1051" s="33">
        <f t="shared" si="392"/>
        <v>0.24621112267363157</v>
      </c>
      <c r="BI1051" s="33">
        <f t="shared" si="393"/>
        <v>4.1370202295122928E-3</v>
      </c>
      <c r="BJ1051" s="63"/>
      <c r="BK1051" s="63">
        <v>0</v>
      </c>
      <c r="BL1051" s="63"/>
      <c r="BM1051" s="63"/>
      <c r="BN1051" s="63"/>
      <c r="BO1051" s="63"/>
      <c r="BP1051" s="63"/>
      <c r="BQ1051" s="63"/>
      <c r="BR1051" s="63"/>
      <c r="BS1051" s="63">
        <v>11</v>
      </c>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v>20030212</v>
      </c>
      <c r="CO1051" s="63" t="s">
        <v>3607</v>
      </c>
      <c r="CP1051" s="66"/>
      <c r="CQ1051" s="64"/>
      <c r="CR1051" s="78" t="s">
        <v>2043</v>
      </c>
      <c r="CS1051" s="78" t="s">
        <v>6954</v>
      </c>
    </row>
    <row r="1052" spans="1:97">
      <c r="A1052" s="63" t="s">
        <v>3591</v>
      </c>
      <c r="B1052" s="63" t="s">
        <v>44</v>
      </c>
      <c r="C1052" s="63">
        <v>3760</v>
      </c>
      <c r="D1052" s="19" t="s">
        <v>3782</v>
      </c>
      <c r="E1052" s="63" t="s">
        <v>1707</v>
      </c>
      <c r="F1052" s="63" t="s">
        <v>2314</v>
      </c>
      <c r="G1052" s="65" t="s">
        <v>264</v>
      </c>
      <c r="H1052" s="65">
        <v>20</v>
      </c>
      <c r="I1052" s="65">
        <v>21</v>
      </c>
      <c r="J1052" s="65">
        <v>94</v>
      </c>
      <c r="K1052" s="23">
        <v>41.773530000000001</v>
      </c>
      <c r="L1052" s="23">
        <v>-108.050894</v>
      </c>
      <c r="M1052" s="61" t="s">
        <v>45</v>
      </c>
      <c r="N1052" s="63" t="s">
        <v>46</v>
      </c>
      <c r="O1052" s="63"/>
      <c r="P1052" s="63" t="s">
        <v>5150</v>
      </c>
      <c r="Q1052" s="63"/>
      <c r="R1052" s="63"/>
      <c r="S1052" s="55"/>
      <c r="T1052" s="63"/>
      <c r="U1052" s="66" t="s">
        <v>47</v>
      </c>
      <c r="V1052" s="63"/>
      <c r="W1052" s="66">
        <v>10462</v>
      </c>
      <c r="X1052" s="66">
        <v>10360</v>
      </c>
      <c r="Y1052" s="63"/>
      <c r="Z1052" s="64">
        <v>37658</v>
      </c>
      <c r="AA1052" s="63">
        <v>8.1</v>
      </c>
      <c r="AB1052" s="63"/>
      <c r="AC1052" s="63">
        <v>18.100000000000001</v>
      </c>
      <c r="AD1052" s="63">
        <v>2.78</v>
      </c>
      <c r="AE1052" s="63">
        <v>3620</v>
      </c>
      <c r="AF1052" s="63">
        <v>44.7</v>
      </c>
      <c r="AG1052" s="63"/>
      <c r="AH1052" s="63">
        <v>5748</v>
      </c>
      <c r="AI1052" s="63">
        <v>1361</v>
      </c>
      <c r="AJ1052" s="63"/>
      <c r="AK1052" s="63"/>
      <c r="AL1052" s="63">
        <v>12</v>
      </c>
      <c r="AM1052" s="63">
        <v>12254</v>
      </c>
      <c r="AN1052" s="63"/>
      <c r="AO1052" s="63" t="s">
        <v>3536</v>
      </c>
      <c r="AP1052" s="17">
        <f t="shared" si="378"/>
        <v>0.90319000000000005</v>
      </c>
      <c r="AQ1052" s="17">
        <f t="shared" si="379"/>
        <v>0.2287662</v>
      </c>
      <c r="AR1052" s="17">
        <f t="shared" si="377"/>
        <v>157.47</v>
      </c>
      <c r="AS1052" s="17">
        <f t="shared" si="374"/>
        <v>1.1434260000000001</v>
      </c>
      <c r="AT1052" s="17">
        <f t="shared" si="380"/>
        <v>159.74538219999999</v>
      </c>
      <c r="AU1052" s="5">
        <f t="shared" si="381"/>
        <v>162.15108000000001</v>
      </c>
      <c r="AV1052" s="5">
        <f t="shared" si="382"/>
        <v>22.306789999999999</v>
      </c>
      <c r="AW1052" s="5">
        <f t="shared" si="394"/>
        <v>0</v>
      </c>
      <c r="AX1052" s="5">
        <f t="shared" si="395"/>
        <v>0</v>
      </c>
      <c r="AY1052" s="5">
        <f t="shared" si="383"/>
        <v>0.24984000000000001</v>
      </c>
      <c r="AZ1052" s="5">
        <f t="shared" si="384"/>
        <v>184.70771000000002</v>
      </c>
      <c r="BA1052" s="7">
        <f t="shared" si="385"/>
        <v>-7.2469454811879386E-2</v>
      </c>
      <c r="BB1052" s="62">
        <f t="shared" si="386"/>
        <v>10806.58</v>
      </c>
      <c r="BC1052" s="28">
        <f t="shared" si="387"/>
        <v>-6.2765984203346142E-2</v>
      </c>
      <c r="BD1052" s="32">
        <f t="shared" si="388"/>
        <v>5.6539349529942159E-3</v>
      </c>
      <c r="BE1052" s="32">
        <f t="shared" si="389"/>
        <v>1.432067687024508E-3</v>
      </c>
      <c r="BF1052" s="35">
        <f t="shared" si="390"/>
        <v>0.99291399735998132</v>
      </c>
      <c r="BG1052" s="36">
        <f t="shared" si="391"/>
        <v>0.87787932620679443</v>
      </c>
      <c r="BH1052" s="33">
        <f t="shared" si="392"/>
        <v>0.12076805023461119</v>
      </c>
      <c r="BI1052" s="33">
        <f t="shared" si="393"/>
        <v>1.3526235585942783E-3</v>
      </c>
      <c r="BJ1052" s="63"/>
      <c r="BK1052" s="63">
        <v>0.28999999999999998</v>
      </c>
      <c r="BL1052" s="63"/>
      <c r="BM1052" s="63"/>
      <c r="BN1052" s="63"/>
      <c r="BO1052" s="63"/>
      <c r="BP1052" s="63"/>
      <c r="BQ1052" s="63"/>
      <c r="BR1052" s="63"/>
      <c r="BS1052" s="63">
        <v>16.3</v>
      </c>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v>20030206</v>
      </c>
      <c r="CO1052" s="63" t="s">
        <v>3607</v>
      </c>
      <c r="CP1052" s="66"/>
      <c r="CQ1052" s="64">
        <v>37660</v>
      </c>
      <c r="CR1052" s="78" t="s">
        <v>2043</v>
      </c>
      <c r="CS1052" s="78" t="s">
        <v>6954</v>
      </c>
    </row>
    <row r="1053" spans="1:97">
      <c r="A1053" s="63" t="s">
        <v>3591</v>
      </c>
      <c r="B1053" s="63" t="s">
        <v>48</v>
      </c>
      <c r="C1053" s="63">
        <v>3462</v>
      </c>
      <c r="D1053" s="19" t="s">
        <v>3782</v>
      </c>
      <c r="E1053" s="63" t="s">
        <v>1707</v>
      </c>
      <c r="F1053" s="63" t="s">
        <v>1717</v>
      </c>
      <c r="G1053" s="65" t="s">
        <v>3595</v>
      </c>
      <c r="H1053" s="65">
        <v>25</v>
      </c>
      <c r="I1053" s="65">
        <v>21</v>
      </c>
      <c r="J1053" s="65">
        <v>94</v>
      </c>
      <c r="K1053" s="23">
        <v>41.757150000000003</v>
      </c>
      <c r="L1053" s="23">
        <v>-107.9836</v>
      </c>
      <c r="M1053" s="61" t="s">
        <v>49</v>
      </c>
      <c r="N1053" s="63" t="s">
        <v>50</v>
      </c>
      <c r="O1053" s="63"/>
      <c r="P1053" s="63" t="s">
        <v>5150</v>
      </c>
      <c r="Q1053" s="63"/>
      <c r="R1053" s="63"/>
      <c r="S1053" s="55"/>
      <c r="T1053" s="63"/>
      <c r="U1053" s="66" t="s">
        <v>6113</v>
      </c>
      <c r="V1053" s="63"/>
      <c r="W1053" s="66">
        <v>11030</v>
      </c>
      <c r="X1053" s="66">
        <v>10580</v>
      </c>
      <c r="Y1053" s="63"/>
      <c r="Z1053" s="64">
        <v>37558</v>
      </c>
      <c r="AA1053" s="63">
        <v>7.7</v>
      </c>
      <c r="AB1053" s="63"/>
      <c r="AC1053" s="63">
        <v>31</v>
      </c>
      <c r="AD1053" s="63">
        <v>8.75</v>
      </c>
      <c r="AE1053" s="63">
        <v>2660</v>
      </c>
      <c r="AF1053" s="63">
        <v>15.7</v>
      </c>
      <c r="AG1053" s="63"/>
      <c r="AH1053" s="63">
        <v>4299</v>
      </c>
      <c r="AI1053" s="63">
        <v>863</v>
      </c>
      <c r="AJ1053" s="63"/>
      <c r="AK1053" s="63"/>
      <c r="AL1053" s="63">
        <v>45</v>
      </c>
      <c r="AM1053" s="63">
        <v>8606</v>
      </c>
      <c r="AN1053" s="63"/>
      <c r="AO1053" s="63" t="s">
        <v>3553</v>
      </c>
      <c r="AP1053" s="17">
        <f t="shared" si="378"/>
        <v>1.5468999999999999</v>
      </c>
      <c r="AQ1053" s="17">
        <f t="shared" si="379"/>
        <v>0.7200375</v>
      </c>
      <c r="AR1053" s="17">
        <f t="shared" si="377"/>
        <v>115.71</v>
      </c>
      <c r="AS1053" s="17">
        <f t="shared" si="374"/>
        <v>0.40160599999999996</v>
      </c>
      <c r="AT1053" s="17">
        <f t="shared" si="380"/>
        <v>118.37854349999999</v>
      </c>
      <c r="AU1053" s="5">
        <f t="shared" si="381"/>
        <v>121.27479</v>
      </c>
      <c r="AV1053" s="5">
        <f t="shared" si="382"/>
        <v>14.144569999999998</v>
      </c>
      <c r="AW1053" s="5">
        <f t="shared" si="394"/>
        <v>0</v>
      </c>
      <c r="AX1053" s="5">
        <f t="shared" si="395"/>
        <v>0</v>
      </c>
      <c r="AY1053" s="5">
        <f t="shared" si="383"/>
        <v>0.93690000000000007</v>
      </c>
      <c r="AZ1053" s="5">
        <f t="shared" si="384"/>
        <v>136.35625999999999</v>
      </c>
      <c r="BA1053" s="7">
        <f t="shared" si="385"/>
        <v>-7.0574245266018396E-2</v>
      </c>
      <c r="BB1053" s="62">
        <f t="shared" si="386"/>
        <v>7922.45</v>
      </c>
      <c r="BC1053" s="28">
        <f t="shared" si="387"/>
        <v>-4.1355965017893397E-2</v>
      </c>
      <c r="BD1053" s="32">
        <f t="shared" si="388"/>
        <v>1.3067401864088656E-2</v>
      </c>
      <c r="BE1053" s="32">
        <f t="shared" si="389"/>
        <v>6.0825000773894475E-3</v>
      </c>
      <c r="BF1053" s="35">
        <f t="shared" si="390"/>
        <v>0.98085009805852197</v>
      </c>
      <c r="BG1053" s="36">
        <f t="shared" si="391"/>
        <v>0.88939657042514952</v>
      </c>
      <c r="BH1053" s="33">
        <f t="shared" si="392"/>
        <v>0.10373245790108938</v>
      </c>
      <c r="BI1053" s="33">
        <f t="shared" si="393"/>
        <v>6.8709716737610739E-3</v>
      </c>
      <c r="BJ1053" s="63"/>
      <c r="BK1053" s="63">
        <v>27.2</v>
      </c>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v>20021029</v>
      </c>
      <c r="CO1053" s="63" t="s">
        <v>3607</v>
      </c>
      <c r="CP1053" s="66"/>
      <c r="CQ1053" s="64">
        <v>37561</v>
      </c>
      <c r="CR1053" s="78" t="s">
        <v>2043</v>
      </c>
      <c r="CS1053" s="78" t="s">
        <v>6954</v>
      </c>
    </row>
    <row r="1054" spans="1:97">
      <c r="A1054" s="63" t="s">
        <v>3591</v>
      </c>
      <c r="B1054" s="63" t="s">
        <v>48</v>
      </c>
      <c r="C1054" s="63">
        <v>3465</v>
      </c>
      <c r="D1054" s="19" t="s">
        <v>3782</v>
      </c>
      <c r="E1054" s="63" t="s">
        <v>1707</v>
      </c>
      <c r="F1054" s="63" t="s">
        <v>1717</v>
      </c>
      <c r="G1054" s="65" t="s">
        <v>3598</v>
      </c>
      <c r="H1054" s="65">
        <v>25</v>
      </c>
      <c r="I1054" s="65">
        <v>21</v>
      </c>
      <c r="J1054" s="65">
        <v>94</v>
      </c>
      <c r="K1054" s="23">
        <v>41.76</v>
      </c>
      <c r="L1054" s="23">
        <v>-107.97417</v>
      </c>
      <c r="M1054" s="61" t="s">
        <v>67</v>
      </c>
      <c r="N1054" s="63" t="s">
        <v>68</v>
      </c>
      <c r="O1054" s="63"/>
      <c r="P1054" s="63" t="s">
        <v>5150</v>
      </c>
      <c r="Q1054" s="63"/>
      <c r="R1054" s="63"/>
      <c r="S1054" s="55"/>
      <c r="T1054" s="63"/>
      <c r="U1054" s="66" t="s">
        <v>69</v>
      </c>
      <c r="V1054" s="63"/>
      <c r="W1054" s="66">
        <v>10663</v>
      </c>
      <c r="X1054" s="66">
        <v>10603</v>
      </c>
      <c r="Y1054" s="63"/>
      <c r="Z1054" s="64">
        <v>37558</v>
      </c>
      <c r="AA1054" s="63">
        <v>6.56</v>
      </c>
      <c r="AB1054" s="63"/>
      <c r="AC1054" s="63">
        <v>14.9</v>
      </c>
      <c r="AD1054" s="63">
        <v>2.0099999999999998</v>
      </c>
      <c r="AE1054" s="63">
        <v>1540</v>
      </c>
      <c r="AF1054" s="63">
        <v>8.9700000000000006</v>
      </c>
      <c r="AG1054" s="63"/>
      <c r="AH1054" s="63">
        <v>2249</v>
      </c>
      <c r="AI1054" s="63">
        <v>288</v>
      </c>
      <c r="AJ1054" s="63"/>
      <c r="AK1054" s="63"/>
      <c r="AL1054" s="63">
        <v>25</v>
      </c>
      <c r="AM1054" s="63">
        <v>5780</v>
      </c>
      <c r="AN1054" s="63"/>
      <c r="AO1054" s="63" t="s">
        <v>70</v>
      </c>
      <c r="AP1054" s="17">
        <f t="shared" si="378"/>
        <v>0.74351</v>
      </c>
      <c r="AQ1054" s="17">
        <f t="shared" si="379"/>
        <v>0.16540289999999999</v>
      </c>
      <c r="AR1054" s="17">
        <f t="shared" si="377"/>
        <v>66.989999999999995</v>
      </c>
      <c r="AS1054" s="17">
        <f t="shared" si="374"/>
        <v>0.22945260000000001</v>
      </c>
      <c r="AT1054" s="17">
        <f t="shared" si="380"/>
        <v>68.128365500000001</v>
      </c>
      <c r="AU1054" s="5">
        <f t="shared" si="381"/>
        <v>63.444289999999995</v>
      </c>
      <c r="AV1054" s="5">
        <f t="shared" si="382"/>
        <v>4.7203199999999992</v>
      </c>
      <c r="AW1054" s="5">
        <f t="shared" si="394"/>
        <v>0</v>
      </c>
      <c r="AX1054" s="5">
        <f t="shared" si="395"/>
        <v>0</v>
      </c>
      <c r="AY1054" s="5">
        <f t="shared" si="383"/>
        <v>0.52050000000000007</v>
      </c>
      <c r="AZ1054" s="5">
        <f t="shared" si="384"/>
        <v>68.685109999999995</v>
      </c>
      <c r="BA1054" s="7">
        <f t="shared" si="385"/>
        <v>-4.0693688831842708E-3</v>
      </c>
      <c r="BB1054" s="62">
        <f t="shared" si="386"/>
        <v>4127.88</v>
      </c>
      <c r="BC1054" s="28">
        <f t="shared" si="387"/>
        <v>-0.1667480833437627</v>
      </c>
      <c r="BD1054" s="32">
        <f t="shared" si="388"/>
        <v>1.0913369116421852E-2</v>
      </c>
      <c r="BE1054" s="32">
        <f t="shared" si="389"/>
        <v>2.4278125386701078E-3</v>
      </c>
      <c r="BF1054" s="35">
        <f t="shared" si="390"/>
        <v>0.98665881834490798</v>
      </c>
      <c r="BG1054" s="36">
        <f t="shared" si="391"/>
        <v>0.92369787279950488</v>
      </c>
      <c r="BH1054" s="33">
        <f t="shared" si="392"/>
        <v>6.8724065521624689E-2</v>
      </c>
      <c r="BI1054" s="33">
        <f t="shared" si="393"/>
        <v>7.5780616788704291E-3</v>
      </c>
      <c r="BJ1054" s="63"/>
      <c r="BK1054" s="63">
        <v>100</v>
      </c>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v>20021029</v>
      </c>
      <c r="CO1054" s="63" t="s">
        <v>3607</v>
      </c>
      <c r="CP1054" s="66"/>
      <c r="CQ1054" s="64">
        <v>37561</v>
      </c>
      <c r="CR1054" s="78" t="s">
        <v>2043</v>
      </c>
      <c r="CS1054" s="78" t="s">
        <v>6954</v>
      </c>
    </row>
    <row r="1055" spans="1:97">
      <c r="A1055" s="63" t="s">
        <v>3591</v>
      </c>
      <c r="B1055" s="63" t="s">
        <v>48</v>
      </c>
      <c r="C1055" s="63">
        <v>3463</v>
      </c>
      <c r="D1055" s="19" t="s">
        <v>3782</v>
      </c>
      <c r="E1055" s="63" t="s">
        <v>1707</v>
      </c>
      <c r="F1055" s="63" t="s">
        <v>1717</v>
      </c>
      <c r="G1055" s="65" t="s">
        <v>3609</v>
      </c>
      <c r="H1055" s="65">
        <v>25</v>
      </c>
      <c r="I1055" s="65">
        <v>21</v>
      </c>
      <c r="J1055" s="65">
        <v>94</v>
      </c>
      <c r="K1055" s="23">
        <v>41.766109999999998</v>
      </c>
      <c r="L1055" s="23">
        <v>-107.97417</v>
      </c>
      <c r="M1055" s="61" t="s">
        <v>107</v>
      </c>
      <c r="N1055" s="63" t="s">
        <v>108</v>
      </c>
      <c r="O1055" s="63"/>
      <c r="P1055" s="63" t="s">
        <v>5150</v>
      </c>
      <c r="Q1055" s="63"/>
      <c r="R1055" s="63"/>
      <c r="S1055" s="55"/>
      <c r="T1055" s="63"/>
      <c r="U1055" s="66" t="s">
        <v>109</v>
      </c>
      <c r="V1055" s="63"/>
      <c r="W1055" s="66">
        <v>10723</v>
      </c>
      <c r="X1055" s="66">
        <v>10654</v>
      </c>
      <c r="Y1055" s="63"/>
      <c r="Z1055" s="64">
        <v>37558</v>
      </c>
      <c r="AA1055" s="63">
        <v>6.86</v>
      </c>
      <c r="AB1055" s="63"/>
      <c r="AC1055" s="63">
        <v>16.600000000000001</v>
      </c>
      <c r="AD1055" s="63">
        <v>1.1299999999999999</v>
      </c>
      <c r="AE1055" s="63">
        <v>2110</v>
      </c>
      <c r="AF1055" s="63">
        <v>20.7</v>
      </c>
      <c r="AG1055" s="63"/>
      <c r="AH1055" s="63">
        <v>2799</v>
      </c>
      <c r="AI1055" s="63">
        <v>647</v>
      </c>
      <c r="AJ1055" s="63"/>
      <c r="AK1055" s="63"/>
      <c r="AL1055" s="63">
        <v>23</v>
      </c>
      <c r="AM1055" s="63">
        <v>6524</v>
      </c>
      <c r="AN1055" s="63"/>
      <c r="AO1055" s="63" t="s">
        <v>3553</v>
      </c>
      <c r="AP1055" s="17">
        <f t="shared" si="378"/>
        <v>0.82834000000000008</v>
      </c>
      <c r="AQ1055" s="17">
        <f t="shared" si="379"/>
        <v>9.2987699999999993E-2</v>
      </c>
      <c r="AR1055" s="17">
        <f t="shared" si="377"/>
        <v>91.784999999999997</v>
      </c>
      <c r="AS1055" s="17">
        <f t="shared" si="374"/>
        <v>0.52950599999999992</v>
      </c>
      <c r="AT1055" s="17">
        <f t="shared" si="380"/>
        <v>93.235833700000001</v>
      </c>
      <c r="AU1055" s="5">
        <f t="shared" si="381"/>
        <v>78.959789999999998</v>
      </c>
      <c r="AV1055" s="5">
        <f t="shared" si="382"/>
        <v>10.604329999999999</v>
      </c>
      <c r="AW1055" s="5">
        <f t="shared" si="394"/>
        <v>0</v>
      </c>
      <c r="AX1055" s="5">
        <f t="shared" si="395"/>
        <v>0</v>
      </c>
      <c r="AY1055" s="5">
        <f t="shared" si="383"/>
        <v>0.47886000000000006</v>
      </c>
      <c r="AZ1055" s="5">
        <f t="shared" si="384"/>
        <v>90.04298</v>
      </c>
      <c r="BA1055" s="7">
        <f t="shared" si="385"/>
        <v>1.742074621470556E-2</v>
      </c>
      <c r="BB1055" s="62">
        <f t="shared" si="386"/>
        <v>5617.43</v>
      </c>
      <c r="BC1055" s="28">
        <f t="shared" si="387"/>
        <v>-7.4667481507532454E-2</v>
      </c>
      <c r="BD1055" s="32">
        <f t="shared" si="388"/>
        <v>8.8843523689111394E-3</v>
      </c>
      <c r="BE1055" s="32">
        <f t="shared" si="389"/>
        <v>9.9733864448728576E-4</v>
      </c>
      <c r="BF1055" s="35">
        <f t="shared" si="390"/>
        <v>0.99011830898660147</v>
      </c>
      <c r="BG1055" s="36">
        <f t="shared" si="391"/>
        <v>0.87691222569488481</v>
      </c>
      <c r="BH1055" s="33">
        <f t="shared" si="392"/>
        <v>0.11776964733952607</v>
      </c>
      <c r="BI1055" s="33">
        <f t="shared" si="393"/>
        <v>5.3181269655891003E-3</v>
      </c>
      <c r="BJ1055" s="63"/>
      <c r="BK1055" s="63">
        <v>6.04</v>
      </c>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v>20021029</v>
      </c>
      <c r="CO1055" s="63" t="s">
        <v>3607</v>
      </c>
      <c r="CP1055" s="66"/>
      <c r="CQ1055" s="64">
        <v>37561</v>
      </c>
      <c r="CR1055" s="78" t="s">
        <v>2043</v>
      </c>
      <c r="CS1055" s="78" t="s">
        <v>6954</v>
      </c>
    </row>
    <row r="1056" spans="1:97">
      <c r="A1056" s="63" t="s">
        <v>3591</v>
      </c>
      <c r="B1056" s="63" t="s">
        <v>48</v>
      </c>
      <c r="C1056" s="63">
        <v>3692</v>
      </c>
      <c r="D1056" s="19" t="s">
        <v>3782</v>
      </c>
      <c r="E1056" s="63" t="s">
        <v>1707</v>
      </c>
      <c r="F1056" s="63" t="s">
        <v>1717</v>
      </c>
      <c r="G1056" s="65" t="s">
        <v>3609</v>
      </c>
      <c r="H1056" s="65">
        <v>25</v>
      </c>
      <c r="I1056" s="65">
        <v>21</v>
      </c>
      <c r="J1056" s="65">
        <v>94</v>
      </c>
      <c r="K1056" s="23">
        <v>41.763114999999999</v>
      </c>
      <c r="L1056" s="23">
        <v>-107.97780899999999</v>
      </c>
      <c r="M1056" s="61" t="s">
        <v>55</v>
      </c>
      <c r="N1056" s="63" t="s">
        <v>56</v>
      </c>
      <c r="O1056" s="63"/>
      <c r="P1056" s="63" t="s">
        <v>5150</v>
      </c>
      <c r="Q1056" s="63"/>
      <c r="R1056" s="63"/>
      <c r="S1056" s="55"/>
      <c r="T1056" s="63"/>
      <c r="U1056" s="66" t="s">
        <v>57</v>
      </c>
      <c r="V1056" s="63"/>
      <c r="W1056" s="66">
        <v>10765</v>
      </c>
      <c r="X1056" s="66">
        <v>10703</v>
      </c>
      <c r="Y1056" s="63"/>
      <c r="Z1056" s="64">
        <v>37658</v>
      </c>
      <c r="AA1056" s="63">
        <v>8.27</v>
      </c>
      <c r="AB1056" s="63"/>
      <c r="AC1056" s="63">
        <v>2.44</v>
      </c>
      <c r="AD1056" s="63">
        <v>2.78</v>
      </c>
      <c r="AE1056" s="63">
        <v>2220</v>
      </c>
      <c r="AF1056" s="63">
        <v>19</v>
      </c>
      <c r="AG1056" s="63"/>
      <c r="AH1056" s="63">
        <v>2999</v>
      </c>
      <c r="AI1056" s="63">
        <v>1334</v>
      </c>
      <c r="AJ1056" s="63"/>
      <c r="AK1056" s="63"/>
      <c r="AL1056" s="63">
        <v>22</v>
      </c>
      <c r="AM1056" s="63">
        <v>7020</v>
      </c>
      <c r="AN1056" s="63"/>
      <c r="AO1056" s="63" t="s">
        <v>3536</v>
      </c>
      <c r="AP1056" s="17">
        <f t="shared" si="378"/>
        <v>0.121756</v>
      </c>
      <c r="AQ1056" s="17">
        <f t="shared" si="379"/>
        <v>0.2287662</v>
      </c>
      <c r="AR1056" s="17">
        <f t="shared" si="377"/>
        <v>96.57</v>
      </c>
      <c r="AS1056" s="17">
        <f t="shared" si="374"/>
        <v>0.48601999999999995</v>
      </c>
      <c r="AT1056" s="17">
        <f t="shared" si="380"/>
        <v>97.40654219999999</v>
      </c>
      <c r="AU1056" s="5">
        <f t="shared" si="381"/>
        <v>84.601789999999994</v>
      </c>
      <c r="AV1056" s="5">
        <f t="shared" si="382"/>
        <v>21.864259999999998</v>
      </c>
      <c r="AW1056" s="5">
        <f t="shared" si="394"/>
        <v>0</v>
      </c>
      <c r="AX1056" s="5">
        <f t="shared" si="395"/>
        <v>0</v>
      </c>
      <c r="AY1056" s="5">
        <f t="shared" si="383"/>
        <v>0.45804000000000006</v>
      </c>
      <c r="AZ1056" s="5">
        <f t="shared" si="384"/>
        <v>106.92408999999999</v>
      </c>
      <c r="BA1056" s="7">
        <f t="shared" si="385"/>
        <v>-4.6579153098710004E-2</v>
      </c>
      <c r="BB1056" s="62">
        <f t="shared" si="386"/>
        <v>6599.2199999999993</v>
      </c>
      <c r="BC1056" s="28">
        <f t="shared" si="387"/>
        <v>-3.0896042504636879E-2</v>
      </c>
      <c r="BD1056" s="32">
        <f t="shared" si="388"/>
        <v>1.2499776426721369E-3</v>
      </c>
      <c r="BE1056" s="32">
        <f t="shared" si="389"/>
        <v>2.3485712030541623E-3</v>
      </c>
      <c r="BF1056" s="35">
        <f t="shared" si="390"/>
        <v>0.9964014511542737</v>
      </c>
      <c r="BG1056" s="36">
        <f t="shared" si="391"/>
        <v>0.79123226580651751</v>
      </c>
      <c r="BH1056" s="33">
        <f t="shared" si="392"/>
        <v>0.20448394744346199</v>
      </c>
      <c r="BI1056" s="33">
        <f t="shared" si="393"/>
        <v>4.2837867500205061E-3</v>
      </c>
      <c r="BJ1056" s="63"/>
      <c r="BK1056" s="63">
        <v>1.33</v>
      </c>
      <c r="BL1056" s="63"/>
      <c r="BM1056" s="63"/>
      <c r="BN1056" s="63"/>
      <c r="BO1056" s="63"/>
      <c r="BP1056" s="63"/>
      <c r="BQ1056" s="63"/>
      <c r="BR1056" s="63"/>
      <c r="BS1056" s="63">
        <v>2.59</v>
      </c>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v>20030206</v>
      </c>
      <c r="CO1056" s="63" t="s">
        <v>3607</v>
      </c>
      <c r="CP1056" s="66"/>
      <c r="CQ1056" s="64">
        <v>37660</v>
      </c>
      <c r="CR1056" s="78" t="s">
        <v>2043</v>
      </c>
      <c r="CS1056" s="78" t="s">
        <v>6954</v>
      </c>
    </row>
    <row r="1057" spans="1:97">
      <c r="A1057" s="63" t="s">
        <v>3591</v>
      </c>
      <c r="B1057" s="63" t="s">
        <v>48</v>
      </c>
      <c r="C1057" s="63">
        <v>3464</v>
      </c>
      <c r="D1057" s="19" t="s">
        <v>3782</v>
      </c>
      <c r="E1057" s="63" t="s">
        <v>1707</v>
      </c>
      <c r="F1057" s="63" t="s">
        <v>1717</v>
      </c>
      <c r="G1057" s="65" t="s">
        <v>3597</v>
      </c>
      <c r="H1057" s="65">
        <v>25</v>
      </c>
      <c r="I1057" s="65">
        <v>21</v>
      </c>
      <c r="J1057" s="65">
        <v>94</v>
      </c>
      <c r="K1057" s="23">
        <v>41.766390000000001</v>
      </c>
      <c r="L1057" s="23">
        <v>-107.98361</v>
      </c>
      <c r="M1057" s="61" t="s">
        <v>121</v>
      </c>
      <c r="N1057" s="63" t="s">
        <v>122</v>
      </c>
      <c r="O1057" s="63"/>
      <c r="P1057" s="63" t="s">
        <v>5150</v>
      </c>
      <c r="Q1057" s="63"/>
      <c r="R1057" s="63"/>
      <c r="S1057" s="55"/>
      <c r="T1057" s="63"/>
      <c r="U1057" s="66" t="s">
        <v>123</v>
      </c>
      <c r="V1057" s="63"/>
      <c r="W1057" s="66">
        <v>10748</v>
      </c>
      <c r="X1057" s="66">
        <v>10740</v>
      </c>
      <c r="Y1057" s="63"/>
      <c r="Z1057" s="64">
        <v>37558</v>
      </c>
      <c r="AA1057" s="63">
        <v>6.25</v>
      </c>
      <c r="AB1057" s="63"/>
      <c r="AC1057" s="63">
        <v>18.600000000000001</v>
      </c>
      <c r="AD1057" s="63">
        <v>1.56</v>
      </c>
      <c r="AE1057" s="63">
        <v>2320</v>
      </c>
      <c r="AF1057" s="63">
        <v>27.3</v>
      </c>
      <c r="AG1057" s="63"/>
      <c r="AH1057" s="63">
        <v>2899</v>
      </c>
      <c r="AI1057" s="63">
        <v>485</v>
      </c>
      <c r="AJ1057" s="63"/>
      <c r="AK1057" s="63"/>
      <c r="AL1057" s="63">
        <v>36</v>
      </c>
      <c r="AM1057" s="63">
        <v>7914</v>
      </c>
      <c r="AN1057" s="63"/>
      <c r="AO1057" s="63" t="s">
        <v>3553</v>
      </c>
      <c r="AP1057" s="17">
        <f t="shared" si="378"/>
        <v>0.92814000000000008</v>
      </c>
      <c r="AQ1057" s="17">
        <f t="shared" si="379"/>
        <v>0.1283724</v>
      </c>
      <c r="AR1057" s="17">
        <f t="shared" si="377"/>
        <v>100.91999999999999</v>
      </c>
      <c r="AS1057" s="17">
        <f t="shared" si="374"/>
        <v>0.69833400000000001</v>
      </c>
      <c r="AT1057" s="17">
        <f t="shared" si="380"/>
        <v>102.67484639999999</v>
      </c>
      <c r="AU1057" s="5">
        <f t="shared" si="381"/>
        <v>81.780789999999996</v>
      </c>
      <c r="AV1057" s="5">
        <f t="shared" si="382"/>
        <v>7.9491499999999995</v>
      </c>
      <c r="AW1057" s="5">
        <f t="shared" si="394"/>
        <v>0</v>
      </c>
      <c r="AX1057" s="5">
        <f t="shared" si="395"/>
        <v>0</v>
      </c>
      <c r="AY1057" s="5">
        <f t="shared" si="383"/>
        <v>0.74952000000000008</v>
      </c>
      <c r="AZ1057" s="5">
        <f t="shared" si="384"/>
        <v>90.479460000000003</v>
      </c>
      <c r="BA1057" s="7">
        <f t="shared" si="385"/>
        <v>6.3138050749667315E-2</v>
      </c>
      <c r="BB1057" s="62">
        <f t="shared" si="386"/>
        <v>5787.46</v>
      </c>
      <c r="BC1057" s="28">
        <f t="shared" si="387"/>
        <v>-0.15520535767721105</v>
      </c>
      <c r="BD1057" s="32">
        <f t="shared" si="388"/>
        <v>9.0396044653834537E-3</v>
      </c>
      <c r="BE1057" s="32">
        <f t="shared" si="389"/>
        <v>1.2502809061908664E-3</v>
      </c>
      <c r="BF1057" s="35">
        <f t="shared" si="390"/>
        <v>0.98971011462842562</v>
      </c>
      <c r="BG1057" s="36">
        <f t="shared" si="391"/>
        <v>0.90386027944905944</v>
      </c>
      <c r="BH1057" s="33">
        <f t="shared" si="392"/>
        <v>8.7855851482756403E-2</v>
      </c>
      <c r="BI1057" s="33">
        <f t="shared" si="393"/>
        <v>8.2838690681840948E-3</v>
      </c>
      <c r="BJ1057" s="63"/>
      <c r="BK1057" s="63">
        <v>9.11</v>
      </c>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v>20021029</v>
      </c>
      <c r="CO1057" s="63" t="s">
        <v>3607</v>
      </c>
      <c r="CP1057" s="66"/>
      <c r="CQ1057" s="64">
        <v>37561</v>
      </c>
      <c r="CR1057" s="78" t="s">
        <v>2043</v>
      </c>
      <c r="CS1057" s="78" t="s">
        <v>6954</v>
      </c>
    </row>
    <row r="1058" spans="1:97">
      <c r="A1058" s="63" t="s">
        <v>3591</v>
      </c>
      <c r="B1058" s="63" t="s">
        <v>40</v>
      </c>
      <c r="C1058" s="63">
        <v>3693</v>
      </c>
      <c r="D1058" s="19" t="s">
        <v>3782</v>
      </c>
      <c r="E1058" s="63" t="s">
        <v>1707</v>
      </c>
      <c r="F1058" s="63" t="s">
        <v>1717</v>
      </c>
      <c r="G1058" s="65" t="s">
        <v>3609</v>
      </c>
      <c r="H1058" s="65">
        <v>26</v>
      </c>
      <c r="I1058" s="65">
        <v>21</v>
      </c>
      <c r="J1058" s="65">
        <v>94</v>
      </c>
      <c r="K1058" s="23">
        <v>41.762988</v>
      </c>
      <c r="L1058" s="23">
        <v>-107.99834799999999</v>
      </c>
      <c r="M1058" s="61" t="s">
        <v>41</v>
      </c>
      <c r="N1058" s="63" t="s">
        <v>42</v>
      </c>
      <c r="O1058" s="63"/>
      <c r="P1058" s="63" t="s">
        <v>5150</v>
      </c>
      <c r="Q1058" s="63"/>
      <c r="R1058" s="63"/>
      <c r="S1058" s="55"/>
      <c r="T1058" s="63"/>
      <c r="U1058" s="66" t="s">
        <v>43</v>
      </c>
      <c r="V1058" s="63"/>
      <c r="W1058" s="66">
        <v>10671</v>
      </c>
      <c r="X1058" s="66">
        <v>10670</v>
      </c>
      <c r="Y1058" s="63"/>
      <c r="Z1058" s="64">
        <v>37629</v>
      </c>
      <c r="AA1058" s="63">
        <v>7.11</v>
      </c>
      <c r="AB1058" s="63"/>
      <c r="AC1058" s="63">
        <v>11.6</v>
      </c>
      <c r="AD1058" s="63">
        <v>0.62</v>
      </c>
      <c r="AE1058" s="63">
        <v>2279</v>
      </c>
      <c r="AF1058" s="63">
        <v>84.1</v>
      </c>
      <c r="AG1058" s="63"/>
      <c r="AH1058" s="63">
        <v>3249</v>
      </c>
      <c r="AI1058" s="63">
        <v>1402</v>
      </c>
      <c r="AJ1058" s="63"/>
      <c r="AK1058" s="63"/>
      <c r="AL1058" s="63">
        <v>179</v>
      </c>
      <c r="AM1058" s="63">
        <v>7676</v>
      </c>
      <c r="AN1058" s="63"/>
      <c r="AO1058" s="63" t="s">
        <v>3536</v>
      </c>
      <c r="AP1058" s="17">
        <f t="shared" si="378"/>
        <v>0.57884000000000002</v>
      </c>
      <c r="AQ1058" s="17">
        <f t="shared" si="379"/>
        <v>5.1019800000000004E-2</v>
      </c>
      <c r="AR1058" s="17">
        <f t="shared" si="377"/>
        <v>99.136499999999998</v>
      </c>
      <c r="AS1058" s="17">
        <f t="shared" si="374"/>
        <v>2.1512779999999996</v>
      </c>
      <c r="AT1058" s="17">
        <f t="shared" si="380"/>
        <v>101.91763780000001</v>
      </c>
      <c r="AU1058" s="5">
        <f t="shared" si="381"/>
        <v>91.654290000000003</v>
      </c>
      <c r="AV1058" s="5">
        <f t="shared" si="382"/>
        <v>22.978779999999997</v>
      </c>
      <c r="AW1058" s="5">
        <f t="shared" si="394"/>
        <v>0</v>
      </c>
      <c r="AX1058" s="5">
        <f t="shared" si="395"/>
        <v>0</v>
      </c>
      <c r="AY1058" s="5">
        <f t="shared" si="383"/>
        <v>3.7267800000000002</v>
      </c>
      <c r="AZ1058" s="5">
        <f t="shared" si="384"/>
        <v>118.35985000000001</v>
      </c>
      <c r="BA1058" s="7">
        <f t="shared" si="385"/>
        <v>-7.464318012800579E-2</v>
      </c>
      <c r="BB1058" s="62">
        <f t="shared" si="386"/>
        <v>7205.32</v>
      </c>
      <c r="BC1058" s="28">
        <f t="shared" si="387"/>
        <v>-3.1628914639292773E-2</v>
      </c>
      <c r="BD1058" s="32">
        <f t="shared" si="388"/>
        <v>5.6794879914298796E-3</v>
      </c>
      <c r="BE1058" s="32">
        <f t="shared" si="389"/>
        <v>5.0059833706232152E-4</v>
      </c>
      <c r="BF1058" s="35">
        <f t="shared" si="390"/>
        <v>0.99381991367150779</v>
      </c>
      <c r="BG1058" s="36">
        <f t="shared" si="391"/>
        <v>0.77436977150613151</v>
      </c>
      <c r="BH1058" s="33">
        <f t="shared" si="392"/>
        <v>0.1941433687183618</v>
      </c>
      <c r="BI1058" s="33">
        <f t="shared" si="393"/>
        <v>3.1486859775506644E-2</v>
      </c>
      <c r="BJ1058" s="63"/>
      <c r="BK1058" s="63">
        <v>54.6</v>
      </c>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v>20030108</v>
      </c>
      <c r="CO1058" s="63" t="s">
        <v>3607</v>
      </c>
      <c r="CP1058" s="66"/>
      <c r="CQ1058" s="64">
        <v>37631</v>
      </c>
      <c r="CR1058" s="78" t="s">
        <v>2043</v>
      </c>
      <c r="CS1058" s="78" t="s">
        <v>6954</v>
      </c>
    </row>
    <row r="1059" spans="1:97">
      <c r="A1059" s="63" t="s">
        <v>3591</v>
      </c>
      <c r="B1059" s="63" t="s">
        <v>40</v>
      </c>
      <c r="C1059" s="63">
        <v>3467</v>
      </c>
      <c r="D1059" s="19" t="s">
        <v>3782</v>
      </c>
      <c r="E1059" s="63" t="s">
        <v>1707</v>
      </c>
      <c r="F1059" s="63" t="s">
        <v>1717</v>
      </c>
      <c r="G1059" s="65" t="s">
        <v>3592</v>
      </c>
      <c r="H1059" s="65">
        <v>26</v>
      </c>
      <c r="I1059" s="65">
        <v>21</v>
      </c>
      <c r="J1059" s="65">
        <v>94</v>
      </c>
      <c r="K1059" s="23">
        <v>41.766928</v>
      </c>
      <c r="L1059" s="23">
        <v>-108.00093699999999</v>
      </c>
      <c r="M1059" s="61" t="s">
        <v>119</v>
      </c>
      <c r="N1059" s="63" t="s">
        <v>120</v>
      </c>
      <c r="O1059" s="63"/>
      <c r="P1059" s="63" t="s">
        <v>5150</v>
      </c>
      <c r="Q1059" s="63"/>
      <c r="R1059" s="63"/>
      <c r="S1059" s="55"/>
      <c r="T1059" s="63"/>
      <c r="U1059" s="66" t="s">
        <v>6378</v>
      </c>
      <c r="V1059" s="63"/>
      <c r="W1059" s="66">
        <v>10656</v>
      </c>
      <c r="X1059" s="66"/>
      <c r="Y1059" s="63"/>
      <c r="Z1059" s="64">
        <v>37558</v>
      </c>
      <c r="AA1059" s="63">
        <v>6.33</v>
      </c>
      <c r="AB1059" s="63"/>
      <c r="AC1059" s="63">
        <v>17.600000000000001</v>
      </c>
      <c r="AD1059" s="63">
        <v>1.55</v>
      </c>
      <c r="AE1059" s="63">
        <v>1980</v>
      </c>
      <c r="AF1059" s="63">
        <v>21.9</v>
      </c>
      <c r="AG1059" s="63"/>
      <c r="AH1059" s="63">
        <v>2449</v>
      </c>
      <c r="AI1059" s="63">
        <v>404</v>
      </c>
      <c r="AJ1059" s="63"/>
      <c r="AK1059" s="63"/>
      <c r="AL1059" s="63">
        <v>80</v>
      </c>
      <c r="AM1059" s="63">
        <v>5198</v>
      </c>
      <c r="AN1059" s="63"/>
      <c r="AO1059" s="63" t="s">
        <v>3553</v>
      </c>
      <c r="AP1059" s="17">
        <f t="shared" si="378"/>
        <v>0.87824000000000002</v>
      </c>
      <c r="AQ1059" s="17">
        <f t="shared" si="379"/>
        <v>0.12754950000000001</v>
      </c>
      <c r="AR1059" s="17">
        <f t="shared" si="377"/>
        <v>86.13</v>
      </c>
      <c r="AS1059" s="17">
        <f t="shared" si="374"/>
        <v>0.56020199999999998</v>
      </c>
      <c r="AT1059" s="17">
        <f t="shared" si="380"/>
        <v>87.695991500000005</v>
      </c>
      <c r="AU1059" s="5">
        <f t="shared" si="381"/>
        <v>69.086289999999991</v>
      </c>
      <c r="AV1059" s="5">
        <f t="shared" si="382"/>
        <v>6.6215599999999997</v>
      </c>
      <c r="AW1059" s="5">
        <f t="shared" si="394"/>
        <v>0</v>
      </c>
      <c r="AX1059" s="5">
        <f t="shared" si="395"/>
        <v>0</v>
      </c>
      <c r="AY1059" s="5">
        <f t="shared" si="383"/>
        <v>1.6656000000000002</v>
      </c>
      <c r="AZ1059" s="5">
        <f t="shared" si="384"/>
        <v>77.373449999999991</v>
      </c>
      <c r="BA1059" s="7">
        <f t="shared" si="385"/>
        <v>6.2534539441087375E-2</v>
      </c>
      <c r="BB1059" s="62">
        <f t="shared" si="386"/>
        <v>4954.05</v>
      </c>
      <c r="BC1059" s="28">
        <f t="shared" si="387"/>
        <v>-2.402962948370032E-2</v>
      </c>
      <c r="BD1059" s="32">
        <f t="shared" si="388"/>
        <v>1.0014596847337087E-2</v>
      </c>
      <c r="BE1059" s="32">
        <f t="shared" si="389"/>
        <v>1.454450743053632E-3</v>
      </c>
      <c r="BF1059" s="35">
        <f t="shared" si="390"/>
        <v>0.9885309524096092</v>
      </c>
      <c r="BG1059" s="36">
        <f t="shared" si="391"/>
        <v>0.89289400950842956</v>
      </c>
      <c r="BH1059" s="33">
        <f t="shared" si="392"/>
        <v>8.5579226465925973E-2</v>
      </c>
      <c r="BI1059" s="33">
        <f t="shared" si="393"/>
        <v>2.1526764025644459E-2</v>
      </c>
      <c r="BJ1059" s="63"/>
      <c r="BK1059" s="63">
        <v>32.700000000000003</v>
      </c>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v>20021029</v>
      </c>
      <c r="CO1059" s="63" t="s">
        <v>3607</v>
      </c>
      <c r="CP1059" s="66"/>
      <c r="CQ1059" s="64">
        <v>37561</v>
      </c>
      <c r="CR1059" s="78" t="s">
        <v>2043</v>
      </c>
      <c r="CS1059" s="78" t="s">
        <v>6954</v>
      </c>
    </row>
    <row r="1060" spans="1:97">
      <c r="A1060" s="63" t="s">
        <v>3591</v>
      </c>
      <c r="B1060" s="63" t="s">
        <v>40</v>
      </c>
      <c r="C1060" s="63">
        <v>3468</v>
      </c>
      <c r="D1060" s="19" t="s">
        <v>3782</v>
      </c>
      <c r="E1060" s="63" t="s">
        <v>1707</v>
      </c>
      <c r="F1060" s="63" t="s">
        <v>2314</v>
      </c>
      <c r="G1060" s="65" t="s">
        <v>1575</v>
      </c>
      <c r="H1060" s="65">
        <v>26</v>
      </c>
      <c r="I1060" s="65">
        <v>21</v>
      </c>
      <c r="J1060" s="65">
        <v>94</v>
      </c>
      <c r="K1060" s="23">
        <v>41.762909999999998</v>
      </c>
      <c r="L1060" s="23">
        <v>-107.99333</v>
      </c>
      <c r="M1060" s="61" t="s">
        <v>113</v>
      </c>
      <c r="N1060" s="63" t="s">
        <v>114</v>
      </c>
      <c r="O1060" s="63"/>
      <c r="P1060" s="63" t="s">
        <v>5150</v>
      </c>
      <c r="Q1060" s="63"/>
      <c r="R1060" s="63"/>
      <c r="S1060" s="55"/>
      <c r="T1060" s="63"/>
      <c r="U1060" s="66" t="s">
        <v>6020</v>
      </c>
      <c r="V1060" s="63"/>
      <c r="W1060" s="66">
        <v>10922</v>
      </c>
      <c r="X1060" s="66"/>
      <c r="Y1060" s="63"/>
      <c r="Z1060" s="64">
        <v>36892</v>
      </c>
      <c r="AA1060" s="63">
        <v>7.53</v>
      </c>
      <c r="AB1060" s="63"/>
      <c r="AC1060" s="63">
        <v>20.100000000000001</v>
      </c>
      <c r="AD1060" s="63">
        <v>0.9</v>
      </c>
      <c r="AE1060" s="63">
        <v>2820</v>
      </c>
      <c r="AF1060" s="63">
        <v>29</v>
      </c>
      <c r="AG1060" s="63"/>
      <c r="AH1060" s="63">
        <v>3199</v>
      </c>
      <c r="AI1060" s="63">
        <v>1402</v>
      </c>
      <c r="AJ1060" s="63"/>
      <c r="AK1060" s="63"/>
      <c r="AL1060" s="63">
        <v>40</v>
      </c>
      <c r="AM1060" s="63">
        <v>8564</v>
      </c>
      <c r="AN1060" s="63"/>
      <c r="AO1060" s="63" t="s">
        <v>3553</v>
      </c>
      <c r="AP1060" s="17">
        <f t="shared" si="378"/>
        <v>1.00299</v>
      </c>
      <c r="AQ1060" s="17">
        <f t="shared" si="379"/>
        <v>7.4061000000000002E-2</v>
      </c>
      <c r="AR1060" s="17">
        <f t="shared" si="377"/>
        <v>122.66999999999999</v>
      </c>
      <c r="AS1060" s="17">
        <f t="shared" si="374"/>
        <v>0.74181999999999992</v>
      </c>
      <c r="AT1060" s="17">
        <f t="shared" si="380"/>
        <v>124.48887099999999</v>
      </c>
      <c r="AU1060" s="5">
        <f t="shared" si="381"/>
        <v>90.24378999999999</v>
      </c>
      <c r="AV1060" s="5">
        <f t="shared" si="382"/>
        <v>22.978779999999997</v>
      </c>
      <c r="AW1060" s="5">
        <f t="shared" si="394"/>
        <v>0</v>
      </c>
      <c r="AX1060" s="5">
        <f t="shared" si="395"/>
        <v>0</v>
      </c>
      <c r="AY1060" s="5">
        <f t="shared" si="383"/>
        <v>0.8328000000000001</v>
      </c>
      <c r="AZ1060" s="5">
        <f t="shared" si="384"/>
        <v>114.05537</v>
      </c>
      <c r="BA1060" s="7">
        <f t="shared" si="385"/>
        <v>4.373822212710636E-2</v>
      </c>
      <c r="BB1060" s="62">
        <f t="shared" si="386"/>
        <v>7511</v>
      </c>
      <c r="BC1060" s="28">
        <f t="shared" si="387"/>
        <v>-6.5505443234836702E-2</v>
      </c>
      <c r="BD1060" s="32">
        <f t="shared" si="388"/>
        <v>8.0568647778964924E-3</v>
      </c>
      <c r="BE1060" s="32">
        <f t="shared" si="389"/>
        <v>5.9492064957356722E-4</v>
      </c>
      <c r="BF1060" s="35">
        <f t="shared" si="390"/>
        <v>0.99134821457252997</v>
      </c>
      <c r="BG1060" s="36">
        <f t="shared" si="391"/>
        <v>0.791227892207092</v>
      </c>
      <c r="BH1060" s="33">
        <f t="shared" si="392"/>
        <v>0.20147039109162504</v>
      </c>
      <c r="BI1060" s="33">
        <f t="shared" si="393"/>
        <v>7.3017167012828952E-3</v>
      </c>
      <c r="BJ1060" s="63"/>
      <c r="BK1060" s="63">
        <v>0.81</v>
      </c>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v>20010101</v>
      </c>
      <c r="CO1060" s="63" t="s">
        <v>3607</v>
      </c>
      <c r="CP1060" s="66"/>
      <c r="CQ1060" s="64">
        <v>36894</v>
      </c>
      <c r="CR1060" s="78" t="s">
        <v>2043</v>
      </c>
      <c r="CS1060" s="78" t="s">
        <v>6954</v>
      </c>
    </row>
    <row r="1061" spans="1:97">
      <c r="A1061" s="63" t="s">
        <v>3591</v>
      </c>
      <c r="B1061" s="63" t="s">
        <v>34</v>
      </c>
      <c r="C1061" s="63">
        <v>4269</v>
      </c>
      <c r="D1061" s="19" t="s">
        <v>3782</v>
      </c>
      <c r="E1061" s="63" t="s">
        <v>1707</v>
      </c>
      <c r="F1061" s="63" t="s">
        <v>1717</v>
      </c>
      <c r="G1061" s="65" t="s">
        <v>1575</v>
      </c>
      <c r="H1061" s="65">
        <v>35</v>
      </c>
      <c r="I1061" s="65">
        <v>21</v>
      </c>
      <c r="J1061" s="65">
        <v>94</v>
      </c>
      <c r="K1061" s="23">
        <v>41.750036999999999</v>
      </c>
      <c r="L1061" s="23">
        <v>-107.989575</v>
      </c>
      <c r="M1061" s="61" t="s">
        <v>110</v>
      </c>
      <c r="N1061" s="63" t="s">
        <v>111</v>
      </c>
      <c r="O1061" s="63"/>
      <c r="P1061" s="63" t="s">
        <v>5150</v>
      </c>
      <c r="Q1061" s="63"/>
      <c r="R1061" s="63"/>
      <c r="S1061" s="55"/>
      <c r="T1061" s="63"/>
      <c r="U1061" s="66" t="s">
        <v>112</v>
      </c>
      <c r="V1061" s="63"/>
      <c r="W1061" s="66">
        <v>10616</v>
      </c>
      <c r="X1061" s="66">
        <v>10589</v>
      </c>
      <c r="Y1061" s="63"/>
      <c r="Z1061" s="64">
        <v>37887</v>
      </c>
      <c r="AA1061" s="63">
        <v>7.52</v>
      </c>
      <c r="AB1061" s="63"/>
      <c r="AC1061" s="63">
        <v>17</v>
      </c>
      <c r="AD1061" s="63">
        <v>5.8</v>
      </c>
      <c r="AE1061" s="63">
        <v>3066</v>
      </c>
      <c r="AF1061" s="63">
        <v>16</v>
      </c>
      <c r="AG1061" s="63"/>
      <c r="AH1061" s="63">
        <v>3899</v>
      </c>
      <c r="AI1061" s="63">
        <v>992</v>
      </c>
      <c r="AJ1061" s="63"/>
      <c r="AK1061" s="63"/>
      <c r="AL1061" s="63">
        <v>48</v>
      </c>
      <c r="AM1061" s="63">
        <v>10980</v>
      </c>
      <c r="AN1061" s="63"/>
      <c r="AO1061" s="63" t="s">
        <v>6341</v>
      </c>
      <c r="AP1061" s="17">
        <f t="shared" si="378"/>
        <v>0.84830000000000005</v>
      </c>
      <c r="AQ1061" s="17">
        <f t="shared" si="379"/>
        <v>0.47728199999999998</v>
      </c>
      <c r="AR1061" s="17">
        <f t="shared" si="377"/>
        <v>133.37099999999998</v>
      </c>
      <c r="AS1061" s="17">
        <f t="shared" si="374"/>
        <v>0.40927999999999998</v>
      </c>
      <c r="AT1061" s="17">
        <f t="shared" si="380"/>
        <v>135.10586199999997</v>
      </c>
      <c r="AU1061" s="5">
        <f t="shared" si="381"/>
        <v>109.99078999999999</v>
      </c>
      <c r="AV1061" s="5">
        <f t="shared" si="382"/>
        <v>16.258879999999998</v>
      </c>
      <c r="AW1061" s="5">
        <f t="shared" si="394"/>
        <v>0</v>
      </c>
      <c r="AX1061" s="5">
        <f t="shared" si="395"/>
        <v>0</v>
      </c>
      <c r="AY1061" s="5">
        <f t="shared" si="383"/>
        <v>0.99936000000000003</v>
      </c>
      <c r="AZ1061" s="5">
        <f t="shared" si="384"/>
        <v>127.24902999999998</v>
      </c>
      <c r="BA1061" s="7">
        <f t="shared" si="385"/>
        <v>2.9947343234598418E-2</v>
      </c>
      <c r="BB1061" s="62">
        <f t="shared" si="386"/>
        <v>8043.8</v>
      </c>
      <c r="BC1061" s="28">
        <f t="shared" si="387"/>
        <v>-0.15434350655494697</v>
      </c>
      <c r="BD1061" s="32">
        <f t="shared" si="388"/>
        <v>6.2787801168834572E-3</v>
      </c>
      <c r="BE1061" s="32">
        <f t="shared" si="389"/>
        <v>3.5326520473256749E-3</v>
      </c>
      <c r="BF1061" s="35">
        <f t="shared" si="390"/>
        <v>0.9901885678357909</v>
      </c>
      <c r="BG1061" s="36">
        <f t="shared" si="391"/>
        <v>0.86437429031875535</v>
      </c>
      <c r="BH1061" s="33">
        <f t="shared" si="392"/>
        <v>0.1277721331156709</v>
      </c>
      <c r="BI1061" s="33">
        <f t="shared" si="393"/>
        <v>7.8535765655738214E-3</v>
      </c>
      <c r="BJ1061" s="63"/>
      <c r="BK1061" s="63">
        <v>0.4</v>
      </c>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v>2003923</v>
      </c>
      <c r="CO1061" s="63" t="s">
        <v>3607</v>
      </c>
      <c r="CP1061" s="66"/>
      <c r="CQ1061" s="64">
        <v>37888</v>
      </c>
      <c r="CR1061" s="78" t="s">
        <v>2043</v>
      </c>
      <c r="CS1061" s="78" t="s">
        <v>6954</v>
      </c>
    </row>
    <row r="1062" spans="1:97">
      <c r="A1062" s="63" t="s">
        <v>3591</v>
      </c>
      <c r="B1062" s="63" t="s">
        <v>51</v>
      </c>
      <c r="C1062" s="63">
        <v>3695</v>
      </c>
      <c r="D1062" s="19" t="s">
        <v>3782</v>
      </c>
      <c r="E1062" s="63" t="s">
        <v>1707</v>
      </c>
      <c r="F1062" s="63" t="s">
        <v>1717</v>
      </c>
      <c r="G1062" s="65" t="s">
        <v>274</v>
      </c>
      <c r="H1062" s="65">
        <v>36</v>
      </c>
      <c r="I1062" s="65">
        <v>21</v>
      </c>
      <c r="J1062" s="65">
        <v>94</v>
      </c>
      <c r="K1062" s="23">
        <v>41.747300000000003</v>
      </c>
      <c r="L1062" s="23">
        <v>-107.98028499999999</v>
      </c>
      <c r="M1062" s="61" t="s">
        <v>52</v>
      </c>
      <c r="N1062" s="63" t="s">
        <v>53</v>
      </c>
      <c r="O1062" s="63"/>
      <c r="P1062" s="63" t="s">
        <v>5150</v>
      </c>
      <c r="Q1062" s="63"/>
      <c r="R1062" s="63"/>
      <c r="S1062" s="55"/>
      <c r="T1062" s="63"/>
      <c r="U1062" s="66" t="s">
        <v>54</v>
      </c>
      <c r="V1062" s="63"/>
      <c r="W1062" s="66">
        <v>10520</v>
      </c>
      <c r="X1062" s="66">
        <v>10517</v>
      </c>
      <c r="Y1062" s="63"/>
      <c r="Z1062" s="64">
        <v>37658</v>
      </c>
      <c r="AA1062" s="63">
        <v>8.34</v>
      </c>
      <c r="AB1062" s="63"/>
      <c r="AC1062" s="63">
        <v>20.5</v>
      </c>
      <c r="AD1062" s="63">
        <v>4.8099999999999996</v>
      </c>
      <c r="AE1062" s="63">
        <v>3020</v>
      </c>
      <c r="AF1062" s="63">
        <v>22.4</v>
      </c>
      <c r="AG1062" s="63"/>
      <c r="AH1062" s="63">
        <v>4399</v>
      </c>
      <c r="AI1062" s="63">
        <v>1281</v>
      </c>
      <c r="AJ1062" s="63">
        <v>53</v>
      </c>
      <c r="AK1062" s="63"/>
      <c r="AL1062" s="63">
        <v>16</v>
      </c>
      <c r="AM1062" s="63">
        <v>8614</v>
      </c>
      <c r="AN1062" s="63"/>
      <c r="AO1062" s="63" t="s">
        <v>3536</v>
      </c>
      <c r="AP1062" s="17">
        <f t="shared" si="378"/>
        <v>1.02295</v>
      </c>
      <c r="AQ1062" s="17">
        <f t="shared" si="379"/>
        <v>0.39581489999999997</v>
      </c>
      <c r="AR1062" s="17">
        <f t="shared" si="377"/>
        <v>131.37</v>
      </c>
      <c r="AS1062" s="17">
        <f t="shared" si="374"/>
        <v>0.57299199999999995</v>
      </c>
      <c r="AT1062" s="17">
        <f t="shared" si="380"/>
        <v>133.36175690000002</v>
      </c>
      <c r="AU1062" s="5">
        <f t="shared" si="381"/>
        <v>124.09578999999999</v>
      </c>
      <c r="AV1062" s="5">
        <f t="shared" si="382"/>
        <v>20.995589999999996</v>
      </c>
      <c r="AW1062" s="5">
        <f t="shared" si="394"/>
        <v>1.7664899999999999</v>
      </c>
      <c r="AX1062" s="5">
        <f t="shared" si="395"/>
        <v>0</v>
      </c>
      <c r="AY1062" s="5">
        <f t="shared" si="383"/>
        <v>0.33312000000000003</v>
      </c>
      <c r="AZ1062" s="5">
        <f t="shared" si="384"/>
        <v>147.19099</v>
      </c>
      <c r="BA1062" s="7">
        <f t="shared" si="385"/>
        <v>-4.9292809472755807E-2</v>
      </c>
      <c r="BB1062" s="62">
        <f t="shared" si="386"/>
        <v>8816.7099999999991</v>
      </c>
      <c r="BC1062" s="28">
        <f t="shared" si="387"/>
        <v>1.1629474645611058E-2</v>
      </c>
      <c r="BD1062" s="32">
        <f t="shared" si="388"/>
        <v>7.6704898299071516E-3</v>
      </c>
      <c r="BE1062" s="32">
        <f t="shared" si="389"/>
        <v>2.9679790458729321E-3</v>
      </c>
      <c r="BF1062" s="35">
        <f t="shared" si="390"/>
        <v>0.98936153112421976</v>
      </c>
      <c r="BG1062" s="36">
        <f t="shared" si="391"/>
        <v>0.84309365675168024</v>
      </c>
      <c r="BH1062" s="33">
        <f t="shared" si="392"/>
        <v>0.14264181523610919</v>
      </c>
      <c r="BI1062" s="33">
        <f t="shared" si="393"/>
        <v>2.2631820059094651E-3</v>
      </c>
      <c r="BJ1062" s="63"/>
      <c r="BK1062" s="63">
        <v>0.28000000000000003</v>
      </c>
      <c r="BL1062" s="63"/>
      <c r="BM1062" s="63"/>
      <c r="BN1062" s="63"/>
      <c r="BO1062" s="63"/>
      <c r="BP1062" s="63"/>
      <c r="BQ1062" s="63"/>
      <c r="BR1062" s="63"/>
      <c r="BS1062" s="63">
        <v>6.36</v>
      </c>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v>20030206</v>
      </c>
      <c r="CO1062" s="63" t="s">
        <v>3607</v>
      </c>
      <c r="CP1062" s="66"/>
      <c r="CQ1062" s="64">
        <v>37660</v>
      </c>
      <c r="CR1062" s="78" t="s">
        <v>2043</v>
      </c>
      <c r="CS1062" s="78" t="s">
        <v>6954</v>
      </c>
    </row>
    <row r="1063" spans="1:97">
      <c r="A1063" s="63" t="s">
        <v>3591</v>
      </c>
      <c r="B1063" s="63" t="s">
        <v>171</v>
      </c>
      <c r="C1063" s="63">
        <v>3765</v>
      </c>
      <c r="D1063" s="19" t="s">
        <v>3782</v>
      </c>
      <c r="E1063" s="63" t="s">
        <v>1707</v>
      </c>
      <c r="F1063" s="63" t="s">
        <v>1717</v>
      </c>
      <c r="G1063" s="65" t="s">
        <v>267</v>
      </c>
      <c r="H1063" s="65">
        <v>27</v>
      </c>
      <c r="I1063" s="65">
        <v>21</v>
      </c>
      <c r="J1063" s="65">
        <v>95</v>
      </c>
      <c r="K1063" s="23">
        <v>41.759450000000001</v>
      </c>
      <c r="L1063" s="23">
        <v>-108.128912</v>
      </c>
      <c r="M1063" s="61" t="s">
        <v>172</v>
      </c>
      <c r="N1063" s="63" t="s">
        <v>173</v>
      </c>
      <c r="O1063" s="63"/>
      <c r="P1063" s="63" t="s">
        <v>5150</v>
      </c>
      <c r="Q1063" s="63"/>
      <c r="R1063" s="63"/>
      <c r="S1063" s="55"/>
      <c r="T1063" s="63"/>
      <c r="U1063" s="66" t="s">
        <v>174</v>
      </c>
      <c r="V1063" s="63"/>
      <c r="W1063" s="66">
        <v>9825</v>
      </c>
      <c r="X1063" s="66">
        <v>9822</v>
      </c>
      <c r="Y1063" s="63"/>
      <c r="Z1063" s="64">
        <v>37629</v>
      </c>
      <c r="AA1063" s="63">
        <v>8.1999999999999993</v>
      </c>
      <c r="AB1063" s="63"/>
      <c r="AC1063" s="63">
        <v>33</v>
      </c>
      <c r="AD1063" s="63">
        <v>5.48</v>
      </c>
      <c r="AE1063" s="63">
        <v>3150</v>
      </c>
      <c r="AF1063" s="63">
        <v>45.7</v>
      </c>
      <c r="AG1063" s="63"/>
      <c r="AH1063" s="63">
        <v>3499</v>
      </c>
      <c r="AI1063" s="63">
        <v>2210</v>
      </c>
      <c r="AJ1063" s="63"/>
      <c r="AK1063" s="63"/>
      <c r="AL1063" s="63">
        <v>40</v>
      </c>
      <c r="AM1063" s="63">
        <v>8222</v>
      </c>
      <c r="AN1063" s="63"/>
      <c r="AO1063" s="63" t="s">
        <v>3536</v>
      </c>
      <c r="AP1063" s="17">
        <f t="shared" si="378"/>
        <v>1.6467000000000001</v>
      </c>
      <c r="AQ1063" s="17">
        <f t="shared" si="379"/>
        <v>0.45094920000000005</v>
      </c>
      <c r="AR1063" s="17">
        <f t="shared" si="377"/>
        <v>137.02499999999998</v>
      </c>
      <c r="AS1063" s="17">
        <f t="shared" si="374"/>
        <v>1.169006</v>
      </c>
      <c r="AT1063" s="17">
        <f t="shared" si="380"/>
        <v>140.29165519999998</v>
      </c>
      <c r="AU1063" s="5">
        <f t="shared" si="381"/>
        <v>98.706789999999998</v>
      </c>
      <c r="AV1063" s="5">
        <f t="shared" si="382"/>
        <v>36.221899999999998</v>
      </c>
      <c r="AW1063" s="5">
        <f t="shared" si="394"/>
        <v>0</v>
      </c>
      <c r="AX1063" s="5">
        <f t="shared" si="395"/>
        <v>0</v>
      </c>
      <c r="AY1063" s="5">
        <f t="shared" si="383"/>
        <v>0.8328000000000001</v>
      </c>
      <c r="AZ1063" s="5">
        <f t="shared" si="384"/>
        <v>135.76148999999998</v>
      </c>
      <c r="BA1063" s="7">
        <f t="shared" si="385"/>
        <v>1.6410482107414148E-2</v>
      </c>
      <c r="BB1063" s="62">
        <f t="shared" si="386"/>
        <v>8983.18</v>
      </c>
      <c r="BC1063" s="28">
        <f t="shared" si="387"/>
        <v>4.4241327321190495E-2</v>
      </c>
      <c r="BD1063" s="32">
        <f t="shared" si="388"/>
        <v>1.1737690297063372E-2</v>
      </c>
      <c r="BE1063" s="32">
        <f t="shared" si="389"/>
        <v>3.2143693746939277E-3</v>
      </c>
      <c r="BF1063" s="35">
        <f t="shared" si="390"/>
        <v>0.98504794032824261</v>
      </c>
      <c r="BG1063" s="37">
        <f t="shared" si="391"/>
        <v>0.72706030259390941</v>
      </c>
      <c r="BH1063" s="33">
        <f t="shared" si="392"/>
        <v>0.26680540998776608</v>
      </c>
      <c r="BI1063" s="33">
        <f t="shared" si="393"/>
        <v>6.1342874183245941E-3</v>
      </c>
      <c r="BJ1063" s="63"/>
      <c r="BK1063" s="63">
        <v>12.6</v>
      </c>
      <c r="BL1063" s="63"/>
      <c r="BM1063" s="63"/>
      <c r="BN1063" s="63"/>
      <c r="BO1063" s="63"/>
      <c r="BP1063" s="63"/>
      <c r="BQ1063" s="63"/>
      <c r="BR1063" s="63"/>
      <c r="BS1063" s="63">
        <v>8.52</v>
      </c>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v>20030108</v>
      </c>
      <c r="CO1063" s="63" t="s">
        <v>3607</v>
      </c>
      <c r="CP1063" s="66"/>
      <c r="CQ1063" s="64">
        <v>37631</v>
      </c>
      <c r="CR1063" s="78" t="s">
        <v>2043</v>
      </c>
      <c r="CS1063" s="78" t="s">
        <v>6954</v>
      </c>
    </row>
    <row r="1064" spans="1:97">
      <c r="A1064" s="63" t="s">
        <v>3591</v>
      </c>
      <c r="B1064" s="63" t="s">
        <v>162</v>
      </c>
      <c r="C1064" s="63">
        <v>3766</v>
      </c>
      <c r="D1064" s="19" t="s">
        <v>3782</v>
      </c>
      <c r="E1064" s="63" t="s">
        <v>1707</v>
      </c>
      <c r="F1064" s="63" t="s">
        <v>7278</v>
      </c>
      <c r="G1064" s="65" t="s">
        <v>3606</v>
      </c>
      <c r="H1064" s="65">
        <v>31</v>
      </c>
      <c r="I1064" s="65">
        <v>21</v>
      </c>
      <c r="J1064" s="65">
        <v>95</v>
      </c>
      <c r="K1064" s="23">
        <v>41.754240000000003</v>
      </c>
      <c r="L1064" s="23">
        <v>-108.19642</v>
      </c>
      <c r="M1064" s="61" t="s">
        <v>163</v>
      </c>
      <c r="N1064" s="63" t="s">
        <v>164</v>
      </c>
      <c r="O1064" s="63"/>
      <c r="P1064" s="63" t="s">
        <v>5150</v>
      </c>
      <c r="Q1064" s="63"/>
      <c r="R1064" s="63"/>
      <c r="S1064" s="55"/>
      <c r="T1064" s="63"/>
      <c r="U1064" s="66" t="s">
        <v>165</v>
      </c>
      <c r="V1064" s="63"/>
      <c r="W1064" s="66">
        <v>9300</v>
      </c>
      <c r="X1064" s="66">
        <v>9288</v>
      </c>
      <c r="Y1064" s="63"/>
      <c r="Z1064" s="64">
        <v>37666</v>
      </c>
      <c r="AA1064" s="63">
        <v>7.95</v>
      </c>
      <c r="AB1064" s="63"/>
      <c r="AC1064" s="63">
        <v>32.200000000000003</v>
      </c>
      <c r="AD1064" s="63">
        <v>3.04</v>
      </c>
      <c r="AE1064" s="63">
        <v>3490</v>
      </c>
      <c r="AF1064" s="63">
        <v>41.4</v>
      </c>
      <c r="AG1064" s="63"/>
      <c r="AH1064" s="63">
        <v>3649</v>
      </c>
      <c r="AI1064" s="63">
        <v>2962</v>
      </c>
      <c r="AJ1064" s="63"/>
      <c r="AK1064" s="63"/>
      <c r="AL1064" s="63">
        <v>57</v>
      </c>
      <c r="AM1064" s="63">
        <v>10848</v>
      </c>
      <c r="AN1064" s="63"/>
      <c r="AO1064" s="63" t="s">
        <v>3536</v>
      </c>
      <c r="AP1064" s="17">
        <f t="shared" si="378"/>
        <v>1.6067800000000001</v>
      </c>
      <c r="AQ1064" s="17">
        <f t="shared" si="379"/>
        <v>0.25016159999999998</v>
      </c>
      <c r="AR1064" s="17">
        <f t="shared" si="377"/>
        <v>151.815</v>
      </c>
      <c r="AS1064" s="17">
        <f t="shared" ref="AS1064:AS1127" si="396">IF(AF1064&gt;0,AF1064*0.02558,0)</f>
        <v>1.0590119999999998</v>
      </c>
      <c r="AT1064" s="17">
        <f t="shared" si="380"/>
        <v>154.73095359999999</v>
      </c>
      <c r="AU1064" s="5">
        <f t="shared" si="381"/>
        <v>102.93828999999999</v>
      </c>
      <c r="AV1064" s="5">
        <f t="shared" si="382"/>
        <v>48.547179999999997</v>
      </c>
      <c r="AW1064" s="5">
        <f t="shared" si="394"/>
        <v>0</v>
      </c>
      <c r="AX1064" s="5">
        <f t="shared" si="395"/>
        <v>0</v>
      </c>
      <c r="AY1064" s="5">
        <f t="shared" si="383"/>
        <v>1.1867400000000001</v>
      </c>
      <c r="AZ1064" s="5">
        <f t="shared" si="384"/>
        <v>152.67220999999998</v>
      </c>
      <c r="BA1064" s="7">
        <f t="shared" si="385"/>
        <v>6.6972101909754519E-3</v>
      </c>
      <c r="BB1064" s="62">
        <f t="shared" si="386"/>
        <v>10234.64</v>
      </c>
      <c r="BC1064" s="28">
        <f t="shared" si="387"/>
        <v>-2.9093130651569283E-2</v>
      </c>
      <c r="BD1064" s="32">
        <f t="shared" si="388"/>
        <v>1.0384347556945452E-2</v>
      </c>
      <c r="BE1064" s="32">
        <f t="shared" si="389"/>
        <v>1.6167521376925062E-3</v>
      </c>
      <c r="BF1064" s="35">
        <f t="shared" si="390"/>
        <v>0.98799890030536208</v>
      </c>
      <c r="BG1064" s="37">
        <f t="shared" si="391"/>
        <v>0.6742437932875931</v>
      </c>
      <c r="BH1064" s="33">
        <f t="shared" si="392"/>
        <v>0.31798308284133703</v>
      </c>
      <c r="BI1064" s="33">
        <f t="shared" si="393"/>
        <v>7.7731238710699235E-3</v>
      </c>
      <c r="BJ1064" s="63"/>
      <c r="BK1064" s="63">
        <v>3.25</v>
      </c>
      <c r="BL1064" s="63"/>
      <c r="BM1064" s="63"/>
      <c r="BN1064" s="63"/>
      <c r="BO1064" s="63"/>
      <c r="BP1064" s="63"/>
      <c r="BQ1064" s="63"/>
      <c r="BR1064" s="63"/>
      <c r="BS1064" s="63">
        <v>2.65</v>
      </c>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v>20030214</v>
      </c>
      <c r="CO1064" s="63" t="s">
        <v>3607</v>
      </c>
      <c r="CP1064" s="66"/>
      <c r="CQ1064" s="64">
        <v>37668</v>
      </c>
      <c r="CR1064" s="78" t="s">
        <v>2043</v>
      </c>
      <c r="CS1064" s="78" t="s">
        <v>6954</v>
      </c>
    </row>
    <row r="1065" spans="1:97">
      <c r="A1065" s="63" t="s">
        <v>3591</v>
      </c>
      <c r="B1065" s="63" t="s">
        <v>143</v>
      </c>
      <c r="C1065" s="63">
        <v>3554</v>
      </c>
      <c r="D1065" s="19" t="s">
        <v>3782</v>
      </c>
      <c r="E1065" s="63" t="s">
        <v>1707</v>
      </c>
      <c r="F1065" s="63" t="s">
        <v>1717</v>
      </c>
      <c r="G1065" s="65" t="s">
        <v>272</v>
      </c>
      <c r="H1065" s="65">
        <v>33</v>
      </c>
      <c r="I1065" s="65">
        <v>21</v>
      </c>
      <c r="J1065" s="65">
        <v>95</v>
      </c>
      <c r="K1065" s="23">
        <v>41.744990000000001</v>
      </c>
      <c r="L1065" s="23">
        <v>-108.14878299999999</v>
      </c>
      <c r="M1065" s="61" t="s">
        <v>144</v>
      </c>
      <c r="N1065" s="63" t="s">
        <v>145</v>
      </c>
      <c r="O1065" s="63"/>
      <c r="P1065" s="63" t="s">
        <v>5150</v>
      </c>
      <c r="Q1065" s="63"/>
      <c r="R1065" s="63"/>
      <c r="S1065" s="55"/>
      <c r="T1065" s="63"/>
      <c r="U1065" s="66" t="s">
        <v>146</v>
      </c>
      <c r="V1065" s="63"/>
      <c r="W1065" s="66">
        <v>9484</v>
      </c>
      <c r="X1065" s="66">
        <v>9684</v>
      </c>
      <c r="Y1065" s="63"/>
      <c r="Z1065" s="64">
        <v>37559</v>
      </c>
      <c r="AA1065" s="63">
        <v>7.26</v>
      </c>
      <c r="AB1065" s="63"/>
      <c r="AC1065" s="63">
        <v>23.6</v>
      </c>
      <c r="AD1065" s="63"/>
      <c r="AE1065" s="63">
        <v>2720</v>
      </c>
      <c r="AF1065" s="63">
        <v>55.1</v>
      </c>
      <c r="AG1065" s="63"/>
      <c r="AH1065" s="63">
        <v>3649</v>
      </c>
      <c r="AI1065" s="63">
        <v>1483</v>
      </c>
      <c r="AJ1065" s="63"/>
      <c r="AK1065" s="63"/>
      <c r="AL1065" s="63">
        <v>23</v>
      </c>
      <c r="AM1065" s="63">
        <v>8974</v>
      </c>
      <c r="AN1065" s="63"/>
      <c r="AO1065" s="63" t="s">
        <v>3553</v>
      </c>
      <c r="AP1065" s="17">
        <f t="shared" si="378"/>
        <v>1.17764</v>
      </c>
      <c r="AQ1065" s="17">
        <f t="shared" si="379"/>
        <v>0</v>
      </c>
      <c r="AR1065" s="17">
        <f t="shared" si="377"/>
        <v>118.32</v>
      </c>
      <c r="AS1065" s="17">
        <f t="shared" si="396"/>
        <v>1.4094579999999999</v>
      </c>
      <c r="AT1065" s="17">
        <f t="shared" si="380"/>
        <v>120.90709799999999</v>
      </c>
      <c r="AU1065" s="5">
        <f t="shared" si="381"/>
        <v>102.93828999999999</v>
      </c>
      <c r="AV1065" s="5">
        <f t="shared" si="382"/>
        <v>24.306369999999998</v>
      </c>
      <c r="AW1065" s="5">
        <f t="shared" ref="AW1065:AW1096" si="397">IF(AJ1065&gt;0,AJ1065*0.03333,0)</f>
        <v>0</v>
      </c>
      <c r="AX1065" s="5">
        <f t="shared" ref="AX1065:AX1096" si="398">IF(AK1065&gt;0,AK1065*0.0588,0)</f>
        <v>0</v>
      </c>
      <c r="AY1065" s="5">
        <f t="shared" si="383"/>
        <v>0.47886000000000006</v>
      </c>
      <c r="AZ1065" s="5">
        <f t="shared" si="384"/>
        <v>127.72351999999999</v>
      </c>
      <c r="BA1065" s="7">
        <f t="shared" si="385"/>
        <v>-2.741585913606185E-2</v>
      </c>
      <c r="BB1065" s="62">
        <f t="shared" si="386"/>
        <v>7953.7</v>
      </c>
      <c r="BC1065" s="28">
        <f t="shared" si="387"/>
        <v>-6.0273988787608486E-2</v>
      </c>
      <c r="BD1065" s="32">
        <f t="shared" si="388"/>
        <v>9.7400402414753191E-3</v>
      </c>
      <c r="BE1065" s="32">
        <f t="shared" si="389"/>
        <v>0</v>
      </c>
      <c r="BF1065" s="35">
        <f t="shared" si="390"/>
        <v>0.99025995975852465</v>
      </c>
      <c r="BG1065" s="36">
        <f t="shared" si="391"/>
        <v>0.8059462344915016</v>
      </c>
      <c r="BH1065" s="33">
        <f t="shared" si="392"/>
        <v>0.19030457350376814</v>
      </c>
      <c r="BI1065" s="33">
        <f t="shared" si="393"/>
        <v>3.7491920047302181E-3</v>
      </c>
      <c r="BJ1065" s="63"/>
      <c r="BK1065" s="63">
        <v>13.7</v>
      </c>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v>20021030</v>
      </c>
      <c r="CO1065" s="63" t="s">
        <v>3607</v>
      </c>
      <c r="CP1065" s="66"/>
      <c r="CQ1065" s="64">
        <v>37561</v>
      </c>
      <c r="CR1065" s="78" t="s">
        <v>2043</v>
      </c>
      <c r="CS1065" s="78" t="s">
        <v>6954</v>
      </c>
    </row>
    <row r="1066" spans="1:97">
      <c r="A1066" s="63" t="s">
        <v>3591</v>
      </c>
      <c r="B1066" s="63" t="s">
        <v>143</v>
      </c>
      <c r="C1066" s="63">
        <v>3555</v>
      </c>
      <c r="D1066" s="19" t="s">
        <v>3782</v>
      </c>
      <c r="E1066" s="63" t="s">
        <v>1707</v>
      </c>
      <c r="F1066" s="63" t="s">
        <v>1717</v>
      </c>
      <c r="G1066" s="65" t="s">
        <v>3595</v>
      </c>
      <c r="H1066" s="65">
        <v>33</v>
      </c>
      <c r="I1066" s="65">
        <v>21</v>
      </c>
      <c r="J1066" s="65">
        <v>95</v>
      </c>
      <c r="K1066" s="23">
        <v>41.745111000000001</v>
      </c>
      <c r="L1066" s="23">
        <v>-108.15781</v>
      </c>
      <c r="M1066" s="61" t="s">
        <v>150</v>
      </c>
      <c r="N1066" s="63" t="s">
        <v>151</v>
      </c>
      <c r="O1066" s="63"/>
      <c r="P1066" s="63" t="s">
        <v>5150</v>
      </c>
      <c r="Q1066" s="63"/>
      <c r="R1066" s="63"/>
      <c r="S1066" s="55"/>
      <c r="T1066" s="63"/>
      <c r="U1066" s="66" t="s">
        <v>152</v>
      </c>
      <c r="V1066" s="63"/>
      <c r="W1066" s="66">
        <v>9652</v>
      </c>
      <c r="X1066" s="66">
        <v>9649</v>
      </c>
      <c r="Y1066" s="63"/>
      <c r="Z1066" s="64">
        <v>37559</v>
      </c>
      <c r="AA1066" s="63">
        <v>7.21</v>
      </c>
      <c r="AB1066" s="63"/>
      <c r="AC1066" s="63">
        <v>9.5</v>
      </c>
      <c r="AD1066" s="63"/>
      <c r="AE1066" s="63">
        <v>2680</v>
      </c>
      <c r="AF1066" s="63">
        <v>18.2</v>
      </c>
      <c r="AG1066" s="63"/>
      <c r="AH1066" s="63">
        <v>3349</v>
      </c>
      <c r="AI1066" s="63">
        <v>1617</v>
      </c>
      <c r="AJ1066" s="63"/>
      <c r="AK1066" s="63"/>
      <c r="AL1066" s="63">
        <v>12</v>
      </c>
      <c r="AM1066" s="63">
        <v>8936</v>
      </c>
      <c r="AN1066" s="63"/>
      <c r="AO1066" s="63" t="s">
        <v>3553</v>
      </c>
      <c r="AP1066" s="17">
        <f t="shared" si="378"/>
        <v>0.47404999999999997</v>
      </c>
      <c r="AQ1066" s="17">
        <f t="shared" si="379"/>
        <v>0</v>
      </c>
      <c r="AR1066" s="17">
        <f t="shared" si="377"/>
        <v>116.58</v>
      </c>
      <c r="AS1066" s="17">
        <f t="shared" si="396"/>
        <v>0.46555599999999997</v>
      </c>
      <c r="AT1066" s="17">
        <f t="shared" si="380"/>
        <v>117.51960600000001</v>
      </c>
      <c r="AU1066" s="5">
        <f t="shared" si="381"/>
        <v>94.475290000000001</v>
      </c>
      <c r="AV1066" s="5">
        <f t="shared" si="382"/>
        <v>26.502629999999996</v>
      </c>
      <c r="AW1066" s="5">
        <f t="shared" si="397"/>
        <v>0</v>
      </c>
      <c r="AX1066" s="5">
        <f t="shared" si="398"/>
        <v>0</v>
      </c>
      <c r="AY1066" s="5">
        <f t="shared" si="383"/>
        <v>0.24984000000000001</v>
      </c>
      <c r="AZ1066" s="5">
        <f t="shared" si="384"/>
        <v>121.22776</v>
      </c>
      <c r="BA1066" s="7">
        <f t="shared" si="385"/>
        <v>-1.5531706431475325E-2</v>
      </c>
      <c r="BB1066" s="62">
        <f t="shared" si="386"/>
        <v>7685.7</v>
      </c>
      <c r="BC1066" s="28">
        <f t="shared" si="387"/>
        <v>-7.5220946112611833E-2</v>
      </c>
      <c r="BD1066" s="32">
        <f t="shared" si="388"/>
        <v>4.0337950077878916E-3</v>
      </c>
      <c r="BE1066" s="32">
        <f t="shared" si="389"/>
        <v>0</v>
      </c>
      <c r="BF1066" s="35">
        <f t="shared" si="390"/>
        <v>0.99596620499221211</v>
      </c>
      <c r="BG1066" s="36">
        <f t="shared" si="391"/>
        <v>0.77932059455689029</v>
      </c>
      <c r="BH1066" s="33">
        <f t="shared" si="392"/>
        <v>0.21861849134224698</v>
      </c>
      <c r="BI1066" s="33">
        <f t="shared" si="393"/>
        <v>2.0609141008627067E-3</v>
      </c>
      <c r="BJ1066" s="63"/>
      <c r="BK1066" s="63">
        <v>3.97</v>
      </c>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v>20021030</v>
      </c>
      <c r="CO1066" s="63" t="s">
        <v>3607</v>
      </c>
      <c r="CP1066" s="66"/>
      <c r="CQ1066" s="64">
        <v>37561</v>
      </c>
      <c r="CR1066" s="78" t="s">
        <v>2043</v>
      </c>
      <c r="CS1066" s="78" t="s">
        <v>6954</v>
      </c>
    </row>
    <row r="1067" spans="1:97">
      <c r="A1067" s="63" t="s">
        <v>3591</v>
      </c>
      <c r="B1067" s="63" t="s">
        <v>143</v>
      </c>
      <c r="C1067" s="63">
        <v>3556</v>
      </c>
      <c r="D1067" s="19" t="s">
        <v>3782</v>
      </c>
      <c r="E1067" s="63" t="s">
        <v>1707</v>
      </c>
      <c r="F1067" s="63" t="s">
        <v>1717</v>
      </c>
      <c r="G1067" s="65" t="s">
        <v>3615</v>
      </c>
      <c r="H1067" s="65">
        <v>33</v>
      </c>
      <c r="I1067" s="65">
        <v>21</v>
      </c>
      <c r="J1067" s="65">
        <v>95</v>
      </c>
      <c r="K1067" s="23">
        <v>41.752344000000001</v>
      </c>
      <c r="L1067" s="23">
        <v>-108.148078</v>
      </c>
      <c r="M1067" s="61" t="s">
        <v>147</v>
      </c>
      <c r="N1067" s="63" t="s">
        <v>148</v>
      </c>
      <c r="O1067" s="63"/>
      <c r="P1067" s="63" t="s">
        <v>5150</v>
      </c>
      <c r="Q1067" s="63"/>
      <c r="R1067" s="63"/>
      <c r="S1067" s="55"/>
      <c r="T1067" s="63"/>
      <c r="U1067" s="66" t="s">
        <v>149</v>
      </c>
      <c r="V1067" s="63"/>
      <c r="W1067" s="66">
        <v>9685</v>
      </c>
      <c r="X1067" s="66">
        <v>9646</v>
      </c>
      <c r="Y1067" s="63"/>
      <c r="Z1067" s="64">
        <v>37559</v>
      </c>
      <c r="AA1067" s="63">
        <v>7.18</v>
      </c>
      <c r="AB1067" s="63"/>
      <c r="AC1067" s="63">
        <v>22.8</v>
      </c>
      <c r="AD1067" s="63"/>
      <c r="AE1067" s="63">
        <v>2660</v>
      </c>
      <c r="AF1067" s="63">
        <v>18.5</v>
      </c>
      <c r="AG1067" s="63"/>
      <c r="AH1067" s="63">
        <v>3349</v>
      </c>
      <c r="AI1067" s="63">
        <v>1590</v>
      </c>
      <c r="AJ1067" s="63"/>
      <c r="AK1067" s="63"/>
      <c r="AL1067" s="63">
        <v>25</v>
      </c>
      <c r="AM1067" s="63">
        <v>9948</v>
      </c>
      <c r="AN1067" s="63"/>
      <c r="AO1067" s="63" t="s">
        <v>3553</v>
      </c>
      <c r="AP1067" s="17">
        <f t="shared" si="378"/>
        <v>1.1377200000000001</v>
      </c>
      <c r="AQ1067" s="17">
        <f t="shared" si="379"/>
        <v>0</v>
      </c>
      <c r="AR1067" s="17">
        <f t="shared" si="377"/>
        <v>115.71</v>
      </c>
      <c r="AS1067" s="17">
        <f t="shared" si="396"/>
        <v>0.47322999999999998</v>
      </c>
      <c r="AT1067" s="17">
        <f t="shared" si="380"/>
        <v>117.32095</v>
      </c>
      <c r="AU1067" s="5">
        <f t="shared" si="381"/>
        <v>94.475290000000001</v>
      </c>
      <c r="AV1067" s="5">
        <f t="shared" si="382"/>
        <v>26.060099999999998</v>
      </c>
      <c r="AW1067" s="5">
        <f t="shared" si="397"/>
        <v>0</v>
      </c>
      <c r="AX1067" s="5">
        <f t="shared" si="398"/>
        <v>0</v>
      </c>
      <c r="AY1067" s="5">
        <f t="shared" si="383"/>
        <v>0.52050000000000007</v>
      </c>
      <c r="AZ1067" s="5">
        <f t="shared" si="384"/>
        <v>121.05589000000001</v>
      </c>
      <c r="BA1067" s="7">
        <f t="shared" si="385"/>
        <v>-1.5668216761326344E-2</v>
      </c>
      <c r="BB1067" s="62">
        <f t="shared" si="386"/>
        <v>7665.3</v>
      </c>
      <c r="BC1067" s="28">
        <f t="shared" si="387"/>
        <v>-0.12960092657253325</v>
      </c>
      <c r="BD1067" s="32">
        <f t="shared" si="388"/>
        <v>9.6975007447518968E-3</v>
      </c>
      <c r="BE1067" s="32">
        <f t="shared" si="389"/>
        <v>0</v>
      </c>
      <c r="BF1067" s="35">
        <f t="shared" si="390"/>
        <v>0.99030249925524805</v>
      </c>
      <c r="BG1067" s="36">
        <f t="shared" si="391"/>
        <v>0.78042704076604619</v>
      </c>
      <c r="BH1067" s="33">
        <f t="shared" si="392"/>
        <v>0.21527329236107387</v>
      </c>
      <c r="BI1067" s="33">
        <f t="shared" si="393"/>
        <v>4.2996668728799573E-3</v>
      </c>
      <c r="BJ1067" s="63"/>
      <c r="BK1067" s="63">
        <v>2.83</v>
      </c>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v>20021030</v>
      </c>
      <c r="CO1067" s="63" t="s">
        <v>3607</v>
      </c>
      <c r="CP1067" s="66"/>
      <c r="CQ1067" s="64">
        <v>37561</v>
      </c>
      <c r="CR1067" s="78" t="s">
        <v>2043</v>
      </c>
      <c r="CS1067" s="78" t="s">
        <v>6954</v>
      </c>
    </row>
    <row r="1068" spans="1:97">
      <c r="A1068" s="63" t="s">
        <v>3591</v>
      </c>
      <c r="B1068" s="63" t="s">
        <v>7603</v>
      </c>
      <c r="C1068" s="63">
        <v>4083</v>
      </c>
      <c r="D1068" s="19" t="s">
        <v>3782</v>
      </c>
      <c r="E1068" s="63" t="s">
        <v>1707</v>
      </c>
      <c r="F1068" s="63" t="s">
        <v>2314</v>
      </c>
      <c r="G1068" s="65" t="s">
        <v>3594</v>
      </c>
      <c r="H1068" s="65">
        <v>19</v>
      </c>
      <c r="I1068" s="65">
        <v>22</v>
      </c>
      <c r="J1068" s="65">
        <v>93</v>
      </c>
      <c r="K1068" s="23">
        <v>41.868608000000002</v>
      </c>
      <c r="L1068" s="23">
        <v>-107.96523500000001</v>
      </c>
      <c r="M1068" s="61" t="s">
        <v>7604</v>
      </c>
      <c r="N1068" s="63" t="s">
        <v>7605</v>
      </c>
      <c r="O1068" s="63"/>
      <c r="P1068" s="63" t="s">
        <v>5150</v>
      </c>
      <c r="Q1068" s="63"/>
      <c r="R1068" s="63"/>
      <c r="S1068" s="55"/>
      <c r="T1068" s="63"/>
      <c r="U1068" s="66" t="s">
        <v>7606</v>
      </c>
      <c r="V1068" s="63"/>
      <c r="W1068" s="66">
        <v>12212</v>
      </c>
      <c r="X1068" s="66">
        <v>11989</v>
      </c>
      <c r="Y1068" s="63"/>
      <c r="Z1068" s="64">
        <v>37783</v>
      </c>
      <c r="AA1068" s="63">
        <v>7.26</v>
      </c>
      <c r="AB1068" s="63"/>
      <c r="AC1068" s="63">
        <v>34.700000000000003</v>
      </c>
      <c r="AD1068" s="63">
        <v>3.1</v>
      </c>
      <c r="AE1068" s="63">
        <v>4409</v>
      </c>
      <c r="AF1068" s="63">
        <v>22.1</v>
      </c>
      <c r="AG1068" s="63"/>
      <c r="AH1068" s="63">
        <v>5848</v>
      </c>
      <c r="AI1068" s="63">
        <v>1729</v>
      </c>
      <c r="AJ1068" s="63"/>
      <c r="AK1068" s="63"/>
      <c r="AL1068" s="63">
        <v>57</v>
      </c>
      <c r="AM1068" s="63">
        <v>11676</v>
      </c>
      <c r="AN1068" s="63"/>
      <c r="AO1068" s="63" t="s">
        <v>3553</v>
      </c>
      <c r="AP1068" s="17">
        <f t="shared" si="378"/>
        <v>1.7315300000000002</v>
      </c>
      <c r="AQ1068" s="17">
        <f t="shared" si="379"/>
        <v>0.25509900000000002</v>
      </c>
      <c r="AR1068" s="17">
        <f t="shared" si="377"/>
        <v>191.79149999999998</v>
      </c>
      <c r="AS1068" s="17">
        <f t="shared" si="396"/>
        <v>0.56531799999999999</v>
      </c>
      <c r="AT1068" s="17">
        <f t="shared" si="380"/>
        <v>194.34344699999997</v>
      </c>
      <c r="AU1068" s="5">
        <f t="shared" si="381"/>
        <v>164.97208000000001</v>
      </c>
      <c r="AV1068" s="5">
        <f t="shared" si="382"/>
        <v>28.338309999999996</v>
      </c>
      <c r="AW1068" s="5">
        <f t="shared" si="397"/>
        <v>0</v>
      </c>
      <c r="AX1068" s="5">
        <f t="shared" si="398"/>
        <v>0</v>
      </c>
      <c r="AY1068" s="5">
        <f t="shared" si="383"/>
        <v>1.1867400000000001</v>
      </c>
      <c r="AZ1068" s="5">
        <f t="shared" si="384"/>
        <v>194.49713</v>
      </c>
      <c r="BA1068" s="7">
        <f t="shared" si="385"/>
        <v>-3.9523395728329391E-4</v>
      </c>
      <c r="BB1068" s="62">
        <f t="shared" si="386"/>
        <v>12102.900000000001</v>
      </c>
      <c r="BC1068" s="28">
        <f t="shared" si="387"/>
        <v>1.7952891008415083E-2</v>
      </c>
      <c r="BD1068" s="32">
        <f t="shared" si="388"/>
        <v>8.9096392326518756E-3</v>
      </c>
      <c r="BE1068" s="32">
        <f t="shared" si="389"/>
        <v>1.3126195091105904E-3</v>
      </c>
      <c r="BF1068" s="35">
        <f t="shared" si="390"/>
        <v>0.98977774125823759</v>
      </c>
      <c r="BG1068" s="36">
        <f t="shared" si="391"/>
        <v>0.84819801711212917</v>
      </c>
      <c r="BH1068" s="33">
        <f t="shared" si="392"/>
        <v>0.14570040185168798</v>
      </c>
      <c r="BI1068" s="33">
        <f t="shared" si="393"/>
        <v>6.1015810361828996E-3</v>
      </c>
      <c r="BJ1068" s="63"/>
      <c r="BK1068" s="63">
        <v>19.399999999999999</v>
      </c>
      <c r="BL1068" s="63"/>
      <c r="BM1068" s="63"/>
      <c r="BN1068" s="63"/>
      <c r="BO1068" s="63"/>
      <c r="BP1068" s="63"/>
      <c r="BQ1068" s="63"/>
      <c r="BR1068" s="63"/>
      <c r="BS1068" s="63">
        <v>5.2</v>
      </c>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v>20030611</v>
      </c>
      <c r="CO1068" s="63" t="s">
        <v>3607</v>
      </c>
      <c r="CP1068" s="66"/>
      <c r="CQ1068" s="64">
        <v>37785</v>
      </c>
      <c r="CR1068" s="78" t="s">
        <v>2043</v>
      </c>
      <c r="CS1068" s="78" t="s">
        <v>6954</v>
      </c>
    </row>
    <row r="1069" spans="1:97">
      <c r="A1069" s="63" t="s">
        <v>3591</v>
      </c>
      <c r="B1069" s="63" t="s">
        <v>248</v>
      </c>
      <c r="C1069" s="63">
        <v>3508</v>
      </c>
      <c r="D1069" s="19" t="s">
        <v>3782</v>
      </c>
      <c r="E1069" s="63" t="s">
        <v>1707</v>
      </c>
      <c r="F1069" s="63" t="s">
        <v>2314</v>
      </c>
      <c r="G1069" s="65" t="s">
        <v>3612</v>
      </c>
      <c r="H1069" s="65">
        <v>29</v>
      </c>
      <c r="I1069" s="65">
        <v>22</v>
      </c>
      <c r="J1069" s="65">
        <v>93</v>
      </c>
      <c r="K1069" s="23">
        <v>41.846110000000003</v>
      </c>
      <c r="L1069" s="23">
        <v>-107.94499999999999</v>
      </c>
      <c r="M1069" s="61" t="s">
        <v>249</v>
      </c>
      <c r="N1069" s="63" t="s">
        <v>250</v>
      </c>
      <c r="O1069" s="63"/>
      <c r="P1069" s="63" t="s">
        <v>5150</v>
      </c>
      <c r="Q1069" s="63"/>
      <c r="R1069" s="63"/>
      <c r="S1069" s="55"/>
      <c r="T1069" s="63"/>
      <c r="U1069" s="66" t="s">
        <v>251</v>
      </c>
      <c r="V1069" s="63"/>
      <c r="W1069" s="66">
        <v>11540</v>
      </c>
      <c r="X1069" s="66">
        <v>11487</v>
      </c>
      <c r="Y1069" s="63"/>
      <c r="Z1069" s="64"/>
      <c r="AA1069" s="63"/>
      <c r="AB1069" s="63"/>
      <c r="AC1069" s="63">
        <v>37.4</v>
      </c>
      <c r="AD1069" s="63">
        <v>3.18</v>
      </c>
      <c r="AE1069" s="63">
        <v>3300</v>
      </c>
      <c r="AF1069" s="63">
        <v>24.3</v>
      </c>
      <c r="AG1069" s="63"/>
      <c r="AH1069" s="63">
        <v>5198</v>
      </c>
      <c r="AI1069" s="63">
        <v>1797</v>
      </c>
      <c r="AJ1069" s="63"/>
      <c r="AK1069" s="63"/>
      <c r="AL1069" s="63">
        <v>26</v>
      </c>
      <c r="AM1069" s="63">
        <v>10736</v>
      </c>
      <c r="AN1069" s="63"/>
      <c r="AO1069" s="63" t="s">
        <v>3553</v>
      </c>
      <c r="AP1069" s="17">
        <f t="shared" si="378"/>
        <v>1.86626</v>
      </c>
      <c r="AQ1069" s="17">
        <f t="shared" si="379"/>
        <v>0.26168220000000003</v>
      </c>
      <c r="AR1069" s="17">
        <f t="shared" si="377"/>
        <v>143.54999999999998</v>
      </c>
      <c r="AS1069" s="17">
        <f t="shared" si="396"/>
        <v>0.62159399999999998</v>
      </c>
      <c r="AT1069" s="17">
        <f t="shared" si="380"/>
        <v>146.29953619999998</v>
      </c>
      <c r="AU1069" s="5">
        <f t="shared" si="381"/>
        <v>146.63558</v>
      </c>
      <c r="AV1069" s="5">
        <f t="shared" si="382"/>
        <v>29.452829999999999</v>
      </c>
      <c r="AW1069" s="5">
        <f t="shared" si="397"/>
        <v>0</v>
      </c>
      <c r="AX1069" s="5">
        <f t="shared" si="398"/>
        <v>0</v>
      </c>
      <c r="AY1069" s="5">
        <f t="shared" si="383"/>
        <v>0.54132000000000002</v>
      </c>
      <c r="AZ1069" s="5">
        <f t="shared" si="384"/>
        <v>176.62973000000002</v>
      </c>
      <c r="BA1069" s="7">
        <f t="shared" si="385"/>
        <v>-9.3922096801271712E-2</v>
      </c>
      <c r="BB1069" s="62">
        <f t="shared" si="386"/>
        <v>10385.880000000001</v>
      </c>
      <c r="BC1069" s="28">
        <f t="shared" si="387"/>
        <v>-1.6576175984334678E-2</v>
      </c>
      <c r="BD1069" s="32">
        <f t="shared" si="388"/>
        <v>1.2756431417859822E-2</v>
      </c>
      <c r="BE1069" s="32">
        <f t="shared" si="389"/>
        <v>1.7886741598569747E-3</v>
      </c>
      <c r="BF1069" s="35">
        <f t="shared" si="390"/>
        <v>0.98545489442228318</v>
      </c>
      <c r="BG1069" s="36">
        <f t="shared" si="391"/>
        <v>0.83018628857101229</v>
      </c>
      <c r="BH1069" s="33">
        <f t="shared" si="392"/>
        <v>0.16674899520029834</v>
      </c>
      <c r="BI1069" s="33">
        <f t="shared" si="393"/>
        <v>3.0647162286892471E-3</v>
      </c>
      <c r="BJ1069" s="63"/>
      <c r="BK1069" s="63">
        <v>0.45</v>
      </c>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t="s">
        <v>3607</v>
      </c>
      <c r="CP1069" s="66"/>
      <c r="CQ1069" s="63"/>
      <c r="CR1069" s="78" t="s">
        <v>2043</v>
      </c>
      <c r="CS1069" s="78" t="s">
        <v>6954</v>
      </c>
    </row>
    <row r="1070" spans="1:97">
      <c r="A1070" s="63" t="s">
        <v>3591</v>
      </c>
      <c r="B1070" s="63" t="s">
        <v>248</v>
      </c>
      <c r="C1070" s="63">
        <v>4084</v>
      </c>
      <c r="D1070" s="19" t="s">
        <v>3782</v>
      </c>
      <c r="E1070" s="63" t="s">
        <v>1707</v>
      </c>
      <c r="F1070" s="63" t="s">
        <v>2314</v>
      </c>
      <c r="G1070" s="65" t="s">
        <v>3617</v>
      </c>
      <c r="H1070" s="65">
        <v>29</v>
      </c>
      <c r="I1070" s="65">
        <v>22</v>
      </c>
      <c r="J1070" s="65">
        <v>93</v>
      </c>
      <c r="K1070" s="23">
        <v>41.850288999999997</v>
      </c>
      <c r="L1070" s="23">
        <v>-107.93691800000001</v>
      </c>
      <c r="M1070" s="61" t="s">
        <v>7600</v>
      </c>
      <c r="N1070" s="63" t="s">
        <v>7601</v>
      </c>
      <c r="O1070" s="63"/>
      <c r="P1070" s="63" t="s">
        <v>5150</v>
      </c>
      <c r="Q1070" s="63"/>
      <c r="R1070" s="63"/>
      <c r="S1070" s="55"/>
      <c r="T1070" s="63"/>
      <c r="U1070" s="66" t="s">
        <v>7602</v>
      </c>
      <c r="V1070" s="63"/>
      <c r="W1070" s="66">
        <v>11682</v>
      </c>
      <c r="X1070" s="66">
        <v>11656</v>
      </c>
      <c r="Y1070" s="63"/>
      <c r="Z1070" s="64">
        <v>37781</v>
      </c>
      <c r="AA1070" s="63">
        <v>7.3</v>
      </c>
      <c r="AB1070" s="63"/>
      <c r="AC1070" s="63">
        <v>73.2</v>
      </c>
      <c r="AD1070" s="63">
        <v>10.6</v>
      </c>
      <c r="AE1070" s="63">
        <v>5639</v>
      </c>
      <c r="AF1070" s="63">
        <v>23.9</v>
      </c>
      <c r="AG1070" s="63"/>
      <c r="AH1070" s="63">
        <v>8147</v>
      </c>
      <c r="AI1070" s="63">
        <v>1254</v>
      </c>
      <c r="AJ1070" s="63"/>
      <c r="AK1070" s="63"/>
      <c r="AL1070" s="63">
        <v>31</v>
      </c>
      <c r="AM1070" s="63">
        <v>14388</v>
      </c>
      <c r="AN1070" s="63"/>
      <c r="AO1070" s="63" t="s">
        <v>3553</v>
      </c>
      <c r="AP1070" s="17">
        <f t="shared" si="378"/>
        <v>3.6526800000000001</v>
      </c>
      <c r="AQ1070" s="17">
        <f t="shared" si="379"/>
        <v>0.87227399999999999</v>
      </c>
      <c r="AR1070" s="17">
        <f t="shared" si="377"/>
        <v>245.29649999999998</v>
      </c>
      <c r="AS1070" s="17">
        <f t="shared" si="396"/>
        <v>0.61136199999999996</v>
      </c>
      <c r="AT1070" s="17">
        <f t="shared" si="380"/>
        <v>250.432816</v>
      </c>
      <c r="AU1070" s="5">
        <f t="shared" si="381"/>
        <v>229.82686999999999</v>
      </c>
      <c r="AV1070" s="5">
        <f t="shared" si="382"/>
        <v>20.553059999999999</v>
      </c>
      <c r="AW1070" s="5">
        <f t="shared" si="397"/>
        <v>0</v>
      </c>
      <c r="AX1070" s="5">
        <f t="shared" si="398"/>
        <v>0</v>
      </c>
      <c r="AY1070" s="5">
        <f t="shared" si="383"/>
        <v>0.6454200000000001</v>
      </c>
      <c r="AZ1070" s="5">
        <f t="shared" si="384"/>
        <v>251.02534999999997</v>
      </c>
      <c r="BA1070" s="7">
        <f t="shared" si="385"/>
        <v>-1.1816219979554029E-3</v>
      </c>
      <c r="BB1070" s="62">
        <f t="shared" si="386"/>
        <v>15178.7</v>
      </c>
      <c r="BC1070" s="28">
        <f t="shared" si="387"/>
        <v>2.6742923626918144E-2</v>
      </c>
      <c r="BD1070" s="32">
        <f t="shared" si="388"/>
        <v>1.4585468703111178E-2</v>
      </c>
      <c r="BE1070" s="32">
        <f t="shared" si="389"/>
        <v>3.4830658934091128E-3</v>
      </c>
      <c r="BF1070" s="35">
        <f t="shared" si="390"/>
        <v>0.98193146540347964</v>
      </c>
      <c r="BG1070" s="36">
        <f t="shared" si="391"/>
        <v>0.91555243325026736</v>
      </c>
      <c r="BH1070" s="33">
        <f t="shared" si="392"/>
        <v>8.1876432001787874E-2</v>
      </c>
      <c r="BI1070" s="33">
        <f t="shared" si="393"/>
        <v>2.57113474794478E-3</v>
      </c>
      <c r="BJ1070" s="63"/>
      <c r="BK1070" s="63">
        <v>3.94</v>
      </c>
      <c r="BL1070" s="63"/>
      <c r="BM1070" s="63"/>
      <c r="BN1070" s="63"/>
      <c r="BO1070" s="63"/>
      <c r="BP1070" s="63"/>
      <c r="BQ1070" s="63"/>
      <c r="BR1070" s="63"/>
      <c r="BS1070" s="63">
        <v>8.66</v>
      </c>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v>20030609</v>
      </c>
      <c r="CO1070" s="63" t="s">
        <v>3607</v>
      </c>
      <c r="CP1070" s="66"/>
      <c r="CQ1070" s="64">
        <v>37781</v>
      </c>
      <c r="CR1070" s="78" t="s">
        <v>2043</v>
      </c>
      <c r="CS1070" s="78" t="s">
        <v>6954</v>
      </c>
    </row>
    <row r="1071" spans="1:97">
      <c r="A1071" s="63" t="s">
        <v>3591</v>
      </c>
      <c r="B1071" s="63" t="s">
        <v>256</v>
      </c>
      <c r="C1071" s="63">
        <v>3510</v>
      </c>
      <c r="D1071" s="19" t="s">
        <v>3782</v>
      </c>
      <c r="E1071" s="63" t="s">
        <v>1707</v>
      </c>
      <c r="F1071" s="63" t="s">
        <v>2314</v>
      </c>
      <c r="G1071" s="65" t="s">
        <v>3615</v>
      </c>
      <c r="H1071" s="65">
        <v>31</v>
      </c>
      <c r="I1071" s="65">
        <v>22</v>
      </c>
      <c r="J1071" s="65">
        <v>93</v>
      </c>
      <c r="K1071" s="23">
        <v>41.838610000000003</v>
      </c>
      <c r="L1071" s="23">
        <v>-107.95471999999999</v>
      </c>
      <c r="M1071" s="61" t="s">
        <v>257</v>
      </c>
      <c r="N1071" s="63" t="s">
        <v>7598</v>
      </c>
      <c r="O1071" s="63"/>
      <c r="P1071" s="63" t="s">
        <v>5150</v>
      </c>
      <c r="Q1071" s="63"/>
      <c r="R1071" s="63"/>
      <c r="S1071" s="55"/>
      <c r="T1071" s="63"/>
      <c r="U1071" s="66" t="s">
        <v>7599</v>
      </c>
      <c r="V1071" s="63"/>
      <c r="W1071" s="66">
        <v>11750</v>
      </c>
      <c r="X1071" s="66"/>
      <c r="Y1071" s="63"/>
      <c r="Z1071" s="64"/>
      <c r="AA1071" s="63"/>
      <c r="AB1071" s="63"/>
      <c r="AC1071" s="63">
        <v>32.299999999999997</v>
      </c>
      <c r="AD1071" s="63">
        <v>2.9</v>
      </c>
      <c r="AE1071" s="63">
        <v>3270</v>
      </c>
      <c r="AF1071" s="63">
        <v>47.4</v>
      </c>
      <c r="AG1071" s="63"/>
      <c r="AH1071" s="63">
        <v>4599</v>
      </c>
      <c r="AI1071" s="63">
        <v>2022</v>
      </c>
      <c r="AJ1071" s="63"/>
      <c r="AK1071" s="63"/>
      <c r="AL1071" s="63">
        <v>19</v>
      </c>
      <c r="AM1071" s="63">
        <v>10696</v>
      </c>
      <c r="AN1071" s="63"/>
      <c r="AO1071" s="63" t="s">
        <v>3536</v>
      </c>
      <c r="AP1071" s="17">
        <f t="shared" si="378"/>
        <v>1.6117699999999999</v>
      </c>
      <c r="AQ1071" s="17">
        <f t="shared" si="379"/>
        <v>0.23864099999999999</v>
      </c>
      <c r="AR1071" s="17">
        <f t="shared" si="377"/>
        <v>142.24499999999998</v>
      </c>
      <c r="AS1071" s="17">
        <f t="shared" si="396"/>
        <v>1.2124919999999999</v>
      </c>
      <c r="AT1071" s="17">
        <f t="shared" si="380"/>
        <v>145.30790299999998</v>
      </c>
      <c r="AU1071" s="5">
        <f t="shared" si="381"/>
        <v>129.73778999999999</v>
      </c>
      <c r="AV1071" s="5">
        <f t="shared" si="382"/>
        <v>33.14058</v>
      </c>
      <c r="AW1071" s="5">
        <f t="shared" si="397"/>
        <v>0</v>
      </c>
      <c r="AX1071" s="5">
        <f t="shared" si="398"/>
        <v>0</v>
      </c>
      <c r="AY1071" s="5">
        <f t="shared" si="383"/>
        <v>0.39558000000000004</v>
      </c>
      <c r="AZ1071" s="5">
        <f t="shared" si="384"/>
        <v>163.27394999999999</v>
      </c>
      <c r="BA1071" s="7">
        <f t="shared" si="385"/>
        <v>-5.8221333579197884E-2</v>
      </c>
      <c r="BB1071" s="62">
        <f t="shared" si="386"/>
        <v>9992.6</v>
      </c>
      <c r="BC1071" s="28">
        <f t="shared" si="387"/>
        <v>-3.3999400636099089E-2</v>
      </c>
      <c r="BD1071" s="32">
        <f t="shared" si="388"/>
        <v>1.1092101439245187E-2</v>
      </c>
      <c r="BE1071" s="32">
        <f t="shared" si="389"/>
        <v>1.6423126001618785E-3</v>
      </c>
      <c r="BF1071" s="35">
        <f t="shared" si="390"/>
        <v>0.98726558596059288</v>
      </c>
      <c r="BG1071" s="36">
        <f t="shared" si="391"/>
        <v>0.79460189454594565</v>
      </c>
      <c r="BH1071" s="33">
        <f t="shared" si="392"/>
        <v>0.202975306226131</v>
      </c>
      <c r="BI1071" s="33">
        <f t="shared" si="393"/>
        <v>2.422799227923377E-3</v>
      </c>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t="s">
        <v>3607</v>
      </c>
      <c r="CP1071" s="66"/>
      <c r="CQ1071" s="63"/>
      <c r="CR1071" s="78" t="s">
        <v>2043</v>
      </c>
      <c r="CS1071" s="78" t="s">
        <v>6954</v>
      </c>
    </row>
    <row r="1072" spans="1:97">
      <c r="A1072" s="63" t="s">
        <v>3591</v>
      </c>
      <c r="B1072" s="63" t="s">
        <v>7612</v>
      </c>
      <c r="C1072" s="63">
        <v>3740</v>
      </c>
      <c r="D1072" s="19" t="s">
        <v>3782</v>
      </c>
      <c r="E1072" s="63" t="s">
        <v>1707</v>
      </c>
      <c r="F1072" s="63" t="s">
        <v>2314</v>
      </c>
      <c r="G1072" s="65" t="s">
        <v>3615</v>
      </c>
      <c r="H1072" s="65">
        <v>16</v>
      </c>
      <c r="I1072" s="65">
        <v>22</v>
      </c>
      <c r="J1072" s="65">
        <v>94</v>
      </c>
      <c r="K1072" s="23">
        <v>41.88214</v>
      </c>
      <c r="L1072" s="23">
        <v>-108.032267</v>
      </c>
      <c r="M1072" s="61" t="s">
        <v>7613</v>
      </c>
      <c r="N1072" s="63" t="s">
        <v>7614</v>
      </c>
      <c r="O1072" s="63"/>
      <c r="P1072" s="63" t="s">
        <v>5150</v>
      </c>
      <c r="Q1072" s="63"/>
      <c r="R1072" s="63"/>
      <c r="S1072" s="55"/>
      <c r="T1072" s="63"/>
      <c r="U1072" s="66" t="s">
        <v>7615</v>
      </c>
      <c r="V1072" s="63"/>
      <c r="W1072" s="66">
        <v>11692</v>
      </c>
      <c r="X1072" s="66">
        <v>11682</v>
      </c>
      <c r="Y1072" s="63"/>
      <c r="Z1072" s="64">
        <v>37673</v>
      </c>
      <c r="AA1072" s="63">
        <v>8.18</v>
      </c>
      <c r="AB1072" s="63"/>
      <c r="AC1072" s="63">
        <v>58.6</v>
      </c>
      <c r="AD1072" s="63">
        <v>3.04</v>
      </c>
      <c r="AE1072" s="63">
        <v>3580</v>
      </c>
      <c r="AF1072" s="63">
        <v>36.5</v>
      </c>
      <c r="AG1072" s="63"/>
      <c r="AH1072" s="63">
        <v>6148</v>
      </c>
      <c r="AI1072" s="63">
        <v>765</v>
      </c>
      <c r="AJ1072" s="63"/>
      <c r="AK1072" s="63"/>
      <c r="AL1072" s="63">
        <v>21</v>
      </c>
      <c r="AM1072" s="63">
        <v>10682</v>
      </c>
      <c r="AN1072" s="63"/>
      <c r="AO1072" s="63" t="s">
        <v>3536</v>
      </c>
      <c r="AP1072" s="17">
        <f t="shared" si="378"/>
        <v>2.92414</v>
      </c>
      <c r="AQ1072" s="17">
        <f t="shared" si="379"/>
        <v>0.25016159999999998</v>
      </c>
      <c r="AR1072" s="17">
        <f t="shared" ref="AR1072:AR1135" si="399">IF(AE1072&gt;0,AE1072*0.0435,0)</f>
        <v>155.72999999999999</v>
      </c>
      <c r="AS1072" s="17">
        <f t="shared" si="396"/>
        <v>0.93367</v>
      </c>
      <c r="AT1072" s="17">
        <f t="shared" si="380"/>
        <v>159.8379716</v>
      </c>
      <c r="AU1072" s="5">
        <f t="shared" si="381"/>
        <v>173.43508</v>
      </c>
      <c r="AV1072" s="5">
        <f t="shared" si="382"/>
        <v>12.538349999999999</v>
      </c>
      <c r="AW1072" s="5">
        <f t="shared" si="397"/>
        <v>0</v>
      </c>
      <c r="AX1072" s="5">
        <f t="shared" si="398"/>
        <v>0</v>
      </c>
      <c r="AY1072" s="5">
        <f t="shared" si="383"/>
        <v>0.43722000000000005</v>
      </c>
      <c r="AZ1072" s="5">
        <f t="shared" si="384"/>
        <v>186.41065</v>
      </c>
      <c r="BA1072" s="7">
        <f t="shared" si="385"/>
        <v>-7.674450306028309E-2</v>
      </c>
      <c r="BB1072" s="62">
        <f t="shared" si="386"/>
        <v>10612.14</v>
      </c>
      <c r="BC1072" s="28">
        <f t="shared" si="387"/>
        <v>-3.2807147881999737E-3</v>
      </c>
      <c r="BD1072" s="32">
        <f t="shared" si="388"/>
        <v>1.8294401328601443E-2</v>
      </c>
      <c r="BE1072" s="32">
        <f t="shared" si="389"/>
        <v>1.5650949364274839E-3</v>
      </c>
      <c r="BF1072" s="35">
        <f t="shared" si="390"/>
        <v>0.98014050373497108</v>
      </c>
      <c r="BG1072" s="36">
        <f t="shared" si="391"/>
        <v>0.93039254999647281</v>
      </c>
      <c r="BH1072" s="33">
        <f t="shared" si="392"/>
        <v>6.7261983153859492E-2</v>
      </c>
      <c r="BI1072" s="33">
        <f t="shared" si="393"/>
        <v>2.3454668496676562E-3</v>
      </c>
      <c r="BJ1072" s="63"/>
      <c r="BK1072" s="63">
        <v>49.7</v>
      </c>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v>20030221</v>
      </c>
      <c r="CO1072" s="63" t="s">
        <v>3607</v>
      </c>
      <c r="CP1072" s="66"/>
      <c r="CQ1072" s="64">
        <v>37675</v>
      </c>
      <c r="CR1072" s="78" t="s">
        <v>2043</v>
      </c>
      <c r="CS1072" s="78" t="s">
        <v>6954</v>
      </c>
    </row>
    <row r="1073" spans="1:97">
      <c r="A1073" s="63" t="s">
        <v>3591</v>
      </c>
      <c r="B1073" s="63" t="s">
        <v>2619</v>
      </c>
      <c r="C1073" s="63">
        <v>4081</v>
      </c>
      <c r="D1073" s="19" t="s">
        <v>3782</v>
      </c>
      <c r="E1073" s="63" t="s">
        <v>1707</v>
      </c>
      <c r="F1073" s="63" t="s">
        <v>7278</v>
      </c>
      <c r="G1073" s="65" t="s">
        <v>3599</v>
      </c>
      <c r="H1073" s="65">
        <v>5</v>
      </c>
      <c r="I1073" s="65">
        <v>22</v>
      </c>
      <c r="J1073" s="65">
        <v>95</v>
      </c>
      <c r="K1073" s="23">
        <v>41.904617999999999</v>
      </c>
      <c r="L1073" s="23">
        <v>-108.17636400000001</v>
      </c>
      <c r="M1073" s="61" t="s">
        <v>2620</v>
      </c>
      <c r="N1073" s="63" t="s">
        <v>2621</v>
      </c>
      <c r="O1073" s="63"/>
      <c r="P1073" s="63" t="s">
        <v>5150</v>
      </c>
      <c r="Q1073" s="63"/>
      <c r="R1073" s="63"/>
      <c r="S1073" s="55"/>
      <c r="T1073" s="63"/>
      <c r="U1073" s="66" t="s">
        <v>2622</v>
      </c>
      <c r="V1073" s="63"/>
      <c r="W1073" s="66">
        <v>11023</v>
      </c>
      <c r="X1073" s="66"/>
      <c r="Y1073" s="63"/>
      <c r="Z1073" s="64">
        <v>37781</v>
      </c>
      <c r="AA1073" s="63">
        <v>7.79</v>
      </c>
      <c r="AB1073" s="63"/>
      <c r="AC1073" s="63">
        <v>25</v>
      </c>
      <c r="AD1073" s="63">
        <v>1.46</v>
      </c>
      <c r="AE1073" s="63">
        <v>2824</v>
      </c>
      <c r="AF1073" s="63">
        <v>17.8</v>
      </c>
      <c r="AG1073" s="63"/>
      <c r="AH1073" s="63">
        <v>3498</v>
      </c>
      <c r="AI1073" s="63">
        <v>2028</v>
      </c>
      <c r="AJ1073" s="63"/>
      <c r="AK1073" s="63"/>
      <c r="AL1073" s="63">
        <v>76</v>
      </c>
      <c r="AM1073" s="63">
        <v>8196</v>
      </c>
      <c r="AN1073" s="63"/>
      <c r="AO1073" s="63" t="s">
        <v>3553</v>
      </c>
      <c r="AP1073" s="17">
        <f t="shared" si="378"/>
        <v>1.2475000000000001</v>
      </c>
      <c r="AQ1073" s="17">
        <f t="shared" si="379"/>
        <v>0.1201434</v>
      </c>
      <c r="AR1073" s="17">
        <f t="shared" si="399"/>
        <v>122.84399999999999</v>
      </c>
      <c r="AS1073" s="17">
        <f t="shared" si="396"/>
        <v>0.45532400000000001</v>
      </c>
      <c r="AT1073" s="17">
        <f t="shared" si="380"/>
        <v>124.6669674</v>
      </c>
      <c r="AU1073" s="5">
        <f t="shared" si="381"/>
        <v>98.678579999999997</v>
      </c>
      <c r="AV1073" s="5">
        <f t="shared" si="382"/>
        <v>33.238919999999993</v>
      </c>
      <c r="AW1073" s="5">
        <f t="shared" si="397"/>
        <v>0</v>
      </c>
      <c r="AX1073" s="5">
        <f t="shared" si="398"/>
        <v>0</v>
      </c>
      <c r="AY1073" s="5">
        <f t="shared" si="383"/>
        <v>1.5823200000000002</v>
      </c>
      <c r="AZ1073" s="5">
        <f t="shared" si="384"/>
        <v>133.49982</v>
      </c>
      <c r="BA1073" s="7">
        <f t="shared" si="385"/>
        <v>-3.4213744877703803E-2</v>
      </c>
      <c r="BB1073" s="62">
        <f t="shared" si="386"/>
        <v>8470.26</v>
      </c>
      <c r="BC1073" s="28">
        <f t="shared" si="387"/>
        <v>1.6456001526437256E-2</v>
      </c>
      <c r="BD1073" s="32">
        <f t="shared" si="388"/>
        <v>1.0006660352917191E-2</v>
      </c>
      <c r="BE1073" s="32">
        <f t="shared" si="389"/>
        <v>9.6371478753079856E-4</v>
      </c>
      <c r="BF1073" s="35">
        <f t="shared" si="390"/>
        <v>0.98902962485955193</v>
      </c>
      <c r="BG1073" s="37">
        <f t="shared" si="391"/>
        <v>0.73916638988726724</v>
      </c>
      <c r="BH1073" s="33">
        <f t="shared" si="392"/>
        <v>0.24898100986203572</v>
      </c>
      <c r="BI1073" s="33">
        <f t="shared" si="393"/>
        <v>1.1852600250696968E-2</v>
      </c>
      <c r="BJ1073" s="63"/>
      <c r="BK1073" s="63">
        <v>3.93</v>
      </c>
      <c r="BL1073" s="63"/>
      <c r="BM1073" s="63"/>
      <c r="BN1073" s="63"/>
      <c r="BO1073" s="63"/>
      <c r="BP1073" s="63"/>
      <c r="BQ1073" s="63"/>
      <c r="BR1073" s="63"/>
      <c r="BS1073" s="63">
        <v>4.26</v>
      </c>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v>20030609</v>
      </c>
      <c r="CO1073" s="63" t="s">
        <v>3607</v>
      </c>
      <c r="CP1073" s="66"/>
      <c r="CQ1073" s="64">
        <v>37781</v>
      </c>
      <c r="CR1073" s="78" t="s">
        <v>2043</v>
      </c>
      <c r="CS1073" s="78" t="s">
        <v>6954</v>
      </c>
    </row>
    <row r="1074" spans="1:97">
      <c r="A1074" s="63" t="s">
        <v>3591</v>
      </c>
      <c r="B1074" s="63" t="s">
        <v>2616</v>
      </c>
      <c r="C1074" s="63">
        <v>5075</v>
      </c>
      <c r="D1074" s="19" t="s">
        <v>3782</v>
      </c>
      <c r="E1074" s="63" t="s">
        <v>1707</v>
      </c>
      <c r="F1074" s="63" t="s">
        <v>2314</v>
      </c>
      <c r="G1074" s="65" t="s">
        <v>3595</v>
      </c>
      <c r="H1074" s="65">
        <v>13</v>
      </c>
      <c r="I1074" s="65">
        <v>22</v>
      </c>
      <c r="J1074" s="65">
        <v>95</v>
      </c>
      <c r="K1074" s="23">
        <v>41.875278000000002</v>
      </c>
      <c r="L1074" s="23">
        <v>-108.09957</v>
      </c>
      <c r="M1074" s="61" t="s">
        <v>2617</v>
      </c>
      <c r="N1074" s="63" t="s">
        <v>2618</v>
      </c>
      <c r="O1074" s="63"/>
      <c r="P1074" s="63" t="s">
        <v>5150</v>
      </c>
      <c r="Q1074" s="63"/>
      <c r="R1074" s="63"/>
      <c r="S1074" s="55">
        <f>IF(U1074&gt;0,V1074-U1074,"")</f>
        <v>684</v>
      </c>
      <c r="T1074" s="63"/>
      <c r="U1074" s="66">
        <v>10346</v>
      </c>
      <c r="V1074" s="63">
        <v>11030</v>
      </c>
      <c r="W1074" s="66">
        <v>11268</v>
      </c>
      <c r="X1074" s="66">
        <v>11264</v>
      </c>
      <c r="Y1074" s="63"/>
      <c r="Z1074" s="64">
        <v>38434</v>
      </c>
      <c r="AA1074" s="63">
        <v>7.49</v>
      </c>
      <c r="AB1074" s="63"/>
      <c r="AC1074" s="63">
        <v>52</v>
      </c>
      <c r="AD1074" s="63">
        <v>4.4000000000000004</v>
      </c>
      <c r="AE1074" s="63">
        <v>3070</v>
      </c>
      <c r="AF1074" s="63">
        <v>54</v>
      </c>
      <c r="AG1074" s="63"/>
      <c r="AH1074" s="63">
        <v>4250</v>
      </c>
      <c r="AI1074" s="63">
        <v>1680</v>
      </c>
      <c r="AJ1074" s="63">
        <v>0</v>
      </c>
      <c r="AK1074" s="63">
        <v>0</v>
      </c>
      <c r="AL1074" s="63">
        <v>104</v>
      </c>
      <c r="AM1074" s="63">
        <v>10600</v>
      </c>
      <c r="AN1074" s="63"/>
      <c r="AO1074" s="63" t="s">
        <v>3536</v>
      </c>
      <c r="AP1074" s="17">
        <f t="shared" si="378"/>
        <v>2.5948000000000002</v>
      </c>
      <c r="AQ1074" s="17">
        <f t="shared" si="379"/>
        <v>0.36207600000000006</v>
      </c>
      <c r="AR1074" s="17">
        <f t="shared" si="399"/>
        <v>133.54499999999999</v>
      </c>
      <c r="AS1074" s="17">
        <f t="shared" si="396"/>
        <v>1.3813199999999999</v>
      </c>
      <c r="AT1074" s="17">
        <f t="shared" si="380"/>
        <v>137.88319599999997</v>
      </c>
      <c r="AU1074" s="5">
        <f t="shared" si="381"/>
        <v>119.8925</v>
      </c>
      <c r="AV1074" s="5">
        <f t="shared" si="382"/>
        <v>27.535199999999996</v>
      </c>
      <c r="AW1074" s="5">
        <f t="shared" si="397"/>
        <v>0</v>
      </c>
      <c r="AX1074" s="5">
        <f t="shared" si="398"/>
        <v>0</v>
      </c>
      <c r="AY1074" s="5">
        <f t="shared" si="383"/>
        <v>2.1652800000000001</v>
      </c>
      <c r="AZ1074" s="5">
        <f t="shared" si="384"/>
        <v>149.59297999999998</v>
      </c>
      <c r="BA1074" s="7">
        <f t="shared" si="385"/>
        <v>-4.0733058867459038E-2</v>
      </c>
      <c r="BB1074" s="62">
        <f t="shared" si="386"/>
        <v>9214.4</v>
      </c>
      <c r="BC1074" s="28">
        <f t="shared" si="387"/>
        <v>-6.992894056847547E-2</v>
      </c>
      <c r="BD1074" s="32">
        <f t="shared" si="388"/>
        <v>1.8818826914920081E-2</v>
      </c>
      <c r="BE1074" s="32">
        <f t="shared" si="389"/>
        <v>2.6259617596911529E-3</v>
      </c>
      <c r="BF1074" s="35">
        <f t="shared" si="390"/>
        <v>0.97855521132538881</v>
      </c>
      <c r="BG1074" s="36">
        <f t="shared" si="391"/>
        <v>0.80145806307221112</v>
      </c>
      <c r="BH1074" s="33">
        <f t="shared" si="392"/>
        <v>0.18406746091962337</v>
      </c>
      <c r="BI1074" s="33">
        <f t="shared" si="393"/>
        <v>1.4474476008165626E-2</v>
      </c>
      <c r="BJ1074" s="63">
        <v>0</v>
      </c>
      <c r="BK1074" s="63">
        <v>3.9</v>
      </c>
      <c r="BL1074" s="63">
        <v>0</v>
      </c>
      <c r="BM1074" s="63">
        <v>0</v>
      </c>
      <c r="BN1074" s="63">
        <v>0</v>
      </c>
      <c r="BO1074" s="63">
        <v>0</v>
      </c>
      <c r="BP1074" s="63">
        <v>0</v>
      </c>
      <c r="BQ1074" s="63">
        <v>0</v>
      </c>
      <c r="BR1074" s="63">
        <v>0</v>
      </c>
      <c r="BS1074" s="63">
        <v>0</v>
      </c>
      <c r="BT1074" s="63">
        <v>0</v>
      </c>
      <c r="BU1074" s="63">
        <v>0</v>
      </c>
      <c r="BV1074" s="63">
        <v>0</v>
      </c>
      <c r="BW1074" s="63">
        <v>0</v>
      </c>
      <c r="BX1074" s="63"/>
      <c r="BY1074" s="63"/>
      <c r="BZ1074" s="63"/>
      <c r="CA1074" s="63"/>
      <c r="CB1074" s="63"/>
      <c r="CC1074" s="63"/>
      <c r="CD1074" s="63"/>
      <c r="CE1074" s="63"/>
      <c r="CF1074" s="63"/>
      <c r="CG1074" s="63"/>
      <c r="CH1074" s="63"/>
      <c r="CI1074" s="63"/>
      <c r="CJ1074" s="63"/>
      <c r="CK1074" s="63"/>
      <c r="CL1074" s="63"/>
      <c r="CM1074" s="63"/>
      <c r="CN1074" s="63">
        <v>20050323</v>
      </c>
      <c r="CO1074" s="63" t="s">
        <v>4812</v>
      </c>
      <c r="CP1074" s="66"/>
      <c r="CQ1074" s="64">
        <v>38436</v>
      </c>
      <c r="CR1074" s="78" t="s">
        <v>2043</v>
      </c>
      <c r="CS1074" s="78" t="s">
        <v>6954</v>
      </c>
    </row>
    <row r="1075" spans="1:97">
      <c r="A1075" s="63" t="s">
        <v>3591</v>
      </c>
      <c r="B1075" s="63" t="s">
        <v>2623</v>
      </c>
      <c r="C1075" s="63">
        <v>4246</v>
      </c>
      <c r="D1075" s="19" t="s">
        <v>3782</v>
      </c>
      <c r="E1075" s="63" t="s">
        <v>1707</v>
      </c>
      <c r="F1075" s="63" t="s">
        <v>7278</v>
      </c>
      <c r="G1075" s="65" t="s">
        <v>3592</v>
      </c>
      <c r="H1075" s="65">
        <v>15</v>
      </c>
      <c r="I1075" s="65">
        <v>22</v>
      </c>
      <c r="J1075" s="65">
        <v>95</v>
      </c>
      <c r="K1075" s="23">
        <v>41.883318000000003</v>
      </c>
      <c r="L1075" s="23">
        <v>-108.13715500000001</v>
      </c>
      <c r="M1075" s="61" t="s">
        <v>2624</v>
      </c>
      <c r="N1075" s="63" t="s">
        <v>2625</v>
      </c>
      <c r="O1075" s="63"/>
      <c r="P1075" s="63" t="s">
        <v>5150</v>
      </c>
      <c r="Q1075" s="63"/>
      <c r="R1075" s="63"/>
      <c r="S1075" s="55"/>
      <c r="T1075" s="63"/>
      <c r="U1075" s="66" t="s">
        <v>2626</v>
      </c>
      <c r="V1075" s="63"/>
      <c r="W1075" s="66">
        <v>11096</v>
      </c>
      <c r="X1075" s="66"/>
      <c r="Y1075" s="63"/>
      <c r="Z1075" s="64">
        <v>37929</v>
      </c>
      <c r="AA1075" s="63">
        <v>7.88</v>
      </c>
      <c r="AB1075" s="63"/>
      <c r="AC1075" s="63">
        <v>19</v>
      </c>
      <c r="AD1075" s="63">
        <v>1.8</v>
      </c>
      <c r="AE1075" s="63">
        <v>1830</v>
      </c>
      <c r="AF1075" s="63">
        <v>34</v>
      </c>
      <c r="AG1075" s="63"/>
      <c r="AH1075" s="63">
        <v>1949</v>
      </c>
      <c r="AI1075" s="63">
        <v>1772</v>
      </c>
      <c r="AJ1075" s="63"/>
      <c r="AK1075" s="63"/>
      <c r="AL1075" s="63">
        <v>106</v>
      </c>
      <c r="AM1075" s="63">
        <v>5930</v>
      </c>
      <c r="AN1075" s="63"/>
      <c r="AO1075" s="63" t="s">
        <v>6341</v>
      </c>
      <c r="AP1075" s="17">
        <f t="shared" si="378"/>
        <v>0.94809999999999994</v>
      </c>
      <c r="AQ1075" s="17">
        <f t="shared" si="379"/>
        <v>0.148122</v>
      </c>
      <c r="AR1075" s="17">
        <f t="shared" si="399"/>
        <v>79.60499999999999</v>
      </c>
      <c r="AS1075" s="17">
        <f t="shared" si="396"/>
        <v>0.86971999999999994</v>
      </c>
      <c r="AT1075" s="17">
        <f t="shared" si="380"/>
        <v>81.570941999999988</v>
      </c>
      <c r="AU1075" s="5">
        <f t="shared" si="381"/>
        <v>54.981290000000001</v>
      </c>
      <c r="AV1075" s="5">
        <f t="shared" si="382"/>
        <v>29.043079999999996</v>
      </c>
      <c r="AW1075" s="5">
        <f t="shared" si="397"/>
        <v>0</v>
      </c>
      <c r="AX1075" s="5">
        <f t="shared" si="398"/>
        <v>0</v>
      </c>
      <c r="AY1075" s="5">
        <f t="shared" si="383"/>
        <v>2.2069200000000002</v>
      </c>
      <c r="AZ1075" s="5">
        <f t="shared" si="384"/>
        <v>86.231290000000001</v>
      </c>
      <c r="BA1075" s="7">
        <f t="shared" si="385"/>
        <v>-2.7772860613677734E-2</v>
      </c>
      <c r="BB1075" s="62">
        <f t="shared" si="386"/>
        <v>5711.8</v>
      </c>
      <c r="BC1075" s="28">
        <f t="shared" si="387"/>
        <v>-1.8742806095277349E-2</v>
      </c>
      <c r="BD1075" s="32">
        <f t="shared" si="388"/>
        <v>1.1623011537613481E-2</v>
      </c>
      <c r="BE1075" s="32">
        <f t="shared" si="389"/>
        <v>1.8158672238945091E-3</v>
      </c>
      <c r="BF1075" s="35">
        <f t="shared" si="390"/>
        <v>0.98656112123849204</v>
      </c>
      <c r="BG1075" s="37">
        <f t="shared" si="391"/>
        <v>0.63760254543333406</v>
      </c>
      <c r="BH1075" s="33">
        <f t="shared" si="392"/>
        <v>0.33680442447283343</v>
      </c>
      <c r="BI1075" s="33">
        <f t="shared" si="393"/>
        <v>2.5593030093832531E-2</v>
      </c>
      <c r="BJ1075" s="63"/>
      <c r="BK1075" s="63">
        <v>7.6</v>
      </c>
      <c r="BL1075" s="63"/>
      <c r="BM1075" s="63"/>
      <c r="BN1075" s="63"/>
      <c r="BO1075" s="63"/>
      <c r="BP1075" s="63"/>
      <c r="BQ1075" s="63"/>
      <c r="BR1075" s="63"/>
      <c r="BS1075" s="63">
        <v>2.2999999999999998</v>
      </c>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v>2003114</v>
      </c>
      <c r="CO1075" s="63" t="s">
        <v>3607</v>
      </c>
      <c r="CP1075" s="66"/>
      <c r="CQ1075" s="64">
        <v>37930</v>
      </c>
      <c r="CR1075" s="78" t="s">
        <v>2043</v>
      </c>
      <c r="CS1075" s="78" t="s">
        <v>6954</v>
      </c>
    </row>
    <row r="1076" spans="1:97">
      <c r="A1076" s="63" t="s">
        <v>3591</v>
      </c>
      <c r="B1076" s="63" t="s">
        <v>2638</v>
      </c>
      <c r="C1076" s="63">
        <v>5516</v>
      </c>
      <c r="D1076" s="19" t="s">
        <v>3782</v>
      </c>
      <c r="E1076" s="63" t="s">
        <v>1707</v>
      </c>
      <c r="F1076" s="63" t="s">
        <v>7278</v>
      </c>
      <c r="G1076" s="65" t="s">
        <v>3617</v>
      </c>
      <c r="H1076" s="65">
        <v>16</v>
      </c>
      <c r="I1076" s="65">
        <v>22</v>
      </c>
      <c r="J1076" s="65">
        <v>95</v>
      </c>
      <c r="K1076" s="23">
        <v>41.880760000000002</v>
      </c>
      <c r="L1076" s="23">
        <v>-108.16092</v>
      </c>
      <c r="M1076" s="61" t="s">
        <v>2641</v>
      </c>
      <c r="N1076" s="63" t="s">
        <v>2642</v>
      </c>
      <c r="O1076" s="63"/>
      <c r="P1076" s="63" t="s">
        <v>5150</v>
      </c>
      <c r="Q1076" s="63"/>
      <c r="R1076" s="63"/>
      <c r="S1076" s="55">
        <f t="shared" ref="S1076:S1084" si="400">IF(U1076&gt;0,V1076-U1076,"")</f>
        <v>615</v>
      </c>
      <c r="T1076" s="63"/>
      <c r="U1076" s="66">
        <v>10013</v>
      </c>
      <c r="V1076" s="63">
        <v>10628</v>
      </c>
      <c r="W1076" s="66">
        <v>10936</v>
      </c>
      <c r="X1076" s="66">
        <v>10889</v>
      </c>
      <c r="Y1076" s="63" t="s">
        <v>3788</v>
      </c>
      <c r="Z1076" s="64"/>
      <c r="AA1076" s="63">
        <v>7.8</v>
      </c>
      <c r="AB1076" s="63"/>
      <c r="AC1076" s="63">
        <v>1</v>
      </c>
      <c r="AD1076" s="63">
        <v>1</v>
      </c>
      <c r="AE1076" s="63">
        <v>1338</v>
      </c>
      <c r="AF1076" s="63">
        <v>0</v>
      </c>
      <c r="AG1076" s="63"/>
      <c r="AH1076" s="63">
        <v>1000</v>
      </c>
      <c r="AI1076" s="63">
        <v>1854</v>
      </c>
      <c r="AJ1076" s="63">
        <v>0</v>
      </c>
      <c r="AK1076" s="63">
        <v>0</v>
      </c>
      <c r="AL1076" s="63">
        <v>0</v>
      </c>
      <c r="AM1076" s="63">
        <v>4196</v>
      </c>
      <c r="AN1076" s="63"/>
      <c r="AO1076" s="63" t="s">
        <v>7294</v>
      </c>
      <c r="AP1076" s="17">
        <f t="shared" si="378"/>
        <v>4.99E-2</v>
      </c>
      <c r="AQ1076" s="17">
        <f t="shared" si="379"/>
        <v>8.2290000000000002E-2</v>
      </c>
      <c r="AR1076" s="17">
        <f t="shared" si="399"/>
        <v>58.202999999999996</v>
      </c>
      <c r="AS1076" s="17">
        <f t="shared" si="396"/>
        <v>0</v>
      </c>
      <c r="AT1076" s="17">
        <f t="shared" si="380"/>
        <v>58.335189999999997</v>
      </c>
      <c r="AU1076" s="5">
        <f t="shared" si="381"/>
        <v>28.209999999999997</v>
      </c>
      <c r="AV1076" s="5">
        <f t="shared" si="382"/>
        <v>30.387059999999998</v>
      </c>
      <c r="AW1076" s="5">
        <f t="shared" si="397"/>
        <v>0</v>
      </c>
      <c r="AX1076" s="5">
        <f t="shared" si="398"/>
        <v>0</v>
      </c>
      <c r="AY1076" s="5">
        <f t="shared" si="383"/>
        <v>0</v>
      </c>
      <c r="AZ1076" s="5">
        <f t="shared" si="384"/>
        <v>58.597059999999999</v>
      </c>
      <c r="BA1076" s="7">
        <f t="shared" si="385"/>
        <v>-2.2395019338121163E-3</v>
      </c>
      <c r="BB1076" s="62">
        <f t="shared" si="386"/>
        <v>4194</v>
      </c>
      <c r="BC1076" s="28">
        <f t="shared" si="387"/>
        <v>-2.3837902264600716E-4</v>
      </c>
      <c r="BD1076" s="32">
        <f t="shared" si="388"/>
        <v>8.5540134522575488E-4</v>
      </c>
      <c r="BE1076" s="32">
        <f t="shared" si="389"/>
        <v>1.4106408156037548E-3</v>
      </c>
      <c r="BF1076" s="35">
        <f t="shared" si="390"/>
        <v>0.99773395783917052</v>
      </c>
      <c r="BG1076" s="33">
        <f t="shared" si="391"/>
        <v>0.48142347073385588</v>
      </c>
      <c r="BH1076" s="37">
        <f t="shared" si="392"/>
        <v>0.51857652926614406</v>
      </c>
      <c r="BI1076" s="33">
        <f t="shared" si="393"/>
        <v>0</v>
      </c>
      <c r="BJ1076" s="63">
        <v>0</v>
      </c>
      <c r="BK1076" s="63">
        <v>1</v>
      </c>
      <c r="BL1076" s="63">
        <v>0</v>
      </c>
      <c r="BM1076" s="63">
        <v>0</v>
      </c>
      <c r="BN1076" s="63">
        <v>0</v>
      </c>
      <c r="BO1076" s="63">
        <v>0</v>
      </c>
      <c r="BP1076" s="63">
        <v>0</v>
      </c>
      <c r="BQ1076" s="63">
        <v>0</v>
      </c>
      <c r="BR1076" s="63">
        <v>0</v>
      </c>
      <c r="BS1076" s="63">
        <v>0</v>
      </c>
      <c r="BT1076" s="63">
        <v>0</v>
      </c>
      <c r="BU1076" s="63">
        <v>0</v>
      </c>
      <c r="BV1076" s="63">
        <v>0</v>
      </c>
      <c r="BW1076" s="63">
        <v>0</v>
      </c>
      <c r="BX1076" s="63"/>
      <c r="BY1076" s="63"/>
      <c r="BZ1076" s="63"/>
      <c r="CA1076" s="63"/>
      <c r="CB1076" s="63"/>
      <c r="CC1076" s="63"/>
      <c r="CD1076" s="63"/>
      <c r="CE1076" s="63"/>
      <c r="CF1076" s="63"/>
      <c r="CG1076" s="63"/>
      <c r="CH1076" s="63"/>
      <c r="CI1076" s="63"/>
      <c r="CJ1076" s="63"/>
      <c r="CK1076" s="63"/>
      <c r="CL1076" s="63"/>
      <c r="CM1076" s="63" t="s">
        <v>3788</v>
      </c>
      <c r="CN1076" s="63"/>
      <c r="CO1076" s="63" t="s">
        <v>3455</v>
      </c>
      <c r="CP1076" s="66"/>
      <c r="CQ1076" s="64">
        <v>39223</v>
      </c>
      <c r="CR1076" s="78" t="s">
        <v>2043</v>
      </c>
      <c r="CS1076" s="78" t="s">
        <v>6954</v>
      </c>
    </row>
    <row r="1077" spans="1:97">
      <c r="A1077" s="63" t="s">
        <v>3591</v>
      </c>
      <c r="B1077" s="63" t="s">
        <v>2638</v>
      </c>
      <c r="C1077" s="63">
        <v>5519</v>
      </c>
      <c r="D1077" s="19" t="s">
        <v>3782</v>
      </c>
      <c r="E1077" s="63" t="s">
        <v>1707</v>
      </c>
      <c r="F1077" s="63" t="s">
        <v>2643</v>
      </c>
      <c r="G1077" s="65" t="s">
        <v>3609</v>
      </c>
      <c r="H1077" s="65">
        <v>16</v>
      </c>
      <c r="I1077" s="65">
        <v>22</v>
      </c>
      <c r="J1077" s="65">
        <v>95</v>
      </c>
      <c r="K1077" s="23">
        <v>41.880859999999998</v>
      </c>
      <c r="L1077" s="23">
        <v>-108.15035</v>
      </c>
      <c r="M1077" s="61" t="s">
        <v>2644</v>
      </c>
      <c r="N1077" s="63" t="s">
        <v>2645</v>
      </c>
      <c r="O1077" s="63"/>
      <c r="P1077" s="63" t="s">
        <v>5150</v>
      </c>
      <c r="Q1077" s="63"/>
      <c r="R1077" s="63"/>
      <c r="S1077" s="55">
        <f t="shared" si="400"/>
        <v>560</v>
      </c>
      <c r="T1077" s="63"/>
      <c r="U1077" s="66">
        <v>10088</v>
      </c>
      <c r="V1077" s="63">
        <v>10648</v>
      </c>
      <c r="W1077" s="66">
        <v>11200</v>
      </c>
      <c r="X1077" s="66">
        <v>11155</v>
      </c>
      <c r="Y1077" s="63" t="s">
        <v>3788</v>
      </c>
      <c r="Z1077" s="64"/>
      <c r="AA1077" s="63">
        <v>8.5</v>
      </c>
      <c r="AB1077" s="63"/>
      <c r="AC1077" s="63">
        <v>1</v>
      </c>
      <c r="AD1077" s="63">
        <v>4</v>
      </c>
      <c r="AE1077" s="63">
        <v>2723</v>
      </c>
      <c r="AF1077" s="63">
        <v>0</v>
      </c>
      <c r="AG1077" s="63"/>
      <c r="AH1077" s="63">
        <v>2600</v>
      </c>
      <c r="AI1077" s="63">
        <v>2806</v>
      </c>
      <c r="AJ1077" s="63">
        <v>0</v>
      </c>
      <c r="AK1077" s="63">
        <v>0</v>
      </c>
      <c r="AL1077" s="63">
        <v>0</v>
      </c>
      <c r="AM1077" s="63">
        <v>8135</v>
      </c>
      <c r="AN1077" s="63"/>
      <c r="AO1077" s="63" t="s">
        <v>7294</v>
      </c>
      <c r="AP1077" s="17">
        <f t="shared" si="378"/>
        <v>4.99E-2</v>
      </c>
      <c r="AQ1077" s="17">
        <f t="shared" si="379"/>
        <v>0.32916000000000001</v>
      </c>
      <c r="AR1077" s="17">
        <f t="shared" si="399"/>
        <v>118.45049999999999</v>
      </c>
      <c r="AS1077" s="17">
        <f t="shared" si="396"/>
        <v>0</v>
      </c>
      <c r="AT1077" s="17">
        <f t="shared" si="380"/>
        <v>118.82955999999999</v>
      </c>
      <c r="AU1077" s="5">
        <f t="shared" si="381"/>
        <v>73.346000000000004</v>
      </c>
      <c r="AV1077" s="5">
        <f t="shared" si="382"/>
        <v>45.990339999999996</v>
      </c>
      <c r="AW1077" s="5">
        <f t="shared" si="397"/>
        <v>0</v>
      </c>
      <c r="AX1077" s="5">
        <f t="shared" si="398"/>
        <v>0</v>
      </c>
      <c r="AY1077" s="5">
        <f t="shared" si="383"/>
        <v>0</v>
      </c>
      <c r="AZ1077" s="5">
        <f t="shared" si="384"/>
        <v>119.33634000000001</v>
      </c>
      <c r="BA1077" s="7">
        <f t="shared" si="385"/>
        <v>-2.1278444983098776E-3</v>
      </c>
      <c r="BB1077" s="62">
        <f t="shared" si="386"/>
        <v>8134</v>
      </c>
      <c r="BC1077" s="28">
        <f t="shared" si="387"/>
        <v>-6.1466592906755184E-5</v>
      </c>
      <c r="BD1077" s="32">
        <f t="shared" si="388"/>
        <v>4.1992918260405919E-4</v>
      </c>
      <c r="BE1077" s="32">
        <f t="shared" si="389"/>
        <v>2.7700178305802028E-3</v>
      </c>
      <c r="BF1077" s="35">
        <f t="shared" si="390"/>
        <v>0.9968100529868158</v>
      </c>
      <c r="BG1077" s="37">
        <f t="shared" si="391"/>
        <v>0.61461579934494392</v>
      </c>
      <c r="BH1077" s="33">
        <f t="shared" si="392"/>
        <v>0.38538420065505608</v>
      </c>
      <c r="BI1077" s="33">
        <f t="shared" si="393"/>
        <v>0</v>
      </c>
      <c r="BJ1077" s="63">
        <v>0</v>
      </c>
      <c r="BK1077" s="63">
        <v>0.6</v>
      </c>
      <c r="BL1077" s="63">
        <v>0</v>
      </c>
      <c r="BM1077" s="63">
        <v>0</v>
      </c>
      <c r="BN1077" s="63">
        <v>0</v>
      </c>
      <c r="BO1077" s="63">
        <v>0</v>
      </c>
      <c r="BP1077" s="63">
        <v>0</v>
      </c>
      <c r="BQ1077" s="63">
        <v>0</v>
      </c>
      <c r="BR1077" s="63">
        <v>0</v>
      </c>
      <c r="BS1077" s="63">
        <v>0</v>
      </c>
      <c r="BT1077" s="63">
        <v>0</v>
      </c>
      <c r="BU1077" s="63">
        <v>0</v>
      </c>
      <c r="BV1077" s="63">
        <v>0</v>
      </c>
      <c r="BW1077" s="63">
        <v>0</v>
      </c>
      <c r="BX1077" s="63"/>
      <c r="BY1077" s="63"/>
      <c r="BZ1077" s="63"/>
      <c r="CA1077" s="63"/>
      <c r="CB1077" s="63"/>
      <c r="CC1077" s="63"/>
      <c r="CD1077" s="63"/>
      <c r="CE1077" s="63"/>
      <c r="CF1077" s="63"/>
      <c r="CG1077" s="63"/>
      <c r="CH1077" s="63"/>
      <c r="CI1077" s="63"/>
      <c r="CJ1077" s="63"/>
      <c r="CK1077" s="63"/>
      <c r="CL1077" s="63"/>
      <c r="CM1077" s="63" t="s">
        <v>3788</v>
      </c>
      <c r="CN1077" s="63"/>
      <c r="CO1077" s="63" t="s">
        <v>3455</v>
      </c>
      <c r="CP1077" s="66"/>
      <c r="CQ1077" s="64">
        <v>39223</v>
      </c>
      <c r="CR1077" s="78" t="s">
        <v>2043</v>
      </c>
      <c r="CS1077" s="78" t="s">
        <v>6954</v>
      </c>
    </row>
    <row r="1078" spans="1:97">
      <c r="A1078" s="63" t="s">
        <v>3591</v>
      </c>
      <c r="B1078" s="63" t="s">
        <v>2638</v>
      </c>
      <c r="C1078" s="63">
        <v>5517</v>
      </c>
      <c r="D1078" s="19" t="s">
        <v>3782</v>
      </c>
      <c r="E1078" s="63" t="s">
        <v>1707</v>
      </c>
      <c r="F1078" s="63" t="s">
        <v>2643</v>
      </c>
      <c r="G1078" s="65" t="s">
        <v>3592</v>
      </c>
      <c r="H1078" s="65">
        <v>16</v>
      </c>
      <c r="I1078" s="65">
        <v>22</v>
      </c>
      <c r="J1078" s="65">
        <v>95</v>
      </c>
      <c r="K1078" s="23">
        <v>41.884529999999998</v>
      </c>
      <c r="L1078" s="23">
        <v>-108.1562</v>
      </c>
      <c r="M1078" s="61" t="s">
        <v>3064</v>
      </c>
      <c r="N1078" s="63" t="s">
        <v>3065</v>
      </c>
      <c r="O1078" s="63"/>
      <c r="P1078" s="63" t="s">
        <v>5150</v>
      </c>
      <c r="Q1078" s="63"/>
      <c r="R1078" s="63"/>
      <c r="S1078" s="55">
        <f t="shared" si="400"/>
        <v>744</v>
      </c>
      <c r="T1078" s="63"/>
      <c r="U1078" s="66">
        <v>10066</v>
      </c>
      <c r="V1078" s="63">
        <v>10810</v>
      </c>
      <c r="W1078" s="66">
        <v>11073</v>
      </c>
      <c r="X1078" s="66">
        <v>10840</v>
      </c>
      <c r="Y1078" s="63"/>
      <c r="Z1078" s="64"/>
      <c r="AA1078" s="63">
        <v>8.1999999999999993</v>
      </c>
      <c r="AB1078" s="63"/>
      <c r="AC1078" s="63">
        <v>1</v>
      </c>
      <c r="AD1078" s="63">
        <v>1</v>
      </c>
      <c r="AE1078" s="63">
        <v>2194</v>
      </c>
      <c r="AF1078" s="63">
        <v>0</v>
      </c>
      <c r="AG1078" s="63"/>
      <c r="AH1078" s="63">
        <v>1800</v>
      </c>
      <c r="AI1078" s="63">
        <v>2757</v>
      </c>
      <c r="AJ1078" s="63">
        <v>0</v>
      </c>
      <c r="AK1078" s="63">
        <v>0</v>
      </c>
      <c r="AL1078" s="63">
        <v>0</v>
      </c>
      <c r="AM1078" s="63">
        <v>6754</v>
      </c>
      <c r="AN1078" s="63"/>
      <c r="AO1078" s="63" t="s">
        <v>7294</v>
      </c>
      <c r="AP1078" s="17">
        <f t="shared" si="378"/>
        <v>4.99E-2</v>
      </c>
      <c r="AQ1078" s="17">
        <f t="shared" si="379"/>
        <v>8.2290000000000002E-2</v>
      </c>
      <c r="AR1078" s="17">
        <f t="shared" si="399"/>
        <v>95.438999999999993</v>
      </c>
      <c r="AS1078" s="17">
        <f t="shared" si="396"/>
        <v>0</v>
      </c>
      <c r="AT1078" s="17">
        <f t="shared" si="380"/>
        <v>95.571189999999987</v>
      </c>
      <c r="AU1078" s="5">
        <f t="shared" si="381"/>
        <v>50.777999999999999</v>
      </c>
      <c r="AV1078" s="5">
        <f t="shared" si="382"/>
        <v>45.187229999999992</v>
      </c>
      <c r="AW1078" s="5">
        <f t="shared" si="397"/>
        <v>0</v>
      </c>
      <c r="AX1078" s="5">
        <f t="shared" si="398"/>
        <v>0</v>
      </c>
      <c r="AY1078" s="5">
        <f t="shared" si="383"/>
        <v>0</v>
      </c>
      <c r="AZ1078" s="5">
        <f t="shared" si="384"/>
        <v>95.965229999999991</v>
      </c>
      <c r="BA1078" s="7">
        <f t="shared" si="385"/>
        <v>-2.0572588753616887E-3</v>
      </c>
      <c r="BB1078" s="62">
        <f t="shared" si="386"/>
        <v>6753</v>
      </c>
      <c r="BC1078" s="28">
        <f t="shared" si="387"/>
        <v>-7.4035685200266526E-5</v>
      </c>
      <c r="BD1078" s="32">
        <f t="shared" si="388"/>
        <v>5.2212387436004518E-4</v>
      </c>
      <c r="BE1078" s="32">
        <f t="shared" si="389"/>
        <v>8.6103353950076392E-4</v>
      </c>
      <c r="BF1078" s="35">
        <f t="shared" si="390"/>
        <v>0.99861684258613925</v>
      </c>
      <c r="BG1078" s="37">
        <f t="shared" si="391"/>
        <v>0.52912914396182875</v>
      </c>
      <c r="BH1078" s="33">
        <f t="shared" si="392"/>
        <v>0.4708708560381713</v>
      </c>
      <c r="BI1078" s="33">
        <f t="shared" si="393"/>
        <v>0</v>
      </c>
      <c r="BJ1078" s="63">
        <v>0</v>
      </c>
      <c r="BK1078" s="63">
        <v>0.8</v>
      </c>
      <c r="BL1078" s="63">
        <v>0</v>
      </c>
      <c r="BM1078" s="63">
        <v>0</v>
      </c>
      <c r="BN1078" s="63">
        <v>0</v>
      </c>
      <c r="BO1078" s="63">
        <v>0</v>
      </c>
      <c r="BP1078" s="63">
        <v>0</v>
      </c>
      <c r="BQ1078" s="63">
        <v>0</v>
      </c>
      <c r="BR1078" s="63">
        <v>0</v>
      </c>
      <c r="BS1078" s="63">
        <v>0</v>
      </c>
      <c r="BT1078" s="63">
        <v>0</v>
      </c>
      <c r="BU1078" s="63">
        <v>0</v>
      </c>
      <c r="BV1078" s="63">
        <v>0</v>
      </c>
      <c r="BW1078" s="63">
        <v>0</v>
      </c>
      <c r="BX1078" s="63"/>
      <c r="BY1078" s="63"/>
      <c r="BZ1078" s="63"/>
      <c r="CA1078" s="63"/>
      <c r="CB1078" s="63"/>
      <c r="CC1078" s="63"/>
      <c r="CD1078" s="63"/>
      <c r="CE1078" s="63"/>
      <c r="CF1078" s="63"/>
      <c r="CG1078" s="63"/>
      <c r="CH1078" s="63"/>
      <c r="CI1078" s="63"/>
      <c r="CJ1078" s="63"/>
      <c r="CK1078" s="63"/>
      <c r="CL1078" s="63"/>
      <c r="CM1078" s="63"/>
      <c r="CN1078" s="63"/>
      <c r="CO1078" s="63" t="s">
        <v>3455</v>
      </c>
      <c r="CP1078" s="66"/>
      <c r="CQ1078" s="64">
        <v>39223</v>
      </c>
      <c r="CR1078" s="78" t="s">
        <v>2043</v>
      </c>
      <c r="CS1078" s="78" t="s">
        <v>6954</v>
      </c>
    </row>
    <row r="1079" spans="1:97">
      <c r="A1079" s="63" t="s">
        <v>3591</v>
      </c>
      <c r="B1079" s="63" t="s">
        <v>2638</v>
      </c>
      <c r="C1079" s="63">
        <v>5518</v>
      </c>
      <c r="D1079" s="19" t="s">
        <v>3782</v>
      </c>
      <c r="E1079" s="63" t="s">
        <v>1707</v>
      </c>
      <c r="F1079" s="63" t="s">
        <v>7278</v>
      </c>
      <c r="G1079" s="65" t="s">
        <v>259</v>
      </c>
      <c r="H1079" s="65">
        <v>16</v>
      </c>
      <c r="I1079" s="65">
        <v>22</v>
      </c>
      <c r="J1079" s="65">
        <v>95</v>
      </c>
      <c r="K1079" s="23">
        <v>41.884</v>
      </c>
      <c r="L1079" s="23">
        <v>-108.14657</v>
      </c>
      <c r="M1079" s="61" t="s">
        <v>2639</v>
      </c>
      <c r="N1079" s="63" t="s">
        <v>2640</v>
      </c>
      <c r="O1079" s="63"/>
      <c r="P1079" s="63" t="s">
        <v>5150</v>
      </c>
      <c r="Q1079" s="63"/>
      <c r="R1079" s="63"/>
      <c r="S1079" s="55">
        <f t="shared" si="400"/>
        <v>721</v>
      </c>
      <c r="T1079" s="63"/>
      <c r="U1079" s="66">
        <v>10113</v>
      </c>
      <c r="V1079" s="63">
        <v>10834</v>
      </c>
      <c r="W1079" s="66">
        <v>11146</v>
      </c>
      <c r="X1079" s="66">
        <v>10950</v>
      </c>
      <c r="Y1079" s="63" t="s">
        <v>3788</v>
      </c>
      <c r="Z1079" s="64"/>
      <c r="AA1079" s="63">
        <v>8.1999999999999993</v>
      </c>
      <c r="AB1079" s="63"/>
      <c r="AC1079" s="63">
        <v>2</v>
      </c>
      <c r="AD1079" s="63">
        <v>0</v>
      </c>
      <c r="AE1079" s="63">
        <v>2202</v>
      </c>
      <c r="AF1079" s="63">
        <v>0</v>
      </c>
      <c r="AG1079" s="63"/>
      <c r="AH1079" s="63">
        <v>1800</v>
      </c>
      <c r="AI1079" s="63">
        <v>2782</v>
      </c>
      <c r="AJ1079" s="63">
        <v>0</v>
      </c>
      <c r="AK1079" s="63">
        <v>0</v>
      </c>
      <c r="AL1079" s="63">
        <v>0</v>
      </c>
      <c r="AM1079" s="63">
        <v>6789</v>
      </c>
      <c r="AN1079" s="63"/>
      <c r="AO1079" s="63" t="s">
        <v>7294</v>
      </c>
      <c r="AP1079" s="17">
        <f t="shared" si="378"/>
        <v>9.98E-2</v>
      </c>
      <c r="AQ1079" s="17">
        <f t="shared" si="379"/>
        <v>0</v>
      </c>
      <c r="AR1079" s="17">
        <f t="shared" si="399"/>
        <v>95.786999999999992</v>
      </c>
      <c r="AS1079" s="17">
        <f t="shared" si="396"/>
        <v>0</v>
      </c>
      <c r="AT1079" s="17">
        <f t="shared" si="380"/>
        <v>95.886799999999994</v>
      </c>
      <c r="AU1079" s="5">
        <f t="shared" si="381"/>
        <v>50.777999999999999</v>
      </c>
      <c r="AV1079" s="5">
        <f t="shared" si="382"/>
        <v>45.596979999999995</v>
      </c>
      <c r="AW1079" s="5">
        <f t="shared" si="397"/>
        <v>0</v>
      </c>
      <c r="AX1079" s="5">
        <f t="shared" si="398"/>
        <v>0</v>
      </c>
      <c r="AY1079" s="5">
        <f t="shared" si="383"/>
        <v>0</v>
      </c>
      <c r="AZ1079" s="5">
        <f t="shared" si="384"/>
        <v>96.374979999999994</v>
      </c>
      <c r="BA1079" s="7">
        <f t="shared" si="385"/>
        <v>-2.5391422049665818E-3</v>
      </c>
      <c r="BB1079" s="62">
        <f t="shared" si="386"/>
        <v>6786</v>
      </c>
      <c r="BC1079" s="28">
        <f t="shared" si="387"/>
        <v>-2.2099447513812155E-4</v>
      </c>
      <c r="BD1079" s="32">
        <f t="shared" si="388"/>
        <v>1.0408106225257283E-3</v>
      </c>
      <c r="BE1079" s="32">
        <f t="shared" si="389"/>
        <v>0</v>
      </c>
      <c r="BF1079" s="35">
        <f t="shared" si="390"/>
        <v>0.9989591893774743</v>
      </c>
      <c r="BG1079" s="37">
        <f t="shared" si="391"/>
        <v>0.5268794867713591</v>
      </c>
      <c r="BH1079" s="33">
        <f t="shared" si="392"/>
        <v>0.47312051322864085</v>
      </c>
      <c r="BI1079" s="33">
        <f t="shared" si="393"/>
        <v>0</v>
      </c>
      <c r="BJ1079" s="63">
        <v>0</v>
      </c>
      <c r="BK1079" s="63">
        <v>2.4</v>
      </c>
      <c r="BL1079" s="63">
        <v>0</v>
      </c>
      <c r="BM1079" s="63">
        <v>0</v>
      </c>
      <c r="BN1079" s="63">
        <v>0</v>
      </c>
      <c r="BO1079" s="63">
        <v>0</v>
      </c>
      <c r="BP1079" s="63">
        <v>0</v>
      </c>
      <c r="BQ1079" s="63">
        <v>0</v>
      </c>
      <c r="BR1079" s="63">
        <v>0</v>
      </c>
      <c r="BS1079" s="63">
        <v>0</v>
      </c>
      <c r="BT1079" s="63">
        <v>0</v>
      </c>
      <c r="BU1079" s="63">
        <v>0</v>
      </c>
      <c r="BV1079" s="63">
        <v>0</v>
      </c>
      <c r="BW1079" s="63">
        <v>0</v>
      </c>
      <c r="BX1079" s="63"/>
      <c r="BY1079" s="63"/>
      <c r="BZ1079" s="63"/>
      <c r="CA1079" s="63"/>
      <c r="CB1079" s="63"/>
      <c r="CC1079" s="63"/>
      <c r="CD1079" s="63"/>
      <c r="CE1079" s="63"/>
      <c r="CF1079" s="63"/>
      <c r="CG1079" s="63"/>
      <c r="CH1079" s="63"/>
      <c r="CI1079" s="63"/>
      <c r="CJ1079" s="63"/>
      <c r="CK1079" s="63"/>
      <c r="CL1079" s="63"/>
      <c r="CM1079" s="63" t="s">
        <v>3788</v>
      </c>
      <c r="CN1079" s="63"/>
      <c r="CO1079" s="63" t="s">
        <v>3455</v>
      </c>
      <c r="CP1079" s="66"/>
      <c r="CQ1079" s="64">
        <v>39223</v>
      </c>
      <c r="CR1079" s="78" t="s">
        <v>2043</v>
      </c>
      <c r="CS1079" s="78" t="s">
        <v>6954</v>
      </c>
    </row>
    <row r="1080" spans="1:97">
      <c r="A1080" s="63" t="s">
        <v>3591</v>
      </c>
      <c r="B1080" s="63" t="s">
        <v>3078</v>
      </c>
      <c r="C1080" s="63">
        <v>5162</v>
      </c>
      <c r="D1080" s="19" t="s">
        <v>3782</v>
      </c>
      <c r="E1080" s="63" t="s">
        <v>1707</v>
      </c>
      <c r="F1080" s="63" t="s">
        <v>7278</v>
      </c>
      <c r="G1080" s="65" t="s">
        <v>3595</v>
      </c>
      <c r="H1080" s="65">
        <v>23</v>
      </c>
      <c r="I1080" s="65">
        <v>22</v>
      </c>
      <c r="J1080" s="65">
        <v>95</v>
      </c>
      <c r="K1080" s="23">
        <v>41.860737999999998</v>
      </c>
      <c r="L1080" s="23">
        <v>-108.118999</v>
      </c>
      <c r="M1080" s="61" t="s">
        <v>3079</v>
      </c>
      <c r="N1080" s="63" t="s">
        <v>3080</v>
      </c>
      <c r="O1080" s="63"/>
      <c r="P1080" s="63" t="s">
        <v>5150</v>
      </c>
      <c r="Q1080" s="63"/>
      <c r="R1080" s="63"/>
      <c r="S1080" s="55">
        <f t="shared" si="400"/>
        <v>786</v>
      </c>
      <c r="T1080" s="63"/>
      <c r="U1080" s="66">
        <v>10087</v>
      </c>
      <c r="V1080" s="63">
        <v>10873</v>
      </c>
      <c r="W1080" s="66">
        <v>10940</v>
      </c>
      <c r="X1080" s="66"/>
      <c r="Y1080" s="63"/>
      <c r="Z1080" s="64">
        <v>38286</v>
      </c>
      <c r="AA1080" s="63">
        <v>6.45</v>
      </c>
      <c r="AB1080" s="63"/>
      <c r="AC1080" s="63">
        <v>40</v>
      </c>
      <c r="AD1080" s="63">
        <v>4</v>
      </c>
      <c r="AE1080" s="63">
        <v>4120</v>
      </c>
      <c r="AF1080" s="63">
        <v>52.4</v>
      </c>
      <c r="AG1080" s="63"/>
      <c r="AH1080" s="63">
        <v>4630</v>
      </c>
      <c r="AI1080" s="63">
        <v>1260</v>
      </c>
      <c r="AJ1080" s="63">
        <v>0</v>
      </c>
      <c r="AK1080" s="63">
        <v>0</v>
      </c>
      <c r="AL1080" s="63">
        <v>23.2</v>
      </c>
      <c r="AM1080" s="63">
        <v>951</v>
      </c>
      <c r="AN1080" s="63"/>
      <c r="AO1080" s="63" t="s">
        <v>3536</v>
      </c>
      <c r="AP1080" s="17">
        <f t="shared" si="378"/>
        <v>1.996</v>
      </c>
      <c r="AQ1080" s="17">
        <f t="shared" si="379"/>
        <v>0.32916000000000001</v>
      </c>
      <c r="AR1080" s="17">
        <f t="shared" si="399"/>
        <v>179.22</v>
      </c>
      <c r="AS1080" s="17">
        <f t="shared" si="396"/>
        <v>1.3403919999999998</v>
      </c>
      <c r="AT1080" s="17">
        <f t="shared" si="380"/>
        <v>182.88555200000002</v>
      </c>
      <c r="AU1080" s="5">
        <f t="shared" si="381"/>
        <v>130.6123</v>
      </c>
      <c r="AV1080" s="5">
        <f t="shared" si="382"/>
        <v>20.651399999999999</v>
      </c>
      <c r="AW1080" s="5">
        <f t="shared" si="397"/>
        <v>0</v>
      </c>
      <c r="AX1080" s="5">
        <f t="shared" si="398"/>
        <v>0</v>
      </c>
      <c r="AY1080" s="5">
        <f t="shared" si="383"/>
        <v>0.48302400000000001</v>
      </c>
      <c r="AZ1080" s="5">
        <f t="shared" si="384"/>
        <v>151.746724</v>
      </c>
      <c r="BA1080" s="7">
        <f t="shared" si="385"/>
        <v>9.3053869077470625E-2</v>
      </c>
      <c r="BB1080" s="62">
        <f t="shared" si="386"/>
        <v>10129.6</v>
      </c>
      <c r="BC1080" s="28">
        <f t="shared" si="387"/>
        <v>0.82834864538021402</v>
      </c>
      <c r="BD1080" s="32">
        <f t="shared" si="388"/>
        <v>1.0913929384645978E-2</v>
      </c>
      <c r="BE1080" s="32">
        <f t="shared" si="389"/>
        <v>1.7998141263777905E-3</v>
      </c>
      <c r="BF1080" s="35">
        <f t="shared" si="390"/>
        <v>0.98728625648897617</v>
      </c>
      <c r="BG1080" s="36">
        <f t="shared" si="391"/>
        <v>0.86072566548454787</v>
      </c>
      <c r="BH1080" s="33">
        <f t="shared" si="392"/>
        <v>0.1360912410866939</v>
      </c>
      <c r="BI1080" s="33">
        <f t="shared" si="393"/>
        <v>3.1830934287583037E-3</v>
      </c>
      <c r="BJ1080" s="63">
        <v>0</v>
      </c>
      <c r="BK1080" s="63">
        <v>4.5</v>
      </c>
      <c r="BL1080" s="63">
        <v>0</v>
      </c>
      <c r="BM1080" s="63">
        <v>0</v>
      </c>
      <c r="BN1080" s="63">
        <v>0</v>
      </c>
      <c r="BO1080" s="63">
        <v>0</v>
      </c>
      <c r="BP1080" s="63">
        <v>0</v>
      </c>
      <c r="BQ1080" s="63">
        <v>0</v>
      </c>
      <c r="BR1080" s="63">
        <v>0</v>
      </c>
      <c r="BS1080" s="63">
        <v>0</v>
      </c>
      <c r="BT1080" s="63">
        <v>0</v>
      </c>
      <c r="BU1080" s="63">
        <v>0</v>
      </c>
      <c r="BV1080" s="63">
        <v>0</v>
      </c>
      <c r="BW1080" s="63">
        <v>0</v>
      </c>
      <c r="BX1080" s="63"/>
      <c r="BY1080" s="63"/>
      <c r="BZ1080" s="63"/>
      <c r="CA1080" s="63"/>
      <c r="CB1080" s="63"/>
      <c r="CC1080" s="63"/>
      <c r="CD1080" s="63"/>
      <c r="CE1080" s="63"/>
      <c r="CF1080" s="63"/>
      <c r="CG1080" s="63"/>
      <c r="CH1080" s="63"/>
      <c r="CI1080" s="63"/>
      <c r="CJ1080" s="63"/>
      <c r="CK1080" s="63"/>
      <c r="CL1080" s="63"/>
      <c r="CM1080" s="63"/>
      <c r="CN1080" s="63">
        <v>20041026</v>
      </c>
      <c r="CO1080" s="63" t="s">
        <v>2731</v>
      </c>
      <c r="CP1080" s="66" t="s">
        <v>3081</v>
      </c>
      <c r="CQ1080" s="64">
        <v>38288</v>
      </c>
      <c r="CR1080" s="78" t="s">
        <v>2043</v>
      </c>
      <c r="CS1080" s="78" t="s">
        <v>6954</v>
      </c>
    </row>
    <row r="1081" spans="1:97">
      <c r="A1081" s="63" t="s">
        <v>3591</v>
      </c>
      <c r="B1081" s="63" t="s">
        <v>3082</v>
      </c>
      <c r="C1081" s="63">
        <v>5047</v>
      </c>
      <c r="D1081" s="19" t="s">
        <v>3782</v>
      </c>
      <c r="E1081" s="63" t="s">
        <v>1707</v>
      </c>
      <c r="F1081" s="63" t="s">
        <v>3083</v>
      </c>
      <c r="G1081" s="65" t="s">
        <v>259</v>
      </c>
      <c r="H1081" s="65">
        <v>4</v>
      </c>
      <c r="I1081" s="65">
        <v>22</v>
      </c>
      <c r="J1081" s="65">
        <v>96</v>
      </c>
      <c r="K1081" s="23">
        <v>41.91189</v>
      </c>
      <c r="L1081" s="23">
        <v>-108.26326</v>
      </c>
      <c r="M1081" s="61" t="s">
        <v>3084</v>
      </c>
      <c r="N1081" s="63" t="s">
        <v>3085</v>
      </c>
      <c r="O1081" s="63"/>
      <c r="P1081" s="63" t="s">
        <v>5150</v>
      </c>
      <c r="Q1081" s="63"/>
      <c r="R1081" s="63"/>
      <c r="S1081" s="55">
        <f t="shared" si="400"/>
        <v>896</v>
      </c>
      <c r="T1081" s="63"/>
      <c r="U1081" s="66">
        <v>9135</v>
      </c>
      <c r="V1081" s="63">
        <v>10031</v>
      </c>
      <c r="W1081" s="66">
        <v>10435</v>
      </c>
      <c r="X1081" s="66"/>
      <c r="Y1081" s="63"/>
      <c r="Z1081" s="64">
        <v>38428</v>
      </c>
      <c r="AA1081" s="63">
        <v>8.36</v>
      </c>
      <c r="AB1081" s="63"/>
      <c r="AC1081" s="63">
        <v>11.6</v>
      </c>
      <c r="AD1081" s="63">
        <v>2.7</v>
      </c>
      <c r="AE1081" s="63">
        <v>2630</v>
      </c>
      <c r="AF1081" s="63">
        <v>58.2</v>
      </c>
      <c r="AG1081" s="63"/>
      <c r="AH1081" s="63">
        <v>3450</v>
      </c>
      <c r="AI1081" s="63">
        <v>2540</v>
      </c>
      <c r="AJ1081" s="63">
        <v>0</v>
      </c>
      <c r="AK1081" s="63">
        <v>0</v>
      </c>
      <c r="AL1081" s="63">
        <v>3</v>
      </c>
      <c r="AM1081" s="63">
        <v>8080</v>
      </c>
      <c r="AN1081" s="63"/>
      <c r="AO1081" s="63" t="s">
        <v>3536</v>
      </c>
      <c r="AP1081" s="17">
        <f t="shared" si="378"/>
        <v>0.57884000000000002</v>
      </c>
      <c r="AQ1081" s="17">
        <f t="shared" si="379"/>
        <v>0.22218300000000002</v>
      </c>
      <c r="AR1081" s="17">
        <f t="shared" si="399"/>
        <v>114.40499999999999</v>
      </c>
      <c r="AS1081" s="17">
        <f t="shared" si="396"/>
        <v>1.488756</v>
      </c>
      <c r="AT1081" s="17">
        <f t="shared" si="380"/>
        <v>116.69477899999998</v>
      </c>
      <c r="AU1081" s="5">
        <f t="shared" si="381"/>
        <v>97.3245</v>
      </c>
      <c r="AV1081" s="5">
        <f t="shared" si="382"/>
        <v>41.630599999999994</v>
      </c>
      <c r="AW1081" s="5">
        <f t="shared" si="397"/>
        <v>0</v>
      </c>
      <c r="AX1081" s="5">
        <f t="shared" si="398"/>
        <v>0</v>
      </c>
      <c r="AY1081" s="5">
        <f t="shared" si="383"/>
        <v>6.2460000000000002E-2</v>
      </c>
      <c r="AZ1081" s="5">
        <f t="shared" si="384"/>
        <v>139.01755999999997</v>
      </c>
      <c r="BA1081" s="7">
        <f t="shared" si="385"/>
        <v>-8.7296456194865105E-2</v>
      </c>
      <c r="BB1081" s="62">
        <f t="shared" si="386"/>
        <v>8695.5</v>
      </c>
      <c r="BC1081" s="28">
        <f t="shared" si="387"/>
        <v>3.6690411612172513E-2</v>
      </c>
      <c r="BD1081" s="32">
        <f t="shared" si="388"/>
        <v>4.9602904685221621E-3</v>
      </c>
      <c r="BE1081" s="32">
        <f t="shared" si="389"/>
        <v>1.9039669289746034E-3</v>
      </c>
      <c r="BF1081" s="35">
        <f t="shared" si="390"/>
        <v>0.99313574260250326</v>
      </c>
      <c r="BG1081" s="37">
        <f t="shared" si="391"/>
        <v>0.70008781624422134</v>
      </c>
      <c r="BH1081" s="33">
        <f t="shared" si="392"/>
        <v>0.29946288799774651</v>
      </c>
      <c r="BI1081" s="33">
        <f t="shared" si="393"/>
        <v>4.492957580322947E-4</v>
      </c>
      <c r="BJ1081" s="63">
        <v>0</v>
      </c>
      <c r="BK1081" s="63">
        <v>11.7</v>
      </c>
      <c r="BL1081" s="63">
        <v>0</v>
      </c>
      <c r="BM1081" s="63">
        <v>0</v>
      </c>
      <c r="BN1081" s="63">
        <v>0</v>
      </c>
      <c r="BO1081" s="63">
        <v>0</v>
      </c>
      <c r="BP1081" s="63">
        <v>0</v>
      </c>
      <c r="BQ1081" s="63">
        <v>0</v>
      </c>
      <c r="BR1081" s="63">
        <v>0</v>
      </c>
      <c r="BS1081" s="63">
        <v>0</v>
      </c>
      <c r="BT1081" s="63">
        <v>0</v>
      </c>
      <c r="BU1081" s="63">
        <v>0</v>
      </c>
      <c r="BV1081" s="63">
        <v>0</v>
      </c>
      <c r="BW1081" s="63">
        <v>0</v>
      </c>
      <c r="BX1081" s="63"/>
      <c r="BY1081" s="63"/>
      <c r="BZ1081" s="63"/>
      <c r="CA1081" s="63"/>
      <c r="CB1081" s="63"/>
      <c r="CC1081" s="63"/>
      <c r="CD1081" s="63"/>
      <c r="CE1081" s="63"/>
      <c r="CF1081" s="63"/>
      <c r="CG1081" s="63"/>
      <c r="CH1081" s="63"/>
      <c r="CI1081" s="63"/>
      <c r="CJ1081" s="63"/>
      <c r="CK1081" s="63"/>
      <c r="CL1081" s="63"/>
      <c r="CM1081" s="63"/>
      <c r="CN1081" s="63">
        <v>20050317</v>
      </c>
      <c r="CO1081" s="63" t="s">
        <v>4813</v>
      </c>
      <c r="CP1081" s="66"/>
      <c r="CQ1081" s="64">
        <v>38430</v>
      </c>
      <c r="CR1081" s="78" t="s">
        <v>2043</v>
      </c>
      <c r="CS1081" s="78" t="s">
        <v>6954</v>
      </c>
    </row>
    <row r="1082" spans="1:97">
      <c r="A1082" s="63" t="s">
        <v>3591</v>
      </c>
      <c r="B1082" s="63" t="s">
        <v>5698</v>
      </c>
      <c r="C1082" s="63">
        <v>5284</v>
      </c>
      <c r="D1082" s="19" t="s">
        <v>3782</v>
      </c>
      <c r="E1082" s="63" t="s">
        <v>1707</v>
      </c>
      <c r="F1082" s="63" t="s">
        <v>7278</v>
      </c>
      <c r="G1082" s="65" t="s">
        <v>264</v>
      </c>
      <c r="H1082" s="65">
        <v>19</v>
      </c>
      <c r="I1082" s="65">
        <v>23</v>
      </c>
      <c r="J1082" s="65">
        <v>93</v>
      </c>
      <c r="K1082" s="23">
        <v>41.946629999999999</v>
      </c>
      <c r="L1082" s="23">
        <v>-107.9542</v>
      </c>
      <c r="M1082" s="61" t="s">
        <v>5699</v>
      </c>
      <c r="N1082" s="63" t="s">
        <v>5700</v>
      </c>
      <c r="O1082" s="63"/>
      <c r="P1082" s="63" t="s">
        <v>5150</v>
      </c>
      <c r="Q1082" s="63"/>
      <c r="R1082" s="63"/>
      <c r="S1082" s="55">
        <f t="shared" si="400"/>
        <v>975</v>
      </c>
      <c r="T1082" s="63"/>
      <c r="U1082" s="66">
        <v>12245</v>
      </c>
      <c r="V1082" s="63">
        <v>13220</v>
      </c>
      <c r="W1082" s="66">
        <v>13366</v>
      </c>
      <c r="X1082" s="66">
        <v>13259</v>
      </c>
      <c r="Y1082" s="63"/>
      <c r="Z1082" s="64">
        <v>1</v>
      </c>
      <c r="AA1082" s="63">
        <v>7.61</v>
      </c>
      <c r="AB1082" s="63"/>
      <c r="AC1082" s="63">
        <v>27</v>
      </c>
      <c r="AD1082" s="63">
        <v>0</v>
      </c>
      <c r="AE1082" s="63">
        <v>2240</v>
      </c>
      <c r="AF1082" s="63">
        <v>0</v>
      </c>
      <c r="AG1082" s="63"/>
      <c r="AH1082" s="63">
        <v>4170</v>
      </c>
      <c r="AI1082" s="63">
        <v>0</v>
      </c>
      <c r="AJ1082" s="63">
        <v>0</v>
      </c>
      <c r="AK1082" s="63">
        <v>0</v>
      </c>
      <c r="AL1082" s="63">
        <v>93</v>
      </c>
      <c r="AM1082" s="63">
        <v>8140</v>
      </c>
      <c r="AN1082" s="63"/>
      <c r="AO1082" s="63" t="s">
        <v>3536</v>
      </c>
      <c r="AP1082" s="17">
        <f t="shared" si="378"/>
        <v>1.3472999999999999</v>
      </c>
      <c r="AQ1082" s="17">
        <f t="shared" si="379"/>
        <v>0</v>
      </c>
      <c r="AR1082" s="17">
        <f t="shared" si="399"/>
        <v>97.44</v>
      </c>
      <c r="AS1082" s="17">
        <f t="shared" si="396"/>
        <v>0</v>
      </c>
      <c r="AT1082" s="17">
        <f t="shared" si="380"/>
        <v>98.787300000000002</v>
      </c>
      <c r="AU1082" s="5">
        <f t="shared" si="381"/>
        <v>117.6357</v>
      </c>
      <c r="AV1082" s="5">
        <f t="shared" si="382"/>
        <v>0</v>
      </c>
      <c r="AW1082" s="5">
        <f t="shared" si="397"/>
        <v>0</v>
      </c>
      <c r="AX1082" s="5">
        <f t="shared" si="398"/>
        <v>0</v>
      </c>
      <c r="AY1082" s="5">
        <f t="shared" si="383"/>
        <v>1.9362600000000001</v>
      </c>
      <c r="AZ1082" s="5">
        <f t="shared" si="384"/>
        <v>119.57196</v>
      </c>
      <c r="BA1082" s="7">
        <f t="shared" si="385"/>
        <v>-9.518561292065196E-2</v>
      </c>
      <c r="BB1082" s="62">
        <f t="shared" si="386"/>
        <v>6530</v>
      </c>
      <c r="BC1082" s="28">
        <f t="shared" si="387"/>
        <v>-0.10974778459441036</v>
      </c>
      <c r="BD1082" s="32">
        <f t="shared" si="388"/>
        <v>1.3638392789356526E-2</v>
      </c>
      <c r="BE1082" s="32">
        <f t="shared" si="389"/>
        <v>0</v>
      </c>
      <c r="BF1082" s="35">
        <f t="shared" si="390"/>
        <v>0.98636160721064348</v>
      </c>
      <c r="BG1082" s="36">
        <f t="shared" si="391"/>
        <v>0.98380673863671708</v>
      </c>
      <c r="BH1082" s="33">
        <f t="shared" si="392"/>
        <v>0</v>
      </c>
      <c r="BI1082" s="33">
        <f t="shared" si="393"/>
        <v>1.6193261363282831E-2</v>
      </c>
      <c r="BJ1082" s="63">
        <v>0</v>
      </c>
      <c r="BK1082" s="63">
        <v>17</v>
      </c>
      <c r="BL1082" s="63">
        <v>0</v>
      </c>
      <c r="BM1082" s="63">
        <v>0</v>
      </c>
      <c r="BN1082" s="63">
        <v>0</v>
      </c>
      <c r="BO1082" s="63">
        <v>0</v>
      </c>
      <c r="BP1082" s="63">
        <v>0</v>
      </c>
      <c r="BQ1082" s="63">
        <v>0</v>
      </c>
      <c r="BR1082" s="63">
        <v>0</v>
      </c>
      <c r="BS1082" s="63">
        <v>0</v>
      </c>
      <c r="BT1082" s="63">
        <v>0</v>
      </c>
      <c r="BU1082" s="63">
        <v>0</v>
      </c>
      <c r="BV1082" s="63">
        <v>0</v>
      </c>
      <c r="BW1082" s="63">
        <v>0</v>
      </c>
      <c r="BX1082" s="63"/>
      <c r="BY1082" s="63"/>
      <c r="BZ1082" s="63"/>
      <c r="CA1082" s="63"/>
      <c r="CB1082" s="63"/>
      <c r="CC1082" s="63"/>
      <c r="CD1082" s="63"/>
      <c r="CE1082" s="63"/>
      <c r="CF1082" s="63"/>
      <c r="CG1082" s="63"/>
      <c r="CH1082" s="63"/>
      <c r="CI1082" s="63"/>
      <c r="CJ1082" s="63"/>
      <c r="CK1082" s="63"/>
      <c r="CL1082" s="63"/>
      <c r="CM1082" s="63"/>
      <c r="CN1082" s="63">
        <v>19000101</v>
      </c>
      <c r="CO1082" s="63" t="s">
        <v>2063</v>
      </c>
      <c r="CP1082" s="66"/>
      <c r="CQ1082" s="64">
        <v>38726</v>
      </c>
      <c r="CR1082" s="78" t="s">
        <v>2043</v>
      </c>
      <c r="CS1082" s="78" t="s">
        <v>6954</v>
      </c>
    </row>
    <row r="1083" spans="1:97">
      <c r="A1083" s="63" t="s">
        <v>3591</v>
      </c>
      <c r="B1083" s="63" t="s">
        <v>5701</v>
      </c>
      <c r="C1083" s="63">
        <v>5055</v>
      </c>
      <c r="D1083" s="19" t="s">
        <v>3782</v>
      </c>
      <c r="E1083" s="63" t="s">
        <v>1707</v>
      </c>
      <c r="F1083" s="63" t="s">
        <v>7278</v>
      </c>
      <c r="G1083" s="65" t="s">
        <v>3612</v>
      </c>
      <c r="H1083" s="65">
        <v>29</v>
      </c>
      <c r="I1083" s="65">
        <v>23</v>
      </c>
      <c r="J1083" s="65">
        <v>93</v>
      </c>
      <c r="K1083" s="23">
        <v>41.932720000000003</v>
      </c>
      <c r="L1083" s="23">
        <v>-107.94463</v>
      </c>
      <c r="M1083" s="61" t="s">
        <v>5702</v>
      </c>
      <c r="N1083" s="63" t="s">
        <v>5703</v>
      </c>
      <c r="O1083" s="63"/>
      <c r="P1083" s="63" t="s">
        <v>5150</v>
      </c>
      <c r="Q1083" s="63"/>
      <c r="R1083" s="63"/>
      <c r="S1083" s="55">
        <f t="shared" si="400"/>
        <v>1106</v>
      </c>
      <c r="T1083" s="63"/>
      <c r="U1083" s="66">
        <v>11815</v>
      </c>
      <c r="V1083" s="63">
        <v>12921</v>
      </c>
      <c r="W1083" s="66">
        <v>13158</v>
      </c>
      <c r="X1083" s="66"/>
      <c r="Y1083" s="63"/>
      <c r="Z1083" s="64">
        <v>38427</v>
      </c>
      <c r="AA1083" s="63">
        <v>6.86</v>
      </c>
      <c r="AB1083" s="63"/>
      <c r="AC1083" s="63">
        <v>25</v>
      </c>
      <c r="AD1083" s="63">
        <v>0</v>
      </c>
      <c r="AE1083" s="63">
        <v>2710</v>
      </c>
      <c r="AF1083" s="63">
        <v>79.400000000000006</v>
      </c>
      <c r="AG1083" s="63"/>
      <c r="AH1083" s="63">
        <v>4500</v>
      </c>
      <c r="AI1083" s="63">
        <v>726</v>
      </c>
      <c r="AJ1083" s="63">
        <v>0</v>
      </c>
      <c r="AK1083" s="63">
        <v>0</v>
      </c>
      <c r="AL1083" s="63">
        <v>66</v>
      </c>
      <c r="AM1083" s="63">
        <v>8860</v>
      </c>
      <c r="AN1083" s="63"/>
      <c r="AO1083" s="63" t="s">
        <v>3536</v>
      </c>
      <c r="AP1083" s="17">
        <f t="shared" si="378"/>
        <v>1.2475000000000001</v>
      </c>
      <c r="AQ1083" s="17">
        <f t="shared" si="379"/>
        <v>0</v>
      </c>
      <c r="AR1083" s="17">
        <f t="shared" si="399"/>
        <v>117.88499999999999</v>
      </c>
      <c r="AS1083" s="17">
        <f t="shared" si="396"/>
        <v>2.0310519999999999</v>
      </c>
      <c r="AT1083" s="17">
        <f t="shared" si="380"/>
        <v>121.163552</v>
      </c>
      <c r="AU1083" s="5">
        <f t="shared" si="381"/>
        <v>126.94499999999999</v>
      </c>
      <c r="AV1083" s="5">
        <f t="shared" si="382"/>
        <v>11.899139999999999</v>
      </c>
      <c r="AW1083" s="5">
        <f t="shared" si="397"/>
        <v>0</v>
      </c>
      <c r="AX1083" s="5">
        <f t="shared" si="398"/>
        <v>0</v>
      </c>
      <c r="AY1083" s="5">
        <f t="shared" si="383"/>
        <v>1.37412</v>
      </c>
      <c r="AZ1083" s="5">
        <f t="shared" si="384"/>
        <v>140.21825999999999</v>
      </c>
      <c r="BA1083" s="7">
        <f t="shared" si="385"/>
        <v>-7.2899900165968673E-2</v>
      </c>
      <c r="BB1083" s="62">
        <f t="shared" si="386"/>
        <v>8106.4</v>
      </c>
      <c r="BC1083" s="28">
        <f t="shared" si="387"/>
        <v>-4.4417201056205224E-2</v>
      </c>
      <c r="BD1083" s="32">
        <f t="shared" si="388"/>
        <v>1.0296000566242892E-2</v>
      </c>
      <c r="BE1083" s="32">
        <f t="shared" si="389"/>
        <v>0</v>
      </c>
      <c r="BF1083" s="35">
        <f t="shared" si="390"/>
        <v>0.98970399943375709</v>
      </c>
      <c r="BG1083" s="36">
        <f t="shared" si="391"/>
        <v>0.90533857715821042</v>
      </c>
      <c r="BH1083" s="33">
        <f t="shared" si="392"/>
        <v>8.4861557973975724E-2</v>
      </c>
      <c r="BI1083" s="33">
        <f t="shared" si="393"/>
        <v>9.7998648678139354E-3</v>
      </c>
      <c r="BJ1083" s="63">
        <v>0</v>
      </c>
      <c r="BK1083" s="63">
        <v>10.4</v>
      </c>
      <c r="BL1083" s="63">
        <v>0</v>
      </c>
      <c r="BM1083" s="63">
        <v>0</v>
      </c>
      <c r="BN1083" s="63">
        <v>0</v>
      </c>
      <c r="BO1083" s="63">
        <v>0</v>
      </c>
      <c r="BP1083" s="63">
        <v>0</v>
      </c>
      <c r="BQ1083" s="63">
        <v>0</v>
      </c>
      <c r="BR1083" s="63">
        <v>0</v>
      </c>
      <c r="BS1083" s="63">
        <v>0</v>
      </c>
      <c r="BT1083" s="63">
        <v>0</v>
      </c>
      <c r="BU1083" s="63">
        <v>0</v>
      </c>
      <c r="BV1083" s="63">
        <v>0</v>
      </c>
      <c r="BW1083" s="63">
        <v>0</v>
      </c>
      <c r="BX1083" s="63"/>
      <c r="BY1083" s="63"/>
      <c r="BZ1083" s="63"/>
      <c r="CA1083" s="63"/>
      <c r="CB1083" s="63"/>
      <c r="CC1083" s="63"/>
      <c r="CD1083" s="63"/>
      <c r="CE1083" s="63"/>
      <c r="CF1083" s="63"/>
      <c r="CG1083" s="63"/>
      <c r="CH1083" s="63"/>
      <c r="CI1083" s="63"/>
      <c r="CJ1083" s="63"/>
      <c r="CK1083" s="63"/>
      <c r="CL1083" s="63"/>
      <c r="CM1083" s="63"/>
      <c r="CN1083" s="63">
        <v>20050316</v>
      </c>
      <c r="CO1083" s="63" t="s">
        <v>2064</v>
      </c>
      <c r="CP1083" s="66"/>
      <c r="CQ1083" s="64">
        <v>38429</v>
      </c>
      <c r="CR1083" s="78" t="s">
        <v>2043</v>
      </c>
      <c r="CS1083" s="78" t="s">
        <v>6954</v>
      </c>
    </row>
    <row r="1084" spans="1:97">
      <c r="A1084" s="63" t="s">
        <v>3591</v>
      </c>
      <c r="B1084" s="63" t="s">
        <v>5716</v>
      </c>
      <c r="C1084" s="63">
        <v>5059</v>
      </c>
      <c r="D1084" s="19" t="s">
        <v>3782</v>
      </c>
      <c r="E1084" s="63" t="s">
        <v>1707</v>
      </c>
      <c r="F1084" s="63" t="s">
        <v>2314</v>
      </c>
      <c r="G1084" s="65" t="s">
        <v>3599</v>
      </c>
      <c r="H1084" s="65">
        <v>13</v>
      </c>
      <c r="I1084" s="65">
        <v>23</v>
      </c>
      <c r="J1084" s="65">
        <v>94</v>
      </c>
      <c r="K1084" s="23">
        <v>41.153919000000002</v>
      </c>
      <c r="L1084" s="23">
        <v>-108.647328</v>
      </c>
      <c r="M1084" s="61" t="s">
        <v>5717</v>
      </c>
      <c r="N1084" s="63" t="s">
        <v>5718</v>
      </c>
      <c r="O1084" s="63"/>
      <c r="P1084" s="63" t="s">
        <v>5150</v>
      </c>
      <c r="Q1084" s="63"/>
      <c r="R1084" s="63"/>
      <c r="S1084" s="55">
        <f t="shared" si="400"/>
        <v>906</v>
      </c>
      <c r="T1084" s="63"/>
      <c r="U1084" s="66">
        <v>12046</v>
      </c>
      <c r="V1084" s="63">
        <v>12952</v>
      </c>
      <c r="W1084" s="66">
        <v>8600</v>
      </c>
      <c r="X1084" s="66">
        <v>6230</v>
      </c>
      <c r="Y1084" s="63"/>
      <c r="Z1084" s="64">
        <v>38434</v>
      </c>
      <c r="AA1084" s="63">
        <v>7.63</v>
      </c>
      <c r="AB1084" s="63"/>
      <c r="AC1084" s="63">
        <v>16.5</v>
      </c>
      <c r="AD1084" s="63">
        <v>3.7</v>
      </c>
      <c r="AE1084" s="63">
        <v>2440</v>
      </c>
      <c r="AF1084" s="63">
        <v>49</v>
      </c>
      <c r="AG1084" s="63"/>
      <c r="AH1084" s="63">
        <v>3450</v>
      </c>
      <c r="AI1084" s="63">
        <v>1020</v>
      </c>
      <c r="AJ1084" s="63">
        <v>0</v>
      </c>
      <c r="AK1084" s="63">
        <v>0</v>
      </c>
      <c r="AL1084" s="63">
        <v>59</v>
      </c>
      <c r="AM1084" s="63">
        <v>7980</v>
      </c>
      <c r="AN1084" s="63"/>
      <c r="AO1084" s="63" t="s">
        <v>3536</v>
      </c>
      <c r="AP1084" s="17">
        <f t="shared" si="378"/>
        <v>0.82335000000000003</v>
      </c>
      <c r="AQ1084" s="17">
        <f t="shared" si="379"/>
        <v>0.30447300000000005</v>
      </c>
      <c r="AR1084" s="17">
        <f t="shared" si="399"/>
        <v>106.13999999999999</v>
      </c>
      <c r="AS1084" s="17">
        <f t="shared" si="396"/>
        <v>1.25342</v>
      </c>
      <c r="AT1084" s="17">
        <f t="shared" si="380"/>
        <v>108.521243</v>
      </c>
      <c r="AU1084" s="5">
        <f t="shared" si="381"/>
        <v>97.3245</v>
      </c>
      <c r="AV1084" s="5">
        <f t="shared" si="382"/>
        <v>16.717799999999997</v>
      </c>
      <c r="AW1084" s="5">
        <f t="shared" si="397"/>
        <v>0</v>
      </c>
      <c r="AX1084" s="5">
        <f t="shared" si="398"/>
        <v>0</v>
      </c>
      <c r="AY1084" s="5">
        <f t="shared" si="383"/>
        <v>1.22838</v>
      </c>
      <c r="AZ1084" s="5">
        <f t="shared" si="384"/>
        <v>115.27068</v>
      </c>
      <c r="BA1084" s="7">
        <f t="shared" si="385"/>
        <v>-3.0159430731555047E-2</v>
      </c>
      <c r="BB1084" s="62">
        <f t="shared" si="386"/>
        <v>7038.2</v>
      </c>
      <c r="BC1084" s="28">
        <f t="shared" si="387"/>
        <v>-6.2710577832230233E-2</v>
      </c>
      <c r="BD1084" s="32">
        <f t="shared" si="388"/>
        <v>7.5869938201868926E-3</v>
      </c>
      <c r="BE1084" s="32">
        <f t="shared" si="389"/>
        <v>2.8056534516472508E-3</v>
      </c>
      <c r="BF1084" s="35">
        <f t="shared" si="390"/>
        <v>0.9896073527281658</v>
      </c>
      <c r="BG1084" s="36">
        <f t="shared" si="391"/>
        <v>0.84431270814052628</v>
      </c>
      <c r="BH1084" s="33">
        <f t="shared" si="392"/>
        <v>0.14503080922225839</v>
      </c>
      <c r="BI1084" s="33">
        <f t="shared" si="393"/>
        <v>1.0656482637215293E-2</v>
      </c>
      <c r="BJ1084" s="63">
        <v>0</v>
      </c>
      <c r="BK1084" s="63">
        <v>5.4</v>
      </c>
      <c r="BL1084" s="63">
        <v>0</v>
      </c>
      <c r="BM1084" s="63">
        <v>0</v>
      </c>
      <c r="BN1084" s="63">
        <v>0</v>
      </c>
      <c r="BO1084" s="63">
        <v>0</v>
      </c>
      <c r="BP1084" s="63">
        <v>0</v>
      </c>
      <c r="BQ1084" s="63">
        <v>0</v>
      </c>
      <c r="BR1084" s="63">
        <v>0</v>
      </c>
      <c r="BS1084" s="63">
        <v>0</v>
      </c>
      <c r="BT1084" s="63">
        <v>0</v>
      </c>
      <c r="BU1084" s="63">
        <v>0</v>
      </c>
      <c r="BV1084" s="63">
        <v>0</v>
      </c>
      <c r="BW1084" s="63">
        <v>0</v>
      </c>
      <c r="BX1084" s="63"/>
      <c r="BY1084" s="63"/>
      <c r="BZ1084" s="63"/>
      <c r="CA1084" s="63"/>
      <c r="CB1084" s="63"/>
      <c r="CC1084" s="63"/>
      <c r="CD1084" s="63"/>
      <c r="CE1084" s="63"/>
      <c r="CF1084" s="63"/>
      <c r="CG1084" s="63"/>
      <c r="CH1084" s="63"/>
      <c r="CI1084" s="63"/>
      <c r="CJ1084" s="63"/>
      <c r="CK1084" s="63"/>
      <c r="CL1084" s="63"/>
      <c r="CM1084" s="63"/>
      <c r="CN1084" s="63">
        <v>20050323</v>
      </c>
      <c r="CO1084" s="63" t="s">
        <v>2065</v>
      </c>
      <c r="CP1084" s="66"/>
      <c r="CQ1084" s="64">
        <v>38436</v>
      </c>
      <c r="CR1084" s="78" t="s">
        <v>2039</v>
      </c>
      <c r="CS1084" s="78" t="s">
        <v>6954</v>
      </c>
    </row>
    <row r="1085" spans="1:97">
      <c r="A1085" s="63" t="s">
        <v>3591</v>
      </c>
      <c r="B1085" s="63" t="s">
        <v>5719</v>
      </c>
      <c r="C1085" s="63">
        <v>4063</v>
      </c>
      <c r="D1085" s="19" t="s">
        <v>3782</v>
      </c>
      <c r="E1085" s="63" t="s">
        <v>1707</v>
      </c>
      <c r="F1085" s="63" t="s">
        <v>2314</v>
      </c>
      <c r="G1085" s="65" t="s">
        <v>3595</v>
      </c>
      <c r="H1085" s="65">
        <v>35</v>
      </c>
      <c r="I1085" s="65">
        <v>23</v>
      </c>
      <c r="J1085" s="65">
        <v>94</v>
      </c>
      <c r="K1085" s="23">
        <v>41.918010000000002</v>
      </c>
      <c r="L1085" s="23">
        <v>-108.00366</v>
      </c>
      <c r="M1085" s="61" t="s">
        <v>5720</v>
      </c>
      <c r="N1085" s="63" t="s">
        <v>5721</v>
      </c>
      <c r="O1085" s="63"/>
      <c r="P1085" s="63" t="s">
        <v>5150</v>
      </c>
      <c r="Q1085" s="63"/>
      <c r="R1085" s="63"/>
      <c r="S1085" s="55"/>
      <c r="T1085" s="63"/>
      <c r="U1085" s="66" t="s">
        <v>5722</v>
      </c>
      <c r="V1085" s="63"/>
      <c r="W1085" s="66">
        <v>12300</v>
      </c>
      <c r="X1085" s="66">
        <v>12298</v>
      </c>
      <c r="Y1085" s="63"/>
      <c r="Z1085" s="64">
        <v>37778</v>
      </c>
      <c r="AA1085" s="63">
        <v>7.86</v>
      </c>
      <c r="AB1085" s="63"/>
      <c r="AC1085" s="63">
        <v>13.2</v>
      </c>
      <c r="AD1085" s="63">
        <v>1.98</v>
      </c>
      <c r="AE1085" s="63">
        <v>1945</v>
      </c>
      <c r="AF1085" s="63">
        <v>69.8</v>
      </c>
      <c r="AG1085" s="63"/>
      <c r="AH1085" s="63">
        <v>2099</v>
      </c>
      <c r="AI1085" s="63">
        <v>1891</v>
      </c>
      <c r="AJ1085" s="63"/>
      <c r="AK1085" s="63"/>
      <c r="AL1085" s="63">
        <v>76</v>
      </c>
      <c r="AM1085" s="63">
        <v>5600</v>
      </c>
      <c r="AN1085" s="63"/>
      <c r="AO1085" s="63" t="s">
        <v>3553</v>
      </c>
      <c r="AP1085" s="17">
        <f t="shared" si="378"/>
        <v>0.65867999999999993</v>
      </c>
      <c r="AQ1085" s="17">
        <f t="shared" si="379"/>
        <v>0.1629342</v>
      </c>
      <c r="AR1085" s="17">
        <f t="shared" si="399"/>
        <v>84.607499999999987</v>
      </c>
      <c r="AS1085" s="17">
        <f t="shared" si="396"/>
        <v>1.7854839999999998</v>
      </c>
      <c r="AT1085" s="17">
        <f t="shared" si="380"/>
        <v>87.214598199999983</v>
      </c>
      <c r="AU1085" s="5">
        <f t="shared" si="381"/>
        <v>59.212789999999998</v>
      </c>
      <c r="AV1085" s="5">
        <f t="shared" si="382"/>
        <v>30.993489999999998</v>
      </c>
      <c r="AW1085" s="5">
        <f t="shared" si="397"/>
        <v>0</v>
      </c>
      <c r="AX1085" s="5">
        <f t="shared" si="398"/>
        <v>0</v>
      </c>
      <c r="AY1085" s="5">
        <f t="shared" si="383"/>
        <v>1.5823200000000002</v>
      </c>
      <c r="AZ1085" s="5">
        <f t="shared" si="384"/>
        <v>91.788599999999988</v>
      </c>
      <c r="BA1085" s="7">
        <f t="shared" si="385"/>
        <v>-2.5552626131793914E-2</v>
      </c>
      <c r="BB1085" s="62">
        <f t="shared" si="386"/>
        <v>6095.98</v>
      </c>
      <c r="BC1085" s="28">
        <f t="shared" si="387"/>
        <v>4.2406023266113618E-2</v>
      </c>
      <c r="BD1085" s="32">
        <f t="shared" si="388"/>
        <v>7.5524053724299574E-3</v>
      </c>
      <c r="BE1085" s="32">
        <f t="shared" si="389"/>
        <v>1.8681987117152141E-3</v>
      </c>
      <c r="BF1085" s="35">
        <f t="shared" si="390"/>
        <v>0.99057939591585487</v>
      </c>
      <c r="BG1085" s="37">
        <f t="shared" si="391"/>
        <v>0.64509960931967592</v>
      </c>
      <c r="BH1085" s="33">
        <f t="shared" si="392"/>
        <v>0.33766164861431597</v>
      </c>
      <c r="BI1085" s="33">
        <f t="shared" si="393"/>
        <v>1.72387420660082E-2</v>
      </c>
      <c r="BJ1085" s="63"/>
      <c r="BK1085" s="63">
        <v>0.18</v>
      </c>
      <c r="BL1085" s="63"/>
      <c r="BM1085" s="63"/>
      <c r="BN1085" s="63"/>
      <c r="BO1085" s="63"/>
      <c r="BP1085" s="63"/>
      <c r="BQ1085" s="63"/>
      <c r="BR1085" s="63"/>
      <c r="BS1085" s="63">
        <v>1.07</v>
      </c>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v>20030606</v>
      </c>
      <c r="CO1085" s="63" t="s">
        <v>3553</v>
      </c>
      <c r="CP1085" s="66"/>
      <c r="CQ1085" s="64">
        <v>37780</v>
      </c>
      <c r="CR1085" s="78" t="s">
        <v>2043</v>
      </c>
      <c r="CS1085" s="78" t="s">
        <v>6954</v>
      </c>
    </row>
    <row r="1086" spans="1:97">
      <c r="A1086" s="63" t="s">
        <v>3591</v>
      </c>
      <c r="B1086" s="63" t="s">
        <v>5740</v>
      </c>
      <c r="C1086" s="63">
        <v>4245</v>
      </c>
      <c r="D1086" s="19" t="s">
        <v>3782</v>
      </c>
      <c r="E1086" s="63" t="s">
        <v>1707</v>
      </c>
      <c r="F1086" s="63" t="s">
        <v>7278</v>
      </c>
      <c r="G1086" s="65" t="s">
        <v>264</v>
      </c>
      <c r="H1086" s="65">
        <v>27</v>
      </c>
      <c r="I1086" s="65">
        <v>23</v>
      </c>
      <c r="J1086" s="65">
        <v>95</v>
      </c>
      <c r="K1086" s="23">
        <v>41.932957000000002</v>
      </c>
      <c r="L1086" s="23">
        <v>-108.12760299999999</v>
      </c>
      <c r="M1086" s="61" t="s">
        <v>5741</v>
      </c>
      <c r="N1086" s="63" t="s">
        <v>5742</v>
      </c>
      <c r="O1086" s="63"/>
      <c r="P1086" s="63" t="s">
        <v>5150</v>
      </c>
      <c r="Q1086" s="63"/>
      <c r="R1086" s="63"/>
      <c r="S1086" s="55"/>
      <c r="T1086" s="63"/>
      <c r="U1086" s="66" t="s">
        <v>5743</v>
      </c>
      <c r="V1086" s="63"/>
      <c r="W1086" s="66">
        <v>11508</v>
      </c>
      <c r="X1086" s="66"/>
      <c r="Y1086" s="63"/>
      <c r="Z1086" s="64">
        <v>37929</v>
      </c>
      <c r="AA1086" s="63">
        <v>7.9</v>
      </c>
      <c r="AB1086" s="63"/>
      <c r="AC1086" s="63">
        <v>20</v>
      </c>
      <c r="AD1086" s="63">
        <v>1.5</v>
      </c>
      <c r="AE1086" s="63">
        <v>2238</v>
      </c>
      <c r="AF1086" s="63">
        <v>71</v>
      </c>
      <c r="AG1086" s="63"/>
      <c r="AH1086" s="63">
        <v>1849</v>
      </c>
      <c r="AI1086" s="63">
        <v>2882</v>
      </c>
      <c r="AJ1086" s="63"/>
      <c r="AK1086" s="63"/>
      <c r="AL1086" s="63">
        <v>182</v>
      </c>
      <c r="AM1086" s="63">
        <v>7810</v>
      </c>
      <c r="AN1086" s="63"/>
      <c r="AO1086" s="63" t="s">
        <v>6341</v>
      </c>
      <c r="AP1086" s="17">
        <f t="shared" si="378"/>
        <v>0.998</v>
      </c>
      <c r="AQ1086" s="17">
        <f t="shared" si="379"/>
        <v>0.123435</v>
      </c>
      <c r="AR1086" s="17">
        <f t="shared" si="399"/>
        <v>97.352999999999994</v>
      </c>
      <c r="AS1086" s="17">
        <f t="shared" si="396"/>
        <v>1.8161799999999999</v>
      </c>
      <c r="AT1086" s="17">
        <f t="shared" si="380"/>
        <v>100.290615</v>
      </c>
      <c r="AU1086" s="5">
        <f t="shared" si="381"/>
        <v>52.160289999999996</v>
      </c>
      <c r="AV1086" s="5">
        <f t="shared" si="382"/>
        <v>47.235979999999998</v>
      </c>
      <c r="AW1086" s="5">
        <f t="shared" si="397"/>
        <v>0</v>
      </c>
      <c r="AX1086" s="5">
        <f t="shared" si="398"/>
        <v>0</v>
      </c>
      <c r="AY1086" s="5">
        <f t="shared" si="383"/>
        <v>3.7892400000000004</v>
      </c>
      <c r="AZ1086" s="5">
        <f t="shared" si="384"/>
        <v>103.18550999999999</v>
      </c>
      <c r="BA1086" s="7">
        <f t="shared" si="385"/>
        <v>-1.4227197416895919E-2</v>
      </c>
      <c r="BB1086" s="62">
        <f t="shared" si="386"/>
        <v>7243.5</v>
      </c>
      <c r="BC1086" s="28">
        <f t="shared" si="387"/>
        <v>-3.7632444282060654E-2</v>
      </c>
      <c r="BD1086" s="32">
        <f t="shared" si="388"/>
        <v>9.9510806669198312E-3</v>
      </c>
      <c r="BE1086" s="32">
        <f t="shared" si="389"/>
        <v>1.2307731884982458E-3</v>
      </c>
      <c r="BF1086" s="35">
        <f t="shared" si="390"/>
        <v>0.98881814614458186</v>
      </c>
      <c r="BG1086" s="37">
        <f t="shared" si="391"/>
        <v>0.50550014241340668</v>
      </c>
      <c r="BH1086" s="33">
        <f t="shared" si="392"/>
        <v>0.45777725961716914</v>
      </c>
      <c r="BI1086" s="33">
        <f t="shared" si="393"/>
        <v>3.6722597969424203E-2</v>
      </c>
      <c r="BJ1086" s="63"/>
      <c r="BK1086" s="63">
        <v>3.5</v>
      </c>
      <c r="BL1086" s="63"/>
      <c r="BM1086" s="63"/>
      <c r="BN1086" s="63"/>
      <c r="BO1086" s="63"/>
      <c r="BP1086" s="63"/>
      <c r="BQ1086" s="63"/>
      <c r="BR1086" s="63"/>
      <c r="BS1086" s="63">
        <v>3.3</v>
      </c>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v>2003114</v>
      </c>
      <c r="CO1086" s="63" t="s">
        <v>3607</v>
      </c>
      <c r="CP1086" s="66"/>
      <c r="CQ1086" s="64">
        <v>37930</v>
      </c>
      <c r="CR1086" s="78" t="s">
        <v>2043</v>
      </c>
      <c r="CS1086" s="78" t="s">
        <v>6954</v>
      </c>
    </row>
    <row r="1087" spans="1:97">
      <c r="A1087" s="63" t="s">
        <v>3591</v>
      </c>
      <c r="B1087" s="63" t="s">
        <v>5732</v>
      </c>
      <c r="C1087" s="63">
        <v>5063</v>
      </c>
      <c r="D1087" s="19" t="s">
        <v>3782</v>
      </c>
      <c r="E1087" s="63" t="s">
        <v>1707</v>
      </c>
      <c r="F1087" s="63" t="s">
        <v>5733</v>
      </c>
      <c r="G1087" s="65" t="s">
        <v>3597</v>
      </c>
      <c r="H1087" s="65">
        <v>31</v>
      </c>
      <c r="I1087" s="65">
        <v>23</v>
      </c>
      <c r="J1087" s="65">
        <v>95</v>
      </c>
      <c r="K1087" s="23">
        <v>41.924438000000002</v>
      </c>
      <c r="L1087" s="23">
        <v>-108.193018</v>
      </c>
      <c r="M1087" s="61" t="s">
        <v>5734</v>
      </c>
      <c r="N1087" s="63" t="s">
        <v>5735</v>
      </c>
      <c r="O1087" s="63"/>
      <c r="P1087" s="63" t="s">
        <v>5150</v>
      </c>
      <c r="Q1087" s="63"/>
      <c r="R1087" s="63"/>
      <c r="S1087" s="55">
        <f>IF(U1087&gt;0,V1087-U1087,"")</f>
        <v>678</v>
      </c>
      <c r="T1087" s="63"/>
      <c r="U1087" s="66">
        <v>10056</v>
      </c>
      <c r="V1087" s="63">
        <v>10734</v>
      </c>
      <c r="W1087" s="66">
        <v>10850</v>
      </c>
      <c r="X1087" s="66"/>
      <c r="Y1087" s="63"/>
      <c r="Z1087" s="64">
        <v>38428</v>
      </c>
      <c r="AA1087" s="63">
        <v>7.35</v>
      </c>
      <c r="AB1087" s="63"/>
      <c r="AC1087" s="63">
        <v>16.899999999999999</v>
      </c>
      <c r="AD1087" s="63">
        <v>2.5</v>
      </c>
      <c r="AE1087" s="63">
        <v>2320</v>
      </c>
      <c r="AF1087" s="63">
        <v>72</v>
      </c>
      <c r="AG1087" s="63"/>
      <c r="AH1087" s="63">
        <v>2800</v>
      </c>
      <c r="AI1087" s="63">
        <v>2300</v>
      </c>
      <c r="AJ1087" s="63">
        <v>0</v>
      </c>
      <c r="AK1087" s="63">
        <v>0</v>
      </c>
      <c r="AL1087" s="63">
        <v>48</v>
      </c>
      <c r="AM1087" s="63">
        <v>7400</v>
      </c>
      <c r="AN1087" s="63"/>
      <c r="AO1087" s="63" t="s">
        <v>3536</v>
      </c>
      <c r="AP1087" s="17">
        <f t="shared" si="378"/>
        <v>0.84330999999999989</v>
      </c>
      <c r="AQ1087" s="17">
        <f t="shared" si="379"/>
        <v>0.20572499999999999</v>
      </c>
      <c r="AR1087" s="17">
        <f t="shared" si="399"/>
        <v>100.91999999999999</v>
      </c>
      <c r="AS1087" s="17">
        <f t="shared" si="396"/>
        <v>1.8417599999999998</v>
      </c>
      <c r="AT1087" s="17">
        <f t="shared" si="380"/>
        <v>103.81079499999998</v>
      </c>
      <c r="AU1087" s="5">
        <f t="shared" si="381"/>
        <v>78.988</v>
      </c>
      <c r="AV1087" s="5">
        <f t="shared" si="382"/>
        <v>37.696999999999996</v>
      </c>
      <c r="AW1087" s="5">
        <f t="shared" si="397"/>
        <v>0</v>
      </c>
      <c r="AX1087" s="5">
        <f t="shared" si="398"/>
        <v>0</v>
      </c>
      <c r="AY1087" s="5">
        <f t="shared" si="383"/>
        <v>0.99936000000000003</v>
      </c>
      <c r="AZ1087" s="5">
        <f t="shared" si="384"/>
        <v>117.68436</v>
      </c>
      <c r="BA1087" s="7">
        <f t="shared" si="385"/>
        <v>-6.263597503972497E-2</v>
      </c>
      <c r="BB1087" s="62">
        <f t="shared" si="386"/>
        <v>7559.4</v>
      </c>
      <c r="BC1087" s="28">
        <f t="shared" si="387"/>
        <v>1.0655507573833151E-2</v>
      </c>
      <c r="BD1087" s="32">
        <f t="shared" si="388"/>
        <v>8.1235289644010535E-3</v>
      </c>
      <c r="BE1087" s="32">
        <f t="shared" si="389"/>
        <v>1.9817303200500491E-3</v>
      </c>
      <c r="BF1087" s="35">
        <f t="shared" si="390"/>
        <v>0.98989474071554884</v>
      </c>
      <c r="BG1087" s="37">
        <f t="shared" si="391"/>
        <v>0.6711851940223833</v>
      </c>
      <c r="BH1087" s="33">
        <f t="shared" si="392"/>
        <v>0.32032293840914794</v>
      </c>
      <c r="BI1087" s="33">
        <f t="shared" si="393"/>
        <v>8.491867568468741E-3</v>
      </c>
      <c r="BJ1087" s="63">
        <v>0</v>
      </c>
      <c r="BK1087" s="63">
        <v>2.5</v>
      </c>
      <c r="BL1087" s="63">
        <v>0</v>
      </c>
      <c r="BM1087" s="63">
        <v>0</v>
      </c>
      <c r="BN1087" s="63">
        <v>0</v>
      </c>
      <c r="BO1087" s="63">
        <v>0</v>
      </c>
      <c r="BP1087" s="63">
        <v>0</v>
      </c>
      <c r="BQ1087" s="63">
        <v>0</v>
      </c>
      <c r="BR1087" s="63">
        <v>0</v>
      </c>
      <c r="BS1087" s="63">
        <v>0</v>
      </c>
      <c r="BT1087" s="63">
        <v>0</v>
      </c>
      <c r="BU1087" s="63">
        <v>0</v>
      </c>
      <c r="BV1087" s="63">
        <v>0</v>
      </c>
      <c r="BW1087" s="63">
        <v>0</v>
      </c>
      <c r="BX1087" s="63"/>
      <c r="BY1087" s="63"/>
      <c r="BZ1087" s="63"/>
      <c r="CA1087" s="63"/>
      <c r="CB1087" s="63"/>
      <c r="CC1087" s="63"/>
      <c r="CD1087" s="63"/>
      <c r="CE1087" s="63"/>
      <c r="CF1087" s="63"/>
      <c r="CG1087" s="63"/>
      <c r="CH1087" s="63"/>
      <c r="CI1087" s="63"/>
      <c r="CJ1087" s="63"/>
      <c r="CK1087" s="63"/>
      <c r="CL1087" s="63"/>
      <c r="CM1087" s="63"/>
      <c r="CN1087" s="63">
        <v>20050317</v>
      </c>
      <c r="CO1087" s="63" t="s">
        <v>2070</v>
      </c>
      <c r="CP1087" s="66"/>
      <c r="CQ1087" s="64">
        <v>38430</v>
      </c>
      <c r="CR1087" s="78" t="s">
        <v>2043</v>
      </c>
      <c r="CS1087" s="78" t="s">
        <v>6954</v>
      </c>
    </row>
    <row r="1088" spans="1:97">
      <c r="A1088" s="63" t="s">
        <v>3591</v>
      </c>
      <c r="B1088" s="63" t="s">
        <v>5759</v>
      </c>
      <c r="C1088" s="63">
        <v>5524</v>
      </c>
      <c r="D1088" s="19" t="s">
        <v>3782</v>
      </c>
      <c r="E1088" s="63" t="s">
        <v>1707</v>
      </c>
      <c r="F1088" s="63" t="s">
        <v>7278</v>
      </c>
      <c r="G1088" s="65" t="s">
        <v>272</v>
      </c>
      <c r="H1088" s="65">
        <v>2</v>
      </c>
      <c r="I1088" s="65">
        <v>23</v>
      </c>
      <c r="J1088" s="65">
        <v>96</v>
      </c>
      <c r="K1088" s="23">
        <v>41.988692</v>
      </c>
      <c r="L1088" s="23">
        <v>-108.22863099999999</v>
      </c>
      <c r="M1088" s="61" t="s">
        <v>5762</v>
      </c>
      <c r="N1088" s="63" t="s">
        <v>5763</v>
      </c>
      <c r="O1088" s="63"/>
      <c r="P1088" s="63" t="s">
        <v>5150</v>
      </c>
      <c r="Q1088" s="63"/>
      <c r="R1088" s="63"/>
      <c r="S1088" s="55">
        <f>IF(U1088&gt;0,V1088-U1088,"")</f>
        <v>2274</v>
      </c>
      <c r="T1088" s="63"/>
      <c r="U1088" s="66">
        <v>10552</v>
      </c>
      <c r="V1088" s="63">
        <v>12826</v>
      </c>
      <c r="W1088" s="66">
        <v>13190</v>
      </c>
      <c r="X1088" s="66">
        <v>13007</v>
      </c>
      <c r="Y1088" s="63" t="s">
        <v>3788</v>
      </c>
      <c r="Z1088" s="64"/>
      <c r="AA1088" s="63">
        <v>7.09</v>
      </c>
      <c r="AB1088" s="63"/>
      <c r="AC1088" s="63">
        <v>40</v>
      </c>
      <c r="AD1088" s="63">
        <v>5</v>
      </c>
      <c r="AE1088" s="63">
        <v>4329</v>
      </c>
      <c r="AF1088" s="63">
        <v>0</v>
      </c>
      <c r="AG1088" s="63"/>
      <c r="AH1088" s="63">
        <v>5800</v>
      </c>
      <c r="AI1088" s="63">
        <v>1708</v>
      </c>
      <c r="AJ1088" s="63">
        <v>0</v>
      </c>
      <c r="AK1088" s="63">
        <v>0</v>
      </c>
      <c r="AL1088" s="63">
        <v>0</v>
      </c>
      <c r="AM1088" s="63">
        <v>11887</v>
      </c>
      <c r="AN1088" s="63"/>
      <c r="AO1088" s="63" t="s">
        <v>7294</v>
      </c>
      <c r="AP1088" s="17">
        <f t="shared" si="378"/>
        <v>1.996</v>
      </c>
      <c r="AQ1088" s="17">
        <f t="shared" si="379"/>
        <v>0.41144999999999998</v>
      </c>
      <c r="AR1088" s="17">
        <f t="shared" si="399"/>
        <v>188.3115</v>
      </c>
      <c r="AS1088" s="17">
        <f t="shared" si="396"/>
        <v>0</v>
      </c>
      <c r="AT1088" s="17">
        <f t="shared" si="380"/>
        <v>190.71895000000001</v>
      </c>
      <c r="AU1088" s="5">
        <f t="shared" si="381"/>
        <v>163.61799999999999</v>
      </c>
      <c r="AV1088" s="5">
        <f t="shared" si="382"/>
        <v>27.994119999999999</v>
      </c>
      <c r="AW1088" s="5">
        <f t="shared" si="397"/>
        <v>0</v>
      </c>
      <c r="AX1088" s="5">
        <f t="shared" si="398"/>
        <v>0</v>
      </c>
      <c r="AY1088" s="5">
        <f t="shared" si="383"/>
        <v>0</v>
      </c>
      <c r="AZ1088" s="5">
        <f t="shared" si="384"/>
        <v>191.61212</v>
      </c>
      <c r="BA1088" s="7">
        <f t="shared" si="385"/>
        <v>-2.3361167063927026E-3</v>
      </c>
      <c r="BB1088" s="62">
        <f t="shared" si="386"/>
        <v>11882</v>
      </c>
      <c r="BC1088" s="28">
        <f t="shared" si="387"/>
        <v>-2.103580293659809E-4</v>
      </c>
      <c r="BD1088" s="32">
        <f t="shared" si="388"/>
        <v>1.0465661645054148E-2</v>
      </c>
      <c r="BE1088" s="32">
        <f t="shared" si="389"/>
        <v>2.1573629678644938E-3</v>
      </c>
      <c r="BF1088" s="35">
        <f t="shared" si="390"/>
        <v>0.98737697538708125</v>
      </c>
      <c r="BG1088" s="36">
        <f t="shared" si="391"/>
        <v>0.85390214355960359</v>
      </c>
      <c r="BH1088" s="33">
        <f t="shared" si="392"/>
        <v>0.14609785644039636</v>
      </c>
      <c r="BI1088" s="33">
        <f t="shared" si="393"/>
        <v>0</v>
      </c>
      <c r="BJ1088" s="63">
        <v>0</v>
      </c>
      <c r="BK1088" s="63">
        <v>4.8</v>
      </c>
      <c r="BL1088" s="63">
        <v>0</v>
      </c>
      <c r="BM1088" s="63">
        <v>0</v>
      </c>
      <c r="BN1088" s="63">
        <v>0</v>
      </c>
      <c r="BO1088" s="63">
        <v>0</v>
      </c>
      <c r="BP1088" s="63">
        <v>0</v>
      </c>
      <c r="BQ1088" s="63">
        <v>0</v>
      </c>
      <c r="BR1088" s="63">
        <v>0</v>
      </c>
      <c r="BS1088" s="63">
        <v>0</v>
      </c>
      <c r="BT1088" s="63">
        <v>0</v>
      </c>
      <c r="BU1088" s="63">
        <v>0</v>
      </c>
      <c r="BV1088" s="63">
        <v>0</v>
      </c>
      <c r="BW1088" s="63">
        <v>0</v>
      </c>
      <c r="BX1088" s="63"/>
      <c r="BY1088" s="63"/>
      <c r="BZ1088" s="63"/>
      <c r="CA1088" s="63"/>
      <c r="CB1088" s="63"/>
      <c r="CC1088" s="63"/>
      <c r="CD1088" s="63"/>
      <c r="CE1088" s="63"/>
      <c r="CF1088" s="63"/>
      <c r="CG1088" s="63"/>
      <c r="CH1088" s="63"/>
      <c r="CI1088" s="63"/>
      <c r="CJ1088" s="63"/>
      <c r="CK1088" s="63"/>
      <c r="CL1088" s="63"/>
      <c r="CM1088" s="63" t="s">
        <v>3820</v>
      </c>
      <c r="CN1088" s="63"/>
      <c r="CO1088" s="63" t="s">
        <v>3455</v>
      </c>
      <c r="CP1088" s="66"/>
      <c r="CQ1088" s="64">
        <v>39227</v>
      </c>
      <c r="CR1088" s="78" t="s">
        <v>2043</v>
      </c>
      <c r="CS1088" s="78" t="s">
        <v>6954</v>
      </c>
    </row>
    <row r="1089" spans="1:97">
      <c r="A1089" s="63" t="s">
        <v>3591</v>
      </c>
      <c r="B1089" s="63" t="s">
        <v>5759</v>
      </c>
      <c r="C1089" s="63">
        <v>5526</v>
      </c>
      <c r="D1089" s="19" t="s">
        <v>3782</v>
      </c>
      <c r="E1089" s="63" t="s">
        <v>1707</v>
      </c>
      <c r="F1089" s="63" t="s">
        <v>7278</v>
      </c>
      <c r="G1089" s="65" t="s">
        <v>3604</v>
      </c>
      <c r="H1089" s="65">
        <v>2</v>
      </c>
      <c r="I1089" s="65">
        <v>23</v>
      </c>
      <c r="J1089" s="65">
        <v>96</v>
      </c>
      <c r="K1089" s="23">
        <v>41.991010000000003</v>
      </c>
      <c r="L1089" s="23">
        <v>-108.23439999999999</v>
      </c>
      <c r="M1089" s="61" t="s">
        <v>5760</v>
      </c>
      <c r="N1089" s="63" t="s">
        <v>5761</v>
      </c>
      <c r="O1089" s="63"/>
      <c r="P1089" s="63" t="s">
        <v>5150</v>
      </c>
      <c r="Q1089" s="63"/>
      <c r="R1089" s="63"/>
      <c r="S1089" s="55">
        <f>IF(U1089&gt;0,V1089-U1089,"")</f>
        <v>2310</v>
      </c>
      <c r="T1089" s="63"/>
      <c r="U1089" s="66">
        <v>10570</v>
      </c>
      <c r="V1089" s="63">
        <v>12880</v>
      </c>
      <c r="W1089" s="66">
        <v>13180</v>
      </c>
      <c r="X1089" s="66">
        <v>13134</v>
      </c>
      <c r="Y1089" s="63" t="s">
        <v>3788</v>
      </c>
      <c r="Z1089" s="64"/>
      <c r="AA1089" s="63">
        <v>6.61</v>
      </c>
      <c r="AB1089" s="63"/>
      <c r="AC1089" s="63">
        <v>16</v>
      </c>
      <c r="AD1089" s="63">
        <v>5</v>
      </c>
      <c r="AE1089" s="63">
        <v>3387</v>
      </c>
      <c r="AF1089" s="63">
        <v>0</v>
      </c>
      <c r="AG1089" s="63"/>
      <c r="AH1089" s="63">
        <v>4200</v>
      </c>
      <c r="AI1089" s="63">
        <v>1879</v>
      </c>
      <c r="AJ1089" s="63">
        <v>0</v>
      </c>
      <c r="AK1089" s="63">
        <v>0</v>
      </c>
      <c r="AL1089" s="63">
        <v>0</v>
      </c>
      <c r="AM1089" s="63">
        <v>9491</v>
      </c>
      <c r="AN1089" s="63"/>
      <c r="AO1089" s="63" t="s">
        <v>7294</v>
      </c>
      <c r="AP1089" s="17">
        <f t="shared" si="378"/>
        <v>0.7984</v>
      </c>
      <c r="AQ1089" s="17">
        <f t="shared" si="379"/>
        <v>0.41144999999999998</v>
      </c>
      <c r="AR1089" s="17">
        <f t="shared" si="399"/>
        <v>147.33449999999999</v>
      </c>
      <c r="AS1089" s="17">
        <f t="shared" si="396"/>
        <v>0</v>
      </c>
      <c r="AT1089" s="17">
        <f t="shared" si="380"/>
        <v>148.54434999999998</v>
      </c>
      <c r="AU1089" s="5">
        <f t="shared" si="381"/>
        <v>118.482</v>
      </c>
      <c r="AV1089" s="5">
        <f t="shared" si="382"/>
        <v>30.796809999999997</v>
      </c>
      <c r="AW1089" s="5">
        <f t="shared" si="397"/>
        <v>0</v>
      </c>
      <c r="AX1089" s="5">
        <f t="shared" si="398"/>
        <v>0</v>
      </c>
      <c r="AY1089" s="5">
        <f t="shared" si="383"/>
        <v>0</v>
      </c>
      <c r="AZ1089" s="5">
        <f t="shared" si="384"/>
        <v>149.27880999999999</v>
      </c>
      <c r="BA1089" s="7">
        <f t="shared" si="385"/>
        <v>-2.4660943091195891E-3</v>
      </c>
      <c r="BB1089" s="62">
        <f t="shared" si="386"/>
        <v>9487</v>
      </c>
      <c r="BC1089" s="28">
        <f t="shared" si="387"/>
        <v>-2.1077036568658446E-4</v>
      </c>
      <c r="BD1089" s="32">
        <f t="shared" si="388"/>
        <v>5.3748257675233025E-3</v>
      </c>
      <c r="BE1089" s="32">
        <f t="shared" si="389"/>
        <v>2.769879837233796E-3</v>
      </c>
      <c r="BF1089" s="35">
        <f t="shared" si="390"/>
        <v>0.991855294395243</v>
      </c>
      <c r="BG1089" s="36">
        <f t="shared" si="391"/>
        <v>0.79369603763588414</v>
      </c>
      <c r="BH1089" s="33">
        <f t="shared" si="392"/>
        <v>0.20630396236411583</v>
      </c>
      <c r="BI1089" s="33">
        <f t="shared" si="393"/>
        <v>0</v>
      </c>
      <c r="BJ1089" s="63">
        <v>0</v>
      </c>
      <c r="BK1089" s="63">
        <v>4.2</v>
      </c>
      <c r="BL1089" s="63">
        <v>0</v>
      </c>
      <c r="BM1089" s="63">
        <v>0</v>
      </c>
      <c r="BN1089" s="63">
        <v>0</v>
      </c>
      <c r="BO1089" s="63">
        <v>0</v>
      </c>
      <c r="BP1089" s="63">
        <v>0</v>
      </c>
      <c r="BQ1089" s="63">
        <v>0</v>
      </c>
      <c r="BR1089" s="63">
        <v>0</v>
      </c>
      <c r="BS1089" s="63">
        <v>0</v>
      </c>
      <c r="BT1089" s="63">
        <v>0</v>
      </c>
      <c r="BU1089" s="63">
        <v>0</v>
      </c>
      <c r="BV1089" s="63">
        <v>0</v>
      </c>
      <c r="BW1089" s="63">
        <v>0</v>
      </c>
      <c r="BX1089" s="63"/>
      <c r="BY1089" s="63"/>
      <c r="BZ1089" s="63"/>
      <c r="CA1089" s="63"/>
      <c r="CB1089" s="63"/>
      <c r="CC1089" s="63"/>
      <c r="CD1089" s="63"/>
      <c r="CE1089" s="63"/>
      <c r="CF1089" s="63"/>
      <c r="CG1089" s="63"/>
      <c r="CH1089" s="63"/>
      <c r="CI1089" s="63"/>
      <c r="CJ1089" s="63"/>
      <c r="CK1089" s="63"/>
      <c r="CL1089" s="63"/>
      <c r="CM1089" s="63" t="s">
        <v>3820</v>
      </c>
      <c r="CN1089" s="63"/>
      <c r="CO1089" s="63" t="s">
        <v>3455</v>
      </c>
      <c r="CP1089" s="66"/>
      <c r="CQ1089" s="64">
        <v>39226</v>
      </c>
      <c r="CR1089" s="78" t="s">
        <v>2043</v>
      </c>
      <c r="CS1089" s="78" t="s">
        <v>6954</v>
      </c>
    </row>
    <row r="1090" spans="1:97">
      <c r="A1090" s="63" t="s">
        <v>3591</v>
      </c>
      <c r="B1090" s="63" t="s">
        <v>3563</v>
      </c>
      <c r="C1090" s="63">
        <v>3658</v>
      </c>
      <c r="D1090" s="19" t="s">
        <v>3782</v>
      </c>
      <c r="E1090" s="63" t="s">
        <v>1707</v>
      </c>
      <c r="F1090" s="63" t="s">
        <v>7278</v>
      </c>
      <c r="G1090" s="65" t="s">
        <v>3595</v>
      </c>
      <c r="H1090" s="65">
        <v>21</v>
      </c>
      <c r="I1090" s="65">
        <v>16</v>
      </c>
      <c r="J1090" s="65">
        <v>99</v>
      </c>
      <c r="K1090" s="23">
        <v>41.342623000000003</v>
      </c>
      <c r="L1090" s="23">
        <v>-108.559162</v>
      </c>
      <c r="M1090" s="61" t="s">
        <v>3564</v>
      </c>
      <c r="N1090" s="63" t="s">
        <v>3565</v>
      </c>
      <c r="O1090" s="63"/>
      <c r="P1090" s="63" t="s">
        <v>1085</v>
      </c>
      <c r="Q1090" s="63"/>
      <c r="R1090" s="63"/>
      <c r="S1090" s="55"/>
      <c r="T1090" s="63"/>
      <c r="U1090" s="66" t="s">
        <v>3566</v>
      </c>
      <c r="V1090" s="63"/>
      <c r="W1090" s="66">
        <v>11782</v>
      </c>
      <c r="X1090" s="66">
        <v>11760</v>
      </c>
      <c r="Y1090" s="63"/>
      <c r="Z1090" s="64">
        <v>37652</v>
      </c>
      <c r="AA1090" s="63">
        <v>7.94</v>
      </c>
      <c r="AB1090" s="63"/>
      <c r="AC1090" s="63">
        <v>30.8</v>
      </c>
      <c r="AD1090" s="63">
        <v>2.78</v>
      </c>
      <c r="AE1090" s="63">
        <v>3180</v>
      </c>
      <c r="AF1090" s="63">
        <v>24.3</v>
      </c>
      <c r="AG1090" s="63"/>
      <c r="AH1090" s="63">
        <v>4649</v>
      </c>
      <c r="AI1090" s="63">
        <v>1576</v>
      </c>
      <c r="AJ1090" s="63"/>
      <c r="AK1090" s="63"/>
      <c r="AL1090" s="63">
        <v>26</v>
      </c>
      <c r="AM1090" s="63">
        <v>9166</v>
      </c>
      <c r="AN1090" s="63"/>
      <c r="AO1090" s="63" t="s">
        <v>3536</v>
      </c>
      <c r="AP1090" s="17">
        <f t="shared" si="378"/>
        <v>1.5369200000000001</v>
      </c>
      <c r="AQ1090" s="17">
        <f t="shared" si="379"/>
        <v>0.2287662</v>
      </c>
      <c r="AR1090" s="17">
        <f t="shared" si="399"/>
        <v>138.32999999999998</v>
      </c>
      <c r="AS1090" s="17">
        <f t="shared" si="396"/>
        <v>0.62159399999999998</v>
      </c>
      <c r="AT1090" s="17">
        <f t="shared" si="380"/>
        <v>140.71728019999998</v>
      </c>
      <c r="AU1090" s="5">
        <f t="shared" si="381"/>
        <v>131.14829</v>
      </c>
      <c r="AV1090" s="5">
        <f t="shared" si="382"/>
        <v>25.830639999999999</v>
      </c>
      <c r="AW1090" s="5">
        <f t="shared" si="397"/>
        <v>0</v>
      </c>
      <c r="AX1090" s="5">
        <f t="shared" si="398"/>
        <v>0</v>
      </c>
      <c r="AY1090" s="5">
        <f t="shared" si="383"/>
        <v>0.54132000000000002</v>
      </c>
      <c r="AZ1090" s="5">
        <f t="shared" si="384"/>
        <v>157.52025</v>
      </c>
      <c r="BA1090" s="7">
        <f t="shared" si="385"/>
        <v>-5.634089642819886E-2</v>
      </c>
      <c r="BB1090" s="62">
        <f t="shared" si="386"/>
        <v>9488.880000000001</v>
      </c>
      <c r="BC1090" s="28">
        <f t="shared" si="387"/>
        <v>1.7308071668110488E-2</v>
      </c>
      <c r="BD1090" s="32">
        <f t="shared" si="388"/>
        <v>1.0922041683975073E-2</v>
      </c>
      <c r="BE1090" s="32">
        <f t="shared" si="389"/>
        <v>1.6257150484635364E-3</v>
      </c>
      <c r="BF1090" s="35">
        <f t="shared" si="390"/>
        <v>0.98745224326756131</v>
      </c>
      <c r="BG1090" s="36">
        <f t="shared" si="391"/>
        <v>0.83258050949004969</v>
      </c>
      <c r="BH1090" s="33">
        <f t="shared" si="392"/>
        <v>0.16398297996606784</v>
      </c>
      <c r="BI1090" s="33">
        <f t="shared" si="393"/>
        <v>3.4365105438824532E-3</v>
      </c>
      <c r="BJ1090" s="63"/>
      <c r="BK1090" s="63">
        <v>0.46</v>
      </c>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v>20030131</v>
      </c>
      <c r="CO1090" s="63" t="s">
        <v>3607</v>
      </c>
      <c r="CP1090" s="66"/>
      <c r="CQ1090" s="64">
        <v>37654</v>
      </c>
      <c r="CR1090" s="78" t="s">
        <v>2039</v>
      </c>
      <c r="CS1090" s="78" t="s">
        <v>6954</v>
      </c>
    </row>
    <row r="1091" spans="1:97">
      <c r="A1091" s="63" t="s">
        <v>3591</v>
      </c>
      <c r="B1091" s="63" t="s">
        <v>880</v>
      </c>
      <c r="C1091" s="63">
        <v>3804</v>
      </c>
      <c r="D1091" s="19" t="s">
        <v>3782</v>
      </c>
      <c r="E1091" s="63" t="s">
        <v>2393</v>
      </c>
      <c r="F1091" s="63" t="s">
        <v>7278</v>
      </c>
      <c r="G1091" s="65" t="s">
        <v>264</v>
      </c>
      <c r="H1091" s="65">
        <v>24</v>
      </c>
      <c r="I1091" s="65">
        <v>19</v>
      </c>
      <c r="J1091" s="65">
        <v>92</v>
      </c>
      <c r="K1091" s="23">
        <v>41.603879999999997</v>
      </c>
      <c r="L1091" s="23">
        <v>-107.70388</v>
      </c>
      <c r="M1091" s="61" t="s">
        <v>881</v>
      </c>
      <c r="N1091" s="63" t="s">
        <v>882</v>
      </c>
      <c r="O1091" s="63"/>
      <c r="P1091" s="63" t="s">
        <v>1085</v>
      </c>
      <c r="Q1091" s="63"/>
      <c r="R1091" s="63"/>
      <c r="S1091" s="55"/>
      <c r="T1091" s="63"/>
      <c r="U1091" s="66" t="s">
        <v>883</v>
      </c>
      <c r="V1091" s="63"/>
      <c r="W1091" s="66">
        <v>9106</v>
      </c>
      <c r="X1091" s="66">
        <v>8609</v>
      </c>
      <c r="Y1091" s="63" t="s">
        <v>3788</v>
      </c>
      <c r="Z1091" s="64">
        <v>37601</v>
      </c>
      <c r="AA1091" s="63">
        <v>7.09</v>
      </c>
      <c r="AB1091" s="63"/>
      <c r="AC1091" s="63">
        <v>40</v>
      </c>
      <c r="AD1091" s="63">
        <v>24</v>
      </c>
      <c r="AE1091" s="63">
        <v>3516</v>
      </c>
      <c r="AF1091" s="63">
        <v>250</v>
      </c>
      <c r="AG1091" s="63"/>
      <c r="AH1091" s="63">
        <v>5000</v>
      </c>
      <c r="AI1091" s="63">
        <v>1220</v>
      </c>
      <c r="AJ1091" s="63"/>
      <c r="AK1091" s="63"/>
      <c r="AL1091" s="63">
        <v>175</v>
      </c>
      <c r="AM1091" s="63">
        <v>9996</v>
      </c>
      <c r="AN1091" s="63"/>
      <c r="AO1091" s="63" t="s">
        <v>3454</v>
      </c>
      <c r="AP1091" s="17">
        <f t="shared" ref="AP1091:AP1154" si="401">IF(AC1091&gt;0,AC1091*0.0499,0)</f>
        <v>1.996</v>
      </c>
      <c r="AQ1091" s="17">
        <f t="shared" ref="AQ1091:AQ1154" si="402">IF(AD1091&gt;0,AD1091*0.08229,0)</f>
        <v>1.97496</v>
      </c>
      <c r="AR1091" s="17">
        <f t="shared" si="399"/>
        <v>152.946</v>
      </c>
      <c r="AS1091" s="17">
        <f t="shared" si="396"/>
        <v>6.3949999999999996</v>
      </c>
      <c r="AT1091" s="17">
        <f t="shared" ref="AT1091:AT1154" si="403">SUM(AP1091:AS1091)</f>
        <v>163.31196</v>
      </c>
      <c r="AU1091" s="5">
        <f t="shared" ref="AU1091:AU1154" si="404">IF(AH1091&gt;0,AH1091*0.02821,0)</f>
        <v>141.04999999999998</v>
      </c>
      <c r="AV1091" s="5">
        <f t="shared" ref="AV1091:AV1154" si="405">IF(AI1091&gt;0,AI1091*0.01639,0)</f>
        <v>19.995799999999999</v>
      </c>
      <c r="AW1091" s="5">
        <f t="shared" si="397"/>
        <v>0</v>
      </c>
      <c r="AX1091" s="5">
        <f t="shared" si="398"/>
        <v>0</v>
      </c>
      <c r="AY1091" s="5">
        <f t="shared" ref="AY1091:AY1154" si="406">IF(AL1091&gt;0,AL1091*0.02082,0)</f>
        <v>3.6435000000000004</v>
      </c>
      <c r="AZ1091" s="5">
        <f t="shared" ref="AZ1091:AZ1154" si="407">SUM(AU1091:AY1091)</f>
        <v>164.68929999999997</v>
      </c>
      <c r="BA1091" s="7">
        <f t="shared" ref="BA1091:BA1154" si="408">(AT1091-AZ1091)/(AT1091+AZ1091)</f>
        <v>-4.1991911860337836E-3</v>
      </c>
      <c r="BB1091" s="62">
        <f t="shared" ref="BB1091:BB1154" si="409">SUM(AC1091:AL1091)</f>
        <v>10225</v>
      </c>
      <c r="BC1091" s="28">
        <f t="shared" ref="BC1091:BC1154" si="410">(BB1091-AM1091)/(BB1091+AM1091)</f>
        <v>1.1324860293754018E-2</v>
      </c>
      <c r="BD1091" s="32">
        <f t="shared" ref="BD1091:BD1154" si="411">AP1091/AT1091</f>
        <v>1.2222007500246768E-2</v>
      </c>
      <c r="BE1091" s="32">
        <f t="shared" ref="BE1091:BE1154" si="412">AQ1091/AT1091</f>
        <v>1.2093174314973625E-2</v>
      </c>
      <c r="BF1091" s="35">
        <f t="shared" ref="BF1091:BF1154" si="413">(AR1091+AS1091)/AT1091</f>
        <v>0.9756848181847797</v>
      </c>
      <c r="BG1091" s="36">
        <f t="shared" ref="BG1091:BG1154" si="414">AU1091/AZ1091</f>
        <v>0.85646122729284779</v>
      </c>
      <c r="BH1091" s="33">
        <f t="shared" ref="BH1091:BH1154" si="415">AV1091/AZ1091</f>
        <v>0.12141529534705656</v>
      </c>
      <c r="BI1091" s="33">
        <f t="shared" ref="BI1091:BI1154" si="416">AY1091/AZ1091</f>
        <v>2.2123477360095654E-2</v>
      </c>
      <c r="BJ1091" s="63"/>
      <c r="BK1091" s="63">
        <v>21</v>
      </c>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t="s">
        <v>7041</v>
      </c>
      <c r="CN1091" s="63">
        <v>20021211</v>
      </c>
      <c r="CO1091" s="63" t="s">
        <v>3455</v>
      </c>
      <c r="CP1091" s="66"/>
      <c r="CQ1091" s="64">
        <v>37603</v>
      </c>
      <c r="CR1091" s="78" t="s">
        <v>2043</v>
      </c>
      <c r="CS1091" s="78" t="s">
        <v>6954</v>
      </c>
    </row>
    <row r="1092" spans="1:97">
      <c r="A1092" s="63" t="s">
        <v>3591</v>
      </c>
      <c r="B1092" s="63" t="s">
        <v>4616</v>
      </c>
      <c r="C1092" s="63">
        <v>3890</v>
      </c>
      <c r="D1092" s="19" t="s">
        <v>3782</v>
      </c>
      <c r="E1092" s="63" t="s">
        <v>1707</v>
      </c>
      <c r="F1092" s="63" t="s">
        <v>5136</v>
      </c>
      <c r="G1092" s="65" t="s">
        <v>259</v>
      </c>
      <c r="H1092" s="65">
        <v>6</v>
      </c>
      <c r="I1092" s="65">
        <v>20</v>
      </c>
      <c r="J1092" s="65">
        <v>95</v>
      </c>
      <c r="K1092" s="23">
        <v>41.738410000000002</v>
      </c>
      <c r="L1092" s="23">
        <v>-108.145156</v>
      </c>
      <c r="M1092" s="61" t="s">
        <v>4709</v>
      </c>
      <c r="N1092" s="63" t="s">
        <v>4710</v>
      </c>
      <c r="O1092" s="63"/>
      <c r="P1092" s="63" t="s">
        <v>1085</v>
      </c>
      <c r="Q1092" s="63"/>
      <c r="R1092" s="63"/>
      <c r="S1092" s="55"/>
      <c r="T1092" s="63"/>
      <c r="U1092" s="66" t="s">
        <v>4711</v>
      </c>
      <c r="V1092" s="63"/>
      <c r="W1092" s="66">
        <v>9600</v>
      </c>
      <c r="X1092" s="66">
        <v>9527</v>
      </c>
      <c r="Y1092" s="63"/>
      <c r="Z1092" s="64">
        <v>37665</v>
      </c>
      <c r="AA1092" s="63">
        <v>8.19</v>
      </c>
      <c r="AB1092" s="63"/>
      <c r="AC1092" s="63">
        <v>36</v>
      </c>
      <c r="AD1092" s="63">
        <v>7.7</v>
      </c>
      <c r="AE1092" s="63">
        <v>7010</v>
      </c>
      <c r="AF1092" s="63">
        <v>143</v>
      </c>
      <c r="AG1092" s="63"/>
      <c r="AH1092" s="63">
        <v>9380</v>
      </c>
      <c r="AI1092" s="63">
        <v>2080</v>
      </c>
      <c r="AJ1092" s="63"/>
      <c r="AK1092" s="63"/>
      <c r="AL1092" s="63">
        <v>33</v>
      </c>
      <c r="AM1092" s="63">
        <v>16000</v>
      </c>
      <c r="AN1092" s="63"/>
      <c r="AO1092" s="63" t="s">
        <v>6051</v>
      </c>
      <c r="AP1092" s="17">
        <f t="shared" si="401"/>
        <v>1.7964</v>
      </c>
      <c r="AQ1092" s="17">
        <f t="shared" si="402"/>
        <v>0.633633</v>
      </c>
      <c r="AR1092" s="17">
        <f t="shared" si="399"/>
        <v>304.935</v>
      </c>
      <c r="AS1092" s="17">
        <f t="shared" si="396"/>
        <v>3.65794</v>
      </c>
      <c r="AT1092" s="17">
        <f t="shared" si="403"/>
        <v>311.02297299999998</v>
      </c>
      <c r="AU1092" s="5">
        <f t="shared" si="404"/>
        <v>264.60980000000001</v>
      </c>
      <c r="AV1092" s="5">
        <f t="shared" si="405"/>
        <v>34.091199999999994</v>
      </c>
      <c r="AW1092" s="5">
        <f t="shared" si="397"/>
        <v>0</v>
      </c>
      <c r="AX1092" s="5">
        <f t="shared" si="398"/>
        <v>0</v>
      </c>
      <c r="AY1092" s="5">
        <f t="shared" si="406"/>
        <v>0.68706</v>
      </c>
      <c r="AZ1092" s="5">
        <f t="shared" si="407"/>
        <v>299.38806</v>
      </c>
      <c r="BA1092" s="7">
        <f t="shared" si="408"/>
        <v>1.9060784243721204E-2</v>
      </c>
      <c r="BB1092" s="62">
        <f t="shared" si="409"/>
        <v>18689.7</v>
      </c>
      <c r="BC1092" s="28">
        <f t="shared" si="410"/>
        <v>7.7535983303401321E-2</v>
      </c>
      <c r="BD1092" s="32">
        <f t="shared" si="411"/>
        <v>5.7757791415619965E-3</v>
      </c>
      <c r="BE1092" s="32">
        <f t="shared" si="412"/>
        <v>2.0372546564269389E-3</v>
      </c>
      <c r="BF1092" s="35">
        <f t="shared" si="413"/>
        <v>0.99218696620201108</v>
      </c>
      <c r="BG1092" s="36">
        <f t="shared" si="414"/>
        <v>0.88383551434883545</v>
      </c>
      <c r="BH1092" s="33">
        <f t="shared" si="415"/>
        <v>0.11386960455269991</v>
      </c>
      <c r="BI1092" s="33">
        <f t="shared" si="416"/>
        <v>2.2948810984646482E-3</v>
      </c>
      <c r="BJ1092" s="63"/>
      <c r="BK1092" s="63">
        <v>1</v>
      </c>
      <c r="BL1092" s="63"/>
      <c r="BM1092" s="63">
        <v>17179</v>
      </c>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v>20030213</v>
      </c>
      <c r="CO1092" s="63" t="s">
        <v>4712</v>
      </c>
      <c r="CP1092" s="66"/>
      <c r="CQ1092" s="64">
        <v>37673</v>
      </c>
      <c r="CR1092" s="78" t="s">
        <v>2043</v>
      </c>
      <c r="CS1092" s="78" t="s">
        <v>6954</v>
      </c>
    </row>
    <row r="1093" spans="1:97">
      <c r="A1093" s="63" t="s">
        <v>3591</v>
      </c>
      <c r="B1093" s="63" t="s">
        <v>4616</v>
      </c>
      <c r="C1093" s="63">
        <v>3867</v>
      </c>
      <c r="D1093" s="19" t="s">
        <v>3782</v>
      </c>
      <c r="E1093" s="63" t="s">
        <v>1707</v>
      </c>
      <c r="F1093" s="63" t="s">
        <v>1717</v>
      </c>
      <c r="G1093" s="65" t="s">
        <v>264</v>
      </c>
      <c r="H1093" s="65">
        <v>6</v>
      </c>
      <c r="I1093" s="65">
        <v>20</v>
      </c>
      <c r="J1093" s="65">
        <v>95</v>
      </c>
      <c r="K1093" s="23">
        <v>41.734439999999999</v>
      </c>
      <c r="L1093" s="23">
        <v>-108.14583</v>
      </c>
      <c r="M1093" s="61" t="s">
        <v>4617</v>
      </c>
      <c r="N1093" s="63" t="s">
        <v>4618</v>
      </c>
      <c r="O1093" s="63"/>
      <c r="P1093" s="63" t="s">
        <v>1085</v>
      </c>
      <c r="Q1093" s="63"/>
      <c r="R1093" s="63"/>
      <c r="S1093" s="55"/>
      <c r="T1093" s="63"/>
      <c r="U1093" s="66" t="s">
        <v>4619</v>
      </c>
      <c r="V1093" s="63"/>
      <c r="W1093" s="66">
        <v>9510</v>
      </c>
      <c r="X1093" s="66">
        <v>9300</v>
      </c>
      <c r="Y1093" s="63"/>
      <c r="Z1093" s="64">
        <v>36495</v>
      </c>
      <c r="AA1093" s="63">
        <v>9.2899999999999991</v>
      </c>
      <c r="AB1093" s="63"/>
      <c r="AC1093" s="63">
        <v>22</v>
      </c>
      <c r="AD1093" s="63">
        <v>5</v>
      </c>
      <c r="AE1093" s="63">
        <v>3047</v>
      </c>
      <c r="AF1093" s="63">
        <v>124</v>
      </c>
      <c r="AG1093" s="63"/>
      <c r="AH1093" s="63">
        <v>3560</v>
      </c>
      <c r="AI1093" s="63">
        <v>2128</v>
      </c>
      <c r="AJ1093" s="63">
        <v>121</v>
      </c>
      <c r="AK1093" s="63"/>
      <c r="AL1093" s="63">
        <v>10</v>
      </c>
      <c r="AM1093" s="63">
        <v>951</v>
      </c>
      <c r="AN1093" s="63"/>
      <c r="AO1093" s="63" t="s">
        <v>6091</v>
      </c>
      <c r="AP1093" s="17">
        <f t="shared" si="401"/>
        <v>1.0977999999999999</v>
      </c>
      <c r="AQ1093" s="17">
        <f t="shared" si="402"/>
        <v>0.41144999999999998</v>
      </c>
      <c r="AR1093" s="17">
        <f t="shared" si="399"/>
        <v>132.5445</v>
      </c>
      <c r="AS1093" s="17">
        <f t="shared" si="396"/>
        <v>3.1719199999999996</v>
      </c>
      <c r="AT1093" s="17">
        <f t="shared" si="403"/>
        <v>137.22567000000001</v>
      </c>
      <c r="AU1093" s="5">
        <f t="shared" si="404"/>
        <v>100.4276</v>
      </c>
      <c r="AV1093" s="5">
        <f t="shared" si="405"/>
        <v>34.877919999999996</v>
      </c>
      <c r="AW1093" s="5">
        <f t="shared" si="397"/>
        <v>4.0329299999999995</v>
      </c>
      <c r="AX1093" s="5">
        <f t="shared" si="398"/>
        <v>0</v>
      </c>
      <c r="AY1093" s="5">
        <f t="shared" si="406"/>
        <v>0.20820000000000002</v>
      </c>
      <c r="AZ1093" s="5">
        <f t="shared" si="407"/>
        <v>139.54665</v>
      </c>
      <c r="BA1093" s="7">
        <f t="shared" si="408"/>
        <v>-8.3858819407952034E-3</v>
      </c>
      <c r="BB1093" s="62">
        <f t="shared" si="409"/>
        <v>9017</v>
      </c>
      <c r="BC1093" s="28">
        <f t="shared" si="410"/>
        <v>0.8091894060995185</v>
      </c>
      <c r="BD1093" s="32">
        <f t="shared" si="411"/>
        <v>7.9999609402526504E-3</v>
      </c>
      <c r="BE1093" s="32">
        <f t="shared" si="412"/>
        <v>2.9983457176780406E-3</v>
      </c>
      <c r="BF1093" s="35">
        <f t="shared" si="413"/>
        <v>0.98900169334206922</v>
      </c>
      <c r="BG1093" s="37">
        <f t="shared" si="414"/>
        <v>0.71967044712287964</v>
      </c>
      <c r="BH1093" s="33">
        <f t="shared" si="415"/>
        <v>0.24993735069956891</v>
      </c>
      <c r="BI1093" s="33">
        <f t="shared" si="416"/>
        <v>1.4919741892764895E-3</v>
      </c>
      <c r="BJ1093" s="63"/>
      <c r="BK1093" s="63">
        <v>0.34</v>
      </c>
      <c r="BL1093" s="63"/>
      <c r="BM1093" s="63"/>
      <c r="BN1093" s="63"/>
      <c r="BO1093" s="63">
        <v>152.57</v>
      </c>
      <c r="BP1093" s="63"/>
      <c r="BQ1093" s="63"/>
      <c r="BR1093" s="63"/>
      <c r="BS1093" s="63">
        <v>4.82</v>
      </c>
      <c r="BT1093" s="63"/>
      <c r="BU1093" s="63">
        <v>0.25</v>
      </c>
      <c r="BV1093" s="63">
        <v>0.1</v>
      </c>
      <c r="BW1093" s="63"/>
      <c r="BX1093" s="63"/>
      <c r="BY1093" s="63"/>
      <c r="BZ1093" s="63"/>
      <c r="CA1093" s="63"/>
      <c r="CB1093" s="63"/>
      <c r="CC1093" s="63"/>
      <c r="CD1093" s="63"/>
      <c r="CE1093" s="63">
        <v>0.03</v>
      </c>
      <c r="CF1093" s="63"/>
      <c r="CG1093" s="63">
        <v>0.06</v>
      </c>
      <c r="CH1093" s="63"/>
      <c r="CI1093" s="63"/>
      <c r="CJ1093" s="63"/>
      <c r="CK1093" s="63"/>
      <c r="CL1093" s="63"/>
      <c r="CM1093" s="63"/>
      <c r="CN1093" s="63">
        <v>19991201</v>
      </c>
      <c r="CO1093" s="63" t="s">
        <v>4620</v>
      </c>
      <c r="CP1093" s="66"/>
      <c r="CQ1093" s="64">
        <v>36515</v>
      </c>
      <c r="CR1093" s="78" t="s">
        <v>2043</v>
      </c>
      <c r="CS1093" s="78" t="s">
        <v>6954</v>
      </c>
    </row>
    <row r="1094" spans="1:97">
      <c r="A1094" s="63" t="s">
        <v>3591</v>
      </c>
      <c r="B1094" s="63" t="s">
        <v>4630</v>
      </c>
      <c r="C1094" s="63">
        <v>3628</v>
      </c>
      <c r="D1094" s="19" t="s">
        <v>3782</v>
      </c>
      <c r="E1094" s="63" t="s">
        <v>1707</v>
      </c>
      <c r="F1094" s="63" t="s">
        <v>1717</v>
      </c>
      <c r="G1094" s="65" t="s">
        <v>3604</v>
      </c>
      <c r="H1094" s="65">
        <v>17</v>
      </c>
      <c r="I1094" s="65">
        <v>20</v>
      </c>
      <c r="J1094" s="65">
        <v>95</v>
      </c>
      <c r="K1094" s="23">
        <v>41.705390000000001</v>
      </c>
      <c r="L1094" s="23">
        <v>-108.13594000000001</v>
      </c>
      <c r="M1094" s="61" t="s">
        <v>4679</v>
      </c>
      <c r="N1094" s="63" t="s">
        <v>4680</v>
      </c>
      <c r="O1094" s="63"/>
      <c r="P1094" s="63" t="s">
        <v>1085</v>
      </c>
      <c r="Q1094" s="63"/>
      <c r="R1094" s="63"/>
      <c r="S1094" s="55"/>
      <c r="T1094" s="63"/>
      <c r="U1094" s="66" t="s">
        <v>4681</v>
      </c>
      <c r="V1094" s="63"/>
      <c r="W1094" s="66">
        <v>9379</v>
      </c>
      <c r="X1094" s="66">
        <v>9333</v>
      </c>
      <c r="Y1094" s="63" t="s">
        <v>3852</v>
      </c>
      <c r="Z1094" s="64">
        <v>37357</v>
      </c>
      <c r="AA1094" s="63">
        <v>7</v>
      </c>
      <c r="AB1094" s="63"/>
      <c r="AC1094" s="63">
        <v>448</v>
      </c>
      <c r="AD1094" s="63">
        <v>117</v>
      </c>
      <c r="AE1094" s="63">
        <v>3431</v>
      </c>
      <c r="AF1094" s="63"/>
      <c r="AG1094" s="63"/>
      <c r="AH1094" s="63">
        <v>5180</v>
      </c>
      <c r="AI1094" s="63">
        <v>1830</v>
      </c>
      <c r="AJ1094" s="63"/>
      <c r="AK1094" s="63"/>
      <c r="AL1094" s="63">
        <v>245</v>
      </c>
      <c r="AM1094" s="63">
        <v>11292</v>
      </c>
      <c r="AN1094" s="63"/>
      <c r="AO1094" s="63" t="s">
        <v>2693</v>
      </c>
      <c r="AP1094" s="17">
        <f t="shared" si="401"/>
        <v>22.3552</v>
      </c>
      <c r="AQ1094" s="17">
        <f t="shared" si="402"/>
        <v>9.627930000000001</v>
      </c>
      <c r="AR1094" s="17">
        <f t="shared" si="399"/>
        <v>149.24849999999998</v>
      </c>
      <c r="AS1094" s="17">
        <f t="shared" si="396"/>
        <v>0</v>
      </c>
      <c r="AT1094" s="17">
        <f t="shared" si="403"/>
        <v>181.23163</v>
      </c>
      <c r="AU1094" s="5">
        <f t="shared" si="404"/>
        <v>146.12780000000001</v>
      </c>
      <c r="AV1094" s="5">
        <f t="shared" si="405"/>
        <v>29.993699999999997</v>
      </c>
      <c r="AW1094" s="5">
        <f t="shared" si="397"/>
        <v>0</v>
      </c>
      <c r="AX1094" s="5">
        <f t="shared" si="398"/>
        <v>0</v>
      </c>
      <c r="AY1094" s="5">
        <f t="shared" si="406"/>
        <v>5.1009000000000002</v>
      </c>
      <c r="AZ1094" s="5">
        <f t="shared" si="407"/>
        <v>181.22239999999999</v>
      </c>
      <c r="BA1094" s="7">
        <f t="shared" si="408"/>
        <v>2.5465298316595602E-5</v>
      </c>
      <c r="BB1094" s="62">
        <f t="shared" si="409"/>
        <v>11251</v>
      </c>
      <c r="BC1094" s="28">
        <f t="shared" si="410"/>
        <v>-1.8187463957769596E-3</v>
      </c>
      <c r="BD1094" s="32">
        <f t="shared" si="411"/>
        <v>0.12335153637364515</v>
      </c>
      <c r="BE1094" s="32">
        <f t="shared" si="412"/>
        <v>5.3124998103256042E-2</v>
      </c>
      <c r="BF1094" s="35">
        <f t="shared" si="413"/>
        <v>0.82352346552309874</v>
      </c>
      <c r="BG1094" s="36">
        <f t="shared" si="414"/>
        <v>0.80634513172764521</v>
      </c>
      <c r="BH1094" s="33">
        <f t="shared" si="415"/>
        <v>0.16550768558412204</v>
      </c>
      <c r="BI1094" s="33">
        <f t="shared" si="416"/>
        <v>2.8147182688232804E-2</v>
      </c>
      <c r="BJ1094" s="63"/>
      <c r="BK1094" s="63">
        <v>41</v>
      </c>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t="s">
        <v>3852</v>
      </c>
      <c r="CN1094" s="63">
        <v>20020411</v>
      </c>
      <c r="CO1094" s="63" t="s">
        <v>2689</v>
      </c>
      <c r="CP1094" s="66"/>
      <c r="CQ1094" s="64">
        <v>37370</v>
      </c>
      <c r="CR1094" s="78" t="s">
        <v>2043</v>
      </c>
      <c r="CS1094" s="78" t="s">
        <v>6954</v>
      </c>
    </row>
    <row r="1095" spans="1:97">
      <c r="A1095" s="63" t="s">
        <v>3591</v>
      </c>
      <c r="B1095" s="63" t="s">
        <v>4630</v>
      </c>
      <c r="C1095" s="63">
        <v>3630</v>
      </c>
      <c r="D1095" s="19" t="s">
        <v>3782</v>
      </c>
      <c r="E1095" s="63" t="s">
        <v>1707</v>
      </c>
      <c r="F1095" s="63" t="s">
        <v>1717</v>
      </c>
      <c r="G1095" s="65" t="s">
        <v>272</v>
      </c>
      <c r="H1095" s="65">
        <v>17</v>
      </c>
      <c r="I1095" s="65">
        <v>20</v>
      </c>
      <c r="J1095" s="65">
        <v>95</v>
      </c>
      <c r="K1095" s="23">
        <v>41.705559999999998</v>
      </c>
      <c r="L1095" s="23">
        <v>-108.127167</v>
      </c>
      <c r="M1095" s="61" t="s">
        <v>4688</v>
      </c>
      <c r="N1095" s="63" t="s">
        <v>4689</v>
      </c>
      <c r="O1095" s="63"/>
      <c r="P1095" s="63" t="s">
        <v>1085</v>
      </c>
      <c r="Q1095" s="63"/>
      <c r="R1095" s="63"/>
      <c r="S1095" s="55"/>
      <c r="T1095" s="63"/>
      <c r="U1095" s="66" t="s">
        <v>4690</v>
      </c>
      <c r="V1095" s="63"/>
      <c r="W1095" s="66">
        <v>9570</v>
      </c>
      <c r="X1095" s="66">
        <v>9526</v>
      </c>
      <c r="Y1095" s="63" t="s">
        <v>3852</v>
      </c>
      <c r="Z1095" s="64">
        <v>37357</v>
      </c>
      <c r="AA1095" s="63">
        <v>7</v>
      </c>
      <c r="AB1095" s="63"/>
      <c r="AC1095" s="63">
        <v>200</v>
      </c>
      <c r="AD1095" s="63">
        <v>180</v>
      </c>
      <c r="AE1095" s="63">
        <v>3264</v>
      </c>
      <c r="AF1095" s="63"/>
      <c r="AG1095" s="63"/>
      <c r="AH1095" s="63">
        <v>4880</v>
      </c>
      <c r="AI1095" s="63">
        <v>1464</v>
      </c>
      <c r="AJ1095" s="63"/>
      <c r="AK1095" s="63"/>
      <c r="AL1095" s="63">
        <v>245</v>
      </c>
      <c r="AM1095" s="63">
        <v>10251</v>
      </c>
      <c r="AN1095" s="63"/>
      <c r="AO1095" s="63" t="s">
        <v>2693</v>
      </c>
      <c r="AP1095" s="17">
        <f t="shared" si="401"/>
        <v>9.98</v>
      </c>
      <c r="AQ1095" s="17">
        <f t="shared" si="402"/>
        <v>14.812200000000001</v>
      </c>
      <c r="AR1095" s="17">
        <f t="shared" si="399"/>
        <v>141.98399999999998</v>
      </c>
      <c r="AS1095" s="17">
        <f t="shared" si="396"/>
        <v>0</v>
      </c>
      <c r="AT1095" s="17">
        <f t="shared" si="403"/>
        <v>166.77619999999999</v>
      </c>
      <c r="AU1095" s="5">
        <f t="shared" si="404"/>
        <v>137.66479999999999</v>
      </c>
      <c r="AV1095" s="5">
        <f t="shared" si="405"/>
        <v>23.994959999999999</v>
      </c>
      <c r="AW1095" s="5">
        <f t="shared" si="397"/>
        <v>0</v>
      </c>
      <c r="AX1095" s="5">
        <f t="shared" si="398"/>
        <v>0</v>
      </c>
      <c r="AY1095" s="5">
        <f t="shared" si="406"/>
        <v>5.1009000000000002</v>
      </c>
      <c r="AZ1095" s="5">
        <f t="shared" si="407"/>
        <v>166.76065999999997</v>
      </c>
      <c r="BA1095" s="7">
        <f t="shared" si="408"/>
        <v>4.6591552130147342E-5</v>
      </c>
      <c r="BB1095" s="62">
        <f t="shared" si="409"/>
        <v>10233</v>
      </c>
      <c r="BC1095" s="28">
        <f t="shared" si="410"/>
        <v>-8.7873462214411243E-4</v>
      </c>
      <c r="BD1095" s="32">
        <f t="shared" si="411"/>
        <v>5.9840672709895064E-2</v>
      </c>
      <c r="BE1095" s="32">
        <f t="shared" si="412"/>
        <v>8.8814830893137034E-2</v>
      </c>
      <c r="BF1095" s="35">
        <f t="shared" si="413"/>
        <v>0.85134449639696785</v>
      </c>
      <c r="BG1095" s="36">
        <f t="shared" si="414"/>
        <v>0.82552323791474569</v>
      </c>
      <c r="BH1095" s="33">
        <f t="shared" si="415"/>
        <v>0.1438886125780505</v>
      </c>
      <c r="BI1095" s="33">
        <f t="shared" si="416"/>
        <v>3.0588149507203923E-2</v>
      </c>
      <c r="BJ1095" s="63"/>
      <c r="BK1095" s="63">
        <v>18</v>
      </c>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t="s">
        <v>3852</v>
      </c>
      <c r="CN1095" s="63">
        <v>20020411</v>
      </c>
      <c r="CO1095" s="63" t="s">
        <v>2689</v>
      </c>
      <c r="CP1095" s="66"/>
      <c r="CQ1095" s="64">
        <v>37370</v>
      </c>
      <c r="CR1095" s="78" t="s">
        <v>2043</v>
      </c>
      <c r="CS1095" s="78" t="s">
        <v>6954</v>
      </c>
    </row>
    <row r="1096" spans="1:97">
      <c r="A1096" s="63" t="s">
        <v>3591</v>
      </c>
      <c r="B1096" s="63" t="s">
        <v>4630</v>
      </c>
      <c r="C1096" s="63">
        <v>3627</v>
      </c>
      <c r="D1096" s="19" t="s">
        <v>3782</v>
      </c>
      <c r="E1096" s="63" t="s">
        <v>1707</v>
      </c>
      <c r="F1096" s="63" t="s">
        <v>1717</v>
      </c>
      <c r="G1096" s="65" t="s">
        <v>1575</v>
      </c>
      <c r="H1096" s="65">
        <v>17</v>
      </c>
      <c r="I1096" s="65">
        <v>20</v>
      </c>
      <c r="J1096" s="65">
        <v>95</v>
      </c>
      <c r="K1096" s="23">
        <v>41.712389999999999</v>
      </c>
      <c r="L1096" s="23">
        <v>-108.126361</v>
      </c>
      <c r="M1096" s="61" t="s">
        <v>4631</v>
      </c>
      <c r="N1096" s="63" t="s">
        <v>4632</v>
      </c>
      <c r="O1096" s="63"/>
      <c r="P1096" s="63" t="s">
        <v>1085</v>
      </c>
      <c r="Q1096" s="63"/>
      <c r="R1096" s="63"/>
      <c r="S1096" s="55"/>
      <c r="T1096" s="63"/>
      <c r="U1096" s="66" t="s">
        <v>864</v>
      </c>
      <c r="V1096" s="63"/>
      <c r="W1096" s="66">
        <v>9500</v>
      </c>
      <c r="X1096" s="66">
        <v>9568</v>
      </c>
      <c r="Y1096" s="63" t="s">
        <v>3852</v>
      </c>
      <c r="Z1096" s="64">
        <v>37357</v>
      </c>
      <c r="AA1096" s="63">
        <v>7</v>
      </c>
      <c r="AB1096" s="63"/>
      <c r="AC1096" s="63">
        <v>448</v>
      </c>
      <c r="AD1096" s="63">
        <v>83</v>
      </c>
      <c r="AE1096" s="63">
        <v>2908</v>
      </c>
      <c r="AF1096" s="63"/>
      <c r="AG1096" s="63"/>
      <c r="AH1096" s="63">
        <v>4200</v>
      </c>
      <c r="AI1096" s="63">
        <v>2074</v>
      </c>
      <c r="AJ1096" s="63"/>
      <c r="AK1096" s="63"/>
      <c r="AL1096" s="63">
        <v>155</v>
      </c>
      <c r="AM1096" s="63">
        <v>9892</v>
      </c>
      <c r="AN1096" s="63"/>
      <c r="AO1096" s="63" t="s">
        <v>2693</v>
      </c>
      <c r="AP1096" s="17">
        <f t="shared" si="401"/>
        <v>22.3552</v>
      </c>
      <c r="AQ1096" s="17">
        <f t="shared" si="402"/>
        <v>6.8300700000000001</v>
      </c>
      <c r="AR1096" s="17">
        <f t="shared" si="399"/>
        <v>126.49799999999999</v>
      </c>
      <c r="AS1096" s="17">
        <f t="shared" si="396"/>
        <v>0</v>
      </c>
      <c r="AT1096" s="17">
        <f t="shared" si="403"/>
        <v>155.68326999999999</v>
      </c>
      <c r="AU1096" s="5">
        <f t="shared" si="404"/>
        <v>118.482</v>
      </c>
      <c r="AV1096" s="5">
        <f t="shared" si="405"/>
        <v>33.992859999999993</v>
      </c>
      <c r="AW1096" s="5">
        <f t="shared" si="397"/>
        <v>0</v>
      </c>
      <c r="AX1096" s="5">
        <f t="shared" si="398"/>
        <v>0</v>
      </c>
      <c r="AY1096" s="5">
        <f t="shared" si="406"/>
        <v>3.2271000000000001</v>
      </c>
      <c r="AZ1096" s="5">
        <f t="shared" si="407"/>
        <v>155.70195999999999</v>
      </c>
      <c r="BA1096" s="7">
        <f t="shared" si="408"/>
        <v>-6.0022114729052256E-5</v>
      </c>
      <c r="BB1096" s="62">
        <f t="shared" si="409"/>
        <v>9868</v>
      </c>
      <c r="BC1096" s="28">
        <f t="shared" si="410"/>
        <v>-1.2145748987854252E-3</v>
      </c>
      <c r="BD1096" s="32">
        <f t="shared" si="411"/>
        <v>0.14359410616182458</v>
      </c>
      <c r="BE1096" s="32">
        <f t="shared" si="412"/>
        <v>4.3871573355313005E-2</v>
      </c>
      <c r="BF1096" s="35">
        <f t="shared" si="413"/>
        <v>0.81253432048286234</v>
      </c>
      <c r="BG1096" s="36">
        <f t="shared" si="414"/>
        <v>0.76095381201367029</v>
      </c>
      <c r="BH1096" s="33">
        <f t="shared" si="415"/>
        <v>0.21832005197622428</v>
      </c>
      <c r="BI1096" s="33">
        <f t="shared" si="416"/>
        <v>2.0726136010105464E-2</v>
      </c>
      <c r="BJ1096" s="63"/>
      <c r="BK1096" s="63">
        <v>24</v>
      </c>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t="s">
        <v>3852</v>
      </c>
      <c r="CN1096" s="63">
        <v>20020411</v>
      </c>
      <c r="CO1096" s="63" t="s">
        <v>2689</v>
      </c>
      <c r="CP1096" s="66"/>
      <c r="CQ1096" s="64">
        <v>37370</v>
      </c>
      <c r="CR1096" s="78" t="s">
        <v>2043</v>
      </c>
      <c r="CS1096" s="78" t="s">
        <v>6954</v>
      </c>
    </row>
    <row r="1097" spans="1:97">
      <c r="A1097" s="63" t="s">
        <v>3591</v>
      </c>
      <c r="B1097" s="63" t="s">
        <v>4662</v>
      </c>
      <c r="C1097" s="63">
        <v>3631</v>
      </c>
      <c r="D1097" s="19" t="s">
        <v>3782</v>
      </c>
      <c r="E1097" s="63" t="s">
        <v>1707</v>
      </c>
      <c r="F1097" s="63" t="s">
        <v>1717</v>
      </c>
      <c r="G1097" s="65" t="s">
        <v>3612</v>
      </c>
      <c r="H1097" s="65">
        <v>29</v>
      </c>
      <c r="I1097" s="65">
        <v>20</v>
      </c>
      <c r="J1097" s="65">
        <v>95</v>
      </c>
      <c r="K1097" s="23">
        <v>41.67689</v>
      </c>
      <c r="L1097" s="23">
        <v>-108.136128</v>
      </c>
      <c r="M1097" s="61" t="s">
        <v>4675</v>
      </c>
      <c r="N1097" s="63" t="s">
        <v>4676</v>
      </c>
      <c r="O1097" s="63"/>
      <c r="P1097" s="63" t="s">
        <v>1085</v>
      </c>
      <c r="Q1097" s="63"/>
      <c r="R1097" s="63"/>
      <c r="S1097" s="55"/>
      <c r="T1097" s="63"/>
      <c r="U1097" s="66" t="s">
        <v>4677</v>
      </c>
      <c r="V1097" s="63"/>
      <c r="W1097" s="66">
        <v>9460</v>
      </c>
      <c r="X1097" s="66">
        <v>9414</v>
      </c>
      <c r="Y1097" s="63" t="s">
        <v>3852</v>
      </c>
      <c r="Z1097" s="64">
        <v>37357</v>
      </c>
      <c r="AA1097" s="63">
        <v>7</v>
      </c>
      <c r="AB1097" s="63"/>
      <c r="AC1097" s="63">
        <v>296</v>
      </c>
      <c r="AD1097" s="63">
        <v>219</v>
      </c>
      <c r="AE1097" s="63">
        <v>6797</v>
      </c>
      <c r="AF1097" s="63"/>
      <c r="AG1097" s="63"/>
      <c r="AH1097" s="63">
        <v>10100</v>
      </c>
      <c r="AI1097" s="63">
        <v>1830</v>
      </c>
      <c r="AJ1097" s="63"/>
      <c r="AK1097" s="63"/>
      <c r="AL1097" s="63">
        <v>650</v>
      </c>
      <c r="AM1097" s="63">
        <v>19932</v>
      </c>
      <c r="AN1097" s="63"/>
      <c r="AO1097" s="63" t="s">
        <v>2693</v>
      </c>
      <c r="AP1097" s="17">
        <f t="shared" si="401"/>
        <v>14.7704</v>
      </c>
      <c r="AQ1097" s="17">
        <f t="shared" si="402"/>
        <v>18.021509999999999</v>
      </c>
      <c r="AR1097" s="17">
        <f t="shared" si="399"/>
        <v>295.66949999999997</v>
      </c>
      <c r="AS1097" s="17">
        <f t="shared" si="396"/>
        <v>0</v>
      </c>
      <c r="AT1097" s="17">
        <f t="shared" si="403"/>
        <v>328.46141</v>
      </c>
      <c r="AU1097" s="5">
        <f t="shared" si="404"/>
        <v>284.92099999999999</v>
      </c>
      <c r="AV1097" s="5">
        <f t="shared" si="405"/>
        <v>29.993699999999997</v>
      </c>
      <c r="AW1097" s="5">
        <f t="shared" ref="AW1097:AW1109" si="417">IF(AJ1097&gt;0,AJ1097*0.03333,0)</f>
        <v>0</v>
      </c>
      <c r="AX1097" s="5">
        <f t="shared" ref="AX1097:AX1109" si="418">IF(AK1097&gt;0,AK1097*0.0588,0)</f>
        <v>0</v>
      </c>
      <c r="AY1097" s="5">
        <f t="shared" si="406"/>
        <v>13.533000000000001</v>
      </c>
      <c r="AZ1097" s="5">
        <f t="shared" si="407"/>
        <v>328.4477</v>
      </c>
      <c r="BA1097" s="7">
        <f t="shared" si="408"/>
        <v>2.0870467148801177E-5</v>
      </c>
      <c r="BB1097" s="62">
        <f t="shared" si="409"/>
        <v>19892</v>
      </c>
      <c r="BC1097" s="28">
        <f t="shared" si="410"/>
        <v>-1.004419445560466E-3</v>
      </c>
      <c r="BD1097" s="32">
        <f t="shared" si="411"/>
        <v>4.4968448500540749E-2</v>
      </c>
      <c r="BE1097" s="32">
        <f t="shared" si="412"/>
        <v>5.486644534589314E-2</v>
      </c>
      <c r="BF1097" s="35">
        <f t="shared" si="413"/>
        <v>0.90016510615356604</v>
      </c>
      <c r="BG1097" s="36">
        <f t="shared" si="414"/>
        <v>0.8674775314304225</v>
      </c>
      <c r="BH1097" s="33">
        <f t="shared" si="415"/>
        <v>9.1319561683640943E-2</v>
      </c>
      <c r="BI1097" s="33">
        <f t="shared" si="416"/>
        <v>4.1202906885936488E-2</v>
      </c>
      <c r="BJ1097" s="63"/>
      <c r="BK1097" s="63">
        <v>40</v>
      </c>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t="s">
        <v>3852</v>
      </c>
      <c r="CN1097" s="63">
        <v>20020411</v>
      </c>
      <c r="CO1097" s="63" t="s">
        <v>2689</v>
      </c>
      <c r="CP1097" s="66"/>
      <c r="CQ1097" s="64">
        <v>37370</v>
      </c>
      <c r="CR1097" s="78" t="s">
        <v>2043</v>
      </c>
      <c r="CS1097" s="78" t="s">
        <v>6954</v>
      </c>
    </row>
    <row r="1098" spans="1:97">
      <c r="A1098" s="63" t="s">
        <v>3591</v>
      </c>
      <c r="B1098" s="63" t="s">
        <v>4662</v>
      </c>
      <c r="C1098" s="63">
        <v>3651</v>
      </c>
      <c r="D1098" s="19" t="s">
        <v>3782</v>
      </c>
      <c r="E1098" s="63" t="s">
        <v>1707</v>
      </c>
      <c r="F1098" s="63" t="s">
        <v>1717</v>
      </c>
      <c r="G1098" s="65" t="s">
        <v>3609</v>
      </c>
      <c r="H1098" s="65">
        <v>29</v>
      </c>
      <c r="I1098" s="65">
        <v>20</v>
      </c>
      <c r="J1098" s="65">
        <v>95</v>
      </c>
      <c r="K1098" s="23">
        <v>41.684019999999997</v>
      </c>
      <c r="L1098" s="23">
        <v>-108.12693899999999</v>
      </c>
      <c r="M1098" s="61" t="s">
        <v>4663</v>
      </c>
      <c r="N1098" s="63" t="s">
        <v>4664</v>
      </c>
      <c r="O1098" s="63"/>
      <c r="P1098" s="63" t="s">
        <v>1085</v>
      </c>
      <c r="Q1098" s="63"/>
      <c r="R1098" s="63"/>
      <c r="S1098" s="55"/>
      <c r="T1098" s="63"/>
      <c r="U1098" s="66" t="s">
        <v>4665</v>
      </c>
      <c r="V1098" s="63"/>
      <c r="W1098" s="66">
        <v>9445</v>
      </c>
      <c r="X1098" s="66">
        <v>9405</v>
      </c>
      <c r="Y1098" s="63" t="s">
        <v>3852</v>
      </c>
      <c r="Z1098" s="64">
        <v>37357</v>
      </c>
      <c r="AA1098" s="63">
        <v>7</v>
      </c>
      <c r="AB1098" s="63"/>
      <c r="AC1098" s="63">
        <v>400</v>
      </c>
      <c r="AD1098" s="63">
        <v>131</v>
      </c>
      <c r="AE1098" s="63">
        <v>4279</v>
      </c>
      <c r="AF1098" s="63"/>
      <c r="AG1098" s="63"/>
      <c r="AH1098" s="63">
        <v>6680</v>
      </c>
      <c r="AI1098" s="63">
        <v>1464</v>
      </c>
      <c r="AJ1098" s="63"/>
      <c r="AK1098" s="63"/>
      <c r="AL1098" s="63">
        <v>213</v>
      </c>
      <c r="AM1098" s="63">
        <v>13197</v>
      </c>
      <c r="AN1098" s="63"/>
      <c r="AO1098" s="63" t="s">
        <v>2693</v>
      </c>
      <c r="AP1098" s="17">
        <f t="shared" si="401"/>
        <v>19.96</v>
      </c>
      <c r="AQ1098" s="17">
        <f t="shared" si="402"/>
        <v>10.77999</v>
      </c>
      <c r="AR1098" s="17">
        <f t="shared" si="399"/>
        <v>186.13649999999998</v>
      </c>
      <c r="AS1098" s="17">
        <f t="shared" si="396"/>
        <v>0</v>
      </c>
      <c r="AT1098" s="17">
        <f t="shared" si="403"/>
        <v>216.87648999999999</v>
      </c>
      <c r="AU1098" s="5">
        <f t="shared" si="404"/>
        <v>188.44280000000001</v>
      </c>
      <c r="AV1098" s="5">
        <f t="shared" si="405"/>
        <v>23.994959999999999</v>
      </c>
      <c r="AW1098" s="5">
        <f t="shared" si="417"/>
        <v>0</v>
      </c>
      <c r="AX1098" s="5">
        <f t="shared" si="418"/>
        <v>0</v>
      </c>
      <c r="AY1098" s="5">
        <f t="shared" si="406"/>
        <v>4.43466</v>
      </c>
      <c r="AZ1098" s="5">
        <f t="shared" si="407"/>
        <v>216.87242000000001</v>
      </c>
      <c r="BA1098" s="7">
        <f t="shared" si="408"/>
        <v>9.3833088825156341E-6</v>
      </c>
      <c r="BB1098" s="62">
        <f t="shared" si="409"/>
        <v>13167</v>
      </c>
      <c r="BC1098" s="28">
        <f t="shared" si="410"/>
        <v>-1.137915339098771E-3</v>
      </c>
      <c r="BD1098" s="32">
        <f t="shared" si="411"/>
        <v>9.2033949830154491E-2</v>
      </c>
      <c r="BE1098" s="32">
        <f t="shared" si="412"/>
        <v>4.9705664270018386E-2</v>
      </c>
      <c r="BF1098" s="35">
        <f t="shared" si="413"/>
        <v>0.85826038589982712</v>
      </c>
      <c r="BG1098" s="36">
        <f t="shared" si="414"/>
        <v>0.86891085551588354</v>
      </c>
      <c r="BH1098" s="33">
        <f t="shared" si="415"/>
        <v>0.11064090122662899</v>
      </c>
      <c r="BI1098" s="33">
        <f t="shared" si="416"/>
        <v>2.0448243257487512E-2</v>
      </c>
      <c r="BJ1098" s="63"/>
      <c r="BK1098" s="63">
        <v>30</v>
      </c>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t="s">
        <v>3852</v>
      </c>
      <c r="CN1098" s="63">
        <v>20020411</v>
      </c>
      <c r="CO1098" s="63" t="s">
        <v>2689</v>
      </c>
      <c r="CP1098" s="66"/>
      <c r="CQ1098" s="64">
        <v>37370</v>
      </c>
      <c r="CR1098" s="78" t="s">
        <v>2043</v>
      </c>
      <c r="CS1098" s="78" t="s">
        <v>6954</v>
      </c>
    </row>
    <row r="1099" spans="1:97">
      <c r="A1099" s="63" t="s">
        <v>3591</v>
      </c>
      <c r="B1099" s="63" t="s">
        <v>25</v>
      </c>
      <c r="C1099" s="63">
        <v>3843</v>
      </c>
      <c r="D1099" s="19" t="s">
        <v>3782</v>
      </c>
      <c r="E1099" s="63" t="s">
        <v>1707</v>
      </c>
      <c r="F1099" s="63" t="s">
        <v>2314</v>
      </c>
      <c r="G1099" s="65" t="s">
        <v>3599</v>
      </c>
      <c r="H1099" s="65">
        <v>30</v>
      </c>
      <c r="I1099" s="65">
        <v>21</v>
      </c>
      <c r="J1099" s="65">
        <v>93</v>
      </c>
      <c r="K1099" s="23">
        <v>41.759720000000002</v>
      </c>
      <c r="L1099" s="23">
        <v>-107.964444</v>
      </c>
      <c r="M1099" s="61" t="s">
        <v>26</v>
      </c>
      <c r="N1099" s="63" t="s">
        <v>27</v>
      </c>
      <c r="O1099" s="63"/>
      <c r="P1099" s="63" t="s">
        <v>1085</v>
      </c>
      <c r="Q1099" s="63"/>
      <c r="R1099" s="63"/>
      <c r="S1099" s="55"/>
      <c r="T1099" s="63"/>
      <c r="U1099" s="66" t="s">
        <v>28</v>
      </c>
      <c r="V1099" s="63"/>
      <c r="W1099" s="66">
        <v>10745</v>
      </c>
      <c r="X1099" s="66">
        <v>10629</v>
      </c>
      <c r="Y1099" s="63"/>
      <c r="Z1099" s="64">
        <v>36972</v>
      </c>
      <c r="AA1099" s="63">
        <v>6.72</v>
      </c>
      <c r="AB1099" s="63"/>
      <c r="AC1099" s="63">
        <v>5</v>
      </c>
      <c r="AD1099" s="63">
        <v>2.4</v>
      </c>
      <c r="AE1099" s="63">
        <v>1860</v>
      </c>
      <c r="AF1099" s="63">
        <v>48</v>
      </c>
      <c r="AG1099" s="63"/>
      <c r="AH1099" s="63">
        <v>1730</v>
      </c>
      <c r="AI1099" s="63">
        <v>1060</v>
      </c>
      <c r="AJ1099" s="63"/>
      <c r="AK1099" s="63"/>
      <c r="AL1099" s="63">
        <v>250</v>
      </c>
      <c r="AM1099" s="63">
        <v>4720</v>
      </c>
      <c r="AN1099" s="63"/>
      <c r="AO1099" s="63" t="s">
        <v>6051</v>
      </c>
      <c r="AP1099" s="17">
        <f t="shared" si="401"/>
        <v>0.2495</v>
      </c>
      <c r="AQ1099" s="17">
        <f t="shared" si="402"/>
        <v>0.197496</v>
      </c>
      <c r="AR1099" s="17">
        <f t="shared" si="399"/>
        <v>80.91</v>
      </c>
      <c r="AS1099" s="17">
        <f t="shared" si="396"/>
        <v>1.22784</v>
      </c>
      <c r="AT1099" s="17">
        <f t="shared" si="403"/>
        <v>82.584835999999996</v>
      </c>
      <c r="AU1099" s="5">
        <f t="shared" si="404"/>
        <v>48.8033</v>
      </c>
      <c r="AV1099" s="5">
        <f t="shared" si="405"/>
        <v>17.373399999999997</v>
      </c>
      <c r="AW1099" s="5">
        <f t="shared" si="417"/>
        <v>0</v>
      </c>
      <c r="AX1099" s="5">
        <f t="shared" si="418"/>
        <v>0</v>
      </c>
      <c r="AY1099" s="5">
        <f t="shared" si="406"/>
        <v>5.2050000000000001</v>
      </c>
      <c r="AZ1099" s="5">
        <f t="shared" si="407"/>
        <v>71.381699999999995</v>
      </c>
      <c r="BA1099" s="7">
        <f t="shared" si="408"/>
        <v>7.2763447766338016E-2</v>
      </c>
      <c r="BB1099" s="62">
        <f t="shared" si="409"/>
        <v>4955.3999999999996</v>
      </c>
      <c r="BC1099" s="28">
        <f t="shared" si="410"/>
        <v>2.4329743473138026E-2</v>
      </c>
      <c r="BD1099" s="32">
        <f t="shared" si="411"/>
        <v>3.0211357445814871E-3</v>
      </c>
      <c r="BE1099" s="32">
        <f t="shared" si="412"/>
        <v>2.3914317635746109E-3</v>
      </c>
      <c r="BF1099" s="35">
        <f t="shared" si="413"/>
        <v>0.99458743249184389</v>
      </c>
      <c r="BG1099" s="37">
        <f t="shared" si="414"/>
        <v>0.6836948405543718</v>
      </c>
      <c r="BH1099" s="33">
        <f t="shared" si="415"/>
        <v>0.24338731075331629</v>
      </c>
      <c r="BI1099" s="33">
        <f t="shared" si="416"/>
        <v>7.2917848692311896E-2</v>
      </c>
      <c r="BJ1099" s="63"/>
      <c r="BK1099" s="63">
        <v>32</v>
      </c>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v>20010322</v>
      </c>
      <c r="CO1099" s="63" t="s">
        <v>29</v>
      </c>
      <c r="CP1099" s="66"/>
      <c r="CQ1099" s="64">
        <v>37006</v>
      </c>
      <c r="CR1099" s="78" t="s">
        <v>2043</v>
      </c>
      <c r="CS1099" s="78" t="s">
        <v>6954</v>
      </c>
    </row>
    <row r="1100" spans="1:97">
      <c r="A1100" s="63" t="s">
        <v>3591</v>
      </c>
      <c r="B1100" s="63" t="s">
        <v>83</v>
      </c>
      <c r="C1100" s="63">
        <v>3593</v>
      </c>
      <c r="D1100" s="19" t="s">
        <v>3782</v>
      </c>
      <c r="E1100" s="63" t="s">
        <v>1707</v>
      </c>
      <c r="F1100" s="63" t="s">
        <v>1717</v>
      </c>
      <c r="G1100" s="65" t="s">
        <v>3598</v>
      </c>
      <c r="H1100" s="65">
        <v>19</v>
      </c>
      <c r="I1100" s="65">
        <v>21</v>
      </c>
      <c r="J1100" s="65">
        <v>94</v>
      </c>
      <c r="K1100" s="23">
        <v>41.774317000000003</v>
      </c>
      <c r="L1100" s="23">
        <v>-108.070275</v>
      </c>
      <c r="M1100" s="61" t="s">
        <v>84</v>
      </c>
      <c r="N1100" s="63" t="s">
        <v>85</v>
      </c>
      <c r="O1100" s="63"/>
      <c r="P1100" s="63" t="s">
        <v>1085</v>
      </c>
      <c r="Q1100" s="63"/>
      <c r="R1100" s="63"/>
      <c r="S1100" s="55"/>
      <c r="T1100" s="63"/>
      <c r="U1100" s="66" t="s">
        <v>86</v>
      </c>
      <c r="V1100" s="63"/>
      <c r="W1100" s="66">
        <v>10530</v>
      </c>
      <c r="X1100" s="66">
        <v>10340</v>
      </c>
      <c r="Y1100" s="63" t="s">
        <v>3852</v>
      </c>
      <c r="Z1100" s="64">
        <v>37671</v>
      </c>
      <c r="AA1100" s="63">
        <v>7</v>
      </c>
      <c r="AB1100" s="63"/>
      <c r="AC1100" s="63">
        <v>432</v>
      </c>
      <c r="AD1100" s="63">
        <v>39</v>
      </c>
      <c r="AE1100" s="63">
        <v>6588</v>
      </c>
      <c r="AF1100" s="63"/>
      <c r="AG1100" s="63"/>
      <c r="AH1100" s="63">
        <v>10260</v>
      </c>
      <c r="AI1100" s="63">
        <v>1098</v>
      </c>
      <c r="AJ1100" s="63"/>
      <c r="AK1100" s="63"/>
      <c r="AL1100" s="63">
        <v>188</v>
      </c>
      <c r="AM1100" s="63">
        <v>18619</v>
      </c>
      <c r="AN1100" s="63"/>
      <c r="AO1100" s="63" t="s">
        <v>2693</v>
      </c>
      <c r="AP1100" s="17">
        <f t="shared" si="401"/>
        <v>21.556799999999999</v>
      </c>
      <c r="AQ1100" s="17">
        <f t="shared" si="402"/>
        <v>3.2093099999999999</v>
      </c>
      <c r="AR1100" s="17">
        <f t="shared" si="399"/>
        <v>286.57799999999997</v>
      </c>
      <c r="AS1100" s="17">
        <f t="shared" si="396"/>
        <v>0</v>
      </c>
      <c r="AT1100" s="17">
        <f t="shared" si="403"/>
        <v>311.34411</v>
      </c>
      <c r="AU1100" s="5">
        <f t="shared" si="404"/>
        <v>289.43459999999999</v>
      </c>
      <c r="AV1100" s="5">
        <f t="shared" si="405"/>
        <v>17.996219999999997</v>
      </c>
      <c r="AW1100" s="5">
        <f t="shared" si="417"/>
        <v>0</v>
      </c>
      <c r="AX1100" s="5">
        <f t="shared" si="418"/>
        <v>0</v>
      </c>
      <c r="AY1100" s="5">
        <f t="shared" si="406"/>
        <v>3.9141600000000003</v>
      </c>
      <c r="AZ1100" s="5">
        <f t="shared" si="407"/>
        <v>311.34497999999996</v>
      </c>
      <c r="BA1100" s="7">
        <f t="shared" si="408"/>
        <v>-1.3971659596019438E-6</v>
      </c>
      <c r="BB1100" s="62">
        <f t="shared" si="409"/>
        <v>18605</v>
      </c>
      <c r="BC1100" s="28">
        <f t="shared" si="410"/>
        <v>-3.7610143993122719E-4</v>
      </c>
      <c r="BD1100" s="32">
        <f t="shared" si="411"/>
        <v>6.9237860321173253E-2</v>
      </c>
      <c r="BE1100" s="32">
        <f t="shared" si="412"/>
        <v>1.0307919427157301E-2</v>
      </c>
      <c r="BF1100" s="35">
        <f t="shared" si="413"/>
        <v>0.92045422025166934</v>
      </c>
      <c r="BG1100" s="36">
        <f t="shared" si="414"/>
        <v>0.92962667970429469</v>
      </c>
      <c r="BH1100" s="33">
        <f t="shared" si="415"/>
        <v>5.780154219926719E-2</v>
      </c>
      <c r="BI1100" s="33">
        <f t="shared" si="416"/>
        <v>1.2571778096438236E-2</v>
      </c>
      <c r="BJ1100" s="63"/>
      <c r="BK1100" s="63">
        <v>14</v>
      </c>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t="s">
        <v>3852</v>
      </c>
      <c r="CN1100" s="63">
        <v>20030219</v>
      </c>
      <c r="CO1100" s="63" t="s">
        <v>2689</v>
      </c>
      <c r="CP1100" s="66"/>
      <c r="CQ1100" s="64">
        <v>37677</v>
      </c>
      <c r="CR1100" s="78" t="s">
        <v>2043</v>
      </c>
      <c r="CS1100" s="78" t="s">
        <v>6954</v>
      </c>
    </row>
    <row r="1101" spans="1:97">
      <c r="A1101" s="63" t="s">
        <v>3591</v>
      </c>
      <c r="B1101" s="63" t="s">
        <v>79</v>
      </c>
      <c r="C1101" s="63">
        <v>3588</v>
      </c>
      <c r="D1101" s="19" t="s">
        <v>3782</v>
      </c>
      <c r="E1101" s="63" t="s">
        <v>1707</v>
      </c>
      <c r="F1101" s="63" t="s">
        <v>1717</v>
      </c>
      <c r="G1101" s="65" t="s">
        <v>3606</v>
      </c>
      <c r="H1101" s="65">
        <v>31</v>
      </c>
      <c r="I1101" s="65">
        <v>21</v>
      </c>
      <c r="J1101" s="65">
        <v>94</v>
      </c>
      <c r="K1101" s="23">
        <v>41.752180000000003</v>
      </c>
      <c r="L1101" s="23">
        <v>-108.08045300000001</v>
      </c>
      <c r="M1101" s="61" t="s">
        <v>80</v>
      </c>
      <c r="N1101" s="63" t="s">
        <v>81</v>
      </c>
      <c r="O1101" s="63"/>
      <c r="P1101" s="63" t="s">
        <v>1085</v>
      </c>
      <c r="Q1101" s="63"/>
      <c r="R1101" s="63"/>
      <c r="S1101" s="55"/>
      <c r="T1101" s="63"/>
      <c r="U1101" s="66" t="s">
        <v>6367</v>
      </c>
      <c r="V1101" s="63"/>
      <c r="W1101" s="66">
        <v>10115</v>
      </c>
      <c r="X1101" s="66">
        <v>10035</v>
      </c>
      <c r="Y1101" s="63" t="s">
        <v>3852</v>
      </c>
      <c r="Z1101" s="64">
        <v>37357</v>
      </c>
      <c r="AA1101" s="63">
        <v>7</v>
      </c>
      <c r="AB1101" s="63"/>
      <c r="AC1101" s="63">
        <v>208</v>
      </c>
      <c r="AD1101" s="63">
        <v>223</v>
      </c>
      <c r="AE1101" s="63">
        <v>6109</v>
      </c>
      <c r="AF1101" s="63"/>
      <c r="AG1101" s="63"/>
      <c r="AH1101" s="63">
        <v>8940</v>
      </c>
      <c r="AI1101" s="63">
        <v>1830</v>
      </c>
      <c r="AJ1101" s="63"/>
      <c r="AK1101" s="63"/>
      <c r="AL1101" s="63">
        <v>590</v>
      </c>
      <c r="AM1101" s="63">
        <v>17930</v>
      </c>
      <c r="AN1101" s="63"/>
      <c r="AO1101" s="63" t="s">
        <v>82</v>
      </c>
      <c r="AP1101" s="17">
        <f t="shared" si="401"/>
        <v>10.379200000000001</v>
      </c>
      <c r="AQ1101" s="17">
        <f t="shared" si="402"/>
        <v>18.350670000000001</v>
      </c>
      <c r="AR1101" s="17">
        <f t="shared" si="399"/>
        <v>265.74149999999997</v>
      </c>
      <c r="AS1101" s="17">
        <f t="shared" si="396"/>
        <v>0</v>
      </c>
      <c r="AT1101" s="17">
        <f t="shared" si="403"/>
        <v>294.47136999999998</v>
      </c>
      <c r="AU1101" s="5">
        <f t="shared" si="404"/>
        <v>252.19739999999999</v>
      </c>
      <c r="AV1101" s="5">
        <f t="shared" si="405"/>
        <v>29.993699999999997</v>
      </c>
      <c r="AW1101" s="5">
        <f t="shared" si="417"/>
        <v>0</v>
      </c>
      <c r="AX1101" s="5">
        <f t="shared" si="418"/>
        <v>0</v>
      </c>
      <c r="AY1101" s="5">
        <f t="shared" si="406"/>
        <v>12.283800000000001</v>
      </c>
      <c r="AZ1101" s="5">
        <f t="shared" si="407"/>
        <v>294.47489999999999</v>
      </c>
      <c r="BA1101" s="7">
        <f t="shared" si="408"/>
        <v>-5.9937555933787036E-6</v>
      </c>
      <c r="BB1101" s="62">
        <f t="shared" si="409"/>
        <v>17900</v>
      </c>
      <c r="BC1101" s="28">
        <f t="shared" si="410"/>
        <v>-8.3728718950600055E-4</v>
      </c>
      <c r="BD1101" s="32">
        <f t="shared" si="411"/>
        <v>3.524689004571141E-2</v>
      </c>
      <c r="BE1101" s="32">
        <f t="shared" si="412"/>
        <v>6.2317331562657528E-2</v>
      </c>
      <c r="BF1101" s="35">
        <f t="shared" si="413"/>
        <v>0.90243577839163103</v>
      </c>
      <c r="BG1101" s="36">
        <f t="shared" si="414"/>
        <v>0.85643088765799735</v>
      </c>
      <c r="BH1101" s="33">
        <f t="shared" si="415"/>
        <v>0.10185486097456863</v>
      </c>
      <c r="BI1101" s="33">
        <f t="shared" si="416"/>
        <v>4.1714251367434035E-2</v>
      </c>
      <c r="BJ1101" s="63"/>
      <c r="BK1101" s="63">
        <v>30</v>
      </c>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t="s">
        <v>3852</v>
      </c>
      <c r="CN1101" s="63">
        <v>2002411</v>
      </c>
      <c r="CO1101" s="63" t="s">
        <v>2689</v>
      </c>
      <c r="CP1101" s="66"/>
      <c r="CQ1101" s="64">
        <v>37370</v>
      </c>
      <c r="CR1101" s="78" t="s">
        <v>2043</v>
      </c>
      <c r="CS1101" s="78" t="s">
        <v>6954</v>
      </c>
    </row>
    <row r="1102" spans="1:97">
      <c r="A1102" s="63" t="s">
        <v>3591</v>
      </c>
      <c r="B1102" s="63" t="s">
        <v>34</v>
      </c>
      <c r="C1102" s="63">
        <v>3469</v>
      </c>
      <c r="D1102" s="19" t="s">
        <v>3782</v>
      </c>
      <c r="E1102" s="63" t="s">
        <v>1707</v>
      </c>
      <c r="F1102" s="63" t="s">
        <v>1717</v>
      </c>
      <c r="G1102" s="65" t="s">
        <v>3604</v>
      </c>
      <c r="H1102" s="65">
        <v>35</v>
      </c>
      <c r="I1102" s="65">
        <v>21</v>
      </c>
      <c r="J1102" s="65">
        <v>94</v>
      </c>
      <c r="K1102" s="23">
        <v>41.741903999999998</v>
      </c>
      <c r="L1102" s="23">
        <v>-108.002094</v>
      </c>
      <c r="M1102" s="61" t="s">
        <v>35</v>
      </c>
      <c r="N1102" s="63" t="s">
        <v>36</v>
      </c>
      <c r="O1102" s="63"/>
      <c r="P1102" s="63" t="s">
        <v>1085</v>
      </c>
      <c r="Q1102" s="63"/>
      <c r="R1102" s="63"/>
      <c r="S1102" s="55" t="str">
        <f>IF(U1102&gt;0,V1102-U1102,"")</f>
        <v/>
      </c>
      <c r="T1102" s="63"/>
      <c r="U1102" s="66"/>
      <c r="V1102" s="63"/>
      <c r="W1102" s="66">
        <v>10377</v>
      </c>
      <c r="X1102" s="66">
        <v>10340</v>
      </c>
      <c r="Y1102" s="63"/>
      <c r="Z1102" s="64">
        <v>36892</v>
      </c>
      <c r="AA1102" s="63">
        <v>7.05</v>
      </c>
      <c r="AB1102" s="63"/>
      <c r="AC1102" s="63">
        <v>25.5</v>
      </c>
      <c r="AD1102" s="63"/>
      <c r="AE1102" s="63">
        <v>2930</v>
      </c>
      <c r="AF1102" s="63">
        <v>27.7</v>
      </c>
      <c r="AG1102" s="63"/>
      <c r="AH1102" s="63">
        <v>4898</v>
      </c>
      <c r="AI1102" s="63">
        <v>1078</v>
      </c>
      <c r="AJ1102" s="63"/>
      <c r="AK1102" s="63"/>
      <c r="AL1102" s="63">
        <v>43</v>
      </c>
      <c r="AM1102" s="63">
        <v>10874</v>
      </c>
      <c r="AN1102" s="63"/>
      <c r="AO1102" s="63" t="s">
        <v>3553</v>
      </c>
      <c r="AP1102" s="17">
        <f t="shared" si="401"/>
        <v>1.2724500000000001</v>
      </c>
      <c r="AQ1102" s="17">
        <f t="shared" si="402"/>
        <v>0</v>
      </c>
      <c r="AR1102" s="17">
        <f t="shared" si="399"/>
        <v>127.455</v>
      </c>
      <c r="AS1102" s="17">
        <f t="shared" si="396"/>
        <v>0.70856599999999992</v>
      </c>
      <c r="AT1102" s="17">
        <f t="shared" si="403"/>
        <v>129.436016</v>
      </c>
      <c r="AU1102" s="5">
        <f t="shared" si="404"/>
        <v>138.17257999999998</v>
      </c>
      <c r="AV1102" s="5">
        <f t="shared" si="405"/>
        <v>17.668419999999998</v>
      </c>
      <c r="AW1102" s="5">
        <f t="shared" si="417"/>
        <v>0</v>
      </c>
      <c r="AX1102" s="5">
        <f t="shared" si="418"/>
        <v>0</v>
      </c>
      <c r="AY1102" s="5">
        <f t="shared" si="406"/>
        <v>0.89526000000000006</v>
      </c>
      <c r="AZ1102" s="5">
        <f t="shared" si="407"/>
        <v>156.73625999999999</v>
      </c>
      <c r="BA1102" s="7">
        <f t="shared" si="408"/>
        <v>-9.5397934354759059E-2</v>
      </c>
      <c r="BB1102" s="62">
        <f t="shared" si="409"/>
        <v>9002.2000000000007</v>
      </c>
      <c r="BC1102" s="28">
        <f t="shared" si="410"/>
        <v>-9.4172930439419975E-2</v>
      </c>
      <c r="BD1102" s="32">
        <f t="shared" si="411"/>
        <v>9.8307259395252096E-3</v>
      </c>
      <c r="BE1102" s="32">
        <f t="shared" si="412"/>
        <v>0</v>
      </c>
      <c r="BF1102" s="35">
        <f t="shared" si="413"/>
        <v>0.99016927406047484</v>
      </c>
      <c r="BG1102" s="36">
        <f t="shared" si="414"/>
        <v>0.88156103763098592</v>
      </c>
      <c r="BH1102" s="33">
        <f t="shared" si="415"/>
        <v>0.11272707413077229</v>
      </c>
      <c r="BI1102" s="33">
        <f t="shared" si="416"/>
        <v>5.7118882382417449E-3</v>
      </c>
      <c r="BJ1102" s="63"/>
      <c r="BK1102" s="63">
        <v>35.799999999999997</v>
      </c>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v>20010101</v>
      </c>
      <c r="CO1102" s="63" t="s">
        <v>3607</v>
      </c>
      <c r="CP1102" s="66"/>
      <c r="CQ1102" s="64">
        <v>36894</v>
      </c>
      <c r="CR1102" s="78" t="s">
        <v>2043</v>
      </c>
      <c r="CS1102" s="78" t="s">
        <v>6954</v>
      </c>
    </row>
    <row r="1103" spans="1:97">
      <c r="A1103" s="63" t="s">
        <v>3591</v>
      </c>
      <c r="B1103" s="63" t="s">
        <v>34</v>
      </c>
      <c r="C1103" s="63">
        <v>3470</v>
      </c>
      <c r="D1103" s="19" t="s">
        <v>3782</v>
      </c>
      <c r="E1103" s="63" t="s">
        <v>1707</v>
      </c>
      <c r="F1103" s="63" t="s">
        <v>1717</v>
      </c>
      <c r="G1103" s="65" t="s">
        <v>3594</v>
      </c>
      <c r="H1103" s="65">
        <v>35</v>
      </c>
      <c r="I1103" s="65">
        <v>21</v>
      </c>
      <c r="J1103" s="65">
        <v>94</v>
      </c>
      <c r="K1103" s="23">
        <v>41.752896</v>
      </c>
      <c r="L1103" s="23">
        <v>-108.00382500000001</v>
      </c>
      <c r="M1103" s="61" t="s">
        <v>65</v>
      </c>
      <c r="N1103" s="63" t="s">
        <v>66</v>
      </c>
      <c r="O1103" s="63"/>
      <c r="P1103" s="63" t="s">
        <v>1085</v>
      </c>
      <c r="Q1103" s="63"/>
      <c r="R1103" s="63"/>
      <c r="S1103" s="55" t="str">
        <f>IF(U1103&gt;0,V1103-U1103,"")</f>
        <v/>
      </c>
      <c r="T1103" s="63"/>
      <c r="U1103" s="66"/>
      <c r="V1103" s="63"/>
      <c r="W1103" s="66">
        <v>10471</v>
      </c>
      <c r="X1103" s="66">
        <v>10694</v>
      </c>
      <c r="Y1103" s="63"/>
      <c r="Z1103" s="64">
        <v>36892</v>
      </c>
      <c r="AA1103" s="63">
        <v>7.52</v>
      </c>
      <c r="AB1103" s="63"/>
      <c r="AC1103" s="63">
        <v>2.14</v>
      </c>
      <c r="AD1103" s="63"/>
      <c r="AE1103" s="63">
        <v>1860</v>
      </c>
      <c r="AF1103" s="63">
        <v>3.97</v>
      </c>
      <c r="AG1103" s="63"/>
      <c r="AH1103" s="63">
        <v>2499</v>
      </c>
      <c r="AI1103" s="63">
        <v>836</v>
      </c>
      <c r="AJ1103" s="63"/>
      <c r="AK1103" s="63"/>
      <c r="AL1103" s="63">
        <v>7</v>
      </c>
      <c r="AM1103" s="63">
        <v>4950</v>
      </c>
      <c r="AN1103" s="63"/>
      <c r="AO1103" s="63" t="s">
        <v>3553</v>
      </c>
      <c r="AP1103" s="17">
        <f t="shared" si="401"/>
        <v>0.10678600000000001</v>
      </c>
      <c r="AQ1103" s="17">
        <f t="shared" si="402"/>
        <v>0</v>
      </c>
      <c r="AR1103" s="17">
        <f t="shared" si="399"/>
        <v>80.91</v>
      </c>
      <c r="AS1103" s="17">
        <f t="shared" si="396"/>
        <v>0.10155259999999999</v>
      </c>
      <c r="AT1103" s="17">
        <f t="shared" si="403"/>
        <v>81.118338600000001</v>
      </c>
      <c r="AU1103" s="5">
        <f t="shared" si="404"/>
        <v>70.496790000000004</v>
      </c>
      <c r="AV1103" s="5">
        <f t="shared" si="405"/>
        <v>13.702039999999998</v>
      </c>
      <c r="AW1103" s="5">
        <f t="shared" si="417"/>
        <v>0</v>
      </c>
      <c r="AX1103" s="5">
        <f t="shared" si="418"/>
        <v>0</v>
      </c>
      <c r="AY1103" s="5">
        <f t="shared" si="406"/>
        <v>0.14574000000000001</v>
      </c>
      <c r="AZ1103" s="5">
        <f t="shared" si="407"/>
        <v>84.344570000000004</v>
      </c>
      <c r="BA1103" s="7">
        <f t="shared" si="408"/>
        <v>-1.9498215203017429E-2</v>
      </c>
      <c r="BB1103" s="62">
        <f t="shared" si="409"/>
        <v>5208.1100000000006</v>
      </c>
      <c r="BC1103" s="28">
        <f t="shared" si="410"/>
        <v>2.5409254280569966E-2</v>
      </c>
      <c r="BD1103" s="32">
        <f t="shared" si="411"/>
        <v>1.3164224248547419E-3</v>
      </c>
      <c r="BE1103" s="32">
        <f t="shared" si="412"/>
        <v>0</v>
      </c>
      <c r="BF1103" s="35">
        <f t="shared" si="413"/>
        <v>0.99868357757514525</v>
      </c>
      <c r="BG1103" s="36">
        <f t="shared" si="414"/>
        <v>0.83581895076351687</v>
      </c>
      <c r="BH1103" s="33">
        <f t="shared" si="415"/>
        <v>0.16245313717290868</v>
      </c>
      <c r="BI1103" s="33">
        <f t="shared" si="416"/>
        <v>1.7279120635744541E-3</v>
      </c>
      <c r="BJ1103" s="63"/>
      <c r="BK1103" s="63">
        <v>0</v>
      </c>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v>20010101</v>
      </c>
      <c r="CO1103" s="63" t="s">
        <v>3607</v>
      </c>
      <c r="CP1103" s="66"/>
      <c r="CQ1103" s="64">
        <v>36894</v>
      </c>
      <c r="CR1103" s="78" t="s">
        <v>2043</v>
      </c>
      <c r="CS1103" s="78" t="s">
        <v>6954</v>
      </c>
    </row>
    <row r="1104" spans="1:97">
      <c r="A1104" s="63" t="s">
        <v>3591</v>
      </c>
      <c r="B1104" s="63" t="s">
        <v>128</v>
      </c>
      <c r="C1104" s="63">
        <v>3885</v>
      </c>
      <c r="D1104" s="19" t="s">
        <v>3782</v>
      </c>
      <c r="E1104" s="63" t="s">
        <v>1707</v>
      </c>
      <c r="F1104" s="63" t="s">
        <v>1717</v>
      </c>
      <c r="G1104" s="65" t="s">
        <v>264</v>
      </c>
      <c r="H1104" s="65">
        <v>16</v>
      </c>
      <c r="I1104" s="65">
        <v>21</v>
      </c>
      <c r="J1104" s="65">
        <v>95</v>
      </c>
      <c r="K1104" s="23">
        <v>41.757660000000001</v>
      </c>
      <c r="L1104" s="23">
        <v>-108.107146</v>
      </c>
      <c r="M1104" s="61" t="s">
        <v>129</v>
      </c>
      <c r="N1104" s="63" t="s">
        <v>130</v>
      </c>
      <c r="O1104" s="63"/>
      <c r="P1104" s="63" t="s">
        <v>1085</v>
      </c>
      <c r="Q1104" s="63"/>
      <c r="R1104" s="63"/>
      <c r="S1104" s="55"/>
      <c r="T1104" s="63"/>
      <c r="U1104" s="66" t="s">
        <v>131</v>
      </c>
      <c r="V1104" s="63"/>
      <c r="W1104" s="66">
        <v>9835</v>
      </c>
      <c r="X1104" s="66">
        <v>9727</v>
      </c>
      <c r="Y1104" s="63"/>
      <c r="Z1104" s="64">
        <v>37679</v>
      </c>
      <c r="AA1104" s="63">
        <v>7.99</v>
      </c>
      <c r="AB1104" s="63"/>
      <c r="AC1104" s="63">
        <v>16.600000000000001</v>
      </c>
      <c r="AD1104" s="63">
        <v>8.6999999999999993</v>
      </c>
      <c r="AE1104" s="63">
        <v>4740</v>
      </c>
      <c r="AF1104" s="63">
        <v>62.7</v>
      </c>
      <c r="AG1104" s="63"/>
      <c r="AH1104" s="63">
        <v>6470</v>
      </c>
      <c r="AI1104" s="63">
        <v>2660</v>
      </c>
      <c r="AJ1104" s="63"/>
      <c r="AK1104" s="63"/>
      <c r="AL1104" s="63">
        <v>75</v>
      </c>
      <c r="AM1104" s="63">
        <v>14400</v>
      </c>
      <c r="AN1104" s="63"/>
      <c r="AO1104" s="63" t="s">
        <v>6051</v>
      </c>
      <c r="AP1104" s="17">
        <f t="shared" si="401"/>
        <v>0.82834000000000008</v>
      </c>
      <c r="AQ1104" s="17">
        <f t="shared" si="402"/>
        <v>0.71592299999999998</v>
      </c>
      <c r="AR1104" s="17">
        <f t="shared" si="399"/>
        <v>206.19</v>
      </c>
      <c r="AS1104" s="17">
        <f t="shared" si="396"/>
        <v>1.603866</v>
      </c>
      <c r="AT1104" s="17">
        <f t="shared" si="403"/>
        <v>209.33812900000001</v>
      </c>
      <c r="AU1104" s="5">
        <f t="shared" si="404"/>
        <v>182.5187</v>
      </c>
      <c r="AV1104" s="5">
        <f t="shared" si="405"/>
        <v>43.597399999999993</v>
      </c>
      <c r="AW1104" s="5">
        <f t="shared" si="417"/>
        <v>0</v>
      </c>
      <c r="AX1104" s="5">
        <f t="shared" si="418"/>
        <v>0</v>
      </c>
      <c r="AY1104" s="5">
        <f t="shared" si="406"/>
        <v>1.5615000000000001</v>
      </c>
      <c r="AZ1104" s="5">
        <f t="shared" si="407"/>
        <v>227.67759999999998</v>
      </c>
      <c r="BA1104" s="7">
        <f t="shared" si="408"/>
        <v>-4.1965242399776365E-2</v>
      </c>
      <c r="BB1104" s="62">
        <f t="shared" si="409"/>
        <v>14033</v>
      </c>
      <c r="BC1104" s="28">
        <f t="shared" si="410"/>
        <v>-1.2907537016846621E-2</v>
      </c>
      <c r="BD1104" s="32">
        <f t="shared" si="411"/>
        <v>3.956947565916193E-3</v>
      </c>
      <c r="BE1104" s="32">
        <f t="shared" si="412"/>
        <v>3.4199359830907822E-3</v>
      </c>
      <c r="BF1104" s="35">
        <f t="shared" si="413"/>
        <v>0.99262311645099299</v>
      </c>
      <c r="BG1104" s="36">
        <f t="shared" si="414"/>
        <v>0.80165418117548681</v>
      </c>
      <c r="BH1104" s="33">
        <f t="shared" si="415"/>
        <v>0.19148743662090603</v>
      </c>
      <c r="BI1104" s="33">
        <f t="shared" si="416"/>
        <v>6.8583822036072072E-3</v>
      </c>
      <c r="BJ1104" s="63"/>
      <c r="BK1104" s="63">
        <v>21.9</v>
      </c>
      <c r="BL1104" s="63"/>
      <c r="BM1104" s="63">
        <v>12205</v>
      </c>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v>20030227</v>
      </c>
      <c r="CO1104" s="63" t="s">
        <v>132</v>
      </c>
      <c r="CP1104" s="66"/>
      <c r="CQ1104" s="64">
        <v>37685</v>
      </c>
      <c r="CR1104" s="78" t="s">
        <v>2043</v>
      </c>
      <c r="CS1104" s="78" t="s">
        <v>6954</v>
      </c>
    </row>
    <row r="1105" spans="1:97">
      <c r="A1105" s="63" t="s">
        <v>3591</v>
      </c>
      <c r="B1105" s="63" t="s">
        <v>5744</v>
      </c>
      <c r="C1105" s="63">
        <v>5520</v>
      </c>
      <c r="D1105" s="19" t="s">
        <v>3782</v>
      </c>
      <c r="E1105" s="63" t="s">
        <v>1707</v>
      </c>
      <c r="F1105" s="63" t="s">
        <v>7278</v>
      </c>
      <c r="G1105" s="65" t="s">
        <v>3594</v>
      </c>
      <c r="H1105" s="65">
        <v>14</v>
      </c>
      <c r="I1105" s="65">
        <v>23</v>
      </c>
      <c r="J1105" s="65">
        <v>95</v>
      </c>
      <c r="K1105" s="23">
        <v>41.97231</v>
      </c>
      <c r="L1105" s="23">
        <v>-108.12086600000001</v>
      </c>
      <c r="M1105" s="61" t="s">
        <v>5745</v>
      </c>
      <c r="N1105" s="63" t="s">
        <v>5746</v>
      </c>
      <c r="O1105" s="63"/>
      <c r="P1105" s="63" t="s">
        <v>1085</v>
      </c>
      <c r="Q1105" s="63"/>
      <c r="R1105" s="63"/>
      <c r="S1105" s="55">
        <f>IF(U1105&gt;0,V1105-U1105,"")</f>
        <v>746</v>
      </c>
      <c r="T1105" s="63"/>
      <c r="U1105" s="66">
        <v>11176</v>
      </c>
      <c r="V1105" s="63">
        <v>11922</v>
      </c>
      <c r="W1105" s="66">
        <v>12286</v>
      </c>
      <c r="X1105" s="66">
        <v>12195</v>
      </c>
      <c r="Y1105" s="63" t="s">
        <v>3788</v>
      </c>
      <c r="Z1105" s="64"/>
      <c r="AA1105" s="63">
        <v>8.83</v>
      </c>
      <c r="AB1105" s="63"/>
      <c r="AC1105" s="63">
        <v>1</v>
      </c>
      <c r="AD1105" s="63">
        <v>0</v>
      </c>
      <c r="AE1105" s="63">
        <v>734</v>
      </c>
      <c r="AF1105" s="63">
        <v>0</v>
      </c>
      <c r="AG1105" s="63"/>
      <c r="AH1105" s="63">
        <v>60</v>
      </c>
      <c r="AI1105" s="63">
        <v>1596</v>
      </c>
      <c r="AJ1105" s="63">
        <v>8</v>
      </c>
      <c r="AK1105" s="63">
        <v>0</v>
      </c>
      <c r="AL1105" s="63">
        <v>200</v>
      </c>
      <c r="AM1105" s="63">
        <v>2595</v>
      </c>
      <c r="AN1105" s="63"/>
      <c r="AO1105" s="63" t="s">
        <v>7294</v>
      </c>
      <c r="AP1105" s="17">
        <f t="shared" si="401"/>
        <v>4.99E-2</v>
      </c>
      <c r="AQ1105" s="17">
        <f t="shared" si="402"/>
        <v>0</v>
      </c>
      <c r="AR1105" s="17">
        <f t="shared" si="399"/>
        <v>31.928999999999998</v>
      </c>
      <c r="AS1105" s="17">
        <f t="shared" si="396"/>
        <v>0</v>
      </c>
      <c r="AT1105" s="17">
        <f t="shared" si="403"/>
        <v>31.978899999999999</v>
      </c>
      <c r="AU1105" s="5">
        <f t="shared" si="404"/>
        <v>1.6925999999999999</v>
      </c>
      <c r="AV1105" s="5">
        <f t="shared" si="405"/>
        <v>26.158439999999999</v>
      </c>
      <c r="AW1105" s="5">
        <f t="shared" si="417"/>
        <v>0.26663999999999999</v>
      </c>
      <c r="AX1105" s="5">
        <f t="shared" si="418"/>
        <v>0</v>
      </c>
      <c r="AY1105" s="5">
        <f t="shared" si="406"/>
        <v>4.1640000000000006</v>
      </c>
      <c r="AZ1105" s="5">
        <f t="shared" si="407"/>
        <v>32.281679999999994</v>
      </c>
      <c r="BA1105" s="7">
        <f t="shared" si="408"/>
        <v>-4.7117533019464652E-3</v>
      </c>
      <c r="BB1105" s="62">
        <f t="shared" si="409"/>
        <v>2599</v>
      </c>
      <c r="BC1105" s="28">
        <f t="shared" si="410"/>
        <v>7.7011936850211781E-4</v>
      </c>
      <c r="BD1105" s="32">
        <f t="shared" si="411"/>
        <v>1.5604038913158364E-3</v>
      </c>
      <c r="BE1105" s="32">
        <f t="shared" si="412"/>
        <v>0</v>
      </c>
      <c r="BF1105" s="35">
        <f t="shared" si="413"/>
        <v>0.99843959610868416</v>
      </c>
      <c r="BG1105" s="33">
        <f t="shared" si="414"/>
        <v>5.2432215423732602E-2</v>
      </c>
      <c r="BH1105" s="36">
        <f t="shared" si="415"/>
        <v>0.81031842208955673</v>
      </c>
      <c r="BI1105" s="33">
        <f t="shared" si="416"/>
        <v>0.12898956931609512</v>
      </c>
      <c r="BJ1105" s="63">
        <v>0</v>
      </c>
      <c r="BK1105" s="63">
        <v>5</v>
      </c>
      <c r="BL1105" s="63">
        <v>0</v>
      </c>
      <c r="BM1105" s="63">
        <v>0</v>
      </c>
      <c r="BN1105" s="63">
        <v>0</v>
      </c>
      <c r="BO1105" s="63">
        <v>0</v>
      </c>
      <c r="BP1105" s="63">
        <v>0</v>
      </c>
      <c r="BQ1105" s="63">
        <v>0</v>
      </c>
      <c r="BR1105" s="63">
        <v>0</v>
      </c>
      <c r="BS1105" s="63">
        <v>0</v>
      </c>
      <c r="BT1105" s="63">
        <v>0</v>
      </c>
      <c r="BU1105" s="63">
        <v>0</v>
      </c>
      <c r="BV1105" s="63">
        <v>0</v>
      </c>
      <c r="BW1105" s="63">
        <v>0</v>
      </c>
      <c r="BX1105" s="63"/>
      <c r="BY1105" s="63"/>
      <c r="BZ1105" s="63"/>
      <c r="CA1105" s="63"/>
      <c r="CB1105" s="63"/>
      <c r="CC1105" s="63"/>
      <c r="CD1105" s="63"/>
      <c r="CE1105" s="63"/>
      <c r="CF1105" s="63"/>
      <c r="CG1105" s="63"/>
      <c r="CH1105" s="63"/>
      <c r="CI1105" s="63"/>
      <c r="CJ1105" s="63"/>
      <c r="CK1105" s="63"/>
      <c r="CL1105" s="63"/>
      <c r="CM1105" s="63" t="s">
        <v>3820</v>
      </c>
      <c r="CN1105" s="63"/>
      <c r="CO1105" s="63" t="s">
        <v>3455</v>
      </c>
      <c r="CP1105" s="66"/>
      <c r="CQ1105" s="64">
        <v>39205</v>
      </c>
      <c r="CR1105" s="78" t="s">
        <v>2043</v>
      </c>
      <c r="CS1105" s="78" t="s">
        <v>6954</v>
      </c>
    </row>
    <row r="1106" spans="1:97">
      <c r="A1106" s="63" t="s">
        <v>3591</v>
      </c>
      <c r="B1106" s="63" t="s">
        <v>5744</v>
      </c>
      <c r="C1106" s="63">
        <v>3819</v>
      </c>
      <c r="D1106" s="19" t="s">
        <v>3782</v>
      </c>
      <c r="E1106" s="63" t="s">
        <v>1707</v>
      </c>
      <c r="F1106" s="63" t="s">
        <v>5747</v>
      </c>
      <c r="G1106" s="65" t="s">
        <v>3596</v>
      </c>
      <c r="H1106" s="65">
        <v>14</v>
      </c>
      <c r="I1106" s="65">
        <v>23</v>
      </c>
      <c r="J1106" s="65">
        <v>95</v>
      </c>
      <c r="K1106" s="23">
        <v>41.662730000000003</v>
      </c>
      <c r="L1106" s="23">
        <v>-107.93323599999999</v>
      </c>
      <c r="M1106" s="61" t="s">
        <v>5755</v>
      </c>
      <c r="N1106" s="63" t="s">
        <v>5756</v>
      </c>
      <c r="O1106" s="63"/>
      <c r="P1106" s="63" t="s">
        <v>1085</v>
      </c>
      <c r="Q1106" s="63"/>
      <c r="R1106" s="63"/>
      <c r="S1106" s="55"/>
      <c r="T1106" s="63"/>
      <c r="U1106" s="66" t="s">
        <v>5757</v>
      </c>
      <c r="V1106" s="63"/>
      <c r="W1106" s="66">
        <v>10825</v>
      </c>
      <c r="X1106" s="66">
        <v>9580</v>
      </c>
      <c r="Y1106" s="63"/>
      <c r="Z1106" s="64">
        <v>36282</v>
      </c>
      <c r="AA1106" s="63">
        <v>8.2899999999999991</v>
      </c>
      <c r="AB1106" s="63"/>
      <c r="AC1106" s="63">
        <v>18</v>
      </c>
      <c r="AD1106" s="63">
        <v>2</v>
      </c>
      <c r="AE1106" s="63">
        <v>3390</v>
      </c>
      <c r="AF1106" s="63">
        <v>64</v>
      </c>
      <c r="AG1106" s="63"/>
      <c r="AH1106" s="63">
        <v>3497</v>
      </c>
      <c r="AI1106" s="63">
        <v>2141</v>
      </c>
      <c r="AJ1106" s="63"/>
      <c r="AK1106" s="63"/>
      <c r="AL1106" s="63">
        <v>10</v>
      </c>
      <c r="AM1106" s="63">
        <v>7513</v>
      </c>
      <c r="AN1106" s="63"/>
      <c r="AO1106" s="63" t="s">
        <v>3454</v>
      </c>
      <c r="AP1106" s="17">
        <f t="shared" si="401"/>
        <v>0.8982</v>
      </c>
      <c r="AQ1106" s="17">
        <f t="shared" si="402"/>
        <v>0.16458</v>
      </c>
      <c r="AR1106" s="17">
        <f t="shared" si="399"/>
        <v>147.465</v>
      </c>
      <c r="AS1106" s="17">
        <f t="shared" si="396"/>
        <v>1.6371199999999999</v>
      </c>
      <c r="AT1106" s="17">
        <f t="shared" si="403"/>
        <v>150.16490000000002</v>
      </c>
      <c r="AU1106" s="5">
        <f t="shared" si="404"/>
        <v>98.650369999999995</v>
      </c>
      <c r="AV1106" s="5">
        <f t="shared" si="405"/>
        <v>35.090989999999998</v>
      </c>
      <c r="AW1106" s="5">
        <f t="shared" si="417"/>
        <v>0</v>
      </c>
      <c r="AX1106" s="5">
        <f t="shared" si="418"/>
        <v>0</v>
      </c>
      <c r="AY1106" s="5">
        <f t="shared" si="406"/>
        <v>0.20820000000000002</v>
      </c>
      <c r="AZ1106" s="5">
        <f t="shared" si="407"/>
        <v>133.94955999999999</v>
      </c>
      <c r="BA1106" s="7">
        <f t="shared" si="408"/>
        <v>5.707326547195108E-2</v>
      </c>
      <c r="BB1106" s="62">
        <f t="shared" si="409"/>
        <v>9122</v>
      </c>
      <c r="BC1106" s="28">
        <f t="shared" si="410"/>
        <v>9.6723775172828375E-2</v>
      </c>
      <c r="BD1106" s="32">
        <f t="shared" si="411"/>
        <v>5.9814244207534511E-3</v>
      </c>
      <c r="BE1106" s="32">
        <f t="shared" si="412"/>
        <v>1.0959951360138087E-3</v>
      </c>
      <c r="BF1106" s="35">
        <f t="shared" si="413"/>
        <v>0.99292258044323267</v>
      </c>
      <c r="BG1106" s="37">
        <f t="shared" si="414"/>
        <v>0.73647401305386895</v>
      </c>
      <c r="BH1106" s="33">
        <f t="shared" si="415"/>
        <v>0.26197167053031006</v>
      </c>
      <c r="BI1106" s="33">
        <f t="shared" si="416"/>
        <v>1.5543164158210003E-3</v>
      </c>
      <c r="BJ1106" s="63"/>
      <c r="BK1106" s="63">
        <v>2.57</v>
      </c>
      <c r="BL1106" s="63"/>
      <c r="BM1106" s="63"/>
      <c r="BN1106" s="63"/>
      <c r="BO1106" s="63">
        <v>204.44</v>
      </c>
      <c r="BP1106" s="63">
        <v>0.01</v>
      </c>
      <c r="BQ1106" s="63">
        <v>0</v>
      </c>
      <c r="BR1106" s="63">
        <v>0.04</v>
      </c>
      <c r="BS1106" s="63">
        <v>12.92</v>
      </c>
      <c r="BT1106" s="63">
        <v>0</v>
      </c>
      <c r="BU1106" s="63">
        <v>0.04</v>
      </c>
      <c r="BV1106" s="63">
        <v>0.04</v>
      </c>
      <c r="BW1106" s="63">
        <v>0.01</v>
      </c>
      <c r="BX1106" s="63"/>
      <c r="BY1106" s="63"/>
      <c r="BZ1106" s="63"/>
      <c r="CA1106" s="63">
        <v>0.09</v>
      </c>
      <c r="CB1106" s="63"/>
      <c r="CC1106" s="63"/>
      <c r="CD1106" s="63"/>
      <c r="CE1106" s="63">
        <v>0.04</v>
      </c>
      <c r="CF1106" s="63"/>
      <c r="CG1106" s="63">
        <v>0.11</v>
      </c>
      <c r="CH1106" s="63"/>
      <c r="CI1106" s="63"/>
      <c r="CJ1106" s="63"/>
      <c r="CK1106" s="63"/>
      <c r="CL1106" s="63"/>
      <c r="CM1106" s="63"/>
      <c r="CN1106" s="63">
        <v>19990502</v>
      </c>
      <c r="CO1106" s="63" t="s">
        <v>5758</v>
      </c>
      <c r="CP1106" s="66"/>
      <c r="CQ1106" s="64">
        <v>36308</v>
      </c>
      <c r="CR1106" s="78" t="s">
        <v>2043</v>
      </c>
      <c r="CS1106" s="78" t="s">
        <v>6954</v>
      </c>
    </row>
    <row r="1107" spans="1:97">
      <c r="A1107" s="63" t="s">
        <v>3591</v>
      </c>
      <c r="B1107" s="63" t="s">
        <v>5744</v>
      </c>
      <c r="C1107" s="63">
        <v>5521</v>
      </c>
      <c r="D1107" s="19" t="s">
        <v>3782</v>
      </c>
      <c r="E1107" s="63" t="s">
        <v>1707</v>
      </c>
      <c r="F1107" s="63" t="s">
        <v>5747</v>
      </c>
      <c r="G1107" s="65" t="s">
        <v>3596</v>
      </c>
      <c r="H1107" s="65">
        <v>14</v>
      </c>
      <c r="I1107" s="65">
        <v>23</v>
      </c>
      <c r="J1107" s="65">
        <v>95</v>
      </c>
      <c r="K1107" s="23">
        <v>42.133944</v>
      </c>
      <c r="L1107" s="23">
        <v>-110.049127</v>
      </c>
      <c r="M1107" s="61" t="s">
        <v>5748</v>
      </c>
      <c r="N1107" s="63" t="s">
        <v>5749</v>
      </c>
      <c r="O1107" s="63"/>
      <c r="P1107" s="63" t="s">
        <v>1085</v>
      </c>
      <c r="Q1107" s="63"/>
      <c r="R1107" s="63"/>
      <c r="S1107" s="55">
        <f>IF(U1107&gt;0,V1107-U1107,"")</f>
        <v>637</v>
      </c>
      <c r="T1107" s="63"/>
      <c r="U1107" s="66">
        <v>11251</v>
      </c>
      <c r="V1107" s="63">
        <v>11888</v>
      </c>
      <c r="W1107" s="66"/>
      <c r="X1107" s="66"/>
      <c r="Y1107" s="63" t="s">
        <v>3788</v>
      </c>
      <c r="Z1107" s="64"/>
      <c r="AA1107" s="63">
        <v>7.63</v>
      </c>
      <c r="AB1107" s="63"/>
      <c r="AC1107" s="63">
        <v>2</v>
      </c>
      <c r="AD1107" s="63">
        <v>0</v>
      </c>
      <c r="AE1107" s="63">
        <v>824</v>
      </c>
      <c r="AF1107" s="63">
        <v>0</v>
      </c>
      <c r="AG1107" s="63"/>
      <c r="AH1107" s="63">
        <v>60</v>
      </c>
      <c r="AI1107" s="63">
        <v>2098</v>
      </c>
      <c r="AJ1107" s="63">
        <v>0</v>
      </c>
      <c r="AK1107" s="63">
        <v>0</v>
      </c>
      <c r="AL1107" s="63">
        <v>0</v>
      </c>
      <c r="AM1107" s="63">
        <v>2985</v>
      </c>
      <c r="AN1107" s="63"/>
      <c r="AO1107" s="63" t="s">
        <v>7294</v>
      </c>
      <c r="AP1107" s="17">
        <f t="shared" si="401"/>
        <v>9.98E-2</v>
      </c>
      <c r="AQ1107" s="17">
        <f t="shared" si="402"/>
        <v>0</v>
      </c>
      <c r="AR1107" s="17">
        <f t="shared" si="399"/>
        <v>35.843999999999994</v>
      </c>
      <c r="AS1107" s="17">
        <f t="shared" si="396"/>
        <v>0</v>
      </c>
      <c r="AT1107" s="17">
        <f t="shared" si="403"/>
        <v>35.943799999999996</v>
      </c>
      <c r="AU1107" s="5">
        <f t="shared" si="404"/>
        <v>1.6925999999999999</v>
      </c>
      <c r="AV1107" s="5">
        <f t="shared" si="405"/>
        <v>34.386219999999994</v>
      </c>
      <c r="AW1107" s="5">
        <f t="shared" si="417"/>
        <v>0</v>
      </c>
      <c r="AX1107" s="5">
        <f t="shared" si="418"/>
        <v>0</v>
      </c>
      <c r="AY1107" s="5">
        <f t="shared" si="406"/>
        <v>0</v>
      </c>
      <c r="AZ1107" s="5">
        <f t="shared" si="407"/>
        <v>36.078819999999993</v>
      </c>
      <c r="BA1107" s="7">
        <f t="shared" si="408"/>
        <v>-1.874688813042309E-3</v>
      </c>
      <c r="BB1107" s="62">
        <f t="shared" si="409"/>
        <v>2984</v>
      </c>
      <c r="BC1107" s="28">
        <f t="shared" si="410"/>
        <v>-1.6753224995811694E-4</v>
      </c>
      <c r="BD1107" s="32">
        <f t="shared" si="411"/>
        <v>2.7765567357930995E-3</v>
      </c>
      <c r="BE1107" s="32">
        <f t="shared" si="412"/>
        <v>0</v>
      </c>
      <c r="BF1107" s="35">
        <f t="shared" si="413"/>
        <v>0.99722344326420687</v>
      </c>
      <c r="BG1107" s="33">
        <f t="shared" si="414"/>
        <v>4.691395117689548E-2</v>
      </c>
      <c r="BH1107" s="36">
        <f t="shared" si="415"/>
        <v>0.95308604882310455</v>
      </c>
      <c r="BI1107" s="33">
        <f t="shared" si="416"/>
        <v>0</v>
      </c>
      <c r="BJ1107" s="63">
        <v>0</v>
      </c>
      <c r="BK1107" s="63">
        <v>0.3</v>
      </c>
      <c r="BL1107" s="63">
        <v>0</v>
      </c>
      <c r="BM1107" s="63">
        <v>0</v>
      </c>
      <c r="BN1107" s="63">
        <v>0</v>
      </c>
      <c r="BO1107" s="63">
        <v>0</v>
      </c>
      <c r="BP1107" s="63">
        <v>0</v>
      </c>
      <c r="BQ1107" s="63">
        <v>0</v>
      </c>
      <c r="BR1107" s="63">
        <v>0</v>
      </c>
      <c r="BS1107" s="63">
        <v>0</v>
      </c>
      <c r="BT1107" s="63">
        <v>0</v>
      </c>
      <c r="BU1107" s="63">
        <v>0</v>
      </c>
      <c r="BV1107" s="63">
        <v>0</v>
      </c>
      <c r="BW1107" s="63">
        <v>0</v>
      </c>
      <c r="BX1107" s="63"/>
      <c r="BY1107" s="63"/>
      <c r="BZ1107" s="63"/>
      <c r="CA1107" s="63"/>
      <c r="CB1107" s="63"/>
      <c r="CC1107" s="63"/>
      <c r="CD1107" s="63"/>
      <c r="CE1107" s="63"/>
      <c r="CF1107" s="63"/>
      <c r="CG1107" s="63"/>
      <c r="CH1107" s="63"/>
      <c r="CI1107" s="63"/>
      <c r="CJ1107" s="63"/>
      <c r="CK1107" s="63"/>
      <c r="CL1107" s="63"/>
      <c r="CM1107" s="63" t="s">
        <v>5750</v>
      </c>
      <c r="CN1107" s="63"/>
      <c r="CO1107" s="63" t="s">
        <v>3455</v>
      </c>
      <c r="CP1107" s="66"/>
      <c r="CQ1107" s="64">
        <v>39205</v>
      </c>
      <c r="CR1107" s="78" t="s">
        <v>2038</v>
      </c>
      <c r="CS1107" s="78" t="s">
        <v>6954</v>
      </c>
    </row>
    <row r="1108" spans="1:97">
      <c r="A1108" s="63" t="s">
        <v>3591</v>
      </c>
      <c r="B1108" s="63" t="s">
        <v>6263</v>
      </c>
      <c r="C1108" s="63">
        <v>4389</v>
      </c>
      <c r="D1108" s="19" t="s">
        <v>3782</v>
      </c>
      <c r="E1108" s="63" t="s">
        <v>1707</v>
      </c>
      <c r="F1108" s="63" t="s">
        <v>1717</v>
      </c>
      <c r="G1108" s="65" t="s">
        <v>3604</v>
      </c>
      <c r="H1108" s="65">
        <v>32</v>
      </c>
      <c r="I1108" s="65">
        <v>26</v>
      </c>
      <c r="J1108" s="65">
        <v>97</v>
      </c>
      <c r="K1108" s="23">
        <v>42.179982000000003</v>
      </c>
      <c r="L1108" s="23">
        <v>-108.433807</v>
      </c>
      <c r="M1108" s="61" t="s">
        <v>6264</v>
      </c>
      <c r="N1108" s="63" t="s">
        <v>6265</v>
      </c>
      <c r="O1108" s="63"/>
      <c r="P1108" s="63" t="s">
        <v>1085</v>
      </c>
      <c r="Q1108" s="63"/>
      <c r="R1108" s="63"/>
      <c r="S1108" s="55" t="str">
        <f>IF(U1108&gt;0,V1108-U1108,"")</f>
        <v/>
      </c>
      <c r="T1108" s="63"/>
      <c r="U1108" s="66"/>
      <c r="V1108" s="63"/>
      <c r="W1108" s="66">
        <v>13761</v>
      </c>
      <c r="X1108" s="66">
        <v>13746</v>
      </c>
      <c r="Y1108" s="63"/>
      <c r="Z1108" s="64">
        <v>38170</v>
      </c>
      <c r="AA1108" s="63">
        <v>7.65</v>
      </c>
      <c r="AB1108" s="63"/>
      <c r="AC1108" s="63">
        <v>8</v>
      </c>
      <c r="AD1108" s="63">
        <v>3</v>
      </c>
      <c r="AE1108" s="63">
        <v>1173</v>
      </c>
      <c r="AF1108" s="63"/>
      <c r="AG1108" s="63"/>
      <c r="AH1108" s="63">
        <v>1000</v>
      </c>
      <c r="AI1108" s="63">
        <v>1400</v>
      </c>
      <c r="AJ1108" s="63"/>
      <c r="AK1108" s="63"/>
      <c r="AL1108" s="63"/>
      <c r="AM1108" s="63">
        <v>3591</v>
      </c>
      <c r="AN1108" s="63"/>
      <c r="AO1108" s="63" t="s">
        <v>3422</v>
      </c>
      <c r="AP1108" s="17">
        <f t="shared" si="401"/>
        <v>0.3992</v>
      </c>
      <c r="AQ1108" s="17">
        <f t="shared" si="402"/>
        <v>0.24687000000000001</v>
      </c>
      <c r="AR1108" s="17">
        <f t="shared" si="399"/>
        <v>51.025499999999994</v>
      </c>
      <c r="AS1108" s="17">
        <f t="shared" si="396"/>
        <v>0</v>
      </c>
      <c r="AT1108" s="17">
        <f t="shared" si="403"/>
        <v>51.671569999999996</v>
      </c>
      <c r="AU1108" s="5">
        <f t="shared" si="404"/>
        <v>28.209999999999997</v>
      </c>
      <c r="AV1108" s="5">
        <f t="shared" si="405"/>
        <v>22.945999999999998</v>
      </c>
      <c r="AW1108" s="5">
        <f t="shared" si="417"/>
        <v>0</v>
      </c>
      <c r="AX1108" s="5">
        <f t="shared" si="418"/>
        <v>0</v>
      </c>
      <c r="AY1108" s="5">
        <f t="shared" si="406"/>
        <v>0</v>
      </c>
      <c r="AZ1108" s="5">
        <f t="shared" si="407"/>
        <v>51.155999999999992</v>
      </c>
      <c r="BA1108" s="7">
        <f t="shared" si="408"/>
        <v>5.0139276849584594E-3</v>
      </c>
      <c r="BB1108" s="62">
        <f t="shared" si="409"/>
        <v>3584</v>
      </c>
      <c r="BC1108" s="28">
        <f t="shared" si="410"/>
        <v>-9.7560975609756097E-4</v>
      </c>
      <c r="BD1108" s="32">
        <f t="shared" si="411"/>
        <v>7.7257184173037518E-3</v>
      </c>
      <c r="BE1108" s="32">
        <f t="shared" si="412"/>
        <v>4.7776756154303043E-3</v>
      </c>
      <c r="BF1108" s="35">
        <f t="shared" si="413"/>
        <v>0.98749660596726596</v>
      </c>
      <c r="BG1108" s="37">
        <f t="shared" si="414"/>
        <v>0.55145046524356878</v>
      </c>
      <c r="BH1108" s="33">
        <f t="shared" si="415"/>
        <v>0.44854953475643133</v>
      </c>
      <c r="BI1108" s="33">
        <f t="shared" si="416"/>
        <v>0</v>
      </c>
      <c r="BJ1108" s="63"/>
      <c r="BK1108" s="63">
        <v>7</v>
      </c>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v>200472</v>
      </c>
      <c r="CO1108" s="63" t="s">
        <v>3423</v>
      </c>
      <c r="CP1108" s="66"/>
      <c r="CQ1108" s="64">
        <v>38177</v>
      </c>
      <c r="CR1108" s="78" t="s">
        <v>2043</v>
      </c>
      <c r="CS1108" s="78" t="s">
        <v>6954</v>
      </c>
    </row>
    <row r="1109" spans="1:97">
      <c r="A1109" s="20" t="s">
        <v>3591</v>
      </c>
      <c r="B1109" s="16" t="s">
        <v>304</v>
      </c>
      <c r="F1109" s="4" t="s">
        <v>1069</v>
      </c>
      <c r="G1109" s="47" t="s">
        <v>270</v>
      </c>
      <c r="H1109" s="47">
        <v>2</v>
      </c>
      <c r="I1109" s="47">
        <v>18</v>
      </c>
      <c r="J1109" s="47">
        <v>98</v>
      </c>
      <c r="K1109" s="23">
        <v>41.571603000000003</v>
      </c>
      <c r="L1109" s="23">
        <v>-108.412907</v>
      </c>
      <c r="M1109" s="61" t="s">
        <v>515</v>
      </c>
      <c r="N1109" s="19" t="s">
        <v>5201</v>
      </c>
      <c r="P1109" s="19" t="s">
        <v>4883</v>
      </c>
      <c r="W1109" s="46">
        <v>19446</v>
      </c>
      <c r="X1109" s="46">
        <v>17572</v>
      </c>
      <c r="Y1109" s="63" t="s">
        <v>3788</v>
      </c>
      <c r="Z1109" s="48">
        <v>28785</v>
      </c>
      <c r="AA1109" s="19">
        <v>4.4000000000000004</v>
      </c>
      <c r="AB1109" s="19" t="s">
        <v>3789</v>
      </c>
      <c r="AC1109" s="19">
        <v>6335</v>
      </c>
      <c r="AD1109" s="19">
        <v>845</v>
      </c>
      <c r="AE1109" s="19">
        <v>11939</v>
      </c>
      <c r="AF1109" s="19">
        <v>1755</v>
      </c>
      <c r="AH1109" s="19">
        <v>33400</v>
      </c>
      <c r="AI1109" s="19">
        <v>378</v>
      </c>
      <c r="AJ1109" s="19">
        <v>0</v>
      </c>
      <c r="AK1109" s="6">
        <v>0</v>
      </c>
      <c r="AL1109" s="19">
        <v>85</v>
      </c>
      <c r="AM1109" s="19">
        <v>54545</v>
      </c>
      <c r="AN1109" s="53"/>
      <c r="AO1109" s="63" t="s">
        <v>5670</v>
      </c>
      <c r="AP1109" s="17">
        <f t="shared" si="401"/>
        <v>316.11649999999997</v>
      </c>
      <c r="AQ1109" s="17">
        <f t="shared" si="402"/>
        <v>69.535049999999998</v>
      </c>
      <c r="AR1109" s="17">
        <f t="shared" si="399"/>
        <v>519.34649999999999</v>
      </c>
      <c r="AS1109" s="17">
        <f t="shared" si="396"/>
        <v>44.892899999999997</v>
      </c>
      <c r="AT1109" s="17">
        <f t="shared" si="403"/>
        <v>949.89094999999998</v>
      </c>
      <c r="AU1109" s="5">
        <f t="shared" si="404"/>
        <v>942.21399999999994</v>
      </c>
      <c r="AV1109" s="5">
        <f t="shared" si="405"/>
        <v>6.1954199999999995</v>
      </c>
      <c r="AW1109" s="5">
        <f t="shared" si="417"/>
        <v>0</v>
      </c>
      <c r="AX1109" s="5">
        <f t="shared" si="418"/>
        <v>0</v>
      </c>
      <c r="AY1109" s="5">
        <f t="shared" si="406"/>
        <v>1.7697000000000001</v>
      </c>
      <c r="AZ1109" s="5">
        <f t="shared" si="407"/>
        <v>950.1791199999999</v>
      </c>
      <c r="BA1109" s="7">
        <f t="shared" si="408"/>
        <v>-1.5166282788714355E-4</v>
      </c>
      <c r="BB1109" s="62">
        <f t="shared" si="409"/>
        <v>54737</v>
      </c>
      <c r="BC1109" s="6">
        <f t="shared" si="410"/>
        <v>1.7569224574952875E-3</v>
      </c>
      <c r="BD1109" s="32">
        <f t="shared" si="411"/>
        <v>0.3327924115920885</v>
      </c>
      <c r="BE1109" s="32">
        <f t="shared" si="412"/>
        <v>7.3203192429615205E-2</v>
      </c>
      <c r="BF1109" s="45">
        <f t="shared" si="413"/>
        <v>0.59400439597829624</v>
      </c>
      <c r="BG1109" s="36">
        <f t="shared" si="414"/>
        <v>0.99161724370453441</v>
      </c>
      <c r="BH1109" s="33">
        <f t="shared" si="415"/>
        <v>6.5202653579674533E-3</v>
      </c>
      <c r="BI1109" s="33">
        <f t="shared" si="416"/>
        <v>1.8624909374981848E-3</v>
      </c>
      <c r="BJ1109" s="6">
        <v>0</v>
      </c>
      <c r="BK1109" s="19">
        <v>0</v>
      </c>
      <c r="BL1109" s="19">
        <v>0</v>
      </c>
      <c r="BM1109" s="19">
        <v>54947</v>
      </c>
      <c r="BN1109" s="19">
        <v>0</v>
      </c>
      <c r="BO1109" s="31"/>
      <c r="BP1109" s="19">
        <v>0</v>
      </c>
      <c r="BQ1109" s="19">
        <v>0</v>
      </c>
      <c r="BR1109" s="19">
        <v>0</v>
      </c>
      <c r="BS1109" s="19">
        <v>0</v>
      </c>
      <c r="BT1109" s="19">
        <v>0</v>
      </c>
      <c r="BU1109" s="19">
        <v>0</v>
      </c>
      <c r="BV1109" s="19">
        <v>0</v>
      </c>
      <c r="BW1109" s="19">
        <v>0</v>
      </c>
      <c r="BX1109" s="19"/>
      <c r="BY1109" s="19"/>
      <c r="BZ1109" s="19"/>
      <c r="CA1109" s="19"/>
      <c r="CB1109" s="19"/>
      <c r="CC1109" s="19"/>
      <c r="CD1109" s="19"/>
      <c r="CE1109" s="19"/>
      <c r="CF1109" s="19"/>
      <c r="CG1109" s="19"/>
      <c r="CH1109" s="19"/>
      <c r="CI1109" s="19"/>
      <c r="CJ1109" s="19"/>
      <c r="CK1109" s="19"/>
      <c r="CL1109" s="19"/>
      <c r="CM1109" s="63" t="s">
        <v>3788</v>
      </c>
      <c r="CN1109" s="63">
        <v>19781022</v>
      </c>
      <c r="CO1109" s="63"/>
      <c r="CP1109" s="66"/>
      <c r="CQ1109" s="63"/>
      <c r="CR1109" s="78" t="s">
        <v>2038</v>
      </c>
      <c r="CS1109" s="78" t="s">
        <v>6954</v>
      </c>
    </row>
    <row r="1110" spans="1:97" s="34" customFormat="1">
      <c r="A1110" s="18" t="s">
        <v>3590</v>
      </c>
      <c r="B1110" s="16" t="s">
        <v>4519</v>
      </c>
      <c r="C1110" s="21">
        <v>49017937</v>
      </c>
      <c r="D1110" s="21" t="s">
        <v>3782</v>
      </c>
      <c r="E1110" s="21" t="s">
        <v>2393</v>
      </c>
      <c r="F1110" s="21" t="s">
        <v>2461</v>
      </c>
      <c r="G1110" s="22"/>
      <c r="H1110" s="22" t="s">
        <v>3806</v>
      </c>
      <c r="I1110" s="22">
        <v>24</v>
      </c>
      <c r="J1110" s="22">
        <v>88</v>
      </c>
      <c r="K1110" s="23">
        <v>42.006889999999999</v>
      </c>
      <c r="L1110" s="23">
        <v>-107.35221</v>
      </c>
      <c r="M1110" s="61" t="s">
        <v>2462</v>
      </c>
      <c r="N1110" s="21" t="s">
        <v>2524</v>
      </c>
      <c r="O1110" s="25"/>
      <c r="P1110" s="21" t="s">
        <v>4883</v>
      </c>
      <c r="Q1110" s="74" t="s">
        <v>1668</v>
      </c>
      <c r="R1110" s="74"/>
      <c r="S1110" s="74">
        <f>V1110-U1110</f>
        <v>385</v>
      </c>
      <c r="T1110" s="21"/>
      <c r="U1110" s="74">
        <v>4059</v>
      </c>
      <c r="V1110" s="74">
        <v>4444</v>
      </c>
      <c r="W1110" s="74"/>
      <c r="X1110" s="74"/>
      <c r="Y1110" s="24" t="s">
        <v>3798</v>
      </c>
      <c r="Z1110" s="25">
        <v>15967</v>
      </c>
      <c r="AA1110" s="26"/>
      <c r="AB1110" s="21" t="s">
        <v>3789</v>
      </c>
      <c r="AC1110" s="21">
        <v>300</v>
      </c>
      <c r="AD1110" s="21">
        <v>79</v>
      </c>
      <c r="AE1110" s="21">
        <v>1779</v>
      </c>
      <c r="AF1110" s="21">
        <v>-3</v>
      </c>
      <c r="AG1110" s="21">
        <v>-3</v>
      </c>
      <c r="AH1110" s="21">
        <v>1568</v>
      </c>
      <c r="AI1110" s="21">
        <v>195</v>
      </c>
      <c r="AJ1110" s="27"/>
      <c r="AK1110" s="27"/>
      <c r="AL1110" s="21">
        <v>2474</v>
      </c>
      <c r="AM1110" s="21">
        <v>6395</v>
      </c>
      <c r="AO1110" s="4"/>
      <c r="AP1110" s="17">
        <f t="shared" si="401"/>
        <v>14.97</v>
      </c>
      <c r="AQ1110" s="17">
        <f t="shared" si="402"/>
        <v>6.5009100000000002</v>
      </c>
      <c r="AR1110" s="17">
        <f t="shared" si="399"/>
        <v>77.386499999999998</v>
      </c>
      <c r="AS1110" s="17">
        <f t="shared" si="396"/>
        <v>0</v>
      </c>
      <c r="AT1110" s="17">
        <f t="shared" si="403"/>
        <v>98.857410000000002</v>
      </c>
      <c r="AU1110" s="5">
        <f t="shared" si="404"/>
        <v>44.233280000000001</v>
      </c>
      <c r="AV1110" s="5">
        <f t="shared" si="405"/>
        <v>3.1960499999999996</v>
      </c>
      <c r="AW1110" s="5"/>
      <c r="AX1110" s="5"/>
      <c r="AY1110" s="5">
        <f t="shared" si="406"/>
        <v>51.508680000000005</v>
      </c>
      <c r="AZ1110" s="5">
        <f t="shared" si="407"/>
        <v>98.938010000000006</v>
      </c>
      <c r="BA1110" s="7">
        <f t="shared" si="408"/>
        <v>-4.0749174070867767E-4</v>
      </c>
      <c r="BB1110" s="62">
        <f t="shared" si="409"/>
        <v>6389</v>
      </c>
      <c r="BC1110" s="28">
        <f t="shared" si="410"/>
        <v>-4.6933667083854817E-4</v>
      </c>
      <c r="BD1110" s="32">
        <f t="shared" si="411"/>
        <v>0.1514302266264107</v>
      </c>
      <c r="BE1110" s="32">
        <f t="shared" si="412"/>
        <v>6.5760472583694024E-2</v>
      </c>
      <c r="BF1110" s="35">
        <f t="shared" si="413"/>
        <v>0.78280930078989519</v>
      </c>
      <c r="BG1110" s="33">
        <f t="shared" si="414"/>
        <v>0.44708075288759092</v>
      </c>
      <c r="BH1110" s="33">
        <f t="shared" si="415"/>
        <v>3.2303560583035774E-2</v>
      </c>
      <c r="BI1110" s="37">
        <f t="shared" si="416"/>
        <v>0.52061568652937329</v>
      </c>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24" t="s">
        <v>3798</v>
      </c>
      <c r="CN1110" s="4"/>
      <c r="CO1110" s="4"/>
      <c r="CP1110" s="46"/>
      <c r="CQ1110" s="4"/>
      <c r="CR1110" s="78" t="s">
        <v>2044</v>
      </c>
      <c r="CS1110" s="78" t="s">
        <v>6954</v>
      </c>
    </row>
    <row r="1111" spans="1:97" s="34" customFormat="1">
      <c r="A1111" s="18" t="s">
        <v>3590</v>
      </c>
      <c r="B1111" s="16" t="s">
        <v>4525</v>
      </c>
      <c r="C1111" s="21">
        <v>49013815</v>
      </c>
      <c r="D1111" s="21" t="s">
        <v>3782</v>
      </c>
      <c r="E1111" s="21" t="s">
        <v>2393</v>
      </c>
      <c r="F1111" s="21" t="s">
        <v>2392</v>
      </c>
      <c r="G1111" s="22"/>
      <c r="H1111" s="22" t="s">
        <v>5212</v>
      </c>
      <c r="I1111" s="22">
        <v>25</v>
      </c>
      <c r="J1111" s="22">
        <v>88</v>
      </c>
      <c r="K1111" s="23">
        <v>42.095610000000001</v>
      </c>
      <c r="L1111" s="23">
        <v>-107.3943</v>
      </c>
      <c r="M1111" s="61" t="s">
        <v>3740</v>
      </c>
      <c r="N1111" s="21" t="s">
        <v>1601</v>
      </c>
      <c r="O1111" s="25"/>
      <c r="P1111" s="21" t="s">
        <v>4883</v>
      </c>
      <c r="Q1111" s="74"/>
      <c r="R1111" s="74"/>
      <c r="S1111" s="74">
        <f>V1111-U1111</f>
        <v>80</v>
      </c>
      <c r="T1111" s="21"/>
      <c r="U1111" s="74">
        <v>5935</v>
      </c>
      <c r="V1111" s="74">
        <v>6015</v>
      </c>
      <c r="W1111" s="74"/>
      <c r="X1111" s="74"/>
      <c r="Y1111" s="24" t="s">
        <v>3788</v>
      </c>
      <c r="Z1111" s="25">
        <v>24301</v>
      </c>
      <c r="AA1111" s="26">
        <v>7.8</v>
      </c>
      <c r="AB1111" s="21" t="s">
        <v>3789</v>
      </c>
      <c r="AC1111" s="21">
        <v>191</v>
      </c>
      <c r="AD1111" s="21">
        <v>39</v>
      </c>
      <c r="AE1111" s="21">
        <v>1390</v>
      </c>
      <c r="AF1111" s="21">
        <v>-3</v>
      </c>
      <c r="AG1111" s="21">
        <v>-3</v>
      </c>
      <c r="AH1111" s="21">
        <v>1996</v>
      </c>
      <c r="AI1111" s="21">
        <v>172</v>
      </c>
      <c r="AJ1111" s="27"/>
      <c r="AK1111" s="27"/>
      <c r="AL1111" s="21">
        <v>678</v>
      </c>
      <c r="AM1111" s="21">
        <v>4467</v>
      </c>
      <c r="AO1111" s="4"/>
      <c r="AP1111" s="17">
        <f t="shared" si="401"/>
        <v>9.5309000000000008</v>
      </c>
      <c r="AQ1111" s="17">
        <f t="shared" si="402"/>
        <v>3.2093099999999999</v>
      </c>
      <c r="AR1111" s="17">
        <f t="shared" si="399"/>
        <v>60.464999999999996</v>
      </c>
      <c r="AS1111" s="17">
        <f t="shared" si="396"/>
        <v>0</v>
      </c>
      <c r="AT1111" s="17">
        <f t="shared" si="403"/>
        <v>73.205209999999994</v>
      </c>
      <c r="AU1111" s="5">
        <f t="shared" si="404"/>
        <v>56.307159999999996</v>
      </c>
      <c r="AV1111" s="5">
        <f t="shared" si="405"/>
        <v>2.8190799999999996</v>
      </c>
      <c r="AW1111" s="5"/>
      <c r="AX1111" s="5"/>
      <c r="AY1111" s="5">
        <f t="shared" si="406"/>
        <v>14.115960000000001</v>
      </c>
      <c r="AZ1111" s="5">
        <f t="shared" si="407"/>
        <v>73.242199999999997</v>
      </c>
      <c r="BA1111" s="7">
        <f t="shared" si="408"/>
        <v>-2.5258213853015881E-4</v>
      </c>
      <c r="BB1111" s="62">
        <f t="shared" si="409"/>
        <v>4460</v>
      </c>
      <c r="BC1111" s="28">
        <f t="shared" si="410"/>
        <v>-7.8413800828945894E-4</v>
      </c>
      <c r="BD1111" s="32">
        <f t="shared" si="411"/>
        <v>0.13019428535209449</v>
      </c>
      <c r="BE1111" s="32">
        <f t="shared" si="412"/>
        <v>4.383991248710304E-2</v>
      </c>
      <c r="BF1111" s="35">
        <f t="shared" si="413"/>
        <v>0.82596580216080251</v>
      </c>
      <c r="BG1111" s="36">
        <f t="shared" si="414"/>
        <v>0.76878029332816322</v>
      </c>
      <c r="BH1111" s="33">
        <f t="shared" si="415"/>
        <v>3.8489832364401941E-2</v>
      </c>
      <c r="BI1111" s="33">
        <f t="shared" si="416"/>
        <v>0.1927298743074348</v>
      </c>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24" t="s">
        <v>7096</v>
      </c>
      <c r="CN1111" s="4"/>
      <c r="CO1111" s="4"/>
      <c r="CP1111" s="46"/>
      <c r="CQ1111" s="4"/>
      <c r="CR1111" s="78" t="s">
        <v>2044</v>
      </c>
      <c r="CS1111" s="78" t="s">
        <v>6954</v>
      </c>
    </row>
    <row r="1112" spans="1:97" s="34" customFormat="1">
      <c r="A1112" s="18" t="s">
        <v>3590</v>
      </c>
      <c r="B1112" s="16" t="s">
        <v>4528</v>
      </c>
      <c r="C1112" s="21">
        <v>49017966</v>
      </c>
      <c r="D1112" s="21" t="s">
        <v>3782</v>
      </c>
      <c r="E1112" s="21" t="s">
        <v>2393</v>
      </c>
      <c r="F1112" s="21" t="s">
        <v>2436</v>
      </c>
      <c r="G1112" s="22"/>
      <c r="H1112" s="22" t="s">
        <v>5242</v>
      </c>
      <c r="I1112" s="22">
        <v>26</v>
      </c>
      <c r="J1112" s="22">
        <v>88</v>
      </c>
      <c r="K1112" s="23">
        <v>42.184780000000003</v>
      </c>
      <c r="L1112" s="23">
        <v>-107.3368</v>
      </c>
      <c r="M1112" s="61" t="s">
        <v>3749</v>
      </c>
      <c r="N1112" s="21" t="s">
        <v>3750</v>
      </c>
      <c r="O1112" s="25"/>
      <c r="P1112" s="21" t="s">
        <v>4883</v>
      </c>
      <c r="Q1112" s="74"/>
      <c r="R1112" s="74"/>
      <c r="S1112" s="74">
        <f>V1112-U1112</f>
        <v>259</v>
      </c>
      <c r="T1112" s="21"/>
      <c r="U1112" s="74">
        <v>5000</v>
      </c>
      <c r="V1112" s="74">
        <v>5259</v>
      </c>
      <c r="W1112" s="74"/>
      <c r="X1112" s="74"/>
      <c r="Y1112" s="24" t="s">
        <v>3798</v>
      </c>
      <c r="Z1112" s="25">
        <v>16483</v>
      </c>
      <c r="AA1112" s="26"/>
      <c r="AB1112" s="21" t="s">
        <v>3789</v>
      </c>
      <c r="AC1112" s="21">
        <v>54</v>
      </c>
      <c r="AD1112" s="21">
        <v>21</v>
      </c>
      <c r="AE1112" s="21">
        <v>302</v>
      </c>
      <c r="AF1112" s="21">
        <v>-3</v>
      </c>
      <c r="AG1112" s="21">
        <v>-3</v>
      </c>
      <c r="AH1112" s="21">
        <v>162</v>
      </c>
      <c r="AI1112" s="21">
        <v>170</v>
      </c>
      <c r="AJ1112" s="27"/>
      <c r="AK1112" s="27"/>
      <c r="AL1112" s="21">
        <v>491</v>
      </c>
      <c r="AM1112" s="21">
        <v>1200</v>
      </c>
      <c r="AO1112" s="4"/>
      <c r="AP1112" s="17">
        <f t="shared" si="401"/>
        <v>2.6945999999999999</v>
      </c>
      <c r="AQ1112" s="17">
        <f t="shared" si="402"/>
        <v>1.7280900000000001</v>
      </c>
      <c r="AR1112" s="17">
        <f t="shared" si="399"/>
        <v>13.136999999999999</v>
      </c>
      <c r="AS1112" s="17">
        <f t="shared" si="396"/>
        <v>0</v>
      </c>
      <c r="AT1112" s="17">
        <f t="shared" si="403"/>
        <v>17.55969</v>
      </c>
      <c r="AU1112" s="5">
        <f t="shared" si="404"/>
        <v>4.5700199999999995</v>
      </c>
      <c r="AV1112" s="5">
        <f t="shared" si="405"/>
        <v>2.7862999999999998</v>
      </c>
      <c r="AW1112" s="5"/>
      <c r="AX1112" s="5"/>
      <c r="AY1112" s="5">
        <f t="shared" si="406"/>
        <v>10.222620000000001</v>
      </c>
      <c r="AZ1112" s="5">
        <f t="shared" si="407"/>
        <v>17.578939999999999</v>
      </c>
      <c r="BA1112" s="7">
        <f t="shared" si="408"/>
        <v>-5.4783012314366119E-4</v>
      </c>
      <c r="BB1112" s="62">
        <f t="shared" si="409"/>
        <v>1194</v>
      </c>
      <c r="BC1112" s="28">
        <f t="shared" si="410"/>
        <v>-2.5062656641604009E-3</v>
      </c>
      <c r="BD1112" s="32">
        <f t="shared" si="411"/>
        <v>0.15345373409211666</v>
      </c>
      <c r="BE1112" s="32">
        <f t="shared" si="412"/>
        <v>9.8412329602629661E-2</v>
      </c>
      <c r="BF1112" s="35">
        <f t="shared" si="413"/>
        <v>0.7481339363052536</v>
      </c>
      <c r="BG1112" s="33">
        <f t="shared" si="414"/>
        <v>0.25997130657479917</v>
      </c>
      <c r="BH1112" s="33">
        <f t="shared" si="415"/>
        <v>0.15850216224641531</v>
      </c>
      <c r="BI1112" s="37">
        <f t="shared" si="416"/>
        <v>0.58152653117878561</v>
      </c>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24" t="s">
        <v>3798</v>
      </c>
      <c r="CN1112" s="4"/>
      <c r="CO1112" s="4"/>
      <c r="CP1112" s="46"/>
      <c r="CQ1112" s="4"/>
      <c r="CR1112" s="78" t="s">
        <v>2044</v>
      </c>
      <c r="CS1112" s="78" t="s">
        <v>6954</v>
      </c>
    </row>
    <row r="1113" spans="1:97" s="34" customFormat="1">
      <c r="A1113" s="18" t="s">
        <v>3590</v>
      </c>
      <c r="B1113" s="16" t="s">
        <v>407</v>
      </c>
      <c r="C1113" s="21">
        <v>49124136</v>
      </c>
      <c r="D1113" s="21" t="s">
        <v>3782</v>
      </c>
      <c r="E1113" s="21" t="s">
        <v>2393</v>
      </c>
      <c r="F1113" s="21" t="s">
        <v>2415</v>
      </c>
      <c r="G1113" s="22"/>
      <c r="H1113" s="22" t="s">
        <v>4981</v>
      </c>
      <c r="I1113" s="22">
        <v>26</v>
      </c>
      <c r="J1113" s="22">
        <v>89</v>
      </c>
      <c r="K1113" s="23">
        <v>42.247489999999999</v>
      </c>
      <c r="L1113" s="23">
        <v>-107.51528</v>
      </c>
      <c r="M1113" s="61" t="s">
        <v>3757</v>
      </c>
      <c r="N1113" s="21" t="s">
        <v>3769</v>
      </c>
      <c r="O1113" s="25">
        <v>28808</v>
      </c>
      <c r="P1113" s="21" t="s">
        <v>4883</v>
      </c>
      <c r="Q1113" s="74"/>
      <c r="R1113" s="74"/>
      <c r="S1113" s="74">
        <f>V1113-U1113</f>
        <v>83</v>
      </c>
      <c r="T1113" s="21"/>
      <c r="U1113" s="74">
        <v>6838</v>
      </c>
      <c r="V1113" s="74">
        <v>6921</v>
      </c>
      <c r="W1113" s="74"/>
      <c r="X1113" s="74"/>
      <c r="Y1113" s="24" t="s">
        <v>3798</v>
      </c>
      <c r="Z1113" s="25">
        <v>28695</v>
      </c>
      <c r="AA1113" s="26">
        <v>7.1</v>
      </c>
      <c r="AB1113" s="21" t="s">
        <v>3789</v>
      </c>
      <c r="AC1113" s="21">
        <v>447</v>
      </c>
      <c r="AD1113" s="21">
        <v>80</v>
      </c>
      <c r="AE1113" s="21">
        <v>1610</v>
      </c>
      <c r="AF1113" s="21">
        <v>138</v>
      </c>
      <c r="AG1113" s="21">
        <v>-3</v>
      </c>
      <c r="AH1113" s="21">
        <v>1960</v>
      </c>
      <c r="AI1113" s="21">
        <v>720</v>
      </c>
      <c r="AJ1113" s="27"/>
      <c r="AK1113" s="27"/>
      <c r="AL1113" s="21">
        <v>1700</v>
      </c>
      <c r="AM1113" s="21">
        <v>6290</v>
      </c>
      <c r="AO1113" s="4"/>
      <c r="AP1113" s="17">
        <f t="shared" si="401"/>
        <v>22.305299999999999</v>
      </c>
      <c r="AQ1113" s="17">
        <f t="shared" si="402"/>
        <v>6.5831999999999997</v>
      </c>
      <c r="AR1113" s="17">
        <f t="shared" si="399"/>
        <v>70.034999999999997</v>
      </c>
      <c r="AS1113" s="17">
        <f t="shared" si="396"/>
        <v>3.5300399999999996</v>
      </c>
      <c r="AT1113" s="17">
        <f t="shared" si="403"/>
        <v>102.45353999999999</v>
      </c>
      <c r="AU1113" s="5">
        <f t="shared" si="404"/>
        <v>55.291599999999995</v>
      </c>
      <c r="AV1113" s="5">
        <f t="shared" si="405"/>
        <v>11.800799999999999</v>
      </c>
      <c r="AW1113" s="5"/>
      <c r="AX1113" s="5"/>
      <c r="AY1113" s="5">
        <f t="shared" si="406"/>
        <v>35.394000000000005</v>
      </c>
      <c r="AZ1113" s="5">
        <f t="shared" si="407"/>
        <v>102.4864</v>
      </c>
      <c r="BA1113" s="7">
        <f t="shared" si="408"/>
        <v>-1.6033965853612359E-4</v>
      </c>
      <c r="BB1113" s="62">
        <f t="shared" si="409"/>
        <v>6652</v>
      </c>
      <c r="BC1113" s="28">
        <f t="shared" si="410"/>
        <v>2.7970947303353422E-2</v>
      </c>
      <c r="BD1113" s="32">
        <f t="shared" si="411"/>
        <v>0.21771136458535256</v>
      </c>
      <c r="BE1113" s="32">
        <f t="shared" si="412"/>
        <v>6.4255466428978447E-2</v>
      </c>
      <c r="BF1113" s="45">
        <f t="shared" si="413"/>
        <v>0.71803316898566905</v>
      </c>
      <c r="BG1113" s="37">
        <f t="shared" si="414"/>
        <v>0.53950182658381984</v>
      </c>
      <c r="BH1113" s="33">
        <f t="shared" si="415"/>
        <v>0.1151450338776657</v>
      </c>
      <c r="BI1113" s="33">
        <f t="shared" si="416"/>
        <v>0.34535313953851443</v>
      </c>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24" t="s">
        <v>3758</v>
      </c>
      <c r="CN1113" s="4"/>
      <c r="CO1113" s="4"/>
      <c r="CP1113" s="46"/>
      <c r="CQ1113" s="4"/>
      <c r="CR1113" s="78" t="s">
        <v>2044</v>
      </c>
      <c r="CS1113" s="78" t="s">
        <v>6954</v>
      </c>
    </row>
    <row r="1114" spans="1:97" s="44" customFormat="1">
      <c r="A1114" s="20" t="s">
        <v>3590</v>
      </c>
      <c r="B1114" s="16" t="s">
        <v>407</v>
      </c>
      <c r="C1114" s="4">
        <v>49013403</v>
      </c>
      <c r="D1114" s="4" t="s">
        <v>3782</v>
      </c>
      <c r="E1114" s="4" t="s">
        <v>2393</v>
      </c>
      <c r="F1114" s="4" t="s">
        <v>2415</v>
      </c>
      <c r="G1114" s="38"/>
      <c r="H1114" s="38" t="s">
        <v>4981</v>
      </c>
      <c r="I1114" s="38">
        <v>26</v>
      </c>
      <c r="J1114" s="38">
        <v>89</v>
      </c>
      <c r="K1114" s="23">
        <v>42.24765</v>
      </c>
      <c r="L1114" s="23">
        <v>-107.52067</v>
      </c>
      <c r="M1114" s="61" t="s">
        <v>3584</v>
      </c>
      <c r="N1114" s="4" t="s">
        <v>3585</v>
      </c>
      <c r="O1114" s="40"/>
      <c r="P1114" s="4" t="s">
        <v>4883</v>
      </c>
      <c r="Q1114" s="46"/>
      <c r="R1114" s="46"/>
      <c r="S1114" s="46">
        <f>V1114-U1114</f>
        <v>53</v>
      </c>
      <c r="T1114" s="4"/>
      <c r="U1114" s="46">
        <v>6975</v>
      </c>
      <c r="V1114" s="46">
        <v>7028</v>
      </c>
      <c r="W1114" s="46"/>
      <c r="X1114" s="46"/>
      <c r="Y1114" s="39" t="s">
        <v>3798</v>
      </c>
      <c r="Z1114" s="40"/>
      <c r="AA1114" s="41">
        <v>7.9000000953674316</v>
      </c>
      <c r="AB1114" s="4" t="s">
        <v>3789</v>
      </c>
      <c r="AC1114" s="4">
        <v>399</v>
      </c>
      <c r="AD1114" s="4">
        <v>9</v>
      </c>
      <c r="AE1114" s="4">
        <v>3199</v>
      </c>
      <c r="AF1114" s="31">
        <v>-3</v>
      </c>
      <c r="AG1114" s="4">
        <v>-3</v>
      </c>
      <c r="AH1114" s="4">
        <v>3301</v>
      </c>
      <c r="AI1114" s="4">
        <v>848</v>
      </c>
      <c r="AJ1114" s="31"/>
      <c r="AK1114" s="31"/>
      <c r="AL1114" s="4">
        <v>2534</v>
      </c>
      <c r="AM1114" s="4">
        <v>10440</v>
      </c>
      <c r="AO1114" s="4"/>
      <c r="AP1114" s="17">
        <f t="shared" si="401"/>
        <v>19.9101</v>
      </c>
      <c r="AQ1114" s="17">
        <f t="shared" si="402"/>
        <v>0.74060999999999999</v>
      </c>
      <c r="AR1114" s="17">
        <f t="shared" si="399"/>
        <v>139.15649999999999</v>
      </c>
      <c r="AS1114" s="17">
        <f t="shared" si="396"/>
        <v>0</v>
      </c>
      <c r="AT1114" s="17">
        <f t="shared" si="403"/>
        <v>159.80721</v>
      </c>
      <c r="AU1114" s="5">
        <f t="shared" si="404"/>
        <v>93.121209999999991</v>
      </c>
      <c r="AV1114" s="5">
        <f t="shared" si="405"/>
        <v>13.898719999999999</v>
      </c>
      <c r="AW1114" s="5"/>
      <c r="AX1114" s="5"/>
      <c r="AY1114" s="5">
        <f t="shared" si="406"/>
        <v>52.757880000000007</v>
      </c>
      <c r="AZ1114" s="5">
        <f t="shared" si="407"/>
        <v>159.77780999999999</v>
      </c>
      <c r="BA1114" s="7">
        <f t="shared" si="408"/>
        <v>9.1994299357365503E-5</v>
      </c>
      <c r="BB1114" s="42">
        <f t="shared" si="409"/>
        <v>10284</v>
      </c>
      <c r="BC1114" s="43">
        <f t="shared" si="410"/>
        <v>-7.5275043427909666E-3</v>
      </c>
      <c r="BD1114" s="32">
        <f t="shared" si="411"/>
        <v>0.12458824604972454</v>
      </c>
      <c r="BE1114" s="32">
        <f t="shared" si="412"/>
        <v>4.6343966583234884E-3</v>
      </c>
      <c r="BF1114" s="35">
        <f t="shared" si="413"/>
        <v>0.87077735729195194</v>
      </c>
      <c r="BG1114" s="37">
        <f t="shared" si="414"/>
        <v>0.58281691306195771</v>
      </c>
      <c r="BH1114" s="33">
        <f t="shared" si="415"/>
        <v>8.6987798868941812E-2</v>
      </c>
      <c r="BI1114" s="33">
        <f t="shared" si="416"/>
        <v>0.33019528806910053</v>
      </c>
      <c r="BJ1114" s="75"/>
      <c r="BK1114" s="75"/>
      <c r="BL1114" s="75"/>
      <c r="BM1114" s="56"/>
      <c r="BN1114" s="56"/>
      <c r="BO1114" s="56"/>
      <c r="BP1114" s="56"/>
      <c r="BQ1114" s="56"/>
      <c r="BR1114" s="56"/>
      <c r="BS1114" s="56"/>
      <c r="BT1114" s="56"/>
      <c r="BU1114" s="56"/>
      <c r="BV1114" s="56"/>
      <c r="BW1114" s="56"/>
      <c r="BX1114" s="56"/>
      <c r="BY1114" s="56"/>
      <c r="BZ1114" s="56"/>
      <c r="CA1114" s="56"/>
      <c r="CB1114" s="56"/>
      <c r="CC1114" s="56"/>
      <c r="CD1114" s="56"/>
      <c r="CE1114" s="56"/>
      <c r="CF1114" s="56"/>
      <c r="CG1114" s="56"/>
      <c r="CH1114" s="56"/>
      <c r="CI1114" s="56"/>
      <c r="CJ1114" s="56"/>
      <c r="CK1114" s="56"/>
      <c r="CL1114" s="56"/>
      <c r="CM1114" s="39" t="s">
        <v>3798</v>
      </c>
      <c r="CN1114" s="56"/>
      <c r="CO1114" s="56"/>
      <c r="CP1114" s="71"/>
      <c r="CQ1114" s="56"/>
      <c r="CR1114" s="78" t="s">
        <v>2044</v>
      </c>
      <c r="CS1114" s="78" t="s">
        <v>6954</v>
      </c>
    </row>
    <row r="1115" spans="1:97">
      <c r="A1115" s="20" t="s">
        <v>3591</v>
      </c>
      <c r="B1115" s="16" t="s">
        <v>407</v>
      </c>
      <c r="F1115" s="21" t="s">
        <v>2415</v>
      </c>
      <c r="G1115" s="47" t="s">
        <v>272</v>
      </c>
      <c r="H1115" s="47">
        <v>6</v>
      </c>
      <c r="I1115" s="47">
        <v>26</v>
      </c>
      <c r="J1115" s="47">
        <v>89</v>
      </c>
      <c r="K1115" s="23">
        <v>42.24738</v>
      </c>
      <c r="L1115" s="23">
        <v>-107.51084</v>
      </c>
      <c r="M1115" s="61" t="s">
        <v>2795</v>
      </c>
      <c r="N1115" s="19" t="s">
        <v>5094</v>
      </c>
      <c r="P1115" s="19" t="s">
        <v>4883</v>
      </c>
      <c r="Z1115" s="48">
        <v>31078</v>
      </c>
      <c r="AA1115" s="19">
        <v>7.5</v>
      </c>
      <c r="AB1115" s="19" t="s">
        <v>3789</v>
      </c>
      <c r="AC1115" s="19">
        <v>354</v>
      </c>
      <c r="AD1115" s="19">
        <v>59</v>
      </c>
      <c r="AE1115" s="19">
        <v>1458</v>
      </c>
      <c r="AF1115" s="19">
        <v>113</v>
      </c>
      <c r="AH1115" s="19">
        <v>1637</v>
      </c>
      <c r="AI1115" s="19">
        <v>473</v>
      </c>
      <c r="AJ1115" s="19">
        <v>0</v>
      </c>
      <c r="AK1115" s="19">
        <v>0</v>
      </c>
      <c r="AL1115" s="19">
        <v>1790</v>
      </c>
      <c r="AM1115" s="19">
        <v>5644</v>
      </c>
      <c r="AN1115" s="49"/>
      <c r="AO1115" s="63" t="s">
        <v>7180</v>
      </c>
      <c r="AP1115" s="17">
        <f t="shared" si="401"/>
        <v>17.6646</v>
      </c>
      <c r="AQ1115" s="17">
        <f t="shared" si="402"/>
        <v>4.8551099999999998</v>
      </c>
      <c r="AR1115" s="17">
        <f t="shared" si="399"/>
        <v>63.422999999999995</v>
      </c>
      <c r="AS1115" s="17">
        <f t="shared" si="396"/>
        <v>2.8905399999999997</v>
      </c>
      <c r="AT1115" s="17">
        <f t="shared" si="403"/>
        <v>88.833249999999992</v>
      </c>
      <c r="AU1115" s="5">
        <f t="shared" si="404"/>
        <v>46.179769999999998</v>
      </c>
      <c r="AV1115" s="5">
        <f t="shared" si="405"/>
        <v>7.7524699999999989</v>
      </c>
      <c r="AW1115" s="5">
        <f>IF(AJ1115&gt;0,AJ1115*0.03333,0)</f>
        <v>0</v>
      </c>
      <c r="AX1115" s="5">
        <f>IF(AK1115&gt;0,AK1115*0.0588,0)</f>
        <v>0</v>
      </c>
      <c r="AY1115" s="5">
        <f t="shared" si="406"/>
        <v>37.267800000000001</v>
      </c>
      <c r="AZ1115" s="5">
        <f t="shared" si="407"/>
        <v>91.200040000000001</v>
      </c>
      <c r="BA1115" s="7">
        <f t="shared" si="408"/>
        <v>-1.3146401979322873E-2</v>
      </c>
      <c r="BB1115" s="62">
        <f t="shared" si="409"/>
        <v>5884</v>
      </c>
      <c r="BC1115" s="6">
        <f t="shared" si="410"/>
        <v>2.0818875780707843E-2</v>
      </c>
      <c r="BD1115" s="32">
        <f t="shared" si="411"/>
        <v>0.19885121843453887</v>
      </c>
      <c r="BE1115" s="32">
        <f t="shared" si="412"/>
        <v>5.4654197611817647E-2</v>
      </c>
      <c r="BF1115" s="35">
        <f t="shared" si="413"/>
        <v>0.74649458395364343</v>
      </c>
      <c r="BG1115" s="37">
        <f t="shared" si="414"/>
        <v>0.50635690510662057</v>
      </c>
      <c r="BH1115" s="33">
        <f t="shared" si="415"/>
        <v>8.5005116225826197E-2</v>
      </c>
      <c r="BI1115" s="33">
        <f t="shared" si="416"/>
        <v>0.40863797866755325</v>
      </c>
      <c r="BJ1115" s="19">
        <v>0</v>
      </c>
      <c r="BK1115" s="19">
        <v>0</v>
      </c>
      <c r="BL1115" s="19">
        <v>0</v>
      </c>
      <c r="BM1115" s="19">
        <v>0</v>
      </c>
      <c r="BN1115" s="19">
        <v>0</v>
      </c>
      <c r="BO1115" s="31"/>
      <c r="BP1115" s="19">
        <v>0</v>
      </c>
      <c r="BQ1115" s="19">
        <v>0</v>
      </c>
      <c r="BR1115" s="19">
        <v>0</v>
      </c>
      <c r="BS1115" s="19">
        <v>0</v>
      </c>
      <c r="BT1115" s="19">
        <v>0</v>
      </c>
      <c r="BU1115" s="19">
        <v>0</v>
      </c>
      <c r="BV1115" s="19">
        <v>0</v>
      </c>
      <c r="BW1115" s="19">
        <v>0</v>
      </c>
      <c r="BX1115" s="19"/>
      <c r="BY1115" s="19"/>
      <c r="BZ1115" s="19"/>
      <c r="CA1115" s="19"/>
      <c r="CB1115" s="19"/>
      <c r="CC1115" s="19"/>
      <c r="CD1115" s="19"/>
      <c r="CE1115" s="19"/>
      <c r="CF1115" s="19"/>
      <c r="CG1115" s="19"/>
      <c r="CH1115" s="19"/>
      <c r="CI1115" s="19"/>
      <c r="CJ1115" s="19"/>
      <c r="CK1115" s="19"/>
      <c r="CL1115" s="19"/>
      <c r="CM1115" s="39"/>
      <c r="CN1115" s="63">
        <v>19850131</v>
      </c>
      <c r="CO1115" s="63"/>
      <c r="CP1115" s="66"/>
      <c r="CQ1115" s="63"/>
      <c r="CR1115" s="78" t="s">
        <v>2044</v>
      </c>
      <c r="CS1115" s="78" t="s">
        <v>6954</v>
      </c>
    </row>
    <row r="1116" spans="1:97" s="44" customFormat="1">
      <c r="A1116" s="20" t="s">
        <v>3590</v>
      </c>
      <c r="B1116" s="16" t="s">
        <v>433</v>
      </c>
      <c r="C1116" s="4">
        <v>49002642</v>
      </c>
      <c r="D1116" s="4" t="s">
        <v>3782</v>
      </c>
      <c r="E1116" s="4" t="s">
        <v>2393</v>
      </c>
      <c r="F1116" s="4" t="s">
        <v>2415</v>
      </c>
      <c r="G1116" s="38"/>
      <c r="H1116" s="38" t="s">
        <v>5226</v>
      </c>
      <c r="I1116" s="38">
        <v>26</v>
      </c>
      <c r="J1116" s="38">
        <v>89</v>
      </c>
      <c r="K1116" s="23">
        <v>42.243639999999999</v>
      </c>
      <c r="L1116" s="23">
        <v>-107.51437</v>
      </c>
      <c r="M1116" s="61" t="s">
        <v>3582</v>
      </c>
      <c r="N1116" s="4" t="s">
        <v>5017</v>
      </c>
      <c r="O1116" s="40"/>
      <c r="P1116" s="4" t="s">
        <v>4883</v>
      </c>
      <c r="Q1116" s="46"/>
      <c r="R1116" s="46"/>
      <c r="S1116" s="46">
        <f>V1116-U1116</f>
        <v>127</v>
      </c>
      <c r="T1116" s="4"/>
      <c r="U1116" s="46">
        <v>6450</v>
      </c>
      <c r="V1116" s="46">
        <v>6577</v>
      </c>
      <c r="W1116" s="46"/>
      <c r="X1116" s="46"/>
      <c r="Y1116" s="39" t="s">
        <v>3798</v>
      </c>
      <c r="Z1116" s="40">
        <v>19320</v>
      </c>
      <c r="AA1116" s="41">
        <v>7.1999998092651367</v>
      </c>
      <c r="AB1116" s="4" t="s">
        <v>3837</v>
      </c>
      <c r="AC1116" s="4">
        <v>1278</v>
      </c>
      <c r="AD1116" s="4">
        <v>131</v>
      </c>
      <c r="AE1116" s="4">
        <v>4008</v>
      </c>
      <c r="AF1116" s="31">
        <v>-3</v>
      </c>
      <c r="AG1116" s="4">
        <v>-3</v>
      </c>
      <c r="AH1116" s="4">
        <v>6000</v>
      </c>
      <c r="AI1116" s="4">
        <v>1450</v>
      </c>
      <c r="AJ1116" s="31"/>
      <c r="AK1116" s="31"/>
      <c r="AL1116" s="4">
        <v>2687</v>
      </c>
      <c r="AM1116" s="4">
        <v>14820</v>
      </c>
      <c r="AO1116" s="4"/>
      <c r="AP1116" s="17">
        <f t="shared" si="401"/>
        <v>63.772199999999998</v>
      </c>
      <c r="AQ1116" s="17">
        <f t="shared" si="402"/>
        <v>10.77999</v>
      </c>
      <c r="AR1116" s="17">
        <f t="shared" si="399"/>
        <v>174.34799999999998</v>
      </c>
      <c r="AS1116" s="17">
        <f t="shared" si="396"/>
        <v>0</v>
      </c>
      <c r="AT1116" s="17">
        <f t="shared" si="403"/>
        <v>248.90018999999998</v>
      </c>
      <c r="AU1116" s="5">
        <f t="shared" si="404"/>
        <v>169.26</v>
      </c>
      <c r="AV1116" s="5">
        <f t="shared" si="405"/>
        <v>23.765499999999996</v>
      </c>
      <c r="AW1116" s="5"/>
      <c r="AX1116" s="5"/>
      <c r="AY1116" s="5">
        <f t="shared" si="406"/>
        <v>55.943340000000006</v>
      </c>
      <c r="AZ1116" s="5">
        <f t="shared" si="407"/>
        <v>248.96884</v>
      </c>
      <c r="BA1116" s="7">
        <f t="shared" si="408"/>
        <v>-1.3788766897193709E-4</v>
      </c>
      <c r="BB1116" s="42">
        <f t="shared" si="409"/>
        <v>15548</v>
      </c>
      <c r="BC1116" s="43">
        <f t="shared" si="410"/>
        <v>2.3972602739726026E-2</v>
      </c>
      <c r="BD1116" s="32">
        <f t="shared" si="411"/>
        <v>0.25621595547998577</v>
      </c>
      <c r="BE1116" s="32">
        <f t="shared" si="412"/>
        <v>4.3310493254344246E-2</v>
      </c>
      <c r="BF1116" s="45">
        <f t="shared" si="413"/>
        <v>0.70047355126567001</v>
      </c>
      <c r="BG1116" s="37">
        <f t="shared" si="414"/>
        <v>0.67984411221902308</v>
      </c>
      <c r="BH1116" s="33">
        <f t="shared" si="415"/>
        <v>9.5455720482932702E-2</v>
      </c>
      <c r="BI1116" s="33">
        <f t="shared" si="416"/>
        <v>0.22470016729804423</v>
      </c>
      <c r="BJ1116" s="75"/>
      <c r="BK1116" s="75"/>
      <c r="BL1116" s="75"/>
      <c r="BM1116" s="56"/>
      <c r="BN1116" s="56"/>
      <c r="BO1116" s="56"/>
      <c r="BP1116" s="56"/>
      <c r="BQ1116" s="56"/>
      <c r="BR1116" s="56"/>
      <c r="BS1116" s="56"/>
      <c r="BT1116" s="56"/>
      <c r="BU1116" s="56"/>
      <c r="BV1116" s="56"/>
      <c r="BW1116" s="56"/>
      <c r="BX1116" s="56"/>
      <c r="BY1116" s="56"/>
      <c r="BZ1116" s="56"/>
      <c r="CA1116" s="56"/>
      <c r="CB1116" s="56"/>
      <c r="CC1116" s="56"/>
      <c r="CD1116" s="56"/>
      <c r="CE1116" s="56"/>
      <c r="CF1116" s="56"/>
      <c r="CG1116" s="56"/>
      <c r="CH1116" s="56"/>
      <c r="CI1116" s="56"/>
      <c r="CJ1116" s="56"/>
      <c r="CK1116" s="56"/>
      <c r="CL1116" s="56"/>
      <c r="CM1116" s="39" t="s">
        <v>2427</v>
      </c>
      <c r="CN1116" s="56"/>
      <c r="CO1116" s="56"/>
      <c r="CP1116" s="71"/>
      <c r="CQ1116" s="56"/>
      <c r="CR1116" s="78" t="s">
        <v>2044</v>
      </c>
      <c r="CS1116" s="78" t="s">
        <v>6954</v>
      </c>
    </row>
    <row r="1117" spans="1:97" s="34" customFormat="1">
      <c r="A1117" s="18" t="s">
        <v>3590</v>
      </c>
      <c r="B1117" s="16" t="s">
        <v>433</v>
      </c>
      <c r="C1117" s="21">
        <v>49013398</v>
      </c>
      <c r="D1117" s="21" t="s">
        <v>3782</v>
      </c>
      <c r="E1117" s="21" t="s">
        <v>2393</v>
      </c>
      <c r="F1117" s="21" t="s">
        <v>2415</v>
      </c>
      <c r="G1117" s="22"/>
      <c r="H1117" s="22" t="s">
        <v>5226</v>
      </c>
      <c r="I1117" s="22">
        <v>26</v>
      </c>
      <c r="J1117" s="22">
        <v>89</v>
      </c>
      <c r="K1117" s="23">
        <v>42.246519999999997</v>
      </c>
      <c r="L1117" s="23">
        <v>-107.51924</v>
      </c>
      <c r="M1117" s="61" t="s">
        <v>3738</v>
      </c>
      <c r="N1117" s="21" t="s">
        <v>3739</v>
      </c>
      <c r="O1117" s="25"/>
      <c r="P1117" s="21" t="s">
        <v>4883</v>
      </c>
      <c r="Q1117" s="74"/>
      <c r="R1117" s="74" t="s">
        <v>2232</v>
      </c>
      <c r="S1117" s="74" t="s">
        <v>2231</v>
      </c>
      <c r="T1117" s="21"/>
      <c r="U1117" s="74" t="s">
        <v>2229</v>
      </c>
      <c r="V1117" s="74" t="s">
        <v>2230</v>
      </c>
      <c r="W1117" s="74"/>
      <c r="X1117" s="74"/>
      <c r="Y1117" s="24" t="s">
        <v>3788</v>
      </c>
      <c r="Z1117" s="25"/>
      <c r="AA1117" s="26">
        <v>6</v>
      </c>
      <c r="AB1117" s="21" t="s">
        <v>3789</v>
      </c>
      <c r="AC1117" s="21">
        <v>432</v>
      </c>
      <c r="AD1117" s="21">
        <v>87</v>
      </c>
      <c r="AE1117" s="21">
        <v>3804</v>
      </c>
      <c r="AF1117" s="21">
        <v>-3</v>
      </c>
      <c r="AG1117" s="21">
        <v>-3</v>
      </c>
      <c r="AH1117" s="21">
        <v>3971</v>
      </c>
      <c r="AI1117" s="21">
        <v>1556</v>
      </c>
      <c r="AJ1117" s="27"/>
      <c r="AK1117" s="27"/>
      <c r="AL1117" s="21">
        <v>2528</v>
      </c>
      <c r="AM1117" s="21">
        <v>12378</v>
      </c>
      <c r="AO1117" s="4"/>
      <c r="AP1117" s="17">
        <f t="shared" si="401"/>
        <v>21.556799999999999</v>
      </c>
      <c r="AQ1117" s="17">
        <f t="shared" si="402"/>
        <v>7.15923</v>
      </c>
      <c r="AR1117" s="17">
        <f t="shared" si="399"/>
        <v>165.47399999999999</v>
      </c>
      <c r="AS1117" s="17">
        <f t="shared" si="396"/>
        <v>0</v>
      </c>
      <c r="AT1117" s="17">
        <f t="shared" si="403"/>
        <v>194.19002999999998</v>
      </c>
      <c r="AU1117" s="5">
        <f t="shared" si="404"/>
        <v>112.02190999999999</v>
      </c>
      <c r="AV1117" s="5">
        <f t="shared" si="405"/>
        <v>25.502839999999999</v>
      </c>
      <c r="AW1117" s="5"/>
      <c r="AX1117" s="5"/>
      <c r="AY1117" s="5">
        <f t="shared" si="406"/>
        <v>52.632960000000004</v>
      </c>
      <c r="AZ1117" s="5">
        <f t="shared" si="407"/>
        <v>190.15770999999998</v>
      </c>
      <c r="BA1117" s="7">
        <f t="shared" si="408"/>
        <v>1.0491332666610708E-2</v>
      </c>
      <c r="BB1117" s="62">
        <f t="shared" si="409"/>
        <v>12372</v>
      </c>
      <c r="BC1117" s="28">
        <f t="shared" si="410"/>
        <v>-2.4242424242424242E-4</v>
      </c>
      <c r="BD1117" s="32">
        <f t="shared" si="411"/>
        <v>0.11100878865923242</v>
      </c>
      <c r="BE1117" s="32">
        <f t="shared" si="412"/>
        <v>3.6867134733951069E-2</v>
      </c>
      <c r="BF1117" s="35">
        <f t="shared" si="413"/>
        <v>0.85212407660681655</v>
      </c>
      <c r="BG1117" s="37">
        <f t="shared" si="414"/>
        <v>0.58910001598147144</v>
      </c>
      <c r="BH1117" s="33">
        <f t="shared" si="415"/>
        <v>0.13411415187951098</v>
      </c>
      <c r="BI1117" s="33">
        <f t="shared" si="416"/>
        <v>0.2767858321390177</v>
      </c>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24" t="s">
        <v>3788</v>
      </c>
      <c r="CN1117" s="4"/>
      <c r="CO1117" s="4"/>
      <c r="CP1117" s="46"/>
      <c r="CQ1117" s="4"/>
      <c r="CR1117" s="78" t="s">
        <v>2044</v>
      </c>
      <c r="CS1117" s="78" t="s">
        <v>6954</v>
      </c>
    </row>
    <row r="1118" spans="1:97" s="34" customFormat="1">
      <c r="A1118" s="18" t="s">
        <v>3590</v>
      </c>
      <c r="B1118" s="16" t="s">
        <v>4533</v>
      </c>
      <c r="C1118" s="21">
        <v>49013143</v>
      </c>
      <c r="D1118" s="21" t="s">
        <v>3782</v>
      </c>
      <c r="E1118" s="21" t="s">
        <v>2393</v>
      </c>
      <c r="F1118" s="21" t="s">
        <v>2434</v>
      </c>
      <c r="G1118" s="47" t="s">
        <v>259</v>
      </c>
      <c r="H1118" s="22" t="s">
        <v>3853</v>
      </c>
      <c r="I1118" s="22">
        <v>26</v>
      </c>
      <c r="J1118" s="22">
        <v>89</v>
      </c>
      <c r="K1118" s="23">
        <v>42.215479999999999</v>
      </c>
      <c r="L1118" s="23">
        <v>-107.46491</v>
      </c>
      <c r="M1118" s="61" t="s">
        <v>2435</v>
      </c>
      <c r="N1118" s="21" t="s">
        <v>2503</v>
      </c>
      <c r="O1118" s="25"/>
      <c r="P1118" s="21" t="s">
        <v>4883</v>
      </c>
      <c r="Q1118" s="74" t="s">
        <v>1667</v>
      </c>
      <c r="R1118" s="74"/>
      <c r="S1118" s="74">
        <f t="shared" ref="S1118:S1127" si="419">V1118-U1118</f>
        <v>301</v>
      </c>
      <c r="T1118" s="21"/>
      <c r="U1118" s="74">
        <v>6604</v>
      </c>
      <c r="V1118" s="74">
        <v>6905</v>
      </c>
      <c r="W1118" s="74"/>
      <c r="X1118" s="74"/>
      <c r="Y1118" s="24" t="s">
        <v>3798</v>
      </c>
      <c r="Z1118" s="25"/>
      <c r="AA1118" s="26"/>
      <c r="AB1118" s="21" t="s">
        <v>3789</v>
      </c>
      <c r="AC1118" s="21">
        <v>262</v>
      </c>
      <c r="AD1118" s="21">
        <v>24</v>
      </c>
      <c r="AE1118" s="21">
        <v>455</v>
      </c>
      <c r="AF1118" s="21">
        <v>-3</v>
      </c>
      <c r="AG1118" s="21">
        <v>-3</v>
      </c>
      <c r="AH1118" s="21">
        <v>379</v>
      </c>
      <c r="AI1118" s="21">
        <v>131</v>
      </c>
      <c r="AJ1118" s="27"/>
      <c r="AK1118" s="27"/>
      <c r="AL1118" s="21">
        <v>1058</v>
      </c>
      <c r="AM1118" s="21">
        <v>2242</v>
      </c>
      <c r="AO1118" s="4"/>
      <c r="AP1118" s="17">
        <f t="shared" si="401"/>
        <v>13.0738</v>
      </c>
      <c r="AQ1118" s="17">
        <f t="shared" si="402"/>
        <v>1.97496</v>
      </c>
      <c r="AR1118" s="17">
        <f t="shared" si="399"/>
        <v>19.792499999999997</v>
      </c>
      <c r="AS1118" s="17">
        <f t="shared" si="396"/>
        <v>0</v>
      </c>
      <c r="AT1118" s="17">
        <f t="shared" si="403"/>
        <v>34.841259999999998</v>
      </c>
      <c r="AU1118" s="5">
        <f t="shared" si="404"/>
        <v>10.69159</v>
      </c>
      <c r="AV1118" s="5">
        <f t="shared" si="405"/>
        <v>2.1470899999999999</v>
      </c>
      <c r="AW1118" s="5"/>
      <c r="AX1118" s="5"/>
      <c r="AY1118" s="5">
        <f t="shared" si="406"/>
        <v>22.027560000000001</v>
      </c>
      <c r="AZ1118" s="5">
        <f t="shared" si="407"/>
        <v>34.866240000000005</v>
      </c>
      <c r="BA1118" s="7">
        <f t="shared" si="408"/>
        <v>-3.5835455295350483E-4</v>
      </c>
      <c r="BB1118" s="62">
        <f t="shared" si="409"/>
        <v>2303</v>
      </c>
      <c r="BC1118" s="28">
        <f t="shared" si="410"/>
        <v>1.3421342134213421E-2</v>
      </c>
      <c r="BD1118" s="32">
        <f t="shared" si="411"/>
        <v>0.37523901259598536</v>
      </c>
      <c r="BE1118" s="32">
        <f t="shared" si="412"/>
        <v>5.6684517150068628E-2</v>
      </c>
      <c r="BF1118" s="45">
        <f t="shared" si="413"/>
        <v>0.56807647025394603</v>
      </c>
      <c r="BG1118" s="33">
        <f t="shared" si="414"/>
        <v>0.30664591306662259</v>
      </c>
      <c r="BH1118" s="33">
        <f t="shared" si="415"/>
        <v>6.1580772690143809E-2</v>
      </c>
      <c r="BI1118" s="37">
        <f t="shared" si="416"/>
        <v>0.63177331424323346</v>
      </c>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24" t="s">
        <v>3798</v>
      </c>
      <c r="CN1118" s="4"/>
      <c r="CO1118" s="4"/>
      <c r="CP1118" s="46"/>
      <c r="CQ1118" s="4"/>
      <c r="CR1118" s="78" t="s">
        <v>2044</v>
      </c>
      <c r="CS1118" s="78" t="s">
        <v>6954</v>
      </c>
    </row>
    <row r="1119" spans="1:97" s="44" customFormat="1">
      <c r="A1119" s="20" t="s">
        <v>3590</v>
      </c>
      <c r="B1119" s="16" t="s">
        <v>4536</v>
      </c>
      <c r="C1119" s="4">
        <v>49017997</v>
      </c>
      <c r="D1119" s="4" t="s">
        <v>3782</v>
      </c>
      <c r="E1119" s="4" t="s">
        <v>2393</v>
      </c>
      <c r="F1119" s="4"/>
      <c r="G1119" s="38"/>
      <c r="H1119" s="38" t="s">
        <v>7072</v>
      </c>
      <c r="I1119" s="38">
        <v>26</v>
      </c>
      <c r="J1119" s="38">
        <v>89</v>
      </c>
      <c r="K1119" s="23">
        <v>42.205390000000001</v>
      </c>
      <c r="L1119" s="23">
        <v>-107.41212</v>
      </c>
      <c r="M1119" s="61" t="s">
        <v>7145</v>
      </c>
      <c r="N1119" s="4" t="s">
        <v>3825</v>
      </c>
      <c r="O1119" s="40"/>
      <c r="P1119" s="4" t="s">
        <v>4883</v>
      </c>
      <c r="Q1119" s="46"/>
      <c r="R1119" s="46"/>
      <c r="S1119" s="46">
        <f t="shared" si="419"/>
        <v>301</v>
      </c>
      <c r="T1119" s="4"/>
      <c r="U1119" s="46">
        <v>6604</v>
      </c>
      <c r="V1119" s="46">
        <v>6905</v>
      </c>
      <c r="W1119" s="46">
        <v>6905</v>
      </c>
      <c r="X1119" s="46"/>
      <c r="Y1119" s="39" t="s">
        <v>3798</v>
      </c>
      <c r="Z1119" s="40">
        <v>18700</v>
      </c>
      <c r="AA1119" s="41"/>
      <c r="AB1119" s="4" t="s">
        <v>3789</v>
      </c>
      <c r="AC1119" s="4">
        <v>262</v>
      </c>
      <c r="AD1119" s="4">
        <v>24</v>
      </c>
      <c r="AE1119" s="4">
        <v>455</v>
      </c>
      <c r="AF1119" s="31">
        <v>-3</v>
      </c>
      <c r="AG1119" s="4">
        <v>-3</v>
      </c>
      <c r="AH1119" s="4">
        <v>379</v>
      </c>
      <c r="AI1119" s="4">
        <v>-3</v>
      </c>
      <c r="AJ1119" s="31"/>
      <c r="AK1119" s="31"/>
      <c r="AL1119" s="4">
        <v>1058</v>
      </c>
      <c r="AM1119" s="4">
        <v>2178</v>
      </c>
      <c r="AO1119" s="4"/>
      <c r="AP1119" s="17">
        <f t="shared" si="401"/>
        <v>13.0738</v>
      </c>
      <c r="AQ1119" s="17">
        <f t="shared" si="402"/>
        <v>1.97496</v>
      </c>
      <c r="AR1119" s="17">
        <f t="shared" si="399"/>
        <v>19.792499999999997</v>
      </c>
      <c r="AS1119" s="17">
        <f t="shared" si="396"/>
        <v>0</v>
      </c>
      <c r="AT1119" s="17">
        <f t="shared" si="403"/>
        <v>34.841259999999998</v>
      </c>
      <c r="AU1119" s="5">
        <f t="shared" si="404"/>
        <v>10.69159</v>
      </c>
      <c r="AV1119" s="5">
        <f t="shared" si="405"/>
        <v>0</v>
      </c>
      <c r="AW1119" s="5"/>
      <c r="AX1119" s="5"/>
      <c r="AY1119" s="5">
        <f t="shared" si="406"/>
        <v>22.027560000000001</v>
      </c>
      <c r="AZ1119" s="5">
        <f t="shared" si="407"/>
        <v>32.719149999999999</v>
      </c>
      <c r="BA1119" s="7">
        <f t="shared" si="408"/>
        <v>3.1410555382952822E-2</v>
      </c>
      <c r="BB1119" s="42">
        <f t="shared" si="409"/>
        <v>2169</v>
      </c>
      <c r="BC1119" s="43">
        <f t="shared" si="410"/>
        <v>-2.070393374741201E-3</v>
      </c>
      <c r="BD1119" s="32">
        <f t="shared" si="411"/>
        <v>0.37523901259598536</v>
      </c>
      <c r="BE1119" s="32">
        <f t="shared" si="412"/>
        <v>5.6684517150068628E-2</v>
      </c>
      <c r="BF1119" s="45">
        <f t="shared" si="413"/>
        <v>0.56807647025394603</v>
      </c>
      <c r="BG1119" s="33">
        <f t="shared" si="414"/>
        <v>0.32676857436699913</v>
      </c>
      <c r="BH1119" s="33">
        <f t="shared" si="415"/>
        <v>0</v>
      </c>
      <c r="BI1119" s="37">
        <f t="shared" si="416"/>
        <v>0.67323142563300087</v>
      </c>
      <c r="BJ1119" s="75"/>
      <c r="BK1119" s="75"/>
      <c r="BL1119" s="75"/>
      <c r="BM1119" s="56"/>
      <c r="BN1119" s="56"/>
      <c r="BO1119" s="56"/>
      <c r="BP1119" s="56"/>
      <c r="BQ1119" s="56"/>
      <c r="BR1119" s="56"/>
      <c r="BS1119" s="56"/>
      <c r="BT1119" s="56"/>
      <c r="BU1119" s="56"/>
      <c r="BV1119" s="56"/>
      <c r="BW1119" s="56"/>
      <c r="BX1119" s="56"/>
      <c r="BY1119" s="56"/>
      <c r="BZ1119" s="56"/>
      <c r="CA1119" s="56"/>
      <c r="CB1119" s="56"/>
      <c r="CC1119" s="56"/>
      <c r="CD1119" s="56"/>
      <c r="CE1119" s="56"/>
      <c r="CF1119" s="56"/>
      <c r="CG1119" s="56"/>
      <c r="CH1119" s="56"/>
      <c r="CI1119" s="56"/>
      <c r="CJ1119" s="56"/>
      <c r="CK1119" s="56"/>
      <c r="CL1119" s="56"/>
      <c r="CM1119" s="39" t="s">
        <v>3798</v>
      </c>
      <c r="CN1119" s="56"/>
      <c r="CO1119" s="56"/>
      <c r="CP1119" s="71"/>
      <c r="CQ1119" s="56"/>
      <c r="CR1119" s="78" t="s">
        <v>2044</v>
      </c>
      <c r="CS1119" s="78" t="s">
        <v>6954</v>
      </c>
    </row>
    <row r="1120" spans="1:97">
      <c r="A1120" s="20" t="s">
        <v>3590</v>
      </c>
      <c r="B1120" s="16" t="s">
        <v>6607</v>
      </c>
      <c r="C1120" s="19">
        <v>49022211</v>
      </c>
      <c r="D1120" s="19" t="s">
        <v>3782</v>
      </c>
      <c r="E1120" s="19" t="s">
        <v>1707</v>
      </c>
      <c r="F1120" s="19" t="s">
        <v>3192</v>
      </c>
      <c r="G1120" s="47"/>
      <c r="I1120" s="47" t="s">
        <v>5446</v>
      </c>
      <c r="J1120" s="47" t="s">
        <v>5489</v>
      </c>
      <c r="K1120" s="23">
        <v>42.247999999999998</v>
      </c>
      <c r="L1120" s="23">
        <v>-107.566</v>
      </c>
      <c r="N1120" s="19" t="s">
        <v>3168</v>
      </c>
      <c r="P1120" s="19" t="s">
        <v>4883</v>
      </c>
      <c r="Q1120" s="55"/>
      <c r="R1120" s="55"/>
      <c r="S1120" s="55">
        <f t="shared" si="419"/>
        <v>616</v>
      </c>
      <c r="T1120" s="19"/>
      <c r="U1120" s="55">
        <v>4794</v>
      </c>
      <c r="V1120" s="55">
        <v>5410</v>
      </c>
      <c r="W1120" s="55"/>
      <c r="X1120" s="55"/>
      <c r="Y1120" s="51" t="s">
        <v>3788</v>
      </c>
      <c r="Z1120" s="40">
        <v>22642</v>
      </c>
      <c r="AA1120" s="52">
        <v>7.6500000953674316</v>
      </c>
      <c r="AB1120" s="19" t="s">
        <v>3789</v>
      </c>
      <c r="AC1120" s="19">
        <v>400</v>
      </c>
      <c r="AD1120" s="19">
        <v>97</v>
      </c>
      <c r="AE1120" s="19">
        <v>3510</v>
      </c>
      <c r="AF1120" s="19">
        <v>-3</v>
      </c>
      <c r="AG1120" s="19">
        <v>-3</v>
      </c>
      <c r="AH1120" s="19">
        <v>4786</v>
      </c>
      <c r="AI1120" s="19">
        <v>622</v>
      </c>
      <c r="AJ1120" s="19"/>
      <c r="AK1120" s="19"/>
      <c r="AL1120" s="19">
        <v>1700</v>
      </c>
      <c r="AM1120" s="19">
        <v>11115</v>
      </c>
      <c r="AO1120" s="19" t="s">
        <v>3169</v>
      </c>
      <c r="AP1120" s="17">
        <f t="shared" si="401"/>
        <v>19.96</v>
      </c>
      <c r="AQ1120" s="17">
        <f t="shared" si="402"/>
        <v>7.9821300000000006</v>
      </c>
      <c r="AR1120" s="17">
        <f t="shared" si="399"/>
        <v>152.685</v>
      </c>
      <c r="AS1120" s="17">
        <f t="shared" si="396"/>
        <v>0</v>
      </c>
      <c r="AT1120" s="17">
        <f t="shared" si="403"/>
        <v>180.62712999999999</v>
      </c>
      <c r="AU1120" s="5">
        <f t="shared" si="404"/>
        <v>135.01306</v>
      </c>
      <c r="AV1120" s="5">
        <f t="shared" si="405"/>
        <v>10.194579999999998</v>
      </c>
      <c r="AW1120" s="5"/>
      <c r="AX1120" s="5"/>
      <c r="AY1120" s="5">
        <f t="shared" si="406"/>
        <v>35.394000000000005</v>
      </c>
      <c r="AZ1120" s="5">
        <f t="shared" si="407"/>
        <v>180.60164</v>
      </c>
      <c r="BA1120" s="7">
        <f t="shared" si="408"/>
        <v>7.0564700591236646E-5</v>
      </c>
      <c r="BB1120" s="62">
        <f t="shared" si="409"/>
        <v>11109</v>
      </c>
      <c r="BC1120" s="6">
        <f t="shared" si="410"/>
        <v>-2.6997840172786179E-4</v>
      </c>
      <c r="BD1120" s="32">
        <f t="shared" si="411"/>
        <v>0.11050388720675572</v>
      </c>
      <c r="BE1120" s="32">
        <f t="shared" si="412"/>
        <v>4.4191202063610269E-2</v>
      </c>
      <c r="BF1120" s="35">
        <f t="shared" si="413"/>
        <v>0.8453049107296341</v>
      </c>
      <c r="BG1120" s="36">
        <f t="shared" si="414"/>
        <v>0.74757383155546098</v>
      </c>
      <c r="BH1120" s="33">
        <f t="shared" si="415"/>
        <v>5.6447881647143393E-2</v>
      </c>
      <c r="BI1120" s="33">
        <f t="shared" si="416"/>
        <v>0.19597828679739565</v>
      </c>
      <c r="CM1120" s="51" t="s">
        <v>7096</v>
      </c>
      <c r="CR1120" s="78" t="s">
        <v>2044</v>
      </c>
      <c r="CS1120" s="78" t="s">
        <v>6954</v>
      </c>
    </row>
    <row r="1121" spans="1:97">
      <c r="A1121" s="20" t="s">
        <v>3590</v>
      </c>
      <c r="B1121" s="16" t="s">
        <v>291</v>
      </c>
      <c r="C1121" s="19">
        <v>49018014</v>
      </c>
      <c r="D1121" s="19" t="s">
        <v>3782</v>
      </c>
      <c r="E1121" s="19" t="s">
        <v>1707</v>
      </c>
      <c r="F1121" s="19" t="s">
        <v>2415</v>
      </c>
      <c r="G1121" s="47"/>
      <c r="H1121" s="47" t="s">
        <v>3825</v>
      </c>
      <c r="I1121" s="47" t="s">
        <v>5446</v>
      </c>
      <c r="J1121" s="47" t="s">
        <v>5489</v>
      </c>
      <c r="K1121" s="23">
        <v>42.251690000000004</v>
      </c>
      <c r="L1121" s="23">
        <v>-107.52964</v>
      </c>
      <c r="M1121" s="61" t="s">
        <v>6532</v>
      </c>
      <c r="N1121" s="19" t="s">
        <v>2355</v>
      </c>
      <c r="P1121" s="19" t="s">
        <v>4883</v>
      </c>
      <c r="Q1121" s="55">
        <v>210</v>
      </c>
      <c r="R1121" s="55"/>
      <c r="S1121" s="55">
        <f t="shared" si="419"/>
        <v>56</v>
      </c>
      <c r="T1121" s="19"/>
      <c r="U1121" s="55">
        <v>7046</v>
      </c>
      <c r="V1121" s="55">
        <v>7102</v>
      </c>
      <c r="W1121" s="55"/>
      <c r="X1121" s="55"/>
      <c r="Y1121" s="51" t="s">
        <v>3798</v>
      </c>
      <c r="Z1121" s="40">
        <v>19283</v>
      </c>
      <c r="AA1121" s="52">
        <v>7.6999998092651367</v>
      </c>
      <c r="AB1121" s="19" t="s">
        <v>3789</v>
      </c>
      <c r="AC1121" s="19">
        <v>309</v>
      </c>
      <c r="AD1121" s="19">
        <v>53</v>
      </c>
      <c r="AE1121" s="19">
        <v>997</v>
      </c>
      <c r="AF1121" s="19">
        <v>-3</v>
      </c>
      <c r="AG1121" s="19">
        <v>-3</v>
      </c>
      <c r="AH1121" s="19">
        <v>652</v>
      </c>
      <c r="AI1121" s="19">
        <v>-3</v>
      </c>
      <c r="AJ1121" s="19"/>
      <c r="AK1121" s="19"/>
      <c r="AL1121" s="19">
        <v>1812</v>
      </c>
      <c r="AM1121" s="19">
        <v>3823</v>
      </c>
      <c r="AP1121" s="17">
        <f t="shared" si="401"/>
        <v>15.4191</v>
      </c>
      <c r="AQ1121" s="17">
        <f t="shared" si="402"/>
        <v>4.36137</v>
      </c>
      <c r="AR1121" s="17">
        <f t="shared" si="399"/>
        <v>43.369499999999995</v>
      </c>
      <c r="AS1121" s="17">
        <f t="shared" si="396"/>
        <v>0</v>
      </c>
      <c r="AT1121" s="17">
        <f t="shared" si="403"/>
        <v>63.149969999999996</v>
      </c>
      <c r="AU1121" s="5">
        <f t="shared" si="404"/>
        <v>18.39292</v>
      </c>
      <c r="AV1121" s="5">
        <f t="shared" si="405"/>
        <v>0</v>
      </c>
      <c r="AW1121" s="5"/>
      <c r="AX1121" s="5"/>
      <c r="AY1121" s="5">
        <f t="shared" si="406"/>
        <v>37.725840000000005</v>
      </c>
      <c r="AZ1121" s="5">
        <f t="shared" si="407"/>
        <v>56.118760000000009</v>
      </c>
      <c r="BA1121" s="7">
        <f t="shared" si="408"/>
        <v>5.8952669320784981E-2</v>
      </c>
      <c r="BB1121" s="62">
        <f t="shared" si="409"/>
        <v>3814</v>
      </c>
      <c r="BC1121" s="6">
        <f t="shared" si="410"/>
        <v>-1.1784732224695562E-3</v>
      </c>
      <c r="BD1121" s="32">
        <f t="shared" si="411"/>
        <v>0.24416638677738092</v>
      </c>
      <c r="BE1121" s="32">
        <f t="shared" si="412"/>
        <v>6.9063690766598948E-2</v>
      </c>
      <c r="BF1121" s="45">
        <f t="shared" si="413"/>
        <v>0.68676992245602009</v>
      </c>
      <c r="BG1121" s="33">
        <f t="shared" si="414"/>
        <v>0.32774993602852232</v>
      </c>
      <c r="BH1121" s="33">
        <f t="shared" si="415"/>
        <v>0</v>
      </c>
      <c r="BI1121" s="37">
        <f t="shared" si="416"/>
        <v>0.67225006397147757</v>
      </c>
      <c r="CM1121" s="51" t="s">
        <v>3798</v>
      </c>
      <c r="CR1121" s="78" t="s">
        <v>2044</v>
      </c>
      <c r="CS1121" s="78" t="s">
        <v>6954</v>
      </c>
    </row>
    <row r="1122" spans="1:97">
      <c r="A1122" s="20" t="s">
        <v>3590</v>
      </c>
      <c r="B1122" s="16" t="s">
        <v>316</v>
      </c>
      <c r="C1122" s="19">
        <v>49014277</v>
      </c>
      <c r="D1122" s="19" t="s">
        <v>3782</v>
      </c>
      <c r="E1122" s="19" t="s">
        <v>1707</v>
      </c>
      <c r="F1122" s="19" t="s">
        <v>3192</v>
      </c>
      <c r="G1122" s="47"/>
      <c r="H1122" s="47" t="s">
        <v>3785</v>
      </c>
      <c r="I1122" s="47" t="s">
        <v>5446</v>
      </c>
      <c r="J1122" s="47" t="s">
        <v>5489</v>
      </c>
      <c r="K1122" s="23">
        <v>42.25</v>
      </c>
      <c r="L1122" s="23">
        <v>-107.5517</v>
      </c>
      <c r="N1122" s="19" t="s">
        <v>1632</v>
      </c>
      <c r="P1122" s="19" t="s">
        <v>4883</v>
      </c>
      <c r="Q1122" s="55"/>
      <c r="R1122" s="55"/>
      <c r="S1122" s="55">
        <f t="shared" si="419"/>
        <v>426</v>
      </c>
      <c r="T1122" s="19"/>
      <c r="U1122" s="55">
        <v>4986</v>
      </c>
      <c r="V1122" s="55">
        <v>5412</v>
      </c>
      <c r="W1122" s="55"/>
      <c r="X1122" s="55"/>
      <c r="Y1122" s="51" t="s">
        <v>3788</v>
      </c>
      <c r="Z1122" s="40">
        <v>26296</v>
      </c>
      <c r="AA1122" s="52">
        <v>8.6000003814697266</v>
      </c>
      <c r="AB1122" s="19" t="s">
        <v>3789</v>
      </c>
      <c r="AC1122" s="19">
        <v>666</v>
      </c>
      <c r="AD1122" s="19">
        <v>150</v>
      </c>
      <c r="AE1122" s="19">
        <v>7387</v>
      </c>
      <c r="AF1122" s="19">
        <v>500</v>
      </c>
      <c r="AG1122" s="19">
        <v>-3</v>
      </c>
      <c r="AH1122" s="19">
        <v>10750</v>
      </c>
      <c r="AI1122" s="19">
        <v>537</v>
      </c>
      <c r="AJ1122" s="19"/>
      <c r="AK1122" s="19"/>
      <c r="AL1122" s="19">
        <v>3160</v>
      </c>
      <c r="AM1122" s="19">
        <v>22937</v>
      </c>
      <c r="AP1122" s="17">
        <f t="shared" si="401"/>
        <v>33.233400000000003</v>
      </c>
      <c r="AQ1122" s="17">
        <f t="shared" si="402"/>
        <v>12.343500000000001</v>
      </c>
      <c r="AR1122" s="17">
        <f t="shared" si="399"/>
        <v>321.33449999999999</v>
      </c>
      <c r="AS1122" s="17">
        <f t="shared" si="396"/>
        <v>12.79</v>
      </c>
      <c r="AT1122" s="17">
        <f t="shared" si="403"/>
        <v>379.70140000000004</v>
      </c>
      <c r="AU1122" s="5">
        <f t="shared" si="404"/>
        <v>303.25749999999999</v>
      </c>
      <c r="AV1122" s="5">
        <f t="shared" si="405"/>
        <v>8.8014299999999999</v>
      </c>
      <c r="AW1122" s="5"/>
      <c r="AX1122" s="5"/>
      <c r="AY1122" s="5">
        <f t="shared" si="406"/>
        <v>65.791200000000003</v>
      </c>
      <c r="AZ1122" s="5">
        <f t="shared" si="407"/>
        <v>377.85012999999998</v>
      </c>
      <c r="BA1122" s="7">
        <f t="shared" si="408"/>
        <v>2.4437545522481572E-3</v>
      </c>
      <c r="BB1122" s="62">
        <f t="shared" si="409"/>
        <v>23147</v>
      </c>
      <c r="BC1122" s="6">
        <f t="shared" si="410"/>
        <v>4.5568961027688572E-3</v>
      </c>
      <c r="BD1122" s="32">
        <f t="shared" si="411"/>
        <v>8.7525092085517731E-2</v>
      </c>
      <c r="BE1122" s="32">
        <f t="shared" si="412"/>
        <v>3.2508439526427874E-2</v>
      </c>
      <c r="BF1122" s="35">
        <f t="shared" si="413"/>
        <v>0.87996646838805437</v>
      </c>
      <c r="BG1122" s="36">
        <f t="shared" si="414"/>
        <v>0.80258672929396635</v>
      </c>
      <c r="BH1122" s="33">
        <f t="shared" si="415"/>
        <v>2.3293441767507132E-2</v>
      </c>
      <c r="BI1122" s="33">
        <f t="shared" si="416"/>
        <v>0.17411982893852651</v>
      </c>
      <c r="CM1122" s="51" t="s">
        <v>3217</v>
      </c>
      <c r="CR1122" s="78" t="s">
        <v>2044</v>
      </c>
      <c r="CS1122" s="78" t="s">
        <v>6954</v>
      </c>
    </row>
    <row r="1123" spans="1:97">
      <c r="A1123" s="20" t="s">
        <v>3590</v>
      </c>
      <c r="B1123" s="16" t="s">
        <v>345</v>
      </c>
      <c r="C1123" s="19">
        <v>49118096</v>
      </c>
      <c r="D1123" s="19" t="s">
        <v>3782</v>
      </c>
      <c r="E1123" s="19" t="s">
        <v>1707</v>
      </c>
      <c r="F1123" s="19" t="s">
        <v>3192</v>
      </c>
      <c r="G1123" s="47"/>
      <c r="H1123" s="47" t="s">
        <v>1542</v>
      </c>
      <c r="I1123" s="47" t="s">
        <v>5446</v>
      </c>
      <c r="J1123" s="47" t="s">
        <v>5489</v>
      </c>
      <c r="K1123" s="23">
        <v>42.251100000000001</v>
      </c>
      <c r="L1123" s="23">
        <v>-107.5673</v>
      </c>
      <c r="M1123" s="61" t="s">
        <v>3206</v>
      </c>
      <c r="N1123" s="19" t="s">
        <v>1604</v>
      </c>
      <c r="P1123" s="19" t="s">
        <v>4883</v>
      </c>
      <c r="Q1123" s="55"/>
      <c r="R1123" s="55">
        <v>-310</v>
      </c>
      <c r="S1123" s="55">
        <f t="shared" si="419"/>
        <v>616</v>
      </c>
      <c r="T1123" s="31" t="s">
        <v>2507</v>
      </c>
      <c r="U1123" s="55">
        <v>4794</v>
      </c>
      <c r="V1123" s="55">
        <v>5410</v>
      </c>
      <c r="W1123" s="55">
        <v>5601</v>
      </c>
      <c r="X1123" s="55">
        <v>4816</v>
      </c>
      <c r="Y1123" s="51" t="s">
        <v>3788</v>
      </c>
      <c r="Z1123" s="40">
        <v>21025</v>
      </c>
      <c r="AA1123" s="52">
        <v>8.3999996185302734</v>
      </c>
      <c r="AB1123" s="19" t="s">
        <v>3789</v>
      </c>
      <c r="AC1123" s="19">
        <v>356</v>
      </c>
      <c r="AD1123" s="19">
        <v>291</v>
      </c>
      <c r="AE1123" s="19">
        <v>4114</v>
      </c>
      <c r="AF1123" s="19">
        <v>-3</v>
      </c>
      <c r="AG1123" s="19">
        <v>-3</v>
      </c>
      <c r="AH1123" s="19">
        <v>5504</v>
      </c>
      <c r="AI1123" s="19">
        <v>667</v>
      </c>
      <c r="AJ1123" s="19"/>
      <c r="AK1123" s="19"/>
      <c r="AL1123" s="19">
        <v>2456</v>
      </c>
      <c r="AM1123" s="19">
        <v>13149</v>
      </c>
      <c r="AO1123" s="19" t="s">
        <v>5038</v>
      </c>
      <c r="AP1123" s="17">
        <f t="shared" si="401"/>
        <v>17.764399999999998</v>
      </c>
      <c r="AQ1123" s="17">
        <f t="shared" si="402"/>
        <v>23.946390000000001</v>
      </c>
      <c r="AR1123" s="17">
        <f t="shared" si="399"/>
        <v>178.95899999999997</v>
      </c>
      <c r="AS1123" s="17">
        <f t="shared" si="396"/>
        <v>0</v>
      </c>
      <c r="AT1123" s="17">
        <f t="shared" si="403"/>
        <v>220.66978999999998</v>
      </c>
      <c r="AU1123" s="5">
        <f t="shared" si="404"/>
        <v>155.26784000000001</v>
      </c>
      <c r="AV1123" s="5">
        <f t="shared" si="405"/>
        <v>10.932129999999999</v>
      </c>
      <c r="AW1123" s="5"/>
      <c r="AX1123" s="5"/>
      <c r="AY1123" s="5">
        <f t="shared" si="406"/>
        <v>51.133920000000003</v>
      </c>
      <c r="AZ1123" s="5">
        <f t="shared" si="407"/>
        <v>217.33389</v>
      </c>
      <c r="BA1123" s="7">
        <f t="shared" si="408"/>
        <v>7.6161460561244166E-3</v>
      </c>
      <c r="BB1123" s="62">
        <f t="shared" si="409"/>
        <v>13382</v>
      </c>
      <c r="BC1123" s="6">
        <f t="shared" si="410"/>
        <v>8.7821793373789158E-3</v>
      </c>
      <c r="BD1123" s="32">
        <f t="shared" si="411"/>
        <v>8.0502183828606536E-2</v>
      </c>
      <c r="BE1123" s="32">
        <f t="shared" si="412"/>
        <v>0.10851684772981388</v>
      </c>
      <c r="BF1123" s="35">
        <f t="shared" si="413"/>
        <v>0.81098096844157963</v>
      </c>
      <c r="BG1123" s="37">
        <f t="shared" si="414"/>
        <v>0.71442074680575596</v>
      </c>
      <c r="BH1123" s="33">
        <f t="shared" si="415"/>
        <v>5.0301082817778668E-2</v>
      </c>
      <c r="BI1123" s="33">
        <f t="shared" si="416"/>
        <v>0.23527817037646548</v>
      </c>
      <c r="CM1123" s="51" t="s">
        <v>7041</v>
      </c>
      <c r="CR1123" s="78" t="s">
        <v>2044</v>
      </c>
      <c r="CS1123" s="78" t="s">
        <v>6954</v>
      </c>
    </row>
    <row r="1124" spans="1:97">
      <c r="A1124" s="20" t="s">
        <v>3590</v>
      </c>
      <c r="B1124" s="16" t="s">
        <v>345</v>
      </c>
      <c r="C1124" s="19">
        <v>49013792</v>
      </c>
      <c r="D1124" s="19" t="s">
        <v>3782</v>
      </c>
      <c r="E1124" s="19" t="s">
        <v>1707</v>
      </c>
      <c r="F1124" s="19" t="s">
        <v>3192</v>
      </c>
      <c r="G1124" s="47"/>
      <c r="H1124" s="47" t="s">
        <v>1542</v>
      </c>
      <c r="I1124" s="47" t="s">
        <v>5446</v>
      </c>
      <c r="J1124" s="47" t="s">
        <v>5489</v>
      </c>
      <c r="K1124" s="23">
        <v>42.251849999999997</v>
      </c>
      <c r="L1124" s="23">
        <v>-107.56653</v>
      </c>
      <c r="M1124" s="61" t="s">
        <v>3206</v>
      </c>
      <c r="N1124" s="19" t="s">
        <v>1604</v>
      </c>
      <c r="P1124" s="19" t="s">
        <v>4883</v>
      </c>
      <c r="Q1124" s="55">
        <v>-310</v>
      </c>
      <c r="R1124" s="55"/>
      <c r="S1124" s="55">
        <f t="shared" si="419"/>
        <v>500</v>
      </c>
      <c r="T1124" s="31" t="s">
        <v>2507</v>
      </c>
      <c r="U1124" s="55">
        <v>5100</v>
      </c>
      <c r="V1124" s="55">
        <v>5600</v>
      </c>
      <c r="W1124" s="55">
        <v>5601</v>
      </c>
      <c r="X1124" s="55">
        <v>4816</v>
      </c>
      <c r="Y1124" s="51" t="s">
        <v>3852</v>
      </c>
      <c r="Z1124" s="40">
        <v>22955</v>
      </c>
      <c r="AA1124" s="52">
        <v>8.3000001907348633</v>
      </c>
      <c r="AB1124" s="19" t="s">
        <v>3789</v>
      </c>
      <c r="AC1124" s="19">
        <v>257</v>
      </c>
      <c r="AD1124" s="19">
        <v>0</v>
      </c>
      <c r="AE1124" s="19">
        <v>3085</v>
      </c>
      <c r="AF1124" s="19">
        <v>252</v>
      </c>
      <c r="AG1124" s="19">
        <v>-3</v>
      </c>
      <c r="AH1124" s="19">
        <v>3254</v>
      </c>
      <c r="AI1124" s="19">
        <v>540</v>
      </c>
      <c r="AJ1124" s="19"/>
      <c r="AK1124" s="19"/>
      <c r="AL1124" s="19">
        <v>2563</v>
      </c>
      <c r="AM1124" s="19">
        <v>10021</v>
      </c>
      <c r="AP1124" s="17">
        <f t="shared" si="401"/>
        <v>12.824299999999999</v>
      </c>
      <c r="AQ1124" s="17">
        <f t="shared" si="402"/>
        <v>0</v>
      </c>
      <c r="AR1124" s="17">
        <f t="shared" si="399"/>
        <v>134.19749999999999</v>
      </c>
      <c r="AS1124" s="17">
        <f t="shared" si="396"/>
        <v>6.4461599999999999</v>
      </c>
      <c r="AT1124" s="17">
        <f t="shared" si="403"/>
        <v>153.46795999999998</v>
      </c>
      <c r="AU1124" s="5">
        <f t="shared" si="404"/>
        <v>91.795339999999996</v>
      </c>
      <c r="AV1124" s="5">
        <f t="shared" si="405"/>
        <v>8.8505999999999982</v>
      </c>
      <c r="AW1124" s="5"/>
      <c r="AX1124" s="5"/>
      <c r="AY1124" s="5">
        <f t="shared" si="406"/>
        <v>53.361660000000008</v>
      </c>
      <c r="AZ1124" s="5">
        <f t="shared" si="407"/>
        <v>154.0076</v>
      </c>
      <c r="BA1124" s="7">
        <f t="shared" si="408"/>
        <v>-1.7550663213688265E-3</v>
      </c>
      <c r="BB1124" s="62">
        <f t="shared" si="409"/>
        <v>9948</v>
      </c>
      <c r="BC1124" s="6">
        <f t="shared" si="410"/>
        <v>-3.6556662827382444E-3</v>
      </c>
      <c r="BD1124" s="32">
        <f t="shared" si="411"/>
        <v>8.3563370491143568E-2</v>
      </c>
      <c r="BE1124" s="32">
        <f t="shared" si="412"/>
        <v>0</v>
      </c>
      <c r="BF1124" s="35">
        <f t="shared" si="413"/>
        <v>0.91643662950885652</v>
      </c>
      <c r="BG1124" s="37">
        <f t="shared" si="414"/>
        <v>0.59604422119427869</v>
      </c>
      <c r="BH1124" s="33">
        <f t="shared" si="415"/>
        <v>5.7468592459073438E-2</v>
      </c>
      <c r="BI1124" s="33">
        <f t="shared" si="416"/>
        <v>0.34648718634664788</v>
      </c>
      <c r="CM1124" s="51" t="s">
        <v>3209</v>
      </c>
      <c r="CR1124" s="78" t="s">
        <v>2044</v>
      </c>
      <c r="CS1124" s="78" t="s">
        <v>6954</v>
      </c>
    </row>
    <row r="1125" spans="1:97">
      <c r="A1125" s="20" t="s">
        <v>3590</v>
      </c>
      <c r="B1125" s="16" t="s">
        <v>345</v>
      </c>
      <c r="C1125" s="19">
        <v>49002639</v>
      </c>
      <c r="D1125" s="19" t="s">
        <v>3782</v>
      </c>
      <c r="E1125" s="19" t="s">
        <v>1707</v>
      </c>
      <c r="F1125" s="19" t="s">
        <v>3192</v>
      </c>
      <c r="G1125" s="47"/>
      <c r="H1125" s="47" t="s">
        <v>1542</v>
      </c>
      <c r="I1125" s="47" t="s">
        <v>5446</v>
      </c>
      <c r="J1125" s="47" t="s">
        <v>5489</v>
      </c>
      <c r="K1125" s="23">
        <v>42.255749999999999</v>
      </c>
      <c r="L1125" s="23">
        <v>-107.56556999999999</v>
      </c>
      <c r="M1125" s="61" t="s">
        <v>2326</v>
      </c>
      <c r="N1125" s="19" t="s">
        <v>2327</v>
      </c>
      <c r="P1125" s="19" t="s">
        <v>4883</v>
      </c>
      <c r="Q1125" s="55"/>
      <c r="R1125" s="55"/>
      <c r="S1125" s="55">
        <f t="shared" si="419"/>
        <v>293</v>
      </c>
      <c r="T1125" s="19"/>
      <c r="U1125" s="55">
        <v>5570</v>
      </c>
      <c r="V1125" s="55">
        <v>5863</v>
      </c>
      <c r="W1125" s="55">
        <v>5899</v>
      </c>
      <c r="X1125" s="55"/>
      <c r="Y1125" s="51" t="s">
        <v>3788</v>
      </c>
      <c r="Z1125" s="40">
        <v>21845</v>
      </c>
      <c r="AA1125" s="52">
        <v>8.1000003814697266</v>
      </c>
      <c r="AB1125" s="19" t="s">
        <v>3837</v>
      </c>
      <c r="AC1125" s="19">
        <v>304</v>
      </c>
      <c r="AD1125" s="19">
        <v>60</v>
      </c>
      <c r="AE1125" s="19">
        <v>2842</v>
      </c>
      <c r="AF1125" s="19">
        <v>-3</v>
      </c>
      <c r="AG1125" s="19">
        <v>-3</v>
      </c>
      <c r="AH1125" s="19">
        <v>3240</v>
      </c>
      <c r="AI1125" s="19">
        <v>488</v>
      </c>
      <c r="AJ1125" s="19"/>
      <c r="AK1125" s="19"/>
      <c r="AL1125" s="19">
        <v>2132</v>
      </c>
      <c r="AM1125" s="19">
        <v>8818</v>
      </c>
      <c r="AP1125" s="17">
        <f t="shared" si="401"/>
        <v>15.169599999999999</v>
      </c>
      <c r="AQ1125" s="17">
        <f t="shared" si="402"/>
        <v>4.9374000000000002</v>
      </c>
      <c r="AR1125" s="17">
        <f t="shared" si="399"/>
        <v>123.627</v>
      </c>
      <c r="AS1125" s="17">
        <f t="shared" si="396"/>
        <v>0</v>
      </c>
      <c r="AT1125" s="17">
        <f t="shared" si="403"/>
        <v>143.73399999999998</v>
      </c>
      <c r="AU1125" s="5">
        <f t="shared" si="404"/>
        <v>91.400399999999991</v>
      </c>
      <c r="AV1125" s="5">
        <f t="shared" si="405"/>
        <v>7.9983199999999988</v>
      </c>
      <c r="AW1125" s="5"/>
      <c r="AX1125" s="5"/>
      <c r="AY1125" s="5">
        <f t="shared" si="406"/>
        <v>44.388240000000003</v>
      </c>
      <c r="AZ1125" s="5">
        <f t="shared" si="407"/>
        <v>143.78695999999999</v>
      </c>
      <c r="BA1125" s="7">
        <f t="shared" si="408"/>
        <v>-1.8419526701640468E-4</v>
      </c>
      <c r="BB1125" s="62">
        <f t="shared" si="409"/>
        <v>9060</v>
      </c>
      <c r="BC1125" s="6">
        <f t="shared" si="410"/>
        <v>1.3536189730394898E-2</v>
      </c>
      <c r="BD1125" s="32">
        <f t="shared" si="411"/>
        <v>0.10553939916790739</v>
      </c>
      <c r="BE1125" s="32">
        <f t="shared" si="412"/>
        <v>3.4350953845297572E-2</v>
      </c>
      <c r="BF1125" s="35">
        <f t="shared" si="413"/>
        <v>0.86010964698679515</v>
      </c>
      <c r="BG1125" s="37">
        <f t="shared" si="414"/>
        <v>0.6356654316914413</v>
      </c>
      <c r="BH1125" s="33">
        <f t="shared" si="415"/>
        <v>5.5626184738866442E-2</v>
      </c>
      <c r="BI1125" s="33">
        <f t="shared" si="416"/>
        <v>0.30870838356969232</v>
      </c>
      <c r="CM1125" s="51" t="s">
        <v>7041</v>
      </c>
      <c r="CR1125" s="78" t="s">
        <v>2044</v>
      </c>
      <c r="CS1125" s="78" t="s">
        <v>6954</v>
      </c>
    </row>
    <row r="1126" spans="1:97">
      <c r="A1126" s="20" t="s">
        <v>3590</v>
      </c>
      <c r="B1126" s="16" t="s">
        <v>345</v>
      </c>
      <c r="C1126" s="19">
        <v>49007615</v>
      </c>
      <c r="D1126" s="19" t="s">
        <v>3782</v>
      </c>
      <c r="E1126" s="19" t="s">
        <v>1707</v>
      </c>
      <c r="F1126" s="19" t="s">
        <v>3192</v>
      </c>
      <c r="G1126" s="47"/>
      <c r="H1126" s="47" t="s">
        <v>1542</v>
      </c>
      <c r="I1126" s="47" t="s">
        <v>5446</v>
      </c>
      <c r="J1126" s="47" t="s">
        <v>5489</v>
      </c>
      <c r="K1126" s="23">
        <v>42.257649999999998</v>
      </c>
      <c r="L1126" s="23">
        <v>-107.56243000000001</v>
      </c>
      <c r="M1126" s="61" t="s">
        <v>2332</v>
      </c>
      <c r="N1126" s="19" t="s">
        <v>2333</v>
      </c>
      <c r="P1126" s="19" t="s">
        <v>4883</v>
      </c>
      <c r="Q1126" s="46" t="s">
        <v>1083</v>
      </c>
      <c r="R1126" s="55"/>
      <c r="S1126" s="55">
        <f t="shared" si="419"/>
        <v>95</v>
      </c>
      <c r="T1126" s="31" t="s">
        <v>2505</v>
      </c>
      <c r="U1126" s="55">
        <v>6045</v>
      </c>
      <c r="V1126" s="55">
        <v>6140</v>
      </c>
      <c r="W1126" s="55">
        <v>8860</v>
      </c>
      <c r="X1126" s="55">
        <v>5701</v>
      </c>
      <c r="Y1126" s="51" t="s">
        <v>3788</v>
      </c>
      <c r="Z1126" s="40">
        <v>23725</v>
      </c>
      <c r="AA1126" s="52">
        <v>7.9000000953674316</v>
      </c>
      <c r="AB1126" s="19" t="s">
        <v>3789</v>
      </c>
      <c r="AC1126" s="19">
        <v>251</v>
      </c>
      <c r="AD1126" s="19">
        <v>27</v>
      </c>
      <c r="AE1126" s="19">
        <v>4396</v>
      </c>
      <c r="AF1126" s="19">
        <v>175</v>
      </c>
      <c r="AG1126" s="19">
        <v>-3</v>
      </c>
      <c r="AH1126" s="19">
        <v>3700</v>
      </c>
      <c r="AI1126" s="19">
        <v>1159</v>
      </c>
      <c r="AJ1126" s="19"/>
      <c r="AK1126" s="19"/>
      <c r="AL1126" s="19">
        <v>4200</v>
      </c>
      <c r="AM1126" s="19">
        <v>13322</v>
      </c>
      <c r="AP1126" s="17">
        <f t="shared" si="401"/>
        <v>12.524900000000001</v>
      </c>
      <c r="AQ1126" s="17">
        <f t="shared" si="402"/>
        <v>2.2218300000000002</v>
      </c>
      <c r="AR1126" s="17">
        <f t="shared" si="399"/>
        <v>191.226</v>
      </c>
      <c r="AS1126" s="17">
        <f t="shared" si="396"/>
        <v>4.4764999999999997</v>
      </c>
      <c r="AT1126" s="17">
        <f t="shared" si="403"/>
        <v>210.44923</v>
      </c>
      <c r="AU1126" s="5">
        <f t="shared" si="404"/>
        <v>104.377</v>
      </c>
      <c r="AV1126" s="5">
        <f t="shared" si="405"/>
        <v>18.996009999999998</v>
      </c>
      <c r="AW1126" s="5"/>
      <c r="AX1126" s="5"/>
      <c r="AY1126" s="5">
        <f t="shared" si="406"/>
        <v>87.444000000000003</v>
      </c>
      <c r="AZ1126" s="5">
        <f t="shared" si="407"/>
        <v>210.81700999999998</v>
      </c>
      <c r="BA1126" s="7">
        <f t="shared" si="408"/>
        <v>-8.7303459209069783E-4</v>
      </c>
      <c r="BB1126" s="62">
        <f t="shared" si="409"/>
        <v>13905</v>
      </c>
      <c r="BC1126" s="6">
        <f t="shared" si="410"/>
        <v>2.1412568406361333E-2</v>
      </c>
      <c r="BD1126" s="32">
        <f t="shared" si="411"/>
        <v>5.9515066888104082E-2</v>
      </c>
      <c r="BE1126" s="32">
        <f t="shared" si="412"/>
        <v>1.0557558229127283E-2</v>
      </c>
      <c r="BF1126" s="35">
        <f t="shared" si="413"/>
        <v>0.92992737488276855</v>
      </c>
      <c r="BG1126" s="37">
        <f t="shared" si="414"/>
        <v>0.49510710734394725</v>
      </c>
      <c r="BH1126" s="33">
        <f t="shared" si="415"/>
        <v>9.0106628492643934E-2</v>
      </c>
      <c r="BI1126" s="33">
        <f t="shared" si="416"/>
        <v>0.41478626416340886</v>
      </c>
      <c r="CM1126" s="51" t="s">
        <v>1688</v>
      </c>
      <c r="CR1126" s="78" t="s">
        <v>2044</v>
      </c>
      <c r="CS1126" s="78" t="s">
        <v>6954</v>
      </c>
    </row>
    <row r="1127" spans="1:97">
      <c r="A1127" s="20" t="s">
        <v>3590</v>
      </c>
      <c r="B1127" s="16" t="s">
        <v>345</v>
      </c>
      <c r="C1127" s="19">
        <v>49015915</v>
      </c>
      <c r="D1127" s="19" t="s">
        <v>3782</v>
      </c>
      <c r="E1127" s="19" t="s">
        <v>1707</v>
      </c>
      <c r="F1127" s="19" t="s">
        <v>3192</v>
      </c>
      <c r="G1127" s="47"/>
      <c r="H1127" s="47" t="s">
        <v>1542</v>
      </c>
      <c r="I1127" s="47" t="s">
        <v>5446</v>
      </c>
      <c r="J1127" s="47" t="s">
        <v>5489</v>
      </c>
      <c r="K1127" s="23">
        <v>42.252200000000002</v>
      </c>
      <c r="L1127" s="23">
        <v>-107.58750000000001</v>
      </c>
      <c r="N1127" s="19" t="s">
        <v>2761</v>
      </c>
      <c r="P1127" s="19" t="s">
        <v>4883</v>
      </c>
      <c r="Q1127" s="55"/>
      <c r="R1127" s="55"/>
      <c r="S1127" s="55">
        <f t="shared" si="419"/>
        <v>16</v>
      </c>
      <c r="T1127" s="19"/>
      <c r="U1127" s="55">
        <v>6129</v>
      </c>
      <c r="V1127" s="55">
        <v>6145</v>
      </c>
      <c r="W1127" s="55"/>
      <c r="X1127" s="55"/>
      <c r="Y1127" s="51" t="s">
        <v>3798</v>
      </c>
      <c r="AA1127" s="52">
        <v>7.5999999046325684</v>
      </c>
      <c r="AB1127" s="19" t="s">
        <v>3837</v>
      </c>
      <c r="AC1127" s="19">
        <v>506</v>
      </c>
      <c r="AD1127" s="19">
        <v>93</v>
      </c>
      <c r="AE1127" s="19">
        <v>3233</v>
      </c>
      <c r="AF1127" s="19">
        <v>-3</v>
      </c>
      <c r="AG1127" s="19">
        <v>-3</v>
      </c>
      <c r="AH1127" s="19">
        <v>4020</v>
      </c>
      <c r="AI1127" s="19">
        <v>905</v>
      </c>
      <c r="AJ1127" s="19"/>
      <c r="AK1127" s="19"/>
      <c r="AL1127" s="19">
        <v>2180</v>
      </c>
      <c r="AM1127" s="19">
        <v>10478</v>
      </c>
      <c r="AP1127" s="17">
        <f t="shared" si="401"/>
        <v>25.249400000000001</v>
      </c>
      <c r="AQ1127" s="17">
        <f t="shared" si="402"/>
        <v>7.6529699999999998</v>
      </c>
      <c r="AR1127" s="17">
        <f t="shared" si="399"/>
        <v>140.63549999999998</v>
      </c>
      <c r="AS1127" s="17">
        <f t="shared" si="396"/>
        <v>0</v>
      </c>
      <c r="AT1127" s="17">
        <f t="shared" si="403"/>
        <v>173.53787</v>
      </c>
      <c r="AU1127" s="5">
        <f t="shared" si="404"/>
        <v>113.40419999999999</v>
      </c>
      <c r="AV1127" s="5">
        <f t="shared" si="405"/>
        <v>14.832949999999999</v>
      </c>
      <c r="AW1127" s="5"/>
      <c r="AX1127" s="5"/>
      <c r="AY1127" s="5">
        <f t="shared" si="406"/>
        <v>45.387600000000006</v>
      </c>
      <c r="AZ1127" s="5">
        <f t="shared" si="407"/>
        <v>173.62475000000001</v>
      </c>
      <c r="BA1127" s="7">
        <f t="shared" si="408"/>
        <v>-2.5025735777661729E-4</v>
      </c>
      <c r="BB1127" s="62">
        <f t="shared" si="409"/>
        <v>10931</v>
      </c>
      <c r="BC1127" s="6">
        <f t="shared" si="410"/>
        <v>2.1159325517305805E-2</v>
      </c>
      <c r="BD1127" s="32">
        <f t="shared" si="411"/>
        <v>0.14549792503503703</v>
      </c>
      <c r="BE1127" s="32">
        <f t="shared" si="412"/>
        <v>4.4099711492367633E-2</v>
      </c>
      <c r="BF1127" s="35">
        <f t="shared" si="413"/>
        <v>0.8104023634725952</v>
      </c>
      <c r="BG1127" s="37">
        <f t="shared" si="414"/>
        <v>0.65315687999550742</v>
      </c>
      <c r="BH1127" s="33">
        <f t="shared" si="415"/>
        <v>8.5431080534313211E-2</v>
      </c>
      <c r="BI1127" s="33">
        <f t="shared" si="416"/>
        <v>0.26141203947017927</v>
      </c>
      <c r="CM1127" s="51" t="s">
        <v>2449</v>
      </c>
      <c r="CR1127" s="78" t="s">
        <v>2044</v>
      </c>
      <c r="CS1127" s="78" t="s">
        <v>6954</v>
      </c>
    </row>
    <row r="1128" spans="1:97">
      <c r="A1128" s="63" t="s">
        <v>3591</v>
      </c>
      <c r="B1128" s="63" t="s">
        <v>345</v>
      </c>
      <c r="C1128" s="63">
        <v>4439</v>
      </c>
      <c r="D1128" s="19" t="s">
        <v>3782</v>
      </c>
      <c r="E1128" s="63" t="s">
        <v>1707</v>
      </c>
      <c r="F1128" s="63" t="s">
        <v>3192</v>
      </c>
      <c r="G1128" s="65" t="s">
        <v>3597</v>
      </c>
      <c r="H1128" s="65">
        <v>3</v>
      </c>
      <c r="I1128" s="65">
        <v>26</v>
      </c>
      <c r="J1128" s="65">
        <v>90</v>
      </c>
      <c r="K1128" s="23">
        <v>42.255710999999998</v>
      </c>
      <c r="L1128" s="23">
        <v>-107.57181</v>
      </c>
      <c r="M1128" s="61" t="s">
        <v>6258</v>
      </c>
      <c r="N1128" s="63" t="s">
        <v>6259</v>
      </c>
      <c r="O1128" s="63"/>
      <c r="P1128" s="63" t="s">
        <v>4883</v>
      </c>
      <c r="Q1128" s="63"/>
      <c r="R1128" s="63"/>
      <c r="S1128" s="55"/>
      <c r="T1128" s="63"/>
      <c r="U1128" s="66" t="s">
        <v>6260</v>
      </c>
      <c r="V1128" s="63"/>
      <c r="W1128" s="66">
        <v>6113</v>
      </c>
      <c r="X1128" s="66"/>
      <c r="Y1128" s="63"/>
      <c r="Z1128" s="64">
        <v>36174</v>
      </c>
      <c r="AA1128" s="63">
        <v>7.57</v>
      </c>
      <c r="AB1128" s="63"/>
      <c r="AC1128" s="63">
        <v>580</v>
      </c>
      <c r="AD1128" s="63">
        <v>87</v>
      </c>
      <c r="AE1128" s="63">
        <v>2919</v>
      </c>
      <c r="AF1128" s="63">
        <v>145</v>
      </c>
      <c r="AG1128" s="63"/>
      <c r="AH1128" s="63">
        <v>2305</v>
      </c>
      <c r="AI1128" s="63">
        <v>1855</v>
      </c>
      <c r="AJ1128" s="63">
        <v>0</v>
      </c>
      <c r="AK1128" s="63"/>
      <c r="AL1128" s="63">
        <v>2189</v>
      </c>
      <c r="AM1128" s="63">
        <v>9491.5499999999993</v>
      </c>
      <c r="AN1128" s="63"/>
      <c r="AO1128" s="63" t="s">
        <v>3433</v>
      </c>
      <c r="AP1128" s="17">
        <f t="shared" si="401"/>
        <v>28.942</v>
      </c>
      <c r="AQ1128" s="17">
        <f t="shared" si="402"/>
        <v>7.15923</v>
      </c>
      <c r="AR1128" s="17">
        <f t="shared" si="399"/>
        <v>126.97649999999999</v>
      </c>
      <c r="AS1128" s="17">
        <f t="shared" ref="AS1128:AS1191" si="420">IF(AF1128&gt;0,AF1128*0.02558,0)</f>
        <v>3.7090999999999998</v>
      </c>
      <c r="AT1128" s="17">
        <f t="shared" si="403"/>
        <v>166.78682999999998</v>
      </c>
      <c r="AU1128" s="5">
        <f t="shared" si="404"/>
        <v>65.024050000000003</v>
      </c>
      <c r="AV1128" s="5">
        <f t="shared" si="405"/>
        <v>30.403449999999996</v>
      </c>
      <c r="AW1128" s="5">
        <f>IF(AJ1128&gt;0,AJ1128*0.03333,0)</f>
        <v>0</v>
      </c>
      <c r="AX1128" s="5">
        <f>IF(AK1128&gt;0,AK1128*0.0588,0)</f>
        <v>0</v>
      </c>
      <c r="AY1128" s="5">
        <f t="shared" si="406"/>
        <v>45.574980000000004</v>
      </c>
      <c r="AZ1128" s="5">
        <f t="shared" si="407"/>
        <v>141.00247999999999</v>
      </c>
      <c r="BA1128" s="7">
        <f t="shared" si="408"/>
        <v>8.3772727519354037E-2</v>
      </c>
      <c r="BB1128" s="62">
        <f t="shared" si="409"/>
        <v>10080</v>
      </c>
      <c r="BC1128" s="28">
        <f t="shared" si="410"/>
        <v>3.0066601776558358E-2</v>
      </c>
      <c r="BD1128" s="32">
        <f t="shared" si="411"/>
        <v>0.1735268905824279</v>
      </c>
      <c r="BE1128" s="32">
        <f t="shared" si="412"/>
        <v>4.2924432342769513E-2</v>
      </c>
      <c r="BF1128" s="35">
        <f t="shared" si="413"/>
        <v>0.78354867707480269</v>
      </c>
      <c r="BG1128" s="33">
        <f t="shared" si="414"/>
        <v>0.46115536407586594</v>
      </c>
      <c r="BH1128" s="33">
        <f t="shared" si="415"/>
        <v>0.21562351243751171</v>
      </c>
      <c r="BI1128" s="33">
        <f t="shared" si="416"/>
        <v>0.32322112348662241</v>
      </c>
      <c r="BJ1128" s="63"/>
      <c r="BK1128" s="63">
        <v>4</v>
      </c>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t="s">
        <v>6261</v>
      </c>
      <c r="CN1128" s="63">
        <v>1999114</v>
      </c>
      <c r="CO1128" s="63" t="s">
        <v>6262</v>
      </c>
      <c r="CP1128" s="66"/>
      <c r="CQ1128" s="64">
        <v>36187</v>
      </c>
      <c r="CR1128" s="78" t="s">
        <v>2044</v>
      </c>
      <c r="CS1128" s="78" t="s">
        <v>6954</v>
      </c>
    </row>
    <row r="1129" spans="1:97">
      <c r="A1129" s="63" t="s">
        <v>3591</v>
      </c>
      <c r="B1129" s="63" t="s">
        <v>345</v>
      </c>
      <c r="C1129" s="63">
        <v>595</v>
      </c>
      <c r="D1129" s="19" t="s">
        <v>3782</v>
      </c>
      <c r="E1129" s="63" t="s">
        <v>1707</v>
      </c>
      <c r="F1129" s="4" t="s">
        <v>3192</v>
      </c>
      <c r="G1129" s="65" t="s">
        <v>3604</v>
      </c>
      <c r="H1129" s="65">
        <v>3</v>
      </c>
      <c r="I1129" s="65">
        <v>26</v>
      </c>
      <c r="J1129" s="65">
        <v>90</v>
      </c>
      <c r="K1129" s="23">
        <v>42.250078999999999</v>
      </c>
      <c r="L1129" s="23">
        <v>-107.562414</v>
      </c>
      <c r="M1129" s="61" t="s">
        <v>3201</v>
      </c>
      <c r="N1129" s="63" t="s">
        <v>7016</v>
      </c>
      <c r="O1129" s="63"/>
      <c r="P1129" s="63" t="s">
        <v>4883</v>
      </c>
      <c r="Q1129" s="63"/>
      <c r="R1129" s="72" t="s">
        <v>1081</v>
      </c>
      <c r="U1129" s="46">
        <v>5908</v>
      </c>
      <c r="V1129" s="63"/>
      <c r="W1129" s="66">
        <v>7323</v>
      </c>
      <c r="X1129" s="66">
        <v>7317</v>
      </c>
      <c r="Y1129" s="63"/>
      <c r="Z1129" s="64">
        <v>30194</v>
      </c>
      <c r="AA1129" s="63">
        <v>7.71</v>
      </c>
      <c r="AB1129" s="63"/>
      <c r="AC1129" s="63">
        <v>397</v>
      </c>
      <c r="AD1129" s="63">
        <v>41</v>
      </c>
      <c r="AE1129" s="63">
        <v>1612</v>
      </c>
      <c r="AF1129" s="63">
        <v>152</v>
      </c>
      <c r="AG1129" s="63"/>
      <c r="AH1129" s="63">
        <v>2151</v>
      </c>
      <c r="AI1129" s="63">
        <v>598</v>
      </c>
      <c r="AJ1129" s="63">
        <v>0</v>
      </c>
      <c r="AK1129" s="63">
        <v>0</v>
      </c>
      <c r="AL1129" s="63">
        <v>2240</v>
      </c>
      <c r="AM1129" s="63">
        <v>6887</v>
      </c>
      <c r="AN1129" s="63"/>
      <c r="AO1129" s="63" t="s">
        <v>7180</v>
      </c>
      <c r="AP1129" s="17">
        <f t="shared" si="401"/>
        <v>19.810300000000002</v>
      </c>
      <c r="AQ1129" s="17">
        <f t="shared" si="402"/>
        <v>3.3738900000000003</v>
      </c>
      <c r="AR1129" s="17">
        <f t="shared" si="399"/>
        <v>70.122</v>
      </c>
      <c r="AS1129" s="17">
        <f t="shared" si="420"/>
        <v>3.8881599999999996</v>
      </c>
      <c r="AT1129" s="17">
        <f t="shared" si="403"/>
        <v>97.19435</v>
      </c>
      <c r="AU1129" s="5">
        <f t="shared" si="404"/>
        <v>60.67971</v>
      </c>
      <c r="AV1129" s="5">
        <f t="shared" si="405"/>
        <v>9.8012199999999989</v>
      </c>
      <c r="AW1129" s="5">
        <f>IF(AJ1129&gt;0,AJ1129*0.03333,0)</f>
        <v>0</v>
      </c>
      <c r="AX1129" s="5">
        <f>IF(AK1129&gt;0,AK1129*0.0588,0)</f>
        <v>0</v>
      </c>
      <c r="AY1129" s="5">
        <f t="shared" si="406"/>
        <v>46.636800000000001</v>
      </c>
      <c r="AZ1129" s="5">
        <f t="shared" si="407"/>
        <v>117.11772999999999</v>
      </c>
      <c r="BA1129" s="7">
        <f t="shared" si="408"/>
        <v>-9.2964335001554724E-2</v>
      </c>
      <c r="BB1129" s="62">
        <f t="shared" si="409"/>
        <v>7191</v>
      </c>
      <c r="BC1129" s="28">
        <f t="shared" si="410"/>
        <v>2.1593976417104702E-2</v>
      </c>
      <c r="BD1129" s="32">
        <f t="shared" si="411"/>
        <v>0.20382151843188417</v>
      </c>
      <c r="BE1129" s="32">
        <f t="shared" si="412"/>
        <v>3.4712820241094261E-2</v>
      </c>
      <c r="BF1129" s="35">
        <f t="shared" si="413"/>
        <v>0.76146566132702154</v>
      </c>
      <c r="BG1129" s="37">
        <f t="shared" si="414"/>
        <v>0.51810865869753453</v>
      </c>
      <c r="BH1129" s="33">
        <f t="shared" si="415"/>
        <v>8.3686902060004065E-2</v>
      </c>
      <c r="BI1129" s="33">
        <f t="shared" si="416"/>
        <v>0.39820443924246146</v>
      </c>
      <c r="BJ1129" s="63">
        <v>0</v>
      </c>
      <c r="BK1129" s="63">
        <v>0</v>
      </c>
      <c r="BL1129" s="63">
        <v>0</v>
      </c>
      <c r="BM1129" s="63">
        <v>0</v>
      </c>
      <c r="BN1129" s="63">
        <v>0</v>
      </c>
      <c r="BO1129" s="63"/>
      <c r="BP1129" s="63">
        <v>0</v>
      </c>
      <c r="BQ1129" s="63">
        <v>0</v>
      </c>
      <c r="BR1129" s="63">
        <v>0</v>
      </c>
      <c r="BS1129" s="63">
        <v>0</v>
      </c>
      <c r="BT1129" s="63">
        <v>0</v>
      </c>
      <c r="BU1129" s="63">
        <v>0</v>
      </c>
      <c r="BV1129" s="63">
        <v>0</v>
      </c>
      <c r="BW1129" s="63">
        <v>0</v>
      </c>
      <c r="BX1129" s="63"/>
      <c r="BY1129" s="63"/>
      <c r="BZ1129" s="63"/>
      <c r="CA1129" s="63"/>
      <c r="CB1129" s="63"/>
      <c r="CC1129" s="63"/>
      <c r="CD1129" s="63"/>
      <c r="CE1129" s="63"/>
      <c r="CF1129" s="63"/>
      <c r="CG1129" s="63"/>
      <c r="CH1129" s="63"/>
      <c r="CI1129" s="63"/>
      <c r="CJ1129" s="63"/>
      <c r="CK1129" s="63"/>
      <c r="CL1129" s="63"/>
      <c r="CM1129" s="63"/>
      <c r="CN1129" s="63">
        <v>19820831</v>
      </c>
      <c r="CO1129" s="63"/>
      <c r="CP1129" s="66"/>
      <c r="CQ1129" s="63"/>
      <c r="CR1129" s="78" t="s">
        <v>2044</v>
      </c>
      <c r="CS1129" s="78" t="s">
        <v>6954</v>
      </c>
    </row>
    <row r="1130" spans="1:97">
      <c r="A1130" s="20" t="s">
        <v>3591</v>
      </c>
      <c r="B1130" s="16" t="s">
        <v>345</v>
      </c>
      <c r="F1130" s="4" t="s">
        <v>3192</v>
      </c>
      <c r="G1130" s="47" t="s">
        <v>3609</v>
      </c>
      <c r="H1130" s="47">
        <v>3</v>
      </c>
      <c r="I1130" s="47">
        <v>26</v>
      </c>
      <c r="J1130" s="47">
        <v>90</v>
      </c>
      <c r="K1130" s="23">
        <v>42.255074</v>
      </c>
      <c r="L1130" s="23">
        <v>-107.567858</v>
      </c>
      <c r="M1130" s="61" t="s">
        <v>534</v>
      </c>
      <c r="N1130" s="19" t="s">
        <v>6999</v>
      </c>
      <c r="P1130" s="19" t="s">
        <v>4883</v>
      </c>
      <c r="W1130" s="46">
        <v>5940</v>
      </c>
      <c r="Y1130" s="63" t="s">
        <v>3852</v>
      </c>
      <c r="Z1130" s="48">
        <v>30522</v>
      </c>
      <c r="AA1130" s="19">
        <v>7.9</v>
      </c>
      <c r="AB1130" s="19" t="s">
        <v>3789</v>
      </c>
      <c r="AC1130" s="19">
        <v>246</v>
      </c>
      <c r="AD1130" s="19">
        <v>43</v>
      </c>
      <c r="AE1130" s="19">
        <v>2154</v>
      </c>
      <c r="AF1130" s="19">
        <v>154</v>
      </c>
      <c r="AH1130" s="19">
        <v>2391</v>
      </c>
      <c r="AI1130" s="19">
        <v>342</v>
      </c>
      <c r="AJ1130" s="19">
        <v>0</v>
      </c>
      <c r="AK1130" s="6">
        <v>0</v>
      </c>
      <c r="AL1130" s="19">
        <v>2230</v>
      </c>
      <c r="AM1130" s="19">
        <v>7387</v>
      </c>
      <c r="AN1130" s="53"/>
      <c r="AO1130" s="63" t="s">
        <v>7180</v>
      </c>
      <c r="AP1130" s="17">
        <f t="shared" si="401"/>
        <v>12.275399999999999</v>
      </c>
      <c r="AQ1130" s="17">
        <f t="shared" si="402"/>
        <v>3.5384700000000002</v>
      </c>
      <c r="AR1130" s="17">
        <f t="shared" si="399"/>
        <v>93.698999999999998</v>
      </c>
      <c r="AS1130" s="17">
        <f t="shared" si="420"/>
        <v>3.9393199999999999</v>
      </c>
      <c r="AT1130" s="17">
        <f t="shared" si="403"/>
        <v>113.45218999999999</v>
      </c>
      <c r="AU1130" s="5">
        <f t="shared" si="404"/>
        <v>67.450109999999995</v>
      </c>
      <c r="AV1130" s="5">
        <f t="shared" si="405"/>
        <v>5.6053799999999994</v>
      </c>
      <c r="AW1130" s="5">
        <f>IF(AJ1130&gt;0,AJ1130*0.03333,0)</f>
        <v>0</v>
      </c>
      <c r="AX1130" s="5">
        <f>IF(AK1130&gt;0,AK1130*0.0588,0)</f>
        <v>0</v>
      </c>
      <c r="AY1130" s="5">
        <f t="shared" si="406"/>
        <v>46.428600000000003</v>
      </c>
      <c r="AZ1130" s="5">
        <f t="shared" si="407"/>
        <v>119.48408999999999</v>
      </c>
      <c r="BA1130" s="7">
        <f t="shared" si="408"/>
        <v>-2.5895064521507805E-2</v>
      </c>
      <c r="BB1130" s="62">
        <f t="shared" si="409"/>
        <v>7560</v>
      </c>
      <c r="BC1130" s="6">
        <f t="shared" si="410"/>
        <v>1.1574228942262661E-2</v>
      </c>
      <c r="BD1130" s="32">
        <f t="shared" si="411"/>
        <v>0.10819888095593395</v>
      </c>
      <c r="BE1130" s="32">
        <f t="shared" si="412"/>
        <v>3.1189085023391797E-2</v>
      </c>
      <c r="BF1130" s="35">
        <f t="shared" si="413"/>
        <v>0.86061203402067432</v>
      </c>
      <c r="BG1130" s="37">
        <f t="shared" si="414"/>
        <v>0.56451122488358074</v>
      </c>
      <c r="BH1130" s="33">
        <f t="shared" si="415"/>
        <v>4.6913191538722851E-2</v>
      </c>
      <c r="BI1130" s="33">
        <f t="shared" si="416"/>
        <v>0.38857558357769645</v>
      </c>
      <c r="BJ1130" s="6">
        <v>0</v>
      </c>
      <c r="BK1130" s="19">
        <v>0</v>
      </c>
      <c r="BL1130" s="19">
        <v>0</v>
      </c>
      <c r="BM1130" s="19">
        <v>0</v>
      </c>
      <c r="BN1130" s="19">
        <v>0</v>
      </c>
      <c r="BO1130" s="31"/>
      <c r="BP1130" s="19">
        <v>0</v>
      </c>
      <c r="BQ1130" s="19">
        <v>0</v>
      </c>
      <c r="BR1130" s="19">
        <v>0</v>
      </c>
      <c r="BS1130" s="19">
        <v>0</v>
      </c>
      <c r="BT1130" s="19">
        <v>0</v>
      </c>
      <c r="BU1130" s="19">
        <v>0</v>
      </c>
      <c r="BV1130" s="19">
        <v>0</v>
      </c>
      <c r="BW1130" s="19">
        <v>0</v>
      </c>
      <c r="BX1130" s="19"/>
      <c r="BY1130" s="19"/>
      <c r="BZ1130" s="19"/>
      <c r="CA1130" s="19"/>
      <c r="CB1130" s="19"/>
      <c r="CC1130" s="19"/>
      <c r="CD1130" s="19"/>
      <c r="CE1130" s="19"/>
      <c r="CF1130" s="19"/>
      <c r="CG1130" s="19"/>
      <c r="CH1130" s="19"/>
      <c r="CI1130" s="19"/>
      <c r="CJ1130" s="19"/>
      <c r="CK1130" s="19"/>
      <c r="CL1130" s="19"/>
      <c r="CM1130" s="63" t="s">
        <v>3852</v>
      </c>
      <c r="CN1130" s="63">
        <v>19830725</v>
      </c>
      <c r="CO1130" s="63"/>
      <c r="CP1130" s="66"/>
      <c r="CQ1130" s="63"/>
      <c r="CR1130" s="78" t="s">
        <v>2044</v>
      </c>
      <c r="CS1130" s="78" t="s">
        <v>6954</v>
      </c>
    </row>
    <row r="1131" spans="1:97">
      <c r="A1131" s="20" t="s">
        <v>3590</v>
      </c>
      <c r="B1131" s="16" t="s">
        <v>6604</v>
      </c>
      <c r="C1131" s="19">
        <v>49013707</v>
      </c>
      <c r="D1131" s="19" t="s">
        <v>3782</v>
      </c>
      <c r="E1131" s="19" t="s">
        <v>1707</v>
      </c>
      <c r="F1131" s="19" t="s">
        <v>3192</v>
      </c>
      <c r="G1131" s="47"/>
      <c r="H1131" s="47" t="s">
        <v>3859</v>
      </c>
      <c r="I1131" s="47" t="s">
        <v>5446</v>
      </c>
      <c r="J1131" s="47" t="s">
        <v>5489</v>
      </c>
      <c r="K1131" s="23">
        <v>42.240929999999999</v>
      </c>
      <c r="L1131" s="23">
        <v>-107.5624</v>
      </c>
      <c r="M1131" s="61" t="s">
        <v>3203</v>
      </c>
      <c r="N1131" s="19" t="s">
        <v>7632</v>
      </c>
      <c r="P1131" s="19" t="s">
        <v>4883</v>
      </c>
      <c r="Q1131" s="55"/>
      <c r="R1131" s="55">
        <v>669</v>
      </c>
      <c r="S1131" s="55">
        <f t="shared" ref="S1131:S1137" si="421">V1131-U1131</f>
        <v>27</v>
      </c>
      <c r="T1131" s="19"/>
      <c r="U1131" s="55">
        <v>5814</v>
      </c>
      <c r="V1131" s="55">
        <v>5841</v>
      </c>
      <c r="W1131" s="55">
        <v>6712</v>
      </c>
      <c r="X1131" s="55">
        <v>5010</v>
      </c>
      <c r="Y1131" s="51" t="s">
        <v>3788</v>
      </c>
      <c r="Z1131" s="40">
        <v>23006</v>
      </c>
      <c r="AA1131" s="52">
        <v>7.3000001907348633</v>
      </c>
      <c r="AB1131" s="19" t="s">
        <v>3789</v>
      </c>
      <c r="AC1131" s="19">
        <v>634</v>
      </c>
      <c r="AD1131" s="19">
        <v>99</v>
      </c>
      <c r="AE1131" s="19">
        <v>5493</v>
      </c>
      <c r="AF1131" s="19">
        <v>271</v>
      </c>
      <c r="AG1131" s="19">
        <v>-3</v>
      </c>
      <c r="AH1131" s="19">
        <v>8465</v>
      </c>
      <c r="AI1131" s="19">
        <v>587</v>
      </c>
      <c r="AJ1131" s="19"/>
      <c r="AK1131" s="19"/>
      <c r="AL1131" s="19">
        <v>1878</v>
      </c>
      <c r="AM1131" s="19">
        <v>17459</v>
      </c>
      <c r="AP1131" s="17">
        <f t="shared" si="401"/>
        <v>31.636600000000001</v>
      </c>
      <c r="AQ1131" s="17">
        <f t="shared" si="402"/>
        <v>8.1467100000000006</v>
      </c>
      <c r="AR1131" s="17">
        <f t="shared" si="399"/>
        <v>238.94549999999998</v>
      </c>
      <c r="AS1131" s="17">
        <f t="shared" si="420"/>
        <v>6.9321799999999998</v>
      </c>
      <c r="AT1131" s="17">
        <f t="shared" si="403"/>
        <v>285.66098999999997</v>
      </c>
      <c r="AU1131" s="5">
        <f t="shared" si="404"/>
        <v>238.79765</v>
      </c>
      <c r="AV1131" s="5">
        <f t="shared" si="405"/>
        <v>9.6209299999999995</v>
      </c>
      <c r="AW1131" s="5"/>
      <c r="AX1131" s="5"/>
      <c r="AY1131" s="5">
        <f t="shared" si="406"/>
        <v>39.099960000000003</v>
      </c>
      <c r="AZ1131" s="5">
        <f t="shared" si="407"/>
        <v>287.51853999999997</v>
      </c>
      <c r="BA1131" s="7">
        <f t="shared" si="408"/>
        <v>-3.2407821681978135E-3</v>
      </c>
      <c r="BB1131" s="62">
        <f t="shared" si="409"/>
        <v>17424</v>
      </c>
      <c r="BC1131" s="6">
        <f t="shared" si="410"/>
        <v>-1.0033540693174326E-3</v>
      </c>
      <c r="BD1131" s="32">
        <f t="shared" si="411"/>
        <v>0.11074875851967049</v>
      </c>
      <c r="BE1131" s="32">
        <f t="shared" si="412"/>
        <v>2.8518804755245025E-2</v>
      </c>
      <c r="BF1131" s="35">
        <f t="shared" si="413"/>
        <v>0.86073243672508448</v>
      </c>
      <c r="BG1131" s="36">
        <f t="shared" si="414"/>
        <v>0.83054696229328384</v>
      </c>
      <c r="BH1131" s="33">
        <f t="shared" si="415"/>
        <v>3.3461946488737737E-2</v>
      </c>
      <c r="BI1131" s="33">
        <f t="shared" si="416"/>
        <v>0.13599109121797853</v>
      </c>
      <c r="CM1131" s="51" t="s">
        <v>3207</v>
      </c>
      <c r="CR1131" s="78" t="s">
        <v>2044</v>
      </c>
      <c r="CS1131" s="78" t="s">
        <v>6954</v>
      </c>
    </row>
    <row r="1132" spans="1:97">
      <c r="A1132" s="20" t="s">
        <v>3590</v>
      </c>
      <c r="B1132" s="16" t="s">
        <v>6604</v>
      </c>
      <c r="C1132" s="19">
        <v>49007608</v>
      </c>
      <c r="D1132" s="19" t="s">
        <v>3782</v>
      </c>
      <c r="E1132" s="19" t="s">
        <v>1707</v>
      </c>
      <c r="F1132" s="19" t="s">
        <v>3192</v>
      </c>
      <c r="G1132" s="47"/>
      <c r="H1132" s="47" t="s">
        <v>3859</v>
      </c>
      <c r="I1132" s="47" t="s">
        <v>5446</v>
      </c>
      <c r="J1132" s="47" t="s">
        <v>5489</v>
      </c>
      <c r="K1132" s="23">
        <v>42.243819999999999</v>
      </c>
      <c r="L1132" s="23">
        <v>-107.57079</v>
      </c>
      <c r="M1132" s="61" t="s">
        <v>2322</v>
      </c>
      <c r="N1132" s="19" t="s">
        <v>1633</v>
      </c>
      <c r="P1132" s="19" t="s">
        <v>4883</v>
      </c>
      <c r="Q1132" s="55">
        <v>333</v>
      </c>
      <c r="R1132" s="55"/>
      <c r="S1132" s="55">
        <f t="shared" si="421"/>
        <v>16</v>
      </c>
      <c r="T1132" s="19"/>
      <c r="U1132" s="55">
        <v>6471</v>
      </c>
      <c r="V1132" s="55">
        <v>6487</v>
      </c>
      <c r="W1132" s="55">
        <v>7055</v>
      </c>
      <c r="X1132" s="55"/>
      <c r="Y1132" s="51" t="s">
        <v>3788</v>
      </c>
      <c r="Z1132" s="40">
        <v>23771</v>
      </c>
      <c r="AA1132" s="52">
        <v>6.8000001907348633</v>
      </c>
      <c r="AB1132" s="19" t="s">
        <v>3789</v>
      </c>
      <c r="AC1132" s="19">
        <v>1344</v>
      </c>
      <c r="AD1132" s="19">
        <v>578</v>
      </c>
      <c r="AE1132" s="19">
        <v>1514</v>
      </c>
      <c r="AF1132" s="19">
        <v>130</v>
      </c>
      <c r="AG1132" s="19">
        <v>-3</v>
      </c>
      <c r="AH1132" s="19">
        <v>4820</v>
      </c>
      <c r="AI1132" s="19">
        <v>549</v>
      </c>
      <c r="AJ1132" s="19"/>
      <c r="AK1132" s="19"/>
      <c r="AL1132" s="19">
        <v>1950</v>
      </c>
      <c r="AM1132" s="19">
        <v>10618</v>
      </c>
      <c r="AP1132" s="17">
        <f t="shared" si="401"/>
        <v>67.065600000000003</v>
      </c>
      <c r="AQ1132" s="17">
        <f t="shared" si="402"/>
        <v>47.56362</v>
      </c>
      <c r="AR1132" s="17">
        <f t="shared" si="399"/>
        <v>65.858999999999995</v>
      </c>
      <c r="AS1132" s="17">
        <f t="shared" si="420"/>
        <v>3.3253999999999997</v>
      </c>
      <c r="AT1132" s="17">
        <f t="shared" si="403"/>
        <v>183.81362000000001</v>
      </c>
      <c r="AU1132" s="5">
        <f t="shared" si="404"/>
        <v>135.97219999999999</v>
      </c>
      <c r="AV1132" s="5">
        <f t="shared" si="405"/>
        <v>8.9981099999999987</v>
      </c>
      <c r="AW1132" s="5"/>
      <c r="AX1132" s="5"/>
      <c r="AY1132" s="5">
        <f t="shared" si="406"/>
        <v>40.599000000000004</v>
      </c>
      <c r="AZ1132" s="5">
        <f t="shared" si="407"/>
        <v>185.56930999999997</v>
      </c>
      <c r="BA1132" s="7">
        <f t="shared" si="408"/>
        <v>-4.7530350143683104E-3</v>
      </c>
      <c r="BB1132" s="62">
        <f t="shared" si="409"/>
        <v>10882</v>
      </c>
      <c r="BC1132" s="6">
        <f t="shared" si="410"/>
        <v>1.227906976744186E-2</v>
      </c>
      <c r="BD1132" s="32">
        <f t="shared" si="411"/>
        <v>0.36485653239406307</v>
      </c>
      <c r="BE1132" s="32">
        <f t="shared" si="412"/>
        <v>0.25876004182932688</v>
      </c>
      <c r="BF1132" s="45">
        <f t="shared" si="413"/>
        <v>0.37638342577660999</v>
      </c>
      <c r="BG1132" s="37">
        <f t="shared" si="414"/>
        <v>0.73272999721775123</v>
      </c>
      <c r="BH1132" s="33">
        <f t="shared" si="415"/>
        <v>4.8489214083945235E-2</v>
      </c>
      <c r="BI1132" s="33">
        <f t="shared" si="416"/>
        <v>0.21878078869830367</v>
      </c>
      <c r="CM1132" s="51" t="s">
        <v>1683</v>
      </c>
      <c r="CR1132" s="78" t="s">
        <v>2044</v>
      </c>
      <c r="CS1132" s="78" t="s">
        <v>6954</v>
      </c>
    </row>
    <row r="1133" spans="1:97">
      <c r="A1133" s="20" t="s">
        <v>3590</v>
      </c>
      <c r="B1133" s="16" t="s">
        <v>6604</v>
      </c>
      <c r="C1133" s="19">
        <v>49014283</v>
      </c>
      <c r="D1133" s="19" t="s">
        <v>3782</v>
      </c>
      <c r="E1133" s="19" t="s">
        <v>1707</v>
      </c>
      <c r="F1133" s="19" t="s">
        <v>3192</v>
      </c>
      <c r="G1133" s="47"/>
      <c r="H1133" s="47" t="s">
        <v>3859</v>
      </c>
      <c r="I1133" s="47" t="s">
        <v>5446</v>
      </c>
      <c r="J1133" s="47" t="s">
        <v>5489</v>
      </c>
      <c r="K1133" s="23">
        <v>42.238700000000001</v>
      </c>
      <c r="L1133" s="23">
        <v>-107.5729</v>
      </c>
      <c r="N1133" s="19" t="s">
        <v>2757</v>
      </c>
      <c r="P1133" s="19" t="s">
        <v>4883</v>
      </c>
      <c r="Q1133" s="55"/>
      <c r="R1133" s="55"/>
      <c r="S1133" s="55">
        <f t="shared" si="421"/>
        <v>380</v>
      </c>
      <c r="T1133" s="19"/>
      <c r="U1133" s="55">
        <v>7250</v>
      </c>
      <c r="V1133" s="55">
        <v>7630</v>
      </c>
      <c r="W1133" s="55"/>
      <c r="X1133" s="55"/>
      <c r="Y1133" s="51" t="s">
        <v>3788</v>
      </c>
      <c r="Z1133" s="40">
        <v>25150</v>
      </c>
      <c r="AA1133" s="52">
        <v>7.6999998092651367</v>
      </c>
      <c r="AB1133" s="19" t="s">
        <v>3789</v>
      </c>
      <c r="AC1133" s="19">
        <v>569</v>
      </c>
      <c r="AD1133" s="19">
        <v>101</v>
      </c>
      <c r="AE1133" s="19">
        <v>4447</v>
      </c>
      <c r="AF1133" s="19">
        <v>312</v>
      </c>
      <c r="AG1133" s="19">
        <v>-3</v>
      </c>
      <c r="AH1133" s="19">
        <v>6100</v>
      </c>
      <c r="AI1133" s="19">
        <v>866</v>
      </c>
      <c r="AJ1133" s="19"/>
      <c r="AK1133" s="19"/>
      <c r="AL1133" s="19">
        <v>2495</v>
      </c>
      <c r="AM1133" s="19">
        <v>14450</v>
      </c>
      <c r="AP1133" s="17">
        <f t="shared" si="401"/>
        <v>28.3931</v>
      </c>
      <c r="AQ1133" s="17">
        <f t="shared" si="402"/>
        <v>8.3112899999999996</v>
      </c>
      <c r="AR1133" s="17">
        <f t="shared" si="399"/>
        <v>193.44449999999998</v>
      </c>
      <c r="AS1133" s="17">
        <f t="shared" si="420"/>
        <v>7.9809599999999996</v>
      </c>
      <c r="AT1133" s="17">
        <f t="shared" si="403"/>
        <v>238.12985</v>
      </c>
      <c r="AU1133" s="5">
        <f t="shared" si="404"/>
        <v>172.08099999999999</v>
      </c>
      <c r="AV1133" s="5">
        <f t="shared" si="405"/>
        <v>14.193739999999998</v>
      </c>
      <c r="AW1133" s="5"/>
      <c r="AX1133" s="5"/>
      <c r="AY1133" s="5">
        <f t="shared" si="406"/>
        <v>51.945900000000002</v>
      </c>
      <c r="AZ1133" s="5">
        <f t="shared" si="407"/>
        <v>238.22063999999997</v>
      </c>
      <c r="BA1133" s="7">
        <f t="shared" si="408"/>
        <v>-1.9059495456794838E-4</v>
      </c>
      <c r="BB1133" s="62">
        <f t="shared" si="409"/>
        <v>14887</v>
      </c>
      <c r="BC1133" s="6">
        <f t="shared" si="410"/>
        <v>1.4895865289566077E-2</v>
      </c>
      <c r="BD1133" s="32">
        <f t="shared" si="411"/>
        <v>0.11923368699892097</v>
      </c>
      <c r="BE1133" s="32">
        <f t="shared" si="412"/>
        <v>3.4902344246216924E-2</v>
      </c>
      <c r="BF1133" s="35">
        <f t="shared" si="413"/>
        <v>0.84586396875486203</v>
      </c>
      <c r="BG1133" s="37">
        <f t="shared" si="414"/>
        <v>0.72235974179231488</v>
      </c>
      <c r="BH1133" s="33">
        <f t="shared" si="415"/>
        <v>5.9582326703513176E-2</v>
      </c>
      <c r="BI1133" s="33">
        <f t="shared" si="416"/>
        <v>0.21805793150417196</v>
      </c>
      <c r="CM1133" s="51" t="s">
        <v>2758</v>
      </c>
      <c r="CR1133" s="78" t="s">
        <v>2044</v>
      </c>
      <c r="CS1133" s="78" t="s">
        <v>6954</v>
      </c>
    </row>
    <row r="1134" spans="1:97">
      <c r="A1134" s="20" t="s">
        <v>3590</v>
      </c>
      <c r="B1134" s="16" t="s">
        <v>6605</v>
      </c>
      <c r="C1134" s="19">
        <v>49018742</v>
      </c>
      <c r="D1134" s="19" t="s">
        <v>3782</v>
      </c>
      <c r="E1134" s="19" t="s">
        <v>1707</v>
      </c>
      <c r="F1134" s="19" t="s">
        <v>3192</v>
      </c>
      <c r="G1134" s="47"/>
      <c r="H1134" s="47" t="s">
        <v>1808</v>
      </c>
      <c r="I1134" s="47" t="s">
        <v>5446</v>
      </c>
      <c r="J1134" s="47" t="s">
        <v>5489</v>
      </c>
      <c r="K1134" s="23">
        <v>42.23404</v>
      </c>
      <c r="L1134" s="23">
        <v>-107.55513999999999</v>
      </c>
      <c r="M1134" s="61" t="s">
        <v>3165</v>
      </c>
      <c r="N1134" s="19" t="s">
        <v>3166</v>
      </c>
      <c r="P1134" s="19" t="s">
        <v>4883</v>
      </c>
      <c r="Q1134" s="55"/>
      <c r="R1134" s="55"/>
      <c r="S1134" s="55">
        <f t="shared" si="421"/>
        <v>16</v>
      </c>
      <c r="T1134" s="19"/>
      <c r="U1134" s="55">
        <v>6129</v>
      </c>
      <c r="V1134" s="55">
        <v>6145</v>
      </c>
      <c r="W1134" s="55">
        <v>6528</v>
      </c>
      <c r="X1134" s="55">
        <v>5830</v>
      </c>
      <c r="Y1134" s="51" t="s">
        <v>3798</v>
      </c>
      <c r="Z1134" s="40">
        <v>19533</v>
      </c>
      <c r="AB1134" s="19" t="s">
        <v>3837</v>
      </c>
      <c r="AC1134" s="19">
        <v>396</v>
      </c>
      <c r="AD1134" s="19">
        <v>71</v>
      </c>
      <c r="AE1134" s="19">
        <v>2816</v>
      </c>
      <c r="AF1134" s="19">
        <v>-3</v>
      </c>
      <c r="AG1134" s="19">
        <v>-3</v>
      </c>
      <c r="AH1134" s="19">
        <v>3215</v>
      </c>
      <c r="AI1134" s="19">
        <v>969</v>
      </c>
      <c r="AJ1134" s="19"/>
      <c r="AK1134" s="19"/>
      <c r="AL1134" s="19">
        <v>1998</v>
      </c>
      <c r="AM1134" s="19">
        <v>9465</v>
      </c>
      <c r="AP1134" s="17">
        <f t="shared" si="401"/>
        <v>19.760400000000001</v>
      </c>
      <c r="AQ1134" s="17">
        <f t="shared" si="402"/>
        <v>5.8425900000000004</v>
      </c>
      <c r="AR1134" s="17">
        <f t="shared" si="399"/>
        <v>122.496</v>
      </c>
      <c r="AS1134" s="17">
        <f t="shared" si="420"/>
        <v>0</v>
      </c>
      <c r="AT1134" s="17">
        <f t="shared" si="403"/>
        <v>148.09898999999999</v>
      </c>
      <c r="AU1134" s="5">
        <f t="shared" si="404"/>
        <v>90.695149999999998</v>
      </c>
      <c r="AV1134" s="5">
        <f t="shared" si="405"/>
        <v>15.881909999999998</v>
      </c>
      <c r="AW1134" s="5"/>
      <c r="AX1134" s="5"/>
      <c r="AY1134" s="5">
        <f t="shared" si="406"/>
        <v>41.598360000000007</v>
      </c>
      <c r="AZ1134" s="5">
        <f t="shared" si="407"/>
        <v>148.17542</v>
      </c>
      <c r="BA1134" s="7">
        <f t="shared" si="408"/>
        <v>-2.579703052991185E-4</v>
      </c>
      <c r="BB1134" s="62">
        <f t="shared" si="409"/>
        <v>9459</v>
      </c>
      <c r="BC1134" s="6">
        <f t="shared" si="410"/>
        <v>-3.170577045022194E-4</v>
      </c>
      <c r="BD1134" s="32">
        <f t="shared" si="411"/>
        <v>0.13342697340474774</v>
      </c>
      <c r="BE1134" s="32">
        <f t="shared" si="412"/>
        <v>3.945057289047009E-2</v>
      </c>
      <c r="BF1134" s="35">
        <f t="shared" si="413"/>
        <v>0.82712245370478221</v>
      </c>
      <c r="BG1134" s="37">
        <f t="shared" si="414"/>
        <v>0.61207958782907446</v>
      </c>
      <c r="BH1134" s="33">
        <f t="shared" si="415"/>
        <v>0.1071831616876807</v>
      </c>
      <c r="BI1134" s="33">
        <f t="shared" si="416"/>
        <v>0.28073725048324483</v>
      </c>
      <c r="CM1134" s="51" t="s">
        <v>3155</v>
      </c>
      <c r="CR1134" s="78" t="s">
        <v>2044</v>
      </c>
      <c r="CS1134" s="78" t="s">
        <v>6954</v>
      </c>
    </row>
    <row r="1135" spans="1:97">
      <c r="A1135" s="20" t="s">
        <v>3590</v>
      </c>
      <c r="B1135" s="16" t="s">
        <v>6606</v>
      </c>
      <c r="C1135" s="19">
        <v>49006835</v>
      </c>
      <c r="D1135" s="19" t="s">
        <v>3782</v>
      </c>
      <c r="E1135" s="19" t="s">
        <v>1707</v>
      </c>
      <c r="F1135" s="19" t="s">
        <v>2415</v>
      </c>
      <c r="G1135" s="47"/>
      <c r="H1135" s="47" t="s">
        <v>3844</v>
      </c>
      <c r="I1135" s="47" t="s">
        <v>5446</v>
      </c>
      <c r="J1135" s="47" t="s">
        <v>5489</v>
      </c>
      <c r="K1135" s="23">
        <v>42.23959</v>
      </c>
      <c r="L1135" s="23">
        <v>-107.52257</v>
      </c>
      <c r="M1135" s="61" t="s">
        <v>3188</v>
      </c>
      <c r="N1135" s="19" t="s">
        <v>1603</v>
      </c>
      <c r="P1135" s="19" t="s">
        <v>4883</v>
      </c>
      <c r="Q1135" s="55"/>
      <c r="R1135" s="55"/>
      <c r="S1135" s="55">
        <f t="shared" si="421"/>
        <v>65</v>
      </c>
      <c r="T1135" s="19"/>
      <c r="U1135" s="55">
        <v>7534</v>
      </c>
      <c r="V1135" s="55">
        <v>7599</v>
      </c>
      <c r="W1135" s="55"/>
      <c r="X1135" s="55"/>
      <c r="Y1135" s="51" t="s">
        <v>3798</v>
      </c>
      <c r="Z1135" s="40">
        <v>20002</v>
      </c>
      <c r="AA1135" s="52">
        <v>8.3000001907348633</v>
      </c>
      <c r="AB1135" s="19" t="s">
        <v>3837</v>
      </c>
      <c r="AC1135" s="19">
        <v>112</v>
      </c>
      <c r="AD1135" s="19">
        <v>36</v>
      </c>
      <c r="AE1135" s="19">
        <v>1251</v>
      </c>
      <c r="AF1135" s="19">
        <v>-3</v>
      </c>
      <c r="AG1135" s="19">
        <v>-3</v>
      </c>
      <c r="AH1135" s="19">
        <v>950</v>
      </c>
      <c r="AI1135" s="19">
        <v>575</v>
      </c>
      <c r="AJ1135" s="19"/>
      <c r="AK1135" s="19"/>
      <c r="AL1135" s="19">
        <v>1208</v>
      </c>
      <c r="AM1135" s="19">
        <v>3888</v>
      </c>
      <c r="AP1135" s="17">
        <f t="shared" si="401"/>
        <v>5.5888</v>
      </c>
      <c r="AQ1135" s="17">
        <f t="shared" si="402"/>
        <v>2.96244</v>
      </c>
      <c r="AR1135" s="17">
        <f t="shared" si="399"/>
        <v>54.418499999999995</v>
      </c>
      <c r="AS1135" s="17">
        <f t="shared" si="420"/>
        <v>0</v>
      </c>
      <c r="AT1135" s="17">
        <f t="shared" si="403"/>
        <v>62.969739999999994</v>
      </c>
      <c r="AU1135" s="5">
        <f t="shared" si="404"/>
        <v>26.799499999999998</v>
      </c>
      <c r="AV1135" s="5">
        <f t="shared" si="405"/>
        <v>9.4242499999999989</v>
      </c>
      <c r="AW1135" s="5"/>
      <c r="AX1135" s="5"/>
      <c r="AY1135" s="5">
        <f t="shared" si="406"/>
        <v>25.150560000000002</v>
      </c>
      <c r="AZ1135" s="5">
        <f t="shared" si="407"/>
        <v>61.374309999999994</v>
      </c>
      <c r="BA1135" s="7">
        <f t="shared" si="408"/>
        <v>1.2830770752601356E-2</v>
      </c>
      <c r="BB1135" s="62">
        <f t="shared" si="409"/>
        <v>4126</v>
      </c>
      <c r="BC1135" s="6">
        <f t="shared" si="410"/>
        <v>2.9698028450212129E-2</v>
      </c>
      <c r="BD1135" s="32">
        <f t="shared" si="411"/>
        <v>8.8753741082621601E-2</v>
      </c>
      <c r="BE1135" s="32">
        <f t="shared" si="412"/>
        <v>4.7045453895791858E-2</v>
      </c>
      <c r="BF1135" s="35">
        <f t="shared" si="413"/>
        <v>0.86420080502158658</v>
      </c>
      <c r="BG1135" s="37">
        <f t="shared" si="414"/>
        <v>0.43665664021314454</v>
      </c>
      <c r="BH1135" s="33">
        <f t="shared" si="415"/>
        <v>0.15355366113280947</v>
      </c>
      <c r="BI1135" s="33">
        <f t="shared" si="416"/>
        <v>0.40978969865404602</v>
      </c>
      <c r="CM1135" s="51" t="s">
        <v>2451</v>
      </c>
      <c r="CR1135" s="78" t="s">
        <v>2044</v>
      </c>
      <c r="CS1135" s="78" t="s">
        <v>6954</v>
      </c>
    </row>
    <row r="1136" spans="1:97">
      <c r="A1136" s="20" t="s">
        <v>3590</v>
      </c>
      <c r="B1136" s="16" t="s">
        <v>4065</v>
      </c>
      <c r="C1136" s="19">
        <v>49124271</v>
      </c>
      <c r="D1136" s="19" t="s">
        <v>3782</v>
      </c>
      <c r="E1136" s="19" t="s">
        <v>1707</v>
      </c>
      <c r="G1136" s="47"/>
      <c r="H1136" s="47" t="s">
        <v>7084</v>
      </c>
      <c r="I1136" s="47" t="s">
        <v>5457</v>
      </c>
      <c r="J1136" s="47" t="s">
        <v>5485</v>
      </c>
      <c r="K1136" s="23">
        <v>41.016730000000003</v>
      </c>
      <c r="L1136" s="23">
        <v>-109.15309000000001</v>
      </c>
      <c r="M1136" s="61" t="s">
        <v>2289</v>
      </c>
      <c r="N1136" s="19" t="s">
        <v>5579</v>
      </c>
      <c r="O1136" s="40">
        <v>28004</v>
      </c>
      <c r="P1136" s="19" t="s">
        <v>4883</v>
      </c>
      <c r="Q1136" s="55"/>
      <c r="R1136" s="55"/>
      <c r="S1136" s="55">
        <f t="shared" si="421"/>
        <v>257</v>
      </c>
      <c r="T1136" s="19"/>
      <c r="U1136" s="55">
        <v>15840</v>
      </c>
      <c r="V1136" s="55">
        <v>16097</v>
      </c>
      <c r="W1136" s="55">
        <v>16097</v>
      </c>
      <c r="X1136" s="55"/>
      <c r="Y1136" s="51" t="s">
        <v>3798</v>
      </c>
      <c r="Z1136" s="40">
        <v>27918</v>
      </c>
      <c r="AA1136" s="52">
        <v>6.9000000953674316</v>
      </c>
      <c r="AB1136" s="19" t="s">
        <v>3789</v>
      </c>
      <c r="AC1136" s="19">
        <v>848</v>
      </c>
      <c r="AD1136" s="19">
        <v>391</v>
      </c>
      <c r="AE1136" s="19">
        <v>27188</v>
      </c>
      <c r="AF1136" s="19">
        <v>1852</v>
      </c>
      <c r="AG1136" s="19">
        <v>-3</v>
      </c>
      <c r="AH1136" s="19">
        <v>43400</v>
      </c>
      <c r="AI1136" s="19">
        <v>2635</v>
      </c>
      <c r="AJ1136" s="19"/>
      <c r="AK1136" s="19"/>
      <c r="AL1136" s="19">
        <v>1800</v>
      </c>
      <c r="AM1136" s="19">
        <v>76777</v>
      </c>
      <c r="AO1136" s="19" t="s">
        <v>5038</v>
      </c>
      <c r="AP1136" s="17">
        <f t="shared" si="401"/>
        <v>42.315199999999997</v>
      </c>
      <c r="AQ1136" s="17">
        <f t="shared" si="402"/>
        <v>32.17539</v>
      </c>
      <c r="AR1136" s="17">
        <f t="shared" ref="AR1136:AR1199" si="422">IF(AE1136&gt;0,AE1136*0.0435,0)</f>
        <v>1182.6779999999999</v>
      </c>
      <c r="AS1136" s="17">
        <f t="shared" si="420"/>
        <v>47.374159999999996</v>
      </c>
      <c r="AT1136" s="17">
        <f t="shared" si="403"/>
        <v>1304.5427499999998</v>
      </c>
      <c r="AU1136" s="5">
        <f t="shared" si="404"/>
        <v>1224.3139999999999</v>
      </c>
      <c r="AV1136" s="5">
        <f t="shared" si="405"/>
        <v>43.187649999999998</v>
      </c>
      <c r="AW1136" s="5"/>
      <c r="AX1136" s="5"/>
      <c r="AY1136" s="5">
        <f t="shared" si="406"/>
        <v>37.476000000000006</v>
      </c>
      <c r="AZ1136" s="5">
        <f t="shared" si="407"/>
        <v>1304.97765</v>
      </c>
      <c r="BA1136" s="7">
        <f t="shared" si="408"/>
        <v>-1.6665897687567337E-4</v>
      </c>
      <c r="BB1136" s="62">
        <f t="shared" si="409"/>
        <v>78111</v>
      </c>
      <c r="BC1136" s="6">
        <f t="shared" si="410"/>
        <v>8.6126749651360985E-3</v>
      </c>
      <c r="BD1136" s="32">
        <f t="shared" si="411"/>
        <v>3.243680592299486E-2</v>
      </c>
      <c r="BE1136" s="32">
        <f t="shared" si="412"/>
        <v>2.4664113153823441E-2</v>
      </c>
      <c r="BF1136" s="35">
        <f t="shared" si="413"/>
        <v>0.94289908092318175</v>
      </c>
      <c r="BG1136" s="36">
        <f t="shared" si="414"/>
        <v>0.93818771532217415</v>
      </c>
      <c r="BH1136" s="33">
        <f t="shared" si="415"/>
        <v>3.3094551466072999E-2</v>
      </c>
      <c r="BI1136" s="33">
        <f t="shared" si="416"/>
        <v>2.8717733211752711E-2</v>
      </c>
      <c r="CM1136" s="51" t="s">
        <v>2290</v>
      </c>
      <c r="CR1136" s="78" t="s">
        <v>2038</v>
      </c>
      <c r="CS1136" s="78" t="s">
        <v>2038</v>
      </c>
    </row>
    <row r="1137" spans="1:97">
      <c r="A1137" s="16" t="s">
        <v>3590</v>
      </c>
      <c r="B1137" s="16" t="s">
        <v>4066</v>
      </c>
      <c r="C1137" s="19">
        <v>49017406</v>
      </c>
      <c r="D1137" s="19" t="s">
        <v>3782</v>
      </c>
      <c r="E1137" s="19" t="s">
        <v>1831</v>
      </c>
      <c r="F1137" s="19" t="s">
        <v>4879</v>
      </c>
      <c r="G1137" s="65" t="s">
        <v>259</v>
      </c>
      <c r="H1137" s="47" t="s">
        <v>3806</v>
      </c>
      <c r="I1137" s="47" t="s">
        <v>5461</v>
      </c>
      <c r="J1137" s="47" t="s">
        <v>5492</v>
      </c>
      <c r="K1137" s="23">
        <v>41.316929999999999</v>
      </c>
      <c r="L1137" s="23">
        <v>-110.63675000000001</v>
      </c>
      <c r="M1137" s="61" t="s">
        <v>4880</v>
      </c>
      <c r="N1137" s="19" t="s">
        <v>2524</v>
      </c>
      <c r="P1137" s="19" t="s">
        <v>4883</v>
      </c>
      <c r="Q1137" s="55">
        <v>209</v>
      </c>
      <c r="R1137" s="55"/>
      <c r="S1137" s="55">
        <f t="shared" si="421"/>
        <v>102</v>
      </c>
      <c r="T1137" s="19"/>
      <c r="U1137" s="55">
        <v>5778</v>
      </c>
      <c r="V1137" s="55">
        <v>5880</v>
      </c>
      <c r="W1137" s="55">
        <v>6201</v>
      </c>
      <c r="X1137" s="55"/>
      <c r="Y1137" s="51" t="s">
        <v>3798</v>
      </c>
      <c r="Z1137" s="40">
        <v>18219</v>
      </c>
      <c r="AA1137" s="52">
        <v>7.1999998092651367</v>
      </c>
      <c r="AB1137" s="19" t="s">
        <v>3789</v>
      </c>
      <c r="AC1137" s="19">
        <v>816</v>
      </c>
      <c r="AD1137" s="19">
        <v>337</v>
      </c>
      <c r="AE1137" s="19">
        <v>6438</v>
      </c>
      <c r="AF1137" s="19">
        <v>-3</v>
      </c>
      <c r="AG1137" s="19">
        <v>-3</v>
      </c>
      <c r="AH1137" s="19">
        <v>8181</v>
      </c>
      <c r="AI1137" s="19">
        <v>2270</v>
      </c>
      <c r="AJ1137" s="19"/>
      <c r="AK1137" s="19"/>
      <c r="AL1137" s="19">
        <v>3863</v>
      </c>
      <c r="AM1137" s="19">
        <v>20751</v>
      </c>
      <c r="AP1137" s="17">
        <f t="shared" si="401"/>
        <v>40.718400000000003</v>
      </c>
      <c r="AQ1137" s="17">
        <f t="shared" si="402"/>
        <v>27.731730000000002</v>
      </c>
      <c r="AR1137" s="17">
        <f t="shared" si="422"/>
        <v>280.053</v>
      </c>
      <c r="AS1137" s="17">
        <f t="shared" si="420"/>
        <v>0</v>
      </c>
      <c r="AT1137" s="17">
        <f t="shared" si="403"/>
        <v>348.50313</v>
      </c>
      <c r="AU1137" s="5">
        <f t="shared" si="404"/>
        <v>230.78601</v>
      </c>
      <c r="AV1137" s="5">
        <f t="shared" si="405"/>
        <v>37.205299999999994</v>
      </c>
      <c r="AW1137" s="5"/>
      <c r="AX1137" s="5"/>
      <c r="AY1137" s="5">
        <f t="shared" si="406"/>
        <v>80.427660000000003</v>
      </c>
      <c r="AZ1137" s="5">
        <f t="shared" si="407"/>
        <v>348.41897</v>
      </c>
      <c r="BA1137" s="7">
        <f t="shared" si="408"/>
        <v>1.2075955117508417E-4</v>
      </c>
      <c r="BB1137" s="62">
        <f t="shared" si="409"/>
        <v>21899</v>
      </c>
      <c r="BC1137" s="6">
        <f t="shared" si="410"/>
        <v>2.6916764361078545E-2</v>
      </c>
      <c r="BD1137" s="32">
        <f t="shared" si="411"/>
        <v>0.11683797502765614</v>
      </c>
      <c r="BE1137" s="32">
        <f t="shared" si="412"/>
        <v>7.9573833382787701E-2</v>
      </c>
      <c r="BF1137" s="35">
        <f t="shared" si="413"/>
        <v>0.80358819158955619</v>
      </c>
      <c r="BG1137" s="37">
        <f t="shared" si="414"/>
        <v>0.66238072513675128</v>
      </c>
      <c r="BH1137" s="33">
        <f t="shared" si="415"/>
        <v>0.10678322136133975</v>
      </c>
      <c r="BI1137" s="33">
        <f t="shared" si="416"/>
        <v>0.23083605350190894</v>
      </c>
      <c r="CM1137" s="51" t="s">
        <v>4862</v>
      </c>
      <c r="CR1137" s="78" t="s">
        <v>2038</v>
      </c>
      <c r="CS1137" s="78" t="s">
        <v>2038</v>
      </c>
    </row>
    <row r="1138" spans="1:97">
      <c r="A1138" s="63" t="s">
        <v>3591</v>
      </c>
      <c r="B1138" s="63" t="s">
        <v>6907</v>
      </c>
      <c r="C1138" s="63">
        <v>738</v>
      </c>
      <c r="D1138" s="19" t="s">
        <v>3782</v>
      </c>
      <c r="E1138" s="63" t="s">
        <v>3783</v>
      </c>
      <c r="F1138" s="63"/>
      <c r="G1138" s="65" t="s">
        <v>3596</v>
      </c>
      <c r="H1138" s="65">
        <v>27</v>
      </c>
      <c r="I1138" s="65">
        <v>25</v>
      </c>
      <c r="J1138" s="65">
        <v>117</v>
      </c>
      <c r="K1138" s="23">
        <v>42.121409999999997</v>
      </c>
      <c r="L1138" s="23">
        <v>-110.7189</v>
      </c>
      <c r="M1138" s="61" t="s">
        <v>6908</v>
      </c>
      <c r="N1138" s="63" t="s">
        <v>6909</v>
      </c>
      <c r="O1138" s="63"/>
      <c r="P1138" s="63" t="s">
        <v>4883</v>
      </c>
      <c r="Q1138" s="63"/>
      <c r="R1138" s="63"/>
      <c r="S1138" s="55" t="str">
        <f>IF(U1138&gt;0,V1138-U1138,"")</f>
        <v/>
      </c>
      <c r="T1138" s="63"/>
      <c r="U1138" s="66"/>
      <c r="V1138" s="63"/>
      <c r="W1138" s="66">
        <v>15616</v>
      </c>
      <c r="X1138" s="66"/>
      <c r="Y1138" s="51" t="s">
        <v>3852</v>
      </c>
      <c r="Z1138" s="64">
        <v>29935</v>
      </c>
      <c r="AA1138" s="63">
        <v>8.5</v>
      </c>
      <c r="AB1138" s="63"/>
      <c r="AC1138" s="63">
        <v>80</v>
      </c>
      <c r="AD1138" s="63">
        <v>18</v>
      </c>
      <c r="AE1138" s="63">
        <v>6864</v>
      </c>
      <c r="AF1138" s="63">
        <v>517</v>
      </c>
      <c r="AG1138" s="63"/>
      <c r="AH1138" s="63">
        <v>1000</v>
      </c>
      <c r="AI1138" s="63">
        <v>1024</v>
      </c>
      <c r="AJ1138" s="63">
        <v>120</v>
      </c>
      <c r="AK1138" s="63">
        <v>0</v>
      </c>
      <c r="AL1138" s="63">
        <v>12900</v>
      </c>
      <c r="AM1138" s="63">
        <v>22003</v>
      </c>
      <c r="AN1138" s="63"/>
      <c r="AO1138" s="63" t="s">
        <v>6910</v>
      </c>
      <c r="AP1138" s="17">
        <f t="shared" si="401"/>
        <v>3.992</v>
      </c>
      <c r="AQ1138" s="17">
        <f t="shared" si="402"/>
        <v>1.48122</v>
      </c>
      <c r="AR1138" s="17">
        <f t="shared" si="422"/>
        <v>298.584</v>
      </c>
      <c r="AS1138" s="17">
        <f t="shared" si="420"/>
        <v>13.22486</v>
      </c>
      <c r="AT1138" s="17">
        <f t="shared" si="403"/>
        <v>317.28208000000001</v>
      </c>
      <c r="AU1138" s="5">
        <f t="shared" si="404"/>
        <v>28.209999999999997</v>
      </c>
      <c r="AV1138" s="5">
        <f t="shared" si="405"/>
        <v>16.783359999999998</v>
      </c>
      <c r="AW1138" s="5">
        <f>IF(AJ1138&gt;0,AJ1138*0.03333,0)</f>
        <v>3.9996</v>
      </c>
      <c r="AX1138" s="5">
        <f>IF(AK1138&gt;0,AK1138*0.0588,0)</f>
        <v>0</v>
      </c>
      <c r="AY1138" s="5">
        <f t="shared" si="406"/>
        <v>268.57800000000003</v>
      </c>
      <c r="AZ1138" s="5">
        <f t="shared" si="407"/>
        <v>317.57096000000001</v>
      </c>
      <c r="BA1138" s="7">
        <f t="shared" si="408"/>
        <v>-4.5503444387697353E-4</v>
      </c>
      <c r="BB1138" s="62">
        <f t="shared" si="409"/>
        <v>22523</v>
      </c>
      <c r="BC1138" s="28">
        <f t="shared" si="410"/>
        <v>1.1678569824372277E-2</v>
      </c>
      <c r="BD1138" s="32">
        <f t="shared" si="411"/>
        <v>1.2581864062414114E-2</v>
      </c>
      <c r="BE1138" s="32">
        <f t="shared" si="412"/>
        <v>4.668464099831922E-3</v>
      </c>
      <c r="BF1138" s="35">
        <f t="shared" si="413"/>
        <v>0.98274967183775386</v>
      </c>
      <c r="BG1138" s="33">
        <f t="shared" si="414"/>
        <v>8.8830540424729001E-2</v>
      </c>
      <c r="BH1138" s="33">
        <f t="shared" si="415"/>
        <v>5.2849164797688045E-2</v>
      </c>
      <c r="BI1138" s="36">
        <f t="shared" si="416"/>
        <v>0.84572594421101988</v>
      </c>
      <c r="BJ1138" s="63">
        <v>0</v>
      </c>
      <c r="BK1138" s="63">
        <v>0</v>
      </c>
      <c r="BL1138" s="63">
        <v>0</v>
      </c>
      <c r="BM1138" s="63">
        <v>18136</v>
      </c>
      <c r="BN1138" s="63">
        <v>0</v>
      </c>
      <c r="BO1138" s="63"/>
      <c r="BP1138" s="63">
        <v>0</v>
      </c>
      <c r="BQ1138" s="63">
        <v>0</v>
      </c>
      <c r="BR1138" s="63">
        <v>0</v>
      </c>
      <c r="BS1138" s="63">
        <v>0</v>
      </c>
      <c r="BT1138" s="63">
        <v>0</v>
      </c>
      <c r="BU1138" s="63">
        <v>0</v>
      </c>
      <c r="BV1138" s="63">
        <v>0</v>
      </c>
      <c r="BW1138" s="63">
        <v>0</v>
      </c>
      <c r="BX1138" s="63"/>
      <c r="BY1138" s="63"/>
      <c r="BZ1138" s="63"/>
      <c r="CA1138" s="63"/>
      <c r="CB1138" s="63"/>
      <c r="CC1138" s="63"/>
      <c r="CD1138" s="63"/>
      <c r="CE1138" s="63"/>
      <c r="CF1138" s="63"/>
      <c r="CG1138" s="63"/>
      <c r="CH1138" s="63"/>
      <c r="CI1138" s="63"/>
      <c r="CJ1138" s="63"/>
      <c r="CK1138" s="63"/>
      <c r="CL1138" s="63"/>
      <c r="CM1138" s="63" t="s">
        <v>3746</v>
      </c>
      <c r="CN1138" s="63">
        <v>19811215</v>
      </c>
      <c r="CO1138" s="63"/>
      <c r="CP1138" s="66"/>
      <c r="CQ1138" s="63"/>
      <c r="CR1138" s="78" t="s">
        <v>2040</v>
      </c>
      <c r="CS1138" s="78" t="s">
        <v>2041</v>
      </c>
    </row>
    <row r="1139" spans="1:97">
      <c r="A1139" s="16" t="s">
        <v>3590</v>
      </c>
      <c r="B1139" s="16" t="s">
        <v>4067</v>
      </c>
      <c r="C1139" s="19">
        <v>49007703</v>
      </c>
      <c r="D1139" s="19" t="s">
        <v>3782</v>
      </c>
      <c r="E1139" s="19" t="s">
        <v>3804</v>
      </c>
      <c r="G1139" s="47"/>
      <c r="H1139" s="47" t="s">
        <v>3811</v>
      </c>
      <c r="I1139" s="47" t="s">
        <v>5449</v>
      </c>
      <c r="J1139" s="47" t="s">
        <v>5472</v>
      </c>
      <c r="K1139" s="23">
        <v>42.312899999999999</v>
      </c>
      <c r="L1139" s="23">
        <v>-110.47784</v>
      </c>
      <c r="M1139" s="61" t="s">
        <v>1828</v>
      </c>
      <c r="N1139" s="19" t="s">
        <v>1829</v>
      </c>
      <c r="P1139" s="19" t="s">
        <v>4883</v>
      </c>
      <c r="Q1139" s="55" t="s">
        <v>1664</v>
      </c>
      <c r="R1139" s="55"/>
      <c r="S1139" s="55">
        <f t="shared" ref="S1139:S1146" si="423">V1139-U1139</f>
        <v>6</v>
      </c>
      <c r="T1139" s="31" t="s">
        <v>2512</v>
      </c>
      <c r="U1139" s="55">
        <v>2877</v>
      </c>
      <c r="V1139" s="55">
        <v>2883</v>
      </c>
      <c r="W1139" s="55">
        <v>2883</v>
      </c>
      <c r="X1139" s="55"/>
      <c r="Y1139" s="51" t="s">
        <v>3798</v>
      </c>
      <c r="Z1139" s="40">
        <v>25400</v>
      </c>
      <c r="AA1139" s="52">
        <v>7.4000000953674316</v>
      </c>
      <c r="AB1139" s="19" t="s">
        <v>3789</v>
      </c>
      <c r="AC1139" s="19">
        <v>577</v>
      </c>
      <c r="AD1139" s="19">
        <v>135</v>
      </c>
      <c r="AE1139" s="19">
        <v>113</v>
      </c>
      <c r="AF1139" s="19">
        <v>2</v>
      </c>
      <c r="AG1139" s="19">
        <v>-3</v>
      </c>
      <c r="AH1139" s="19">
        <v>14</v>
      </c>
      <c r="AI1139" s="19">
        <v>268</v>
      </c>
      <c r="AJ1139" s="19"/>
      <c r="AK1139" s="19"/>
      <c r="AL1139" s="19">
        <v>1926</v>
      </c>
      <c r="AM1139" s="19">
        <v>2899</v>
      </c>
      <c r="AP1139" s="17">
        <f t="shared" si="401"/>
        <v>28.792300000000001</v>
      </c>
      <c r="AQ1139" s="17">
        <f t="shared" si="402"/>
        <v>11.10915</v>
      </c>
      <c r="AR1139" s="17">
        <f t="shared" si="422"/>
        <v>4.9154999999999998</v>
      </c>
      <c r="AS1139" s="17">
        <f t="shared" si="420"/>
        <v>5.1159999999999997E-2</v>
      </c>
      <c r="AT1139" s="17">
        <f t="shared" si="403"/>
        <v>44.868110000000001</v>
      </c>
      <c r="AU1139" s="5">
        <f t="shared" si="404"/>
        <v>0.39493999999999996</v>
      </c>
      <c r="AV1139" s="5">
        <f t="shared" si="405"/>
        <v>4.3925199999999993</v>
      </c>
      <c r="AW1139" s="5"/>
      <c r="AX1139" s="5"/>
      <c r="AY1139" s="5">
        <f t="shared" si="406"/>
        <v>40.099320000000006</v>
      </c>
      <c r="AZ1139" s="5">
        <f t="shared" si="407"/>
        <v>44.886780000000002</v>
      </c>
      <c r="BA1139" s="7">
        <f t="shared" si="408"/>
        <v>-2.0801095071254819E-4</v>
      </c>
      <c r="BB1139" s="62">
        <f t="shared" si="409"/>
        <v>3032</v>
      </c>
      <c r="BC1139" s="6">
        <f t="shared" si="410"/>
        <v>2.242454897993593E-2</v>
      </c>
      <c r="BD1139" s="45">
        <f t="shared" si="411"/>
        <v>0.64170966862655909</v>
      </c>
      <c r="BE1139" s="32">
        <f t="shared" si="412"/>
        <v>0.24759567541400784</v>
      </c>
      <c r="BF1139" s="32">
        <f t="shared" si="413"/>
        <v>0.11069465595943311</v>
      </c>
      <c r="BG1139" s="33">
        <f t="shared" si="414"/>
        <v>8.7985816759411119E-3</v>
      </c>
      <c r="BH1139" s="33">
        <f t="shared" si="415"/>
        <v>9.785776569404174E-2</v>
      </c>
      <c r="BI1139" s="36">
        <f t="shared" si="416"/>
        <v>0.89334365263001725</v>
      </c>
      <c r="CM1139" s="51" t="s">
        <v>4961</v>
      </c>
      <c r="CR1139" s="78" t="s">
        <v>2041</v>
      </c>
      <c r="CS1139" s="78" t="s">
        <v>2041</v>
      </c>
    </row>
    <row r="1140" spans="1:97">
      <c r="A1140" s="16" t="s">
        <v>3590</v>
      </c>
      <c r="B1140" s="16" t="s">
        <v>4068</v>
      </c>
      <c r="C1140" s="19">
        <v>49005186</v>
      </c>
      <c r="D1140" s="19" t="s">
        <v>3782</v>
      </c>
      <c r="E1140" s="19" t="s">
        <v>3804</v>
      </c>
      <c r="F1140" s="19" t="s">
        <v>3805</v>
      </c>
      <c r="G1140" s="47"/>
      <c r="H1140" s="47" t="s">
        <v>3856</v>
      </c>
      <c r="I1140" s="47" t="s">
        <v>5450</v>
      </c>
      <c r="J1140" s="47" t="s">
        <v>5468</v>
      </c>
      <c r="K1140" s="23">
        <v>42.403689999999997</v>
      </c>
      <c r="L1140" s="23">
        <v>-110.32238</v>
      </c>
      <c r="M1140" s="61" t="s">
        <v>1547</v>
      </c>
      <c r="N1140" s="19" t="s">
        <v>1548</v>
      </c>
      <c r="P1140" s="19" t="s">
        <v>4883</v>
      </c>
      <c r="Q1140" s="55">
        <v>626</v>
      </c>
      <c r="R1140" s="55">
        <v>67</v>
      </c>
      <c r="S1140" s="55">
        <f t="shared" si="423"/>
        <v>315</v>
      </c>
      <c r="T1140" s="19"/>
      <c r="U1140" s="55">
        <v>13718</v>
      </c>
      <c r="V1140" s="55">
        <v>14033</v>
      </c>
      <c r="W1140" s="55"/>
      <c r="X1140" s="55"/>
      <c r="Y1140" s="51" t="s">
        <v>3798</v>
      </c>
      <c r="AA1140" s="52">
        <v>7.9000000953674316</v>
      </c>
      <c r="AB1140" s="19" t="s">
        <v>3789</v>
      </c>
      <c r="AC1140" s="19">
        <v>241</v>
      </c>
      <c r="AD1140" s="19">
        <v>97</v>
      </c>
      <c r="AE1140" s="19">
        <v>8674</v>
      </c>
      <c r="AF1140" s="19">
        <v>-3</v>
      </c>
      <c r="AG1140" s="19">
        <v>-3</v>
      </c>
      <c r="AH1140" s="19">
        <v>3800</v>
      </c>
      <c r="AI1140" s="19">
        <v>5100</v>
      </c>
      <c r="AJ1140" s="19"/>
      <c r="AK1140" s="19"/>
      <c r="AL1140" s="19">
        <v>9929</v>
      </c>
      <c r="AM1140" s="19">
        <v>25253</v>
      </c>
      <c r="AP1140" s="17">
        <f t="shared" si="401"/>
        <v>12.0259</v>
      </c>
      <c r="AQ1140" s="17">
        <f t="shared" si="402"/>
        <v>7.9821300000000006</v>
      </c>
      <c r="AR1140" s="17">
        <f t="shared" si="422"/>
        <v>377.31899999999996</v>
      </c>
      <c r="AS1140" s="17">
        <f t="shared" si="420"/>
        <v>0</v>
      </c>
      <c r="AT1140" s="17">
        <f t="shared" si="403"/>
        <v>397.32702999999998</v>
      </c>
      <c r="AU1140" s="5">
        <f t="shared" si="404"/>
        <v>107.19799999999999</v>
      </c>
      <c r="AV1140" s="5">
        <f t="shared" si="405"/>
        <v>83.588999999999984</v>
      </c>
      <c r="AW1140" s="5"/>
      <c r="AX1140" s="5"/>
      <c r="AY1140" s="5">
        <f t="shared" si="406"/>
        <v>206.72178000000002</v>
      </c>
      <c r="AZ1140" s="5">
        <f t="shared" si="407"/>
        <v>397.50878</v>
      </c>
      <c r="BA1140" s="7">
        <f t="shared" si="408"/>
        <v>-2.2866357770169197E-4</v>
      </c>
      <c r="BB1140" s="62">
        <f t="shared" si="409"/>
        <v>27835</v>
      </c>
      <c r="BC1140" s="6">
        <f t="shared" si="410"/>
        <v>4.8636226642555756E-2</v>
      </c>
      <c r="BD1140" s="32">
        <f t="shared" si="411"/>
        <v>3.0267007004280581E-2</v>
      </c>
      <c r="BE1140" s="32">
        <f t="shared" si="412"/>
        <v>2.0089572058563449E-2</v>
      </c>
      <c r="BF1140" s="35">
        <f t="shared" si="413"/>
        <v>0.94964342093715592</v>
      </c>
      <c r="BG1140" s="33">
        <f t="shared" si="414"/>
        <v>0.26967454655970113</v>
      </c>
      <c r="BH1140" s="33">
        <f t="shared" si="415"/>
        <v>0.21028214773017084</v>
      </c>
      <c r="BI1140" s="37">
        <f t="shared" si="416"/>
        <v>0.52004330571012802</v>
      </c>
      <c r="CM1140" s="51" t="s">
        <v>4884</v>
      </c>
      <c r="CR1140" s="78" t="s">
        <v>2041</v>
      </c>
      <c r="CS1140" s="78" t="s">
        <v>2041</v>
      </c>
    </row>
    <row r="1141" spans="1:97" s="34" customFormat="1">
      <c r="A1141" s="18" t="s">
        <v>3590</v>
      </c>
      <c r="B1141" s="16" t="s">
        <v>6608</v>
      </c>
      <c r="C1141" s="21">
        <v>49008309</v>
      </c>
      <c r="D1141" s="21" t="s">
        <v>3782</v>
      </c>
      <c r="E1141" s="21" t="s">
        <v>2393</v>
      </c>
      <c r="F1141" s="21" t="s">
        <v>2475</v>
      </c>
      <c r="G1141" s="22"/>
      <c r="H1141" s="22" t="s">
        <v>5249</v>
      </c>
      <c r="I1141" s="22">
        <v>12</v>
      </c>
      <c r="J1141" s="22">
        <v>90</v>
      </c>
      <c r="K1141" s="23">
        <v>41.012869999999999</v>
      </c>
      <c r="L1141" s="23">
        <v>-107.57044</v>
      </c>
      <c r="M1141" s="61" t="s">
        <v>2476</v>
      </c>
      <c r="N1141" s="21" t="s">
        <v>2477</v>
      </c>
      <c r="O1141" s="25"/>
      <c r="P1141" s="21" t="s">
        <v>3796</v>
      </c>
      <c r="Q1141" s="74"/>
      <c r="R1141" s="74"/>
      <c r="S1141" s="74">
        <f t="shared" si="423"/>
        <v>77</v>
      </c>
      <c r="T1141" s="21"/>
      <c r="U1141" s="74">
        <v>5980</v>
      </c>
      <c r="V1141" s="74">
        <v>6057</v>
      </c>
      <c r="W1141" s="74"/>
      <c r="X1141" s="74"/>
      <c r="Y1141" s="24" t="s">
        <v>3798</v>
      </c>
      <c r="Z1141" s="25">
        <v>24663</v>
      </c>
      <c r="AA1141" s="26">
        <v>8.4</v>
      </c>
      <c r="AB1141" s="21" t="s">
        <v>3789</v>
      </c>
      <c r="AC1141" s="21">
        <v>14</v>
      </c>
      <c r="AD1141" s="21">
        <v>4</v>
      </c>
      <c r="AE1141" s="21">
        <v>2556</v>
      </c>
      <c r="AF1141" s="21">
        <v>40</v>
      </c>
      <c r="AG1141" s="21">
        <v>-3</v>
      </c>
      <c r="AH1141" s="21">
        <v>1410</v>
      </c>
      <c r="AI1141" s="21">
        <v>4368</v>
      </c>
      <c r="AJ1141" s="27"/>
      <c r="AK1141" s="27"/>
      <c r="AL1141" s="21">
        <v>51</v>
      </c>
      <c r="AM1141" s="21">
        <v>6250</v>
      </c>
      <c r="AO1141" s="4"/>
      <c r="AP1141" s="17">
        <f t="shared" si="401"/>
        <v>0.6986</v>
      </c>
      <c r="AQ1141" s="17">
        <f t="shared" si="402"/>
        <v>0.32916000000000001</v>
      </c>
      <c r="AR1141" s="17">
        <f t="shared" si="422"/>
        <v>111.18599999999999</v>
      </c>
      <c r="AS1141" s="17">
        <f t="shared" si="420"/>
        <v>1.0231999999999999</v>
      </c>
      <c r="AT1141" s="17">
        <f t="shared" si="403"/>
        <v>113.23696</v>
      </c>
      <c r="AU1141" s="5">
        <f t="shared" si="404"/>
        <v>39.7761</v>
      </c>
      <c r="AV1141" s="5">
        <f t="shared" si="405"/>
        <v>71.591519999999988</v>
      </c>
      <c r="AW1141" s="5"/>
      <c r="AX1141" s="5"/>
      <c r="AY1141" s="5">
        <f t="shared" si="406"/>
        <v>1.06182</v>
      </c>
      <c r="AZ1141" s="5">
        <f t="shared" si="407"/>
        <v>112.42943999999999</v>
      </c>
      <c r="BA1141" s="7">
        <f t="shared" si="408"/>
        <v>3.578379413151497E-3</v>
      </c>
      <c r="BB1141" s="62">
        <f t="shared" si="409"/>
        <v>8440</v>
      </c>
      <c r="BC1141" s="28">
        <f t="shared" si="410"/>
        <v>0.14908100748808714</v>
      </c>
      <c r="BD1141" s="32">
        <f t="shared" si="411"/>
        <v>6.1693637836974782E-3</v>
      </c>
      <c r="BE1141" s="32">
        <f t="shared" si="412"/>
        <v>2.9068247681675666E-3</v>
      </c>
      <c r="BF1141" s="35">
        <f t="shared" si="413"/>
        <v>0.99092381144813491</v>
      </c>
      <c r="BG1141" s="33">
        <f t="shared" si="414"/>
        <v>0.35378722868316348</v>
      </c>
      <c r="BH1141" s="37">
        <f t="shared" si="415"/>
        <v>0.63676844783715014</v>
      </c>
      <c r="BI1141" s="33">
        <f t="shared" si="416"/>
        <v>9.44432347968646E-3</v>
      </c>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24" t="s">
        <v>2478</v>
      </c>
      <c r="CN1141" s="4"/>
      <c r="CO1141" s="4"/>
      <c r="CP1141" s="46"/>
      <c r="CQ1141" s="4"/>
      <c r="CR1141" s="78" t="s">
        <v>2038</v>
      </c>
      <c r="CS1141" s="78" t="s">
        <v>6954</v>
      </c>
    </row>
    <row r="1142" spans="1:97" s="34" customFormat="1">
      <c r="A1142" s="18" t="s">
        <v>3590</v>
      </c>
      <c r="B1142" s="16" t="s">
        <v>6609</v>
      </c>
      <c r="C1142" s="21">
        <v>49017440</v>
      </c>
      <c r="D1142" s="21" t="s">
        <v>3782</v>
      </c>
      <c r="E1142" s="21" t="s">
        <v>2393</v>
      </c>
      <c r="F1142" s="21" t="s">
        <v>2528</v>
      </c>
      <c r="G1142" s="22"/>
      <c r="H1142" s="22" t="s">
        <v>7084</v>
      </c>
      <c r="I1142" s="22">
        <v>12</v>
      </c>
      <c r="J1142" s="22">
        <v>91</v>
      </c>
      <c r="K1142" s="23">
        <v>41.005130000000001</v>
      </c>
      <c r="L1142" s="23">
        <v>-107.65855999999999</v>
      </c>
      <c r="M1142" s="61" t="s">
        <v>3747</v>
      </c>
      <c r="N1142" s="21" t="s">
        <v>2499</v>
      </c>
      <c r="O1142" s="25"/>
      <c r="P1142" s="21" t="s">
        <v>3796</v>
      </c>
      <c r="Q1142" s="74">
        <v>2700</v>
      </c>
      <c r="R1142" s="74"/>
      <c r="S1142" s="74">
        <f t="shared" si="423"/>
        <v>33</v>
      </c>
      <c r="T1142" s="21"/>
      <c r="U1142" s="74">
        <v>6370</v>
      </c>
      <c r="V1142" s="74">
        <v>6403</v>
      </c>
      <c r="W1142" s="74">
        <v>6550</v>
      </c>
      <c r="X1142" s="74">
        <v>3220</v>
      </c>
      <c r="Y1142" s="24" t="s">
        <v>3798</v>
      </c>
      <c r="Z1142" s="25">
        <v>23543</v>
      </c>
      <c r="AA1142" s="26">
        <v>8.3000000000000007</v>
      </c>
      <c r="AB1142" s="21" t="s">
        <v>3789</v>
      </c>
      <c r="AC1142" s="21">
        <v>17</v>
      </c>
      <c r="AD1142" s="21">
        <v>9</v>
      </c>
      <c r="AE1142" s="21">
        <v>2136</v>
      </c>
      <c r="AF1142" s="21">
        <v>27</v>
      </c>
      <c r="AG1142" s="21">
        <v>-3</v>
      </c>
      <c r="AH1142" s="21">
        <v>850</v>
      </c>
      <c r="AI1142" s="21">
        <v>4246</v>
      </c>
      <c r="AJ1142" s="27"/>
      <c r="AK1142" s="27"/>
      <c r="AL1142" s="21">
        <v>32</v>
      </c>
      <c r="AM1142" s="21">
        <v>5200</v>
      </c>
      <c r="AO1142" s="4"/>
      <c r="AP1142" s="17">
        <f t="shared" si="401"/>
        <v>0.84830000000000005</v>
      </c>
      <c r="AQ1142" s="17">
        <f t="shared" si="402"/>
        <v>0.74060999999999999</v>
      </c>
      <c r="AR1142" s="17">
        <f t="shared" si="422"/>
        <v>92.915999999999997</v>
      </c>
      <c r="AS1142" s="17">
        <f t="shared" si="420"/>
        <v>0.69065999999999994</v>
      </c>
      <c r="AT1142" s="17">
        <f t="shared" si="403"/>
        <v>95.195569999999989</v>
      </c>
      <c r="AU1142" s="5">
        <f t="shared" si="404"/>
        <v>23.9785</v>
      </c>
      <c r="AV1142" s="5">
        <f t="shared" si="405"/>
        <v>69.591939999999994</v>
      </c>
      <c r="AW1142" s="5"/>
      <c r="AX1142" s="5"/>
      <c r="AY1142" s="5">
        <f t="shared" si="406"/>
        <v>0.66624000000000005</v>
      </c>
      <c r="AZ1142" s="5">
        <f t="shared" si="407"/>
        <v>94.236679999999993</v>
      </c>
      <c r="BA1142" s="7">
        <f t="shared" si="408"/>
        <v>5.0619152757779987E-3</v>
      </c>
      <c r="BB1142" s="62">
        <f t="shared" si="409"/>
        <v>7314</v>
      </c>
      <c r="BC1142" s="28">
        <f t="shared" si="410"/>
        <v>0.16893079750679238</v>
      </c>
      <c r="BD1142" s="32">
        <f t="shared" si="411"/>
        <v>8.9111289527443356E-3</v>
      </c>
      <c r="BE1142" s="32">
        <f t="shared" si="412"/>
        <v>7.7798788325969381E-3</v>
      </c>
      <c r="BF1142" s="35">
        <f t="shared" si="413"/>
        <v>0.98330899221465873</v>
      </c>
      <c r="BG1142" s="33">
        <f t="shared" si="414"/>
        <v>0.2544497535354599</v>
      </c>
      <c r="BH1142" s="37">
        <f t="shared" si="415"/>
        <v>0.73848038789142401</v>
      </c>
      <c r="BI1142" s="33">
        <f t="shared" si="416"/>
        <v>7.0698585731161171E-3</v>
      </c>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24" t="s">
        <v>3748</v>
      </c>
      <c r="CN1142" s="4"/>
      <c r="CO1142" s="4"/>
      <c r="CP1142" s="46"/>
      <c r="CQ1142" s="4"/>
      <c r="CR1142" s="78" t="s">
        <v>2038</v>
      </c>
      <c r="CS1142" s="78" t="s">
        <v>6954</v>
      </c>
    </row>
    <row r="1143" spans="1:97" s="34" customFormat="1">
      <c r="A1143" s="18" t="s">
        <v>3590</v>
      </c>
      <c r="B1143" s="16" t="s">
        <v>6610</v>
      </c>
      <c r="C1143" s="21">
        <v>49008505</v>
      </c>
      <c r="D1143" s="21" t="s">
        <v>3782</v>
      </c>
      <c r="E1143" s="21" t="s">
        <v>2393</v>
      </c>
      <c r="F1143" s="21" t="s">
        <v>2471</v>
      </c>
      <c r="G1143" s="22"/>
      <c r="H1143" s="22" t="s">
        <v>5249</v>
      </c>
      <c r="I1143" s="22">
        <v>12</v>
      </c>
      <c r="J1143" s="22">
        <v>91</v>
      </c>
      <c r="K1143" s="23">
        <v>41.015940000000001</v>
      </c>
      <c r="L1143" s="23">
        <v>-107.67113000000001</v>
      </c>
      <c r="M1143" s="61" t="s">
        <v>3707</v>
      </c>
      <c r="N1143" s="21" t="s">
        <v>7102</v>
      </c>
      <c r="O1143" s="25"/>
      <c r="P1143" s="21" t="s">
        <v>3796</v>
      </c>
      <c r="Q1143" s="74">
        <v>6172</v>
      </c>
      <c r="R1143" s="74">
        <v>1747</v>
      </c>
      <c r="S1143" s="74">
        <f t="shared" si="423"/>
        <v>29</v>
      </c>
      <c r="T1143" s="21"/>
      <c r="U1143" s="74">
        <v>6172</v>
      </c>
      <c r="V1143" s="74">
        <v>6201</v>
      </c>
      <c r="W1143" s="74">
        <v>8620</v>
      </c>
      <c r="X1143" s="74">
        <v>2645</v>
      </c>
      <c r="Y1143" s="24" t="s">
        <v>3798</v>
      </c>
      <c r="Z1143" s="25">
        <v>24674</v>
      </c>
      <c r="AA1143" s="26">
        <v>8.6</v>
      </c>
      <c r="AB1143" s="21" t="s">
        <v>3789</v>
      </c>
      <c r="AC1143" s="21">
        <v>38</v>
      </c>
      <c r="AD1143" s="21">
        <v>11</v>
      </c>
      <c r="AE1143" s="21">
        <v>3987</v>
      </c>
      <c r="AF1143" s="21">
        <v>43</v>
      </c>
      <c r="AG1143" s="21">
        <v>-3</v>
      </c>
      <c r="AH1143" s="21">
        <v>4260</v>
      </c>
      <c r="AI1143" s="21">
        <v>1854</v>
      </c>
      <c r="AJ1143" s="27"/>
      <c r="AK1143" s="27"/>
      <c r="AL1143" s="21">
        <v>-1</v>
      </c>
      <c r="AM1143" s="21">
        <v>10056</v>
      </c>
      <c r="AO1143" s="4"/>
      <c r="AP1143" s="17">
        <f t="shared" si="401"/>
        <v>1.8961999999999999</v>
      </c>
      <c r="AQ1143" s="17">
        <f t="shared" si="402"/>
        <v>0.90519000000000005</v>
      </c>
      <c r="AR1143" s="17">
        <f t="shared" si="422"/>
        <v>173.43449999999999</v>
      </c>
      <c r="AS1143" s="17">
        <f t="shared" si="420"/>
        <v>1.0999399999999999</v>
      </c>
      <c r="AT1143" s="17">
        <f t="shared" si="403"/>
        <v>177.33582999999999</v>
      </c>
      <c r="AU1143" s="5">
        <f t="shared" si="404"/>
        <v>120.1746</v>
      </c>
      <c r="AV1143" s="5">
        <f t="shared" si="405"/>
        <v>30.387059999999998</v>
      </c>
      <c r="AW1143" s="5"/>
      <c r="AX1143" s="5"/>
      <c r="AY1143" s="5">
        <f t="shared" si="406"/>
        <v>0</v>
      </c>
      <c r="AZ1143" s="5">
        <f t="shared" si="407"/>
        <v>150.56165999999999</v>
      </c>
      <c r="BA1143" s="7">
        <f t="shared" si="408"/>
        <v>8.1654086464644796E-2</v>
      </c>
      <c r="BB1143" s="62">
        <f t="shared" si="409"/>
        <v>10189</v>
      </c>
      <c r="BC1143" s="28">
        <f t="shared" si="410"/>
        <v>6.5695233390960731E-3</v>
      </c>
      <c r="BD1143" s="32">
        <f t="shared" si="411"/>
        <v>1.0692706600803684E-2</v>
      </c>
      <c r="BE1143" s="32">
        <f t="shared" si="412"/>
        <v>5.1043830228781183E-3</v>
      </c>
      <c r="BF1143" s="35">
        <f t="shared" si="413"/>
        <v>0.98420291037631824</v>
      </c>
      <c r="BG1143" s="36">
        <f t="shared" si="414"/>
        <v>0.79817531236039774</v>
      </c>
      <c r="BH1143" s="33">
        <f t="shared" si="415"/>
        <v>0.20182468763960226</v>
      </c>
      <c r="BI1143" s="33">
        <f t="shared" si="416"/>
        <v>0</v>
      </c>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24" t="s">
        <v>2489</v>
      </c>
      <c r="CN1143" s="4"/>
      <c r="CO1143" s="4"/>
      <c r="CP1143" s="46"/>
      <c r="CQ1143" s="4"/>
      <c r="CR1143" s="78" t="s">
        <v>2038</v>
      </c>
      <c r="CS1143" s="78" t="s">
        <v>6954</v>
      </c>
    </row>
    <row r="1144" spans="1:97" s="34" customFormat="1">
      <c r="A1144" s="18" t="s">
        <v>3590</v>
      </c>
      <c r="B1144" s="16" t="s">
        <v>6610</v>
      </c>
      <c r="C1144" s="21">
        <v>49008504</v>
      </c>
      <c r="D1144" s="21" t="s">
        <v>3782</v>
      </c>
      <c r="E1144" s="21" t="s">
        <v>2393</v>
      </c>
      <c r="F1144" s="21" t="s">
        <v>2471</v>
      </c>
      <c r="G1144" s="22"/>
      <c r="H1144" s="22" t="s">
        <v>5249</v>
      </c>
      <c r="I1144" s="22">
        <v>12</v>
      </c>
      <c r="J1144" s="22">
        <v>91</v>
      </c>
      <c r="K1144" s="23">
        <v>41.015940000000001</v>
      </c>
      <c r="L1144" s="23">
        <v>-107.67113000000001</v>
      </c>
      <c r="M1144" s="61" t="s">
        <v>3707</v>
      </c>
      <c r="N1144" s="21" t="s">
        <v>7102</v>
      </c>
      <c r="O1144" s="25"/>
      <c r="P1144" s="21" t="s">
        <v>3796</v>
      </c>
      <c r="Q1144" s="74">
        <v>1747</v>
      </c>
      <c r="R1144" s="74"/>
      <c r="S1144" s="74">
        <f t="shared" si="423"/>
        <v>38</v>
      </c>
      <c r="T1144" s="21"/>
      <c r="U1144" s="74">
        <v>7948</v>
      </c>
      <c r="V1144" s="74">
        <v>7986</v>
      </c>
      <c r="W1144" s="74">
        <v>8620</v>
      </c>
      <c r="X1144" s="74">
        <v>2645</v>
      </c>
      <c r="Y1144" s="24" t="s">
        <v>3798</v>
      </c>
      <c r="Z1144" s="25">
        <v>24684</v>
      </c>
      <c r="AA1144" s="26">
        <v>8.6</v>
      </c>
      <c r="AB1144" s="21" t="s">
        <v>3789</v>
      </c>
      <c r="AC1144" s="21">
        <v>22</v>
      </c>
      <c r="AD1144" s="21">
        <v>3</v>
      </c>
      <c r="AE1144" s="21">
        <v>1964</v>
      </c>
      <c r="AF1144" s="21">
        <v>55</v>
      </c>
      <c r="AG1144" s="21">
        <v>-3</v>
      </c>
      <c r="AH1144" s="21">
        <v>1350</v>
      </c>
      <c r="AI1144" s="21">
        <v>2562</v>
      </c>
      <c r="AJ1144" s="27"/>
      <c r="AK1144" s="27"/>
      <c r="AL1144" s="21">
        <v>140</v>
      </c>
      <c r="AM1144" s="21">
        <v>4952</v>
      </c>
      <c r="AO1144" s="4"/>
      <c r="AP1144" s="17">
        <f t="shared" si="401"/>
        <v>1.0977999999999999</v>
      </c>
      <c r="AQ1144" s="17">
        <f t="shared" si="402"/>
        <v>0.24687000000000001</v>
      </c>
      <c r="AR1144" s="17">
        <f t="shared" si="422"/>
        <v>85.433999999999997</v>
      </c>
      <c r="AS1144" s="17">
        <f t="shared" si="420"/>
        <v>1.4068999999999998</v>
      </c>
      <c r="AT1144" s="17">
        <f t="shared" si="403"/>
        <v>88.185569999999984</v>
      </c>
      <c r="AU1144" s="5">
        <f t="shared" si="404"/>
        <v>38.083500000000001</v>
      </c>
      <c r="AV1144" s="5">
        <f t="shared" si="405"/>
        <v>41.991179999999993</v>
      </c>
      <c r="AW1144" s="5"/>
      <c r="AX1144" s="5"/>
      <c r="AY1144" s="5">
        <f t="shared" si="406"/>
        <v>2.9148000000000001</v>
      </c>
      <c r="AZ1144" s="5">
        <f t="shared" si="407"/>
        <v>82.98948</v>
      </c>
      <c r="BA1144" s="7">
        <f t="shared" si="408"/>
        <v>3.0355416867119268E-2</v>
      </c>
      <c r="BB1144" s="62">
        <f t="shared" si="409"/>
        <v>6093</v>
      </c>
      <c r="BC1144" s="28">
        <f t="shared" si="410"/>
        <v>0.10330466274332277</v>
      </c>
      <c r="BD1144" s="32">
        <f t="shared" si="411"/>
        <v>1.2448748701176396E-2</v>
      </c>
      <c r="BE1144" s="32">
        <f t="shared" si="412"/>
        <v>2.799437595062322E-3</v>
      </c>
      <c r="BF1144" s="35">
        <f t="shared" si="413"/>
        <v>0.9847518137037613</v>
      </c>
      <c r="BG1144" s="33">
        <f t="shared" si="414"/>
        <v>0.45889551302165044</v>
      </c>
      <c r="BH1144" s="37">
        <f t="shared" si="415"/>
        <v>0.50598196301507126</v>
      </c>
      <c r="BI1144" s="33">
        <f t="shared" si="416"/>
        <v>3.5122523963278238E-2</v>
      </c>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24" t="s">
        <v>3700</v>
      </c>
      <c r="CN1144" s="4"/>
      <c r="CO1144" s="4"/>
      <c r="CP1144" s="46"/>
      <c r="CQ1144" s="4"/>
      <c r="CR1144" s="78" t="s">
        <v>2038</v>
      </c>
      <c r="CS1144" s="78" t="s">
        <v>6954</v>
      </c>
    </row>
    <row r="1145" spans="1:97" s="34" customFormat="1">
      <c r="A1145" s="18" t="s">
        <v>3590</v>
      </c>
      <c r="B1145" s="16" t="s">
        <v>6611</v>
      </c>
      <c r="C1145" s="21">
        <v>49001480</v>
      </c>
      <c r="D1145" s="21" t="s">
        <v>3782</v>
      </c>
      <c r="E1145" s="21" t="s">
        <v>2393</v>
      </c>
      <c r="F1145" s="21" t="s">
        <v>2418</v>
      </c>
      <c r="G1145" s="22"/>
      <c r="H1145" s="22" t="s">
        <v>3859</v>
      </c>
      <c r="I1145" s="22">
        <v>12</v>
      </c>
      <c r="J1145" s="22">
        <v>92</v>
      </c>
      <c r="K1145" s="23">
        <v>41.020780000000002</v>
      </c>
      <c r="L1145" s="23">
        <v>-107.73981000000001</v>
      </c>
      <c r="M1145" s="61" t="s">
        <v>2419</v>
      </c>
      <c r="N1145" s="21" t="s">
        <v>4871</v>
      </c>
      <c r="O1145" s="25"/>
      <c r="P1145" s="21" t="s">
        <v>3796</v>
      </c>
      <c r="Q1145" s="74">
        <v>3283</v>
      </c>
      <c r="R1145" s="74">
        <v>298</v>
      </c>
      <c r="S1145" s="74">
        <f t="shared" si="423"/>
        <v>15</v>
      </c>
      <c r="T1145" s="21"/>
      <c r="U1145" s="74">
        <v>8225</v>
      </c>
      <c r="V1145" s="74">
        <v>8240</v>
      </c>
      <c r="W1145" s="74">
        <v>16248</v>
      </c>
      <c r="X1145" s="74">
        <v>5035</v>
      </c>
      <c r="Y1145" s="24" t="s">
        <v>3788</v>
      </c>
      <c r="Z1145" s="25">
        <v>21904</v>
      </c>
      <c r="AA1145" s="26">
        <v>8.3000000000000007</v>
      </c>
      <c r="AB1145" s="21" t="s">
        <v>3837</v>
      </c>
      <c r="AC1145" s="21">
        <v>40</v>
      </c>
      <c r="AD1145" s="21">
        <v>10</v>
      </c>
      <c r="AE1145" s="21">
        <v>4478</v>
      </c>
      <c r="AF1145" s="21">
        <v>-3</v>
      </c>
      <c r="AG1145" s="21">
        <v>-3</v>
      </c>
      <c r="AH1145" s="21">
        <v>5860</v>
      </c>
      <c r="AI1145" s="21">
        <v>695</v>
      </c>
      <c r="AJ1145" s="27"/>
      <c r="AK1145" s="27"/>
      <c r="AL1145" s="21">
        <v>930</v>
      </c>
      <c r="AM1145" s="21">
        <v>11708</v>
      </c>
      <c r="AO1145" s="4"/>
      <c r="AP1145" s="17">
        <f t="shared" si="401"/>
        <v>1.996</v>
      </c>
      <c r="AQ1145" s="17">
        <f t="shared" si="402"/>
        <v>0.82289999999999996</v>
      </c>
      <c r="AR1145" s="17">
        <f t="shared" si="422"/>
        <v>194.79299999999998</v>
      </c>
      <c r="AS1145" s="17">
        <f t="shared" si="420"/>
        <v>0</v>
      </c>
      <c r="AT1145" s="17">
        <f t="shared" si="403"/>
        <v>197.61189999999999</v>
      </c>
      <c r="AU1145" s="5">
        <f t="shared" si="404"/>
        <v>165.31059999999999</v>
      </c>
      <c r="AV1145" s="5">
        <f t="shared" si="405"/>
        <v>11.391049999999998</v>
      </c>
      <c r="AW1145" s="5"/>
      <c r="AX1145" s="5"/>
      <c r="AY1145" s="5">
        <f t="shared" si="406"/>
        <v>19.3626</v>
      </c>
      <c r="AZ1145" s="5">
        <f t="shared" si="407"/>
        <v>196.06425000000002</v>
      </c>
      <c r="BA1145" s="7">
        <f t="shared" si="408"/>
        <v>3.9312770153842845E-3</v>
      </c>
      <c r="BB1145" s="62">
        <f t="shared" si="409"/>
        <v>12007</v>
      </c>
      <c r="BC1145" s="28">
        <f t="shared" si="410"/>
        <v>1.2608053974277883E-2</v>
      </c>
      <c r="BD1145" s="32">
        <f t="shared" si="411"/>
        <v>1.0100606289398564E-2</v>
      </c>
      <c r="BE1145" s="32">
        <f t="shared" si="412"/>
        <v>4.1642229035801998E-3</v>
      </c>
      <c r="BF1145" s="35">
        <f t="shared" si="413"/>
        <v>0.98573517080702122</v>
      </c>
      <c r="BG1145" s="36">
        <f t="shared" si="414"/>
        <v>0.84314504046505157</v>
      </c>
      <c r="BH1145" s="33">
        <f t="shared" si="415"/>
        <v>5.8098556978133431E-2</v>
      </c>
      <c r="BI1145" s="33">
        <f t="shared" si="416"/>
        <v>9.8756402556814921E-2</v>
      </c>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24" t="s">
        <v>7041</v>
      </c>
      <c r="CN1145" s="4"/>
      <c r="CO1145" s="4"/>
      <c r="CP1145" s="46"/>
      <c r="CQ1145" s="4"/>
      <c r="CR1145" s="78" t="s">
        <v>2039</v>
      </c>
      <c r="CS1145" s="78" t="s">
        <v>6954</v>
      </c>
    </row>
    <row r="1146" spans="1:97" s="44" customFormat="1">
      <c r="A1146" s="20" t="s">
        <v>3590</v>
      </c>
      <c r="B1146" s="16" t="s">
        <v>6611</v>
      </c>
      <c r="C1146" s="4">
        <v>49001479</v>
      </c>
      <c r="D1146" s="4" t="s">
        <v>3782</v>
      </c>
      <c r="E1146" s="4" t="s">
        <v>2393</v>
      </c>
      <c r="F1146" s="4" t="s">
        <v>2418</v>
      </c>
      <c r="G1146" s="38"/>
      <c r="H1146" s="38" t="s">
        <v>3859</v>
      </c>
      <c r="I1146" s="38">
        <v>12</v>
      </c>
      <c r="J1146" s="38">
        <v>92</v>
      </c>
      <c r="K1146" s="23">
        <v>41.020780000000002</v>
      </c>
      <c r="L1146" s="23">
        <v>-107.73981000000001</v>
      </c>
      <c r="M1146" s="61" t="s">
        <v>2419</v>
      </c>
      <c r="N1146" s="4" t="s">
        <v>4871</v>
      </c>
      <c r="O1146" s="40"/>
      <c r="P1146" s="4" t="s">
        <v>3796</v>
      </c>
      <c r="Q1146" s="46">
        <v>298</v>
      </c>
      <c r="R1146" s="46">
        <v>5598</v>
      </c>
      <c r="S1146" s="46">
        <f t="shared" si="423"/>
        <v>4</v>
      </c>
      <c r="T1146" s="4"/>
      <c r="U1146" s="46">
        <v>8538</v>
      </c>
      <c r="V1146" s="46">
        <v>8542</v>
      </c>
      <c r="W1146" s="46">
        <v>16248</v>
      </c>
      <c r="X1146" s="46">
        <v>5035</v>
      </c>
      <c r="Y1146" s="39" t="s">
        <v>3788</v>
      </c>
      <c r="Z1146" s="40">
        <v>21898</v>
      </c>
      <c r="AA1146" s="41">
        <v>7.4000000953674316</v>
      </c>
      <c r="AB1146" s="4" t="s">
        <v>3837</v>
      </c>
      <c r="AC1146" s="4">
        <v>211</v>
      </c>
      <c r="AD1146" s="4">
        <v>9</v>
      </c>
      <c r="AE1146" s="4">
        <v>5185</v>
      </c>
      <c r="AF1146" s="31">
        <v>-3</v>
      </c>
      <c r="AG1146" s="4">
        <v>-3</v>
      </c>
      <c r="AH1146" s="4">
        <v>7600</v>
      </c>
      <c r="AI1146" s="4">
        <v>817</v>
      </c>
      <c r="AJ1146" s="31"/>
      <c r="AK1146" s="31"/>
      <c r="AL1146" s="4">
        <v>436</v>
      </c>
      <c r="AM1146" s="4">
        <v>13843</v>
      </c>
      <c r="AO1146" s="4"/>
      <c r="AP1146" s="17">
        <f t="shared" si="401"/>
        <v>10.5289</v>
      </c>
      <c r="AQ1146" s="17">
        <f t="shared" si="402"/>
        <v>0.74060999999999999</v>
      </c>
      <c r="AR1146" s="17">
        <f t="shared" si="422"/>
        <v>225.54749999999999</v>
      </c>
      <c r="AS1146" s="17">
        <f t="shared" si="420"/>
        <v>0</v>
      </c>
      <c r="AT1146" s="17">
        <f t="shared" si="403"/>
        <v>236.81700999999998</v>
      </c>
      <c r="AU1146" s="5">
        <f t="shared" si="404"/>
        <v>214.39599999999999</v>
      </c>
      <c r="AV1146" s="5">
        <f t="shared" si="405"/>
        <v>13.390629999999998</v>
      </c>
      <c r="AW1146" s="5"/>
      <c r="AX1146" s="5"/>
      <c r="AY1146" s="5">
        <f t="shared" si="406"/>
        <v>9.0775200000000016</v>
      </c>
      <c r="AZ1146" s="5">
        <f t="shared" si="407"/>
        <v>236.86414999999997</v>
      </c>
      <c r="BA1146" s="7">
        <f t="shared" si="408"/>
        <v>-9.9518418676361624E-5</v>
      </c>
      <c r="BB1146" s="42">
        <f t="shared" si="409"/>
        <v>14252</v>
      </c>
      <c r="BC1146" s="43">
        <f t="shared" si="410"/>
        <v>1.4557750489410928E-2</v>
      </c>
      <c r="BD1146" s="32">
        <f t="shared" si="411"/>
        <v>4.4460066445395963E-2</v>
      </c>
      <c r="BE1146" s="32">
        <f t="shared" si="412"/>
        <v>3.1273513672011991E-3</v>
      </c>
      <c r="BF1146" s="35">
        <f t="shared" si="413"/>
        <v>0.95241258218740288</v>
      </c>
      <c r="BG1146" s="36">
        <f t="shared" si="414"/>
        <v>0.90514330682798561</v>
      </c>
      <c r="BH1146" s="33">
        <f t="shared" si="415"/>
        <v>5.6532953593863823E-2</v>
      </c>
      <c r="BI1146" s="33">
        <f t="shared" si="416"/>
        <v>3.8323739578150613E-2</v>
      </c>
      <c r="BJ1146" s="75"/>
      <c r="BK1146" s="75"/>
      <c r="BL1146" s="75"/>
      <c r="BM1146" s="56"/>
      <c r="BN1146" s="56"/>
      <c r="BO1146" s="56"/>
      <c r="BP1146" s="56"/>
      <c r="BQ1146" s="56"/>
      <c r="BR1146" s="56"/>
      <c r="BS1146" s="56"/>
      <c r="BT1146" s="56"/>
      <c r="BU1146" s="56"/>
      <c r="BV1146" s="56"/>
      <c r="BW1146" s="56"/>
      <c r="BX1146" s="56"/>
      <c r="BY1146" s="56"/>
      <c r="BZ1146" s="56"/>
      <c r="CA1146" s="56"/>
      <c r="CB1146" s="56"/>
      <c r="CC1146" s="56"/>
      <c r="CD1146" s="56"/>
      <c r="CE1146" s="56"/>
      <c r="CF1146" s="56"/>
      <c r="CG1146" s="56"/>
      <c r="CH1146" s="56"/>
      <c r="CI1146" s="56"/>
      <c r="CJ1146" s="56"/>
      <c r="CK1146" s="56"/>
      <c r="CL1146" s="56"/>
      <c r="CM1146" s="39" t="s">
        <v>7041</v>
      </c>
      <c r="CN1146" s="56"/>
      <c r="CO1146" s="56"/>
      <c r="CP1146" s="71"/>
      <c r="CQ1146" s="56"/>
      <c r="CR1146" s="78" t="s">
        <v>2039</v>
      </c>
      <c r="CS1146" s="78" t="s">
        <v>6954</v>
      </c>
    </row>
    <row r="1147" spans="1:97">
      <c r="A1147" s="20" t="s">
        <v>3590</v>
      </c>
      <c r="B1147" s="16" t="s">
        <v>324</v>
      </c>
      <c r="C1147" s="19">
        <v>49009041</v>
      </c>
      <c r="D1147" s="19" t="s">
        <v>3782</v>
      </c>
      <c r="E1147" s="19" t="s">
        <v>1707</v>
      </c>
      <c r="G1147" s="47"/>
      <c r="H1147" s="47" t="s">
        <v>1542</v>
      </c>
      <c r="I1147" s="47" t="s">
        <v>5457</v>
      </c>
      <c r="J1147" s="47" t="s">
        <v>5482</v>
      </c>
      <c r="K1147" s="23">
        <v>41.04354</v>
      </c>
      <c r="L1147" s="23">
        <v>-108.20874999999999</v>
      </c>
      <c r="M1147" s="61" t="s">
        <v>5530</v>
      </c>
      <c r="N1147" s="19" t="s">
        <v>2524</v>
      </c>
      <c r="P1147" s="19" t="s">
        <v>3796</v>
      </c>
      <c r="Q1147" s="55"/>
      <c r="R1147" s="55"/>
      <c r="S1147" s="55"/>
      <c r="T1147" s="19"/>
      <c r="U1147" s="55">
        <v>12516</v>
      </c>
      <c r="Y1147" s="51" t="s">
        <v>3798</v>
      </c>
      <c r="Z1147" s="40">
        <v>24372</v>
      </c>
      <c r="AA1147" s="52">
        <v>7.5999999046325684</v>
      </c>
      <c r="AB1147" s="19" t="s">
        <v>3789</v>
      </c>
      <c r="AC1147" s="19">
        <v>48</v>
      </c>
      <c r="AD1147" s="19">
        <v>10</v>
      </c>
      <c r="AE1147" s="19">
        <v>3853</v>
      </c>
      <c r="AF1147" s="19">
        <v>75</v>
      </c>
      <c r="AG1147" s="19">
        <v>-3</v>
      </c>
      <c r="AH1147" s="19">
        <v>4860</v>
      </c>
      <c r="AI1147" s="19">
        <v>1840</v>
      </c>
      <c r="AJ1147" s="19"/>
      <c r="AK1147" s="19"/>
      <c r="AL1147" s="19">
        <v>330</v>
      </c>
      <c r="AM1147" s="19">
        <v>11016</v>
      </c>
      <c r="AP1147" s="17">
        <f t="shared" si="401"/>
        <v>2.3952</v>
      </c>
      <c r="AQ1147" s="17">
        <f t="shared" si="402"/>
        <v>0.82289999999999996</v>
      </c>
      <c r="AR1147" s="17">
        <f t="shared" si="422"/>
        <v>167.60549999999998</v>
      </c>
      <c r="AS1147" s="17">
        <f t="shared" si="420"/>
        <v>1.9184999999999999</v>
      </c>
      <c r="AT1147" s="17">
        <f t="shared" si="403"/>
        <v>172.74209999999997</v>
      </c>
      <c r="AU1147" s="5">
        <f t="shared" si="404"/>
        <v>137.10059999999999</v>
      </c>
      <c r="AV1147" s="5">
        <f t="shared" si="405"/>
        <v>30.157599999999999</v>
      </c>
      <c r="AW1147" s="5"/>
      <c r="AX1147" s="5"/>
      <c r="AY1147" s="5">
        <f t="shared" si="406"/>
        <v>6.8706000000000005</v>
      </c>
      <c r="AZ1147" s="5">
        <f t="shared" si="407"/>
        <v>174.12879999999998</v>
      </c>
      <c r="BA1147" s="7">
        <f t="shared" si="408"/>
        <v>-3.9977409462714202E-3</v>
      </c>
      <c r="BB1147" s="62">
        <f t="shared" si="409"/>
        <v>11013</v>
      </c>
      <c r="BC1147" s="6">
        <f t="shared" si="410"/>
        <v>-1.3618412093149938E-4</v>
      </c>
      <c r="BD1147" s="32">
        <f t="shared" si="411"/>
        <v>1.3865757102640297E-2</v>
      </c>
      <c r="BE1147" s="32">
        <f t="shared" si="412"/>
        <v>4.7637489644967853E-3</v>
      </c>
      <c r="BF1147" s="35">
        <f t="shared" si="413"/>
        <v>0.98137049393286291</v>
      </c>
      <c r="BG1147" s="36">
        <f t="shared" si="414"/>
        <v>0.7873516615287075</v>
      </c>
      <c r="BH1147" s="33">
        <f t="shared" si="415"/>
        <v>0.17319133882505364</v>
      </c>
      <c r="BI1147" s="33">
        <f t="shared" si="416"/>
        <v>3.9456999646238881E-2</v>
      </c>
      <c r="CM1147" s="51" t="s">
        <v>3798</v>
      </c>
      <c r="CR1147" s="78" t="s">
        <v>2039</v>
      </c>
      <c r="CS1147" s="78" t="s">
        <v>6954</v>
      </c>
    </row>
    <row r="1148" spans="1:97">
      <c r="A1148" s="20" t="s">
        <v>3590</v>
      </c>
      <c r="B1148" s="16" t="s">
        <v>325</v>
      </c>
      <c r="C1148" s="19">
        <v>49117527</v>
      </c>
      <c r="D1148" s="19" t="s">
        <v>3782</v>
      </c>
      <c r="E1148" s="19" t="s">
        <v>1707</v>
      </c>
      <c r="F1148" s="19" t="s">
        <v>3177</v>
      </c>
      <c r="G1148" s="47"/>
      <c r="H1148" s="47" t="s">
        <v>1542</v>
      </c>
      <c r="I1148" s="47" t="s">
        <v>5457</v>
      </c>
      <c r="J1148" s="47" t="s">
        <v>5481</v>
      </c>
      <c r="K1148" s="23">
        <v>41.0518</v>
      </c>
      <c r="L1148" s="23">
        <v>-108.7731</v>
      </c>
      <c r="M1148" s="61" t="s">
        <v>2532</v>
      </c>
      <c r="N1148" s="19" t="s">
        <v>2242</v>
      </c>
      <c r="P1148" s="19" t="s">
        <v>3796</v>
      </c>
      <c r="Q1148" s="55"/>
      <c r="R1148" s="55"/>
      <c r="S1148" s="55">
        <f>V1148-U1148</f>
        <v>160</v>
      </c>
      <c r="T1148" s="19"/>
      <c r="U1148" s="55">
        <v>5520</v>
      </c>
      <c r="V1148" s="55">
        <v>5680</v>
      </c>
      <c r="W1148" s="55">
        <v>13321</v>
      </c>
      <c r="X1148" s="55"/>
      <c r="Y1148" s="51" t="s">
        <v>3798</v>
      </c>
      <c r="AA1148" s="52">
        <v>8.3999996185302734</v>
      </c>
      <c r="AB1148" s="19" t="s">
        <v>3789</v>
      </c>
      <c r="AC1148" s="19">
        <v>37</v>
      </c>
      <c r="AD1148" s="19">
        <v>20</v>
      </c>
      <c r="AE1148" s="19">
        <v>1708</v>
      </c>
      <c r="AF1148" s="19">
        <v>-3</v>
      </c>
      <c r="AG1148" s="19">
        <v>-3</v>
      </c>
      <c r="AH1148" s="19">
        <v>780</v>
      </c>
      <c r="AI1148" s="19">
        <v>2340</v>
      </c>
      <c r="AJ1148" s="19"/>
      <c r="AK1148" s="19"/>
      <c r="AL1148" s="19">
        <v>589</v>
      </c>
      <c r="AM1148" s="19">
        <v>4441</v>
      </c>
      <c r="AP1148" s="17">
        <f t="shared" si="401"/>
        <v>1.8463000000000001</v>
      </c>
      <c r="AQ1148" s="17">
        <f t="shared" si="402"/>
        <v>1.6457999999999999</v>
      </c>
      <c r="AR1148" s="17">
        <f t="shared" si="422"/>
        <v>74.298000000000002</v>
      </c>
      <c r="AS1148" s="17">
        <f t="shared" si="420"/>
        <v>0</v>
      </c>
      <c r="AT1148" s="17">
        <f t="shared" si="403"/>
        <v>77.790099999999995</v>
      </c>
      <c r="AU1148" s="5">
        <f t="shared" si="404"/>
        <v>22.003799999999998</v>
      </c>
      <c r="AV1148" s="5">
        <f t="shared" si="405"/>
        <v>38.352599999999995</v>
      </c>
      <c r="AW1148" s="5"/>
      <c r="AX1148" s="5"/>
      <c r="AY1148" s="5">
        <f t="shared" si="406"/>
        <v>12.262980000000001</v>
      </c>
      <c r="AZ1148" s="5">
        <f t="shared" si="407"/>
        <v>72.619379999999992</v>
      </c>
      <c r="BA1148" s="7">
        <f t="shared" si="408"/>
        <v>3.4377620346802633E-2</v>
      </c>
      <c r="BB1148" s="62">
        <f t="shared" si="409"/>
        <v>5468</v>
      </c>
      <c r="BC1148" s="6">
        <f t="shared" si="410"/>
        <v>0.10364315268947422</v>
      </c>
      <c r="BD1148" s="32">
        <f t="shared" si="411"/>
        <v>2.3734382652805436E-2</v>
      </c>
      <c r="BE1148" s="32">
        <f t="shared" si="412"/>
        <v>2.1156933851479817E-2</v>
      </c>
      <c r="BF1148" s="35">
        <f t="shared" si="413"/>
        <v>0.95510868349571487</v>
      </c>
      <c r="BG1148" s="33">
        <f t="shared" si="414"/>
        <v>0.30300176068702322</v>
      </c>
      <c r="BH1148" s="37">
        <f t="shared" si="415"/>
        <v>0.52813174664944806</v>
      </c>
      <c r="BI1148" s="33">
        <f t="shared" si="416"/>
        <v>0.16886649266352868</v>
      </c>
      <c r="CM1148" s="51" t="s">
        <v>3798</v>
      </c>
      <c r="CR1148" s="78" t="s">
        <v>2038</v>
      </c>
      <c r="CS1148" s="78" t="s">
        <v>6954</v>
      </c>
    </row>
    <row r="1149" spans="1:97">
      <c r="A1149" s="20" t="s">
        <v>3590</v>
      </c>
      <c r="B1149" s="16" t="s">
        <v>4069</v>
      </c>
      <c r="C1149" s="19">
        <v>49007565</v>
      </c>
      <c r="D1149" s="19" t="s">
        <v>3782</v>
      </c>
      <c r="E1149" s="19" t="s">
        <v>1707</v>
      </c>
      <c r="F1149" s="19" t="s">
        <v>3177</v>
      </c>
      <c r="G1149" s="47"/>
      <c r="H1149" s="47" t="s">
        <v>3853</v>
      </c>
      <c r="I1149" s="47" t="s">
        <v>5457</v>
      </c>
      <c r="J1149" s="47" t="s">
        <v>5481</v>
      </c>
      <c r="K1149" s="23">
        <v>41.005710000000001</v>
      </c>
      <c r="L1149" s="23">
        <v>-108.78017</v>
      </c>
      <c r="M1149" s="61" t="s">
        <v>1061</v>
      </c>
      <c r="N1149" s="19" t="s">
        <v>7113</v>
      </c>
      <c r="P1149" s="19" t="s">
        <v>3796</v>
      </c>
      <c r="Q1149" s="55"/>
      <c r="R1149" s="55"/>
      <c r="S1149" s="55">
        <f>V1149-U1149</f>
        <v>1275</v>
      </c>
      <c r="T1149" s="19"/>
      <c r="U1149" s="55">
        <v>5775</v>
      </c>
      <c r="V1149" s="55">
        <v>7050</v>
      </c>
      <c r="W1149" s="55">
        <v>7150</v>
      </c>
      <c r="X1149" s="55">
        <v>6946</v>
      </c>
      <c r="Y1149" s="51" t="s">
        <v>7074</v>
      </c>
      <c r="Z1149" s="40">
        <v>23921</v>
      </c>
      <c r="AA1149" s="52">
        <v>7.9000000953674316</v>
      </c>
      <c r="AB1149" s="19" t="s">
        <v>3789</v>
      </c>
      <c r="AC1149" s="19">
        <v>47</v>
      </c>
      <c r="AD1149" s="19">
        <v>96</v>
      </c>
      <c r="AE1149" s="19">
        <v>2926</v>
      </c>
      <c r="AF1149" s="19">
        <v>70</v>
      </c>
      <c r="AG1149" s="19">
        <v>-3</v>
      </c>
      <c r="AH1149" s="19">
        <v>3400</v>
      </c>
      <c r="AI1149" s="19">
        <v>2599</v>
      </c>
      <c r="AJ1149" s="19"/>
      <c r="AK1149" s="19"/>
      <c r="AL1149" s="19">
        <v>74</v>
      </c>
      <c r="AM1149" s="19">
        <v>7898</v>
      </c>
      <c r="AP1149" s="17">
        <f t="shared" si="401"/>
        <v>2.3452999999999999</v>
      </c>
      <c r="AQ1149" s="17">
        <f t="shared" si="402"/>
        <v>7.8998400000000002</v>
      </c>
      <c r="AR1149" s="17">
        <f t="shared" si="422"/>
        <v>127.28099999999999</v>
      </c>
      <c r="AS1149" s="17">
        <f t="shared" si="420"/>
        <v>1.7906</v>
      </c>
      <c r="AT1149" s="17">
        <f t="shared" si="403"/>
        <v>139.31674000000001</v>
      </c>
      <c r="AU1149" s="5">
        <f t="shared" si="404"/>
        <v>95.914000000000001</v>
      </c>
      <c r="AV1149" s="5">
        <f t="shared" si="405"/>
        <v>42.597609999999996</v>
      </c>
      <c r="AW1149" s="5"/>
      <c r="AX1149" s="5"/>
      <c r="AY1149" s="5">
        <f t="shared" si="406"/>
        <v>1.54068</v>
      </c>
      <c r="AZ1149" s="5">
        <f t="shared" si="407"/>
        <v>140.05229</v>
      </c>
      <c r="BA1149" s="7">
        <f t="shared" si="408"/>
        <v>-2.6328974260317588E-3</v>
      </c>
      <c r="BB1149" s="62">
        <f t="shared" si="409"/>
        <v>9209</v>
      </c>
      <c r="BC1149" s="6">
        <f t="shared" si="410"/>
        <v>7.6635295493073005E-2</v>
      </c>
      <c r="BD1149" s="32">
        <f t="shared" si="411"/>
        <v>1.6834301462982839E-2</v>
      </c>
      <c r="BE1149" s="32">
        <f t="shared" si="412"/>
        <v>5.6704169219004119E-2</v>
      </c>
      <c r="BF1149" s="35">
        <f t="shared" si="413"/>
        <v>0.92646152931801284</v>
      </c>
      <c r="BG1149" s="37">
        <f t="shared" si="414"/>
        <v>0.68484421068730827</v>
      </c>
      <c r="BH1149" s="33">
        <f t="shared" si="415"/>
        <v>0.30415504094934825</v>
      </c>
      <c r="BI1149" s="33">
        <f t="shared" si="416"/>
        <v>1.1000748363343435E-2</v>
      </c>
      <c r="CM1149" s="51" t="s">
        <v>7074</v>
      </c>
      <c r="CR1149" s="78" t="s">
        <v>2038</v>
      </c>
      <c r="CS1149" s="78" t="s">
        <v>6954</v>
      </c>
    </row>
    <row r="1150" spans="1:97">
      <c r="A1150" s="20" t="s">
        <v>3590</v>
      </c>
      <c r="B1150" s="16" t="s">
        <v>4816</v>
      </c>
      <c r="C1150" s="19">
        <v>49003265</v>
      </c>
      <c r="D1150" s="19" t="s">
        <v>3782</v>
      </c>
      <c r="E1150" s="19" t="s">
        <v>1707</v>
      </c>
      <c r="F1150" s="19" t="s">
        <v>2348</v>
      </c>
      <c r="G1150" s="47"/>
      <c r="H1150" s="47" t="s">
        <v>3859</v>
      </c>
      <c r="I1150" s="47" t="s">
        <v>5457</v>
      </c>
      <c r="J1150" s="47" t="s">
        <v>5483</v>
      </c>
      <c r="K1150" s="23">
        <v>41.03181</v>
      </c>
      <c r="L1150" s="23">
        <v>-108.9975</v>
      </c>
      <c r="M1150" s="61" t="s">
        <v>2349</v>
      </c>
      <c r="N1150" s="19" t="s">
        <v>3792</v>
      </c>
      <c r="P1150" s="19" t="s">
        <v>3796</v>
      </c>
      <c r="Q1150" s="55"/>
      <c r="R1150" s="55"/>
      <c r="S1150" s="55">
        <f>V1150-U1150</f>
        <v>27</v>
      </c>
      <c r="T1150" s="31" t="s">
        <v>2505</v>
      </c>
      <c r="U1150" s="55">
        <v>7403</v>
      </c>
      <c r="V1150" s="55">
        <v>7430</v>
      </c>
      <c r="W1150" s="55"/>
      <c r="X1150" s="55"/>
      <c r="Y1150" s="51" t="s">
        <v>3798</v>
      </c>
      <c r="Z1150" s="40">
        <v>23645</v>
      </c>
      <c r="AA1150" s="52">
        <v>8.3999996185302734</v>
      </c>
      <c r="AB1150" s="19" t="s">
        <v>3789</v>
      </c>
      <c r="AC1150" s="19">
        <v>36</v>
      </c>
      <c r="AD1150" s="19">
        <v>5</v>
      </c>
      <c r="AE1150" s="19">
        <v>1550</v>
      </c>
      <c r="AF1150" s="19">
        <v>111</v>
      </c>
      <c r="AG1150" s="19">
        <v>-3</v>
      </c>
      <c r="AH1150" s="19">
        <v>880</v>
      </c>
      <c r="AI1150" s="19">
        <v>1049</v>
      </c>
      <c r="AJ1150" s="19"/>
      <c r="AK1150" s="19"/>
      <c r="AL1150" s="19">
        <v>1425</v>
      </c>
      <c r="AM1150" s="19">
        <v>4548</v>
      </c>
      <c r="AP1150" s="17">
        <f t="shared" si="401"/>
        <v>1.7964</v>
      </c>
      <c r="AQ1150" s="17">
        <f t="shared" si="402"/>
        <v>0.41144999999999998</v>
      </c>
      <c r="AR1150" s="17">
        <f t="shared" si="422"/>
        <v>67.424999999999997</v>
      </c>
      <c r="AS1150" s="17">
        <f t="shared" si="420"/>
        <v>2.8393799999999998</v>
      </c>
      <c r="AT1150" s="17">
        <f t="shared" si="403"/>
        <v>72.472229999999996</v>
      </c>
      <c r="AU1150" s="5">
        <f t="shared" si="404"/>
        <v>24.8248</v>
      </c>
      <c r="AV1150" s="5">
        <f t="shared" si="405"/>
        <v>17.193109999999997</v>
      </c>
      <c r="AW1150" s="5"/>
      <c r="AX1150" s="5"/>
      <c r="AY1150" s="5">
        <f t="shared" si="406"/>
        <v>29.668500000000002</v>
      </c>
      <c r="AZ1150" s="5">
        <f t="shared" si="407"/>
        <v>71.686409999999995</v>
      </c>
      <c r="BA1150" s="7">
        <f t="shared" si="408"/>
        <v>5.4510780623346694E-3</v>
      </c>
      <c r="BB1150" s="62">
        <f t="shared" si="409"/>
        <v>5053</v>
      </c>
      <c r="BC1150" s="6">
        <f t="shared" si="410"/>
        <v>5.2598687636704507E-2</v>
      </c>
      <c r="BD1150" s="32">
        <f t="shared" si="411"/>
        <v>2.4787425473177797E-2</v>
      </c>
      <c r="BE1150" s="32">
        <f t="shared" si="412"/>
        <v>5.6773470334775126E-3</v>
      </c>
      <c r="BF1150" s="35">
        <f t="shared" si="413"/>
        <v>0.96953522749334475</v>
      </c>
      <c r="BG1150" s="33">
        <f t="shared" si="414"/>
        <v>0.34629715729941007</v>
      </c>
      <c r="BH1150" s="33">
        <f t="shared" si="415"/>
        <v>0.23983778794334934</v>
      </c>
      <c r="BI1150" s="37">
        <f t="shared" si="416"/>
        <v>0.41386505475724067</v>
      </c>
      <c r="CM1150" s="51" t="s">
        <v>5230</v>
      </c>
      <c r="CR1150" s="78" t="s">
        <v>2038</v>
      </c>
      <c r="CS1150" s="78" t="s">
        <v>6954</v>
      </c>
    </row>
    <row r="1151" spans="1:97">
      <c r="A1151" s="63" t="s">
        <v>3591</v>
      </c>
      <c r="B1151" s="63" t="s">
        <v>7284</v>
      </c>
      <c r="C1151" s="63">
        <v>1139</v>
      </c>
      <c r="D1151" s="19" t="s">
        <v>3782</v>
      </c>
      <c r="E1151" s="63" t="s">
        <v>2393</v>
      </c>
      <c r="F1151" s="63" t="s">
        <v>2442</v>
      </c>
      <c r="G1151" s="65" t="s">
        <v>3604</v>
      </c>
      <c r="H1151" s="65">
        <v>15</v>
      </c>
      <c r="I1151" s="65">
        <v>13</v>
      </c>
      <c r="J1151" s="65">
        <v>89</v>
      </c>
      <c r="K1151" s="23">
        <v>41.09854</v>
      </c>
      <c r="L1151" s="23">
        <v>-107.38772</v>
      </c>
      <c r="M1151" s="61" t="s">
        <v>7285</v>
      </c>
      <c r="N1151" s="63" t="s">
        <v>7286</v>
      </c>
      <c r="O1151" s="63"/>
      <c r="P1151" s="63" t="s">
        <v>3796</v>
      </c>
      <c r="Q1151" s="63"/>
      <c r="R1151" s="63"/>
      <c r="S1151" s="55" t="str">
        <f>IF(U1151&gt;0,V1151-U1151,"")</f>
        <v/>
      </c>
      <c r="T1151" s="63"/>
      <c r="U1151" s="66"/>
      <c r="V1151" s="63"/>
      <c r="W1151" s="66"/>
      <c r="X1151" s="66"/>
      <c r="Y1151" s="63"/>
      <c r="Z1151" s="64">
        <v>33041</v>
      </c>
      <c r="AA1151" s="63">
        <v>8.15</v>
      </c>
      <c r="AB1151" s="63"/>
      <c r="AC1151" s="63">
        <v>7</v>
      </c>
      <c r="AD1151" s="63">
        <v>0</v>
      </c>
      <c r="AE1151" s="63">
        <v>365</v>
      </c>
      <c r="AF1151" s="63">
        <v>26</v>
      </c>
      <c r="AG1151" s="63"/>
      <c r="AH1151" s="63">
        <v>31</v>
      </c>
      <c r="AI1151" s="63">
        <v>976</v>
      </c>
      <c r="AJ1151" s="63">
        <v>0</v>
      </c>
      <c r="AK1151" s="63">
        <v>0</v>
      </c>
      <c r="AL1151" s="63">
        <v>9.99</v>
      </c>
      <c r="AM1151" s="63">
        <v>1405</v>
      </c>
      <c r="AN1151" s="63"/>
      <c r="AO1151" s="63" t="s">
        <v>7287</v>
      </c>
      <c r="AP1151" s="17">
        <f t="shared" si="401"/>
        <v>0.3493</v>
      </c>
      <c r="AQ1151" s="17">
        <f t="shared" si="402"/>
        <v>0</v>
      </c>
      <c r="AR1151" s="17">
        <f t="shared" si="422"/>
        <v>15.8775</v>
      </c>
      <c r="AS1151" s="17">
        <f t="shared" si="420"/>
        <v>0.66508</v>
      </c>
      <c r="AT1151" s="17">
        <f t="shared" si="403"/>
        <v>16.89188</v>
      </c>
      <c r="AU1151" s="5">
        <f t="shared" si="404"/>
        <v>0.87451000000000001</v>
      </c>
      <c r="AV1151" s="5">
        <f t="shared" si="405"/>
        <v>15.996639999999998</v>
      </c>
      <c r="AW1151" s="5">
        <f>IF(AJ1151&gt;0,AJ1151*0.03333,0)</f>
        <v>0</v>
      </c>
      <c r="AX1151" s="5">
        <f>IF(AK1151&gt;0,AK1151*0.0588,0)</f>
        <v>0</v>
      </c>
      <c r="AY1151" s="5">
        <f t="shared" si="406"/>
        <v>0.20799180000000003</v>
      </c>
      <c r="AZ1151" s="5">
        <f t="shared" si="407"/>
        <v>17.079141799999995</v>
      </c>
      <c r="BA1151" s="7">
        <f t="shared" si="408"/>
        <v>-5.5123982170001912E-3</v>
      </c>
      <c r="BB1151" s="62">
        <f t="shared" si="409"/>
        <v>1414.99</v>
      </c>
      <c r="BC1151" s="28">
        <f t="shared" si="410"/>
        <v>3.5425657537792722E-3</v>
      </c>
      <c r="BD1151" s="32">
        <f t="shared" si="411"/>
        <v>2.0678574557716489E-2</v>
      </c>
      <c r="BE1151" s="32">
        <f t="shared" si="412"/>
        <v>0</v>
      </c>
      <c r="BF1151" s="35">
        <f t="shared" si="413"/>
        <v>0.97932142544228351</v>
      </c>
      <c r="BG1151" s="33">
        <f t="shared" si="414"/>
        <v>5.120339243275094E-2</v>
      </c>
      <c r="BH1151" s="36">
        <f t="shared" si="415"/>
        <v>0.9366184898119414</v>
      </c>
      <c r="BI1151" s="33">
        <f t="shared" si="416"/>
        <v>1.2178117755307827E-2</v>
      </c>
      <c r="BJ1151" s="63">
        <v>0</v>
      </c>
      <c r="BK1151" s="63">
        <v>0.99</v>
      </c>
      <c r="BL1151" s="63">
        <v>0</v>
      </c>
      <c r="BM1151" s="63">
        <v>51.15</v>
      </c>
      <c r="BN1151" s="63">
        <v>0</v>
      </c>
      <c r="BO1151" s="63"/>
      <c r="BP1151" s="63">
        <v>0</v>
      </c>
      <c r="BQ1151" s="63">
        <v>0</v>
      </c>
      <c r="BR1151" s="63">
        <v>0</v>
      </c>
      <c r="BS1151" s="63">
        <v>0</v>
      </c>
      <c r="BT1151" s="63">
        <v>0</v>
      </c>
      <c r="BU1151" s="63">
        <v>0</v>
      </c>
      <c r="BV1151" s="63">
        <v>0</v>
      </c>
      <c r="BW1151" s="63">
        <v>0</v>
      </c>
      <c r="BX1151" s="63"/>
      <c r="BY1151" s="63"/>
      <c r="BZ1151" s="63"/>
      <c r="CA1151" s="63"/>
      <c r="CB1151" s="63"/>
      <c r="CC1151" s="63"/>
      <c r="CD1151" s="63"/>
      <c r="CE1151" s="63"/>
      <c r="CF1151" s="63"/>
      <c r="CG1151" s="63"/>
      <c r="CH1151" s="63"/>
      <c r="CI1151" s="63"/>
      <c r="CJ1151" s="63"/>
      <c r="CK1151" s="63"/>
      <c r="CL1151" s="63"/>
      <c r="CM1151" s="63"/>
      <c r="CN1151" s="63">
        <v>19900617</v>
      </c>
      <c r="CO1151" s="63" t="s">
        <v>2538</v>
      </c>
      <c r="CP1151" s="66"/>
      <c r="CQ1151" s="64">
        <v>33043</v>
      </c>
      <c r="CR1151" s="78" t="s">
        <v>2038</v>
      </c>
      <c r="CS1151" s="78" t="s">
        <v>6954</v>
      </c>
    </row>
    <row r="1152" spans="1:97" s="34" customFormat="1">
      <c r="A1152" s="18" t="s">
        <v>3590</v>
      </c>
      <c r="B1152" s="16" t="s">
        <v>4513</v>
      </c>
      <c r="C1152" s="21">
        <v>49009971</v>
      </c>
      <c r="D1152" s="21" t="s">
        <v>3782</v>
      </c>
      <c r="E1152" s="21" t="s">
        <v>2393</v>
      </c>
      <c r="F1152" s="21" t="s">
        <v>2528</v>
      </c>
      <c r="G1152" s="22"/>
      <c r="H1152" s="22" t="s">
        <v>5212</v>
      </c>
      <c r="I1152" s="22">
        <v>13</v>
      </c>
      <c r="J1152" s="22">
        <v>89</v>
      </c>
      <c r="K1152" s="23">
        <v>41.060079999999999</v>
      </c>
      <c r="L1152" s="23">
        <v>-107.45256999999999</v>
      </c>
      <c r="M1152" s="61" t="s">
        <v>2397</v>
      </c>
      <c r="N1152" s="21" t="s">
        <v>2398</v>
      </c>
      <c r="O1152" s="25"/>
      <c r="P1152" s="21" t="s">
        <v>3796</v>
      </c>
      <c r="Q1152" s="74">
        <v>0</v>
      </c>
      <c r="R1152" s="74"/>
      <c r="S1152" s="74">
        <f t="shared" ref="S1152:S1169" si="424">V1152-U1152</f>
        <v>94</v>
      </c>
      <c r="T1152" s="21"/>
      <c r="U1152" s="74">
        <v>2620</v>
      </c>
      <c r="V1152" s="74">
        <v>2714</v>
      </c>
      <c r="W1152" s="74">
        <v>4100</v>
      </c>
      <c r="X1152" s="74"/>
      <c r="Y1152" s="24" t="s">
        <v>3798</v>
      </c>
      <c r="Z1152" s="25">
        <v>25077</v>
      </c>
      <c r="AA1152" s="26">
        <v>8.3000000000000007</v>
      </c>
      <c r="AB1152" s="21" t="s">
        <v>3789</v>
      </c>
      <c r="AC1152" s="21">
        <v>98</v>
      </c>
      <c r="AD1152" s="21">
        <v>23</v>
      </c>
      <c r="AE1152" s="21">
        <v>7312</v>
      </c>
      <c r="AF1152" s="21">
        <v>550</v>
      </c>
      <c r="AG1152" s="21">
        <v>-3</v>
      </c>
      <c r="AH1152" s="21">
        <v>11500</v>
      </c>
      <c r="AI1152" s="21">
        <v>817</v>
      </c>
      <c r="AJ1152" s="27"/>
      <c r="AK1152" s="27"/>
      <c r="AL1152" s="21">
        <v>20</v>
      </c>
      <c r="AM1152" s="21">
        <v>19929</v>
      </c>
      <c r="AO1152" s="4"/>
      <c r="AP1152" s="17">
        <f t="shared" si="401"/>
        <v>4.8902000000000001</v>
      </c>
      <c r="AQ1152" s="17">
        <f t="shared" si="402"/>
        <v>1.8926700000000001</v>
      </c>
      <c r="AR1152" s="17">
        <f t="shared" si="422"/>
        <v>318.072</v>
      </c>
      <c r="AS1152" s="17">
        <f t="shared" si="420"/>
        <v>14.068999999999999</v>
      </c>
      <c r="AT1152" s="17">
        <f t="shared" si="403"/>
        <v>338.92387000000002</v>
      </c>
      <c r="AU1152" s="5">
        <f t="shared" si="404"/>
        <v>324.41499999999996</v>
      </c>
      <c r="AV1152" s="5">
        <f t="shared" si="405"/>
        <v>13.390629999999998</v>
      </c>
      <c r="AW1152" s="5"/>
      <c r="AX1152" s="5"/>
      <c r="AY1152" s="5">
        <f t="shared" si="406"/>
        <v>0.41640000000000005</v>
      </c>
      <c r="AZ1152" s="5">
        <f t="shared" si="407"/>
        <v>338.22202999999996</v>
      </c>
      <c r="BA1152" s="7">
        <f t="shared" si="408"/>
        <v>1.0364679162940529E-3</v>
      </c>
      <c r="BB1152" s="62">
        <f t="shared" si="409"/>
        <v>20317</v>
      </c>
      <c r="BC1152" s="28">
        <f t="shared" si="410"/>
        <v>9.6407096357401974E-3</v>
      </c>
      <c r="BD1152" s="32">
        <f t="shared" si="411"/>
        <v>1.4428608997058837E-2</v>
      </c>
      <c r="BE1152" s="32">
        <f t="shared" si="412"/>
        <v>5.58435143561886E-3</v>
      </c>
      <c r="BF1152" s="35">
        <f t="shared" si="413"/>
        <v>0.97998703956732225</v>
      </c>
      <c r="BG1152" s="36">
        <f t="shared" si="414"/>
        <v>0.95917761477571406</v>
      </c>
      <c r="BH1152" s="33">
        <f t="shared" si="415"/>
        <v>3.9591241291999812E-2</v>
      </c>
      <c r="BI1152" s="33">
        <f t="shared" si="416"/>
        <v>1.2311439322861379E-3</v>
      </c>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24" t="s">
        <v>5225</v>
      </c>
      <c r="CN1152" s="4"/>
      <c r="CO1152" s="4"/>
      <c r="CP1152" s="46"/>
      <c r="CQ1152" s="4"/>
      <c r="CR1152" s="78" t="s">
        <v>2038</v>
      </c>
      <c r="CS1152" s="78" t="s">
        <v>6954</v>
      </c>
    </row>
    <row r="1153" spans="1:97">
      <c r="A1153" s="20" t="s">
        <v>3590</v>
      </c>
      <c r="B1153" s="16" t="s">
        <v>6612</v>
      </c>
      <c r="C1153" s="19">
        <v>49010815</v>
      </c>
      <c r="D1153" s="19" t="s">
        <v>3782</v>
      </c>
      <c r="E1153" s="19" t="s">
        <v>1707</v>
      </c>
      <c r="F1153" s="19" t="s">
        <v>1097</v>
      </c>
      <c r="G1153" s="47"/>
      <c r="H1153" s="47" t="s">
        <v>5249</v>
      </c>
      <c r="I1153" s="47" t="s">
        <v>5458</v>
      </c>
      <c r="J1153" s="47" t="s">
        <v>5479</v>
      </c>
      <c r="K1153" s="23">
        <v>41.101730000000003</v>
      </c>
      <c r="L1153" s="23">
        <v>-108.58349</v>
      </c>
      <c r="M1153" s="61" t="s">
        <v>1107</v>
      </c>
      <c r="N1153" s="19" t="s">
        <v>3861</v>
      </c>
      <c r="P1153" s="19" t="s">
        <v>3796</v>
      </c>
      <c r="Q1153" s="55"/>
      <c r="R1153" s="55">
        <v>2195</v>
      </c>
      <c r="S1153" s="55">
        <f t="shared" si="424"/>
        <v>82</v>
      </c>
      <c r="T1153" s="19"/>
      <c r="U1153" s="55">
        <v>5066</v>
      </c>
      <c r="V1153" s="55">
        <v>5148</v>
      </c>
      <c r="W1153" s="55">
        <v>11188</v>
      </c>
      <c r="X1153" s="55"/>
      <c r="Y1153" s="51" t="s">
        <v>3798</v>
      </c>
      <c r="Z1153" s="40">
        <v>21481</v>
      </c>
      <c r="AA1153" s="52">
        <v>8.5</v>
      </c>
      <c r="AB1153" s="19" t="s">
        <v>3837</v>
      </c>
      <c r="AC1153" s="19">
        <v>334</v>
      </c>
      <c r="AD1153" s="19">
        <v>152</v>
      </c>
      <c r="AE1153" s="19">
        <v>12054</v>
      </c>
      <c r="AF1153" s="19">
        <v>-3</v>
      </c>
      <c r="AG1153" s="19">
        <v>-3</v>
      </c>
      <c r="AH1153" s="19">
        <v>18500</v>
      </c>
      <c r="AI1153" s="19">
        <v>1659</v>
      </c>
      <c r="AJ1153" s="19"/>
      <c r="AK1153" s="19"/>
      <c r="AL1153" s="19">
        <v>144</v>
      </c>
      <c r="AM1153" s="19">
        <v>32049</v>
      </c>
      <c r="AP1153" s="17">
        <f t="shared" si="401"/>
        <v>16.666599999999999</v>
      </c>
      <c r="AQ1153" s="17">
        <f t="shared" si="402"/>
        <v>12.50808</v>
      </c>
      <c r="AR1153" s="17">
        <f t="shared" si="422"/>
        <v>524.34899999999993</v>
      </c>
      <c r="AS1153" s="17">
        <f t="shared" si="420"/>
        <v>0</v>
      </c>
      <c r="AT1153" s="17">
        <f t="shared" si="403"/>
        <v>553.5236799999999</v>
      </c>
      <c r="AU1153" s="5">
        <f t="shared" si="404"/>
        <v>521.88499999999999</v>
      </c>
      <c r="AV1153" s="5">
        <f t="shared" si="405"/>
        <v>27.191009999999999</v>
      </c>
      <c r="AW1153" s="5"/>
      <c r="AX1153" s="5"/>
      <c r="AY1153" s="5">
        <f t="shared" si="406"/>
        <v>2.9980800000000003</v>
      </c>
      <c r="AZ1153" s="5">
        <f t="shared" si="407"/>
        <v>552.07408999999996</v>
      </c>
      <c r="BA1153" s="7">
        <f t="shared" si="408"/>
        <v>1.3111368703284775E-3</v>
      </c>
      <c r="BB1153" s="62">
        <f t="shared" si="409"/>
        <v>32837</v>
      </c>
      <c r="BC1153" s="6">
        <f t="shared" si="410"/>
        <v>1.2144376290725272E-2</v>
      </c>
      <c r="BD1153" s="32">
        <f t="shared" si="411"/>
        <v>3.0110003604543172E-2</v>
      </c>
      <c r="BE1153" s="32">
        <f t="shared" si="412"/>
        <v>2.259719042191655E-2</v>
      </c>
      <c r="BF1153" s="35">
        <f t="shared" si="413"/>
        <v>0.94729280597354037</v>
      </c>
      <c r="BG1153" s="36">
        <f t="shared" si="414"/>
        <v>0.94531695917843206</v>
      </c>
      <c r="BH1153" s="33">
        <f t="shared" si="415"/>
        <v>4.9252465371088149E-2</v>
      </c>
      <c r="BI1153" s="33">
        <f t="shared" si="416"/>
        <v>5.4305754504798453E-3</v>
      </c>
      <c r="CM1153" s="51" t="s">
        <v>3828</v>
      </c>
      <c r="CR1153" s="78" t="s">
        <v>2038</v>
      </c>
      <c r="CS1153" s="78" t="s">
        <v>6954</v>
      </c>
    </row>
    <row r="1154" spans="1:97">
      <c r="A1154" s="20" t="s">
        <v>3590</v>
      </c>
      <c r="B1154" s="16" t="s">
        <v>6612</v>
      </c>
      <c r="C1154" s="19">
        <v>49010857</v>
      </c>
      <c r="D1154" s="19" t="s">
        <v>3782</v>
      </c>
      <c r="E1154" s="19" t="s">
        <v>1707</v>
      </c>
      <c r="F1154" s="19" t="s">
        <v>1097</v>
      </c>
      <c r="G1154" s="47"/>
      <c r="H1154" s="47" t="s">
        <v>5249</v>
      </c>
      <c r="I1154" s="47" t="s">
        <v>5458</v>
      </c>
      <c r="J1154" s="47" t="s">
        <v>5479</v>
      </c>
      <c r="K1154" s="23">
        <v>41.101700000000001</v>
      </c>
      <c r="L1154" s="23">
        <v>-108.59723</v>
      </c>
      <c r="M1154" s="61" t="s">
        <v>3174</v>
      </c>
      <c r="N1154" s="19" t="s">
        <v>3792</v>
      </c>
      <c r="P1154" s="19" t="s">
        <v>3796</v>
      </c>
      <c r="Q1154" s="55"/>
      <c r="R1154" s="55">
        <v>414</v>
      </c>
      <c r="S1154" s="55">
        <f t="shared" si="424"/>
        <v>107</v>
      </c>
      <c r="T1154" s="19"/>
      <c r="U1154" s="55">
        <v>5098</v>
      </c>
      <c r="V1154" s="55">
        <v>5205</v>
      </c>
      <c r="W1154" s="55">
        <v>7172</v>
      </c>
      <c r="X1154" s="55"/>
      <c r="Y1154" s="51" t="s">
        <v>3798</v>
      </c>
      <c r="Z1154" s="40">
        <v>21849</v>
      </c>
      <c r="AA1154" s="52">
        <v>8.1000003814697266</v>
      </c>
      <c r="AB1154" s="19" t="s">
        <v>3837</v>
      </c>
      <c r="AC1154" s="19">
        <v>137</v>
      </c>
      <c r="AD1154" s="19">
        <v>28</v>
      </c>
      <c r="AE1154" s="19">
        <v>7558</v>
      </c>
      <c r="AF1154" s="19">
        <v>-3</v>
      </c>
      <c r="AG1154" s="19">
        <v>-3</v>
      </c>
      <c r="AH1154" s="19">
        <v>9800</v>
      </c>
      <c r="AI1154" s="19">
        <v>3611</v>
      </c>
      <c r="AJ1154" s="19"/>
      <c r="AK1154" s="19"/>
      <c r="AL1154" s="19">
        <v>104</v>
      </c>
      <c r="AM1154" s="19">
        <v>19405</v>
      </c>
      <c r="AP1154" s="17">
        <f t="shared" si="401"/>
        <v>6.8362999999999996</v>
      </c>
      <c r="AQ1154" s="17">
        <f t="shared" si="402"/>
        <v>2.3041200000000002</v>
      </c>
      <c r="AR1154" s="17">
        <f t="shared" si="422"/>
        <v>328.77299999999997</v>
      </c>
      <c r="AS1154" s="17">
        <f t="shared" si="420"/>
        <v>0</v>
      </c>
      <c r="AT1154" s="17">
        <f t="shared" si="403"/>
        <v>337.91341999999997</v>
      </c>
      <c r="AU1154" s="5">
        <f t="shared" si="404"/>
        <v>276.45799999999997</v>
      </c>
      <c r="AV1154" s="5">
        <f t="shared" si="405"/>
        <v>59.184289999999997</v>
      </c>
      <c r="AW1154" s="5"/>
      <c r="AX1154" s="5"/>
      <c r="AY1154" s="5">
        <f t="shared" si="406"/>
        <v>2.1652800000000001</v>
      </c>
      <c r="AZ1154" s="5">
        <f t="shared" si="407"/>
        <v>337.80756999999994</v>
      </c>
      <c r="BA1154" s="7">
        <f t="shared" si="408"/>
        <v>1.5664749440450593E-4</v>
      </c>
      <c r="BB1154" s="62">
        <f t="shared" si="409"/>
        <v>21232</v>
      </c>
      <c r="BC1154" s="6">
        <f t="shared" si="410"/>
        <v>4.4959027487265303E-2</v>
      </c>
      <c r="BD1154" s="32">
        <f t="shared" si="411"/>
        <v>2.023092187341953E-2</v>
      </c>
      <c r="BE1154" s="32">
        <f t="shared" si="412"/>
        <v>6.8186697053937671E-3</v>
      </c>
      <c r="BF1154" s="35">
        <f t="shared" si="413"/>
        <v>0.97295040842118663</v>
      </c>
      <c r="BG1154" s="36">
        <f t="shared" si="414"/>
        <v>0.81838900176215712</v>
      </c>
      <c r="BH1154" s="33">
        <f t="shared" si="415"/>
        <v>0.17520119516563826</v>
      </c>
      <c r="BI1154" s="33">
        <f t="shared" si="416"/>
        <v>6.4098030722046888E-3</v>
      </c>
      <c r="CM1154" s="51" t="s">
        <v>1797</v>
      </c>
      <c r="CR1154" s="78" t="s">
        <v>2038</v>
      </c>
      <c r="CS1154" s="78" t="s">
        <v>6954</v>
      </c>
    </row>
    <row r="1155" spans="1:97">
      <c r="A1155" s="20" t="s">
        <v>3590</v>
      </c>
      <c r="B1155" s="16" t="s">
        <v>6612</v>
      </c>
      <c r="C1155" s="19">
        <v>49005663</v>
      </c>
      <c r="D1155" s="19" t="s">
        <v>3782</v>
      </c>
      <c r="E1155" s="19" t="s">
        <v>1707</v>
      </c>
      <c r="F1155" s="19" t="s">
        <v>1097</v>
      </c>
      <c r="G1155" s="47"/>
      <c r="H1155" s="47" t="s">
        <v>5249</v>
      </c>
      <c r="I1155" s="47" t="s">
        <v>5458</v>
      </c>
      <c r="J1155" s="47" t="s">
        <v>5479</v>
      </c>
      <c r="K1155" s="23">
        <v>41.101700000000001</v>
      </c>
      <c r="L1155" s="23">
        <v>-108.59723</v>
      </c>
      <c r="M1155" s="61" t="s">
        <v>3174</v>
      </c>
      <c r="N1155" s="19" t="s">
        <v>3792</v>
      </c>
      <c r="P1155" s="19" t="s">
        <v>3796</v>
      </c>
      <c r="Q1155" s="55">
        <v>414</v>
      </c>
      <c r="R1155" s="55">
        <v>625</v>
      </c>
      <c r="S1155" s="55">
        <f t="shared" si="424"/>
        <v>85</v>
      </c>
      <c r="T1155" s="19"/>
      <c r="U1155" s="55">
        <v>5619</v>
      </c>
      <c r="V1155" s="55">
        <v>5704</v>
      </c>
      <c r="W1155" s="55">
        <v>7172</v>
      </c>
      <c r="X1155" s="55"/>
      <c r="Y1155" s="51" t="s">
        <v>3798</v>
      </c>
      <c r="AA1155" s="52">
        <v>7.5999999046325684</v>
      </c>
      <c r="AB1155" s="19" t="s">
        <v>3789</v>
      </c>
      <c r="AC1155" s="19">
        <v>258</v>
      </c>
      <c r="AD1155" s="19">
        <v>74</v>
      </c>
      <c r="AE1155" s="19">
        <v>7812</v>
      </c>
      <c r="AF1155" s="19">
        <v>-3</v>
      </c>
      <c r="AG1155" s="19">
        <v>-3</v>
      </c>
      <c r="AH1155" s="19">
        <v>11600</v>
      </c>
      <c r="AI1155" s="19">
        <v>1903</v>
      </c>
      <c r="AJ1155" s="19"/>
      <c r="AK1155" s="19"/>
      <c r="AL1155" s="19">
        <v>14</v>
      </c>
      <c r="AM1155" s="19">
        <v>20695</v>
      </c>
      <c r="AP1155" s="17">
        <f t="shared" ref="AP1155:AP1218" si="425">IF(AC1155&gt;0,AC1155*0.0499,0)</f>
        <v>12.8742</v>
      </c>
      <c r="AQ1155" s="17">
        <f t="shared" ref="AQ1155:AQ1218" si="426">IF(AD1155&gt;0,AD1155*0.08229,0)</f>
        <v>6.0894599999999999</v>
      </c>
      <c r="AR1155" s="17">
        <f t="shared" si="422"/>
        <v>339.822</v>
      </c>
      <c r="AS1155" s="17">
        <f t="shared" si="420"/>
        <v>0</v>
      </c>
      <c r="AT1155" s="17">
        <f t="shared" ref="AT1155:AT1218" si="427">SUM(AP1155:AS1155)</f>
        <v>358.78566000000001</v>
      </c>
      <c r="AU1155" s="5">
        <f t="shared" ref="AU1155:AU1218" si="428">IF(AH1155&gt;0,AH1155*0.02821,0)</f>
        <v>327.23599999999999</v>
      </c>
      <c r="AV1155" s="5">
        <f t="shared" ref="AV1155:AV1218" si="429">IF(AI1155&gt;0,AI1155*0.01639,0)</f>
        <v>31.190169999999998</v>
      </c>
      <c r="AW1155" s="5"/>
      <c r="AX1155" s="5"/>
      <c r="AY1155" s="5">
        <f t="shared" ref="AY1155:AY1218" si="430">IF(AL1155&gt;0,AL1155*0.02082,0)</f>
        <v>0.29148000000000002</v>
      </c>
      <c r="AZ1155" s="5">
        <f t="shared" ref="AZ1155:AZ1218" si="431">SUM(AU1155:AY1155)</f>
        <v>358.71764999999999</v>
      </c>
      <c r="BA1155" s="7">
        <f t="shared" ref="BA1155:BA1218" si="432">(AT1155-AZ1155)/(AT1155+AZ1155)</f>
        <v>9.4787019170706295E-5</v>
      </c>
      <c r="BB1155" s="62">
        <f t="shared" ref="BB1155:BB1218" si="433">SUM(AC1155:AL1155)</f>
        <v>21655</v>
      </c>
      <c r="BC1155" s="6">
        <f t="shared" ref="BC1155:BC1218" si="434">(BB1155-AM1155)/(BB1155+AM1155)</f>
        <v>2.2668240850059033E-2</v>
      </c>
      <c r="BD1155" s="32">
        <f t="shared" ref="BD1155:BD1218" si="435">AP1155/AT1155</f>
        <v>3.5882705011120009E-2</v>
      </c>
      <c r="BE1155" s="32">
        <f t="shared" ref="BE1155:BE1218" si="436">AQ1155/AT1155</f>
        <v>1.6972417459493783E-2</v>
      </c>
      <c r="BF1155" s="35">
        <f t="shared" ref="BF1155:BF1218" si="437">(AR1155+AS1155)/AT1155</f>
        <v>0.94714487752938614</v>
      </c>
      <c r="BG1155" s="36">
        <f t="shared" ref="BG1155:BG1218" si="438">AU1155/AZ1155</f>
        <v>0.9122383579397334</v>
      </c>
      <c r="BH1155" s="33">
        <f t="shared" ref="BH1155:BH1218" si="439">AV1155/AZ1155</f>
        <v>8.6949080983330485E-2</v>
      </c>
      <c r="BI1155" s="33">
        <f t="shared" ref="BI1155:BI1218" si="440">AY1155/AZ1155</f>
        <v>8.1256107693613634E-4</v>
      </c>
      <c r="CM1155" s="51" t="s">
        <v>1554</v>
      </c>
      <c r="CR1155" s="78" t="s">
        <v>2038</v>
      </c>
      <c r="CS1155" s="78" t="s">
        <v>6954</v>
      </c>
    </row>
    <row r="1156" spans="1:97">
      <c r="A1156" s="20" t="s">
        <v>3590</v>
      </c>
      <c r="B1156" s="16" t="s">
        <v>6612</v>
      </c>
      <c r="C1156" s="19">
        <v>49010851</v>
      </c>
      <c r="D1156" s="19" t="s">
        <v>3782</v>
      </c>
      <c r="E1156" s="19" t="s">
        <v>1707</v>
      </c>
      <c r="F1156" s="19" t="s">
        <v>3173</v>
      </c>
      <c r="G1156" s="47"/>
      <c r="H1156" s="47" t="s">
        <v>5249</v>
      </c>
      <c r="I1156" s="47" t="s">
        <v>5458</v>
      </c>
      <c r="J1156" s="47" t="s">
        <v>5479</v>
      </c>
      <c r="K1156" s="23">
        <v>41.101349999999996</v>
      </c>
      <c r="L1156" s="23">
        <v>-108.59690000000001</v>
      </c>
      <c r="M1156" s="61" t="s">
        <v>1109</v>
      </c>
      <c r="N1156" s="19" t="s">
        <v>3172</v>
      </c>
      <c r="P1156" s="19" t="s">
        <v>3796</v>
      </c>
      <c r="Q1156" s="55"/>
      <c r="R1156" s="55"/>
      <c r="S1156" s="55">
        <f t="shared" si="424"/>
        <v>145</v>
      </c>
      <c r="T1156" s="19"/>
      <c r="U1156" s="55">
        <v>5858</v>
      </c>
      <c r="V1156" s="55">
        <v>6003</v>
      </c>
      <c r="W1156" s="55">
        <v>14339</v>
      </c>
      <c r="X1156" s="55">
        <v>14294</v>
      </c>
      <c r="Y1156" s="51" t="s">
        <v>3798</v>
      </c>
      <c r="AA1156" s="52">
        <v>7.9000000953674316</v>
      </c>
      <c r="AB1156" s="19" t="s">
        <v>3837</v>
      </c>
      <c r="AC1156" s="19">
        <v>70</v>
      </c>
      <c r="AD1156" s="19">
        <v>47</v>
      </c>
      <c r="AE1156" s="19">
        <v>7310</v>
      </c>
      <c r="AF1156" s="19">
        <v>-3</v>
      </c>
      <c r="AG1156" s="19">
        <v>-3</v>
      </c>
      <c r="AH1156" s="19">
        <v>9632</v>
      </c>
      <c r="AI1156" s="19">
        <v>2930</v>
      </c>
      <c r="AJ1156" s="19"/>
      <c r="AK1156" s="19"/>
      <c r="AL1156" s="19">
        <v>272</v>
      </c>
      <c r="AM1156" s="19">
        <v>18774</v>
      </c>
      <c r="AP1156" s="17">
        <f t="shared" si="425"/>
        <v>3.4929999999999999</v>
      </c>
      <c r="AQ1156" s="17">
        <f t="shared" si="426"/>
        <v>3.8676300000000001</v>
      </c>
      <c r="AR1156" s="17">
        <f t="shared" si="422"/>
        <v>317.98499999999996</v>
      </c>
      <c r="AS1156" s="17">
        <f t="shared" si="420"/>
        <v>0</v>
      </c>
      <c r="AT1156" s="17">
        <f t="shared" si="427"/>
        <v>325.34562999999997</v>
      </c>
      <c r="AU1156" s="5">
        <f t="shared" si="428"/>
        <v>271.71871999999996</v>
      </c>
      <c r="AV1156" s="5">
        <f t="shared" si="429"/>
        <v>48.022699999999993</v>
      </c>
      <c r="AW1156" s="5"/>
      <c r="AX1156" s="5"/>
      <c r="AY1156" s="5">
        <f t="shared" si="430"/>
        <v>5.6630400000000005</v>
      </c>
      <c r="AZ1156" s="5">
        <f t="shared" si="431"/>
        <v>325.40445999999997</v>
      </c>
      <c r="BA1156" s="7">
        <f t="shared" si="432"/>
        <v>-9.0403368211597763E-5</v>
      </c>
      <c r="BB1156" s="62">
        <f t="shared" si="433"/>
        <v>20255</v>
      </c>
      <c r="BC1156" s="6">
        <f t="shared" si="434"/>
        <v>3.7946142611903967E-2</v>
      </c>
      <c r="BD1156" s="32">
        <f t="shared" si="435"/>
        <v>1.0736274527492502E-2</v>
      </c>
      <c r="BE1156" s="32">
        <f t="shared" si="436"/>
        <v>1.1887757644078394E-2</v>
      </c>
      <c r="BF1156" s="35">
        <f t="shared" si="437"/>
        <v>0.97737596782842906</v>
      </c>
      <c r="BG1156" s="36">
        <f t="shared" si="438"/>
        <v>0.83501842599207143</v>
      </c>
      <c r="BH1156" s="33">
        <f t="shared" si="439"/>
        <v>0.14757849354615482</v>
      </c>
      <c r="BI1156" s="33">
        <f t="shared" si="440"/>
        <v>1.7403080461773638E-2</v>
      </c>
      <c r="CM1156" s="51" t="s">
        <v>1823</v>
      </c>
      <c r="CR1156" s="78" t="s">
        <v>2038</v>
      </c>
      <c r="CS1156" s="78" t="s">
        <v>6954</v>
      </c>
    </row>
    <row r="1157" spans="1:97">
      <c r="A1157" s="20" t="s">
        <v>3590</v>
      </c>
      <c r="B1157" s="16" t="s">
        <v>6612</v>
      </c>
      <c r="C1157" s="19">
        <v>49010861</v>
      </c>
      <c r="D1157" s="19" t="s">
        <v>3782</v>
      </c>
      <c r="E1157" s="19" t="s">
        <v>1707</v>
      </c>
      <c r="F1157" s="19" t="s">
        <v>1097</v>
      </c>
      <c r="G1157" s="47"/>
      <c r="H1157" s="47" t="s">
        <v>5249</v>
      </c>
      <c r="I1157" s="47" t="s">
        <v>5458</v>
      </c>
      <c r="J1157" s="47" t="s">
        <v>5479</v>
      </c>
      <c r="K1157" s="23">
        <v>41.101700000000001</v>
      </c>
      <c r="L1157" s="23">
        <v>-108.59723</v>
      </c>
      <c r="M1157" s="61" t="s">
        <v>3174</v>
      </c>
      <c r="N1157" s="19" t="s">
        <v>3792</v>
      </c>
      <c r="P1157" s="19" t="s">
        <v>3796</v>
      </c>
      <c r="Q1157" s="55">
        <v>625</v>
      </c>
      <c r="R1157" s="55">
        <v>582</v>
      </c>
      <c r="S1157" s="55">
        <f t="shared" si="424"/>
        <v>39</v>
      </c>
      <c r="T1157" s="19"/>
      <c r="U1157" s="55">
        <v>6329</v>
      </c>
      <c r="V1157" s="55">
        <v>6368</v>
      </c>
      <c r="W1157" s="55">
        <v>7172</v>
      </c>
      <c r="X1157" s="55"/>
      <c r="Y1157" s="51" t="s">
        <v>3798</v>
      </c>
      <c r="Z1157" s="40">
        <v>21854</v>
      </c>
      <c r="AA1157" s="52">
        <v>8.3000001907348633</v>
      </c>
      <c r="AB1157" s="19" t="s">
        <v>3837</v>
      </c>
      <c r="AC1157" s="19">
        <v>27</v>
      </c>
      <c r="AD1157" s="19">
        <v>5</v>
      </c>
      <c r="AE1157" s="19">
        <v>518</v>
      </c>
      <c r="AF1157" s="19">
        <v>-3</v>
      </c>
      <c r="AG1157" s="19">
        <v>-3</v>
      </c>
      <c r="AH1157" s="19">
        <v>120</v>
      </c>
      <c r="AI1157" s="19">
        <v>878</v>
      </c>
      <c r="AJ1157" s="19"/>
      <c r="AK1157" s="19"/>
      <c r="AL1157" s="19">
        <v>168</v>
      </c>
      <c r="AM1157" s="19">
        <v>1330</v>
      </c>
      <c r="AP1157" s="17">
        <f t="shared" si="425"/>
        <v>1.3472999999999999</v>
      </c>
      <c r="AQ1157" s="17">
        <f t="shared" si="426"/>
        <v>0.41144999999999998</v>
      </c>
      <c r="AR1157" s="17">
        <f t="shared" si="422"/>
        <v>22.532999999999998</v>
      </c>
      <c r="AS1157" s="17">
        <f t="shared" si="420"/>
        <v>0</v>
      </c>
      <c r="AT1157" s="17">
        <f t="shared" si="427"/>
        <v>24.291749999999997</v>
      </c>
      <c r="AU1157" s="5">
        <f t="shared" si="428"/>
        <v>3.3851999999999998</v>
      </c>
      <c r="AV1157" s="5">
        <f t="shared" si="429"/>
        <v>14.390419999999999</v>
      </c>
      <c r="AW1157" s="5"/>
      <c r="AX1157" s="5"/>
      <c r="AY1157" s="5">
        <f t="shared" si="430"/>
        <v>3.4977600000000004</v>
      </c>
      <c r="AZ1157" s="5">
        <f t="shared" si="431"/>
        <v>21.27338</v>
      </c>
      <c r="BA1157" s="7">
        <f t="shared" si="432"/>
        <v>6.6242980103425525E-2</v>
      </c>
      <c r="BB1157" s="62">
        <f t="shared" si="433"/>
        <v>1710</v>
      </c>
      <c r="BC1157" s="6">
        <f t="shared" si="434"/>
        <v>0.125</v>
      </c>
      <c r="BD1157" s="32">
        <f t="shared" si="435"/>
        <v>5.5463274568526358E-2</v>
      </c>
      <c r="BE1157" s="32">
        <f t="shared" si="436"/>
        <v>1.6937849269813829E-2</v>
      </c>
      <c r="BF1157" s="35">
        <f t="shared" si="437"/>
        <v>0.92759887616165981</v>
      </c>
      <c r="BG1157" s="33">
        <f t="shared" si="438"/>
        <v>0.15912845067403486</v>
      </c>
      <c r="BH1157" s="37">
        <f t="shared" si="439"/>
        <v>0.67645197895209874</v>
      </c>
      <c r="BI1157" s="33">
        <f t="shared" si="440"/>
        <v>0.16441957037386634</v>
      </c>
      <c r="CM1157" s="51" t="s">
        <v>1555</v>
      </c>
      <c r="CR1157" s="78" t="s">
        <v>2038</v>
      </c>
      <c r="CS1157" s="78" t="s">
        <v>6954</v>
      </c>
    </row>
    <row r="1158" spans="1:97">
      <c r="A1158" s="20" t="s">
        <v>3590</v>
      </c>
      <c r="B1158" s="16" t="s">
        <v>6612</v>
      </c>
      <c r="C1158" s="19">
        <v>49010864</v>
      </c>
      <c r="D1158" s="19" t="s">
        <v>3782</v>
      </c>
      <c r="E1158" s="19" t="s">
        <v>1707</v>
      </c>
      <c r="F1158" s="19" t="s">
        <v>1097</v>
      </c>
      <c r="G1158" s="47"/>
      <c r="H1158" s="47" t="s">
        <v>5249</v>
      </c>
      <c r="I1158" s="47" t="s">
        <v>5458</v>
      </c>
      <c r="J1158" s="47" t="s">
        <v>5479</v>
      </c>
      <c r="K1158" s="23">
        <v>41.101700000000001</v>
      </c>
      <c r="L1158" s="23">
        <v>-108.59723</v>
      </c>
      <c r="M1158" s="61" t="s">
        <v>3174</v>
      </c>
      <c r="N1158" s="19" t="s">
        <v>3792</v>
      </c>
      <c r="P1158" s="19" t="s">
        <v>3796</v>
      </c>
      <c r="Q1158" s="55">
        <v>582</v>
      </c>
      <c r="R1158" s="55"/>
      <c r="S1158" s="55">
        <f t="shared" si="424"/>
        <v>102</v>
      </c>
      <c r="T1158" s="19"/>
      <c r="U1158" s="55">
        <v>6950</v>
      </c>
      <c r="V1158" s="55">
        <v>7052</v>
      </c>
      <c r="W1158" s="55">
        <v>7172</v>
      </c>
      <c r="X1158" s="55"/>
      <c r="Y1158" s="51" t="s">
        <v>3798</v>
      </c>
      <c r="Z1158" s="40">
        <v>21881</v>
      </c>
      <c r="AA1158" s="52">
        <v>8.6999998092651367</v>
      </c>
      <c r="AB1158" s="19" t="s">
        <v>3837</v>
      </c>
      <c r="AC1158" s="19">
        <v>160</v>
      </c>
      <c r="AD1158" s="19">
        <v>66</v>
      </c>
      <c r="AE1158" s="19">
        <v>7824</v>
      </c>
      <c r="AF1158" s="19">
        <v>-3</v>
      </c>
      <c r="AG1158" s="19">
        <v>-3</v>
      </c>
      <c r="AH1158" s="19">
        <v>11600</v>
      </c>
      <c r="AI1158" s="19">
        <v>1403</v>
      </c>
      <c r="AJ1158" s="19"/>
      <c r="AK1158" s="19"/>
      <c r="AL1158" s="19">
        <v>31</v>
      </c>
      <c r="AM1158" s="19">
        <v>20456</v>
      </c>
      <c r="AP1158" s="17">
        <f t="shared" si="425"/>
        <v>7.984</v>
      </c>
      <c r="AQ1158" s="17">
        <f t="shared" si="426"/>
        <v>5.4311400000000001</v>
      </c>
      <c r="AR1158" s="17">
        <f t="shared" si="422"/>
        <v>340.34399999999999</v>
      </c>
      <c r="AS1158" s="17">
        <f t="shared" si="420"/>
        <v>0</v>
      </c>
      <c r="AT1158" s="17">
        <f t="shared" si="427"/>
        <v>353.75914</v>
      </c>
      <c r="AU1158" s="5">
        <f t="shared" si="428"/>
        <v>327.23599999999999</v>
      </c>
      <c r="AV1158" s="5">
        <f t="shared" si="429"/>
        <v>22.995169999999998</v>
      </c>
      <c r="AW1158" s="5"/>
      <c r="AX1158" s="5"/>
      <c r="AY1158" s="5">
        <f t="shared" si="430"/>
        <v>0.6454200000000001</v>
      </c>
      <c r="AZ1158" s="5">
        <f t="shared" si="431"/>
        <v>350.87658999999996</v>
      </c>
      <c r="BA1158" s="7">
        <f t="shared" si="432"/>
        <v>4.0908371194858907E-3</v>
      </c>
      <c r="BB1158" s="62">
        <f t="shared" si="433"/>
        <v>21078</v>
      </c>
      <c r="BC1158" s="6">
        <f t="shared" si="434"/>
        <v>1.497568257331343E-2</v>
      </c>
      <c r="BD1158" s="32">
        <f t="shared" si="435"/>
        <v>2.256902818115173E-2</v>
      </c>
      <c r="BE1158" s="32">
        <f t="shared" si="436"/>
        <v>1.5352649262998548E-2</v>
      </c>
      <c r="BF1158" s="35">
        <f t="shared" si="437"/>
        <v>0.96207832255584969</v>
      </c>
      <c r="BG1158" s="36">
        <f t="shared" si="438"/>
        <v>0.93262420271469249</v>
      </c>
      <c r="BH1158" s="33">
        <f t="shared" si="439"/>
        <v>6.5536347124212538E-2</v>
      </c>
      <c r="BI1158" s="33">
        <f t="shared" si="440"/>
        <v>1.8394501610951024E-3</v>
      </c>
      <c r="CM1158" s="51" t="s">
        <v>3176</v>
      </c>
      <c r="CR1158" s="78" t="s">
        <v>2038</v>
      </c>
      <c r="CS1158" s="78" t="s">
        <v>6954</v>
      </c>
    </row>
    <row r="1159" spans="1:97">
      <c r="A1159" s="20" t="s">
        <v>3590</v>
      </c>
      <c r="B1159" s="16" t="s">
        <v>6612</v>
      </c>
      <c r="C1159" s="19">
        <v>49010818</v>
      </c>
      <c r="D1159" s="19" t="s">
        <v>3782</v>
      </c>
      <c r="E1159" s="19" t="s">
        <v>1707</v>
      </c>
      <c r="F1159" s="19" t="s">
        <v>1097</v>
      </c>
      <c r="G1159" s="47"/>
      <c r="H1159" s="47" t="s">
        <v>5249</v>
      </c>
      <c r="I1159" s="47" t="s">
        <v>5458</v>
      </c>
      <c r="J1159" s="47" t="s">
        <v>5479</v>
      </c>
      <c r="K1159" s="23">
        <v>41.101730000000003</v>
      </c>
      <c r="L1159" s="23">
        <v>-108.58349</v>
      </c>
      <c r="M1159" s="61" t="s">
        <v>1107</v>
      </c>
      <c r="N1159" s="19" t="s">
        <v>3861</v>
      </c>
      <c r="P1159" s="19" t="s">
        <v>3796</v>
      </c>
      <c r="Q1159" s="55">
        <v>2195</v>
      </c>
      <c r="R1159" s="55"/>
      <c r="S1159" s="55">
        <f t="shared" si="424"/>
        <v>143</v>
      </c>
      <c r="T1159" s="19"/>
      <c r="U1159" s="55">
        <v>7343</v>
      </c>
      <c r="V1159" s="55">
        <v>7486</v>
      </c>
      <c r="W1159" s="55">
        <v>11188</v>
      </c>
      <c r="X1159" s="55"/>
      <c r="Y1159" s="51" t="s">
        <v>3798</v>
      </c>
      <c r="Z1159" s="40">
        <v>21522</v>
      </c>
      <c r="AA1159" s="52">
        <v>6.5999999046325684</v>
      </c>
      <c r="AB1159" s="19" t="s">
        <v>3837</v>
      </c>
      <c r="AC1159" s="19">
        <v>241</v>
      </c>
      <c r="AD1159" s="19">
        <v>128</v>
      </c>
      <c r="AE1159" s="19">
        <v>7535</v>
      </c>
      <c r="AF1159" s="19">
        <v>-3</v>
      </c>
      <c r="AG1159" s="19">
        <v>-3</v>
      </c>
      <c r="AH1159" s="19">
        <v>11400</v>
      </c>
      <c r="AI1159" s="19">
        <v>1635</v>
      </c>
      <c r="AJ1159" s="19"/>
      <c r="AK1159" s="19"/>
      <c r="AL1159" s="19">
        <v>97</v>
      </c>
      <c r="AM1159" s="19">
        <v>20206</v>
      </c>
      <c r="AP1159" s="17">
        <f t="shared" si="425"/>
        <v>12.0259</v>
      </c>
      <c r="AQ1159" s="17">
        <f t="shared" si="426"/>
        <v>10.53312</v>
      </c>
      <c r="AR1159" s="17">
        <f t="shared" si="422"/>
        <v>327.77249999999998</v>
      </c>
      <c r="AS1159" s="17">
        <f t="shared" si="420"/>
        <v>0</v>
      </c>
      <c r="AT1159" s="17">
        <f t="shared" si="427"/>
        <v>350.33151999999995</v>
      </c>
      <c r="AU1159" s="5">
        <f t="shared" si="428"/>
        <v>321.59399999999999</v>
      </c>
      <c r="AV1159" s="5">
        <f t="shared" si="429"/>
        <v>26.797649999999997</v>
      </c>
      <c r="AW1159" s="5"/>
      <c r="AX1159" s="5"/>
      <c r="AY1159" s="5">
        <f t="shared" si="430"/>
        <v>2.0195400000000001</v>
      </c>
      <c r="AZ1159" s="5">
        <f t="shared" si="431"/>
        <v>350.41118999999998</v>
      </c>
      <c r="BA1159" s="7">
        <f t="shared" si="432"/>
        <v>-1.136936551220368E-4</v>
      </c>
      <c r="BB1159" s="62">
        <f t="shared" si="433"/>
        <v>21030</v>
      </c>
      <c r="BC1159" s="6">
        <f t="shared" si="434"/>
        <v>1.998253952856727E-2</v>
      </c>
      <c r="BD1159" s="32">
        <f t="shared" si="435"/>
        <v>3.4327199562288892E-2</v>
      </c>
      <c r="BE1159" s="32">
        <f t="shared" si="436"/>
        <v>3.0066149914229817E-2</v>
      </c>
      <c r="BF1159" s="35">
        <f t="shared" si="437"/>
        <v>0.93560665052348135</v>
      </c>
      <c r="BG1159" s="36">
        <f t="shared" si="438"/>
        <v>0.9177617872305962</v>
      </c>
      <c r="BH1159" s="33">
        <f t="shared" si="439"/>
        <v>7.6474869424118561E-2</v>
      </c>
      <c r="BI1159" s="33">
        <f t="shared" si="440"/>
        <v>5.7633433452852923E-3</v>
      </c>
      <c r="CM1159" s="51" t="s">
        <v>1550</v>
      </c>
      <c r="CR1159" s="78" t="s">
        <v>2038</v>
      </c>
      <c r="CS1159" s="78" t="s">
        <v>6954</v>
      </c>
    </row>
    <row r="1160" spans="1:97">
      <c r="A1160" s="20" t="s">
        <v>3590</v>
      </c>
      <c r="B1160" s="16" t="s">
        <v>296</v>
      </c>
      <c r="C1160" s="19">
        <v>49010848</v>
      </c>
      <c r="D1160" s="19" t="s">
        <v>3782</v>
      </c>
      <c r="E1160" s="19" t="s">
        <v>1707</v>
      </c>
      <c r="F1160" s="19" t="s">
        <v>3289</v>
      </c>
      <c r="G1160" s="47"/>
      <c r="H1160" s="47" t="s">
        <v>3785</v>
      </c>
      <c r="I1160" s="47" t="s">
        <v>5458</v>
      </c>
      <c r="J1160" s="47" t="s">
        <v>5476</v>
      </c>
      <c r="K1160" s="23">
        <v>41.128790000000002</v>
      </c>
      <c r="L1160" s="23">
        <v>-108.63829</v>
      </c>
      <c r="M1160" s="61" t="s">
        <v>1108</v>
      </c>
      <c r="N1160" s="19" t="s">
        <v>1819</v>
      </c>
      <c r="P1160" s="19" t="s">
        <v>3796</v>
      </c>
      <c r="Q1160" s="55"/>
      <c r="R1160" s="55"/>
      <c r="S1160" s="55">
        <f t="shared" si="424"/>
        <v>120</v>
      </c>
      <c r="T1160" s="19"/>
      <c r="U1160" s="55">
        <v>5786</v>
      </c>
      <c r="V1160" s="55">
        <v>5906</v>
      </c>
      <c r="W1160" s="55">
        <v>7200</v>
      </c>
      <c r="X1160" s="55">
        <v>5914</v>
      </c>
      <c r="Y1160" s="51" t="s">
        <v>3788</v>
      </c>
      <c r="Z1160" s="40">
        <v>22425</v>
      </c>
      <c r="AA1160" s="52">
        <v>8</v>
      </c>
      <c r="AB1160" s="19" t="s">
        <v>3837</v>
      </c>
      <c r="AC1160" s="19">
        <v>56</v>
      </c>
      <c r="AD1160" s="19">
        <v>38</v>
      </c>
      <c r="AE1160" s="19">
        <v>5869</v>
      </c>
      <c r="AF1160" s="19">
        <v>-3</v>
      </c>
      <c r="AG1160" s="19">
        <v>-3</v>
      </c>
      <c r="AH1160" s="19">
        <v>8450</v>
      </c>
      <c r="AI1160" s="19">
        <v>1013</v>
      </c>
      <c r="AJ1160" s="19"/>
      <c r="AK1160" s="19"/>
      <c r="AL1160" s="19">
        <v>303</v>
      </c>
      <c r="AM1160" s="19">
        <v>15215</v>
      </c>
      <c r="AP1160" s="17">
        <f t="shared" si="425"/>
        <v>2.7944</v>
      </c>
      <c r="AQ1160" s="17">
        <f t="shared" si="426"/>
        <v>3.1270199999999999</v>
      </c>
      <c r="AR1160" s="17">
        <f t="shared" si="422"/>
        <v>255.30149999999998</v>
      </c>
      <c r="AS1160" s="17">
        <f t="shared" si="420"/>
        <v>0</v>
      </c>
      <c r="AT1160" s="17">
        <f t="shared" si="427"/>
        <v>261.22291999999999</v>
      </c>
      <c r="AU1160" s="5">
        <f t="shared" si="428"/>
        <v>238.37449999999998</v>
      </c>
      <c r="AV1160" s="5">
        <f t="shared" si="429"/>
        <v>16.603069999999999</v>
      </c>
      <c r="AW1160" s="5"/>
      <c r="AX1160" s="5"/>
      <c r="AY1160" s="5">
        <f t="shared" si="430"/>
        <v>6.3084600000000002</v>
      </c>
      <c r="AZ1160" s="5">
        <f t="shared" si="431"/>
        <v>261.28602999999998</v>
      </c>
      <c r="BA1160" s="7">
        <f t="shared" si="432"/>
        <v>-1.2078262008716728E-4</v>
      </c>
      <c r="BB1160" s="62">
        <f t="shared" si="433"/>
        <v>15723</v>
      </c>
      <c r="BC1160" s="6">
        <f t="shared" si="434"/>
        <v>1.6419936647488524E-2</v>
      </c>
      <c r="BD1160" s="32">
        <f t="shared" si="435"/>
        <v>1.0697376784548615E-2</v>
      </c>
      <c r="BE1160" s="32">
        <f t="shared" si="436"/>
        <v>1.1970695373897514E-2</v>
      </c>
      <c r="BF1160" s="35">
        <f t="shared" si="437"/>
        <v>0.97733192784155387</v>
      </c>
      <c r="BG1160" s="36">
        <f t="shared" si="438"/>
        <v>0.91231245696526519</v>
      </c>
      <c r="BH1160" s="33">
        <f t="shared" si="439"/>
        <v>6.3543657500556003E-2</v>
      </c>
      <c r="BI1160" s="33">
        <f t="shared" si="440"/>
        <v>2.4143885534178771E-2</v>
      </c>
      <c r="CM1160" s="51" t="s">
        <v>7041</v>
      </c>
      <c r="CR1160" s="78" t="s">
        <v>2038</v>
      </c>
      <c r="CS1160" s="78" t="s">
        <v>6954</v>
      </c>
    </row>
    <row r="1161" spans="1:97">
      <c r="A1161" s="20" t="s">
        <v>3590</v>
      </c>
      <c r="B1161" s="16" t="s">
        <v>4817</v>
      </c>
      <c r="C1161" s="19">
        <v>49007539</v>
      </c>
      <c r="D1161" s="19" t="s">
        <v>3782</v>
      </c>
      <c r="E1161" s="19" t="s">
        <v>1707</v>
      </c>
      <c r="F1161" s="19" t="s">
        <v>3289</v>
      </c>
      <c r="G1161" s="47"/>
      <c r="H1161" s="47" t="s">
        <v>3859</v>
      </c>
      <c r="I1161" s="47" t="s">
        <v>5458</v>
      </c>
      <c r="J1161" s="47" t="s">
        <v>5476</v>
      </c>
      <c r="K1161" s="23">
        <v>41.114049999999999</v>
      </c>
      <c r="L1161" s="23">
        <v>-108.65718</v>
      </c>
      <c r="M1161" s="61" t="s">
        <v>6507</v>
      </c>
      <c r="N1161" s="19" t="s">
        <v>6508</v>
      </c>
      <c r="P1161" s="19" t="s">
        <v>3796</v>
      </c>
      <c r="Q1161" s="55">
        <v>3134</v>
      </c>
      <c r="R1161" s="55">
        <v>1175</v>
      </c>
      <c r="S1161" s="55">
        <f t="shared" si="424"/>
        <v>191</v>
      </c>
      <c r="T1161" s="19"/>
      <c r="U1161" s="55">
        <v>5634</v>
      </c>
      <c r="V1161" s="55">
        <v>5825</v>
      </c>
      <c r="W1161" s="55">
        <v>7130</v>
      </c>
      <c r="X1161" s="55">
        <v>7091</v>
      </c>
      <c r="Y1161" s="51" t="s">
        <v>3788</v>
      </c>
      <c r="Z1161" s="40">
        <v>23363</v>
      </c>
      <c r="AA1161" s="52">
        <v>7.8000001907348633</v>
      </c>
      <c r="AB1161" s="19" t="s">
        <v>3789</v>
      </c>
      <c r="AC1161" s="19">
        <v>90</v>
      </c>
      <c r="AD1161" s="19">
        <v>55</v>
      </c>
      <c r="AE1161" s="19">
        <v>4049</v>
      </c>
      <c r="AF1161" s="19">
        <v>45</v>
      </c>
      <c r="AG1161" s="19">
        <v>-3</v>
      </c>
      <c r="AH1161" s="19">
        <v>4600</v>
      </c>
      <c r="AI1161" s="19">
        <v>3465</v>
      </c>
      <c r="AJ1161" s="19"/>
      <c r="AK1161" s="19"/>
      <c r="AL1161" s="19">
        <v>-1</v>
      </c>
      <c r="AM1161" s="19">
        <v>10548</v>
      </c>
      <c r="AP1161" s="17">
        <f t="shared" si="425"/>
        <v>4.4909999999999997</v>
      </c>
      <c r="AQ1161" s="17">
        <f t="shared" si="426"/>
        <v>4.5259499999999999</v>
      </c>
      <c r="AR1161" s="17">
        <f t="shared" si="422"/>
        <v>176.13149999999999</v>
      </c>
      <c r="AS1161" s="17">
        <f t="shared" si="420"/>
        <v>1.1511</v>
      </c>
      <c r="AT1161" s="17">
        <f t="shared" si="427"/>
        <v>186.29955000000001</v>
      </c>
      <c r="AU1161" s="5">
        <f t="shared" si="428"/>
        <v>129.76599999999999</v>
      </c>
      <c r="AV1161" s="5">
        <f t="shared" si="429"/>
        <v>56.791349999999994</v>
      </c>
      <c r="AW1161" s="5"/>
      <c r="AX1161" s="5"/>
      <c r="AY1161" s="5">
        <f t="shared" si="430"/>
        <v>0</v>
      </c>
      <c r="AZ1161" s="5">
        <f t="shared" si="431"/>
        <v>186.55734999999999</v>
      </c>
      <c r="BA1161" s="7">
        <f t="shared" si="432"/>
        <v>-6.9141807486994267E-4</v>
      </c>
      <c r="BB1161" s="62">
        <f t="shared" si="433"/>
        <v>12300</v>
      </c>
      <c r="BC1161" s="6">
        <f t="shared" si="434"/>
        <v>7.6680672268907568E-2</v>
      </c>
      <c r="BD1161" s="32">
        <f t="shared" si="435"/>
        <v>2.4106338421107293E-2</v>
      </c>
      <c r="BE1161" s="32">
        <f t="shared" si="436"/>
        <v>2.4293939518372425E-2</v>
      </c>
      <c r="BF1161" s="35">
        <f t="shared" si="437"/>
        <v>0.95159972206052024</v>
      </c>
      <c r="BG1161" s="37">
        <f t="shared" si="438"/>
        <v>0.69558235041396121</v>
      </c>
      <c r="BH1161" s="33">
        <f t="shared" si="439"/>
        <v>0.30441764958603884</v>
      </c>
      <c r="BI1161" s="33">
        <f t="shared" si="440"/>
        <v>0</v>
      </c>
      <c r="CM1161" s="51" t="s">
        <v>3788</v>
      </c>
      <c r="CR1161" s="78" t="s">
        <v>2038</v>
      </c>
      <c r="CS1161" s="78" t="s">
        <v>6954</v>
      </c>
    </row>
    <row r="1162" spans="1:97">
      <c r="A1162" s="20" t="s">
        <v>3590</v>
      </c>
      <c r="B1162" s="16" t="s">
        <v>4817</v>
      </c>
      <c r="C1162" s="19">
        <v>49004954</v>
      </c>
      <c r="D1162" s="19" t="s">
        <v>3782</v>
      </c>
      <c r="E1162" s="19" t="s">
        <v>1707</v>
      </c>
      <c r="F1162" s="19" t="s">
        <v>3289</v>
      </c>
      <c r="G1162" s="47"/>
      <c r="H1162" s="47" t="s">
        <v>3859</v>
      </c>
      <c r="I1162" s="47" t="s">
        <v>5458</v>
      </c>
      <c r="J1162" s="47" t="s">
        <v>5476</v>
      </c>
      <c r="K1162" s="23">
        <v>41.114049999999999</v>
      </c>
      <c r="L1162" s="23">
        <v>-108.65718</v>
      </c>
      <c r="M1162" s="61" t="s">
        <v>6507</v>
      </c>
      <c r="N1162" s="19" t="s">
        <v>6508</v>
      </c>
      <c r="P1162" s="19" t="s">
        <v>3796</v>
      </c>
      <c r="Q1162" s="55">
        <v>1175</v>
      </c>
      <c r="R1162" s="55"/>
      <c r="S1162" s="55">
        <f t="shared" si="424"/>
        <v>68</v>
      </c>
      <c r="T1162" s="19"/>
      <c r="U1162" s="55">
        <v>7000</v>
      </c>
      <c r="V1162" s="55">
        <v>7068</v>
      </c>
      <c r="W1162" s="55">
        <v>7130</v>
      </c>
      <c r="X1162" s="55">
        <v>7091</v>
      </c>
      <c r="Y1162" s="51" t="s">
        <v>3788</v>
      </c>
      <c r="AA1162" s="52">
        <v>8.5</v>
      </c>
      <c r="AB1162" s="19" t="s">
        <v>3789</v>
      </c>
      <c r="AC1162" s="19">
        <v>36</v>
      </c>
      <c r="AD1162" s="19">
        <v>22</v>
      </c>
      <c r="AE1162" s="19">
        <v>6517</v>
      </c>
      <c r="AF1162" s="19">
        <v>-3</v>
      </c>
      <c r="AG1162" s="19">
        <v>-3</v>
      </c>
      <c r="AH1162" s="19">
        <v>7300</v>
      </c>
      <c r="AI1162" s="19">
        <v>4551</v>
      </c>
      <c r="AJ1162" s="19"/>
      <c r="AK1162" s="19"/>
      <c r="AL1162" s="19">
        <v>10</v>
      </c>
      <c r="AM1162" s="19">
        <v>16319</v>
      </c>
      <c r="AP1162" s="17">
        <f t="shared" si="425"/>
        <v>1.7964</v>
      </c>
      <c r="AQ1162" s="17">
        <f t="shared" si="426"/>
        <v>1.8103800000000001</v>
      </c>
      <c r="AR1162" s="17">
        <f t="shared" si="422"/>
        <v>283.48949999999996</v>
      </c>
      <c r="AS1162" s="17">
        <f t="shared" si="420"/>
        <v>0</v>
      </c>
      <c r="AT1162" s="17">
        <f t="shared" si="427"/>
        <v>287.09627999999998</v>
      </c>
      <c r="AU1162" s="5">
        <f t="shared" si="428"/>
        <v>205.93299999999999</v>
      </c>
      <c r="AV1162" s="5">
        <f t="shared" si="429"/>
        <v>74.590889999999987</v>
      </c>
      <c r="AW1162" s="5"/>
      <c r="AX1162" s="5"/>
      <c r="AY1162" s="5">
        <f t="shared" si="430"/>
        <v>0.20820000000000002</v>
      </c>
      <c r="AZ1162" s="5">
        <f t="shared" si="431"/>
        <v>280.73208999999997</v>
      </c>
      <c r="BA1162" s="7">
        <f t="shared" si="432"/>
        <v>1.1207946513838342E-2</v>
      </c>
      <c r="BB1162" s="62">
        <f t="shared" si="433"/>
        <v>18430</v>
      </c>
      <c r="BC1162" s="6">
        <f t="shared" si="434"/>
        <v>6.0749949638838528E-2</v>
      </c>
      <c r="BD1162" s="32">
        <f t="shared" si="435"/>
        <v>6.2571343662133141E-3</v>
      </c>
      <c r="BE1162" s="32">
        <f t="shared" si="436"/>
        <v>6.3058288320559227E-3</v>
      </c>
      <c r="BF1162" s="35">
        <f t="shared" si="437"/>
        <v>0.98743703680173067</v>
      </c>
      <c r="BG1162" s="37">
        <f t="shared" si="438"/>
        <v>0.73355703653258886</v>
      </c>
      <c r="BH1162" s="33">
        <f t="shared" si="439"/>
        <v>0.26570133111608296</v>
      </c>
      <c r="BI1162" s="33">
        <f t="shared" si="440"/>
        <v>7.4163235132827191E-4</v>
      </c>
      <c r="CM1162" s="51" t="s">
        <v>3788</v>
      </c>
      <c r="CR1162" s="78" t="s">
        <v>2038</v>
      </c>
      <c r="CS1162" s="78" t="s">
        <v>6954</v>
      </c>
    </row>
    <row r="1163" spans="1:97">
      <c r="A1163" s="20" t="s">
        <v>3590</v>
      </c>
      <c r="B1163" s="16" t="s">
        <v>4818</v>
      </c>
      <c r="C1163" s="19">
        <v>49009578</v>
      </c>
      <c r="D1163" s="19" t="s">
        <v>3782</v>
      </c>
      <c r="E1163" s="19" t="s">
        <v>1707</v>
      </c>
      <c r="F1163" s="19" t="s">
        <v>3289</v>
      </c>
      <c r="G1163" s="47"/>
      <c r="H1163" s="47" t="s">
        <v>1808</v>
      </c>
      <c r="I1163" s="47" t="s">
        <v>5458</v>
      </c>
      <c r="J1163" s="47" t="s">
        <v>5476</v>
      </c>
      <c r="K1163" s="23">
        <v>41.113979999999998</v>
      </c>
      <c r="L1163" s="23">
        <v>-108.63822</v>
      </c>
      <c r="M1163" s="61" t="s">
        <v>3290</v>
      </c>
      <c r="N1163" s="19" t="s">
        <v>4871</v>
      </c>
      <c r="P1163" s="19" t="s">
        <v>3796</v>
      </c>
      <c r="Q1163" s="55"/>
      <c r="R1163" s="55">
        <v>1349</v>
      </c>
      <c r="S1163" s="55">
        <f t="shared" si="424"/>
        <v>85</v>
      </c>
      <c r="T1163" s="19"/>
      <c r="U1163" s="55">
        <v>5651</v>
      </c>
      <c r="V1163" s="55">
        <v>5736</v>
      </c>
      <c r="W1163" s="55">
        <v>7173</v>
      </c>
      <c r="X1163" s="55">
        <v>7152</v>
      </c>
      <c r="Y1163" s="51" t="s">
        <v>3798</v>
      </c>
      <c r="Z1163" s="40">
        <v>23359</v>
      </c>
      <c r="AA1163" s="52">
        <v>8.8000001907348633</v>
      </c>
      <c r="AB1163" s="19" t="s">
        <v>3789</v>
      </c>
      <c r="AC1163" s="19">
        <v>592</v>
      </c>
      <c r="AD1163" s="19">
        <v>17</v>
      </c>
      <c r="AE1163" s="19">
        <v>4468</v>
      </c>
      <c r="AF1163" s="19">
        <v>62</v>
      </c>
      <c r="AG1163" s="19">
        <v>-3</v>
      </c>
      <c r="AH1163" s="19">
        <v>6700</v>
      </c>
      <c r="AI1163" s="19">
        <v>2086</v>
      </c>
      <c r="AJ1163" s="19"/>
      <c r="AK1163" s="19"/>
      <c r="AL1163" s="19">
        <v>-1</v>
      </c>
      <c r="AM1163" s="19">
        <v>12988</v>
      </c>
      <c r="AP1163" s="17">
        <f t="shared" si="425"/>
        <v>29.540800000000001</v>
      </c>
      <c r="AQ1163" s="17">
        <f t="shared" si="426"/>
        <v>1.39893</v>
      </c>
      <c r="AR1163" s="17">
        <f t="shared" si="422"/>
        <v>194.35799999999998</v>
      </c>
      <c r="AS1163" s="17">
        <f t="shared" si="420"/>
        <v>1.5859599999999998</v>
      </c>
      <c r="AT1163" s="17">
        <f t="shared" si="427"/>
        <v>226.88368999999997</v>
      </c>
      <c r="AU1163" s="5">
        <f t="shared" si="428"/>
        <v>189.00700000000001</v>
      </c>
      <c r="AV1163" s="5">
        <f t="shared" si="429"/>
        <v>34.189539999999994</v>
      </c>
      <c r="AW1163" s="5"/>
      <c r="AX1163" s="5"/>
      <c r="AY1163" s="5">
        <f t="shared" si="430"/>
        <v>0</v>
      </c>
      <c r="AZ1163" s="5">
        <f t="shared" si="431"/>
        <v>223.19654</v>
      </c>
      <c r="BA1163" s="7">
        <f t="shared" si="432"/>
        <v>8.1922060873457474E-3</v>
      </c>
      <c r="BB1163" s="62">
        <f t="shared" si="433"/>
        <v>13921</v>
      </c>
      <c r="BC1163" s="6">
        <f t="shared" si="434"/>
        <v>3.4672414433832545E-2</v>
      </c>
      <c r="BD1163" s="32">
        <f t="shared" si="435"/>
        <v>0.13020239577379936</v>
      </c>
      <c r="BE1163" s="32">
        <f t="shared" si="436"/>
        <v>6.1658464740237612E-3</v>
      </c>
      <c r="BF1163" s="35">
        <f t="shared" si="437"/>
        <v>0.86363175775217693</v>
      </c>
      <c r="BG1163" s="36">
        <f t="shared" si="438"/>
        <v>0.84681868276273464</v>
      </c>
      <c r="BH1163" s="33">
        <f t="shared" si="439"/>
        <v>0.15318131723726539</v>
      </c>
      <c r="BI1163" s="33">
        <f t="shared" si="440"/>
        <v>0</v>
      </c>
      <c r="CM1163" s="51" t="s">
        <v>3824</v>
      </c>
      <c r="CR1163" s="78" t="s">
        <v>2038</v>
      </c>
      <c r="CS1163" s="78" t="s">
        <v>6954</v>
      </c>
    </row>
    <row r="1164" spans="1:97">
      <c r="A1164" s="20" t="s">
        <v>3590</v>
      </c>
      <c r="B1164" s="16" t="s">
        <v>4818</v>
      </c>
      <c r="C1164" s="19">
        <v>49009579</v>
      </c>
      <c r="D1164" s="19" t="s">
        <v>3782</v>
      </c>
      <c r="E1164" s="19" t="s">
        <v>1707</v>
      </c>
      <c r="F1164" s="19" t="s">
        <v>3289</v>
      </c>
      <c r="G1164" s="47"/>
      <c r="H1164" s="47" t="s">
        <v>1808</v>
      </c>
      <c r="I1164" s="47" t="s">
        <v>5458</v>
      </c>
      <c r="J1164" s="47" t="s">
        <v>5476</v>
      </c>
      <c r="K1164" s="23">
        <v>41.113979999999998</v>
      </c>
      <c r="L1164" s="23">
        <v>-108.63822</v>
      </c>
      <c r="M1164" s="61" t="s">
        <v>3290</v>
      </c>
      <c r="N1164" s="19" t="s">
        <v>4871</v>
      </c>
      <c r="P1164" s="19" t="s">
        <v>3796</v>
      </c>
      <c r="Q1164" s="55">
        <v>1349</v>
      </c>
      <c r="R1164" s="55"/>
      <c r="S1164" s="55">
        <f t="shared" si="424"/>
        <v>50</v>
      </c>
      <c r="T1164" s="19"/>
      <c r="U1164" s="55">
        <v>7085</v>
      </c>
      <c r="V1164" s="55">
        <v>7135</v>
      </c>
      <c r="W1164" s="55">
        <v>7173</v>
      </c>
      <c r="X1164" s="55">
        <v>7152</v>
      </c>
      <c r="Y1164" s="51" t="s">
        <v>3798</v>
      </c>
      <c r="Z1164" s="40">
        <v>23359</v>
      </c>
      <c r="AA1164" s="52">
        <v>7.6999998092651367</v>
      </c>
      <c r="AB1164" s="19" t="s">
        <v>3789</v>
      </c>
      <c r="AC1164" s="19">
        <v>3102</v>
      </c>
      <c r="AD1164" s="19">
        <v>34</v>
      </c>
      <c r="AE1164" s="19">
        <v>2938</v>
      </c>
      <c r="AF1164" s="19">
        <v>100</v>
      </c>
      <c r="AG1164" s="19">
        <v>-3</v>
      </c>
      <c r="AH1164" s="19">
        <v>9000</v>
      </c>
      <c r="AI1164" s="19">
        <v>2098</v>
      </c>
      <c r="AJ1164" s="19"/>
      <c r="AK1164" s="19"/>
      <c r="AL1164" s="19">
        <v>-1</v>
      </c>
      <c r="AM1164" s="19">
        <v>16209</v>
      </c>
      <c r="AP1164" s="17">
        <f t="shared" si="425"/>
        <v>154.78980000000001</v>
      </c>
      <c r="AQ1164" s="17">
        <f t="shared" si="426"/>
        <v>2.79786</v>
      </c>
      <c r="AR1164" s="17">
        <f t="shared" si="422"/>
        <v>127.803</v>
      </c>
      <c r="AS1164" s="17">
        <f t="shared" si="420"/>
        <v>2.5579999999999998</v>
      </c>
      <c r="AT1164" s="17">
        <f t="shared" si="427"/>
        <v>287.94866000000002</v>
      </c>
      <c r="AU1164" s="5">
        <f t="shared" si="428"/>
        <v>253.89</v>
      </c>
      <c r="AV1164" s="5">
        <f t="shared" si="429"/>
        <v>34.386219999999994</v>
      </c>
      <c r="AW1164" s="5"/>
      <c r="AX1164" s="5"/>
      <c r="AY1164" s="5">
        <f t="shared" si="430"/>
        <v>0</v>
      </c>
      <c r="AZ1164" s="5">
        <f t="shared" si="431"/>
        <v>288.27621999999997</v>
      </c>
      <c r="BA1164" s="7">
        <f t="shared" si="432"/>
        <v>-5.6845861983597192E-4</v>
      </c>
      <c r="BB1164" s="62">
        <f t="shared" si="433"/>
        <v>17268</v>
      </c>
      <c r="BC1164" s="6">
        <f t="shared" si="434"/>
        <v>3.1633658930011653E-2</v>
      </c>
      <c r="BD1164" s="45">
        <f t="shared" si="435"/>
        <v>0.53756041094270068</v>
      </c>
      <c r="BE1164" s="32">
        <f t="shared" si="436"/>
        <v>9.716523771980741E-3</v>
      </c>
      <c r="BF1164" s="32">
        <f t="shared" si="437"/>
        <v>0.45272306528531853</v>
      </c>
      <c r="BG1164" s="36">
        <f t="shared" si="438"/>
        <v>0.88071780599870508</v>
      </c>
      <c r="BH1164" s="33">
        <f t="shared" si="439"/>
        <v>0.119282194001295</v>
      </c>
      <c r="BI1164" s="33">
        <f t="shared" si="440"/>
        <v>0</v>
      </c>
      <c r="CM1164" s="51" t="s">
        <v>2525</v>
      </c>
      <c r="CR1164" s="78" t="s">
        <v>2038</v>
      </c>
      <c r="CS1164" s="78" t="s">
        <v>6954</v>
      </c>
    </row>
    <row r="1165" spans="1:97">
      <c r="A1165" s="20" t="s">
        <v>3590</v>
      </c>
      <c r="B1165" s="16" t="s">
        <v>4819</v>
      </c>
      <c r="C1165" s="19">
        <v>49010934</v>
      </c>
      <c r="D1165" s="19" t="s">
        <v>3782</v>
      </c>
      <c r="E1165" s="19" t="s">
        <v>1707</v>
      </c>
      <c r="F1165" s="19" t="s">
        <v>3289</v>
      </c>
      <c r="G1165" s="47"/>
      <c r="H1165" s="47" t="s">
        <v>3844</v>
      </c>
      <c r="I1165" s="47" t="s">
        <v>5458</v>
      </c>
      <c r="J1165" s="47" t="s">
        <v>5476</v>
      </c>
      <c r="K1165" s="23">
        <v>41.120449999999998</v>
      </c>
      <c r="L1165" s="23">
        <v>-108.60196000000001</v>
      </c>
      <c r="M1165" s="61" t="s">
        <v>3179</v>
      </c>
      <c r="N1165" s="19" t="s">
        <v>3180</v>
      </c>
      <c r="P1165" s="19" t="s">
        <v>3796</v>
      </c>
      <c r="Q1165" s="55">
        <v>1981</v>
      </c>
      <c r="R1165" s="55"/>
      <c r="S1165" s="55">
        <f t="shared" si="424"/>
        <v>1322</v>
      </c>
      <c r="T1165" s="19"/>
      <c r="U1165" s="55">
        <v>5661</v>
      </c>
      <c r="V1165" s="55">
        <v>6983</v>
      </c>
      <c r="W1165" s="55">
        <v>4840</v>
      </c>
      <c r="X1165" s="55"/>
      <c r="Y1165" s="51" t="s">
        <v>3788</v>
      </c>
      <c r="AA1165" s="52">
        <v>7.8000001907348633</v>
      </c>
      <c r="AB1165" s="19" t="s">
        <v>3837</v>
      </c>
      <c r="AC1165" s="19">
        <v>122</v>
      </c>
      <c r="AD1165" s="19">
        <v>25</v>
      </c>
      <c r="AE1165" s="19">
        <v>4115</v>
      </c>
      <c r="AF1165" s="19">
        <v>-3</v>
      </c>
      <c r="AG1165" s="19">
        <v>-3</v>
      </c>
      <c r="AH1165" s="19">
        <v>4391</v>
      </c>
      <c r="AI1165" s="19">
        <v>3453</v>
      </c>
      <c r="AJ1165" s="19"/>
      <c r="AK1165" s="19"/>
      <c r="AL1165" s="19">
        <v>322</v>
      </c>
      <c r="AM1165" s="19">
        <v>10676</v>
      </c>
      <c r="AP1165" s="17">
        <f t="shared" si="425"/>
        <v>6.0877999999999997</v>
      </c>
      <c r="AQ1165" s="17">
        <f t="shared" si="426"/>
        <v>2.0572500000000002</v>
      </c>
      <c r="AR1165" s="17">
        <f t="shared" si="422"/>
        <v>179.0025</v>
      </c>
      <c r="AS1165" s="17">
        <f t="shared" si="420"/>
        <v>0</v>
      </c>
      <c r="AT1165" s="17">
        <f t="shared" si="427"/>
        <v>187.14755</v>
      </c>
      <c r="AU1165" s="5">
        <f t="shared" si="428"/>
        <v>123.87011</v>
      </c>
      <c r="AV1165" s="5">
        <f t="shared" si="429"/>
        <v>56.594669999999994</v>
      </c>
      <c r="AW1165" s="5"/>
      <c r="AX1165" s="5"/>
      <c r="AY1165" s="5">
        <f t="shared" si="430"/>
        <v>6.7040400000000009</v>
      </c>
      <c r="AZ1165" s="5">
        <f t="shared" si="431"/>
        <v>187.16881999999998</v>
      </c>
      <c r="BA1165" s="7">
        <f t="shared" si="432"/>
        <v>-5.6823590162479461E-5</v>
      </c>
      <c r="BB1165" s="62">
        <f t="shared" si="433"/>
        <v>12422</v>
      </c>
      <c r="BC1165" s="6">
        <f t="shared" si="434"/>
        <v>7.5590960256299244E-2</v>
      </c>
      <c r="BD1165" s="32">
        <f t="shared" si="435"/>
        <v>3.2529413289140038E-2</v>
      </c>
      <c r="BE1165" s="32">
        <f t="shared" si="436"/>
        <v>1.0992663275581221E-2</v>
      </c>
      <c r="BF1165" s="35">
        <f t="shared" si="437"/>
        <v>0.95647792343527871</v>
      </c>
      <c r="BG1165" s="37">
        <f t="shared" si="438"/>
        <v>0.66180953643881502</v>
      </c>
      <c r="BH1165" s="33">
        <f t="shared" si="439"/>
        <v>0.30237231820983856</v>
      </c>
      <c r="BI1165" s="33">
        <f t="shared" si="440"/>
        <v>3.5818145351346455E-2</v>
      </c>
      <c r="CM1165" s="51" t="s">
        <v>7041</v>
      </c>
      <c r="CR1165" s="78" t="s">
        <v>2039</v>
      </c>
      <c r="CS1165" s="78" t="s">
        <v>6954</v>
      </c>
    </row>
    <row r="1166" spans="1:97">
      <c r="A1166" s="20" t="s">
        <v>3590</v>
      </c>
      <c r="B1166" s="16" t="s">
        <v>4820</v>
      </c>
      <c r="C1166" s="19">
        <v>49010930</v>
      </c>
      <c r="D1166" s="19" t="s">
        <v>3782</v>
      </c>
      <c r="E1166" s="19" t="s">
        <v>1707</v>
      </c>
      <c r="F1166" s="19" t="s">
        <v>3177</v>
      </c>
      <c r="G1166" s="47"/>
      <c r="H1166" s="47" t="s">
        <v>3856</v>
      </c>
      <c r="I1166" s="47" t="s">
        <v>5458</v>
      </c>
      <c r="J1166" s="47" t="s">
        <v>5476</v>
      </c>
      <c r="K1166" s="23">
        <v>41.081270000000004</v>
      </c>
      <c r="L1166" s="23">
        <v>-108.71404</v>
      </c>
      <c r="M1166" s="61" t="s">
        <v>3178</v>
      </c>
      <c r="N1166" s="19" t="s">
        <v>5017</v>
      </c>
      <c r="P1166" s="19" t="s">
        <v>3796</v>
      </c>
      <c r="Q1166" s="55"/>
      <c r="R1166" s="55">
        <v>1082</v>
      </c>
      <c r="S1166" s="55">
        <f t="shared" si="424"/>
        <v>104</v>
      </c>
      <c r="T1166" s="19"/>
      <c r="U1166" s="55">
        <v>5780</v>
      </c>
      <c r="V1166" s="55">
        <v>5884</v>
      </c>
      <c r="W1166" s="55">
        <v>7285</v>
      </c>
      <c r="X1166" s="55">
        <v>6940</v>
      </c>
      <c r="Y1166" s="51" t="s">
        <v>3788</v>
      </c>
      <c r="Z1166" s="40">
        <v>22839</v>
      </c>
      <c r="AA1166" s="52">
        <v>7</v>
      </c>
      <c r="AB1166" s="19" t="s">
        <v>3837</v>
      </c>
      <c r="AC1166" s="19">
        <v>48</v>
      </c>
      <c r="AD1166" s="19">
        <v>12</v>
      </c>
      <c r="AE1166" s="19">
        <v>2211</v>
      </c>
      <c r="AF1166" s="19">
        <v>-3</v>
      </c>
      <c r="AG1166" s="19">
        <v>-3</v>
      </c>
      <c r="AH1166" s="19">
        <v>2180</v>
      </c>
      <c r="AI1166" s="19">
        <v>1562</v>
      </c>
      <c r="AJ1166" s="19"/>
      <c r="AK1166" s="19"/>
      <c r="AL1166" s="19">
        <v>600</v>
      </c>
      <c r="AM1166" s="19">
        <v>5820</v>
      </c>
      <c r="AP1166" s="17">
        <f t="shared" si="425"/>
        <v>2.3952</v>
      </c>
      <c r="AQ1166" s="17">
        <f t="shared" si="426"/>
        <v>0.98748000000000002</v>
      </c>
      <c r="AR1166" s="17">
        <f t="shared" si="422"/>
        <v>96.1785</v>
      </c>
      <c r="AS1166" s="17">
        <f t="shared" si="420"/>
        <v>0</v>
      </c>
      <c r="AT1166" s="17">
        <f t="shared" si="427"/>
        <v>99.561179999999993</v>
      </c>
      <c r="AU1166" s="5">
        <f t="shared" si="428"/>
        <v>61.497799999999998</v>
      </c>
      <c r="AV1166" s="5">
        <f t="shared" si="429"/>
        <v>25.601179999999996</v>
      </c>
      <c r="AW1166" s="5"/>
      <c r="AX1166" s="5"/>
      <c r="AY1166" s="5">
        <f t="shared" si="430"/>
        <v>12.492000000000001</v>
      </c>
      <c r="AZ1166" s="5">
        <f t="shared" si="431"/>
        <v>99.590980000000002</v>
      </c>
      <c r="BA1166" s="7">
        <f t="shared" si="432"/>
        <v>-1.4963432985114854E-4</v>
      </c>
      <c r="BB1166" s="62">
        <f t="shared" si="433"/>
        <v>6607</v>
      </c>
      <c r="BC1166" s="6">
        <f t="shared" si="434"/>
        <v>6.3329846302406054E-2</v>
      </c>
      <c r="BD1166" s="32">
        <f t="shared" si="435"/>
        <v>2.4057569426155858E-2</v>
      </c>
      <c r="BE1166" s="32">
        <f t="shared" si="436"/>
        <v>9.9183235875669618E-3</v>
      </c>
      <c r="BF1166" s="35">
        <f t="shared" si="437"/>
        <v>0.96602410698627728</v>
      </c>
      <c r="BG1166" s="37">
        <f t="shared" si="438"/>
        <v>0.61750371368973367</v>
      </c>
      <c r="BH1166" s="33">
        <f t="shared" si="439"/>
        <v>0.25706324006451181</v>
      </c>
      <c r="BI1166" s="33">
        <f t="shared" si="440"/>
        <v>0.12543304624575438</v>
      </c>
      <c r="CM1166" s="51" t="s">
        <v>3820</v>
      </c>
      <c r="CR1166" s="78" t="s">
        <v>2038</v>
      </c>
      <c r="CS1166" s="78" t="s">
        <v>6954</v>
      </c>
    </row>
    <row r="1167" spans="1:97">
      <c r="A1167" s="20" t="s">
        <v>3590</v>
      </c>
      <c r="B1167" s="16" t="s">
        <v>4820</v>
      </c>
      <c r="C1167" s="19">
        <v>49010931</v>
      </c>
      <c r="D1167" s="19" t="s">
        <v>3782</v>
      </c>
      <c r="E1167" s="19" t="s">
        <v>1707</v>
      </c>
      <c r="F1167" s="19" t="s">
        <v>3177</v>
      </c>
      <c r="G1167" s="47"/>
      <c r="H1167" s="47" t="s">
        <v>3856</v>
      </c>
      <c r="I1167" s="47" t="s">
        <v>5458</v>
      </c>
      <c r="J1167" s="47" t="s">
        <v>5476</v>
      </c>
      <c r="K1167" s="23">
        <v>41.081270000000004</v>
      </c>
      <c r="L1167" s="23">
        <v>-108.71404</v>
      </c>
      <c r="M1167" s="61" t="s">
        <v>3178</v>
      </c>
      <c r="N1167" s="19" t="s">
        <v>5017</v>
      </c>
      <c r="P1167" s="19" t="s">
        <v>3796</v>
      </c>
      <c r="Q1167" s="55">
        <v>1082</v>
      </c>
      <c r="R1167" s="55"/>
      <c r="S1167" s="55">
        <f t="shared" si="424"/>
        <v>49</v>
      </c>
      <c r="T1167" s="19"/>
      <c r="U1167" s="55">
        <v>6966</v>
      </c>
      <c r="V1167" s="55">
        <v>7015</v>
      </c>
      <c r="W1167" s="55">
        <v>7285</v>
      </c>
      <c r="X1167" s="55">
        <v>6940</v>
      </c>
      <c r="Y1167" s="51" t="s">
        <v>3788</v>
      </c>
      <c r="Z1167" s="40">
        <v>22839</v>
      </c>
      <c r="AA1167" s="52">
        <v>7.5999999046325684</v>
      </c>
      <c r="AB1167" s="19" t="s">
        <v>3837</v>
      </c>
      <c r="AC1167" s="19">
        <v>319</v>
      </c>
      <c r="AD1167" s="19">
        <v>17</v>
      </c>
      <c r="AE1167" s="19">
        <v>4225</v>
      </c>
      <c r="AF1167" s="19">
        <v>-3</v>
      </c>
      <c r="AG1167" s="19">
        <v>-3</v>
      </c>
      <c r="AH1167" s="19">
        <v>5600</v>
      </c>
      <c r="AI1167" s="19">
        <v>1391</v>
      </c>
      <c r="AJ1167" s="19"/>
      <c r="AK1167" s="19"/>
      <c r="AL1167" s="19">
        <v>980</v>
      </c>
      <c r="AM1167" s="19">
        <v>11826</v>
      </c>
      <c r="AP1167" s="17">
        <f t="shared" si="425"/>
        <v>15.918100000000001</v>
      </c>
      <c r="AQ1167" s="17">
        <f t="shared" si="426"/>
        <v>1.39893</v>
      </c>
      <c r="AR1167" s="17">
        <f t="shared" si="422"/>
        <v>183.78749999999999</v>
      </c>
      <c r="AS1167" s="17">
        <f t="shared" si="420"/>
        <v>0</v>
      </c>
      <c r="AT1167" s="17">
        <f t="shared" si="427"/>
        <v>201.10453000000001</v>
      </c>
      <c r="AU1167" s="5">
        <f t="shared" si="428"/>
        <v>157.976</v>
      </c>
      <c r="AV1167" s="5">
        <f t="shared" si="429"/>
        <v>22.798489999999997</v>
      </c>
      <c r="AW1167" s="5"/>
      <c r="AX1167" s="5"/>
      <c r="AY1167" s="5">
        <f t="shared" si="430"/>
        <v>20.403600000000001</v>
      </c>
      <c r="AZ1167" s="5">
        <f t="shared" si="431"/>
        <v>201.17809</v>
      </c>
      <c r="BA1167" s="7">
        <f t="shared" si="432"/>
        <v>-1.8285652012504618E-4</v>
      </c>
      <c r="BB1167" s="62">
        <f t="shared" si="433"/>
        <v>12526</v>
      </c>
      <c r="BC1167" s="6">
        <f t="shared" si="434"/>
        <v>2.8745072273324571E-2</v>
      </c>
      <c r="BD1167" s="32">
        <f t="shared" si="435"/>
        <v>7.9153363676094213E-2</v>
      </c>
      <c r="BE1167" s="32">
        <f t="shared" si="436"/>
        <v>6.9562331589447532E-3</v>
      </c>
      <c r="BF1167" s="35">
        <f t="shared" si="437"/>
        <v>0.91389040316496095</v>
      </c>
      <c r="BG1167" s="36">
        <f t="shared" si="438"/>
        <v>0.78525449764435085</v>
      </c>
      <c r="BH1167" s="33">
        <f t="shared" si="439"/>
        <v>0.11332491525294826</v>
      </c>
      <c r="BI1167" s="33">
        <f t="shared" si="440"/>
        <v>0.1014205871027009</v>
      </c>
      <c r="CM1167" s="51" t="s">
        <v>3820</v>
      </c>
      <c r="CR1167" s="78" t="s">
        <v>2038</v>
      </c>
      <c r="CS1167" s="78" t="s">
        <v>6954</v>
      </c>
    </row>
    <row r="1168" spans="1:97">
      <c r="A1168" s="20" t="s">
        <v>3590</v>
      </c>
      <c r="B1168" s="16" t="s">
        <v>4821</v>
      </c>
      <c r="C1168" s="19">
        <v>49007535</v>
      </c>
      <c r="D1168" s="19" t="s">
        <v>3782</v>
      </c>
      <c r="E1168" s="19" t="s">
        <v>1707</v>
      </c>
      <c r="F1168" s="19" t="s">
        <v>3289</v>
      </c>
      <c r="G1168" s="47"/>
      <c r="H1168" s="47" t="s">
        <v>3853</v>
      </c>
      <c r="I1168" s="47" t="s">
        <v>5458</v>
      </c>
      <c r="J1168" s="47" t="s">
        <v>5476</v>
      </c>
      <c r="K1168" s="23">
        <v>41.08766</v>
      </c>
      <c r="L1168" s="23">
        <v>-108.6708</v>
      </c>
      <c r="M1168" s="61" t="s">
        <v>6523</v>
      </c>
      <c r="N1168" s="19" t="s">
        <v>4927</v>
      </c>
      <c r="P1168" s="19" t="s">
        <v>3796</v>
      </c>
      <c r="Q1168" s="55">
        <v>1242</v>
      </c>
      <c r="R1168" s="55"/>
      <c r="S1168" s="55">
        <f t="shared" si="424"/>
        <v>1466</v>
      </c>
      <c r="T1168" s="19"/>
      <c r="U1168" s="55">
        <v>5692</v>
      </c>
      <c r="V1168" s="55">
        <v>7158</v>
      </c>
      <c r="W1168" s="55">
        <v>7400</v>
      </c>
      <c r="X1168" s="55">
        <v>7045</v>
      </c>
      <c r="Y1168" s="51" t="s">
        <v>3788</v>
      </c>
      <c r="Z1168" s="40">
        <v>23369</v>
      </c>
      <c r="AA1168" s="52">
        <v>8.3000001907348633</v>
      </c>
      <c r="AB1168" s="19" t="s">
        <v>3789</v>
      </c>
      <c r="AC1168" s="19">
        <v>71</v>
      </c>
      <c r="AD1168" s="19">
        <v>43</v>
      </c>
      <c r="AE1168" s="19">
        <v>3987</v>
      </c>
      <c r="AF1168" s="19">
        <v>34</v>
      </c>
      <c r="AG1168" s="19">
        <v>-3</v>
      </c>
      <c r="AH1168" s="19">
        <v>5250</v>
      </c>
      <c r="AI1168" s="19">
        <v>2025</v>
      </c>
      <c r="AJ1168" s="19"/>
      <c r="AK1168" s="19"/>
      <c r="AL1168" s="19">
        <v>-1</v>
      </c>
      <c r="AM1168" s="19">
        <v>10397</v>
      </c>
      <c r="AP1168" s="17">
        <f t="shared" si="425"/>
        <v>3.5428999999999999</v>
      </c>
      <c r="AQ1168" s="17">
        <f t="shared" si="426"/>
        <v>3.5384700000000002</v>
      </c>
      <c r="AR1168" s="17">
        <f t="shared" si="422"/>
        <v>173.43449999999999</v>
      </c>
      <c r="AS1168" s="17">
        <f t="shared" si="420"/>
        <v>0.86971999999999994</v>
      </c>
      <c r="AT1168" s="17">
        <f t="shared" si="427"/>
        <v>181.38558999999998</v>
      </c>
      <c r="AU1168" s="5">
        <f t="shared" si="428"/>
        <v>148.10249999999999</v>
      </c>
      <c r="AV1168" s="5">
        <f t="shared" si="429"/>
        <v>33.189749999999997</v>
      </c>
      <c r="AW1168" s="5"/>
      <c r="AX1168" s="5"/>
      <c r="AY1168" s="5">
        <f t="shared" si="430"/>
        <v>0</v>
      </c>
      <c r="AZ1168" s="5">
        <f t="shared" si="431"/>
        <v>181.29225</v>
      </c>
      <c r="BA1168" s="7">
        <f t="shared" si="432"/>
        <v>2.573633944659634E-4</v>
      </c>
      <c r="BB1168" s="62">
        <f t="shared" si="433"/>
        <v>11406</v>
      </c>
      <c r="BC1168" s="6">
        <f t="shared" si="434"/>
        <v>4.6278035132779893E-2</v>
      </c>
      <c r="BD1168" s="32">
        <f t="shared" si="435"/>
        <v>1.9532422614166871E-2</v>
      </c>
      <c r="BE1168" s="32">
        <f t="shared" si="436"/>
        <v>1.9507999505363135E-2</v>
      </c>
      <c r="BF1168" s="35">
        <f t="shared" si="437"/>
        <v>0.96095957788047004</v>
      </c>
      <c r="BG1168" s="36">
        <f t="shared" si="438"/>
        <v>0.81692681292222913</v>
      </c>
      <c r="BH1168" s="33">
        <f t="shared" si="439"/>
        <v>0.18307318707777082</v>
      </c>
      <c r="BI1168" s="33">
        <f t="shared" si="440"/>
        <v>0</v>
      </c>
      <c r="CM1168" s="51" t="s">
        <v>3788</v>
      </c>
      <c r="CR1168" s="78" t="s">
        <v>2038</v>
      </c>
      <c r="CS1168" s="78" t="s">
        <v>6954</v>
      </c>
    </row>
    <row r="1169" spans="1:97">
      <c r="A1169" s="20" t="s">
        <v>3590</v>
      </c>
      <c r="B1169" s="16" t="s">
        <v>4822</v>
      </c>
      <c r="C1169" s="19">
        <v>49005672</v>
      </c>
      <c r="D1169" s="19" t="s">
        <v>3782</v>
      </c>
      <c r="E1169" s="19" t="s">
        <v>1707</v>
      </c>
      <c r="F1169" s="19" t="s">
        <v>3177</v>
      </c>
      <c r="G1169" s="47"/>
      <c r="H1169" s="47" t="s">
        <v>3831</v>
      </c>
      <c r="I1169" s="47" t="s">
        <v>5458</v>
      </c>
      <c r="J1169" s="47" t="s">
        <v>5481</v>
      </c>
      <c r="K1169" s="23">
        <v>41.072330000000001</v>
      </c>
      <c r="L1169" s="23">
        <v>-108.73218</v>
      </c>
      <c r="M1169" s="61" t="s">
        <v>4457</v>
      </c>
      <c r="N1169" s="19" t="s">
        <v>5581</v>
      </c>
      <c r="P1169" s="19" t="s">
        <v>3796</v>
      </c>
      <c r="Q1169" s="55"/>
      <c r="R1169" s="55"/>
      <c r="S1169" s="55">
        <f t="shared" si="424"/>
        <v>343</v>
      </c>
      <c r="T1169" s="19"/>
      <c r="U1169" s="55">
        <v>6451</v>
      </c>
      <c r="V1169" s="55">
        <v>6794</v>
      </c>
      <c r="W1169" s="55">
        <v>7068</v>
      </c>
      <c r="X1169" s="55"/>
      <c r="Y1169" s="51" t="s">
        <v>3788</v>
      </c>
      <c r="AA1169" s="52">
        <v>8.1000003814697266</v>
      </c>
      <c r="AB1169" s="19" t="s">
        <v>3789</v>
      </c>
      <c r="AC1169" s="19">
        <v>259</v>
      </c>
      <c r="AD1169" s="19">
        <v>27</v>
      </c>
      <c r="AE1169" s="19">
        <v>3751</v>
      </c>
      <c r="AF1169" s="19">
        <v>154</v>
      </c>
      <c r="AG1169" s="19">
        <v>-3</v>
      </c>
      <c r="AH1169" s="19">
        <v>4350</v>
      </c>
      <c r="AI1169" s="19">
        <v>1671</v>
      </c>
      <c r="AJ1169" s="19"/>
      <c r="AK1169" s="19"/>
      <c r="AL1169" s="19">
        <v>1575</v>
      </c>
      <c r="AM1169" s="19">
        <v>10943</v>
      </c>
      <c r="AP1169" s="17">
        <f t="shared" si="425"/>
        <v>12.924099999999999</v>
      </c>
      <c r="AQ1169" s="17">
        <f t="shared" si="426"/>
        <v>2.2218300000000002</v>
      </c>
      <c r="AR1169" s="17">
        <f t="shared" si="422"/>
        <v>163.16849999999999</v>
      </c>
      <c r="AS1169" s="17">
        <f t="shared" si="420"/>
        <v>3.9393199999999999</v>
      </c>
      <c r="AT1169" s="17">
        <f t="shared" si="427"/>
        <v>182.25375</v>
      </c>
      <c r="AU1169" s="5">
        <f t="shared" si="428"/>
        <v>122.7135</v>
      </c>
      <c r="AV1169" s="5">
        <f t="shared" si="429"/>
        <v>27.387689999999996</v>
      </c>
      <c r="AW1169" s="5"/>
      <c r="AX1169" s="5"/>
      <c r="AY1169" s="5">
        <f t="shared" si="430"/>
        <v>32.791499999999999</v>
      </c>
      <c r="AZ1169" s="5">
        <f t="shared" si="431"/>
        <v>182.89269000000002</v>
      </c>
      <c r="BA1169" s="7">
        <f t="shared" si="432"/>
        <v>-1.7498185111705304E-3</v>
      </c>
      <c r="BB1169" s="62">
        <f t="shared" si="433"/>
        <v>11784</v>
      </c>
      <c r="BC1169" s="6">
        <f t="shared" si="434"/>
        <v>3.7004444053328638E-2</v>
      </c>
      <c r="BD1169" s="32">
        <f t="shared" si="435"/>
        <v>7.0912669835325751E-2</v>
      </c>
      <c r="BE1169" s="32">
        <f t="shared" si="436"/>
        <v>1.2190860270364808E-2</v>
      </c>
      <c r="BF1169" s="35">
        <f t="shared" si="437"/>
        <v>0.91689646989430951</v>
      </c>
      <c r="BG1169" s="37">
        <f t="shared" si="438"/>
        <v>0.67095901973993599</v>
      </c>
      <c r="BH1169" s="33">
        <f t="shared" si="439"/>
        <v>0.14974731904265826</v>
      </c>
      <c r="BI1169" s="33">
        <f t="shared" si="440"/>
        <v>0.17929366121740567</v>
      </c>
      <c r="CM1169" s="51" t="s">
        <v>3788</v>
      </c>
      <c r="CR1169" s="78" t="s">
        <v>2038</v>
      </c>
      <c r="CS1169" s="78" t="s">
        <v>6954</v>
      </c>
    </row>
    <row r="1170" spans="1:97">
      <c r="A1170" s="63" t="s">
        <v>3591</v>
      </c>
      <c r="B1170" s="63" t="s">
        <v>3408</v>
      </c>
      <c r="C1170" s="63">
        <v>5009</v>
      </c>
      <c r="D1170" s="19" t="s">
        <v>3782</v>
      </c>
      <c r="E1170" s="63" t="s">
        <v>2393</v>
      </c>
      <c r="F1170" s="63" t="s">
        <v>7278</v>
      </c>
      <c r="G1170" s="65" t="s">
        <v>274</v>
      </c>
      <c r="H1170" s="65">
        <v>1</v>
      </c>
      <c r="I1170" s="65">
        <v>14</v>
      </c>
      <c r="J1170" s="65">
        <v>91</v>
      </c>
      <c r="K1170" s="23">
        <v>41.211739000000001</v>
      </c>
      <c r="L1170" s="23">
        <v>-107.58497800000001</v>
      </c>
      <c r="M1170" s="61" t="s">
        <v>3409</v>
      </c>
      <c r="N1170" s="63" t="s">
        <v>3410</v>
      </c>
      <c r="O1170" s="63"/>
      <c r="P1170" s="63" t="s">
        <v>3796</v>
      </c>
      <c r="Q1170" s="63"/>
      <c r="R1170" s="63"/>
      <c r="S1170" s="55">
        <f>IF(U1170&gt;0,V1170-U1170,"")</f>
        <v>525</v>
      </c>
      <c r="T1170" s="63"/>
      <c r="U1170" s="66">
        <v>921</v>
      </c>
      <c r="V1170" s="63">
        <v>1446</v>
      </c>
      <c r="W1170" s="66">
        <v>1555</v>
      </c>
      <c r="X1170" s="66"/>
      <c r="Y1170" s="63"/>
      <c r="Z1170" s="64">
        <v>38497</v>
      </c>
      <c r="AA1170" s="63">
        <v>8.42</v>
      </c>
      <c r="AB1170" s="63"/>
      <c r="AC1170" s="63">
        <v>2.7</v>
      </c>
      <c r="AD1170" s="63">
        <v>0.8</v>
      </c>
      <c r="AE1170" s="63">
        <v>336</v>
      </c>
      <c r="AF1170" s="63">
        <v>3.7</v>
      </c>
      <c r="AG1170" s="63"/>
      <c r="AH1170" s="63">
        <v>9</v>
      </c>
      <c r="AI1170" s="63">
        <v>929</v>
      </c>
      <c r="AJ1170" s="63">
        <v>0</v>
      </c>
      <c r="AK1170" s="63">
        <v>0</v>
      </c>
      <c r="AL1170" s="63">
        <v>0</v>
      </c>
      <c r="AM1170" s="63">
        <v>883</v>
      </c>
      <c r="AN1170" s="63"/>
      <c r="AO1170" s="63" t="s">
        <v>3402</v>
      </c>
      <c r="AP1170" s="17">
        <f t="shared" si="425"/>
        <v>0.13473000000000002</v>
      </c>
      <c r="AQ1170" s="17">
        <f t="shared" si="426"/>
        <v>6.5832000000000002E-2</v>
      </c>
      <c r="AR1170" s="17">
        <f t="shared" si="422"/>
        <v>14.616</v>
      </c>
      <c r="AS1170" s="17">
        <f t="shared" si="420"/>
        <v>9.4645999999999994E-2</v>
      </c>
      <c r="AT1170" s="17">
        <f t="shared" si="427"/>
        <v>14.911207999999998</v>
      </c>
      <c r="AU1170" s="5">
        <f t="shared" si="428"/>
        <v>0.25389</v>
      </c>
      <c r="AV1170" s="5">
        <f t="shared" si="429"/>
        <v>15.226309999999998</v>
      </c>
      <c r="AW1170" s="5">
        <f t="shared" ref="AW1170:AW1177" si="441">IF(AJ1170&gt;0,AJ1170*0.03333,0)</f>
        <v>0</v>
      </c>
      <c r="AX1170" s="5">
        <f t="shared" ref="AX1170:AX1177" si="442">IF(AK1170&gt;0,AK1170*0.0588,0)</f>
        <v>0</v>
      </c>
      <c r="AY1170" s="5">
        <f t="shared" si="430"/>
        <v>0</v>
      </c>
      <c r="AZ1170" s="5">
        <f t="shared" si="431"/>
        <v>15.480199999999998</v>
      </c>
      <c r="BA1170" s="7">
        <f t="shared" si="432"/>
        <v>-1.872213357143571E-2</v>
      </c>
      <c r="BB1170" s="62">
        <f t="shared" si="433"/>
        <v>1281.2</v>
      </c>
      <c r="BC1170" s="28">
        <f t="shared" si="434"/>
        <v>0.18399408557434621</v>
      </c>
      <c r="BD1170" s="32">
        <f t="shared" si="435"/>
        <v>9.0354852537768929E-3</v>
      </c>
      <c r="BE1170" s="32">
        <f t="shared" si="436"/>
        <v>4.4149340549739504E-3</v>
      </c>
      <c r="BF1170" s="35">
        <f t="shared" si="437"/>
        <v>0.98654958069124921</v>
      </c>
      <c r="BG1170" s="33">
        <f t="shared" si="438"/>
        <v>1.640095089210734E-2</v>
      </c>
      <c r="BH1170" s="36">
        <f t="shared" si="439"/>
        <v>0.98359904910789264</v>
      </c>
      <c r="BI1170" s="33">
        <f t="shared" si="440"/>
        <v>0</v>
      </c>
      <c r="BJ1170" s="63">
        <v>0</v>
      </c>
      <c r="BK1170" s="63">
        <v>0.22</v>
      </c>
      <c r="BL1170" s="63">
        <v>0</v>
      </c>
      <c r="BM1170" s="63">
        <v>0</v>
      </c>
      <c r="BN1170" s="63">
        <v>0</v>
      </c>
      <c r="BO1170" s="63">
        <v>45.8</v>
      </c>
      <c r="BP1170" s="63">
        <v>0</v>
      </c>
      <c r="BQ1170" s="63">
        <v>0</v>
      </c>
      <c r="BR1170" s="63">
        <v>0</v>
      </c>
      <c r="BS1170" s="63">
        <v>0</v>
      </c>
      <c r="BT1170" s="63">
        <v>0</v>
      </c>
      <c r="BU1170" s="63">
        <v>0</v>
      </c>
      <c r="BV1170" s="63">
        <v>0</v>
      </c>
      <c r="BW1170" s="63">
        <v>0</v>
      </c>
      <c r="BX1170" s="63"/>
      <c r="BY1170" s="63"/>
      <c r="BZ1170" s="63"/>
      <c r="CA1170" s="63"/>
      <c r="CB1170" s="63"/>
      <c r="CC1170" s="63"/>
      <c r="CD1170" s="63"/>
      <c r="CE1170" s="63"/>
      <c r="CF1170" s="63"/>
      <c r="CG1170" s="63"/>
      <c r="CH1170" s="63"/>
      <c r="CI1170" s="63"/>
      <c r="CJ1170" s="63"/>
      <c r="CK1170" s="63"/>
      <c r="CL1170" s="63"/>
      <c r="CM1170" s="63"/>
      <c r="CN1170" s="63">
        <v>20050525</v>
      </c>
      <c r="CO1170" s="63" t="s">
        <v>3993</v>
      </c>
      <c r="CP1170" s="66"/>
      <c r="CQ1170" s="64">
        <v>38518</v>
      </c>
      <c r="CR1170" s="78" t="s">
        <v>2038</v>
      </c>
      <c r="CS1170" s="78" t="s">
        <v>6954</v>
      </c>
    </row>
    <row r="1171" spans="1:97">
      <c r="A1171" s="20" t="s">
        <v>3591</v>
      </c>
      <c r="B1171" s="16" t="s">
        <v>447</v>
      </c>
      <c r="D1171" s="21" t="s">
        <v>3782</v>
      </c>
      <c r="E1171" s="21" t="s">
        <v>2393</v>
      </c>
      <c r="F1171" s="4" t="s">
        <v>3681</v>
      </c>
      <c r="G1171" s="47" t="s">
        <v>3595</v>
      </c>
      <c r="H1171" s="47">
        <v>8</v>
      </c>
      <c r="I1171" s="47">
        <v>14</v>
      </c>
      <c r="J1171" s="47">
        <v>92</v>
      </c>
      <c r="K1171" s="23">
        <v>41.193750000000001</v>
      </c>
      <c r="L1171" s="23">
        <v>-107.78077999999999</v>
      </c>
      <c r="M1171" s="61" t="s">
        <v>2767</v>
      </c>
      <c r="N1171" s="19" t="s">
        <v>5089</v>
      </c>
      <c r="P1171" s="19" t="s">
        <v>3796</v>
      </c>
      <c r="Z1171" s="48">
        <v>28622</v>
      </c>
      <c r="AA1171" s="19">
        <v>7.8</v>
      </c>
      <c r="AB1171" s="19" t="s">
        <v>3789</v>
      </c>
      <c r="AC1171" s="19">
        <v>188</v>
      </c>
      <c r="AD1171" s="19">
        <v>149</v>
      </c>
      <c r="AE1171" s="19">
        <v>3400</v>
      </c>
      <c r="AF1171" s="19">
        <v>11</v>
      </c>
      <c r="AH1171" s="19">
        <v>5036</v>
      </c>
      <c r="AI1171" s="19">
        <v>1815</v>
      </c>
      <c r="AJ1171" s="19">
        <v>0</v>
      </c>
      <c r="AK1171" s="19">
        <v>0</v>
      </c>
      <c r="AL1171" s="19">
        <v>0</v>
      </c>
      <c r="AM1171" s="19">
        <v>9679</v>
      </c>
      <c r="AN1171" s="49"/>
      <c r="AO1171" s="63" t="s">
        <v>3417</v>
      </c>
      <c r="AP1171" s="17">
        <f t="shared" si="425"/>
        <v>9.3811999999999998</v>
      </c>
      <c r="AQ1171" s="17">
        <f t="shared" si="426"/>
        <v>12.26121</v>
      </c>
      <c r="AR1171" s="17">
        <f t="shared" si="422"/>
        <v>147.89999999999998</v>
      </c>
      <c r="AS1171" s="17">
        <f t="shared" si="420"/>
        <v>0.28137999999999996</v>
      </c>
      <c r="AT1171" s="17">
        <f t="shared" si="427"/>
        <v>169.82378999999997</v>
      </c>
      <c r="AU1171" s="5">
        <f t="shared" si="428"/>
        <v>142.06556</v>
      </c>
      <c r="AV1171" s="5">
        <f t="shared" si="429"/>
        <v>29.747849999999996</v>
      </c>
      <c r="AW1171" s="5">
        <f t="shared" si="441"/>
        <v>0</v>
      </c>
      <c r="AX1171" s="5">
        <f t="shared" si="442"/>
        <v>0</v>
      </c>
      <c r="AY1171" s="5">
        <f t="shared" si="430"/>
        <v>0</v>
      </c>
      <c r="AZ1171" s="5">
        <f t="shared" si="431"/>
        <v>171.81341</v>
      </c>
      <c r="BA1171" s="7">
        <f t="shared" si="432"/>
        <v>-5.8237803143218322E-3</v>
      </c>
      <c r="BB1171" s="62">
        <f t="shared" si="433"/>
        <v>10599</v>
      </c>
      <c r="BC1171" s="6">
        <f t="shared" si="434"/>
        <v>4.5369365815169149E-2</v>
      </c>
      <c r="BD1171" s="32">
        <f t="shared" si="435"/>
        <v>5.5240788113373289E-2</v>
      </c>
      <c r="BE1171" s="32">
        <f t="shared" si="436"/>
        <v>7.2199601716579298E-2</v>
      </c>
      <c r="BF1171" s="35">
        <f t="shared" si="437"/>
        <v>0.87255961017004746</v>
      </c>
      <c r="BG1171" s="36">
        <f t="shared" si="438"/>
        <v>0.82685955653868926</v>
      </c>
      <c r="BH1171" s="33">
        <f t="shared" si="439"/>
        <v>0.17314044346131072</v>
      </c>
      <c r="BI1171" s="33">
        <f t="shared" si="440"/>
        <v>0</v>
      </c>
      <c r="BJ1171" s="19">
        <v>0</v>
      </c>
      <c r="BK1171" s="19">
        <v>0</v>
      </c>
      <c r="BL1171" s="19">
        <v>0</v>
      </c>
      <c r="BM1171" s="19">
        <v>0</v>
      </c>
      <c r="BN1171" s="19">
        <v>0</v>
      </c>
      <c r="BO1171" s="31"/>
      <c r="BP1171" s="19">
        <v>0</v>
      </c>
      <c r="BQ1171" s="19">
        <v>0</v>
      </c>
      <c r="BR1171" s="19">
        <v>0</v>
      </c>
      <c r="BS1171" s="19">
        <v>0</v>
      </c>
      <c r="BT1171" s="19">
        <v>0</v>
      </c>
      <c r="BU1171" s="19">
        <v>0</v>
      </c>
      <c r="BV1171" s="19">
        <v>0</v>
      </c>
      <c r="BW1171" s="19">
        <v>0</v>
      </c>
      <c r="BX1171" s="19"/>
      <c r="BY1171" s="19"/>
      <c r="BZ1171" s="19"/>
      <c r="CA1171" s="19"/>
      <c r="CB1171" s="19"/>
      <c r="CC1171" s="19"/>
      <c r="CD1171" s="19"/>
      <c r="CE1171" s="19"/>
      <c r="CF1171" s="19"/>
      <c r="CG1171" s="19"/>
      <c r="CH1171" s="19"/>
      <c r="CI1171" s="19"/>
      <c r="CJ1171" s="19"/>
      <c r="CK1171" s="19"/>
      <c r="CL1171" s="19"/>
      <c r="CM1171" s="63" t="s">
        <v>3600</v>
      </c>
      <c r="CN1171" s="63">
        <v>19780512</v>
      </c>
      <c r="CO1171" s="63"/>
      <c r="CP1171" s="66"/>
      <c r="CQ1171" s="63"/>
      <c r="CR1171" s="78" t="s">
        <v>2039</v>
      </c>
      <c r="CS1171" s="78" t="s">
        <v>6954</v>
      </c>
    </row>
    <row r="1172" spans="1:97">
      <c r="A1172" s="20" t="s">
        <v>3591</v>
      </c>
      <c r="B1172" s="16" t="s">
        <v>6613</v>
      </c>
      <c r="D1172" s="21" t="s">
        <v>3782</v>
      </c>
      <c r="E1172" s="21" t="s">
        <v>2393</v>
      </c>
      <c r="F1172" s="4" t="s">
        <v>3681</v>
      </c>
      <c r="G1172" s="47" t="s">
        <v>1578</v>
      </c>
      <c r="H1172" s="47">
        <v>29</v>
      </c>
      <c r="I1172" s="47">
        <v>14</v>
      </c>
      <c r="J1172" s="47">
        <v>92</v>
      </c>
      <c r="K1172" s="23">
        <v>41.159305000000003</v>
      </c>
      <c r="L1172" s="23">
        <v>-107.768097</v>
      </c>
      <c r="M1172" s="61" t="s">
        <v>2790</v>
      </c>
      <c r="N1172" s="19" t="s">
        <v>1579</v>
      </c>
      <c r="P1172" s="19" t="s">
        <v>3796</v>
      </c>
      <c r="Z1172" s="48">
        <v>30018</v>
      </c>
      <c r="AA1172" s="19">
        <v>7.39</v>
      </c>
      <c r="AB1172" s="19" t="s">
        <v>3789</v>
      </c>
      <c r="AC1172" s="19">
        <v>276.69</v>
      </c>
      <c r="AD1172" s="19">
        <v>75.33</v>
      </c>
      <c r="AE1172" s="19">
        <v>3274.78</v>
      </c>
      <c r="AF1172" s="19">
        <v>76</v>
      </c>
      <c r="AH1172" s="19">
        <v>4750</v>
      </c>
      <c r="AI1172" s="19">
        <v>1159</v>
      </c>
      <c r="AJ1172" s="19">
        <v>0</v>
      </c>
      <c r="AK1172" s="19">
        <v>0</v>
      </c>
      <c r="AL1172" s="19">
        <v>550</v>
      </c>
      <c r="AM1172" s="19">
        <v>10161.799999999999</v>
      </c>
      <c r="AN1172" s="49"/>
      <c r="AO1172" s="63" t="s">
        <v>3417</v>
      </c>
      <c r="AP1172" s="17">
        <f t="shared" si="425"/>
        <v>13.806831000000001</v>
      </c>
      <c r="AQ1172" s="17">
        <f t="shared" si="426"/>
        <v>6.1989057000000001</v>
      </c>
      <c r="AR1172" s="17">
        <f t="shared" si="422"/>
        <v>142.45293000000001</v>
      </c>
      <c r="AS1172" s="17">
        <f t="shared" si="420"/>
        <v>1.9440799999999998</v>
      </c>
      <c r="AT1172" s="17">
        <f t="shared" si="427"/>
        <v>164.40274670000002</v>
      </c>
      <c r="AU1172" s="5">
        <f t="shared" si="428"/>
        <v>133.9975</v>
      </c>
      <c r="AV1172" s="5">
        <f t="shared" si="429"/>
        <v>18.996009999999998</v>
      </c>
      <c r="AW1172" s="5">
        <f t="shared" si="441"/>
        <v>0</v>
      </c>
      <c r="AX1172" s="5">
        <f t="shared" si="442"/>
        <v>0</v>
      </c>
      <c r="AY1172" s="5">
        <f t="shared" si="430"/>
        <v>11.451000000000001</v>
      </c>
      <c r="AZ1172" s="5">
        <f t="shared" si="431"/>
        <v>164.44451000000001</v>
      </c>
      <c r="BA1172" s="7">
        <f t="shared" si="432"/>
        <v>-1.2699908285409545E-4</v>
      </c>
      <c r="BB1172" s="62">
        <f t="shared" si="433"/>
        <v>10161.799999999999</v>
      </c>
      <c r="BC1172" s="6">
        <f t="shared" si="434"/>
        <v>0</v>
      </c>
      <c r="BD1172" s="32">
        <f t="shared" si="435"/>
        <v>8.3981753815795576E-2</v>
      </c>
      <c r="BE1172" s="32">
        <f t="shared" si="436"/>
        <v>3.770560908761264E-2</v>
      </c>
      <c r="BF1172" s="35">
        <f t="shared" si="437"/>
        <v>0.8783126370965918</v>
      </c>
      <c r="BG1172" s="36">
        <f t="shared" si="438"/>
        <v>0.81484933732357501</v>
      </c>
      <c r="BH1172" s="33">
        <f t="shared" si="439"/>
        <v>0.11551623097663763</v>
      </c>
      <c r="BI1172" s="33">
        <f t="shared" si="440"/>
        <v>6.9634431699787364E-2</v>
      </c>
      <c r="BJ1172" s="19">
        <v>0</v>
      </c>
      <c r="BK1172" s="19">
        <v>0</v>
      </c>
      <c r="BL1172" s="19">
        <v>0</v>
      </c>
      <c r="BM1172" s="19">
        <v>0</v>
      </c>
      <c r="BN1172" s="19">
        <v>0</v>
      </c>
      <c r="BO1172" s="31"/>
      <c r="BP1172" s="19">
        <v>0</v>
      </c>
      <c r="BQ1172" s="19">
        <v>0</v>
      </c>
      <c r="BR1172" s="19">
        <v>0</v>
      </c>
      <c r="BS1172" s="19">
        <v>0</v>
      </c>
      <c r="BT1172" s="19">
        <v>0</v>
      </c>
      <c r="BU1172" s="19">
        <v>0</v>
      </c>
      <c r="BV1172" s="19">
        <v>0</v>
      </c>
      <c r="BW1172" s="19">
        <v>0</v>
      </c>
      <c r="BX1172" s="19"/>
      <c r="BY1172" s="19"/>
      <c r="BZ1172" s="19"/>
      <c r="CA1172" s="19"/>
      <c r="CB1172" s="19"/>
      <c r="CC1172" s="19"/>
      <c r="CD1172" s="19"/>
      <c r="CE1172" s="19"/>
      <c r="CF1172" s="19"/>
      <c r="CG1172" s="19"/>
      <c r="CH1172" s="19"/>
      <c r="CI1172" s="19"/>
      <c r="CJ1172" s="19"/>
      <c r="CK1172" s="19"/>
      <c r="CL1172" s="19"/>
      <c r="CM1172" s="39"/>
      <c r="CN1172" s="63">
        <v>19820308</v>
      </c>
      <c r="CO1172" s="63"/>
      <c r="CP1172" s="66"/>
      <c r="CQ1172" s="63"/>
      <c r="CR1172" s="78" t="s">
        <v>2039</v>
      </c>
      <c r="CS1172" s="78" t="s">
        <v>6954</v>
      </c>
    </row>
    <row r="1173" spans="1:97">
      <c r="A1173" s="20" t="s">
        <v>3591</v>
      </c>
      <c r="B1173" s="16" t="s">
        <v>6614</v>
      </c>
      <c r="D1173" s="21" t="s">
        <v>3782</v>
      </c>
      <c r="E1173" s="21" t="s">
        <v>2393</v>
      </c>
      <c r="F1173" s="4" t="s">
        <v>3681</v>
      </c>
      <c r="G1173" s="47" t="s">
        <v>3609</v>
      </c>
      <c r="H1173" s="47">
        <v>12</v>
      </c>
      <c r="I1173" s="47">
        <v>14</v>
      </c>
      <c r="J1173" s="47">
        <v>93</v>
      </c>
      <c r="K1173" s="23">
        <v>41.201402000000002</v>
      </c>
      <c r="L1173" s="23">
        <v>-107.80900099999999</v>
      </c>
      <c r="M1173" s="61" t="s">
        <v>2772</v>
      </c>
      <c r="N1173" s="19" t="s">
        <v>275</v>
      </c>
      <c r="P1173" s="19" t="s">
        <v>3796</v>
      </c>
      <c r="Z1173" s="48">
        <v>28653</v>
      </c>
      <c r="AA1173" s="19">
        <v>7.1</v>
      </c>
      <c r="AB1173" s="19" t="s">
        <v>3789</v>
      </c>
      <c r="AC1173" s="19">
        <v>95</v>
      </c>
      <c r="AD1173" s="19">
        <v>31</v>
      </c>
      <c r="AE1173" s="19">
        <v>3560</v>
      </c>
      <c r="AF1173" s="19">
        <v>170</v>
      </c>
      <c r="AH1173" s="19">
        <v>4741</v>
      </c>
      <c r="AI1173" s="19">
        <v>1845</v>
      </c>
      <c r="AJ1173" s="19">
        <v>0</v>
      </c>
      <c r="AK1173" s="19">
        <v>0</v>
      </c>
      <c r="AL1173" s="19">
        <v>0</v>
      </c>
      <c r="AM1173" s="19">
        <v>9507</v>
      </c>
      <c r="AN1173" s="49"/>
      <c r="AO1173" s="63" t="s">
        <v>3417</v>
      </c>
      <c r="AP1173" s="17">
        <f t="shared" si="425"/>
        <v>4.7404999999999999</v>
      </c>
      <c r="AQ1173" s="17">
        <f t="shared" si="426"/>
        <v>2.5509900000000001</v>
      </c>
      <c r="AR1173" s="17">
        <f t="shared" si="422"/>
        <v>154.85999999999999</v>
      </c>
      <c r="AS1173" s="17">
        <f t="shared" si="420"/>
        <v>4.3485999999999994</v>
      </c>
      <c r="AT1173" s="17">
        <f t="shared" si="427"/>
        <v>166.50009</v>
      </c>
      <c r="AU1173" s="5">
        <f t="shared" si="428"/>
        <v>133.74360999999999</v>
      </c>
      <c r="AV1173" s="5">
        <f t="shared" si="429"/>
        <v>30.239549999999998</v>
      </c>
      <c r="AW1173" s="5">
        <f t="shared" si="441"/>
        <v>0</v>
      </c>
      <c r="AX1173" s="5">
        <f t="shared" si="442"/>
        <v>0</v>
      </c>
      <c r="AY1173" s="5">
        <f t="shared" si="430"/>
        <v>0</v>
      </c>
      <c r="AZ1173" s="5">
        <f t="shared" si="431"/>
        <v>163.98316</v>
      </c>
      <c r="BA1173" s="7">
        <f t="shared" si="432"/>
        <v>7.6159079166644664E-3</v>
      </c>
      <c r="BB1173" s="62">
        <f t="shared" si="433"/>
        <v>10442</v>
      </c>
      <c r="BC1173" s="6">
        <f t="shared" si="434"/>
        <v>4.6869517269036043E-2</v>
      </c>
      <c r="BD1173" s="32">
        <f t="shared" si="435"/>
        <v>2.8471456081495213E-2</v>
      </c>
      <c r="BE1173" s="32">
        <f t="shared" si="436"/>
        <v>1.5321252979502894E-2</v>
      </c>
      <c r="BF1173" s="35">
        <f t="shared" si="437"/>
        <v>0.95620729093900181</v>
      </c>
      <c r="BG1173" s="36">
        <f t="shared" si="438"/>
        <v>0.81559356460748766</v>
      </c>
      <c r="BH1173" s="33">
        <f t="shared" si="439"/>
        <v>0.18440643539251225</v>
      </c>
      <c r="BI1173" s="33">
        <f t="shared" si="440"/>
        <v>0</v>
      </c>
      <c r="BJ1173" s="19">
        <v>0</v>
      </c>
      <c r="BK1173" s="19">
        <v>0</v>
      </c>
      <c r="BL1173" s="19">
        <v>0</v>
      </c>
      <c r="BM1173" s="19">
        <v>0</v>
      </c>
      <c r="BN1173" s="19">
        <v>0</v>
      </c>
      <c r="BO1173" s="31"/>
      <c r="BP1173" s="19">
        <v>0</v>
      </c>
      <c r="BQ1173" s="19">
        <v>0</v>
      </c>
      <c r="BR1173" s="19">
        <v>0</v>
      </c>
      <c r="BS1173" s="19">
        <v>0</v>
      </c>
      <c r="BT1173" s="19">
        <v>0</v>
      </c>
      <c r="BU1173" s="19">
        <v>0</v>
      </c>
      <c r="BV1173" s="19">
        <v>0</v>
      </c>
      <c r="BW1173" s="19">
        <v>0</v>
      </c>
      <c r="BX1173" s="19"/>
      <c r="BY1173" s="19"/>
      <c r="BZ1173" s="19"/>
      <c r="CA1173" s="19"/>
      <c r="CB1173" s="19"/>
      <c r="CC1173" s="19"/>
      <c r="CD1173" s="19"/>
      <c r="CE1173" s="19"/>
      <c r="CF1173" s="19"/>
      <c r="CG1173" s="19"/>
      <c r="CH1173" s="19"/>
      <c r="CI1173" s="19"/>
      <c r="CJ1173" s="19"/>
      <c r="CK1173" s="19"/>
      <c r="CL1173" s="19"/>
      <c r="CM1173" s="63" t="s">
        <v>3600</v>
      </c>
      <c r="CN1173" s="63">
        <v>19780612</v>
      </c>
      <c r="CO1173" s="63"/>
      <c r="CP1173" s="66"/>
      <c r="CQ1173" s="63"/>
      <c r="CR1173" s="78" t="s">
        <v>2039</v>
      </c>
      <c r="CS1173" s="78" t="s">
        <v>6954</v>
      </c>
    </row>
    <row r="1174" spans="1:97">
      <c r="A1174" s="20" t="s">
        <v>3591</v>
      </c>
      <c r="B1174" s="16" t="s">
        <v>6615</v>
      </c>
      <c r="D1174" s="21" t="s">
        <v>3782</v>
      </c>
      <c r="E1174" s="21" t="s">
        <v>2393</v>
      </c>
      <c r="F1174" s="4" t="s">
        <v>3681</v>
      </c>
      <c r="G1174" s="47" t="s">
        <v>274</v>
      </c>
      <c r="H1174" s="47">
        <v>18</v>
      </c>
      <c r="I1174" s="47">
        <v>15</v>
      </c>
      <c r="J1174" s="47">
        <v>92</v>
      </c>
      <c r="K1174" s="23">
        <v>41.269852999999998</v>
      </c>
      <c r="L1174" s="23">
        <v>-107.79523</v>
      </c>
      <c r="M1174" s="61" t="s">
        <v>2768</v>
      </c>
      <c r="N1174" s="31" t="s">
        <v>3675</v>
      </c>
      <c r="P1174" s="19" t="s">
        <v>3796</v>
      </c>
      <c r="Z1174" s="48">
        <v>28622</v>
      </c>
      <c r="AA1174" s="19">
        <v>6.7</v>
      </c>
      <c r="AB1174" s="19" t="s">
        <v>3789</v>
      </c>
      <c r="AC1174" s="19">
        <v>2027</v>
      </c>
      <c r="AD1174" s="19">
        <v>240</v>
      </c>
      <c r="AE1174" s="19">
        <v>6150</v>
      </c>
      <c r="AF1174" s="19">
        <v>250</v>
      </c>
      <c r="AH1174" s="19">
        <v>13363</v>
      </c>
      <c r="AI1174" s="19">
        <v>671</v>
      </c>
      <c r="AJ1174" s="19">
        <v>0</v>
      </c>
      <c r="AK1174" s="19">
        <v>0</v>
      </c>
      <c r="AL1174" s="19">
        <v>0</v>
      </c>
      <c r="AM1174" s="19">
        <v>22386</v>
      </c>
      <c r="AN1174" s="49"/>
      <c r="AO1174" s="63" t="s">
        <v>3417</v>
      </c>
      <c r="AP1174" s="17">
        <f t="shared" si="425"/>
        <v>101.1473</v>
      </c>
      <c r="AQ1174" s="17">
        <f t="shared" si="426"/>
        <v>19.749600000000001</v>
      </c>
      <c r="AR1174" s="17">
        <f t="shared" si="422"/>
        <v>267.52499999999998</v>
      </c>
      <c r="AS1174" s="17">
        <f t="shared" si="420"/>
        <v>6.3949999999999996</v>
      </c>
      <c r="AT1174" s="17">
        <f t="shared" si="427"/>
        <v>394.81689999999998</v>
      </c>
      <c r="AU1174" s="5">
        <f t="shared" si="428"/>
        <v>376.97022999999996</v>
      </c>
      <c r="AV1174" s="5">
        <f t="shared" si="429"/>
        <v>10.997689999999999</v>
      </c>
      <c r="AW1174" s="5">
        <f t="shared" si="441"/>
        <v>0</v>
      </c>
      <c r="AX1174" s="5">
        <f t="shared" si="442"/>
        <v>0</v>
      </c>
      <c r="AY1174" s="5">
        <f t="shared" si="430"/>
        <v>0</v>
      </c>
      <c r="AZ1174" s="5">
        <f t="shared" si="431"/>
        <v>387.96791999999994</v>
      </c>
      <c r="BA1174" s="7">
        <f t="shared" si="432"/>
        <v>8.74950538770034E-3</v>
      </c>
      <c r="BB1174" s="62">
        <f t="shared" si="433"/>
        <v>22701</v>
      </c>
      <c r="BC1174" s="6">
        <f t="shared" si="434"/>
        <v>6.9864927806241265E-3</v>
      </c>
      <c r="BD1174" s="32">
        <f t="shared" si="435"/>
        <v>0.25618786835112684</v>
      </c>
      <c r="BE1174" s="32">
        <f t="shared" si="436"/>
        <v>5.002217483598094E-2</v>
      </c>
      <c r="BF1174" s="45">
        <f t="shared" si="437"/>
        <v>0.69378995681289224</v>
      </c>
      <c r="BG1174" s="36">
        <f t="shared" si="438"/>
        <v>0.97165309441048642</v>
      </c>
      <c r="BH1174" s="33">
        <f t="shared" si="439"/>
        <v>2.834690558951369E-2</v>
      </c>
      <c r="BI1174" s="33">
        <f t="shared" si="440"/>
        <v>0</v>
      </c>
      <c r="BJ1174" s="19">
        <v>0</v>
      </c>
      <c r="BK1174" s="19">
        <v>0</v>
      </c>
      <c r="BL1174" s="19">
        <v>0</v>
      </c>
      <c r="BM1174" s="19">
        <v>0</v>
      </c>
      <c r="BN1174" s="19">
        <v>0</v>
      </c>
      <c r="BO1174" s="31"/>
      <c r="BP1174" s="19">
        <v>0</v>
      </c>
      <c r="BQ1174" s="19">
        <v>0</v>
      </c>
      <c r="BR1174" s="19">
        <v>0</v>
      </c>
      <c r="BS1174" s="19">
        <v>0</v>
      </c>
      <c r="BT1174" s="19">
        <v>0</v>
      </c>
      <c r="BU1174" s="19">
        <v>0</v>
      </c>
      <c r="BV1174" s="19">
        <v>0</v>
      </c>
      <c r="BW1174" s="19">
        <v>0</v>
      </c>
      <c r="BX1174" s="19"/>
      <c r="BY1174" s="19"/>
      <c r="BZ1174" s="19"/>
      <c r="CA1174" s="19"/>
      <c r="CB1174" s="19"/>
      <c r="CC1174" s="19"/>
      <c r="CD1174" s="19"/>
      <c r="CE1174" s="19"/>
      <c r="CF1174" s="19"/>
      <c r="CG1174" s="19"/>
      <c r="CH1174" s="19"/>
      <c r="CI1174" s="19"/>
      <c r="CJ1174" s="19"/>
      <c r="CK1174" s="19"/>
      <c r="CL1174" s="19"/>
      <c r="CN1174" s="63">
        <v>19780512</v>
      </c>
      <c r="CO1174" s="63"/>
      <c r="CP1174" s="66"/>
      <c r="CQ1174" s="63"/>
      <c r="CR1174" s="78" t="s">
        <v>2039</v>
      </c>
      <c r="CS1174" s="78" t="s">
        <v>6954</v>
      </c>
    </row>
    <row r="1175" spans="1:97">
      <c r="A1175" s="20" t="s">
        <v>3591</v>
      </c>
      <c r="B1175" s="16" t="s">
        <v>6616</v>
      </c>
      <c r="D1175" s="21" t="s">
        <v>3782</v>
      </c>
      <c r="E1175" s="21" t="s">
        <v>2393</v>
      </c>
      <c r="F1175" s="4" t="s">
        <v>3681</v>
      </c>
      <c r="G1175" s="47" t="s">
        <v>3599</v>
      </c>
      <c r="H1175" s="47">
        <v>21</v>
      </c>
      <c r="I1175" s="47">
        <v>15</v>
      </c>
      <c r="J1175" s="47">
        <v>92</v>
      </c>
      <c r="K1175" s="23">
        <v>41.255609999999997</v>
      </c>
      <c r="L1175" s="23">
        <v>-107.75686</v>
      </c>
      <c r="M1175" s="61" t="s">
        <v>2771</v>
      </c>
      <c r="N1175" s="63" t="s">
        <v>1089</v>
      </c>
      <c r="P1175" s="19" t="s">
        <v>3796</v>
      </c>
      <c r="Z1175" s="48">
        <v>28622</v>
      </c>
      <c r="AA1175" s="19">
        <v>6.7</v>
      </c>
      <c r="AB1175" s="19" t="s">
        <v>3789</v>
      </c>
      <c r="AC1175" s="19">
        <v>2406</v>
      </c>
      <c r="AD1175" s="19">
        <v>129</v>
      </c>
      <c r="AE1175" s="19">
        <v>8000</v>
      </c>
      <c r="AF1175" s="19">
        <v>4200</v>
      </c>
      <c r="AH1175" s="19">
        <v>19947</v>
      </c>
      <c r="AI1175" s="19">
        <v>1693</v>
      </c>
      <c r="AJ1175" s="19">
        <v>0</v>
      </c>
      <c r="AK1175" s="19">
        <v>0</v>
      </c>
      <c r="AL1175" s="19">
        <v>88</v>
      </c>
      <c r="AM1175" s="19">
        <v>35611</v>
      </c>
      <c r="AN1175" s="49"/>
      <c r="AO1175" s="63" t="s">
        <v>3417</v>
      </c>
      <c r="AP1175" s="17">
        <f t="shared" si="425"/>
        <v>120.0594</v>
      </c>
      <c r="AQ1175" s="17">
        <f t="shared" si="426"/>
        <v>10.615410000000001</v>
      </c>
      <c r="AR1175" s="17">
        <f t="shared" si="422"/>
        <v>348</v>
      </c>
      <c r="AS1175" s="17">
        <f t="shared" si="420"/>
        <v>107.43599999999999</v>
      </c>
      <c r="AT1175" s="17">
        <f t="shared" si="427"/>
        <v>586.11081000000001</v>
      </c>
      <c r="AU1175" s="5">
        <f t="shared" si="428"/>
        <v>562.70487000000003</v>
      </c>
      <c r="AV1175" s="5">
        <f t="shared" si="429"/>
        <v>27.748269999999998</v>
      </c>
      <c r="AW1175" s="5">
        <f t="shared" si="441"/>
        <v>0</v>
      </c>
      <c r="AX1175" s="5">
        <f t="shared" si="442"/>
        <v>0</v>
      </c>
      <c r="AY1175" s="5">
        <f t="shared" si="430"/>
        <v>1.8321600000000002</v>
      </c>
      <c r="AZ1175" s="5">
        <f t="shared" si="431"/>
        <v>592.28530000000012</v>
      </c>
      <c r="BA1175" s="7">
        <f t="shared" si="432"/>
        <v>-5.239740650535671E-3</v>
      </c>
      <c r="BB1175" s="62">
        <f t="shared" si="433"/>
        <v>36463</v>
      </c>
      <c r="BC1175" s="6">
        <f t="shared" si="434"/>
        <v>1.1821183783333796E-2</v>
      </c>
      <c r="BD1175" s="32">
        <f t="shared" si="435"/>
        <v>0.20484078770019615</v>
      </c>
      <c r="BE1175" s="32">
        <f t="shared" si="436"/>
        <v>1.8111609304731983E-2</v>
      </c>
      <c r="BF1175" s="35">
        <f t="shared" si="437"/>
        <v>0.77704760299507181</v>
      </c>
      <c r="BG1175" s="36">
        <f t="shared" si="438"/>
        <v>0.95005712618564042</v>
      </c>
      <c r="BH1175" s="33">
        <f t="shared" si="439"/>
        <v>4.6849499725892224E-2</v>
      </c>
      <c r="BI1175" s="33">
        <f t="shared" si="440"/>
        <v>3.0933740884671623E-3</v>
      </c>
      <c r="BJ1175" s="19">
        <v>0</v>
      </c>
      <c r="BK1175" s="19">
        <v>0</v>
      </c>
      <c r="BL1175" s="19">
        <v>0</v>
      </c>
      <c r="BM1175" s="19">
        <v>0</v>
      </c>
      <c r="BN1175" s="19">
        <v>0</v>
      </c>
      <c r="BO1175" s="31"/>
      <c r="BP1175" s="19">
        <v>0</v>
      </c>
      <c r="BQ1175" s="19">
        <v>0</v>
      </c>
      <c r="BR1175" s="19">
        <v>0</v>
      </c>
      <c r="BS1175" s="19">
        <v>0</v>
      </c>
      <c r="BT1175" s="19">
        <v>0</v>
      </c>
      <c r="BU1175" s="19">
        <v>0</v>
      </c>
      <c r="BV1175" s="19">
        <v>0</v>
      </c>
      <c r="BW1175" s="19">
        <v>0</v>
      </c>
      <c r="BX1175" s="19"/>
      <c r="BY1175" s="19"/>
      <c r="BZ1175" s="19"/>
      <c r="CA1175" s="19"/>
      <c r="CB1175" s="19"/>
      <c r="CC1175" s="19"/>
      <c r="CD1175" s="19"/>
      <c r="CE1175" s="19"/>
      <c r="CF1175" s="19"/>
      <c r="CG1175" s="19"/>
      <c r="CH1175" s="19"/>
      <c r="CI1175" s="19"/>
      <c r="CJ1175" s="19"/>
      <c r="CK1175" s="19"/>
      <c r="CL1175" s="19"/>
      <c r="CN1175" s="63">
        <v>19780512</v>
      </c>
      <c r="CO1175" s="63"/>
      <c r="CP1175" s="66"/>
      <c r="CQ1175" s="63"/>
      <c r="CR1175" s="78" t="s">
        <v>2039</v>
      </c>
      <c r="CS1175" s="78" t="s">
        <v>6954</v>
      </c>
    </row>
    <row r="1176" spans="1:97">
      <c r="A1176" s="63" t="s">
        <v>3591</v>
      </c>
      <c r="B1176" s="63" t="s">
        <v>3446</v>
      </c>
      <c r="C1176" s="63">
        <v>190</v>
      </c>
      <c r="D1176" s="19" t="s">
        <v>3782</v>
      </c>
      <c r="E1176" s="63" t="s">
        <v>2393</v>
      </c>
      <c r="F1176" s="63" t="s">
        <v>3681</v>
      </c>
      <c r="G1176" s="65" t="s">
        <v>3616</v>
      </c>
      <c r="H1176" s="65">
        <v>28</v>
      </c>
      <c r="I1176" s="65">
        <v>15</v>
      </c>
      <c r="J1176" s="65">
        <v>92</v>
      </c>
      <c r="K1176" s="23">
        <v>41.241050000000001</v>
      </c>
      <c r="L1176" s="23">
        <v>-107.75708</v>
      </c>
      <c r="M1176" s="61" t="s">
        <v>3447</v>
      </c>
      <c r="N1176" s="63" t="s">
        <v>1087</v>
      </c>
      <c r="O1176" s="63"/>
      <c r="P1176" s="63" t="s">
        <v>3796</v>
      </c>
      <c r="Q1176" s="63"/>
      <c r="R1176" s="63"/>
      <c r="S1176" s="55" t="str">
        <f>IF(U1176&gt;0,V1176-U1176,"")</f>
        <v/>
      </c>
      <c r="T1176" s="63"/>
      <c r="U1176" s="66"/>
      <c r="V1176" s="63"/>
      <c r="W1176" s="66"/>
      <c r="X1176" s="66"/>
      <c r="Y1176" s="63"/>
      <c r="Z1176" s="64">
        <v>28622</v>
      </c>
      <c r="AA1176" s="63">
        <v>7.4</v>
      </c>
      <c r="AB1176" s="63"/>
      <c r="AC1176" s="63">
        <v>27</v>
      </c>
      <c r="AD1176" s="63">
        <v>13</v>
      </c>
      <c r="AE1176" s="63">
        <v>3200</v>
      </c>
      <c r="AF1176" s="63">
        <v>45</v>
      </c>
      <c r="AG1176" s="63"/>
      <c r="AH1176" s="63">
        <v>2714</v>
      </c>
      <c r="AI1176" s="63">
        <v>2928</v>
      </c>
      <c r="AJ1176" s="63">
        <v>0</v>
      </c>
      <c r="AK1176" s="63">
        <v>0</v>
      </c>
      <c r="AL1176" s="63">
        <v>0</v>
      </c>
      <c r="AM1176" s="63">
        <v>7143</v>
      </c>
      <c r="AN1176" s="63"/>
      <c r="AO1176" s="63" t="s">
        <v>3448</v>
      </c>
      <c r="AP1176" s="17">
        <f t="shared" si="425"/>
        <v>1.3472999999999999</v>
      </c>
      <c r="AQ1176" s="17">
        <f t="shared" si="426"/>
        <v>1.0697700000000001</v>
      </c>
      <c r="AR1176" s="17">
        <f t="shared" si="422"/>
        <v>139.19999999999999</v>
      </c>
      <c r="AS1176" s="17">
        <f t="shared" si="420"/>
        <v>1.1511</v>
      </c>
      <c r="AT1176" s="17">
        <f t="shared" si="427"/>
        <v>142.76817</v>
      </c>
      <c r="AU1176" s="5">
        <f t="shared" si="428"/>
        <v>76.561939999999993</v>
      </c>
      <c r="AV1176" s="5">
        <f t="shared" si="429"/>
        <v>47.989919999999998</v>
      </c>
      <c r="AW1176" s="5">
        <f t="shared" si="441"/>
        <v>0</v>
      </c>
      <c r="AX1176" s="5">
        <f t="shared" si="442"/>
        <v>0</v>
      </c>
      <c r="AY1176" s="5">
        <f t="shared" si="430"/>
        <v>0</v>
      </c>
      <c r="AZ1176" s="5">
        <f t="shared" si="431"/>
        <v>124.55185999999999</v>
      </c>
      <c r="BA1176" s="7">
        <f t="shared" si="432"/>
        <v>6.8144201540004348E-2</v>
      </c>
      <c r="BB1176" s="62">
        <f t="shared" si="433"/>
        <v>8927</v>
      </c>
      <c r="BC1176" s="28">
        <f t="shared" si="434"/>
        <v>0.11101431238332296</v>
      </c>
      <c r="BD1176" s="32">
        <f t="shared" si="435"/>
        <v>9.4369774439218481E-3</v>
      </c>
      <c r="BE1176" s="32">
        <f t="shared" si="436"/>
        <v>7.4930567506748891E-3</v>
      </c>
      <c r="BF1176" s="35">
        <f t="shared" si="437"/>
        <v>0.98306996580540329</v>
      </c>
      <c r="BG1176" s="37">
        <f t="shared" si="438"/>
        <v>0.61469929072115015</v>
      </c>
      <c r="BH1176" s="33">
        <f t="shared" si="439"/>
        <v>0.3853007092788498</v>
      </c>
      <c r="BI1176" s="33">
        <f t="shared" si="440"/>
        <v>0</v>
      </c>
      <c r="BJ1176" s="63">
        <v>0</v>
      </c>
      <c r="BK1176" s="63">
        <v>0</v>
      </c>
      <c r="BL1176" s="63">
        <v>0</v>
      </c>
      <c r="BM1176" s="63">
        <v>0</v>
      </c>
      <c r="BN1176" s="63">
        <v>0</v>
      </c>
      <c r="BO1176" s="63"/>
      <c r="BP1176" s="63">
        <v>0</v>
      </c>
      <c r="BQ1176" s="63">
        <v>0</v>
      </c>
      <c r="BR1176" s="63">
        <v>0</v>
      </c>
      <c r="BS1176" s="63">
        <v>0</v>
      </c>
      <c r="BT1176" s="63">
        <v>0</v>
      </c>
      <c r="BU1176" s="63">
        <v>0</v>
      </c>
      <c r="BV1176" s="63">
        <v>0</v>
      </c>
      <c r="BW1176" s="63">
        <v>0</v>
      </c>
      <c r="BX1176" s="63"/>
      <c r="BY1176" s="63"/>
      <c r="BZ1176" s="63"/>
      <c r="CA1176" s="63"/>
      <c r="CB1176" s="63"/>
      <c r="CC1176" s="63"/>
      <c r="CD1176" s="63"/>
      <c r="CE1176" s="63"/>
      <c r="CF1176" s="63"/>
      <c r="CG1176" s="63"/>
      <c r="CH1176" s="63"/>
      <c r="CI1176" s="63"/>
      <c r="CJ1176" s="63"/>
      <c r="CK1176" s="63"/>
      <c r="CL1176" s="63"/>
      <c r="CM1176" s="63"/>
      <c r="CN1176" s="63">
        <v>19780512</v>
      </c>
      <c r="CO1176" s="63"/>
      <c r="CP1176" s="66"/>
      <c r="CQ1176" s="63"/>
      <c r="CR1176" s="78" t="s">
        <v>2039</v>
      </c>
      <c r="CS1176" s="78" t="s">
        <v>6954</v>
      </c>
    </row>
    <row r="1177" spans="1:97">
      <c r="A1177" s="63" t="s">
        <v>3591</v>
      </c>
      <c r="B1177" s="63" t="s">
        <v>3449</v>
      </c>
      <c r="C1177" s="63">
        <v>191</v>
      </c>
      <c r="D1177" s="19" t="s">
        <v>3782</v>
      </c>
      <c r="E1177" s="63" t="s">
        <v>2393</v>
      </c>
      <c r="F1177" s="63" t="s">
        <v>3681</v>
      </c>
      <c r="G1177" s="65" t="s">
        <v>3598</v>
      </c>
      <c r="H1177" s="65">
        <v>13</v>
      </c>
      <c r="I1177" s="65">
        <v>15</v>
      </c>
      <c r="J1177" s="65">
        <v>93</v>
      </c>
      <c r="K1177" s="23">
        <v>41.27008</v>
      </c>
      <c r="L1177" s="23">
        <v>-107.80885000000001</v>
      </c>
      <c r="M1177" s="61" t="s">
        <v>3450</v>
      </c>
      <c r="N1177" s="63" t="s">
        <v>1088</v>
      </c>
      <c r="O1177" s="63"/>
      <c r="P1177" s="63" t="s">
        <v>3796</v>
      </c>
      <c r="Q1177" s="63"/>
      <c r="R1177" s="63"/>
      <c r="S1177" s="55" t="str">
        <f>IF(U1177&gt;0,V1177-U1177,"")</f>
        <v/>
      </c>
      <c r="T1177" s="63"/>
      <c r="U1177" s="66"/>
      <c r="V1177" s="63"/>
      <c r="W1177" s="66"/>
      <c r="X1177" s="66"/>
      <c r="Y1177" s="63"/>
      <c r="Z1177" s="64">
        <v>28622</v>
      </c>
      <c r="AA1177" s="63">
        <v>7.3</v>
      </c>
      <c r="AB1177" s="63"/>
      <c r="AC1177" s="63">
        <v>60</v>
      </c>
      <c r="AD1177" s="63">
        <v>10</v>
      </c>
      <c r="AE1177" s="63">
        <v>2000</v>
      </c>
      <c r="AF1177" s="63">
        <v>52</v>
      </c>
      <c r="AG1177" s="63"/>
      <c r="AH1177" s="63">
        <v>1581</v>
      </c>
      <c r="AI1177" s="63">
        <v>3126</v>
      </c>
      <c r="AJ1177" s="63">
        <v>0</v>
      </c>
      <c r="AK1177" s="63">
        <v>0</v>
      </c>
      <c r="AL1177" s="63">
        <v>0</v>
      </c>
      <c r="AM1177" s="63">
        <v>5244</v>
      </c>
      <c r="AN1177" s="63"/>
      <c r="AO1177" s="63" t="s">
        <v>3448</v>
      </c>
      <c r="AP1177" s="17">
        <f t="shared" si="425"/>
        <v>2.9939999999999998</v>
      </c>
      <c r="AQ1177" s="17">
        <f t="shared" si="426"/>
        <v>0.82289999999999996</v>
      </c>
      <c r="AR1177" s="17">
        <f t="shared" si="422"/>
        <v>87</v>
      </c>
      <c r="AS1177" s="17">
        <f t="shared" si="420"/>
        <v>1.33016</v>
      </c>
      <c r="AT1177" s="17">
        <f t="shared" si="427"/>
        <v>92.14706000000001</v>
      </c>
      <c r="AU1177" s="5">
        <f t="shared" si="428"/>
        <v>44.600009999999997</v>
      </c>
      <c r="AV1177" s="5">
        <f t="shared" si="429"/>
        <v>51.235139999999994</v>
      </c>
      <c r="AW1177" s="5">
        <f t="shared" si="441"/>
        <v>0</v>
      </c>
      <c r="AX1177" s="5">
        <f t="shared" si="442"/>
        <v>0</v>
      </c>
      <c r="AY1177" s="5">
        <f t="shared" si="430"/>
        <v>0</v>
      </c>
      <c r="AZ1177" s="5">
        <f t="shared" si="431"/>
        <v>95.835149999999999</v>
      </c>
      <c r="BA1177" s="7">
        <f t="shared" si="432"/>
        <v>-1.9619356533791085E-2</v>
      </c>
      <c r="BB1177" s="62">
        <f t="shared" si="433"/>
        <v>6829</v>
      </c>
      <c r="BC1177" s="28">
        <f t="shared" si="434"/>
        <v>0.13128468483392694</v>
      </c>
      <c r="BD1177" s="32">
        <f t="shared" si="435"/>
        <v>3.2491541238537612E-2</v>
      </c>
      <c r="BE1177" s="32">
        <f t="shared" si="436"/>
        <v>8.9302903424156987E-3</v>
      </c>
      <c r="BF1177" s="35">
        <f t="shared" si="437"/>
        <v>0.95857816841904664</v>
      </c>
      <c r="BG1177" s="33">
        <f t="shared" si="438"/>
        <v>0.46538258666053112</v>
      </c>
      <c r="BH1177" s="37">
        <f t="shared" si="439"/>
        <v>0.53461741333946877</v>
      </c>
      <c r="BI1177" s="33">
        <f t="shared" si="440"/>
        <v>0</v>
      </c>
      <c r="BJ1177" s="63">
        <v>0</v>
      </c>
      <c r="BK1177" s="63">
        <v>0</v>
      </c>
      <c r="BL1177" s="63">
        <v>0</v>
      </c>
      <c r="BM1177" s="63">
        <v>0</v>
      </c>
      <c r="BN1177" s="63">
        <v>0</v>
      </c>
      <c r="BO1177" s="63"/>
      <c r="BP1177" s="63">
        <v>0</v>
      </c>
      <c r="BQ1177" s="63">
        <v>0</v>
      </c>
      <c r="BR1177" s="63">
        <v>0</v>
      </c>
      <c r="BS1177" s="63">
        <v>0</v>
      </c>
      <c r="BT1177" s="63">
        <v>0</v>
      </c>
      <c r="BU1177" s="63">
        <v>0</v>
      </c>
      <c r="BV1177" s="63">
        <v>0</v>
      </c>
      <c r="BW1177" s="63">
        <v>0</v>
      </c>
      <c r="BX1177" s="63"/>
      <c r="BY1177" s="63"/>
      <c r="BZ1177" s="63"/>
      <c r="CA1177" s="63"/>
      <c r="CB1177" s="63"/>
      <c r="CC1177" s="63"/>
      <c r="CD1177" s="63"/>
      <c r="CE1177" s="63"/>
      <c r="CF1177" s="63"/>
      <c r="CG1177" s="63"/>
      <c r="CH1177" s="63"/>
      <c r="CI1177" s="63"/>
      <c r="CJ1177" s="63"/>
      <c r="CK1177" s="63"/>
      <c r="CL1177" s="63"/>
      <c r="CM1177" s="63"/>
      <c r="CN1177" s="63">
        <v>19780512</v>
      </c>
      <c r="CO1177" s="63"/>
      <c r="CP1177" s="66"/>
      <c r="CQ1177" s="63"/>
      <c r="CR1177" s="78" t="s">
        <v>2039</v>
      </c>
      <c r="CS1177" s="78" t="s">
        <v>6954</v>
      </c>
    </row>
    <row r="1178" spans="1:97">
      <c r="A1178" s="20" t="s">
        <v>3590</v>
      </c>
      <c r="B1178" s="16" t="s">
        <v>391</v>
      </c>
      <c r="C1178" s="19">
        <v>49005484</v>
      </c>
      <c r="D1178" s="19" t="s">
        <v>3782</v>
      </c>
      <c r="E1178" s="19" t="s">
        <v>1707</v>
      </c>
      <c r="F1178" s="19" t="s">
        <v>2528</v>
      </c>
      <c r="G1178" s="47"/>
      <c r="H1178" s="47" t="s">
        <v>4981</v>
      </c>
      <c r="I1178" s="47" t="s">
        <v>5460</v>
      </c>
      <c r="J1178" s="47" t="s">
        <v>5476</v>
      </c>
      <c r="K1178" s="23">
        <v>41.307580000000002</v>
      </c>
      <c r="L1178" s="23">
        <v>-108.70466999999999</v>
      </c>
      <c r="M1178" s="61" t="s">
        <v>4448</v>
      </c>
      <c r="N1178" s="19" t="s">
        <v>4449</v>
      </c>
      <c r="P1178" s="19" t="s">
        <v>3796</v>
      </c>
      <c r="Q1178" s="55"/>
      <c r="R1178" s="55"/>
      <c r="S1178" s="55">
        <f>V1178-U1178</f>
        <v>88</v>
      </c>
      <c r="T1178" s="19"/>
      <c r="U1178" s="55">
        <v>6142</v>
      </c>
      <c r="V1178" s="55">
        <v>6230</v>
      </c>
      <c r="W1178" s="55">
        <v>6230</v>
      </c>
      <c r="X1178" s="55"/>
      <c r="Y1178" s="51" t="s">
        <v>3798</v>
      </c>
      <c r="AA1178" s="52">
        <v>7.5999999046325684</v>
      </c>
      <c r="AB1178" s="19" t="s">
        <v>3789</v>
      </c>
      <c r="AC1178" s="19">
        <v>773</v>
      </c>
      <c r="AD1178" s="19">
        <v>319</v>
      </c>
      <c r="AE1178" s="19">
        <v>29862</v>
      </c>
      <c r="AF1178" s="19">
        <v>-3</v>
      </c>
      <c r="AG1178" s="19">
        <v>-3</v>
      </c>
      <c r="AH1178" s="19">
        <v>43000</v>
      </c>
      <c r="AI1178" s="19">
        <v>817</v>
      </c>
      <c r="AJ1178" s="19"/>
      <c r="AK1178" s="19"/>
      <c r="AL1178" s="19">
        <v>6625</v>
      </c>
      <c r="AM1178" s="19">
        <v>80981</v>
      </c>
      <c r="AP1178" s="17">
        <f t="shared" si="425"/>
        <v>38.572699999999998</v>
      </c>
      <c r="AQ1178" s="17">
        <f t="shared" si="426"/>
        <v>26.250510000000002</v>
      </c>
      <c r="AR1178" s="17">
        <f t="shared" si="422"/>
        <v>1298.9969999999998</v>
      </c>
      <c r="AS1178" s="17">
        <f t="shared" si="420"/>
        <v>0</v>
      </c>
      <c r="AT1178" s="17">
        <f t="shared" si="427"/>
        <v>1363.8202099999999</v>
      </c>
      <c r="AU1178" s="5">
        <f t="shared" si="428"/>
        <v>1213.03</v>
      </c>
      <c r="AV1178" s="5">
        <f t="shared" si="429"/>
        <v>13.390629999999998</v>
      </c>
      <c r="AW1178" s="5"/>
      <c r="AX1178" s="5"/>
      <c r="AY1178" s="5">
        <f t="shared" si="430"/>
        <v>137.9325</v>
      </c>
      <c r="AZ1178" s="5">
        <f t="shared" si="431"/>
        <v>1364.35313</v>
      </c>
      <c r="BA1178" s="7">
        <f t="shared" si="432"/>
        <v>-1.9533949408071842E-4</v>
      </c>
      <c r="BB1178" s="62">
        <f t="shared" si="433"/>
        <v>81390</v>
      </c>
      <c r="BC1178" s="6">
        <f t="shared" si="434"/>
        <v>2.5189227140314466E-3</v>
      </c>
      <c r="BD1178" s="32">
        <f t="shared" si="435"/>
        <v>2.8282833556191399E-2</v>
      </c>
      <c r="BE1178" s="32">
        <f t="shared" si="436"/>
        <v>1.9247779001603155E-2</v>
      </c>
      <c r="BF1178" s="35">
        <f t="shared" si="437"/>
        <v>0.95246938744220544</v>
      </c>
      <c r="BG1178" s="36">
        <f t="shared" si="438"/>
        <v>0.88908800319166637</v>
      </c>
      <c r="BH1178" s="33">
        <f t="shared" si="439"/>
        <v>9.8146364790470328E-3</v>
      </c>
      <c r="BI1178" s="33">
        <f t="shared" si="440"/>
        <v>0.10109736032928661</v>
      </c>
      <c r="CM1178" s="51" t="s">
        <v>3798</v>
      </c>
      <c r="CR1178" s="78" t="s">
        <v>2039</v>
      </c>
      <c r="CS1178" s="78" t="s">
        <v>6954</v>
      </c>
    </row>
    <row r="1179" spans="1:97">
      <c r="A1179" s="63" t="s">
        <v>3591</v>
      </c>
      <c r="B1179" s="63" t="s">
        <v>3456</v>
      </c>
      <c r="C1179" s="63">
        <v>4164</v>
      </c>
      <c r="D1179" s="19" t="s">
        <v>3782</v>
      </c>
      <c r="E1179" s="63" t="s">
        <v>1707</v>
      </c>
      <c r="F1179" s="63" t="s">
        <v>7278</v>
      </c>
      <c r="G1179" s="65" t="s">
        <v>3599</v>
      </c>
      <c r="H1179" s="65">
        <v>31</v>
      </c>
      <c r="I1179" s="65">
        <v>15</v>
      </c>
      <c r="J1179" s="65">
        <v>101</v>
      </c>
      <c r="K1179" s="23">
        <v>41.23386</v>
      </c>
      <c r="L1179" s="23">
        <v>-108.829747</v>
      </c>
      <c r="M1179" s="61" t="s">
        <v>3457</v>
      </c>
      <c r="N1179" s="63" t="s">
        <v>3458</v>
      </c>
      <c r="O1179" s="63"/>
      <c r="P1179" s="63" t="s">
        <v>3796</v>
      </c>
      <c r="Q1179" s="63"/>
      <c r="R1179" s="63"/>
      <c r="S1179" s="55"/>
      <c r="T1179" s="63"/>
      <c r="U1179" s="66" t="s">
        <v>3459</v>
      </c>
      <c r="V1179" s="63"/>
      <c r="W1179" s="66">
        <v>2262</v>
      </c>
      <c r="X1179" s="66"/>
      <c r="Y1179" s="63"/>
      <c r="Z1179" s="64">
        <v>37946</v>
      </c>
      <c r="AA1179" s="63">
        <v>8.06</v>
      </c>
      <c r="AB1179" s="63"/>
      <c r="AC1179" s="63">
        <v>17</v>
      </c>
      <c r="AD1179" s="63">
        <v>1.8</v>
      </c>
      <c r="AE1179" s="63">
        <v>5441</v>
      </c>
      <c r="AF1179" s="63">
        <v>68</v>
      </c>
      <c r="AG1179" s="63"/>
      <c r="AH1179" s="63">
        <v>6598</v>
      </c>
      <c r="AI1179" s="63">
        <v>3596</v>
      </c>
      <c r="AJ1179" s="63"/>
      <c r="AK1179" s="63"/>
      <c r="AL1179" s="63">
        <v>16</v>
      </c>
      <c r="AM1179" s="63">
        <v>13605</v>
      </c>
      <c r="AN1179" s="63"/>
      <c r="AO1179" s="63" t="s">
        <v>3460</v>
      </c>
      <c r="AP1179" s="17">
        <f t="shared" si="425"/>
        <v>0.84830000000000005</v>
      </c>
      <c r="AQ1179" s="17">
        <f t="shared" si="426"/>
        <v>0.148122</v>
      </c>
      <c r="AR1179" s="17">
        <f t="shared" si="422"/>
        <v>236.68349999999998</v>
      </c>
      <c r="AS1179" s="17">
        <f t="shared" si="420"/>
        <v>1.7394399999999999</v>
      </c>
      <c r="AT1179" s="17">
        <f t="shared" si="427"/>
        <v>239.41936199999998</v>
      </c>
      <c r="AU1179" s="5">
        <f t="shared" si="428"/>
        <v>186.12958</v>
      </c>
      <c r="AV1179" s="5">
        <f t="shared" si="429"/>
        <v>58.938439999999993</v>
      </c>
      <c r="AW1179" s="5">
        <f t="shared" ref="AW1179:AW1192" si="443">IF(AJ1179&gt;0,AJ1179*0.03333,0)</f>
        <v>0</v>
      </c>
      <c r="AX1179" s="5">
        <f t="shared" ref="AX1179:AX1192" si="444">IF(AK1179&gt;0,AK1179*0.0588,0)</f>
        <v>0</v>
      </c>
      <c r="AY1179" s="5">
        <f t="shared" si="430"/>
        <v>0.33312000000000003</v>
      </c>
      <c r="AZ1179" s="5">
        <f t="shared" si="431"/>
        <v>245.40114</v>
      </c>
      <c r="BA1179" s="7">
        <f t="shared" si="432"/>
        <v>-1.2338129215500915E-2</v>
      </c>
      <c r="BB1179" s="62">
        <f t="shared" si="433"/>
        <v>15737.8</v>
      </c>
      <c r="BC1179" s="28">
        <f t="shared" si="434"/>
        <v>7.2685633272898273E-2</v>
      </c>
      <c r="BD1179" s="32">
        <f t="shared" si="435"/>
        <v>3.5431553777175305E-3</v>
      </c>
      <c r="BE1179" s="32">
        <f t="shared" si="436"/>
        <v>6.1867176807529889E-4</v>
      </c>
      <c r="BF1179" s="35">
        <f t="shared" si="437"/>
        <v>0.99583817285420717</v>
      </c>
      <c r="BG1179" s="36">
        <f t="shared" si="438"/>
        <v>0.75847072267064453</v>
      </c>
      <c r="BH1179" s="33">
        <f t="shared" si="439"/>
        <v>0.24017182642264823</v>
      </c>
      <c r="BI1179" s="33">
        <f t="shared" si="440"/>
        <v>1.3574509067072794E-3</v>
      </c>
      <c r="BJ1179" s="63"/>
      <c r="BK1179" s="63"/>
      <c r="BL1179" s="63"/>
      <c r="BM1179" s="63"/>
      <c r="BN1179" s="63"/>
      <c r="BO1179" s="63"/>
      <c r="BP1179" s="63"/>
      <c r="BQ1179" s="63"/>
      <c r="BR1179" s="63"/>
      <c r="BS1179" s="63">
        <v>6.1</v>
      </c>
      <c r="BT1179" s="63"/>
      <c r="BU1179" s="63"/>
      <c r="BV1179" s="63"/>
      <c r="BW1179" s="63"/>
      <c r="BX1179" s="63">
        <v>13.4</v>
      </c>
      <c r="BY1179" s="63">
        <v>0.5</v>
      </c>
      <c r="BZ1179" s="63"/>
      <c r="CA1179" s="63">
        <v>0.08</v>
      </c>
      <c r="CB1179" s="63"/>
      <c r="CC1179" s="63"/>
      <c r="CD1179" s="63"/>
      <c r="CE1179" s="63"/>
      <c r="CF1179" s="63"/>
      <c r="CG1179" s="63">
        <v>0.04</v>
      </c>
      <c r="CH1179" s="63"/>
      <c r="CI1179" s="63"/>
      <c r="CJ1179" s="63"/>
      <c r="CK1179" s="63"/>
      <c r="CL1179" s="63"/>
      <c r="CM1179" s="63" t="s">
        <v>3461</v>
      </c>
      <c r="CN1179" s="63">
        <v>20031121</v>
      </c>
      <c r="CO1179" s="63" t="s">
        <v>7259</v>
      </c>
      <c r="CP1179" s="66"/>
      <c r="CQ1179" s="64">
        <v>37958</v>
      </c>
      <c r="CR1179" s="78" t="s">
        <v>2038</v>
      </c>
      <c r="CS1179" s="78" t="s">
        <v>6954</v>
      </c>
    </row>
    <row r="1180" spans="1:97">
      <c r="A1180" s="63" t="s">
        <v>3591</v>
      </c>
      <c r="B1180" s="63" t="s">
        <v>3489</v>
      </c>
      <c r="C1180" s="63">
        <v>4739</v>
      </c>
      <c r="D1180" s="19" t="s">
        <v>3782</v>
      </c>
      <c r="E1180" s="63" t="s">
        <v>2393</v>
      </c>
      <c r="F1180" s="63" t="s">
        <v>2444</v>
      </c>
      <c r="G1180" s="65" t="s">
        <v>3604</v>
      </c>
      <c r="H1180" s="65">
        <v>6</v>
      </c>
      <c r="I1180" s="65">
        <v>16</v>
      </c>
      <c r="J1180" s="65">
        <v>91</v>
      </c>
      <c r="K1180" s="23">
        <v>41.382170000000002</v>
      </c>
      <c r="L1180" s="23">
        <v>-107.68210999999999</v>
      </c>
      <c r="M1180" s="61" t="s">
        <v>3490</v>
      </c>
      <c r="N1180" s="63" t="s">
        <v>3494</v>
      </c>
      <c r="O1180" s="63"/>
      <c r="P1180" s="63" t="s">
        <v>3796</v>
      </c>
      <c r="Q1180" s="63"/>
      <c r="R1180" s="63"/>
      <c r="S1180" s="55">
        <f>IF(U1180&gt;0,V1180-U1180,"")</f>
        <v>392</v>
      </c>
      <c r="T1180" s="63"/>
      <c r="U1180" s="66">
        <v>1035</v>
      </c>
      <c r="V1180" s="63">
        <v>1427</v>
      </c>
      <c r="W1180" s="66">
        <v>1538</v>
      </c>
      <c r="X1180" s="66">
        <v>1509</v>
      </c>
      <c r="Y1180" s="63"/>
      <c r="Z1180" s="64">
        <v>38546</v>
      </c>
      <c r="AA1180" s="63">
        <v>8.1199999999999992</v>
      </c>
      <c r="AB1180" s="63"/>
      <c r="AC1180" s="63">
        <v>13.1</v>
      </c>
      <c r="AD1180" s="63">
        <v>6.4</v>
      </c>
      <c r="AE1180" s="63">
        <v>1270</v>
      </c>
      <c r="AF1180" s="63">
        <v>20.7</v>
      </c>
      <c r="AG1180" s="63"/>
      <c r="AH1180" s="63">
        <v>584</v>
      </c>
      <c r="AI1180" s="63">
        <v>2620</v>
      </c>
      <c r="AJ1180" s="63">
        <v>0</v>
      </c>
      <c r="AK1180" s="63">
        <v>0</v>
      </c>
      <c r="AL1180" s="63">
        <v>3</v>
      </c>
      <c r="AM1180" s="63">
        <v>3470</v>
      </c>
      <c r="AN1180" s="63"/>
      <c r="AO1180" s="63" t="s">
        <v>3495</v>
      </c>
      <c r="AP1180" s="17">
        <f t="shared" si="425"/>
        <v>0.65368999999999999</v>
      </c>
      <c r="AQ1180" s="17">
        <f t="shared" si="426"/>
        <v>0.52665600000000001</v>
      </c>
      <c r="AR1180" s="17">
        <f t="shared" si="422"/>
        <v>55.244999999999997</v>
      </c>
      <c r="AS1180" s="17">
        <f t="shared" si="420"/>
        <v>0.52950599999999992</v>
      </c>
      <c r="AT1180" s="17">
        <f t="shared" si="427"/>
        <v>56.954851999999995</v>
      </c>
      <c r="AU1180" s="5">
        <f t="shared" si="428"/>
        <v>16.474640000000001</v>
      </c>
      <c r="AV1180" s="5">
        <f t="shared" si="429"/>
        <v>42.941799999999994</v>
      </c>
      <c r="AW1180" s="5">
        <f t="shared" si="443"/>
        <v>0</v>
      </c>
      <c r="AX1180" s="5">
        <f t="shared" si="444"/>
        <v>0</v>
      </c>
      <c r="AY1180" s="5">
        <f t="shared" si="430"/>
        <v>6.2460000000000002E-2</v>
      </c>
      <c r="AZ1180" s="5">
        <f t="shared" si="431"/>
        <v>59.478899999999996</v>
      </c>
      <c r="BA1180" s="7">
        <f t="shared" si="432"/>
        <v>-2.1677975300495346E-2</v>
      </c>
      <c r="BB1180" s="62">
        <f t="shared" si="433"/>
        <v>4517.2</v>
      </c>
      <c r="BC1180" s="28">
        <f t="shared" si="434"/>
        <v>0.13110977564102563</v>
      </c>
      <c r="BD1180" s="32">
        <f t="shared" si="435"/>
        <v>1.1477336469946408E-2</v>
      </c>
      <c r="BE1180" s="32">
        <f t="shared" si="436"/>
        <v>9.2469031435636079E-3</v>
      </c>
      <c r="BF1180" s="35">
        <f t="shared" si="437"/>
        <v>0.97927576038649</v>
      </c>
      <c r="BG1180" s="33">
        <f t="shared" si="438"/>
        <v>0.2769829300810876</v>
      </c>
      <c r="BH1180" s="37">
        <f t="shared" si="439"/>
        <v>0.72196694962415242</v>
      </c>
      <c r="BI1180" s="33">
        <f t="shared" si="440"/>
        <v>1.0501202947599906E-3</v>
      </c>
      <c r="BJ1180" s="63">
        <v>0</v>
      </c>
      <c r="BK1180" s="63">
        <v>0.44</v>
      </c>
      <c r="BL1180" s="63">
        <v>0</v>
      </c>
      <c r="BM1180" s="63">
        <v>0</v>
      </c>
      <c r="BN1180" s="63">
        <v>0</v>
      </c>
      <c r="BO1180" s="63">
        <v>0</v>
      </c>
      <c r="BP1180" s="63">
        <v>0</v>
      </c>
      <c r="BQ1180" s="63">
        <v>0</v>
      </c>
      <c r="BR1180" s="63">
        <v>0</v>
      </c>
      <c r="BS1180" s="63">
        <v>0</v>
      </c>
      <c r="BT1180" s="63">
        <v>0</v>
      </c>
      <c r="BU1180" s="63">
        <v>0</v>
      </c>
      <c r="BV1180" s="63">
        <v>0</v>
      </c>
      <c r="BW1180" s="63">
        <v>0</v>
      </c>
      <c r="BX1180" s="63"/>
      <c r="BY1180" s="63"/>
      <c r="BZ1180" s="63"/>
      <c r="CA1180" s="63"/>
      <c r="CB1180" s="63"/>
      <c r="CC1180" s="63"/>
      <c r="CD1180" s="63"/>
      <c r="CE1180" s="63"/>
      <c r="CF1180" s="63"/>
      <c r="CG1180" s="63"/>
      <c r="CH1180" s="63"/>
      <c r="CI1180" s="63"/>
      <c r="CJ1180" s="63"/>
      <c r="CK1180" s="63"/>
      <c r="CL1180" s="63"/>
      <c r="CM1180" s="63"/>
      <c r="CN1180" s="63">
        <v>20050713</v>
      </c>
      <c r="CO1180" s="63" t="s">
        <v>3999</v>
      </c>
      <c r="CP1180" s="66"/>
      <c r="CQ1180" s="64">
        <v>38569</v>
      </c>
      <c r="CR1180" s="78" t="s">
        <v>2038</v>
      </c>
      <c r="CS1180" s="78" t="s">
        <v>6954</v>
      </c>
    </row>
    <row r="1181" spans="1:97">
      <c r="A1181" s="63" t="s">
        <v>3591</v>
      </c>
      <c r="B1181" s="63" t="s">
        <v>3489</v>
      </c>
      <c r="C1181" s="63">
        <v>4174</v>
      </c>
      <c r="D1181" s="19" t="s">
        <v>3782</v>
      </c>
      <c r="E1181" s="63" t="s">
        <v>2393</v>
      </c>
      <c r="F1181" s="63" t="s">
        <v>2444</v>
      </c>
      <c r="G1181" s="65" t="s">
        <v>3604</v>
      </c>
      <c r="H1181" s="65">
        <v>6</v>
      </c>
      <c r="I1181" s="65">
        <v>16</v>
      </c>
      <c r="J1181" s="65">
        <v>91</v>
      </c>
      <c r="K1181" s="23">
        <v>41.382170000000002</v>
      </c>
      <c r="L1181" s="23">
        <v>-107.68210999999999</v>
      </c>
      <c r="M1181" s="61" t="s">
        <v>3490</v>
      </c>
      <c r="N1181" s="63" t="s">
        <v>3491</v>
      </c>
      <c r="O1181" s="63"/>
      <c r="P1181" s="63" t="s">
        <v>3796</v>
      </c>
      <c r="Q1181" s="63"/>
      <c r="R1181" s="63"/>
      <c r="S1181" s="55"/>
      <c r="T1181" s="63"/>
      <c r="U1181" s="66" t="s">
        <v>3492</v>
      </c>
      <c r="V1181" s="63"/>
      <c r="W1181" s="66">
        <v>1538</v>
      </c>
      <c r="X1181" s="66">
        <v>1509</v>
      </c>
      <c r="Y1181" s="63"/>
      <c r="Z1181" s="64">
        <v>37783</v>
      </c>
      <c r="AA1181" s="63">
        <v>8.6199999999999992</v>
      </c>
      <c r="AB1181" s="63"/>
      <c r="AC1181" s="63">
        <v>17.2</v>
      </c>
      <c r="AD1181" s="63">
        <v>7.2</v>
      </c>
      <c r="AE1181" s="63">
        <v>1280</v>
      </c>
      <c r="AF1181" s="63">
        <v>45</v>
      </c>
      <c r="AG1181" s="63"/>
      <c r="AH1181" s="63">
        <v>651</v>
      </c>
      <c r="AI1181" s="63">
        <v>2480</v>
      </c>
      <c r="AJ1181" s="63">
        <v>58.2</v>
      </c>
      <c r="AK1181" s="63">
        <v>0</v>
      </c>
      <c r="AL1181" s="63">
        <v>2.7</v>
      </c>
      <c r="AM1181" s="63">
        <v>3290</v>
      </c>
      <c r="AN1181" s="63"/>
      <c r="AO1181" s="63" t="s">
        <v>3481</v>
      </c>
      <c r="AP1181" s="17">
        <f t="shared" si="425"/>
        <v>0.85827999999999993</v>
      </c>
      <c r="AQ1181" s="17">
        <f t="shared" si="426"/>
        <v>0.59248800000000001</v>
      </c>
      <c r="AR1181" s="17">
        <f t="shared" si="422"/>
        <v>55.679999999999993</v>
      </c>
      <c r="AS1181" s="17">
        <f t="shared" si="420"/>
        <v>1.1511</v>
      </c>
      <c r="AT1181" s="17">
        <f t="shared" si="427"/>
        <v>58.281867999999989</v>
      </c>
      <c r="AU1181" s="5">
        <f t="shared" si="428"/>
        <v>18.364709999999999</v>
      </c>
      <c r="AV1181" s="5">
        <f t="shared" si="429"/>
        <v>40.647199999999998</v>
      </c>
      <c r="AW1181" s="5">
        <f t="shared" si="443"/>
        <v>1.9398059999999999</v>
      </c>
      <c r="AX1181" s="5">
        <f t="shared" si="444"/>
        <v>0</v>
      </c>
      <c r="AY1181" s="5">
        <f t="shared" si="430"/>
        <v>5.6214000000000007E-2</v>
      </c>
      <c r="AZ1181" s="5">
        <f t="shared" si="431"/>
        <v>61.007929999999995</v>
      </c>
      <c r="BA1181" s="7">
        <f t="shared" si="432"/>
        <v>-2.2852432024405022E-2</v>
      </c>
      <c r="BB1181" s="62">
        <f t="shared" si="433"/>
        <v>4541.2999999999993</v>
      </c>
      <c r="BC1181" s="28">
        <f t="shared" si="434"/>
        <v>0.1597819008338334</v>
      </c>
      <c r="BD1181" s="32">
        <f t="shared" si="435"/>
        <v>1.4726363952507496E-2</v>
      </c>
      <c r="BE1181" s="32">
        <f t="shared" si="436"/>
        <v>1.0165906144257424E-2</v>
      </c>
      <c r="BF1181" s="35">
        <f t="shared" si="437"/>
        <v>0.97510772990323513</v>
      </c>
      <c r="BG1181" s="33">
        <f t="shared" si="438"/>
        <v>0.30102168685284031</v>
      </c>
      <c r="BH1181" s="37">
        <f t="shared" si="439"/>
        <v>0.66626092706308837</v>
      </c>
      <c r="BI1181" s="33">
        <f t="shared" si="440"/>
        <v>9.2142119885070702E-4</v>
      </c>
      <c r="BJ1181" s="63">
        <v>0</v>
      </c>
      <c r="BK1181" s="63">
        <v>6.3E-2</v>
      </c>
      <c r="BL1181" s="63">
        <v>0</v>
      </c>
      <c r="BM1181" s="63">
        <v>2880</v>
      </c>
      <c r="BN1181" s="63">
        <v>0</v>
      </c>
      <c r="BO1181" s="63">
        <v>0</v>
      </c>
      <c r="BP1181" s="63">
        <v>0</v>
      </c>
      <c r="BQ1181" s="63">
        <v>0</v>
      </c>
      <c r="BR1181" s="63">
        <v>0</v>
      </c>
      <c r="BS1181" s="63">
        <v>0</v>
      </c>
      <c r="BT1181" s="63">
        <v>0</v>
      </c>
      <c r="BU1181" s="63">
        <v>0</v>
      </c>
      <c r="BV1181" s="63">
        <v>0</v>
      </c>
      <c r="BW1181" s="63">
        <v>0</v>
      </c>
      <c r="BX1181" s="63"/>
      <c r="BY1181" s="63"/>
      <c r="BZ1181" s="63"/>
      <c r="CA1181" s="63"/>
      <c r="CB1181" s="63"/>
      <c r="CC1181" s="63"/>
      <c r="CD1181" s="63"/>
      <c r="CE1181" s="63"/>
      <c r="CF1181" s="63"/>
      <c r="CG1181" s="63"/>
      <c r="CH1181" s="63"/>
      <c r="CI1181" s="63"/>
      <c r="CJ1181" s="63"/>
      <c r="CK1181" s="63"/>
      <c r="CL1181" s="63"/>
      <c r="CM1181" s="63"/>
      <c r="CN1181" s="63">
        <v>20030611</v>
      </c>
      <c r="CO1181" s="63" t="s">
        <v>3493</v>
      </c>
      <c r="CP1181" s="66"/>
      <c r="CQ1181" s="63"/>
      <c r="CR1181" s="78" t="s">
        <v>2038</v>
      </c>
      <c r="CS1181" s="78" t="s">
        <v>6954</v>
      </c>
    </row>
    <row r="1182" spans="1:97">
      <c r="A1182" s="63" t="s">
        <v>3591</v>
      </c>
      <c r="B1182" s="63" t="s">
        <v>3477</v>
      </c>
      <c r="C1182" s="63">
        <v>4745</v>
      </c>
      <c r="D1182" s="19" t="s">
        <v>3782</v>
      </c>
      <c r="E1182" s="63" t="s">
        <v>2393</v>
      </c>
      <c r="F1182" s="63" t="s">
        <v>2444</v>
      </c>
      <c r="G1182" s="65" t="s">
        <v>3595</v>
      </c>
      <c r="H1182" s="65">
        <v>7</v>
      </c>
      <c r="I1182" s="65">
        <v>16</v>
      </c>
      <c r="J1182" s="65">
        <v>91</v>
      </c>
      <c r="K1182" s="23">
        <v>41.36741</v>
      </c>
      <c r="L1182" s="23">
        <v>-107.68597</v>
      </c>
      <c r="M1182" s="61" t="s">
        <v>3506</v>
      </c>
      <c r="N1182" s="63" t="s">
        <v>3507</v>
      </c>
      <c r="O1182" s="63"/>
      <c r="P1182" s="63" t="s">
        <v>3796</v>
      </c>
      <c r="Q1182" s="63"/>
      <c r="R1182" s="63"/>
      <c r="S1182" s="55">
        <f>IF(U1182&gt;0,V1182-U1182,"")</f>
        <v>61</v>
      </c>
      <c r="T1182" s="63"/>
      <c r="U1182" s="66">
        <v>1273</v>
      </c>
      <c r="V1182" s="63">
        <v>1334</v>
      </c>
      <c r="W1182" s="66">
        <v>1485</v>
      </c>
      <c r="X1182" s="66">
        <v>1461</v>
      </c>
      <c r="Y1182" s="63"/>
      <c r="Z1182" s="64">
        <v>38546</v>
      </c>
      <c r="AA1182" s="63">
        <v>8.06</v>
      </c>
      <c r="AB1182" s="63"/>
      <c r="AC1182" s="63">
        <v>7.6</v>
      </c>
      <c r="AD1182" s="63">
        <v>3.3</v>
      </c>
      <c r="AE1182" s="63">
        <v>721</v>
      </c>
      <c r="AF1182" s="63">
        <v>12.8</v>
      </c>
      <c r="AG1182" s="63"/>
      <c r="AH1182" s="63">
        <v>187</v>
      </c>
      <c r="AI1182" s="63">
        <v>1680</v>
      </c>
      <c r="AJ1182" s="63">
        <v>0</v>
      </c>
      <c r="AK1182" s="63">
        <v>0</v>
      </c>
      <c r="AL1182" s="63">
        <v>4</v>
      </c>
      <c r="AM1182" s="63">
        <v>1880</v>
      </c>
      <c r="AN1182" s="63"/>
      <c r="AO1182" s="63" t="s">
        <v>3495</v>
      </c>
      <c r="AP1182" s="17">
        <f t="shared" si="425"/>
        <v>0.37923999999999997</v>
      </c>
      <c r="AQ1182" s="17">
        <f t="shared" si="426"/>
        <v>0.27155699999999999</v>
      </c>
      <c r="AR1182" s="17">
        <f t="shared" si="422"/>
        <v>31.363499999999998</v>
      </c>
      <c r="AS1182" s="17">
        <f t="shared" si="420"/>
        <v>0.32742399999999999</v>
      </c>
      <c r="AT1182" s="17">
        <f t="shared" si="427"/>
        <v>32.341721</v>
      </c>
      <c r="AU1182" s="5">
        <f t="shared" si="428"/>
        <v>5.2752699999999999</v>
      </c>
      <c r="AV1182" s="5">
        <f t="shared" si="429"/>
        <v>27.535199999999996</v>
      </c>
      <c r="AW1182" s="5">
        <f t="shared" si="443"/>
        <v>0</v>
      </c>
      <c r="AX1182" s="5">
        <f t="shared" si="444"/>
        <v>0</v>
      </c>
      <c r="AY1182" s="5">
        <f t="shared" si="430"/>
        <v>8.3280000000000007E-2</v>
      </c>
      <c r="AZ1182" s="5">
        <f t="shared" si="431"/>
        <v>32.893749999999997</v>
      </c>
      <c r="BA1182" s="7">
        <f t="shared" si="432"/>
        <v>-8.462098786716778E-3</v>
      </c>
      <c r="BB1182" s="62">
        <f t="shared" si="433"/>
        <v>2615.6999999999998</v>
      </c>
      <c r="BC1182" s="28">
        <f t="shared" si="434"/>
        <v>0.16364526102720373</v>
      </c>
      <c r="BD1182" s="32">
        <f t="shared" si="435"/>
        <v>1.172603028762755E-2</v>
      </c>
      <c r="BE1182" s="32">
        <f t="shared" si="436"/>
        <v>8.3964919492070314E-3</v>
      </c>
      <c r="BF1182" s="35">
        <f t="shared" si="437"/>
        <v>0.97987747776316536</v>
      </c>
      <c r="BG1182" s="33">
        <f t="shared" si="438"/>
        <v>0.16037301919057573</v>
      </c>
      <c r="BH1182" s="36">
        <f t="shared" si="439"/>
        <v>0.8370951928557856</v>
      </c>
      <c r="BI1182" s="33">
        <f t="shared" si="440"/>
        <v>2.5317879536386097E-3</v>
      </c>
      <c r="BJ1182" s="63">
        <v>0</v>
      </c>
      <c r="BK1182" s="63">
        <v>0.57999999999999996</v>
      </c>
      <c r="BL1182" s="63">
        <v>0</v>
      </c>
      <c r="BM1182" s="63">
        <v>0</v>
      </c>
      <c r="BN1182" s="63">
        <v>0</v>
      </c>
      <c r="BO1182" s="63">
        <v>0</v>
      </c>
      <c r="BP1182" s="63">
        <v>0</v>
      </c>
      <c r="BQ1182" s="63">
        <v>0</v>
      </c>
      <c r="BR1182" s="63">
        <v>0</v>
      </c>
      <c r="BS1182" s="63">
        <v>0</v>
      </c>
      <c r="BT1182" s="63">
        <v>0</v>
      </c>
      <c r="BU1182" s="63">
        <v>0</v>
      </c>
      <c r="BV1182" s="63">
        <v>0</v>
      </c>
      <c r="BW1182" s="63">
        <v>0</v>
      </c>
      <c r="BX1182" s="63"/>
      <c r="BY1182" s="63"/>
      <c r="BZ1182" s="63"/>
      <c r="CA1182" s="63"/>
      <c r="CB1182" s="63"/>
      <c r="CC1182" s="63"/>
      <c r="CD1182" s="63"/>
      <c r="CE1182" s="63"/>
      <c r="CF1182" s="63"/>
      <c r="CG1182" s="63"/>
      <c r="CH1182" s="63"/>
      <c r="CI1182" s="63"/>
      <c r="CJ1182" s="63"/>
      <c r="CK1182" s="63"/>
      <c r="CL1182" s="63"/>
      <c r="CM1182" s="63"/>
      <c r="CN1182" s="63">
        <v>20050713</v>
      </c>
      <c r="CO1182" s="63" t="s">
        <v>4002</v>
      </c>
      <c r="CP1182" s="66"/>
      <c r="CQ1182" s="64">
        <v>38569</v>
      </c>
      <c r="CR1182" s="78" t="s">
        <v>2038</v>
      </c>
      <c r="CS1182" s="78" t="s">
        <v>6954</v>
      </c>
    </row>
    <row r="1183" spans="1:97">
      <c r="A1183" s="63" t="s">
        <v>3591</v>
      </c>
      <c r="B1183" s="63" t="s">
        <v>3477</v>
      </c>
      <c r="C1183" s="63">
        <v>4734</v>
      </c>
      <c r="D1183" s="19" t="s">
        <v>3782</v>
      </c>
      <c r="E1183" s="63" t="s">
        <v>2393</v>
      </c>
      <c r="F1183" s="63" t="s">
        <v>2444</v>
      </c>
      <c r="G1183" s="65" t="s">
        <v>3597</v>
      </c>
      <c r="H1183" s="65">
        <v>7</v>
      </c>
      <c r="I1183" s="65">
        <v>16</v>
      </c>
      <c r="J1183" s="65">
        <v>91</v>
      </c>
      <c r="K1183" s="23">
        <v>41.374659999999999</v>
      </c>
      <c r="L1183" s="23">
        <v>-107.68194</v>
      </c>
      <c r="M1183" s="61" t="s">
        <v>3483</v>
      </c>
      <c r="N1183" s="63" t="s">
        <v>3510</v>
      </c>
      <c r="O1183" s="63"/>
      <c r="P1183" s="63" t="s">
        <v>3796</v>
      </c>
      <c r="Q1183" s="63"/>
      <c r="R1183" s="63"/>
      <c r="S1183" s="55">
        <f>IF(U1183&gt;0,V1183-U1183,"")</f>
        <v>95</v>
      </c>
      <c r="T1183" s="63"/>
      <c r="U1183" s="66">
        <v>1280</v>
      </c>
      <c r="V1183" s="63">
        <v>1375</v>
      </c>
      <c r="W1183" s="66">
        <v>1500</v>
      </c>
      <c r="X1183" s="66">
        <v>1505</v>
      </c>
      <c r="Y1183" s="63"/>
      <c r="Z1183" s="64">
        <v>38546</v>
      </c>
      <c r="AA1183" s="63">
        <v>8.09</v>
      </c>
      <c r="AB1183" s="63"/>
      <c r="AC1183" s="63">
        <v>19.5</v>
      </c>
      <c r="AD1183" s="63">
        <v>8.4</v>
      </c>
      <c r="AE1183" s="63">
        <v>1380</v>
      </c>
      <c r="AF1183" s="63">
        <v>24</v>
      </c>
      <c r="AG1183" s="63"/>
      <c r="AH1183" s="63">
        <v>600</v>
      </c>
      <c r="AI1183" s="63">
        <v>2770</v>
      </c>
      <c r="AJ1183" s="63">
        <v>0</v>
      </c>
      <c r="AK1183" s="63">
        <v>0</v>
      </c>
      <c r="AL1183" s="63">
        <v>3</v>
      </c>
      <c r="AM1183" s="63">
        <v>3370</v>
      </c>
      <c r="AN1183" s="63"/>
      <c r="AO1183" s="63" t="s">
        <v>3495</v>
      </c>
      <c r="AP1183" s="17">
        <f t="shared" si="425"/>
        <v>0.97304999999999997</v>
      </c>
      <c r="AQ1183" s="17">
        <f t="shared" si="426"/>
        <v>0.69123600000000007</v>
      </c>
      <c r="AR1183" s="17">
        <f t="shared" si="422"/>
        <v>60.029999999999994</v>
      </c>
      <c r="AS1183" s="17">
        <f t="shared" si="420"/>
        <v>0.61392000000000002</v>
      </c>
      <c r="AT1183" s="17">
        <f t="shared" si="427"/>
        <v>62.308205999999991</v>
      </c>
      <c r="AU1183" s="5">
        <f t="shared" si="428"/>
        <v>16.925999999999998</v>
      </c>
      <c r="AV1183" s="5">
        <f t="shared" si="429"/>
        <v>45.400299999999994</v>
      </c>
      <c r="AW1183" s="5">
        <f t="shared" si="443"/>
        <v>0</v>
      </c>
      <c r="AX1183" s="5">
        <f t="shared" si="444"/>
        <v>0</v>
      </c>
      <c r="AY1183" s="5">
        <f t="shared" si="430"/>
        <v>6.2460000000000002E-2</v>
      </c>
      <c r="AZ1183" s="5">
        <f t="shared" si="431"/>
        <v>62.388759999999991</v>
      </c>
      <c r="BA1183" s="7">
        <f t="shared" si="432"/>
        <v>-6.4599807504538132E-4</v>
      </c>
      <c r="BB1183" s="62">
        <f t="shared" si="433"/>
        <v>4804.8999999999996</v>
      </c>
      <c r="BC1183" s="28">
        <f t="shared" si="434"/>
        <v>0.17552508287563148</v>
      </c>
      <c r="BD1183" s="32">
        <f t="shared" si="435"/>
        <v>1.5616723100645847E-2</v>
      </c>
      <c r="BE1183" s="32">
        <f t="shared" si="436"/>
        <v>1.1093819648731343E-2</v>
      </c>
      <c r="BF1183" s="35">
        <f t="shared" si="437"/>
        <v>0.97328945725062288</v>
      </c>
      <c r="BG1183" s="33">
        <f t="shared" si="438"/>
        <v>0.27129886857825031</v>
      </c>
      <c r="BH1183" s="37">
        <f t="shared" si="439"/>
        <v>0.72769998954939963</v>
      </c>
      <c r="BI1183" s="33">
        <f t="shared" si="440"/>
        <v>1.0011418723500838E-3</v>
      </c>
      <c r="BJ1183" s="63">
        <v>0</v>
      </c>
      <c r="BK1183" s="63">
        <v>0.19</v>
      </c>
      <c r="BL1183" s="63">
        <v>0</v>
      </c>
      <c r="BM1183" s="63">
        <v>0</v>
      </c>
      <c r="BN1183" s="63">
        <v>0</v>
      </c>
      <c r="BO1183" s="63">
        <v>0</v>
      </c>
      <c r="BP1183" s="63">
        <v>0</v>
      </c>
      <c r="BQ1183" s="63">
        <v>0</v>
      </c>
      <c r="BR1183" s="63">
        <v>0</v>
      </c>
      <c r="BS1183" s="63">
        <v>0</v>
      </c>
      <c r="BT1183" s="63">
        <v>0</v>
      </c>
      <c r="BU1183" s="63">
        <v>0</v>
      </c>
      <c r="BV1183" s="63">
        <v>0</v>
      </c>
      <c r="BW1183" s="63">
        <v>0</v>
      </c>
      <c r="BX1183" s="63"/>
      <c r="BY1183" s="63"/>
      <c r="BZ1183" s="63"/>
      <c r="CA1183" s="63"/>
      <c r="CB1183" s="63"/>
      <c r="CC1183" s="63"/>
      <c r="CD1183" s="63"/>
      <c r="CE1183" s="63"/>
      <c r="CF1183" s="63"/>
      <c r="CG1183" s="63"/>
      <c r="CH1183" s="63"/>
      <c r="CI1183" s="63"/>
      <c r="CJ1183" s="63"/>
      <c r="CK1183" s="63"/>
      <c r="CL1183" s="63"/>
      <c r="CM1183" s="63"/>
      <c r="CN1183" s="63">
        <v>20050713</v>
      </c>
      <c r="CO1183" s="63" t="s">
        <v>4004</v>
      </c>
      <c r="CP1183" s="66"/>
      <c r="CQ1183" s="64">
        <v>38569</v>
      </c>
      <c r="CR1183" s="78" t="s">
        <v>2038</v>
      </c>
      <c r="CS1183" s="78" t="s">
        <v>6954</v>
      </c>
    </row>
    <row r="1184" spans="1:97">
      <c r="A1184" s="63" t="s">
        <v>3591</v>
      </c>
      <c r="B1184" s="63" t="s">
        <v>3477</v>
      </c>
      <c r="C1184" s="63">
        <v>4733</v>
      </c>
      <c r="D1184" s="19" t="s">
        <v>3782</v>
      </c>
      <c r="E1184" s="63" t="s">
        <v>2393</v>
      </c>
      <c r="F1184" s="63" t="s">
        <v>2444</v>
      </c>
      <c r="G1184" s="65" t="s">
        <v>3599</v>
      </c>
      <c r="H1184" s="65">
        <v>7</v>
      </c>
      <c r="I1184" s="65">
        <v>16</v>
      </c>
      <c r="J1184" s="65">
        <v>91</v>
      </c>
      <c r="K1184" s="23">
        <v>41.372030000000002</v>
      </c>
      <c r="L1184" s="23">
        <v>-107.68595999999999</v>
      </c>
      <c r="M1184" s="61" t="s">
        <v>3478</v>
      </c>
      <c r="N1184" s="63" t="s">
        <v>3503</v>
      </c>
      <c r="O1184" s="63"/>
      <c r="P1184" s="63" t="s">
        <v>3796</v>
      </c>
      <c r="Q1184" s="63"/>
      <c r="R1184" s="63"/>
      <c r="S1184" s="55">
        <f>IF(U1184&gt;0,V1184-U1184,"")</f>
        <v>113</v>
      </c>
      <c r="T1184" s="63"/>
      <c r="U1184" s="66">
        <v>1273</v>
      </c>
      <c r="V1184" s="63">
        <v>1386</v>
      </c>
      <c r="W1184" s="66">
        <v>1500</v>
      </c>
      <c r="X1184" s="66">
        <v>1464</v>
      </c>
      <c r="Y1184" s="63"/>
      <c r="Z1184" s="64">
        <v>38546</v>
      </c>
      <c r="AA1184" s="63">
        <v>8.31</v>
      </c>
      <c r="AB1184" s="63"/>
      <c r="AC1184" s="63">
        <v>0</v>
      </c>
      <c r="AD1184" s="63">
        <v>0</v>
      </c>
      <c r="AE1184" s="63">
        <v>953</v>
      </c>
      <c r="AF1184" s="63">
        <v>0</v>
      </c>
      <c r="AG1184" s="63"/>
      <c r="AH1184" s="63">
        <v>297</v>
      </c>
      <c r="AI1184" s="63">
        <v>1940</v>
      </c>
      <c r="AJ1184" s="63">
        <v>22</v>
      </c>
      <c r="AK1184" s="63">
        <v>0</v>
      </c>
      <c r="AL1184" s="63">
        <v>70</v>
      </c>
      <c r="AM1184" s="63">
        <v>2330</v>
      </c>
      <c r="AN1184" s="63"/>
      <c r="AO1184" s="63" t="s">
        <v>3495</v>
      </c>
      <c r="AP1184" s="17">
        <f t="shared" si="425"/>
        <v>0</v>
      </c>
      <c r="AQ1184" s="17">
        <f t="shared" si="426"/>
        <v>0</v>
      </c>
      <c r="AR1184" s="17">
        <f t="shared" si="422"/>
        <v>41.455500000000001</v>
      </c>
      <c r="AS1184" s="17">
        <f t="shared" si="420"/>
        <v>0</v>
      </c>
      <c r="AT1184" s="17">
        <f t="shared" si="427"/>
        <v>41.455500000000001</v>
      </c>
      <c r="AU1184" s="5">
        <f t="shared" si="428"/>
        <v>8.3783700000000003</v>
      </c>
      <c r="AV1184" s="5">
        <f t="shared" si="429"/>
        <v>31.796599999999998</v>
      </c>
      <c r="AW1184" s="5">
        <f t="shared" si="443"/>
        <v>0.73326000000000002</v>
      </c>
      <c r="AX1184" s="5">
        <f t="shared" si="444"/>
        <v>0</v>
      </c>
      <c r="AY1184" s="5">
        <f t="shared" si="430"/>
        <v>1.4574</v>
      </c>
      <c r="AZ1184" s="5">
        <f t="shared" si="431"/>
        <v>42.365630000000003</v>
      </c>
      <c r="BA1184" s="7">
        <f t="shared" si="432"/>
        <v>-1.0858002033616133E-2</v>
      </c>
      <c r="BB1184" s="62">
        <f t="shared" si="433"/>
        <v>3282</v>
      </c>
      <c r="BC1184" s="28">
        <f t="shared" si="434"/>
        <v>0.16963649322879543</v>
      </c>
      <c r="BD1184" s="32">
        <f t="shared" si="435"/>
        <v>0</v>
      </c>
      <c r="BE1184" s="32">
        <f t="shared" si="436"/>
        <v>0</v>
      </c>
      <c r="BF1184" s="35">
        <f t="shared" si="437"/>
        <v>1</v>
      </c>
      <c r="BG1184" s="33">
        <f t="shared" si="438"/>
        <v>0.19776337564200036</v>
      </c>
      <c r="BH1184" s="36">
        <f t="shared" si="439"/>
        <v>0.75052819939181825</v>
      </c>
      <c r="BI1184" s="33">
        <f t="shared" si="440"/>
        <v>3.4400527030991869E-2</v>
      </c>
      <c r="BJ1184" s="63">
        <v>0</v>
      </c>
      <c r="BK1184" s="63">
        <v>0</v>
      </c>
      <c r="BL1184" s="63">
        <v>0</v>
      </c>
      <c r="BM1184" s="63">
        <v>0</v>
      </c>
      <c r="BN1184" s="63">
        <v>0</v>
      </c>
      <c r="BO1184" s="63">
        <v>0</v>
      </c>
      <c r="BP1184" s="63">
        <v>0</v>
      </c>
      <c r="BQ1184" s="63">
        <v>0</v>
      </c>
      <c r="BR1184" s="63">
        <v>0</v>
      </c>
      <c r="BS1184" s="63">
        <v>0</v>
      </c>
      <c r="BT1184" s="63">
        <v>0</v>
      </c>
      <c r="BU1184" s="63">
        <v>0</v>
      </c>
      <c r="BV1184" s="63">
        <v>0</v>
      </c>
      <c r="BW1184" s="63">
        <v>0</v>
      </c>
      <c r="BX1184" s="63"/>
      <c r="BY1184" s="63"/>
      <c r="BZ1184" s="63"/>
      <c r="CA1184" s="63"/>
      <c r="CB1184" s="63"/>
      <c r="CC1184" s="63"/>
      <c r="CD1184" s="63"/>
      <c r="CE1184" s="63"/>
      <c r="CF1184" s="63"/>
      <c r="CG1184" s="63"/>
      <c r="CH1184" s="63"/>
      <c r="CI1184" s="63"/>
      <c r="CJ1184" s="63"/>
      <c r="CK1184" s="63"/>
      <c r="CL1184" s="63"/>
      <c r="CM1184" s="63"/>
      <c r="CN1184" s="63">
        <v>20050713</v>
      </c>
      <c r="CO1184" s="63" t="s">
        <v>4003</v>
      </c>
      <c r="CP1184" s="66"/>
      <c r="CQ1184" s="64">
        <v>38569</v>
      </c>
      <c r="CR1184" s="78" t="s">
        <v>2038</v>
      </c>
      <c r="CS1184" s="78" t="s">
        <v>6954</v>
      </c>
    </row>
    <row r="1185" spans="1:97">
      <c r="A1185" s="63" t="s">
        <v>3591</v>
      </c>
      <c r="B1185" s="63" t="s">
        <v>3477</v>
      </c>
      <c r="C1185" s="63">
        <v>4744</v>
      </c>
      <c r="D1185" s="19" t="s">
        <v>3782</v>
      </c>
      <c r="E1185" s="63" t="s">
        <v>2393</v>
      </c>
      <c r="F1185" s="63" t="s">
        <v>2444</v>
      </c>
      <c r="G1185" s="65" t="s">
        <v>3594</v>
      </c>
      <c r="H1185" s="65">
        <v>7</v>
      </c>
      <c r="I1185" s="65">
        <v>16</v>
      </c>
      <c r="J1185" s="65">
        <v>91</v>
      </c>
      <c r="K1185" s="23">
        <v>41.378570000000003</v>
      </c>
      <c r="L1185" s="23">
        <v>-107.68559</v>
      </c>
      <c r="M1185" s="61" t="s">
        <v>3496</v>
      </c>
      <c r="N1185" s="63" t="s">
        <v>3511</v>
      </c>
      <c r="O1185" s="63"/>
      <c r="P1185" s="63" t="s">
        <v>3796</v>
      </c>
      <c r="Q1185" s="63"/>
      <c r="R1185" s="63"/>
      <c r="S1185" s="55">
        <f>IF(U1185&gt;0,V1185-U1185,"")</f>
        <v>126</v>
      </c>
      <c r="T1185" s="63"/>
      <c r="U1185" s="66">
        <v>1349</v>
      </c>
      <c r="V1185" s="63">
        <v>1475</v>
      </c>
      <c r="W1185" s="66">
        <v>1600</v>
      </c>
      <c r="X1185" s="66">
        <v>1577</v>
      </c>
      <c r="Y1185" s="63"/>
      <c r="Z1185" s="64">
        <v>38546</v>
      </c>
      <c r="AA1185" s="63">
        <v>8.19</v>
      </c>
      <c r="AB1185" s="63"/>
      <c r="AC1185" s="63">
        <v>19.3</v>
      </c>
      <c r="AD1185" s="63">
        <v>8.5</v>
      </c>
      <c r="AE1185" s="63">
        <v>1230</v>
      </c>
      <c r="AF1185" s="63">
        <v>20.5</v>
      </c>
      <c r="AG1185" s="63"/>
      <c r="AH1185" s="63">
        <v>487</v>
      </c>
      <c r="AI1185" s="63">
        <v>2550</v>
      </c>
      <c r="AJ1185" s="63">
        <v>0</v>
      </c>
      <c r="AK1185" s="63">
        <v>0</v>
      </c>
      <c r="AL1185" s="63">
        <v>3</v>
      </c>
      <c r="AM1185" s="63">
        <v>3070</v>
      </c>
      <c r="AN1185" s="63"/>
      <c r="AO1185" s="63" t="s">
        <v>3495</v>
      </c>
      <c r="AP1185" s="17">
        <f t="shared" si="425"/>
        <v>0.96306999999999998</v>
      </c>
      <c r="AQ1185" s="17">
        <f t="shared" si="426"/>
        <v>0.699465</v>
      </c>
      <c r="AR1185" s="17">
        <f t="shared" si="422"/>
        <v>53.504999999999995</v>
      </c>
      <c r="AS1185" s="17">
        <f t="shared" si="420"/>
        <v>0.52439000000000002</v>
      </c>
      <c r="AT1185" s="17">
        <f t="shared" si="427"/>
        <v>55.691924999999991</v>
      </c>
      <c r="AU1185" s="5">
        <f t="shared" si="428"/>
        <v>13.73827</v>
      </c>
      <c r="AV1185" s="5">
        <f t="shared" si="429"/>
        <v>41.794499999999992</v>
      </c>
      <c r="AW1185" s="5">
        <f t="shared" si="443"/>
        <v>0</v>
      </c>
      <c r="AX1185" s="5">
        <f t="shared" si="444"/>
        <v>0</v>
      </c>
      <c r="AY1185" s="5">
        <f t="shared" si="430"/>
        <v>6.2460000000000002E-2</v>
      </c>
      <c r="AZ1185" s="5">
        <f t="shared" si="431"/>
        <v>55.595229999999994</v>
      </c>
      <c r="BA1185" s="7">
        <f t="shared" si="432"/>
        <v>8.6887835348110822E-4</v>
      </c>
      <c r="BB1185" s="62">
        <f t="shared" si="433"/>
        <v>4318.3</v>
      </c>
      <c r="BC1185" s="28">
        <f t="shared" si="434"/>
        <v>0.16895632283475226</v>
      </c>
      <c r="BD1185" s="32">
        <f t="shared" si="435"/>
        <v>1.7292812198536865E-2</v>
      </c>
      <c r="BE1185" s="32">
        <f t="shared" si="436"/>
        <v>1.2559540723363398E-2</v>
      </c>
      <c r="BF1185" s="35">
        <f t="shared" si="437"/>
        <v>0.97014764707809975</v>
      </c>
      <c r="BG1185" s="33">
        <f t="shared" si="438"/>
        <v>0.24711238715983369</v>
      </c>
      <c r="BH1185" s="36">
        <f t="shared" si="439"/>
        <v>0.75176413516051643</v>
      </c>
      <c r="BI1185" s="33">
        <f t="shared" si="440"/>
        <v>1.123477679649855E-3</v>
      </c>
      <c r="BJ1185" s="63">
        <v>0</v>
      </c>
      <c r="BK1185" s="63">
        <v>0.3</v>
      </c>
      <c r="BL1185" s="63">
        <v>0</v>
      </c>
      <c r="BM1185" s="63">
        <v>0</v>
      </c>
      <c r="BN1185" s="63">
        <v>0</v>
      </c>
      <c r="BO1185" s="63">
        <v>0</v>
      </c>
      <c r="BP1185" s="63">
        <v>0</v>
      </c>
      <c r="BQ1185" s="63">
        <v>0</v>
      </c>
      <c r="BR1185" s="63">
        <v>0</v>
      </c>
      <c r="BS1185" s="63">
        <v>0</v>
      </c>
      <c r="BT1185" s="63">
        <v>0</v>
      </c>
      <c r="BU1185" s="63">
        <v>0</v>
      </c>
      <c r="BV1185" s="63">
        <v>0</v>
      </c>
      <c r="BW1185" s="63">
        <v>0</v>
      </c>
      <c r="BX1185" s="63"/>
      <c r="BY1185" s="63"/>
      <c r="BZ1185" s="63"/>
      <c r="CA1185" s="63"/>
      <c r="CB1185" s="63"/>
      <c r="CC1185" s="63"/>
      <c r="CD1185" s="63"/>
      <c r="CE1185" s="63"/>
      <c r="CF1185" s="63"/>
      <c r="CG1185" s="63"/>
      <c r="CH1185" s="63"/>
      <c r="CI1185" s="63"/>
      <c r="CJ1185" s="63"/>
      <c r="CK1185" s="63"/>
      <c r="CL1185" s="63"/>
      <c r="CM1185" s="63"/>
      <c r="CN1185" s="63">
        <v>20050713</v>
      </c>
      <c r="CO1185" s="63" t="s">
        <v>4005</v>
      </c>
      <c r="CP1185" s="66"/>
      <c r="CQ1185" s="64">
        <v>38569</v>
      </c>
      <c r="CR1185" s="78" t="s">
        <v>2038</v>
      </c>
      <c r="CS1185" s="78" t="s">
        <v>6954</v>
      </c>
    </row>
    <row r="1186" spans="1:97">
      <c r="A1186" s="63" t="s">
        <v>3591</v>
      </c>
      <c r="B1186" s="63" t="s">
        <v>3477</v>
      </c>
      <c r="C1186" s="63">
        <v>4112</v>
      </c>
      <c r="D1186" s="19" t="s">
        <v>3782</v>
      </c>
      <c r="E1186" s="63" t="s">
        <v>2393</v>
      </c>
      <c r="F1186" s="63" t="s">
        <v>2444</v>
      </c>
      <c r="G1186" s="65" t="s">
        <v>3599</v>
      </c>
      <c r="H1186" s="65">
        <v>7</v>
      </c>
      <c r="I1186" s="65">
        <v>16</v>
      </c>
      <c r="J1186" s="65">
        <v>91</v>
      </c>
      <c r="K1186" s="23">
        <v>41.372030000000002</v>
      </c>
      <c r="L1186" s="23">
        <v>-107.68595999999999</v>
      </c>
      <c r="M1186" s="61" t="s">
        <v>3478</v>
      </c>
      <c r="N1186" s="63" t="s">
        <v>3479</v>
      </c>
      <c r="O1186" s="63"/>
      <c r="P1186" s="63" t="s">
        <v>3796</v>
      </c>
      <c r="Q1186" s="63"/>
      <c r="R1186" s="63"/>
      <c r="S1186" s="55"/>
      <c r="T1186" s="63"/>
      <c r="U1186" s="66" t="s">
        <v>3480</v>
      </c>
      <c r="V1186" s="63"/>
      <c r="W1186" s="66">
        <v>1500</v>
      </c>
      <c r="X1186" s="66">
        <v>1464</v>
      </c>
      <c r="Y1186" s="63"/>
      <c r="Z1186" s="64">
        <v>37704</v>
      </c>
      <c r="AA1186" s="63">
        <v>8.35</v>
      </c>
      <c r="AB1186" s="63"/>
      <c r="AC1186" s="63">
        <v>20</v>
      </c>
      <c r="AD1186" s="63">
        <v>7.9</v>
      </c>
      <c r="AE1186" s="63">
        <v>1150</v>
      </c>
      <c r="AF1186" s="63">
        <v>21.8</v>
      </c>
      <c r="AG1186" s="63"/>
      <c r="AH1186" s="63">
        <v>497</v>
      </c>
      <c r="AI1186" s="63">
        <v>2460</v>
      </c>
      <c r="AJ1186" s="63">
        <v>31.1</v>
      </c>
      <c r="AK1186" s="63"/>
      <c r="AL1186" s="63">
        <v>1</v>
      </c>
      <c r="AM1186" s="63">
        <v>2880</v>
      </c>
      <c r="AN1186" s="63"/>
      <c r="AO1186" s="63" t="s">
        <v>3481</v>
      </c>
      <c r="AP1186" s="17">
        <f t="shared" si="425"/>
        <v>0.998</v>
      </c>
      <c r="AQ1186" s="17">
        <f t="shared" si="426"/>
        <v>0.65009100000000009</v>
      </c>
      <c r="AR1186" s="17">
        <f t="shared" si="422"/>
        <v>50.024999999999999</v>
      </c>
      <c r="AS1186" s="17">
        <f t="shared" si="420"/>
        <v>0.55764400000000003</v>
      </c>
      <c r="AT1186" s="17">
        <f t="shared" si="427"/>
        <v>52.230735000000003</v>
      </c>
      <c r="AU1186" s="5">
        <f t="shared" si="428"/>
        <v>14.02037</v>
      </c>
      <c r="AV1186" s="5">
        <f t="shared" si="429"/>
        <v>40.319399999999995</v>
      </c>
      <c r="AW1186" s="5">
        <f t="shared" si="443"/>
        <v>1.0365629999999999</v>
      </c>
      <c r="AX1186" s="5">
        <f t="shared" si="444"/>
        <v>0</v>
      </c>
      <c r="AY1186" s="5">
        <f t="shared" si="430"/>
        <v>2.0820000000000002E-2</v>
      </c>
      <c r="AZ1186" s="5">
        <f t="shared" si="431"/>
        <v>55.397152999999996</v>
      </c>
      <c r="BA1186" s="7">
        <f t="shared" si="432"/>
        <v>-2.9420051427563022E-2</v>
      </c>
      <c r="BB1186" s="62">
        <f t="shared" si="433"/>
        <v>4188.8</v>
      </c>
      <c r="BC1186" s="28">
        <f t="shared" si="434"/>
        <v>0.18515165233137168</v>
      </c>
      <c r="BD1186" s="32">
        <f t="shared" si="435"/>
        <v>1.9107523568259187E-2</v>
      </c>
      <c r="BE1186" s="32">
        <f t="shared" si="436"/>
        <v>1.2446522148309803E-2</v>
      </c>
      <c r="BF1186" s="35">
        <f t="shared" si="437"/>
        <v>0.96844595428343094</v>
      </c>
      <c r="BG1186" s="33">
        <f t="shared" si="438"/>
        <v>0.25308827693726427</v>
      </c>
      <c r="BH1186" s="37">
        <f t="shared" si="439"/>
        <v>0.72782440642752877</v>
      </c>
      <c r="BI1186" s="33">
        <f t="shared" si="440"/>
        <v>3.7583158831285072E-4</v>
      </c>
      <c r="BJ1186" s="63"/>
      <c r="BK1186" s="63">
        <v>0.06</v>
      </c>
      <c r="BL1186" s="63"/>
      <c r="BM1186" s="63">
        <v>2567</v>
      </c>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v>20030324</v>
      </c>
      <c r="CO1186" s="63" t="s">
        <v>3482</v>
      </c>
      <c r="CP1186" s="66"/>
      <c r="CQ1186" s="64">
        <v>37721</v>
      </c>
      <c r="CR1186" s="78" t="s">
        <v>2038</v>
      </c>
      <c r="CS1186" s="78" t="s">
        <v>6954</v>
      </c>
    </row>
    <row r="1187" spans="1:97">
      <c r="A1187" s="63" t="s">
        <v>3591</v>
      </c>
      <c r="B1187" s="63" t="s">
        <v>3477</v>
      </c>
      <c r="C1187" s="63">
        <v>4172</v>
      </c>
      <c r="D1187" s="19" t="s">
        <v>3782</v>
      </c>
      <c r="E1187" s="63" t="s">
        <v>2393</v>
      </c>
      <c r="F1187" s="63" t="s">
        <v>2444</v>
      </c>
      <c r="G1187" s="65" t="s">
        <v>3597</v>
      </c>
      <c r="H1187" s="65">
        <v>7</v>
      </c>
      <c r="I1187" s="65">
        <v>16</v>
      </c>
      <c r="J1187" s="65">
        <v>91</v>
      </c>
      <c r="K1187" s="23">
        <v>41.374659999999999</v>
      </c>
      <c r="L1187" s="23">
        <v>-107.68194</v>
      </c>
      <c r="M1187" s="61" t="s">
        <v>3483</v>
      </c>
      <c r="N1187" s="63" t="s">
        <v>3484</v>
      </c>
      <c r="O1187" s="63"/>
      <c r="P1187" s="63" t="s">
        <v>3796</v>
      </c>
      <c r="Q1187" s="63"/>
      <c r="R1187" s="63"/>
      <c r="S1187" s="55"/>
      <c r="T1187" s="63"/>
      <c r="U1187" s="66" t="s">
        <v>3485</v>
      </c>
      <c r="V1187" s="63"/>
      <c r="W1187" s="66">
        <v>1500</v>
      </c>
      <c r="X1187" s="66">
        <v>1505</v>
      </c>
      <c r="Y1187" s="63"/>
      <c r="Z1187" s="64">
        <v>37819</v>
      </c>
      <c r="AA1187" s="63">
        <v>8.51</v>
      </c>
      <c r="AB1187" s="63"/>
      <c r="AC1187" s="63">
        <v>18.8</v>
      </c>
      <c r="AD1187" s="63">
        <v>8</v>
      </c>
      <c r="AE1187" s="63">
        <v>1250</v>
      </c>
      <c r="AF1187" s="63">
        <v>24.4</v>
      </c>
      <c r="AG1187" s="63"/>
      <c r="AH1187" s="63">
        <v>614</v>
      </c>
      <c r="AI1187" s="63">
        <v>2490</v>
      </c>
      <c r="AJ1187" s="63">
        <v>45.5</v>
      </c>
      <c r="AK1187" s="63"/>
      <c r="AL1187" s="63"/>
      <c r="AM1187" s="63">
        <v>3280</v>
      </c>
      <c r="AN1187" s="63"/>
      <c r="AO1187" s="63" t="s">
        <v>3481</v>
      </c>
      <c r="AP1187" s="17">
        <f t="shared" si="425"/>
        <v>0.93812000000000006</v>
      </c>
      <c r="AQ1187" s="17">
        <f t="shared" si="426"/>
        <v>0.65832000000000002</v>
      </c>
      <c r="AR1187" s="17">
        <f t="shared" si="422"/>
        <v>54.374999999999993</v>
      </c>
      <c r="AS1187" s="17">
        <f t="shared" si="420"/>
        <v>0.62415199999999993</v>
      </c>
      <c r="AT1187" s="17">
        <f t="shared" si="427"/>
        <v>56.595591999999996</v>
      </c>
      <c r="AU1187" s="5">
        <f t="shared" si="428"/>
        <v>17.32094</v>
      </c>
      <c r="AV1187" s="5">
        <f t="shared" si="429"/>
        <v>40.811099999999996</v>
      </c>
      <c r="AW1187" s="5">
        <f t="shared" si="443"/>
        <v>1.5165149999999998</v>
      </c>
      <c r="AX1187" s="5">
        <f t="shared" si="444"/>
        <v>0</v>
      </c>
      <c r="AY1187" s="5">
        <f t="shared" si="430"/>
        <v>0</v>
      </c>
      <c r="AZ1187" s="5">
        <f t="shared" si="431"/>
        <v>59.648554999999995</v>
      </c>
      <c r="BA1187" s="7">
        <f t="shared" si="432"/>
        <v>-2.6263369630128545E-2</v>
      </c>
      <c r="BB1187" s="62">
        <f t="shared" si="433"/>
        <v>4450.7</v>
      </c>
      <c r="BC1187" s="28">
        <f t="shared" si="434"/>
        <v>0.15143518698177394</v>
      </c>
      <c r="BD1187" s="32">
        <f t="shared" si="435"/>
        <v>1.6575849228681983E-2</v>
      </c>
      <c r="BE1187" s="32">
        <f t="shared" si="436"/>
        <v>1.1632001304977957E-2</v>
      </c>
      <c r="BF1187" s="35">
        <f t="shared" si="437"/>
        <v>0.97179214946634007</v>
      </c>
      <c r="BG1187" s="33">
        <f t="shared" si="438"/>
        <v>0.290383228898001</v>
      </c>
      <c r="BH1187" s="37">
        <f t="shared" si="439"/>
        <v>0.68419260114515768</v>
      </c>
      <c r="BI1187" s="33">
        <f t="shared" si="440"/>
        <v>0</v>
      </c>
      <c r="BJ1187" s="63"/>
      <c r="BK1187" s="63">
        <v>0.11700000000000001</v>
      </c>
      <c r="BL1187" s="63"/>
      <c r="BM1187" s="63">
        <v>2807</v>
      </c>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v>20030717</v>
      </c>
      <c r="CO1187" s="63" t="s">
        <v>3486</v>
      </c>
      <c r="CP1187" s="66"/>
      <c r="CQ1187" s="64">
        <v>37827</v>
      </c>
      <c r="CR1187" s="78" t="s">
        <v>2038</v>
      </c>
      <c r="CS1187" s="78" t="s">
        <v>6954</v>
      </c>
    </row>
    <row r="1188" spans="1:97">
      <c r="A1188" s="63" t="s">
        <v>3591</v>
      </c>
      <c r="B1188" s="63" t="s">
        <v>3477</v>
      </c>
      <c r="C1188" s="63">
        <v>4113</v>
      </c>
      <c r="D1188" s="19" t="s">
        <v>3782</v>
      </c>
      <c r="E1188" s="63" t="s">
        <v>2393</v>
      </c>
      <c r="F1188" s="63" t="s">
        <v>2444</v>
      </c>
      <c r="G1188" s="65" t="s">
        <v>3597</v>
      </c>
      <c r="H1188" s="65">
        <v>7</v>
      </c>
      <c r="I1188" s="65">
        <v>16</v>
      </c>
      <c r="J1188" s="65">
        <v>91</v>
      </c>
      <c r="K1188" s="23">
        <v>41.374659999999999</v>
      </c>
      <c r="L1188" s="23">
        <v>-107.68194</v>
      </c>
      <c r="M1188" s="61" t="s">
        <v>3483</v>
      </c>
      <c r="N1188" s="63" t="s">
        <v>3487</v>
      </c>
      <c r="O1188" s="63"/>
      <c r="P1188" s="63" t="s">
        <v>3796</v>
      </c>
      <c r="Q1188" s="63"/>
      <c r="R1188" s="63"/>
      <c r="S1188" s="55"/>
      <c r="T1188" s="63"/>
      <c r="U1188" s="66" t="s">
        <v>3485</v>
      </c>
      <c r="V1188" s="63"/>
      <c r="W1188" s="66">
        <v>1500</v>
      </c>
      <c r="X1188" s="66">
        <v>1505</v>
      </c>
      <c r="Y1188" s="63"/>
      <c r="Z1188" s="64">
        <v>37819</v>
      </c>
      <c r="AA1188" s="63">
        <v>8.51</v>
      </c>
      <c r="AB1188" s="63"/>
      <c r="AC1188" s="63">
        <v>19</v>
      </c>
      <c r="AD1188" s="63">
        <v>8</v>
      </c>
      <c r="AE1188" s="63">
        <v>1250</v>
      </c>
      <c r="AF1188" s="63">
        <v>24.4</v>
      </c>
      <c r="AG1188" s="63"/>
      <c r="AH1188" s="63">
        <v>614</v>
      </c>
      <c r="AI1188" s="63">
        <v>2490</v>
      </c>
      <c r="AJ1188" s="63">
        <v>45.5</v>
      </c>
      <c r="AK1188" s="63"/>
      <c r="AL1188" s="63"/>
      <c r="AM1188" s="63">
        <v>3280</v>
      </c>
      <c r="AN1188" s="63"/>
      <c r="AO1188" s="63" t="s">
        <v>3481</v>
      </c>
      <c r="AP1188" s="17">
        <f t="shared" si="425"/>
        <v>0.94809999999999994</v>
      </c>
      <c r="AQ1188" s="17">
        <f t="shared" si="426"/>
        <v>0.65832000000000002</v>
      </c>
      <c r="AR1188" s="17">
        <f t="shared" si="422"/>
        <v>54.374999999999993</v>
      </c>
      <c r="AS1188" s="17">
        <f t="shared" si="420"/>
        <v>0.62415199999999993</v>
      </c>
      <c r="AT1188" s="17">
        <f t="shared" si="427"/>
        <v>56.605571999999995</v>
      </c>
      <c r="AU1188" s="5">
        <f t="shared" si="428"/>
        <v>17.32094</v>
      </c>
      <c r="AV1188" s="5">
        <f t="shared" si="429"/>
        <v>40.811099999999996</v>
      </c>
      <c r="AW1188" s="5">
        <f t="shared" si="443"/>
        <v>1.5165149999999998</v>
      </c>
      <c r="AX1188" s="5">
        <f t="shared" si="444"/>
        <v>0</v>
      </c>
      <c r="AY1188" s="5">
        <f t="shared" si="430"/>
        <v>0</v>
      </c>
      <c r="AZ1188" s="5">
        <f t="shared" si="431"/>
        <v>59.648554999999995</v>
      </c>
      <c r="BA1188" s="7">
        <f t="shared" si="432"/>
        <v>-2.617526859928164E-2</v>
      </c>
      <c r="BB1188" s="62">
        <f t="shared" si="433"/>
        <v>4450.8999999999996</v>
      </c>
      <c r="BC1188" s="28">
        <f t="shared" si="434"/>
        <v>0.15145713953097306</v>
      </c>
      <c r="BD1188" s="32">
        <f t="shared" si="435"/>
        <v>1.6749234509987814E-2</v>
      </c>
      <c r="BE1188" s="32">
        <f t="shared" si="436"/>
        <v>1.1629950493212931E-2</v>
      </c>
      <c r="BF1188" s="35">
        <f t="shared" si="437"/>
        <v>0.9716208149967992</v>
      </c>
      <c r="BG1188" s="33">
        <f t="shared" si="438"/>
        <v>0.290383228898001</v>
      </c>
      <c r="BH1188" s="37">
        <f t="shared" si="439"/>
        <v>0.68419260114515768</v>
      </c>
      <c r="BI1188" s="33">
        <f t="shared" si="440"/>
        <v>0</v>
      </c>
      <c r="BJ1188" s="63"/>
      <c r="BK1188" s="63">
        <v>0.12</v>
      </c>
      <c r="BL1188" s="63"/>
      <c r="BM1188" s="63">
        <v>2807</v>
      </c>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v>20030717</v>
      </c>
      <c r="CO1188" s="63" t="s">
        <v>3488</v>
      </c>
      <c r="CP1188" s="66"/>
      <c r="CQ1188" s="64">
        <v>37827</v>
      </c>
      <c r="CR1188" s="78" t="s">
        <v>2038</v>
      </c>
      <c r="CS1188" s="78" t="s">
        <v>6954</v>
      </c>
    </row>
    <row r="1189" spans="1:97">
      <c r="A1189" s="63" t="s">
        <v>3591</v>
      </c>
      <c r="B1189" s="63" t="s">
        <v>3477</v>
      </c>
      <c r="C1189" s="63">
        <v>4111</v>
      </c>
      <c r="D1189" s="19" t="s">
        <v>3782</v>
      </c>
      <c r="E1189" s="63" t="s">
        <v>2393</v>
      </c>
      <c r="F1189" s="63" t="s">
        <v>2444</v>
      </c>
      <c r="G1189" s="65" t="s">
        <v>3594</v>
      </c>
      <c r="H1189" s="65">
        <v>7</v>
      </c>
      <c r="I1189" s="65">
        <v>16</v>
      </c>
      <c r="J1189" s="65">
        <v>91</v>
      </c>
      <c r="K1189" s="23">
        <v>41.378570000000003</v>
      </c>
      <c r="L1189" s="23">
        <v>-107.68559</v>
      </c>
      <c r="M1189" s="61" t="s">
        <v>3496</v>
      </c>
      <c r="N1189" s="63" t="s">
        <v>3497</v>
      </c>
      <c r="O1189" s="63"/>
      <c r="P1189" s="63" t="s">
        <v>3796</v>
      </c>
      <c r="Q1189" s="63"/>
      <c r="R1189" s="63"/>
      <c r="S1189" s="55"/>
      <c r="T1189" s="63"/>
      <c r="U1189" s="66" t="s">
        <v>3498</v>
      </c>
      <c r="V1189" s="63"/>
      <c r="W1189" s="66">
        <v>1600</v>
      </c>
      <c r="X1189" s="66">
        <v>1577</v>
      </c>
      <c r="Y1189" s="63"/>
      <c r="Z1189" s="64">
        <v>37704</v>
      </c>
      <c r="AA1189" s="63">
        <v>8.0399999999999991</v>
      </c>
      <c r="AB1189" s="63"/>
      <c r="AC1189" s="63">
        <v>14</v>
      </c>
      <c r="AD1189" s="63">
        <v>5.4</v>
      </c>
      <c r="AE1189" s="63">
        <v>898</v>
      </c>
      <c r="AF1189" s="63">
        <v>17.5</v>
      </c>
      <c r="AG1189" s="63"/>
      <c r="AH1189" s="63">
        <v>302</v>
      </c>
      <c r="AI1189" s="63">
        <v>2050</v>
      </c>
      <c r="AJ1189" s="63"/>
      <c r="AK1189" s="63"/>
      <c r="AL1189" s="63"/>
      <c r="AM1189" s="63">
        <v>2260</v>
      </c>
      <c r="AN1189" s="63"/>
      <c r="AO1189" s="63" t="s">
        <v>3481</v>
      </c>
      <c r="AP1189" s="17">
        <f t="shared" si="425"/>
        <v>0.6986</v>
      </c>
      <c r="AQ1189" s="17">
        <f t="shared" si="426"/>
        <v>0.44436600000000004</v>
      </c>
      <c r="AR1189" s="17">
        <f t="shared" si="422"/>
        <v>39.062999999999995</v>
      </c>
      <c r="AS1189" s="17">
        <f t="shared" si="420"/>
        <v>0.44764999999999999</v>
      </c>
      <c r="AT1189" s="17">
        <f t="shared" si="427"/>
        <v>40.653616</v>
      </c>
      <c r="AU1189" s="5">
        <f t="shared" si="428"/>
        <v>8.5194200000000002</v>
      </c>
      <c r="AV1189" s="5">
        <f t="shared" si="429"/>
        <v>33.599499999999999</v>
      </c>
      <c r="AW1189" s="5">
        <f t="shared" si="443"/>
        <v>0</v>
      </c>
      <c r="AX1189" s="5">
        <f t="shared" si="444"/>
        <v>0</v>
      </c>
      <c r="AY1189" s="5">
        <f t="shared" si="430"/>
        <v>0</v>
      </c>
      <c r="AZ1189" s="5">
        <f t="shared" si="431"/>
        <v>42.118920000000003</v>
      </c>
      <c r="BA1189" s="7">
        <f t="shared" si="432"/>
        <v>-1.7702780062217777E-2</v>
      </c>
      <c r="BB1189" s="62">
        <f t="shared" si="433"/>
        <v>3286.9</v>
      </c>
      <c r="BC1189" s="28">
        <f t="shared" si="434"/>
        <v>0.18513043321494893</v>
      </c>
      <c r="BD1189" s="32">
        <f t="shared" si="435"/>
        <v>1.7184203245290654E-2</v>
      </c>
      <c r="BE1189" s="32">
        <f t="shared" si="436"/>
        <v>1.0930540594470121E-2</v>
      </c>
      <c r="BF1189" s="35">
        <f t="shared" si="437"/>
        <v>0.97188525616023924</v>
      </c>
      <c r="BG1189" s="33">
        <f t="shared" si="438"/>
        <v>0.20227061852488146</v>
      </c>
      <c r="BH1189" s="36">
        <f t="shared" si="439"/>
        <v>0.79772938147511852</v>
      </c>
      <c r="BI1189" s="33">
        <f t="shared" si="440"/>
        <v>0</v>
      </c>
      <c r="BJ1189" s="63"/>
      <c r="BK1189" s="63">
        <v>0.03</v>
      </c>
      <c r="BL1189" s="63"/>
      <c r="BM1189" s="63">
        <v>1937</v>
      </c>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v>20030324</v>
      </c>
      <c r="CO1189" s="63" t="s">
        <v>3499</v>
      </c>
      <c r="CP1189" s="66"/>
      <c r="CQ1189" s="64">
        <v>37721</v>
      </c>
      <c r="CR1189" s="78" t="s">
        <v>2038</v>
      </c>
      <c r="CS1189" s="78" t="s">
        <v>6954</v>
      </c>
    </row>
    <row r="1190" spans="1:97">
      <c r="A1190" s="63" t="s">
        <v>3591</v>
      </c>
      <c r="B1190" s="63" t="s">
        <v>3477</v>
      </c>
      <c r="C1190" s="63">
        <v>4177</v>
      </c>
      <c r="D1190" s="19" t="s">
        <v>3782</v>
      </c>
      <c r="E1190" s="63" t="s">
        <v>2393</v>
      </c>
      <c r="F1190" s="63" t="s">
        <v>2444</v>
      </c>
      <c r="G1190" s="65" t="s">
        <v>3594</v>
      </c>
      <c r="H1190" s="65">
        <v>7</v>
      </c>
      <c r="I1190" s="65">
        <v>16</v>
      </c>
      <c r="J1190" s="65">
        <v>91</v>
      </c>
      <c r="K1190" s="23">
        <v>41.378570000000003</v>
      </c>
      <c r="L1190" s="23">
        <v>-107.68559</v>
      </c>
      <c r="M1190" s="61" t="s">
        <v>3496</v>
      </c>
      <c r="N1190" s="63" t="s">
        <v>3498</v>
      </c>
      <c r="O1190" s="63"/>
      <c r="P1190" s="63" t="s">
        <v>3796</v>
      </c>
      <c r="Q1190" s="63"/>
      <c r="R1190" s="63"/>
      <c r="S1190" s="55"/>
      <c r="T1190" s="63"/>
      <c r="U1190" s="66" t="s">
        <v>3498</v>
      </c>
      <c r="V1190" s="63"/>
      <c r="W1190" s="66">
        <v>1600</v>
      </c>
      <c r="X1190" s="66">
        <v>1577</v>
      </c>
      <c r="Y1190" s="63"/>
      <c r="Z1190" s="64">
        <v>37704</v>
      </c>
      <c r="AA1190" s="63">
        <v>8.0399999999999991</v>
      </c>
      <c r="AB1190" s="63"/>
      <c r="AC1190" s="63">
        <v>14.3</v>
      </c>
      <c r="AD1190" s="63">
        <v>5.4</v>
      </c>
      <c r="AE1190" s="63">
        <v>898</v>
      </c>
      <c r="AF1190" s="63">
        <v>17.5</v>
      </c>
      <c r="AG1190" s="63"/>
      <c r="AH1190" s="63">
        <v>302</v>
      </c>
      <c r="AI1190" s="63">
        <v>2050</v>
      </c>
      <c r="AJ1190" s="63"/>
      <c r="AK1190" s="63"/>
      <c r="AL1190" s="63"/>
      <c r="AM1190" s="63">
        <v>2220</v>
      </c>
      <c r="AN1190" s="63"/>
      <c r="AO1190" s="63" t="s">
        <v>3481</v>
      </c>
      <c r="AP1190" s="17">
        <f t="shared" si="425"/>
        <v>0.71357000000000004</v>
      </c>
      <c r="AQ1190" s="17">
        <f t="shared" si="426"/>
        <v>0.44436600000000004</v>
      </c>
      <c r="AR1190" s="17">
        <f t="shared" si="422"/>
        <v>39.062999999999995</v>
      </c>
      <c r="AS1190" s="17">
        <f t="shared" si="420"/>
        <v>0.44764999999999999</v>
      </c>
      <c r="AT1190" s="17">
        <f t="shared" si="427"/>
        <v>40.668585999999998</v>
      </c>
      <c r="AU1190" s="5">
        <f t="shared" si="428"/>
        <v>8.5194200000000002</v>
      </c>
      <c r="AV1190" s="5">
        <f t="shared" si="429"/>
        <v>33.599499999999999</v>
      </c>
      <c r="AW1190" s="5">
        <f t="shared" si="443"/>
        <v>0</v>
      </c>
      <c r="AX1190" s="5">
        <f t="shared" si="444"/>
        <v>0</v>
      </c>
      <c r="AY1190" s="5">
        <f t="shared" si="430"/>
        <v>0</v>
      </c>
      <c r="AZ1190" s="5">
        <f t="shared" si="431"/>
        <v>42.118920000000003</v>
      </c>
      <c r="BA1190" s="7">
        <f t="shared" si="432"/>
        <v>-1.7518754581156305E-2</v>
      </c>
      <c r="BB1190" s="62">
        <f t="shared" si="433"/>
        <v>3287.2</v>
      </c>
      <c r="BC1190" s="28">
        <f t="shared" si="434"/>
        <v>0.19378268448576405</v>
      </c>
      <c r="BD1190" s="32">
        <f t="shared" si="435"/>
        <v>1.7545975166188471E-2</v>
      </c>
      <c r="BE1190" s="32">
        <f t="shared" si="436"/>
        <v>1.0926517091103193E-2</v>
      </c>
      <c r="BF1190" s="35">
        <f t="shared" si="437"/>
        <v>0.97152750774270835</v>
      </c>
      <c r="BG1190" s="33">
        <f t="shared" si="438"/>
        <v>0.20227061852488146</v>
      </c>
      <c r="BH1190" s="36">
        <f t="shared" si="439"/>
        <v>0.79772938147511852</v>
      </c>
      <c r="BI1190" s="33">
        <f t="shared" si="440"/>
        <v>0</v>
      </c>
      <c r="BJ1190" s="63"/>
      <c r="BK1190" s="63">
        <v>3.3000000000000002E-2</v>
      </c>
      <c r="BL1190" s="63"/>
      <c r="BM1190" s="63">
        <v>1937</v>
      </c>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v>20030324</v>
      </c>
      <c r="CO1190" s="63" t="s">
        <v>3499</v>
      </c>
      <c r="CP1190" s="66"/>
      <c r="CQ1190" s="64">
        <v>37720</v>
      </c>
      <c r="CR1190" s="78" t="s">
        <v>2038</v>
      </c>
      <c r="CS1190" s="78" t="s">
        <v>6954</v>
      </c>
    </row>
    <row r="1191" spans="1:97">
      <c r="A1191" s="63" t="s">
        <v>3591</v>
      </c>
      <c r="B1191" s="63" t="s">
        <v>3477</v>
      </c>
      <c r="C1191" s="63">
        <v>4165</v>
      </c>
      <c r="D1191" s="19" t="s">
        <v>3782</v>
      </c>
      <c r="E1191" s="63" t="s">
        <v>2393</v>
      </c>
      <c r="F1191" s="63" t="s">
        <v>2444</v>
      </c>
      <c r="G1191" s="65" t="s">
        <v>3595</v>
      </c>
      <c r="H1191" s="65">
        <v>7</v>
      </c>
      <c r="I1191" s="65">
        <v>16</v>
      </c>
      <c r="J1191" s="65">
        <v>91</v>
      </c>
      <c r="K1191" s="23">
        <v>41.36741</v>
      </c>
      <c r="L1191" s="23">
        <v>-107.68597</v>
      </c>
      <c r="M1191" s="61" t="s">
        <v>3506</v>
      </c>
      <c r="N1191" s="63" t="s">
        <v>3508</v>
      </c>
      <c r="O1191" s="63"/>
      <c r="P1191" s="63" t="s">
        <v>3796</v>
      </c>
      <c r="Q1191" s="63"/>
      <c r="R1191" s="63"/>
      <c r="S1191" s="55" t="str">
        <f>IF(U1191&gt;0,V1191-U1191,"")</f>
        <v/>
      </c>
      <c r="T1191" s="63"/>
      <c r="U1191" s="66"/>
      <c r="V1191" s="63"/>
      <c r="W1191" s="66">
        <v>1485</v>
      </c>
      <c r="X1191" s="66">
        <v>1461</v>
      </c>
      <c r="Y1191" s="63"/>
      <c r="Z1191" s="64">
        <v>38070</v>
      </c>
      <c r="AA1191" s="63">
        <v>8.23</v>
      </c>
      <c r="AB1191" s="63"/>
      <c r="AC1191" s="63">
        <v>13.3</v>
      </c>
      <c r="AD1191" s="63">
        <v>5.3</v>
      </c>
      <c r="AE1191" s="63">
        <v>907</v>
      </c>
      <c r="AF1191" s="63">
        <v>15.7</v>
      </c>
      <c r="AG1191" s="63"/>
      <c r="AH1191" s="63">
        <v>292</v>
      </c>
      <c r="AI1191" s="63">
        <v>2020</v>
      </c>
      <c r="AJ1191" s="63"/>
      <c r="AK1191" s="63"/>
      <c r="AL1191" s="63"/>
      <c r="AM1191" s="63">
        <v>2200</v>
      </c>
      <c r="AN1191" s="63"/>
      <c r="AO1191" s="63" t="s">
        <v>3481</v>
      </c>
      <c r="AP1191" s="17">
        <f t="shared" si="425"/>
        <v>0.66366999999999998</v>
      </c>
      <c r="AQ1191" s="17">
        <f t="shared" si="426"/>
        <v>0.436137</v>
      </c>
      <c r="AR1191" s="17">
        <f t="shared" si="422"/>
        <v>39.454499999999996</v>
      </c>
      <c r="AS1191" s="17">
        <f t="shared" si="420"/>
        <v>0.40160599999999996</v>
      </c>
      <c r="AT1191" s="17">
        <f t="shared" si="427"/>
        <v>40.955912999999995</v>
      </c>
      <c r="AU1191" s="5">
        <f t="shared" si="428"/>
        <v>8.2373200000000004</v>
      </c>
      <c r="AV1191" s="5">
        <f t="shared" si="429"/>
        <v>33.107799999999997</v>
      </c>
      <c r="AW1191" s="5">
        <f t="shared" si="443"/>
        <v>0</v>
      </c>
      <c r="AX1191" s="5">
        <f t="shared" si="444"/>
        <v>0</v>
      </c>
      <c r="AY1191" s="5">
        <f t="shared" si="430"/>
        <v>0</v>
      </c>
      <c r="AZ1191" s="5">
        <f t="shared" si="431"/>
        <v>41.345119999999994</v>
      </c>
      <c r="BA1191" s="7">
        <f t="shared" si="432"/>
        <v>-4.7290657943503461E-3</v>
      </c>
      <c r="BB1191" s="62">
        <f t="shared" si="433"/>
        <v>3253.3</v>
      </c>
      <c r="BC1191" s="28">
        <f t="shared" si="434"/>
        <v>0.19314910237837643</v>
      </c>
      <c r="BD1191" s="32">
        <f t="shared" si="435"/>
        <v>1.6204497748591274E-2</v>
      </c>
      <c r="BE1191" s="32">
        <f t="shared" si="436"/>
        <v>1.0648938530560899E-2</v>
      </c>
      <c r="BF1191" s="35">
        <f t="shared" si="437"/>
        <v>0.97314656372084785</v>
      </c>
      <c r="BG1191" s="33">
        <f t="shared" si="438"/>
        <v>0.19923318640748899</v>
      </c>
      <c r="BH1191" s="36">
        <f t="shared" si="439"/>
        <v>0.80076681359251112</v>
      </c>
      <c r="BI1191" s="33">
        <f t="shared" si="440"/>
        <v>0</v>
      </c>
      <c r="BJ1191" s="63"/>
      <c r="BK1191" s="63">
        <v>1.76</v>
      </c>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v>20040324</v>
      </c>
      <c r="CO1191" s="63" t="s">
        <v>3509</v>
      </c>
      <c r="CP1191" s="66"/>
      <c r="CQ1191" s="64">
        <v>38077</v>
      </c>
      <c r="CR1191" s="78" t="s">
        <v>2038</v>
      </c>
      <c r="CS1191" s="78" t="s">
        <v>6954</v>
      </c>
    </row>
    <row r="1192" spans="1:97">
      <c r="A1192" s="63" t="s">
        <v>3591</v>
      </c>
      <c r="B1192" s="63" t="s">
        <v>3520</v>
      </c>
      <c r="C1192" s="63">
        <v>4742</v>
      </c>
      <c r="D1192" s="19" t="s">
        <v>3782</v>
      </c>
      <c r="E1192" s="63" t="s">
        <v>2393</v>
      </c>
      <c r="F1192" s="63" t="s">
        <v>2444</v>
      </c>
      <c r="G1192" s="65" t="s">
        <v>264</v>
      </c>
      <c r="H1192" s="65">
        <v>1</v>
      </c>
      <c r="I1192" s="65">
        <v>16</v>
      </c>
      <c r="J1192" s="65">
        <v>92</v>
      </c>
      <c r="K1192" s="23">
        <v>41.382159999999999</v>
      </c>
      <c r="L1192" s="23">
        <v>-107.69062</v>
      </c>
      <c r="M1192" s="61" t="s">
        <v>3521</v>
      </c>
      <c r="N1192" s="63" t="s">
        <v>3522</v>
      </c>
      <c r="O1192" s="63"/>
      <c r="P1192" s="63" t="s">
        <v>3796</v>
      </c>
      <c r="Q1192" s="63"/>
      <c r="R1192" s="63"/>
      <c r="S1192" s="55">
        <f>IF(U1192&gt;0,V1192-U1192,"")</f>
        <v>75</v>
      </c>
      <c r="T1192" s="63"/>
      <c r="U1192" s="66">
        <v>1450</v>
      </c>
      <c r="V1192" s="63">
        <v>1525</v>
      </c>
      <c r="W1192" s="66">
        <v>1803</v>
      </c>
      <c r="X1192" s="66">
        <v>1755</v>
      </c>
      <c r="Y1192" s="63"/>
      <c r="Z1192" s="64">
        <v>38546</v>
      </c>
      <c r="AA1192" s="63">
        <v>7.68</v>
      </c>
      <c r="AB1192" s="63"/>
      <c r="AC1192" s="63">
        <v>19</v>
      </c>
      <c r="AD1192" s="63">
        <v>8.3000000000000007</v>
      </c>
      <c r="AE1192" s="63">
        <v>1120</v>
      </c>
      <c r="AF1192" s="63">
        <v>21.6</v>
      </c>
      <c r="AG1192" s="63"/>
      <c r="AH1192" s="63">
        <v>452</v>
      </c>
      <c r="AI1192" s="63">
        <v>2500</v>
      </c>
      <c r="AJ1192" s="63">
        <v>0</v>
      </c>
      <c r="AK1192" s="63">
        <v>0</v>
      </c>
      <c r="AL1192" s="63">
        <v>4</v>
      </c>
      <c r="AM1192" s="63">
        <v>3080</v>
      </c>
      <c r="AN1192" s="63"/>
      <c r="AO1192" s="63" t="s">
        <v>3495</v>
      </c>
      <c r="AP1192" s="17">
        <f t="shared" si="425"/>
        <v>0.94809999999999994</v>
      </c>
      <c r="AQ1192" s="17">
        <f t="shared" si="426"/>
        <v>0.68300700000000003</v>
      </c>
      <c r="AR1192" s="17">
        <f t="shared" si="422"/>
        <v>48.72</v>
      </c>
      <c r="AS1192" s="17">
        <f t="shared" ref="AS1192:AS1255" si="445">IF(AF1192&gt;0,AF1192*0.02558,0)</f>
        <v>0.55252800000000002</v>
      </c>
      <c r="AT1192" s="17">
        <f t="shared" si="427"/>
        <v>50.903635000000001</v>
      </c>
      <c r="AU1192" s="5">
        <f t="shared" si="428"/>
        <v>12.750919999999999</v>
      </c>
      <c r="AV1192" s="5">
        <f t="shared" si="429"/>
        <v>40.974999999999994</v>
      </c>
      <c r="AW1192" s="5">
        <f t="shared" si="443"/>
        <v>0</v>
      </c>
      <c r="AX1192" s="5">
        <f t="shared" si="444"/>
        <v>0</v>
      </c>
      <c r="AY1192" s="5">
        <f t="shared" si="430"/>
        <v>8.3280000000000007E-2</v>
      </c>
      <c r="AZ1192" s="5">
        <f t="shared" si="431"/>
        <v>53.809199999999997</v>
      </c>
      <c r="BA1192" s="7">
        <f t="shared" si="432"/>
        <v>-2.774793558019889E-2</v>
      </c>
      <c r="BB1192" s="62">
        <f t="shared" si="433"/>
        <v>4124.8999999999996</v>
      </c>
      <c r="BC1192" s="28">
        <f t="shared" si="434"/>
        <v>0.14502630154478199</v>
      </c>
      <c r="BD1192" s="32">
        <f t="shared" si="435"/>
        <v>1.8625388933422925E-2</v>
      </c>
      <c r="BE1192" s="32">
        <f t="shared" si="436"/>
        <v>1.3417646892996935E-2</v>
      </c>
      <c r="BF1192" s="35">
        <f t="shared" si="437"/>
        <v>0.96795696417358013</v>
      </c>
      <c r="BG1192" s="33">
        <f t="shared" si="438"/>
        <v>0.23696542598663425</v>
      </c>
      <c r="BH1192" s="36">
        <f t="shared" si="439"/>
        <v>0.76148688328389935</v>
      </c>
      <c r="BI1192" s="33">
        <f t="shared" si="440"/>
        <v>1.5476907294663367E-3</v>
      </c>
      <c r="BJ1192" s="63">
        <v>0</v>
      </c>
      <c r="BK1192" s="63">
        <v>0.37</v>
      </c>
      <c r="BL1192" s="63">
        <v>0</v>
      </c>
      <c r="BM1192" s="63">
        <v>0</v>
      </c>
      <c r="BN1192" s="63">
        <v>0</v>
      </c>
      <c r="BO1192" s="63">
        <v>0</v>
      </c>
      <c r="BP1192" s="63">
        <v>0</v>
      </c>
      <c r="BQ1192" s="63">
        <v>0</v>
      </c>
      <c r="BR1192" s="63">
        <v>0</v>
      </c>
      <c r="BS1192" s="63">
        <v>0</v>
      </c>
      <c r="BT1192" s="63">
        <v>0</v>
      </c>
      <c r="BU1192" s="63">
        <v>0</v>
      </c>
      <c r="BV1192" s="63">
        <v>0</v>
      </c>
      <c r="BW1192" s="63">
        <v>0</v>
      </c>
      <c r="BX1192" s="63"/>
      <c r="BY1192" s="63"/>
      <c r="BZ1192" s="63"/>
      <c r="CA1192" s="63"/>
      <c r="CB1192" s="63"/>
      <c r="CC1192" s="63"/>
      <c r="CD1192" s="63"/>
      <c r="CE1192" s="63"/>
      <c r="CF1192" s="63"/>
      <c r="CG1192" s="63"/>
      <c r="CH1192" s="63"/>
      <c r="CI1192" s="63"/>
      <c r="CJ1192" s="63"/>
      <c r="CK1192" s="63"/>
      <c r="CL1192" s="63"/>
      <c r="CM1192" s="63"/>
      <c r="CN1192" s="63">
        <v>20050713</v>
      </c>
      <c r="CO1192" s="63" t="s">
        <v>4006</v>
      </c>
      <c r="CP1192" s="66"/>
      <c r="CQ1192" s="64">
        <v>38569</v>
      </c>
      <c r="CR1192" s="78" t="s">
        <v>2038</v>
      </c>
      <c r="CS1192" s="78" t="s">
        <v>6954</v>
      </c>
    </row>
    <row r="1193" spans="1:97" s="34" customFormat="1">
      <c r="A1193" s="18" t="s">
        <v>3590</v>
      </c>
      <c r="B1193" s="16" t="s">
        <v>6617</v>
      </c>
      <c r="C1193" s="21">
        <v>49009327</v>
      </c>
      <c r="D1193" s="21" t="s">
        <v>3782</v>
      </c>
      <c r="E1193" s="21" t="s">
        <v>2393</v>
      </c>
      <c r="F1193" s="21" t="s">
        <v>2444</v>
      </c>
      <c r="G1193" s="22"/>
      <c r="H1193" s="22" t="s">
        <v>3844</v>
      </c>
      <c r="I1193" s="22">
        <v>16</v>
      </c>
      <c r="J1193" s="22">
        <v>92</v>
      </c>
      <c r="K1193" s="23">
        <v>41.370130000000003</v>
      </c>
      <c r="L1193" s="23">
        <v>-107.69373</v>
      </c>
      <c r="M1193" s="61" t="s">
        <v>2445</v>
      </c>
      <c r="N1193" s="21" t="s">
        <v>3724</v>
      </c>
      <c r="O1193" s="25"/>
      <c r="P1193" s="21" t="s">
        <v>3796</v>
      </c>
      <c r="Q1193" s="74"/>
      <c r="R1193" s="74">
        <v>8602</v>
      </c>
      <c r="S1193" s="74">
        <f>V1193-U1193</f>
        <v>129</v>
      </c>
      <c r="T1193" s="21"/>
      <c r="U1193" s="74">
        <v>934</v>
      </c>
      <c r="V1193" s="74">
        <v>1063</v>
      </c>
      <c r="W1193" s="74"/>
      <c r="X1193" s="74"/>
      <c r="Y1193" s="24" t="s">
        <v>3798</v>
      </c>
      <c r="Z1193" s="25"/>
      <c r="AA1193" s="26">
        <v>7.5</v>
      </c>
      <c r="AB1193" s="21" t="s">
        <v>3837</v>
      </c>
      <c r="AC1193" s="21">
        <v>103</v>
      </c>
      <c r="AD1193" s="21">
        <v>120</v>
      </c>
      <c r="AE1193" s="21">
        <v>3078</v>
      </c>
      <c r="AF1193" s="21">
        <v>-3</v>
      </c>
      <c r="AG1193" s="21">
        <v>-3</v>
      </c>
      <c r="AH1193" s="21">
        <v>860</v>
      </c>
      <c r="AI1193" s="21">
        <v>1342</v>
      </c>
      <c r="AJ1193" s="27"/>
      <c r="AK1193" s="27"/>
      <c r="AL1193" s="21">
        <v>4934</v>
      </c>
      <c r="AM1193" s="21">
        <v>9756</v>
      </c>
      <c r="AO1193" s="4"/>
      <c r="AP1193" s="17">
        <f t="shared" si="425"/>
        <v>5.1397000000000004</v>
      </c>
      <c r="AQ1193" s="17">
        <f t="shared" si="426"/>
        <v>9.8748000000000005</v>
      </c>
      <c r="AR1193" s="17">
        <f t="shared" si="422"/>
        <v>133.893</v>
      </c>
      <c r="AS1193" s="17">
        <f t="shared" si="445"/>
        <v>0</v>
      </c>
      <c r="AT1193" s="17">
        <f t="shared" si="427"/>
        <v>148.9075</v>
      </c>
      <c r="AU1193" s="5">
        <f t="shared" si="428"/>
        <v>24.2606</v>
      </c>
      <c r="AV1193" s="5">
        <f t="shared" si="429"/>
        <v>21.995379999999997</v>
      </c>
      <c r="AW1193" s="5"/>
      <c r="AX1193" s="5"/>
      <c r="AY1193" s="5">
        <f t="shared" si="430"/>
        <v>102.72588</v>
      </c>
      <c r="AZ1193" s="5">
        <f t="shared" si="431"/>
        <v>148.98185999999998</v>
      </c>
      <c r="BA1193" s="7">
        <f t="shared" si="432"/>
        <v>-2.4962288011892882E-4</v>
      </c>
      <c r="BB1193" s="62">
        <f t="shared" si="433"/>
        <v>10431</v>
      </c>
      <c r="BC1193" s="28">
        <f t="shared" si="434"/>
        <v>3.3437360677663841E-2</v>
      </c>
      <c r="BD1193" s="32">
        <f t="shared" si="435"/>
        <v>3.4516058626999989E-2</v>
      </c>
      <c r="BE1193" s="32">
        <f t="shared" si="436"/>
        <v>6.6314994207813574E-2</v>
      </c>
      <c r="BF1193" s="35">
        <f t="shared" si="437"/>
        <v>0.89916894716518647</v>
      </c>
      <c r="BG1193" s="33">
        <f t="shared" si="438"/>
        <v>0.16284264406418342</v>
      </c>
      <c r="BH1193" s="33">
        <f t="shared" si="439"/>
        <v>0.14763797418021227</v>
      </c>
      <c r="BI1193" s="37">
        <f t="shared" si="440"/>
        <v>0.68951938175560445</v>
      </c>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24" t="s">
        <v>3815</v>
      </c>
      <c r="CN1193" s="4"/>
      <c r="CO1193" s="4"/>
      <c r="CP1193" s="46"/>
      <c r="CQ1193" s="4"/>
      <c r="CR1193" s="78" t="s">
        <v>2038</v>
      </c>
      <c r="CS1193" s="78" t="s">
        <v>6954</v>
      </c>
    </row>
    <row r="1194" spans="1:97">
      <c r="A1194" s="63" t="s">
        <v>3591</v>
      </c>
      <c r="B1194" s="63" t="s">
        <v>6617</v>
      </c>
      <c r="C1194" s="63">
        <v>4738</v>
      </c>
      <c r="D1194" s="19" t="s">
        <v>3782</v>
      </c>
      <c r="E1194" s="63" t="s">
        <v>2393</v>
      </c>
      <c r="F1194" s="63" t="s">
        <v>2444</v>
      </c>
      <c r="G1194" s="65" t="s">
        <v>3598</v>
      </c>
      <c r="H1194" s="65">
        <v>12</v>
      </c>
      <c r="I1194" s="65">
        <v>16</v>
      </c>
      <c r="J1194" s="65">
        <v>92</v>
      </c>
      <c r="K1194" s="23">
        <v>41.371099999999998</v>
      </c>
      <c r="L1194" s="23">
        <v>-107.69318</v>
      </c>
      <c r="M1194" s="61" t="s">
        <v>5948</v>
      </c>
      <c r="N1194" s="63" t="s">
        <v>2852</v>
      </c>
      <c r="O1194" s="63"/>
      <c r="P1194" s="63" t="s">
        <v>3796</v>
      </c>
      <c r="Q1194" s="63"/>
      <c r="R1194" s="63"/>
      <c r="S1194" s="55">
        <f>IF(U1194&gt;0,V1194-U1194,"")</f>
        <v>96</v>
      </c>
      <c r="T1194" s="63"/>
      <c r="U1194" s="66">
        <v>1184</v>
      </c>
      <c r="V1194" s="63">
        <v>1280</v>
      </c>
      <c r="W1194" s="66">
        <v>4109</v>
      </c>
      <c r="X1194" s="66">
        <v>1420</v>
      </c>
      <c r="Y1194" s="63"/>
      <c r="Z1194" s="64">
        <v>38546</v>
      </c>
      <c r="AA1194" s="63">
        <v>8.42</v>
      </c>
      <c r="AB1194" s="63"/>
      <c r="AC1194" s="63">
        <v>4.9000000000000004</v>
      </c>
      <c r="AD1194" s="63">
        <v>2.2999999999999998</v>
      </c>
      <c r="AE1194" s="63">
        <v>669</v>
      </c>
      <c r="AF1194" s="63">
        <v>9.6</v>
      </c>
      <c r="AG1194" s="63"/>
      <c r="AH1194" s="63">
        <v>118</v>
      </c>
      <c r="AI1194" s="63">
        <v>1580</v>
      </c>
      <c r="AJ1194" s="63">
        <v>24</v>
      </c>
      <c r="AK1194" s="63">
        <v>0</v>
      </c>
      <c r="AL1194" s="63">
        <v>3</v>
      </c>
      <c r="AM1194" s="63">
        <v>1710</v>
      </c>
      <c r="AN1194" s="63"/>
      <c r="AO1194" s="63" t="s">
        <v>3495</v>
      </c>
      <c r="AP1194" s="17">
        <f t="shared" si="425"/>
        <v>0.24451000000000001</v>
      </c>
      <c r="AQ1194" s="17">
        <f t="shared" si="426"/>
        <v>0.18926699999999999</v>
      </c>
      <c r="AR1194" s="17">
        <f t="shared" si="422"/>
        <v>29.101499999999998</v>
      </c>
      <c r="AS1194" s="17">
        <f t="shared" si="445"/>
        <v>0.24556799999999998</v>
      </c>
      <c r="AT1194" s="17">
        <f t="shared" si="427"/>
        <v>29.780844999999996</v>
      </c>
      <c r="AU1194" s="5">
        <f t="shared" si="428"/>
        <v>3.3287800000000001</v>
      </c>
      <c r="AV1194" s="5">
        <f t="shared" si="429"/>
        <v>25.896199999999997</v>
      </c>
      <c r="AW1194" s="5">
        <f t="shared" ref="AW1194:AW1199" si="446">IF(AJ1194&gt;0,AJ1194*0.03333,0)</f>
        <v>0.79991999999999996</v>
      </c>
      <c r="AX1194" s="5">
        <f t="shared" ref="AX1194:AX1199" si="447">IF(AK1194&gt;0,AK1194*0.0588,0)</f>
        <v>0</v>
      </c>
      <c r="AY1194" s="5">
        <f t="shared" si="430"/>
        <v>6.2460000000000002E-2</v>
      </c>
      <c r="AZ1194" s="5">
        <f t="shared" si="431"/>
        <v>30.087359999999997</v>
      </c>
      <c r="BA1194" s="7">
        <f t="shared" si="432"/>
        <v>-5.119829465406572E-3</v>
      </c>
      <c r="BB1194" s="62">
        <f t="shared" si="433"/>
        <v>2410.8000000000002</v>
      </c>
      <c r="BC1194" s="28">
        <f t="shared" si="434"/>
        <v>0.17006406523005246</v>
      </c>
      <c r="BD1194" s="32">
        <f t="shared" si="435"/>
        <v>8.2103110237469763E-3</v>
      </c>
      <c r="BE1194" s="32">
        <f t="shared" si="436"/>
        <v>6.3553267209174227E-3</v>
      </c>
      <c r="BF1194" s="35">
        <f t="shared" si="437"/>
        <v>0.98543436225533565</v>
      </c>
      <c r="BG1194" s="33">
        <f t="shared" si="438"/>
        <v>0.11063715792944281</v>
      </c>
      <c r="BH1194" s="36">
        <f t="shared" si="439"/>
        <v>0.86070030737160053</v>
      </c>
      <c r="BI1194" s="33">
        <f t="shared" si="440"/>
        <v>2.0759548195654256E-3</v>
      </c>
      <c r="BJ1194" s="63">
        <v>0</v>
      </c>
      <c r="BK1194" s="63">
        <v>0.11</v>
      </c>
      <c r="BL1194" s="63">
        <v>0</v>
      </c>
      <c r="BM1194" s="63">
        <v>0</v>
      </c>
      <c r="BN1194" s="63">
        <v>0</v>
      </c>
      <c r="BO1194" s="63">
        <v>0</v>
      </c>
      <c r="BP1194" s="63">
        <v>0</v>
      </c>
      <c r="BQ1194" s="63">
        <v>0</v>
      </c>
      <c r="BR1194" s="63">
        <v>0</v>
      </c>
      <c r="BS1194" s="63">
        <v>0</v>
      </c>
      <c r="BT1194" s="63">
        <v>0</v>
      </c>
      <c r="BU1194" s="63">
        <v>0</v>
      </c>
      <c r="BV1194" s="63">
        <v>0</v>
      </c>
      <c r="BW1194" s="63">
        <v>0</v>
      </c>
      <c r="BX1194" s="63"/>
      <c r="BY1194" s="63"/>
      <c r="BZ1194" s="63"/>
      <c r="CA1194" s="63"/>
      <c r="CB1194" s="63"/>
      <c r="CC1194" s="63"/>
      <c r="CD1194" s="63"/>
      <c r="CE1194" s="63"/>
      <c r="CF1194" s="63"/>
      <c r="CG1194" s="63"/>
      <c r="CH1194" s="63"/>
      <c r="CI1194" s="63"/>
      <c r="CJ1194" s="63"/>
      <c r="CK1194" s="63"/>
      <c r="CL1194" s="63"/>
      <c r="CM1194" s="63"/>
      <c r="CN1194" s="63">
        <v>20050713</v>
      </c>
      <c r="CO1194" s="63" t="s">
        <v>4008</v>
      </c>
      <c r="CP1194" s="66"/>
      <c r="CQ1194" s="64">
        <v>38569</v>
      </c>
      <c r="CR1194" s="78" t="s">
        <v>2038</v>
      </c>
      <c r="CS1194" s="78" t="s">
        <v>6954</v>
      </c>
    </row>
    <row r="1195" spans="1:97">
      <c r="A1195" s="63" t="s">
        <v>3591</v>
      </c>
      <c r="B1195" s="63" t="s">
        <v>6617</v>
      </c>
      <c r="C1195" s="63">
        <v>4735</v>
      </c>
      <c r="D1195" s="19" t="s">
        <v>3782</v>
      </c>
      <c r="E1195" s="63" t="s">
        <v>2393</v>
      </c>
      <c r="F1195" s="63" t="s">
        <v>2444</v>
      </c>
      <c r="G1195" s="65" t="s">
        <v>3609</v>
      </c>
      <c r="H1195" s="65">
        <v>12</v>
      </c>
      <c r="I1195" s="65">
        <v>16</v>
      </c>
      <c r="J1195" s="65">
        <v>92</v>
      </c>
      <c r="K1195" s="23">
        <v>41.374670000000002</v>
      </c>
      <c r="L1195" s="23">
        <v>-107.69493</v>
      </c>
      <c r="M1195" s="61" t="s">
        <v>3516</v>
      </c>
      <c r="N1195" s="63" t="s">
        <v>3535</v>
      </c>
      <c r="O1195" s="63"/>
      <c r="P1195" s="63" t="s">
        <v>3796</v>
      </c>
      <c r="Q1195" s="63"/>
      <c r="R1195" s="63"/>
      <c r="S1195" s="55">
        <f>IF(U1195&gt;0,V1195-U1195,"")</f>
        <v>104</v>
      </c>
      <c r="T1195" s="63"/>
      <c r="U1195" s="66">
        <v>1186</v>
      </c>
      <c r="V1195" s="63">
        <v>1290</v>
      </c>
      <c r="W1195" s="66">
        <v>1500</v>
      </c>
      <c r="X1195" s="66">
        <v>1454</v>
      </c>
      <c r="Y1195" s="63"/>
      <c r="Z1195" s="64">
        <v>38546</v>
      </c>
      <c r="AA1195" s="63">
        <v>8.3000000000000007</v>
      </c>
      <c r="AB1195" s="63"/>
      <c r="AC1195" s="63">
        <v>7.2</v>
      </c>
      <c r="AD1195" s="63">
        <v>2.4</v>
      </c>
      <c r="AE1195" s="63">
        <v>644</v>
      </c>
      <c r="AF1195" s="63">
        <v>11.6</v>
      </c>
      <c r="AG1195" s="63"/>
      <c r="AH1195" s="63">
        <v>123</v>
      </c>
      <c r="AI1195" s="63">
        <v>1530</v>
      </c>
      <c r="AJ1195" s="63">
        <v>17</v>
      </c>
      <c r="AK1195" s="63">
        <v>0</v>
      </c>
      <c r="AL1195" s="63">
        <v>6</v>
      </c>
      <c r="AM1195" s="63">
        <v>1670</v>
      </c>
      <c r="AN1195" s="63"/>
      <c r="AO1195" s="63" t="s">
        <v>3495</v>
      </c>
      <c r="AP1195" s="17">
        <f t="shared" si="425"/>
        <v>0.35927999999999999</v>
      </c>
      <c r="AQ1195" s="17">
        <f t="shared" si="426"/>
        <v>0.197496</v>
      </c>
      <c r="AR1195" s="17">
        <f t="shared" si="422"/>
        <v>28.013999999999999</v>
      </c>
      <c r="AS1195" s="17">
        <f t="shared" si="445"/>
        <v>0.29672799999999999</v>
      </c>
      <c r="AT1195" s="17">
        <f t="shared" si="427"/>
        <v>28.867504</v>
      </c>
      <c r="AU1195" s="5">
        <f t="shared" si="428"/>
        <v>3.46983</v>
      </c>
      <c r="AV1195" s="5">
        <f t="shared" si="429"/>
        <v>25.076699999999999</v>
      </c>
      <c r="AW1195" s="5">
        <f t="shared" si="446"/>
        <v>0.56660999999999995</v>
      </c>
      <c r="AX1195" s="5">
        <f t="shared" si="447"/>
        <v>0</v>
      </c>
      <c r="AY1195" s="5">
        <f t="shared" si="430"/>
        <v>0.12492</v>
      </c>
      <c r="AZ1195" s="5">
        <f t="shared" si="431"/>
        <v>29.238059999999997</v>
      </c>
      <c r="BA1195" s="7">
        <f t="shared" si="432"/>
        <v>-6.3772894451209006E-3</v>
      </c>
      <c r="BB1195" s="62">
        <f t="shared" si="433"/>
        <v>2341.1999999999998</v>
      </c>
      <c r="BC1195" s="28">
        <f t="shared" si="434"/>
        <v>0.16733147187873948</v>
      </c>
      <c r="BD1195" s="32">
        <f t="shared" si="435"/>
        <v>1.2445828361191185E-2</v>
      </c>
      <c r="BE1195" s="32">
        <f t="shared" si="436"/>
        <v>6.8414643676848541E-3</v>
      </c>
      <c r="BF1195" s="35">
        <f t="shared" si="437"/>
        <v>0.98071270727112403</v>
      </c>
      <c r="BG1195" s="33">
        <f t="shared" si="438"/>
        <v>0.11867511045534486</v>
      </c>
      <c r="BH1195" s="36">
        <f t="shared" si="439"/>
        <v>0.85767318351491173</v>
      </c>
      <c r="BI1195" s="33">
        <f t="shared" si="440"/>
        <v>4.2725132926055972E-3</v>
      </c>
      <c r="BJ1195" s="63">
        <v>0</v>
      </c>
      <c r="BK1195" s="63">
        <v>0.13</v>
      </c>
      <c r="BL1195" s="63">
        <v>0</v>
      </c>
      <c r="BM1195" s="63">
        <v>0</v>
      </c>
      <c r="BN1195" s="63">
        <v>0</v>
      </c>
      <c r="BO1195" s="63">
        <v>0</v>
      </c>
      <c r="BP1195" s="63">
        <v>0</v>
      </c>
      <c r="BQ1195" s="63">
        <v>0</v>
      </c>
      <c r="BR1195" s="63">
        <v>0</v>
      </c>
      <c r="BS1195" s="63">
        <v>0</v>
      </c>
      <c r="BT1195" s="63">
        <v>0</v>
      </c>
      <c r="BU1195" s="63">
        <v>0</v>
      </c>
      <c r="BV1195" s="63">
        <v>0</v>
      </c>
      <c r="BW1195" s="63">
        <v>0</v>
      </c>
      <c r="BX1195" s="63"/>
      <c r="BY1195" s="63"/>
      <c r="BZ1195" s="63"/>
      <c r="CA1195" s="63"/>
      <c r="CB1195" s="63"/>
      <c r="CC1195" s="63"/>
      <c r="CD1195" s="63"/>
      <c r="CE1195" s="63"/>
      <c r="CF1195" s="63"/>
      <c r="CG1195" s="63"/>
      <c r="CH1195" s="63"/>
      <c r="CI1195" s="63"/>
      <c r="CJ1195" s="63"/>
      <c r="CK1195" s="63"/>
      <c r="CL1195" s="63"/>
      <c r="CM1195" s="63"/>
      <c r="CN1195" s="63">
        <v>20050713</v>
      </c>
      <c r="CO1195" s="63" t="s">
        <v>4009</v>
      </c>
      <c r="CP1195" s="66"/>
      <c r="CQ1195" s="64">
        <v>38569</v>
      </c>
      <c r="CR1195" s="78" t="s">
        <v>2038</v>
      </c>
      <c r="CS1195" s="78" t="s">
        <v>6954</v>
      </c>
    </row>
    <row r="1196" spans="1:97">
      <c r="A1196" s="63" t="s">
        <v>3591</v>
      </c>
      <c r="B1196" s="63" t="s">
        <v>6617</v>
      </c>
      <c r="C1196" s="63">
        <v>4107</v>
      </c>
      <c r="D1196" s="19" t="s">
        <v>3782</v>
      </c>
      <c r="E1196" s="63" t="s">
        <v>2393</v>
      </c>
      <c r="F1196" s="63" t="s">
        <v>2444</v>
      </c>
      <c r="G1196" s="65" t="s">
        <v>3597</v>
      </c>
      <c r="H1196" s="65">
        <v>12</v>
      </c>
      <c r="I1196" s="65">
        <v>16</v>
      </c>
      <c r="J1196" s="65">
        <v>92</v>
      </c>
      <c r="K1196" s="23">
        <v>41.374459999999999</v>
      </c>
      <c r="L1196" s="23">
        <v>-107.69020999999999</v>
      </c>
      <c r="M1196" s="61" t="s">
        <v>3531</v>
      </c>
      <c r="N1196" s="63" t="s">
        <v>3532</v>
      </c>
      <c r="O1196" s="63"/>
      <c r="P1196" s="63" t="s">
        <v>3796</v>
      </c>
      <c r="Q1196" s="63"/>
      <c r="R1196" s="63"/>
      <c r="S1196" s="55">
        <f>IF(U1196&gt;0,V1196-U1196,"")</f>
        <v>120</v>
      </c>
      <c r="T1196" s="63"/>
      <c r="U1196" s="66">
        <v>1206</v>
      </c>
      <c r="V1196" s="63">
        <v>1326</v>
      </c>
      <c r="W1196" s="66">
        <v>1500</v>
      </c>
      <c r="X1196" s="66">
        <v>1372</v>
      </c>
      <c r="Y1196" s="63"/>
      <c r="Z1196" s="64">
        <v>38546</v>
      </c>
      <c r="AA1196" s="63">
        <v>7.99</v>
      </c>
      <c r="AB1196" s="63"/>
      <c r="AC1196" s="63">
        <v>7</v>
      </c>
      <c r="AD1196" s="63">
        <v>2.9</v>
      </c>
      <c r="AE1196" s="63">
        <v>639</v>
      </c>
      <c r="AF1196" s="63">
        <v>10.4</v>
      </c>
      <c r="AG1196" s="63"/>
      <c r="AH1196" s="63">
        <v>119</v>
      </c>
      <c r="AI1196" s="63">
        <v>1580</v>
      </c>
      <c r="AJ1196" s="63">
        <v>0</v>
      </c>
      <c r="AK1196" s="63">
        <v>0</v>
      </c>
      <c r="AL1196" s="63">
        <v>3</v>
      </c>
      <c r="AM1196" s="63">
        <v>1670</v>
      </c>
      <c r="AN1196" s="63"/>
      <c r="AO1196" s="63" t="s">
        <v>3481</v>
      </c>
      <c r="AP1196" s="17">
        <f t="shared" si="425"/>
        <v>0.3493</v>
      </c>
      <c r="AQ1196" s="17">
        <f t="shared" si="426"/>
        <v>0.23864099999999999</v>
      </c>
      <c r="AR1196" s="17">
        <f t="shared" si="422"/>
        <v>27.796499999999998</v>
      </c>
      <c r="AS1196" s="17">
        <f t="shared" si="445"/>
        <v>0.26603199999999999</v>
      </c>
      <c r="AT1196" s="17">
        <f t="shared" si="427"/>
        <v>28.650472999999998</v>
      </c>
      <c r="AU1196" s="5">
        <f t="shared" si="428"/>
        <v>3.3569899999999997</v>
      </c>
      <c r="AV1196" s="5">
        <f t="shared" si="429"/>
        <v>25.896199999999997</v>
      </c>
      <c r="AW1196" s="5">
        <f t="shared" si="446"/>
        <v>0</v>
      </c>
      <c r="AX1196" s="5">
        <f t="shared" si="447"/>
        <v>0</v>
      </c>
      <c r="AY1196" s="5">
        <f t="shared" si="430"/>
        <v>6.2460000000000002E-2</v>
      </c>
      <c r="AZ1196" s="5">
        <f t="shared" si="431"/>
        <v>29.315649999999998</v>
      </c>
      <c r="BA1196" s="7">
        <f t="shared" si="432"/>
        <v>-1.1475271513328569E-2</v>
      </c>
      <c r="BB1196" s="62">
        <f t="shared" si="433"/>
        <v>2361.3000000000002</v>
      </c>
      <c r="BC1196" s="28">
        <f t="shared" si="434"/>
        <v>0.17148314439510831</v>
      </c>
      <c r="BD1196" s="32">
        <f t="shared" si="435"/>
        <v>1.2191770795546727E-2</v>
      </c>
      <c r="BE1196" s="32">
        <f t="shared" si="436"/>
        <v>8.3293912809048569E-3</v>
      </c>
      <c r="BF1196" s="35">
        <f t="shared" si="437"/>
        <v>0.9794788379235484</v>
      </c>
      <c r="BG1196" s="33">
        <f t="shared" si="438"/>
        <v>0.11451187335092348</v>
      </c>
      <c r="BH1196" s="36">
        <f t="shared" si="439"/>
        <v>0.88335752405285228</v>
      </c>
      <c r="BI1196" s="33">
        <f t="shared" si="440"/>
        <v>2.1306025962242012E-3</v>
      </c>
      <c r="BJ1196" s="63">
        <v>0</v>
      </c>
      <c r="BK1196" s="63">
        <v>0.23</v>
      </c>
      <c r="BL1196" s="63">
        <v>0</v>
      </c>
      <c r="BM1196" s="63">
        <v>0</v>
      </c>
      <c r="BN1196" s="63">
        <v>0</v>
      </c>
      <c r="BO1196" s="63">
        <v>0</v>
      </c>
      <c r="BP1196" s="63">
        <v>0</v>
      </c>
      <c r="BQ1196" s="63">
        <v>0</v>
      </c>
      <c r="BR1196" s="63">
        <v>0</v>
      </c>
      <c r="BS1196" s="63">
        <v>0.7</v>
      </c>
      <c r="BT1196" s="63">
        <v>0</v>
      </c>
      <c r="BU1196" s="63">
        <v>0</v>
      </c>
      <c r="BV1196" s="63">
        <v>0</v>
      </c>
      <c r="BW1196" s="63">
        <v>0</v>
      </c>
      <c r="BX1196" s="63"/>
      <c r="BY1196" s="63"/>
      <c r="BZ1196" s="63"/>
      <c r="CA1196" s="63"/>
      <c r="CB1196" s="63"/>
      <c r="CC1196" s="63">
        <v>1.04</v>
      </c>
      <c r="CD1196" s="63"/>
      <c r="CE1196" s="63"/>
      <c r="CF1196" s="63"/>
      <c r="CG1196" s="63">
        <v>0.01</v>
      </c>
      <c r="CH1196" s="63"/>
      <c r="CI1196" s="63"/>
      <c r="CJ1196" s="63"/>
      <c r="CK1196" s="63"/>
      <c r="CL1196" s="63"/>
      <c r="CM1196" s="63"/>
      <c r="CN1196" s="63">
        <v>20050713</v>
      </c>
      <c r="CO1196" s="63" t="s">
        <v>3533</v>
      </c>
      <c r="CP1196" s="66"/>
      <c r="CQ1196" s="64">
        <v>38569</v>
      </c>
      <c r="CR1196" s="78" t="s">
        <v>2038</v>
      </c>
      <c r="CS1196" s="78" t="s">
        <v>6954</v>
      </c>
    </row>
    <row r="1197" spans="1:97">
      <c r="A1197" s="63" t="s">
        <v>3591</v>
      </c>
      <c r="B1197" s="63" t="s">
        <v>6617</v>
      </c>
      <c r="C1197" s="63">
        <v>4737</v>
      </c>
      <c r="D1197" s="19" t="s">
        <v>3782</v>
      </c>
      <c r="E1197" s="63" t="s">
        <v>2393</v>
      </c>
      <c r="F1197" s="63" t="s">
        <v>2444</v>
      </c>
      <c r="G1197" s="65" t="s">
        <v>264</v>
      </c>
      <c r="H1197" s="65">
        <v>12</v>
      </c>
      <c r="I1197" s="65">
        <v>16</v>
      </c>
      <c r="J1197" s="65">
        <v>92</v>
      </c>
      <c r="K1197" s="23">
        <v>41.36703</v>
      </c>
      <c r="L1197" s="23">
        <v>-107.69025000000001</v>
      </c>
      <c r="M1197" s="61" t="s">
        <v>3526</v>
      </c>
      <c r="N1197" s="63" t="s">
        <v>3534</v>
      </c>
      <c r="O1197" s="63"/>
      <c r="P1197" s="63" t="s">
        <v>3796</v>
      </c>
      <c r="Q1197" s="63"/>
      <c r="R1197" s="63"/>
      <c r="S1197" s="55">
        <f>IF(U1197&gt;0,V1197-U1197,"")</f>
        <v>101</v>
      </c>
      <c r="T1197" s="63"/>
      <c r="U1197" s="66">
        <v>1258</v>
      </c>
      <c r="V1197" s="63">
        <v>1359</v>
      </c>
      <c r="W1197" s="66">
        <v>1447</v>
      </c>
      <c r="X1197" s="66">
        <v>1399</v>
      </c>
      <c r="Y1197" s="63"/>
      <c r="Z1197" s="64">
        <v>38546</v>
      </c>
      <c r="AA1197" s="63">
        <v>8.43</v>
      </c>
      <c r="AB1197" s="63"/>
      <c r="AC1197" s="63">
        <v>9.6</v>
      </c>
      <c r="AD1197" s="63">
        <v>3.6</v>
      </c>
      <c r="AE1197" s="63">
        <v>762</v>
      </c>
      <c r="AF1197" s="63">
        <v>12.3</v>
      </c>
      <c r="AG1197" s="63"/>
      <c r="AH1197" s="63">
        <v>198</v>
      </c>
      <c r="AI1197" s="63">
        <v>1720</v>
      </c>
      <c r="AJ1197" s="63">
        <v>26</v>
      </c>
      <c r="AK1197" s="63">
        <v>0</v>
      </c>
      <c r="AL1197" s="63">
        <v>5</v>
      </c>
      <c r="AM1197" s="63">
        <v>1990</v>
      </c>
      <c r="AN1197" s="63"/>
      <c r="AO1197" s="63" t="s">
        <v>3495</v>
      </c>
      <c r="AP1197" s="17">
        <f t="shared" si="425"/>
        <v>0.47903999999999997</v>
      </c>
      <c r="AQ1197" s="17">
        <f t="shared" si="426"/>
        <v>0.29624400000000001</v>
      </c>
      <c r="AR1197" s="17">
        <f t="shared" si="422"/>
        <v>33.146999999999998</v>
      </c>
      <c r="AS1197" s="17">
        <f t="shared" si="445"/>
        <v>0.31463400000000002</v>
      </c>
      <c r="AT1197" s="17">
        <f t="shared" si="427"/>
        <v>34.236917999999996</v>
      </c>
      <c r="AU1197" s="5">
        <f t="shared" si="428"/>
        <v>5.5855800000000002</v>
      </c>
      <c r="AV1197" s="5">
        <f t="shared" si="429"/>
        <v>28.190799999999996</v>
      </c>
      <c r="AW1197" s="5">
        <f t="shared" si="446"/>
        <v>0.86657999999999991</v>
      </c>
      <c r="AX1197" s="5">
        <f t="shared" si="447"/>
        <v>0</v>
      </c>
      <c r="AY1197" s="5">
        <f t="shared" si="430"/>
        <v>0.10410000000000001</v>
      </c>
      <c r="AZ1197" s="5">
        <f t="shared" si="431"/>
        <v>34.747059999999998</v>
      </c>
      <c r="BA1197" s="7">
        <f t="shared" si="432"/>
        <v>-7.3950794777303498E-3</v>
      </c>
      <c r="BB1197" s="62">
        <f t="shared" si="433"/>
        <v>2736.5</v>
      </c>
      <c r="BC1197" s="28">
        <f t="shared" si="434"/>
        <v>0.15793927853591452</v>
      </c>
      <c r="BD1197" s="32">
        <f t="shared" si="435"/>
        <v>1.3991913641292129E-2</v>
      </c>
      <c r="BE1197" s="32">
        <f t="shared" si="436"/>
        <v>8.6527648312269244E-3</v>
      </c>
      <c r="BF1197" s="35">
        <f t="shared" si="437"/>
        <v>0.97735532152748095</v>
      </c>
      <c r="BG1197" s="33">
        <f t="shared" si="438"/>
        <v>0.16074971522770562</v>
      </c>
      <c r="BH1197" s="36">
        <f t="shared" si="439"/>
        <v>0.81131468388980243</v>
      </c>
      <c r="BI1197" s="33">
        <f t="shared" si="440"/>
        <v>2.9959369224331501E-3</v>
      </c>
      <c r="BJ1197" s="63">
        <v>0</v>
      </c>
      <c r="BK1197" s="63">
        <v>0.16</v>
      </c>
      <c r="BL1197" s="63">
        <v>0</v>
      </c>
      <c r="BM1197" s="63">
        <v>0</v>
      </c>
      <c r="BN1197" s="63">
        <v>0</v>
      </c>
      <c r="BO1197" s="63">
        <v>0</v>
      </c>
      <c r="BP1197" s="63">
        <v>0</v>
      </c>
      <c r="BQ1197" s="63">
        <v>0</v>
      </c>
      <c r="BR1197" s="63">
        <v>0</v>
      </c>
      <c r="BS1197" s="63">
        <v>0</v>
      </c>
      <c r="BT1197" s="63">
        <v>0</v>
      </c>
      <c r="BU1197" s="63">
        <v>0</v>
      </c>
      <c r="BV1197" s="63">
        <v>0</v>
      </c>
      <c r="BW1197" s="63">
        <v>0</v>
      </c>
      <c r="BX1197" s="63"/>
      <c r="BY1197" s="63"/>
      <c r="BZ1197" s="63"/>
      <c r="CA1197" s="63"/>
      <c r="CB1197" s="63"/>
      <c r="CC1197" s="63"/>
      <c r="CD1197" s="63"/>
      <c r="CE1197" s="63"/>
      <c r="CF1197" s="63"/>
      <c r="CG1197" s="63"/>
      <c r="CH1197" s="63"/>
      <c r="CI1197" s="63"/>
      <c r="CJ1197" s="63"/>
      <c r="CK1197" s="63"/>
      <c r="CL1197" s="63"/>
      <c r="CM1197" s="63"/>
      <c r="CN1197" s="63">
        <v>20050713</v>
      </c>
      <c r="CO1197" s="63" t="s">
        <v>4018</v>
      </c>
      <c r="CP1197" s="66"/>
      <c r="CQ1197" s="64">
        <v>38569</v>
      </c>
      <c r="CR1197" s="78" t="s">
        <v>2038</v>
      </c>
      <c r="CS1197" s="78" t="s">
        <v>6954</v>
      </c>
    </row>
    <row r="1198" spans="1:97">
      <c r="A1198" s="63" t="s">
        <v>3591</v>
      </c>
      <c r="B1198" s="63" t="s">
        <v>6617</v>
      </c>
      <c r="C1198" s="63">
        <v>4175</v>
      </c>
      <c r="D1198" s="19" t="s">
        <v>3782</v>
      </c>
      <c r="E1198" s="63" t="s">
        <v>2393</v>
      </c>
      <c r="F1198" s="63" t="s">
        <v>2444</v>
      </c>
      <c r="G1198" s="65" t="s">
        <v>3609</v>
      </c>
      <c r="H1198" s="65">
        <v>12</v>
      </c>
      <c r="I1198" s="65">
        <v>16</v>
      </c>
      <c r="J1198" s="65">
        <v>92</v>
      </c>
      <c r="K1198" s="23">
        <v>41.374670000000002</v>
      </c>
      <c r="L1198" s="23">
        <v>-107.69493</v>
      </c>
      <c r="M1198" s="61" t="s">
        <v>3516</v>
      </c>
      <c r="N1198" s="63" t="s">
        <v>3517</v>
      </c>
      <c r="O1198" s="63"/>
      <c r="P1198" s="63" t="s">
        <v>3796</v>
      </c>
      <c r="Q1198" s="63"/>
      <c r="R1198" s="63"/>
      <c r="S1198" s="55"/>
      <c r="T1198" s="63"/>
      <c r="U1198" s="66" t="s">
        <v>3518</v>
      </c>
      <c r="V1198" s="63"/>
      <c r="W1198" s="66">
        <v>1500</v>
      </c>
      <c r="X1198" s="66">
        <v>1454</v>
      </c>
      <c r="Y1198" s="63"/>
      <c r="Z1198" s="64">
        <v>37783</v>
      </c>
      <c r="AA1198" s="63">
        <v>8.4600000000000009</v>
      </c>
      <c r="AB1198" s="63"/>
      <c r="AC1198" s="63">
        <v>7.3</v>
      </c>
      <c r="AD1198" s="63">
        <v>2.4</v>
      </c>
      <c r="AE1198" s="63">
        <v>670</v>
      </c>
      <c r="AF1198" s="63">
        <v>11.5</v>
      </c>
      <c r="AG1198" s="63"/>
      <c r="AH1198" s="63">
        <v>122</v>
      </c>
      <c r="AI1198" s="63">
        <v>1720</v>
      </c>
      <c r="AJ1198" s="63">
        <v>28</v>
      </c>
      <c r="AK1198" s="63"/>
      <c r="AL1198" s="63">
        <v>1.6</v>
      </c>
      <c r="AM1198" s="63">
        <v>1720</v>
      </c>
      <c r="AN1198" s="63"/>
      <c r="AO1198" s="63" t="s">
        <v>3481</v>
      </c>
      <c r="AP1198" s="17">
        <f t="shared" si="425"/>
        <v>0.36426999999999998</v>
      </c>
      <c r="AQ1198" s="17">
        <f t="shared" si="426"/>
        <v>0.197496</v>
      </c>
      <c r="AR1198" s="17">
        <f t="shared" si="422"/>
        <v>29.145</v>
      </c>
      <c r="AS1198" s="17">
        <f t="shared" si="445"/>
        <v>0.29416999999999999</v>
      </c>
      <c r="AT1198" s="17">
        <f t="shared" si="427"/>
        <v>30.000935999999999</v>
      </c>
      <c r="AU1198" s="5">
        <f t="shared" si="428"/>
        <v>3.4416199999999999</v>
      </c>
      <c r="AV1198" s="5">
        <f t="shared" si="429"/>
        <v>28.190799999999996</v>
      </c>
      <c r="AW1198" s="5">
        <f t="shared" si="446"/>
        <v>0.93323999999999996</v>
      </c>
      <c r="AX1198" s="5">
        <f t="shared" si="447"/>
        <v>0</v>
      </c>
      <c r="AY1198" s="5">
        <f t="shared" si="430"/>
        <v>3.3312000000000001E-2</v>
      </c>
      <c r="AZ1198" s="5">
        <f t="shared" si="431"/>
        <v>32.598971999999996</v>
      </c>
      <c r="BA1198" s="7">
        <f t="shared" si="432"/>
        <v>-4.1502233517659436E-2</v>
      </c>
      <c r="BB1198" s="62">
        <f t="shared" si="433"/>
        <v>2562.7999999999997</v>
      </c>
      <c r="BC1198" s="28">
        <f t="shared" si="434"/>
        <v>0.19678714859437749</v>
      </c>
      <c r="BD1198" s="32">
        <f t="shared" si="435"/>
        <v>1.2141954504352797E-2</v>
      </c>
      <c r="BE1198" s="32">
        <f t="shared" si="436"/>
        <v>6.5829946105681507E-3</v>
      </c>
      <c r="BF1198" s="35">
        <f t="shared" si="437"/>
        <v>0.98127505088507905</v>
      </c>
      <c r="BG1198" s="33">
        <f t="shared" si="438"/>
        <v>0.10557449480308767</v>
      </c>
      <c r="BH1198" s="36">
        <f t="shared" si="439"/>
        <v>0.86477573587289802</v>
      </c>
      <c r="BI1198" s="33">
        <f t="shared" si="440"/>
        <v>1.0218727142684134E-3</v>
      </c>
      <c r="BJ1198" s="63"/>
      <c r="BK1198" s="63">
        <v>0.14699999999999999</v>
      </c>
      <c r="BL1198" s="63"/>
      <c r="BM1198" s="63">
        <v>1431</v>
      </c>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v>20030611</v>
      </c>
      <c r="CO1198" s="63" t="s">
        <v>3519</v>
      </c>
      <c r="CP1198" s="66"/>
      <c r="CQ1198" s="64">
        <v>37795</v>
      </c>
      <c r="CR1198" s="78" t="s">
        <v>2038</v>
      </c>
      <c r="CS1198" s="78" t="s">
        <v>6954</v>
      </c>
    </row>
    <row r="1199" spans="1:97">
      <c r="A1199" s="63" t="s">
        <v>3591</v>
      </c>
      <c r="B1199" s="63" t="s">
        <v>6617</v>
      </c>
      <c r="C1199" s="63">
        <v>4171</v>
      </c>
      <c r="D1199" s="19" t="s">
        <v>3782</v>
      </c>
      <c r="E1199" s="63" t="s">
        <v>2393</v>
      </c>
      <c r="F1199" s="63" t="s">
        <v>2444</v>
      </c>
      <c r="G1199" s="65" t="s">
        <v>264</v>
      </c>
      <c r="H1199" s="65">
        <v>12</v>
      </c>
      <c r="I1199" s="65">
        <v>16</v>
      </c>
      <c r="J1199" s="65">
        <v>92</v>
      </c>
      <c r="K1199" s="23">
        <v>41.36703</v>
      </c>
      <c r="L1199" s="23">
        <v>-107.69025000000001</v>
      </c>
      <c r="M1199" s="61" t="s">
        <v>3526</v>
      </c>
      <c r="N1199" s="63" t="s">
        <v>3527</v>
      </c>
      <c r="O1199" s="63"/>
      <c r="P1199" s="63" t="s">
        <v>3796</v>
      </c>
      <c r="Q1199" s="63"/>
      <c r="R1199" s="63"/>
      <c r="S1199" s="55"/>
      <c r="T1199" s="63"/>
      <c r="U1199" s="66" t="s">
        <v>3528</v>
      </c>
      <c r="V1199" s="63"/>
      <c r="W1199" s="66">
        <v>1447</v>
      </c>
      <c r="X1199" s="66">
        <v>1399</v>
      </c>
      <c r="Y1199" s="63"/>
      <c r="Z1199" s="64">
        <v>37819</v>
      </c>
      <c r="AA1199" s="63">
        <v>8.3699999999999992</v>
      </c>
      <c r="AB1199" s="63"/>
      <c r="AC1199" s="63">
        <v>8.6999999999999993</v>
      </c>
      <c r="AD1199" s="63">
        <v>3.5</v>
      </c>
      <c r="AE1199" s="63">
        <v>796</v>
      </c>
      <c r="AF1199" s="63">
        <v>13.5</v>
      </c>
      <c r="AG1199" s="63"/>
      <c r="AH1199" s="63">
        <v>206</v>
      </c>
      <c r="AI1199" s="63">
        <v>1840</v>
      </c>
      <c r="AJ1199" s="63">
        <v>24.3</v>
      </c>
      <c r="AK1199" s="63"/>
      <c r="AL1199" s="63"/>
      <c r="AM1199" s="63">
        <v>2020</v>
      </c>
      <c r="AN1199" s="63"/>
      <c r="AO1199" s="63" t="s">
        <v>3481</v>
      </c>
      <c r="AP1199" s="17">
        <f t="shared" si="425"/>
        <v>0.43412999999999996</v>
      </c>
      <c r="AQ1199" s="17">
        <f t="shared" si="426"/>
        <v>0.28801500000000002</v>
      </c>
      <c r="AR1199" s="17">
        <f t="shared" si="422"/>
        <v>34.625999999999998</v>
      </c>
      <c r="AS1199" s="17">
        <f t="shared" si="445"/>
        <v>0.34532999999999997</v>
      </c>
      <c r="AT1199" s="17">
        <f t="shared" si="427"/>
        <v>35.693474999999992</v>
      </c>
      <c r="AU1199" s="5">
        <f t="shared" si="428"/>
        <v>5.8112599999999999</v>
      </c>
      <c r="AV1199" s="5">
        <f t="shared" si="429"/>
        <v>30.157599999999999</v>
      </c>
      <c r="AW1199" s="5">
        <f t="shared" si="446"/>
        <v>0.80991899999999994</v>
      </c>
      <c r="AX1199" s="5">
        <f t="shared" si="447"/>
        <v>0</v>
      </c>
      <c r="AY1199" s="5">
        <f t="shared" si="430"/>
        <v>0</v>
      </c>
      <c r="AZ1199" s="5">
        <f t="shared" si="431"/>
        <v>36.778779</v>
      </c>
      <c r="BA1199" s="7">
        <f t="shared" si="432"/>
        <v>-1.4975441497928406E-2</v>
      </c>
      <c r="BB1199" s="62">
        <f t="shared" si="433"/>
        <v>2892</v>
      </c>
      <c r="BC1199" s="28">
        <f t="shared" si="434"/>
        <v>0.17752442996742671</v>
      </c>
      <c r="BD1199" s="32">
        <f t="shared" si="435"/>
        <v>1.2162727221151767E-2</v>
      </c>
      <c r="BE1199" s="32">
        <f t="shared" si="436"/>
        <v>8.0691218773179148E-3</v>
      </c>
      <c r="BF1199" s="35">
        <f t="shared" si="437"/>
        <v>0.97976815090153035</v>
      </c>
      <c r="BG1199" s="33">
        <f t="shared" si="438"/>
        <v>0.15800578915357685</v>
      </c>
      <c r="BH1199" s="36">
        <f t="shared" si="439"/>
        <v>0.81997284357917366</v>
      </c>
      <c r="BI1199" s="33">
        <f t="shared" si="440"/>
        <v>0</v>
      </c>
      <c r="BJ1199" s="63"/>
      <c r="BK1199" s="63">
        <v>0.17</v>
      </c>
      <c r="BL1199" s="63"/>
      <c r="BM1199" s="63">
        <v>1683</v>
      </c>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v>20030717</v>
      </c>
      <c r="CO1199" s="63" t="s">
        <v>3529</v>
      </c>
      <c r="CP1199" s="66"/>
      <c r="CQ1199" s="64">
        <v>37827</v>
      </c>
      <c r="CR1199" s="78" t="s">
        <v>2038</v>
      </c>
      <c r="CS1199" s="78" t="s">
        <v>6954</v>
      </c>
    </row>
    <row r="1200" spans="1:97" s="44" customFormat="1">
      <c r="A1200" s="20" t="s">
        <v>3590</v>
      </c>
      <c r="B1200" s="16" t="s">
        <v>6618</v>
      </c>
      <c r="C1200" s="4">
        <v>49009332</v>
      </c>
      <c r="D1200" s="4" t="s">
        <v>3782</v>
      </c>
      <c r="E1200" s="4" t="s">
        <v>2393</v>
      </c>
      <c r="F1200" s="4" t="s">
        <v>2444</v>
      </c>
      <c r="G1200" s="38"/>
      <c r="H1200" s="38" t="s">
        <v>3838</v>
      </c>
      <c r="I1200" s="38">
        <v>16</v>
      </c>
      <c r="J1200" s="38">
        <v>92</v>
      </c>
      <c r="K1200" s="23">
        <v>41.359450000000002</v>
      </c>
      <c r="L1200" s="23">
        <v>-107.69531000000001</v>
      </c>
      <c r="M1200" s="61" t="s">
        <v>3725</v>
      </c>
      <c r="N1200" s="21" t="s">
        <v>3861</v>
      </c>
      <c r="O1200" s="40"/>
      <c r="P1200" s="4" t="s">
        <v>3796</v>
      </c>
      <c r="Q1200" s="46"/>
      <c r="R1200" s="46">
        <v>579</v>
      </c>
      <c r="S1200" s="46">
        <f>V1200-U1200</f>
        <v>30</v>
      </c>
      <c r="T1200" s="4"/>
      <c r="U1200" s="46">
        <v>3330</v>
      </c>
      <c r="V1200" s="46">
        <v>3360</v>
      </c>
      <c r="W1200" s="46">
        <v>4297</v>
      </c>
      <c r="X1200" s="46"/>
      <c r="Y1200" s="39" t="s">
        <v>3798</v>
      </c>
      <c r="Z1200" s="40">
        <v>22055</v>
      </c>
      <c r="AA1200" s="41">
        <v>8.3000001907348633</v>
      </c>
      <c r="AB1200" s="4" t="s">
        <v>3837</v>
      </c>
      <c r="AC1200" s="4">
        <v>18</v>
      </c>
      <c r="AD1200" s="4">
        <v>7</v>
      </c>
      <c r="AE1200" s="4">
        <v>1275</v>
      </c>
      <c r="AF1200" s="31">
        <v>-3</v>
      </c>
      <c r="AG1200" s="4">
        <v>-3</v>
      </c>
      <c r="AH1200" s="4">
        <v>180</v>
      </c>
      <c r="AI1200" s="4">
        <v>2879</v>
      </c>
      <c r="AJ1200" s="31"/>
      <c r="AK1200" s="31"/>
      <c r="AL1200" s="4">
        <v>49</v>
      </c>
      <c r="AM1200" s="4">
        <v>3055</v>
      </c>
      <c r="AO1200" s="4"/>
      <c r="AP1200" s="17">
        <f t="shared" si="425"/>
        <v>0.8982</v>
      </c>
      <c r="AQ1200" s="17">
        <f t="shared" si="426"/>
        <v>0.57603000000000004</v>
      </c>
      <c r="AR1200" s="17">
        <f t="shared" ref="AR1200:AR1263" si="448">IF(AE1200&gt;0,AE1200*0.0435,0)</f>
        <v>55.462499999999999</v>
      </c>
      <c r="AS1200" s="17">
        <f t="shared" si="445"/>
        <v>0</v>
      </c>
      <c r="AT1200" s="17">
        <f t="shared" si="427"/>
        <v>56.936729999999997</v>
      </c>
      <c r="AU1200" s="5">
        <f t="shared" si="428"/>
        <v>5.0777999999999999</v>
      </c>
      <c r="AV1200" s="5">
        <f t="shared" si="429"/>
        <v>47.186809999999994</v>
      </c>
      <c r="AW1200" s="5"/>
      <c r="AX1200" s="5"/>
      <c r="AY1200" s="5">
        <f t="shared" si="430"/>
        <v>1.0201800000000001</v>
      </c>
      <c r="AZ1200" s="5">
        <f t="shared" si="431"/>
        <v>53.284789999999994</v>
      </c>
      <c r="BA1200" s="7">
        <f t="shared" si="432"/>
        <v>3.313273124885234E-2</v>
      </c>
      <c r="BB1200" s="42">
        <f t="shared" si="433"/>
        <v>4402</v>
      </c>
      <c r="BC1200" s="43">
        <f t="shared" si="434"/>
        <v>0.18063564436100307</v>
      </c>
      <c r="BD1200" s="32">
        <f t="shared" si="435"/>
        <v>1.5775405436877041E-2</v>
      </c>
      <c r="BE1200" s="32">
        <f t="shared" si="436"/>
        <v>1.0117019365179562E-2</v>
      </c>
      <c r="BF1200" s="35">
        <f t="shared" si="437"/>
        <v>0.97410757519794344</v>
      </c>
      <c r="BG1200" s="33">
        <f t="shared" si="438"/>
        <v>9.5295486760856155E-2</v>
      </c>
      <c r="BH1200" s="36">
        <f t="shared" si="439"/>
        <v>0.88555871197015135</v>
      </c>
      <c r="BI1200" s="33">
        <f t="shared" si="440"/>
        <v>1.9145801268992527E-2</v>
      </c>
      <c r="BJ1200" s="75"/>
      <c r="BK1200" s="75"/>
      <c r="BL1200" s="75"/>
      <c r="BM1200" s="56"/>
      <c r="BN1200" s="56"/>
      <c r="BO1200" s="56"/>
      <c r="BP1200" s="56"/>
      <c r="BQ1200" s="56"/>
      <c r="BR1200" s="56"/>
      <c r="BS1200" s="56"/>
      <c r="BT1200" s="56"/>
      <c r="BU1200" s="56"/>
      <c r="BV1200" s="56"/>
      <c r="BW1200" s="56"/>
      <c r="BX1200" s="56"/>
      <c r="BY1200" s="56"/>
      <c r="BZ1200" s="56"/>
      <c r="CA1200" s="56"/>
      <c r="CB1200" s="56"/>
      <c r="CC1200" s="56"/>
      <c r="CD1200" s="56"/>
      <c r="CE1200" s="56"/>
      <c r="CF1200" s="56"/>
      <c r="CG1200" s="56"/>
      <c r="CH1200" s="56"/>
      <c r="CI1200" s="56"/>
      <c r="CJ1200" s="56"/>
      <c r="CK1200" s="56"/>
      <c r="CL1200" s="56"/>
      <c r="CM1200" s="39" t="s">
        <v>3824</v>
      </c>
      <c r="CN1200" s="56"/>
      <c r="CO1200" s="56"/>
      <c r="CP1200" s="71"/>
      <c r="CQ1200" s="56"/>
      <c r="CR1200" s="78" t="s">
        <v>2038</v>
      </c>
      <c r="CS1200" s="78" t="s">
        <v>6954</v>
      </c>
    </row>
    <row r="1201" spans="1:97">
      <c r="A1201" s="20" t="s">
        <v>3591</v>
      </c>
      <c r="B1201" s="16" t="s">
        <v>417</v>
      </c>
      <c r="D1201" s="21" t="s">
        <v>3782</v>
      </c>
      <c r="E1201" s="21" t="s">
        <v>2393</v>
      </c>
      <c r="F1201" s="19" t="s">
        <v>3701</v>
      </c>
      <c r="G1201" s="47" t="s">
        <v>270</v>
      </c>
      <c r="H1201" s="47">
        <v>7</v>
      </c>
      <c r="I1201" s="47">
        <v>16</v>
      </c>
      <c r="J1201" s="47">
        <v>93</v>
      </c>
      <c r="K1201" s="23">
        <v>41.377929999999999</v>
      </c>
      <c r="L1201" s="23">
        <v>-107.90279</v>
      </c>
      <c r="M1201" s="61" t="s">
        <v>2835</v>
      </c>
      <c r="N1201" s="19" t="s">
        <v>273</v>
      </c>
      <c r="P1201" s="19" t="s">
        <v>3796</v>
      </c>
      <c r="U1201" s="46">
        <v>9426</v>
      </c>
      <c r="V1201" s="4"/>
      <c r="W1201" s="46">
        <v>9770</v>
      </c>
      <c r="X1201" s="46">
        <v>9770</v>
      </c>
      <c r="Z1201" s="48">
        <v>37587</v>
      </c>
      <c r="AA1201" s="19">
        <v>7.06</v>
      </c>
      <c r="AB1201" s="19" t="s">
        <v>3789</v>
      </c>
      <c r="AC1201" s="19">
        <v>16.8</v>
      </c>
      <c r="AD1201" s="19">
        <v>0.56999999999999995</v>
      </c>
      <c r="AE1201" s="19">
        <v>2590</v>
      </c>
      <c r="AF1201" s="19">
        <v>14.4</v>
      </c>
      <c r="AH1201" s="19">
        <v>3199</v>
      </c>
      <c r="AI1201" s="19">
        <v>1294</v>
      </c>
      <c r="AK1201" s="6"/>
      <c r="AL1201" s="19">
        <v>19</v>
      </c>
      <c r="AM1201" s="19">
        <v>7246</v>
      </c>
      <c r="AN1201" s="31"/>
      <c r="AO1201" s="63" t="s">
        <v>3536</v>
      </c>
      <c r="AP1201" s="17">
        <f t="shared" si="425"/>
        <v>0.83832000000000007</v>
      </c>
      <c r="AQ1201" s="17">
        <f t="shared" si="426"/>
        <v>4.6905299999999997E-2</v>
      </c>
      <c r="AR1201" s="17">
        <f t="shared" si="448"/>
        <v>112.66499999999999</v>
      </c>
      <c r="AS1201" s="17">
        <f t="shared" si="445"/>
        <v>0.36835200000000001</v>
      </c>
      <c r="AT1201" s="17">
        <f t="shared" si="427"/>
        <v>113.9185773</v>
      </c>
      <c r="AU1201" s="5">
        <f t="shared" si="428"/>
        <v>90.24378999999999</v>
      </c>
      <c r="AV1201" s="5">
        <f t="shared" si="429"/>
        <v>21.208659999999998</v>
      </c>
      <c r="AW1201" s="5">
        <f>IF(AJ1201&gt;0,AJ1201*0.03333,0)</f>
        <v>0</v>
      </c>
      <c r="AX1201" s="5">
        <f>IF(AK1201&gt;0,AK1201*0.0588,0)</f>
        <v>0</v>
      </c>
      <c r="AY1201" s="5">
        <f t="shared" si="430"/>
        <v>0.39558000000000004</v>
      </c>
      <c r="AZ1201" s="5">
        <f t="shared" si="431"/>
        <v>111.84802999999998</v>
      </c>
      <c r="BA1201" s="7">
        <f t="shared" si="432"/>
        <v>9.1711849009125605E-3</v>
      </c>
      <c r="BB1201" s="62">
        <f t="shared" si="433"/>
        <v>7133.77</v>
      </c>
      <c r="BC1201" s="6">
        <f t="shared" si="434"/>
        <v>-7.8047145399404551E-3</v>
      </c>
      <c r="BD1201" s="32">
        <f t="shared" si="435"/>
        <v>7.3589402173827893E-3</v>
      </c>
      <c r="BE1201" s="32">
        <f t="shared" si="436"/>
        <v>4.1174408170913839E-4</v>
      </c>
      <c r="BF1201" s="35">
        <f t="shared" si="437"/>
        <v>0.99222931570090811</v>
      </c>
      <c r="BG1201" s="36">
        <f t="shared" si="438"/>
        <v>0.8068429099734703</v>
      </c>
      <c r="BH1201" s="33">
        <f t="shared" si="439"/>
        <v>0.18962032679520599</v>
      </c>
      <c r="BI1201" s="33">
        <f t="shared" si="440"/>
        <v>3.5367632313237892E-3</v>
      </c>
      <c r="BJ1201" s="6"/>
      <c r="BK1201" s="19">
        <v>4.45</v>
      </c>
      <c r="BL1201" s="19"/>
      <c r="BO1201" s="31"/>
      <c r="BP1201" s="31"/>
      <c r="BQ1201" s="31"/>
      <c r="BR1201" s="31"/>
      <c r="BS1201" s="31"/>
      <c r="BT1201" s="31"/>
      <c r="BU1201" s="31"/>
      <c r="BV1201" s="31"/>
      <c r="BW1201" s="31"/>
      <c r="BX1201" s="31"/>
      <c r="BY1201" s="31"/>
      <c r="BZ1201" s="31"/>
      <c r="CA1201" s="31"/>
      <c r="CB1201" s="31"/>
      <c r="CC1201" s="31"/>
      <c r="CD1201" s="31"/>
      <c r="CE1201" s="31"/>
      <c r="CF1201" s="31"/>
      <c r="CG1201" s="31"/>
      <c r="CH1201" s="31"/>
      <c r="CI1201" s="31"/>
      <c r="CJ1201" s="31"/>
      <c r="CK1201" s="31"/>
      <c r="CL1201" s="31"/>
      <c r="CM1201" s="39"/>
      <c r="CN1201" s="63">
        <v>20021127</v>
      </c>
      <c r="CO1201" s="63" t="s">
        <v>3607</v>
      </c>
      <c r="CP1201" s="66"/>
      <c r="CQ1201" s="64">
        <v>37589</v>
      </c>
      <c r="CR1201" s="78" t="s">
        <v>2039</v>
      </c>
      <c r="CS1201" s="78" t="s">
        <v>6954</v>
      </c>
    </row>
    <row r="1202" spans="1:97" s="34" customFormat="1">
      <c r="A1202" s="18" t="s">
        <v>3590</v>
      </c>
      <c r="B1202" s="16" t="s">
        <v>6619</v>
      </c>
      <c r="C1202" s="21">
        <v>49008668</v>
      </c>
      <c r="D1202" s="21" t="s">
        <v>3782</v>
      </c>
      <c r="E1202" s="21" t="s">
        <v>2393</v>
      </c>
      <c r="F1202" s="21" t="s">
        <v>3701</v>
      </c>
      <c r="G1202" s="22"/>
      <c r="H1202" s="22" t="s">
        <v>1808</v>
      </c>
      <c r="I1202" s="22">
        <v>16</v>
      </c>
      <c r="J1202" s="22">
        <v>93</v>
      </c>
      <c r="K1202" s="23">
        <v>41.378149999999998</v>
      </c>
      <c r="L1202" s="23">
        <v>-107.82351</v>
      </c>
      <c r="M1202" s="61" t="s">
        <v>3719</v>
      </c>
      <c r="N1202" s="21" t="s">
        <v>3792</v>
      </c>
      <c r="O1202" s="25"/>
      <c r="P1202" s="21" t="s">
        <v>3796</v>
      </c>
      <c r="Q1202" s="74"/>
      <c r="R1202" s="74"/>
      <c r="S1202" s="74">
        <f>V1202-U1202</f>
        <v>226</v>
      </c>
      <c r="T1202" s="21"/>
      <c r="U1202" s="74">
        <v>10350</v>
      </c>
      <c r="V1202" s="74">
        <v>10576</v>
      </c>
      <c r="W1202" s="74">
        <v>11000</v>
      </c>
      <c r="X1202" s="74">
        <v>9500</v>
      </c>
      <c r="Y1202" s="24" t="s">
        <v>3798</v>
      </c>
      <c r="Z1202" s="25">
        <v>24882</v>
      </c>
      <c r="AA1202" s="26">
        <v>7.9</v>
      </c>
      <c r="AB1202" s="21" t="s">
        <v>3789</v>
      </c>
      <c r="AC1202" s="21">
        <v>199</v>
      </c>
      <c r="AD1202" s="21">
        <v>15</v>
      </c>
      <c r="AE1202" s="21">
        <v>4665</v>
      </c>
      <c r="AF1202" s="21">
        <v>50</v>
      </c>
      <c r="AG1202" s="21">
        <v>-3</v>
      </c>
      <c r="AH1202" s="21">
        <v>5900</v>
      </c>
      <c r="AI1202" s="21">
        <v>2928</v>
      </c>
      <c r="AJ1202" s="27"/>
      <c r="AK1202" s="27"/>
      <c r="AL1202" s="21">
        <v>45</v>
      </c>
      <c r="AM1202" s="21">
        <v>12316</v>
      </c>
      <c r="AO1202" s="4"/>
      <c r="AP1202" s="17">
        <f t="shared" si="425"/>
        <v>9.9300999999999995</v>
      </c>
      <c r="AQ1202" s="17">
        <f t="shared" si="426"/>
        <v>1.2343500000000001</v>
      </c>
      <c r="AR1202" s="17">
        <f t="shared" si="448"/>
        <v>202.92749999999998</v>
      </c>
      <c r="AS1202" s="17">
        <f t="shared" si="445"/>
        <v>1.2789999999999999</v>
      </c>
      <c r="AT1202" s="17">
        <f t="shared" si="427"/>
        <v>215.37094999999997</v>
      </c>
      <c r="AU1202" s="5">
        <f t="shared" si="428"/>
        <v>166.43899999999999</v>
      </c>
      <c r="AV1202" s="5">
        <f t="shared" si="429"/>
        <v>47.989919999999998</v>
      </c>
      <c r="AW1202" s="5"/>
      <c r="AX1202" s="5"/>
      <c r="AY1202" s="5">
        <f t="shared" si="430"/>
        <v>0.93690000000000007</v>
      </c>
      <c r="AZ1202" s="5">
        <f t="shared" si="431"/>
        <v>215.36582000000001</v>
      </c>
      <c r="BA1202" s="7">
        <f t="shared" si="432"/>
        <v>1.1909826040510662E-5</v>
      </c>
      <c r="BB1202" s="62">
        <f t="shared" si="433"/>
        <v>13799</v>
      </c>
      <c r="BC1202" s="28">
        <f t="shared" si="434"/>
        <v>5.6787286999808541E-2</v>
      </c>
      <c r="BD1202" s="32">
        <f t="shared" si="435"/>
        <v>4.6106961036295753E-2</v>
      </c>
      <c r="BE1202" s="32">
        <f t="shared" si="436"/>
        <v>5.7312743431739525E-3</v>
      </c>
      <c r="BF1202" s="35">
        <f t="shared" si="437"/>
        <v>0.94816176462053037</v>
      </c>
      <c r="BG1202" s="36">
        <f t="shared" si="438"/>
        <v>0.77281993958001316</v>
      </c>
      <c r="BH1202" s="33">
        <f t="shared" si="439"/>
        <v>0.22282978793942324</v>
      </c>
      <c r="BI1202" s="33">
        <f t="shared" si="440"/>
        <v>4.3502724805635357E-3</v>
      </c>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24" t="s">
        <v>5225</v>
      </c>
      <c r="CN1202" s="4"/>
      <c r="CO1202" s="4"/>
      <c r="CP1202" s="46"/>
      <c r="CQ1202" s="4"/>
      <c r="CR1202" s="78" t="s">
        <v>2039</v>
      </c>
      <c r="CS1202" s="78" t="s">
        <v>6954</v>
      </c>
    </row>
    <row r="1203" spans="1:97">
      <c r="A1203" s="20" t="s">
        <v>3591</v>
      </c>
      <c r="B1203" s="16" t="s">
        <v>7147</v>
      </c>
      <c r="D1203" s="19" t="s">
        <v>3782</v>
      </c>
      <c r="E1203" s="19" t="s">
        <v>1707</v>
      </c>
      <c r="F1203" s="19" t="s">
        <v>2271</v>
      </c>
      <c r="G1203" s="47" t="s">
        <v>5178</v>
      </c>
      <c r="H1203" s="47">
        <v>1</v>
      </c>
      <c r="I1203" s="47">
        <v>16</v>
      </c>
      <c r="J1203" s="47">
        <v>94</v>
      </c>
      <c r="K1203" s="23">
        <v>41.389009999999999</v>
      </c>
      <c r="L1203" s="23">
        <v>-107.92077999999999</v>
      </c>
      <c r="M1203" s="61" t="s">
        <v>3651</v>
      </c>
      <c r="N1203" s="19" t="s">
        <v>5179</v>
      </c>
      <c r="P1203" s="19" t="s">
        <v>3796</v>
      </c>
      <c r="U1203" s="46">
        <v>9549</v>
      </c>
      <c r="W1203" s="46">
        <v>9944</v>
      </c>
      <c r="X1203" s="46">
        <v>9948</v>
      </c>
      <c r="Z1203" s="48">
        <v>37587</v>
      </c>
      <c r="AA1203" s="19">
        <v>7.32</v>
      </c>
      <c r="AB1203" s="19" t="s">
        <v>3789</v>
      </c>
      <c r="AC1203" s="19">
        <v>14.7</v>
      </c>
      <c r="AD1203" s="19">
        <v>0.82</v>
      </c>
      <c r="AE1203" s="19">
        <v>2610</v>
      </c>
      <c r="AF1203" s="19">
        <v>63.7</v>
      </c>
      <c r="AH1203" s="19">
        <v>3499</v>
      </c>
      <c r="AI1203" s="19">
        <v>1213</v>
      </c>
      <c r="AK1203" s="43"/>
      <c r="AL1203" s="19">
        <v>13</v>
      </c>
      <c r="AM1203" s="19">
        <v>7690</v>
      </c>
      <c r="AN1203" s="54"/>
      <c r="AO1203" s="63" t="s">
        <v>3536</v>
      </c>
      <c r="AP1203" s="17">
        <f t="shared" si="425"/>
        <v>0.73353000000000002</v>
      </c>
      <c r="AQ1203" s="17">
        <f t="shared" si="426"/>
        <v>6.7477800000000004E-2</v>
      </c>
      <c r="AR1203" s="17">
        <f t="shared" si="448"/>
        <v>113.535</v>
      </c>
      <c r="AS1203" s="17">
        <f t="shared" si="445"/>
        <v>1.6294459999999999</v>
      </c>
      <c r="AT1203" s="17">
        <f t="shared" si="427"/>
        <v>115.96545379999999</v>
      </c>
      <c r="AU1203" s="5">
        <f t="shared" si="428"/>
        <v>98.706789999999998</v>
      </c>
      <c r="AV1203" s="5">
        <f t="shared" si="429"/>
        <v>19.881069999999998</v>
      </c>
      <c r="AW1203" s="5">
        <f>IF(AJ1203&gt;0,AJ1203*0.03333,0)</f>
        <v>0</v>
      </c>
      <c r="AX1203" s="5">
        <f>IF(AK1203&gt;0,AK1203*0.0588,0)</f>
        <v>0</v>
      </c>
      <c r="AY1203" s="5">
        <f t="shared" si="430"/>
        <v>0.27066000000000001</v>
      </c>
      <c r="AZ1203" s="5">
        <f t="shared" si="431"/>
        <v>118.85852</v>
      </c>
      <c r="BA1203" s="7">
        <f t="shared" si="432"/>
        <v>-1.2320148378308414E-2</v>
      </c>
      <c r="BB1203" s="62">
        <f t="shared" si="433"/>
        <v>7414.2199999999993</v>
      </c>
      <c r="BC1203" s="6">
        <f t="shared" si="434"/>
        <v>-1.825847345973514E-2</v>
      </c>
      <c r="BD1203" s="32">
        <f t="shared" si="435"/>
        <v>6.3254182686602834E-3</v>
      </c>
      <c r="BE1203" s="32">
        <f t="shared" si="436"/>
        <v>5.8187846284269882E-4</v>
      </c>
      <c r="BF1203" s="35">
        <f t="shared" si="437"/>
        <v>0.99309270326849708</v>
      </c>
      <c r="BG1203" s="36">
        <f t="shared" si="438"/>
        <v>0.83045615913777149</v>
      </c>
      <c r="BH1203" s="33">
        <f t="shared" si="439"/>
        <v>0.1672666797466433</v>
      </c>
      <c r="BI1203" s="33">
        <f t="shared" si="440"/>
        <v>2.2771611155851515E-3</v>
      </c>
      <c r="BJ1203" s="43"/>
      <c r="BK1203" s="19">
        <v>1</v>
      </c>
      <c r="BO1203" s="31"/>
      <c r="BP1203" s="31"/>
      <c r="BQ1203" s="31"/>
      <c r="BR1203" s="31"/>
      <c r="BS1203" s="31"/>
      <c r="BT1203" s="31"/>
      <c r="BU1203" s="31"/>
      <c r="BV1203" s="31"/>
      <c r="BW1203" s="31"/>
      <c r="BX1203" s="31"/>
      <c r="BY1203" s="31"/>
      <c r="BZ1203" s="31"/>
      <c r="CA1203" s="31"/>
      <c r="CB1203" s="31"/>
      <c r="CC1203" s="31"/>
      <c r="CD1203" s="31"/>
      <c r="CE1203" s="31"/>
      <c r="CF1203" s="31"/>
      <c r="CG1203" s="31"/>
      <c r="CH1203" s="31"/>
      <c r="CI1203" s="31"/>
      <c r="CJ1203" s="31"/>
      <c r="CK1203" s="31"/>
      <c r="CL1203" s="31"/>
      <c r="CM1203" s="39"/>
      <c r="CN1203" s="63">
        <v>20021127</v>
      </c>
      <c r="CO1203" s="63" t="s">
        <v>3607</v>
      </c>
      <c r="CP1203" s="66"/>
      <c r="CQ1203" s="64">
        <v>37589</v>
      </c>
      <c r="CR1203" s="78" t="s">
        <v>2039</v>
      </c>
      <c r="CS1203" s="78" t="s">
        <v>6954</v>
      </c>
    </row>
    <row r="1204" spans="1:97">
      <c r="A1204" s="20" t="s">
        <v>3591</v>
      </c>
      <c r="B1204" s="16" t="s">
        <v>6620</v>
      </c>
      <c r="D1204" s="19" t="s">
        <v>3782</v>
      </c>
      <c r="E1204" s="19" t="s">
        <v>1707</v>
      </c>
      <c r="F1204" s="19" t="s">
        <v>5546</v>
      </c>
      <c r="G1204" s="47" t="s">
        <v>3598</v>
      </c>
      <c r="H1204" s="47">
        <v>15</v>
      </c>
      <c r="I1204" s="47">
        <v>16</v>
      </c>
      <c r="J1204" s="47">
        <v>99</v>
      </c>
      <c r="K1204" s="23">
        <v>41.35772</v>
      </c>
      <c r="L1204" s="23">
        <v>-108.530264</v>
      </c>
      <c r="M1204" s="61" t="s">
        <v>3657</v>
      </c>
      <c r="N1204" s="19" t="s">
        <v>5144</v>
      </c>
      <c r="P1204" s="19" t="s">
        <v>3796</v>
      </c>
      <c r="U1204" s="46">
        <v>10906</v>
      </c>
      <c r="W1204" s="46">
        <v>11210</v>
      </c>
      <c r="X1204" s="46">
        <v>11388</v>
      </c>
      <c r="Z1204" s="48">
        <v>37528</v>
      </c>
      <c r="AA1204" s="19">
        <v>8.09</v>
      </c>
      <c r="AB1204" s="19" t="s">
        <v>3789</v>
      </c>
      <c r="AC1204" s="19">
        <v>12</v>
      </c>
      <c r="AD1204" s="19">
        <v>0.61</v>
      </c>
      <c r="AE1204" s="19">
        <v>2800</v>
      </c>
      <c r="AF1204" s="19">
        <v>150</v>
      </c>
      <c r="AH1204" s="19">
        <v>4199</v>
      </c>
      <c r="AI1204" s="19">
        <v>1995</v>
      </c>
      <c r="AK1204" s="43"/>
      <c r="AL1204" s="19">
        <v>7</v>
      </c>
      <c r="AM1204" s="19">
        <v>9256</v>
      </c>
      <c r="AN1204" s="54"/>
      <c r="AO1204" s="63" t="s">
        <v>3536</v>
      </c>
      <c r="AP1204" s="17">
        <f t="shared" si="425"/>
        <v>0.5988</v>
      </c>
      <c r="AQ1204" s="17">
        <f t="shared" si="426"/>
        <v>5.0196900000000003E-2</v>
      </c>
      <c r="AR1204" s="17">
        <f t="shared" si="448"/>
        <v>121.8</v>
      </c>
      <c r="AS1204" s="17">
        <f t="shared" si="445"/>
        <v>3.8369999999999997</v>
      </c>
      <c r="AT1204" s="17">
        <f t="shared" si="427"/>
        <v>126.2859969</v>
      </c>
      <c r="AU1204" s="5">
        <f t="shared" si="428"/>
        <v>118.45379</v>
      </c>
      <c r="AV1204" s="5">
        <f t="shared" si="429"/>
        <v>32.698049999999995</v>
      </c>
      <c r="AW1204" s="5">
        <f>IF(AJ1204&gt;0,AJ1204*0.03333,0)</f>
        <v>0</v>
      </c>
      <c r="AX1204" s="5">
        <f>IF(AK1204&gt;0,AK1204*0.0588,0)</f>
        <v>0</v>
      </c>
      <c r="AY1204" s="5">
        <f t="shared" si="430"/>
        <v>0.14574000000000001</v>
      </c>
      <c r="AZ1204" s="5">
        <f t="shared" si="431"/>
        <v>151.29757999999998</v>
      </c>
      <c r="BA1204" s="7">
        <f t="shared" si="432"/>
        <v>-9.0104693438007158E-2</v>
      </c>
      <c r="BB1204" s="62">
        <f t="shared" si="433"/>
        <v>9163.61</v>
      </c>
      <c r="BC1204" s="6">
        <f t="shared" si="434"/>
        <v>-5.015849955563631E-3</v>
      </c>
      <c r="BD1204" s="32">
        <f t="shared" si="435"/>
        <v>4.7416183480276271E-3</v>
      </c>
      <c r="BE1204" s="32">
        <f t="shared" si="436"/>
        <v>3.9748587517386105E-4</v>
      </c>
      <c r="BF1204" s="35">
        <f t="shared" si="437"/>
        <v>0.99486089577679848</v>
      </c>
      <c r="BG1204" s="36">
        <f t="shared" si="438"/>
        <v>0.78291926414156798</v>
      </c>
      <c r="BH1204" s="33">
        <f t="shared" si="439"/>
        <v>0.21611746863366882</v>
      </c>
      <c r="BI1204" s="33">
        <f t="shared" si="440"/>
        <v>9.6326722476327794E-4</v>
      </c>
      <c r="BJ1204" s="43"/>
      <c r="BK1204" s="31"/>
      <c r="BO1204" s="31"/>
      <c r="BP1204" s="31"/>
      <c r="BQ1204" s="31"/>
      <c r="BR1204" s="31"/>
      <c r="BS1204" s="31"/>
      <c r="BT1204" s="31"/>
      <c r="BU1204" s="31"/>
      <c r="BV1204" s="31"/>
      <c r="BW1204" s="31"/>
      <c r="BX1204" s="31"/>
      <c r="BY1204" s="31"/>
      <c r="BZ1204" s="31"/>
      <c r="CA1204" s="31"/>
      <c r="CB1204" s="31"/>
      <c r="CC1204" s="31"/>
      <c r="CD1204" s="31"/>
      <c r="CE1204" s="31"/>
      <c r="CF1204" s="31"/>
      <c r="CG1204" s="31"/>
      <c r="CH1204" s="31"/>
      <c r="CI1204" s="31"/>
      <c r="CJ1204" s="31"/>
      <c r="CK1204" s="31"/>
      <c r="CL1204" s="31"/>
      <c r="CM1204" s="39"/>
      <c r="CN1204" s="63">
        <v>20020929</v>
      </c>
      <c r="CO1204" s="63" t="s">
        <v>3607</v>
      </c>
      <c r="CP1204" s="66"/>
      <c r="CQ1204" s="64">
        <v>37530</v>
      </c>
      <c r="CR1204" s="78" t="s">
        <v>2039</v>
      </c>
      <c r="CS1204" s="78" t="s">
        <v>6954</v>
      </c>
    </row>
    <row r="1205" spans="1:97">
      <c r="A1205" s="20" t="s">
        <v>3591</v>
      </c>
      <c r="B1205" s="16" t="s">
        <v>6621</v>
      </c>
      <c r="D1205" s="19" t="s">
        <v>3782</v>
      </c>
      <c r="E1205" s="19" t="s">
        <v>1707</v>
      </c>
      <c r="F1205" s="19" t="s">
        <v>2528</v>
      </c>
      <c r="G1205" s="47" t="s">
        <v>267</v>
      </c>
      <c r="H1205" s="47">
        <v>21</v>
      </c>
      <c r="I1205" s="47">
        <v>16</v>
      </c>
      <c r="J1205" s="47">
        <v>99</v>
      </c>
      <c r="K1205" s="23">
        <v>41.342460000000003</v>
      </c>
      <c r="L1205" s="23">
        <v>-108.549378</v>
      </c>
      <c r="M1205" s="61" t="s">
        <v>3668</v>
      </c>
      <c r="N1205" s="19" t="s">
        <v>5137</v>
      </c>
      <c r="P1205" s="19" t="s">
        <v>3796</v>
      </c>
      <c r="U1205" s="46">
        <v>11237</v>
      </c>
      <c r="V1205" s="4"/>
      <c r="W1205" s="46">
        <v>11666</v>
      </c>
      <c r="X1205" s="46">
        <v>11660</v>
      </c>
      <c r="Z1205" s="48">
        <v>37513</v>
      </c>
      <c r="AA1205" s="19">
        <v>8.18</v>
      </c>
      <c r="AB1205" s="19" t="s">
        <v>3789</v>
      </c>
      <c r="AC1205" s="19">
        <v>11.7</v>
      </c>
      <c r="AD1205" s="19">
        <v>0.78</v>
      </c>
      <c r="AE1205" s="19">
        <v>2436</v>
      </c>
      <c r="AF1205" s="19">
        <v>114</v>
      </c>
      <c r="AH1205" s="19">
        <v>3548</v>
      </c>
      <c r="AI1205" s="19">
        <v>1923</v>
      </c>
      <c r="AK1205" s="43"/>
      <c r="AL1205" s="19">
        <v>9</v>
      </c>
      <c r="AM1205" s="19">
        <v>7906</v>
      </c>
      <c r="AN1205" s="54"/>
      <c r="AO1205" s="63" t="s">
        <v>3536</v>
      </c>
      <c r="AP1205" s="17">
        <f t="shared" si="425"/>
        <v>0.58382999999999996</v>
      </c>
      <c r="AQ1205" s="17">
        <f t="shared" si="426"/>
        <v>6.4186199999999999E-2</v>
      </c>
      <c r="AR1205" s="17">
        <f t="shared" si="448"/>
        <v>105.96599999999999</v>
      </c>
      <c r="AS1205" s="17">
        <f t="shared" si="445"/>
        <v>2.9161199999999998</v>
      </c>
      <c r="AT1205" s="17">
        <f t="shared" si="427"/>
        <v>109.5301362</v>
      </c>
      <c r="AU1205" s="5">
        <f t="shared" si="428"/>
        <v>100.08908</v>
      </c>
      <c r="AV1205" s="5">
        <f t="shared" si="429"/>
        <v>31.517969999999998</v>
      </c>
      <c r="AW1205" s="5">
        <f>IF(AJ1205&gt;0,AJ1205*0.03333,0)</f>
        <v>0</v>
      </c>
      <c r="AX1205" s="5">
        <f>IF(AK1205&gt;0,AK1205*0.0588,0)</f>
        <v>0</v>
      </c>
      <c r="AY1205" s="5">
        <f t="shared" si="430"/>
        <v>0.18738000000000002</v>
      </c>
      <c r="AZ1205" s="5">
        <f t="shared" si="431"/>
        <v>131.79442999999998</v>
      </c>
      <c r="BA1205" s="7">
        <f t="shared" si="432"/>
        <v>-9.2258712615060634E-2</v>
      </c>
      <c r="BB1205" s="62">
        <f t="shared" si="433"/>
        <v>8042.48</v>
      </c>
      <c r="BC1205" s="6">
        <f t="shared" si="434"/>
        <v>8.557555328156637E-3</v>
      </c>
      <c r="BD1205" s="32">
        <f t="shared" si="435"/>
        <v>5.3303138319296638E-3</v>
      </c>
      <c r="BE1205" s="32">
        <f t="shared" si="436"/>
        <v>5.8601406176284846E-4</v>
      </c>
      <c r="BF1205" s="35">
        <f t="shared" si="437"/>
        <v>0.99408367210630744</v>
      </c>
      <c r="BG1205" s="36">
        <f t="shared" si="438"/>
        <v>0.75943330837274392</v>
      </c>
      <c r="BH1205" s="33">
        <f t="shared" si="439"/>
        <v>0.23914493199750553</v>
      </c>
      <c r="BI1205" s="33">
        <f t="shared" si="440"/>
        <v>1.421759629750666E-3</v>
      </c>
      <c r="BJ1205" s="43"/>
      <c r="BK1205" s="31"/>
      <c r="BO1205" s="31"/>
      <c r="BP1205" s="31"/>
      <c r="BQ1205" s="31"/>
      <c r="BR1205" s="31"/>
      <c r="BS1205" s="31"/>
      <c r="BT1205" s="31"/>
      <c r="BU1205" s="31"/>
      <c r="BV1205" s="31"/>
      <c r="BW1205" s="31"/>
      <c r="BX1205" s="31"/>
      <c r="BY1205" s="31"/>
      <c r="BZ1205" s="31"/>
      <c r="CA1205" s="31"/>
      <c r="CB1205" s="31"/>
      <c r="CC1205" s="31"/>
      <c r="CD1205" s="31"/>
      <c r="CE1205" s="31"/>
      <c r="CF1205" s="31"/>
      <c r="CG1205" s="31"/>
      <c r="CH1205" s="31"/>
      <c r="CI1205" s="31"/>
      <c r="CJ1205" s="31"/>
      <c r="CK1205" s="31"/>
      <c r="CL1205" s="31"/>
      <c r="CM1205" s="39"/>
      <c r="CN1205" s="63">
        <v>20020914</v>
      </c>
      <c r="CO1205" s="63" t="s">
        <v>3607</v>
      </c>
      <c r="CP1205" s="66"/>
      <c r="CQ1205" s="64">
        <v>37515</v>
      </c>
      <c r="CR1205" s="78" t="s">
        <v>2039</v>
      </c>
      <c r="CS1205" s="78" t="s">
        <v>6954</v>
      </c>
    </row>
    <row r="1206" spans="1:97">
      <c r="A1206" s="20" t="s">
        <v>3590</v>
      </c>
      <c r="B1206" s="16" t="s">
        <v>6622</v>
      </c>
      <c r="C1206" s="19">
        <v>49124269</v>
      </c>
      <c r="D1206" s="19" t="s">
        <v>3782</v>
      </c>
      <c r="E1206" s="19" t="s">
        <v>1707</v>
      </c>
      <c r="F1206" s="19" t="s">
        <v>5546</v>
      </c>
      <c r="G1206" s="47" t="s">
        <v>259</v>
      </c>
      <c r="H1206" s="47" t="s">
        <v>3811</v>
      </c>
      <c r="I1206" s="47" t="s">
        <v>5461</v>
      </c>
      <c r="J1206" s="47" t="s">
        <v>5479</v>
      </c>
      <c r="K1206" s="23">
        <v>41.349269999999997</v>
      </c>
      <c r="L1206" s="23">
        <v>-108.52861</v>
      </c>
      <c r="M1206" s="61" t="s">
        <v>2288</v>
      </c>
      <c r="N1206" s="19" t="s">
        <v>3684</v>
      </c>
      <c r="P1206" s="19" t="s">
        <v>3796</v>
      </c>
      <c r="Q1206" s="55"/>
      <c r="R1206" s="55"/>
      <c r="S1206" s="55">
        <f>V1206-U1206</f>
        <v>247</v>
      </c>
      <c r="T1206" s="19"/>
      <c r="U1206" s="55">
        <v>10925</v>
      </c>
      <c r="V1206" s="55">
        <v>11172</v>
      </c>
      <c r="W1206" s="55">
        <v>21322</v>
      </c>
      <c r="X1206" s="55">
        <v>11370</v>
      </c>
      <c r="Y1206" s="51" t="s">
        <v>3788</v>
      </c>
      <c r="Z1206" s="40">
        <v>28665</v>
      </c>
      <c r="AA1206" s="52">
        <v>7.3000001907348633</v>
      </c>
      <c r="AB1206" s="19" t="s">
        <v>3789</v>
      </c>
      <c r="AC1206" s="19">
        <v>36</v>
      </c>
      <c r="AD1206" s="19">
        <v>22</v>
      </c>
      <c r="AE1206" s="19">
        <v>3495</v>
      </c>
      <c r="AF1206" s="19">
        <v>352</v>
      </c>
      <c r="AG1206" s="19">
        <v>-3</v>
      </c>
      <c r="AH1206" s="19">
        <v>5300</v>
      </c>
      <c r="AI1206" s="19">
        <v>927</v>
      </c>
      <c r="AJ1206" s="19"/>
      <c r="AK1206" s="19"/>
      <c r="AL1206" s="19">
        <v>0</v>
      </c>
      <c r="AM1206" s="19">
        <v>9662</v>
      </c>
      <c r="AO1206" s="19" t="s">
        <v>5038</v>
      </c>
      <c r="AP1206" s="17">
        <f t="shared" si="425"/>
        <v>1.7964</v>
      </c>
      <c r="AQ1206" s="17">
        <f t="shared" si="426"/>
        <v>1.8103800000000001</v>
      </c>
      <c r="AR1206" s="17">
        <f t="shared" si="448"/>
        <v>152.0325</v>
      </c>
      <c r="AS1206" s="17">
        <f t="shared" si="445"/>
        <v>9.0041599999999988</v>
      </c>
      <c r="AT1206" s="17">
        <f t="shared" si="427"/>
        <v>164.64344</v>
      </c>
      <c r="AU1206" s="5">
        <f t="shared" si="428"/>
        <v>149.51300000000001</v>
      </c>
      <c r="AV1206" s="5">
        <f t="shared" si="429"/>
        <v>15.193529999999999</v>
      </c>
      <c r="AW1206" s="5"/>
      <c r="AX1206" s="5"/>
      <c r="AY1206" s="5">
        <f t="shared" si="430"/>
        <v>0</v>
      </c>
      <c r="AZ1206" s="5">
        <f t="shared" si="431"/>
        <v>164.70653000000001</v>
      </c>
      <c r="BA1206" s="7">
        <f t="shared" si="432"/>
        <v>-1.9155914907178145E-4</v>
      </c>
      <c r="BB1206" s="62">
        <f t="shared" si="433"/>
        <v>10129</v>
      </c>
      <c r="BC1206" s="6">
        <f t="shared" si="434"/>
        <v>2.3596584305997675E-2</v>
      </c>
      <c r="BD1206" s="32">
        <f t="shared" si="435"/>
        <v>1.091085074510105E-2</v>
      </c>
      <c r="BE1206" s="32">
        <f t="shared" si="436"/>
        <v>1.0995761507412626E-2</v>
      </c>
      <c r="BF1206" s="35">
        <f t="shared" si="437"/>
        <v>0.97809338774748622</v>
      </c>
      <c r="BG1206" s="36">
        <f t="shared" si="438"/>
        <v>0.90775393058186582</v>
      </c>
      <c r="BH1206" s="33">
        <f t="shared" si="439"/>
        <v>9.2246069418134166E-2</v>
      </c>
      <c r="BI1206" s="33">
        <f t="shared" si="440"/>
        <v>0</v>
      </c>
      <c r="CM1206" s="51" t="s">
        <v>3788</v>
      </c>
      <c r="CR1206" s="78" t="s">
        <v>2039</v>
      </c>
      <c r="CS1206" s="78" t="s">
        <v>6954</v>
      </c>
    </row>
    <row r="1207" spans="1:97">
      <c r="A1207" s="20" t="s">
        <v>3591</v>
      </c>
      <c r="B1207" s="16" t="s">
        <v>6622</v>
      </c>
      <c r="D1207" s="4" t="s">
        <v>3782</v>
      </c>
      <c r="E1207" s="4" t="s">
        <v>1707</v>
      </c>
      <c r="F1207" s="19" t="s">
        <v>5546</v>
      </c>
      <c r="G1207" s="47" t="s">
        <v>259</v>
      </c>
      <c r="H1207" s="47">
        <v>22</v>
      </c>
      <c r="I1207" s="47">
        <v>16</v>
      </c>
      <c r="J1207" s="47">
        <v>99</v>
      </c>
      <c r="K1207" s="23">
        <v>41.349269999999997</v>
      </c>
      <c r="L1207" s="23">
        <v>-108.52861</v>
      </c>
      <c r="M1207" s="61" t="s">
        <v>2288</v>
      </c>
      <c r="N1207" s="19" t="s">
        <v>3684</v>
      </c>
      <c r="P1207" s="19" t="s">
        <v>3796</v>
      </c>
      <c r="W1207" s="46">
        <v>21322</v>
      </c>
      <c r="X1207" s="46">
        <v>11370</v>
      </c>
      <c r="Z1207" s="48">
        <v>37554</v>
      </c>
      <c r="AA1207" s="19">
        <v>7.6</v>
      </c>
      <c r="AB1207" s="19" t="s">
        <v>3789</v>
      </c>
      <c r="AC1207" s="19">
        <v>13.1</v>
      </c>
      <c r="AD1207" s="19">
        <v>1.73</v>
      </c>
      <c r="AE1207" s="19">
        <v>2720</v>
      </c>
      <c r="AF1207" s="19">
        <v>56.1</v>
      </c>
      <c r="AH1207" s="19">
        <v>3999</v>
      </c>
      <c r="AI1207" s="19">
        <v>1806</v>
      </c>
      <c r="AK1207" s="43"/>
      <c r="AL1207" s="19">
        <v>33</v>
      </c>
      <c r="AM1207" s="19">
        <v>8552</v>
      </c>
      <c r="AN1207" s="54"/>
      <c r="AO1207" s="63" t="s">
        <v>3536</v>
      </c>
      <c r="AP1207" s="17">
        <f t="shared" si="425"/>
        <v>0.65368999999999999</v>
      </c>
      <c r="AQ1207" s="17">
        <f t="shared" si="426"/>
        <v>0.14236170000000001</v>
      </c>
      <c r="AR1207" s="17">
        <f t="shared" si="448"/>
        <v>118.32</v>
      </c>
      <c r="AS1207" s="17">
        <f t="shared" si="445"/>
        <v>1.435038</v>
      </c>
      <c r="AT1207" s="17">
        <f t="shared" si="427"/>
        <v>120.55108970000001</v>
      </c>
      <c r="AU1207" s="5">
        <f t="shared" si="428"/>
        <v>112.81179</v>
      </c>
      <c r="AV1207" s="5">
        <f t="shared" si="429"/>
        <v>29.600339999999996</v>
      </c>
      <c r="AW1207" s="5">
        <f>IF(AJ1207&gt;0,AJ1207*0.03333,0)</f>
        <v>0</v>
      </c>
      <c r="AX1207" s="5">
        <f>IF(AK1207&gt;0,AK1207*0.0588,0)</f>
        <v>0</v>
      </c>
      <c r="AY1207" s="5">
        <f t="shared" si="430"/>
        <v>0.68706</v>
      </c>
      <c r="AZ1207" s="5">
        <f t="shared" si="431"/>
        <v>143.09918999999999</v>
      </c>
      <c r="BA1207" s="7">
        <f t="shared" si="432"/>
        <v>-8.5522762675074027E-2</v>
      </c>
      <c r="BB1207" s="62">
        <f t="shared" si="433"/>
        <v>8628.93</v>
      </c>
      <c r="BC1207" s="6">
        <f t="shared" si="434"/>
        <v>4.4776388705384572E-3</v>
      </c>
      <c r="BD1207" s="32">
        <f t="shared" si="435"/>
        <v>5.4225142354727297E-3</v>
      </c>
      <c r="BE1207" s="32">
        <f t="shared" si="436"/>
        <v>1.1809242069422787E-3</v>
      </c>
      <c r="BF1207" s="35">
        <f t="shared" si="437"/>
        <v>0.99339656155758493</v>
      </c>
      <c r="BG1207" s="36">
        <f t="shared" si="438"/>
        <v>0.7883468103488217</v>
      </c>
      <c r="BH1207" s="33">
        <f t="shared" si="439"/>
        <v>0.20685190461245795</v>
      </c>
      <c r="BI1207" s="33">
        <f t="shared" si="440"/>
        <v>4.8012850387203453E-3</v>
      </c>
      <c r="BJ1207" s="43"/>
      <c r="BK1207" s="19">
        <v>4.08</v>
      </c>
      <c r="BO1207" s="31"/>
      <c r="BP1207" s="31"/>
      <c r="BQ1207" s="31"/>
      <c r="BR1207" s="31"/>
      <c r="BS1207" s="31"/>
      <c r="BT1207" s="31"/>
      <c r="BU1207" s="31"/>
      <c r="BV1207" s="31"/>
      <c r="BW1207" s="31"/>
      <c r="BX1207" s="31"/>
      <c r="BY1207" s="31"/>
      <c r="BZ1207" s="31"/>
      <c r="CA1207" s="31"/>
      <c r="CB1207" s="31"/>
      <c r="CC1207" s="31"/>
      <c r="CD1207" s="31"/>
      <c r="CE1207" s="31"/>
      <c r="CF1207" s="31"/>
      <c r="CG1207" s="31"/>
      <c r="CH1207" s="31"/>
      <c r="CI1207" s="31"/>
      <c r="CJ1207" s="31"/>
      <c r="CK1207" s="31"/>
      <c r="CL1207" s="31"/>
      <c r="CN1207" s="63">
        <v>20021025</v>
      </c>
      <c r="CO1207" s="63" t="s">
        <v>3607</v>
      </c>
      <c r="CP1207" s="66"/>
      <c r="CQ1207" s="64">
        <v>37556</v>
      </c>
      <c r="CR1207" s="78" t="s">
        <v>2039</v>
      </c>
      <c r="CS1207" s="78" t="s">
        <v>6954</v>
      </c>
    </row>
    <row r="1208" spans="1:97">
      <c r="A1208" s="20" t="s">
        <v>3591</v>
      </c>
      <c r="B1208" s="16" t="s">
        <v>6623</v>
      </c>
      <c r="D1208" s="19" t="s">
        <v>3782</v>
      </c>
      <c r="E1208" s="19" t="s">
        <v>1707</v>
      </c>
      <c r="F1208" s="19" t="s">
        <v>5546</v>
      </c>
      <c r="G1208" s="47" t="s">
        <v>3593</v>
      </c>
      <c r="H1208" s="47">
        <v>23</v>
      </c>
      <c r="I1208" s="47">
        <v>16</v>
      </c>
      <c r="J1208" s="47">
        <v>99</v>
      </c>
      <c r="K1208" s="23">
        <v>41.342129</v>
      </c>
      <c r="L1208" s="23">
        <v>-108.52115999999999</v>
      </c>
      <c r="M1208" s="61" t="s">
        <v>525</v>
      </c>
      <c r="N1208" s="19" t="s">
        <v>7007</v>
      </c>
      <c r="P1208" s="19" t="s">
        <v>3796</v>
      </c>
      <c r="W1208" s="46">
        <v>2492</v>
      </c>
      <c r="Y1208" s="63" t="s">
        <v>3788</v>
      </c>
      <c r="Z1208" s="48">
        <v>28706</v>
      </c>
      <c r="AA1208" s="19">
        <v>8.4</v>
      </c>
      <c r="AB1208" s="19" t="s">
        <v>3789</v>
      </c>
      <c r="AC1208" s="19">
        <v>14</v>
      </c>
      <c r="AD1208" s="19">
        <v>13</v>
      </c>
      <c r="AE1208" s="19">
        <v>3923</v>
      </c>
      <c r="AF1208" s="19">
        <v>336</v>
      </c>
      <c r="AH1208" s="19">
        <v>5300</v>
      </c>
      <c r="AI1208" s="19">
        <v>1708</v>
      </c>
      <c r="AJ1208" s="19">
        <v>120</v>
      </c>
      <c r="AK1208" s="6">
        <v>0</v>
      </c>
      <c r="AL1208" s="19">
        <v>44</v>
      </c>
      <c r="AM1208" s="19">
        <v>10618</v>
      </c>
      <c r="AN1208" s="53"/>
      <c r="AO1208" s="63" t="s">
        <v>3433</v>
      </c>
      <c r="AP1208" s="17">
        <f t="shared" si="425"/>
        <v>0.6986</v>
      </c>
      <c r="AQ1208" s="17">
        <f t="shared" si="426"/>
        <v>1.0697700000000001</v>
      </c>
      <c r="AR1208" s="17">
        <f t="shared" si="448"/>
        <v>170.65049999999999</v>
      </c>
      <c r="AS1208" s="17">
        <f t="shared" si="445"/>
        <v>8.5948799999999999</v>
      </c>
      <c r="AT1208" s="17">
        <f t="shared" si="427"/>
        <v>181.01374999999999</v>
      </c>
      <c r="AU1208" s="5">
        <f t="shared" si="428"/>
        <v>149.51300000000001</v>
      </c>
      <c r="AV1208" s="5">
        <f t="shared" si="429"/>
        <v>27.994119999999999</v>
      </c>
      <c r="AW1208" s="5">
        <f>IF(AJ1208&gt;0,AJ1208*0.03333,0)</f>
        <v>3.9996</v>
      </c>
      <c r="AX1208" s="5">
        <f>IF(AK1208&gt;0,AK1208*0.0588,0)</f>
        <v>0</v>
      </c>
      <c r="AY1208" s="5">
        <f t="shared" si="430"/>
        <v>0.91608000000000012</v>
      </c>
      <c r="AZ1208" s="5">
        <f t="shared" si="431"/>
        <v>182.4228</v>
      </c>
      <c r="BA1208" s="7">
        <f t="shared" si="432"/>
        <v>-3.8770178728584335E-3</v>
      </c>
      <c r="BB1208" s="62">
        <f t="shared" si="433"/>
        <v>11458</v>
      </c>
      <c r="BC1208" s="6">
        <f t="shared" si="434"/>
        <v>3.8050371444102192E-2</v>
      </c>
      <c r="BD1208" s="32">
        <f t="shared" si="435"/>
        <v>3.8593753236977855E-3</v>
      </c>
      <c r="BE1208" s="32">
        <f t="shared" si="436"/>
        <v>5.9098825365476388E-3</v>
      </c>
      <c r="BF1208" s="35">
        <f t="shared" si="437"/>
        <v>0.99023074213975459</v>
      </c>
      <c r="BG1208" s="36">
        <f t="shared" si="438"/>
        <v>0.81959601541035443</v>
      </c>
      <c r="BH1208" s="33">
        <f t="shared" si="439"/>
        <v>0.15345735291860446</v>
      </c>
      <c r="BI1208" s="33">
        <f t="shared" si="440"/>
        <v>5.0217407034646991E-3</v>
      </c>
      <c r="BJ1208" s="6">
        <v>0</v>
      </c>
      <c r="BK1208" s="19">
        <v>0</v>
      </c>
      <c r="BL1208" s="19">
        <v>0</v>
      </c>
      <c r="BM1208" s="19">
        <v>10258</v>
      </c>
      <c r="BN1208" s="19">
        <v>0</v>
      </c>
      <c r="BO1208" s="31"/>
      <c r="BP1208" s="19">
        <v>0</v>
      </c>
      <c r="BQ1208" s="19">
        <v>0</v>
      </c>
      <c r="BR1208" s="19">
        <v>0</v>
      </c>
      <c r="BS1208" s="19">
        <v>0</v>
      </c>
      <c r="BT1208" s="19">
        <v>0</v>
      </c>
      <c r="BU1208" s="19">
        <v>0</v>
      </c>
      <c r="BV1208" s="19">
        <v>0</v>
      </c>
      <c r="BW1208" s="19">
        <v>0</v>
      </c>
      <c r="BX1208" s="19"/>
      <c r="BY1208" s="19"/>
      <c r="BZ1208" s="19"/>
      <c r="CA1208" s="19"/>
      <c r="CB1208" s="19"/>
      <c r="CC1208" s="19"/>
      <c r="CD1208" s="19"/>
      <c r="CE1208" s="19"/>
      <c r="CF1208" s="19"/>
      <c r="CG1208" s="19"/>
      <c r="CH1208" s="19"/>
      <c r="CI1208" s="19"/>
      <c r="CJ1208" s="19"/>
      <c r="CK1208" s="19"/>
      <c r="CL1208" s="19"/>
      <c r="CM1208" s="63" t="s">
        <v>3788</v>
      </c>
      <c r="CN1208" s="63">
        <v>19780804</v>
      </c>
      <c r="CO1208" s="63"/>
      <c r="CP1208" s="66"/>
      <c r="CQ1208" s="63"/>
      <c r="CR1208" s="78" t="s">
        <v>2039</v>
      </c>
      <c r="CS1208" s="78" t="s">
        <v>6954</v>
      </c>
    </row>
    <row r="1209" spans="1:97">
      <c r="A1209" s="20" t="s">
        <v>3590</v>
      </c>
      <c r="B1209" s="16" t="s">
        <v>299</v>
      </c>
      <c r="C1209" s="19">
        <v>49004835</v>
      </c>
      <c r="D1209" s="19" t="s">
        <v>3782</v>
      </c>
      <c r="E1209" s="19" t="s">
        <v>1707</v>
      </c>
      <c r="F1209" s="19" t="s">
        <v>3276</v>
      </c>
      <c r="G1209" s="47"/>
      <c r="H1209" s="47" t="s">
        <v>3785</v>
      </c>
      <c r="I1209" s="47" t="s">
        <v>5461</v>
      </c>
      <c r="J1209" s="47" t="s">
        <v>5481</v>
      </c>
      <c r="K1209" s="23">
        <v>41.399059999999999</v>
      </c>
      <c r="L1209" s="23">
        <v>-108.74771</v>
      </c>
      <c r="M1209" s="61" t="s">
        <v>3277</v>
      </c>
      <c r="N1209" s="19" t="s">
        <v>3861</v>
      </c>
      <c r="P1209" s="19" t="s">
        <v>3796</v>
      </c>
      <c r="Q1209" s="55"/>
      <c r="R1209" s="55">
        <v>3584</v>
      </c>
      <c r="S1209" s="55">
        <f>V1209-U1209</f>
        <v>27</v>
      </c>
      <c r="T1209" s="19"/>
      <c r="U1209" s="55">
        <v>2634</v>
      </c>
      <c r="V1209" s="55">
        <v>2661</v>
      </c>
      <c r="W1209" s="55"/>
      <c r="X1209" s="55"/>
      <c r="Y1209" s="51" t="s">
        <v>3798</v>
      </c>
      <c r="AA1209" s="52">
        <v>7.5999999046325684</v>
      </c>
      <c r="AB1209" s="19" t="s">
        <v>3789</v>
      </c>
      <c r="AC1209" s="19">
        <v>1099</v>
      </c>
      <c r="AD1209" s="19">
        <v>599</v>
      </c>
      <c r="AE1209" s="19">
        <v>27676</v>
      </c>
      <c r="AF1209" s="19">
        <v>-3</v>
      </c>
      <c r="AG1209" s="19">
        <v>-3</v>
      </c>
      <c r="AH1209" s="19">
        <v>46000</v>
      </c>
      <c r="AI1209" s="19">
        <v>549</v>
      </c>
      <c r="AJ1209" s="19"/>
      <c r="AK1209" s="19"/>
      <c r="AL1209" s="19">
        <v>85</v>
      </c>
      <c r="AM1209" s="19">
        <v>75729</v>
      </c>
      <c r="AP1209" s="17">
        <f t="shared" si="425"/>
        <v>54.8401</v>
      </c>
      <c r="AQ1209" s="17">
        <f t="shared" si="426"/>
        <v>49.291710000000002</v>
      </c>
      <c r="AR1209" s="17">
        <f t="shared" si="448"/>
        <v>1203.9059999999999</v>
      </c>
      <c r="AS1209" s="17">
        <f t="shared" si="445"/>
        <v>0</v>
      </c>
      <c r="AT1209" s="17">
        <f t="shared" si="427"/>
        <v>1308.03781</v>
      </c>
      <c r="AU1209" s="5">
        <f t="shared" si="428"/>
        <v>1297.6599999999999</v>
      </c>
      <c r="AV1209" s="5">
        <f t="shared" si="429"/>
        <v>8.9981099999999987</v>
      </c>
      <c r="AW1209" s="5"/>
      <c r="AX1209" s="5"/>
      <c r="AY1209" s="5">
        <f t="shared" si="430"/>
        <v>1.7697000000000001</v>
      </c>
      <c r="AZ1209" s="5">
        <f t="shared" si="431"/>
        <v>1308.4278099999999</v>
      </c>
      <c r="BA1209" s="7">
        <f t="shared" si="432"/>
        <v>-1.4905603842785164E-4</v>
      </c>
      <c r="BB1209" s="62">
        <f t="shared" si="433"/>
        <v>76002</v>
      </c>
      <c r="BC1209" s="6">
        <f t="shared" si="434"/>
        <v>1.7992368072443996E-3</v>
      </c>
      <c r="BD1209" s="32">
        <f t="shared" si="435"/>
        <v>4.1925470029035322E-2</v>
      </c>
      <c r="BE1209" s="32">
        <f t="shared" si="436"/>
        <v>3.7683704265398875E-2</v>
      </c>
      <c r="BF1209" s="35">
        <f t="shared" si="437"/>
        <v>0.92039082570556574</v>
      </c>
      <c r="BG1209" s="36">
        <f t="shared" si="438"/>
        <v>0.99177042102154644</v>
      </c>
      <c r="BH1209" s="33">
        <f t="shared" si="439"/>
        <v>6.8770397046207686E-3</v>
      </c>
      <c r="BI1209" s="33">
        <f t="shared" si="440"/>
        <v>1.352539273832769E-3</v>
      </c>
      <c r="CM1209" s="51" t="s">
        <v>3824</v>
      </c>
      <c r="CR1209" s="78" t="s">
        <v>2038</v>
      </c>
      <c r="CS1209" s="78" t="s">
        <v>6954</v>
      </c>
    </row>
    <row r="1210" spans="1:97">
      <c r="A1210" s="20" t="s">
        <v>3590</v>
      </c>
      <c r="B1210" s="16" t="s">
        <v>299</v>
      </c>
      <c r="C1210" s="19">
        <v>49009354</v>
      </c>
      <c r="D1210" s="19" t="s">
        <v>3782</v>
      </c>
      <c r="E1210" s="19" t="s">
        <v>1707</v>
      </c>
      <c r="F1210" s="19" t="s">
        <v>3276</v>
      </c>
      <c r="G1210" s="47"/>
      <c r="H1210" s="47" t="s">
        <v>3785</v>
      </c>
      <c r="I1210" s="47" t="s">
        <v>5461</v>
      </c>
      <c r="J1210" s="47" t="s">
        <v>5481</v>
      </c>
      <c r="K1210" s="23">
        <v>41.399059999999999</v>
      </c>
      <c r="L1210" s="23">
        <v>-108.74771</v>
      </c>
      <c r="M1210" s="61" t="s">
        <v>3277</v>
      </c>
      <c r="N1210" s="19" t="s">
        <v>3861</v>
      </c>
      <c r="P1210" s="19" t="s">
        <v>3796</v>
      </c>
      <c r="Q1210" s="55">
        <v>3584</v>
      </c>
      <c r="R1210" s="55"/>
      <c r="S1210" s="55">
        <f>V1210-U1210</f>
        <v>592</v>
      </c>
      <c r="T1210" s="19"/>
      <c r="U1210" s="55">
        <v>6245</v>
      </c>
      <c r="V1210" s="55">
        <v>6837</v>
      </c>
      <c r="W1210" s="55"/>
      <c r="X1210" s="55"/>
      <c r="Y1210" s="51" t="s">
        <v>7074</v>
      </c>
      <c r="Z1210" s="40">
        <v>22569</v>
      </c>
      <c r="AA1210" s="52">
        <v>8.1000003814697266</v>
      </c>
      <c r="AB1210" s="19" t="s">
        <v>3837</v>
      </c>
      <c r="AC1210" s="19">
        <v>322</v>
      </c>
      <c r="AD1210" s="19">
        <v>23</v>
      </c>
      <c r="AE1210" s="19">
        <v>6926</v>
      </c>
      <c r="AF1210" s="19">
        <v>-3</v>
      </c>
      <c r="AG1210" s="19">
        <v>-3</v>
      </c>
      <c r="AH1210" s="19">
        <v>10300</v>
      </c>
      <c r="AI1210" s="19">
        <v>990</v>
      </c>
      <c r="AJ1210" s="19"/>
      <c r="AK1210" s="19"/>
      <c r="AL1210" s="19">
        <v>663</v>
      </c>
      <c r="AM1210" s="19">
        <v>18722</v>
      </c>
      <c r="AP1210" s="17">
        <f t="shared" si="425"/>
        <v>16.067799999999998</v>
      </c>
      <c r="AQ1210" s="17">
        <f t="shared" si="426"/>
        <v>1.8926700000000001</v>
      </c>
      <c r="AR1210" s="17">
        <f t="shared" si="448"/>
        <v>301.28100000000001</v>
      </c>
      <c r="AS1210" s="17">
        <f t="shared" si="445"/>
        <v>0</v>
      </c>
      <c r="AT1210" s="17">
        <f t="shared" si="427"/>
        <v>319.24146999999999</v>
      </c>
      <c r="AU1210" s="5">
        <f t="shared" si="428"/>
        <v>290.56299999999999</v>
      </c>
      <c r="AV1210" s="5">
        <f t="shared" si="429"/>
        <v>16.226099999999999</v>
      </c>
      <c r="AW1210" s="5"/>
      <c r="AX1210" s="5"/>
      <c r="AY1210" s="5">
        <f t="shared" si="430"/>
        <v>13.803660000000001</v>
      </c>
      <c r="AZ1210" s="5">
        <f t="shared" si="431"/>
        <v>320.59275999999994</v>
      </c>
      <c r="BA1210" s="7">
        <f t="shared" si="432"/>
        <v>-2.1119376498502577E-3</v>
      </c>
      <c r="BB1210" s="62">
        <f t="shared" si="433"/>
        <v>19218</v>
      </c>
      <c r="BC1210" s="6">
        <f t="shared" si="434"/>
        <v>1.3073273589878757E-2</v>
      </c>
      <c r="BD1210" s="32">
        <f t="shared" si="435"/>
        <v>5.0331180344458375E-2</v>
      </c>
      <c r="BE1210" s="32">
        <f t="shared" si="436"/>
        <v>5.9286470520261677E-3</v>
      </c>
      <c r="BF1210" s="35">
        <f t="shared" si="437"/>
        <v>0.9437401726035155</v>
      </c>
      <c r="BG1210" s="36">
        <f t="shared" si="438"/>
        <v>0.90633051101965012</v>
      </c>
      <c r="BH1210" s="33">
        <f t="shared" si="439"/>
        <v>5.0612808598672038E-2</v>
      </c>
      <c r="BI1210" s="33">
        <f t="shared" si="440"/>
        <v>4.3056680381678002E-2</v>
      </c>
      <c r="CM1210" s="51" t="s">
        <v>7074</v>
      </c>
      <c r="CR1210" s="78" t="s">
        <v>2038</v>
      </c>
      <c r="CS1210" s="78" t="s">
        <v>6954</v>
      </c>
    </row>
    <row r="1211" spans="1:97">
      <c r="A1211" s="20" t="s">
        <v>3590</v>
      </c>
      <c r="B1211" s="16" t="s">
        <v>4824</v>
      </c>
      <c r="C1211" s="19">
        <v>49004832</v>
      </c>
      <c r="D1211" s="19" t="s">
        <v>3782</v>
      </c>
      <c r="E1211" s="19" t="s">
        <v>1707</v>
      </c>
      <c r="F1211" s="19" t="s">
        <v>3276</v>
      </c>
      <c r="G1211" s="47"/>
      <c r="H1211" s="47" t="s">
        <v>1808</v>
      </c>
      <c r="I1211" s="47" t="s">
        <v>5461</v>
      </c>
      <c r="J1211" s="47" t="s">
        <v>5481</v>
      </c>
      <c r="K1211" s="23">
        <v>41.383920000000003</v>
      </c>
      <c r="L1211" s="23">
        <v>-108.7542</v>
      </c>
      <c r="M1211" s="61" t="s">
        <v>3278</v>
      </c>
      <c r="N1211" s="19" t="s">
        <v>2524</v>
      </c>
      <c r="P1211" s="19" t="s">
        <v>3796</v>
      </c>
      <c r="Q1211" s="55">
        <v>625</v>
      </c>
      <c r="R1211" s="55"/>
      <c r="S1211" s="55">
        <f>V1211-U1211</f>
        <v>120</v>
      </c>
      <c r="T1211" s="19"/>
      <c r="U1211" s="55">
        <v>4245</v>
      </c>
      <c r="V1211" s="55">
        <v>4365</v>
      </c>
      <c r="W1211" s="55"/>
      <c r="X1211" s="55"/>
      <c r="Y1211" s="51" t="s">
        <v>3798</v>
      </c>
      <c r="AA1211" s="52">
        <v>8.1000003814697266</v>
      </c>
      <c r="AB1211" s="19" t="s">
        <v>3789</v>
      </c>
      <c r="AC1211" s="19">
        <v>552</v>
      </c>
      <c r="AD1211" s="19">
        <v>1966</v>
      </c>
      <c r="AE1211" s="19">
        <v>37055</v>
      </c>
      <c r="AF1211" s="19">
        <v>-3</v>
      </c>
      <c r="AG1211" s="19">
        <v>-3</v>
      </c>
      <c r="AH1211" s="19">
        <v>52500</v>
      </c>
      <c r="AI1211" s="19">
        <v>1013</v>
      </c>
      <c r="AJ1211" s="19"/>
      <c r="AK1211" s="19"/>
      <c r="AL1211" s="19">
        <v>14612</v>
      </c>
      <c r="AM1211" s="19">
        <v>107184</v>
      </c>
      <c r="AP1211" s="17">
        <f t="shared" si="425"/>
        <v>27.544799999999999</v>
      </c>
      <c r="AQ1211" s="17">
        <f t="shared" si="426"/>
        <v>161.78214</v>
      </c>
      <c r="AR1211" s="17">
        <f t="shared" si="448"/>
        <v>1611.8924999999999</v>
      </c>
      <c r="AS1211" s="17">
        <f t="shared" si="445"/>
        <v>0</v>
      </c>
      <c r="AT1211" s="17">
        <f t="shared" si="427"/>
        <v>1801.2194399999998</v>
      </c>
      <c r="AU1211" s="5">
        <f t="shared" si="428"/>
        <v>1481.0249999999999</v>
      </c>
      <c r="AV1211" s="5">
        <f t="shared" si="429"/>
        <v>16.603069999999999</v>
      </c>
      <c r="AW1211" s="5"/>
      <c r="AX1211" s="5"/>
      <c r="AY1211" s="5">
        <f t="shared" si="430"/>
        <v>304.22184000000004</v>
      </c>
      <c r="AZ1211" s="5">
        <f t="shared" si="431"/>
        <v>1801.8499099999999</v>
      </c>
      <c r="BA1211" s="7">
        <f t="shared" si="432"/>
        <v>-1.7498136692818843E-4</v>
      </c>
      <c r="BB1211" s="62">
        <f t="shared" si="433"/>
        <v>107692</v>
      </c>
      <c r="BC1211" s="6">
        <f t="shared" si="434"/>
        <v>2.3641542098698782E-3</v>
      </c>
      <c r="BD1211" s="32">
        <f t="shared" si="435"/>
        <v>1.5292306638662528E-2</v>
      </c>
      <c r="BE1211" s="32">
        <f t="shared" si="436"/>
        <v>8.9818117885736348E-2</v>
      </c>
      <c r="BF1211" s="35">
        <f t="shared" si="437"/>
        <v>0.89488957547560122</v>
      </c>
      <c r="BG1211" s="36">
        <f t="shared" si="438"/>
        <v>0.82194692897589894</v>
      </c>
      <c r="BH1211" s="33">
        <f t="shared" si="439"/>
        <v>9.2144578235153884E-3</v>
      </c>
      <c r="BI1211" s="33">
        <f t="shared" si="440"/>
        <v>0.16883861320058566</v>
      </c>
      <c r="CM1211" s="51" t="s">
        <v>4878</v>
      </c>
      <c r="CR1211" s="78" t="s">
        <v>2038</v>
      </c>
      <c r="CS1211" s="78" t="s">
        <v>6954</v>
      </c>
    </row>
    <row r="1212" spans="1:97">
      <c r="A1212" s="20" t="s">
        <v>3590</v>
      </c>
      <c r="B1212" s="16" t="s">
        <v>4825</v>
      </c>
      <c r="C1212" s="19">
        <v>49004836</v>
      </c>
      <c r="D1212" s="19" t="s">
        <v>3782</v>
      </c>
      <c r="E1212" s="19" t="s">
        <v>1707</v>
      </c>
      <c r="F1212" s="19" t="s">
        <v>3276</v>
      </c>
      <c r="G1212" s="47"/>
      <c r="H1212" s="47" t="s">
        <v>3844</v>
      </c>
      <c r="I1212" s="47" t="s">
        <v>5461</v>
      </c>
      <c r="J1212" s="47" t="s">
        <v>5481</v>
      </c>
      <c r="K1212" s="23">
        <v>41.38409</v>
      </c>
      <c r="L1212" s="23">
        <v>-108.73483</v>
      </c>
      <c r="M1212" s="61" t="s">
        <v>2383</v>
      </c>
      <c r="N1212" s="19" t="s">
        <v>2488</v>
      </c>
      <c r="P1212" s="19" t="s">
        <v>3796</v>
      </c>
      <c r="Q1212" s="55">
        <v>1061</v>
      </c>
      <c r="R1212" s="55"/>
      <c r="S1212" s="55">
        <f>V1212-U1212</f>
        <v>218</v>
      </c>
      <c r="T1212" s="19"/>
      <c r="U1212" s="55">
        <v>3025</v>
      </c>
      <c r="V1212" s="55">
        <v>3243</v>
      </c>
      <c r="W1212" s="55">
        <v>7655</v>
      </c>
      <c r="X1212" s="55"/>
      <c r="Y1212" s="51" t="s">
        <v>3798</v>
      </c>
      <c r="AA1212" s="52">
        <v>8.3000001907348633</v>
      </c>
      <c r="AB1212" s="19" t="s">
        <v>3789</v>
      </c>
      <c r="AC1212" s="19">
        <v>874</v>
      </c>
      <c r="AD1212" s="19">
        <v>428</v>
      </c>
      <c r="AE1212" s="19">
        <v>25667</v>
      </c>
      <c r="AF1212" s="19">
        <v>500</v>
      </c>
      <c r="AG1212" s="19">
        <v>-3</v>
      </c>
      <c r="AH1212" s="19">
        <v>42000</v>
      </c>
      <c r="AI1212" s="19">
        <v>756</v>
      </c>
      <c r="AJ1212" s="19"/>
      <c r="AK1212" s="19"/>
      <c r="AL1212" s="19">
        <v>530</v>
      </c>
      <c r="AM1212" s="19">
        <v>70399</v>
      </c>
      <c r="AP1212" s="17">
        <f t="shared" si="425"/>
        <v>43.6126</v>
      </c>
      <c r="AQ1212" s="17">
        <f t="shared" si="426"/>
        <v>35.220120000000001</v>
      </c>
      <c r="AR1212" s="17">
        <f t="shared" si="448"/>
        <v>1116.5145</v>
      </c>
      <c r="AS1212" s="17">
        <f t="shared" si="445"/>
        <v>12.79</v>
      </c>
      <c r="AT1212" s="17">
        <f t="shared" si="427"/>
        <v>1208.1372200000001</v>
      </c>
      <c r="AU1212" s="5">
        <f t="shared" si="428"/>
        <v>1184.82</v>
      </c>
      <c r="AV1212" s="5">
        <f t="shared" si="429"/>
        <v>12.390839999999999</v>
      </c>
      <c r="AW1212" s="5"/>
      <c r="AX1212" s="5"/>
      <c r="AY1212" s="5">
        <f t="shared" si="430"/>
        <v>11.034600000000001</v>
      </c>
      <c r="AZ1212" s="5">
        <f t="shared" si="431"/>
        <v>1208.2454399999999</v>
      </c>
      <c r="BA1212" s="7">
        <f t="shared" si="432"/>
        <v>-4.4785952900293759E-5</v>
      </c>
      <c r="BB1212" s="62">
        <f t="shared" si="433"/>
        <v>70752</v>
      </c>
      <c r="BC1212" s="6">
        <f t="shared" si="434"/>
        <v>2.5008678649106274E-3</v>
      </c>
      <c r="BD1212" s="32">
        <f t="shared" si="435"/>
        <v>3.6099045106813277E-2</v>
      </c>
      <c r="BE1212" s="32">
        <f t="shared" si="436"/>
        <v>2.9152416974621474E-2</v>
      </c>
      <c r="BF1212" s="35">
        <f t="shared" si="437"/>
        <v>0.93474853791856516</v>
      </c>
      <c r="BG1212" s="36">
        <f t="shared" si="438"/>
        <v>0.98061201869712833</v>
      </c>
      <c r="BH1212" s="33">
        <f t="shared" si="439"/>
        <v>1.0255234234527713E-2</v>
      </c>
      <c r="BI1212" s="33">
        <f t="shared" si="440"/>
        <v>9.1327470683439955E-3</v>
      </c>
      <c r="CM1212" s="51" t="s">
        <v>3824</v>
      </c>
      <c r="CR1212" s="78" t="s">
        <v>2038</v>
      </c>
      <c r="CS1212" s="78" t="s">
        <v>6954</v>
      </c>
    </row>
    <row r="1213" spans="1:97">
      <c r="A1213" s="63" t="s">
        <v>3591</v>
      </c>
      <c r="B1213" s="63" t="s">
        <v>2732</v>
      </c>
      <c r="C1213" s="63">
        <v>3511</v>
      </c>
      <c r="D1213" s="19" t="s">
        <v>3782</v>
      </c>
      <c r="E1213" s="63" t="s">
        <v>2393</v>
      </c>
      <c r="F1213" s="63" t="s">
        <v>3686</v>
      </c>
      <c r="G1213" s="65" t="s">
        <v>3597</v>
      </c>
      <c r="H1213" s="65">
        <v>3</v>
      </c>
      <c r="I1213" s="65">
        <v>17</v>
      </c>
      <c r="J1213" s="65">
        <v>92</v>
      </c>
      <c r="K1213" s="23">
        <v>41.480640000000001</v>
      </c>
      <c r="L1213" s="23">
        <v>-107.75139</v>
      </c>
      <c r="M1213" s="61" t="s">
        <v>2733</v>
      </c>
      <c r="N1213" s="63" t="s">
        <v>2734</v>
      </c>
      <c r="O1213" s="63"/>
      <c r="P1213" s="63" t="s">
        <v>3796</v>
      </c>
      <c r="Q1213" s="63"/>
      <c r="R1213" s="63"/>
      <c r="S1213" s="55"/>
      <c r="T1213" s="63"/>
      <c r="U1213" s="66" t="s">
        <v>2735</v>
      </c>
      <c r="V1213" s="63"/>
      <c r="W1213" s="66">
        <v>8080</v>
      </c>
      <c r="X1213" s="66">
        <v>8023</v>
      </c>
      <c r="Y1213" s="63"/>
      <c r="Z1213" s="64">
        <v>36892</v>
      </c>
      <c r="AA1213" s="63">
        <v>7.55</v>
      </c>
      <c r="AB1213" s="63"/>
      <c r="AC1213" s="63">
        <v>25.4</v>
      </c>
      <c r="AD1213" s="63">
        <v>6.02</v>
      </c>
      <c r="AE1213" s="63">
        <v>2720</v>
      </c>
      <c r="AF1213" s="63">
        <v>30.8</v>
      </c>
      <c r="AG1213" s="63"/>
      <c r="AH1213" s="63">
        <v>2899</v>
      </c>
      <c r="AI1213" s="63">
        <v>2965</v>
      </c>
      <c r="AJ1213" s="63"/>
      <c r="AK1213" s="63"/>
      <c r="AL1213" s="63">
        <v>18</v>
      </c>
      <c r="AM1213" s="63">
        <v>9502</v>
      </c>
      <c r="AN1213" s="63"/>
      <c r="AO1213" s="63" t="s">
        <v>3553</v>
      </c>
      <c r="AP1213" s="17">
        <f t="shared" si="425"/>
        <v>1.26746</v>
      </c>
      <c r="AQ1213" s="17">
        <f t="shared" si="426"/>
        <v>0.49538579999999999</v>
      </c>
      <c r="AR1213" s="17">
        <f t="shared" si="448"/>
        <v>118.32</v>
      </c>
      <c r="AS1213" s="17">
        <f t="shared" si="445"/>
        <v>0.78786400000000001</v>
      </c>
      <c r="AT1213" s="17">
        <f t="shared" si="427"/>
        <v>120.87070979999999</v>
      </c>
      <c r="AU1213" s="5">
        <f t="shared" si="428"/>
        <v>81.780789999999996</v>
      </c>
      <c r="AV1213" s="5">
        <f t="shared" si="429"/>
        <v>48.596349999999994</v>
      </c>
      <c r="AW1213" s="5">
        <f t="shared" ref="AW1213:AW1244" si="449">IF(AJ1213&gt;0,AJ1213*0.03333,0)</f>
        <v>0</v>
      </c>
      <c r="AX1213" s="5">
        <f t="shared" ref="AX1213:AX1244" si="450">IF(AK1213&gt;0,AK1213*0.0588,0)</f>
        <v>0</v>
      </c>
      <c r="AY1213" s="5">
        <f t="shared" si="430"/>
        <v>0.37476000000000004</v>
      </c>
      <c r="AZ1213" s="5">
        <f t="shared" si="431"/>
        <v>130.75190000000001</v>
      </c>
      <c r="BA1213" s="7">
        <f t="shared" si="432"/>
        <v>-3.9269882018368688E-2</v>
      </c>
      <c r="BB1213" s="62">
        <f t="shared" si="433"/>
        <v>8664.2200000000012</v>
      </c>
      <c r="BC1213" s="28">
        <f t="shared" si="434"/>
        <v>-4.6117464172513535E-2</v>
      </c>
      <c r="BD1213" s="32">
        <f t="shared" si="435"/>
        <v>1.0486080557458597E-2</v>
      </c>
      <c r="BE1213" s="32">
        <f t="shared" si="436"/>
        <v>4.0984768007046157E-3</v>
      </c>
      <c r="BF1213" s="35">
        <f t="shared" si="437"/>
        <v>0.98541544264183689</v>
      </c>
      <c r="BG1213" s="37">
        <f t="shared" si="438"/>
        <v>0.62546540432682041</v>
      </c>
      <c r="BH1213" s="33">
        <f t="shared" si="439"/>
        <v>0.37166840405378426</v>
      </c>
      <c r="BI1213" s="33">
        <f t="shared" si="440"/>
        <v>2.8661916193952058E-3</v>
      </c>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v>200111</v>
      </c>
      <c r="CO1213" s="63" t="s">
        <v>3607</v>
      </c>
      <c r="CP1213" s="66"/>
      <c r="CQ1213" s="64">
        <v>36894</v>
      </c>
      <c r="CR1213" s="78" t="s">
        <v>2038</v>
      </c>
      <c r="CS1213" s="78" t="s">
        <v>6954</v>
      </c>
    </row>
    <row r="1214" spans="1:97">
      <c r="A1214" s="63" t="s">
        <v>3591</v>
      </c>
      <c r="B1214" s="63" t="s">
        <v>2741</v>
      </c>
      <c r="C1214" s="63">
        <v>3513</v>
      </c>
      <c r="D1214" s="19" t="s">
        <v>3782</v>
      </c>
      <c r="E1214" s="63" t="s">
        <v>2393</v>
      </c>
      <c r="F1214" s="63" t="s">
        <v>3776</v>
      </c>
      <c r="G1214" s="65" t="s">
        <v>3598</v>
      </c>
      <c r="H1214" s="65">
        <v>5</v>
      </c>
      <c r="I1214" s="65">
        <v>17</v>
      </c>
      <c r="J1214" s="65">
        <v>92</v>
      </c>
      <c r="K1214" s="23">
        <v>41.476739999999999</v>
      </c>
      <c r="L1214" s="23">
        <v>-107.78503000000001</v>
      </c>
      <c r="M1214" s="61" t="s">
        <v>2742</v>
      </c>
      <c r="N1214" s="63" t="s">
        <v>2743</v>
      </c>
      <c r="O1214" s="63"/>
      <c r="P1214" s="63" t="s">
        <v>3796</v>
      </c>
      <c r="Q1214" s="63"/>
      <c r="R1214" s="63"/>
      <c r="S1214" s="55"/>
      <c r="T1214" s="63"/>
      <c r="U1214" s="66" t="s">
        <v>2744</v>
      </c>
      <c r="V1214" s="63"/>
      <c r="W1214" s="66">
        <v>8790</v>
      </c>
      <c r="X1214" s="66"/>
      <c r="Y1214" s="63"/>
      <c r="Z1214" s="64">
        <v>36892</v>
      </c>
      <c r="AA1214" s="63">
        <v>7.84</v>
      </c>
      <c r="AB1214" s="63"/>
      <c r="AC1214" s="63">
        <v>7.54</v>
      </c>
      <c r="AD1214" s="63"/>
      <c r="AE1214" s="63">
        <v>2250</v>
      </c>
      <c r="AF1214" s="63">
        <v>9.1999999999999993</v>
      </c>
      <c r="AG1214" s="63"/>
      <c r="AH1214" s="63">
        <v>950</v>
      </c>
      <c r="AI1214" s="63">
        <v>3585</v>
      </c>
      <c r="AJ1214" s="63"/>
      <c r="AK1214" s="63"/>
      <c r="AL1214" s="63">
        <v>15</v>
      </c>
      <c r="AM1214" s="63">
        <v>6568</v>
      </c>
      <c r="AN1214" s="63"/>
      <c r="AO1214" s="63" t="s">
        <v>3553</v>
      </c>
      <c r="AP1214" s="17">
        <f t="shared" si="425"/>
        <v>0.37624600000000002</v>
      </c>
      <c r="AQ1214" s="17">
        <f t="shared" si="426"/>
        <v>0</v>
      </c>
      <c r="AR1214" s="17">
        <f t="shared" si="448"/>
        <v>97.875</v>
      </c>
      <c r="AS1214" s="17">
        <f t="shared" si="445"/>
        <v>0.23533599999999996</v>
      </c>
      <c r="AT1214" s="17">
        <f t="shared" si="427"/>
        <v>98.486581999999999</v>
      </c>
      <c r="AU1214" s="5">
        <f t="shared" si="428"/>
        <v>26.799499999999998</v>
      </c>
      <c r="AV1214" s="5">
        <f t="shared" si="429"/>
        <v>58.758149999999993</v>
      </c>
      <c r="AW1214" s="5">
        <f t="shared" si="449"/>
        <v>0</v>
      </c>
      <c r="AX1214" s="5">
        <f t="shared" si="450"/>
        <v>0</v>
      </c>
      <c r="AY1214" s="5">
        <f t="shared" si="430"/>
        <v>0.31230000000000002</v>
      </c>
      <c r="AZ1214" s="5">
        <f t="shared" si="431"/>
        <v>85.869949999999989</v>
      </c>
      <c r="BA1214" s="7">
        <f t="shared" si="432"/>
        <v>6.8436045433963852E-2</v>
      </c>
      <c r="BB1214" s="62">
        <f t="shared" si="433"/>
        <v>6816.74</v>
      </c>
      <c r="BC1214" s="28">
        <f t="shared" si="434"/>
        <v>1.8583849966454319E-2</v>
      </c>
      <c r="BD1214" s="32">
        <f t="shared" si="435"/>
        <v>3.8202767560762746E-3</v>
      </c>
      <c r="BE1214" s="32">
        <f t="shared" si="436"/>
        <v>0</v>
      </c>
      <c r="BF1214" s="35">
        <f t="shared" si="437"/>
        <v>0.99617972324392379</v>
      </c>
      <c r="BG1214" s="33">
        <f t="shared" si="438"/>
        <v>0.31209404454061057</v>
      </c>
      <c r="BH1214" s="37">
        <f t="shared" si="439"/>
        <v>0.6842690603639574</v>
      </c>
      <c r="BI1214" s="33">
        <f t="shared" si="440"/>
        <v>3.6368950954321047E-3</v>
      </c>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v>20010101</v>
      </c>
      <c r="CO1214" s="63" t="s">
        <v>3607</v>
      </c>
      <c r="CP1214" s="66"/>
      <c r="CQ1214" s="64">
        <v>36894</v>
      </c>
      <c r="CR1214" s="78" t="s">
        <v>2038</v>
      </c>
      <c r="CS1214" s="78" t="s">
        <v>6954</v>
      </c>
    </row>
    <row r="1215" spans="1:97">
      <c r="A1215" s="20" t="s">
        <v>3591</v>
      </c>
      <c r="B1215" s="16" t="s">
        <v>452</v>
      </c>
      <c r="D1215" s="21" t="s">
        <v>3782</v>
      </c>
      <c r="E1215" s="21" t="s">
        <v>2393</v>
      </c>
      <c r="F1215" s="4" t="s">
        <v>3686</v>
      </c>
      <c r="G1215" s="47" t="s">
        <v>3616</v>
      </c>
      <c r="H1215" s="47">
        <v>8</v>
      </c>
      <c r="I1215" s="47">
        <v>17</v>
      </c>
      <c r="J1215" s="47">
        <v>92</v>
      </c>
      <c r="K1215" s="23">
        <v>41.459378000000001</v>
      </c>
      <c r="L1215" s="23">
        <v>-107.791471</v>
      </c>
      <c r="M1215" s="61" t="s">
        <v>2791</v>
      </c>
      <c r="N1215" s="19" t="s">
        <v>1576</v>
      </c>
      <c r="P1215" s="19" t="s">
        <v>3796</v>
      </c>
      <c r="W1215" s="46">
        <v>8997</v>
      </c>
      <c r="X1215" s="46">
        <v>8863</v>
      </c>
      <c r="Z1215" s="48">
        <v>30083</v>
      </c>
      <c r="AA1215" s="19">
        <v>7.3</v>
      </c>
      <c r="AB1215" s="19" t="s">
        <v>3789</v>
      </c>
      <c r="AC1215" s="19">
        <v>144.36000000000001</v>
      </c>
      <c r="AD1215" s="19">
        <v>53.46</v>
      </c>
      <c r="AE1215" s="19">
        <v>3134.35</v>
      </c>
      <c r="AF1215" s="19">
        <v>1000</v>
      </c>
      <c r="AH1215" s="19">
        <v>4500</v>
      </c>
      <c r="AI1215" s="19">
        <v>2806</v>
      </c>
      <c r="AJ1215" s="19">
        <v>0</v>
      </c>
      <c r="AK1215" s="19">
        <v>0</v>
      </c>
      <c r="AL1215" s="19">
        <v>30</v>
      </c>
      <c r="AM1215" s="19">
        <v>11668</v>
      </c>
      <c r="AN1215" s="49"/>
      <c r="AO1215" s="63" t="s">
        <v>3417</v>
      </c>
      <c r="AP1215" s="17">
        <f t="shared" si="425"/>
        <v>7.203564000000001</v>
      </c>
      <c r="AQ1215" s="17">
        <f t="shared" si="426"/>
        <v>4.3992234000000003</v>
      </c>
      <c r="AR1215" s="17">
        <f t="shared" si="448"/>
        <v>136.34422499999999</v>
      </c>
      <c r="AS1215" s="17">
        <f t="shared" si="445"/>
        <v>25.58</v>
      </c>
      <c r="AT1215" s="17">
        <f t="shared" si="427"/>
        <v>173.52701239999999</v>
      </c>
      <c r="AU1215" s="5">
        <f t="shared" si="428"/>
        <v>126.94499999999999</v>
      </c>
      <c r="AV1215" s="5">
        <f t="shared" si="429"/>
        <v>45.990339999999996</v>
      </c>
      <c r="AW1215" s="5">
        <f t="shared" si="449"/>
        <v>0</v>
      </c>
      <c r="AX1215" s="5">
        <f t="shared" si="450"/>
        <v>0</v>
      </c>
      <c r="AY1215" s="5">
        <f t="shared" si="430"/>
        <v>0.62460000000000004</v>
      </c>
      <c r="AZ1215" s="5">
        <f t="shared" si="431"/>
        <v>173.55993999999998</v>
      </c>
      <c r="BA1215" s="7">
        <f t="shared" si="432"/>
        <v>-9.4868446573140677E-5</v>
      </c>
      <c r="BB1215" s="62">
        <f t="shared" si="433"/>
        <v>11668.17</v>
      </c>
      <c r="BC1215" s="6">
        <f t="shared" si="434"/>
        <v>7.2848286586904696E-6</v>
      </c>
      <c r="BD1215" s="32">
        <f t="shared" si="435"/>
        <v>4.1512637717722851E-2</v>
      </c>
      <c r="BE1215" s="32">
        <f t="shared" si="436"/>
        <v>2.5351807416929866E-2</v>
      </c>
      <c r="BF1215" s="35">
        <f t="shared" si="437"/>
        <v>0.93313555486534727</v>
      </c>
      <c r="BG1215" s="37">
        <f t="shared" si="438"/>
        <v>0.73141878246788983</v>
      </c>
      <c r="BH1215" s="33">
        <f t="shared" si="439"/>
        <v>0.26498246081440224</v>
      </c>
      <c r="BI1215" s="33">
        <f t="shared" si="440"/>
        <v>3.5987567177080157E-3</v>
      </c>
      <c r="BJ1215" s="19">
        <v>0</v>
      </c>
      <c r="BK1215" s="19">
        <v>0</v>
      </c>
      <c r="BL1215" s="19">
        <v>0</v>
      </c>
      <c r="BM1215" s="19">
        <v>0</v>
      </c>
      <c r="BN1215" s="19">
        <v>0</v>
      </c>
      <c r="BO1215" s="31"/>
      <c r="BP1215" s="19">
        <v>0</v>
      </c>
      <c r="BQ1215" s="19">
        <v>0</v>
      </c>
      <c r="BR1215" s="19">
        <v>0</v>
      </c>
      <c r="BS1215" s="19">
        <v>0</v>
      </c>
      <c r="BT1215" s="19">
        <v>0</v>
      </c>
      <c r="BU1215" s="19">
        <v>0</v>
      </c>
      <c r="BV1215" s="19">
        <v>0</v>
      </c>
      <c r="BW1215" s="19">
        <v>0</v>
      </c>
      <c r="BX1215" s="19"/>
      <c r="BY1215" s="19"/>
      <c r="BZ1215" s="19"/>
      <c r="CA1215" s="19"/>
      <c r="CB1215" s="19"/>
      <c r="CC1215" s="19"/>
      <c r="CD1215" s="19"/>
      <c r="CE1215" s="19"/>
      <c r="CF1215" s="19"/>
      <c r="CG1215" s="19"/>
      <c r="CH1215" s="19"/>
      <c r="CI1215" s="19"/>
      <c r="CJ1215" s="19"/>
      <c r="CK1215" s="19"/>
      <c r="CL1215" s="19"/>
      <c r="CN1215" s="63">
        <v>19820512</v>
      </c>
      <c r="CO1215" s="63"/>
      <c r="CP1215" s="66"/>
      <c r="CQ1215" s="63"/>
      <c r="CR1215" s="78" t="s">
        <v>2038</v>
      </c>
      <c r="CS1215" s="78" t="s">
        <v>6954</v>
      </c>
    </row>
    <row r="1216" spans="1:97">
      <c r="A1216" s="63" t="s">
        <v>3591</v>
      </c>
      <c r="B1216" s="63" t="s">
        <v>2720</v>
      </c>
      <c r="C1216" s="63">
        <v>3515</v>
      </c>
      <c r="D1216" s="19" t="s">
        <v>3782</v>
      </c>
      <c r="E1216" s="63" t="s">
        <v>2393</v>
      </c>
      <c r="F1216" s="63" t="s">
        <v>3686</v>
      </c>
      <c r="G1216" s="65" t="s">
        <v>3598</v>
      </c>
      <c r="H1216" s="65">
        <v>9</v>
      </c>
      <c r="I1216" s="65">
        <v>17</v>
      </c>
      <c r="J1216" s="65">
        <v>92</v>
      </c>
      <c r="K1216" s="23">
        <v>41.461930000000002</v>
      </c>
      <c r="L1216" s="23">
        <v>-107.7653</v>
      </c>
      <c r="M1216" s="61" t="s">
        <v>2721</v>
      </c>
      <c r="N1216" s="63" t="s">
        <v>2722</v>
      </c>
      <c r="O1216" s="63"/>
      <c r="P1216" s="63" t="s">
        <v>3796</v>
      </c>
      <c r="Q1216" s="63"/>
      <c r="R1216" s="63"/>
      <c r="S1216" s="55"/>
      <c r="T1216" s="63"/>
      <c r="U1216" s="66" t="s">
        <v>2723</v>
      </c>
      <c r="V1216" s="63"/>
      <c r="W1216" s="66">
        <v>7996</v>
      </c>
      <c r="X1216" s="66">
        <v>8347</v>
      </c>
      <c r="Y1216" s="63"/>
      <c r="Z1216" s="64">
        <v>36892</v>
      </c>
      <c r="AA1216" s="63">
        <v>8.59</v>
      </c>
      <c r="AB1216" s="63"/>
      <c r="AC1216" s="63">
        <v>7.75</v>
      </c>
      <c r="AD1216" s="63">
        <v>1.32</v>
      </c>
      <c r="AE1216" s="63">
        <v>2290</v>
      </c>
      <c r="AF1216" s="63">
        <v>10.8</v>
      </c>
      <c r="AG1216" s="63"/>
      <c r="AH1216" s="63">
        <v>1849</v>
      </c>
      <c r="AI1216" s="63">
        <v>3639</v>
      </c>
      <c r="AJ1216" s="63"/>
      <c r="AK1216" s="63"/>
      <c r="AL1216" s="63">
        <v>18</v>
      </c>
      <c r="AM1216" s="63">
        <v>6892</v>
      </c>
      <c r="AN1216" s="63"/>
      <c r="AO1216" s="63" t="s">
        <v>3553</v>
      </c>
      <c r="AP1216" s="17">
        <f t="shared" si="425"/>
        <v>0.38672499999999999</v>
      </c>
      <c r="AQ1216" s="17">
        <f t="shared" si="426"/>
        <v>0.10862280000000001</v>
      </c>
      <c r="AR1216" s="17">
        <f t="shared" si="448"/>
        <v>99.614999999999995</v>
      </c>
      <c r="AS1216" s="17">
        <f t="shared" si="445"/>
        <v>0.27626400000000001</v>
      </c>
      <c r="AT1216" s="17">
        <f t="shared" si="427"/>
        <v>100.3866118</v>
      </c>
      <c r="AU1216" s="5">
        <f t="shared" si="428"/>
        <v>52.160289999999996</v>
      </c>
      <c r="AV1216" s="5">
        <f t="shared" si="429"/>
        <v>59.643209999999996</v>
      </c>
      <c r="AW1216" s="5">
        <f t="shared" si="449"/>
        <v>0</v>
      </c>
      <c r="AX1216" s="5">
        <f t="shared" si="450"/>
        <v>0</v>
      </c>
      <c r="AY1216" s="5">
        <f t="shared" si="430"/>
        <v>0.37476000000000004</v>
      </c>
      <c r="AZ1216" s="5">
        <f t="shared" si="431"/>
        <v>112.17825999999998</v>
      </c>
      <c r="BA1216" s="7">
        <f t="shared" si="432"/>
        <v>-5.5473174378006439E-2</v>
      </c>
      <c r="BB1216" s="62">
        <f t="shared" si="433"/>
        <v>7815.8700000000008</v>
      </c>
      <c r="BC1216" s="28">
        <f t="shared" si="434"/>
        <v>6.281466996920701E-2</v>
      </c>
      <c r="BD1216" s="32">
        <f t="shared" si="435"/>
        <v>3.8523563358276425E-3</v>
      </c>
      <c r="BE1216" s="32">
        <f t="shared" si="436"/>
        <v>1.082044687556633E-3</v>
      </c>
      <c r="BF1216" s="35">
        <f t="shared" si="437"/>
        <v>0.99506559897661573</v>
      </c>
      <c r="BG1216" s="33">
        <f t="shared" si="438"/>
        <v>0.46497681458065054</v>
      </c>
      <c r="BH1216" s="37">
        <f t="shared" si="439"/>
        <v>0.53168243115912128</v>
      </c>
      <c r="BI1216" s="33">
        <f t="shared" si="440"/>
        <v>3.3407542602283198E-3</v>
      </c>
      <c r="BJ1216" s="63"/>
      <c r="BK1216" s="63">
        <v>8.1199999999999992</v>
      </c>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v>20010101</v>
      </c>
      <c r="CO1216" s="63" t="s">
        <v>3607</v>
      </c>
      <c r="CP1216" s="66"/>
      <c r="CQ1216" s="64">
        <v>36894</v>
      </c>
      <c r="CR1216" s="78" t="s">
        <v>2038</v>
      </c>
      <c r="CS1216" s="78" t="s">
        <v>6954</v>
      </c>
    </row>
    <row r="1217" spans="1:97">
      <c r="A1217" s="63" t="s">
        <v>3591</v>
      </c>
      <c r="B1217" s="63" t="s">
        <v>2724</v>
      </c>
      <c r="C1217" s="63">
        <v>5231</v>
      </c>
      <c r="D1217" s="19" t="s">
        <v>3782</v>
      </c>
      <c r="E1217" s="63" t="s">
        <v>2393</v>
      </c>
      <c r="F1217" s="63" t="s">
        <v>7278</v>
      </c>
      <c r="G1217" s="65" t="s">
        <v>3594</v>
      </c>
      <c r="H1217" s="65">
        <v>15</v>
      </c>
      <c r="I1217" s="65">
        <v>17</v>
      </c>
      <c r="J1217" s="65">
        <v>92</v>
      </c>
      <c r="K1217" s="23">
        <v>41.452012000000003</v>
      </c>
      <c r="L1217" s="23">
        <v>-107.753507</v>
      </c>
      <c r="M1217" s="61" t="s">
        <v>2725</v>
      </c>
      <c r="N1217" s="63" t="s">
        <v>2726</v>
      </c>
      <c r="O1217" s="63"/>
      <c r="P1217" s="63" t="s">
        <v>3796</v>
      </c>
      <c r="Q1217" s="63"/>
      <c r="R1217" s="63"/>
      <c r="S1217" s="55">
        <f>IF(U1217&gt;0,V1217-U1217,"")</f>
        <v>417</v>
      </c>
      <c r="T1217" s="63"/>
      <c r="U1217" s="66">
        <v>7510</v>
      </c>
      <c r="V1217" s="63">
        <v>7927</v>
      </c>
      <c r="W1217" s="66">
        <v>8052</v>
      </c>
      <c r="X1217" s="66"/>
      <c r="Y1217" s="63"/>
      <c r="Z1217" s="64"/>
      <c r="AA1217" s="63">
        <v>7.23</v>
      </c>
      <c r="AB1217" s="63"/>
      <c r="AC1217" s="63">
        <v>56</v>
      </c>
      <c r="AD1217" s="63">
        <v>0</v>
      </c>
      <c r="AE1217" s="63">
        <v>6320</v>
      </c>
      <c r="AF1217" s="63">
        <v>80</v>
      </c>
      <c r="AG1217" s="63"/>
      <c r="AH1217" s="63">
        <v>9450</v>
      </c>
      <c r="AI1217" s="63">
        <v>2730</v>
      </c>
      <c r="AJ1217" s="63">
        <v>0</v>
      </c>
      <c r="AK1217" s="63">
        <v>0</v>
      </c>
      <c r="AL1217" s="63">
        <v>15</v>
      </c>
      <c r="AM1217" s="63">
        <v>17400</v>
      </c>
      <c r="AN1217" s="63"/>
      <c r="AO1217" s="63" t="s">
        <v>3536</v>
      </c>
      <c r="AP1217" s="17">
        <f t="shared" si="425"/>
        <v>2.7944</v>
      </c>
      <c r="AQ1217" s="17">
        <f t="shared" si="426"/>
        <v>0</v>
      </c>
      <c r="AR1217" s="17">
        <f t="shared" si="448"/>
        <v>274.91999999999996</v>
      </c>
      <c r="AS1217" s="17">
        <f t="shared" si="445"/>
        <v>2.0463999999999998</v>
      </c>
      <c r="AT1217" s="17">
        <f t="shared" si="427"/>
        <v>279.76079999999996</v>
      </c>
      <c r="AU1217" s="5">
        <f t="shared" si="428"/>
        <v>266.58449999999999</v>
      </c>
      <c r="AV1217" s="5">
        <f t="shared" si="429"/>
        <v>44.744699999999995</v>
      </c>
      <c r="AW1217" s="5">
        <f t="shared" si="449"/>
        <v>0</v>
      </c>
      <c r="AX1217" s="5">
        <f t="shared" si="450"/>
        <v>0</v>
      </c>
      <c r="AY1217" s="5">
        <f t="shared" si="430"/>
        <v>0.31230000000000002</v>
      </c>
      <c r="AZ1217" s="5">
        <f t="shared" si="431"/>
        <v>311.64150000000001</v>
      </c>
      <c r="BA1217" s="7">
        <f t="shared" si="432"/>
        <v>-5.390695978017003E-2</v>
      </c>
      <c r="BB1217" s="62">
        <f t="shared" si="433"/>
        <v>18651</v>
      </c>
      <c r="BC1217" s="28">
        <f t="shared" si="434"/>
        <v>3.4700840475992346E-2</v>
      </c>
      <c r="BD1217" s="32">
        <f t="shared" si="435"/>
        <v>9.9885330611007711E-3</v>
      </c>
      <c r="BE1217" s="32">
        <f t="shared" si="436"/>
        <v>0</v>
      </c>
      <c r="BF1217" s="35">
        <f t="shared" si="437"/>
        <v>0.9900114669388993</v>
      </c>
      <c r="BG1217" s="36">
        <f t="shared" si="438"/>
        <v>0.85542041095296995</v>
      </c>
      <c r="BH1217" s="33">
        <f t="shared" si="439"/>
        <v>0.14357747604218307</v>
      </c>
      <c r="BI1217" s="33">
        <f t="shared" si="440"/>
        <v>1.0021130048469154E-3</v>
      </c>
      <c r="BJ1217" s="63">
        <v>0</v>
      </c>
      <c r="BK1217" s="63">
        <v>0</v>
      </c>
      <c r="BL1217" s="63">
        <v>0</v>
      </c>
      <c r="BM1217" s="63">
        <v>0</v>
      </c>
      <c r="BN1217" s="63">
        <v>0</v>
      </c>
      <c r="BO1217" s="63">
        <v>0</v>
      </c>
      <c r="BP1217" s="63">
        <v>0</v>
      </c>
      <c r="BQ1217" s="63">
        <v>0</v>
      </c>
      <c r="BR1217" s="63">
        <v>0</v>
      </c>
      <c r="BS1217" s="63">
        <v>0</v>
      </c>
      <c r="BT1217" s="63">
        <v>0</v>
      </c>
      <c r="BU1217" s="63">
        <v>0</v>
      </c>
      <c r="BV1217" s="63">
        <v>0</v>
      </c>
      <c r="BW1217" s="63">
        <v>0</v>
      </c>
      <c r="BX1217" s="63"/>
      <c r="BY1217" s="63"/>
      <c r="BZ1217" s="63"/>
      <c r="CA1217" s="63"/>
      <c r="CB1217" s="63"/>
      <c r="CC1217" s="63"/>
      <c r="CD1217" s="63"/>
      <c r="CE1217" s="63"/>
      <c r="CF1217" s="63"/>
      <c r="CG1217" s="63"/>
      <c r="CH1217" s="63"/>
      <c r="CI1217" s="63"/>
      <c r="CJ1217" s="63"/>
      <c r="CK1217" s="63"/>
      <c r="CL1217" s="63"/>
      <c r="CM1217" s="63"/>
      <c r="CN1217" s="63"/>
      <c r="CO1217" s="63" t="s">
        <v>4023</v>
      </c>
      <c r="CP1217" s="66"/>
      <c r="CQ1217" s="64">
        <v>38707</v>
      </c>
      <c r="CR1217" s="78" t="s">
        <v>2038</v>
      </c>
      <c r="CS1217" s="78" t="s">
        <v>6954</v>
      </c>
    </row>
    <row r="1218" spans="1:97">
      <c r="A1218" s="63" t="s">
        <v>3591</v>
      </c>
      <c r="B1218" s="63" t="s">
        <v>2727</v>
      </c>
      <c r="C1218" s="63">
        <v>5154</v>
      </c>
      <c r="D1218" s="19" t="s">
        <v>3782</v>
      </c>
      <c r="E1218" s="63" t="s">
        <v>2393</v>
      </c>
      <c r="F1218" s="63" t="s">
        <v>3686</v>
      </c>
      <c r="G1218" s="65" t="s">
        <v>274</v>
      </c>
      <c r="H1218" s="65">
        <v>31</v>
      </c>
      <c r="I1218" s="65">
        <v>17</v>
      </c>
      <c r="J1218" s="65">
        <v>92</v>
      </c>
      <c r="K1218" s="23">
        <v>41.402168000000003</v>
      </c>
      <c r="L1218" s="23">
        <v>-107.808931</v>
      </c>
      <c r="M1218" s="61" t="s">
        <v>2728</v>
      </c>
      <c r="N1218" s="63" t="s">
        <v>2729</v>
      </c>
      <c r="O1218" s="63"/>
      <c r="P1218" s="63" t="s">
        <v>3796</v>
      </c>
      <c r="Q1218" s="63"/>
      <c r="R1218" s="63"/>
      <c r="S1218" s="55">
        <f>IF(U1218&gt;0,V1218-U1218,"")</f>
        <v>379</v>
      </c>
      <c r="T1218" s="63"/>
      <c r="U1218" s="66">
        <v>8217</v>
      </c>
      <c r="V1218" s="63">
        <v>8596</v>
      </c>
      <c r="W1218" s="66">
        <v>8894</v>
      </c>
      <c r="X1218" s="66"/>
      <c r="Y1218" s="63"/>
      <c r="Z1218" s="64">
        <v>38286</v>
      </c>
      <c r="AA1218" s="63">
        <v>8.11</v>
      </c>
      <c r="AB1218" s="63"/>
      <c r="AC1218" s="63">
        <v>65.5</v>
      </c>
      <c r="AD1218" s="63">
        <v>41</v>
      </c>
      <c r="AE1218" s="63">
        <v>1420</v>
      </c>
      <c r="AF1218" s="63">
        <v>110</v>
      </c>
      <c r="AG1218" s="63"/>
      <c r="AH1218" s="63">
        <v>1170</v>
      </c>
      <c r="AI1218" s="63">
        <v>2720</v>
      </c>
      <c r="AJ1218" s="63">
        <v>0</v>
      </c>
      <c r="AK1218" s="63">
        <v>0</v>
      </c>
      <c r="AL1218" s="63">
        <v>46.5</v>
      </c>
      <c r="AM1218" s="63">
        <v>4720</v>
      </c>
      <c r="AN1218" s="63"/>
      <c r="AO1218" s="63" t="s">
        <v>3536</v>
      </c>
      <c r="AP1218" s="17">
        <f t="shared" si="425"/>
        <v>3.2684500000000001</v>
      </c>
      <c r="AQ1218" s="17">
        <f t="shared" si="426"/>
        <v>3.3738900000000003</v>
      </c>
      <c r="AR1218" s="17">
        <f t="shared" si="448"/>
        <v>61.769999999999996</v>
      </c>
      <c r="AS1218" s="17">
        <f t="shared" si="445"/>
        <v>2.8137999999999996</v>
      </c>
      <c r="AT1218" s="17">
        <f t="shared" si="427"/>
        <v>71.226140000000001</v>
      </c>
      <c r="AU1218" s="5">
        <f t="shared" si="428"/>
        <v>33.005699999999997</v>
      </c>
      <c r="AV1218" s="5">
        <f t="shared" si="429"/>
        <v>44.580799999999996</v>
      </c>
      <c r="AW1218" s="5">
        <f t="shared" si="449"/>
        <v>0</v>
      </c>
      <c r="AX1218" s="5">
        <f t="shared" si="450"/>
        <v>0</v>
      </c>
      <c r="AY1218" s="5">
        <f t="shared" si="430"/>
        <v>0.96813000000000005</v>
      </c>
      <c r="AZ1218" s="5">
        <f t="shared" si="431"/>
        <v>78.554630000000003</v>
      </c>
      <c r="BA1218" s="7">
        <f t="shared" si="432"/>
        <v>-4.8928110063795251E-2</v>
      </c>
      <c r="BB1218" s="62">
        <f t="shared" si="433"/>
        <v>5573</v>
      </c>
      <c r="BC1218" s="28">
        <f t="shared" si="434"/>
        <v>8.2871854658505786E-2</v>
      </c>
      <c r="BD1218" s="32">
        <f t="shared" si="435"/>
        <v>4.5888349417783976E-2</v>
      </c>
      <c r="BE1218" s="32">
        <f t="shared" si="436"/>
        <v>4.7368704804163192E-2</v>
      </c>
      <c r="BF1218" s="35">
        <f t="shared" si="437"/>
        <v>0.90674294577805281</v>
      </c>
      <c r="BG1218" s="33">
        <f t="shared" si="438"/>
        <v>0.42016237617057067</v>
      </c>
      <c r="BH1218" s="37">
        <f t="shared" si="439"/>
        <v>0.56751333435088414</v>
      </c>
      <c r="BI1218" s="33">
        <f t="shared" si="440"/>
        <v>1.2324289478545058E-2</v>
      </c>
      <c r="BJ1218" s="63">
        <v>0</v>
      </c>
      <c r="BK1218" s="63">
        <v>13.7</v>
      </c>
      <c r="BL1218" s="63">
        <v>0</v>
      </c>
      <c r="BM1218" s="63">
        <v>0</v>
      </c>
      <c r="BN1218" s="63">
        <v>0</v>
      </c>
      <c r="BO1218" s="63">
        <v>0</v>
      </c>
      <c r="BP1218" s="63">
        <v>0</v>
      </c>
      <c r="BQ1218" s="63">
        <v>0</v>
      </c>
      <c r="BR1218" s="63">
        <v>0</v>
      </c>
      <c r="BS1218" s="63">
        <v>0</v>
      </c>
      <c r="BT1218" s="63">
        <v>0</v>
      </c>
      <c r="BU1218" s="63">
        <v>0</v>
      </c>
      <c r="BV1218" s="63">
        <v>0</v>
      </c>
      <c r="BW1218" s="63">
        <v>0</v>
      </c>
      <c r="BX1218" s="63"/>
      <c r="BY1218" s="63"/>
      <c r="BZ1218" s="63"/>
      <c r="CA1218" s="63"/>
      <c r="CB1218" s="63"/>
      <c r="CC1218" s="63"/>
      <c r="CD1218" s="63"/>
      <c r="CE1218" s="63"/>
      <c r="CF1218" s="63"/>
      <c r="CG1218" s="63"/>
      <c r="CH1218" s="63"/>
      <c r="CI1218" s="63"/>
      <c r="CJ1218" s="63"/>
      <c r="CK1218" s="63"/>
      <c r="CL1218" s="63"/>
      <c r="CM1218" s="63"/>
      <c r="CN1218" s="63">
        <v>20041026</v>
      </c>
      <c r="CO1218" s="63" t="s">
        <v>3607</v>
      </c>
      <c r="CP1218" s="66" t="s">
        <v>2730</v>
      </c>
      <c r="CQ1218" s="64">
        <v>38288</v>
      </c>
      <c r="CR1218" s="78" t="s">
        <v>2039</v>
      </c>
      <c r="CS1218" s="78" t="s">
        <v>6954</v>
      </c>
    </row>
    <row r="1219" spans="1:97">
      <c r="A1219" s="63" t="s">
        <v>3591</v>
      </c>
      <c r="B1219" s="63" t="s">
        <v>6333</v>
      </c>
      <c r="C1219" s="63">
        <v>5937</v>
      </c>
      <c r="D1219" s="19" t="s">
        <v>3782</v>
      </c>
      <c r="E1219" s="63" t="s">
        <v>2393</v>
      </c>
      <c r="F1219" s="63" t="s">
        <v>3776</v>
      </c>
      <c r="G1219" s="65" t="s">
        <v>3592</v>
      </c>
      <c r="H1219" s="65">
        <v>1</v>
      </c>
      <c r="I1219" s="65">
        <v>17</v>
      </c>
      <c r="J1219" s="65">
        <v>93</v>
      </c>
      <c r="K1219" s="23">
        <v>41.482013000000002</v>
      </c>
      <c r="L1219" s="23">
        <v>-107.82549400000001</v>
      </c>
      <c r="M1219" s="61" t="s">
        <v>6342</v>
      </c>
      <c r="N1219" s="63" t="s">
        <v>6343</v>
      </c>
      <c r="O1219" s="63"/>
      <c r="P1219" s="63" t="s">
        <v>3796</v>
      </c>
      <c r="Q1219" s="63"/>
      <c r="R1219" s="63"/>
      <c r="S1219" s="55">
        <f>IF(U1219&gt;0,V1219-U1219,"")</f>
        <v>378</v>
      </c>
      <c r="T1219" s="63"/>
      <c r="U1219" s="66">
        <v>8932</v>
      </c>
      <c r="V1219" s="63">
        <v>9310</v>
      </c>
      <c r="W1219" s="66">
        <v>9420</v>
      </c>
      <c r="X1219" s="66">
        <v>9392</v>
      </c>
      <c r="Y1219" s="63"/>
      <c r="Z1219" s="64">
        <v>1</v>
      </c>
      <c r="AA1219" s="63">
        <v>7.29</v>
      </c>
      <c r="AB1219" s="63"/>
      <c r="AC1219" s="63">
        <v>49</v>
      </c>
      <c r="AD1219" s="63">
        <v>13</v>
      </c>
      <c r="AE1219" s="63">
        <v>2790</v>
      </c>
      <c r="AF1219" s="63">
        <v>0</v>
      </c>
      <c r="AG1219" s="63"/>
      <c r="AH1219" s="63">
        <v>4260</v>
      </c>
      <c r="AI1219" s="63">
        <v>0</v>
      </c>
      <c r="AJ1219" s="63">
        <v>0</v>
      </c>
      <c r="AK1219" s="63">
        <v>0</v>
      </c>
      <c r="AL1219" s="63">
        <v>38</v>
      </c>
      <c r="AM1219" s="63">
        <v>10200</v>
      </c>
      <c r="AN1219" s="63"/>
      <c r="AO1219" s="63" t="s">
        <v>3536</v>
      </c>
      <c r="AP1219" s="17">
        <f t="shared" ref="AP1219:AP1282" si="451">IF(AC1219&gt;0,AC1219*0.0499,0)</f>
        <v>2.4451000000000001</v>
      </c>
      <c r="AQ1219" s="17">
        <f t="shared" ref="AQ1219:AQ1282" si="452">IF(AD1219&gt;0,AD1219*0.08229,0)</f>
        <v>1.0697700000000001</v>
      </c>
      <c r="AR1219" s="17">
        <f t="shared" si="448"/>
        <v>121.36499999999999</v>
      </c>
      <c r="AS1219" s="17">
        <f t="shared" si="445"/>
        <v>0</v>
      </c>
      <c r="AT1219" s="17">
        <f t="shared" ref="AT1219:AT1282" si="453">SUM(AP1219:AS1219)</f>
        <v>124.87987</v>
      </c>
      <c r="AU1219" s="5">
        <f t="shared" ref="AU1219:AU1282" si="454">IF(AH1219&gt;0,AH1219*0.02821,0)</f>
        <v>120.1746</v>
      </c>
      <c r="AV1219" s="5">
        <f t="shared" ref="AV1219:AV1282" si="455">IF(AI1219&gt;0,AI1219*0.01639,0)</f>
        <v>0</v>
      </c>
      <c r="AW1219" s="5">
        <f t="shared" si="449"/>
        <v>0</v>
      </c>
      <c r="AX1219" s="5">
        <f t="shared" si="450"/>
        <v>0</v>
      </c>
      <c r="AY1219" s="5">
        <f t="shared" ref="AY1219:AY1282" si="456">IF(AL1219&gt;0,AL1219*0.02082,0)</f>
        <v>0.79116000000000009</v>
      </c>
      <c r="AZ1219" s="5">
        <f t="shared" ref="AZ1219:AZ1282" si="457">SUM(AU1219:AY1219)</f>
        <v>120.96576</v>
      </c>
      <c r="BA1219" s="7">
        <f t="shared" ref="BA1219:BA1282" si="458">(AT1219-AZ1219)/(AT1219+AZ1219)</f>
        <v>1.5921007015662608E-2</v>
      </c>
      <c r="BB1219" s="62">
        <f t="shared" ref="BB1219:BB1282" si="459">SUM(AC1219:AL1219)</f>
        <v>7150</v>
      </c>
      <c r="BC1219" s="28">
        <f t="shared" ref="BC1219:BC1282" si="460">(BB1219-AM1219)/(BB1219+AM1219)</f>
        <v>-0.17579250720461095</v>
      </c>
      <c r="BD1219" s="32">
        <f t="shared" ref="BD1219:BD1282" si="461">AP1219/AT1219</f>
        <v>1.9579616794924596E-2</v>
      </c>
      <c r="BE1219" s="32">
        <f t="shared" ref="BE1219:BE1282" si="462">AQ1219/AT1219</f>
        <v>8.5663926459885013E-3</v>
      </c>
      <c r="BF1219" s="35">
        <f t="shared" ref="BF1219:BF1282" si="463">(AR1219+AS1219)/AT1219</f>
        <v>0.97185399055908683</v>
      </c>
      <c r="BG1219" s="36">
        <f t="shared" ref="BG1219:BG1282" si="464">AU1219/AZ1219</f>
        <v>0.99345963684269001</v>
      </c>
      <c r="BH1219" s="33">
        <f t="shared" ref="BH1219:BH1282" si="465">AV1219/AZ1219</f>
        <v>0</v>
      </c>
      <c r="BI1219" s="33">
        <f t="shared" ref="BI1219:BI1282" si="466">AY1219/AZ1219</f>
        <v>6.5403631573099702E-3</v>
      </c>
      <c r="BJ1219" s="63">
        <v>0</v>
      </c>
      <c r="BK1219" s="63">
        <v>5</v>
      </c>
      <c r="BL1219" s="63">
        <v>0</v>
      </c>
      <c r="BM1219" s="63">
        <v>0</v>
      </c>
      <c r="BN1219" s="63">
        <v>0</v>
      </c>
      <c r="BO1219" s="63">
        <v>0</v>
      </c>
      <c r="BP1219" s="63">
        <v>0</v>
      </c>
      <c r="BQ1219" s="63">
        <v>0</v>
      </c>
      <c r="BR1219" s="63">
        <v>0</v>
      </c>
      <c r="BS1219" s="63">
        <v>7.4</v>
      </c>
      <c r="BT1219" s="63">
        <v>0</v>
      </c>
      <c r="BU1219" s="63">
        <v>0</v>
      </c>
      <c r="BV1219" s="63">
        <v>0</v>
      </c>
      <c r="BW1219" s="63">
        <v>0</v>
      </c>
      <c r="BX1219" s="63"/>
      <c r="BY1219" s="63"/>
      <c r="BZ1219" s="63"/>
      <c r="CA1219" s="63"/>
      <c r="CB1219" s="63"/>
      <c r="CC1219" s="63"/>
      <c r="CD1219" s="63"/>
      <c r="CE1219" s="63"/>
      <c r="CF1219" s="63"/>
      <c r="CG1219" s="63"/>
      <c r="CH1219" s="63"/>
      <c r="CI1219" s="63"/>
      <c r="CJ1219" s="63"/>
      <c r="CK1219" s="63"/>
      <c r="CL1219" s="63"/>
      <c r="CM1219" s="63"/>
      <c r="CN1219" s="63">
        <v>19000101</v>
      </c>
      <c r="CO1219" s="63" t="s">
        <v>4024</v>
      </c>
      <c r="CP1219" s="66"/>
      <c r="CQ1219" s="64">
        <v>39314</v>
      </c>
      <c r="CR1219" s="78" t="s">
        <v>2039</v>
      </c>
      <c r="CS1219" s="78" t="s">
        <v>6954</v>
      </c>
    </row>
    <row r="1220" spans="1:97">
      <c r="A1220" s="63" t="s">
        <v>3591</v>
      </c>
      <c r="B1220" s="63" t="s">
        <v>6333</v>
      </c>
      <c r="C1220" s="63">
        <v>5917</v>
      </c>
      <c r="D1220" s="19" t="s">
        <v>3782</v>
      </c>
      <c r="E1220" s="63" t="s">
        <v>2393</v>
      </c>
      <c r="F1220" s="63" t="s">
        <v>3776</v>
      </c>
      <c r="G1220" s="65" t="s">
        <v>3592</v>
      </c>
      <c r="H1220" s="65">
        <v>1</v>
      </c>
      <c r="I1220" s="65">
        <v>17</v>
      </c>
      <c r="J1220" s="65">
        <v>93</v>
      </c>
      <c r="K1220" s="23">
        <v>41.481991000000001</v>
      </c>
      <c r="L1220" s="23">
        <v>-107.825495</v>
      </c>
      <c r="M1220" s="61" t="s">
        <v>6356</v>
      </c>
      <c r="N1220" s="63" t="s">
        <v>6357</v>
      </c>
      <c r="O1220" s="63"/>
      <c r="P1220" s="63" t="s">
        <v>3796</v>
      </c>
      <c r="Q1220" s="63"/>
      <c r="R1220" s="63"/>
      <c r="S1220" s="55">
        <f>IF(U1220&gt;0,V1220-U1220,"")</f>
        <v>414</v>
      </c>
      <c r="T1220" s="63"/>
      <c r="U1220" s="66">
        <v>9096</v>
      </c>
      <c r="V1220" s="63">
        <v>9510</v>
      </c>
      <c r="W1220" s="66">
        <v>9607</v>
      </c>
      <c r="X1220" s="66">
        <v>9566</v>
      </c>
      <c r="Y1220" s="63"/>
      <c r="Z1220" s="64">
        <v>1</v>
      </c>
      <c r="AA1220" s="63">
        <v>7.1</v>
      </c>
      <c r="AB1220" s="63"/>
      <c r="AC1220" s="63">
        <v>54</v>
      </c>
      <c r="AD1220" s="63">
        <v>12</v>
      </c>
      <c r="AE1220" s="63">
        <v>2850</v>
      </c>
      <c r="AF1220" s="63">
        <v>0</v>
      </c>
      <c r="AG1220" s="63"/>
      <c r="AH1220" s="63">
        <v>4200</v>
      </c>
      <c r="AI1220" s="63">
        <v>0</v>
      </c>
      <c r="AJ1220" s="63">
        <v>0</v>
      </c>
      <c r="AK1220" s="63">
        <v>0</v>
      </c>
      <c r="AL1220" s="63">
        <v>27</v>
      </c>
      <c r="AM1220" s="63">
        <v>9360</v>
      </c>
      <c r="AN1220" s="63"/>
      <c r="AO1220" s="63" t="s">
        <v>3536</v>
      </c>
      <c r="AP1220" s="17">
        <f t="shared" si="451"/>
        <v>2.6945999999999999</v>
      </c>
      <c r="AQ1220" s="17">
        <f t="shared" si="452"/>
        <v>0.98748000000000002</v>
      </c>
      <c r="AR1220" s="17">
        <f t="shared" si="448"/>
        <v>123.97499999999999</v>
      </c>
      <c r="AS1220" s="17">
        <f t="shared" si="445"/>
        <v>0</v>
      </c>
      <c r="AT1220" s="17">
        <f t="shared" si="453"/>
        <v>127.65707999999999</v>
      </c>
      <c r="AU1220" s="5">
        <f t="shared" si="454"/>
        <v>118.482</v>
      </c>
      <c r="AV1220" s="5">
        <f t="shared" si="455"/>
        <v>0</v>
      </c>
      <c r="AW1220" s="5">
        <f t="shared" si="449"/>
        <v>0</v>
      </c>
      <c r="AX1220" s="5">
        <f t="shared" si="450"/>
        <v>0</v>
      </c>
      <c r="AY1220" s="5">
        <f t="shared" si="456"/>
        <v>0.56214000000000008</v>
      </c>
      <c r="AZ1220" s="5">
        <f t="shared" si="457"/>
        <v>119.04414</v>
      </c>
      <c r="BA1220" s="7">
        <f t="shared" si="458"/>
        <v>3.4912433752861037E-2</v>
      </c>
      <c r="BB1220" s="62">
        <f t="shared" si="459"/>
        <v>7143</v>
      </c>
      <c r="BC1220" s="28">
        <f t="shared" si="460"/>
        <v>-0.13433921105253591</v>
      </c>
      <c r="BD1220" s="32">
        <f t="shared" si="461"/>
        <v>2.1108112452517324E-2</v>
      </c>
      <c r="BE1220" s="32">
        <f t="shared" si="462"/>
        <v>7.7354111499338702E-3</v>
      </c>
      <c r="BF1220" s="35">
        <f t="shared" si="463"/>
        <v>0.97115647639754876</v>
      </c>
      <c r="BG1220" s="36">
        <f t="shared" si="464"/>
        <v>0.99527788600094047</v>
      </c>
      <c r="BH1220" s="33">
        <f t="shared" si="465"/>
        <v>0</v>
      </c>
      <c r="BI1220" s="33">
        <f t="shared" si="466"/>
        <v>4.7221139990595096E-3</v>
      </c>
      <c r="BJ1220" s="63">
        <v>0</v>
      </c>
      <c r="BK1220" s="63">
        <v>0</v>
      </c>
      <c r="BL1220" s="63">
        <v>0</v>
      </c>
      <c r="BM1220" s="63">
        <v>0</v>
      </c>
      <c r="BN1220" s="63">
        <v>0</v>
      </c>
      <c r="BO1220" s="63">
        <v>0</v>
      </c>
      <c r="BP1220" s="63">
        <v>0</v>
      </c>
      <c r="BQ1220" s="63">
        <v>0</v>
      </c>
      <c r="BR1220" s="63">
        <v>0</v>
      </c>
      <c r="BS1220" s="63">
        <v>8</v>
      </c>
      <c r="BT1220" s="63">
        <v>0</v>
      </c>
      <c r="BU1220" s="63">
        <v>0</v>
      </c>
      <c r="BV1220" s="63">
        <v>0</v>
      </c>
      <c r="BW1220" s="63">
        <v>0</v>
      </c>
      <c r="BX1220" s="63"/>
      <c r="BY1220" s="63"/>
      <c r="BZ1220" s="63"/>
      <c r="CA1220" s="63"/>
      <c r="CB1220" s="63"/>
      <c r="CC1220" s="63"/>
      <c r="CD1220" s="63"/>
      <c r="CE1220" s="63"/>
      <c r="CF1220" s="63"/>
      <c r="CG1220" s="63"/>
      <c r="CH1220" s="63"/>
      <c r="CI1220" s="63"/>
      <c r="CJ1220" s="63"/>
      <c r="CK1220" s="63"/>
      <c r="CL1220" s="63"/>
      <c r="CM1220" s="63"/>
      <c r="CN1220" s="63">
        <v>19000101</v>
      </c>
      <c r="CO1220" s="63" t="s">
        <v>4025</v>
      </c>
      <c r="CP1220" s="66"/>
      <c r="CQ1220" s="64">
        <v>39307</v>
      </c>
      <c r="CR1220" s="78" t="s">
        <v>2039</v>
      </c>
      <c r="CS1220" s="78" t="s">
        <v>6954</v>
      </c>
    </row>
    <row r="1221" spans="1:97">
      <c r="A1221" s="63" t="s">
        <v>3591</v>
      </c>
      <c r="B1221" s="63" t="s">
        <v>6333</v>
      </c>
      <c r="C1221" s="63">
        <v>3476</v>
      </c>
      <c r="D1221" s="19" t="s">
        <v>3782</v>
      </c>
      <c r="E1221" s="63" t="s">
        <v>2393</v>
      </c>
      <c r="F1221" s="63" t="s">
        <v>3776</v>
      </c>
      <c r="G1221" s="65" t="s">
        <v>3617</v>
      </c>
      <c r="H1221" s="65">
        <v>1</v>
      </c>
      <c r="I1221" s="65">
        <v>17</v>
      </c>
      <c r="J1221" s="65">
        <v>93</v>
      </c>
      <c r="K1221" s="23">
        <v>41.481740000000002</v>
      </c>
      <c r="L1221" s="23">
        <v>-107.828953</v>
      </c>
      <c r="M1221" s="61" t="s">
        <v>2654</v>
      </c>
      <c r="N1221" s="63" t="s">
        <v>6334</v>
      </c>
      <c r="O1221" s="63"/>
      <c r="P1221" s="63" t="s">
        <v>3796</v>
      </c>
      <c r="Q1221" s="63"/>
      <c r="R1221" s="63"/>
      <c r="S1221" s="55"/>
      <c r="T1221" s="63"/>
      <c r="U1221" s="66" t="s">
        <v>2656</v>
      </c>
      <c r="V1221" s="63"/>
      <c r="W1221" s="66">
        <v>8996</v>
      </c>
      <c r="X1221" s="66">
        <v>8985</v>
      </c>
      <c r="Y1221" s="63"/>
      <c r="Z1221" s="64">
        <v>36892</v>
      </c>
      <c r="AA1221" s="63">
        <v>7.65</v>
      </c>
      <c r="AB1221" s="63"/>
      <c r="AC1221" s="63">
        <v>39.799999999999997</v>
      </c>
      <c r="AD1221" s="63">
        <v>10.5</v>
      </c>
      <c r="AE1221" s="63">
        <v>2720</v>
      </c>
      <c r="AF1221" s="63">
        <v>34.200000000000003</v>
      </c>
      <c r="AG1221" s="63"/>
      <c r="AH1221" s="63">
        <v>2799</v>
      </c>
      <c r="AI1221" s="63">
        <v>2534</v>
      </c>
      <c r="AJ1221" s="63"/>
      <c r="AK1221" s="63"/>
      <c r="AL1221" s="63">
        <v>20</v>
      </c>
      <c r="AM1221" s="63">
        <v>8390</v>
      </c>
      <c r="AN1221" s="63"/>
      <c r="AO1221" s="63" t="s">
        <v>3553</v>
      </c>
      <c r="AP1221" s="17">
        <f t="shared" si="451"/>
        <v>1.9860199999999999</v>
      </c>
      <c r="AQ1221" s="17">
        <f t="shared" si="452"/>
        <v>0.86404500000000006</v>
      </c>
      <c r="AR1221" s="17">
        <f t="shared" si="448"/>
        <v>118.32</v>
      </c>
      <c r="AS1221" s="17">
        <f t="shared" si="445"/>
        <v>0.87483600000000006</v>
      </c>
      <c r="AT1221" s="17">
        <f t="shared" si="453"/>
        <v>122.044901</v>
      </c>
      <c r="AU1221" s="5">
        <f t="shared" si="454"/>
        <v>78.959789999999998</v>
      </c>
      <c r="AV1221" s="5">
        <f t="shared" si="455"/>
        <v>41.532259999999994</v>
      </c>
      <c r="AW1221" s="5">
        <f t="shared" si="449"/>
        <v>0</v>
      </c>
      <c r="AX1221" s="5">
        <f t="shared" si="450"/>
        <v>0</v>
      </c>
      <c r="AY1221" s="5">
        <f t="shared" si="456"/>
        <v>0.41640000000000005</v>
      </c>
      <c r="AZ1221" s="5">
        <f t="shared" si="457"/>
        <v>120.90844999999999</v>
      </c>
      <c r="BA1221" s="7">
        <f t="shared" si="458"/>
        <v>4.6776510606762866E-3</v>
      </c>
      <c r="BB1221" s="62">
        <f t="shared" si="459"/>
        <v>8157.5</v>
      </c>
      <c r="BC1221" s="28">
        <f t="shared" si="460"/>
        <v>-1.4050460794681975E-2</v>
      </c>
      <c r="BD1221" s="32">
        <f t="shared" si="461"/>
        <v>1.6272863378372523E-2</v>
      </c>
      <c r="BE1221" s="32">
        <f t="shared" si="462"/>
        <v>7.0797304346209445E-3</v>
      </c>
      <c r="BF1221" s="35">
        <f t="shared" si="463"/>
        <v>0.97664740618700652</v>
      </c>
      <c r="BG1221" s="37">
        <f t="shared" si="464"/>
        <v>0.65305435641594944</v>
      </c>
      <c r="BH1221" s="33">
        <f t="shared" si="465"/>
        <v>0.3435017155542065</v>
      </c>
      <c r="BI1221" s="33">
        <f t="shared" si="466"/>
        <v>3.4439280298440688E-3</v>
      </c>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v>20010101</v>
      </c>
      <c r="CO1221" s="63" t="s">
        <v>3607</v>
      </c>
      <c r="CP1221" s="66"/>
      <c r="CQ1221" s="64">
        <v>36894</v>
      </c>
      <c r="CR1221" s="78" t="s">
        <v>2039</v>
      </c>
      <c r="CS1221" s="78" t="s">
        <v>6954</v>
      </c>
    </row>
    <row r="1222" spans="1:97">
      <c r="A1222" s="63" t="s">
        <v>3591</v>
      </c>
      <c r="B1222" s="63" t="s">
        <v>2745</v>
      </c>
      <c r="C1222" s="63">
        <v>5982</v>
      </c>
      <c r="D1222" s="19" t="s">
        <v>3782</v>
      </c>
      <c r="E1222" s="63" t="s">
        <v>2393</v>
      </c>
      <c r="F1222" s="63" t="s">
        <v>3776</v>
      </c>
      <c r="G1222" s="65" t="s">
        <v>270</v>
      </c>
      <c r="H1222" s="65">
        <v>2</v>
      </c>
      <c r="I1222" s="65">
        <v>17</v>
      </c>
      <c r="J1222" s="65">
        <v>93</v>
      </c>
      <c r="K1222" s="23">
        <v>41.482702000000003</v>
      </c>
      <c r="L1222" s="23">
        <v>-107.84187900000001</v>
      </c>
      <c r="M1222" s="61" t="s">
        <v>2750</v>
      </c>
      <c r="N1222" s="63" t="s">
        <v>2751</v>
      </c>
      <c r="O1222" s="63"/>
      <c r="P1222" s="63" t="s">
        <v>3796</v>
      </c>
      <c r="Q1222" s="63"/>
      <c r="R1222" s="63"/>
      <c r="S1222" s="55">
        <f>IF(U1222&gt;0,V1222-U1222,"")</f>
        <v>356</v>
      </c>
      <c r="T1222" s="63"/>
      <c r="U1222" s="66">
        <v>8634</v>
      </c>
      <c r="V1222" s="63">
        <v>8990</v>
      </c>
      <c r="W1222" s="66">
        <v>9163</v>
      </c>
      <c r="X1222" s="66">
        <v>9157</v>
      </c>
      <c r="Y1222" s="63"/>
      <c r="Z1222" s="64"/>
      <c r="AA1222" s="63">
        <v>7.76</v>
      </c>
      <c r="AB1222" s="63"/>
      <c r="AC1222" s="63">
        <v>21</v>
      </c>
      <c r="AD1222" s="63">
        <v>0</v>
      </c>
      <c r="AE1222" s="63">
        <v>2520</v>
      </c>
      <c r="AF1222" s="63">
        <v>111</v>
      </c>
      <c r="AG1222" s="63"/>
      <c r="AH1222" s="63">
        <v>2850</v>
      </c>
      <c r="AI1222" s="63">
        <v>3180</v>
      </c>
      <c r="AJ1222" s="63">
        <v>0</v>
      </c>
      <c r="AK1222" s="63">
        <v>0</v>
      </c>
      <c r="AL1222" s="63">
        <v>86</v>
      </c>
      <c r="AM1222" s="63">
        <v>10300</v>
      </c>
      <c r="AN1222" s="63"/>
      <c r="AO1222" s="63" t="s">
        <v>3536</v>
      </c>
      <c r="AP1222" s="17">
        <f t="shared" si="451"/>
        <v>1.0479000000000001</v>
      </c>
      <c r="AQ1222" s="17">
        <f t="shared" si="452"/>
        <v>0</v>
      </c>
      <c r="AR1222" s="17">
        <f t="shared" si="448"/>
        <v>109.61999999999999</v>
      </c>
      <c r="AS1222" s="17">
        <f t="shared" si="445"/>
        <v>2.8393799999999998</v>
      </c>
      <c r="AT1222" s="17">
        <f t="shared" si="453"/>
        <v>113.50727999999999</v>
      </c>
      <c r="AU1222" s="5">
        <f t="shared" si="454"/>
        <v>80.398499999999999</v>
      </c>
      <c r="AV1222" s="5">
        <f t="shared" si="455"/>
        <v>52.120199999999997</v>
      </c>
      <c r="AW1222" s="5">
        <f t="shared" si="449"/>
        <v>0</v>
      </c>
      <c r="AX1222" s="5">
        <f t="shared" si="450"/>
        <v>0</v>
      </c>
      <c r="AY1222" s="5">
        <f t="shared" si="456"/>
        <v>1.7905200000000001</v>
      </c>
      <c r="AZ1222" s="5">
        <f t="shared" si="457"/>
        <v>134.30921999999998</v>
      </c>
      <c r="BA1222" s="7">
        <f t="shared" si="458"/>
        <v>-8.3940899819019282E-2</v>
      </c>
      <c r="BB1222" s="62">
        <f t="shared" si="459"/>
        <v>8768</v>
      </c>
      <c r="BC1222" s="28">
        <f t="shared" si="460"/>
        <v>-8.03440318858821E-2</v>
      </c>
      <c r="BD1222" s="32">
        <f t="shared" si="461"/>
        <v>9.2320069690684167E-3</v>
      </c>
      <c r="BE1222" s="32">
        <f t="shared" si="462"/>
        <v>0</v>
      </c>
      <c r="BF1222" s="35">
        <f t="shared" si="463"/>
        <v>0.99076799303093155</v>
      </c>
      <c r="BG1222" s="37">
        <f t="shared" si="464"/>
        <v>0.59860745226574918</v>
      </c>
      <c r="BH1222" s="33">
        <f t="shared" si="465"/>
        <v>0.38806122170912766</v>
      </c>
      <c r="BI1222" s="33">
        <f t="shared" si="466"/>
        <v>1.3331326025123222E-2</v>
      </c>
      <c r="BJ1222" s="63">
        <v>0</v>
      </c>
      <c r="BK1222" s="63">
        <v>8.4</v>
      </c>
      <c r="BL1222" s="63">
        <v>0</v>
      </c>
      <c r="BM1222" s="63">
        <v>0</v>
      </c>
      <c r="BN1222" s="63">
        <v>0</v>
      </c>
      <c r="BO1222" s="63">
        <v>0</v>
      </c>
      <c r="BP1222" s="63">
        <v>0</v>
      </c>
      <c r="BQ1222" s="63">
        <v>0</v>
      </c>
      <c r="BR1222" s="63">
        <v>0</v>
      </c>
      <c r="BS1222" s="63">
        <v>1.8</v>
      </c>
      <c r="BT1222" s="63">
        <v>0</v>
      </c>
      <c r="BU1222" s="63">
        <v>0</v>
      </c>
      <c r="BV1222" s="63">
        <v>0</v>
      </c>
      <c r="BW1222" s="63">
        <v>0</v>
      </c>
      <c r="BX1222" s="63"/>
      <c r="BY1222" s="63"/>
      <c r="BZ1222" s="63"/>
      <c r="CA1222" s="63"/>
      <c r="CB1222" s="63"/>
      <c r="CC1222" s="63"/>
      <c r="CD1222" s="63"/>
      <c r="CE1222" s="63"/>
      <c r="CF1222" s="63"/>
      <c r="CG1222" s="63"/>
      <c r="CH1222" s="63"/>
      <c r="CI1222" s="63"/>
      <c r="CJ1222" s="63"/>
      <c r="CK1222" s="63"/>
      <c r="CL1222" s="63"/>
      <c r="CM1222" s="63"/>
      <c r="CN1222" s="63"/>
      <c r="CO1222" s="63" t="s">
        <v>4026</v>
      </c>
      <c r="CP1222" s="66"/>
      <c r="CQ1222" s="64">
        <v>39216</v>
      </c>
      <c r="CR1222" s="78" t="s">
        <v>2039</v>
      </c>
      <c r="CS1222" s="78" t="s">
        <v>6954</v>
      </c>
    </row>
    <row r="1223" spans="1:97">
      <c r="A1223" s="63" t="s">
        <v>3591</v>
      </c>
      <c r="B1223" s="63" t="s">
        <v>2745</v>
      </c>
      <c r="C1223" s="63">
        <v>5984</v>
      </c>
      <c r="D1223" s="19" t="s">
        <v>3782</v>
      </c>
      <c r="E1223" s="63" t="s">
        <v>2393</v>
      </c>
      <c r="F1223" s="63" t="s">
        <v>3776</v>
      </c>
      <c r="G1223" s="65" t="s">
        <v>3617</v>
      </c>
      <c r="H1223" s="65">
        <v>2</v>
      </c>
      <c r="I1223" s="65">
        <v>17</v>
      </c>
      <c r="J1223" s="65">
        <v>93</v>
      </c>
      <c r="K1223" s="23">
        <v>41.478681999999999</v>
      </c>
      <c r="L1223" s="23">
        <v>-107.84915100000001</v>
      </c>
      <c r="M1223" s="61" t="s">
        <v>2746</v>
      </c>
      <c r="N1223" s="63" t="s">
        <v>2747</v>
      </c>
      <c r="O1223" s="63"/>
      <c r="P1223" s="63" t="s">
        <v>3796</v>
      </c>
      <c r="Q1223" s="63"/>
      <c r="R1223" s="63"/>
      <c r="S1223" s="55">
        <f>IF(U1223&gt;0,V1223-U1223,"")</f>
        <v>331</v>
      </c>
      <c r="T1223" s="63"/>
      <c r="U1223" s="66">
        <v>8664</v>
      </c>
      <c r="V1223" s="63">
        <v>8995</v>
      </c>
      <c r="W1223" s="66">
        <v>9213</v>
      </c>
      <c r="X1223" s="66">
        <v>9200</v>
      </c>
      <c r="Y1223" s="63"/>
      <c r="Z1223" s="64"/>
      <c r="AA1223" s="63">
        <v>7.82</v>
      </c>
      <c r="AB1223" s="63"/>
      <c r="AC1223" s="63">
        <v>12</v>
      </c>
      <c r="AD1223" s="63">
        <v>0</v>
      </c>
      <c r="AE1223" s="63">
        <v>1870</v>
      </c>
      <c r="AF1223" s="63">
        <v>84</v>
      </c>
      <c r="AG1223" s="63"/>
      <c r="AH1223" s="63">
        <v>2060</v>
      </c>
      <c r="AI1223" s="63">
        <v>2400</v>
      </c>
      <c r="AJ1223" s="63">
        <v>0</v>
      </c>
      <c r="AK1223" s="63">
        <v>0</v>
      </c>
      <c r="AL1223" s="63">
        <v>225</v>
      </c>
      <c r="AM1223" s="63">
        <v>7330</v>
      </c>
      <c r="AN1223" s="63"/>
      <c r="AO1223" s="63" t="s">
        <v>3536</v>
      </c>
      <c r="AP1223" s="17">
        <f t="shared" si="451"/>
        <v>0.5988</v>
      </c>
      <c r="AQ1223" s="17">
        <f t="shared" si="452"/>
        <v>0</v>
      </c>
      <c r="AR1223" s="17">
        <f t="shared" si="448"/>
        <v>81.344999999999999</v>
      </c>
      <c r="AS1223" s="17">
        <f t="shared" si="445"/>
        <v>2.14872</v>
      </c>
      <c r="AT1223" s="17">
        <f t="shared" si="453"/>
        <v>84.092519999999993</v>
      </c>
      <c r="AU1223" s="5">
        <f t="shared" si="454"/>
        <v>58.1126</v>
      </c>
      <c r="AV1223" s="5">
        <f t="shared" si="455"/>
        <v>39.335999999999999</v>
      </c>
      <c r="AW1223" s="5">
        <f t="shared" si="449"/>
        <v>0</v>
      </c>
      <c r="AX1223" s="5">
        <f t="shared" si="450"/>
        <v>0</v>
      </c>
      <c r="AY1223" s="5">
        <f t="shared" si="456"/>
        <v>4.6845000000000008</v>
      </c>
      <c r="AZ1223" s="5">
        <f t="shared" si="457"/>
        <v>102.1331</v>
      </c>
      <c r="BA1223" s="7">
        <f t="shared" si="458"/>
        <v>-9.6874855350192982E-2</v>
      </c>
      <c r="BB1223" s="62">
        <f t="shared" si="459"/>
        <v>6651</v>
      </c>
      <c r="BC1223" s="28">
        <f t="shared" si="460"/>
        <v>-4.8565910879050142E-2</v>
      </c>
      <c r="BD1223" s="32">
        <f t="shared" si="461"/>
        <v>7.1207284548019259E-3</v>
      </c>
      <c r="BE1223" s="32">
        <f t="shared" si="462"/>
        <v>0</v>
      </c>
      <c r="BF1223" s="35">
        <f t="shared" si="463"/>
        <v>0.99287927154519806</v>
      </c>
      <c r="BG1223" s="37">
        <f t="shared" si="464"/>
        <v>0.56898889782058903</v>
      </c>
      <c r="BH1223" s="33">
        <f t="shared" si="465"/>
        <v>0.38514448303243509</v>
      </c>
      <c r="BI1223" s="33">
        <f t="shared" si="466"/>
        <v>4.5866619146975866E-2</v>
      </c>
      <c r="BJ1223" s="63">
        <v>0</v>
      </c>
      <c r="BK1223" s="63">
        <v>5.4</v>
      </c>
      <c r="BL1223" s="63">
        <v>0</v>
      </c>
      <c r="BM1223" s="63">
        <v>0</v>
      </c>
      <c r="BN1223" s="63">
        <v>0</v>
      </c>
      <c r="BO1223" s="63">
        <v>0</v>
      </c>
      <c r="BP1223" s="63">
        <v>0</v>
      </c>
      <c r="BQ1223" s="63">
        <v>0</v>
      </c>
      <c r="BR1223" s="63">
        <v>0</v>
      </c>
      <c r="BS1223" s="63">
        <v>1.1000000000000001</v>
      </c>
      <c r="BT1223" s="63">
        <v>0</v>
      </c>
      <c r="BU1223" s="63">
        <v>0</v>
      </c>
      <c r="BV1223" s="63">
        <v>0</v>
      </c>
      <c r="BW1223" s="63">
        <v>0</v>
      </c>
      <c r="BX1223" s="63"/>
      <c r="BY1223" s="63"/>
      <c r="BZ1223" s="63"/>
      <c r="CA1223" s="63"/>
      <c r="CB1223" s="63"/>
      <c r="CC1223" s="63"/>
      <c r="CD1223" s="63"/>
      <c r="CE1223" s="63"/>
      <c r="CF1223" s="63"/>
      <c r="CG1223" s="63"/>
      <c r="CH1223" s="63"/>
      <c r="CI1223" s="63"/>
      <c r="CJ1223" s="63"/>
      <c r="CK1223" s="63"/>
      <c r="CL1223" s="63"/>
      <c r="CM1223" s="63"/>
      <c r="CN1223" s="63"/>
      <c r="CO1223" s="63" t="s">
        <v>4027</v>
      </c>
      <c r="CP1223" s="66"/>
      <c r="CQ1223" s="64">
        <v>39216</v>
      </c>
      <c r="CR1223" s="78" t="s">
        <v>2039</v>
      </c>
      <c r="CS1223" s="78" t="s">
        <v>6954</v>
      </c>
    </row>
    <row r="1224" spans="1:97">
      <c r="A1224" s="63" t="s">
        <v>3591</v>
      </c>
      <c r="B1224" s="63" t="s">
        <v>2745</v>
      </c>
      <c r="C1224" s="63">
        <v>4067</v>
      </c>
      <c r="D1224" s="19" t="s">
        <v>3782</v>
      </c>
      <c r="E1224" s="63" t="s">
        <v>2393</v>
      </c>
      <c r="F1224" s="63" t="s">
        <v>3776</v>
      </c>
      <c r="G1224" s="65" t="s">
        <v>274</v>
      </c>
      <c r="H1224" s="65">
        <v>2</v>
      </c>
      <c r="I1224" s="65">
        <v>17</v>
      </c>
      <c r="J1224" s="65">
        <v>93</v>
      </c>
      <c r="K1224" s="23">
        <v>41.474690000000002</v>
      </c>
      <c r="L1224" s="23">
        <v>-107.84719</v>
      </c>
      <c r="M1224" s="61" t="s">
        <v>2673</v>
      </c>
      <c r="N1224" s="63" t="s">
        <v>2674</v>
      </c>
      <c r="O1224" s="63"/>
      <c r="P1224" s="63" t="s">
        <v>3796</v>
      </c>
      <c r="Q1224" s="63"/>
      <c r="R1224" s="63"/>
      <c r="S1224" s="55"/>
      <c r="T1224" s="63"/>
      <c r="U1224" s="66" t="s">
        <v>2675</v>
      </c>
      <c r="V1224" s="63"/>
      <c r="W1224" s="66">
        <v>10034</v>
      </c>
      <c r="X1224" s="66">
        <v>9151</v>
      </c>
      <c r="Y1224" s="63"/>
      <c r="Z1224" s="64">
        <v>37788</v>
      </c>
      <c r="AA1224" s="63">
        <v>8.16</v>
      </c>
      <c r="AB1224" s="63"/>
      <c r="AC1224" s="63">
        <v>10</v>
      </c>
      <c r="AD1224" s="63"/>
      <c r="AE1224" s="63">
        <v>2102</v>
      </c>
      <c r="AF1224" s="63">
        <v>5.4</v>
      </c>
      <c r="AG1224" s="63"/>
      <c r="AH1224" s="63">
        <v>1799</v>
      </c>
      <c r="AI1224" s="63">
        <v>2605</v>
      </c>
      <c r="AJ1224" s="63"/>
      <c r="AK1224" s="63"/>
      <c r="AL1224" s="63">
        <v>58</v>
      </c>
      <c r="AM1224" s="63">
        <v>6692</v>
      </c>
      <c r="AN1224" s="63"/>
      <c r="AO1224" s="63" t="s">
        <v>3553</v>
      </c>
      <c r="AP1224" s="17">
        <f t="shared" si="451"/>
        <v>0.499</v>
      </c>
      <c r="AQ1224" s="17">
        <f t="shared" si="452"/>
        <v>0</v>
      </c>
      <c r="AR1224" s="17">
        <f t="shared" si="448"/>
        <v>91.436999999999998</v>
      </c>
      <c r="AS1224" s="17">
        <f t="shared" si="445"/>
        <v>0.138132</v>
      </c>
      <c r="AT1224" s="17">
        <f t="shared" si="453"/>
        <v>92.074131999999992</v>
      </c>
      <c r="AU1224" s="5">
        <f t="shared" si="454"/>
        <v>50.749789999999997</v>
      </c>
      <c r="AV1224" s="5">
        <f t="shared" si="455"/>
        <v>42.695949999999996</v>
      </c>
      <c r="AW1224" s="5">
        <f t="shared" si="449"/>
        <v>0</v>
      </c>
      <c r="AX1224" s="5">
        <f t="shared" si="450"/>
        <v>0</v>
      </c>
      <c r="AY1224" s="5">
        <f t="shared" si="456"/>
        <v>1.2075600000000002</v>
      </c>
      <c r="AZ1224" s="5">
        <f t="shared" si="457"/>
        <v>94.653300000000002</v>
      </c>
      <c r="BA1224" s="7">
        <f t="shared" si="458"/>
        <v>-1.381247507329298E-2</v>
      </c>
      <c r="BB1224" s="62">
        <f t="shared" si="459"/>
        <v>6579.4</v>
      </c>
      <c r="BC1224" s="28">
        <f t="shared" si="460"/>
        <v>-8.4844100848441278E-3</v>
      </c>
      <c r="BD1224" s="32">
        <f t="shared" si="461"/>
        <v>5.4195460675100365E-3</v>
      </c>
      <c r="BE1224" s="32">
        <f t="shared" si="462"/>
        <v>0</v>
      </c>
      <c r="BF1224" s="35">
        <f t="shared" si="463"/>
        <v>0.99458045393249006</v>
      </c>
      <c r="BG1224" s="37">
        <f t="shared" si="464"/>
        <v>0.5361650359786716</v>
      </c>
      <c r="BH1224" s="33">
        <f t="shared" si="465"/>
        <v>0.45107724717468906</v>
      </c>
      <c r="BI1224" s="33">
        <f t="shared" si="466"/>
        <v>1.2757716846639263E-2</v>
      </c>
      <c r="BJ1224" s="63"/>
      <c r="BK1224" s="63">
        <v>0.4</v>
      </c>
      <c r="BL1224" s="63"/>
      <c r="BM1224" s="63"/>
      <c r="BN1224" s="63"/>
      <c r="BO1224" s="63"/>
      <c r="BP1224" s="63"/>
      <c r="BQ1224" s="63"/>
      <c r="BR1224" s="63"/>
      <c r="BS1224" s="63">
        <v>1.1000000000000001</v>
      </c>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v>20030616</v>
      </c>
      <c r="CO1224" s="63" t="s">
        <v>3607</v>
      </c>
      <c r="CP1224" s="66"/>
      <c r="CQ1224" s="64">
        <v>37790</v>
      </c>
      <c r="CR1224" s="78" t="s">
        <v>2039</v>
      </c>
      <c r="CS1224" s="78" t="s">
        <v>6954</v>
      </c>
    </row>
    <row r="1225" spans="1:97">
      <c r="A1225" s="63" t="s">
        <v>3591</v>
      </c>
      <c r="B1225" s="63" t="s">
        <v>375</v>
      </c>
      <c r="C1225" s="63">
        <v>3275</v>
      </c>
      <c r="D1225" s="19" t="s">
        <v>3782</v>
      </c>
      <c r="E1225" s="63" t="s">
        <v>2393</v>
      </c>
      <c r="F1225" s="63" t="s">
        <v>2271</v>
      </c>
      <c r="G1225" s="65" t="s">
        <v>3606</v>
      </c>
      <c r="H1225" s="65">
        <v>5</v>
      </c>
      <c r="I1225" s="65">
        <v>17</v>
      </c>
      <c r="J1225" s="65">
        <v>93</v>
      </c>
      <c r="K1225" s="23">
        <v>41.481929999999998</v>
      </c>
      <c r="L1225" s="23">
        <v>-107.90515000000001</v>
      </c>
      <c r="M1225" s="61" t="s">
        <v>6376</v>
      </c>
      <c r="N1225" s="63" t="s">
        <v>6377</v>
      </c>
      <c r="O1225" s="63"/>
      <c r="P1225" s="63" t="s">
        <v>3796</v>
      </c>
      <c r="Q1225" s="63"/>
      <c r="R1225" s="63"/>
      <c r="S1225" s="55"/>
      <c r="T1225" s="63"/>
      <c r="U1225" s="66" t="s">
        <v>6378</v>
      </c>
      <c r="V1225" s="63"/>
      <c r="W1225" s="66">
        <v>9429</v>
      </c>
      <c r="X1225" s="66">
        <v>9396</v>
      </c>
      <c r="Y1225" s="63"/>
      <c r="Z1225" s="64">
        <v>37574</v>
      </c>
      <c r="AA1225" s="63">
        <v>6.71</v>
      </c>
      <c r="AB1225" s="63"/>
      <c r="AC1225" s="63">
        <v>4.84</v>
      </c>
      <c r="AD1225" s="63"/>
      <c r="AE1225" s="63">
        <v>445</v>
      </c>
      <c r="AF1225" s="63">
        <v>2.96</v>
      </c>
      <c r="AG1225" s="63"/>
      <c r="AH1225" s="63">
        <v>300</v>
      </c>
      <c r="AI1225" s="63">
        <v>467</v>
      </c>
      <c r="AJ1225" s="63"/>
      <c r="AK1225" s="63"/>
      <c r="AL1225" s="63">
        <v>3</v>
      </c>
      <c r="AM1225" s="63">
        <v>1226</v>
      </c>
      <c r="AN1225" s="63"/>
      <c r="AO1225" s="63" t="s">
        <v>3536</v>
      </c>
      <c r="AP1225" s="17">
        <f t="shared" si="451"/>
        <v>0.24151599999999998</v>
      </c>
      <c r="AQ1225" s="17">
        <f t="shared" si="452"/>
        <v>0</v>
      </c>
      <c r="AR1225" s="17">
        <f t="shared" si="448"/>
        <v>19.357499999999998</v>
      </c>
      <c r="AS1225" s="17">
        <f t="shared" si="445"/>
        <v>7.5716800000000001E-2</v>
      </c>
      <c r="AT1225" s="17">
        <f t="shared" si="453"/>
        <v>19.674732799999997</v>
      </c>
      <c r="AU1225" s="5">
        <f t="shared" si="454"/>
        <v>8.4629999999999992</v>
      </c>
      <c r="AV1225" s="5">
        <f t="shared" si="455"/>
        <v>7.6541299999999994</v>
      </c>
      <c r="AW1225" s="5">
        <f t="shared" si="449"/>
        <v>0</v>
      </c>
      <c r="AX1225" s="5">
        <f t="shared" si="450"/>
        <v>0</v>
      </c>
      <c r="AY1225" s="5">
        <f t="shared" si="456"/>
        <v>6.2460000000000002E-2</v>
      </c>
      <c r="AZ1225" s="5">
        <f t="shared" si="457"/>
        <v>16.179590000000001</v>
      </c>
      <c r="BA1225" s="7">
        <f t="shared" si="458"/>
        <v>9.7481768641855274E-2</v>
      </c>
      <c r="BB1225" s="62">
        <f t="shared" si="459"/>
        <v>1222.8</v>
      </c>
      <c r="BC1225" s="28">
        <f t="shared" si="460"/>
        <v>-1.3067624959163856E-3</v>
      </c>
      <c r="BD1225" s="32">
        <f t="shared" si="461"/>
        <v>1.2275439898223167E-2</v>
      </c>
      <c r="BE1225" s="32">
        <f t="shared" si="462"/>
        <v>0</v>
      </c>
      <c r="BF1225" s="35">
        <f t="shared" si="463"/>
        <v>0.98772456010177678</v>
      </c>
      <c r="BG1225" s="37">
        <f t="shared" si="464"/>
        <v>0.52306640650350222</v>
      </c>
      <c r="BH1225" s="33">
        <f t="shared" si="465"/>
        <v>0.47307317428933604</v>
      </c>
      <c r="BI1225" s="33">
        <f t="shared" si="466"/>
        <v>3.860419207161615E-3</v>
      </c>
      <c r="BJ1225" s="63"/>
      <c r="BK1225" s="63">
        <v>0.26</v>
      </c>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v>20021114</v>
      </c>
      <c r="CO1225" s="63" t="s">
        <v>3607</v>
      </c>
      <c r="CP1225" s="66"/>
      <c r="CQ1225" s="64">
        <v>37576</v>
      </c>
      <c r="CR1225" s="78" t="s">
        <v>2039</v>
      </c>
      <c r="CS1225" s="78" t="s">
        <v>6954</v>
      </c>
    </row>
    <row r="1226" spans="1:97">
      <c r="A1226" s="20" t="s">
        <v>3591</v>
      </c>
      <c r="B1226" s="16" t="s">
        <v>375</v>
      </c>
      <c r="D1226" s="21" t="s">
        <v>3782</v>
      </c>
      <c r="E1226" s="21" t="s">
        <v>2393</v>
      </c>
      <c r="F1226" s="19" t="s">
        <v>2271</v>
      </c>
      <c r="G1226" s="47" t="s">
        <v>3612</v>
      </c>
      <c r="H1226" s="47">
        <v>5</v>
      </c>
      <c r="I1226" s="47">
        <v>17</v>
      </c>
      <c r="J1226" s="47">
        <v>93</v>
      </c>
      <c r="K1226" s="23">
        <v>41.474477999999998</v>
      </c>
      <c r="L1226" s="23">
        <v>-107.90541899999999</v>
      </c>
      <c r="M1226" s="61" t="s">
        <v>2781</v>
      </c>
      <c r="N1226" s="19" t="s">
        <v>266</v>
      </c>
      <c r="P1226" s="19" t="s">
        <v>3796</v>
      </c>
      <c r="U1226" s="46">
        <v>9095</v>
      </c>
      <c r="W1226" s="46">
        <v>9250</v>
      </c>
      <c r="X1226" s="46">
        <v>9240</v>
      </c>
      <c r="Z1226" s="48">
        <v>37574</v>
      </c>
      <c r="AA1226" s="19">
        <v>7.41</v>
      </c>
      <c r="AB1226" s="19" t="s">
        <v>3789</v>
      </c>
      <c r="AC1226" s="19">
        <v>20.2</v>
      </c>
      <c r="AD1226" s="19">
        <v>4.1100000000000003</v>
      </c>
      <c r="AE1226" s="19">
        <v>2270</v>
      </c>
      <c r="AF1226" s="19">
        <v>15.4</v>
      </c>
      <c r="AH1226" s="19">
        <v>2349</v>
      </c>
      <c r="AI1226" s="19">
        <v>1806</v>
      </c>
      <c r="AK1226" s="4"/>
      <c r="AL1226" s="19">
        <v>10</v>
      </c>
      <c r="AM1226" s="19">
        <v>6192</v>
      </c>
      <c r="AN1226" s="50"/>
      <c r="AO1226" s="63" t="s">
        <v>3536</v>
      </c>
      <c r="AP1226" s="17">
        <f t="shared" si="451"/>
        <v>1.0079799999999999</v>
      </c>
      <c r="AQ1226" s="17">
        <f t="shared" si="452"/>
        <v>0.33821190000000001</v>
      </c>
      <c r="AR1226" s="17">
        <f t="shared" si="448"/>
        <v>98.74499999999999</v>
      </c>
      <c r="AS1226" s="17">
        <f t="shared" si="445"/>
        <v>0.393932</v>
      </c>
      <c r="AT1226" s="17">
        <f t="shared" si="453"/>
        <v>100.48512389999999</v>
      </c>
      <c r="AU1226" s="5">
        <f t="shared" si="454"/>
        <v>66.265289999999993</v>
      </c>
      <c r="AV1226" s="5">
        <f t="shared" si="455"/>
        <v>29.600339999999996</v>
      </c>
      <c r="AW1226" s="5">
        <f t="shared" si="449"/>
        <v>0</v>
      </c>
      <c r="AX1226" s="5">
        <f t="shared" si="450"/>
        <v>0</v>
      </c>
      <c r="AY1226" s="5">
        <f t="shared" si="456"/>
        <v>0.20820000000000002</v>
      </c>
      <c r="AZ1226" s="5">
        <f t="shared" si="457"/>
        <v>96.073829999999987</v>
      </c>
      <c r="BA1226" s="7">
        <f t="shared" si="458"/>
        <v>2.2442599599122127E-2</v>
      </c>
      <c r="BB1226" s="62">
        <f t="shared" si="459"/>
        <v>6474.71</v>
      </c>
      <c r="BC1226" s="6">
        <f t="shared" si="460"/>
        <v>2.2319134171383103E-2</v>
      </c>
      <c r="BD1226" s="32">
        <f t="shared" si="461"/>
        <v>1.0031136559110119E-2</v>
      </c>
      <c r="BE1226" s="32">
        <f t="shared" si="462"/>
        <v>3.365790744673601E-3</v>
      </c>
      <c r="BF1226" s="35">
        <f t="shared" si="463"/>
        <v>0.98660307269621639</v>
      </c>
      <c r="BG1226" s="37">
        <f t="shared" si="464"/>
        <v>0.68973298972259145</v>
      </c>
      <c r="BH1226" s="33">
        <f t="shared" si="465"/>
        <v>0.30809992689996851</v>
      </c>
      <c r="BI1226" s="33">
        <f t="shared" si="466"/>
        <v>2.1670833774400382E-3</v>
      </c>
      <c r="BK1226" s="31"/>
      <c r="BO1226" s="31"/>
      <c r="BP1226" s="31"/>
      <c r="BQ1226" s="31"/>
      <c r="BR1226" s="31"/>
      <c r="BS1226" s="31"/>
      <c r="BT1226" s="31"/>
      <c r="BU1226" s="31"/>
      <c r="BV1226" s="31"/>
      <c r="BW1226" s="31"/>
      <c r="BX1226" s="31"/>
      <c r="BY1226" s="31"/>
      <c r="BZ1226" s="31"/>
      <c r="CA1226" s="31"/>
      <c r="CB1226" s="31"/>
      <c r="CC1226" s="31"/>
      <c r="CD1226" s="31"/>
      <c r="CE1226" s="31"/>
      <c r="CF1226" s="31"/>
      <c r="CG1226" s="31"/>
      <c r="CH1226" s="31"/>
      <c r="CI1226" s="31"/>
      <c r="CJ1226" s="31"/>
      <c r="CK1226" s="31"/>
      <c r="CL1226" s="31"/>
      <c r="CN1226" s="63">
        <v>20021114</v>
      </c>
      <c r="CO1226" s="63" t="s">
        <v>3607</v>
      </c>
      <c r="CP1226" s="66"/>
      <c r="CQ1226" s="64">
        <v>37576</v>
      </c>
      <c r="CR1226" s="78" t="s">
        <v>2039</v>
      </c>
      <c r="CS1226" s="78" t="s">
        <v>6954</v>
      </c>
    </row>
    <row r="1227" spans="1:97">
      <c r="A1227" s="63" t="s">
        <v>3591</v>
      </c>
      <c r="B1227" s="63" t="s">
        <v>2699</v>
      </c>
      <c r="C1227" s="63">
        <v>3776</v>
      </c>
      <c r="D1227" s="19" t="s">
        <v>3782</v>
      </c>
      <c r="E1227" s="63" t="s">
        <v>2393</v>
      </c>
      <c r="F1227" s="63" t="s">
        <v>1717</v>
      </c>
      <c r="G1227" s="65" t="s">
        <v>3604</v>
      </c>
      <c r="H1227" s="65">
        <v>6</v>
      </c>
      <c r="I1227" s="65">
        <v>17</v>
      </c>
      <c r="J1227" s="65">
        <v>93</v>
      </c>
      <c r="K1227" s="23">
        <v>41.474739999999997</v>
      </c>
      <c r="L1227" s="23">
        <v>-107.92413000000001</v>
      </c>
      <c r="M1227" s="61" t="s">
        <v>2700</v>
      </c>
      <c r="N1227" s="63" t="s">
        <v>2701</v>
      </c>
      <c r="O1227" s="63"/>
      <c r="P1227" s="63" t="s">
        <v>3796</v>
      </c>
      <c r="Q1227" s="63"/>
      <c r="R1227" s="63"/>
      <c r="S1227" s="55"/>
      <c r="T1227" s="63"/>
      <c r="U1227" s="66" t="s">
        <v>2702</v>
      </c>
      <c r="V1227" s="63"/>
      <c r="W1227" s="66">
        <v>10120</v>
      </c>
      <c r="X1227" s="66">
        <v>10075</v>
      </c>
      <c r="Y1227" s="63" t="s">
        <v>3852</v>
      </c>
      <c r="Z1227" s="64">
        <v>37685</v>
      </c>
      <c r="AA1227" s="63">
        <v>7.2</v>
      </c>
      <c r="AB1227" s="63"/>
      <c r="AC1227" s="63">
        <v>200</v>
      </c>
      <c r="AD1227" s="63">
        <v>220</v>
      </c>
      <c r="AE1227" s="63">
        <v>2223</v>
      </c>
      <c r="AF1227" s="63"/>
      <c r="AG1227" s="63"/>
      <c r="AH1227" s="63">
        <v>2600</v>
      </c>
      <c r="AI1227" s="63">
        <v>2900</v>
      </c>
      <c r="AJ1227" s="63"/>
      <c r="AK1227" s="63"/>
      <c r="AL1227" s="63">
        <v>188</v>
      </c>
      <c r="AM1227" s="63">
        <v>8338</v>
      </c>
      <c r="AN1227" s="63"/>
      <c r="AO1227" s="63" t="s">
        <v>3397</v>
      </c>
      <c r="AP1227" s="17">
        <f t="shared" si="451"/>
        <v>9.98</v>
      </c>
      <c r="AQ1227" s="17">
        <f t="shared" si="452"/>
        <v>18.1038</v>
      </c>
      <c r="AR1227" s="17">
        <f t="shared" si="448"/>
        <v>96.700499999999991</v>
      </c>
      <c r="AS1227" s="17">
        <f t="shared" si="445"/>
        <v>0</v>
      </c>
      <c r="AT1227" s="17">
        <f t="shared" si="453"/>
        <v>124.78429999999999</v>
      </c>
      <c r="AU1227" s="5">
        <f t="shared" si="454"/>
        <v>73.346000000000004</v>
      </c>
      <c r="AV1227" s="5">
        <f t="shared" si="455"/>
        <v>47.530999999999992</v>
      </c>
      <c r="AW1227" s="5">
        <f t="shared" si="449"/>
        <v>0</v>
      </c>
      <c r="AX1227" s="5">
        <f t="shared" si="450"/>
        <v>0</v>
      </c>
      <c r="AY1227" s="5">
        <f t="shared" si="456"/>
        <v>3.9141600000000003</v>
      </c>
      <c r="AZ1227" s="5">
        <f t="shared" si="457"/>
        <v>124.79115999999999</v>
      </c>
      <c r="BA1227" s="7">
        <f t="shared" si="458"/>
        <v>-2.7486676775045101E-5</v>
      </c>
      <c r="BB1227" s="62">
        <f t="shared" si="459"/>
        <v>8331</v>
      </c>
      <c r="BC1227" s="28">
        <f t="shared" si="460"/>
        <v>-4.1994120823084767E-4</v>
      </c>
      <c r="BD1227" s="32">
        <f t="shared" si="461"/>
        <v>7.9978010054149451E-2</v>
      </c>
      <c r="BE1227" s="32">
        <f t="shared" si="462"/>
        <v>0.14508075134452011</v>
      </c>
      <c r="BF1227" s="35">
        <f t="shared" si="463"/>
        <v>0.77494123860133046</v>
      </c>
      <c r="BG1227" s="37">
        <f t="shared" si="464"/>
        <v>0.58774996562256498</v>
      </c>
      <c r="BH1227" s="33">
        <f t="shared" si="465"/>
        <v>0.38088435110307489</v>
      </c>
      <c r="BI1227" s="33">
        <f t="shared" si="466"/>
        <v>3.1365683274360144E-2</v>
      </c>
      <c r="BJ1227" s="63"/>
      <c r="BK1227" s="63">
        <v>7</v>
      </c>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t="s">
        <v>3852</v>
      </c>
      <c r="CN1227" s="63">
        <v>20030305</v>
      </c>
      <c r="CO1227" s="63" t="s">
        <v>2689</v>
      </c>
      <c r="CP1227" s="66"/>
      <c r="CQ1227" s="64">
        <v>37698</v>
      </c>
      <c r="CR1227" s="78" t="s">
        <v>2039</v>
      </c>
      <c r="CS1227" s="78" t="s">
        <v>6954</v>
      </c>
    </row>
    <row r="1228" spans="1:97">
      <c r="A1228" s="63" t="s">
        <v>3591</v>
      </c>
      <c r="B1228" s="63" t="s">
        <v>469</v>
      </c>
      <c r="C1228" s="63">
        <v>3271</v>
      </c>
      <c r="D1228" s="19" t="s">
        <v>3782</v>
      </c>
      <c r="E1228" s="63" t="s">
        <v>2393</v>
      </c>
      <c r="F1228" s="63" t="s">
        <v>2271</v>
      </c>
      <c r="G1228" s="65" t="s">
        <v>3606</v>
      </c>
      <c r="H1228" s="65">
        <v>9</v>
      </c>
      <c r="I1228" s="65">
        <v>17</v>
      </c>
      <c r="J1228" s="65">
        <v>93</v>
      </c>
      <c r="K1228" s="23">
        <v>41.466940000000001</v>
      </c>
      <c r="L1228" s="23">
        <v>-107.88611</v>
      </c>
      <c r="M1228" s="61" t="s">
        <v>6335</v>
      </c>
      <c r="N1228" s="63" t="s">
        <v>6336</v>
      </c>
      <c r="O1228" s="63"/>
      <c r="P1228" s="63" t="s">
        <v>3796</v>
      </c>
      <c r="Q1228" s="63"/>
      <c r="R1228" s="63"/>
      <c r="S1228" s="55"/>
      <c r="T1228" s="63"/>
      <c r="U1228" s="66" t="s">
        <v>6337</v>
      </c>
      <c r="V1228" s="63"/>
      <c r="W1228" s="66">
        <v>9321</v>
      </c>
      <c r="X1228" s="66">
        <v>9286</v>
      </c>
      <c r="Y1228" s="63"/>
      <c r="Z1228" s="64">
        <v>37574</v>
      </c>
      <c r="AA1228" s="63">
        <v>6.82</v>
      </c>
      <c r="AB1228" s="63"/>
      <c r="AC1228" s="63">
        <v>4.1399999999999997</v>
      </c>
      <c r="AD1228" s="63"/>
      <c r="AE1228" s="63">
        <v>490</v>
      </c>
      <c r="AF1228" s="63">
        <v>3.2</v>
      </c>
      <c r="AG1228" s="63"/>
      <c r="AH1228" s="63">
        <v>390</v>
      </c>
      <c r="AI1228" s="63">
        <v>620</v>
      </c>
      <c r="AJ1228" s="63"/>
      <c r="AK1228" s="63"/>
      <c r="AL1228" s="63">
        <v>11</v>
      </c>
      <c r="AM1228" s="63">
        <v>1468</v>
      </c>
      <c r="AN1228" s="63"/>
      <c r="AO1228" s="63" t="s">
        <v>3536</v>
      </c>
      <c r="AP1228" s="17">
        <f t="shared" si="451"/>
        <v>0.20658599999999999</v>
      </c>
      <c r="AQ1228" s="17">
        <f t="shared" si="452"/>
        <v>0</v>
      </c>
      <c r="AR1228" s="17">
        <f t="shared" si="448"/>
        <v>21.314999999999998</v>
      </c>
      <c r="AS1228" s="17">
        <f t="shared" si="445"/>
        <v>8.1855999999999998E-2</v>
      </c>
      <c r="AT1228" s="17">
        <f t="shared" si="453"/>
        <v>21.603441999999998</v>
      </c>
      <c r="AU1228" s="5">
        <f t="shared" si="454"/>
        <v>11.001899999999999</v>
      </c>
      <c r="AV1228" s="5">
        <f t="shared" si="455"/>
        <v>10.161799999999999</v>
      </c>
      <c r="AW1228" s="5">
        <f t="shared" si="449"/>
        <v>0</v>
      </c>
      <c r="AX1228" s="5">
        <f t="shared" si="450"/>
        <v>0</v>
      </c>
      <c r="AY1228" s="5">
        <f t="shared" si="456"/>
        <v>0.22902000000000003</v>
      </c>
      <c r="AZ1228" s="5">
        <f t="shared" si="457"/>
        <v>21.392719999999997</v>
      </c>
      <c r="BA1228" s="7">
        <f t="shared" si="458"/>
        <v>4.9009490661050285E-3</v>
      </c>
      <c r="BB1228" s="62">
        <f t="shared" si="459"/>
        <v>1518.34</v>
      </c>
      <c r="BC1228" s="28">
        <f t="shared" si="460"/>
        <v>1.6856754421800572E-2</v>
      </c>
      <c r="BD1228" s="32">
        <f t="shared" si="461"/>
        <v>9.5626428418212252E-3</v>
      </c>
      <c r="BE1228" s="32">
        <f t="shared" si="462"/>
        <v>0</v>
      </c>
      <c r="BF1228" s="35">
        <f t="shared" si="463"/>
        <v>0.99043735715817871</v>
      </c>
      <c r="BG1228" s="37">
        <f t="shared" si="464"/>
        <v>0.51428242878885899</v>
      </c>
      <c r="BH1228" s="33">
        <f t="shared" si="465"/>
        <v>0.47501206017748099</v>
      </c>
      <c r="BI1228" s="33">
        <f t="shared" si="466"/>
        <v>1.0705511033660051E-2</v>
      </c>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v>20021114</v>
      </c>
      <c r="CO1228" s="63" t="s">
        <v>3607</v>
      </c>
      <c r="CP1228" s="66"/>
      <c r="CQ1228" s="64">
        <v>37576</v>
      </c>
      <c r="CR1228" s="78" t="s">
        <v>2039</v>
      </c>
      <c r="CS1228" s="78" t="s">
        <v>6954</v>
      </c>
    </row>
    <row r="1229" spans="1:97">
      <c r="A1229" s="63" t="s">
        <v>3591</v>
      </c>
      <c r="B1229" s="63" t="s">
        <v>6368</v>
      </c>
      <c r="C1229" s="63">
        <v>3444</v>
      </c>
      <c r="D1229" s="19" t="s">
        <v>3782</v>
      </c>
      <c r="E1229" s="63" t="s">
        <v>2393</v>
      </c>
      <c r="F1229" s="63" t="s">
        <v>3776</v>
      </c>
      <c r="G1229" s="65" t="s">
        <v>3597</v>
      </c>
      <c r="H1229" s="65">
        <v>10</v>
      </c>
      <c r="I1229" s="65">
        <v>17</v>
      </c>
      <c r="J1229" s="65">
        <v>93</v>
      </c>
      <c r="K1229" s="23">
        <v>41.466889999999999</v>
      </c>
      <c r="L1229" s="23">
        <v>-107.86636</v>
      </c>
      <c r="M1229" s="61" t="s">
        <v>6369</v>
      </c>
      <c r="N1229" s="63" t="s">
        <v>6370</v>
      </c>
      <c r="O1229" s="63"/>
      <c r="P1229" s="63" t="s">
        <v>3796</v>
      </c>
      <c r="Q1229" s="63"/>
      <c r="R1229" s="63"/>
      <c r="S1229" s="55"/>
      <c r="T1229" s="63"/>
      <c r="U1229" s="66" t="s">
        <v>6371</v>
      </c>
      <c r="V1229" s="63"/>
      <c r="W1229" s="66">
        <v>9385</v>
      </c>
      <c r="X1229" s="66">
        <v>9302</v>
      </c>
      <c r="Y1229" s="63"/>
      <c r="Z1229" s="64">
        <v>37554</v>
      </c>
      <c r="AA1229" s="63">
        <v>7.77</v>
      </c>
      <c r="AB1229" s="63"/>
      <c r="AC1229" s="63">
        <v>7.58</v>
      </c>
      <c r="AD1229" s="63">
        <v>1.84</v>
      </c>
      <c r="AE1229" s="63">
        <v>2120</v>
      </c>
      <c r="AF1229" s="63">
        <v>61.6</v>
      </c>
      <c r="AG1229" s="63"/>
      <c r="AH1229" s="63">
        <v>1375</v>
      </c>
      <c r="AI1229" s="63">
        <v>2399</v>
      </c>
      <c r="AJ1229" s="63"/>
      <c r="AK1229" s="63"/>
      <c r="AL1229" s="63">
        <v>13</v>
      </c>
      <c r="AM1229" s="63">
        <v>5806</v>
      </c>
      <c r="AN1229" s="63"/>
      <c r="AO1229" s="63" t="s">
        <v>3553</v>
      </c>
      <c r="AP1229" s="17">
        <f t="shared" si="451"/>
        <v>0.37824200000000002</v>
      </c>
      <c r="AQ1229" s="17">
        <f t="shared" si="452"/>
        <v>0.15141360000000001</v>
      </c>
      <c r="AR1229" s="17">
        <f t="shared" si="448"/>
        <v>92.22</v>
      </c>
      <c r="AS1229" s="17">
        <f t="shared" si="445"/>
        <v>1.575728</v>
      </c>
      <c r="AT1229" s="17">
        <f t="shared" si="453"/>
        <v>94.325383599999995</v>
      </c>
      <c r="AU1229" s="5">
        <f t="shared" si="454"/>
        <v>38.78875</v>
      </c>
      <c r="AV1229" s="5">
        <f t="shared" si="455"/>
        <v>39.319609999999997</v>
      </c>
      <c r="AW1229" s="5">
        <f t="shared" si="449"/>
        <v>0</v>
      </c>
      <c r="AX1229" s="5">
        <f t="shared" si="450"/>
        <v>0</v>
      </c>
      <c r="AY1229" s="5">
        <f t="shared" si="456"/>
        <v>0.27066000000000001</v>
      </c>
      <c r="AZ1229" s="5">
        <f t="shared" si="457"/>
        <v>78.379020000000011</v>
      </c>
      <c r="BA1229" s="7">
        <f t="shared" si="458"/>
        <v>9.2333277366414432E-2</v>
      </c>
      <c r="BB1229" s="62">
        <f t="shared" si="459"/>
        <v>5978.02</v>
      </c>
      <c r="BC1229" s="28">
        <f t="shared" si="460"/>
        <v>1.4597734898616977E-2</v>
      </c>
      <c r="BD1229" s="32">
        <f t="shared" si="461"/>
        <v>4.0099704402368321E-3</v>
      </c>
      <c r="BE1229" s="32">
        <f t="shared" si="462"/>
        <v>1.6052264429911103E-3</v>
      </c>
      <c r="BF1229" s="35">
        <f t="shared" si="463"/>
        <v>0.99438480311677213</v>
      </c>
      <c r="BG1229" s="33">
        <f t="shared" si="464"/>
        <v>0.49488689702933253</v>
      </c>
      <c r="BH1229" s="37">
        <f t="shared" si="465"/>
        <v>0.50165988296357866</v>
      </c>
      <c r="BI1229" s="33">
        <f t="shared" si="466"/>
        <v>3.4532200070886312E-3</v>
      </c>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v>20021025</v>
      </c>
      <c r="CO1229" s="63" t="s">
        <v>3607</v>
      </c>
      <c r="CP1229" s="66"/>
      <c r="CQ1229" s="64">
        <v>37556</v>
      </c>
      <c r="CR1229" s="78" t="s">
        <v>2039</v>
      </c>
      <c r="CS1229" s="78" t="s">
        <v>6954</v>
      </c>
    </row>
    <row r="1230" spans="1:97">
      <c r="A1230" s="20" t="s">
        <v>3591</v>
      </c>
      <c r="B1230" s="16" t="s">
        <v>6624</v>
      </c>
      <c r="D1230" s="21" t="s">
        <v>3782</v>
      </c>
      <c r="E1230" s="21" t="s">
        <v>2393</v>
      </c>
      <c r="F1230" s="19" t="s">
        <v>3776</v>
      </c>
      <c r="G1230" s="47" t="s">
        <v>3615</v>
      </c>
      <c r="H1230" s="47">
        <v>11</v>
      </c>
      <c r="I1230" s="47">
        <v>17</v>
      </c>
      <c r="J1230" s="47">
        <v>93</v>
      </c>
      <c r="K1230" s="23">
        <v>41.467289999999998</v>
      </c>
      <c r="L1230" s="23">
        <v>-107.83799</v>
      </c>
      <c r="M1230" s="61" t="s">
        <v>2836</v>
      </c>
      <c r="N1230" s="19" t="s">
        <v>258</v>
      </c>
      <c r="P1230" s="19" t="s">
        <v>3796</v>
      </c>
      <c r="U1230" s="46">
        <v>8570</v>
      </c>
      <c r="V1230" s="4"/>
      <c r="W1230" s="46">
        <v>9016</v>
      </c>
      <c r="X1230" s="46">
        <v>9008</v>
      </c>
      <c r="Z1230" s="48">
        <v>37582</v>
      </c>
      <c r="AA1230" s="19">
        <v>6.77</v>
      </c>
      <c r="AB1230" s="19" t="s">
        <v>3789</v>
      </c>
      <c r="AC1230" s="19">
        <v>11.6</v>
      </c>
      <c r="AD1230" s="19">
        <v>1.82</v>
      </c>
      <c r="AE1230" s="19">
        <v>2150</v>
      </c>
      <c r="AF1230" s="19">
        <v>6.35</v>
      </c>
      <c r="AH1230" s="19">
        <v>1699</v>
      </c>
      <c r="AI1230" s="19">
        <v>2237</v>
      </c>
      <c r="AK1230" s="6"/>
      <c r="AL1230" s="19">
        <v>16</v>
      </c>
      <c r="AM1230" s="19">
        <v>6502</v>
      </c>
      <c r="AN1230" s="31"/>
      <c r="AO1230" s="63" t="s">
        <v>3553</v>
      </c>
      <c r="AP1230" s="17">
        <f t="shared" si="451"/>
        <v>0.57884000000000002</v>
      </c>
      <c r="AQ1230" s="17">
        <f t="shared" si="452"/>
        <v>0.14976780000000001</v>
      </c>
      <c r="AR1230" s="17">
        <f t="shared" si="448"/>
        <v>93.524999999999991</v>
      </c>
      <c r="AS1230" s="17">
        <f t="shared" si="445"/>
        <v>0.16243299999999999</v>
      </c>
      <c r="AT1230" s="17">
        <f t="shared" si="453"/>
        <v>94.41604079999999</v>
      </c>
      <c r="AU1230" s="5">
        <f t="shared" si="454"/>
        <v>47.928789999999999</v>
      </c>
      <c r="AV1230" s="5">
        <f t="shared" si="455"/>
        <v>36.664429999999996</v>
      </c>
      <c r="AW1230" s="5">
        <f t="shared" si="449"/>
        <v>0</v>
      </c>
      <c r="AX1230" s="5">
        <f t="shared" si="450"/>
        <v>0</v>
      </c>
      <c r="AY1230" s="5">
        <f t="shared" si="456"/>
        <v>0.33312000000000003</v>
      </c>
      <c r="AZ1230" s="5">
        <f t="shared" si="457"/>
        <v>84.926339999999996</v>
      </c>
      <c r="BA1230" s="7">
        <f t="shared" si="458"/>
        <v>5.2913877677261183E-2</v>
      </c>
      <c r="BB1230" s="62">
        <f t="shared" si="459"/>
        <v>6121.77</v>
      </c>
      <c r="BC1230" s="6">
        <f t="shared" si="460"/>
        <v>-3.0120162201941223E-2</v>
      </c>
      <c r="BD1230" s="32">
        <f t="shared" si="461"/>
        <v>6.1307379031720647E-3</v>
      </c>
      <c r="BE1230" s="32">
        <f t="shared" si="462"/>
        <v>1.5862537629305043E-3</v>
      </c>
      <c r="BF1230" s="35">
        <f t="shared" si="463"/>
        <v>0.99228300833389738</v>
      </c>
      <c r="BG1230" s="37">
        <f t="shared" si="464"/>
        <v>0.56435718294230042</v>
      </c>
      <c r="BH1230" s="33">
        <f t="shared" si="465"/>
        <v>0.43172035907823175</v>
      </c>
      <c r="BI1230" s="33">
        <f t="shared" si="466"/>
        <v>3.9224579794678548E-3</v>
      </c>
      <c r="BJ1230" s="6"/>
      <c r="BK1230" s="31"/>
      <c r="BO1230" s="31"/>
      <c r="BP1230" s="31"/>
      <c r="BQ1230" s="31"/>
      <c r="BR1230" s="31"/>
      <c r="BS1230" s="31"/>
      <c r="BT1230" s="31"/>
      <c r="BU1230" s="31"/>
      <c r="BV1230" s="31"/>
      <c r="BW1230" s="31"/>
      <c r="BX1230" s="31"/>
      <c r="BY1230" s="31"/>
      <c r="BZ1230" s="31"/>
      <c r="CA1230" s="31"/>
      <c r="CB1230" s="31"/>
      <c r="CC1230" s="31"/>
      <c r="CD1230" s="31"/>
      <c r="CE1230" s="31"/>
      <c r="CF1230" s="31"/>
      <c r="CG1230" s="31"/>
      <c r="CH1230" s="31"/>
      <c r="CI1230" s="31"/>
      <c r="CJ1230" s="31"/>
      <c r="CK1230" s="31"/>
      <c r="CL1230" s="31"/>
      <c r="CN1230" s="63">
        <v>20021122</v>
      </c>
      <c r="CO1230" s="63" t="s">
        <v>3607</v>
      </c>
      <c r="CP1230" s="66"/>
      <c r="CQ1230" s="64">
        <v>37584</v>
      </c>
      <c r="CR1230" s="78" t="s">
        <v>2039</v>
      </c>
      <c r="CS1230" s="78" t="s">
        <v>6954</v>
      </c>
    </row>
    <row r="1231" spans="1:97">
      <c r="A1231" s="63" t="s">
        <v>3591</v>
      </c>
      <c r="B1231" s="63" t="s">
        <v>6625</v>
      </c>
      <c r="C1231" s="63">
        <v>5985</v>
      </c>
      <c r="D1231" s="19" t="s">
        <v>3782</v>
      </c>
      <c r="E1231" s="63" t="s">
        <v>2393</v>
      </c>
      <c r="F1231" s="63" t="s">
        <v>3776</v>
      </c>
      <c r="G1231" s="65" t="s">
        <v>270</v>
      </c>
      <c r="H1231" s="65">
        <v>13</v>
      </c>
      <c r="I1231" s="65">
        <v>17</v>
      </c>
      <c r="J1231" s="65">
        <v>93</v>
      </c>
      <c r="K1231" s="23">
        <v>41.453763000000002</v>
      </c>
      <c r="L1231" s="23">
        <v>-107.821821</v>
      </c>
      <c r="M1231" s="61" t="s">
        <v>2748</v>
      </c>
      <c r="N1231" s="63" t="s">
        <v>2749</v>
      </c>
      <c r="O1231" s="63"/>
      <c r="P1231" s="63" t="s">
        <v>3796</v>
      </c>
      <c r="Q1231" s="63"/>
      <c r="R1231" s="63"/>
      <c r="S1231" s="55">
        <f>IF(U1231&gt;0,V1231-U1231,"")</f>
        <v>295</v>
      </c>
      <c r="T1231" s="63"/>
      <c r="U1231" s="66">
        <v>8562</v>
      </c>
      <c r="V1231" s="63">
        <v>8857</v>
      </c>
      <c r="W1231" s="66">
        <v>8989</v>
      </c>
      <c r="X1231" s="66">
        <v>8982</v>
      </c>
      <c r="Y1231" s="63"/>
      <c r="Z1231" s="64"/>
      <c r="AA1231" s="63">
        <v>7.56</v>
      </c>
      <c r="AB1231" s="63"/>
      <c r="AC1231" s="63">
        <v>21</v>
      </c>
      <c r="AD1231" s="63">
        <v>0</v>
      </c>
      <c r="AE1231" s="63">
        <v>1600</v>
      </c>
      <c r="AF1231" s="63">
        <v>57</v>
      </c>
      <c r="AG1231" s="63"/>
      <c r="AH1231" s="63">
        <v>1190</v>
      </c>
      <c r="AI1231" s="63">
        <v>3220</v>
      </c>
      <c r="AJ1231" s="63">
        <v>0</v>
      </c>
      <c r="AK1231" s="63">
        <v>0</v>
      </c>
      <c r="AL1231" s="63">
        <v>48</v>
      </c>
      <c r="AM1231" s="63">
        <v>6340</v>
      </c>
      <c r="AN1231" s="63"/>
      <c r="AO1231" s="63" t="s">
        <v>3536</v>
      </c>
      <c r="AP1231" s="17">
        <f t="shared" si="451"/>
        <v>1.0479000000000001</v>
      </c>
      <c r="AQ1231" s="17">
        <f t="shared" si="452"/>
        <v>0</v>
      </c>
      <c r="AR1231" s="17">
        <f t="shared" si="448"/>
        <v>69.599999999999994</v>
      </c>
      <c r="AS1231" s="17">
        <f t="shared" si="445"/>
        <v>1.4580599999999999</v>
      </c>
      <c r="AT1231" s="17">
        <f t="shared" si="453"/>
        <v>72.105959999999996</v>
      </c>
      <c r="AU1231" s="5">
        <f t="shared" si="454"/>
        <v>33.569899999999997</v>
      </c>
      <c r="AV1231" s="5">
        <f t="shared" si="455"/>
        <v>52.775799999999997</v>
      </c>
      <c r="AW1231" s="5">
        <f t="shared" si="449"/>
        <v>0</v>
      </c>
      <c r="AX1231" s="5">
        <f t="shared" si="450"/>
        <v>0</v>
      </c>
      <c r="AY1231" s="5">
        <f t="shared" si="456"/>
        <v>0.99936000000000003</v>
      </c>
      <c r="AZ1231" s="5">
        <f t="shared" si="457"/>
        <v>87.345059999999989</v>
      </c>
      <c r="BA1231" s="7">
        <f t="shared" si="458"/>
        <v>-9.5572295492371243E-2</v>
      </c>
      <c r="BB1231" s="62">
        <f t="shared" si="459"/>
        <v>6136</v>
      </c>
      <c r="BC1231" s="28">
        <f t="shared" si="460"/>
        <v>-1.635139467778134E-2</v>
      </c>
      <c r="BD1231" s="32">
        <f t="shared" si="461"/>
        <v>1.4532779259855914E-2</v>
      </c>
      <c r="BE1231" s="32">
        <f t="shared" si="462"/>
        <v>0</v>
      </c>
      <c r="BF1231" s="35">
        <f t="shared" si="463"/>
        <v>0.98546722074014415</v>
      </c>
      <c r="BG1231" s="33">
        <f t="shared" si="464"/>
        <v>0.38433656122052012</v>
      </c>
      <c r="BH1231" s="37">
        <f t="shared" si="465"/>
        <v>0.60422192165189426</v>
      </c>
      <c r="BI1231" s="33">
        <f t="shared" si="466"/>
        <v>1.1441517127585694E-2</v>
      </c>
      <c r="BJ1231" s="63">
        <v>0</v>
      </c>
      <c r="BK1231" s="63">
        <v>0</v>
      </c>
      <c r="BL1231" s="63">
        <v>0</v>
      </c>
      <c r="BM1231" s="63">
        <v>0</v>
      </c>
      <c r="BN1231" s="63">
        <v>0</v>
      </c>
      <c r="BO1231" s="63">
        <v>0</v>
      </c>
      <c r="BP1231" s="63">
        <v>0</v>
      </c>
      <c r="BQ1231" s="63">
        <v>0</v>
      </c>
      <c r="BR1231" s="63">
        <v>0</v>
      </c>
      <c r="BS1231" s="63">
        <v>1.8</v>
      </c>
      <c r="BT1231" s="63">
        <v>0</v>
      </c>
      <c r="BU1231" s="63">
        <v>0</v>
      </c>
      <c r="BV1231" s="63">
        <v>0</v>
      </c>
      <c r="BW1231" s="63">
        <v>0</v>
      </c>
      <c r="BX1231" s="63"/>
      <c r="BY1231" s="63"/>
      <c r="BZ1231" s="63"/>
      <c r="CA1231" s="63"/>
      <c r="CB1231" s="63"/>
      <c r="CC1231" s="63"/>
      <c r="CD1231" s="63"/>
      <c r="CE1231" s="63"/>
      <c r="CF1231" s="63"/>
      <c r="CG1231" s="63"/>
      <c r="CH1231" s="63"/>
      <c r="CI1231" s="63"/>
      <c r="CJ1231" s="63"/>
      <c r="CK1231" s="63"/>
      <c r="CL1231" s="63"/>
      <c r="CM1231" s="63"/>
      <c r="CN1231" s="63"/>
      <c r="CO1231" s="63" t="s">
        <v>4028</v>
      </c>
      <c r="CP1231" s="66"/>
      <c r="CQ1231" s="64">
        <v>39216</v>
      </c>
      <c r="CR1231" s="78" t="s">
        <v>2039</v>
      </c>
      <c r="CS1231" s="78" t="s">
        <v>6954</v>
      </c>
    </row>
    <row r="1232" spans="1:97">
      <c r="A1232" s="63" t="s">
        <v>3591</v>
      </c>
      <c r="B1232" s="63" t="s">
        <v>6625</v>
      </c>
      <c r="C1232" s="63">
        <v>4256</v>
      </c>
      <c r="D1232" s="19" t="s">
        <v>3782</v>
      </c>
      <c r="E1232" s="63" t="s">
        <v>2393</v>
      </c>
      <c r="F1232" s="63" t="s">
        <v>3776</v>
      </c>
      <c r="G1232" s="65" t="s">
        <v>259</v>
      </c>
      <c r="H1232" s="65">
        <v>13</v>
      </c>
      <c r="I1232" s="65">
        <v>17</v>
      </c>
      <c r="J1232" s="65">
        <v>93</v>
      </c>
      <c r="K1232" s="23">
        <v>41.453141000000002</v>
      </c>
      <c r="L1232" s="23">
        <v>-107.818517</v>
      </c>
      <c r="M1232" s="61" t="s">
        <v>6338</v>
      </c>
      <c r="N1232" s="63" t="s">
        <v>6339</v>
      </c>
      <c r="O1232" s="63"/>
      <c r="P1232" s="63" t="s">
        <v>3796</v>
      </c>
      <c r="Q1232" s="63"/>
      <c r="R1232" s="63"/>
      <c r="S1232" s="55"/>
      <c r="T1232" s="63"/>
      <c r="U1232" s="66" t="s">
        <v>6340</v>
      </c>
      <c r="V1232" s="63"/>
      <c r="W1232" s="66">
        <v>8902</v>
      </c>
      <c r="X1232" s="66">
        <v>8895</v>
      </c>
      <c r="Y1232" s="63"/>
      <c r="Z1232" s="64">
        <v>37903</v>
      </c>
      <c r="AA1232" s="63">
        <v>8.34</v>
      </c>
      <c r="AB1232" s="63"/>
      <c r="AC1232" s="63">
        <v>24</v>
      </c>
      <c r="AD1232" s="63">
        <v>4.9000000000000004</v>
      </c>
      <c r="AE1232" s="63">
        <v>2694</v>
      </c>
      <c r="AF1232" s="63">
        <v>30</v>
      </c>
      <c r="AG1232" s="63"/>
      <c r="AH1232" s="63">
        <v>2449</v>
      </c>
      <c r="AI1232" s="63">
        <v>2644</v>
      </c>
      <c r="AJ1232" s="63">
        <v>52.9</v>
      </c>
      <c r="AK1232" s="63"/>
      <c r="AL1232" s="63">
        <v>99</v>
      </c>
      <c r="AM1232" s="63">
        <v>7530</v>
      </c>
      <c r="AN1232" s="63"/>
      <c r="AO1232" s="63" t="s">
        <v>6341</v>
      </c>
      <c r="AP1232" s="17">
        <f t="shared" si="451"/>
        <v>1.1976</v>
      </c>
      <c r="AQ1232" s="17">
        <f t="shared" si="452"/>
        <v>0.40322100000000005</v>
      </c>
      <c r="AR1232" s="17">
        <f t="shared" si="448"/>
        <v>117.18899999999999</v>
      </c>
      <c r="AS1232" s="17">
        <f t="shared" si="445"/>
        <v>0.76739999999999997</v>
      </c>
      <c r="AT1232" s="17">
        <f t="shared" si="453"/>
        <v>119.55722099999998</v>
      </c>
      <c r="AU1232" s="5">
        <f t="shared" si="454"/>
        <v>69.086289999999991</v>
      </c>
      <c r="AV1232" s="5">
        <f t="shared" si="455"/>
        <v>43.335159999999995</v>
      </c>
      <c r="AW1232" s="5">
        <f t="shared" si="449"/>
        <v>1.7631569999999999</v>
      </c>
      <c r="AX1232" s="5">
        <f t="shared" si="450"/>
        <v>0</v>
      </c>
      <c r="AY1232" s="5">
        <f t="shared" si="456"/>
        <v>2.0611800000000002</v>
      </c>
      <c r="AZ1232" s="5">
        <f t="shared" si="457"/>
        <v>116.24578700000001</v>
      </c>
      <c r="BA1232" s="7">
        <f t="shared" si="458"/>
        <v>1.4043222044054575E-2</v>
      </c>
      <c r="BB1232" s="62">
        <f t="shared" si="459"/>
        <v>7997.7999999999993</v>
      </c>
      <c r="BC1232" s="28">
        <f t="shared" si="460"/>
        <v>3.0126611625600489E-2</v>
      </c>
      <c r="BD1232" s="32">
        <f t="shared" si="461"/>
        <v>1.0016960832503795E-2</v>
      </c>
      <c r="BE1232" s="32">
        <f t="shared" si="462"/>
        <v>3.3726193752864173E-3</v>
      </c>
      <c r="BF1232" s="35">
        <f t="shared" si="463"/>
        <v>0.98661041979220987</v>
      </c>
      <c r="BG1232" s="37">
        <f t="shared" si="464"/>
        <v>0.59431220505221394</v>
      </c>
      <c r="BH1232" s="33">
        <f t="shared" si="465"/>
        <v>0.37278908008941425</v>
      </c>
      <c r="BI1232" s="33">
        <f t="shared" si="466"/>
        <v>1.7731223239944173E-2</v>
      </c>
      <c r="BJ1232" s="63"/>
      <c r="BK1232" s="63">
        <v>0.4</v>
      </c>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v>2003109</v>
      </c>
      <c r="CO1232" s="63" t="s">
        <v>3607</v>
      </c>
      <c r="CP1232" s="66"/>
      <c r="CQ1232" s="64">
        <v>37904</v>
      </c>
      <c r="CR1232" s="78" t="s">
        <v>2039</v>
      </c>
      <c r="CS1232" s="78" t="s">
        <v>6954</v>
      </c>
    </row>
    <row r="1233" spans="1:97">
      <c r="A1233" s="20" t="s">
        <v>3591</v>
      </c>
      <c r="B1233" s="16" t="s">
        <v>6625</v>
      </c>
      <c r="D1233" s="21" t="s">
        <v>3782</v>
      </c>
      <c r="E1233" s="21" t="s">
        <v>2393</v>
      </c>
      <c r="F1233" s="19" t="s">
        <v>2271</v>
      </c>
      <c r="G1233" s="47" t="s">
        <v>3594</v>
      </c>
      <c r="H1233" s="47">
        <v>13</v>
      </c>
      <c r="I1233" s="47">
        <v>17</v>
      </c>
      <c r="J1233" s="47">
        <v>93</v>
      </c>
      <c r="K1233" s="23">
        <v>41.452730000000003</v>
      </c>
      <c r="L1233" s="23">
        <v>-107.81854</v>
      </c>
      <c r="M1233" s="61" t="s">
        <v>489</v>
      </c>
      <c r="N1233" s="19" t="s">
        <v>265</v>
      </c>
      <c r="P1233" s="19" t="s">
        <v>3796</v>
      </c>
      <c r="W1233" s="46">
        <v>8902</v>
      </c>
      <c r="Z1233" s="48">
        <v>37556</v>
      </c>
      <c r="AA1233" s="19">
        <v>7.51</v>
      </c>
      <c r="AB1233" s="19" t="s">
        <v>3789</v>
      </c>
      <c r="AC1233" s="19">
        <v>20.3</v>
      </c>
      <c r="AD1233" s="19">
        <v>4.38</v>
      </c>
      <c r="AE1233" s="19">
        <v>2230</v>
      </c>
      <c r="AF1233" s="19">
        <v>173</v>
      </c>
      <c r="AH1233" s="19">
        <v>1899</v>
      </c>
      <c r="AI1233" s="19">
        <v>2588</v>
      </c>
      <c r="AK1233" s="6"/>
      <c r="AL1233" s="19">
        <v>19</v>
      </c>
      <c r="AM1233" s="19">
        <v>6694</v>
      </c>
      <c r="AN1233" s="31"/>
      <c r="AO1233" s="63" t="s">
        <v>3553</v>
      </c>
      <c r="AP1233" s="17">
        <f t="shared" si="451"/>
        <v>1.0129699999999999</v>
      </c>
      <c r="AQ1233" s="17">
        <f t="shared" si="452"/>
        <v>0.36043019999999998</v>
      </c>
      <c r="AR1233" s="17">
        <f t="shared" si="448"/>
        <v>97.004999999999995</v>
      </c>
      <c r="AS1233" s="17">
        <f t="shared" si="445"/>
        <v>4.4253399999999994</v>
      </c>
      <c r="AT1233" s="17">
        <f t="shared" si="453"/>
        <v>102.80374020000001</v>
      </c>
      <c r="AU1233" s="5">
        <f t="shared" si="454"/>
        <v>53.570789999999995</v>
      </c>
      <c r="AV1233" s="5">
        <f t="shared" si="455"/>
        <v>42.417319999999997</v>
      </c>
      <c r="AW1233" s="5">
        <f t="shared" si="449"/>
        <v>0</v>
      </c>
      <c r="AX1233" s="5">
        <f t="shared" si="450"/>
        <v>0</v>
      </c>
      <c r="AY1233" s="5">
        <f t="shared" si="456"/>
        <v>0.39558000000000004</v>
      </c>
      <c r="AZ1233" s="5">
        <f t="shared" si="457"/>
        <v>96.383689999999987</v>
      </c>
      <c r="BA1233" s="7">
        <f t="shared" si="458"/>
        <v>3.2231201504802687E-2</v>
      </c>
      <c r="BB1233" s="62">
        <f t="shared" si="459"/>
        <v>6933.68</v>
      </c>
      <c r="BC1233" s="6">
        <f t="shared" si="460"/>
        <v>1.7587733201836285E-2</v>
      </c>
      <c r="BD1233" s="32">
        <f t="shared" si="461"/>
        <v>9.8534352741380116E-3</v>
      </c>
      <c r="BE1233" s="32">
        <f t="shared" si="462"/>
        <v>3.5060027903537302E-3</v>
      </c>
      <c r="BF1233" s="35">
        <f t="shared" si="463"/>
        <v>0.9866405619355082</v>
      </c>
      <c r="BG1233" s="37">
        <f t="shared" si="464"/>
        <v>0.55580762678830831</v>
      </c>
      <c r="BH1233" s="33">
        <f t="shared" si="465"/>
        <v>0.44008815184394789</v>
      </c>
      <c r="BI1233" s="33">
        <f t="shared" si="466"/>
        <v>4.1042213677438587E-3</v>
      </c>
      <c r="BJ1233" s="6"/>
      <c r="BK1233" s="31"/>
      <c r="BO1233" s="31"/>
      <c r="BP1233" s="31"/>
      <c r="BQ1233" s="31"/>
      <c r="BR1233" s="31"/>
      <c r="BS1233" s="31"/>
      <c r="BT1233" s="31"/>
      <c r="BU1233" s="31"/>
      <c r="BV1233" s="31"/>
      <c r="BW1233" s="31"/>
      <c r="BX1233" s="31"/>
      <c r="BY1233" s="31"/>
      <c r="BZ1233" s="31"/>
      <c r="CA1233" s="31"/>
      <c r="CB1233" s="31"/>
      <c r="CC1233" s="31"/>
      <c r="CD1233" s="31"/>
      <c r="CE1233" s="31"/>
      <c r="CF1233" s="31"/>
      <c r="CG1233" s="31"/>
      <c r="CH1233" s="31"/>
      <c r="CI1233" s="31"/>
      <c r="CJ1233" s="31"/>
      <c r="CK1233" s="31"/>
      <c r="CL1233" s="31"/>
      <c r="CM1233" s="39"/>
      <c r="CN1233" s="63">
        <v>20021027</v>
      </c>
      <c r="CO1233" s="63" t="s">
        <v>3607</v>
      </c>
      <c r="CP1233" s="66"/>
      <c r="CQ1233" s="64">
        <v>37558</v>
      </c>
      <c r="CR1233" s="78" t="s">
        <v>2039</v>
      </c>
      <c r="CS1233" s="78" t="s">
        <v>6954</v>
      </c>
    </row>
    <row r="1234" spans="1:97">
      <c r="A1234" s="63" t="s">
        <v>3591</v>
      </c>
      <c r="B1234" s="63" t="s">
        <v>2661</v>
      </c>
      <c r="C1234" s="63">
        <v>3446</v>
      </c>
      <c r="D1234" s="19" t="s">
        <v>3782</v>
      </c>
      <c r="E1234" s="63" t="s">
        <v>2393</v>
      </c>
      <c r="F1234" s="63" t="s">
        <v>3776</v>
      </c>
      <c r="G1234" s="65" t="s">
        <v>3606</v>
      </c>
      <c r="H1234" s="65">
        <v>14</v>
      </c>
      <c r="I1234" s="65">
        <v>17</v>
      </c>
      <c r="J1234" s="65">
        <v>93</v>
      </c>
      <c r="K1234" s="23">
        <v>41.452599999999997</v>
      </c>
      <c r="L1234" s="23">
        <v>-107.84744999999999</v>
      </c>
      <c r="M1234" s="61" t="s">
        <v>2662</v>
      </c>
      <c r="N1234" s="63" t="s">
        <v>2663</v>
      </c>
      <c r="O1234" s="63"/>
      <c r="P1234" s="63" t="s">
        <v>3796</v>
      </c>
      <c r="Q1234" s="63"/>
      <c r="R1234" s="63"/>
      <c r="S1234" s="55"/>
      <c r="T1234" s="63"/>
      <c r="U1234" s="66" t="s">
        <v>2664</v>
      </c>
      <c r="V1234" s="63"/>
      <c r="W1234" s="66">
        <v>9237</v>
      </c>
      <c r="X1234" s="66">
        <v>9216</v>
      </c>
      <c r="Y1234" s="63"/>
      <c r="Z1234" s="64">
        <v>37557</v>
      </c>
      <c r="AA1234" s="63">
        <v>7.02</v>
      </c>
      <c r="AB1234" s="63"/>
      <c r="AC1234" s="63">
        <v>24</v>
      </c>
      <c r="AD1234" s="63">
        <v>8.5299999999999994</v>
      </c>
      <c r="AE1234" s="63">
        <v>2470</v>
      </c>
      <c r="AF1234" s="63">
        <v>138</v>
      </c>
      <c r="AG1234" s="63"/>
      <c r="AH1234" s="63">
        <v>3249</v>
      </c>
      <c r="AI1234" s="63">
        <v>1761</v>
      </c>
      <c r="AJ1234" s="63"/>
      <c r="AK1234" s="63"/>
      <c r="AL1234" s="63">
        <v>19</v>
      </c>
      <c r="AM1234" s="63">
        <v>7630</v>
      </c>
      <c r="AN1234" s="63"/>
      <c r="AO1234" s="63" t="s">
        <v>3553</v>
      </c>
      <c r="AP1234" s="17">
        <f t="shared" si="451"/>
        <v>1.1976</v>
      </c>
      <c r="AQ1234" s="17">
        <f t="shared" si="452"/>
        <v>0.70193369999999999</v>
      </c>
      <c r="AR1234" s="17">
        <f t="shared" si="448"/>
        <v>107.44499999999999</v>
      </c>
      <c r="AS1234" s="17">
        <f t="shared" si="445"/>
        <v>3.5300399999999996</v>
      </c>
      <c r="AT1234" s="17">
        <f t="shared" si="453"/>
        <v>112.8745737</v>
      </c>
      <c r="AU1234" s="5">
        <f t="shared" si="454"/>
        <v>91.654290000000003</v>
      </c>
      <c r="AV1234" s="5">
        <f t="shared" si="455"/>
        <v>28.862789999999997</v>
      </c>
      <c r="AW1234" s="5">
        <f t="shared" si="449"/>
        <v>0</v>
      </c>
      <c r="AX1234" s="5">
        <f t="shared" si="450"/>
        <v>0</v>
      </c>
      <c r="AY1234" s="5">
        <f t="shared" si="456"/>
        <v>0.39558000000000004</v>
      </c>
      <c r="AZ1234" s="5">
        <f t="shared" si="457"/>
        <v>120.91265999999999</v>
      </c>
      <c r="BA1234" s="7">
        <f t="shared" si="458"/>
        <v>-3.4382058304837149E-2</v>
      </c>
      <c r="BB1234" s="62">
        <f t="shared" si="459"/>
        <v>7669.5300000000007</v>
      </c>
      <c r="BC1234" s="28">
        <f t="shared" si="460"/>
        <v>2.5837395004945024E-3</v>
      </c>
      <c r="BD1234" s="32">
        <f t="shared" si="461"/>
        <v>1.0610006848690318E-2</v>
      </c>
      <c r="BE1234" s="32">
        <f t="shared" si="462"/>
        <v>6.2187052140335129E-3</v>
      </c>
      <c r="BF1234" s="35">
        <f t="shared" si="463"/>
        <v>0.98317128793727615</v>
      </c>
      <c r="BG1234" s="36">
        <f t="shared" si="464"/>
        <v>0.75802062414307991</v>
      </c>
      <c r="BH1234" s="33">
        <f t="shared" si="465"/>
        <v>0.23870775814542497</v>
      </c>
      <c r="BI1234" s="33">
        <f t="shared" si="466"/>
        <v>3.2716177114952239E-3</v>
      </c>
      <c r="BJ1234" s="63"/>
      <c r="BK1234" s="63">
        <v>0.93</v>
      </c>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v>20021028</v>
      </c>
      <c r="CO1234" s="63" t="s">
        <v>3607</v>
      </c>
      <c r="CP1234" s="66"/>
      <c r="CQ1234" s="64">
        <v>37559</v>
      </c>
      <c r="CR1234" s="78" t="s">
        <v>2039</v>
      </c>
      <c r="CS1234" s="78" t="s">
        <v>6954</v>
      </c>
    </row>
    <row r="1235" spans="1:97">
      <c r="A1235" s="63" t="s">
        <v>3591</v>
      </c>
      <c r="B1235" s="63" t="s">
        <v>2685</v>
      </c>
      <c r="C1235" s="63">
        <v>3775</v>
      </c>
      <c r="D1235" s="19" t="s">
        <v>3782</v>
      </c>
      <c r="E1235" s="63" t="s">
        <v>2393</v>
      </c>
      <c r="F1235" s="63" t="s">
        <v>1717</v>
      </c>
      <c r="G1235" s="65" t="s">
        <v>3595</v>
      </c>
      <c r="H1235" s="65">
        <v>18</v>
      </c>
      <c r="I1235" s="65">
        <v>17</v>
      </c>
      <c r="J1235" s="65">
        <v>93</v>
      </c>
      <c r="K1235" s="23">
        <v>41.445459999999997</v>
      </c>
      <c r="L1235" s="23">
        <v>-107.92469</v>
      </c>
      <c r="M1235" s="61" t="s">
        <v>2686</v>
      </c>
      <c r="N1235" s="63" t="s">
        <v>2687</v>
      </c>
      <c r="O1235" s="63"/>
      <c r="P1235" s="63" t="s">
        <v>3796</v>
      </c>
      <c r="Q1235" s="63"/>
      <c r="R1235" s="63"/>
      <c r="S1235" s="55"/>
      <c r="T1235" s="63"/>
      <c r="U1235" s="66" t="s">
        <v>2688</v>
      </c>
      <c r="V1235" s="63"/>
      <c r="W1235" s="66">
        <v>10384</v>
      </c>
      <c r="X1235" s="66">
        <v>10310</v>
      </c>
      <c r="Y1235" s="51" t="s">
        <v>3852</v>
      </c>
      <c r="Z1235" s="64">
        <v>37685</v>
      </c>
      <c r="AA1235" s="63">
        <v>7</v>
      </c>
      <c r="AB1235" s="63"/>
      <c r="AC1235" s="63">
        <v>216</v>
      </c>
      <c r="AD1235" s="63">
        <v>243</v>
      </c>
      <c r="AE1235" s="63">
        <v>1401</v>
      </c>
      <c r="AF1235" s="63"/>
      <c r="AG1235" s="63"/>
      <c r="AH1235" s="63">
        <v>2180</v>
      </c>
      <c r="AI1235" s="63">
        <v>1708</v>
      </c>
      <c r="AJ1235" s="63"/>
      <c r="AK1235" s="63"/>
      <c r="AL1235" s="63">
        <v>108</v>
      </c>
      <c r="AM1235" s="63">
        <v>5872</v>
      </c>
      <c r="AN1235" s="63"/>
      <c r="AO1235" s="63" t="s">
        <v>3397</v>
      </c>
      <c r="AP1235" s="17">
        <f t="shared" si="451"/>
        <v>10.7784</v>
      </c>
      <c r="AQ1235" s="17">
        <f t="shared" si="452"/>
        <v>19.996470000000002</v>
      </c>
      <c r="AR1235" s="17">
        <f t="shared" si="448"/>
        <v>60.943499999999993</v>
      </c>
      <c r="AS1235" s="17">
        <f t="shared" si="445"/>
        <v>0</v>
      </c>
      <c r="AT1235" s="17">
        <f t="shared" si="453"/>
        <v>91.718369999999993</v>
      </c>
      <c r="AU1235" s="5">
        <f t="shared" si="454"/>
        <v>61.497799999999998</v>
      </c>
      <c r="AV1235" s="5">
        <f t="shared" si="455"/>
        <v>27.994119999999999</v>
      </c>
      <c r="AW1235" s="5">
        <f t="shared" si="449"/>
        <v>0</v>
      </c>
      <c r="AX1235" s="5">
        <f t="shared" si="450"/>
        <v>0</v>
      </c>
      <c r="AY1235" s="5">
        <f t="shared" si="456"/>
        <v>2.2485600000000003</v>
      </c>
      <c r="AZ1235" s="5">
        <f t="shared" si="457"/>
        <v>91.740479999999991</v>
      </c>
      <c r="BA1235" s="7">
        <f t="shared" si="458"/>
        <v>-1.2051748934432901E-4</v>
      </c>
      <c r="BB1235" s="62">
        <f t="shared" si="459"/>
        <v>5856</v>
      </c>
      <c r="BC1235" s="28">
        <f t="shared" si="460"/>
        <v>-1.364256480218281E-3</v>
      </c>
      <c r="BD1235" s="32">
        <f t="shared" si="461"/>
        <v>0.1175162620094535</v>
      </c>
      <c r="BE1235" s="32">
        <f t="shared" si="462"/>
        <v>0.21802033769243831</v>
      </c>
      <c r="BF1235" s="45">
        <f t="shared" si="463"/>
        <v>0.66446340029810824</v>
      </c>
      <c r="BG1235" s="37">
        <f t="shared" si="464"/>
        <v>0.67034530449371976</v>
      </c>
      <c r="BH1235" s="33">
        <f t="shared" si="465"/>
        <v>0.30514468640233844</v>
      </c>
      <c r="BI1235" s="33">
        <f t="shared" si="466"/>
        <v>2.451000910394191E-2</v>
      </c>
      <c r="BJ1235" s="63"/>
      <c r="BK1235" s="63">
        <v>16</v>
      </c>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t="s">
        <v>3852</v>
      </c>
      <c r="CN1235" s="63">
        <v>20030305</v>
      </c>
      <c r="CO1235" s="63" t="s">
        <v>2689</v>
      </c>
      <c r="CP1235" s="66"/>
      <c r="CQ1235" s="64">
        <v>37698</v>
      </c>
      <c r="CR1235" s="78" t="s">
        <v>2039</v>
      </c>
      <c r="CS1235" s="78" t="s">
        <v>6954</v>
      </c>
    </row>
    <row r="1236" spans="1:97">
      <c r="A1236" s="20" t="s">
        <v>3591</v>
      </c>
      <c r="B1236" s="16" t="s">
        <v>6626</v>
      </c>
      <c r="D1236" s="21" t="s">
        <v>3782</v>
      </c>
      <c r="E1236" s="21" t="s">
        <v>2393</v>
      </c>
      <c r="F1236" s="19" t="s">
        <v>2271</v>
      </c>
      <c r="G1236" s="47" t="s">
        <v>3608</v>
      </c>
      <c r="H1236" s="47">
        <v>19</v>
      </c>
      <c r="I1236" s="47">
        <v>17</v>
      </c>
      <c r="J1236" s="47">
        <v>93</v>
      </c>
      <c r="K1236" s="23">
        <v>41.438609999999997</v>
      </c>
      <c r="L1236" s="23">
        <v>-107.92528</v>
      </c>
      <c r="M1236" s="61" t="s">
        <v>2833</v>
      </c>
      <c r="N1236" s="19" t="s">
        <v>5108</v>
      </c>
      <c r="P1236" s="19" t="s">
        <v>3796</v>
      </c>
      <c r="U1236" s="46">
        <v>9491</v>
      </c>
      <c r="V1236" s="4"/>
      <c r="W1236" s="46">
        <v>9845</v>
      </c>
      <c r="Z1236" s="48">
        <v>37579</v>
      </c>
      <c r="AA1236" s="19">
        <v>7.3</v>
      </c>
      <c r="AB1236" s="19" t="s">
        <v>3789</v>
      </c>
      <c r="AC1236" s="19">
        <v>9.8800000000000008</v>
      </c>
      <c r="AD1236" s="19">
        <v>1</v>
      </c>
      <c r="AE1236" s="19">
        <v>2270</v>
      </c>
      <c r="AF1236" s="19">
        <v>7.45</v>
      </c>
      <c r="AH1236" s="19">
        <v>2799</v>
      </c>
      <c r="AI1236" s="19">
        <v>1725</v>
      </c>
      <c r="AK1236" s="6"/>
      <c r="AL1236" s="19">
        <v>8</v>
      </c>
      <c r="AM1236" s="19">
        <v>6786</v>
      </c>
      <c r="AN1236" s="31"/>
      <c r="AO1236" s="63" t="s">
        <v>3536</v>
      </c>
      <c r="AP1236" s="17">
        <f t="shared" si="451"/>
        <v>0.49301200000000006</v>
      </c>
      <c r="AQ1236" s="17">
        <f t="shared" si="452"/>
        <v>8.2290000000000002E-2</v>
      </c>
      <c r="AR1236" s="17">
        <f t="shared" si="448"/>
        <v>98.74499999999999</v>
      </c>
      <c r="AS1236" s="17">
        <f t="shared" si="445"/>
        <v>0.19057099999999999</v>
      </c>
      <c r="AT1236" s="17">
        <f t="shared" si="453"/>
        <v>99.510872999999989</v>
      </c>
      <c r="AU1236" s="5">
        <f t="shared" si="454"/>
        <v>78.959789999999998</v>
      </c>
      <c r="AV1236" s="5">
        <f t="shared" si="455"/>
        <v>28.272749999999998</v>
      </c>
      <c r="AW1236" s="5">
        <f t="shared" si="449"/>
        <v>0</v>
      </c>
      <c r="AX1236" s="5">
        <f t="shared" si="450"/>
        <v>0</v>
      </c>
      <c r="AY1236" s="5">
        <f t="shared" si="456"/>
        <v>0.16656000000000001</v>
      </c>
      <c r="AZ1236" s="5">
        <f t="shared" si="457"/>
        <v>107.3991</v>
      </c>
      <c r="BA1236" s="7">
        <f t="shared" si="458"/>
        <v>-3.8123957417944353E-2</v>
      </c>
      <c r="BB1236" s="62">
        <f t="shared" si="459"/>
        <v>6820.33</v>
      </c>
      <c r="BC1236" s="6">
        <f t="shared" si="460"/>
        <v>2.5230903557388307E-3</v>
      </c>
      <c r="BD1236" s="32">
        <f t="shared" si="461"/>
        <v>4.9543530785826802E-3</v>
      </c>
      <c r="BE1236" s="32">
        <f t="shared" si="462"/>
        <v>8.2694481034248401E-4</v>
      </c>
      <c r="BF1236" s="35">
        <f t="shared" si="463"/>
        <v>0.99421870211107488</v>
      </c>
      <c r="BG1236" s="37">
        <f t="shared" si="464"/>
        <v>0.7351997363106394</v>
      </c>
      <c r="BH1236" s="33">
        <f t="shared" si="465"/>
        <v>0.26324941270457569</v>
      </c>
      <c r="BI1236" s="33">
        <f t="shared" si="466"/>
        <v>1.5508509847847888E-3</v>
      </c>
      <c r="BJ1236" s="6"/>
      <c r="BK1236" s="19">
        <v>9.85</v>
      </c>
      <c r="BL1236" s="19"/>
      <c r="BO1236" s="31"/>
      <c r="BP1236" s="31"/>
      <c r="BQ1236" s="31"/>
      <c r="BR1236" s="31"/>
      <c r="BS1236" s="31"/>
      <c r="BT1236" s="31"/>
      <c r="BU1236" s="31"/>
      <c r="BV1236" s="31"/>
      <c r="BW1236" s="31"/>
      <c r="BX1236" s="31"/>
      <c r="BY1236" s="31"/>
      <c r="BZ1236" s="31"/>
      <c r="CA1236" s="31"/>
      <c r="CB1236" s="31"/>
      <c r="CC1236" s="31"/>
      <c r="CD1236" s="31"/>
      <c r="CE1236" s="31"/>
      <c r="CF1236" s="31"/>
      <c r="CG1236" s="31"/>
      <c r="CH1236" s="31"/>
      <c r="CI1236" s="31"/>
      <c r="CJ1236" s="31"/>
      <c r="CK1236" s="31"/>
      <c r="CL1236" s="31"/>
      <c r="CN1236" s="63">
        <v>20021119</v>
      </c>
      <c r="CO1236" s="63" t="s">
        <v>3607</v>
      </c>
      <c r="CP1236" s="66"/>
      <c r="CQ1236" s="64">
        <v>37581</v>
      </c>
      <c r="CR1236" s="78" t="s">
        <v>2039</v>
      </c>
      <c r="CS1236" s="78" t="s">
        <v>6954</v>
      </c>
    </row>
    <row r="1237" spans="1:97">
      <c r="A1237" s="63" t="s">
        <v>3591</v>
      </c>
      <c r="B1237" s="63" t="s">
        <v>2680</v>
      </c>
      <c r="C1237" s="63">
        <v>3877</v>
      </c>
      <c r="D1237" s="19" t="s">
        <v>3782</v>
      </c>
      <c r="E1237" s="63" t="s">
        <v>2393</v>
      </c>
      <c r="F1237" s="63" t="s">
        <v>2271</v>
      </c>
      <c r="G1237" s="65" t="s">
        <v>3617</v>
      </c>
      <c r="H1237" s="65">
        <v>20</v>
      </c>
      <c r="I1237" s="65">
        <v>17</v>
      </c>
      <c r="J1237" s="65">
        <v>93</v>
      </c>
      <c r="K1237" s="23">
        <v>41.438209999999998</v>
      </c>
      <c r="L1237" s="23">
        <v>-107.90541</v>
      </c>
      <c r="M1237" s="61" t="s">
        <v>2681</v>
      </c>
      <c r="N1237" s="63" t="s">
        <v>1090</v>
      </c>
      <c r="O1237" s="63"/>
      <c r="P1237" s="63" t="s">
        <v>3796</v>
      </c>
      <c r="Q1237" s="63"/>
      <c r="R1237" s="63"/>
      <c r="S1237" s="55"/>
      <c r="T1237" s="63"/>
      <c r="U1237" s="66" t="s">
        <v>2682</v>
      </c>
      <c r="V1237" s="63"/>
      <c r="W1237" s="66">
        <v>10100</v>
      </c>
      <c r="X1237" s="66">
        <v>10067</v>
      </c>
      <c r="Y1237" s="63"/>
      <c r="Z1237" s="64">
        <v>33786</v>
      </c>
      <c r="AA1237" s="63">
        <v>7.72</v>
      </c>
      <c r="AB1237" s="63"/>
      <c r="AC1237" s="63">
        <v>8</v>
      </c>
      <c r="AD1237" s="63">
        <v>3</v>
      </c>
      <c r="AE1237" s="63">
        <v>460</v>
      </c>
      <c r="AF1237" s="63">
        <v>80</v>
      </c>
      <c r="AG1237" s="63"/>
      <c r="AH1237" s="63">
        <v>644</v>
      </c>
      <c r="AI1237" s="63">
        <v>275</v>
      </c>
      <c r="AJ1237" s="63"/>
      <c r="AK1237" s="63"/>
      <c r="AL1237" s="63">
        <v>8</v>
      </c>
      <c r="AM1237" s="63">
        <v>1470</v>
      </c>
      <c r="AN1237" s="63"/>
      <c r="AO1237" s="63" t="s">
        <v>2683</v>
      </c>
      <c r="AP1237" s="17">
        <f t="shared" si="451"/>
        <v>0.3992</v>
      </c>
      <c r="AQ1237" s="17">
        <f t="shared" si="452"/>
        <v>0.24687000000000001</v>
      </c>
      <c r="AR1237" s="17">
        <f t="shared" si="448"/>
        <v>20.009999999999998</v>
      </c>
      <c r="AS1237" s="17">
        <f t="shared" si="445"/>
        <v>2.0463999999999998</v>
      </c>
      <c r="AT1237" s="17">
        <f t="shared" si="453"/>
        <v>22.702469999999998</v>
      </c>
      <c r="AU1237" s="5">
        <f t="shared" si="454"/>
        <v>18.16724</v>
      </c>
      <c r="AV1237" s="5">
        <f t="shared" si="455"/>
        <v>4.50725</v>
      </c>
      <c r="AW1237" s="5">
        <f t="shared" si="449"/>
        <v>0</v>
      </c>
      <c r="AX1237" s="5">
        <f t="shared" si="450"/>
        <v>0</v>
      </c>
      <c r="AY1237" s="5">
        <f t="shared" si="456"/>
        <v>0.16656000000000001</v>
      </c>
      <c r="AZ1237" s="5">
        <f t="shared" si="457"/>
        <v>22.841049999999999</v>
      </c>
      <c r="BA1237" s="7">
        <f t="shared" si="458"/>
        <v>-3.0428038939458572E-3</v>
      </c>
      <c r="BB1237" s="62">
        <f t="shared" si="459"/>
        <v>1478</v>
      </c>
      <c r="BC1237" s="28">
        <f t="shared" si="460"/>
        <v>2.7137042062415195E-3</v>
      </c>
      <c r="BD1237" s="32">
        <f t="shared" si="461"/>
        <v>1.7583989759704561E-2</v>
      </c>
      <c r="BE1237" s="32">
        <f t="shared" si="462"/>
        <v>1.0874147174294252E-2</v>
      </c>
      <c r="BF1237" s="35">
        <f t="shared" si="463"/>
        <v>0.9715418630660011</v>
      </c>
      <c r="BG1237" s="36">
        <f t="shared" si="464"/>
        <v>0.79537674493948396</v>
      </c>
      <c r="BH1237" s="33">
        <f t="shared" si="465"/>
        <v>0.19733112094233848</v>
      </c>
      <c r="BI1237" s="33">
        <f t="shared" si="466"/>
        <v>7.2921341181775802E-3</v>
      </c>
      <c r="BJ1237" s="63"/>
      <c r="BK1237" s="63">
        <v>0.36</v>
      </c>
      <c r="BL1237" s="63"/>
      <c r="BM1237" s="63"/>
      <c r="BN1237" s="63"/>
      <c r="BO1237" s="63">
        <v>35.21</v>
      </c>
      <c r="BP1237" s="63"/>
      <c r="BQ1237" s="63"/>
      <c r="BR1237" s="63"/>
      <c r="BS1237" s="63"/>
      <c r="BT1237" s="63"/>
      <c r="BU1237" s="63">
        <v>0.01</v>
      </c>
      <c r="BV1237" s="63"/>
      <c r="BW1237" s="63"/>
      <c r="BX1237" s="63"/>
      <c r="BY1237" s="63"/>
      <c r="BZ1237" s="63"/>
      <c r="CA1237" s="63"/>
      <c r="CB1237" s="63"/>
      <c r="CC1237" s="63"/>
      <c r="CD1237" s="63"/>
      <c r="CE1237" s="63"/>
      <c r="CF1237" s="63"/>
      <c r="CG1237" s="63"/>
      <c r="CH1237" s="63"/>
      <c r="CI1237" s="63"/>
      <c r="CJ1237" s="63"/>
      <c r="CK1237" s="63"/>
      <c r="CL1237" s="63"/>
      <c r="CM1237" s="63"/>
      <c r="CN1237" s="63">
        <v>19920701</v>
      </c>
      <c r="CO1237" s="63" t="s">
        <v>2684</v>
      </c>
      <c r="CP1237" s="66"/>
      <c r="CQ1237" s="64">
        <v>33793</v>
      </c>
      <c r="CR1237" s="78" t="s">
        <v>2039</v>
      </c>
      <c r="CS1237" s="78" t="s">
        <v>6954</v>
      </c>
    </row>
    <row r="1238" spans="1:97">
      <c r="A1238" s="63" t="s">
        <v>3591</v>
      </c>
      <c r="B1238" s="63" t="s">
        <v>6352</v>
      </c>
      <c r="C1238" s="63">
        <v>3394</v>
      </c>
      <c r="D1238" s="19" t="s">
        <v>3782</v>
      </c>
      <c r="E1238" s="63" t="s">
        <v>2393</v>
      </c>
      <c r="F1238" s="63" t="s">
        <v>2271</v>
      </c>
      <c r="G1238" s="65" t="s">
        <v>3597</v>
      </c>
      <c r="H1238" s="65">
        <v>21</v>
      </c>
      <c r="I1238" s="65">
        <v>17</v>
      </c>
      <c r="J1238" s="65">
        <v>93</v>
      </c>
      <c r="K1238" s="23">
        <v>41.4375</v>
      </c>
      <c r="L1238" s="23">
        <v>-107.88611</v>
      </c>
      <c r="M1238" s="61" t="s">
        <v>6353</v>
      </c>
      <c r="N1238" s="63" t="s">
        <v>6354</v>
      </c>
      <c r="O1238" s="63"/>
      <c r="P1238" s="63" t="s">
        <v>3796</v>
      </c>
      <c r="Q1238" s="63"/>
      <c r="R1238" s="63"/>
      <c r="S1238" s="55"/>
      <c r="T1238" s="63"/>
      <c r="U1238" s="66" t="s">
        <v>6355</v>
      </c>
      <c r="V1238" s="63"/>
      <c r="W1238" s="66">
        <v>9318</v>
      </c>
      <c r="X1238" s="66">
        <v>9310</v>
      </c>
      <c r="Y1238" s="63"/>
      <c r="Z1238" s="64">
        <v>37579</v>
      </c>
      <c r="AA1238" s="63">
        <v>6.89</v>
      </c>
      <c r="AB1238" s="63"/>
      <c r="AC1238" s="63">
        <v>8.6</v>
      </c>
      <c r="AD1238" s="63"/>
      <c r="AE1238" s="63">
        <v>485</v>
      </c>
      <c r="AF1238" s="63">
        <v>3.64</v>
      </c>
      <c r="AG1238" s="63"/>
      <c r="AH1238" s="63">
        <v>390</v>
      </c>
      <c r="AI1238" s="63">
        <v>539</v>
      </c>
      <c r="AJ1238" s="63"/>
      <c r="AK1238" s="63"/>
      <c r="AL1238" s="63">
        <v>21</v>
      </c>
      <c r="AM1238" s="63">
        <v>1412</v>
      </c>
      <c r="AN1238" s="63"/>
      <c r="AO1238" s="63" t="s">
        <v>3536</v>
      </c>
      <c r="AP1238" s="17">
        <f t="shared" si="451"/>
        <v>0.42913999999999997</v>
      </c>
      <c r="AQ1238" s="17">
        <f t="shared" si="452"/>
        <v>0</v>
      </c>
      <c r="AR1238" s="17">
        <f t="shared" si="448"/>
        <v>21.0975</v>
      </c>
      <c r="AS1238" s="17">
        <f t="shared" si="445"/>
        <v>9.3111199999999991E-2</v>
      </c>
      <c r="AT1238" s="17">
        <f t="shared" si="453"/>
        <v>21.6197512</v>
      </c>
      <c r="AU1238" s="5">
        <f t="shared" si="454"/>
        <v>11.001899999999999</v>
      </c>
      <c r="AV1238" s="5">
        <f t="shared" si="455"/>
        <v>8.8342099999999988</v>
      </c>
      <c r="AW1238" s="5">
        <f t="shared" si="449"/>
        <v>0</v>
      </c>
      <c r="AX1238" s="5">
        <f t="shared" si="450"/>
        <v>0</v>
      </c>
      <c r="AY1238" s="5">
        <f t="shared" si="456"/>
        <v>0.43722000000000005</v>
      </c>
      <c r="AZ1238" s="5">
        <f t="shared" si="457"/>
        <v>20.273329999999998</v>
      </c>
      <c r="BA1238" s="7">
        <f t="shared" si="458"/>
        <v>3.213946459493177E-2</v>
      </c>
      <c r="BB1238" s="62">
        <f t="shared" si="459"/>
        <v>1447.24</v>
      </c>
      <c r="BC1238" s="28">
        <f t="shared" si="460"/>
        <v>1.2324953484142644E-2</v>
      </c>
      <c r="BD1238" s="32">
        <f t="shared" si="461"/>
        <v>1.9849442115689099E-2</v>
      </c>
      <c r="BE1238" s="32">
        <f t="shared" si="462"/>
        <v>0</v>
      </c>
      <c r="BF1238" s="35">
        <f t="shared" si="463"/>
        <v>0.98015055788431094</v>
      </c>
      <c r="BG1238" s="37">
        <f t="shared" si="464"/>
        <v>0.54267848449169431</v>
      </c>
      <c r="BH1238" s="33">
        <f t="shared" si="465"/>
        <v>0.43575525086406625</v>
      </c>
      <c r="BI1238" s="33">
        <f t="shared" si="466"/>
        <v>2.1566264644239507E-2</v>
      </c>
      <c r="BJ1238" s="63"/>
      <c r="BK1238" s="63">
        <v>0.31</v>
      </c>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v>20021119</v>
      </c>
      <c r="CO1238" s="63" t="s">
        <v>3607</v>
      </c>
      <c r="CP1238" s="66"/>
      <c r="CQ1238" s="64">
        <v>37581</v>
      </c>
      <c r="CR1238" s="78" t="s">
        <v>2039</v>
      </c>
      <c r="CS1238" s="78" t="s">
        <v>6954</v>
      </c>
    </row>
    <row r="1239" spans="1:97">
      <c r="A1239" s="63" t="s">
        <v>3591</v>
      </c>
      <c r="B1239" s="63" t="s">
        <v>6329</v>
      </c>
      <c r="C1239" s="63">
        <v>3478</v>
      </c>
      <c r="D1239" s="19" t="s">
        <v>3782</v>
      </c>
      <c r="E1239" s="63" t="s">
        <v>2393</v>
      </c>
      <c r="F1239" s="63" t="s">
        <v>2271</v>
      </c>
      <c r="G1239" s="65" t="s">
        <v>3597</v>
      </c>
      <c r="H1239" s="65">
        <v>23</v>
      </c>
      <c r="I1239" s="65">
        <v>17</v>
      </c>
      <c r="J1239" s="65">
        <v>93</v>
      </c>
      <c r="K1239" s="23">
        <v>41.438029999999998</v>
      </c>
      <c r="L1239" s="23">
        <v>-107.846839</v>
      </c>
      <c r="M1239" s="61" t="s">
        <v>6330</v>
      </c>
      <c r="N1239" s="63" t="s">
        <v>6331</v>
      </c>
      <c r="O1239" s="63"/>
      <c r="P1239" s="63" t="s">
        <v>3796</v>
      </c>
      <c r="Q1239" s="63"/>
      <c r="R1239" s="63"/>
      <c r="S1239" s="55"/>
      <c r="T1239" s="63"/>
      <c r="U1239" s="66" t="s">
        <v>6332</v>
      </c>
      <c r="V1239" s="63"/>
      <c r="W1239" s="66">
        <v>9137</v>
      </c>
      <c r="X1239" s="66">
        <v>9130</v>
      </c>
      <c r="Y1239" s="63"/>
      <c r="Z1239" s="64">
        <v>36892</v>
      </c>
      <c r="AA1239" s="63">
        <v>7.14</v>
      </c>
      <c r="AB1239" s="63"/>
      <c r="AC1239" s="63">
        <v>15.7</v>
      </c>
      <c r="AD1239" s="63">
        <v>5.39</v>
      </c>
      <c r="AE1239" s="63">
        <v>2490</v>
      </c>
      <c r="AF1239" s="63">
        <v>23.5</v>
      </c>
      <c r="AG1239" s="63"/>
      <c r="AH1239" s="63">
        <v>2449</v>
      </c>
      <c r="AI1239" s="63">
        <v>2453</v>
      </c>
      <c r="AJ1239" s="63"/>
      <c r="AK1239" s="63"/>
      <c r="AL1239" s="63">
        <v>8</v>
      </c>
      <c r="AM1239" s="63">
        <v>7266</v>
      </c>
      <c r="AN1239" s="63"/>
      <c r="AO1239" s="63" t="s">
        <v>3553</v>
      </c>
      <c r="AP1239" s="17">
        <f t="shared" si="451"/>
        <v>0.78342999999999996</v>
      </c>
      <c r="AQ1239" s="17">
        <f t="shared" si="452"/>
        <v>0.44354309999999997</v>
      </c>
      <c r="AR1239" s="17">
        <f t="shared" si="448"/>
        <v>108.315</v>
      </c>
      <c r="AS1239" s="17">
        <f t="shared" si="445"/>
        <v>0.60112999999999994</v>
      </c>
      <c r="AT1239" s="17">
        <f t="shared" si="453"/>
        <v>110.14310309999999</v>
      </c>
      <c r="AU1239" s="5">
        <f t="shared" si="454"/>
        <v>69.086289999999991</v>
      </c>
      <c r="AV1239" s="5">
        <f t="shared" si="455"/>
        <v>40.204669999999993</v>
      </c>
      <c r="AW1239" s="5">
        <f t="shared" si="449"/>
        <v>0</v>
      </c>
      <c r="AX1239" s="5">
        <f t="shared" si="450"/>
        <v>0</v>
      </c>
      <c r="AY1239" s="5">
        <f t="shared" si="456"/>
        <v>0.16656000000000001</v>
      </c>
      <c r="AZ1239" s="5">
        <f t="shared" si="457"/>
        <v>109.45751999999999</v>
      </c>
      <c r="BA1239" s="7">
        <f t="shared" si="458"/>
        <v>3.1219542564221549E-3</v>
      </c>
      <c r="BB1239" s="62">
        <f t="shared" si="459"/>
        <v>7444.59</v>
      </c>
      <c r="BC1239" s="28">
        <f t="shared" si="460"/>
        <v>1.2140233668398082E-2</v>
      </c>
      <c r="BD1239" s="32">
        <f t="shared" si="461"/>
        <v>7.1128375536025738E-3</v>
      </c>
      <c r="BE1239" s="32">
        <f t="shared" si="462"/>
        <v>4.0269711631177024E-3</v>
      </c>
      <c r="BF1239" s="35">
        <f t="shared" si="463"/>
        <v>0.98886019128327973</v>
      </c>
      <c r="BG1239" s="37">
        <f t="shared" si="464"/>
        <v>0.63116988216067749</v>
      </c>
      <c r="BH1239" s="33">
        <f t="shared" si="465"/>
        <v>0.36730843161803772</v>
      </c>
      <c r="BI1239" s="33">
        <f t="shared" si="466"/>
        <v>1.5216862212847507E-3</v>
      </c>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v>20010101</v>
      </c>
      <c r="CO1239" s="63" t="s">
        <v>3607</v>
      </c>
      <c r="CP1239" s="66"/>
      <c r="CQ1239" s="64">
        <v>36894</v>
      </c>
      <c r="CR1239" s="78" t="s">
        <v>2039</v>
      </c>
      <c r="CS1239" s="78" t="s">
        <v>6954</v>
      </c>
    </row>
    <row r="1240" spans="1:97">
      <c r="A1240" s="63" t="s">
        <v>3591</v>
      </c>
      <c r="B1240" s="63" t="s">
        <v>6344</v>
      </c>
      <c r="C1240" s="63">
        <v>4237</v>
      </c>
      <c r="D1240" s="19" t="s">
        <v>3782</v>
      </c>
      <c r="E1240" s="63" t="s">
        <v>2393</v>
      </c>
      <c r="F1240" s="63" t="s">
        <v>2271</v>
      </c>
      <c r="G1240" s="65" t="s">
        <v>270</v>
      </c>
      <c r="H1240" s="65">
        <v>25</v>
      </c>
      <c r="I1240" s="65">
        <v>17</v>
      </c>
      <c r="J1240" s="65">
        <v>93</v>
      </c>
      <c r="K1240" s="23">
        <v>41.424025999999998</v>
      </c>
      <c r="L1240" s="23">
        <v>-107.819332</v>
      </c>
      <c r="M1240" s="61" t="s">
        <v>6345</v>
      </c>
      <c r="N1240" s="63" t="s">
        <v>6346</v>
      </c>
      <c r="O1240" s="63"/>
      <c r="P1240" s="63" t="s">
        <v>3796</v>
      </c>
      <c r="Q1240" s="63"/>
      <c r="R1240" s="63"/>
      <c r="S1240" s="55"/>
      <c r="T1240" s="63"/>
      <c r="U1240" s="66" t="s">
        <v>6347</v>
      </c>
      <c r="V1240" s="63"/>
      <c r="W1240" s="66">
        <v>8851</v>
      </c>
      <c r="X1240" s="66"/>
      <c r="Y1240" s="63"/>
      <c r="Z1240" s="64">
        <v>37929</v>
      </c>
      <c r="AA1240" s="63">
        <v>8.09</v>
      </c>
      <c r="AB1240" s="63"/>
      <c r="AC1240" s="63">
        <v>14</v>
      </c>
      <c r="AD1240" s="63">
        <v>3.6</v>
      </c>
      <c r="AE1240" s="63">
        <v>1831</v>
      </c>
      <c r="AF1240" s="63">
        <v>25</v>
      </c>
      <c r="AG1240" s="63"/>
      <c r="AH1240" s="63">
        <v>650</v>
      </c>
      <c r="AI1240" s="63">
        <v>3525</v>
      </c>
      <c r="AJ1240" s="63"/>
      <c r="AK1240" s="63"/>
      <c r="AL1240" s="63">
        <v>51</v>
      </c>
      <c r="AM1240" s="63">
        <v>6905</v>
      </c>
      <c r="AN1240" s="63"/>
      <c r="AO1240" s="63" t="s">
        <v>6341</v>
      </c>
      <c r="AP1240" s="17">
        <f t="shared" si="451"/>
        <v>0.6986</v>
      </c>
      <c r="AQ1240" s="17">
        <f t="shared" si="452"/>
        <v>0.29624400000000001</v>
      </c>
      <c r="AR1240" s="17">
        <f t="shared" si="448"/>
        <v>79.648499999999999</v>
      </c>
      <c r="AS1240" s="17">
        <f t="shared" si="445"/>
        <v>0.63949999999999996</v>
      </c>
      <c r="AT1240" s="17">
        <f t="shared" si="453"/>
        <v>81.282843999999997</v>
      </c>
      <c r="AU1240" s="5">
        <f t="shared" si="454"/>
        <v>18.336500000000001</v>
      </c>
      <c r="AV1240" s="5">
        <f t="shared" si="455"/>
        <v>57.774749999999997</v>
      </c>
      <c r="AW1240" s="5">
        <f t="shared" si="449"/>
        <v>0</v>
      </c>
      <c r="AX1240" s="5">
        <f t="shared" si="450"/>
        <v>0</v>
      </c>
      <c r="AY1240" s="5">
        <f t="shared" si="456"/>
        <v>1.06182</v>
      </c>
      <c r="AZ1240" s="5">
        <f t="shared" si="457"/>
        <v>77.173069999999996</v>
      </c>
      <c r="BA1240" s="7">
        <f t="shared" si="458"/>
        <v>2.5936387580964643E-2</v>
      </c>
      <c r="BB1240" s="62">
        <f t="shared" si="459"/>
        <v>6099.6</v>
      </c>
      <c r="BC1240" s="28">
        <f t="shared" si="460"/>
        <v>-6.193193177798622E-2</v>
      </c>
      <c r="BD1240" s="32">
        <f t="shared" si="461"/>
        <v>8.5946795857684312E-3</v>
      </c>
      <c r="BE1240" s="32">
        <f t="shared" si="462"/>
        <v>3.6446067266051865E-3</v>
      </c>
      <c r="BF1240" s="35">
        <f t="shared" si="463"/>
        <v>0.98776071368762641</v>
      </c>
      <c r="BG1240" s="33">
        <f t="shared" si="464"/>
        <v>0.23760231386414979</v>
      </c>
      <c r="BH1240" s="36">
        <f t="shared" si="465"/>
        <v>0.7486387414677167</v>
      </c>
      <c r="BI1240" s="33">
        <f t="shared" si="466"/>
        <v>1.3758944668133587E-2</v>
      </c>
      <c r="BJ1240" s="63"/>
      <c r="BK1240" s="63">
        <v>3.6</v>
      </c>
      <c r="BL1240" s="63"/>
      <c r="BM1240" s="63"/>
      <c r="BN1240" s="63"/>
      <c r="BO1240" s="63"/>
      <c r="BP1240" s="63"/>
      <c r="BQ1240" s="63"/>
      <c r="BR1240" s="63"/>
      <c r="BS1240" s="63">
        <v>0.9</v>
      </c>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v>2003114</v>
      </c>
      <c r="CO1240" s="63" t="s">
        <v>3607</v>
      </c>
      <c r="CP1240" s="66"/>
      <c r="CQ1240" s="64">
        <v>37930</v>
      </c>
      <c r="CR1240" s="78" t="s">
        <v>2039</v>
      </c>
      <c r="CS1240" s="78" t="s">
        <v>6954</v>
      </c>
    </row>
    <row r="1241" spans="1:97">
      <c r="A1241" s="63" t="s">
        <v>3591</v>
      </c>
      <c r="B1241" s="63" t="s">
        <v>6344</v>
      </c>
      <c r="C1241" s="63">
        <v>3479</v>
      </c>
      <c r="D1241" s="19" t="s">
        <v>3782</v>
      </c>
      <c r="E1241" s="63" t="s">
        <v>2393</v>
      </c>
      <c r="F1241" s="63" t="s">
        <v>2271</v>
      </c>
      <c r="G1241" s="65" t="s">
        <v>3597</v>
      </c>
      <c r="H1241" s="65">
        <v>25</v>
      </c>
      <c r="I1241" s="65">
        <v>17</v>
      </c>
      <c r="J1241" s="65">
        <v>93</v>
      </c>
      <c r="K1241" s="23">
        <v>41.422789999999999</v>
      </c>
      <c r="L1241" s="23">
        <v>-107.82605</v>
      </c>
      <c r="M1241" s="61" t="s">
        <v>6365</v>
      </c>
      <c r="N1241" s="63" t="s">
        <v>6366</v>
      </c>
      <c r="O1241" s="63"/>
      <c r="P1241" s="63" t="s">
        <v>3796</v>
      </c>
      <c r="Q1241" s="63"/>
      <c r="R1241" s="63"/>
      <c r="S1241" s="55"/>
      <c r="T1241" s="63"/>
      <c r="U1241" s="66" t="s">
        <v>6367</v>
      </c>
      <c r="V1241" s="63"/>
      <c r="W1241" s="66">
        <v>8902</v>
      </c>
      <c r="X1241" s="66">
        <v>8804</v>
      </c>
      <c r="Y1241" s="63"/>
      <c r="Z1241" s="64">
        <v>36892</v>
      </c>
      <c r="AA1241" s="63">
        <v>7.48</v>
      </c>
      <c r="AB1241" s="63"/>
      <c r="AC1241" s="63">
        <v>17.3</v>
      </c>
      <c r="AD1241" s="63">
        <v>2.36</v>
      </c>
      <c r="AE1241" s="63">
        <v>2340</v>
      </c>
      <c r="AF1241" s="63">
        <v>31.5</v>
      </c>
      <c r="AG1241" s="63"/>
      <c r="AH1241" s="63">
        <v>1649</v>
      </c>
      <c r="AI1241" s="63">
        <v>2776</v>
      </c>
      <c r="AJ1241" s="63"/>
      <c r="AK1241" s="63"/>
      <c r="AL1241" s="63">
        <v>30</v>
      </c>
      <c r="AM1241" s="63">
        <v>7034</v>
      </c>
      <c r="AN1241" s="63"/>
      <c r="AO1241" s="63" t="s">
        <v>3553</v>
      </c>
      <c r="AP1241" s="17">
        <f t="shared" si="451"/>
        <v>0.86326999999999998</v>
      </c>
      <c r="AQ1241" s="17">
        <f t="shared" si="452"/>
        <v>0.1942044</v>
      </c>
      <c r="AR1241" s="17">
        <f t="shared" si="448"/>
        <v>101.78999999999999</v>
      </c>
      <c r="AS1241" s="17">
        <f t="shared" si="445"/>
        <v>0.80576999999999999</v>
      </c>
      <c r="AT1241" s="17">
        <f t="shared" si="453"/>
        <v>103.65324439999999</v>
      </c>
      <c r="AU1241" s="5">
        <f t="shared" si="454"/>
        <v>46.51829</v>
      </c>
      <c r="AV1241" s="5">
        <f t="shared" si="455"/>
        <v>45.498639999999995</v>
      </c>
      <c r="AW1241" s="5">
        <f t="shared" si="449"/>
        <v>0</v>
      </c>
      <c r="AX1241" s="5">
        <f t="shared" si="450"/>
        <v>0</v>
      </c>
      <c r="AY1241" s="5">
        <f t="shared" si="456"/>
        <v>0.62460000000000004</v>
      </c>
      <c r="AZ1241" s="5">
        <f t="shared" si="457"/>
        <v>92.641530000000003</v>
      </c>
      <c r="BA1241" s="7">
        <f t="shared" si="458"/>
        <v>5.6097847910922219E-2</v>
      </c>
      <c r="BB1241" s="62">
        <f t="shared" si="459"/>
        <v>6846.16</v>
      </c>
      <c r="BC1241" s="28">
        <f t="shared" si="460"/>
        <v>-1.3532985210545134E-2</v>
      </c>
      <c r="BD1241" s="32">
        <f t="shared" si="461"/>
        <v>8.3284416710452721E-3</v>
      </c>
      <c r="BE1241" s="32">
        <f t="shared" si="462"/>
        <v>1.8735969252497418E-3</v>
      </c>
      <c r="BF1241" s="35">
        <f t="shared" si="463"/>
        <v>0.98979796140370491</v>
      </c>
      <c r="BG1241" s="37">
        <f t="shared" si="464"/>
        <v>0.50213214311119425</v>
      </c>
      <c r="BH1241" s="33">
        <f t="shared" si="465"/>
        <v>0.49112574025925515</v>
      </c>
      <c r="BI1241" s="33">
        <f t="shared" si="466"/>
        <v>6.742116629550484E-3</v>
      </c>
      <c r="BJ1241" s="63"/>
      <c r="BK1241" s="63">
        <v>0.76</v>
      </c>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v>20010101</v>
      </c>
      <c r="CO1241" s="63" t="s">
        <v>3607</v>
      </c>
      <c r="CP1241" s="66"/>
      <c r="CQ1241" s="64">
        <v>36894</v>
      </c>
      <c r="CR1241" s="78" t="s">
        <v>2039</v>
      </c>
      <c r="CS1241" s="78" t="s">
        <v>6954</v>
      </c>
    </row>
    <row r="1242" spans="1:97">
      <c r="A1242" s="63" t="s">
        <v>3591</v>
      </c>
      <c r="B1242" s="63" t="s">
        <v>6361</v>
      </c>
      <c r="C1242" s="63">
        <v>3401</v>
      </c>
      <c r="D1242" s="19" t="s">
        <v>3782</v>
      </c>
      <c r="E1242" s="63" t="s">
        <v>2393</v>
      </c>
      <c r="F1242" s="63" t="s">
        <v>2271</v>
      </c>
      <c r="G1242" s="65" t="s">
        <v>3612</v>
      </c>
      <c r="H1242" s="65">
        <v>27</v>
      </c>
      <c r="I1242" s="65">
        <v>17</v>
      </c>
      <c r="J1242" s="65">
        <v>93</v>
      </c>
      <c r="K1242" s="23">
        <v>41.416229999999999</v>
      </c>
      <c r="L1242" s="23">
        <v>-107.86637</v>
      </c>
      <c r="M1242" s="61" t="s">
        <v>6362</v>
      </c>
      <c r="N1242" s="63" t="s">
        <v>6363</v>
      </c>
      <c r="O1242" s="63"/>
      <c r="P1242" s="63" t="s">
        <v>3796</v>
      </c>
      <c r="Q1242" s="63"/>
      <c r="R1242" s="63"/>
      <c r="S1242" s="55"/>
      <c r="T1242" s="63"/>
      <c r="U1242" s="66" t="s">
        <v>6364</v>
      </c>
      <c r="V1242" s="63"/>
      <c r="W1242" s="66">
        <v>9440</v>
      </c>
      <c r="X1242" s="66">
        <v>9185</v>
      </c>
      <c r="Y1242" s="63"/>
      <c r="Z1242" s="64">
        <v>37579</v>
      </c>
      <c r="AA1242" s="63">
        <v>7.13</v>
      </c>
      <c r="AB1242" s="63"/>
      <c r="AC1242" s="63">
        <v>8.91</v>
      </c>
      <c r="AD1242" s="63"/>
      <c r="AE1242" s="63">
        <v>565</v>
      </c>
      <c r="AF1242" s="63">
        <v>8.49</v>
      </c>
      <c r="AG1242" s="63"/>
      <c r="AH1242" s="63">
        <v>480</v>
      </c>
      <c r="AI1242" s="63">
        <v>539</v>
      </c>
      <c r="AJ1242" s="63"/>
      <c r="AK1242" s="63"/>
      <c r="AL1242" s="63">
        <v>14</v>
      </c>
      <c r="AM1242" s="63">
        <v>7124</v>
      </c>
      <c r="AN1242" s="63"/>
      <c r="AO1242" s="63" t="s">
        <v>3536</v>
      </c>
      <c r="AP1242" s="17">
        <f t="shared" si="451"/>
        <v>0.44460900000000003</v>
      </c>
      <c r="AQ1242" s="17">
        <f t="shared" si="452"/>
        <v>0</v>
      </c>
      <c r="AR1242" s="17">
        <f t="shared" si="448"/>
        <v>24.577499999999997</v>
      </c>
      <c r="AS1242" s="17">
        <f t="shared" si="445"/>
        <v>0.21717419999999998</v>
      </c>
      <c r="AT1242" s="17">
        <f t="shared" si="453"/>
        <v>25.239283199999996</v>
      </c>
      <c r="AU1242" s="5">
        <f t="shared" si="454"/>
        <v>13.540799999999999</v>
      </c>
      <c r="AV1242" s="5">
        <f t="shared" si="455"/>
        <v>8.8342099999999988</v>
      </c>
      <c r="AW1242" s="5">
        <f t="shared" si="449"/>
        <v>0</v>
      </c>
      <c r="AX1242" s="5">
        <f t="shared" si="450"/>
        <v>0</v>
      </c>
      <c r="AY1242" s="5">
        <f t="shared" si="456"/>
        <v>0.29148000000000002</v>
      </c>
      <c r="AZ1242" s="5">
        <f t="shared" si="457"/>
        <v>22.666489999999996</v>
      </c>
      <c r="BA1242" s="7">
        <f t="shared" si="458"/>
        <v>5.3705284940479783E-2</v>
      </c>
      <c r="BB1242" s="62">
        <f t="shared" si="459"/>
        <v>1615.4</v>
      </c>
      <c r="BC1242" s="28">
        <f t="shared" si="460"/>
        <v>-0.63031787079204527</v>
      </c>
      <c r="BD1242" s="32">
        <f t="shared" si="461"/>
        <v>1.7615753842010858E-2</v>
      </c>
      <c r="BE1242" s="32">
        <f t="shared" si="462"/>
        <v>0</v>
      </c>
      <c r="BF1242" s="35">
        <f t="shared" si="463"/>
        <v>0.98238424615798914</v>
      </c>
      <c r="BG1242" s="37">
        <f t="shared" si="464"/>
        <v>0.59739289144459518</v>
      </c>
      <c r="BH1242" s="33">
        <f t="shared" si="465"/>
        <v>0.38974759656214969</v>
      </c>
      <c r="BI1242" s="33">
        <f t="shared" si="466"/>
        <v>1.2859511993255244E-2</v>
      </c>
      <c r="BJ1242" s="63"/>
      <c r="BK1242" s="63">
        <v>8.98</v>
      </c>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v>20021119</v>
      </c>
      <c r="CO1242" s="63" t="s">
        <v>3607</v>
      </c>
      <c r="CP1242" s="66"/>
      <c r="CQ1242" s="64">
        <v>37581</v>
      </c>
      <c r="CR1242" s="78" t="s">
        <v>2039</v>
      </c>
      <c r="CS1242" s="78" t="s">
        <v>6954</v>
      </c>
    </row>
    <row r="1243" spans="1:97">
      <c r="A1243" s="20" t="s">
        <v>3591</v>
      </c>
      <c r="B1243" s="16" t="s">
        <v>6627</v>
      </c>
      <c r="D1243" s="21" t="s">
        <v>3782</v>
      </c>
      <c r="E1243" s="21" t="s">
        <v>2393</v>
      </c>
      <c r="F1243" s="4" t="s">
        <v>2271</v>
      </c>
      <c r="G1243" s="47" t="s">
        <v>3593</v>
      </c>
      <c r="H1243" s="47">
        <v>29</v>
      </c>
      <c r="I1243" s="47">
        <v>17</v>
      </c>
      <c r="J1243" s="47">
        <v>93</v>
      </c>
      <c r="K1243" s="23">
        <v>41.416379999999997</v>
      </c>
      <c r="L1243" s="23">
        <v>-107.904954</v>
      </c>
      <c r="M1243" s="61" t="s">
        <v>2783</v>
      </c>
      <c r="N1243" s="19" t="s">
        <v>5102</v>
      </c>
      <c r="P1243" s="19" t="s">
        <v>3796</v>
      </c>
      <c r="W1243" s="46">
        <v>9969</v>
      </c>
      <c r="X1243" s="46">
        <v>9548</v>
      </c>
      <c r="Z1243" s="48">
        <v>35109</v>
      </c>
      <c r="AA1243" s="19">
        <v>6.27</v>
      </c>
      <c r="AB1243" s="19" t="s">
        <v>3789</v>
      </c>
      <c r="AC1243" s="19">
        <v>1.1599999999999999</v>
      </c>
      <c r="AD1243" s="19">
        <v>0.39</v>
      </c>
      <c r="AE1243" s="19">
        <v>258</v>
      </c>
      <c r="AF1243" s="19">
        <v>4.38</v>
      </c>
      <c r="AH1243" s="19">
        <v>250</v>
      </c>
      <c r="AI1243" s="19">
        <v>290</v>
      </c>
      <c r="AJ1243" s="19">
        <v>0</v>
      </c>
      <c r="AK1243" s="19">
        <v>0</v>
      </c>
      <c r="AL1243" s="19">
        <v>6.86</v>
      </c>
      <c r="AM1243" s="19">
        <v>960</v>
      </c>
      <c r="AN1243" s="49"/>
      <c r="AO1243" s="63" t="s">
        <v>3433</v>
      </c>
      <c r="AP1243" s="17">
        <f t="shared" si="451"/>
        <v>5.7883999999999998E-2</v>
      </c>
      <c r="AQ1243" s="17">
        <f t="shared" si="452"/>
        <v>3.2093099999999999E-2</v>
      </c>
      <c r="AR1243" s="17">
        <f t="shared" si="448"/>
        <v>11.222999999999999</v>
      </c>
      <c r="AS1243" s="17">
        <f t="shared" si="445"/>
        <v>0.11204039999999998</v>
      </c>
      <c r="AT1243" s="17">
        <f t="shared" si="453"/>
        <v>11.425017499999999</v>
      </c>
      <c r="AU1243" s="5">
        <f t="shared" si="454"/>
        <v>7.0524999999999993</v>
      </c>
      <c r="AV1243" s="5">
        <f t="shared" si="455"/>
        <v>4.7530999999999999</v>
      </c>
      <c r="AW1243" s="5">
        <f t="shared" si="449"/>
        <v>0</v>
      </c>
      <c r="AX1243" s="5">
        <f t="shared" si="450"/>
        <v>0</v>
      </c>
      <c r="AY1243" s="5">
        <f t="shared" si="456"/>
        <v>0.14282520000000001</v>
      </c>
      <c r="AZ1243" s="5">
        <f t="shared" si="457"/>
        <v>11.948425199999999</v>
      </c>
      <c r="BA1243" s="7">
        <f t="shared" si="458"/>
        <v>-2.2393265156441845E-2</v>
      </c>
      <c r="BB1243" s="62">
        <f t="shared" si="459"/>
        <v>810.79000000000008</v>
      </c>
      <c r="BC1243" s="6">
        <f t="shared" si="460"/>
        <v>-8.4261826642346035E-2</v>
      </c>
      <c r="BD1243" s="32">
        <f t="shared" si="461"/>
        <v>5.0664255000047046E-3</v>
      </c>
      <c r="BE1243" s="32">
        <f t="shared" si="462"/>
        <v>2.8090197673657832E-3</v>
      </c>
      <c r="BF1243" s="35">
        <f t="shared" si="463"/>
        <v>0.9921245547326295</v>
      </c>
      <c r="BG1243" s="37">
        <f t="shared" si="464"/>
        <v>0.59024514795472793</v>
      </c>
      <c r="BH1243" s="33">
        <f t="shared" si="465"/>
        <v>0.39780137720575931</v>
      </c>
      <c r="BI1243" s="33">
        <f t="shared" si="466"/>
        <v>1.1953474839512744E-2</v>
      </c>
      <c r="BJ1243" s="19">
        <v>0.15</v>
      </c>
      <c r="BK1243" s="19">
        <v>47.4</v>
      </c>
      <c r="BL1243" s="19">
        <v>0</v>
      </c>
      <c r="BM1243" s="19">
        <v>0</v>
      </c>
      <c r="BN1243" s="19">
        <v>0</v>
      </c>
      <c r="BO1243" s="31"/>
      <c r="BP1243" s="19">
        <v>0</v>
      </c>
      <c r="BQ1243" s="19">
        <v>0</v>
      </c>
      <c r="BR1243" s="19">
        <v>0</v>
      </c>
      <c r="BS1243" s="19">
        <v>0</v>
      </c>
      <c r="BT1243" s="19">
        <v>0</v>
      </c>
      <c r="BU1243" s="19">
        <v>0</v>
      </c>
      <c r="BV1243" s="19">
        <v>0</v>
      </c>
      <c r="BW1243" s="19">
        <v>0</v>
      </c>
      <c r="BX1243" s="19"/>
      <c r="BY1243" s="19"/>
      <c r="BZ1243" s="19"/>
      <c r="CA1243" s="19"/>
      <c r="CB1243" s="19"/>
      <c r="CC1243" s="19"/>
      <c r="CD1243" s="19"/>
      <c r="CE1243" s="19"/>
      <c r="CF1243" s="19"/>
      <c r="CG1243" s="19"/>
      <c r="CH1243" s="19"/>
      <c r="CI1243" s="19"/>
      <c r="CJ1243" s="19"/>
      <c r="CK1243" s="19"/>
      <c r="CL1243" s="19"/>
      <c r="CN1243" s="63">
        <v>19960214</v>
      </c>
      <c r="CO1243" s="63" t="s">
        <v>7259</v>
      </c>
      <c r="CP1243" s="66"/>
      <c r="CQ1243" s="64">
        <v>35123</v>
      </c>
      <c r="CR1243" s="78" t="s">
        <v>2039</v>
      </c>
      <c r="CS1243" s="78" t="s">
        <v>6954</v>
      </c>
    </row>
    <row r="1244" spans="1:97">
      <c r="A1244" s="20" t="s">
        <v>3591</v>
      </c>
      <c r="B1244" s="16" t="s">
        <v>6628</v>
      </c>
      <c r="D1244" s="21" t="s">
        <v>3782</v>
      </c>
      <c r="E1244" s="21" t="s">
        <v>2393</v>
      </c>
      <c r="F1244" s="19" t="s">
        <v>2271</v>
      </c>
      <c r="G1244" s="47" t="s">
        <v>272</v>
      </c>
      <c r="H1244" s="47">
        <v>31</v>
      </c>
      <c r="I1244" s="47">
        <v>17</v>
      </c>
      <c r="J1244" s="47">
        <v>93</v>
      </c>
      <c r="K1244" s="23">
        <v>41.401670000000003</v>
      </c>
      <c r="L1244" s="23">
        <v>-107.91528</v>
      </c>
      <c r="M1244" s="61" t="s">
        <v>2825</v>
      </c>
      <c r="N1244" s="19" t="s">
        <v>5128</v>
      </c>
      <c r="P1244" s="19" t="s">
        <v>3796</v>
      </c>
      <c r="U1244" s="46">
        <v>9372</v>
      </c>
      <c r="V1244" s="4"/>
      <c r="W1244" s="46">
        <v>9734</v>
      </c>
      <c r="X1244" s="46">
        <v>9702</v>
      </c>
      <c r="Z1244" s="48">
        <v>37587</v>
      </c>
      <c r="AA1244" s="19">
        <v>6.07</v>
      </c>
      <c r="AB1244" s="19" t="s">
        <v>3789</v>
      </c>
      <c r="AC1244" s="19">
        <v>80.900000000000006</v>
      </c>
      <c r="AD1244" s="19">
        <v>9.42</v>
      </c>
      <c r="AE1244" s="19">
        <v>3090</v>
      </c>
      <c r="AF1244" s="19">
        <v>10.6</v>
      </c>
      <c r="AH1244" s="19">
        <v>5748</v>
      </c>
      <c r="AI1244" s="19">
        <v>377</v>
      </c>
      <c r="AK1244" s="6"/>
      <c r="AL1244" s="19">
        <v>2</v>
      </c>
      <c r="AM1244" s="19">
        <v>10478</v>
      </c>
      <c r="AN1244" s="31"/>
      <c r="AO1244" s="63" t="s">
        <v>3536</v>
      </c>
      <c r="AP1244" s="17">
        <f t="shared" si="451"/>
        <v>4.0369100000000007</v>
      </c>
      <c r="AQ1244" s="17">
        <f t="shared" si="452"/>
        <v>0.77517179999999997</v>
      </c>
      <c r="AR1244" s="17">
        <f t="shared" si="448"/>
        <v>134.41499999999999</v>
      </c>
      <c r="AS1244" s="17">
        <f t="shared" si="445"/>
        <v>0.271148</v>
      </c>
      <c r="AT1244" s="17">
        <f t="shared" si="453"/>
        <v>139.49822979999999</v>
      </c>
      <c r="AU1244" s="5">
        <f t="shared" si="454"/>
        <v>162.15108000000001</v>
      </c>
      <c r="AV1244" s="5">
        <f t="shared" si="455"/>
        <v>6.1790299999999991</v>
      </c>
      <c r="AW1244" s="5">
        <f t="shared" si="449"/>
        <v>0</v>
      </c>
      <c r="AX1244" s="5">
        <f t="shared" si="450"/>
        <v>0</v>
      </c>
      <c r="AY1244" s="5">
        <f t="shared" si="456"/>
        <v>4.1640000000000003E-2</v>
      </c>
      <c r="AZ1244" s="5">
        <f t="shared" si="457"/>
        <v>168.37175000000002</v>
      </c>
      <c r="BA1244" s="7">
        <f t="shared" si="458"/>
        <v>-9.3784786093002587E-2</v>
      </c>
      <c r="BB1244" s="62">
        <f t="shared" si="459"/>
        <v>9317.92</v>
      </c>
      <c r="BC1244" s="6">
        <f t="shared" si="460"/>
        <v>-5.8601974548290761E-2</v>
      </c>
      <c r="BD1244" s="32">
        <f t="shared" si="461"/>
        <v>2.8938790160905691E-2</v>
      </c>
      <c r="BE1244" s="32">
        <f t="shared" si="462"/>
        <v>5.5568576111064026E-3</v>
      </c>
      <c r="BF1244" s="35">
        <f t="shared" si="463"/>
        <v>0.96550435222798803</v>
      </c>
      <c r="BG1244" s="36">
        <f t="shared" si="464"/>
        <v>0.9630539564980467</v>
      </c>
      <c r="BH1244" s="33">
        <f t="shared" si="465"/>
        <v>3.6698733605845392E-2</v>
      </c>
      <c r="BI1244" s="33">
        <f t="shared" si="466"/>
        <v>2.4730989610786844E-4</v>
      </c>
      <c r="BJ1244" s="6"/>
      <c r="BK1244" s="19">
        <v>47.3</v>
      </c>
      <c r="BL1244" s="19"/>
      <c r="BO1244" s="31"/>
      <c r="BP1244" s="31"/>
      <c r="BQ1244" s="31"/>
      <c r="BR1244" s="31"/>
      <c r="BS1244" s="31"/>
      <c r="BT1244" s="31"/>
      <c r="BU1244" s="31"/>
      <c r="BV1244" s="31"/>
      <c r="BW1244" s="31"/>
      <c r="BX1244" s="31"/>
      <c r="BY1244" s="31"/>
      <c r="BZ1244" s="31"/>
      <c r="CA1244" s="31"/>
      <c r="CB1244" s="31"/>
      <c r="CC1244" s="31"/>
      <c r="CD1244" s="31"/>
      <c r="CE1244" s="31"/>
      <c r="CF1244" s="31"/>
      <c r="CG1244" s="31"/>
      <c r="CH1244" s="31"/>
      <c r="CI1244" s="31"/>
      <c r="CJ1244" s="31"/>
      <c r="CK1244" s="31"/>
      <c r="CL1244" s="31"/>
      <c r="CN1244" s="63">
        <v>20021127</v>
      </c>
      <c r="CO1244" s="63" t="s">
        <v>3607</v>
      </c>
      <c r="CP1244" s="66"/>
      <c r="CQ1244" s="64">
        <v>37589</v>
      </c>
      <c r="CR1244" s="78" t="s">
        <v>2039</v>
      </c>
      <c r="CS1244" s="78" t="s">
        <v>6954</v>
      </c>
    </row>
    <row r="1245" spans="1:97">
      <c r="A1245" s="20" t="s">
        <v>3591</v>
      </c>
      <c r="B1245" s="16" t="s">
        <v>6628</v>
      </c>
      <c r="D1245" s="21" t="s">
        <v>3782</v>
      </c>
      <c r="E1245" s="21" t="s">
        <v>2393</v>
      </c>
      <c r="F1245" s="19" t="s">
        <v>2271</v>
      </c>
      <c r="G1245" s="47" t="s">
        <v>3612</v>
      </c>
      <c r="H1245" s="47">
        <v>31</v>
      </c>
      <c r="I1245" s="47">
        <v>17</v>
      </c>
      <c r="J1245" s="47">
        <v>93</v>
      </c>
      <c r="K1245" s="23">
        <v>41.402394000000001</v>
      </c>
      <c r="L1245" s="23">
        <v>-107.924257</v>
      </c>
      <c r="M1245" s="61" t="s">
        <v>2788</v>
      </c>
      <c r="N1245" s="19" t="s">
        <v>276</v>
      </c>
      <c r="P1245" s="19" t="s">
        <v>3796</v>
      </c>
      <c r="U1245" s="46">
        <v>9468</v>
      </c>
      <c r="W1245" s="46">
        <v>10056</v>
      </c>
      <c r="X1245" s="46">
        <v>9896</v>
      </c>
      <c r="Z1245" s="48">
        <v>37587</v>
      </c>
      <c r="AA1245" s="19">
        <v>4.62</v>
      </c>
      <c r="AB1245" s="19" t="s">
        <v>3789</v>
      </c>
      <c r="AC1245" s="19">
        <v>48.4</v>
      </c>
      <c r="AD1245" s="19">
        <v>0.46</v>
      </c>
      <c r="AE1245" s="19">
        <v>1940</v>
      </c>
      <c r="AF1245" s="19">
        <v>3.19</v>
      </c>
      <c r="AH1245" s="19">
        <v>2999</v>
      </c>
      <c r="AI1245" s="19">
        <v>54</v>
      </c>
      <c r="AK1245" s="4"/>
      <c r="AL1245" s="19">
        <v>7</v>
      </c>
      <c r="AM1245" s="19">
        <v>5360</v>
      </c>
      <c r="AN1245" s="50"/>
      <c r="AO1245" s="63" t="s">
        <v>3536</v>
      </c>
      <c r="AP1245" s="17">
        <f t="shared" si="451"/>
        <v>2.4151599999999998</v>
      </c>
      <c r="AQ1245" s="17">
        <f t="shared" si="452"/>
        <v>3.7853400000000002E-2</v>
      </c>
      <c r="AR1245" s="17">
        <f t="shared" si="448"/>
        <v>84.39</v>
      </c>
      <c r="AS1245" s="17">
        <f t="shared" si="445"/>
        <v>8.1600199999999998E-2</v>
      </c>
      <c r="AT1245" s="17">
        <f t="shared" si="453"/>
        <v>86.924613600000001</v>
      </c>
      <c r="AU1245" s="5">
        <f t="shared" si="454"/>
        <v>84.601789999999994</v>
      </c>
      <c r="AV1245" s="5">
        <f t="shared" si="455"/>
        <v>0.88505999999999996</v>
      </c>
      <c r="AW1245" s="5">
        <f t="shared" ref="AW1245:AW1268" si="467">IF(AJ1245&gt;0,AJ1245*0.03333,0)</f>
        <v>0</v>
      </c>
      <c r="AX1245" s="5">
        <f t="shared" ref="AX1245:AX1268" si="468">IF(AK1245&gt;0,AK1245*0.0588,0)</f>
        <v>0</v>
      </c>
      <c r="AY1245" s="5">
        <f t="shared" si="456"/>
        <v>0.14574000000000001</v>
      </c>
      <c r="AZ1245" s="5">
        <f t="shared" si="457"/>
        <v>85.632589999999993</v>
      </c>
      <c r="BA1245" s="7">
        <f t="shared" si="458"/>
        <v>7.4875089132471753E-3</v>
      </c>
      <c r="BB1245" s="62">
        <f t="shared" si="459"/>
        <v>5052.05</v>
      </c>
      <c r="BC1245" s="6">
        <f t="shared" si="460"/>
        <v>-2.9576308219803001E-2</v>
      </c>
      <c r="BD1245" s="32">
        <f t="shared" si="461"/>
        <v>2.7784535357428378E-2</v>
      </c>
      <c r="BE1245" s="32">
        <f t="shared" si="462"/>
        <v>4.3547389435850194E-4</v>
      </c>
      <c r="BF1245" s="35">
        <f t="shared" si="463"/>
        <v>0.97177999074821309</v>
      </c>
      <c r="BG1245" s="36">
        <f t="shared" si="464"/>
        <v>0.9879625268837483</v>
      </c>
      <c r="BH1245" s="33">
        <f t="shared" si="465"/>
        <v>1.0335550985903849E-2</v>
      </c>
      <c r="BI1245" s="33">
        <f t="shared" si="466"/>
        <v>1.7019221303478035E-3</v>
      </c>
      <c r="BK1245" s="19">
        <v>192</v>
      </c>
      <c r="BO1245" s="31"/>
      <c r="BP1245" s="31"/>
      <c r="BQ1245" s="31"/>
      <c r="BR1245" s="31"/>
      <c r="BS1245" s="31"/>
      <c r="BT1245" s="31"/>
      <c r="BU1245" s="31"/>
      <c r="BV1245" s="31"/>
      <c r="BW1245" s="31"/>
      <c r="BX1245" s="31"/>
      <c r="BY1245" s="31"/>
      <c r="BZ1245" s="31"/>
      <c r="CA1245" s="31"/>
      <c r="CB1245" s="31"/>
      <c r="CC1245" s="31"/>
      <c r="CD1245" s="31"/>
      <c r="CE1245" s="31"/>
      <c r="CF1245" s="31"/>
      <c r="CG1245" s="31"/>
      <c r="CH1245" s="31"/>
      <c r="CI1245" s="31"/>
      <c r="CJ1245" s="31"/>
      <c r="CK1245" s="31"/>
      <c r="CL1245" s="31"/>
      <c r="CN1245" s="63">
        <v>20021127</v>
      </c>
      <c r="CO1245" s="63" t="s">
        <v>3607</v>
      </c>
      <c r="CP1245" s="66"/>
      <c r="CQ1245" s="64">
        <v>37589</v>
      </c>
      <c r="CR1245" s="78" t="s">
        <v>2039</v>
      </c>
      <c r="CS1245" s="78" t="s">
        <v>6954</v>
      </c>
    </row>
    <row r="1246" spans="1:97">
      <c r="A1246" s="63" t="s">
        <v>3591</v>
      </c>
      <c r="B1246" s="63" t="s">
        <v>6382</v>
      </c>
      <c r="C1246" s="63">
        <v>5031</v>
      </c>
      <c r="D1246" s="19" t="s">
        <v>3782</v>
      </c>
      <c r="E1246" s="63" t="s">
        <v>1707</v>
      </c>
      <c r="F1246" s="63" t="s">
        <v>2271</v>
      </c>
      <c r="G1246" s="65" t="s">
        <v>264</v>
      </c>
      <c r="H1246" s="65">
        <v>1</v>
      </c>
      <c r="I1246" s="65">
        <v>17</v>
      </c>
      <c r="J1246" s="65">
        <v>94</v>
      </c>
      <c r="K1246" s="23">
        <v>41.474387</v>
      </c>
      <c r="L1246" s="23">
        <v>-107.93317</v>
      </c>
      <c r="M1246" s="61" t="s">
        <v>6383</v>
      </c>
      <c r="N1246" s="63" t="s">
        <v>6384</v>
      </c>
      <c r="O1246" s="63"/>
      <c r="P1246" s="63" t="s">
        <v>3796</v>
      </c>
      <c r="Q1246" s="63"/>
      <c r="R1246" s="63"/>
      <c r="S1246" s="55">
        <f>IF(U1246&gt;0,V1246-U1246,"")</f>
        <v>251</v>
      </c>
      <c r="T1246" s="63"/>
      <c r="U1246" s="66">
        <v>9493</v>
      </c>
      <c r="V1246" s="63">
        <v>9744</v>
      </c>
      <c r="W1246" s="66">
        <v>9820</v>
      </c>
      <c r="X1246" s="66"/>
      <c r="Y1246" s="63"/>
      <c r="Z1246" s="64">
        <v>38426</v>
      </c>
      <c r="AA1246" s="63">
        <v>7.65</v>
      </c>
      <c r="AB1246" s="63"/>
      <c r="AC1246" s="63">
        <v>11.2</v>
      </c>
      <c r="AD1246" s="63">
        <v>0</v>
      </c>
      <c r="AE1246" s="63">
        <v>1380</v>
      </c>
      <c r="AF1246" s="63">
        <v>30</v>
      </c>
      <c r="AG1246" s="63"/>
      <c r="AH1246" s="63">
        <v>1150</v>
      </c>
      <c r="AI1246" s="63">
        <v>2320</v>
      </c>
      <c r="AJ1246" s="63">
        <v>0</v>
      </c>
      <c r="AK1246" s="63">
        <v>0</v>
      </c>
      <c r="AL1246" s="63">
        <v>63</v>
      </c>
      <c r="AM1246" s="63">
        <v>4560</v>
      </c>
      <c r="AN1246" s="63"/>
      <c r="AO1246" s="63" t="s">
        <v>3536</v>
      </c>
      <c r="AP1246" s="17">
        <f t="shared" si="451"/>
        <v>0.55887999999999993</v>
      </c>
      <c r="AQ1246" s="17">
        <f t="shared" si="452"/>
        <v>0</v>
      </c>
      <c r="AR1246" s="17">
        <f t="shared" si="448"/>
        <v>60.029999999999994</v>
      </c>
      <c r="AS1246" s="17">
        <f t="shared" si="445"/>
        <v>0.76739999999999997</v>
      </c>
      <c r="AT1246" s="17">
        <f t="shared" si="453"/>
        <v>61.356279999999998</v>
      </c>
      <c r="AU1246" s="5">
        <f t="shared" si="454"/>
        <v>32.441499999999998</v>
      </c>
      <c r="AV1246" s="5">
        <f t="shared" si="455"/>
        <v>38.024799999999999</v>
      </c>
      <c r="AW1246" s="5">
        <f t="shared" si="467"/>
        <v>0</v>
      </c>
      <c r="AX1246" s="5">
        <f t="shared" si="468"/>
        <v>0</v>
      </c>
      <c r="AY1246" s="5">
        <f t="shared" si="456"/>
        <v>1.31166</v>
      </c>
      <c r="AZ1246" s="5">
        <f t="shared" si="457"/>
        <v>71.777959999999993</v>
      </c>
      <c r="BA1246" s="7">
        <f t="shared" si="458"/>
        <v>-7.8279486929883679E-2</v>
      </c>
      <c r="BB1246" s="62">
        <f t="shared" si="459"/>
        <v>4954.2</v>
      </c>
      <c r="BC1246" s="28">
        <f t="shared" si="460"/>
        <v>4.1432805700952237E-2</v>
      </c>
      <c r="BD1246" s="32">
        <f t="shared" si="461"/>
        <v>9.1087660464421894E-3</v>
      </c>
      <c r="BE1246" s="32">
        <f t="shared" si="462"/>
        <v>0</v>
      </c>
      <c r="BF1246" s="35">
        <f t="shared" si="463"/>
        <v>0.99089123395355783</v>
      </c>
      <c r="BG1246" s="33">
        <f t="shared" si="464"/>
        <v>0.45197021481245775</v>
      </c>
      <c r="BH1246" s="37">
        <f t="shared" si="465"/>
        <v>0.52975593065057858</v>
      </c>
      <c r="BI1246" s="33">
        <f t="shared" si="466"/>
        <v>1.8273854536963716E-2</v>
      </c>
      <c r="BJ1246" s="63">
        <v>0</v>
      </c>
      <c r="BK1246" s="63">
        <v>0</v>
      </c>
      <c r="BL1246" s="63">
        <v>0</v>
      </c>
      <c r="BM1246" s="63">
        <v>0</v>
      </c>
      <c r="BN1246" s="63">
        <v>0</v>
      </c>
      <c r="BO1246" s="63">
        <v>0</v>
      </c>
      <c r="BP1246" s="63">
        <v>0</v>
      </c>
      <c r="BQ1246" s="63">
        <v>0</v>
      </c>
      <c r="BR1246" s="63">
        <v>0</v>
      </c>
      <c r="BS1246" s="63">
        <v>0</v>
      </c>
      <c r="BT1246" s="63">
        <v>0</v>
      </c>
      <c r="BU1246" s="63">
        <v>0</v>
      </c>
      <c r="BV1246" s="63">
        <v>0</v>
      </c>
      <c r="BW1246" s="63">
        <v>0</v>
      </c>
      <c r="BX1246" s="63"/>
      <c r="BY1246" s="63"/>
      <c r="BZ1246" s="63"/>
      <c r="CA1246" s="63"/>
      <c r="CB1246" s="63"/>
      <c r="CC1246" s="63"/>
      <c r="CD1246" s="63"/>
      <c r="CE1246" s="63"/>
      <c r="CF1246" s="63"/>
      <c r="CG1246" s="63"/>
      <c r="CH1246" s="63"/>
      <c r="CI1246" s="63"/>
      <c r="CJ1246" s="63"/>
      <c r="CK1246" s="63"/>
      <c r="CL1246" s="63"/>
      <c r="CM1246" s="63"/>
      <c r="CN1246" s="63">
        <v>20050315</v>
      </c>
      <c r="CO1246" s="63" t="s">
        <v>4029</v>
      </c>
      <c r="CP1246" s="66"/>
      <c r="CQ1246" s="64">
        <v>38428</v>
      </c>
      <c r="CR1246" s="78" t="s">
        <v>2039</v>
      </c>
      <c r="CS1246" s="78" t="s">
        <v>6954</v>
      </c>
    </row>
    <row r="1247" spans="1:97">
      <c r="A1247" s="20" t="s">
        <v>3591</v>
      </c>
      <c r="B1247" s="16" t="s">
        <v>329</v>
      </c>
      <c r="D1247" s="19" t="s">
        <v>3782</v>
      </c>
      <c r="E1247" s="19" t="s">
        <v>1707</v>
      </c>
      <c r="F1247" s="19" t="s">
        <v>2271</v>
      </c>
      <c r="G1247" s="47" t="s">
        <v>3612</v>
      </c>
      <c r="H1247" s="47">
        <v>3</v>
      </c>
      <c r="I1247" s="47">
        <v>17</v>
      </c>
      <c r="J1247" s="47">
        <v>94</v>
      </c>
      <c r="K1247" s="23">
        <v>41.474401999999998</v>
      </c>
      <c r="L1247" s="23">
        <v>-107.981634</v>
      </c>
      <c r="M1247" s="61" t="s">
        <v>519</v>
      </c>
      <c r="N1247" s="19" t="s">
        <v>5186</v>
      </c>
      <c r="P1247" s="19" t="s">
        <v>3796</v>
      </c>
      <c r="V1247" s="46">
        <v>10047</v>
      </c>
      <c r="W1247" s="46">
        <v>10380</v>
      </c>
      <c r="X1247" s="46">
        <v>10192</v>
      </c>
      <c r="Z1247" s="48">
        <v>37579</v>
      </c>
      <c r="AA1247" s="19">
        <v>7.25</v>
      </c>
      <c r="AB1247" s="19" t="s">
        <v>3789</v>
      </c>
      <c r="AC1247" s="19">
        <v>28.2</v>
      </c>
      <c r="AD1247" s="19">
        <v>0.11</v>
      </c>
      <c r="AE1247" s="19">
        <v>1840</v>
      </c>
      <c r="AF1247" s="19">
        <v>57</v>
      </c>
      <c r="AH1247" s="19">
        <v>1949</v>
      </c>
      <c r="AI1247" s="19">
        <v>1240</v>
      </c>
      <c r="AK1247" s="43"/>
      <c r="AL1247" s="19">
        <v>43</v>
      </c>
      <c r="AM1247" s="19">
        <v>5304</v>
      </c>
      <c r="AN1247" s="54"/>
      <c r="AO1247" s="63" t="s">
        <v>3536</v>
      </c>
      <c r="AP1247" s="17">
        <f t="shared" si="451"/>
        <v>1.4071799999999999</v>
      </c>
      <c r="AQ1247" s="17">
        <f t="shared" si="452"/>
        <v>9.0518999999999999E-3</v>
      </c>
      <c r="AR1247" s="17">
        <f t="shared" si="448"/>
        <v>80.039999999999992</v>
      </c>
      <c r="AS1247" s="17">
        <f t="shared" si="445"/>
        <v>1.4580599999999999</v>
      </c>
      <c r="AT1247" s="17">
        <f t="shared" si="453"/>
        <v>82.914291899999995</v>
      </c>
      <c r="AU1247" s="5">
        <f t="shared" si="454"/>
        <v>54.981290000000001</v>
      </c>
      <c r="AV1247" s="5">
        <f t="shared" si="455"/>
        <v>20.323599999999999</v>
      </c>
      <c r="AW1247" s="5">
        <f t="shared" si="467"/>
        <v>0</v>
      </c>
      <c r="AX1247" s="5">
        <f t="shared" si="468"/>
        <v>0</v>
      </c>
      <c r="AY1247" s="5">
        <f t="shared" si="456"/>
        <v>0.89526000000000006</v>
      </c>
      <c r="AZ1247" s="5">
        <f t="shared" si="457"/>
        <v>76.200149999999994</v>
      </c>
      <c r="BA1247" s="7">
        <f t="shared" si="458"/>
        <v>4.2196935864688485E-2</v>
      </c>
      <c r="BB1247" s="62">
        <f t="shared" si="459"/>
        <v>5157.3099999999995</v>
      </c>
      <c r="BC1247" s="6">
        <f t="shared" si="460"/>
        <v>-1.4022144454184086E-2</v>
      </c>
      <c r="BD1247" s="32">
        <f t="shared" si="461"/>
        <v>1.6971501145992419E-2</v>
      </c>
      <c r="BE1247" s="32">
        <f t="shared" si="462"/>
        <v>1.0917176993945962E-4</v>
      </c>
      <c r="BF1247" s="35">
        <f t="shared" si="463"/>
        <v>0.98291932708406815</v>
      </c>
      <c r="BG1247" s="37">
        <f t="shared" si="464"/>
        <v>0.72153781849510801</v>
      </c>
      <c r="BH1247" s="33">
        <f t="shared" si="465"/>
        <v>0.26671338573480502</v>
      </c>
      <c r="BI1247" s="33">
        <f t="shared" si="466"/>
        <v>1.1748795770087068E-2</v>
      </c>
      <c r="BJ1247" s="43"/>
      <c r="BK1247" s="31"/>
      <c r="BO1247" s="31"/>
      <c r="BP1247" s="31"/>
      <c r="BQ1247" s="31"/>
      <c r="BR1247" s="31"/>
      <c r="BS1247" s="31"/>
      <c r="BT1247" s="31"/>
      <c r="BU1247" s="31"/>
      <c r="BV1247" s="31"/>
      <c r="BW1247" s="31"/>
      <c r="BX1247" s="31"/>
      <c r="BY1247" s="31"/>
      <c r="BZ1247" s="31"/>
      <c r="CA1247" s="31"/>
      <c r="CB1247" s="31"/>
      <c r="CC1247" s="31"/>
      <c r="CD1247" s="31"/>
      <c r="CE1247" s="31"/>
      <c r="CF1247" s="31"/>
      <c r="CG1247" s="31"/>
      <c r="CH1247" s="31"/>
      <c r="CI1247" s="31"/>
      <c r="CJ1247" s="31"/>
      <c r="CK1247" s="31"/>
      <c r="CL1247" s="31"/>
      <c r="CN1247" s="63">
        <v>20021119</v>
      </c>
      <c r="CO1247" s="63" t="s">
        <v>3607</v>
      </c>
      <c r="CP1247" s="66"/>
      <c r="CQ1247" s="64">
        <v>37581</v>
      </c>
      <c r="CR1247" s="78" t="s">
        <v>2039</v>
      </c>
      <c r="CS1247" s="78" t="s">
        <v>6954</v>
      </c>
    </row>
    <row r="1248" spans="1:97">
      <c r="A1248" s="20" t="s">
        <v>3591</v>
      </c>
      <c r="B1248" s="16" t="s">
        <v>329</v>
      </c>
      <c r="D1248" s="19" t="s">
        <v>3782</v>
      </c>
      <c r="E1248" s="19" t="s">
        <v>1707</v>
      </c>
      <c r="F1248" s="19" t="s">
        <v>2271</v>
      </c>
      <c r="G1248" s="47" t="s">
        <v>1575</v>
      </c>
      <c r="H1248" s="47">
        <v>3</v>
      </c>
      <c r="I1248" s="47">
        <v>17</v>
      </c>
      <c r="J1248" s="47">
        <v>94</v>
      </c>
      <c r="K1248" s="23">
        <v>41.481107999999999</v>
      </c>
      <c r="L1248" s="23">
        <v>-107.971384</v>
      </c>
      <c r="M1248" s="61" t="s">
        <v>3635</v>
      </c>
      <c r="N1248" s="19" t="s">
        <v>5130</v>
      </c>
      <c r="P1248" s="19" t="s">
        <v>3796</v>
      </c>
      <c r="U1248" s="46">
        <v>9714</v>
      </c>
      <c r="V1248" s="4"/>
      <c r="W1248" s="46">
        <v>10147</v>
      </c>
      <c r="X1248" s="46">
        <v>10072</v>
      </c>
      <c r="Z1248" s="48">
        <v>37579</v>
      </c>
      <c r="AA1248" s="19">
        <v>7.91</v>
      </c>
      <c r="AB1248" s="19" t="s">
        <v>3789</v>
      </c>
      <c r="AC1248" s="19">
        <v>1.3</v>
      </c>
      <c r="AD1248" s="19">
        <v>0.28000000000000003</v>
      </c>
      <c r="AE1248" s="19">
        <v>1660</v>
      </c>
      <c r="AF1248" s="19">
        <v>3.91</v>
      </c>
      <c r="AH1248" s="19">
        <v>1300</v>
      </c>
      <c r="AI1248" s="19">
        <v>1617</v>
      </c>
      <c r="AK1248" s="43"/>
      <c r="AL1248" s="19">
        <v>17</v>
      </c>
      <c r="AM1248" s="19">
        <v>4008</v>
      </c>
      <c r="AN1248" s="54"/>
      <c r="AO1248" s="63" t="s">
        <v>3536</v>
      </c>
      <c r="AP1248" s="17">
        <f t="shared" si="451"/>
        <v>6.4869999999999997E-2</v>
      </c>
      <c r="AQ1248" s="17">
        <f t="shared" si="452"/>
        <v>2.3041200000000001E-2</v>
      </c>
      <c r="AR1248" s="17">
        <f t="shared" si="448"/>
        <v>72.209999999999994</v>
      </c>
      <c r="AS1248" s="17">
        <f t="shared" si="445"/>
        <v>0.1000178</v>
      </c>
      <c r="AT1248" s="17">
        <f t="shared" si="453"/>
        <v>72.397928999999991</v>
      </c>
      <c r="AU1248" s="5">
        <f t="shared" si="454"/>
        <v>36.673000000000002</v>
      </c>
      <c r="AV1248" s="5">
        <f t="shared" si="455"/>
        <v>26.502629999999996</v>
      </c>
      <c r="AW1248" s="5">
        <f t="shared" si="467"/>
        <v>0</v>
      </c>
      <c r="AX1248" s="5">
        <f t="shared" si="468"/>
        <v>0</v>
      </c>
      <c r="AY1248" s="5">
        <f t="shared" si="456"/>
        <v>0.35394000000000003</v>
      </c>
      <c r="AZ1248" s="5">
        <f t="shared" si="457"/>
        <v>63.52957</v>
      </c>
      <c r="BA1248" s="7">
        <f t="shared" si="458"/>
        <v>6.5243302975801776E-2</v>
      </c>
      <c r="BB1248" s="62">
        <f t="shared" si="459"/>
        <v>4599.49</v>
      </c>
      <c r="BC1248" s="6">
        <f t="shared" si="460"/>
        <v>6.871805834221123E-2</v>
      </c>
      <c r="BD1248" s="32">
        <f t="shared" si="461"/>
        <v>8.9602010576849518E-4</v>
      </c>
      <c r="BE1248" s="32">
        <f t="shared" si="462"/>
        <v>3.18257722537892E-4</v>
      </c>
      <c r="BF1248" s="35">
        <f t="shared" si="463"/>
        <v>0.9987857221716937</v>
      </c>
      <c r="BG1248" s="37">
        <f t="shared" si="464"/>
        <v>0.57725874738330518</v>
      </c>
      <c r="BH1248" s="33">
        <f t="shared" si="465"/>
        <v>0.41716998871549099</v>
      </c>
      <c r="BI1248" s="33">
        <f t="shared" si="466"/>
        <v>5.5712639012038025E-3</v>
      </c>
      <c r="BJ1248" s="43"/>
      <c r="BK1248" s="19">
        <v>0.2</v>
      </c>
      <c r="BO1248" s="31"/>
      <c r="BP1248" s="31"/>
      <c r="BQ1248" s="31"/>
      <c r="BR1248" s="31"/>
      <c r="BS1248" s="31"/>
      <c r="BT1248" s="31"/>
      <c r="BU1248" s="31"/>
      <c r="BV1248" s="31"/>
      <c r="BW1248" s="31"/>
      <c r="BX1248" s="31"/>
      <c r="BY1248" s="31"/>
      <c r="BZ1248" s="31"/>
      <c r="CA1248" s="31"/>
      <c r="CB1248" s="31"/>
      <c r="CC1248" s="31"/>
      <c r="CD1248" s="31"/>
      <c r="CE1248" s="31"/>
      <c r="CF1248" s="31"/>
      <c r="CG1248" s="31"/>
      <c r="CH1248" s="31"/>
      <c r="CI1248" s="31"/>
      <c r="CJ1248" s="31"/>
      <c r="CK1248" s="31"/>
      <c r="CL1248" s="31"/>
      <c r="CN1248" s="63">
        <v>20021119</v>
      </c>
      <c r="CO1248" s="63" t="s">
        <v>3607</v>
      </c>
      <c r="CP1248" s="66"/>
      <c r="CQ1248" s="64">
        <v>37581</v>
      </c>
      <c r="CR1248" s="78" t="s">
        <v>2039</v>
      </c>
      <c r="CS1248" s="78" t="s">
        <v>6954</v>
      </c>
    </row>
    <row r="1249" spans="1:97">
      <c r="A1249" s="20" t="s">
        <v>3591</v>
      </c>
      <c r="B1249" s="16" t="s">
        <v>376</v>
      </c>
      <c r="D1249" s="19" t="s">
        <v>3782</v>
      </c>
      <c r="E1249" s="19" t="s">
        <v>1707</v>
      </c>
      <c r="F1249" s="19" t="s">
        <v>2271</v>
      </c>
      <c r="G1249" s="47" t="s">
        <v>3597</v>
      </c>
      <c r="H1249" s="47">
        <v>5</v>
      </c>
      <c r="I1249" s="47">
        <v>17</v>
      </c>
      <c r="J1249" s="47">
        <v>94</v>
      </c>
      <c r="K1249" s="23">
        <v>41.481062000000001</v>
      </c>
      <c r="L1249" s="23">
        <v>-108.019441</v>
      </c>
      <c r="M1249" s="61" t="s">
        <v>3637</v>
      </c>
      <c r="N1249" s="19" t="s">
        <v>5182</v>
      </c>
      <c r="P1249" s="19" t="s">
        <v>3796</v>
      </c>
      <c r="U1249" s="46">
        <v>10178</v>
      </c>
      <c r="V1249" s="4"/>
      <c r="W1249" s="46">
        <v>10575</v>
      </c>
      <c r="X1249" s="46">
        <v>10541</v>
      </c>
      <c r="Z1249" s="48">
        <v>37579</v>
      </c>
      <c r="AA1249" s="19">
        <v>7.98</v>
      </c>
      <c r="AB1249" s="19" t="s">
        <v>3789</v>
      </c>
      <c r="AC1249" s="19">
        <v>18.2</v>
      </c>
      <c r="AD1249" s="31"/>
      <c r="AE1249" s="19">
        <v>2190</v>
      </c>
      <c r="AF1249" s="19">
        <v>17.3</v>
      </c>
      <c r="AH1249" s="19">
        <v>1799</v>
      </c>
      <c r="AI1249" s="19">
        <v>1815</v>
      </c>
      <c r="AK1249" s="43"/>
      <c r="AL1249" s="19">
        <v>18</v>
      </c>
      <c r="AM1249" s="19">
        <v>6254</v>
      </c>
      <c r="AN1249" s="54"/>
      <c r="AO1249" s="63" t="s">
        <v>3536</v>
      </c>
      <c r="AP1249" s="17">
        <f t="shared" si="451"/>
        <v>0.90817999999999999</v>
      </c>
      <c r="AQ1249" s="17">
        <f t="shared" si="452"/>
        <v>0</v>
      </c>
      <c r="AR1249" s="17">
        <f t="shared" si="448"/>
        <v>95.264999999999986</v>
      </c>
      <c r="AS1249" s="17">
        <f t="shared" si="445"/>
        <v>0.44253399999999998</v>
      </c>
      <c r="AT1249" s="17">
        <f t="shared" si="453"/>
        <v>96.615713999999983</v>
      </c>
      <c r="AU1249" s="5">
        <f t="shared" si="454"/>
        <v>50.749789999999997</v>
      </c>
      <c r="AV1249" s="5">
        <f t="shared" si="455"/>
        <v>29.747849999999996</v>
      </c>
      <c r="AW1249" s="5">
        <f t="shared" si="467"/>
        <v>0</v>
      </c>
      <c r="AX1249" s="5">
        <f t="shared" si="468"/>
        <v>0</v>
      </c>
      <c r="AY1249" s="5">
        <f t="shared" si="456"/>
        <v>0.37476000000000004</v>
      </c>
      <c r="AZ1249" s="5">
        <f t="shared" si="457"/>
        <v>80.872399999999985</v>
      </c>
      <c r="BA1249" s="7">
        <f t="shared" si="458"/>
        <v>8.8700666457022584E-2</v>
      </c>
      <c r="BB1249" s="62">
        <f t="shared" si="459"/>
        <v>5857.5</v>
      </c>
      <c r="BC1249" s="6">
        <f t="shared" si="460"/>
        <v>-3.2737480906576397E-2</v>
      </c>
      <c r="BD1249" s="32">
        <f t="shared" si="461"/>
        <v>9.399920182756193E-3</v>
      </c>
      <c r="BE1249" s="32">
        <f t="shared" si="462"/>
        <v>0</v>
      </c>
      <c r="BF1249" s="35">
        <f t="shared" si="463"/>
        <v>0.99060007981724374</v>
      </c>
      <c r="BG1249" s="37">
        <f t="shared" si="464"/>
        <v>0.62752916940761005</v>
      </c>
      <c r="BH1249" s="33">
        <f t="shared" si="465"/>
        <v>0.36783686399810073</v>
      </c>
      <c r="BI1249" s="33">
        <f t="shared" si="466"/>
        <v>4.6339665942892764E-3</v>
      </c>
      <c r="BJ1249" s="43"/>
      <c r="BK1249" s="19">
        <v>1.98</v>
      </c>
      <c r="BO1249" s="31"/>
      <c r="BP1249" s="31"/>
      <c r="BQ1249" s="31"/>
      <c r="BR1249" s="31"/>
      <c r="BS1249" s="31"/>
      <c r="BT1249" s="31"/>
      <c r="BU1249" s="31"/>
      <c r="BV1249" s="31"/>
      <c r="BW1249" s="31"/>
      <c r="BX1249" s="31"/>
      <c r="BY1249" s="31"/>
      <c r="BZ1249" s="31"/>
      <c r="CA1249" s="31"/>
      <c r="CB1249" s="31"/>
      <c r="CC1249" s="31"/>
      <c r="CD1249" s="31"/>
      <c r="CE1249" s="31"/>
      <c r="CF1249" s="31"/>
      <c r="CG1249" s="31"/>
      <c r="CH1249" s="31"/>
      <c r="CI1249" s="31"/>
      <c r="CJ1249" s="31"/>
      <c r="CK1249" s="31"/>
      <c r="CL1249" s="31"/>
      <c r="CN1249" s="63">
        <v>20021119</v>
      </c>
      <c r="CO1249" s="63" t="s">
        <v>3607</v>
      </c>
      <c r="CP1249" s="66"/>
      <c r="CQ1249" s="64">
        <v>37581</v>
      </c>
      <c r="CR1249" s="78" t="s">
        <v>2039</v>
      </c>
      <c r="CS1249" s="78" t="s">
        <v>6954</v>
      </c>
    </row>
    <row r="1250" spans="1:97">
      <c r="A1250" s="63" t="s">
        <v>3591</v>
      </c>
      <c r="B1250" s="63" t="s">
        <v>6400</v>
      </c>
      <c r="C1250" s="63">
        <v>3505</v>
      </c>
      <c r="D1250" s="19" t="s">
        <v>3782</v>
      </c>
      <c r="E1250" s="63" t="s">
        <v>1707</v>
      </c>
      <c r="F1250" s="63" t="s">
        <v>2271</v>
      </c>
      <c r="G1250" s="65" t="s">
        <v>272</v>
      </c>
      <c r="H1250" s="65">
        <v>6</v>
      </c>
      <c r="I1250" s="65">
        <v>17</v>
      </c>
      <c r="J1250" s="65">
        <v>94</v>
      </c>
      <c r="K1250" s="23">
        <v>41.474220000000003</v>
      </c>
      <c r="L1250" s="23">
        <v>-108.03045400000001</v>
      </c>
      <c r="M1250" s="61" t="s">
        <v>6401</v>
      </c>
      <c r="N1250" s="63" t="s">
        <v>6402</v>
      </c>
      <c r="O1250" s="63"/>
      <c r="P1250" s="63" t="s">
        <v>3796</v>
      </c>
      <c r="Q1250" s="63"/>
      <c r="R1250" s="63"/>
      <c r="S1250" s="55"/>
      <c r="T1250" s="63"/>
      <c r="U1250" s="66" t="s">
        <v>6403</v>
      </c>
      <c r="V1250" s="63"/>
      <c r="W1250" s="66">
        <v>11994</v>
      </c>
      <c r="X1250" s="66">
        <v>11960</v>
      </c>
      <c r="Y1250" s="63"/>
      <c r="Z1250" s="64">
        <v>37580</v>
      </c>
      <c r="AA1250" s="63">
        <v>7.54</v>
      </c>
      <c r="AB1250" s="63"/>
      <c r="AC1250" s="63">
        <v>5.44</v>
      </c>
      <c r="AD1250" s="63"/>
      <c r="AE1250" s="63">
        <v>1440</v>
      </c>
      <c r="AF1250" s="63">
        <v>3.03</v>
      </c>
      <c r="AG1250" s="63"/>
      <c r="AH1250" s="63">
        <v>570</v>
      </c>
      <c r="AI1250" s="63">
        <v>2480</v>
      </c>
      <c r="AJ1250" s="63"/>
      <c r="AK1250" s="63"/>
      <c r="AL1250" s="63">
        <v>54</v>
      </c>
      <c r="AM1250" s="63">
        <v>8112</v>
      </c>
      <c r="AN1250" s="63"/>
      <c r="AO1250" s="63" t="s">
        <v>3553</v>
      </c>
      <c r="AP1250" s="17">
        <f t="shared" si="451"/>
        <v>0.27145600000000003</v>
      </c>
      <c r="AQ1250" s="17">
        <f t="shared" si="452"/>
        <v>0</v>
      </c>
      <c r="AR1250" s="17">
        <f t="shared" si="448"/>
        <v>62.639999999999993</v>
      </c>
      <c r="AS1250" s="17">
        <f t="shared" si="445"/>
        <v>7.750739999999999E-2</v>
      </c>
      <c r="AT1250" s="17">
        <f t="shared" si="453"/>
        <v>62.988963399999996</v>
      </c>
      <c r="AU1250" s="5">
        <f t="shared" si="454"/>
        <v>16.079699999999999</v>
      </c>
      <c r="AV1250" s="5">
        <f t="shared" si="455"/>
        <v>40.647199999999998</v>
      </c>
      <c r="AW1250" s="5">
        <f t="shared" si="467"/>
        <v>0</v>
      </c>
      <c r="AX1250" s="5">
        <f t="shared" si="468"/>
        <v>0</v>
      </c>
      <c r="AY1250" s="5">
        <f t="shared" si="456"/>
        <v>1.1242800000000002</v>
      </c>
      <c r="AZ1250" s="5">
        <f t="shared" si="457"/>
        <v>57.851179999999999</v>
      </c>
      <c r="BA1250" s="7">
        <f t="shared" si="458"/>
        <v>4.2517190524949316E-2</v>
      </c>
      <c r="BB1250" s="62">
        <f t="shared" si="459"/>
        <v>4552.47</v>
      </c>
      <c r="BC1250" s="28">
        <f t="shared" si="460"/>
        <v>-0.28106426877713786</v>
      </c>
      <c r="BD1250" s="32">
        <f t="shared" si="461"/>
        <v>4.3095803668996412E-3</v>
      </c>
      <c r="BE1250" s="32">
        <f t="shared" si="462"/>
        <v>0</v>
      </c>
      <c r="BF1250" s="35">
        <f t="shared" si="463"/>
        <v>0.99569041963310034</v>
      </c>
      <c r="BG1250" s="33">
        <f t="shared" si="464"/>
        <v>0.27794938668493885</v>
      </c>
      <c r="BH1250" s="37">
        <f t="shared" si="465"/>
        <v>0.70261661041313239</v>
      </c>
      <c r="BI1250" s="33">
        <f t="shared" si="466"/>
        <v>1.9434002901928711E-2</v>
      </c>
      <c r="BJ1250" s="63"/>
      <c r="BK1250" s="63">
        <v>0.13</v>
      </c>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v>20021120</v>
      </c>
      <c r="CO1250" s="63" t="s">
        <v>3607</v>
      </c>
      <c r="CP1250" s="66"/>
      <c r="CQ1250" s="64">
        <v>37582</v>
      </c>
      <c r="CR1250" s="78" t="s">
        <v>2039</v>
      </c>
      <c r="CS1250" s="78" t="s">
        <v>6954</v>
      </c>
    </row>
    <row r="1251" spans="1:97">
      <c r="A1251" s="20" t="s">
        <v>3591</v>
      </c>
      <c r="B1251" s="16" t="s">
        <v>418</v>
      </c>
      <c r="D1251" s="19" t="s">
        <v>3782</v>
      </c>
      <c r="E1251" s="19" t="s">
        <v>1707</v>
      </c>
      <c r="F1251" s="19" t="s">
        <v>2271</v>
      </c>
      <c r="G1251" s="47" t="s">
        <v>3615</v>
      </c>
      <c r="H1251" s="47">
        <v>7</v>
      </c>
      <c r="I1251" s="47">
        <v>17</v>
      </c>
      <c r="J1251" s="47">
        <v>94</v>
      </c>
      <c r="K1251" s="23">
        <v>41.467537</v>
      </c>
      <c r="L1251" s="23">
        <v>-108.029132</v>
      </c>
      <c r="M1251" s="61" t="s">
        <v>3623</v>
      </c>
      <c r="N1251" s="19" t="s">
        <v>5185</v>
      </c>
      <c r="P1251" s="19" t="s">
        <v>3796</v>
      </c>
      <c r="U1251" s="46">
        <v>10476</v>
      </c>
      <c r="V1251" s="4"/>
      <c r="W1251" s="46">
        <v>11990</v>
      </c>
      <c r="X1251" s="46">
        <v>11932</v>
      </c>
      <c r="Z1251" s="48">
        <v>37582</v>
      </c>
      <c r="AA1251" s="19">
        <v>6.99</v>
      </c>
      <c r="AB1251" s="19" t="s">
        <v>3789</v>
      </c>
      <c r="AC1251" s="19">
        <v>6.77</v>
      </c>
      <c r="AD1251" s="19">
        <v>0.2</v>
      </c>
      <c r="AE1251" s="19">
        <v>1950</v>
      </c>
      <c r="AF1251" s="19">
        <v>3.27</v>
      </c>
      <c r="AH1251" s="19">
        <v>1400</v>
      </c>
      <c r="AI1251" s="19">
        <v>2076</v>
      </c>
      <c r="AK1251" s="43"/>
      <c r="AL1251" s="19">
        <v>25</v>
      </c>
      <c r="AM1251" s="19">
        <v>5128</v>
      </c>
      <c r="AN1251" s="54"/>
      <c r="AO1251" s="63" t="s">
        <v>3536</v>
      </c>
      <c r="AP1251" s="17">
        <f t="shared" si="451"/>
        <v>0.33782299999999998</v>
      </c>
      <c r="AQ1251" s="17">
        <f t="shared" si="452"/>
        <v>1.6458E-2</v>
      </c>
      <c r="AR1251" s="17">
        <f t="shared" si="448"/>
        <v>84.824999999999989</v>
      </c>
      <c r="AS1251" s="17">
        <f t="shared" si="445"/>
        <v>8.3646600000000002E-2</v>
      </c>
      <c r="AT1251" s="17">
        <f t="shared" si="453"/>
        <v>85.262927599999983</v>
      </c>
      <c r="AU1251" s="5">
        <f t="shared" si="454"/>
        <v>39.494</v>
      </c>
      <c r="AV1251" s="5">
        <f t="shared" si="455"/>
        <v>34.025639999999996</v>
      </c>
      <c r="AW1251" s="5">
        <f t="shared" si="467"/>
        <v>0</v>
      </c>
      <c r="AX1251" s="5">
        <f t="shared" si="468"/>
        <v>0</v>
      </c>
      <c r="AY1251" s="5">
        <f t="shared" si="456"/>
        <v>0.52050000000000007</v>
      </c>
      <c r="AZ1251" s="5">
        <f t="shared" si="457"/>
        <v>74.040139999999994</v>
      </c>
      <c r="BA1251" s="7">
        <f t="shared" si="458"/>
        <v>7.0449287443602196E-2</v>
      </c>
      <c r="BB1251" s="62">
        <f t="shared" si="459"/>
        <v>5461.24</v>
      </c>
      <c r="BC1251" s="6">
        <f t="shared" si="460"/>
        <v>3.146968054364617E-2</v>
      </c>
      <c r="BD1251" s="32">
        <f t="shared" si="461"/>
        <v>3.9621323066087169E-3</v>
      </c>
      <c r="BE1251" s="32">
        <f t="shared" si="462"/>
        <v>1.9302644728797706E-4</v>
      </c>
      <c r="BF1251" s="35">
        <f t="shared" si="463"/>
        <v>0.99584484124610329</v>
      </c>
      <c r="BG1251" s="37">
        <f t="shared" si="464"/>
        <v>0.53341336199526368</v>
      </c>
      <c r="BH1251" s="33">
        <f t="shared" si="465"/>
        <v>0.45955666750495067</v>
      </c>
      <c r="BI1251" s="33">
        <f t="shared" si="466"/>
        <v>7.0299704997856581E-3</v>
      </c>
      <c r="BJ1251" s="43"/>
      <c r="BK1251" s="19">
        <v>0.04</v>
      </c>
      <c r="BO1251" s="31"/>
      <c r="BP1251" s="31"/>
      <c r="BQ1251" s="31"/>
      <c r="BR1251" s="31"/>
      <c r="BS1251" s="31"/>
      <c r="BT1251" s="31"/>
      <c r="BU1251" s="31"/>
      <c r="BV1251" s="31"/>
      <c r="BW1251" s="31"/>
      <c r="BX1251" s="31"/>
      <c r="BY1251" s="31"/>
      <c r="BZ1251" s="31"/>
      <c r="CA1251" s="31"/>
      <c r="CB1251" s="31"/>
      <c r="CC1251" s="31"/>
      <c r="CD1251" s="31"/>
      <c r="CE1251" s="31"/>
      <c r="CF1251" s="31"/>
      <c r="CG1251" s="31"/>
      <c r="CH1251" s="31"/>
      <c r="CI1251" s="31"/>
      <c r="CJ1251" s="31"/>
      <c r="CK1251" s="31"/>
      <c r="CL1251" s="31"/>
      <c r="CN1251" s="63">
        <v>20021122</v>
      </c>
      <c r="CO1251" s="63" t="s">
        <v>3607</v>
      </c>
      <c r="CP1251" s="66"/>
      <c r="CQ1251" s="64">
        <v>37584</v>
      </c>
      <c r="CR1251" s="78" t="s">
        <v>2039</v>
      </c>
      <c r="CS1251" s="78" t="s">
        <v>6954</v>
      </c>
    </row>
    <row r="1252" spans="1:97">
      <c r="A1252" s="20" t="s">
        <v>3591</v>
      </c>
      <c r="B1252" s="16" t="s">
        <v>418</v>
      </c>
      <c r="D1252" s="19" t="s">
        <v>3782</v>
      </c>
      <c r="E1252" s="19" t="s">
        <v>1707</v>
      </c>
      <c r="F1252" s="19" t="s">
        <v>2271</v>
      </c>
      <c r="G1252" s="47" t="s">
        <v>3595</v>
      </c>
      <c r="H1252" s="47">
        <v>7</v>
      </c>
      <c r="I1252" s="47">
        <v>17</v>
      </c>
      <c r="J1252" s="47">
        <v>94</v>
      </c>
      <c r="K1252" s="23">
        <v>41.459823999999998</v>
      </c>
      <c r="L1252" s="23">
        <v>-108.04021400000001</v>
      </c>
      <c r="M1252" s="61" t="s">
        <v>5950</v>
      </c>
      <c r="N1252" s="19" t="s">
        <v>3611</v>
      </c>
      <c r="P1252" s="19" t="s">
        <v>3796</v>
      </c>
      <c r="U1252" s="46">
        <v>10716</v>
      </c>
      <c r="V1252" s="4"/>
      <c r="W1252" s="46">
        <v>1850</v>
      </c>
      <c r="Z1252" s="48">
        <v>37582</v>
      </c>
      <c r="AA1252" s="19">
        <v>6.64</v>
      </c>
      <c r="AB1252" s="19" t="s">
        <v>3789</v>
      </c>
      <c r="AC1252" s="19">
        <v>15.2</v>
      </c>
      <c r="AD1252" s="19">
        <v>0.19</v>
      </c>
      <c r="AE1252" s="19">
        <v>1670</v>
      </c>
      <c r="AF1252" s="19">
        <v>3.26</v>
      </c>
      <c r="AH1252" s="19">
        <v>1550</v>
      </c>
      <c r="AI1252" s="19">
        <v>1078</v>
      </c>
      <c r="AK1252" s="6"/>
      <c r="AL1252" s="19">
        <v>24</v>
      </c>
      <c r="AM1252" s="19">
        <v>4344</v>
      </c>
      <c r="AN1252" s="31"/>
      <c r="AO1252" s="63" t="s">
        <v>3536</v>
      </c>
      <c r="AP1252" s="17">
        <f t="shared" si="451"/>
        <v>0.75847999999999993</v>
      </c>
      <c r="AQ1252" s="17">
        <f t="shared" si="452"/>
        <v>1.5635099999999999E-2</v>
      </c>
      <c r="AR1252" s="17">
        <f t="shared" si="448"/>
        <v>72.644999999999996</v>
      </c>
      <c r="AS1252" s="17">
        <f t="shared" si="445"/>
        <v>8.3390799999999987E-2</v>
      </c>
      <c r="AT1252" s="17">
        <f t="shared" si="453"/>
        <v>73.502505900000003</v>
      </c>
      <c r="AU1252" s="5">
        <f t="shared" si="454"/>
        <v>43.725499999999997</v>
      </c>
      <c r="AV1252" s="5">
        <f t="shared" si="455"/>
        <v>17.668419999999998</v>
      </c>
      <c r="AW1252" s="5">
        <f t="shared" si="467"/>
        <v>0</v>
      </c>
      <c r="AX1252" s="5">
        <f t="shared" si="468"/>
        <v>0</v>
      </c>
      <c r="AY1252" s="5">
        <f t="shared" si="456"/>
        <v>0.49968000000000001</v>
      </c>
      <c r="AZ1252" s="5">
        <f t="shared" si="457"/>
        <v>61.893599999999992</v>
      </c>
      <c r="BA1252" s="7">
        <f t="shared" si="458"/>
        <v>8.5740323348546241E-2</v>
      </c>
      <c r="BB1252" s="62">
        <f t="shared" si="459"/>
        <v>4340.6499999999996</v>
      </c>
      <c r="BC1252" s="6">
        <f t="shared" si="460"/>
        <v>-3.8573805507422453E-4</v>
      </c>
      <c r="BD1252" s="32">
        <f t="shared" si="461"/>
        <v>1.0319103964045938E-2</v>
      </c>
      <c r="BE1252" s="32">
        <f t="shared" si="462"/>
        <v>2.1271519669372249E-4</v>
      </c>
      <c r="BF1252" s="35">
        <f t="shared" si="463"/>
        <v>0.98946818083926025</v>
      </c>
      <c r="BG1252" s="37">
        <f t="shared" si="464"/>
        <v>0.70646238060154853</v>
      </c>
      <c r="BH1252" s="33">
        <f t="shared" si="465"/>
        <v>0.2854644098905218</v>
      </c>
      <c r="BI1252" s="33">
        <f t="shared" si="466"/>
        <v>8.0732095079297395E-3</v>
      </c>
      <c r="BJ1252" s="6"/>
      <c r="BK1252" s="31"/>
      <c r="BO1252" s="31"/>
      <c r="BP1252" s="31"/>
      <c r="BQ1252" s="31"/>
      <c r="BR1252" s="31"/>
      <c r="BS1252" s="31"/>
      <c r="BT1252" s="31"/>
      <c r="BU1252" s="31"/>
      <c r="BV1252" s="31"/>
      <c r="BW1252" s="31"/>
      <c r="BX1252" s="31"/>
      <c r="BY1252" s="31"/>
      <c r="BZ1252" s="31"/>
      <c r="CA1252" s="31"/>
      <c r="CB1252" s="31"/>
      <c r="CC1252" s="31"/>
      <c r="CD1252" s="31"/>
      <c r="CE1252" s="31"/>
      <c r="CF1252" s="31"/>
      <c r="CG1252" s="31"/>
      <c r="CH1252" s="31"/>
      <c r="CI1252" s="31"/>
      <c r="CJ1252" s="31"/>
      <c r="CK1252" s="31"/>
      <c r="CL1252" s="31"/>
      <c r="CN1252" s="63">
        <v>20021122</v>
      </c>
      <c r="CO1252" s="63" t="s">
        <v>3607</v>
      </c>
      <c r="CP1252" s="66"/>
      <c r="CQ1252" s="64">
        <v>37584</v>
      </c>
      <c r="CR1252" s="78" t="s">
        <v>2039</v>
      </c>
      <c r="CS1252" s="78" t="s">
        <v>6954</v>
      </c>
    </row>
    <row r="1253" spans="1:97">
      <c r="A1253" s="63" t="s">
        <v>3591</v>
      </c>
      <c r="B1253" s="63" t="s">
        <v>6396</v>
      </c>
      <c r="C1253" s="63">
        <v>4082</v>
      </c>
      <c r="D1253" s="19" t="s">
        <v>3782</v>
      </c>
      <c r="E1253" s="63" t="s">
        <v>1707</v>
      </c>
      <c r="F1253" s="63" t="s">
        <v>2271</v>
      </c>
      <c r="G1253" s="65" t="s">
        <v>264</v>
      </c>
      <c r="H1253" s="65">
        <v>11</v>
      </c>
      <c r="I1253" s="65">
        <v>17</v>
      </c>
      <c r="J1253" s="65">
        <v>94</v>
      </c>
      <c r="K1253" s="23">
        <v>41.459960000000002</v>
      </c>
      <c r="L1253" s="23">
        <v>-107.95237</v>
      </c>
      <c r="M1253" s="61" t="s">
        <v>6397</v>
      </c>
      <c r="N1253" s="63" t="s">
        <v>6398</v>
      </c>
      <c r="O1253" s="63"/>
      <c r="P1253" s="63" t="s">
        <v>3796</v>
      </c>
      <c r="Q1253" s="63"/>
      <c r="R1253" s="63"/>
      <c r="S1253" s="55"/>
      <c r="T1253" s="63"/>
      <c r="U1253" s="66" t="s">
        <v>6399</v>
      </c>
      <c r="V1253" s="63"/>
      <c r="W1253" s="66">
        <v>10186</v>
      </c>
      <c r="X1253" s="66"/>
      <c r="Y1253" s="63"/>
      <c r="Z1253" s="64">
        <v>37781</v>
      </c>
      <c r="AA1253" s="63">
        <v>7.8</v>
      </c>
      <c r="AB1253" s="63"/>
      <c r="AC1253" s="63">
        <v>11.4</v>
      </c>
      <c r="AD1253" s="63">
        <v>0.37</v>
      </c>
      <c r="AE1253" s="63">
        <v>1933</v>
      </c>
      <c r="AF1253" s="63">
        <v>15.5</v>
      </c>
      <c r="AG1253" s="63"/>
      <c r="AH1253" s="63">
        <v>1650</v>
      </c>
      <c r="AI1253" s="63">
        <v>2108</v>
      </c>
      <c r="AJ1253" s="63"/>
      <c r="AK1253" s="63"/>
      <c r="AL1253" s="63">
        <v>43</v>
      </c>
      <c r="AM1253" s="63">
        <v>5760</v>
      </c>
      <c r="AN1253" s="63"/>
      <c r="AO1253" s="63" t="s">
        <v>3553</v>
      </c>
      <c r="AP1253" s="17">
        <f t="shared" si="451"/>
        <v>0.56886000000000003</v>
      </c>
      <c r="AQ1253" s="17">
        <f t="shared" si="452"/>
        <v>3.04473E-2</v>
      </c>
      <c r="AR1253" s="17">
        <f t="shared" si="448"/>
        <v>84.085499999999996</v>
      </c>
      <c r="AS1253" s="17">
        <f t="shared" si="445"/>
        <v>0.39648999999999995</v>
      </c>
      <c r="AT1253" s="17">
        <f t="shared" si="453"/>
        <v>85.081297300000003</v>
      </c>
      <c r="AU1253" s="5">
        <f t="shared" si="454"/>
        <v>46.546500000000002</v>
      </c>
      <c r="AV1253" s="5">
        <f t="shared" si="455"/>
        <v>34.55012</v>
      </c>
      <c r="AW1253" s="5">
        <f t="shared" si="467"/>
        <v>0</v>
      </c>
      <c r="AX1253" s="5">
        <f t="shared" si="468"/>
        <v>0</v>
      </c>
      <c r="AY1253" s="5">
        <f t="shared" si="456"/>
        <v>0.89526000000000006</v>
      </c>
      <c r="AZ1253" s="5">
        <f t="shared" si="457"/>
        <v>81.991879999999995</v>
      </c>
      <c r="BA1253" s="7">
        <f t="shared" si="458"/>
        <v>1.8491402090549745E-2</v>
      </c>
      <c r="BB1253" s="62">
        <f t="shared" si="459"/>
        <v>5761.27</v>
      </c>
      <c r="BC1253" s="28">
        <f t="shared" si="460"/>
        <v>1.1023090336398996E-4</v>
      </c>
      <c r="BD1253" s="32">
        <f t="shared" si="461"/>
        <v>6.6860757657958283E-3</v>
      </c>
      <c r="BE1253" s="32">
        <f t="shared" si="462"/>
        <v>3.5786125701212128E-4</v>
      </c>
      <c r="BF1253" s="35">
        <f t="shared" si="463"/>
        <v>0.99295606297719197</v>
      </c>
      <c r="BG1253" s="37">
        <f t="shared" si="464"/>
        <v>0.56769645969820437</v>
      </c>
      <c r="BH1253" s="33">
        <f t="shared" si="465"/>
        <v>0.42138465418770737</v>
      </c>
      <c r="BI1253" s="33">
        <f t="shared" si="466"/>
        <v>1.0918886114088372E-2</v>
      </c>
      <c r="BJ1253" s="63"/>
      <c r="BK1253" s="63">
        <v>8.42</v>
      </c>
      <c r="BL1253" s="63"/>
      <c r="BM1253" s="63"/>
      <c r="BN1253" s="63"/>
      <c r="BO1253" s="63"/>
      <c r="BP1253" s="63"/>
      <c r="BQ1253" s="63"/>
      <c r="BR1253" s="63"/>
      <c r="BS1253" s="63">
        <v>1.33</v>
      </c>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v>20030609</v>
      </c>
      <c r="CO1253" s="63" t="s">
        <v>3607</v>
      </c>
      <c r="CP1253" s="66"/>
      <c r="CQ1253" s="64">
        <v>37783</v>
      </c>
      <c r="CR1253" s="78" t="s">
        <v>2039</v>
      </c>
      <c r="CS1253" s="78" t="s">
        <v>6954</v>
      </c>
    </row>
    <row r="1254" spans="1:97">
      <c r="A1254" s="20" t="s">
        <v>3591</v>
      </c>
      <c r="B1254" s="16" t="s">
        <v>6629</v>
      </c>
      <c r="D1254" s="19" t="s">
        <v>3782</v>
      </c>
      <c r="E1254" s="19" t="s">
        <v>1707</v>
      </c>
      <c r="F1254" s="19" t="s">
        <v>2271</v>
      </c>
      <c r="G1254" s="47" t="s">
        <v>3612</v>
      </c>
      <c r="H1254" s="47">
        <v>13</v>
      </c>
      <c r="I1254" s="47">
        <v>17</v>
      </c>
      <c r="J1254" s="47">
        <v>94</v>
      </c>
      <c r="K1254" s="23">
        <v>41.446480999999999</v>
      </c>
      <c r="L1254" s="23">
        <v>-107.94299599999999</v>
      </c>
      <c r="M1254" s="61" t="s">
        <v>535</v>
      </c>
      <c r="N1254" s="19" t="s">
        <v>5174</v>
      </c>
      <c r="P1254" s="19" t="s">
        <v>3796</v>
      </c>
      <c r="V1254" s="46">
        <v>9656</v>
      </c>
      <c r="W1254" s="46">
        <v>10165</v>
      </c>
      <c r="X1254" s="46">
        <v>9810</v>
      </c>
      <c r="Z1254" s="48">
        <v>37586</v>
      </c>
      <c r="AA1254" s="19">
        <v>6.27</v>
      </c>
      <c r="AB1254" s="19" t="s">
        <v>3789</v>
      </c>
      <c r="AC1254" s="19">
        <v>103</v>
      </c>
      <c r="AD1254" s="19">
        <v>3.89</v>
      </c>
      <c r="AE1254" s="19">
        <v>1130</v>
      </c>
      <c r="AF1254" s="19">
        <v>7.37</v>
      </c>
      <c r="AH1254" s="19">
        <v>1999</v>
      </c>
      <c r="AI1254" s="19">
        <v>334</v>
      </c>
      <c r="AK1254" s="43"/>
      <c r="AL1254" s="19">
        <v>142</v>
      </c>
      <c r="AM1254" s="19">
        <v>6300</v>
      </c>
      <c r="AN1254" s="54"/>
      <c r="AO1254" s="63" t="s">
        <v>3536</v>
      </c>
      <c r="AP1254" s="17">
        <f t="shared" si="451"/>
        <v>5.1397000000000004</v>
      </c>
      <c r="AQ1254" s="17">
        <f t="shared" si="452"/>
        <v>0.32010810000000001</v>
      </c>
      <c r="AR1254" s="17">
        <f t="shared" si="448"/>
        <v>49.154999999999994</v>
      </c>
      <c r="AS1254" s="17">
        <f t="shared" si="445"/>
        <v>0.18852459999999999</v>
      </c>
      <c r="AT1254" s="17">
        <f t="shared" si="453"/>
        <v>54.803332699999991</v>
      </c>
      <c r="AU1254" s="5">
        <f t="shared" si="454"/>
        <v>56.39179</v>
      </c>
      <c r="AV1254" s="5">
        <f t="shared" si="455"/>
        <v>5.4742599999999992</v>
      </c>
      <c r="AW1254" s="5">
        <f t="shared" si="467"/>
        <v>0</v>
      </c>
      <c r="AX1254" s="5">
        <f t="shared" si="468"/>
        <v>0</v>
      </c>
      <c r="AY1254" s="5">
        <f t="shared" si="456"/>
        <v>2.9564400000000002</v>
      </c>
      <c r="AZ1254" s="5">
        <f t="shared" si="457"/>
        <v>64.822490000000002</v>
      </c>
      <c r="BA1254" s="7">
        <f t="shared" si="458"/>
        <v>-8.3754134967382848E-2</v>
      </c>
      <c r="BB1254" s="62">
        <f t="shared" si="459"/>
        <v>3719.26</v>
      </c>
      <c r="BC1254" s="6">
        <f t="shared" si="460"/>
        <v>-0.25757790495505656</v>
      </c>
      <c r="BD1254" s="32">
        <f t="shared" si="461"/>
        <v>9.3784442419502734E-2</v>
      </c>
      <c r="BE1254" s="32">
        <f t="shared" si="462"/>
        <v>5.8410334596311888E-3</v>
      </c>
      <c r="BF1254" s="35">
        <f t="shared" si="463"/>
        <v>0.90037452412086616</v>
      </c>
      <c r="BG1254" s="36">
        <f t="shared" si="464"/>
        <v>0.86994174398422519</v>
      </c>
      <c r="BH1254" s="33">
        <f t="shared" si="465"/>
        <v>8.4450011099542754E-2</v>
      </c>
      <c r="BI1254" s="33">
        <f t="shared" si="466"/>
        <v>4.5608244916232006E-2</v>
      </c>
      <c r="BJ1254" s="43"/>
      <c r="BK1254" s="19">
        <v>60.7</v>
      </c>
      <c r="BO1254" s="31"/>
      <c r="BP1254" s="31"/>
      <c r="BQ1254" s="31"/>
      <c r="BR1254" s="31"/>
      <c r="BS1254" s="31"/>
      <c r="BT1254" s="31"/>
      <c r="BU1254" s="31"/>
      <c r="BV1254" s="31"/>
      <c r="BW1254" s="31"/>
      <c r="BX1254" s="31"/>
      <c r="BY1254" s="31"/>
      <c r="BZ1254" s="31"/>
      <c r="CA1254" s="31"/>
      <c r="CB1254" s="31"/>
      <c r="CC1254" s="31"/>
      <c r="CD1254" s="31"/>
      <c r="CE1254" s="31"/>
      <c r="CF1254" s="31"/>
      <c r="CG1254" s="31"/>
      <c r="CH1254" s="31"/>
      <c r="CI1254" s="31"/>
      <c r="CJ1254" s="31"/>
      <c r="CK1254" s="31"/>
      <c r="CL1254" s="31"/>
      <c r="CN1254" s="63">
        <v>20021126</v>
      </c>
      <c r="CO1254" s="63" t="s">
        <v>3607</v>
      </c>
      <c r="CP1254" s="66"/>
      <c r="CQ1254" s="64">
        <v>37588</v>
      </c>
      <c r="CR1254" s="78" t="s">
        <v>2039</v>
      </c>
      <c r="CS1254" s="78" t="s">
        <v>6954</v>
      </c>
    </row>
    <row r="1255" spans="1:97">
      <c r="A1255" s="20" t="s">
        <v>3591</v>
      </c>
      <c r="B1255" s="16" t="s">
        <v>6629</v>
      </c>
      <c r="D1255" s="19" t="s">
        <v>3782</v>
      </c>
      <c r="E1255" s="19" t="s">
        <v>1707</v>
      </c>
      <c r="F1255" s="19" t="s">
        <v>2271</v>
      </c>
      <c r="G1255" s="47" t="s">
        <v>3609</v>
      </c>
      <c r="H1255" s="47">
        <v>13</v>
      </c>
      <c r="I1255" s="47">
        <v>17</v>
      </c>
      <c r="J1255" s="47">
        <v>94</v>
      </c>
      <c r="K1255" s="23">
        <v>41.451566</v>
      </c>
      <c r="L1255" s="23">
        <v>-107.937819</v>
      </c>
      <c r="M1255" s="61" t="s">
        <v>3642</v>
      </c>
      <c r="N1255" s="19" t="s">
        <v>5175</v>
      </c>
      <c r="P1255" s="19" t="s">
        <v>3796</v>
      </c>
      <c r="U1255" s="46">
        <v>10026</v>
      </c>
      <c r="W1255" s="46">
        <v>10398</v>
      </c>
      <c r="Z1255" s="48">
        <v>37586</v>
      </c>
      <c r="AA1255" s="19">
        <v>7.41</v>
      </c>
      <c r="AB1255" s="19" t="s">
        <v>3789</v>
      </c>
      <c r="AC1255" s="19">
        <v>3.36</v>
      </c>
      <c r="AD1255" s="31"/>
      <c r="AE1255" s="19">
        <v>1260</v>
      </c>
      <c r="AF1255" s="19">
        <v>2.84</v>
      </c>
      <c r="AH1255" s="19">
        <v>730</v>
      </c>
      <c r="AI1255" s="19">
        <v>1536</v>
      </c>
      <c r="AK1255" s="43"/>
      <c r="AL1255" s="19">
        <v>21</v>
      </c>
      <c r="AM1255" s="19">
        <v>3346</v>
      </c>
      <c r="AN1255" s="54"/>
      <c r="AO1255" s="63" t="s">
        <v>3536</v>
      </c>
      <c r="AP1255" s="17">
        <f t="shared" si="451"/>
        <v>0.16766399999999998</v>
      </c>
      <c r="AQ1255" s="17">
        <f t="shared" si="452"/>
        <v>0</v>
      </c>
      <c r="AR1255" s="17">
        <f t="shared" si="448"/>
        <v>54.809999999999995</v>
      </c>
      <c r="AS1255" s="17">
        <f t="shared" si="445"/>
        <v>7.2647199999999995E-2</v>
      </c>
      <c r="AT1255" s="17">
        <f t="shared" si="453"/>
        <v>55.050311199999996</v>
      </c>
      <c r="AU1255" s="5">
        <f t="shared" si="454"/>
        <v>20.593299999999999</v>
      </c>
      <c r="AV1255" s="5">
        <f t="shared" si="455"/>
        <v>25.175039999999996</v>
      </c>
      <c r="AW1255" s="5">
        <f t="shared" si="467"/>
        <v>0</v>
      </c>
      <c r="AX1255" s="5">
        <f t="shared" si="468"/>
        <v>0</v>
      </c>
      <c r="AY1255" s="5">
        <f t="shared" si="456"/>
        <v>0.43722000000000005</v>
      </c>
      <c r="AZ1255" s="5">
        <f t="shared" si="457"/>
        <v>46.205559999999998</v>
      </c>
      <c r="BA1255" s="7">
        <f t="shared" si="458"/>
        <v>8.7350502199817104E-2</v>
      </c>
      <c r="BB1255" s="62">
        <f t="shared" si="459"/>
        <v>3553.2</v>
      </c>
      <c r="BC1255" s="6">
        <f t="shared" si="460"/>
        <v>3.0032467532467508E-2</v>
      </c>
      <c r="BD1255" s="32">
        <f t="shared" si="461"/>
        <v>3.0456503577403937E-3</v>
      </c>
      <c r="BE1255" s="32">
        <f t="shared" si="462"/>
        <v>0</v>
      </c>
      <c r="BF1255" s="35">
        <f t="shared" si="463"/>
        <v>0.9969543496422596</v>
      </c>
      <c r="BG1255" s="33">
        <f t="shared" si="464"/>
        <v>0.44568878723686067</v>
      </c>
      <c r="BH1255" s="37">
        <f t="shared" si="465"/>
        <v>0.54484871517626876</v>
      </c>
      <c r="BI1255" s="33">
        <f t="shared" si="466"/>
        <v>9.4624975868704986E-3</v>
      </c>
      <c r="BJ1255" s="43"/>
      <c r="BK1255" s="19">
        <v>2.12</v>
      </c>
      <c r="BO1255" s="31"/>
      <c r="BP1255" s="31"/>
      <c r="BQ1255" s="31"/>
      <c r="BR1255" s="31"/>
      <c r="BS1255" s="31"/>
      <c r="BT1255" s="31"/>
      <c r="BU1255" s="31"/>
      <c r="BV1255" s="31"/>
      <c r="BW1255" s="31"/>
      <c r="BX1255" s="31"/>
      <c r="BY1255" s="31"/>
      <c r="BZ1255" s="31"/>
      <c r="CA1255" s="31"/>
      <c r="CB1255" s="31"/>
      <c r="CC1255" s="31"/>
      <c r="CD1255" s="31"/>
      <c r="CE1255" s="31"/>
      <c r="CF1255" s="31"/>
      <c r="CG1255" s="31"/>
      <c r="CH1255" s="31"/>
      <c r="CI1255" s="31"/>
      <c r="CJ1255" s="31"/>
      <c r="CK1255" s="31"/>
      <c r="CL1255" s="31"/>
      <c r="CN1255" s="63">
        <v>20021126</v>
      </c>
      <c r="CO1255" s="63" t="s">
        <v>3607</v>
      </c>
      <c r="CP1255" s="66"/>
      <c r="CQ1255" s="64">
        <v>37588</v>
      </c>
      <c r="CR1255" s="78" t="s">
        <v>2039</v>
      </c>
      <c r="CS1255" s="78" t="s">
        <v>6954</v>
      </c>
    </row>
    <row r="1256" spans="1:97">
      <c r="A1256" s="63" t="s">
        <v>3591</v>
      </c>
      <c r="B1256" s="63" t="s">
        <v>6388</v>
      </c>
      <c r="C1256" s="63">
        <v>4243</v>
      </c>
      <c r="D1256" s="19" t="s">
        <v>3782</v>
      </c>
      <c r="E1256" s="63" t="s">
        <v>1707</v>
      </c>
      <c r="F1256" s="63" t="s">
        <v>2271</v>
      </c>
      <c r="G1256" s="65" t="s">
        <v>3617</v>
      </c>
      <c r="H1256" s="65">
        <v>15</v>
      </c>
      <c r="I1256" s="65">
        <v>17</v>
      </c>
      <c r="J1256" s="65">
        <v>94</v>
      </c>
      <c r="K1256" s="23">
        <v>41.452691999999999</v>
      </c>
      <c r="L1256" s="23">
        <v>-107.98234100000001</v>
      </c>
      <c r="M1256" s="61" t="s">
        <v>6389</v>
      </c>
      <c r="N1256" s="63" t="s">
        <v>6390</v>
      </c>
      <c r="O1256" s="63"/>
      <c r="P1256" s="63" t="s">
        <v>3796</v>
      </c>
      <c r="Q1256" s="63"/>
      <c r="R1256" s="63"/>
      <c r="S1256" s="55"/>
      <c r="T1256" s="63"/>
      <c r="U1256" s="66" t="s">
        <v>6391</v>
      </c>
      <c r="V1256" s="63"/>
      <c r="W1256" s="66">
        <v>10548</v>
      </c>
      <c r="X1256" s="66"/>
      <c r="Y1256" s="63"/>
      <c r="Z1256" s="64">
        <v>37929</v>
      </c>
      <c r="AA1256" s="63">
        <v>7.89</v>
      </c>
      <c r="AB1256" s="63"/>
      <c r="AC1256" s="63">
        <v>35</v>
      </c>
      <c r="AD1256" s="63">
        <v>5.6</v>
      </c>
      <c r="AE1256" s="63">
        <v>2885</v>
      </c>
      <c r="AF1256" s="63">
        <v>55</v>
      </c>
      <c r="AG1256" s="63"/>
      <c r="AH1256" s="63">
        <v>3548</v>
      </c>
      <c r="AI1256" s="63">
        <v>1745</v>
      </c>
      <c r="AJ1256" s="63"/>
      <c r="AK1256" s="63"/>
      <c r="AL1256" s="63">
        <v>62</v>
      </c>
      <c r="AM1256" s="63">
        <v>9390</v>
      </c>
      <c r="AN1256" s="63"/>
      <c r="AO1256" s="63" t="s">
        <v>6341</v>
      </c>
      <c r="AP1256" s="17">
        <f t="shared" si="451"/>
        <v>1.7464999999999999</v>
      </c>
      <c r="AQ1256" s="17">
        <f t="shared" si="452"/>
        <v>0.46082399999999996</v>
      </c>
      <c r="AR1256" s="17">
        <f t="shared" si="448"/>
        <v>125.49749999999999</v>
      </c>
      <c r="AS1256" s="17">
        <f t="shared" ref="AS1256:AS1319" si="469">IF(AF1256&gt;0,AF1256*0.02558,0)</f>
        <v>1.4068999999999998</v>
      </c>
      <c r="AT1256" s="17">
        <f t="shared" si="453"/>
        <v>129.11172399999998</v>
      </c>
      <c r="AU1256" s="5">
        <f t="shared" si="454"/>
        <v>100.08908</v>
      </c>
      <c r="AV1256" s="5">
        <f t="shared" si="455"/>
        <v>28.600549999999998</v>
      </c>
      <c r="AW1256" s="5">
        <f t="shared" si="467"/>
        <v>0</v>
      </c>
      <c r="AX1256" s="5">
        <f t="shared" si="468"/>
        <v>0</v>
      </c>
      <c r="AY1256" s="5">
        <f t="shared" si="456"/>
        <v>1.2908400000000002</v>
      </c>
      <c r="AZ1256" s="5">
        <f t="shared" si="457"/>
        <v>129.98047</v>
      </c>
      <c r="BA1256" s="7">
        <f t="shared" si="458"/>
        <v>-3.3530381081261595E-3</v>
      </c>
      <c r="BB1256" s="62">
        <f t="shared" si="459"/>
        <v>8335.6</v>
      </c>
      <c r="BC1256" s="28">
        <f t="shared" si="460"/>
        <v>-5.9484587263618709E-2</v>
      </c>
      <c r="BD1256" s="32">
        <f t="shared" si="461"/>
        <v>1.3527044221019E-2</v>
      </c>
      <c r="BE1256" s="32">
        <f t="shared" si="462"/>
        <v>3.5691878763852618E-3</v>
      </c>
      <c r="BF1256" s="35">
        <f t="shared" si="463"/>
        <v>0.9829037679025957</v>
      </c>
      <c r="BG1256" s="36">
        <f t="shared" si="464"/>
        <v>0.77003168245198683</v>
      </c>
      <c r="BH1256" s="33">
        <f t="shared" si="465"/>
        <v>0.22003728714013729</v>
      </c>
      <c r="BI1256" s="33">
        <f t="shared" si="466"/>
        <v>9.9310304078758932E-3</v>
      </c>
      <c r="BJ1256" s="63"/>
      <c r="BK1256" s="63">
        <v>6.2</v>
      </c>
      <c r="BL1256" s="63"/>
      <c r="BM1256" s="63"/>
      <c r="BN1256" s="63"/>
      <c r="BO1256" s="63"/>
      <c r="BP1256" s="63"/>
      <c r="BQ1256" s="63"/>
      <c r="BR1256" s="63"/>
      <c r="BS1256" s="63">
        <v>5.0999999999999996</v>
      </c>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v>2003114</v>
      </c>
      <c r="CO1256" s="63" t="s">
        <v>3607</v>
      </c>
      <c r="CP1256" s="66"/>
      <c r="CQ1256" s="64">
        <v>37930</v>
      </c>
      <c r="CR1256" s="78" t="s">
        <v>2039</v>
      </c>
      <c r="CS1256" s="78" t="s">
        <v>6954</v>
      </c>
    </row>
    <row r="1257" spans="1:97">
      <c r="A1257" s="63" t="s">
        <v>3591</v>
      </c>
      <c r="B1257" s="63" t="s">
        <v>6405</v>
      </c>
      <c r="C1257" s="63">
        <v>4259</v>
      </c>
      <c r="D1257" s="19" t="s">
        <v>3782</v>
      </c>
      <c r="E1257" s="63" t="s">
        <v>1707</v>
      </c>
      <c r="F1257" s="63" t="s">
        <v>2271</v>
      </c>
      <c r="G1257" s="65" t="s">
        <v>3599</v>
      </c>
      <c r="H1257" s="65">
        <v>21</v>
      </c>
      <c r="I1257" s="65">
        <v>17</v>
      </c>
      <c r="J1257" s="65">
        <v>94</v>
      </c>
      <c r="K1257" s="23">
        <v>41.439006999999997</v>
      </c>
      <c r="L1257" s="23">
        <v>-108.00106</v>
      </c>
      <c r="M1257" s="61" t="s">
        <v>6406</v>
      </c>
      <c r="N1257" s="63" t="s">
        <v>6407</v>
      </c>
      <c r="O1257" s="63"/>
      <c r="P1257" s="63" t="s">
        <v>3796</v>
      </c>
      <c r="Q1257" s="63"/>
      <c r="R1257" s="63"/>
      <c r="S1257" s="55"/>
      <c r="T1257" s="63"/>
      <c r="U1257" s="66" t="s">
        <v>6408</v>
      </c>
      <c r="V1257" s="63"/>
      <c r="W1257" s="66">
        <v>11042</v>
      </c>
      <c r="X1257" s="66">
        <v>11038</v>
      </c>
      <c r="Y1257" s="63"/>
      <c r="Z1257" s="64">
        <v>37901</v>
      </c>
      <c r="AA1257" s="63">
        <v>8.26</v>
      </c>
      <c r="AB1257" s="63"/>
      <c r="AC1257" s="63">
        <v>6.7</v>
      </c>
      <c r="AD1257" s="63"/>
      <c r="AE1257" s="63">
        <v>2724</v>
      </c>
      <c r="AF1257" s="63">
        <v>26</v>
      </c>
      <c r="AG1257" s="63"/>
      <c r="AH1257" s="63">
        <v>2899</v>
      </c>
      <c r="AI1257" s="63">
        <v>1084</v>
      </c>
      <c r="AJ1257" s="63"/>
      <c r="AK1257" s="63"/>
      <c r="AL1257" s="63">
        <v>37</v>
      </c>
      <c r="AM1257" s="63">
        <v>6860</v>
      </c>
      <c r="AN1257" s="63"/>
      <c r="AO1257" s="63" t="s">
        <v>6341</v>
      </c>
      <c r="AP1257" s="17">
        <f t="shared" si="451"/>
        <v>0.33433000000000002</v>
      </c>
      <c r="AQ1257" s="17">
        <f t="shared" si="452"/>
        <v>0</v>
      </c>
      <c r="AR1257" s="17">
        <f t="shared" si="448"/>
        <v>118.49399999999999</v>
      </c>
      <c r="AS1257" s="17">
        <f t="shared" si="469"/>
        <v>0.66508</v>
      </c>
      <c r="AT1257" s="17">
        <f t="shared" si="453"/>
        <v>119.49340999999998</v>
      </c>
      <c r="AU1257" s="5">
        <f t="shared" si="454"/>
        <v>81.780789999999996</v>
      </c>
      <c r="AV1257" s="5">
        <f t="shared" si="455"/>
        <v>17.766759999999998</v>
      </c>
      <c r="AW1257" s="5">
        <f t="shared" si="467"/>
        <v>0</v>
      </c>
      <c r="AX1257" s="5">
        <f t="shared" si="468"/>
        <v>0</v>
      </c>
      <c r="AY1257" s="5">
        <f t="shared" si="456"/>
        <v>0.77034000000000002</v>
      </c>
      <c r="AZ1257" s="5">
        <f t="shared" si="457"/>
        <v>100.31789000000001</v>
      </c>
      <c r="BA1257" s="7">
        <f t="shared" si="458"/>
        <v>8.7236279481537018E-2</v>
      </c>
      <c r="BB1257" s="62">
        <f t="shared" si="459"/>
        <v>6776.7</v>
      </c>
      <c r="BC1257" s="28">
        <f t="shared" si="460"/>
        <v>-6.1085159899389278E-3</v>
      </c>
      <c r="BD1257" s="32">
        <f t="shared" si="461"/>
        <v>2.7978948797260038E-3</v>
      </c>
      <c r="BE1257" s="32">
        <f t="shared" si="462"/>
        <v>0</v>
      </c>
      <c r="BF1257" s="35">
        <f t="shared" si="463"/>
        <v>0.99720210512027407</v>
      </c>
      <c r="BG1257" s="36">
        <f t="shared" si="464"/>
        <v>0.81521640855883226</v>
      </c>
      <c r="BH1257" s="33">
        <f t="shared" si="465"/>
        <v>0.17710460218012955</v>
      </c>
      <c r="BI1257" s="33">
        <f t="shared" si="466"/>
        <v>7.6789892610380859E-3</v>
      </c>
      <c r="BJ1257" s="63"/>
      <c r="BK1257" s="63">
        <v>0.4</v>
      </c>
      <c r="BL1257" s="63"/>
      <c r="BM1257" s="63"/>
      <c r="BN1257" s="63"/>
      <c r="BO1257" s="63"/>
      <c r="BP1257" s="63"/>
      <c r="BQ1257" s="63"/>
      <c r="BR1257" s="63"/>
      <c r="BS1257" s="63">
        <v>3</v>
      </c>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v>2003107</v>
      </c>
      <c r="CO1257" s="63" t="s">
        <v>3607</v>
      </c>
      <c r="CP1257" s="66"/>
      <c r="CQ1257" s="64">
        <v>37902</v>
      </c>
      <c r="CR1257" s="78" t="s">
        <v>2039</v>
      </c>
      <c r="CS1257" s="78" t="s">
        <v>6954</v>
      </c>
    </row>
    <row r="1258" spans="1:97">
      <c r="A1258" s="20" t="s">
        <v>3591</v>
      </c>
      <c r="B1258" s="16" t="s">
        <v>6630</v>
      </c>
      <c r="D1258" s="19" t="s">
        <v>3782</v>
      </c>
      <c r="E1258" s="19" t="s">
        <v>1707</v>
      </c>
      <c r="F1258" s="19" t="s">
        <v>2271</v>
      </c>
      <c r="G1258" s="47" t="s">
        <v>3615</v>
      </c>
      <c r="H1258" s="47">
        <v>25</v>
      </c>
      <c r="I1258" s="47">
        <v>17</v>
      </c>
      <c r="J1258" s="47">
        <v>94</v>
      </c>
      <c r="K1258" s="23">
        <v>41.423696999999997</v>
      </c>
      <c r="L1258" s="23">
        <v>-107.933606</v>
      </c>
      <c r="M1258" s="61" t="s">
        <v>3631</v>
      </c>
      <c r="N1258" s="19" t="s">
        <v>5176</v>
      </c>
      <c r="P1258" s="19" t="s">
        <v>3796</v>
      </c>
      <c r="U1258" s="46">
        <v>9592</v>
      </c>
      <c r="V1258" s="4"/>
      <c r="W1258" s="46">
        <v>9990</v>
      </c>
      <c r="X1258" s="46">
        <v>9916</v>
      </c>
      <c r="Z1258" s="48">
        <v>37582</v>
      </c>
      <c r="AA1258" s="19">
        <v>5.79</v>
      </c>
      <c r="AB1258" s="19" t="s">
        <v>3789</v>
      </c>
      <c r="AC1258" s="19">
        <v>68.599999999999994</v>
      </c>
      <c r="AD1258" s="19">
        <v>9.7799999999999994</v>
      </c>
      <c r="AE1258" s="19">
        <v>5020</v>
      </c>
      <c r="AF1258" s="19">
        <v>18.3</v>
      </c>
      <c r="AH1258" s="19">
        <v>8347</v>
      </c>
      <c r="AI1258" s="19">
        <v>313</v>
      </c>
      <c r="AK1258" s="43"/>
      <c r="AL1258" s="19">
        <v>2</v>
      </c>
      <c r="AM1258" s="19">
        <v>14510</v>
      </c>
      <c r="AN1258" s="54"/>
      <c r="AO1258" s="63" t="s">
        <v>3536</v>
      </c>
      <c r="AP1258" s="17">
        <f t="shared" si="451"/>
        <v>3.4231399999999996</v>
      </c>
      <c r="AQ1258" s="17">
        <f t="shared" si="452"/>
        <v>0.80479619999999996</v>
      </c>
      <c r="AR1258" s="17">
        <f t="shared" si="448"/>
        <v>218.36999999999998</v>
      </c>
      <c r="AS1258" s="17">
        <f t="shared" si="469"/>
        <v>0.46811399999999997</v>
      </c>
      <c r="AT1258" s="17">
        <f t="shared" si="453"/>
        <v>223.06605019999998</v>
      </c>
      <c r="AU1258" s="5">
        <f t="shared" si="454"/>
        <v>235.46886999999998</v>
      </c>
      <c r="AV1258" s="5">
        <f t="shared" si="455"/>
        <v>5.1300699999999999</v>
      </c>
      <c r="AW1258" s="5">
        <f t="shared" si="467"/>
        <v>0</v>
      </c>
      <c r="AX1258" s="5">
        <f t="shared" si="468"/>
        <v>0</v>
      </c>
      <c r="AY1258" s="5">
        <f t="shared" si="456"/>
        <v>4.1640000000000003E-2</v>
      </c>
      <c r="AZ1258" s="5">
        <f t="shared" si="457"/>
        <v>240.64057999999997</v>
      </c>
      <c r="BA1258" s="7">
        <f t="shared" si="458"/>
        <v>-3.7900104625245436E-2</v>
      </c>
      <c r="BB1258" s="62">
        <f t="shared" si="459"/>
        <v>13778.68</v>
      </c>
      <c r="BC1258" s="6">
        <f t="shared" si="460"/>
        <v>-2.5852036927845334E-2</v>
      </c>
      <c r="BD1258" s="32">
        <f t="shared" si="461"/>
        <v>1.5345858309369929E-2</v>
      </c>
      <c r="BE1258" s="32">
        <f t="shared" si="462"/>
        <v>3.6078829534051614E-3</v>
      </c>
      <c r="BF1258" s="35">
        <f t="shared" si="463"/>
        <v>0.98104625873722495</v>
      </c>
      <c r="BG1258" s="36">
        <f t="shared" si="464"/>
        <v>0.97850857074895681</v>
      </c>
      <c r="BH1258" s="33">
        <f t="shared" si="465"/>
        <v>2.1318391104276763E-2</v>
      </c>
      <c r="BI1258" s="33">
        <f t="shared" si="466"/>
        <v>1.7303814676643487E-4</v>
      </c>
      <c r="BJ1258" s="43"/>
      <c r="BK1258" s="19">
        <v>82.3</v>
      </c>
      <c r="BO1258" s="31"/>
      <c r="BP1258" s="31"/>
      <c r="BQ1258" s="31"/>
      <c r="BR1258" s="31"/>
      <c r="BS1258" s="31"/>
      <c r="BT1258" s="31"/>
      <c r="BU1258" s="31"/>
      <c r="BV1258" s="31"/>
      <c r="BW1258" s="31"/>
      <c r="BX1258" s="31"/>
      <c r="BY1258" s="31"/>
      <c r="BZ1258" s="31"/>
      <c r="CA1258" s="31"/>
      <c r="CB1258" s="31"/>
      <c r="CC1258" s="31"/>
      <c r="CD1258" s="31"/>
      <c r="CE1258" s="31"/>
      <c r="CF1258" s="31"/>
      <c r="CG1258" s="31"/>
      <c r="CH1258" s="31"/>
      <c r="CI1258" s="31"/>
      <c r="CJ1258" s="31"/>
      <c r="CK1258" s="31"/>
      <c r="CL1258" s="31"/>
      <c r="CN1258" s="63">
        <v>20021122</v>
      </c>
      <c r="CO1258" s="63" t="s">
        <v>3607</v>
      </c>
      <c r="CP1258" s="66"/>
      <c r="CQ1258" s="64">
        <v>37584</v>
      </c>
      <c r="CR1258" s="78" t="s">
        <v>2039</v>
      </c>
      <c r="CS1258" s="78" t="s">
        <v>6954</v>
      </c>
    </row>
    <row r="1259" spans="1:97">
      <c r="A1259" s="20" t="s">
        <v>3591</v>
      </c>
      <c r="B1259" s="16" t="s">
        <v>6630</v>
      </c>
      <c r="D1259" s="19" t="s">
        <v>3782</v>
      </c>
      <c r="E1259" s="19" t="s">
        <v>1707</v>
      </c>
      <c r="F1259" s="19" t="s">
        <v>2271</v>
      </c>
      <c r="G1259" s="47" t="s">
        <v>3592</v>
      </c>
      <c r="H1259" s="47">
        <v>25</v>
      </c>
      <c r="I1259" s="47">
        <v>17</v>
      </c>
      <c r="J1259" s="47">
        <v>94</v>
      </c>
      <c r="K1259" s="23">
        <v>41.416350000000001</v>
      </c>
      <c r="L1259" s="23">
        <v>-107.94244</v>
      </c>
      <c r="M1259" s="61" t="s">
        <v>3671</v>
      </c>
      <c r="N1259" s="19" t="s">
        <v>5155</v>
      </c>
      <c r="P1259" s="19" t="s">
        <v>3796</v>
      </c>
      <c r="U1259" s="46">
        <v>9746</v>
      </c>
      <c r="V1259" s="4"/>
      <c r="W1259" s="46">
        <v>10229</v>
      </c>
      <c r="X1259" s="46">
        <v>10140</v>
      </c>
      <c r="Z1259" s="48">
        <v>37582</v>
      </c>
      <c r="AA1259" s="19">
        <v>6.93</v>
      </c>
      <c r="AB1259" s="19" t="s">
        <v>3789</v>
      </c>
      <c r="AC1259" s="19">
        <v>14.3</v>
      </c>
      <c r="AD1259" s="19">
        <v>3.99</v>
      </c>
      <c r="AE1259" s="19">
        <v>2540</v>
      </c>
      <c r="AF1259" s="19">
        <v>4.24</v>
      </c>
      <c r="AH1259" s="19">
        <v>2749</v>
      </c>
      <c r="AI1259" s="19">
        <v>1429</v>
      </c>
      <c r="AK1259" s="43"/>
      <c r="AL1259" s="19">
        <v>10</v>
      </c>
      <c r="AM1259" s="19">
        <v>7376</v>
      </c>
      <c r="AN1259" s="54"/>
      <c r="AO1259" s="63" t="s">
        <v>3536</v>
      </c>
      <c r="AP1259" s="17">
        <f t="shared" si="451"/>
        <v>0.71357000000000004</v>
      </c>
      <c r="AQ1259" s="17">
        <f t="shared" si="452"/>
        <v>0.32833710000000005</v>
      </c>
      <c r="AR1259" s="17">
        <f t="shared" si="448"/>
        <v>110.49</v>
      </c>
      <c r="AS1259" s="17">
        <f t="shared" si="469"/>
        <v>0.10845920000000001</v>
      </c>
      <c r="AT1259" s="17">
        <f t="shared" si="453"/>
        <v>111.6403663</v>
      </c>
      <c r="AU1259" s="5">
        <f t="shared" si="454"/>
        <v>77.549289999999999</v>
      </c>
      <c r="AV1259" s="5">
        <f t="shared" si="455"/>
        <v>23.421309999999998</v>
      </c>
      <c r="AW1259" s="5">
        <f t="shared" si="467"/>
        <v>0</v>
      </c>
      <c r="AX1259" s="5">
        <f t="shared" si="468"/>
        <v>0</v>
      </c>
      <c r="AY1259" s="5">
        <f t="shared" si="456"/>
        <v>0.20820000000000002</v>
      </c>
      <c r="AZ1259" s="5">
        <f t="shared" si="457"/>
        <v>101.1788</v>
      </c>
      <c r="BA1259" s="7">
        <f t="shared" si="458"/>
        <v>4.9157068331208857E-2</v>
      </c>
      <c r="BB1259" s="62">
        <f t="shared" si="459"/>
        <v>6750.53</v>
      </c>
      <c r="BC1259" s="6">
        <f t="shared" si="460"/>
        <v>-4.4276266004461134E-2</v>
      </c>
      <c r="BD1259" s="32">
        <f t="shared" si="461"/>
        <v>6.3916845102648147E-3</v>
      </c>
      <c r="BE1259" s="32">
        <f t="shared" si="462"/>
        <v>2.9410249256769058E-3</v>
      </c>
      <c r="BF1259" s="35">
        <f t="shared" si="463"/>
        <v>0.99066729056405822</v>
      </c>
      <c r="BG1259" s="36">
        <f t="shared" si="464"/>
        <v>0.76645789434150235</v>
      </c>
      <c r="BH1259" s="33">
        <f t="shared" si="465"/>
        <v>0.23148436233677411</v>
      </c>
      <c r="BI1259" s="33">
        <f t="shared" si="466"/>
        <v>2.0577433217235236E-3</v>
      </c>
      <c r="BJ1259" s="43"/>
      <c r="BK1259" s="31"/>
      <c r="BO1259" s="31"/>
      <c r="BP1259" s="31"/>
      <c r="BQ1259" s="31"/>
      <c r="BR1259" s="31"/>
      <c r="BS1259" s="31"/>
      <c r="BT1259" s="31"/>
      <c r="BU1259" s="31"/>
      <c r="BV1259" s="31"/>
      <c r="BW1259" s="31"/>
      <c r="BX1259" s="31"/>
      <c r="BY1259" s="31"/>
      <c r="BZ1259" s="31"/>
      <c r="CA1259" s="31"/>
      <c r="CB1259" s="31"/>
      <c r="CC1259" s="31"/>
      <c r="CD1259" s="31"/>
      <c r="CE1259" s="31"/>
      <c r="CF1259" s="31"/>
      <c r="CG1259" s="31"/>
      <c r="CH1259" s="31"/>
      <c r="CI1259" s="31"/>
      <c r="CJ1259" s="31"/>
      <c r="CK1259" s="31"/>
      <c r="CL1259" s="31"/>
      <c r="CN1259" s="63">
        <v>20021122</v>
      </c>
      <c r="CO1259" s="63" t="s">
        <v>3607</v>
      </c>
      <c r="CP1259" s="66"/>
      <c r="CQ1259" s="64">
        <v>37584</v>
      </c>
      <c r="CR1259" s="78" t="s">
        <v>2039</v>
      </c>
      <c r="CS1259" s="78" t="s">
        <v>6954</v>
      </c>
    </row>
    <row r="1260" spans="1:97">
      <c r="A1260" s="20" t="s">
        <v>3591</v>
      </c>
      <c r="B1260" s="16" t="s">
        <v>6630</v>
      </c>
      <c r="D1260" s="19" t="s">
        <v>3782</v>
      </c>
      <c r="E1260" s="19" t="s">
        <v>1707</v>
      </c>
      <c r="F1260" s="19" t="s">
        <v>2271</v>
      </c>
      <c r="G1260" s="47" t="s">
        <v>3612</v>
      </c>
      <c r="H1260" s="47">
        <v>25</v>
      </c>
      <c r="I1260" s="47">
        <v>17</v>
      </c>
      <c r="J1260" s="47">
        <v>94</v>
      </c>
      <c r="K1260" s="23">
        <v>41.416454000000002</v>
      </c>
      <c r="L1260" s="23">
        <v>-107.94352000000001</v>
      </c>
      <c r="M1260" s="61" t="s">
        <v>541</v>
      </c>
      <c r="N1260" s="19" t="s">
        <v>5154</v>
      </c>
      <c r="P1260" s="19" t="s">
        <v>3796</v>
      </c>
      <c r="W1260" s="46">
        <v>10420</v>
      </c>
      <c r="X1260" s="46">
        <v>10328</v>
      </c>
      <c r="Z1260" s="48">
        <v>37582</v>
      </c>
      <c r="AA1260" s="19">
        <v>5.92</v>
      </c>
      <c r="AB1260" s="19" t="s">
        <v>3789</v>
      </c>
      <c r="AC1260" s="19">
        <v>15.3</v>
      </c>
      <c r="AD1260" s="19">
        <v>1.17</v>
      </c>
      <c r="AE1260" s="19">
        <v>1350</v>
      </c>
      <c r="AF1260" s="19">
        <v>96.1</v>
      </c>
      <c r="AH1260" s="19">
        <v>1850</v>
      </c>
      <c r="AI1260" s="19">
        <v>431</v>
      </c>
      <c r="AK1260" s="43"/>
      <c r="AL1260" s="19">
        <v>26</v>
      </c>
      <c r="AM1260" s="19">
        <v>4354</v>
      </c>
      <c r="AN1260" s="54"/>
      <c r="AO1260" s="63" t="s">
        <v>3536</v>
      </c>
      <c r="AP1260" s="17">
        <f t="shared" si="451"/>
        <v>0.76346999999999998</v>
      </c>
      <c r="AQ1260" s="17">
        <f t="shared" si="452"/>
        <v>9.6279299999999998E-2</v>
      </c>
      <c r="AR1260" s="17">
        <f t="shared" si="448"/>
        <v>58.724999999999994</v>
      </c>
      <c r="AS1260" s="17">
        <f t="shared" si="469"/>
        <v>2.4582379999999997</v>
      </c>
      <c r="AT1260" s="17">
        <f t="shared" si="453"/>
        <v>62.042987299999993</v>
      </c>
      <c r="AU1260" s="5">
        <f t="shared" si="454"/>
        <v>52.188499999999998</v>
      </c>
      <c r="AV1260" s="5">
        <f t="shared" si="455"/>
        <v>7.0640899999999993</v>
      </c>
      <c r="AW1260" s="5">
        <f t="shared" si="467"/>
        <v>0</v>
      </c>
      <c r="AX1260" s="5">
        <f t="shared" si="468"/>
        <v>0</v>
      </c>
      <c r="AY1260" s="5">
        <f t="shared" si="456"/>
        <v>0.54132000000000002</v>
      </c>
      <c r="AZ1260" s="5">
        <f t="shared" si="457"/>
        <v>59.793909999999997</v>
      </c>
      <c r="BA1260" s="7">
        <f t="shared" si="458"/>
        <v>1.845973879704171E-2</v>
      </c>
      <c r="BB1260" s="62">
        <f t="shared" si="459"/>
        <v>3769.5699999999997</v>
      </c>
      <c r="BC1260" s="6">
        <f t="shared" si="460"/>
        <v>-7.1942508035260394E-2</v>
      </c>
      <c r="BD1260" s="32">
        <f t="shared" si="461"/>
        <v>1.2305500318808796E-2</v>
      </c>
      <c r="BE1260" s="32">
        <f t="shared" si="462"/>
        <v>1.5518159938762331E-3</v>
      </c>
      <c r="BF1260" s="35">
        <f t="shared" si="463"/>
        <v>0.98614268368731506</v>
      </c>
      <c r="BG1260" s="36">
        <f t="shared" si="464"/>
        <v>0.87280627742858763</v>
      </c>
      <c r="BH1260" s="33">
        <f t="shared" si="465"/>
        <v>0.1181406266959294</v>
      </c>
      <c r="BI1260" s="33">
        <f t="shared" si="466"/>
        <v>9.0530958754829732E-3</v>
      </c>
      <c r="BJ1260" s="43"/>
      <c r="BK1260" s="19">
        <v>26.1</v>
      </c>
      <c r="BO1260" s="31"/>
      <c r="BP1260" s="31"/>
      <c r="BQ1260" s="31"/>
      <c r="BR1260" s="31"/>
      <c r="BS1260" s="31"/>
      <c r="BT1260" s="31"/>
      <c r="BU1260" s="31"/>
      <c r="BV1260" s="31"/>
      <c r="BW1260" s="31"/>
      <c r="BX1260" s="31"/>
      <c r="BY1260" s="31"/>
      <c r="BZ1260" s="31"/>
      <c r="CA1260" s="31"/>
      <c r="CB1260" s="31"/>
      <c r="CC1260" s="31"/>
      <c r="CD1260" s="31"/>
      <c r="CE1260" s="31"/>
      <c r="CF1260" s="31"/>
      <c r="CG1260" s="31"/>
      <c r="CH1260" s="31"/>
      <c r="CI1260" s="31"/>
      <c r="CJ1260" s="31"/>
      <c r="CK1260" s="31"/>
      <c r="CL1260" s="31"/>
      <c r="CN1260" s="63">
        <v>20021122</v>
      </c>
      <c r="CO1260" s="63" t="s">
        <v>3607</v>
      </c>
      <c r="CP1260" s="66"/>
      <c r="CQ1260" s="64">
        <v>37584</v>
      </c>
      <c r="CR1260" s="78" t="s">
        <v>2039</v>
      </c>
      <c r="CS1260" s="78" t="s">
        <v>6954</v>
      </c>
    </row>
    <row r="1261" spans="1:97">
      <c r="A1261" s="20" t="s">
        <v>3591</v>
      </c>
      <c r="B1261" s="16" t="s">
        <v>7149</v>
      </c>
      <c r="D1261" s="19" t="s">
        <v>3782</v>
      </c>
      <c r="E1261" s="19" t="s">
        <v>1707</v>
      </c>
      <c r="F1261" s="19" t="s">
        <v>2271</v>
      </c>
      <c r="G1261" s="47" t="s">
        <v>267</v>
      </c>
      <c r="H1261" s="47">
        <v>1</v>
      </c>
      <c r="I1261" s="47">
        <v>17</v>
      </c>
      <c r="J1261" s="47">
        <v>95</v>
      </c>
      <c r="K1261" s="23">
        <v>41.475352999999998</v>
      </c>
      <c r="L1261" s="23">
        <v>-108.04844300000001</v>
      </c>
      <c r="M1261" s="61" t="s">
        <v>3625</v>
      </c>
      <c r="N1261" s="19" t="s">
        <v>5152</v>
      </c>
      <c r="P1261" s="19" t="s">
        <v>3796</v>
      </c>
      <c r="U1261" s="46">
        <v>10674</v>
      </c>
      <c r="V1261" s="4"/>
      <c r="W1261" s="46">
        <v>12030</v>
      </c>
      <c r="X1261" s="46">
        <v>11960</v>
      </c>
      <c r="Z1261" s="48">
        <v>37582</v>
      </c>
      <c r="AA1261" s="19">
        <v>6.99</v>
      </c>
      <c r="AB1261" s="19" t="s">
        <v>3789</v>
      </c>
      <c r="AC1261" s="19">
        <v>11.6</v>
      </c>
      <c r="AD1261" s="31"/>
      <c r="AE1261" s="19">
        <v>1710</v>
      </c>
      <c r="AF1261" s="19">
        <v>3.01</v>
      </c>
      <c r="AH1261" s="19">
        <v>1849</v>
      </c>
      <c r="AI1261" s="19">
        <v>1348</v>
      </c>
      <c r="AK1261" s="43"/>
      <c r="AL1261" s="19">
        <v>49</v>
      </c>
      <c r="AM1261" s="19">
        <v>11944</v>
      </c>
      <c r="AN1261" s="54"/>
      <c r="AO1261" s="63" t="s">
        <v>3536</v>
      </c>
      <c r="AP1261" s="17">
        <f t="shared" si="451"/>
        <v>0.57884000000000002</v>
      </c>
      <c r="AQ1261" s="17">
        <f t="shared" si="452"/>
        <v>0</v>
      </c>
      <c r="AR1261" s="17">
        <f t="shared" si="448"/>
        <v>74.384999999999991</v>
      </c>
      <c r="AS1261" s="17">
        <f t="shared" si="469"/>
        <v>7.6995799999999989E-2</v>
      </c>
      <c r="AT1261" s="17">
        <f t="shared" si="453"/>
        <v>75.040835799999996</v>
      </c>
      <c r="AU1261" s="5">
        <f t="shared" si="454"/>
        <v>52.160289999999996</v>
      </c>
      <c r="AV1261" s="5">
        <f t="shared" si="455"/>
        <v>22.093719999999998</v>
      </c>
      <c r="AW1261" s="5">
        <f t="shared" si="467"/>
        <v>0</v>
      </c>
      <c r="AX1261" s="5">
        <f t="shared" si="468"/>
        <v>0</v>
      </c>
      <c r="AY1261" s="5">
        <f t="shared" si="456"/>
        <v>1.0201800000000001</v>
      </c>
      <c r="AZ1261" s="5">
        <f t="shared" si="457"/>
        <v>75.27418999999999</v>
      </c>
      <c r="BA1261" s="7">
        <f t="shared" si="458"/>
        <v>-1.5524342876438754E-3</v>
      </c>
      <c r="BB1261" s="62">
        <f t="shared" si="459"/>
        <v>4970.6099999999997</v>
      </c>
      <c r="BC1261" s="6">
        <f t="shared" si="460"/>
        <v>-0.41227022083275938</v>
      </c>
      <c r="BD1261" s="32">
        <f t="shared" si="461"/>
        <v>7.7136667499644249E-3</v>
      </c>
      <c r="BE1261" s="32">
        <f t="shared" si="462"/>
        <v>0</v>
      </c>
      <c r="BF1261" s="35">
        <f t="shared" si="463"/>
        <v>0.99228633325003557</v>
      </c>
      <c r="BG1261" s="37">
        <f t="shared" si="464"/>
        <v>0.6929372471493882</v>
      </c>
      <c r="BH1261" s="33">
        <f t="shared" si="465"/>
        <v>0.29350990027259011</v>
      </c>
      <c r="BI1261" s="33">
        <f t="shared" si="466"/>
        <v>1.3552852578021767E-2</v>
      </c>
      <c r="BJ1261" s="43"/>
      <c r="BK1261" s="19">
        <v>6.89</v>
      </c>
      <c r="BO1261" s="31"/>
      <c r="BP1261" s="31"/>
      <c r="BQ1261" s="31"/>
      <c r="BR1261" s="31"/>
      <c r="BS1261" s="31"/>
      <c r="BT1261" s="31"/>
      <c r="BU1261" s="31"/>
      <c r="BV1261" s="31"/>
      <c r="BW1261" s="31"/>
      <c r="BX1261" s="31"/>
      <c r="BY1261" s="31"/>
      <c r="BZ1261" s="31"/>
      <c r="CA1261" s="31"/>
      <c r="CB1261" s="31"/>
      <c r="CC1261" s="31"/>
      <c r="CD1261" s="31"/>
      <c r="CE1261" s="31"/>
      <c r="CF1261" s="31"/>
      <c r="CG1261" s="31"/>
      <c r="CH1261" s="31"/>
      <c r="CI1261" s="31"/>
      <c r="CJ1261" s="31"/>
      <c r="CK1261" s="31"/>
      <c r="CL1261" s="31"/>
      <c r="CN1261" s="63">
        <v>20021122</v>
      </c>
      <c r="CO1261" s="63" t="s">
        <v>3607</v>
      </c>
      <c r="CP1261" s="66"/>
      <c r="CQ1261" s="64">
        <v>37584</v>
      </c>
      <c r="CR1261" s="78" t="s">
        <v>2039</v>
      </c>
      <c r="CS1261" s="78" t="s">
        <v>6954</v>
      </c>
    </row>
    <row r="1262" spans="1:97">
      <c r="A1262" s="20" t="s">
        <v>3591</v>
      </c>
      <c r="B1262" s="16" t="s">
        <v>7149</v>
      </c>
      <c r="D1262" s="19" t="s">
        <v>3782</v>
      </c>
      <c r="E1262" s="19" t="s">
        <v>1707</v>
      </c>
      <c r="F1262" s="19" t="s">
        <v>2271</v>
      </c>
      <c r="G1262" s="47" t="s">
        <v>3609</v>
      </c>
      <c r="H1262" s="47">
        <v>1</v>
      </c>
      <c r="I1262" s="47">
        <v>17</v>
      </c>
      <c r="J1262" s="47">
        <v>95</v>
      </c>
      <c r="K1262" s="23">
        <v>41.481830000000002</v>
      </c>
      <c r="L1262" s="23">
        <v>-108.04946700000001</v>
      </c>
      <c r="M1262" s="61" t="s">
        <v>3669</v>
      </c>
      <c r="N1262" s="19" t="s">
        <v>5153</v>
      </c>
      <c r="P1262" s="19" t="s">
        <v>3796</v>
      </c>
      <c r="W1262" s="46">
        <v>11058</v>
      </c>
      <c r="Z1262" s="48">
        <v>37581</v>
      </c>
      <c r="AA1262" s="4"/>
      <c r="AB1262" s="19" t="s">
        <v>3789</v>
      </c>
      <c r="AC1262" s="19">
        <v>9.09</v>
      </c>
      <c r="AD1262" s="31"/>
      <c r="AE1262" s="19">
        <v>1450</v>
      </c>
      <c r="AF1262" s="19">
        <v>3.8</v>
      </c>
      <c r="AH1262" s="19">
        <v>950</v>
      </c>
      <c r="AI1262" s="19">
        <v>1833</v>
      </c>
      <c r="AK1262" s="43"/>
      <c r="AL1262" s="19">
        <v>27</v>
      </c>
      <c r="AM1262" s="19">
        <v>4154</v>
      </c>
      <c r="AN1262" s="54"/>
      <c r="AO1262" s="63" t="s">
        <v>3536</v>
      </c>
      <c r="AP1262" s="17">
        <f t="shared" si="451"/>
        <v>0.45359099999999997</v>
      </c>
      <c r="AQ1262" s="17">
        <f t="shared" si="452"/>
        <v>0</v>
      </c>
      <c r="AR1262" s="17">
        <f t="shared" si="448"/>
        <v>63.074999999999996</v>
      </c>
      <c r="AS1262" s="17">
        <f t="shared" si="469"/>
        <v>9.7203999999999985E-2</v>
      </c>
      <c r="AT1262" s="17">
        <f t="shared" si="453"/>
        <v>63.625794999999997</v>
      </c>
      <c r="AU1262" s="5">
        <f t="shared" si="454"/>
        <v>26.799499999999998</v>
      </c>
      <c r="AV1262" s="5">
        <f t="shared" si="455"/>
        <v>30.042869999999997</v>
      </c>
      <c r="AW1262" s="5">
        <f t="shared" si="467"/>
        <v>0</v>
      </c>
      <c r="AX1262" s="5">
        <f t="shared" si="468"/>
        <v>0</v>
      </c>
      <c r="AY1262" s="5">
        <f t="shared" si="456"/>
        <v>0.56214000000000008</v>
      </c>
      <c r="AZ1262" s="5">
        <f t="shared" si="457"/>
        <v>57.404509999999995</v>
      </c>
      <c r="BA1262" s="7">
        <f t="shared" si="458"/>
        <v>5.1402704471413187E-2</v>
      </c>
      <c r="BB1262" s="62">
        <f t="shared" si="459"/>
        <v>4272.8899999999994</v>
      </c>
      <c r="BC1262" s="6">
        <f t="shared" si="460"/>
        <v>1.4108407728117897E-2</v>
      </c>
      <c r="BD1262" s="32">
        <f t="shared" si="461"/>
        <v>7.1290425526313655E-3</v>
      </c>
      <c r="BE1262" s="32">
        <f t="shared" si="462"/>
        <v>0</v>
      </c>
      <c r="BF1262" s="35">
        <f t="shared" si="463"/>
        <v>0.99287095744736864</v>
      </c>
      <c r="BG1262" s="33">
        <f t="shared" si="464"/>
        <v>0.46685356255109572</v>
      </c>
      <c r="BH1262" s="37">
        <f t="shared" si="465"/>
        <v>0.52335382707734979</v>
      </c>
      <c r="BI1262" s="33">
        <f t="shared" si="466"/>
        <v>9.7926103715544333E-3</v>
      </c>
      <c r="BJ1262" s="43"/>
      <c r="BK1262" s="19">
        <v>0.24</v>
      </c>
      <c r="BO1262" s="31"/>
      <c r="BP1262" s="31"/>
      <c r="BQ1262" s="31"/>
      <c r="BR1262" s="31"/>
      <c r="BS1262" s="31"/>
      <c r="BT1262" s="31"/>
      <c r="BU1262" s="31"/>
      <c r="BV1262" s="31"/>
      <c r="BW1262" s="31"/>
      <c r="BX1262" s="31"/>
      <c r="BY1262" s="31"/>
      <c r="BZ1262" s="31"/>
      <c r="CA1262" s="31"/>
      <c r="CB1262" s="31"/>
      <c r="CC1262" s="31"/>
      <c r="CD1262" s="31"/>
      <c r="CE1262" s="31"/>
      <c r="CF1262" s="31"/>
      <c r="CG1262" s="31"/>
      <c r="CH1262" s="31"/>
      <c r="CI1262" s="31"/>
      <c r="CJ1262" s="31"/>
      <c r="CK1262" s="31"/>
      <c r="CL1262" s="31"/>
      <c r="CN1262" s="63">
        <v>20021121</v>
      </c>
      <c r="CO1262" s="63" t="s">
        <v>3607</v>
      </c>
      <c r="CP1262" s="66"/>
      <c r="CQ1262" s="64">
        <v>37583</v>
      </c>
      <c r="CR1262" s="78" t="s">
        <v>2039</v>
      </c>
      <c r="CS1262" s="78" t="s">
        <v>6954</v>
      </c>
    </row>
    <row r="1263" spans="1:97">
      <c r="A1263" s="63" t="s">
        <v>3591</v>
      </c>
      <c r="B1263" s="63" t="s">
        <v>6420</v>
      </c>
      <c r="C1263" s="63">
        <v>5066</v>
      </c>
      <c r="D1263" s="19" t="s">
        <v>3782</v>
      </c>
      <c r="E1263" s="63" t="s">
        <v>1707</v>
      </c>
      <c r="F1263" s="63" t="s">
        <v>2271</v>
      </c>
      <c r="G1263" s="65" t="s">
        <v>3609</v>
      </c>
      <c r="H1263" s="65">
        <v>13</v>
      </c>
      <c r="I1263" s="65">
        <v>17</v>
      </c>
      <c r="J1263" s="65">
        <v>95</v>
      </c>
      <c r="K1263" s="23">
        <v>41.452576000000001</v>
      </c>
      <c r="L1263" s="23">
        <v>-108.04993899999999</v>
      </c>
      <c r="M1263" s="61" t="s">
        <v>6421</v>
      </c>
      <c r="N1263" s="63" t="s">
        <v>6422</v>
      </c>
      <c r="O1263" s="63"/>
      <c r="P1263" s="63" t="s">
        <v>3796</v>
      </c>
      <c r="Q1263" s="63"/>
      <c r="R1263" s="63"/>
      <c r="S1263" s="55">
        <f>IF(U1263&gt;0,V1263-U1263,"")</f>
        <v>351</v>
      </c>
      <c r="T1263" s="63"/>
      <c r="U1263" s="66">
        <v>11034</v>
      </c>
      <c r="V1263" s="63">
        <v>11385</v>
      </c>
      <c r="W1263" s="66">
        <v>11414</v>
      </c>
      <c r="X1263" s="66"/>
      <c r="Y1263" s="63"/>
      <c r="Z1263" s="64">
        <v>38429</v>
      </c>
      <c r="AA1263" s="63">
        <v>8.19</v>
      </c>
      <c r="AB1263" s="63"/>
      <c r="AC1263" s="63">
        <v>6.8</v>
      </c>
      <c r="AD1263" s="63">
        <v>1.2</v>
      </c>
      <c r="AE1263" s="63">
        <v>1360</v>
      </c>
      <c r="AF1263" s="63">
        <v>25.6</v>
      </c>
      <c r="AG1263" s="63"/>
      <c r="AH1263" s="63">
        <v>680</v>
      </c>
      <c r="AI1263" s="63">
        <v>1800</v>
      </c>
      <c r="AJ1263" s="63">
        <v>0</v>
      </c>
      <c r="AK1263" s="63">
        <v>0</v>
      </c>
      <c r="AL1263" s="63">
        <v>31</v>
      </c>
      <c r="AM1263" s="63">
        <v>3420</v>
      </c>
      <c r="AN1263" s="63"/>
      <c r="AO1263" s="63" t="s">
        <v>3536</v>
      </c>
      <c r="AP1263" s="17">
        <f t="shared" si="451"/>
        <v>0.33932000000000001</v>
      </c>
      <c r="AQ1263" s="17">
        <f t="shared" si="452"/>
        <v>9.8748000000000002E-2</v>
      </c>
      <c r="AR1263" s="17">
        <f t="shared" si="448"/>
        <v>59.16</v>
      </c>
      <c r="AS1263" s="17">
        <f t="shared" si="469"/>
        <v>0.65484799999999999</v>
      </c>
      <c r="AT1263" s="17">
        <f t="shared" si="453"/>
        <v>60.252915999999999</v>
      </c>
      <c r="AU1263" s="5">
        <f t="shared" si="454"/>
        <v>19.1828</v>
      </c>
      <c r="AV1263" s="5">
        <f t="shared" si="455"/>
        <v>29.501999999999995</v>
      </c>
      <c r="AW1263" s="5">
        <f t="shared" si="467"/>
        <v>0</v>
      </c>
      <c r="AX1263" s="5">
        <f t="shared" si="468"/>
        <v>0</v>
      </c>
      <c r="AY1263" s="5">
        <f t="shared" si="456"/>
        <v>0.6454200000000001</v>
      </c>
      <c r="AZ1263" s="5">
        <f t="shared" si="457"/>
        <v>49.330219999999997</v>
      </c>
      <c r="BA1263" s="7">
        <f t="shared" si="458"/>
        <v>9.967497188618514E-2</v>
      </c>
      <c r="BB1263" s="62">
        <f t="shared" si="459"/>
        <v>3904.6</v>
      </c>
      <c r="BC1263" s="28">
        <f t="shared" si="460"/>
        <v>6.6160609453075919E-2</v>
      </c>
      <c r="BD1263" s="32">
        <f t="shared" si="461"/>
        <v>5.6315946600825097E-3</v>
      </c>
      <c r="BE1263" s="32">
        <f t="shared" si="462"/>
        <v>1.6388916347218781E-3</v>
      </c>
      <c r="BF1263" s="35">
        <f t="shared" si="463"/>
        <v>0.99272951370519558</v>
      </c>
      <c r="BG1263" s="33">
        <f t="shared" si="464"/>
        <v>0.38886508108011686</v>
      </c>
      <c r="BH1263" s="37">
        <f t="shared" si="465"/>
        <v>0.59805125539679327</v>
      </c>
      <c r="BI1263" s="33">
        <f t="shared" si="466"/>
        <v>1.3083663523089905E-2</v>
      </c>
      <c r="BJ1263" s="63">
        <v>0</v>
      </c>
      <c r="BK1263" s="63">
        <v>11.7</v>
      </c>
      <c r="BL1263" s="63">
        <v>0</v>
      </c>
      <c r="BM1263" s="63">
        <v>0</v>
      </c>
      <c r="BN1263" s="63">
        <v>0</v>
      </c>
      <c r="BO1263" s="63">
        <v>0</v>
      </c>
      <c r="BP1263" s="63">
        <v>0</v>
      </c>
      <c r="BQ1263" s="63">
        <v>0</v>
      </c>
      <c r="BR1263" s="63">
        <v>0</v>
      </c>
      <c r="BS1263" s="63">
        <v>0</v>
      </c>
      <c r="BT1263" s="63">
        <v>0</v>
      </c>
      <c r="BU1263" s="63">
        <v>0</v>
      </c>
      <c r="BV1263" s="63">
        <v>0</v>
      </c>
      <c r="BW1263" s="63">
        <v>0</v>
      </c>
      <c r="BX1263" s="63"/>
      <c r="BY1263" s="63"/>
      <c r="BZ1263" s="63"/>
      <c r="CA1263" s="63"/>
      <c r="CB1263" s="63"/>
      <c r="CC1263" s="63"/>
      <c r="CD1263" s="63"/>
      <c r="CE1263" s="63"/>
      <c r="CF1263" s="63"/>
      <c r="CG1263" s="63"/>
      <c r="CH1263" s="63"/>
      <c r="CI1263" s="63"/>
      <c r="CJ1263" s="63"/>
      <c r="CK1263" s="63"/>
      <c r="CL1263" s="63"/>
      <c r="CM1263" s="63"/>
      <c r="CN1263" s="63">
        <v>20050318</v>
      </c>
      <c r="CO1263" s="63" t="s">
        <v>4033</v>
      </c>
      <c r="CP1263" s="66"/>
      <c r="CQ1263" s="64">
        <v>38431</v>
      </c>
      <c r="CR1263" s="78" t="s">
        <v>2039</v>
      </c>
      <c r="CS1263" s="78" t="s">
        <v>6954</v>
      </c>
    </row>
    <row r="1264" spans="1:97">
      <c r="A1264" s="63" t="s">
        <v>3591</v>
      </c>
      <c r="B1264" s="63" t="s">
        <v>6435</v>
      </c>
      <c r="C1264" s="63">
        <v>4077</v>
      </c>
      <c r="D1264" s="19" t="s">
        <v>3782</v>
      </c>
      <c r="E1264" s="63" t="s">
        <v>1707</v>
      </c>
      <c r="F1264" s="63" t="s">
        <v>6424</v>
      </c>
      <c r="G1264" s="65" t="s">
        <v>264</v>
      </c>
      <c r="H1264" s="65">
        <v>11</v>
      </c>
      <c r="I1264" s="65">
        <v>17</v>
      </c>
      <c r="J1264" s="65">
        <v>97</v>
      </c>
      <c r="K1264" s="23">
        <v>41.461170000000003</v>
      </c>
      <c r="L1264" s="23">
        <v>-108.295936</v>
      </c>
      <c r="M1264" s="61" t="s">
        <v>6436</v>
      </c>
      <c r="N1264" s="63" t="s">
        <v>6437</v>
      </c>
      <c r="O1264" s="63"/>
      <c r="P1264" s="63" t="s">
        <v>3796</v>
      </c>
      <c r="Q1264" s="63"/>
      <c r="R1264" s="63"/>
      <c r="S1264" s="55"/>
      <c r="T1264" s="63"/>
      <c r="U1264" s="66" t="s">
        <v>6438</v>
      </c>
      <c r="V1264" s="63"/>
      <c r="W1264" s="66">
        <v>11828</v>
      </c>
      <c r="X1264" s="66"/>
      <c r="Y1264" s="63"/>
      <c r="Z1264" s="64">
        <v>37784</v>
      </c>
      <c r="AA1264" s="63">
        <v>7.48</v>
      </c>
      <c r="AB1264" s="63"/>
      <c r="AC1264" s="63">
        <v>19.899999999999999</v>
      </c>
      <c r="AD1264" s="63"/>
      <c r="AE1264" s="63">
        <v>2633</v>
      </c>
      <c r="AF1264" s="63">
        <v>44.5</v>
      </c>
      <c r="AG1264" s="63"/>
      <c r="AH1264" s="63">
        <v>3299</v>
      </c>
      <c r="AI1264" s="63">
        <v>1792</v>
      </c>
      <c r="AJ1264" s="63"/>
      <c r="AK1264" s="63"/>
      <c r="AL1264" s="63">
        <v>92</v>
      </c>
      <c r="AM1264" s="63">
        <v>7616</v>
      </c>
      <c r="AN1264" s="63"/>
      <c r="AO1264" s="63" t="s">
        <v>3553</v>
      </c>
      <c r="AP1264" s="17">
        <f t="shared" si="451"/>
        <v>0.99300999999999995</v>
      </c>
      <c r="AQ1264" s="17">
        <f t="shared" si="452"/>
        <v>0</v>
      </c>
      <c r="AR1264" s="17">
        <f t="shared" ref="AR1264:AR1327" si="470">IF(AE1264&gt;0,AE1264*0.0435,0)</f>
        <v>114.5355</v>
      </c>
      <c r="AS1264" s="17">
        <f t="shared" si="469"/>
        <v>1.1383099999999999</v>
      </c>
      <c r="AT1264" s="17">
        <f t="shared" si="453"/>
        <v>116.66682</v>
      </c>
      <c r="AU1264" s="5">
        <f t="shared" si="454"/>
        <v>93.064790000000002</v>
      </c>
      <c r="AV1264" s="5">
        <f t="shared" si="455"/>
        <v>29.370879999999996</v>
      </c>
      <c r="AW1264" s="5">
        <f t="shared" si="467"/>
        <v>0</v>
      </c>
      <c r="AX1264" s="5">
        <f t="shared" si="468"/>
        <v>0</v>
      </c>
      <c r="AY1264" s="5">
        <f t="shared" si="456"/>
        <v>1.9154400000000003</v>
      </c>
      <c r="AZ1264" s="5">
        <f t="shared" si="457"/>
        <v>124.35111000000001</v>
      </c>
      <c r="BA1264" s="7">
        <f t="shared" si="458"/>
        <v>-3.1882648730739677E-2</v>
      </c>
      <c r="BB1264" s="62">
        <f t="shared" si="459"/>
        <v>7880.4</v>
      </c>
      <c r="BC1264" s="28">
        <f t="shared" si="460"/>
        <v>1.7062027309568652E-2</v>
      </c>
      <c r="BD1264" s="32">
        <f t="shared" si="461"/>
        <v>8.511503099167355E-3</v>
      </c>
      <c r="BE1264" s="32">
        <f t="shared" si="462"/>
        <v>0</v>
      </c>
      <c r="BF1264" s="35">
        <f t="shared" si="463"/>
        <v>0.99148849690083263</v>
      </c>
      <c r="BG1264" s="36">
        <f t="shared" si="464"/>
        <v>0.74840337171095617</v>
      </c>
      <c r="BH1264" s="33">
        <f t="shared" si="465"/>
        <v>0.23619314696909416</v>
      </c>
      <c r="BI1264" s="33">
        <f t="shared" si="466"/>
        <v>1.5403481319949619E-2</v>
      </c>
      <c r="BJ1264" s="63"/>
      <c r="BK1264" s="63">
        <v>21</v>
      </c>
      <c r="BL1264" s="63"/>
      <c r="BM1264" s="63"/>
      <c r="BN1264" s="63"/>
      <c r="BO1264" s="63"/>
      <c r="BP1264" s="63"/>
      <c r="BQ1264" s="63"/>
      <c r="BR1264" s="63"/>
      <c r="BS1264" s="63">
        <v>2.9</v>
      </c>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v>20030612</v>
      </c>
      <c r="CO1264" s="63" t="s">
        <v>3607</v>
      </c>
      <c r="CP1264" s="66"/>
      <c r="CQ1264" s="64">
        <v>37786</v>
      </c>
      <c r="CR1264" s="78" t="s">
        <v>2039</v>
      </c>
      <c r="CS1264" s="78" t="s">
        <v>6954</v>
      </c>
    </row>
    <row r="1265" spans="1:97">
      <c r="A1265" s="63" t="s">
        <v>3591</v>
      </c>
      <c r="B1265" s="63" t="s">
        <v>6423</v>
      </c>
      <c r="C1265" s="63">
        <v>3668</v>
      </c>
      <c r="D1265" s="19" t="s">
        <v>3782</v>
      </c>
      <c r="E1265" s="63" t="s">
        <v>1707</v>
      </c>
      <c r="F1265" s="63" t="s">
        <v>6424</v>
      </c>
      <c r="G1265" s="65" t="s">
        <v>3594</v>
      </c>
      <c r="H1265" s="65">
        <v>13</v>
      </c>
      <c r="I1265" s="65">
        <v>17</v>
      </c>
      <c r="J1265" s="65">
        <v>97</v>
      </c>
      <c r="K1265" s="23">
        <v>41.453850000000003</v>
      </c>
      <c r="L1265" s="23">
        <v>-108.286894</v>
      </c>
      <c r="M1265" s="61" t="s">
        <v>6425</v>
      </c>
      <c r="N1265" s="63" t="s">
        <v>6426</v>
      </c>
      <c r="O1265" s="63"/>
      <c r="P1265" s="63" t="s">
        <v>3796</v>
      </c>
      <c r="Q1265" s="63"/>
      <c r="R1265" s="63"/>
      <c r="S1265" s="55"/>
      <c r="T1265" s="63"/>
      <c r="U1265" s="66" t="s">
        <v>6427</v>
      </c>
      <c r="V1265" s="63"/>
      <c r="W1265" s="66">
        <v>12200</v>
      </c>
      <c r="X1265" s="66">
        <v>12175</v>
      </c>
      <c r="Y1265" s="63"/>
      <c r="Z1265" s="64">
        <v>37642</v>
      </c>
      <c r="AA1265" s="63">
        <v>7.54</v>
      </c>
      <c r="AB1265" s="63"/>
      <c r="AC1265" s="63">
        <v>27.7</v>
      </c>
      <c r="AD1265" s="63">
        <v>1.19</v>
      </c>
      <c r="AE1265" s="63">
        <v>2510</v>
      </c>
      <c r="AF1265" s="63">
        <v>79</v>
      </c>
      <c r="AG1265" s="63"/>
      <c r="AH1265" s="63">
        <v>3249</v>
      </c>
      <c r="AI1265" s="63">
        <v>1708</v>
      </c>
      <c r="AJ1265" s="63"/>
      <c r="AK1265" s="63"/>
      <c r="AL1265" s="63">
        <v>266</v>
      </c>
      <c r="AM1265" s="63">
        <v>8330</v>
      </c>
      <c r="AN1265" s="63"/>
      <c r="AO1265" s="63" t="s">
        <v>3536</v>
      </c>
      <c r="AP1265" s="17">
        <f t="shared" si="451"/>
        <v>1.3822300000000001</v>
      </c>
      <c r="AQ1265" s="17">
        <f t="shared" si="452"/>
        <v>9.7925100000000001E-2</v>
      </c>
      <c r="AR1265" s="17">
        <f t="shared" si="470"/>
        <v>109.18499999999999</v>
      </c>
      <c r="AS1265" s="17">
        <f t="shared" si="469"/>
        <v>2.0208200000000001</v>
      </c>
      <c r="AT1265" s="17">
        <f t="shared" si="453"/>
        <v>112.68597509999999</v>
      </c>
      <c r="AU1265" s="5">
        <f t="shared" si="454"/>
        <v>91.654290000000003</v>
      </c>
      <c r="AV1265" s="5">
        <f t="shared" si="455"/>
        <v>27.994119999999999</v>
      </c>
      <c r="AW1265" s="5">
        <f t="shared" si="467"/>
        <v>0</v>
      </c>
      <c r="AX1265" s="5">
        <f t="shared" si="468"/>
        <v>0</v>
      </c>
      <c r="AY1265" s="5">
        <f t="shared" si="456"/>
        <v>5.5381200000000002</v>
      </c>
      <c r="AZ1265" s="5">
        <f t="shared" si="457"/>
        <v>125.18653</v>
      </c>
      <c r="BA1265" s="7">
        <f t="shared" si="458"/>
        <v>-5.255149137452797E-2</v>
      </c>
      <c r="BB1265" s="62">
        <f t="shared" si="459"/>
        <v>7840.8899999999994</v>
      </c>
      <c r="BC1265" s="28">
        <f t="shared" si="460"/>
        <v>-3.0246325341400541E-2</v>
      </c>
      <c r="BD1265" s="32">
        <f t="shared" si="461"/>
        <v>1.2266211467517399E-2</v>
      </c>
      <c r="BE1265" s="32">
        <f t="shared" si="462"/>
        <v>8.6900876451660584E-4</v>
      </c>
      <c r="BF1265" s="35">
        <f t="shared" si="463"/>
        <v>0.98686477976796594</v>
      </c>
      <c r="BG1265" s="37">
        <f t="shared" si="464"/>
        <v>0.73214178873717484</v>
      </c>
      <c r="BH1265" s="33">
        <f t="shared" si="465"/>
        <v>0.22361926638592824</v>
      </c>
      <c r="BI1265" s="33">
        <f t="shared" si="466"/>
        <v>4.4238944876896898E-2</v>
      </c>
      <c r="BJ1265" s="63"/>
      <c r="BK1265" s="63">
        <v>3.42</v>
      </c>
      <c r="BL1265" s="63"/>
      <c r="BM1265" s="63"/>
      <c r="BN1265" s="63"/>
      <c r="BO1265" s="63"/>
      <c r="BP1265" s="63"/>
      <c r="BQ1265" s="63"/>
      <c r="BR1265" s="63"/>
      <c r="BS1265" s="63">
        <v>2.25</v>
      </c>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v>20030121</v>
      </c>
      <c r="CO1265" s="63" t="s">
        <v>3607</v>
      </c>
      <c r="CP1265" s="66"/>
      <c r="CQ1265" s="64">
        <v>37644</v>
      </c>
      <c r="CR1265" s="78" t="s">
        <v>2039</v>
      </c>
      <c r="CS1265" s="78" t="s">
        <v>6954</v>
      </c>
    </row>
    <row r="1266" spans="1:97">
      <c r="A1266" s="63" t="s">
        <v>3591</v>
      </c>
      <c r="B1266" s="63" t="s">
        <v>6443</v>
      </c>
      <c r="C1266" s="63">
        <v>4078</v>
      </c>
      <c r="D1266" s="19" t="s">
        <v>3782</v>
      </c>
      <c r="E1266" s="63" t="s">
        <v>1707</v>
      </c>
      <c r="F1266" s="63" t="s">
        <v>6424</v>
      </c>
      <c r="G1266" s="65" t="s">
        <v>264</v>
      </c>
      <c r="H1266" s="65">
        <v>15</v>
      </c>
      <c r="I1266" s="65">
        <v>17</v>
      </c>
      <c r="J1266" s="65">
        <v>97</v>
      </c>
      <c r="K1266" s="23">
        <v>41.445889999999999</v>
      </c>
      <c r="L1266" s="23">
        <v>-108.32491</v>
      </c>
      <c r="M1266" s="61" t="s">
        <v>6444</v>
      </c>
      <c r="N1266" s="63" t="s">
        <v>6445</v>
      </c>
      <c r="O1266" s="63"/>
      <c r="P1266" s="63" t="s">
        <v>3796</v>
      </c>
      <c r="Q1266" s="63"/>
      <c r="R1266" s="63"/>
      <c r="S1266" s="55"/>
      <c r="T1266" s="63"/>
      <c r="U1266" s="66" t="s">
        <v>6446</v>
      </c>
      <c r="V1266" s="63"/>
      <c r="W1266" s="66">
        <v>12068</v>
      </c>
      <c r="X1266" s="66">
        <v>11962</v>
      </c>
      <c r="Y1266" s="63"/>
      <c r="Z1266" s="64">
        <v>37784</v>
      </c>
      <c r="AA1266" s="63">
        <v>7.6</v>
      </c>
      <c r="AB1266" s="63"/>
      <c r="AC1266" s="63">
        <v>3.3</v>
      </c>
      <c r="AD1266" s="63"/>
      <c r="AE1266" s="63">
        <v>2244</v>
      </c>
      <c r="AF1266" s="63">
        <v>32.5</v>
      </c>
      <c r="AG1266" s="63"/>
      <c r="AH1266" s="63">
        <v>2300</v>
      </c>
      <c r="AI1266" s="63">
        <v>2214</v>
      </c>
      <c r="AJ1266" s="63"/>
      <c r="AK1266" s="63"/>
      <c r="AL1266" s="63">
        <v>21</v>
      </c>
      <c r="AM1266" s="63">
        <v>6376</v>
      </c>
      <c r="AN1266" s="63"/>
      <c r="AO1266" s="63" t="s">
        <v>3553</v>
      </c>
      <c r="AP1266" s="17">
        <f t="shared" si="451"/>
        <v>0.16466999999999998</v>
      </c>
      <c r="AQ1266" s="17">
        <f t="shared" si="452"/>
        <v>0</v>
      </c>
      <c r="AR1266" s="17">
        <f t="shared" si="470"/>
        <v>97.61399999999999</v>
      </c>
      <c r="AS1266" s="17">
        <f t="shared" si="469"/>
        <v>0.83134999999999992</v>
      </c>
      <c r="AT1266" s="17">
        <f t="shared" si="453"/>
        <v>98.610019999999992</v>
      </c>
      <c r="AU1266" s="5">
        <f t="shared" si="454"/>
        <v>64.882999999999996</v>
      </c>
      <c r="AV1266" s="5">
        <f t="shared" si="455"/>
        <v>36.287459999999996</v>
      </c>
      <c r="AW1266" s="5">
        <f t="shared" si="467"/>
        <v>0</v>
      </c>
      <c r="AX1266" s="5">
        <f t="shared" si="468"/>
        <v>0</v>
      </c>
      <c r="AY1266" s="5">
        <f t="shared" si="456"/>
        <v>0.43722000000000005</v>
      </c>
      <c r="AZ1266" s="5">
        <f t="shared" si="457"/>
        <v>101.60767999999999</v>
      </c>
      <c r="BA1266" s="7">
        <f t="shared" si="458"/>
        <v>-1.4972002974761955E-2</v>
      </c>
      <c r="BB1266" s="62">
        <f t="shared" si="459"/>
        <v>6814.8</v>
      </c>
      <c r="BC1266" s="28">
        <f t="shared" si="460"/>
        <v>3.3265609364102271E-2</v>
      </c>
      <c r="BD1266" s="32">
        <f t="shared" si="461"/>
        <v>1.6699114349637085E-3</v>
      </c>
      <c r="BE1266" s="32">
        <f t="shared" si="462"/>
        <v>0</v>
      </c>
      <c r="BF1266" s="35">
        <f t="shared" si="463"/>
        <v>0.99833008856503624</v>
      </c>
      <c r="BG1266" s="37">
        <f t="shared" si="464"/>
        <v>0.63856393532457389</v>
      </c>
      <c r="BH1266" s="33">
        <f t="shared" si="465"/>
        <v>0.35713304348647662</v>
      </c>
      <c r="BI1266" s="33">
        <f t="shared" si="466"/>
        <v>4.3030211889494982E-3</v>
      </c>
      <c r="BJ1266" s="63"/>
      <c r="BK1266" s="63">
        <v>9.5</v>
      </c>
      <c r="BL1266" s="63"/>
      <c r="BM1266" s="63"/>
      <c r="BN1266" s="63"/>
      <c r="BO1266" s="63"/>
      <c r="BP1266" s="63"/>
      <c r="BQ1266" s="63"/>
      <c r="BR1266" s="63"/>
      <c r="BS1266" s="63">
        <v>5</v>
      </c>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v>20030612</v>
      </c>
      <c r="CO1266" s="63" t="s">
        <v>3607</v>
      </c>
      <c r="CP1266" s="66"/>
      <c r="CQ1266" s="64">
        <v>37784</v>
      </c>
      <c r="CR1266" s="78" t="s">
        <v>2039</v>
      </c>
      <c r="CS1266" s="78" t="s">
        <v>6954</v>
      </c>
    </row>
    <row r="1267" spans="1:97">
      <c r="A1267" s="63" t="s">
        <v>3591</v>
      </c>
      <c r="B1267" s="63" t="s">
        <v>6439</v>
      </c>
      <c r="C1267" s="63">
        <v>4270</v>
      </c>
      <c r="D1267" s="19" t="s">
        <v>3782</v>
      </c>
      <c r="E1267" s="63" t="s">
        <v>1707</v>
      </c>
      <c r="F1267" s="63" t="s">
        <v>7278</v>
      </c>
      <c r="G1267" s="65" t="s">
        <v>264</v>
      </c>
      <c r="H1267" s="65">
        <v>31</v>
      </c>
      <c r="I1267" s="65">
        <v>17</v>
      </c>
      <c r="J1267" s="65">
        <v>97</v>
      </c>
      <c r="K1267" s="23">
        <v>41.401423999999999</v>
      </c>
      <c r="L1267" s="23">
        <v>-108.372512</v>
      </c>
      <c r="M1267" s="61" t="s">
        <v>6440</v>
      </c>
      <c r="N1267" s="63" t="s">
        <v>6441</v>
      </c>
      <c r="O1267" s="63"/>
      <c r="P1267" s="63" t="s">
        <v>3796</v>
      </c>
      <c r="Q1267" s="63"/>
      <c r="R1267" s="63"/>
      <c r="S1267" s="55"/>
      <c r="T1267" s="63"/>
      <c r="U1267" s="66" t="s">
        <v>6442</v>
      </c>
      <c r="V1267" s="63"/>
      <c r="W1267" s="66">
        <v>12810</v>
      </c>
      <c r="X1267" s="66">
        <v>12805</v>
      </c>
      <c r="Y1267" s="63"/>
      <c r="Z1267" s="64">
        <v>37876</v>
      </c>
      <c r="AA1267" s="63">
        <v>7.71</v>
      </c>
      <c r="AB1267" s="63"/>
      <c r="AC1267" s="63">
        <v>3</v>
      </c>
      <c r="AD1267" s="63">
        <v>0.02</v>
      </c>
      <c r="AE1267" s="63">
        <v>2280</v>
      </c>
      <c r="AF1267" s="63">
        <v>29</v>
      </c>
      <c r="AG1267" s="63"/>
      <c r="AH1267" s="63">
        <v>2199</v>
      </c>
      <c r="AI1267" s="63">
        <v>2517</v>
      </c>
      <c r="AJ1267" s="63"/>
      <c r="AK1267" s="63"/>
      <c r="AL1267" s="63">
        <v>20</v>
      </c>
      <c r="AM1267" s="63">
        <v>6986</v>
      </c>
      <c r="AN1267" s="63"/>
      <c r="AO1267" s="63" t="s">
        <v>6341</v>
      </c>
      <c r="AP1267" s="17">
        <f t="shared" si="451"/>
        <v>0.1497</v>
      </c>
      <c r="AQ1267" s="17">
        <f t="shared" si="452"/>
        <v>1.6458E-3</v>
      </c>
      <c r="AR1267" s="17">
        <f t="shared" si="470"/>
        <v>99.179999999999993</v>
      </c>
      <c r="AS1267" s="17">
        <f t="shared" si="469"/>
        <v>0.74181999999999992</v>
      </c>
      <c r="AT1267" s="17">
        <f t="shared" si="453"/>
        <v>100.0731658</v>
      </c>
      <c r="AU1267" s="5">
        <f t="shared" si="454"/>
        <v>62.033789999999996</v>
      </c>
      <c r="AV1267" s="5">
        <f t="shared" si="455"/>
        <v>41.253629999999994</v>
      </c>
      <c r="AW1267" s="5">
        <f t="shared" si="467"/>
        <v>0</v>
      </c>
      <c r="AX1267" s="5">
        <f t="shared" si="468"/>
        <v>0</v>
      </c>
      <c r="AY1267" s="5">
        <f t="shared" si="456"/>
        <v>0.41640000000000005</v>
      </c>
      <c r="AZ1267" s="5">
        <f t="shared" si="457"/>
        <v>103.70381999999999</v>
      </c>
      <c r="BA1267" s="7">
        <f t="shared" si="458"/>
        <v>-1.7816801959978718E-2</v>
      </c>
      <c r="BB1267" s="62">
        <f t="shared" si="459"/>
        <v>7048.02</v>
      </c>
      <c r="BC1267" s="28">
        <f t="shared" si="460"/>
        <v>4.4192611952954628E-3</v>
      </c>
      <c r="BD1267" s="32">
        <f t="shared" si="461"/>
        <v>1.4959055087672664E-3</v>
      </c>
      <c r="BE1267" s="32">
        <f t="shared" si="462"/>
        <v>1.6445967176547543E-5</v>
      </c>
      <c r="BF1267" s="35">
        <f t="shared" si="463"/>
        <v>0.99848764852405614</v>
      </c>
      <c r="BG1267" s="37">
        <f t="shared" si="464"/>
        <v>0.59818230418127316</v>
      </c>
      <c r="BH1267" s="33">
        <f t="shared" si="465"/>
        <v>0.39780241460729215</v>
      </c>
      <c r="BI1267" s="33">
        <f t="shared" si="466"/>
        <v>4.0152812114346422E-3</v>
      </c>
      <c r="BJ1267" s="63"/>
      <c r="BK1267" s="63">
        <v>2.1</v>
      </c>
      <c r="BL1267" s="63"/>
      <c r="BM1267" s="63"/>
      <c r="BN1267" s="63"/>
      <c r="BO1267" s="63"/>
      <c r="BP1267" s="63"/>
      <c r="BQ1267" s="63"/>
      <c r="BR1267" s="63"/>
      <c r="BS1267" s="63">
        <v>6.3</v>
      </c>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v>2003912</v>
      </c>
      <c r="CO1267" s="63" t="s">
        <v>3607</v>
      </c>
      <c r="CP1267" s="66"/>
      <c r="CQ1267" s="64">
        <v>37877</v>
      </c>
      <c r="CR1267" s="78" t="s">
        <v>2039</v>
      </c>
      <c r="CS1267" s="78" t="s">
        <v>6954</v>
      </c>
    </row>
    <row r="1268" spans="1:97">
      <c r="A1268" s="63" t="s">
        <v>3591</v>
      </c>
      <c r="B1268" s="63" t="s">
        <v>6484</v>
      </c>
      <c r="C1268" s="63">
        <v>3632</v>
      </c>
      <c r="D1268" s="19" t="s">
        <v>3782</v>
      </c>
      <c r="E1268" s="63" t="s">
        <v>2393</v>
      </c>
      <c r="F1268" s="63" t="s">
        <v>1717</v>
      </c>
      <c r="G1268" s="65" t="s">
        <v>3604</v>
      </c>
      <c r="H1268" s="65">
        <v>8</v>
      </c>
      <c r="I1268" s="65">
        <v>18</v>
      </c>
      <c r="J1268" s="65">
        <v>91</v>
      </c>
      <c r="K1268" s="23">
        <v>41.546300000000002</v>
      </c>
      <c r="L1268" s="23">
        <v>-107.67505</v>
      </c>
      <c r="M1268" s="61" t="s">
        <v>6485</v>
      </c>
      <c r="N1268" s="63" t="s">
        <v>6486</v>
      </c>
      <c r="O1268" s="63"/>
      <c r="P1268" s="63" t="s">
        <v>3796</v>
      </c>
      <c r="Q1268" s="63"/>
      <c r="R1268" s="63"/>
      <c r="S1268" s="55"/>
      <c r="T1268" s="63"/>
      <c r="U1268" s="66" t="s">
        <v>6487</v>
      </c>
      <c r="V1268" s="63"/>
      <c r="W1268" s="66"/>
      <c r="X1268" s="66"/>
      <c r="Y1268" s="63"/>
      <c r="Z1268" s="64">
        <v>37599</v>
      </c>
      <c r="AA1268" s="63">
        <v>7</v>
      </c>
      <c r="AB1268" s="63"/>
      <c r="AC1268" s="63">
        <v>208</v>
      </c>
      <c r="AD1268" s="63">
        <v>277</v>
      </c>
      <c r="AE1268" s="63">
        <v>8339</v>
      </c>
      <c r="AF1268" s="63"/>
      <c r="AG1268" s="63"/>
      <c r="AH1268" s="63">
        <v>12620</v>
      </c>
      <c r="AI1268" s="63">
        <v>2196</v>
      </c>
      <c r="AJ1268" s="63"/>
      <c r="AK1268" s="63"/>
      <c r="AL1268" s="63">
        <v>188</v>
      </c>
      <c r="AM1268" s="63">
        <v>23832</v>
      </c>
      <c r="AN1268" s="63"/>
      <c r="AO1268" s="63" t="s">
        <v>2693</v>
      </c>
      <c r="AP1268" s="17">
        <f t="shared" si="451"/>
        <v>10.379200000000001</v>
      </c>
      <c r="AQ1268" s="17">
        <f t="shared" si="452"/>
        <v>22.794330000000002</v>
      </c>
      <c r="AR1268" s="17">
        <f t="shared" si="470"/>
        <v>362.74649999999997</v>
      </c>
      <c r="AS1268" s="17">
        <f t="shared" si="469"/>
        <v>0</v>
      </c>
      <c r="AT1268" s="17">
        <f t="shared" si="453"/>
        <v>395.92003</v>
      </c>
      <c r="AU1268" s="5">
        <f t="shared" si="454"/>
        <v>356.0102</v>
      </c>
      <c r="AV1268" s="5">
        <f t="shared" si="455"/>
        <v>35.992439999999995</v>
      </c>
      <c r="AW1268" s="5">
        <f t="shared" si="467"/>
        <v>0</v>
      </c>
      <c r="AX1268" s="5">
        <f t="shared" si="468"/>
        <v>0</v>
      </c>
      <c r="AY1268" s="5">
        <f t="shared" si="456"/>
        <v>3.9141600000000003</v>
      </c>
      <c r="AZ1268" s="5">
        <f t="shared" si="457"/>
        <v>395.91679999999997</v>
      </c>
      <c r="BA1268" s="7">
        <f t="shared" si="458"/>
        <v>4.0791232204120718E-6</v>
      </c>
      <c r="BB1268" s="62">
        <f t="shared" si="459"/>
        <v>23828</v>
      </c>
      <c r="BC1268" s="28">
        <f t="shared" si="460"/>
        <v>-8.3927822073017201E-5</v>
      </c>
      <c r="BD1268" s="32">
        <f t="shared" si="461"/>
        <v>2.6215395063493001E-2</v>
      </c>
      <c r="BE1268" s="32">
        <f t="shared" si="462"/>
        <v>5.7573065954758598E-2</v>
      </c>
      <c r="BF1268" s="35">
        <f t="shared" si="463"/>
        <v>0.91621153898174834</v>
      </c>
      <c r="BG1268" s="36">
        <f t="shared" si="464"/>
        <v>0.89920458035627693</v>
      </c>
      <c r="BH1268" s="33">
        <f t="shared" si="465"/>
        <v>9.0909100093757064E-2</v>
      </c>
      <c r="BI1268" s="33">
        <f t="shared" si="466"/>
        <v>9.8863195499660547E-3</v>
      </c>
      <c r="BJ1268" s="63"/>
      <c r="BK1268" s="63">
        <v>4</v>
      </c>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t="s">
        <v>6488</v>
      </c>
      <c r="CN1268" s="63">
        <v>20021209</v>
      </c>
      <c r="CO1268" s="63" t="s">
        <v>2689</v>
      </c>
      <c r="CP1268" s="66"/>
      <c r="CQ1268" s="64">
        <v>37616</v>
      </c>
      <c r="CR1268" s="78" t="s">
        <v>2043</v>
      </c>
      <c r="CS1268" s="78" t="s">
        <v>6954</v>
      </c>
    </row>
    <row r="1269" spans="1:97" s="34" customFormat="1">
      <c r="A1269" s="18" t="s">
        <v>3590</v>
      </c>
      <c r="B1269" s="16" t="s">
        <v>6631</v>
      </c>
      <c r="C1269" s="21">
        <v>49009085</v>
      </c>
      <c r="D1269" s="21" t="s">
        <v>3782</v>
      </c>
      <c r="E1269" s="21" t="s">
        <v>2393</v>
      </c>
      <c r="F1269" s="21" t="s">
        <v>7278</v>
      </c>
      <c r="G1269" s="22"/>
      <c r="H1269" s="22" t="s">
        <v>5216</v>
      </c>
      <c r="I1269" s="22">
        <v>18</v>
      </c>
      <c r="J1269" s="22">
        <v>91</v>
      </c>
      <c r="K1269" s="23">
        <v>41.506599999999999</v>
      </c>
      <c r="L1269" s="23">
        <v>-107.64897000000001</v>
      </c>
      <c r="M1269" s="61" t="s">
        <v>3721</v>
      </c>
      <c r="N1269" s="21" t="s">
        <v>2524</v>
      </c>
      <c r="O1269" s="25"/>
      <c r="P1269" s="21" t="s">
        <v>3796</v>
      </c>
      <c r="Q1269" s="74"/>
      <c r="R1269" s="74"/>
      <c r="S1269" s="74">
        <f>V1269-U1269</f>
        <v>15</v>
      </c>
      <c r="T1269" s="21"/>
      <c r="U1269" s="74">
        <v>7366</v>
      </c>
      <c r="V1269" s="74">
        <v>7381</v>
      </c>
      <c r="W1269" s="74">
        <v>10007</v>
      </c>
      <c r="X1269" s="74"/>
      <c r="Y1269" s="24" t="s">
        <v>3798</v>
      </c>
      <c r="Z1269" s="25">
        <v>22213</v>
      </c>
      <c r="AA1269" s="26">
        <v>8.6999999999999993</v>
      </c>
      <c r="AB1269" s="21" t="s">
        <v>3837</v>
      </c>
      <c r="AC1269" s="21">
        <v>50</v>
      </c>
      <c r="AD1269" s="21">
        <v>30</v>
      </c>
      <c r="AE1269" s="21">
        <v>3751</v>
      </c>
      <c r="AF1269" s="21">
        <v>-3</v>
      </c>
      <c r="AG1269" s="21">
        <v>-3</v>
      </c>
      <c r="AH1269" s="21">
        <v>3250</v>
      </c>
      <c r="AI1269" s="21">
        <v>3587</v>
      </c>
      <c r="AJ1269" s="27"/>
      <c r="AK1269" s="27"/>
      <c r="AL1269" s="21">
        <v>81</v>
      </c>
      <c r="AM1269" s="21">
        <v>9409</v>
      </c>
      <c r="AO1269" s="4"/>
      <c r="AP1269" s="17">
        <f t="shared" si="451"/>
        <v>2.4950000000000001</v>
      </c>
      <c r="AQ1269" s="17">
        <f t="shared" si="452"/>
        <v>2.4687000000000001</v>
      </c>
      <c r="AR1269" s="17">
        <f t="shared" si="470"/>
        <v>163.16849999999999</v>
      </c>
      <c r="AS1269" s="17">
        <f t="shared" si="469"/>
        <v>0</v>
      </c>
      <c r="AT1269" s="17">
        <f t="shared" si="453"/>
        <v>168.13219999999998</v>
      </c>
      <c r="AU1269" s="5">
        <f t="shared" si="454"/>
        <v>91.68249999999999</v>
      </c>
      <c r="AV1269" s="5">
        <f t="shared" si="455"/>
        <v>58.790929999999996</v>
      </c>
      <c r="AW1269" s="5"/>
      <c r="AX1269" s="5"/>
      <c r="AY1269" s="5">
        <f t="shared" si="456"/>
        <v>1.68642</v>
      </c>
      <c r="AZ1269" s="5">
        <f t="shared" si="457"/>
        <v>152.15984999999998</v>
      </c>
      <c r="BA1269" s="7">
        <f t="shared" si="458"/>
        <v>4.9868081333895135E-2</v>
      </c>
      <c r="BB1269" s="62">
        <f t="shared" si="459"/>
        <v>10743</v>
      </c>
      <c r="BC1269" s="28">
        <f t="shared" si="460"/>
        <v>6.6196903533148069E-2</v>
      </c>
      <c r="BD1269" s="32">
        <f t="shared" si="461"/>
        <v>1.4839513192594876E-2</v>
      </c>
      <c r="BE1269" s="32">
        <f t="shared" si="462"/>
        <v>1.4683088664753095E-2</v>
      </c>
      <c r="BF1269" s="35">
        <f t="shared" si="463"/>
        <v>0.9704773981426521</v>
      </c>
      <c r="BG1269" s="37">
        <f t="shared" si="464"/>
        <v>0.60254068336686717</v>
      </c>
      <c r="BH1269" s="33">
        <f t="shared" si="465"/>
        <v>0.38637610381450826</v>
      </c>
      <c r="BI1269" s="33">
        <f t="shared" si="466"/>
        <v>1.1083212818624627E-2</v>
      </c>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24" t="s">
        <v>1550</v>
      </c>
      <c r="CN1269" s="4"/>
      <c r="CO1269" s="4"/>
      <c r="CP1269" s="46"/>
      <c r="CQ1269" s="4"/>
      <c r="CR1269" s="78" t="s">
        <v>2038</v>
      </c>
      <c r="CS1269" s="78" t="s">
        <v>6954</v>
      </c>
    </row>
    <row r="1270" spans="1:97">
      <c r="A1270" s="63" t="s">
        <v>3591</v>
      </c>
      <c r="B1270" s="63" t="s">
        <v>5957</v>
      </c>
      <c r="C1270" s="63">
        <v>5026</v>
      </c>
      <c r="D1270" s="19" t="s">
        <v>3782</v>
      </c>
      <c r="E1270" s="63" t="s">
        <v>2393</v>
      </c>
      <c r="F1270" s="63" t="s">
        <v>3610</v>
      </c>
      <c r="G1270" s="65" t="s">
        <v>3617</v>
      </c>
      <c r="H1270" s="65">
        <v>1</v>
      </c>
      <c r="I1270" s="65">
        <v>18</v>
      </c>
      <c r="J1270" s="65">
        <v>92</v>
      </c>
      <c r="K1270" s="23">
        <v>41.568207000000001</v>
      </c>
      <c r="L1270" s="23">
        <v>-107.713482</v>
      </c>
      <c r="M1270" s="61" t="s">
        <v>5958</v>
      </c>
      <c r="N1270" s="63" t="s">
        <v>5959</v>
      </c>
      <c r="O1270" s="63"/>
      <c r="P1270" s="63" t="s">
        <v>3796</v>
      </c>
      <c r="Q1270" s="63"/>
      <c r="R1270" s="63"/>
      <c r="S1270" s="55">
        <f>IF(U1270&gt;0,V1270-U1270,"")</f>
        <v>377</v>
      </c>
      <c r="T1270" s="63"/>
      <c r="U1270" s="66">
        <v>8353</v>
      </c>
      <c r="V1270" s="63">
        <v>8730</v>
      </c>
      <c r="W1270" s="66">
        <v>8858</v>
      </c>
      <c r="X1270" s="66"/>
      <c r="Y1270" s="63"/>
      <c r="Z1270" s="64">
        <v>38434</v>
      </c>
      <c r="AA1270" s="63">
        <v>7.74</v>
      </c>
      <c r="AB1270" s="63"/>
      <c r="AC1270" s="63">
        <v>65</v>
      </c>
      <c r="AD1270" s="63">
        <v>16</v>
      </c>
      <c r="AE1270" s="63">
        <v>4060</v>
      </c>
      <c r="AF1270" s="63">
        <v>58</v>
      </c>
      <c r="AG1270" s="63"/>
      <c r="AH1270" s="63">
        <v>5120</v>
      </c>
      <c r="AI1270" s="63">
        <v>2780</v>
      </c>
      <c r="AJ1270" s="63">
        <v>0</v>
      </c>
      <c r="AK1270" s="63">
        <v>0</v>
      </c>
      <c r="AL1270" s="63">
        <v>81</v>
      </c>
      <c r="AM1270" s="63">
        <v>14000</v>
      </c>
      <c r="AN1270" s="63"/>
      <c r="AO1270" s="63" t="s">
        <v>3536</v>
      </c>
      <c r="AP1270" s="17">
        <f t="shared" si="451"/>
        <v>3.2435</v>
      </c>
      <c r="AQ1270" s="17">
        <f t="shared" si="452"/>
        <v>1.31664</v>
      </c>
      <c r="AR1270" s="17">
        <f t="shared" si="470"/>
        <v>176.60999999999999</v>
      </c>
      <c r="AS1270" s="17">
        <f t="shared" si="469"/>
        <v>1.4836399999999998</v>
      </c>
      <c r="AT1270" s="17">
        <f t="shared" si="453"/>
        <v>182.65377999999998</v>
      </c>
      <c r="AU1270" s="5">
        <f t="shared" si="454"/>
        <v>144.43520000000001</v>
      </c>
      <c r="AV1270" s="5">
        <f t="shared" si="455"/>
        <v>45.564199999999992</v>
      </c>
      <c r="AW1270" s="5">
        <f t="shared" ref="AW1270:AW1301" si="471">IF(AJ1270&gt;0,AJ1270*0.03333,0)</f>
        <v>0</v>
      </c>
      <c r="AX1270" s="5">
        <f t="shared" ref="AX1270:AX1301" si="472">IF(AK1270&gt;0,AK1270*0.0588,0)</f>
        <v>0</v>
      </c>
      <c r="AY1270" s="5">
        <f t="shared" si="456"/>
        <v>1.68642</v>
      </c>
      <c r="AZ1270" s="5">
        <f t="shared" si="457"/>
        <v>191.68582000000001</v>
      </c>
      <c r="BA1270" s="7">
        <f t="shared" si="458"/>
        <v>-2.4127930894834591E-2</v>
      </c>
      <c r="BB1270" s="62">
        <f t="shared" si="459"/>
        <v>12180</v>
      </c>
      <c r="BC1270" s="28">
        <f t="shared" si="460"/>
        <v>-6.9518716577540107E-2</v>
      </c>
      <c r="BD1270" s="32">
        <f t="shared" si="461"/>
        <v>1.7757639617422646E-2</v>
      </c>
      <c r="BE1270" s="32">
        <f t="shared" si="462"/>
        <v>7.2083917453008642E-3</v>
      </c>
      <c r="BF1270" s="35">
        <f t="shared" si="463"/>
        <v>0.97503396863727654</v>
      </c>
      <c r="BG1270" s="36">
        <f t="shared" si="464"/>
        <v>0.75349965897320936</v>
      </c>
      <c r="BH1270" s="33">
        <f t="shared" si="465"/>
        <v>0.23770250715467628</v>
      </c>
      <c r="BI1270" s="33">
        <f t="shared" si="466"/>
        <v>8.7978338721142746E-3</v>
      </c>
      <c r="BJ1270" s="63">
        <v>0</v>
      </c>
      <c r="BK1270" s="63">
        <v>2</v>
      </c>
      <c r="BL1270" s="63">
        <v>0</v>
      </c>
      <c r="BM1270" s="63">
        <v>0</v>
      </c>
      <c r="BN1270" s="63">
        <v>0</v>
      </c>
      <c r="BO1270" s="63">
        <v>0</v>
      </c>
      <c r="BP1270" s="63">
        <v>0</v>
      </c>
      <c r="BQ1270" s="63">
        <v>0</v>
      </c>
      <c r="BR1270" s="63">
        <v>0</v>
      </c>
      <c r="BS1270" s="63">
        <v>0</v>
      </c>
      <c r="BT1270" s="63">
        <v>0</v>
      </c>
      <c r="BU1270" s="63">
        <v>0</v>
      </c>
      <c r="BV1270" s="63">
        <v>0</v>
      </c>
      <c r="BW1270" s="63">
        <v>0</v>
      </c>
      <c r="BX1270" s="63"/>
      <c r="BY1270" s="63"/>
      <c r="BZ1270" s="63"/>
      <c r="CA1270" s="63"/>
      <c r="CB1270" s="63"/>
      <c r="CC1270" s="63"/>
      <c r="CD1270" s="63"/>
      <c r="CE1270" s="63"/>
      <c r="CF1270" s="63"/>
      <c r="CG1270" s="63"/>
      <c r="CH1270" s="63"/>
      <c r="CI1270" s="63"/>
      <c r="CJ1270" s="63"/>
      <c r="CK1270" s="63"/>
      <c r="CL1270" s="63"/>
      <c r="CM1270" s="63"/>
      <c r="CN1270" s="63">
        <v>20050323</v>
      </c>
      <c r="CO1270" s="63" t="s">
        <v>4036</v>
      </c>
      <c r="CP1270" s="66"/>
      <c r="CQ1270" s="64">
        <v>38436</v>
      </c>
      <c r="CR1270" s="78" t="s">
        <v>2043</v>
      </c>
      <c r="CS1270" s="78" t="s">
        <v>6954</v>
      </c>
    </row>
    <row r="1271" spans="1:97">
      <c r="A1271" s="63" t="s">
        <v>3591</v>
      </c>
      <c r="B1271" s="63" t="s">
        <v>5957</v>
      </c>
      <c r="C1271" s="63">
        <v>5966</v>
      </c>
      <c r="D1271" s="19" t="s">
        <v>3782</v>
      </c>
      <c r="E1271" s="63" t="s">
        <v>2393</v>
      </c>
      <c r="F1271" s="63" t="s">
        <v>3610</v>
      </c>
      <c r="G1271" s="65" t="s">
        <v>270</v>
      </c>
      <c r="H1271" s="65">
        <v>1</v>
      </c>
      <c r="I1271" s="65">
        <v>18</v>
      </c>
      <c r="J1271" s="65">
        <v>92</v>
      </c>
      <c r="K1271" s="23">
        <v>41.568820000000002</v>
      </c>
      <c r="L1271" s="23">
        <v>-107.70547999999999</v>
      </c>
      <c r="M1271" s="61" t="s">
        <v>5984</v>
      </c>
      <c r="N1271" s="63" t="s">
        <v>5985</v>
      </c>
      <c r="O1271" s="63"/>
      <c r="P1271" s="63" t="s">
        <v>3796</v>
      </c>
      <c r="Q1271" s="63"/>
      <c r="R1271" s="63"/>
      <c r="S1271" s="55">
        <f>IF(U1271&gt;0,V1271-U1271,"")</f>
        <v>391</v>
      </c>
      <c r="T1271" s="63"/>
      <c r="U1271" s="66">
        <v>8402</v>
      </c>
      <c r="V1271" s="63">
        <v>8793</v>
      </c>
      <c r="W1271" s="66">
        <v>8960</v>
      </c>
      <c r="X1271" s="66">
        <v>8955</v>
      </c>
      <c r="Y1271" s="63"/>
      <c r="Z1271" s="64"/>
      <c r="AA1271" s="63">
        <v>7.73</v>
      </c>
      <c r="AB1271" s="63"/>
      <c r="AC1271" s="63">
        <v>41</v>
      </c>
      <c r="AD1271" s="63">
        <v>2.5</v>
      </c>
      <c r="AE1271" s="63">
        <v>2680</v>
      </c>
      <c r="AF1271" s="63">
        <v>85</v>
      </c>
      <c r="AG1271" s="63"/>
      <c r="AH1271" s="63">
        <v>1910</v>
      </c>
      <c r="AI1271" s="63">
        <v>3810</v>
      </c>
      <c r="AJ1271" s="63">
        <v>0</v>
      </c>
      <c r="AK1271" s="63">
        <v>0</v>
      </c>
      <c r="AL1271" s="63">
        <v>40</v>
      </c>
      <c r="AM1271" s="63">
        <v>10100</v>
      </c>
      <c r="AN1271" s="63"/>
      <c r="AO1271" s="63" t="s">
        <v>3536</v>
      </c>
      <c r="AP1271" s="17">
        <f t="shared" si="451"/>
        <v>2.0459000000000001</v>
      </c>
      <c r="AQ1271" s="17">
        <f t="shared" si="452"/>
        <v>0.20572499999999999</v>
      </c>
      <c r="AR1271" s="17">
        <f t="shared" si="470"/>
        <v>116.58</v>
      </c>
      <c r="AS1271" s="17">
        <f t="shared" si="469"/>
        <v>2.1742999999999997</v>
      </c>
      <c r="AT1271" s="17">
        <f t="shared" si="453"/>
        <v>121.005925</v>
      </c>
      <c r="AU1271" s="5">
        <f t="shared" si="454"/>
        <v>53.881099999999996</v>
      </c>
      <c r="AV1271" s="5">
        <f t="shared" si="455"/>
        <v>62.445899999999995</v>
      </c>
      <c r="AW1271" s="5">
        <f t="shared" si="471"/>
        <v>0</v>
      </c>
      <c r="AX1271" s="5">
        <f t="shared" si="472"/>
        <v>0</v>
      </c>
      <c r="AY1271" s="5">
        <f t="shared" si="456"/>
        <v>0.8328000000000001</v>
      </c>
      <c r="AZ1271" s="5">
        <f t="shared" si="457"/>
        <v>117.1598</v>
      </c>
      <c r="BA1271" s="7">
        <f t="shared" si="458"/>
        <v>1.6148944185818512E-2</v>
      </c>
      <c r="BB1271" s="62">
        <f t="shared" si="459"/>
        <v>8568.5</v>
      </c>
      <c r="BC1271" s="28">
        <f t="shared" si="460"/>
        <v>-8.2036585692476627E-2</v>
      </c>
      <c r="BD1271" s="32">
        <f t="shared" si="461"/>
        <v>1.6907436557342129E-2</v>
      </c>
      <c r="BE1271" s="32">
        <f t="shared" si="462"/>
        <v>1.7001233617279484E-3</v>
      </c>
      <c r="BF1271" s="35">
        <f t="shared" si="463"/>
        <v>0.98139244008092985</v>
      </c>
      <c r="BG1271" s="33">
        <f t="shared" si="464"/>
        <v>0.45989409336649595</v>
      </c>
      <c r="BH1271" s="37">
        <f t="shared" si="465"/>
        <v>0.53299766643507407</v>
      </c>
      <c r="BI1271" s="33">
        <f t="shared" si="466"/>
        <v>7.1082401984298377E-3</v>
      </c>
      <c r="BJ1271" s="63">
        <v>0</v>
      </c>
      <c r="BK1271" s="63">
        <v>11</v>
      </c>
      <c r="BL1271" s="63">
        <v>0</v>
      </c>
      <c r="BM1271" s="63">
        <v>0</v>
      </c>
      <c r="BN1271" s="63">
        <v>0</v>
      </c>
      <c r="BO1271" s="63">
        <v>0</v>
      </c>
      <c r="BP1271" s="63">
        <v>0</v>
      </c>
      <c r="BQ1271" s="63">
        <v>0</v>
      </c>
      <c r="BR1271" s="63">
        <v>0</v>
      </c>
      <c r="BS1271" s="63">
        <v>7.5</v>
      </c>
      <c r="BT1271" s="63">
        <v>0</v>
      </c>
      <c r="BU1271" s="63">
        <v>0</v>
      </c>
      <c r="BV1271" s="63">
        <v>0</v>
      </c>
      <c r="BW1271" s="63">
        <v>0</v>
      </c>
      <c r="BX1271" s="63"/>
      <c r="BY1271" s="63"/>
      <c r="BZ1271" s="63"/>
      <c r="CA1271" s="63"/>
      <c r="CB1271" s="63"/>
      <c r="CC1271" s="63"/>
      <c r="CD1271" s="63"/>
      <c r="CE1271" s="63"/>
      <c r="CF1271" s="63"/>
      <c r="CG1271" s="63"/>
      <c r="CH1271" s="63"/>
      <c r="CI1271" s="63"/>
      <c r="CJ1271" s="63"/>
      <c r="CK1271" s="63"/>
      <c r="CL1271" s="63"/>
      <c r="CM1271" s="63"/>
      <c r="CN1271" s="63"/>
      <c r="CO1271" s="63" t="s">
        <v>4037</v>
      </c>
      <c r="CP1271" s="66"/>
      <c r="CQ1271" s="64">
        <v>39206</v>
      </c>
      <c r="CR1271" s="78" t="s">
        <v>2043</v>
      </c>
      <c r="CS1271" s="78" t="s">
        <v>6954</v>
      </c>
    </row>
    <row r="1272" spans="1:97">
      <c r="A1272" s="20" t="s">
        <v>3591</v>
      </c>
      <c r="B1272" s="16" t="s">
        <v>330</v>
      </c>
      <c r="D1272" s="21" t="s">
        <v>3782</v>
      </c>
      <c r="E1272" s="21" t="s">
        <v>2393</v>
      </c>
      <c r="F1272" s="4" t="s">
        <v>2401</v>
      </c>
      <c r="G1272" s="47" t="s">
        <v>3598</v>
      </c>
      <c r="H1272" s="47">
        <v>3</v>
      </c>
      <c r="I1272" s="47">
        <v>18</v>
      </c>
      <c r="J1272" s="47">
        <v>92</v>
      </c>
      <c r="K1272" s="23">
        <v>41.56297</v>
      </c>
      <c r="L1272" s="23">
        <v>-107.744359</v>
      </c>
      <c r="M1272" s="61" t="s">
        <v>2770</v>
      </c>
      <c r="N1272" s="19" t="s">
        <v>3603</v>
      </c>
      <c r="P1272" s="19" t="s">
        <v>3796</v>
      </c>
      <c r="Z1272" s="48">
        <v>31752</v>
      </c>
      <c r="AA1272" s="19">
        <v>6.87</v>
      </c>
      <c r="AB1272" s="19" t="s">
        <v>3789</v>
      </c>
      <c r="AC1272" s="19">
        <v>113.37</v>
      </c>
      <c r="AD1272" s="19">
        <v>83.84</v>
      </c>
      <c r="AE1272" s="19">
        <v>3689</v>
      </c>
      <c r="AF1272" s="19">
        <v>198.5</v>
      </c>
      <c r="AH1272" s="19">
        <v>5285.95</v>
      </c>
      <c r="AI1272" s="19">
        <v>1265.75</v>
      </c>
      <c r="AJ1272" s="19">
        <v>0</v>
      </c>
      <c r="AK1272" s="19">
        <v>0</v>
      </c>
      <c r="AL1272" s="19">
        <v>276</v>
      </c>
      <c r="AM1272" s="19">
        <v>11100</v>
      </c>
      <c r="AN1272" s="49"/>
      <c r="AO1272" s="63" t="s">
        <v>3433</v>
      </c>
      <c r="AP1272" s="17">
        <f t="shared" si="451"/>
        <v>5.6571630000000006</v>
      </c>
      <c r="AQ1272" s="17">
        <f t="shared" si="452"/>
        <v>6.8991936000000003</v>
      </c>
      <c r="AR1272" s="17">
        <f t="shared" si="470"/>
        <v>160.47149999999999</v>
      </c>
      <c r="AS1272" s="17">
        <f t="shared" si="469"/>
        <v>5.0776300000000001</v>
      </c>
      <c r="AT1272" s="17">
        <f t="shared" si="453"/>
        <v>178.10548660000001</v>
      </c>
      <c r="AU1272" s="5">
        <f t="shared" si="454"/>
        <v>149.11664949999999</v>
      </c>
      <c r="AV1272" s="5">
        <f t="shared" si="455"/>
        <v>20.745642499999999</v>
      </c>
      <c r="AW1272" s="5">
        <f t="shared" si="471"/>
        <v>0</v>
      </c>
      <c r="AX1272" s="5">
        <f t="shared" si="472"/>
        <v>0</v>
      </c>
      <c r="AY1272" s="5">
        <f t="shared" si="456"/>
        <v>5.7463200000000008</v>
      </c>
      <c r="AZ1272" s="5">
        <f t="shared" si="457"/>
        <v>175.60861199999999</v>
      </c>
      <c r="BA1272" s="7">
        <f t="shared" si="458"/>
        <v>7.0590191623196227E-3</v>
      </c>
      <c r="BB1272" s="62">
        <f t="shared" si="459"/>
        <v>10912.41</v>
      </c>
      <c r="BC1272" s="6">
        <f t="shared" si="460"/>
        <v>-8.5220109928899265E-3</v>
      </c>
      <c r="BD1272" s="32">
        <f t="shared" si="461"/>
        <v>3.1762991180081933E-2</v>
      </c>
      <c r="BE1272" s="32">
        <f t="shared" si="462"/>
        <v>3.8736558495217073E-2</v>
      </c>
      <c r="BF1272" s="35">
        <f t="shared" si="463"/>
        <v>0.92950045032470097</v>
      </c>
      <c r="BG1272" s="36">
        <f t="shared" si="464"/>
        <v>0.84914200847962973</v>
      </c>
      <c r="BH1272" s="33">
        <f t="shared" si="465"/>
        <v>0.11813567833449991</v>
      </c>
      <c r="BI1272" s="33">
        <f t="shared" si="466"/>
        <v>3.2722313185870412E-2</v>
      </c>
      <c r="BJ1272" s="19">
        <v>0</v>
      </c>
      <c r="BK1272" s="19">
        <v>0</v>
      </c>
      <c r="BL1272" s="19">
        <v>0</v>
      </c>
      <c r="BM1272" s="19">
        <v>0</v>
      </c>
      <c r="BN1272" s="19">
        <v>0</v>
      </c>
      <c r="BO1272" s="31"/>
      <c r="BP1272" s="19">
        <v>0</v>
      </c>
      <c r="BQ1272" s="19">
        <v>0</v>
      </c>
      <c r="BR1272" s="19">
        <v>0</v>
      </c>
      <c r="BS1272" s="19">
        <v>0</v>
      </c>
      <c r="BT1272" s="19">
        <v>0</v>
      </c>
      <c r="BU1272" s="19">
        <v>0</v>
      </c>
      <c r="BV1272" s="19">
        <v>0</v>
      </c>
      <c r="BW1272" s="19">
        <v>0</v>
      </c>
      <c r="BX1272" s="19"/>
      <c r="BY1272" s="19"/>
      <c r="BZ1272" s="19"/>
      <c r="CA1272" s="19"/>
      <c r="CB1272" s="19"/>
      <c r="CC1272" s="19"/>
      <c r="CD1272" s="19"/>
      <c r="CE1272" s="19"/>
      <c r="CF1272" s="19"/>
      <c r="CG1272" s="19"/>
      <c r="CH1272" s="19"/>
      <c r="CI1272" s="19"/>
      <c r="CJ1272" s="19"/>
      <c r="CK1272" s="19"/>
      <c r="CL1272" s="19"/>
      <c r="CN1272" s="63">
        <v>19861206</v>
      </c>
      <c r="CO1272" s="63"/>
      <c r="CP1272" s="66"/>
      <c r="CQ1272" s="63"/>
      <c r="CR1272" s="78" t="s">
        <v>2038</v>
      </c>
      <c r="CS1272" s="78" t="s">
        <v>6954</v>
      </c>
    </row>
    <row r="1273" spans="1:97">
      <c r="A1273" s="63" t="s">
        <v>3591</v>
      </c>
      <c r="B1273" s="63" t="s">
        <v>6502</v>
      </c>
      <c r="C1273" s="63">
        <v>4223</v>
      </c>
      <c r="D1273" s="19" t="s">
        <v>3782</v>
      </c>
      <c r="E1273" s="63" t="s">
        <v>2393</v>
      </c>
      <c r="F1273" s="63" t="s">
        <v>7278</v>
      </c>
      <c r="G1273" s="65" t="s">
        <v>270</v>
      </c>
      <c r="H1273" s="65">
        <v>4</v>
      </c>
      <c r="I1273" s="65">
        <v>18</v>
      </c>
      <c r="J1273" s="65">
        <v>92</v>
      </c>
      <c r="K1273" s="23">
        <v>41.488416000000001</v>
      </c>
      <c r="L1273" s="23">
        <v>-107.784746</v>
      </c>
      <c r="M1273" s="61" t="s">
        <v>6503</v>
      </c>
      <c r="N1273" s="63" t="s">
        <v>6504</v>
      </c>
      <c r="O1273" s="63"/>
      <c r="P1273" s="63" t="s">
        <v>3796</v>
      </c>
      <c r="Q1273" s="63"/>
      <c r="R1273" s="63"/>
      <c r="S1273" s="55"/>
      <c r="T1273" s="63"/>
      <c r="U1273" s="66" t="s">
        <v>6505</v>
      </c>
      <c r="V1273" s="63"/>
      <c r="W1273" s="66"/>
      <c r="X1273" s="66"/>
      <c r="Y1273" s="63"/>
      <c r="Z1273" s="64">
        <v>38057</v>
      </c>
      <c r="AA1273" s="63">
        <v>7.66</v>
      </c>
      <c r="AB1273" s="63"/>
      <c r="AC1273" s="63">
        <v>50.7</v>
      </c>
      <c r="AD1273" s="63">
        <v>9.82</v>
      </c>
      <c r="AE1273" s="63">
        <v>5200</v>
      </c>
      <c r="AF1273" s="63">
        <v>54.2</v>
      </c>
      <c r="AG1273" s="63"/>
      <c r="AH1273" s="63">
        <v>7298</v>
      </c>
      <c r="AI1273" s="63">
        <v>2297</v>
      </c>
      <c r="AJ1273" s="63"/>
      <c r="AK1273" s="63"/>
      <c r="AL1273" s="63">
        <v>25</v>
      </c>
      <c r="AM1273" s="63">
        <v>15880</v>
      </c>
      <c r="AN1273" s="63"/>
      <c r="AO1273" s="63" t="s">
        <v>6341</v>
      </c>
      <c r="AP1273" s="17">
        <f t="shared" si="451"/>
        <v>2.5299300000000002</v>
      </c>
      <c r="AQ1273" s="17">
        <f t="shared" si="452"/>
        <v>0.80808780000000002</v>
      </c>
      <c r="AR1273" s="17">
        <f t="shared" si="470"/>
        <v>226.2</v>
      </c>
      <c r="AS1273" s="17">
        <f t="shared" si="469"/>
        <v>1.386436</v>
      </c>
      <c r="AT1273" s="17">
        <f t="shared" si="453"/>
        <v>230.92445379999998</v>
      </c>
      <c r="AU1273" s="5">
        <f t="shared" si="454"/>
        <v>205.87657999999999</v>
      </c>
      <c r="AV1273" s="5">
        <f t="shared" si="455"/>
        <v>37.647829999999999</v>
      </c>
      <c r="AW1273" s="5">
        <f t="shared" si="471"/>
        <v>0</v>
      </c>
      <c r="AX1273" s="5">
        <f t="shared" si="472"/>
        <v>0</v>
      </c>
      <c r="AY1273" s="5">
        <f t="shared" si="456"/>
        <v>0.52050000000000007</v>
      </c>
      <c r="AZ1273" s="5">
        <f t="shared" si="457"/>
        <v>244.04490999999999</v>
      </c>
      <c r="BA1273" s="7">
        <f t="shared" si="458"/>
        <v>-2.7623794711788538E-2</v>
      </c>
      <c r="BB1273" s="62">
        <f t="shared" si="459"/>
        <v>14934.720000000001</v>
      </c>
      <c r="BC1273" s="28">
        <f t="shared" si="460"/>
        <v>-3.0676248234609915E-2</v>
      </c>
      <c r="BD1273" s="32">
        <f t="shared" si="461"/>
        <v>1.0955660859508333E-2</v>
      </c>
      <c r="BE1273" s="32">
        <f t="shared" si="462"/>
        <v>3.49936001450878E-3</v>
      </c>
      <c r="BF1273" s="35">
        <f t="shared" si="463"/>
        <v>0.98554497912598293</v>
      </c>
      <c r="BG1273" s="36">
        <f t="shared" si="464"/>
        <v>0.84360120438488151</v>
      </c>
      <c r="BH1273" s="33">
        <f t="shared" si="465"/>
        <v>0.15426599145214706</v>
      </c>
      <c r="BI1273" s="33">
        <f t="shared" si="466"/>
        <v>2.1328041629714799E-3</v>
      </c>
      <c r="BJ1273" s="63"/>
      <c r="BK1273" s="63">
        <v>4.42</v>
      </c>
      <c r="BL1273" s="63"/>
      <c r="BM1273" s="63"/>
      <c r="BN1273" s="63"/>
      <c r="BO1273" s="63"/>
      <c r="BP1273" s="63"/>
      <c r="BQ1273" s="63"/>
      <c r="BR1273" s="63"/>
      <c r="BS1273" s="63">
        <v>22.1</v>
      </c>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v>2004311</v>
      </c>
      <c r="CO1273" s="63" t="s">
        <v>3607</v>
      </c>
      <c r="CP1273" s="66"/>
      <c r="CQ1273" s="64">
        <v>38058</v>
      </c>
      <c r="CR1273" s="78" t="s">
        <v>2038</v>
      </c>
      <c r="CS1273" s="78" t="s">
        <v>6954</v>
      </c>
    </row>
    <row r="1274" spans="1:97">
      <c r="A1274" s="63" t="s">
        <v>3591</v>
      </c>
      <c r="B1274" s="63" t="s">
        <v>6489</v>
      </c>
      <c r="C1274" s="63">
        <v>5226</v>
      </c>
      <c r="D1274" s="19" t="s">
        <v>3782</v>
      </c>
      <c r="E1274" s="63" t="s">
        <v>2393</v>
      </c>
      <c r="F1274" s="63" t="s">
        <v>3610</v>
      </c>
      <c r="G1274" s="65" t="s">
        <v>3609</v>
      </c>
      <c r="H1274" s="65">
        <v>5</v>
      </c>
      <c r="I1274" s="65">
        <v>18</v>
      </c>
      <c r="J1274" s="65">
        <v>92</v>
      </c>
      <c r="K1274" s="23">
        <v>41.568379999999998</v>
      </c>
      <c r="L1274" s="23">
        <v>-107.78113</v>
      </c>
      <c r="M1274" s="61" t="s">
        <v>6495</v>
      </c>
      <c r="N1274" s="63" t="s">
        <v>6496</v>
      </c>
      <c r="O1274" s="63"/>
      <c r="P1274" s="63" t="s">
        <v>3796</v>
      </c>
      <c r="Q1274" s="63"/>
      <c r="R1274" s="63"/>
      <c r="S1274" s="55">
        <f t="shared" ref="S1274:S1285" si="473">IF(U1274&gt;0,V1274-U1274,"")</f>
        <v>372</v>
      </c>
      <c r="T1274" s="63"/>
      <c r="U1274" s="66">
        <v>8668</v>
      </c>
      <c r="V1274" s="63">
        <v>9040</v>
      </c>
      <c r="W1274" s="66">
        <v>9170</v>
      </c>
      <c r="X1274" s="66"/>
      <c r="Y1274" s="63"/>
      <c r="Z1274" s="64"/>
      <c r="AA1274" s="63">
        <v>7.32</v>
      </c>
      <c r="AB1274" s="63"/>
      <c r="AC1274" s="63">
        <v>28</v>
      </c>
      <c r="AD1274" s="63">
        <v>0</v>
      </c>
      <c r="AE1274" s="63">
        <v>3550</v>
      </c>
      <c r="AF1274" s="63">
        <v>50</v>
      </c>
      <c r="AG1274" s="63"/>
      <c r="AH1274" s="63">
        <v>4560</v>
      </c>
      <c r="AI1274" s="63">
        <v>3180</v>
      </c>
      <c r="AJ1274" s="63">
        <v>0</v>
      </c>
      <c r="AK1274" s="63">
        <v>0</v>
      </c>
      <c r="AL1274" s="63">
        <v>16</v>
      </c>
      <c r="AM1274" s="63">
        <v>9500</v>
      </c>
      <c r="AN1274" s="63"/>
      <c r="AO1274" s="63" t="s">
        <v>3536</v>
      </c>
      <c r="AP1274" s="17">
        <f t="shared" si="451"/>
        <v>1.3972</v>
      </c>
      <c r="AQ1274" s="17">
        <f t="shared" si="452"/>
        <v>0</v>
      </c>
      <c r="AR1274" s="17">
        <f t="shared" si="470"/>
        <v>154.42499999999998</v>
      </c>
      <c r="AS1274" s="17">
        <f t="shared" si="469"/>
        <v>1.2789999999999999</v>
      </c>
      <c r="AT1274" s="17">
        <f t="shared" si="453"/>
        <v>157.10119999999998</v>
      </c>
      <c r="AU1274" s="5">
        <f t="shared" si="454"/>
        <v>128.63759999999999</v>
      </c>
      <c r="AV1274" s="5">
        <f t="shared" si="455"/>
        <v>52.120199999999997</v>
      </c>
      <c r="AW1274" s="5">
        <f t="shared" si="471"/>
        <v>0</v>
      </c>
      <c r="AX1274" s="5">
        <f t="shared" si="472"/>
        <v>0</v>
      </c>
      <c r="AY1274" s="5">
        <f t="shared" si="456"/>
        <v>0.33312000000000003</v>
      </c>
      <c r="AZ1274" s="5">
        <f t="shared" si="457"/>
        <v>181.09091999999998</v>
      </c>
      <c r="BA1274" s="7">
        <f t="shared" si="458"/>
        <v>-7.0935183232536614E-2</v>
      </c>
      <c r="BB1274" s="62">
        <f t="shared" si="459"/>
        <v>11384</v>
      </c>
      <c r="BC1274" s="28">
        <f t="shared" si="460"/>
        <v>9.0212602949626505E-2</v>
      </c>
      <c r="BD1274" s="32">
        <f t="shared" si="461"/>
        <v>8.8936303478267531E-3</v>
      </c>
      <c r="BE1274" s="32">
        <f t="shared" si="462"/>
        <v>0</v>
      </c>
      <c r="BF1274" s="35">
        <f t="shared" si="463"/>
        <v>0.99110636965217325</v>
      </c>
      <c r="BG1274" s="37">
        <f t="shared" si="464"/>
        <v>0.71034814997902718</v>
      </c>
      <c r="BH1274" s="33">
        <f t="shared" si="465"/>
        <v>0.28781233205949808</v>
      </c>
      <c r="BI1274" s="33">
        <f t="shared" si="466"/>
        <v>1.839517961474822E-3</v>
      </c>
      <c r="BJ1274" s="63">
        <v>0</v>
      </c>
      <c r="BK1274" s="63">
        <v>0</v>
      </c>
      <c r="BL1274" s="63">
        <v>0</v>
      </c>
      <c r="BM1274" s="63">
        <v>0</v>
      </c>
      <c r="BN1274" s="63">
        <v>0</v>
      </c>
      <c r="BO1274" s="63">
        <v>0</v>
      </c>
      <c r="BP1274" s="63">
        <v>0</v>
      </c>
      <c r="BQ1274" s="63">
        <v>0</v>
      </c>
      <c r="BR1274" s="63">
        <v>0</v>
      </c>
      <c r="BS1274" s="63">
        <v>0</v>
      </c>
      <c r="BT1274" s="63">
        <v>0</v>
      </c>
      <c r="BU1274" s="63">
        <v>0</v>
      </c>
      <c r="BV1274" s="63">
        <v>0</v>
      </c>
      <c r="BW1274" s="63">
        <v>0</v>
      </c>
      <c r="BX1274" s="63"/>
      <c r="BY1274" s="63"/>
      <c r="BZ1274" s="63"/>
      <c r="CA1274" s="63"/>
      <c r="CB1274" s="63"/>
      <c r="CC1274" s="63"/>
      <c r="CD1274" s="63"/>
      <c r="CE1274" s="63"/>
      <c r="CF1274" s="63"/>
      <c r="CG1274" s="63"/>
      <c r="CH1274" s="63"/>
      <c r="CI1274" s="63"/>
      <c r="CJ1274" s="63"/>
      <c r="CK1274" s="63"/>
      <c r="CL1274" s="63"/>
      <c r="CM1274" s="63"/>
      <c r="CN1274" s="63"/>
      <c r="CO1274" s="63" t="s">
        <v>4038</v>
      </c>
      <c r="CP1274" s="66"/>
      <c r="CQ1274" s="64">
        <v>38707</v>
      </c>
      <c r="CR1274" s="78" t="s">
        <v>2043</v>
      </c>
      <c r="CS1274" s="78" t="s">
        <v>6954</v>
      </c>
    </row>
    <row r="1275" spans="1:97">
      <c r="A1275" s="63" t="s">
        <v>3591</v>
      </c>
      <c r="B1275" s="63" t="s">
        <v>6489</v>
      </c>
      <c r="C1275" s="63">
        <v>5951</v>
      </c>
      <c r="D1275" s="19" t="s">
        <v>3782</v>
      </c>
      <c r="E1275" s="63" t="s">
        <v>2393</v>
      </c>
      <c r="F1275" s="63" t="s">
        <v>3610</v>
      </c>
      <c r="G1275" s="65" t="s">
        <v>3597</v>
      </c>
      <c r="H1275" s="65">
        <v>5</v>
      </c>
      <c r="I1275" s="65">
        <v>18</v>
      </c>
      <c r="J1275" s="65">
        <v>92</v>
      </c>
      <c r="K1275" s="23">
        <v>41.565629999999999</v>
      </c>
      <c r="L1275" s="23">
        <v>-107.786069</v>
      </c>
      <c r="M1275" s="61" t="s">
        <v>5968</v>
      </c>
      <c r="N1275" s="63" t="s">
        <v>5969</v>
      </c>
      <c r="O1275" s="63"/>
      <c r="P1275" s="63" t="s">
        <v>3796</v>
      </c>
      <c r="Q1275" s="63"/>
      <c r="R1275" s="63"/>
      <c r="S1275" s="55">
        <f t="shared" si="473"/>
        <v>426</v>
      </c>
      <c r="T1275" s="63"/>
      <c r="U1275" s="66">
        <v>8753</v>
      </c>
      <c r="V1275" s="63">
        <v>9179</v>
      </c>
      <c r="W1275" s="66">
        <v>9279</v>
      </c>
      <c r="X1275" s="66">
        <v>9275</v>
      </c>
      <c r="Y1275" s="63"/>
      <c r="Z1275" s="64">
        <v>1</v>
      </c>
      <c r="AA1275" s="63">
        <v>6.99</v>
      </c>
      <c r="AB1275" s="63"/>
      <c r="AC1275" s="63">
        <v>41</v>
      </c>
      <c r="AD1275" s="63">
        <v>12</v>
      </c>
      <c r="AE1275" s="63">
        <v>2440</v>
      </c>
      <c r="AF1275" s="63">
        <v>0</v>
      </c>
      <c r="AG1275" s="63"/>
      <c r="AH1275" s="63">
        <v>3820</v>
      </c>
      <c r="AI1275" s="63">
        <v>0</v>
      </c>
      <c r="AJ1275" s="63">
        <v>0</v>
      </c>
      <c r="AK1275" s="63">
        <v>0</v>
      </c>
      <c r="AL1275" s="63">
        <v>165</v>
      </c>
      <c r="AM1275" s="63">
        <v>9920</v>
      </c>
      <c r="AN1275" s="63"/>
      <c r="AO1275" s="63" t="s">
        <v>3536</v>
      </c>
      <c r="AP1275" s="17">
        <f t="shared" si="451"/>
        <v>2.0459000000000001</v>
      </c>
      <c r="AQ1275" s="17">
        <f t="shared" si="452"/>
        <v>0.98748000000000002</v>
      </c>
      <c r="AR1275" s="17">
        <f t="shared" si="470"/>
        <v>106.13999999999999</v>
      </c>
      <c r="AS1275" s="17">
        <f t="shared" si="469"/>
        <v>0</v>
      </c>
      <c r="AT1275" s="17">
        <f t="shared" si="453"/>
        <v>109.17337999999998</v>
      </c>
      <c r="AU1275" s="5">
        <f t="shared" si="454"/>
        <v>107.76219999999999</v>
      </c>
      <c r="AV1275" s="5">
        <f t="shared" si="455"/>
        <v>0</v>
      </c>
      <c r="AW1275" s="5">
        <f t="shared" si="471"/>
        <v>0</v>
      </c>
      <c r="AX1275" s="5">
        <f t="shared" si="472"/>
        <v>0</v>
      </c>
      <c r="AY1275" s="5">
        <f t="shared" si="456"/>
        <v>3.4353000000000002</v>
      </c>
      <c r="AZ1275" s="5">
        <f t="shared" si="457"/>
        <v>111.19749999999999</v>
      </c>
      <c r="BA1275" s="7">
        <f t="shared" si="458"/>
        <v>-9.1850611115225876E-3</v>
      </c>
      <c r="BB1275" s="62">
        <f t="shared" si="459"/>
        <v>6478</v>
      </c>
      <c r="BC1275" s="28">
        <f t="shared" si="460"/>
        <v>-0.20990364678619344</v>
      </c>
      <c r="BD1275" s="32">
        <f t="shared" si="461"/>
        <v>1.8739916268965935E-2</v>
      </c>
      <c r="BE1275" s="32">
        <f t="shared" si="462"/>
        <v>9.0450620838156727E-3</v>
      </c>
      <c r="BF1275" s="35">
        <f t="shared" si="463"/>
        <v>0.9722150216472184</v>
      </c>
      <c r="BG1275" s="36">
        <f t="shared" si="464"/>
        <v>0.96910631983632722</v>
      </c>
      <c r="BH1275" s="33">
        <f t="shared" si="465"/>
        <v>0</v>
      </c>
      <c r="BI1275" s="33">
        <f t="shared" si="466"/>
        <v>3.0893680163672749E-2</v>
      </c>
      <c r="BJ1275" s="63">
        <v>0</v>
      </c>
      <c r="BK1275" s="63">
        <v>99</v>
      </c>
      <c r="BL1275" s="63">
        <v>0</v>
      </c>
      <c r="BM1275" s="63">
        <v>0</v>
      </c>
      <c r="BN1275" s="63">
        <v>0</v>
      </c>
      <c r="BO1275" s="63">
        <v>0</v>
      </c>
      <c r="BP1275" s="63">
        <v>0</v>
      </c>
      <c r="BQ1275" s="63">
        <v>0</v>
      </c>
      <c r="BR1275" s="63">
        <v>0</v>
      </c>
      <c r="BS1275" s="63">
        <v>3</v>
      </c>
      <c r="BT1275" s="63">
        <v>0</v>
      </c>
      <c r="BU1275" s="63">
        <v>0</v>
      </c>
      <c r="BV1275" s="63">
        <v>0</v>
      </c>
      <c r="BW1275" s="63">
        <v>0</v>
      </c>
      <c r="BX1275" s="63"/>
      <c r="BY1275" s="63"/>
      <c r="BZ1275" s="63"/>
      <c r="CA1275" s="63"/>
      <c r="CB1275" s="63"/>
      <c r="CC1275" s="63"/>
      <c r="CD1275" s="63"/>
      <c r="CE1275" s="63"/>
      <c r="CF1275" s="63"/>
      <c r="CG1275" s="63"/>
      <c r="CH1275" s="63"/>
      <c r="CI1275" s="63"/>
      <c r="CJ1275" s="63"/>
      <c r="CK1275" s="63"/>
      <c r="CL1275" s="63"/>
      <c r="CM1275" s="63"/>
      <c r="CN1275" s="63">
        <v>19000101</v>
      </c>
      <c r="CO1275" s="63" t="s">
        <v>4039</v>
      </c>
      <c r="CP1275" s="66"/>
      <c r="CQ1275" s="64">
        <v>39331</v>
      </c>
      <c r="CR1275" s="78" t="s">
        <v>2043</v>
      </c>
      <c r="CS1275" s="78" t="s">
        <v>6954</v>
      </c>
    </row>
    <row r="1276" spans="1:97">
      <c r="A1276" s="63" t="s">
        <v>3591</v>
      </c>
      <c r="B1276" s="63" t="s">
        <v>6489</v>
      </c>
      <c r="C1276" s="63">
        <v>5954</v>
      </c>
      <c r="D1276" s="19" t="s">
        <v>3782</v>
      </c>
      <c r="E1276" s="63" t="s">
        <v>2393</v>
      </c>
      <c r="F1276" s="63" t="s">
        <v>3610</v>
      </c>
      <c r="G1276" s="65" t="s">
        <v>3597</v>
      </c>
      <c r="H1276" s="65">
        <v>5</v>
      </c>
      <c r="I1276" s="65">
        <v>18</v>
      </c>
      <c r="J1276" s="65">
        <v>92</v>
      </c>
      <c r="K1276" s="23">
        <v>41.565627999999997</v>
      </c>
      <c r="L1276" s="23">
        <v>-107.786098</v>
      </c>
      <c r="M1276" s="61" t="s">
        <v>6490</v>
      </c>
      <c r="N1276" s="63" t="s">
        <v>6491</v>
      </c>
      <c r="O1276" s="63"/>
      <c r="P1276" s="63" t="s">
        <v>3796</v>
      </c>
      <c r="Q1276" s="63"/>
      <c r="R1276" s="63"/>
      <c r="S1276" s="55">
        <f t="shared" si="473"/>
        <v>382</v>
      </c>
      <c r="T1276" s="63"/>
      <c r="U1276" s="66">
        <v>8918</v>
      </c>
      <c r="V1276" s="63">
        <v>9300</v>
      </c>
      <c r="W1276" s="66">
        <v>9430</v>
      </c>
      <c r="X1276" s="66">
        <v>9425</v>
      </c>
      <c r="Y1276" s="63"/>
      <c r="Z1276" s="64"/>
      <c r="AA1276" s="63">
        <v>6.9</v>
      </c>
      <c r="AB1276" s="63"/>
      <c r="AC1276" s="63">
        <v>72</v>
      </c>
      <c r="AD1276" s="63">
        <v>16</v>
      </c>
      <c r="AE1276" s="63">
        <v>4200</v>
      </c>
      <c r="AF1276" s="63">
        <v>90</v>
      </c>
      <c r="AG1276" s="63"/>
      <c r="AH1276" s="63">
        <v>6370</v>
      </c>
      <c r="AI1276" s="63">
        <v>2920</v>
      </c>
      <c r="AJ1276" s="63">
        <v>0</v>
      </c>
      <c r="AK1276" s="63">
        <v>0</v>
      </c>
      <c r="AL1276" s="63">
        <v>30</v>
      </c>
      <c r="AM1276" s="63">
        <v>15800</v>
      </c>
      <c r="AN1276" s="63"/>
      <c r="AO1276" s="63" t="s">
        <v>3536</v>
      </c>
      <c r="AP1276" s="17">
        <f t="shared" si="451"/>
        <v>3.5928</v>
      </c>
      <c r="AQ1276" s="17">
        <f t="shared" si="452"/>
        <v>1.31664</v>
      </c>
      <c r="AR1276" s="17">
        <f t="shared" si="470"/>
        <v>182.7</v>
      </c>
      <c r="AS1276" s="17">
        <f t="shared" si="469"/>
        <v>2.3022</v>
      </c>
      <c r="AT1276" s="17">
        <f t="shared" si="453"/>
        <v>189.91163999999998</v>
      </c>
      <c r="AU1276" s="5">
        <f t="shared" si="454"/>
        <v>179.6977</v>
      </c>
      <c r="AV1276" s="5">
        <f t="shared" si="455"/>
        <v>47.858799999999995</v>
      </c>
      <c r="AW1276" s="5">
        <f t="shared" si="471"/>
        <v>0</v>
      </c>
      <c r="AX1276" s="5">
        <f t="shared" si="472"/>
        <v>0</v>
      </c>
      <c r="AY1276" s="5">
        <f t="shared" si="456"/>
        <v>0.62460000000000004</v>
      </c>
      <c r="AZ1276" s="5">
        <f t="shared" si="457"/>
        <v>228.18109999999999</v>
      </c>
      <c r="BA1276" s="7">
        <f t="shared" si="458"/>
        <v>-9.1533423900161517E-2</v>
      </c>
      <c r="BB1276" s="62">
        <f t="shared" si="459"/>
        <v>13698</v>
      </c>
      <c r="BC1276" s="28">
        <f t="shared" si="460"/>
        <v>-7.1259068411417728E-2</v>
      </c>
      <c r="BD1276" s="32">
        <f t="shared" si="461"/>
        <v>1.8918271676238489E-2</v>
      </c>
      <c r="BE1276" s="32">
        <f t="shared" si="462"/>
        <v>6.9329083778119143E-3</v>
      </c>
      <c r="BF1276" s="35">
        <f t="shared" si="463"/>
        <v>0.97414881994594971</v>
      </c>
      <c r="BG1276" s="36">
        <f t="shared" si="464"/>
        <v>0.78752227945259279</v>
      </c>
      <c r="BH1276" s="33">
        <f t="shared" si="465"/>
        <v>0.20974042109534927</v>
      </c>
      <c r="BI1276" s="33">
        <f t="shared" si="466"/>
        <v>2.7372994520580367E-3</v>
      </c>
      <c r="BJ1276" s="63">
        <v>0</v>
      </c>
      <c r="BK1276" s="63">
        <v>2.8</v>
      </c>
      <c r="BL1276" s="63">
        <v>0</v>
      </c>
      <c r="BM1276" s="63">
        <v>0</v>
      </c>
      <c r="BN1276" s="63">
        <v>0</v>
      </c>
      <c r="BO1276" s="63">
        <v>0</v>
      </c>
      <c r="BP1276" s="63">
        <v>0</v>
      </c>
      <c r="BQ1276" s="63">
        <v>0</v>
      </c>
      <c r="BR1276" s="63">
        <v>0</v>
      </c>
      <c r="BS1276" s="63">
        <v>14</v>
      </c>
      <c r="BT1276" s="63">
        <v>0</v>
      </c>
      <c r="BU1276" s="63">
        <v>0</v>
      </c>
      <c r="BV1276" s="63">
        <v>0</v>
      </c>
      <c r="BW1276" s="63">
        <v>0</v>
      </c>
      <c r="BX1276" s="63"/>
      <c r="BY1276" s="63"/>
      <c r="BZ1276" s="63"/>
      <c r="CA1276" s="63"/>
      <c r="CB1276" s="63"/>
      <c r="CC1276" s="63"/>
      <c r="CD1276" s="63"/>
      <c r="CE1276" s="63"/>
      <c r="CF1276" s="63"/>
      <c r="CG1276" s="63"/>
      <c r="CH1276" s="63"/>
      <c r="CI1276" s="63"/>
      <c r="CJ1276" s="63"/>
      <c r="CK1276" s="63"/>
      <c r="CL1276" s="63"/>
      <c r="CM1276" s="63"/>
      <c r="CN1276" s="63"/>
      <c r="CO1276" s="63" t="s">
        <v>4040</v>
      </c>
      <c r="CP1276" s="66"/>
      <c r="CQ1276" s="64">
        <v>39331</v>
      </c>
      <c r="CR1276" s="78" t="s">
        <v>2043</v>
      </c>
      <c r="CS1276" s="78" t="s">
        <v>6954</v>
      </c>
    </row>
    <row r="1277" spans="1:97">
      <c r="A1277" s="63" t="s">
        <v>3591</v>
      </c>
      <c r="B1277" s="63" t="s">
        <v>6489</v>
      </c>
      <c r="C1277" s="63">
        <v>5952</v>
      </c>
      <c r="D1277" s="19" t="s">
        <v>3782</v>
      </c>
      <c r="E1277" s="63" t="s">
        <v>2393</v>
      </c>
      <c r="F1277" s="63" t="s">
        <v>3610</v>
      </c>
      <c r="G1277" s="65" t="s">
        <v>3597</v>
      </c>
      <c r="H1277" s="65">
        <v>5</v>
      </c>
      <c r="I1277" s="65">
        <v>18</v>
      </c>
      <c r="J1277" s="65">
        <v>92</v>
      </c>
      <c r="K1277" s="23">
        <v>41.565626999999999</v>
      </c>
      <c r="L1277" s="23">
        <v>-107.78612699999999</v>
      </c>
      <c r="M1277" s="61" t="s">
        <v>5986</v>
      </c>
      <c r="N1277" s="63" t="s">
        <v>5987</v>
      </c>
      <c r="O1277" s="63"/>
      <c r="P1277" s="63" t="s">
        <v>3796</v>
      </c>
      <c r="Q1277" s="63"/>
      <c r="R1277" s="63"/>
      <c r="S1277" s="55">
        <f t="shared" si="473"/>
        <v>455</v>
      </c>
      <c r="T1277" s="63"/>
      <c r="U1277" s="66">
        <v>8924</v>
      </c>
      <c r="V1277" s="63">
        <v>9379</v>
      </c>
      <c r="W1277" s="66">
        <v>9510</v>
      </c>
      <c r="X1277" s="66">
        <v>9505</v>
      </c>
      <c r="Y1277" s="63"/>
      <c r="Z1277" s="64">
        <v>1</v>
      </c>
      <c r="AA1277" s="63">
        <v>7.08</v>
      </c>
      <c r="AB1277" s="63"/>
      <c r="AC1277" s="63">
        <v>51</v>
      </c>
      <c r="AD1277" s="63">
        <v>13</v>
      </c>
      <c r="AE1277" s="63">
        <v>2650</v>
      </c>
      <c r="AF1277" s="63">
        <v>0</v>
      </c>
      <c r="AG1277" s="63"/>
      <c r="AH1277" s="63">
        <v>3900</v>
      </c>
      <c r="AI1277" s="63">
        <v>0</v>
      </c>
      <c r="AJ1277" s="63">
        <v>0</v>
      </c>
      <c r="AK1277" s="63">
        <v>0</v>
      </c>
      <c r="AL1277" s="63">
        <v>28</v>
      </c>
      <c r="AM1277" s="63">
        <v>9980</v>
      </c>
      <c r="AN1277" s="63"/>
      <c r="AO1277" s="63" t="s">
        <v>3536</v>
      </c>
      <c r="AP1277" s="17">
        <f t="shared" si="451"/>
        <v>2.5449000000000002</v>
      </c>
      <c r="AQ1277" s="17">
        <f t="shared" si="452"/>
        <v>1.0697700000000001</v>
      </c>
      <c r="AR1277" s="17">
        <f t="shared" si="470"/>
        <v>115.27499999999999</v>
      </c>
      <c r="AS1277" s="17">
        <f t="shared" si="469"/>
        <v>0</v>
      </c>
      <c r="AT1277" s="17">
        <f t="shared" si="453"/>
        <v>118.88967</v>
      </c>
      <c r="AU1277" s="5">
        <f t="shared" si="454"/>
        <v>110.01899999999999</v>
      </c>
      <c r="AV1277" s="5">
        <f t="shared" si="455"/>
        <v>0</v>
      </c>
      <c r="AW1277" s="5">
        <f t="shared" si="471"/>
        <v>0</v>
      </c>
      <c r="AX1277" s="5">
        <f t="shared" si="472"/>
        <v>0</v>
      </c>
      <c r="AY1277" s="5">
        <f t="shared" si="456"/>
        <v>0.58296000000000003</v>
      </c>
      <c r="AZ1277" s="5">
        <f t="shared" si="457"/>
        <v>110.60195999999999</v>
      </c>
      <c r="BA1277" s="7">
        <f t="shared" si="458"/>
        <v>3.6113343218661199E-2</v>
      </c>
      <c r="BB1277" s="62">
        <f t="shared" si="459"/>
        <v>6642</v>
      </c>
      <c r="BC1277" s="28">
        <f t="shared" si="460"/>
        <v>-0.20081819275658766</v>
      </c>
      <c r="BD1277" s="32">
        <f t="shared" si="461"/>
        <v>2.1405560298047764E-2</v>
      </c>
      <c r="BE1277" s="32">
        <f t="shared" si="462"/>
        <v>8.9980063028184034E-3</v>
      </c>
      <c r="BF1277" s="35">
        <f t="shared" si="463"/>
        <v>0.96959643339913382</v>
      </c>
      <c r="BG1277" s="36">
        <f t="shared" si="464"/>
        <v>0.99472920733050296</v>
      </c>
      <c r="BH1277" s="33">
        <f t="shared" si="465"/>
        <v>0</v>
      </c>
      <c r="BI1277" s="33">
        <f t="shared" si="466"/>
        <v>5.2707926694969967E-3</v>
      </c>
      <c r="BJ1277" s="63">
        <v>0</v>
      </c>
      <c r="BK1277" s="63">
        <v>9</v>
      </c>
      <c r="BL1277" s="63">
        <v>0</v>
      </c>
      <c r="BM1277" s="63">
        <v>0</v>
      </c>
      <c r="BN1277" s="63">
        <v>0</v>
      </c>
      <c r="BO1277" s="63">
        <v>0</v>
      </c>
      <c r="BP1277" s="63">
        <v>0</v>
      </c>
      <c r="BQ1277" s="63">
        <v>0</v>
      </c>
      <c r="BR1277" s="63">
        <v>0</v>
      </c>
      <c r="BS1277" s="63">
        <v>5</v>
      </c>
      <c r="BT1277" s="63">
        <v>0</v>
      </c>
      <c r="BU1277" s="63">
        <v>0</v>
      </c>
      <c r="BV1277" s="63">
        <v>0</v>
      </c>
      <c r="BW1277" s="63">
        <v>0</v>
      </c>
      <c r="BX1277" s="63"/>
      <c r="BY1277" s="63"/>
      <c r="BZ1277" s="63"/>
      <c r="CA1277" s="63"/>
      <c r="CB1277" s="63"/>
      <c r="CC1277" s="63"/>
      <c r="CD1277" s="63"/>
      <c r="CE1277" s="63"/>
      <c r="CF1277" s="63"/>
      <c r="CG1277" s="63"/>
      <c r="CH1277" s="63"/>
      <c r="CI1277" s="63"/>
      <c r="CJ1277" s="63"/>
      <c r="CK1277" s="63"/>
      <c r="CL1277" s="63"/>
      <c r="CM1277" s="63"/>
      <c r="CN1277" s="63">
        <v>19000101</v>
      </c>
      <c r="CO1277" s="63" t="s">
        <v>4041</v>
      </c>
      <c r="CP1277" s="66"/>
      <c r="CQ1277" s="64">
        <v>39331</v>
      </c>
      <c r="CR1277" s="78" t="s">
        <v>2043</v>
      </c>
      <c r="CS1277" s="78" t="s">
        <v>6954</v>
      </c>
    </row>
    <row r="1278" spans="1:97">
      <c r="A1278" s="63" t="s">
        <v>3591</v>
      </c>
      <c r="B1278" s="63" t="s">
        <v>5960</v>
      </c>
      <c r="C1278" s="63">
        <v>5025</v>
      </c>
      <c r="D1278" s="19" t="s">
        <v>3782</v>
      </c>
      <c r="E1278" s="63" t="s">
        <v>2393</v>
      </c>
      <c r="F1278" s="63" t="s">
        <v>3610</v>
      </c>
      <c r="G1278" s="65" t="s">
        <v>3594</v>
      </c>
      <c r="H1278" s="65">
        <v>11</v>
      </c>
      <c r="I1278" s="65">
        <v>18</v>
      </c>
      <c r="J1278" s="65">
        <v>92</v>
      </c>
      <c r="K1278" s="23">
        <v>41.554098000000003</v>
      </c>
      <c r="L1278" s="23">
        <v>-107.73254799999999</v>
      </c>
      <c r="M1278" s="61" t="s">
        <v>5961</v>
      </c>
      <c r="N1278" s="63" t="s">
        <v>5962</v>
      </c>
      <c r="O1278" s="63"/>
      <c r="P1278" s="63" t="s">
        <v>3796</v>
      </c>
      <c r="Q1278" s="63"/>
      <c r="R1278" s="63"/>
      <c r="S1278" s="55">
        <f t="shared" si="473"/>
        <v>371</v>
      </c>
      <c r="T1278" s="63"/>
      <c r="U1278" s="66">
        <v>8354</v>
      </c>
      <c r="V1278" s="63">
        <v>8725</v>
      </c>
      <c r="W1278" s="66">
        <v>8870</v>
      </c>
      <c r="X1278" s="66"/>
      <c r="Y1278" s="63"/>
      <c r="Z1278" s="64">
        <v>38434</v>
      </c>
      <c r="AA1278" s="63">
        <v>7.87</v>
      </c>
      <c r="AB1278" s="63"/>
      <c r="AC1278" s="63">
        <v>60</v>
      </c>
      <c r="AD1278" s="63">
        <v>11</v>
      </c>
      <c r="AE1278" s="63">
        <v>5390</v>
      </c>
      <c r="AF1278" s="63">
        <v>40</v>
      </c>
      <c r="AG1278" s="63"/>
      <c r="AH1278" s="63">
        <v>6800</v>
      </c>
      <c r="AI1278" s="63">
        <v>3420</v>
      </c>
      <c r="AJ1278" s="63">
        <v>0</v>
      </c>
      <c r="AK1278" s="63">
        <v>0</v>
      </c>
      <c r="AL1278" s="63">
        <v>56</v>
      </c>
      <c r="AM1278" s="63">
        <v>18200</v>
      </c>
      <c r="AN1278" s="63"/>
      <c r="AO1278" s="63" t="s">
        <v>3536</v>
      </c>
      <c r="AP1278" s="17">
        <f t="shared" si="451"/>
        <v>2.9939999999999998</v>
      </c>
      <c r="AQ1278" s="17">
        <f t="shared" si="452"/>
        <v>0.90519000000000005</v>
      </c>
      <c r="AR1278" s="17">
        <f t="shared" si="470"/>
        <v>234.46499999999997</v>
      </c>
      <c r="AS1278" s="17">
        <f t="shared" si="469"/>
        <v>1.0231999999999999</v>
      </c>
      <c r="AT1278" s="17">
        <f t="shared" si="453"/>
        <v>239.38738999999998</v>
      </c>
      <c r="AU1278" s="5">
        <f t="shared" si="454"/>
        <v>191.828</v>
      </c>
      <c r="AV1278" s="5">
        <f t="shared" si="455"/>
        <v>56.053799999999995</v>
      </c>
      <c r="AW1278" s="5">
        <f t="shared" si="471"/>
        <v>0</v>
      </c>
      <c r="AX1278" s="5">
        <f t="shared" si="472"/>
        <v>0</v>
      </c>
      <c r="AY1278" s="5">
        <f t="shared" si="456"/>
        <v>1.1659200000000001</v>
      </c>
      <c r="AZ1278" s="5">
        <f t="shared" si="457"/>
        <v>249.04772</v>
      </c>
      <c r="BA1278" s="7">
        <f t="shared" si="458"/>
        <v>-1.9778123648809799E-2</v>
      </c>
      <c r="BB1278" s="62">
        <f t="shared" si="459"/>
        <v>15777</v>
      </c>
      <c r="BC1278" s="28">
        <f t="shared" si="460"/>
        <v>-7.1312946993554463E-2</v>
      </c>
      <c r="BD1278" s="32">
        <f t="shared" si="461"/>
        <v>1.2506924445769679E-2</v>
      </c>
      <c r="BE1278" s="32">
        <f t="shared" si="462"/>
        <v>3.7812768667555971E-3</v>
      </c>
      <c r="BF1278" s="35">
        <f t="shared" si="463"/>
        <v>0.98371179868747471</v>
      </c>
      <c r="BG1278" s="36">
        <f t="shared" si="464"/>
        <v>0.77024595928844486</v>
      </c>
      <c r="BH1278" s="33">
        <f t="shared" si="465"/>
        <v>0.22507252826887955</v>
      </c>
      <c r="BI1278" s="33">
        <f t="shared" si="466"/>
        <v>4.6815124426756449E-3</v>
      </c>
      <c r="BJ1278" s="63">
        <v>0</v>
      </c>
      <c r="BK1278" s="63">
        <v>3</v>
      </c>
      <c r="BL1278" s="63">
        <v>0</v>
      </c>
      <c r="BM1278" s="63">
        <v>0</v>
      </c>
      <c r="BN1278" s="63">
        <v>0</v>
      </c>
      <c r="BO1278" s="63">
        <v>0</v>
      </c>
      <c r="BP1278" s="63">
        <v>0</v>
      </c>
      <c r="BQ1278" s="63">
        <v>0</v>
      </c>
      <c r="BR1278" s="63">
        <v>0</v>
      </c>
      <c r="BS1278" s="63">
        <v>0</v>
      </c>
      <c r="BT1278" s="63">
        <v>0</v>
      </c>
      <c r="BU1278" s="63">
        <v>0</v>
      </c>
      <c r="BV1278" s="63">
        <v>0</v>
      </c>
      <c r="BW1278" s="63">
        <v>0</v>
      </c>
      <c r="BX1278" s="63"/>
      <c r="BY1278" s="63"/>
      <c r="BZ1278" s="63"/>
      <c r="CA1278" s="63"/>
      <c r="CB1278" s="63"/>
      <c r="CC1278" s="63"/>
      <c r="CD1278" s="63"/>
      <c r="CE1278" s="63"/>
      <c r="CF1278" s="63"/>
      <c r="CG1278" s="63"/>
      <c r="CH1278" s="63"/>
      <c r="CI1278" s="63"/>
      <c r="CJ1278" s="63"/>
      <c r="CK1278" s="63"/>
      <c r="CL1278" s="63"/>
      <c r="CM1278" s="63"/>
      <c r="CN1278" s="63">
        <v>20050323</v>
      </c>
      <c r="CO1278" s="63" t="s">
        <v>4042</v>
      </c>
      <c r="CP1278" s="66"/>
      <c r="CQ1278" s="64">
        <v>38436</v>
      </c>
      <c r="CR1278" s="78" t="s">
        <v>2038</v>
      </c>
      <c r="CS1278" s="78" t="s">
        <v>6954</v>
      </c>
    </row>
    <row r="1279" spans="1:97">
      <c r="A1279" s="63" t="s">
        <v>3591</v>
      </c>
      <c r="B1279" s="63" t="s">
        <v>6492</v>
      </c>
      <c r="C1279" s="63">
        <v>3569</v>
      </c>
      <c r="D1279" s="19" t="s">
        <v>3782</v>
      </c>
      <c r="E1279" s="63" t="s">
        <v>2393</v>
      </c>
      <c r="F1279" s="63" t="s">
        <v>3610</v>
      </c>
      <c r="G1279" s="65" t="s">
        <v>274</v>
      </c>
      <c r="H1279" s="65">
        <v>20</v>
      </c>
      <c r="I1279" s="65">
        <v>18</v>
      </c>
      <c r="J1279" s="65">
        <v>92</v>
      </c>
      <c r="K1279" s="23">
        <v>41.523159999999997</v>
      </c>
      <c r="L1279" s="23">
        <v>-107.78677</v>
      </c>
      <c r="M1279" s="61" t="s">
        <v>6493</v>
      </c>
      <c r="N1279" s="63" t="s">
        <v>6494</v>
      </c>
      <c r="O1279" s="63"/>
      <c r="P1279" s="63" t="s">
        <v>3796</v>
      </c>
      <c r="Q1279" s="63"/>
      <c r="R1279" s="63"/>
      <c r="S1279" s="55" t="str">
        <f t="shared" si="473"/>
        <v/>
      </c>
      <c r="T1279" s="63"/>
      <c r="U1279" s="66"/>
      <c r="V1279" s="63"/>
      <c r="W1279" s="66">
        <v>9145</v>
      </c>
      <c r="X1279" s="66"/>
      <c r="Y1279" s="63"/>
      <c r="Z1279" s="64">
        <v>37643</v>
      </c>
      <c r="AA1279" s="63">
        <v>7.82</v>
      </c>
      <c r="AB1279" s="63"/>
      <c r="AC1279" s="63">
        <v>6.48</v>
      </c>
      <c r="AD1279" s="63">
        <v>0</v>
      </c>
      <c r="AE1279" s="63">
        <v>2650</v>
      </c>
      <c r="AF1279" s="63">
        <v>12.2</v>
      </c>
      <c r="AG1279" s="63"/>
      <c r="AH1279" s="63">
        <v>2899</v>
      </c>
      <c r="AI1279" s="63">
        <v>3287</v>
      </c>
      <c r="AJ1279" s="63"/>
      <c r="AK1279" s="63"/>
      <c r="AL1279" s="63">
        <v>7</v>
      </c>
      <c r="AM1279" s="63">
        <v>9164</v>
      </c>
      <c r="AN1279" s="63"/>
      <c r="AO1279" s="63" t="s">
        <v>3553</v>
      </c>
      <c r="AP1279" s="17">
        <f t="shared" si="451"/>
        <v>0.32335200000000003</v>
      </c>
      <c r="AQ1279" s="17">
        <f t="shared" si="452"/>
        <v>0</v>
      </c>
      <c r="AR1279" s="17">
        <f t="shared" si="470"/>
        <v>115.27499999999999</v>
      </c>
      <c r="AS1279" s="17">
        <f t="shared" si="469"/>
        <v>0.31207599999999996</v>
      </c>
      <c r="AT1279" s="17">
        <f t="shared" si="453"/>
        <v>115.910428</v>
      </c>
      <c r="AU1279" s="5">
        <f t="shared" si="454"/>
        <v>81.780789999999996</v>
      </c>
      <c r="AV1279" s="5">
        <f t="shared" si="455"/>
        <v>53.873929999999994</v>
      </c>
      <c r="AW1279" s="5">
        <f t="shared" si="471"/>
        <v>0</v>
      </c>
      <c r="AX1279" s="5">
        <f t="shared" si="472"/>
        <v>0</v>
      </c>
      <c r="AY1279" s="5">
        <f t="shared" si="456"/>
        <v>0.14574000000000001</v>
      </c>
      <c r="AZ1279" s="5">
        <f t="shared" si="457"/>
        <v>135.80045999999999</v>
      </c>
      <c r="BA1279" s="7">
        <f t="shared" si="458"/>
        <v>-7.9019354935492475E-2</v>
      </c>
      <c r="BB1279" s="62">
        <f t="shared" si="459"/>
        <v>8861.68</v>
      </c>
      <c r="BC1279" s="28">
        <f t="shared" si="460"/>
        <v>-1.6771628032895274E-2</v>
      </c>
      <c r="BD1279" s="32">
        <f t="shared" si="461"/>
        <v>2.789671348638278E-3</v>
      </c>
      <c r="BE1279" s="32">
        <f t="shared" si="462"/>
        <v>0</v>
      </c>
      <c r="BF1279" s="35">
        <f t="shared" si="463"/>
        <v>0.99721032865136172</v>
      </c>
      <c r="BG1279" s="37">
        <f t="shared" si="464"/>
        <v>0.60221290855715803</v>
      </c>
      <c r="BH1279" s="33">
        <f t="shared" si="465"/>
        <v>0.39671389920181421</v>
      </c>
      <c r="BI1279" s="33">
        <f t="shared" si="466"/>
        <v>1.0731922410277552E-3</v>
      </c>
      <c r="BJ1279" s="63"/>
      <c r="BK1279" s="63">
        <v>0.12</v>
      </c>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v>2003122</v>
      </c>
      <c r="CO1279" s="63" t="s">
        <v>3607</v>
      </c>
      <c r="CP1279" s="66"/>
      <c r="CQ1279" s="64">
        <v>37645</v>
      </c>
      <c r="CR1279" s="78" t="s">
        <v>2038</v>
      </c>
      <c r="CS1279" s="78" t="s">
        <v>6954</v>
      </c>
    </row>
    <row r="1280" spans="1:97">
      <c r="A1280" s="63" t="s">
        <v>3591</v>
      </c>
      <c r="B1280" s="63" t="s">
        <v>5963</v>
      </c>
      <c r="C1280" s="63">
        <v>5034</v>
      </c>
      <c r="D1280" s="19" t="s">
        <v>3782</v>
      </c>
      <c r="E1280" s="63" t="s">
        <v>2393</v>
      </c>
      <c r="F1280" s="63" t="s">
        <v>3610</v>
      </c>
      <c r="G1280" s="65" t="s">
        <v>3599</v>
      </c>
      <c r="H1280" s="65">
        <v>23</v>
      </c>
      <c r="I1280" s="65">
        <v>18</v>
      </c>
      <c r="J1280" s="65">
        <v>92</v>
      </c>
      <c r="K1280" s="23">
        <v>41.518819000000001</v>
      </c>
      <c r="L1280" s="23">
        <v>-107.73292600000001</v>
      </c>
      <c r="M1280" s="61" t="s">
        <v>5964</v>
      </c>
      <c r="N1280" s="63" t="s">
        <v>5965</v>
      </c>
      <c r="O1280" s="63"/>
      <c r="P1280" s="63" t="s">
        <v>3796</v>
      </c>
      <c r="Q1280" s="63"/>
      <c r="R1280" s="63"/>
      <c r="S1280" s="55">
        <f t="shared" si="473"/>
        <v>481</v>
      </c>
      <c r="T1280" s="63"/>
      <c r="U1280" s="66">
        <v>8044</v>
      </c>
      <c r="V1280" s="63">
        <v>8525</v>
      </c>
      <c r="W1280" s="66">
        <v>8627</v>
      </c>
      <c r="X1280" s="66"/>
      <c r="Y1280" s="63"/>
      <c r="Z1280" s="64">
        <v>38434</v>
      </c>
      <c r="AA1280" s="63">
        <v>7.44</v>
      </c>
      <c r="AB1280" s="63"/>
      <c r="AC1280" s="63">
        <v>53</v>
      </c>
      <c r="AD1280" s="63">
        <v>12</v>
      </c>
      <c r="AE1280" s="63">
        <v>3830</v>
      </c>
      <c r="AF1280" s="63">
        <v>64</v>
      </c>
      <c r="AG1280" s="63"/>
      <c r="AH1280" s="63">
        <v>4100</v>
      </c>
      <c r="AI1280" s="63">
        <v>3620</v>
      </c>
      <c r="AJ1280" s="63">
        <v>0</v>
      </c>
      <c r="AK1280" s="63">
        <v>0</v>
      </c>
      <c r="AL1280" s="63">
        <v>64</v>
      </c>
      <c r="AM1280" s="63">
        <v>12400</v>
      </c>
      <c r="AN1280" s="63"/>
      <c r="AO1280" s="63" t="s">
        <v>3536</v>
      </c>
      <c r="AP1280" s="17">
        <f t="shared" si="451"/>
        <v>2.6446999999999998</v>
      </c>
      <c r="AQ1280" s="17">
        <f t="shared" si="452"/>
        <v>0.98748000000000002</v>
      </c>
      <c r="AR1280" s="17">
        <f t="shared" si="470"/>
        <v>166.60499999999999</v>
      </c>
      <c r="AS1280" s="17">
        <f t="shared" si="469"/>
        <v>1.6371199999999999</v>
      </c>
      <c r="AT1280" s="17">
        <f t="shared" si="453"/>
        <v>171.87430000000001</v>
      </c>
      <c r="AU1280" s="5">
        <f t="shared" si="454"/>
        <v>115.661</v>
      </c>
      <c r="AV1280" s="5">
        <f t="shared" si="455"/>
        <v>59.331799999999994</v>
      </c>
      <c r="AW1280" s="5">
        <f t="shared" si="471"/>
        <v>0</v>
      </c>
      <c r="AX1280" s="5">
        <f t="shared" si="472"/>
        <v>0</v>
      </c>
      <c r="AY1280" s="5">
        <f t="shared" si="456"/>
        <v>1.3324800000000001</v>
      </c>
      <c r="AZ1280" s="5">
        <f t="shared" si="457"/>
        <v>176.32527999999999</v>
      </c>
      <c r="BA1280" s="7">
        <f t="shared" si="458"/>
        <v>-1.2782841380796574E-2</v>
      </c>
      <c r="BB1280" s="62">
        <f t="shared" si="459"/>
        <v>11743</v>
      </c>
      <c r="BC1280" s="28">
        <f t="shared" si="460"/>
        <v>-2.7212856728658412E-2</v>
      </c>
      <c r="BD1280" s="32">
        <f t="shared" si="461"/>
        <v>1.5387408123262173E-2</v>
      </c>
      <c r="BE1280" s="32">
        <f t="shared" si="462"/>
        <v>5.7453615811089848E-3</v>
      </c>
      <c r="BF1280" s="35">
        <f t="shared" si="463"/>
        <v>0.97886723029562883</v>
      </c>
      <c r="BG1280" s="37">
        <f t="shared" si="464"/>
        <v>0.65595245332943752</v>
      </c>
      <c r="BH1280" s="33">
        <f t="shared" si="465"/>
        <v>0.3364906041833593</v>
      </c>
      <c r="BI1280" s="33">
        <f t="shared" si="466"/>
        <v>7.5569424872031976E-3</v>
      </c>
      <c r="BJ1280" s="63">
        <v>0</v>
      </c>
      <c r="BK1280" s="63">
        <v>2</v>
      </c>
      <c r="BL1280" s="63">
        <v>0</v>
      </c>
      <c r="BM1280" s="63">
        <v>0</v>
      </c>
      <c r="BN1280" s="63">
        <v>0</v>
      </c>
      <c r="BO1280" s="63">
        <v>0</v>
      </c>
      <c r="BP1280" s="63">
        <v>0</v>
      </c>
      <c r="BQ1280" s="63">
        <v>0</v>
      </c>
      <c r="BR1280" s="63">
        <v>0</v>
      </c>
      <c r="BS1280" s="63">
        <v>0</v>
      </c>
      <c r="BT1280" s="63">
        <v>0</v>
      </c>
      <c r="BU1280" s="63">
        <v>0</v>
      </c>
      <c r="BV1280" s="63">
        <v>0</v>
      </c>
      <c r="BW1280" s="63">
        <v>0</v>
      </c>
      <c r="BX1280" s="63"/>
      <c r="BY1280" s="63"/>
      <c r="BZ1280" s="63"/>
      <c r="CA1280" s="63"/>
      <c r="CB1280" s="63"/>
      <c r="CC1280" s="63"/>
      <c r="CD1280" s="63"/>
      <c r="CE1280" s="63"/>
      <c r="CF1280" s="63"/>
      <c r="CG1280" s="63"/>
      <c r="CH1280" s="63"/>
      <c r="CI1280" s="63"/>
      <c r="CJ1280" s="63"/>
      <c r="CK1280" s="63"/>
      <c r="CL1280" s="63"/>
      <c r="CM1280" s="63"/>
      <c r="CN1280" s="63">
        <v>20050323</v>
      </c>
      <c r="CO1280" s="63" t="s">
        <v>4043</v>
      </c>
      <c r="CP1280" s="66"/>
      <c r="CQ1280" s="64">
        <v>38436</v>
      </c>
      <c r="CR1280" s="78" t="s">
        <v>2038</v>
      </c>
      <c r="CS1280" s="78" t="s">
        <v>6954</v>
      </c>
    </row>
    <row r="1281" spans="1:97">
      <c r="A1281" s="63" t="s">
        <v>3591</v>
      </c>
      <c r="B1281" s="63" t="s">
        <v>6497</v>
      </c>
      <c r="C1281" s="63">
        <v>5973</v>
      </c>
      <c r="D1281" s="19" t="s">
        <v>3782</v>
      </c>
      <c r="E1281" s="63" t="s">
        <v>2393</v>
      </c>
      <c r="F1281" s="63" t="s">
        <v>3610</v>
      </c>
      <c r="G1281" s="65" t="s">
        <v>3598</v>
      </c>
      <c r="H1281" s="65">
        <v>29</v>
      </c>
      <c r="I1281" s="65">
        <v>18</v>
      </c>
      <c r="J1281" s="65">
        <v>92</v>
      </c>
      <c r="K1281" s="23">
        <v>41.504170999999999</v>
      </c>
      <c r="L1281" s="23">
        <v>-107.782101</v>
      </c>
      <c r="M1281" s="61" t="s">
        <v>6506</v>
      </c>
      <c r="N1281" s="63" t="s">
        <v>5956</v>
      </c>
      <c r="O1281" s="63"/>
      <c r="P1281" s="63" t="s">
        <v>3796</v>
      </c>
      <c r="Q1281" s="63"/>
      <c r="R1281" s="63"/>
      <c r="S1281" s="55">
        <f t="shared" si="473"/>
        <v>371</v>
      </c>
      <c r="T1281" s="63"/>
      <c r="U1281" s="66">
        <v>8356</v>
      </c>
      <c r="V1281" s="63">
        <v>8727</v>
      </c>
      <c r="W1281" s="66">
        <v>8814</v>
      </c>
      <c r="X1281" s="66">
        <v>8800</v>
      </c>
      <c r="Y1281" s="63"/>
      <c r="Z1281" s="64"/>
      <c r="AA1281" s="63">
        <v>7.16</v>
      </c>
      <c r="AB1281" s="63"/>
      <c r="AC1281" s="63">
        <v>51</v>
      </c>
      <c r="AD1281" s="63">
        <v>9.1</v>
      </c>
      <c r="AE1281" s="63">
        <v>2780</v>
      </c>
      <c r="AF1281" s="63">
        <v>86</v>
      </c>
      <c r="AG1281" s="63"/>
      <c r="AH1281" s="63">
        <v>3270</v>
      </c>
      <c r="AI1281" s="63">
        <v>2460</v>
      </c>
      <c r="AJ1281" s="63">
        <v>0</v>
      </c>
      <c r="AK1281" s="63">
        <v>0</v>
      </c>
      <c r="AL1281" s="63">
        <v>43</v>
      </c>
      <c r="AM1281" s="63">
        <v>11400</v>
      </c>
      <c r="AN1281" s="63"/>
      <c r="AO1281" s="63" t="s">
        <v>3536</v>
      </c>
      <c r="AP1281" s="17">
        <f t="shared" si="451"/>
        <v>2.5449000000000002</v>
      </c>
      <c r="AQ1281" s="17">
        <f t="shared" si="452"/>
        <v>0.74883900000000003</v>
      </c>
      <c r="AR1281" s="17">
        <f t="shared" si="470"/>
        <v>120.92999999999999</v>
      </c>
      <c r="AS1281" s="17">
        <f t="shared" si="469"/>
        <v>2.1998799999999998</v>
      </c>
      <c r="AT1281" s="17">
        <f t="shared" si="453"/>
        <v>126.42361899999999</v>
      </c>
      <c r="AU1281" s="5">
        <f t="shared" si="454"/>
        <v>92.24669999999999</v>
      </c>
      <c r="AV1281" s="5">
        <f t="shared" si="455"/>
        <v>40.319399999999995</v>
      </c>
      <c r="AW1281" s="5">
        <f t="shared" si="471"/>
        <v>0</v>
      </c>
      <c r="AX1281" s="5">
        <f t="shared" si="472"/>
        <v>0</v>
      </c>
      <c r="AY1281" s="5">
        <f t="shared" si="456"/>
        <v>0.89526000000000006</v>
      </c>
      <c r="AZ1281" s="5">
        <f t="shared" si="457"/>
        <v>133.46135999999998</v>
      </c>
      <c r="BA1281" s="7">
        <f t="shared" si="458"/>
        <v>-2.7080214589855142E-2</v>
      </c>
      <c r="BB1281" s="62">
        <f t="shared" si="459"/>
        <v>8699.1</v>
      </c>
      <c r="BC1281" s="28">
        <f t="shared" si="460"/>
        <v>-0.13437915130528233</v>
      </c>
      <c r="BD1281" s="32">
        <f t="shared" si="461"/>
        <v>2.0129941067420325E-2</v>
      </c>
      <c r="BE1281" s="32">
        <f t="shared" si="462"/>
        <v>5.9232523631521745E-3</v>
      </c>
      <c r="BF1281" s="35">
        <f t="shared" si="463"/>
        <v>0.97394680656942745</v>
      </c>
      <c r="BG1281" s="37">
        <f t="shared" si="464"/>
        <v>0.6911865726529387</v>
      </c>
      <c r="BH1281" s="33">
        <f t="shared" si="465"/>
        <v>0.30210541837727412</v>
      </c>
      <c r="BI1281" s="33">
        <f t="shared" si="466"/>
        <v>6.7080089697872112E-3</v>
      </c>
      <c r="BJ1281" s="63">
        <v>0</v>
      </c>
      <c r="BK1281" s="63">
        <v>5.8</v>
      </c>
      <c r="BL1281" s="63">
        <v>0</v>
      </c>
      <c r="BM1281" s="63">
        <v>0</v>
      </c>
      <c r="BN1281" s="63">
        <v>0</v>
      </c>
      <c r="BO1281" s="63">
        <v>0</v>
      </c>
      <c r="BP1281" s="63">
        <v>0</v>
      </c>
      <c r="BQ1281" s="63">
        <v>0</v>
      </c>
      <c r="BR1281" s="63">
        <v>0</v>
      </c>
      <c r="BS1281" s="63">
        <v>4.5</v>
      </c>
      <c r="BT1281" s="63">
        <v>0</v>
      </c>
      <c r="BU1281" s="63">
        <v>0</v>
      </c>
      <c r="BV1281" s="63">
        <v>0</v>
      </c>
      <c r="BW1281" s="63">
        <v>0</v>
      </c>
      <c r="BX1281" s="63"/>
      <c r="BY1281" s="63"/>
      <c r="BZ1281" s="63"/>
      <c r="CA1281" s="63"/>
      <c r="CB1281" s="63"/>
      <c r="CC1281" s="63"/>
      <c r="CD1281" s="63"/>
      <c r="CE1281" s="63"/>
      <c r="CF1281" s="63"/>
      <c r="CG1281" s="63"/>
      <c r="CH1281" s="63"/>
      <c r="CI1281" s="63"/>
      <c r="CJ1281" s="63"/>
      <c r="CK1281" s="63"/>
      <c r="CL1281" s="63"/>
      <c r="CM1281" s="63"/>
      <c r="CN1281" s="63"/>
      <c r="CO1281" s="63" t="s">
        <v>4044</v>
      </c>
      <c r="CP1281" s="66"/>
      <c r="CQ1281" s="64">
        <v>39210</v>
      </c>
      <c r="CR1281" s="78" t="s">
        <v>2038</v>
      </c>
      <c r="CS1281" s="78" t="s">
        <v>6954</v>
      </c>
    </row>
    <row r="1282" spans="1:97">
      <c r="A1282" s="63" t="s">
        <v>3591</v>
      </c>
      <c r="B1282" s="63" t="s">
        <v>6497</v>
      </c>
      <c r="C1282" s="63">
        <v>5967</v>
      </c>
      <c r="D1282" s="19" t="s">
        <v>3782</v>
      </c>
      <c r="E1282" s="63" t="s">
        <v>2393</v>
      </c>
      <c r="F1282" s="63" t="s">
        <v>3610</v>
      </c>
      <c r="G1282" s="65" t="s">
        <v>3598</v>
      </c>
      <c r="H1282" s="65">
        <v>29</v>
      </c>
      <c r="I1282" s="65">
        <v>18</v>
      </c>
      <c r="J1282" s="65">
        <v>92</v>
      </c>
      <c r="K1282" s="23">
        <v>41.504218000000002</v>
      </c>
      <c r="L1282" s="23">
        <v>-107.782099</v>
      </c>
      <c r="M1282" s="61" t="s">
        <v>6500</v>
      </c>
      <c r="N1282" s="63" t="s">
        <v>6501</v>
      </c>
      <c r="O1282" s="63"/>
      <c r="P1282" s="63" t="s">
        <v>3796</v>
      </c>
      <c r="Q1282" s="63"/>
      <c r="R1282" s="63"/>
      <c r="S1282" s="55">
        <f t="shared" si="473"/>
        <v>392</v>
      </c>
      <c r="T1282" s="63"/>
      <c r="U1282" s="66">
        <v>8480</v>
      </c>
      <c r="V1282" s="63">
        <v>8872</v>
      </c>
      <c r="W1282" s="66">
        <v>9226</v>
      </c>
      <c r="X1282" s="66"/>
      <c r="Y1282" s="63"/>
      <c r="Z1282" s="64"/>
      <c r="AA1282" s="63">
        <v>0</v>
      </c>
      <c r="AB1282" s="63"/>
      <c r="AC1282" s="63">
        <v>94</v>
      </c>
      <c r="AD1282" s="63">
        <v>16</v>
      </c>
      <c r="AE1282" s="63">
        <v>3220</v>
      </c>
      <c r="AF1282" s="63">
        <v>102</v>
      </c>
      <c r="AG1282" s="63"/>
      <c r="AH1282" s="63">
        <v>4370</v>
      </c>
      <c r="AI1282" s="63">
        <v>2260</v>
      </c>
      <c r="AJ1282" s="63">
        <v>0</v>
      </c>
      <c r="AK1282" s="63">
        <v>0</v>
      </c>
      <c r="AL1282" s="63">
        <v>27</v>
      </c>
      <c r="AM1282" s="63">
        <v>0</v>
      </c>
      <c r="AN1282" s="63"/>
      <c r="AO1282" s="63" t="s">
        <v>3536</v>
      </c>
      <c r="AP1282" s="17">
        <f t="shared" si="451"/>
        <v>4.6905999999999999</v>
      </c>
      <c r="AQ1282" s="17">
        <f t="shared" si="452"/>
        <v>1.31664</v>
      </c>
      <c r="AR1282" s="17">
        <f t="shared" si="470"/>
        <v>140.07</v>
      </c>
      <c r="AS1282" s="17">
        <f t="shared" si="469"/>
        <v>2.6091599999999997</v>
      </c>
      <c r="AT1282" s="17">
        <f t="shared" si="453"/>
        <v>148.68639999999999</v>
      </c>
      <c r="AU1282" s="5">
        <f t="shared" si="454"/>
        <v>123.2777</v>
      </c>
      <c r="AV1282" s="5">
        <f t="shared" si="455"/>
        <v>37.041399999999996</v>
      </c>
      <c r="AW1282" s="5">
        <f t="shared" si="471"/>
        <v>0</v>
      </c>
      <c r="AX1282" s="5">
        <f t="shared" si="472"/>
        <v>0</v>
      </c>
      <c r="AY1282" s="5">
        <f t="shared" si="456"/>
        <v>0.56214000000000008</v>
      </c>
      <c r="AZ1282" s="5">
        <f t="shared" si="457"/>
        <v>160.88123999999999</v>
      </c>
      <c r="BA1282" s="7">
        <f t="shared" si="458"/>
        <v>-3.9393135535742689E-2</v>
      </c>
      <c r="BB1282" s="62">
        <f t="shared" si="459"/>
        <v>10089</v>
      </c>
      <c r="BC1282" s="28">
        <f t="shared" si="460"/>
        <v>1</v>
      </c>
      <c r="BD1282" s="32">
        <f t="shared" si="461"/>
        <v>3.1546933680551822E-2</v>
      </c>
      <c r="BE1282" s="32">
        <f t="shared" si="462"/>
        <v>8.8551474781822688E-3</v>
      </c>
      <c r="BF1282" s="35">
        <f t="shared" si="463"/>
        <v>0.95959791884126588</v>
      </c>
      <c r="BG1282" s="36">
        <f t="shared" si="464"/>
        <v>0.76626522769217842</v>
      </c>
      <c r="BH1282" s="33">
        <f t="shared" si="465"/>
        <v>0.23024064210345468</v>
      </c>
      <c r="BI1282" s="33">
        <f t="shared" si="466"/>
        <v>3.4941302043668991E-3</v>
      </c>
      <c r="BJ1282" s="63">
        <v>0</v>
      </c>
      <c r="BK1282" s="63">
        <v>1</v>
      </c>
      <c r="BL1282" s="63">
        <v>0</v>
      </c>
      <c r="BM1282" s="63">
        <v>0</v>
      </c>
      <c r="BN1282" s="63">
        <v>0</v>
      </c>
      <c r="BO1282" s="63">
        <v>0</v>
      </c>
      <c r="BP1282" s="63">
        <v>0</v>
      </c>
      <c r="BQ1282" s="63">
        <v>0</v>
      </c>
      <c r="BR1282" s="63">
        <v>0</v>
      </c>
      <c r="BS1282" s="63">
        <v>21</v>
      </c>
      <c r="BT1282" s="63">
        <v>0</v>
      </c>
      <c r="BU1282" s="63">
        <v>0</v>
      </c>
      <c r="BV1282" s="63">
        <v>0</v>
      </c>
      <c r="BW1282" s="63">
        <v>0</v>
      </c>
      <c r="BX1282" s="63"/>
      <c r="BY1282" s="63"/>
      <c r="BZ1282" s="63"/>
      <c r="CA1282" s="63"/>
      <c r="CB1282" s="63"/>
      <c r="CC1282" s="63"/>
      <c r="CD1282" s="63"/>
      <c r="CE1282" s="63"/>
      <c r="CF1282" s="63"/>
      <c r="CG1282" s="63"/>
      <c r="CH1282" s="63"/>
      <c r="CI1282" s="63"/>
      <c r="CJ1282" s="63"/>
      <c r="CK1282" s="63"/>
      <c r="CL1282" s="63"/>
      <c r="CM1282" s="63"/>
      <c r="CN1282" s="63"/>
      <c r="CO1282" s="63" t="s">
        <v>4045</v>
      </c>
      <c r="CP1282" s="66"/>
      <c r="CQ1282" s="64"/>
      <c r="CR1282" s="78" t="s">
        <v>2038</v>
      </c>
      <c r="CS1282" s="78" t="s">
        <v>6954</v>
      </c>
    </row>
    <row r="1283" spans="1:97">
      <c r="A1283" s="63" t="s">
        <v>3591</v>
      </c>
      <c r="B1283" s="63" t="s">
        <v>6497</v>
      </c>
      <c r="C1283" s="63">
        <v>5968</v>
      </c>
      <c r="D1283" s="19" t="s">
        <v>3782</v>
      </c>
      <c r="E1283" s="63" t="s">
        <v>2393</v>
      </c>
      <c r="F1283" s="63" t="s">
        <v>3610</v>
      </c>
      <c r="G1283" s="65" t="s">
        <v>3598</v>
      </c>
      <c r="H1283" s="65">
        <v>29</v>
      </c>
      <c r="I1283" s="65">
        <v>18</v>
      </c>
      <c r="J1283" s="65">
        <v>92</v>
      </c>
      <c r="K1283" s="23">
        <v>41.504218000000002</v>
      </c>
      <c r="L1283" s="23">
        <v>-107.782099</v>
      </c>
      <c r="M1283" s="61" t="s">
        <v>6500</v>
      </c>
      <c r="N1283" s="63" t="s">
        <v>6501</v>
      </c>
      <c r="O1283" s="63"/>
      <c r="P1283" s="63" t="s">
        <v>3796</v>
      </c>
      <c r="Q1283" s="63"/>
      <c r="R1283" s="63"/>
      <c r="S1283" s="55">
        <f t="shared" si="473"/>
        <v>392</v>
      </c>
      <c r="T1283" s="63"/>
      <c r="U1283" s="66">
        <v>8480</v>
      </c>
      <c r="V1283" s="63">
        <v>8872</v>
      </c>
      <c r="W1283" s="66">
        <v>9226</v>
      </c>
      <c r="X1283" s="66"/>
      <c r="Y1283" s="63"/>
      <c r="Z1283" s="64"/>
      <c r="AA1283" s="63">
        <v>7.12</v>
      </c>
      <c r="AB1283" s="63"/>
      <c r="AC1283" s="63">
        <v>94</v>
      </c>
      <c r="AD1283" s="63">
        <v>16</v>
      </c>
      <c r="AE1283" s="63">
        <v>3220</v>
      </c>
      <c r="AF1283" s="63">
        <v>102</v>
      </c>
      <c r="AG1283" s="63"/>
      <c r="AH1283" s="63">
        <v>4370</v>
      </c>
      <c r="AI1283" s="63">
        <v>2260</v>
      </c>
      <c r="AJ1283" s="63">
        <v>0</v>
      </c>
      <c r="AK1283" s="63">
        <v>0</v>
      </c>
      <c r="AL1283" s="63">
        <v>27</v>
      </c>
      <c r="AM1283" s="63">
        <v>12900</v>
      </c>
      <c r="AN1283" s="63"/>
      <c r="AO1283" s="63" t="s">
        <v>3536</v>
      </c>
      <c r="AP1283" s="17">
        <f t="shared" ref="AP1283:AP1346" si="474">IF(AC1283&gt;0,AC1283*0.0499,0)</f>
        <v>4.6905999999999999</v>
      </c>
      <c r="AQ1283" s="17">
        <f t="shared" ref="AQ1283:AQ1346" si="475">IF(AD1283&gt;0,AD1283*0.08229,0)</f>
        <v>1.31664</v>
      </c>
      <c r="AR1283" s="17">
        <f t="shared" si="470"/>
        <v>140.07</v>
      </c>
      <c r="AS1283" s="17">
        <f t="shared" si="469"/>
        <v>2.6091599999999997</v>
      </c>
      <c r="AT1283" s="17">
        <f t="shared" ref="AT1283:AT1346" si="476">SUM(AP1283:AS1283)</f>
        <v>148.68639999999999</v>
      </c>
      <c r="AU1283" s="5">
        <f t="shared" ref="AU1283:AU1346" si="477">IF(AH1283&gt;0,AH1283*0.02821,0)</f>
        <v>123.2777</v>
      </c>
      <c r="AV1283" s="5">
        <f t="shared" ref="AV1283:AV1346" si="478">IF(AI1283&gt;0,AI1283*0.01639,0)</f>
        <v>37.041399999999996</v>
      </c>
      <c r="AW1283" s="5">
        <f t="shared" si="471"/>
        <v>0</v>
      </c>
      <c r="AX1283" s="5">
        <f t="shared" si="472"/>
        <v>0</v>
      </c>
      <c r="AY1283" s="5">
        <f t="shared" ref="AY1283:AY1346" si="479">IF(AL1283&gt;0,AL1283*0.02082,0)</f>
        <v>0.56214000000000008</v>
      </c>
      <c r="AZ1283" s="5">
        <f t="shared" ref="AZ1283:AZ1346" si="480">SUM(AU1283:AY1283)</f>
        <v>160.88123999999999</v>
      </c>
      <c r="BA1283" s="7">
        <f t="shared" ref="BA1283:BA1346" si="481">(AT1283-AZ1283)/(AT1283+AZ1283)</f>
        <v>-3.9393135535742689E-2</v>
      </c>
      <c r="BB1283" s="62">
        <f t="shared" ref="BB1283:BB1346" si="482">SUM(AC1283:AL1283)</f>
        <v>10089</v>
      </c>
      <c r="BC1283" s="28">
        <f t="shared" ref="BC1283:BC1346" si="483">(BB1283-AM1283)/(BB1283+AM1283)</f>
        <v>-0.12227587106877202</v>
      </c>
      <c r="BD1283" s="32">
        <f t="shared" ref="BD1283:BD1346" si="484">AP1283/AT1283</f>
        <v>3.1546933680551822E-2</v>
      </c>
      <c r="BE1283" s="32">
        <f t="shared" ref="BE1283:BE1346" si="485">AQ1283/AT1283</f>
        <v>8.8551474781822688E-3</v>
      </c>
      <c r="BF1283" s="35">
        <f t="shared" ref="BF1283:BF1346" si="486">(AR1283+AS1283)/AT1283</f>
        <v>0.95959791884126588</v>
      </c>
      <c r="BG1283" s="36">
        <f t="shared" ref="BG1283:BG1346" si="487">AU1283/AZ1283</f>
        <v>0.76626522769217842</v>
      </c>
      <c r="BH1283" s="33">
        <f t="shared" ref="BH1283:BH1346" si="488">AV1283/AZ1283</f>
        <v>0.23024064210345468</v>
      </c>
      <c r="BI1283" s="33">
        <f t="shared" ref="BI1283:BI1346" si="489">AY1283/AZ1283</f>
        <v>3.4941302043668991E-3</v>
      </c>
      <c r="BJ1283" s="63">
        <v>0</v>
      </c>
      <c r="BK1283" s="63">
        <v>1</v>
      </c>
      <c r="BL1283" s="63">
        <v>0</v>
      </c>
      <c r="BM1283" s="63">
        <v>0</v>
      </c>
      <c r="BN1283" s="63">
        <v>0</v>
      </c>
      <c r="BO1283" s="63">
        <v>0</v>
      </c>
      <c r="BP1283" s="63">
        <v>0</v>
      </c>
      <c r="BQ1283" s="63">
        <v>0</v>
      </c>
      <c r="BR1283" s="63">
        <v>0</v>
      </c>
      <c r="BS1283" s="63">
        <v>21</v>
      </c>
      <c r="BT1283" s="63">
        <v>0</v>
      </c>
      <c r="BU1283" s="63">
        <v>0</v>
      </c>
      <c r="BV1283" s="63">
        <v>0</v>
      </c>
      <c r="BW1283" s="63">
        <v>0</v>
      </c>
      <c r="BX1283" s="63"/>
      <c r="BY1283" s="63"/>
      <c r="BZ1283" s="63"/>
      <c r="CA1283" s="63"/>
      <c r="CB1283" s="63"/>
      <c r="CC1283" s="63"/>
      <c r="CD1283" s="63"/>
      <c r="CE1283" s="63"/>
      <c r="CF1283" s="63"/>
      <c r="CG1283" s="63"/>
      <c r="CH1283" s="63"/>
      <c r="CI1283" s="63"/>
      <c r="CJ1283" s="63"/>
      <c r="CK1283" s="63"/>
      <c r="CL1283" s="63"/>
      <c r="CM1283" s="63"/>
      <c r="CN1283" s="63"/>
      <c r="CO1283" s="63" t="s">
        <v>4045</v>
      </c>
      <c r="CP1283" s="66"/>
      <c r="CQ1283" s="64">
        <v>39206</v>
      </c>
      <c r="CR1283" s="78" t="s">
        <v>2038</v>
      </c>
      <c r="CS1283" s="78" t="s">
        <v>6954</v>
      </c>
    </row>
    <row r="1284" spans="1:97">
      <c r="A1284" s="63" t="s">
        <v>3591</v>
      </c>
      <c r="B1284" s="63" t="s">
        <v>6497</v>
      </c>
      <c r="C1284" s="63">
        <v>5971</v>
      </c>
      <c r="D1284" s="19" t="s">
        <v>3782</v>
      </c>
      <c r="E1284" s="63" t="s">
        <v>2393</v>
      </c>
      <c r="F1284" s="63" t="s">
        <v>3610</v>
      </c>
      <c r="G1284" s="65" t="s">
        <v>3594</v>
      </c>
      <c r="H1284" s="65">
        <v>29</v>
      </c>
      <c r="I1284" s="65">
        <v>18</v>
      </c>
      <c r="J1284" s="65">
        <v>92</v>
      </c>
      <c r="K1284" s="23">
        <v>41.510751999999997</v>
      </c>
      <c r="L1284" s="23">
        <v>-107.79178400000001</v>
      </c>
      <c r="M1284" s="61" t="s">
        <v>5966</v>
      </c>
      <c r="N1284" s="63" t="s">
        <v>5967</v>
      </c>
      <c r="O1284" s="63"/>
      <c r="P1284" s="63" t="s">
        <v>3796</v>
      </c>
      <c r="Q1284" s="63"/>
      <c r="R1284" s="63"/>
      <c r="S1284" s="55">
        <f t="shared" si="473"/>
        <v>279</v>
      </c>
      <c r="T1284" s="63"/>
      <c r="U1284" s="66">
        <v>8690</v>
      </c>
      <c r="V1284" s="63">
        <v>8969</v>
      </c>
      <c r="W1284" s="66">
        <v>9629</v>
      </c>
      <c r="X1284" s="66"/>
      <c r="Y1284" s="63"/>
      <c r="Z1284" s="64"/>
      <c r="AA1284" s="63">
        <v>7.3</v>
      </c>
      <c r="AB1284" s="63"/>
      <c r="AC1284" s="63">
        <v>28</v>
      </c>
      <c r="AD1284" s="63">
        <v>2.5</v>
      </c>
      <c r="AE1284" s="63">
        <v>1510</v>
      </c>
      <c r="AF1284" s="63">
        <v>48</v>
      </c>
      <c r="AG1284" s="63"/>
      <c r="AH1284" s="63">
        <v>895</v>
      </c>
      <c r="AI1284" s="63">
        <v>2280</v>
      </c>
      <c r="AJ1284" s="63">
        <v>0</v>
      </c>
      <c r="AK1284" s="63">
        <v>0</v>
      </c>
      <c r="AL1284" s="63">
        <v>366</v>
      </c>
      <c r="AM1284" s="63">
        <v>5820</v>
      </c>
      <c r="AN1284" s="63"/>
      <c r="AO1284" s="63" t="s">
        <v>3536</v>
      </c>
      <c r="AP1284" s="17">
        <f t="shared" si="474"/>
        <v>1.3972</v>
      </c>
      <c r="AQ1284" s="17">
        <f t="shared" si="475"/>
        <v>0.20572499999999999</v>
      </c>
      <c r="AR1284" s="17">
        <f t="shared" si="470"/>
        <v>65.685000000000002</v>
      </c>
      <c r="AS1284" s="17">
        <f t="shared" si="469"/>
        <v>1.22784</v>
      </c>
      <c r="AT1284" s="17">
        <f t="shared" si="476"/>
        <v>68.515765000000002</v>
      </c>
      <c r="AU1284" s="5">
        <f t="shared" si="477"/>
        <v>25.247949999999999</v>
      </c>
      <c r="AV1284" s="5">
        <f t="shared" si="478"/>
        <v>37.369199999999999</v>
      </c>
      <c r="AW1284" s="5">
        <f t="shared" si="471"/>
        <v>0</v>
      </c>
      <c r="AX1284" s="5">
        <f t="shared" si="472"/>
        <v>0</v>
      </c>
      <c r="AY1284" s="5">
        <f t="shared" si="479"/>
        <v>7.6201200000000009</v>
      </c>
      <c r="AZ1284" s="5">
        <f t="shared" si="480"/>
        <v>70.237269999999995</v>
      </c>
      <c r="BA1284" s="7">
        <f t="shared" si="481"/>
        <v>-1.2406971854705687E-2</v>
      </c>
      <c r="BB1284" s="62">
        <f t="shared" si="482"/>
        <v>5129.5</v>
      </c>
      <c r="BC1284" s="28">
        <f t="shared" si="483"/>
        <v>-6.3062240284944518E-2</v>
      </c>
      <c r="BD1284" s="32">
        <f t="shared" si="484"/>
        <v>2.0392387065954819E-2</v>
      </c>
      <c r="BE1284" s="32">
        <f t="shared" si="485"/>
        <v>3.0025936366615768E-3</v>
      </c>
      <c r="BF1284" s="35">
        <f t="shared" si="486"/>
        <v>0.97660501929738364</v>
      </c>
      <c r="BG1284" s="33">
        <f t="shared" si="487"/>
        <v>0.35946656241052649</v>
      </c>
      <c r="BH1284" s="37">
        <f t="shared" si="488"/>
        <v>0.53204231884297326</v>
      </c>
      <c r="BI1284" s="33">
        <f t="shared" si="489"/>
        <v>0.10849111874650028</v>
      </c>
      <c r="BJ1284" s="63">
        <v>0</v>
      </c>
      <c r="BK1284" s="63">
        <v>78</v>
      </c>
      <c r="BL1284" s="63">
        <v>0</v>
      </c>
      <c r="BM1284" s="63">
        <v>0</v>
      </c>
      <c r="BN1284" s="63">
        <v>0</v>
      </c>
      <c r="BO1284" s="63">
        <v>0</v>
      </c>
      <c r="BP1284" s="63">
        <v>0</v>
      </c>
      <c r="BQ1284" s="63">
        <v>0</v>
      </c>
      <c r="BR1284" s="63">
        <v>0</v>
      </c>
      <c r="BS1284" s="63">
        <v>3</v>
      </c>
      <c r="BT1284" s="63">
        <v>0</v>
      </c>
      <c r="BU1284" s="63">
        <v>0</v>
      </c>
      <c r="BV1284" s="63">
        <v>0</v>
      </c>
      <c r="BW1284" s="63">
        <v>0</v>
      </c>
      <c r="BX1284" s="63"/>
      <c r="BY1284" s="63"/>
      <c r="BZ1284" s="63"/>
      <c r="CA1284" s="63"/>
      <c r="CB1284" s="63"/>
      <c r="CC1284" s="63"/>
      <c r="CD1284" s="63"/>
      <c r="CE1284" s="63"/>
      <c r="CF1284" s="63"/>
      <c r="CG1284" s="63"/>
      <c r="CH1284" s="63"/>
      <c r="CI1284" s="63"/>
      <c r="CJ1284" s="63"/>
      <c r="CK1284" s="63"/>
      <c r="CL1284" s="63"/>
      <c r="CM1284" s="63"/>
      <c r="CN1284" s="63"/>
      <c r="CO1284" s="63" t="s">
        <v>4047</v>
      </c>
      <c r="CP1284" s="66"/>
      <c r="CQ1284" s="64">
        <v>39210</v>
      </c>
      <c r="CR1284" s="78" t="s">
        <v>2038</v>
      </c>
      <c r="CS1284" s="78" t="s">
        <v>6954</v>
      </c>
    </row>
    <row r="1285" spans="1:97">
      <c r="A1285" s="63" t="s">
        <v>3591</v>
      </c>
      <c r="B1285" s="63" t="s">
        <v>6497</v>
      </c>
      <c r="C1285" s="63">
        <v>5974</v>
      </c>
      <c r="D1285" s="19" t="s">
        <v>3782</v>
      </c>
      <c r="E1285" s="63" t="s">
        <v>2393</v>
      </c>
      <c r="F1285" s="63" t="s">
        <v>3610</v>
      </c>
      <c r="G1285" s="65" t="s">
        <v>3594</v>
      </c>
      <c r="H1285" s="65">
        <v>29</v>
      </c>
      <c r="I1285" s="65">
        <v>18</v>
      </c>
      <c r="J1285" s="65">
        <v>92</v>
      </c>
      <c r="K1285" s="23">
        <v>41.510786000000003</v>
      </c>
      <c r="L1285" s="23">
        <v>-107.791741</v>
      </c>
      <c r="M1285" s="61" t="s">
        <v>6498</v>
      </c>
      <c r="N1285" s="63" t="s">
        <v>6499</v>
      </c>
      <c r="O1285" s="63"/>
      <c r="P1285" s="63" t="s">
        <v>3796</v>
      </c>
      <c r="Q1285" s="63"/>
      <c r="R1285" s="63"/>
      <c r="S1285" s="55">
        <f t="shared" si="473"/>
        <v>401</v>
      </c>
      <c r="T1285" s="63"/>
      <c r="U1285" s="66">
        <v>8648</v>
      </c>
      <c r="V1285" s="63">
        <v>9049</v>
      </c>
      <c r="W1285" s="66">
        <v>9260</v>
      </c>
      <c r="X1285" s="66">
        <v>9176</v>
      </c>
      <c r="Y1285" s="63"/>
      <c r="Z1285" s="64"/>
      <c r="AA1285" s="63">
        <v>7.26</v>
      </c>
      <c r="AB1285" s="63"/>
      <c r="AC1285" s="63">
        <v>94.4</v>
      </c>
      <c r="AD1285" s="63">
        <v>13</v>
      </c>
      <c r="AE1285" s="63">
        <v>3160</v>
      </c>
      <c r="AF1285" s="63">
        <v>97</v>
      </c>
      <c r="AG1285" s="63"/>
      <c r="AH1285" s="63">
        <v>4320</v>
      </c>
      <c r="AI1285" s="63">
        <v>2160</v>
      </c>
      <c r="AJ1285" s="63">
        <v>0</v>
      </c>
      <c r="AK1285" s="63">
        <v>0</v>
      </c>
      <c r="AL1285" s="63">
        <v>37</v>
      </c>
      <c r="AM1285" s="63">
        <v>12000</v>
      </c>
      <c r="AN1285" s="63"/>
      <c r="AO1285" s="63" t="s">
        <v>3536</v>
      </c>
      <c r="AP1285" s="17">
        <f t="shared" si="474"/>
        <v>4.7105600000000001</v>
      </c>
      <c r="AQ1285" s="17">
        <f t="shared" si="475"/>
        <v>1.0697700000000001</v>
      </c>
      <c r="AR1285" s="17">
        <f t="shared" si="470"/>
        <v>137.45999999999998</v>
      </c>
      <c r="AS1285" s="17">
        <f t="shared" si="469"/>
        <v>2.4812599999999998</v>
      </c>
      <c r="AT1285" s="17">
        <f t="shared" si="476"/>
        <v>145.72158999999996</v>
      </c>
      <c r="AU1285" s="5">
        <f t="shared" si="477"/>
        <v>121.8672</v>
      </c>
      <c r="AV1285" s="5">
        <f t="shared" si="478"/>
        <v>35.402399999999993</v>
      </c>
      <c r="AW1285" s="5">
        <f t="shared" si="471"/>
        <v>0</v>
      </c>
      <c r="AX1285" s="5">
        <f t="shared" si="472"/>
        <v>0</v>
      </c>
      <c r="AY1285" s="5">
        <f t="shared" si="479"/>
        <v>0.77034000000000002</v>
      </c>
      <c r="AZ1285" s="5">
        <f t="shared" si="480"/>
        <v>158.03994</v>
      </c>
      <c r="BA1285" s="7">
        <f t="shared" si="481"/>
        <v>-4.0552699349387787E-2</v>
      </c>
      <c r="BB1285" s="62">
        <f t="shared" si="482"/>
        <v>9881.4</v>
      </c>
      <c r="BC1285" s="28">
        <f t="shared" si="483"/>
        <v>-9.6821958375606684E-2</v>
      </c>
      <c r="BD1285" s="32">
        <f t="shared" si="484"/>
        <v>3.2325752141463743E-2</v>
      </c>
      <c r="BE1285" s="32">
        <f t="shared" si="485"/>
        <v>7.341190828346029E-3</v>
      </c>
      <c r="BF1285" s="35">
        <f t="shared" si="486"/>
        <v>0.96033305703019034</v>
      </c>
      <c r="BG1285" s="36">
        <f t="shared" si="487"/>
        <v>0.77111646587565141</v>
      </c>
      <c r="BH1285" s="33">
        <f t="shared" si="488"/>
        <v>0.22400919666256514</v>
      </c>
      <c r="BI1285" s="33">
        <f t="shared" si="489"/>
        <v>4.8743374617833948E-3</v>
      </c>
      <c r="BJ1285" s="63">
        <v>0</v>
      </c>
      <c r="BK1285" s="63">
        <v>0.1</v>
      </c>
      <c r="BL1285" s="63">
        <v>0</v>
      </c>
      <c r="BM1285" s="63">
        <v>0</v>
      </c>
      <c r="BN1285" s="63">
        <v>0</v>
      </c>
      <c r="BO1285" s="63">
        <v>0</v>
      </c>
      <c r="BP1285" s="63">
        <v>0</v>
      </c>
      <c r="BQ1285" s="63">
        <v>0</v>
      </c>
      <c r="BR1285" s="63">
        <v>0</v>
      </c>
      <c r="BS1285" s="63">
        <v>26</v>
      </c>
      <c r="BT1285" s="63">
        <v>0</v>
      </c>
      <c r="BU1285" s="63">
        <v>0</v>
      </c>
      <c r="BV1285" s="63">
        <v>0</v>
      </c>
      <c r="BW1285" s="63">
        <v>0</v>
      </c>
      <c r="BX1285" s="63"/>
      <c r="BY1285" s="63"/>
      <c r="BZ1285" s="63"/>
      <c r="CA1285" s="63"/>
      <c r="CB1285" s="63"/>
      <c r="CC1285" s="63"/>
      <c r="CD1285" s="63"/>
      <c r="CE1285" s="63"/>
      <c r="CF1285" s="63"/>
      <c r="CG1285" s="63"/>
      <c r="CH1285" s="63"/>
      <c r="CI1285" s="63"/>
      <c r="CJ1285" s="63"/>
      <c r="CK1285" s="63"/>
      <c r="CL1285" s="63"/>
      <c r="CM1285" s="63"/>
      <c r="CN1285" s="63"/>
      <c r="CO1285" s="63" t="s">
        <v>4046</v>
      </c>
      <c r="CP1285" s="66"/>
      <c r="CQ1285" s="64">
        <v>39210</v>
      </c>
      <c r="CR1285" s="78" t="s">
        <v>2038</v>
      </c>
      <c r="CS1285" s="78" t="s">
        <v>6954</v>
      </c>
    </row>
    <row r="1286" spans="1:97">
      <c r="A1286" s="20" t="s">
        <v>3591</v>
      </c>
      <c r="B1286" s="16" t="s">
        <v>6632</v>
      </c>
      <c r="D1286" s="21" t="s">
        <v>3782</v>
      </c>
      <c r="E1286" s="21" t="s">
        <v>2393</v>
      </c>
      <c r="F1286" s="4" t="s">
        <v>3610</v>
      </c>
      <c r="G1286" s="47" t="s">
        <v>3593</v>
      </c>
      <c r="H1286" s="47">
        <v>31</v>
      </c>
      <c r="I1286" s="47">
        <v>18</v>
      </c>
      <c r="J1286" s="47">
        <v>92</v>
      </c>
      <c r="K1286" s="23">
        <v>41.488995000000003</v>
      </c>
      <c r="L1286" s="23">
        <v>-107.808903</v>
      </c>
      <c r="M1286" s="61" t="s">
        <v>2787</v>
      </c>
      <c r="N1286" s="19" t="s">
        <v>283</v>
      </c>
      <c r="P1286" s="19" t="s">
        <v>3796</v>
      </c>
      <c r="U1286" s="46">
        <v>8550</v>
      </c>
      <c r="W1286" s="46">
        <v>9299</v>
      </c>
      <c r="X1286" s="46">
        <v>8912</v>
      </c>
      <c r="Z1286" s="48">
        <v>30511</v>
      </c>
      <c r="AA1286" s="19">
        <v>8.75</v>
      </c>
      <c r="AB1286" s="19" t="s">
        <v>3789</v>
      </c>
      <c r="AC1286" s="19">
        <v>5</v>
      </c>
      <c r="AD1286" s="19">
        <v>5</v>
      </c>
      <c r="AE1286" s="19">
        <v>1195</v>
      </c>
      <c r="AF1286" s="19">
        <v>12</v>
      </c>
      <c r="AH1286" s="19">
        <v>990</v>
      </c>
      <c r="AI1286" s="19">
        <v>1049</v>
      </c>
      <c r="AJ1286" s="19">
        <v>120</v>
      </c>
      <c r="AK1286" s="19">
        <v>0</v>
      </c>
      <c r="AL1286" s="19">
        <v>184</v>
      </c>
      <c r="AM1286" s="19">
        <v>3027</v>
      </c>
      <c r="AN1286" s="49"/>
      <c r="AO1286" s="63" t="s">
        <v>3433</v>
      </c>
      <c r="AP1286" s="17">
        <f t="shared" si="474"/>
        <v>0.2495</v>
      </c>
      <c r="AQ1286" s="17">
        <f t="shared" si="475"/>
        <v>0.41144999999999998</v>
      </c>
      <c r="AR1286" s="17">
        <f t="shared" si="470"/>
        <v>51.982499999999995</v>
      </c>
      <c r="AS1286" s="17">
        <f t="shared" si="469"/>
        <v>0.30696000000000001</v>
      </c>
      <c r="AT1286" s="17">
        <f t="shared" si="476"/>
        <v>52.950409999999991</v>
      </c>
      <c r="AU1286" s="5">
        <f t="shared" si="477"/>
        <v>27.927899999999998</v>
      </c>
      <c r="AV1286" s="5">
        <f t="shared" si="478"/>
        <v>17.193109999999997</v>
      </c>
      <c r="AW1286" s="5">
        <f t="shared" si="471"/>
        <v>3.9996</v>
      </c>
      <c r="AX1286" s="5">
        <f t="shared" si="472"/>
        <v>0</v>
      </c>
      <c r="AY1286" s="5">
        <f t="shared" si="479"/>
        <v>3.8308800000000005</v>
      </c>
      <c r="AZ1286" s="5">
        <f t="shared" si="480"/>
        <v>52.95149</v>
      </c>
      <c r="BA1286" s="7">
        <f t="shared" si="481"/>
        <v>-1.0198117314314963E-5</v>
      </c>
      <c r="BB1286" s="62">
        <f t="shared" si="482"/>
        <v>3560</v>
      </c>
      <c r="BC1286" s="6">
        <f t="shared" si="483"/>
        <v>8.0916957643843934E-2</v>
      </c>
      <c r="BD1286" s="32">
        <f t="shared" si="484"/>
        <v>4.7119559603032357E-3</v>
      </c>
      <c r="BE1286" s="32">
        <f t="shared" si="485"/>
        <v>7.7704780756183015E-3</v>
      </c>
      <c r="BF1286" s="35">
        <f t="shared" si="486"/>
        <v>0.98751756596407847</v>
      </c>
      <c r="BG1286" s="37">
        <f t="shared" si="487"/>
        <v>0.52742425189546127</v>
      </c>
      <c r="BH1286" s="33">
        <f t="shared" si="488"/>
        <v>0.32469549015523447</v>
      </c>
      <c r="BI1286" s="33">
        <f t="shared" si="489"/>
        <v>7.2346972672534815E-2</v>
      </c>
      <c r="BJ1286" s="19">
        <v>0</v>
      </c>
      <c r="BK1286" s="19">
        <v>0</v>
      </c>
      <c r="BL1286" s="19">
        <v>0</v>
      </c>
      <c r="BM1286" s="19">
        <v>2776</v>
      </c>
      <c r="BN1286" s="19">
        <v>0</v>
      </c>
      <c r="BO1286" s="31"/>
      <c r="BP1286" s="19">
        <v>0</v>
      </c>
      <c r="BQ1286" s="19">
        <v>0</v>
      </c>
      <c r="BR1286" s="19">
        <v>0</v>
      </c>
      <c r="BS1286" s="19">
        <v>0</v>
      </c>
      <c r="BT1286" s="19">
        <v>0</v>
      </c>
      <c r="BU1286" s="19">
        <v>0</v>
      </c>
      <c r="BV1286" s="19">
        <v>0</v>
      </c>
      <c r="BW1286" s="19">
        <v>0</v>
      </c>
      <c r="BX1286" s="19"/>
      <c r="BY1286" s="19"/>
      <c r="BZ1286" s="19"/>
      <c r="CA1286" s="19"/>
      <c r="CB1286" s="19"/>
      <c r="CC1286" s="19"/>
      <c r="CD1286" s="19"/>
      <c r="CE1286" s="19"/>
      <c r="CF1286" s="19"/>
      <c r="CG1286" s="19"/>
      <c r="CH1286" s="19"/>
      <c r="CI1286" s="19"/>
      <c r="CJ1286" s="19"/>
      <c r="CK1286" s="19"/>
      <c r="CL1286" s="19"/>
      <c r="CM1286" s="63" t="s">
        <v>5975</v>
      </c>
      <c r="CN1286" s="63">
        <v>19830714</v>
      </c>
      <c r="CO1286" s="63" t="s">
        <v>5976</v>
      </c>
      <c r="CP1286" s="66"/>
      <c r="CQ1286" s="64">
        <v>30538</v>
      </c>
      <c r="CR1286" s="78" t="s">
        <v>2038</v>
      </c>
      <c r="CS1286" s="78" t="s">
        <v>6954</v>
      </c>
    </row>
    <row r="1287" spans="1:97">
      <c r="A1287" s="63" t="s">
        <v>3591</v>
      </c>
      <c r="B1287" s="63" t="s">
        <v>5970</v>
      </c>
      <c r="C1287" s="63">
        <v>3435</v>
      </c>
      <c r="D1287" s="19" t="s">
        <v>3782</v>
      </c>
      <c r="E1287" s="63" t="s">
        <v>2393</v>
      </c>
      <c r="F1287" s="63" t="s">
        <v>3610</v>
      </c>
      <c r="G1287" s="65" t="s">
        <v>3612</v>
      </c>
      <c r="H1287" s="65">
        <v>33</v>
      </c>
      <c r="I1287" s="65">
        <v>18</v>
      </c>
      <c r="J1287" s="65">
        <v>92</v>
      </c>
      <c r="K1287" s="23">
        <v>41.488810000000001</v>
      </c>
      <c r="L1287" s="23">
        <v>-107.77075000000001</v>
      </c>
      <c r="M1287" s="61" t="s">
        <v>5971</v>
      </c>
      <c r="N1287" s="63" t="s">
        <v>5972</v>
      </c>
      <c r="O1287" s="63"/>
      <c r="P1287" s="63" t="s">
        <v>3796</v>
      </c>
      <c r="Q1287" s="63"/>
      <c r="R1287" s="63"/>
      <c r="S1287" s="55"/>
      <c r="T1287" s="63"/>
      <c r="U1287" s="66" t="s">
        <v>5973</v>
      </c>
      <c r="V1287" s="63"/>
      <c r="W1287" s="66">
        <v>8900</v>
      </c>
      <c r="X1287" s="66">
        <v>8775</v>
      </c>
      <c r="Y1287" s="63"/>
      <c r="Z1287" s="64">
        <v>37560</v>
      </c>
      <c r="AA1287" s="63">
        <v>7.03</v>
      </c>
      <c r="AB1287" s="63"/>
      <c r="AC1287" s="63">
        <v>100</v>
      </c>
      <c r="AD1287" s="63">
        <v>54.9</v>
      </c>
      <c r="AE1287" s="63">
        <v>2790</v>
      </c>
      <c r="AF1287" s="63">
        <v>80.400000000000006</v>
      </c>
      <c r="AG1287" s="63"/>
      <c r="AH1287" s="63">
        <v>3449</v>
      </c>
      <c r="AI1287" s="63">
        <v>2291</v>
      </c>
      <c r="AJ1287" s="63"/>
      <c r="AK1287" s="63"/>
      <c r="AL1287" s="63">
        <v>20</v>
      </c>
      <c r="AM1287" s="63">
        <v>18240</v>
      </c>
      <c r="AN1287" s="63"/>
      <c r="AO1287" s="63" t="s">
        <v>3553</v>
      </c>
      <c r="AP1287" s="17">
        <f t="shared" si="474"/>
        <v>4.99</v>
      </c>
      <c r="AQ1287" s="17">
        <f t="shared" si="475"/>
        <v>4.5177209999999999</v>
      </c>
      <c r="AR1287" s="17">
        <f t="shared" si="470"/>
        <v>121.36499999999999</v>
      </c>
      <c r="AS1287" s="17">
        <f t="shared" si="469"/>
        <v>2.056632</v>
      </c>
      <c r="AT1287" s="17">
        <f t="shared" si="476"/>
        <v>132.92935299999999</v>
      </c>
      <c r="AU1287" s="5">
        <f t="shared" si="477"/>
        <v>97.296289999999999</v>
      </c>
      <c r="AV1287" s="5">
        <f t="shared" si="478"/>
        <v>37.549489999999999</v>
      </c>
      <c r="AW1287" s="5">
        <f t="shared" si="471"/>
        <v>0</v>
      </c>
      <c r="AX1287" s="5">
        <f t="shared" si="472"/>
        <v>0</v>
      </c>
      <c r="AY1287" s="5">
        <f t="shared" si="479"/>
        <v>0.41640000000000005</v>
      </c>
      <c r="AZ1287" s="5">
        <f t="shared" si="480"/>
        <v>135.26218</v>
      </c>
      <c r="BA1287" s="7">
        <f t="shared" si="481"/>
        <v>-8.6983618532058913E-3</v>
      </c>
      <c r="BB1287" s="62">
        <f t="shared" si="482"/>
        <v>8785.2999999999993</v>
      </c>
      <c r="BC1287" s="28">
        <f t="shared" si="483"/>
        <v>-0.34984625517570578</v>
      </c>
      <c r="BD1287" s="32">
        <f t="shared" si="484"/>
        <v>3.7538736835648338E-2</v>
      </c>
      <c r="BE1287" s="32">
        <f t="shared" si="485"/>
        <v>3.3985879702581566E-2</v>
      </c>
      <c r="BF1287" s="35">
        <f t="shared" si="486"/>
        <v>0.92847538346177005</v>
      </c>
      <c r="BG1287" s="37">
        <f t="shared" si="487"/>
        <v>0.71931629373413908</v>
      </c>
      <c r="BH1287" s="33">
        <f t="shared" si="488"/>
        <v>0.27760524043010393</v>
      </c>
      <c r="BI1287" s="33">
        <f t="shared" si="489"/>
        <v>3.0784658357568984E-3</v>
      </c>
      <c r="BJ1287" s="63"/>
      <c r="BK1287" s="63">
        <v>4.57</v>
      </c>
      <c r="BL1287" s="63"/>
      <c r="BM1287" s="63"/>
      <c r="BN1287" s="63"/>
      <c r="BO1287" s="63"/>
      <c r="BP1287" s="63"/>
      <c r="BQ1287" s="63"/>
      <c r="BR1287" s="63"/>
      <c r="BS1287" s="63"/>
      <c r="BT1287" s="63"/>
      <c r="BU1287" s="63"/>
      <c r="BV1287" s="63"/>
      <c r="BW1287" s="63"/>
      <c r="BX1287" s="63"/>
      <c r="BY1287" s="63"/>
      <c r="BZ1287" s="63"/>
      <c r="CA1287" s="63"/>
      <c r="CB1287" s="63"/>
      <c r="CC1287" s="63"/>
      <c r="CD1287" s="63"/>
      <c r="CE1287" s="63"/>
      <c r="CF1287" s="63"/>
      <c r="CG1287" s="63"/>
      <c r="CH1287" s="63"/>
      <c r="CI1287" s="63"/>
      <c r="CJ1287" s="63"/>
      <c r="CK1287" s="63"/>
      <c r="CL1287" s="63"/>
      <c r="CM1287" s="63"/>
      <c r="CN1287" s="63">
        <v>20021031</v>
      </c>
      <c r="CO1287" s="63" t="s">
        <v>3607</v>
      </c>
      <c r="CP1287" s="66"/>
      <c r="CQ1287" s="64">
        <v>37562</v>
      </c>
      <c r="CR1287" s="78" t="s">
        <v>2038</v>
      </c>
      <c r="CS1287" s="78" t="s">
        <v>6954</v>
      </c>
    </row>
    <row r="1288" spans="1:97">
      <c r="A1288" s="63" t="s">
        <v>3591</v>
      </c>
      <c r="B1288" s="63" t="s">
        <v>7151</v>
      </c>
      <c r="C1288" s="63">
        <v>5074</v>
      </c>
      <c r="D1288" s="19" t="s">
        <v>3782</v>
      </c>
      <c r="E1288" s="63" t="s">
        <v>2393</v>
      </c>
      <c r="F1288" s="63" t="s">
        <v>3610</v>
      </c>
      <c r="G1288" s="65" t="s">
        <v>3595</v>
      </c>
      <c r="H1288" s="65">
        <v>1</v>
      </c>
      <c r="I1288" s="65">
        <v>18</v>
      </c>
      <c r="J1288" s="65">
        <v>93</v>
      </c>
      <c r="K1288" s="23">
        <v>41.561261000000002</v>
      </c>
      <c r="L1288" s="23">
        <v>-107.828506</v>
      </c>
      <c r="M1288" s="61" t="s">
        <v>6032</v>
      </c>
      <c r="N1288" s="63" t="s">
        <v>6033</v>
      </c>
      <c r="O1288" s="63"/>
      <c r="P1288" s="63" t="s">
        <v>3796</v>
      </c>
      <c r="Q1288" s="63"/>
      <c r="R1288" s="63"/>
      <c r="S1288" s="55">
        <f>IF(U1288&gt;0,V1288-U1288,"")</f>
        <v>402</v>
      </c>
      <c r="T1288" s="63"/>
      <c r="U1288" s="66">
        <v>8666</v>
      </c>
      <c r="V1288" s="63">
        <v>9068</v>
      </c>
      <c r="W1288" s="66">
        <v>9198</v>
      </c>
      <c r="X1288" s="66"/>
      <c r="Y1288" s="63"/>
      <c r="Z1288" s="64">
        <v>38434</v>
      </c>
      <c r="AA1288" s="63">
        <v>7.98</v>
      </c>
      <c r="AB1288" s="63"/>
      <c r="AC1288" s="63">
        <v>42</v>
      </c>
      <c r="AD1288" s="63">
        <v>10</v>
      </c>
      <c r="AE1288" s="63">
        <v>4660</v>
      </c>
      <c r="AF1288" s="63">
        <v>53</v>
      </c>
      <c r="AG1288" s="63"/>
      <c r="AH1288" s="63">
        <v>6020</v>
      </c>
      <c r="AI1288" s="63">
        <v>2770</v>
      </c>
      <c r="AJ1288" s="63">
        <v>0</v>
      </c>
      <c r="AK1288" s="63">
        <v>0</v>
      </c>
      <c r="AL1288" s="63">
        <v>211</v>
      </c>
      <c r="AM1288" s="63">
        <v>15600</v>
      </c>
      <c r="AN1288" s="63"/>
      <c r="AO1288" s="63" t="s">
        <v>3536</v>
      </c>
      <c r="AP1288" s="17">
        <f t="shared" si="474"/>
        <v>2.0958000000000001</v>
      </c>
      <c r="AQ1288" s="17">
        <f t="shared" si="475"/>
        <v>0.82289999999999996</v>
      </c>
      <c r="AR1288" s="17">
        <f t="shared" si="470"/>
        <v>202.70999999999998</v>
      </c>
      <c r="AS1288" s="17">
        <f t="shared" si="469"/>
        <v>1.3557399999999999</v>
      </c>
      <c r="AT1288" s="17">
        <f t="shared" si="476"/>
        <v>206.98443999999998</v>
      </c>
      <c r="AU1288" s="5">
        <f t="shared" si="477"/>
        <v>169.82419999999999</v>
      </c>
      <c r="AV1288" s="5">
        <f t="shared" si="478"/>
        <v>45.400299999999994</v>
      </c>
      <c r="AW1288" s="5">
        <f t="shared" si="471"/>
        <v>0</v>
      </c>
      <c r="AX1288" s="5">
        <f t="shared" si="472"/>
        <v>0</v>
      </c>
      <c r="AY1288" s="5">
        <f t="shared" si="479"/>
        <v>4.3930199999999999</v>
      </c>
      <c r="AZ1288" s="5">
        <f t="shared" si="480"/>
        <v>219.61751999999998</v>
      </c>
      <c r="BA1288" s="7">
        <f t="shared" si="481"/>
        <v>-2.9613272287825419E-2</v>
      </c>
      <c r="BB1288" s="62">
        <f t="shared" si="482"/>
        <v>13766</v>
      </c>
      <c r="BC1288" s="28">
        <f t="shared" si="483"/>
        <v>-6.2453177143635498E-2</v>
      </c>
      <c r="BD1288" s="32">
        <f t="shared" si="484"/>
        <v>1.0125398798093229E-2</v>
      </c>
      <c r="BE1288" s="32">
        <f t="shared" si="485"/>
        <v>3.9756611656412439E-3</v>
      </c>
      <c r="BF1288" s="35">
        <f t="shared" si="486"/>
        <v>0.98589894003626555</v>
      </c>
      <c r="BG1288" s="36">
        <f t="shared" si="487"/>
        <v>0.77327255129736461</v>
      </c>
      <c r="BH1288" s="33">
        <f t="shared" si="488"/>
        <v>0.20672439976555604</v>
      </c>
      <c r="BI1288" s="33">
        <f t="shared" si="489"/>
        <v>2.0003048937079337E-2</v>
      </c>
      <c r="BJ1288" s="63">
        <v>0</v>
      </c>
      <c r="BK1288" s="63">
        <v>0</v>
      </c>
      <c r="BL1288" s="63">
        <v>0</v>
      </c>
      <c r="BM1288" s="63">
        <v>0</v>
      </c>
      <c r="BN1288" s="63">
        <v>0</v>
      </c>
      <c r="BO1288" s="63">
        <v>0</v>
      </c>
      <c r="BP1288" s="63">
        <v>0</v>
      </c>
      <c r="BQ1288" s="63">
        <v>0</v>
      </c>
      <c r="BR1288" s="63">
        <v>0</v>
      </c>
      <c r="BS1288" s="63">
        <v>0</v>
      </c>
      <c r="BT1288" s="63">
        <v>0</v>
      </c>
      <c r="BU1288" s="63">
        <v>0</v>
      </c>
      <c r="BV1288" s="63">
        <v>0</v>
      </c>
      <c r="BW1288" s="63">
        <v>0</v>
      </c>
      <c r="BX1288" s="63"/>
      <c r="BY1288" s="63"/>
      <c r="BZ1288" s="63"/>
      <c r="CA1288" s="63"/>
      <c r="CB1288" s="63"/>
      <c r="CC1288" s="63"/>
      <c r="CD1288" s="63"/>
      <c r="CE1288" s="63"/>
      <c r="CF1288" s="63"/>
      <c r="CG1288" s="63"/>
      <c r="CH1288" s="63"/>
      <c r="CI1288" s="63"/>
      <c r="CJ1288" s="63"/>
      <c r="CK1288" s="63"/>
      <c r="CL1288" s="63"/>
      <c r="CM1288" s="63"/>
      <c r="CN1288" s="63">
        <v>20050323</v>
      </c>
      <c r="CO1288" s="63" t="s">
        <v>4048</v>
      </c>
      <c r="CP1288" s="66"/>
      <c r="CQ1288" s="64">
        <v>38436</v>
      </c>
      <c r="CR1288" s="78" t="s">
        <v>2043</v>
      </c>
      <c r="CS1288" s="78" t="s">
        <v>6954</v>
      </c>
    </row>
    <row r="1289" spans="1:97">
      <c r="A1289" s="20" t="s">
        <v>3591</v>
      </c>
      <c r="B1289" s="16" t="s">
        <v>300</v>
      </c>
      <c r="D1289" s="21" t="s">
        <v>3782</v>
      </c>
      <c r="E1289" s="21" t="s">
        <v>2393</v>
      </c>
      <c r="F1289" s="19" t="s">
        <v>3610</v>
      </c>
      <c r="G1289" s="47" t="s">
        <v>3592</v>
      </c>
      <c r="H1289" s="47">
        <v>2</v>
      </c>
      <c r="I1289" s="47">
        <v>18</v>
      </c>
      <c r="J1289" s="47">
        <v>93</v>
      </c>
      <c r="K1289" s="23">
        <v>41.525829999999999</v>
      </c>
      <c r="L1289" s="23">
        <v>-107.88500000000001</v>
      </c>
      <c r="M1289" s="61" t="s">
        <v>2823</v>
      </c>
      <c r="N1289" s="19" t="s">
        <v>3614</v>
      </c>
      <c r="P1289" s="19" t="s">
        <v>3796</v>
      </c>
      <c r="U1289" s="46">
        <v>8999</v>
      </c>
      <c r="W1289" s="46">
        <v>9245</v>
      </c>
      <c r="Z1289" s="48">
        <v>37580</v>
      </c>
      <c r="AA1289" s="4"/>
      <c r="AB1289" s="19" t="s">
        <v>3789</v>
      </c>
      <c r="AC1289" s="19">
        <v>11.2</v>
      </c>
      <c r="AD1289" s="19">
        <v>2.59</v>
      </c>
      <c r="AE1289" s="19">
        <v>1510</v>
      </c>
      <c r="AF1289" s="19">
        <v>3.7</v>
      </c>
      <c r="AH1289" s="19">
        <v>1500</v>
      </c>
      <c r="AI1289" s="19">
        <v>890</v>
      </c>
      <c r="AK1289" s="6"/>
      <c r="AL1289" s="19">
        <v>7</v>
      </c>
      <c r="AM1289" s="19">
        <v>3926</v>
      </c>
      <c r="AN1289" s="31"/>
      <c r="AO1289" s="63" t="s">
        <v>3536</v>
      </c>
      <c r="AP1289" s="17">
        <f t="shared" si="474"/>
        <v>0.55887999999999993</v>
      </c>
      <c r="AQ1289" s="17">
        <f t="shared" si="475"/>
        <v>0.21313109999999999</v>
      </c>
      <c r="AR1289" s="17">
        <f t="shared" si="470"/>
        <v>65.685000000000002</v>
      </c>
      <c r="AS1289" s="17">
        <f t="shared" si="469"/>
        <v>9.4645999999999994E-2</v>
      </c>
      <c r="AT1289" s="17">
        <f t="shared" si="476"/>
        <v>66.5516571</v>
      </c>
      <c r="AU1289" s="5">
        <f t="shared" si="477"/>
        <v>42.314999999999998</v>
      </c>
      <c r="AV1289" s="5">
        <f t="shared" si="478"/>
        <v>14.587099999999998</v>
      </c>
      <c r="AW1289" s="5">
        <f t="shared" si="471"/>
        <v>0</v>
      </c>
      <c r="AX1289" s="5">
        <f t="shared" si="472"/>
        <v>0</v>
      </c>
      <c r="AY1289" s="5">
        <f t="shared" si="479"/>
        <v>0.14574000000000001</v>
      </c>
      <c r="AZ1289" s="5">
        <f t="shared" si="480"/>
        <v>57.047840000000001</v>
      </c>
      <c r="BA1289" s="7">
        <f t="shared" si="481"/>
        <v>7.6892036966063018E-2</v>
      </c>
      <c r="BB1289" s="62">
        <f t="shared" si="482"/>
        <v>3924.49</v>
      </c>
      <c r="BC1289" s="6">
        <f t="shared" si="483"/>
        <v>-1.9234468166957964E-4</v>
      </c>
      <c r="BD1289" s="32">
        <f t="shared" si="484"/>
        <v>8.3976872155148777E-3</v>
      </c>
      <c r="BE1289" s="32">
        <f t="shared" si="485"/>
        <v>3.2024912569757783E-3</v>
      </c>
      <c r="BF1289" s="35">
        <f t="shared" si="486"/>
        <v>0.98839982152750938</v>
      </c>
      <c r="BG1289" s="37">
        <f t="shared" si="487"/>
        <v>0.74174587504101819</v>
      </c>
      <c r="BH1289" s="33">
        <f t="shared" si="488"/>
        <v>0.25569942700722759</v>
      </c>
      <c r="BI1289" s="33">
        <f t="shared" si="489"/>
        <v>2.5546979517541771E-3</v>
      </c>
      <c r="BJ1289" s="6"/>
      <c r="BK1289" s="19">
        <v>8.36</v>
      </c>
      <c r="BL1289" s="19"/>
      <c r="BO1289" s="31"/>
      <c r="BP1289" s="31"/>
      <c r="BQ1289" s="31"/>
      <c r="BR1289" s="31"/>
      <c r="BS1289" s="31"/>
      <c r="BT1289" s="31"/>
      <c r="BU1289" s="31"/>
      <c r="BV1289" s="31"/>
      <c r="BW1289" s="31"/>
      <c r="BX1289" s="31"/>
      <c r="BY1289" s="31"/>
      <c r="BZ1289" s="31"/>
      <c r="CA1289" s="31"/>
      <c r="CB1289" s="31"/>
      <c r="CC1289" s="31"/>
      <c r="CD1289" s="31"/>
      <c r="CE1289" s="31"/>
      <c r="CF1289" s="31"/>
      <c r="CG1289" s="31"/>
      <c r="CH1289" s="31"/>
      <c r="CI1289" s="31"/>
      <c r="CJ1289" s="31"/>
      <c r="CK1289" s="31"/>
      <c r="CL1289" s="31"/>
      <c r="CN1289" s="63">
        <v>20021120</v>
      </c>
      <c r="CO1289" s="63" t="s">
        <v>3607</v>
      </c>
      <c r="CP1289" s="66"/>
      <c r="CQ1289" s="64">
        <v>37580</v>
      </c>
      <c r="CR1289" s="78" t="s">
        <v>2043</v>
      </c>
      <c r="CS1289" s="78" t="s">
        <v>6954</v>
      </c>
    </row>
    <row r="1290" spans="1:97">
      <c r="A1290" s="20" t="s">
        <v>3591</v>
      </c>
      <c r="B1290" s="16" t="s">
        <v>331</v>
      </c>
      <c r="D1290" s="21" t="s">
        <v>3782</v>
      </c>
      <c r="E1290" s="21" t="s">
        <v>2393</v>
      </c>
      <c r="F1290" s="19" t="s">
        <v>3610</v>
      </c>
      <c r="G1290" s="47" t="s">
        <v>267</v>
      </c>
      <c r="H1290" s="47">
        <v>3</v>
      </c>
      <c r="I1290" s="47">
        <v>18</v>
      </c>
      <c r="J1290" s="47">
        <v>93</v>
      </c>
      <c r="K1290" s="23">
        <v>41.561669999999999</v>
      </c>
      <c r="L1290" s="23">
        <v>-107.85693999999999</v>
      </c>
      <c r="M1290" s="61" t="s">
        <v>2822</v>
      </c>
      <c r="N1290" s="19" t="s">
        <v>5121</v>
      </c>
      <c r="P1290" s="19" t="s">
        <v>3796</v>
      </c>
      <c r="U1290" s="46">
        <v>8825</v>
      </c>
      <c r="W1290" s="46">
        <v>9092</v>
      </c>
      <c r="X1290" s="46">
        <v>9078</v>
      </c>
      <c r="Z1290" s="48">
        <v>37571</v>
      </c>
      <c r="AA1290" s="4"/>
      <c r="AB1290" s="19" t="s">
        <v>3789</v>
      </c>
      <c r="AC1290" s="19">
        <v>27.2</v>
      </c>
      <c r="AD1290" s="19">
        <v>3.46</v>
      </c>
      <c r="AE1290" s="19">
        <v>2920</v>
      </c>
      <c r="AF1290" s="19">
        <v>18.899999999999999</v>
      </c>
      <c r="AH1290" s="19">
        <v>4498</v>
      </c>
      <c r="AI1290" s="19">
        <v>1294</v>
      </c>
      <c r="AK1290" s="6"/>
      <c r="AL1290" s="19">
        <v>12</v>
      </c>
      <c r="AM1290" s="19">
        <v>9652</v>
      </c>
      <c r="AN1290" s="31"/>
      <c r="AO1290" s="63" t="s">
        <v>3536</v>
      </c>
      <c r="AP1290" s="17">
        <f t="shared" si="474"/>
        <v>1.35728</v>
      </c>
      <c r="AQ1290" s="17">
        <f t="shared" si="475"/>
        <v>0.28472340000000002</v>
      </c>
      <c r="AR1290" s="17">
        <f t="shared" si="470"/>
        <v>127.02</v>
      </c>
      <c r="AS1290" s="17">
        <f t="shared" si="469"/>
        <v>0.48346199999999995</v>
      </c>
      <c r="AT1290" s="17">
        <f t="shared" si="476"/>
        <v>129.14546540000001</v>
      </c>
      <c r="AU1290" s="5">
        <f t="shared" si="477"/>
        <v>126.88857999999999</v>
      </c>
      <c r="AV1290" s="5">
        <f t="shared" si="478"/>
        <v>21.208659999999998</v>
      </c>
      <c r="AW1290" s="5">
        <f t="shared" si="471"/>
        <v>0</v>
      </c>
      <c r="AX1290" s="5">
        <f t="shared" si="472"/>
        <v>0</v>
      </c>
      <c r="AY1290" s="5">
        <f t="shared" si="479"/>
        <v>0.24984000000000001</v>
      </c>
      <c r="AZ1290" s="5">
        <f t="shared" si="480"/>
        <v>148.34708000000001</v>
      </c>
      <c r="BA1290" s="7">
        <f t="shared" si="481"/>
        <v>-6.9196866432290102E-2</v>
      </c>
      <c r="BB1290" s="62">
        <f t="shared" si="482"/>
        <v>8773.56</v>
      </c>
      <c r="BC1290" s="6">
        <f t="shared" si="483"/>
        <v>-4.7675077446764205E-2</v>
      </c>
      <c r="BD1290" s="32">
        <f t="shared" si="484"/>
        <v>1.0509699243377383E-2</v>
      </c>
      <c r="BE1290" s="32">
        <f t="shared" si="485"/>
        <v>2.2046720658610132E-3</v>
      </c>
      <c r="BF1290" s="35">
        <f t="shared" si="486"/>
        <v>0.98728562869076153</v>
      </c>
      <c r="BG1290" s="36">
        <f t="shared" si="487"/>
        <v>0.85534936043230503</v>
      </c>
      <c r="BH1290" s="33">
        <f t="shared" si="488"/>
        <v>0.14296648103892573</v>
      </c>
      <c r="BI1290" s="33">
        <f t="shared" si="489"/>
        <v>1.6841585287691539E-3</v>
      </c>
      <c r="BJ1290" s="6"/>
      <c r="BK1290" s="19">
        <v>9.3800000000000008</v>
      </c>
      <c r="BL1290" s="19"/>
      <c r="BO1290" s="31"/>
      <c r="BP1290" s="31"/>
      <c r="BQ1290" s="31"/>
      <c r="BR1290" s="31"/>
      <c r="BS1290" s="31"/>
      <c r="BT1290" s="31"/>
      <c r="BU1290" s="31"/>
      <c r="BV1290" s="31"/>
      <c r="BW1290" s="31"/>
      <c r="BX1290" s="31"/>
      <c r="BY1290" s="31"/>
      <c r="BZ1290" s="31"/>
      <c r="CA1290" s="31"/>
      <c r="CB1290" s="31"/>
      <c r="CC1290" s="31"/>
      <c r="CD1290" s="31"/>
      <c r="CE1290" s="31"/>
      <c r="CF1290" s="31"/>
      <c r="CG1290" s="31"/>
      <c r="CH1290" s="31"/>
      <c r="CI1290" s="31"/>
      <c r="CJ1290" s="31"/>
      <c r="CK1290" s="31"/>
      <c r="CL1290" s="31"/>
      <c r="CN1290" s="63">
        <v>20021111</v>
      </c>
      <c r="CO1290" s="63" t="s">
        <v>3607</v>
      </c>
      <c r="CP1290" s="66"/>
      <c r="CQ1290" s="64">
        <v>37573</v>
      </c>
      <c r="CR1290" s="78" t="s">
        <v>2043</v>
      </c>
      <c r="CS1290" s="78" t="s">
        <v>6954</v>
      </c>
    </row>
    <row r="1291" spans="1:97">
      <c r="A1291" s="63" t="s">
        <v>3591</v>
      </c>
      <c r="B1291" s="63" t="s">
        <v>6025</v>
      </c>
      <c r="C1291" s="63">
        <v>5934</v>
      </c>
      <c r="D1291" s="19" t="s">
        <v>3782</v>
      </c>
      <c r="E1291" s="63" t="s">
        <v>2393</v>
      </c>
      <c r="F1291" s="63" t="s">
        <v>3610</v>
      </c>
      <c r="G1291" s="65" t="s">
        <v>3595</v>
      </c>
      <c r="H1291" s="65">
        <v>7</v>
      </c>
      <c r="I1291" s="65">
        <v>18</v>
      </c>
      <c r="J1291" s="65">
        <v>93</v>
      </c>
      <c r="K1291" s="23">
        <v>41.545166999999999</v>
      </c>
      <c r="L1291" s="23">
        <v>-107.92712899999999</v>
      </c>
      <c r="M1291" s="61" t="s">
        <v>6026</v>
      </c>
      <c r="N1291" s="63" t="s">
        <v>6027</v>
      </c>
      <c r="O1291" s="63"/>
      <c r="P1291" s="63" t="s">
        <v>3796</v>
      </c>
      <c r="Q1291" s="63"/>
      <c r="R1291" s="63"/>
      <c r="S1291" s="55">
        <f>IF(U1291&gt;0,V1291-U1291,"")</f>
        <v>355</v>
      </c>
      <c r="T1291" s="63"/>
      <c r="U1291" s="66">
        <v>9139</v>
      </c>
      <c r="V1291" s="63">
        <v>9494</v>
      </c>
      <c r="W1291" s="66">
        <v>9653</v>
      </c>
      <c r="X1291" s="66">
        <v>9650</v>
      </c>
      <c r="Y1291" s="63"/>
      <c r="Z1291" s="64">
        <v>1</v>
      </c>
      <c r="AA1291" s="63">
        <v>7.27</v>
      </c>
      <c r="AB1291" s="63"/>
      <c r="AC1291" s="63">
        <v>64</v>
      </c>
      <c r="AD1291" s="63">
        <v>8</v>
      </c>
      <c r="AE1291" s="63">
        <v>1970</v>
      </c>
      <c r="AF1291" s="63">
        <v>0</v>
      </c>
      <c r="AG1291" s="63"/>
      <c r="AH1291" s="63">
        <v>3430</v>
      </c>
      <c r="AI1291" s="63">
        <v>0</v>
      </c>
      <c r="AJ1291" s="63">
        <v>0</v>
      </c>
      <c r="AK1291" s="63">
        <v>0</v>
      </c>
      <c r="AL1291" s="63">
        <v>49</v>
      </c>
      <c r="AM1291" s="63">
        <v>8520</v>
      </c>
      <c r="AN1291" s="63"/>
      <c r="AO1291" s="63" t="s">
        <v>3536</v>
      </c>
      <c r="AP1291" s="17">
        <f t="shared" si="474"/>
        <v>3.1936</v>
      </c>
      <c r="AQ1291" s="17">
        <f t="shared" si="475"/>
        <v>0.65832000000000002</v>
      </c>
      <c r="AR1291" s="17">
        <f t="shared" si="470"/>
        <v>85.694999999999993</v>
      </c>
      <c r="AS1291" s="17">
        <f t="shared" si="469"/>
        <v>0</v>
      </c>
      <c r="AT1291" s="17">
        <f t="shared" si="476"/>
        <v>89.54692</v>
      </c>
      <c r="AU1291" s="5">
        <f t="shared" si="477"/>
        <v>96.760300000000001</v>
      </c>
      <c r="AV1291" s="5">
        <f t="shared" si="478"/>
        <v>0</v>
      </c>
      <c r="AW1291" s="5">
        <f t="shared" si="471"/>
        <v>0</v>
      </c>
      <c r="AX1291" s="5">
        <f t="shared" si="472"/>
        <v>0</v>
      </c>
      <c r="AY1291" s="5">
        <f t="shared" si="479"/>
        <v>1.0201800000000001</v>
      </c>
      <c r="AZ1291" s="5">
        <f t="shared" si="480"/>
        <v>97.780479999999997</v>
      </c>
      <c r="BA1291" s="7">
        <f t="shared" si="481"/>
        <v>-4.3952779999081801E-2</v>
      </c>
      <c r="BB1291" s="62">
        <f t="shared" si="482"/>
        <v>5521</v>
      </c>
      <c r="BC1291" s="28">
        <f t="shared" si="483"/>
        <v>-0.21358877572822449</v>
      </c>
      <c r="BD1291" s="32">
        <f t="shared" si="484"/>
        <v>3.566398486960802E-2</v>
      </c>
      <c r="BE1291" s="32">
        <f t="shared" si="485"/>
        <v>7.3516766405812735E-3</v>
      </c>
      <c r="BF1291" s="35">
        <f t="shared" si="486"/>
        <v>0.95698433848981068</v>
      </c>
      <c r="BG1291" s="36">
        <f t="shared" si="487"/>
        <v>0.98956662924951899</v>
      </c>
      <c r="BH1291" s="33">
        <f t="shared" si="488"/>
        <v>0</v>
      </c>
      <c r="BI1291" s="33">
        <f t="shared" si="489"/>
        <v>1.0433370750481079E-2</v>
      </c>
      <c r="BJ1291" s="63">
        <v>0</v>
      </c>
      <c r="BK1291" s="63">
        <v>22</v>
      </c>
      <c r="BL1291" s="63">
        <v>0</v>
      </c>
      <c r="BM1291" s="63">
        <v>0</v>
      </c>
      <c r="BN1291" s="63">
        <v>0</v>
      </c>
      <c r="BO1291" s="63">
        <v>0</v>
      </c>
      <c r="BP1291" s="63">
        <v>0</v>
      </c>
      <c r="BQ1291" s="63">
        <v>0</v>
      </c>
      <c r="BR1291" s="63">
        <v>0</v>
      </c>
      <c r="BS1291" s="63">
        <v>13</v>
      </c>
      <c r="BT1291" s="63">
        <v>0</v>
      </c>
      <c r="BU1291" s="63">
        <v>0</v>
      </c>
      <c r="BV1291" s="63">
        <v>0</v>
      </c>
      <c r="BW1291" s="63">
        <v>0</v>
      </c>
      <c r="BX1291" s="63"/>
      <c r="BY1291" s="63"/>
      <c r="BZ1291" s="63"/>
      <c r="CA1291" s="63"/>
      <c r="CB1291" s="63"/>
      <c r="CC1291" s="63"/>
      <c r="CD1291" s="63"/>
      <c r="CE1291" s="63"/>
      <c r="CF1291" s="63"/>
      <c r="CG1291" s="63"/>
      <c r="CH1291" s="63"/>
      <c r="CI1291" s="63"/>
      <c r="CJ1291" s="63"/>
      <c r="CK1291" s="63"/>
      <c r="CL1291" s="63"/>
      <c r="CM1291" s="63"/>
      <c r="CN1291" s="63">
        <v>19000101</v>
      </c>
      <c r="CO1291" s="63" t="s">
        <v>4049</v>
      </c>
      <c r="CP1291" s="66"/>
      <c r="CQ1291" s="64">
        <v>39314</v>
      </c>
      <c r="CR1291" s="78" t="s">
        <v>2043</v>
      </c>
      <c r="CS1291" s="78" t="s">
        <v>6954</v>
      </c>
    </row>
    <row r="1292" spans="1:97">
      <c r="A1292" s="63" t="s">
        <v>3591</v>
      </c>
      <c r="B1292" s="63" t="s">
        <v>6025</v>
      </c>
      <c r="C1292" s="63">
        <v>3483</v>
      </c>
      <c r="D1292" s="19" t="s">
        <v>3782</v>
      </c>
      <c r="E1292" s="63" t="s">
        <v>2393</v>
      </c>
      <c r="F1292" s="63" t="s">
        <v>3610</v>
      </c>
      <c r="G1292" s="65" t="s">
        <v>267</v>
      </c>
      <c r="H1292" s="65">
        <v>7</v>
      </c>
      <c r="I1292" s="65">
        <v>18</v>
      </c>
      <c r="J1292" s="65">
        <v>93</v>
      </c>
      <c r="K1292" s="23">
        <v>41.547939999999997</v>
      </c>
      <c r="L1292" s="23">
        <v>-107.91516</v>
      </c>
      <c r="M1292" s="61" t="s">
        <v>6107</v>
      </c>
      <c r="N1292" s="63" t="s">
        <v>6108</v>
      </c>
      <c r="O1292" s="63"/>
      <c r="P1292" s="63" t="s">
        <v>3796</v>
      </c>
      <c r="Q1292" s="63"/>
      <c r="R1292" s="63"/>
      <c r="S1292" s="55"/>
      <c r="T1292" s="63"/>
      <c r="U1292" s="66" t="s">
        <v>6109</v>
      </c>
      <c r="V1292" s="63"/>
      <c r="W1292" s="66">
        <v>9434</v>
      </c>
      <c r="X1292" s="66">
        <v>9400</v>
      </c>
      <c r="Y1292" s="63"/>
      <c r="Z1292" s="64">
        <v>37573</v>
      </c>
      <c r="AA1292" s="63">
        <v>6.92</v>
      </c>
      <c r="AB1292" s="63"/>
      <c r="AC1292" s="63">
        <v>4.3600000000000003</v>
      </c>
      <c r="AD1292" s="63"/>
      <c r="AE1292" s="63">
        <v>2270</v>
      </c>
      <c r="AF1292" s="63">
        <v>28.5</v>
      </c>
      <c r="AG1292" s="63"/>
      <c r="AH1292" s="63">
        <v>2149</v>
      </c>
      <c r="AI1292" s="63">
        <v>1671</v>
      </c>
      <c r="AJ1292" s="63"/>
      <c r="AK1292" s="63"/>
      <c r="AL1292" s="63">
        <v>22</v>
      </c>
      <c r="AM1292" s="63">
        <v>6292</v>
      </c>
      <c r="AN1292" s="63"/>
      <c r="AO1292" s="63" t="s">
        <v>3553</v>
      </c>
      <c r="AP1292" s="17">
        <f t="shared" si="474"/>
        <v>0.21756400000000001</v>
      </c>
      <c r="AQ1292" s="17">
        <f t="shared" si="475"/>
        <v>0</v>
      </c>
      <c r="AR1292" s="17">
        <f t="shared" si="470"/>
        <v>98.74499999999999</v>
      </c>
      <c r="AS1292" s="17">
        <f t="shared" si="469"/>
        <v>0.72902999999999996</v>
      </c>
      <c r="AT1292" s="17">
        <f t="shared" si="476"/>
        <v>99.691593999999981</v>
      </c>
      <c r="AU1292" s="5">
        <f t="shared" si="477"/>
        <v>60.623289999999997</v>
      </c>
      <c r="AV1292" s="5">
        <f t="shared" si="478"/>
        <v>27.387689999999996</v>
      </c>
      <c r="AW1292" s="5">
        <f t="shared" si="471"/>
        <v>0</v>
      </c>
      <c r="AX1292" s="5">
        <f t="shared" si="472"/>
        <v>0</v>
      </c>
      <c r="AY1292" s="5">
        <f t="shared" si="479"/>
        <v>0.45804000000000006</v>
      </c>
      <c r="AZ1292" s="5">
        <f t="shared" si="480"/>
        <v>88.469019999999986</v>
      </c>
      <c r="BA1292" s="7">
        <f t="shared" si="481"/>
        <v>5.964358725997778E-2</v>
      </c>
      <c r="BB1292" s="62">
        <f t="shared" si="482"/>
        <v>6144.8600000000006</v>
      </c>
      <c r="BC1292" s="28">
        <f t="shared" si="483"/>
        <v>-1.1830960547919604E-2</v>
      </c>
      <c r="BD1292" s="32">
        <f t="shared" si="484"/>
        <v>2.1823705617546856E-3</v>
      </c>
      <c r="BE1292" s="32">
        <f t="shared" si="485"/>
        <v>0</v>
      </c>
      <c r="BF1292" s="35">
        <f t="shared" si="486"/>
        <v>0.99781762943824537</v>
      </c>
      <c r="BG1292" s="37">
        <f t="shared" si="487"/>
        <v>0.68524880234911623</v>
      </c>
      <c r="BH1292" s="33">
        <f t="shared" si="488"/>
        <v>0.30957379204607444</v>
      </c>
      <c r="BI1292" s="33">
        <f t="shared" si="489"/>
        <v>5.177405604809459E-3</v>
      </c>
      <c r="BJ1292" s="63"/>
      <c r="BK1292" s="63">
        <v>0.78</v>
      </c>
      <c r="BL1292" s="63"/>
      <c r="BM1292" s="63"/>
      <c r="BN1292" s="63"/>
      <c r="BO1292" s="63"/>
      <c r="BP1292" s="63"/>
      <c r="BQ1292" s="63"/>
      <c r="BR1292" s="63"/>
      <c r="BS1292" s="63"/>
      <c r="BT1292" s="63"/>
      <c r="BU1292" s="63"/>
      <c r="BV1292" s="63"/>
      <c r="BW1292" s="63"/>
      <c r="BX1292" s="63"/>
      <c r="BY1292" s="63"/>
      <c r="BZ1292" s="63"/>
      <c r="CA1292" s="63"/>
      <c r="CB1292" s="63"/>
      <c r="CC1292" s="63"/>
      <c r="CD1292" s="63"/>
      <c r="CE1292" s="63"/>
      <c r="CF1292" s="63"/>
      <c r="CG1292" s="63"/>
      <c r="CH1292" s="63"/>
      <c r="CI1292" s="63"/>
      <c r="CJ1292" s="63"/>
      <c r="CK1292" s="63"/>
      <c r="CL1292" s="63"/>
      <c r="CM1292" s="63"/>
      <c r="CN1292" s="63">
        <v>20021113</v>
      </c>
      <c r="CO1292" s="63" t="s">
        <v>3607</v>
      </c>
      <c r="CP1292" s="66"/>
      <c r="CQ1292" s="64">
        <v>37575</v>
      </c>
      <c r="CR1292" s="78" t="s">
        <v>2043</v>
      </c>
      <c r="CS1292" s="78" t="s">
        <v>6954</v>
      </c>
    </row>
    <row r="1293" spans="1:97">
      <c r="A1293" s="63" t="s">
        <v>3591</v>
      </c>
      <c r="B1293" s="63" t="s">
        <v>6025</v>
      </c>
      <c r="C1293" s="63">
        <v>3481</v>
      </c>
      <c r="D1293" s="19" t="s">
        <v>3782</v>
      </c>
      <c r="E1293" s="63" t="s">
        <v>2393</v>
      </c>
      <c r="F1293" s="63" t="s">
        <v>3610</v>
      </c>
      <c r="G1293" s="65" t="s">
        <v>3615</v>
      </c>
      <c r="H1293" s="65">
        <v>7</v>
      </c>
      <c r="I1293" s="65">
        <v>18</v>
      </c>
      <c r="J1293" s="65">
        <v>93</v>
      </c>
      <c r="K1293" s="23">
        <v>41.554639999999999</v>
      </c>
      <c r="L1293" s="23">
        <v>-107.91504999999999</v>
      </c>
      <c r="M1293" s="61" t="s">
        <v>6072</v>
      </c>
      <c r="N1293" s="63" t="s">
        <v>6073</v>
      </c>
      <c r="O1293" s="63"/>
      <c r="P1293" s="63" t="s">
        <v>3796</v>
      </c>
      <c r="Q1293" s="63"/>
      <c r="R1293" s="63"/>
      <c r="S1293" s="55"/>
      <c r="T1293" s="63"/>
      <c r="U1293" s="66" t="s">
        <v>6074</v>
      </c>
      <c r="V1293" s="63"/>
      <c r="W1293" s="66">
        <v>9810</v>
      </c>
      <c r="X1293" s="66"/>
      <c r="Y1293" s="63"/>
      <c r="Z1293" s="64">
        <v>37579</v>
      </c>
      <c r="AA1293" s="63">
        <v>6.85</v>
      </c>
      <c r="AB1293" s="63"/>
      <c r="AC1293" s="63">
        <v>22.9</v>
      </c>
      <c r="AD1293" s="63">
        <v>5.13</v>
      </c>
      <c r="AE1293" s="63">
        <v>2560</v>
      </c>
      <c r="AF1293" s="63">
        <v>15.4</v>
      </c>
      <c r="AG1293" s="63"/>
      <c r="AH1293" s="63">
        <v>3049</v>
      </c>
      <c r="AI1293" s="63">
        <v>1483</v>
      </c>
      <c r="AJ1293" s="63"/>
      <c r="AK1293" s="63"/>
      <c r="AL1293" s="63">
        <v>11</v>
      </c>
      <c r="AM1293" s="63">
        <v>7336</v>
      </c>
      <c r="AN1293" s="63"/>
      <c r="AO1293" s="63" t="s">
        <v>3553</v>
      </c>
      <c r="AP1293" s="17">
        <f t="shared" si="474"/>
        <v>1.1427099999999999</v>
      </c>
      <c r="AQ1293" s="17">
        <f t="shared" si="475"/>
        <v>0.42214770000000001</v>
      </c>
      <c r="AR1293" s="17">
        <f t="shared" si="470"/>
        <v>111.35999999999999</v>
      </c>
      <c r="AS1293" s="17">
        <f t="shared" si="469"/>
        <v>0.393932</v>
      </c>
      <c r="AT1293" s="17">
        <f t="shared" si="476"/>
        <v>113.3187897</v>
      </c>
      <c r="AU1293" s="5">
        <f t="shared" si="477"/>
        <v>86.012289999999993</v>
      </c>
      <c r="AV1293" s="5">
        <f t="shared" si="478"/>
        <v>24.306369999999998</v>
      </c>
      <c r="AW1293" s="5">
        <f t="shared" si="471"/>
        <v>0</v>
      </c>
      <c r="AX1293" s="5">
        <f t="shared" si="472"/>
        <v>0</v>
      </c>
      <c r="AY1293" s="5">
        <f t="shared" si="479"/>
        <v>0.22902000000000003</v>
      </c>
      <c r="AZ1293" s="5">
        <f t="shared" si="480"/>
        <v>110.54768</v>
      </c>
      <c r="BA1293" s="7">
        <f t="shared" si="481"/>
        <v>1.2378404428825443E-2</v>
      </c>
      <c r="BB1293" s="62">
        <f t="shared" si="482"/>
        <v>7146.43</v>
      </c>
      <c r="BC1293" s="28">
        <f t="shared" si="483"/>
        <v>-1.308965415334303E-2</v>
      </c>
      <c r="BD1293" s="32">
        <f t="shared" si="484"/>
        <v>1.0084029339046143E-2</v>
      </c>
      <c r="BE1293" s="32">
        <f t="shared" si="485"/>
        <v>3.7253107019373684E-3</v>
      </c>
      <c r="BF1293" s="35">
        <f t="shared" si="486"/>
        <v>0.98619065995901645</v>
      </c>
      <c r="BG1293" s="36">
        <f t="shared" si="487"/>
        <v>0.77805603880606078</v>
      </c>
      <c r="BH1293" s="33">
        <f t="shared" si="488"/>
        <v>0.2198722759265504</v>
      </c>
      <c r="BI1293" s="33">
        <f t="shared" si="489"/>
        <v>2.0716852673886964E-3</v>
      </c>
      <c r="BJ1293" s="63"/>
      <c r="BK1293" s="63"/>
      <c r="BL1293" s="63"/>
      <c r="BM1293" s="63"/>
      <c r="BN1293" s="63"/>
      <c r="BO1293" s="63"/>
      <c r="BP1293" s="63"/>
      <c r="BQ1293" s="63"/>
      <c r="BR1293" s="63"/>
      <c r="BS1293" s="63"/>
      <c r="BT1293" s="63"/>
      <c r="BU1293" s="63"/>
      <c r="BV1293" s="63"/>
      <c r="BW1293" s="63"/>
      <c r="BX1293" s="63"/>
      <c r="BY1293" s="63"/>
      <c r="BZ1293" s="63"/>
      <c r="CA1293" s="63"/>
      <c r="CB1293" s="63"/>
      <c r="CC1293" s="63"/>
      <c r="CD1293" s="63"/>
      <c r="CE1293" s="63"/>
      <c r="CF1293" s="63"/>
      <c r="CG1293" s="63"/>
      <c r="CH1293" s="63"/>
      <c r="CI1293" s="63"/>
      <c r="CJ1293" s="63"/>
      <c r="CK1293" s="63"/>
      <c r="CL1293" s="63"/>
      <c r="CM1293" s="63"/>
      <c r="CN1293" s="63">
        <v>20021119</v>
      </c>
      <c r="CO1293" s="63" t="s">
        <v>3607</v>
      </c>
      <c r="CP1293" s="66"/>
      <c r="CQ1293" s="64">
        <v>37581</v>
      </c>
      <c r="CR1293" s="78" t="s">
        <v>2043</v>
      </c>
      <c r="CS1293" s="78" t="s">
        <v>6954</v>
      </c>
    </row>
    <row r="1294" spans="1:97">
      <c r="A1294" s="63" t="s">
        <v>3591</v>
      </c>
      <c r="B1294" s="63" t="s">
        <v>6025</v>
      </c>
      <c r="C1294" s="63">
        <v>3482</v>
      </c>
      <c r="D1294" s="19" t="s">
        <v>3782</v>
      </c>
      <c r="E1294" s="63" t="s">
        <v>2393</v>
      </c>
      <c r="F1294" s="63" t="s">
        <v>3610</v>
      </c>
      <c r="G1294" s="65" t="s">
        <v>274</v>
      </c>
      <c r="H1294" s="65">
        <v>7</v>
      </c>
      <c r="I1294" s="65">
        <v>18</v>
      </c>
      <c r="J1294" s="65">
        <v>93</v>
      </c>
      <c r="K1294" s="23">
        <v>41.547780000000003</v>
      </c>
      <c r="L1294" s="23">
        <v>-107.92444</v>
      </c>
      <c r="M1294" s="61" t="s">
        <v>6100</v>
      </c>
      <c r="N1294" s="63" t="s">
        <v>6101</v>
      </c>
      <c r="O1294" s="63"/>
      <c r="P1294" s="63" t="s">
        <v>3796</v>
      </c>
      <c r="Q1294" s="63"/>
      <c r="R1294" s="63"/>
      <c r="S1294" s="55"/>
      <c r="T1294" s="63"/>
      <c r="U1294" s="66" t="s">
        <v>6102</v>
      </c>
      <c r="V1294" s="63"/>
      <c r="W1294" s="66">
        <v>9485</v>
      </c>
      <c r="X1294" s="66">
        <v>9450</v>
      </c>
      <c r="Y1294" s="63"/>
      <c r="Z1294" s="64">
        <v>37579</v>
      </c>
      <c r="AA1294" s="63">
        <v>7.02</v>
      </c>
      <c r="AB1294" s="63"/>
      <c r="AC1294" s="63">
        <v>7.61</v>
      </c>
      <c r="AD1294" s="63"/>
      <c r="AE1294" s="63">
        <v>1620</v>
      </c>
      <c r="AF1294" s="63">
        <v>4.82</v>
      </c>
      <c r="AG1294" s="63"/>
      <c r="AH1294" s="63">
        <v>1550</v>
      </c>
      <c r="AI1294" s="63">
        <v>1267</v>
      </c>
      <c r="AJ1294" s="63"/>
      <c r="AK1294" s="63"/>
      <c r="AL1294" s="63">
        <v>39</v>
      </c>
      <c r="AM1294" s="63">
        <v>4306</v>
      </c>
      <c r="AN1294" s="63"/>
      <c r="AO1294" s="63" t="s">
        <v>3553</v>
      </c>
      <c r="AP1294" s="17">
        <f t="shared" si="474"/>
        <v>0.37973899999999999</v>
      </c>
      <c r="AQ1294" s="17">
        <f t="shared" si="475"/>
        <v>0</v>
      </c>
      <c r="AR1294" s="17">
        <f t="shared" si="470"/>
        <v>70.47</v>
      </c>
      <c r="AS1294" s="17">
        <f t="shared" si="469"/>
        <v>0.12329560000000001</v>
      </c>
      <c r="AT1294" s="17">
        <f t="shared" si="476"/>
        <v>70.973034600000005</v>
      </c>
      <c r="AU1294" s="5">
        <f t="shared" si="477"/>
        <v>43.725499999999997</v>
      </c>
      <c r="AV1294" s="5">
        <f t="shared" si="478"/>
        <v>20.766129999999997</v>
      </c>
      <c r="AW1294" s="5">
        <f t="shared" si="471"/>
        <v>0</v>
      </c>
      <c r="AX1294" s="5">
        <f t="shared" si="472"/>
        <v>0</v>
      </c>
      <c r="AY1294" s="5">
        <f t="shared" si="479"/>
        <v>0.81198000000000004</v>
      </c>
      <c r="AZ1294" s="5">
        <f t="shared" si="480"/>
        <v>65.303609999999992</v>
      </c>
      <c r="BA1294" s="7">
        <f t="shared" si="481"/>
        <v>4.1602320167486821E-2</v>
      </c>
      <c r="BB1294" s="62">
        <f t="shared" si="482"/>
        <v>4488.43</v>
      </c>
      <c r="BC1294" s="28">
        <f t="shared" si="483"/>
        <v>2.074381170809254E-2</v>
      </c>
      <c r="BD1294" s="32">
        <f t="shared" si="484"/>
        <v>5.3504686975861674E-3</v>
      </c>
      <c r="BE1294" s="32">
        <f t="shared" si="485"/>
        <v>0</v>
      </c>
      <c r="BF1294" s="35">
        <f t="shared" si="486"/>
        <v>0.99464953130241385</v>
      </c>
      <c r="BG1294" s="37">
        <f t="shared" si="487"/>
        <v>0.66957247845869472</v>
      </c>
      <c r="BH1294" s="33">
        <f t="shared" si="488"/>
        <v>0.31799359943500827</v>
      </c>
      <c r="BI1294" s="33">
        <f t="shared" si="489"/>
        <v>1.2433922106297035E-2</v>
      </c>
      <c r="BJ1294" s="63"/>
      <c r="BK1294" s="63">
        <v>0.28000000000000003</v>
      </c>
      <c r="BL1294" s="63"/>
      <c r="BM1294" s="63"/>
      <c r="BN1294" s="63"/>
      <c r="BO1294" s="63"/>
      <c r="BP1294" s="63"/>
      <c r="BQ1294" s="63"/>
      <c r="BR1294" s="63"/>
      <c r="BS1294" s="63"/>
      <c r="BT1294" s="63"/>
      <c r="BU1294" s="63"/>
      <c r="BV1294" s="63"/>
      <c r="BW1294" s="63"/>
      <c r="BX1294" s="63"/>
      <c r="BY1294" s="63"/>
      <c r="BZ1294" s="63"/>
      <c r="CA1294" s="63"/>
      <c r="CB1294" s="63"/>
      <c r="CC1294" s="63"/>
      <c r="CD1294" s="63"/>
      <c r="CE1294" s="63"/>
      <c r="CF1294" s="63"/>
      <c r="CG1294" s="63"/>
      <c r="CH1294" s="63"/>
      <c r="CI1294" s="63"/>
      <c r="CJ1294" s="63"/>
      <c r="CK1294" s="63"/>
      <c r="CL1294" s="63"/>
      <c r="CM1294" s="63"/>
      <c r="CN1294" s="63">
        <v>20021119</v>
      </c>
      <c r="CO1294" s="63" t="s">
        <v>3607</v>
      </c>
      <c r="CP1294" s="66"/>
      <c r="CQ1294" s="64">
        <v>37581</v>
      </c>
      <c r="CR1294" s="78" t="s">
        <v>2043</v>
      </c>
      <c r="CS1294" s="78" t="s">
        <v>6954</v>
      </c>
    </row>
    <row r="1295" spans="1:97">
      <c r="A1295" s="20" t="s">
        <v>3591</v>
      </c>
      <c r="B1295" s="16" t="s">
        <v>471</v>
      </c>
      <c r="D1295" s="21" t="s">
        <v>3782</v>
      </c>
      <c r="E1295" s="21" t="s">
        <v>2393</v>
      </c>
      <c r="F1295" s="19" t="s">
        <v>3610</v>
      </c>
      <c r="G1295" s="47" t="s">
        <v>3597</v>
      </c>
      <c r="H1295" s="47">
        <v>9</v>
      </c>
      <c r="I1295" s="47">
        <v>18</v>
      </c>
      <c r="J1295" s="47">
        <v>93</v>
      </c>
      <c r="K1295" s="23">
        <v>41.551397999999999</v>
      </c>
      <c r="L1295" s="23">
        <v>-107.881354</v>
      </c>
      <c r="M1295" s="61" t="s">
        <v>493</v>
      </c>
      <c r="N1295" s="19" t="s">
        <v>5103</v>
      </c>
      <c r="P1295" s="19" t="s">
        <v>3796</v>
      </c>
      <c r="V1295" s="46">
        <v>8811</v>
      </c>
      <c r="W1295" s="46">
        <v>9241</v>
      </c>
      <c r="X1295" s="46">
        <v>9233</v>
      </c>
      <c r="Z1295" s="48">
        <v>37573</v>
      </c>
      <c r="AA1295" s="19">
        <v>6.28</v>
      </c>
      <c r="AB1295" s="19" t="s">
        <v>3789</v>
      </c>
      <c r="AC1295" s="19">
        <v>16.3</v>
      </c>
      <c r="AD1295" s="19">
        <v>2.35</v>
      </c>
      <c r="AE1295" s="19">
        <v>2100</v>
      </c>
      <c r="AF1295" s="19">
        <v>5.4</v>
      </c>
      <c r="AH1295" s="19">
        <v>2849</v>
      </c>
      <c r="AI1295" s="19">
        <v>970</v>
      </c>
      <c r="AK1295" s="6"/>
      <c r="AL1295" s="19">
        <v>26</v>
      </c>
      <c r="AM1295" s="19">
        <v>6162</v>
      </c>
      <c r="AN1295" s="31"/>
      <c r="AO1295" s="63" t="s">
        <v>3536</v>
      </c>
      <c r="AP1295" s="17">
        <f t="shared" si="474"/>
        <v>0.81337000000000004</v>
      </c>
      <c r="AQ1295" s="17">
        <f t="shared" si="475"/>
        <v>0.19338150000000001</v>
      </c>
      <c r="AR1295" s="17">
        <f t="shared" si="470"/>
        <v>91.35</v>
      </c>
      <c r="AS1295" s="17">
        <f t="shared" si="469"/>
        <v>0.138132</v>
      </c>
      <c r="AT1295" s="17">
        <f t="shared" si="476"/>
        <v>92.4948835</v>
      </c>
      <c r="AU1295" s="5">
        <f t="shared" si="477"/>
        <v>80.370289999999997</v>
      </c>
      <c r="AV1295" s="5">
        <f t="shared" si="478"/>
        <v>15.898299999999999</v>
      </c>
      <c r="AW1295" s="5">
        <f t="shared" si="471"/>
        <v>0</v>
      </c>
      <c r="AX1295" s="5">
        <f t="shared" si="472"/>
        <v>0</v>
      </c>
      <c r="AY1295" s="5">
        <f t="shared" si="479"/>
        <v>0.54132000000000002</v>
      </c>
      <c r="AZ1295" s="5">
        <f t="shared" si="480"/>
        <v>96.809909999999988</v>
      </c>
      <c r="BA1295" s="7">
        <f t="shared" si="481"/>
        <v>-2.2794068867569316E-2</v>
      </c>
      <c r="BB1295" s="62">
        <f t="shared" si="482"/>
        <v>5969.05</v>
      </c>
      <c r="BC1295" s="6">
        <f t="shared" si="483"/>
        <v>-1.5905465726379815E-2</v>
      </c>
      <c r="BD1295" s="32">
        <f t="shared" si="484"/>
        <v>8.7936755982832293E-3</v>
      </c>
      <c r="BE1295" s="32">
        <f t="shared" si="485"/>
        <v>2.0907264562369009E-3</v>
      </c>
      <c r="BF1295" s="35">
        <f t="shared" si="486"/>
        <v>0.98911559794547976</v>
      </c>
      <c r="BG1295" s="36">
        <f t="shared" si="487"/>
        <v>0.8301865996983161</v>
      </c>
      <c r="BH1295" s="33">
        <f t="shared" si="488"/>
        <v>0.16422182398475529</v>
      </c>
      <c r="BI1295" s="33">
        <f t="shared" si="489"/>
        <v>5.5915763169287125E-3</v>
      </c>
      <c r="BJ1295" s="6"/>
      <c r="BK1295" s="19">
        <v>46.8</v>
      </c>
      <c r="BL1295" s="19"/>
      <c r="BO1295" s="31"/>
      <c r="BP1295" s="31"/>
      <c r="BQ1295" s="31"/>
      <c r="BR1295" s="31"/>
      <c r="BS1295" s="31"/>
      <c r="BT1295" s="31"/>
      <c r="BU1295" s="31"/>
      <c r="BV1295" s="31"/>
      <c r="BW1295" s="31"/>
      <c r="BX1295" s="31"/>
      <c r="BY1295" s="31"/>
      <c r="BZ1295" s="31"/>
      <c r="CA1295" s="31"/>
      <c r="CB1295" s="31"/>
      <c r="CC1295" s="31"/>
      <c r="CD1295" s="31"/>
      <c r="CE1295" s="31"/>
      <c r="CF1295" s="31"/>
      <c r="CG1295" s="31"/>
      <c r="CH1295" s="31"/>
      <c r="CI1295" s="31"/>
      <c r="CJ1295" s="31"/>
      <c r="CK1295" s="31"/>
      <c r="CL1295" s="31"/>
      <c r="CN1295" s="63">
        <v>20021113</v>
      </c>
      <c r="CO1295" s="63" t="s">
        <v>3607</v>
      </c>
      <c r="CP1295" s="66"/>
      <c r="CQ1295" s="64">
        <v>37575</v>
      </c>
      <c r="CR1295" s="78" t="s">
        <v>2043</v>
      </c>
      <c r="CS1295" s="78" t="s">
        <v>6954</v>
      </c>
    </row>
    <row r="1296" spans="1:97">
      <c r="A1296" s="63" t="s">
        <v>3591</v>
      </c>
      <c r="B1296" s="63" t="s">
        <v>471</v>
      </c>
      <c r="C1296" s="63">
        <v>5942</v>
      </c>
      <c r="D1296" s="19" t="s">
        <v>3782</v>
      </c>
      <c r="E1296" s="63" t="s">
        <v>2393</v>
      </c>
      <c r="F1296" s="63" t="s">
        <v>3610</v>
      </c>
      <c r="G1296" s="65" t="s">
        <v>264</v>
      </c>
      <c r="H1296" s="65">
        <v>9</v>
      </c>
      <c r="I1296" s="65">
        <v>18</v>
      </c>
      <c r="J1296" s="65">
        <v>93</v>
      </c>
      <c r="K1296" s="23">
        <v>41.544241999999997</v>
      </c>
      <c r="L1296" s="23">
        <v>-107.87267199999999</v>
      </c>
      <c r="M1296" s="61" t="s">
        <v>6028</v>
      </c>
      <c r="N1296" s="63" t="s">
        <v>6029</v>
      </c>
      <c r="O1296" s="63"/>
      <c r="P1296" s="63" t="s">
        <v>3796</v>
      </c>
      <c r="Q1296" s="63"/>
      <c r="R1296" s="63"/>
      <c r="S1296" s="55">
        <f>IF(U1296&gt;0,V1296-U1296,"")</f>
        <v>426</v>
      </c>
      <c r="T1296" s="63"/>
      <c r="U1296" s="66">
        <v>8746</v>
      </c>
      <c r="V1296" s="63">
        <v>9172</v>
      </c>
      <c r="W1296" s="66">
        <v>9317</v>
      </c>
      <c r="X1296" s="66">
        <v>9315</v>
      </c>
      <c r="Y1296" s="63"/>
      <c r="Z1296" s="64">
        <v>1</v>
      </c>
      <c r="AA1296" s="63">
        <v>7.53</v>
      </c>
      <c r="AB1296" s="63"/>
      <c r="AC1296" s="63">
        <v>114</v>
      </c>
      <c r="AD1296" s="63">
        <v>28</v>
      </c>
      <c r="AE1296" s="63">
        <v>2970</v>
      </c>
      <c r="AF1296" s="63">
        <v>0</v>
      </c>
      <c r="AG1296" s="63"/>
      <c r="AH1296" s="63">
        <v>5120</v>
      </c>
      <c r="AI1296" s="63">
        <v>0</v>
      </c>
      <c r="AJ1296" s="63">
        <v>0</v>
      </c>
      <c r="AK1296" s="63">
        <v>0</v>
      </c>
      <c r="AL1296" s="63">
        <v>181</v>
      </c>
      <c r="AM1296" s="63">
        <v>11000</v>
      </c>
      <c r="AN1296" s="63"/>
      <c r="AO1296" s="63" t="s">
        <v>3536</v>
      </c>
      <c r="AP1296" s="17">
        <f t="shared" si="474"/>
        <v>5.6886000000000001</v>
      </c>
      <c r="AQ1296" s="17">
        <f t="shared" si="475"/>
        <v>2.3041200000000002</v>
      </c>
      <c r="AR1296" s="17">
        <f t="shared" si="470"/>
        <v>129.19499999999999</v>
      </c>
      <c r="AS1296" s="17">
        <f t="shared" si="469"/>
        <v>0</v>
      </c>
      <c r="AT1296" s="17">
        <f t="shared" si="476"/>
        <v>137.18771999999998</v>
      </c>
      <c r="AU1296" s="5">
        <f t="shared" si="477"/>
        <v>144.43520000000001</v>
      </c>
      <c r="AV1296" s="5">
        <f t="shared" si="478"/>
        <v>0</v>
      </c>
      <c r="AW1296" s="5">
        <f t="shared" si="471"/>
        <v>0</v>
      </c>
      <c r="AX1296" s="5">
        <f t="shared" si="472"/>
        <v>0</v>
      </c>
      <c r="AY1296" s="5">
        <f t="shared" si="479"/>
        <v>3.7684200000000003</v>
      </c>
      <c r="AZ1296" s="5">
        <f t="shared" si="480"/>
        <v>148.20362</v>
      </c>
      <c r="BA1296" s="7">
        <f t="shared" si="481"/>
        <v>-3.8599279151217469E-2</v>
      </c>
      <c r="BB1296" s="62">
        <f t="shared" si="482"/>
        <v>8413</v>
      </c>
      <c r="BC1296" s="28">
        <f t="shared" si="483"/>
        <v>-0.13326121671045177</v>
      </c>
      <c r="BD1296" s="32">
        <f t="shared" si="484"/>
        <v>4.1465810496741258E-2</v>
      </c>
      <c r="BE1296" s="32">
        <f t="shared" si="485"/>
        <v>1.6795380811052189E-2</v>
      </c>
      <c r="BF1296" s="35">
        <f t="shared" si="486"/>
        <v>0.94173880869220661</v>
      </c>
      <c r="BG1296" s="36">
        <f t="shared" si="487"/>
        <v>0.97457268587636392</v>
      </c>
      <c r="BH1296" s="33">
        <f t="shared" si="488"/>
        <v>0</v>
      </c>
      <c r="BI1296" s="33">
        <f t="shared" si="489"/>
        <v>2.5427314123636118E-2</v>
      </c>
      <c r="BJ1296" s="63">
        <v>0</v>
      </c>
      <c r="BK1296" s="63">
        <v>22</v>
      </c>
      <c r="BL1296" s="63">
        <v>0</v>
      </c>
      <c r="BM1296" s="63">
        <v>0</v>
      </c>
      <c r="BN1296" s="63">
        <v>0</v>
      </c>
      <c r="BO1296" s="63">
        <v>0</v>
      </c>
      <c r="BP1296" s="63">
        <v>0</v>
      </c>
      <c r="BQ1296" s="63">
        <v>0</v>
      </c>
      <c r="BR1296" s="63">
        <v>0</v>
      </c>
      <c r="BS1296" s="63">
        <v>17</v>
      </c>
      <c r="BT1296" s="63">
        <v>0</v>
      </c>
      <c r="BU1296" s="63">
        <v>0</v>
      </c>
      <c r="BV1296" s="63">
        <v>0</v>
      </c>
      <c r="BW1296" s="63">
        <v>0</v>
      </c>
      <c r="BX1296" s="63"/>
      <c r="BY1296" s="63"/>
      <c r="BZ1296" s="63"/>
      <c r="CA1296" s="63"/>
      <c r="CB1296" s="63"/>
      <c r="CC1296" s="63"/>
      <c r="CD1296" s="63"/>
      <c r="CE1296" s="63"/>
      <c r="CF1296" s="63"/>
      <c r="CG1296" s="63"/>
      <c r="CH1296" s="63"/>
      <c r="CI1296" s="63"/>
      <c r="CJ1296" s="63"/>
      <c r="CK1296" s="63"/>
      <c r="CL1296" s="63"/>
      <c r="CM1296" s="63"/>
      <c r="CN1296" s="63">
        <v>19000101</v>
      </c>
      <c r="CO1296" s="63" t="s">
        <v>4050</v>
      </c>
      <c r="CP1296" s="66"/>
      <c r="CQ1296" s="64">
        <v>39314</v>
      </c>
      <c r="CR1296" s="78" t="s">
        <v>2043</v>
      </c>
      <c r="CS1296" s="78" t="s">
        <v>6954</v>
      </c>
    </row>
    <row r="1297" spans="1:97">
      <c r="A1297" s="20" t="s">
        <v>3591</v>
      </c>
      <c r="B1297" s="16" t="s">
        <v>471</v>
      </c>
      <c r="D1297" s="21" t="s">
        <v>3782</v>
      </c>
      <c r="E1297" s="21" t="s">
        <v>2393</v>
      </c>
      <c r="F1297" s="19" t="s">
        <v>3610</v>
      </c>
      <c r="G1297" s="47" t="s">
        <v>3597</v>
      </c>
      <c r="H1297" s="47">
        <v>9</v>
      </c>
      <c r="I1297" s="47">
        <v>18</v>
      </c>
      <c r="J1297" s="47">
        <v>93</v>
      </c>
      <c r="K1297" s="23">
        <v>41.554169999999999</v>
      </c>
      <c r="L1297" s="23">
        <v>-107.88527999999999</v>
      </c>
      <c r="M1297" s="61" t="s">
        <v>2821</v>
      </c>
      <c r="N1297" s="19" t="s">
        <v>277</v>
      </c>
      <c r="P1297" s="19" t="s">
        <v>3796</v>
      </c>
      <c r="U1297" s="46">
        <v>9004</v>
      </c>
      <c r="W1297" s="46">
        <v>9250</v>
      </c>
      <c r="X1297" s="46">
        <v>9251</v>
      </c>
      <c r="Z1297" s="48">
        <v>37573</v>
      </c>
      <c r="AA1297" s="4"/>
      <c r="AB1297" s="19" t="s">
        <v>3789</v>
      </c>
      <c r="AC1297" s="19">
        <v>11.8</v>
      </c>
      <c r="AD1297" s="19">
        <v>3.28</v>
      </c>
      <c r="AE1297" s="19">
        <v>1410</v>
      </c>
      <c r="AF1297" s="19">
        <v>4.47</v>
      </c>
      <c r="AH1297" s="19">
        <v>1899</v>
      </c>
      <c r="AI1297" s="19">
        <v>485</v>
      </c>
      <c r="AK1297" s="6"/>
      <c r="AL1297" s="19">
        <v>10</v>
      </c>
      <c r="AM1297" s="19">
        <v>4072</v>
      </c>
      <c r="AN1297" s="31"/>
      <c r="AO1297" s="63" t="s">
        <v>3536</v>
      </c>
      <c r="AP1297" s="17">
        <f t="shared" si="474"/>
        <v>0.58882000000000001</v>
      </c>
      <c r="AQ1297" s="17">
        <f t="shared" si="475"/>
        <v>0.26991120000000002</v>
      </c>
      <c r="AR1297" s="17">
        <f t="shared" si="470"/>
        <v>61.334999999999994</v>
      </c>
      <c r="AS1297" s="17">
        <f t="shared" si="469"/>
        <v>0.11434259999999999</v>
      </c>
      <c r="AT1297" s="17">
        <f t="shared" si="476"/>
        <v>62.308073799999995</v>
      </c>
      <c r="AU1297" s="5">
        <f t="shared" si="477"/>
        <v>53.570789999999995</v>
      </c>
      <c r="AV1297" s="5">
        <f t="shared" si="478"/>
        <v>7.9491499999999995</v>
      </c>
      <c r="AW1297" s="5">
        <f t="shared" si="471"/>
        <v>0</v>
      </c>
      <c r="AX1297" s="5">
        <f t="shared" si="472"/>
        <v>0</v>
      </c>
      <c r="AY1297" s="5">
        <f t="shared" si="479"/>
        <v>0.20820000000000002</v>
      </c>
      <c r="AZ1297" s="5">
        <f t="shared" si="480"/>
        <v>61.728139999999989</v>
      </c>
      <c r="BA1297" s="7">
        <f t="shared" si="481"/>
        <v>4.6755200133334479E-3</v>
      </c>
      <c r="BB1297" s="62">
        <f t="shared" si="482"/>
        <v>3823.55</v>
      </c>
      <c r="BC1297" s="6">
        <f t="shared" si="483"/>
        <v>-3.1467092222834357E-2</v>
      </c>
      <c r="BD1297" s="32">
        <f t="shared" si="484"/>
        <v>9.4501396703423699E-3</v>
      </c>
      <c r="BE1297" s="32">
        <f t="shared" si="485"/>
        <v>4.331881625266998E-3</v>
      </c>
      <c r="BF1297" s="35">
        <f t="shared" si="486"/>
        <v>0.98621797870439065</v>
      </c>
      <c r="BG1297" s="36">
        <f t="shared" si="487"/>
        <v>0.86785038395778658</v>
      </c>
      <c r="BH1297" s="33">
        <f t="shared" si="488"/>
        <v>0.12877676210558103</v>
      </c>
      <c r="BI1297" s="33">
        <f t="shared" si="489"/>
        <v>3.3728539366324672E-3</v>
      </c>
      <c r="BJ1297" s="6"/>
      <c r="BK1297" s="19">
        <v>0.06</v>
      </c>
      <c r="BL1297" s="19"/>
      <c r="BO1297" s="31"/>
      <c r="BP1297" s="31"/>
      <c r="BQ1297" s="31"/>
      <c r="BR1297" s="31"/>
      <c r="BS1297" s="31"/>
      <c r="BT1297" s="31"/>
      <c r="BU1297" s="31"/>
      <c r="BV1297" s="31"/>
      <c r="BW1297" s="31"/>
      <c r="BX1297" s="31"/>
      <c r="BY1297" s="31"/>
      <c r="BZ1297" s="31"/>
      <c r="CA1297" s="31"/>
      <c r="CB1297" s="31"/>
      <c r="CC1297" s="31"/>
      <c r="CD1297" s="31"/>
      <c r="CE1297" s="31"/>
      <c r="CF1297" s="31"/>
      <c r="CG1297" s="31"/>
      <c r="CH1297" s="31"/>
      <c r="CI1297" s="31"/>
      <c r="CJ1297" s="31"/>
      <c r="CK1297" s="31"/>
      <c r="CL1297" s="31"/>
      <c r="CN1297" s="63">
        <v>20021113</v>
      </c>
      <c r="CO1297" s="63" t="s">
        <v>3607</v>
      </c>
      <c r="CP1297" s="66"/>
      <c r="CQ1297" s="64">
        <v>37575</v>
      </c>
      <c r="CR1297" s="78" t="s">
        <v>2043</v>
      </c>
      <c r="CS1297" s="78" t="s">
        <v>6954</v>
      </c>
    </row>
    <row r="1298" spans="1:97">
      <c r="A1298" s="20" t="s">
        <v>3591</v>
      </c>
      <c r="B1298" s="16" t="s">
        <v>6633</v>
      </c>
      <c r="D1298" s="21" t="s">
        <v>3782</v>
      </c>
      <c r="E1298" s="21" t="s">
        <v>2393</v>
      </c>
      <c r="F1298" s="19" t="s">
        <v>3610</v>
      </c>
      <c r="G1298" s="47" t="s">
        <v>3612</v>
      </c>
      <c r="H1298" s="47">
        <v>11</v>
      </c>
      <c r="I1298" s="47">
        <v>18</v>
      </c>
      <c r="J1298" s="47">
        <v>93</v>
      </c>
      <c r="K1298" s="23">
        <v>41.546993999999998</v>
      </c>
      <c r="L1298" s="23">
        <v>-107.847275</v>
      </c>
      <c r="M1298" s="61" t="s">
        <v>2780</v>
      </c>
      <c r="N1298" s="19" t="s">
        <v>263</v>
      </c>
      <c r="P1298" s="19" t="s">
        <v>3796</v>
      </c>
      <c r="U1298" s="46">
        <v>8640</v>
      </c>
      <c r="W1298" s="46">
        <v>9288</v>
      </c>
      <c r="Z1298" s="48">
        <v>37579</v>
      </c>
      <c r="AA1298" s="19">
        <v>8.23</v>
      </c>
      <c r="AB1298" s="19" t="s">
        <v>3789</v>
      </c>
      <c r="AC1298" s="19">
        <v>5.96</v>
      </c>
      <c r="AD1298" s="19">
        <v>0.06</v>
      </c>
      <c r="AE1298" s="19">
        <v>506</v>
      </c>
      <c r="AF1298" s="19">
        <v>6.23</v>
      </c>
      <c r="AH1298" s="19">
        <v>590</v>
      </c>
      <c r="AI1298" s="19">
        <v>248</v>
      </c>
      <c r="AK1298" s="4"/>
      <c r="AL1298" s="19">
        <v>7</v>
      </c>
      <c r="AM1298" s="19">
        <v>1350</v>
      </c>
      <c r="AN1298" s="50"/>
      <c r="AO1298" s="63" t="s">
        <v>3536</v>
      </c>
      <c r="AP1298" s="17">
        <f t="shared" si="474"/>
        <v>0.297404</v>
      </c>
      <c r="AQ1298" s="17">
        <f t="shared" si="475"/>
        <v>4.9373999999999998E-3</v>
      </c>
      <c r="AR1298" s="17">
        <f t="shared" si="470"/>
        <v>22.010999999999999</v>
      </c>
      <c r="AS1298" s="17">
        <f t="shared" si="469"/>
        <v>0.15936339999999999</v>
      </c>
      <c r="AT1298" s="17">
        <f t="shared" si="476"/>
        <v>22.472704799999999</v>
      </c>
      <c r="AU1298" s="5">
        <f t="shared" si="477"/>
        <v>16.643899999999999</v>
      </c>
      <c r="AV1298" s="5">
        <f t="shared" si="478"/>
        <v>4.0647199999999994</v>
      </c>
      <c r="AW1298" s="5">
        <f t="shared" si="471"/>
        <v>0</v>
      </c>
      <c r="AX1298" s="5">
        <f t="shared" si="472"/>
        <v>0</v>
      </c>
      <c r="AY1298" s="5">
        <f t="shared" si="479"/>
        <v>0.14574000000000001</v>
      </c>
      <c r="AZ1298" s="5">
        <f t="shared" si="480"/>
        <v>20.854359999999996</v>
      </c>
      <c r="BA1298" s="7">
        <f t="shared" si="481"/>
        <v>3.7351821718604003E-2</v>
      </c>
      <c r="BB1298" s="62">
        <f t="shared" si="482"/>
        <v>1363.25</v>
      </c>
      <c r="BC1298" s="6">
        <f t="shared" si="483"/>
        <v>4.8834423661660367E-3</v>
      </c>
      <c r="BD1298" s="32">
        <f t="shared" si="484"/>
        <v>1.3234009997764043E-2</v>
      </c>
      <c r="BE1298" s="32">
        <f t="shared" si="485"/>
        <v>2.1970653038614203E-4</v>
      </c>
      <c r="BF1298" s="35">
        <f t="shared" si="486"/>
        <v>0.98654628347184981</v>
      </c>
      <c r="BG1298" s="36">
        <f t="shared" si="487"/>
        <v>0.79810169192437463</v>
      </c>
      <c r="BH1298" s="33">
        <f t="shared" si="488"/>
        <v>0.19490984139527659</v>
      </c>
      <c r="BI1298" s="33">
        <f t="shared" si="489"/>
        <v>6.9884666803488593E-3</v>
      </c>
      <c r="BK1298" s="31"/>
      <c r="BO1298" s="31"/>
      <c r="BP1298" s="31"/>
      <c r="BQ1298" s="31"/>
      <c r="BR1298" s="31"/>
      <c r="BS1298" s="31"/>
      <c r="BT1298" s="31"/>
      <c r="BU1298" s="31"/>
      <c r="BV1298" s="31"/>
      <c r="BW1298" s="31"/>
      <c r="BX1298" s="31"/>
      <c r="BY1298" s="31"/>
      <c r="BZ1298" s="31"/>
      <c r="CA1298" s="31"/>
      <c r="CB1298" s="31"/>
      <c r="CC1298" s="31"/>
      <c r="CD1298" s="31"/>
      <c r="CE1298" s="31"/>
      <c r="CF1298" s="31"/>
      <c r="CG1298" s="31"/>
      <c r="CH1298" s="31"/>
      <c r="CI1298" s="31"/>
      <c r="CJ1298" s="31"/>
      <c r="CK1298" s="31"/>
      <c r="CL1298" s="31"/>
      <c r="CN1298" s="63">
        <v>20021119</v>
      </c>
      <c r="CO1298" s="63" t="s">
        <v>3607</v>
      </c>
      <c r="CP1298" s="66"/>
      <c r="CQ1298" s="64">
        <v>37581</v>
      </c>
      <c r="CR1298" s="78" t="s">
        <v>2043</v>
      </c>
      <c r="CS1298" s="78" t="s">
        <v>6954</v>
      </c>
    </row>
    <row r="1299" spans="1:97">
      <c r="A1299" s="20" t="s">
        <v>3591</v>
      </c>
      <c r="B1299" s="16" t="s">
        <v>6633</v>
      </c>
      <c r="D1299" s="21" t="s">
        <v>3782</v>
      </c>
      <c r="E1299" s="21" t="s">
        <v>2393</v>
      </c>
      <c r="F1299" s="19" t="s">
        <v>3610</v>
      </c>
      <c r="G1299" s="47" t="s">
        <v>270</v>
      </c>
      <c r="H1299" s="47">
        <v>11</v>
      </c>
      <c r="I1299" s="47">
        <v>18</v>
      </c>
      <c r="J1299" s="47">
        <v>93</v>
      </c>
      <c r="K1299" s="23">
        <v>41.554279999999999</v>
      </c>
      <c r="L1299" s="23">
        <v>-107.84126000000001</v>
      </c>
      <c r="M1299" s="61" t="s">
        <v>2811</v>
      </c>
      <c r="N1299" s="19" t="s">
        <v>271</v>
      </c>
      <c r="P1299" s="19" t="s">
        <v>3796</v>
      </c>
      <c r="W1299" s="46">
        <v>9163</v>
      </c>
      <c r="Z1299" s="48">
        <v>37579</v>
      </c>
      <c r="AA1299" s="19">
        <v>7</v>
      </c>
      <c r="AB1299" s="19" t="s">
        <v>3789</v>
      </c>
      <c r="AC1299" s="19">
        <v>11.8</v>
      </c>
      <c r="AD1299" s="19">
        <v>1.07</v>
      </c>
      <c r="AE1299" s="19">
        <v>2890</v>
      </c>
      <c r="AF1299" s="19">
        <v>21.1</v>
      </c>
      <c r="AH1299" s="19">
        <v>2849</v>
      </c>
      <c r="AI1299" s="19">
        <v>2615</v>
      </c>
      <c r="AK1299" s="4"/>
      <c r="AL1299" s="19">
        <v>3</v>
      </c>
      <c r="AM1299" s="19">
        <v>10126</v>
      </c>
      <c r="AN1299" s="50"/>
      <c r="AO1299" s="63" t="s">
        <v>3536</v>
      </c>
      <c r="AP1299" s="17">
        <f t="shared" si="474"/>
        <v>0.58882000000000001</v>
      </c>
      <c r="AQ1299" s="17">
        <f t="shared" si="475"/>
        <v>8.8050300000000012E-2</v>
      </c>
      <c r="AR1299" s="17">
        <f t="shared" si="470"/>
        <v>125.71499999999999</v>
      </c>
      <c r="AS1299" s="17">
        <f t="shared" si="469"/>
        <v>0.53973800000000005</v>
      </c>
      <c r="AT1299" s="17">
        <f t="shared" si="476"/>
        <v>126.93160829999999</v>
      </c>
      <c r="AU1299" s="5">
        <f t="shared" si="477"/>
        <v>80.370289999999997</v>
      </c>
      <c r="AV1299" s="5">
        <f t="shared" si="478"/>
        <v>42.859849999999994</v>
      </c>
      <c r="AW1299" s="5">
        <f t="shared" si="471"/>
        <v>0</v>
      </c>
      <c r="AX1299" s="5">
        <f t="shared" si="472"/>
        <v>0</v>
      </c>
      <c r="AY1299" s="5">
        <f t="shared" si="479"/>
        <v>6.2460000000000002E-2</v>
      </c>
      <c r="AZ1299" s="5">
        <f t="shared" si="480"/>
        <v>123.29259999999999</v>
      </c>
      <c r="BA1299" s="7">
        <f t="shared" si="481"/>
        <v>1.4542990563235606E-2</v>
      </c>
      <c r="BB1299" s="62">
        <f t="shared" si="482"/>
        <v>8390.9699999999993</v>
      </c>
      <c r="BC1299" s="6">
        <f t="shared" si="483"/>
        <v>-9.3699455148439539E-2</v>
      </c>
      <c r="BD1299" s="32">
        <f t="shared" si="484"/>
        <v>4.6388760678769403E-3</v>
      </c>
      <c r="BE1299" s="32">
        <f t="shared" si="485"/>
        <v>6.9368300913587354E-4</v>
      </c>
      <c r="BF1299" s="35">
        <f t="shared" si="486"/>
        <v>0.9946674409229872</v>
      </c>
      <c r="BG1299" s="37">
        <f t="shared" si="487"/>
        <v>0.65186629205645763</v>
      </c>
      <c r="BH1299" s="33">
        <f t="shared" si="488"/>
        <v>0.34762710819627451</v>
      </c>
      <c r="BI1299" s="33">
        <f t="shared" si="489"/>
        <v>5.0659974726788152E-4</v>
      </c>
      <c r="BK1299" s="31"/>
      <c r="BO1299" s="31"/>
      <c r="BP1299" s="31"/>
      <c r="BQ1299" s="31"/>
      <c r="BR1299" s="31"/>
      <c r="BS1299" s="31"/>
      <c r="BT1299" s="31"/>
      <c r="BU1299" s="31"/>
      <c r="BV1299" s="31"/>
      <c r="BW1299" s="31"/>
      <c r="BX1299" s="31"/>
      <c r="BY1299" s="31"/>
      <c r="BZ1299" s="31"/>
      <c r="CA1299" s="31"/>
      <c r="CB1299" s="31"/>
      <c r="CC1299" s="31"/>
      <c r="CD1299" s="31"/>
      <c r="CE1299" s="31"/>
      <c r="CF1299" s="31"/>
      <c r="CG1299" s="31"/>
      <c r="CH1299" s="31"/>
      <c r="CI1299" s="31"/>
      <c r="CJ1299" s="31"/>
      <c r="CK1299" s="31"/>
      <c r="CL1299" s="31"/>
      <c r="CN1299" s="63">
        <v>20021119</v>
      </c>
      <c r="CO1299" s="63" t="s">
        <v>3607</v>
      </c>
      <c r="CP1299" s="66"/>
      <c r="CQ1299" s="64">
        <v>37581</v>
      </c>
      <c r="CR1299" s="78" t="s">
        <v>2043</v>
      </c>
      <c r="CS1299" s="78" t="s">
        <v>6954</v>
      </c>
    </row>
    <row r="1300" spans="1:97">
      <c r="A1300" s="20" t="s">
        <v>3591</v>
      </c>
      <c r="B1300" s="16" t="s">
        <v>6634</v>
      </c>
      <c r="D1300" s="21" t="s">
        <v>3782</v>
      </c>
      <c r="E1300" s="21" t="s">
        <v>2393</v>
      </c>
      <c r="F1300" s="19" t="s">
        <v>3610</v>
      </c>
      <c r="G1300" s="47" t="s">
        <v>274</v>
      </c>
      <c r="H1300" s="47">
        <v>13</v>
      </c>
      <c r="I1300" s="47">
        <v>18</v>
      </c>
      <c r="J1300" s="47">
        <v>93</v>
      </c>
      <c r="K1300" s="23">
        <v>41.533282</v>
      </c>
      <c r="L1300" s="23">
        <v>-107.827635</v>
      </c>
      <c r="M1300" s="61" t="s">
        <v>2817</v>
      </c>
      <c r="N1300" s="19" t="s">
        <v>5120</v>
      </c>
      <c r="P1300" s="19" t="s">
        <v>3796</v>
      </c>
      <c r="U1300" s="46">
        <v>8632</v>
      </c>
      <c r="W1300" s="46">
        <v>9062</v>
      </c>
      <c r="X1300" s="46">
        <v>9054</v>
      </c>
      <c r="Z1300" s="48">
        <v>37580</v>
      </c>
      <c r="AA1300" s="4"/>
      <c r="AB1300" s="19" t="s">
        <v>3789</v>
      </c>
      <c r="AC1300" s="19">
        <v>60.9</v>
      </c>
      <c r="AD1300" s="19">
        <v>17.600000000000001</v>
      </c>
      <c r="AE1300" s="19">
        <v>3010</v>
      </c>
      <c r="AF1300" s="19">
        <v>55.1</v>
      </c>
      <c r="AH1300" s="19">
        <v>4549</v>
      </c>
      <c r="AI1300" s="19">
        <v>1671</v>
      </c>
      <c r="AK1300" s="6"/>
      <c r="AL1300" s="19">
        <v>5</v>
      </c>
      <c r="AM1300" s="19">
        <v>9664</v>
      </c>
      <c r="AN1300" s="31"/>
      <c r="AO1300" s="63" t="s">
        <v>3536</v>
      </c>
      <c r="AP1300" s="17">
        <f t="shared" si="474"/>
        <v>3.03891</v>
      </c>
      <c r="AQ1300" s="17">
        <f t="shared" si="475"/>
        <v>1.4483040000000003</v>
      </c>
      <c r="AR1300" s="17">
        <f t="shared" si="470"/>
        <v>130.935</v>
      </c>
      <c r="AS1300" s="17">
        <f t="shared" si="469"/>
        <v>1.4094579999999999</v>
      </c>
      <c r="AT1300" s="17">
        <f t="shared" si="476"/>
        <v>136.831672</v>
      </c>
      <c r="AU1300" s="5">
        <f t="shared" si="477"/>
        <v>128.32729</v>
      </c>
      <c r="AV1300" s="5">
        <f t="shared" si="478"/>
        <v>27.387689999999996</v>
      </c>
      <c r="AW1300" s="5">
        <f t="shared" si="471"/>
        <v>0</v>
      </c>
      <c r="AX1300" s="5">
        <f t="shared" si="472"/>
        <v>0</v>
      </c>
      <c r="AY1300" s="5">
        <f t="shared" si="479"/>
        <v>0.10410000000000001</v>
      </c>
      <c r="AZ1300" s="5">
        <f t="shared" si="480"/>
        <v>155.81907999999999</v>
      </c>
      <c r="BA1300" s="7">
        <f t="shared" si="481"/>
        <v>-6.4880776387002029E-2</v>
      </c>
      <c r="BB1300" s="62">
        <f t="shared" si="482"/>
        <v>9368.6</v>
      </c>
      <c r="BC1300" s="6">
        <f t="shared" si="483"/>
        <v>-1.5520738101993404E-2</v>
      </c>
      <c r="BD1300" s="32">
        <f t="shared" si="484"/>
        <v>2.2209112521843627E-2</v>
      </c>
      <c r="BE1300" s="32">
        <f t="shared" si="485"/>
        <v>1.0584566999955978E-2</v>
      </c>
      <c r="BF1300" s="35">
        <f t="shared" si="486"/>
        <v>0.96720632047820043</v>
      </c>
      <c r="BG1300" s="36">
        <f t="shared" si="487"/>
        <v>0.82356595867463733</v>
      </c>
      <c r="BH1300" s="33">
        <f t="shared" si="488"/>
        <v>0.17576595882866206</v>
      </c>
      <c r="BI1300" s="33">
        <f t="shared" si="489"/>
        <v>6.6808249670066093E-4</v>
      </c>
      <c r="BJ1300" s="6"/>
      <c r="BK1300" s="31"/>
      <c r="BO1300" s="31"/>
      <c r="BP1300" s="31"/>
      <c r="BQ1300" s="31"/>
      <c r="BR1300" s="31"/>
      <c r="BS1300" s="31"/>
      <c r="BT1300" s="31"/>
      <c r="BU1300" s="31"/>
      <c r="BV1300" s="31"/>
      <c r="BW1300" s="31"/>
      <c r="BX1300" s="31"/>
      <c r="BY1300" s="31"/>
      <c r="BZ1300" s="31"/>
      <c r="CA1300" s="31"/>
      <c r="CB1300" s="31"/>
      <c r="CC1300" s="31"/>
      <c r="CD1300" s="31"/>
      <c r="CE1300" s="31"/>
      <c r="CF1300" s="31"/>
      <c r="CG1300" s="31"/>
      <c r="CH1300" s="31"/>
      <c r="CI1300" s="31"/>
      <c r="CJ1300" s="31"/>
      <c r="CK1300" s="31"/>
      <c r="CL1300" s="31"/>
      <c r="CN1300" s="63">
        <v>20021120</v>
      </c>
      <c r="CO1300" s="63" t="s">
        <v>3607</v>
      </c>
      <c r="CP1300" s="66"/>
      <c r="CQ1300" s="64">
        <v>37582</v>
      </c>
      <c r="CR1300" s="78" t="s">
        <v>2043</v>
      </c>
      <c r="CS1300" s="78" t="s">
        <v>6954</v>
      </c>
    </row>
    <row r="1301" spans="1:97">
      <c r="A1301" s="20" t="s">
        <v>3591</v>
      </c>
      <c r="B1301" s="16" t="s">
        <v>6635</v>
      </c>
      <c r="D1301" s="21" t="s">
        <v>3782</v>
      </c>
      <c r="E1301" s="21" t="s">
        <v>2393</v>
      </c>
      <c r="F1301" s="19" t="s">
        <v>3610</v>
      </c>
      <c r="G1301" s="47" t="s">
        <v>3617</v>
      </c>
      <c r="H1301" s="47">
        <v>15</v>
      </c>
      <c r="I1301" s="47">
        <v>18</v>
      </c>
      <c r="J1301" s="47">
        <v>93</v>
      </c>
      <c r="K1301" s="23">
        <v>41.539169999999999</v>
      </c>
      <c r="L1301" s="23">
        <v>-107.86722</v>
      </c>
      <c r="M1301" s="61" t="s">
        <v>2819</v>
      </c>
      <c r="N1301" s="19" t="s">
        <v>5093</v>
      </c>
      <c r="P1301" s="19" t="s">
        <v>3796</v>
      </c>
      <c r="U1301" s="46">
        <v>8886</v>
      </c>
      <c r="W1301" s="46">
        <v>9100</v>
      </c>
      <c r="X1301" s="46">
        <v>9113</v>
      </c>
      <c r="Z1301" s="48">
        <v>37579</v>
      </c>
      <c r="AA1301" s="4"/>
      <c r="AB1301" s="19" t="s">
        <v>3789</v>
      </c>
      <c r="AC1301" s="19">
        <v>34.1</v>
      </c>
      <c r="AD1301" s="19">
        <v>8.0399999999999991</v>
      </c>
      <c r="AE1301" s="19">
        <v>2710</v>
      </c>
      <c r="AF1301" s="19">
        <v>27.4</v>
      </c>
      <c r="AH1301" s="19">
        <v>3799</v>
      </c>
      <c r="AI1301" s="19">
        <v>970</v>
      </c>
      <c r="AK1301" s="6"/>
      <c r="AL1301" s="19">
        <v>25</v>
      </c>
      <c r="AM1301" s="19">
        <v>7923</v>
      </c>
      <c r="AN1301" s="31"/>
      <c r="AO1301" s="63" t="s">
        <v>3536</v>
      </c>
      <c r="AP1301" s="17">
        <f t="shared" si="474"/>
        <v>1.7015900000000002</v>
      </c>
      <c r="AQ1301" s="17">
        <f t="shared" si="475"/>
        <v>0.66161159999999997</v>
      </c>
      <c r="AR1301" s="17">
        <f t="shared" si="470"/>
        <v>117.88499999999999</v>
      </c>
      <c r="AS1301" s="17">
        <f t="shared" si="469"/>
        <v>0.70089199999999996</v>
      </c>
      <c r="AT1301" s="17">
        <f t="shared" si="476"/>
        <v>120.94909359999998</v>
      </c>
      <c r="AU1301" s="5">
        <f t="shared" si="477"/>
        <v>107.16978999999999</v>
      </c>
      <c r="AV1301" s="5">
        <f t="shared" si="478"/>
        <v>15.898299999999999</v>
      </c>
      <c r="AW1301" s="5">
        <f t="shared" si="471"/>
        <v>0</v>
      </c>
      <c r="AX1301" s="5">
        <f t="shared" si="472"/>
        <v>0</v>
      </c>
      <c r="AY1301" s="5">
        <f t="shared" si="479"/>
        <v>0.52050000000000007</v>
      </c>
      <c r="AZ1301" s="5">
        <f t="shared" si="480"/>
        <v>123.58858999999998</v>
      </c>
      <c r="BA1301" s="7">
        <f t="shared" si="481"/>
        <v>-1.0793822698989528E-2</v>
      </c>
      <c r="BB1301" s="62">
        <f t="shared" si="482"/>
        <v>7573.54</v>
      </c>
      <c r="BC1301" s="6">
        <f t="shared" si="483"/>
        <v>-2.2550840381143147E-2</v>
      </c>
      <c r="BD1301" s="32">
        <f t="shared" si="484"/>
        <v>1.406864614982117E-2</v>
      </c>
      <c r="BE1301" s="32">
        <f t="shared" si="485"/>
        <v>5.4701658384317155E-3</v>
      </c>
      <c r="BF1301" s="35">
        <f t="shared" si="486"/>
        <v>0.9804611880117472</v>
      </c>
      <c r="BG1301" s="36">
        <f t="shared" si="487"/>
        <v>0.86714954835231961</v>
      </c>
      <c r="BH1301" s="33">
        <f t="shared" si="488"/>
        <v>0.12863889781411053</v>
      </c>
      <c r="BI1301" s="33">
        <f t="shared" si="489"/>
        <v>4.2115538335699126E-3</v>
      </c>
      <c r="BJ1301" s="6"/>
      <c r="BK1301" s="19">
        <v>15.6</v>
      </c>
      <c r="BL1301" s="19"/>
      <c r="BO1301" s="31"/>
      <c r="BP1301" s="31"/>
      <c r="BQ1301" s="31"/>
      <c r="BR1301" s="31"/>
      <c r="BS1301" s="31"/>
      <c r="BT1301" s="31"/>
      <c r="BU1301" s="31"/>
      <c r="BV1301" s="31"/>
      <c r="BW1301" s="31"/>
      <c r="BX1301" s="31"/>
      <c r="BY1301" s="31"/>
      <c r="BZ1301" s="31"/>
      <c r="CA1301" s="31"/>
      <c r="CB1301" s="31"/>
      <c r="CC1301" s="31"/>
      <c r="CD1301" s="31"/>
      <c r="CE1301" s="31"/>
      <c r="CF1301" s="31"/>
      <c r="CG1301" s="31"/>
      <c r="CH1301" s="31"/>
      <c r="CI1301" s="31"/>
      <c r="CJ1301" s="31"/>
      <c r="CK1301" s="31"/>
      <c r="CL1301" s="31"/>
      <c r="CN1301" s="63">
        <v>20021119</v>
      </c>
      <c r="CO1301" s="63" t="s">
        <v>3607</v>
      </c>
      <c r="CP1301" s="66"/>
      <c r="CQ1301" s="64">
        <v>37581</v>
      </c>
      <c r="CR1301" s="78" t="s">
        <v>2043</v>
      </c>
      <c r="CS1301" s="78" t="s">
        <v>6954</v>
      </c>
    </row>
    <row r="1302" spans="1:97">
      <c r="A1302" s="20" t="s">
        <v>3591</v>
      </c>
      <c r="B1302" s="16" t="s">
        <v>6636</v>
      </c>
      <c r="D1302" s="21" t="s">
        <v>3782</v>
      </c>
      <c r="E1302" s="21" t="s">
        <v>2393</v>
      </c>
      <c r="F1302" s="19" t="s">
        <v>3610</v>
      </c>
      <c r="G1302" s="47" t="s">
        <v>3597</v>
      </c>
      <c r="H1302" s="47">
        <v>17</v>
      </c>
      <c r="I1302" s="47">
        <v>18</v>
      </c>
      <c r="J1302" s="47">
        <v>93</v>
      </c>
      <c r="K1302" s="23">
        <v>41.537011999999997</v>
      </c>
      <c r="L1302" s="23">
        <v>-107.90325900000001</v>
      </c>
      <c r="M1302" s="61" t="s">
        <v>492</v>
      </c>
      <c r="N1302" s="19" t="s">
        <v>5111</v>
      </c>
      <c r="P1302" s="19" t="s">
        <v>3796</v>
      </c>
      <c r="V1302" s="46">
        <v>8957</v>
      </c>
      <c r="W1302" s="46">
        <v>9474</v>
      </c>
      <c r="X1302" s="46">
        <v>9408</v>
      </c>
      <c r="Z1302" s="48">
        <v>37581</v>
      </c>
      <c r="AA1302" s="19">
        <v>6.78</v>
      </c>
      <c r="AB1302" s="19" t="s">
        <v>3789</v>
      </c>
      <c r="AC1302" s="19">
        <v>57.9</v>
      </c>
      <c r="AD1302" s="19">
        <v>20.6</v>
      </c>
      <c r="AE1302" s="19">
        <v>2870</v>
      </c>
      <c r="AF1302" s="19">
        <v>42</v>
      </c>
      <c r="AH1302" s="19">
        <v>4199</v>
      </c>
      <c r="AI1302" s="19">
        <v>1563</v>
      </c>
      <c r="AK1302" s="6"/>
      <c r="AL1302" s="19">
        <v>10</v>
      </c>
      <c r="AM1302" s="19">
        <v>9164</v>
      </c>
      <c r="AN1302" s="31"/>
      <c r="AO1302" s="63" t="s">
        <v>3536</v>
      </c>
      <c r="AP1302" s="17">
        <f t="shared" si="474"/>
        <v>2.8892099999999998</v>
      </c>
      <c r="AQ1302" s="17">
        <f t="shared" si="475"/>
        <v>1.6951740000000002</v>
      </c>
      <c r="AR1302" s="17">
        <f t="shared" si="470"/>
        <v>124.84499999999998</v>
      </c>
      <c r="AS1302" s="17">
        <f t="shared" si="469"/>
        <v>1.07436</v>
      </c>
      <c r="AT1302" s="17">
        <f t="shared" si="476"/>
        <v>130.50374399999998</v>
      </c>
      <c r="AU1302" s="5">
        <f t="shared" si="477"/>
        <v>118.45379</v>
      </c>
      <c r="AV1302" s="5">
        <f t="shared" si="478"/>
        <v>25.617569999999997</v>
      </c>
      <c r="AW1302" s="5">
        <f t="shared" ref="AW1302:AW1333" si="490">IF(AJ1302&gt;0,AJ1302*0.03333,0)</f>
        <v>0</v>
      </c>
      <c r="AX1302" s="5">
        <f t="shared" ref="AX1302:AX1333" si="491">IF(AK1302&gt;0,AK1302*0.0588,0)</f>
        <v>0</v>
      </c>
      <c r="AY1302" s="5">
        <f t="shared" si="479"/>
        <v>0.20820000000000002</v>
      </c>
      <c r="AZ1302" s="5">
        <f t="shared" si="480"/>
        <v>144.27956</v>
      </c>
      <c r="BA1302" s="7">
        <f t="shared" si="481"/>
        <v>-5.0133380738445525E-2</v>
      </c>
      <c r="BB1302" s="62">
        <f t="shared" si="482"/>
        <v>8762.5</v>
      </c>
      <c r="BC1302" s="6">
        <f t="shared" si="483"/>
        <v>-2.2397010013109085E-2</v>
      </c>
      <c r="BD1302" s="32">
        <f t="shared" si="484"/>
        <v>2.213890507233264E-2</v>
      </c>
      <c r="BE1302" s="32">
        <f t="shared" si="485"/>
        <v>1.2989466417147391E-2</v>
      </c>
      <c r="BF1302" s="35">
        <f t="shared" si="486"/>
        <v>0.96487162851052</v>
      </c>
      <c r="BG1302" s="36">
        <f t="shared" si="487"/>
        <v>0.82100187996137497</v>
      </c>
      <c r="BH1302" s="33">
        <f t="shared" si="488"/>
        <v>0.1775550881912864</v>
      </c>
      <c r="BI1302" s="33">
        <f t="shared" si="489"/>
        <v>1.4430318473385975E-3</v>
      </c>
      <c r="BJ1302" s="6"/>
      <c r="BK1302" s="19">
        <v>0.67</v>
      </c>
      <c r="BL1302" s="19"/>
      <c r="BO1302" s="31"/>
      <c r="BP1302" s="31"/>
      <c r="BQ1302" s="31"/>
      <c r="BR1302" s="31"/>
      <c r="BS1302" s="31"/>
      <c r="BT1302" s="31"/>
      <c r="BU1302" s="31"/>
      <c r="BV1302" s="31"/>
      <c r="BW1302" s="31"/>
      <c r="BX1302" s="31"/>
      <c r="BY1302" s="31"/>
      <c r="BZ1302" s="31"/>
      <c r="CA1302" s="31"/>
      <c r="CB1302" s="31"/>
      <c r="CC1302" s="31"/>
      <c r="CD1302" s="31"/>
      <c r="CE1302" s="31"/>
      <c r="CF1302" s="31"/>
      <c r="CG1302" s="31"/>
      <c r="CH1302" s="31"/>
      <c r="CI1302" s="31"/>
      <c r="CJ1302" s="31"/>
      <c r="CK1302" s="31"/>
      <c r="CL1302" s="31"/>
      <c r="CN1302" s="63">
        <v>20021121</v>
      </c>
      <c r="CO1302" s="63" t="s">
        <v>3607</v>
      </c>
      <c r="CP1302" s="66"/>
      <c r="CQ1302" s="64">
        <v>37583</v>
      </c>
      <c r="CR1302" s="78" t="s">
        <v>2043</v>
      </c>
      <c r="CS1302" s="78" t="s">
        <v>6954</v>
      </c>
    </row>
    <row r="1303" spans="1:97">
      <c r="A1303" s="63" t="s">
        <v>3591</v>
      </c>
      <c r="B1303" s="63" t="s">
        <v>6636</v>
      </c>
      <c r="C1303" s="63">
        <v>5936</v>
      </c>
      <c r="D1303" s="19" t="s">
        <v>3782</v>
      </c>
      <c r="E1303" s="63" t="s">
        <v>2393</v>
      </c>
      <c r="F1303" s="63" t="s">
        <v>3610</v>
      </c>
      <c r="G1303" s="65" t="s">
        <v>259</v>
      </c>
      <c r="H1303" s="65">
        <v>17</v>
      </c>
      <c r="I1303" s="65">
        <v>18</v>
      </c>
      <c r="J1303" s="65">
        <v>93</v>
      </c>
      <c r="K1303" s="23">
        <v>41.542780999999998</v>
      </c>
      <c r="L1303" s="23">
        <v>-107.891944</v>
      </c>
      <c r="M1303" s="61" t="s">
        <v>6030</v>
      </c>
      <c r="N1303" s="63" t="s">
        <v>6031</v>
      </c>
      <c r="O1303" s="63"/>
      <c r="P1303" s="63" t="s">
        <v>3796</v>
      </c>
      <c r="Q1303" s="63"/>
      <c r="R1303" s="63"/>
      <c r="S1303" s="55">
        <f>IF(U1303&gt;0,V1303-U1303,"")</f>
        <v>386</v>
      </c>
      <c r="T1303" s="63"/>
      <c r="U1303" s="66">
        <v>8888</v>
      </c>
      <c r="V1303" s="63">
        <v>9274</v>
      </c>
      <c r="W1303" s="66">
        <v>9456</v>
      </c>
      <c r="X1303" s="66">
        <v>9450</v>
      </c>
      <c r="Y1303" s="63"/>
      <c r="Z1303" s="64">
        <v>1</v>
      </c>
      <c r="AA1303" s="63">
        <v>7.1</v>
      </c>
      <c r="AB1303" s="63"/>
      <c r="AC1303" s="63">
        <v>113</v>
      </c>
      <c r="AD1303" s="63">
        <v>27</v>
      </c>
      <c r="AE1303" s="63">
        <v>3070</v>
      </c>
      <c r="AF1303" s="63">
        <v>0</v>
      </c>
      <c r="AG1303" s="63"/>
      <c r="AH1303" s="63">
        <v>5300</v>
      </c>
      <c r="AI1303" s="63">
        <v>0</v>
      </c>
      <c r="AJ1303" s="63">
        <v>0</v>
      </c>
      <c r="AK1303" s="63">
        <v>0</v>
      </c>
      <c r="AL1303" s="63">
        <v>33</v>
      </c>
      <c r="AM1303" s="63">
        <v>11200</v>
      </c>
      <c r="AN1303" s="63"/>
      <c r="AO1303" s="63" t="s">
        <v>3536</v>
      </c>
      <c r="AP1303" s="17">
        <f t="shared" si="474"/>
        <v>5.6387</v>
      </c>
      <c r="AQ1303" s="17">
        <f t="shared" si="475"/>
        <v>2.2218300000000002</v>
      </c>
      <c r="AR1303" s="17">
        <f t="shared" si="470"/>
        <v>133.54499999999999</v>
      </c>
      <c r="AS1303" s="17">
        <f t="shared" si="469"/>
        <v>0</v>
      </c>
      <c r="AT1303" s="17">
        <f t="shared" si="476"/>
        <v>141.40553</v>
      </c>
      <c r="AU1303" s="5">
        <f t="shared" si="477"/>
        <v>149.51300000000001</v>
      </c>
      <c r="AV1303" s="5">
        <f t="shared" si="478"/>
        <v>0</v>
      </c>
      <c r="AW1303" s="5">
        <f t="shared" si="490"/>
        <v>0</v>
      </c>
      <c r="AX1303" s="5">
        <f t="shared" si="491"/>
        <v>0</v>
      </c>
      <c r="AY1303" s="5">
        <f t="shared" si="479"/>
        <v>0.68706</v>
      </c>
      <c r="AZ1303" s="5">
        <f t="shared" si="480"/>
        <v>150.20006000000001</v>
      </c>
      <c r="BA1303" s="7">
        <f t="shared" si="481"/>
        <v>-3.0158989750505155E-2</v>
      </c>
      <c r="BB1303" s="62">
        <f t="shared" si="482"/>
        <v>8543</v>
      </c>
      <c r="BC1303" s="28">
        <f t="shared" si="483"/>
        <v>-0.13457934457782506</v>
      </c>
      <c r="BD1303" s="32">
        <f t="shared" si="484"/>
        <v>3.9876092540369529E-2</v>
      </c>
      <c r="BE1303" s="32">
        <f t="shared" si="485"/>
        <v>1.5712468953654076E-2</v>
      </c>
      <c r="BF1303" s="35">
        <f t="shared" si="486"/>
        <v>0.94441143850597631</v>
      </c>
      <c r="BG1303" s="36">
        <f t="shared" si="487"/>
        <v>0.99542570089519267</v>
      </c>
      <c r="BH1303" s="33">
        <f t="shared" si="488"/>
        <v>0</v>
      </c>
      <c r="BI1303" s="33">
        <f t="shared" si="489"/>
        <v>4.5742991048072813E-3</v>
      </c>
      <c r="BJ1303" s="63">
        <v>0</v>
      </c>
      <c r="BK1303" s="63">
        <v>27</v>
      </c>
      <c r="BL1303" s="63">
        <v>0</v>
      </c>
      <c r="BM1303" s="63">
        <v>0</v>
      </c>
      <c r="BN1303" s="63">
        <v>0</v>
      </c>
      <c r="BO1303" s="63">
        <v>0</v>
      </c>
      <c r="BP1303" s="63">
        <v>0</v>
      </c>
      <c r="BQ1303" s="63">
        <v>0</v>
      </c>
      <c r="BR1303" s="63">
        <v>0</v>
      </c>
      <c r="BS1303" s="63">
        <v>23</v>
      </c>
      <c r="BT1303" s="63">
        <v>0</v>
      </c>
      <c r="BU1303" s="63">
        <v>0</v>
      </c>
      <c r="BV1303" s="63">
        <v>0</v>
      </c>
      <c r="BW1303" s="63">
        <v>0</v>
      </c>
      <c r="BX1303" s="63"/>
      <c r="BY1303" s="63"/>
      <c r="BZ1303" s="63"/>
      <c r="CA1303" s="63"/>
      <c r="CB1303" s="63"/>
      <c r="CC1303" s="63"/>
      <c r="CD1303" s="63"/>
      <c r="CE1303" s="63"/>
      <c r="CF1303" s="63"/>
      <c r="CG1303" s="63"/>
      <c r="CH1303" s="63"/>
      <c r="CI1303" s="63"/>
      <c r="CJ1303" s="63"/>
      <c r="CK1303" s="63"/>
      <c r="CL1303" s="63"/>
      <c r="CM1303" s="63"/>
      <c r="CN1303" s="63">
        <v>19000101</v>
      </c>
      <c r="CO1303" s="63" t="s">
        <v>4051</v>
      </c>
      <c r="CP1303" s="66"/>
      <c r="CQ1303" s="64">
        <v>39314</v>
      </c>
      <c r="CR1303" s="78" t="s">
        <v>2043</v>
      </c>
      <c r="CS1303" s="78" t="s">
        <v>6954</v>
      </c>
    </row>
    <row r="1304" spans="1:97">
      <c r="A1304" s="63" t="s">
        <v>3591</v>
      </c>
      <c r="B1304" s="63" t="s">
        <v>6636</v>
      </c>
      <c r="C1304" s="63">
        <v>5935</v>
      </c>
      <c r="D1304" s="19" t="s">
        <v>3782</v>
      </c>
      <c r="E1304" s="63" t="s">
        <v>2393</v>
      </c>
      <c r="F1304" s="63" t="s">
        <v>3610</v>
      </c>
      <c r="G1304" s="65" t="s">
        <v>274</v>
      </c>
      <c r="H1304" s="65">
        <v>17</v>
      </c>
      <c r="I1304" s="65">
        <v>18</v>
      </c>
      <c r="J1304" s="65">
        <v>93</v>
      </c>
      <c r="K1304" s="23">
        <v>41.533391000000002</v>
      </c>
      <c r="L1304" s="23">
        <v>-107.901157</v>
      </c>
      <c r="M1304" s="61" t="s">
        <v>6070</v>
      </c>
      <c r="N1304" s="63" t="s">
        <v>6071</v>
      </c>
      <c r="O1304" s="63"/>
      <c r="P1304" s="63" t="s">
        <v>3796</v>
      </c>
      <c r="Q1304" s="63"/>
      <c r="R1304" s="63"/>
      <c r="S1304" s="55">
        <f>IF(U1304&gt;0,V1304-U1304,"")</f>
        <v>381</v>
      </c>
      <c r="T1304" s="63"/>
      <c r="U1304" s="66">
        <v>8968</v>
      </c>
      <c r="V1304" s="63">
        <v>9349</v>
      </c>
      <c r="W1304" s="66">
        <v>9456</v>
      </c>
      <c r="X1304" s="66">
        <v>9454</v>
      </c>
      <c r="Y1304" s="63"/>
      <c r="Z1304" s="64">
        <v>1</v>
      </c>
      <c r="AA1304" s="63">
        <v>7.28</v>
      </c>
      <c r="AB1304" s="63"/>
      <c r="AC1304" s="63">
        <v>77</v>
      </c>
      <c r="AD1304" s="63">
        <v>12</v>
      </c>
      <c r="AE1304" s="63">
        <v>3560</v>
      </c>
      <c r="AF1304" s="63">
        <v>0</v>
      </c>
      <c r="AG1304" s="63"/>
      <c r="AH1304" s="63">
        <v>5580</v>
      </c>
      <c r="AI1304" s="63">
        <v>0</v>
      </c>
      <c r="AJ1304" s="63">
        <v>0</v>
      </c>
      <c r="AK1304" s="63">
        <v>0</v>
      </c>
      <c r="AL1304" s="63">
        <v>35</v>
      </c>
      <c r="AM1304" s="63">
        <v>11400</v>
      </c>
      <c r="AN1304" s="63"/>
      <c r="AO1304" s="63" t="s">
        <v>3536</v>
      </c>
      <c r="AP1304" s="17">
        <f t="shared" si="474"/>
        <v>3.8422999999999998</v>
      </c>
      <c r="AQ1304" s="17">
        <f t="shared" si="475"/>
        <v>0.98748000000000002</v>
      </c>
      <c r="AR1304" s="17">
        <f t="shared" si="470"/>
        <v>154.85999999999999</v>
      </c>
      <c r="AS1304" s="17">
        <f t="shared" si="469"/>
        <v>0</v>
      </c>
      <c r="AT1304" s="17">
        <f t="shared" si="476"/>
        <v>159.68977999999998</v>
      </c>
      <c r="AU1304" s="5">
        <f t="shared" si="477"/>
        <v>157.4118</v>
      </c>
      <c r="AV1304" s="5">
        <f t="shared" si="478"/>
        <v>0</v>
      </c>
      <c r="AW1304" s="5">
        <f t="shared" si="490"/>
        <v>0</v>
      </c>
      <c r="AX1304" s="5">
        <f t="shared" si="491"/>
        <v>0</v>
      </c>
      <c r="AY1304" s="5">
        <f t="shared" si="479"/>
        <v>0.72870000000000001</v>
      </c>
      <c r="AZ1304" s="5">
        <f t="shared" si="480"/>
        <v>158.1405</v>
      </c>
      <c r="BA1304" s="7">
        <f t="shared" si="481"/>
        <v>4.8745512856735417E-3</v>
      </c>
      <c r="BB1304" s="62">
        <f t="shared" si="482"/>
        <v>9264</v>
      </c>
      <c r="BC1304" s="28">
        <f t="shared" si="483"/>
        <v>-0.10336817653890824</v>
      </c>
      <c r="BD1304" s="32">
        <f t="shared" si="484"/>
        <v>2.4061026322410865E-2</v>
      </c>
      <c r="BE1304" s="32">
        <f t="shared" si="485"/>
        <v>6.1837394979190287E-3</v>
      </c>
      <c r="BF1304" s="35">
        <f t="shared" si="486"/>
        <v>0.96975523417967013</v>
      </c>
      <c r="BG1304" s="36">
        <f t="shared" si="487"/>
        <v>0.99539207223955906</v>
      </c>
      <c r="BH1304" s="33">
        <f t="shared" si="488"/>
        <v>0</v>
      </c>
      <c r="BI1304" s="33">
        <f t="shared" si="489"/>
        <v>4.6079277604408738E-3</v>
      </c>
      <c r="BJ1304" s="63">
        <v>0</v>
      </c>
      <c r="BK1304" s="63">
        <v>10</v>
      </c>
      <c r="BL1304" s="63">
        <v>0</v>
      </c>
      <c r="BM1304" s="63">
        <v>0</v>
      </c>
      <c r="BN1304" s="63">
        <v>0</v>
      </c>
      <c r="BO1304" s="63">
        <v>0</v>
      </c>
      <c r="BP1304" s="63">
        <v>0</v>
      </c>
      <c r="BQ1304" s="63">
        <v>0</v>
      </c>
      <c r="BR1304" s="63">
        <v>0</v>
      </c>
      <c r="BS1304" s="63">
        <v>25</v>
      </c>
      <c r="BT1304" s="63">
        <v>0</v>
      </c>
      <c r="BU1304" s="63">
        <v>0</v>
      </c>
      <c r="BV1304" s="63">
        <v>0</v>
      </c>
      <c r="BW1304" s="63">
        <v>0</v>
      </c>
      <c r="BX1304" s="63"/>
      <c r="BY1304" s="63"/>
      <c r="BZ1304" s="63"/>
      <c r="CA1304" s="63"/>
      <c r="CB1304" s="63"/>
      <c r="CC1304" s="63"/>
      <c r="CD1304" s="63"/>
      <c r="CE1304" s="63"/>
      <c r="CF1304" s="63"/>
      <c r="CG1304" s="63"/>
      <c r="CH1304" s="63"/>
      <c r="CI1304" s="63"/>
      <c r="CJ1304" s="63"/>
      <c r="CK1304" s="63"/>
      <c r="CL1304" s="63"/>
      <c r="CM1304" s="63"/>
      <c r="CN1304" s="63">
        <v>19000101</v>
      </c>
      <c r="CO1304" s="63" t="s">
        <v>6920</v>
      </c>
      <c r="CP1304" s="66"/>
      <c r="CQ1304" s="64">
        <v>39314</v>
      </c>
      <c r="CR1304" s="78" t="s">
        <v>2043</v>
      </c>
      <c r="CS1304" s="78" t="s">
        <v>6954</v>
      </c>
    </row>
    <row r="1305" spans="1:97">
      <c r="A1305" s="63" t="s">
        <v>3591</v>
      </c>
      <c r="B1305" s="63" t="s">
        <v>6636</v>
      </c>
      <c r="C1305" s="63">
        <v>5939</v>
      </c>
      <c r="D1305" s="19" t="s">
        <v>3782</v>
      </c>
      <c r="E1305" s="63" t="s">
        <v>2393</v>
      </c>
      <c r="F1305" s="63" t="s">
        <v>3610</v>
      </c>
      <c r="G1305" s="65" t="s">
        <v>3594</v>
      </c>
      <c r="H1305" s="65">
        <v>17</v>
      </c>
      <c r="I1305" s="65">
        <v>18</v>
      </c>
      <c r="J1305" s="65">
        <v>93</v>
      </c>
      <c r="K1305" s="23">
        <v>41.541941000000001</v>
      </c>
      <c r="L1305" s="23">
        <v>-107.907859</v>
      </c>
      <c r="M1305" s="61" t="s">
        <v>6046</v>
      </c>
      <c r="N1305" s="63" t="s">
        <v>6047</v>
      </c>
      <c r="O1305" s="63"/>
      <c r="P1305" s="63" t="s">
        <v>3796</v>
      </c>
      <c r="Q1305" s="63"/>
      <c r="R1305" s="63"/>
      <c r="S1305" s="55">
        <f>IF(U1305&gt;0,V1305-U1305,"")</f>
        <v>352</v>
      </c>
      <c r="T1305" s="63"/>
      <c r="U1305" s="66">
        <v>9035</v>
      </c>
      <c r="V1305" s="63">
        <v>9387</v>
      </c>
      <c r="W1305" s="66">
        <v>9539</v>
      </c>
      <c r="X1305" s="66">
        <v>9535</v>
      </c>
      <c r="Y1305" s="63"/>
      <c r="Z1305" s="64">
        <v>1</v>
      </c>
      <c r="AA1305" s="63">
        <v>7.22</v>
      </c>
      <c r="AB1305" s="63"/>
      <c r="AC1305" s="63">
        <v>83</v>
      </c>
      <c r="AD1305" s="63">
        <v>12</v>
      </c>
      <c r="AE1305" s="63">
        <v>2860</v>
      </c>
      <c r="AF1305" s="63">
        <v>0</v>
      </c>
      <c r="AG1305" s="63"/>
      <c r="AH1305" s="63">
        <v>4700</v>
      </c>
      <c r="AI1305" s="63">
        <v>0</v>
      </c>
      <c r="AJ1305" s="63">
        <v>0</v>
      </c>
      <c r="AK1305" s="63">
        <v>0</v>
      </c>
      <c r="AL1305" s="63">
        <v>40</v>
      </c>
      <c r="AM1305" s="63">
        <v>10300</v>
      </c>
      <c r="AN1305" s="63"/>
      <c r="AO1305" s="63" t="s">
        <v>3536</v>
      </c>
      <c r="AP1305" s="17">
        <f t="shared" si="474"/>
        <v>4.1417000000000002</v>
      </c>
      <c r="AQ1305" s="17">
        <f t="shared" si="475"/>
        <v>0.98748000000000002</v>
      </c>
      <c r="AR1305" s="17">
        <f t="shared" si="470"/>
        <v>124.41</v>
      </c>
      <c r="AS1305" s="17">
        <f t="shared" si="469"/>
        <v>0</v>
      </c>
      <c r="AT1305" s="17">
        <f t="shared" si="476"/>
        <v>129.53917999999999</v>
      </c>
      <c r="AU1305" s="5">
        <f t="shared" si="477"/>
        <v>132.58699999999999</v>
      </c>
      <c r="AV1305" s="5">
        <f t="shared" si="478"/>
        <v>0</v>
      </c>
      <c r="AW1305" s="5">
        <f t="shared" si="490"/>
        <v>0</v>
      </c>
      <c r="AX1305" s="5">
        <f t="shared" si="491"/>
        <v>0</v>
      </c>
      <c r="AY1305" s="5">
        <f t="shared" si="479"/>
        <v>0.8328000000000001</v>
      </c>
      <c r="AZ1305" s="5">
        <f t="shared" si="480"/>
        <v>133.41979999999998</v>
      </c>
      <c r="BA1305" s="7">
        <f t="shared" si="481"/>
        <v>-1.4757510848269921E-2</v>
      </c>
      <c r="BB1305" s="62">
        <f t="shared" si="482"/>
        <v>7695</v>
      </c>
      <c r="BC1305" s="28">
        <f t="shared" si="483"/>
        <v>-0.14476243400944708</v>
      </c>
      <c r="BD1305" s="32">
        <f t="shared" si="484"/>
        <v>3.1972566137905153E-2</v>
      </c>
      <c r="BE1305" s="32">
        <f t="shared" si="485"/>
        <v>7.6230218533110995E-3</v>
      </c>
      <c r="BF1305" s="35">
        <f t="shared" si="486"/>
        <v>0.96040441200878379</v>
      </c>
      <c r="BG1305" s="36">
        <f t="shared" si="487"/>
        <v>0.99375804790593303</v>
      </c>
      <c r="BH1305" s="33">
        <f t="shared" si="488"/>
        <v>0</v>
      </c>
      <c r="BI1305" s="33">
        <f t="shared" si="489"/>
        <v>6.2419520940669992E-3</v>
      </c>
      <c r="BJ1305" s="63">
        <v>0</v>
      </c>
      <c r="BK1305" s="63">
        <v>8</v>
      </c>
      <c r="BL1305" s="63">
        <v>0</v>
      </c>
      <c r="BM1305" s="63">
        <v>0</v>
      </c>
      <c r="BN1305" s="63">
        <v>0</v>
      </c>
      <c r="BO1305" s="63">
        <v>0</v>
      </c>
      <c r="BP1305" s="63">
        <v>0</v>
      </c>
      <c r="BQ1305" s="63">
        <v>0</v>
      </c>
      <c r="BR1305" s="63">
        <v>0</v>
      </c>
      <c r="BS1305" s="63">
        <v>21</v>
      </c>
      <c r="BT1305" s="63">
        <v>0</v>
      </c>
      <c r="BU1305" s="63">
        <v>0</v>
      </c>
      <c r="BV1305" s="63">
        <v>0</v>
      </c>
      <c r="BW1305" s="63">
        <v>0</v>
      </c>
      <c r="BX1305" s="63"/>
      <c r="BY1305" s="63"/>
      <c r="BZ1305" s="63"/>
      <c r="CA1305" s="63"/>
      <c r="CB1305" s="63"/>
      <c r="CC1305" s="63"/>
      <c r="CD1305" s="63"/>
      <c r="CE1305" s="63"/>
      <c r="CF1305" s="63"/>
      <c r="CG1305" s="63"/>
      <c r="CH1305" s="63"/>
      <c r="CI1305" s="63"/>
      <c r="CJ1305" s="63"/>
      <c r="CK1305" s="63"/>
      <c r="CL1305" s="63"/>
      <c r="CM1305" s="63"/>
      <c r="CN1305" s="63">
        <v>19000101</v>
      </c>
      <c r="CO1305" s="63" t="s">
        <v>6921</v>
      </c>
      <c r="CP1305" s="66"/>
      <c r="CQ1305" s="64">
        <v>39314</v>
      </c>
      <c r="CR1305" s="78" t="s">
        <v>2043</v>
      </c>
      <c r="CS1305" s="78" t="s">
        <v>6954</v>
      </c>
    </row>
    <row r="1306" spans="1:97">
      <c r="A1306" s="63" t="s">
        <v>3591</v>
      </c>
      <c r="B1306" s="63" t="s">
        <v>6636</v>
      </c>
      <c r="C1306" s="63">
        <v>3892</v>
      </c>
      <c r="D1306" s="19" t="s">
        <v>3782</v>
      </c>
      <c r="E1306" s="63" t="s">
        <v>2393</v>
      </c>
      <c r="F1306" s="63" t="s">
        <v>3610</v>
      </c>
      <c r="G1306" s="65" t="s">
        <v>3612</v>
      </c>
      <c r="H1306" s="65">
        <v>17</v>
      </c>
      <c r="I1306" s="65">
        <v>18</v>
      </c>
      <c r="J1306" s="65">
        <v>93</v>
      </c>
      <c r="K1306" s="23">
        <v>41.532870000000003</v>
      </c>
      <c r="L1306" s="23">
        <v>-107.9053</v>
      </c>
      <c r="M1306" s="61" t="s">
        <v>2776</v>
      </c>
      <c r="N1306" s="63" t="s">
        <v>3613</v>
      </c>
      <c r="O1306" s="63"/>
      <c r="P1306" s="63" t="s">
        <v>3796</v>
      </c>
      <c r="Q1306" s="63"/>
      <c r="R1306" s="63"/>
      <c r="S1306" s="55"/>
      <c r="T1306" s="63"/>
      <c r="U1306" s="66" t="s">
        <v>6062</v>
      </c>
      <c r="V1306" s="63"/>
      <c r="W1306" s="66">
        <v>9555</v>
      </c>
      <c r="X1306" s="66">
        <v>9392</v>
      </c>
      <c r="Y1306" s="51" t="s">
        <v>3852</v>
      </c>
      <c r="Z1306" s="64">
        <v>28996</v>
      </c>
      <c r="AA1306" s="63">
        <v>11.7</v>
      </c>
      <c r="AB1306" s="63"/>
      <c r="AC1306" s="63">
        <v>359</v>
      </c>
      <c r="AD1306" s="63"/>
      <c r="AE1306" s="63">
        <v>363</v>
      </c>
      <c r="AF1306" s="63">
        <v>24</v>
      </c>
      <c r="AG1306" s="63"/>
      <c r="AH1306" s="63">
        <v>110</v>
      </c>
      <c r="AI1306" s="63"/>
      <c r="AJ1306" s="63">
        <v>60</v>
      </c>
      <c r="AK1306" s="63">
        <v>323</v>
      </c>
      <c r="AL1306" s="63">
        <v>492</v>
      </c>
      <c r="AM1306" s="63">
        <v>1731</v>
      </c>
      <c r="AN1306" s="63"/>
      <c r="AO1306" s="63" t="s">
        <v>3433</v>
      </c>
      <c r="AP1306" s="17">
        <f t="shared" si="474"/>
        <v>17.914100000000001</v>
      </c>
      <c r="AQ1306" s="17">
        <f t="shared" si="475"/>
        <v>0</v>
      </c>
      <c r="AR1306" s="17">
        <f t="shared" si="470"/>
        <v>15.7905</v>
      </c>
      <c r="AS1306" s="17">
        <f t="shared" si="469"/>
        <v>0.61392000000000002</v>
      </c>
      <c r="AT1306" s="17">
        <f t="shared" si="476"/>
        <v>34.318519999999999</v>
      </c>
      <c r="AU1306" s="5">
        <f t="shared" si="477"/>
        <v>3.1031</v>
      </c>
      <c r="AV1306" s="5">
        <f t="shared" si="478"/>
        <v>0</v>
      </c>
      <c r="AW1306" s="5">
        <f t="shared" si="490"/>
        <v>1.9998</v>
      </c>
      <c r="AX1306" s="5">
        <f t="shared" si="491"/>
        <v>18.9924</v>
      </c>
      <c r="AY1306" s="5">
        <f t="shared" si="479"/>
        <v>10.243440000000001</v>
      </c>
      <c r="AZ1306" s="5">
        <f t="shared" si="480"/>
        <v>34.338740000000001</v>
      </c>
      <c r="BA1306" s="7">
        <f t="shared" si="481"/>
        <v>-2.9450636393007676E-4</v>
      </c>
      <c r="BB1306" s="62">
        <f t="shared" si="482"/>
        <v>1731</v>
      </c>
      <c r="BC1306" s="28">
        <f t="shared" si="483"/>
        <v>0</v>
      </c>
      <c r="BD1306" s="45">
        <f t="shared" si="484"/>
        <v>0.52199512100172152</v>
      </c>
      <c r="BE1306" s="32">
        <f t="shared" si="485"/>
        <v>0</v>
      </c>
      <c r="BF1306" s="32">
        <f t="shared" si="486"/>
        <v>0.47800487899827843</v>
      </c>
      <c r="BG1306" s="33">
        <f t="shared" si="487"/>
        <v>9.0367322738108616E-2</v>
      </c>
      <c r="BH1306" s="33">
        <f t="shared" si="488"/>
        <v>0</v>
      </c>
      <c r="BI1306" s="33">
        <f t="shared" si="489"/>
        <v>0.2983056454604916</v>
      </c>
      <c r="BJ1306" s="63"/>
      <c r="BK1306" s="63"/>
      <c r="BL1306" s="63"/>
      <c r="BM1306" s="63">
        <v>1483</v>
      </c>
      <c r="BN1306" s="63"/>
      <c r="BO1306" s="63"/>
      <c r="BP1306" s="63"/>
      <c r="BQ1306" s="63"/>
      <c r="BR1306" s="63"/>
      <c r="BS1306" s="63"/>
      <c r="BT1306" s="63"/>
      <c r="BU1306" s="63"/>
      <c r="BV1306" s="63"/>
      <c r="BW1306" s="63"/>
      <c r="BX1306" s="63"/>
      <c r="BY1306" s="63"/>
      <c r="BZ1306" s="63"/>
      <c r="CA1306" s="63"/>
      <c r="CB1306" s="63"/>
      <c r="CC1306" s="63"/>
      <c r="CD1306" s="63"/>
      <c r="CE1306" s="63"/>
      <c r="CF1306" s="63"/>
      <c r="CG1306" s="63"/>
      <c r="CH1306" s="63"/>
      <c r="CI1306" s="63"/>
      <c r="CJ1306" s="63"/>
      <c r="CK1306" s="63"/>
      <c r="CL1306" s="63"/>
      <c r="CM1306" s="63" t="s">
        <v>6063</v>
      </c>
      <c r="CN1306" s="63">
        <v>19790523</v>
      </c>
      <c r="CO1306" s="63" t="s">
        <v>6064</v>
      </c>
      <c r="CP1306" s="66"/>
      <c r="CQ1306" s="64">
        <v>28998</v>
      </c>
      <c r="CR1306" s="78" t="s">
        <v>2043</v>
      </c>
      <c r="CS1306" s="78" t="s">
        <v>6954</v>
      </c>
    </row>
    <row r="1307" spans="1:97">
      <c r="A1307" s="20" t="s">
        <v>3591</v>
      </c>
      <c r="B1307" s="16" t="s">
        <v>6636</v>
      </c>
      <c r="D1307" s="21" t="s">
        <v>3782</v>
      </c>
      <c r="E1307" s="21" t="s">
        <v>2393</v>
      </c>
      <c r="F1307" s="19" t="s">
        <v>3610</v>
      </c>
      <c r="G1307" s="47" t="s">
        <v>3612</v>
      </c>
      <c r="H1307" s="47">
        <v>17</v>
      </c>
      <c r="I1307" s="47">
        <v>18</v>
      </c>
      <c r="J1307" s="47">
        <v>93</v>
      </c>
      <c r="K1307" s="23">
        <v>41.532870000000003</v>
      </c>
      <c r="L1307" s="23">
        <v>-107.9053</v>
      </c>
      <c r="M1307" s="61" t="s">
        <v>2776</v>
      </c>
      <c r="N1307" s="19" t="s">
        <v>3613</v>
      </c>
      <c r="P1307" s="19" t="s">
        <v>3796</v>
      </c>
      <c r="U1307" s="46">
        <v>8922</v>
      </c>
      <c r="W1307" s="46">
        <v>9555</v>
      </c>
      <c r="X1307" s="46">
        <v>9392</v>
      </c>
      <c r="Z1307" s="48">
        <v>37581</v>
      </c>
      <c r="AA1307" s="19">
        <v>7.02</v>
      </c>
      <c r="AB1307" s="19" t="s">
        <v>3789</v>
      </c>
      <c r="AC1307" s="19">
        <v>6.14</v>
      </c>
      <c r="AD1307" s="19">
        <v>0.71</v>
      </c>
      <c r="AE1307" s="19">
        <v>1340</v>
      </c>
      <c r="AF1307" s="19">
        <v>22.8</v>
      </c>
      <c r="AH1307" s="19">
        <v>1200</v>
      </c>
      <c r="AI1307" s="19">
        <v>997</v>
      </c>
      <c r="AK1307" s="4"/>
      <c r="AL1307" s="19">
        <v>4</v>
      </c>
      <c r="AM1307" s="19">
        <v>3448</v>
      </c>
      <c r="AN1307" s="50"/>
      <c r="AO1307" s="63" t="s">
        <v>3536</v>
      </c>
      <c r="AP1307" s="17">
        <f t="shared" si="474"/>
        <v>0.30638599999999999</v>
      </c>
      <c r="AQ1307" s="17">
        <f t="shared" si="475"/>
        <v>5.8425899999999996E-2</v>
      </c>
      <c r="AR1307" s="17">
        <f t="shared" si="470"/>
        <v>58.29</v>
      </c>
      <c r="AS1307" s="17">
        <f t="shared" si="469"/>
        <v>0.58322399999999996</v>
      </c>
      <c r="AT1307" s="17">
        <f t="shared" si="476"/>
        <v>59.2380359</v>
      </c>
      <c r="AU1307" s="5">
        <f t="shared" si="477"/>
        <v>33.851999999999997</v>
      </c>
      <c r="AV1307" s="5">
        <f t="shared" si="478"/>
        <v>16.340829999999997</v>
      </c>
      <c r="AW1307" s="5">
        <f t="shared" si="490"/>
        <v>0</v>
      </c>
      <c r="AX1307" s="5">
        <f t="shared" si="491"/>
        <v>0</v>
      </c>
      <c r="AY1307" s="5">
        <f t="shared" si="479"/>
        <v>8.3280000000000007E-2</v>
      </c>
      <c r="AZ1307" s="5">
        <f t="shared" si="480"/>
        <v>50.276109999999996</v>
      </c>
      <c r="BA1307" s="7">
        <f t="shared" si="481"/>
        <v>8.183350037887667E-2</v>
      </c>
      <c r="BB1307" s="62">
        <f t="shared" si="482"/>
        <v>3570.6499999999996</v>
      </c>
      <c r="BC1307" s="6">
        <f t="shared" si="483"/>
        <v>1.7474870523533678E-2</v>
      </c>
      <c r="BD1307" s="32">
        <f t="shared" si="484"/>
        <v>5.1721161133230619E-3</v>
      </c>
      <c r="BE1307" s="32">
        <f t="shared" si="485"/>
        <v>9.8629029663692804E-4</v>
      </c>
      <c r="BF1307" s="35">
        <f t="shared" si="486"/>
        <v>0.99384159359003998</v>
      </c>
      <c r="BG1307" s="37">
        <f t="shared" si="487"/>
        <v>0.67332178245293839</v>
      </c>
      <c r="BH1307" s="33">
        <f t="shared" si="488"/>
        <v>0.32502176481036416</v>
      </c>
      <c r="BI1307" s="33">
        <f t="shared" si="489"/>
        <v>1.6564527366974098E-3</v>
      </c>
      <c r="BK1307" s="31"/>
      <c r="BO1307" s="31"/>
      <c r="BP1307" s="31"/>
      <c r="BQ1307" s="31"/>
      <c r="BR1307" s="31"/>
      <c r="BS1307" s="31"/>
      <c r="BT1307" s="31"/>
      <c r="BU1307" s="31"/>
      <c r="BV1307" s="31"/>
      <c r="BW1307" s="31"/>
      <c r="BX1307" s="31"/>
      <c r="BY1307" s="31"/>
      <c r="BZ1307" s="31"/>
      <c r="CA1307" s="31"/>
      <c r="CB1307" s="31"/>
      <c r="CC1307" s="31"/>
      <c r="CD1307" s="31"/>
      <c r="CE1307" s="31"/>
      <c r="CF1307" s="31"/>
      <c r="CG1307" s="31"/>
      <c r="CH1307" s="31"/>
      <c r="CI1307" s="31"/>
      <c r="CJ1307" s="31"/>
      <c r="CK1307" s="31"/>
      <c r="CL1307" s="31"/>
      <c r="CN1307" s="63">
        <v>20021121</v>
      </c>
      <c r="CO1307" s="63" t="s">
        <v>3607</v>
      </c>
      <c r="CP1307" s="66"/>
      <c r="CQ1307" s="64">
        <v>37583</v>
      </c>
      <c r="CR1307" s="78" t="s">
        <v>2043</v>
      </c>
      <c r="CS1307" s="78" t="s">
        <v>6954</v>
      </c>
    </row>
    <row r="1308" spans="1:97">
      <c r="A1308" s="20" t="s">
        <v>3591</v>
      </c>
      <c r="B1308" s="16" t="s">
        <v>6636</v>
      </c>
      <c r="D1308" s="21" t="s">
        <v>3782</v>
      </c>
      <c r="E1308" s="21" t="s">
        <v>2393</v>
      </c>
      <c r="F1308" s="19" t="s">
        <v>3610</v>
      </c>
      <c r="G1308" s="47" t="s">
        <v>3597</v>
      </c>
      <c r="H1308" s="47">
        <v>17</v>
      </c>
      <c r="I1308" s="47">
        <v>18</v>
      </c>
      <c r="J1308" s="47">
        <v>93</v>
      </c>
      <c r="K1308" s="23">
        <v>41.539639999999999</v>
      </c>
      <c r="L1308" s="23">
        <v>-107.90492</v>
      </c>
      <c r="M1308" s="61" t="s">
        <v>2820</v>
      </c>
      <c r="N1308" s="19" t="s">
        <v>5107</v>
      </c>
      <c r="P1308" s="19" t="s">
        <v>3796</v>
      </c>
      <c r="U1308" s="46">
        <v>9102</v>
      </c>
      <c r="W1308" s="46">
        <v>9370</v>
      </c>
      <c r="X1308" s="46">
        <v>9376</v>
      </c>
      <c r="Z1308" s="48">
        <v>37581</v>
      </c>
      <c r="AA1308" s="4"/>
      <c r="AB1308" s="19" t="s">
        <v>3789</v>
      </c>
      <c r="AC1308" s="19">
        <v>45</v>
      </c>
      <c r="AD1308" s="19">
        <v>15.7</v>
      </c>
      <c r="AE1308" s="19">
        <v>2730</v>
      </c>
      <c r="AF1308" s="19">
        <v>31.7</v>
      </c>
      <c r="AH1308" s="19">
        <v>3749</v>
      </c>
      <c r="AI1308" s="19">
        <v>1590</v>
      </c>
      <c r="AK1308" s="6"/>
      <c r="AL1308" s="19">
        <v>15</v>
      </c>
      <c r="AM1308" s="19">
        <v>8418</v>
      </c>
      <c r="AN1308" s="31"/>
      <c r="AO1308" s="63" t="s">
        <v>3536</v>
      </c>
      <c r="AP1308" s="17">
        <f t="shared" si="474"/>
        <v>2.2454999999999998</v>
      </c>
      <c r="AQ1308" s="17">
        <f t="shared" si="475"/>
        <v>1.2919529999999999</v>
      </c>
      <c r="AR1308" s="17">
        <f t="shared" si="470"/>
        <v>118.755</v>
      </c>
      <c r="AS1308" s="17">
        <f t="shared" si="469"/>
        <v>0.81088599999999988</v>
      </c>
      <c r="AT1308" s="17">
        <f t="shared" si="476"/>
        <v>123.10333899999999</v>
      </c>
      <c r="AU1308" s="5">
        <f t="shared" si="477"/>
        <v>105.75928999999999</v>
      </c>
      <c r="AV1308" s="5">
        <f t="shared" si="478"/>
        <v>26.060099999999998</v>
      </c>
      <c r="AW1308" s="5">
        <f t="shared" si="490"/>
        <v>0</v>
      </c>
      <c r="AX1308" s="5">
        <f t="shared" si="491"/>
        <v>0</v>
      </c>
      <c r="AY1308" s="5">
        <f t="shared" si="479"/>
        <v>0.31230000000000002</v>
      </c>
      <c r="AZ1308" s="5">
        <f t="shared" si="480"/>
        <v>132.13168999999999</v>
      </c>
      <c r="BA1308" s="7">
        <f t="shared" si="481"/>
        <v>-3.5372695649859252E-2</v>
      </c>
      <c r="BB1308" s="62">
        <f t="shared" si="482"/>
        <v>8176.4</v>
      </c>
      <c r="BC1308" s="6">
        <f t="shared" si="483"/>
        <v>-1.4559128380658556E-2</v>
      </c>
      <c r="BD1308" s="32">
        <f t="shared" si="484"/>
        <v>1.8240772494400009E-2</v>
      </c>
      <c r="BE1308" s="32">
        <f t="shared" si="485"/>
        <v>1.0494865618551581E-2</v>
      </c>
      <c r="BF1308" s="35">
        <f t="shared" si="486"/>
        <v>0.97126436188704846</v>
      </c>
      <c r="BG1308" s="36">
        <f t="shared" si="487"/>
        <v>0.80040821395684869</v>
      </c>
      <c r="BH1308" s="33">
        <f t="shared" si="488"/>
        <v>0.19722823495256891</v>
      </c>
      <c r="BI1308" s="33">
        <f t="shared" si="489"/>
        <v>2.3635510905824337E-3</v>
      </c>
      <c r="BJ1308" s="6"/>
      <c r="BK1308" s="19">
        <v>0.55000000000000004</v>
      </c>
      <c r="BL1308" s="19"/>
      <c r="BO1308" s="31"/>
      <c r="BP1308" s="31"/>
      <c r="BQ1308" s="31"/>
      <c r="BR1308" s="31"/>
      <c r="BS1308" s="31"/>
      <c r="BT1308" s="31"/>
      <c r="BU1308" s="31"/>
      <c r="BV1308" s="31"/>
      <c r="BW1308" s="31"/>
      <c r="BX1308" s="31"/>
      <c r="BY1308" s="31"/>
      <c r="BZ1308" s="31"/>
      <c r="CA1308" s="31"/>
      <c r="CB1308" s="31"/>
      <c r="CC1308" s="31"/>
      <c r="CD1308" s="31"/>
      <c r="CE1308" s="31"/>
      <c r="CF1308" s="31"/>
      <c r="CG1308" s="31"/>
      <c r="CH1308" s="31"/>
      <c r="CI1308" s="31"/>
      <c r="CJ1308" s="31"/>
      <c r="CK1308" s="31"/>
      <c r="CL1308" s="31"/>
      <c r="CN1308" s="63">
        <v>20021121</v>
      </c>
      <c r="CO1308" s="63" t="s">
        <v>3607</v>
      </c>
      <c r="CP1308" s="66"/>
      <c r="CQ1308" s="64">
        <v>37583</v>
      </c>
      <c r="CR1308" s="78" t="s">
        <v>2043</v>
      </c>
      <c r="CS1308" s="78" t="s">
        <v>6954</v>
      </c>
    </row>
    <row r="1309" spans="1:97">
      <c r="A1309" s="20" t="s">
        <v>3591</v>
      </c>
      <c r="B1309" s="16" t="s">
        <v>6637</v>
      </c>
      <c r="F1309" s="19" t="s">
        <v>3610</v>
      </c>
      <c r="G1309" s="47" t="s">
        <v>3612</v>
      </c>
      <c r="H1309" s="47">
        <v>21</v>
      </c>
      <c r="I1309" s="47">
        <v>18</v>
      </c>
      <c r="J1309" s="47">
        <v>93</v>
      </c>
      <c r="K1309" s="23">
        <v>41.518186999999998</v>
      </c>
      <c r="L1309" s="23">
        <v>-107.885784</v>
      </c>
      <c r="M1309" s="61" t="s">
        <v>2794</v>
      </c>
      <c r="N1309" s="19" t="s">
        <v>262</v>
      </c>
      <c r="P1309" s="19" t="s">
        <v>3796</v>
      </c>
      <c r="W1309" s="46">
        <v>9500</v>
      </c>
      <c r="Z1309" s="48">
        <v>37580</v>
      </c>
      <c r="AA1309" s="19">
        <v>7.17</v>
      </c>
      <c r="AB1309" s="19" t="s">
        <v>3789</v>
      </c>
      <c r="AC1309" s="19">
        <v>9.0500000000000007</v>
      </c>
      <c r="AD1309" s="19">
        <v>3.09</v>
      </c>
      <c r="AE1309" s="19">
        <v>1140</v>
      </c>
      <c r="AF1309" s="19">
        <v>3.25</v>
      </c>
      <c r="AH1309" s="19">
        <v>1300</v>
      </c>
      <c r="AI1309" s="19">
        <v>557</v>
      </c>
      <c r="AK1309" s="4"/>
      <c r="AL1309" s="19">
        <v>9</v>
      </c>
      <c r="AM1309" s="19">
        <v>3114</v>
      </c>
      <c r="AN1309" s="50"/>
      <c r="AO1309" s="63" t="s">
        <v>3536</v>
      </c>
      <c r="AP1309" s="17">
        <f t="shared" si="474"/>
        <v>0.45159500000000002</v>
      </c>
      <c r="AQ1309" s="17">
        <f t="shared" si="475"/>
        <v>0.2542761</v>
      </c>
      <c r="AR1309" s="17">
        <f t="shared" si="470"/>
        <v>49.589999999999996</v>
      </c>
      <c r="AS1309" s="17">
        <f t="shared" si="469"/>
        <v>8.3135000000000001E-2</v>
      </c>
      <c r="AT1309" s="17">
        <f t="shared" si="476"/>
        <v>50.379006099999998</v>
      </c>
      <c r="AU1309" s="5">
        <f t="shared" si="477"/>
        <v>36.673000000000002</v>
      </c>
      <c r="AV1309" s="5">
        <f t="shared" si="478"/>
        <v>9.1292299999999997</v>
      </c>
      <c r="AW1309" s="5">
        <f t="shared" si="490"/>
        <v>0</v>
      </c>
      <c r="AX1309" s="5">
        <f t="shared" si="491"/>
        <v>0</v>
      </c>
      <c r="AY1309" s="5">
        <f t="shared" si="479"/>
        <v>0.18738000000000002</v>
      </c>
      <c r="AZ1309" s="5">
        <f t="shared" si="480"/>
        <v>45.989609999999999</v>
      </c>
      <c r="BA1309" s="7">
        <f t="shared" si="481"/>
        <v>4.5547983126012735E-2</v>
      </c>
      <c r="BB1309" s="62">
        <f t="shared" si="482"/>
        <v>3021.3900000000003</v>
      </c>
      <c r="BC1309" s="6">
        <f t="shared" si="483"/>
        <v>-1.509439497733635E-2</v>
      </c>
      <c r="BD1309" s="32">
        <f t="shared" si="484"/>
        <v>8.9639521491076037E-3</v>
      </c>
      <c r="BE1309" s="32">
        <f t="shared" si="485"/>
        <v>5.0472631297106916E-3</v>
      </c>
      <c r="BF1309" s="35">
        <f t="shared" si="486"/>
        <v>0.98598878472118168</v>
      </c>
      <c r="BG1309" s="36">
        <f t="shared" si="487"/>
        <v>0.79741924317253399</v>
      </c>
      <c r="BH1309" s="33">
        <f t="shared" si="488"/>
        <v>0.19850635828396893</v>
      </c>
      <c r="BI1309" s="33">
        <f t="shared" si="489"/>
        <v>4.0743985434971075E-3</v>
      </c>
      <c r="BK1309" s="19">
        <v>46.8</v>
      </c>
      <c r="BO1309" s="31"/>
      <c r="BP1309" s="31"/>
      <c r="BQ1309" s="31"/>
      <c r="BR1309" s="31"/>
      <c r="BS1309" s="31"/>
      <c r="BT1309" s="31"/>
      <c r="BU1309" s="31"/>
      <c r="BV1309" s="31"/>
      <c r="BW1309" s="31"/>
      <c r="BX1309" s="31"/>
      <c r="BY1309" s="31"/>
      <c r="BZ1309" s="31"/>
      <c r="CA1309" s="31"/>
      <c r="CB1309" s="31"/>
      <c r="CC1309" s="31"/>
      <c r="CD1309" s="31"/>
      <c r="CE1309" s="31"/>
      <c r="CF1309" s="63"/>
      <c r="CG1309" s="31"/>
      <c r="CH1309" s="31"/>
      <c r="CI1309" s="31"/>
      <c r="CJ1309" s="31"/>
      <c r="CK1309" s="31"/>
      <c r="CL1309" s="31"/>
      <c r="CN1309" s="63">
        <v>20021120</v>
      </c>
      <c r="CO1309" s="63" t="s">
        <v>3607</v>
      </c>
      <c r="CP1309" s="66"/>
      <c r="CQ1309" s="64">
        <v>37582</v>
      </c>
      <c r="CR1309" s="78" t="s">
        <v>2043</v>
      </c>
      <c r="CS1309" s="78" t="s">
        <v>6954</v>
      </c>
    </row>
    <row r="1310" spans="1:97">
      <c r="A1310" s="20" t="s">
        <v>3591</v>
      </c>
      <c r="B1310" s="16" t="s">
        <v>6638</v>
      </c>
      <c r="F1310" s="19" t="s">
        <v>3610</v>
      </c>
      <c r="G1310" s="47" t="s">
        <v>3617</v>
      </c>
      <c r="H1310" s="47">
        <v>23</v>
      </c>
      <c r="I1310" s="47">
        <v>18</v>
      </c>
      <c r="J1310" s="47">
        <v>93</v>
      </c>
      <c r="K1310" s="23">
        <v>41.525829999999999</v>
      </c>
      <c r="L1310" s="23">
        <v>-107.84693</v>
      </c>
      <c r="M1310" s="61" t="s">
        <v>2829</v>
      </c>
      <c r="N1310" s="19" t="s">
        <v>5122</v>
      </c>
      <c r="P1310" s="19" t="s">
        <v>3796</v>
      </c>
      <c r="U1310" s="46">
        <v>8668</v>
      </c>
      <c r="V1310" s="4"/>
      <c r="W1310" s="46">
        <v>8976</v>
      </c>
      <c r="X1310" s="46">
        <v>9050</v>
      </c>
      <c r="Z1310" s="48">
        <v>37575</v>
      </c>
      <c r="AA1310" s="19">
        <v>7.65</v>
      </c>
      <c r="AB1310" s="19" t="s">
        <v>3789</v>
      </c>
      <c r="AC1310" s="19">
        <v>59.9</v>
      </c>
      <c r="AD1310" s="19">
        <v>14.3</v>
      </c>
      <c r="AE1310" s="19">
        <v>2940</v>
      </c>
      <c r="AF1310" s="19">
        <v>108</v>
      </c>
      <c r="AH1310" s="19">
        <v>4549</v>
      </c>
      <c r="AI1310" s="19">
        <v>1797</v>
      </c>
      <c r="AK1310" s="6"/>
      <c r="AL1310" s="19">
        <v>3</v>
      </c>
      <c r="AM1310" s="19">
        <v>9960</v>
      </c>
      <c r="AN1310" s="31"/>
      <c r="AO1310" s="63" t="s">
        <v>3536</v>
      </c>
      <c r="AP1310" s="17">
        <f t="shared" si="474"/>
        <v>2.9890099999999999</v>
      </c>
      <c r="AQ1310" s="17">
        <f t="shared" si="475"/>
        <v>1.176747</v>
      </c>
      <c r="AR1310" s="17">
        <f t="shared" si="470"/>
        <v>127.88999999999999</v>
      </c>
      <c r="AS1310" s="17">
        <f t="shared" si="469"/>
        <v>2.7626399999999998</v>
      </c>
      <c r="AT1310" s="17">
        <f t="shared" si="476"/>
        <v>134.818397</v>
      </c>
      <c r="AU1310" s="5">
        <f t="shared" si="477"/>
        <v>128.32729</v>
      </c>
      <c r="AV1310" s="5">
        <f t="shared" si="478"/>
        <v>29.452829999999999</v>
      </c>
      <c r="AW1310" s="5">
        <f t="shared" si="490"/>
        <v>0</v>
      </c>
      <c r="AX1310" s="5">
        <f t="shared" si="491"/>
        <v>0</v>
      </c>
      <c r="AY1310" s="5">
        <f t="shared" si="479"/>
        <v>6.2460000000000002E-2</v>
      </c>
      <c r="AZ1310" s="5">
        <f t="shared" si="480"/>
        <v>157.84258</v>
      </c>
      <c r="BA1310" s="7">
        <f t="shared" si="481"/>
        <v>-7.8671858599036915E-2</v>
      </c>
      <c r="BB1310" s="62">
        <f t="shared" si="482"/>
        <v>9471.2000000000007</v>
      </c>
      <c r="BC1310" s="6">
        <f t="shared" si="483"/>
        <v>-2.515542014903862E-2</v>
      </c>
      <c r="BD1310" s="32">
        <f t="shared" si="484"/>
        <v>2.2170638922520344E-2</v>
      </c>
      <c r="BE1310" s="32">
        <f t="shared" si="485"/>
        <v>8.7283859338573803E-3</v>
      </c>
      <c r="BF1310" s="35">
        <f t="shared" si="486"/>
        <v>0.96910097514362215</v>
      </c>
      <c r="BG1310" s="36">
        <f t="shared" si="487"/>
        <v>0.81300806157628702</v>
      </c>
      <c r="BH1310" s="33">
        <f t="shared" si="488"/>
        <v>0.18659622770991199</v>
      </c>
      <c r="BI1310" s="33">
        <f t="shared" si="489"/>
        <v>3.957107138010542E-4</v>
      </c>
      <c r="BJ1310" s="6"/>
      <c r="BK1310" s="31"/>
      <c r="BO1310" s="31"/>
      <c r="BP1310" s="31"/>
      <c r="BQ1310" s="31"/>
      <c r="BR1310" s="31"/>
      <c r="BS1310" s="31"/>
      <c r="BT1310" s="31"/>
      <c r="BU1310" s="31"/>
      <c r="BV1310" s="31"/>
      <c r="BW1310" s="31"/>
      <c r="BX1310" s="31"/>
      <c r="BY1310" s="31"/>
      <c r="BZ1310" s="31"/>
      <c r="CA1310" s="31"/>
      <c r="CB1310" s="31"/>
      <c r="CC1310" s="31"/>
      <c r="CD1310" s="31"/>
      <c r="CE1310" s="31"/>
      <c r="CF1310" s="63"/>
      <c r="CG1310" s="31"/>
      <c r="CH1310" s="31"/>
      <c r="CI1310" s="31"/>
      <c r="CJ1310" s="31"/>
      <c r="CK1310" s="31"/>
      <c r="CL1310" s="31"/>
      <c r="CN1310" s="63">
        <v>20021115</v>
      </c>
      <c r="CO1310" s="63" t="s">
        <v>3607</v>
      </c>
      <c r="CP1310" s="66"/>
      <c r="CQ1310" s="64">
        <v>37577</v>
      </c>
      <c r="CR1310" s="78" t="s">
        <v>2043</v>
      </c>
      <c r="CS1310" s="78" t="s">
        <v>6954</v>
      </c>
    </row>
    <row r="1311" spans="1:97">
      <c r="A1311" s="63" t="s">
        <v>3591</v>
      </c>
      <c r="B1311" s="63" t="s">
        <v>6078</v>
      </c>
      <c r="C1311" s="63">
        <v>3278</v>
      </c>
      <c r="D1311" s="19" t="s">
        <v>3782</v>
      </c>
      <c r="E1311" s="63" t="s">
        <v>2393</v>
      </c>
      <c r="F1311" s="63" t="s">
        <v>3610</v>
      </c>
      <c r="G1311" s="65" t="s">
        <v>3592</v>
      </c>
      <c r="H1311" s="65">
        <v>27</v>
      </c>
      <c r="I1311" s="65">
        <v>18</v>
      </c>
      <c r="J1311" s="65">
        <v>93</v>
      </c>
      <c r="K1311" s="23">
        <v>41.511110000000002</v>
      </c>
      <c r="L1311" s="23">
        <v>-107.86556</v>
      </c>
      <c r="M1311" s="61" t="s">
        <v>6079</v>
      </c>
      <c r="N1311" s="63" t="s">
        <v>6080</v>
      </c>
      <c r="O1311" s="63"/>
      <c r="P1311" s="63" t="s">
        <v>3796</v>
      </c>
      <c r="Q1311" s="63"/>
      <c r="R1311" s="63"/>
      <c r="S1311" s="55"/>
      <c r="T1311" s="63"/>
      <c r="U1311" s="66" t="s">
        <v>6081</v>
      </c>
      <c r="V1311" s="63"/>
      <c r="W1311" s="66">
        <v>9147</v>
      </c>
      <c r="X1311" s="66">
        <v>9113</v>
      </c>
      <c r="Y1311" s="63"/>
      <c r="Z1311" s="64">
        <v>37572</v>
      </c>
      <c r="AA1311" s="63">
        <v>6.75</v>
      </c>
      <c r="AB1311" s="63"/>
      <c r="AC1311" s="63">
        <v>3.19</v>
      </c>
      <c r="AD1311" s="63"/>
      <c r="AE1311" s="63">
        <v>419</v>
      </c>
      <c r="AF1311" s="63">
        <v>2.91</v>
      </c>
      <c r="AG1311" s="63"/>
      <c r="AH1311" s="63">
        <v>380</v>
      </c>
      <c r="AI1311" s="63">
        <v>421</v>
      </c>
      <c r="AJ1311" s="63"/>
      <c r="AK1311" s="63"/>
      <c r="AL1311" s="63">
        <v>8</v>
      </c>
      <c r="AM1311" s="63">
        <v>1498</v>
      </c>
      <c r="AN1311" s="63"/>
      <c r="AO1311" s="63" t="s">
        <v>3536</v>
      </c>
      <c r="AP1311" s="17">
        <f t="shared" si="474"/>
        <v>0.15918099999999999</v>
      </c>
      <c r="AQ1311" s="17">
        <f t="shared" si="475"/>
        <v>0</v>
      </c>
      <c r="AR1311" s="17">
        <f t="shared" si="470"/>
        <v>18.226499999999998</v>
      </c>
      <c r="AS1311" s="17">
        <f t="shared" si="469"/>
        <v>7.4437799999999998E-2</v>
      </c>
      <c r="AT1311" s="17">
        <f t="shared" si="476"/>
        <v>18.460118799999996</v>
      </c>
      <c r="AU1311" s="5">
        <f t="shared" si="477"/>
        <v>10.719799999999999</v>
      </c>
      <c r="AV1311" s="5">
        <f t="shared" si="478"/>
        <v>6.9001899999999994</v>
      </c>
      <c r="AW1311" s="5">
        <f t="shared" si="490"/>
        <v>0</v>
      </c>
      <c r="AX1311" s="5">
        <f t="shared" si="491"/>
        <v>0</v>
      </c>
      <c r="AY1311" s="5">
        <f t="shared" si="479"/>
        <v>0.16656000000000001</v>
      </c>
      <c r="AZ1311" s="5">
        <f t="shared" si="480"/>
        <v>17.786549999999998</v>
      </c>
      <c r="BA1311" s="7">
        <f t="shared" si="481"/>
        <v>1.8582915956127762E-2</v>
      </c>
      <c r="BB1311" s="62">
        <f t="shared" si="482"/>
        <v>1234.0999999999999</v>
      </c>
      <c r="BC1311" s="28">
        <f t="shared" si="483"/>
        <v>-9.6592364847553194E-2</v>
      </c>
      <c r="BD1311" s="32">
        <f t="shared" si="484"/>
        <v>8.6229672584772332E-3</v>
      </c>
      <c r="BE1311" s="32">
        <f t="shared" si="485"/>
        <v>0</v>
      </c>
      <c r="BF1311" s="35">
        <f t="shared" si="486"/>
        <v>0.99137703274152278</v>
      </c>
      <c r="BG1311" s="37">
        <f t="shared" si="487"/>
        <v>0.60269135948230546</v>
      </c>
      <c r="BH1311" s="33">
        <f t="shared" si="488"/>
        <v>0.38794426125358766</v>
      </c>
      <c r="BI1311" s="33">
        <f t="shared" si="489"/>
        <v>9.3643792641068691E-3</v>
      </c>
      <c r="BJ1311" s="63"/>
      <c r="BK1311" s="63">
        <v>34.5</v>
      </c>
      <c r="BL1311" s="63"/>
      <c r="BM1311" s="63"/>
      <c r="BN1311" s="63"/>
      <c r="BO1311" s="63"/>
      <c r="BP1311" s="63"/>
      <c r="BQ1311" s="63"/>
      <c r="BR1311" s="63"/>
      <c r="BS1311" s="63"/>
      <c r="BT1311" s="63"/>
      <c r="BU1311" s="63"/>
      <c r="BV1311" s="63"/>
      <c r="BW1311" s="63"/>
      <c r="BX1311" s="63"/>
      <c r="BY1311" s="63"/>
      <c r="BZ1311" s="63"/>
      <c r="CA1311" s="63"/>
      <c r="CB1311" s="63"/>
      <c r="CC1311" s="63"/>
      <c r="CD1311" s="63"/>
      <c r="CE1311" s="63"/>
      <c r="CF1311" s="63"/>
      <c r="CG1311" s="63"/>
      <c r="CH1311" s="63"/>
      <c r="CI1311" s="63"/>
      <c r="CJ1311" s="63"/>
      <c r="CK1311" s="63"/>
      <c r="CL1311" s="63"/>
      <c r="CM1311" s="63"/>
      <c r="CN1311" s="63">
        <v>20021112</v>
      </c>
      <c r="CO1311" s="63" t="s">
        <v>3607</v>
      </c>
      <c r="CP1311" s="66"/>
      <c r="CQ1311" s="64">
        <v>37574</v>
      </c>
      <c r="CR1311" s="78" t="s">
        <v>2043</v>
      </c>
      <c r="CS1311" s="78" t="s">
        <v>6954</v>
      </c>
    </row>
    <row r="1312" spans="1:97">
      <c r="A1312" s="20" t="s">
        <v>3591</v>
      </c>
      <c r="B1312" s="16" t="s">
        <v>6639</v>
      </c>
      <c r="F1312" s="19" t="s">
        <v>3610</v>
      </c>
      <c r="G1312" s="47" t="s">
        <v>274</v>
      </c>
      <c r="H1312" s="47">
        <v>29</v>
      </c>
      <c r="I1312" s="47">
        <v>18</v>
      </c>
      <c r="J1312" s="47">
        <v>93</v>
      </c>
      <c r="K1312" s="23">
        <v>41.503799999999998</v>
      </c>
      <c r="L1312" s="23">
        <v>-107.905053</v>
      </c>
      <c r="M1312" s="61" t="s">
        <v>2777</v>
      </c>
      <c r="N1312" s="19" t="s">
        <v>5096</v>
      </c>
      <c r="P1312" s="19" t="s">
        <v>3796</v>
      </c>
      <c r="U1312" s="46">
        <v>9004</v>
      </c>
      <c r="W1312" s="46">
        <v>9610</v>
      </c>
      <c r="X1312" s="46">
        <v>9550</v>
      </c>
      <c r="Z1312" s="48">
        <v>37574</v>
      </c>
      <c r="AA1312" s="19">
        <v>6.86</v>
      </c>
      <c r="AB1312" s="19" t="s">
        <v>3789</v>
      </c>
      <c r="AC1312" s="19">
        <v>24.9</v>
      </c>
      <c r="AD1312" s="19">
        <v>3.4</v>
      </c>
      <c r="AE1312" s="19">
        <v>2270</v>
      </c>
      <c r="AF1312" s="19">
        <v>56</v>
      </c>
      <c r="AH1312" s="19">
        <v>2699</v>
      </c>
      <c r="AI1312" s="19">
        <v>1617</v>
      </c>
      <c r="AK1312" s="4"/>
      <c r="AL1312" s="19">
        <v>91</v>
      </c>
      <c r="AM1312" s="19">
        <v>6570</v>
      </c>
      <c r="AN1312" s="50"/>
      <c r="AO1312" s="63" t="s">
        <v>3536</v>
      </c>
      <c r="AP1312" s="17">
        <f t="shared" si="474"/>
        <v>1.24251</v>
      </c>
      <c r="AQ1312" s="17">
        <f t="shared" si="475"/>
        <v>0.27978599999999998</v>
      </c>
      <c r="AR1312" s="17">
        <f t="shared" si="470"/>
        <v>98.74499999999999</v>
      </c>
      <c r="AS1312" s="17">
        <f t="shared" si="469"/>
        <v>1.43248</v>
      </c>
      <c r="AT1312" s="17">
        <f t="shared" si="476"/>
        <v>101.69977599999999</v>
      </c>
      <c r="AU1312" s="5">
        <f t="shared" si="477"/>
        <v>76.13879</v>
      </c>
      <c r="AV1312" s="5">
        <f t="shared" si="478"/>
        <v>26.502629999999996</v>
      </c>
      <c r="AW1312" s="5">
        <f t="shared" si="490"/>
        <v>0</v>
      </c>
      <c r="AX1312" s="5">
        <f t="shared" si="491"/>
        <v>0</v>
      </c>
      <c r="AY1312" s="5">
        <f t="shared" si="479"/>
        <v>1.8946200000000002</v>
      </c>
      <c r="AZ1312" s="5">
        <f t="shared" si="480"/>
        <v>104.53604</v>
      </c>
      <c r="BA1312" s="7">
        <f t="shared" si="481"/>
        <v>-1.3752528804211264E-2</v>
      </c>
      <c r="BB1312" s="62">
        <f t="shared" si="482"/>
        <v>6761.3</v>
      </c>
      <c r="BC1312" s="6">
        <f t="shared" si="483"/>
        <v>1.4349688327469953E-2</v>
      </c>
      <c r="BD1312" s="32">
        <f t="shared" si="484"/>
        <v>1.2217431039376135E-2</v>
      </c>
      <c r="BE1312" s="32">
        <f t="shared" si="485"/>
        <v>2.7510975048755273E-3</v>
      </c>
      <c r="BF1312" s="35">
        <f t="shared" si="486"/>
        <v>0.98503147145574832</v>
      </c>
      <c r="BG1312" s="37">
        <f t="shared" si="487"/>
        <v>0.72834966773181764</v>
      </c>
      <c r="BH1312" s="33">
        <f t="shared" si="488"/>
        <v>0.25352624798107903</v>
      </c>
      <c r="BI1312" s="33">
        <f t="shared" si="489"/>
        <v>1.8124084287103281E-2</v>
      </c>
      <c r="BK1312" s="19">
        <v>0.16</v>
      </c>
      <c r="BO1312" s="31"/>
      <c r="BP1312" s="31"/>
      <c r="BQ1312" s="31"/>
      <c r="BR1312" s="31"/>
      <c r="BS1312" s="31"/>
      <c r="BT1312" s="31"/>
      <c r="BU1312" s="31"/>
      <c r="BV1312" s="31"/>
      <c r="BW1312" s="31"/>
      <c r="BX1312" s="31"/>
      <c r="BY1312" s="31"/>
      <c r="BZ1312" s="31"/>
      <c r="CA1312" s="31"/>
      <c r="CB1312" s="31"/>
      <c r="CC1312" s="31"/>
      <c r="CD1312" s="31"/>
      <c r="CE1312" s="31"/>
      <c r="CF1312" s="63"/>
      <c r="CG1312" s="31"/>
      <c r="CH1312" s="31"/>
      <c r="CI1312" s="31"/>
      <c r="CJ1312" s="31"/>
      <c r="CK1312" s="31"/>
      <c r="CL1312" s="31"/>
      <c r="CN1312" s="63">
        <v>20021114</v>
      </c>
      <c r="CO1312" s="63" t="s">
        <v>3607</v>
      </c>
      <c r="CP1312" s="66"/>
      <c r="CQ1312" s="64">
        <v>37576</v>
      </c>
      <c r="CR1312" s="78" t="s">
        <v>2043</v>
      </c>
      <c r="CS1312" s="78" t="s">
        <v>6954</v>
      </c>
    </row>
    <row r="1313" spans="1:97">
      <c r="A1313" s="20" t="s">
        <v>3591</v>
      </c>
      <c r="B1313" s="16" t="s">
        <v>6639</v>
      </c>
      <c r="F1313" s="19" t="s">
        <v>2271</v>
      </c>
      <c r="G1313" s="47" t="s">
        <v>3598</v>
      </c>
      <c r="H1313" s="47">
        <v>29</v>
      </c>
      <c r="I1313" s="47">
        <v>18</v>
      </c>
      <c r="J1313" s="47">
        <v>93</v>
      </c>
      <c r="K1313" s="23">
        <v>41.504440000000002</v>
      </c>
      <c r="L1313" s="23">
        <v>-107.89583</v>
      </c>
      <c r="M1313" s="61" t="s">
        <v>2824</v>
      </c>
      <c r="N1313" s="19" t="s">
        <v>5116</v>
      </c>
      <c r="P1313" s="19" t="s">
        <v>3796</v>
      </c>
      <c r="U1313" s="46">
        <v>9159</v>
      </c>
      <c r="V1313" s="4"/>
      <c r="W1313" s="46">
        <v>9397</v>
      </c>
      <c r="X1313" s="46">
        <v>9372</v>
      </c>
      <c r="Z1313" s="48">
        <v>37574</v>
      </c>
      <c r="AA1313" s="4"/>
      <c r="AB1313" s="19" t="s">
        <v>3789</v>
      </c>
      <c r="AC1313" s="19">
        <v>95.3</v>
      </c>
      <c r="AD1313" s="19">
        <v>2.5</v>
      </c>
      <c r="AE1313" s="19">
        <v>919</v>
      </c>
      <c r="AF1313" s="19">
        <v>4.58</v>
      </c>
      <c r="AH1313" s="19">
        <v>1290</v>
      </c>
      <c r="AI1313" s="19">
        <v>836</v>
      </c>
      <c r="AK1313" s="6"/>
      <c r="AL1313" s="19">
        <v>12</v>
      </c>
      <c r="AM1313" s="19">
        <v>2770</v>
      </c>
      <c r="AN1313" s="31"/>
      <c r="AO1313" s="63" t="s">
        <v>3536</v>
      </c>
      <c r="AP1313" s="17">
        <f t="shared" si="474"/>
        <v>4.7554699999999999</v>
      </c>
      <c r="AQ1313" s="17">
        <f t="shared" si="475"/>
        <v>0.20572499999999999</v>
      </c>
      <c r="AR1313" s="17">
        <f t="shared" si="470"/>
        <v>39.976499999999994</v>
      </c>
      <c r="AS1313" s="17">
        <f t="shared" si="469"/>
        <v>0.11715639999999999</v>
      </c>
      <c r="AT1313" s="17">
        <f t="shared" si="476"/>
        <v>45.05485139999999</v>
      </c>
      <c r="AU1313" s="5">
        <f t="shared" si="477"/>
        <v>36.390900000000002</v>
      </c>
      <c r="AV1313" s="5">
        <f t="shared" si="478"/>
        <v>13.702039999999998</v>
      </c>
      <c r="AW1313" s="5">
        <f t="shared" si="490"/>
        <v>0</v>
      </c>
      <c r="AX1313" s="5">
        <f t="shared" si="491"/>
        <v>0</v>
      </c>
      <c r="AY1313" s="5">
        <f t="shared" si="479"/>
        <v>0.24984000000000001</v>
      </c>
      <c r="AZ1313" s="5">
        <f t="shared" si="480"/>
        <v>50.342779999999998</v>
      </c>
      <c r="BA1313" s="7">
        <f t="shared" si="481"/>
        <v>-5.5430397195375312E-2</v>
      </c>
      <c r="BB1313" s="62">
        <f t="shared" si="482"/>
        <v>3159.38</v>
      </c>
      <c r="BC1313" s="6">
        <f t="shared" si="483"/>
        <v>6.5669597833163007E-2</v>
      </c>
      <c r="BD1313" s="32">
        <f t="shared" si="484"/>
        <v>0.10554845598713929</v>
      </c>
      <c r="BE1313" s="32">
        <f t="shared" si="485"/>
        <v>4.5661009548907325E-3</v>
      </c>
      <c r="BF1313" s="35">
        <f t="shared" si="486"/>
        <v>0.88988544305797002</v>
      </c>
      <c r="BG1313" s="37">
        <f t="shared" si="487"/>
        <v>0.72286234490824708</v>
      </c>
      <c r="BH1313" s="33">
        <f t="shared" si="488"/>
        <v>0.27217487790702061</v>
      </c>
      <c r="BI1313" s="33">
        <f t="shared" si="489"/>
        <v>4.962777184732349E-3</v>
      </c>
      <c r="BJ1313" s="6"/>
      <c r="BK1313" s="19">
        <v>25.2</v>
      </c>
      <c r="BL1313" s="19"/>
      <c r="BO1313" s="31"/>
      <c r="BP1313" s="31"/>
      <c r="BQ1313" s="31"/>
      <c r="BR1313" s="31"/>
      <c r="BS1313" s="31"/>
      <c r="BT1313" s="31"/>
      <c r="BU1313" s="31"/>
      <c r="BV1313" s="31"/>
      <c r="BW1313" s="31"/>
      <c r="BX1313" s="31"/>
      <c r="BY1313" s="31"/>
      <c r="BZ1313" s="31"/>
      <c r="CA1313" s="31"/>
      <c r="CB1313" s="31"/>
      <c r="CC1313" s="31"/>
      <c r="CD1313" s="31"/>
      <c r="CE1313" s="31"/>
      <c r="CF1313" s="63"/>
      <c r="CG1313" s="31"/>
      <c r="CH1313" s="31"/>
      <c r="CI1313" s="31"/>
      <c r="CJ1313" s="31"/>
      <c r="CK1313" s="31"/>
      <c r="CL1313" s="31"/>
      <c r="CN1313" s="63">
        <v>20021114</v>
      </c>
      <c r="CO1313" s="63" t="s">
        <v>3607</v>
      </c>
      <c r="CP1313" s="66"/>
      <c r="CQ1313" s="64">
        <v>37576</v>
      </c>
      <c r="CR1313" s="78" t="s">
        <v>2043</v>
      </c>
      <c r="CS1313" s="78" t="s">
        <v>6954</v>
      </c>
    </row>
    <row r="1314" spans="1:97">
      <c r="A1314" s="63" t="s">
        <v>3591</v>
      </c>
      <c r="B1314" s="63" t="s">
        <v>6640</v>
      </c>
      <c r="C1314" s="63">
        <v>3337</v>
      </c>
      <c r="D1314" s="19" t="s">
        <v>3782</v>
      </c>
      <c r="E1314" s="63" t="s">
        <v>2393</v>
      </c>
      <c r="F1314" s="63" t="s">
        <v>3610</v>
      </c>
      <c r="G1314" s="65" t="s">
        <v>267</v>
      </c>
      <c r="H1314" s="65">
        <v>31</v>
      </c>
      <c r="I1314" s="65">
        <v>18</v>
      </c>
      <c r="J1314" s="65">
        <v>93</v>
      </c>
      <c r="K1314" s="23">
        <v>41.489330000000002</v>
      </c>
      <c r="L1314" s="23">
        <v>-107.91482999999999</v>
      </c>
      <c r="M1314" s="61" t="s">
        <v>5993</v>
      </c>
      <c r="N1314" s="63" t="s">
        <v>5994</v>
      </c>
      <c r="O1314" s="63"/>
      <c r="P1314" s="63" t="s">
        <v>3796</v>
      </c>
      <c r="Q1314" s="63"/>
      <c r="R1314" s="63"/>
      <c r="S1314" s="55"/>
      <c r="T1314" s="63"/>
      <c r="U1314" s="66" t="s">
        <v>5995</v>
      </c>
      <c r="V1314" s="63"/>
      <c r="W1314" s="66">
        <v>9457</v>
      </c>
      <c r="X1314" s="66">
        <v>9439</v>
      </c>
      <c r="Y1314" s="63"/>
      <c r="Z1314" s="64">
        <v>37574</v>
      </c>
      <c r="AA1314" s="63">
        <v>6.58</v>
      </c>
      <c r="AB1314" s="63"/>
      <c r="AC1314" s="63">
        <v>3.18</v>
      </c>
      <c r="AD1314" s="63"/>
      <c r="AE1314" s="63">
        <v>112</v>
      </c>
      <c r="AF1314" s="63">
        <v>5.96</v>
      </c>
      <c r="AG1314" s="63"/>
      <c r="AH1314" s="63">
        <v>112</v>
      </c>
      <c r="AI1314" s="63">
        <v>173</v>
      </c>
      <c r="AJ1314" s="63"/>
      <c r="AK1314" s="63"/>
      <c r="AL1314" s="63">
        <v>14</v>
      </c>
      <c r="AM1314" s="63">
        <v>392</v>
      </c>
      <c r="AN1314" s="63"/>
      <c r="AO1314" s="63" t="s">
        <v>3536</v>
      </c>
      <c r="AP1314" s="17">
        <f t="shared" si="474"/>
        <v>0.15868200000000002</v>
      </c>
      <c r="AQ1314" s="17">
        <f t="shared" si="475"/>
        <v>0</v>
      </c>
      <c r="AR1314" s="17">
        <f t="shared" si="470"/>
        <v>4.8719999999999999</v>
      </c>
      <c r="AS1314" s="17">
        <f t="shared" si="469"/>
        <v>0.1524568</v>
      </c>
      <c r="AT1314" s="17">
        <f t="shared" si="476"/>
        <v>5.1831388</v>
      </c>
      <c r="AU1314" s="5">
        <f t="shared" si="477"/>
        <v>3.1595199999999997</v>
      </c>
      <c r="AV1314" s="5">
        <f t="shared" si="478"/>
        <v>2.8354699999999995</v>
      </c>
      <c r="AW1314" s="5">
        <f t="shared" si="490"/>
        <v>0</v>
      </c>
      <c r="AX1314" s="5">
        <f t="shared" si="491"/>
        <v>0</v>
      </c>
      <c r="AY1314" s="5">
        <f t="shared" si="479"/>
        <v>0.29148000000000002</v>
      </c>
      <c r="AZ1314" s="5">
        <f t="shared" si="480"/>
        <v>6.2864699999999996</v>
      </c>
      <c r="BA1314" s="7">
        <f t="shared" si="481"/>
        <v>-9.6196062066214463E-2</v>
      </c>
      <c r="BB1314" s="62">
        <f t="shared" si="482"/>
        <v>420.14</v>
      </c>
      <c r="BC1314" s="28">
        <f t="shared" si="483"/>
        <v>3.4649198414066523E-2</v>
      </c>
      <c r="BD1314" s="32">
        <f t="shared" si="484"/>
        <v>3.0615039674415052E-2</v>
      </c>
      <c r="BE1314" s="32">
        <f t="shared" si="485"/>
        <v>0</v>
      </c>
      <c r="BF1314" s="35">
        <f t="shared" si="486"/>
        <v>0.96938496032558497</v>
      </c>
      <c r="BG1314" s="37">
        <f t="shared" si="487"/>
        <v>0.50259048400771811</v>
      </c>
      <c r="BH1314" s="33">
        <f t="shared" si="488"/>
        <v>0.45104327229748964</v>
      </c>
      <c r="BI1314" s="33">
        <f t="shared" si="489"/>
        <v>4.6366243694792156E-2</v>
      </c>
      <c r="BJ1314" s="63"/>
      <c r="BK1314" s="63">
        <v>48.4</v>
      </c>
      <c r="BL1314" s="63"/>
      <c r="BM1314" s="63"/>
      <c r="BN1314" s="63"/>
      <c r="BO1314" s="63"/>
      <c r="BP1314" s="63"/>
      <c r="BQ1314" s="63"/>
      <c r="BR1314" s="63"/>
      <c r="BS1314" s="63"/>
      <c r="BT1314" s="63"/>
      <c r="BU1314" s="63"/>
      <c r="BV1314" s="63"/>
      <c r="BW1314" s="63"/>
      <c r="BX1314" s="63"/>
      <c r="BY1314" s="63"/>
      <c r="BZ1314" s="63"/>
      <c r="CA1314" s="63"/>
      <c r="CB1314" s="63"/>
      <c r="CC1314" s="63"/>
      <c r="CD1314" s="63"/>
      <c r="CE1314" s="63"/>
      <c r="CF1314" s="63"/>
      <c r="CG1314" s="63"/>
      <c r="CH1314" s="63"/>
      <c r="CI1314" s="63"/>
      <c r="CJ1314" s="63"/>
      <c r="CK1314" s="63"/>
      <c r="CL1314" s="63"/>
      <c r="CM1314" s="63"/>
      <c r="CN1314" s="63">
        <v>20021114</v>
      </c>
      <c r="CO1314" s="63" t="s">
        <v>3607</v>
      </c>
      <c r="CP1314" s="66"/>
      <c r="CQ1314" s="64">
        <v>37576</v>
      </c>
      <c r="CR1314" s="78" t="s">
        <v>2039</v>
      </c>
      <c r="CS1314" s="78" t="s">
        <v>6954</v>
      </c>
    </row>
    <row r="1315" spans="1:97">
      <c r="A1315" s="20" t="s">
        <v>3591</v>
      </c>
      <c r="B1315" s="16" t="s">
        <v>6640</v>
      </c>
      <c r="F1315" s="19" t="s">
        <v>3610</v>
      </c>
      <c r="G1315" s="47" t="s">
        <v>3612</v>
      </c>
      <c r="H1315" s="47">
        <v>31</v>
      </c>
      <c r="I1315" s="47">
        <v>18</v>
      </c>
      <c r="J1315" s="47">
        <v>93</v>
      </c>
      <c r="K1315" s="23">
        <v>41.489356999999998</v>
      </c>
      <c r="L1315" s="23">
        <v>-107.924206</v>
      </c>
      <c r="M1315" s="61" t="s">
        <v>2789</v>
      </c>
      <c r="N1315" s="19" t="s">
        <v>5099</v>
      </c>
      <c r="P1315" s="19" t="s">
        <v>3796</v>
      </c>
      <c r="U1315" s="46">
        <v>9220</v>
      </c>
      <c r="W1315" s="46">
        <v>9804</v>
      </c>
      <c r="X1315" s="46">
        <v>9790</v>
      </c>
      <c r="Z1315" s="48">
        <v>37574</v>
      </c>
      <c r="AA1315" s="19">
        <v>6.74</v>
      </c>
      <c r="AB1315" s="19" t="s">
        <v>3789</v>
      </c>
      <c r="AC1315" s="19">
        <v>80.3</v>
      </c>
      <c r="AD1315" s="19">
        <v>3.3</v>
      </c>
      <c r="AE1315" s="19">
        <v>1260</v>
      </c>
      <c r="AF1315" s="19">
        <v>82.3</v>
      </c>
      <c r="AH1315" s="19">
        <v>1949</v>
      </c>
      <c r="AI1315" s="19">
        <v>503</v>
      </c>
      <c r="AK1315" s="4"/>
      <c r="AL1315" s="19">
        <v>7</v>
      </c>
      <c r="AM1315" s="19">
        <v>3566</v>
      </c>
      <c r="AN1315" s="50"/>
      <c r="AO1315" s="63" t="s">
        <v>3536</v>
      </c>
      <c r="AP1315" s="17">
        <f t="shared" si="474"/>
        <v>4.0069699999999999</v>
      </c>
      <c r="AQ1315" s="17">
        <f t="shared" si="475"/>
        <v>0.27155699999999999</v>
      </c>
      <c r="AR1315" s="17">
        <f t="shared" si="470"/>
        <v>54.809999999999995</v>
      </c>
      <c r="AS1315" s="17">
        <f t="shared" si="469"/>
        <v>2.1052339999999998</v>
      </c>
      <c r="AT1315" s="17">
        <f t="shared" si="476"/>
        <v>61.193760999999995</v>
      </c>
      <c r="AU1315" s="5">
        <f t="shared" si="477"/>
        <v>54.981290000000001</v>
      </c>
      <c r="AV1315" s="5">
        <f t="shared" si="478"/>
        <v>8.2441699999999987</v>
      </c>
      <c r="AW1315" s="5">
        <f t="shared" si="490"/>
        <v>0</v>
      </c>
      <c r="AX1315" s="5">
        <f t="shared" si="491"/>
        <v>0</v>
      </c>
      <c r="AY1315" s="5">
        <f t="shared" si="479"/>
        <v>0.14574000000000001</v>
      </c>
      <c r="AZ1315" s="5">
        <f t="shared" si="480"/>
        <v>63.371200000000002</v>
      </c>
      <c r="BA1315" s="7">
        <f t="shared" si="481"/>
        <v>-1.748034906862779E-2</v>
      </c>
      <c r="BB1315" s="62">
        <f t="shared" si="482"/>
        <v>3884.8999999999996</v>
      </c>
      <c r="BC1315" s="6">
        <f t="shared" si="483"/>
        <v>4.2800198633722052E-2</v>
      </c>
      <c r="BD1315" s="32">
        <f t="shared" si="484"/>
        <v>6.5480041339508452E-2</v>
      </c>
      <c r="BE1315" s="32">
        <f t="shared" si="485"/>
        <v>4.4376582769606208E-3</v>
      </c>
      <c r="BF1315" s="35">
        <f t="shared" si="486"/>
        <v>0.93008230038353101</v>
      </c>
      <c r="BG1315" s="36">
        <f t="shared" si="487"/>
        <v>0.86760689398338675</v>
      </c>
      <c r="BH1315" s="33">
        <f t="shared" si="488"/>
        <v>0.1300933231499482</v>
      </c>
      <c r="BI1315" s="33">
        <f t="shared" si="489"/>
        <v>2.2997828666649835E-3</v>
      </c>
      <c r="BK1315" s="19">
        <v>1.62</v>
      </c>
      <c r="BO1315" s="31"/>
      <c r="BP1315" s="31"/>
      <c r="BQ1315" s="31"/>
      <c r="BR1315" s="31"/>
      <c r="BS1315" s="31"/>
      <c r="BT1315" s="31"/>
      <c r="BU1315" s="31"/>
      <c r="BV1315" s="31"/>
      <c r="BW1315" s="31"/>
      <c r="BX1315" s="31"/>
      <c r="BY1315" s="31"/>
      <c r="BZ1315" s="31"/>
      <c r="CA1315" s="31"/>
      <c r="CB1315" s="31"/>
      <c r="CC1315" s="31"/>
      <c r="CD1315" s="31"/>
      <c r="CE1315" s="31"/>
      <c r="CF1315" s="63"/>
      <c r="CG1315" s="31"/>
      <c r="CH1315" s="31"/>
      <c r="CI1315" s="31"/>
      <c r="CJ1315" s="31"/>
      <c r="CK1315" s="31"/>
      <c r="CL1315" s="31"/>
      <c r="CN1315" s="63">
        <v>20021114</v>
      </c>
      <c r="CO1315" s="63" t="s">
        <v>3607</v>
      </c>
      <c r="CP1315" s="66"/>
      <c r="CQ1315" s="64">
        <v>37576</v>
      </c>
      <c r="CR1315" s="78" t="s">
        <v>2039</v>
      </c>
      <c r="CS1315" s="78" t="s">
        <v>6954</v>
      </c>
    </row>
    <row r="1316" spans="1:97">
      <c r="A1316" s="63" t="s">
        <v>3591</v>
      </c>
      <c r="B1316" s="63" t="s">
        <v>6017</v>
      </c>
      <c r="C1316" s="63">
        <v>3561</v>
      </c>
      <c r="D1316" s="19" t="s">
        <v>3782</v>
      </c>
      <c r="E1316" s="63" t="s">
        <v>2393</v>
      </c>
      <c r="F1316" s="63" t="s">
        <v>3610</v>
      </c>
      <c r="G1316" s="65" t="s">
        <v>3612</v>
      </c>
      <c r="H1316" s="65">
        <v>33</v>
      </c>
      <c r="I1316" s="65">
        <v>18</v>
      </c>
      <c r="J1316" s="65">
        <v>93</v>
      </c>
      <c r="K1316" s="23">
        <v>41.489249999999998</v>
      </c>
      <c r="L1316" s="23">
        <v>-107.88576</v>
      </c>
      <c r="M1316" s="61" t="s">
        <v>6018</v>
      </c>
      <c r="N1316" s="63" t="s">
        <v>6019</v>
      </c>
      <c r="O1316" s="63"/>
      <c r="P1316" s="63" t="s">
        <v>3796</v>
      </c>
      <c r="Q1316" s="63"/>
      <c r="R1316" s="63"/>
      <c r="S1316" s="55"/>
      <c r="T1316" s="63"/>
      <c r="U1316" s="66" t="s">
        <v>6020</v>
      </c>
      <c r="V1316" s="63"/>
      <c r="W1316" s="66">
        <v>9307</v>
      </c>
      <c r="X1316" s="66">
        <v>9216</v>
      </c>
      <c r="Y1316" s="63"/>
      <c r="Z1316" s="64"/>
      <c r="AA1316" s="63">
        <v>6.85</v>
      </c>
      <c r="AB1316" s="63"/>
      <c r="AC1316" s="63">
        <v>241</v>
      </c>
      <c r="AD1316" s="63">
        <v>16.399999999999999</v>
      </c>
      <c r="AE1316" s="63">
        <v>1990</v>
      </c>
      <c r="AF1316" s="63">
        <v>207</v>
      </c>
      <c r="AG1316" s="63"/>
      <c r="AH1316" s="63">
        <v>3599</v>
      </c>
      <c r="AI1316" s="63">
        <v>694</v>
      </c>
      <c r="AJ1316" s="63"/>
      <c r="AK1316" s="63"/>
      <c r="AL1316" s="63">
        <v>138</v>
      </c>
      <c r="AM1316" s="63">
        <v>6144</v>
      </c>
      <c r="AN1316" s="63"/>
      <c r="AO1316" s="63" t="s">
        <v>3553</v>
      </c>
      <c r="AP1316" s="17">
        <f t="shared" si="474"/>
        <v>12.0259</v>
      </c>
      <c r="AQ1316" s="17">
        <f t="shared" si="475"/>
        <v>1.349556</v>
      </c>
      <c r="AR1316" s="17">
        <f t="shared" si="470"/>
        <v>86.564999999999998</v>
      </c>
      <c r="AS1316" s="17">
        <f t="shared" si="469"/>
        <v>5.2950599999999994</v>
      </c>
      <c r="AT1316" s="17">
        <f t="shared" si="476"/>
        <v>105.23551599999999</v>
      </c>
      <c r="AU1316" s="5">
        <f t="shared" si="477"/>
        <v>101.52779</v>
      </c>
      <c r="AV1316" s="5">
        <f t="shared" si="478"/>
        <v>11.374659999999999</v>
      </c>
      <c r="AW1316" s="5">
        <f t="shared" si="490"/>
        <v>0</v>
      </c>
      <c r="AX1316" s="5">
        <f t="shared" si="491"/>
        <v>0</v>
      </c>
      <c r="AY1316" s="5">
        <f t="shared" si="479"/>
        <v>2.8731600000000004</v>
      </c>
      <c r="AZ1316" s="5">
        <f t="shared" si="480"/>
        <v>115.77560999999999</v>
      </c>
      <c r="BA1316" s="7">
        <f t="shared" si="481"/>
        <v>-4.7690332114773248E-2</v>
      </c>
      <c r="BB1316" s="62">
        <f t="shared" si="482"/>
        <v>6885.4</v>
      </c>
      <c r="BC1316" s="28">
        <f t="shared" si="483"/>
        <v>5.6902082981564746E-2</v>
      </c>
      <c r="BD1316" s="32">
        <f t="shared" si="484"/>
        <v>0.11427605866445317</v>
      </c>
      <c r="BE1316" s="32">
        <f t="shared" si="485"/>
        <v>1.282414959603562E-2</v>
      </c>
      <c r="BF1316" s="35">
        <f t="shared" si="486"/>
        <v>0.87289979173951138</v>
      </c>
      <c r="BG1316" s="36">
        <f t="shared" si="487"/>
        <v>0.87693591076738886</v>
      </c>
      <c r="BH1316" s="33">
        <f t="shared" si="488"/>
        <v>9.8247463347418337E-2</v>
      </c>
      <c r="BI1316" s="33">
        <f t="shared" si="489"/>
        <v>2.4816625885192924E-2</v>
      </c>
      <c r="BJ1316" s="63"/>
      <c r="BK1316" s="63">
        <v>162</v>
      </c>
      <c r="BL1316" s="63"/>
      <c r="BM1316" s="63"/>
      <c r="BN1316" s="63"/>
      <c r="BO1316" s="63"/>
      <c r="BP1316" s="63"/>
      <c r="BQ1316" s="63"/>
      <c r="BR1316" s="63"/>
      <c r="BS1316" s="63"/>
      <c r="BT1316" s="63"/>
      <c r="BU1316" s="63"/>
      <c r="BV1316" s="63"/>
      <c r="BW1316" s="63"/>
      <c r="BX1316" s="63"/>
      <c r="BY1316" s="63"/>
      <c r="BZ1316" s="63"/>
      <c r="CA1316" s="63"/>
      <c r="CB1316" s="63"/>
      <c r="CC1316" s="63"/>
      <c r="CD1316" s="63"/>
      <c r="CE1316" s="63"/>
      <c r="CF1316" s="63"/>
      <c r="CG1316" s="63"/>
      <c r="CH1316" s="63"/>
      <c r="CI1316" s="63"/>
      <c r="CJ1316" s="63"/>
      <c r="CK1316" s="63"/>
      <c r="CL1316" s="63"/>
      <c r="CM1316" s="63"/>
      <c r="CN1316" s="63"/>
      <c r="CO1316" s="63" t="s">
        <v>3607</v>
      </c>
      <c r="CP1316" s="66"/>
      <c r="CQ1316" s="63"/>
      <c r="CR1316" s="78" t="s">
        <v>2043</v>
      </c>
      <c r="CS1316" s="78" t="s">
        <v>6954</v>
      </c>
    </row>
    <row r="1317" spans="1:97">
      <c r="A1317" s="63" t="s">
        <v>3591</v>
      </c>
      <c r="B1317" s="63" t="s">
        <v>6017</v>
      </c>
      <c r="C1317" s="63">
        <v>3279</v>
      </c>
      <c r="D1317" s="19" t="s">
        <v>3782</v>
      </c>
      <c r="E1317" s="63" t="s">
        <v>2393</v>
      </c>
      <c r="F1317" s="63" t="s">
        <v>3610</v>
      </c>
      <c r="G1317" s="65" t="s">
        <v>3615</v>
      </c>
      <c r="H1317" s="65">
        <v>33</v>
      </c>
      <c r="I1317" s="65">
        <v>18</v>
      </c>
      <c r="J1317" s="65">
        <v>93</v>
      </c>
      <c r="K1317" s="23">
        <v>41.496110000000002</v>
      </c>
      <c r="L1317" s="23">
        <v>-107.87585</v>
      </c>
      <c r="M1317" s="61" t="s">
        <v>6110</v>
      </c>
      <c r="N1317" s="63" t="s">
        <v>6111</v>
      </c>
      <c r="O1317" s="63"/>
      <c r="P1317" s="63" t="s">
        <v>3796</v>
      </c>
      <c r="Q1317" s="63"/>
      <c r="R1317" s="63"/>
      <c r="S1317" s="55"/>
      <c r="T1317" s="63"/>
      <c r="U1317" s="66" t="s">
        <v>6112</v>
      </c>
      <c r="V1317" s="63"/>
      <c r="W1317" s="66">
        <v>9370</v>
      </c>
      <c r="X1317" s="66">
        <v>9255</v>
      </c>
      <c r="Y1317" s="63"/>
      <c r="Z1317" s="64">
        <v>37574</v>
      </c>
      <c r="AA1317" s="63">
        <v>6.43</v>
      </c>
      <c r="AB1317" s="63"/>
      <c r="AC1317" s="63">
        <v>5.67</v>
      </c>
      <c r="AD1317" s="63"/>
      <c r="AE1317" s="63">
        <v>147</v>
      </c>
      <c r="AF1317" s="63">
        <v>2.71</v>
      </c>
      <c r="AG1317" s="63"/>
      <c r="AH1317" s="63">
        <v>105</v>
      </c>
      <c r="AI1317" s="63">
        <v>151</v>
      </c>
      <c r="AJ1317" s="63"/>
      <c r="AK1317" s="63"/>
      <c r="AL1317" s="63">
        <v>21</v>
      </c>
      <c r="AM1317" s="63">
        <v>705</v>
      </c>
      <c r="AN1317" s="63"/>
      <c r="AO1317" s="63" t="s">
        <v>3536</v>
      </c>
      <c r="AP1317" s="17">
        <f t="shared" si="474"/>
        <v>0.28293299999999999</v>
      </c>
      <c r="AQ1317" s="17">
        <f t="shared" si="475"/>
        <v>0</v>
      </c>
      <c r="AR1317" s="17">
        <f t="shared" si="470"/>
        <v>6.3944999999999999</v>
      </c>
      <c r="AS1317" s="17">
        <f t="shared" si="469"/>
        <v>6.9321799999999989E-2</v>
      </c>
      <c r="AT1317" s="17">
        <f t="shared" si="476"/>
        <v>6.7467547999999997</v>
      </c>
      <c r="AU1317" s="5">
        <f t="shared" si="477"/>
        <v>2.9620500000000001</v>
      </c>
      <c r="AV1317" s="5">
        <f t="shared" si="478"/>
        <v>2.4748899999999998</v>
      </c>
      <c r="AW1317" s="5">
        <f t="shared" si="490"/>
        <v>0</v>
      </c>
      <c r="AX1317" s="5">
        <f t="shared" si="491"/>
        <v>0</v>
      </c>
      <c r="AY1317" s="5">
        <f t="shared" si="479"/>
        <v>0.43722000000000005</v>
      </c>
      <c r="AZ1317" s="5">
        <f t="shared" si="480"/>
        <v>5.8741599999999998</v>
      </c>
      <c r="BA1317" s="7">
        <f t="shared" si="481"/>
        <v>6.9138791745904177E-2</v>
      </c>
      <c r="BB1317" s="62">
        <f t="shared" si="482"/>
        <v>432.38</v>
      </c>
      <c r="BC1317" s="28">
        <f t="shared" si="483"/>
        <v>-0.23969122017267755</v>
      </c>
      <c r="BD1317" s="32">
        <f t="shared" si="484"/>
        <v>4.1936161663975104E-2</v>
      </c>
      <c r="BE1317" s="32">
        <f t="shared" si="485"/>
        <v>0</v>
      </c>
      <c r="BF1317" s="35">
        <f t="shared" si="486"/>
        <v>0.95806383833602493</v>
      </c>
      <c r="BG1317" s="37">
        <f t="shared" si="487"/>
        <v>0.50425082054285209</v>
      </c>
      <c r="BH1317" s="33">
        <f t="shared" si="488"/>
        <v>0.42131811186620721</v>
      </c>
      <c r="BI1317" s="33">
        <f t="shared" si="489"/>
        <v>7.4431067590940675E-2</v>
      </c>
      <c r="BJ1317" s="63"/>
      <c r="BK1317" s="63">
        <v>82.5</v>
      </c>
      <c r="BL1317" s="63"/>
      <c r="BM1317" s="63"/>
      <c r="BN1317" s="63"/>
      <c r="BO1317" s="63"/>
      <c r="BP1317" s="63"/>
      <c r="BQ1317" s="63"/>
      <c r="BR1317" s="63"/>
      <c r="BS1317" s="63"/>
      <c r="BT1317" s="63"/>
      <c r="BU1317" s="63"/>
      <c r="BV1317" s="63"/>
      <c r="BW1317" s="63"/>
      <c r="BX1317" s="63"/>
      <c r="BY1317" s="63"/>
      <c r="BZ1317" s="63"/>
      <c r="CA1317" s="63"/>
      <c r="CB1317" s="63"/>
      <c r="CC1317" s="63"/>
      <c r="CD1317" s="63"/>
      <c r="CE1317" s="63"/>
      <c r="CF1317" s="63"/>
      <c r="CG1317" s="63"/>
      <c r="CH1317" s="63"/>
      <c r="CI1317" s="63"/>
      <c r="CJ1317" s="63"/>
      <c r="CK1317" s="63"/>
      <c r="CL1317" s="63"/>
      <c r="CM1317" s="63"/>
      <c r="CN1317" s="63">
        <v>20021114</v>
      </c>
      <c r="CO1317" s="63" t="s">
        <v>3607</v>
      </c>
      <c r="CP1317" s="66"/>
      <c r="CQ1317" s="64">
        <v>37576</v>
      </c>
      <c r="CR1317" s="78" t="s">
        <v>2039</v>
      </c>
      <c r="CS1317" s="78" t="s">
        <v>6954</v>
      </c>
    </row>
    <row r="1318" spans="1:97">
      <c r="A1318" s="63" t="s">
        <v>3591</v>
      </c>
      <c r="B1318" s="63" t="s">
        <v>6093</v>
      </c>
      <c r="C1318" s="63">
        <v>3442</v>
      </c>
      <c r="D1318" s="19" t="s">
        <v>3782</v>
      </c>
      <c r="E1318" s="63" t="s">
        <v>2393</v>
      </c>
      <c r="F1318" s="63" t="s">
        <v>3610</v>
      </c>
      <c r="G1318" s="65" t="s">
        <v>3612</v>
      </c>
      <c r="H1318" s="65">
        <v>34</v>
      </c>
      <c r="I1318" s="65">
        <v>18</v>
      </c>
      <c r="J1318" s="65">
        <v>93</v>
      </c>
      <c r="K1318" s="23">
        <v>41.48912</v>
      </c>
      <c r="L1318" s="23">
        <v>-107.86646</v>
      </c>
      <c r="M1318" s="61" t="s">
        <v>6094</v>
      </c>
      <c r="N1318" s="63" t="s">
        <v>6095</v>
      </c>
      <c r="O1318" s="63"/>
      <c r="P1318" s="63" t="s">
        <v>3796</v>
      </c>
      <c r="Q1318" s="63"/>
      <c r="R1318" s="63"/>
      <c r="S1318" s="55"/>
      <c r="T1318" s="63"/>
      <c r="U1318" s="66" t="s">
        <v>6096</v>
      </c>
      <c r="V1318" s="63"/>
      <c r="W1318" s="66">
        <v>9398</v>
      </c>
      <c r="X1318" s="66">
        <v>9158</v>
      </c>
      <c r="Y1318" s="63"/>
      <c r="Z1318" s="64">
        <v>37582</v>
      </c>
      <c r="AA1318" s="63">
        <v>6.46</v>
      </c>
      <c r="AB1318" s="63"/>
      <c r="AC1318" s="63">
        <v>40.6</v>
      </c>
      <c r="AD1318" s="63">
        <v>20.5</v>
      </c>
      <c r="AE1318" s="63">
        <v>2430</v>
      </c>
      <c r="AF1318" s="63">
        <v>64.900000000000006</v>
      </c>
      <c r="AG1318" s="63"/>
      <c r="AH1318" s="63">
        <v>2849</v>
      </c>
      <c r="AI1318" s="63">
        <v>1375</v>
      </c>
      <c r="AJ1318" s="63"/>
      <c r="AK1318" s="63"/>
      <c r="AL1318" s="63">
        <v>12</v>
      </c>
      <c r="AM1318" s="63">
        <v>6680</v>
      </c>
      <c r="AN1318" s="63"/>
      <c r="AO1318" s="63" t="s">
        <v>3553</v>
      </c>
      <c r="AP1318" s="17">
        <f t="shared" si="474"/>
        <v>2.0259399999999999</v>
      </c>
      <c r="AQ1318" s="17">
        <f t="shared" si="475"/>
        <v>1.6869450000000001</v>
      </c>
      <c r="AR1318" s="17">
        <f t="shared" si="470"/>
        <v>105.705</v>
      </c>
      <c r="AS1318" s="17">
        <f t="shared" si="469"/>
        <v>1.660142</v>
      </c>
      <c r="AT1318" s="17">
        <f t="shared" si="476"/>
        <v>111.07802699999999</v>
      </c>
      <c r="AU1318" s="5">
        <f t="shared" si="477"/>
        <v>80.370289999999997</v>
      </c>
      <c r="AV1318" s="5">
        <f t="shared" si="478"/>
        <v>22.536249999999999</v>
      </c>
      <c r="AW1318" s="5">
        <f t="shared" si="490"/>
        <v>0</v>
      </c>
      <c r="AX1318" s="5">
        <f t="shared" si="491"/>
        <v>0</v>
      </c>
      <c r="AY1318" s="5">
        <f t="shared" si="479"/>
        <v>0.24984000000000001</v>
      </c>
      <c r="AZ1318" s="5">
        <f t="shared" si="480"/>
        <v>103.15638</v>
      </c>
      <c r="BA1318" s="7">
        <f t="shared" si="481"/>
        <v>3.697653944074443E-2</v>
      </c>
      <c r="BB1318" s="62">
        <f t="shared" si="482"/>
        <v>6792</v>
      </c>
      <c r="BC1318" s="28">
        <f t="shared" si="483"/>
        <v>8.3135391923990498E-3</v>
      </c>
      <c r="BD1318" s="32">
        <f t="shared" si="484"/>
        <v>1.8238890757395251E-2</v>
      </c>
      <c r="BE1318" s="32">
        <f t="shared" si="485"/>
        <v>1.5187027043611427E-2</v>
      </c>
      <c r="BF1318" s="35">
        <f t="shared" si="486"/>
        <v>0.96657408219899332</v>
      </c>
      <c r="BG1318" s="36">
        <f t="shared" si="487"/>
        <v>0.77911119021431341</v>
      </c>
      <c r="BH1318" s="33">
        <f t="shared" si="488"/>
        <v>0.21846685585515893</v>
      </c>
      <c r="BI1318" s="33">
        <f t="shared" si="489"/>
        <v>2.4219539305276126E-3</v>
      </c>
      <c r="BJ1318" s="63"/>
      <c r="BK1318" s="63">
        <v>0.3</v>
      </c>
      <c r="BL1318" s="63"/>
      <c r="BM1318" s="63"/>
      <c r="BN1318" s="63"/>
      <c r="BO1318" s="63"/>
      <c r="BP1318" s="63"/>
      <c r="BQ1318" s="63"/>
      <c r="BR1318" s="63"/>
      <c r="BS1318" s="63"/>
      <c r="BT1318" s="63"/>
      <c r="BU1318" s="63"/>
      <c r="BV1318" s="63"/>
      <c r="BW1318" s="63"/>
      <c r="BX1318" s="63"/>
      <c r="BY1318" s="63"/>
      <c r="BZ1318" s="63"/>
      <c r="CA1318" s="63"/>
      <c r="CB1318" s="63"/>
      <c r="CC1318" s="63"/>
      <c r="CD1318" s="63"/>
      <c r="CE1318" s="63"/>
      <c r="CF1318" s="63"/>
      <c r="CG1318" s="63"/>
      <c r="CH1318" s="63"/>
      <c r="CI1318" s="63"/>
      <c r="CJ1318" s="63"/>
      <c r="CK1318" s="63"/>
      <c r="CL1318" s="63"/>
      <c r="CM1318" s="63"/>
      <c r="CN1318" s="63">
        <v>20021122</v>
      </c>
      <c r="CO1318" s="63" t="s">
        <v>3607</v>
      </c>
      <c r="CP1318" s="66"/>
      <c r="CQ1318" s="64">
        <v>37584</v>
      </c>
      <c r="CR1318" s="78" t="s">
        <v>2039</v>
      </c>
      <c r="CS1318" s="78" t="s">
        <v>6954</v>
      </c>
    </row>
    <row r="1319" spans="1:97">
      <c r="A1319" s="63" t="s">
        <v>3591</v>
      </c>
      <c r="B1319" s="63" t="s">
        <v>6641</v>
      </c>
      <c r="C1319" s="63">
        <v>3441</v>
      </c>
      <c r="D1319" s="19" t="s">
        <v>3782</v>
      </c>
      <c r="E1319" s="63" t="s">
        <v>2393</v>
      </c>
      <c r="F1319" s="63" t="s">
        <v>3776</v>
      </c>
      <c r="G1319" s="65" t="s">
        <v>3598</v>
      </c>
      <c r="H1319" s="65">
        <v>35</v>
      </c>
      <c r="I1319" s="65">
        <v>18</v>
      </c>
      <c r="J1319" s="65">
        <v>93</v>
      </c>
      <c r="K1319" s="23">
        <v>41.490920000000003</v>
      </c>
      <c r="L1319" s="23">
        <v>-107.839781</v>
      </c>
      <c r="M1319" s="61" t="s">
        <v>6037</v>
      </c>
      <c r="N1319" s="63" t="s">
        <v>6038</v>
      </c>
      <c r="O1319" s="63"/>
      <c r="P1319" s="63" t="s">
        <v>3796</v>
      </c>
      <c r="Q1319" s="63"/>
      <c r="R1319" s="63"/>
      <c r="S1319" s="55"/>
      <c r="T1319" s="63"/>
      <c r="U1319" s="66" t="s">
        <v>6039</v>
      </c>
      <c r="V1319" s="63"/>
      <c r="W1319" s="66">
        <v>9010</v>
      </c>
      <c r="X1319" s="66">
        <v>9008</v>
      </c>
      <c r="Y1319" s="63"/>
      <c r="Z1319" s="64">
        <v>37553</v>
      </c>
      <c r="AA1319" s="63">
        <v>8.5500000000000007</v>
      </c>
      <c r="AB1319" s="63"/>
      <c r="AC1319" s="63">
        <v>17</v>
      </c>
      <c r="AD1319" s="63">
        <v>3.63</v>
      </c>
      <c r="AE1319" s="63">
        <v>2670</v>
      </c>
      <c r="AF1319" s="63">
        <v>37.5</v>
      </c>
      <c r="AG1319" s="63"/>
      <c r="AH1319" s="63">
        <v>3049</v>
      </c>
      <c r="AI1319" s="63">
        <v>2129</v>
      </c>
      <c r="AJ1319" s="63">
        <v>53.9</v>
      </c>
      <c r="AK1319" s="63"/>
      <c r="AL1319" s="63">
        <v>7</v>
      </c>
      <c r="AM1319" s="63">
        <v>7520</v>
      </c>
      <c r="AN1319" s="63"/>
      <c r="AO1319" s="63" t="s">
        <v>3536</v>
      </c>
      <c r="AP1319" s="17">
        <f t="shared" si="474"/>
        <v>0.84830000000000005</v>
      </c>
      <c r="AQ1319" s="17">
        <f t="shared" si="475"/>
        <v>0.2987127</v>
      </c>
      <c r="AR1319" s="17">
        <f t="shared" si="470"/>
        <v>116.145</v>
      </c>
      <c r="AS1319" s="17">
        <f t="shared" si="469"/>
        <v>0.95924999999999994</v>
      </c>
      <c r="AT1319" s="17">
        <f t="shared" si="476"/>
        <v>118.2512627</v>
      </c>
      <c r="AU1319" s="5">
        <f t="shared" si="477"/>
        <v>86.012289999999993</v>
      </c>
      <c r="AV1319" s="5">
        <f t="shared" si="478"/>
        <v>34.894309999999997</v>
      </c>
      <c r="AW1319" s="5">
        <f t="shared" si="490"/>
        <v>1.7964869999999999</v>
      </c>
      <c r="AX1319" s="5">
        <f t="shared" si="491"/>
        <v>0</v>
      </c>
      <c r="AY1319" s="5">
        <f t="shared" si="479"/>
        <v>0.14574000000000001</v>
      </c>
      <c r="AZ1319" s="5">
        <f t="shared" si="480"/>
        <v>122.848827</v>
      </c>
      <c r="BA1319" s="7">
        <f t="shared" si="481"/>
        <v>-1.9069110698883333E-2</v>
      </c>
      <c r="BB1319" s="62">
        <f t="shared" si="482"/>
        <v>7967.03</v>
      </c>
      <c r="BC1319" s="28">
        <f t="shared" si="483"/>
        <v>2.8864798479760145E-2</v>
      </c>
      <c r="BD1319" s="32">
        <f t="shared" si="484"/>
        <v>7.1737077527206823E-3</v>
      </c>
      <c r="BE1319" s="32">
        <f t="shared" si="485"/>
        <v>2.5260846538089441E-3</v>
      </c>
      <c r="BF1319" s="35">
        <f t="shared" si="486"/>
        <v>0.99030020759347037</v>
      </c>
      <c r="BG1319" s="37">
        <f t="shared" si="487"/>
        <v>0.70014742590908086</v>
      </c>
      <c r="BH1319" s="33">
        <f t="shared" si="488"/>
        <v>0.28404267954467322</v>
      </c>
      <c r="BI1319" s="33">
        <f t="shared" si="489"/>
        <v>1.1863361137343217E-3</v>
      </c>
      <c r="BJ1319" s="63"/>
      <c r="BK1319" s="63"/>
      <c r="BL1319" s="63"/>
      <c r="BM1319" s="63"/>
      <c r="BN1319" s="63"/>
      <c r="BO1319" s="63"/>
      <c r="BP1319" s="63"/>
      <c r="BQ1319" s="63"/>
      <c r="BR1319" s="63"/>
      <c r="BS1319" s="63"/>
      <c r="BT1319" s="63"/>
      <c r="BU1319" s="63"/>
      <c r="BV1319" s="63"/>
      <c r="BW1319" s="63"/>
      <c r="BX1319" s="63"/>
      <c r="BY1319" s="63"/>
      <c r="BZ1319" s="63"/>
      <c r="CA1319" s="63"/>
      <c r="CB1319" s="63"/>
      <c r="CC1319" s="63"/>
      <c r="CD1319" s="63"/>
      <c r="CE1319" s="63"/>
      <c r="CF1319" s="63"/>
      <c r="CG1319" s="63"/>
      <c r="CH1319" s="63"/>
      <c r="CI1319" s="63"/>
      <c r="CJ1319" s="63"/>
      <c r="CK1319" s="63"/>
      <c r="CL1319" s="63"/>
      <c r="CM1319" s="63"/>
      <c r="CN1319" s="63">
        <v>20021024</v>
      </c>
      <c r="CO1319" s="63" t="s">
        <v>3607</v>
      </c>
      <c r="CP1319" s="66"/>
      <c r="CQ1319" s="64">
        <v>37555</v>
      </c>
      <c r="CR1319" s="78" t="s">
        <v>2039</v>
      </c>
      <c r="CS1319" s="78" t="s">
        <v>6954</v>
      </c>
    </row>
    <row r="1320" spans="1:97">
      <c r="A1320" s="20" t="s">
        <v>3591</v>
      </c>
      <c r="B1320" s="16" t="s">
        <v>6641</v>
      </c>
      <c r="F1320" s="19" t="s">
        <v>3776</v>
      </c>
      <c r="G1320" s="47" t="s">
        <v>3615</v>
      </c>
      <c r="H1320" s="47">
        <v>35</v>
      </c>
      <c r="I1320" s="47">
        <v>18</v>
      </c>
      <c r="J1320" s="47">
        <v>93</v>
      </c>
      <c r="K1320" s="23">
        <v>41.496110000000002</v>
      </c>
      <c r="L1320" s="23">
        <v>-107.83778</v>
      </c>
      <c r="M1320" s="61" t="s">
        <v>2818</v>
      </c>
      <c r="N1320" s="19" t="s">
        <v>5092</v>
      </c>
      <c r="P1320" s="19" t="s">
        <v>3796</v>
      </c>
      <c r="U1320" s="46">
        <v>8641</v>
      </c>
      <c r="W1320" s="46">
        <v>9050</v>
      </c>
      <c r="X1320" s="46">
        <v>9026</v>
      </c>
      <c r="Z1320" s="48">
        <v>37582</v>
      </c>
      <c r="AA1320" s="4"/>
      <c r="AB1320" s="19" t="s">
        <v>3789</v>
      </c>
      <c r="AC1320" s="19">
        <v>19.2</v>
      </c>
      <c r="AD1320" s="19">
        <v>7.11</v>
      </c>
      <c r="AE1320" s="19">
        <v>2850</v>
      </c>
      <c r="AF1320" s="19">
        <v>10.199999999999999</v>
      </c>
      <c r="AH1320" s="19">
        <v>3149</v>
      </c>
      <c r="AI1320" s="19">
        <v>2399</v>
      </c>
      <c r="AK1320" s="6"/>
      <c r="AL1320" s="19">
        <v>10</v>
      </c>
      <c r="AM1320" s="19">
        <v>8420</v>
      </c>
      <c r="AN1320" s="31"/>
      <c r="AO1320" s="63" t="s">
        <v>3553</v>
      </c>
      <c r="AP1320" s="17">
        <f t="shared" si="474"/>
        <v>0.95807999999999993</v>
      </c>
      <c r="AQ1320" s="17">
        <f t="shared" si="475"/>
        <v>0.58508190000000004</v>
      </c>
      <c r="AR1320" s="17">
        <f t="shared" si="470"/>
        <v>123.97499999999999</v>
      </c>
      <c r="AS1320" s="17">
        <f t="shared" ref="AS1320:AS1383" si="492">IF(AF1320&gt;0,AF1320*0.02558,0)</f>
        <v>0.26091599999999998</v>
      </c>
      <c r="AT1320" s="17">
        <f t="shared" si="476"/>
        <v>125.77907789999999</v>
      </c>
      <c r="AU1320" s="5">
        <f t="shared" si="477"/>
        <v>88.833289999999991</v>
      </c>
      <c r="AV1320" s="5">
        <f t="shared" si="478"/>
        <v>39.319609999999997</v>
      </c>
      <c r="AW1320" s="5">
        <f t="shared" si="490"/>
        <v>0</v>
      </c>
      <c r="AX1320" s="5">
        <f t="shared" si="491"/>
        <v>0</v>
      </c>
      <c r="AY1320" s="5">
        <f t="shared" si="479"/>
        <v>0.20820000000000002</v>
      </c>
      <c r="AZ1320" s="5">
        <f t="shared" si="480"/>
        <v>128.36109999999999</v>
      </c>
      <c r="BA1320" s="7">
        <f t="shared" si="481"/>
        <v>-1.0159834314021716E-2</v>
      </c>
      <c r="BB1320" s="62">
        <f t="shared" si="482"/>
        <v>8444.51</v>
      </c>
      <c r="BC1320" s="6">
        <f t="shared" si="483"/>
        <v>1.4533478885541422E-3</v>
      </c>
      <c r="BD1320" s="32">
        <f t="shared" si="484"/>
        <v>7.6171650802028977E-3</v>
      </c>
      <c r="BE1320" s="32">
        <f t="shared" si="485"/>
        <v>4.6516631364173812E-3</v>
      </c>
      <c r="BF1320" s="35">
        <f t="shared" si="486"/>
        <v>0.98773117178337966</v>
      </c>
      <c r="BG1320" s="37">
        <f t="shared" si="487"/>
        <v>0.69205771842092345</v>
      </c>
      <c r="BH1320" s="33">
        <f t="shared" si="488"/>
        <v>0.30632029485568446</v>
      </c>
      <c r="BI1320" s="33">
        <f t="shared" si="489"/>
        <v>1.6219867233920561E-3</v>
      </c>
      <c r="BJ1320" s="6"/>
      <c r="BK1320" s="31"/>
      <c r="BO1320" s="31"/>
      <c r="BP1320" s="31"/>
      <c r="BQ1320" s="31"/>
      <c r="BR1320" s="31"/>
      <c r="BS1320" s="31"/>
      <c r="BT1320" s="31"/>
      <c r="BU1320" s="31"/>
      <c r="BV1320" s="31"/>
      <c r="BW1320" s="31"/>
      <c r="BX1320" s="31"/>
      <c r="BY1320" s="31"/>
      <c r="BZ1320" s="31"/>
      <c r="CA1320" s="31"/>
      <c r="CB1320" s="31"/>
      <c r="CC1320" s="31"/>
      <c r="CD1320" s="31"/>
      <c r="CE1320" s="31"/>
      <c r="CF1320" s="31"/>
      <c r="CG1320" s="31"/>
      <c r="CH1320" s="31"/>
      <c r="CI1320" s="31"/>
      <c r="CJ1320" s="31"/>
      <c r="CK1320" s="31"/>
      <c r="CL1320" s="31"/>
      <c r="CN1320" s="63">
        <v>20021122</v>
      </c>
      <c r="CO1320" s="63" t="s">
        <v>3607</v>
      </c>
      <c r="CP1320" s="66"/>
      <c r="CQ1320" s="64">
        <v>37584</v>
      </c>
      <c r="CR1320" s="78" t="s">
        <v>2039</v>
      </c>
      <c r="CS1320" s="78" t="s">
        <v>6954</v>
      </c>
    </row>
    <row r="1321" spans="1:97">
      <c r="A1321" s="63" t="s">
        <v>3591</v>
      </c>
      <c r="B1321" s="63" t="s">
        <v>6134</v>
      </c>
      <c r="C1321" s="63">
        <v>5257</v>
      </c>
      <c r="D1321" s="19" t="s">
        <v>3782</v>
      </c>
      <c r="E1321" s="63" t="s">
        <v>1707</v>
      </c>
      <c r="F1321" s="63" t="s">
        <v>2271</v>
      </c>
      <c r="G1321" s="65" t="s">
        <v>1575</v>
      </c>
      <c r="H1321" s="65">
        <v>1</v>
      </c>
      <c r="I1321" s="65">
        <v>18</v>
      </c>
      <c r="J1321" s="65">
        <v>94</v>
      </c>
      <c r="K1321" s="23">
        <v>41.565435000000001</v>
      </c>
      <c r="L1321" s="23">
        <v>-107.931968</v>
      </c>
      <c r="M1321" s="61" t="s">
        <v>6135</v>
      </c>
      <c r="N1321" s="63" t="s">
        <v>6136</v>
      </c>
      <c r="O1321" s="63"/>
      <c r="P1321" s="63" t="s">
        <v>3796</v>
      </c>
      <c r="Q1321" s="63"/>
      <c r="R1321" s="63"/>
      <c r="S1321" s="55">
        <f>IF(U1321&gt;0,V1321-U1321,"")</f>
        <v>316</v>
      </c>
      <c r="T1321" s="63"/>
      <c r="U1321" s="66">
        <v>9244</v>
      </c>
      <c r="V1321" s="63">
        <v>9560</v>
      </c>
      <c r="W1321" s="66">
        <v>9678</v>
      </c>
      <c r="X1321" s="66">
        <v>9677</v>
      </c>
      <c r="Y1321" s="63"/>
      <c r="Z1321" s="64"/>
      <c r="AA1321" s="63">
        <v>7.31</v>
      </c>
      <c r="AB1321" s="63"/>
      <c r="AC1321" s="63">
        <v>66</v>
      </c>
      <c r="AD1321" s="63">
        <v>0</v>
      </c>
      <c r="AE1321" s="63">
        <v>3590</v>
      </c>
      <c r="AF1321" s="63">
        <v>65</v>
      </c>
      <c r="AG1321" s="63"/>
      <c r="AH1321" s="63">
        <v>5370</v>
      </c>
      <c r="AI1321" s="63">
        <v>2310</v>
      </c>
      <c r="AJ1321" s="63">
        <v>0</v>
      </c>
      <c r="AK1321" s="63">
        <v>0</v>
      </c>
      <c r="AL1321" s="63">
        <v>33</v>
      </c>
      <c r="AM1321" s="63">
        <v>9840</v>
      </c>
      <c r="AN1321" s="63"/>
      <c r="AO1321" s="63" t="s">
        <v>3536</v>
      </c>
      <c r="AP1321" s="17">
        <f t="shared" si="474"/>
        <v>3.2934000000000001</v>
      </c>
      <c r="AQ1321" s="17">
        <f t="shared" si="475"/>
        <v>0</v>
      </c>
      <c r="AR1321" s="17">
        <f t="shared" si="470"/>
        <v>156.16499999999999</v>
      </c>
      <c r="AS1321" s="17">
        <f t="shared" si="492"/>
        <v>1.6626999999999998</v>
      </c>
      <c r="AT1321" s="17">
        <f t="shared" si="476"/>
        <v>161.12109999999998</v>
      </c>
      <c r="AU1321" s="5">
        <f t="shared" si="477"/>
        <v>151.48769999999999</v>
      </c>
      <c r="AV1321" s="5">
        <f t="shared" si="478"/>
        <v>37.860899999999994</v>
      </c>
      <c r="AW1321" s="5">
        <f t="shared" si="490"/>
        <v>0</v>
      </c>
      <c r="AX1321" s="5">
        <f t="shared" si="491"/>
        <v>0</v>
      </c>
      <c r="AY1321" s="5">
        <f t="shared" si="479"/>
        <v>0.68706</v>
      </c>
      <c r="AZ1321" s="5">
        <f t="shared" si="480"/>
        <v>190.03565999999998</v>
      </c>
      <c r="BA1321" s="7">
        <f t="shared" si="481"/>
        <v>-8.2340889578773876E-2</v>
      </c>
      <c r="BB1321" s="62">
        <f t="shared" si="482"/>
        <v>11434</v>
      </c>
      <c r="BC1321" s="28">
        <f t="shared" si="483"/>
        <v>7.4927141111215567E-2</v>
      </c>
      <c r="BD1321" s="32">
        <f t="shared" si="484"/>
        <v>2.0440525790849245E-2</v>
      </c>
      <c r="BE1321" s="32">
        <f t="shared" si="485"/>
        <v>0</v>
      </c>
      <c r="BF1321" s="35">
        <f t="shared" si="486"/>
        <v>0.97955947420915079</v>
      </c>
      <c r="BG1321" s="36">
        <f t="shared" si="487"/>
        <v>0.79715407097804702</v>
      </c>
      <c r="BH1321" s="33">
        <f t="shared" si="488"/>
        <v>0.19923050231730191</v>
      </c>
      <c r="BI1321" s="33">
        <f t="shared" si="489"/>
        <v>3.6154267046511171E-3</v>
      </c>
      <c r="BJ1321" s="63">
        <v>0</v>
      </c>
      <c r="BK1321" s="63">
        <v>0</v>
      </c>
      <c r="BL1321" s="63">
        <v>0</v>
      </c>
      <c r="BM1321" s="63">
        <v>0</v>
      </c>
      <c r="BN1321" s="63">
        <v>0</v>
      </c>
      <c r="BO1321" s="63">
        <v>0</v>
      </c>
      <c r="BP1321" s="63">
        <v>0</v>
      </c>
      <c r="BQ1321" s="63">
        <v>0</v>
      </c>
      <c r="BR1321" s="63">
        <v>0</v>
      </c>
      <c r="BS1321" s="63">
        <v>0</v>
      </c>
      <c r="BT1321" s="63">
        <v>0</v>
      </c>
      <c r="BU1321" s="63">
        <v>0</v>
      </c>
      <c r="BV1321" s="63">
        <v>0</v>
      </c>
      <c r="BW1321" s="63">
        <v>0</v>
      </c>
      <c r="BX1321" s="63"/>
      <c r="BY1321" s="63"/>
      <c r="BZ1321" s="63"/>
      <c r="CA1321" s="63"/>
      <c r="CB1321" s="63"/>
      <c r="CC1321" s="63"/>
      <c r="CD1321" s="63"/>
      <c r="CE1321" s="63"/>
      <c r="CF1321" s="63"/>
      <c r="CG1321" s="63"/>
      <c r="CH1321" s="63"/>
      <c r="CI1321" s="63"/>
      <c r="CJ1321" s="63"/>
      <c r="CK1321" s="63"/>
      <c r="CL1321" s="63"/>
      <c r="CM1321" s="63"/>
      <c r="CN1321" s="63"/>
      <c r="CO1321" s="63" t="s">
        <v>6922</v>
      </c>
      <c r="CP1321" s="66"/>
      <c r="CQ1321" s="64">
        <v>38709</v>
      </c>
      <c r="CR1321" s="78" t="s">
        <v>2043</v>
      </c>
      <c r="CS1321" s="78" t="s">
        <v>6954</v>
      </c>
    </row>
    <row r="1322" spans="1:97">
      <c r="A1322" s="63" t="s">
        <v>3591</v>
      </c>
      <c r="B1322" s="63" t="s">
        <v>6134</v>
      </c>
      <c r="C1322" s="63">
        <v>5293</v>
      </c>
      <c r="D1322" s="19" t="s">
        <v>3782</v>
      </c>
      <c r="E1322" s="63" t="s">
        <v>1707</v>
      </c>
      <c r="F1322" s="63" t="s">
        <v>2271</v>
      </c>
      <c r="G1322" s="65" t="s">
        <v>3592</v>
      </c>
      <c r="H1322" s="65">
        <v>1</v>
      </c>
      <c r="I1322" s="65">
        <v>18</v>
      </c>
      <c r="J1322" s="65">
        <v>94</v>
      </c>
      <c r="K1322" s="23">
        <v>41.571379999999998</v>
      </c>
      <c r="L1322" s="23">
        <v>-107.93965</v>
      </c>
      <c r="M1322" s="61" t="s">
        <v>3310</v>
      </c>
      <c r="N1322" s="63" t="s">
        <v>3311</v>
      </c>
      <c r="O1322" s="63"/>
      <c r="P1322" s="63" t="s">
        <v>3796</v>
      </c>
      <c r="Q1322" s="63"/>
      <c r="R1322" s="63"/>
      <c r="S1322" s="55">
        <f>IF(U1322&gt;0,V1322-U1322,"")</f>
        <v>383</v>
      </c>
      <c r="T1322" s="63"/>
      <c r="U1322" s="66">
        <v>9263</v>
      </c>
      <c r="V1322" s="63">
        <v>9646</v>
      </c>
      <c r="W1322" s="66">
        <v>9798</v>
      </c>
      <c r="X1322" s="66">
        <v>9784</v>
      </c>
      <c r="Y1322" s="63"/>
      <c r="Z1322" s="64"/>
      <c r="AA1322" s="63">
        <v>7.24</v>
      </c>
      <c r="AB1322" s="63"/>
      <c r="AC1322" s="63">
        <v>38</v>
      </c>
      <c r="AD1322" s="63">
        <v>3</v>
      </c>
      <c r="AE1322" s="63">
        <v>4320</v>
      </c>
      <c r="AF1322" s="63">
        <v>90</v>
      </c>
      <c r="AG1322" s="63"/>
      <c r="AH1322" s="63">
        <v>5600</v>
      </c>
      <c r="AI1322" s="63">
        <v>2820</v>
      </c>
      <c r="AJ1322" s="63">
        <v>0</v>
      </c>
      <c r="AK1322" s="63">
        <v>0</v>
      </c>
      <c r="AL1322" s="63">
        <v>99</v>
      </c>
      <c r="AM1322" s="63">
        <v>13100</v>
      </c>
      <c r="AN1322" s="63"/>
      <c r="AO1322" s="63" t="s">
        <v>3536</v>
      </c>
      <c r="AP1322" s="17">
        <f t="shared" si="474"/>
        <v>1.8961999999999999</v>
      </c>
      <c r="AQ1322" s="17">
        <f t="shared" si="475"/>
        <v>0.24687000000000001</v>
      </c>
      <c r="AR1322" s="17">
        <f t="shared" si="470"/>
        <v>187.92</v>
      </c>
      <c r="AS1322" s="17">
        <f t="shared" si="492"/>
        <v>2.3022</v>
      </c>
      <c r="AT1322" s="17">
        <f t="shared" si="476"/>
        <v>192.36526999999998</v>
      </c>
      <c r="AU1322" s="5">
        <f t="shared" si="477"/>
        <v>157.976</v>
      </c>
      <c r="AV1322" s="5">
        <f t="shared" si="478"/>
        <v>46.219799999999992</v>
      </c>
      <c r="AW1322" s="5">
        <f t="shared" si="490"/>
        <v>0</v>
      </c>
      <c r="AX1322" s="5">
        <f t="shared" si="491"/>
        <v>0</v>
      </c>
      <c r="AY1322" s="5">
        <f t="shared" si="479"/>
        <v>2.0611800000000002</v>
      </c>
      <c r="AZ1322" s="5">
        <f t="shared" si="480"/>
        <v>206.25698</v>
      </c>
      <c r="BA1322" s="7">
        <f t="shared" si="481"/>
        <v>-3.4849309088993446E-2</v>
      </c>
      <c r="BB1322" s="62">
        <f t="shared" si="482"/>
        <v>12970</v>
      </c>
      <c r="BC1322" s="28">
        <f t="shared" si="483"/>
        <v>-4.9865746068277718E-3</v>
      </c>
      <c r="BD1322" s="32">
        <f t="shared" si="484"/>
        <v>9.8572886883375576E-3</v>
      </c>
      <c r="BE1322" s="32">
        <f t="shared" si="485"/>
        <v>1.2833397629416164E-3</v>
      </c>
      <c r="BF1322" s="35">
        <f t="shared" si="486"/>
        <v>0.98885937154872083</v>
      </c>
      <c r="BG1322" s="36">
        <f t="shared" si="487"/>
        <v>0.76591832189145792</v>
      </c>
      <c r="BH1322" s="33">
        <f t="shared" si="488"/>
        <v>0.22408841630474757</v>
      </c>
      <c r="BI1322" s="33">
        <f t="shared" si="489"/>
        <v>9.9932618037944718E-3</v>
      </c>
      <c r="BJ1322" s="63">
        <v>0</v>
      </c>
      <c r="BK1322" s="63">
        <v>0</v>
      </c>
      <c r="BL1322" s="63">
        <v>0</v>
      </c>
      <c r="BM1322" s="63">
        <v>0</v>
      </c>
      <c r="BN1322" s="63">
        <v>0</v>
      </c>
      <c r="BO1322" s="63">
        <v>0</v>
      </c>
      <c r="BP1322" s="63">
        <v>0</v>
      </c>
      <c r="BQ1322" s="63">
        <v>0</v>
      </c>
      <c r="BR1322" s="63">
        <v>0</v>
      </c>
      <c r="BS1322" s="63">
        <v>0</v>
      </c>
      <c r="BT1322" s="63">
        <v>0</v>
      </c>
      <c r="BU1322" s="63">
        <v>0</v>
      </c>
      <c r="BV1322" s="63">
        <v>0</v>
      </c>
      <c r="BW1322" s="63">
        <v>0</v>
      </c>
      <c r="BX1322" s="63"/>
      <c r="BY1322" s="63"/>
      <c r="BZ1322" s="63"/>
      <c r="CA1322" s="63"/>
      <c r="CB1322" s="63"/>
      <c r="CC1322" s="63"/>
      <c r="CD1322" s="63"/>
      <c r="CE1322" s="63"/>
      <c r="CF1322" s="63"/>
      <c r="CG1322" s="63"/>
      <c r="CH1322" s="63"/>
      <c r="CI1322" s="63"/>
      <c r="CJ1322" s="63"/>
      <c r="CK1322" s="63"/>
      <c r="CL1322" s="63"/>
      <c r="CM1322" s="63"/>
      <c r="CN1322" s="63"/>
      <c r="CO1322" s="63" t="s">
        <v>6923</v>
      </c>
      <c r="CP1322" s="66"/>
      <c r="CQ1322" s="64">
        <v>38700</v>
      </c>
      <c r="CR1322" s="78" t="s">
        <v>2043</v>
      </c>
      <c r="CS1322" s="78" t="s">
        <v>6954</v>
      </c>
    </row>
    <row r="1323" spans="1:97">
      <c r="A1323" s="63" t="s">
        <v>3591</v>
      </c>
      <c r="B1323" s="63" t="s">
        <v>6134</v>
      </c>
      <c r="C1323" s="63">
        <v>3548</v>
      </c>
      <c r="D1323" s="19" t="s">
        <v>3782</v>
      </c>
      <c r="E1323" s="63" t="s">
        <v>1707</v>
      </c>
      <c r="F1323" s="63" t="s">
        <v>2271</v>
      </c>
      <c r="G1323" s="65" t="s">
        <v>3615</v>
      </c>
      <c r="H1323" s="65">
        <v>1</v>
      </c>
      <c r="I1323" s="65">
        <v>18</v>
      </c>
      <c r="J1323" s="65">
        <v>94</v>
      </c>
      <c r="K1323" s="23">
        <v>41.565280000000001</v>
      </c>
      <c r="L1323" s="23">
        <v>-107.93889</v>
      </c>
      <c r="M1323" s="61" t="s">
        <v>3340</v>
      </c>
      <c r="N1323" s="63" t="s">
        <v>3341</v>
      </c>
      <c r="O1323" s="63"/>
      <c r="P1323" s="63" t="s">
        <v>3796</v>
      </c>
      <c r="Q1323" s="63"/>
      <c r="R1323" s="63"/>
      <c r="S1323" s="55"/>
      <c r="T1323" s="63"/>
      <c r="U1323" s="66" t="s">
        <v>3342</v>
      </c>
      <c r="V1323" s="63"/>
      <c r="W1323" s="66">
        <v>10192</v>
      </c>
      <c r="X1323" s="66">
        <v>10250</v>
      </c>
      <c r="Y1323" s="63"/>
      <c r="Z1323" s="64">
        <v>37573</v>
      </c>
      <c r="AA1323" s="63">
        <v>6.81</v>
      </c>
      <c r="AB1323" s="63"/>
      <c r="AC1323" s="63">
        <v>35.6</v>
      </c>
      <c r="AD1323" s="63">
        <v>16.600000000000001</v>
      </c>
      <c r="AE1323" s="63">
        <v>2950</v>
      </c>
      <c r="AF1323" s="63">
        <v>31.5</v>
      </c>
      <c r="AG1323" s="63"/>
      <c r="AH1323" s="63">
        <v>3699</v>
      </c>
      <c r="AI1323" s="63">
        <v>1563</v>
      </c>
      <c r="AJ1323" s="63"/>
      <c r="AK1323" s="63"/>
      <c r="AL1323" s="63">
        <v>9</v>
      </c>
      <c r="AM1323" s="63">
        <v>10052</v>
      </c>
      <c r="AN1323" s="63"/>
      <c r="AO1323" s="63" t="s">
        <v>3553</v>
      </c>
      <c r="AP1323" s="17">
        <f t="shared" si="474"/>
        <v>1.77644</v>
      </c>
      <c r="AQ1323" s="17">
        <f t="shared" si="475"/>
        <v>1.3660140000000001</v>
      </c>
      <c r="AR1323" s="17">
        <f t="shared" si="470"/>
        <v>128.32499999999999</v>
      </c>
      <c r="AS1323" s="17">
        <f t="shared" si="492"/>
        <v>0.80576999999999999</v>
      </c>
      <c r="AT1323" s="17">
        <f t="shared" si="476"/>
        <v>132.27322399999997</v>
      </c>
      <c r="AU1323" s="5">
        <f t="shared" si="477"/>
        <v>104.34878999999999</v>
      </c>
      <c r="AV1323" s="5">
        <f t="shared" si="478"/>
        <v>25.617569999999997</v>
      </c>
      <c r="AW1323" s="5">
        <f t="shared" si="490"/>
        <v>0</v>
      </c>
      <c r="AX1323" s="5">
        <f t="shared" si="491"/>
        <v>0</v>
      </c>
      <c r="AY1323" s="5">
        <f t="shared" si="479"/>
        <v>0.18738000000000002</v>
      </c>
      <c r="AZ1323" s="5">
        <f t="shared" si="480"/>
        <v>130.15373999999997</v>
      </c>
      <c r="BA1323" s="7">
        <f t="shared" si="481"/>
        <v>8.0764718979106139E-3</v>
      </c>
      <c r="BB1323" s="62">
        <f t="shared" si="482"/>
        <v>8304.7000000000007</v>
      </c>
      <c r="BC1323" s="28">
        <f t="shared" si="483"/>
        <v>-9.5185953902389819E-2</v>
      </c>
      <c r="BD1323" s="32">
        <f t="shared" si="484"/>
        <v>1.3430080149857089E-2</v>
      </c>
      <c r="BE1323" s="32">
        <f t="shared" si="485"/>
        <v>1.0327214826184325E-2</v>
      </c>
      <c r="BF1323" s="35">
        <f t="shared" si="486"/>
        <v>0.97624270502395871</v>
      </c>
      <c r="BG1323" s="36">
        <f t="shared" si="487"/>
        <v>0.8017348560248827</v>
      </c>
      <c r="BH1323" s="33">
        <f t="shared" si="488"/>
        <v>0.19682546194984488</v>
      </c>
      <c r="BI1323" s="33">
        <f t="shared" si="489"/>
        <v>1.4396820252725743E-3</v>
      </c>
      <c r="BJ1323" s="63"/>
      <c r="BK1323" s="63"/>
      <c r="BL1323" s="63"/>
      <c r="BM1323" s="63"/>
      <c r="BN1323" s="63"/>
      <c r="BO1323" s="63"/>
      <c r="BP1323" s="63"/>
      <c r="BQ1323" s="63"/>
      <c r="BR1323" s="63"/>
      <c r="BS1323" s="63"/>
      <c r="BT1323" s="63"/>
      <c r="BU1323" s="63"/>
      <c r="BV1323" s="63"/>
      <c r="BW1323" s="63"/>
      <c r="BX1323" s="63"/>
      <c r="BY1323" s="63"/>
      <c r="BZ1323" s="63"/>
      <c r="CA1323" s="63"/>
      <c r="CB1323" s="63"/>
      <c r="CC1323" s="63"/>
      <c r="CD1323" s="63"/>
      <c r="CE1323" s="63"/>
      <c r="CF1323" s="63"/>
      <c r="CG1323" s="63"/>
      <c r="CH1323" s="63"/>
      <c r="CI1323" s="63"/>
      <c r="CJ1323" s="63"/>
      <c r="CK1323" s="63"/>
      <c r="CL1323" s="63"/>
      <c r="CM1323" s="63"/>
      <c r="CN1323" s="63">
        <v>20021113</v>
      </c>
      <c r="CO1323" s="63" t="s">
        <v>3607</v>
      </c>
      <c r="CP1323" s="66"/>
      <c r="CQ1323" s="64">
        <v>37575</v>
      </c>
      <c r="CR1323" s="78" t="s">
        <v>2043</v>
      </c>
      <c r="CS1323" s="78" t="s">
        <v>6954</v>
      </c>
    </row>
    <row r="1324" spans="1:97">
      <c r="A1324" s="20" t="s">
        <v>3591</v>
      </c>
      <c r="B1324" s="16" t="s">
        <v>378</v>
      </c>
      <c r="F1324" s="19" t="s">
        <v>2271</v>
      </c>
      <c r="G1324" s="47" t="s">
        <v>259</v>
      </c>
      <c r="H1324" s="47">
        <v>5</v>
      </c>
      <c r="I1324" s="47">
        <v>18</v>
      </c>
      <c r="J1324" s="47">
        <v>94</v>
      </c>
      <c r="K1324" s="23">
        <v>41.568980000000003</v>
      </c>
      <c r="L1324" s="23">
        <v>-108.01089</v>
      </c>
      <c r="M1324" s="61" t="s">
        <v>3636</v>
      </c>
      <c r="N1324" s="19" t="s">
        <v>5156</v>
      </c>
      <c r="P1324" s="19" t="s">
        <v>3796</v>
      </c>
      <c r="U1324" s="46">
        <v>9646</v>
      </c>
      <c r="V1324" s="4"/>
      <c r="W1324" s="46">
        <v>10000</v>
      </c>
      <c r="X1324" s="46">
        <v>9978</v>
      </c>
      <c r="Z1324" s="48">
        <v>37574</v>
      </c>
      <c r="AA1324" s="19">
        <v>7.4</v>
      </c>
      <c r="AB1324" s="19" t="s">
        <v>3789</v>
      </c>
      <c r="AC1324" s="19">
        <v>36.200000000000003</v>
      </c>
      <c r="AD1324" s="19">
        <v>152</v>
      </c>
      <c r="AE1324" s="19">
        <v>2800</v>
      </c>
      <c r="AF1324" s="19">
        <v>30.8</v>
      </c>
      <c r="AH1324" s="19">
        <v>4299</v>
      </c>
      <c r="AI1324" s="19">
        <v>1833</v>
      </c>
      <c r="AK1324" s="43"/>
      <c r="AL1324" s="19">
        <v>7</v>
      </c>
      <c r="AM1324" s="19">
        <v>8470</v>
      </c>
      <c r="AN1324" s="54"/>
      <c r="AO1324" s="63" t="s">
        <v>3536</v>
      </c>
      <c r="AP1324" s="17">
        <f t="shared" si="474"/>
        <v>1.8063800000000001</v>
      </c>
      <c r="AQ1324" s="17">
        <f t="shared" si="475"/>
        <v>12.50808</v>
      </c>
      <c r="AR1324" s="17">
        <f t="shared" si="470"/>
        <v>121.8</v>
      </c>
      <c r="AS1324" s="17">
        <f t="shared" si="492"/>
        <v>0.78786400000000001</v>
      </c>
      <c r="AT1324" s="17">
        <f t="shared" si="476"/>
        <v>136.90232400000002</v>
      </c>
      <c r="AU1324" s="5">
        <f t="shared" si="477"/>
        <v>121.27479</v>
      </c>
      <c r="AV1324" s="5">
        <f t="shared" si="478"/>
        <v>30.042869999999997</v>
      </c>
      <c r="AW1324" s="5">
        <f t="shared" si="490"/>
        <v>0</v>
      </c>
      <c r="AX1324" s="5">
        <f t="shared" si="491"/>
        <v>0</v>
      </c>
      <c r="AY1324" s="5">
        <f t="shared" si="479"/>
        <v>0.14574000000000001</v>
      </c>
      <c r="AZ1324" s="5">
        <f t="shared" si="480"/>
        <v>151.46339999999998</v>
      </c>
      <c r="BA1324" s="7">
        <f t="shared" si="481"/>
        <v>-5.0495169113788145E-2</v>
      </c>
      <c r="BB1324" s="62">
        <f t="shared" si="482"/>
        <v>9158</v>
      </c>
      <c r="BC1324" s="6">
        <f t="shared" si="483"/>
        <v>3.9028817789879738E-2</v>
      </c>
      <c r="BD1324" s="32">
        <f t="shared" si="484"/>
        <v>1.3194662787462978E-2</v>
      </c>
      <c r="BE1324" s="32">
        <f t="shared" si="485"/>
        <v>9.1364993920775212E-2</v>
      </c>
      <c r="BF1324" s="35">
        <f t="shared" si="486"/>
        <v>0.89544034329176159</v>
      </c>
      <c r="BG1324" s="36">
        <f t="shared" si="487"/>
        <v>0.80068709668474369</v>
      </c>
      <c r="BH1324" s="33">
        <f t="shared" si="488"/>
        <v>0.1983506906619025</v>
      </c>
      <c r="BI1324" s="33">
        <f t="shared" si="489"/>
        <v>9.6221265335387973E-4</v>
      </c>
      <c r="BJ1324" s="43"/>
      <c r="BK1324" s="31"/>
      <c r="BO1324" s="31"/>
      <c r="BP1324" s="31"/>
      <c r="BQ1324" s="31"/>
      <c r="BR1324" s="31"/>
      <c r="BS1324" s="31"/>
      <c r="BT1324" s="31"/>
      <c r="BU1324" s="31"/>
      <c r="BV1324" s="31"/>
      <c r="BW1324" s="31"/>
      <c r="BX1324" s="31"/>
      <c r="BY1324" s="31"/>
      <c r="BZ1324" s="31"/>
      <c r="CA1324" s="31"/>
      <c r="CB1324" s="31"/>
      <c r="CC1324" s="31"/>
      <c r="CD1324" s="31"/>
      <c r="CE1324" s="31"/>
      <c r="CF1324" s="31"/>
      <c r="CG1324" s="31"/>
      <c r="CH1324" s="31"/>
      <c r="CI1324" s="31"/>
      <c r="CJ1324" s="31"/>
      <c r="CK1324" s="31"/>
      <c r="CL1324" s="31"/>
      <c r="CN1324" s="63">
        <v>20021114</v>
      </c>
      <c r="CO1324" s="63" t="s">
        <v>3607</v>
      </c>
      <c r="CP1324" s="66"/>
      <c r="CQ1324" s="64">
        <v>37576</v>
      </c>
      <c r="CR1324" s="78" t="s">
        <v>2039</v>
      </c>
      <c r="CS1324" s="78" t="s">
        <v>6954</v>
      </c>
    </row>
    <row r="1325" spans="1:97">
      <c r="A1325" s="20" t="s">
        <v>3591</v>
      </c>
      <c r="B1325" s="16" t="s">
        <v>378</v>
      </c>
      <c r="F1325" s="19" t="s">
        <v>2271</v>
      </c>
      <c r="G1325" s="47" t="s">
        <v>274</v>
      </c>
      <c r="H1325" s="47">
        <v>5</v>
      </c>
      <c r="I1325" s="47">
        <v>18</v>
      </c>
      <c r="J1325" s="47">
        <v>94</v>
      </c>
      <c r="K1325" s="23">
        <v>41.565260000000002</v>
      </c>
      <c r="L1325" s="23">
        <v>-108.01629</v>
      </c>
      <c r="M1325" s="61" t="s">
        <v>3654</v>
      </c>
      <c r="N1325" s="19" t="s">
        <v>5165</v>
      </c>
      <c r="P1325" s="19" t="s">
        <v>3796</v>
      </c>
      <c r="U1325" s="46">
        <v>9743</v>
      </c>
      <c r="V1325" s="4"/>
      <c r="W1325" s="46">
        <v>10076</v>
      </c>
      <c r="X1325" s="46">
        <v>10062</v>
      </c>
      <c r="Z1325" s="48">
        <v>37575</v>
      </c>
      <c r="AA1325" s="19">
        <v>7.55</v>
      </c>
      <c r="AB1325" s="19" t="s">
        <v>3789</v>
      </c>
      <c r="AC1325" s="19">
        <v>26.5</v>
      </c>
      <c r="AD1325" s="19">
        <v>5.69</v>
      </c>
      <c r="AE1325" s="19">
        <v>2830</v>
      </c>
      <c r="AF1325" s="19">
        <v>32.799999999999997</v>
      </c>
      <c r="AH1325" s="19">
        <v>3949</v>
      </c>
      <c r="AI1325" s="19">
        <v>1752</v>
      </c>
      <c r="AK1325" s="43"/>
      <c r="AL1325" s="19">
        <v>21</v>
      </c>
      <c r="AM1325" s="19">
        <v>8336</v>
      </c>
      <c r="AN1325" s="54"/>
      <c r="AO1325" s="63" t="s">
        <v>3536</v>
      </c>
      <c r="AP1325" s="17">
        <f t="shared" si="474"/>
        <v>1.3223499999999999</v>
      </c>
      <c r="AQ1325" s="17">
        <f t="shared" si="475"/>
        <v>0.46823010000000004</v>
      </c>
      <c r="AR1325" s="17">
        <f t="shared" si="470"/>
        <v>123.10499999999999</v>
      </c>
      <c r="AS1325" s="17">
        <f t="shared" si="492"/>
        <v>0.83902399999999988</v>
      </c>
      <c r="AT1325" s="17">
        <f t="shared" si="476"/>
        <v>125.73460409999998</v>
      </c>
      <c r="AU1325" s="5">
        <f t="shared" si="477"/>
        <v>111.40128999999999</v>
      </c>
      <c r="AV1325" s="5">
        <f t="shared" si="478"/>
        <v>28.715279999999996</v>
      </c>
      <c r="AW1325" s="5">
        <f t="shared" si="490"/>
        <v>0</v>
      </c>
      <c r="AX1325" s="5">
        <f t="shared" si="491"/>
        <v>0</v>
      </c>
      <c r="AY1325" s="5">
        <f t="shared" si="479"/>
        <v>0.43722000000000005</v>
      </c>
      <c r="AZ1325" s="5">
        <f t="shared" si="480"/>
        <v>140.55378999999999</v>
      </c>
      <c r="BA1325" s="7">
        <f t="shared" si="481"/>
        <v>-5.5650889142524619E-2</v>
      </c>
      <c r="BB1325" s="62">
        <f t="shared" si="482"/>
        <v>8616.99</v>
      </c>
      <c r="BC1325" s="6">
        <f t="shared" si="483"/>
        <v>1.6574657331833487E-2</v>
      </c>
      <c r="BD1325" s="32">
        <f t="shared" si="484"/>
        <v>1.0516993388298266E-2</v>
      </c>
      <c r="BE1325" s="32">
        <f t="shared" si="485"/>
        <v>3.7239557347920269E-3</v>
      </c>
      <c r="BF1325" s="35">
        <f t="shared" si="486"/>
        <v>0.98575905087690974</v>
      </c>
      <c r="BG1325" s="36">
        <f t="shared" si="487"/>
        <v>0.79258830373766509</v>
      </c>
      <c r="BH1325" s="33">
        <f t="shared" si="488"/>
        <v>0.20430100106158644</v>
      </c>
      <c r="BI1325" s="33">
        <f t="shared" si="489"/>
        <v>3.1106952007484115E-3</v>
      </c>
      <c r="BJ1325" s="43"/>
      <c r="BK1325" s="31"/>
      <c r="BO1325" s="31"/>
      <c r="BP1325" s="31"/>
      <c r="BQ1325" s="31"/>
      <c r="BR1325" s="31"/>
      <c r="BS1325" s="31"/>
      <c r="BT1325" s="31"/>
      <c r="BU1325" s="31"/>
      <c r="BV1325" s="31"/>
      <c r="BW1325" s="31"/>
      <c r="BX1325" s="31"/>
      <c r="BY1325" s="31"/>
      <c r="BZ1325" s="31"/>
      <c r="CA1325" s="31"/>
      <c r="CB1325" s="31"/>
      <c r="CC1325" s="31"/>
      <c r="CD1325" s="31"/>
      <c r="CE1325" s="31"/>
      <c r="CF1325" s="31"/>
      <c r="CG1325" s="31"/>
      <c r="CH1325" s="31"/>
      <c r="CI1325" s="31"/>
      <c r="CJ1325" s="31"/>
      <c r="CK1325" s="31"/>
      <c r="CL1325" s="31"/>
      <c r="CN1325" s="63">
        <v>20021115</v>
      </c>
      <c r="CO1325" s="63" t="s">
        <v>3607</v>
      </c>
      <c r="CP1325" s="66"/>
      <c r="CQ1325" s="64">
        <v>37577</v>
      </c>
      <c r="CR1325" s="78" t="s">
        <v>2039</v>
      </c>
      <c r="CS1325" s="78" t="s">
        <v>6954</v>
      </c>
    </row>
    <row r="1326" spans="1:97">
      <c r="A1326" s="20" t="s">
        <v>3591</v>
      </c>
      <c r="B1326" s="16" t="s">
        <v>378</v>
      </c>
      <c r="F1326" s="19" t="s">
        <v>2271</v>
      </c>
      <c r="G1326" s="47" t="s">
        <v>3594</v>
      </c>
      <c r="H1326" s="47">
        <v>5</v>
      </c>
      <c r="I1326" s="47">
        <v>18</v>
      </c>
      <c r="J1326" s="47">
        <v>94</v>
      </c>
      <c r="K1326" s="23">
        <v>41.569301000000003</v>
      </c>
      <c r="L1326" s="23">
        <v>-108.02142499999999</v>
      </c>
      <c r="M1326" s="61" t="s">
        <v>3632</v>
      </c>
      <c r="N1326" s="19" t="s">
        <v>5164</v>
      </c>
      <c r="P1326" s="19" t="s">
        <v>3796</v>
      </c>
      <c r="W1326" s="46">
        <v>10103</v>
      </c>
      <c r="X1326" s="46">
        <v>10044</v>
      </c>
      <c r="Z1326" s="48">
        <v>37574</v>
      </c>
      <c r="AA1326" s="19">
        <v>7.42</v>
      </c>
      <c r="AB1326" s="19" t="s">
        <v>3789</v>
      </c>
      <c r="AC1326" s="19">
        <v>27.7</v>
      </c>
      <c r="AD1326" s="19">
        <v>35.6</v>
      </c>
      <c r="AE1326" s="19">
        <v>2620</v>
      </c>
      <c r="AF1326" s="19">
        <v>31.1</v>
      </c>
      <c r="AH1326" s="19">
        <v>2599</v>
      </c>
      <c r="AI1326" s="19">
        <v>1483</v>
      </c>
      <c r="AK1326" s="43"/>
      <c r="AL1326" s="19">
        <v>17</v>
      </c>
      <c r="AM1326" s="19">
        <v>7132</v>
      </c>
      <c r="AN1326" s="54"/>
      <c r="AO1326" s="63" t="s">
        <v>3536</v>
      </c>
      <c r="AP1326" s="17">
        <f t="shared" si="474"/>
        <v>1.3822300000000001</v>
      </c>
      <c r="AQ1326" s="17">
        <f t="shared" si="475"/>
        <v>2.9295240000000002</v>
      </c>
      <c r="AR1326" s="17">
        <f t="shared" si="470"/>
        <v>113.97</v>
      </c>
      <c r="AS1326" s="17">
        <f t="shared" si="492"/>
        <v>0.79553799999999997</v>
      </c>
      <c r="AT1326" s="17">
        <f t="shared" si="476"/>
        <v>119.077292</v>
      </c>
      <c r="AU1326" s="5">
        <f t="shared" si="477"/>
        <v>73.317790000000002</v>
      </c>
      <c r="AV1326" s="5">
        <f t="shared" si="478"/>
        <v>24.306369999999998</v>
      </c>
      <c r="AW1326" s="5">
        <f t="shared" si="490"/>
        <v>0</v>
      </c>
      <c r="AX1326" s="5">
        <f t="shared" si="491"/>
        <v>0</v>
      </c>
      <c r="AY1326" s="5">
        <f t="shared" si="479"/>
        <v>0.35394000000000003</v>
      </c>
      <c r="AZ1326" s="5">
        <f t="shared" si="480"/>
        <v>97.978099999999998</v>
      </c>
      <c r="BA1326" s="7">
        <f t="shared" si="481"/>
        <v>9.7206486351649829E-2</v>
      </c>
      <c r="BB1326" s="62">
        <f t="shared" si="482"/>
        <v>6813.4</v>
      </c>
      <c r="BC1326" s="6">
        <f t="shared" si="483"/>
        <v>-2.2846243205644899E-2</v>
      </c>
      <c r="BD1326" s="32">
        <f t="shared" si="484"/>
        <v>1.1607838713698663E-2</v>
      </c>
      <c r="BE1326" s="32">
        <f t="shared" si="485"/>
        <v>2.4601869515138118E-2</v>
      </c>
      <c r="BF1326" s="35">
        <f t="shared" si="486"/>
        <v>0.96379029177116315</v>
      </c>
      <c r="BG1326" s="36">
        <f t="shared" si="487"/>
        <v>0.74830793820251673</v>
      </c>
      <c r="BH1326" s="33">
        <f t="shared" si="488"/>
        <v>0.24807962187468421</v>
      </c>
      <c r="BI1326" s="33">
        <f t="shared" si="489"/>
        <v>3.6124399227990748E-3</v>
      </c>
      <c r="BJ1326" s="43"/>
      <c r="BK1326" s="19">
        <v>2.9</v>
      </c>
      <c r="BO1326" s="31"/>
      <c r="BP1326" s="31"/>
      <c r="BQ1326" s="31"/>
      <c r="BR1326" s="31"/>
      <c r="BS1326" s="31"/>
      <c r="BT1326" s="31"/>
      <c r="BU1326" s="31"/>
      <c r="BV1326" s="31"/>
      <c r="BW1326" s="31"/>
      <c r="BX1326" s="31"/>
      <c r="BY1326" s="31"/>
      <c r="BZ1326" s="31"/>
      <c r="CA1326" s="31"/>
      <c r="CB1326" s="31"/>
      <c r="CC1326" s="31"/>
      <c r="CD1326" s="31"/>
      <c r="CE1326" s="31"/>
      <c r="CF1326" s="31"/>
      <c r="CG1326" s="31"/>
      <c r="CH1326" s="31"/>
      <c r="CI1326" s="31"/>
      <c r="CJ1326" s="31"/>
      <c r="CK1326" s="31"/>
      <c r="CL1326" s="31"/>
      <c r="CN1326" s="63">
        <v>20021114</v>
      </c>
      <c r="CO1326" s="63" t="s">
        <v>3607</v>
      </c>
      <c r="CP1326" s="66"/>
      <c r="CQ1326" s="64">
        <v>37576</v>
      </c>
      <c r="CR1326" s="78" t="s">
        <v>2039</v>
      </c>
      <c r="CS1326" s="78" t="s">
        <v>6954</v>
      </c>
    </row>
    <row r="1327" spans="1:97">
      <c r="A1327" s="20" t="s">
        <v>3591</v>
      </c>
      <c r="B1327" s="16" t="s">
        <v>378</v>
      </c>
      <c r="F1327" s="19" t="s">
        <v>2271</v>
      </c>
      <c r="G1327" s="47" t="s">
        <v>274</v>
      </c>
      <c r="H1327" s="47">
        <v>5</v>
      </c>
      <c r="I1327" s="47">
        <v>18</v>
      </c>
      <c r="J1327" s="47">
        <v>94</v>
      </c>
      <c r="K1327" s="23">
        <v>41.561815000000003</v>
      </c>
      <c r="L1327" s="23">
        <v>-108.02092399999999</v>
      </c>
      <c r="M1327" s="61" t="s">
        <v>514</v>
      </c>
      <c r="N1327" s="19" t="s">
        <v>5197</v>
      </c>
      <c r="P1327" s="19" t="s">
        <v>3796</v>
      </c>
      <c r="W1327" s="46">
        <v>10437</v>
      </c>
      <c r="Y1327" s="63" t="s">
        <v>3788</v>
      </c>
      <c r="Z1327" s="48">
        <v>28759</v>
      </c>
      <c r="AA1327" s="19">
        <v>7</v>
      </c>
      <c r="AB1327" s="19" t="s">
        <v>3789</v>
      </c>
      <c r="AC1327" s="19">
        <v>206</v>
      </c>
      <c r="AD1327" s="19">
        <v>6</v>
      </c>
      <c r="AE1327" s="19">
        <v>6044</v>
      </c>
      <c r="AF1327" s="19">
        <v>439</v>
      </c>
      <c r="AH1327" s="19">
        <v>9600</v>
      </c>
      <c r="AI1327" s="19">
        <v>866</v>
      </c>
      <c r="AJ1327" s="19">
        <v>0</v>
      </c>
      <c r="AK1327" s="6">
        <v>0</v>
      </c>
      <c r="AL1327" s="19">
        <v>0</v>
      </c>
      <c r="AM1327" s="19">
        <v>16722</v>
      </c>
      <c r="AN1327" s="53"/>
      <c r="AO1327" s="63" t="s">
        <v>3433</v>
      </c>
      <c r="AP1327" s="17">
        <f t="shared" si="474"/>
        <v>10.279400000000001</v>
      </c>
      <c r="AQ1327" s="17">
        <f t="shared" si="475"/>
        <v>0.49374000000000001</v>
      </c>
      <c r="AR1327" s="17">
        <f t="shared" si="470"/>
        <v>262.91399999999999</v>
      </c>
      <c r="AS1327" s="17">
        <f t="shared" si="492"/>
        <v>11.229619999999999</v>
      </c>
      <c r="AT1327" s="17">
        <f t="shared" si="476"/>
        <v>284.91676000000001</v>
      </c>
      <c r="AU1327" s="5">
        <f t="shared" si="477"/>
        <v>270.81599999999997</v>
      </c>
      <c r="AV1327" s="5">
        <f t="shared" si="478"/>
        <v>14.193739999999998</v>
      </c>
      <c r="AW1327" s="5">
        <f t="shared" si="490"/>
        <v>0</v>
      </c>
      <c r="AX1327" s="5">
        <f t="shared" si="491"/>
        <v>0</v>
      </c>
      <c r="AY1327" s="5">
        <f t="shared" si="479"/>
        <v>0</v>
      </c>
      <c r="AZ1327" s="5">
        <f t="shared" si="480"/>
        <v>285.00973999999997</v>
      </c>
      <c r="BA1327" s="7">
        <f t="shared" si="481"/>
        <v>-1.631438439868203E-4</v>
      </c>
      <c r="BB1327" s="62">
        <f t="shared" si="482"/>
        <v>17161</v>
      </c>
      <c r="BC1327" s="6">
        <f t="shared" si="483"/>
        <v>1.2956349791931056E-2</v>
      </c>
      <c r="BD1327" s="32">
        <f t="shared" si="484"/>
        <v>3.607860766070764E-2</v>
      </c>
      <c r="BE1327" s="32">
        <f t="shared" si="485"/>
        <v>1.7329271889796865E-3</v>
      </c>
      <c r="BF1327" s="35">
        <f t="shared" si="486"/>
        <v>0.96218846515031264</v>
      </c>
      <c r="BG1327" s="36">
        <f t="shared" si="487"/>
        <v>0.9501991054761848</v>
      </c>
      <c r="BH1327" s="33">
        <f t="shared" si="488"/>
        <v>4.9800894523815219E-2</v>
      </c>
      <c r="BI1327" s="33">
        <f t="shared" si="489"/>
        <v>0</v>
      </c>
      <c r="BJ1327" s="6">
        <v>0</v>
      </c>
      <c r="BK1327" s="19">
        <v>0</v>
      </c>
      <c r="BL1327" s="19">
        <v>0</v>
      </c>
      <c r="BM1327" s="19">
        <v>16525</v>
      </c>
      <c r="BN1327" s="19">
        <v>0</v>
      </c>
      <c r="BO1327" s="31"/>
      <c r="BP1327" s="19">
        <v>0</v>
      </c>
      <c r="BQ1327" s="19">
        <v>0</v>
      </c>
      <c r="BR1327" s="19">
        <v>0</v>
      </c>
      <c r="BS1327" s="19">
        <v>0</v>
      </c>
      <c r="BT1327" s="19">
        <v>0</v>
      </c>
      <c r="BU1327" s="19">
        <v>0</v>
      </c>
      <c r="BV1327" s="19">
        <v>0</v>
      </c>
      <c r="BW1327" s="19">
        <v>0</v>
      </c>
      <c r="BX1327" s="19"/>
      <c r="BY1327" s="19"/>
      <c r="BZ1327" s="19"/>
      <c r="CA1327" s="19"/>
      <c r="CB1327" s="19"/>
      <c r="CC1327" s="19"/>
      <c r="CD1327" s="19"/>
      <c r="CE1327" s="19"/>
      <c r="CF1327" s="19"/>
      <c r="CG1327" s="19"/>
      <c r="CH1327" s="19"/>
      <c r="CI1327" s="19"/>
      <c r="CJ1327" s="19"/>
      <c r="CK1327" s="19"/>
      <c r="CL1327" s="19"/>
      <c r="CM1327" s="63" t="s">
        <v>3788</v>
      </c>
      <c r="CN1327" s="63">
        <v>19780926</v>
      </c>
      <c r="CO1327" s="63"/>
      <c r="CP1327" s="66"/>
      <c r="CQ1327" s="63"/>
      <c r="CR1327" s="78" t="s">
        <v>2039</v>
      </c>
      <c r="CS1327" s="78" t="s">
        <v>6954</v>
      </c>
    </row>
    <row r="1328" spans="1:97">
      <c r="A1328" s="20" t="s">
        <v>3591</v>
      </c>
      <c r="B1328" s="16" t="s">
        <v>421</v>
      </c>
      <c r="F1328" s="19" t="s">
        <v>2271</v>
      </c>
      <c r="G1328" s="47" t="s">
        <v>267</v>
      </c>
      <c r="H1328" s="47">
        <v>7</v>
      </c>
      <c r="I1328" s="47">
        <v>18</v>
      </c>
      <c r="J1328" s="47">
        <v>94</v>
      </c>
      <c r="K1328" s="23">
        <v>41.546939999999999</v>
      </c>
      <c r="L1328" s="23">
        <v>-108.030556</v>
      </c>
      <c r="M1328" s="61" t="s">
        <v>3658</v>
      </c>
      <c r="N1328" s="19" t="s">
        <v>5184</v>
      </c>
      <c r="P1328" s="19" t="s">
        <v>3796</v>
      </c>
      <c r="U1328" s="46">
        <v>9839</v>
      </c>
      <c r="W1328" s="46">
        <v>10220</v>
      </c>
      <c r="X1328" s="46">
        <v>10174</v>
      </c>
      <c r="Z1328" s="48">
        <v>37578</v>
      </c>
      <c r="AA1328" s="19">
        <v>7.61</v>
      </c>
      <c r="AB1328" s="19" t="s">
        <v>3789</v>
      </c>
      <c r="AC1328" s="19">
        <v>36.799999999999997</v>
      </c>
      <c r="AD1328" s="19">
        <v>26.2</v>
      </c>
      <c r="AE1328" s="19">
        <v>3110</v>
      </c>
      <c r="AF1328" s="19">
        <v>118</v>
      </c>
      <c r="AH1328" s="19">
        <v>4749</v>
      </c>
      <c r="AI1328" s="19">
        <v>1941</v>
      </c>
      <c r="AK1328" s="43"/>
      <c r="AL1328" s="19">
        <v>18</v>
      </c>
      <c r="AM1328" s="19">
        <v>9910</v>
      </c>
      <c r="AN1328" s="54"/>
      <c r="AO1328" s="63" t="s">
        <v>3536</v>
      </c>
      <c r="AP1328" s="17">
        <f t="shared" si="474"/>
        <v>1.83632</v>
      </c>
      <c r="AQ1328" s="17">
        <f t="shared" si="475"/>
        <v>2.1559979999999999</v>
      </c>
      <c r="AR1328" s="17">
        <f t="shared" ref="AR1328:AR1391" si="493">IF(AE1328&gt;0,AE1328*0.0435,0)</f>
        <v>135.285</v>
      </c>
      <c r="AS1328" s="17">
        <f t="shared" si="492"/>
        <v>3.01844</v>
      </c>
      <c r="AT1328" s="17">
        <f t="shared" si="476"/>
        <v>142.29575800000001</v>
      </c>
      <c r="AU1328" s="5">
        <f t="shared" si="477"/>
        <v>133.96929</v>
      </c>
      <c r="AV1328" s="5">
        <f t="shared" si="478"/>
        <v>31.812989999999996</v>
      </c>
      <c r="AW1328" s="5">
        <f t="shared" si="490"/>
        <v>0</v>
      </c>
      <c r="AX1328" s="5">
        <f t="shared" si="491"/>
        <v>0</v>
      </c>
      <c r="AY1328" s="5">
        <f t="shared" si="479"/>
        <v>0.37476000000000004</v>
      </c>
      <c r="AZ1328" s="5">
        <f t="shared" si="480"/>
        <v>166.15703999999999</v>
      </c>
      <c r="BA1328" s="7">
        <f t="shared" si="481"/>
        <v>-7.7357969046531347E-2</v>
      </c>
      <c r="BB1328" s="62">
        <f t="shared" si="482"/>
        <v>9999</v>
      </c>
      <c r="BC1328" s="6">
        <f t="shared" si="483"/>
        <v>4.4703400472148273E-3</v>
      </c>
      <c r="BD1328" s="32">
        <f t="shared" si="484"/>
        <v>1.2904952514466382E-2</v>
      </c>
      <c r="BE1328" s="32">
        <f t="shared" si="485"/>
        <v>1.5151526864209119E-2</v>
      </c>
      <c r="BF1328" s="35">
        <f t="shared" si="486"/>
        <v>0.97194352062132439</v>
      </c>
      <c r="BG1328" s="36">
        <f t="shared" si="487"/>
        <v>0.80628115426225699</v>
      </c>
      <c r="BH1328" s="33">
        <f t="shared" si="488"/>
        <v>0.19146338909263186</v>
      </c>
      <c r="BI1328" s="33">
        <f t="shared" si="489"/>
        <v>2.2554566451111553E-3</v>
      </c>
      <c r="BJ1328" s="43"/>
      <c r="BK1328" s="19">
        <v>0.91</v>
      </c>
      <c r="BO1328" s="31"/>
      <c r="BP1328" s="31"/>
      <c r="BQ1328" s="31"/>
      <c r="BR1328" s="31"/>
      <c r="BS1328" s="31"/>
      <c r="BT1328" s="31"/>
      <c r="BU1328" s="31"/>
      <c r="BV1328" s="31"/>
      <c r="BW1328" s="31"/>
      <c r="BX1328" s="31"/>
      <c r="BY1328" s="31"/>
      <c r="BZ1328" s="31"/>
      <c r="CA1328" s="31"/>
      <c r="CB1328" s="31"/>
      <c r="CC1328" s="31"/>
      <c r="CD1328" s="31"/>
      <c r="CE1328" s="31"/>
      <c r="CF1328" s="31"/>
      <c r="CG1328" s="31"/>
      <c r="CH1328" s="31"/>
      <c r="CI1328" s="31"/>
      <c r="CJ1328" s="31"/>
      <c r="CK1328" s="31"/>
      <c r="CL1328" s="31"/>
      <c r="CN1328" s="63">
        <v>20021118</v>
      </c>
      <c r="CO1328" s="63" t="s">
        <v>3607</v>
      </c>
      <c r="CP1328" s="66"/>
      <c r="CQ1328" s="64">
        <v>37580</v>
      </c>
      <c r="CR1328" s="78" t="s">
        <v>2039</v>
      </c>
      <c r="CS1328" s="78" t="s">
        <v>6954</v>
      </c>
    </row>
    <row r="1329" spans="1:97">
      <c r="A1329" s="20" t="s">
        <v>3591</v>
      </c>
      <c r="B1329" s="16" t="s">
        <v>421</v>
      </c>
      <c r="F1329" s="19" t="s">
        <v>2271</v>
      </c>
      <c r="G1329" s="47" t="s">
        <v>3597</v>
      </c>
      <c r="H1329" s="47">
        <v>7</v>
      </c>
      <c r="I1329" s="47">
        <v>18</v>
      </c>
      <c r="J1329" s="47">
        <v>94</v>
      </c>
      <c r="K1329" s="23">
        <v>41.554169999999999</v>
      </c>
      <c r="L1329" s="23">
        <v>-108.039444</v>
      </c>
      <c r="M1329" s="61" t="s">
        <v>3659</v>
      </c>
      <c r="N1329" s="19" t="s">
        <v>5183</v>
      </c>
      <c r="P1329" s="19" t="s">
        <v>3796</v>
      </c>
      <c r="U1329" s="46">
        <v>9913</v>
      </c>
      <c r="W1329" s="46">
        <v>10149</v>
      </c>
      <c r="X1329" s="46">
        <v>10256</v>
      </c>
      <c r="Z1329" s="48">
        <v>37578</v>
      </c>
      <c r="AA1329" s="19">
        <v>7.66</v>
      </c>
      <c r="AB1329" s="19" t="s">
        <v>3789</v>
      </c>
      <c r="AC1329" s="19">
        <v>27.5</v>
      </c>
      <c r="AD1329" s="19">
        <v>9.8000000000000007</v>
      </c>
      <c r="AE1329" s="19">
        <v>3220</v>
      </c>
      <c r="AF1329" s="19">
        <v>109</v>
      </c>
      <c r="AH1329" s="19">
        <v>5048</v>
      </c>
      <c r="AI1329" s="19">
        <v>2049</v>
      </c>
      <c r="AK1329" s="43"/>
      <c r="AL1329" s="19">
        <v>11</v>
      </c>
      <c r="AM1329" s="19">
        <v>10980</v>
      </c>
      <c r="AN1329" s="54"/>
      <c r="AO1329" s="63" t="s">
        <v>3536</v>
      </c>
      <c r="AP1329" s="17">
        <f t="shared" si="474"/>
        <v>1.37225</v>
      </c>
      <c r="AQ1329" s="17">
        <f t="shared" si="475"/>
        <v>0.8064420000000001</v>
      </c>
      <c r="AR1329" s="17">
        <f t="shared" si="493"/>
        <v>140.07</v>
      </c>
      <c r="AS1329" s="17">
        <f t="shared" si="492"/>
        <v>2.7882199999999999</v>
      </c>
      <c r="AT1329" s="17">
        <f t="shared" si="476"/>
        <v>145.036912</v>
      </c>
      <c r="AU1329" s="5">
        <f t="shared" si="477"/>
        <v>142.40407999999999</v>
      </c>
      <c r="AV1329" s="5">
        <f t="shared" si="478"/>
        <v>33.583109999999998</v>
      </c>
      <c r="AW1329" s="5">
        <f t="shared" si="490"/>
        <v>0</v>
      </c>
      <c r="AX1329" s="5">
        <f t="shared" si="491"/>
        <v>0</v>
      </c>
      <c r="AY1329" s="5">
        <f t="shared" si="479"/>
        <v>0.22902000000000003</v>
      </c>
      <c r="AZ1329" s="5">
        <f t="shared" si="480"/>
        <v>176.21620999999999</v>
      </c>
      <c r="BA1329" s="7">
        <f t="shared" si="481"/>
        <v>-9.7055237334004785E-2</v>
      </c>
      <c r="BB1329" s="62">
        <f t="shared" si="482"/>
        <v>10474.299999999999</v>
      </c>
      <c r="BC1329" s="6">
        <f t="shared" si="483"/>
        <v>-2.3571032380455235E-2</v>
      </c>
      <c r="BD1329" s="32">
        <f t="shared" si="484"/>
        <v>9.4613845611936365E-3</v>
      </c>
      <c r="BE1329" s="32">
        <f t="shared" si="485"/>
        <v>5.5602535167047686E-3</v>
      </c>
      <c r="BF1329" s="35">
        <f t="shared" si="486"/>
        <v>0.98497836192210153</v>
      </c>
      <c r="BG1329" s="36">
        <f t="shared" si="487"/>
        <v>0.80812134139078351</v>
      </c>
      <c r="BH1329" s="33">
        <f t="shared" si="488"/>
        <v>0.19057900518913667</v>
      </c>
      <c r="BI1329" s="33">
        <f t="shared" si="489"/>
        <v>1.2996534200797989E-3</v>
      </c>
      <c r="BJ1329" s="43"/>
      <c r="BK1329" s="19">
        <v>0.12</v>
      </c>
      <c r="BO1329" s="31"/>
      <c r="BP1329" s="31"/>
      <c r="BQ1329" s="31"/>
      <c r="BR1329" s="31"/>
      <c r="BS1329" s="31"/>
      <c r="BT1329" s="31"/>
      <c r="BU1329" s="31"/>
      <c r="BV1329" s="31"/>
      <c r="BW1329" s="31"/>
      <c r="BX1329" s="31"/>
      <c r="BY1329" s="31"/>
      <c r="BZ1329" s="31"/>
      <c r="CA1329" s="31"/>
      <c r="CB1329" s="31"/>
      <c r="CC1329" s="31"/>
      <c r="CD1329" s="31"/>
      <c r="CE1329" s="31"/>
      <c r="CF1329" s="31"/>
      <c r="CG1329" s="31"/>
      <c r="CH1329" s="31"/>
      <c r="CI1329" s="31"/>
      <c r="CJ1329" s="31"/>
      <c r="CK1329" s="31"/>
      <c r="CL1329" s="31"/>
      <c r="CN1329" s="63">
        <v>20021118</v>
      </c>
      <c r="CO1329" s="63" t="s">
        <v>3607</v>
      </c>
      <c r="CP1329" s="66"/>
      <c r="CQ1329" s="64">
        <v>37580</v>
      </c>
      <c r="CR1329" s="78" t="s">
        <v>2039</v>
      </c>
      <c r="CS1329" s="78" t="s">
        <v>6954</v>
      </c>
    </row>
    <row r="1330" spans="1:97">
      <c r="A1330" s="63" t="s">
        <v>3591</v>
      </c>
      <c r="B1330" s="63" t="s">
        <v>626</v>
      </c>
      <c r="C1330" s="63">
        <v>5249</v>
      </c>
      <c r="D1330" s="19" t="s">
        <v>3782</v>
      </c>
      <c r="E1330" s="63" t="s">
        <v>1707</v>
      </c>
      <c r="F1330" s="63" t="s">
        <v>2271</v>
      </c>
      <c r="G1330" s="65" t="s">
        <v>3594</v>
      </c>
      <c r="H1330" s="65">
        <v>9</v>
      </c>
      <c r="I1330" s="65">
        <v>18</v>
      </c>
      <c r="J1330" s="65">
        <v>94</v>
      </c>
      <c r="K1330" s="23">
        <v>41.555410000000002</v>
      </c>
      <c r="L1330" s="23">
        <v>-108.00484</v>
      </c>
      <c r="M1330" s="61" t="s">
        <v>627</v>
      </c>
      <c r="N1330" s="63" t="s">
        <v>628</v>
      </c>
      <c r="O1330" s="63"/>
      <c r="P1330" s="63" t="s">
        <v>3796</v>
      </c>
      <c r="Q1330" s="63"/>
      <c r="R1330" s="63"/>
      <c r="S1330" s="55">
        <f>IF(U1330&gt;0,V1330-U1330,"")</f>
        <v>371</v>
      </c>
      <c r="T1330" s="63"/>
      <c r="U1330" s="66">
        <v>9707</v>
      </c>
      <c r="V1330" s="63">
        <v>10078</v>
      </c>
      <c r="W1330" s="66">
        <v>10237</v>
      </c>
      <c r="X1330" s="66"/>
      <c r="Y1330" s="63"/>
      <c r="Z1330" s="64"/>
      <c r="AA1330" s="63">
        <v>7.4</v>
      </c>
      <c r="AB1330" s="63"/>
      <c r="AC1330" s="63">
        <v>29</v>
      </c>
      <c r="AD1330" s="63">
        <v>0</v>
      </c>
      <c r="AE1330" s="63">
        <v>2780</v>
      </c>
      <c r="AF1330" s="63">
        <v>40</v>
      </c>
      <c r="AG1330" s="63"/>
      <c r="AH1330" s="63">
        <v>1950</v>
      </c>
      <c r="AI1330" s="63">
        <v>2970</v>
      </c>
      <c r="AJ1330" s="63">
        <v>0</v>
      </c>
      <c r="AK1330" s="63">
        <v>0</v>
      </c>
      <c r="AL1330" s="63">
        <v>38</v>
      </c>
      <c r="AM1330" s="63">
        <v>9460</v>
      </c>
      <c r="AN1330" s="63"/>
      <c r="AO1330" s="63" t="s">
        <v>3536</v>
      </c>
      <c r="AP1330" s="17">
        <f t="shared" si="474"/>
        <v>1.4471000000000001</v>
      </c>
      <c r="AQ1330" s="17">
        <f t="shared" si="475"/>
        <v>0</v>
      </c>
      <c r="AR1330" s="17">
        <f t="shared" si="493"/>
        <v>120.92999999999999</v>
      </c>
      <c r="AS1330" s="17">
        <f t="shared" si="492"/>
        <v>1.0231999999999999</v>
      </c>
      <c r="AT1330" s="17">
        <f t="shared" si="476"/>
        <v>123.4003</v>
      </c>
      <c r="AU1330" s="5">
        <f t="shared" si="477"/>
        <v>55.009499999999996</v>
      </c>
      <c r="AV1330" s="5">
        <f t="shared" si="478"/>
        <v>48.678299999999993</v>
      </c>
      <c r="AW1330" s="5">
        <f t="shared" si="490"/>
        <v>0</v>
      </c>
      <c r="AX1330" s="5">
        <f t="shared" si="491"/>
        <v>0</v>
      </c>
      <c r="AY1330" s="5">
        <f t="shared" si="479"/>
        <v>0.79116000000000009</v>
      </c>
      <c r="AZ1330" s="5">
        <f t="shared" si="480"/>
        <v>104.47895999999999</v>
      </c>
      <c r="BA1330" s="7">
        <f t="shared" si="481"/>
        <v>8.3032304036795693E-2</v>
      </c>
      <c r="BB1330" s="62">
        <f t="shared" si="482"/>
        <v>7807</v>
      </c>
      <c r="BC1330" s="28">
        <f t="shared" si="483"/>
        <v>-9.5731742630451144E-2</v>
      </c>
      <c r="BD1330" s="32">
        <f t="shared" si="484"/>
        <v>1.1726875866590276E-2</v>
      </c>
      <c r="BE1330" s="32">
        <f t="shared" si="485"/>
        <v>0</v>
      </c>
      <c r="BF1330" s="35">
        <f t="shared" si="486"/>
        <v>0.98827312413340973</v>
      </c>
      <c r="BG1330" s="37">
        <f t="shared" si="487"/>
        <v>0.5265127064817644</v>
      </c>
      <c r="BH1330" s="33">
        <f t="shared" si="488"/>
        <v>0.46591485979569475</v>
      </c>
      <c r="BI1330" s="33">
        <f t="shared" si="489"/>
        <v>7.5724337225408847E-3</v>
      </c>
      <c r="BJ1330" s="63">
        <v>0</v>
      </c>
      <c r="BK1330" s="63">
        <v>0</v>
      </c>
      <c r="BL1330" s="63">
        <v>0</v>
      </c>
      <c r="BM1330" s="63">
        <v>0</v>
      </c>
      <c r="BN1330" s="63">
        <v>0</v>
      </c>
      <c r="BO1330" s="63">
        <v>0</v>
      </c>
      <c r="BP1330" s="63">
        <v>0</v>
      </c>
      <c r="BQ1330" s="63">
        <v>0</v>
      </c>
      <c r="BR1330" s="63">
        <v>0</v>
      </c>
      <c r="BS1330" s="63">
        <v>0</v>
      </c>
      <c r="BT1330" s="63">
        <v>0</v>
      </c>
      <c r="BU1330" s="63">
        <v>0</v>
      </c>
      <c r="BV1330" s="63">
        <v>0</v>
      </c>
      <c r="BW1330" s="63">
        <v>0</v>
      </c>
      <c r="BX1330" s="63"/>
      <c r="BY1330" s="63"/>
      <c r="BZ1330" s="63"/>
      <c r="CA1330" s="63"/>
      <c r="CB1330" s="63"/>
      <c r="CC1330" s="63"/>
      <c r="CD1330" s="63"/>
      <c r="CE1330" s="63"/>
      <c r="CF1330" s="63"/>
      <c r="CG1330" s="63"/>
      <c r="CH1330" s="63"/>
      <c r="CI1330" s="63"/>
      <c r="CJ1330" s="63"/>
      <c r="CK1330" s="63"/>
      <c r="CL1330" s="63"/>
      <c r="CM1330" s="63"/>
      <c r="CN1330" s="63"/>
      <c r="CO1330" s="63" t="s">
        <v>6924</v>
      </c>
      <c r="CP1330" s="66"/>
      <c r="CQ1330" s="64">
        <v>38792</v>
      </c>
      <c r="CR1330" s="78" t="s">
        <v>2039</v>
      </c>
      <c r="CS1330" s="78" t="s">
        <v>6954</v>
      </c>
    </row>
    <row r="1331" spans="1:97">
      <c r="A1331" s="63" t="s">
        <v>3591</v>
      </c>
      <c r="B1331" s="63" t="s">
        <v>6125</v>
      </c>
      <c r="C1331" s="63">
        <v>4261</v>
      </c>
      <c r="D1331" s="19" t="s">
        <v>3782</v>
      </c>
      <c r="E1331" s="63" t="s">
        <v>1707</v>
      </c>
      <c r="F1331" s="63" t="s">
        <v>2271</v>
      </c>
      <c r="G1331" s="65" t="s">
        <v>1575</v>
      </c>
      <c r="H1331" s="65">
        <v>11</v>
      </c>
      <c r="I1331" s="65">
        <v>18</v>
      </c>
      <c r="J1331" s="65">
        <v>94</v>
      </c>
      <c r="K1331" s="23">
        <v>41.554566000000001</v>
      </c>
      <c r="L1331" s="23">
        <v>-107.953368</v>
      </c>
      <c r="M1331" s="61" t="s">
        <v>611</v>
      </c>
      <c r="N1331" s="63" t="s">
        <v>612</v>
      </c>
      <c r="O1331" s="63"/>
      <c r="P1331" s="63" t="s">
        <v>3796</v>
      </c>
      <c r="Q1331" s="63"/>
      <c r="R1331" s="63"/>
      <c r="S1331" s="55"/>
      <c r="T1331" s="63"/>
      <c r="U1331" s="66" t="s">
        <v>6461</v>
      </c>
      <c r="V1331" s="63"/>
      <c r="W1331" s="66">
        <v>9868</v>
      </c>
      <c r="X1331" s="66">
        <v>9851</v>
      </c>
      <c r="Y1331" s="63"/>
      <c r="Z1331" s="64">
        <v>37895</v>
      </c>
      <c r="AA1331" s="63">
        <v>7.25</v>
      </c>
      <c r="AB1331" s="63"/>
      <c r="AC1331" s="63">
        <v>23</v>
      </c>
      <c r="AD1331" s="63">
        <v>5.7</v>
      </c>
      <c r="AE1331" s="63">
        <v>2749</v>
      </c>
      <c r="AF1331" s="63">
        <v>13</v>
      </c>
      <c r="AG1331" s="63"/>
      <c r="AH1331" s="63">
        <v>3199</v>
      </c>
      <c r="AI1331" s="63">
        <v>1520</v>
      </c>
      <c r="AJ1331" s="63"/>
      <c r="AK1331" s="63"/>
      <c r="AL1331" s="63">
        <v>12</v>
      </c>
      <c r="AM1331" s="63">
        <v>8372</v>
      </c>
      <c r="AN1331" s="63"/>
      <c r="AO1331" s="63" t="s">
        <v>6341</v>
      </c>
      <c r="AP1331" s="17">
        <f t="shared" si="474"/>
        <v>1.1476999999999999</v>
      </c>
      <c r="AQ1331" s="17">
        <f t="shared" si="475"/>
        <v>0.46905300000000005</v>
      </c>
      <c r="AR1331" s="17">
        <f t="shared" si="493"/>
        <v>119.58149999999999</v>
      </c>
      <c r="AS1331" s="17">
        <f t="shared" si="492"/>
        <v>0.33254</v>
      </c>
      <c r="AT1331" s="17">
        <f t="shared" si="476"/>
        <v>121.53079299999999</v>
      </c>
      <c r="AU1331" s="5">
        <f t="shared" si="477"/>
        <v>90.24378999999999</v>
      </c>
      <c r="AV1331" s="5">
        <f t="shared" si="478"/>
        <v>24.912799999999997</v>
      </c>
      <c r="AW1331" s="5">
        <f t="shared" si="490"/>
        <v>0</v>
      </c>
      <c r="AX1331" s="5">
        <f t="shared" si="491"/>
        <v>0</v>
      </c>
      <c r="AY1331" s="5">
        <f t="shared" si="479"/>
        <v>0.24984000000000001</v>
      </c>
      <c r="AZ1331" s="5">
        <f t="shared" si="480"/>
        <v>115.40643</v>
      </c>
      <c r="BA1331" s="7">
        <f t="shared" si="481"/>
        <v>2.5848040769853999E-2</v>
      </c>
      <c r="BB1331" s="62">
        <f t="shared" si="482"/>
        <v>7521.7</v>
      </c>
      <c r="BC1331" s="28">
        <f t="shared" si="483"/>
        <v>-5.349918521175058E-2</v>
      </c>
      <c r="BD1331" s="32">
        <f t="shared" si="484"/>
        <v>9.4436971212719725E-3</v>
      </c>
      <c r="BE1331" s="32">
        <f t="shared" si="485"/>
        <v>3.8595403553402315E-3</v>
      </c>
      <c r="BF1331" s="35">
        <f t="shared" si="486"/>
        <v>0.98669676252338778</v>
      </c>
      <c r="BG1331" s="36">
        <f t="shared" si="487"/>
        <v>0.78196500836218563</v>
      </c>
      <c r="BH1331" s="33">
        <f t="shared" si="488"/>
        <v>0.2158701209282706</v>
      </c>
      <c r="BI1331" s="33">
        <f t="shared" si="489"/>
        <v>2.1648707095436536E-3</v>
      </c>
      <c r="BJ1331" s="63"/>
      <c r="BK1331" s="63">
        <v>0.52</v>
      </c>
      <c r="BL1331" s="63"/>
      <c r="BM1331" s="63"/>
      <c r="BN1331" s="63"/>
      <c r="BO1331" s="63"/>
      <c r="BP1331" s="63"/>
      <c r="BQ1331" s="63"/>
      <c r="BR1331" s="63"/>
      <c r="BS1331" s="63">
        <v>13</v>
      </c>
      <c r="BT1331" s="63"/>
      <c r="BU1331" s="63"/>
      <c r="BV1331" s="63"/>
      <c r="BW1331" s="63"/>
      <c r="BX1331" s="63"/>
      <c r="BY1331" s="63"/>
      <c r="BZ1331" s="63"/>
      <c r="CA1331" s="63"/>
      <c r="CB1331" s="63"/>
      <c r="CC1331" s="63"/>
      <c r="CD1331" s="63"/>
      <c r="CE1331" s="63"/>
      <c r="CF1331" s="63"/>
      <c r="CG1331" s="63"/>
      <c r="CH1331" s="63"/>
      <c r="CI1331" s="63"/>
      <c r="CJ1331" s="63"/>
      <c r="CK1331" s="63"/>
      <c r="CL1331" s="63"/>
      <c r="CM1331" s="63"/>
      <c r="CN1331" s="63">
        <v>2003101</v>
      </c>
      <c r="CO1331" s="63" t="s">
        <v>3607</v>
      </c>
      <c r="CP1331" s="66"/>
      <c r="CQ1331" s="64">
        <v>37896</v>
      </c>
      <c r="CR1331" s="78" t="s">
        <v>2043</v>
      </c>
      <c r="CS1331" s="78" t="s">
        <v>6954</v>
      </c>
    </row>
    <row r="1332" spans="1:97">
      <c r="A1332" s="63" t="s">
        <v>3591</v>
      </c>
      <c r="B1332" s="63" t="s">
        <v>6125</v>
      </c>
      <c r="C1332" s="63">
        <v>5302</v>
      </c>
      <c r="D1332" s="19" t="s">
        <v>3782</v>
      </c>
      <c r="E1332" s="63" t="s">
        <v>1707</v>
      </c>
      <c r="F1332" s="63" t="s">
        <v>2271</v>
      </c>
      <c r="G1332" s="65" t="s">
        <v>3604</v>
      </c>
      <c r="H1332" s="65">
        <v>11</v>
      </c>
      <c r="I1332" s="65">
        <v>18</v>
      </c>
      <c r="J1332" s="65">
        <v>94</v>
      </c>
      <c r="K1332" s="23">
        <v>41.545439999999999</v>
      </c>
      <c r="L1332" s="23">
        <v>-107.95828</v>
      </c>
      <c r="M1332" s="61" t="s">
        <v>6126</v>
      </c>
      <c r="N1332" s="63" t="s">
        <v>6127</v>
      </c>
      <c r="O1332" s="63"/>
      <c r="P1332" s="63" t="s">
        <v>3796</v>
      </c>
      <c r="Q1332" s="63"/>
      <c r="R1332" s="63"/>
      <c r="S1332" s="55">
        <f>IF(U1332&gt;0,V1332-U1332,"")</f>
        <v>202</v>
      </c>
      <c r="T1332" s="63"/>
      <c r="U1332" s="66">
        <v>9590</v>
      </c>
      <c r="V1332" s="63">
        <v>9792</v>
      </c>
      <c r="W1332" s="66">
        <v>10273</v>
      </c>
      <c r="X1332" s="66"/>
      <c r="Y1332" s="63"/>
      <c r="Z1332" s="64"/>
      <c r="AA1332" s="63">
        <v>7.85</v>
      </c>
      <c r="AB1332" s="63"/>
      <c r="AC1332" s="63">
        <v>6</v>
      </c>
      <c r="AD1332" s="63">
        <v>0</v>
      </c>
      <c r="AE1332" s="63">
        <v>2620</v>
      </c>
      <c r="AF1332" s="63">
        <v>33</v>
      </c>
      <c r="AG1332" s="63"/>
      <c r="AH1332" s="63">
        <v>2950</v>
      </c>
      <c r="AI1332" s="63">
        <v>3400</v>
      </c>
      <c r="AJ1332" s="63">
        <v>0</v>
      </c>
      <c r="AK1332" s="63">
        <v>0</v>
      </c>
      <c r="AL1332" s="63">
        <v>15</v>
      </c>
      <c r="AM1332" s="63">
        <v>7580</v>
      </c>
      <c r="AN1332" s="63"/>
      <c r="AO1332" s="63" t="s">
        <v>3536</v>
      </c>
      <c r="AP1332" s="17">
        <f t="shared" si="474"/>
        <v>0.2994</v>
      </c>
      <c r="AQ1332" s="17">
        <f t="shared" si="475"/>
        <v>0</v>
      </c>
      <c r="AR1332" s="17">
        <f t="shared" si="493"/>
        <v>113.97</v>
      </c>
      <c r="AS1332" s="17">
        <f t="shared" si="492"/>
        <v>0.84414</v>
      </c>
      <c r="AT1332" s="17">
        <f t="shared" si="476"/>
        <v>115.11354</v>
      </c>
      <c r="AU1332" s="5">
        <f t="shared" si="477"/>
        <v>83.219499999999996</v>
      </c>
      <c r="AV1332" s="5">
        <f t="shared" si="478"/>
        <v>55.725999999999992</v>
      </c>
      <c r="AW1332" s="5">
        <f t="shared" si="490"/>
        <v>0</v>
      </c>
      <c r="AX1332" s="5">
        <f t="shared" si="491"/>
        <v>0</v>
      </c>
      <c r="AY1332" s="5">
        <f t="shared" si="479"/>
        <v>0.31230000000000002</v>
      </c>
      <c r="AZ1332" s="5">
        <f t="shared" si="480"/>
        <v>139.25779999999997</v>
      </c>
      <c r="BA1332" s="7">
        <f t="shared" si="481"/>
        <v>-9.491737551879853E-2</v>
      </c>
      <c r="BB1332" s="62">
        <f t="shared" si="482"/>
        <v>9024</v>
      </c>
      <c r="BC1332" s="28">
        <f t="shared" si="483"/>
        <v>8.6966995904601302E-2</v>
      </c>
      <c r="BD1332" s="32">
        <f t="shared" si="484"/>
        <v>2.6009103707522155E-3</v>
      </c>
      <c r="BE1332" s="32">
        <f t="shared" si="485"/>
        <v>0</v>
      </c>
      <c r="BF1332" s="35">
        <f t="shared" si="486"/>
        <v>0.99739908962924773</v>
      </c>
      <c r="BG1332" s="37">
        <f t="shared" si="487"/>
        <v>0.59759309711915609</v>
      </c>
      <c r="BH1332" s="33">
        <f t="shared" si="488"/>
        <v>0.40016429959399047</v>
      </c>
      <c r="BI1332" s="33">
        <f t="shared" si="489"/>
        <v>2.2426032868535914E-3</v>
      </c>
      <c r="BJ1332" s="63">
        <v>0</v>
      </c>
      <c r="BK1332" s="63">
        <v>0</v>
      </c>
      <c r="BL1332" s="63">
        <v>0</v>
      </c>
      <c r="BM1332" s="63">
        <v>0</v>
      </c>
      <c r="BN1332" s="63">
        <v>0</v>
      </c>
      <c r="BO1332" s="63">
        <v>0</v>
      </c>
      <c r="BP1332" s="63">
        <v>0</v>
      </c>
      <c r="BQ1332" s="63">
        <v>0</v>
      </c>
      <c r="BR1332" s="63">
        <v>0</v>
      </c>
      <c r="BS1332" s="63">
        <v>0</v>
      </c>
      <c r="BT1332" s="63">
        <v>0</v>
      </c>
      <c r="BU1332" s="63">
        <v>0</v>
      </c>
      <c r="BV1332" s="63">
        <v>0</v>
      </c>
      <c r="BW1332" s="63">
        <v>0</v>
      </c>
      <c r="BX1332" s="63"/>
      <c r="BY1332" s="63"/>
      <c r="BZ1332" s="63"/>
      <c r="CA1332" s="63"/>
      <c r="CB1332" s="63"/>
      <c r="CC1332" s="63"/>
      <c r="CD1332" s="63"/>
      <c r="CE1332" s="63"/>
      <c r="CF1332" s="63"/>
      <c r="CG1332" s="63"/>
      <c r="CH1332" s="63"/>
      <c r="CI1332" s="63"/>
      <c r="CJ1332" s="63"/>
      <c r="CK1332" s="63"/>
      <c r="CL1332" s="63"/>
      <c r="CM1332" s="63"/>
      <c r="CN1332" s="63"/>
      <c r="CO1332" s="63" t="s">
        <v>6925</v>
      </c>
      <c r="CP1332" s="66"/>
      <c r="CQ1332" s="64">
        <v>38700</v>
      </c>
      <c r="CR1332" s="78" t="s">
        <v>2039</v>
      </c>
      <c r="CS1332" s="78" t="s">
        <v>6954</v>
      </c>
    </row>
    <row r="1333" spans="1:97">
      <c r="A1333" s="63" t="s">
        <v>3591</v>
      </c>
      <c r="B1333" s="63" t="s">
        <v>6125</v>
      </c>
      <c r="C1333" s="63">
        <v>5300</v>
      </c>
      <c r="D1333" s="19" t="s">
        <v>3782</v>
      </c>
      <c r="E1333" s="63" t="s">
        <v>1707</v>
      </c>
      <c r="F1333" s="63" t="s">
        <v>2271</v>
      </c>
      <c r="G1333" s="65" t="s">
        <v>3617</v>
      </c>
      <c r="H1333" s="65">
        <v>11</v>
      </c>
      <c r="I1333" s="65">
        <v>18</v>
      </c>
      <c r="J1333" s="65">
        <v>94</v>
      </c>
      <c r="K1333" s="23">
        <v>41.551499999999997</v>
      </c>
      <c r="L1333" s="23">
        <v>-107.96625</v>
      </c>
      <c r="M1333" s="61" t="s">
        <v>3325</v>
      </c>
      <c r="N1333" s="63" t="s">
        <v>3326</v>
      </c>
      <c r="O1333" s="63"/>
      <c r="P1333" s="63" t="s">
        <v>3796</v>
      </c>
      <c r="Q1333" s="63"/>
      <c r="R1333" s="63"/>
      <c r="S1333" s="55">
        <f>IF(U1333&gt;0,V1333-U1333,"")</f>
        <v>241</v>
      </c>
      <c r="T1333" s="63"/>
      <c r="U1333" s="66">
        <v>9618</v>
      </c>
      <c r="V1333" s="63">
        <v>9859</v>
      </c>
      <c r="W1333" s="66">
        <v>10176</v>
      </c>
      <c r="X1333" s="66">
        <v>10163</v>
      </c>
      <c r="Y1333" s="63"/>
      <c r="Z1333" s="64"/>
      <c r="AA1333" s="63">
        <v>7.78</v>
      </c>
      <c r="AB1333" s="63"/>
      <c r="AC1333" s="63">
        <v>25</v>
      </c>
      <c r="AD1333" s="63">
        <v>0</v>
      </c>
      <c r="AE1333" s="63">
        <v>3780</v>
      </c>
      <c r="AF1333" s="63">
        <v>56</v>
      </c>
      <c r="AG1333" s="63"/>
      <c r="AH1333" s="63">
        <v>4170</v>
      </c>
      <c r="AI1333" s="63">
        <v>3210</v>
      </c>
      <c r="AJ1333" s="63">
        <v>0</v>
      </c>
      <c r="AK1333" s="63">
        <v>0</v>
      </c>
      <c r="AL1333" s="63">
        <v>25</v>
      </c>
      <c r="AM1333" s="63">
        <v>10000</v>
      </c>
      <c r="AN1333" s="63"/>
      <c r="AO1333" s="63" t="s">
        <v>3536</v>
      </c>
      <c r="AP1333" s="17">
        <f t="shared" si="474"/>
        <v>1.2475000000000001</v>
      </c>
      <c r="AQ1333" s="17">
        <f t="shared" si="475"/>
        <v>0</v>
      </c>
      <c r="AR1333" s="17">
        <f t="shared" si="493"/>
        <v>164.42999999999998</v>
      </c>
      <c r="AS1333" s="17">
        <f t="shared" si="492"/>
        <v>1.43248</v>
      </c>
      <c r="AT1333" s="17">
        <f t="shared" si="476"/>
        <v>167.10997999999998</v>
      </c>
      <c r="AU1333" s="5">
        <f t="shared" si="477"/>
        <v>117.6357</v>
      </c>
      <c r="AV1333" s="5">
        <f t="shared" si="478"/>
        <v>52.611899999999991</v>
      </c>
      <c r="AW1333" s="5">
        <f t="shared" si="490"/>
        <v>0</v>
      </c>
      <c r="AX1333" s="5">
        <f t="shared" si="491"/>
        <v>0</v>
      </c>
      <c r="AY1333" s="5">
        <f t="shared" si="479"/>
        <v>0.52050000000000007</v>
      </c>
      <c r="AZ1333" s="5">
        <f t="shared" si="480"/>
        <v>170.76809999999998</v>
      </c>
      <c r="BA1333" s="7">
        <f t="shared" si="481"/>
        <v>-1.0826745552715338E-2</v>
      </c>
      <c r="BB1333" s="62">
        <f t="shared" si="482"/>
        <v>11266</v>
      </c>
      <c r="BC1333" s="28">
        <f t="shared" si="483"/>
        <v>5.9531646760086522E-2</v>
      </c>
      <c r="BD1333" s="32">
        <f t="shared" si="484"/>
        <v>7.4651436138045146E-3</v>
      </c>
      <c r="BE1333" s="32">
        <f t="shared" si="485"/>
        <v>0</v>
      </c>
      <c r="BF1333" s="35">
        <f t="shared" si="486"/>
        <v>0.99253485638619543</v>
      </c>
      <c r="BG1333" s="37">
        <f t="shared" si="487"/>
        <v>0.68886226408796503</v>
      </c>
      <c r="BH1333" s="33">
        <f t="shared" si="488"/>
        <v>0.30808974275640472</v>
      </c>
      <c r="BI1333" s="33">
        <f t="shared" si="489"/>
        <v>3.0479931556303555E-3</v>
      </c>
      <c r="BJ1333" s="63">
        <v>0</v>
      </c>
      <c r="BK1333" s="63">
        <v>0</v>
      </c>
      <c r="BL1333" s="63">
        <v>0</v>
      </c>
      <c r="BM1333" s="63">
        <v>0</v>
      </c>
      <c r="BN1333" s="63">
        <v>0</v>
      </c>
      <c r="BO1333" s="63">
        <v>0</v>
      </c>
      <c r="BP1333" s="63">
        <v>0</v>
      </c>
      <c r="BQ1333" s="63">
        <v>0</v>
      </c>
      <c r="BR1333" s="63">
        <v>0</v>
      </c>
      <c r="BS1333" s="63">
        <v>0</v>
      </c>
      <c r="BT1333" s="63">
        <v>0</v>
      </c>
      <c r="BU1333" s="63">
        <v>0</v>
      </c>
      <c r="BV1333" s="63">
        <v>0</v>
      </c>
      <c r="BW1333" s="63">
        <v>0</v>
      </c>
      <c r="BX1333" s="63"/>
      <c r="BY1333" s="63"/>
      <c r="BZ1333" s="63"/>
      <c r="CA1333" s="63"/>
      <c r="CB1333" s="63"/>
      <c r="CC1333" s="63"/>
      <c r="CD1333" s="63"/>
      <c r="CE1333" s="63"/>
      <c r="CF1333" s="63"/>
      <c r="CG1333" s="63"/>
      <c r="CH1333" s="63"/>
      <c r="CI1333" s="63"/>
      <c r="CJ1333" s="63"/>
      <c r="CK1333" s="63"/>
      <c r="CL1333" s="63"/>
      <c r="CM1333" s="63"/>
      <c r="CN1333" s="63"/>
      <c r="CO1333" s="63" t="s">
        <v>6926</v>
      </c>
      <c r="CP1333" s="66"/>
      <c r="CQ1333" s="64">
        <v>38700</v>
      </c>
      <c r="CR1333" s="78" t="s">
        <v>2039</v>
      </c>
      <c r="CS1333" s="78" t="s">
        <v>6954</v>
      </c>
    </row>
    <row r="1334" spans="1:97">
      <c r="A1334" s="63" t="s">
        <v>3591</v>
      </c>
      <c r="B1334" s="63" t="s">
        <v>6125</v>
      </c>
      <c r="C1334" s="63">
        <v>3706</v>
      </c>
      <c r="D1334" s="19" t="s">
        <v>3782</v>
      </c>
      <c r="E1334" s="63" t="s">
        <v>1707</v>
      </c>
      <c r="F1334" s="63" t="s">
        <v>2271</v>
      </c>
      <c r="G1334" s="65" t="s">
        <v>3612</v>
      </c>
      <c r="H1334" s="65">
        <v>11</v>
      </c>
      <c r="I1334" s="65">
        <v>18</v>
      </c>
      <c r="J1334" s="65">
        <v>94</v>
      </c>
      <c r="K1334" s="23">
        <v>41.547288000000002</v>
      </c>
      <c r="L1334" s="23">
        <v>-107.963103</v>
      </c>
      <c r="M1334" s="61" t="s">
        <v>6131</v>
      </c>
      <c r="N1334" s="63" t="s">
        <v>6132</v>
      </c>
      <c r="O1334" s="63"/>
      <c r="P1334" s="63" t="s">
        <v>3796</v>
      </c>
      <c r="Q1334" s="63"/>
      <c r="R1334" s="63"/>
      <c r="S1334" s="55"/>
      <c r="T1334" s="63"/>
      <c r="U1334" s="66" t="s">
        <v>6133</v>
      </c>
      <c r="V1334" s="63"/>
      <c r="W1334" s="66">
        <v>9988</v>
      </c>
      <c r="X1334" s="66">
        <v>9961</v>
      </c>
      <c r="Y1334" s="63"/>
      <c r="Z1334" s="64">
        <v>37665</v>
      </c>
      <c r="AA1334" s="63">
        <v>8.15</v>
      </c>
      <c r="AB1334" s="63"/>
      <c r="AC1334" s="63">
        <v>20</v>
      </c>
      <c r="AD1334" s="63">
        <v>0</v>
      </c>
      <c r="AE1334" s="63">
        <v>2760</v>
      </c>
      <c r="AF1334" s="63">
        <v>31.1</v>
      </c>
      <c r="AG1334" s="63"/>
      <c r="AH1334" s="63">
        <v>3798</v>
      </c>
      <c r="AI1334" s="63">
        <v>2375</v>
      </c>
      <c r="AJ1334" s="63"/>
      <c r="AK1334" s="63"/>
      <c r="AL1334" s="63">
        <v>13</v>
      </c>
      <c r="AM1334" s="63">
        <v>8678</v>
      </c>
      <c r="AN1334" s="63"/>
      <c r="AO1334" s="63" t="s">
        <v>3536</v>
      </c>
      <c r="AP1334" s="17">
        <f t="shared" si="474"/>
        <v>0.998</v>
      </c>
      <c r="AQ1334" s="17">
        <f t="shared" si="475"/>
        <v>0</v>
      </c>
      <c r="AR1334" s="17">
        <f t="shared" si="493"/>
        <v>120.05999999999999</v>
      </c>
      <c r="AS1334" s="17">
        <f t="shared" si="492"/>
        <v>0.79553799999999997</v>
      </c>
      <c r="AT1334" s="17">
        <f t="shared" si="476"/>
        <v>121.85353799999999</v>
      </c>
      <c r="AU1334" s="5">
        <f t="shared" si="477"/>
        <v>107.14157999999999</v>
      </c>
      <c r="AV1334" s="5">
        <f t="shared" si="478"/>
        <v>38.926249999999996</v>
      </c>
      <c r="AW1334" s="5">
        <f t="shared" ref="AW1334:AW1365" si="494">IF(AJ1334&gt;0,AJ1334*0.03333,0)</f>
        <v>0</v>
      </c>
      <c r="AX1334" s="5">
        <f t="shared" ref="AX1334:AX1365" si="495">IF(AK1334&gt;0,AK1334*0.0588,0)</f>
        <v>0</v>
      </c>
      <c r="AY1334" s="5">
        <f t="shared" si="479"/>
        <v>0.27066000000000001</v>
      </c>
      <c r="AZ1334" s="5">
        <f t="shared" si="480"/>
        <v>146.33848999999998</v>
      </c>
      <c r="BA1334" s="7">
        <f t="shared" si="481"/>
        <v>-9.1296345318661001E-2</v>
      </c>
      <c r="BB1334" s="62">
        <f t="shared" si="482"/>
        <v>8997.1</v>
      </c>
      <c r="BC1334" s="28">
        <f t="shared" si="483"/>
        <v>1.8053646089696826E-2</v>
      </c>
      <c r="BD1334" s="32">
        <f t="shared" si="484"/>
        <v>8.1901602233330328E-3</v>
      </c>
      <c r="BE1334" s="32">
        <f t="shared" si="485"/>
        <v>0</v>
      </c>
      <c r="BF1334" s="35">
        <f t="shared" si="486"/>
        <v>0.99180983977666692</v>
      </c>
      <c r="BG1334" s="37">
        <f t="shared" si="487"/>
        <v>0.73214900604755462</v>
      </c>
      <c r="BH1334" s="33">
        <f t="shared" si="488"/>
        <v>0.26600144637272122</v>
      </c>
      <c r="BI1334" s="33">
        <f t="shared" si="489"/>
        <v>1.849547579724241E-3</v>
      </c>
      <c r="BJ1334" s="63"/>
      <c r="BK1334" s="63">
        <v>0</v>
      </c>
      <c r="BL1334" s="63"/>
      <c r="BM1334" s="63"/>
      <c r="BN1334" s="63"/>
      <c r="BO1334" s="63"/>
      <c r="BP1334" s="63"/>
      <c r="BQ1334" s="63"/>
      <c r="BR1334" s="63"/>
      <c r="BS1334" s="63">
        <v>12.5</v>
      </c>
      <c r="BT1334" s="63"/>
      <c r="BU1334" s="63"/>
      <c r="BV1334" s="63"/>
      <c r="BW1334" s="63"/>
      <c r="BX1334" s="63"/>
      <c r="BY1334" s="63"/>
      <c r="BZ1334" s="63"/>
      <c r="CA1334" s="63"/>
      <c r="CB1334" s="63"/>
      <c r="CC1334" s="63"/>
      <c r="CD1334" s="63"/>
      <c r="CE1334" s="63"/>
      <c r="CF1334" s="63"/>
      <c r="CG1334" s="63"/>
      <c r="CH1334" s="63"/>
      <c r="CI1334" s="63"/>
      <c r="CJ1334" s="63"/>
      <c r="CK1334" s="63"/>
      <c r="CL1334" s="63"/>
      <c r="CM1334" s="63"/>
      <c r="CN1334" s="63">
        <v>20030213</v>
      </c>
      <c r="CO1334" s="63" t="s">
        <v>3607</v>
      </c>
      <c r="CP1334" s="66"/>
      <c r="CQ1334" s="64">
        <v>37667</v>
      </c>
      <c r="CR1334" s="78" t="s">
        <v>2039</v>
      </c>
      <c r="CS1334" s="78" t="s">
        <v>6954</v>
      </c>
    </row>
    <row r="1335" spans="1:97">
      <c r="A1335" s="63" t="s">
        <v>3591</v>
      </c>
      <c r="B1335" s="63" t="s">
        <v>6121</v>
      </c>
      <c r="C1335" s="63">
        <v>4294</v>
      </c>
      <c r="D1335" s="19" t="s">
        <v>3782</v>
      </c>
      <c r="E1335" s="63" t="s">
        <v>1707</v>
      </c>
      <c r="F1335" s="63" t="s">
        <v>3610</v>
      </c>
      <c r="G1335" s="65" t="s">
        <v>259</v>
      </c>
      <c r="H1335" s="65">
        <v>13</v>
      </c>
      <c r="I1335" s="65">
        <v>18</v>
      </c>
      <c r="J1335" s="65">
        <v>94</v>
      </c>
      <c r="K1335" s="23">
        <v>41.540190000000003</v>
      </c>
      <c r="L1335" s="23">
        <v>-107.93379400000001</v>
      </c>
      <c r="M1335" s="61" t="s">
        <v>6122</v>
      </c>
      <c r="N1335" s="63" t="s">
        <v>6123</v>
      </c>
      <c r="O1335" s="63"/>
      <c r="P1335" s="63" t="s">
        <v>3796</v>
      </c>
      <c r="Q1335" s="63"/>
      <c r="R1335" s="63"/>
      <c r="S1335" s="55"/>
      <c r="T1335" s="63"/>
      <c r="U1335" s="66" t="s">
        <v>6124</v>
      </c>
      <c r="V1335" s="63"/>
      <c r="W1335" s="66">
        <v>9625</v>
      </c>
      <c r="X1335" s="66">
        <v>9620</v>
      </c>
      <c r="Y1335" s="63"/>
      <c r="Z1335" s="64">
        <v>37663</v>
      </c>
      <c r="AA1335" s="63">
        <v>8.2200000000000006</v>
      </c>
      <c r="AB1335" s="63"/>
      <c r="AC1335" s="63">
        <v>65.400000000000006</v>
      </c>
      <c r="AD1335" s="63">
        <v>21.2</v>
      </c>
      <c r="AE1335" s="63">
        <v>4170</v>
      </c>
      <c r="AF1335" s="63">
        <v>63.2</v>
      </c>
      <c r="AG1335" s="63"/>
      <c r="AH1335" s="63">
        <v>6997</v>
      </c>
      <c r="AI1335" s="63">
        <v>1735</v>
      </c>
      <c r="AJ1335" s="63"/>
      <c r="AK1335" s="63"/>
      <c r="AL1335" s="63">
        <v>115</v>
      </c>
      <c r="AM1335" s="63">
        <v>12966</v>
      </c>
      <c r="AN1335" s="63"/>
      <c r="AO1335" s="63" t="s">
        <v>6341</v>
      </c>
      <c r="AP1335" s="17">
        <f t="shared" si="474"/>
        <v>3.2634600000000002</v>
      </c>
      <c r="AQ1335" s="17">
        <f t="shared" si="475"/>
        <v>1.744548</v>
      </c>
      <c r="AR1335" s="17">
        <f t="shared" si="493"/>
        <v>181.39499999999998</v>
      </c>
      <c r="AS1335" s="17">
        <f t="shared" si="492"/>
        <v>1.6166560000000001</v>
      </c>
      <c r="AT1335" s="17">
        <f t="shared" si="476"/>
        <v>188.01966399999998</v>
      </c>
      <c r="AU1335" s="5">
        <f t="shared" si="477"/>
        <v>197.38536999999999</v>
      </c>
      <c r="AV1335" s="5">
        <f t="shared" si="478"/>
        <v>28.436649999999997</v>
      </c>
      <c r="AW1335" s="5">
        <f t="shared" si="494"/>
        <v>0</v>
      </c>
      <c r="AX1335" s="5">
        <f t="shared" si="495"/>
        <v>0</v>
      </c>
      <c r="AY1335" s="5">
        <f t="shared" si="479"/>
        <v>2.3943000000000003</v>
      </c>
      <c r="AZ1335" s="5">
        <f t="shared" si="480"/>
        <v>228.21631999999997</v>
      </c>
      <c r="BA1335" s="7">
        <f t="shared" si="481"/>
        <v>-9.657179471537472E-2</v>
      </c>
      <c r="BB1335" s="62">
        <f t="shared" si="482"/>
        <v>13166.8</v>
      </c>
      <c r="BC1335" s="28">
        <f t="shared" si="483"/>
        <v>7.6838302822506309E-3</v>
      </c>
      <c r="BD1335" s="32">
        <f t="shared" si="484"/>
        <v>1.7357014317396082E-2</v>
      </c>
      <c r="BE1335" s="32">
        <f t="shared" si="485"/>
        <v>9.2785401424821199E-3</v>
      </c>
      <c r="BF1335" s="35">
        <f t="shared" si="486"/>
        <v>0.9733644455401218</v>
      </c>
      <c r="BG1335" s="36">
        <f t="shared" si="487"/>
        <v>0.86490470970700084</v>
      </c>
      <c r="BH1335" s="33">
        <f t="shared" si="488"/>
        <v>0.12460392841318273</v>
      </c>
      <c r="BI1335" s="33">
        <f t="shared" si="489"/>
        <v>1.0491361879816486E-2</v>
      </c>
      <c r="BJ1335" s="63"/>
      <c r="BK1335" s="63">
        <v>13.3</v>
      </c>
      <c r="BL1335" s="63"/>
      <c r="BM1335" s="63"/>
      <c r="BN1335" s="63"/>
      <c r="BO1335" s="63"/>
      <c r="BP1335" s="63"/>
      <c r="BQ1335" s="63"/>
      <c r="BR1335" s="63"/>
      <c r="BS1335" s="63">
        <v>36</v>
      </c>
      <c r="BT1335" s="63"/>
      <c r="BU1335" s="63"/>
      <c r="BV1335" s="63"/>
      <c r="BW1335" s="63"/>
      <c r="BX1335" s="63"/>
      <c r="BY1335" s="63"/>
      <c r="BZ1335" s="63"/>
      <c r="CA1335" s="63"/>
      <c r="CB1335" s="63"/>
      <c r="CC1335" s="63"/>
      <c r="CD1335" s="63"/>
      <c r="CE1335" s="63"/>
      <c r="CF1335" s="63"/>
      <c r="CG1335" s="63"/>
      <c r="CH1335" s="63"/>
      <c r="CI1335" s="63"/>
      <c r="CJ1335" s="63"/>
      <c r="CK1335" s="63"/>
      <c r="CL1335" s="63"/>
      <c r="CM1335" s="63"/>
      <c r="CN1335" s="63">
        <v>2003211</v>
      </c>
      <c r="CO1335" s="63" t="s">
        <v>3607</v>
      </c>
      <c r="CP1335" s="66"/>
      <c r="CQ1335" s="64">
        <v>37665</v>
      </c>
      <c r="CR1335" s="78" t="s">
        <v>2043</v>
      </c>
      <c r="CS1335" s="78" t="s">
        <v>6954</v>
      </c>
    </row>
    <row r="1336" spans="1:97">
      <c r="A1336" s="63" t="s">
        <v>3591</v>
      </c>
      <c r="B1336" s="63" t="s">
        <v>6128</v>
      </c>
      <c r="C1336" s="63">
        <v>5255</v>
      </c>
      <c r="D1336" s="19" t="s">
        <v>3782</v>
      </c>
      <c r="E1336" s="63" t="s">
        <v>1707</v>
      </c>
      <c r="F1336" s="63" t="s">
        <v>2271</v>
      </c>
      <c r="G1336" s="65" t="s">
        <v>1575</v>
      </c>
      <c r="H1336" s="65">
        <v>15</v>
      </c>
      <c r="I1336" s="65">
        <v>18</v>
      </c>
      <c r="J1336" s="65">
        <v>94</v>
      </c>
      <c r="K1336" s="23">
        <v>41.536990000000003</v>
      </c>
      <c r="L1336" s="23">
        <v>-107.97149</v>
      </c>
      <c r="M1336" s="61" t="s">
        <v>6129</v>
      </c>
      <c r="N1336" s="63" t="s">
        <v>6130</v>
      </c>
      <c r="O1336" s="63"/>
      <c r="P1336" s="63" t="s">
        <v>3796</v>
      </c>
      <c r="Q1336" s="63"/>
      <c r="R1336" s="63"/>
      <c r="S1336" s="55">
        <f>IF(U1336&gt;0,V1336-U1336,"")</f>
        <v>272</v>
      </c>
      <c r="T1336" s="63"/>
      <c r="U1336" s="66">
        <v>9590</v>
      </c>
      <c r="V1336" s="63">
        <v>9862</v>
      </c>
      <c r="W1336" s="66">
        <v>10089</v>
      </c>
      <c r="X1336" s="66">
        <v>10049</v>
      </c>
      <c r="Y1336" s="63"/>
      <c r="Z1336" s="64"/>
      <c r="AA1336" s="63">
        <v>7.81</v>
      </c>
      <c r="AB1336" s="63"/>
      <c r="AC1336" s="63">
        <v>21</v>
      </c>
      <c r="AD1336" s="63">
        <v>0</v>
      </c>
      <c r="AE1336" s="63">
        <v>3200</v>
      </c>
      <c r="AF1336" s="63">
        <v>48</v>
      </c>
      <c r="AG1336" s="63"/>
      <c r="AH1336" s="63">
        <v>4450</v>
      </c>
      <c r="AI1336" s="63">
        <v>2710</v>
      </c>
      <c r="AJ1336" s="63">
        <v>0</v>
      </c>
      <c r="AK1336" s="63">
        <v>0</v>
      </c>
      <c r="AL1336" s="63">
        <v>34</v>
      </c>
      <c r="AM1336" s="63">
        <v>8990</v>
      </c>
      <c r="AN1336" s="63"/>
      <c r="AO1336" s="63" t="s">
        <v>3536</v>
      </c>
      <c r="AP1336" s="17">
        <f t="shared" si="474"/>
        <v>1.0479000000000001</v>
      </c>
      <c r="AQ1336" s="17">
        <f t="shared" si="475"/>
        <v>0</v>
      </c>
      <c r="AR1336" s="17">
        <f t="shared" si="493"/>
        <v>139.19999999999999</v>
      </c>
      <c r="AS1336" s="17">
        <f t="shared" si="492"/>
        <v>1.22784</v>
      </c>
      <c r="AT1336" s="17">
        <f t="shared" si="476"/>
        <v>141.47573999999997</v>
      </c>
      <c r="AU1336" s="5">
        <f t="shared" si="477"/>
        <v>125.53449999999999</v>
      </c>
      <c r="AV1336" s="5">
        <f t="shared" si="478"/>
        <v>44.416899999999998</v>
      </c>
      <c r="AW1336" s="5">
        <f t="shared" si="494"/>
        <v>0</v>
      </c>
      <c r="AX1336" s="5">
        <f t="shared" si="495"/>
        <v>0</v>
      </c>
      <c r="AY1336" s="5">
        <f t="shared" si="479"/>
        <v>0.70788000000000006</v>
      </c>
      <c r="AZ1336" s="5">
        <f t="shared" si="480"/>
        <v>170.65927999999997</v>
      </c>
      <c r="BA1336" s="7">
        <f t="shared" si="481"/>
        <v>-9.349652595854191E-2</v>
      </c>
      <c r="BB1336" s="62">
        <f t="shared" si="482"/>
        <v>10463</v>
      </c>
      <c r="BC1336" s="28">
        <f t="shared" si="483"/>
        <v>7.5720968488150922E-2</v>
      </c>
      <c r="BD1336" s="32">
        <f t="shared" si="484"/>
        <v>7.4069236181411756E-3</v>
      </c>
      <c r="BE1336" s="32">
        <f t="shared" si="485"/>
        <v>0</v>
      </c>
      <c r="BF1336" s="35">
        <f t="shared" si="486"/>
        <v>0.99259307638185879</v>
      </c>
      <c r="BG1336" s="37">
        <f t="shared" si="487"/>
        <v>0.73558554799949949</v>
      </c>
      <c r="BH1336" s="33">
        <f t="shared" si="488"/>
        <v>0.26026653809860212</v>
      </c>
      <c r="BI1336" s="33">
        <f t="shared" si="489"/>
        <v>4.1479139018985676E-3</v>
      </c>
      <c r="BJ1336" s="63">
        <v>0</v>
      </c>
      <c r="BK1336" s="63">
        <v>33</v>
      </c>
      <c r="BL1336" s="63">
        <v>0</v>
      </c>
      <c r="BM1336" s="63">
        <v>0</v>
      </c>
      <c r="BN1336" s="63">
        <v>0</v>
      </c>
      <c r="BO1336" s="63">
        <v>0</v>
      </c>
      <c r="BP1336" s="63">
        <v>0</v>
      </c>
      <c r="BQ1336" s="63">
        <v>0</v>
      </c>
      <c r="BR1336" s="63">
        <v>0</v>
      </c>
      <c r="BS1336" s="63">
        <v>0</v>
      </c>
      <c r="BT1336" s="63">
        <v>0</v>
      </c>
      <c r="BU1336" s="63">
        <v>0</v>
      </c>
      <c r="BV1336" s="63">
        <v>0</v>
      </c>
      <c r="BW1336" s="63">
        <v>0</v>
      </c>
      <c r="BX1336" s="63"/>
      <c r="BY1336" s="63"/>
      <c r="BZ1336" s="63"/>
      <c r="CA1336" s="63"/>
      <c r="CB1336" s="63"/>
      <c r="CC1336" s="63"/>
      <c r="CD1336" s="63"/>
      <c r="CE1336" s="63"/>
      <c r="CF1336" s="63"/>
      <c r="CG1336" s="63"/>
      <c r="CH1336" s="63"/>
      <c r="CI1336" s="63"/>
      <c r="CJ1336" s="63"/>
      <c r="CK1336" s="63"/>
      <c r="CL1336" s="63"/>
      <c r="CM1336" s="63"/>
      <c r="CN1336" s="63"/>
      <c r="CO1336" s="63" t="s">
        <v>6927</v>
      </c>
      <c r="CP1336" s="66"/>
      <c r="CQ1336" s="64">
        <v>38723</v>
      </c>
      <c r="CR1336" s="78" t="s">
        <v>2039</v>
      </c>
      <c r="CS1336" s="78" t="s">
        <v>6954</v>
      </c>
    </row>
    <row r="1337" spans="1:97">
      <c r="A1337" s="63" t="s">
        <v>3591</v>
      </c>
      <c r="B1337" s="63" t="s">
        <v>6128</v>
      </c>
      <c r="C1337" s="63">
        <v>4222</v>
      </c>
      <c r="D1337" s="19" t="s">
        <v>3782</v>
      </c>
      <c r="E1337" s="63" t="s">
        <v>1707</v>
      </c>
      <c r="F1337" s="63" t="s">
        <v>2271</v>
      </c>
      <c r="G1337" s="65" t="s">
        <v>3596</v>
      </c>
      <c r="H1337" s="65">
        <v>15</v>
      </c>
      <c r="I1337" s="65">
        <v>18</v>
      </c>
      <c r="J1337" s="65">
        <v>94</v>
      </c>
      <c r="K1337" s="23">
        <v>41.533318999999999</v>
      </c>
      <c r="L1337" s="23">
        <v>-107.971946</v>
      </c>
      <c r="M1337" s="61" t="s">
        <v>3343</v>
      </c>
      <c r="N1337" s="63" t="s">
        <v>3344</v>
      </c>
      <c r="O1337" s="63"/>
      <c r="P1337" s="63" t="s">
        <v>3796</v>
      </c>
      <c r="Q1337" s="63"/>
      <c r="R1337" s="63"/>
      <c r="S1337" s="55"/>
      <c r="T1337" s="63"/>
      <c r="U1337" s="66" t="s">
        <v>3345</v>
      </c>
      <c r="V1337" s="63"/>
      <c r="W1337" s="66">
        <v>10009</v>
      </c>
      <c r="X1337" s="66"/>
      <c r="Y1337" s="63"/>
      <c r="Z1337" s="64">
        <v>38062</v>
      </c>
      <c r="AA1337" s="63">
        <v>7.85</v>
      </c>
      <c r="AB1337" s="63"/>
      <c r="AC1337" s="63">
        <v>21.2</v>
      </c>
      <c r="AD1337" s="63">
        <v>7.07</v>
      </c>
      <c r="AE1337" s="63">
        <v>2500</v>
      </c>
      <c r="AF1337" s="63">
        <v>32</v>
      </c>
      <c r="AG1337" s="63"/>
      <c r="AH1337" s="63">
        <v>2449</v>
      </c>
      <c r="AI1337" s="63">
        <v>2322</v>
      </c>
      <c r="AJ1337" s="63"/>
      <c r="AK1337" s="63"/>
      <c r="AL1337" s="63">
        <v>21</v>
      </c>
      <c r="AM1337" s="63">
        <v>6856</v>
      </c>
      <c r="AN1337" s="63"/>
      <c r="AO1337" s="63" t="s">
        <v>6341</v>
      </c>
      <c r="AP1337" s="17">
        <f t="shared" si="474"/>
        <v>1.0578799999999999</v>
      </c>
      <c r="AQ1337" s="17">
        <f t="shared" si="475"/>
        <v>0.58179029999999998</v>
      </c>
      <c r="AR1337" s="17">
        <f t="shared" si="493"/>
        <v>108.74999999999999</v>
      </c>
      <c r="AS1337" s="17">
        <f t="shared" si="492"/>
        <v>0.81855999999999995</v>
      </c>
      <c r="AT1337" s="17">
        <f t="shared" si="476"/>
        <v>111.2082303</v>
      </c>
      <c r="AU1337" s="5">
        <f t="shared" si="477"/>
        <v>69.086289999999991</v>
      </c>
      <c r="AV1337" s="5">
        <f t="shared" si="478"/>
        <v>38.057579999999994</v>
      </c>
      <c r="AW1337" s="5">
        <f t="shared" si="494"/>
        <v>0</v>
      </c>
      <c r="AX1337" s="5">
        <f t="shared" si="495"/>
        <v>0</v>
      </c>
      <c r="AY1337" s="5">
        <f t="shared" si="479"/>
        <v>0.43722000000000005</v>
      </c>
      <c r="AZ1337" s="5">
        <f t="shared" si="480"/>
        <v>107.58108999999999</v>
      </c>
      <c r="BA1337" s="7">
        <f t="shared" si="481"/>
        <v>1.6578232863590135E-2</v>
      </c>
      <c r="BB1337" s="62">
        <f t="shared" si="482"/>
        <v>7352.27</v>
      </c>
      <c r="BC1337" s="28">
        <f t="shared" si="483"/>
        <v>3.4928249533546341E-2</v>
      </c>
      <c r="BD1337" s="32">
        <f t="shared" si="484"/>
        <v>9.5126052914089043E-3</v>
      </c>
      <c r="BE1337" s="32">
        <f t="shared" si="485"/>
        <v>5.2315399537474702E-3</v>
      </c>
      <c r="BF1337" s="35">
        <f t="shared" si="486"/>
        <v>0.98525585475484356</v>
      </c>
      <c r="BG1337" s="37">
        <f t="shared" si="487"/>
        <v>0.64217875093104182</v>
      </c>
      <c r="BH1337" s="33">
        <f t="shared" si="488"/>
        <v>0.35375715193069712</v>
      </c>
      <c r="BI1337" s="33">
        <f t="shared" si="489"/>
        <v>4.0640971382610094E-3</v>
      </c>
      <c r="BJ1337" s="63"/>
      <c r="BK1337" s="63">
        <v>3.3</v>
      </c>
      <c r="BL1337" s="63"/>
      <c r="BM1337" s="63"/>
      <c r="BN1337" s="63"/>
      <c r="BO1337" s="63"/>
      <c r="BP1337" s="63"/>
      <c r="BQ1337" s="63"/>
      <c r="BR1337" s="63"/>
      <c r="BS1337" s="63">
        <v>5.8</v>
      </c>
      <c r="BT1337" s="63"/>
      <c r="BU1337" s="63"/>
      <c r="BV1337" s="63"/>
      <c r="BW1337" s="63"/>
      <c r="BX1337" s="63"/>
      <c r="BY1337" s="63"/>
      <c r="BZ1337" s="63"/>
      <c r="CA1337" s="63"/>
      <c r="CB1337" s="63"/>
      <c r="CC1337" s="63"/>
      <c r="CD1337" s="63"/>
      <c r="CE1337" s="63"/>
      <c r="CF1337" s="63"/>
      <c r="CG1337" s="63"/>
      <c r="CH1337" s="63"/>
      <c r="CI1337" s="63"/>
      <c r="CJ1337" s="63"/>
      <c r="CK1337" s="63"/>
      <c r="CL1337" s="63"/>
      <c r="CM1337" s="63"/>
      <c r="CN1337" s="63">
        <v>2004316</v>
      </c>
      <c r="CO1337" s="63" t="s">
        <v>3607</v>
      </c>
      <c r="CP1337" s="66"/>
      <c r="CQ1337" s="64">
        <v>38063</v>
      </c>
      <c r="CR1337" s="78" t="s">
        <v>2039</v>
      </c>
      <c r="CS1337" s="78" t="s">
        <v>6954</v>
      </c>
    </row>
    <row r="1338" spans="1:97">
      <c r="A1338" s="63" t="s">
        <v>3591</v>
      </c>
      <c r="B1338" s="63" t="s">
        <v>3336</v>
      </c>
      <c r="C1338" s="63">
        <v>4221</v>
      </c>
      <c r="D1338" s="19" t="s">
        <v>3782</v>
      </c>
      <c r="E1338" s="63" t="s">
        <v>1707</v>
      </c>
      <c r="F1338" s="63" t="s">
        <v>2271</v>
      </c>
      <c r="G1338" s="65" t="s">
        <v>3594</v>
      </c>
      <c r="H1338" s="65">
        <v>17</v>
      </c>
      <c r="I1338" s="65">
        <v>18</v>
      </c>
      <c r="J1338" s="65">
        <v>94</v>
      </c>
      <c r="K1338" s="23">
        <v>41.540056</v>
      </c>
      <c r="L1338" s="23">
        <v>-108.020954</v>
      </c>
      <c r="M1338" s="61" t="s">
        <v>3337</v>
      </c>
      <c r="N1338" s="63" t="s">
        <v>3338</v>
      </c>
      <c r="O1338" s="63"/>
      <c r="P1338" s="63" t="s">
        <v>3796</v>
      </c>
      <c r="Q1338" s="63"/>
      <c r="R1338" s="63"/>
      <c r="S1338" s="55"/>
      <c r="T1338" s="63"/>
      <c r="U1338" s="66" t="s">
        <v>3339</v>
      </c>
      <c r="V1338" s="63"/>
      <c r="W1338" s="66">
        <v>10275</v>
      </c>
      <c r="X1338" s="66"/>
      <c r="Y1338" s="63"/>
      <c r="Z1338" s="64">
        <v>38062</v>
      </c>
      <c r="AA1338" s="63">
        <v>7.41</v>
      </c>
      <c r="AB1338" s="63"/>
      <c r="AC1338" s="63">
        <v>45.2</v>
      </c>
      <c r="AD1338" s="63">
        <v>9.36</v>
      </c>
      <c r="AE1338" s="63">
        <v>4040</v>
      </c>
      <c r="AF1338" s="63">
        <v>60.5</v>
      </c>
      <c r="AG1338" s="63"/>
      <c r="AH1338" s="63">
        <v>5098</v>
      </c>
      <c r="AI1338" s="63">
        <v>2013</v>
      </c>
      <c r="AJ1338" s="63"/>
      <c r="AK1338" s="63"/>
      <c r="AL1338" s="63">
        <v>35</v>
      </c>
      <c r="AM1338" s="63">
        <v>11352</v>
      </c>
      <c r="AN1338" s="63"/>
      <c r="AO1338" s="63" t="s">
        <v>6341</v>
      </c>
      <c r="AP1338" s="17">
        <f t="shared" si="474"/>
        <v>2.2554799999999999</v>
      </c>
      <c r="AQ1338" s="17">
        <f t="shared" si="475"/>
        <v>0.77023439999999999</v>
      </c>
      <c r="AR1338" s="17">
        <f t="shared" si="493"/>
        <v>175.73999999999998</v>
      </c>
      <c r="AS1338" s="17">
        <f t="shared" si="492"/>
        <v>1.54759</v>
      </c>
      <c r="AT1338" s="17">
        <f t="shared" si="476"/>
        <v>180.31330439999999</v>
      </c>
      <c r="AU1338" s="5">
        <f t="shared" si="477"/>
        <v>143.81458000000001</v>
      </c>
      <c r="AV1338" s="5">
        <f t="shared" si="478"/>
        <v>32.993069999999996</v>
      </c>
      <c r="AW1338" s="5">
        <f t="shared" si="494"/>
        <v>0</v>
      </c>
      <c r="AX1338" s="5">
        <f t="shared" si="495"/>
        <v>0</v>
      </c>
      <c r="AY1338" s="5">
        <f t="shared" si="479"/>
        <v>0.72870000000000001</v>
      </c>
      <c r="AZ1338" s="5">
        <f t="shared" si="480"/>
        <v>177.53635</v>
      </c>
      <c r="BA1338" s="7">
        <f t="shared" si="481"/>
        <v>7.7601148019999155E-3</v>
      </c>
      <c r="BB1338" s="62">
        <f t="shared" si="482"/>
        <v>11301.06</v>
      </c>
      <c r="BC1338" s="28">
        <f t="shared" si="483"/>
        <v>-2.2487028242542295E-3</v>
      </c>
      <c r="BD1338" s="32">
        <f t="shared" si="484"/>
        <v>1.2508672099960694E-2</v>
      </c>
      <c r="BE1338" s="32">
        <f t="shared" si="485"/>
        <v>4.271644860388904E-3</v>
      </c>
      <c r="BF1338" s="35">
        <f t="shared" si="486"/>
        <v>0.98321968303965046</v>
      </c>
      <c r="BG1338" s="36">
        <f t="shared" si="487"/>
        <v>0.81005709534976922</v>
      </c>
      <c r="BH1338" s="33">
        <f t="shared" si="488"/>
        <v>0.18583839309527314</v>
      </c>
      <c r="BI1338" s="33">
        <f t="shared" si="489"/>
        <v>4.1045115549576188E-3</v>
      </c>
      <c r="BJ1338" s="63"/>
      <c r="BK1338" s="63">
        <v>14.9</v>
      </c>
      <c r="BL1338" s="63"/>
      <c r="BM1338" s="63"/>
      <c r="BN1338" s="63"/>
      <c r="BO1338" s="63"/>
      <c r="BP1338" s="63"/>
      <c r="BQ1338" s="63"/>
      <c r="BR1338" s="63"/>
      <c r="BS1338" s="63">
        <v>14.4</v>
      </c>
      <c r="BT1338" s="63"/>
      <c r="BU1338" s="63"/>
      <c r="BV1338" s="63"/>
      <c r="BW1338" s="63"/>
      <c r="BX1338" s="63"/>
      <c r="BY1338" s="63"/>
      <c r="BZ1338" s="63"/>
      <c r="CA1338" s="63"/>
      <c r="CB1338" s="63"/>
      <c r="CC1338" s="63"/>
      <c r="CD1338" s="63"/>
      <c r="CE1338" s="63"/>
      <c r="CF1338" s="63"/>
      <c r="CG1338" s="63"/>
      <c r="CH1338" s="63"/>
      <c r="CI1338" s="63"/>
      <c r="CJ1338" s="63"/>
      <c r="CK1338" s="63"/>
      <c r="CL1338" s="63"/>
      <c r="CM1338" s="63"/>
      <c r="CN1338" s="63">
        <v>2004316</v>
      </c>
      <c r="CO1338" s="63" t="s">
        <v>3607</v>
      </c>
      <c r="CP1338" s="66"/>
      <c r="CQ1338" s="64">
        <v>38063</v>
      </c>
      <c r="CR1338" s="78" t="s">
        <v>2039</v>
      </c>
      <c r="CS1338" s="78" t="s">
        <v>6954</v>
      </c>
    </row>
    <row r="1339" spans="1:97">
      <c r="A1339" s="63" t="s">
        <v>3591</v>
      </c>
      <c r="B1339" s="63" t="s">
        <v>3316</v>
      </c>
      <c r="C1339" s="63">
        <v>5298</v>
      </c>
      <c r="D1339" s="19" t="s">
        <v>3782</v>
      </c>
      <c r="E1339" s="63" t="s">
        <v>1707</v>
      </c>
      <c r="F1339" s="63" t="s">
        <v>2271</v>
      </c>
      <c r="G1339" s="65" t="s">
        <v>3595</v>
      </c>
      <c r="H1339" s="65">
        <v>23</v>
      </c>
      <c r="I1339" s="65">
        <v>18</v>
      </c>
      <c r="J1339" s="65">
        <v>94</v>
      </c>
      <c r="K1339" s="23">
        <v>41.516370000000002</v>
      </c>
      <c r="L1339" s="23">
        <v>-107.96531</v>
      </c>
      <c r="M1339" s="61" t="s">
        <v>629</v>
      </c>
      <c r="N1339" s="63" t="s">
        <v>630</v>
      </c>
      <c r="O1339" s="63"/>
      <c r="P1339" s="63" t="s">
        <v>3796</v>
      </c>
      <c r="Q1339" s="63"/>
      <c r="R1339" s="63"/>
      <c r="S1339" s="55">
        <f>IF(U1339&gt;0,V1339-U1339,"")</f>
        <v>160</v>
      </c>
      <c r="T1339" s="63"/>
      <c r="U1339" s="66">
        <v>9503</v>
      </c>
      <c r="V1339" s="63">
        <v>9663</v>
      </c>
      <c r="W1339" s="66">
        <v>9994</v>
      </c>
      <c r="X1339" s="66">
        <v>9960</v>
      </c>
      <c r="Y1339" s="63"/>
      <c r="Z1339" s="64"/>
      <c r="AA1339" s="63">
        <v>6.94</v>
      </c>
      <c r="AB1339" s="63"/>
      <c r="AC1339" s="63">
        <v>5</v>
      </c>
      <c r="AD1339" s="63">
        <v>0</v>
      </c>
      <c r="AE1339" s="63">
        <v>1200</v>
      </c>
      <c r="AF1339" s="63">
        <v>30</v>
      </c>
      <c r="AG1339" s="63"/>
      <c r="AH1339" s="63">
        <v>720</v>
      </c>
      <c r="AI1339" s="63">
        <v>1410</v>
      </c>
      <c r="AJ1339" s="63">
        <v>0</v>
      </c>
      <c r="AK1339" s="63">
        <v>0</v>
      </c>
      <c r="AL1339" s="63">
        <v>74</v>
      </c>
      <c r="AM1339" s="63">
        <v>4870</v>
      </c>
      <c r="AN1339" s="63"/>
      <c r="AO1339" s="63" t="s">
        <v>3536</v>
      </c>
      <c r="AP1339" s="17">
        <f t="shared" si="474"/>
        <v>0.2495</v>
      </c>
      <c r="AQ1339" s="17">
        <f t="shared" si="475"/>
        <v>0</v>
      </c>
      <c r="AR1339" s="17">
        <f t="shared" si="493"/>
        <v>52.199999999999996</v>
      </c>
      <c r="AS1339" s="17">
        <f t="shared" si="492"/>
        <v>0.76739999999999997</v>
      </c>
      <c r="AT1339" s="17">
        <f t="shared" si="476"/>
        <v>53.216899999999995</v>
      </c>
      <c r="AU1339" s="5">
        <f t="shared" si="477"/>
        <v>20.311199999999999</v>
      </c>
      <c r="AV1339" s="5">
        <f t="shared" si="478"/>
        <v>23.109899999999996</v>
      </c>
      <c r="AW1339" s="5">
        <f t="shared" si="494"/>
        <v>0</v>
      </c>
      <c r="AX1339" s="5">
        <f t="shared" si="495"/>
        <v>0</v>
      </c>
      <c r="AY1339" s="5">
        <f t="shared" si="479"/>
        <v>1.54068</v>
      </c>
      <c r="AZ1339" s="5">
        <f t="shared" si="480"/>
        <v>44.961779999999997</v>
      </c>
      <c r="BA1339" s="7">
        <f t="shared" si="481"/>
        <v>8.4082613455385619E-2</v>
      </c>
      <c r="BB1339" s="62">
        <f t="shared" si="482"/>
        <v>3439</v>
      </c>
      <c r="BC1339" s="28">
        <f t="shared" si="483"/>
        <v>-0.17222289084125647</v>
      </c>
      <c r="BD1339" s="32">
        <f t="shared" si="484"/>
        <v>4.6883602765286974E-3</v>
      </c>
      <c r="BE1339" s="32">
        <f t="shared" si="485"/>
        <v>0</v>
      </c>
      <c r="BF1339" s="35">
        <f t="shared" si="486"/>
        <v>0.99531163972347136</v>
      </c>
      <c r="BG1339" s="33">
        <f t="shared" si="487"/>
        <v>0.45174368096636747</v>
      </c>
      <c r="BH1339" s="37">
        <f t="shared" si="488"/>
        <v>0.51398988207317409</v>
      </c>
      <c r="BI1339" s="33">
        <f t="shared" si="489"/>
        <v>3.4266436960458418E-2</v>
      </c>
      <c r="BJ1339" s="63">
        <v>0</v>
      </c>
      <c r="BK1339" s="63">
        <v>16</v>
      </c>
      <c r="BL1339" s="63">
        <v>0</v>
      </c>
      <c r="BM1339" s="63">
        <v>0</v>
      </c>
      <c r="BN1339" s="63">
        <v>0</v>
      </c>
      <c r="BO1339" s="63">
        <v>0</v>
      </c>
      <c r="BP1339" s="63">
        <v>0</v>
      </c>
      <c r="BQ1339" s="63">
        <v>0</v>
      </c>
      <c r="BR1339" s="63">
        <v>0</v>
      </c>
      <c r="BS1339" s="63">
        <v>0</v>
      </c>
      <c r="BT1339" s="63">
        <v>0</v>
      </c>
      <c r="BU1339" s="63">
        <v>0</v>
      </c>
      <c r="BV1339" s="63">
        <v>0</v>
      </c>
      <c r="BW1339" s="63">
        <v>0</v>
      </c>
      <c r="BX1339" s="63"/>
      <c r="BY1339" s="63"/>
      <c r="BZ1339" s="63"/>
      <c r="CA1339" s="63"/>
      <c r="CB1339" s="63"/>
      <c r="CC1339" s="63"/>
      <c r="CD1339" s="63"/>
      <c r="CE1339" s="63"/>
      <c r="CF1339" s="63"/>
      <c r="CG1339" s="63"/>
      <c r="CH1339" s="63"/>
      <c r="CI1339" s="63"/>
      <c r="CJ1339" s="63"/>
      <c r="CK1339" s="63"/>
      <c r="CL1339" s="63"/>
      <c r="CM1339" s="63"/>
      <c r="CN1339" s="63"/>
      <c r="CO1339" s="63" t="s">
        <v>6928</v>
      </c>
      <c r="CP1339" s="66"/>
      <c r="CQ1339" s="64">
        <v>38792</v>
      </c>
      <c r="CR1339" s="78" t="s">
        <v>2039</v>
      </c>
      <c r="CS1339" s="78" t="s">
        <v>6954</v>
      </c>
    </row>
    <row r="1340" spans="1:97">
      <c r="A1340" s="63" t="s">
        <v>3591</v>
      </c>
      <c r="B1340" s="63" t="s">
        <v>3316</v>
      </c>
      <c r="C1340" s="63">
        <v>4281</v>
      </c>
      <c r="D1340" s="19" t="s">
        <v>3782</v>
      </c>
      <c r="E1340" s="63" t="s">
        <v>1707</v>
      </c>
      <c r="F1340" s="63" t="s">
        <v>2271</v>
      </c>
      <c r="G1340" s="65" t="s">
        <v>3595</v>
      </c>
      <c r="H1340" s="65">
        <v>23</v>
      </c>
      <c r="I1340" s="65">
        <v>18</v>
      </c>
      <c r="J1340" s="65">
        <v>94</v>
      </c>
      <c r="K1340" s="23">
        <v>41.517916</v>
      </c>
      <c r="L1340" s="23">
        <v>-107.9636</v>
      </c>
      <c r="M1340" s="61" t="s">
        <v>3317</v>
      </c>
      <c r="N1340" s="63" t="s">
        <v>3318</v>
      </c>
      <c r="O1340" s="63"/>
      <c r="P1340" s="63" t="s">
        <v>3796</v>
      </c>
      <c r="Q1340" s="63"/>
      <c r="R1340" s="63"/>
      <c r="S1340" s="55"/>
      <c r="T1340" s="63"/>
      <c r="U1340" s="66" t="s">
        <v>3319</v>
      </c>
      <c r="V1340" s="63"/>
      <c r="W1340" s="66">
        <v>9885</v>
      </c>
      <c r="X1340" s="66">
        <v>9861</v>
      </c>
      <c r="Y1340" s="63"/>
      <c r="Z1340" s="64">
        <v>37867</v>
      </c>
      <c r="AA1340" s="63">
        <v>7.38</v>
      </c>
      <c r="AB1340" s="63"/>
      <c r="AC1340" s="63">
        <v>24</v>
      </c>
      <c r="AD1340" s="63">
        <v>5</v>
      </c>
      <c r="AE1340" s="63">
        <v>3100</v>
      </c>
      <c r="AF1340" s="63">
        <v>5.4</v>
      </c>
      <c r="AG1340" s="63"/>
      <c r="AH1340" s="63">
        <v>3849</v>
      </c>
      <c r="AI1340" s="63">
        <v>2115</v>
      </c>
      <c r="AJ1340" s="63"/>
      <c r="AK1340" s="63"/>
      <c r="AL1340" s="63">
        <v>3</v>
      </c>
      <c r="AM1340" s="63">
        <v>8864</v>
      </c>
      <c r="AN1340" s="63"/>
      <c r="AO1340" s="63" t="s">
        <v>6341</v>
      </c>
      <c r="AP1340" s="17">
        <f t="shared" si="474"/>
        <v>1.1976</v>
      </c>
      <c r="AQ1340" s="17">
        <f t="shared" si="475"/>
        <v>0.41144999999999998</v>
      </c>
      <c r="AR1340" s="17">
        <f t="shared" si="493"/>
        <v>134.85</v>
      </c>
      <c r="AS1340" s="17">
        <f t="shared" si="492"/>
        <v>0.138132</v>
      </c>
      <c r="AT1340" s="17">
        <f t="shared" si="476"/>
        <v>136.597182</v>
      </c>
      <c r="AU1340" s="5">
        <f t="shared" si="477"/>
        <v>108.58028999999999</v>
      </c>
      <c r="AV1340" s="5">
        <f t="shared" si="478"/>
        <v>34.664849999999994</v>
      </c>
      <c r="AW1340" s="5">
        <f t="shared" si="494"/>
        <v>0</v>
      </c>
      <c r="AX1340" s="5">
        <f t="shared" si="495"/>
        <v>0</v>
      </c>
      <c r="AY1340" s="5">
        <f t="shared" si="479"/>
        <v>6.2460000000000002E-2</v>
      </c>
      <c r="AZ1340" s="5">
        <f t="shared" si="480"/>
        <v>143.30759999999998</v>
      </c>
      <c r="BA1340" s="7">
        <f t="shared" si="481"/>
        <v>-2.3973931249234522E-2</v>
      </c>
      <c r="BB1340" s="62">
        <f t="shared" si="482"/>
        <v>9101.4</v>
      </c>
      <c r="BC1340" s="28">
        <f t="shared" si="483"/>
        <v>1.3214289690182218E-2</v>
      </c>
      <c r="BD1340" s="32">
        <f t="shared" si="484"/>
        <v>8.7673843813264023E-3</v>
      </c>
      <c r="BE1340" s="32">
        <f t="shared" si="485"/>
        <v>3.0121412021515931E-3</v>
      </c>
      <c r="BF1340" s="35">
        <f t="shared" si="486"/>
        <v>0.98822047441652205</v>
      </c>
      <c r="BG1340" s="36">
        <f t="shared" si="487"/>
        <v>0.7576729356991535</v>
      </c>
      <c r="BH1340" s="33">
        <f t="shared" si="488"/>
        <v>0.24189121860948057</v>
      </c>
      <c r="BI1340" s="33">
        <f t="shared" si="489"/>
        <v>4.3584569136598483E-4</v>
      </c>
      <c r="BJ1340" s="63"/>
      <c r="BK1340" s="63">
        <v>0.27</v>
      </c>
      <c r="BL1340" s="63"/>
      <c r="BM1340" s="63"/>
      <c r="BN1340" s="63"/>
      <c r="BO1340" s="63"/>
      <c r="BP1340" s="63"/>
      <c r="BQ1340" s="63"/>
      <c r="BR1340" s="63"/>
      <c r="BS1340" s="63">
        <v>14</v>
      </c>
      <c r="BT1340" s="63"/>
      <c r="BU1340" s="63"/>
      <c r="BV1340" s="63"/>
      <c r="BW1340" s="63"/>
      <c r="BX1340" s="63"/>
      <c r="BY1340" s="63"/>
      <c r="BZ1340" s="63"/>
      <c r="CA1340" s="63"/>
      <c r="CB1340" s="63"/>
      <c r="CC1340" s="63"/>
      <c r="CD1340" s="63"/>
      <c r="CE1340" s="63"/>
      <c r="CF1340" s="63"/>
      <c r="CG1340" s="63"/>
      <c r="CH1340" s="63"/>
      <c r="CI1340" s="63"/>
      <c r="CJ1340" s="63"/>
      <c r="CK1340" s="63"/>
      <c r="CL1340" s="63"/>
      <c r="CM1340" s="63"/>
      <c r="CN1340" s="63">
        <v>200393</v>
      </c>
      <c r="CO1340" s="63" t="s">
        <v>3607</v>
      </c>
      <c r="CP1340" s="66"/>
      <c r="CQ1340" s="64">
        <v>37868</v>
      </c>
      <c r="CR1340" s="78" t="s">
        <v>2039</v>
      </c>
      <c r="CS1340" s="78" t="s">
        <v>6954</v>
      </c>
    </row>
    <row r="1341" spans="1:97">
      <c r="A1341" s="63" t="s">
        <v>3591</v>
      </c>
      <c r="B1341" s="63" t="s">
        <v>3301</v>
      </c>
      <c r="C1341" s="63">
        <v>5288</v>
      </c>
      <c r="D1341" s="19" t="s">
        <v>3782</v>
      </c>
      <c r="E1341" s="63" t="s">
        <v>1707</v>
      </c>
      <c r="F1341" s="63" t="s">
        <v>2271</v>
      </c>
      <c r="G1341" s="65" t="s">
        <v>3604</v>
      </c>
      <c r="H1341" s="65">
        <v>27</v>
      </c>
      <c r="I1341" s="65">
        <v>18</v>
      </c>
      <c r="J1341" s="65">
        <v>94</v>
      </c>
      <c r="K1341" s="23">
        <v>41.501869999999997</v>
      </c>
      <c r="L1341" s="23">
        <v>-107.97748</v>
      </c>
      <c r="M1341" s="61" t="s">
        <v>635</v>
      </c>
      <c r="N1341" s="63" t="s">
        <v>636</v>
      </c>
      <c r="O1341" s="63"/>
      <c r="P1341" s="63" t="s">
        <v>3796</v>
      </c>
      <c r="Q1341" s="63"/>
      <c r="R1341" s="63"/>
      <c r="S1341" s="55">
        <f>IF(U1341&gt;0,V1341-U1341,"")</f>
        <v>134</v>
      </c>
      <c r="T1341" s="63"/>
      <c r="U1341" s="66">
        <v>9762</v>
      </c>
      <c r="V1341" s="63">
        <v>9896</v>
      </c>
      <c r="W1341" s="66">
        <v>10194</v>
      </c>
      <c r="X1341" s="66">
        <v>10175</v>
      </c>
      <c r="Y1341" s="63"/>
      <c r="Z1341" s="64"/>
      <c r="AA1341" s="63">
        <v>6.68</v>
      </c>
      <c r="AB1341" s="63"/>
      <c r="AC1341" s="63">
        <v>12</v>
      </c>
      <c r="AD1341" s="63">
        <v>0</v>
      </c>
      <c r="AE1341" s="63">
        <v>1680</v>
      </c>
      <c r="AF1341" s="63">
        <v>373</v>
      </c>
      <c r="AG1341" s="63"/>
      <c r="AH1341" s="63">
        <v>1400</v>
      </c>
      <c r="AI1341" s="63">
        <v>1590</v>
      </c>
      <c r="AJ1341" s="63">
        <v>0</v>
      </c>
      <c r="AK1341" s="63">
        <v>0</v>
      </c>
      <c r="AL1341" s="63">
        <v>135</v>
      </c>
      <c r="AM1341" s="63">
        <v>7040</v>
      </c>
      <c r="AN1341" s="63"/>
      <c r="AO1341" s="63" t="s">
        <v>3536</v>
      </c>
      <c r="AP1341" s="17">
        <f t="shared" si="474"/>
        <v>0.5988</v>
      </c>
      <c r="AQ1341" s="17">
        <f t="shared" si="475"/>
        <v>0</v>
      </c>
      <c r="AR1341" s="17">
        <f t="shared" si="493"/>
        <v>73.08</v>
      </c>
      <c r="AS1341" s="17">
        <f t="shared" si="492"/>
        <v>9.5413399999999999</v>
      </c>
      <c r="AT1341" s="17">
        <f t="shared" si="476"/>
        <v>83.220140000000001</v>
      </c>
      <c r="AU1341" s="5">
        <f t="shared" si="477"/>
        <v>39.494</v>
      </c>
      <c r="AV1341" s="5">
        <f t="shared" si="478"/>
        <v>26.060099999999998</v>
      </c>
      <c r="AW1341" s="5">
        <f t="shared" si="494"/>
        <v>0</v>
      </c>
      <c r="AX1341" s="5">
        <f t="shared" si="495"/>
        <v>0</v>
      </c>
      <c r="AY1341" s="5">
        <f t="shared" si="479"/>
        <v>2.8107000000000002</v>
      </c>
      <c r="AZ1341" s="5">
        <f t="shared" si="480"/>
        <v>68.364800000000002</v>
      </c>
      <c r="BA1341" s="7">
        <f t="shared" si="481"/>
        <v>9.8000104759747214E-2</v>
      </c>
      <c r="BB1341" s="62">
        <f t="shared" si="482"/>
        <v>5190</v>
      </c>
      <c r="BC1341" s="28">
        <f t="shared" si="483"/>
        <v>-0.15126737530662307</v>
      </c>
      <c r="BD1341" s="32">
        <f t="shared" si="484"/>
        <v>7.195373619895376E-3</v>
      </c>
      <c r="BE1341" s="32">
        <f t="shared" si="485"/>
        <v>0</v>
      </c>
      <c r="BF1341" s="35">
        <f t="shared" si="486"/>
        <v>0.99280462638010469</v>
      </c>
      <c r="BG1341" s="37">
        <f t="shared" si="487"/>
        <v>0.5776949541284403</v>
      </c>
      <c r="BH1341" s="33">
        <f t="shared" si="488"/>
        <v>0.38119178290582284</v>
      </c>
      <c r="BI1341" s="33">
        <f t="shared" si="489"/>
        <v>4.1113262965736752E-2</v>
      </c>
      <c r="BJ1341" s="63">
        <v>0</v>
      </c>
      <c r="BK1341" s="63">
        <v>13</v>
      </c>
      <c r="BL1341" s="63">
        <v>0</v>
      </c>
      <c r="BM1341" s="63">
        <v>0</v>
      </c>
      <c r="BN1341" s="63">
        <v>0</v>
      </c>
      <c r="BO1341" s="63">
        <v>0</v>
      </c>
      <c r="BP1341" s="63">
        <v>0</v>
      </c>
      <c r="BQ1341" s="63">
        <v>0</v>
      </c>
      <c r="BR1341" s="63">
        <v>0</v>
      </c>
      <c r="BS1341" s="63">
        <v>0</v>
      </c>
      <c r="BT1341" s="63">
        <v>0</v>
      </c>
      <c r="BU1341" s="63">
        <v>0</v>
      </c>
      <c r="BV1341" s="63">
        <v>0</v>
      </c>
      <c r="BW1341" s="63">
        <v>0</v>
      </c>
      <c r="BX1341" s="63"/>
      <c r="BY1341" s="63"/>
      <c r="BZ1341" s="63"/>
      <c r="CA1341" s="63"/>
      <c r="CB1341" s="63"/>
      <c r="CC1341" s="63"/>
      <c r="CD1341" s="63"/>
      <c r="CE1341" s="63"/>
      <c r="CF1341" s="63"/>
      <c r="CG1341" s="63"/>
      <c r="CH1341" s="63"/>
      <c r="CI1341" s="63"/>
      <c r="CJ1341" s="63"/>
      <c r="CK1341" s="63"/>
      <c r="CL1341" s="63"/>
      <c r="CM1341" s="63"/>
      <c r="CN1341" s="63"/>
      <c r="CO1341" s="63" t="s">
        <v>6929</v>
      </c>
      <c r="CP1341" s="66"/>
      <c r="CQ1341" s="64">
        <v>38792</v>
      </c>
      <c r="CR1341" s="78" t="s">
        <v>2039</v>
      </c>
      <c r="CS1341" s="78" t="s">
        <v>6954</v>
      </c>
    </row>
    <row r="1342" spans="1:97">
      <c r="A1342" s="63" t="s">
        <v>3591</v>
      </c>
      <c r="B1342" s="63" t="s">
        <v>3301</v>
      </c>
      <c r="C1342" s="63">
        <v>3550</v>
      </c>
      <c r="D1342" s="19" t="s">
        <v>3782</v>
      </c>
      <c r="E1342" s="63" t="s">
        <v>1707</v>
      </c>
      <c r="F1342" s="63" t="s">
        <v>2271</v>
      </c>
      <c r="G1342" s="65" t="s">
        <v>3609</v>
      </c>
      <c r="H1342" s="65">
        <v>27</v>
      </c>
      <c r="I1342" s="65">
        <v>18</v>
      </c>
      <c r="J1342" s="65">
        <v>94</v>
      </c>
      <c r="K1342" s="23">
        <v>41.506700000000002</v>
      </c>
      <c r="L1342" s="23">
        <v>-107.97598000000001</v>
      </c>
      <c r="M1342" s="61" t="s">
        <v>623</v>
      </c>
      <c r="N1342" s="63" t="s">
        <v>624</v>
      </c>
      <c r="O1342" s="63"/>
      <c r="P1342" s="63" t="s">
        <v>3796</v>
      </c>
      <c r="Q1342" s="63"/>
      <c r="R1342" s="63"/>
      <c r="S1342" s="55"/>
      <c r="T1342" s="63"/>
      <c r="U1342" s="66" t="s">
        <v>625</v>
      </c>
      <c r="V1342" s="63"/>
      <c r="W1342" s="66">
        <v>10100</v>
      </c>
      <c r="X1342" s="66"/>
      <c r="Y1342" s="63"/>
      <c r="Z1342" s="64">
        <v>37578</v>
      </c>
      <c r="AA1342" s="63">
        <v>7.69</v>
      </c>
      <c r="AB1342" s="63"/>
      <c r="AC1342" s="63">
        <v>17.600000000000001</v>
      </c>
      <c r="AD1342" s="63">
        <v>5.31</v>
      </c>
      <c r="AE1342" s="63">
        <v>2640</v>
      </c>
      <c r="AF1342" s="63">
        <v>12.8</v>
      </c>
      <c r="AG1342" s="63"/>
      <c r="AH1342" s="63">
        <v>2749</v>
      </c>
      <c r="AI1342" s="63">
        <v>1510</v>
      </c>
      <c r="AJ1342" s="63"/>
      <c r="AK1342" s="63"/>
      <c r="AL1342" s="63">
        <v>8</v>
      </c>
      <c r="AM1342" s="63">
        <v>7514</v>
      </c>
      <c r="AN1342" s="63"/>
      <c r="AO1342" s="63" t="s">
        <v>3553</v>
      </c>
      <c r="AP1342" s="17">
        <f t="shared" si="474"/>
        <v>0.87824000000000002</v>
      </c>
      <c r="AQ1342" s="17">
        <f t="shared" si="475"/>
        <v>0.43695989999999996</v>
      </c>
      <c r="AR1342" s="17">
        <f t="shared" si="493"/>
        <v>114.83999999999999</v>
      </c>
      <c r="AS1342" s="17">
        <f t="shared" si="492"/>
        <v>0.32742399999999999</v>
      </c>
      <c r="AT1342" s="17">
        <f t="shared" si="476"/>
        <v>116.48262389999998</v>
      </c>
      <c r="AU1342" s="5">
        <f t="shared" si="477"/>
        <v>77.549289999999999</v>
      </c>
      <c r="AV1342" s="5">
        <f t="shared" si="478"/>
        <v>24.748899999999999</v>
      </c>
      <c r="AW1342" s="5">
        <f t="shared" si="494"/>
        <v>0</v>
      </c>
      <c r="AX1342" s="5">
        <f t="shared" si="495"/>
        <v>0</v>
      </c>
      <c r="AY1342" s="5">
        <f t="shared" si="479"/>
        <v>0.16656000000000001</v>
      </c>
      <c r="AZ1342" s="5">
        <f t="shared" si="480"/>
        <v>102.46475000000001</v>
      </c>
      <c r="BA1342" s="7">
        <f t="shared" si="481"/>
        <v>6.4023941691131514E-2</v>
      </c>
      <c r="BB1342" s="62">
        <f t="shared" si="482"/>
        <v>6942.71</v>
      </c>
      <c r="BC1342" s="28">
        <f t="shared" si="483"/>
        <v>-3.9517289895142117E-2</v>
      </c>
      <c r="BD1342" s="32">
        <f t="shared" si="484"/>
        <v>7.5396653217046925E-3</v>
      </c>
      <c r="BE1342" s="32">
        <f t="shared" si="485"/>
        <v>3.7512882640343753E-3</v>
      </c>
      <c r="BF1342" s="35">
        <f t="shared" si="486"/>
        <v>0.98870904641426094</v>
      </c>
      <c r="BG1342" s="36">
        <f t="shared" si="487"/>
        <v>0.75683871770535716</v>
      </c>
      <c r="BH1342" s="33">
        <f t="shared" si="488"/>
        <v>0.24153574765956093</v>
      </c>
      <c r="BI1342" s="33">
        <f t="shared" si="489"/>
        <v>1.6255346350818208E-3</v>
      </c>
      <c r="BJ1342" s="63"/>
      <c r="BK1342" s="63"/>
      <c r="BL1342" s="63"/>
      <c r="BM1342" s="63"/>
      <c r="BN1342" s="63"/>
      <c r="BO1342" s="63"/>
      <c r="BP1342" s="63"/>
      <c r="BQ1342" s="63"/>
      <c r="BR1342" s="63"/>
      <c r="BS1342" s="63"/>
      <c r="BT1342" s="63"/>
      <c r="BU1342" s="63"/>
      <c r="BV1342" s="63"/>
      <c r="BW1342" s="63"/>
      <c r="BX1342" s="63"/>
      <c r="BY1342" s="63"/>
      <c r="BZ1342" s="63"/>
      <c r="CA1342" s="63"/>
      <c r="CB1342" s="63"/>
      <c r="CC1342" s="63"/>
      <c r="CD1342" s="63"/>
      <c r="CE1342" s="63"/>
      <c r="CF1342" s="63"/>
      <c r="CG1342" s="63"/>
      <c r="CH1342" s="63"/>
      <c r="CI1342" s="63"/>
      <c r="CJ1342" s="63"/>
      <c r="CK1342" s="63"/>
      <c r="CL1342" s="63"/>
      <c r="CM1342" s="63"/>
      <c r="CN1342" s="63">
        <v>20021118</v>
      </c>
      <c r="CO1342" s="63" t="s">
        <v>3607</v>
      </c>
      <c r="CP1342" s="66"/>
      <c r="CQ1342" s="64">
        <v>37580</v>
      </c>
      <c r="CR1342" s="78" t="s">
        <v>2039</v>
      </c>
      <c r="CS1342" s="78" t="s">
        <v>6954</v>
      </c>
    </row>
    <row r="1343" spans="1:97">
      <c r="A1343" s="63" t="s">
        <v>3591</v>
      </c>
      <c r="B1343" s="63" t="s">
        <v>3301</v>
      </c>
      <c r="C1343" s="63">
        <v>3551</v>
      </c>
      <c r="D1343" s="19" t="s">
        <v>3782</v>
      </c>
      <c r="E1343" s="63" t="s">
        <v>1707</v>
      </c>
      <c r="F1343" s="63" t="s">
        <v>2271</v>
      </c>
      <c r="G1343" s="65" t="s">
        <v>3594</v>
      </c>
      <c r="H1343" s="65">
        <v>27</v>
      </c>
      <c r="I1343" s="65">
        <v>18</v>
      </c>
      <c r="J1343" s="65">
        <v>94</v>
      </c>
      <c r="K1343" s="23">
        <v>41.511130000000001</v>
      </c>
      <c r="L1343" s="23">
        <v>-107.98228</v>
      </c>
      <c r="M1343" s="61" t="s">
        <v>3302</v>
      </c>
      <c r="N1343" s="63" t="s">
        <v>3303</v>
      </c>
      <c r="O1343" s="63"/>
      <c r="P1343" s="63" t="s">
        <v>3796</v>
      </c>
      <c r="Q1343" s="63"/>
      <c r="R1343" s="63"/>
      <c r="S1343" s="55"/>
      <c r="T1343" s="63"/>
      <c r="U1343" s="66" t="s">
        <v>3304</v>
      </c>
      <c r="V1343" s="63"/>
      <c r="W1343" s="66">
        <v>10050</v>
      </c>
      <c r="X1343" s="66"/>
      <c r="Y1343" s="63"/>
      <c r="Z1343" s="64">
        <v>37578</v>
      </c>
      <c r="AA1343" s="63">
        <v>7.3</v>
      </c>
      <c r="AB1343" s="63"/>
      <c r="AC1343" s="63">
        <v>13.4</v>
      </c>
      <c r="AD1343" s="63">
        <v>4.1900000000000004</v>
      </c>
      <c r="AE1343" s="63">
        <v>2490</v>
      </c>
      <c r="AF1343" s="63">
        <v>7.41</v>
      </c>
      <c r="AG1343" s="63"/>
      <c r="AH1343" s="63">
        <v>3449</v>
      </c>
      <c r="AI1343" s="63">
        <v>1402</v>
      </c>
      <c r="AJ1343" s="63"/>
      <c r="AK1343" s="63"/>
      <c r="AL1343" s="63">
        <v>12</v>
      </c>
      <c r="AM1343" s="63">
        <v>7092</v>
      </c>
      <c r="AN1343" s="63"/>
      <c r="AO1343" s="63" t="s">
        <v>3553</v>
      </c>
      <c r="AP1343" s="17">
        <f t="shared" si="474"/>
        <v>0.66866000000000003</v>
      </c>
      <c r="AQ1343" s="17">
        <f t="shared" si="475"/>
        <v>0.34479510000000002</v>
      </c>
      <c r="AR1343" s="17">
        <f t="shared" si="493"/>
        <v>108.315</v>
      </c>
      <c r="AS1343" s="17">
        <f t="shared" si="492"/>
        <v>0.18954779999999999</v>
      </c>
      <c r="AT1343" s="17">
        <f t="shared" si="476"/>
        <v>109.5180029</v>
      </c>
      <c r="AU1343" s="5">
        <f t="shared" si="477"/>
        <v>97.296289999999999</v>
      </c>
      <c r="AV1343" s="5">
        <f t="shared" si="478"/>
        <v>22.978779999999997</v>
      </c>
      <c r="AW1343" s="5">
        <f t="shared" si="494"/>
        <v>0</v>
      </c>
      <c r="AX1343" s="5">
        <f t="shared" si="495"/>
        <v>0</v>
      </c>
      <c r="AY1343" s="5">
        <f t="shared" si="479"/>
        <v>0.24984000000000001</v>
      </c>
      <c r="AZ1343" s="5">
        <f t="shared" si="480"/>
        <v>120.52491000000001</v>
      </c>
      <c r="BA1343" s="7">
        <f t="shared" si="481"/>
        <v>-4.7847190601280232E-2</v>
      </c>
      <c r="BB1343" s="62">
        <f t="shared" si="482"/>
        <v>7378</v>
      </c>
      <c r="BC1343" s="28">
        <f t="shared" si="483"/>
        <v>1.9765031098825155E-2</v>
      </c>
      <c r="BD1343" s="32">
        <f t="shared" si="484"/>
        <v>6.1054802159837412E-3</v>
      </c>
      <c r="BE1343" s="32">
        <f t="shared" si="485"/>
        <v>3.1482960871266948E-3</v>
      </c>
      <c r="BF1343" s="35">
        <f t="shared" si="486"/>
        <v>0.99074622369688958</v>
      </c>
      <c r="BG1343" s="36">
        <f t="shared" si="487"/>
        <v>0.80727121057381412</v>
      </c>
      <c r="BH1343" s="33">
        <f t="shared" si="488"/>
        <v>0.1906558569510651</v>
      </c>
      <c r="BI1343" s="33">
        <f t="shared" si="489"/>
        <v>2.0729324751207032E-3</v>
      </c>
      <c r="BJ1343" s="63"/>
      <c r="BK1343" s="63"/>
      <c r="BL1343" s="63"/>
      <c r="BM1343" s="63"/>
      <c r="BN1343" s="63"/>
      <c r="BO1343" s="63"/>
      <c r="BP1343" s="63"/>
      <c r="BQ1343" s="63"/>
      <c r="BR1343" s="63"/>
      <c r="BS1343" s="63"/>
      <c r="BT1343" s="63"/>
      <c r="BU1343" s="63"/>
      <c r="BV1343" s="63"/>
      <c r="BW1343" s="63"/>
      <c r="BX1343" s="63"/>
      <c r="BY1343" s="63"/>
      <c r="BZ1343" s="63"/>
      <c r="CA1343" s="63"/>
      <c r="CB1343" s="63"/>
      <c r="CC1343" s="63"/>
      <c r="CD1343" s="63"/>
      <c r="CE1343" s="63"/>
      <c r="CF1343" s="63"/>
      <c r="CG1343" s="63"/>
      <c r="CH1343" s="63"/>
      <c r="CI1343" s="63"/>
      <c r="CJ1343" s="63"/>
      <c r="CK1343" s="63"/>
      <c r="CL1343" s="63"/>
      <c r="CM1343" s="63"/>
      <c r="CN1343" s="63">
        <v>20021118</v>
      </c>
      <c r="CO1343" s="63" t="s">
        <v>3607</v>
      </c>
      <c r="CP1343" s="66"/>
      <c r="CQ1343" s="64">
        <v>37580</v>
      </c>
      <c r="CR1343" s="78" t="s">
        <v>2039</v>
      </c>
      <c r="CS1343" s="78" t="s">
        <v>6954</v>
      </c>
    </row>
    <row r="1344" spans="1:97">
      <c r="A1344" s="63" t="s">
        <v>3591</v>
      </c>
      <c r="B1344" s="63" t="s">
        <v>6642</v>
      </c>
      <c r="C1344" s="63">
        <v>5259</v>
      </c>
      <c r="D1344" s="19" t="s">
        <v>3782</v>
      </c>
      <c r="E1344" s="63" t="s">
        <v>1707</v>
      </c>
      <c r="F1344" s="63" t="s">
        <v>2271</v>
      </c>
      <c r="G1344" s="65" t="s">
        <v>3617</v>
      </c>
      <c r="H1344" s="65">
        <v>29</v>
      </c>
      <c r="I1344" s="65">
        <v>18</v>
      </c>
      <c r="J1344" s="65">
        <v>94</v>
      </c>
      <c r="K1344" s="23">
        <v>41.507260000000002</v>
      </c>
      <c r="L1344" s="23">
        <v>-108.02396</v>
      </c>
      <c r="M1344" s="61" t="s">
        <v>3334</v>
      </c>
      <c r="N1344" s="63" t="s">
        <v>3335</v>
      </c>
      <c r="O1344" s="63"/>
      <c r="P1344" s="63" t="s">
        <v>3796</v>
      </c>
      <c r="Q1344" s="63"/>
      <c r="R1344" s="63"/>
      <c r="S1344" s="55">
        <f>IF(U1344&gt;0,V1344-U1344,"")</f>
        <v>42</v>
      </c>
      <c r="T1344" s="63"/>
      <c r="U1344" s="66">
        <v>10252</v>
      </c>
      <c r="V1344" s="63">
        <v>10294</v>
      </c>
      <c r="W1344" s="66">
        <v>10677</v>
      </c>
      <c r="X1344" s="66">
        <v>10670</v>
      </c>
      <c r="Y1344" s="63"/>
      <c r="Z1344" s="64"/>
      <c r="AA1344" s="63">
        <v>7.14</v>
      </c>
      <c r="AB1344" s="63"/>
      <c r="AC1344" s="63">
        <v>5</v>
      </c>
      <c r="AD1344" s="63">
        <v>0</v>
      </c>
      <c r="AE1344" s="63">
        <v>1490</v>
      </c>
      <c r="AF1344" s="63">
        <v>166</v>
      </c>
      <c r="AG1344" s="63"/>
      <c r="AH1344" s="63">
        <v>580</v>
      </c>
      <c r="AI1344" s="63">
        <v>3080</v>
      </c>
      <c r="AJ1344" s="63">
        <v>0</v>
      </c>
      <c r="AK1344" s="63">
        <v>0</v>
      </c>
      <c r="AL1344" s="63">
        <v>117</v>
      </c>
      <c r="AM1344" s="63">
        <v>5270</v>
      </c>
      <c r="AN1344" s="63"/>
      <c r="AO1344" s="63" t="s">
        <v>3536</v>
      </c>
      <c r="AP1344" s="17">
        <f t="shared" si="474"/>
        <v>0.2495</v>
      </c>
      <c r="AQ1344" s="17">
        <f t="shared" si="475"/>
        <v>0</v>
      </c>
      <c r="AR1344" s="17">
        <f t="shared" si="493"/>
        <v>64.814999999999998</v>
      </c>
      <c r="AS1344" s="17">
        <f t="shared" si="492"/>
        <v>4.2462799999999996</v>
      </c>
      <c r="AT1344" s="17">
        <f t="shared" si="476"/>
        <v>69.310779999999994</v>
      </c>
      <c r="AU1344" s="5">
        <f t="shared" si="477"/>
        <v>16.361799999999999</v>
      </c>
      <c r="AV1344" s="5">
        <f t="shared" si="478"/>
        <v>50.481199999999994</v>
      </c>
      <c r="AW1344" s="5">
        <f t="shared" si="494"/>
        <v>0</v>
      </c>
      <c r="AX1344" s="5">
        <f t="shared" si="495"/>
        <v>0</v>
      </c>
      <c r="AY1344" s="5">
        <f t="shared" si="479"/>
        <v>2.43594</v>
      </c>
      <c r="AZ1344" s="5">
        <f t="shared" si="480"/>
        <v>69.278939999999992</v>
      </c>
      <c r="BA1344" s="7">
        <f t="shared" si="481"/>
        <v>2.2974286981749102E-4</v>
      </c>
      <c r="BB1344" s="62">
        <f t="shared" si="482"/>
        <v>5438</v>
      </c>
      <c r="BC1344" s="28">
        <f t="shared" si="483"/>
        <v>1.5689204333208816E-2</v>
      </c>
      <c r="BD1344" s="32">
        <f t="shared" si="484"/>
        <v>3.5997286424997673E-3</v>
      </c>
      <c r="BE1344" s="32">
        <f t="shared" si="485"/>
        <v>0</v>
      </c>
      <c r="BF1344" s="35">
        <f t="shared" si="486"/>
        <v>0.99640027135750031</v>
      </c>
      <c r="BG1344" s="33">
        <f t="shared" si="487"/>
        <v>0.23617278208933337</v>
      </c>
      <c r="BH1344" s="37">
        <f t="shared" si="488"/>
        <v>0.72866588316738101</v>
      </c>
      <c r="BI1344" s="33">
        <f t="shared" si="489"/>
        <v>3.5161334743285623E-2</v>
      </c>
      <c r="BJ1344" s="63">
        <v>0</v>
      </c>
      <c r="BK1344" s="63">
        <v>11</v>
      </c>
      <c r="BL1344" s="63">
        <v>0</v>
      </c>
      <c r="BM1344" s="63">
        <v>0</v>
      </c>
      <c r="BN1344" s="63">
        <v>0</v>
      </c>
      <c r="BO1344" s="63">
        <v>0</v>
      </c>
      <c r="BP1344" s="63">
        <v>0</v>
      </c>
      <c r="BQ1344" s="63">
        <v>0</v>
      </c>
      <c r="BR1344" s="63">
        <v>0</v>
      </c>
      <c r="BS1344" s="63">
        <v>0</v>
      </c>
      <c r="BT1344" s="63">
        <v>0</v>
      </c>
      <c r="BU1344" s="63">
        <v>0</v>
      </c>
      <c r="BV1344" s="63">
        <v>0</v>
      </c>
      <c r="BW1344" s="63">
        <v>0</v>
      </c>
      <c r="BX1344" s="63"/>
      <c r="BY1344" s="63"/>
      <c r="BZ1344" s="63"/>
      <c r="CA1344" s="63"/>
      <c r="CB1344" s="63"/>
      <c r="CC1344" s="63"/>
      <c r="CD1344" s="63"/>
      <c r="CE1344" s="63"/>
      <c r="CF1344" s="63"/>
      <c r="CG1344" s="63"/>
      <c r="CH1344" s="63"/>
      <c r="CI1344" s="63"/>
      <c r="CJ1344" s="63"/>
      <c r="CK1344" s="63"/>
      <c r="CL1344" s="63"/>
      <c r="CM1344" s="63"/>
      <c r="CN1344" s="63"/>
      <c r="CO1344" s="63" t="s">
        <v>6281</v>
      </c>
      <c r="CP1344" s="66"/>
      <c r="CQ1344" s="64">
        <v>38792</v>
      </c>
      <c r="CR1344" s="78" t="s">
        <v>2039</v>
      </c>
      <c r="CS1344" s="78" t="s">
        <v>6954</v>
      </c>
    </row>
    <row r="1345" spans="1:97">
      <c r="A1345" s="20" t="s">
        <v>3591</v>
      </c>
      <c r="B1345" s="16" t="s">
        <v>6642</v>
      </c>
      <c r="F1345" s="19" t="s">
        <v>2271</v>
      </c>
      <c r="G1345" s="47" t="s">
        <v>267</v>
      </c>
      <c r="H1345" s="47">
        <v>29</v>
      </c>
      <c r="I1345" s="47">
        <v>18</v>
      </c>
      <c r="J1345" s="47">
        <v>94</v>
      </c>
      <c r="K1345" s="23">
        <v>41.504218999999999</v>
      </c>
      <c r="L1345" s="23">
        <v>-108.010937</v>
      </c>
      <c r="M1345" s="61" t="s">
        <v>3622</v>
      </c>
      <c r="N1345" s="19" t="s">
        <v>5147</v>
      </c>
      <c r="P1345" s="19" t="s">
        <v>3796</v>
      </c>
      <c r="V1345" s="4"/>
      <c r="W1345" s="46">
        <v>10398</v>
      </c>
      <c r="X1345" s="46">
        <v>10349</v>
      </c>
      <c r="Z1345" s="48">
        <v>37578</v>
      </c>
      <c r="AA1345" s="19">
        <v>8.0500000000000007</v>
      </c>
      <c r="AB1345" s="19" t="s">
        <v>3789</v>
      </c>
      <c r="AC1345" s="19">
        <v>10.98</v>
      </c>
      <c r="AD1345" s="19">
        <v>0.92</v>
      </c>
      <c r="AE1345" s="19">
        <v>2290</v>
      </c>
      <c r="AF1345" s="19">
        <v>18.100000000000001</v>
      </c>
      <c r="AH1345" s="19">
        <v>2549</v>
      </c>
      <c r="AI1345" s="19">
        <v>1590</v>
      </c>
      <c r="AK1345" s="43"/>
      <c r="AL1345" s="19">
        <v>13</v>
      </c>
      <c r="AM1345" s="19">
        <v>6560</v>
      </c>
      <c r="AN1345" s="54"/>
      <c r="AO1345" s="63" t="s">
        <v>3536</v>
      </c>
      <c r="AP1345" s="17">
        <f t="shared" si="474"/>
        <v>0.547902</v>
      </c>
      <c r="AQ1345" s="17">
        <f t="shared" si="475"/>
        <v>7.5706800000000005E-2</v>
      </c>
      <c r="AR1345" s="17">
        <f t="shared" si="493"/>
        <v>99.614999999999995</v>
      </c>
      <c r="AS1345" s="17">
        <f t="shared" si="492"/>
        <v>0.46299800000000002</v>
      </c>
      <c r="AT1345" s="17">
        <f t="shared" si="476"/>
        <v>100.70160679999999</v>
      </c>
      <c r="AU1345" s="5">
        <f t="shared" si="477"/>
        <v>71.907290000000003</v>
      </c>
      <c r="AV1345" s="5">
        <f t="shared" si="478"/>
        <v>26.060099999999998</v>
      </c>
      <c r="AW1345" s="5">
        <f t="shared" si="494"/>
        <v>0</v>
      </c>
      <c r="AX1345" s="5">
        <f t="shared" si="495"/>
        <v>0</v>
      </c>
      <c r="AY1345" s="5">
        <f t="shared" si="479"/>
        <v>0.27066000000000001</v>
      </c>
      <c r="AZ1345" s="5">
        <f t="shared" si="480"/>
        <v>98.238050000000001</v>
      </c>
      <c r="BA1345" s="7">
        <f t="shared" si="481"/>
        <v>1.2383437468562035E-2</v>
      </c>
      <c r="BB1345" s="62">
        <f t="shared" si="482"/>
        <v>6472</v>
      </c>
      <c r="BC1345" s="6">
        <f t="shared" si="483"/>
        <v>-6.752608962553714E-3</v>
      </c>
      <c r="BD1345" s="32">
        <f t="shared" si="484"/>
        <v>5.4408466499265432E-3</v>
      </c>
      <c r="BE1345" s="32">
        <f t="shared" si="485"/>
        <v>7.5179336661786026E-4</v>
      </c>
      <c r="BF1345" s="35">
        <f t="shared" si="486"/>
        <v>0.9938073599834556</v>
      </c>
      <c r="BG1345" s="37">
        <f t="shared" si="487"/>
        <v>0.73196984264243847</v>
      </c>
      <c r="BH1345" s="33">
        <f t="shared" si="488"/>
        <v>0.26527501309319557</v>
      </c>
      <c r="BI1345" s="33">
        <f t="shared" si="489"/>
        <v>2.7551442643659967E-3</v>
      </c>
      <c r="BJ1345" s="43"/>
      <c r="BK1345" s="19">
        <v>5.9</v>
      </c>
      <c r="BO1345" s="31"/>
      <c r="BP1345" s="31"/>
      <c r="BQ1345" s="31"/>
      <c r="BR1345" s="31"/>
      <c r="BS1345" s="31"/>
      <c r="BT1345" s="31"/>
      <c r="BU1345" s="31"/>
      <c r="BV1345" s="31"/>
      <c r="BW1345" s="31"/>
      <c r="BX1345" s="31"/>
      <c r="BY1345" s="31"/>
      <c r="BZ1345" s="31"/>
      <c r="CA1345" s="31"/>
      <c r="CB1345" s="31"/>
      <c r="CC1345" s="31"/>
      <c r="CD1345" s="31"/>
      <c r="CE1345" s="31"/>
      <c r="CF1345" s="31"/>
      <c r="CG1345" s="31"/>
      <c r="CH1345" s="31"/>
      <c r="CI1345" s="31"/>
      <c r="CJ1345" s="31"/>
      <c r="CK1345" s="31"/>
      <c r="CL1345" s="31"/>
      <c r="CN1345" s="63">
        <v>20021118</v>
      </c>
      <c r="CO1345" s="63" t="s">
        <v>3607</v>
      </c>
      <c r="CP1345" s="66"/>
      <c r="CQ1345" s="64">
        <v>37580</v>
      </c>
      <c r="CR1345" s="78" t="s">
        <v>2039</v>
      </c>
      <c r="CS1345" s="78" t="s">
        <v>6954</v>
      </c>
    </row>
    <row r="1346" spans="1:97">
      <c r="A1346" s="20" t="s">
        <v>3591</v>
      </c>
      <c r="B1346" s="16" t="s">
        <v>6643</v>
      </c>
      <c r="F1346" s="19" t="s">
        <v>2271</v>
      </c>
      <c r="G1346" s="47" t="s">
        <v>267</v>
      </c>
      <c r="H1346" s="47">
        <v>31</v>
      </c>
      <c r="I1346" s="47">
        <v>18</v>
      </c>
      <c r="J1346" s="47">
        <v>94</v>
      </c>
      <c r="K1346" s="23">
        <v>41.489248000000003</v>
      </c>
      <c r="L1346" s="23">
        <v>-108.029943</v>
      </c>
      <c r="M1346" s="61" t="s">
        <v>3630</v>
      </c>
      <c r="N1346" s="19" t="s">
        <v>5151</v>
      </c>
      <c r="P1346" s="19" t="s">
        <v>3796</v>
      </c>
      <c r="U1346" s="46">
        <v>10240</v>
      </c>
      <c r="V1346" s="4"/>
      <c r="W1346" s="46">
        <v>11900</v>
      </c>
      <c r="X1346" s="46">
        <v>11832</v>
      </c>
      <c r="Z1346" s="48">
        <v>37579</v>
      </c>
      <c r="AA1346" s="19">
        <v>7.29</v>
      </c>
      <c r="AB1346" s="19" t="s">
        <v>3789</v>
      </c>
      <c r="AC1346" s="19">
        <v>4.8600000000000003</v>
      </c>
      <c r="AD1346" s="31"/>
      <c r="AE1346" s="19">
        <v>1920</v>
      </c>
      <c r="AF1346" s="19">
        <v>4.16</v>
      </c>
      <c r="AH1346" s="19">
        <v>1500</v>
      </c>
      <c r="AI1346" s="19">
        <v>2183</v>
      </c>
      <c r="AK1346" s="43"/>
      <c r="AL1346" s="19">
        <v>18</v>
      </c>
      <c r="AM1346" s="19">
        <v>5136</v>
      </c>
      <c r="AN1346" s="54"/>
      <c r="AO1346" s="63" t="s">
        <v>3536</v>
      </c>
      <c r="AP1346" s="17">
        <f t="shared" si="474"/>
        <v>0.24251400000000001</v>
      </c>
      <c r="AQ1346" s="17">
        <f t="shared" si="475"/>
        <v>0</v>
      </c>
      <c r="AR1346" s="17">
        <f t="shared" si="493"/>
        <v>83.52</v>
      </c>
      <c r="AS1346" s="17">
        <f t="shared" si="492"/>
        <v>0.1064128</v>
      </c>
      <c r="AT1346" s="17">
        <f t="shared" si="476"/>
        <v>83.868926799999997</v>
      </c>
      <c r="AU1346" s="5">
        <f t="shared" si="477"/>
        <v>42.314999999999998</v>
      </c>
      <c r="AV1346" s="5">
        <f t="shared" si="478"/>
        <v>35.779369999999993</v>
      </c>
      <c r="AW1346" s="5">
        <f t="shared" si="494"/>
        <v>0</v>
      </c>
      <c r="AX1346" s="5">
        <f t="shared" si="495"/>
        <v>0</v>
      </c>
      <c r="AY1346" s="5">
        <f t="shared" si="479"/>
        <v>0.37476000000000004</v>
      </c>
      <c r="AZ1346" s="5">
        <f t="shared" si="480"/>
        <v>78.469129999999993</v>
      </c>
      <c r="BA1346" s="7">
        <f t="shared" si="481"/>
        <v>3.3262667463443508E-2</v>
      </c>
      <c r="BB1346" s="62">
        <f t="shared" si="482"/>
        <v>5630.02</v>
      </c>
      <c r="BC1346" s="6">
        <f t="shared" si="483"/>
        <v>4.5886966585609208E-2</v>
      </c>
      <c r="BD1346" s="32">
        <f t="shared" si="484"/>
        <v>2.8915834416042632E-3</v>
      </c>
      <c r="BE1346" s="32">
        <f t="shared" si="485"/>
        <v>0</v>
      </c>
      <c r="BF1346" s="35">
        <f t="shared" si="486"/>
        <v>0.99710841655839577</v>
      </c>
      <c r="BG1346" s="37">
        <f t="shared" si="487"/>
        <v>0.53925664780532168</v>
      </c>
      <c r="BH1346" s="33">
        <f t="shared" si="488"/>
        <v>0.45596746134435284</v>
      </c>
      <c r="BI1346" s="33">
        <f t="shared" si="489"/>
        <v>4.7758908503254729E-3</v>
      </c>
      <c r="BJ1346" s="43"/>
      <c r="BK1346" s="19">
        <v>0.01</v>
      </c>
      <c r="BO1346" s="31"/>
      <c r="BP1346" s="31"/>
      <c r="BQ1346" s="31"/>
      <c r="BR1346" s="31"/>
      <c r="BS1346" s="31"/>
      <c r="BT1346" s="31"/>
      <c r="BU1346" s="31"/>
      <c r="BV1346" s="31"/>
      <c r="BW1346" s="31"/>
      <c r="BX1346" s="31"/>
      <c r="BY1346" s="31"/>
      <c r="BZ1346" s="31"/>
      <c r="CA1346" s="31"/>
      <c r="CB1346" s="31"/>
      <c r="CC1346" s="31"/>
      <c r="CD1346" s="31"/>
      <c r="CE1346" s="31"/>
      <c r="CF1346" s="31"/>
      <c r="CG1346" s="31"/>
      <c r="CH1346" s="31"/>
      <c r="CI1346" s="31"/>
      <c r="CJ1346" s="31"/>
      <c r="CK1346" s="31"/>
      <c r="CL1346" s="31"/>
      <c r="CN1346" s="63">
        <v>20021119</v>
      </c>
      <c r="CO1346" s="63" t="s">
        <v>3607</v>
      </c>
      <c r="CP1346" s="66"/>
      <c r="CQ1346" s="64">
        <v>37581</v>
      </c>
      <c r="CR1346" s="78" t="s">
        <v>2039</v>
      </c>
      <c r="CS1346" s="78" t="s">
        <v>6954</v>
      </c>
    </row>
    <row r="1347" spans="1:97">
      <c r="A1347" s="20" t="s">
        <v>3591</v>
      </c>
      <c r="B1347" s="16" t="s">
        <v>6643</v>
      </c>
      <c r="F1347" s="19" t="s">
        <v>2271</v>
      </c>
      <c r="G1347" s="47" t="s">
        <v>3609</v>
      </c>
      <c r="H1347" s="47">
        <v>31</v>
      </c>
      <c r="I1347" s="47">
        <v>18</v>
      </c>
      <c r="J1347" s="47">
        <v>94</v>
      </c>
      <c r="K1347" s="23">
        <v>41.495766000000003</v>
      </c>
      <c r="L1347" s="23">
        <v>-108.03093200000001</v>
      </c>
      <c r="M1347" s="61" t="s">
        <v>3624</v>
      </c>
      <c r="N1347" s="19" t="s">
        <v>5148</v>
      </c>
      <c r="P1347" s="19" t="s">
        <v>3796</v>
      </c>
      <c r="U1347" s="46">
        <v>10249</v>
      </c>
      <c r="V1347" s="4"/>
      <c r="W1347" s="46">
        <v>11918</v>
      </c>
      <c r="X1347" s="46">
        <v>11833</v>
      </c>
      <c r="Z1347" s="48">
        <v>37580</v>
      </c>
      <c r="AA1347" s="19">
        <v>6.42</v>
      </c>
      <c r="AB1347" s="19" t="s">
        <v>3789</v>
      </c>
      <c r="AC1347" s="19">
        <v>11.8</v>
      </c>
      <c r="AD1347" s="19">
        <v>1.08</v>
      </c>
      <c r="AE1347" s="19">
        <v>1790</v>
      </c>
      <c r="AF1347" s="19">
        <v>2.97</v>
      </c>
      <c r="AH1347" s="19">
        <v>1400</v>
      </c>
      <c r="AI1347" s="19">
        <v>1941</v>
      </c>
      <c r="AK1347" s="43"/>
      <c r="AL1347" s="19">
        <v>25</v>
      </c>
      <c r="AM1347" s="19">
        <v>4774</v>
      </c>
      <c r="AN1347" s="54"/>
      <c r="AO1347" s="63" t="s">
        <v>3536</v>
      </c>
      <c r="AP1347" s="17">
        <f t="shared" ref="AP1347:AP1410" si="496">IF(AC1347&gt;0,AC1347*0.0499,0)</f>
        <v>0.58882000000000001</v>
      </c>
      <c r="AQ1347" s="17">
        <f t="shared" ref="AQ1347:AQ1410" si="497">IF(AD1347&gt;0,AD1347*0.08229,0)</f>
        <v>8.8873200000000013E-2</v>
      </c>
      <c r="AR1347" s="17">
        <f t="shared" si="493"/>
        <v>77.864999999999995</v>
      </c>
      <c r="AS1347" s="17">
        <f t="shared" si="492"/>
        <v>7.5972600000000001E-2</v>
      </c>
      <c r="AT1347" s="17">
        <f t="shared" ref="AT1347:AT1410" si="498">SUM(AP1347:AS1347)</f>
        <v>78.618665799999988</v>
      </c>
      <c r="AU1347" s="5">
        <f t="shared" ref="AU1347:AU1410" si="499">IF(AH1347&gt;0,AH1347*0.02821,0)</f>
        <v>39.494</v>
      </c>
      <c r="AV1347" s="5">
        <f t="shared" ref="AV1347:AV1410" si="500">IF(AI1347&gt;0,AI1347*0.01639,0)</f>
        <v>31.812989999999996</v>
      </c>
      <c r="AW1347" s="5">
        <f t="shared" si="494"/>
        <v>0</v>
      </c>
      <c r="AX1347" s="5">
        <f t="shared" si="495"/>
        <v>0</v>
      </c>
      <c r="AY1347" s="5">
        <f t="shared" ref="AY1347:AY1410" si="501">IF(AL1347&gt;0,AL1347*0.02082,0)</f>
        <v>0.52050000000000007</v>
      </c>
      <c r="AZ1347" s="5">
        <f t="shared" ref="AZ1347:AZ1410" si="502">SUM(AU1347:AY1347)</f>
        <v>71.827489999999997</v>
      </c>
      <c r="BA1347" s="7">
        <f t="shared" ref="BA1347:BA1410" si="503">(AT1347-AZ1347)/(AT1347+AZ1347)</f>
        <v>4.514024146305233E-2</v>
      </c>
      <c r="BB1347" s="62">
        <f t="shared" ref="BB1347:BB1410" si="504">SUM(AC1347:AL1347)</f>
        <v>5171.8500000000004</v>
      </c>
      <c r="BC1347" s="6">
        <f t="shared" ref="BC1347:BC1410" si="505">(BB1347-AM1347)/(BB1347+AM1347)</f>
        <v>4.0001608711171026E-2</v>
      </c>
      <c r="BD1347" s="32">
        <f t="shared" ref="BD1347:BD1410" si="506">AP1347/AT1347</f>
        <v>7.4895699896245262E-3</v>
      </c>
      <c r="BE1347" s="32">
        <f t="shared" ref="BE1347:BE1410" si="507">AQ1347/AT1347</f>
        <v>1.1304338364897567E-3</v>
      </c>
      <c r="BF1347" s="35">
        <f t="shared" ref="BF1347:BF1410" si="508">(AR1347+AS1347)/AT1347</f>
        <v>0.99137999617388584</v>
      </c>
      <c r="BG1347" s="37">
        <f t="shared" ref="BG1347:BG1410" si="509">AU1347/AZ1347</f>
        <v>0.54984519158333389</v>
      </c>
      <c r="BH1347" s="33">
        <f t="shared" ref="BH1347:BH1410" si="510">AV1347/AZ1347</f>
        <v>0.44290827926745036</v>
      </c>
      <c r="BI1347" s="33">
        <f t="shared" ref="BI1347:BI1410" si="511">AY1347/AZ1347</f>
        <v>7.2465291492157125E-3</v>
      </c>
      <c r="BJ1347" s="43"/>
      <c r="BK1347" s="31"/>
      <c r="BO1347" s="31"/>
      <c r="BP1347" s="31"/>
      <c r="BQ1347" s="31"/>
      <c r="BR1347" s="31"/>
      <c r="BS1347" s="31"/>
      <c r="BT1347" s="31"/>
      <c r="BU1347" s="31"/>
      <c r="BV1347" s="31"/>
      <c r="BW1347" s="31"/>
      <c r="BX1347" s="31"/>
      <c r="BY1347" s="31"/>
      <c r="BZ1347" s="31"/>
      <c r="CA1347" s="31"/>
      <c r="CB1347" s="31"/>
      <c r="CC1347" s="31"/>
      <c r="CD1347" s="31"/>
      <c r="CE1347" s="31"/>
      <c r="CF1347" s="31"/>
      <c r="CG1347" s="31"/>
      <c r="CH1347" s="31"/>
      <c r="CI1347" s="31"/>
      <c r="CJ1347" s="31"/>
      <c r="CK1347" s="31"/>
      <c r="CL1347" s="31"/>
      <c r="CN1347" s="63">
        <v>20021120</v>
      </c>
      <c r="CO1347" s="63" t="s">
        <v>3607</v>
      </c>
      <c r="CP1347" s="66"/>
      <c r="CQ1347" s="64">
        <v>37582</v>
      </c>
      <c r="CR1347" s="78" t="s">
        <v>2039</v>
      </c>
      <c r="CS1347" s="78" t="s">
        <v>6954</v>
      </c>
    </row>
    <row r="1348" spans="1:97">
      <c r="A1348" s="20" t="s">
        <v>3591</v>
      </c>
      <c r="B1348" s="16" t="s">
        <v>6643</v>
      </c>
      <c r="F1348" s="19" t="s">
        <v>2271</v>
      </c>
      <c r="G1348" s="47" t="s">
        <v>3593</v>
      </c>
      <c r="H1348" s="47">
        <v>31</v>
      </c>
      <c r="I1348" s="47">
        <v>18</v>
      </c>
      <c r="J1348" s="47">
        <v>94</v>
      </c>
      <c r="K1348" s="23">
        <v>41.489199999999997</v>
      </c>
      <c r="L1348" s="23">
        <v>-108.03945400000001</v>
      </c>
      <c r="M1348" s="61" t="s">
        <v>511</v>
      </c>
      <c r="N1348" s="19" t="s">
        <v>5198</v>
      </c>
      <c r="P1348" s="19" t="s">
        <v>3796</v>
      </c>
      <c r="W1348" s="46">
        <v>12130</v>
      </c>
      <c r="X1348" s="46">
        <v>11960</v>
      </c>
      <c r="Z1348" s="48">
        <v>29174</v>
      </c>
      <c r="AA1348" s="19">
        <v>7.2</v>
      </c>
      <c r="AB1348" s="19" t="s">
        <v>3789</v>
      </c>
      <c r="AC1348" s="19">
        <v>19.82</v>
      </c>
      <c r="AD1348" s="19">
        <v>0.56999999999999995</v>
      </c>
      <c r="AE1348" s="19">
        <v>2093.96</v>
      </c>
      <c r="AF1348" s="19">
        <v>290</v>
      </c>
      <c r="AH1348" s="19">
        <v>2250</v>
      </c>
      <c r="AI1348" s="19">
        <v>2196</v>
      </c>
      <c r="AJ1348" s="19">
        <v>0</v>
      </c>
      <c r="AK1348" s="6">
        <v>0</v>
      </c>
      <c r="AL1348" s="19">
        <v>4</v>
      </c>
      <c r="AM1348" s="19">
        <v>6854</v>
      </c>
      <c r="AN1348" s="53"/>
      <c r="AO1348" s="63" t="s">
        <v>3332</v>
      </c>
      <c r="AP1348" s="17">
        <f t="shared" si="496"/>
        <v>0.98901800000000006</v>
      </c>
      <c r="AQ1348" s="17">
        <f t="shared" si="497"/>
        <v>4.6905299999999997E-2</v>
      </c>
      <c r="AR1348" s="17">
        <f t="shared" si="493"/>
        <v>91.087260000000001</v>
      </c>
      <c r="AS1348" s="17">
        <f t="shared" si="492"/>
        <v>7.4181999999999997</v>
      </c>
      <c r="AT1348" s="17">
        <f t="shared" si="498"/>
        <v>99.541383299999993</v>
      </c>
      <c r="AU1348" s="5">
        <f t="shared" si="499"/>
        <v>63.472499999999997</v>
      </c>
      <c r="AV1348" s="5">
        <f t="shared" si="500"/>
        <v>35.992439999999995</v>
      </c>
      <c r="AW1348" s="5">
        <f t="shared" si="494"/>
        <v>0</v>
      </c>
      <c r="AX1348" s="5">
        <f t="shared" si="495"/>
        <v>0</v>
      </c>
      <c r="AY1348" s="5">
        <f t="shared" si="501"/>
        <v>8.3280000000000007E-2</v>
      </c>
      <c r="AZ1348" s="5">
        <f t="shared" si="502"/>
        <v>99.548219999999986</v>
      </c>
      <c r="BA1348" s="7">
        <f t="shared" si="503"/>
        <v>-3.4339814267909655E-5</v>
      </c>
      <c r="BB1348" s="62">
        <f t="shared" si="504"/>
        <v>6854.35</v>
      </c>
      <c r="BC1348" s="6">
        <f t="shared" si="505"/>
        <v>2.5531883851839485E-5</v>
      </c>
      <c r="BD1348" s="32">
        <f t="shared" si="506"/>
        <v>9.9357469949887672E-3</v>
      </c>
      <c r="BE1348" s="32">
        <f t="shared" si="507"/>
        <v>4.7121406640126531E-4</v>
      </c>
      <c r="BF1348" s="35">
        <f t="shared" si="508"/>
        <v>0.98959303893861006</v>
      </c>
      <c r="BG1348" s="37">
        <f t="shared" si="509"/>
        <v>0.63760557446431498</v>
      </c>
      <c r="BH1348" s="33">
        <f t="shared" si="510"/>
        <v>0.36155784603682517</v>
      </c>
      <c r="BI1348" s="33">
        <f t="shared" si="511"/>
        <v>8.3657949885994972E-4</v>
      </c>
      <c r="BJ1348" s="6">
        <v>0</v>
      </c>
      <c r="BK1348" s="19">
        <v>0</v>
      </c>
      <c r="BL1348" s="19">
        <v>0</v>
      </c>
      <c r="BM1348" s="19">
        <v>0</v>
      </c>
      <c r="BN1348" s="19">
        <v>0</v>
      </c>
      <c r="BO1348" s="31"/>
      <c r="BP1348" s="19">
        <v>0</v>
      </c>
      <c r="BQ1348" s="19">
        <v>0</v>
      </c>
      <c r="BR1348" s="19">
        <v>0</v>
      </c>
      <c r="BS1348" s="19">
        <v>0</v>
      </c>
      <c r="BT1348" s="19">
        <v>0</v>
      </c>
      <c r="BU1348" s="19">
        <v>0</v>
      </c>
      <c r="BV1348" s="19">
        <v>0</v>
      </c>
      <c r="BW1348" s="19">
        <v>0</v>
      </c>
      <c r="BX1348" s="19"/>
      <c r="BY1348" s="19"/>
      <c r="BZ1348" s="19"/>
      <c r="CA1348" s="19"/>
      <c r="CB1348" s="19"/>
      <c r="CC1348" s="19"/>
      <c r="CD1348" s="19"/>
      <c r="CE1348" s="19"/>
      <c r="CF1348" s="19"/>
      <c r="CG1348" s="19"/>
      <c r="CH1348" s="19"/>
      <c r="CI1348" s="19"/>
      <c r="CJ1348" s="19"/>
      <c r="CK1348" s="19"/>
      <c r="CL1348" s="19"/>
      <c r="CN1348" s="63">
        <v>19791115</v>
      </c>
      <c r="CO1348" s="63"/>
      <c r="CP1348" s="66"/>
      <c r="CQ1348" s="63"/>
      <c r="CR1348" s="78" t="s">
        <v>2039</v>
      </c>
      <c r="CS1348" s="78" t="s">
        <v>6954</v>
      </c>
    </row>
    <row r="1349" spans="1:97">
      <c r="A1349" s="20" t="s">
        <v>3591</v>
      </c>
      <c r="B1349" s="16" t="s">
        <v>6644</v>
      </c>
      <c r="F1349" s="19" t="s">
        <v>2271</v>
      </c>
      <c r="G1349" s="47" t="s">
        <v>3609</v>
      </c>
      <c r="H1349" s="47">
        <v>33</v>
      </c>
      <c r="I1349" s="47">
        <v>18</v>
      </c>
      <c r="J1349" s="47">
        <v>94</v>
      </c>
      <c r="K1349" s="23">
        <v>41.49306</v>
      </c>
      <c r="L1349" s="23">
        <v>-107.99555599999999</v>
      </c>
      <c r="M1349" s="61" t="s">
        <v>3656</v>
      </c>
      <c r="N1349" s="19" t="s">
        <v>5143</v>
      </c>
      <c r="P1349" s="19" t="s">
        <v>3796</v>
      </c>
      <c r="U1349" s="46">
        <v>9810</v>
      </c>
      <c r="V1349" s="4"/>
      <c r="W1349" s="46">
        <v>10200</v>
      </c>
      <c r="X1349" s="46">
        <v>10293</v>
      </c>
      <c r="Z1349" s="48">
        <v>37578</v>
      </c>
      <c r="AA1349" s="19">
        <v>7.86</v>
      </c>
      <c r="AB1349" s="19" t="s">
        <v>3789</v>
      </c>
      <c r="AC1349" s="19">
        <v>8.1999999999999993</v>
      </c>
      <c r="AD1349" s="19">
        <v>1.04</v>
      </c>
      <c r="AE1349" s="19">
        <v>2090</v>
      </c>
      <c r="AF1349" s="19">
        <v>6.14</v>
      </c>
      <c r="AH1349" s="19">
        <v>1350</v>
      </c>
      <c r="AI1349" s="19">
        <v>2696</v>
      </c>
      <c r="AK1349" s="43"/>
      <c r="AL1349" s="19">
        <v>33</v>
      </c>
      <c r="AM1349" s="19">
        <v>5468</v>
      </c>
      <c r="AN1349" s="54"/>
      <c r="AO1349" s="63" t="s">
        <v>3536</v>
      </c>
      <c r="AP1349" s="17">
        <f t="shared" si="496"/>
        <v>0.40917999999999999</v>
      </c>
      <c r="AQ1349" s="17">
        <f t="shared" si="497"/>
        <v>8.5581600000000008E-2</v>
      </c>
      <c r="AR1349" s="17">
        <f t="shared" si="493"/>
        <v>90.914999999999992</v>
      </c>
      <c r="AS1349" s="17">
        <f t="shared" si="492"/>
        <v>0.15706119999999998</v>
      </c>
      <c r="AT1349" s="17">
        <f t="shared" si="498"/>
        <v>91.566822799999997</v>
      </c>
      <c r="AU1349" s="5">
        <f t="shared" si="499"/>
        <v>38.083500000000001</v>
      </c>
      <c r="AV1349" s="5">
        <f t="shared" si="500"/>
        <v>44.187439999999995</v>
      </c>
      <c r="AW1349" s="5">
        <f t="shared" si="494"/>
        <v>0</v>
      </c>
      <c r="AX1349" s="5">
        <f t="shared" si="495"/>
        <v>0</v>
      </c>
      <c r="AY1349" s="5">
        <f t="shared" si="501"/>
        <v>0.68706</v>
      </c>
      <c r="AZ1349" s="5">
        <f t="shared" si="502"/>
        <v>82.957999999999998</v>
      </c>
      <c r="BA1349" s="7">
        <f t="shared" si="503"/>
        <v>4.9327211234962504E-2</v>
      </c>
      <c r="BB1349" s="62">
        <f t="shared" si="504"/>
        <v>6184.3799999999992</v>
      </c>
      <c r="BC1349" s="6">
        <f t="shared" si="505"/>
        <v>6.1479285776811193E-2</v>
      </c>
      <c r="BD1349" s="32">
        <f t="shared" si="506"/>
        <v>4.468649096777441E-3</v>
      </c>
      <c r="BE1349" s="32">
        <f t="shared" si="507"/>
        <v>9.3463546493173738E-4</v>
      </c>
      <c r="BF1349" s="35">
        <f t="shared" si="508"/>
        <v>0.99459671543829076</v>
      </c>
      <c r="BG1349" s="33">
        <f t="shared" si="509"/>
        <v>0.459069649702259</v>
      </c>
      <c r="BH1349" s="37">
        <f t="shared" si="510"/>
        <v>0.53264832806962559</v>
      </c>
      <c r="BI1349" s="33">
        <f t="shared" si="511"/>
        <v>8.2820222281154328E-3</v>
      </c>
      <c r="BJ1349" s="43"/>
      <c r="BK1349" s="19">
        <v>0.03</v>
      </c>
      <c r="BO1349" s="31"/>
      <c r="BP1349" s="31"/>
      <c r="BQ1349" s="31"/>
      <c r="BR1349" s="31"/>
      <c r="BS1349" s="31"/>
      <c r="BT1349" s="31"/>
      <c r="BU1349" s="31"/>
      <c r="BV1349" s="31"/>
      <c r="BW1349" s="31"/>
      <c r="BX1349" s="31"/>
      <c r="BY1349" s="31"/>
      <c r="BZ1349" s="31"/>
      <c r="CA1349" s="31"/>
      <c r="CB1349" s="31"/>
      <c r="CC1349" s="31"/>
      <c r="CD1349" s="31"/>
      <c r="CE1349" s="31"/>
      <c r="CF1349" s="31"/>
      <c r="CG1349" s="31"/>
      <c r="CH1349" s="31"/>
      <c r="CI1349" s="31"/>
      <c r="CJ1349" s="31"/>
      <c r="CK1349" s="31"/>
      <c r="CL1349" s="31"/>
      <c r="CN1349" s="63">
        <v>20021118</v>
      </c>
      <c r="CO1349" s="63" t="s">
        <v>3607</v>
      </c>
      <c r="CP1349" s="66"/>
      <c r="CQ1349" s="64">
        <v>37580</v>
      </c>
      <c r="CR1349" s="78" t="s">
        <v>2039</v>
      </c>
      <c r="CS1349" s="78" t="s">
        <v>6954</v>
      </c>
    </row>
    <row r="1350" spans="1:97">
      <c r="A1350" s="63" t="s">
        <v>3591</v>
      </c>
      <c r="B1350" s="63" t="s">
        <v>6141</v>
      </c>
      <c r="C1350" s="63">
        <v>5978</v>
      </c>
      <c r="D1350" s="19" t="s">
        <v>3782</v>
      </c>
      <c r="E1350" s="63" t="s">
        <v>1707</v>
      </c>
      <c r="F1350" s="63" t="s">
        <v>2271</v>
      </c>
      <c r="G1350" s="65" t="s">
        <v>3597</v>
      </c>
      <c r="H1350" s="65">
        <v>34</v>
      </c>
      <c r="I1350" s="65">
        <v>18</v>
      </c>
      <c r="J1350" s="65">
        <v>94</v>
      </c>
      <c r="K1350" s="23">
        <v>41.492891</v>
      </c>
      <c r="L1350" s="23">
        <v>-107.97221999999999</v>
      </c>
      <c r="M1350" s="61" t="s">
        <v>6142</v>
      </c>
      <c r="N1350" s="63" t="s">
        <v>6143</v>
      </c>
      <c r="O1350" s="63"/>
      <c r="P1350" s="63" t="s">
        <v>3796</v>
      </c>
      <c r="Q1350" s="63"/>
      <c r="R1350" s="63"/>
      <c r="S1350" s="55">
        <f>IF(U1350&gt;0,V1350-U1350,"")</f>
        <v>416</v>
      </c>
      <c r="T1350" s="63"/>
      <c r="U1350" s="66">
        <v>9673</v>
      </c>
      <c r="V1350" s="63">
        <v>10089</v>
      </c>
      <c r="W1350" s="66">
        <v>10200</v>
      </c>
      <c r="X1350" s="66">
        <v>10195</v>
      </c>
      <c r="Y1350" s="63"/>
      <c r="Z1350" s="64"/>
      <c r="AA1350" s="63">
        <v>7.35</v>
      </c>
      <c r="AB1350" s="63"/>
      <c r="AC1350" s="63">
        <v>27</v>
      </c>
      <c r="AD1350" s="63">
        <v>0</v>
      </c>
      <c r="AE1350" s="63">
        <v>1890</v>
      </c>
      <c r="AF1350" s="63">
        <v>57</v>
      </c>
      <c r="AG1350" s="63"/>
      <c r="AH1350" s="63">
        <v>2220</v>
      </c>
      <c r="AI1350" s="63">
        <v>2080</v>
      </c>
      <c r="AJ1350" s="63">
        <v>0</v>
      </c>
      <c r="AK1350" s="63">
        <v>0</v>
      </c>
      <c r="AL1350" s="63">
        <v>114</v>
      </c>
      <c r="AM1350" s="63">
        <v>6930</v>
      </c>
      <c r="AN1350" s="63"/>
      <c r="AO1350" s="63" t="s">
        <v>3536</v>
      </c>
      <c r="AP1350" s="17">
        <f t="shared" si="496"/>
        <v>1.3472999999999999</v>
      </c>
      <c r="AQ1350" s="17">
        <f t="shared" si="497"/>
        <v>0</v>
      </c>
      <c r="AR1350" s="17">
        <f t="shared" si="493"/>
        <v>82.214999999999989</v>
      </c>
      <c r="AS1350" s="17">
        <f t="shared" si="492"/>
        <v>1.4580599999999999</v>
      </c>
      <c r="AT1350" s="17">
        <f t="shared" si="498"/>
        <v>85.020359999999997</v>
      </c>
      <c r="AU1350" s="5">
        <f t="shared" si="499"/>
        <v>62.626199999999997</v>
      </c>
      <c r="AV1350" s="5">
        <f t="shared" si="500"/>
        <v>34.091199999999994</v>
      </c>
      <c r="AW1350" s="5">
        <f t="shared" si="494"/>
        <v>0</v>
      </c>
      <c r="AX1350" s="5">
        <f t="shared" si="495"/>
        <v>0</v>
      </c>
      <c r="AY1350" s="5">
        <f t="shared" si="501"/>
        <v>2.3734800000000003</v>
      </c>
      <c r="AZ1350" s="5">
        <f t="shared" si="502"/>
        <v>99.090879999999999</v>
      </c>
      <c r="BA1350" s="7">
        <f t="shared" si="503"/>
        <v>-7.6424014090611753E-2</v>
      </c>
      <c r="BB1350" s="62">
        <f t="shared" si="504"/>
        <v>6388</v>
      </c>
      <c r="BC1350" s="28">
        <f t="shared" si="505"/>
        <v>-4.0696801321519746E-2</v>
      </c>
      <c r="BD1350" s="32">
        <f t="shared" si="506"/>
        <v>1.5846792462417238E-2</v>
      </c>
      <c r="BE1350" s="32">
        <f t="shared" si="507"/>
        <v>0</v>
      </c>
      <c r="BF1350" s="35">
        <f t="shared" si="508"/>
        <v>0.98415320753758273</v>
      </c>
      <c r="BG1350" s="37">
        <f t="shared" si="509"/>
        <v>0.63200770847932719</v>
      </c>
      <c r="BH1350" s="33">
        <f t="shared" si="510"/>
        <v>0.34403973403001359</v>
      </c>
      <c r="BI1350" s="33">
        <f t="shared" si="511"/>
        <v>2.3952557490659082E-2</v>
      </c>
      <c r="BJ1350" s="63">
        <v>0</v>
      </c>
      <c r="BK1350" s="63">
        <v>19</v>
      </c>
      <c r="BL1350" s="63">
        <v>0</v>
      </c>
      <c r="BM1350" s="63">
        <v>0</v>
      </c>
      <c r="BN1350" s="63">
        <v>0</v>
      </c>
      <c r="BO1350" s="63">
        <v>0</v>
      </c>
      <c r="BP1350" s="63">
        <v>0</v>
      </c>
      <c r="BQ1350" s="63">
        <v>0</v>
      </c>
      <c r="BR1350" s="63">
        <v>0</v>
      </c>
      <c r="BS1350" s="63">
        <v>4.3</v>
      </c>
      <c r="BT1350" s="63">
        <v>0</v>
      </c>
      <c r="BU1350" s="63">
        <v>0</v>
      </c>
      <c r="BV1350" s="63">
        <v>0</v>
      </c>
      <c r="BW1350" s="63">
        <v>0</v>
      </c>
      <c r="BX1350" s="63"/>
      <c r="BY1350" s="63"/>
      <c r="BZ1350" s="63"/>
      <c r="CA1350" s="63"/>
      <c r="CB1350" s="63"/>
      <c r="CC1350" s="63"/>
      <c r="CD1350" s="63"/>
      <c r="CE1350" s="63"/>
      <c r="CF1350" s="63"/>
      <c r="CG1350" s="63"/>
      <c r="CH1350" s="63"/>
      <c r="CI1350" s="63"/>
      <c r="CJ1350" s="63"/>
      <c r="CK1350" s="63"/>
      <c r="CL1350" s="63"/>
      <c r="CM1350" s="63"/>
      <c r="CN1350" s="63"/>
      <c r="CO1350" s="63" t="s">
        <v>6282</v>
      </c>
      <c r="CP1350" s="66"/>
      <c r="CQ1350" s="64">
        <v>39216</v>
      </c>
      <c r="CR1350" s="78" t="s">
        <v>2039</v>
      </c>
      <c r="CS1350" s="78" t="s">
        <v>6954</v>
      </c>
    </row>
    <row r="1351" spans="1:97">
      <c r="A1351" s="63" t="s">
        <v>3591</v>
      </c>
      <c r="B1351" s="63" t="s">
        <v>3294</v>
      </c>
      <c r="C1351" s="63">
        <v>5301</v>
      </c>
      <c r="D1351" s="19" t="s">
        <v>3782</v>
      </c>
      <c r="E1351" s="63" t="s">
        <v>1707</v>
      </c>
      <c r="F1351" s="63" t="s">
        <v>2271</v>
      </c>
      <c r="G1351" s="65" t="s">
        <v>3595</v>
      </c>
      <c r="H1351" s="65">
        <v>35</v>
      </c>
      <c r="I1351" s="65">
        <v>18</v>
      </c>
      <c r="J1351" s="65">
        <v>94</v>
      </c>
      <c r="K1351" s="23">
        <v>41.885300000000001</v>
      </c>
      <c r="L1351" s="23">
        <v>-107.96392</v>
      </c>
      <c r="M1351" s="61" t="s">
        <v>621</v>
      </c>
      <c r="N1351" s="63" t="s">
        <v>622</v>
      </c>
      <c r="O1351" s="63"/>
      <c r="P1351" s="63" t="s">
        <v>3796</v>
      </c>
      <c r="Q1351" s="63"/>
      <c r="R1351" s="63"/>
      <c r="S1351" s="55">
        <f>IF(U1351&gt;0,V1351-U1351,"")</f>
        <v>378</v>
      </c>
      <c r="T1351" s="63"/>
      <c r="U1351" s="66">
        <v>9620</v>
      </c>
      <c r="V1351" s="63">
        <v>9998</v>
      </c>
      <c r="W1351" s="66">
        <v>10110</v>
      </c>
      <c r="X1351" s="66">
        <v>10087</v>
      </c>
      <c r="Y1351" s="63"/>
      <c r="Z1351" s="64"/>
      <c r="AA1351" s="63">
        <v>7.45</v>
      </c>
      <c r="AB1351" s="63"/>
      <c r="AC1351" s="63">
        <v>11</v>
      </c>
      <c r="AD1351" s="63">
        <v>0</v>
      </c>
      <c r="AE1351" s="63">
        <v>2300</v>
      </c>
      <c r="AF1351" s="63">
        <v>33</v>
      </c>
      <c r="AG1351" s="63"/>
      <c r="AH1351" s="63">
        <v>1550</v>
      </c>
      <c r="AI1351" s="63">
        <v>2900</v>
      </c>
      <c r="AJ1351" s="63">
        <v>0</v>
      </c>
      <c r="AK1351" s="63">
        <v>0</v>
      </c>
      <c r="AL1351" s="63">
        <v>38</v>
      </c>
      <c r="AM1351" s="63">
        <v>8160</v>
      </c>
      <c r="AN1351" s="63"/>
      <c r="AO1351" s="63" t="s">
        <v>3536</v>
      </c>
      <c r="AP1351" s="17">
        <f t="shared" si="496"/>
        <v>0.54889999999999994</v>
      </c>
      <c r="AQ1351" s="17">
        <f t="shared" si="497"/>
        <v>0</v>
      </c>
      <c r="AR1351" s="17">
        <f t="shared" si="493"/>
        <v>100.05</v>
      </c>
      <c r="AS1351" s="17">
        <f t="shared" si="492"/>
        <v>0.84414</v>
      </c>
      <c r="AT1351" s="17">
        <f t="shared" si="498"/>
        <v>101.44304</v>
      </c>
      <c r="AU1351" s="5">
        <f t="shared" si="499"/>
        <v>43.725499999999997</v>
      </c>
      <c r="AV1351" s="5">
        <f t="shared" si="500"/>
        <v>47.530999999999992</v>
      </c>
      <c r="AW1351" s="5">
        <f t="shared" si="494"/>
        <v>0</v>
      </c>
      <c r="AX1351" s="5">
        <f t="shared" si="495"/>
        <v>0</v>
      </c>
      <c r="AY1351" s="5">
        <f t="shared" si="501"/>
        <v>0.79116000000000009</v>
      </c>
      <c r="AZ1351" s="5">
        <f t="shared" si="502"/>
        <v>92.047659999999993</v>
      </c>
      <c r="BA1351" s="7">
        <f t="shared" si="503"/>
        <v>4.8557269160740039E-2</v>
      </c>
      <c r="BB1351" s="62">
        <f t="shared" si="504"/>
        <v>6832</v>
      </c>
      <c r="BC1351" s="28">
        <f t="shared" si="505"/>
        <v>-8.8580576307363934E-2</v>
      </c>
      <c r="BD1351" s="32">
        <f t="shared" si="506"/>
        <v>5.4109182847832636E-3</v>
      </c>
      <c r="BE1351" s="32">
        <f t="shared" si="507"/>
        <v>0</v>
      </c>
      <c r="BF1351" s="35">
        <f t="shared" si="508"/>
        <v>0.99458908171521665</v>
      </c>
      <c r="BG1351" s="33">
        <f t="shared" si="509"/>
        <v>0.47503108715637093</v>
      </c>
      <c r="BH1351" s="37">
        <f t="shared" si="510"/>
        <v>0.5163738002682523</v>
      </c>
      <c r="BI1351" s="33">
        <f t="shared" si="511"/>
        <v>8.5951125753767135E-3</v>
      </c>
      <c r="BJ1351" s="63">
        <v>0</v>
      </c>
      <c r="BK1351" s="63">
        <v>0</v>
      </c>
      <c r="BL1351" s="63">
        <v>0</v>
      </c>
      <c r="BM1351" s="63">
        <v>0</v>
      </c>
      <c r="BN1351" s="63">
        <v>0</v>
      </c>
      <c r="BO1351" s="63">
        <v>0</v>
      </c>
      <c r="BP1351" s="63">
        <v>0</v>
      </c>
      <c r="BQ1351" s="63">
        <v>0</v>
      </c>
      <c r="BR1351" s="63">
        <v>0</v>
      </c>
      <c r="BS1351" s="63">
        <v>0</v>
      </c>
      <c r="BT1351" s="63">
        <v>0</v>
      </c>
      <c r="BU1351" s="63">
        <v>0</v>
      </c>
      <c r="BV1351" s="63">
        <v>0</v>
      </c>
      <c r="BW1351" s="63">
        <v>0</v>
      </c>
      <c r="BX1351" s="63"/>
      <c r="BY1351" s="63"/>
      <c r="BZ1351" s="63"/>
      <c r="CA1351" s="63"/>
      <c r="CB1351" s="63"/>
      <c r="CC1351" s="63"/>
      <c r="CD1351" s="63"/>
      <c r="CE1351" s="63"/>
      <c r="CF1351" s="63"/>
      <c r="CG1351" s="63"/>
      <c r="CH1351" s="63"/>
      <c r="CI1351" s="63"/>
      <c r="CJ1351" s="63"/>
      <c r="CK1351" s="63"/>
      <c r="CL1351" s="63"/>
      <c r="CM1351" s="63"/>
      <c r="CN1351" s="63"/>
      <c r="CO1351" s="63" t="s">
        <v>6284</v>
      </c>
      <c r="CP1351" s="66"/>
      <c r="CQ1351" s="64">
        <v>38792</v>
      </c>
      <c r="CR1351" s="78" t="s">
        <v>2043</v>
      </c>
      <c r="CS1351" s="78" t="s">
        <v>6954</v>
      </c>
    </row>
    <row r="1352" spans="1:97">
      <c r="A1352" s="63" t="s">
        <v>3591</v>
      </c>
      <c r="B1352" s="63" t="s">
        <v>3294</v>
      </c>
      <c r="C1352" s="63">
        <v>5304</v>
      </c>
      <c r="D1352" s="19" t="s">
        <v>3782</v>
      </c>
      <c r="E1352" s="63" t="s">
        <v>1707</v>
      </c>
      <c r="F1352" s="63" t="s">
        <v>2271</v>
      </c>
      <c r="G1352" s="65" t="s">
        <v>3609</v>
      </c>
      <c r="H1352" s="65">
        <v>35</v>
      </c>
      <c r="I1352" s="65">
        <v>18</v>
      </c>
      <c r="J1352" s="65">
        <v>94</v>
      </c>
      <c r="K1352" s="23">
        <v>41.493310000000001</v>
      </c>
      <c r="L1352" s="23">
        <v>-107.95787</v>
      </c>
      <c r="M1352" s="61" t="s">
        <v>3295</v>
      </c>
      <c r="N1352" s="63" t="s">
        <v>3296</v>
      </c>
      <c r="O1352" s="63"/>
      <c r="P1352" s="63" t="s">
        <v>3796</v>
      </c>
      <c r="Q1352" s="63"/>
      <c r="R1352" s="63"/>
      <c r="S1352" s="55">
        <f>IF(U1352&gt;0,V1352-U1352,"")</f>
        <v>179</v>
      </c>
      <c r="T1352" s="63"/>
      <c r="U1352" s="66">
        <v>9661</v>
      </c>
      <c r="V1352" s="63">
        <v>9840</v>
      </c>
      <c r="W1352" s="66">
        <v>10218</v>
      </c>
      <c r="X1352" s="66"/>
      <c r="Y1352" s="63"/>
      <c r="Z1352" s="64"/>
      <c r="AA1352" s="63">
        <v>7.66</v>
      </c>
      <c r="AB1352" s="63"/>
      <c r="AC1352" s="63">
        <v>8</v>
      </c>
      <c r="AD1352" s="63">
        <v>0</v>
      </c>
      <c r="AE1352" s="63">
        <v>2040</v>
      </c>
      <c r="AF1352" s="63">
        <v>47</v>
      </c>
      <c r="AG1352" s="63"/>
      <c r="AH1352" s="63">
        <v>1800</v>
      </c>
      <c r="AI1352" s="63">
        <v>2760</v>
      </c>
      <c r="AJ1352" s="63">
        <v>0</v>
      </c>
      <c r="AK1352" s="63">
        <v>0</v>
      </c>
      <c r="AL1352" s="63">
        <v>212</v>
      </c>
      <c r="AM1352" s="63">
        <v>7580</v>
      </c>
      <c r="AN1352" s="63"/>
      <c r="AO1352" s="63" t="s">
        <v>3536</v>
      </c>
      <c r="AP1352" s="17">
        <f t="shared" si="496"/>
        <v>0.3992</v>
      </c>
      <c r="AQ1352" s="17">
        <f t="shared" si="497"/>
        <v>0</v>
      </c>
      <c r="AR1352" s="17">
        <f t="shared" si="493"/>
        <v>88.74</v>
      </c>
      <c r="AS1352" s="17">
        <f t="shared" si="492"/>
        <v>1.2022599999999999</v>
      </c>
      <c r="AT1352" s="17">
        <f t="shared" si="498"/>
        <v>90.341459999999984</v>
      </c>
      <c r="AU1352" s="5">
        <f t="shared" si="499"/>
        <v>50.777999999999999</v>
      </c>
      <c r="AV1352" s="5">
        <f t="shared" si="500"/>
        <v>45.236399999999996</v>
      </c>
      <c r="AW1352" s="5">
        <f t="shared" si="494"/>
        <v>0</v>
      </c>
      <c r="AX1352" s="5">
        <f t="shared" si="495"/>
        <v>0</v>
      </c>
      <c r="AY1352" s="5">
        <f t="shared" si="501"/>
        <v>4.4138400000000004</v>
      </c>
      <c r="AZ1352" s="5">
        <f t="shared" si="502"/>
        <v>100.42823999999999</v>
      </c>
      <c r="BA1352" s="7">
        <f t="shared" si="503"/>
        <v>-5.2874119946721129E-2</v>
      </c>
      <c r="BB1352" s="62">
        <f t="shared" si="504"/>
        <v>6867</v>
      </c>
      <c r="BC1352" s="28">
        <f t="shared" si="505"/>
        <v>-4.9352806811102649E-2</v>
      </c>
      <c r="BD1352" s="32">
        <f t="shared" si="506"/>
        <v>4.4187906637771857E-3</v>
      </c>
      <c r="BE1352" s="32">
        <f t="shared" si="507"/>
        <v>0</v>
      </c>
      <c r="BF1352" s="35">
        <f t="shared" si="508"/>
        <v>0.99558120933622285</v>
      </c>
      <c r="BG1352" s="37">
        <f t="shared" si="509"/>
        <v>0.50561475537159672</v>
      </c>
      <c r="BH1352" s="33">
        <f t="shared" si="510"/>
        <v>0.45043505691227886</v>
      </c>
      <c r="BI1352" s="33">
        <f t="shared" si="511"/>
        <v>4.3950187716124481E-2</v>
      </c>
      <c r="BJ1352" s="63">
        <v>0</v>
      </c>
      <c r="BK1352" s="63">
        <v>12</v>
      </c>
      <c r="BL1352" s="63">
        <v>0</v>
      </c>
      <c r="BM1352" s="63">
        <v>0</v>
      </c>
      <c r="BN1352" s="63">
        <v>0</v>
      </c>
      <c r="BO1352" s="63">
        <v>0</v>
      </c>
      <c r="BP1352" s="63">
        <v>0</v>
      </c>
      <c r="BQ1352" s="63">
        <v>0</v>
      </c>
      <c r="BR1352" s="63">
        <v>0</v>
      </c>
      <c r="BS1352" s="63">
        <v>0</v>
      </c>
      <c r="BT1352" s="63">
        <v>0</v>
      </c>
      <c r="BU1352" s="63">
        <v>0</v>
      </c>
      <c r="BV1352" s="63">
        <v>0</v>
      </c>
      <c r="BW1352" s="63">
        <v>0</v>
      </c>
      <c r="BX1352" s="63"/>
      <c r="BY1352" s="63"/>
      <c r="BZ1352" s="63"/>
      <c r="CA1352" s="63"/>
      <c r="CB1352" s="63"/>
      <c r="CC1352" s="63"/>
      <c r="CD1352" s="63"/>
      <c r="CE1352" s="63"/>
      <c r="CF1352" s="63"/>
      <c r="CG1352" s="63"/>
      <c r="CH1352" s="63"/>
      <c r="CI1352" s="63"/>
      <c r="CJ1352" s="63"/>
      <c r="CK1352" s="63"/>
      <c r="CL1352" s="63"/>
      <c r="CM1352" s="63"/>
      <c r="CN1352" s="63"/>
      <c r="CO1352" s="63" t="s">
        <v>6285</v>
      </c>
      <c r="CP1352" s="66"/>
      <c r="CQ1352" s="64">
        <v>38724</v>
      </c>
      <c r="CR1352" s="78" t="s">
        <v>2039</v>
      </c>
      <c r="CS1352" s="78" t="s">
        <v>6954</v>
      </c>
    </row>
    <row r="1353" spans="1:97">
      <c r="A1353" s="63" t="s">
        <v>3591</v>
      </c>
      <c r="B1353" s="63" t="s">
        <v>3294</v>
      </c>
      <c r="C1353" s="63">
        <v>5243</v>
      </c>
      <c r="D1353" s="19" t="s">
        <v>3782</v>
      </c>
      <c r="E1353" s="63" t="s">
        <v>1707</v>
      </c>
      <c r="F1353" s="63" t="s">
        <v>2271</v>
      </c>
      <c r="G1353" s="65" t="s">
        <v>3592</v>
      </c>
      <c r="H1353" s="65">
        <v>35</v>
      </c>
      <c r="I1353" s="65">
        <v>18</v>
      </c>
      <c r="J1353" s="65">
        <v>94</v>
      </c>
      <c r="K1353" s="23">
        <v>41.498747999999999</v>
      </c>
      <c r="L1353" s="23">
        <v>-107.958359</v>
      </c>
      <c r="M1353" s="61" t="s">
        <v>3308</v>
      </c>
      <c r="N1353" s="63" t="s">
        <v>3309</v>
      </c>
      <c r="O1353" s="63"/>
      <c r="P1353" s="63" t="s">
        <v>3796</v>
      </c>
      <c r="Q1353" s="63"/>
      <c r="R1353" s="63"/>
      <c r="S1353" s="55">
        <f>IF(U1353&gt;0,V1353-U1353,"")</f>
        <v>386</v>
      </c>
      <c r="T1353" s="63"/>
      <c r="U1353" s="66">
        <v>9456</v>
      </c>
      <c r="V1353" s="63">
        <v>9842</v>
      </c>
      <c r="W1353" s="66">
        <v>9921</v>
      </c>
      <c r="X1353" s="66">
        <v>9919</v>
      </c>
      <c r="Y1353" s="63"/>
      <c r="Z1353" s="64"/>
      <c r="AA1353" s="63">
        <v>7.4</v>
      </c>
      <c r="AB1353" s="63"/>
      <c r="AC1353" s="63">
        <v>12</v>
      </c>
      <c r="AD1353" s="63">
        <v>0</v>
      </c>
      <c r="AE1353" s="63">
        <v>1900</v>
      </c>
      <c r="AF1353" s="63">
        <v>28</v>
      </c>
      <c r="AG1353" s="63"/>
      <c r="AH1353" s="63">
        <v>1600</v>
      </c>
      <c r="AI1353" s="63">
        <v>2700</v>
      </c>
      <c r="AJ1353" s="63">
        <v>0</v>
      </c>
      <c r="AK1353" s="63">
        <v>0</v>
      </c>
      <c r="AL1353" s="63">
        <v>33</v>
      </c>
      <c r="AM1353" s="63">
        <v>8500</v>
      </c>
      <c r="AN1353" s="63"/>
      <c r="AO1353" s="63" t="s">
        <v>3536</v>
      </c>
      <c r="AP1353" s="17">
        <f t="shared" si="496"/>
        <v>0.5988</v>
      </c>
      <c r="AQ1353" s="17">
        <f t="shared" si="497"/>
        <v>0</v>
      </c>
      <c r="AR1353" s="17">
        <f t="shared" si="493"/>
        <v>82.649999999999991</v>
      </c>
      <c r="AS1353" s="17">
        <f t="shared" si="492"/>
        <v>0.71623999999999999</v>
      </c>
      <c r="AT1353" s="17">
        <f t="shared" si="498"/>
        <v>83.965039999999988</v>
      </c>
      <c r="AU1353" s="5">
        <f t="shared" si="499"/>
        <v>45.135999999999996</v>
      </c>
      <c r="AV1353" s="5">
        <f t="shared" si="500"/>
        <v>44.252999999999993</v>
      </c>
      <c r="AW1353" s="5">
        <f t="shared" si="494"/>
        <v>0</v>
      </c>
      <c r="AX1353" s="5">
        <f t="shared" si="495"/>
        <v>0</v>
      </c>
      <c r="AY1353" s="5">
        <f t="shared" si="501"/>
        <v>0.68706</v>
      </c>
      <c r="AZ1353" s="5">
        <f t="shared" si="502"/>
        <v>90.076059999999984</v>
      </c>
      <c r="BA1353" s="7">
        <f t="shared" si="503"/>
        <v>-3.5112510780499533E-2</v>
      </c>
      <c r="BB1353" s="62">
        <f t="shared" si="504"/>
        <v>6273</v>
      </c>
      <c r="BC1353" s="28">
        <f t="shared" si="505"/>
        <v>-0.15074798619102417</v>
      </c>
      <c r="BD1353" s="32">
        <f t="shared" si="506"/>
        <v>7.1315395073949838E-3</v>
      </c>
      <c r="BE1353" s="32">
        <f t="shared" si="507"/>
        <v>0</v>
      </c>
      <c r="BF1353" s="35">
        <f t="shared" si="508"/>
        <v>0.99286846049260502</v>
      </c>
      <c r="BG1353" s="37">
        <f t="shared" si="509"/>
        <v>0.5010876363819643</v>
      </c>
      <c r="BH1353" s="33">
        <f t="shared" si="510"/>
        <v>0.49128480974856137</v>
      </c>
      <c r="BI1353" s="33">
        <f t="shared" si="511"/>
        <v>7.6275538694743098E-3</v>
      </c>
      <c r="BJ1353" s="63">
        <v>0</v>
      </c>
      <c r="BK1353" s="63">
        <v>0</v>
      </c>
      <c r="BL1353" s="63">
        <v>0</v>
      </c>
      <c r="BM1353" s="63">
        <v>0</v>
      </c>
      <c r="BN1353" s="63">
        <v>0</v>
      </c>
      <c r="BO1353" s="63">
        <v>0</v>
      </c>
      <c r="BP1353" s="63">
        <v>0</v>
      </c>
      <c r="BQ1353" s="63">
        <v>0</v>
      </c>
      <c r="BR1353" s="63">
        <v>0</v>
      </c>
      <c r="BS1353" s="63">
        <v>0</v>
      </c>
      <c r="BT1353" s="63">
        <v>0</v>
      </c>
      <c r="BU1353" s="63">
        <v>0</v>
      </c>
      <c r="BV1353" s="63">
        <v>0</v>
      </c>
      <c r="BW1353" s="63">
        <v>0</v>
      </c>
      <c r="BX1353" s="63"/>
      <c r="BY1353" s="63"/>
      <c r="BZ1353" s="63"/>
      <c r="CA1353" s="63"/>
      <c r="CB1353" s="63"/>
      <c r="CC1353" s="63"/>
      <c r="CD1353" s="63"/>
      <c r="CE1353" s="63"/>
      <c r="CF1353" s="63"/>
      <c r="CG1353" s="63"/>
      <c r="CH1353" s="63"/>
      <c r="CI1353" s="63"/>
      <c r="CJ1353" s="63"/>
      <c r="CK1353" s="63"/>
      <c r="CL1353" s="63"/>
      <c r="CM1353" s="63"/>
      <c r="CN1353" s="63"/>
      <c r="CO1353" s="63" t="s">
        <v>6283</v>
      </c>
      <c r="CP1353" s="66"/>
      <c r="CQ1353" s="64">
        <v>38792</v>
      </c>
      <c r="CR1353" s="78" t="s">
        <v>2039</v>
      </c>
      <c r="CS1353" s="78" t="s">
        <v>6954</v>
      </c>
    </row>
    <row r="1354" spans="1:97">
      <c r="A1354" s="63" t="s">
        <v>3591</v>
      </c>
      <c r="B1354" s="63" t="s">
        <v>3294</v>
      </c>
      <c r="C1354" s="63">
        <v>3666</v>
      </c>
      <c r="D1354" s="19" t="s">
        <v>3782</v>
      </c>
      <c r="E1354" s="63" t="s">
        <v>1707</v>
      </c>
      <c r="F1354" s="63" t="s">
        <v>2271</v>
      </c>
      <c r="G1354" s="65" t="s">
        <v>3606</v>
      </c>
      <c r="H1354" s="65">
        <v>35</v>
      </c>
      <c r="I1354" s="65">
        <v>18</v>
      </c>
      <c r="J1354" s="65">
        <v>94</v>
      </c>
      <c r="K1354" s="23">
        <v>41.495829999999998</v>
      </c>
      <c r="L1354" s="23">
        <v>-107.96222</v>
      </c>
      <c r="M1354" s="61" t="s">
        <v>618</v>
      </c>
      <c r="N1354" s="63" t="s">
        <v>619</v>
      </c>
      <c r="O1354" s="63"/>
      <c r="P1354" s="63" t="s">
        <v>3796</v>
      </c>
      <c r="Q1354" s="63"/>
      <c r="R1354" s="63"/>
      <c r="S1354" s="55"/>
      <c r="T1354" s="63"/>
      <c r="U1354" s="66" t="s">
        <v>620</v>
      </c>
      <c r="V1354" s="63"/>
      <c r="W1354" s="66">
        <v>9918</v>
      </c>
      <c r="X1354" s="66">
        <v>9909</v>
      </c>
      <c r="Y1354" s="63"/>
      <c r="Z1354" s="64">
        <v>37629</v>
      </c>
      <c r="AA1354" s="63">
        <v>6.76</v>
      </c>
      <c r="AB1354" s="63"/>
      <c r="AC1354" s="63">
        <v>9.42</v>
      </c>
      <c r="AD1354" s="63">
        <v>3.0000000000000001E-3</v>
      </c>
      <c r="AE1354" s="63">
        <v>1280</v>
      </c>
      <c r="AF1354" s="63">
        <v>5.55</v>
      </c>
      <c r="AG1354" s="63"/>
      <c r="AH1354" s="63">
        <v>1200</v>
      </c>
      <c r="AI1354" s="63">
        <v>970</v>
      </c>
      <c r="AJ1354" s="63"/>
      <c r="AK1354" s="63"/>
      <c r="AL1354" s="63">
        <v>99</v>
      </c>
      <c r="AM1354" s="63">
        <v>3472</v>
      </c>
      <c r="AN1354" s="63"/>
      <c r="AO1354" s="63" t="s">
        <v>3536</v>
      </c>
      <c r="AP1354" s="17">
        <f t="shared" si="496"/>
        <v>0.47005799999999998</v>
      </c>
      <c r="AQ1354" s="17">
        <f t="shared" si="497"/>
        <v>2.4687E-4</v>
      </c>
      <c r="AR1354" s="17">
        <f t="shared" si="493"/>
        <v>55.679999999999993</v>
      </c>
      <c r="AS1354" s="17">
        <f t="shared" si="492"/>
        <v>0.14196899999999998</v>
      </c>
      <c r="AT1354" s="17">
        <f t="shared" si="498"/>
        <v>56.292273869999995</v>
      </c>
      <c r="AU1354" s="5">
        <f t="shared" si="499"/>
        <v>33.851999999999997</v>
      </c>
      <c r="AV1354" s="5">
        <f t="shared" si="500"/>
        <v>15.898299999999999</v>
      </c>
      <c r="AW1354" s="5">
        <f t="shared" si="494"/>
        <v>0</v>
      </c>
      <c r="AX1354" s="5">
        <f t="shared" si="495"/>
        <v>0</v>
      </c>
      <c r="AY1354" s="5">
        <f t="shared" si="501"/>
        <v>2.0611800000000002</v>
      </c>
      <c r="AZ1354" s="5">
        <f t="shared" si="502"/>
        <v>51.811479999999996</v>
      </c>
      <c r="BA1354" s="7">
        <f t="shared" si="503"/>
        <v>4.1449012727054521E-2</v>
      </c>
      <c r="BB1354" s="62">
        <f t="shared" si="504"/>
        <v>3563.973</v>
      </c>
      <c r="BC1354" s="28">
        <f t="shared" si="505"/>
        <v>1.3071823896993346E-2</v>
      </c>
      <c r="BD1354" s="32">
        <f t="shared" si="506"/>
        <v>8.3503111117085166E-3</v>
      </c>
      <c r="BE1354" s="32">
        <f t="shared" si="507"/>
        <v>4.3855041381010038E-6</v>
      </c>
      <c r="BF1354" s="35">
        <f t="shared" si="508"/>
        <v>0.99164530338415335</v>
      </c>
      <c r="BG1354" s="37">
        <f t="shared" si="509"/>
        <v>0.65336871287984821</v>
      </c>
      <c r="BH1354" s="33">
        <f t="shared" si="510"/>
        <v>0.30684898404755084</v>
      </c>
      <c r="BI1354" s="33">
        <f t="shared" si="511"/>
        <v>3.9782303072600909E-2</v>
      </c>
      <c r="BJ1354" s="63"/>
      <c r="BK1354" s="63">
        <v>51.6</v>
      </c>
      <c r="BL1354" s="63"/>
      <c r="BM1354" s="63"/>
      <c r="BN1354" s="63"/>
      <c r="BO1354" s="63"/>
      <c r="BP1354" s="63"/>
      <c r="BQ1354" s="63"/>
      <c r="BR1354" s="63"/>
      <c r="BS1354" s="63"/>
      <c r="BT1354" s="63"/>
      <c r="BU1354" s="63"/>
      <c r="BV1354" s="63"/>
      <c r="BW1354" s="63"/>
      <c r="BX1354" s="63"/>
      <c r="BY1354" s="63"/>
      <c r="BZ1354" s="63"/>
      <c r="CA1354" s="63"/>
      <c r="CB1354" s="63"/>
      <c r="CC1354" s="63"/>
      <c r="CD1354" s="63"/>
      <c r="CE1354" s="63"/>
      <c r="CF1354" s="63"/>
      <c r="CG1354" s="63"/>
      <c r="CH1354" s="63"/>
      <c r="CI1354" s="63"/>
      <c r="CJ1354" s="63"/>
      <c r="CK1354" s="63"/>
      <c r="CL1354" s="63"/>
      <c r="CM1354" s="63"/>
      <c r="CN1354" s="63">
        <v>20030108</v>
      </c>
      <c r="CO1354" s="63" t="s">
        <v>3607</v>
      </c>
      <c r="CP1354" s="66"/>
      <c r="CQ1354" s="64">
        <v>37631</v>
      </c>
      <c r="CR1354" s="78" t="s">
        <v>2039</v>
      </c>
      <c r="CS1354" s="78" t="s">
        <v>6954</v>
      </c>
    </row>
    <row r="1355" spans="1:97">
      <c r="A1355" s="63" t="s">
        <v>3591</v>
      </c>
      <c r="B1355" s="63" t="s">
        <v>3294</v>
      </c>
      <c r="C1355" s="63">
        <v>4066</v>
      </c>
      <c r="D1355" s="19" t="s">
        <v>3782</v>
      </c>
      <c r="E1355" s="63" t="s">
        <v>1707</v>
      </c>
      <c r="F1355" s="63" t="s">
        <v>2271</v>
      </c>
      <c r="G1355" s="65" t="s">
        <v>264</v>
      </c>
      <c r="H1355" s="65">
        <v>35</v>
      </c>
      <c r="I1355" s="65">
        <v>18</v>
      </c>
      <c r="J1355" s="65">
        <v>94</v>
      </c>
      <c r="K1355" s="23">
        <v>41.488852000000001</v>
      </c>
      <c r="L1355" s="23">
        <v>-107.952783</v>
      </c>
      <c r="M1355" s="61" t="s">
        <v>3327</v>
      </c>
      <c r="N1355" s="63" t="s">
        <v>3328</v>
      </c>
      <c r="O1355" s="63"/>
      <c r="P1355" s="63" t="s">
        <v>3796</v>
      </c>
      <c r="Q1355" s="63"/>
      <c r="R1355" s="63"/>
      <c r="S1355" s="55" t="str">
        <f>IF(U1355&gt;0,V1355-U1355,"")</f>
        <v/>
      </c>
      <c r="T1355" s="63"/>
      <c r="U1355" s="66"/>
      <c r="V1355" s="63"/>
      <c r="W1355" s="66">
        <v>10089</v>
      </c>
      <c r="X1355" s="66"/>
      <c r="Y1355" s="63"/>
      <c r="Z1355" s="64">
        <v>37788</v>
      </c>
      <c r="AA1355" s="63">
        <v>7.71</v>
      </c>
      <c r="AB1355" s="63"/>
      <c r="AC1355" s="63">
        <v>20.8</v>
      </c>
      <c r="AD1355" s="63"/>
      <c r="AE1355" s="63">
        <v>1869</v>
      </c>
      <c r="AF1355" s="63">
        <v>6.1</v>
      </c>
      <c r="AG1355" s="63"/>
      <c r="AH1355" s="63">
        <v>1500</v>
      </c>
      <c r="AI1355" s="63">
        <v>2327</v>
      </c>
      <c r="AJ1355" s="63"/>
      <c r="AK1355" s="63"/>
      <c r="AL1355" s="63">
        <v>126</v>
      </c>
      <c r="AM1355" s="63">
        <v>5992</v>
      </c>
      <c r="AN1355" s="63"/>
      <c r="AO1355" s="63" t="s">
        <v>3553</v>
      </c>
      <c r="AP1355" s="17">
        <f t="shared" si="496"/>
        <v>1.03792</v>
      </c>
      <c r="AQ1355" s="17">
        <f t="shared" si="497"/>
        <v>0</v>
      </c>
      <c r="AR1355" s="17">
        <f t="shared" si="493"/>
        <v>81.30149999999999</v>
      </c>
      <c r="AS1355" s="17">
        <f t="shared" si="492"/>
        <v>0.15603799999999998</v>
      </c>
      <c r="AT1355" s="17">
        <f t="shared" si="498"/>
        <v>82.495457999999985</v>
      </c>
      <c r="AU1355" s="5">
        <f t="shared" si="499"/>
        <v>42.314999999999998</v>
      </c>
      <c r="AV1355" s="5">
        <f t="shared" si="500"/>
        <v>38.139529999999993</v>
      </c>
      <c r="AW1355" s="5">
        <f t="shared" si="494"/>
        <v>0</v>
      </c>
      <c r="AX1355" s="5">
        <f t="shared" si="495"/>
        <v>0</v>
      </c>
      <c r="AY1355" s="5">
        <f t="shared" si="501"/>
        <v>2.6233200000000001</v>
      </c>
      <c r="AZ1355" s="5">
        <f t="shared" si="502"/>
        <v>83.077849999999998</v>
      </c>
      <c r="BA1355" s="7">
        <f t="shared" si="503"/>
        <v>-3.5174268548165558E-3</v>
      </c>
      <c r="BB1355" s="62">
        <f t="shared" si="504"/>
        <v>5848.9</v>
      </c>
      <c r="BC1355" s="28">
        <f t="shared" si="505"/>
        <v>-1.2085230007854164E-2</v>
      </c>
      <c r="BD1355" s="32">
        <f t="shared" si="506"/>
        <v>1.2581541155877941E-2</v>
      </c>
      <c r="BE1355" s="32">
        <f t="shared" si="507"/>
        <v>0</v>
      </c>
      <c r="BF1355" s="35">
        <f t="shared" si="508"/>
        <v>0.98741845884412205</v>
      </c>
      <c r="BG1355" s="37">
        <f t="shared" si="509"/>
        <v>0.50934153929115877</v>
      </c>
      <c r="BH1355" s="33">
        <f t="shared" si="510"/>
        <v>0.45908181302236389</v>
      </c>
      <c r="BI1355" s="33">
        <f t="shared" si="511"/>
        <v>3.1576647686477201E-2</v>
      </c>
      <c r="BJ1355" s="63"/>
      <c r="BK1355" s="63">
        <v>27.6</v>
      </c>
      <c r="BL1355" s="63"/>
      <c r="BM1355" s="63"/>
      <c r="BN1355" s="63"/>
      <c r="BO1355" s="63"/>
      <c r="BP1355" s="63"/>
      <c r="BQ1355" s="63"/>
      <c r="BR1355" s="63"/>
      <c r="BS1355" s="63"/>
      <c r="BT1355" s="63"/>
      <c r="BU1355" s="63"/>
      <c r="BV1355" s="63"/>
      <c r="BW1355" s="63"/>
      <c r="BX1355" s="63"/>
      <c r="BY1355" s="63"/>
      <c r="BZ1355" s="63"/>
      <c r="CA1355" s="63"/>
      <c r="CB1355" s="63"/>
      <c r="CC1355" s="63"/>
      <c r="CD1355" s="63"/>
      <c r="CE1355" s="63"/>
      <c r="CF1355" s="63"/>
      <c r="CG1355" s="63"/>
      <c r="CH1355" s="63"/>
      <c r="CI1355" s="63"/>
      <c r="CJ1355" s="63"/>
      <c r="CK1355" s="63"/>
      <c r="CL1355" s="63"/>
      <c r="CM1355" s="63"/>
      <c r="CN1355" s="63">
        <v>20030616</v>
      </c>
      <c r="CO1355" s="63" t="s">
        <v>3607</v>
      </c>
      <c r="CP1355" s="66"/>
      <c r="CQ1355" s="64">
        <v>37790</v>
      </c>
      <c r="CR1355" s="78" t="s">
        <v>2039</v>
      </c>
      <c r="CS1355" s="78" t="s">
        <v>6954</v>
      </c>
    </row>
    <row r="1356" spans="1:97">
      <c r="A1356" s="63" t="s">
        <v>3591</v>
      </c>
      <c r="B1356" s="63" t="s">
        <v>613</v>
      </c>
      <c r="C1356" s="63">
        <v>3829</v>
      </c>
      <c r="D1356" s="19" t="s">
        <v>3782</v>
      </c>
      <c r="E1356" s="63" t="s">
        <v>1707</v>
      </c>
      <c r="F1356" s="63" t="s">
        <v>3610</v>
      </c>
      <c r="G1356" s="65" t="s">
        <v>3596</v>
      </c>
      <c r="H1356" s="65">
        <v>36</v>
      </c>
      <c r="I1356" s="65">
        <v>18</v>
      </c>
      <c r="J1356" s="65">
        <v>94</v>
      </c>
      <c r="K1356" s="23">
        <v>41.489476000000003</v>
      </c>
      <c r="L1356" s="23">
        <v>-107.93373099999999</v>
      </c>
      <c r="M1356" s="61" t="s">
        <v>614</v>
      </c>
      <c r="N1356" s="63" t="s">
        <v>615</v>
      </c>
      <c r="O1356" s="63"/>
      <c r="P1356" s="63" t="s">
        <v>3796</v>
      </c>
      <c r="Q1356" s="63"/>
      <c r="R1356" s="63"/>
      <c r="S1356" s="55"/>
      <c r="T1356" s="63"/>
      <c r="U1356" s="66" t="s">
        <v>616</v>
      </c>
      <c r="V1356" s="63"/>
      <c r="W1356" s="66">
        <v>9798</v>
      </c>
      <c r="X1356" s="66">
        <v>9650</v>
      </c>
      <c r="Y1356" s="63"/>
      <c r="Z1356" s="64">
        <v>36172</v>
      </c>
      <c r="AA1356" s="63">
        <v>8.75</v>
      </c>
      <c r="AB1356" s="63"/>
      <c r="AC1356" s="63">
        <v>8</v>
      </c>
      <c r="AD1356" s="63">
        <v>3</v>
      </c>
      <c r="AE1356" s="63">
        <v>2326</v>
      </c>
      <c r="AF1356" s="63">
        <v>33</v>
      </c>
      <c r="AG1356" s="63"/>
      <c r="AH1356" s="63">
        <v>1975</v>
      </c>
      <c r="AI1356" s="63">
        <v>2341</v>
      </c>
      <c r="AJ1356" s="63">
        <v>46</v>
      </c>
      <c r="AK1356" s="63"/>
      <c r="AL1356" s="63">
        <v>51</v>
      </c>
      <c r="AM1356" s="63">
        <v>5786</v>
      </c>
      <c r="AN1356" s="63"/>
      <c r="AO1356" s="63" t="s">
        <v>6075</v>
      </c>
      <c r="AP1356" s="17">
        <f t="shared" si="496"/>
        <v>0.3992</v>
      </c>
      <c r="AQ1356" s="17">
        <f t="shared" si="497"/>
        <v>0.24687000000000001</v>
      </c>
      <c r="AR1356" s="17">
        <f t="shared" si="493"/>
        <v>101.181</v>
      </c>
      <c r="AS1356" s="17">
        <f t="shared" si="492"/>
        <v>0.84414</v>
      </c>
      <c r="AT1356" s="17">
        <f t="shared" si="498"/>
        <v>102.67120999999999</v>
      </c>
      <c r="AU1356" s="5">
        <f t="shared" si="499"/>
        <v>55.714749999999995</v>
      </c>
      <c r="AV1356" s="5">
        <f t="shared" si="500"/>
        <v>38.368989999999997</v>
      </c>
      <c r="AW1356" s="5">
        <f t="shared" si="494"/>
        <v>1.53318</v>
      </c>
      <c r="AX1356" s="5">
        <f t="shared" si="495"/>
        <v>0</v>
      </c>
      <c r="AY1356" s="5">
        <f t="shared" si="501"/>
        <v>1.06182</v>
      </c>
      <c r="AZ1356" s="5">
        <f t="shared" si="502"/>
        <v>96.678739999999991</v>
      </c>
      <c r="BA1356" s="7">
        <f t="shared" si="503"/>
        <v>3.0060052686243451E-2</v>
      </c>
      <c r="BB1356" s="62">
        <f t="shared" si="504"/>
        <v>6783</v>
      </c>
      <c r="BC1356" s="28">
        <f t="shared" si="505"/>
        <v>7.9322141777388819E-2</v>
      </c>
      <c r="BD1356" s="32">
        <f t="shared" si="506"/>
        <v>3.8881396255094299E-3</v>
      </c>
      <c r="BE1356" s="32">
        <f t="shared" si="507"/>
        <v>2.4044715164065959E-3</v>
      </c>
      <c r="BF1356" s="35">
        <f t="shared" si="508"/>
        <v>0.99370738885808407</v>
      </c>
      <c r="BG1356" s="37">
        <f t="shared" si="509"/>
        <v>0.57628750643626514</v>
      </c>
      <c r="BH1356" s="33">
        <f t="shared" si="510"/>
        <v>0.39687101838522099</v>
      </c>
      <c r="BI1356" s="33">
        <f t="shared" si="511"/>
        <v>1.0982973092119323E-2</v>
      </c>
      <c r="BJ1356" s="63"/>
      <c r="BK1356" s="63">
        <v>1.87</v>
      </c>
      <c r="BL1356" s="63"/>
      <c r="BM1356" s="63"/>
      <c r="BN1356" s="63"/>
      <c r="BO1356" s="63">
        <v>178.01</v>
      </c>
      <c r="BP1356" s="63"/>
      <c r="BQ1356" s="63"/>
      <c r="BR1356" s="63">
        <v>0.05</v>
      </c>
      <c r="BS1356" s="63"/>
      <c r="BT1356" s="63"/>
      <c r="BU1356" s="63"/>
      <c r="BV1356" s="63">
        <v>0.02</v>
      </c>
      <c r="BW1356" s="63">
        <v>0.02</v>
      </c>
      <c r="BX1356" s="63"/>
      <c r="BY1356" s="63"/>
      <c r="BZ1356" s="63"/>
      <c r="CA1356" s="63"/>
      <c r="CB1356" s="63"/>
      <c r="CC1356" s="63"/>
      <c r="CD1356" s="63"/>
      <c r="CE1356" s="63">
        <v>0.1</v>
      </c>
      <c r="CF1356" s="63"/>
      <c r="CG1356" s="63">
        <v>0.04</v>
      </c>
      <c r="CH1356" s="63"/>
      <c r="CI1356" s="63"/>
      <c r="CJ1356" s="63"/>
      <c r="CK1356" s="63"/>
      <c r="CL1356" s="63"/>
      <c r="CM1356" s="63"/>
      <c r="CN1356" s="63">
        <v>19990112</v>
      </c>
      <c r="CO1356" s="63" t="s">
        <v>617</v>
      </c>
      <c r="CP1356" s="66"/>
      <c r="CQ1356" s="64">
        <v>36180</v>
      </c>
      <c r="CR1356" s="78" t="s">
        <v>2039</v>
      </c>
      <c r="CS1356" s="78" t="s">
        <v>6954</v>
      </c>
    </row>
    <row r="1357" spans="1:97">
      <c r="A1357" s="20" t="s">
        <v>3591</v>
      </c>
      <c r="B1357" s="16" t="s">
        <v>7152</v>
      </c>
      <c r="F1357" s="19" t="s">
        <v>2271</v>
      </c>
      <c r="G1357" s="47" t="s">
        <v>3615</v>
      </c>
      <c r="H1357" s="47">
        <v>1</v>
      </c>
      <c r="I1357" s="47">
        <v>18</v>
      </c>
      <c r="J1357" s="47">
        <v>95</v>
      </c>
      <c r="K1357" s="23">
        <v>41.568510000000003</v>
      </c>
      <c r="L1357" s="23">
        <v>-108.04911</v>
      </c>
      <c r="M1357" s="61" t="s">
        <v>3653</v>
      </c>
      <c r="N1357" s="19" t="s">
        <v>5145</v>
      </c>
      <c r="P1357" s="19" t="s">
        <v>3796</v>
      </c>
      <c r="U1357" s="46">
        <v>9811</v>
      </c>
      <c r="V1357" s="4"/>
      <c r="W1357" s="46">
        <v>10151</v>
      </c>
      <c r="Z1357" s="48">
        <v>37587</v>
      </c>
      <c r="AA1357" s="19">
        <v>6.73</v>
      </c>
      <c r="AB1357" s="19" t="s">
        <v>3789</v>
      </c>
      <c r="AC1357" s="19">
        <v>8.19</v>
      </c>
      <c r="AD1357" s="19">
        <v>12.7</v>
      </c>
      <c r="AE1357" s="19">
        <v>2440</v>
      </c>
      <c r="AF1357" s="19">
        <v>54.3</v>
      </c>
      <c r="AH1357" s="19">
        <v>3349</v>
      </c>
      <c r="AI1357" s="19">
        <v>890</v>
      </c>
      <c r="AK1357" s="43"/>
      <c r="AL1357" s="19">
        <v>17</v>
      </c>
      <c r="AM1357" s="19">
        <v>442</v>
      </c>
      <c r="AN1357" s="54"/>
      <c r="AO1357" s="63" t="s">
        <v>3536</v>
      </c>
      <c r="AP1357" s="17">
        <f t="shared" si="496"/>
        <v>0.40868099999999996</v>
      </c>
      <c r="AQ1357" s="17">
        <f t="shared" si="497"/>
        <v>1.045083</v>
      </c>
      <c r="AR1357" s="17">
        <f t="shared" si="493"/>
        <v>106.13999999999999</v>
      </c>
      <c r="AS1357" s="17">
        <f t="shared" si="492"/>
        <v>1.3889939999999998</v>
      </c>
      <c r="AT1357" s="17">
        <f t="shared" si="498"/>
        <v>108.98275799999999</v>
      </c>
      <c r="AU1357" s="5">
        <f t="shared" si="499"/>
        <v>94.475290000000001</v>
      </c>
      <c r="AV1357" s="5">
        <f t="shared" si="500"/>
        <v>14.587099999999998</v>
      </c>
      <c r="AW1357" s="5">
        <f t="shared" si="494"/>
        <v>0</v>
      </c>
      <c r="AX1357" s="5">
        <f t="shared" si="495"/>
        <v>0</v>
      </c>
      <c r="AY1357" s="5">
        <f t="shared" si="501"/>
        <v>0.35394000000000003</v>
      </c>
      <c r="AZ1357" s="5">
        <f t="shared" si="502"/>
        <v>109.41632999999999</v>
      </c>
      <c r="BA1357" s="7">
        <f t="shared" si="503"/>
        <v>-1.9852280701831418E-3</v>
      </c>
      <c r="BB1357" s="62">
        <f t="shared" si="504"/>
        <v>6771.1900000000005</v>
      </c>
      <c r="BC1357" s="6">
        <f t="shared" si="505"/>
        <v>0.87744673299885345</v>
      </c>
      <c r="BD1357" s="32">
        <f t="shared" si="506"/>
        <v>3.7499601542475185E-3</v>
      </c>
      <c r="BE1357" s="32">
        <f t="shared" si="507"/>
        <v>9.589434321344667E-3</v>
      </c>
      <c r="BF1357" s="35">
        <f t="shared" si="508"/>
        <v>0.98666060552440771</v>
      </c>
      <c r="BG1357" s="36">
        <f t="shared" si="509"/>
        <v>0.86344780527732934</v>
      </c>
      <c r="BH1357" s="33">
        <f t="shared" si="510"/>
        <v>0.13331739421345973</v>
      </c>
      <c r="BI1357" s="33">
        <f t="shared" si="511"/>
        <v>3.2348005092110114E-3</v>
      </c>
      <c r="BJ1357" s="43"/>
      <c r="BK1357" s="19">
        <v>3.52</v>
      </c>
      <c r="BO1357" s="31"/>
      <c r="BP1357" s="31"/>
      <c r="BQ1357" s="31"/>
      <c r="BR1357" s="31"/>
      <c r="BS1357" s="31"/>
      <c r="BT1357" s="31"/>
      <c r="BU1357" s="31"/>
      <c r="BV1357" s="31"/>
      <c r="BW1357" s="31"/>
      <c r="BX1357" s="31"/>
      <c r="BY1357" s="31"/>
      <c r="BZ1357" s="31"/>
      <c r="CA1357" s="31"/>
      <c r="CB1357" s="31"/>
      <c r="CC1357" s="31"/>
      <c r="CD1357" s="31"/>
      <c r="CE1357" s="31"/>
      <c r="CF1357" s="31"/>
      <c r="CG1357" s="31"/>
      <c r="CH1357" s="31"/>
      <c r="CI1357" s="31"/>
      <c r="CJ1357" s="31"/>
      <c r="CK1357" s="31"/>
      <c r="CL1357" s="31"/>
      <c r="CN1357" s="63">
        <v>20021127</v>
      </c>
      <c r="CO1357" s="63" t="s">
        <v>3607</v>
      </c>
      <c r="CP1357" s="66"/>
      <c r="CQ1357" s="64">
        <v>37589</v>
      </c>
      <c r="CR1357" s="78" t="s">
        <v>2039</v>
      </c>
      <c r="CS1357" s="78" t="s">
        <v>6954</v>
      </c>
    </row>
    <row r="1358" spans="1:97">
      <c r="A1358" s="63" t="s">
        <v>3591</v>
      </c>
      <c r="B1358" s="63" t="s">
        <v>5643</v>
      </c>
      <c r="C1358" s="63">
        <v>5157</v>
      </c>
      <c r="D1358" s="19" t="s">
        <v>3782</v>
      </c>
      <c r="E1358" s="63" t="s">
        <v>1707</v>
      </c>
      <c r="F1358" s="63" t="s">
        <v>2492</v>
      </c>
      <c r="G1358" s="65" t="s">
        <v>3595</v>
      </c>
      <c r="H1358" s="65">
        <v>3</v>
      </c>
      <c r="I1358" s="65">
        <v>18</v>
      </c>
      <c r="J1358" s="65">
        <v>95</v>
      </c>
      <c r="K1358" s="23">
        <v>41.558450000000001</v>
      </c>
      <c r="L1358" s="23">
        <v>-108.102014</v>
      </c>
      <c r="M1358" s="61" t="s">
        <v>5644</v>
      </c>
      <c r="N1358" s="63" t="s">
        <v>5645</v>
      </c>
      <c r="O1358" s="63"/>
      <c r="P1358" s="63" t="s">
        <v>3796</v>
      </c>
      <c r="Q1358" s="63"/>
      <c r="R1358" s="63"/>
      <c r="S1358" s="55">
        <f>IF(U1358&gt;0,V1358-U1358,"")</f>
        <v>369</v>
      </c>
      <c r="T1358" s="63"/>
      <c r="U1358" s="66">
        <v>10541</v>
      </c>
      <c r="V1358" s="63">
        <v>10910</v>
      </c>
      <c r="W1358" s="66">
        <v>11094</v>
      </c>
      <c r="X1358" s="66">
        <v>10967</v>
      </c>
      <c r="Y1358" s="63"/>
      <c r="Z1358" s="64">
        <v>38286</v>
      </c>
      <c r="AA1358" s="63">
        <v>7.33</v>
      </c>
      <c r="AB1358" s="63"/>
      <c r="AC1358" s="63">
        <v>21</v>
      </c>
      <c r="AD1358" s="63">
        <v>10</v>
      </c>
      <c r="AE1358" s="63">
        <v>2150</v>
      </c>
      <c r="AF1358" s="63">
        <v>44</v>
      </c>
      <c r="AG1358" s="63"/>
      <c r="AH1358" s="63">
        <v>2270</v>
      </c>
      <c r="AI1358" s="63">
        <v>1830</v>
      </c>
      <c r="AJ1358" s="63">
        <v>0</v>
      </c>
      <c r="AK1358" s="63">
        <v>0</v>
      </c>
      <c r="AL1358" s="63">
        <v>87.4</v>
      </c>
      <c r="AM1358" s="63">
        <v>5980</v>
      </c>
      <c r="AN1358" s="63"/>
      <c r="AO1358" s="63" t="s">
        <v>3536</v>
      </c>
      <c r="AP1358" s="17">
        <f t="shared" si="496"/>
        <v>1.0479000000000001</v>
      </c>
      <c r="AQ1358" s="17">
        <f t="shared" si="497"/>
        <v>0.82289999999999996</v>
      </c>
      <c r="AR1358" s="17">
        <f t="shared" si="493"/>
        <v>93.524999999999991</v>
      </c>
      <c r="AS1358" s="17">
        <f t="shared" si="492"/>
        <v>1.1255199999999999</v>
      </c>
      <c r="AT1358" s="17">
        <f t="shared" si="498"/>
        <v>96.521319999999989</v>
      </c>
      <c r="AU1358" s="5">
        <f t="shared" si="499"/>
        <v>64.036699999999996</v>
      </c>
      <c r="AV1358" s="5">
        <f t="shared" si="500"/>
        <v>29.993699999999997</v>
      </c>
      <c r="AW1358" s="5">
        <f t="shared" si="494"/>
        <v>0</v>
      </c>
      <c r="AX1358" s="5">
        <f t="shared" si="495"/>
        <v>0</v>
      </c>
      <c r="AY1358" s="5">
        <f t="shared" si="501"/>
        <v>1.8196680000000003</v>
      </c>
      <c r="AZ1358" s="5">
        <f t="shared" si="502"/>
        <v>95.850067999999993</v>
      </c>
      <c r="BA1358" s="7">
        <f t="shared" si="503"/>
        <v>3.4893546643225116E-3</v>
      </c>
      <c r="BB1358" s="62">
        <f t="shared" si="504"/>
        <v>6412.4</v>
      </c>
      <c r="BC1358" s="28">
        <f t="shared" si="505"/>
        <v>3.4892353377876738E-2</v>
      </c>
      <c r="BD1358" s="32">
        <f t="shared" si="506"/>
        <v>1.0856668764994099E-2</v>
      </c>
      <c r="BE1358" s="32">
        <f t="shared" si="507"/>
        <v>8.5255775615169799E-3</v>
      </c>
      <c r="BF1358" s="35">
        <f t="shared" si="508"/>
        <v>0.98061775367348891</v>
      </c>
      <c r="BG1358" s="37">
        <f t="shared" si="509"/>
        <v>0.66809237944411271</v>
      </c>
      <c r="BH1358" s="33">
        <f t="shared" si="510"/>
        <v>0.31292309568314547</v>
      </c>
      <c r="BI1358" s="33">
        <f t="shared" si="511"/>
        <v>1.8984524872741878E-2</v>
      </c>
      <c r="BJ1358" s="63">
        <v>0</v>
      </c>
      <c r="BK1358" s="63">
        <v>17.3</v>
      </c>
      <c r="BL1358" s="63">
        <v>0</v>
      </c>
      <c r="BM1358" s="63">
        <v>0</v>
      </c>
      <c r="BN1358" s="63">
        <v>0</v>
      </c>
      <c r="BO1358" s="63">
        <v>0</v>
      </c>
      <c r="BP1358" s="63">
        <v>0</v>
      </c>
      <c r="BQ1358" s="63">
        <v>0</v>
      </c>
      <c r="BR1358" s="63">
        <v>0</v>
      </c>
      <c r="BS1358" s="63">
        <v>0</v>
      </c>
      <c r="BT1358" s="63">
        <v>0</v>
      </c>
      <c r="BU1358" s="63">
        <v>0</v>
      </c>
      <c r="BV1358" s="63">
        <v>0</v>
      </c>
      <c r="BW1358" s="63">
        <v>0</v>
      </c>
      <c r="BX1358" s="63"/>
      <c r="BY1358" s="63"/>
      <c r="BZ1358" s="63"/>
      <c r="CA1358" s="63"/>
      <c r="CB1358" s="63"/>
      <c r="CC1358" s="63"/>
      <c r="CD1358" s="63"/>
      <c r="CE1358" s="63"/>
      <c r="CF1358" s="63"/>
      <c r="CG1358" s="63"/>
      <c r="CH1358" s="63"/>
      <c r="CI1358" s="63"/>
      <c r="CJ1358" s="63"/>
      <c r="CK1358" s="63"/>
      <c r="CL1358" s="63"/>
      <c r="CM1358" s="63"/>
      <c r="CN1358" s="63">
        <v>20041026</v>
      </c>
      <c r="CO1358" s="63" t="s">
        <v>2731</v>
      </c>
      <c r="CP1358" s="66"/>
      <c r="CQ1358" s="64">
        <v>38288</v>
      </c>
      <c r="CR1358" s="78" t="s">
        <v>2039</v>
      </c>
      <c r="CS1358" s="78" t="s">
        <v>6954</v>
      </c>
    </row>
    <row r="1359" spans="1:97">
      <c r="A1359" s="63" t="s">
        <v>3591</v>
      </c>
      <c r="B1359" s="63" t="s">
        <v>5643</v>
      </c>
      <c r="C1359" s="63">
        <v>4258</v>
      </c>
      <c r="D1359" s="19" t="s">
        <v>3782</v>
      </c>
      <c r="E1359" s="63" t="s">
        <v>1707</v>
      </c>
      <c r="F1359" s="63" t="s">
        <v>2492</v>
      </c>
      <c r="G1359" s="65" t="s">
        <v>3598</v>
      </c>
      <c r="H1359" s="65">
        <v>3</v>
      </c>
      <c r="I1359" s="65">
        <v>18</v>
      </c>
      <c r="J1359" s="65">
        <v>95</v>
      </c>
      <c r="K1359" s="23">
        <v>41.564863000000003</v>
      </c>
      <c r="L1359" s="23">
        <v>-108.091758</v>
      </c>
      <c r="M1359" s="61" t="s">
        <v>5652</v>
      </c>
      <c r="N1359" s="63" t="s">
        <v>5653</v>
      </c>
      <c r="O1359" s="63"/>
      <c r="P1359" s="63" t="s">
        <v>3796</v>
      </c>
      <c r="Q1359" s="63"/>
      <c r="R1359" s="63"/>
      <c r="S1359" s="55"/>
      <c r="T1359" s="63"/>
      <c r="U1359" s="66" t="s">
        <v>5654</v>
      </c>
      <c r="V1359" s="63"/>
      <c r="W1359" s="66">
        <v>10619</v>
      </c>
      <c r="X1359" s="66">
        <v>10598</v>
      </c>
      <c r="Y1359" s="63"/>
      <c r="Z1359" s="64">
        <v>37901</v>
      </c>
      <c r="AA1359" s="63">
        <v>8.7200000000000006</v>
      </c>
      <c r="AB1359" s="63"/>
      <c r="AC1359" s="63">
        <v>27</v>
      </c>
      <c r="AD1359" s="63">
        <v>3.4</v>
      </c>
      <c r="AE1359" s="63">
        <v>3841</v>
      </c>
      <c r="AF1359" s="63">
        <v>17</v>
      </c>
      <c r="AG1359" s="63"/>
      <c r="AH1359" s="63">
        <v>3949</v>
      </c>
      <c r="AI1359" s="63">
        <v>2221</v>
      </c>
      <c r="AJ1359" s="63">
        <v>264</v>
      </c>
      <c r="AK1359" s="63"/>
      <c r="AL1359" s="63">
        <v>21</v>
      </c>
      <c r="AM1359" s="63">
        <v>9370</v>
      </c>
      <c r="AN1359" s="63"/>
      <c r="AO1359" s="63" t="s">
        <v>6341</v>
      </c>
      <c r="AP1359" s="17">
        <f t="shared" si="496"/>
        <v>1.3472999999999999</v>
      </c>
      <c r="AQ1359" s="17">
        <f t="shared" si="497"/>
        <v>0.27978599999999998</v>
      </c>
      <c r="AR1359" s="17">
        <f t="shared" si="493"/>
        <v>167.08349999999999</v>
      </c>
      <c r="AS1359" s="17">
        <f t="shared" si="492"/>
        <v>0.43485999999999997</v>
      </c>
      <c r="AT1359" s="17">
        <f t="shared" si="498"/>
        <v>169.14544599999996</v>
      </c>
      <c r="AU1359" s="5">
        <f t="shared" si="499"/>
        <v>111.40128999999999</v>
      </c>
      <c r="AV1359" s="5">
        <f t="shared" si="500"/>
        <v>36.402189999999997</v>
      </c>
      <c r="AW1359" s="5">
        <f t="shared" si="494"/>
        <v>8.7991200000000003</v>
      </c>
      <c r="AX1359" s="5">
        <f t="shared" si="495"/>
        <v>0</v>
      </c>
      <c r="AY1359" s="5">
        <f t="shared" si="501"/>
        <v>0.43722000000000005</v>
      </c>
      <c r="AZ1359" s="5">
        <f t="shared" si="502"/>
        <v>157.03981999999996</v>
      </c>
      <c r="BA1359" s="7">
        <f t="shared" si="503"/>
        <v>3.7112730898151612E-2</v>
      </c>
      <c r="BB1359" s="62">
        <f t="shared" si="504"/>
        <v>10343.4</v>
      </c>
      <c r="BC1359" s="28">
        <f t="shared" si="505"/>
        <v>4.937758073188793E-2</v>
      </c>
      <c r="BD1359" s="32">
        <f t="shared" si="506"/>
        <v>7.9653341657214948E-3</v>
      </c>
      <c r="BE1359" s="32">
        <f t="shared" si="507"/>
        <v>1.6541148852449745E-3</v>
      </c>
      <c r="BF1359" s="35">
        <f t="shared" si="508"/>
        <v>0.99038055094903354</v>
      </c>
      <c r="BG1359" s="37">
        <f t="shared" si="509"/>
        <v>0.70938243561410108</v>
      </c>
      <c r="BH1359" s="33">
        <f t="shared" si="510"/>
        <v>0.23180229065468877</v>
      </c>
      <c r="BI1359" s="33">
        <f t="shared" si="511"/>
        <v>2.7841346226708625E-3</v>
      </c>
      <c r="BJ1359" s="63"/>
      <c r="BK1359" s="63">
        <v>0.4</v>
      </c>
      <c r="BL1359" s="63"/>
      <c r="BM1359" s="63"/>
      <c r="BN1359" s="63"/>
      <c r="BO1359" s="63"/>
      <c r="BP1359" s="63"/>
      <c r="BQ1359" s="63"/>
      <c r="BR1359" s="63"/>
      <c r="BS1359" s="63">
        <v>5</v>
      </c>
      <c r="BT1359" s="63"/>
      <c r="BU1359" s="63"/>
      <c r="BV1359" s="63"/>
      <c r="BW1359" s="63"/>
      <c r="BX1359" s="63"/>
      <c r="BY1359" s="63"/>
      <c r="BZ1359" s="63"/>
      <c r="CA1359" s="63"/>
      <c r="CB1359" s="63"/>
      <c r="CC1359" s="63"/>
      <c r="CD1359" s="63"/>
      <c r="CE1359" s="63"/>
      <c r="CF1359" s="63"/>
      <c r="CG1359" s="63"/>
      <c r="CH1359" s="63"/>
      <c r="CI1359" s="63"/>
      <c r="CJ1359" s="63"/>
      <c r="CK1359" s="63"/>
      <c r="CL1359" s="63"/>
      <c r="CM1359" s="63"/>
      <c r="CN1359" s="63">
        <v>2003107</v>
      </c>
      <c r="CO1359" s="63" t="s">
        <v>3607</v>
      </c>
      <c r="CP1359" s="66"/>
      <c r="CQ1359" s="64">
        <v>37902</v>
      </c>
      <c r="CR1359" s="78" t="s">
        <v>2039</v>
      </c>
      <c r="CS1359" s="78" t="s">
        <v>6954</v>
      </c>
    </row>
    <row r="1360" spans="1:97">
      <c r="A1360" s="63" t="s">
        <v>3591</v>
      </c>
      <c r="B1360" s="63" t="s">
        <v>5621</v>
      </c>
      <c r="C1360" s="63">
        <v>4238</v>
      </c>
      <c r="D1360" s="19" t="s">
        <v>3782</v>
      </c>
      <c r="E1360" s="63" t="s">
        <v>1707</v>
      </c>
      <c r="F1360" s="63" t="s">
        <v>7278</v>
      </c>
      <c r="G1360" s="65" t="s">
        <v>270</v>
      </c>
      <c r="H1360" s="65">
        <v>5</v>
      </c>
      <c r="I1360" s="65">
        <v>18</v>
      </c>
      <c r="J1360" s="65">
        <v>95</v>
      </c>
      <c r="K1360" s="23">
        <v>41.568603000000003</v>
      </c>
      <c r="L1360" s="23">
        <v>-108.126385</v>
      </c>
      <c r="M1360" s="61" t="s">
        <v>5622</v>
      </c>
      <c r="N1360" s="63" t="s">
        <v>5623</v>
      </c>
      <c r="O1360" s="63"/>
      <c r="P1360" s="63" t="s">
        <v>3796</v>
      </c>
      <c r="Q1360" s="63"/>
      <c r="R1360" s="63"/>
      <c r="S1360" s="55"/>
      <c r="T1360" s="63"/>
      <c r="U1360" s="66" t="s">
        <v>5624</v>
      </c>
      <c r="V1360" s="63"/>
      <c r="W1360" s="66">
        <v>10938</v>
      </c>
      <c r="X1360" s="66"/>
      <c r="Y1360" s="63"/>
      <c r="Z1360" s="64">
        <v>37929</v>
      </c>
      <c r="AA1360" s="63">
        <v>7.76</v>
      </c>
      <c r="AB1360" s="63"/>
      <c r="AC1360" s="63">
        <v>31</v>
      </c>
      <c r="AD1360" s="63">
        <v>6.1</v>
      </c>
      <c r="AE1360" s="63">
        <v>2819</v>
      </c>
      <c r="AF1360" s="63">
        <v>46</v>
      </c>
      <c r="AG1360" s="63"/>
      <c r="AH1360" s="63">
        <v>3049</v>
      </c>
      <c r="AI1360" s="63">
        <v>2559</v>
      </c>
      <c r="AJ1360" s="63"/>
      <c r="AK1360" s="63"/>
      <c r="AL1360" s="63">
        <v>95</v>
      </c>
      <c r="AM1360" s="63">
        <v>9260</v>
      </c>
      <c r="AN1360" s="63"/>
      <c r="AO1360" s="63" t="s">
        <v>6341</v>
      </c>
      <c r="AP1360" s="17">
        <f t="shared" si="496"/>
        <v>1.5468999999999999</v>
      </c>
      <c r="AQ1360" s="17">
        <f t="shared" si="497"/>
        <v>0.501969</v>
      </c>
      <c r="AR1360" s="17">
        <f t="shared" si="493"/>
        <v>122.62649999999999</v>
      </c>
      <c r="AS1360" s="17">
        <f t="shared" si="492"/>
        <v>1.1766799999999999</v>
      </c>
      <c r="AT1360" s="17">
        <f t="shared" si="498"/>
        <v>125.85204899999999</v>
      </c>
      <c r="AU1360" s="5">
        <f t="shared" si="499"/>
        <v>86.012289999999993</v>
      </c>
      <c r="AV1360" s="5">
        <f t="shared" si="500"/>
        <v>41.942009999999996</v>
      </c>
      <c r="AW1360" s="5">
        <f t="shared" si="494"/>
        <v>0</v>
      </c>
      <c r="AX1360" s="5">
        <f t="shared" si="495"/>
        <v>0</v>
      </c>
      <c r="AY1360" s="5">
        <f t="shared" si="501"/>
        <v>1.9779000000000002</v>
      </c>
      <c r="AZ1360" s="5">
        <f t="shared" si="502"/>
        <v>129.93219999999999</v>
      </c>
      <c r="BA1360" s="7">
        <f t="shared" si="503"/>
        <v>-1.5951533434726863E-2</v>
      </c>
      <c r="BB1360" s="62">
        <f t="shared" si="504"/>
        <v>8605.1</v>
      </c>
      <c r="BC1360" s="28">
        <f t="shared" si="505"/>
        <v>-3.6658065166161942E-2</v>
      </c>
      <c r="BD1360" s="32">
        <f t="shared" si="506"/>
        <v>1.2291416884281319E-2</v>
      </c>
      <c r="BE1360" s="32">
        <f t="shared" si="507"/>
        <v>3.9885643816573862E-3</v>
      </c>
      <c r="BF1360" s="35">
        <f t="shared" si="508"/>
        <v>0.98372001873406134</v>
      </c>
      <c r="BG1360" s="37">
        <f t="shared" si="509"/>
        <v>0.66197824711657305</v>
      </c>
      <c r="BH1360" s="33">
        <f t="shared" si="510"/>
        <v>0.32279919835114002</v>
      </c>
      <c r="BI1360" s="33">
        <f t="shared" si="511"/>
        <v>1.5222554532286841E-2</v>
      </c>
      <c r="BJ1360" s="63"/>
      <c r="BK1360" s="63">
        <v>8</v>
      </c>
      <c r="BL1360" s="63"/>
      <c r="BM1360" s="63"/>
      <c r="BN1360" s="63"/>
      <c r="BO1360" s="63"/>
      <c r="BP1360" s="63"/>
      <c r="BQ1360" s="63"/>
      <c r="BR1360" s="63"/>
      <c r="BS1360" s="63"/>
      <c r="BT1360" s="63"/>
      <c r="BU1360" s="63"/>
      <c r="BV1360" s="63"/>
      <c r="BW1360" s="63"/>
      <c r="BX1360" s="63"/>
      <c r="BY1360" s="63"/>
      <c r="BZ1360" s="63"/>
      <c r="CA1360" s="63"/>
      <c r="CB1360" s="63"/>
      <c r="CC1360" s="63"/>
      <c r="CD1360" s="63"/>
      <c r="CE1360" s="63"/>
      <c r="CF1360" s="63"/>
      <c r="CG1360" s="63"/>
      <c r="CH1360" s="63"/>
      <c r="CI1360" s="63"/>
      <c r="CJ1360" s="63"/>
      <c r="CK1360" s="63"/>
      <c r="CL1360" s="63"/>
      <c r="CM1360" s="63"/>
      <c r="CN1360" s="63">
        <v>2003114</v>
      </c>
      <c r="CO1360" s="63"/>
      <c r="CP1360" s="66"/>
      <c r="CQ1360" s="63"/>
      <c r="CR1360" s="78" t="s">
        <v>2039</v>
      </c>
      <c r="CS1360" s="78" t="s">
        <v>6954</v>
      </c>
    </row>
    <row r="1361" spans="1:97">
      <c r="A1361" s="63" t="s">
        <v>3591</v>
      </c>
      <c r="B1361" s="63" t="s">
        <v>5655</v>
      </c>
      <c r="C1361" s="63">
        <v>4091</v>
      </c>
      <c r="D1361" s="19" t="s">
        <v>3782</v>
      </c>
      <c r="E1361" s="63" t="s">
        <v>1707</v>
      </c>
      <c r="F1361" s="63" t="s">
        <v>2492</v>
      </c>
      <c r="G1361" s="65" t="s">
        <v>3617</v>
      </c>
      <c r="H1361" s="65">
        <v>10</v>
      </c>
      <c r="I1361" s="65">
        <v>18</v>
      </c>
      <c r="J1361" s="65">
        <v>95</v>
      </c>
      <c r="K1361" s="23">
        <v>41.550832</v>
      </c>
      <c r="L1361" s="23">
        <v>-108.098956</v>
      </c>
      <c r="M1361" s="61" t="s">
        <v>5656</v>
      </c>
      <c r="N1361" s="63" t="s">
        <v>5657</v>
      </c>
      <c r="O1361" s="63"/>
      <c r="P1361" s="63" t="s">
        <v>3796</v>
      </c>
      <c r="Q1361" s="63"/>
      <c r="R1361" s="63"/>
      <c r="S1361" s="55"/>
      <c r="T1361" s="63"/>
      <c r="U1361" s="66" t="s">
        <v>5658</v>
      </c>
      <c r="V1361" s="63"/>
      <c r="W1361" s="66">
        <v>11063</v>
      </c>
      <c r="X1361" s="66"/>
      <c r="Y1361" s="63"/>
      <c r="Z1361" s="64">
        <v>37784</v>
      </c>
      <c r="AA1361" s="63">
        <v>7.88</v>
      </c>
      <c r="AB1361" s="63"/>
      <c r="AC1361" s="63">
        <v>26.9</v>
      </c>
      <c r="AD1361" s="63"/>
      <c r="AE1361" s="63">
        <v>3117</v>
      </c>
      <c r="AF1361" s="63">
        <v>7.5</v>
      </c>
      <c r="AG1361" s="63"/>
      <c r="AH1361" s="63">
        <v>3749</v>
      </c>
      <c r="AI1361" s="63">
        <v>1092</v>
      </c>
      <c r="AJ1361" s="63"/>
      <c r="AK1361" s="63"/>
      <c r="AL1361" s="63">
        <v>54</v>
      </c>
      <c r="AM1361" s="63">
        <v>8412</v>
      </c>
      <c r="AN1361" s="63"/>
      <c r="AO1361" s="63" t="s">
        <v>3536</v>
      </c>
      <c r="AP1361" s="17">
        <f t="shared" si="496"/>
        <v>1.3423099999999999</v>
      </c>
      <c r="AQ1361" s="17">
        <f t="shared" si="497"/>
        <v>0</v>
      </c>
      <c r="AR1361" s="17">
        <f t="shared" si="493"/>
        <v>135.58949999999999</v>
      </c>
      <c r="AS1361" s="17">
        <f t="shared" si="492"/>
        <v>0.19184999999999999</v>
      </c>
      <c r="AT1361" s="17">
        <f t="shared" si="498"/>
        <v>137.12365999999997</v>
      </c>
      <c r="AU1361" s="5">
        <f t="shared" si="499"/>
        <v>105.75928999999999</v>
      </c>
      <c r="AV1361" s="5">
        <f t="shared" si="500"/>
        <v>17.897879999999997</v>
      </c>
      <c r="AW1361" s="5">
        <f t="shared" si="494"/>
        <v>0</v>
      </c>
      <c r="AX1361" s="5">
        <f t="shared" si="495"/>
        <v>0</v>
      </c>
      <c r="AY1361" s="5">
        <f t="shared" si="501"/>
        <v>1.1242800000000002</v>
      </c>
      <c r="AZ1361" s="5">
        <f t="shared" si="502"/>
        <v>124.78144999999999</v>
      </c>
      <c r="BA1361" s="7">
        <f t="shared" si="503"/>
        <v>4.7124739185119301E-2</v>
      </c>
      <c r="BB1361" s="62">
        <f t="shared" si="504"/>
        <v>8046.4</v>
      </c>
      <c r="BC1361" s="28">
        <f t="shared" si="505"/>
        <v>-2.2213580907014068E-2</v>
      </c>
      <c r="BD1361" s="32">
        <f t="shared" si="506"/>
        <v>9.789047346023292E-3</v>
      </c>
      <c r="BE1361" s="32">
        <f t="shared" si="507"/>
        <v>0</v>
      </c>
      <c r="BF1361" s="35">
        <f t="shared" si="508"/>
        <v>0.99021095265397674</v>
      </c>
      <c r="BG1361" s="36">
        <f t="shared" si="509"/>
        <v>0.84755618723776649</v>
      </c>
      <c r="BH1361" s="33">
        <f t="shared" si="510"/>
        <v>0.14343381969034658</v>
      </c>
      <c r="BI1361" s="33">
        <f t="shared" si="511"/>
        <v>9.0099930718868897E-3</v>
      </c>
      <c r="BJ1361" s="63"/>
      <c r="BK1361" s="63">
        <v>0.5</v>
      </c>
      <c r="BL1361" s="63"/>
      <c r="BM1361" s="63"/>
      <c r="BN1361" s="63"/>
      <c r="BO1361" s="63"/>
      <c r="BP1361" s="63"/>
      <c r="BQ1361" s="63"/>
      <c r="BR1361" s="63"/>
      <c r="BS1361" s="63">
        <v>1.1000000000000001</v>
      </c>
      <c r="BT1361" s="63"/>
      <c r="BU1361" s="63"/>
      <c r="BV1361" s="63"/>
      <c r="BW1361" s="63"/>
      <c r="BX1361" s="63"/>
      <c r="BY1361" s="63"/>
      <c r="BZ1361" s="63"/>
      <c r="CA1361" s="63"/>
      <c r="CB1361" s="63"/>
      <c r="CC1361" s="63"/>
      <c r="CD1361" s="63"/>
      <c r="CE1361" s="63"/>
      <c r="CF1361" s="63"/>
      <c r="CG1361" s="63"/>
      <c r="CH1361" s="63"/>
      <c r="CI1361" s="63"/>
      <c r="CJ1361" s="63"/>
      <c r="CK1361" s="63"/>
      <c r="CL1361" s="63"/>
      <c r="CM1361" s="63"/>
      <c r="CN1361" s="63">
        <v>20030612</v>
      </c>
      <c r="CO1361" s="63" t="s">
        <v>3607</v>
      </c>
      <c r="CP1361" s="66"/>
      <c r="CQ1361" s="64">
        <v>37786</v>
      </c>
      <c r="CR1361" s="78" t="s">
        <v>2039</v>
      </c>
      <c r="CS1361" s="78" t="s">
        <v>6954</v>
      </c>
    </row>
    <row r="1362" spans="1:97">
      <c r="A1362" s="63" t="s">
        <v>3591</v>
      </c>
      <c r="B1362" s="63" t="s">
        <v>2599</v>
      </c>
      <c r="C1362" s="63">
        <v>4280</v>
      </c>
      <c r="D1362" s="19" t="s">
        <v>3782</v>
      </c>
      <c r="E1362" s="63" t="s">
        <v>1707</v>
      </c>
      <c r="F1362" s="63" t="s">
        <v>2492</v>
      </c>
      <c r="G1362" s="65" t="s">
        <v>3598</v>
      </c>
      <c r="H1362" s="65">
        <v>11</v>
      </c>
      <c r="I1362" s="65">
        <v>18</v>
      </c>
      <c r="J1362" s="65">
        <v>95</v>
      </c>
      <c r="K1362" s="23">
        <v>41.547066000000001</v>
      </c>
      <c r="L1362" s="23">
        <v>-108.068988</v>
      </c>
      <c r="M1362" s="61" t="s">
        <v>2600</v>
      </c>
      <c r="N1362" s="63" t="s">
        <v>2601</v>
      </c>
      <c r="O1362" s="63"/>
      <c r="P1362" s="63" t="s">
        <v>3796</v>
      </c>
      <c r="Q1362" s="63"/>
      <c r="R1362" s="63"/>
      <c r="S1362" s="55"/>
      <c r="T1362" s="63"/>
      <c r="U1362" s="66" t="s">
        <v>2602</v>
      </c>
      <c r="V1362" s="63"/>
      <c r="W1362" s="66">
        <v>10510</v>
      </c>
      <c r="X1362" s="66">
        <v>10498</v>
      </c>
      <c r="Y1362" s="63"/>
      <c r="Z1362" s="64">
        <v>37867</v>
      </c>
      <c r="AA1362" s="63">
        <v>7.44</v>
      </c>
      <c r="AB1362" s="63"/>
      <c r="AC1362" s="63">
        <v>18</v>
      </c>
      <c r="AD1362" s="63">
        <v>3.4</v>
      </c>
      <c r="AE1362" s="63">
        <v>3200</v>
      </c>
      <c r="AF1362" s="63">
        <v>9.4</v>
      </c>
      <c r="AG1362" s="63"/>
      <c r="AH1362" s="63">
        <v>4349</v>
      </c>
      <c r="AI1362" s="63">
        <v>1819</v>
      </c>
      <c r="AJ1362" s="63"/>
      <c r="AK1362" s="63"/>
      <c r="AL1362" s="63">
        <v>13</v>
      </c>
      <c r="AM1362" s="63">
        <v>9536</v>
      </c>
      <c r="AN1362" s="63"/>
      <c r="AO1362" s="63" t="s">
        <v>6341</v>
      </c>
      <c r="AP1362" s="17">
        <f t="shared" si="496"/>
        <v>0.8982</v>
      </c>
      <c r="AQ1362" s="17">
        <f t="shared" si="497"/>
        <v>0.27978599999999998</v>
      </c>
      <c r="AR1362" s="17">
        <f t="shared" si="493"/>
        <v>139.19999999999999</v>
      </c>
      <c r="AS1362" s="17">
        <f t="shared" si="492"/>
        <v>0.240452</v>
      </c>
      <c r="AT1362" s="17">
        <f t="shared" si="498"/>
        <v>140.618438</v>
      </c>
      <c r="AU1362" s="5">
        <f t="shared" si="499"/>
        <v>122.68528999999999</v>
      </c>
      <c r="AV1362" s="5">
        <f t="shared" si="500"/>
        <v>29.813409999999998</v>
      </c>
      <c r="AW1362" s="5">
        <f t="shared" si="494"/>
        <v>0</v>
      </c>
      <c r="AX1362" s="5">
        <f t="shared" si="495"/>
        <v>0</v>
      </c>
      <c r="AY1362" s="5">
        <f t="shared" si="501"/>
        <v>0.27066000000000001</v>
      </c>
      <c r="AZ1362" s="5">
        <f t="shared" si="502"/>
        <v>152.76935999999998</v>
      </c>
      <c r="BA1362" s="7">
        <f t="shared" si="503"/>
        <v>-4.141590782858659E-2</v>
      </c>
      <c r="BB1362" s="62">
        <f t="shared" si="504"/>
        <v>9411.7999999999993</v>
      </c>
      <c r="BC1362" s="28">
        <f t="shared" si="505"/>
        <v>-6.5548506950675401E-3</v>
      </c>
      <c r="BD1362" s="32">
        <f t="shared" si="506"/>
        <v>6.3874980605317204E-3</v>
      </c>
      <c r="BE1362" s="32">
        <f t="shared" si="507"/>
        <v>1.9896821780938856E-3</v>
      </c>
      <c r="BF1362" s="35">
        <f t="shared" si="508"/>
        <v>0.99162281976137434</v>
      </c>
      <c r="BG1362" s="36">
        <f t="shared" si="509"/>
        <v>0.80307523707633532</v>
      </c>
      <c r="BH1362" s="33">
        <f t="shared" si="510"/>
        <v>0.19515307257947537</v>
      </c>
      <c r="BI1362" s="33">
        <f t="shared" si="511"/>
        <v>1.7716903441894372E-3</v>
      </c>
      <c r="BJ1362" s="63"/>
      <c r="BK1362" s="63">
        <v>2.1</v>
      </c>
      <c r="BL1362" s="63"/>
      <c r="BM1362" s="63"/>
      <c r="BN1362" s="63"/>
      <c r="BO1362" s="63"/>
      <c r="BP1362" s="63"/>
      <c r="BQ1362" s="63"/>
      <c r="BR1362" s="63"/>
      <c r="BS1362" s="63">
        <v>12</v>
      </c>
      <c r="BT1362" s="63"/>
      <c r="BU1362" s="63"/>
      <c r="BV1362" s="63"/>
      <c r="BW1362" s="63"/>
      <c r="BX1362" s="63"/>
      <c r="BY1362" s="63"/>
      <c r="BZ1362" s="63"/>
      <c r="CA1362" s="63"/>
      <c r="CB1362" s="63"/>
      <c r="CC1362" s="63"/>
      <c r="CD1362" s="63"/>
      <c r="CE1362" s="63"/>
      <c r="CF1362" s="63"/>
      <c r="CG1362" s="63"/>
      <c r="CH1362" s="63"/>
      <c r="CI1362" s="63"/>
      <c r="CJ1362" s="63"/>
      <c r="CK1362" s="63"/>
      <c r="CL1362" s="63"/>
      <c r="CM1362" s="63"/>
      <c r="CN1362" s="63">
        <v>200393</v>
      </c>
      <c r="CO1362" s="63" t="s">
        <v>3607</v>
      </c>
      <c r="CP1362" s="66"/>
      <c r="CQ1362" s="64">
        <v>37868</v>
      </c>
      <c r="CR1362" s="78" t="s">
        <v>2039</v>
      </c>
      <c r="CS1362" s="78" t="s">
        <v>6954</v>
      </c>
    </row>
    <row r="1363" spans="1:97">
      <c r="A1363" s="63" t="s">
        <v>3591</v>
      </c>
      <c r="B1363" s="63" t="s">
        <v>637</v>
      </c>
      <c r="C1363" s="63">
        <v>3558</v>
      </c>
      <c r="D1363" s="19" t="s">
        <v>3782</v>
      </c>
      <c r="E1363" s="63" t="s">
        <v>1707</v>
      </c>
      <c r="F1363" s="63" t="s">
        <v>2271</v>
      </c>
      <c r="G1363" s="65" t="s">
        <v>259</v>
      </c>
      <c r="H1363" s="65">
        <v>13</v>
      </c>
      <c r="I1363" s="65">
        <v>18</v>
      </c>
      <c r="J1363" s="65">
        <v>95</v>
      </c>
      <c r="K1363" s="23">
        <v>41.532409999999999</v>
      </c>
      <c r="L1363" s="23">
        <v>-108.048728</v>
      </c>
      <c r="M1363" s="61" t="s">
        <v>2577</v>
      </c>
      <c r="N1363" s="63" t="s">
        <v>2578</v>
      </c>
      <c r="O1363" s="63"/>
      <c r="P1363" s="63" t="s">
        <v>3796</v>
      </c>
      <c r="Q1363" s="63"/>
      <c r="R1363" s="63"/>
      <c r="S1363" s="55"/>
      <c r="T1363" s="63"/>
      <c r="U1363" s="66" t="s">
        <v>2579</v>
      </c>
      <c r="V1363" s="63"/>
      <c r="W1363" s="66">
        <v>10585</v>
      </c>
      <c r="X1363" s="66"/>
      <c r="Y1363" s="63"/>
      <c r="Z1363" s="64">
        <v>37579</v>
      </c>
      <c r="AA1363" s="63">
        <v>7.3</v>
      </c>
      <c r="AB1363" s="63"/>
      <c r="AC1363" s="63">
        <v>17.5</v>
      </c>
      <c r="AD1363" s="63">
        <v>9.58</v>
      </c>
      <c r="AE1363" s="63">
        <v>3000</v>
      </c>
      <c r="AF1363" s="63">
        <v>29.4</v>
      </c>
      <c r="AG1363" s="63"/>
      <c r="AH1363" s="63">
        <v>4749</v>
      </c>
      <c r="AI1363" s="63">
        <v>1402</v>
      </c>
      <c r="AJ1363" s="63"/>
      <c r="AK1363" s="63"/>
      <c r="AL1363" s="63">
        <v>34</v>
      </c>
      <c r="AM1363" s="63">
        <v>9676</v>
      </c>
      <c r="AN1363" s="63"/>
      <c r="AO1363" s="63" t="s">
        <v>3553</v>
      </c>
      <c r="AP1363" s="17">
        <f t="shared" si="496"/>
        <v>0.87324999999999997</v>
      </c>
      <c r="AQ1363" s="17">
        <f t="shared" si="497"/>
        <v>0.78833819999999999</v>
      </c>
      <c r="AR1363" s="17">
        <f t="shared" si="493"/>
        <v>130.5</v>
      </c>
      <c r="AS1363" s="17">
        <f t="shared" si="492"/>
        <v>0.75205199999999994</v>
      </c>
      <c r="AT1363" s="17">
        <f t="shared" si="498"/>
        <v>132.9136402</v>
      </c>
      <c r="AU1363" s="5">
        <f t="shared" si="499"/>
        <v>133.96929</v>
      </c>
      <c r="AV1363" s="5">
        <f t="shared" si="500"/>
        <v>22.978779999999997</v>
      </c>
      <c r="AW1363" s="5">
        <f t="shared" si="494"/>
        <v>0</v>
      </c>
      <c r="AX1363" s="5">
        <f t="shared" si="495"/>
        <v>0</v>
      </c>
      <c r="AY1363" s="5">
        <f t="shared" si="501"/>
        <v>0.70788000000000006</v>
      </c>
      <c r="AZ1363" s="5">
        <f t="shared" si="502"/>
        <v>157.65594999999999</v>
      </c>
      <c r="BA1363" s="7">
        <f t="shared" si="503"/>
        <v>-8.5151064097828591E-2</v>
      </c>
      <c r="BB1363" s="62">
        <f t="shared" si="504"/>
        <v>9241.48</v>
      </c>
      <c r="BC1363" s="28">
        <f t="shared" si="505"/>
        <v>-2.2969232688497647E-2</v>
      </c>
      <c r="BD1363" s="32">
        <f t="shared" si="506"/>
        <v>6.5700555540122805E-3</v>
      </c>
      <c r="BE1363" s="32">
        <f t="shared" si="507"/>
        <v>5.9312061486974455E-3</v>
      </c>
      <c r="BF1363" s="35">
        <f t="shared" si="508"/>
        <v>0.98749873829729018</v>
      </c>
      <c r="BG1363" s="36">
        <f t="shared" si="509"/>
        <v>0.84975727208519569</v>
      </c>
      <c r="BH1363" s="33">
        <f t="shared" si="510"/>
        <v>0.14575269756707565</v>
      </c>
      <c r="BI1363" s="33">
        <f t="shared" si="511"/>
        <v>4.4900303477287103E-3</v>
      </c>
      <c r="BJ1363" s="63"/>
      <c r="BK1363" s="63">
        <v>6.24</v>
      </c>
      <c r="BL1363" s="63"/>
      <c r="BM1363" s="63"/>
      <c r="BN1363" s="63"/>
      <c r="BO1363" s="63"/>
      <c r="BP1363" s="63"/>
      <c r="BQ1363" s="63"/>
      <c r="BR1363" s="63"/>
      <c r="BS1363" s="63"/>
      <c r="BT1363" s="63"/>
      <c r="BU1363" s="63"/>
      <c r="BV1363" s="63"/>
      <c r="BW1363" s="63"/>
      <c r="BX1363" s="63"/>
      <c r="BY1363" s="63"/>
      <c r="BZ1363" s="63"/>
      <c r="CA1363" s="63"/>
      <c r="CB1363" s="63"/>
      <c r="CC1363" s="63"/>
      <c r="CD1363" s="63"/>
      <c r="CE1363" s="63"/>
      <c r="CF1363" s="63"/>
      <c r="CG1363" s="63"/>
      <c r="CH1363" s="63"/>
      <c r="CI1363" s="63"/>
      <c r="CJ1363" s="63"/>
      <c r="CK1363" s="63"/>
      <c r="CL1363" s="63"/>
      <c r="CM1363" s="63"/>
      <c r="CN1363" s="63">
        <v>20021119</v>
      </c>
      <c r="CO1363" s="63" t="s">
        <v>3607</v>
      </c>
      <c r="CP1363" s="66"/>
      <c r="CQ1363" s="64">
        <v>37581</v>
      </c>
      <c r="CR1363" s="78" t="s">
        <v>2039</v>
      </c>
      <c r="CS1363" s="78" t="s">
        <v>6954</v>
      </c>
    </row>
    <row r="1364" spans="1:97">
      <c r="A1364" s="63" t="s">
        <v>3591</v>
      </c>
      <c r="B1364" s="63" t="s">
        <v>637</v>
      </c>
      <c r="C1364" s="63">
        <v>3560</v>
      </c>
      <c r="D1364" s="19" t="s">
        <v>3782</v>
      </c>
      <c r="E1364" s="63" t="s">
        <v>1707</v>
      </c>
      <c r="F1364" s="63" t="s">
        <v>2271</v>
      </c>
      <c r="G1364" s="65" t="s">
        <v>3617</v>
      </c>
      <c r="H1364" s="65">
        <v>13</v>
      </c>
      <c r="I1364" s="65">
        <v>18</v>
      </c>
      <c r="J1364" s="65">
        <v>95</v>
      </c>
      <c r="K1364" s="23">
        <v>41.539560000000002</v>
      </c>
      <c r="L1364" s="23">
        <v>-108.059347</v>
      </c>
      <c r="M1364" s="61" t="s">
        <v>638</v>
      </c>
      <c r="N1364" s="63" t="s">
        <v>639</v>
      </c>
      <c r="O1364" s="63"/>
      <c r="P1364" s="63" t="s">
        <v>3796</v>
      </c>
      <c r="Q1364" s="63"/>
      <c r="R1364" s="63"/>
      <c r="S1364" s="55"/>
      <c r="T1364" s="63"/>
      <c r="U1364" s="66" t="s">
        <v>640</v>
      </c>
      <c r="V1364" s="63"/>
      <c r="W1364" s="66">
        <v>10571</v>
      </c>
      <c r="X1364" s="66">
        <v>10524</v>
      </c>
      <c r="Y1364" s="63"/>
      <c r="Z1364" s="64">
        <v>37573</v>
      </c>
      <c r="AA1364" s="63">
        <v>6.62</v>
      </c>
      <c r="AB1364" s="63"/>
      <c r="AC1364" s="63">
        <v>17.5</v>
      </c>
      <c r="AD1364" s="63">
        <v>4.05</v>
      </c>
      <c r="AE1364" s="63">
        <v>2340</v>
      </c>
      <c r="AF1364" s="63">
        <v>13.7</v>
      </c>
      <c r="AG1364" s="63"/>
      <c r="AH1364" s="63">
        <v>3349</v>
      </c>
      <c r="AI1364" s="63">
        <v>1914</v>
      </c>
      <c r="AJ1364" s="63"/>
      <c r="AK1364" s="63"/>
      <c r="AL1364" s="63">
        <v>13</v>
      </c>
      <c r="AM1364" s="63">
        <v>7710</v>
      </c>
      <c r="AN1364" s="63"/>
      <c r="AO1364" s="63" t="s">
        <v>3553</v>
      </c>
      <c r="AP1364" s="17">
        <f t="shared" si="496"/>
        <v>0.87324999999999997</v>
      </c>
      <c r="AQ1364" s="17">
        <f t="shared" si="497"/>
        <v>0.33327449999999997</v>
      </c>
      <c r="AR1364" s="17">
        <f t="shared" si="493"/>
        <v>101.78999999999999</v>
      </c>
      <c r="AS1364" s="17">
        <f t="shared" si="492"/>
        <v>0.35044599999999998</v>
      </c>
      <c r="AT1364" s="17">
        <f t="shared" si="498"/>
        <v>103.3469705</v>
      </c>
      <c r="AU1364" s="5">
        <f t="shared" si="499"/>
        <v>94.475290000000001</v>
      </c>
      <c r="AV1364" s="5">
        <f t="shared" si="500"/>
        <v>31.370459999999998</v>
      </c>
      <c r="AW1364" s="5">
        <f t="shared" si="494"/>
        <v>0</v>
      </c>
      <c r="AX1364" s="5">
        <f t="shared" si="495"/>
        <v>0</v>
      </c>
      <c r="AY1364" s="5">
        <f t="shared" si="501"/>
        <v>0.27066000000000001</v>
      </c>
      <c r="AZ1364" s="5">
        <f t="shared" si="502"/>
        <v>126.11641</v>
      </c>
      <c r="BA1364" s="7">
        <f t="shared" si="503"/>
        <v>-9.9229077207811836E-2</v>
      </c>
      <c r="BB1364" s="62">
        <f t="shared" si="504"/>
        <v>7651.25</v>
      </c>
      <c r="BC1364" s="28">
        <f t="shared" si="505"/>
        <v>-3.8245585482952235E-3</v>
      </c>
      <c r="BD1364" s="32">
        <f t="shared" si="506"/>
        <v>8.4496913240432146E-3</v>
      </c>
      <c r="BE1364" s="32">
        <f t="shared" si="507"/>
        <v>3.2248115100771144E-3</v>
      </c>
      <c r="BF1364" s="35">
        <f t="shared" si="508"/>
        <v>0.9883254971658797</v>
      </c>
      <c r="BG1364" s="36">
        <f t="shared" si="509"/>
        <v>0.74911179282696039</v>
      </c>
      <c r="BH1364" s="33">
        <f t="shared" si="510"/>
        <v>0.24874209470440839</v>
      </c>
      <c r="BI1364" s="33">
        <f t="shared" si="511"/>
        <v>2.1461124686311638E-3</v>
      </c>
      <c r="BJ1364" s="63"/>
      <c r="BK1364" s="63">
        <v>0.19</v>
      </c>
      <c r="BL1364" s="63"/>
      <c r="BM1364" s="63"/>
      <c r="BN1364" s="63"/>
      <c r="BO1364" s="63"/>
      <c r="BP1364" s="63"/>
      <c r="BQ1364" s="63"/>
      <c r="BR1364" s="63"/>
      <c r="BS1364" s="63"/>
      <c r="BT1364" s="63"/>
      <c r="BU1364" s="63"/>
      <c r="BV1364" s="63"/>
      <c r="BW1364" s="63"/>
      <c r="BX1364" s="63"/>
      <c r="BY1364" s="63"/>
      <c r="BZ1364" s="63"/>
      <c r="CA1364" s="63"/>
      <c r="CB1364" s="63"/>
      <c r="CC1364" s="63"/>
      <c r="CD1364" s="63"/>
      <c r="CE1364" s="63"/>
      <c r="CF1364" s="63"/>
      <c r="CG1364" s="63"/>
      <c r="CH1364" s="63"/>
      <c r="CI1364" s="63"/>
      <c r="CJ1364" s="63"/>
      <c r="CK1364" s="63"/>
      <c r="CL1364" s="63"/>
      <c r="CM1364" s="63"/>
      <c r="CN1364" s="63">
        <v>20021113</v>
      </c>
      <c r="CO1364" s="63" t="s">
        <v>3607</v>
      </c>
      <c r="CP1364" s="66"/>
      <c r="CQ1364" s="64">
        <v>37575</v>
      </c>
      <c r="CR1364" s="78" t="s">
        <v>2039</v>
      </c>
      <c r="CS1364" s="78" t="s">
        <v>6954</v>
      </c>
    </row>
    <row r="1365" spans="1:97">
      <c r="A1365" s="63" t="s">
        <v>3591</v>
      </c>
      <c r="B1365" s="63" t="s">
        <v>5614</v>
      </c>
      <c r="C1365" s="63">
        <v>4236</v>
      </c>
      <c r="D1365" s="19" t="s">
        <v>3782</v>
      </c>
      <c r="E1365" s="63" t="s">
        <v>1707</v>
      </c>
      <c r="F1365" s="63" t="s">
        <v>2492</v>
      </c>
      <c r="G1365" s="65" t="s">
        <v>274</v>
      </c>
      <c r="H1365" s="65">
        <v>15</v>
      </c>
      <c r="I1365" s="65">
        <v>18</v>
      </c>
      <c r="J1365" s="65">
        <v>95</v>
      </c>
      <c r="K1365" s="23">
        <v>41.533062999999999</v>
      </c>
      <c r="L1365" s="23">
        <v>-108.097797</v>
      </c>
      <c r="M1365" s="61" t="s">
        <v>5615</v>
      </c>
      <c r="N1365" s="63" t="s">
        <v>5616</v>
      </c>
      <c r="O1365" s="63"/>
      <c r="P1365" s="63" t="s">
        <v>3796</v>
      </c>
      <c r="Q1365" s="63"/>
      <c r="R1365" s="63"/>
      <c r="S1365" s="55"/>
      <c r="T1365" s="63"/>
      <c r="U1365" s="66" t="s">
        <v>5617</v>
      </c>
      <c r="V1365" s="63"/>
      <c r="W1365" s="66">
        <v>10990</v>
      </c>
      <c r="X1365" s="66"/>
      <c r="Y1365" s="63"/>
      <c r="Z1365" s="64">
        <v>37929</v>
      </c>
      <c r="AA1365" s="63">
        <v>7.92</v>
      </c>
      <c r="AB1365" s="63"/>
      <c r="AC1365" s="63">
        <v>28</v>
      </c>
      <c r="AD1365" s="63">
        <v>4.5999999999999996</v>
      </c>
      <c r="AE1365" s="63">
        <v>2112</v>
      </c>
      <c r="AF1365" s="63">
        <v>42</v>
      </c>
      <c r="AG1365" s="63"/>
      <c r="AH1365" s="63">
        <v>2549</v>
      </c>
      <c r="AI1365" s="63">
        <v>1692</v>
      </c>
      <c r="AJ1365" s="63"/>
      <c r="AK1365" s="63"/>
      <c r="AL1365" s="63">
        <v>86</v>
      </c>
      <c r="AM1365" s="63">
        <v>7760</v>
      </c>
      <c r="AN1365" s="63"/>
      <c r="AO1365" s="63" t="s">
        <v>6341</v>
      </c>
      <c r="AP1365" s="17">
        <f t="shared" si="496"/>
        <v>1.3972</v>
      </c>
      <c r="AQ1365" s="17">
        <f t="shared" si="497"/>
        <v>0.37853399999999998</v>
      </c>
      <c r="AR1365" s="17">
        <f t="shared" si="493"/>
        <v>91.872</v>
      </c>
      <c r="AS1365" s="17">
        <f t="shared" si="492"/>
        <v>1.07436</v>
      </c>
      <c r="AT1365" s="17">
        <f t="shared" si="498"/>
        <v>94.722093999999998</v>
      </c>
      <c r="AU1365" s="5">
        <f t="shared" si="499"/>
        <v>71.907290000000003</v>
      </c>
      <c r="AV1365" s="5">
        <f t="shared" si="500"/>
        <v>27.731879999999997</v>
      </c>
      <c r="AW1365" s="5">
        <f t="shared" si="494"/>
        <v>0</v>
      </c>
      <c r="AX1365" s="5">
        <f t="shared" si="495"/>
        <v>0</v>
      </c>
      <c r="AY1365" s="5">
        <f t="shared" si="501"/>
        <v>1.7905200000000001</v>
      </c>
      <c r="AZ1365" s="5">
        <f t="shared" si="502"/>
        <v>101.42969000000001</v>
      </c>
      <c r="BA1365" s="7">
        <f t="shared" si="503"/>
        <v>-3.4195946950959205E-2</v>
      </c>
      <c r="BB1365" s="62">
        <f t="shared" si="504"/>
        <v>6513.6</v>
      </c>
      <c r="BC1365" s="28">
        <f t="shared" si="505"/>
        <v>-8.732204909763476E-2</v>
      </c>
      <c r="BD1365" s="32">
        <f t="shared" si="506"/>
        <v>1.4750518500995133E-2</v>
      </c>
      <c r="BE1365" s="32">
        <f t="shared" si="507"/>
        <v>3.9962587820324153E-3</v>
      </c>
      <c r="BF1365" s="35">
        <f t="shared" si="508"/>
        <v>0.98125322271697246</v>
      </c>
      <c r="BG1365" s="37">
        <f t="shared" si="509"/>
        <v>0.70893729439575337</v>
      </c>
      <c r="BH1365" s="33">
        <f t="shared" si="510"/>
        <v>0.27340988619801554</v>
      </c>
      <c r="BI1365" s="33">
        <f t="shared" si="511"/>
        <v>1.7652819406231056E-2</v>
      </c>
      <c r="BJ1365" s="63"/>
      <c r="BK1365" s="63">
        <v>16</v>
      </c>
      <c r="BL1365" s="63"/>
      <c r="BM1365" s="63"/>
      <c r="BN1365" s="63"/>
      <c r="BO1365" s="63"/>
      <c r="BP1365" s="63"/>
      <c r="BQ1365" s="63"/>
      <c r="BR1365" s="63"/>
      <c r="BS1365" s="63">
        <v>1.2</v>
      </c>
      <c r="BT1365" s="63"/>
      <c r="BU1365" s="63"/>
      <c r="BV1365" s="63"/>
      <c r="BW1365" s="63"/>
      <c r="BX1365" s="63"/>
      <c r="BY1365" s="63"/>
      <c r="BZ1365" s="63"/>
      <c r="CA1365" s="63"/>
      <c r="CB1365" s="63"/>
      <c r="CC1365" s="63"/>
      <c r="CD1365" s="63"/>
      <c r="CE1365" s="63"/>
      <c r="CF1365" s="63"/>
      <c r="CG1365" s="63"/>
      <c r="CH1365" s="63"/>
      <c r="CI1365" s="63"/>
      <c r="CJ1365" s="63"/>
      <c r="CK1365" s="63"/>
      <c r="CL1365" s="63"/>
      <c r="CM1365" s="63"/>
      <c r="CN1365" s="63">
        <v>2003114</v>
      </c>
      <c r="CO1365" s="63" t="s">
        <v>3607</v>
      </c>
      <c r="CP1365" s="66"/>
      <c r="CQ1365" s="64">
        <v>37930</v>
      </c>
      <c r="CR1365" s="78" t="s">
        <v>2039</v>
      </c>
      <c r="CS1365" s="78" t="s">
        <v>6954</v>
      </c>
    </row>
    <row r="1366" spans="1:97">
      <c r="A1366" s="63" t="s">
        <v>3591</v>
      </c>
      <c r="B1366" s="63" t="s">
        <v>5626</v>
      </c>
      <c r="C1366" s="63">
        <v>5064</v>
      </c>
      <c r="D1366" s="19" t="s">
        <v>3782</v>
      </c>
      <c r="E1366" s="63" t="s">
        <v>1707</v>
      </c>
      <c r="F1366" s="63" t="s">
        <v>2493</v>
      </c>
      <c r="G1366" s="65" t="s">
        <v>259</v>
      </c>
      <c r="H1366" s="65">
        <v>19</v>
      </c>
      <c r="I1366" s="65">
        <v>18</v>
      </c>
      <c r="J1366" s="65">
        <v>95</v>
      </c>
      <c r="K1366" s="23">
        <v>41.525401000000002</v>
      </c>
      <c r="L1366" s="23">
        <v>-108.145408</v>
      </c>
      <c r="M1366" s="61" t="s">
        <v>5627</v>
      </c>
      <c r="N1366" s="63" t="s">
        <v>5628</v>
      </c>
      <c r="O1366" s="63"/>
      <c r="P1366" s="63" t="s">
        <v>3796</v>
      </c>
      <c r="Q1366" s="63"/>
      <c r="R1366" s="63"/>
      <c r="S1366" s="55">
        <f>IF(U1366&gt;0,V1366-U1366,"")</f>
        <v>74</v>
      </c>
      <c r="T1366" s="63"/>
      <c r="U1366" s="66">
        <v>11072</v>
      </c>
      <c r="V1366" s="63">
        <v>11146</v>
      </c>
      <c r="W1366" s="66">
        <v>11252</v>
      </c>
      <c r="X1366" s="66"/>
      <c r="Y1366" s="63"/>
      <c r="Z1366" s="64">
        <v>38429</v>
      </c>
      <c r="AA1366" s="63">
        <v>7.98</v>
      </c>
      <c r="AB1366" s="63"/>
      <c r="AC1366" s="63">
        <v>16.5</v>
      </c>
      <c r="AD1366" s="63">
        <v>3.3</v>
      </c>
      <c r="AE1366" s="63">
        <v>2160</v>
      </c>
      <c r="AF1366" s="63">
        <v>49</v>
      </c>
      <c r="AG1366" s="63"/>
      <c r="AH1366" s="63">
        <v>1720</v>
      </c>
      <c r="AI1366" s="63">
        <v>2850</v>
      </c>
      <c r="AJ1366" s="63">
        <v>0</v>
      </c>
      <c r="AK1366" s="63">
        <v>0</v>
      </c>
      <c r="AL1366" s="63">
        <v>143</v>
      </c>
      <c r="AM1366" s="63">
        <v>6500</v>
      </c>
      <c r="AN1366" s="63"/>
      <c r="AO1366" s="63" t="s">
        <v>3536</v>
      </c>
      <c r="AP1366" s="17">
        <f t="shared" si="496"/>
        <v>0.82335000000000003</v>
      </c>
      <c r="AQ1366" s="17">
        <f t="shared" si="497"/>
        <v>0.27155699999999999</v>
      </c>
      <c r="AR1366" s="17">
        <f t="shared" si="493"/>
        <v>93.96</v>
      </c>
      <c r="AS1366" s="17">
        <f t="shared" si="492"/>
        <v>1.25342</v>
      </c>
      <c r="AT1366" s="17">
        <f t="shared" si="498"/>
        <v>96.308327000000006</v>
      </c>
      <c r="AU1366" s="5">
        <f t="shared" si="499"/>
        <v>48.5212</v>
      </c>
      <c r="AV1366" s="5">
        <f t="shared" si="500"/>
        <v>46.711499999999994</v>
      </c>
      <c r="AW1366" s="5">
        <f t="shared" ref="AW1366:AW1371" si="512">IF(AJ1366&gt;0,AJ1366*0.03333,0)</f>
        <v>0</v>
      </c>
      <c r="AX1366" s="5">
        <f t="shared" ref="AX1366:AX1371" si="513">IF(AK1366&gt;0,AK1366*0.0588,0)</f>
        <v>0</v>
      </c>
      <c r="AY1366" s="5">
        <f t="shared" si="501"/>
        <v>2.9772600000000002</v>
      </c>
      <c r="AZ1366" s="5">
        <f t="shared" si="502"/>
        <v>98.209959999999995</v>
      </c>
      <c r="BA1366" s="7">
        <f t="shared" si="503"/>
        <v>-9.7761142632311476E-3</v>
      </c>
      <c r="BB1366" s="62">
        <f t="shared" si="504"/>
        <v>6941.8</v>
      </c>
      <c r="BC1366" s="28">
        <f t="shared" si="505"/>
        <v>3.2867621895877053E-2</v>
      </c>
      <c r="BD1366" s="32">
        <f t="shared" si="506"/>
        <v>8.5491050010660027E-3</v>
      </c>
      <c r="BE1366" s="32">
        <f t="shared" si="507"/>
        <v>2.8196627276060975E-3</v>
      </c>
      <c r="BF1366" s="35">
        <f t="shared" si="508"/>
        <v>0.98863123227132788</v>
      </c>
      <c r="BG1366" s="37">
        <f t="shared" si="509"/>
        <v>0.49405579637747538</v>
      </c>
      <c r="BH1366" s="33">
        <f t="shared" si="510"/>
        <v>0.47562894842844855</v>
      </c>
      <c r="BI1366" s="33">
        <f t="shared" si="511"/>
        <v>3.0315255194076043E-2</v>
      </c>
      <c r="BJ1366" s="63">
        <v>0</v>
      </c>
      <c r="BK1366" s="63">
        <v>22</v>
      </c>
      <c r="BL1366" s="63">
        <v>0</v>
      </c>
      <c r="BM1366" s="63">
        <v>0</v>
      </c>
      <c r="BN1366" s="63">
        <v>0</v>
      </c>
      <c r="BO1366" s="63">
        <v>0</v>
      </c>
      <c r="BP1366" s="63">
        <v>0</v>
      </c>
      <c r="BQ1366" s="63">
        <v>0</v>
      </c>
      <c r="BR1366" s="63">
        <v>0</v>
      </c>
      <c r="BS1366" s="63">
        <v>0</v>
      </c>
      <c r="BT1366" s="63">
        <v>0</v>
      </c>
      <c r="BU1366" s="63">
        <v>0</v>
      </c>
      <c r="BV1366" s="63">
        <v>0</v>
      </c>
      <c r="BW1366" s="63">
        <v>0</v>
      </c>
      <c r="BX1366" s="63"/>
      <c r="BY1366" s="63"/>
      <c r="BZ1366" s="63"/>
      <c r="CA1366" s="63"/>
      <c r="CB1366" s="63"/>
      <c r="CC1366" s="63"/>
      <c r="CD1366" s="63"/>
      <c r="CE1366" s="63"/>
      <c r="CF1366" s="63"/>
      <c r="CG1366" s="63"/>
      <c r="CH1366" s="63"/>
      <c r="CI1366" s="63"/>
      <c r="CJ1366" s="63"/>
      <c r="CK1366" s="63"/>
      <c r="CL1366" s="63"/>
      <c r="CM1366" s="63"/>
      <c r="CN1366" s="63">
        <v>20050318</v>
      </c>
      <c r="CO1366" s="63" t="s">
        <v>6287</v>
      </c>
      <c r="CP1366" s="66"/>
      <c r="CQ1366" s="64">
        <v>38431</v>
      </c>
      <c r="CR1366" s="78" t="s">
        <v>2039</v>
      </c>
      <c r="CS1366" s="78" t="s">
        <v>6954</v>
      </c>
    </row>
    <row r="1367" spans="1:97">
      <c r="A1367" s="63" t="s">
        <v>3591</v>
      </c>
      <c r="B1367" s="63" t="s">
        <v>5648</v>
      </c>
      <c r="C1367" s="63">
        <v>4240</v>
      </c>
      <c r="D1367" s="19" t="s">
        <v>3782</v>
      </c>
      <c r="E1367" s="63" t="s">
        <v>1707</v>
      </c>
      <c r="F1367" s="63" t="s">
        <v>2492</v>
      </c>
      <c r="G1367" s="65" t="s">
        <v>3612</v>
      </c>
      <c r="H1367" s="65">
        <v>21</v>
      </c>
      <c r="I1367" s="65">
        <v>18</v>
      </c>
      <c r="J1367" s="65">
        <v>95</v>
      </c>
      <c r="K1367" s="23">
        <v>41.518034999999998</v>
      </c>
      <c r="L1367" s="23">
        <v>-108.116879</v>
      </c>
      <c r="M1367" s="61" t="s">
        <v>5649</v>
      </c>
      <c r="N1367" s="63" t="s">
        <v>5650</v>
      </c>
      <c r="O1367" s="63"/>
      <c r="P1367" s="63" t="s">
        <v>3796</v>
      </c>
      <c r="Q1367" s="63"/>
      <c r="R1367" s="63"/>
      <c r="S1367" s="55"/>
      <c r="T1367" s="63"/>
      <c r="U1367" s="66" t="s">
        <v>5651</v>
      </c>
      <c r="V1367" s="63"/>
      <c r="W1367" s="66">
        <v>11167</v>
      </c>
      <c r="X1367" s="66"/>
      <c r="Y1367" s="63"/>
      <c r="Z1367" s="64">
        <v>37929</v>
      </c>
      <c r="AA1367" s="63">
        <v>8.2100000000000009</v>
      </c>
      <c r="AB1367" s="63"/>
      <c r="AC1367" s="63">
        <v>13</v>
      </c>
      <c r="AD1367" s="63">
        <v>2.1</v>
      </c>
      <c r="AE1367" s="63">
        <v>1410</v>
      </c>
      <c r="AF1367" s="63">
        <v>32</v>
      </c>
      <c r="AG1367" s="63"/>
      <c r="AH1367" s="63">
        <v>300</v>
      </c>
      <c r="AI1367" s="63">
        <v>3120</v>
      </c>
      <c r="AJ1367" s="63"/>
      <c r="AK1367" s="63"/>
      <c r="AL1367" s="63">
        <v>51</v>
      </c>
      <c r="AM1367" s="63">
        <v>4775</v>
      </c>
      <c r="AN1367" s="63"/>
      <c r="AO1367" s="63" t="s">
        <v>6341</v>
      </c>
      <c r="AP1367" s="17">
        <f t="shared" si="496"/>
        <v>0.64870000000000005</v>
      </c>
      <c r="AQ1367" s="17">
        <f t="shared" si="497"/>
        <v>0.17280900000000002</v>
      </c>
      <c r="AR1367" s="17">
        <f t="shared" si="493"/>
        <v>61.334999999999994</v>
      </c>
      <c r="AS1367" s="17">
        <f t="shared" si="492"/>
        <v>0.81855999999999995</v>
      </c>
      <c r="AT1367" s="17">
        <f t="shared" si="498"/>
        <v>62.975068999999991</v>
      </c>
      <c r="AU1367" s="5">
        <f t="shared" si="499"/>
        <v>8.4629999999999992</v>
      </c>
      <c r="AV1367" s="5">
        <f t="shared" si="500"/>
        <v>51.136799999999994</v>
      </c>
      <c r="AW1367" s="5">
        <f t="shared" si="512"/>
        <v>0</v>
      </c>
      <c r="AX1367" s="5">
        <f t="shared" si="513"/>
        <v>0</v>
      </c>
      <c r="AY1367" s="5">
        <f t="shared" si="501"/>
        <v>1.06182</v>
      </c>
      <c r="AZ1367" s="5">
        <f t="shared" si="502"/>
        <v>60.661619999999992</v>
      </c>
      <c r="BA1367" s="7">
        <f t="shared" si="503"/>
        <v>1.871167061097858E-2</v>
      </c>
      <c r="BB1367" s="62">
        <f t="shared" si="504"/>
        <v>4928.1000000000004</v>
      </c>
      <c r="BC1367" s="28">
        <f t="shared" si="505"/>
        <v>1.5778462553204683E-2</v>
      </c>
      <c r="BD1367" s="32">
        <f t="shared" si="506"/>
        <v>1.0300901774319615E-2</v>
      </c>
      <c r="BE1367" s="32">
        <f t="shared" si="507"/>
        <v>2.7440859175557244E-3</v>
      </c>
      <c r="BF1367" s="35">
        <f t="shared" si="508"/>
        <v>0.98695501230812466</v>
      </c>
      <c r="BG1367" s="33">
        <f t="shared" si="509"/>
        <v>0.13951160552586628</v>
      </c>
      <c r="BH1367" s="36">
        <f t="shared" si="510"/>
        <v>0.84298441090099474</v>
      </c>
      <c r="BI1367" s="33">
        <f t="shared" si="511"/>
        <v>1.7503983573138999E-2</v>
      </c>
      <c r="BJ1367" s="63"/>
      <c r="BK1367" s="63">
        <v>3.7</v>
      </c>
      <c r="BL1367" s="63"/>
      <c r="BM1367" s="63"/>
      <c r="BN1367" s="63"/>
      <c r="BO1367" s="63"/>
      <c r="BP1367" s="63"/>
      <c r="BQ1367" s="63"/>
      <c r="BR1367" s="63"/>
      <c r="BS1367" s="63">
        <v>0.7</v>
      </c>
      <c r="BT1367" s="63"/>
      <c r="BU1367" s="63"/>
      <c r="BV1367" s="63"/>
      <c r="BW1367" s="63"/>
      <c r="BX1367" s="63"/>
      <c r="BY1367" s="63"/>
      <c r="BZ1367" s="63"/>
      <c r="CA1367" s="63"/>
      <c r="CB1367" s="63"/>
      <c r="CC1367" s="63"/>
      <c r="CD1367" s="63"/>
      <c r="CE1367" s="63"/>
      <c r="CF1367" s="63"/>
      <c r="CG1367" s="63"/>
      <c r="CH1367" s="63"/>
      <c r="CI1367" s="63"/>
      <c r="CJ1367" s="63"/>
      <c r="CK1367" s="63"/>
      <c r="CL1367" s="63"/>
      <c r="CM1367" s="63"/>
      <c r="CN1367" s="63"/>
      <c r="CO1367" s="63" t="s">
        <v>3607</v>
      </c>
      <c r="CP1367" s="66"/>
      <c r="CQ1367" s="64">
        <v>37930</v>
      </c>
      <c r="CR1367" s="78" t="s">
        <v>2039</v>
      </c>
      <c r="CS1367" s="78" t="s">
        <v>6954</v>
      </c>
    </row>
    <row r="1368" spans="1:97">
      <c r="A1368" s="63" t="s">
        <v>3591</v>
      </c>
      <c r="B1368" s="63" t="s">
        <v>5629</v>
      </c>
      <c r="C1368" s="63">
        <v>5946</v>
      </c>
      <c r="D1368" s="19" t="s">
        <v>3782</v>
      </c>
      <c r="E1368" s="63" t="s">
        <v>1707</v>
      </c>
      <c r="F1368" s="63" t="s">
        <v>2494</v>
      </c>
      <c r="G1368" s="65" t="s">
        <v>3594</v>
      </c>
      <c r="H1368" s="65">
        <v>23</v>
      </c>
      <c r="I1368" s="65">
        <v>18</v>
      </c>
      <c r="J1368" s="65">
        <v>95</v>
      </c>
      <c r="K1368" s="23">
        <v>41.527354000000003</v>
      </c>
      <c r="L1368" s="23">
        <v>-108.080203</v>
      </c>
      <c r="M1368" s="61" t="s">
        <v>5646</v>
      </c>
      <c r="N1368" s="63" t="s">
        <v>5647</v>
      </c>
      <c r="O1368" s="63"/>
      <c r="P1368" s="63" t="s">
        <v>3796</v>
      </c>
      <c r="Q1368" s="63"/>
      <c r="R1368" s="63"/>
      <c r="S1368" s="55">
        <f>IF(U1368&gt;0,V1368-U1368,"")</f>
        <v>183</v>
      </c>
      <c r="T1368" s="63"/>
      <c r="U1368" s="66">
        <v>10766</v>
      </c>
      <c r="V1368" s="63">
        <v>10949</v>
      </c>
      <c r="W1368" s="66">
        <v>11205</v>
      </c>
      <c r="X1368" s="66">
        <v>11200</v>
      </c>
      <c r="Y1368" s="63"/>
      <c r="Z1368" s="64">
        <v>1</v>
      </c>
      <c r="AA1368" s="63">
        <v>7.46</v>
      </c>
      <c r="AB1368" s="63"/>
      <c r="AC1368" s="63">
        <v>14</v>
      </c>
      <c r="AD1368" s="63">
        <v>0</v>
      </c>
      <c r="AE1368" s="63">
        <v>1870</v>
      </c>
      <c r="AF1368" s="63">
        <v>0</v>
      </c>
      <c r="AG1368" s="63"/>
      <c r="AH1368" s="63">
        <v>2430</v>
      </c>
      <c r="AI1368" s="63">
        <v>0</v>
      </c>
      <c r="AJ1368" s="63">
        <v>0</v>
      </c>
      <c r="AK1368" s="63">
        <v>0</v>
      </c>
      <c r="AL1368" s="63">
        <v>538</v>
      </c>
      <c r="AM1368" s="63">
        <v>6790</v>
      </c>
      <c r="AN1368" s="63"/>
      <c r="AO1368" s="63" t="s">
        <v>3536</v>
      </c>
      <c r="AP1368" s="17">
        <f t="shared" si="496"/>
        <v>0.6986</v>
      </c>
      <c r="AQ1368" s="17">
        <f t="shared" si="497"/>
        <v>0</v>
      </c>
      <c r="AR1368" s="17">
        <f t="shared" si="493"/>
        <v>81.344999999999999</v>
      </c>
      <c r="AS1368" s="17">
        <f t="shared" si="492"/>
        <v>0</v>
      </c>
      <c r="AT1368" s="17">
        <f t="shared" si="498"/>
        <v>82.043599999999998</v>
      </c>
      <c r="AU1368" s="5">
        <f t="shared" si="499"/>
        <v>68.550299999999993</v>
      </c>
      <c r="AV1368" s="5">
        <f t="shared" si="500"/>
        <v>0</v>
      </c>
      <c r="AW1368" s="5">
        <f t="shared" si="512"/>
        <v>0</v>
      </c>
      <c r="AX1368" s="5">
        <f t="shared" si="513"/>
        <v>0</v>
      </c>
      <c r="AY1368" s="5">
        <f t="shared" si="501"/>
        <v>11.201160000000002</v>
      </c>
      <c r="AZ1368" s="5">
        <f t="shared" si="502"/>
        <v>79.751459999999994</v>
      </c>
      <c r="BA1368" s="7">
        <f t="shared" si="503"/>
        <v>1.4166934392187275E-2</v>
      </c>
      <c r="BB1368" s="62">
        <f t="shared" si="504"/>
        <v>4852</v>
      </c>
      <c r="BC1368" s="28">
        <f t="shared" si="505"/>
        <v>-0.16646624291358872</v>
      </c>
      <c r="BD1368" s="32">
        <f t="shared" si="506"/>
        <v>8.5149847154439833E-3</v>
      </c>
      <c r="BE1368" s="32">
        <f t="shared" si="507"/>
        <v>0</v>
      </c>
      <c r="BF1368" s="35">
        <f t="shared" si="508"/>
        <v>0.99148501528455601</v>
      </c>
      <c r="BG1368" s="36">
        <f t="shared" si="509"/>
        <v>0.85954915433523094</v>
      </c>
      <c r="BH1368" s="33">
        <f t="shared" si="510"/>
        <v>0</v>
      </c>
      <c r="BI1368" s="33">
        <f t="shared" si="511"/>
        <v>0.14045084566476906</v>
      </c>
      <c r="BJ1368" s="63">
        <v>0</v>
      </c>
      <c r="BK1368" s="63">
        <v>29</v>
      </c>
      <c r="BL1368" s="63">
        <v>0</v>
      </c>
      <c r="BM1368" s="63">
        <v>0</v>
      </c>
      <c r="BN1368" s="63">
        <v>0</v>
      </c>
      <c r="BO1368" s="63">
        <v>0</v>
      </c>
      <c r="BP1368" s="63">
        <v>0</v>
      </c>
      <c r="BQ1368" s="63">
        <v>0</v>
      </c>
      <c r="BR1368" s="63">
        <v>0</v>
      </c>
      <c r="BS1368" s="63">
        <v>0</v>
      </c>
      <c r="BT1368" s="63">
        <v>0</v>
      </c>
      <c r="BU1368" s="63">
        <v>0</v>
      </c>
      <c r="BV1368" s="63">
        <v>0</v>
      </c>
      <c r="BW1368" s="63">
        <v>0</v>
      </c>
      <c r="BX1368" s="63"/>
      <c r="BY1368" s="63"/>
      <c r="BZ1368" s="63"/>
      <c r="CA1368" s="63"/>
      <c r="CB1368" s="63"/>
      <c r="CC1368" s="63"/>
      <c r="CD1368" s="63"/>
      <c r="CE1368" s="63"/>
      <c r="CF1368" s="63"/>
      <c r="CG1368" s="63"/>
      <c r="CH1368" s="63"/>
      <c r="CI1368" s="63"/>
      <c r="CJ1368" s="63"/>
      <c r="CK1368" s="63"/>
      <c r="CL1368" s="63"/>
      <c r="CM1368" s="63"/>
      <c r="CN1368" s="63">
        <v>19000101</v>
      </c>
      <c r="CO1368" s="63" t="s">
        <v>6288</v>
      </c>
      <c r="CP1368" s="66"/>
      <c r="CQ1368" s="64">
        <v>39317</v>
      </c>
      <c r="CR1368" s="78" t="s">
        <v>2039</v>
      </c>
      <c r="CS1368" s="78" t="s">
        <v>6954</v>
      </c>
    </row>
    <row r="1369" spans="1:97">
      <c r="A1369" s="63" t="s">
        <v>3591</v>
      </c>
      <c r="B1369" s="63" t="s">
        <v>5629</v>
      </c>
      <c r="C1369" s="63">
        <v>4241</v>
      </c>
      <c r="D1369" s="19" t="s">
        <v>3782</v>
      </c>
      <c r="E1369" s="63" t="s">
        <v>1707</v>
      </c>
      <c r="F1369" s="63" t="s">
        <v>2271</v>
      </c>
      <c r="G1369" s="65" t="s">
        <v>1575</v>
      </c>
      <c r="H1369" s="65">
        <v>23</v>
      </c>
      <c r="I1369" s="65">
        <v>18</v>
      </c>
      <c r="J1369" s="65">
        <v>95</v>
      </c>
      <c r="K1369" s="23">
        <v>41.525385999999997</v>
      </c>
      <c r="L1369" s="23">
        <v>-108.06902599999999</v>
      </c>
      <c r="M1369" s="61" t="s">
        <v>5630</v>
      </c>
      <c r="N1369" s="63" t="s">
        <v>5631</v>
      </c>
      <c r="O1369" s="63"/>
      <c r="P1369" s="63" t="s">
        <v>3796</v>
      </c>
      <c r="Q1369" s="63"/>
      <c r="R1369" s="63"/>
      <c r="S1369" s="55"/>
      <c r="T1369" s="63"/>
      <c r="U1369" s="66" t="s">
        <v>5632</v>
      </c>
      <c r="V1369" s="63"/>
      <c r="W1369" s="66">
        <v>11053</v>
      </c>
      <c r="X1369" s="66">
        <v>11035</v>
      </c>
      <c r="Y1369" s="63"/>
      <c r="Z1369" s="64">
        <v>37929</v>
      </c>
      <c r="AA1369" s="63">
        <v>7.76</v>
      </c>
      <c r="AB1369" s="63"/>
      <c r="AC1369" s="63">
        <v>15</v>
      </c>
      <c r="AD1369" s="63">
        <v>2.7</v>
      </c>
      <c r="AE1369" s="63">
        <v>1721</v>
      </c>
      <c r="AF1369" s="63">
        <v>37</v>
      </c>
      <c r="AG1369" s="63"/>
      <c r="AH1369" s="63">
        <v>1799</v>
      </c>
      <c r="AI1369" s="63">
        <v>1507</v>
      </c>
      <c r="AJ1369" s="63"/>
      <c r="AK1369" s="63"/>
      <c r="AL1369" s="63">
        <v>113</v>
      </c>
      <c r="AM1369" s="63">
        <v>5610</v>
      </c>
      <c r="AN1369" s="63"/>
      <c r="AO1369" s="63" t="s">
        <v>6341</v>
      </c>
      <c r="AP1369" s="17">
        <f t="shared" si="496"/>
        <v>0.74849999999999994</v>
      </c>
      <c r="AQ1369" s="17">
        <f t="shared" si="497"/>
        <v>0.22218300000000002</v>
      </c>
      <c r="AR1369" s="17">
        <f t="shared" si="493"/>
        <v>74.863500000000002</v>
      </c>
      <c r="AS1369" s="17">
        <f t="shared" si="492"/>
        <v>0.94645999999999997</v>
      </c>
      <c r="AT1369" s="17">
        <f t="shared" si="498"/>
        <v>76.780642999999998</v>
      </c>
      <c r="AU1369" s="5">
        <f t="shared" si="499"/>
        <v>50.749789999999997</v>
      </c>
      <c r="AV1369" s="5">
        <f t="shared" si="500"/>
        <v>24.699729999999999</v>
      </c>
      <c r="AW1369" s="5">
        <f t="shared" si="512"/>
        <v>0</v>
      </c>
      <c r="AX1369" s="5">
        <f t="shared" si="513"/>
        <v>0</v>
      </c>
      <c r="AY1369" s="5">
        <f t="shared" si="501"/>
        <v>2.3526600000000002</v>
      </c>
      <c r="AZ1369" s="5">
        <f t="shared" si="502"/>
        <v>77.802179999999993</v>
      </c>
      <c r="BA1369" s="7">
        <f t="shared" si="503"/>
        <v>-6.608347422921595E-3</v>
      </c>
      <c r="BB1369" s="62">
        <f t="shared" si="504"/>
        <v>5194.7</v>
      </c>
      <c r="BC1369" s="28">
        <f t="shared" si="505"/>
        <v>-3.8436976500967189E-2</v>
      </c>
      <c r="BD1369" s="32">
        <f t="shared" si="506"/>
        <v>9.7485508163821961E-3</v>
      </c>
      <c r="BE1369" s="32">
        <f t="shared" si="507"/>
        <v>2.8937371623730741E-3</v>
      </c>
      <c r="BF1369" s="35">
        <f t="shared" si="508"/>
        <v>0.98735771202124478</v>
      </c>
      <c r="BG1369" s="37">
        <f t="shared" si="509"/>
        <v>0.65229264784097307</v>
      </c>
      <c r="BH1369" s="33">
        <f t="shared" si="510"/>
        <v>0.31746835371451032</v>
      </c>
      <c r="BI1369" s="33">
        <f t="shared" si="511"/>
        <v>3.02389984445166E-2</v>
      </c>
      <c r="BJ1369" s="63"/>
      <c r="BK1369" s="63">
        <v>33</v>
      </c>
      <c r="BL1369" s="63"/>
      <c r="BM1369" s="63"/>
      <c r="BN1369" s="63"/>
      <c r="BO1369" s="63"/>
      <c r="BP1369" s="63"/>
      <c r="BQ1369" s="63"/>
      <c r="BR1369" s="63"/>
      <c r="BS1369" s="63"/>
      <c r="BT1369" s="63"/>
      <c r="BU1369" s="63"/>
      <c r="BV1369" s="63"/>
      <c r="BW1369" s="63"/>
      <c r="BX1369" s="63"/>
      <c r="BY1369" s="63"/>
      <c r="BZ1369" s="63"/>
      <c r="CA1369" s="63"/>
      <c r="CB1369" s="63"/>
      <c r="CC1369" s="63"/>
      <c r="CD1369" s="63"/>
      <c r="CE1369" s="63"/>
      <c r="CF1369" s="63"/>
      <c r="CG1369" s="63"/>
      <c r="CH1369" s="63"/>
      <c r="CI1369" s="63"/>
      <c r="CJ1369" s="63"/>
      <c r="CK1369" s="63"/>
      <c r="CL1369" s="63"/>
      <c r="CM1369" s="63"/>
      <c r="CN1369" s="63">
        <v>2003114</v>
      </c>
      <c r="CO1369" s="63" t="s">
        <v>3607</v>
      </c>
      <c r="CP1369" s="66"/>
      <c r="CQ1369" s="64">
        <v>37930</v>
      </c>
      <c r="CR1369" s="78" t="s">
        <v>2039</v>
      </c>
      <c r="CS1369" s="78" t="s">
        <v>6954</v>
      </c>
    </row>
    <row r="1370" spans="1:97">
      <c r="A1370" s="63" t="s">
        <v>3591</v>
      </c>
      <c r="B1370" s="63" t="s">
        <v>641</v>
      </c>
      <c r="C1370" s="63">
        <v>5069</v>
      </c>
      <c r="D1370" s="19" t="s">
        <v>3782</v>
      </c>
      <c r="E1370" s="63" t="s">
        <v>1707</v>
      </c>
      <c r="F1370" s="63" t="s">
        <v>2271</v>
      </c>
      <c r="G1370" s="65" t="s">
        <v>3598</v>
      </c>
      <c r="H1370" s="65">
        <v>35</v>
      </c>
      <c r="I1370" s="65">
        <v>18</v>
      </c>
      <c r="J1370" s="65">
        <v>95</v>
      </c>
      <c r="K1370" s="23">
        <v>41.488860000000003</v>
      </c>
      <c r="L1370" s="23">
        <v>-108.06909</v>
      </c>
      <c r="M1370" s="61" t="s">
        <v>642</v>
      </c>
      <c r="N1370" s="63" t="s">
        <v>643</v>
      </c>
      <c r="O1370" s="63"/>
      <c r="P1370" s="63" t="s">
        <v>3796</v>
      </c>
      <c r="Q1370" s="63"/>
      <c r="R1370" s="63"/>
      <c r="S1370" s="55">
        <f>IF(U1370&gt;0,V1370-U1370,"")</f>
        <v>356</v>
      </c>
      <c r="T1370" s="63"/>
      <c r="U1370" s="66">
        <v>10996</v>
      </c>
      <c r="V1370" s="63">
        <v>11352</v>
      </c>
      <c r="W1370" s="66">
        <v>11456</v>
      </c>
      <c r="X1370" s="66"/>
      <c r="Y1370" s="63"/>
      <c r="Z1370" s="64">
        <v>38426</v>
      </c>
      <c r="AA1370" s="63">
        <v>7.38</v>
      </c>
      <c r="AB1370" s="63"/>
      <c r="AC1370" s="63">
        <v>5.7</v>
      </c>
      <c r="AD1370" s="63">
        <v>2.2000000000000002</v>
      </c>
      <c r="AE1370" s="63">
        <v>1420</v>
      </c>
      <c r="AF1370" s="63">
        <v>26.5</v>
      </c>
      <c r="AG1370" s="63"/>
      <c r="AH1370" s="63">
        <v>1470</v>
      </c>
      <c r="AI1370" s="63">
        <v>2070</v>
      </c>
      <c r="AJ1370" s="63">
        <v>0</v>
      </c>
      <c r="AK1370" s="63">
        <v>0</v>
      </c>
      <c r="AL1370" s="63">
        <v>40</v>
      </c>
      <c r="AM1370" s="63">
        <v>4240</v>
      </c>
      <c r="AN1370" s="63"/>
      <c r="AO1370" s="63" t="s">
        <v>3536</v>
      </c>
      <c r="AP1370" s="17">
        <f t="shared" si="496"/>
        <v>0.28443000000000002</v>
      </c>
      <c r="AQ1370" s="17">
        <f t="shared" si="497"/>
        <v>0.18103800000000003</v>
      </c>
      <c r="AR1370" s="17">
        <f t="shared" si="493"/>
        <v>61.769999999999996</v>
      </c>
      <c r="AS1370" s="17">
        <f t="shared" si="492"/>
        <v>0.67786999999999997</v>
      </c>
      <c r="AT1370" s="17">
        <f t="shared" si="498"/>
        <v>62.913337999999996</v>
      </c>
      <c r="AU1370" s="5">
        <f t="shared" si="499"/>
        <v>41.468699999999998</v>
      </c>
      <c r="AV1370" s="5">
        <f t="shared" si="500"/>
        <v>33.927299999999995</v>
      </c>
      <c r="AW1370" s="5">
        <f t="shared" si="512"/>
        <v>0</v>
      </c>
      <c r="AX1370" s="5">
        <f t="shared" si="513"/>
        <v>0</v>
      </c>
      <c r="AY1370" s="5">
        <f t="shared" si="501"/>
        <v>0.8328000000000001</v>
      </c>
      <c r="AZ1370" s="5">
        <f t="shared" si="502"/>
        <v>76.228799999999993</v>
      </c>
      <c r="BA1370" s="7">
        <f t="shared" si="503"/>
        <v>-9.5696833406426443E-2</v>
      </c>
      <c r="BB1370" s="62">
        <f t="shared" si="504"/>
        <v>5034.3999999999996</v>
      </c>
      <c r="BC1370" s="28">
        <f t="shared" si="505"/>
        <v>8.5655136720434705E-2</v>
      </c>
      <c r="BD1370" s="32">
        <f t="shared" si="506"/>
        <v>4.5209809086906184E-3</v>
      </c>
      <c r="BE1370" s="32">
        <f t="shared" si="507"/>
        <v>2.8775774065588453E-3</v>
      </c>
      <c r="BF1370" s="35">
        <f t="shared" si="508"/>
        <v>0.99260144168475051</v>
      </c>
      <c r="BG1370" s="37">
        <f t="shared" si="509"/>
        <v>0.54400305396385618</v>
      </c>
      <c r="BH1370" s="33">
        <f t="shared" si="510"/>
        <v>0.44507194131351929</v>
      </c>
      <c r="BI1370" s="33">
        <f t="shared" si="511"/>
        <v>1.0925004722624523E-2</v>
      </c>
      <c r="BJ1370" s="63">
        <v>0</v>
      </c>
      <c r="BK1370" s="63">
        <v>6.7</v>
      </c>
      <c r="BL1370" s="63">
        <v>0</v>
      </c>
      <c r="BM1370" s="63">
        <v>0</v>
      </c>
      <c r="BN1370" s="63">
        <v>0</v>
      </c>
      <c r="BO1370" s="63">
        <v>0</v>
      </c>
      <c r="BP1370" s="63">
        <v>0</v>
      </c>
      <c r="BQ1370" s="63">
        <v>0</v>
      </c>
      <c r="BR1370" s="63">
        <v>0</v>
      </c>
      <c r="BS1370" s="63">
        <v>0</v>
      </c>
      <c r="BT1370" s="63">
        <v>0</v>
      </c>
      <c r="BU1370" s="63">
        <v>0</v>
      </c>
      <c r="BV1370" s="63">
        <v>0</v>
      </c>
      <c r="BW1370" s="63">
        <v>0</v>
      </c>
      <c r="BX1370" s="63"/>
      <c r="BY1370" s="63"/>
      <c r="BZ1370" s="63"/>
      <c r="CA1370" s="63"/>
      <c r="CB1370" s="63"/>
      <c r="CC1370" s="63"/>
      <c r="CD1370" s="63"/>
      <c r="CE1370" s="63"/>
      <c r="CF1370" s="63"/>
      <c r="CG1370" s="63"/>
      <c r="CH1370" s="63"/>
      <c r="CI1370" s="63"/>
      <c r="CJ1370" s="63"/>
      <c r="CK1370" s="63"/>
      <c r="CL1370" s="63"/>
      <c r="CM1370" s="63"/>
      <c r="CN1370" s="63">
        <v>20050315</v>
      </c>
      <c r="CO1370" s="63" t="s">
        <v>6289</v>
      </c>
      <c r="CP1370" s="66"/>
      <c r="CQ1370" s="64">
        <v>38428</v>
      </c>
      <c r="CR1370" s="78" t="s">
        <v>2039</v>
      </c>
      <c r="CS1370" s="78" t="s">
        <v>6954</v>
      </c>
    </row>
    <row r="1371" spans="1:97">
      <c r="A1371" s="63" t="s">
        <v>3591</v>
      </c>
      <c r="B1371" s="63" t="s">
        <v>5659</v>
      </c>
      <c r="C1371" s="63">
        <v>5158</v>
      </c>
      <c r="D1371" s="19" t="s">
        <v>3782</v>
      </c>
      <c r="E1371" s="63" t="s">
        <v>1707</v>
      </c>
      <c r="F1371" s="63" t="s">
        <v>2271</v>
      </c>
      <c r="G1371" s="65" t="s">
        <v>3594</v>
      </c>
      <c r="H1371" s="65">
        <v>25</v>
      </c>
      <c r="I1371" s="65">
        <v>18</v>
      </c>
      <c r="J1371" s="65">
        <v>96</v>
      </c>
      <c r="K1371" s="23">
        <v>41.511226000000001</v>
      </c>
      <c r="L1371" s="23">
        <v>-108.17503000000001</v>
      </c>
      <c r="M1371" s="61" t="s">
        <v>5660</v>
      </c>
      <c r="N1371" s="63" t="s">
        <v>5661</v>
      </c>
      <c r="O1371" s="63"/>
      <c r="P1371" s="63" t="s">
        <v>3796</v>
      </c>
      <c r="Q1371" s="63"/>
      <c r="R1371" s="63"/>
      <c r="S1371" s="55">
        <f>IF(U1371&gt;0,V1371-U1371,"")</f>
        <v>401</v>
      </c>
      <c r="T1371" s="63"/>
      <c r="U1371" s="66">
        <v>10989</v>
      </c>
      <c r="V1371" s="63">
        <v>11390</v>
      </c>
      <c r="W1371" s="66">
        <v>11505</v>
      </c>
      <c r="X1371" s="66">
        <v>11495</v>
      </c>
      <c r="Y1371" s="63"/>
      <c r="Z1371" s="64">
        <v>38286</v>
      </c>
      <c r="AA1371" s="63">
        <v>7.85</v>
      </c>
      <c r="AB1371" s="63"/>
      <c r="AC1371" s="63">
        <v>17.600000000000001</v>
      </c>
      <c r="AD1371" s="63">
        <v>11.2</v>
      </c>
      <c r="AE1371" s="63">
        <v>1330</v>
      </c>
      <c r="AF1371" s="63">
        <v>30.5</v>
      </c>
      <c r="AG1371" s="63"/>
      <c r="AH1371" s="63">
        <v>919</v>
      </c>
      <c r="AI1371" s="63">
        <v>1880</v>
      </c>
      <c r="AJ1371" s="63">
        <v>0</v>
      </c>
      <c r="AK1371" s="63">
        <v>0</v>
      </c>
      <c r="AL1371" s="63">
        <v>146</v>
      </c>
      <c r="AM1371" s="63">
        <v>9370</v>
      </c>
      <c r="AN1371" s="63"/>
      <c r="AO1371" s="63" t="s">
        <v>3536</v>
      </c>
      <c r="AP1371" s="17">
        <f t="shared" si="496"/>
        <v>0.87824000000000002</v>
      </c>
      <c r="AQ1371" s="17">
        <f t="shared" si="497"/>
        <v>0.92164799999999991</v>
      </c>
      <c r="AR1371" s="17">
        <f t="shared" si="493"/>
        <v>57.854999999999997</v>
      </c>
      <c r="AS1371" s="17">
        <f t="shared" si="492"/>
        <v>0.78018999999999994</v>
      </c>
      <c r="AT1371" s="17">
        <f t="shared" si="498"/>
        <v>60.435077999999997</v>
      </c>
      <c r="AU1371" s="5">
        <f t="shared" si="499"/>
        <v>25.924989999999998</v>
      </c>
      <c r="AV1371" s="5">
        <f t="shared" si="500"/>
        <v>30.813199999999998</v>
      </c>
      <c r="AW1371" s="5">
        <f t="shared" si="512"/>
        <v>0</v>
      </c>
      <c r="AX1371" s="5">
        <f t="shared" si="513"/>
        <v>0</v>
      </c>
      <c r="AY1371" s="5">
        <f t="shared" si="501"/>
        <v>3.0397200000000004</v>
      </c>
      <c r="AZ1371" s="5">
        <f t="shared" si="502"/>
        <v>59.777909999999999</v>
      </c>
      <c r="BA1371" s="7">
        <f t="shared" si="503"/>
        <v>5.4666971592121031E-3</v>
      </c>
      <c r="BB1371" s="62">
        <f t="shared" si="504"/>
        <v>4334.3</v>
      </c>
      <c r="BC1371" s="28">
        <f t="shared" si="505"/>
        <v>-0.36745401078493611</v>
      </c>
      <c r="BD1371" s="32">
        <f t="shared" si="506"/>
        <v>1.4531957748114431E-2</v>
      </c>
      <c r="BE1371" s="32">
        <f t="shared" si="507"/>
        <v>1.525021610793652E-2</v>
      </c>
      <c r="BF1371" s="35">
        <f t="shared" si="508"/>
        <v>0.97021782614394902</v>
      </c>
      <c r="BG1371" s="33">
        <f t="shared" si="509"/>
        <v>0.4336884645180803</v>
      </c>
      <c r="BH1371" s="37">
        <f t="shared" si="510"/>
        <v>0.51546131338482726</v>
      </c>
      <c r="BI1371" s="33">
        <f t="shared" si="511"/>
        <v>5.0850222097092397E-2</v>
      </c>
      <c r="BJ1371" s="63">
        <v>0</v>
      </c>
      <c r="BK1371" s="63">
        <v>0</v>
      </c>
      <c r="BL1371" s="63">
        <v>0</v>
      </c>
      <c r="BM1371" s="63">
        <v>0</v>
      </c>
      <c r="BN1371" s="63">
        <v>0</v>
      </c>
      <c r="BO1371" s="63">
        <v>0</v>
      </c>
      <c r="BP1371" s="63">
        <v>0</v>
      </c>
      <c r="BQ1371" s="63">
        <v>0</v>
      </c>
      <c r="BR1371" s="63">
        <v>0</v>
      </c>
      <c r="BS1371" s="63">
        <v>0</v>
      </c>
      <c r="BT1371" s="63">
        <v>0</v>
      </c>
      <c r="BU1371" s="63">
        <v>0</v>
      </c>
      <c r="BV1371" s="63">
        <v>0</v>
      </c>
      <c r="BW1371" s="63">
        <v>0</v>
      </c>
      <c r="BX1371" s="63"/>
      <c r="BY1371" s="63"/>
      <c r="BZ1371" s="63"/>
      <c r="CA1371" s="63"/>
      <c r="CB1371" s="63"/>
      <c r="CC1371" s="63"/>
      <c r="CD1371" s="63"/>
      <c r="CE1371" s="63"/>
      <c r="CF1371" s="63"/>
      <c r="CG1371" s="63"/>
      <c r="CH1371" s="63"/>
      <c r="CI1371" s="63"/>
      <c r="CJ1371" s="63"/>
      <c r="CK1371" s="63"/>
      <c r="CL1371" s="63"/>
      <c r="CM1371" s="63" t="s">
        <v>1542</v>
      </c>
      <c r="CN1371" s="63">
        <v>20041026</v>
      </c>
      <c r="CO1371" s="63" t="s">
        <v>2731</v>
      </c>
      <c r="CP1371" s="66" t="s">
        <v>5662</v>
      </c>
      <c r="CQ1371" s="64">
        <v>38288</v>
      </c>
      <c r="CR1371" s="78" t="s">
        <v>2039</v>
      </c>
      <c r="CS1371" s="78" t="s">
        <v>6954</v>
      </c>
    </row>
    <row r="1372" spans="1:97">
      <c r="A1372" s="20" t="s">
        <v>3590</v>
      </c>
      <c r="B1372" s="16" t="s">
        <v>305</v>
      </c>
      <c r="C1372" s="19">
        <v>49009094</v>
      </c>
      <c r="D1372" s="19" t="s">
        <v>3782</v>
      </c>
      <c r="E1372" s="19" t="s">
        <v>1707</v>
      </c>
      <c r="F1372" s="19" t="s">
        <v>1069</v>
      </c>
      <c r="G1372" s="47"/>
      <c r="H1372" s="47" t="s">
        <v>3785</v>
      </c>
      <c r="I1372" s="47" t="s">
        <v>5463</v>
      </c>
      <c r="J1372" s="47" t="s">
        <v>5488</v>
      </c>
      <c r="K1372" s="23">
        <v>41.567360000000001</v>
      </c>
      <c r="L1372" s="23">
        <v>-108.40982</v>
      </c>
      <c r="M1372" s="61" t="s">
        <v>5537</v>
      </c>
      <c r="N1372" s="19" t="s">
        <v>3787</v>
      </c>
      <c r="P1372" s="19" t="s">
        <v>3796</v>
      </c>
      <c r="Q1372" s="55">
        <v>257</v>
      </c>
      <c r="R1372" s="55">
        <v>55</v>
      </c>
      <c r="S1372" s="55">
        <f t="shared" ref="S1372:S1377" si="514">V1372-U1372</f>
        <v>8</v>
      </c>
      <c r="T1372" s="31" t="s">
        <v>2509</v>
      </c>
      <c r="U1372" s="55">
        <v>6611</v>
      </c>
      <c r="V1372" s="55">
        <v>6619</v>
      </c>
      <c r="W1372" s="55">
        <v>10077</v>
      </c>
      <c r="X1372" s="55">
        <v>6602</v>
      </c>
      <c r="Y1372" s="51" t="s">
        <v>3798</v>
      </c>
      <c r="Z1372" s="40">
        <v>19736</v>
      </c>
      <c r="AA1372" s="52">
        <v>8.1000003814697266</v>
      </c>
      <c r="AB1372" s="19" t="s">
        <v>3837</v>
      </c>
      <c r="AC1372" s="19">
        <v>111</v>
      </c>
      <c r="AD1372" s="19">
        <v>28</v>
      </c>
      <c r="AE1372" s="19">
        <v>4297</v>
      </c>
      <c r="AF1372" s="19">
        <v>-3</v>
      </c>
      <c r="AG1372" s="19">
        <v>-3</v>
      </c>
      <c r="AH1372" s="19">
        <v>5200</v>
      </c>
      <c r="AI1372" s="19">
        <v>1830</v>
      </c>
      <c r="AJ1372" s="19"/>
      <c r="AK1372" s="19"/>
      <c r="AL1372" s="19">
        <v>870</v>
      </c>
      <c r="AM1372" s="19">
        <v>11419</v>
      </c>
      <c r="AP1372" s="17">
        <f t="shared" si="496"/>
        <v>5.5388999999999999</v>
      </c>
      <c r="AQ1372" s="17">
        <f t="shared" si="497"/>
        <v>2.3041200000000002</v>
      </c>
      <c r="AR1372" s="17">
        <f t="shared" si="493"/>
        <v>186.9195</v>
      </c>
      <c r="AS1372" s="17">
        <f t="shared" si="492"/>
        <v>0</v>
      </c>
      <c r="AT1372" s="17">
        <f t="shared" si="498"/>
        <v>194.76251999999999</v>
      </c>
      <c r="AU1372" s="5">
        <f t="shared" si="499"/>
        <v>146.69200000000001</v>
      </c>
      <c r="AV1372" s="5">
        <f t="shared" si="500"/>
        <v>29.993699999999997</v>
      </c>
      <c r="AW1372" s="5"/>
      <c r="AX1372" s="5"/>
      <c r="AY1372" s="5">
        <f t="shared" si="501"/>
        <v>18.113400000000002</v>
      </c>
      <c r="AZ1372" s="5">
        <f t="shared" si="502"/>
        <v>194.79910000000001</v>
      </c>
      <c r="BA1372" s="7">
        <f t="shared" si="503"/>
        <v>-9.3900420683164145E-5</v>
      </c>
      <c r="BB1372" s="62">
        <f t="shared" si="504"/>
        <v>12330</v>
      </c>
      <c r="BC1372" s="6">
        <f t="shared" si="505"/>
        <v>3.8359509874099959E-2</v>
      </c>
      <c r="BD1372" s="32">
        <f t="shared" si="506"/>
        <v>2.8439250015865475E-2</v>
      </c>
      <c r="BE1372" s="32">
        <f t="shared" si="507"/>
        <v>1.1830407616414084E-2</v>
      </c>
      <c r="BF1372" s="35">
        <f t="shared" si="508"/>
        <v>0.95973034236772048</v>
      </c>
      <c r="BG1372" s="36">
        <f t="shared" si="509"/>
        <v>0.75304249352281405</v>
      </c>
      <c r="BH1372" s="33">
        <f t="shared" si="510"/>
        <v>0.15397247728557265</v>
      </c>
      <c r="BI1372" s="33">
        <f t="shared" si="511"/>
        <v>9.2985029191613319E-2</v>
      </c>
      <c r="CM1372" s="51" t="s">
        <v>5539</v>
      </c>
      <c r="CR1372" s="78" t="s">
        <v>2038</v>
      </c>
      <c r="CS1372" s="78" t="s">
        <v>6954</v>
      </c>
    </row>
    <row r="1373" spans="1:97">
      <c r="A1373" s="20" t="s">
        <v>3590</v>
      </c>
      <c r="B1373" s="16" t="s">
        <v>305</v>
      </c>
      <c r="C1373" s="19">
        <v>49009096</v>
      </c>
      <c r="D1373" s="19" t="s">
        <v>3782</v>
      </c>
      <c r="E1373" s="19" t="s">
        <v>1707</v>
      </c>
      <c r="F1373" s="19" t="s">
        <v>1069</v>
      </c>
      <c r="G1373" s="47"/>
      <c r="H1373" s="47" t="s">
        <v>3785</v>
      </c>
      <c r="I1373" s="47" t="s">
        <v>5463</v>
      </c>
      <c r="J1373" s="47" t="s">
        <v>5488</v>
      </c>
      <c r="K1373" s="23">
        <v>41.567360000000001</v>
      </c>
      <c r="L1373" s="23">
        <v>-108.40982</v>
      </c>
      <c r="M1373" s="61" t="s">
        <v>5537</v>
      </c>
      <c r="N1373" s="19" t="s">
        <v>3787</v>
      </c>
      <c r="P1373" s="19" t="s">
        <v>3796</v>
      </c>
      <c r="Q1373" s="55">
        <v>170</v>
      </c>
      <c r="R1373" s="55">
        <v>26</v>
      </c>
      <c r="S1373" s="55">
        <f t="shared" si="514"/>
        <v>14</v>
      </c>
      <c r="T1373" s="19"/>
      <c r="U1373" s="55">
        <v>6876</v>
      </c>
      <c r="V1373" s="55">
        <v>6890</v>
      </c>
      <c r="W1373" s="55">
        <v>10077</v>
      </c>
      <c r="X1373" s="55">
        <v>6602</v>
      </c>
      <c r="Y1373" s="51" t="s">
        <v>3798</v>
      </c>
      <c r="Z1373" s="40">
        <v>19654</v>
      </c>
      <c r="AA1373" s="52">
        <v>7.0999999046325684</v>
      </c>
      <c r="AB1373" s="19" t="s">
        <v>3837</v>
      </c>
      <c r="AC1373" s="19">
        <v>577</v>
      </c>
      <c r="AD1373" s="19">
        <v>535</v>
      </c>
      <c r="AE1373" s="19">
        <v>21173</v>
      </c>
      <c r="AF1373" s="19">
        <v>-3</v>
      </c>
      <c r="AG1373" s="19">
        <v>-3</v>
      </c>
      <c r="AH1373" s="19">
        <v>31100</v>
      </c>
      <c r="AI1373" s="19">
        <v>1170</v>
      </c>
      <c r="AJ1373" s="19"/>
      <c r="AK1373" s="19"/>
      <c r="AL1373" s="19">
        <v>4691</v>
      </c>
      <c r="AM1373" s="19">
        <v>58652</v>
      </c>
      <c r="AP1373" s="17">
        <f t="shared" si="496"/>
        <v>28.792300000000001</v>
      </c>
      <c r="AQ1373" s="17">
        <f t="shared" si="497"/>
        <v>44.025150000000004</v>
      </c>
      <c r="AR1373" s="17">
        <f t="shared" si="493"/>
        <v>921.02549999999997</v>
      </c>
      <c r="AS1373" s="17">
        <f t="shared" si="492"/>
        <v>0</v>
      </c>
      <c r="AT1373" s="17">
        <f t="shared" si="498"/>
        <v>993.84294999999997</v>
      </c>
      <c r="AU1373" s="5">
        <f t="shared" si="499"/>
        <v>877.33100000000002</v>
      </c>
      <c r="AV1373" s="5">
        <f t="shared" si="500"/>
        <v>19.176299999999998</v>
      </c>
      <c r="AW1373" s="5"/>
      <c r="AX1373" s="5"/>
      <c r="AY1373" s="5">
        <f t="shared" si="501"/>
        <v>97.666620000000009</v>
      </c>
      <c r="AZ1373" s="5">
        <f t="shared" si="502"/>
        <v>994.17391999999995</v>
      </c>
      <c r="BA1373" s="7">
        <f t="shared" si="503"/>
        <v>-1.6648249066416592E-4</v>
      </c>
      <c r="BB1373" s="62">
        <f t="shared" si="504"/>
        <v>59240</v>
      </c>
      <c r="BC1373" s="6">
        <f t="shared" si="505"/>
        <v>4.9876157839378417E-3</v>
      </c>
      <c r="BD1373" s="32">
        <f t="shared" si="506"/>
        <v>2.8970673887660017E-2</v>
      </c>
      <c r="BE1373" s="32">
        <f t="shared" si="507"/>
        <v>4.4297894350410198E-2</v>
      </c>
      <c r="BF1373" s="35">
        <f t="shared" si="508"/>
        <v>0.92673143176192974</v>
      </c>
      <c r="BG1373" s="36">
        <f t="shared" si="509"/>
        <v>0.88247235453531114</v>
      </c>
      <c r="BH1373" s="33">
        <f t="shared" si="510"/>
        <v>1.9288677377495476E-2</v>
      </c>
      <c r="BI1373" s="33">
        <f t="shared" si="511"/>
        <v>9.8238968087193443E-2</v>
      </c>
      <c r="CM1373" s="51" t="s">
        <v>5527</v>
      </c>
      <c r="CR1373" s="78" t="s">
        <v>2038</v>
      </c>
      <c r="CS1373" s="78" t="s">
        <v>6954</v>
      </c>
    </row>
    <row r="1374" spans="1:97">
      <c r="A1374" s="20" t="s">
        <v>3590</v>
      </c>
      <c r="B1374" s="16" t="s">
        <v>334</v>
      </c>
      <c r="C1374" s="19">
        <v>49017421</v>
      </c>
      <c r="D1374" s="19" t="s">
        <v>3782</v>
      </c>
      <c r="E1374" s="19" t="s">
        <v>1707</v>
      </c>
      <c r="F1374" s="19" t="s">
        <v>1069</v>
      </c>
      <c r="G1374" s="47"/>
      <c r="H1374" s="47" t="s">
        <v>1542</v>
      </c>
      <c r="I1374" s="47" t="s">
        <v>5463</v>
      </c>
      <c r="J1374" s="47" t="s">
        <v>5488</v>
      </c>
      <c r="K1374" s="23">
        <v>41.568660000000001</v>
      </c>
      <c r="L1374" s="23">
        <v>-108.43274</v>
      </c>
      <c r="M1374" s="61" t="s">
        <v>6519</v>
      </c>
      <c r="N1374" s="19" t="s">
        <v>7102</v>
      </c>
      <c r="P1374" s="19" t="s">
        <v>3796</v>
      </c>
      <c r="Q1374" s="55"/>
      <c r="R1374" s="55"/>
      <c r="S1374" s="55">
        <f t="shared" si="514"/>
        <v>136</v>
      </c>
      <c r="T1374" s="19"/>
      <c r="U1374" s="55">
        <v>6415</v>
      </c>
      <c r="V1374" s="55">
        <v>6551</v>
      </c>
      <c r="W1374" s="55">
        <v>6884</v>
      </c>
      <c r="X1374" s="55"/>
      <c r="Y1374" s="51" t="s">
        <v>3798</v>
      </c>
      <c r="Z1374" s="40">
        <v>20996</v>
      </c>
      <c r="AA1374" s="52">
        <v>8.3999996185302734</v>
      </c>
      <c r="AB1374" s="19" t="s">
        <v>3837</v>
      </c>
      <c r="AC1374" s="19">
        <v>18</v>
      </c>
      <c r="AD1374" s="19">
        <v>5</v>
      </c>
      <c r="AE1374" s="19">
        <v>2215</v>
      </c>
      <c r="AF1374" s="19">
        <v>-3</v>
      </c>
      <c r="AG1374" s="19">
        <v>-3</v>
      </c>
      <c r="AH1374" s="19">
        <v>500</v>
      </c>
      <c r="AI1374" s="19">
        <v>4120</v>
      </c>
      <c r="AJ1374" s="19"/>
      <c r="AK1374" s="19"/>
      <c r="AL1374" s="19">
        <v>502</v>
      </c>
      <c r="AM1374" s="19">
        <v>5436</v>
      </c>
      <c r="AP1374" s="17">
        <f t="shared" si="496"/>
        <v>0.8982</v>
      </c>
      <c r="AQ1374" s="17">
        <f t="shared" si="497"/>
        <v>0.41144999999999998</v>
      </c>
      <c r="AR1374" s="17">
        <f t="shared" si="493"/>
        <v>96.352499999999992</v>
      </c>
      <c r="AS1374" s="17">
        <f t="shared" si="492"/>
        <v>0</v>
      </c>
      <c r="AT1374" s="17">
        <f t="shared" si="498"/>
        <v>97.662149999999997</v>
      </c>
      <c r="AU1374" s="5">
        <f t="shared" si="499"/>
        <v>14.104999999999999</v>
      </c>
      <c r="AV1374" s="5">
        <f t="shared" si="500"/>
        <v>67.526799999999994</v>
      </c>
      <c r="AW1374" s="5"/>
      <c r="AX1374" s="5"/>
      <c r="AY1374" s="5">
        <f t="shared" si="501"/>
        <v>10.451640000000001</v>
      </c>
      <c r="AZ1374" s="5">
        <f t="shared" si="502"/>
        <v>92.083439999999996</v>
      </c>
      <c r="BA1374" s="7">
        <f t="shared" si="503"/>
        <v>2.9400999517301039E-2</v>
      </c>
      <c r="BB1374" s="62">
        <f t="shared" si="504"/>
        <v>7354</v>
      </c>
      <c r="BC1374" s="6">
        <f t="shared" si="505"/>
        <v>0.14996090695856137</v>
      </c>
      <c r="BD1374" s="32">
        <f t="shared" si="506"/>
        <v>9.1970123533016632E-3</v>
      </c>
      <c r="BE1374" s="32">
        <f t="shared" si="507"/>
        <v>4.2129934677866505E-3</v>
      </c>
      <c r="BF1374" s="35">
        <f t="shared" si="508"/>
        <v>0.98658999417891169</v>
      </c>
      <c r="BG1374" s="33">
        <f t="shared" si="509"/>
        <v>0.15317629315325318</v>
      </c>
      <c r="BH1374" s="37">
        <f t="shared" si="510"/>
        <v>0.73332186547331413</v>
      </c>
      <c r="BI1374" s="33">
        <f t="shared" si="511"/>
        <v>0.11350184137343264</v>
      </c>
      <c r="CM1374" s="51" t="s">
        <v>3815</v>
      </c>
      <c r="CR1374" s="78" t="s">
        <v>2038</v>
      </c>
      <c r="CS1374" s="78" t="s">
        <v>6954</v>
      </c>
    </row>
    <row r="1375" spans="1:97">
      <c r="A1375" s="20" t="s">
        <v>3590</v>
      </c>
      <c r="B1375" s="16" t="s">
        <v>6645</v>
      </c>
      <c r="C1375" s="19">
        <v>49005561</v>
      </c>
      <c r="D1375" s="19" t="s">
        <v>3782</v>
      </c>
      <c r="E1375" s="19" t="s">
        <v>1707</v>
      </c>
      <c r="F1375" s="19" t="s">
        <v>1069</v>
      </c>
      <c r="G1375" s="47"/>
      <c r="H1375" s="47" t="s">
        <v>1808</v>
      </c>
      <c r="I1375" s="47" t="s">
        <v>5463</v>
      </c>
      <c r="J1375" s="47" t="s">
        <v>5488</v>
      </c>
      <c r="K1375" s="23">
        <v>41.554160000000003</v>
      </c>
      <c r="L1375" s="23">
        <v>-108.41312000000001</v>
      </c>
      <c r="M1375" s="61" t="s">
        <v>4451</v>
      </c>
      <c r="N1375" s="19" t="s">
        <v>4871</v>
      </c>
      <c r="P1375" s="19" t="s">
        <v>3796</v>
      </c>
      <c r="Q1375" s="55"/>
      <c r="R1375" s="55"/>
      <c r="S1375" s="55">
        <f t="shared" si="514"/>
        <v>0</v>
      </c>
      <c r="T1375" s="19"/>
      <c r="W1375" s="46">
        <v>6833</v>
      </c>
      <c r="Y1375" s="51" t="s">
        <v>3798</v>
      </c>
      <c r="AA1375" s="52">
        <v>7.3000001907348633</v>
      </c>
      <c r="AB1375" s="19" t="s">
        <v>3789</v>
      </c>
      <c r="AC1375" s="19">
        <v>244</v>
      </c>
      <c r="AD1375" s="19">
        <v>220</v>
      </c>
      <c r="AE1375" s="19">
        <v>15317</v>
      </c>
      <c r="AF1375" s="19"/>
      <c r="AG1375" s="19"/>
      <c r="AH1375" s="19">
        <v>21800</v>
      </c>
      <c r="AI1375" s="19">
        <v>2120</v>
      </c>
      <c r="AJ1375" s="19"/>
      <c r="AK1375" s="19"/>
      <c r="AL1375" s="19">
        <v>2260</v>
      </c>
      <c r="AM1375" s="19">
        <v>40885</v>
      </c>
      <c r="AO1375" s="63" t="s">
        <v>5670</v>
      </c>
      <c r="AP1375" s="17">
        <f t="shared" si="496"/>
        <v>12.175599999999999</v>
      </c>
      <c r="AQ1375" s="17">
        <f t="shared" si="497"/>
        <v>18.1038</v>
      </c>
      <c r="AR1375" s="17">
        <f t="shared" si="493"/>
        <v>666.28949999999998</v>
      </c>
      <c r="AS1375" s="17">
        <f t="shared" si="492"/>
        <v>0</v>
      </c>
      <c r="AT1375" s="17">
        <f t="shared" si="498"/>
        <v>696.56889999999999</v>
      </c>
      <c r="AU1375" s="5">
        <f t="shared" si="499"/>
        <v>614.97799999999995</v>
      </c>
      <c r="AV1375" s="5">
        <f t="shared" si="500"/>
        <v>34.746799999999993</v>
      </c>
      <c r="AW1375" s="5"/>
      <c r="AX1375" s="5"/>
      <c r="AY1375" s="5">
        <f t="shared" si="501"/>
        <v>47.053200000000004</v>
      </c>
      <c r="AZ1375" s="5">
        <f t="shared" si="502"/>
        <v>696.77800000000002</v>
      </c>
      <c r="BA1375" s="7">
        <f t="shared" si="503"/>
        <v>-1.5007030912404866E-4</v>
      </c>
      <c r="BB1375" s="62">
        <f t="shared" si="504"/>
        <v>41961</v>
      </c>
      <c r="BC1375" s="6">
        <f t="shared" si="505"/>
        <v>1.2987953552374285E-2</v>
      </c>
      <c r="BD1375" s="32">
        <f t="shared" si="506"/>
        <v>1.7479390768092001E-2</v>
      </c>
      <c r="BE1375" s="32">
        <f t="shared" si="507"/>
        <v>2.5989963089078482E-2</v>
      </c>
      <c r="BF1375" s="35">
        <f t="shared" si="508"/>
        <v>0.95653064614282945</v>
      </c>
      <c r="BG1375" s="36">
        <f t="shared" si="509"/>
        <v>0.88260249319008344</v>
      </c>
      <c r="BH1375" s="33">
        <f t="shared" si="510"/>
        <v>4.9867820166537971E-2</v>
      </c>
      <c r="BI1375" s="33">
        <f t="shared" si="511"/>
        <v>6.7529686643378523E-2</v>
      </c>
      <c r="BJ1375" s="63">
        <v>0</v>
      </c>
      <c r="BK1375" s="63">
        <v>0</v>
      </c>
      <c r="BL1375" s="63">
        <v>0</v>
      </c>
      <c r="BM1375" s="63">
        <v>0</v>
      </c>
      <c r="BN1375" s="63">
        <v>0</v>
      </c>
      <c r="BO1375" s="63"/>
      <c r="BP1375" s="63">
        <v>0</v>
      </c>
      <c r="BQ1375" s="63">
        <v>0</v>
      </c>
      <c r="BR1375" s="63">
        <v>0</v>
      </c>
      <c r="BS1375" s="63">
        <v>0</v>
      </c>
      <c r="BT1375" s="63">
        <v>0</v>
      </c>
      <c r="BU1375" s="63">
        <v>0</v>
      </c>
      <c r="BV1375" s="63">
        <v>0</v>
      </c>
      <c r="BW1375" s="63">
        <v>0</v>
      </c>
      <c r="BX1375" s="63"/>
      <c r="BY1375" s="63"/>
      <c r="BZ1375" s="63"/>
      <c r="CA1375" s="63"/>
      <c r="CB1375" s="63"/>
      <c r="CC1375" s="63"/>
      <c r="CD1375" s="63"/>
      <c r="CE1375" s="63"/>
      <c r="CF1375" s="63"/>
      <c r="CG1375" s="63"/>
      <c r="CH1375" s="63"/>
      <c r="CI1375" s="63"/>
      <c r="CJ1375" s="63"/>
      <c r="CK1375" s="63"/>
      <c r="CL1375" s="63"/>
      <c r="CM1375" s="51" t="s">
        <v>3815</v>
      </c>
      <c r="CN1375" s="63">
        <v>19050811</v>
      </c>
      <c r="CO1375" s="63"/>
      <c r="CP1375" s="66"/>
      <c r="CQ1375" s="63"/>
      <c r="CR1375" s="78" t="s">
        <v>2039</v>
      </c>
      <c r="CS1375" s="78" t="s">
        <v>6954</v>
      </c>
    </row>
    <row r="1376" spans="1:97" s="44" customFormat="1">
      <c r="A1376" s="20" t="s">
        <v>3590</v>
      </c>
      <c r="B1376" s="16" t="s">
        <v>4515</v>
      </c>
      <c r="C1376" s="4">
        <v>49009446</v>
      </c>
      <c r="D1376" s="4" t="s">
        <v>3782</v>
      </c>
      <c r="E1376" s="4" t="s">
        <v>2393</v>
      </c>
      <c r="F1376" s="4"/>
      <c r="G1376" s="38"/>
      <c r="H1376" s="38" t="s">
        <v>7062</v>
      </c>
      <c r="I1376" s="38">
        <v>19</v>
      </c>
      <c r="J1376" s="38">
        <v>89</v>
      </c>
      <c r="K1376" s="23">
        <v>41.5854</v>
      </c>
      <c r="L1376" s="23">
        <v>-107.45267</v>
      </c>
      <c r="M1376" s="61" t="s">
        <v>3729</v>
      </c>
      <c r="N1376" s="21" t="s">
        <v>3861</v>
      </c>
      <c r="O1376" s="40"/>
      <c r="P1376" s="4" t="s">
        <v>3796</v>
      </c>
      <c r="Q1376" s="46"/>
      <c r="R1376" s="46">
        <v>474</v>
      </c>
      <c r="S1376" s="46">
        <f t="shared" si="514"/>
        <v>21</v>
      </c>
      <c r="T1376" s="4"/>
      <c r="U1376" s="46">
        <v>2030</v>
      </c>
      <c r="V1376" s="46">
        <v>2051</v>
      </c>
      <c r="W1376" s="46">
        <v>3445</v>
      </c>
      <c r="X1376" s="46"/>
      <c r="Y1376" s="39" t="s">
        <v>3798</v>
      </c>
      <c r="Z1376" s="40">
        <v>20013</v>
      </c>
      <c r="AA1376" s="41">
        <v>8.3999996185302734</v>
      </c>
      <c r="AB1376" s="4" t="s">
        <v>3837</v>
      </c>
      <c r="AC1376" s="4">
        <v>74</v>
      </c>
      <c r="AD1376" s="4">
        <v>19</v>
      </c>
      <c r="AE1376" s="4">
        <v>662</v>
      </c>
      <c r="AF1376" s="31">
        <v>-3</v>
      </c>
      <c r="AG1376" s="4">
        <v>-3</v>
      </c>
      <c r="AH1376" s="4">
        <v>130</v>
      </c>
      <c r="AI1376" s="4">
        <v>660</v>
      </c>
      <c r="AJ1376" s="31"/>
      <c r="AK1376" s="31"/>
      <c r="AL1376" s="4">
        <v>902</v>
      </c>
      <c r="AM1376" s="4">
        <v>2136</v>
      </c>
      <c r="AO1376" s="4"/>
      <c r="AP1376" s="17">
        <f t="shared" si="496"/>
        <v>3.6926000000000001</v>
      </c>
      <c r="AQ1376" s="17">
        <f t="shared" si="497"/>
        <v>1.56351</v>
      </c>
      <c r="AR1376" s="17">
        <f t="shared" si="493"/>
        <v>28.796999999999997</v>
      </c>
      <c r="AS1376" s="17">
        <f t="shared" si="492"/>
        <v>0</v>
      </c>
      <c r="AT1376" s="17">
        <f t="shared" si="498"/>
        <v>34.053109999999997</v>
      </c>
      <c r="AU1376" s="5">
        <f t="shared" si="499"/>
        <v>3.6673</v>
      </c>
      <c r="AV1376" s="5">
        <f t="shared" si="500"/>
        <v>10.817399999999999</v>
      </c>
      <c r="AW1376" s="5"/>
      <c r="AX1376" s="5"/>
      <c r="AY1376" s="5">
        <f t="shared" si="501"/>
        <v>18.779640000000001</v>
      </c>
      <c r="AZ1376" s="5">
        <f t="shared" si="502"/>
        <v>33.264340000000004</v>
      </c>
      <c r="BA1376" s="7">
        <f t="shared" si="503"/>
        <v>1.1717169916566839E-2</v>
      </c>
      <c r="BB1376" s="42">
        <f t="shared" si="504"/>
        <v>2441</v>
      </c>
      <c r="BC1376" s="43">
        <f t="shared" si="505"/>
        <v>6.6637535503604975E-2</v>
      </c>
      <c r="BD1376" s="32">
        <f t="shared" si="506"/>
        <v>0.10843649816419118</v>
      </c>
      <c r="BE1376" s="32">
        <f t="shared" si="507"/>
        <v>4.5913868072549033E-2</v>
      </c>
      <c r="BF1376" s="35">
        <f t="shared" si="508"/>
        <v>0.84564963376325974</v>
      </c>
      <c r="BG1376" s="33">
        <f t="shared" si="509"/>
        <v>0.11024718963310258</v>
      </c>
      <c r="BH1376" s="33">
        <f t="shared" si="510"/>
        <v>0.32519508879478737</v>
      </c>
      <c r="BI1376" s="37">
        <f t="shared" si="511"/>
        <v>0.56455772157210993</v>
      </c>
      <c r="BJ1376" s="75"/>
      <c r="BK1376" s="75"/>
      <c r="BL1376" s="75"/>
      <c r="BM1376" s="56"/>
      <c r="BN1376" s="56"/>
      <c r="BO1376" s="56"/>
      <c r="BP1376" s="56"/>
      <c r="BQ1376" s="56"/>
      <c r="BR1376" s="56"/>
      <c r="BS1376" s="56"/>
      <c r="BT1376" s="56"/>
      <c r="BU1376" s="56"/>
      <c r="BV1376" s="56"/>
      <c r="BW1376" s="56"/>
      <c r="BX1376" s="56"/>
      <c r="BY1376" s="56"/>
      <c r="BZ1376" s="56"/>
      <c r="CA1376" s="56"/>
      <c r="CB1376" s="56"/>
      <c r="CC1376" s="56"/>
      <c r="CD1376" s="56"/>
      <c r="CE1376" s="56"/>
      <c r="CF1376" s="56"/>
      <c r="CG1376" s="56"/>
      <c r="CH1376" s="56"/>
      <c r="CI1376" s="56"/>
      <c r="CJ1376" s="56"/>
      <c r="CK1376" s="56"/>
      <c r="CL1376" s="56"/>
      <c r="CM1376" s="39" t="s">
        <v>3798</v>
      </c>
      <c r="CN1376" s="56"/>
      <c r="CO1376" s="56"/>
      <c r="CP1376" s="71"/>
      <c r="CQ1376" s="56"/>
      <c r="CR1376" s="78" t="s">
        <v>2044</v>
      </c>
      <c r="CS1376" s="78" t="s">
        <v>6954</v>
      </c>
    </row>
    <row r="1377" spans="1:97" s="34" customFormat="1">
      <c r="A1377" s="18" t="s">
        <v>3590</v>
      </c>
      <c r="B1377" s="16" t="s">
        <v>4515</v>
      </c>
      <c r="C1377" s="21">
        <v>49009443</v>
      </c>
      <c r="D1377" s="21" t="s">
        <v>3782</v>
      </c>
      <c r="E1377" s="21" t="s">
        <v>2393</v>
      </c>
      <c r="F1377" s="21" t="s">
        <v>7278</v>
      </c>
      <c r="G1377" s="22"/>
      <c r="H1377" s="22" t="s">
        <v>7062</v>
      </c>
      <c r="I1377" s="22">
        <v>19</v>
      </c>
      <c r="J1377" s="22">
        <v>89</v>
      </c>
      <c r="K1377" s="23">
        <v>41.5854</v>
      </c>
      <c r="L1377" s="23">
        <v>-107.45267</v>
      </c>
      <c r="M1377" s="61" t="s">
        <v>3729</v>
      </c>
      <c r="N1377" s="21" t="s">
        <v>3861</v>
      </c>
      <c r="O1377" s="25"/>
      <c r="P1377" s="21" t="s">
        <v>3796</v>
      </c>
      <c r="Q1377" s="74">
        <v>474</v>
      </c>
      <c r="R1377" s="74"/>
      <c r="S1377" s="74">
        <f t="shared" si="514"/>
        <v>30</v>
      </c>
      <c r="T1377" s="21"/>
      <c r="U1377" s="74">
        <v>2525</v>
      </c>
      <c r="V1377" s="74">
        <v>2555</v>
      </c>
      <c r="W1377" s="74">
        <v>3445</v>
      </c>
      <c r="X1377" s="74"/>
      <c r="Y1377" s="24" t="s">
        <v>3798</v>
      </c>
      <c r="Z1377" s="25">
        <v>20015</v>
      </c>
      <c r="AA1377" s="26">
        <v>8.6999999999999993</v>
      </c>
      <c r="AB1377" s="21" t="s">
        <v>3837</v>
      </c>
      <c r="AC1377" s="21">
        <v>5</v>
      </c>
      <c r="AD1377" s="21">
        <v>2</v>
      </c>
      <c r="AE1377" s="21">
        <v>943</v>
      </c>
      <c r="AF1377" s="21">
        <v>-3</v>
      </c>
      <c r="AG1377" s="21">
        <v>-3</v>
      </c>
      <c r="AH1377" s="21">
        <v>60</v>
      </c>
      <c r="AI1377" s="21">
        <v>670</v>
      </c>
      <c r="AJ1377" s="27"/>
      <c r="AK1377" s="27"/>
      <c r="AL1377" s="21">
        <v>1247</v>
      </c>
      <c r="AM1377" s="21">
        <v>2671</v>
      </c>
      <c r="AO1377" s="4"/>
      <c r="AP1377" s="17">
        <f t="shared" si="496"/>
        <v>0.2495</v>
      </c>
      <c r="AQ1377" s="17">
        <f t="shared" si="497"/>
        <v>0.16458</v>
      </c>
      <c r="AR1377" s="17">
        <f t="shared" si="493"/>
        <v>41.020499999999998</v>
      </c>
      <c r="AS1377" s="17">
        <f t="shared" si="492"/>
        <v>0</v>
      </c>
      <c r="AT1377" s="17">
        <f t="shared" si="498"/>
        <v>41.434579999999997</v>
      </c>
      <c r="AU1377" s="5">
        <f t="shared" si="499"/>
        <v>1.6925999999999999</v>
      </c>
      <c r="AV1377" s="5">
        <f t="shared" si="500"/>
        <v>10.981299999999999</v>
      </c>
      <c r="AW1377" s="5"/>
      <c r="AX1377" s="5"/>
      <c r="AY1377" s="5">
        <f t="shared" si="501"/>
        <v>25.962540000000001</v>
      </c>
      <c r="AZ1377" s="5">
        <f t="shared" si="502"/>
        <v>38.63644</v>
      </c>
      <c r="BA1377" s="7">
        <f t="shared" si="503"/>
        <v>3.4945726930917034E-2</v>
      </c>
      <c r="BB1377" s="62">
        <f t="shared" si="504"/>
        <v>2921</v>
      </c>
      <c r="BC1377" s="28">
        <f t="shared" si="505"/>
        <v>4.4706723891273246E-2</v>
      </c>
      <c r="BD1377" s="32">
        <f t="shared" si="506"/>
        <v>6.0215404620971181E-3</v>
      </c>
      <c r="BE1377" s="32">
        <f t="shared" si="507"/>
        <v>3.9720446062202156E-3</v>
      </c>
      <c r="BF1377" s="35">
        <f t="shared" si="508"/>
        <v>0.99000641493168273</v>
      </c>
      <c r="BG1377" s="33">
        <f t="shared" si="509"/>
        <v>4.3808384002252794E-2</v>
      </c>
      <c r="BH1377" s="33">
        <f t="shared" si="510"/>
        <v>0.28422132059786043</v>
      </c>
      <c r="BI1377" s="37">
        <f t="shared" si="511"/>
        <v>0.67197029539988673</v>
      </c>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24" t="s">
        <v>2451</v>
      </c>
      <c r="CN1377" s="4"/>
      <c r="CO1377" s="4"/>
      <c r="CP1377" s="46"/>
      <c r="CQ1377" s="4"/>
      <c r="CR1377" s="78" t="s">
        <v>2044</v>
      </c>
      <c r="CS1377" s="78" t="s">
        <v>6954</v>
      </c>
    </row>
    <row r="1378" spans="1:97">
      <c r="A1378" s="63" t="s">
        <v>3591</v>
      </c>
      <c r="B1378" s="63" t="s">
        <v>831</v>
      </c>
      <c r="C1378" s="63">
        <v>5020</v>
      </c>
      <c r="D1378" s="19" t="s">
        <v>3782</v>
      </c>
      <c r="E1378" s="63" t="s">
        <v>2393</v>
      </c>
      <c r="F1378" s="63" t="s">
        <v>2496</v>
      </c>
      <c r="G1378" s="65" t="s">
        <v>3604</v>
      </c>
      <c r="H1378" s="65">
        <v>31</v>
      </c>
      <c r="I1378" s="65">
        <v>19</v>
      </c>
      <c r="J1378" s="65">
        <v>91</v>
      </c>
      <c r="K1378" s="23">
        <v>41.575566999999999</v>
      </c>
      <c r="L1378" s="23">
        <v>-107.694335</v>
      </c>
      <c r="M1378" s="61" t="s">
        <v>832</v>
      </c>
      <c r="N1378" s="63" t="s">
        <v>833</v>
      </c>
      <c r="O1378" s="63"/>
      <c r="P1378" s="63" t="s">
        <v>3796</v>
      </c>
      <c r="Q1378" s="63"/>
      <c r="R1378" s="63"/>
      <c r="S1378" s="55">
        <f>IF(U1378&gt;0,V1378-U1378,"")</f>
        <v>293</v>
      </c>
      <c r="T1378" s="63"/>
      <c r="U1378" s="66">
        <v>8430</v>
      </c>
      <c r="V1378" s="63">
        <v>8723</v>
      </c>
      <c r="W1378" s="66">
        <v>8853</v>
      </c>
      <c r="X1378" s="66">
        <v>8847</v>
      </c>
      <c r="Y1378" s="63"/>
      <c r="Z1378" s="64">
        <v>38432</v>
      </c>
      <c r="AA1378" s="63">
        <v>7.85</v>
      </c>
      <c r="AB1378" s="63"/>
      <c r="AC1378" s="63">
        <v>40.299999999999997</v>
      </c>
      <c r="AD1378" s="63">
        <v>13.2</v>
      </c>
      <c r="AE1378" s="63">
        <v>3850</v>
      </c>
      <c r="AF1378" s="63">
        <v>87</v>
      </c>
      <c r="AG1378" s="63"/>
      <c r="AH1378" s="63">
        <v>3850</v>
      </c>
      <c r="AI1378" s="63">
        <v>4770</v>
      </c>
      <c r="AJ1378" s="63">
        <v>0</v>
      </c>
      <c r="AK1378" s="63">
        <v>0</v>
      </c>
      <c r="AL1378" s="63">
        <v>138</v>
      </c>
      <c r="AM1378" s="63">
        <v>11800</v>
      </c>
      <c r="AN1378" s="63"/>
      <c r="AO1378" s="63" t="s">
        <v>3536</v>
      </c>
      <c r="AP1378" s="17">
        <f t="shared" si="496"/>
        <v>2.0109699999999999</v>
      </c>
      <c r="AQ1378" s="17">
        <f t="shared" si="497"/>
        <v>1.086228</v>
      </c>
      <c r="AR1378" s="17">
        <f t="shared" si="493"/>
        <v>167.47499999999999</v>
      </c>
      <c r="AS1378" s="17">
        <f t="shared" si="492"/>
        <v>2.22546</v>
      </c>
      <c r="AT1378" s="17">
        <f t="shared" si="498"/>
        <v>172.79765799999998</v>
      </c>
      <c r="AU1378" s="5">
        <f t="shared" si="499"/>
        <v>108.60849999999999</v>
      </c>
      <c r="AV1378" s="5">
        <f t="shared" si="500"/>
        <v>78.180299999999988</v>
      </c>
      <c r="AW1378" s="5">
        <f>IF(AJ1378&gt;0,AJ1378*0.03333,0)</f>
        <v>0</v>
      </c>
      <c r="AX1378" s="5">
        <f>IF(AK1378&gt;0,AK1378*0.0588,0)</f>
        <v>0</v>
      </c>
      <c r="AY1378" s="5">
        <f t="shared" si="501"/>
        <v>2.8731600000000004</v>
      </c>
      <c r="AZ1378" s="5">
        <f t="shared" si="502"/>
        <v>189.66195999999999</v>
      </c>
      <c r="BA1378" s="7">
        <f t="shared" si="503"/>
        <v>-4.6527395501476276E-2</v>
      </c>
      <c r="BB1378" s="62">
        <f t="shared" si="504"/>
        <v>12748.5</v>
      </c>
      <c r="BC1378" s="28">
        <f t="shared" si="505"/>
        <v>3.8637798643501642E-2</v>
      </c>
      <c r="BD1378" s="32">
        <f t="shared" si="506"/>
        <v>1.1637715599131558E-2</v>
      </c>
      <c r="BE1378" s="32">
        <f t="shared" si="507"/>
        <v>6.2861268640573825E-3</v>
      </c>
      <c r="BF1378" s="35">
        <f t="shared" si="508"/>
        <v>0.9820761575368111</v>
      </c>
      <c r="BG1378" s="37">
        <f t="shared" si="509"/>
        <v>0.57264250564530705</v>
      </c>
      <c r="BH1378" s="33">
        <f t="shared" si="510"/>
        <v>0.41220864742724367</v>
      </c>
      <c r="BI1378" s="33">
        <f t="shared" si="511"/>
        <v>1.5148846927449239E-2</v>
      </c>
      <c r="BJ1378" s="63">
        <v>0</v>
      </c>
      <c r="BK1378" s="63">
        <v>5.6</v>
      </c>
      <c r="BL1378" s="63">
        <v>0</v>
      </c>
      <c r="BM1378" s="63">
        <v>0</v>
      </c>
      <c r="BN1378" s="63">
        <v>0</v>
      </c>
      <c r="BO1378" s="63">
        <v>0</v>
      </c>
      <c r="BP1378" s="63">
        <v>0</v>
      </c>
      <c r="BQ1378" s="63">
        <v>0</v>
      </c>
      <c r="BR1378" s="63">
        <v>0</v>
      </c>
      <c r="BS1378" s="63">
        <v>0</v>
      </c>
      <c r="BT1378" s="63">
        <v>0</v>
      </c>
      <c r="BU1378" s="63">
        <v>0</v>
      </c>
      <c r="BV1378" s="63">
        <v>0</v>
      </c>
      <c r="BW1378" s="63">
        <v>0</v>
      </c>
      <c r="BX1378" s="63"/>
      <c r="BY1378" s="63"/>
      <c r="BZ1378" s="63"/>
      <c r="CA1378" s="63"/>
      <c r="CB1378" s="63"/>
      <c r="CC1378" s="63"/>
      <c r="CD1378" s="63"/>
      <c r="CE1378" s="63"/>
      <c r="CF1378" s="63"/>
      <c r="CG1378" s="63"/>
      <c r="CH1378" s="63"/>
      <c r="CI1378" s="63"/>
      <c r="CJ1378" s="63"/>
      <c r="CK1378" s="63"/>
      <c r="CL1378" s="63"/>
      <c r="CM1378" s="63"/>
      <c r="CN1378" s="63">
        <v>20050321</v>
      </c>
      <c r="CO1378" s="63" t="s">
        <v>6293</v>
      </c>
      <c r="CP1378" s="66"/>
      <c r="CQ1378" s="64">
        <v>38434</v>
      </c>
      <c r="CR1378" s="78" t="s">
        <v>2043</v>
      </c>
      <c r="CS1378" s="78" t="s">
        <v>6954</v>
      </c>
    </row>
    <row r="1379" spans="1:97" s="34" customFormat="1">
      <c r="A1379" s="18" t="s">
        <v>3590</v>
      </c>
      <c r="B1379" s="16" t="s">
        <v>7158</v>
      </c>
      <c r="C1379" s="21">
        <v>49124970</v>
      </c>
      <c r="D1379" s="21" t="s">
        <v>3782</v>
      </c>
      <c r="E1379" s="21" t="s">
        <v>2393</v>
      </c>
      <c r="F1379" s="21" t="s">
        <v>7278</v>
      </c>
      <c r="G1379" s="22"/>
      <c r="H1379" s="22" t="s">
        <v>3825</v>
      </c>
      <c r="I1379" s="22">
        <v>19</v>
      </c>
      <c r="J1379" s="22">
        <v>92</v>
      </c>
      <c r="K1379" s="23">
        <v>41.647500000000001</v>
      </c>
      <c r="L1379" s="23">
        <v>-107.7141</v>
      </c>
      <c r="M1379" s="61" t="s">
        <v>3773</v>
      </c>
      <c r="N1379" s="21" t="s">
        <v>3895</v>
      </c>
      <c r="O1379" s="25"/>
      <c r="P1379" s="21" t="s">
        <v>3796</v>
      </c>
      <c r="Q1379" s="74"/>
      <c r="R1379" s="74"/>
      <c r="S1379" s="74">
        <f>V1379-U1379</f>
        <v>15</v>
      </c>
      <c r="T1379" s="21"/>
      <c r="U1379" s="74">
        <v>10420</v>
      </c>
      <c r="V1379" s="74">
        <v>10435</v>
      </c>
      <c r="W1379" s="74">
        <v>11655</v>
      </c>
      <c r="X1379" s="74"/>
      <c r="Y1379" s="24" t="s">
        <v>3852</v>
      </c>
      <c r="Z1379" s="25">
        <v>27956</v>
      </c>
      <c r="AA1379" s="26">
        <v>7.5</v>
      </c>
      <c r="AB1379" s="21" t="s">
        <v>3789</v>
      </c>
      <c r="AC1379" s="21">
        <v>50</v>
      </c>
      <c r="AD1379" s="21">
        <v>11</v>
      </c>
      <c r="AE1379" s="21">
        <v>4298</v>
      </c>
      <c r="AF1379" s="21">
        <v>79</v>
      </c>
      <c r="AG1379" s="21">
        <v>-3</v>
      </c>
      <c r="AH1379" s="21">
        <v>5600</v>
      </c>
      <c r="AI1379" s="21">
        <v>2074</v>
      </c>
      <c r="AJ1379" s="27"/>
      <c r="AK1379" s="27"/>
      <c r="AL1379" s="21">
        <v>21</v>
      </c>
      <c r="AM1379" s="21">
        <v>11080</v>
      </c>
      <c r="AO1379" s="4"/>
      <c r="AP1379" s="17">
        <f t="shared" si="496"/>
        <v>2.4950000000000001</v>
      </c>
      <c r="AQ1379" s="17">
        <f t="shared" si="497"/>
        <v>0.90519000000000005</v>
      </c>
      <c r="AR1379" s="17">
        <f t="shared" si="493"/>
        <v>186.96299999999999</v>
      </c>
      <c r="AS1379" s="17">
        <f t="shared" si="492"/>
        <v>2.0208200000000001</v>
      </c>
      <c r="AT1379" s="17">
        <f t="shared" si="498"/>
        <v>192.38400999999999</v>
      </c>
      <c r="AU1379" s="5">
        <f t="shared" si="499"/>
        <v>157.976</v>
      </c>
      <c r="AV1379" s="5">
        <f t="shared" si="500"/>
        <v>33.992859999999993</v>
      </c>
      <c r="AW1379" s="5"/>
      <c r="AX1379" s="5"/>
      <c r="AY1379" s="5">
        <f t="shared" si="501"/>
        <v>0.43722000000000005</v>
      </c>
      <c r="AZ1379" s="5">
        <f t="shared" si="502"/>
        <v>192.40608</v>
      </c>
      <c r="BA1379" s="7">
        <f t="shared" si="503"/>
        <v>-5.7355946978815333E-5</v>
      </c>
      <c r="BB1379" s="62">
        <f t="shared" si="504"/>
        <v>12130</v>
      </c>
      <c r="BC1379" s="28">
        <f t="shared" si="505"/>
        <v>4.5239121068504952E-2</v>
      </c>
      <c r="BD1379" s="32">
        <f t="shared" si="506"/>
        <v>1.2968853284636287E-2</v>
      </c>
      <c r="BE1379" s="32">
        <f t="shared" si="507"/>
        <v>4.7051207634147977E-3</v>
      </c>
      <c r="BF1379" s="35">
        <f t="shared" si="508"/>
        <v>0.98232602595194884</v>
      </c>
      <c r="BG1379" s="36">
        <f t="shared" si="509"/>
        <v>0.82105513505602312</v>
      </c>
      <c r="BH1379" s="33">
        <f t="shared" si="510"/>
        <v>0.17667248353066595</v>
      </c>
      <c r="BI1379" s="33">
        <f t="shared" si="511"/>
        <v>2.2723814133108478E-3</v>
      </c>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24" t="s">
        <v>3852</v>
      </c>
      <c r="CN1379" s="4"/>
      <c r="CO1379" s="4"/>
      <c r="CP1379" s="46"/>
      <c r="CQ1379" s="4"/>
      <c r="CR1379" s="78" t="s">
        <v>2043</v>
      </c>
      <c r="CS1379" s="78" t="s">
        <v>6954</v>
      </c>
    </row>
    <row r="1380" spans="1:97">
      <c r="A1380" s="63" t="s">
        <v>3591</v>
      </c>
      <c r="B1380" s="63" t="s">
        <v>892</v>
      </c>
      <c r="C1380" s="63">
        <v>4031</v>
      </c>
      <c r="D1380" s="19" t="s">
        <v>3782</v>
      </c>
      <c r="E1380" s="63" t="s">
        <v>2393</v>
      </c>
      <c r="F1380" s="63" t="s">
        <v>3759</v>
      </c>
      <c r="G1380" s="65" t="s">
        <v>3612</v>
      </c>
      <c r="H1380" s="65">
        <v>6</v>
      </c>
      <c r="I1380" s="65">
        <v>19</v>
      </c>
      <c r="J1380" s="65">
        <v>92</v>
      </c>
      <c r="K1380" s="23">
        <v>41.647680000000001</v>
      </c>
      <c r="L1380" s="23">
        <v>-107.80951</v>
      </c>
      <c r="M1380" s="61" t="s">
        <v>893</v>
      </c>
      <c r="N1380" s="63" t="s">
        <v>894</v>
      </c>
      <c r="O1380" s="63"/>
      <c r="P1380" s="63" t="s">
        <v>3796</v>
      </c>
      <c r="Q1380" s="63"/>
      <c r="R1380" s="63"/>
      <c r="S1380" s="55"/>
      <c r="T1380" s="63"/>
      <c r="U1380" s="66" t="s">
        <v>895</v>
      </c>
      <c r="V1380" s="63"/>
      <c r="W1380" s="66">
        <v>10180</v>
      </c>
      <c r="X1380" s="66">
        <v>9490</v>
      </c>
      <c r="Y1380" s="63" t="s">
        <v>3852</v>
      </c>
      <c r="Z1380" s="64">
        <v>37713</v>
      </c>
      <c r="AA1380" s="63">
        <v>7</v>
      </c>
      <c r="AB1380" s="63"/>
      <c r="AC1380" s="63">
        <v>434</v>
      </c>
      <c r="AD1380" s="63">
        <v>131</v>
      </c>
      <c r="AE1380" s="63">
        <v>14272</v>
      </c>
      <c r="AF1380" s="63"/>
      <c r="AG1380" s="63"/>
      <c r="AH1380" s="63">
        <v>22800</v>
      </c>
      <c r="AI1380" s="63">
        <v>478</v>
      </c>
      <c r="AJ1380" s="63"/>
      <c r="AK1380" s="63"/>
      <c r="AL1380" s="63">
        <v>108</v>
      </c>
      <c r="AM1380" s="63">
        <v>38231</v>
      </c>
      <c r="AN1380" s="63"/>
      <c r="AO1380" s="63" t="s">
        <v>2693</v>
      </c>
      <c r="AP1380" s="17">
        <f t="shared" si="496"/>
        <v>21.656600000000001</v>
      </c>
      <c r="AQ1380" s="17">
        <f t="shared" si="497"/>
        <v>10.77999</v>
      </c>
      <c r="AR1380" s="17">
        <f t="shared" si="493"/>
        <v>620.83199999999999</v>
      </c>
      <c r="AS1380" s="17">
        <f t="shared" si="492"/>
        <v>0</v>
      </c>
      <c r="AT1380" s="17">
        <f t="shared" si="498"/>
        <v>653.26859000000002</v>
      </c>
      <c r="AU1380" s="5">
        <f t="shared" si="499"/>
        <v>643.18799999999999</v>
      </c>
      <c r="AV1380" s="5">
        <f t="shared" si="500"/>
        <v>7.8344199999999988</v>
      </c>
      <c r="AW1380" s="5">
        <f>IF(AJ1380&gt;0,AJ1380*0.03333,0)</f>
        <v>0</v>
      </c>
      <c r="AX1380" s="5">
        <f>IF(AK1380&gt;0,AK1380*0.0588,0)</f>
        <v>0</v>
      </c>
      <c r="AY1380" s="5">
        <f t="shared" si="501"/>
        <v>2.2485600000000003</v>
      </c>
      <c r="AZ1380" s="5">
        <f t="shared" si="502"/>
        <v>653.27098000000001</v>
      </c>
      <c r="BA1380" s="7">
        <f t="shared" si="503"/>
        <v>-1.8292595608039889E-6</v>
      </c>
      <c r="BB1380" s="62">
        <f t="shared" si="504"/>
        <v>38223</v>
      </c>
      <c r="BC1380" s="28">
        <f t="shared" si="505"/>
        <v>-1.0463808303031889E-4</v>
      </c>
      <c r="BD1380" s="32">
        <f t="shared" si="506"/>
        <v>3.3151142319577928E-2</v>
      </c>
      <c r="BE1380" s="32">
        <f t="shared" si="507"/>
        <v>1.6501619953899819E-2</v>
      </c>
      <c r="BF1380" s="35">
        <f t="shared" si="508"/>
        <v>0.95034723772652219</v>
      </c>
      <c r="BG1380" s="36">
        <f t="shared" si="509"/>
        <v>0.98456539428706902</v>
      </c>
      <c r="BH1380" s="33">
        <f t="shared" si="510"/>
        <v>1.1992603743089887E-2</v>
      </c>
      <c r="BI1380" s="33">
        <f t="shared" si="511"/>
        <v>3.4420019698410608E-3</v>
      </c>
      <c r="BJ1380" s="63"/>
      <c r="BK1380" s="63">
        <v>8</v>
      </c>
      <c r="BL1380" s="63"/>
      <c r="BM1380" s="63"/>
      <c r="BN1380" s="63"/>
      <c r="BO1380" s="63"/>
      <c r="BP1380" s="63"/>
      <c r="BQ1380" s="63"/>
      <c r="BR1380" s="63"/>
      <c r="BS1380" s="63"/>
      <c r="BT1380" s="63"/>
      <c r="BU1380" s="63"/>
      <c r="BV1380" s="63"/>
      <c r="BW1380" s="63"/>
      <c r="BX1380" s="63"/>
      <c r="BY1380" s="63"/>
      <c r="BZ1380" s="63"/>
      <c r="CA1380" s="63"/>
      <c r="CB1380" s="63"/>
      <c r="CC1380" s="63"/>
      <c r="CD1380" s="63"/>
      <c r="CE1380" s="63"/>
      <c r="CF1380" s="63"/>
      <c r="CG1380" s="63"/>
      <c r="CH1380" s="63"/>
      <c r="CI1380" s="63"/>
      <c r="CJ1380" s="63"/>
      <c r="CK1380" s="63"/>
      <c r="CL1380" s="63"/>
      <c r="CM1380" s="63" t="s">
        <v>3852</v>
      </c>
      <c r="CN1380" s="63">
        <v>20030402</v>
      </c>
      <c r="CO1380" s="63" t="s">
        <v>2689</v>
      </c>
      <c r="CP1380" s="66"/>
      <c r="CQ1380" s="64">
        <v>37718</v>
      </c>
      <c r="CR1380" s="78" t="s">
        <v>2043</v>
      </c>
      <c r="CS1380" s="78" t="s">
        <v>6954</v>
      </c>
    </row>
    <row r="1381" spans="1:97">
      <c r="A1381" s="20" t="s">
        <v>3591</v>
      </c>
      <c r="B1381" s="16" t="s">
        <v>423</v>
      </c>
      <c r="F1381" s="19" t="s">
        <v>3759</v>
      </c>
      <c r="G1381" s="47" t="s">
        <v>264</v>
      </c>
      <c r="H1381" s="47">
        <v>7</v>
      </c>
      <c r="I1381" s="47">
        <v>19</v>
      </c>
      <c r="J1381" s="47">
        <v>92</v>
      </c>
      <c r="K1381" s="23">
        <v>41.632779999999997</v>
      </c>
      <c r="L1381" s="23">
        <v>-107.80027800000001</v>
      </c>
      <c r="M1381" s="61" t="s">
        <v>2837</v>
      </c>
      <c r="N1381" s="19" t="s">
        <v>5113</v>
      </c>
      <c r="P1381" s="19" t="s">
        <v>3796</v>
      </c>
      <c r="U1381" s="46">
        <v>9252</v>
      </c>
      <c r="V1381" s="4"/>
      <c r="W1381" s="46">
        <v>9748</v>
      </c>
      <c r="X1381" s="46">
        <v>9746</v>
      </c>
      <c r="Z1381" s="48">
        <v>37580</v>
      </c>
      <c r="AA1381" s="19">
        <v>7.64</v>
      </c>
      <c r="AB1381" s="19" t="s">
        <v>3789</v>
      </c>
      <c r="AC1381" s="19">
        <v>20.6</v>
      </c>
      <c r="AD1381" s="19">
        <v>12</v>
      </c>
      <c r="AE1381" s="19">
        <v>3060</v>
      </c>
      <c r="AF1381" s="19">
        <v>33.1</v>
      </c>
      <c r="AH1381" s="19">
        <v>3849</v>
      </c>
      <c r="AI1381" s="19">
        <v>2561</v>
      </c>
      <c r="AK1381" s="6"/>
      <c r="AL1381" s="19">
        <v>16</v>
      </c>
      <c r="AM1381" s="19">
        <v>10234</v>
      </c>
      <c r="AN1381" s="31"/>
      <c r="AO1381" s="63" t="s">
        <v>3536</v>
      </c>
      <c r="AP1381" s="17">
        <f t="shared" si="496"/>
        <v>1.0279400000000001</v>
      </c>
      <c r="AQ1381" s="17">
        <f t="shared" si="497"/>
        <v>0.98748000000000002</v>
      </c>
      <c r="AR1381" s="17">
        <f t="shared" si="493"/>
        <v>133.10999999999999</v>
      </c>
      <c r="AS1381" s="17">
        <f t="shared" si="492"/>
        <v>0.84669799999999995</v>
      </c>
      <c r="AT1381" s="17">
        <f t="shared" si="498"/>
        <v>135.97211799999999</v>
      </c>
      <c r="AU1381" s="5">
        <f t="shared" si="499"/>
        <v>108.58028999999999</v>
      </c>
      <c r="AV1381" s="5">
        <f t="shared" si="500"/>
        <v>41.974789999999999</v>
      </c>
      <c r="AW1381" s="5">
        <f>IF(AJ1381&gt;0,AJ1381*0.03333,0)</f>
        <v>0</v>
      </c>
      <c r="AX1381" s="5">
        <f>IF(AK1381&gt;0,AK1381*0.0588,0)</f>
        <v>0</v>
      </c>
      <c r="AY1381" s="5">
        <f t="shared" si="501"/>
        <v>0.33312000000000003</v>
      </c>
      <c r="AZ1381" s="5">
        <f t="shared" si="502"/>
        <v>150.88819999999998</v>
      </c>
      <c r="BA1381" s="7">
        <f t="shared" si="503"/>
        <v>-5.1997718276251749E-2</v>
      </c>
      <c r="BB1381" s="62">
        <f t="shared" si="504"/>
        <v>9551.7000000000007</v>
      </c>
      <c r="BC1381" s="6">
        <f t="shared" si="505"/>
        <v>-3.4484501432852983E-2</v>
      </c>
      <c r="BD1381" s="32">
        <f t="shared" si="506"/>
        <v>7.5599322502279487E-3</v>
      </c>
      <c r="BE1381" s="32">
        <f t="shared" si="507"/>
        <v>7.2623712458461526E-3</v>
      </c>
      <c r="BF1381" s="35">
        <f t="shared" si="508"/>
        <v>0.98517769650392584</v>
      </c>
      <c r="BG1381" s="37">
        <f t="shared" si="509"/>
        <v>0.71960756374587276</v>
      </c>
      <c r="BH1381" s="33">
        <f t="shared" si="510"/>
        <v>0.27818470894344294</v>
      </c>
      <c r="BI1381" s="33">
        <f t="shared" si="511"/>
        <v>2.2077273106843351E-3</v>
      </c>
      <c r="BJ1381" s="6"/>
      <c r="BK1381" s="31"/>
      <c r="BO1381" s="31"/>
      <c r="BP1381" s="31"/>
      <c r="BQ1381" s="31"/>
      <c r="BR1381" s="31"/>
      <c r="BS1381" s="31"/>
      <c r="BT1381" s="31"/>
      <c r="BU1381" s="31"/>
      <c r="BV1381" s="31"/>
      <c r="BW1381" s="31"/>
      <c r="BX1381" s="31"/>
      <c r="BY1381" s="31"/>
      <c r="BZ1381" s="31"/>
      <c r="CA1381" s="31"/>
      <c r="CB1381" s="31"/>
      <c r="CC1381" s="31"/>
      <c r="CD1381" s="31"/>
      <c r="CE1381" s="31"/>
      <c r="CF1381" s="31"/>
      <c r="CG1381" s="31"/>
      <c r="CH1381" s="31"/>
      <c r="CI1381" s="31"/>
      <c r="CJ1381" s="31"/>
      <c r="CK1381" s="31"/>
      <c r="CL1381" s="31"/>
      <c r="CN1381" s="63">
        <v>20021120</v>
      </c>
      <c r="CO1381" s="63" t="s">
        <v>3607</v>
      </c>
      <c r="CP1381" s="66"/>
      <c r="CQ1381" s="64">
        <v>37582</v>
      </c>
      <c r="CR1381" s="78" t="s">
        <v>2043</v>
      </c>
      <c r="CS1381" s="78" t="s">
        <v>6954</v>
      </c>
    </row>
    <row r="1382" spans="1:97">
      <c r="A1382" s="63" t="s">
        <v>3591</v>
      </c>
      <c r="B1382" s="63" t="s">
        <v>909</v>
      </c>
      <c r="C1382" s="63">
        <v>4233</v>
      </c>
      <c r="D1382" s="19" t="s">
        <v>3782</v>
      </c>
      <c r="E1382" s="63" t="s">
        <v>2393</v>
      </c>
      <c r="F1382" s="63" t="s">
        <v>7278</v>
      </c>
      <c r="G1382" s="65" t="s">
        <v>3596</v>
      </c>
      <c r="H1382" s="65">
        <v>13</v>
      </c>
      <c r="I1382" s="65">
        <v>19</v>
      </c>
      <c r="J1382" s="65">
        <v>92</v>
      </c>
      <c r="K1382" s="23">
        <v>41.619360999999998</v>
      </c>
      <c r="L1382" s="23">
        <v>-107.703768</v>
      </c>
      <c r="M1382" s="61" t="s">
        <v>910</v>
      </c>
      <c r="N1382" s="63" t="s">
        <v>911</v>
      </c>
      <c r="O1382" s="63"/>
      <c r="P1382" s="63" t="s">
        <v>3796</v>
      </c>
      <c r="Q1382" s="63"/>
      <c r="R1382" s="63"/>
      <c r="S1382" s="55"/>
      <c r="T1382" s="63"/>
      <c r="U1382" s="66" t="s">
        <v>912</v>
      </c>
      <c r="V1382" s="63"/>
      <c r="W1382" s="66">
        <v>9073</v>
      </c>
      <c r="X1382" s="66"/>
      <c r="Y1382" s="63"/>
      <c r="Z1382" s="64">
        <v>38053</v>
      </c>
      <c r="AA1382" s="63">
        <v>7.91</v>
      </c>
      <c r="AB1382" s="63"/>
      <c r="AC1382" s="63">
        <v>24.7</v>
      </c>
      <c r="AD1382" s="63">
        <v>5</v>
      </c>
      <c r="AE1382" s="63">
        <v>5650</v>
      </c>
      <c r="AF1382" s="63">
        <v>53.8</v>
      </c>
      <c r="AG1382" s="63"/>
      <c r="AH1382" s="63">
        <v>5548</v>
      </c>
      <c r="AI1382" s="63">
        <v>4464</v>
      </c>
      <c r="AJ1382" s="63"/>
      <c r="AK1382" s="63"/>
      <c r="AL1382" s="63">
        <v>8</v>
      </c>
      <c r="AM1382" s="63">
        <v>15775</v>
      </c>
      <c r="AN1382" s="63"/>
      <c r="AO1382" s="63" t="s">
        <v>6341</v>
      </c>
      <c r="AP1382" s="17">
        <f t="shared" si="496"/>
        <v>1.2325299999999999</v>
      </c>
      <c r="AQ1382" s="17">
        <f t="shared" si="497"/>
        <v>0.41144999999999998</v>
      </c>
      <c r="AR1382" s="17">
        <f t="shared" si="493"/>
        <v>245.77499999999998</v>
      </c>
      <c r="AS1382" s="17">
        <f t="shared" si="492"/>
        <v>1.3762039999999998</v>
      </c>
      <c r="AT1382" s="17">
        <f t="shared" si="498"/>
        <v>248.79518399999998</v>
      </c>
      <c r="AU1382" s="5">
        <f t="shared" si="499"/>
        <v>156.50907999999998</v>
      </c>
      <c r="AV1382" s="5">
        <f t="shared" si="500"/>
        <v>73.164959999999994</v>
      </c>
      <c r="AW1382" s="5">
        <f>IF(AJ1382&gt;0,AJ1382*0.03333,0)</f>
        <v>0</v>
      </c>
      <c r="AX1382" s="5">
        <f>IF(AK1382&gt;0,AK1382*0.0588,0)</f>
        <v>0</v>
      </c>
      <c r="AY1382" s="5">
        <f t="shared" si="501"/>
        <v>0.16656000000000001</v>
      </c>
      <c r="AZ1382" s="5">
        <f t="shared" si="502"/>
        <v>229.84059999999999</v>
      </c>
      <c r="BA1382" s="7">
        <f t="shared" si="503"/>
        <v>3.9601268090728427E-2</v>
      </c>
      <c r="BB1382" s="62">
        <f t="shared" si="504"/>
        <v>15753.5</v>
      </c>
      <c r="BC1382" s="28">
        <f t="shared" si="505"/>
        <v>-6.8192270485433815E-4</v>
      </c>
      <c r="BD1382" s="32">
        <f t="shared" si="506"/>
        <v>4.9539946078699017E-3</v>
      </c>
      <c r="BE1382" s="32">
        <f t="shared" si="507"/>
        <v>1.6537699540036114E-3</v>
      </c>
      <c r="BF1382" s="35">
        <f t="shared" si="508"/>
        <v>0.99339223543812649</v>
      </c>
      <c r="BG1382" s="37">
        <f t="shared" si="509"/>
        <v>0.68094618618294589</v>
      </c>
      <c r="BH1382" s="33">
        <f t="shared" si="510"/>
        <v>0.31832913767193438</v>
      </c>
      <c r="BI1382" s="33">
        <f t="shared" si="511"/>
        <v>7.2467614511970483E-4</v>
      </c>
      <c r="BJ1382" s="63"/>
      <c r="BK1382" s="63">
        <v>15.4</v>
      </c>
      <c r="BL1382" s="63"/>
      <c r="BM1382" s="63"/>
      <c r="BN1382" s="63"/>
      <c r="BO1382" s="63"/>
      <c r="BP1382" s="63"/>
      <c r="BQ1382" s="63"/>
      <c r="BR1382" s="63"/>
      <c r="BS1382" s="63">
        <v>21.3</v>
      </c>
      <c r="BT1382" s="63"/>
      <c r="BU1382" s="63"/>
      <c r="BV1382" s="63"/>
      <c r="BW1382" s="63"/>
      <c r="BX1382" s="63"/>
      <c r="BY1382" s="63"/>
      <c r="BZ1382" s="63"/>
      <c r="CA1382" s="63"/>
      <c r="CB1382" s="63"/>
      <c r="CC1382" s="63"/>
      <c r="CD1382" s="63"/>
      <c r="CE1382" s="63"/>
      <c r="CF1382" s="63"/>
      <c r="CG1382" s="63"/>
      <c r="CH1382" s="63"/>
      <c r="CI1382" s="63"/>
      <c r="CJ1382" s="63"/>
      <c r="CK1382" s="63"/>
      <c r="CL1382" s="63"/>
      <c r="CM1382" s="63"/>
      <c r="CN1382" s="63">
        <v>200437</v>
      </c>
      <c r="CO1382" s="63" t="s">
        <v>3607</v>
      </c>
      <c r="CP1382" s="66"/>
      <c r="CQ1382" s="64">
        <v>38054</v>
      </c>
      <c r="CR1382" s="78" t="s">
        <v>2043</v>
      </c>
      <c r="CS1382" s="78" t="s">
        <v>6954</v>
      </c>
    </row>
    <row r="1383" spans="1:97">
      <c r="A1383" s="63" t="s">
        <v>3591</v>
      </c>
      <c r="B1383" s="63" t="s">
        <v>865</v>
      </c>
      <c r="C1383" s="63">
        <v>4226</v>
      </c>
      <c r="D1383" s="19" t="s">
        <v>3782</v>
      </c>
      <c r="E1383" s="63" t="s">
        <v>2393</v>
      </c>
      <c r="F1383" s="63" t="s">
        <v>3759</v>
      </c>
      <c r="G1383" s="65" t="s">
        <v>3599</v>
      </c>
      <c r="H1383" s="65">
        <v>17</v>
      </c>
      <c r="I1383" s="65">
        <v>19</v>
      </c>
      <c r="J1383" s="65">
        <v>92</v>
      </c>
      <c r="K1383" s="23">
        <v>41.618751000000003</v>
      </c>
      <c r="L1383" s="23">
        <v>-107.790966</v>
      </c>
      <c r="M1383" s="61" t="s">
        <v>866</v>
      </c>
      <c r="N1383" s="63" t="s">
        <v>867</v>
      </c>
      <c r="O1383" s="63"/>
      <c r="P1383" s="63" t="s">
        <v>3796</v>
      </c>
      <c r="Q1383" s="63"/>
      <c r="R1383" s="63"/>
      <c r="S1383" s="55"/>
      <c r="T1383" s="63"/>
      <c r="U1383" s="66" t="s">
        <v>868</v>
      </c>
      <c r="V1383" s="63"/>
      <c r="W1383" s="66">
        <v>9746</v>
      </c>
      <c r="X1383" s="66"/>
      <c r="Y1383" s="63"/>
      <c r="Z1383" s="64">
        <v>38056</v>
      </c>
      <c r="AA1383" s="63">
        <v>7.76</v>
      </c>
      <c r="AB1383" s="63"/>
      <c r="AC1383" s="63">
        <v>34.200000000000003</v>
      </c>
      <c r="AD1383" s="63">
        <v>4.71</v>
      </c>
      <c r="AE1383" s="63">
        <v>4030</v>
      </c>
      <c r="AF1383" s="63">
        <v>45.3</v>
      </c>
      <c r="AG1383" s="63"/>
      <c r="AH1383" s="63">
        <v>4149</v>
      </c>
      <c r="AI1383" s="63">
        <v>4000</v>
      </c>
      <c r="AJ1383" s="63"/>
      <c r="AK1383" s="63"/>
      <c r="AL1383" s="63">
        <v>21</v>
      </c>
      <c r="AM1383" s="63">
        <v>11872</v>
      </c>
      <c r="AN1383" s="63"/>
      <c r="AO1383" s="63" t="s">
        <v>6341</v>
      </c>
      <c r="AP1383" s="17">
        <f t="shared" si="496"/>
        <v>1.7065800000000002</v>
      </c>
      <c r="AQ1383" s="17">
        <f t="shared" si="497"/>
        <v>0.38758589999999998</v>
      </c>
      <c r="AR1383" s="17">
        <f t="shared" si="493"/>
        <v>175.30499999999998</v>
      </c>
      <c r="AS1383" s="17">
        <f t="shared" si="492"/>
        <v>1.158774</v>
      </c>
      <c r="AT1383" s="17">
        <f t="shared" si="498"/>
        <v>178.55793989999998</v>
      </c>
      <c r="AU1383" s="5">
        <f t="shared" si="499"/>
        <v>117.04329</v>
      </c>
      <c r="AV1383" s="5">
        <f t="shared" si="500"/>
        <v>65.559999999999988</v>
      </c>
      <c r="AW1383" s="5">
        <f>IF(AJ1383&gt;0,AJ1383*0.03333,0)</f>
        <v>0</v>
      </c>
      <c r="AX1383" s="5">
        <f>IF(AK1383&gt;0,AK1383*0.0588,0)</f>
        <v>0</v>
      </c>
      <c r="AY1383" s="5">
        <f t="shared" si="501"/>
        <v>0.43722000000000005</v>
      </c>
      <c r="AZ1383" s="5">
        <f t="shared" si="502"/>
        <v>183.04050999999998</v>
      </c>
      <c r="BA1383" s="7">
        <f t="shared" si="503"/>
        <v>-1.2396541249664257E-2</v>
      </c>
      <c r="BB1383" s="62">
        <f t="shared" si="504"/>
        <v>12284.21</v>
      </c>
      <c r="BC1383" s="28">
        <f t="shared" si="505"/>
        <v>1.7064349084562485E-2</v>
      </c>
      <c r="BD1383" s="32">
        <f t="shared" si="506"/>
        <v>9.5575699459556785E-3</v>
      </c>
      <c r="BE1383" s="32">
        <f t="shared" si="507"/>
        <v>2.1706450030565122E-3</v>
      </c>
      <c r="BF1383" s="35">
        <f t="shared" si="508"/>
        <v>0.98827178505098778</v>
      </c>
      <c r="BG1383" s="37">
        <f t="shared" si="509"/>
        <v>0.63943926948193053</v>
      </c>
      <c r="BH1383" s="33">
        <f t="shared" si="510"/>
        <v>0.35817207895672926</v>
      </c>
      <c r="BI1383" s="33">
        <f t="shared" si="511"/>
        <v>2.3886515613401652E-3</v>
      </c>
      <c r="BJ1383" s="63"/>
      <c r="BK1383" s="63">
        <v>2.38</v>
      </c>
      <c r="BL1383" s="63"/>
      <c r="BM1383" s="63"/>
      <c r="BN1383" s="63"/>
      <c r="BO1383" s="63"/>
      <c r="BP1383" s="63"/>
      <c r="BQ1383" s="63"/>
      <c r="BR1383" s="63"/>
      <c r="BS1383" s="63">
        <v>12.1</v>
      </c>
      <c r="BT1383" s="63"/>
      <c r="BU1383" s="63"/>
      <c r="BV1383" s="63"/>
      <c r="BW1383" s="63"/>
      <c r="BX1383" s="63"/>
      <c r="BY1383" s="63"/>
      <c r="BZ1383" s="63"/>
      <c r="CA1383" s="63"/>
      <c r="CB1383" s="63"/>
      <c r="CC1383" s="63"/>
      <c r="CD1383" s="63"/>
      <c r="CE1383" s="63"/>
      <c r="CF1383" s="63"/>
      <c r="CG1383" s="63"/>
      <c r="CH1383" s="63"/>
      <c r="CI1383" s="63"/>
      <c r="CJ1383" s="63"/>
      <c r="CK1383" s="63"/>
      <c r="CL1383" s="63"/>
      <c r="CM1383" s="63"/>
      <c r="CN1383" s="63">
        <v>2004310</v>
      </c>
      <c r="CO1383" s="63" t="s">
        <v>3607</v>
      </c>
      <c r="CP1383" s="66"/>
      <c r="CQ1383" s="64">
        <v>38057</v>
      </c>
      <c r="CR1383" s="78" t="s">
        <v>2043</v>
      </c>
      <c r="CS1383" s="78" t="s">
        <v>6954</v>
      </c>
    </row>
    <row r="1384" spans="1:97">
      <c r="A1384" s="20" t="s">
        <v>3591</v>
      </c>
      <c r="B1384" s="16" t="s">
        <v>6646</v>
      </c>
      <c r="F1384" s="19" t="s">
        <v>3759</v>
      </c>
      <c r="G1384" s="47" t="s">
        <v>3612</v>
      </c>
      <c r="H1384" s="47">
        <v>19</v>
      </c>
      <c r="I1384" s="47">
        <v>19</v>
      </c>
      <c r="J1384" s="47">
        <v>92</v>
      </c>
      <c r="K1384" s="23">
        <v>41.604298999999997</v>
      </c>
      <c r="L1384" s="23">
        <v>-107.809617</v>
      </c>
      <c r="M1384" s="61" t="s">
        <v>2782</v>
      </c>
      <c r="N1384" s="19" t="s">
        <v>269</v>
      </c>
      <c r="P1384" s="19" t="s">
        <v>3796</v>
      </c>
      <c r="U1384" s="46">
        <v>9352</v>
      </c>
      <c r="W1384" s="46">
        <v>9667</v>
      </c>
      <c r="X1384" s="46">
        <v>9200</v>
      </c>
      <c r="Z1384" s="48">
        <v>37571</v>
      </c>
      <c r="AA1384" s="4"/>
      <c r="AB1384" s="19" t="s">
        <v>3789</v>
      </c>
      <c r="AC1384" s="19">
        <v>21.8</v>
      </c>
      <c r="AD1384" s="19">
        <v>1.57</v>
      </c>
      <c r="AE1384" s="19">
        <v>1820</v>
      </c>
      <c r="AF1384" s="19">
        <v>32.299999999999997</v>
      </c>
      <c r="AH1384" s="19">
        <v>2199</v>
      </c>
      <c r="AI1384" s="19">
        <v>997</v>
      </c>
      <c r="AK1384" s="6"/>
      <c r="AL1384" s="19">
        <v>2</v>
      </c>
      <c r="AN1384" s="31"/>
      <c r="AO1384" s="63" t="s">
        <v>3536</v>
      </c>
      <c r="AP1384" s="17">
        <f t="shared" si="496"/>
        <v>1.08782</v>
      </c>
      <c r="AQ1384" s="17">
        <f t="shared" si="497"/>
        <v>0.12919530000000001</v>
      </c>
      <c r="AR1384" s="17">
        <f t="shared" si="493"/>
        <v>79.169999999999987</v>
      </c>
      <c r="AS1384" s="17">
        <f t="shared" ref="AS1384:AS1447" si="515">IF(AF1384&gt;0,AF1384*0.02558,0)</f>
        <v>0.82623399999999991</v>
      </c>
      <c r="AT1384" s="17">
        <f t="shared" si="498"/>
        <v>81.213249299999987</v>
      </c>
      <c r="AU1384" s="5">
        <f t="shared" si="499"/>
        <v>62.033789999999996</v>
      </c>
      <c r="AV1384" s="5">
        <f t="shared" si="500"/>
        <v>16.340829999999997</v>
      </c>
      <c r="AW1384" s="5">
        <f>IF(AJ1384&gt;0,AJ1384*0.03333,0)</f>
        <v>0</v>
      </c>
      <c r="AX1384" s="5">
        <f>IF(AK1384&gt;0,AK1384*0.0588,0)</f>
        <v>0</v>
      </c>
      <c r="AY1384" s="5">
        <f t="shared" si="501"/>
        <v>4.1640000000000003E-2</v>
      </c>
      <c r="AZ1384" s="5">
        <f t="shared" si="502"/>
        <v>78.416259999999994</v>
      </c>
      <c r="BA1384" s="7">
        <f t="shared" si="503"/>
        <v>1.7521755922606179E-2</v>
      </c>
      <c r="BB1384" s="62">
        <f t="shared" si="504"/>
        <v>5073.67</v>
      </c>
      <c r="BC1384" s="6">
        <f t="shared" si="505"/>
        <v>1</v>
      </c>
      <c r="BD1384" s="32">
        <f t="shared" si="506"/>
        <v>1.3394612447799206E-2</v>
      </c>
      <c r="BE1384" s="32">
        <f t="shared" si="507"/>
        <v>1.5908155518166176E-3</v>
      </c>
      <c r="BF1384" s="35">
        <f t="shared" si="508"/>
        <v>0.98501457200038423</v>
      </c>
      <c r="BG1384" s="36">
        <f t="shared" si="509"/>
        <v>0.79108325237648414</v>
      </c>
      <c r="BH1384" s="33">
        <f t="shared" si="510"/>
        <v>0.2083857353054073</v>
      </c>
      <c r="BI1384" s="33">
        <f t="shared" si="511"/>
        <v>5.3101231810851488E-4</v>
      </c>
      <c r="BJ1384" s="6"/>
      <c r="BK1384" s="19">
        <v>0.55000000000000004</v>
      </c>
      <c r="BL1384" s="19"/>
      <c r="BO1384" s="31"/>
      <c r="BP1384" s="31"/>
      <c r="BQ1384" s="31"/>
      <c r="BR1384" s="31"/>
      <c r="BS1384" s="31"/>
      <c r="BT1384" s="31"/>
      <c r="BU1384" s="31"/>
      <c r="BV1384" s="31"/>
      <c r="BW1384" s="31"/>
      <c r="BX1384" s="31"/>
      <c r="BY1384" s="31"/>
      <c r="BZ1384" s="31"/>
      <c r="CA1384" s="31"/>
      <c r="CB1384" s="31"/>
      <c r="CC1384" s="31"/>
      <c r="CD1384" s="31"/>
      <c r="CE1384" s="31"/>
      <c r="CF1384" s="31"/>
      <c r="CG1384" s="31"/>
      <c r="CH1384" s="31"/>
      <c r="CI1384" s="31"/>
      <c r="CJ1384" s="31"/>
      <c r="CK1384" s="31"/>
      <c r="CL1384" s="31"/>
      <c r="CN1384" s="63">
        <v>20021111</v>
      </c>
      <c r="CO1384" s="63" t="s">
        <v>3607</v>
      </c>
      <c r="CP1384" s="66"/>
      <c r="CQ1384" s="64">
        <v>37573</v>
      </c>
      <c r="CR1384" s="78" t="s">
        <v>2043</v>
      </c>
      <c r="CS1384" s="78" t="s">
        <v>6954</v>
      </c>
    </row>
    <row r="1385" spans="1:97" s="44" customFormat="1">
      <c r="A1385" s="20" t="s">
        <v>3590</v>
      </c>
      <c r="B1385" s="16" t="s">
        <v>6647</v>
      </c>
      <c r="C1385" s="4">
        <v>49006876</v>
      </c>
      <c r="D1385" s="4" t="s">
        <v>3782</v>
      </c>
      <c r="E1385" s="4" t="s">
        <v>2393</v>
      </c>
      <c r="F1385" s="4" t="s">
        <v>2401</v>
      </c>
      <c r="G1385" s="38"/>
      <c r="H1385" s="38" t="s">
        <v>3848</v>
      </c>
      <c r="I1385" s="38">
        <v>19</v>
      </c>
      <c r="J1385" s="38">
        <v>92</v>
      </c>
      <c r="K1385" s="23">
        <v>41.603700000000003</v>
      </c>
      <c r="L1385" s="23">
        <v>-107.78051000000001</v>
      </c>
      <c r="M1385" s="61" t="s">
        <v>2448</v>
      </c>
      <c r="N1385" s="21" t="s">
        <v>2500</v>
      </c>
      <c r="O1385" s="40"/>
      <c r="P1385" s="4" t="s">
        <v>3796</v>
      </c>
      <c r="Q1385" s="46"/>
      <c r="R1385" s="46">
        <v>45</v>
      </c>
      <c r="S1385" s="46">
        <f t="shared" ref="S1385:S1394" si="516">V1385-U1385</f>
        <v>50</v>
      </c>
      <c r="T1385" s="4"/>
      <c r="U1385" s="46">
        <v>9485</v>
      </c>
      <c r="V1385" s="46">
        <v>9535</v>
      </c>
      <c r="W1385" s="46"/>
      <c r="X1385" s="46"/>
      <c r="Y1385" s="39" t="s">
        <v>3798</v>
      </c>
      <c r="Z1385" s="40">
        <v>22117</v>
      </c>
      <c r="AA1385" s="41">
        <v>7.8000001907348633</v>
      </c>
      <c r="AB1385" s="4" t="s">
        <v>3837</v>
      </c>
      <c r="AC1385" s="4">
        <v>33</v>
      </c>
      <c r="AD1385" s="4">
        <v>13</v>
      </c>
      <c r="AE1385" s="4">
        <v>3892</v>
      </c>
      <c r="AF1385" s="31">
        <v>-3</v>
      </c>
      <c r="AG1385" s="4">
        <v>-3</v>
      </c>
      <c r="AH1385" s="4">
        <v>4250</v>
      </c>
      <c r="AI1385" s="4">
        <v>3172</v>
      </c>
      <c r="AJ1385" s="31"/>
      <c r="AK1385" s="31"/>
      <c r="AL1385" s="4">
        <v>6</v>
      </c>
      <c r="AM1385" s="4">
        <v>9756</v>
      </c>
      <c r="AO1385" s="4"/>
      <c r="AP1385" s="17">
        <f t="shared" si="496"/>
        <v>1.6467000000000001</v>
      </c>
      <c r="AQ1385" s="17">
        <f t="shared" si="497"/>
        <v>1.0697700000000001</v>
      </c>
      <c r="AR1385" s="17">
        <f t="shared" si="493"/>
        <v>169.30199999999999</v>
      </c>
      <c r="AS1385" s="17">
        <f t="shared" si="515"/>
        <v>0</v>
      </c>
      <c r="AT1385" s="17">
        <f t="shared" si="498"/>
        <v>172.01846999999998</v>
      </c>
      <c r="AU1385" s="5">
        <f t="shared" si="499"/>
        <v>119.8925</v>
      </c>
      <c r="AV1385" s="5">
        <f t="shared" si="500"/>
        <v>51.989079999999994</v>
      </c>
      <c r="AW1385" s="5"/>
      <c r="AX1385" s="5"/>
      <c r="AY1385" s="5">
        <f t="shared" si="501"/>
        <v>0.12492</v>
      </c>
      <c r="AZ1385" s="5">
        <f t="shared" si="502"/>
        <v>172.00649999999999</v>
      </c>
      <c r="BA1385" s="7">
        <f t="shared" si="503"/>
        <v>3.4793986029534237E-5</v>
      </c>
      <c r="BB1385" s="42">
        <f t="shared" si="504"/>
        <v>11360</v>
      </c>
      <c r="BC1385" s="43">
        <f t="shared" si="505"/>
        <v>7.5961356317484366E-2</v>
      </c>
      <c r="BD1385" s="32">
        <f t="shared" si="506"/>
        <v>9.5728092454257976E-3</v>
      </c>
      <c r="BE1385" s="32">
        <f t="shared" si="507"/>
        <v>6.2189252119263716E-3</v>
      </c>
      <c r="BF1385" s="35">
        <f t="shared" si="508"/>
        <v>0.98420826554264795</v>
      </c>
      <c r="BG1385" s="37">
        <f t="shared" si="509"/>
        <v>0.69702307761625293</v>
      </c>
      <c r="BH1385" s="33">
        <f t="shared" si="510"/>
        <v>0.30225067075953521</v>
      </c>
      <c r="BI1385" s="33">
        <f t="shared" si="511"/>
        <v>7.2625162421187579E-4</v>
      </c>
      <c r="BJ1385" s="75"/>
      <c r="BK1385" s="75"/>
      <c r="BL1385" s="75"/>
      <c r="BM1385" s="56"/>
      <c r="BN1385" s="56"/>
      <c r="BO1385" s="56"/>
      <c r="BP1385" s="56"/>
      <c r="BQ1385" s="56"/>
      <c r="BR1385" s="56"/>
      <c r="BS1385" s="56"/>
      <c r="BT1385" s="56"/>
      <c r="BU1385" s="56"/>
      <c r="BV1385" s="56"/>
      <c r="BW1385" s="56"/>
      <c r="BX1385" s="56"/>
      <c r="BY1385" s="56"/>
      <c r="BZ1385" s="56"/>
      <c r="CA1385" s="56"/>
      <c r="CB1385" s="56"/>
      <c r="CC1385" s="56"/>
      <c r="CD1385" s="56"/>
      <c r="CE1385" s="56"/>
      <c r="CF1385" s="56"/>
      <c r="CG1385" s="56"/>
      <c r="CH1385" s="56"/>
      <c r="CI1385" s="56"/>
      <c r="CJ1385" s="56"/>
      <c r="CK1385" s="56"/>
      <c r="CL1385" s="56"/>
      <c r="CM1385" s="39" t="s">
        <v>1823</v>
      </c>
      <c r="CN1385" s="56"/>
      <c r="CO1385" s="56"/>
      <c r="CP1385" s="71"/>
      <c r="CQ1385" s="56"/>
      <c r="CR1385" s="78" t="s">
        <v>2043</v>
      </c>
      <c r="CS1385" s="78" t="s">
        <v>6954</v>
      </c>
    </row>
    <row r="1386" spans="1:97" s="44" customFormat="1">
      <c r="A1386" s="20" t="s">
        <v>3590</v>
      </c>
      <c r="B1386" s="16" t="s">
        <v>6647</v>
      </c>
      <c r="C1386" s="4">
        <v>49006872</v>
      </c>
      <c r="D1386" s="4" t="s">
        <v>3782</v>
      </c>
      <c r="E1386" s="4" t="s">
        <v>2393</v>
      </c>
      <c r="F1386" s="4" t="s">
        <v>2401</v>
      </c>
      <c r="G1386" s="38"/>
      <c r="H1386" s="38" t="s">
        <v>3848</v>
      </c>
      <c r="I1386" s="38">
        <v>19</v>
      </c>
      <c r="J1386" s="38">
        <v>92</v>
      </c>
      <c r="K1386" s="23">
        <v>41.603700000000003</v>
      </c>
      <c r="L1386" s="23">
        <v>-107.78051000000001</v>
      </c>
      <c r="M1386" s="61" t="s">
        <v>2448</v>
      </c>
      <c r="N1386" s="21" t="s">
        <v>2500</v>
      </c>
      <c r="O1386" s="40"/>
      <c r="P1386" s="4" t="s">
        <v>3796</v>
      </c>
      <c r="Q1386" s="46">
        <v>45</v>
      </c>
      <c r="R1386" s="46">
        <v>146</v>
      </c>
      <c r="S1386" s="46">
        <f t="shared" si="516"/>
        <v>28</v>
      </c>
      <c r="T1386" s="4"/>
      <c r="U1386" s="46">
        <v>9580</v>
      </c>
      <c r="V1386" s="46">
        <v>9608</v>
      </c>
      <c r="W1386" s="46"/>
      <c r="X1386" s="46"/>
      <c r="Y1386" s="39" t="s">
        <v>3798</v>
      </c>
      <c r="Z1386" s="40">
        <v>22118</v>
      </c>
      <c r="AA1386" s="41">
        <v>7.5</v>
      </c>
      <c r="AB1386" s="4" t="s">
        <v>3837</v>
      </c>
      <c r="AC1386" s="4">
        <v>61</v>
      </c>
      <c r="AD1386" s="4">
        <v>15</v>
      </c>
      <c r="AE1386" s="4">
        <v>4745</v>
      </c>
      <c r="AF1386" s="31">
        <v>-3</v>
      </c>
      <c r="AG1386" s="4">
        <v>-3</v>
      </c>
      <c r="AH1386" s="4">
        <v>5550</v>
      </c>
      <c r="AI1386" s="4">
        <v>3294</v>
      </c>
      <c r="AJ1386" s="31"/>
      <c r="AK1386" s="31"/>
      <c r="AL1386" s="4">
        <v>7</v>
      </c>
      <c r="AM1386" s="4">
        <v>12000</v>
      </c>
      <c r="AO1386" s="4"/>
      <c r="AP1386" s="17">
        <f t="shared" si="496"/>
        <v>3.0438999999999998</v>
      </c>
      <c r="AQ1386" s="17">
        <f t="shared" si="497"/>
        <v>1.2343500000000001</v>
      </c>
      <c r="AR1386" s="17">
        <f t="shared" si="493"/>
        <v>206.4075</v>
      </c>
      <c r="AS1386" s="17">
        <f t="shared" si="515"/>
        <v>0</v>
      </c>
      <c r="AT1386" s="17">
        <f t="shared" si="498"/>
        <v>210.68574999999998</v>
      </c>
      <c r="AU1386" s="5">
        <f t="shared" si="499"/>
        <v>156.56549999999999</v>
      </c>
      <c r="AV1386" s="5">
        <f t="shared" si="500"/>
        <v>53.988659999999996</v>
      </c>
      <c r="AW1386" s="5"/>
      <c r="AX1386" s="5"/>
      <c r="AY1386" s="5">
        <f t="shared" si="501"/>
        <v>0.14574000000000001</v>
      </c>
      <c r="AZ1386" s="5">
        <f t="shared" si="502"/>
        <v>210.69989999999996</v>
      </c>
      <c r="BA1386" s="7">
        <f t="shared" si="503"/>
        <v>-3.357969119255094E-5</v>
      </c>
      <c r="BB1386" s="42">
        <f t="shared" si="504"/>
        <v>13666</v>
      </c>
      <c r="BC1386" s="43">
        <f t="shared" si="505"/>
        <v>6.4910776903296191E-2</v>
      </c>
      <c r="BD1386" s="32">
        <f t="shared" si="506"/>
        <v>1.4447583664296233E-2</v>
      </c>
      <c r="BE1386" s="32">
        <f t="shared" si="507"/>
        <v>5.8587256138585555E-3</v>
      </c>
      <c r="BF1386" s="35">
        <f t="shared" si="508"/>
        <v>0.97969369072184531</v>
      </c>
      <c r="BG1386" s="37">
        <f t="shared" si="509"/>
        <v>0.74307344236993</v>
      </c>
      <c r="BH1386" s="33">
        <f t="shared" si="510"/>
        <v>0.2562348629496265</v>
      </c>
      <c r="BI1386" s="33">
        <f t="shared" si="511"/>
        <v>6.9169468044360746E-4</v>
      </c>
      <c r="BJ1386" s="75"/>
      <c r="BK1386" s="75"/>
      <c r="BL1386" s="75"/>
      <c r="BM1386" s="56"/>
      <c r="BN1386" s="56"/>
      <c r="BO1386" s="56"/>
      <c r="BP1386" s="56"/>
      <c r="BQ1386" s="56"/>
      <c r="BR1386" s="56"/>
      <c r="BS1386" s="56"/>
      <c r="BT1386" s="56"/>
      <c r="BU1386" s="56"/>
      <c r="BV1386" s="56"/>
      <c r="BW1386" s="56"/>
      <c r="BX1386" s="56"/>
      <c r="BY1386" s="56"/>
      <c r="BZ1386" s="56"/>
      <c r="CA1386" s="56"/>
      <c r="CB1386" s="56"/>
      <c r="CC1386" s="56"/>
      <c r="CD1386" s="56"/>
      <c r="CE1386" s="56"/>
      <c r="CF1386" s="56"/>
      <c r="CG1386" s="56"/>
      <c r="CH1386" s="56"/>
      <c r="CI1386" s="56"/>
      <c r="CJ1386" s="56"/>
      <c r="CK1386" s="56"/>
      <c r="CL1386" s="56"/>
      <c r="CM1386" s="39" t="s">
        <v>7139</v>
      </c>
      <c r="CN1386" s="56"/>
      <c r="CO1386" s="56"/>
      <c r="CP1386" s="71"/>
      <c r="CQ1386" s="56"/>
      <c r="CR1386" s="78" t="s">
        <v>2043</v>
      </c>
      <c r="CS1386" s="78" t="s">
        <v>6954</v>
      </c>
    </row>
    <row r="1387" spans="1:97" s="44" customFormat="1">
      <c r="A1387" s="20" t="s">
        <v>3590</v>
      </c>
      <c r="B1387" s="16" t="s">
        <v>6647</v>
      </c>
      <c r="C1387" s="4">
        <v>49006875</v>
      </c>
      <c r="D1387" s="4" t="s">
        <v>3782</v>
      </c>
      <c r="E1387" s="4" t="s">
        <v>2393</v>
      </c>
      <c r="F1387" s="4" t="s">
        <v>2401</v>
      </c>
      <c r="G1387" s="38"/>
      <c r="H1387" s="38" t="s">
        <v>3848</v>
      </c>
      <c r="I1387" s="38">
        <v>19</v>
      </c>
      <c r="J1387" s="38">
        <v>92</v>
      </c>
      <c r="K1387" s="23">
        <v>41.603700000000003</v>
      </c>
      <c r="L1387" s="23">
        <v>-107.78051000000001</v>
      </c>
      <c r="M1387" s="61" t="s">
        <v>2448</v>
      </c>
      <c r="N1387" s="21" t="s">
        <v>2500</v>
      </c>
      <c r="O1387" s="40"/>
      <c r="P1387" s="4" t="s">
        <v>3796</v>
      </c>
      <c r="Q1387" s="46">
        <v>63</v>
      </c>
      <c r="R1387" s="46">
        <v>25</v>
      </c>
      <c r="S1387" s="46">
        <f t="shared" si="516"/>
        <v>54</v>
      </c>
      <c r="T1387" s="4"/>
      <c r="U1387" s="46">
        <v>9830</v>
      </c>
      <c r="V1387" s="46">
        <v>9884</v>
      </c>
      <c r="W1387" s="46"/>
      <c r="X1387" s="46"/>
      <c r="Y1387" s="39" t="s">
        <v>3798</v>
      </c>
      <c r="Z1387" s="40">
        <v>22138</v>
      </c>
      <c r="AA1387" s="41">
        <v>8.3000001907348633</v>
      </c>
      <c r="AB1387" s="4" t="s">
        <v>3789</v>
      </c>
      <c r="AC1387" s="4">
        <v>52</v>
      </c>
      <c r="AD1387" s="4">
        <v>8</v>
      </c>
      <c r="AE1387" s="4">
        <v>2102</v>
      </c>
      <c r="AF1387" s="31">
        <v>-3</v>
      </c>
      <c r="AG1387" s="4">
        <v>-3</v>
      </c>
      <c r="AH1387" s="4">
        <v>3000</v>
      </c>
      <c r="AI1387" s="4">
        <v>598</v>
      </c>
      <c r="AJ1387" s="31"/>
      <c r="AK1387" s="31"/>
      <c r="AL1387" s="4">
        <v>12</v>
      </c>
      <c r="AM1387" s="4">
        <v>5469</v>
      </c>
      <c r="AO1387" s="4"/>
      <c r="AP1387" s="17">
        <f t="shared" si="496"/>
        <v>2.5948000000000002</v>
      </c>
      <c r="AQ1387" s="17">
        <f t="shared" si="497"/>
        <v>0.65832000000000002</v>
      </c>
      <c r="AR1387" s="17">
        <f t="shared" si="493"/>
        <v>91.436999999999998</v>
      </c>
      <c r="AS1387" s="17">
        <f t="shared" si="515"/>
        <v>0</v>
      </c>
      <c r="AT1387" s="17">
        <f t="shared" si="498"/>
        <v>94.690119999999993</v>
      </c>
      <c r="AU1387" s="5">
        <f t="shared" si="499"/>
        <v>84.63</v>
      </c>
      <c r="AV1387" s="5">
        <f t="shared" si="500"/>
        <v>9.8012199999999989</v>
      </c>
      <c r="AW1387" s="5"/>
      <c r="AX1387" s="5"/>
      <c r="AY1387" s="5">
        <f t="shared" si="501"/>
        <v>0.24984000000000001</v>
      </c>
      <c r="AZ1387" s="5">
        <f t="shared" si="502"/>
        <v>94.681060000000002</v>
      </c>
      <c r="BA1387" s="7">
        <f t="shared" si="503"/>
        <v>4.7842549219955038E-5</v>
      </c>
      <c r="BB1387" s="42">
        <f t="shared" si="504"/>
        <v>5766</v>
      </c>
      <c r="BC1387" s="43">
        <f t="shared" si="505"/>
        <v>2.6435246995994661E-2</v>
      </c>
      <c r="BD1387" s="32">
        <f t="shared" si="506"/>
        <v>2.7403070140791883E-2</v>
      </c>
      <c r="BE1387" s="32">
        <f t="shared" si="507"/>
        <v>6.9523620838161373E-3</v>
      </c>
      <c r="BF1387" s="35">
        <f t="shared" si="508"/>
        <v>0.96564456777539198</v>
      </c>
      <c r="BG1387" s="36">
        <f t="shared" si="509"/>
        <v>0.89384297133978008</v>
      </c>
      <c r="BH1387" s="33">
        <f t="shared" si="510"/>
        <v>0.10351827493270564</v>
      </c>
      <c r="BI1387" s="33">
        <f t="shared" si="511"/>
        <v>2.6387537275142461E-3</v>
      </c>
      <c r="BJ1387" s="75"/>
      <c r="BK1387" s="75"/>
      <c r="BL1387" s="75"/>
      <c r="BM1387" s="56"/>
      <c r="BN1387" s="56"/>
      <c r="BO1387" s="56"/>
      <c r="BP1387" s="56"/>
      <c r="BQ1387" s="56"/>
      <c r="BR1387" s="56"/>
      <c r="BS1387" s="56"/>
      <c r="BT1387" s="56"/>
      <c r="BU1387" s="56"/>
      <c r="BV1387" s="56"/>
      <c r="BW1387" s="56"/>
      <c r="BX1387" s="56"/>
      <c r="BY1387" s="56"/>
      <c r="BZ1387" s="56"/>
      <c r="CA1387" s="56"/>
      <c r="CB1387" s="56"/>
      <c r="CC1387" s="56"/>
      <c r="CD1387" s="56"/>
      <c r="CE1387" s="56"/>
      <c r="CF1387" s="56"/>
      <c r="CG1387" s="56"/>
      <c r="CH1387" s="56"/>
      <c r="CI1387" s="56"/>
      <c r="CJ1387" s="56"/>
      <c r="CK1387" s="56"/>
      <c r="CL1387" s="56"/>
      <c r="CM1387" s="39" t="s">
        <v>1551</v>
      </c>
      <c r="CN1387" s="56"/>
      <c r="CO1387" s="56"/>
      <c r="CP1387" s="71"/>
      <c r="CQ1387" s="56"/>
      <c r="CR1387" s="78" t="s">
        <v>2043</v>
      </c>
      <c r="CS1387" s="78" t="s">
        <v>6954</v>
      </c>
    </row>
    <row r="1388" spans="1:97" s="44" customFormat="1">
      <c r="A1388" s="20" t="s">
        <v>3590</v>
      </c>
      <c r="B1388" s="16" t="s">
        <v>6647</v>
      </c>
      <c r="C1388" s="4">
        <v>49006874</v>
      </c>
      <c r="D1388" s="4" t="s">
        <v>3782</v>
      </c>
      <c r="E1388" s="4" t="s">
        <v>2393</v>
      </c>
      <c r="F1388" s="4" t="s">
        <v>2401</v>
      </c>
      <c r="G1388" s="38"/>
      <c r="H1388" s="38" t="s">
        <v>3848</v>
      </c>
      <c r="I1388" s="38">
        <v>19</v>
      </c>
      <c r="J1388" s="38">
        <v>92</v>
      </c>
      <c r="K1388" s="23">
        <v>41.603700000000003</v>
      </c>
      <c r="L1388" s="23">
        <v>-107.78051000000001</v>
      </c>
      <c r="M1388" s="61" t="s">
        <v>2448</v>
      </c>
      <c r="N1388" s="21" t="s">
        <v>2500</v>
      </c>
      <c r="O1388" s="40"/>
      <c r="P1388" s="4" t="s">
        <v>3796</v>
      </c>
      <c r="Q1388" s="46">
        <v>25</v>
      </c>
      <c r="R1388" s="46">
        <v>0</v>
      </c>
      <c r="S1388" s="46">
        <f t="shared" si="516"/>
        <v>12</v>
      </c>
      <c r="T1388" s="4"/>
      <c r="U1388" s="46">
        <v>9909</v>
      </c>
      <c r="V1388" s="46">
        <v>9921</v>
      </c>
      <c r="W1388" s="46"/>
      <c r="X1388" s="46"/>
      <c r="Y1388" s="39" t="s">
        <v>3798</v>
      </c>
      <c r="Z1388" s="40">
        <v>22138</v>
      </c>
      <c r="AA1388" s="41">
        <v>8.3000001907348633</v>
      </c>
      <c r="AB1388" s="4" t="s">
        <v>3789</v>
      </c>
      <c r="AC1388" s="4">
        <v>85</v>
      </c>
      <c r="AD1388" s="4">
        <v>27</v>
      </c>
      <c r="AE1388" s="4">
        <v>6693</v>
      </c>
      <c r="AF1388" s="31">
        <v>-3</v>
      </c>
      <c r="AG1388" s="4">
        <v>-3</v>
      </c>
      <c r="AH1388" s="4">
        <v>9300</v>
      </c>
      <c r="AI1388" s="4">
        <v>2074</v>
      </c>
      <c r="AJ1388" s="31"/>
      <c r="AK1388" s="31"/>
      <c r="AL1388" s="4">
        <v>-3</v>
      </c>
      <c r="AM1388" s="4">
        <v>17162</v>
      </c>
      <c r="AO1388" s="4"/>
      <c r="AP1388" s="17">
        <f t="shared" si="496"/>
        <v>4.2415000000000003</v>
      </c>
      <c r="AQ1388" s="17">
        <f t="shared" si="497"/>
        <v>2.2218300000000002</v>
      </c>
      <c r="AR1388" s="17">
        <f t="shared" si="493"/>
        <v>291.14549999999997</v>
      </c>
      <c r="AS1388" s="17">
        <f t="shared" si="515"/>
        <v>0</v>
      </c>
      <c r="AT1388" s="17">
        <f t="shared" si="498"/>
        <v>297.60882999999995</v>
      </c>
      <c r="AU1388" s="5">
        <f t="shared" si="499"/>
        <v>262.35300000000001</v>
      </c>
      <c r="AV1388" s="5">
        <f t="shared" si="500"/>
        <v>33.992859999999993</v>
      </c>
      <c r="AW1388" s="5"/>
      <c r="AX1388" s="5"/>
      <c r="AY1388" s="5">
        <f t="shared" si="501"/>
        <v>0</v>
      </c>
      <c r="AZ1388" s="5">
        <f t="shared" si="502"/>
        <v>296.34586000000002</v>
      </c>
      <c r="BA1388" s="7">
        <f t="shared" si="503"/>
        <v>2.1263743198996184E-3</v>
      </c>
      <c r="BB1388" s="42">
        <f t="shared" si="504"/>
        <v>18170</v>
      </c>
      <c r="BC1388" s="43">
        <f t="shared" si="505"/>
        <v>2.8529378467111965E-2</v>
      </c>
      <c r="BD1388" s="32">
        <f t="shared" si="506"/>
        <v>1.4251929285834701E-2</v>
      </c>
      <c r="BE1388" s="32">
        <f t="shared" si="507"/>
        <v>7.4656051031819198E-3</v>
      </c>
      <c r="BF1388" s="35">
        <f t="shared" si="508"/>
        <v>0.97828246561098342</v>
      </c>
      <c r="BG1388" s="36">
        <f t="shared" si="509"/>
        <v>0.88529328535245944</v>
      </c>
      <c r="BH1388" s="33">
        <f t="shared" si="510"/>
        <v>0.11470671464754052</v>
      </c>
      <c r="BI1388" s="33">
        <f t="shared" si="511"/>
        <v>0</v>
      </c>
      <c r="BJ1388" s="75"/>
      <c r="BK1388" s="75"/>
      <c r="BL1388" s="75"/>
      <c r="BM1388" s="56"/>
      <c r="BN1388" s="56"/>
      <c r="BO1388" s="56"/>
      <c r="BP1388" s="56"/>
      <c r="BQ1388" s="56"/>
      <c r="BR1388" s="56"/>
      <c r="BS1388" s="56"/>
      <c r="BT1388" s="56"/>
      <c r="BU1388" s="56"/>
      <c r="BV1388" s="56"/>
      <c r="BW1388" s="56"/>
      <c r="BX1388" s="56"/>
      <c r="BY1388" s="56"/>
      <c r="BZ1388" s="56"/>
      <c r="CA1388" s="56"/>
      <c r="CB1388" s="56"/>
      <c r="CC1388" s="56"/>
      <c r="CD1388" s="56"/>
      <c r="CE1388" s="56"/>
      <c r="CF1388" s="56"/>
      <c r="CG1388" s="56"/>
      <c r="CH1388" s="56"/>
      <c r="CI1388" s="56"/>
      <c r="CJ1388" s="56"/>
      <c r="CK1388" s="56"/>
      <c r="CL1388" s="56"/>
      <c r="CM1388" s="39" t="s">
        <v>1552</v>
      </c>
      <c r="CN1388" s="56"/>
      <c r="CO1388" s="56"/>
      <c r="CP1388" s="71"/>
      <c r="CQ1388" s="56"/>
      <c r="CR1388" s="78" t="s">
        <v>2043</v>
      </c>
      <c r="CS1388" s="78" t="s">
        <v>6954</v>
      </c>
    </row>
    <row r="1389" spans="1:97" s="34" customFormat="1">
      <c r="A1389" s="18" t="s">
        <v>3590</v>
      </c>
      <c r="B1389" s="16" t="s">
        <v>6647</v>
      </c>
      <c r="C1389" s="21">
        <v>49006877</v>
      </c>
      <c r="D1389" s="21" t="s">
        <v>3782</v>
      </c>
      <c r="E1389" s="21" t="s">
        <v>2393</v>
      </c>
      <c r="F1389" s="21" t="s">
        <v>2401</v>
      </c>
      <c r="G1389" s="22"/>
      <c r="H1389" s="22" t="s">
        <v>3848</v>
      </c>
      <c r="I1389" s="22">
        <v>19</v>
      </c>
      <c r="J1389" s="22">
        <v>92</v>
      </c>
      <c r="K1389" s="23">
        <v>41.603700000000003</v>
      </c>
      <c r="L1389" s="23">
        <v>-107.78051000000001</v>
      </c>
      <c r="M1389" s="61" t="s">
        <v>2448</v>
      </c>
      <c r="N1389" s="21" t="s">
        <v>2500</v>
      </c>
      <c r="O1389" s="25"/>
      <c r="P1389" s="21" t="s">
        <v>3796</v>
      </c>
      <c r="Q1389" s="74">
        <v>0</v>
      </c>
      <c r="R1389" s="74"/>
      <c r="S1389" s="74">
        <f t="shared" si="516"/>
        <v>115</v>
      </c>
      <c r="T1389" s="21"/>
      <c r="U1389" s="74">
        <v>9921</v>
      </c>
      <c r="V1389" s="74">
        <v>10036</v>
      </c>
      <c r="W1389" s="74"/>
      <c r="X1389" s="74"/>
      <c r="Y1389" s="24" t="s">
        <v>3798</v>
      </c>
      <c r="Z1389" s="25">
        <v>22139</v>
      </c>
      <c r="AA1389" s="26">
        <v>8.1999999999999993</v>
      </c>
      <c r="AB1389" s="21" t="s">
        <v>3837</v>
      </c>
      <c r="AC1389" s="21">
        <v>173</v>
      </c>
      <c r="AD1389" s="21">
        <v>40</v>
      </c>
      <c r="AE1389" s="21">
        <v>11460</v>
      </c>
      <c r="AF1389" s="21">
        <v>-3</v>
      </c>
      <c r="AG1389" s="21">
        <v>-3</v>
      </c>
      <c r="AH1389" s="21">
        <v>17000</v>
      </c>
      <c r="AI1389" s="21">
        <v>1891</v>
      </c>
      <c r="AJ1389" s="27"/>
      <c r="AK1389" s="27"/>
      <c r="AL1389" s="21">
        <v>0</v>
      </c>
      <c r="AM1389" s="21">
        <v>29604</v>
      </c>
      <c r="AO1389" s="4"/>
      <c r="AP1389" s="17">
        <f t="shared" si="496"/>
        <v>8.6326999999999998</v>
      </c>
      <c r="AQ1389" s="17">
        <f t="shared" si="497"/>
        <v>3.2915999999999999</v>
      </c>
      <c r="AR1389" s="17">
        <f t="shared" si="493"/>
        <v>498.51</v>
      </c>
      <c r="AS1389" s="17">
        <f t="shared" si="515"/>
        <v>0</v>
      </c>
      <c r="AT1389" s="17">
        <f t="shared" si="498"/>
        <v>510.43430000000001</v>
      </c>
      <c r="AU1389" s="5">
        <f t="shared" si="499"/>
        <v>479.57</v>
      </c>
      <c r="AV1389" s="5">
        <f t="shared" si="500"/>
        <v>30.993489999999998</v>
      </c>
      <c r="AW1389" s="5"/>
      <c r="AX1389" s="5"/>
      <c r="AY1389" s="5">
        <f t="shared" si="501"/>
        <v>0</v>
      </c>
      <c r="AZ1389" s="5">
        <f t="shared" si="502"/>
        <v>510.56349</v>
      </c>
      <c r="BA1389" s="7">
        <f t="shared" si="503"/>
        <v>-1.2653308485613288E-4</v>
      </c>
      <c r="BB1389" s="62">
        <f t="shared" si="504"/>
        <v>30558</v>
      </c>
      <c r="BC1389" s="28">
        <f t="shared" si="505"/>
        <v>1.5857185598883015E-2</v>
      </c>
      <c r="BD1389" s="32">
        <f t="shared" si="506"/>
        <v>1.6912460624217456E-2</v>
      </c>
      <c r="BE1389" s="32">
        <f t="shared" si="507"/>
        <v>6.4486261992973432E-3</v>
      </c>
      <c r="BF1389" s="35">
        <f t="shared" si="508"/>
        <v>0.97663891317648521</v>
      </c>
      <c r="BG1389" s="36">
        <f t="shared" si="509"/>
        <v>0.93929552228656221</v>
      </c>
      <c r="BH1389" s="33">
        <f t="shared" si="510"/>
        <v>6.0704477713437753E-2</v>
      </c>
      <c r="BI1389" s="33">
        <f t="shared" si="511"/>
        <v>0</v>
      </c>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24" t="s">
        <v>1554</v>
      </c>
      <c r="CN1389" s="4"/>
      <c r="CO1389" s="4"/>
      <c r="CP1389" s="46"/>
      <c r="CQ1389" s="4"/>
      <c r="CR1389" s="78" t="s">
        <v>2043</v>
      </c>
      <c r="CS1389" s="78" t="s">
        <v>6954</v>
      </c>
    </row>
    <row r="1390" spans="1:97" s="44" customFormat="1">
      <c r="A1390" s="20" t="s">
        <v>3590</v>
      </c>
      <c r="B1390" s="16" t="s">
        <v>6648</v>
      </c>
      <c r="C1390" s="4">
        <v>49017314</v>
      </c>
      <c r="D1390" s="4" t="s">
        <v>3782</v>
      </c>
      <c r="E1390" s="4" t="s">
        <v>2393</v>
      </c>
      <c r="F1390" s="4" t="s">
        <v>2401</v>
      </c>
      <c r="G1390" s="38"/>
      <c r="H1390" s="38" t="s">
        <v>2522</v>
      </c>
      <c r="I1390" s="38">
        <v>19</v>
      </c>
      <c r="J1390" s="38">
        <v>92</v>
      </c>
      <c r="K1390" s="23">
        <v>41.591270000000002</v>
      </c>
      <c r="L1390" s="23">
        <v>-107.72586</v>
      </c>
      <c r="M1390" s="61" t="s">
        <v>2402</v>
      </c>
      <c r="N1390" s="21" t="s">
        <v>2501</v>
      </c>
      <c r="O1390" s="40"/>
      <c r="P1390" s="4" t="s">
        <v>3796</v>
      </c>
      <c r="Q1390" s="46"/>
      <c r="R1390" s="46">
        <v>303</v>
      </c>
      <c r="S1390" s="46">
        <f t="shared" si="516"/>
        <v>92</v>
      </c>
      <c r="T1390" s="4"/>
      <c r="U1390" s="46">
        <v>8535</v>
      </c>
      <c r="V1390" s="46">
        <v>8627</v>
      </c>
      <c r="W1390" s="46"/>
      <c r="X1390" s="46"/>
      <c r="Y1390" s="39" t="s">
        <v>3798</v>
      </c>
      <c r="Z1390" s="40"/>
      <c r="AA1390" s="41">
        <v>8.1999998092651367</v>
      </c>
      <c r="AB1390" s="4" t="s">
        <v>3837</v>
      </c>
      <c r="AC1390" s="4">
        <v>132</v>
      </c>
      <c r="AD1390" s="4">
        <v>11</v>
      </c>
      <c r="AE1390" s="4">
        <v>2901</v>
      </c>
      <c r="AF1390" s="31">
        <v>-3</v>
      </c>
      <c r="AG1390" s="4">
        <v>-3</v>
      </c>
      <c r="AH1390" s="4">
        <v>1880</v>
      </c>
      <c r="AI1390" s="4">
        <v>4465</v>
      </c>
      <c r="AJ1390" s="31"/>
      <c r="AK1390" s="31"/>
      <c r="AL1390" s="4">
        <v>358</v>
      </c>
      <c r="AM1390" s="4">
        <v>7481</v>
      </c>
      <c r="AO1390" s="4"/>
      <c r="AP1390" s="17">
        <f t="shared" si="496"/>
        <v>6.5868000000000002</v>
      </c>
      <c r="AQ1390" s="17">
        <f t="shared" si="497"/>
        <v>0.90519000000000005</v>
      </c>
      <c r="AR1390" s="17">
        <f t="shared" si="493"/>
        <v>126.19349999999999</v>
      </c>
      <c r="AS1390" s="17">
        <f t="shared" si="515"/>
        <v>0</v>
      </c>
      <c r="AT1390" s="17">
        <f t="shared" si="498"/>
        <v>133.68548999999999</v>
      </c>
      <c r="AU1390" s="5">
        <f t="shared" si="499"/>
        <v>53.034799999999997</v>
      </c>
      <c r="AV1390" s="5">
        <f t="shared" si="500"/>
        <v>73.181349999999995</v>
      </c>
      <c r="AW1390" s="5"/>
      <c r="AX1390" s="5"/>
      <c r="AY1390" s="5">
        <f t="shared" si="501"/>
        <v>7.4535600000000004</v>
      </c>
      <c r="AZ1390" s="5">
        <f t="shared" si="502"/>
        <v>133.66971000000001</v>
      </c>
      <c r="BA1390" s="7">
        <f t="shared" si="503"/>
        <v>5.9022603637326476E-5</v>
      </c>
      <c r="BB1390" s="42">
        <f t="shared" si="504"/>
        <v>9741</v>
      </c>
      <c r="BC1390" s="43">
        <f t="shared" si="505"/>
        <v>0.13122749970967368</v>
      </c>
      <c r="BD1390" s="32">
        <f t="shared" si="506"/>
        <v>4.9270867017804254E-2</v>
      </c>
      <c r="BE1390" s="32">
        <f t="shared" si="507"/>
        <v>6.7710414944808159E-3</v>
      </c>
      <c r="BF1390" s="35">
        <f t="shared" si="508"/>
        <v>0.94395809148771492</v>
      </c>
      <c r="BG1390" s="33">
        <f t="shared" si="509"/>
        <v>0.39676004384239327</v>
      </c>
      <c r="BH1390" s="37">
        <f t="shared" si="510"/>
        <v>0.54747893146472737</v>
      </c>
      <c r="BI1390" s="33">
        <f t="shared" si="511"/>
        <v>5.5761024692879184E-2</v>
      </c>
      <c r="BJ1390" s="75"/>
      <c r="BK1390" s="75"/>
      <c r="BL1390" s="75"/>
      <c r="BM1390" s="56"/>
      <c r="BN1390" s="56"/>
      <c r="BO1390" s="56"/>
      <c r="BP1390" s="56"/>
      <c r="BQ1390" s="56"/>
      <c r="BR1390" s="56"/>
      <c r="BS1390" s="56"/>
      <c r="BT1390" s="56"/>
      <c r="BU1390" s="56"/>
      <c r="BV1390" s="56"/>
      <c r="BW1390" s="56"/>
      <c r="BX1390" s="56"/>
      <c r="BY1390" s="56"/>
      <c r="BZ1390" s="56"/>
      <c r="CA1390" s="56"/>
      <c r="CB1390" s="56"/>
      <c r="CC1390" s="56"/>
      <c r="CD1390" s="56"/>
      <c r="CE1390" s="56"/>
      <c r="CF1390" s="56"/>
      <c r="CG1390" s="56"/>
      <c r="CH1390" s="56"/>
      <c r="CI1390" s="56"/>
      <c r="CJ1390" s="56"/>
      <c r="CK1390" s="56"/>
      <c r="CL1390" s="56"/>
      <c r="CM1390" s="39" t="s">
        <v>3815</v>
      </c>
      <c r="CN1390" s="56"/>
      <c r="CO1390" s="56"/>
      <c r="CP1390" s="71"/>
      <c r="CQ1390" s="56"/>
      <c r="CR1390" s="78" t="s">
        <v>2043</v>
      </c>
      <c r="CS1390" s="78" t="s">
        <v>6954</v>
      </c>
    </row>
    <row r="1391" spans="1:97" s="34" customFormat="1">
      <c r="A1391" s="18" t="s">
        <v>3590</v>
      </c>
      <c r="B1391" s="16" t="s">
        <v>6648</v>
      </c>
      <c r="C1391" s="21">
        <v>49000049</v>
      </c>
      <c r="D1391" s="21" t="s">
        <v>3782</v>
      </c>
      <c r="E1391" s="21" t="s">
        <v>2393</v>
      </c>
      <c r="F1391" s="21" t="s">
        <v>2401</v>
      </c>
      <c r="G1391" s="22"/>
      <c r="H1391" s="22" t="s">
        <v>2522</v>
      </c>
      <c r="I1391" s="22">
        <v>19</v>
      </c>
      <c r="J1391" s="22">
        <v>92</v>
      </c>
      <c r="K1391" s="23">
        <v>41.591270000000002</v>
      </c>
      <c r="L1391" s="23">
        <v>-107.72586</v>
      </c>
      <c r="M1391" s="61" t="s">
        <v>2402</v>
      </c>
      <c r="N1391" s="21" t="s">
        <v>2501</v>
      </c>
      <c r="O1391" s="25"/>
      <c r="P1391" s="21" t="s">
        <v>3796</v>
      </c>
      <c r="Q1391" s="74">
        <v>303</v>
      </c>
      <c r="R1391" s="74">
        <v>29</v>
      </c>
      <c r="S1391" s="74">
        <f t="shared" si="516"/>
        <v>19</v>
      </c>
      <c r="T1391" s="21"/>
      <c r="U1391" s="74">
        <v>8930</v>
      </c>
      <c r="V1391" s="74">
        <v>8949</v>
      </c>
      <c r="W1391" s="74"/>
      <c r="X1391" s="74"/>
      <c r="Y1391" s="24" t="s">
        <v>3788</v>
      </c>
      <c r="Z1391" s="25">
        <v>22341</v>
      </c>
      <c r="AA1391" s="26">
        <v>8.4</v>
      </c>
      <c r="AB1391" s="21" t="s">
        <v>3789</v>
      </c>
      <c r="AC1391" s="21">
        <v>53</v>
      </c>
      <c r="AD1391" s="21">
        <v>86</v>
      </c>
      <c r="AE1391" s="21">
        <v>2450</v>
      </c>
      <c r="AF1391" s="21">
        <v>-3</v>
      </c>
      <c r="AG1391" s="21">
        <v>-3</v>
      </c>
      <c r="AH1391" s="21">
        <v>3148</v>
      </c>
      <c r="AI1391" s="21">
        <v>1415</v>
      </c>
      <c r="AJ1391" s="27"/>
      <c r="AK1391" s="27"/>
      <c r="AL1391" s="21">
        <v>53</v>
      </c>
      <c r="AM1391" s="21">
        <v>6583</v>
      </c>
      <c r="AO1391" s="4"/>
      <c r="AP1391" s="17">
        <f t="shared" si="496"/>
        <v>2.6446999999999998</v>
      </c>
      <c r="AQ1391" s="17">
        <f t="shared" si="497"/>
        <v>7.0769400000000005</v>
      </c>
      <c r="AR1391" s="17">
        <f t="shared" si="493"/>
        <v>106.57499999999999</v>
      </c>
      <c r="AS1391" s="17">
        <f t="shared" si="515"/>
        <v>0</v>
      </c>
      <c r="AT1391" s="17">
        <f t="shared" si="498"/>
        <v>116.29664</v>
      </c>
      <c r="AU1391" s="5">
        <f t="shared" si="499"/>
        <v>88.805080000000004</v>
      </c>
      <c r="AV1391" s="5">
        <f t="shared" si="500"/>
        <v>23.191849999999999</v>
      </c>
      <c r="AW1391" s="5"/>
      <c r="AX1391" s="5"/>
      <c r="AY1391" s="5">
        <f t="shared" si="501"/>
        <v>1.1034600000000001</v>
      </c>
      <c r="AZ1391" s="5">
        <f t="shared" si="502"/>
        <v>113.10039</v>
      </c>
      <c r="BA1391" s="7">
        <f t="shared" si="503"/>
        <v>1.3933266703583703E-2</v>
      </c>
      <c r="BB1391" s="62">
        <f t="shared" si="504"/>
        <v>7199</v>
      </c>
      <c r="BC1391" s="28">
        <f t="shared" si="505"/>
        <v>4.469598026411261E-2</v>
      </c>
      <c r="BD1391" s="32">
        <f t="shared" si="506"/>
        <v>2.2740983746391986E-2</v>
      </c>
      <c r="BE1391" s="32">
        <f t="shared" si="507"/>
        <v>6.0852488945510382E-2</v>
      </c>
      <c r="BF1391" s="35">
        <f t="shared" si="508"/>
        <v>0.91640652730809757</v>
      </c>
      <c r="BG1391" s="36">
        <f t="shared" si="509"/>
        <v>0.78518809705253889</v>
      </c>
      <c r="BH1391" s="33">
        <f t="shared" si="510"/>
        <v>0.20505543791670389</v>
      </c>
      <c r="BI1391" s="33">
        <f t="shared" si="511"/>
        <v>9.7564650307571891E-3</v>
      </c>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24" t="s">
        <v>7041</v>
      </c>
      <c r="CN1391" s="4"/>
      <c r="CO1391" s="4"/>
      <c r="CP1391" s="46"/>
      <c r="CQ1391" s="4"/>
      <c r="CR1391" s="78" t="s">
        <v>2043</v>
      </c>
      <c r="CS1391" s="78" t="s">
        <v>6954</v>
      </c>
    </row>
    <row r="1392" spans="1:97" s="44" customFormat="1">
      <c r="A1392" s="20" t="s">
        <v>3590</v>
      </c>
      <c r="B1392" s="16" t="s">
        <v>6648</v>
      </c>
      <c r="C1392" s="4">
        <v>49017323</v>
      </c>
      <c r="D1392" s="4" t="s">
        <v>3782</v>
      </c>
      <c r="E1392" s="4" t="s">
        <v>2393</v>
      </c>
      <c r="F1392" s="4" t="s">
        <v>2401</v>
      </c>
      <c r="G1392" s="38"/>
      <c r="H1392" s="38" t="s">
        <v>2522</v>
      </c>
      <c r="I1392" s="38">
        <v>19</v>
      </c>
      <c r="J1392" s="38">
        <v>92</v>
      </c>
      <c r="K1392" s="23">
        <v>41.591270000000002</v>
      </c>
      <c r="L1392" s="23">
        <v>-107.72586</v>
      </c>
      <c r="M1392" s="61" t="s">
        <v>2402</v>
      </c>
      <c r="N1392" s="21" t="s">
        <v>2501</v>
      </c>
      <c r="O1392" s="40"/>
      <c r="P1392" s="4" t="s">
        <v>3796</v>
      </c>
      <c r="Q1392" s="46">
        <v>29</v>
      </c>
      <c r="R1392" s="46">
        <v>-10</v>
      </c>
      <c r="S1392" s="46">
        <f t="shared" si="516"/>
        <v>128</v>
      </c>
      <c r="T1392" s="4"/>
      <c r="U1392" s="46">
        <v>8978</v>
      </c>
      <c r="V1392" s="46">
        <v>9106</v>
      </c>
      <c r="W1392" s="46"/>
      <c r="X1392" s="46"/>
      <c r="Y1392" s="39" t="s">
        <v>3798</v>
      </c>
      <c r="Z1392" s="40"/>
      <c r="AA1392" s="41">
        <v>8.1999998092651367</v>
      </c>
      <c r="AB1392" s="4" t="s">
        <v>3837</v>
      </c>
      <c r="AC1392" s="4">
        <v>262</v>
      </c>
      <c r="AD1392" s="4">
        <v>58</v>
      </c>
      <c r="AE1392" s="4">
        <v>132</v>
      </c>
      <c r="AF1392" s="31">
        <v>-3</v>
      </c>
      <c r="AG1392" s="4">
        <v>-3</v>
      </c>
      <c r="AH1392" s="4">
        <v>42</v>
      </c>
      <c r="AI1392" s="4">
        <v>573</v>
      </c>
      <c r="AJ1392" s="31"/>
      <c r="AK1392" s="31"/>
      <c r="AL1392" s="4">
        <v>625</v>
      </c>
      <c r="AM1392" s="4">
        <v>1401</v>
      </c>
      <c r="AO1392" s="4"/>
      <c r="AP1392" s="17">
        <f t="shared" si="496"/>
        <v>13.0738</v>
      </c>
      <c r="AQ1392" s="17">
        <f t="shared" si="497"/>
        <v>4.7728200000000003</v>
      </c>
      <c r="AR1392" s="17">
        <f t="shared" ref="AR1392:AR1455" si="517">IF(AE1392&gt;0,AE1392*0.0435,0)</f>
        <v>5.742</v>
      </c>
      <c r="AS1392" s="17">
        <f t="shared" si="515"/>
        <v>0</v>
      </c>
      <c r="AT1392" s="17">
        <f t="shared" si="498"/>
        <v>23.588620000000002</v>
      </c>
      <c r="AU1392" s="5">
        <f t="shared" si="499"/>
        <v>1.18482</v>
      </c>
      <c r="AV1392" s="5">
        <f t="shared" si="500"/>
        <v>9.3914699999999982</v>
      </c>
      <c r="AW1392" s="5"/>
      <c r="AX1392" s="5"/>
      <c r="AY1392" s="5">
        <f t="shared" si="501"/>
        <v>13.012500000000001</v>
      </c>
      <c r="AZ1392" s="5">
        <f t="shared" si="502"/>
        <v>23.588789999999999</v>
      </c>
      <c r="BA1392" s="7">
        <f t="shared" si="503"/>
        <v>-3.6034195178819037E-6</v>
      </c>
      <c r="BB1392" s="42">
        <f t="shared" si="504"/>
        <v>1686</v>
      </c>
      <c r="BC1392" s="43">
        <f t="shared" si="505"/>
        <v>9.23226433430515E-2</v>
      </c>
      <c r="BD1392" s="45">
        <f t="shared" si="506"/>
        <v>0.55424183356211598</v>
      </c>
      <c r="BE1392" s="32">
        <f t="shared" si="507"/>
        <v>0.20233570255487604</v>
      </c>
      <c r="BF1392" s="32">
        <f t="shared" si="508"/>
        <v>0.24342246388300798</v>
      </c>
      <c r="BG1392" s="33">
        <f t="shared" si="509"/>
        <v>5.0228095633561537E-2</v>
      </c>
      <c r="BH1392" s="33">
        <f t="shared" si="510"/>
        <v>0.39813275712743207</v>
      </c>
      <c r="BI1392" s="37">
        <f t="shared" si="511"/>
        <v>0.55163914723900642</v>
      </c>
      <c r="BJ1392" s="75"/>
      <c r="BK1392" s="75"/>
      <c r="BL1392" s="75"/>
      <c r="BM1392" s="56"/>
      <c r="BN1392" s="56"/>
      <c r="BO1392" s="56"/>
      <c r="BP1392" s="56"/>
      <c r="BQ1392" s="56"/>
      <c r="BR1392" s="56"/>
      <c r="BS1392" s="56"/>
      <c r="BT1392" s="56"/>
      <c r="BU1392" s="56"/>
      <c r="BV1392" s="56"/>
      <c r="BW1392" s="56"/>
      <c r="BX1392" s="56"/>
      <c r="BY1392" s="56"/>
      <c r="BZ1392" s="56"/>
      <c r="CA1392" s="56"/>
      <c r="CB1392" s="56"/>
      <c r="CC1392" s="56"/>
      <c r="CD1392" s="56"/>
      <c r="CE1392" s="56"/>
      <c r="CF1392" s="56"/>
      <c r="CG1392" s="56"/>
      <c r="CH1392" s="56"/>
      <c r="CI1392" s="56"/>
      <c r="CJ1392" s="56"/>
      <c r="CK1392" s="56"/>
      <c r="CL1392" s="56"/>
      <c r="CM1392" s="39" t="s">
        <v>1823</v>
      </c>
      <c r="CN1392" s="56"/>
      <c r="CO1392" s="56"/>
      <c r="CP1392" s="71"/>
      <c r="CQ1392" s="56"/>
      <c r="CR1392" s="78" t="s">
        <v>2043</v>
      </c>
      <c r="CS1392" s="78" t="s">
        <v>6954</v>
      </c>
    </row>
    <row r="1393" spans="1:97" s="44" customFormat="1">
      <c r="A1393" s="20" t="s">
        <v>3590</v>
      </c>
      <c r="B1393" s="16" t="s">
        <v>6648</v>
      </c>
      <c r="C1393" s="4">
        <v>49017317</v>
      </c>
      <c r="D1393" s="4" t="s">
        <v>3782</v>
      </c>
      <c r="E1393" s="4" t="s">
        <v>2393</v>
      </c>
      <c r="F1393" s="4" t="s">
        <v>2401</v>
      </c>
      <c r="G1393" s="38"/>
      <c r="H1393" s="38" t="s">
        <v>2522</v>
      </c>
      <c r="I1393" s="38">
        <v>19</v>
      </c>
      <c r="J1393" s="38">
        <v>92</v>
      </c>
      <c r="K1393" s="23">
        <v>41.591270000000002</v>
      </c>
      <c r="L1393" s="23">
        <v>-107.72586</v>
      </c>
      <c r="M1393" s="61" t="s">
        <v>2402</v>
      </c>
      <c r="N1393" s="21" t="s">
        <v>2501</v>
      </c>
      <c r="O1393" s="40"/>
      <c r="P1393" s="4" t="s">
        <v>3796</v>
      </c>
      <c r="Q1393" s="46">
        <v>-10</v>
      </c>
      <c r="R1393" s="46">
        <v>2113</v>
      </c>
      <c r="S1393" s="46">
        <f t="shared" si="516"/>
        <v>10</v>
      </c>
      <c r="T1393" s="4"/>
      <c r="U1393" s="46">
        <v>9096</v>
      </c>
      <c r="V1393" s="46">
        <v>9106</v>
      </c>
      <c r="W1393" s="46"/>
      <c r="X1393" s="46"/>
      <c r="Y1393" s="39" t="s">
        <v>3852</v>
      </c>
      <c r="Z1393" s="40"/>
      <c r="AA1393" s="41">
        <v>8.1999998092651367</v>
      </c>
      <c r="AB1393" s="4" t="s">
        <v>3837</v>
      </c>
      <c r="AC1393" s="4">
        <v>114</v>
      </c>
      <c r="AD1393" s="4">
        <v>23</v>
      </c>
      <c r="AE1393" s="4">
        <v>4847</v>
      </c>
      <c r="AF1393" s="31">
        <v>-3</v>
      </c>
      <c r="AG1393" s="4">
        <v>-3</v>
      </c>
      <c r="AH1393" s="4">
        <v>5260</v>
      </c>
      <c r="AI1393" s="4">
        <v>3782</v>
      </c>
      <c r="AJ1393" s="31"/>
      <c r="AK1393" s="31"/>
      <c r="AL1393" s="4">
        <v>252</v>
      </c>
      <c r="AM1393" s="4">
        <v>12450</v>
      </c>
      <c r="AO1393" s="4"/>
      <c r="AP1393" s="17">
        <f t="shared" si="496"/>
        <v>5.6886000000000001</v>
      </c>
      <c r="AQ1393" s="17">
        <f t="shared" si="497"/>
        <v>1.8926700000000001</v>
      </c>
      <c r="AR1393" s="17">
        <f t="shared" si="517"/>
        <v>210.84449999999998</v>
      </c>
      <c r="AS1393" s="17">
        <f t="shared" si="515"/>
        <v>0</v>
      </c>
      <c r="AT1393" s="17">
        <f t="shared" si="498"/>
        <v>218.42576999999997</v>
      </c>
      <c r="AU1393" s="5">
        <f t="shared" si="499"/>
        <v>148.38460000000001</v>
      </c>
      <c r="AV1393" s="5">
        <f t="shared" si="500"/>
        <v>61.986979999999996</v>
      </c>
      <c r="AW1393" s="5"/>
      <c r="AX1393" s="5"/>
      <c r="AY1393" s="5">
        <f t="shared" si="501"/>
        <v>5.2466400000000002</v>
      </c>
      <c r="AZ1393" s="5">
        <f t="shared" si="502"/>
        <v>215.61822000000001</v>
      </c>
      <c r="BA1393" s="7">
        <f t="shared" si="503"/>
        <v>6.4683535878470831E-3</v>
      </c>
      <c r="BB1393" s="42">
        <f t="shared" si="504"/>
        <v>14272</v>
      </c>
      <c r="BC1393" s="43">
        <f t="shared" si="505"/>
        <v>6.8183519197664841E-2</v>
      </c>
      <c r="BD1393" s="32">
        <f t="shared" si="506"/>
        <v>2.6043630291425781E-2</v>
      </c>
      <c r="BE1393" s="32">
        <f t="shared" si="507"/>
        <v>8.6650490003995426E-3</v>
      </c>
      <c r="BF1393" s="35">
        <f t="shared" si="508"/>
        <v>0.96529132070817469</v>
      </c>
      <c r="BG1393" s="37">
        <f t="shared" si="509"/>
        <v>0.68818210260709878</v>
      </c>
      <c r="BH1393" s="33">
        <f t="shared" si="510"/>
        <v>0.28748488880021361</v>
      </c>
      <c r="BI1393" s="33">
        <f t="shared" si="511"/>
        <v>2.4333008592687576E-2</v>
      </c>
      <c r="BJ1393" s="75"/>
      <c r="BK1393" s="75"/>
      <c r="BL1393" s="75"/>
      <c r="BM1393" s="56"/>
      <c r="BN1393" s="56"/>
      <c r="BO1393" s="56"/>
      <c r="BP1393" s="56"/>
      <c r="BQ1393" s="56"/>
      <c r="BR1393" s="56"/>
      <c r="BS1393" s="56"/>
      <c r="BT1393" s="56"/>
      <c r="BU1393" s="56"/>
      <c r="BV1393" s="56"/>
      <c r="BW1393" s="56"/>
      <c r="BX1393" s="56"/>
      <c r="BY1393" s="56"/>
      <c r="BZ1393" s="56"/>
      <c r="CA1393" s="56"/>
      <c r="CB1393" s="56"/>
      <c r="CC1393" s="56"/>
      <c r="CD1393" s="56"/>
      <c r="CE1393" s="56"/>
      <c r="CF1393" s="56"/>
      <c r="CG1393" s="56"/>
      <c r="CH1393" s="56"/>
      <c r="CI1393" s="56"/>
      <c r="CJ1393" s="56"/>
      <c r="CK1393" s="56"/>
      <c r="CL1393" s="56"/>
      <c r="CM1393" s="39" t="s">
        <v>3851</v>
      </c>
      <c r="CN1393" s="56"/>
      <c r="CO1393" s="56"/>
      <c r="CP1393" s="71"/>
      <c r="CQ1393" s="56"/>
      <c r="CR1393" s="78" t="s">
        <v>2043</v>
      </c>
      <c r="CS1393" s="78" t="s">
        <v>6954</v>
      </c>
    </row>
    <row r="1394" spans="1:97" s="44" customFormat="1">
      <c r="A1394" s="20" t="s">
        <v>3590</v>
      </c>
      <c r="B1394" s="16" t="s">
        <v>6648</v>
      </c>
      <c r="C1394" s="4">
        <v>49017321</v>
      </c>
      <c r="D1394" s="4" t="s">
        <v>3782</v>
      </c>
      <c r="E1394" s="4" t="s">
        <v>2393</v>
      </c>
      <c r="F1394" s="4" t="s">
        <v>2401</v>
      </c>
      <c r="G1394" s="38"/>
      <c r="H1394" s="38" t="s">
        <v>2522</v>
      </c>
      <c r="I1394" s="38">
        <v>19</v>
      </c>
      <c r="J1394" s="38">
        <v>92</v>
      </c>
      <c r="K1394" s="23">
        <v>41.591270000000002</v>
      </c>
      <c r="L1394" s="23">
        <v>-107.72586</v>
      </c>
      <c r="M1394" s="61" t="s">
        <v>2402</v>
      </c>
      <c r="N1394" s="21" t="s">
        <v>2501</v>
      </c>
      <c r="O1394" s="40"/>
      <c r="P1394" s="4" t="s">
        <v>3796</v>
      </c>
      <c r="Q1394" s="46">
        <v>2113</v>
      </c>
      <c r="R1394" s="46"/>
      <c r="S1394" s="46">
        <f t="shared" si="516"/>
        <v>50</v>
      </c>
      <c r="T1394" s="4"/>
      <c r="U1394" s="46">
        <v>11219</v>
      </c>
      <c r="V1394" s="46">
        <v>11269</v>
      </c>
      <c r="W1394" s="46"/>
      <c r="X1394" s="46"/>
      <c r="Y1394" s="39" t="s">
        <v>3788</v>
      </c>
      <c r="Z1394" s="40">
        <v>21760</v>
      </c>
      <c r="AA1394" s="41">
        <v>7.9000000953674316</v>
      </c>
      <c r="AB1394" s="4" t="s">
        <v>3837</v>
      </c>
      <c r="AC1394" s="4">
        <v>228</v>
      </c>
      <c r="AD1394" s="4">
        <v>116</v>
      </c>
      <c r="AE1394" s="4">
        <v>8267</v>
      </c>
      <c r="AF1394" s="31">
        <v>-3</v>
      </c>
      <c r="AG1394" s="4">
        <v>-3</v>
      </c>
      <c r="AH1394" s="4">
        <v>12362</v>
      </c>
      <c r="AI1394" s="4">
        <v>1781</v>
      </c>
      <c r="AJ1394" s="31"/>
      <c r="AK1394" s="31"/>
      <c r="AL1394" s="4">
        <v>130</v>
      </c>
      <c r="AM1394" s="4">
        <v>21980</v>
      </c>
      <c r="AO1394" s="4"/>
      <c r="AP1394" s="17">
        <f t="shared" si="496"/>
        <v>11.3772</v>
      </c>
      <c r="AQ1394" s="17">
        <f t="shared" si="497"/>
        <v>9.5456400000000006</v>
      </c>
      <c r="AR1394" s="17">
        <f t="shared" si="517"/>
        <v>359.61449999999996</v>
      </c>
      <c r="AS1394" s="17">
        <f t="shared" si="515"/>
        <v>0</v>
      </c>
      <c r="AT1394" s="17">
        <f t="shared" si="498"/>
        <v>380.53733999999997</v>
      </c>
      <c r="AU1394" s="5">
        <f t="shared" si="499"/>
        <v>348.73201999999998</v>
      </c>
      <c r="AV1394" s="5">
        <f t="shared" si="500"/>
        <v>29.190589999999997</v>
      </c>
      <c r="AW1394" s="5"/>
      <c r="AX1394" s="5"/>
      <c r="AY1394" s="5">
        <f t="shared" si="501"/>
        <v>2.7066000000000003</v>
      </c>
      <c r="AZ1394" s="5">
        <f t="shared" si="502"/>
        <v>380.62920999999994</v>
      </c>
      <c r="BA1394" s="7">
        <f t="shared" si="503"/>
        <v>-1.2069631803968751E-4</v>
      </c>
      <c r="BB1394" s="42">
        <f t="shared" si="504"/>
        <v>22878</v>
      </c>
      <c r="BC1394" s="43">
        <f t="shared" si="505"/>
        <v>2.0018725756832671E-2</v>
      </c>
      <c r="BD1394" s="32">
        <f t="shared" si="506"/>
        <v>2.989772304604852E-2</v>
      </c>
      <c r="BE1394" s="32">
        <f t="shared" si="507"/>
        <v>2.5084634270056128E-2</v>
      </c>
      <c r="BF1394" s="35">
        <f t="shared" si="508"/>
        <v>0.94501764268389532</v>
      </c>
      <c r="BG1394" s="36">
        <f t="shared" si="509"/>
        <v>0.91619878568962176</v>
      </c>
      <c r="BH1394" s="33">
        <f t="shared" si="510"/>
        <v>7.6690357001240134E-2</v>
      </c>
      <c r="BI1394" s="33">
        <f t="shared" si="511"/>
        <v>7.1108573091382046E-3</v>
      </c>
      <c r="BJ1394" s="75"/>
      <c r="BK1394" s="75"/>
      <c r="BL1394" s="75"/>
      <c r="BM1394" s="56"/>
      <c r="BN1394" s="56"/>
      <c r="BO1394" s="56"/>
      <c r="BP1394" s="56"/>
      <c r="BQ1394" s="56"/>
      <c r="BR1394" s="56"/>
      <c r="BS1394" s="56"/>
      <c r="BT1394" s="56"/>
      <c r="BU1394" s="56"/>
      <c r="BV1394" s="56"/>
      <c r="BW1394" s="56"/>
      <c r="BX1394" s="56"/>
      <c r="BY1394" s="56"/>
      <c r="BZ1394" s="56"/>
      <c r="CA1394" s="56"/>
      <c r="CB1394" s="56"/>
      <c r="CC1394" s="56"/>
      <c r="CD1394" s="56"/>
      <c r="CE1394" s="56"/>
      <c r="CF1394" s="56"/>
      <c r="CG1394" s="56"/>
      <c r="CH1394" s="56"/>
      <c r="CI1394" s="56"/>
      <c r="CJ1394" s="56"/>
      <c r="CK1394" s="56"/>
      <c r="CL1394" s="56"/>
      <c r="CM1394" s="39" t="s">
        <v>7041</v>
      </c>
      <c r="CN1394" s="56"/>
      <c r="CO1394" s="56"/>
      <c r="CP1394" s="71"/>
      <c r="CQ1394" s="56"/>
      <c r="CR1394" s="78" t="s">
        <v>2043</v>
      </c>
      <c r="CS1394" s="78" t="s">
        <v>6954</v>
      </c>
    </row>
    <row r="1395" spans="1:97">
      <c r="A1395" s="63" t="s">
        <v>3591</v>
      </c>
      <c r="B1395" s="63" t="s">
        <v>858</v>
      </c>
      <c r="C1395" s="63">
        <v>5030</v>
      </c>
      <c r="D1395" s="19" t="s">
        <v>3782</v>
      </c>
      <c r="E1395" s="63" t="s">
        <v>2393</v>
      </c>
      <c r="F1395" s="63" t="s">
        <v>7278</v>
      </c>
      <c r="G1395" s="65" t="s">
        <v>3592</v>
      </c>
      <c r="H1395" s="65">
        <v>27</v>
      </c>
      <c r="I1395" s="65">
        <v>19</v>
      </c>
      <c r="J1395" s="65">
        <v>92</v>
      </c>
      <c r="K1395" s="23">
        <v>41.597186000000001</v>
      </c>
      <c r="L1395" s="23">
        <v>-107.750776</v>
      </c>
      <c r="M1395" s="61" t="s">
        <v>859</v>
      </c>
      <c r="N1395" s="63" t="s">
        <v>860</v>
      </c>
      <c r="O1395" s="63"/>
      <c r="P1395" s="63" t="s">
        <v>3796</v>
      </c>
      <c r="Q1395" s="63"/>
      <c r="R1395" s="63"/>
      <c r="S1395" s="55">
        <f>IF(U1395&gt;0,V1395-U1395,"")</f>
        <v>10</v>
      </c>
      <c r="T1395" s="63"/>
      <c r="U1395" s="66">
        <v>8170</v>
      </c>
      <c r="V1395" s="63">
        <v>8180</v>
      </c>
      <c r="W1395" s="66">
        <v>9350</v>
      </c>
      <c r="X1395" s="66"/>
      <c r="Y1395" s="63"/>
      <c r="Z1395" s="64">
        <v>38434</v>
      </c>
      <c r="AA1395" s="63">
        <v>7.74</v>
      </c>
      <c r="AB1395" s="63"/>
      <c r="AC1395" s="63">
        <v>45</v>
      </c>
      <c r="AD1395" s="63">
        <v>12</v>
      </c>
      <c r="AE1395" s="63">
        <v>4240</v>
      </c>
      <c r="AF1395" s="63">
        <v>47</v>
      </c>
      <c r="AG1395" s="63"/>
      <c r="AH1395" s="63">
        <v>5350</v>
      </c>
      <c r="AI1395" s="63">
        <v>3000</v>
      </c>
      <c r="AJ1395" s="63">
        <v>0</v>
      </c>
      <c r="AK1395" s="63">
        <v>0</v>
      </c>
      <c r="AL1395" s="63">
        <v>135</v>
      </c>
      <c r="AM1395" s="63">
        <v>14200</v>
      </c>
      <c r="AN1395" s="63"/>
      <c r="AO1395" s="63" t="s">
        <v>3536</v>
      </c>
      <c r="AP1395" s="17">
        <f t="shared" si="496"/>
        <v>2.2454999999999998</v>
      </c>
      <c r="AQ1395" s="17">
        <f t="shared" si="497"/>
        <v>0.98748000000000002</v>
      </c>
      <c r="AR1395" s="17">
        <f t="shared" si="517"/>
        <v>184.44</v>
      </c>
      <c r="AS1395" s="17">
        <f t="shared" si="515"/>
        <v>1.2022599999999999</v>
      </c>
      <c r="AT1395" s="17">
        <f t="shared" si="498"/>
        <v>188.87523999999999</v>
      </c>
      <c r="AU1395" s="5">
        <f t="shared" si="499"/>
        <v>150.92349999999999</v>
      </c>
      <c r="AV1395" s="5">
        <f t="shared" si="500"/>
        <v>49.169999999999995</v>
      </c>
      <c r="AW1395" s="5">
        <f t="shared" ref="AW1395:AW1426" si="518">IF(AJ1395&gt;0,AJ1395*0.03333,0)</f>
        <v>0</v>
      </c>
      <c r="AX1395" s="5">
        <f t="shared" ref="AX1395:AX1426" si="519">IF(AK1395&gt;0,AK1395*0.0588,0)</f>
        <v>0</v>
      </c>
      <c r="AY1395" s="5">
        <f t="shared" si="501"/>
        <v>2.8107000000000002</v>
      </c>
      <c r="AZ1395" s="5">
        <f t="shared" si="502"/>
        <v>202.90419999999997</v>
      </c>
      <c r="BA1395" s="7">
        <f t="shared" si="503"/>
        <v>-3.5808310921063097E-2</v>
      </c>
      <c r="BB1395" s="62">
        <f t="shared" si="504"/>
        <v>12829</v>
      </c>
      <c r="BC1395" s="28">
        <f t="shared" si="505"/>
        <v>-5.0723297199304448E-2</v>
      </c>
      <c r="BD1395" s="32">
        <f t="shared" si="506"/>
        <v>1.1888800247189626E-2</v>
      </c>
      <c r="BE1395" s="32">
        <f t="shared" si="507"/>
        <v>5.2282130786438716E-3</v>
      </c>
      <c r="BF1395" s="35">
        <f t="shared" si="508"/>
        <v>0.98288298667416651</v>
      </c>
      <c r="BG1395" s="37">
        <f t="shared" si="509"/>
        <v>0.74381654002233566</v>
      </c>
      <c r="BH1395" s="33">
        <f t="shared" si="510"/>
        <v>0.24233110995238147</v>
      </c>
      <c r="BI1395" s="33">
        <f t="shared" si="511"/>
        <v>1.3852350025282871E-2</v>
      </c>
      <c r="BJ1395" s="63">
        <v>0</v>
      </c>
      <c r="BK1395" s="63">
        <v>2.7</v>
      </c>
      <c r="BL1395" s="63">
        <v>0</v>
      </c>
      <c r="BM1395" s="63">
        <v>0</v>
      </c>
      <c r="BN1395" s="63">
        <v>0</v>
      </c>
      <c r="BO1395" s="63">
        <v>0</v>
      </c>
      <c r="BP1395" s="63">
        <v>0</v>
      </c>
      <c r="BQ1395" s="63">
        <v>0</v>
      </c>
      <c r="BR1395" s="63">
        <v>0</v>
      </c>
      <c r="BS1395" s="63">
        <v>0</v>
      </c>
      <c r="BT1395" s="63">
        <v>0</v>
      </c>
      <c r="BU1395" s="63">
        <v>0</v>
      </c>
      <c r="BV1395" s="63">
        <v>0</v>
      </c>
      <c r="BW1395" s="63">
        <v>0</v>
      </c>
      <c r="BX1395" s="63"/>
      <c r="BY1395" s="63"/>
      <c r="BZ1395" s="63"/>
      <c r="CA1395" s="63"/>
      <c r="CB1395" s="63"/>
      <c r="CC1395" s="63"/>
      <c r="CD1395" s="63"/>
      <c r="CE1395" s="63"/>
      <c r="CF1395" s="63"/>
      <c r="CG1395" s="63"/>
      <c r="CH1395" s="63"/>
      <c r="CI1395" s="63"/>
      <c r="CJ1395" s="63"/>
      <c r="CK1395" s="63"/>
      <c r="CL1395" s="63"/>
      <c r="CM1395" s="63"/>
      <c r="CN1395" s="63">
        <v>20050323</v>
      </c>
      <c r="CO1395" s="63" t="s">
        <v>6294</v>
      </c>
      <c r="CP1395" s="66"/>
      <c r="CQ1395" s="64">
        <v>38436</v>
      </c>
      <c r="CR1395" s="78" t="s">
        <v>2043</v>
      </c>
      <c r="CS1395" s="78" t="s">
        <v>6954</v>
      </c>
    </row>
    <row r="1396" spans="1:97">
      <c r="A1396" s="63" t="s">
        <v>3591</v>
      </c>
      <c r="B1396" s="63" t="s">
        <v>848</v>
      </c>
      <c r="C1396" s="63">
        <v>5023</v>
      </c>
      <c r="D1396" s="19" t="s">
        <v>3782</v>
      </c>
      <c r="E1396" s="63" t="s">
        <v>2393</v>
      </c>
      <c r="F1396" s="63" t="s">
        <v>3759</v>
      </c>
      <c r="G1396" s="65" t="s">
        <v>3594</v>
      </c>
      <c r="H1396" s="65">
        <v>29</v>
      </c>
      <c r="I1396" s="65">
        <v>19</v>
      </c>
      <c r="J1396" s="65">
        <v>92</v>
      </c>
      <c r="K1396" s="23">
        <v>41.596829</v>
      </c>
      <c r="L1396" s="23">
        <v>-107.79127</v>
      </c>
      <c r="M1396" s="61" t="s">
        <v>849</v>
      </c>
      <c r="N1396" s="63" t="s">
        <v>850</v>
      </c>
      <c r="O1396" s="63"/>
      <c r="P1396" s="63" t="s">
        <v>3796</v>
      </c>
      <c r="Q1396" s="63"/>
      <c r="R1396" s="63"/>
      <c r="S1396" s="55">
        <f>IF(U1396&gt;0,V1396-U1396,"")</f>
        <v>50</v>
      </c>
      <c r="T1396" s="63"/>
      <c r="U1396" s="66">
        <v>8903</v>
      </c>
      <c r="V1396" s="63">
        <v>8953</v>
      </c>
      <c r="W1396" s="66">
        <v>9303</v>
      </c>
      <c r="X1396" s="66">
        <v>9299</v>
      </c>
      <c r="Y1396" s="63"/>
      <c r="Z1396" s="64">
        <v>38427</v>
      </c>
      <c r="AA1396" s="63">
        <v>7.17</v>
      </c>
      <c r="AB1396" s="63"/>
      <c r="AC1396" s="63">
        <v>22.8</v>
      </c>
      <c r="AD1396" s="63">
        <v>5.7</v>
      </c>
      <c r="AE1396" s="63">
        <v>4630</v>
      </c>
      <c r="AF1396" s="63">
        <v>49.5</v>
      </c>
      <c r="AG1396" s="63"/>
      <c r="AH1396" s="63">
        <v>6800</v>
      </c>
      <c r="AI1396" s="63">
        <v>2710</v>
      </c>
      <c r="AJ1396" s="63">
        <v>0</v>
      </c>
      <c r="AK1396" s="63">
        <v>0</v>
      </c>
      <c r="AL1396" s="63">
        <v>28</v>
      </c>
      <c r="AM1396" s="63">
        <v>14200</v>
      </c>
      <c r="AN1396" s="63"/>
      <c r="AO1396" s="63" t="s">
        <v>3536</v>
      </c>
      <c r="AP1396" s="17">
        <f t="shared" si="496"/>
        <v>1.1377200000000001</v>
      </c>
      <c r="AQ1396" s="17">
        <f t="shared" si="497"/>
        <v>0.46905300000000005</v>
      </c>
      <c r="AR1396" s="17">
        <f t="shared" si="517"/>
        <v>201.40499999999997</v>
      </c>
      <c r="AS1396" s="17">
        <f t="shared" si="515"/>
        <v>1.2662099999999998</v>
      </c>
      <c r="AT1396" s="17">
        <f t="shared" si="498"/>
        <v>204.27798299999998</v>
      </c>
      <c r="AU1396" s="5">
        <f t="shared" si="499"/>
        <v>191.828</v>
      </c>
      <c r="AV1396" s="5">
        <f t="shared" si="500"/>
        <v>44.416899999999998</v>
      </c>
      <c r="AW1396" s="5">
        <f t="shared" si="518"/>
        <v>0</v>
      </c>
      <c r="AX1396" s="5">
        <f t="shared" si="519"/>
        <v>0</v>
      </c>
      <c r="AY1396" s="5">
        <f t="shared" si="501"/>
        <v>0.58296000000000003</v>
      </c>
      <c r="AZ1396" s="5">
        <f t="shared" si="502"/>
        <v>236.82786000000002</v>
      </c>
      <c r="BA1396" s="7">
        <f t="shared" si="503"/>
        <v>-7.3791534427713398E-2</v>
      </c>
      <c r="BB1396" s="62">
        <f t="shared" si="504"/>
        <v>14246</v>
      </c>
      <c r="BC1396" s="28">
        <f t="shared" si="505"/>
        <v>1.6170990648948886E-3</v>
      </c>
      <c r="BD1396" s="32">
        <f t="shared" si="506"/>
        <v>5.5694695203643172E-3</v>
      </c>
      <c r="BE1396" s="32">
        <f t="shared" si="507"/>
        <v>2.2961505352243473E-3</v>
      </c>
      <c r="BF1396" s="35">
        <f t="shared" si="508"/>
        <v>0.99213437994441134</v>
      </c>
      <c r="BG1396" s="36">
        <f t="shared" si="509"/>
        <v>0.80998916259261045</v>
      </c>
      <c r="BH1396" s="33">
        <f t="shared" si="510"/>
        <v>0.18754930268761452</v>
      </c>
      <c r="BI1396" s="33">
        <f t="shared" si="511"/>
        <v>2.4615347197749454E-3</v>
      </c>
      <c r="BJ1396" s="63">
        <v>0</v>
      </c>
      <c r="BK1396" s="63">
        <v>0</v>
      </c>
      <c r="BL1396" s="63">
        <v>0</v>
      </c>
      <c r="BM1396" s="63">
        <v>0</v>
      </c>
      <c r="BN1396" s="63">
        <v>0</v>
      </c>
      <c r="BO1396" s="63">
        <v>0</v>
      </c>
      <c r="BP1396" s="63">
        <v>0</v>
      </c>
      <c r="BQ1396" s="63">
        <v>0</v>
      </c>
      <c r="BR1396" s="63">
        <v>0</v>
      </c>
      <c r="BS1396" s="63">
        <v>0</v>
      </c>
      <c r="BT1396" s="63">
        <v>0</v>
      </c>
      <c r="BU1396" s="63">
        <v>0</v>
      </c>
      <c r="BV1396" s="63">
        <v>0</v>
      </c>
      <c r="BW1396" s="63">
        <v>0</v>
      </c>
      <c r="BX1396" s="63"/>
      <c r="BY1396" s="63"/>
      <c r="BZ1396" s="63"/>
      <c r="CA1396" s="63"/>
      <c r="CB1396" s="63"/>
      <c r="CC1396" s="63"/>
      <c r="CD1396" s="63"/>
      <c r="CE1396" s="63"/>
      <c r="CF1396" s="63"/>
      <c r="CG1396" s="63"/>
      <c r="CH1396" s="63"/>
      <c r="CI1396" s="63"/>
      <c r="CJ1396" s="63"/>
      <c r="CK1396" s="63"/>
      <c r="CL1396" s="63"/>
      <c r="CM1396" s="63"/>
      <c r="CN1396" s="63">
        <v>20050316</v>
      </c>
      <c r="CO1396" s="63" t="s">
        <v>6295</v>
      </c>
      <c r="CP1396" s="66"/>
      <c r="CQ1396" s="64">
        <v>38429</v>
      </c>
      <c r="CR1396" s="78" t="s">
        <v>2043</v>
      </c>
      <c r="CS1396" s="78" t="s">
        <v>6954</v>
      </c>
    </row>
    <row r="1397" spans="1:97">
      <c r="A1397" s="63" t="s">
        <v>3591</v>
      </c>
      <c r="B1397" s="63" t="s">
        <v>884</v>
      </c>
      <c r="C1397" s="63">
        <v>5969</v>
      </c>
      <c r="D1397" s="19" t="s">
        <v>3782</v>
      </c>
      <c r="E1397" s="63" t="s">
        <v>2393</v>
      </c>
      <c r="F1397" s="63" t="s">
        <v>3759</v>
      </c>
      <c r="G1397" s="65" t="s">
        <v>264</v>
      </c>
      <c r="H1397" s="65">
        <v>31</v>
      </c>
      <c r="I1397" s="65">
        <v>19</v>
      </c>
      <c r="J1397" s="65">
        <v>92</v>
      </c>
      <c r="K1397" s="23">
        <v>41.574427</v>
      </c>
      <c r="L1397" s="23">
        <v>-107.79678699999999</v>
      </c>
      <c r="M1397" s="61" t="s">
        <v>885</v>
      </c>
      <c r="N1397" s="63" t="s">
        <v>886</v>
      </c>
      <c r="O1397" s="63"/>
      <c r="P1397" s="63" t="s">
        <v>3796</v>
      </c>
      <c r="Q1397" s="63"/>
      <c r="R1397" s="63"/>
      <c r="S1397" s="55">
        <f>IF(U1397&gt;0,V1397-U1397,"")</f>
        <v>314</v>
      </c>
      <c r="T1397" s="63"/>
      <c r="U1397" s="66">
        <v>8749</v>
      </c>
      <c r="V1397" s="63">
        <v>9063</v>
      </c>
      <c r="W1397" s="66">
        <v>9290</v>
      </c>
      <c r="X1397" s="66">
        <v>9287</v>
      </c>
      <c r="Y1397" s="63"/>
      <c r="Z1397" s="64"/>
      <c r="AA1397" s="63">
        <v>7.31</v>
      </c>
      <c r="AB1397" s="63"/>
      <c r="AC1397" s="63">
        <v>23.3</v>
      </c>
      <c r="AD1397" s="63">
        <v>0.01</v>
      </c>
      <c r="AE1397" s="63">
        <v>3820</v>
      </c>
      <c r="AF1397" s="63">
        <v>66</v>
      </c>
      <c r="AG1397" s="63"/>
      <c r="AH1397" s="63">
        <v>4000</v>
      </c>
      <c r="AI1397" s="63">
        <v>3370</v>
      </c>
      <c r="AJ1397" s="63">
        <v>0</v>
      </c>
      <c r="AK1397" s="63">
        <v>0</v>
      </c>
      <c r="AL1397" s="63">
        <v>68</v>
      </c>
      <c r="AM1397" s="63">
        <v>13000</v>
      </c>
      <c r="AN1397" s="63"/>
      <c r="AO1397" s="63" t="s">
        <v>3536</v>
      </c>
      <c r="AP1397" s="17">
        <f t="shared" si="496"/>
        <v>1.1626700000000001</v>
      </c>
      <c r="AQ1397" s="17">
        <f t="shared" si="497"/>
        <v>8.229E-4</v>
      </c>
      <c r="AR1397" s="17">
        <f t="shared" si="517"/>
        <v>166.17</v>
      </c>
      <c r="AS1397" s="17">
        <f t="shared" si="515"/>
        <v>1.68828</v>
      </c>
      <c r="AT1397" s="17">
        <f t="shared" si="498"/>
        <v>169.02177289999997</v>
      </c>
      <c r="AU1397" s="5">
        <f t="shared" si="499"/>
        <v>112.83999999999999</v>
      </c>
      <c r="AV1397" s="5">
        <f t="shared" si="500"/>
        <v>55.234299999999998</v>
      </c>
      <c r="AW1397" s="5">
        <f t="shared" si="518"/>
        <v>0</v>
      </c>
      <c r="AX1397" s="5">
        <f t="shared" si="519"/>
        <v>0</v>
      </c>
      <c r="AY1397" s="5">
        <f t="shared" si="501"/>
        <v>1.4157600000000001</v>
      </c>
      <c r="AZ1397" s="5">
        <f t="shared" si="502"/>
        <v>169.49006</v>
      </c>
      <c r="BA1397" s="7">
        <f t="shared" si="503"/>
        <v>-1.3833699578187661E-3</v>
      </c>
      <c r="BB1397" s="62">
        <f t="shared" si="504"/>
        <v>11347.31</v>
      </c>
      <c r="BC1397" s="28">
        <f t="shared" si="505"/>
        <v>-6.7879778094582136E-2</v>
      </c>
      <c r="BD1397" s="32">
        <f t="shared" si="506"/>
        <v>6.8788179182564966E-3</v>
      </c>
      <c r="BE1397" s="32">
        <f t="shared" si="507"/>
        <v>4.8686035288889115E-6</v>
      </c>
      <c r="BF1397" s="35">
        <f t="shared" si="508"/>
        <v>0.99311631347821461</v>
      </c>
      <c r="BG1397" s="37">
        <f t="shared" si="509"/>
        <v>0.66576175617614386</v>
      </c>
      <c r="BH1397" s="33">
        <f t="shared" si="510"/>
        <v>0.32588518760333202</v>
      </c>
      <c r="BI1397" s="33">
        <f t="shared" si="511"/>
        <v>8.3530562205240827E-3</v>
      </c>
      <c r="BJ1397" s="63">
        <v>0</v>
      </c>
      <c r="BK1397" s="63">
        <v>5.0999999999999996</v>
      </c>
      <c r="BL1397" s="63">
        <v>0</v>
      </c>
      <c r="BM1397" s="63">
        <v>0</v>
      </c>
      <c r="BN1397" s="63">
        <v>0</v>
      </c>
      <c r="BO1397" s="63">
        <v>0</v>
      </c>
      <c r="BP1397" s="63">
        <v>0</v>
      </c>
      <c r="BQ1397" s="63">
        <v>0</v>
      </c>
      <c r="BR1397" s="63">
        <v>0</v>
      </c>
      <c r="BS1397" s="63">
        <v>4.5</v>
      </c>
      <c r="BT1397" s="63">
        <v>0</v>
      </c>
      <c r="BU1397" s="63">
        <v>0</v>
      </c>
      <c r="BV1397" s="63">
        <v>0</v>
      </c>
      <c r="BW1397" s="63">
        <v>0</v>
      </c>
      <c r="BX1397" s="63"/>
      <c r="BY1397" s="63"/>
      <c r="BZ1397" s="63"/>
      <c r="CA1397" s="63"/>
      <c r="CB1397" s="63"/>
      <c r="CC1397" s="63"/>
      <c r="CD1397" s="63"/>
      <c r="CE1397" s="63"/>
      <c r="CF1397" s="63"/>
      <c r="CG1397" s="63"/>
      <c r="CH1397" s="63"/>
      <c r="CI1397" s="63"/>
      <c r="CJ1397" s="63"/>
      <c r="CK1397" s="63"/>
      <c r="CL1397" s="63"/>
      <c r="CM1397" s="63"/>
      <c r="CN1397" s="63"/>
      <c r="CO1397" s="63" t="s">
        <v>6296</v>
      </c>
      <c r="CP1397" s="66"/>
      <c r="CQ1397" s="64">
        <v>39206</v>
      </c>
      <c r="CR1397" s="78" t="s">
        <v>2043</v>
      </c>
      <c r="CS1397" s="78" t="s">
        <v>6954</v>
      </c>
    </row>
    <row r="1398" spans="1:97">
      <c r="A1398" s="63" t="s">
        <v>3591</v>
      </c>
      <c r="B1398" s="63" t="s">
        <v>935</v>
      </c>
      <c r="C1398" s="63">
        <v>5276</v>
      </c>
      <c r="D1398" s="19" t="s">
        <v>3782</v>
      </c>
      <c r="E1398" s="63" t="s">
        <v>2393</v>
      </c>
      <c r="F1398" s="63" t="s">
        <v>3759</v>
      </c>
      <c r="G1398" s="65" t="s">
        <v>3594</v>
      </c>
      <c r="H1398" s="65">
        <v>1</v>
      </c>
      <c r="I1398" s="65">
        <v>19</v>
      </c>
      <c r="J1398" s="65">
        <v>93</v>
      </c>
      <c r="K1398" s="23">
        <v>41.65804</v>
      </c>
      <c r="L1398" s="23">
        <v>-107.83287</v>
      </c>
      <c r="M1398" s="61" t="s">
        <v>990</v>
      </c>
      <c r="N1398" s="63" t="s">
        <v>991</v>
      </c>
      <c r="O1398" s="63"/>
      <c r="P1398" s="63" t="s">
        <v>3796</v>
      </c>
      <c r="Q1398" s="63"/>
      <c r="R1398" s="63"/>
      <c r="S1398" s="55">
        <f>IF(U1398&gt;0,V1398-U1398,"")</f>
        <v>376</v>
      </c>
      <c r="T1398" s="63"/>
      <c r="U1398" s="66">
        <v>9546</v>
      </c>
      <c r="V1398" s="63">
        <v>9922</v>
      </c>
      <c r="W1398" s="66">
        <v>10138</v>
      </c>
      <c r="X1398" s="66">
        <v>10122</v>
      </c>
      <c r="Y1398" s="63"/>
      <c r="Z1398" s="64"/>
      <c r="AA1398" s="63">
        <v>7.68</v>
      </c>
      <c r="AB1398" s="63"/>
      <c r="AC1398" s="63">
        <v>3</v>
      </c>
      <c r="AD1398" s="63">
        <v>0</v>
      </c>
      <c r="AE1398" s="63">
        <v>2700</v>
      </c>
      <c r="AF1398" s="63">
        <v>84</v>
      </c>
      <c r="AG1398" s="63"/>
      <c r="AH1398" s="63">
        <v>1710</v>
      </c>
      <c r="AI1398" s="63">
        <v>2900</v>
      </c>
      <c r="AJ1398" s="63">
        <v>0</v>
      </c>
      <c r="AK1398" s="63">
        <v>0</v>
      </c>
      <c r="AL1398" s="63">
        <v>153</v>
      </c>
      <c r="AM1398" s="63">
        <v>9370</v>
      </c>
      <c r="AN1398" s="63"/>
      <c r="AO1398" s="63" t="s">
        <v>3536</v>
      </c>
      <c r="AP1398" s="17">
        <f t="shared" si="496"/>
        <v>0.1497</v>
      </c>
      <c r="AQ1398" s="17">
        <f t="shared" si="497"/>
        <v>0</v>
      </c>
      <c r="AR1398" s="17">
        <f t="shared" si="517"/>
        <v>117.44999999999999</v>
      </c>
      <c r="AS1398" s="17">
        <f t="shared" si="515"/>
        <v>2.14872</v>
      </c>
      <c r="AT1398" s="17">
        <f t="shared" si="498"/>
        <v>119.74841999999998</v>
      </c>
      <c r="AU1398" s="5">
        <f t="shared" si="499"/>
        <v>48.239100000000001</v>
      </c>
      <c r="AV1398" s="5">
        <f t="shared" si="500"/>
        <v>47.530999999999992</v>
      </c>
      <c r="AW1398" s="5">
        <f t="shared" si="518"/>
        <v>0</v>
      </c>
      <c r="AX1398" s="5">
        <f t="shared" si="519"/>
        <v>0</v>
      </c>
      <c r="AY1398" s="5">
        <f t="shared" si="501"/>
        <v>3.1854600000000004</v>
      </c>
      <c r="AZ1398" s="5">
        <f t="shared" si="502"/>
        <v>98.955559999999991</v>
      </c>
      <c r="BA1398" s="7">
        <f t="shared" si="503"/>
        <v>9.5073075487698E-2</v>
      </c>
      <c r="BB1398" s="62">
        <f t="shared" si="504"/>
        <v>7550</v>
      </c>
      <c r="BC1398" s="28">
        <f t="shared" si="505"/>
        <v>-0.10756501182033097</v>
      </c>
      <c r="BD1398" s="32">
        <f t="shared" si="506"/>
        <v>1.250120878421611E-3</v>
      </c>
      <c r="BE1398" s="32">
        <f t="shared" si="507"/>
        <v>0</v>
      </c>
      <c r="BF1398" s="35">
        <f t="shared" si="508"/>
        <v>0.99874987912157842</v>
      </c>
      <c r="BG1398" s="37">
        <f t="shared" si="509"/>
        <v>0.48748246182427751</v>
      </c>
      <c r="BH1398" s="33">
        <f t="shared" si="510"/>
        <v>0.48032672444074892</v>
      </c>
      <c r="BI1398" s="33">
        <f t="shared" si="511"/>
        <v>3.2190813734973567E-2</v>
      </c>
      <c r="BJ1398" s="63">
        <v>0</v>
      </c>
      <c r="BK1398" s="63">
        <v>3</v>
      </c>
      <c r="BL1398" s="63">
        <v>0</v>
      </c>
      <c r="BM1398" s="63">
        <v>0</v>
      </c>
      <c r="BN1398" s="63">
        <v>0</v>
      </c>
      <c r="BO1398" s="63">
        <v>0</v>
      </c>
      <c r="BP1398" s="63">
        <v>0</v>
      </c>
      <c r="BQ1398" s="63">
        <v>0</v>
      </c>
      <c r="BR1398" s="63">
        <v>0</v>
      </c>
      <c r="BS1398" s="63">
        <v>0</v>
      </c>
      <c r="BT1398" s="63">
        <v>0</v>
      </c>
      <c r="BU1398" s="63">
        <v>0</v>
      </c>
      <c r="BV1398" s="63">
        <v>0</v>
      </c>
      <c r="BW1398" s="63">
        <v>0</v>
      </c>
      <c r="BX1398" s="63"/>
      <c r="BY1398" s="63"/>
      <c r="BZ1398" s="63"/>
      <c r="CA1398" s="63"/>
      <c r="CB1398" s="63"/>
      <c r="CC1398" s="63"/>
      <c r="CD1398" s="63"/>
      <c r="CE1398" s="63"/>
      <c r="CF1398" s="63"/>
      <c r="CG1398" s="63"/>
      <c r="CH1398" s="63"/>
      <c r="CI1398" s="63"/>
      <c r="CJ1398" s="63"/>
      <c r="CK1398" s="63"/>
      <c r="CL1398" s="63"/>
      <c r="CM1398" s="63"/>
      <c r="CN1398" s="63"/>
      <c r="CO1398" s="63" t="s">
        <v>6297</v>
      </c>
      <c r="CP1398" s="66"/>
      <c r="CQ1398" s="64">
        <v>38789</v>
      </c>
      <c r="CR1398" s="78" t="s">
        <v>2043</v>
      </c>
      <c r="CS1398" s="78" t="s">
        <v>6954</v>
      </c>
    </row>
    <row r="1399" spans="1:97">
      <c r="A1399" s="63" t="s">
        <v>3591</v>
      </c>
      <c r="B1399" s="63" t="s">
        <v>935</v>
      </c>
      <c r="C1399" s="63">
        <v>5275</v>
      </c>
      <c r="D1399" s="19" t="s">
        <v>3782</v>
      </c>
      <c r="E1399" s="63" t="s">
        <v>2393</v>
      </c>
      <c r="F1399" s="63" t="s">
        <v>3759</v>
      </c>
      <c r="G1399" s="65" t="s">
        <v>259</v>
      </c>
      <c r="H1399" s="65">
        <v>1</v>
      </c>
      <c r="I1399" s="65">
        <v>19</v>
      </c>
      <c r="J1399" s="65">
        <v>93</v>
      </c>
      <c r="K1399" s="23">
        <v>41.657789999999999</v>
      </c>
      <c r="L1399" s="23">
        <v>-107.81574000000001</v>
      </c>
      <c r="M1399" s="61" t="s">
        <v>936</v>
      </c>
      <c r="N1399" s="63" t="s">
        <v>937</v>
      </c>
      <c r="O1399" s="63"/>
      <c r="P1399" s="63" t="s">
        <v>3796</v>
      </c>
      <c r="Q1399" s="63"/>
      <c r="R1399" s="63"/>
      <c r="S1399" s="55">
        <f>IF(U1399&gt;0,V1399-U1399,"")</f>
        <v>439</v>
      </c>
      <c r="T1399" s="63"/>
      <c r="U1399" s="66">
        <v>10389</v>
      </c>
      <c r="V1399" s="63">
        <v>10828</v>
      </c>
      <c r="W1399" s="66">
        <v>11000</v>
      </c>
      <c r="X1399" s="66">
        <v>10939</v>
      </c>
      <c r="Y1399" s="63"/>
      <c r="Z1399" s="64"/>
      <c r="AA1399" s="63">
        <v>7.43</v>
      </c>
      <c r="AB1399" s="63"/>
      <c r="AC1399" s="63">
        <v>36</v>
      </c>
      <c r="AD1399" s="63">
        <v>0</v>
      </c>
      <c r="AE1399" s="63">
        <v>5090</v>
      </c>
      <c r="AF1399" s="63">
        <v>56.6</v>
      </c>
      <c r="AG1399" s="63"/>
      <c r="AH1399" s="63">
        <v>6520</v>
      </c>
      <c r="AI1399" s="63">
        <v>4220</v>
      </c>
      <c r="AJ1399" s="63">
        <v>0</v>
      </c>
      <c r="AK1399" s="63">
        <v>0</v>
      </c>
      <c r="AL1399" s="63">
        <v>30</v>
      </c>
      <c r="AM1399" s="63">
        <v>13700</v>
      </c>
      <c r="AN1399" s="63"/>
      <c r="AO1399" s="63" t="s">
        <v>3536</v>
      </c>
      <c r="AP1399" s="17">
        <f t="shared" si="496"/>
        <v>1.7964</v>
      </c>
      <c r="AQ1399" s="17">
        <f t="shared" si="497"/>
        <v>0</v>
      </c>
      <c r="AR1399" s="17">
        <f t="shared" si="517"/>
        <v>221.41499999999999</v>
      </c>
      <c r="AS1399" s="17">
        <f t="shared" si="515"/>
        <v>1.4478279999999999</v>
      </c>
      <c r="AT1399" s="17">
        <f t="shared" si="498"/>
        <v>224.65922799999998</v>
      </c>
      <c r="AU1399" s="5">
        <f t="shared" si="499"/>
        <v>183.92919999999998</v>
      </c>
      <c r="AV1399" s="5">
        <f t="shared" si="500"/>
        <v>69.16579999999999</v>
      </c>
      <c r="AW1399" s="5">
        <f t="shared" si="518"/>
        <v>0</v>
      </c>
      <c r="AX1399" s="5">
        <f t="shared" si="519"/>
        <v>0</v>
      </c>
      <c r="AY1399" s="5">
        <f t="shared" si="501"/>
        <v>0.62460000000000004</v>
      </c>
      <c r="AZ1399" s="5">
        <f t="shared" si="502"/>
        <v>253.71959999999996</v>
      </c>
      <c r="BA1399" s="7">
        <f t="shared" si="503"/>
        <v>-6.0747613186593566E-2</v>
      </c>
      <c r="BB1399" s="62">
        <f t="shared" si="504"/>
        <v>15952.6</v>
      </c>
      <c r="BC1399" s="28">
        <f t="shared" si="505"/>
        <v>7.5966357081672445E-2</v>
      </c>
      <c r="BD1399" s="32">
        <f t="shared" si="506"/>
        <v>7.996110446885361E-3</v>
      </c>
      <c r="BE1399" s="32">
        <f t="shared" si="507"/>
        <v>0</v>
      </c>
      <c r="BF1399" s="35">
        <f t="shared" si="508"/>
        <v>0.99200388955311458</v>
      </c>
      <c r="BG1399" s="37">
        <f t="shared" si="509"/>
        <v>0.72493098680590706</v>
      </c>
      <c r="BH1399" s="33">
        <f t="shared" si="510"/>
        <v>0.27260724043392787</v>
      </c>
      <c r="BI1399" s="33">
        <f t="shared" si="511"/>
        <v>2.4617727601651592E-3</v>
      </c>
      <c r="BJ1399" s="63">
        <v>0</v>
      </c>
      <c r="BK1399" s="63">
        <v>11</v>
      </c>
      <c r="BL1399" s="63">
        <v>0</v>
      </c>
      <c r="BM1399" s="63">
        <v>0</v>
      </c>
      <c r="BN1399" s="63">
        <v>0</v>
      </c>
      <c r="BO1399" s="63">
        <v>0</v>
      </c>
      <c r="BP1399" s="63">
        <v>0</v>
      </c>
      <c r="BQ1399" s="63">
        <v>0</v>
      </c>
      <c r="BR1399" s="63">
        <v>0</v>
      </c>
      <c r="BS1399" s="63">
        <v>0</v>
      </c>
      <c r="BT1399" s="63">
        <v>0</v>
      </c>
      <c r="BU1399" s="63">
        <v>0</v>
      </c>
      <c r="BV1399" s="63">
        <v>0</v>
      </c>
      <c r="BW1399" s="63">
        <v>0</v>
      </c>
      <c r="BX1399" s="63"/>
      <c r="BY1399" s="63"/>
      <c r="BZ1399" s="63"/>
      <c r="CA1399" s="63"/>
      <c r="CB1399" s="63"/>
      <c r="CC1399" s="63"/>
      <c r="CD1399" s="63"/>
      <c r="CE1399" s="63"/>
      <c r="CF1399" s="63"/>
      <c r="CG1399" s="63"/>
      <c r="CH1399" s="63"/>
      <c r="CI1399" s="63"/>
      <c r="CJ1399" s="63"/>
      <c r="CK1399" s="63"/>
      <c r="CL1399" s="63"/>
      <c r="CM1399" s="63"/>
      <c r="CN1399" s="63"/>
      <c r="CO1399" s="63" t="s">
        <v>6298</v>
      </c>
      <c r="CP1399" s="66"/>
      <c r="CQ1399" s="64">
        <v>38714</v>
      </c>
      <c r="CR1399" s="78" t="s">
        <v>2043</v>
      </c>
      <c r="CS1399" s="78" t="s">
        <v>6954</v>
      </c>
    </row>
    <row r="1400" spans="1:97">
      <c r="A1400" s="63" t="s">
        <v>3591</v>
      </c>
      <c r="B1400" s="63" t="s">
        <v>977</v>
      </c>
      <c r="C1400" s="63">
        <v>3293</v>
      </c>
      <c r="D1400" s="19" t="s">
        <v>3782</v>
      </c>
      <c r="E1400" s="63" t="s">
        <v>2393</v>
      </c>
      <c r="F1400" s="63" t="s">
        <v>3759</v>
      </c>
      <c r="G1400" s="65" t="s">
        <v>3612</v>
      </c>
      <c r="H1400" s="65">
        <v>3</v>
      </c>
      <c r="I1400" s="65">
        <v>19</v>
      </c>
      <c r="J1400" s="65">
        <v>93</v>
      </c>
      <c r="K1400" s="23">
        <v>41.647950000000002</v>
      </c>
      <c r="L1400" s="23">
        <v>-107.86739</v>
      </c>
      <c r="M1400" s="61" t="s">
        <v>978</v>
      </c>
      <c r="N1400" s="63" t="s">
        <v>979</v>
      </c>
      <c r="O1400" s="63"/>
      <c r="P1400" s="63" t="s">
        <v>3796</v>
      </c>
      <c r="Q1400" s="63"/>
      <c r="R1400" s="63"/>
      <c r="S1400" s="55"/>
      <c r="T1400" s="63"/>
      <c r="U1400" s="66" t="s">
        <v>980</v>
      </c>
      <c r="V1400" s="63"/>
      <c r="W1400" s="66">
        <v>10085</v>
      </c>
      <c r="X1400" s="66">
        <v>9896</v>
      </c>
      <c r="Y1400" s="63"/>
      <c r="Z1400" s="64"/>
      <c r="AA1400" s="63"/>
      <c r="AB1400" s="63"/>
      <c r="AC1400" s="63">
        <v>7.53</v>
      </c>
      <c r="AD1400" s="63"/>
      <c r="AE1400" s="63">
        <v>2240</v>
      </c>
      <c r="AF1400" s="63">
        <v>7.32</v>
      </c>
      <c r="AG1400" s="63"/>
      <c r="AH1400" s="63">
        <v>1999</v>
      </c>
      <c r="AI1400" s="63">
        <v>2345</v>
      </c>
      <c r="AJ1400" s="63"/>
      <c r="AK1400" s="63"/>
      <c r="AL1400" s="63">
        <v>19</v>
      </c>
      <c r="AM1400" s="63">
        <v>6288</v>
      </c>
      <c r="AN1400" s="63"/>
      <c r="AO1400" s="63" t="s">
        <v>3536</v>
      </c>
      <c r="AP1400" s="17">
        <f t="shared" si="496"/>
        <v>0.375747</v>
      </c>
      <c r="AQ1400" s="17">
        <f t="shared" si="497"/>
        <v>0</v>
      </c>
      <c r="AR1400" s="17">
        <f t="shared" si="517"/>
        <v>97.44</v>
      </c>
      <c r="AS1400" s="17">
        <f t="shared" si="515"/>
        <v>0.18724559999999998</v>
      </c>
      <c r="AT1400" s="17">
        <f t="shared" si="498"/>
        <v>98.002992599999999</v>
      </c>
      <c r="AU1400" s="5">
        <f t="shared" si="499"/>
        <v>56.39179</v>
      </c>
      <c r="AV1400" s="5">
        <f t="shared" si="500"/>
        <v>38.434549999999994</v>
      </c>
      <c r="AW1400" s="5">
        <f t="shared" si="518"/>
        <v>0</v>
      </c>
      <c r="AX1400" s="5">
        <f t="shared" si="519"/>
        <v>0</v>
      </c>
      <c r="AY1400" s="5">
        <f t="shared" si="501"/>
        <v>0.39558000000000004</v>
      </c>
      <c r="AZ1400" s="5">
        <f t="shared" si="502"/>
        <v>95.221919999999983</v>
      </c>
      <c r="BA1400" s="7">
        <f t="shared" si="503"/>
        <v>1.4392929786218551E-2</v>
      </c>
      <c r="BB1400" s="62">
        <f t="shared" si="504"/>
        <v>6617.85</v>
      </c>
      <c r="BC1400" s="28">
        <f t="shared" si="505"/>
        <v>2.5558177105731151E-2</v>
      </c>
      <c r="BD1400" s="32">
        <f t="shared" si="506"/>
        <v>3.8340359822848918E-3</v>
      </c>
      <c r="BE1400" s="32">
        <f t="shared" si="507"/>
        <v>0</v>
      </c>
      <c r="BF1400" s="35">
        <f t="shared" si="508"/>
        <v>0.99616596401771507</v>
      </c>
      <c r="BG1400" s="37">
        <f t="shared" si="509"/>
        <v>0.59221437668973709</v>
      </c>
      <c r="BH1400" s="33">
        <f t="shared" si="510"/>
        <v>0.40363132774470417</v>
      </c>
      <c r="BI1400" s="33">
        <f t="shared" si="511"/>
        <v>4.1542955655588555E-3</v>
      </c>
      <c r="BJ1400" s="63"/>
      <c r="BK1400" s="63"/>
      <c r="BL1400" s="63"/>
      <c r="BM1400" s="63"/>
      <c r="BN1400" s="63"/>
      <c r="BO1400" s="63"/>
      <c r="BP1400" s="63"/>
      <c r="BQ1400" s="63"/>
      <c r="BR1400" s="63"/>
      <c r="BS1400" s="63"/>
      <c r="BT1400" s="63"/>
      <c r="BU1400" s="63"/>
      <c r="BV1400" s="63"/>
      <c r="BW1400" s="63"/>
      <c r="BX1400" s="63"/>
      <c r="BY1400" s="63"/>
      <c r="BZ1400" s="63"/>
      <c r="CA1400" s="63"/>
      <c r="CB1400" s="63"/>
      <c r="CC1400" s="63"/>
      <c r="CD1400" s="63"/>
      <c r="CE1400" s="63"/>
      <c r="CF1400" s="63"/>
      <c r="CG1400" s="63"/>
      <c r="CH1400" s="63"/>
      <c r="CI1400" s="63"/>
      <c r="CJ1400" s="63"/>
      <c r="CK1400" s="63"/>
      <c r="CL1400" s="63"/>
      <c r="CM1400" s="63"/>
      <c r="CN1400" s="63"/>
      <c r="CO1400" s="63" t="s">
        <v>3607</v>
      </c>
      <c r="CP1400" s="66"/>
      <c r="CQ1400" s="63"/>
      <c r="CR1400" s="78" t="s">
        <v>2043</v>
      </c>
      <c r="CS1400" s="78" t="s">
        <v>6954</v>
      </c>
    </row>
    <row r="1401" spans="1:97">
      <c r="A1401" s="63" t="s">
        <v>3591</v>
      </c>
      <c r="B1401" s="63" t="s">
        <v>977</v>
      </c>
      <c r="C1401" s="63">
        <v>3294</v>
      </c>
      <c r="D1401" s="19" t="s">
        <v>3782</v>
      </c>
      <c r="E1401" s="63" t="s">
        <v>2393</v>
      </c>
      <c r="F1401" s="63" t="s">
        <v>3610</v>
      </c>
      <c r="G1401" s="65" t="s">
        <v>264</v>
      </c>
      <c r="H1401" s="65">
        <v>3</v>
      </c>
      <c r="I1401" s="65">
        <v>19</v>
      </c>
      <c r="J1401" s="65">
        <v>93</v>
      </c>
      <c r="K1401" s="23">
        <v>41.647500000000001</v>
      </c>
      <c r="L1401" s="23">
        <v>-107.85722</v>
      </c>
      <c r="M1401" s="61" t="s">
        <v>985</v>
      </c>
      <c r="N1401" s="63" t="s">
        <v>986</v>
      </c>
      <c r="O1401" s="63"/>
      <c r="P1401" s="63" t="s">
        <v>3796</v>
      </c>
      <c r="Q1401" s="63"/>
      <c r="R1401" s="63"/>
      <c r="S1401" s="55"/>
      <c r="T1401" s="63"/>
      <c r="U1401" s="66" t="s">
        <v>3541</v>
      </c>
      <c r="V1401" s="63"/>
      <c r="W1401" s="66">
        <v>9880</v>
      </c>
      <c r="X1401" s="66">
        <v>9845</v>
      </c>
      <c r="Y1401" s="63"/>
      <c r="Z1401" s="64"/>
      <c r="AA1401" s="63"/>
      <c r="AB1401" s="63"/>
      <c r="AC1401" s="63">
        <v>8.3000000000000007</v>
      </c>
      <c r="AD1401" s="63"/>
      <c r="AE1401" s="63">
        <v>2290</v>
      </c>
      <c r="AF1401" s="63">
        <v>11.1</v>
      </c>
      <c r="AG1401" s="63"/>
      <c r="AH1401" s="63">
        <v>1899</v>
      </c>
      <c r="AI1401" s="63">
        <v>2318</v>
      </c>
      <c r="AJ1401" s="63">
        <v>54</v>
      </c>
      <c r="AK1401" s="63"/>
      <c r="AL1401" s="63">
        <v>20</v>
      </c>
      <c r="AM1401" s="63">
        <v>6200</v>
      </c>
      <c r="AN1401" s="63"/>
      <c r="AO1401" s="63" t="s">
        <v>3536</v>
      </c>
      <c r="AP1401" s="17">
        <f t="shared" si="496"/>
        <v>0.41417000000000004</v>
      </c>
      <c r="AQ1401" s="17">
        <f t="shared" si="497"/>
        <v>0</v>
      </c>
      <c r="AR1401" s="17">
        <f t="shared" si="517"/>
        <v>99.614999999999995</v>
      </c>
      <c r="AS1401" s="17">
        <f t="shared" si="515"/>
        <v>0.28393799999999997</v>
      </c>
      <c r="AT1401" s="17">
        <f t="shared" si="498"/>
        <v>100.313108</v>
      </c>
      <c r="AU1401" s="5">
        <f t="shared" si="499"/>
        <v>53.570789999999995</v>
      </c>
      <c r="AV1401" s="5">
        <f t="shared" si="500"/>
        <v>37.992019999999997</v>
      </c>
      <c r="AW1401" s="5">
        <f t="shared" si="518"/>
        <v>1.79982</v>
      </c>
      <c r="AX1401" s="5">
        <f t="shared" si="519"/>
        <v>0</v>
      </c>
      <c r="AY1401" s="5">
        <f t="shared" si="501"/>
        <v>0.41640000000000005</v>
      </c>
      <c r="AZ1401" s="5">
        <f t="shared" si="502"/>
        <v>93.779029999999977</v>
      </c>
      <c r="BA1401" s="7">
        <f t="shared" si="503"/>
        <v>3.3664825723131675E-2</v>
      </c>
      <c r="BB1401" s="62">
        <f t="shared" si="504"/>
        <v>6600.4</v>
      </c>
      <c r="BC1401" s="28">
        <f t="shared" si="505"/>
        <v>3.1280272491484615E-2</v>
      </c>
      <c r="BD1401" s="32">
        <f t="shared" si="506"/>
        <v>4.1287724830537604E-3</v>
      </c>
      <c r="BE1401" s="32">
        <f t="shared" si="507"/>
        <v>0</v>
      </c>
      <c r="BF1401" s="35">
        <f t="shared" si="508"/>
        <v>0.99587122751694623</v>
      </c>
      <c r="BG1401" s="37">
        <f t="shared" si="509"/>
        <v>0.57124487212119823</v>
      </c>
      <c r="BH1401" s="33">
        <f t="shared" si="510"/>
        <v>0.40512276571851946</v>
      </c>
      <c r="BI1401" s="33">
        <f t="shared" si="511"/>
        <v>4.4402250695064786E-3</v>
      </c>
      <c r="BJ1401" s="63"/>
      <c r="BK1401" s="63"/>
      <c r="BL1401" s="63"/>
      <c r="BM1401" s="63"/>
      <c r="BN1401" s="63"/>
      <c r="BO1401" s="63"/>
      <c r="BP1401" s="63"/>
      <c r="BQ1401" s="63"/>
      <c r="BR1401" s="63"/>
      <c r="BS1401" s="63"/>
      <c r="BT1401" s="63"/>
      <c r="BU1401" s="63"/>
      <c r="BV1401" s="63"/>
      <c r="BW1401" s="63"/>
      <c r="BX1401" s="63"/>
      <c r="BY1401" s="63"/>
      <c r="BZ1401" s="63"/>
      <c r="CA1401" s="63"/>
      <c r="CB1401" s="63"/>
      <c r="CC1401" s="63"/>
      <c r="CD1401" s="63"/>
      <c r="CE1401" s="63"/>
      <c r="CF1401" s="63"/>
      <c r="CG1401" s="63"/>
      <c r="CH1401" s="63"/>
      <c r="CI1401" s="63"/>
      <c r="CJ1401" s="63"/>
      <c r="CK1401" s="63"/>
      <c r="CL1401" s="63"/>
      <c r="CM1401" s="63"/>
      <c r="CN1401" s="63"/>
      <c r="CO1401" s="63" t="s">
        <v>3607</v>
      </c>
      <c r="CP1401" s="66"/>
      <c r="CQ1401" s="63"/>
      <c r="CR1401" s="78" t="s">
        <v>2043</v>
      </c>
      <c r="CS1401" s="78" t="s">
        <v>6954</v>
      </c>
    </row>
    <row r="1402" spans="1:97">
      <c r="A1402" s="63" t="s">
        <v>3591</v>
      </c>
      <c r="B1402" s="63" t="s">
        <v>977</v>
      </c>
      <c r="C1402" s="63">
        <v>3295</v>
      </c>
      <c r="D1402" s="19" t="s">
        <v>3782</v>
      </c>
      <c r="E1402" s="63" t="s">
        <v>2393</v>
      </c>
      <c r="F1402" s="63" t="s">
        <v>3759</v>
      </c>
      <c r="G1402" s="65" t="s">
        <v>3592</v>
      </c>
      <c r="H1402" s="65">
        <v>3</v>
      </c>
      <c r="I1402" s="65">
        <v>19</v>
      </c>
      <c r="J1402" s="65">
        <v>93</v>
      </c>
      <c r="K1402" s="23">
        <v>41.655279999999998</v>
      </c>
      <c r="L1402" s="23">
        <v>-107.86722</v>
      </c>
      <c r="M1402" s="61" t="s">
        <v>981</v>
      </c>
      <c r="N1402" s="63" t="s">
        <v>982</v>
      </c>
      <c r="O1402" s="63"/>
      <c r="P1402" s="63" t="s">
        <v>3796</v>
      </c>
      <c r="Q1402" s="63"/>
      <c r="R1402" s="63"/>
      <c r="S1402" s="55"/>
      <c r="T1402" s="63"/>
      <c r="U1402" s="66" t="s">
        <v>3542</v>
      </c>
      <c r="V1402" s="63"/>
      <c r="W1402" s="66">
        <v>9958</v>
      </c>
      <c r="X1402" s="66">
        <v>9923</v>
      </c>
      <c r="Y1402" s="63"/>
      <c r="Z1402" s="64"/>
      <c r="AA1402" s="63"/>
      <c r="AB1402" s="63"/>
      <c r="AC1402" s="63">
        <v>7.58</v>
      </c>
      <c r="AD1402" s="63"/>
      <c r="AE1402" s="63">
        <v>2280</v>
      </c>
      <c r="AF1402" s="63">
        <v>8.3699999999999992</v>
      </c>
      <c r="AG1402" s="63"/>
      <c r="AH1402" s="63">
        <v>1949</v>
      </c>
      <c r="AI1402" s="63">
        <v>2399</v>
      </c>
      <c r="AJ1402" s="63">
        <v>54</v>
      </c>
      <c r="AK1402" s="63"/>
      <c r="AL1402" s="63">
        <v>16</v>
      </c>
      <c r="AM1402" s="63">
        <v>6212</v>
      </c>
      <c r="AN1402" s="63"/>
      <c r="AO1402" s="63" t="s">
        <v>3536</v>
      </c>
      <c r="AP1402" s="17">
        <f t="shared" si="496"/>
        <v>0.37824200000000002</v>
      </c>
      <c r="AQ1402" s="17">
        <f t="shared" si="497"/>
        <v>0</v>
      </c>
      <c r="AR1402" s="17">
        <f t="shared" si="517"/>
        <v>99.179999999999993</v>
      </c>
      <c r="AS1402" s="17">
        <f t="shared" si="515"/>
        <v>0.21410459999999998</v>
      </c>
      <c r="AT1402" s="17">
        <f t="shared" si="498"/>
        <v>99.772346599999992</v>
      </c>
      <c r="AU1402" s="5">
        <f t="shared" si="499"/>
        <v>54.981290000000001</v>
      </c>
      <c r="AV1402" s="5">
        <f t="shared" si="500"/>
        <v>39.319609999999997</v>
      </c>
      <c r="AW1402" s="5">
        <f t="shared" si="518"/>
        <v>1.79982</v>
      </c>
      <c r="AX1402" s="5">
        <f t="shared" si="519"/>
        <v>0</v>
      </c>
      <c r="AY1402" s="5">
        <f t="shared" si="501"/>
        <v>0.33312000000000003</v>
      </c>
      <c r="AZ1402" s="5">
        <f t="shared" si="502"/>
        <v>96.433839999999989</v>
      </c>
      <c r="BA1402" s="7">
        <f t="shared" si="503"/>
        <v>1.7015297314789169E-2</v>
      </c>
      <c r="BB1402" s="62">
        <f t="shared" si="504"/>
        <v>6713.95</v>
      </c>
      <c r="BC1402" s="28">
        <f t="shared" si="505"/>
        <v>3.8832735698343238E-2</v>
      </c>
      <c r="BD1402" s="32">
        <f t="shared" si="506"/>
        <v>3.7910504552571087E-3</v>
      </c>
      <c r="BE1402" s="32">
        <f t="shared" si="507"/>
        <v>0</v>
      </c>
      <c r="BF1402" s="35">
        <f t="shared" si="508"/>
        <v>0.99620894954474293</v>
      </c>
      <c r="BG1402" s="37">
        <f t="shared" si="509"/>
        <v>0.57014518969689487</v>
      </c>
      <c r="BH1402" s="33">
        <f t="shared" si="510"/>
        <v>0.40773664099656304</v>
      </c>
      <c r="BI1402" s="33">
        <f t="shared" si="511"/>
        <v>3.4543890401958488E-3</v>
      </c>
      <c r="BJ1402" s="63"/>
      <c r="BK1402" s="63"/>
      <c r="BL1402" s="63"/>
      <c r="BM1402" s="63"/>
      <c r="BN1402" s="63"/>
      <c r="BO1402" s="63"/>
      <c r="BP1402" s="63"/>
      <c r="BQ1402" s="63"/>
      <c r="BR1402" s="63"/>
      <c r="BS1402" s="63"/>
      <c r="BT1402" s="63"/>
      <c r="BU1402" s="63"/>
      <c r="BV1402" s="63"/>
      <c r="BW1402" s="63"/>
      <c r="BX1402" s="63"/>
      <c r="BY1402" s="63"/>
      <c r="BZ1402" s="63"/>
      <c r="CA1402" s="63"/>
      <c r="CB1402" s="63"/>
      <c r="CC1402" s="63"/>
      <c r="CD1402" s="63"/>
      <c r="CE1402" s="63"/>
      <c r="CF1402" s="63"/>
      <c r="CG1402" s="63"/>
      <c r="CH1402" s="63"/>
      <c r="CI1402" s="63"/>
      <c r="CJ1402" s="63"/>
      <c r="CK1402" s="63"/>
      <c r="CL1402" s="63"/>
      <c r="CM1402" s="63"/>
      <c r="CN1402" s="63"/>
      <c r="CO1402" s="63" t="s">
        <v>3607</v>
      </c>
      <c r="CP1402" s="66"/>
      <c r="CQ1402" s="63"/>
      <c r="CR1402" s="78" t="s">
        <v>2043</v>
      </c>
      <c r="CS1402" s="78" t="s">
        <v>6954</v>
      </c>
    </row>
    <row r="1403" spans="1:97">
      <c r="A1403" s="63" t="s">
        <v>3591</v>
      </c>
      <c r="B1403" s="63" t="s">
        <v>925</v>
      </c>
      <c r="C1403" s="63">
        <v>5029</v>
      </c>
      <c r="D1403" s="19" t="s">
        <v>3782</v>
      </c>
      <c r="E1403" s="63" t="s">
        <v>2393</v>
      </c>
      <c r="F1403" s="63" t="s">
        <v>5168</v>
      </c>
      <c r="G1403" s="65" t="s">
        <v>3594</v>
      </c>
      <c r="H1403" s="65">
        <v>5</v>
      </c>
      <c r="I1403" s="65">
        <v>19</v>
      </c>
      <c r="J1403" s="65">
        <v>93</v>
      </c>
      <c r="K1403" s="23">
        <v>41.658956000000003</v>
      </c>
      <c r="L1403" s="23">
        <v>-107.90848099999999</v>
      </c>
      <c r="M1403" s="61" t="s">
        <v>926</v>
      </c>
      <c r="N1403" s="63" t="s">
        <v>927</v>
      </c>
      <c r="O1403" s="63"/>
      <c r="P1403" s="63" t="s">
        <v>3796</v>
      </c>
      <c r="Q1403" s="63"/>
      <c r="R1403" s="63"/>
      <c r="S1403" s="55">
        <f>IF(U1403&gt;0,V1403-U1403,"")</f>
        <v>241</v>
      </c>
      <c r="T1403" s="63"/>
      <c r="U1403" s="66">
        <v>9796</v>
      </c>
      <c r="V1403" s="63">
        <v>10037</v>
      </c>
      <c r="W1403" s="66">
        <v>10120</v>
      </c>
      <c r="X1403" s="66"/>
      <c r="Y1403" s="63"/>
      <c r="Z1403" s="64">
        <v>38430</v>
      </c>
      <c r="AA1403" s="63">
        <v>7.47</v>
      </c>
      <c r="AB1403" s="63"/>
      <c r="AC1403" s="63">
        <v>25.2</v>
      </c>
      <c r="AD1403" s="63">
        <v>7.2</v>
      </c>
      <c r="AE1403" s="63">
        <v>3050</v>
      </c>
      <c r="AF1403" s="63">
        <v>74</v>
      </c>
      <c r="AG1403" s="63"/>
      <c r="AH1403" s="63">
        <v>3950</v>
      </c>
      <c r="AI1403" s="63">
        <v>2790</v>
      </c>
      <c r="AJ1403" s="63">
        <v>0</v>
      </c>
      <c r="AK1403" s="63">
        <v>0</v>
      </c>
      <c r="AL1403" s="63">
        <v>11</v>
      </c>
      <c r="AM1403" s="63">
        <v>10000</v>
      </c>
      <c r="AN1403" s="63"/>
      <c r="AO1403" s="63" t="s">
        <v>3536</v>
      </c>
      <c r="AP1403" s="17">
        <f t="shared" si="496"/>
        <v>1.2574799999999999</v>
      </c>
      <c r="AQ1403" s="17">
        <f t="shared" si="497"/>
        <v>0.59248800000000001</v>
      </c>
      <c r="AR1403" s="17">
        <f t="shared" si="517"/>
        <v>132.67499999999998</v>
      </c>
      <c r="AS1403" s="17">
        <f t="shared" si="515"/>
        <v>1.8929199999999999</v>
      </c>
      <c r="AT1403" s="17">
        <f t="shared" si="498"/>
        <v>136.41788799999998</v>
      </c>
      <c r="AU1403" s="5">
        <f t="shared" si="499"/>
        <v>111.42949999999999</v>
      </c>
      <c r="AV1403" s="5">
        <f t="shared" si="500"/>
        <v>45.728099999999998</v>
      </c>
      <c r="AW1403" s="5">
        <f t="shared" si="518"/>
        <v>0</v>
      </c>
      <c r="AX1403" s="5">
        <f t="shared" si="519"/>
        <v>0</v>
      </c>
      <c r="AY1403" s="5">
        <f t="shared" si="501"/>
        <v>0.22902000000000003</v>
      </c>
      <c r="AZ1403" s="5">
        <f t="shared" si="502"/>
        <v>157.38661999999999</v>
      </c>
      <c r="BA1403" s="7">
        <f t="shared" si="503"/>
        <v>-7.13696741508133E-2</v>
      </c>
      <c r="BB1403" s="62">
        <f t="shared" si="504"/>
        <v>9907.4</v>
      </c>
      <c r="BC1403" s="28">
        <f t="shared" si="505"/>
        <v>-4.6515366145252696E-3</v>
      </c>
      <c r="BD1403" s="32">
        <f t="shared" si="506"/>
        <v>9.2178527203118713E-3</v>
      </c>
      <c r="BE1403" s="32">
        <f t="shared" si="507"/>
        <v>4.3431840844801832E-3</v>
      </c>
      <c r="BF1403" s="35">
        <f t="shared" si="508"/>
        <v>0.98643896319520807</v>
      </c>
      <c r="BG1403" s="37">
        <f t="shared" si="509"/>
        <v>0.70799855794603117</v>
      </c>
      <c r="BH1403" s="33">
        <f t="shared" si="510"/>
        <v>0.29054629929786918</v>
      </c>
      <c r="BI1403" s="33">
        <f t="shared" si="511"/>
        <v>1.4551427560995976E-3</v>
      </c>
      <c r="BJ1403" s="63">
        <v>0</v>
      </c>
      <c r="BK1403" s="63">
        <v>15</v>
      </c>
      <c r="BL1403" s="63">
        <v>0</v>
      </c>
      <c r="BM1403" s="63">
        <v>0</v>
      </c>
      <c r="BN1403" s="63">
        <v>0</v>
      </c>
      <c r="BO1403" s="63">
        <v>0</v>
      </c>
      <c r="BP1403" s="63">
        <v>0</v>
      </c>
      <c r="BQ1403" s="63">
        <v>0</v>
      </c>
      <c r="BR1403" s="63">
        <v>0</v>
      </c>
      <c r="BS1403" s="63">
        <v>0</v>
      </c>
      <c r="BT1403" s="63">
        <v>0</v>
      </c>
      <c r="BU1403" s="63">
        <v>0</v>
      </c>
      <c r="BV1403" s="63">
        <v>0</v>
      </c>
      <c r="BW1403" s="63">
        <v>0</v>
      </c>
      <c r="BX1403" s="63"/>
      <c r="BY1403" s="63"/>
      <c r="BZ1403" s="63"/>
      <c r="CA1403" s="63"/>
      <c r="CB1403" s="63"/>
      <c r="CC1403" s="63"/>
      <c r="CD1403" s="63"/>
      <c r="CE1403" s="63"/>
      <c r="CF1403" s="63"/>
      <c r="CG1403" s="63"/>
      <c r="CH1403" s="63"/>
      <c r="CI1403" s="63"/>
      <c r="CJ1403" s="63"/>
      <c r="CK1403" s="63"/>
      <c r="CL1403" s="63"/>
      <c r="CM1403" s="63"/>
      <c r="CN1403" s="63">
        <v>20050319</v>
      </c>
      <c r="CO1403" s="63" t="s">
        <v>6299</v>
      </c>
      <c r="CP1403" s="66"/>
      <c r="CQ1403" s="64">
        <v>38432</v>
      </c>
      <c r="CR1403" s="78" t="s">
        <v>2043</v>
      </c>
      <c r="CS1403" s="78" t="s">
        <v>6954</v>
      </c>
    </row>
    <row r="1404" spans="1:97">
      <c r="A1404" s="20" t="s">
        <v>3591</v>
      </c>
      <c r="B1404" s="16" t="s">
        <v>472</v>
      </c>
      <c r="F1404" s="19" t="s">
        <v>3759</v>
      </c>
      <c r="G1404" s="47" t="s">
        <v>267</v>
      </c>
      <c r="H1404" s="47">
        <v>9</v>
      </c>
      <c r="I1404" s="47">
        <v>19</v>
      </c>
      <c r="J1404" s="47">
        <v>93</v>
      </c>
      <c r="K1404" s="23">
        <v>41.633609999999997</v>
      </c>
      <c r="L1404" s="23">
        <v>-107.87721999999999</v>
      </c>
      <c r="M1404" s="61" t="s">
        <v>2828</v>
      </c>
      <c r="N1404" s="19" t="s">
        <v>268</v>
      </c>
      <c r="P1404" s="19" t="s">
        <v>3796</v>
      </c>
      <c r="U1404" s="46">
        <v>9322</v>
      </c>
      <c r="V1404" s="4"/>
      <c r="W1404" s="46">
        <v>9729</v>
      </c>
      <c r="X1404" s="46">
        <v>9692</v>
      </c>
      <c r="Z1404" s="48">
        <v>37568</v>
      </c>
      <c r="AA1404" s="19">
        <v>7.84</v>
      </c>
      <c r="AB1404" s="19" t="s">
        <v>3789</v>
      </c>
      <c r="AC1404" s="19">
        <v>28.5</v>
      </c>
      <c r="AD1404" s="19">
        <v>6.88</v>
      </c>
      <c r="AE1404" s="19">
        <v>2690</v>
      </c>
      <c r="AF1404" s="19">
        <v>30</v>
      </c>
      <c r="AH1404" s="19">
        <v>3149</v>
      </c>
      <c r="AI1404" s="19">
        <v>1590</v>
      </c>
      <c r="AK1404" s="6"/>
      <c r="AL1404" s="19">
        <v>22</v>
      </c>
      <c r="AM1404" s="19">
        <v>9132</v>
      </c>
      <c r="AN1404" s="31"/>
      <c r="AO1404" s="63" t="s">
        <v>3536</v>
      </c>
      <c r="AP1404" s="17">
        <f t="shared" si="496"/>
        <v>1.42215</v>
      </c>
      <c r="AQ1404" s="17">
        <f t="shared" si="497"/>
        <v>0.56615519999999997</v>
      </c>
      <c r="AR1404" s="17">
        <f t="shared" si="517"/>
        <v>117.01499999999999</v>
      </c>
      <c r="AS1404" s="17">
        <f t="shared" si="515"/>
        <v>0.76739999999999997</v>
      </c>
      <c r="AT1404" s="17">
        <f t="shared" si="498"/>
        <v>119.77070519999998</v>
      </c>
      <c r="AU1404" s="5">
        <f t="shared" si="499"/>
        <v>88.833289999999991</v>
      </c>
      <c r="AV1404" s="5">
        <f t="shared" si="500"/>
        <v>26.060099999999998</v>
      </c>
      <c r="AW1404" s="5">
        <f t="shared" si="518"/>
        <v>0</v>
      </c>
      <c r="AX1404" s="5">
        <f t="shared" si="519"/>
        <v>0</v>
      </c>
      <c r="AY1404" s="5">
        <f t="shared" si="501"/>
        <v>0.45804000000000006</v>
      </c>
      <c r="AZ1404" s="5">
        <f t="shared" si="502"/>
        <v>115.35142999999998</v>
      </c>
      <c r="BA1404" s="7">
        <f t="shared" si="503"/>
        <v>1.879565782371307E-2</v>
      </c>
      <c r="BB1404" s="62">
        <f t="shared" si="504"/>
        <v>7516.38</v>
      </c>
      <c r="BC1404" s="6">
        <f t="shared" si="505"/>
        <v>-9.7043676321660111E-2</v>
      </c>
      <c r="BD1404" s="32">
        <f t="shared" si="506"/>
        <v>1.1873938603143503E-2</v>
      </c>
      <c r="BE1404" s="32">
        <f t="shared" si="507"/>
        <v>4.7269922895970392E-3</v>
      </c>
      <c r="BF1404" s="35">
        <f t="shared" si="508"/>
        <v>0.98339906910725949</v>
      </c>
      <c r="BG1404" s="36">
        <f t="shared" si="509"/>
        <v>0.77011000210400515</v>
      </c>
      <c r="BH1404" s="33">
        <f t="shared" si="510"/>
        <v>0.22591917586110552</v>
      </c>
      <c r="BI1404" s="33">
        <f t="shared" si="511"/>
        <v>3.9708220348893819E-3</v>
      </c>
      <c r="BJ1404" s="6"/>
      <c r="BK1404" s="19">
        <v>5.55</v>
      </c>
      <c r="BL1404" s="19"/>
      <c r="BO1404" s="31"/>
      <c r="BP1404" s="31"/>
      <c r="BQ1404" s="31"/>
      <c r="BR1404" s="31"/>
      <c r="BS1404" s="31"/>
      <c r="BT1404" s="31"/>
      <c r="BU1404" s="31"/>
      <c r="BV1404" s="31"/>
      <c r="BW1404" s="31"/>
      <c r="BX1404" s="31"/>
      <c r="BY1404" s="31"/>
      <c r="BZ1404" s="31"/>
      <c r="CA1404" s="31"/>
      <c r="CB1404" s="31"/>
      <c r="CC1404" s="31"/>
      <c r="CD1404" s="31"/>
      <c r="CE1404" s="31"/>
      <c r="CF1404" s="31"/>
      <c r="CG1404" s="31"/>
      <c r="CH1404" s="31"/>
      <c r="CI1404" s="31"/>
      <c r="CJ1404" s="31"/>
      <c r="CK1404" s="31"/>
      <c r="CL1404" s="31"/>
      <c r="CN1404" s="63">
        <v>20021108</v>
      </c>
      <c r="CO1404" s="63" t="s">
        <v>3607</v>
      </c>
      <c r="CP1404" s="66"/>
      <c r="CQ1404" s="64">
        <v>37570</v>
      </c>
      <c r="CR1404" s="78" t="s">
        <v>2043</v>
      </c>
      <c r="CS1404" s="78" t="s">
        <v>6954</v>
      </c>
    </row>
    <row r="1405" spans="1:97">
      <c r="A1405" s="20" t="s">
        <v>3591</v>
      </c>
      <c r="B1405" s="16" t="s">
        <v>6649</v>
      </c>
      <c r="F1405" s="19" t="s">
        <v>3759</v>
      </c>
      <c r="G1405" s="47" t="s">
        <v>3612</v>
      </c>
      <c r="H1405" s="47">
        <v>11</v>
      </c>
      <c r="I1405" s="47">
        <v>19</v>
      </c>
      <c r="J1405" s="47">
        <v>93</v>
      </c>
      <c r="K1405" s="23">
        <v>41.633423000000001</v>
      </c>
      <c r="L1405" s="23">
        <v>-107.847973</v>
      </c>
      <c r="M1405" s="61" t="s">
        <v>2774</v>
      </c>
      <c r="N1405" s="19" t="s">
        <v>281</v>
      </c>
      <c r="P1405" s="19" t="s">
        <v>3796</v>
      </c>
      <c r="U1405" s="46">
        <v>9248</v>
      </c>
      <c r="W1405" s="46">
        <v>10040</v>
      </c>
      <c r="X1405" s="46">
        <v>9600</v>
      </c>
      <c r="Z1405" s="48"/>
      <c r="AA1405" s="4"/>
      <c r="AB1405" s="19" t="s">
        <v>3789</v>
      </c>
      <c r="AC1405" s="19">
        <v>48</v>
      </c>
      <c r="AD1405" s="19">
        <v>11</v>
      </c>
      <c r="AE1405" s="19">
        <v>2470</v>
      </c>
      <c r="AF1405" s="19">
        <v>52.7</v>
      </c>
      <c r="AH1405" s="19">
        <v>2799</v>
      </c>
      <c r="AI1405" s="19">
        <v>1752</v>
      </c>
      <c r="AK1405" s="4"/>
      <c r="AL1405" s="19">
        <v>193</v>
      </c>
      <c r="AM1405" s="19">
        <v>6914</v>
      </c>
      <c r="AN1405" s="50"/>
      <c r="AO1405" s="63" t="s">
        <v>3536</v>
      </c>
      <c r="AP1405" s="17">
        <f t="shared" si="496"/>
        <v>2.3952</v>
      </c>
      <c r="AQ1405" s="17">
        <f t="shared" si="497"/>
        <v>0.90519000000000005</v>
      </c>
      <c r="AR1405" s="17">
        <f t="shared" si="517"/>
        <v>107.44499999999999</v>
      </c>
      <c r="AS1405" s="17">
        <f t="shared" si="515"/>
        <v>1.348066</v>
      </c>
      <c r="AT1405" s="17">
        <f t="shared" si="498"/>
        <v>112.09345599999999</v>
      </c>
      <c r="AU1405" s="5">
        <f t="shared" si="499"/>
        <v>78.959789999999998</v>
      </c>
      <c r="AV1405" s="5">
        <f t="shared" si="500"/>
        <v>28.715279999999996</v>
      </c>
      <c r="AW1405" s="5">
        <f t="shared" si="518"/>
        <v>0</v>
      </c>
      <c r="AX1405" s="5">
        <f t="shared" si="519"/>
        <v>0</v>
      </c>
      <c r="AY1405" s="5">
        <f t="shared" si="501"/>
        <v>4.0182600000000006</v>
      </c>
      <c r="AZ1405" s="5">
        <f t="shared" si="502"/>
        <v>111.69332999999999</v>
      </c>
      <c r="BA1405" s="7">
        <f t="shared" si="503"/>
        <v>1.7879786700185248E-3</v>
      </c>
      <c r="BB1405" s="62">
        <f t="shared" si="504"/>
        <v>7325.7</v>
      </c>
      <c r="BC1405" s="6">
        <f t="shared" si="505"/>
        <v>2.8912125957709769E-2</v>
      </c>
      <c r="BD1405" s="32">
        <f t="shared" si="506"/>
        <v>2.136788431253293E-2</v>
      </c>
      <c r="BE1405" s="32">
        <f t="shared" si="507"/>
        <v>8.0753152976209431E-3</v>
      </c>
      <c r="BF1405" s="35">
        <f t="shared" si="508"/>
        <v>0.97055680038984615</v>
      </c>
      <c r="BG1405" s="37">
        <f t="shared" si="509"/>
        <v>0.70693379810593893</v>
      </c>
      <c r="BH1405" s="33">
        <f t="shared" si="510"/>
        <v>0.25709037415215391</v>
      </c>
      <c r="BI1405" s="33">
        <f t="shared" si="511"/>
        <v>3.5975827741907246E-2</v>
      </c>
      <c r="BK1405" s="19">
        <v>0.34</v>
      </c>
      <c r="BO1405" s="31"/>
      <c r="BP1405" s="31"/>
      <c r="BQ1405" s="31"/>
      <c r="BR1405" s="31"/>
      <c r="BS1405" s="31"/>
      <c r="BT1405" s="31"/>
      <c r="BU1405" s="31"/>
      <c r="BV1405" s="31"/>
      <c r="BW1405" s="31"/>
      <c r="BX1405" s="31"/>
      <c r="BY1405" s="31"/>
      <c r="BZ1405" s="31"/>
      <c r="CA1405" s="31"/>
      <c r="CB1405" s="31"/>
      <c r="CC1405" s="31"/>
      <c r="CD1405" s="31"/>
      <c r="CE1405" s="31"/>
      <c r="CF1405" s="31"/>
      <c r="CG1405" s="31"/>
      <c r="CH1405" s="31"/>
      <c r="CI1405" s="31"/>
      <c r="CJ1405" s="31"/>
      <c r="CK1405" s="31"/>
      <c r="CL1405" s="31"/>
      <c r="CN1405" s="63"/>
      <c r="CO1405" s="63" t="s">
        <v>3607</v>
      </c>
      <c r="CP1405" s="66"/>
      <c r="CQ1405" s="63"/>
      <c r="CR1405" s="78" t="s">
        <v>2043</v>
      </c>
      <c r="CS1405" s="78" t="s">
        <v>6954</v>
      </c>
    </row>
    <row r="1406" spans="1:97">
      <c r="A1406" s="20" t="s">
        <v>3591</v>
      </c>
      <c r="B1406" s="16" t="s">
        <v>6649</v>
      </c>
      <c r="F1406" s="19" t="s">
        <v>3759</v>
      </c>
      <c r="G1406" s="47" t="s">
        <v>267</v>
      </c>
      <c r="H1406" s="47">
        <v>11</v>
      </c>
      <c r="I1406" s="47">
        <v>19</v>
      </c>
      <c r="J1406" s="47">
        <v>93</v>
      </c>
      <c r="K1406" s="23">
        <v>41.633609999999997</v>
      </c>
      <c r="L1406" s="23">
        <v>-107.83833</v>
      </c>
      <c r="M1406" s="61" t="s">
        <v>2832</v>
      </c>
      <c r="N1406" s="19" t="s">
        <v>5117</v>
      </c>
      <c r="P1406" s="19" t="s">
        <v>3796</v>
      </c>
      <c r="U1406" s="46">
        <v>9293</v>
      </c>
      <c r="V1406" s="4"/>
      <c r="W1406" s="46">
        <v>9720</v>
      </c>
      <c r="X1406" s="46">
        <v>9690</v>
      </c>
      <c r="Z1406" s="48"/>
      <c r="AA1406" s="4"/>
      <c r="AB1406" s="19" t="s">
        <v>3789</v>
      </c>
      <c r="AC1406" s="19">
        <v>11</v>
      </c>
      <c r="AD1406" s="19">
        <v>0.71</v>
      </c>
      <c r="AE1406" s="19">
        <v>3040</v>
      </c>
      <c r="AF1406" s="19">
        <v>12</v>
      </c>
      <c r="AH1406" s="19">
        <v>3899</v>
      </c>
      <c r="AI1406" s="19">
        <v>2453</v>
      </c>
      <c r="AK1406" s="6"/>
      <c r="AL1406" s="19">
        <v>12</v>
      </c>
      <c r="AM1406" s="19">
        <v>9870</v>
      </c>
      <c r="AN1406" s="31"/>
      <c r="AO1406" s="63" t="s">
        <v>3536</v>
      </c>
      <c r="AP1406" s="17">
        <f t="shared" si="496"/>
        <v>0.54889999999999994</v>
      </c>
      <c r="AQ1406" s="17">
        <f t="shared" si="497"/>
        <v>5.8425899999999996E-2</v>
      </c>
      <c r="AR1406" s="17">
        <f t="shared" si="517"/>
        <v>132.23999999999998</v>
      </c>
      <c r="AS1406" s="17">
        <f t="shared" si="515"/>
        <v>0.30696000000000001</v>
      </c>
      <c r="AT1406" s="17">
        <f t="shared" si="498"/>
        <v>133.15428589999999</v>
      </c>
      <c r="AU1406" s="5">
        <f t="shared" si="499"/>
        <v>109.99078999999999</v>
      </c>
      <c r="AV1406" s="5">
        <f t="shared" si="500"/>
        <v>40.204669999999993</v>
      </c>
      <c r="AW1406" s="5">
        <f t="shared" si="518"/>
        <v>0</v>
      </c>
      <c r="AX1406" s="5">
        <f t="shared" si="519"/>
        <v>0</v>
      </c>
      <c r="AY1406" s="5">
        <f t="shared" si="501"/>
        <v>0.24984000000000001</v>
      </c>
      <c r="AZ1406" s="5">
        <f t="shared" si="502"/>
        <v>150.44529999999997</v>
      </c>
      <c r="BA1406" s="7">
        <f t="shared" si="503"/>
        <v>-6.0969814342736621E-2</v>
      </c>
      <c r="BB1406" s="62">
        <f t="shared" si="504"/>
        <v>9427.7099999999991</v>
      </c>
      <c r="BC1406" s="6">
        <f t="shared" si="505"/>
        <v>-2.2919299751110411E-2</v>
      </c>
      <c r="BD1406" s="32">
        <f t="shared" si="506"/>
        <v>4.1222856349680589E-3</v>
      </c>
      <c r="BE1406" s="32">
        <f t="shared" si="507"/>
        <v>4.3878347290960161E-4</v>
      </c>
      <c r="BF1406" s="35">
        <f t="shared" si="508"/>
        <v>0.99543893089212232</v>
      </c>
      <c r="BG1406" s="37">
        <f t="shared" si="509"/>
        <v>0.73110153657176402</v>
      </c>
      <c r="BH1406" s="33">
        <f t="shared" si="510"/>
        <v>0.26723779340398141</v>
      </c>
      <c r="BI1406" s="33">
        <f t="shared" si="511"/>
        <v>1.6606700242546629E-3</v>
      </c>
      <c r="BJ1406" s="6"/>
      <c r="BK1406" s="31"/>
      <c r="BO1406" s="31"/>
      <c r="BP1406" s="31"/>
      <c r="BQ1406" s="31"/>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N1406" s="63"/>
      <c r="CO1406" s="63" t="s">
        <v>3607</v>
      </c>
      <c r="CP1406" s="66"/>
      <c r="CQ1406" s="63"/>
      <c r="CR1406" s="78" t="s">
        <v>2043</v>
      </c>
      <c r="CS1406" s="78" t="s">
        <v>6954</v>
      </c>
    </row>
    <row r="1407" spans="1:97">
      <c r="A1407" s="20" t="s">
        <v>3591</v>
      </c>
      <c r="B1407" s="16" t="s">
        <v>6649</v>
      </c>
      <c r="F1407" s="19" t="s">
        <v>3759</v>
      </c>
      <c r="G1407" s="47" t="s">
        <v>3606</v>
      </c>
      <c r="H1407" s="47">
        <v>11</v>
      </c>
      <c r="I1407" s="47">
        <v>19</v>
      </c>
      <c r="J1407" s="47">
        <v>93</v>
      </c>
      <c r="K1407" s="23">
        <v>41.640560000000001</v>
      </c>
      <c r="L1407" s="23">
        <v>-107.84806</v>
      </c>
      <c r="M1407" s="61" t="s">
        <v>2831</v>
      </c>
      <c r="N1407" s="19" t="s">
        <v>5127</v>
      </c>
      <c r="P1407" s="19" t="s">
        <v>3796</v>
      </c>
      <c r="U1407" s="46">
        <v>9407</v>
      </c>
      <c r="V1407" s="4"/>
      <c r="W1407" s="46">
        <v>9783</v>
      </c>
      <c r="X1407" s="46">
        <v>9748</v>
      </c>
      <c r="Z1407" s="48">
        <v>37572</v>
      </c>
      <c r="AA1407" s="19">
        <v>7.67</v>
      </c>
      <c r="AB1407" s="19" t="s">
        <v>3789</v>
      </c>
      <c r="AC1407" s="19">
        <v>15.4</v>
      </c>
      <c r="AD1407" s="19">
        <v>3.1</v>
      </c>
      <c r="AE1407" s="19">
        <v>2700</v>
      </c>
      <c r="AF1407" s="19">
        <v>27.5</v>
      </c>
      <c r="AH1407" s="19">
        <v>3549</v>
      </c>
      <c r="AI1407" s="19">
        <v>2642</v>
      </c>
      <c r="AK1407" s="6"/>
      <c r="AL1407" s="19">
        <v>13</v>
      </c>
      <c r="AM1407" s="19">
        <v>10200</v>
      </c>
      <c r="AN1407" s="31"/>
      <c r="AO1407" s="63" t="s">
        <v>3536</v>
      </c>
      <c r="AP1407" s="17">
        <f t="shared" si="496"/>
        <v>0.76846000000000003</v>
      </c>
      <c r="AQ1407" s="17">
        <f t="shared" si="497"/>
        <v>0.25509900000000002</v>
      </c>
      <c r="AR1407" s="17">
        <f t="shared" si="517"/>
        <v>117.44999999999999</v>
      </c>
      <c r="AS1407" s="17">
        <f t="shared" si="515"/>
        <v>0.70344999999999991</v>
      </c>
      <c r="AT1407" s="17">
        <f t="shared" si="498"/>
        <v>119.177009</v>
      </c>
      <c r="AU1407" s="5">
        <f t="shared" si="499"/>
        <v>100.11729</v>
      </c>
      <c r="AV1407" s="5">
        <f t="shared" si="500"/>
        <v>43.302379999999992</v>
      </c>
      <c r="AW1407" s="5">
        <f t="shared" si="518"/>
        <v>0</v>
      </c>
      <c r="AX1407" s="5">
        <f t="shared" si="519"/>
        <v>0</v>
      </c>
      <c r="AY1407" s="5">
        <f t="shared" si="501"/>
        <v>0.27066000000000001</v>
      </c>
      <c r="AZ1407" s="5">
        <f t="shared" si="502"/>
        <v>143.69032999999999</v>
      </c>
      <c r="BA1407" s="7">
        <f t="shared" si="503"/>
        <v>-9.325358218047769E-2</v>
      </c>
      <c r="BB1407" s="62">
        <f t="shared" si="504"/>
        <v>8950</v>
      </c>
      <c r="BC1407" s="6">
        <f t="shared" si="505"/>
        <v>-6.5274151436031339E-2</v>
      </c>
      <c r="BD1407" s="32">
        <f t="shared" si="506"/>
        <v>6.4480557655210166E-3</v>
      </c>
      <c r="BE1407" s="32">
        <f t="shared" si="507"/>
        <v>2.1405051371947087E-3</v>
      </c>
      <c r="BF1407" s="35">
        <f t="shared" si="508"/>
        <v>0.99141143909728424</v>
      </c>
      <c r="BG1407" s="37">
        <f t="shared" si="509"/>
        <v>0.69675732528417189</v>
      </c>
      <c r="BH1407" s="33">
        <f t="shared" si="510"/>
        <v>0.30135904065360553</v>
      </c>
      <c r="BI1407" s="33">
        <f t="shared" si="511"/>
        <v>1.8836340622225591E-3</v>
      </c>
      <c r="BJ1407" s="6"/>
      <c r="BK1407" s="19">
        <v>0.15</v>
      </c>
      <c r="BL1407" s="19"/>
      <c r="BO1407" s="31"/>
      <c r="BP1407" s="31"/>
      <c r="BQ1407" s="31"/>
      <c r="BR1407" s="31"/>
      <c r="BS1407" s="31"/>
      <c r="BT1407" s="31"/>
      <c r="BU1407" s="31"/>
      <c r="BV1407" s="31"/>
      <c r="BW1407" s="31"/>
      <c r="BX1407" s="31"/>
      <c r="BY1407" s="31"/>
      <c r="BZ1407" s="31"/>
      <c r="CA1407" s="31"/>
      <c r="CB1407" s="31"/>
      <c r="CC1407" s="31"/>
      <c r="CD1407" s="31"/>
      <c r="CE1407" s="31"/>
      <c r="CF1407" s="31"/>
      <c r="CG1407" s="31"/>
      <c r="CH1407" s="31"/>
      <c r="CI1407" s="31"/>
      <c r="CJ1407" s="31"/>
      <c r="CK1407" s="31"/>
      <c r="CL1407" s="31"/>
      <c r="CN1407" s="63">
        <v>20021112</v>
      </c>
      <c r="CO1407" s="63" t="s">
        <v>3607</v>
      </c>
      <c r="CP1407" s="66"/>
      <c r="CQ1407" s="64">
        <v>37574</v>
      </c>
      <c r="CR1407" s="78" t="s">
        <v>2043</v>
      </c>
      <c r="CS1407" s="78" t="s">
        <v>6954</v>
      </c>
    </row>
    <row r="1408" spans="1:97">
      <c r="A1408" s="63" t="s">
        <v>3591</v>
      </c>
      <c r="B1408" s="63" t="s">
        <v>922</v>
      </c>
      <c r="C1408" s="63">
        <v>5278</v>
      </c>
      <c r="D1408" s="19" t="s">
        <v>3782</v>
      </c>
      <c r="E1408" s="63" t="s">
        <v>2393</v>
      </c>
      <c r="F1408" s="63" t="s">
        <v>3759</v>
      </c>
      <c r="G1408" s="65" t="s">
        <v>259</v>
      </c>
      <c r="H1408" s="65">
        <v>13</v>
      </c>
      <c r="I1408" s="65">
        <v>19</v>
      </c>
      <c r="J1408" s="65">
        <v>93</v>
      </c>
      <c r="K1408" s="23">
        <v>41.628830000000001</v>
      </c>
      <c r="L1408" s="23">
        <v>-107.815422</v>
      </c>
      <c r="M1408" s="61" t="s">
        <v>923</v>
      </c>
      <c r="N1408" s="63" t="s">
        <v>924</v>
      </c>
      <c r="O1408" s="63"/>
      <c r="P1408" s="63" t="s">
        <v>3796</v>
      </c>
      <c r="Q1408" s="63"/>
      <c r="R1408" s="63"/>
      <c r="S1408" s="55">
        <f>IF(U1408&gt;0,V1408-U1408,"")</f>
        <v>344</v>
      </c>
      <c r="T1408" s="63"/>
      <c r="U1408" s="66">
        <v>9308</v>
      </c>
      <c r="V1408" s="63">
        <v>9652</v>
      </c>
      <c r="W1408" s="66">
        <v>9849</v>
      </c>
      <c r="X1408" s="66">
        <v>9742</v>
      </c>
      <c r="Y1408" s="63"/>
      <c r="Z1408" s="64"/>
      <c r="AA1408" s="63">
        <v>7.52</v>
      </c>
      <c r="AB1408" s="63"/>
      <c r="AC1408" s="63">
        <v>25</v>
      </c>
      <c r="AD1408" s="63">
        <v>3</v>
      </c>
      <c r="AE1408" s="63">
        <v>5300</v>
      </c>
      <c r="AF1408" s="63">
        <v>62</v>
      </c>
      <c r="AG1408" s="63"/>
      <c r="AH1408" s="63">
        <v>6520</v>
      </c>
      <c r="AI1408" s="63">
        <v>5690</v>
      </c>
      <c r="AJ1408" s="63">
        <v>0</v>
      </c>
      <c r="AK1408" s="63">
        <v>0</v>
      </c>
      <c r="AL1408" s="63">
        <v>48</v>
      </c>
      <c r="AM1408" s="63">
        <v>20900</v>
      </c>
      <c r="AN1408" s="63"/>
      <c r="AO1408" s="63" t="s">
        <v>3536</v>
      </c>
      <c r="AP1408" s="17">
        <f t="shared" si="496"/>
        <v>1.2475000000000001</v>
      </c>
      <c r="AQ1408" s="17">
        <f t="shared" si="497"/>
        <v>0.24687000000000001</v>
      </c>
      <c r="AR1408" s="17">
        <f t="shared" si="517"/>
        <v>230.54999999999998</v>
      </c>
      <c r="AS1408" s="17">
        <f t="shared" si="515"/>
        <v>1.5859599999999998</v>
      </c>
      <c r="AT1408" s="17">
        <f t="shared" si="498"/>
        <v>233.63032999999999</v>
      </c>
      <c r="AU1408" s="5">
        <f t="shared" si="499"/>
        <v>183.92919999999998</v>
      </c>
      <c r="AV1408" s="5">
        <f t="shared" si="500"/>
        <v>93.259099999999989</v>
      </c>
      <c r="AW1408" s="5">
        <f t="shared" si="518"/>
        <v>0</v>
      </c>
      <c r="AX1408" s="5">
        <f t="shared" si="519"/>
        <v>0</v>
      </c>
      <c r="AY1408" s="5">
        <f t="shared" si="501"/>
        <v>0.99936000000000003</v>
      </c>
      <c r="AZ1408" s="5">
        <f t="shared" si="502"/>
        <v>278.18765999999999</v>
      </c>
      <c r="BA1408" s="7">
        <f t="shared" si="503"/>
        <v>-8.7056982893469623E-2</v>
      </c>
      <c r="BB1408" s="62">
        <f t="shared" si="504"/>
        <v>17648</v>
      </c>
      <c r="BC1408" s="28">
        <f t="shared" si="505"/>
        <v>-8.43623534294905E-2</v>
      </c>
      <c r="BD1408" s="32">
        <f t="shared" si="506"/>
        <v>5.3396320589026271E-3</v>
      </c>
      <c r="BE1408" s="32">
        <f t="shared" si="507"/>
        <v>1.0566693117284901E-3</v>
      </c>
      <c r="BF1408" s="35">
        <f t="shared" si="508"/>
        <v>0.99360369862936881</v>
      </c>
      <c r="BG1408" s="37">
        <f t="shared" si="509"/>
        <v>0.66116951413301361</v>
      </c>
      <c r="BH1408" s="33">
        <f t="shared" si="510"/>
        <v>0.33523809071904914</v>
      </c>
      <c r="BI1408" s="33">
        <f t="shared" si="511"/>
        <v>3.5923951479371876E-3</v>
      </c>
      <c r="BJ1408" s="63">
        <v>0</v>
      </c>
      <c r="BK1408" s="63">
        <v>3</v>
      </c>
      <c r="BL1408" s="63">
        <v>0</v>
      </c>
      <c r="BM1408" s="63">
        <v>0</v>
      </c>
      <c r="BN1408" s="63">
        <v>0</v>
      </c>
      <c r="BO1408" s="63">
        <v>0</v>
      </c>
      <c r="BP1408" s="63">
        <v>0</v>
      </c>
      <c r="BQ1408" s="63">
        <v>0</v>
      </c>
      <c r="BR1408" s="63">
        <v>0</v>
      </c>
      <c r="BS1408" s="63">
        <v>0</v>
      </c>
      <c r="BT1408" s="63">
        <v>0</v>
      </c>
      <c r="BU1408" s="63">
        <v>0</v>
      </c>
      <c r="BV1408" s="63">
        <v>0</v>
      </c>
      <c r="BW1408" s="63">
        <v>0</v>
      </c>
      <c r="BX1408" s="63"/>
      <c r="BY1408" s="63"/>
      <c r="BZ1408" s="63"/>
      <c r="CA1408" s="63"/>
      <c r="CB1408" s="63"/>
      <c r="CC1408" s="63"/>
      <c r="CD1408" s="63"/>
      <c r="CE1408" s="63"/>
      <c r="CF1408" s="63"/>
      <c r="CG1408" s="63"/>
      <c r="CH1408" s="63"/>
      <c r="CI1408" s="63"/>
      <c r="CJ1408" s="63"/>
      <c r="CK1408" s="63"/>
      <c r="CL1408" s="63"/>
      <c r="CM1408" s="63"/>
      <c r="CN1408" s="63"/>
      <c r="CO1408" s="63" t="s">
        <v>3381</v>
      </c>
      <c r="CP1408" s="66"/>
      <c r="CQ1408" s="64">
        <v>38753</v>
      </c>
      <c r="CR1408" s="78" t="s">
        <v>2043</v>
      </c>
      <c r="CS1408" s="78" t="s">
        <v>6954</v>
      </c>
    </row>
    <row r="1409" spans="1:97">
      <c r="A1409" s="20" t="s">
        <v>3591</v>
      </c>
      <c r="B1409" s="16" t="s">
        <v>6650</v>
      </c>
      <c r="F1409" s="19" t="s">
        <v>3759</v>
      </c>
      <c r="G1409" s="47" t="s">
        <v>3609</v>
      </c>
      <c r="H1409" s="47">
        <v>15</v>
      </c>
      <c r="I1409" s="47">
        <v>19</v>
      </c>
      <c r="J1409" s="47">
        <v>93</v>
      </c>
      <c r="K1409" s="23">
        <v>41.624699999999997</v>
      </c>
      <c r="L1409" s="23">
        <v>-107.860664</v>
      </c>
      <c r="M1409" s="61" t="s">
        <v>490</v>
      </c>
      <c r="N1409" s="19" t="s">
        <v>5098</v>
      </c>
      <c r="P1409" s="19" t="s">
        <v>3796</v>
      </c>
      <c r="V1409" s="46">
        <v>9105</v>
      </c>
      <c r="W1409" s="46">
        <v>9417</v>
      </c>
      <c r="X1409" s="46">
        <v>9324</v>
      </c>
      <c r="Z1409" s="48">
        <v>37572</v>
      </c>
      <c r="AA1409" s="19">
        <v>7.22</v>
      </c>
      <c r="AB1409" s="19" t="s">
        <v>3789</v>
      </c>
      <c r="AC1409" s="19">
        <v>6.44</v>
      </c>
      <c r="AD1409" s="19">
        <v>0.71</v>
      </c>
      <c r="AE1409" s="19">
        <v>1160</v>
      </c>
      <c r="AF1409" s="19">
        <v>40.799999999999997</v>
      </c>
      <c r="AH1409" s="19">
        <v>1500</v>
      </c>
      <c r="AI1409" s="19">
        <v>665</v>
      </c>
      <c r="AK1409" s="6"/>
      <c r="AL1409" s="19">
        <v>19</v>
      </c>
      <c r="AM1409" s="19">
        <v>3708</v>
      </c>
      <c r="AN1409" s="31"/>
      <c r="AO1409" s="63" t="s">
        <v>3536</v>
      </c>
      <c r="AP1409" s="17">
        <f t="shared" si="496"/>
        <v>0.32135600000000003</v>
      </c>
      <c r="AQ1409" s="17">
        <f t="shared" si="497"/>
        <v>5.8425899999999996E-2</v>
      </c>
      <c r="AR1409" s="17">
        <f t="shared" si="517"/>
        <v>50.459999999999994</v>
      </c>
      <c r="AS1409" s="17">
        <f t="shared" si="515"/>
        <v>1.0436639999999999</v>
      </c>
      <c r="AT1409" s="17">
        <f t="shared" si="498"/>
        <v>51.883445899999991</v>
      </c>
      <c r="AU1409" s="5">
        <f t="shared" si="499"/>
        <v>42.314999999999998</v>
      </c>
      <c r="AV1409" s="5">
        <f t="shared" si="500"/>
        <v>10.899349999999998</v>
      </c>
      <c r="AW1409" s="5">
        <f t="shared" si="518"/>
        <v>0</v>
      </c>
      <c r="AX1409" s="5">
        <f t="shared" si="519"/>
        <v>0</v>
      </c>
      <c r="AY1409" s="5">
        <f t="shared" si="501"/>
        <v>0.39558000000000004</v>
      </c>
      <c r="AZ1409" s="5">
        <f t="shared" si="502"/>
        <v>53.609929999999999</v>
      </c>
      <c r="BA1409" s="7">
        <f t="shared" si="503"/>
        <v>-1.6365805769990603E-2</v>
      </c>
      <c r="BB1409" s="62">
        <f t="shared" si="504"/>
        <v>3391.95</v>
      </c>
      <c r="BC1409" s="6">
        <f t="shared" si="505"/>
        <v>-4.4514397988718257E-2</v>
      </c>
      <c r="BD1409" s="32">
        <f t="shared" si="506"/>
        <v>6.1938060286007351E-3</v>
      </c>
      <c r="BE1409" s="32">
        <f t="shared" si="507"/>
        <v>1.1260990666003548E-3</v>
      </c>
      <c r="BF1409" s="35">
        <f t="shared" si="508"/>
        <v>0.99268009490479892</v>
      </c>
      <c r="BG1409" s="36">
        <f t="shared" si="509"/>
        <v>0.78931272620576076</v>
      </c>
      <c r="BH1409" s="33">
        <f t="shared" si="510"/>
        <v>0.20330841692947554</v>
      </c>
      <c r="BI1409" s="33">
        <f t="shared" si="511"/>
        <v>7.3788568647636743E-3</v>
      </c>
      <c r="BJ1409" s="6"/>
      <c r="BK1409" s="19">
        <v>0.15</v>
      </c>
      <c r="BL1409" s="19"/>
      <c r="BO1409" s="31"/>
      <c r="BP1409" s="31"/>
      <c r="BQ1409" s="31"/>
      <c r="BR1409" s="31"/>
      <c r="BS1409" s="31"/>
      <c r="BT1409" s="31"/>
      <c r="BU1409" s="31"/>
      <c r="BV1409" s="31"/>
      <c r="BW1409" s="31"/>
      <c r="BX1409" s="31"/>
      <c r="BY1409" s="31"/>
      <c r="BZ1409" s="31"/>
      <c r="CA1409" s="31"/>
      <c r="CB1409" s="31"/>
      <c r="CC1409" s="31"/>
      <c r="CD1409" s="31"/>
      <c r="CE1409" s="31"/>
      <c r="CF1409" s="31"/>
      <c r="CG1409" s="31"/>
      <c r="CH1409" s="31"/>
      <c r="CI1409" s="31"/>
      <c r="CJ1409" s="31"/>
      <c r="CK1409" s="31"/>
      <c r="CL1409" s="31"/>
      <c r="CN1409" s="63">
        <v>20021112</v>
      </c>
      <c r="CO1409" s="63" t="s">
        <v>3607</v>
      </c>
      <c r="CP1409" s="66"/>
      <c r="CQ1409" s="64">
        <v>37574</v>
      </c>
      <c r="CR1409" s="78" t="s">
        <v>2043</v>
      </c>
      <c r="CS1409" s="78" t="s">
        <v>6954</v>
      </c>
    </row>
    <row r="1410" spans="1:97">
      <c r="A1410" s="63" t="s">
        <v>3591</v>
      </c>
      <c r="B1410" s="63" t="s">
        <v>6650</v>
      </c>
      <c r="C1410" s="63">
        <v>3254</v>
      </c>
      <c r="D1410" s="19" t="s">
        <v>3782</v>
      </c>
      <c r="E1410" s="63" t="s">
        <v>2393</v>
      </c>
      <c r="F1410" s="63" t="s">
        <v>3759</v>
      </c>
      <c r="G1410" s="65" t="s">
        <v>272</v>
      </c>
      <c r="H1410" s="65">
        <v>15</v>
      </c>
      <c r="I1410" s="65">
        <v>19</v>
      </c>
      <c r="J1410" s="65">
        <v>93</v>
      </c>
      <c r="K1410" s="23">
        <v>41.61889</v>
      </c>
      <c r="L1410" s="23">
        <v>-107.85805999999999</v>
      </c>
      <c r="M1410" s="61" t="s">
        <v>945</v>
      </c>
      <c r="N1410" s="63" t="s">
        <v>946</v>
      </c>
      <c r="O1410" s="63"/>
      <c r="P1410" s="63" t="s">
        <v>3796</v>
      </c>
      <c r="Q1410" s="63"/>
      <c r="R1410" s="63"/>
      <c r="S1410" s="55"/>
      <c r="T1410" s="63"/>
      <c r="U1410" s="66" t="s">
        <v>947</v>
      </c>
      <c r="V1410" s="63"/>
      <c r="W1410" s="66">
        <v>9449</v>
      </c>
      <c r="X1410" s="66">
        <v>9414</v>
      </c>
      <c r="Y1410" s="63"/>
      <c r="Z1410" s="64">
        <v>37574</v>
      </c>
      <c r="AA1410" s="63">
        <v>6.8</v>
      </c>
      <c r="AB1410" s="63"/>
      <c r="AC1410" s="63">
        <v>84.9</v>
      </c>
      <c r="AD1410" s="63">
        <v>5.09</v>
      </c>
      <c r="AE1410" s="63">
        <v>1550</v>
      </c>
      <c r="AF1410" s="63">
        <v>7.76</v>
      </c>
      <c r="AG1410" s="63"/>
      <c r="AH1410" s="63">
        <v>2490</v>
      </c>
      <c r="AI1410" s="63">
        <v>324</v>
      </c>
      <c r="AJ1410" s="63"/>
      <c r="AK1410" s="63"/>
      <c r="AL1410" s="63">
        <v>6</v>
      </c>
      <c r="AM1410" s="63">
        <v>7794</v>
      </c>
      <c r="AN1410" s="63"/>
      <c r="AO1410" s="63" t="s">
        <v>3536</v>
      </c>
      <c r="AP1410" s="17">
        <f t="shared" si="496"/>
        <v>4.23651</v>
      </c>
      <c r="AQ1410" s="17">
        <f t="shared" si="497"/>
        <v>0.41885610000000001</v>
      </c>
      <c r="AR1410" s="17">
        <f t="shared" si="517"/>
        <v>67.424999999999997</v>
      </c>
      <c r="AS1410" s="17">
        <f t="shared" si="515"/>
        <v>0.19850079999999998</v>
      </c>
      <c r="AT1410" s="17">
        <f t="shared" si="498"/>
        <v>72.278866899999997</v>
      </c>
      <c r="AU1410" s="5">
        <f t="shared" si="499"/>
        <v>70.242899999999992</v>
      </c>
      <c r="AV1410" s="5">
        <f t="shared" si="500"/>
        <v>5.3103599999999993</v>
      </c>
      <c r="AW1410" s="5">
        <f t="shared" si="518"/>
        <v>0</v>
      </c>
      <c r="AX1410" s="5">
        <f t="shared" si="519"/>
        <v>0</v>
      </c>
      <c r="AY1410" s="5">
        <f t="shared" si="501"/>
        <v>0.12492</v>
      </c>
      <c r="AZ1410" s="5">
        <f t="shared" si="502"/>
        <v>75.678179999999998</v>
      </c>
      <c r="BA1410" s="7">
        <f t="shared" si="503"/>
        <v>-2.2974999644981429E-2</v>
      </c>
      <c r="BB1410" s="62">
        <f t="shared" si="504"/>
        <v>4467.75</v>
      </c>
      <c r="BC1410" s="28">
        <f t="shared" si="505"/>
        <v>-0.27127041409260505</v>
      </c>
      <c r="BD1410" s="32">
        <f t="shared" si="506"/>
        <v>5.8613398102398864E-2</v>
      </c>
      <c r="BE1410" s="32">
        <f t="shared" si="507"/>
        <v>5.7950009174811794E-3</v>
      </c>
      <c r="BF1410" s="35">
        <f t="shared" si="508"/>
        <v>0.93559160098012006</v>
      </c>
      <c r="BG1410" s="36">
        <f t="shared" si="509"/>
        <v>0.92817903390382794</v>
      </c>
      <c r="BH1410" s="33">
        <f t="shared" si="510"/>
        <v>7.017029215026048E-2</v>
      </c>
      <c r="BI1410" s="33">
        <f t="shared" si="511"/>
        <v>1.65067394591149E-3</v>
      </c>
      <c r="BJ1410" s="63"/>
      <c r="BK1410" s="63">
        <v>1740</v>
      </c>
      <c r="BL1410" s="63"/>
      <c r="BM1410" s="63"/>
      <c r="BN1410" s="63"/>
      <c r="BO1410" s="63"/>
      <c r="BP1410" s="63"/>
      <c r="BQ1410" s="63"/>
      <c r="BR1410" s="63"/>
      <c r="BS1410" s="63"/>
      <c r="BT1410" s="63"/>
      <c r="BU1410" s="63"/>
      <c r="BV1410" s="63"/>
      <c r="BW1410" s="63"/>
      <c r="BX1410" s="63"/>
      <c r="BY1410" s="63"/>
      <c r="BZ1410" s="63"/>
      <c r="CA1410" s="63"/>
      <c r="CB1410" s="63"/>
      <c r="CC1410" s="63"/>
      <c r="CD1410" s="63"/>
      <c r="CE1410" s="63"/>
      <c r="CF1410" s="63"/>
      <c r="CG1410" s="63"/>
      <c r="CH1410" s="63"/>
      <c r="CI1410" s="63"/>
      <c r="CJ1410" s="63"/>
      <c r="CK1410" s="63"/>
      <c r="CL1410" s="63"/>
      <c r="CM1410" s="63"/>
      <c r="CN1410" s="63">
        <v>20021114</v>
      </c>
      <c r="CO1410" s="63" t="s">
        <v>3607</v>
      </c>
      <c r="CP1410" s="66"/>
      <c r="CQ1410" s="64">
        <v>37576</v>
      </c>
      <c r="CR1410" s="78" t="s">
        <v>2043</v>
      </c>
      <c r="CS1410" s="78" t="s">
        <v>6954</v>
      </c>
    </row>
    <row r="1411" spans="1:97">
      <c r="A1411" s="63" t="s">
        <v>3591</v>
      </c>
      <c r="B1411" s="63" t="s">
        <v>6650</v>
      </c>
      <c r="C1411" s="63">
        <v>3255</v>
      </c>
      <c r="D1411" s="19" t="s">
        <v>3782</v>
      </c>
      <c r="E1411" s="63" t="s">
        <v>2393</v>
      </c>
      <c r="F1411" s="63" t="s">
        <v>3759</v>
      </c>
      <c r="G1411" s="65" t="s">
        <v>3609</v>
      </c>
      <c r="H1411" s="65">
        <v>15</v>
      </c>
      <c r="I1411" s="65">
        <v>19</v>
      </c>
      <c r="J1411" s="65">
        <v>93</v>
      </c>
      <c r="K1411" s="23">
        <v>41.624699999999997</v>
      </c>
      <c r="L1411" s="23">
        <v>-107.860664</v>
      </c>
      <c r="M1411" s="61" t="s">
        <v>490</v>
      </c>
      <c r="N1411" s="63" t="s">
        <v>5098</v>
      </c>
      <c r="O1411" s="63"/>
      <c r="P1411" s="63" t="s">
        <v>3796</v>
      </c>
      <c r="Q1411" s="63"/>
      <c r="R1411" s="63"/>
      <c r="S1411" s="55"/>
      <c r="T1411" s="63"/>
      <c r="U1411" s="66" t="s">
        <v>6102</v>
      </c>
      <c r="V1411" s="63"/>
      <c r="W1411" s="66">
        <v>9417</v>
      </c>
      <c r="X1411" s="66">
        <v>9324</v>
      </c>
      <c r="Y1411" s="63"/>
      <c r="Z1411" s="64">
        <v>37572</v>
      </c>
      <c r="AA1411" s="63">
        <v>7.22</v>
      </c>
      <c r="AB1411" s="63"/>
      <c r="AC1411" s="63">
        <v>6.44</v>
      </c>
      <c r="AD1411" s="63">
        <v>0.71</v>
      </c>
      <c r="AE1411" s="63">
        <v>1160</v>
      </c>
      <c r="AF1411" s="63">
        <v>40.799999999999997</v>
      </c>
      <c r="AG1411" s="63"/>
      <c r="AH1411" s="63">
        <v>1500</v>
      </c>
      <c r="AI1411" s="63">
        <v>665</v>
      </c>
      <c r="AJ1411" s="63"/>
      <c r="AK1411" s="63"/>
      <c r="AL1411" s="63">
        <v>19</v>
      </c>
      <c r="AM1411" s="63">
        <v>3708</v>
      </c>
      <c r="AN1411" s="63"/>
      <c r="AO1411" s="63" t="s">
        <v>3536</v>
      </c>
      <c r="AP1411" s="17">
        <f t="shared" ref="AP1411:AP1474" si="520">IF(AC1411&gt;0,AC1411*0.0499,0)</f>
        <v>0.32135600000000003</v>
      </c>
      <c r="AQ1411" s="17">
        <f t="shared" ref="AQ1411:AQ1474" si="521">IF(AD1411&gt;0,AD1411*0.08229,0)</f>
        <v>5.8425899999999996E-2</v>
      </c>
      <c r="AR1411" s="17">
        <f t="shared" si="517"/>
        <v>50.459999999999994</v>
      </c>
      <c r="AS1411" s="17">
        <f t="shared" si="515"/>
        <v>1.0436639999999999</v>
      </c>
      <c r="AT1411" s="17">
        <f t="shared" ref="AT1411:AT1474" si="522">SUM(AP1411:AS1411)</f>
        <v>51.883445899999991</v>
      </c>
      <c r="AU1411" s="5">
        <f t="shared" ref="AU1411:AU1474" si="523">IF(AH1411&gt;0,AH1411*0.02821,0)</f>
        <v>42.314999999999998</v>
      </c>
      <c r="AV1411" s="5">
        <f t="shared" ref="AV1411:AV1474" si="524">IF(AI1411&gt;0,AI1411*0.01639,0)</f>
        <v>10.899349999999998</v>
      </c>
      <c r="AW1411" s="5">
        <f t="shared" si="518"/>
        <v>0</v>
      </c>
      <c r="AX1411" s="5">
        <f t="shared" si="519"/>
        <v>0</v>
      </c>
      <c r="AY1411" s="5">
        <f t="shared" ref="AY1411:AY1474" si="525">IF(AL1411&gt;0,AL1411*0.02082,0)</f>
        <v>0.39558000000000004</v>
      </c>
      <c r="AZ1411" s="5">
        <f t="shared" ref="AZ1411:AZ1474" si="526">SUM(AU1411:AY1411)</f>
        <v>53.609929999999999</v>
      </c>
      <c r="BA1411" s="7">
        <f t="shared" ref="BA1411:BA1474" si="527">(AT1411-AZ1411)/(AT1411+AZ1411)</f>
        <v>-1.6365805769990603E-2</v>
      </c>
      <c r="BB1411" s="62">
        <f t="shared" ref="BB1411:BB1474" si="528">SUM(AC1411:AL1411)</f>
        <v>3391.95</v>
      </c>
      <c r="BC1411" s="28">
        <f t="shared" ref="BC1411:BC1474" si="529">(BB1411-AM1411)/(BB1411+AM1411)</f>
        <v>-4.4514397988718257E-2</v>
      </c>
      <c r="BD1411" s="32">
        <f t="shared" ref="BD1411:BD1474" si="530">AP1411/AT1411</f>
        <v>6.1938060286007351E-3</v>
      </c>
      <c r="BE1411" s="32">
        <f t="shared" ref="BE1411:BE1474" si="531">AQ1411/AT1411</f>
        <v>1.1260990666003548E-3</v>
      </c>
      <c r="BF1411" s="35">
        <f t="shared" ref="BF1411:BF1474" si="532">(AR1411+AS1411)/AT1411</f>
        <v>0.99268009490479892</v>
      </c>
      <c r="BG1411" s="36">
        <f t="shared" ref="BG1411:BG1474" si="533">AU1411/AZ1411</f>
        <v>0.78931272620576076</v>
      </c>
      <c r="BH1411" s="33">
        <f t="shared" ref="BH1411:BH1474" si="534">AV1411/AZ1411</f>
        <v>0.20330841692947554</v>
      </c>
      <c r="BI1411" s="33">
        <f t="shared" ref="BI1411:BI1474" si="535">AY1411/AZ1411</f>
        <v>7.3788568647636743E-3</v>
      </c>
      <c r="BJ1411" s="63"/>
      <c r="BK1411" s="63">
        <v>0.15</v>
      </c>
      <c r="BL1411" s="63"/>
      <c r="BM1411" s="63"/>
      <c r="BN1411" s="63"/>
      <c r="BO1411" s="63"/>
      <c r="BP1411" s="63"/>
      <c r="BQ1411" s="63"/>
      <c r="BR1411" s="63"/>
      <c r="BS1411" s="63"/>
      <c r="BT1411" s="63"/>
      <c r="BU1411" s="63"/>
      <c r="BV1411" s="63"/>
      <c r="BW1411" s="63"/>
      <c r="BX1411" s="63"/>
      <c r="BY1411" s="63"/>
      <c r="BZ1411" s="63"/>
      <c r="CA1411" s="63"/>
      <c r="CB1411" s="63"/>
      <c r="CC1411" s="63"/>
      <c r="CD1411" s="63"/>
      <c r="CE1411" s="63"/>
      <c r="CF1411" s="63"/>
      <c r="CG1411" s="63"/>
      <c r="CH1411" s="63"/>
      <c r="CI1411" s="63"/>
      <c r="CJ1411" s="63"/>
      <c r="CK1411" s="63"/>
      <c r="CL1411" s="63"/>
      <c r="CM1411" s="63"/>
      <c r="CN1411" s="63">
        <v>20021112</v>
      </c>
      <c r="CO1411" s="63" t="s">
        <v>3607</v>
      </c>
      <c r="CP1411" s="66"/>
      <c r="CQ1411" s="64">
        <v>37574</v>
      </c>
      <c r="CR1411" s="78" t="s">
        <v>2043</v>
      </c>
      <c r="CS1411" s="78" t="s">
        <v>6954</v>
      </c>
    </row>
    <row r="1412" spans="1:97">
      <c r="A1412" s="63" t="s">
        <v>3591</v>
      </c>
      <c r="B1412" s="63" t="s">
        <v>928</v>
      </c>
      <c r="C1412" s="63">
        <v>3378</v>
      </c>
      <c r="D1412" s="19" t="s">
        <v>3782</v>
      </c>
      <c r="E1412" s="63" t="s">
        <v>2393</v>
      </c>
      <c r="F1412" s="63" t="s">
        <v>3759</v>
      </c>
      <c r="G1412" s="65" t="s">
        <v>3599</v>
      </c>
      <c r="H1412" s="65">
        <v>19</v>
      </c>
      <c r="I1412" s="65">
        <v>19</v>
      </c>
      <c r="J1412" s="65">
        <v>93</v>
      </c>
      <c r="K1412" s="23">
        <v>41.605170000000001</v>
      </c>
      <c r="L1412" s="23">
        <v>-107.9247</v>
      </c>
      <c r="M1412" s="61" t="s">
        <v>929</v>
      </c>
      <c r="N1412" s="63" t="s">
        <v>930</v>
      </c>
      <c r="O1412" s="63"/>
      <c r="P1412" s="63" t="s">
        <v>3796</v>
      </c>
      <c r="Q1412" s="63"/>
      <c r="R1412" s="63"/>
      <c r="S1412" s="55"/>
      <c r="T1412" s="63"/>
      <c r="U1412" s="66" t="s">
        <v>931</v>
      </c>
      <c r="V1412" s="63"/>
      <c r="W1412" s="66">
        <v>9910</v>
      </c>
      <c r="X1412" s="66">
        <v>9747</v>
      </c>
      <c r="Y1412" s="63"/>
      <c r="Z1412" s="64">
        <v>37572</v>
      </c>
      <c r="AA1412" s="63">
        <v>6.88</v>
      </c>
      <c r="AB1412" s="63"/>
      <c r="AC1412" s="63">
        <v>3.69</v>
      </c>
      <c r="AD1412" s="63"/>
      <c r="AE1412" s="63">
        <v>256</v>
      </c>
      <c r="AF1412" s="63">
        <v>3.24</v>
      </c>
      <c r="AG1412" s="63"/>
      <c r="AH1412" s="63">
        <v>320</v>
      </c>
      <c r="AI1412" s="63">
        <v>216</v>
      </c>
      <c r="AJ1412" s="63"/>
      <c r="AK1412" s="63"/>
      <c r="AL1412" s="63">
        <v>19</v>
      </c>
      <c r="AM1412" s="63">
        <v>964</v>
      </c>
      <c r="AN1412" s="63"/>
      <c r="AO1412" s="63" t="s">
        <v>3536</v>
      </c>
      <c r="AP1412" s="17">
        <f t="shared" si="520"/>
        <v>0.18413099999999999</v>
      </c>
      <c r="AQ1412" s="17">
        <f t="shared" si="521"/>
        <v>0</v>
      </c>
      <c r="AR1412" s="17">
        <f t="shared" si="517"/>
        <v>11.135999999999999</v>
      </c>
      <c r="AS1412" s="17">
        <f t="shared" si="515"/>
        <v>8.28792E-2</v>
      </c>
      <c r="AT1412" s="17">
        <f t="shared" si="522"/>
        <v>11.403010200000001</v>
      </c>
      <c r="AU1412" s="5">
        <f t="shared" si="523"/>
        <v>9.0272000000000006</v>
      </c>
      <c r="AV1412" s="5">
        <f t="shared" si="524"/>
        <v>3.5402399999999998</v>
      </c>
      <c r="AW1412" s="5">
        <f t="shared" si="518"/>
        <v>0</v>
      </c>
      <c r="AX1412" s="5">
        <f t="shared" si="519"/>
        <v>0</v>
      </c>
      <c r="AY1412" s="5">
        <f t="shared" si="525"/>
        <v>0.39558000000000004</v>
      </c>
      <c r="AZ1412" s="5">
        <f t="shared" si="526"/>
        <v>12.963020000000002</v>
      </c>
      <c r="BA1412" s="7">
        <f t="shared" si="527"/>
        <v>-6.4023962344099905E-2</v>
      </c>
      <c r="BB1412" s="62">
        <f t="shared" si="528"/>
        <v>817.93000000000006</v>
      </c>
      <c r="BC1412" s="28">
        <f t="shared" si="529"/>
        <v>-8.1972917005718474E-2</v>
      </c>
      <c r="BD1412" s="32">
        <f t="shared" si="530"/>
        <v>1.6147578294720809E-2</v>
      </c>
      <c r="BE1412" s="32">
        <f t="shared" si="531"/>
        <v>0</v>
      </c>
      <c r="BF1412" s="35">
        <f t="shared" si="532"/>
        <v>0.98385242170527909</v>
      </c>
      <c r="BG1412" s="37">
        <f t="shared" si="533"/>
        <v>0.69638093592388184</v>
      </c>
      <c r="BH1412" s="33">
        <f t="shared" si="534"/>
        <v>0.27310302691811006</v>
      </c>
      <c r="BI1412" s="33">
        <f t="shared" si="535"/>
        <v>3.0516037158007932E-2</v>
      </c>
      <c r="BJ1412" s="63"/>
      <c r="BK1412" s="63">
        <v>0.48</v>
      </c>
      <c r="BL1412" s="63"/>
      <c r="BM1412" s="63"/>
      <c r="BN1412" s="63"/>
      <c r="BO1412" s="63"/>
      <c r="BP1412" s="63"/>
      <c r="BQ1412" s="63"/>
      <c r="BR1412" s="63"/>
      <c r="BS1412" s="63"/>
      <c r="BT1412" s="63"/>
      <c r="BU1412" s="63"/>
      <c r="BV1412" s="63"/>
      <c r="BW1412" s="63"/>
      <c r="BX1412" s="63"/>
      <c r="BY1412" s="63"/>
      <c r="BZ1412" s="63"/>
      <c r="CA1412" s="63"/>
      <c r="CB1412" s="63"/>
      <c r="CC1412" s="63"/>
      <c r="CD1412" s="63"/>
      <c r="CE1412" s="63"/>
      <c r="CF1412" s="63"/>
      <c r="CG1412" s="63"/>
      <c r="CH1412" s="63"/>
      <c r="CI1412" s="63"/>
      <c r="CJ1412" s="63"/>
      <c r="CK1412" s="63"/>
      <c r="CL1412" s="63"/>
      <c r="CM1412" s="63"/>
      <c r="CN1412" s="63">
        <v>20021112</v>
      </c>
      <c r="CO1412" s="63" t="s">
        <v>3607</v>
      </c>
      <c r="CP1412" s="66"/>
      <c r="CQ1412" s="64">
        <v>37574</v>
      </c>
      <c r="CR1412" s="78" t="s">
        <v>2043</v>
      </c>
      <c r="CS1412" s="78" t="s">
        <v>6954</v>
      </c>
    </row>
    <row r="1413" spans="1:97">
      <c r="A1413" s="63" t="s">
        <v>3591</v>
      </c>
      <c r="B1413" s="63" t="s">
        <v>932</v>
      </c>
      <c r="C1413" s="63">
        <v>5983</v>
      </c>
      <c r="D1413" s="19" t="s">
        <v>3782</v>
      </c>
      <c r="E1413" s="63" t="s">
        <v>2393</v>
      </c>
      <c r="F1413" s="63" t="s">
        <v>3759</v>
      </c>
      <c r="G1413" s="65" t="s">
        <v>3598</v>
      </c>
      <c r="H1413" s="65">
        <v>20</v>
      </c>
      <c r="I1413" s="65">
        <v>19</v>
      </c>
      <c r="J1413" s="65">
        <v>93</v>
      </c>
      <c r="K1413" s="23">
        <v>41.604979999999998</v>
      </c>
      <c r="L1413" s="23">
        <v>-107.89608</v>
      </c>
      <c r="M1413" s="61" t="s">
        <v>933</v>
      </c>
      <c r="N1413" s="63" t="s">
        <v>934</v>
      </c>
      <c r="O1413" s="63"/>
      <c r="P1413" s="63" t="s">
        <v>3796</v>
      </c>
      <c r="Q1413" s="63"/>
      <c r="R1413" s="63"/>
      <c r="S1413" s="55">
        <f>IF(U1413&gt;0,V1413-U1413,"")</f>
        <v>272</v>
      </c>
      <c r="T1413" s="63"/>
      <c r="U1413" s="66">
        <v>9160</v>
      </c>
      <c r="V1413" s="63">
        <v>9432</v>
      </c>
      <c r="W1413" s="66">
        <v>9700</v>
      </c>
      <c r="X1413" s="66">
        <v>9646</v>
      </c>
      <c r="Y1413" s="63"/>
      <c r="Z1413" s="64"/>
      <c r="AA1413" s="63">
        <v>7.54</v>
      </c>
      <c r="AB1413" s="63"/>
      <c r="AC1413" s="63">
        <v>12.1</v>
      </c>
      <c r="AD1413" s="63">
        <v>0</v>
      </c>
      <c r="AE1413" s="63">
        <v>2630</v>
      </c>
      <c r="AF1413" s="63">
        <v>88</v>
      </c>
      <c r="AG1413" s="63"/>
      <c r="AH1413" s="63">
        <v>2440</v>
      </c>
      <c r="AI1413" s="63">
        <v>3810</v>
      </c>
      <c r="AJ1413" s="63">
        <v>0</v>
      </c>
      <c r="AK1413" s="63">
        <v>0</v>
      </c>
      <c r="AL1413" s="63">
        <v>75</v>
      </c>
      <c r="AM1413" s="63">
        <v>10100</v>
      </c>
      <c r="AN1413" s="63"/>
      <c r="AO1413" s="63" t="s">
        <v>3536</v>
      </c>
      <c r="AP1413" s="17">
        <f t="shared" si="520"/>
        <v>0.60378999999999994</v>
      </c>
      <c r="AQ1413" s="17">
        <f t="shared" si="521"/>
        <v>0</v>
      </c>
      <c r="AR1413" s="17">
        <f t="shared" si="517"/>
        <v>114.40499999999999</v>
      </c>
      <c r="AS1413" s="17">
        <f t="shared" si="515"/>
        <v>2.2510399999999997</v>
      </c>
      <c r="AT1413" s="17">
        <f t="shared" si="522"/>
        <v>117.25982999999999</v>
      </c>
      <c r="AU1413" s="5">
        <f t="shared" si="523"/>
        <v>68.832399999999993</v>
      </c>
      <c r="AV1413" s="5">
        <f t="shared" si="524"/>
        <v>62.445899999999995</v>
      </c>
      <c r="AW1413" s="5">
        <f t="shared" si="518"/>
        <v>0</v>
      </c>
      <c r="AX1413" s="5">
        <f t="shared" si="519"/>
        <v>0</v>
      </c>
      <c r="AY1413" s="5">
        <f t="shared" si="525"/>
        <v>1.5615000000000001</v>
      </c>
      <c r="AZ1413" s="5">
        <f t="shared" si="526"/>
        <v>132.8398</v>
      </c>
      <c r="BA1413" s="7">
        <f t="shared" si="527"/>
        <v>-6.2295054175010189E-2</v>
      </c>
      <c r="BB1413" s="62">
        <f t="shared" si="528"/>
        <v>9055.1</v>
      </c>
      <c r="BC1413" s="28">
        <f t="shared" si="529"/>
        <v>-5.4549441141001596E-2</v>
      </c>
      <c r="BD1413" s="32">
        <f t="shared" si="530"/>
        <v>5.1491631874274416E-3</v>
      </c>
      <c r="BE1413" s="32">
        <f t="shared" si="531"/>
        <v>0</v>
      </c>
      <c r="BF1413" s="35">
        <f t="shared" si="532"/>
        <v>0.99485083681257258</v>
      </c>
      <c r="BG1413" s="37">
        <f t="shared" si="533"/>
        <v>0.51816097284097085</v>
      </c>
      <c r="BH1413" s="33">
        <f t="shared" si="534"/>
        <v>0.47008426691398209</v>
      </c>
      <c r="BI1413" s="33">
        <f t="shared" si="535"/>
        <v>1.1754760245047043E-2</v>
      </c>
      <c r="BJ1413" s="63">
        <v>0</v>
      </c>
      <c r="BK1413" s="63">
        <v>3.7</v>
      </c>
      <c r="BL1413" s="63">
        <v>0</v>
      </c>
      <c r="BM1413" s="63">
        <v>0</v>
      </c>
      <c r="BN1413" s="63">
        <v>0</v>
      </c>
      <c r="BO1413" s="63">
        <v>0</v>
      </c>
      <c r="BP1413" s="63">
        <v>0</v>
      </c>
      <c r="BQ1413" s="63">
        <v>0</v>
      </c>
      <c r="BR1413" s="63">
        <v>0</v>
      </c>
      <c r="BS1413" s="63">
        <v>2</v>
      </c>
      <c r="BT1413" s="63">
        <v>0</v>
      </c>
      <c r="BU1413" s="63">
        <v>0</v>
      </c>
      <c r="BV1413" s="63">
        <v>0</v>
      </c>
      <c r="BW1413" s="63">
        <v>0</v>
      </c>
      <c r="BX1413" s="63"/>
      <c r="BY1413" s="63"/>
      <c r="BZ1413" s="63"/>
      <c r="CA1413" s="63"/>
      <c r="CB1413" s="63"/>
      <c r="CC1413" s="63"/>
      <c r="CD1413" s="63"/>
      <c r="CE1413" s="63"/>
      <c r="CF1413" s="63"/>
      <c r="CG1413" s="63"/>
      <c r="CH1413" s="63"/>
      <c r="CI1413" s="63"/>
      <c r="CJ1413" s="63"/>
      <c r="CK1413" s="63"/>
      <c r="CL1413" s="63"/>
      <c r="CM1413" s="63"/>
      <c r="CN1413" s="63"/>
      <c r="CO1413" s="63" t="s">
        <v>3382</v>
      </c>
      <c r="CP1413" s="66"/>
      <c r="CQ1413" s="64">
        <v>39216</v>
      </c>
      <c r="CR1413" s="78" t="s">
        <v>2043</v>
      </c>
      <c r="CS1413" s="78" t="s">
        <v>6954</v>
      </c>
    </row>
    <row r="1414" spans="1:97">
      <c r="A1414" s="63" t="s">
        <v>3591</v>
      </c>
      <c r="B1414" s="63" t="s">
        <v>6651</v>
      </c>
      <c r="C1414" s="63">
        <v>5271</v>
      </c>
      <c r="D1414" s="19" t="s">
        <v>3782</v>
      </c>
      <c r="E1414" s="63" t="s">
        <v>2393</v>
      </c>
      <c r="F1414" s="63" t="s">
        <v>3759</v>
      </c>
      <c r="G1414" s="65" t="s">
        <v>272</v>
      </c>
      <c r="H1414" s="65">
        <v>21</v>
      </c>
      <c r="I1414" s="65">
        <v>19</v>
      </c>
      <c r="J1414" s="65">
        <v>93</v>
      </c>
      <c r="K1414" s="23">
        <v>41.601909999999997</v>
      </c>
      <c r="L1414" s="23">
        <v>-107.88146</v>
      </c>
      <c r="M1414" s="61" t="s">
        <v>983</v>
      </c>
      <c r="N1414" s="63" t="s">
        <v>984</v>
      </c>
      <c r="O1414" s="63"/>
      <c r="P1414" s="63" t="s">
        <v>3796</v>
      </c>
      <c r="Q1414" s="63"/>
      <c r="R1414" s="63"/>
      <c r="S1414" s="55">
        <f>IF(U1414&gt;0,V1414-U1414,"")</f>
        <v>248</v>
      </c>
      <c r="T1414" s="63"/>
      <c r="U1414" s="66">
        <v>9132</v>
      </c>
      <c r="V1414" s="63">
        <v>9380</v>
      </c>
      <c r="W1414" s="66">
        <v>9832</v>
      </c>
      <c r="X1414" s="66">
        <v>9584</v>
      </c>
      <c r="Y1414" s="63"/>
      <c r="Z1414" s="64"/>
      <c r="AA1414" s="63">
        <v>8.51</v>
      </c>
      <c r="AB1414" s="63"/>
      <c r="AC1414" s="63">
        <v>36</v>
      </c>
      <c r="AD1414" s="63">
        <v>13.5</v>
      </c>
      <c r="AE1414" s="63">
        <v>2820</v>
      </c>
      <c r="AF1414" s="63">
        <v>66</v>
      </c>
      <c r="AG1414" s="63"/>
      <c r="AH1414" s="63">
        <v>2400</v>
      </c>
      <c r="AI1414" s="63">
        <v>3030</v>
      </c>
      <c r="AJ1414" s="63">
        <v>100</v>
      </c>
      <c r="AK1414" s="63">
        <v>0</v>
      </c>
      <c r="AL1414" s="63">
        <v>54</v>
      </c>
      <c r="AM1414" s="63">
        <v>8140</v>
      </c>
      <c r="AN1414" s="63"/>
      <c r="AO1414" s="63" t="s">
        <v>3536</v>
      </c>
      <c r="AP1414" s="17">
        <f t="shared" si="520"/>
        <v>1.7964</v>
      </c>
      <c r="AQ1414" s="17">
        <f t="shared" si="521"/>
        <v>1.1109150000000001</v>
      </c>
      <c r="AR1414" s="17">
        <f t="shared" si="517"/>
        <v>122.66999999999999</v>
      </c>
      <c r="AS1414" s="17">
        <f t="shared" si="515"/>
        <v>1.68828</v>
      </c>
      <c r="AT1414" s="17">
        <f t="shared" si="522"/>
        <v>127.26559499999999</v>
      </c>
      <c r="AU1414" s="5">
        <f t="shared" si="523"/>
        <v>67.703999999999994</v>
      </c>
      <c r="AV1414" s="5">
        <f t="shared" si="524"/>
        <v>49.661699999999996</v>
      </c>
      <c r="AW1414" s="5">
        <f t="shared" si="518"/>
        <v>3.3329999999999997</v>
      </c>
      <c r="AX1414" s="5">
        <f t="shared" si="519"/>
        <v>0</v>
      </c>
      <c r="AY1414" s="5">
        <f t="shared" si="525"/>
        <v>1.1242800000000002</v>
      </c>
      <c r="AZ1414" s="5">
        <f t="shared" si="526"/>
        <v>121.82297999999999</v>
      </c>
      <c r="BA1414" s="7">
        <f t="shared" si="527"/>
        <v>2.1850118978760883E-2</v>
      </c>
      <c r="BB1414" s="62">
        <f t="shared" si="528"/>
        <v>8519.5</v>
      </c>
      <c r="BC1414" s="28">
        <f t="shared" si="529"/>
        <v>2.2779795311984152E-2</v>
      </c>
      <c r="BD1414" s="32">
        <f t="shared" si="530"/>
        <v>1.4115362443400356E-2</v>
      </c>
      <c r="BE1414" s="32">
        <f t="shared" si="531"/>
        <v>8.7291070300657466E-3</v>
      </c>
      <c r="BF1414" s="35">
        <f t="shared" si="532"/>
        <v>0.97715553052653392</v>
      </c>
      <c r="BG1414" s="37">
        <f t="shared" si="533"/>
        <v>0.55575721427927638</v>
      </c>
      <c r="BH1414" s="33">
        <f t="shared" si="534"/>
        <v>0.40765461491748112</v>
      </c>
      <c r="BI1414" s="33">
        <f t="shared" si="535"/>
        <v>9.2288006745525376E-3</v>
      </c>
      <c r="BJ1414" s="63">
        <v>0</v>
      </c>
      <c r="BK1414" s="63">
        <v>9.6</v>
      </c>
      <c r="BL1414" s="63">
        <v>0</v>
      </c>
      <c r="BM1414" s="63">
        <v>0</v>
      </c>
      <c r="BN1414" s="63">
        <v>0</v>
      </c>
      <c r="BO1414" s="63">
        <v>0</v>
      </c>
      <c r="BP1414" s="63">
        <v>0</v>
      </c>
      <c r="BQ1414" s="63">
        <v>0</v>
      </c>
      <c r="BR1414" s="63">
        <v>0</v>
      </c>
      <c r="BS1414" s="63">
        <v>0</v>
      </c>
      <c r="BT1414" s="63">
        <v>0</v>
      </c>
      <c r="BU1414" s="63">
        <v>0</v>
      </c>
      <c r="BV1414" s="63">
        <v>0</v>
      </c>
      <c r="BW1414" s="63">
        <v>0</v>
      </c>
      <c r="BX1414" s="63"/>
      <c r="BY1414" s="63"/>
      <c r="BZ1414" s="63"/>
      <c r="CA1414" s="63"/>
      <c r="CB1414" s="63"/>
      <c r="CC1414" s="63"/>
      <c r="CD1414" s="63"/>
      <c r="CE1414" s="63"/>
      <c r="CF1414" s="63"/>
      <c r="CG1414" s="63"/>
      <c r="CH1414" s="63"/>
      <c r="CI1414" s="63"/>
      <c r="CJ1414" s="63"/>
      <c r="CK1414" s="63"/>
      <c r="CL1414" s="63"/>
      <c r="CM1414" s="63"/>
      <c r="CN1414" s="63"/>
      <c r="CO1414" s="63" t="s">
        <v>3383</v>
      </c>
      <c r="CP1414" s="66"/>
      <c r="CQ1414" s="64">
        <v>38702</v>
      </c>
      <c r="CR1414" s="78" t="s">
        <v>2043</v>
      </c>
      <c r="CS1414" s="78" t="s">
        <v>6954</v>
      </c>
    </row>
    <row r="1415" spans="1:97">
      <c r="A1415" s="63" t="s">
        <v>3591</v>
      </c>
      <c r="B1415" s="63" t="s">
        <v>6651</v>
      </c>
      <c r="C1415" s="63">
        <v>5272</v>
      </c>
      <c r="D1415" s="19" t="s">
        <v>3782</v>
      </c>
      <c r="E1415" s="63" t="s">
        <v>2393</v>
      </c>
      <c r="F1415" s="63" t="s">
        <v>3759</v>
      </c>
      <c r="G1415" s="65" t="s">
        <v>3617</v>
      </c>
      <c r="H1415" s="65">
        <v>21</v>
      </c>
      <c r="I1415" s="65">
        <v>19</v>
      </c>
      <c r="J1415" s="65">
        <v>93</v>
      </c>
      <c r="K1415" s="23">
        <v>41.609879999999997</v>
      </c>
      <c r="L1415" s="23">
        <v>-107.89042999999999</v>
      </c>
      <c r="M1415" s="61" t="s">
        <v>920</v>
      </c>
      <c r="N1415" s="63" t="s">
        <v>921</v>
      </c>
      <c r="O1415" s="63"/>
      <c r="P1415" s="63" t="s">
        <v>3796</v>
      </c>
      <c r="Q1415" s="63"/>
      <c r="R1415" s="63"/>
      <c r="S1415" s="55">
        <f>IF(U1415&gt;0,V1415-U1415,"")</f>
        <v>432</v>
      </c>
      <c r="T1415" s="63"/>
      <c r="U1415" s="66">
        <v>9144</v>
      </c>
      <c r="V1415" s="63">
        <v>9576</v>
      </c>
      <c r="W1415" s="66">
        <v>9710</v>
      </c>
      <c r="X1415" s="66">
        <v>9704</v>
      </c>
      <c r="Y1415" s="63"/>
      <c r="Z1415" s="64"/>
      <c r="AA1415" s="63">
        <v>7.82</v>
      </c>
      <c r="AB1415" s="63"/>
      <c r="AC1415" s="63">
        <v>19</v>
      </c>
      <c r="AD1415" s="63">
        <v>0</v>
      </c>
      <c r="AE1415" s="63">
        <v>3500</v>
      </c>
      <c r="AF1415" s="63">
        <v>42</v>
      </c>
      <c r="AG1415" s="63"/>
      <c r="AH1415" s="63">
        <v>4200</v>
      </c>
      <c r="AI1415" s="63">
        <v>3990</v>
      </c>
      <c r="AJ1415" s="63">
        <v>0</v>
      </c>
      <c r="AK1415" s="63">
        <v>0</v>
      </c>
      <c r="AL1415" s="63">
        <v>49</v>
      </c>
      <c r="AM1415" s="63">
        <v>10900</v>
      </c>
      <c r="AN1415" s="63"/>
      <c r="AO1415" s="63" t="s">
        <v>3536</v>
      </c>
      <c r="AP1415" s="17">
        <f t="shared" si="520"/>
        <v>0.94809999999999994</v>
      </c>
      <c r="AQ1415" s="17">
        <f t="shared" si="521"/>
        <v>0</v>
      </c>
      <c r="AR1415" s="17">
        <f t="shared" si="517"/>
        <v>152.25</v>
      </c>
      <c r="AS1415" s="17">
        <f t="shared" si="515"/>
        <v>1.07436</v>
      </c>
      <c r="AT1415" s="17">
        <f t="shared" si="522"/>
        <v>154.27246000000002</v>
      </c>
      <c r="AU1415" s="5">
        <f t="shared" si="523"/>
        <v>118.482</v>
      </c>
      <c r="AV1415" s="5">
        <f t="shared" si="524"/>
        <v>65.39609999999999</v>
      </c>
      <c r="AW1415" s="5">
        <f t="shared" si="518"/>
        <v>0</v>
      </c>
      <c r="AX1415" s="5">
        <f t="shared" si="519"/>
        <v>0</v>
      </c>
      <c r="AY1415" s="5">
        <f t="shared" si="525"/>
        <v>1.0201800000000001</v>
      </c>
      <c r="AZ1415" s="5">
        <f t="shared" si="526"/>
        <v>184.89828</v>
      </c>
      <c r="BA1415" s="7">
        <f t="shared" si="527"/>
        <v>-9.0296173543743696E-2</v>
      </c>
      <c r="BB1415" s="62">
        <f t="shared" si="528"/>
        <v>11800</v>
      </c>
      <c r="BC1415" s="28">
        <f t="shared" si="529"/>
        <v>3.9647577092511016E-2</v>
      </c>
      <c r="BD1415" s="32">
        <f t="shared" si="530"/>
        <v>6.1456205469206868E-3</v>
      </c>
      <c r="BE1415" s="32">
        <f t="shared" si="531"/>
        <v>0</v>
      </c>
      <c r="BF1415" s="35">
        <f t="shared" si="532"/>
        <v>0.9938543794530792</v>
      </c>
      <c r="BG1415" s="37">
        <f t="shared" si="533"/>
        <v>0.64079557689774069</v>
      </c>
      <c r="BH1415" s="33">
        <f t="shared" si="534"/>
        <v>0.35368690287438037</v>
      </c>
      <c r="BI1415" s="33">
        <f t="shared" si="535"/>
        <v>5.5175202278788102E-3</v>
      </c>
      <c r="BJ1415" s="63">
        <v>0</v>
      </c>
      <c r="BK1415" s="63">
        <v>0</v>
      </c>
      <c r="BL1415" s="63">
        <v>0</v>
      </c>
      <c r="BM1415" s="63">
        <v>0</v>
      </c>
      <c r="BN1415" s="63">
        <v>0</v>
      </c>
      <c r="BO1415" s="63">
        <v>0</v>
      </c>
      <c r="BP1415" s="63">
        <v>0</v>
      </c>
      <c r="BQ1415" s="63">
        <v>0</v>
      </c>
      <c r="BR1415" s="63">
        <v>0</v>
      </c>
      <c r="BS1415" s="63">
        <v>0</v>
      </c>
      <c r="BT1415" s="63">
        <v>0</v>
      </c>
      <c r="BU1415" s="63">
        <v>0</v>
      </c>
      <c r="BV1415" s="63">
        <v>0</v>
      </c>
      <c r="BW1415" s="63">
        <v>0</v>
      </c>
      <c r="BX1415" s="63"/>
      <c r="BY1415" s="63"/>
      <c r="BZ1415" s="63"/>
      <c r="CA1415" s="63"/>
      <c r="CB1415" s="63"/>
      <c r="CC1415" s="63"/>
      <c r="CD1415" s="63"/>
      <c r="CE1415" s="63"/>
      <c r="CF1415" s="63"/>
      <c r="CG1415" s="63"/>
      <c r="CH1415" s="63"/>
      <c r="CI1415" s="63"/>
      <c r="CJ1415" s="63"/>
      <c r="CK1415" s="63"/>
      <c r="CL1415" s="63"/>
      <c r="CM1415" s="63"/>
      <c r="CN1415" s="63"/>
      <c r="CO1415" s="63" t="s">
        <v>664</v>
      </c>
      <c r="CP1415" s="66"/>
      <c r="CQ1415" s="64">
        <v>38702</v>
      </c>
      <c r="CR1415" s="78" t="s">
        <v>2043</v>
      </c>
      <c r="CS1415" s="78" t="s">
        <v>6954</v>
      </c>
    </row>
    <row r="1416" spans="1:97">
      <c r="A1416" s="20" t="s">
        <v>3591</v>
      </c>
      <c r="B1416" s="16" t="s">
        <v>6651</v>
      </c>
      <c r="F1416" s="19" t="s">
        <v>3759</v>
      </c>
      <c r="G1416" s="47" t="s">
        <v>3596</v>
      </c>
      <c r="H1416" s="47">
        <v>21</v>
      </c>
      <c r="I1416" s="47">
        <v>19</v>
      </c>
      <c r="J1416" s="47">
        <v>93</v>
      </c>
      <c r="K1416" s="23">
        <v>41.60528</v>
      </c>
      <c r="L1416" s="23">
        <v>-107.87667</v>
      </c>
      <c r="M1416" s="61" t="s">
        <v>2827</v>
      </c>
      <c r="N1416" s="19" t="s">
        <v>5104</v>
      </c>
      <c r="P1416" s="19" t="s">
        <v>3796</v>
      </c>
      <c r="U1416" s="46">
        <v>9124</v>
      </c>
      <c r="V1416" s="4"/>
      <c r="W1416" s="46">
        <v>9492</v>
      </c>
      <c r="X1416" s="46">
        <v>9476</v>
      </c>
      <c r="Z1416" s="48">
        <v>37572</v>
      </c>
      <c r="AA1416" s="19">
        <v>7.46</v>
      </c>
      <c r="AB1416" s="19" t="s">
        <v>3789</v>
      </c>
      <c r="AC1416" s="19">
        <v>10.4</v>
      </c>
      <c r="AD1416" s="19">
        <v>1.58</v>
      </c>
      <c r="AE1416" s="19">
        <v>2590</v>
      </c>
      <c r="AF1416" s="19">
        <v>9.31</v>
      </c>
      <c r="AH1416" s="19">
        <v>3149</v>
      </c>
      <c r="AI1416" s="19">
        <v>1887</v>
      </c>
      <c r="AK1416" s="6"/>
      <c r="AL1416" s="19">
        <v>15</v>
      </c>
      <c r="AM1416" s="19">
        <v>8530</v>
      </c>
      <c r="AN1416" s="31"/>
      <c r="AO1416" s="63" t="s">
        <v>3536</v>
      </c>
      <c r="AP1416" s="17">
        <f t="shared" si="520"/>
        <v>0.51895999999999998</v>
      </c>
      <c r="AQ1416" s="17">
        <f t="shared" si="521"/>
        <v>0.1300182</v>
      </c>
      <c r="AR1416" s="17">
        <f t="shared" si="517"/>
        <v>112.66499999999999</v>
      </c>
      <c r="AS1416" s="17">
        <f t="shared" si="515"/>
        <v>0.23814979999999999</v>
      </c>
      <c r="AT1416" s="17">
        <f t="shared" si="522"/>
        <v>113.552128</v>
      </c>
      <c r="AU1416" s="5">
        <f t="shared" si="523"/>
        <v>88.833289999999991</v>
      </c>
      <c r="AV1416" s="5">
        <f t="shared" si="524"/>
        <v>30.927929999999996</v>
      </c>
      <c r="AW1416" s="5">
        <f t="shared" si="518"/>
        <v>0</v>
      </c>
      <c r="AX1416" s="5">
        <f t="shared" si="519"/>
        <v>0</v>
      </c>
      <c r="AY1416" s="5">
        <f t="shared" si="525"/>
        <v>0.31230000000000002</v>
      </c>
      <c r="AZ1416" s="5">
        <f t="shared" si="526"/>
        <v>120.07351999999997</v>
      </c>
      <c r="BA1416" s="7">
        <f t="shared" si="527"/>
        <v>-2.7913853020110097E-2</v>
      </c>
      <c r="BB1416" s="62">
        <f t="shared" si="528"/>
        <v>7662.29</v>
      </c>
      <c r="BC1416" s="6">
        <f t="shared" si="529"/>
        <v>-5.3587849525916345E-2</v>
      </c>
      <c r="BD1416" s="32">
        <f t="shared" si="530"/>
        <v>4.5702357951407126E-3</v>
      </c>
      <c r="BE1416" s="32">
        <f t="shared" si="531"/>
        <v>1.1450089248877836E-3</v>
      </c>
      <c r="BF1416" s="35">
        <f t="shared" si="532"/>
        <v>0.99428475527997151</v>
      </c>
      <c r="BG1416" s="37">
        <f t="shared" si="533"/>
        <v>0.73982415107011112</v>
      </c>
      <c r="BH1416" s="33">
        <f t="shared" si="534"/>
        <v>0.25757494241861156</v>
      </c>
      <c r="BI1416" s="33">
        <f t="shared" si="535"/>
        <v>2.600906511277425E-3</v>
      </c>
      <c r="BJ1416" s="6"/>
      <c r="BK1416" s="19">
        <v>8.42</v>
      </c>
      <c r="BL1416" s="19"/>
      <c r="BO1416" s="31"/>
      <c r="BP1416" s="31"/>
      <c r="BQ1416" s="31"/>
      <c r="BR1416" s="31"/>
      <c r="BS1416" s="31"/>
      <c r="BT1416" s="31"/>
      <c r="BU1416" s="31"/>
      <c r="BV1416" s="31"/>
      <c r="BW1416" s="31"/>
      <c r="BX1416" s="31"/>
      <c r="BY1416" s="31"/>
      <c r="BZ1416" s="31"/>
      <c r="CA1416" s="31"/>
      <c r="CB1416" s="31"/>
      <c r="CC1416" s="31"/>
      <c r="CD1416" s="31"/>
      <c r="CE1416" s="31"/>
      <c r="CF1416" s="31"/>
      <c r="CG1416" s="31"/>
      <c r="CH1416" s="31"/>
      <c r="CI1416" s="31"/>
      <c r="CJ1416" s="31"/>
      <c r="CK1416" s="31"/>
      <c r="CL1416" s="31"/>
      <c r="CN1416" s="63">
        <v>20021112</v>
      </c>
      <c r="CO1416" s="63" t="s">
        <v>3607</v>
      </c>
      <c r="CP1416" s="66"/>
      <c r="CQ1416" s="64">
        <v>37574</v>
      </c>
      <c r="CR1416" s="78" t="s">
        <v>2043</v>
      </c>
      <c r="CS1416" s="78" t="s">
        <v>6954</v>
      </c>
    </row>
    <row r="1417" spans="1:97">
      <c r="A1417" s="20" t="s">
        <v>3591</v>
      </c>
      <c r="B1417" s="16" t="s">
        <v>6652</v>
      </c>
      <c r="F1417" s="19" t="s">
        <v>3759</v>
      </c>
      <c r="G1417" s="47" t="s">
        <v>3592</v>
      </c>
      <c r="H1417" s="47">
        <v>23</v>
      </c>
      <c r="I1417" s="47">
        <v>19</v>
      </c>
      <c r="J1417" s="47">
        <v>93</v>
      </c>
      <c r="K1417" s="23">
        <v>41.611939999999997</v>
      </c>
      <c r="L1417" s="23">
        <v>-107.8475</v>
      </c>
      <c r="M1417" s="61" t="s">
        <v>2830</v>
      </c>
      <c r="N1417" s="19" t="s">
        <v>5106</v>
      </c>
      <c r="P1417" s="19" t="s">
        <v>3796</v>
      </c>
      <c r="U1417" s="46">
        <v>9091</v>
      </c>
      <c r="V1417" s="4"/>
      <c r="W1417" s="46">
        <v>9428</v>
      </c>
      <c r="X1417" s="46">
        <v>9393</v>
      </c>
      <c r="Z1417" s="48">
        <v>37571</v>
      </c>
      <c r="AA1417" s="19">
        <v>6.71</v>
      </c>
      <c r="AB1417" s="19" t="s">
        <v>3789</v>
      </c>
      <c r="AC1417" s="19">
        <v>18.100000000000001</v>
      </c>
      <c r="AD1417" s="19">
        <v>2.99</v>
      </c>
      <c r="AE1417" s="19">
        <v>2700</v>
      </c>
      <c r="AF1417" s="19">
        <v>15.2</v>
      </c>
      <c r="AH1417" s="19">
        <v>3798</v>
      </c>
      <c r="AI1417" s="19">
        <v>1240</v>
      </c>
      <c r="AK1417" s="6"/>
      <c r="AL1417" s="19">
        <v>6</v>
      </c>
      <c r="AM1417" s="19">
        <v>8340</v>
      </c>
      <c r="AN1417" s="31"/>
      <c r="AO1417" s="63" t="s">
        <v>3536</v>
      </c>
      <c r="AP1417" s="17">
        <f t="shared" si="520"/>
        <v>0.90319000000000005</v>
      </c>
      <c r="AQ1417" s="17">
        <f t="shared" si="521"/>
        <v>0.24604710000000002</v>
      </c>
      <c r="AR1417" s="17">
        <f t="shared" si="517"/>
        <v>117.44999999999999</v>
      </c>
      <c r="AS1417" s="17">
        <f t="shared" si="515"/>
        <v>0.38881599999999994</v>
      </c>
      <c r="AT1417" s="17">
        <f t="shared" si="522"/>
        <v>118.98805309999999</v>
      </c>
      <c r="AU1417" s="5">
        <f t="shared" si="523"/>
        <v>107.14157999999999</v>
      </c>
      <c r="AV1417" s="5">
        <f t="shared" si="524"/>
        <v>20.323599999999999</v>
      </c>
      <c r="AW1417" s="5">
        <f t="shared" si="518"/>
        <v>0</v>
      </c>
      <c r="AX1417" s="5">
        <f t="shared" si="519"/>
        <v>0</v>
      </c>
      <c r="AY1417" s="5">
        <f t="shared" si="525"/>
        <v>0.12492</v>
      </c>
      <c r="AZ1417" s="5">
        <f t="shared" si="526"/>
        <v>127.59009999999999</v>
      </c>
      <c r="BA1417" s="7">
        <f t="shared" si="527"/>
        <v>-3.4885681443608825E-2</v>
      </c>
      <c r="BB1417" s="62">
        <f t="shared" si="528"/>
        <v>7780.29</v>
      </c>
      <c r="BC1417" s="6">
        <f t="shared" si="529"/>
        <v>-3.4720839389365828E-2</v>
      </c>
      <c r="BD1417" s="32">
        <f t="shared" si="530"/>
        <v>7.5905939837585265E-3</v>
      </c>
      <c r="BE1417" s="32">
        <f t="shared" si="531"/>
        <v>2.067830287072745E-3</v>
      </c>
      <c r="BF1417" s="35">
        <f t="shared" si="532"/>
        <v>0.99034157572916881</v>
      </c>
      <c r="BG1417" s="36">
        <f t="shared" si="533"/>
        <v>0.8397327065344411</v>
      </c>
      <c r="BH1417" s="33">
        <f t="shared" si="534"/>
        <v>0.15928822063780812</v>
      </c>
      <c r="BI1417" s="33">
        <f t="shared" si="535"/>
        <v>9.790728277507424E-4</v>
      </c>
      <c r="BJ1417" s="6"/>
      <c r="BK1417" s="19">
        <v>45</v>
      </c>
      <c r="BL1417" s="19"/>
      <c r="BO1417" s="31"/>
      <c r="BP1417" s="31"/>
      <c r="BQ1417" s="31"/>
      <c r="BR1417" s="31"/>
      <c r="BS1417" s="31"/>
      <c r="BT1417" s="31"/>
      <c r="BU1417" s="31"/>
      <c r="BV1417" s="31"/>
      <c r="BW1417" s="31"/>
      <c r="BX1417" s="31"/>
      <c r="BY1417" s="31"/>
      <c r="BZ1417" s="31"/>
      <c r="CA1417" s="31"/>
      <c r="CB1417" s="31"/>
      <c r="CC1417" s="31"/>
      <c r="CD1417" s="31"/>
      <c r="CE1417" s="31"/>
      <c r="CF1417" s="31"/>
      <c r="CG1417" s="31"/>
      <c r="CH1417" s="31"/>
      <c r="CI1417" s="31"/>
      <c r="CJ1417" s="31"/>
      <c r="CK1417" s="31"/>
      <c r="CL1417" s="31"/>
      <c r="CN1417" s="63">
        <v>20021111</v>
      </c>
      <c r="CO1417" s="63" t="s">
        <v>3607</v>
      </c>
      <c r="CP1417" s="66"/>
      <c r="CQ1417" s="64">
        <v>37573</v>
      </c>
      <c r="CR1417" s="78" t="s">
        <v>2043</v>
      </c>
      <c r="CS1417" s="78" t="s">
        <v>6954</v>
      </c>
    </row>
    <row r="1418" spans="1:97">
      <c r="A1418" s="63" t="s">
        <v>3591</v>
      </c>
      <c r="B1418" s="63" t="s">
        <v>6653</v>
      </c>
      <c r="C1418" s="63">
        <v>5279</v>
      </c>
      <c r="D1418" s="19" t="s">
        <v>3782</v>
      </c>
      <c r="E1418" s="63" t="s">
        <v>2393</v>
      </c>
      <c r="F1418" s="63" t="s">
        <v>3759</v>
      </c>
      <c r="G1418" s="65" t="s">
        <v>3595</v>
      </c>
      <c r="H1418" s="65">
        <v>25</v>
      </c>
      <c r="I1418" s="65">
        <v>19</v>
      </c>
      <c r="J1418" s="65">
        <v>93</v>
      </c>
      <c r="K1418" s="23">
        <v>41.587479999999999</v>
      </c>
      <c r="L1418" s="23">
        <v>-107.83224</v>
      </c>
      <c r="M1418" s="61" t="s">
        <v>943</v>
      </c>
      <c r="N1418" s="63" t="s">
        <v>944</v>
      </c>
      <c r="O1418" s="63"/>
      <c r="P1418" s="63" t="s">
        <v>3796</v>
      </c>
      <c r="Q1418" s="63"/>
      <c r="R1418" s="63"/>
      <c r="S1418" s="55">
        <f>IF(U1418&gt;0,V1418-U1418,"")</f>
        <v>384</v>
      </c>
      <c r="T1418" s="63"/>
      <c r="U1418" s="66">
        <v>8864</v>
      </c>
      <c r="V1418" s="63">
        <v>9248</v>
      </c>
      <c r="W1418" s="66">
        <v>9434</v>
      </c>
      <c r="X1418" s="66">
        <v>9395</v>
      </c>
      <c r="Y1418" s="63"/>
      <c r="Z1418" s="64"/>
      <c r="AA1418" s="63">
        <v>7.73</v>
      </c>
      <c r="AB1418" s="63"/>
      <c r="AC1418" s="63">
        <v>8.3000000000000007</v>
      </c>
      <c r="AD1418" s="63">
        <v>3.5</v>
      </c>
      <c r="AE1418" s="63">
        <v>1550</v>
      </c>
      <c r="AF1418" s="63">
        <v>727</v>
      </c>
      <c r="AG1418" s="63"/>
      <c r="AH1418" s="63">
        <v>1560</v>
      </c>
      <c r="AI1418" s="63">
        <v>2640</v>
      </c>
      <c r="AJ1418" s="63">
        <v>0</v>
      </c>
      <c r="AK1418" s="63">
        <v>0</v>
      </c>
      <c r="AL1418" s="63">
        <v>171</v>
      </c>
      <c r="AM1418" s="63">
        <v>6400</v>
      </c>
      <c r="AN1418" s="63"/>
      <c r="AO1418" s="63" t="s">
        <v>3536</v>
      </c>
      <c r="AP1418" s="17">
        <f t="shared" si="520"/>
        <v>0.41417000000000004</v>
      </c>
      <c r="AQ1418" s="17">
        <f t="shared" si="521"/>
        <v>0.28801500000000002</v>
      </c>
      <c r="AR1418" s="17">
        <f t="shared" si="517"/>
        <v>67.424999999999997</v>
      </c>
      <c r="AS1418" s="17">
        <f t="shared" si="515"/>
        <v>18.59666</v>
      </c>
      <c r="AT1418" s="17">
        <f t="shared" si="522"/>
        <v>86.723844999999997</v>
      </c>
      <c r="AU1418" s="5">
        <f t="shared" si="523"/>
        <v>44.007599999999996</v>
      </c>
      <c r="AV1418" s="5">
        <f t="shared" si="524"/>
        <v>43.269599999999997</v>
      </c>
      <c r="AW1418" s="5">
        <f t="shared" si="518"/>
        <v>0</v>
      </c>
      <c r="AX1418" s="5">
        <f t="shared" si="519"/>
        <v>0</v>
      </c>
      <c r="AY1418" s="5">
        <f t="shared" si="525"/>
        <v>3.5602200000000002</v>
      </c>
      <c r="AZ1418" s="5">
        <f t="shared" si="526"/>
        <v>90.837419999999995</v>
      </c>
      <c r="BA1418" s="7">
        <f t="shared" si="527"/>
        <v>-2.316707419267371E-2</v>
      </c>
      <c r="BB1418" s="62">
        <f t="shared" si="528"/>
        <v>6659.8</v>
      </c>
      <c r="BC1418" s="28">
        <f t="shared" si="529"/>
        <v>1.9893107091992237E-2</v>
      </c>
      <c r="BD1418" s="32">
        <f t="shared" si="530"/>
        <v>4.7757338249935768E-3</v>
      </c>
      <c r="BE1418" s="32">
        <f t="shared" si="531"/>
        <v>3.3210589313700288E-3</v>
      </c>
      <c r="BF1418" s="35">
        <f t="shared" si="532"/>
        <v>0.99190320724363634</v>
      </c>
      <c r="BG1418" s="37">
        <f t="shared" si="533"/>
        <v>0.48446554294474675</v>
      </c>
      <c r="BH1418" s="37">
        <f t="shared" si="534"/>
        <v>0.47634113782623944</v>
      </c>
      <c r="BI1418" s="33">
        <f t="shared" si="535"/>
        <v>3.9193319229013777E-2</v>
      </c>
      <c r="BJ1418" s="63">
        <v>0</v>
      </c>
      <c r="BK1418" s="63">
        <v>29</v>
      </c>
      <c r="BL1418" s="63">
        <v>0</v>
      </c>
      <c r="BM1418" s="63">
        <v>0</v>
      </c>
      <c r="BN1418" s="63">
        <v>0</v>
      </c>
      <c r="BO1418" s="63">
        <v>0</v>
      </c>
      <c r="BP1418" s="63">
        <v>0</v>
      </c>
      <c r="BQ1418" s="63">
        <v>0</v>
      </c>
      <c r="BR1418" s="63">
        <v>0</v>
      </c>
      <c r="BS1418" s="63">
        <v>0</v>
      </c>
      <c r="BT1418" s="63">
        <v>0</v>
      </c>
      <c r="BU1418" s="63">
        <v>0</v>
      </c>
      <c r="BV1418" s="63">
        <v>0</v>
      </c>
      <c r="BW1418" s="63">
        <v>0</v>
      </c>
      <c r="BX1418" s="63"/>
      <c r="BY1418" s="63"/>
      <c r="BZ1418" s="63"/>
      <c r="CA1418" s="63"/>
      <c r="CB1418" s="63"/>
      <c r="CC1418" s="63"/>
      <c r="CD1418" s="63"/>
      <c r="CE1418" s="63"/>
      <c r="CF1418" s="63"/>
      <c r="CG1418" s="63"/>
      <c r="CH1418" s="63"/>
      <c r="CI1418" s="63"/>
      <c r="CJ1418" s="63"/>
      <c r="CK1418" s="63"/>
      <c r="CL1418" s="63"/>
      <c r="CM1418" s="63"/>
      <c r="CN1418" s="63"/>
      <c r="CO1418" s="63" t="s">
        <v>665</v>
      </c>
      <c r="CP1418" s="66"/>
      <c r="CQ1418" s="64">
        <v>38779</v>
      </c>
      <c r="CR1418" s="78" t="s">
        <v>2043</v>
      </c>
      <c r="CS1418" s="78" t="s">
        <v>6954</v>
      </c>
    </row>
    <row r="1419" spans="1:97">
      <c r="A1419" s="63" t="s">
        <v>3591</v>
      </c>
      <c r="B1419" s="63" t="s">
        <v>6653</v>
      </c>
      <c r="C1419" s="63">
        <v>5229</v>
      </c>
      <c r="D1419" s="19" t="s">
        <v>3782</v>
      </c>
      <c r="E1419" s="63" t="s">
        <v>2393</v>
      </c>
      <c r="F1419" s="63" t="s">
        <v>3759</v>
      </c>
      <c r="G1419" s="65" t="s">
        <v>1575</v>
      </c>
      <c r="H1419" s="65">
        <v>25</v>
      </c>
      <c r="I1419" s="65">
        <v>19</v>
      </c>
      <c r="J1419" s="65">
        <v>93</v>
      </c>
      <c r="K1419" s="23">
        <v>41.59543</v>
      </c>
      <c r="L1419" s="23">
        <v>-107.81477</v>
      </c>
      <c r="M1419" s="61" t="s">
        <v>938</v>
      </c>
      <c r="N1419" s="63" t="s">
        <v>939</v>
      </c>
      <c r="O1419" s="63"/>
      <c r="P1419" s="63" t="s">
        <v>3796</v>
      </c>
      <c r="Q1419" s="63"/>
      <c r="R1419" s="63"/>
      <c r="S1419" s="55">
        <f>IF(U1419&gt;0,V1419-U1419,"")</f>
        <v>390</v>
      </c>
      <c r="T1419" s="63"/>
      <c r="U1419" s="66">
        <v>8977</v>
      </c>
      <c r="V1419" s="63">
        <v>9367</v>
      </c>
      <c r="W1419" s="66">
        <v>9545</v>
      </c>
      <c r="X1419" s="66">
        <v>9532</v>
      </c>
      <c r="Y1419" s="63"/>
      <c r="Z1419" s="64"/>
      <c r="AA1419" s="63">
        <v>7.72</v>
      </c>
      <c r="AB1419" s="63"/>
      <c r="AC1419" s="63">
        <v>33</v>
      </c>
      <c r="AD1419" s="63">
        <v>0</v>
      </c>
      <c r="AE1419" s="63">
        <v>5020</v>
      </c>
      <c r="AF1419" s="63">
        <v>47</v>
      </c>
      <c r="AG1419" s="63"/>
      <c r="AH1419" s="63">
        <v>5670</v>
      </c>
      <c r="AI1419" s="63">
        <v>5190</v>
      </c>
      <c r="AJ1419" s="63">
        <v>0</v>
      </c>
      <c r="AK1419" s="63">
        <v>0</v>
      </c>
      <c r="AL1419" s="63">
        <v>28</v>
      </c>
      <c r="AM1419" s="63">
        <v>14000</v>
      </c>
      <c r="AN1419" s="63"/>
      <c r="AO1419" s="63" t="s">
        <v>3536</v>
      </c>
      <c r="AP1419" s="17">
        <f t="shared" si="520"/>
        <v>1.6467000000000001</v>
      </c>
      <c r="AQ1419" s="17">
        <f t="shared" si="521"/>
        <v>0</v>
      </c>
      <c r="AR1419" s="17">
        <f t="shared" si="517"/>
        <v>218.36999999999998</v>
      </c>
      <c r="AS1419" s="17">
        <f t="shared" si="515"/>
        <v>1.2022599999999999</v>
      </c>
      <c r="AT1419" s="17">
        <f t="shared" si="522"/>
        <v>221.21895999999998</v>
      </c>
      <c r="AU1419" s="5">
        <f t="shared" si="523"/>
        <v>159.95069999999998</v>
      </c>
      <c r="AV1419" s="5">
        <f t="shared" si="524"/>
        <v>85.064099999999996</v>
      </c>
      <c r="AW1419" s="5">
        <f t="shared" si="518"/>
        <v>0</v>
      </c>
      <c r="AX1419" s="5">
        <f t="shared" si="519"/>
        <v>0</v>
      </c>
      <c r="AY1419" s="5">
        <f t="shared" si="525"/>
        <v>0.58296000000000003</v>
      </c>
      <c r="AZ1419" s="5">
        <f t="shared" si="526"/>
        <v>245.59775999999999</v>
      </c>
      <c r="BA1419" s="7">
        <f t="shared" si="527"/>
        <v>-5.222349362293624E-2</v>
      </c>
      <c r="BB1419" s="62">
        <f t="shared" si="528"/>
        <v>15988</v>
      </c>
      <c r="BC1419" s="28">
        <f t="shared" si="529"/>
        <v>6.6293183940242764E-2</v>
      </c>
      <c r="BD1419" s="32">
        <f t="shared" si="530"/>
        <v>7.4437561771378011E-3</v>
      </c>
      <c r="BE1419" s="32">
        <f t="shared" si="531"/>
        <v>0</v>
      </c>
      <c r="BF1419" s="35">
        <f t="shared" si="532"/>
        <v>0.99255624382286212</v>
      </c>
      <c r="BG1419" s="37">
        <f t="shared" si="533"/>
        <v>0.65127100507757074</v>
      </c>
      <c r="BH1419" s="33">
        <f t="shared" si="534"/>
        <v>0.346355357638441</v>
      </c>
      <c r="BI1419" s="33">
        <f t="shared" si="535"/>
        <v>2.3736372839882579E-3</v>
      </c>
      <c r="BJ1419" s="63">
        <v>0</v>
      </c>
      <c r="BK1419" s="63">
        <v>0</v>
      </c>
      <c r="BL1419" s="63">
        <v>0</v>
      </c>
      <c r="BM1419" s="63">
        <v>0</v>
      </c>
      <c r="BN1419" s="63">
        <v>0</v>
      </c>
      <c r="BO1419" s="63">
        <v>0</v>
      </c>
      <c r="BP1419" s="63">
        <v>0</v>
      </c>
      <c r="BQ1419" s="63">
        <v>0</v>
      </c>
      <c r="BR1419" s="63">
        <v>0</v>
      </c>
      <c r="BS1419" s="63">
        <v>0</v>
      </c>
      <c r="BT1419" s="63">
        <v>0</v>
      </c>
      <c r="BU1419" s="63">
        <v>0</v>
      </c>
      <c r="BV1419" s="63">
        <v>0</v>
      </c>
      <c r="BW1419" s="63">
        <v>0</v>
      </c>
      <c r="BX1419" s="63"/>
      <c r="BY1419" s="63"/>
      <c r="BZ1419" s="63"/>
      <c r="CA1419" s="63"/>
      <c r="CB1419" s="63"/>
      <c r="CC1419" s="63"/>
      <c r="CD1419" s="63"/>
      <c r="CE1419" s="63"/>
      <c r="CF1419" s="63"/>
      <c r="CG1419" s="63"/>
      <c r="CH1419" s="63"/>
      <c r="CI1419" s="63"/>
      <c r="CJ1419" s="63"/>
      <c r="CK1419" s="63"/>
      <c r="CL1419" s="63"/>
      <c r="CM1419" s="63"/>
      <c r="CN1419" s="63"/>
      <c r="CO1419" s="63" t="s">
        <v>666</v>
      </c>
      <c r="CP1419" s="66"/>
      <c r="CQ1419" s="64">
        <v>38716</v>
      </c>
      <c r="CR1419" s="78" t="s">
        <v>2043</v>
      </c>
      <c r="CS1419" s="78" t="s">
        <v>6954</v>
      </c>
    </row>
    <row r="1420" spans="1:97">
      <c r="A1420" s="20" t="s">
        <v>3591</v>
      </c>
      <c r="B1420" s="16" t="s">
        <v>6653</v>
      </c>
      <c r="F1420" s="19" t="s">
        <v>3759</v>
      </c>
      <c r="G1420" s="47" t="s">
        <v>3606</v>
      </c>
      <c r="H1420" s="47">
        <v>25</v>
      </c>
      <c r="I1420" s="47">
        <v>19</v>
      </c>
      <c r="J1420" s="47">
        <v>93</v>
      </c>
      <c r="K1420" s="23">
        <v>41.597119999999997</v>
      </c>
      <c r="L1420" s="23">
        <v>-107.82875</v>
      </c>
      <c r="M1420" s="61" t="s">
        <v>2834</v>
      </c>
      <c r="N1420" s="19" t="s">
        <v>5123</v>
      </c>
      <c r="P1420" s="19" t="s">
        <v>3796</v>
      </c>
      <c r="U1420" s="46">
        <v>8944</v>
      </c>
      <c r="V1420" s="4"/>
      <c r="W1420" s="46">
        <v>9337</v>
      </c>
      <c r="Z1420" s="48">
        <v>37571</v>
      </c>
      <c r="AA1420" s="19">
        <v>6.68</v>
      </c>
      <c r="AB1420" s="19" t="s">
        <v>3789</v>
      </c>
      <c r="AC1420" s="19">
        <v>19.8</v>
      </c>
      <c r="AD1420" s="19">
        <v>1.49</v>
      </c>
      <c r="AE1420" s="19">
        <v>2830</v>
      </c>
      <c r="AF1420" s="19">
        <v>92.4</v>
      </c>
      <c r="AH1420" s="19">
        <v>4498</v>
      </c>
      <c r="AI1420" s="19">
        <v>1321</v>
      </c>
      <c r="AK1420" s="6"/>
      <c r="AL1420" s="19">
        <v>12</v>
      </c>
      <c r="AM1420" s="19">
        <v>9562</v>
      </c>
      <c r="AN1420" s="31"/>
      <c r="AO1420" s="63" t="s">
        <v>3536</v>
      </c>
      <c r="AP1420" s="17">
        <f t="shared" si="520"/>
        <v>0.98802000000000001</v>
      </c>
      <c r="AQ1420" s="17">
        <f t="shared" si="521"/>
        <v>0.1226121</v>
      </c>
      <c r="AR1420" s="17">
        <f t="shared" si="517"/>
        <v>123.10499999999999</v>
      </c>
      <c r="AS1420" s="17">
        <f t="shared" si="515"/>
        <v>2.3635920000000001</v>
      </c>
      <c r="AT1420" s="17">
        <f t="shared" si="522"/>
        <v>126.57922409999999</v>
      </c>
      <c r="AU1420" s="5">
        <f t="shared" si="523"/>
        <v>126.88857999999999</v>
      </c>
      <c r="AV1420" s="5">
        <f t="shared" si="524"/>
        <v>21.651189999999996</v>
      </c>
      <c r="AW1420" s="5">
        <f t="shared" si="518"/>
        <v>0</v>
      </c>
      <c r="AX1420" s="5">
        <f t="shared" si="519"/>
        <v>0</v>
      </c>
      <c r="AY1420" s="5">
        <f t="shared" si="525"/>
        <v>0.24984000000000001</v>
      </c>
      <c r="AZ1420" s="5">
        <f t="shared" si="526"/>
        <v>148.78960999999998</v>
      </c>
      <c r="BA1420" s="7">
        <f t="shared" si="527"/>
        <v>-8.0656861451264703E-2</v>
      </c>
      <c r="BB1420" s="62">
        <f t="shared" si="528"/>
        <v>8774.69</v>
      </c>
      <c r="BC1420" s="6">
        <f t="shared" si="529"/>
        <v>-4.2936320568215933E-2</v>
      </c>
      <c r="BD1420" s="32">
        <f t="shared" si="530"/>
        <v>7.8055463447891374E-3</v>
      </c>
      <c r="BE1420" s="32">
        <f t="shared" si="531"/>
        <v>9.68658963363009E-4</v>
      </c>
      <c r="BF1420" s="35">
        <f t="shared" si="532"/>
        <v>0.99122579469184779</v>
      </c>
      <c r="BG1420" s="36">
        <f t="shared" si="533"/>
        <v>0.85280538069828937</v>
      </c>
      <c r="BH1420" s="33">
        <f t="shared" si="534"/>
        <v>0.14551546979658056</v>
      </c>
      <c r="BI1420" s="33">
        <f t="shared" si="535"/>
        <v>1.6791495051300964E-3</v>
      </c>
      <c r="BJ1420" s="6"/>
      <c r="BK1420" s="19">
        <v>0.18</v>
      </c>
      <c r="BL1420" s="19"/>
      <c r="BO1420" s="31"/>
      <c r="BP1420" s="31"/>
      <c r="BQ1420" s="31"/>
      <c r="BR1420" s="31"/>
      <c r="BS1420" s="31"/>
      <c r="BT1420" s="31"/>
      <c r="BU1420" s="31"/>
      <c r="BV1420" s="31"/>
      <c r="BW1420" s="31"/>
      <c r="BX1420" s="31"/>
      <c r="BY1420" s="31"/>
      <c r="BZ1420" s="31"/>
      <c r="CA1420" s="31"/>
      <c r="CB1420" s="31"/>
      <c r="CC1420" s="31"/>
      <c r="CD1420" s="31"/>
      <c r="CE1420" s="31"/>
      <c r="CF1420" s="31"/>
      <c r="CG1420" s="31"/>
      <c r="CH1420" s="31"/>
      <c r="CI1420" s="31"/>
      <c r="CJ1420" s="31"/>
      <c r="CK1420" s="31"/>
      <c r="CL1420" s="31"/>
      <c r="CN1420" s="63">
        <v>20021111</v>
      </c>
      <c r="CO1420" s="63" t="s">
        <v>3607</v>
      </c>
      <c r="CP1420" s="66"/>
      <c r="CQ1420" s="64">
        <v>37573</v>
      </c>
      <c r="CR1420" s="78" t="s">
        <v>2043</v>
      </c>
      <c r="CS1420" s="78" t="s">
        <v>6954</v>
      </c>
    </row>
    <row r="1421" spans="1:97">
      <c r="A1421" s="63" t="s">
        <v>3591</v>
      </c>
      <c r="B1421" s="63" t="s">
        <v>6653</v>
      </c>
      <c r="C1421" s="63">
        <v>3303</v>
      </c>
      <c r="D1421" s="19" t="s">
        <v>3782</v>
      </c>
      <c r="E1421" s="63" t="s">
        <v>2393</v>
      </c>
      <c r="F1421" s="63" t="s">
        <v>3759</v>
      </c>
      <c r="G1421" s="65" t="s">
        <v>3609</v>
      </c>
      <c r="H1421" s="65">
        <v>25</v>
      </c>
      <c r="I1421" s="65">
        <v>19</v>
      </c>
      <c r="J1421" s="65">
        <v>93</v>
      </c>
      <c r="K1421" s="23">
        <v>41.5974</v>
      </c>
      <c r="L1421" s="23">
        <v>-107.82252</v>
      </c>
      <c r="M1421" s="61" t="s">
        <v>940</v>
      </c>
      <c r="N1421" s="63" t="s">
        <v>941</v>
      </c>
      <c r="O1421" s="63"/>
      <c r="P1421" s="63" t="s">
        <v>3796</v>
      </c>
      <c r="Q1421" s="63"/>
      <c r="R1421" s="63"/>
      <c r="S1421" s="55"/>
      <c r="T1421" s="63"/>
      <c r="U1421" s="66" t="s">
        <v>942</v>
      </c>
      <c r="V1421" s="63"/>
      <c r="W1421" s="66">
        <v>9491</v>
      </c>
      <c r="X1421" s="66">
        <v>9336</v>
      </c>
      <c r="Y1421" s="63"/>
      <c r="Z1421" s="64">
        <v>37571</v>
      </c>
      <c r="AA1421" s="63">
        <v>6.56</v>
      </c>
      <c r="AB1421" s="63"/>
      <c r="AC1421" s="63">
        <v>10.6</v>
      </c>
      <c r="AD1421" s="63"/>
      <c r="AE1421" s="63">
        <v>2860</v>
      </c>
      <c r="AF1421" s="63">
        <v>16.899999999999999</v>
      </c>
      <c r="AG1421" s="63"/>
      <c r="AH1421" s="63">
        <v>3599</v>
      </c>
      <c r="AI1421" s="63">
        <v>1914</v>
      </c>
      <c r="AJ1421" s="63"/>
      <c r="AK1421" s="63"/>
      <c r="AL1421" s="63">
        <v>19</v>
      </c>
      <c r="AM1421" s="63">
        <v>9132</v>
      </c>
      <c r="AN1421" s="63"/>
      <c r="AO1421" s="63" t="s">
        <v>3553</v>
      </c>
      <c r="AP1421" s="17">
        <f t="shared" si="520"/>
        <v>0.52893999999999997</v>
      </c>
      <c r="AQ1421" s="17">
        <f t="shared" si="521"/>
        <v>0</v>
      </c>
      <c r="AR1421" s="17">
        <f t="shared" si="517"/>
        <v>124.41</v>
      </c>
      <c r="AS1421" s="17">
        <f t="shared" si="515"/>
        <v>0.43230199999999996</v>
      </c>
      <c r="AT1421" s="17">
        <f t="shared" si="522"/>
        <v>125.371242</v>
      </c>
      <c r="AU1421" s="5">
        <f t="shared" si="523"/>
        <v>101.52779</v>
      </c>
      <c r="AV1421" s="5">
        <f t="shared" si="524"/>
        <v>31.370459999999998</v>
      </c>
      <c r="AW1421" s="5">
        <f t="shared" si="518"/>
        <v>0</v>
      </c>
      <c r="AX1421" s="5">
        <f t="shared" si="519"/>
        <v>0</v>
      </c>
      <c r="AY1421" s="5">
        <f t="shared" si="525"/>
        <v>0.39558000000000004</v>
      </c>
      <c r="AZ1421" s="5">
        <f t="shared" si="526"/>
        <v>133.29382999999999</v>
      </c>
      <c r="BA1421" s="7">
        <f t="shared" si="527"/>
        <v>-3.0628750680339208E-2</v>
      </c>
      <c r="BB1421" s="62">
        <f t="shared" si="528"/>
        <v>8419.5</v>
      </c>
      <c r="BC1421" s="28">
        <f t="shared" si="529"/>
        <v>-4.0594820955473891E-2</v>
      </c>
      <c r="BD1421" s="32">
        <f t="shared" si="530"/>
        <v>4.2189898701011511E-3</v>
      </c>
      <c r="BE1421" s="32">
        <f t="shared" si="531"/>
        <v>0</v>
      </c>
      <c r="BF1421" s="35">
        <f t="shared" si="532"/>
        <v>0.99578101012989884</v>
      </c>
      <c r="BG1421" s="36">
        <f t="shared" si="533"/>
        <v>0.76168409295464024</v>
      </c>
      <c r="BH1421" s="33">
        <f t="shared" si="534"/>
        <v>0.23534817778137218</v>
      </c>
      <c r="BI1421" s="33">
        <f t="shared" si="535"/>
        <v>2.9677292639876886E-3</v>
      </c>
      <c r="BJ1421" s="63"/>
      <c r="BK1421" s="63">
        <v>0.05</v>
      </c>
      <c r="BL1421" s="63"/>
      <c r="BM1421" s="63"/>
      <c r="BN1421" s="63"/>
      <c r="BO1421" s="63"/>
      <c r="BP1421" s="63"/>
      <c r="BQ1421" s="63"/>
      <c r="BR1421" s="63"/>
      <c r="BS1421" s="63"/>
      <c r="BT1421" s="63"/>
      <c r="BU1421" s="63"/>
      <c r="BV1421" s="63"/>
      <c r="BW1421" s="63"/>
      <c r="BX1421" s="63"/>
      <c r="BY1421" s="63"/>
      <c r="BZ1421" s="63"/>
      <c r="CA1421" s="63"/>
      <c r="CB1421" s="63"/>
      <c r="CC1421" s="63"/>
      <c r="CD1421" s="63"/>
      <c r="CE1421" s="63"/>
      <c r="CF1421" s="63"/>
      <c r="CG1421" s="63"/>
      <c r="CH1421" s="63"/>
      <c r="CI1421" s="63"/>
      <c r="CJ1421" s="63"/>
      <c r="CK1421" s="63"/>
      <c r="CL1421" s="63"/>
      <c r="CM1421" s="63"/>
      <c r="CN1421" s="63">
        <v>20021111</v>
      </c>
      <c r="CO1421" s="63" t="s">
        <v>3607</v>
      </c>
      <c r="CP1421" s="66"/>
      <c r="CQ1421" s="64">
        <v>37573</v>
      </c>
      <c r="CR1421" s="78" t="s">
        <v>2043</v>
      </c>
      <c r="CS1421" s="78" t="s">
        <v>6954</v>
      </c>
    </row>
    <row r="1422" spans="1:97">
      <c r="A1422" s="20" t="s">
        <v>3591</v>
      </c>
      <c r="B1422" s="16" t="s">
        <v>6654</v>
      </c>
      <c r="F1422" s="19" t="s">
        <v>3759</v>
      </c>
      <c r="G1422" s="47" t="s">
        <v>3598</v>
      </c>
      <c r="H1422" s="47">
        <v>27</v>
      </c>
      <c r="I1422" s="47">
        <v>19</v>
      </c>
      <c r="J1422" s="47">
        <v>93</v>
      </c>
      <c r="K1422" s="23">
        <v>41.593290000000003</v>
      </c>
      <c r="L1422" s="23">
        <v>-107.86227</v>
      </c>
      <c r="M1422" s="61" t="s">
        <v>491</v>
      </c>
      <c r="N1422" s="19" t="s">
        <v>5125</v>
      </c>
      <c r="P1422" s="19" t="s">
        <v>3796</v>
      </c>
      <c r="V1422" s="46">
        <v>8938</v>
      </c>
      <c r="W1422" s="46">
        <v>9467</v>
      </c>
      <c r="X1422" s="46">
        <v>9352</v>
      </c>
      <c r="Z1422" s="48">
        <v>37571</v>
      </c>
      <c r="AA1422" s="19">
        <v>6.37</v>
      </c>
      <c r="AB1422" s="19" t="s">
        <v>3789</v>
      </c>
      <c r="AC1422" s="19">
        <v>37.9</v>
      </c>
      <c r="AD1422" s="19">
        <v>6.11</v>
      </c>
      <c r="AE1422" s="19">
        <v>2900</v>
      </c>
      <c r="AF1422" s="19">
        <v>22.2</v>
      </c>
      <c r="AH1422" s="19">
        <v>4448</v>
      </c>
      <c r="AI1422" s="19">
        <v>1671</v>
      </c>
      <c r="AK1422" s="6"/>
      <c r="AL1422" s="19">
        <v>24</v>
      </c>
      <c r="AM1422" s="19">
        <v>9978</v>
      </c>
      <c r="AN1422" s="31"/>
      <c r="AO1422" s="63" t="s">
        <v>3536</v>
      </c>
      <c r="AP1422" s="17">
        <f t="shared" si="520"/>
        <v>1.8912099999999998</v>
      </c>
      <c r="AQ1422" s="17">
        <f t="shared" si="521"/>
        <v>0.50279190000000007</v>
      </c>
      <c r="AR1422" s="17">
        <f t="shared" si="517"/>
        <v>126.14999999999999</v>
      </c>
      <c r="AS1422" s="17">
        <f t="shared" si="515"/>
        <v>0.56787599999999994</v>
      </c>
      <c r="AT1422" s="17">
        <f t="shared" si="522"/>
        <v>129.1118779</v>
      </c>
      <c r="AU1422" s="5">
        <f t="shared" si="523"/>
        <v>125.47807999999999</v>
      </c>
      <c r="AV1422" s="5">
        <f t="shared" si="524"/>
        <v>27.387689999999996</v>
      </c>
      <c r="AW1422" s="5">
        <f t="shared" si="518"/>
        <v>0</v>
      </c>
      <c r="AX1422" s="5">
        <f t="shared" si="519"/>
        <v>0</v>
      </c>
      <c r="AY1422" s="5">
        <f t="shared" si="525"/>
        <v>0.49968000000000001</v>
      </c>
      <c r="AZ1422" s="5">
        <f t="shared" si="526"/>
        <v>153.36545000000001</v>
      </c>
      <c r="BA1422" s="7">
        <f t="shared" si="527"/>
        <v>-8.586024329919334E-2</v>
      </c>
      <c r="BB1422" s="62">
        <f t="shared" si="528"/>
        <v>9109.2099999999991</v>
      </c>
      <c r="BC1422" s="6">
        <f t="shared" si="529"/>
        <v>-4.5516867053906826E-2</v>
      </c>
      <c r="BD1422" s="32">
        <f t="shared" si="530"/>
        <v>1.4647838996384081E-2</v>
      </c>
      <c r="BE1422" s="32">
        <f t="shared" si="531"/>
        <v>3.8942342732356779E-3</v>
      </c>
      <c r="BF1422" s="35">
        <f t="shared" si="532"/>
        <v>0.98145792673038024</v>
      </c>
      <c r="BG1422" s="36">
        <f t="shared" si="533"/>
        <v>0.81816393457587733</v>
      </c>
      <c r="BH1422" s="33">
        <f t="shared" si="534"/>
        <v>0.17857796524575772</v>
      </c>
      <c r="BI1422" s="33">
        <f t="shared" si="535"/>
        <v>3.2581001783648141E-3</v>
      </c>
      <c r="BJ1422" s="6"/>
      <c r="BK1422" s="19">
        <v>43.8</v>
      </c>
      <c r="BL1422" s="19"/>
      <c r="BO1422" s="31"/>
      <c r="BP1422" s="31"/>
      <c r="BQ1422" s="31"/>
      <c r="BR1422" s="31"/>
      <c r="BS1422" s="31"/>
      <c r="BT1422" s="31"/>
      <c r="BU1422" s="31"/>
      <c r="BV1422" s="31"/>
      <c r="BW1422" s="31"/>
      <c r="BX1422" s="31"/>
      <c r="BY1422" s="31"/>
      <c r="BZ1422" s="31"/>
      <c r="CA1422" s="31"/>
      <c r="CB1422" s="31"/>
      <c r="CC1422" s="31"/>
      <c r="CD1422" s="31"/>
      <c r="CE1422" s="31"/>
      <c r="CF1422" s="31"/>
      <c r="CG1422" s="31"/>
      <c r="CH1422" s="31"/>
      <c r="CI1422" s="31"/>
      <c r="CJ1422" s="31"/>
      <c r="CK1422" s="31"/>
      <c r="CL1422" s="31"/>
      <c r="CN1422" s="63">
        <v>20021111</v>
      </c>
      <c r="CO1422" s="63" t="s">
        <v>3607</v>
      </c>
      <c r="CP1422" s="66"/>
      <c r="CQ1422" s="64">
        <v>37573</v>
      </c>
      <c r="CR1422" s="78" t="s">
        <v>2043</v>
      </c>
      <c r="CS1422" s="78" t="s">
        <v>6954</v>
      </c>
    </row>
    <row r="1423" spans="1:97">
      <c r="A1423" s="20" t="s">
        <v>3591</v>
      </c>
      <c r="B1423" s="16" t="s">
        <v>6654</v>
      </c>
      <c r="F1423" s="19" t="s">
        <v>3759</v>
      </c>
      <c r="G1423" s="47" t="s">
        <v>3598</v>
      </c>
      <c r="H1423" s="47">
        <v>27</v>
      </c>
      <c r="I1423" s="47">
        <v>19</v>
      </c>
      <c r="J1423" s="47">
        <v>93</v>
      </c>
      <c r="K1423" s="23">
        <v>41.590829999999997</v>
      </c>
      <c r="L1423" s="23">
        <v>-107.85778000000001</v>
      </c>
      <c r="M1423" s="61" t="s">
        <v>2826</v>
      </c>
      <c r="N1423" s="19" t="s">
        <v>5110</v>
      </c>
      <c r="P1423" s="19" t="s">
        <v>3796</v>
      </c>
      <c r="U1423" s="46">
        <v>8896</v>
      </c>
      <c r="V1423" s="4"/>
      <c r="W1423" s="46">
        <v>9279</v>
      </c>
      <c r="X1423" s="46">
        <v>9263</v>
      </c>
      <c r="Z1423" s="48">
        <v>37571</v>
      </c>
      <c r="AA1423" s="19">
        <v>7.17</v>
      </c>
      <c r="AB1423" s="19" t="s">
        <v>3789</v>
      </c>
      <c r="AC1423" s="19">
        <v>16.7</v>
      </c>
      <c r="AD1423" s="19">
        <v>2.21</v>
      </c>
      <c r="AE1423" s="19">
        <v>2830</v>
      </c>
      <c r="AF1423" s="19">
        <v>20.399999999999999</v>
      </c>
      <c r="AH1423" s="19">
        <v>3949</v>
      </c>
      <c r="AI1423" s="19">
        <v>1510</v>
      </c>
      <c r="AK1423" s="6"/>
      <c r="AL1423" s="19">
        <v>8</v>
      </c>
      <c r="AM1423" s="19">
        <v>9057</v>
      </c>
      <c r="AN1423" s="31"/>
      <c r="AO1423" s="63" t="s">
        <v>3536</v>
      </c>
      <c r="AP1423" s="17">
        <f t="shared" si="520"/>
        <v>0.83333000000000002</v>
      </c>
      <c r="AQ1423" s="17">
        <f t="shared" si="521"/>
        <v>0.18186089999999999</v>
      </c>
      <c r="AR1423" s="17">
        <f t="shared" si="517"/>
        <v>123.10499999999999</v>
      </c>
      <c r="AS1423" s="17">
        <f t="shared" si="515"/>
        <v>0.52183199999999996</v>
      </c>
      <c r="AT1423" s="17">
        <f t="shared" si="522"/>
        <v>124.64202289999999</v>
      </c>
      <c r="AU1423" s="5">
        <f t="shared" si="523"/>
        <v>111.40128999999999</v>
      </c>
      <c r="AV1423" s="5">
        <f t="shared" si="524"/>
        <v>24.748899999999999</v>
      </c>
      <c r="AW1423" s="5">
        <f t="shared" si="518"/>
        <v>0</v>
      </c>
      <c r="AX1423" s="5">
        <f t="shared" si="519"/>
        <v>0</v>
      </c>
      <c r="AY1423" s="5">
        <f t="shared" si="525"/>
        <v>0.16656000000000001</v>
      </c>
      <c r="AZ1423" s="5">
        <f t="shared" si="526"/>
        <v>136.31674999999998</v>
      </c>
      <c r="BA1423" s="7">
        <f t="shared" si="527"/>
        <v>-4.473782187990967E-2</v>
      </c>
      <c r="BB1423" s="62">
        <f t="shared" si="528"/>
        <v>8336.31</v>
      </c>
      <c r="BC1423" s="6">
        <f t="shared" si="529"/>
        <v>-4.1434896520558803E-2</v>
      </c>
      <c r="BD1423" s="32">
        <f t="shared" si="530"/>
        <v>6.6857868687559639E-3</v>
      </c>
      <c r="BE1423" s="32">
        <f t="shared" si="531"/>
        <v>1.459065696854957E-3</v>
      </c>
      <c r="BF1423" s="35">
        <f t="shared" si="532"/>
        <v>0.99185514743438918</v>
      </c>
      <c r="BG1423" s="36">
        <f t="shared" si="533"/>
        <v>0.81722378211041569</v>
      </c>
      <c r="BH1423" s="33">
        <f t="shared" si="534"/>
        <v>0.18155435777334775</v>
      </c>
      <c r="BI1423" s="33">
        <f t="shared" si="535"/>
        <v>1.2218601162366329E-3</v>
      </c>
      <c r="BJ1423" s="6"/>
      <c r="BK1423" s="31"/>
      <c r="BO1423" s="31"/>
      <c r="BP1423" s="31"/>
      <c r="BQ1423" s="31"/>
      <c r="BR1423" s="31"/>
      <c r="BS1423" s="31"/>
      <c r="BT1423" s="31"/>
      <c r="BU1423" s="31"/>
      <c r="BV1423" s="31"/>
      <c r="BW1423" s="31"/>
      <c r="BX1423" s="31"/>
      <c r="BY1423" s="31"/>
      <c r="BZ1423" s="31"/>
      <c r="CA1423" s="31"/>
      <c r="CB1423" s="31"/>
      <c r="CC1423" s="31"/>
      <c r="CD1423" s="31"/>
      <c r="CE1423" s="31"/>
      <c r="CF1423" s="31"/>
      <c r="CG1423" s="31"/>
      <c r="CH1423" s="31"/>
      <c r="CI1423" s="31"/>
      <c r="CJ1423" s="31"/>
      <c r="CK1423" s="31"/>
      <c r="CL1423" s="31"/>
      <c r="CN1423" s="63">
        <v>20021111</v>
      </c>
      <c r="CO1423" s="63" t="s">
        <v>3607</v>
      </c>
      <c r="CP1423" s="66"/>
      <c r="CQ1423" s="64">
        <v>37573</v>
      </c>
      <c r="CR1423" s="78" t="s">
        <v>2043</v>
      </c>
      <c r="CS1423" s="78" t="s">
        <v>6954</v>
      </c>
    </row>
    <row r="1424" spans="1:97">
      <c r="A1424" s="20" t="s">
        <v>3591</v>
      </c>
      <c r="B1424" s="16" t="s">
        <v>6655</v>
      </c>
      <c r="F1424" s="19" t="s">
        <v>3759</v>
      </c>
      <c r="G1424" s="47" t="s">
        <v>3596</v>
      </c>
      <c r="H1424" s="47">
        <v>29</v>
      </c>
      <c r="I1424" s="47">
        <v>19</v>
      </c>
      <c r="J1424" s="47">
        <v>93</v>
      </c>
      <c r="K1424" s="23">
        <v>41.592790000000001</v>
      </c>
      <c r="L1424" s="23">
        <v>-107.89555799999999</v>
      </c>
      <c r="M1424" s="61" t="s">
        <v>2838</v>
      </c>
      <c r="N1424" s="19" t="s">
        <v>282</v>
      </c>
      <c r="P1424" s="19" t="s">
        <v>3796</v>
      </c>
      <c r="U1424" s="46">
        <v>9082</v>
      </c>
      <c r="V1424" s="4"/>
      <c r="W1424" s="46">
        <v>9436</v>
      </c>
      <c r="X1424" s="46">
        <v>9426</v>
      </c>
      <c r="Z1424" s="48">
        <v>37572</v>
      </c>
      <c r="AA1424" s="19">
        <v>6.49</v>
      </c>
      <c r="AB1424" s="19" t="s">
        <v>3789</v>
      </c>
      <c r="AC1424" s="19">
        <v>17.2</v>
      </c>
      <c r="AD1424" s="19">
        <v>0.98</v>
      </c>
      <c r="AE1424" s="19">
        <v>1700</v>
      </c>
      <c r="AF1424" s="19">
        <v>52.3</v>
      </c>
      <c r="AH1424" s="19">
        <v>2350</v>
      </c>
      <c r="AI1424" s="19">
        <v>593</v>
      </c>
      <c r="AK1424" s="6"/>
      <c r="AL1424" s="19">
        <v>3</v>
      </c>
      <c r="AM1424" s="19">
        <v>5188</v>
      </c>
      <c r="AN1424" s="31"/>
      <c r="AO1424" s="63" t="s">
        <v>3536</v>
      </c>
      <c r="AP1424" s="17">
        <f t="shared" si="520"/>
        <v>0.85827999999999993</v>
      </c>
      <c r="AQ1424" s="17">
        <f t="shared" si="521"/>
        <v>8.0644199999999999E-2</v>
      </c>
      <c r="AR1424" s="17">
        <f t="shared" si="517"/>
        <v>73.949999999999989</v>
      </c>
      <c r="AS1424" s="17">
        <f t="shared" si="515"/>
        <v>1.3378339999999997</v>
      </c>
      <c r="AT1424" s="17">
        <f t="shared" si="522"/>
        <v>76.226758199999992</v>
      </c>
      <c r="AU1424" s="5">
        <f t="shared" si="523"/>
        <v>66.293499999999995</v>
      </c>
      <c r="AV1424" s="5">
        <f t="shared" si="524"/>
        <v>9.7192699999999999</v>
      </c>
      <c r="AW1424" s="5">
        <f t="shared" si="518"/>
        <v>0</v>
      </c>
      <c r="AX1424" s="5">
        <f t="shared" si="519"/>
        <v>0</v>
      </c>
      <c r="AY1424" s="5">
        <f t="shared" si="525"/>
        <v>6.2460000000000002E-2</v>
      </c>
      <c r="AZ1424" s="5">
        <f t="shared" si="526"/>
        <v>76.075229999999991</v>
      </c>
      <c r="BA1424" s="7">
        <f t="shared" si="527"/>
        <v>9.9491938214895455E-4</v>
      </c>
      <c r="BB1424" s="62">
        <f t="shared" si="528"/>
        <v>4716.4799999999996</v>
      </c>
      <c r="BC1424" s="6">
        <f t="shared" si="529"/>
        <v>-4.7606739576434146E-2</v>
      </c>
      <c r="BD1424" s="32">
        <f t="shared" si="530"/>
        <v>1.1259563180531533E-2</v>
      </c>
      <c r="BE1424" s="32">
        <f t="shared" si="531"/>
        <v>1.0579513271233409E-3</v>
      </c>
      <c r="BF1424" s="35">
        <f t="shared" si="532"/>
        <v>0.98768248549234505</v>
      </c>
      <c r="BG1424" s="36">
        <f t="shared" si="533"/>
        <v>0.87142030329714415</v>
      </c>
      <c r="BH1424" s="33">
        <f t="shared" si="534"/>
        <v>0.12775866730866275</v>
      </c>
      <c r="BI1424" s="33">
        <f t="shared" si="535"/>
        <v>8.2102939419309031E-4</v>
      </c>
      <c r="BJ1424" s="6"/>
      <c r="BK1424" s="19">
        <v>0.13</v>
      </c>
      <c r="BL1424" s="19"/>
      <c r="BO1424" s="31"/>
      <c r="BP1424" s="31"/>
      <c r="BQ1424" s="31"/>
      <c r="BR1424" s="31"/>
      <c r="BS1424" s="31"/>
      <c r="BT1424" s="31"/>
      <c r="BU1424" s="31"/>
      <c r="BV1424" s="31"/>
      <c r="BW1424" s="31"/>
      <c r="BX1424" s="31"/>
      <c r="BY1424" s="31"/>
      <c r="BZ1424" s="31"/>
      <c r="CA1424" s="31"/>
      <c r="CB1424" s="31"/>
      <c r="CC1424" s="31"/>
      <c r="CD1424" s="31"/>
      <c r="CE1424" s="31"/>
      <c r="CF1424" s="31"/>
      <c r="CG1424" s="31"/>
      <c r="CH1424" s="31"/>
      <c r="CI1424" s="31"/>
      <c r="CJ1424" s="31"/>
      <c r="CK1424" s="31"/>
      <c r="CL1424" s="31"/>
      <c r="CN1424" s="63">
        <v>20021112</v>
      </c>
      <c r="CO1424" s="63" t="s">
        <v>3607</v>
      </c>
      <c r="CP1424" s="66"/>
      <c r="CQ1424" s="64">
        <v>37574</v>
      </c>
      <c r="CR1424" s="78" t="s">
        <v>2043</v>
      </c>
      <c r="CS1424" s="78" t="s">
        <v>6954</v>
      </c>
    </row>
    <row r="1425" spans="1:97">
      <c r="A1425" s="20" t="s">
        <v>3591</v>
      </c>
      <c r="B1425" s="16" t="s">
        <v>6655</v>
      </c>
      <c r="F1425" s="19" t="s">
        <v>3759</v>
      </c>
      <c r="G1425" s="47" t="s">
        <v>3617</v>
      </c>
      <c r="H1425" s="47">
        <v>29</v>
      </c>
      <c r="I1425" s="47">
        <v>19</v>
      </c>
      <c r="J1425" s="47">
        <v>93</v>
      </c>
      <c r="K1425" s="23">
        <v>41.5976</v>
      </c>
      <c r="L1425" s="23">
        <v>-107.90556100000001</v>
      </c>
      <c r="M1425" s="61" t="s">
        <v>488</v>
      </c>
      <c r="N1425" s="19" t="s">
        <v>5091</v>
      </c>
      <c r="P1425" s="19" t="s">
        <v>3796</v>
      </c>
      <c r="U1425" s="46">
        <v>9162</v>
      </c>
      <c r="V1425" s="4"/>
      <c r="W1425" s="46">
        <v>9576</v>
      </c>
      <c r="Z1425" s="48">
        <v>37572</v>
      </c>
      <c r="AA1425" s="19">
        <v>7.19</v>
      </c>
      <c r="AB1425" s="19" t="s">
        <v>3789</v>
      </c>
      <c r="AC1425" s="19">
        <v>15.4</v>
      </c>
      <c r="AD1425" s="19">
        <v>1.64</v>
      </c>
      <c r="AE1425" s="19">
        <v>2420</v>
      </c>
      <c r="AF1425" s="19">
        <v>89.8</v>
      </c>
      <c r="AH1425" s="19">
        <v>2949</v>
      </c>
      <c r="AI1425" s="19">
        <v>1671</v>
      </c>
      <c r="AK1425" s="6"/>
      <c r="AL1425" s="19">
        <v>2</v>
      </c>
      <c r="AM1425" s="19">
        <v>6946</v>
      </c>
      <c r="AN1425" s="31"/>
      <c r="AO1425" s="63" t="s">
        <v>3536</v>
      </c>
      <c r="AP1425" s="17">
        <f t="shared" si="520"/>
        <v>0.76846000000000003</v>
      </c>
      <c r="AQ1425" s="17">
        <f t="shared" si="521"/>
        <v>0.13495560000000001</v>
      </c>
      <c r="AR1425" s="17">
        <f t="shared" si="517"/>
        <v>105.27</v>
      </c>
      <c r="AS1425" s="17">
        <f t="shared" si="515"/>
        <v>2.2970839999999999</v>
      </c>
      <c r="AT1425" s="17">
        <f t="shared" si="522"/>
        <v>108.4704996</v>
      </c>
      <c r="AU1425" s="5">
        <f t="shared" si="523"/>
        <v>83.191289999999995</v>
      </c>
      <c r="AV1425" s="5">
        <f t="shared" si="524"/>
        <v>27.387689999999996</v>
      </c>
      <c r="AW1425" s="5">
        <f t="shared" si="518"/>
        <v>0</v>
      </c>
      <c r="AX1425" s="5">
        <f t="shared" si="519"/>
        <v>0</v>
      </c>
      <c r="AY1425" s="5">
        <f t="shared" si="525"/>
        <v>4.1640000000000003E-2</v>
      </c>
      <c r="AZ1425" s="5">
        <f t="shared" si="526"/>
        <v>110.62061999999999</v>
      </c>
      <c r="BA1425" s="7">
        <f t="shared" si="527"/>
        <v>-9.8138181224575374E-3</v>
      </c>
      <c r="BB1425" s="62">
        <f t="shared" si="528"/>
        <v>7148.84</v>
      </c>
      <c r="BC1425" s="6">
        <f t="shared" si="529"/>
        <v>1.4391082126508718E-2</v>
      </c>
      <c r="BD1425" s="32">
        <f t="shared" si="530"/>
        <v>7.0845068736089794E-3</v>
      </c>
      <c r="BE1425" s="32">
        <f t="shared" si="531"/>
        <v>1.244168695614637E-3</v>
      </c>
      <c r="BF1425" s="35">
        <f t="shared" si="532"/>
        <v>0.99167132443077632</v>
      </c>
      <c r="BG1425" s="36">
        <f t="shared" si="533"/>
        <v>0.75204143675925883</v>
      </c>
      <c r="BH1425" s="33">
        <f t="shared" si="534"/>
        <v>0.24758214155733352</v>
      </c>
      <c r="BI1425" s="33">
        <f t="shared" si="535"/>
        <v>3.7642168340766856E-4</v>
      </c>
      <c r="BJ1425" s="6"/>
      <c r="BK1425" s="19">
        <v>0.13</v>
      </c>
      <c r="BL1425" s="19"/>
      <c r="BO1425" s="31"/>
      <c r="BP1425" s="31"/>
      <c r="BQ1425" s="31"/>
      <c r="BR1425" s="31"/>
      <c r="BS1425" s="31"/>
      <c r="BT1425" s="31"/>
      <c r="BU1425" s="31"/>
      <c r="BV1425" s="31"/>
      <c r="BW1425" s="31"/>
      <c r="BX1425" s="31"/>
      <c r="BY1425" s="31"/>
      <c r="BZ1425" s="31"/>
      <c r="CA1425" s="31"/>
      <c r="CB1425" s="31"/>
      <c r="CC1425" s="31"/>
      <c r="CD1425" s="31"/>
      <c r="CE1425" s="31"/>
      <c r="CF1425" s="31"/>
      <c r="CG1425" s="31"/>
      <c r="CH1425" s="31"/>
      <c r="CI1425" s="31"/>
      <c r="CJ1425" s="31"/>
      <c r="CK1425" s="31"/>
      <c r="CL1425" s="31"/>
      <c r="CN1425" s="63">
        <v>20021112</v>
      </c>
      <c r="CO1425" s="63" t="s">
        <v>3607</v>
      </c>
      <c r="CP1425" s="66"/>
      <c r="CQ1425" s="64">
        <v>37574</v>
      </c>
      <c r="CR1425" s="78" t="s">
        <v>2043</v>
      </c>
      <c r="CS1425" s="78" t="s">
        <v>6954</v>
      </c>
    </row>
    <row r="1426" spans="1:97">
      <c r="A1426" s="63" t="s">
        <v>3591</v>
      </c>
      <c r="B1426" s="63" t="s">
        <v>6656</v>
      </c>
      <c r="C1426" s="63">
        <v>5273</v>
      </c>
      <c r="D1426" s="19" t="s">
        <v>3782</v>
      </c>
      <c r="E1426" s="63" t="s">
        <v>2393</v>
      </c>
      <c r="F1426" s="63" t="s">
        <v>3610</v>
      </c>
      <c r="G1426" s="65" t="s">
        <v>264</v>
      </c>
      <c r="H1426" s="65">
        <v>33</v>
      </c>
      <c r="I1426" s="65">
        <v>19</v>
      </c>
      <c r="J1426" s="65">
        <v>93</v>
      </c>
      <c r="K1426" s="23">
        <v>41.572960000000002</v>
      </c>
      <c r="L1426" s="23">
        <v>-107.87264</v>
      </c>
      <c r="M1426" s="61" t="s">
        <v>948</v>
      </c>
      <c r="N1426" s="63" t="s">
        <v>949</v>
      </c>
      <c r="O1426" s="63"/>
      <c r="P1426" s="63" t="s">
        <v>3796</v>
      </c>
      <c r="Q1426" s="63"/>
      <c r="R1426" s="63"/>
      <c r="S1426" s="55">
        <f>IF(U1426&gt;0,V1426-U1426,"")</f>
        <v>299</v>
      </c>
      <c r="T1426" s="63"/>
      <c r="U1426" s="66">
        <v>8818</v>
      </c>
      <c r="V1426" s="63">
        <v>9117</v>
      </c>
      <c r="W1426" s="66">
        <v>9366</v>
      </c>
      <c r="X1426" s="66">
        <v>9360</v>
      </c>
      <c r="Y1426" s="63"/>
      <c r="Z1426" s="64"/>
      <c r="AA1426" s="63">
        <v>7.88</v>
      </c>
      <c r="AB1426" s="63"/>
      <c r="AC1426" s="63">
        <v>143</v>
      </c>
      <c r="AD1426" s="63">
        <v>10</v>
      </c>
      <c r="AE1426" s="63">
        <v>3260</v>
      </c>
      <c r="AF1426" s="63">
        <v>352</v>
      </c>
      <c r="AG1426" s="63"/>
      <c r="AH1426" s="63">
        <v>4850</v>
      </c>
      <c r="AI1426" s="63">
        <v>1530</v>
      </c>
      <c r="AJ1426" s="63">
        <v>0</v>
      </c>
      <c r="AK1426" s="63">
        <v>0</v>
      </c>
      <c r="AL1426" s="63">
        <v>128</v>
      </c>
      <c r="AM1426" s="63">
        <v>12500</v>
      </c>
      <c r="AN1426" s="63"/>
      <c r="AO1426" s="63" t="s">
        <v>3536</v>
      </c>
      <c r="AP1426" s="17">
        <f t="shared" si="520"/>
        <v>7.1356999999999999</v>
      </c>
      <c r="AQ1426" s="17">
        <f t="shared" si="521"/>
        <v>0.82289999999999996</v>
      </c>
      <c r="AR1426" s="17">
        <f t="shared" si="517"/>
        <v>141.81</v>
      </c>
      <c r="AS1426" s="17">
        <f t="shared" si="515"/>
        <v>9.0041599999999988</v>
      </c>
      <c r="AT1426" s="17">
        <f t="shared" si="522"/>
        <v>158.77276000000001</v>
      </c>
      <c r="AU1426" s="5">
        <f t="shared" si="523"/>
        <v>136.8185</v>
      </c>
      <c r="AV1426" s="5">
        <f t="shared" si="524"/>
        <v>25.076699999999999</v>
      </c>
      <c r="AW1426" s="5">
        <f t="shared" si="518"/>
        <v>0</v>
      </c>
      <c r="AX1426" s="5">
        <f t="shared" si="519"/>
        <v>0</v>
      </c>
      <c r="AY1426" s="5">
        <f t="shared" si="525"/>
        <v>2.6649600000000002</v>
      </c>
      <c r="AZ1426" s="5">
        <f t="shared" si="526"/>
        <v>164.56016</v>
      </c>
      <c r="BA1426" s="7">
        <f t="shared" si="527"/>
        <v>-1.7899198139181099E-2</v>
      </c>
      <c r="BB1426" s="62">
        <f t="shared" si="528"/>
        <v>10273</v>
      </c>
      <c r="BC1426" s="28">
        <f t="shared" si="529"/>
        <v>-9.7791244017037718E-2</v>
      </c>
      <c r="BD1426" s="32">
        <f t="shared" si="530"/>
        <v>4.4942847878943468E-2</v>
      </c>
      <c r="BE1426" s="32">
        <f t="shared" si="531"/>
        <v>5.1828789774769927E-3</v>
      </c>
      <c r="BF1426" s="35">
        <f t="shared" si="532"/>
        <v>0.94987427314357964</v>
      </c>
      <c r="BG1426" s="36">
        <f t="shared" si="533"/>
        <v>0.83141934232441195</v>
      </c>
      <c r="BH1426" s="33">
        <f t="shared" si="534"/>
        <v>0.15238621547280945</v>
      </c>
      <c r="BI1426" s="33">
        <f t="shared" si="535"/>
        <v>1.619444220277861E-2</v>
      </c>
      <c r="BJ1426" s="63">
        <v>0</v>
      </c>
      <c r="BK1426" s="63">
        <v>1.3</v>
      </c>
      <c r="BL1426" s="63">
        <v>0</v>
      </c>
      <c r="BM1426" s="63">
        <v>0</v>
      </c>
      <c r="BN1426" s="63">
        <v>0</v>
      </c>
      <c r="BO1426" s="63">
        <v>0</v>
      </c>
      <c r="BP1426" s="63">
        <v>0</v>
      </c>
      <c r="BQ1426" s="63">
        <v>0</v>
      </c>
      <c r="BR1426" s="63">
        <v>0</v>
      </c>
      <c r="BS1426" s="63">
        <v>0</v>
      </c>
      <c r="BT1426" s="63">
        <v>0</v>
      </c>
      <c r="BU1426" s="63">
        <v>0</v>
      </c>
      <c r="BV1426" s="63">
        <v>0</v>
      </c>
      <c r="BW1426" s="63">
        <v>0</v>
      </c>
      <c r="BX1426" s="63"/>
      <c r="BY1426" s="63"/>
      <c r="BZ1426" s="63"/>
      <c r="CA1426" s="63"/>
      <c r="CB1426" s="63"/>
      <c r="CC1426" s="63"/>
      <c r="CD1426" s="63"/>
      <c r="CE1426" s="63"/>
      <c r="CF1426" s="63"/>
      <c r="CG1426" s="63"/>
      <c r="CH1426" s="63"/>
      <c r="CI1426" s="63"/>
      <c r="CJ1426" s="63"/>
      <c r="CK1426" s="63"/>
      <c r="CL1426" s="63"/>
      <c r="CM1426" s="63"/>
      <c r="CN1426" s="63"/>
      <c r="CO1426" s="63" t="s">
        <v>667</v>
      </c>
      <c r="CP1426" s="66"/>
      <c r="CQ1426" s="64">
        <v>38779</v>
      </c>
      <c r="CR1426" s="78" t="s">
        <v>2043</v>
      </c>
      <c r="CS1426" s="78" t="s">
        <v>6954</v>
      </c>
    </row>
    <row r="1427" spans="1:97">
      <c r="A1427" s="20" t="s">
        <v>3591</v>
      </c>
      <c r="B1427" s="16" t="s">
        <v>6656</v>
      </c>
      <c r="F1427" s="19" t="s">
        <v>3610</v>
      </c>
      <c r="G1427" s="47" t="s">
        <v>3612</v>
      </c>
      <c r="H1427" s="47">
        <v>33</v>
      </c>
      <c r="I1427" s="47">
        <v>19</v>
      </c>
      <c r="J1427" s="47">
        <v>93</v>
      </c>
      <c r="K1427" s="23">
        <v>41.575949999999999</v>
      </c>
      <c r="L1427" s="23">
        <v>-107.8862</v>
      </c>
      <c r="M1427" s="61" t="s">
        <v>2785</v>
      </c>
      <c r="N1427" s="19" t="s">
        <v>5112</v>
      </c>
      <c r="P1427" s="19" t="s">
        <v>3796</v>
      </c>
      <c r="U1427" s="46">
        <v>8924</v>
      </c>
      <c r="W1427" s="46">
        <v>9522</v>
      </c>
      <c r="X1427" s="46">
        <v>9080</v>
      </c>
      <c r="Z1427" s="48">
        <v>37572</v>
      </c>
      <c r="AA1427" s="19">
        <v>7.7</v>
      </c>
      <c r="AB1427" s="19" t="s">
        <v>3789</v>
      </c>
      <c r="AC1427" s="19">
        <v>20.100000000000001</v>
      </c>
      <c r="AD1427" s="19">
        <v>5.32</v>
      </c>
      <c r="AE1427" s="19">
        <v>2330</v>
      </c>
      <c r="AF1427" s="19">
        <v>18</v>
      </c>
      <c r="AH1427" s="19">
        <v>3349</v>
      </c>
      <c r="AI1427" s="19">
        <v>1186</v>
      </c>
      <c r="AK1427" s="4"/>
      <c r="AL1427" s="19">
        <v>14</v>
      </c>
      <c r="AM1427" s="19">
        <v>8148</v>
      </c>
      <c r="AN1427" s="50"/>
      <c r="AO1427" s="63" t="s">
        <v>3536</v>
      </c>
      <c r="AP1427" s="17">
        <f t="shared" si="520"/>
        <v>1.00299</v>
      </c>
      <c r="AQ1427" s="17">
        <f t="shared" si="521"/>
        <v>0.43778280000000003</v>
      </c>
      <c r="AR1427" s="17">
        <f t="shared" si="517"/>
        <v>101.35499999999999</v>
      </c>
      <c r="AS1427" s="17">
        <f t="shared" si="515"/>
        <v>0.46043999999999996</v>
      </c>
      <c r="AT1427" s="17">
        <f t="shared" si="522"/>
        <v>103.2562128</v>
      </c>
      <c r="AU1427" s="5">
        <f t="shared" si="523"/>
        <v>94.475290000000001</v>
      </c>
      <c r="AV1427" s="5">
        <f t="shared" si="524"/>
        <v>19.43854</v>
      </c>
      <c r="AW1427" s="5">
        <f t="shared" ref="AW1427:AW1443" si="536">IF(AJ1427&gt;0,AJ1427*0.03333,0)</f>
        <v>0</v>
      </c>
      <c r="AX1427" s="5">
        <f t="shared" ref="AX1427:AX1443" si="537">IF(AK1427&gt;0,AK1427*0.0588,0)</f>
        <v>0</v>
      </c>
      <c r="AY1427" s="5">
        <f t="shared" si="525"/>
        <v>0.29148000000000002</v>
      </c>
      <c r="AZ1427" s="5">
        <f t="shared" si="526"/>
        <v>114.20531000000001</v>
      </c>
      <c r="BA1427" s="7">
        <f t="shared" si="527"/>
        <v>-5.0349583958675427E-2</v>
      </c>
      <c r="BB1427" s="62">
        <f t="shared" si="528"/>
        <v>6922.42</v>
      </c>
      <c r="BC1427" s="6">
        <f t="shared" si="529"/>
        <v>-8.1323546390876952E-2</v>
      </c>
      <c r="BD1427" s="32">
        <f t="shared" si="530"/>
        <v>9.7136043711260351E-3</v>
      </c>
      <c r="BE1427" s="32">
        <f t="shared" si="531"/>
        <v>4.2397720013996098E-3</v>
      </c>
      <c r="BF1427" s="35">
        <f t="shared" si="532"/>
        <v>0.98604662362747431</v>
      </c>
      <c r="BG1427" s="36">
        <f t="shared" si="533"/>
        <v>0.82724078241195609</v>
      </c>
      <c r="BH1427" s="33">
        <f t="shared" si="534"/>
        <v>0.17020697198755466</v>
      </c>
      <c r="BI1427" s="33">
        <f t="shared" si="535"/>
        <v>2.5522456004891539E-3</v>
      </c>
      <c r="BK1427" s="19">
        <v>17.100000000000001</v>
      </c>
      <c r="BO1427" s="31"/>
      <c r="BP1427" s="31"/>
      <c r="BQ1427" s="31"/>
      <c r="BR1427" s="31"/>
      <c r="BS1427" s="31"/>
      <c r="BT1427" s="31"/>
      <c r="BU1427" s="31"/>
      <c r="BV1427" s="31"/>
      <c r="BW1427" s="31"/>
      <c r="BX1427" s="31"/>
      <c r="BY1427" s="31"/>
      <c r="BZ1427" s="31"/>
      <c r="CA1427" s="31"/>
      <c r="CB1427" s="31"/>
      <c r="CC1427" s="31"/>
      <c r="CD1427" s="31"/>
      <c r="CE1427" s="31"/>
      <c r="CF1427" s="31"/>
      <c r="CG1427" s="31"/>
      <c r="CH1427" s="31"/>
      <c r="CI1427" s="31"/>
      <c r="CJ1427" s="31"/>
      <c r="CK1427" s="31"/>
      <c r="CL1427" s="31"/>
      <c r="CN1427" s="63">
        <v>20021112</v>
      </c>
      <c r="CO1427" s="63" t="s">
        <v>3607</v>
      </c>
      <c r="CP1427" s="66"/>
      <c r="CQ1427" s="64">
        <v>37574</v>
      </c>
      <c r="CR1427" s="78" t="s">
        <v>2043</v>
      </c>
      <c r="CS1427" s="78" t="s">
        <v>6954</v>
      </c>
    </row>
    <row r="1428" spans="1:97">
      <c r="A1428" s="63" t="s">
        <v>3591</v>
      </c>
      <c r="B1428" s="63" t="s">
        <v>6656</v>
      </c>
      <c r="C1428" s="63">
        <v>3266</v>
      </c>
      <c r="D1428" s="19" t="s">
        <v>3782</v>
      </c>
      <c r="E1428" s="63" t="s">
        <v>2393</v>
      </c>
      <c r="F1428" s="63" t="s">
        <v>3610</v>
      </c>
      <c r="G1428" s="65" t="s">
        <v>3594</v>
      </c>
      <c r="H1428" s="65">
        <v>33</v>
      </c>
      <c r="I1428" s="65">
        <v>19</v>
      </c>
      <c r="J1428" s="65">
        <v>93</v>
      </c>
      <c r="K1428" s="23">
        <v>41.583060000000003</v>
      </c>
      <c r="L1428" s="23">
        <v>-107.88694</v>
      </c>
      <c r="M1428" s="61" t="s">
        <v>987</v>
      </c>
      <c r="N1428" s="63" t="s">
        <v>988</v>
      </c>
      <c r="O1428" s="63"/>
      <c r="P1428" s="63" t="s">
        <v>3796</v>
      </c>
      <c r="Q1428" s="63"/>
      <c r="R1428" s="63"/>
      <c r="S1428" s="55"/>
      <c r="T1428" s="63"/>
      <c r="U1428" s="66" t="s">
        <v>989</v>
      </c>
      <c r="V1428" s="63"/>
      <c r="W1428" s="66">
        <v>9324</v>
      </c>
      <c r="X1428" s="66"/>
      <c r="Y1428" s="63"/>
      <c r="Z1428" s="64">
        <v>37572</v>
      </c>
      <c r="AA1428" s="63">
        <v>5.26</v>
      </c>
      <c r="AB1428" s="63"/>
      <c r="AC1428" s="63">
        <v>44.9</v>
      </c>
      <c r="AD1428" s="63">
        <v>8.2100000000000009</v>
      </c>
      <c r="AE1428" s="63">
        <v>1520</v>
      </c>
      <c r="AF1428" s="63">
        <v>6.56</v>
      </c>
      <c r="AG1428" s="63"/>
      <c r="AH1428" s="63">
        <v>1899</v>
      </c>
      <c r="AI1428" s="63">
        <v>399</v>
      </c>
      <c r="AJ1428" s="63"/>
      <c r="AK1428" s="63"/>
      <c r="AL1428" s="63">
        <v>2</v>
      </c>
      <c r="AM1428" s="63">
        <v>4848</v>
      </c>
      <c r="AN1428" s="63"/>
      <c r="AO1428" s="63" t="s">
        <v>3536</v>
      </c>
      <c r="AP1428" s="17">
        <f t="shared" si="520"/>
        <v>2.24051</v>
      </c>
      <c r="AQ1428" s="17">
        <f t="shared" si="521"/>
        <v>0.67560090000000006</v>
      </c>
      <c r="AR1428" s="17">
        <f t="shared" si="517"/>
        <v>66.11999999999999</v>
      </c>
      <c r="AS1428" s="17">
        <f t="shared" si="515"/>
        <v>0.16780479999999998</v>
      </c>
      <c r="AT1428" s="17">
        <f t="shared" si="522"/>
        <v>69.203915699999996</v>
      </c>
      <c r="AU1428" s="5">
        <f t="shared" si="523"/>
        <v>53.570789999999995</v>
      </c>
      <c r="AV1428" s="5">
        <f t="shared" si="524"/>
        <v>6.5396099999999997</v>
      </c>
      <c r="AW1428" s="5">
        <f t="shared" si="536"/>
        <v>0</v>
      </c>
      <c r="AX1428" s="5">
        <f t="shared" si="537"/>
        <v>0</v>
      </c>
      <c r="AY1428" s="5">
        <f t="shared" si="525"/>
        <v>4.1640000000000003E-2</v>
      </c>
      <c r="AZ1428" s="5">
        <f t="shared" si="526"/>
        <v>60.15204</v>
      </c>
      <c r="BA1428" s="7">
        <f t="shared" si="527"/>
        <v>6.9976489687053486E-2</v>
      </c>
      <c r="BB1428" s="62">
        <f t="shared" si="528"/>
        <v>3879.67</v>
      </c>
      <c r="BC1428" s="28">
        <f t="shared" si="529"/>
        <v>-0.11094942865621638</v>
      </c>
      <c r="BD1428" s="32">
        <f t="shared" si="530"/>
        <v>3.2375480163761891E-2</v>
      </c>
      <c r="BE1428" s="32">
        <f t="shared" si="531"/>
        <v>9.7624663744280017E-3</v>
      </c>
      <c r="BF1428" s="35">
        <f t="shared" si="532"/>
        <v>0.95786205346180997</v>
      </c>
      <c r="BG1428" s="36">
        <f t="shared" si="533"/>
        <v>0.89058974558468829</v>
      </c>
      <c r="BH1428" s="33">
        <f t="shared" si="534"/>
        <v>0.108718008566293</v>
      </c>
      <c r="BI1428" s="33">
        <f t="shared" si="535"/>
        <v>6.9224584901858696E-4</v>
      </c>
      <c r="BJ1428" s="63"/>
      <c r="BK1428" s="63">
        <v>8.67</v>
      </c>
      <c r="BL1428" s="63"/>
      <c r="BM1428" s="63"/>
      <c r="BN1428" s="63"/>
      <c r="BO1428" s="63"/>
      <c r="BP1428" s="63"/>
      <c r="BQ1428" s="63"/>
      <c r="BR1428" s="63"/>
      <c r="BS1428" s="63"/>
      <c r="BT1428" s="63"/>
      <c r="BU1428" s="63"/>
      <c r="BV1428" s="63"/>
      <c r="BW1428" s="63"/>
      <c r="BX1428" s="63"/>
      <c r="BY1428" s="63"/>
      <c r="BZ1428" s="63"/>
      <c r="CA1428" s="63"/>
      <c r="CB1428" s="63"/>
      <c r="CC1428" s="63"/>
      <c r="CD1428" s="63"/>
      <c r="CE1428" s="63"/>
      <c r="CF1428" s="63"/>
      <c r="CG1428" s="63"/>
      <c r="CH1428" s="63"/>
      <c r="CI1428" s="63"/>
      <c r="CJ1428" s="63"/>
      <c r="CK1428" s="63"/>
      <c r="CL1428" s="63"/>
      <c r="CM1428" s="63"/>
      <c r="CN1428" s="63">
        <v>20021112</v>
      </c>
      <c r="CO1428" s="63" t="s">
        <v>3607</v>
      </c>
      <c r="CP1428" s="66"/>
      <c r="CQ1428" s="64">
        <v>37574</v>
      </c>
      <c r="CR1428" s="78" t="s">
        <v>2043</v>
      </c>
      <c r="CS1428" s="78" t="s">
        <v>6954</v>
      </c>
    </row>
    <row r="1429" spans="1:97">
      <c r="A1429" s="63" t="s">
        <v>3591</v>
      </c>
      <c r="B1429" s="63" t="s">
        <v>969</v>
      </c>
      <c r="C1429" s="63">
        <v>3634</v>
      </c>
      <c r="D1429" s="19" t="s">
        <v>3782</v>
      </c>
      <c r="E1429" s="63" t="s">
        <v>2393</v>
      </c>
      <c r="F1429" s="63" t="s">
        <v>1717</v>
      </c>
      <c r="G1429" s="65" t="s">
        <v>3612</v>
      </c>
      <c r="H1429" s="65">
        <v>34</v>
      </c>
      <c r="I1429" s="65">
        <v>19</v>
      </c>
      <c r="J1429" s="65">
        <v>93</v>
      </c>
      <c r="K1429" s="23">
        <v>41.575839999999999</v>
      </c>
      <c r="L1429" s="23">
        <v>-107.86694</v>
      </c>
      <c r="M1429" s="61" t="s">
        <v>970</v>
      </c>
      <c r="N1429" s="63" t="s">
        <v>971</v>
      </c>
      <c r="O1429" s="63"/>
      <c r="P1429" s="63" t="s">
        <v>3796</v>
      </c>
      <c r="Q1429" s="63"/>
      <c r="R1429" s="63"/>
      <c r="S1429" s="55"/>
      <c r="T1429" s="63"/>
      <c r="U1429" s="66" t="s">
        <v>972</v>
      </c>
      <c r="V1429" s="63"/>
      <c r="W1429" s="66">
        <v>9578</v>
      </c>
      <c r="X1429" s="66">
        <v>9524</v>
      </c>
      <c r="Y1429" s="63" t="s">
        <v>3852</v>
      </c>
      <c r="Z1429" s="64">
        <v>36605</v>
      </c>
      <c r="AA1429" s="63">
        <v>6.9</v>
      </c>
      <c r="AB1429" s="63"/>
      <c r="AC1429" s="63">
        <v>400</v>
      </c>
      <c r="AD1429" s="63">
        <v>24</v>
      </c>
      <c r="AE1429" s="63">
        <v>6264</v>
      </c>
      <c r="AF1429" s="63"/>
      <c r="AG1429" s="63"/>
      <c r="AH1429" s="63">
        <v>8400</v>
      </c>
      <c r="AI1429" s="63">
        <v>3367</v>
      </c>
      <c r="AJ1429" s="63"/>
      <c r="AK1429" s="63"/>
      <c r="AL1429" s="63">
        <v>108</v>
      </c>
      <c r="AM1429" s="63">
        <v>18580</v>
      </c>
      <c r="AN1429" s="63"/>
      <c r="AO1429" s="63" t="s">
        <v>2693</v>
      </c>
      <c r="AP1429" s="17">
        <f t="shared" si="520"/>
        <v>19.96</v>
      </c>
      <c r="AQ1429" s="17">
        <f t="shared" si="521"/>
        <v>1.97496</v>
      </c>
      <c r="AR1429" s="17">
        <f t="shared" si="517"/>
        <v>272.48399999999998</v>
      </c>
      <c r="AS1429" s="17">
        <f t="shared" si="515"/>
        <v>0</v>
      </c>
      <c r="AT1429" s="17">
        <f t="shared" si="522"/>
        <v>294.41895999999997</v>
      </c>
      <c r="AU1429" s="5">
        <f t="shared" si="523"/>
        <v>236.964</v>
      </c>
      <c r="AV1429" s="5">
        <f t="shared" si="524"/>
        <v>55.185129999999994</v>
      </c>
      <c r="AW1429" s="5">
        <f t="shared" si="536"/>
        <v>0</v>
      </c>
      <c r="AX1429" s="5">
        <f t="shared" si="537"/>
        <v>0</v>
      </c>
      <c r="AY1429" s="5">
        <f t="shared" si="525"/>
        <v>2.2485600000000003</v>
      </c>
      <c r="AZ1429" s="5">
        <f t="shared" si="526"/>
        <v>294.39769000000001</v>
      </c>
      <c r="BA1429" s="7">
        <f t="shared" si="527"/>
        <v>3.6123299162750582E-5</v>
      </c>
      <c r="BB1429" s="62">
        <f t="shared" si="528"/>
        <v>18563</v>
      </c>
      <c r="BC1429" s="28">
        <f t="shared" si="529"/>
        <v>-4.5769054734404868E-4</v>
      </c>
      <c r="BD1429" s="32">
        <f t="shared" si="530"/>
        <v>6.7794546927276711E-2</v>
      </c>
      <c r="BE1429" s="32">
        <f t="shared" si="531"/>
        <v>6.7079919037822842E-3</v>
      </c>
      <c r="BF1429" s="35">
        <f t="shared" si="532"/>
        <v>0.92549746116894105</v>
      </c>
      <c r="BG1429" s="36">
        <f t="shared" si="533"/>
        <v>0.80491120701388652</v>
      </c>
      <c r="BH1429" s="33">
        <f t="shared" si="534"/>
        <v>0.18745096131698585</v>
      </c>
      <c r="BI1429" s="33">
        <f t="shared" si="535"/>
        <v>7.6378316691275679E-3</v>
      </c>
      <c r="BJ1429" s="63"/>
      <c r="BK1429" s="63">
        <v>17</v>
      </c>
      <c r="BL1429" s="63"/>
      <c r="BM1429" s="63"/>
      <c r="BN1429" s="63"/>
      <c r="BO1429" s="63"/>
      <c r="BP1429" s="63"/>
      <c r="BQ1429" s="63"/>
      <c r="BR1429" s="63"/>
      <c r="BS1429" s="63"/>
      <c r="BT1429" s="63"/>
      <c r="BU1429" s="63"/>
      <c r="BV1429" s="63"/>
      <c r="BW1429" s="63"/>
      <c r="BX1429" s="63"/>
      <c r="BY1429" s="63"/>
      <c r="BZ1429" s="63"/>
      <c r="CA1429" s="63"/>
      <c r="CB1429" s="63"/>
      <c r="CC1429" s="63"/>
      <c r="CD1429" s="63"/>
      <c r="CE1429" s="63"/>
      <c r="CF1429" s="63"/>
      <c r="CG1429" s="63"/>
      <c r="CH1429" s="63"/>
      <c r="CI1429" s="63"/>
      <c r="CJ1429" s="63"/>
      <c r="CK1429" s="63"/>
      <c r="CL1429" s="63"/>
      <c r="CM1429" s="63" t="s">
        <v>3852</v>
      </c>
      <c r="CN1429" s="63">
        <v>20000320</v>
      </c>
      <c r="CO1429" s="63" t="s">
        <v>2689</v>
      </c>
      <c r="CP1429" s="66"/>
      <c r="CQ1429" s="64">
        <v>36612</v>
      </c>
      <c r="CR1429" s="78" t="s">
        <v>2043</v>
      </c>
      <c r="CS1429" s="78" t="s">
        <v>6954</v>
      </c>
    </row>
    <row r="1430" spans="1:97">
      <c r="A1430" s="20" t="s">
        <v>3591</v>
      </c>
      <c r="B1430" s="16" t="s">
        <v>6657</v>
      </c>
      <c r="F1430" s="19" t="s">
        <v>3610</v>
      </c>
      <c r="G1430" s="47" t="s">
        <v>3612</v>
      </c>
      <c r="H1430" s="47">
        <v>35</v>
      </c>
      <c r="I1430" s="47">
        <v>19</v>
      </c>
      <c r="J1430" s="47">
        <v>93</v>
      </c>
      <c r="K1430" s="23">
        <v>41.575702</v>
      </c>
      <c r="L1430" s="23">
        <v>-107.838059</v>
      </c>
      <c r="M1430" s="61" t="s">
        <v>2778</v>
      </c>
      <c r="N1430" s="19" t="s">
        <v>5100</v>
      </c>
      <c r="P1430" s="19" t="s">
        <v>3796</v>
      </c>
      <c r="U1430" s="46">
        <v>8780</v>
      </c>
      <c r="W1430" s="46">
        <v>9400</v>
      </c>
      <c r="X1430" s="46">
        <v>8960</v>
      </c>
      <c r="Z1430" s="48">
        <v>37571</v>
      </c>
      <c r="AA1430" s="19">
        <v>7.19</v>
      </c>
      <c r="AB1430" s="19" t="s">
        <v>3789</v>
      </c>
      <c r="AC1430" s="19">
        <v>10.199999999999999</v>
      </c>
      <c r="AD1430" s="19">
        <v>1.04</v>
      </c>
      <c r="AE1430" s="19">
        <v>2820</v>
      </c>
      <c r="AF1430" s="19">
        <v>19.600000000000001</v>
      </c>
      <c r="AH1430" s="19">
        <v>3398</v>
      </c>
      <c r="AI1430" s="19">
        <v>1995</v>
      </c>
      <c r="AK1430" s="4"/>
      <c r="AL1430" s="19">
        <v>10</v>
      </c>
      <c r="AM1430" s="19">
        <v>8444</v>
      </c>
      <c r="AN1430" s="50"/>
      <c r="AO1430" s="63" t="s">
        <v>3536</v>
      </c>
      <c r="AP1430" s="17">
        <f t="shared" si="520"/>
        <v>0.50897999999999999</v>
      </c>
      <c r="AQ1430" s="17">
        <f t="shared" si="521"/>
        <v>8.5581600000000008E-2</v>
      </c>
      <c r="AR1430" s="17">
        <f t="shared" si="517"/>
        <v>122.66999999999999</v>
      </c>
      <c r="AS1430" s="17">
        <f t="shared" si="515"/>
        <v>0.50136800000000004</v>
      </c>
      <c r="AT1430" s="17">
        <f t="shared" si="522"/>
        <v>123.76592959999999</v>
      </c>
      <c r="AU1430" s="5">
        <f t="shared" si="523"/>
        <v>95.857579999999999</v>
      </c>
      <c r="AV1430" s="5">
        <f t="shared" si="524"/>
        <v>32.698049999999995</v>
      </c>
      <c r="AW1430" s="5">
        <f t="shared" si="536"/>
        <v>0</v>
      </c>
      <c r="AX1430" s="5">
        <f t="shared" si="537"/>
        <v>0</v>
      </c>
      <c r="AY1430" s="5">
        <f t="shared" si="525"/>
        <v>0.20820000000000002</v>
      </c>
      <c r="AZ1430" s="5">
        <f t="shared" si="526"/>
        <v>128.76383000000001</v>
      </c>
      <c r="BA1430" s="7">
        <f t="shared" si="527"/>
        <v>-1.9791332347983671E-2</v>
      </c>
      <c r="BB1430" s="62">
        <f t="shared" si="528"/>
        <v>8253.84</v>
      </c>
      <c r="BC1430" s="6">
        <f t="shared" si="529"/>
        <v>-1.1388299324942619E-2</v>
      </c>
      <c r="BD1430" s="32">
        <f t="shared" si="530"/>
        <v>4.1124403270348803E-3</v>
      </c>
      <c r="BE1430" s="32">
        <f t="shared" si="531"/>
        <v>6.9147947481663008E-4</v>
      </c>
      <c r="BF1430" s="35">
        <f t="shared" si="532"/>
        <v>0.99519608019814843</v>
      </c>
      <c r="BG1430" s="37">
        <f t="shared" si="533"/>
        <v>0.74444492680902696</v>
      </c>
      <c r="BH1430" s="33">
        <f t="shared" si="534"/>
        <v>0.25393815949711956</v>
      </c>
      <c r="BI1430" s="33">
        <f t="shared" si="535"/>
        <v>1.6169136938533127E-3</v>
      </c>
      <c r="BK1430" s="19">
        <v>0.08</v>
      </c>
      <c r="BO1430" s="31"/>
      <c r="BP1430" s="31"/>
      <c r="BQ1430" s="31"/>
      <c r="BR1430" s="31"/>
      <c r="BS1430" s="31"/>
      <c r="BT1430" s="31"/>
      <c r="BU1430" s="31"/>
      <c r="BV1430" s="31"/>
      <c r="BW1430" s="31"/>
      <c r="BX1430" s="31"/>
      <c r="BY1430" s="31"/>
      <c r="BZ1430" s="31"/>
      <c r="CA1430" s="31"/>
      <c r="CB1430" s="31"/>
      <c r="CC1430" s="31"/>
      <c r="CD1430" s="31"/>
      <c r="CE1430" s="31"/>
      <c r="CF1430" s="31"/>
      <c r="CG1430" s="31"/>
      <c r="CH1430" s="31"/>
      <c r="CI1430" s="31"/>
      <c r="CJ1430" s="31"/>
      <c r="CK1430" s="31"/>
      <c r="CL1430" s="31"/>
      <c r="CN1430" s="63">
        <v>20021111</v>
      </c>
      <c r="CO1430" s="63" t="s">
        <v>3607</v>
      </c>
      <c r="CP1430" s="66"/>
      <c r="CQ1430" s="64">
        <v>37573</v>
      </c>
      <c r="CR1430" s="78" t="s">
        <v>2043</v>
      </c>
      <c r="CS1430" s="78" t="s">
        <v>6954</v>
      </c>
    </row>
    <row r="1431" spans="1:97">
      <c r="A1431" s="63" t="s">
        <v>3591</v>
      </c>
      <c r="B1431" s="63" t="s">
        <v>4279</v>
      </c>
      <c r="C1431" s="63">
        <v>4064</v>
      </c>
      <c r="D1431" s="19" t="s">
        <v>3782</v>
      </c>
      <c r="E1431" s="63" t="s">
        <v>1707</v>
      </c>
      <c r="F1431" s="63" t="s">
        <v>5168</v>
      </c>
      <c r="G1431" s="65" t="s">
        <v>264</v>
      </c>
      <c r="H1431" s="65">
        <v>3</v>
      </c>
      <c r="I1431" s="65">
        <v>19</v>
      </c>
      <c r="J1431" s="65">
        <v>94</v>
      </c>
      <c r="K1431" s="23">
        <v>41.648139999999998</v>
      </c>
      <c r="L1431" s="23">
        <v>-107.97207400000001</v>
      </c>
      <c r="M1431" s="61" t="s">
        <v>4280</v>
      </c>
      <c r="N1431" s="63" t="s">
        <v>4281</v>
      </c>
      <c r="O1431" s="63"/>
      <c r="P1431" s="63" t="s">
        <v>3796</v>
      </c>
      <c r="Q1431" s="63"/>
      <c r="R1431" s="63"/>
      <c r="S1431" s="55"/>
      <c r="T1431" s="63"/>
      <c r="U1431" s="66" t="s">
        <v>4282</v>
      </c>
      <c r="V1431" s="63"/>
      <c r="W1431" s="66">
        <v>9962</v>
      </c>
      <c r="X1431" s="66">
        <v>9960</v>
      </c>
      <c r="Y1431" s="63"/>
      <c r="Z1431" s="64">
        <v>37783</v>
      </c>
      <c r="AA1431" s="63">
        <v>7.57</v>
      </c>
      <c r="AB1431" s="63"/>
      <c r="AC1431" s="63">
        <v>54.1</v>
      </c>
      <c r="AD1431" s="63">
        <v>12</v>
      </c>
      <c r="AE1431" s="63">
        <v>4424</v>
      </c>
      <c r="AF1431" s="63">
        <v>9.3000000000000007</v>
      </c>
      <c r="AG1431" s="63"/>
      <c r="AH1431" s="63">
        <v>5798</v>
      </c>
      <c r="AI1431" s="63">
        <v>2156</v>
      </c>
      <c r="AJ1431" s="63"/>
      <c r="AK1431" s="63"/>
      <c r="AL1431" s="63">
        <v>24</v>
      </c>
      <c r="AM1431" s="63">
        <v>11072</v>
      </c>
      <c r="AN1431" s="63"/>
      <c r="AO1431" s="63" t="s">
        <v>3553</v>
      </c>
      <c r="AP1431" s="17">
        <f t="shared" si="520"/>
        <v>2.6995900000000002</v>
      </c>
      <c r="AQ1431" s="17">
        <f t="shared" si="521"/>
        <v>0.98748000000000002</v>
      </c>
      <c r="AR1431" s="17">
        <f t="shared" si="517"/>
        <v>192.44399999999999</v>
      </c>
      <c r="AS1431" s="17">
        <f t="shared" si="515"/>
        <v>0.23789399999999999</v>
      </c>
      <c r="AT1431" s="17">
        <f t="shared" si="522"/>
        <v>196.36896400000001</v>
      </c>
      <c r="AU1431" s="5">
        <f t="shared" si="523"/>
        <v>163.56157999999999</v>
      </c>
      <c r="AV1431" s="5">
        <f t="shared" si="524"/>
        <v>35.336839999999995</v>
      </c>
      <c r="AW1431" s="5">
        <f t="shared" si="536"/>
        <v>0</v>
      </c>
      <c r="AX1431" s="5">
        <f t="shared" si="537"/>
        <v>0</v>
      </c>
      <c r="AY1431" s="5">
        <f t="shared" si="525"/>
        <v>0.49968000000000001</v>
      </c>
      <c r="AZ1431" s="5">
        <f t="shared" si="526"/>
        <v>199.3981</v>
      </c>
      <c r="BA1431" s="7">
        <f t="shared" si="527"/>
        <v>-7.6538354894534477E-3</v>
      </c>
      <c r="BB1431" s="62">
        <f t="shared" si="528"/>
        <v>12477.400000000001</v>
      </c>
      <c r="BC1431" s="28">
        <f t="shared" si="529"/>
        <v>5.9678802856973058E-2</v>
      </c>
      <c r="BD1431" s="32">
        <f t="shared" si="530"/>
        <v>1.3747539045935996E-2</v>
      </c>
      <c r="BE1431" s="32">
        <f t="shared" si="531"/>
        <v>5.028696897336587E-3</v>
      </c>
      <c r="BF1431" s="35">
        <f t="shared" si="532"/>
        <v>0.9812237640567274</v>
      </c>
      <c r="BG1431" s="36">
        <f t="shared" si="533"/>
        <v>0.82027652219354141</v>
      </c>
      <c r="BH1431" s="33">
        <f t="shared" si="534"/>
        <v>0.17721753617511898</v>
      </c>
      <c r="BI1431" s="33">
        <f t="shared" si="535"/>
        <v>2.5059416313395165E-3</v>
      </c>
      <c r="BJ1431" s="63"/>
      <c r="BK1431" s="63">
        <v>0.4</v>
      </c>
      <c r="BL1431" s="63"/>
      <c r="BM1431" s="63"/>
      <c r="BN1431" s="63"/>
      <c r="BO1431" s="63"/>
      <c r="BP1431" s="63"/>
      <c r="BQ1431" s="63"/>
      <c r="BR1431" s="63"/>
      <c r="BS1431" s="63">
        <v>21.7</v>
      </c>
      <c r="BT1431" s="63"/>
      <c r="BU1431" s="63"/>
      <c r="BV1431" s="63"/>
      <c r="BW1431" s="63"/>
      <c r="BX1431" s="63"/>
      <c r="BY1431" s="63"/>
      <c r="BZ1431" s="63"/>
      <c r="CA1431" s="63"/>
      <c r="CB1431" s="63"/>
      <c r="CC1431" s="63"/>
      <c r="CD1431" s="63"/>
      <c r="CE1431" s="63"/>
      <c r="CF1431" s="63"/>
      <c r="CG1431" s="63"/>
      <c r="CH1431" s="63"/>
      <c r="CI1431" s="63"/>
      <c r="CJ1431" s="63"/>
      <c r="CK1431" s="63"/>
      <c r="CL1431" s="63"/>
      <c r="CM1431" s="63"/>
      <c r="CN1431" s="63">
        <v>20030611</v>
      </c>
      <c r="CO1431" s="63" t="s">
        <v>3607</v>
      </c>
      <c r="CP1431" s="66"/>
      <c r="CQ1431" s="64">
        <v>37785</v>
      </c>
      <c r="CR1431" s="78" t="s">
        <v>2043</v>
      </c>
      <c r="CS1431" s="78" t="s">
        <v>6954</v>
      </c>
    </row>
    <row r="1432" spans="1:97">
      <c r="A1432" s="63" t="s">
        <v>3591</v>
      </c>
      <c r="B1432" s="63" t="s">
        <v>4313</v>
      </c>
      <c r="C1432" s="63">
        <v>5932</v>
      </c>
      <c r="D1432" s="19" t="s">
        <v>3782</v>
      </c>
      <c r="E1432" s="63" t="s">
        <v>1707</v>
      </c>
      <c r="F1432" s="63" t="s">
        <v>1005</v>
      </c>
      <c r="G1432" s="65" t="s">
        <v>3617</v>
      </c>
      <c r="H1432" s="65">
        <v>5</v>
      </c>
      <c r="I1432" s="65">
        <v>19</v>
      </c>
      <c r="J1432" s="65">
        <v>94</v>
      </c>
      <c r="K1432" s="23">
        <v>41.653578000000003</v>
      </c>
      <c r="L1432" s="23">
        <v>-108.02307500000001</v>
      </c>
      <c r="M1432" s="61" t="s">
        <v>4323</v>
      </c>
      <c r="N1432" s="63" t="s">
        <v>4324</v>
      </c>
      <c r="O1432" s="63"/>
      <c r="P1432" s="63" t="s">
        <v>3796</v>
      </c>
      <c r="Q1432" s="63"/>
      <c r="R1432" s="63"/>
      <c r="S1432" s="55">
        <f>IF(U1432&gt;0,V1432-U1432,"")</f>
        <v>322</v>
      </c>
      <c r="T1432" s="63"/>
      <c r="U1432" s="66">
        <v>9536</v>
      </c>
      <c r="V1432" s="63">
        <v>9858</v>
      </c>
      <c r="W1432" s="66">
        <v>9951</v>
      </c>
      <c r="X1432" s="66">
        <v>9900</v>
      </c>
      <c r="Y1432" s="63"/>
      <c r="Z1432" s="64">
        <v>1</v>
      </c>
      <c r="AA1432" s="63">
        <v>7.31</v>
      </c>
      <c r="AB1432" s="63"/>
      <c r="AC1432" s="63">
        <v>51</v>
      </c>
      <c r="AD1432" s="63">
        <v>4</v>
      </c>
      <c r="AE1432" s="63">
        <v>2970</v>
      </c>
      <c r="AF1432" s="63">
        <v>0</v>
      </c>
      <c r="AG1432" s="63"/>
      <c r="AH1432" s="63">
        <v>4380</v>
      </c>
      <c r="AI1432" s="63">
        <v>0</v>
      </c>
      <c r="AJ1432" s="63">
        <v>0</v>
      </c>
      <c r="AK1432" s="63">
        <v>0</v>
      </c>
      <c r="AL1432" s="63">
        <v>56</v>
      </c>
      <c r="AM1432" s="63">
        <v>9610</v>
      </c>
      <c r="AN1432" s="63"/>
      <c r="AO1432" s="63" t="s">
        <v>3536</v>
      </c>
      <c r="AP1432" s="17">
        <f t="shared" si="520"/>
        <v>2.5449000000000002</v>
      </c>
      <c r="AQ1432" s="17">
        <f t="shared" si="521"/>
        <v>0.32916000000000001</v>
      </c>
      <c r="AR1432" s="17">
        <f t="shared" si="517"/>
        <v>129.19499999999999</v>
      </c>
      <c r="AS1432" s="17">
        <f t="shared" si="515"/>
        <v>0</v>
      </c>
      <c r="AT1432" s="17">
        <f t="shared" si="522"/>
        <v>132.06905999999998</v>
      </c>
      <c r="AU1432" s="5">
        <f t="shared" si="523"/>
        <v>123.5598</v>
      </c>
      <c r="AV1432" s="5">
        <f t="shared" si="524"/>
        <v>0</v>
      </c>
      <c r="AW1432" s="5">
        <f t="shared" si="536"/>
        <v>0</v>
      </c>
      <c r="AX1432" s="5">
        <f t="shared" si="537"/>
        <v>0</v>
      </c>
      <c r="AY1432" s="5">
        <f t="shared" si="525"/>
        <v>1.1659200000000001</v>
      </c>
      <c r="AZ1432" s="5">
        <f t="shared" si="526"/>
        <v>124.72572</v>
      </c>
      <c r="BA1432" s="7">
        <f t="shared" si="527"/>
        <v>2.8596142024382213E-2</v>
      </c>
      <c r="BB1432" s="62">
        <f t="shared" si="528"/>
        <v>7461</v>
      </c>
      <c r="BC1432" s="28">
        <f t="shared" si="529"/>
        <v>-0.12588600550641438</v>
      </c>
      <c r="BD1432" s="32">
        <f t="shared" si="530"/>
        <v>1.9269464021323394E-2</v>
      </c>
      <c r="BE1432" s="32">
        <f t="shared" si="531"/>
        <v>2.4923324206290258E-3</v>
      </c>
      <c r="BF1432" s="35">
        <f t="shared" si="532"/>
        <v>0.97823820355804769</v>
      </c>
      <c r="BG1432" s="36">
        <f t="shared" si="533"/>
        <v>0.99065212852649798</v>
      </c>
      <c r="BH1432" s="33">
        <f t="shared" si="534"/>
        <v>0</v>
      </c>
      <c r="BI1432" s="33">
        <f t="shared" si="535"/>
        <v>9.3478714735020178E-3</v>
      </c>
      <c r="BJ1432" s="63">
        <v>0</v>
      </c>
      <c r="BK1432" s="63">
        <v>1</v>
      </c>
      <c r="BL1432" s="63">
        <v>0</v>
      </c>
      <c r="BM1432" s="63">
        <v>0</v>
      </c>
      <c r="BN1432" s="63">
        <v>0</v>
      </c>
      <c r="BO1432" s="63">
        <v>0</v>
      </c>
      <c r="BP1432" s="63">
        <v>0</v>
      </c>
      <c r="BQ1432" s="63">
        <v>0</v>
      </c>
      <c r="BR1432" s="63">
        <v>0</v>
      </c>
      <c r="BS1432" s="63">
        <v>5</v>
      </c>
      <c r="BT1432" s="63">
        <v>0</v>
      </c>
      <c r="BU1432" s="63">
        <v>0</v>
      </c>
      <c r="BV1432" s="63">
        <v>0</v>
      </c>
      <c r="BW1432" s="63">
        <v>0</v>
      </c>
      <c r="BX1432" s="63"/>
      <c r="BY1432" s="63"/>
      <c r="BZ1432" s="63"/>
      <c r="CA1432" s="63"/>
      <c r="CB1432" s="63"/>
      <c r="CC1432" s="63"/>
      <c r="CD1432" s="63"/>
      <c r="CE1432" s="63"/>
      <c r="CF1432" s="63"/>
      <c r="CG1432" s="63"/>
      <c r="CH1432" s="63"/>
      <c r="CI1432" s="63"/>
      <c r="CJ1432" s="63"/>
      <c r="CK1432" s="63"/>
      <c r="CL1432" s="63"/>
      <c r="CM1432" s="63"/>
      <c r="CN1432" s="63">
        <v>19000101</v>
      </c>
      <c r="CO1432" s="63" t="s">
        <v>668</v>
      </c>
      <c r="CP1432" s="66"/>
      <c r="CQ1432" s="64">
        <v>39314</v>
      </c>
      <c r="CR1432" s="78" t="s">
        <v>2043</v>
      </c>
      <c r="CS1432" s="78" t="s">
        <v>6954</v>
      </c>
    </row>
    <row r="1433" spans="1:97">
      <c r="A1433" s="63" t="s">
        <v>3591</v>
      </c>
      <c r="B1433" s="63" t="s">
        <v>4313</v>
      </c>
      <c r="C1433" s="63">
        <v>4071</v>
      </c>
      <c r="D1433" s="19" t="s">
        <v>3782</v>
      </c>
      <c r="E1433" s="63" t="s">
        <v>1707</v>
      </c>
      <c r="F1433" s="63" t="s">
        <v>1005</v>
      </c>
      <c r="G1433" s="65" t="s">
        <v>264</v>
      </c>
      <c r="H1433" s="65">
        <v>5</v>
      </c>
      <c r="I1433" s="65">
        <v>19</v>
      </c>
      <c r="J1433" s="65">
        <v>94</v>
      </c>
      <c r="K1433" s="23">
        <v>41.648242000000003</v>
      </c>
      <c r="L1433" s="23">
        <v>-108.01102299999999</v>
      </c>
      <c r="M1433" s="61" t="s">
        <v>4314</v>
      </c>
      <c r="N1433" s="63" t="s">
        <v>4315</v>
      </c>
      <c r="O1433" s="63"/>
      <c r="P1433" s="63" t="s">
        <v>3796</v>
      </c>
      <c r="Q1433" s="63"/>
      <c r="R1433" s="63"/>
      <c r="S1433" s="55"/>
      <c r="T1433" s="63"/>
      <c r="U1433" s="66" t="s">
        <v>4291</v>
      </c>
      <c r="V1433" s="63"/>
      <c r="W1433" s="66">
        <v>9987</v>
      </c>
      <c r="X1433" s="66"/>
      <c r="Y1433" s="63"/>
      <c r="Z1433" s="64">
        <v>37788</v>
      </c>
      <c r="AA1433" s="63">
        <v>7.57</v>
      </c>
      <c r="AB1433" s="63"/>
      <c r="AC1433" s="63">
        <v>52.5</v>
      </c>
      <c r="AD1433" s="63">
        <v>6.7</v>
      </c>
      <c r="AE1433" s="63">
        <v>3091</v>
      </c>
      <c r="AF1433" s="63">
        <v>7.6</v>
      </c>
      <c r="AG1433" s="63"/>
      <c r="AH1433" s="63">
        <v>3549</v>
      </c>
      <c r="AI1433" s="63">
        <v>1991</v>
      </c>
      <c r="AJ1433" s="63"/>
      <c r="AK1433" s="63"/>
      <c r="AL1433" s="63">
        <v>27</v>
      </c>
      <c r="AM1433" s="63">
        <v>8340</v>
      </c>
      <c r="AN1433" s="63"/>
      <c r="AO1433" s="63" t="s">
        <v>3553</v>
      </c>
      <c r="AP1433" s="17">
        <f t="shared" si="520"/>
        <v>2.6197499999999998</v>
      </c>
      <c r="AQ1433" s="17">
        <f t="shared" si="521"/>
        <v>0.55134300000000003</v>
      </c>
      <c r="AR1433" s="17">
        <f t="shared" si="517"/>
        <v>134.45849999999999</v>
      </c>
      <c r="AS1433" s="17">
        <f t="shared" si="515"/>
        <v>0.19440799999999997</v>
      </c>
      <c r="AT1433" s="17">
        <f t="shared" si="522"/>
        <v>137.82400100000001</v>
      </c>
      <c r="AU1433" s="5">
        <f t="shared" si="523"/>
        <v>100.11729</v>
      </c>
      <c r="AV1433" s="5">
        <f t="shared" si="524"/>
        <v>32.632489999999997</v>
      </c>
      <c r="AW1433" s="5">
        <f t="shared" si="536"/>
        <v>0</v>
      </c>
      <c r="AX1433" s="5">
        <f t="shared" si="537"/>
        <v>0</v>
      </c>
      <c r="AY1433" s="5">
        <f t="shared" si="525"/>
        <v>0.56214000000000008</v>
      </c>
      <c r="AZ1433" s="5">
        <f t="shared" si="526"/>
        <v>133.31191999999999</v>
      </c>
      <c r="BA1433" s="7">
        <f t="shared" si="527"/>
        <v>1.6641398835530993E-2</v>
      </c>
      <c r="BB1433" s="62">
        <f t="shared" si="528"/>
        <v>8724.7999999999993</v>
      </c>
      <c r="BC1433" s="28">
        <f t="shared" si="529"/>
        <v>2.2549341334208387E-2</v>
      </c>
      <c r="BD1433" s="32">
        <f t="shared" si="530"/>
        <v>1.9007937521709296E-2</v>
      </c>
      <c r="BE1433" s="32">
        <f t="shared" si="531"/>
        <v>4.0003409856023556E-3</v>
      </c>
      <c r="BF1433" s="35">
        <f t="shared" si="532"/>
        <v>0.9769917214926882</v>
      </c>
      <c r="BG1433" s="36">
        <f t="shared" si="533"/>
        <v>0.75100028564587473</v>
      </c>
      <c r="BH1433" s="33">
        <f t="shared" si="534"/>
        <v>0.24478298714773594</v>
      </c>
      <c r="BI1433" s="33">
        <f t="shared" si="535"/>
        <v>4.2167272063893474E-3</v>
      </c>
      <c r="BJ1433" s="63"/>
      <c r="BK1433" s="63">
        <v>0.9</v>
      </c>
      <c r="BL1433" s="63"/>
      <c r="BM1433" s="63"/>
      <c r="BN1433" s="63"/>
      <c r="BO1433" s="63"/>
      <c r="BP1433" s="63"/>
      <c r="BQ1433" s="63"/>
      <c r="BR1433" s="63"/>
      <c r="BS1433" s="63"/>
      <c r="BT1433" s="63"/>
      <c r="BU1433" s="63"/>
      <c r="BV1433" s="63"/>
      <c r="BW1433" s="63"/>
      <c r="BX1433" s="63"/>
      <c r="BY1433" s="63"/>
      <c r="BZ1433" s="63"/>
      <c r="CA1433" s="63"/>
      <c r="CB1433" s="63"/>
      <c r="CC1433" s="63"/>
      <c r="CD1433" s="63"/>
      <c r="CE1433" s="63"/>
      <c r="CF1433" s="63"/>
      <c r="CG1433" s="63"/>
      <c r="CH1433" s="63"/>
      <c r="CI1433" s="63"/>
      <c r="CJ1433" s="63"/>
      <c r="CK1433" s="63"/>
      <c r="CL1433" s="63"/>
      <c r="CM1433" s="63"/>
      <c r="CN1433" s="63">
        <v>20030616</v>
      </c>
      <c r="CO1433" s="63" t="s">
        <v>3607</v>
      </c>
      <c r="CP1433" s="66"/>
      <c r="CQ1433" s="64">
        <v>37790</v>
      </c>
      <c r="CR1433" s="78" t="s">
        <v>2043</v>
      </c>
      <c r="CS1433" s="78" t="s">
        <v>6954</v>
      </c>
    </row>
    <row r="1434" spans="1:97">
      <c r="A1434" s="63" t="s">
        <v>3591</v>
      </c>
      <c r="B1434" s="63" t="s">
        <v>1489</v>
      </c>
      <c r="C1434" s="63">
        <v>5933</v>
      </c>
      <c r="D1434" s="19" t="s">
        <v>3782</v>
      </c>
      <c r="E1434" s="63" t="s">
        <v>1707</v>
      </c>
      <c r="F1434" s="63" t="s">
        <v>1005</v>
      </c>
      <c r="G1434" s="65" t="s">
        <v>3595</v>
      </c>
      <c r="H1434" s="65">
        <v>7</v>
      </c>
      <c r="I1434" s="65">
        <v>19</v>
      </c>
      <c r="J1434" s="65">
        <v>94</v>
      </c>
      <c r="K1434" s="23">
        <v>41.633549000000002</v>
      </c>
      <c r="L1434" s="23">
        <v>-108.041068</v>
      </c>
      <c r="M1434" s="61" t="s">
        <v>4325</v>
      </c>
      <c r="N1434" s="63" t="s">
        <v>4326</v>
      </c>
      <c r="O1434" s="63"/>
      <c r="P1434" s="63" t="s">
        <v>3796</v>
      </c>
      <c r="Q1434" s="63"/>
      <c r="R1434" s="63"/>
      <c r="S1434" s="55">
        <f>IF(U1434&gt;0,V1434-U1434,"")</f>
        <v>210</v>
      </c>
      <c r="T1434" s="63"/>
      <c r="U1434" s="66">
        <v>9928</v>
      </c>
      <c r="V1434" s="63">
        <v>10138</v>
      </c>
      <c r="W1434" s="66">
        <v>10284</v>
      </c>
      <c r="X1434" s="66">
        <v>10280</v>
      </c>
      <c r="Y1434" s="63"/>
      <c r="Z1434" s="64">
        <v>1</v>
      </c>
      <c r="AA1434" s="63">
        <v>7.88</v>
      </c>
      <c r="AB1434" s="63"/>
      <c r="AC1434" s="63">
        <v>55</v>
      </c>
      <c r="AD1434" s="63">
        <v>11</v>
      </c>
      <c r="AE1434" s="63">
        <v>2290</v>
      </c>
      <c r="AF1434" s="63">
        <v>0</v>
      </c>
      <c r="AG1434" s="63"/>
      <c r="AH1434" s="63">
        <v>3400</v>
      </c>
      <c r="AI1434" s="63">
        <v>0</v>
      </c>
      <c r="AJ1434" s="63">
        <v>0</v>
      </c>
      <c r="AK1434" s="63">
        <v>0</v>
      </c>
      <c r="AL1434" s="63">
        <v>61</v>
      </c>
      <c r="AM1434" s="63">
        <v>7280</v>
      </c>
      <c r="AN1434" s="63"/>
      <c r="AO1434" s="63" t="s">
        <v>3536</v>
      </c>
      <c r="AP1434" s="17">
        <f t="shared" si="520"/>
        <v>2.7444999999999999</v>
      </c>
      <c r="AQ1434" s="17">
        <f t="shared" si="521"/>
        <v>0.90519000000000005</v>
      </c>
      <c r="AR1434" s="17">
        <f t="shared" si="517"/>
        <v>99.614999999999995</v>
      </c>
      <c r="AS1434" s="17">
        <f t="shared" si="515"/>
        <v>0</v>
      </c>
      <c r="AT1434" s="17">
        <f t="shared" si="522"/>
        <v>103.26469</v>
      </c>
      <c r="AU1434" s="5">
        <f t="shared" si="523"/>
        <v>95.914000000000001</v>
      </c>
      <c r="AV1434" s="5">
        <f t="shared" si="524"/>
        <v>0</v>
      </c>
      <c r="AW1434" s="5">
        <f t="shared" si="536"/>
        <v>0</v>
      </c>
      <c r="AX1434" s="5">
        <f t="shared" si="537"/>
        <v>0</v>
      </c>
      <c r="AY1434" s="5">
        <f t="shared" si="525"/>
        <v>1.2700200000000001</v>
      </c>
      <c r="AZ1434" s="5">
        <f t="shared" si="526"/>
        <v>97.184020000000004</v>
      </c>
      <c r="BA1434" s="7">
        <f t="shared" si="527"/>
        <v>3.0335291257299675E-2</v>
      </c>
      <c r="BB1434" s="62">
        <f t="shared" si="528"/>
        <v>5817</v>
      </c>
      <c r="BC1434" s="28">
        <f t="shared" si="529"/>
        <v>-0.11170497060395511</v>
      </c>
      <c r="BD1434" s="32">
        <f t="shared" si="530"/>
        <v>2.6577332484124049E-2</v>
      </c>
      <c r="BE1434" s="32">
        <f t="shared" si="531"/>
        <v>8.7657262129000723E-3</v>
      </c>
      <c r="BF1434" s="35">
        <f t="shared" si="532"/>
        <v>0.96465694130297586</v>
      </c>
      <c r="BG1434" s="36">
        <f t="shared" si="533"/>
        <v>0.98693180216253662</v>
      </c>
      <c r="BH1434" s="33">
        <f t="shared" si="534"/>
        <v>0</v>
      </c>
      <c r="BI1434" s="33">
        <f t="shared" si="535"/>
        <v>1.3068197837463403E-2</v>
      </c>
      <c r="BJ1434" s="63">
        <v>0</v>
      </c>
      <c r="BK1434" s="63">
        <v>7</v>
      </c>
      <c r="BL1434" s="63">
        <v>0</v>
      </c>
      <c r="BM1434" s="63">
        <v>0</v>
      </c>
      <c r="BN1434" s="63">
        <v>0</v>
      </c>
      <c r="BO1434" s="63">
        <v>0</v>
      </c>
      <c r="BP1434" s="63">
        <v>0</v>
      </c>
      <c r="BQ1434" s="63">
        <v>0</v>
      </c>
      <c r="BR1434" s="63">
        <v>0</v>
      </c>
      <c r="BS1434" s="63">
        <v>9</v>
      </c>
      <c r="BT1434" s="63">
        <v>0</v>
      </c>
      <c r="BU1434" s="63">
        <v>0</v>
      </c>
      <c r="BV1434" s="63">
        <v>0</v>
      </c>
      <c r="BW1434" s="63">
        <v>0</v>
      </c>
      <c r="BX1434" s="63"/>
      <c r="BY1434" s="63"/>
      <c r="BZ1434" s="63"/>
      <c r="CA1434" s="63"/>
      <c r="CB1434" s="63"/>
      <c r="CC1434" s="63"/>
      <c r="CD1434" s="63"/>
      <c r="CE1434" s="63"/>
      <c r="CF1434" s="63"/>
      <c r="CG1434" s="63"/>
      <c r="CH1434" s="63"/>
      <c r="CI1434" s="63"/>
      <c r="CJ1434" s="63"/>
      <c r="CK1434" s="63"/>
      <c r="CL1434" s="63"/>
      <c r="CM1434" s="63"/>
      <c r="CN1434" s="63">
        <v>19000101</v>
      </c>
      <c r="CO1434" s="63" t="s">
        <v>669</v>
      </c>
      <c r="CP1434" s="66"/>
      <c r="CQ1434" s="64">
        <v>39314</v>
      </c>
      <c r="CR1434" s="78" t="s">
        <v>2043</v>
      </c>
      <c r="CS1434" s="78" t="s">
        <v>6954</v>
      </c>
    </row>
    <row r="1435" spans="1:97">
      <c r="A1435" s="63" t="s">
        <v>3591</v>
      </c>
      <c r="B1435" s="63" t="s">
        <v>1489</v>
      </c>
      <c r="C1435" s="63">
        <v>3490</v>
      </c>
      <c r="D1435" s="19" t="s">
        <v>3782</v>
      </c>
      <c r="E1435" s="63" t="s">
        <v>1707</v>
      </c>
      <c r="F1435" s="63" t="s">
        <v>1005</v>
      </c>
      <c r="G1435" s="65" t="s">
        <v>3594</v>
      </c>
      <c r="H1435" s="65">
        <v>7</v>
      </c>
      <c r="I1435" s="65">
        <v>19</v>
      </c>
      <c r="J1435" s="65">
        <v>94</v>
      </c>
      <c r="K1435" s="23">
        <v>41.641620000000003</v>
      </c>
      <c r="L1435" s="23">
        <v>-108.04060699999999</v>
      </c>
      <c r="M1435" s="61" t="s">
        <v>1490</v>
      </c>
      <c r="N1435" s="63" t="s">
        <v>1491</v>
      </c>
      <c r="O1435" s="63"/>
      <c r="P1435" s="63" t="s">
        <v>3796</v>
      </c>
      <c r="Q1435" s="63"/>
      <c r="R1435" s="63"/>
      <c r="S1435" s="55"/>
      <c r="T1435" s="63"/>
      <c r="U1435" s="66" t="s">
        <v>1492</v>
      </c>
      <c r="V1435" s="63"/>
      <c r="W1435" s="66">
        <v>10075</v>
      </c>
      <c r="X1435" s="66">
        <v>10032</v>
      </c>
      <c r="Y1435" s="63"/>
      <c r="Z1435" s="64">
        <v>37573</v>
      </c>
      <c r="AA1435" s="63">
        <v>6.62</v>
      </c>
      <c r="AB1435" s="63"/>
      <c r="AC1435" s="63">
        <v>115</v>
      </c>
      <c r="AD1435" s="63">
        <v>35.700000000000003</v>
      </c>
      <c r="AE1435" s="63">
        <v>2860</v>
      </c>
      <c r="AF1435" s="63">
        <v>71</v>
      </c>
      <c r="AG1435" s="63"/>
      <c r="AH1435" s="63">
        <v>4898</v>
      </c>
      <c r="AI1435" s="63">
        <v>1078</v>
      </c>
      <c r="AJ1435" s="63"/>
      <c r="AK1435" s="63"/>
      <c r="AL1435" s="63">
        <v>4</v>
      </c>
      <c r="AM1435" s="63">
        <v>9008</v>
      </c>
      <c r="AN1435" s="63"/>
      <c r="AO1435" s="63" t="s">
        <v>3536</v>
      </c>
      <c r="AP1435" s="17">
        <f t="shared" si="520"/>
        <v>5.7385000000000002</v>
      </c>
      <c r="AQ1435" s="17">
        <f t="shared" si="521"/>
        <v>2.9377530000000003</v>
      </c>
      <c r="AR1435" s="17">
        <f t="shared" si="517"/>
        <v>124.41</v>
      </c>
      <c r="AS1435" s="17">
        <f t="shared" si="515"/>
        <v>1.8161799999999999</v>
      </c>
      <c r="AT1435" s="17">
        <f t="shared" si="522"/>
        <v>134.902433</v>
      </c>
      <c r="AU1435" s="5">
        <f t="shared" si="523"/>
        <v>138.17257999999998</v>
      </c>
      <c r="AV1435" s="5">
        <f t="shared" si="524"/>
        <v>17.668419999999998</v>
      </c>
      <c r="AW1435" s="5">
        <f t="shared" si="536"/>
        <v>0</v>
      </c>
      <c r="AX1435" s="5">
        <f t="shared" si="537"/>
        <v>0</v>
      </c>
      <c r="AY1435" s="5">
        <f t="shared" si="525"/>
        <v>8.3280000000000007E-2</v>
      </c>
      <c r="AZ1435" s="5">
        <f t="shared" si="526"/>
        <v>155.92427999999998</v>
      </c>
      <c r="BA1435" s="7">
        <f t="shared" si="527"/>
        <v>-7.2283067752445362E-2</v>
      </c>
      <c r="BB1435" s="62">
        <f t="shared" si="528"/>
        <v>9061.7000000000007</v>
      </c>
      <c r="BC1435" s="28">
        <f t="shared" si="529"/>
        <v>2.9718257635711013E-3</v>
      </c>
      <c r="BD1435" s="32">
        <f t="shared" si="530"/>
        <v>4.2538150516529233E-2</v>
      </c>
      <c r="BE1435" s="32">
        <f t="shared" si="531"/>
        <v>2.1776871881917802E-2</v>
      </c>
      <c r="BF1435" s="35">
        <f t="shared" si="532"/>
        <v>0.935684977601553</v>
      </c>
      <c r="BG1435" s="36">
        <f t="shared" si="533"/>
        <v>0.88615179111296838</v>
      </c>
      <c r="BH1435" s="33">
        <f t="shared" si="534"/>
        <v>0.11331410348664107</v>
      </c>
      <c r="BI1435" s="33">
        <f t="shared" si="535"/>
        <v>5.3410540039049734E-4</v>
      </c>
      <c r="BJ1435" s="63"/>
      <c r="BK1435" s="63">
        <v>105</v>
      </c>
      <c r="BL1435" s="63"/>
      <c r="BM1435" s="63"/>
      <c r="BN1435" s="63"/>
      <c r="BO1435" s="63"/>
      <c r="BP1435" s="63"/>
      <c r="BQ1435" s="63"/>
      <c r="BR1435" s="63"/>
      <c r="BS1435" s="63"/>
      <c r="BT1435" s="63"/>
      <c r="BU1435" s="63"/>
      <c r="BV1435" s="63"/>
      <c r="BW1435" s="63"/>
      <c r="BX1435" s="63"/>
      <c r="BY1435" s="63"/>
      <c r="BZ1435" s="63"/>
      <c r="CA1435" s="63"/>
      <c r="CB1435" s="63"/>
      <c r="CC1435" s="63"/>
      <c r="CD1435" s="63"/>
      <c r="CE1435" s="63"/>
      <c r="CF1435" s="63"/>
      <c r="CG1435" s="63"/>
      <c r="CH1435" s="63"/>
      <c r="CI1435" s="63"/>
      <c r="CJ1435" s="63"/>
      <c r="CK1435" s="63"/>
      <c r="CL1435" s="63"/>
      <c r="CM1435" s="63"/>
      <c r="CN1435" s="63">
        <v>20021113</v>
      </c>
      <c r="CO1435" s="63" t="s">
        <v>3607</v>
      </c>
      <c r="CP1435" s="66"/>
      <c r="CQ1435" s="64">
        <v>37575</v>
      </c>
      <c r="CR1435" s="78" t="s">
        <v>2043</v>
      </c>
      <c r="CS1435" s="78" t="s">
        <v>6954</v>
      </c>
    </row>
    <row r="1436" spans="1:97">
      <c r="A1436" s="63" t="s">
        <v>3591</v>
      </c>
      <c r="B1436" s="63" t="s">
        <v>1020</v>
      </c>
      <c r="C1436" s="63">
        <v>5925</v>
      </c>
      <c r="D1436" s="19" t="s">
        <v>3782</v>
      </c>
      <c r="E1436" s="63" t="s">
        <v>1707</v>
      </c>
      <c r="F1436" s="63" t="s">
        <v>1005</v>
      </c>
      <c r="G1436" s="65" t="s">
        <v>3599</v>
      </c>
      <c r="H1436" s="65">
        <v>9</v>
      </c>
      <c r="I1436" s="65">
        <v>19</v>
      </c>
      <c r="J1436" s="65">
        <v>94</v>
      </c>
      <c r="K1436" s="23">
        <v>41.636752000000001</v>
      </c>
      <c r="L1436" s="23">
        <v>-108.001497</v>
      </c>
      <c r="M1436" s="61" t="s">
        <v>4330</v>
      </c>
      <c r="N1436" s="63" t="s">
        <v>4331</v>
      </c>
      <c r="O1436" s="63"/>
      <c r="P1436" s="63" t="s">
        <v>3796</v>
      </c>
      <c r="Q1436" s="63"/>
      <c r="R1436" s="63"/>
      <c r="S1436" s="55">
        <f>IF(U1436&gt;0,V1436-U1436,"")</f>
        <v>282</v>
      </c>
      <c r="T1436" s="63"/>
      <c r="U1436" s="66">
        <v>9486</v>
      </c>
      <c r="V1436" s="63">
        <v>9768</v>
      </c>
      <c r="W1436" s="66">
        <v>9980</v>
      </c>
      <c r="X1436" s="66">
        <v>9975</v>
      </c>
      <c r="Y1436" s="63"/>
      <c r="Z1436" s="64">
        <v>1</v>
      </c>
      <c r="AA1436" s="63">
        <v>7.58</v>
      </c>
      <c r="AB1436" s="63"/>
      <c r="AC1436" s="63">
        <v>43</v>
      </c>
      <c r="AD1436" s="63">
        <v>5</v>
      </c>
      <c r="AE1436" s="63">
        <v>2750</v>
      </c>
      <c r="AF1436" s="63">
        <v>0</v>
      </c>
      <c r="AG1436" s="63"/>
      <c r="AH1436" s="63">
        <v>3680</v>
      </c>
      <c r="AI1436" s="63">
        <v>0</v>
      </c>
      <c r="AJ1436" s="63">
        <v>0</v>
      </c>
      <c r="AK1436" s="63">
        <v>0</v>
      </c>
      <c r="AL1436" s="63">
        <v>211</v>
      </c>
      <c r="AM1436" s="63">
        <v>8970</v>
      </c>
      <c r="AN1436" s="63"/>
      <c r="AO1436" s="63" t="s">
        <v>3536</v>
      </c>
      <c r="AP1436" s="17">
        <f t="shared" si="520"/>
        <v>2.1457000000000002</v>
      </c>
      <c r="AQ1436" s="17">
        <f t="shared" si="521"/>
        <v>0.41144999999999998</v>
      </c>
      <c r="AR1436" s="17">
        <f t="shared" si="517"/>
        <v>119.62499999999999</v>
      </c>
      <c r="AS1436" s="17">
        <f t="shared" si="515"/>
        <v>0</v>
      </c>
      <c r="AT1436" s="17">
        <f t="shared" si="522"/>
        <v>122.18214999999998</v>
      </c>
      <c r="AU1436" s="5">
        <f t="shared" si="523"/>
        <v>103.8128</v>
      </c>
      <c r="AV1436" s="5">
        <f t="shared" si="524"/>
        <v>0</v>
      </c>
      <c r="AW1436" s="5">
        <f t="shared" si="536"/>
        <v>0</v>
      </c>
      <c r="AX1436" s="5">
        <f t="shared" si="537"/>
        <v>0</v>
      </c>
      <c r="AY1436" s="5">
        <f t="shared" si="525"/>
        <v>4.3930199999999999</v>
      </c>
      <c r="AZ1436" s="5">
        <f t="shared" si="526"/>
        <v>108.20581999999999</v>
      </c>
      <c r="BA1436" s="7">
        <f t="shared" si="527"/>
        <v>6.066432201299396E-2</v>
      </c>
      <c r="BB1436" s="62">
        <f t="shared" si="528"/>
        <v>6689</v>
      </c>
      <c r="BC1436" s="28">
        <f t="shared" si="529"/>
        <v>-0.14566702854588415</v>
      </c>
      <c r="BD1436" s="32">
        <f t="shared" si="530"/>
        <v>1.7561485045074102E-2</v>
      </c>
      <c r="BE1436" s="32">
        <f t="shared" si="531"/>
        <v>3.3675131760244853E-3</v>
      </c>
      <c r="BF1436" s="35">
        <f t="shared" si="532"/>
        <v>0.9790710017789015</v>
      </c>
      <c r="BG1436" s="36">
        <f t="shared" si="533"/>
        <v>0.95940125956256328</v>
      </c>
      <c r="BH1436" s="33">
        <f t="shared" si="534"/>
        <v>0</v>
      </c>
      <c r="BI1436" s="33">
        <f t="shared" si="535"/>
        <v>4.0598740437436734E-2</v>
      </c>
      <c r="BJ1436" s="63">
        <v>0</v>
      </c>
      <c r="BK1436" s="63">
        <v>4</v>
      </c>
      <c r="BL1436" s="63">
        <v>0</v>
      </c>
      <c r="BM1436" s="63">
        <v>0</v>
      </c>
      <c r="BN1436" s="63">
        <v>0</v>
      </c>
      <c r="BO1436" s="63">
        <v>0</v>
      </c>
      <c r="BP1436" s="63">
        <v>0</v>
      </c>
      <c r="BQ1436" s="63">
        <v>0</v>
      </c>
      <c r="BR1436" s="63">
        <v>0</v>
      </c>
      <c r="BS1436" s="63">
        <v>4.7</v>
      </c>
      <c r="BT1436" s="63">
        <v>0</v>
      </c>
      <c r="BU1436" s="63">
        <v>0</v>
      </c>
      <c r="BV1436" s="63">
        <v>0</v>
      </c>
      <c r="BW1436" s="63">
        <v>0</v>
      </c>
      <c r="BX1436" s="63"/>
      <c r="BY1436" s="63"/>
      <c r="BZ1436" s="63"/>
      <c r="CA1436" s="63"/>
      <c r="CB1436" s="63"/>
      <c r="CC1436" s="63"/>
      <c r="CD1436" s="63"/>
      <c r="CE1436" s="63"/>
      <c r="CF1436" s="63"/>
      <c r="CG1436" s="63"/>
      <c r="CH1436" s="63"/>
      <c r="CI1436" s="63"/>
      <c r="CJ1436" s="63"/>
      <c r="CK1436" s="63"/>
      <c r="CL1436" s="63"/>
      <c r="CM1436" s="63"/>
      <c r="CN1436" s="63">
        <v>19000101</v>
      </c>
      <c r="CO1436" s="63" t="s">
        <v>670</v>
      </c>
      <c r="CP1436" s="66"/>
      <c r="CQ1436" s="64">
        <v>39314</v>
      </c>
      <c r="CR1436" s="78" t="s">
        <v>2043</v>
      </c>
      <c r="CS1436" s="78" t="s">
        <v>6954</v>
      </c>
    </row>
    <row r="1437" spans="1:97">
      <c r="A1437" s="63" t="s">
        <v>3591</v>
      </c>
      <c r="B1437" s="63" t="s">
        <v>1020</v>
      </c>
      <c r="C1437" s="63">
        <v>4252</v>
      </c>
      <c r="D1437" s="19" t="s">
        <v>3782</v>
      </c>
      <c r="E1437" s="63" t="s">
        <v>1707</v>
      </c>
      <c r="F1437" s="63" t="s">
        <v>1005</v>
      </c>
      <c r="G1437" s="65" t="s">
        <v>3617</v>
      </c>
      <c r="H1437" s="65">
        <v>9</v>
      </c>
      <c r="I1437" s="65">
        <v>19</v>
      </c>
      <c r="J1437" s="65">
        <v>94</v>
      </c>
      <c r="K1437" s="23">
        <v>41.637622</v>
      </c>
      <c r="L1437" s="23">
        <v>-108.00468499999999</v>
      </c>
      <c r="M1437" s="61" t="s">
        <v>1509</v>
      </c>
      <c r="N1437" s="63" t="s">
        <v>1510</v>
      </c>
      <c r="O1437" s="63"/>
      <c r="P1437" s="63" t="s">
        <v>3796</v>
      </c>
      <c r="Q1437" s="63"/>
      <c r="R1437" s="63"/>
      <c r="S1437" s="55"/>
      <c r="T1437" s="63"/>
      <c r="U1437" s="66" t="s">
        <v>1511</v>
      </c>
      <c r="V1437" s="63"/>
      <c r="W1437" s="66">
        <v>9865</v>
      </c>
      <c r="X1437" s="66">
        <v>9865</v>
      </c>
      <c r="Y1437" s="63"/>
      <c r="Z1437" s="64">
        <v>37924</v>
      </c>
      <c r="AA1437" s="63">
        <v>7.95</v>
      </c>
      <c r="AB1437" s="63"/>
      <c r="AC1437" s="63">
        <v>63.7</v>
      </c>
      <c r="AD1437" s="63">
        <v>19</v>
      </c>
      <c r="AE1437" s="63">
        <v>3196</v>
      </c>
      <c r="AF1437" s="63">
        <v>59</v>
      </c>
      <c r="AG1437" s="63"/>
      <c r="AH1437" s="63">
        <v>4748</v>
      </c>
      <c r="AI1437" s="63">
        <v>1904</v>
      </c>
      <c r="AJ1437" s="63"/>
      <c r="AK1437" s="63"/>
      <c r="AL1437" s="63">
        <v>32</v>
      </c>
      <c r="AM1437" s="63">
        <v>10020</v>
      </c>
      <c r="AN1437" s="63"/>
      <c r="AO1437" s="63" t="s">
        <v>6341</v>
      </c>
      <c r="AP1437" s="17">
        <f t="shared" si="520"/>
        <v>3.1786300000000001</v>
      </c>
      <c r="AQ1437" s="17">
        <f t="shared" si="521"/>
        <v>1.56351</v>
      </c>
      <c r="AR1437" s="17">
        <f t="shared" si="517"/>
        <v>139.02599999999998</v>
      </c>
      <c r="AS1437" s="17">
        <f t="shared" si="515"/>
        <v>1.50922</v>
      </c>
      <c r="AT1437" s="17">
        <f t="shared" si="522"/>
        <v>145.27735999999999</v>
      </c>
      <c r="AU1437" s="5">
        <f t="shared" si="523"/>
        <v>133.94108</v>
      </c>
      <c r="AV1437" s="5">
        <f t="shared" si="524"/>
        <v>31.206559999999996</v>
      </c>
      <c r="AW1437" s="5">
        <f t="shared" si="536"/>
        <v>0</v>
      </c>
      <c r="AX1437" s="5">
        <f t="shared" si="537"/>
        <v>0</v>
      </c>
      <c r="AY1437" s="5">
        <f t="shared" si="525"/>
        <v>0.66624000000000005</v>
      </c>
      <c r="AZ1437" s="5">
        <f t="shared" si="526"/>
        <v>165.81387999999998</v>
      </c>
      <c r="BA1437" s="7">
        <f t="shared" si="527"/>
        <v>-6.6014459294964384E-2</v>
      </c>
      <c r="BB1437" s="62">
        <f t="shared" si="528"/>
        <v>10021.700000000001</v>
      </c>
      <c r="BC1437" s="28">
        <f t="shared" si="529"/>
        <v>8.4823143745327366E-5</v>
      </c>
      <c r="BD1437" s="32">
        <f t="shared" si="530"/>
        <v>2.1879734048030612E-2</v>
      </c>
      <c r="BE1437" s="32">
        <f t="shared" si="531"/>
        <v>1.0762241274208178E-2</v>
      </c>
      <c r="BF1437" s="35">
        <f t="shared" si="532"/>
        <v>0.96735802467776122</v>
      </c>
      <c r="BG1437" s="36">
        <f t="shared" si="533"/>
        <v>0.80777966235395982</v>
      </c>
      <c r="BH1437" s="33">
        <f t="shared" si="534"/>
        <v>0.18820233867032121</v>
      </c>
      <c r="BI1437" s="33">
        <f t="shared" si="535"/>
        <v>4.0179989757190421E-3</v>
      </c>
      <c r="BJ1437" s="63"/>
      <c r="BK1437" s="63">
        <v>20</v>
      </c>
      <c r="BL1437" s="63"/>
      <c r="BM1437" s="63"/>
      <c r="BN1437" s="63"/>
      <c r="BO1437" s="63"/>
      <c r="BP1437" s="63"/>
      <c r="BQ1437" s="63"/>
      <c r="BR1437" s="63"/>
      <c r="BS1437" s="63">
        <v>10</v>
      </c>
      <c r="BT1437" s="63"/>
      <c r="BU1437" s="63"/>
      <c r="BV1437" s="63"/>
      <c r="BW1437" s="63"/>
      <c r="BX1437" s="63"/>
      <c r="BY1437" s="63"/>
      <c r="BZ1437" s="63"/>
      <c r="CA1437" s="63"/>
      <c r="CB1437" s="63"/>
      <c r="CC1437" s="63"/>
      <c r="CD1437" s="63"/>
      <c r="CE1437" s="63"/>
      <c r="CF1437" s="63"/>
      <c r="CG1437" s="63"/>
      <c r="CH1437" s="63"/>
      <c r="CI1437" s="63"/>
      <c r="CJ1437" s="63"/>
      <c r="CK1437" s="63"/>
      <c r="CL1437" s="63"/>
      <c r="CM1437" s="63"/>
      <c r="CN1437" s="63">
        <v>20031030</v>
      </c>
      <c r="CO1437" s="63" t="s">
        <v>3607</v>
      </c>
      <c r="CP1437" s="66"/>
      <c r="CQ1437" s="64">
        <v>37926</v>
      </c>
      <c r="CR1437" s="78" t="s">
        <v>2043</v>
      </c>
      <c r="CS1437" s="78" t="s">
        <v>6954</v>
      </c>
    </row>
    <row r="1438" spans="1:97">
      <c r="A1438" s="63" t="s">
        <v>3591</v>
      </c>
      <c r="B1438" s="63" t="s">
        <v>1020</v>
      </c>
      <c r="C1438" s="63">
        <v>3497</v>
      </c>
      <c r="D1438" s="19" t="s">
        <v>3782</v>
      </c>
      <c r="E1438" s="63" t="s">
        <v>1707</v>
      </c>
      <c r="F1438" s="63" t="s">
        <v>1005</v>
      </c>
      <c r="G1438" s="65" t="s">
        <v>267</v>
      </c>
      <c r="H1438" s="65">
        <v>9</v>
      </c>
      <c r="I1438" s="65">
        <v>19</v>
      </c>
      <c r="J1438" s="65">
        <v>94</v>
      </c>
      <c r="K1438" s="23">
        <v>41.633890000000001</v>
      </c>
      <c r="L1438" s="23">
        <v>-107.991828</v>
      </c>
      <c r="M1438" s="61" t="s">
        <v>1021</v>
      </c>
      <c r="N1438" s="63" t="s">
        <v>1022</v>
      </c>
      <c r="O1438" s="63"/>
      <c r="P1438" s="63" t="s">
        <v>3796</v>
      </c>
      <c r="Q1438" s="63"/>
      <c r="R1438" s="63"/>
      <c r="S1438" s="55"/>
      <c r="T1438" s="63"/>
      <c r="U1438" s="66" t="s">
        <v>1023</v>
      </c>
      <c r="V1438" s="63"/>
      <c r="W1438" s="66">
        <v>9860</v>
      </c>
      <c r="X1438" s="66"/>
      <c r="Y1438" s="63"/>
      <c r="Z1438" s="64">
        <v>37573</v>
      </c>
      <c r="AA1438" s="63">
        <v>7.21</v>
      </c>
      <c r="AB1438" s="63"/>
      <c r="AC1438" s="63">
        <v>34.799999999999997</v>
      </c>
      <c r="AD1438" s="63">
        <v>9.2100000000000009</v>
      </c>
      <c r="AE1438" s="63">
        <v>2630</v>
      </c>
      <c r="AF1438" s="63">
        <v>80.7</v>
      </c>
      <c r="AG1438" s="63"/>
      <c r="AH1438" s="63">
        <v>4249</v>
      </c>
      <c r="AI1438" s="63">
        <v>1348</v>
      </c>
      <c r="AJ1438" s="63"/>
      <c r="AK1438" s="63"/>
      <c r="AL1438" s="63">
        <v>7</v>
      </c>
      <c r="AM1438" s="63">
        <v>8068</v>
      </c>
      <c r="AN1438" s="63"/>
      <c r="AO1438" s="63" t="s">
        <v>3553</v>
      </c>
      <c r="AP1438" s="17">
        <f t="shared" si="520"/>
        <v>1.7365199999999998</v>
      </c>
      <c r="AQ1438" s="17">
        <f t="shared" si="521"/>
        <v>0.75789090000000003</v>
      </c>
      <c r="AR1438" s="17">
        <f t="shared" si="517"/>
        <v>114.40499999999999</v>
      </c>
      <c r="AS1438" s="17">
        <f t="shared" si="515"/>
        <v>2.0643059999999998</v>
      </c>
      <c r="AT1438" s="17">
        <f t="shared" si="522"/>
        <v>118.96371689999999</v>
      </c>
      <c r="AU1438" s="5">
        <f t="shared" si="523"/>
        <v>119.86429</v>
      </c>
      <c r="AV1438" s="5">
        <f t="shared" si="524"/>
        <v>22.093719999999998</v>
      </c>
      <c r="AW1438" s="5">
        <f t="shared" si="536"/>
        <v>0</v>
      </c>
      <c r="AX1438" s="5">
        <f t="shared" si="537"/>
        <v>0</v>
      </c>
      <c r="AY1438" s="5">
        <f t="shared" si="525"/>
        <v>0.14574000000000001</v>
      </c>
      <c r="AZ1438" s="5">
        <f t="shared" si="526"/>
        <v>142.10374999999999</v>
      </c>
      <c r="BA1438" s="7">
        <f t="shared" si="527"/>
        <v>-8.8636218732162514E-2</v>
      </c>
      <c r="BB1438" s="62">
        <f t="shared" si="528"/>
        <v>8358.7099999999991</v>
      </c>
      <c r="BC1438" s="28">
        <f t="shared" si="529"/>
        <v>1.769739649631601E-2</v>
      </c>
      <c r="BD1438" s="32">
        <f t="shared" si="530"/>
        <v>1.4597055684294948E-2</v>
      </c>
      <c r="BE1438" s="32">
        <f t="shared" si="531"/>
        <v>6.370773541289715E-3</v>
      </c>
      <c r="BF1438" s="35">
        <f t="shared" si="532"/>
        <v>0.97903217077441529</v>
      </c>
      <c r="BG1438" s="36">
        <f t="shared" si="533"/>
        <v>0.84349842984439194</v>
      </c>
      <c r="BH1438" s="33">
        <f t="shared" si="534"/>
        <v>0.15547598145720995</v>
      </c>
      <c r="BI1438" s="33">
        <f t="shared" si="535"/>
        <v>1.0255886983981774E-3</v>
      </c>
      <c r="BJ1438" s="63"/>
      <c r="BK1438" s="63">
        <v>4.49</v>
      </c>
      <c r="BL1438" s="63"/>
      <c r="BM1438" s="63"/>
      <c r="BN1438" s="63"/>
      <c r="BO1438" s="63"/>
      <c r="BP1438" s="63"/>
      <c r="BQ1438" s="63"/>
      <c r="BR1438" s="63"/>
      <c r="BS1438" s="63"/>
      <c r="BT1438" s="63"/>
      <c r="BU1438" s="63"/>
      <c r="BV1438" s="63"/>
      <c r="BW1438" s="63"/>
      <c r="BX1438" s="63"/>
      <c r="BY1438" s="63"/>
      <c r="BZ1438" s="63"/>
      <c r="CA1438" s="63"/>
      <c r="CB1438" s="63"/>
      <c r="CC1438" s="63"/>
      <c r="CD1438" s="63"/>
      <c r="CE1438" s="63"/>
      <c r="CF1438" s="63"/>
      <c r="CG1438" s="63"/>
      <c r="CH1438" s="63"/>
      <c r="CI1438" s="63"/>
      <c r="CJ1438" s="63"/>
      <c r="CK1438" s="63"/>
      <c r="CL1438" s="63"/>
      <c r="CM1438" s="63"/>
      <c r="CN1438" s="63">
        <v>20021113</v>
      </c>
      <c r="CO1438" s="63" t="s">
        <v>3607</v>
      </c>
      <c r="CP1438" s="66"/>
      <c r="CQ1438" s="64">
        <v>37575</v>
      </c>
      <c r="CR1438" s="78" t="s">
        <v>2043</v>
      </c>
      <c r="CS1438" s="78" t="s">
        <v>6954</v>
      </c>
    </row>
    <row r="1439" spans="1:97">
      <c r="A1439" s="63" t="s">
        <v>3591</v>
      </c>
      <c r="B1439" s="63" t="s">
        <v>1020</v>
      </c>
      <c r="C1439" s="63">
        <v>4279</v>
      </c>
      <c r="D1439" s="19" t="s">
        <v>3782</v>
      </c>
      <c r="E1439" s="63" t="s">
        <v>1707</v>
      </c>
      <c r="F1439" s="63" t="s">
        <v>1005</v>
      </c>
      <c r="G1439" s="65" t="s">
        <v>3604</v>
      </c>
      <c r="H1439" s="65">
        <v>9</v>
      </c>
      <c r="I1439" s="65">
        <v>19</v>
      </c>
      <c r="J1439" s="65">
        <v>94</v>
      </c>
      <c r="K1439" s="23">
        <v>41.630918000000001</v>
      </c>
      <c r="L1439" s="23">
        <v>-107.998221</v>
      </c>
      <c r="M1439" s="61" t="s">
        <v>4237</v>
      </c>
      <c r="N1439" s="63" t="s">
        <v>4238</v>
      </c>
      <c r="O1439" s="63"/>
      <c r="P1439" s="63" t="s">
        <v>3796</v>
      </c>
      <c r="Q1439" s="63"/>
      <c r="R1439" s="63"/>
      <c r="S1439" s="55"/>
      <c r="T1439" s="63"/>
      <c r="U1439" s="66" t="s">
        <v>4239</v>
      </c>
      <c r="V1439" s="63"/>
      <c r="W1439" s="66">
        <v>10082</v>
      </c>
      <c r="X1439" s="66"/>
      <c r="Y1439" s="63"/>
      <c r="Z1439" s="64">
        <v>37867</v>
      </c>
      <c r="AA1439" s="63">
        <v>7.18</v>
      </c>
      <c r="AB1439" s="63"/>
      <c r="AC1439" s="63">
        <v>36</v>
      </c>
      <c r="AD1439" s="63">
        <v>8.1999999999999993</v>
      </c>
      <c r="AE1439" s="63">
        <v>2410</v>
      </c>
      <c r="AF1439" s="63">
        <v>27</v>
      </c>
      <c r="AG1439" s="63"/>
      <c r="AH1439" s="63">
        <v>3199</v>
      </c>
      <c r="AI1439" s="63">
        <v>1608</v>
      </c>
      <c r="AJ1439" s="63"/>
      <c r="AK1439" s="63"/>
      <c r="AL1439" s="63">
        <v>28</v>
      </c>
      <c r="AM1439" s="63">
        <v>7558</v>
      </c>
      <c r="AN1439" s="63"/>
      <c r="AO1439" s="63" t="s">
        <v>6341</v>
      </c>
      <c r="AP1439" s="17">
        <f t="shared" si="520"/>
        <v>1.7964</v>
      </c>
      <c r="AQ1439" s="17">
        <f t="shared" si="521"/>
        <v>0.67477799999999999</v>
      </c>
      <c r="AR1439" s="17">
        <f t="shared" si="517"/>
        <v>104.83499999999999</v>
      </c>
      <c r="AS1439" s="17">
        <f t="shared" si="515"/>
        <v>0.69065999999999994</v>
      </c>
      <c r="AT1439" s="17">
        <f t="shared" si="522"/>
        <v>107.99683799999998</v>
      </c>
      <c r="AU1439" s="5">
        <f t="shared" si="523"/>
        <v>90.24378999999999</v>
      </c>
      <c r="AV1439" s="5">
        <f t="shared" si="524"/>
        <v>26.355119999999996</v>
      </c>
      <c r="AW1439" s="5">
        <f t="shared" si="536"/>
        <v>0</v>
      </c>
      <c r="AX1439" s="5">
        <f t="shared" si="537"/>
        <v>0</v>
      </c>
      <c r="AY1439" s="5">
        <f t="shared" si="525"/>
        <v>0.58296000000000003</v>
      </c>
      <c r="AZ1439" s="5">
        <f t="shared" si="526"/>
        <v>117.18186999999999</v>
      </c>
      <c r="BA1439" s="7">
        <f t="shared" si="527"/>
        <v>-4.0789966696140774E-2</v>
      </c>
      <c r="BB1439" s="62">
        <f t="shared" si="528"/>
        <v>7316.2</v>
      </c>
      <c r="BC1439" s="28">
        <f t="shared" si="529"/>
        <v>-1.6256336475239015E-2</v>
      </c>
      <c r="BD1439" s="32">
        <f t="shared" si="530"/>
        <v>1.663382033462869E-2</v>
      </c>
      <c r="BE1439" s="32">
        <f t="shared" si="531"/>
        <v>6.2481273757292793E-3</v>
      </c>
      <c r="BF1439" s="35">
        <f t="shared" si="532"/>
        <v>0.9771180522896421</v>
      </c>
      <c r="BG1439" s="36">
        <f t="shared" si="533"/>
        <v>0.77011733982398467</v>
      </c>
      <c r="BH1439" s="33">
        <f t="shared" si="534"/>
        <v>0.22490782917186761</v>
      </c>
      <c r="BI1439" s="33">
        <f t="shared" si="535"/>
        <v>4.974831004147656E-3</v>
      </c>
      <c r="BJ1439" s="63"/>
      <c r="BK1439" s="63">
        <v>51</v>
      </c>
      <c r="BL1439" s="63"/>
      <c r="BM1439" s="63"/>
      <c r="BN1439" s="63"/>
      <c r="BO1439" s="63"/>
      <c r="BP1439" s="63"/>
      <c r="BQ1439" s="63"/>
      <c r="BR1439" s="63"/>
      <c r="BS1439" s="63">
        <v>8</v>
      </c>
      <c r="BT1439" s="63"/>
      <c r="BU1439" s="63"/>
      <c r="BV1439" s="63"/>
      <c r="BW1439" s="63"/>
      <c r="BX1439" s="63"/>
      <c r="BY1439" s="63"/>
      <c r="BZ1439" s="63"/>
      <c r="CA1439" s="63"/>
      <c r="CB1439" s="63"/>
      <c r="CC1439" s="63"/>
      <c r="CD1439" s="63"/>
      <c r="CE1439" s="63"/>
      <c r="CF1439" s="63"/>
      <c r="CG1439" s="63"/>
      <c r="CH1439" s="63"/>
      <c r="CI1439" s="63"/>
      <c r="CJ1439" s="63"/>
      <c r="CK1439" s="63"/>
      <c r="CL1439" s="63"/>
      <c r="CM1439" s="63"/>
      <c r="CN1439" s="63">
        <v>200393</v>
      </c>
      <c r="CO1439" s="63" t="s">
        <v>3607</v>
      </c>
      <c r="CP1439" s="66"/>
      <c r="CQ1439" s="64">
        <v>37868</v>
      </c>
      <c r="CR1439" s="78" t="s">
        <v>2043</v>
      </c>
      <c r="CS1439" s="78" t="s">
        <v>6954</v>
      </c>
    </row>
    <row r="1440" spans="1:97">
      <c r="A1440" s="63" t="s">
        <v>3591</v>
      </c>
      <c r="B1440" s="63" t="s">
        <v>1020</v>
      </c>
      <c r="C1440" s="63">
        <v>4278</v>
      </c>
      <c r="D1440" s="19" t="s">
        <v>3782</v>
      </c>
      <c r="E1440" s="63" t="s">
        <v>1707</v>
      </c>
      <c r="F1440" s="63" t="s">
        <v>1005</v>
      </c>
      <c r="G1440" s="65" t="s">
        <v>3598</v>
      </c>
      <c r="H1440" s="65">
        <v>9</v>
      </c>
      <c r="I1440" s="65">
        <v>19</v>
      </c>
      <c r="J1440" s="65">
        <v>94</v>
      </c>
      <c r="K1440" s="23">
        <v>41.637374999999999</v>
      </c>
      <c r="L1440" s="23">
        <v>-107.996281</v>
      </c>
      <c r="M1440" s="61" t="s">
        <v>4225</v>
      </c>
      <c r="N1440" s="63" t="s">
        <v>4226</v>
      </c>
      <c r="O1440" s="63"/>
      <c r="P1440" s="63" t="s">
        <v>3796</v>
      </c>
      <c r="Q1440" s="63"/>
      <c r="R1440" s="63"/>
      <c r="S1440" s="55"/>
      <c r="T1440" s="63"/>
      <c r="U1440" s="66" t="s">
        <v>4227</v>
      </c>
      <c r="V1440" s="63"/>
      <c r="W1440" s="66">
        <v>9872</v>
      </c>
      <c r="X1440" s="66">
        <v>9869</v>
      </c>
      <c r="Y1440" s="63"/>
      <c r="Z1440" s="64">
        <v>37867</v>
      </c>
      <c r="AA1440" s="63">
        <v>7.21</v>
      </c>
      <c r="AB1440" s="63"/>
      <c r="AC1440" s="63">
        <v>57</v>
      </c>
      <c r="AD1440" s="63">
        <v>12</v>
      </c>
      <c r="AE1440" s="63">
        <v>2730</v>
      </c>
      <c r="AF1440" s="63">
        <v>20</v>
      </c>
      <c r="AG1440" s="63"/>
      <c r="AH1440" s="63">
        <v>3899</v>
      </c>
      <c r="AI1440" s="63">
        <v>1650</v>
      </c>
      <c r="AJ1440" s="63"/>
      <c r="AK1440" s="63"/>
      <c r="AL1440" s="63">
        <v>5</v>
      </c>
      <c r="AM1440" s="63">
        <v>8104</v>
      </c>
      <c r="AN1440" s="63"/>
      <c r="AO1440" s="63" t="s">
        <v>6341</v>
      </c>
      <c r="AP1440" s="17">
        <f t="shared" si="520"/>
        <v>2.8443000000000001</v>
      </c>
      <c r="AQ1440" s="17">
        <f t="shared" si="521"/>
        <v>0.98748000000000002</v>
      </c>
      <c r="AR1440" s="17">
        <f t="shared" si="517"/>
        <v>118.755</v>
      </c>
      <c r="AS1440" s="17">
        <f t="shared" si="515"/>
        <v>0.51159999999999994</v>
      </c>
      <c r="AT1440" s="17">
        <f t="shared" si="522"/>
        <v>123.09837999999999</v>
      </c>
      <c r="AU1440" s="5">
        <f t="shared" si="523"/>
        <v>109.99078999999999</v>
      </c>
      <c r="AV1440" s="5">
        <f t="shared" si="524"/>
        <v>27.043499999999998</v>
      </c>
      <c r="AW1440" s="5">
        <f t="shared" si="536"/>
        <v>0</v>
      </c>
      <c r="AX1440" s="5">
        <f t="shared" si="537"/>
        <v>0</v>
      </c>
      <c r="AY1440" s="5">
        <f t="shared" si="525"/>
        <v>0.10410000000000001</v>
      </c>
      <c r="AZ1440" s="5">
        <f t="shared" si="526"/>
        <v>137.13838999999999</v>
      </c>
      <c r="BA1440" s="7">
        <f t="shared" si="527"/>
        <v>-5.3950907859792438E-2</v>
      </c>
      <c r="BB1440" s="62">
        <f t="shared" si="528"/>
        <v>8373</v>
      </c>
      <c r="BC1440" s="28">
        <f t="shared" si="529"/>
        <v>1.6325787461309704E-2</v>
      </c>
      <c r="BD1440" s="32">
        <f t="shared" si="530"/>
        <v>2.3105909273542027E-2</v>
      </c>
      <c r="BE1440" s="32">
        <f t="shared" si="531"/>
        <v>8.0218764861081041E-3</v>
      </c>
      <c r="BF1440" s="35">
        <f t="shared" si="532"/>
        <v>0.96887221424034986</v>
      </c>
      <c r="BG1440" s="36">
        <f t="shared" si="533"/>
        <v>0.80204230194039761</v>
      </c>
      <c r="BH1440" s="33">
        <f t="shared" si="534"/>
        <v>0.19719861083391749</v>
      </c>
      <c r="BI1440" s="33">
        <f t="shared" si="535"/>
        <v>7.590872256849451E-4</v>
      </c>
      <c r="BJ1440" s="63"/>
      <c r="BK1440" s="63">
        <v>50</v>
      </c>
      <c r="BL1440" s="63"/>
      <c r="BM1440" s="63"/>
      <c r="BN1440" s="63"/>
      <c r="BO1440" s="63"/>
      <c r="BP1440" s="63"/>
      <c r="BQ1440" s="63"/>
      <c r="BR1440" s="63"/>
      <c r="BS1440" s="63">
        <v>19</v>
      </c>
      <c r="BT1440" s="63"/>
      <c r="BU1440" s="63"/>
      <c r="BV1440" s="63"/>
      <c r="BW1440" s="63"/>
      <c r="BX1440" s="63"/>
      <c r="BY1440" s="63"/>
      <c r="BZ1440" s="63"/>
      <c r="CA1440" s="63"/>
      <c r="CB1440" s="63"/>
      <c r="CC1440" s="63"/>
      <c r="CD1440" s="63"/>
      <c r="CE1440" s="63"/>
      <c r="CF1440" s="63"/>
      <c r="CG1440" s="63"/>
      <c r="CH1440" s="63"/>
      <c r="CI1440" s="63"/>
      <c r="CJ1440" s="63"/>
      <c r="CK1440" s="63"/>
      <c r="CL1440" s="63"/>
      <c r="CM1440" s="63"/>
      <c r="CN1440" s="63">
        <v>200393</v>
      </c>
      <c r="CO1440" s="63" t="s">
        <v>3607</v>
      </c>
      <c r="CP1440" s="66"/>
      <c r="CQ1440" s="64">
        <v>37868</v>
      </c>
      <c r="CR1440" s="78" t="s">
        <v>2043</v>
      </c>
      <c r="CS1440" s="78" t="s">
        <v>6954</v>
      </c>
    </row>
    <row r="1441" spans="1:97">
      <c r="A1441" s="63" t="s">
        <v>3591</v>
      </c>
      <c r="B1441" s="63" t="s">
        <v>1493</v>
      </c>
      <c r="C1441" s="63">
        <v>3679</v>
      </c>
      <c r="D1441" s="19" t="s">
        <v>3782</v>
      </c>
      <c r="E1441" s="63" t="s">
        <v>1707</v>
      </c>
      <c r="F1441" s="63" t="s">
        <v>1717</v>
      </c>
      <c r="G1441" s="65" t="s">
        <v>3606</v>
      </c>
      <c r="H1441" s="65">
        <v>10</v>
      </c>
      <c r="I1441" s="65">
        <v>19</v>
      </c>
      <c r="J1441" s="65">
        <v>94</v>
      </c>
      <c r="K1441" s="23">
        <v>41.641165000000001</v>
      </c>
      <c r="L1441" s="23">
        <v>-107.982148</v>
      </c>
      <c r="M1441" s="61" t="s">
        <v>1494</v>
      </c>
      <c r="N1441" s="63" t="s">
        <v>1495</v>
      </c>
      <c r="O1441" s="63"/>
      <c r="P1441" s="63" t="s">
        <v>3796</v>
      </c>
      <c r="Q1441" s="63"/>
      <c r="R1441" s="63"/>
      <c r="S1441" s="55"/>
      <c r="T1441" s="63"/>
      <c r="U1441" s="66" t="s">
        <v>1496</v>
      </c>
      <c r="V1441" s="63"/>
      <c r="W1441" s="66">
        <v>9872</v>
      </c>
      <c r="X1441" s="66">
        <v>9864</v>
      </c>
      <c r="Y1441" s="63"/>
      <c r="Z1441" s="64">
        <v>37668</v>
      </c>
      <c r="AA1441" s="63">
        <v>7.88</v>
      </c>
      <c r="AB1441" s="63"/>
      <c r="AC1441" s="63">
        <v>81</v>
      </c>
      <c r="AD1441" s="63">
        <v>16.399999999999999</v>
      </c>
      <c r="AE1441" s="63">
        <v>3790</v>
      </c>
      <c r="AF1441" s="63">
        <v>54.1</v>
      </c>
      <c r="AG1441" s="63"/>
      <c r="AH1441" s="63">
        <v>5798</v>
      </c>
      <c r="AI1441" s="63">
        <v>2082</v>
      </c>
      <c r="AJ1441" s="63"/>
      <c r="AK1441" s="63"/>
      <c r="AL1441" s="63">
        <v>6</v>
      </c>
      <c r="AM1441" s="63">
        <v>11452</v>
      </c>
      <c r="AN1441" s="63"/>
      <c r="AO1441" s="63" t="s">
        <v>3536</v>
      </c>
      <c r="AP1441" s="17">
        <f t="shared" si="520"/>
        <v>4.0419</v>
      </c>
      <c r="AQ1441" s="17">
        <f t="shared" si="521"/>
        <v>1.349556</v>
      </c>
      <c r="AR1441" s="17">
        <f t="shared" si="517"/>
        <v>164.86499999999998</v>
      </c>
      <c r="AS1441" s="17">
        <f t="shared" si="515"/>
        <v>1.3838779999999999</v>
      </c>
      <c r="AT1441" s="17">
        <f t="shared" si="522"/>
        <v>171.640334</v>
      </c>
      <c r="AU1441" s="5">
        <f t="shared" si="523"/>
        <v>163.56157999999999</v>
      </c>
      <c r="AV1441" s="5">
        <f t="shared" si="524"/>
        <v>34.123979999999996</v>
      </c>
      <c r="AW1441" s="5">
        <f t="shared" si="536"/>
        <v>0</v>
      </c>
      <c r="AX1441" s="5">
        <f t="shared" si="537"/>
        <v>0</v>
      </c>
      <c r="AY1441" s="5">
        <f t="shared" si="525"/>
        <v>0.12492</v>
      </c>
      <c r="AZ1441" s="5">
        <f t="shared" si="526"/>
        <v>197.81047999999998</v>
      </c>
      <c r="BA1441" s="7">
        <f t="shared" si="527"/>
        <v>-7.0835264149668356E-2</v>
      </c>
      <c r="BB1441" s="62">
        <f t="shared" si="528"/>
        <v>11827.5</v>
      </c>
      <c r="BC1441" s="28">
        <f t="shared" si="529"/>
        <v>1.6130071522154687E-2</v>
      </c>
      <c r="BD1441" s="32">
        <f t="shared" si="530"/>
        <v>2.3548660771074939E-2</v>
      </c>
      <c r="BE1441" s="32">
        <f t="shared" si="531"/>
        <v>7.8626973541079219E-3</v>
      </c>
      <c r="BF1441" s="35">
        <f t="shared" si="532"/>
        <v>0.96858864187481708</v>
      </c>
      <c r="BG1441" s="36">
        <f t="shared" si="533"/>
        <v>0.82686003289613375</v>
      </c>
      <c r="BH1441" s="33">
        <f t="shared" si="534"/>
        <v>0.17250845354604064</v>
      </c>
      <c r="BI1441" s="33">
        <f t="shared" si="535"/>
        <v>6.315135578256522E-4</v>
      </c>
      <c r="BJ1441" s="63"/>
      <c r="BK1441" s="63">
        <v>0.06</v>
      </c>
      <c r="BL1441" s="63"/>
      <c r="BM1441" s="63"/>
      <c r="BN1441" s="63"/>
      <c r="BO1441" s="63"/>
      <c r="BP1441" s="63"/>
      <c r="BQ1441" s="63"/>
      <c r="BR1441" s="63"/>
      <c r="BS1441" s="63">
        <v>26.7</v>
      </c>
      <c r="BT1441" s="63"/>
      <c r="BU1441" s="63"/>
      <c r="BV1441" s="63"/>
      <c r="BW1441" s="63"/>
      <c r="BX1441" s="63"/>
      <c r="BY1441" s="63"/>
      <c r="BZ1441" s="63"/>
      <c r="CA1441" s="63"/>
      <c r="CB1441" s="63"/>
      <c r="CC1441" s="63"/>
      <c r="CD1441" s="63"/>
      <c r="CE1441" s="63"/>
      <c r="CF1441" s="63"/>
      <c r="CG1441" s="63"/>
      <c r="CH1441" s="63"/>
      <c r="CI1441" s="63"/>
      <c r="CJ1441" s="63"/>
      <c r="CK1441" s="63"/>
      <c r="CL1441" s="63"/>
      <c r="CM1441" s="63"/>
      <c r="CN1441" s="63">
        <v>20030216</v>
      </c>
      <c r="CO1441" s="63" t="s">
        <v>3607</v>
      </c>
      <c r="CP1441" s="66"/>
      <c r="CQ1441" s="64">
        <v>37670</v>
      </c>
      <c r="CR1441" s="78" t="s">
        <v>2043</v>
      </c>
      <c r="CS1441" s="78" t="s">
        <v>6954</v>
      </c>
    </row>
    <row r="1442" spans="1:97">
      <c r="A1442" s="63" t="s">
        <v>3591</v>
      </c>
      <c r="B1442" s="63" t="s">
        <v>4302</v>
      </c>
      <c r="C1442" s="63">
        <v>4276</v>
      </c>
      <c r="D1442" s="19" t="s">
        <v>3782</v>
      </c>
      <c r="E1442" s="63" t="s">
        <v>1707</v>
      </c>
      <c r="F1442" s="63" t="s">
        <v>5168</v>
      </c>
      <c r="G1442" s="65" t="s">
        <v>1575</v>
      </c>
      <c r="H1442" s="65">
        <v>11</v>
      </c>
      <c r="I1442" s="65">
        <v>19</v>
      </c>
      <c r="J1442" s="65">
        <v>94</v>
      </c>
      <c r="K1442" s="23">
        <v>41.640379000000003</v>
      </c>
      <c r="L1442" s="23">
        <v>-107.952684</v>
      </c>
      <c r="M1442" s="61" t="s">
        <v>4303</v>
      </c>
      <c r="N1442" s="63" t="s">
        <v>4304</v>
      </c>
      <c r="O1442" s="63"/>
      <c r="P1442" s="63" t="s">
        <v>3796</v>
      </c>
      <c r="Q1442" s="63"/>
      <c r="R1442" s="63"/>
      <c r="S1442" s="55"/>
      <c r="T1442" s="63"/>
      <c r="U1442" s="66" t="s">
        <v>4305</v>
      </c>
      <c r="V1442" s="63"/>
      <c r="W1442" s="66">
        <v>9955</v>
      </c>
      <c r="X1442" s="66">
        <v>9914</v>
      </c>
      <c r="Y1442" s="63"/>
      <c r="Z1442" s="64">
        <v>37867</v>
      </c>
      <c r="AA1442" s="63">
        <v>7.82</v>
      </c>
      <c r="AB1442" s="63"/>
      <c r="AC1442" s="63">
        <v>60</v>
      </c>
      <c r="AD1442" s="63">
        <v>10</v>
      </c>
      <c r="AE1442" s="63">
        <v>4420</v>
      </c>
      <c r="AF1442" s="63">
        <v>27</v>
      </c>
      <c r="AG1442" s="63"/>
      <c r="AH1442" s="63">
        <v>5678</v>
      </c>
      <c r="AI1442" s="63">
        <v>1988</v>
      </c>
      <c r="AJ1442" s="63"/>
      <c r="AK1442" s="63"/>
      <c r="AL1442" s="63">
        <v>22</v>
      </c>
      <c r="AM1442" s="63">
        <v>14716</v>
      </c>
      <c r="AN1442" s="63"/>
      <c r="AO1442" s="63" t="s">
        <v>6341</v>
      </c>
      <c r="AP1442" s="17">
        <f t="shared" si="520"/>
        <v>2.9939999999999998</v>
      </c>
      <c r="AQ1442" s="17">
        <f t="shared" si="521"/>
        <v>0.82289999999999996</v>
      </c>
      <c r="AR1442" s="17">
        <f t="shared" si="517"/>
        <v>192.26999999999998</v>
      </c>
      <c r="AS1442" s="17">
        <f t="shared" si="515"/>
        <v>0.69065999999999994</v>
      </c>
      <c r="AT1442" s="17">
        <f t="shared" si="522"/>
        <v>196.77755999999999</v>
      </c>
      <c r="AU1442" s="5">
        <f t="shared" si="523"/>
        <v>160.17637999999999</v>
      </c>
      <c r="AV1442" s="5">
        <f t="shared" si="524"/>
        <v>32.583319999999993</v>
      </c>
      <c r="AW1442" s="5">
        <f t="shared" si="536"/>
        <v>0</v>
      </c>
      <c r="AX1442" s="5">
        <f t="shared" si="537"/>
        <v>0</v>
      </c>
      <c r="AY1442" s="5">
        <f t="shared" si="525"/>
        <v>0.45804000000000006</v>
      </c>
      <c r="AZ1442" s="5">
        <f t="shared" si="526"/>
        <v>193.21773999999999</v>
      </c>
      <c r="BA1442" s="7">
        <f t="shared" si="527"/>
        <v>9.1278535920817569E-3</v>
      </c>
      <c r="BB1442" s="62">
        <f t="shared" si="528"/>
        <v>12205</v>
      </c>
      <c r="BC1442" s="28">
        <f t="shared" si="529"/>
        <v>-9.3272909624456737E-2</v>
      </c>
      <c r="BD1442" s="32">
        <f t="shared" si="530"/>
        <v>1.521514953229423E-2</v>
      </c>
      <c r="BE1442" s="32">
        <f t="shared" si="531"/>
        <v>4.1818792752588256E-3</v>
      </c>
      <c r="BF1442" s="35">
        <f t="shared" si="532"/>
        <v>0.98060297119244688</v>
      </c>
      <c r="BG1442" s="36">
        <f t="shared" si="533"/>
        <v>0.82899416999701991</v>
      </c>
      <c r="BH1442" s="33">
        <f t="shared" si="534"/>
        <v>0.16863524022173115</v>
      </c>
      <c r="BI1442" s="33">
        <f t="shared" si="535"/>
        <v>2.3705897812488648E-3</v>
      </c>
      <c r="BJ1442" s="63"/>
      <c r="BK1442" s="63">
        <v>5.2</v>
      </c>
      <c r="BL1442" s="63"/>
      <c r="BM1442" s="63"/>
      <c r="BN1442" s="63"/>
      <c r="BO1442" s="63"/>
      <c r="BP1442" s="63"/>
      <c r="BQ1442" s="63"/>
      <c r="BR1442" s="63"/>
      <c r="BS1442" s="63">
        <v>3.8</v>
      </c>
      <c r="BT1442" s="63"/>
      <c r="BU1442" s="63"/>
      <c r="BV1442" s="63"/>
      <c r="BW1442" s="63"/>
      <c r="BX1442" s="63"/>
      <c r="BY1442" s="63"/>
      <c r="BZ1442" s="63"/>
      <c r="CA1442" s="63"/>
      <c r="CB1442" s="63"/>
      <c r="CC1442" s="63"/>
      <c r="CD1442" s="63"/>
      <c r="CE1442" s="63"/>
      <c r="CF1442" s="63"/>
      <c r="CG1442" s="63"/>
      <c r="CH1442" s="63"/>
      <c r="CI1442" s="63"/>
      <c r="CJ1442" s="63"/>
      <c r="CK1442" s="63"/>
      <c r="CL1442" s="63"/>
      <c r="CM1442" s="63"/>
      <c r="CN1442" s="63">
        <v>200393</v>
      </c>
      <c r="CO1442" s="63" t="s">
        <v>3607</v>
      </c>
      <c r="CP1442" s="66"/>
      <c r="CQ1442" s="64">
        <v>37868</v>
      </c>
      <c r="CR1442" s="78" t="s">
        <v>2043</v>
      </c>
      <c r="CS1442" s="78" t="s">
        <v>6954</v>
      </c>
    </row>
    <row r="1443" spans="1:97">
      <c r="A1443" s="63" t="s">
        <v>3591</v>
      </c>
      <c r="B1443" s="63" t="s">
        <v>1014</v>
      </c>
      <c r="C1443" s="63">
        <v>4251</v>
      </c>
      <c r="D1443" s="19" t="s">
        <v>3782</v>
      </c>
      <c r="E1443" s="63" t="s">
        <v>1707</v>
      </c>
      <c r="F1443" s="63" t="s">
        <v>5168</v>
      </c>
      <c r="G1443" s="65" t="s">
        <v>272</v>
      </c>
      <c r="H1443" s="65">
        <v>13</v>
      </c>
      <c r="I1443" s="65">
        <v>19</v>
      </c>
      <c r="J1443" s="65">
        <v>94</v>
      </c>
      <c r="K1443" s="23">
        <v>41.619838000000001</v>
      </c>
      <c r="L1443" s="23">
        <v>-107.938303</v>
      </c>
      <c r="M1443" s="61" t="s">
        <v>1015</v>
      </c>
      <c r="N1443" s="63" t="s">
        <v>1016</v>
      </c>
      <c r="O1443" s="63"/>
      <c r="P1443" s="63" t="s">
        <v>3796</v>
      </c>
      <c r="Q1443" s="63"/>
      <c r="R1443" s="63"/>
      <c r="S1443" s="55"/>
      <c r="T1443" s="63"/>
      <c r="U1443" s="66" t="s">
        <v>891</v>
      </c>
      <c r="V1443" s="63"/>
      <c r="W1443" s="66">
        <v>9870</v>
      </c>
      <c r="X1443" s="66"/>
      <c r="Y1443" s="63"/>
      <c r="Z1443" s="64">
        <v>37924</v>
      </c>
      <c r="AA1443" s="63">
        <v>7.9</v>
      </c>
      <c r="AB1443" s="63"/>
      <c r="AC1443" s="63">
        <v>83</v>
      </c>
      <c r="AD1443" s="63">
        <v>21</v>
      </c>
      <c r="AE1443" s="63">
        <v>3288</v>
      </c>
      <c r="AF1443" s="63">
        <v>59</v>
      </c>
      <c r="AG1443" s="63"/>
      <c r="AH1443" s="63">
        <v>5148</v>
      </c>
      <c r="AI1443" s="63">
        <v>1930</v>
      </c>
      <c r="AJ1443" s="63"/>
      <c r="AK1443" s="63"/>
      <c r="AL1443" s="63">
        <v>173</v>
      </c>
      <c r="AM1443" s="63">
        <v>10795</v>
      </c>
      <c r="AN1443" s="63"/>
      <c r="AO1443" s="63" t="s">
        <v>6341</v>
      </c>
      <c r="AP1443" s="17">
        <f t="shared" si="520"/>
        <v>4.1417000000000002</v>
      </c>
      <c r="AQ1443" s="17">
        <f t="shared" si="521"/>
        <v>1.7280900000000001</v>
      </c>
      <c r="AR1443" s="17">
        <f t="shared" si="517"/>
        <v>143.02799999999999</v>
      </c>
      <c r="AS1443" s="17">
        <f t="shared" si="515"/>
        <v>1.50922</v>
      </c>
      <c r="AT1443" s="17">
        <f t="shared" si="522"/>
        <v>150.40700999999999</v>
      </c>
      <c r="AU1443" s="5">
        <f t="shared" si="523"/>
        <v>145.22507999999999</v>
      </c>
      <c r="AV1443" s="5">
        <f t="shared" si="524"/>
        <v>31.632699999999996</v>
      </c>
      <c r="AW1443" s="5">
        <f t="shared" si="536"/>
        <v>0</v>
      </c>
      <c r="AX1443" s="5">
        <f t="shared" si="537"/>
        <v>0</v>
      </c>
      <c r="AY1443" s="5">
        <f t="shared" si="525"/>
        <v>3.6018600000000003</v>
      </c>
      <c r="AZ1443" s="5">
        <f t="shared" si="526"/>
        <v>180.45963999999998</v>
      </c>
      <c r="BA1443" s="7">
        <f t="shared" si="527"/>
        <v>-9.0830036813924889E-2</v>
      </c>
      <c r="BB1443" s="62">
        <f t="shared" si="528"/>
        <v>10702</v>
      </c>
      <c r="BC1443" s="28">
        <f t="shared" si="529"/>
        <v>-4.3261850490766149E-3</v>
      </c>
      <c r="BD1443" s="32">
        <f t="shared" si="530"/>
        <v>2.7536615480887497E-2</v>
      </c>
      <c r="BE1443" s="32">
        <f t="shared" si="531"/>
        <v>1.1489424595303107E-2</v>
      </c>
      <c r="BF1443" s="35">
        <f t="shared" si="532"/>
        <v>0.96097395992380941</v>
      </c>
      <c r="BG1443" s="36">
        <f t="shared" si="533"/>
        <v>0.80475102355296735</v>
      </c>
      <c r="BH1443" s="33">
        <f t="shared" si="534"/>
        <v>0.17528961046359176</v>
      </c>
      <c r="BI1443" s="33">
        <f t="shared" si="535"/>
        <v>1.9959365983440953E-2</v>
      </c>
      <c r="BJ1443" s="63"/>
      <c r="BK1443" s="63">
        <v>15</v>
      </c>
      <c r="BL1443" s="63"/>
      <c r="BM1443" s="63"/>
      <c r="BN1443" s="63"/>
      <c r="BO1443" s="63"/>
      <c r="BP1443" s="63"/>
      <c r="BQ1443" s="63"/>
      <c r="BR1443" s="63"/>
      <c r="BS1443" s="63">
        <v>26</v>
      </c>
      <c r="BT1443" s="63"/>
      <c r="BU1443" s="63"/>
      <c r="BV1443" s="63"/>
      <c r="BW1443" s="63"/>
      <c r="BX1443" s="63"/>
      <c r="BY1443" s="63"/>
      <c r="BZ1443" s="63"/>
      <c r="CA1443" s="63"/>
      <c r="CB1443" s="63"/>
      <c r="CC1443" s="63"/>
      <c r="CD1443" s="63"/>
      <c r="CE1443" s="63"/>
      <c r="CF1443" s="63"/>
      <c r="CG1443" s="63"/>
      <c r="CH1443" s="63"/>
      <c r="CI1443" s="63"/>
      <c r="CJ1443" s="63"/>
      <c r="CK1443" s="63"/>
      <c r="CL1443" s="63"/>
      <c r="CM1443" s="63"/>
      <c r="CN1443" s="63">
        <v>20031030</v>
      </c>
      <c r="CO1443" s="63" t="s">
        <v>3607</v>
      </c>
      <c r="CP1443" s="66"/>
      <c r="CQ1443" s="64">
        <v>37926</v>
      </c>
      <c r="CR1443" s="78" t="s">
        <v>2043</v>
      </c>
      <c r="CS1443" s="78" t="s">
        <v>6954</v>
      </c>
    </row>
    <row r="1444" spans="1:97">
      <c r="A1444" s="20" t="s">
        <v>3590</v>
      </c>
      <c r="B1444" s="16" t="s">
        <v>6658</v>
      </c>
      <c r="C1444" s="19">
        <v>49124681</v>
      </c>
      <c r="D1444" s="19" t="s">
        <v>3782</v>
      </c>
      <c r="E1444" s="19" t="s">
        <v>1707</v>
      </c>
      <c r="F1444" s="19" t="s">
        <v>5168</v>
      </c>
      <c r="G1444" s="47" t="s">
        <v>3598</v>
      </c>
      <c r="H1444" s="47" t="s">
        <v>3790</v>
      </c>
      <c r="I1444" s="47" t="s">
        <v>5442</v>
      </c>
      <c r="J1444" s="47" t="s">
        <v>5478</v>
      </c>
      <c r="K1444" s="23">
        <v>41.628149999999998</v>
      </c>
      <c r="L1444" s="23">
        <v>-107.97416</v>
      </c>
      <c r="M1444" s="61" t="s">
        <v>2304</v>
      </c>
      <c r="N1444" s="19" t="s">
        <v>2305</v>
      </c>
      <c r="O1444" s="40">
        <v>26758</v>
      </c>
      <c r="P1444" s="19" t="s">
        <v>3796</v>
      </c>
      <c r="Q1444" s="55"/>
      <c r="R1444" s="55"/>
      <c r="S1444" s="55">
        <f>V1444-U1444</f>
        <v>122</v>
      </c>
      <c r="T1444" s="19"/>
      <c r="U1444" s="55">
        <v>9512</v>
      </c>
      <c r="V1444" s="55">
        <v>9634</v>
      </c>
      <c r="W1444" s="55">
        <v>12260</v>
      </c>
      <c r="X1444" s="55">
        <v>11350</v>
      </c>
      <c r="Y1444" s="51" t="s">
        <v>3798</v>
      </c>
      <c r="Z1444" s="40">
        <v>26560</v>
      </c>
      <c r="AA1444" s="52">
        <v>8.6999998092651367</v>
      </c>
      <c r="AB1444" s="19" t="s">
        <v>3789</v>
      </c>
      <c r="AC1444" s="19">
        <v>25</v>
      </c>
      <c r="AD1444" s="19">
        <v>8</v>
      </c>
      <c r="AE1444" s="19">
        <v>590</v>
      </c>
      <c r="AF1444" s="19">
        <v>23</v>
      </c>
      <c r="AG1444" s="19">
        <v>-3</v>
      </c>
      <c r="AH1444" s="19">
        <v>120</v>
      </c>
      <c r="AI1444" s="19">
        <v>1122</v>
      </c>
      <c r="AJ1444" s="19"/>
      <c r="AK1444" s="19"/>
      <c r="AL1444" s="19">
        <v>115</v>
      </c>
      <c r="AM1444" s="19">
        <v>1554</v>
      </c>
      <c r="AO1444" s="19" t="s">
        <v>5038</v>
      </c>
      <c r="AP1444" s="17">
        <f t="shared" si="520"/>
        <v>1.2475000000000001</v>
      </c>
      <c r="AQ1444" s="17">
        <f t="shared" si="521"/>
        <v>0.65832000000000002</v>
      </c>
      <c r="AR1444" s="17">
        <f t="shared" si="517"/>
        <v>25.664999999999999</v>
      </c>
      <c r="AS1444" s="17">
        <f t="shared" si="515"/>
        <v>0.58833999999999997</v>
      </c>
      <c r="AT1444" s="17">
        <f t="shared" si="522"/>
        <v>28.159159999999996</v>
      </c>
      <c r="AU1444" s="5">
        <f t="shared" si="523"/>
        <v>3.3851999999999998</v>
      </c>
      <c r="AV1444" s="5">
        <f t="shared" si="524"/>
        <v>18.389579999999999</v>
      </c>
      <c r="AW1444" s="5"/>
      <c r="AX1444" s="5"/>
      <c r="AY1444" s="5">
        <f t="shared" si="525"/>
        <v>2.3943000000000003</v>
      </c>
      <c r="AZ1444" s="5">
        <f t="shared" si="526"/>
        <v>24.169080000000001</v>
      </c>
      <c r="BA1444" s="7">
        <f t="shared" si="527"/>
        <v>7.625098799424547E-2</v>
      </c>
      <c r="BB1444" s="62">
        <f t="shared" si="528"/>
        <v>2000</v>
      </c>
      <c r="BC1444" s="6">
        <f t="shared" si="529"/>
        <v>0.12549240292628025</v>
      </c>
      <c r="BD1444" s="32">
        <f t="shared" si="530"/>
        <v>4.4301747637358509E-2</v>
      </c>
      <c r="BE1444" s="32">
        <f t="shared" si="531"/>
        <v>2.3378538280261204E-2</v>
      </c>
      <c r="BF1444" s="35">
        <f t="shared" si="532"/>
        <v>0.93231971408238035</v>
      </c>
      <c r="BG1444" s="33">
        <f t="shared" si="533"/>
        <v>0.14006325437294259</v>
      </c>
      <c r="BH1444" s="36">
        <f t="shared" si="534"/>
        <v>0.76087215566335165</v>
      </c>
      <c r="BI1444" s="33">
        <f t="shared" si="535"/>
        <v>9.9064589963705707E-2</v>
      </c>
      <c r="CM1444" s="51" t="s">
        <v>2306</v>
      </c>
      <c r="CR1444" s="78" t="s">
        <v>2043</v>
      </c>
      <c r="CS1444" s="78" t="s">
        <v>6954</v>
      </c>
    </row>
    <row r="1445" spans="1:97">
      <c r="A1445" s="63" t="s">
        <v>3591</v>
      </c>
      <c r="B1445" s="63" t="s">
        <v>6658</v>
      </c>
      <c r="C1445" s="63">
        <v>4275</v>
      </c>
      <c r="D1445" s="19" t="s">
        <v>3782</v>
      </c>
      <c r="E1445" s="63" t="s">
        <v>1707</v>
      </c>
      <c r="F1445" s="63" t="s">
        <v>5168</v>
      </c>
      <c r="G1445" s="65" t="s">
        <v>3597</v>
      </c>
      <c r="H1445" s="65">
        <v>15</v>
      </c>
      <c r="I1445" s="65">
        <v>19</v>
      </c>
      <c r="J1445" s="65">
        <v>94</v>
      </c>
      <c r="K1445" s="23">
        <v>41.624034000000002</v>
      </c>
      <c r="L1445" s="23">
        <v>-107.978525</v>
      </c>
      <c r="M1445" s="61" t="s">
        <v>4231</v>
      </c>
      <c r="N1445" s="63" t="s">
        <v>4232</v>
      </c>
      <c r="O1445" s="63"/>
      <c r="P1445" s="63" t="s">
        <v>3796</v>
      </c>
      <c r="Q1445" s="63"/>
      <c r="R1445" s="63"/>
      <c r="S1445" s="55"/>
      <c r="T1445" s="63"/>
      <c r="U1445" s="66" t="s">
        <v>4233</v>
      </c>
      <c r="V1445" s="63"/>
      <c r="W1445" s="66">
        <v>9906</v>
      </c>
      <c r="X1445" s="66">
        <v>9902</v>
      </c>
      <c r="Y1445" s="63"/>
      <c r="Z1445" s="64">
        <v>37867</v>
      </c>
      <c r="AA1445" s="63">
        <v>7.4</v>
      </c>
      <c r="AB1445" s="63"/>
      <c r="AC1445" s="63">
        <v>45</v>
      </c>
      <c r="AD1445" s="63">
        <v>11</v>
      </c>
      <c r="AE1445" s="63">
        <v>3320</v>
      </c>
      <c r="AF1445" s="63">
        <v>14</v>
      </c>
      <c r="AG1445" s="63"/>
      <c r="AH1445" s="63">
        <v>4499</v>
      </c>
      <c r="AI1445" s="63">
        <v>2136</v>
      </c>
      <c r="AJ1445" s="63"/>
      <c r="AK1445" s="63"/>
      <c r="AL1445" s="63">
        <v>25</v>
      </c>
      <c r="AM1445" s="63">
        <v>9543</v>
      </c>
      <c r="AN1445" s="63"/>
      <c r="AO1445" s="63" t="s">
        <v>6341</v>
      </c>
      <c r="AP1445" s="17">
        <f t="shared" si="520"/>
        <v>2.2454999999999998</v>
      </c>
      <c r="AQ1445" s="17">
        <f t="shared" si="521"/>
        <v>0.90519000000000005</v>
      </c>
      <c r="AR1445" s="17">
        <f t="shared" si="517"/>
        <v>144.41999999999999</v>
      </c>
      <c r="AS1445" s="17">
        <f t="shared" si="515"/>
        <v>0.35811999999999999</v>
      </c>
      <c r="AT1445" s="17">
        <f t="shared" si="522"/>
        <v>147.92881</v>
      </c>
      <c r="AU1445" s="5">
        <f t="shared" si="523"/>
        <v>126.91678999999999</v>
      </c>
      <c r="AV1445" s="5">
        <f t="shared" si="524"/>
        <v>35.009039999999999</v>
      </c>
      <c r="AW1445" s="5">
        <f t="shared" ref="AW1445:AW1476" si="538">IF(AJ1445&gt;0,AJ1445*0.03333,0)</f>
        <v>0</v>
      </c>
      <c r="AX1445" s="5">
        <f t="shared" ref="AX1445:AX1476" si="539">IF(AK1445&gt;0,AK1445*0.0588,0)</f>
        <v>0</v>
      </c>
      <c r="AY1445" s="5">
        <f t="shared" si="525"/>
        <v>0.52050000000000007</v>
      </c>
      <c r="AZ1445" s="5">
        <f t="shared" si="526"/>
        <v>162.44632999999999</v>
      </c>
      <c r="BA1445" s="7">
        <f t="shared" si="527"/>
        <v>-4.6774106972613819E-2</v>
      </c>
      <c r="BB1445" s="62">
        <f t="shared" si="528"/>
        <v>10050</v>
      </c>
      <c r="BC1445" s="28">
        <f t="shared" si="529"/>
        <v>2.5876588577553209E-2</v>
      </c>
      <c r="BD1445" s="32">
        <f t="shared" si="530"/>
        <v>1.5179598889492857E-2</v>
      </c>
      <c r="BE1445" s="32">
        <f t="shared" si="531"/>
        <v>6.1190920145981036E-3</v>
      </c>
      <c r="BF1445" s="35">
        <f t="shared" si="532"/>
        <v>0.97870130909590902</v>
      </c>
      <c r="BG1445" s="36">
        <f t="shared" si="533"/>
        <v>0.7812844402209641</v>
      </c>
      <c r="BH1445" s="33">
        <f t="shared" si="534"/>
        <v>0.21551142460405232</v>
      </c>
      <c r="BI1445" s="33">
        <f t="shared" si="535"/>
        <v>3.2041351749836399E-3</v>
      </c>
      <c r="BJ1445" s="63"/>
      <c r="BK1445" s="63">
        <v>21</v>
      </c>
      <c r="BL1445" s="63"/>
      <c r="BM1445" s="63"/>
      <c r="BN1445" s="63"/>
      <c r="BO1445" s="63"/>
      <c r="BP1445" s="63"/>
      <c r="BQ1445" s="63"/>
      <c r="BR1445" s="63"/>
      <c r="BS1445" s="63">
        <v>19</v>
      </c>
      <c r="BT1445" s="63"/>
      <c r="BU1445" s="63"/>
      <c r="BV1445" s="63"/>
      <c r="BW1445" s="63"/>
      <c r="BX1445" s="63"/>
      <c r="BY1445" s="63"/>
      <c r="BZ1445" s="63"/>
      <c r="CA1445" s="63"/>
      <c r="CB1445" s="63"/>
      <c r="CC1445" s="63"/>
      <c r="CD1445" s="63"/>
      <c r="CE1445" s="63"/>
      <c r="CF1445" s="63"/>
      <c r="CG1445" s="63"/>
      <c r="CH1445" s="63"/>
      <c r="CI1445" s="63"/>
      <c r="CJ1445" s="63"/>
      <c r="CK1445" s="63"/>
      <c r="CL1445" s="63"/>
      <c r="CM1445" s="63"/>
      <c r="CN1445" s="63">
        <v>200393</v>
      </c>
      <c r="CO1445" s="63" t="s">
        <v>3607</v>
      </c>
      <c r="CP1445" s="66"/>
      <c r="CQ1445" s="64">
        <v>37868</v>
      </c>
      <c r="CR1445" s="78" t="s">
        <v>2043</v>
      </c>
      <c r="CS1445" s="78" t="s">
        <v>6954</v>
      </c>
    </row>
    <row r="1446" spans="1:97">
      <c r="A1446" s="20" t="s">
        <v>3591</v>
      </c>
      <c r="B1446" s="16" t="s">
        <v>6658</v>
      </c>
      <c r="F1446" s="19" t="s">
        <v>5168</v>
      </c>
      <c r="G1446" s="47" t="s">
        <v>3598</v>
      </c>
      <c r="H1446" s="47">
        <v>15</v>
      </c>
      <c r="I1446" s="47">
        <v>19</v>
      </c>
      <c r="J1446" s="47">
        <v>94</v>
      </c>
      <c r="K1446" s="23">
        <v>41.628149999999998</v>
      </c>
      <c r="L1446" s="23">
        <v>-107.97416</v>
      </c>
      <c r="M1446" s="61" t="s">
        <v>2304</v>
      </c>
      <c r="N1446" s="19" t="s">
        <v>2305</v>
      </c>
      <c r="P1446" s="19" t="s">
        <v>3796</v>
      </c>
      <c r="W1446" s="46">
        <v>12260</v>
      </c>
      <c r="X1446" s="46">
        <v>11350</v>
      </c>
      <c r="Z1446" s="48">
        <v>28937</v>
      </c>
      <c r="AA1446" s="19">
        <v>8.1999999999999993</v>
      </c>
      <c r="AB1446" s="19" t="s">
        <v>3789</v>
      </c>
      <c r="AC1446" s="19">
        <v>124</v>
      </c>
      <c r="AD1446" s="19">
        <v>26</v>
      </c>
      <c r="AE1446" s="19">
        <v>2809</v>
      </c>
      <c r="AF1446" s="19">
        <v>30</v>
      </c>
      <c r="AH1446" s="19">
        <v>2700</v>
      </c>
      <c r="AI1446" s="19">
        <v>3184</v>
      </c>
      <c r="AJ1446" s="19">
        <v>72</v>
      </c>
      <c r="AK1446" s="6">
        <v>0</v>
      </c>
      <c r="AL1446" s="19">
        <v>25</v>
      </c>
      <c r="AM1446" s="19">
        <v>7354</v>
      </c>
      <c r="AN1446" s="53"/>
      <c r="AO1446" s="63" t="s">
        <v>3433</v>
      </c>
      <c r="AP1446" s="17">
        <f t="shared" si="520"/>
        <v>6.1875999999999998</v>
      </c>
      <c r="AQ1446" s="17">
        <f t="shared" si="521"/>
        <v>2.1395400000000002</v>
      </c>
      <c r="AR1446" s="17">
        <f t="shared" si="517"/>
        <v>122.19149999999999</v>
      </c>
      <c r="AS1446" s="17">
        <f t="shared" si="515"/>
        <v>0.76739999999999997</v>
      </c>
      <c r="AT1446" s="17">
        <f t="shared" si="522"/>
        <v>131.28604000000001</v>
      </c>
      <c r="AU1446" s="5">
        <f t="shared" si="523"/>
        <v>76.167000000000002</v>
      </c>
      <c r="AV1446" s="5">
        <f t="shared" si="524"/>
        <v>52.185759999999995</v>
      </c>
      <c r="AW1446" s="5">
        <f t="shared" si="538"/>
        <v>2.3997599999999997</v>
      </c>
      <c r="AX1446" s="5">
        <f t="shared" si="539"/>
        <v>0</v>
      </c>
      <c r="AY1446" s="5">
        <f t="shared" si="525"/>
        <v>0.52050000000000007</v>
      </c>
      <c r="AZ1446" s="5">
        <f t="shared" si="526"/>
        <v>131.27301999999997</v>
      </c>
      <c r="BA1446" s="7">
        <f t="shared" si="527"/>
        <v>4.9588842982755954E-5</v>
      </c>
      <c r="BB1446" s="62">
        <f t="shared" si="528"/>
        <v>8970</v>
      </c>
      <c r="BC1446" s="6">
        <f t="shared" si="529"/>
        <v>9.8995344278363151E-2</v>
      </c>
      <c r="BD1446" s="32">
        <f t="shared" si="530"/>
        <v>4.7130677412465169E-2</v>
      </c>
      <c r="BE1446" s="32">
        <f t="shared" si="531"/>
        <v>1.6296782201672012E-2</v>
      </c>
      <c r="BF1446" s="35">
        <f t="shared" si="532"/>
        <v>0.93657254038586257</v>
      </c>
      <c r="BG1446" s="37">
        <f t="shared" si="533"/>
        <v>0.58021823524742566</v>
      </c>
      <c r="BH1446" s="33">
        <f t="shared" si="534"/>
        <v>0.39753606643619538</v>
      </c>
      <c r="BI1446" s="33">
        <f t="shared" si="535"/>
        <v>3.9650188591684732E-3</v>
      </c>
      <c r="BJ1446" s="6">
        <v>0</v>
      </c>
      <c r="BK1446" s="19">
        <v>0</v>
      </c>
      <c r="BL1446" s="19">
        <v>0</v>
      </c>
      <c r="BM1446" s="19">
        <v>6672</v>
      </c>
      <c r="BN1446" s="19">
        <v>0</v>
      </c>
      <c r="BO1446" s="31"/>
      <c r="BP1446" s="19">
        <v>0</v>
      </c>
      <c r="BQ1446" s="19">
        <v>0</v>
      </c>
      <c r="BR1446" s="19">
        <v>0</v>
      </c>
      <c r="BS1446" s="19">
        <v>0</v>
      </c>
      <c r="BT1446" s="19">
        <v>0</v>
      </c>
      <c r="BU1446" s="19">
        <v>0</v>
      </c>
      <c r="BV1446" s="19">
        <v>0</v>
      </c>
      <c r="BW1446" s="19">
        <v>0</v>
      </c>
      <c r="BX1446" s="19"/>
      <c r="BY1446" s="19"/>
      <c r="BZ1446" s="19"/>
      <c r="CA1446" s="19"/>
      <c r="CB1446" s="19"/>
      <c r="CC1446" s="19"/>
      <c r="CD1446" s="19"/>
      <c r="CE1446" s="19"/>
      <c r="CF1446" s="19"/>
      <c r="CG1446" s="19"/>
      <c r="CH1446" s="19"/>
      <c r="CI1446" s="19"/>
      <c r="CJ1446" s="19"/>
      <c r="CK1446" s="19"/>
      <c r="CL1446" s="19"/>
      <c r="CN1446" s="63">
        <v>19790323</v>
      </c>
      <c r="CO1446" s="63"/>
      <c r="CP1446" s="66"/>
      <c r="CQ1446" s="63"/>
      <c r="CR1446" s="78" t="s">
        <v>2043</v>
      </c>
      <c r="CS1446" s="78" t="s">
        <v>6954</v>
      </c>
    </row>
    <row r="1447" spans="1:97">
      <c r="A1447" s="63" t="s">
        <v>3591</v>
      </c>
      <c r="B1447" s="63" t="s">
        <v>1469</v>
      </c>
      <c r="C1447" s="63">
        <v>3493</v>
      </c>
      <c r="D1447" s="19" t="s">
        <v>3782</v>
      </c>
      <c r="E1447" s="63" t="s">
        <v>1707</v>
      </c>
      <c r="F1447" s="63" t="s">
        <v>1005</v>
      </c>
      <c r="G1447" s="65" t="s">
        <v>3604</v>
      </c>
      <c r="H1447" s="65">
        <v>16</v>
      </c>
      <c r="I1447" s="65">
        <v>19</v>
      </c>
      <c r="J1447" s="65">
        <v>94</v>
      </c>
      <c r="K1447" s="23">
        <v>41.619219999999999</v>
      </c>
      <c r="L1447" s="23">
        <v>-107.99763900000001</v>
      </c>
      <c r="M1447" s="61" t="s">
        <v>1470</v>
      </c>
      <c r="N1447" s="63" t="s">
        <v>1471</v>
      </c>
      <c r="O1447" s="63"/>
      <c r="P1447" s="63" t="s">
        <v>3796</v>
      </c>
      <c r="Q1447" s="63"/>
      <c r="R1447" s="63"/>
      <c r="S1447" s="55"/>
      <c r="T1447" s="63"/>
      <c r="U1447" s="66" t="s">
        <v>1472</v>
      </c>
      <c r="V1447" s="63"/>
      <c r="W1447" s="66">
        <v>9920</v>
      </c>
      <c r="X1447" s="66"/>
      <c r="Y1447" s="63"/>
      <c r="Z1447" s="64">
        <v>37573</v>
      </c>
      <c r="AA1447" s="63">
        <v>6.3</v>
      </c>
      <c r="AB1447" s="63"/>
      <c r="AC1447" s="63">
        <v>46.7</v>
      </c>
      <c r="AD1447" s="63">
        <v>13.1</v>
      </c>
      <c r="AE1447" s="63">
        <v>2890</v>
      </c>
      <c r="AF1447" s="63">
        <v>146</v>
      </c>
      <c r="AG1447" s="63"/>
      <c r="AH1447" s="63">
        <v>4749</v>
      </c>
      <c r="AI1447" s="63">
        <v>1429</v>
      </c>
      <c r="AJ1447" s="63"/>
      <c r="AK1447" s="63"/>
      <c r="AL1447" s="63">
        <v>2</v>
      </c>
      <c r="AM1447" s="63">
        <v>9452</v>
      </c>
      <c r="AN1447" s="63"/>
      <c r="AO1447" s="63" t="s">
        <v>3536</v>
      </c>
      <c r="AP1447" s="17">
        <f t="shared" si="520"/>
        <v>2.33033</v>
      </c>
      <c r="AQ1447" s="17">
        <f t="shared" si="521"/>
        <v>1.0779989999999999</v>
      </c>
      <c r="AR1447" s="17">
        <f t="shared" si="517"/>
        <v>125.71499999999999</v>
      </c>
      <c r="AS1447" s="17">
        <f t="shared" si="515"/>
        <v>3.73468</v>
      </c>
      <c r="AT1447" s="17">
        <f t="shared" si="522"/>
        <v>132.85800899999998</v>
      </c>
      <c r="AU1447" s="5">
        <f t="shared" si="523"/>
        <v>133.96929</v>
      </c>
      <c r="AV1447" s="5">
        <f t="shared" si="524"/>
        <v>23.421309999999998</v>
      </c>
      <c r="AW1447" s="5">
        <f t="shared" si="538"/>
        <v>0</v>
      </c>
      <c r="AX1447" s="5">
        <f t="shared" si="539"/>
        <v>0</v>
      </c>
      <c r="AY1447" s="5">
        <f t="shared" si="525"/>
        <v>4.1640000000000003E-2</v>
      </c>
      <c r="AZ1447" s="5">
        <f t="shared" si="526"/>
        <v>157.43224000000001</v>
      </c>
      <c r="BA1447" s="7">
        <f t="shared" si="527"/>
        <v>-8.465400089963071E-2</v>
      </c>
      <c r="BB1447" s="62">
        <f t="shared" si="528"/>
        <v>9275.7999999999993</v>
      </c>
      <c r="BC1447" s="28">
        <f t="shared" si="529"/>
        <v>-9.4084729653243163E-3</v>
      </c>
      <c r="BD1447" s="32">
        <f t="shared" si="530"/>
        <v>1.7540003930060402E-2</v>
      </c>
      <c r="BE1447" s="32">
        <f t="shared" si="531"/>
        <v>8.1139180702309039E-3</v>
      </c>
      <c r="BF1447" s="35">
        <f t="shared" si="532"/>
        <v>0.97434607799970885</v>
      </c>
      <c r="BG1447" s="36">
        <f t="shared" si="533"/>
        <v>0.85096477062131615</v>
      </c>
      <c r="BH1447" s="33">
        <f t="shared" si="534"/>
        <v>0.14877073463478635</v>
      </c>
      <c r="BI1447" s="33">
        <f t="shared" si="535"/>
        <v>2.6449474389743805E-4</v>
      </c>
      <c r="BJ1447" s="63"/>
      <c r="BK1447" s="63">
        <v>30.8</v>
      </c>
      <c r="BL1447" s="63"/>
      <c r="BM1447" s="63"/>
      <c r="BN1447" s="63"/>
      <c r="BO1447" s="63"/>
      <c r="BP1447" s="63"/>
      <c r="BQ1447" s="63"/>
      <c r="BR1447" s="63"/>
      <c r="BS1447" s="63"/>
      <c r="BT1447" s="63"/>
      <c r="BU1447" s="63"/>
      <c r="BV1447" s="63"/>
      <c r="BW1447" s="63"/>
      <c r="BX1447" s="63"/>
      <c r="BY1447" s="63"/>
      <c r="BZ1447" s="63"/>
      <c r="CA1447" s="63"/>
      <c r="CB1447" s="63"/>
      <c r="CC1447" s="63"/>
      <c r="CD1447" s="63"/>
      <c r="CE1447" s="63"/>
      <c r="CF1447" s="63"/>
      <c r="CG1447" s="63"/>
      <c r="CH1447" s="63"/>
      <c r="CI1447" s="63"/>
      <c r="CJ1447" s="63"/>
      <c r="CK1447" s="63"/>
      <c r="CL1447" s="63"/>
      <c r="CM1447" s="63"/>
      <c r="CN1447" s="63">
        <v>20021113</v>
      </c>
      <c r="CO1447" s="63" t="s">
        <v>3607</v>
      </c>
      <c r="CP1447" s="66"/>
      <c r="CQ1447" s="64">
        <v>37573</v>
      </c>
      <c r="CR1447" s="78" t="s">
        <v>2043</v>
      </c>
      <c r="CS1447" s="78" t="s">
        <v>6954</v>
      </c>
    </row>
    <row r="1448" spans="1:97">
      <c r="A1448" s="63" t="s">
        <v>3591</v>
      </c>
      <c r="B1448" s="63" t="s">
        <v>1469</v>
      </c>
      <c r="C1448" s="63">
        <v>3494</v>
      </c>
      <c r="D1448" s="19" t="s">
        <v>3782</v>
      </c>
      <c r="E1448" s="63" t="s">
        <v>1707</v>
      </c>
      <c r="F1448" s="63" t="s">
        <v>1005</v>
      </c>
      <c r="G1448" s="65" t="s">
        <v>3599</v>
      </c>
      <c r="H1448" s="65">
        <v>16</v>
      </c>
      <c r="I1448" s="65">
        <v>19</v>
      </c>
      <c r="J1448" s="65">
        <v>94</v>
      </c>
      <c r="K1448" s="23">
        <v>41.622459999999997</v>
      </c>
      <c r="L1448" s="23">
        <v>-108.00455599999999</v>
      </c>
      <c r="M1448" s="61" t="s">
        <v>4262</v>
      </c>
      <c r="N1448" s="63" t="s">
        <v>4263</v>
      </c>
      <c r="O1448" s="63"/>
      <c r="P1448" s="63" t="s">
        <v>3796</v>
      </c>
      <c r="Q1448" s="63"/>
      <c r="R1448" s="63"/>
      <c r="S1448" s="55"/>
      <c r="T1448" s="63"/>
      <c r="U1448" s="66" t="s">
        <v>4264</v>
      </c>
      <c r="V1448" s="63"/>
      <c r="W1448" s="66">
        <v>10234</v>
      </c>
      <c r="X1448" s="66">
        <v>10153</v>
      </c>
      <c r="Y1448" s="63"/>
      <c r="Z1448" s="64">
        <v>37573</v>
      </c>
      <c r="AA1448" s="63">
        <v>7.27</v>
      </c>
      <c r="AB1448" s="63"/>
      <c r="AC1448" s="63">
        <v>29.2</v>
      </c>
      <c r="AD1448" s="63">
        <v>5.93</v>
      </c>
      <c r="AE1448" s="63">
        <v>2840</v>
      </c>
      <c r="AF1448" s="63">
        <v>28.6</v>
      </c>
      <c r="AG1448" s="63"/>
      <c r="AH1448" s="63">
        <v>3549</v>
      </c>
      <c r="AI1448" s="63">
        <v>2022</v>
      </c>
      <c r="AJ1448" s="63"/>
      <c r="AK1448" s="63"/>
      <c r="AL1448" s="63">
        <v>5</v>
      </c>
      <c r="AM1448" s="63">
        <v>8164</v>
      </c>
      <c r="AN1448" s="63"/>
      <c r="AO1448" s="63" t="s">
        <v>3536</v>
      </c>
      <c r="AP1448" s="17">
        <f t="shared" si="520"/>
        <v>1.4570799999999999</v>
      </c>
      <c r="AQ1448" s="17">
        <f t="shared" si="521"/>
        <v>0.48797970000000002</v>
      </c>
      <c r="AR1448" s="17">
        <f t="shared" si="517"/>
        <v>123.53999999999999</v>
      </c>
      <c r="AS1448" s="17">
        <f t="shared" ref="AS1448:AS1511" si="540">IF(AF1448&gt;0,AF1448*0.02558,0)</f>
        <v>0.73158800000000002</v>
      </c>
      <c r="AT1448" s="17">
        <f t="shared" si="522"/>
        <v>126.2166477</v>
      </c>
      <c r="AU1448" s="5">
        <f t="shared" si="523"/>
        <v>100.11729</v>
      </c>
      <c r="AV1448" s="5">
        <f t="shared" si="524"/>
        <v>33.14058</v>
      </c>
      <c r="AW1448" s="5">
        <f t="shared" si="538"/>
        <v>0</v>
      </c>
      <c r="AX1448" s="5">
        <f t="shared" si="539"/>
        <v>0</v>
      </c>
      <c r="AY1448" s="5">
        <f t="shared" si="525"/>
        <v>0.10410000000000001</v>
      </c>
      <c r="AZ1448" s="5">
        <f t="shared" si="526"/>
        <v>133.36196999999999</v>
      </c>
      <c r="BA1448" s="7">
        <f t="shared" si="527"/>
        <v>-2.7526621273012464E-2</v>
      </c>
      <c r="BB1448" s="62">
        <f t="shared" si="528"/>
        <v>8479.73</v>
      </c>
      <c r="BC1448" s="28">
        <f t="shared" si="529"/>
        <v>1.896990638516724E-2</v>
      </c>
      <c r="BD1448" s="32">
        <f t="shared" si="530"/>
        <v>1.1544277451127391E-2</v>
      </c>
      <c r="BE1448" s="32">
        <f t="shared" si="531"/>
        <v>3.866207104152078E-3</v>
      </c>
      <c r="BF1448" s="35">
        <f t="shared" si="532"/>
        <v>0.98458951544472051</v>
      </c>
      <c r="BG1448" s="36">
        <f t="shared" si="533"/>
        <v>0.75071843944716776</v>
      </c>
      <c r="BH1448" s="33">
        <f t="shared" si="534"/>
        <v>0.2485009782024066</v>
      </c>
      <c r="BI1448" s="33">
        <f t="shared" si="535"/>
        <v>7.8058235042568753E-4</v>
      </c>
      <c r="BJ1448" s="63"/>
      <c r="BK1448" s="63">
        <v>7.0000000000000007E-2</v>
      </c>
      <c r="BL1448" s="63"/>
      <c r="BM1448" s="63"/>
      <c r="BN1448" s="63"/>
      <c r="BO1448" s="63"/>
      <c r="BP1448" s="63"/>
      <c r="BQ1448" s="63"/>
      <c r="BR1448" s="63"/>
      <c r="BS1448" s="63"/>
      <c r="BT1448" s="63"/>
      <c r="BU1448" s="63"/>
      <c r="BV1448" s="63"/>
      <c r="BW1448" s="63"/>
      <c r="BX1448" s="63"/>
      <c r="BY1448" s="63"/>
      <c r="BZ1448" s="63"/>
      <c r="CA1448" s="63"/>
      <c r="CB1448" s="63"/>
      <c r="CC1448" s="63"/>
      <c r="CD1448" s="63"/>
      <c r="CE1448" s="63"/>
      <c r="CF1448" s="63"/>
      <c r="CG1448" s="63"/>
      <c r="CH1448" s="63"/>
      <c r="CI1448" s="63"/>
      <c r="CJ1448" s="63"/>
      <c r="CK1448" s="63"/>
      <c r="CL1448" s="63"/>
      <c r="CM1448" s="63"/>
      <c r="CN1448" s="63">
        <v>20021113</v>
      </c>
      <c r="CO1448" s="63" t="s">
        <v>3607</v>
      </c>
      <c r="CP1448" s="66"/>
      <c r="CQ1448" s="64">
        <v>37575</v>
      </c>
      <c r="CR1448" s="78" t="s">
        <v>2043</v>
      </c>
      <c r="CS1448" s="78" t="s">
        <v>6954</v>
      </c>
    </row>
    <row r="1449" spans="1:97">
      <c r="A1449" s="63" t="s">
        <v>3591</v>
      </c>
      <c r="B1449" s="63" t="s">
        <v>1017</v>
      </c>
      <c r="C1449" s="63">
        <v>3492</v>
      </c>
      <c r="D1449" s="19" t="s">
        <v>3782</v>
      </c>
      <c r="E1449" s="63" t="s">
        <v>1707</v>
      </c>
      <c r="F1449" s="63" t="s">
        <v>1005</v>
      </c>
      <c r="G1449" s="65" t="s">
        <v>270</v>
      </c>
      <c r="H1449" s="65">
        <v>17</v>
      </c>
      <c r="I1449" s="65">
        <v>19</v>
      </c>
      <c r="J1449" s="65">
        <v>94</v>
      </c>
      <c r="K1449" s="23">
        <v>41.626620000000003</v>
      </c>
      <c r="L1449" s="23">
        <v>-108.011625</v>
      </c>
      <c r="M1449" s="61" t="s">
        <v>1018</v>
      </c>
      <c r="N1449" s="63" t="s">
        <v>1019</v>
      </c>
      <c r="O1449" s="63"/>
      <c r="P1449" s="63" t="s">
        <v>3796</v>
      </c>
      <c r="Q1449" s="63"/>
      <c r="R1449" s="63"/>
      <c r="S1449" s="55"/>
      <c r="T1449" s="63"/>
      <c r="U1449" s="66" t="s">
        <v>3307</v>
      </c>
      <c r="V1449" s="63"/>
      <c r="W1449" s="66">
        <v>10207</v>
      </c>
      <c r="X1449" s="66">
        <v>10188</v>
      </c>
      <c r="Y1449" s="63"/>
      <c r="Z1449" s="64">
        <v>37573</v>
      </c>
      <c r="AA1449" s="63">
        <v>6.6</v>
      </c>
      <c r="AB1449" s="63"/>
      <c r="AC1449" s="63">
        <v>51.8</v>
      </c>
      <c r="AD1449" s="63">
        <v>6.08</v>
      </c>
      <c r="AE1449" s="63">
        <v>3010</v>
      </c>
      <c r="AF1449" s="63">
        <v>52.8</v>
      </c>
      <c r="AG1449" s="63"/>
      <c r="AH1449" s="63">
        <v>4448</v>
      </c>
      <c r="AI1449" s="63">
        <v>2192</v>
      </c>
      <c r="AJ1449" s="63"/>
      <c r="AK1449" s="63"/>
      <c r="AL1449" s="63">
        <v>19</v>
      </c>
      <c r="AM1449" s="63">
        <v>9760</v>
      </c>
      <c r="AN1449" s="63"/>
      <c r="AO1449" s="63" t="s">
        <v>3536</v>
      </c>
      <c r="AP1449" s="17">
        <f t="shared" si="520"/>
        <v>2.5848199999999997</v>
      </c>
      <c r="AQ1449" s="17">
        <f t="shared" si="521"/>
        <v>0.50032319999999997</v>
      </c>
      <c r="AR1449" s="17">
        <f t="shared" si="517"/>
        <v>130.935</v>
      </c>
      <c r="AS1449" s="17">
        <f t="shared" si="540"/>
        <v>1.3506239999999998</v>
      </c>
      <c r="AT1449" s="17">
        <f t="shared" si="522"/>
        <v>135.37076720000002</v>
      </c>
      <c r="AU1449" s="5">
        <f t="shared" si="523"/>
        <v>125.47807999999999</v>
      </c>
      <c r="AV1449" s="5">
        <f t="shared" si="524"/>
        <v>35.926879999999997</v>
      </c>
      <c r="AW1449" s="5">
        <f t="shared" si="538"/>
        <v>0</v>
      </c>
      <c r="AX1449" s="5">
        <f t="shared" si="539"/>
        <v>0</v>
      </c>
      <c r="AY1449" s="5">
        <f t="shared" si="525"/>
        <v>0.39558000000000004</v>
      </c>
      <c r="AZ1449" s="5">
        <f t="shared" si="526"/>
        <v>161.80053999999998</v>
      </c>
      <c r="BA1449" s="7">
        <f t="shared" si="527"/>
        <v>-8.8937835381975153E-2</v>
      </c>
      <c r="BB1449" s="62">
        <f t="shared" si="528"/>
        <v>9779.68</v>
      </c>
      <c r="BC1449" s="28">
        <f t="shared" si="529"/>
        <v>1.0071812844427489E-3</v>
      </c>
      <c r="BD1449" s="32">
        <f t="shared" si="530"/>
        <v>1.9094373574622094E-2</v>
      </c>
      <c r="BE1449" s="32">
        <f t="shared" si="531"/>
        <v>3.6959471409422572E-3</v>
      </c>
      <c r="BF1449" s="35">
        <f t="shared" si="532"/>
        <v>0.97720967928443558</v>
      </c>
      <c r="BG1449" s="36">
        <f t="shared" si="533"/>
        <v>0.77551088519234856</v>
      </c>
      <c r="BH1449" s="33">
        <f t="shared" si="534"/>
        <v>0.22204425275712925</v>
      </c>
      <c r="BI1449" s="33">
        <f t="shared" si="535"/>
        <v>2.4448620505222052E-3</v>
      </c>
      <c r="BJ1449" s="63"/>
      <c r="BK1449" s="63">
        <v>0.05</v>
      </c>
      <c r="BL1449" s="63"/>
      <c r="BM1449" s="63"/>
      <c r="BN1449" s="63"/>
      <c r="BO1449" s="63"/>
      <c r="BP1449" s="63"/>
      <c r="BQ1449" s="63"/>
      <c r="BR1449" s="63"/>
      <c r="BS1449" s="63"/>
      <c r="BT1449" s="63"/>
      <c r="BU1449" s="63"/>
      <c r="BV1449" s="63"/>
      <c r="BW1449" s="63"/>
      <c r="BX1449" s="63"/>
      <c r="BY1449" s="63"/>
      <c r="BZ1449" s="63"/>
      <c r="CA1449" s="63"/>
      <c r="CB1449" s="63"/>
      <c r="CC1449" s="63"/>
      <c r="CD1449" s="63"/>
      <c r="CE1449" s="63"/>
      <c r="CF1449" s="63"/>
      <c r="CG1449" s="63"/>
      <c r="CH1449" s="63"/>
      <c r="CI1449" s="63"/>
      <c r="CJ1449" s="63"/>
      <c r="CK1449" s="63"/>
      <c r="CL1449" s="63"/>
      <c r="CM1449" s="63"/>
      <c r="CN1449" s="63">
        <v>20021113</v>
      </c>
      <c r="CO1449" s="63" t="s">
        <v>3607</v>
      </c>
      <c r="CP1449" s="66"/>
      <c r="CQ1449" s="64">
        <v>37575</v>
      </c>
      <c r="CR1449" s="78" t="s">
        <v>2043</v>
      </c>
      <c r="CS1449" s="78" t="s">
        <v>6954</v>
      </c>
    </row>
    <row r="1450" spans="1:97">
      <c r="A1450" s="63" t="s">
        <v>3591</v>
      </c>
      <c r="B1450" s="63" t="s">
        <v>1017</v>
      </c>
      <c r="C1450" s="63">
        <v>5931</v>
      </c>
      <c r="D1450" s="19" t="s">
        <v>3782</v>
      </c>
      <c r="E1450" s="63" t="s">
        <v>1707</v>
      </c>
      <c r="F1450" s="63" t="s">
        <v>1005</v>
      </c>
      <c r="G1450" s="65" t="s">
        <v>3604</v>
      </c>
      <c r="H1450" s="65">
        <v>17</v>
      </c>
      <c r="I1450" s="65">
        <v>19</v>
      </c>
      <c r="J1450" s="65">
        <v>94</v>
      </c>
      <c r="K1450" s="23">
        <v>41.617108999999999</v>
      </c>
      <c r="L1450" s="23">
        <v>-108.017572</v>
      </c>
      <c r="M1450" s="61" t="s">
        <v>4318</v>
      </c>
      <c r="N1450" s="63" t="s">
        <v>4319</v>
      </c>
      <c r="O1450" s="63"/>
      <c r="P1450" s="63" t="s">
        <v>3796</v>
      </c>
      <c r="Q1450" s="63"/>
      <c r="R1450" s="63"/>
      <c r="S1450" s="55">
        <f>IF(U1450&gt;0,V1450-U1450,"")</f>
        <v>318</v>
      </c>
      <c r="T1450" s="63"/>
      <c r="U1450" s="66">
        <v>9836</v>
      </c>
      <c r="V1450" s="63">
        <v>10154</v>
      </c>
      <c r="W1450" s="66">
        <v>10309</v>
      </c>
      <c r="X1450" s="66">
        <v>10305</v>
      </c>
      <c r="Y1450" s="63"/>
      <c r="Z1450" s="64">
        <v>1</v>
      </c>
      <c r="AA1450" s="63">
        <v>7.55</v>
      </c>
      <c r="AB1450" s="63"/>
      <c r="AC1450" s="63">
        <v>103</v>
      </c>
      <c r="AD1450" s="63">
        <v>10</v>
      </c>
      <c r="AE1450" s="63">
        <v>2920</v>
      </c>
      <c r="AF1450" s="63">
        <v>0</v>
      </c>
      <c r="AG1450" s="63"/>
      <c r="AH1450" s="63">
        <v>4430</v>
      </c>
      <c r="AI1450" s="63">
        <v>0</v>
      </c>
      <c r="AJ1450" s="63">
        <v>0</v>
      </c>
      <c r="AK1450" s="63">
        <v>0</v>
      </c>
      <c r="AL1450" s="63">
        <v>63</v>
      </c>
      <c r="AM1450" s="63">
        <v>9570</v>
      </c>
      <c r="AN1450" s="63"/>
      <c r="AO1450" s="63" t="s">
        <v>3536</v>
      </c>
      <c r="AP1450" s="17">
        <f t="shared" si="520"/>
        <v>5.1397000000000004</v>
      </c>
      <c r="AQ1450" s="17">
        <f t="shared" si="521"/>
        <v>0.82289999999999996</v>
      </c>
      <c r="AR1450" s="17">
        <f t="shared" si="517"/>
        <v>127.02</v>
      </c>
      <c r="AS1450" s="17">
        <f t="shared" si="540"/>
        <v>0</v>
      </c>
      <c r="AT1450" s="17">
        <f t="shared" si="522"/>
        <v>132.98259999999999</v>
      </c>
      <c r="AU1450" s="5">
        <f t="shared" si="523"/>
        <v>124.97029999999999</v>
      </c>
      <c r="AV1450" s="5">
        <f t="shared" si="524"/>
        <v>0</v>
      </c>
      <c r="AW1450" s="5">
        <f t="shared" si="538"/>
        <v>0</v>
      </c>
      <c r="AX1450" s="5">
        <f t="shared" si="539"/>
        <v>0</v>
      </c>
      <c r="AY1450" s="5">
        <f t="shared" si="525"/>
        <v>1.31166</v>
      </c>
      <c r="AZ1450" s="5">
        <f t="shared" si="526"/>
        <v>126.28196</v>
      </c>
      <c r="BA1450" s="7">
        <f t="shared" si="527"/>
        <v>2.5844797298944344E-2</v>
      </c>
      <c r="BB1450" s="62">
        <f t="shared" si="528"/>
        <v>7526</v>
      </c>
      <c r="BC1450" s="28">
        <f t="shared" si="529"/>
        <v>-0.11956013102480112</v>
      </c>
      <c r="BD1450" s="32">
        <f t="shared" si="530"/>
        <v>3.8649417292187106E-2</v>
      </c>
      <c r="BE1450" s="32">
        <f t="shared" si="531"/>
        <v>6.1880276066192119E-3</v>
      </c>
      <c r="BF1450" s="35">
        <f t="shared" si="532"/>
        <v>0.95516255510119374</v>
      </c>
      <c r="BG1450" s="36">
        <f t="shared" si="533"/>
        <v>0.98961324325343059</v>
      </c>
      <c r="BH1450" s="33">
        <f t="shared" si="534"/>
        <v>0</v>
      </c>
      <c r="BI1450" s="33">
        <f t="shared" si="535"/>
        <v>1.0386756746569345E-2</v>
      </c>
      <c r="BJ1450" s="63">
        <v>0</v>
      </c>
      <c r="BK1450" s="63">
        <v>4</v>
      </c>
      <c r="BL1450" s="63">
        <v>0</v>
      </c>
      <c r="BM1450" s="63">
        <v>0</v>
      </c>
      <c r="BN1450" s="63">
        <v>0</v>
      </c>
      <c r="BO1450" s="63">
        <v>0</v>
      </c>
      <c r="BP1450" s="63">
        <v>0</v>
      </c>
      <c r="BQ1450" s="63">
        <v>0</v>
      </c>
      <c r="BR1450" s="63">
        <v>0</v>
      </c>
      <c r="BS1450" s="63">
        <v>11</v>
      </c>
      <c r="BT1450" s="63">
        <v>0</v>
      </c>
      <c r="BU1450" s="63">
        <v>0</v>
      </c>
      <c r="BV1450" s="63">
        <v>0</v>
      </c>
      <c r="BW1450" s="63">
        <v>0</v>
      </c>
      <c r="BX1450" s="63"/>
      <c r="BY1450" s="63"/>
      <c r="BZ1450" s="63"/>
      <c r="CA1450" s="63"/>
      <c r="CB1450" s="63"/>
      <c r="CC1450" s="63"/>
      <c r="CD1450" s="63"/>
      <c r="CE1450" s="63"/>
      <c r="CF1450" s="63"/>
      <c r="CG1450" s="63"/>
      <c r="CH1450" s="63"/>
      <c r="CI1450" s="63"/>
      <c r="CJ1450" s="63"/>
      <c r="CK1450" s="63"/>
      <c r="CL1450" s="63"/>
      <c r="CM1450" s="63"/>
      <c r="CN1450" s="63">
        <v>19000101</v>
      </c>
      <c r="CO1450" s="63" t="s">
        <v>671</v>
      </c>
      <c r="CP1450" s="66"/>
      <c r="CQ1450" s="64">
        <v>39314</v>
      </c>
      <c r="CR1450" s="78" t="s">
        <v>2039</v>
      </c>
      <c r="CS1450" s="78" t="s">
        <v>6954</v>
      </c>
    </row>
    <row r="1451" spans="1:97">
      <c r="A1451" s="63" t="s">
        <v>3591</v>
      </c>
      <c r="B1451" s="63" t="s">
        <v>1017</v>
      </c>
      <c r="C1451" s="63">
        <v>5930</v>
      </c>
      <c r="D1451" s="19" t="s">
        <v>3782</v>
      </c>
      <c r="E1451" s="63" t="s">
        <v>1707</v>
      </c>
      <c r="F1451" s="63" t="s">
        <v>1005</v>
      </c>
      <c r="G1451" s="65" t="s">
        <v>3604</v>
      </c>
      <c r="H1451" s="65">
        <v>17</v>
      </c>
      <c r="I1451" s="65">
        <v>19</v>
      </c>
      <c r="J1451" s="65">
        <v>94</v>
      </c>
      <c r="K1451" s="23">
        <v>41.617083000000001</v>
      </c>
      <c r="L1451" s="23">
        <v>-108.017529</v>
      </c>
      <c r="M1451" s="61" t="s">
        <v>4311</v>
      </c>
      <c r="N1451" s="63" t="s">
        <v>4312</v>
      </c>
      <c r="O1451" s="63"/>
      <c r="P1451" s="63" t="s">
        <v>3796</v>
      </c>
      <c r="Q1451" s="63"/>
      <c r="R1451" s="63"/>
      <c r="S1451" s="55">
        <f>IF(U1451&gt;0,V1451-U1451,"")</f>
        <v>206</v>
      </c>
      <c r="T1451" s="63"/>
      <c r="U1451" s="66">
        <v>10320</v>
      </c>
      <c r="V1451" s="63">
        <v>10526</v>
      </c>
      <c r="W1451" s="66">
        <v>10790</v>
      </c>
      <c r="X1451" s="66">
        <v>10785</v>
      </c>
      <c r="Y1451" s="63"/>
      <c r="Z1451" s="64">
        <v>1</v>
      </c>
      <c r="AA1451" s="63">
        <v>7.25</v>
      </c>
      <c r="AB1451" s="63"/>
      <c r="AC1451" s="63">
        <v>15</v>
      </c>
      <c r="AD1451" s="63">
        <v>0</v>
      </c>
      <c r="AE1451" s="63">
        <v>1260</v>
      </c>
      <c r="AF1451" s="63">
        <v>0</v>
      </c>
      <c r="AG1451" s="63"/>
      <c r="AH1451" s="63">
        <v>1830</v>
      </c>
      <c r="AI1451" s="63">
        <v>0</v>
      </c>
      <c r="AJ1451" s="63">
        <v>0</v>
      </c>
      <c r="AK1451" s="63">
        <v>0</v>
      </c>
      <c r="AL1451" s="63">
        <v>102</v>
      </c>
      <c r="AM1451" s="63">
        <v>4550</v>
      </c>
      <c r="AN1451" s="63"/>
      <c r="AO1451" s="63" t="s">
        <v>3536</v>
      </c>
      <c r="AP1451" s="17">
        <f t="shared" si="520"/>
        <v>0.74849999999999994</v>
      </c>
      <c r="AQ1451" s="17">
        <f t="shared" si="521"/>
        <v>0</v>
      </c>
      <c r="AR1451" s="17">
        <f t="shared" si="517"/>
        <v>54.809999999999995</v>
      </c>
      <c r="AS1451" s="17">
        <f t="shared" si="540"/>
        <v>0</v>
      </c>
      <c r="AT1451" s="17">
        <f t="shared" si="522"/>
        <v>55.558499999999995</v>
      </c>
      <c r="AU1451" s="5">
        <f t="shared" si="523"/>
        <v>51.624299999999998</v>
      </c>
      <c r="AV1451" s="5">
        <f t="shared" si="524"/>
        <v>0</v>
      </c>
      <c r="AW1451" s="5">
        <f t="shared" si="538"/>
        <v>0</v>
      </c>
      <c r="AX1451" s="5">
        <f t="shared" si="539"/>
        <v>0</v>
      </c>
      <c r="AY1451" s="5">
        <f t="shared" si="525"/>
        <v>2.12364</v>
      </c>
      <c r="AZ1451" s="5">
        <f t="shared" si="526"/>
        <v>53.74794</v>
      </c>
      <c r="BA1451" s="7">
        <f t="shared" si="527"/>
        <v>1.6564074358290284E-2</v>
      </c>
      <c r="BB1451" s="62">
        <f t="shared" si="528"/>
        <v>3207</v>
      </c>
      <c r="BC1451" s="28">
        <f t="shared" si="529"/>
        <v>-0.17313394353487174</v>
      </c>
      <c r="BD1451" s="32">
        <f t="shared" si="530"/>
        <v>1.3472285968843652E-2</v>
      </c>
      <c r="BE1451" s="32">
        <f t="shared" si="531"/>
        <v>0</v>
      </c>
      <c r="BF1451" s="35">
        <f t="shared" si="532"/>
        <v>0.98652771403115636</v>
      </c>
      <c r="BG1451" s="36">
        <f t="shared" si="533"/>
        <v>0.96048890431893763</v>
      </c>
      <c r="BH1451" s="33">
        <f t="shared" si="534"/>
        <v>0</v>
      </c>
      <c r="BI1451" s="33">
        <f t="shared" si="535"/>
        <v>3.9511095681062383E-2</v>
      </c>
      <c r="BJ1451" s="63">
        <v>0</v>
      </c>
      <c r="BK1451" s="63">
        <v>98</v>
      </c>
      <c r="BL1451" s="63">
        <v>0</v>
      </c>
      <c r="BM1451" s="63">
        <v>0</v>
      </c>
      <c r="BN1451" s="63">
        <v>0</v>
      </c>
      <c r="BO1451" s="63">
        <v>0</v>
      </c>
      <c r="BP1451" s="63">
        <v>0</v>
      </c>
      <c r="BQ1451" s="63">
        <v>0</v>
      </c>
      <c r="BR1451" s="63">
        <v>0</v>
      </c>
      <c r="BS1451" s="63">
        <v>3</v>
      </c>
      <c r="BT1451" s="63">
        <v>0</v>
      </c>
      <c r="BU1451" s="63">
        <v>0</v>
      </c>
      <c r="BV1451" s="63">
        <v>0</v>
      </c>
      <c r="BW1451" s="63">
        <v>0</v>
      </c>
      <c r="BX1451" s="63"/>
      <c r="BY1451" s="63"/>
      <c r="BZ1451" s="63"/>
      <c r="CA1451" s="63"/>
      <c r="CB1451" s="63"/>
      <c r="CC1451" s="63"/>
      <c r="CD1451" s="63"/>
      <c r="CE1451" s="63"/>
      <c r="CF1451" s="63"/>
      <c r="CG1451" s="63"/>
      <c r="CH1451" s="63"/>
      <c r="CI1451" s="63"/>
      <c r="CJ1451" s="63"/>
      <c r="CK1451" s="63"/>
      <c r="CL1451" s="63"/>
      <c r="CM1451" s="63"/>
      <c r="CN1451" s="63">
        <v>19000101</v>
      </c>
      <c r="CO1451" s="63" t="s">
        <v>672</v>
      </c>
      <c r="CP1451" s="66"/>
      <c r="CQ1451" s="64">
        <v>39314</v>
      </c>
      <c r="CR1451" s="78" t="s">
        <v>2039</v>
      </c>
      <c r="CS1451" s="78" t="s">
        <v>6954</v>
      </c>
    </row>
    <row r="1452" spans="1:97">
      <c r="A1452" s="63" t="s">
        <v>3591</v>
      </c>
      <c r="B1452" s="63" t="s">
        <v>1017</v>
      </c>
      <c r="C1452" s="63">
        <v>3495</v>
      </c>
      <c r="D1452" s="19" t="s">
        <v>3782</v>
      </c>
      <c r="E1452" s="63" t="s">
        <v>1707</v>
      </c>
      <c r="F1452" s="63" t="s">
        <v>1005</v>
      </c>
      <c r="G1452" s="65" t="s">
        <v>3617</v>
      </c>
      <c r="H1452" s="65">
        <v>17</v>
      </c>
      <c r="I1452" s="65">
        <v>19</v>
      </c>
      <c r="J1452" s="65">
        <v>94</v>
      </c>
      <c r="K1452" s="23">
        <v>41.625959999999999</v>
      </c>
      <c r="L1452" s="23">
        <v>-108.02088000000001</v>
      </c>
      <c r="M1452" s="61" t="s">
        <v>4271</v>
      </c>
      <c r="N1452" s="63" t="s">
        <v>4272</v>
      </c>
      <c r="O1452" s="63"/>
      <c r="P1452" s="63" t="s">
        <v>3796</v>
      </c>
      <c r="Q1452" s="63"/>
      <c r="R1452" s="63"/>
      <c r="S1452" s="55"/>
      <c r="T1452" s="63"/>
      <c r="U1452" s="66" t="s">
        <v>4273</v>
      </c>
      <c r="V1452" s="63"/>
      <c r="W1452" s="66">
        <v>10200</v>
      </c>
      <c r="X1452" s="66"/>
      <c r="Y1452" s="63"/>
      <c r="Z1452" s="64">
        <v>37579</v>
      </c>
      <c r="AA1452" s="63">
        <v>6.95</v>
      </c>
      <c r="AB1452" s="63"/>
      <c r="AC1452" s="63">
        <v>29.9</v>
      </c>
      <c r="AD1452" s="63">
        <v>8.43</v>
      </c>
      <c r="AE1452" s="63">
        <v>2660</v>
      </c>
      <c r="AF1452" s="63">
        <v>75.3</v>
      </c>
      <c r="AG1452" s="63"/>
      <c r="AH1452" s="63">
        <v>3699</v>
      </c>
      <c r="AI1452" s="63">
        <v>1204</v>
      </c>
      <c r="AJ1452" s="63"/>
      <c r="AK1452" s="63"/>
      <c r="AL1452" s="63">
        <v>4</v>
      </c>
      <c r="AM1452" s="63">
        <v>7610</v>
      </c>
      <c r="AN1452" s="63"/>
      <c r="AO1452" s="63" t="s">
        <v>3536</v>
      </c>
      <c r="AP1452" s="17">
        <f t="shared" si="520"/>
        <v>1.4920099999999998</v>
      </c>
      <c r="AQ1452" s="17">
        <f t="shared" si="521"/>
        <v>0.69370469999999995</v>
      </c>
      <c r="AR1452" s="17">
        <f t="shared" si="517"/>
        <v>115.71</v>
      </c>
      <c r="AS1452" s="17">
        <f t="shared" si="540"/>
        <v>1.9261739999999998</v>
      </c>
      <c r="AT1452" s="17">
        <f t="shared" si="522"/>
        <v>119.8218887</v>
      </c>
      <c r="AU1452" s="5">
        <f t="shared" si="523"/>
        <v>104.34878999999999</v>
      </c>
      <c r="AV1452" s="5">
        <f t="shared" si="524"/>
        <v>19.733559999999997</v>
      </c>
      <c r="AW1452" s="5">
        <f t="shared" si="538"/>
        <v>0</v>
      </c>
      <c r="AX1452" s="5">
        <f t="shared" si="539"/>
        <v>0</v>
      </c>
      <c r="AY1452" s="5">
        <f t="shared" si="525"/>
        <v>8.3280000000000007E-2</v>
      </c>
      <c r="AZ1452" s="5">
        <f t="shared" si="526"/>
        <v>124.16562999999999</v>
      </c>
      <c r="BA1452" s="7">
        <f t="shared" si="527"/>
        <v>-1.7803129123752141E-2</v>
      </c>
      <c r="BB1452" s="62">
        <f t="shared" si="528"/>
        <v>7680.63</v>
      </c>
      <c r="BC1452" s="28">
        <f t="shared" si="529"/>
        <v>4.6191687327467937E-3</v>
      </c>
      <c r="BD1452" s="32">
        <f t="shared" si="530"/>
        <v>1.2451898531958291E-2</v>
      </c>
      <c r="BE1452" s="32">
        <f t="shared" si="531"/>
        <v>5.7894655770018748E-3</v>
      </c>
      <c r="BF1452" s="35">
        <f t="shared" si="532"/>
        <v>0.98175863589103973</v>
      </c>
      <c r="BG1452" s="36">
        <f t="shared" si="533"/>
        <v>0.84039995609090856</v>
      </c>
      <c r="BH1452" s="33">
        <f t="shared" si="534"/>
        <v>0.15892932689988362</v>
      </c>
      <c r="BI1452" s="33">
        <f t="shared" si="535"/>
        <v>6.7071700920778171E-4</v>
      </c>
      <c r="BJ1452" s="63"/>
      <c r="BK1452" s="63"/>
      <c r="BL1452" s="63"/>
      <c r="BM1452" s="63"/>
      <c r="BN1452" s="63"/>
      <c r="BO1452" s="63"/>
      <c r="BP1452" s="63"/>
      <c r="BQ1452" s="63"/>
      <c r="BR1452" s="63"/>
      <c r="BS1452" s="63"/>
      <c r="BT1452" s="63"/>
      <c r="BU1452" s="63"/>
      <c r="BV1452" s="63"/>
      <c r="BW1452" s="63"/>
      <c r="BX1452" s="63"/>
      <c r="BY1452" s="63"/>
      <c r="BZ1452" s="63"/>
      <c r="CA1452" s="63"/>
      <c r="CB1452" s="63"/>
      <c r="CC1452" s="63"/>
      <c r="CD1452" s="63"/>
      <c r="CE1452" s="63"/>
      <c r="CF1452" s="63"/>
      <c r="CG1452" s="63"/>
      <c r="CH1452" s="63"/>
      <c r="CI1452" s="63"/>
      <c r="CJ1452" s="63"/>
      <c r="CK1452" s="63"/>
      <c r="CL1452" s="63"/>
      <c r="CM1452" s="63"/>
      <c r="CN1452" s="63">
        <v>20021119</v>
      </c>
      <c r="CO1452" s="63" t="s">
        <v>3607</v>
      </c>
      <c r="CP1452" s="66"/>
      <c r="CQ1452" s="64">
        <v>37581</v>
      </c>
      <c r="CR1452" s="78" t="s">
        <v>2039</v>
      </c>
      <c r="CS1452" s="78" t="s">
        <v>6954</v>
      </c>
    </row>
    <row r="1453" spans="1:97">
      <c r="A1453" s="63" t="s">
        <v>3591</v>
      </c>
      <c r="B1453" s="63" t="s">
        <v>1017</v>
      </c>
      <c r="C1453" s="63">
        <v>3496</v>
      </c>
      <c r="D1453" s="19" t="s">
        <v>3782</v>
      </c>
      <c r="E1453" s="63" t="s">
        <v>1707</v>
      </c>
      <c r="F1453" s="63" t="s">
        <v>1005</v>
      </c>
      <c r="G1453" s="65" t="s">
        <v>272</v>
      </c>
      <c r="H1453" s="65">
        <v>17</v>
      </c>
      <c r="I1453" s="65">
        <v>19</v>
      </c>
      <c r="J1453" s="65">
        <v>94</v>
      </c>
      <c r="K1453" s="23">
        <v>41.619300000000003</v>
      </c>
      <c r="L1453" s="23">
        <v>-108.011286</v>
      </c>
      <c r="M1453" s="61" t="s">
        <v>1024</v>
      </c>
      <c r="N1453" s="63" t="s">
        <v>1025</v>
      </c>
      <c r="O1453" s="63"/>
      <c r="P1453" s="63" t="s">
        <v>3796</v>
      </c>
      <c r="Q1453" s="63"/>
      <c r="R1453" s="63"/>
      <c r="S1453" s="55"/>
      <c r="T1453" s="63"/>
      <c r="U1453" s="66" t="s">
        <v>1026</v>
      </c>
      <c r="V1453" s="63"/>
      <c r="W1453" s="66">
        <v>10212</v>
      </c>
      <c r="X1453" s="66">
        <v>10210</v>
      </c>
      <c r="Y1453" s="63"/>
      <c r="Z1453" s="64">
        <v>37578</v>
      </c>
      <c r="AA1453" s="63">
        <v>7.51</v>
      </c>
      <c r="AB1453" s="63"/>
      <c r="AC1453" s="63">
        <v>38</v>
      </c>
      <c r="AD1453" s="63">
        <v>10.4</v>
      </c>
      <c r="AE1453" s="63">
        <v>3000</v>
      </c>
      <c r="AF1453" s="63">
        <v>202</v>
      </c>
      <c r="AG1453" s="63"/>
      <c r="AH1453" s="63">
        <v>4799</v>
      </c>
      <c r="AI1453" s="63">
        <v>1806</v>
      </c>
      <c r="AJ1453" s="63"/>
      <c r="AK1453" s="63"/>
      <c r="AL1453" s="63">
        <v>4</v>
      </c>
      <c r="AM1453" s="63">
        <v>10122</v>
      </c>
      <c r="AN1453" s="63"/>
      <c r="AO1453" s="63" t="s">
        <v>3553</v>
      </c>
      <c r="AP1453" s="17">
        <f t="shared" si="520"/>
        <v>1.8961999999999999</v>
      </c>
      <c r="AQ1453" s="17">
        <f t="shared" si="521"/>
        <v>0.85581600000000002</v>
      </c>
      <c r="AR1453" s="17">
        <f t="shared" si="517"/>
        <v>130.5</v>
      </c>
      <c r="AS1453" s="17">
        <f t="shared" si="540"/>
        <v>5.16716</v>
      </c>
      <c r="AT1453" s="17">
        <f t="shared" si="522"/>
        <v>138.41917599999999</v>
      </c>
      <c r="AU1453" s="5">
        <f t="shared" si="523"/>
        <v>135.37978999999999</v>
      </c>
      <c r="AV1453" s="5">
        <f t="shared" si="524"/>
        <v>29.600339999999996</v>
      </c>
      <c r="AW1453" s="5">
        <f t="shared" si="538"/>
        <v>0</v>
      </c>
      <c r="AX1453" s="5">
        <f t="shared" si="539"/>
        <v>0</v>
      </c>
      <c r="AY1453" s="5">
        <f t="shared" si="525"/>
        <v>8.3280000000000007E-2</v>
      </c>
      <c r="AZ1453" s="5">
        <f t="shared" si="526"/>
        <v>165.06340999999998</v>
      </c>
      <c r="BA1453" s="7">
        <f t="shared" si="527"/>
        <v>-8.7794935291608409E-2</v>
      </c>
      <c r="BB1453" s="62">
        <f t="shared" si="528"/>
        <v>9859.4</v>
      </c>
      <c r="BC1453" s="28">
        <f t="shared" si="529"/>
        <v>-1.3142222266708055E-2</v>
      </c>
      <c r="BD1453" s="32">
        <f t="shared" si="530"/>
        <v>1.3698968992562129E-2</v>
      </c>
      <c r="BE1453" s="32">
        <f t="shared" si="531"/>
        <v>6.1827849632626053E-3</v>
      </c>
      <c r="BF1453" s="35">
        <f t="shared" si="532"/>
        <v>0.9801182460441753</v>
      </c>
      <c r="BG1453" s="36">
        <f t="shared" si="533"/>
        <v>0.82016838256279812</v>
      </c>
      <c r="BH1453" s="33">
        <f t="shared" si="534"/>
        <v>0.17932708405818104</v>
      </c>
      <c r="BI1453" s="33">
        <f t="shared" si="535"/>
        <v>5.0453337902082616E-4</v>
      </c>
      <c r="BJ1453" s="63"/>
      <c r="BK1453" s="63"/>
      <c r="BL1453" s="63"/>
      <c r="BM1453" s="63"/>
      <c r="BN1453" s="63"/>
      <c r="BO1453" s="63"/>
      <c r="BP1453" s="63"/>
      <c r="BQ1453" s="63"/>
      <c r="BR1453" s="63"/>
      <c r="BS1453" s="63"/>
      <c r="BT1453" s="63"/>
      <c r="BU1453" s="63"/>
      <c r="BV1453" s="63"/>
      <c r="BW1453" s="63"/>
      <c r="BX1453" s="63"/>
      <c r="BY1453" s="63"/>
      <c r="BZ1453" s="63"/>
      <c r="CA1453" s="63"/>
      <c r="CB1453" s="63"/>
      <c r="CC1453" s="63"/>
      <c r="CD1453" s="63"/>
      <c r="CE1453" s="63"/>
      <c r="CF1453" s="63"/>
      <c r="CG1453" s="63"/>
      <c r="CH1453" s="63"/>
      <c r="CI1453" s="63"/>
      <c r="CJ1453" s="63"/>
      <c r="CK1453" s="63"/>
      <c r="CL1453" s="63"/>
      <c r="CM1453" s="63"/>
      <c r="CN1453" s="63">
        <v>20021118</v>
      </c>
      <c r="CO1453" s="63" t="s">
        <v>3607</v>
      </c>
      <c r="CP1453" s="66"/>
      <c r="CQ1453" s="64">
        <v>37580</v>
      </c>
      <c r="CR1453" s="78" t="s">
        <v>2039</v>
      </c>
      <c r="CS1453" s="78" t="s">
        <v>6954</v>
      </c>
    </row>
    <row r="1454" spans="1:97">
      <c r="A1454" s="63" t="s">
        <v>3591</v>
      </c>
      <c r="B1454" s="63" t="s">
        <v>4247</v>
      </c>
      <c r="C1454" s="63">
        <v>3491</v>
      </c>
      <c r="D1454" s="19" t="s">
        <v>3782</v>
      </c>
      <c r="E1454" s="63" t="s">
        <v>1707</v>
      </c>
      <c r="F1454" s="63" t="s">
        <v>1005</v>
      </c>
      <c r="G1454" s="65" t="s">
        <v>270</v>
      </c>
      <c r="H1454" s="65">
        <v>19</v>
      </c>
      <c r="I1454" s="65">
        <v>19</v>
      </c>
      <c r="J1454" s="65">
        <v>94</v>
      </c>
      <c r="K1454" s="23">
        <v>41.613495</v>
      </c>
      <c r="L1454" s="23">
        <v>-108.032172</v>
      </c>
      <c r="M1454" s="61" t="s">
        <v>4306</v>
      </c>
      <c r="N1454" s="63" t="s">
        <v>4307</v>
      </c>
      <c r="O1454" s="63"/>
      <c r="P1454" s="63" t="s">
        <v>3796</v>
      </c>
      <c r="Q1454" s="63"/>
      <c r="R1454" s="63"/>
      <c r="S1454" s="55"/>
      <c r="T1454" s="63"/>
      <c r="U1454" s="66" t="s">
        <v>4308</v>
      </c>
      <c r="V1454" s="63"/>
      <c r="W1454" s="66">
        <v>6921</v>
      </c>
      <c r="X1454" s="66"/>
      <c r="Y1454" s="63"/>
      <c r="Z1454" s="64">
        <v>37573</v>
      </c>
      <c r="AA1454" s="63">
        <v>7.16</v>
      </c>
      <c r="AB1454" s="63"/>
      <c r="AC1454" s="63">
        <v>16.2</v>
      </c>
      <c r="AD1454" s="63">
        <v>3.18</v>
      </c>
      <c r="AE1454" s="63">
        <v>2270</v>
      </c>
      <c r="AF1454" s="63">
        <v>23.8</v>
      </c>
      <c r="AG1454" s="63"/>
      <c r="AH1454" s="63">
        <v>2699</v>
      </c>
      <c r="AI1454" s="63">
        <v>1348</v>
      </c>
      <c r="AJ1454" s="63"/>
      <c r="AK1454" s="63"/>
      <c r="AL1454" s="63">
        <v>8</v>
      </c>
      <c r="AM1454" s="63">
        <v>5646</v>
      </c>
      <c r="AN1454" s="63"/>
      <c r="AO1454" s="63" t="s">
        <v>3536</v>
      </c>
      <c r="AP1454" s="17">
        <f t="shared" si="520"/>
        <v>0.80837999999999999</v>
      </c>
      <c r="AQ1454" s="17">
        <f t="shared" si="521"/>
        <v>0.26168220000000003</v>
      </c>
      <c r="AR1454" s="17">
        <f t="shared" si="517"/>
        <v>98.74499999999999</v>
      </c>
      <c r="AS1454" s="17">
        <f t="shared" si="540"/>
        <v>0.60880400000000001</v>
      </c>
      <c r="AT1454" s="17">
        <f t="shared" si="522"/>
        <v>100.42386619999999</v>
      </c>
      <c r="AU1454" s="5">
        <f t="shared" si="523"/>
        <v>76.13879</v>
      </c>
      <c r="AV1454" s="5">
        <f t="shared" si="524"/>
        <v>22.093719999999998</v>
      </c>
      <c r="AW1454" s="5">
        <f t="shared" si="538"/>
        <v>0</v>
      </c>
      <c r="AX1454" s="5">
        <f t="shared" si="539"/>
        <v>0</v>
      </c>
      <c r="AY1454" s="5">
        <f t="shared" si="525"/>
        <v>0.16656000000000001</v>
      </c>
      <c r="AZ1454" s="5">
        <f t="shared" si="526"/>
        <v>98.399069999999995</v>
      </c>
      <c r="BA1454" s="7">
        <f t="shared" si="527"/>
        <v>1.0183916597847715E-2</v>
      </c>
      <c r="BB1454" s="62">
        <f t="shared" si="528"/>
        <v>6368.18</v>
      </c>
      <c r="BC1454" s="28">
        <f t="shared" si="529"/>
        <v>6.0110635931873858E-2</v>
      </c>
      <c r="BD1454" s="32">
        <f t="shared" si="530"/>
        <v>8.0496801267346558E-3</v>
      </c>
      <c r="BE1454" s="32">
        <f t="shared" si="531"/>
        <v>2.6057769920831832E-3</v>
      </c>
      <c r="BF1454" s="35">
        <f t="shared" si="532"/>
        <v>0.98934454288118223</v>
      </c>
      <c r="BG1454" s="36">
        <f t="shared" si="533"/>
        <v>0.77377550417905372</v>
      </c>
      <c r="BH1454" s="33">
        <f t="shared" si="534"/>
        <v>0.22453179689604788</v>
      </c>
      <c r="BI1454" s="33">
        <f t="shared" si="535"/>
        <v>1.6926989248983758E-3</v>
      </c>
      <c r="BJ1454" s="63"/>
      <c r="BK1454" s="63">
        <v>0.08</v>
      </c>
      <c r="BL1454" s="63"/>
      <c r="BM1454" s="63"/>
      <c r="BN1454" s="63"/>
      <c r="BO1454" s="63"/>
      <c r="BP1454" s="63"/>
      <c r="BQ1454" s="63"/>
      <c r="BR1454" s="63"/>
      <c r="BS1454" s="63"/>
      <c r="BT1454" s="63"/>
      <c r="BU1454" s="63"/>
      <c r="BV1454" s="63"/>
      <c r="BW1454" s="63"/>
      <c r="BX1454" s="63"/>
      <c r="BY1454" s="63"/>
      <c r="BZ1454" s="63"/>
      <c r="CA1454" s="63"/>
      <c r="CB1454" s="63"/>
      <c r="CC1454" s="63"/>
      <c r="CD1454" s="63"/>
      <c r="CE1454" s="63"/>
      <c r="CF1454" s="63"/>
      <c r="CG1454" s="63"/>
      <c r="CH1454" s="63"/>
      <c r="CI1454" s="63"/>
      <c r="CJ1454" s="63"/>
      <c r="CK1454" s="63"/>
      <c r="CL1454" s="63"/>
      <c r="CM1454" s="63"/>
      <c r="CN1454" s="63">
        <v>20021113</v>
      </c>
      <c r="CO1454" s="63" t="s">
        <v>3607</v>
      </c>
      <c r="CP1454" s="66"/>
      <c r="CQ1454" s="64">
        <v>37575</v>
      </c>
      <c r="CR1454" s="78" t="s">
        <v>2039</v>
      </c>
      <c r="CS1454" s="78" t="s">
        <v>6954</v>
      </c>
    </row>
    <row r="1455" spans="1:97">
      <c r="A1455" s="63" t="s">
        <v>3591</v>
      </c>
      <c r="B1455" s="63" t="s">
        <v>4247</v>
      </c>
      <c r="C1455" s="63">
        <v>3498</v>
      </c>
      <c r="D1455" s="19" t="s">
        <v>3782</v>
      </c>
      <c r="E1455" s="63" t="s">
        <v>1707</v>
      </c>
      <c r="F1455" s="63" t="s">
        <v>1005</v>
      </c>
      <c r="G1455" s="65" t="s">
        <v>3596</v>
      </c>
      <c r="H1455" s="65">
        <v>19</v>
      </c>
      <c r="I1455" s="65">
        <v>19</v>
      </c>
      <c r="J1455" s="65">
        <v>94</v>
      </c>
      <c r="K1455" s="23">
        <v>41.605330000000002</v>
      </c>
      <c r="L1455" s="23">
        <v>-108.02947899999999</v>
      </c>
      <c r="M1455" s="61" t="s">
        <v>4248</v>
      </c>
      <c r="N1455" s="63" t="s">
        <v>4249</v>
      </c>
      <c r="O1455" s="63"/>
      <c r="P1455" s="63" t="s">
        <v>3796</v>
      </c>
      <c r="Q1455" s="63"/>
      <c r="R1455" s="63"/>
      <c r="S1455" s="55"/>
      <c r="T1455" s="63"/>
      <c r="U1455" s="66" t="s">
        <v>4250</v>
      </c>
      <c r="V1455" s="63"/>
      <c r="W1455" s="66">
        <v>10202</v>
      </c>
      <c r="X1455" s="66">
        <v>10092</v>
      </c>
      <c r="Y1455" s="63"/>
      <c r="Z1455" s="64">
        <v>37572</v>
      </c>
      <c r="AA1455" s="63">
        <v>7.14</v>
      </c>
      <c r="AB1455" s="63"/>
      <c r="AC1455" s="63">
        <v>32.5</v>
      </c>
      <c r="AD1455" s="63">
        <v>10.4</v>
      </c>
      <c r="AE1455" s="63">
        <v>2560</v>
      </c>
      <c r="AF1455" s="63">
        <v>29.4</v>
      </c>
      <c r="AG1455" s="63"/>
      <c r="AH1455" s="63">
        <v>3299</v>
      </c>
      <c r="AI1455" s="63">
        <v>1833</v>
      </c>
      <c r="AJ1455" s="63"/>
      <c r="AK1455" s="63"/>
      <c r="AL1455" s="63">
        <v>5</v>
      </c>
      <c r="AM1455" s="63">
        <v>7704</v>
      </c>
      <c r="AN1455" s="63"/>
      <c r="AO1455" s="63" t="s">
        <v>3553</v>
      </c>
      <c r="AP1455" s="17">
        <f t="shared" si="520"/>
        <v>1.62175</v>
      </c>
      <c r="AQ1455" s="17">
        <f t="shared" si="521"/>
        <v>0.85581600000000002</v>
      </c>
      <c r="AR1455" s="17">
        <f t="shared" si="517"/>
        <v>111.35999999999999</v>
      </c>
      <c r="AS1455" s="17">
        <f t="shared" si="540"/>
        <v>0.75205199999999994</v>
      </c>
      <c r="AT1455" s="17">
        <f t="shared" si="522"/>
        <v>114.58961799999999</v>
      </c>
      <c r="AU1455" s="5">
        <f t="shared" si="523"/>
        <v>93.064790000000002</v>
      </c>
      <c r="AV1455" s="5">
        <f t="shared" si="524"/>
        <v>30.042869999999997</v>
      </c>
      <c r="AW1455" s="5">
        <f t="shared" si="538"/>
        <v>0</v>
      </c>
      <c r="AX1455" s="5">
        <f t="shared" si="539"/>
        <v>0</v>
      </c>
      <c r="AY1455" s="5">
        <f t="shared" si="525"/>
        <v>0.10410000000000001</v>
      </c>
      <c r="AZ1455" s="5">
        <f t="shared" si="526"/>
        <v>123.21176</v>
      </c>
      <c r="BA1455" s="7">
        <f t="shared" si="527"/>
        <v>-3.6257746159906658E-2</v>
      </c>
      <c r="BB1455" s="62">
        <f t="shared" si="528"/>
        <v>7769.3</v>
      </c>
      <c r="BC1455" s="28">
        <f t="shared" si="529"/>
        <v>4.2201728138147763E-3</v>
      </c>
      <c r="BD1455" s="32">
        <f t="shared" si="530"/>
        <v>1.4152678299355185E-2</v>
      </c>
      <c r="BE1455" s="32">
        <f t="shared" si="531"/>
        <v>7.4685300024300641E-3</v>
      </c>
      <c r="BF1455" s="35">
        <f t="shared" si="532"/>
        <v>0.97837879169821473</v>
      </c>
      <c r="BG1455" s="36">
        <f t="shared" si="533"/>
        <v>0.75532392362547218</v>
      </c>
      <c r="BH1455" s="33">
        <f t="shared" si="534"/>
        <v>0.24383118949035382</v>
      </c>
      <c r="BI1455" s="33">
        <f t="shared" si="535"/>
        <v>8.4488688417404321E-4</v>
      </c>
      <c r="BJ1455" s="63"/>
      <c r="BK1455" s="63">
        <v>0.12</v>
      </c>
      <c r="BL1455" s="63"/>
      <c r="BM1455" s="63"/>
      <c r="BN1455" s="63"/>
      <c r="BO1455" s="63"/>
      <c r="BP1455" s="63"/>
      <c r="BQ1455" s="63"/>
      <c r="BR1455" s="63"/>
      <c r="BS1455" s="63"/>
      <c r="BT1455" s="63"/>
      <c r="BU1455" s="63"/>
      <c r="BV1455" s="63"/>
      <c r="BW1455" s="63"/>
      <c r="BX1455" s="63"/>
      <c r="BY1455" s="63"/>
      <c r="BZ1455" s="63"/>
      <c r="CA1455" s="63"/>
      <c r="CB1455" s="63"/>
      <c r="CC1455" s="63"/>
      <c r="CD1455" s="63"/>
      <c r="CE1455" s="63"/>
      <c r="CF1455" s="63"/>
      <c r="CG1455" s="63"/>
      <c r="CH1455" s="63"/>
      <c r="CI1455" s="63"/>
      <c r="CJ1455" s="63"/>
      <c r="CK1455" s="63"/>
      <c r="CL1455" s="63"/>
      <c r="CM1455" s="63"/>
      <c r="CN1455" s="63">
        <v>20021112</v>
      </c>
      <c r="CO1455" s="63" t="s">
        <v>3607</v>
      </c>
      <c r="CP1455" s="66"/>
      <c r="CQ1455" s="64">
        <v>37574</v>
      </c>
      <c r="CR1455" s="78" t="s">
        <v>2039</v>
      </c>
      <c r="CS1455" s="78" t="s">
        <v>6954</v>
      </c>
    </row>
    <row r="1456" spans="1:97">
      <c r="A1456" s="63" t="s">
        <v>3591</v>
      </c>
      <c r="B1456" s="63" t="s">
        <v>1011</v>
      </c>
      <c r="C1456" s="63">
        <v>3539</v>
      </c>
      <c r="D1456" s="19" t="s">
        <v>3782</v>
      </c>
      <c r="E1456" s="63" t="s">
        <v>1707</v>
      </c>
      <c r="F1456" s="63" t="s">
        <v>2492</v>
      </c>
      <c r="G1456" s="65" t="s">
        <v>3609</v>
      </c>
      <c r="H1456" s="65">
        <v>21</v>
      </c>
      <c r="I1456" s="65">
        <v>19</v>
      </c>
      <c r="J1456" s="65">
        <v>94</v>
      </c>
      <c r="K1456" s="23">
        <v>41.610660000000003</v>
      </c>
      <c r="L1456" s="23">
        <v>-107.99600599999999</v>
      </c>
      <c r="M1456" s="61" t="s">
        <v>1531</v>
      </c>
      <c r="N1456" s="63" t="s">
        <v>4214</v>
      </c>
      <c r="O1456" s="63"/>
      <c r="P1456" s="63" t="s">
        <v>3796</v>
      </c>
      <c r="Q1456" s="63"/>
      <c r="R1456" s="63"/>
      <c r="S1456" s="55"/>
      <c r="T1456" s="63"/>
      <c r="U1456" s="66" t="s">
        <v>4215</v>
      </c>
      <c r="V1456" s="63"/>
      <c r="W1456" s="66">
        <v>10172</v>
      </c>
      <c r="X1456" s="66">
        <v>10143</v>
      </c>
      <c r="Y1456" s="63"/>
      <c r="Z1456" s="64">
        <v>37574</v>
      </c>
      <c r="AA1456" s="63">
        <v>6.99</v>
      </c>
      <c r="AB1456" s="63"/>
      <c r="AC1456" s="63">
        <v>35.299999999999997</v>
      </c>
      <c r="AD1456" s="63">
        <v>7.55</v>
      </c>
      <c r="AE1456" s="63">
        <v>2830</v>
      </c>
      <c r="AF1456" s="63">
        <v>36</v>
      </c>
      <c r="AG1456" s="63"/>
      <c r="AH1456" s="63">
        <v>3949</v>
      </c>
      <c r="AI1456" s="63">
        <v>1833</v>
      </c>
      <c r="AJ1456" s="63"/>
      <c r="AK1456" s="63"/>
      <c r="AL1456" s="63">
        <v>16</v>
      </c>
      <c r="AM1456" s="63">
        <v>8518</v>
      </c>
      <c r="AN1456" s="63"/>
      <c r="AO1456" s="63" t="s">
        <v>3553</v>
      </c>
      <c r="AP1456" s="17">
        <f t="shared" si="520"/>
        <v>1.7614699999999999</v>
      </c>
      <c r="AQ1456" s="17">
        <f t="shared" si="521"/>
        <v>0.62128950000000005</v>
      </c>
      <c r="AR1456" s="17">
        <f t="shared" ref="AR1456:AR1519" si="541">IF(AE1456&gt;0,AE1456*0.0435,0)</f>
        <v>123.10499999999999</v>
      </c>
      <c r="AS1456" s="17">
        <f t="shared" si="540"/>
        <v>0.92087999999999992</v>
      </c>
      <c r="AT1456" s="17">
        <f t="shared" si="522"/>
        <v>126.40863949999999</v>
      </c>
      <c r="AU1456" s="5">
        <f t="shared" si="523"/>
        <v>111.40128999999999</v>
      </c>
      <c r="AV1456" s="5">
        <f t="shared" si="524"/>
        <v>30.042869999999997</v>
      </c>
      <c r="AW1456" s="5">
        <f t="shared" si="538"/>
        <v>0</v>
      </c>
      <c r="AX1456" s="5">
        <f t="shared" si="539"/>
        <v>0</v>
      </c>
      <c r="AY1456" s="5">
        <f t="shared" si="525"/>
        <v>0.33312000000000003</v>
      </c>
      <c r="AZ1456" s="5">
        <f t="shared" si="526"/>
        <v>141.77727999999999</v>
      </c>
      <c r="BA1456" s="7">
        <f t="shared" si="527"/>
        <v>-5.7305918702417191E-2</v>
      </c>
      <c r="BB1456" s="62">
        <f t="shared" si="528"/>
        <v>8706.85</v>
      </c>
      <c r="BC1456" s="28">
        <f t="shared" si="529"/>
        <v>1.0963811005611102E-2</v>
      </c>
      <c r="BD1456" s="32">
        <f t="shared" si="530"/>
        <v>1.3934727934477928E-2</v>
      </c>
      <c r="BE1456" s="32">
        <f t="shared" si="531"/>
        <v>4.9149290939089658E-3</v>
      </c>
      <c r="BF1456" s="35">
        <f t="shared" si="532"/>
        <v>0.98115034297161308</v>
      </c>
      <c r="BG1456" s="36">
        <f t="shared" si="533"/>
        <v>0.78574853460300542</v>
      </c>
      <c r="BH1456" s="33">
        <f t="shared" si="534"/>
        <v>0.2119018646711236</v>
      </c>
      <c r="BI1456" s="33">
        <f t="shared" si="535"/>
        <v>2.3496007258708876E-3</v>
      </c>
      <c r="BJ1456" s="63"/>
      <c r="BK1456" s="63"/>
      <c r="BL1456" s="63"/>
      <c r="BM1456" s="63"/>
      <c r="BN1456" s="63"/>
      <c r="BO1456" s="63"/>
      <c r="BP1456" s="63"/>
      <c r="BQ1456" s="63"/>
      <c r="BR1456" s="63"/>
      <c r="BS1456" s="63"/>
      <c r="BT1456" s="63"/>
      <c r="BU1456" s="63"/>
      <c r="BV1456" s="63"/>
      <c r="BW1456" s="63"/>
      <c r="BX1456" s="63"/>
      <c r="BY1456" s="63"/>
      <c r="BZ1456" s="63"/>
      <c r="CA1456" s="63"/>
      <c r="CB1456" s="63"/>
      <c r="CC1456" s="63"/>
      <c r="CD1456" s="63"/>
      <c r="CE1456" s="63"/>
      <c r="CF1456" s="63"/>
      <c r="CG1456" s="63"/>
      <c r="CH1456" s="63"/>
      <c r="CI1456" s="63"/>
      <c r="CJ1456" s="63"/>
      <c r="CK1456" s="63"/>
      <c r="CL1456" s="63"/>
      <c r="CM1456" s="63"/>
      <c r="CN1456" s="63">
        <v>20021114</v>
      </c>
      <c r="CO1456" s="63" t="s">
        <v>3607</v>
      </c>
      <c r="CP1456" s="66"/>
      <c r="CQ1456" s="64">
        <v>37576</v>
      </c>
      <c r="CR1456" s="78" t="s">
        <v>2043</v>
      </c>
      <c r="CS1456" s="78" t="s">
        <v>6954</v>
      </c>
    </row>
    <row r="1457" spans="1:97">
      <c r="A1457" s="63" t="s">
        <v>3591</v>
      </c>
      <c r="B1457" s="63" t="s">
        <v>1011</v>
      </c>
      <c r="C1457" s="63">
        <v>5977</v>
      </c>
      <c r="D1457" s="19" t="s">
        <v>3782</v>
      </c>
      <c r="E1457" s="63" t="s">
        <v>1707</v>
      </c>
      <c r="F1457" s="63" t="s">
        <v>2492</v>
      </c>
      <c r="G1457" s="65" t="s">
        <v>3597</v>
      </c>
      <c r="H1457" s="65">
        <v>21</v>
      </c>
      <c r="I1457" s="65">
        <v>19</v>
      </c>
      <c r="J1457" s="65">
        <v>94</v>
      </c>
      <c r="K1457" s="23">
        <v>41.609177000000003</v>
      </c>
      <c r="L1457" s="23">
        <v>-108.00084099999999</v>
      </c>
      <c r="M1457" s="61" t="s">
        <v>4216</v>
      </c>
      <c r="N1457" s="63" t="s">
        <v>4217</v>
      </c>
      <c r="O1457" s="63"/>
      <c r="P1457" s="63" t="s">
        <v>3796</v>
      </c>
      <c r="Q1457" s="63"/>
      <c r="R1457" s="63"/>
      <c r="S1457" s="55">
        <f>IF(U1457&gt;0,V1457-U1457,"")</f>
        <v>349</v>
      </c>
      <c r="T1457" s="63"/>
      <c r="U1457" s="66">
        <v>9800</v>
      </c>
      <c r="V1457" s="63">
        <v>10149</v>
      </c>
      <c r="W1457" s="66">
        <v>10260</v>
      </c>
      <c r="X1457" s="66">
        <v>10253</v>
      </c>
      <c r="Y1457" s="63"/>
      <c r="Z1457" s="64"/>
      <c r="AA1457" s="63">
        <v>7.43</v>
      </c>
      <c r="AB1457" s="63"/>
      <c r="AC1457" s="63">
        <v>56</v>
      </c>
      <c r="AD1457" s="63">
        <v>3.8</v>
      </c>
      <c r="AE1457" s="63">
        <v>3070</v>
      </c>
      <c r="AF1457" s="63">
        <v>73</v>
      </c>
      <c r="AG1457" s="63"/>
      <c r="AH1457" s="63">
        <v>4270</v>
      </c>
      <c r="AI1457" s="63">
        <v>2080</v>
      </c>
      <c r="AJ1457" s="63">
        <v>0</v>
      </c>
      <c r="AK1457" s="63">
        <v>0</v>
      </c>
      <c r="AL1457" s="63">
        <v>39</v>
      </c>
      <c r="AM1457" s="63">
        <v>12000</v>
      </c>
      <c r="AN1457" s="63"/>
      <c r="AO1457" s="63" t="s">
        <v>3536</v>
      </c>
      <c r="AP1457" s="17">
        <f t="shared" si="520"/>
        <v>2.7944</v>
      </c>
      <c r="AQ1457" s="17">
        <f t="shared" si="521"/>
        <v>0.31270199999999998</v>
      </c>
      <c r="AR1457" s="17">
        <f t="shared" si="541"/>
        <v>133.54499999999999</v>
      </c>
      <c r="AS1457" s="17">
        <f t="shared" si="540"/>
        <v>1.86734</v>
      </c>
      <c r="AT1457" s="17">
        <f t="shared" si="522"/>
        <v>138.519442</v>
      </c>
      <c r="AU1457" s="5">
        <f t="shared" si="523"/>
        <v>120.4567</v>
      </c>
      <c r="AV1457" s="5">
        <f t="shared" si="524"/>
        <v>34.091199999999994</v>
      </c>
      <c r="AW1457" s="5">
        <f t="shared" si="538"/>
        <v>0</v>
      </c>
      <c r="AX1457" s="5">
        <f t="shared" si="539"/>
        <v>0</v>
      </c>
      <c r="AY1457" s="5">
        <f t="shared" si="525"/>
        <v>0.81198000000000004</v>
      </c>
      <c r="AZ1457" s="5">
        <f t="shared" si="526"/>
        <v>155.35988</v>
      </c>
      <c r="BA1457" s="7">
        <f t="shared" si="527"/>
        <v>-5.7303922866679291E-2</v>
      </c>
      <c r="BB1457" s="62">
        <f t="shared" si="528"/>
        <v>9591.7999999999993</v>
      </c>
      <c r="BC1457" s="28">
        <f t="shared" si="529"/>
        <v>-0.11153308200335316</v>
      </c>
      <c r="BD1457" s="32">
        <f t="shared" si="530"/>
        <v>2.0173341443289961E-2</v>
      </c>
      <c r="BE1457" s="32">
        <f t="shared" si="531"/>
        <v>2.2574592814198599E-3</v>
      </c>
      <c r="BF1457" s="35">
        <f t="shared" si="532"/>
        <v>0.97756919927529018</v>
      </c>
      <c r="BG1457" s="36">
        <f t="shared" si="533"/>
        <v>0.77533981102457084</v>
      </c>
      <c r="BH1457" s="33">
        <f t="shared" si="534"/>
        <v>0.21943374312596015</v>
      </c>
      <c r="BI1457" s="33">
        <f t="shared" si="535"/>
        <v>5.2264458494689879E-3</v>
      </c>
      <c r="BJ1457" s="63">
        <v>0</v>
      </c>
      <c r="BK1457" s="63">
        <v>1.2</v>
      </c>
      <c r="BL1457" s="63">
        <v>0</v>
      </c>
      <c r="BM1457" s="63">
        <v>0</v>
      </c>
      <c r="BN1457" s="63">
        <v>0</v>
      </c>
      <c r="BO1457" s="63">
        <v>0</v>
      </c>
      <c r="BP1457" s="63">
        <v>0</v>
      </c>
      <c r="BQ1457" s="63">
        <v>0</v>
      </c>
      <c r="BR1457" s="63">
        <v>0</v>
      </c>
      <c r="BS1457" s="63">
        <v>14</v>
      </c>
      <c r="BT1457" s="63">
        <v>0</v>
      </c>
      <c r="BU1457" s="63">
        <v>0</v>
      </c>
      <c r="BV1457" s="63">
        <v>0</v>
      </c>
      <c r="BW1457" s="63">
        <v>0</v>
      </c>
      <c r="BX1457" s="63"/>
      <c r="BY1457" s="63"/>
      <c r="BZ1457" s="63"/>
      <c r="CA1457" s="63"/>
      <c r="CB1457" s="63"/>
      <c r="CC1457" s="63"/>
      <c r="CD1457" s="63"/>
      <c r="CE1457" s="63"/>
      <c r="CF1457" s="63"/>
      <c r="CG1457" s="63"/>
      <c r="CH1457" s="63"/>
      <c r="CI1457" s="63"/>
      <c r="CJ1457" s="63"/>
      <c r="CK1457" s="63"/>
      <c r="CL1457" s="63"/>
      <c r="CM1457" s="63"/>
      <c r="CN1457" s="63"/>
      <c r="CO1457" s="63" t="s">
        <v>674</v>
      </c>
      <c r="CP1457" s="66"/>
      <c r="CQ1457" s="64">
        <v>39216</v>
      </c>
      <c r="CR1457" s="78" t="s">
        <v>2039</v>
      </c>
      <c r="CS1457" s="78" t="s">
        <v>6954</v>
      </c>
    </row>
    <row r="1458" spans="1:97">
      <c r="A1458" s="63" t="s">
        <v>3591</v>
      </c>
      <c r="B1458" s="63" t="s">
        <v>1011</v>
      </c>
      <c r="C1458" s="63">
        <v>5919</v>
      </c>
      <c r="D1458" s="19" t="s">
        <v>3782</v>
      </c>
      <c r="E1458" s="63" t="s">
        <v>1707</v>
      </c>
      <c r="F1458" s="63" t="s">
        <v>2492</v>
      </c>
      <c r="G1458" s="65" t="s">
        <v>3595</v>
      </c>
      <c r="H1458" s="65">
        <v>21</v>
      </c>
      <c r="I1458" s="65">
        <v>19</v>
      </c>
      <c r="J1458" s="65">
        <v>94</v>
      </c>
      <c r="K1458" s="23">
        <v>41.603172999999998</v>
      </c>
      <c r="L1458" s="23">
        <v>-108.003623</v>
      </c>
      <c r="M1458" s="61" t="s">
        <v>4309</v>
      </c>
      <c r="N1458" s="63" t="s">
        <v>4310</v>
      </c>
      <c r="O1458" s="63"/>
      <c r="P1458" s="63" t="s">
        <v>3796</v>
      </c>
      <c r="Q1458" s="63"/>
      <c r="R1458" s="63"/>
      <c r="S1458" s="55">
        <f>IF(U1458&gt;0,V1458-U1458,"")</f>
        <v>366</v>
      </c>
      <c r="T1458" s="63"/>
      <c r="U1458" s="66">
        <v>9794</v>
      </c>
      <c r="V1458" s="63">
        <v>10160</v>
      </c>
      <c r="W1458" s="66">
        <v>10265</v>
      </c>
      <c r="X1458" s="66">
        <v>10250</v>
      </c>
      <c r="Y1458" s="63"/>
      <c r="Z1458" s="64">
        <v>1</v>
      </c>
      <c r="AA1458" s="63">
        <v>7.38</v>
      </c>
      <c r="AB1458" s="63"/>
      <c r="AC1458" s="63">
        <v>49</v>
      </c>
      <c r="AD1458" s="63">
        <v>4</v>
      </c>
      <c r="AE1458" s="63">
        <v>2560</v>
      </c>
      <c r="AF1458" s="63">
        <v>0</v>
      </c>
      <c r="AG1458" s="63"/>
      <c r="AH1458" s="63">
        <v>3900</v>
      </c>
      <c r="AI1458" s="63">
        <v>0</v>
      </c>
      <c r="AJ1458" s="63">
        <v>0</v>
      </c>
      <c r="AK1458" s="63">
        <v>0</v>
      </c>
      <c r="AL1458" s="63">
        <v>52</v>
      </c>
      <c r="AM1458" s="63">
        <v>9180</v>
      </c>
      <c r="AN1458" s="63"/>
      <c r="AO1458" s="63" t="s">
        <v>3536</v>
      </c>
      <c r="AP1458" s="17">
        <f t="shared" si="520"/>
        <v>2.4451000000000001</v>
      </c>
      <c r="AQ1458" s="17">
        <f t="shared" si="521"/>
        <v>0.32916000000000001</v>
      </c>
      <c r="AR1458" s="17">
        <f t="shared" si="541"/>
        <v>111.35999999999999</v>
      </c>
      <c r="AS1458" s="17">
        <f t="shared" si="540"/>
        <v>0</v>
      </c>
      <c r="AT1458" s="17">
        <f t="shared" si="522"/>
        <v>114.13425999999998</v>
      </c>
      <c r="AU1458" s="5">
        <f t="shared" si="523"/>
        <v>110.01899999999999</v>
      </c>
      <c r="AV1458" s="5">
        <f t="shared" si="524"/>
        <v>0</v>
      </c>
      <c r="AW1458" s="5">
        <f t="shared" si="538"/>
        <v>0</v>
      </c>
      <c r="AX1458" s="5">
        <f t="shared" si="539"/>
        <v>0</v>
      </c>
      <c r="AY1458" s="5">
        <f t="shared" si="525"/>
        <v>1.08264</v>
      </c>
      <c r="AZ1458" s="5">
        <f t="shared" si="526"/>
        <v>111.10163999999999</v>
      </c>
      <c r="BA1458" s="7">
        <f t="shared" si="527"/>
        <v>1.3464194651030298E-2</v>
      </c>
      <c r="BB1458" s="62">
        <f t="shared" si="528"/>
        <v>6565</v>
      </c>
      <c r="BC1458" s="28">
        <f t="shared" si="529"/>
        <v>-0.16608447126071768</v>
      </c>
      <c r="BD1458" s="32">
        <f t="shared" si="530"/>
        <v>2.1423015315471448E-2</v>
      </c>
      <c r="BE1458" s="32">
        <f t="shared" si="531"/>
        <v>2.8839719116766521E-3</v>
      </c>
      <c r="BF1458" s="35">
        <f t="shared" si="532"/>
        <v>0.97569301277285192</v>
      </c>
      <c r="BG1458" s="36">
        <f t="shared" si="533"/>
        <v>0.9902554093710948</v>
      </c>
      <c r="BH1458" s="33">
        <f t="shared" si="534"/>
        <v>0</v>
      </c>
      <c r="BI1458" s="33">
        <f t="shared" si="535"/>
        <v>9.7445906289052101E-3</v>
      </c>
      <c r="BJ1458" s="63">
        <v>0</v>
      </c>
      <c r="BK1458" s="63">
        <v>0</v>
      </c>
      <c r="BL1458" s="63">
        <v>0</v>
      </c>
      <c r="BM1458" s="63">
        <v>0</v>
      </c>
      <c r="BN1458" s="63">
        <v>0</v>
      </c>
      <c r="BO1458" s="63">
        <v>0</v>
      </c>
      <c r="BP1458" s="63">
        <v>0</v>
      </c>
      <c r="BQ1458" s="63">
        <v>0</v>
      </c>
      <c r="BR1458" s="63">
        <v>0</v>
      </c>
      <c r="BS1458" s="63">
        <v>9</v>
      </c>
      <c r="BT1458" s="63">
        <v>0</v>
      </c>
      <c r="BU1458" s="63">
        <v>0</v>
      </c>
      <c r="BV1458" s="63">
        <v>0</v>
      </c>
      <c r="BW1458" s="63">
        <v>0</v>
      </c>
      <c r="BX1458" s="63"/>
      <c r="BY1458" s="63"/>
      <c r="BZ1458" s="63"/>
      <c r="CA1458" s="63"/>
      <c r="CB1458" s="63"/>
      <c r="CC1458" s="63"/>
      <c r="CD1458" s="63"/>
      <c r="CE1458" s="63"/>
      <c r="CF1458" s="63"/>
      <c r="CG1458" s="63"/>
      <c r="CH1458" s="63"/>
      <c r="CI1458" s="63"/>
      <c r="CJ1458" s="63"/>
      <c r="CK1458" s="63"/>
      <c r="CL1458" s="63"/>
      <c r="CM1458" s="63"/>
      <c r="CN1458" s="63">
        <v>19000101</v>
      </c>
      <c r="CO1458" s="63" t="s">
        <v>673</v>
      </c>
      <c r="CP1458" s="66"/>
      <c r="CQ1458" s="64">
        <v>39307</v>
      </c>
      <c r="CR1458" s="78" t="s">
        <v>2039</v>
      </c>
      <c r="CS1458" s="78" t="s">
        <v>6954</v>
      </c>
    </row>
    <row r="1459" spans="1:97">
      <c r="A1459" s="63" t="s">
        <v>3591</v>
      </c>
      <c r="B1459" s="63" t="s">
        <v>1011</v>
      </c>
      <c r="C1459" s="63">
        <v>5926</v>
      </c>
      <c r="D1459" s="19" t="s">
        <v>3782</v>
      </c>
      <c r="E1459" s="63" t="s">
        <v>1707</v>
      </c>
      <c r="F1459" s="63" t="s">
        <v>5168</v>
      </c>
      <c r="G1459" s="65" t="s">
        <v>3595</v>
      </c>
      <c r="H1459" s="65">
        <v>21</v>
      </c>
      <c r="I1459" s="65">
        <v>19</v>
      </c>
      <c r="J1459" s="65">
        <v>94</v>
      </c>
      <c r="K1459" s="23">
        <v>41.603361999999997</v>
      </c>
      <c r="L1459" s="23">
        <v>-107.99695800000001</v>
      </c>
      <c r="M1459" s="61" t="s">
        <v>1012</v>
      </c>
      <c r="N1459" s="63" t="s">
        <v>1013</v>
      </c>
      <c r="O1459" s="63"/>
      <c r="P1459" s="63" t="s">
        <v>3796</v>
      </c>
      <c r="Q1459" s="63"/>
      <c r="R1459" s="63"/>
      <c r="S1459" s="55">
        <f>IF(U1459&gt;0,V1459-U1459,"")</f>
        <v>348</v>
      </c>
      <c r="T1459" s="63"/>
      <c r="U1459" s="66">
        <v>10042</v>
      </c>
      <c r="V1459" s="63">
        <v>10390</v>
      </c>
      <c r="W1459" s="66">
        <v>10508</v>
      </c>
      <c r="X1459" s="66">
        <v>10452</v>
      </c>
      <c r="Y1459" s="63"/>
      <c r="Z1459" s="64">
        <v>1</v>
      </c>
      <c r="AA1459" s="63">
        <v>7.81</v>
      </c>
      <c r="AB1459" s="63"/>
      <c r="AC1459" s="63">
        <v>68</v>
      </c>
      <c r="AD1459" s="63">
        <v>13</v>
      </c>
      <c r="AE1459" s="63">
        <v>2530</v>
      </c>
      <c r="AF1459" s="63">
        <v>0</v>
      </c>
      <c r="AG1459" s="63"/>
      <c r="AH1459" s="63">
        <v>4060</v>
      </c>
      <c r="AI1459" s="63">
        <v>0</v>
      </c>
      <c r="AJ1459" s="63">
        <v>0</v>
      </c>
      <c r="AK1459" s="63">
        <v>0</v>
      </c>
      <c r="AL1459" s="63">
        <v>1150</v>
      </c>
      <c r="AM1459" s="63">
        <v>8660</v>
      </c>
      <c r="AN1459" s="63"/>
      <c r="AO1459" s="63" t="s">
        <v>3536</v>
      </c>
      <c r="AP1459" s="17">
        <f t="shared" si="520"/>
        <v>3.3932000000000002</v>
      </c>
      <c r="AQ1459" s="17">
        <f t="shared" si="521"/>
        <v>1.0697700000000001</v>
      </c>
      <c r="AR1459" s="17">
        <f t="shared" si="541"/>
        <v>110.05499999999999</v>
      </c>
      <c r="AS1459" s="17">
        <f t="shared" si="540"/>
        <v>0</v>
      </c>
      <c r="AT1459" s="17">
        <f t="shared" si="522"/>
        <v>114.51796999999999</v>
      </c>
      <c r="AU1459" s="5">
        <f t="shared" si="523"/>
        <v>114.5326</v>
      </c>
      <c r="AV1459" s="5">
        <f t="shared" si="524"/>
        <v>0</v>
      </c>
      <c r="AW1459" s="5">
        <f t="shared" si="538"/>
        <v>0</v>
      </c>
      <c r="AX1459" s="5">
        <f t="shared" si="539"/>
        <v>0</v>
      </c>
      <c r="AY1459" s="5">
        <f t="shared" si="525"/>
        <v>23.943000000000001</v>
      </c>
      <c r="AZ1459" s="5">
        <f t="shared" si="526"/>
        <v>138.47560000000001</v>
      </c>
      <c r="BA1459" s="7">
        <f t="shared" si="527"/>
        <v>-9.469659643919022E-2</v>
      </c>
      <c r="BB1459" s="62">
        <f t="shared" si="528"/>
        <v>7821</v>
      </c>
      <c r="BC1459" s="28">
        <f t="shared" si="529"/>
        <v>-5.0907105151386446E-2</v>
      </c>
      <c r="BD1459" s="32">
        <f t="shared" si="530"/>
        <v>2.9630284225261767E-2</v>
      </c>
      <c r="BE1459" s="32">
        <f t="shared" si="531"/>
        <v>9.3415033465926809E-3</v>
      </c>
      <c r="BF1459" s="35">
        <f t="shared" si="532"/>
        <v>0.96102821242814551</v>
      </c>
      <c r="BG1459" s="36">
        <f t="shared" si="533"/>
        <v>0.82709589270600736</v>
      </c>
      <c r="BH1459" s="33">
        <f t="shared" si="534"/>
        <v>0</v>
      </c>
      <c r="BI1459" s="33">
        <f t="shared" si="535"/>
        <v>0.17290410729399258</v>
      </c>
      <c r="BJ1459" s="63">
        <v>0</v>
      </c>
      <c r="BK1459" s="63">
        <v>0</v>
      </c>
      <c r="BL1459" s="63">
        <v>0</v>
      </c>
      <c r="BM1459" s="63">
        <v>0</v>
      </c>
      <c r="BN1459" s="63">
        <v>0</v>
      </c>
      <c r="BO1459" s="63">
        <v>0</v>
      </c>
      <c r="BP1459" s="63">
        <v>0</v>
      </c>
      <c r="BQ1459" s="63">
        <v>0</v>
      </c>
      <c r="BR1459" s="63">
        <v>0</v>
      </c>
      <c r="BS1459" s="63">
        <v>12</v>
      </c>
      <c r="BT1459" s="63">
        <v>0</v>
      </c>
      <c r="BU1459" s="63">
        <v>0</v>
      </c>
      <c r="BV1459" s="63">
        <v>0</v>
      </c>
      <c r="BW1459" s="63">
        <v>0</v>
      </c>
      <c r="BX1459" s="63"/>
      <c r="BY1459" s="63"/>
      <c r="BZ1459" s="63"/>
      <c r="CA1459" s="63"/>
      <c r="CB1459" s="63"/>
      <c r="CC1459" s="63"/>
      <c r="CD1459" s="63"/>
      <c r="CE1459" s="63"/>
      <c r="CF1459" s="63"/>
      <c r="CG1459" s="63"/>
      <c r="CH1459" s="63"/>
      <c r="CI1459" s="63"/>
      <c r="CJ1459" s="63"/>
      <c r="CK1459" s="63"/>
      <c r="CL1459" s="63"/>
      <c r="CM1459" s="63"/>
      <c r="CN1459" s="63">
        <v>19000101</v>
      </c>
      <c r="CO1459" s="63" t="s">
        <v>675</v>
      </c>
      <c r="CP1459" s="66"/>
      <c r="CQ1459" s="64">
        <v>39314</v>
      </c>
      <c r="CR1459" s="78" t="s">
        <v>2039</v>
      </c>
      <c r="CS1459" s="78" t="s">
        <v>6954</v>
      </c>
    </row>
    <row r="1460" spans="1:97">
      <c r="A1460" s="63" t="s">
        <v>3591</v>
      </c>
      <c r="B1460" s="63" t="s">
        <v>1011</v>
      </c>
      <c r="C1460" s="63">
        <v>3525</v>
      </c>
      <c r="D1460" s="19" t="s">
        <v>3782</v>
      </c>
      <c r="E1460" s="63" t="s">
        <v>1707</v>
      </c>
      <c r="F1460" s="63" t="s">
        <v>5168</v>
      </c>
      <c r="G1460" s="65" t="s">
        <v>267</v>
      </c>
      <c r="H1460" s="65">
        <v>21</v>
      </c>
      <c r="I1460" s="65">
        <v>19</v>
      </c>
      <c r="J1460" s="65">
        <v>94</v>
      </c>
      <c r="K1460" s="23">
        <v>41.604992000000003</v>
      </c>
      <c r="L1460" s="23">
        <v>-107.991849</v>
      </c>
      <c r="M1460" s="61" t="s">
        <v>4296</v>
      </c>
      <c r="N1460" s="63" t="s">
        <v>4297</v>
      </c>
      <c r="O1460" s="63"/>
      <c r="P1460" s="63" t="s">
        <v>3796</v>
      </c>
      <c r="Q1460" s="63"/>
      <c r="R1460" s="63"/>
      <c r="S1460" s="55"/>
      <c r="T1460" s="63"/>
      <c r="U1460" s="66" t="s">
        <v>4298</v>
      </c>
      <c r="V1460" s="63"/>
      <c r="W1460" s="66">
        <v>10130</v>
      </c>
      <c r="X1460" s="66">
        <v>10105</v>
      </c>
      <c r="Y1460" s="63"/>
      <c r="Z1460" s="64">
        <v>37574</v>
      </c>
      <c r="AA1460" s="63">
        <v>6.96</v>
      </c>
      <c r="AB1460" s="63"/>
      <c r="AC1460" s="63">
        <v>18.8</v>
      </c>
      <c r="AD1460" s="63">
        <v>0.39</v>
      </c>
      <c r="AE1460" s="63">
        <v>1830</v>
      </c>
      <c r="AF1460" s="63">
        <v>6.67</v>
      </c>
      <c r="AG1460" s="63"/>
      <c r="AH1460" s="63">
        <v>2349</v>
      </c>
      <c r="AI1460" s="63">
        <v>890</v>
      </c>
      <c r="AJ1460" s="63"/>
      <c r="AK1460" s="63"/>
      <c r="AL1460" s="63">
        <v>8</v>
      </c>
      <c r="AM1460" s="63">
        <v>4716</v>
      </c>
      <c r="AN1460" s="63"/>
      <c r="AO1460" s="63" t="s">
        <v>3536</v>
      </c>
      <c r="AP1460" s="17">
        <f t="shared" si="520"/>
        <v>0.93812000000000006</v>
      </c>
      <c r="AQ1460" s="17">
        <f t="shared" si="521"/>
        <v>3.2093099999999999E-2</v>
      </c>
      <c r="AR1460" s="17">
        <f t="shared" si="541"/>
        <v>79.60499999999999</v>
      </c>
      <c r="AS1460" s="17">
        <f t="shared" si="540"/>
        <v>0.17061859999999998</v>
      </c>
      <c r="AT1460" s="17">
        <f t="shared" si="522"/>
        <v>80.745831699999982</v>
      </c>
      <c r="AU1460" s="5">
        <f t="shared" si="523"/>
        <v>66.265289999999993</v>
      </c>
      <c r="AV1460" s="5">
        <f t="shared" si="524"/>
        <v>14.587099999999998</v>
      </c>
      <c r="AW1460" s="5">
        <f t="shared" si="538"/>
        <v>0</v>
      </c>
      <c r="AX1460" s="5">
        <f t="shared" si="539"/>
        <v>0</v>
      </c>
      <c r="AY1460" s="5">
        <f t="shared" si="525"/>
        <v>0.16656000000000001</v>
      </c>
      <c r="AZ1460" s="5">
        <f t="shared" si="526"/>
        <v>81.01894999999999</v>
      </c>
      <c r="BA1460" s="7">
        <f t="shared" si="527"/>
        <v>-1.6883668814051094E-3</v>
      </c>
      <c r="BB1460" s="62">
        <f t="shared" si="528"/>
        <v>5102.8600000000006</v>
      </c>
      <c r="BC1460" s="28">
        <f t="shared" si="529"/>
        <v>3.9399685910584382E-2</v>
      </c>
      <c r="BD1460" s="32">
        <f t="shared" si="530"/>
        <v>1.1618184867863592E-2</v>
      </c>
      <c r="BE1460" s="32">
        <f t="shared" si="531"/>
        <v>3.9745828762080863E-4</v>
      </c>
      <c r="BF1460" s="35">
        <f t="shared" si="532"/>
        <v>0.98798435684451569</v>
      </c>
      <c r="BG1460" s="36">
        <f t="shared" si="533"/>
        <v>0.8178986521054642</v>
      </c>
      <c r="BH1460" s="33">
        <f t="shared" si="534"/>
        <v>0.1800455325575066</v>
      </c>
      <c r="BI1460" s="33">
        <f t="shared" si="535"/>
        <v>2.055815337029177E-3</v>
      </c>
      <c r="BJ1460" s="63"/>
      <c r="BK1460" s="63">
        <v>2.25</v>
      </c>
      <c r="BL1460" s="63"/>
      <c r="BM1460" s="63"/>
      <c r="BN1460" s="63"/>
      <c r="BO1460" s="63"/>
      <c r="BP1460" s="63"/>
      <c r="BQ1460" s="63"/>
      <c r="BR1460" s="63"/>
      <c r="BS1460" s="63"/>
      <c r="BT1460" s="63"/>
      <c r="BU1460" s="63"/>
      <c r="BV1460" s="63"/>
      <c r="BW1460" s="63"/>
      <c r="BX1460" s="63"/>
      <c r="BY1460" s="63"/>
      <c r="BZ1460" s="63"/>
      <c r="CA1460" s="63"/>
      <c r="CB1460" s="63"/>
      <c r="CC1460" s="63"/>
      <c r="CD1460" s="63"/>
      <c r="CE1460" s="63"/>
      <c r="CF1460" s="63"/>
      <c r="CG1460" s="63"/>
      <c r="CH1460" s="63"/>
      <c r="CI1460" s="63"/>
      <c r="CJ1460" s="63"/>
      <c r="CK1460" s="63"/>
      <c r="CL1460" s="63"/>
      <c r="CM1460" s="63"/>
      <c r="CN1460" s="63">
        <v>20021114</v>
      </c>
      <c r="CO1460" s="63" t="s">
        <v>3607</v>
      </c>
      <c r="CP1460" s="66"/>
      <c r="CQ1460" s="64">
        <v>37576</v>
      </c>
      <c r="CR1460" s="78" t="s">
        <v>2039</v>
      </c>
      <c r="CS1460" s="78" t="s">
        <v>6954</v>
      </c>
    </row>
    <row r="1461" spans="1:97">
      <c r="A1461" s="63" t="s">
        <v>3591</v>
      </c>
      <c r="B1461" s="63" t="s">
        <v>992</v>
      </c>
      <c r="C1461" s="63">
        <v>3524</v>
      </c>
      <c r="D1461" s="19" t="s">
        <v>3782</v>
      </c>
      <c r="E1461" s="63" t="s">
        <v>1707</v>
      </c>
      <c r="F1461" s="63" t="s">
        <v>5168</v>
      </c>
      <c r="G1461" s="65" t="s">
        <v>272</v>
      </c>
      <c r="H1461" s="65">
        <v>22</v>
      </c>
      <c r="I1461" s="65">
        <v>19</v>
      </c>
      <c r="J1461" s="65">
        <v>94</v>
      </c>
      <c r="K1461" s="23">
        <v>41.604799</v>
      </c>
      <c r="L1461" s="23">
        <v>-107.973112</v>
      </c>
      <c r="M1461" s="61" t="s">
        <v>993</v>
      </c>
      <c r="N1461" s="63" t="s">
        <v>994</v>
      </c>
      <c r="O1461" s="63"/>
      <c r="P1461" s="63" t="s">
        <v>3796</v>
      </c>
      <c r="Q1461" s="63"/>
      <c r="R1461" s="63"/>
      <c r="S1461" s="55"/>
      <c r="T1461" s="63"/>
      <c r="U1461" s="66" t="s">
        <v>995</v>
      </c>
      <c r="V1461" s="63"/>
      <c r="W1461" s="66">
        <v>9860</v>
      </c>
      <c r="X1461" s="66">
        <v>9776</v>
      </c>
      <c r="Y1461" s="63"/>
      <c r="Z1461" s="64">
        <v>37575</v>
      </c>
      <c r="AA1461" s="63">
        <v>6.79</v>
      </c>
      <c r="AB1461" s="63"/>
      <c r="AC1461" s="63">
        <v>79.400000000000006</v>
      </c>
      <c r="AD1461" s="63">
        <v>14.4</v>
      </c>
      <c r="AE1461" s="63">
        <v>3150</v>
      </c>
      <c r="AF1461" s="63">
        <v>36.9</v>
      </c>
      <c r="AG1461" s="63"/>
      <c r="AH1461" s="63">
        <v>5298</v>
      </c>
      <c r="AI1461" s="63">
        <v>1482</v>
      </c>
      <c r="AJ1461" s="63"/>
      <c r="AK1461" s="63"/>
      <c r="AL1461" s="63">
        <v>6</v>
      </c>
      <c r="AM1461" s="63">
        <v>10532</v>
      </c>
      <c r="AN1461" s="63"/>
      <c r="AO1461" s="63" t="s">
        <v>3536</v>
      </c>
      <c r="AP1461" s="17">
        <f t="shared" si="520"/>
        <v>3.9620600000000001</v>
      </c>
      <c r="AQ1461" s="17">
        <f t="shared" si="521"/>
        <v>1.184976</v>
      </c>
      <c r="AR1461" s="17">
        <f t="shared" si="541"/>
        <v>137.02499999999998</v>
      </c>
      <c r="AS1461" s="17">
        <f t="shared" si="540"/>
        <v>0.94390199999999991</v>
      </c>
      <c r="AT1461" s="17">
        <f t="shared" si="522"/>
        <v>143.115938</v>
      </c>
      <c r="AU1461" s="5">
        <f t="shared" si="523"/>
        <v>149.45658</v>
      </c>
      <c r="AV1461" s="5">
        <f t="shared" si="524"/>
        <v>24.289979999999996</v>
      </c>
      <c r="AW1461" s="5">
        <f t="shared" si="538"/>
        <v>0</v>
      </c>
      <c r="AX1461" s="5">
        <f t="shared" si="539"/>
        <v>0</v>
      </c>
      <c r="AY1461" s="5">
        <f t="shared" si="525"/>
        <v>0.12492</v>
      </c>
      <c r="AZ1461" s="5">
        <f t="shared" si="526"/>
        <v>173.87147999999999</v>
      </c>
      <c r="BA1461" s="7">
        <f t="shared" si="527"/>
        <v>-9.7024488208550891E-2</v>
      </c>
      <c r="BB1461" s="62">
        <f t="shared" si="528"/>
        <v>10066.700000000001</v>
      </c>
      <c r="BC1461" s="28">
        <f t="shared" si="529"/>
        <v>-2.2588804147834537E-2</v>
      </c>
      <c r="BD1461" s="32">
        <f t="shared" si="530"/>
        <v>2.7684268121136866E-2</v>
      </c>
      <c r="BE1461" s="32">
        <f t="shared" si="531"/>
        <v>8.2798325368904756E-3</v>
      </c>
      <c r="BF1461" s="35">
        <f t="shared" si="532"/>
        <v>0.96403589934197254</v>
      </c>
      <c r="BG1461" s="36">
        <f t="shared" si="533"/>
        <v>0.85958076620731594</v>
      </c>
      <c r="BH1461" s="33">
        <f t="shared" si="534"/>
        <v>0.13970077208752119</v>
      </c>
      <c r="BI1461" s="33">
        <f t="shared" si="535"/>
        <v>7.1846170516291698E-4</v>
      </c>
      <c r="BJ1461" s="63"/>
      <c r="BK1461" s="63"/>
      <c r="BL1461" s="63"/>
      <c r="BM1461" s="63"/>
      <c r="BN1461" s="63"/>
      <c r="BO1461" s="63"/>
      <c r="BP1461" s="63"/>
      <c r="BQ1461" s="63"/>
      <c r="BR1461" s="63"/>
      <c r="BS1461" s="63"/>
      <c r="BT1461" s="63"/>
      <c r="BU1461" s="63"/>
      <c r="BV1461" s="63"/>
      <c r="BW1461" s="63"/>
      <c r="BX1461" s="63"/>
      <c r="BY1461" s="63"/>
      <c r="BZ1461" s="63"/>
      <c r="CA1461" s="63"/>
      <c r="CB1461" s="63"/>
      <c r="CC1461" s="63"/>
      <c r="CD1461" s="63"/>
      <c r="CE1461" s="63"/>
      <c r="CF1461" s="63"/>
      <c r="CG1461" s="63"/>
      <c r="CH1461" s="63"/>
      <c r="CI1461" s="63"/>
      <c r="CJ1461" s="63"/>
      <c r="CK1461" s="63"/>
      <c r="CL1461" s="63"/>
      <c r="CM1461" s="63"/>
      <c r="CN1461" s="63">
        <v>20021115</v>
      </c>
      <c r="CO1461" s="63" t="s">
        <v>3607</v>
      </c>
      <c r="CP1461" s="66"/>
      <c r="CQ1461" s="64">
        <v>37577</v>
      </c>
      <c r="CR1461" s="78" t="s">
        <v>2043</v>
      </c>
      <c r="CS1461" s="78" t="s">
        <v>6954</v>
      </c>
    </row>
    <row r="1462" spans="1:97">
      <c r="A1462" s="63" t="s">
        <v>3591</v>
      </c>
      <c r="B1462" s="63" t="s">
        <v>992</v>
      </c>
      <c r="C1462" s="63">
        <v>3587</v>
      </c>
      <c r="D1462" s="19" t="s">
        <v>3782</v>
      </c>
      <c r="E1462" s="63" t="s">
        <v>1707</v>
      </c>
      <c r="F1462" s="63" t="s">
        <v>5168</v>
      </c>
      <c r="G1462" s="65" t="s">
        <v>274</v>
      </c>
      <c r="H1462" s="65">
        <v>22</v>
      </c>
      <c r="I1462" s="65">
        <v>19</v>
      </c>
      <c r="J1462" s="65">
        <v>94</v>
      </c>
      <c r="K1462" s="23">
        <v>41.60501</v>
      </c>
      <c r="L1462" s="23">
        <v>-107.98172</v>
      </c>
      <c r="M1462" s="61" t="s">
        <v>4244</v>
      </c>
      <c r="N1462" s="63" t="s">
        <v>4245</v>
      </c>
      <c r="O1462" s="63"/>
      <c r="P1462" s="63" t="s">
        <v>3796</v>
      </c>
      <c r="Q1462" s="63"/>
      <c r="R1462" s="63"/>
      <c r="S1462" s="55"/>
      <c r="T1462" s="63"/>
      <c r="U1462" s="66" t="s">
        <v>4246</v>
      </c>
      <c r="V1462" s="63"/>
      <c r="W1462" s="66">
        <v>10300</v>
      </c>
      <c r="X1462" s="66">
        <v>10253</v>
      </c>
      <c r="Y1462" s="63"/>
      <c r="Z1462" s="64">
        <v>37627</v>
      </c>
      <c r="AA1462" s="63">
        <v>7.47</v>
      </c>
      <c r="AB1462" s="63"/>
      <c r="AC1462" s="63">
        <v>25.4</v>
      </c>
      <c r="AD1462" s="63"/>
      <c r="AE1462" s="63">
        <v>1580</v>
      </c>
      <c r="AF1462" s="63">
        <v>153</v>
      </c>
      <c r="AG1462" s="63"/>
      <c r="AH1462" s="63">
        <v>2499</v>
      </c>
      <c r="AI1462" s="63">
        <v>539</v>
      </c>
      <c r="AJ1462" s="63"/>
      <c r="AK1462" s="63"/>
      <c r="AL1462" s="63">
        <v>15</v>
      </c>
      <c r="AM1462" s="63">
        <v>7092</v>
      </c>
      <c r="AN1462" s="63"/>
      <c r="AO1462" s="63" t="s">
        <v>3553</v>
      </c>
      <c r="AP1462" s="17">
        <f t="shared" si="520"/>
        <v>1.26746</v>
      </c>
      <c r="AQ1462" s="17">
        <f t="shared" si="521"/>
        <v>0</v>
      </c>
      <c r="AR1462" s="17">
        <f t="shared" si="541"/>
        <v>68.72999999999999</v>
      </c>
      <c r="AS1462" s="17">
        <f t="shared" si="540"/>
        <v>3.9137399999999998</v>
      </c>
      <c r="AT1462" s="17">
        <f t="shared" si="522"/>
        <v>73.911199999999994</v>
      </c>
      <c r="AU1462" s="5">
        <f t="shared" si="523"/>
        <v>70.496790000000004</v>
      </c>
      <c r="AV1462" s="5">
        <f t="shared" si="524"/>
        <v>8.8342099999999988</v>
      </c>
      <c r="AW1462" s="5">
        <f t="shared" si="538"/>
        <v>0</v>
      </c>
      <c r="AX1462" s="5">
        <f t="shared" si="539"/>
        <v>0</v>
      </c>
      <c r="AY1462" s="5">
        <f t="shared" si="525"/>
        <v>0.31230000000000002</v>
      </c>
      <c r="AZ1462" s="5">
        <f t="shared" si="526"/>
        <v>79.643299999999996</v>
      </c>
      <c r="BA1462" s="7">
        <f t="shared" si="527"/>
        <v>-3.7329417242737938E-2</v>
      </c>
      <c r="BB1462" s="62">
        <f t="shared" si="528"/>
        <v>4811.3999999999996</v>
      </c>
      <c r="BC1462" s="28">
        <f t="shared" si="529"/>
        <v>-0.19159231816119768</v>
      </c>
      <c r="BD1462" s="32">
        <f t="shared" si="530"/>
        <v>1.7148415936962196E-2</v>
      </c>
      <c r="BE1462" s="32">
        <f t="shared" si="531"/>
        <v>0</v>
      </c>
      <c r="BF1462" s="35">
        <f t="shared" si="532"/>
        <v>0.98285158406303785</v>
      </c>
      <c r="BG1462" s="36">
        <f t="shared" si="533"/>
        <v>0.88515656684240873</v>
      </c>
      <c r="BH1462" s="33">
        <f t="shared" si="534"/>
        <v>0.11092219935638024</v>
      </c>
      <c r="BI1462" s="33">
        <f t="shared" si="535"/>
        <v>3.9212338012111509E-3</v>
      </c>
      <c r="BJ1462" s="63"/>
      <c r="BK1462" s="63"/>
      <c r="BL1462" s="63"/>
      <c r="BM1462" s="63"/>
      <c r="BN1462" s="63"/>
      <c r="BO1462" s="63"/>
      <c r="BP1462" s="63"/>
      <c r="BQ1462" s="63"/>
      <c r="BR1462" s="63"/>
      <c r="BS1462" s="63"/>
      <c r="BT1462" s="63"/>
      <c r="BU1462" s="63"/>
      <c r="BV1462" s="63"/>
      <c r="BW1462" s="63"/>
      <c r="BX1462" s="63"/>
      <c r="BY1462" s="63"/>
      <c r="BZ1462" s="63"/>
      <c r="CA1462" s="63"/>
      <c r="CB1462" s="63"/>
      <c r="CC1462" s="63"/>
      <c r="CD1462" s="63"/>
      <c r="CE1462" s="63"/>
      <c r="CF1462" s="63"/>
      <c r="CG1462" s="63"/>
      <c r="CH1462" s="63"/>
      <c r="CI1462" s="63"/>
      <c r="CJ1462" s="63"/>
      <c r="CK1462" s="63"/>
      <c r="CL1462" s="63"/>
      <c r="CM1462" s="63"/>
      <c r="CN1462" s="63">
        <v>2003106</v>
      </c>
      <c r="CO1462" s="63" t="s">
        <v>3607</v>
      </c>
      <c r="CP1462" s="66"/>
      <c r="CQ1462" s="64">
        <v>37629</v>
      </c>
      <c r="CR1462" s="78" t="s">
        <v>2043</v>
      </c>
      <c r="CS1462" s="78" t="s">
        <v>6954</v>
      </c>
    </row>
    <row r="1463" spans="1:97">
      <c r="A1463" s="63" t="s">
        <v>3591</v>
      </c>
      <c r="B1463" s="63" t="s">
        <v>4292</v>
      </c>
      <c r="C1463" s="63">
        <v>3523</v>
      </c>
      <c r="D1463" s="19" t="s">
        <v>3782</v>
      </c>
      <c r="E1463" s="63" t="s">
        <v>1707</v>
      </c>
      <c r="F1463" s="63" t="s">
        <v>5168</v>
      </c>
      <c r="G1463" s="65" t="s">
        <v>3612</v>
      </c>
      <c r="H1463" s="65">
        <v>28</v>
      </c>
      <c r="I1463" s="65">
        <v>19</v>
      </c>
      <c r="J1463" s="65">
        <v>94</v>
      </c>
      <c r="K1463" s="23">
        <v>41.590465000000002</v>
      </c>
      <c r="L1463" s="23">
        <v>-108.00138099999999</v>
      </c>
      <c r="M1463" s="61" t="s">
        <v>4320</v>
      </c>
      <c r="N1463" s="63" t="s">
        <v>4321</v>
      </c>
      <c r="O1463" s="63"/>
      <c r="P1463" s="63" t="s">
        <v>3796</v>
      </c>
      <c r="Q1463" s="63"/>
      <c r="R1463" s="63"/>
      <c r="S1463" s="55"/>
      <c r="T1463" s="63"/>
      <c r="U1463" s="66" t="s">
        <v>4322</v>
      </c>
      <c r="V1463" s="63"/>
      <c r="W1463" s="66">
        <v>10254</v>
      </c>
      <c r="X1463" s="66">
        <v>10240</v>
      </c>
      <c r="Y1463" s="63"/>
      <c r="Z1463" s="64"/>
      <c r="AA1463" s="63">
        <v>7.87</v>
      </c>
      <c r="AB1463" s="63"/>
      <c r="AC1463" s="63">
        <v>1.08</v>
      </c>
      <c r="AD1463" s="63">
        <v>1.08</v>
      </c>
      <c r="AE1463" s="63">
        <v>2360</v>
      </c>
      <c r="AF1463" s="63">
        <v>38.700000000000003</v>
      </c>
      <c r="AG1463" s="63"/>
      <c r="AH1463" s="63">
        <v>2949</v>
      </c>
      <c r="AI1463" s="63">
        <v>890</v>
      </c>
      <c r="AJ1463" s="63"/>
      <c r="AK1463" s="63"/>
      <c r="AL1463" s="63">
        <v>18</v>
      </c>
      <c r="AM1463" s="63">
        <v>6320</v>
      </c>
      <c r="AN1463" s="63"/>
      <c r="AO1463" s="63" t="s">
        <v>3536</v>
      </c>
      <c r="AP1463" s="17">
        <f t="shared" si="520"/>
        <v>5.3892000000000002E-2</v>
      </c>
      <c r="AQ1463" s="17">
        <f t="shared" si="521"/>
        <v>8.8873200000000013E-2</v>
      </c>
      <c r="AR1463" s="17">
        <f t="shared" si="541"/>
        <v>102.66</v>
      </c>
      <c r="AS1463" s="17">
        <f t="shared" si="540"/>
        <v>0.98994599999999999</v>
      </c>
      <c r="AT1463" s="17">
        <f t="shared" si="522"/>
        <v>103.7927112</v>
      </c>
      <c r="AU1463" s="5">
        <f t="shared" si="523"/>
        <v>83.191289999999995</v>
      </c>
      <c r="AV1463" s="5">
        <f t="shared" si="524"/>
        <v>14.587099999999998</v>
      </c>
      <c r="AW1463" s="5">
        <f t="shared" si="538"/>
        <v>0</v>
      </c>
      <c r="AX1463" s="5">
        <f t="shared" si="539"/>
        <v>0</v>
      </c>
      <c r="AY1463" s="5">
        <f t="shared" si="525"/>
        <v>0.37476000000000004</v>
      </c>
      <c r="AZ1463" s="5">
        <f t="shared" si="526"/>
        <v>98.153149999999982</v>
      </c>
      <c r="BA1463" s="7">
        <f t="shared" si="527"/>
        <v>2.7926104385049996E-2</v>
      </c>
      <c r="BB1463" s="62">
        <f t="shared" si="528"/>
        <v>6257.86</v>
      </c>
      <c r="BC1463" s="28">
        <f t="shared" si="529"/>
        <v>-4.9404270678796176E-3</v>
      </c>
      <c r="BD1463" s="32">
        <f t="shared" si="530"/>
        <v>5.1922721139979245E-4</v>
      </c>
      <c r="BE1463" s="32">
        <f t="shared" si="531"/>
        <v>8.5625665783745336E-4</v>
      </c>
      <c r="BF1463" s="35">
        <f t="shared" si="532"/>
        <v>0.99862451613076275</v>
      </c>
      <c r="BG1463" s="36">
        <f t="shared" si="533"/>
        <v>0.84756617591997818</v>
      </c>
      <c r="BH1463" s="33">
        <f t="shared" si="534"/>
        <v>0.14861570922583739</v>
      </c>
      <c r="BI1463" s="33">
        <f t="shared" si="535"/>
        <v>3.8181148541845075E-3</v>
      </c>
      <c r="BJ1463" s="63"/>
      <c r="BK1463" s="63">
        <v>8.59</v>
      </c>
      <c r="BL1463" s="63"/>
      <c r="BM1463" s="63"/>
      <c r="BN1463" s="63"/>
      <c r="BO1463" s="63"/>
      <c r="BP1463" s="63"/>
      <c r="BQ1463" s="63"/>
      <c r="BR1463" s="63"/>
      <c r="BS1463" s="63"/>
      <c r="BT1463" s="63"/>
      <c r="BU1463" s="63"/>
      <c r="BV1463" s="63"/>
      <c r="BW1463" s="63"/>
      <c r="BX1463" s="63"/>
      <c r="BY1463" s="63"/>
      <c r="BZ1463" s="63"/>
      <c r="CA1463" s="63"/>
      <c r="CB1463" s="63"/>
      <c r="CC1463" s="63"/>
      <c r="CD1463" s="63"/>
      <c r="CE1463" s="63"/>
      <c r="CF1463" s="63"/>
      <c r="CG1463" s="63"/>
      <c r="CH1463" s="63"/>
      <c r="CI1463" s="63"/>
      <c r="CJ1463" s="63"/>
      <c r="CK1463" s="63"/>
      <c r="CL1463" s="63"/>
      <c r="CM1463" s="63"/>
      <c r="CN1463" s="63"/>
      <c r="CO1463" s="63" t="s">
        <v>3607</v>
      </c>
      <c r="CP1463" s="66"/>
      <c r="CQ1463" s="63"/>
      <c r="CR1463" s="78" t="s">
        <v>2039</v>
      </c>
      <c r="CS1463" s="78" t="s">
        <v>6954</v>
      </c>
    </row>
    <row r="1464" spans="1:97">
      <c r="A1464" s="63" t="s">
        <v>3591</v>
      </c>
      <c r="B1464" s="63" t="s">
        <v>1465</v>
      </c>
      <c r="C1464" s="63">
        <v>4262</v>
      </c>
      <c r="D1464" s="19" t="s">
        <v>3782</v>
      </c>
      <c r="E1464" s="63" t="s">
        <v>1707</v>
      </c>
      <c r="F1464" s="63" t="s">
        <v>2492</v>
      </c>
      <c r="G1464" s="65" t="s">
        <v>3594</v>
      </c>
      <c r="H1464" s="65">
        <v>29</v>
      </c>
      <c r="I1464" s="65">
        <v>19</v>
      </c>
      <c r="J1464" s="65">
        <v>94</v>
      </c>
      <c r="K1464" s="23">
        <v>41.600535000000001</v>
      </c>
      <c r="L1464" s="23">
        <v>-108.021782</v>
      </c>
      <c r="M1464" s="61" t="s">
        <v>4286</v>
      </c>
      <c r="N1464" s="63" t="s">
        <v>4287</v>
      </c>
      <c r="O1464" s="63"/>
      <c r="P1464" s="63" t="s">
        <v>3796</v>
      </c>
      <c r="Q1464" s="63"/>
      <c r="R1464" s="63"/>
      <c r="S1464" s="55"/>
      <c r="T1464" s="63"/>
      <c r="U1464" s="66" t="s">
        <v>4288</v>
      </c>
      <c r="V1464" s="63"/>
      <c r="W1464" s="66">
        <v>10122</v>
      </c>
      <c r="X1464" s="66">
        <v>10119</v>
      </c>
      <c r="Y1464" s="63"/>
      <c r="Z1464" s="64">
        <v>37895</v>
      </c>
      <c r="AA1464" s="63">
        <v>7.36</v>
      </c>
      <c r="AB1464" s="63"/>
      <c r="AC1464" s="63">
        <v>18</v>
      </c>
      <c r="AD1464" s="63">
        <v>3.4</v>
      </c>
      <c r="AE1464" s="63">
        <v>2442</v>
      </c>
      <c r="AF1464" s="63">
        <v>9.6999999999999993</v>
      </c>
      <c r="AG1464" s="63"/>
      <c r="AH1464" s="63">
        <v>2949</v>
      </c>
      <c r="AI1464" s="63">
        <v>1534</v>
      </c>
      <c r="AJ1464" s="63"/>
      <c r="AK1464" s="63"/>
      <c r="AL1464" s="63">
        <v>41</v>
      </c>
      <c r="AM1464" s="63">
        <v>7488</v>
      </c>
      <c r="AN1464" s="63"/>
      <c r="AO1464" s="63" t="s">
        <v>6341</v>
      </c>
      <c r="AP1464" s="17">
        <f t="shared" si="520"/>
        <v>0.8982</v>
      </c>
      <c r="AQ1464" s="17">
        <f t="shared" si="521"/>
        <v>0.27978599999999998</v>
      </c>
      <c r="AR1464" s="17">
        <f t="shared" si="541"/>
        <v>106.22699999999999</v>
      </c>
      <c r="AS1464" s="17">
        <f t="shared" si="540"/>
        <v>0.24812599999999996</v>
      </c>
      <c r="AT1464" s="17">
        <f t="shared" si="522"/>
        <v>107.65311199999999</v>
      </c>
      <c r="AU1464" s="5">
        <f t="shared" si="523"/>
        <v>83.191289999999995</v>
      </c>
      <c r="AV1464" s="5">
        <f t="shared" si="524"/>
        <v>25.142259999999997</v>
      </c>
      <c r="AW1464" s="5">
        <f t="shared" si="538"/>
        <v>0</v>
      </c>
      <c r="AX1464" s="5">
        <f t="shared" si="539"/>
        <v>0</v>
      </c>
      <c r="AY1464" s="5">
        <f t="shared" si="525"/>
        <v>0.85362000000000005</v>
      </c>
      <c r="AZ1464" s="5">
        <f t="shared" si="526"/>
        <v>109.18716999999999</v>
      </c>
      <c r="BA1464" s="7">
        <f t="shared" si="527"/>
        <v>-7.074598805400934E-3</v>
      </c>
      <c r="BB1464" s="62">
        <f t="shared" si="528"/>
        <v>6997.1</v>
      </c>
      <c r="BC1464" s="28">
        <f t="shared" si="529"/>
        <v>-3.3889997307578107E-2</v>
      </c>
      <c r="BD1464" s="32">
        <f t="shared" si="530"/>
        <v>8.3434652590442544E-3</v>
      </c>
      <c r="BE1464" s="32">
        <f t="shared" si="531"/>
        <v>2.5989587741783071E-3</v>
      </c>
      <c r="BF1464" s="35">
        <f t="shared" si="532"/>
        <v>0.98905757596677735</v>
      </c>
      <c r="BG1464" s="36">
        <f t="shared" si="533"/>
        <v>0.76191451797862331</v>
      </c>
      <c r="BH1464" s="33">
        <f t="shared" si="534"/>
        <v>0.23026753051663484</v>
      </c>
      <c r="BI1464" s="33">
        <f t="shared" si="535"/>
        <v>7.8179515047418126E-3</v>
      </c>
      <c r="BJ1464" s="63"/>
      <c r="BK1464" s="63">
        <v>0.43</v>
      </c>
      <c r="BL1464" s="63"/>
      <c r="BM1464" s="63"/>
      <c r="BN1464" s="63"/>
      <c r="BO1464" s="63"/>
      <c r="BP1464" s="63"/>
      <c r="BQ1464" s="63"/>
      <c r="BR1464" s="63"/>
      <c r="BS1464" s="63">
        <v>3.1</v>
      </c>
      <c r="BT1464" s="63"/>
      <c r="BU1464" s="63"/>
      <c r="BV1464" s="63"/>
      <c r="BW1464" s="63"/>
      <c r="BX1464" s="63"/>
      <c r="BY1464" s="63"/>
      <c r="BZ1464" s="63"/>
      <c r="CA1464" s="63"/>
      <c r="CB1464" s="63"/>
      <c r="CC1464" s="63"/>
      <c r="CD1464" s="63"/>
      <c r="CE1464" s="63"/>
      <c r="CF1464" s="63"/>
      <c r="CG1464" s="63"/>
      <c r="CH1464" s="63"/>
      <c r="CI1464" s="63"/>
      <c r="CJ1464" s="63"/>
      <c r="CK1464" s="63"/>
      <c r="CL1464" s="63"/>
      <c r="CM1464" s="63"/>
      <c r="CN1464" s="63">
        <v>2003101</v>
      </c>
      <c r="CO1464" s="63" t="s">
        <v>3607</v>
      </c>
      <c r="CP1464" s="66"/>
      <c r="CQ1464" s="64">
        <v>37896</v>
      </c>
      <c r="CR1464" s="78" t="s">
        <v>2039</v>
      </c>
      <c r="CS1464" s="78" t="s">
        <v>6954</v>
      </c>
    </row>
    <row r="1465" spans="1:97">
      <c r="A1465" s="63" t="s">
        <v>3591</v>
      </c>
      <c r="B1465" s="63" t="s">
        <v>1465</v>
      </c>
      <c r="C1465" s="63">
        <v>4264</v>
      </c>
      <c r="D1465" s="19" t="s">
        <v>3782</v>
      </c>
      <c r="E1465" s="63" t="s">
        <v>1707</v>
      </c>
      <c r="F1465" s="63" t="s">
        <v>2492</v>
      </c>
      <c r="G1465" s="65" t="s">
        <v>3604</v>
      </c>
      <c r="H1465" s="65">
        <v>29</v>
      </c>
      <c r="I1465" s="65">
        <v>19</v>
      </c>
      <c r="J1465" s="65">
        <v>94</v>
      </c>
      <c r="K1465" s="23">
        <v>41.590159</v>
      </c>
      <c r="L1465" s="23">
        <v>-108.019882</v>
      </c>
      <c r="M1465" s="61" t="s">
        <v>4268</v>
      </c>
      <c r="N1465" s="63" t="s">
        <v>4269</v>
      </c>
      <c r="O1465" s="63"/>
      <c r="P1465" s="63" t="s">
        <v>3796</v>
      </c>
      <c r="Q1465" s="63"/>
      <c r="R1465" s="63"/>
      <c r="S1465" s="55"/>
      <c r="T1465" s="63"/>
      <c r="U1465" s="66" t="s">
        <v>4270</v>
      </c>
      <c r="V1465" s="63"/>
      <c r="W1465" s="66">
        <v>10290</v>
      </c>
      <c r="X1465" s="66"/>
      <c r="Y1465" s="63"/>
      <c r="Z1465" s="64">
        <v>37895</v>
      </c>
      <c r="AA1465" s="63">
        <v>7.55</v>
      </c>
      <c r="AB1465" s="63"/>
      <c r="AC1465" s="63">
        <v>29</v>
      </c>
      <c r="AD1465" s="63">
        <v>5.4</v>
      </c>
      <c r="AE1465" s="63">
        <v>2689</v>
      </c>
      <c r="AF1465" s="63">
        <v>15</v>
      </c>
      <c r="AG1465" s="63"/>
      <c r="AH1465" s="63">
        <v>3699</v>
      </c>
      <c r="AI1465" s="63">
        <v>1190</v>
      </c>
      <c r="AJ1465" s="63"/>
      <c r="AK1465" s="63"/>
      <c r="AL1465" s="63">
        <v>23</v>
      </c>
      <c r="AM1465" s="63">
        <v>8828</v>
      </c>
      <c r="AN1465" s="63"/>
      <c r="AO1465" s="63" t="s">
        <v>6341</v>
      </c>
      <c r="AP1465" s="17">
        <f t="shared" si="520"/>
        <v>1.4471000000000001</v>
      </c>
      <c r="AQ1465" s="17">
        <f t="shared" si="521"/>
        <v>0.44436600000000004</v>
      </c>
      <c r="AR1465" s="17">
        <f t="shared" si="541"/>
        <v>116.97149999999999</v>
      </c>
      <c r="AS1465" s="17">
        <f t="shared" si="540"/>
        <v>0.38369999999999999</v>
      </c>
      <c r="AT1465" s="17">
        <f t="shared" si="522"/>
        <v>119.24666599999999</v>
      </c>
      <c r="AU1465" s="5">
        <f t="shared" si="523"/>
        <v>104.34878999999999</v>
      </c>
      <c r="AV1465" s="5">
        <f t="shared" si="524"/>
        <v>19.504099999999998</v>
      </c>
      <c r="AW1465" s="5">
        <f t="shared" si="538"/>
        <v>0</v>
      </c>
      <c r="AX1465" s="5">
        <f t="shared" si="539"/>
        <v>0</v>
      </c>
      <c r="AY1465" s="5">
        <f t="shared" si="525"/>
        <v>0.47886000000000006</v>
      </c>
      <c r="AZ1465" s="5">
        <f t="shared" si="526"/>
        <v>124.33174999999999</v>
      </c>
      <c r="BA1465" s="7">
        <f t="shared" si="527"/>
        <v>-2.0876578818050918E-2</v>
      </c>
      <c r="BB1465" s="62">
        <f t="shared" si="528"/>
        <v>7650.4</v>
      </c>
      <c r="BC1465" s="28">
        <f t="shared" si="529"/>
        <v>-7.1463248859112552E-2</v>
      </c>
      <c r="BD1465" s="32">
        <f t="shared" si="530"/>
        <v>1.2135349763153967E-2</v>
      </c>
      <c r="BE1465" s="32">
        <f t="shared" si="531"/>
        <v>3.7264438068230778E-3</v>
      </c>
      <c r="BF1465" s="35">
        <f t="shared" si="532"/>
        <v>0.98413820643002303</v>
      </c>
      <c r="BG1465" s="36">
        <f t="shared" si="533"/>
        <v>0.83927709535175055</v>
      </c>
      <c r="BH1465" s="33">
        <f t="shared" si="534"/>
        <v>0.15687143468985196</v>
      </c>
      <c r="BI1465" s="33">
        <f t="shared" si="535"/>
        <v>3.8514699583975945E-3</v>
      </c>
      <c r="BJ1465" s="63"/>
      <c r="BK1465" s="63">
        <v>7.3</v>
      </c>
      <c r="BL1465" s="63"/>
      <c r="BM1465" s="63"/>
      <c r="BN1465" s="63"/>
      <c r="BO1465" s="63"/>
      <c r="BP1465" s="63"/>
      <c r="BQ1465" s="63"/>
      <c r="BR1465" s="63"/>
      <c r="BS1465" s="63">
        <v>11</v>
      </c>
      <c r="BT1465" s="63"/>
      <c r="BU1465" s="63"/>
      <c r="BV1465" s="63"/>
      <c r="BW1465" s="63"/>
      <c r="BX1465" s="63"/>
      <c r="BY1465" s="63"/>
      <c r="BZ1465" s="63"/>
      <c r="CA1465" s="63"/>
      <c r="CB1465" s="63"/>
      <c r="CC1465" s="63"/>
      <c r="CD1465" s="63"/>
      <c r="CE1465" s="63"/>
      <c r="CF1465" s="63"/>
      <c r="CG1465" s="63"/>
      <c r="CH1465" s="63"/>
      <c r="CI1465" s="63"/>
      <c r="CJ1465" s="63"/>
      <c r="CK1465" s="63"/>
      <c r="CL1465" s="63"/>
      <c r="CM1465" s="63"/>
      <c r="CN1465" s="63">
        <v>2003101</v>
      </c>
      <c r="CO1465" s="63" t="s">
        <v>3607</v>
      </c>
      <c r="CP1465" s="66"/>
      <c r="CQ1465" s="64">
        <v>37896</v>
      </c>
      <c r="CR1465" s="78" t="s">
        <v>2039</v>
      </c>
      <c r="CS1465" s="78" t="s">
        <v>6954</v>
      </c>
    </row>
    <row r="1466" spans="1:97">
      <c r="A1466" s="63" t="s">
        <v>3591</v>
      </c>
      <c r="B1466" s="63" t="s">
        <v>1465</v>
      </c>
      <c r="C1466" s="63">
        <v>3541</v>
      </c>
      <c r="D1466" s="19" t="s">
        <v>3782</v>
      </c>
      <c r="E1466" s="63" t="s">
        <v>1707</v>
      </c>
      <c r="F1466" s="63" t="s">
        <v>2492</v>
      </c>
      <c r="G1466" s="65" t="s">
        <v>3597</v>
      </c>
      <c r="H1466" s="65">
        <v>29</v>
      </c>
      <c r="I1466" s="65">
        <v>19</v>
      </c>
      <c r="J1466" s="65">
        <v>94</v>
      </c>
      <c r="K1466" s="23">
        <v>41.59722</v>
      </c>
      <c r="L1466" s="23">
        <v>-108.016111</v>
      </c>
      <c r="M1466" s="61" t="s">
        <v>4327</v>
      </c>
      <c r="N1466" s="63" t="s">
        <v>4328</v>
      </c>
      <c r="O1466" s="63"/>
      <c r="P1466" s="63" t="s">
        <v>3796</v>
      </c>
      <c r="Q1466" s="63"/>
      <c r="R1466" s="63"/>
      <c r="S1466" s="55"/>
      <c r="T1466" s="63"/>
      <c r="U1466" s="66" t="s">
        <v>4329</v>
      </c>
      <c r="V1466" s="63"/>
      <c r="W1466" s="66">
        <v>10076</v>
      </c>
      <c r="X1466" s="66">
        <v>10072</v>
      </c>
      <c r="Y1466" s="63"/>
      <c r="Z1466" s="64">
        <v>37571</v>
      </c>
      <c r="AA1466" s="63">
        <v>6.44</v>
      </c>
      <c r="AB1466" s="63"/>
      <c r="AC1466" s="63">
        <v>15.9</v>
      </c>
      <c r="AD1466" s="63">
        <v>3.03</v>
      </c>
      <c r="AE1466" s="63">
        <v>1700</v>
      </c>
      <c r="AF1466" s="63">
        <v>50</v>
      </c>
      <c r="AG1466" s="63"/>
      <c r="AH1466" s="63">
        <v>1949</v>
      </c>
      <c r="AI1466" s="63">
        <v>970</v>
      </c>
      <c r="AJ1466" s="63"/>
      <c r="AK1466" s="63"/>
      <c r="AL1466" s="63">
        <v>18</v>
      </c>
      <c r="AM1466" s="63">
        <v>4388</v>
      </c>
      <c r="AN1466" s="63"/>
      <c r="AO1466" s="63" t="s">
        <v>3553</v>
      </c>
      <c r="AP1466" s="17">
        <f t="shared" si="520"/>
        <v>0.79341000000000006</v>
      </c>
      <c r="AQ1466" s="17">
        <f t="shared" si="521"/>
        <v>0.2493387</v>
      </c>
      <c r="AR1466" s="17">
        <f t="shared" si="541"/>
        <v>73.949999999999989</v>
      </c>
      <c r="AS1466" s="17">
        <f t="shared" si="540"/>
        <v>1.2789999999999999</v>
      </c>
      <c r="AT1466" s="17">
        <f t="shared" si="522"/>
        <v>76.271748699999989</v>
      </c>
      <c r="AU1466" s="5">
        <f t="shared" si="523"/>
        <v>54.981290000000001</v>
      </c>
      <c r="AV1466" s="5">
        <f t="shared" si="524"/>
        <v>15.898299999999999</v>
      </c>
      <c r="AW1466" s="5">
        <f t="shared" si="538"/>
        <v>0</v>
      </c>
      <c r="AX1466" s="5">
        <f t="shared" si="539"/>
        <v>0</v>
      </c>
      <c r="AY1466" s="5">
        <f t="shared" si="525"/>
        <v>0.37476000000000004</v>
      </c>
      <c r="AZ1466" s="5">
        <f t="shared" si="526"/>
        <v>71.254350000000002</v>
      </c>
      <c r="BA1466" s="7">
        <f t="shared" si="527"/>
        <v>3.4010244588674854E-2</v>
      </c>
      <c r="BB1466" s="62">
        <f t="shared" si="528"/>
        <v>4705.93</v>
      </c>
      <c r="BC1466" s="28">
        <f t="shared" si="529"/>
        <v>3.4960682565183622E-2</v>
      </c>
      <c r="BD1466" s="32">
        <f t="shared" si="530"/>
        <v>1.0402409981718437E-2</v>
      </c>
      <c r="BE1466" s="32">
        <f t="shared" si="531"/>
        <v>3.2690833008264309E-3</v>
      </c>
      <c r="BF1466" s="35">
        <f t="shared" si="532"/>
        <v>0.98632850671745509</v>
      </c>
      <c r="BG1466" s="36">
        <f t="shared" si="533"/>
        <v>0.77162011863135371</v>
      </c>
      <c r="BH1466" s="33">
        <f t="shared" si="534"/>
        <v>0.22312041299934668</v>
      </c>
      <c r="BI1466" s="33">
        <f t="shared" si="535"/>
        <v>5.2594683692995586E-3</v>
      </c>
      <c r="BJ1466" s="63"/>
      <c r="BK1466" s="63">
        <v>0.13</v>
      </c>
      <c r="BL1466" s="63"/>
      <c r="BM1466" s="63"/>
      <c r="BN1466" s="63"/>
      <c r="BO1466" s="63"/>
      <c r="BP1466" s="63"/>
      <c r="BQ1466" s="63"/>
      <c r="BR1466" s="63"/>
      <c r="BS1466" s="63"/>
      <c r="BT1466" s="63"/>
      <c r="BU1466" s="63"/>
      <c r="BV1466" s="63"/>
      <c r="BW1466" s="63"/>
      <c r="BX1466" s="63"/>
      <c r="BY1466" s="63"/>
      <c r="BZ1466" s="63"/>
      <c r="CA1466" s="63"/>
      <c r="CB1466" s="63"/>
      <c r="CC1466" s="63"/>
      <c r="CD1466" s="63"/>
      <c r="CE1466" s="63"/>
      <c r="CF1466" s="63"/>
      <c r="CG1466" s="63"/>
      <c r="CH1466" s="63"/>
      <c r="CI1466" s="63"/>
      <c r="CJ1466" s="63"/>
      <c r="CK1466" s="63"/>
      <c r="CL1466" s="63"/>
      <c r="CM1466" s="63"/>
      <c r="CN1466" s="63">
        <v>20021111</v>
      </c>
      <c r="CO1466" s="63" t="s">
        <v>3607</v>
      </c>
      <c r="CP1466" s="66"/>
      <c r="CQ1466" s="64">
        <v>37573</v>
      </c>
      <c r="CR1466" s="78" t="s">
        <v>2039</v>
      </c>
      <c r="CS1466" s="78" t="s">
        <v>6954</v>
      </c>
    </row>
    <row r="1467" spans="1:97">
      <c r="A1467" s="63" t="s">
        <v>3591</v>
      </c>
      <c r="B1467" s="63" t="s">
        <v>1465</v>
      </c>
      <c r="C1467" s="63">
        <v>3527</v>
      </c>
      <c r="D1467" s="19" t="s">
        <v>3782</v>
      </c>
      <c r="E1467" s="63" t="s">
        <v>1707</v>
      </c>
      <c r="F1467" s="63" t="s">
        <v>5168</v>
      </c>
      <c r="G1467" s="65" t="s">
        <v>264</v>
      </c>
      <c r="H1467" s="65">
        <v>29</v>
      </c>
      <c r="I1467" s="65">
        <v>19</v>
      </c>
      <c r="J1467" s="65">
        <v>94</v>
      </c>
      <c r="K1467" s="23">
        <v>41.588009999999997</v>
      </c>
      <c r="L1467" s="23">
        <v>-108.006953</v>
      </c>
      <c r="M1467" s="61" t="s">
        <v>4283</v>
      </c>
      <c r="N1467" s="63" t="s">
        <v>4284</v>
      </c>
      <c r="O1467" s="63"/>
      <c r="P1467" s="63" t="s">
        <v>3796</v>
      </c>
      <c r="Q1467" s="63"/>
      <c r="R1467" s="63"/>
      <c r="S1467" s="55"/>
      <c r="T1467" s="63"/>
      <c r="U1467" s="66" t="s">
        <v>4285</v>
      </c>
      <c r="V1467" s="63"/>
      <c r="W1467" s="66">
        <v>10103</v>
      </c>
      <c r="X1467" s="66">
        <v>10100</v>
      </c>
      <c r="Y1467" s="63"/>
      <c r="Z1467" s="64">
        <v>37571</v>
      </c>
      <c r="AA1467" s="63">
        <v>6.82</v>
      </c>
      <c r="AB1467" s="63"/>
      <c r="AC1467" s="63">
        <v>31.7</v>
      </c>
      <c r="AD1467" s="63">
        <v>5.66</v>
      </c>
      <c r="AE1467" s="63">
        <v>2580</v>
      </c>
      <c r="AF1467" s="63">
        <v>173</v>
      </c>
      <c r="AG1467" s="63"/>
      <c r="AH1467" s="63">
        <v>3549</v>
      </c>
      <c r="AI1467" s="63">
        <v>1213</v>
      </c>
      <c r="AJ1467" s="63"/>
      <c r="AK1467" s="63"/>
      <c r="AL1467" s="63">
        <v>22</v>
      </c>
      <c r="AM1467" s="63">
        <v>7506</v>
      </c>
      <c r="AN1467" s="63"/>
      <c r="AO1467" s="63" t="s">
        <v>3536</v>
      </c>
      <c r="AP1467" s="17">
        <f t="shared" si="520"/>
        <v>1.5818300000000001</v>
      </c>
      <c r="AQ1467" s="17">
        <f t="shared" si="521"/>
        <v>0.46576140000000005</v>
      </c>
      <c r="AR1467" s="17">
        <f t="shared" si="541"/>
        <v>112.22999999999999</v>
      </c>
      <c r="AS1467" s="17">
        <f t="shared" si="540"/>
        <v>4.4253399999999994</v>
      </c>
      <c r="AT1467" s="17">
        <f t="shared" si="522"/>
        <v>118.7029314</v>
      </c>
      <c r="AU1467" s="5">
        <f t="shared" si="523"/>
        <v>100.11729</v>
      </c>
      <c r="AV1467" s="5">
        <f t="shared" si="524"/>
        <v>19.881069999999998</v>
      </c>
      <c r="AW1467" s="5">
        <f t="shared" si="538"/>
        <v>0</v>
      </c>
      <c r="AX1467" s="5">
        <f t="shared" si="539"/>
        <v>0</v>
      </c>
      <c r="AY1467" s="5">
        <f t="shared" si="525"/>
        <v>0.45804000000000006</v>
      </c>
      <c r="AZ1467" s="5">
        <f t="shared" si="526"/>
        <v>120.45639999999999</v>
      </c>
      <c r="BA1467" s="7">
        <f t="shared" si="527"/>
        <v>-7.3318008949743657E-3</v>
      </c>
      <c r="BB1467" s="62">
        <f t="shared" si="528"/>
        <v>7574.3600000000006</v>
      </c>
      <c r="BC1467" s="28">
        <f t="shared" si="529"/>
        <v>4.5330482826670309E-3</v>
      </c>
      <c r="BD1467" s="32">
        <f t="shared" si="530"/>
        <v>1.3325955655379881E-2</v>
      </c>
      <c r="BE1467" s="32">
        <f t="shared" si="531"/>
        <v>3.9237565113745794E-3</v>
      </c>
      <c r="BF1467" s="35">
        <f t="shared" si="532"/>
        <v>0.98275028783324547</v>
      </c>
      <c r="BG1467" s="36">
        <f t="shared" si="533"/>
        <v>0.8311496109795744</v>
      </c>
      <c r="BH1467" s="33">
        <f t="shared" si="534"/>
        <v>0.16504785133874164</v>
      </c>
      <c r="BI1467" s="33">
        <f t="shared" si="535"/>
        <v>3.8025376816839961E-3</v>
      </c>
      <c r="BJ1467" s="63"/>
      <c r="BK1467" s="63">
        <v>11.9</v>
      </c>
      <c r="BL1467" s="63"/>
      <c r="BM1467" s="63"/>
      <c r="BN1467" s="63"/>
      <c r="BO1467" s="63"/>
      <c r="BP1467" s="63"/>
      <c r="BQ1467" s="63"/>
      <c r="BR1467" s="63"/>
      <c r="BS1467" s="63"/>
      <c r="BT1467" s="63"/>
      <c r="BU1467" s="63"/>
      <c r="BV1467" s="63"/>
      <c r="BW1467" s="63"/>
      <c r="BX1467" s="63"/>
      <c r="BY1467" s="63"/>
      <c r="BZ1467" s="63"/>
      <c r="CA1467" s="63"/>
      <c r="CB1467" s="63"/>
      <c r="CC1467" s="63"/>
      <c r="CD1467" s="63"/>
      <c r="CE1467" s="63"/>
      <c r="CF1467" s="63"/>
      <c r="CG1467" s="63"/>
      <c r="CH1467" s="63"/>
      <c r="CI1467" s="63"/>
      <c r="CJ1467" s="63"/>
      <c r="CK1467" s="63"/>
      <c r="CL1467" s="63"/>
      <c r="CM1467" s="63"/>
      <c r="CN1467" s="63">
        <v>20021111</v>
      </c>
      <c r="CO1467" s="63" t="s">
        <v>3607</v>
      </c>
      <c r="CP1467" s="66"/>
      <c r="CQ1467" s="64">
        <v>37573</v>
      </c>
      <c r="CR1467" s="78" t="s">
        <v>2039</v>
      </c>
      <c r="CS1467" s="78" t="s">
        <v>6954</v>
      </c>
    </row>
    <row r="1468" spans="1:97">
      <c r="A1468" s="63" t="s">
        <v>3591</v>
      </c>
      <c r="B1468" s="63" t="s">
        <v>1465</v>
      </c>
      <c r="C1468" s="63">
        <v>4263</v>
      </c>
      <c r="D1468" s="19" t="s">
        <v>3782</v>
      </c>
      <c r="E1468" s="63" t="s">
        <v>1707</v>
      </c>
      <c r="F1468" s="63" t="s">
        <v>2492</v>
      </c>
      <c r="G1468" s="65" t="s">
        <v>3592</v>
      </c>
      <c r="H1468" s="65">
        <v>29</v>
      </c>
      <c r="I1468" s="65">
        <v>19</v>
      </c>
      <c r="J1468" s="65">
        <v>94</v>
      </c>
      <c r="K1468" s="23">
        <v>41.453519999999997</v>
      </c>
      <c r="L1468" s="23">
        <v>-107.99147000000001</v>
      </c>
      <c r="M1468" s="61" t="s">
        <v>1466</v>
      </c>
      <c r="N1468" s="63" t="s">
        <v>1467</v>
      </c>
      <c r="O1468" s="63"/>
      <c r="P1468" s="63" t="s">
        <v>3796</v>
      </c>
      <c r="Q1468" s="63"/>
      <c r="R1468" s="63"/>
      <c r="S1468" s="55"/>
      <c r="T1468" s="63"/>
      <c r="U1468" s="66" t="s">
        <v>1468</v>
      </c>
      <c r="V1468" s="63"/>
      <c r="W1468" s="66">
        <v>10593</v>
      </c>
      <c r="X1468" s="66">
        <v>10572</v>
      </c>
      <c r="Y1468" s="63"/>
      <c r="Z1468" s="64">
        <v>37895</v>
      </c>
      <c r="AA1468" s="63">
        <v>7.45</v>
      </c>
      <c r="AB1468" s="63"/>
      <c r="AC1468" s="63">
        <v>15</v>
      </c>
      <c r="AD1468" s="63">
        <v>3.4</v>
      </c>
      <c r="AE1468" s="63">
        <v>1947</v>
      </c>
      <c r="AF1468" s="63">
        <v>41</v>
      </c>
      <c r="AG1468" s="63"/>
      <c r="AH1468" s="63">
        <v>2199</v>
      </c>
      <c r="AI1468" s="63">
        <v>952</v>
      </c>
      <c r="AJ1468" s="63"/>
      <c r="AK1468" s="63"/>
      <c r="AL1468" s="63">
        <v>1210</v>
      </c>
      <c r="AM1468" s="63">
        <v>7180</v>
      </c>
      <c r="AN1468" s="63"/>
      <c r="AO1468" s="63" t="s">
        <v>6341</v>
      </c>
      <c r="AP1468" s="17">
        <f t="shared" si="520"/>
        <v>0.74849999999999994</v>
      </c>
      <c r="AQ1468" s="17">
        <f t="shared" si="521"/>
        <v>0.27978599999999998</v>
      </c>
      <c r="AR1468" s="17">
        <f t="shared" si="541"/>
        <v>84.694499999999991</v>
      </c>
      <c r="AS1468" s="17">
        <f t="shared" si="540"/>
        <v>1.04878</v>
      </c>
      <c r="AT1468" s="17">
        <f t="shared" si="522"/>
        <v>86.771565999999979</v>
      </c>
      <c r="AU1468" s="5">
        <f t="shared" si="523"/>
        <v>62.033789999999996</v>
      </c>
      <c r="AV1468" s="5">
        <f t="shared" si="524"/>
        <v>15.603279999999998</v>
      </c>
      <c r="AW1468" s="5">
        <f t="shared" si="538"/>
        <v>0</v>
      </c>
      <c r="AX1468" s="5">
        <f t="shared" si="539"/>
        <v>0</v>
      </c>
      <c r="AY1468" s="5">
        <f t="shared" si="525"/>
        <v>25.192200000000003</v>
      </c>
      <c r="AZ1468" s="5">
        <f t="shared" si="526"/>
        <v>102.82926999999999</v>
      </c>
      <c r="BA1468" s="7">
        <f t="shared" si="527"/>
        <v>-8.469215821390165E-2</v>
      </c>
      <c r="BB1468" s="62">
        <f t="shared" si="528"/>
        <v>6367.4</v>
      </c>
      <c r="BC1468" s="28">
        <f t="shared" si="529"/>
        <v>-5.9981989163972453E-2</v>
      </c>
      <c r="BD1468" s="32">
        <f t="shared" si="530"/>
        <v>8.6260976320284479E-3</v>
      </c>
      <c r="BE1468" s="32">
        <f t="shared" si="531"/>
        <v>3.22439726396087E-3</v>
      </c>
      <c r="BF1468" s="35">
        <f t="shared" si="532"/>
        <v>0.98814950510401078</v>
      </c>
      <c r="BG1468" s="37">
        <f t="shared" si="533"/>
        <v>0.60326976939542598</v>
      </c>
      <c r="BH1468" s="33">
        <f t="shared" si="534"/>
        <v>0.15173967489995796</v>
      </c>
      <c r="BI1468" s="33">
        <f t="shared" si="535"/>
        <v>0.24499055570461606</v>
      </c>
      <c r="BJ1468" s="63"/>
      <c r="BK1468" s="63">
        <v>41</v>
      </c>
      <c r="BL1468" s="63"/>
      <c r="BM1468" s="63"/>
      <c r="BN1468" s="63"/>
      <c r="BO1468" s="63"/>
      <c r="BP1468" s="63"/>
      <c r="BQ1468" s="63"/>
      <c r="BR1468" s="63"/>
      <c r="BS1468" s="63">
        <v>2.2999999999999998</v>
      </c>
      <c r="BT1468" s="63"/>
      <c r="BU1468" s="63"/>
      <c r="BV1468" s="63"/>
      <c r="BW1468" s="63"/>
      <c r="BX1468" s="63"/>
      <c r="BY1468" s="63"/>
      <c r="BZ1468" s="63"/>
      <c r="CA1468" s="63"/>
      <c r="CB1468" s="63"/>
      <c r="CC1468" s="63"/>
      <c r="CD1468" s="63"/>
      <c r="CE1468" s="63"/>
      <c r="CF1468" s="63"/>
      <c r="CG1468" s="63"/>
      <c r="CH1468" s="63"/>
      <c r="CI1468" s="63"/>
      <c r="CJ1468" s="63"/>
      <c r="CK1468" s="63"/>
      <c r="CL1468" s="63"/>
      <c r="CM1468" s="63"/>
      <c r="CN1468" s="63">
        <v>2003101</v>
      </c>
      <c r="CO1468" s="63" t="s">
        <v>3607</v>
      </c>
      <c r="CP1468" s="66"/>
      <c r="CQ1468" s="64">
        <v>37896</v>
      </c>
      <c r="CR1468" s="78" t="s">
        <v>2039</v>
      </c>
      <c r="CS1468" s="78" t="s">
        <v>6954</v>
      </c>
    </row>
    <row r="1469" spans="1:97">
      <c r="A1469" s="63" t="s">
        <v>3591</v>
      </c>
      <c r="B1469" s="63" t="s">
        <v>4221</v>
      </c>
      <c r="C1469" s="63">
        <v>3544</v>
      </c>
      <c r="D1469" s="19" t="s">
        <v>3782</v>
      </c>
      <c r="E1469" s="63" t="s">
        <v>1707</v>
      </c>
      <c r="F1469" s="63" t="s">
        <v>2492</v>
      </c>
      <c r="G1469" s="65" t="s">
        <v>3604</v>
      </c>
      <c r="H1469" s="65">
        <v>30</v>
      </c>
      <c r="I1469" s="65">
        <v>19</v>
      </c>
      <c r="J1469" s="65">
        <v>94</v>
      </c>
      <c r="K1469" s="23">
        <v>41.590060000000001</v>
      </c>
      <c r="L1469" s="23">
        <v>-108.036214</v>
      </c>
      <c r="M1469" s="61" t="s">
        <v>4256</v>
      </c>
      <c r="N1469" s="63" t="s">
        <v>4257</v>
      </c>
      <c r="O1469" s="63"/>
      <c r="P1469" s="63" t="s">
        <v>3796</v>
      </c>
      <c r="Q1469" s="63"/>
      <c r="R1469" s="63"/>
      <c r="S1469" s="55"/>
      <c r="T1469" s="63"/>
      <c r="U1469" s="66" t="s">
        <v>4258</v>
      </c>
      <c r="V1469" s="63"/>
      <c r="W1469" s="66">
        <v>10043</v>
      </c>
      <c r="X1469" s="66">
        <v>10035</v>
      </c>
      <c r="Y1469" s="63"/>
      <c r="Z1469" s="64">
        <v>37586</v>
      </c>
      <c r="AA1469" s="63">
        <v>6.94</v>
      </c>
      <c r="AB1469" s="63"/>
      <c r="AC1469" s="63">
        <v>30.6</v>
      </c>
      <c r="AD1469" s="63">
        <v>7.3</v>
      </c>
      <c r="AE1469" s="63">
        <v>2600</v>
      </c>
      <c r="AF1469" s="63">
        <v>55</v>
      </c>
      <c r="AG1469" s="63"/>
      <c r="AH1469" s="63">
        <v>3699</v>
      </c>
      <c r="AI1469" s="63">
        <v>1240</v>
      </c>
      <c r="AJ1469" s="63"/>
      <c r="AK1469" s="63"/>
      <c r="AL1469" s="63">
        <v>2</v>
      </c>
      <c r="AM1469" s="63">
        <v>7600</v>
      </c>
      <c r="AN1469" s="63"/>
      <c r="AO1469" s="63" t="s">
        <v>3553</v>
      </c>
      <c r="AP1469" s="17">
        <f t="shared" si="520"/>
        <v>1.52694</v>
      </c>
      <c r="AQ1469" s="17">
        <f t="shared" si="521"/>
        <v>0.60071699999999995</v>
      </c>
      <c r="AR1469" s="17">
        <f t="shared" si="541"/>
        <v>113.1</v>
      </c>
      <c r="AS1469" s="17">
        <f t="shared" si="540"/>
        <v>1.4068999999999998</v>
      </c>
      <c r="AT1469" s="17">
        <f t="shared" si="522"/>
        <v>116.63455699999999</v>
      </c>
      <c r="AU1469" s="5">
        <f t="shared" si="523"/>
        <v>104.34878999999999</v>
      </c>
      <c r="AV1469" s="5">
        <f t="shared" si="524"/>
        <v>20.323599999999999</v>
      </c>
      <c r="AW1469" s="5">
        <f t="shared" si="538"/>
        <v>0</v>
      </c>
      <c r="AX1469" s="5">
        <f t="shared" si="539"/>
        <v>0</v>
      </c>
      <c r="AY1469" s="5">
        <f t="shared" si="525"/>
        <v>4.1640000000000003E-2</v>
      </c>
      <c r="AZ1469" s="5">
        <f t="shared" si="526"/>
        <v>124.71402999999999</v>
      </c>
      <c r="BA1469" s="7">
        <f t="shared" si="527"/>
        <v>-3.3476363381402384E-2</v>
      </c>
      <c r="BB1469" s="62">
        <f t="shared" si="528"/>
        <v>7633.9</v>
      </c>
      <c r="BC1469" s="28">
        <f t="shared" si="529"/>
        <v>2.2253001529483349E-3</v>
      </c>
      <c r="BD1469" s="32">
        <f t="shared" si="530"/>
        <v>1.3091660304415612E-2</v>
      </c>
      <c r="BE1469" s="32">
        <f t="shared" si="531"/>
        <v>5.1504203852722657E-3</v>
      </c>
      <c r="BF1469" s="35">
        <f t="shared" si="532"/>
        <v>0.98175791931031209</v>
      </c>
      <c r="BG1469" s="36">
        <f t="shared" si="533"/>
        <v>0.83670449908482625</v>
      </c>
      <c r="BH1469" s="33">
        <f t="shared" si="534"/>
        <v>0.16296161706906592</v>
      </c>
      <c r="BI1469" s="33">
        <f t="shared" si="535"/>
        <v>3.3388384610777156E-4</v>
      </c>
      <c r="BJ1469" s="63"/>
      <c r="BK1469" s="63"/>
      <c r="BL1469" s="63"/>
      <c r="BM1469" s="63"/>
      <c r="BN1469" s="63"/>
      <c r="BO1469" s="63"/>
      <c r="BP1469" s="63"/>
      <c r="BQ1469" s="63"/>
      <c r="BR1469" s="63"/>
      <c r="BS1469" s="63"/>
      <c r="BT1469" s="63"/>
      <c r="BU1469" s="63"/>
      <c r="BV1469" s="63"/>
      <c r="BW1469" s="63"/>
      <c r="BX1469" s="63"/>
      <c r="BY1469" s="63"/>
      <c r="BZ1469" s="63"/>
      <c r="CA1469" s="63"/>
      <c r="CB1469" s="63"/>
      <c r="CC1469" s="63"/>
      <c r="CD1469" s="63"/>
      <c r="CE1469" s="63"/>
      <c r="CF1469" s="63"/>
      <c r="CG1469" s="63"/>
      <c r="CH1469" s="63"/>
      <c r="CI1469" s="63"/>
      <c r="CJ1469" s="63"/>
      <c r="CK1469" s="63"/>
      <c r="CL1469" s="63"/>
      <c r="CM1469" s="63"/>
      <c r="CN1469" s="63">
        <v>20021126</v>
      </c>
      <c r="CO1469" s="63" t="s">
        <v>3607</v>
      </c>
      <c r="CP1469" s="66"/>
      <c r="CQ1469" s="64">
        <v>37588</v>
      </c>
      <c r="CR1469" s="78" t="s">
        <v>2039</v>
      </c>
      <c r="CS1469" s="78" t="s">
        <v>6954</v>
      </c>
    </row>
    <row r="1470" spans="1:97">
      <c r="A1470" s="63" t="s">
        <v>3591</v>
      </c>
      <c r="B1470" s="63" t="s">
        <v>4221</v>
      </c>
      <c r="C1470" s="63">
        <v>3545</v>
      </c>
      <c r="D1470" s="19" t="s">
        <v>3782</v>
      </c>
      <c r="E1470" s="63" t="s">
        <v>1707</v>
      </c>
      <c r="F1470" s="63" t="s">
        <v>2492</v>
      </c>
      <c r="G1470" s="65" t="s">
        <v>3599</v>
      </c>
      <c r="H1470" s="65">
        <v>30</v>
      </c>
      <c r="I1470" s="65">
        <v>19</v>
      </c>
      <c r="J1470" s="65">
        <v>94</v>
      </c>
      <c r="K1470" s="23">
        <v>41.593229999999998</v>
      </c>
      <c r="L1470" s="23">
        <v>-108.041597</v>
      </c>
      <c r="M1470" s="61" t="s">
        <v>4222</v>
      </c>
      <c r="N1470" s="63" t="s">
        <v>4223</v>
      </c>
      <c r="O1470" s="63"/>
      <c r="P1470" s="63" t="s">
        <v>3796</v>
      </c>
      <c r="Q1470" s="63"/>
      <c r="R1470" s="63"/>
      <c r="S1470" s="55"/>
      <c r="T1470" s="63"/>
      <c r="U1470" s="66" t="s">
        <v>4224</v>
      </c>
      <c r="V1470" s="63"/>
      <c r="W1470" s="66">
        <v>10147</v>
      </c>
      <c r="X1470" s="66">
        <v>10042</v>
      </c>
      <c r="Y1470" s="63"/>
      <c r="Z1470" s="64">
        <v>37586</v>
      </c>
      <c r="AA1470" s="63">
        <v>6.77</v>
      </c>
      <c r="AB1470" s="63"/>
      <c r="AC1470" s="63">
        <v>38.700000000000003</v>
      </c>
      <c r="AD1470" s="63">
        <v>6.99</v>
      </c>
      <c r="AE1470" s="63">
        <v>3000</v>
      </c>
      <c r="AF1470" s="63">
        <v>12.4</v>
      </c>
      <c r="AG1470" s="63"/>
      <c r="AH1470" s="63">
        <v>4099</v>
      </c>
      <c r="AI1470" s="63">
        <v>2022</v>
      </c>
      <c r="AJ1470" s="63"/>
      <c r="AK1470" s="63"/>
      <c r="AL1470" s="63">
        <v>12</v>
      </c>
      <c r="AM1470" s="63">
        <v>9210</v>
      </c>
      <c r="AN1470" s="63"/>
      <c r="AO1470" s="63" t="s">
        <v>3553</v>
      </c>
      <c r="AP1470" s="17">
        <f t="shared" si="520"/>
        <v>1.9311300000000002</v>
      </c>
      <c r="AQ1470" s="17">
        <f t="shared" si="521"/>
        <v>0.57520710000000008</v>
      </c>
      <c r="AR1470" s="17">
        <f t="shared" si="541"/>
        <v>130.5</v>
      </c>
      <c r="AS1470" s="17">
        <f t="shared" si="540"/>
        <v>0.31719199999999997</v>
      </c>
      <c r="AT1470" s="17">
        <f t="shared" si="522"/>
        <v>133.3235291</v>
      </c>
      <c r="AU1470" s="5">
        <f t="shared" si="523"/>
        <v>115.63279</v>
      </c>
      <c r="AV1470" s="5">
        <f t="shared" si="524"/>
        <v>33.14058</v>
      </c>
      <c r="AW1470" s="5">
        <f t="shared" si="538"/>
        <v>0</v>
      </c>
      <c r="AX1470" s="5">
        <f t="shared" si="539"/>
        <v>0</v>
      </c>
      <c r="AY1470" s="5">
        <f t="shared" si="525"/>
        <v>0.24984000000000001</v>
      </c>
      <c r="AZ1470" s="5">
        <f t="shared" si="526"/>
        <v>149.02321000000001</v>
      </c>
      <c r="BA1470" s="7">
        <f t="shared" si="527"/>
        <v>-5.5604257906586185E-2</v>
      </c>
      <c r="BB1470" s="62">
        <f t="shared" si="528"/>
        <v>9191.09</v>
      </c>
      <c r="BC1470" s="28">
        <f t="shared" si="529"/>
        <v>-1.0276565138260753E-3</v>
      </c>
      <c r="BD1470" s="32">
        <f t="shared" si="530"/>
        <v>1.4484540073579556E-2</v>
      </c>
      <c r="BE1470" s="32">
        <f t="shared" si="531"/>
        <v>4.3143704932125148E-3</v>
      </c>
      <c r="BF1470" s="35">
        <f t="shared" si="532"/>
        <v>0.98120108943320794</v>
      </c>
      <c r="BG1470" s="36">
        <f t="shared" si="533"/>
        <v>0.77593812400095252</v>
      </c>
      <c r="BH1470" s="33">
        <f t="shared" si="534"/>
        <v>0.22238535862970607</v>
      </c>
      <c r="BI1470" s="33">
        <f t="shared" si="535"/>
        <v>1.6765173693413262E-3</v>
      </c>
      <c r="BJ1470" s="63"/>
      <c r="BK1470" s="63"/>
      <c r="BL1470" s="63"/>
      <c r="BM1470" s="63"/>
      <c r="BN1470" s="63"/>
      <c r="BO1470" s="63"/>
      <c r="BP1470" s="63"/>
      <c r="BQ1470" s="63"/>
      <c r="BR1470" s="63"/>
      <c r="BS1470" s="63"/>
      <c r="BT1470" s="63"/>
      <c r="BU1470" s="63"/>
      <c r="BV1470" s="63"/>
      <c r="BW1470" s="63"/>
      <c r="BX1470" s="63"/>
      <c r="BY1470" s="63"/>
      <c r="BZ1470" s="63"/>
      <c r="CA1470" s="63"/>
      <c r="CB1470" s="63"/>
      <c r="CC1470" s="63"/>
      <c r="CD1470" s="63"/>
      <c r="CE1470" s="63"/>
      <c r="CF1470" s="63"/>
      <c r="CG1470" s="63"/>
      <c r="CH1470" s="63"/>
      <c r="CI1470" s="63"/>
      <c r="CJ1470" s="63"/>
      <c r="CK1470" s="63"/>
      <c r="CL1470" s="63"/>
      <c r="CM1470" s="63"/>
      <c r="CN1470" s="63">
        <v>20021126</v>
      </c>
      <c r="CO1470" s="63" t="s">
        <v>3607</v>
      </c>
      <c r="CP1470" s="66"/>
      <c r="CQ1470" s="64">
        <v>37588</v>
      </c>
      <c r="CR1470" s="78" t="s">
        <v>2039</v>
      </c>
      <c r="CS1470" s="78" t="s">
        <v>6954</v>
      </c>
    </row>
    <row r="1471" spans="1:97">
      <c r="A1471" s="63" t="s">
        <v>3591</v>
      </c>
      <c r="B1471" s="63" t="s">
        <v>4221</v>
      </c>
      <c r="C1471" s="63">
        <v>3543</v>
      </c>
      <c r="D1471" s="19" t="s">
        <v>3782</v>
      </c>
      <c r="E1471" s="63" t="s">
        <v>1707</v>
      </c>
      <c r="F1471" s="63" t="s">
        <v>2492</v>
      </c>
      <c r="G1471" s="65" t="s">
        <v>3597</v>
      </c>
      <c r="H1471" s="65">
        <v>30</v>
      </c>
      <c r="I1471" s="65">
        <v>19</v>
      </c>
      <c r="J1471" s="65">
        <v>94</v>
      </c>
      <c r="K1471" s="23">
        <v>41.59751</v>
      </c>
      <c r="L1471" s="23">
        <v>-108.035417</v>
      </c>
      <c r="M1471" s="61" t="s">
        <v>4299</v>
      </c>
      <c r="N1471" s="63" t="s">
        <v>4300</v>
      </c>
      <c r="O1471" s="63"/>
      <c r="P1471" s="63" t="s">
        <v>3796</v>
      </c>
      <c r="Q1471" s="63"/>
      <c r="R1471" s="63"/>
      <c r="S1471" s="55"/>
      <c r="T1471" s="63"/>
      <c r="U1471" s="66" t="s">
        <v>4301</v>
      </c>
      <c r="V1471" s="63"/>
      <c r="W1471" s="66">
        <v>10071</v>
      </c>
      <c r="X1471" s="66">
        <v>10064</v>
      </c>
      <c r="Y1471" s="63"/>
      <c r="Z1471" s="64">
        <v>37586</v>
      </c>
      <c r="AA1471" s="63">
        <v>7.26</v>
      </c>
      <c r="AB1471" s="63"/>
      <c r="AC1471" s="63">
        <v>22.7</v>
      </c>
      <c r="AD1471" s="63">
        <v>5.82</v>
      </c>
      <c r="AE1471" s="63">
        <v>2490</v>
      </c>
      <c r="AF1471" s="63">
        <v>65.900000000000006</v>
      </c>
      <c r="AG1471" s="63"/>
      <c r="AH1471" s="63">
        <v>2900</v>
      </c>
      <c r="AI1471" s="63">
        <v>1806</v>
      </c>
      <c r="AJ1471" s="63"/>
      <c r="AK1471" s="63"/>
      <c r="AL1471" s="63">
        <v>21</v>
      </c>
      <c r="AM1471" s="63">
        <v>7458</v>
      </c>
      <c r="AN1471" s="63"/>
      <c r="AO1471" s="63" t="s">
        <v>3553</v>
      </c>
      <c r="AP1471" s="17">
        <f t="shared" si="520"/>
        <v>1.13273</v>
      </c>
      <c r="AQ1471" s="17">
        <f t="shared" si="521"/>
        <v>0.47892780000000001</v>
      </c>
      <c r="AR1471" s="17">
        <f t="shared" si="541"/>
        <v>108.315</v>
      </c>
      <c r="AS1471" s="17">
        <f t="shared" si="540"/>
        <v>1.6857219999999999</v>
      </c>
      <c r="AT1471" s="17">
        <f t="shared" si="522"/>
        <v>111.6123798</v>
      </c>
      <c r="AU1471" s="5">
        <f t="shared" si="523"/>
        <v>81.808999999999997</v>
      </c>
      <c r="AV1471" s="5">
        <f t="shared" si="524"/>
        <v>29.600339999999996</v>
      </c>
      <c r="AW1471" s="5">
        <f t="shared" si="538"/>
        <v>0</v>
      </c>
      <c r="AX1471" s="5">
        <f t="shared" si="539"/>
        <v>0</v>
      </c>
      <c r="AY1471" s="5">
        <f t="shared" si="525"/>
        <v>0.43722000000000005</v>
      </c>
      <c r="AZ1471" s="5">
        <f t="shared" si="526"/>
        <v>111.84655999999998</v>
      </c>
      <c r="BA1471" s="7">
        <f t="shared" si="527"/>
        <v>-1.0479786586725006E-3</v>
      </c>
      <c r="BB1471" s="62">
        <f t="shared" si="528"/>
        <v>7311.42</v>
      </c>
      <c r="BC1471" s="28">
        <f t="shared" si="529"/>
        <v>-9.9245603415706179E-3</v>
      </c>
      <c r="BD1471" s="32">
        <f t="shared" si="530"/>
        <v>1.0148784588499564E-2</v>
      </c>
      <c r="BE1471" s="32">
        <f t="shared" si="531"/>
        <v>4.2909917417601733E-3</v>
      </c>
      <c r="BF1471" s="35">
        <f t="shared" si="532"/>
        <v>0.98556022366974028</v>
      </c>
      <c r="BG1471" s="37">
        <f t="shared" si="533"/>
        <v>0.73143957221393319</v>
      </c>
      <c r="BH1471" s="33">
        <f t="shared" si="534"/>
        <v>0.26465132231156685</v>
      </c>
      <c r="BI1471" s="33">
        <f t="shared" si="535"/>
        <v>3.9091054745000664E-3</v>
      </c>
      <c r="BJ1471" s="63"/>
      <c r="BK1471" s="63">
        <v>0.68</v>
      </c>
      <c r="BL1471" s="63"/>
      <c r="BM1471" s="63"/>
      <c r="BN1471" s="63"/>
      <c r="BO1471" s="63"/>
      <c r="BP1471" s="63"/>
      <c r="BQ1471" s="63"/>
      <c r="BR1471" s="63"/>
      <c r="BS1471" s="63"/>
      <c r="BT1471" s="63"/>
      <c r="BU1471" s="63"/>
      <c r="BV1471" s="63"/>
      <c r="BW1471" s="63"/>
      <c r="BX1471" s="63"/>
      <c r="BY1471" s="63"/>
      <c r="BZ1471" s="63"/>
      <c r="CA1471" s="63"/>
      <c r="CB1471" s="63"/>
      <c r="CC1471" s="63"/>
      <c r="CD1471" s="63"/>
      <c r="CE1471" s="63"/>
      <c r="CF1471" s="63"/>
      <c r="CG1471" s="63"/>
      <c r="CH1471" s="63"/>
      <c r="CI1471" s="63"/>
      <c r="CJ1471" s="63"/>
      <c r="CK1471" s="63"/>
      <c r="CL1471" s="63"/>
      <c r="CM1471" s="63"/>
      <c r="CN1471" s="63">
        <v>20021126</v>
      </c>
      <c r="CO1471" s="63" t="s">
        <v>3607</v>
      </c>
      <c r="CP1471" s="66"/>
      <c r="CQ1471" s="64">
        <v>37588</v>
      </c>
      <c r="CR1471" s="78" t="s">
        <v>2039</v>
      </c>
      <c r="CS1471" s="78" t="s">
        <v>6954</v>
      </c>
    </row>
    <row r="1472" spans="1:97">
      <c r="A1472" s="20" t="s">
        <v>3591</v>
      </c>
      <c r="B1472" s="16" t="s">
        <v>6659</v>
      </c>
      <c r="F1472" s="19" t="s">
        <v>2271</v>
      </c>
      <c r="G1472" s="47" t="s">
        <v>3615</v>
      </c>
      <c r="H1472" s="47">
        <v>31</v>
      </c>
      <c r="I1472" s="47">
        <v>19</v>
      </c>
      <c r="J1472" s="47">
        <v>94</v>
      </c>
      <c r="K1472" s="23">
        <v>41.583162000000002</v>
      </c>
      <c r="L1472" s="23">
        <v>-108.03017199999999</v>
      </c>
      <c r="M1472" s="61" t="s">
        <v>3620</v>
      </c>
      <c r="N1472" s="19" t="s">
        <v>5159</v>
      </c>
      <c r="P1472" s="19" t="s">
        <v>3796</v>
      </c>
      <c r="U1472" s="46">
        <v>9648</v>
      </c>
      <c r="V1472" s="4"/>
      <c r="W1472" s="46">
        <v>10020</v>
      </c>
      <c r="X1472" s="46">
        <v>9974</v>
      </c>
      <c r="Z1472" s="48">
        <v>37579</v>
      </c>
      <c r="AA1472" s="19">
        <v>7.81</v>
      </c>
      <c r="AB1472" s="19" t="s">
        <v>3789</v>
      </c>
      <c r="AC1472" s="19">
        <v>7.26</v>
      </c>
      <c r="AD1472" s="19">
        <v>2.1</v>
      </c>
      <c r="AE1472" s="19">
        <v>2700</v>
      </c>
      <c r="AF1472" s="19">
        <v>18.8</v>
      </c>
      <c r="AH1472" s="19">
        <v>3649</v>
      </c>
      <c r="AI1472" s="19">
        <v>1617</v>
      </c>
      <c r="AK1472" s="43"/>
      <c r="AL1472" s="19">
        <v>11</v>
      </c>
      <c r="AM1472" s="19">
        <v>8100</v>
      </c>
      <c r="AN1472" s="54"/>
      <c r="AO1472" s="63" t="s">
        <v>3536</v>
      </c>
      <c r="AP1472" s="17">
        <f t="shared" si="520"/>
        <v>0.36227399999999998</v>
      </c>
      <c r="AQ1472" s="17">
        <f t="shared" si="521"/>
        <v>0.17280900000000002</v>
      </c>
      <c r="AR1472" s="17">
        <f t="shared" si="541"/>
        <v>117.44999999999999</v>
      </c>
      <c r="AS1472" s="17">
        <f t="shared" si="540"/>
        <v>0.480904</v>
      </c>
      <c r="AT1472" s="17">
        <f t="shared" si="522"/>
        <v>118.46598699999998</v>
      </c>
      <c r="AU1472" s="5">
        <f t="shared" si="523"/>
        <v>102.93828999999999</v>
      </c>
      <c r="AV1472" s="5">
        <f t="shared" si="524"/>
        <v>26.502629999999996</v>
      </c>
      <c r="AW1472" s="5">
        <f t="shared" si="538"/>
        <v>0</v>
      </c>
      <c r="AX1472" s="5">
        <f t="shared" si="539"/>
        <v>0</v>
      </c>
      <c r="AY1472" s="5">
        <f t="shared" si="525"/>
        <v>0.22902000000000003</v>
      </c>
      <c r="AZ1472" s="5">
        <f t="shared" si="526"/>
        <v>129.66994</v>
      </c>
      <c r="BA1472" s="7">
        <f t="shared" si="527"/>
        <v>-4.5152482090995288E-2</v>
      </c>
      <c r="BB1472" s="62">
        <f t="shared" si="528"/>
        <v>8005.16</v>
      </c>
      <c r="BC1472" s="6">
        <f t="shared" si="529"/>
        <v>-5.8887958890194289E-3</v>
      </c>
      <c r="BD1472" s="32">
        <f t="shared" si="530"/>
        <v>3.0580423054256075E-3</v>
      </c>
      <c r="BE1472" s="32">
        <f t="shared" si="531"/>
        <v>1.4587224939087372E-3</v>
      </c>
      <c r="BF1472" s="35">
        <f t="shared" si="532"/>
        <v>0.99548323520066562</v>
      </c>
      <c r="BG1472" s="36">
        <f t="shared" si="533"/>
        <v>0.79384852032784159</v>
      </c>
      <c r="BH1472" s="33">
        <f t="shared" si="534"/>
        <v>0.20438530317820766</v>
      </c>
      <c r="BI1472" s="33">
        <f t="shared" si="535"/>
        <v>1.7661764939507186E-3</v>
      </c>
      <c r="BJ1472" s="43"/>
      <c r="BK1472" s="31"/>
      <c r="BO1472" s="31"/>
      <c r="BP1472" s="31"/>
      <c r="BQ1472" s="31"/>
      <c r="BR1472" s="31"/>
      <c r="BS1472" s="31"/>
      <c r="BT1472" s="31"/>
      <c r="BU1472" s="31"/>
      <c r="BV1472" s="31"/>
      <c r="BW1472" s="31"/>
      <c r="BX1472" s="31"/>
      <c r="BY1472" s="31"/>
      <c r="BZ1472" s="31"/>
      <c r="CA1472" s="31"/>
      <c r="CB1472" s="31"/>
      <c r="CC1472" s="31"/>
      <c r="CD1472" s="31"/>
      <c r="CE1472" s="31"/>
      <c r="CF1472" s="31"/>
      <c r="CG1472" s="31"/>
      <c r="CH1472" s="31"/>
      <c r="CI1472" s="31"/>
      <c r="CJ1472" s="31"/>
      <c r="CK1472" s="31"/>
      <c r="CL1472" s="31"/>
      <c r="CN1472" s="63">
        <v>20021119</v>
      </c>
      <c r="CO1472" s="63" t="s">
        <v>3607</v>
      </c>
      <c r="CP1472" s="66"/>
      <c r="CQ1472" s="64">
        <v>37581</v>
      </c>
      <c r="CR1472" s="78" t="s">
        <v>2039</v>
      </c>
      <c r="CS1472" s="78" t="s">
        <v>6954</v>
      </c>
    </row>
    <row r="1473" spans="1:97">
      <c r="A1473" s="20" t="s">
        <v>3591</v>
      </c>
      <c r="B1473" s="16" t="s">
        <v>6659</v>
      </c>
      <c r="F1473" s="19" t="s">
        <v>2271</v>
      </c>
      <c r="G1473" s="47" t="s">
        <v>3606</v>
      </c>
      <c r="H1473" s="47">
        <v>31</v>
      </c>
      <c r="I1473" s="47">
        <v>19</v>
      </c>
      <c r="J1473" s="47">
        <v>94</v>
      </c>
      <c r="K1473" s="23">
        <v>41.583140999999998</v>
      </c>
      <c r="L1473" s="23">
        <v>-108.039665</v>
      </c>
      <c r="M1473" s="61" t="s">
        <v>3629</v>
      </c>
      <c r="N1473" s="19" t="s">
        <v>5161</v>
      </c>
      <c r="P1473" s="19" t="s">
        <v>3796</v>
      </c>
      <c r="U1473" s="46">
        <v>9680</v>
      </c>
      <c r="V1473" s="4"/>
      <c r="W1473" s="46">
        <v>10104</v>
      </c>
      <c r="X1473" s="46">
        <v>10058</v>
      </c>
      <c r="Z1473" s="48">
        <v>37578</v>
      </c>
      <c r="AA1473" s="19">
        <v>7.07</v>
      </c>
      <c r="AB1473" s="19" t="s">
        <v>3789</v>
      </c>
      <c r="AC1473" s="19">
        <v>12.9</v>
      </c>
      <c r="AD1473" s="19">
        <v>4.04</v>
      </c>
      <c r="AE1473" s="19">
        <v>2540</v>
      </c>
      <c r="AF1473" s="19">
        <v>29.8</v>
      </c>
      <c r="AH1473" s="19">
        <v>3449</v>
      </c>
      <c r="AI1473" s="19">
        <v>917</v>
      </c>
      <c r="AK1473" s="43"/>
      <c r="AL1473" s="19">
        <v>2</v>
      </c>
      <c r="AM1473" s="19">
        <v>6872</v>
      </c>
      <c r="AN1473" s="54"/>
      <c r="AO1473" s="63" t="s">
        <v>3536</v>
      </c>
      <c r="AP1473" s="17">
        <f t="shared" si="520"/>
        <v>0.64371</v>
      </c>
      <c r="AQ1473" s="17">
        <f t="shared" si="521"/>
        <v>0.33245160000000001</v>
      </c>
      <c r="AR1473" s="17">
        <f t="shared" si="541"/>
        <v>110.49</v>
      </c>
      <c r="AS1473" s="17">
        <f t="shared" si="540"/>
        <v>0.76228399999999996</v>
      </c>
      <c r="AT1473" s="17">
        <f t="shared" si="522"/>
        <v>112.22844559999999</v>
      </c>
      <c r="AU1473" s="5">
        <f t="shared" si="523"/>
        <v>97.296289999999999</v>
      </c>
      <c r="AV1473" s="5">
        <f t="shared" si="524"/>
        <v>15.029629999999999</v>
      </c>
      <c r="AW1473" s="5">
        <f t="shared" si="538"/>
        <v>0</v>
      </c>
      <c r="AX1473" s="5">
        <f t="shared" si="539"/>
        <v>0</v>
      </c>
      <c r="AY1473" s="5">
        <f t="shared" si="525"/>
        <v>4.1640000000000003E-2</v>
      </c>
      <c r="AZ1473" s="5">
        <f t="shared" si="526"/>
        <v>112.36756</v>
      </c>
      <c r="BA1473" s="7">
        <f t="shared" si="527"/>
        <v>-6.1939837099227147E-4</v>
      </c>
      <c r="BB1473" s="62">
        <f t="shared" si="528"/>
        <v>6954.74</v>
      </c>
      <c r="BC1473" s="6">
        <f t="shared" si="529"/>
        <v>5.9840569794470553E-3</v>
      </c>
      <c r="BD1473" s="32">
        <f t="shared" si="530"/>
        <v>5.7357116242550904E-3</v>
      </c>
      <c r="BE1473" s="32">
        <f t="shared" si="531"/>
        <v>2.9622757245066937E-3</v>
      </c>
      <c r="BF1473" s="35">
        <f t="shared" si="532"/>
        <v>0.99130201265123818</v>
      </c>
      <c r="BG1473" s="36">
        <f t="shared" si="533"/>
        <v>0.86587525794811249</v>
      </c>
      <c r="BH1473" s="33">
        <f t="shared" si="534"/>
        <v>0.13375417246756982</v>
      </c>
      <c r="BI1473" s="33">
        <f t="shared" si="535"/>
        <v>3.7056958431775153E-4</v>
      </c>
      <c r="BJ1473" s="43"/>
      <c r="BK1473" s="19">
        <v>0.1</v>
      </c>
      <c r="BO1473" s="31"/>
      <c r="BP1473" s="31"/>
      <c r="BQ1473" s="31"/>
      <c r="BR1473" s="31"/>
      <c r="BS1473" s="31"/>
      <c r="BT1473" s="31"/>
      <c r="BU1473" s="31"/>
      <c r="BV1473" s="31"/>
      <c r="BW1473" s="31"/>
      <c r="BX1473" s="31"/>
      <c r="BY1473" s="31"/>
      <c r="BZ1473" s="31"/>
      <c r="CA1473" s="31"/>
      <c r="CB1473" s="31"/>
      <c r="CC1473" s="31"/>
      <c r="CD1473" s="31"/>
      <c r="CE1473" s="31"/>
      <c r="CF1473" s="31"/>
      <c r="CG1473" s="31"/>
      <c r="CH1473" s="31"/>
      <c r="CI1473" s="31"/>
      <c r="CJ1473" s="31"/>
      <c r="CK1473" s="31"/>
      <c r="CL1473" s="31"/>
      <c r="CN1473" s="63">
        <v>20021118</v>
      </c>
      <c r="CO1473" s="63" t="s">
        <v>3607</v>
      </c>
      <c r="CP1473" s="66"/>
      <c r="CQ1473" s="64">
        <v>37580</v>
      </c>
      <c r="CR1473" s="78" t="s">
        <v>2039</v>
      </c>
      <c r="CS1473" s="78" t="s">
        <v>6954</v>
      </c>
    </row>
    <row r="1474" spans="1:97">
      <c r="A1474" s="20" t="s">
        <v>3591</v>
      </c>
      <c r="B1474" s="16" t="s">
        <v>6659</v>
      </c>
      <c r="F1474" s="19" t="s">
        <v>2271</v>
      </c>
      <c r="G1474" s="47" t="s">
        <v>267</v>
      </c>
      <c r="H1474" s="47">
        <v>31</v>
      </c>
      <c r="I1474" s="47">
        <v>19</v>
      </c>
      <c r="J1474" s="47">
        <v>94</v>
      </c>
      <c r="K1474" s="23">
        <v>41.575930999999997</v>
      </c>
      <c r="L1474" s="23">
        <v>-108.030587</v>
      </c>
      <c r="M1474" s="61" t="s">
        <v>3627</v>
      </c>
      <c r="N1474" s="19" t="s">
        <v>5160</v>
      </c>
      <c r="P1474" s="19" t="s">
        <v>3796</v>
      </c>
      <c r="U1474" s="46">
        <v>9684</v>
      </c>
      <c r="V1474" s="4"/>
      <c r="W1474" s="46">
        <v>10117</v>
      </c>
      <c r="X1474" s="46">
        <v>10060</v>
      </c>
      <c r="Z1474" s="48">
        <v>37579</v>
      </c>
      <c r="AA1474" s="19">
        <v>6.9</v>
      </c>
      <c r="AB1474" s="19" t="s">
        <v>3789</v>
      </c>
      <c r="AC1474" s="19">
        <v>16.899999999999999</v>
      </c>
      <c r="AD1474" s="19">
        <v>3.35</v>
      </c>
      <c r="AE1474" s="19">
        <v>2680</v>
      </c>
      <c r="AF1474" s="19">
        <v>18.2</v>
      </c>
      <c r="AH1474" s="19">
        <v>3799</v>
      </c>
      <c r="AI1474" s="19">
        <v>1617</v>
      </c>
      <c r="AK1474" s="43"/>
      <c r="AL1474" s="19">
        <v>14</v>
      </c>
      <c r="AM1474" s="19">
        <v>8842</v>
      </c>
      <c r="AN1474" s="54"/>
      <c r="AO1474" s="63" t="s">
        <v>3536</v>
      </c>
      <c r="AP1474" s="17">
        <f t="shared" si="520"/>
        <v>0.84330999999999989</v>
      </c>
      <c r="AQ1474" s="17">
        <f t="shared" si="521"/>
        <v>0.27567150000000001</v>
      </c>
      <c r="AR1474" s="17">
        <f t="shared" si="541"/>
        <v>116.58</v>
      </c>
      <c r="AS1474" s="17">
        <f t="shared" si="540"/>
        <v>0.46555599999999997</v>
      </c>
      <c r="AT1474" s="17">
        <f t="shared" si="522"/>
        <v>118.16453750000001</v>
      </c>
      <c r="AU1474" s="5">
        <f t="shared" si="523"/>
        <v>107.16978999999999</v>
      </c>
      <c r="AV1474" s="5">
        <f t="shared" si="524"/>
        <v>26.502629999999996</v>
      </c>
      <c r="AW1474" s="5">
        <f t="shared" si="538"/>
        <v>0</v>
      </c>
      <c r="AX1474" s="5">
        <f t="shared" si="539"/>
        <v>0</v>
      </c>
      <c r="AY1474" s="5">
        <f t="shared" si="525"/>
        <v>0.29148000000000002</v>
      </c>
      <c r="AZ1474" s="5">
        <f t="shared" si="526"/>
        <v>133.9639</v>
      </c>
      <c r="BA1474" s="7">
        <f t="shared" si="527"/>
        <v>-6.2663944839621608E-2</v>
      </c>
      <c r="BB1474" s="62">
        <f t="shared" si="528"/>
        <v>8148.45</v>
      </c>
      <c r="BC1474" s="6">
        <f t="shared" si="529"/>
        <v>-4.0819990053235798E-2</v>
      </c>
      <c r="BD1474" s="32">
        <f t="shared" si="530"/>
        <v>7.1367435428755423E-3</v>
      </c>
      <c r="BE1474" s="32">
        <f t="shared" si="531"/>
        <v>2.3329461260744155E-3</v>
      </c>
      <c r="BF1474" s="35">
        <f t="shared" si="532"/>
        <v>0.99053031033104999</v>
      </c>
      <c r="BG1474" s="36">
        <f t="shared" si="533"/>
        <v>0.79999007195221994</v>
      </c>
      <c r="BH1474" s="33">
        <f t="shared" si="534"/>
        <v>0.19783411799746048</v>
      </c>
      <c r="BI1474" s="33">
        <f t="shared" si="535"/>
        <v>2.1758100503195266E-3</v>
      </c>
      <c r="BJ1474" s="43"/>
      <c r="BK1474" s="31"/>
      <c r="BO1474" s="31"/>
      <c r="BP1474" s="31"/>
      <c r="BQ1474" s="31"/>
      <c r="BR1474" s="31"/>
      <c r="BS1474" s="31"/>
      <c r="BT1474" s="31"/>
      <c r="BU1474" s="31"/>
      <c r="BV1474" s="31"/>
      <c r="BW1474" s="31"/>
      <c r="BX1474" s="31"/>
      <c r="BY1474" s="31"/>
      <c r="BZ1474" s="31"/>
      <c r="CA1474" s="31"/>
      <c r="CB1474" s="31"/>
      <c r="CC1474" s="31"/>
      <c r="CD1474" s="31"/>
      <c r="CE1474" s="31"/>
      <c r="CF1474" s="31"/>
      <c r="CG1474" s="31"/>
      <c r="CH1474" s="31"/>
      <c r="CI1474" s="31"/>
      <c r="CJ1474" s="31"/>
      <c r="CK1474" s="31"/>
      <c r="CL1474" s="31"/>
      <c r="CN1474" s="63">
        <v>20021119</v>
      </c>
      <c r="CO1474" s="63" t="s">
        <v>3607</v>
      </c>
      <c r="CP1474" s="66"/>
      <c r="CQ1474" s="64">
        <v>37581</v>
      </c>
      <c r="CR1474" s="78" t="s">
        <v>2039</v>
      </c>
      <c r="CS1474" s="78" t="s">
        <v>6954</v>
      </c>
    </row>
    <row r="1475" spans="1:97">
      <c r="A1475" s="63" t="s">
        <v>3591</v>
      </c>
      <c r="B1475" s="63" t="s">
        <v>1512</v>
      </c>
      <c r="C1475" s="63">
        <v>5927</v>
      </c>
      <c r="D1475" s="19" t="s">
        <v>3782</v>
      </c>
      <c r="E1475" s="63" t="s">
        <v>1707</v>
      </c>
      <c r="F1475" s="63" t="s">
        <v>5168</v>
      </c>
      <c r="G1475" s="65" t="s">
        <v>264</v>
      </c>
      <c r="H1475" s="65">
        <v>33</v>
      </c>
      <c r="I1475" s="65">
        <v>19</v>
      </c>
      <c r="J1475" s="65">
        <v>94</v>
      </c>
      <c r="K1475" s="23">
        <v>41.573217</v>
      </c>
      <c r="L1475" s="23">
        <v>-107.990354</v>
      </c>
      <c r="M1475" s="61" t="s">
        <v>4332</v>
      </c>
      <c r="N1475" s="63" t="s">
        <v>4333</v>
      </c>
      <c r="O1475" s="63"/>
      <c r="P1475" s="63" t="s">
        <v>3796</v>
      </c>
      <c r="Q1475" s="63"/>
      <c r="R1475" s="63"/>
      <c r="S1475" s="55">
        <f>IF(U1475&gt;0,V1475-U1475,"")</f>
        <v>290</v>
      </c>
      <c r="T1475" s="63"/>
      <c r="U1475" s="66">
        <v>9664</v>
      </c>
      <c r="V1475" s="63">
        <v>9954</v>
      </c>
      <c r="W1475" s="66">
        <v>10170</v>
      </c>
      <c r="X1475" s="66">
        <v>10165</v>
      </c>
      <c r="Y1475" s="63"/>
      <c r="Z1475" s="64">
        <v>1</v>
      </c>
      <c r="AA1475" s="63">
        <v>7.41</v>
      </c>
      <c r="AB1475" s="63"/>
      <c r="AC1475" s="63">
        <v>27</v>
      </c>
      <c r="AD1475" s="63">
        <v>0</v>
      </c>
      <c r="AE1475" s="63">
        <v>1860</v>
      </c>
      <c r="AF1475" s="63">
        <v>0</v>
      </c>
      <c r="AG1475" s="63"/>
      <c r="AH1475" s="63">
        <v>2270</v>
      </c>
      <c r="AI1475" s="63">
        <v>0</v>
      </c>
      <c r="AJ1475" s="63">
        <v>0</v>
      </c>
      <c r="AK1475" s="63">
        <v>0</v>
      </c>
      <c r="AL1475" s="63">
        <v>234</v>
      </c>
      <c r="AM1475" s="63">
        <v>6940</v>
      </c>
      <c r="AN1475" s="63"/>
      <c r="AO1475" s="63" t="s">
        <v>3536</v>
      </c>
      <c r="AP1475" s="17">
        <f t="shared" ref="AP1475:AP1538" si="542">IF(AC1475&gt;0,AC1475*0.0499,0)</f>
        <v>1.3472999999999999</v>
      </c>
      <c r="AQ1475" s="17">
        <f t="shared" ref="AQ1475:AQ1538" si="543">IF(AD1475&gt;0,AD1475*0.08229,0)</f>
        <v>0</v>
      </c>
      <c r="AR1475" s="17">
        <f t="shared" si="541"/>
        <v>80.91</v>
      </c>
      <c r="AS1475" s="17">
        <f t="shared" si="540"/>
        <v>0</v>
      </c>
      <c r="AT1475" s="17">
        <f t="shared" ref="AT1475:AT1538" si="544">SUM(AP1475:AS1475)</f>
        <v>82.257300000000001</v>
      </c>
      <c r="AU1475" s="5">
        <f t="shared" ref="AU1475:AU1538" si="545">IF(AH1475&gt;0,AH1475*0.02821,0)</f>
        <v>64.036699999999996</v>
      </c>
      <c r="AV1475" s="5">
        <f t="shared" ref="AV1475:AV1538" si="546">IF(AI1475&gt;0,AI1475*0.01639,0)</f>
        <v>0</v>
      </c>
      <c r="AW1475" s="5">
        <f t="shared" si="538"/>
        <v>0</v>
      </c>
      <c r="AX1475" s="5">
        <f t="shared" si="539"/>
        <v>0</v>
      </c>
      <c r="AY1475" s="5">
        <f t="shared" ref="AY1475:AY1538" si="547">IF(AL1475&gt;0,AL1475*0.02082,0)</f>
        <v>4.87188</v>
      </c>
      <c r="AZ1475" s="5">
        <f t="shared" ref="AZ1475:AZ1538" si="548">SUM(AU1475:AY1475)</f>
        <v>68.908580000000001</v>
      </c>
      <c r="BA1475" s="7">
        <f t="shared" ref="BA1475:BA1538" si="549">(AT1475-AZ1475)/(AT1475+AZ1475)</f>
        <v>8.8305112238290809E-2</v>
      </c>
      <c r="BB1475" s="62">
        <f t="shared" ref="BB1475:BB1538" si="550">SUM(AC1475:AL1475)</f>
        <v>4391</v>
      </c>
      <c r="BC1475" s="28">
        <f t="shared" ref="BC1475:BC1538" si="551">(BB1475-AM1475)/(BB1475+AM1475)</f>
        <v>-0.22495807960462449</v>
      </c>
      <c r="BD1475" s="32">
        <f t="shared" ref="BD1475:BD1538" si="552">AP1475/AT1475</f>
        <v>1.6379093405691651E-2</v>
      </c>
      <c r="BE1475" s="32">
        <f t="shared" ref="BE1475:BE1538" si="553">AQ1475/AT1475</f>
        <v>0</v>
      </c>
      <c r="BF1475" s="35">
        <f t="shared" ref="BF1475:BF1538" si="554">(AR1475+AS1475)/AT1475</f>
        <v>0.98362090659430834</v>
      </c>
      <c r="BG1475" s="36">
        <f t="shared" ref="BG1475:BG1538" si="555">AU1475/AZ1475</f>
        <v>0.92929937026709875</v>
      </c>
      <c r="BH1475" s="33">
        <f t="shared" ref="BH1475:BH1538" si="556">AV1475/AZ1475</f>
        <v>0</v>
      </c>
      <c r="BI1475" s="33">
        <f t="shared" ref="BI1475:BI1538" si="557">AY1475/AZ1475</f>
        <v>7.0700629732901185E-2</v>
      </c>
      <c r="BJ1475" s="63">
        <v>0</v>
      </c>
      <c r="BK1475" s="63">
        <v>3</v>
      </c>
      <c r="BL1475" s="63">
        <v>0</v>
      </c>
      <c r="BM1475" s="63">
        <v>0</v>
      </c>
      <c r="BN1475" s="63">
        <v>0</v>
      </c>
      <c r="BO1475" s="63">
        <v>0</v>
      </c>
      <c r="BP1475" s="63">
        <v>0</v>
      </c>
      <c r="BQ1475" s="63">
        <v>0</v>
      </c>
      <c r="BR1475" s="63">
        <v>0</v>
      </c>
      <c r="BS1475" s="63">
        <v>3.8</v>
      </c>
      <c r="BT1475" s="63">
        <v>0</v>
      </c>
      <c r="BU1475" s="63">
        <v>0</v>
      </c>
      <c r="BV1475" s="63">
        <v>0</v>
      </c>
      <c r="BW1475" s="63">
        <v>0</v>
      </c>
      <c r="BX1475" s="63"/>
      <c r="BY1475" s="63"/>
      <c r="BZ1475" s="63"/>
      <c r="CA1475" s="63"/>
      <c r="CB1475" s="63"/>
      <c r="CC1475" s="63"/>
      <c r="CD1475" s="63"/>
      <c r="CE1475" s="63"/>
      <c r="CF1475" s="63"/>
      <c r="CG1475" s="63"/>
      <c r="CH1475" s="63"/>
      <c r="CI1475" s="63"/>
      <c r="CJ1475" s="63"/>
      <c r="CK1475" s="63"/>
      <c r="CL1475" s="63"/>
      <c r="CM1475" s="63"/>
      <c r="CN1475" s="63">
        <v>19000101</v>
      </c>
      <c r="CO1475" s="63" t="s">
        <v>676</v>
      </c>
      <c r="CP1475" s="66"/>
      <c r="CQ1475" s="64">
        <v>39314</v>
      </c>
      <c r="CR1475" s="78" t="s">
        <v>2039</v>
      </c>
      <c r="CS1475" s="78" t="s">
        <v>6954</v>
      </c>
    </row>
    <row r="1476" spans="1:97">
      <c r="A1476" s="63" t="s">
        <v>3591</v>
      </c>
      <c r="B1476" s="63" t="s">
        <v>1512</v>
      </c>
      <c r="C1476" s="63">
        <v>5928</v>
      </c>
      <c r="D1476" s="19" t="s">
        <v>3782</v>
      </c>
      <c r="E1476" s="63" t="s">
        <v>1707</v>
      </c>
      <c r="F1476" s="63" t="s">
        <v>5168</v>
      </c>
      <c r="G1476" s="65" t="s">
        <v>3609</v>
      </c>
      <c r="H1476" s="65">
        <v>33</v>
      </c>
      <c r="I1476" s="65">
        <v>19</v>
      </c>
      <c r="J1476" s="65">
        <v>94</v>
      </c>
      <c r="K1476" s="23">
        <v>41.581668000000001</v>
      </c>
      <c r="L1476" s="23">
        <v>-107.99612</v>
      </c>
      <c r="M1476" s="61" t="s">
        <v>4316</v>
      </c>
      <c r="N1476" s="63" t="s">
        <v>4317</v>
      </c>
      <c r="O1476" s="63"/>
      <c r="P1476" s="63" t="s">
        <v>3796</v>
      </c>
      <c r="Q1476" s="63"/>
      <c r="R1476" s="63"/>
      <c r="S1476" s="55">
        <f>IF(U1476&gt;0,V1476-U1476,"")</f>
        <v>392</v>
      </c>
      <c r="T1476" s="63"/>
      <c r="U1476" s="66">
        <v>9694</v>
      </c>
      <c r="V1476" s="63">
        <v>10086</v>
      </c>
      <c r="W1476" s="66">
        <v>10249</v>
      </c>
      <c r="X1476" s="66">
        <v>10200</v>
      </c>
      <c r="Y1476" s="63"/>
      <c r="Z1476" s="64">
        <v>1</v>
      </c>
      <c r="AA1476" s="63">
        <v>7.37</v>
      </c>
      <c r="AB1476" s="63"/>
      <c r="AC1476" s="63">
        <v>53</v>
      </c>
      <c r="AD1476" s="63">
        <v>5</v>
      </c>
      <c r="AE1476" s="63">
        <v>1690</v>
      </c>
      <c r="AF1476" s="63">
        <v>0</v>
      </c>
      <c r="AG1476" s="63"/>
      <c r="AH1476" s="63">
        <v>2560</v>
      </c>
      <c r="AI1476" s="63">
        <v>0</v>
      </c>
      <c r="AJ1476" s="63">
        <v>0</v>
      </c>
      <c r="AK1476" s="63">
        <v>0</v>
      </c>
      <c r="AL1476" s="63">
        <v>79</v>
      </c>
      <c r="AM1476" s="63">
        <v>5740</v>
      </c>
      <c r="AN1476" s="63"/>
      <c r="AO1476" s="63" t="s">
        <v>3536</v>
      </c>
      <c r="AP1476" s="17">
        <f t="shared" si="542"/>
        <v>2.6446999999999998</v>
      </c>
      <c r="AQ1476" s="17">
        <f t="shared" si="543"/>
        <v>0.41144999999999998</v>
      </c>
      <c r="AR1476" s="17">
        <f t="shared" si="541"/>
        <v>73.515000000000001</v>
      </c>
      <c r="AS1476" s="17">
        <f t="shared" si="540"/>
        <v>0</v>
      </c>
      <c r="AT1476" s="17">
        <f t="shared" si="544"/>
        <v>76.571150000000003</v>
      </c>
      <c r="AU1476" s="5">
        <f t="shared" si="545"/>
        <v>72.217600000000004</v>
      </c>
      <c r="AV1476" s="5">
        <f t="shared" si="546"/>
        <v>0</v>
      </c>
      <c r="AW1476" s="5">
        <f t="shared" si="538"/>
        <v>0</v>
      </c>
      <c r="AX1476" s="5">
        <f t="shared" si="539"/>
        <v>0</v>
      </c>
      <c r="AY1476" s="5">
        <f t="shared" si="547"/>
        <v>1.6447800000000001</v>
      </c>
      <c r="AZ1476" s="5">
        <f t="shared" si="548"/>
        <v>73.862380000000002</v>
      </c>
      <c r="BA1476" s="7">
        <f t="shared" si="549"/>
        <v>1.8006424498580875E-2</v>
      </c>
      <c r="BB1476" s="62">
        <f t="shared" si="550"/>
        <v>4387</v>
      </c>
      <c r="BC1476" s="28">
        <f t="shared" si="551"/>
        <v>-0.13360323886639677</v>
      </c>
      <c r="BD1476" s="32">
        <f t="shared" si="552"/>
        <v>3.453911819268745E-2</v>
      </c>
      <c r="BE1476" s="32">
        <f t="shared" si="553"/>
        <v>5.3734337279771815E-3</v>
      </c>
      <c r="BF1476" s="35">
        <f t="shared" si="554"/>
        <v>0.96008744807933533</v>
      </c>
      <c r="BG1476" s="36">
        <f t="shared" si="555"/>
        <v>0.97773183046633483</v>
      </c>
      <c r="BH1476" s="33">
        <f t="shared" si="556"/>
        <v>0</v>
      </c>
      <c r="BI1476" s="33">
        <f t="shared" si="557"/>
        <v>2.2268169533665175E-2</v>
      </c>
      <c r="BJ1476" s="63">
        <v>0</v>
      </c>
      <c r="BK1476" s="63">
        <v>0</v>
      </c>
      <c r="BL1476" s="63">
        <v>0</v>
      </c>
      <c r="BM1476" s="63">
        <v>0</v>
      </c>
      <c r="BN1476" s="63">
        <v>0</v>
      </c>
      <c r="BO1476" s="63">
        <v>0</v>
      </c>
      <c r="BP1476" s="63">
        <v>0</v>
      </c>
      <c r="BQ1476" s="63">
        <v>0</v>
      </c>
      <c r="BR1476" s="63">
        <v>0</v>
      </c>
      <c r="BS1476" s="63">
        <v>4.8</v>
      </c>
      <c r="BT1476" s="63">
        <v>0</v>
      </c>
      <c r="BU1476" s="63">
        <v>0</v>
      </c>
      <c r="BV1476" s="63">
        <v>0</v>
      </c>
      <c r="BW1476" s="63">
        <v>0</v>
      </c>
      <c r="BX1476" s="63"/>
      <c r="BY1476" s="63"/>
      <c r="BZ1476" s="63"/>
      <c r="CA1476" s="63"/>
      <c r="CB1476" s="63"/>
      <c r="CC1476" s="63"/>
      <c r="CD1476" s="63"/>
      <c r="CE1476" s="63"/>
      <c r="CF1476" s="63"/>
      <c r="CG1476" s="63"/>
      <c r="CH1476" s="63"/>
      <c r="CI1476" s="63"/>
      <c r="CJ1476" s="63"/>
      <c r="CK1476" s="63"/>
      <c r="CL1476" s="63"/>
      <c r="CM1476" s="63"/>
      <c r="CN1476" s="63">
        <v>19000101</v>
      </c>
      <c r="CO1476" s="63" t="s">
        <v>677</v>
      </c>
      <c r="CP1476" s="66"/>
      <c r="CQ1476" s="64">
        <v>39314</v>
      </c>
      <c r="CR1476" s="78" t="s">
        <v>2039</v>
      </c>
      <c r="CS1476" s="78" t="s">
        <v>6954</v>
      </c>
    </row>
    <row r="1477" spans="1:97">
      <c r="A1477" s="63" t="s">
        <v>3591</v>
      </c>
      <c r="B1477" s="63" t="s">
        <v>1512</v>
      </c>
      <c r="C1477" s="63">
        <v>3528</v>
      </c>
      <c r="D1477" s="19" t="s">
        <v>3782</v>
      </c>
      <c r="E1477" s="63" t="s">
        <v>1707</v>
      </c>
      <c r="F1477" s="63" t="s">
        <v>5168</v>
      </c>
      <c r="G1477" s="65" t="s">
        <v>3612</v>
      </c>
      <c r="H1477" s="65">
        <v>33</v>
      </c>
      <c r="I1477" s="65">
        <v>19</v>
      </c>
      <c r="J1477" s="65">
        <v>94</v>
      </c>
      <c r="K1477" s="23">
        <v>41.576059999999998</v>
      </c>
      <c r="L1477" s="23">
        <v>-108.001375</v>
      </c>
      <c r="M1477" s="61" t="s">
        <v>1513</v>
      </c>
      <c r="N1477" s="63" t="s">
        <v>1514</v>
      </c>
      <c r="O1477" s="63"/>
      <c r="P1477" s="63" t="s">
        <v>3796</v>
      </c>
      <c r="Q1477" s="63"/>
      <c r="R1477" s="63"/>
      <c r="S1477" s="55"/>
      <c r="T1477" s="63"/>
      <c r="U1477" s="66" t="s">
        <v>1515</v>
      </c>
      <c r="V1477" s="63"/>
      <c r="W1477" s="66">
        <v>10088</v>
      </c>
      <c r="X1477" s="66">
        <v>10076</v>
      </c>
      <c r="Y1477" s="63"/>
      <c r="Z1477" s="64">
        <v>37574</v>
      </c>
      <c r="AA1477" s="63">
        <v>7.14</v>
      </c>
      <c r="AB1477" s="63"/>
      <c r="AC1477" s="63">
        <v>26.4</v>
      </c>
      <c r="AD1477" s="63">
        <v>7</v>
      </c>
      <c r="AE1477" s="63">
        <v>2730</v>
      </c>
      <c r="AF1477" s="63">
        <v>140</v>
      </c>
      <c r="AG1477" s="63"/>
      <c r="AH1477" s="63">
        <v>3799</v>
      </c>
      <c r="AI1477" s="63">
        <v>2103</v>
      </c>
      <c r="AJ1477" s="63"/>
      <c r="AK1477" s="63"/>
      <c r="AL1477" s="63">
        <v>3</v>
      </c>
      <c r="AM1477" s="63">
        <v>8288</v>
      </c>
      <c r="AN1477" s="63"/>
      <c r="AO1477" s="63" t="s">
        <v>3536</v>
      </c>
      <c r="AP1477" s="17">
        <f t="shared" si="542"/>
        <v>1.3173599999999999</v>
      </c>
      <c r="AQ1477" s="17">
        <f t="shared" si="543"/>
        <v>0.57603000000000004</v>
      </c>
      <c r="AR1477" s="17">
        <f t="shared" si="541"/>
        <v>118.755</v>
      </c>
      <c r="AS1477" s="17">
        <f t="shared" si="540"/>
        <v>3.5811999999999999</v>
      </c>
      <c r="AT1477" s="17">
        <f t="shared" si="544"/>
        <v>124.22958999999999</v>
      </c>
      <c r="AU1477" s="5">
        <f t="shared" si="545"/>
        <v>107.16978999999999</v>
      </c>
      <c r="AV1477" s="5">
        <f t="shared" si="546"/>
        <v>34.468169999999994</v>
      </c>
      <c r="AW1477" s="5">
        <f t="shared" ref="AW1477:AW1494" si="558">IF(AJ1477&gt;0,AJ1477*0.03333,0)</f>
        <v>0</v>
      </c>
      <c r="AX1477" s="5">
        <f t="shared" ref="AX1477:AX1494" si="559">IF(AK1477&gt;0,AK1477*0.0588,0)</f>
        <v>0</v>
      </c>
      <c r="AY1477" s="5">
        <f t="shared" si="547"/>
        <v>6.2460000000000002E-2</v>
      </c>
      <c r="AZ1477" s="5">
        <f t="shared" si="548"/>
        <v>141.70041999999998</v>
      </c>
      <c r="BA1477" s="7">
        <f t="shared" si="549"/>
        <v>-6.5697098270330573E-2</v>
      </c>
      <c r="BB1477" s="62">
        <f t="shared" si="550"/>
        <v>8808.4</v>
      </c>
      <c r="BC1477" s="28">
        <f t="shared" si="551"/>
        <v>3.043915678154463E-2</v>
      </c>
      <c r="BD1477" s="32">
        <f t="shared" si="552"/>
        <v>1.060423688108445E-2</v>
      </c>
      <c r="BE1477" s="32">
        <f t="shared" si="553"/>
        <v>4.6368180076904394E-3</v>
      </c>
      <c r="BF1477" s="35">
        <f t="shared" si="554"/>
        <v>0.98475894511122519</v>
      </c>
      <c r="BG1477" s="36">
        <f t="shared" si="555"/>
        <v>0.75631243718261387</v>
      </c>
      <c r="BH1477" s="33">
        <f t="shared" si="556"/>
        <v>0.24324677372163045</v>
      </c>
      <c r="BI1477" s="33">
        <f t="shared" si="557"/>
        <v>4.4078909575567956E-4</v>
      </c>
      <c r="BJ1477" s="63"/>
      <c r="BK1477" s="63"/>
      <c r="BL1477" s="63"/>
      <c r="BM1477" s="63"/>
      <c r="BN1477" s="63"/>
      <c r="BO1477" s="63"/>
      <c r="BP1477" s="63"/>
      <c r="BQ1477" s="63"/>
      <c r="BR1477" s="63"/>
      <c r="BS1477" s="63"/>
      <c r="BT1477" s="63"/>
      <c r="BU1477" s="63"/>
      <c r="BV1477" s="63"/>
      <c r="BW1477" s="63"/>
      <c r="BX1477" s="63"/>
      <c r="BY1477" s="63"/>
      <c r="BZ1477" s="63"/>
      <c r="CA1477" s="63"/>
      <c r="CB1477" s="63"/>
      <c r="CC1477" s="63"/>
      <c r="CD1477" s="63"/>
      <c r="CE1477" s="63"/>
      <c r="CF1477" s="63"/>
      <c r="CG1477" s="63"/>
      <c r="CH1477" s="63"/>
      <c r="CI1477" s="63"/>
      <c r="CJ1477" s="63"/>
      <c r="CK1477" s="63"/>
      <c r="CL1477" s="63"/>
      <c r="CM1477" s="63"/>
      <c r="CN1477" s="63">
        <v>20021114</v>
      </c>
      <c r="CO1477" s="63" t="s">
        <v>3607</v>
      </c>
      <c r="CP1477" s="66"/>
      <c r="CQ1477" s="64">
        <v>37576</v>
      </c>
      <c r="CR1477" s="78" t="s">
        <v>2039</v>
      </c>
      <c r="CS1477" s="78" t="s">
        <v>6954</v>
      </c>
    </row>
    <row r="1478" spans="1:97">
      <c r="A1478" s="63" t="s">
        <v>3591</v>
      </c>
      <c r="B1478" s="63" t="s">
        <v>1512</v>
      </c>
      <c r="C1478" s="63">
        <v>3529</v>
      </c>
      <c r="D1478" s="19" t="s">
        <v>3782</v>
      </c>
      <c r="E1478" s="63" t="s">
        <v>1707</v>
      </c>
      <c r="F1478" s="63" t="s">
        <v>5168</v>
      </c>
      <c r="G1478" s="65" t="s">
        <v>267</v>
      </c>
      <c r="H1478" s="65">
        <v>33</v>
      </c>
      <c r="I1478" s="65">
        <v>19</v>
      </c>
      <c r="J1478" s="65">
        <v>94</v>
      </c>
      <c r="K1478" s="23">
        <v>41.576109000000002</v>
      </c>
      <c r="L1478" s="23">
        <v>-107.991798</v>
      </c>
      <c r="M1478" s="61" t="s">
        <v>4234</v>
      </c>
      <c r="N1478" s="63" t="s">
        <v>4235</v>
      </c>
      <c r="O1478" s="63"/>
      <c r="P1478" s="63" t="s">
        <v>3796</v>
      </c>
      <c r="Q1478" s="63"/>
      <c r="R1478" s="63"/>
      <c r="S1478" s="55"/>
      <c r="T1478" s="63"/>
      <c r="U1478" s="66" t="s">
        <v>4236</v>
      </c>
      <c r="V1478" s="63"/>
      <c r="W1478" s="66">
        <v>10152</v>
      </c>
      <c r="X1478" s="66">
        <v>10081</v>
      </c>
      <c r="Y1478" s="63"/>
      <c r="Z1478" s="64">
        <v>37574</v>
      </c>
      <c r="AA1478" s="63">
        <v>6.99</v>
      </c>
      <c r="AB1478" s="63"/>
      <c r="AC1478" s="63">
        <v>42.3</v>
      </c>
      <c r="AD1478" s="63">
        <v>8.23</v>
      </c>
      <c r="AE1478" s="63">
        <v>2680</v>
      </c>
      <c r="AF1478" s="63">
        <v>36.6</v>
      </c>
      <c r="AG1478" s="63"/>
      <c r="AH1478" s="63">
        <v>3699</v>
      </c>
      <c r="AI1478" s="63">
        <v>1590</v>
      </c>
      <c r="AJ1478" s="63"/>
      <c r="AK1478" s="63"/>
      <c r="AL1478" s="63">
        <v>11</v>
      </c>
      <c r="AM1478" s="63">
        <v>7696</v>
      </c>
      <c r="AN1478" s="63"/>
      <c r="AO1478" s="63" t="s">
        <v>3536</v>
      </c>
      <c r="AP1478" s="17">
        <f t="shared" si="542"/>
        <v>2.11077</v>
      </c>
      <c r="AQ1478" s="17">
        <f t="shared" si="543"/>
        <v>0.67724670000000009</v>
      </c>
      <c r="AR1478" s="17">
        <f t="shared" si="541"/>
        <v>116.58</v>
      </c>
      <c r="AS1478" s="17">
        <f t="shared" si="540"/>
        <v>0.93622799999999995</v>
      </c>
      <c r="AT1478" s="17">
        <f t="shared" si="544"/>
        <v>120.3042447</v>
      </c>
      <c r="AU1478" s="5">
        <f t="shared" si="545"/>
        <v>104.34878999999999</v>
      </c>
      <c r="AV1478" s="5">
        <f t="shared" si="546"/>
        <v>26.060099999999998</v>
      </c>
      <c r="AW1478" s="5">
        <f t="shared" si="558"/>
        <v>0</v>
      </c>
      <c r="AX1478" s="5">
        <f t="shared" si="559"/>
        <v>0</v>
      </c>
      <c r="AY1478" s="5">
        <f t="shared" si="547"/>
        <v>0.22902000000000003</v>
      </c>
      <c r="AZ1478" s="5">
        <f t="shared" si="548"/>
        <v>130.63790999999998</v>
      </c>
      <c r="BA1478" s="7">
        <f t="shared" si="549"/>
        <v>-4.1179471469645346E-2</v>
      </c>
      <c r="BB1478" s="62">
        <f t="shared" si="550"/>
        <v>8067.13</v>
      </c>
      <c r="BC1478" s="28">
        <f t="shared" si="551"/>
        <v>2.35441818978845E-2</v>
      </c>
      <c r="BD1478" s="32">
        <f t="shared" si="552"/>
        <v>1.7545266214534491E-2</v>
      </c>
      <c r="BE1478" s="32">
        <f t="shared" si="553"/>
        <v>5.6294497479189949E-3</v>
      </c>
      <c r="BF1478" s="35">
        <f t="shared" si="554"/>
        <v>0.97682528403754654</v>
      </c>
      <c r="BG1478" s="36">
        <f t="shared" si="555"/>
        <v>0.79876346766417206</v>
      </c>
      <c r="BH1478" s="33">
        <f t="shared" si="556"/>
        <v>0.1994834424402534</v>
      </c>
      <c r="BI1478" s="33">
        <f t="shared" si="557"/>
        <v>1.7530898955747231E-3</v>
      </c>
      <c r="BJ1478" s="63"/>
      <c r="BK1478" s="63">
        <v>2.04</v>
      </c>
      <c r="BL1478" s="63"/>
      <c r="BM1478" s="63"/>
      <c r="BN1478" s="63"/>
      <c r="BO1478" s="63"/>
      <c r="BP1478" s="63"/>
      <c r="BQ1478" s="63"/>
      <c r="BR1478" s="63"/>
      <c r="BS1478" s="63"/>
      <c r="BT1478" s="63"/>
      <c r="BU1478" s="63"/>
      <c r="BV1478" s="63"/>
      <c r="BW1478" s="63"/>
      <c r="BX1478" s="63"/>
      <c r="BY1478" s="63"/>
      <c r="BZ1478" s="63"/>
      <c r="CA1478" s="63"/>
      <c r="CB1478" s="63"/>
      <c r="CC1478" s="63"/>
      <c r="CD1478" s="63"/>
      <c r="CE1478" s="63"/>
      <c r="CF1478" s="63"/>
      <c r="CG1478" s="63"/>
      <c r="CH1478" s="63"/>
      <c r="CI1478" s="63"/>
      <c r="CJ1478" s="63"/>
      <c r="CK1478" s="63"/>
      <c r="CL1478" s="63"/>
      <c r="CM1478" s="63"/>
      <c r="CN1478" s="63">
        <v>20021114</v>
      </c>
      <c r="CO1478" s="63" t="s">
        <v>3607</v>
      </c>
      <c r="CP1478" s="66"/>
      <c r="CQ1478" s="64">
        <v>37576</v>
      </c>
      <c r="CR1478" s="78" t="s">
        <v>2039</v>
      </c>
      <c r="CS1478" s="78" t="s">
        <v>6954</v>
      </c>
    </row>
    <row r="1479" spans="1:97">
      <c r="A1479" s="63" t="s">
        <v>3591</v>
      </c>
      <c r="B1479" s="63" t="s">
        <v>1512</v>
      </c>
      <c r="C1479" s="63">
        <v>3530</v>
      </c>
      <c r="D1479" s="19" t="s">
        <v>3782</v>
      </c>
      <c r="E1479" s="63" t="s">
        <v>1707</v>
      </c>
      <c r="F1479" s="63" t="s">
        <v>5168</v>
      </c>
      <c r="G1479" s="65" t="s">
        <v>1575</v>
      </c>
      <c r="H1479" s="65">
        <v>33</v>
      </c>
      <c r="I1479" s="65">
        <v>19</v>
      </c>
      <c r="J1479" s="65">
        <v>94</v>
      </c>
      <c r="K1479" s="23">
        <v>41.582819000000001</v>
      </c>
      <c r="L1479" s="23">
        <v>-107.99141400000001</v>
      </c>
      <c r="M1479" s="61" t="s">
        <v>4293</v>
      </c>
      <c r="N1479" s="63" t="s">
        <v>4294</v>
      </c>
      <c r="O1479" s="63"/>
      <c r="P1479" s="63" t="s">
        <v>3796</v>
      </c>
      <c r="Q1479" s="63"/>
      <c r="R1479" s="63"/>
      <c r="S1479" s="55"/>
      <c r="T1479" s="63"/>
      <c r="U1479" s="66" t="s">
        <v>4295</v>
      </c>
      <c r="V1479" s="63"/>
      <c r="W1479" s="66">
        <v>10199</v>
      </c>
      <c r="X1479" s="66">
        <v>10133</v>
      </c>
      <c r="Y1479" s="63"/>
      <c r="Z1479" s="64">
        <v>37574</v>
      </c>
      <c r="AA1479" s="63">
        <v>7.04</v>
      </c>
      <c r="AB1479" s="63"/>
      <c r="AC1479" s="63">
        <v>42.5</v>
      </c>
      <c r="AD1479" s="63">
        <v>6.69</v>
      </c>
      <c r="AE1479" s="63">
        <v>2450</v>
      </c>
      <c r="AF1479" s="63">
        <v>29.7</v>
      </c>
      <c r="AG1479" s="63"/>
      <c r="AH1479" s="63">
        <v>2899</v>
      </c>
      <c r="AI1479" s="63">
        <v>1779</v>
      </c>
      <c r="AJ1479" s="63"/>
      <c r="AK1479" s="63"/>
      <c r="AL1479" s="63">
        <v>13</v>
      </c>
      <c r="AM1479" s="63">
        <v>6962</v>
      </c>
      <c r="AN1479" s="63"/>
      <c r="AO1479" s="63" t="s">
        <v>3536</v>
      </c>
      <c r="AP1479" s="17">
        <f t="shared" si="542"/>
        <v>2.1207500000000001</v>
      </c>
      <c r="AQ1479" s="17">
        <f t="shared" si="543"/>
        <v>0.55052010000000007</v>
      </c>
      <c r="AR1479" s="17">
        <f t="shared" si="541"/>
        <v>106.57499999999999</v>
      </c>
      <c r="AS1479" s="17">
        <f t="shared" si="540"/>
        <v>0.7597259999999999</v>
      </c>
      <c r="AT1479" s="17">
        <f t="shared" si="544"/>
        <v>110.00599609999999</v>
      </c>
      <c r="AU1479" s="5">
        <f t="shared" si="545"/>
        <v>81.780789999999996</v>
      </c>
      <c r="AV1479" s="5">
        <f t="shared" si="546"/>
        <v>29.157809999999998</v>
      </c>
      <c r="AW1479" s="5">
        <f t="shared" si="558"/>
        <v>0</v>
      </c>
      <c r="AX1479" s="5">
        <f t="shared" si="559"/>
        <v>0</v>
      </c>
      <c r="AY1479" s="5">
        <f t="shared" si="547"/>
        <v>0.27066000000000001</v>
      </c>
      <c r="AZ1479" s="5">
        <f t="shared" si="548"/>
        <v>111.20926</v>
      </c>
      <c r="BA1479" s="7">
        <f t="shared" si="549"/>
        <v>-5.4393350676323919E-3</v>
      </c>
      <c r="BB1479" s="62">
        <f t="shared" si="550"/>
        <v>7219.8899999999994</v>
      </c>
      <c r="BC1479" s="28">
        <f t="shared" si="551"/>
        <v>1.8184459194084811E-2</v>
      </c>
      <c r="BD1479" s="32">
        <f t="shared" si="552"/>
        <v>1.9278494583805695E-2</v>
      </c>
      <c r="BE1479" s="32">
        <f t="shared" si="553"/>
        <v>5.0044553889549313E-3</v>
      </c>
      <c r="BF1479" s="35">
        <f t="shared" si="554"/>
        <v>0.97571705002723941</v>
      </c>
      <c r="BG1479" s="37">
        <f t="shared" si="555"/>
        <v>0.7353775216200521</v>
      </c>
      <c r="BH1479" s="33">
        <f t="shared" si="556"/>
        <v>0.26218868824412639</v>
      </c>
      <c r="BI1479" s="33">
        <f t="shared" si="557"/>
        <v>2.4337901358214235E-3</v>
      </c>
      <c r="BJ1479" s="63"/>
      <c r="BK1479" s="63">
        <v>0.06</v>
      </c>
      <c r="BL1479" s="63"/>
      <c r="BM1479" s="63"/>
      <c r="BN1479" s="63"/>
      <c r="BO1479" s="63"/>
      <c r="BP1479" s="63"/>
      <c r="BQ1479" s="63"/>
      <c r="BR1479" s="63"/>
      <c r="BS1479" s="63"/>
      <c r="BT1479" s="63"/>
      <c r="BU1479" s="63"/>
      <c r="BV1479" s="63"/>
      <c r="BW1479" s="63"/>
      <c r="BX1479" s="63"/>
      <c r="BY1479" s="63"/>
      <c r="BZ1479" s="63"/>
      <c r="CA1479" s="63"/>
      <c r="CB1479" s="63"/>
      <c r="CC1479" s="63"/>
      <c r="CD1479" s="63"/>
      <c r="CE1479" s="63"/>
      <c r="CF1479" s="63"/>
      <c r="CG1479" s="63"/>
      <c r="CH1479" s="63"/>
      <c r="CI1479" s="63"/>
      <c r="CJ1479" s="63"/>
      <c r="CK1479" s="63"/>
      <c r="CL1479" s="63"/>
      <c r="CM1479" s="63"/>
      <c r="CN1479" s="63">
        <v>20021114</v>
      </c>
      <c r="CO1479" s="63" t="s">
        <v>3607</v>
      </c>
      <c r="CP1479" s="66"/>
      <c r="CQ1479" s="64">
        <v>37576</v>
      </c>
      <c r="CR1479" s="78" t="s">
        <v>2039</v>
      </c>
      <c r="CS1479" s="78" t="s">
        <v>6954</v>
      </c>
    </row>
    <row r="1480" spans="1:97">
      <c r="A1480" s="63" t="s">
        <v>3591</v>
      </c>
      <c r="B1480" s="63" t="s">
        <v>4334</v>
      </c>
      <c r="C1480" s="63">
        <v>3520</v>
      </c>
      <c r="D1480" s="19" t="s">
        <v>3782</v>
      </c>
      <c r="E1480" s="63" t="s">
        <v>1707</v>
      </c>
      <c r="F1480" s="63" t="s">
        <v>5168</v>
      </c>
      <c r="G1480" s="65" t="s">
        <v>3595</v>
      </c>
      <c r="H1480" s="65">
        <v>34</v>
      </c>
      <c r="I1480" s="65">
        <v>19</v>
      </c>
      <c r="J1480" s="65">
        <v>94</v>
      </c>
      <c r="K1480" s="23">
        <v>41.576098000000002</v>
      </c>
      <c r="L1480" s="23">
        <v>-107.98283000000001</v>
      </c>
      <c r="M1480" s="61" t="s">
        <v>4335</v>
      </c>
      <c r="N1480" s="63" t="s">
        <v>4336</v>
      </c>
      <c r="O1480" s="63"/>
      <c r="P1480" s="63" t="s">
        <v>3796</v>
      </c>
      <c r="Q1480" s="63"/>
      <c r="R1480" s="63"/>
      <c r="S1480" s="55"/>
      <c r="T1480" s="63"/>
      <c r="U1480" s="66" t="s">
        <v>4337</v>
      </c>
      <c r="V1480" s="63"/>
      <c r="W1480" s="66">
        <v>10100</v>
      </c>
      <c r="X1480" s="66">
        <v>10053</v>
      </c>
      <c r="Y1480" s="63"/>
      <c r="Z1480" s="64"/>
      <c r="AA1480" s="63">
        <v>7.16</v>
      </c>
      <c r="AB1480" s="63"/>
      <c r="AC1480" s="63">
        <v>35.700000000000003</v>
      </c>
      <c r="AD1480" s="63">
        <v>3.91</v>
      </c>
      <c r="AE1480" s="63">
        <v>2650</v>
      </c>
      <c r="AF1480" s="63">
        <v>110</v>
      </c>
      <c r="AG1480" s="63"/>
      <c r="AH1480" s="63">
        <v>2749</v>
      </c>
      <c r="AI1480" s="63">
        <v>1348</v>
      </c>
      <c r="AJ1480" s="63"/>
      <c r="AK1480" s="63"/>
      <c r="AL1480" s="63">
        <v>6</v>
      </c>
      <c r="AM1480" s="63">
        <v>7616</v>
      </c>
      <c r="AN1480" s="63"/>
      <c r="AO1480" s="63" t="s">
        <v>3536</v>
      </c>
      <c r="AP1480" s="17">
        <f t="shared" si="542"/>
        <v>1.7814300000000001</v>
      </c>
      <c r="AQ1480" s="17">
        <f t="shared" si="543"/>
        <v>0.32175390000000004</v>
      </c>
      <c r="AR1480" s="17">
        <f t="shared" si="541"/>
        <v>115.27499999999999</v>
      </c>
      <c r="AS1480" s="17">
        <f t="shared" si="540"/>
        <v>2.8137999999999996</v>
      </c>
      <c r="AT1480" s="17">
        <f t="shared" si="544"/>
        <v>120.1919839</v>
      </c>
      <c r="AU1480" s="5">
        <f t="shared" si="545"/>
        <v>77.549289999999999</v>
      </c>
      <c r="AV1480" s="5">
        <f t="shared" si="546"/>
        <v>22.093719999999998</v>
      </c>
      <c r="AW1480" s="5">
        <f t="shared" si="558"/>
        <v>0</v>
      </c>
      <c r="AX1480" s="5">
        <f t="shared" si="559"/>
        <v>0</v>
      </c>
      <c r="AY1480" s="5">
        <f t="shared" si="547"/>
        <v>0.12492</v>
      </c>
      <c r="AZ1480" s="5">
        <f t="shared" si="548"/>
        <v>99.767930000000007</v>
      </c>
      <c r="BA1480" s="7">
        <f t="shared" si="549"/>
        <v>9.2853527435391436E-2</v>
      </c>
      <c r="BB1480" s="62">
        <f t="shared" si="550"/>
        <v>6902.6100000000006</v>
      </c>
      <c r="BC1480" s="28">
        <f t="shared" si="551"/>
        <v>-4.9136246513956872E-2</v>
      </c>
      <c r="BD1480" s="32">
        <f t="shared" si="552"/>
        <v>1.4821537528510668E-2</v>
      </c>
      <c r="BE1480" s="32">
        <f t="shared" si="553"/>
        <v>2.6769996597085875E-3</v>
      </c>
      <c r="BF1480" s="35">
        <f t="shared" si="554"/>
        <v>0.98250146281178075</v>
      </c>
      <c r="BG1480" s="36">
        <f t="shared" si="555"/>
        <v>0.77729677262021968</v>
      </c>
      <c r="BH1480" s="33">
        <f t="shared" si="556"/>
        <v>0.2214511216179387</v>
      </c>
      <c r="BI1480" s="33">
        <f t="shared" si="557"/>
        <v>1.2521057618415056E-3</v>
      </c>
      <c r="BJ1480" s="63"/>
      <c r="BK1480" s="63"/>
      <c r="BL1480" s="63"/>
      <c r="BM1480" s="63"/>
      <c r="BN1480" s="63"/>
      <c r="BO1480" s="63"/>
      <c r="BP1480" s="63"/>
      <c r="BQ1480" s="63"/>
      <c r="BR1480" s="63"/>
      <c r="BS1480" s="63"/>
      <c r="BT1480" s="63"/>
      <c r="BU1480" s="63"/>
      <c r="BV1480" s="63"/>
      <c r="BW1480" s="63"/>
      <c r="BX1480" s="63"/>
      <c r="BY1480" s="63"/>
      <c r="BZ1480" s="63"/>
      <c r="CA1480" s="63"/>
      <c r="CB1480" s="63"/>
      <c r="CC1480" s="63"/>
      <c r="CD1480" s="63"/>
      <c r="CE1480" s="63"/>
      <c r="CF1480" s="63"/>
      <c r="CG1480" s="63"/>
      <c r="CH1480" s="63"/>
      <c r="CI1480" s="63"/>
      <c r="CJ1480" s="63"/>
      <c r="CK1480" s="63"/>
      <c r="CL1480" s="63"/>
      <c r="CM1480" s="63"/>
      <c r="CN1480" s="63"/>
      <c r="CO1480" s="63" t="s">
        <v>3607</v>
      </c>
      <c r="CP1480" s="66"/>
      <c r="CQ1480" s="63"/>
      <c r="CR1480" s="78" t="s">
        <v>2039</v>
      </c>
      <c r="CS1480" s="78" t="s">
        <v>6954</v>
      </c>
    </row>
    <row r="1481" spans="1:97">
      <c r="A1481" s="63" t="s">
        <v>3591</v>
      </c>
      <c r="B1481" s="63" t="s">
        <v>4363</v>
      </c>
      <c r="C1481" s="63">
        <v>5976</v>
      </c>
      <c r="D1481" s="19" t="s">
        <v>3782</v>
      </c>
      <c r="E1481" s="63" t="s">
        <v>1707</v>
      </c>
      <c r="F1481" s="63" t="s">
        <v>1005</v>
      </c>
      <c r="G1481" s="65" t="s">
        <v>272</v>
      </c>
      <c r="H1481" s="65">
        <v>2</v>
      </c>
      <c r="I1481" s="65">
        <v>19</v>
      </c>
      <c r="J1481" s="65">
        <v>95</v>
      </c>
      <c r="K1481" s="23">
        <v>41.645980000000002</v>
      </c>
      <c r="L1481" s="23">
        <v>-108.06932</v>
      </c>
      <c r="M1481" s="61" t="s">
        <v>4364</v>
      </c>
      <c r="N1481" s="63" t="s">
        <v>4365</v>
      </c>
      <c r="O1481" s="63"/>
      <c r="P1481" s="63" t="s">
        <v>3796</v>
      </c>
      <c r="Q1481" s="63"/>
      <c r="R1481" s="63"/>
      <c r="S1481" s="55">
        <f>IF(U1481&gt;0,V1481-U1481,"")</f>
        <v>330</v>
      </c>
      <c r="T1481" s="63"/>
      <c r="U1481" s="66">
        <v>9624</v>
      </c>
      <c r="V1481" s="63">
        <v>9954</v>
      </c>
      <c r="W1481" s="66">
        <v>10082</v>
      </c>
      <c r="X1481" s="66">
        <v>10075</v>
      </c>
      <c r="Y1481" s="63"/>
      <c r="Z1481" s="64"/>
      <c r="AA1481" s="63">
        <v>7.98</v>
      </c>
      <c r="AB1481" s="63"/>
      <c r="AC1481" s="63">
        <v>37</v>
      </c>
      <c r="AD1481" s="63">
        <v>2.5</v>
      </c>
      <c r="AE1481" s="63">
        <v>3540</v>
      </c>
      <c r="AF1481" s="63">
        <v>70</v>
      </c>
      <c r="AG1481" s="63"/>
      <c r="AH1481" s="63">
        <v>4820</v>
      </c>
      <c r="AI1481" s="63">
        <v>1900</v>
      </c>
      <c r="AJ1481" s="63">
        <v>0</v>
      </c>
      <c r="AK1481" s="63">
        <v>0</v>
      </c>
      <c r="AL1481" s="63">
        <v>259</v>
      </c>
      <c r="AM1481" s="63">
        <v>13100</v>
      </c>
      <c r="AN1481" s="63"/>
      <c r="AO1481" s="63" t="s">
        <v>3536</v>
      </c>
      <c r="AP1481" s="17">
        <f t="shared" si="542"/>
        <v>1.8463000000000001</v>
      </c>
      <c r="AQ1481" s="17">
        <f t="shared" si="543"/>
        <v>0.20572499999999999</v>
      </c>
      <c r="AR1481" s="17">
        <f t="shared" si="541"/>
        <v>153.98999999999998</v>
      </c>
      <c r="AS1481" s="17">
        <f t="shared" si="540"/>
        <v>1.7906</v>
      </c>
      <c r="AT1481" s="17">
        <f t="shared" si="544"/>
        <v>157.83262499999998</v>
      </c>
      <c r="AU1481" s="5">
        <f t="shared" si="545"/>
        <v>135.97219999999999</v>
      </c>
      <c r="AV1481" s="5">
        <f t="shared" si="546"/>
        <v>31.140999999999998</v>
      </c>
      <c r="AW1481" s="5">
        <f t="shared" si="558"/>
        <v>0</v>
      </c>
      <c r="AX1481" s="5">
        <f t="shared" si="559"/>
        <v>0</v>
      </c>
      <c r="AY1481" s="5">
        <f t="shared" si="547"/>
        <v>5.3923800000000002</v>
      </c>
      <c r="AZ1481" s="5">
        <f t="shared" si="548"/>
        <v>172.50557999999998</v>
      </c>
      <c r="BA1481" s="7">
        <f t="shared" si="549"/>
        <v>-4.4417977629926289E-2</v>
      </c>
      <c r="BB1481" s="62">
        <f t="shared" si="550"/>
        <v>10628.5</v>
      </c>
      <c r="BC1481" s="28">
        <f t="shared" si="551"/>
        <v>-0.10415744779484586</v>
      </c>
      <c r="BD1481" s="32">
        <f t="shared" si="552"/>
        <v>1.1697834969164331E-2</v>
      </c>
      <c r="BE1481" s="32">
        <f t="shared" si="553"/>
        <v>1.3034377398209022E-3</v>
      </c>
      <c r="BF1481" s="35">
        <f t="shared" si="554"/>
        <v>0.9869987272910149</v>
      </c>
      <c r="BG1481" s="36">
        <f t="shared" si="555"/>
        <v>0.78821914050548392</v>
      </c>
      <c r="BH1481" s="33">
        <f t="shared" si="556"/>
        <v>0.18052169674743276</v>
      </c>
      <c r="BI1481" s="33">
        <f t="shared" si="557"/>
        <v>3.1259162747083319E-2</v>
      </c>
      <c r="BJ1481" s="63">
        <v>0</v>
      </c>
      <c r="BK1481" s="63">
        <v>4.2</v>
      </c>
      <c r="BL1481" s="63">
        <v>0</v>
      </c>
      <c r="BM1481" s="63">
        <v>0</v>
      </c>
      <c r="BN1481" s="63">
        <v>0</v>
      </c>
      <c r="BO1481" s="63">
        <v>0</v>
      </c>
      <c r="BP1481" s="63">
        <v>0</v>
      </c>
      <c r="BQ1481" s="63">
        <v>0</v>
      </c>
      <c r="BR1481" s="63">
        <v>0</v>
      </c>
      <c r="BS1481" s="63">
        <v>2.4</v>
      </c>
      <c r="BT1481" s="63">
        <v>0</v>
      </c>
      <c r="BU1481" s="63">
        <v>0</v>
      </c>
      <c r="BV1481" s="63">
        <v>0</v>
      </c>
      <c r="BW1481" s="63">
        <v>0</v>
      </c>
      <c r="BX1481" s="63"/>
      <c r="BY1481" s="63"/>
      <c r="BZ1481" s="63"/>
      <c r="CA1481" s="63"/>
      <c r="CB1481" s="63"/>
      <c r="CC1481" s="63"/>
      <c r="CD1481" s="63"/>
      <c r="CE1481" s="63"/>
      <c r="CF1481" s="63"/>
      <c r="CG1481" s="63"/>
      <c r="CH1481" s="63"/>
      <c r="CI1481" s="63"/>
      <c r="CJ1481" s="63"/>
      <c r="CK1481" s="63"/>
      <c r="CL1481" s="63"/>
      <c r="CM1481" s="63"/>
      <c r="CN1481" s="63"/>
      <c r="CO1481" s="63" t="s">
        <v>678</v>
      </c>
      <c r="CP1481" s="66"/>
      <c r="CQ1481" s="64">
        <v>39216</v>
      </c>
      <c r="CR1481" s="78" t="s">
        <v>2043</v>
      </c>
      <c r="CS1481" s="78" t="s">
        <v>6954</v>
      </c>
    </row>
    <row r="1482" spans="1:97">
      <c r="A1482" s="63" t="s">
        <v>3591</v>
      </c>
      <c r="B1482" s="63" t="s">
        <v>4346</v>
      </c>
      <c r="C1482" s="63">
        <v>5258</v>
      </c>
      <c r="D1482" s="19" t="s">
        <v>3782</v>
      </c>
      <c r="E1482" s="63" t="s">
        <v>1707</v>
      </c>
      <c r="F1482" s="63" t="s">
        <v>4347</v>
      </c>
      <c r="G1482" s="65" t="s">
        <v>272</v>
      </c>
      <c r="H1482" s="65">
        <v>11</v>
      </c>
      <c r="I1482" s="65">
        <v>19</v>
      </c>
      <c r="J1482" s="65">
        <v>95</v>
      </c>
      <c r="K1482" s="23">
        <v>41.633664000000003</v>
      </c>
      <c r="L1482" s="23">
        <v>-108.06879600000001</v>
      </c>
      <c r="M1482" s="61" t="s">
        <v>4348</v>
      </c>
      <c r="N1482" s="63" t="s">
        <v>4349</v>
      </c>
      <c r="O1482" s="63"/>
      <c r="P1482" s="63" t="s">
        <v>3796</v>
      </c>
      <c r="Q1482" s="63"/>
      <c r="R1482" s="63"/>
      <c r="S1482" s="55">
        <f>IF(U1482&gt;0,V1482-U1482,"")</f>
        <v>214</v>
      </c>
      <c r="T1482" s="63"/>
      <c r="U1482" s="66">
        <v>9836</v>
      </c>
      <c r="V1482" s="63">
        <v>10050</v>
      </c>
      <c r="W1482" s="66">
        <v>10171</v>
      </c>
      <c r="X1482" s="66">
        <v>10169</v>
      </c>
      <c r="Y1482" s="63"/>
      <c r="Z1482" s="64"/>
      <c r="AA1482" s="63">
        <v>7.9</v>
      </c>
      <c r="AB1482" s="63"/>
      <c r="AC1482" s="63">
        <v>43.6</v>
      </c>
      <c r="AD1482" s="63">
        <v>0</v>
      </c>
      <c r="AE1482" s="63">
        <v>3420</v>
      </c>
      <c r="AF1482" s="63">
        <v>71</v>
      </c>
      <c r="AG1482" s="63"/>
      <c r="AH1482" s="63">
        <v>4720</v>
      </c>
      <c r="AI1482" s="63">
        <v>2760</v>
      </c>
      <c r="AJ1482" s="63">
        <v>0</v>
      </c>
      <c r="AK1482" s="63">
        <v>0</v>
      </c>
      <c r="AL1482" s="63">
        <v>26</v>
      </c>
      <c r="AM1482" s="63">
        <v>9070</v>
      </c>
      <c r="AN1482" s="63"/>
      <c r="AO1482" s="63" t="s">
        <v>3536</v>
      </c>
      <c r="AP1482" s="17">
        <f t="shared" si="542"/>
        <v>2.17564</v>
      </c>
      <c r="AQ1482" s="17">
        <f t="shared" si="543"/>
        <v>0</v>
      </c>
      <c r="AR1482" s="17">
        <f t="shared" si="541"/>
        <v>148.76999999999998</v>
      </c>
      <c r="AS1482" s="17">
        <f t="shared" si="540"/>
        <v>1.8161799999999999</v>
      </c>
      <c r="AT1482" s="17">
        <f t="shared" si="544"/>
        <v>152.76181999999997</v>
      </c>
      <c r="AU1482" s="5">
        <f t="shared" si="545"/>
        <v>133.15119999999999</v>
      </c>
      <c r="AV1482" s="5">
        <f t="shared" si="546"/>
        <v>45.236399999999996</v>
      </c>
      <c r="AW1482" s="5">
        <f t="shared" si="558"/>
        <v>0</v>
      </c>
      <c r="AX1482" s="5">
        <f t="shared" si="559"/>
        <v>0</v>
      </c>
      <c r="AY1482" s="5">
        <f t="shared" si="547"/>
        <v>0.54132000000000002</v>
      </c>
      <c r="AZ1482" s="5">
        <f t="shared" si="548"/>
        <v>178.92892000000001</v>
      </c>
      <c r="BA1482" s="7">
        <f t="shared" si="549"/>
        <v>-7.8890052824507645E-2</v>
      </c>
      <c r="BB1482" s="62">
        <f t="shared" si="550"/>
        <v>11040.6</v>
      </c>
      <c r="BC1482" s="28">
        <f t="shared" si="551"/>
        <v>9.7988125665072173E-2</v>
      </c>
      <c r="BD1482" s="32">
        <f t="shared" si="552"/>
        <v>1.4242040321331603E-2</v>
      </c>
      <c r="BE1482" s="32">
        <f t="shared" si="553"/>
        <v>0</v>
      </c>
      <c r="BF1482" s="35">
        <f t="shared" si="554"/>
        <v>0.98575795967866853</v>
      </c>
      <c r="BG1482" s="37">
        <f t="shared" si="555"/>
        <v>0.74415695349862943</v>
      </c>
      <c r="BH1482" s="33">
        <f t="shared" si="556"/>
        <v>0.25281771107767259</v>
      </c>
      <c r="BI1482" s="33">
        <f t="shared" si="557"/>
        <v>3.0253354236978573E-3</v>
      </c>
      <c r="BJ1482" s="63">
        <v>0</v>
      </c>
      <c r="BK1482" s="63">
        <v>2</v>
      </c>
      <c r="BL1482" s="63">
        <v>0</v>
      </c>
      <c r="BM1482" s="63">
        <v>0</v>
      </c>
      <c r="BN1482" s="63">
        <v>0</v>
      </c>
      <c r="BO1482" s="63">
        <v>0</v>
      </c>
      <c r="BP1482" s="63">
        <v>0</v>
      </c>
      <c r="BQ1482" s="63">
        <v>0</v>
      </c>
      <c r="BR1482" s="63">
        <v>0</v>
      </c>
      <c r="BS1482" s="63">
        <v>0</v>
      </c>
      <c r="BT1482" s="63">
        <v>0</v>
      </c>
      <c r="BU1482" s="63">
        <v>0</v>
      </c>
      <c r="BV1482" s="63">
        <v>0</v>
      </c>
      <c r="BW1482" s="63">
        <v>0</v>
      </c>
      <c r="BX1482" s="63"/>
      <c r="BY1482" s="63"/>
      <c r="BZ1482" s="63"/>
      <c r="CA1482" s="63"/>
      <c r="CB1482" s="63"/>
      <c r="CC1482" s="63"/>
      <c r="CD1482" s="63"/>
      <c r="CE1482" s="63"/>
      <c r="CF1482" s="63"/>
      <c r="CG1482" s="63"/>
      <c r="CH1482" s="63"/>
      <c r="CI1482" s="63"/>
      <c r="CJ1482" s="63"/>
      <c r="CK1482" s="63"/>
      <c r="CL1482" s="63"/>
      <c r="CM1482" s="63"/>
      <c r="CN1482" s="63"/>
      <c r="CO1482" s="63" t="s">
        <v>679</v>
      </c>
      <c r="CP1482" s="66"/>
      <c r="CQ1482" s="64">
        <v>38703</v>
      </c>
      <c r="CR1482" s="78" t="s">
        <v>2043</v>
      </c>
      <c r="CS1482" s="78" t="s">
        <v>6954</v>
      </c>
    </row>
    <row r="1483" spans="1:97">
      <c r="A1483" s="63" t="s">
        <v>3591</v>
      </c>
      <c r="B1483" s="63" t="s">
        <v>4366</v>
      </c>
      <c r="C1483" s="63">
        <v>5065</v>
      </c>
      <c r="D1483" s="19" t="s">
        <v>3782</v>
      </c>
      <c r="E1483" s="63" t="s">
        <v>1707</v>
      </c>
      <c r="F1483" s="63" t="s">
        <v>1005</v>
      </c>
      <c r="G1483" s="65" t="s">
        <v>3595</v>
      </c>
      <c r="H1483" s="65">
        <v>13</v>
      </c>
      <c r="I1483" s="65">
        <v>19</v>
      </c>
      <c r="J1483" s="65">
        <v>95</v>
      </c>
      <c r="K1483" s="23">
        <v>41.618944999999997</v>
      </c>
      <c r="L1483" s="23">
        <v>-108.059363</v>
      </c>
      <c r="M1483" s="61" t="s">
        <v>4367</v>
      </c>
      <c r="N1483" s="63" t="s">
        <v>4368</v>
      </c>
      <c r="O1483" s="63"/>
      <c r="P1483" s="63" t="s">
        <v>3796</v>
      </c>
      <c r="Q1483" s="63"/>
      <c r="R1483" s="63"/>
      <c r="S1483" s="55">
        <f>IF(U1483&gt;0,V1483-U1483,"")</f>
        <v>231</v>
      </c>
      <c r="T1483" s="63"/>
      <c r="U1483" s="66">
        <v>9842</v>
      </c>
      <c r="V1483" s="63">
        <v>10073</v>
      </c>
      <c r="W1483" s="66">
        <v>10190</v>
      </c>
      <c r="X1483" s="66"/>
      <c r="Y1483" s="63"/>
      <c r="Z1483" s="64">
        <v>38426</v>
      </c>
      <c r="AA1483" s="63">
        <v>7.47</v>
      </c>
      <c r="AB1483" s="63"/>
      <c r="AC1483" s="63">
        <v>21</v>
      </c>
      <c r="AD1483" s="63">
        <v>3</v>
      </c>
      <c r="AE1483" s="63">
        <v>3060</v>
      </c>
      <c r="AF1483" s="63">
        <v>62</v>
      </c>
      <c r="AG1483" s="63"/>
      <c r="AH1483" s="63">
        <v>3820</v>
      </c>
      <c r="AI1483" s="63">
        <v>2390</v>
      </c>
      <c r="AJ1483" s="63">
        <v>0</v>
      </c>
      <c r="AK1483" s="63">
        <v>0</v>
      </c>
      <c r="AL1483" s="63">
        <v>63</v>
      </c>
      <c r="AM1483" s="63">
        <v>9240</v>
      </c>
      <c r="AN1483" s="63"/>
      <c r="AO1483" s="63" t="s">
        <v>3536</v>
      </c>
      <c r="AP1483" s="17">
        <f t="shared" si="542"/>
        <v>1.0479000000000001</v>
      </c>
      <c r="AQ1483" s="17">
        <f t="shared" si="543"/>
        <v>0.24687000000000001</v>
      </c>
      <c r="AR1483" s="17">
        <f t="shared" si="541"/>
        <v>133.10999999999999</v>
      </c>
      <c r="AS1483" s="17">
        <f t="shared" si="540"/>
        <v>1.5859599999999998</v>
      </c>
      <c r="AT1483" s="17">
        <f t="shared" si="544"/>
        <v>135.99072999999999</v>
      </c>
      <c r="AU1483" s="5">
        <f t="shared" si="545"/>
        <v>107.76219999999999</v>
      </c>
      <c r="AV1483" s="5">
        <f t="shared" si="546"/>
        <v>39.172099999999993</v>
      </c>
      <c r="AW1483" s="5">
        <f t="shared" si="558"/>
        <v>0</v>
      </c>
      <c r="AX1483" s="5">
        <f t="shared" si="559"/>
        <v>0</v>
      </c>
      <c r="AY1483" s="5">
        <f t="shared" si="547"/>
        <v>1.31166</v>
      </c>
      <c r="AZ1483" s="5">
        <f t="shared" si="548"/>
        <v>148.24595999999997</v>
      </c>
      <c r="BA1483" s="7">
        <f t="shared" si="549"/>
        <v>-4.3116284530332748E-2</v>
      </c>
      <c r="BB1483" s="62">
        <f t="shared" si="550"/>
        <v>9419</v>
      </c>
      <c r="BC1483" s="28">
        <f t="shared" si="551"/>
        <v>9.5932257891634069E-3</v>
      </c>
      <c r="BD1483" s="32">
        <f t="shared" si="552"/>
        <v>7.7056722910451335E-3</v>
      </c>
      <c r="BE1483" s="32">
        <f t="shared" si="553"/>
        <v>1.8153443253080561E-3</v>
      </c>
      <c r="BF1483" s="35">
        <f t="shared" si="554"/>
        <v>0.99047898338364682</v>
      </c>
      <c r="BG1483" s="37">
        <f t="shared" si="555"/>
        <v>0.72691491896305316</v>
      </c>
      <c r="BH1483" s="33">
        <f t="shared" si="556"/>
        <v>0.26423721766178315</v>
      </c>
      <c r="BI1483" s="33">
        <f t="shared" si="557"/>
        <v>8.8478633751638176E-3</v>
      </c>
      <c r="BJ1483" s="63">
        <v>0</v>
      </c>
      <c r="BK1483" s="63">
        <v>16</v>
      </c>
      <c r="BL1483" s="63">
        <v>0</v>
      </c>
      <c r="BM1483" s="63">
        <v>0</v>
      </c>
      <c r="BN1483" s="63">
        <v>0</v>
      </c>
      <c r="BO1483" s="63">
        <v>0</v>
      </c>
      <c r="BP1483" s="63">
        <v>0</v>
      </c>
      <c r="BQ1483" s="63">
        <v>0</v>
      </c>
      <c r="BR1483" s="63">
        <v>0</v>
      </c>
      <c r="BS1483" s="63">
        <v>0</v>
      </c>
      <c r="BT1483" s="63">
        <v>0</v>
      </c>
      <c r="BU1483" s="63">
        <v>0</v>
      </c>
      <c r="BV1483" s="63">
        <v>0</v>
      </c>
      <c r="BW1483" s="63">
        <v>0</v>
      </c>
      <c r="BX1483" s="63"/>
      <c r="BY1483" s="63"/>
      <c r="BZ1483" s="63"/>
      <c r="CA1483" s="63"/>
      <c r="CB1483" s="63"/>
      <c r="CC1483" s="63"/>
      <c r="CD1483" s="63"/>
      <c r="CE1483" s="63"/>
      <c r="CF1483" s="63"/>
      <c r="CG1483" s="63"/>
      <c r="CH1483" s="63"/>
      <c r="CI1483" s="63"/>
      <c r="CJ1483" s="63"/>
      <c r="CK1483" s="63"/>
      <c r="CL1483" s="63"/>
      <c r="CM1483" s="63"/>
      <c r="CN1483" s="63">
        <v>20050315</v>
      </c>
      <c r="CO1483" s="63" t="s">
        <v>680</v>
      </c>
      <c r="CP1483" s="66"/>
      <c r="CQ1483" s="64">
        <v>38428</v>
      </c>
      <c r="CR1483" s="78" t="s">
        <v>2039</v>
      </c>
      <c r="CS1483" s="78" t="s">
        <v>6954</v>
      </c>
    </row>
    <row r="1484" spans="1:97">
      <c r="A1484" s="63" t="s">
        <v>3591</v>
      </c>
      <c r="B1484" s="63" t="s">
        <v>4377</v>
      </c>
      <c r="C1484" s="63">
        <v>4277</v>
      </c>
      <c r="D1484" s="19" t="s">
        <v>3782</v>
      </c>
      <c r="E1484" s="63" t="s">
        <v>1707</v>
      </c>
      <c r="F1484" s="63" t="s">
        <v>7278</v>
      </c>
      <c r="G1484" s="65" t="s">
        <v>3606</v>
      </c>
      <c r="H1484" s="65">
        <v>15</v>
      </c>
      <c r="I1484" s="65">
        <v>19</v>
      </c>
      <c r="J1484" s="65">
        <v>95</v>
      </c>
      <c r="K1484" s="23">
        <v>41.626503999999997</v>
      </c>
      <c r="L1484" s="23">
        <v>-108.09739</v>
      </c>
      <c r="M1484" s="61" t="s">
        <v>4378</v>
      </c>
      <c r="N1484" s="63" t="s">
        <v>4379</v>
      </c>
      <c r="O1484" s="63"/>
      <c r="P1484" s="63" t="s">
        <v>3796</v>
      </c>
      <c r="Q1484" s="63"/>
      <c r="R1484" s="63"/>
      <c r="S1484" s="55"/>
      <c r="T1484" s="63"/>
      <c r="U1484" s="66" t="s">
        <v>4380</v>
      </c>
      <c r="V1484" s="63"/>
      <c r="W1484" s="66">
        <v>10130</v>
      </c>
      <c r="X1484" s="66">
        <v>10110</v>
      </c>
      <c r="Y1484" s="63"/>
      <c r="Z1484" s="64">
        <v>37867</v>
      </c>
      <c r="AA1484" s="63">
        <v>7.51</v>
      </c>
      <c r="AB1484" s="63"/>
      <c r="AC1484" s="63">
        <v>39</v>
      </c>
      <c r="AD1484" s="63">
        <v>5.4</v>
      </c>
      <c r="AE1484" s="63">
        <v>3280</v>
      </c>
      <c r="AF1484" s="63">
        <v>20</v>
      </c>
      <c r="AG1484" s="63"/>
      <c r="AH1484" s="63">
        <v>4099</v>
      </c>
      <c r="AI1484" s="63">
        <v>2115</v>
      </c>
      <c r="AJ1484" s="63"/>
      <c r="AK1484" s="63"/>
      <c r="AL1484" s="63">
        <v>18</v>
      </c>
      <c r="AM1484" s="63">
        <v>9688</v>
      </c>
      <c r="AN1484" s="63"/>
      <c r="AO1484" s="63" t="s">
        <v>6341</v>
      </c>
      <c r="AP1484" s="17">
        <f t="shared" si="542"/>
        <v>1.9460999999999999</v>
      </c>
      <c r="AQ1484" s="17">
        <f t="shared" si="543"/>
        <v>0.44436600000000004</v>
      </c>
      <c r="AR1484" s="17">
        <f t="shared" si="541"/>
        <v>142.67999999999998</v>
      </c>
      <c r="AS1484" s="17">
        <f t="shared" si="540"/>
        <v>0.51159999999999994</v>
      </c>
      <c r="AT1484" s="17">
        <f t="shared" si="544"/>
        <v>145.58206599999997</v>
      </c>
      <c r="AU1484" s="5">
        <f t="shared" si="545"/>
        <v>115.63279</v>
      </c>
      <c r="AV1484" s="5">
        <f t="shared" si="546"/>
        <v>34.664849999999994</v>
      </c>
      <c r="AW1484" s="5">
        <f t="shared" si="558"/>
        <v>0</v>
      </c>
      <c r="AX1484" s="5">
        <f t="shared" si="559"/>
        <v>0</v>
      </c>
      <c r="AY1484" s="5">
        <f t="shared" si="547"/>
        <v>0.37476000000000004</v>
      </c>
      <c r="AZ1484" s="5">
        <f t="shared" si="548"/>
        <v>150.67240000000001</v>
      </c>
      <c r="BA1484" s="7">
        <f t="shared" si="549"/>
        <v>-1.7182303000286388E-2</v>
      </c>
      <c r="BB1484" s="62">
        <f t="shared" si="550"/>
        <v>9576.4</v>
      </c>
      <c r="BC1484" s="28">
        <f t="shared" si="551"/>
        <v>-5.7930690807915302E-3</v>
      </c>
      <c r="BD1484" s="32">
        <f t="shared" si="552"/>
        <v>1.3367717971525424E-2</v>
      </c>
      <c r="BE1484" s="32">
        <f t="shared" si="553"/>
        <v>3.0523402518549238E-3</v>
      </c>
      <c r="BF1484" s="35">
        <f t="shared" si="554"/>
        <v>0.98357994177661967</v>
      </c>
      <c r="BG1484" s="36">
        <f t="shared" si="555"/>
        <v>0.76744506624969133</v>
      </c>
      <c r="BH1484" s="33">
        <f t="shared" si="556"/>
        <v>0.23006768326515004</v>
      </c>
      <c r="BI1484" s="33">
        <f t="shared" si="557"/>
        <v>2.4872504851585295E-3</v>
      </c>
      <c r="BJ1484" s="63"/>
      <c r="BK1484" s="63">
        <v>38</v>
      </c>
      <c r="BL1484" s="63"/>
      <c r="BM1484" s="63"/>
      <c r="BN1484" s="63"/>
      <c r="BO1484" s="63"/>
      <c r="BP1484" s="63"/>
      <c r="BQ1484" s="63"/>
      <c r="BR1484" s="63"/>
      <c r="BS1484" s="63">
        <v>7.4</v>
      </c>
      <c r="BT1484" s="63"/>
      <c r="BU1484" s="63"/>
      <c r="BV1484" s="63"/>
      <c r="BW1484" s="63"/>
      <c r="BX1484" s="63"/>
      <c r="BY1484" s="63"/>
      <c r="BZ1484" s="63"/>
      <c r="CA1484" s="63"/>
      <c r="CB1484" s="63"/>
      <c r="CC1484" s="63"/>
      <c r="CD1484" s="63"/>
      <c r="CE1484" s="63"/>
      <c r="CF1484" s="63"/>
      <c r="CG1484" s="63"/>
      <c r="CH1484" s="63"/>
      <c r="CI1484" s="63"/>
      <c r="CJ1484" s="63"/>
      <c r="CK1484" s="63"/>
      <c r="CL1484" s="63"/>
      <c r="CM1484" s="63"/>
      <c r="CN1484" s="63">
        <v>200393</v>
      </c>
      <c r="CO1484" s="63" t="s">
        <v>3607</v>
      </c>
      <c r="CP1484" s="66"/>
      <c r="CQ1484" s="64">
        <v>37868</v>
      </c>
      <c r="CR1484" s="78" t="s">
        <v>2039</v>
      </c>
      <c r="CS1484" s="78" t="s">
        <v>6954</v>
      </c>
    </row>
    <row r="1485" spans="1:97">
      <c r="A1485" s="63" t="s">
        <v>3591</v>
      </c>
      <c r="B1485" s="63" t="s">
        <v>4373</v>
      </c>
      <c r="C1485" s="63">
        <v>4229</v>
      </c>
      <c r="D1485" s="19" t="s">
        <v>3782</v>
      </c>
      <c r="E1485" s="63" t="s">
        <v>1707</v>
      </c>
      <c r="F1485" s="63" t="s">
        <v>7278</v>
      </c>
      <c r="G1485" s="65" t="s">
        <v>272</v>
      </c>
      <c r="H1485" s="65">
        <v>19</v>
      </c>
      <c r="I1485" s="65">
        <v>19</v>
      </c>
      <c r="J1485" s="65">
        <v>95</v>
      </c>
      <c r="K1485" s="23">
        <v>41.604047000000001</v>
      </c>
      <c r="L1485" s="23">
        <v>-108.146182</v>
      </c>
      <c r="M1485" s="61" t="s">
        <v>4374</v>
      </c>
      <c r="N1485" s="63" t="s">
        <v>4375</v>
      </c>
      <c r="O1485" s="63"/>
      <c r="P1485" s="63" t="s">
        <v>3796</v>
      </c>
      <c r="Q1485" s="63"/>
      <c r="R1485" s="63"/>
      <c r="S1485" s="55"/>
      <c r="T1485" s="63"/>
      <c r="U1485" s="66" t="s">
        <v>4376</v>
      </c>
      <c r="V1485" s="63"/>
      <c r="W1485" s="66">
        <v>10201</v>
      </c>
      <c r="X1485" s="66"/>
      <c r="Y1485" s="63"/>
      <c r="Z1485" s="64">
        <v>38055</v>
      </c>
      <c r="AA1485" s="63">
        <v>7.52</v>
      </c>
      <c r="AB1485" s="63"/>
      <c r="AC1485" s="63">
        <v>75.599999999999994</v>
      </c>
      <c r="AD1485" s="63">
        <v>18.399999999999999</v>
      </c>
      <c r="AE1485" s="63">
        <v>4750</v>
      </c>
      <c r="AF1485" s="63">
        <v>10.9</v>
      </c>
      <c r="AG1485" s="63"/>
      <c r="AH1485" s="63">
        <v>6448</v>
      </c>
      <c r="AI1485" s="63">
        <v>2400</v>
      </c>
      <c r="AJ1485" s="63"/>
      <c r="AK1485" s="63"/>
      <c r="AL1485" s="63">
        <v>141</v>
      </c>
      <c r="AM1485" s="63">
        <v>13272</v>
      </c>
      <c r="AN1485" s="63"/>
      <c r="AO1485" s="63" t="s">
        <v>6341</v>
      </c>
      <c r="AP1485" s="17">
        <f t="shared" si="542"/>
        <v>3.7724399999999996</v>
      </c>
      <c r="AQ1485" s="17">
        <f t="shared" si="543"/>
        <v>1.5141359999999999</v>
      </c>
      <c r="AR1485" s="17">
        <f t="shared" si="541"/>
        <v>206.62499999999997</v>
      </c>
      <c r="AS1485" s="17">
        <f t="shared" si="540"/>
        <v>0.27882200000000001</v>
      </c>
      <c r="AT1485" s="17">
        <f t="shared" si="544"/>
        <v>212.19039799999996</v>
      </c>
      <c r="AU1485" s="5">
        <f t="shared" si="545"/>
        <v>181.89807999999999</v>
      </c>
      <c r="AV1485" s="5">
        <f t="shared" si="546"/>
        <v>39.335999999999999</v>
      </c>
      <c r="AW1485" s="5">
        <f t="shared" si="558"/>
        <v>0</v>
      </c>
      <c r="AX1485" s="5">
        <f t="shared" si="559"/>
        <v>0</v>
      </c>
      <c r="AY1485" s="5">
        <f t="shared" si="547"/>
        <v>2.9356200000000001</v>
      </c>
      <c r="AZ1485" s="5">
        <f t="shared" si="548"/>
        <v>224.16970000000001</v>
      </c>
      <c r="BA1485" s="7">
        <f t="shared" si="549"/>
        <v>-2.745278969114185E-2</v>
      </c>
      <c r="BB1485" s="62">
        <f t="shared" si="550"/>
        <v>13843.9</v>
      </c>
      <c r="BC1485" s="28">
        <f t="shared" si="551"/>
        <v>2.1090946640163137E-2</v>
      </c>
      <c r="BD1485" s="32">
        <f t="shared" si="552"/>
        <v>1.7778561308886373E-2</v>
      </c>
      <c r="BE1485" s="32">
        <f t="shared" si="553"/>
        <v>7.1357423063036071E-3</v>
      </c>
      <c r="BF1485" s="35">
        <f t="shared" si="554"/>
        <v>0.97508569638481002</v>
      </c>
      <c r="BG1485" s="36">
        <f t="shared" si="555"/>
        <v>0.81143026912200888</v>
      </c>
      <c r="BH1485" s="33">
        <f t="shared" si="556"/>
        <v>0.1754742054791526</v>
      </c>
      <c r="BI1485" s="33">
        <f t="shared" si="557"/>
        <v>1.3095525398838469E-2</v>
      </c>
      <c r="BJ1485" s="63"/>
      <c r="BK1485" s="63">
        <v>3.52</v>
      </c>
      <c r="BL1485" s="63"/>
      <c r="BM1485" s="63"/>
      <c r="BN1485" s="63"/>
      <c r="BO1485" s="63"/>
      <c r="BP1485" s="63"/>
      <c r="BQ1485" s="63"/>
      <c r="BR1485" s="63"/>
      <c r="BS1485" s="63">
        <v>21.7</v>
      </c>
      <c r="BT1485" s="63"/>
      <c r="BU1485" s="63"/>
      <c r="BV1485" s="63"/>
      <c r="BW1485" s="63"/>
      <c r="BX1485" s="63"/>
      <c r="BY1485" s="63"/>
      <c r="BZ1485" s="63"/>
      <c r="CA1485" s="63"/>
      <c r="CB1485" s="63"/>
      <c r="CC1485" s="63"/>
      <c r="CD1485" s="63"/>
      <c r="CE1485" s="63"/>
      <c r="CF1485" s="63"/>
      <c r="CG1485" s="63"/>
      <c r="CH1485" s="63"/>
      <c r="CI1485" s="63"/>
      <c r="CJ1485" s="63"/>
      <c r="CK1485" s="63"/>
      <c r="CL1485" s="63"/>
      <c r="CM1485" s="63"/>
      <c r="CN1485" s="63">
        <v>200439</v>
      </c>
      <c r="CO1485" s="63" t="s">
        <v>3607</v>
      </c>
      <c r="CP1485" s="66"/>
      <c r="CQ1485" s="64">
        <v>38056</v>
      </c>
      <c r="CR1485" s="78" t="s">
        <v>2039</v>
      </c>
      <c r="CS1485" s="78" t="s">
        <v>6954</v>
      </c>
    </row>
    <row r="1486" spans="1:97">
      <c r="A1486" s="63" t="s">
        <v>3591</v>
      </c>
      <c r="B1486" s="63" t="s">
        <v>4385</v>
      </c>
      <c r="C1486" s="63">
        <v>4242</v>
      </c>
      <c r="D1486" s="19" t="s">
        <v>3782</v>
      </c>
      <c r="E1486" s="63" t="s">
        <v>1707</v>
      </c>
      <c r="F1486" s="63" t="s">
        <v>7278</v>
      </c>
      <c r="G1486" s="65" t="s">
        <v>274</v>
      </c>
      <c r="H1486" s="65">
        <v>21</v>
      </c>
      <c r="I1486" s="65">
        <v>19</v>
      </c>
      <c r="J1486" s="65">
        <v>95</v>
      </c>
      <c r="K1486" s="23">
        <v>41.604900000000001</v>
      </c>
      <c r="L1486" s="23">
        <v>-108.11653</v>
      </c>
      <c r="M1486" s="61" t="s">
        <v>4386</v>
      </c>
      <c r="N1486" s="63" t="s">
        <v>4387</v>
      </c>
      <c r="O1486" s="63"/>
      <c r="P1486" s="63" t="s">
        <v>3796</v>
      </c>
      <c r="Q1486" s="63"/>
      <c r="R1486" s="63"/>
      <c r="S1486" s="55"/>
      <c r="T1486" s="63"/>
      <c r="U1486" s="66" t="s">
        <v>4388</v>
      </c>
      <c r="V1486" s="63"/>
      <c r="W1486" s="66">
        <v>10314</v>
      </c>
      <c r="X1486" s="66"/>
      <c r="Y1486" s="63"/>
      <c r="Z1486" s="64">
        <v>37929</v>
      </c>
      <c r="AA1486" s="63">
        <v>7.36</v>
      </c>
      <c r="AB1486" s="63"/>
      <c r="AC1486" s="63">
        <v>40</v>
      </c>
      <c r="AD1486" s="63">
        <v>4.5</v>
      </c>
      <c r="AE1486" s="63">
        <v>3087</v>
      </c>
      <c r="AF1486" s="63">
        <v>56</v>
      </c>
      <c r="AG1486" s="63"/>
      <c r="AH1486" s="63">
        <v>3448</v>
      </c>
      <c r="AI1486" s="63">
        <v>2327</v>
      </c>
      <c r="AJ1486" s="63"/>
      <c r="AK1486" s="63"/>
      <c r="AL1486" s="63">
        <v>137</v>
      </c>
      <c r="AM1486" s="63">
        <v>10485</v>
      </c>
      <c r="AN1486" s="63"/>
      <c r="AO1486" s="63" t="s">
        <v>6341</v>
      </c>
      <c r="AP1486" s="17">
        <f t="shared" si="542"/>
        <v>1.996</v>
      </c>
      <c r="AQ1486" s="17">
        <f t="shared" si="543"/>
        <v>0.370305</v>
      </c>
      <c r="AR1486" s="17">
        <f t="shared" si="541"/>
        <v>134.28449999999998</v>
      </c>
      <c r="AS1486" s="17">
        <f t="shared" si="540"/>
        <v>1.43248</v>
      </c>
      <c r="AT1486" s="17">
        <f t="shared" si="544"/>
        <v>138.08328499999999</v>
      </c>
      <c r="AU1486" s="5">
        <f t="shared" si="545"/>
        <v>97.268079999999998</v>
      </c>
      <c r="AV1486" s="5">
        <f t="shared" si="546"/>
        <v>38.139529999999993</v>
      </c>
      <c r="AW1486" s="5">
        <f t="shared" si="558"/>
        <v>0</v>
      </c>
      <c r="AX1486" s="5">
        <f t="shared" si="559"/>
        <v>0</v>
      </c>
      <c r="AY1486" s="5">
        <f t="shared" si="547"/>
        <v>2.8523400000000003</v>
      </c>
      <c r="AZ1486" s="5">
        <f t="shared" si="548"/>
        <v>138.25994999999998</v>
      </c>
      <c r="BA1486" s="7">
        <f t="shared" si="549"/>
        <v>-6.3929554852314619E-4</v>
      </c>
      <c r="BB1486" s="62">
        <f t="shared" si="550"/>
        <v>9099.5</v>
      </c>
      <c r="BC1486" s="28">
        <f t="shared" si="551"/>
        <v>-7.0744721591054147E-2</v>
      </c>
      <c r="BD1486" s="32">
        <f t="shared" si="552"/>
        <v>1.4455044287221297E-2</v>
      </c>
      <c r="BE1486" s="32">
        <f t="shared" si="553"/>
        <v>2.6817510895688788E-3</v>
      </c>
      <c r="BF1486" s="35">
        <f t="shared" si="554"/>
        <v>0.98286320462320975</v>
      </c>
      <c r="BG1486" s="37">
        <f t="shared" si="555"/>
        <v>0.70351594948501006</v>
      </c>
      <c r="BH1486" s="33">
        <f t="shared" si="556"/>
        <v>0.27585378122876508</v>
      </c>
      <c r="BI1486" s="33">
        <f t="shared" si="557"/>
        <v>2.0630269286224977E-2</v>
      </c>
      <c r="BJ1486" s="63"/>
      <c r="BK1486" s="63">
        <v>24</v>
      </c>
      <c r="BL1486" s="63"/>
      <c r="BM1486" s="63"/>
      <c r="BN1486" s="63"/>
      <c r="BO1486" s="63"/>
      <c r="BP1486" s="63"/>
      <c r="BQ1486" s="63"/>
      <c r="BR1486" s="63"/>
      <c r="BS1486" s="63">
        <v>5</v>
      </c>
      <c r="BT1486" s="63"/>
      <c r="BU1486" s="63"/>
      <c r="BV1486" s="63"/>
      <c r="BW1486" s="63"/>
      <c r="BX1486" s="63"/>
      <c r="BY1486" s="63"/>
      <c r="BZ1486" s="63"/>
      <c r="CA1486" s="63"/>
      <c r="CB1486" s="63"/>
      <c r="CC1486" s="63"/>
      <c r="CD1486" s="63"/>
      <c r="CE1486" s="63"/>
      <c r="CF1486" s="63"/>
      <c r="CG1486" s="63"/>
      <c r="CH1486" s="63"/>
      <c r="CI1486" s="63"/>
      <c r="CJ1486" s="63"/>
      <c r="CK1486" s="63"/>
      <c r="CL1486" s="63"/>
      <c r="CM1486" s="63"/>
      <c r="CN1486" s="63">
        <v>2003114</v>
      </c>
      <c r="CO1486" s="63" t="s">
        <v>3607</v>
      </c>
      <c r="CP1486" s="66"/>
      <c r="CQ1486" s="64">
        <v>37930</v>
      </c>
      <c r="CR1486" s="78" t="s">
        <v>2039</v>
      </c>
      <c r="CS1486" s="78" t="s">
        <v>6954</v>
      </c>
    </row>
    <row r="1487" spans="1:97">
      <c r="A1487" s="63" t="s">
        <v>3591</v>
      </c>
      <c r="B1487" s="63" t="s">
        <v>4353</v>
      </c>
      <c r="C1487" s="63">
        <v>3540</v>
      </c>
      <c r="D1487" s="19" t="s">
        <v>3782</v>
      </c>
      <c r="E1487" s="63" t="s">
        <v>1707</v>
      </c>
      <c r="F1487" s="63" t="s">
        <v>2492</v>
      </c>
      <c r="G1487" s="65" t="s">
        <v>274</v>
      </c>
      <c r="H1487" s="65">
        <v>25</v>
      </c>
      <c r="I1487" s="65">
        <v>19</v>
      </c>
      <c r="J1487" s="65">
        <v>95</v>
      </c>
      <c r="K1487" s="23">
        <v>41.592472999999998</v>
      </c>
      <c r="L1487" s="23">
        <v>-108.056991</v>
      </c>
      <c r="M1487" s="61" t="s">
        <v>4354</v>
      </c>
      <c r="N1487" s="63" t="s">
        <v>4355</v>
      </c>
      <c r="O1487" s="63"/>
      <c r="P1487" s="63" t="s">
        <v>3796</v>
      </c>
      <c r="Q1487" s="63"/>
      <c r="R1487" s="63"/>
      <c r="S1487" s="55"/>
      <c r="T1487" s="63"/>
      <c r="U1487" s="66" t="s">
        <v>4356</v>
      </c>
      <c r="V1487" s="63"/>
      <c r="W1487" s="66">
        <v>10150</v>
      </c>
      <c r="X1487" s="66">
        <v>10485</v>
      </c>
      <c r="Y1487" s="63"/>
      <c r="Z1487" s="64">
        <v>37573</v>
      </c>
      <c r="AA1487" s="63">
        <v>6.84</v>
      </c>
      <c r="AB1487" s="63"/>
      <c r="AC1487" s="63">
        <v>15.6</v>
      </c>
      <c r="AD1487" s="63">
        <v>6.13</v>
      </c>
      <c r="AE1487" s="63">
        <v>2650</v>
      </c>
      <c r="AF1487" s="63">
        <v>22.4</v>
      </c>
      <c r="AG1487" s="63"/>
      <c r="AH1487" s="63">
        <v>3699</v>
      </c>
      <c r="AI1487" s="63">
        <v>1671</v>
      </c>
      <c r="AJ1487" s="63"/>
      <c r="AK1487" s="63"/>
      <c r="AL1487" s="63">
        <v>14</v>
      </c>
      <c r="AM1487" s="63">
        <v>7746</v>
      </c>
      <c r="AN1487" s="63"/>
      <c r="AO1487" s="63" t="s">
        <v>3553</v>
      </c>
      <c r="AP1487" s="17">
        <f t="shared" si="542"/>
        <v>0.77844000000000002</v>
      </c>
      <c r="AQ1487" s="17">
        <f t="shared" si="543"/>
        <v>0.50443769999999999</v>
      </c>
      <c r="AR1487" s="17">
        <f t="shared" si="541"/>
        <v>115.27499999999999</v>
      </c>
      <c r="AS1487" s="17">
        <f t="shared" si="540"/>
        <v>0.57299199999999995</v>
      </c>
      <c r="AT1487" s="17">
        <f t="shared" si="544"/>
        <v>117.13086969999999</v>
      </c>
      <c r="AU1487" s="5">
        <f t="shared" si="545"/>
        <v>104.34878999999999</v>
      </c>
      <c r="AV1487" s="5">
        <f t="shared" si="546"/>
        <v>27.387689999999996</v>
      </c>
      <c r="AW1487" s="5">
        <f t="shared" si="558"/>
        <v>0</v>
      </c>
      <c r="AX1487" s="5">
        <f t="shared" si="559"/>
        <v>0</v>
      </c>
      <c r="AY1487" s="5">
        <f t="shared" si="547"/>
        <v>0.29148000000000002</v>
      </c>
      <c r="AZ1487" s="5">
        <f t="shared" si="548"/>
        <v>132.02796000000001</v>
      </c>
      <c r="BA1487" s="7">
        <f t="shared" si="549"/>
        <v>-5.9789533920739941E-2</v>
      </c>
      <c r="BB1487" s="62">
        <f t="shared" si="550"/>
        <v>8078.13</v>
      </c>
      <c r="BC1487" s="28">
        <f t="shared" si="551"/>
        <v>2.0988831613491552E-2</v>
      </c>
      <c r="BD1487" s="32">
        <f t="shared" si="552"/>
        <v>6.6458995992582483E-3</v>
      </c>
      <c r="BE1487" s="32">
        <f t="shared" si="553"/>
        <v>4.3066161917177329E-3</v>
      </c>
      <c r="BF1487" s="35">
        <f t="shared" si="554"/>
        <v>0.989047484209024</v>
      </c>
      <c r="BG1487" s="36">
        <f t="shared" si="555"/>
        <v>0.79035372507459778</v>
      </c>
      <c r="BH1487" s="33">
        <f t="shared" si="556"/>
        <v>0.20743856074122477</v>
      </c>
      <c r="BI1487" s="33">
        <f t="shared" si="557"/>
        <v>2.2077141841773517E-3</v>
      </c>
      <c r="BJ1487" s="63"/>
      <c r="BK1487" s="63">
        <v>9.67</v>
      </c>
      <c r="BL1487" s="63"/>
      <c r="BM1487" s="63"/>
      <c r="BN1487" s="63"/>
      <c r="BO1487" s="63"/>
      <c r="BP1487" s="63"/>
      <c r="BQ1487" s="63"/>
      <c r="BR1487" s="63"/>
      <c r="BS1487" s="63"/>
      <c r="BT1487" s="63"/>
      <c r="BU1487" s="63"/>
      <c r="BV1487" s="63"/>
      <c r="BW1487" s="63"/>
      <c r="BX1487" s="63"/>
      <c r="BY1487" s="63"/>
      <c r="BZ1487" s="63"/>
      <c r="CA1487" s="63"/>
      <c r="CB1487" s="63"/>
      <c r="CC1487" s="63"/>
      <c r="CD1487" s="63"/>
      <c r="CE1487" s="63"/>
      <c r="CF1487" s="63"/>
      <c r="CG1487" s="63"/>
      <c r="CH1487" s="63"/>
      <c r="CI1487" s="63"/>
      <c r="CJ1487" s="63"/>
      <c r="CK1487" s="63"/>
      <c r="CL1487" s="63"/>
      <c r="CM1487" s="63"/>
      <c r="CN1487" s="63">
        <v>20021113</v>
      </c>
      <c r="CO1487" s="63" t="s">
        <v>3607</v>
      </c>
      <c r="CP1487" s="66"/>
      <c r="CQ1487" s="64">
        <v>37575</v>
      </c>
      <c r="CR1487" s="78" t="s">
        <v>2039</v>
      </c>
      <c r="CS1487" s="78" t="s">
        <v>6954</v>
      </c>
    </row>
    <row r="1488" spans="1:97">
      <c r="A1488" s="63" t="s">
        <v>3591</v>
      </c>
      <c r="B1488" s="63" t="s">
        <v>4369</v>
      </c>
      <c r="C1488" s="63">
        <v>5929</v>
      </c>
      <c r="D1488" s="19" t="s">
        <v>3782</v>
      </c>
      <c r="E1488" s="63" t="s">
        <v>1707</v>
      </c>
      <c r="F1488" s="63" t="s">
        <v>2492</v>
      </c>
      <c r="G1488" s="65" t="s">
        <v>264</v>
      </c>
      <c r="H1488" s="65">
        <v>27</v>
      </c>
      <c r="I1488" s="65">
        <v>19</v>
      </c>
      <c r="J1488" s="65">
        <v>95</v>
      </c>
      <c r="K1488" s="23">
        <v>41.589376000000001</v>
      </c>
      <c r="L1488" s="23">
        <v>-108.08463399999999</v>
      </c>
      <c r="M1488" s="61" t="s">
        <v>4389</v>
      </c>
      <c r="N1488" s="63" t="s">
        <v>4390</v>
      </c>
      <c r="O1488" s="63"/>
      <c r="P1488" s="63" t="s">
        <v>3796</v>
      </c>
      <c r="Q1488" s="63"/>
      <c r="R1488" s="63"/>
      <c r="S1488" s="55">
        <f>IF(U1488&gt;0,V1488-U1488,"")</f>
        <v>254</v>
      </c>
      <c r="T1488" s="63"/>
      <c r="U1488" s="66">
        <v>9974</v>
      </c>
      <c r="V1488" s="63">
        <v>10228</v>
      </c>
      <c r="W1488" s="66">
        <v>10475</v>
      </c>
      <c r="X1488" s="66">
        <v>10469</v>
      </c>
      <c r="Y1488" s="63"/>
      <c r="Z1488" s="64">
        <v>1</v>
      </c>
      <c r="AA1488" s="63">
        <v>7.39</v>
      </c>
      <c r="AB1488" s="63"/>
      <c r="AC1488" s="63">
        <v>60</v>
      </c>
      <c r="AD1488" s="63">
        <v>12</v>
      </c>
      <c r="AE1488" s="63">
        <v>2940</v>
      </c>
      <c r="AF1488" s="63">
        <v>0</v>
      </c>
      <c r="AG1488" s="63"/>
      <c r="AH1488" s="63">
        <v>4550</v>
      </c>
      <c r="AI1488" s="63">
        <v>0</v>
      </c>
      <c r="AJ1488" s="63">
        <v>0</v>
      </c>
      <c r="AK1488" s="63">
        <v>0</v>
      </c>
      <c r="AL1488" s="63">
        <v>46</v>
      </c>
      <c r="AM1488" s="63">
        <v>9570</v>
      </c>
      <c r="AN1488" s="63"/>
      <c r="AO1488" s="63" t="s">
        <v>3536</v>
      </c>
      <c r="AP1488" s="17">
        <f t="shared" si="542"/>
        <v>2.9939999999999998</v>
      </c>
      <c r="AQ1488" s="17">
        <f t="shared" si="543"/>
        <v>0.98748000000000002</v>
      </c>
      <c r="AR1488" s="17">
        <f t="shared" si="541"/>
        <v>127.88999999999999</v>
      </c>
      <c r="AS1488" s="17">
        <f t="shared" si="540"/>
        <v>0</v>
      </c>
      <c r="AT1488" s="17">
        <f t="shared" si="544"/>
        <v>131.87147999999999</v>
      </c>
      <c r="AU1488" s="5">
        <f t="shared" si="545"/>
        <v>128.35550000000001</v>
      </c>
      <c r="AV1488" s="5">
        <f t="shared" si="546"/>
        <v>0</v>
      </c>
      <c r="AW1488" s="5">
        <f t="shared" si="558"/>
        <v>0</v>
      </c>
      <c r="AX1488" s="5">
        <f t="shared" si="559"/>
        <v>0</v>
      </c>
      <c r="AY1488" s="5">
        <f t="shared" si="547"/>
        <v>0.95772000000000013</v>
      </c>
      <c r="AZ1488" s="5">
        <f t="shared" si="548"/>
        <v>129.31322</v>
      </c>
      <c r="BA1488" s="7">
        <f t="shared" si="549"/>
        <v>9.7948310142209321E-3</v>
      </c>
      <c r="BB1488" s="62">
        <f t="shared" si="550"/>
        <v>7608</v>
      </c>
      <c r="BC1488" s="28">
        <f t="shared" si="551"/>
        <v>-0.11421585749214111</v>
      </c>
      <c r="BD1488" s="32">
        <f t="shared" si="552"/>
        <v>2.2703923547381131E-2</v>
      </c>
      <c r="BE1488" s="32">
        <f t="shared" si="553"/>
        <v>7.4881998746051844E-3</v>
      </c>
      <c r="BF1488" s="35">
        <f t="shared" si="554"/>
        <v>0.96980787657801359</v>
      </c>
      <c r="BG1488" s="36">
        <f t="shared" si="555"/>
        <v>0.99259379667446224</v>
      </c>
      <c r="BH1488" s="33">
        <f t="shared" si="556"/>
        <v>0</v>
      </c>
      <c r="BI1488" s="33">
        <f t="shared" si="557"/>
        <v>7.4062033255377921E-3</v>
      </c>
      <c r="BJ1488" s="63">
        <v>0</v>
      </c>
      <c r="BK1488" s="63">
        <v>1</v>
      </c>
      <c r="BL1488" s="63">
        <v>0</v>
      </c>
      <c r="BM1488" s="63">
        <v>0</v>
      </c>
      <c r="BN1488" s="63">
        <v>0</v>
      </c>
      <c r="BO1488" s="63">
        <v>0</v>
      </c>
      <c r="BP1488" s="63">
        <v>0</v>
      </c>
      <c r="BQ1488" s="63">
        <v>0</v>
      </c>
      <c r="BR1488" s="63">
        <v>0</v>
      </c>
      <c r="BS1488" s="63">
        <v>10</v>
      </c>
      <c r="BT1488" s="63">
        <v>0</v>
      </c>
      <c r="BU1488" s="63">
        <v>0</v>
      </c>
      <c r="BV1488" s="63">
        <v>0</v>
      </c>
      <c r="BW1488" s="63">
        <v>0</v>
      </c>
      <c r="BX1488" s="63"/>
      <c r="BY1488" s="63"/>
      <c r="BZ1488" s="63"/>
      <c r="CA1488" s="63"/>
      <c r="CB1488" s="63"/>
      <c r="CC1488" s="63"/>
      <c r="CD1488" s="63"/>
      <c r="CE1488" s="63"/>
      <c r="CF1488" s="63"/>
      <c r="CG1488" s="63"/>
      <c r="CH1488" s="63"/>
      <c r="CI1488" s="63"/>
      <c r="CJ1488" s="63"/>
      <c r="CK1488" s="63"/>
      <c r="CL1488" s="63"/>
      <c r="CM1488" s="63"/>
      <c r="CN1488" s="63">
        <v>19000101</v>
      </c>
      <c r="CO1488" s="63" t="s">
        <v>681</v>
      </c>
      <c r="CP1488" s="66"/>
      <c r="CQ1488" s="64">
        <v>39314</v>
      </c>
      <c r="CR1488" s="78" t="s">
        <v>2039</v>
      </c>
      <c r="CS1488" s="78" t="s">
        <v>6954</v>
      </c>
    </row>
    <row r="1489" spans="1:97">
      <c r="A1489" s="63" t="s">
        <v>3591</v>
      </c>
      <c r="B1489" s="63" t="s">
        <v>4369</v>
      </c>
      <c r="C1489" s="63">
        <v>4250</v>
      </c>
      <c r="D1489" s="19" t="s">
        <v>3782</v>
      </c>
      <c r="E1489" s="63" t="s">
        <v>1707</v>
      </c>
      <c r="F1489" s="63" t="s">
        <v>2492</v>
      </c>
      <c r="G1489" s="65" t="s">
        <v>3615</v>
      </c>
      <c r="H1489" s="65">
        <v>27</v>
      </c>
      <c r="I1489" s="65">
        <v>19</v>
      </c>
      <c r="J1489" s="65">
        <v>95</v>
      </c>
      <c r="K1489" s="23">
        <v>41.597563000000001</v>
      </c>
      <c r="L1489" s="23">
        <v>-108.087828</v>
      </c>
      <c r="M1489" s="61" t="s">
        <v>4370</v>
      </c>
      <c r="N1489" s="63" t="s">
        <v>4371</v>
      </c>
      <c r="O1489" s="63"/>
      <c r="P1489" s="63" t="s">
        <v>3796</v>
      </c>
      <c r="Q1489" s="63"/>
      <c r="R1489" s="63"/>
      <c r="S1489" s="55"/>
      <c r="T1489" s="63"/>
      <c r="U1489" s="66" t="s">
        <v>4372</v>
      </c>
      <c r="V1489" s="63"/>
      <c r="W1489" s="66">
        <v>10315</v>
      </c>
      <c r="X1489" s="66"/>
      <c r="Y1489" s="63"/>
      <c r="Z1489" s="64">
        <v>37929</v>
      </c>
      <c r="AA1489" s="63">
        <v>7.86</v>
      </c>
      <c r="AB1489" s="63"/>
      <c r="AC1489" s="63">
        <v>41</v>
      </c>
      <c r="AD1489" s="63">
        <v>10</v>
      </c>
      <c r="AE1489" s="63">
        <v>2740</v>
      </c>
      <c r="AF1489" s="63">
        <v>68</v>
      </c>
      <c r="AG1489" s="63"/>
      <c r="AH1489" s="63">
        <v>3649</v>
      </c>
      <c r="AI1489" s="63">
        <v>1904</v>
      </c>
      <c r="AJ1489" s="63"/>
      <c r="AK1489" s="63"/>
      <c r="AL1489" s="63">
        <v>14</v>
      </c>
      <c r="AM1489" s="63">
        <v>9235</v>
      </c>
      <c r="AN1489" s="63"/>
      <c r="AO1489" s="63" t="s">
        <v>6341</v>
      </c>
      <c r="AP1489" s="17">
        <f t="shared" si="542"/>
        <v>2.0459000000000001</v>
      </c>
      <c r="AQ1489" s="17">
        <f t="shared" si="543"/>
        <v>0.82289999999999996</v>
      </c>
      <c r="AR1489" s="17">
        <f t="shared" si="541"/>
        <v>119.19</v>
      </c>
      <c r="AS1489" s="17">
        <f t="shared" si="540"/>
        <v>1.7394399999999999</v>
      </c>
      <c r="AT1489" s="17">
        <f t="shared" si="544"/>
        <v>123.79823999999999</v>
      </c>
      <c r="AU1489" s="5">
        <f t="shared" si="545"/>
        <v>102.93828999999999</v>
      </c>
      <c r="AV1489" s="5">
        <f t="shared" si="546"/>
        <v>31.206559999999996</v>
      </c>
      <c r="AW1489" s="5">
        <f t="shared" si="558"/>
        <v>0</v>
      </c>
      <c r="AX1489" s="5">
        <f t="shared" si="559"/>
        <v>0</v>
      </c>
      <c r="AY1489" s="5">
        <f t="shared" si="547"/>
        <v>0.29148000000000002</v>
      </c>
      <c r="AZ1489" s="5">
        <f t="shared" si="548"/>
        <v>134.43633</v>
      </c>
      <c r="BA1489" s="7">
        <f t="shared" si="549"/>
        <v>-4.1195452646018725E-2</v>
      </c>
      <c r="BB1489" s="62">
        <f t="shared" si="550"/>
        <v>8426</v>
      </c>
      <c r="BC1489" s="28">
        <f t="shared" si="551"/>
        <v>-4.5807145688239626E-2</v>
      </c>
      <c r="BD1489" s="32">
        <f t="shared" si="552"/>
        <v>1.6526083084864536E-2</v>
      </c>
      <c r="BE1489" s="32">
        <f t="shared" si="553"/>
        <v>6.6471058069969332E-3</v>
      </c>
      <c r="BF1489" s="35">
        <f t="shared" si="554"/>
        <v>0.97682681110813863</v>
      </c>
      <c r="BG1489" s="36">
        <f t="shared" si="555"/>
        <v>0.76570291676364566</v>
      </c>
      <c r="BH1489" s="33">
        <f t="shared" si="556"/>
        <v>0.23212891931816346</v>
      </c>
      <c r="BI1489" s="33">
        <f t="shared" si="557"/>
        <v>2.1681639181908643E-3</v>
      </c>
      <c r="BJ1489" s="63"/>
      <c r="BK1489" s="63">
        <v>33</v>
      </c>
      <c r="BL1489" s="63"/>
      <c r="BM1489" s="63"/>
      <c r="BN1489" s="63"/>
      <c r="BO1489" s="63"/>
      <c r="BP1489" s="63"/>
      <c r="BQ1489" s="63"/>
      <c r="BR1489" s="63"/>
      <c r="BS1489" s="63">
        <v>12</v>
      </c>
      <c r="BT1489" s="63"/>
      <c r="BU1489" s="63"/>
      <c r="BV1489" s="63"/>
      <c r="BW1489" s="63"/>
      <c r="BX1489" s="63"/>
      <c r="BY1489" s="63"/>
      <c r="BZ1489" s="63"/>
      <c r="CA1489" s="63"/>
      <c r="CB1489" s="63"/>
      <c r="CC1489" s="63"/>
      <c r="CD1489" s="63"/>
      <c r="CE1489" s="63"/>
      <c r="CF1489" s="63"/>
      <c r="CG1489" s="63"/>
      <c r="CH1489" s="63"/>
      <c r="CI1489" s="63"/>
      <c r="CJ1489" s="63"/>
      <c r="CK1489" s="63"/>
      <c r="CL1489" s="63"/>
      <c r="CM1489" s="63"/>
      <c r="CN1489" s="63">
        <v>2003114</v>
      </c>
      <c r="CO1489" s="63" t="s">
        <v>3607</v>
      </c>
      <c r="CP1489" s="66"/>
      <c r="CQ1489" s="64">
        <v>37930</v>
      </c>
      <c r="CR1489" s="78" t="s">
        <v>2039</v>
      </c>
      <c r="CS1489" s="78" t="s">
        <v>6954</v>
      </c>
    </row>
    <row r="1490" spans="1:97">
      <c r="A1490" s="63" t="s">
        <v>3591</v>
      </c>
      <c r="B1490" s="63" t="s">
        <v>4381</v>
      </c>
      <c r="C1490" s="63">
        <v>4065</v>
      </c>
      <c r="D1490" s="19" t="s">
        <v>3782</v>
      </c>
      <c r="E1490" s="63" t="s">
        <v>1707</v>
      </c>
      <c r="F1490" s="63" t="s">
        <v>2271</v>
      </c>
      <c r="G1490" s="65" t="s">
        <v>267</v>
      </c>
      <c r="H1490" s="65">
        <v>33</v>
      </c>
      <c r="I1490" s="65">
        <v>19</v>
      </c>
      <c r="J1490" s="65">
        <v>95</v>
      </c>
      <c r="K1490" s="23">
        <v>41.575831000000001</v>
      </c>
      <c r="L1490" s="23">
        <v>-108.10683400000001</v>
      </c>
      <c r="M1490" s="61" t="s">
        <v>4382</v>
      </c>
      <c r="N1490" s="63" t="s">
        <v>4383</v>
      </c>
      <c r="O1490" s="63"/>
      <c r="P1490" s="63" t="s">
        <v>3796</v>
      </c>
      <c r="Q1490" s="63"/>
      <c r="R1490" s="63"/>
      <c r="S1490" s="55"/>
      <c r="T1490" s="63"/>
      <c r="U1490" s="66" t="s">
        <v>4384</v>
      </c>
      <c r="V1490" s="63"/>
      <c r="W1490" s="66">
        <v>10696</v>
      </c>
      <c r="X1490" s="66">
        <v>10627</v>
      </c>
      <c r="Y1490" s="63"/>
      <c r="Z1490" s="64">
        <v>37782</v>
      </c>
      <c r="AA1490" s="63">
        <v>7.74</v>
      </c>
      <c r="AB1490" s="63"/>
      <c r="AC1490" s="63">
        <v>35.9</v>
      </c>
      <c r="AD1490" s="63">
        <v>2.4</v>
      </c>
      <c r="AE1490" s="63">
        <v>3243</v>
      </c>
      <c r="AF1490" s="63">
        <v>7.4</v>
      </c>
      <c r="AG1490" s="63"/>
      <c r="AH1490" s="63">
        <v>3799</v>
      </c>
      <c r="AI1490" s="63">
        <v>2327</v>
      </c>
      <c r="AJ1490" s="63"/>
      <c r="AK1490" s="63"/>
      <c r="AL1490" s="63">
        <v>18</v>
      </c>
      <c r="AM1490" s="63">
        <v>9124</v>
      </c>
      <c r="AN1490" s="63"/>
      <c r="AO1490" s="63" t="s">
        <v>3553</v>
      </c>
      <c r="AP1490" s="17">
        <f t="shared" si="542"/>
        <v>1.7914099999999999</v>
      </c>
      <c r="AQ1490" s="17">
        <f t="shared" si="543"/>
        <v>0.197496</v>
      </c>
      <c r="AR1490" s="17">
        <f t="shared" si="541"/>
        <v>141.07049999999998</v>
      </c>
      <c r="AS1490" s="17">
        <f t="shared" si="540"/>
        <v>0.18929199999999999</v>
      </c>
      <c r="AT1490" s="17">
        <f t="shared" si="544"/>
        <v>143.24869799999996</v>
      </c>
      <c r="AU1490" s="5">
        <f t="shared" si="545"/>
        <v>107.16978999999999</v>
      </c>
      <c r="AV1490" s="5">
        <f t="shared" si="546"/>
        <v>38.139529999999993</v>
      </c>
      <c r="AW1490" s="5">
        <f t="shared" si="558"/>
        <v>0</v>
      </c>
      <c r="AX1490" s="5">
        <f t="shared" si="559"/>
        <v>0</v>
      </c>
      <c r="AY1490" s="5">
        <f t="shared" si="547"/>
        <v>0.37476000000000004</v>
      </c>
      <c r="AZ1490" s="5">
        <f t="shared" si="548"/>
        <v>145.68407999999999</v>
      </c>
      <c r="BA1490" s="7">
        <f t="shared" si="549"/>
        <v>-8.4288879124681127E-3</v>
      </c>
      <c r="BB1490" s="62">
        <f t="shared" si="550"/>
        <v>9432.7000000000007</v>
      </c>
      <c r="BC1490" s="28">
        <f t="shared" si="551"/>
        <v>1.6635500924194534E-2</v>
      </c>
      <c r="BD1490" s="32">
        <f t="shared" si="552"/>
        <v>1.2505593593597621E-2</v>
      </c>
      <c r="BE1490" s="32">
        <f t="shared" si="553"/>
        <v>1.3786931592215941E-3</v>
      </c>
      <c r="BF1490" s="35">
        <f t="shared" si="554"/>
        <v>0.98611571324718084</v>
      </c>
      <c r="BG1490" s="37">
        <f t="shared" si="555"/>
        <v>0.73563144305129291</v>
      </c>
      <c r="BH1490" s="33">
        <f t="shared" si="556"/>
        <v>0.26179614134914397</v>
      </c>
      <c r="BI1490" s="33">
        <f t="shared" si="557"/>
        <v>2.5724155995631099E-3</v>
      </c>
      <c r="BJ1490" s="63"/>
      <c r="BK1490" s="63">
        <v>3.1</v>
      </c>
      <c r="BL1490" s="63"/>
      <c r="BM1490" s="63"/>
      <c r="BN1490" s="63"/>
      <c r="BO1490" s="63"/>
      <c r="BP1490" s="63"/>
      <c r="BQ1490" s="63"/>
      <c r="BR1490" s="63"/>
      <c r="BS1490" s="63">
        <v>11.7</v>
      </c>
      <c r="BT1490" s="63"/>
      <c r="BU1490" s="63"/>
      <c r="BV1490" s="63"/>
      <c r="BW1490" s="63"/>
      <c r="BX1490" s="63"/>
      <c r="BY1490" s="63"/>
      <c r="BZ1490" s="63"/>
      <c r="CA1490" s="63"/>
      <c r="CB1490" s="63"/>
      <c r="CC1490" s="63"/>
      <c r="CD1490" s="63"/>
      <c r="CE1490" s="63"/>
      <c r="CF1490" s="63"/>
      <c r="CG1490" s="63"/>
      <c r="CH1490" s="63"/>
      <c r="CI1490" s="63"/>
      <c r="CJ1490" s="63"/>
      <c r="CK1490" s="63"/>
      <c r="CL1490" s="63"/>
      <c r="CM1490" s="63"/>
      <c r="CN1490" s="63">
        <v>20030610</v>
      </c>
      <c r="CO1490" s="63" t="s">
        <v>3607</v>
      </c>
      <c r="CP1490" s="66"/>
      <c r="CQ1490" s="64">
        <v>37784</v>
      </c>
      <c r="CR1490" s="78" t="s">
        <v>2039</v>
      </c>
      <c r="CS1490" s="78" t="s">
        <v>6954</v>
      </c>
    </row>
    <row r="1491" spans="1:97">
      <c r="A1491" s="63" t="s">
        <v>3591</v>
      </c>
      <c r="B1491" s="63" t="s">
        <v>4350</v>
      </c>
      <c r="C1491" s="63">
        <v>5923</v>
      </c>
      <c r="D1491" s="19" t="s">
        <v>3782</v>
      </c>
      <c r="E1491" s="63" t="s">
        <v>1707</v>
      </c>
      <c r="F1491" s="63" t="s">
        <v>2492</v>
      </c>
      <c r="G1491" s="65" t="s">
        <v>3597</v>
      </c>
      <c r="H1491" s="65">
        <v>35</v>
      </c>
      <c r="I1491" s="65">
        <v>19</v>
      </c>
      <c r="J1491" s="65">
        <v>95</v>
      </c>
      <c r="K1491" s="23">
        <v>41.581215</v>
      </c>
      <c r="L1491" s="23">
        <v>-108.07550500000001</v>
      </c>
      <c r="M1491" s="61" t="s">
        <v>1785</v>
      </c>
      <c r="N1491" s="63" t="s">
        <v>1786</v>
      </c>
      <c r="O1491" s="63"/>
      <c r="P1491" s="63" t="s">
        <v>3796</v>
      </c>
      <c r="Q1491" s="63"/>
      <c r="R1491" s="63"/>
      <c r="S1491" s="55">
        <f>IF(U1491&gt;0,V1491-U1491,"")</f>
        <v>313</v>
      </c>
      <c r="T1491" s="63"/>
      <c r="U1491" s="66">
        <v>9864</v>
      </c>
      <c r="V1491" s="63">
        <v>10177</v>
      </c>
      <c r="W1491" s="66">
        <v>10446</v>
      </c>
      <c r="X1491" s="66">
        <v>10440</v>
      </c>
      <c r="Y1491" s="63"/>
      <c r="Z1491" s="64">
        <v>1</v>
      </c>
      <c r="AA1491" s="63">
        <v>7.22</v>
      </c>
      <c r="AB1491" s="63"/>
      <c r="AC1491" s="63">
        <v>47</v>
      </c>
      <c r="AD1491" s="63">
        <v>4</v>
      </c>
      <c r="AE1491" s="63">
        <v>2710</v>
      </c>
      <c r="AF1491" s="63">
        <v>0</v>
      </c>
      <c r="AG1491" s="63"/>
      <c r="AH1491" s="63">
        <v>4050</v>
      </c>
      <c r="AI1491" s="63">
        <v>0</v>
      </c>
      <c r="AJ1491" s="63">
        <v>0</v>
      </c>
      <c r="AK1491" s="63">
        <v>0</v>
      </c>
      <c r="AL1491" s="63">
        <v>37</v>
      </c>
      <c r="AM1491" s="63">
        <v>8520</v>
      </c>
      <c r="AN1491" s="63"/>
      <c r="AO1491" s="63" t="s">
        <v>3536</v>
      </c>
      <c r="AP1491" s="17">
        <f t="shared" si="542"/>
        <v>2.3452999999999999</v>
      </c>
      <c r="AQ1491" s="17">
        <f t="shared" si="543"/>
        <v>0.32916000000000001</v>
      </c>
      <c r="AR1491" s="17">
        <f t="shared" si="541"/>
        <v>117.88499999999999</v>
      </c>
      <c r="AS1491" s="17">
        <f t="shared" si="540"/>
        <v>0</v>
      </c>
      <c r="AT1491" s="17">
        <f t="shared" si="544"/>
        <v>120.55945999999999</v>
      </c>
      <c r="AU1491" s="5">
        <f t="shared" si="545"/>
        <v>114.2505</v>
      </c>
      <c r="AV1491" s="5">
        <f t="shared" si="546"/>
        <v>0</v>
      </c>
      <c r="AW1491" s="5">
        <f t="shared" si="558"/>
        <v>0</v>
      </c>
      <c r="AX1491" s="5">
        <f t="shared" si="559"/>
        <v>0</v>
      </c>
      <c r="AY1491" s="5">
        <f t="shared" si="547"/>
        <v>0.77034000000000002</v>
      </c>
      <c r="AZ1491" s="5">
        <f t="shared" si="548"/>
        <v>115.02084000000001</v>
      </c>
      <c r="BA1491" s="7">
        <f t="shared" si="549"/>
        <v>2.3510539718304038E-2</v>
      </c>
      <c r="BB1491" s="62">
        <f t="shared" si="550"/>
        <v>6848</v>
      </c>
      <c r="BC1491" s="28">
        <f t="shared" si="551"/>
        <v>-0.10879750130140552</v>
      </c>
      <c r="BD1491" s="32">
        <f t="shared" si="552"/>
        <v>1.9453471341029566E-2</v>
      </c>
      <c r="BE1491" s="32">
        <f t="shared" si="553"/>
        <v>2.7302710214528172E-3</v>
      </c>
      <c r="BF1491" s="35">
        <f t="shared" si="554"/>
        <v>0.97781625763751767</v>
      </c>
      <c r="BG1491" s="36">
        <f t="shared" si="555"/>
        <v>0.9933026049888003</v>
      </c>
      <c r="BH1491" s="33">
        <f t="shared" si="556"/>
        <v>0</v>
      </c>
      <c r="BI1491" s="33">
        <f t="shared" si="557"/>
        <v>6.6973950111997096E-3</v>
      </c>
      <c r="BJ1491" s="63">
        <v>0</v>
      </c>
      <c r="BK1491" s="63">
        <v>0</v>
      </c>
      <c r="BL1491" s="63">
        <v>0</v>
      </c>
      <c r="BM1491" s="63">
        <v>0</v>
      </c>
      <c r="BN1491" s="63">
        <v>0</v>
      </c>
      <c r="BO1491" s="63">
        <v>0</v>
      </c>
      <c r="BP1491" s="63">
        <v>0</v>
      </c>
      <c r="BQ1491" s="63">
        <v>0</v>
      </c>
      <c r="BR1491" s="63">
        <v>0</v>
      </c>
      <c r="BS1491" s="63">
        <v>9.6999999999999993</v>
      </c>
      <c r="BT1491" s="63">
        <v>0</v>
      </c>
      <c r="BU1491" s="63">
        <v>0</v>
      </c>
      <c r="BV1491" s="63">
        <v>0</v>
      </c>
      <c r="BW1491" s="63">
        <v>0</v>
      </c>
      <c r="BX1491" s="63"/>
      <c r="BY1491" s="63"/>
      <c r="BZ1491" s="63"/>
      <c r="CA1491" s="63"/>
      <c r="CB1491" s="63"/>
      <c r="CC1491" s="63"/>
      <c r="CD1491" s="63"/>
      <c r="CE1491" s="63"/>
      <c r="CF1491" s="63"/>
      <c r="CG1491" s="63"/>
      <c r="CH1491" s="63"/>
      <c r="CI1491" s="63"/>
      <c r="CJ1491" s="63"/>
      <c r="CK1491" s="63"/>
      <c r="CL1491" s="63"/>
      <c r="CM1491" s="63"/>
      <c r="CN1491" s="63">
        <v>19000101</v>
      </c>
      <c r="CO1491" s="63" t="s">
        <v>682</v>
      </c>
      <c r="CP1491" s="66"/>
      <c r="CQ1491" s="64">
        <v>39307</v>
      </c>
      <c r="CR1491" s="78" t="s">
        <v>2039</v>
      </c>
      <c r="CS1491" s="78" t="s">
        <v>6954</v>
      </c>
    </row>
    <row r="1492" spans="1:97">
      <c r="A1492" s="63" t="s">
        <v>3591</v>
      </c>
      <c r="B1492" s="63" t="s">
        <v>4350</v>
      </c>
      <c r="C1492" s="63">
        <v>5922</v>
      </c>
      <c r="D1492" s="19" t="s">
        <v>3782</v>
      </c>
      <c r="E1492" s="63" t="s">
        <v>1707</v>
      </c>
      <c r="F1492" s="63" t="s">
        <v>2492</v>
      </c>
      <c r="G1492" s="65" t="s">
        <v>270</v>
      </c>
      <c r="H1492" s="65">
        <v>35</v>
      </c>
      <c r="I1492" s="65">
        <v>19</v>
      </c>
      <c r="J1492" s="65">
        <v>95</v>
      </c>
      <c r="K1492" s="23">
        <v>41.585290000000001</v>
      </c>
      <c r="L1492" s="23">
        <v>-108.07144</v>
      </c>
      <c r="M1492" s="61" t="s">
        <v>1787</v>
      </c>
      <c r="N1492" s="63" t="s">
        <v>1788</v>
      </c>
      <c r="O1492" s="63"/>
      <c r="P1492" s="63" t="s">
        <v>3796</v>
      </c>
      <c r="Q1492" s="63"/>
      <c r="R1492" s="63"/>
      <c r="S1492" s="55">
        <f>IF(U1492&gt;0,V1492-U1492,"")</f>
        <v>322</v>
      </c>
      <c r="T1492" s="63"/>
      <c r="U1492" s="66">
        <v>9874</v>
      </c>
      <c r="V1492" s="63">
        <v>10196</v>
      </c>
      <c r="W1492" s="66">
        <v>10397</v>
      </c>
      <c r="X1492" s="66">
        <v>10392</v>
      </c>
      <c r="Y1492" s="63"/>
      <c r="Z1492" s="64">
        <v>1</v>
      </c>
      <c r="AA1492" s="63">
        <v>7.28</v>
      </c>
      <c r="AB1492" s="63"/>
      <c r="AC1492" s="63">
        <v>41</v>
      </c>
      <c r="AD1492" s="63">
        <v>1</v>
      </c>
      <c r="AE1492" s="63">
        <v>2550</v>
      </c>
      <c r="AF1492" s="63">
        <v>0</v>
      </c>
      <c r="AG1492" s="63"/>
      <c r="AH1492" s="63">
        <v>3730</v>
      </c>
      <c r="AI1492" s="63">
        <v>0</v>
      </c>
      <c r="AJ1492" s="63">
        <v>0</v>
      </c>
      <c r="AK1492" s="63">
        <v>0</v>
      </c>
      <c r="AL1492" s="63">
        <v>35</v>
      </c>
      <c r="AM1492" s="63">
        <v>8470</v>
      </c>
      <c r="AN1492" s="63"/>
      <c r="AO1492" s="63" t="s">
        <v>3536</v>
      </c>
      <c r="AP1492" s="17">
        <f t="shared" si="542"/>
        <v>2.0459000000000001</v>
      </c>
      <c r="AQ1492" s="17">
        <f t="shared" si="543"/>
        <v>8.2290000000000002E-2</v>
      </c>
      <c r="AR1492" s="17">
        <f t="shared" si="541"/>
        <v>110.925</v>
      </c>
      <c r="AS1492" s="17">
        <f t="shared" si="540"/>
        <v>0</v>
      </c>
      <c r="AT1492" s="17">
        <f t="shared" si="544"/>
        <v>113.05319</v>
      </c>
      <c r="AU1492" s="5">
        <f t="shared" si="545"/>
        <v>105.22329999999999</v>
      </c>
      <c r="AV1492" s="5">
        <f t="shared" si="546"/>
        <v>0</v>
      </c>
      <c r="AW1492" s="5">
        <f t="shared" si="558"/>
        <v>0</v>
      </c>
      <c r="AX1492" s="5">
        <f t="shared" si="559"/>
        <v>0</v>
      </c>
      <c r="AY1492" s="5">
        <f t="shared" si="547"/>
        <v>0.72870000000000001</v>
      </c>
      <c r="AZ1492" s="5">
        <f t="shared" si="548"/>
        <v>105.952</v>
      </c>
      <c r="BA1492" s="7">
        <f t="shared" si="549"/>
        <v>3.2424756691839141E-2</v>
      </c>
      <c r="BB1492" s="62">
        <f t="shared" si="550"/>
        <v>6357</v>
      </c>
      <c r="BC1492" s="28">
        <f t="shared" si="551"/>
        <v>-0.14251028529034868</v>
      </c>
      <c r="BD1492" s="32">
        <f t="shared" si="552"/>
        <v>1.8096791430653129E-2</v>
      </c>
      <c r="BE1492" s="32">
        <f t="shared" si="553"/>
        <v>7.2788746606796328E-4</v>
      </c>
      <c r="BF1492" s="35">
        <f t="shared" si="554"/>
        <v>0.98117532110327887</v>
      </c>
      <c r="BG1492" s="36">
        <f t="shared" si="555"/>
        <v>0.99312235729386888</v>
      </c>
      <c r="BH1492" s="33">
        <f t="shared" si="556"/>
        <v>0</v>
      </c>
      <c r="BI1492" s="33">
        <f t="shared" si="557"/>
        <v>6.8776427061310787E-3</v>
      </c>
      <c r="BJ1492" s="63">
        <v>0</v>
      </c>
      <c r="BK1492" s="63">
        <v>0</v>
      </c>
      <c r="BL1492" s="63">
        <v>0</v>
      </c>
      <c r="BM1492" s="63">
        <v>0</v>
      </c>
      <c r="BN1492" s="63">
        <v>0</v>
      </c>
      <c r="BO1492" s="63">
        <v>0</v>
      </c>
      <c r="BP1492" s="63">
        <v>0</v>
      </c>
      <c r="BQ1492" s="63">
        <v>0</v>
      </c>
      <c r="BR1492" s="63">
        <v>0</v>
      </c>
      <c r="BS1492" s="63">
        <v>7</v>
      </c>
      <c r="BT1492" s="63">
        <v>0</v>
      </c>
      <c r="BU1492" s="63">
        <v>0</v>
      </c>
      <c r="BV1492" s="63">
        <v>0</v>
      </c>
      <c r="BW1492" s="63">
        <v>0</v>
      </c>
      <c r="BX1492" s="63"/>
      <c r="BY1492" s="63"/>
      <c r="BZ1492" s="63"/>
      <c r="CA1492" s="63"/>
      <c r="CB1492" s="63"/>
      <c r="CC1492" s="63"/>
      <c r="CD1492" s="63"/>
      <c r="CE1492" s="63"/>
      <c r="CF1492" s="63"/>
      <c r="CG1492" s="63"/>
      <c r="CH1492" s="63"/>
      <c r="CI1492" s="63"/>
      <c r="CJ1492" s="63"/>
      <c r="CK1492" s="63"/>
      <c r="CL1492" s="63"/>
      <c r="CM1492" s="63"/>
      <c r="CN1492" s="63">
        <v>19000101</v>
      </c>
      <c r="CO1492" s="63" t="s">
        <v>683</v>
      </c>
      <c r="CP1492" s="66"/>
      <c r="CQ1492" s="64">
        <v>39307</v>
      </c>
      <c r="CR1492" s="78" t="s">
        <v>2039</v>
      </c>
      <c r="CS1492" s="78" t="s">
        <v>6954</v>
      </c>
    </row>
    <row r="1493" spans="1:97">
      <c r="A1493" s="63" t="s">
        <v>3591</v>
      </c>
      <c r="B1493" s="63" t="s">
        <v>4350</v>
      </c>
      <c r="C1493" s="63">
        <v>5990</v>
      </c>
      <c r="D1493" s="19" t="s">
        <v>3782</v>
      </c>
      <c r="E1493" s="63" t="s">
        <v>1707</v>
      </c>
      <c r="F1493" s="63" t="s">
        <v>2492</v>
      </c>
      <c r="G1493" s="65" t="s">
        <v>3594</v>
      </c>
      <c r="H1493" s="65">
        <v>35</v>
      </c>
      <c r="I1493" s="65">
        <v>19</v>
      </c>
      <c r="J1493" s="65">
        <v>95</v>
      </c>
      <c r="K1493" s="23">
        <v>41.584946000000002</v>
      </c>
      <c r="L1493" s="23">
        <v>-108.08072199999999</v>
      </c>
      <c r="M1493" s="61" t="s">
        <v>4351</v>
      </c>
      <c r="N1493" s="63" t="s">
        <v>4352</v>
      </c>
      <c r="O1493" s="63"/>
      <c r="P1493" s="63" t="s">
        <v>3796</v>
      </c>
      <c r="Q1493" s="63"/>
      <c r="R1493" s="63"/>
      <c r="S1493" s="55">
        <f>IF(U1493&gt;0,V1493-U1493,"")</f>
        <v>300</v>
      </c>
      <c r="T1493" s="63"/>
      <c r="U1493" s="66">
        <v>9906</v>
      </c>
      <c r="V1493" s="63">
        <v>10206</v>
      </c>
      <c r="W1493" s="66">
        <v>10495</v>
      </c>
      <c r="X1493" s="66">
        <v>10490</v>
      </c>
      <c r="Y1493" s="63"/>
      <c r="Z1493" s="64"/>
      <c r="AA1493" s="63">
        <v>8.1300000000000008</v>
      </c>
      <c r="AB1493" s="63"/>
      <c r="AC1493" s="63">
        <v>46</v>
      </c>
      <c r="AD1493" s="63">
        <v>1.6</v>
      </c>
      <c r="AE1493" s="63">
        <v>2620</v>
      </c>
      <c r="AF1493" s="63">
        <v>76</v>
      </c>
      <c r="AG1493" s="63"/>
      <c r="AH1493" s="63">
        <v>3470</v>
      </c>
      <c r="AI1493" s="63">
        <v>2210</v>
      </c>
      <c r="AJ1493" s="63">
        <v>0</v>
      </c>
      <c r="AK1493" s="63">
        <v>0</v>
      </c>
      <c r="AL1493" s="63">
        <v>61</v>
      </c>
      <c r="AM1493" s="63">
        <v>10200</v>
      </c>
      <c r="AN1493" s="63"/>
      <c r="AO1493" s="63" t="s">
        <v>3536</v>
      </c>
      <c r="AP1493" s="17">
        <f t="shared" si="542"/>
        <v>2.2953999999999999</v>
      </c>
      <c r="AQ1493" s="17">
        <f t="shared" si="543"/>
        <v>0.131664</v>
      </c>
      <c r="AR1493" s="17">
        <f t="shared" si="541"/>
        <v>113.97</v>
      </c>
      <c r="AS1493" s="17">
        <f t="shared" si="540"/>
        <v>1.9440799999999998</v>
      </c>
      <c r="AT1493" s="17">
        <f t="shared" si="544"/>
        <v>118.341144</v>
      </c>
      <c r="AU1493" s="5">
        <f t="shared" si="545"/>
        <v>97.8887</v>
      </c>
      <c r="AV1493" s="5">
        <f t="shared" si="546"/>
        <v>36.221899999999998</v>
      </c>
      <c r="AW1493" s="5">
        <f t="shared" si="558"/>
        <v>0</v>
      </c>
      <c r="AX1493" s="5">
        <f t="shared" si="559"/>
        <v>0</v>
      </c>
      <c r="AY1493" s="5">
        <f t="shared" si="547"/>
        <v>1.2700200000000001</v>
      </c>
      <c r="AZ1493" s="5">
        <f t="shared" si="548"/>
        <v>135.38061999999999</v>
      </c>
      <c r="BA1493" s="7">
        <f t="shared" si="549"/>
        <v>-6.715811734621234E-2</v>
      </c>
      <c r="BB1493" s="62">
        <f t="shared" si="550"/>
        <v>8484.6</v>
      </c>
      <c r="BC1493" s="28">
        <f t="shared" si="551"/>
        <v>-9.1808227096111222E-2</v>
      </c>
      <c r="BD1493" s="32">
        <f t="shared" si="552"/>
        <v>1.9396466202827985E-2</v>
      </c>
      <c r="BE1493" s="32">
        <f t="shared" si="553"/>
        <v>1.1125800845731219E-3</v>
      </c>
      <c r="BF1493" s="35">
        <f t="shared" si="554"/>
        <v>0.97949095371259887</v>
      </c>
      <c r="BG1493" s="37">
        <f t="shared" si="555"/>
        <v>0.7230628726622762</v>
      </c>
      <c r="BH1493" s="33">
        <f t="shared" si="556"/>
        <v>0.26755602094302716</v>
      </c>
      <c r="BI1493" s="33">
        <f t="shared" si="557"/>
        <v>9.3811063946966731E-3</v>
      </c>
      <c r="BJ1493" s="63">
        <v>0</v>
      </c>
      <c r="BK1493" s="63">
        <v>6</v>
      </c>
      <c r="BL1493" s="63">
        <v>0</v>
      </c>
      <c r="BM1493" s="63">
        <v>0</v>
      </c>
      <c r="BN1493" s="63">
        <v>0</v>
      </c>
      <c r="BO1493" s="63">
        <v>0</v>
      </c>
      <c r="BP1493" s="63">
        <v>0</v>
      </c>
      <c r="BQ1493" s="63">
        <v>0</v>
      </c>
      <c r="BR1493" s="63">
        <v>0</v>
      </c>
      <c r="BS1493" s="63">
        <v>6.5</v>
      </c>
      <c r="BT1493" s="63">
        <v>0</v>
      </c>
      <c r="BU1493" s="63">
        <v>0</v>
      </c>
      <c r="BV1493" s="63">
        <v>0</v>
      </c>
      <c r="BW1493" s="63">
        <v>0</v>
      </c>
      <c r="BX1493" s="63"/>
      <c r="BY1493" s="63"/>
      <c r="BZ1493" s="63"/>
      <c r="CA1493" s="63"/>
      <c r="CB1493" s="63"/>
      <c r="CC1493" s="63"/>
      <c r="CD1493" s="63"/>
      <c r="CE1493" s="63"/>
      <c r="CF1493" s="63"/>
      <c r="CG1493" s="63"/>
      <c r="CH1493" s="63"/>
      <c r="CI1493" s="63"/>
      <c r="CJ1493" s="63"/>
      <c r="CK1493" s="63"/>
      <c r="CL1493" s="63"/>
      <c r="CM1493" s="63"/>
      <c r="CN1493" s="63"/>
      <c r="CO1493" s="63" t="s">
        <v>684</v>
      </c>
      <c r="CP1493" s="66"/>
      <c r="CQ1493" s="64">
        <v>39225</v>
      </c>
      <c r="CR1493" s="78" t="s">
        <v>2039</v>
      </c>
      <c r="CS1493" s="78" t="s">
        <v>6954</v>
      </c>
    </row>
    <row r="1494" spans="1:97">
      <c r="A1494" s="63" t="s">
        <v>3591</v>
      </c>
      <c r="B1494" s="63" t="s">
        <v>4350</v>
      </c>
      <c r="C1494" s="63">
        <v>5921</v>
      </c>
      <c r="D1494" s="19" t="s">
        <v>3782</v>
      </c>
      <c r="E1494" s="63" t="s">
        <v>1707</v>
      </c>
      <c r="F1494" s="63" t="s">
        <v>2492</v>
      </c>
      <c r="G1494" s="65" t="s">
        <v>3594</v>
      </c>
      <c r="H1494" s="65">
        <v>35</v>
      </c>
      <c r="I1494" s="65">
        <v>19</v>
      </c>
      <c r="J1494" s="65">
        <v>95</v>
      </c>
      <c r="K1494" s="23">
        <v>41.584946000000002</v>
      </c>
      <c r="L1494" s="23">
        <v>-108.08072199999999</v>
      </c>
      <c r="M1494" s="61" t="s">
        <v>4351</v>
      </c>
      <c r="N1494" s="63" t="s">
        <v>4391</v>
      </c>
      <c r="O1494" s="63"/>
      <c r="P1494" s="63" t="s">
        <v>3796</v>
      </c>
      <c r="Q1494" s="63"/>
      <c r="R1494" s="63"/>
      <c r="S1494" s="55">
        <f>IF(U1494&gt;0,V1494-U1494,"")</f>
        <v>584</v>
      </c>
      <c r="T1494" s="63"/>
      <c r="U1494" s="66">
        <v>9906</v>
      </c>
      <c r="V1494" s="63">
        <v>10490</v>
      </c>
      <c r="W1494" s="66">
        <v>10495</v>
      </c>
      <c r="X1494" s="66">
        <v>10490</v>
      </c>
      <c r="Y1494" s="63"/>
      <c r="Z1494" s="64">
        <v>1</v>
      </c>
      <c r="AA1494" s="63">
        <v>7.19</v>
      </c>
      <c r="AB1494" s="63"/>
      <c r="AC1494" s="63">
        <v>53</v>
      </c>
      <c r="AD1494" s="63">
        <v>4</v>
      </c>
      <c r="AE1494" s="63">
        <v>2670</v>
      </c>
      <c r="AF1494" s="63">
        <v>0</v>
      </c>
      <c r="AG1494" s="63"/>
      <c r="AH1494" s="63">
        <v>4050</v>
      </c>
      <c r="AI1494" s="63">
        <v>0</v>
      </c>
      <c r="AJ1494" s="63">
        <v>0</v>
      </c>
      <c r="AK1494" s="63">
        <v>0</v>
      </c>
      <c r="AL1494" s="63">
        <v>40</v>
      </c>
      <c r="AM1494" s="63">
        <v>9070</v>
      </c>
      <c r="AN1494" s="63"/>
      <c r="AO1494" s="63" t="s">
        <v>3536</v>
      </c>
      <c r="AP1494" s="17">
        <f t="shared" si="542"/>
        <v>2.6446999999999998</v>
      </c>
      <c r="AQ1494" s="17">
        <f t="shared" si="543"/>
        <v>0.32916000000000001</v>
      </c>
      <c r="AR1494" s="17">
        <f t="shared" si="541"/>
        <v>116.145</v>
      </c>
      <c r="AS1494" s="17">
        <f t="shared" si="540"/>
        <v>0</v>
      </c>
      <c r="AT1494" s="17">
        <f t="shared" si="544"/>
        <v>119.11886</v>
      </c>
      <c r="AU1494" s="5">
        <f t="shared" si="545"/>
        <v>114.2505</v>
      </c>
      <c r="AV1494" s="5">
        <f t="shared" si="546"/>
        <v>0</v>
      </c>
      <c r="AW1494" s="5">
        <f t="shared" si="558"/>
        <v>0</v>
      </c>
      <c r="AX1494" s="5">
        <f t="shared" si="559"/>
        <v>0</v>
      </c>
      <c r="AY1494" s="5">
        <f t="shared" si="547"/>
        <v>0.8328000000000001</v>
      </c>
      <c r="AZ1494" s="5">
        <f t="shared" si="548"/>
        <v>115.08330000000001</v>
      </c>
      <c r="BA1494" s="7">
        <f t="shared" si="549"/>
        <v>1.7231096416873311E-2</v>
      </c>
      <c r="BB1494" s="62">
        <f t="shared" si="550"/>
        <v>6817</v>
      </c>
      <c r="BC1494" s="28">
        <f t="shared" si="551"/>
        <v>-0.14181406181154402</v>
      </c>
      <c r="BD1494" s="32">
        <f t="shared" si="552"/>
        <v>2.2202193674452558E-2</v>
      </c>
      <c r="BE1494" s="32">
        <f t="shared" si="553"/>
        <v>2.7632903807172098E-3</v>
      </c>
      <c r="BF1494" s="35">
        <f t="shared" si="554"/>
        <v>0.97503451594483026</v>
      </c>
      <c r="BG1494" s="36">
        <f t="shared" si="555"/>
        <v>0.99276350261071755</v>
      </c>
      <c r="BH1494" s="33">
        <f t="shared" si="556"/>
        <v>0</v>
      </c>
      <c r="BI1494" s="33">
        <f t="shared" si="557"/>
        <v>7.2364973892823726E-3</v>
      </c>
      <c r="BJ1494" s="63">
        <v>0</v>
      </c>
      <c r="BK1494" s="63">
        <v>0</v>
      </c>
      <c r="BL1494" s="63">
        <v>0</v>
      </c>
      <c r="BM1494" s="63">
        <v>0</v>
      </c>
      <c r="BN1494" s="63">
        <v>0</v>
      </c>
      <c r="BO1494" s="63">
        <v>0</v>
      </c>
      <c r="BP1494" s="63">
        <v>0</v>
      </c>
      <c r="BQ1494" s="63">
        <v>0</v>
      </c>
      <c r="BR1494" s="63">
        <v>0</v>
      </c>
      <c r="BS1494" s="63">
        <v>12</v>
      </c>
      <c r="BT1494" s="63">
        <v>0</v>
      </c>
      <c r="BU1494" s="63">
        <v>0</v>
      </c>
      <c r="BV1494" s="63">
        <v>0</v>
      </c>
      <c r="BW1494" s="63">
        <v>0</v>
      </c>
      <c r="BX1494" s="63"/>
      <c r="BY1494" s="63"/>
      <c r="BZ1494" s="63"/>
      <c r="CA1494" s="63"/>
      <c r="CB1494" s="63"/>
      <c r="CC1494" s="63"/>
      <c r="CD1494" s="63"/>
      <c r="CE1494" s="63"/>
      <c r="CF1494" s="63"/>
      <c r="CG1494" s="63"/>
      <c r="CH1494" s="63"/>
      <c r="CI1494" s="63"/>
      <c r="CJ1494" s="63"/>
      <c r="CK1494" s="63"/>
      <c r="CL1494" s="63"/>
      <c r="CM1494" s="63"/>
      <c r="CN1494" s="63">
        <v>19000101</v>
      </c>
      <c r="CO1494" s="63" t="s">
        <v>685</v>
      </c>
      <c r="CP1494" s="66"/>
      <c r="CQ1494" s="64">
        <v>39307</v>
      </c>
      <c r="CR1494" s="78" t="s">
        <v>2039</v>
      </c>
      <c r="CS1494" s="78" t="s">
        <v>6954</v>
      </c>
    </row>
    <row r="1495" spans="1:97">
      <c r="A1495" s="20" t="s">
        <v>3590</v>
      </c>
      <c r="B1495" s="16" t="s">
        <v>425</v>
      </c>
      <c r="C1495" s="19">
        <v>49007970</v>
      </c>
      <c r="D1495" s="19" t="s">
        <v>3782</v>
      </c>
      <c r="E1495" s="19" t="s">
        <v>1707</v>
      </c>
      <c r="F1495" s="19" t="s">
        <v>1735</v>
      </c>
      <c r="G1495" s="47"/>
      <c r="H1495" s="47" t="s">
        <v>5226</v>
      </c>
      <c r="I1495" s="47" t="s">
        <v>5442</v>
      </c>
      <c r="J1495" s="47" t="s">
        <v>5488</v>
      </c>
      <c r="K1495" s="23">
        <v>41.64423</v>
      </c>
      <c r="L1495" s="23">
        <v>-108.50233</v>
      </c>
      <c r="M1495" s="61" t="s">
        <v>1693</v>
      </c>
      <c r="N1495" s="19" t="s">
        <v>7110</v>
      </c>
      <c r="P1495" s="19" t="s">
        <v>3796</v>
      </c>
      <c r="Q1495" s="55"/>
      <c r="R1495" s="55"/>
      <c r="S1495" s="55">
        <f t="shared" ref="S1495:S1500" si="560">V1495-U1495</f>
        <v>10</v>
      </c>
      <c r="T1495" s="19"/>
      <c r="U1495" s="55">
        <v>4841</v>
      </c>
      <c r="V1495" s="55">
        <v>4851</v>
      </c>
      <c r="W1495" s="55"/>
      <c r="X1495" s="55"/>
      <c r="Y1495" s="51" t="s">
        <v>3788</v>
      </c>
      <c r="AA1495" s="52">
        <v>8</v>
      </c>
      <c r="AB1495" s="19" t="s">
        <v>3789</v>
      </c>
      <c r="AC1495" s="19">
        <v>276</v>
      </c>
      <c r="AD1495" s="19">
        <v>202</v>
      </c>
      <c r="AE1495" s="19">
        <v>8091</v>
      </c>
      <c r="AF1495" s="19">
        <v>-3</v>
      </c>
      <c r="AG1495" s="19">
        <v>-3</v>
      </c>
      <c r="AH1495" s="19">
        <v>8300</v>
      </c>
      <c r="AI1495" s="19">
        <v>9028</v>
      </c>
      <c r="AJ1495" s="19"/>
      <c r="AK1495" s="19"/>
      <c r="AL1495" s="19">
        <v>10</v>
      </c>
      <c r="AM1495" s="19">
        <v>21325</v>
      </c>
      <c r="AP1495" s="17">
        <f t="shared" si="542"/>
        <v>13.772399999999999</v>
      </c>
      <c r="AQ1495" s="17">
        <f t="shared" si="543"/>
        <v>16.622579999999999</v>
      </c>
      <c r="AR1495" s="17">
        <f t="shared" si="541"/>
        <v>351.95849999999996</v>
      </c>
      <c r="AS1495" s="17">
        <f t="shared" si="540"/>
        <v>0</v>
      </c>
      <c r="AT1495" s="17">
        <f t="shared" si="544"/>
        <v>382.35347999999993</v>
      </c>
      <c r="AU1495" s="5">
        <f t="shared" si="545"/>
        <v>234.143</v>
      </c>
      <c r="AV1495" s="5">
        <f t="shared" si="546"/>
        <v>147.96892</v>
      </c>
      <c r="AW1495" s="5"/>
      <c r="AX1495" s="5"/>
      <c r="AY1495" s="5">
        <f t="shared" si="547"/>
        <v>0.20820000000000002</v>
      </c>
      <c r="AZ1495" s="5">
        <f t="shared" si="548"/>
        <v>382.32011999999997</v>
      </c>
      <c r="BA1495" s="7">
        <f t="shared" si="549"/>
        <v>4.3626457092227592E-5</v>
      </c>
      <c r="BB1495" s="62">
        <f t="shared" si="550"/>
        <v>25901</v>
      </c>
      <c r="BC1495" s="6">
        <f t="shared" si="551"/>
        <v>9.6895777749544748E-2</v>
      </c>
      <c r="BD1495" s="32">
        <f t="shared" si="552"/>
        <v>3.6020072316328866E-2</v>
      </c>
      <c r="BE1495" s="32">
        <f t="shared" si="553"/>
        <v>4.3474378734567817E-2</v>
      </c>
      <c r="BF1495" s="35">
        <f t="shared" si="554"/>
        <v>0.92050554894910341</v>
      </c>
      <c r="BG1495" s="37">
        <f t="shared" si="555"/>
        <v>0.61242657069682871</v>
      </c>
      <c r="BH1495" s="33">
        <f t="shared" si="556"/>
        <v>0.38702885948037474</v>
      </c>
      <c r="BI1495" s="33">
        <f t="shared" si="557"/>
        <v>5.4456982279666593E-4</v>
      </c>
      <c r="CM1495" s="51" t="s">
        <v>3842</v>
      </c>
      <c r="CR1495" s="78" t="s">
        <v>2038</v>
      </c>
      <c r="CS1495" s="78" t="s">
        <v>6954</v>
      </c>
    </row>
    <row r="1496" spans="1:97">
      <c r="A1496" s="20" t="s">
        <v>3590</v>
      </c>
      <c r="B1496" s="16" t="s">
        <v>6660</v>
      </c>
      <c r="C1496" s="19">
        <v>49007976</v>
      </c>
      <c r="D1496" s="19" t="s">
        <v>3782</v>
      </c>
      <c r="E1496" s="19" t="s">
        <v>1707</v>
      </c>
      <c r="F1496" s="19" t="s">
        <v>1735</v>
      </c>
      <c r="G1496" s="47"/>
      <c r="H1496" s="47" t="s">
        <v>7062</v>
      </c>
      <c r="I1496" s="47" t="s">
        <v>5442</v>
      </c>
      <c r="J1496" s="47" t="s">
        <v>5488</v>
      </c>
      <c r="K1496" s="23">
        <v>41.593319999999999</v>
      </c>
      <c r="L1496" s="23">
        <v>-108.50238</v>
      </c>
      <c r="M1496" s="61" t="s">
        <v>1694</v>
      </c>
      <c r="N1496" s="19" t="s">
        <v>1695</v>
      </c>
      <c r="P1496" s="19" t="s">
        <v>3796</v>
      </c>
      <c r="Q1496" s="55"/>
      <c r="R1496" s="55"/>
      <c r="S1496" s="55">
        <f t="shared" si="560"/>
        <v>10</v>
      </c>
      <c r="T1496" s="19"/>
      <c r="U1496" s="55">
        <v>5068</v>
      </c>
      <c r="V1496" s="55">
        <v>5078</v>
      </c>
      <c r="W1496" s="55">
        <v>5500</v>
      </c>
      <c r="X1496" s="55"/>
      <c r="Y1496" s="51" t="s">
        <v>3788</v>
      </c>
      <c r="AA1496" s="52">
        <v>8.8999996185302734</v>
      </c>
      <c r="AB1496" s="19" t="s">
        <v>3789</v>
      </c>
      <c r="AC1496" s="19">
        <v>28</v>
      </c>
      <c r="AD1496" s="19">
        <v>56</v>
      </c>
      <c r="AE1496" s="19">
        <v>6113</v>
      </c>
      <c r="AF1496" s="19">
        <v>-3</v>
      </c>
      <c r="AG1496" s="19">
        <v>-3</v>
      </c>
      <c r="AH1496" s="19">
        <v>5624</v>
      </c>
      <c r="AI1496" s="19">
        <v>6417</v>
      </c>
      <c r="AJ1496" s="19"/>
      <c r="AK1496" s="19"/>
      <c r="AL1496" s="19">
        <v>81</v>
      </c>
      <c r="AM1496" s="19">
        <v>15255</v>
      </c>
      <c r="AP1496" s="17">
        <f t="shared" si="542"/>
        <v>1.3972</v>
      </c>
      <c r="AQ1496" s="17">
        <f t="shared" si="543"/>
        <v>4.6082400000000003</v>
      </c>
      <c r="AR1496" s="17">
        <f t="shared" si="541"/>
        <v>265.91550000000001</v>
      </c>
      <c r="AS1496" s="17">
        <f t="shared" si="540"/>
        <v>0</v>
      </c>
      <c r="AT1496" s="17">
        <f t="shared" si="544"/>
        <v>271.92094000000003</v>
      </c>
      <c r="AU1496" s="5">
        <f t="shared" si="545"/>
        <v>158.65304</v>
      </c>
      <c r="AV1496" s="5">
        <f t="shared" si="546"/>
        <v>105.17462999999999</v>
      </c>
      <c r="AW1496" s="5"/>
      <c r="AX1496" s="5"/>
      <c r="AY1496" s="5">
        <f t="shared" si="547"/>
        <v>1.68642</v>
      </c>
      <c r="AZ1496" s="5">
        <f t="shared" si="548"/>
        <v>265.51409000000001</v>
      </c>
      <c r="BA1496" s="7">
        <f t="shared" si="549"/>
        <v>1.1921161893745591E-2</v>
      </c>
      <c r="BB1496" s="62">
        <f t="shared" si="550"/>
        <v>18313</v>
      </c>
      <c r="BC1496" s="6">
        <f t="shared" si="551"/>
        <v>9.109866539561487E-2</v>
      </c>
      <c r="BD1496" s="32">
        <f t="shared" si="552"/>
        <v>5.1382582010785927E-3</v>
      </c>
      <c r="BE1496" s="32">
        <f t="shared" si="553"/>
        <v>1.6946984663998292E-2</v>
      </c>
      <c r="BF1496" s="35">
        <f t="shared" si="554"/>
        <v>0.97791475713492304</v>
      </c>
      <c r="BG1496" s="37">
        <f t="shared" si="555"/>
        <v>0.59753152836446455</v>
      </c>
      <c r="BH1496" s="33">
        <f t="shared" si="556"/>
        <v>0.39611694430227784</v>
      </c>
      <c r="BI1496" s="33">
        <f t="shared" si="557"/>
        <v>6.351527333257531E-3</v>
      </c>
      <c r="CM1496" s="51" t="s">
        <v>3788</v>
      </c>
      <c r="CR1496" s="78" t="s">
        <v>2038</v>
      </c>
      <c r="CS1496" s="78" t="s">
        <v>6954</v>
      </c>
    </row>
    <row r="1497" spans="1:97">
      <c r="A1497" s="20" t="s">
        <v>3590</v>
      </c>
      <c r="B1497" s="16" t="s">
        <v>6661</v>
      </c>
      <c r="C1497" s="19">
        <v>49007977</v>
      </c>
      <c r="D1497" s="19" t="s">
        <v>3782</v>
      </c>
      <c r="E1497" s="19" t="s">
        <v>1707</v>
      </c>
      <c r="F1497" s="19" t="s">
        <v>1735</v>
      </c>
      <c r="G1497" s="47"/>
      <c r="H1497" s="47" t="s">
        <v>5212</v>
      </c>
      <c r="I1497" s="47" t="s">
        <v>5442</v>
      </c>
      <c r="J1497" s="47" t="s">
        <v>5488</v>
      </c>
      <c r="K1497" s="23">
        <v>41.578879999999998</v>
      </c>
      <c r="L1497" s="23">
        <v>-108.50169</v>
      </c>
      <c r="M1497" s="61" t="s">
        <v>1696</v>
      </c>
      <c r="N1497" s="19" t="s">
        <v>1697</v>
      </c>
      <c r="P1497" s="19" t="s">
        <v>3796</v>
      </c>
      <c r="Q1497" s="55"/>
      <c r="R1497" s="55"/>
      <c r="S1497" s="55">
        <f t="shared" si="560"/>
        <v>24</v>
      </c>
      <c r="T1497" s="19"/>
      <c r="U1497" s="55">
        <v>5218</v>
      </c>
      <c r="V1497" s="55">
        <v>5242</v>
      </c>
      <c r="W1497" s="55">
        <v>5556</v>
      </c>
      <c r="X1497" s="55"/>
      <c r="Y1497" s="51" t="s">
        <v>3788</v>
      </c>
      <c r="AA1497" s="52">
        <v>7.6999998092651367</v>
      </c>
      <c r="AB1497" s="19" t="s">
        <v>3789</v>
      </c>
      <c r="AC1497" s="19">
        <v>388</v>
      </c>
      <c r="AD1497" s="19">
        <v>239</v>
      </c>
      <c r="AE1497" s="19">
        <v>6415</v>
      </c>
      <c r="AF1497" s="19">
        <v>-3</v>
      </c>
      <c r="AG1497" s="19">
        <v>-3</v>
      </c>
      <c r="AH1497" s="19">
        <v>9000</v>
      </c>
      <c r="AI1497" s="19">
        <v>3904</v>
      </c>
      <c r="AJ1497" s="19"/>
      <c r="AK1497" s="19"/>
      <c r="AL1497" s="19">
        <v>4</v>
      </c>
      <c r="AM1497" s="19">
        <v>17969</v>
      </c>
      <c r="AP1497" s="17">
        <f t="shared" si="542"/>
        <v>19.3612</v>
      </c>
      <c r="AQ1497" s="17">
        <f t="shared" si="543"/>
        <v>19.667310000000001</v>
      </c>
      <c r="AR1497" s="17">
        <f t="shared" si="541"/>
        <v>279.05250000000001</v>
      </c>
      <c r="AS1497" s="17">
        <f t="shared" si="540"/>
        <v>0</v>
      </c>
      <c r="AT1497" s="17">
        <f t="shared" si="544"/>
        <v>318.08100999999999</v>
      </c>
      <c r="AU1497" s="5">
        <f t="shared" si="545"/>
        <v>253.89</v>
      </c>
      <c r="AV1497" s="5">
        <f t="shared" si="546"/>
        <v>63.98655999999999</v>
      </c>
      <c r="AW1497" s="5"/>
      <c r="AX1497" s="5"/>
      <c r="AY1497" s="5">
        <f t="shared" si="547"/>
        <v>8.3280000000000007E-2</v>
      </c>
      <c r="AZ1497" s="5">
        <f t="shared" si="548"/>
        <v>317.95983999999999</v>
      </c>
      <c r="BA1497" s="7">
        <f t="shared" si="549"/>
        <v>1.9050663176745086E-4</v>
      </c>
      <c r="BB1497" s="62">
        <f t="shared" si="550"/>
        <v>19944</v>
      </c>
      <c r="BC1497" s="6">
        <f t="shared" si="551"/>
        <v>5.2092949647878035E-2</v>
      </c>
      <c r="BD1497" s="32">
        <f t="shared" si="552"/>
        <v>6.086877050597897E-2</v>
      </c>
      <c r="BE1497" s="32">
        <f t="shared" si="553"/>
        <v>6.1831135407926431E-2</v>
      </c>
      <c r="BF1497" s="35">
        <f t="shared" si="554"/>
        <v>0.87730009408609466</v>
      </c>
      <c r="BG1497" s="36">
        <f t="shared" si="555"/>
        <v>0.79849706805739995</v>
      </c>
      <c r="BH1497" s="33">
        <f t="shared" si="556"/>
        <v>0.201241012072468</v>
      </c>
      <c r="BI1497" s="33">
        <f t="shared" si="557"/>
        <v>2.6191987013202676E-4</v>
      </c>
      <c r="CM1497" s="51" t="s">
        <v>3788</v>
      </c>
      <c r="CR1497" s="78" t="s">
        <v>2038</v>
      </c>
      <c r="CS1497" s="78" t="s">
        <v>6954</v>
      </c>
    </row>
    <row r="1498" spans="1:97">
      <c r="A1498" s="20" t="s">
        <v>3590</v>
      </c>
      <c r="B1498" s="16" t="s">
        <v>6662</v>
      </c>
      <c r="C1498" s="19">
        <v>49009203</v>
      </c>
      <c r="D1498" s="19" t="s">
        <v>3782</v>
      </c>
      <c r="E1498" s="19" t="s">
        <v>1707</v>
      </c>
      <c r="F1498" s="19" t="s">
        <v>1069</v>
      </c>
      <c r="G1498" s="47"/>
      <c r="H1498" s="47" t="s">
        <v>3834</v>
      </c>
      <c r="I1498" s="47" t="s">
        <v>5442</v>
      </c>
      <c r="J1498" s="47" t="s">
        <v>5488</v>
      </c>
      <c r="K1498" s="23">
        <v>41.583320000000001</v>
      </c>
      <c r="L1498" s="23">
        <v>-108.40266</v>
      </c>
      <c r="M1498" s="61" t="s">
        <v>3234</v>
      </c>
      <c r="N1498" s="19" t="s">
        <v>1822</v>
      </c>
      <c r="P1498" s="19" t="s">
        <v>3796</v>
      </c>
      <c r="Q1498" s="55"/>
      <c r="R1498" s="55"/>
      <c r="S1498" s="55">
        <f t="shared" si="560"/>
        <v>33</v>
      </c>
      <c r="T1498" s="19"/>
      <c r="U1498" s="55">
        <v>6571</v>
      </c>
      <c r="V1498" s="55">
        <v>6604</v>
      </c>
      <c r="W1498" s="55">
        <v>7258</v>
      </c>
      <c r="X1498" s="55">
        <v>6559</v>
      </c>
      <c r="Y1498" s="51" t="s">
        <v>3798</v>
      </c>
      <c r="Z1498" s="40">
        <v>20395</v>
      </c>
      <c r="AA1498" s="52">
        <v>7.4000000953674316</v>
      </c>
      <c r="AB1498" s="19" t="s">
        <v>3837</v>
      </c>
      <c r="AC1498" s="19">
        <v>610</v>
      </c>
      <c r="AD1498" s="19">
        <v>49</v>
      </c>
      <c r="AE1498" s="19">
        <v>13188</v>
      </c>
      <c r="AF1498" s="19">
        <v>-3</v>
      </c>
      <c r="AG1498" s="19">
        <v>-3</v>
      </c>
      <c r="AH1498" s="19">
        <v>19600</v>
      </c>
      <c r="AI1498" s="19">
        <v>1760</v>
      </c>
      <c r="AJ1498" s="19"/>
      <c r="AK1498" s="19"/>
      <c r="AL1498" s="19">
        <v>1277</v>
      </c>
      <c r="AM1498" s="19">
        <v>35591</v>
      </c>
      <c r="AP1498" s="17">
        <f t="shared" si="542"/>
        <v>30.439</v>
      </c>
      <c r="AQ1498" s="17">
        <f t="shared" si="543"/>
        <v>4.0322100000000001</v>
      </c>
      <c r="AR1498" s="17">
        <f t="shared" si="541"/>
        <v>573.678</v>
      </c>
      <c r="AS1498" s="17">
        <f t="shared" si="540"/>
        <v>0</v>
      </c>
      <c r="AT1498" s="17">
        <f t="shared" si="544"/>
        <v>608.14921000000004</v>
      </c>
      <c r="AU1498" s="5">
        <f t="shared" si="545"/>
        <v>552.91599999999994</v>
      </c>
      <c r="AV1498" s="5">
        <f t="shared" si="546"/>
        <v>28.846399999999996</v>
      </c>
      <c r="AW1498" s="5"/>
      <c r="AX1498" s="5"/>
      <c r="AY1498" s="5">
        <f t="shared" si="547"/>
        <v>26.587140000000002</v>
      </c>
      <c r="AZ1498" s="5">
        <f t="shared" si="548"/>
        <v>608.34953999999993</v>
      </c>
      <c r="BA1498" s="7">
        <f t="shared" si="549"/>
        <v>-1.6467752227439152E-4</v>
      </c>
      <c r="BB1498" s="62">
        <f t="shared" si="550"/>
        <v>36478</v>
      </c>
      <c r="BC1498" s="6">
        <f t="shared" si="551"/>
        <v>1.2307649613564777E-2</v>
      </c>
      <c r="BD1498" s="32">
        <f t="shared" si="552"/>
        <v>5.0051861450251652E-2</v>
      </c>
      <c r="BE1498" s="32">
        <f t="shared" si="553"/>
        <v>6.6302971930194566E-3</v>
      </c>
      <c r="BF1498" s="35">
        <f t="shared" si="554"/>
        <v>0.9433178413567288</v>
      </c>
      <c r="BG1498" s="36">
        <f t="shared" si="555"/>
        <v>0.90887880017136202</v>
      </c>
      <c r="BH1498" s="33">
        <f t="shared" si="556"/>
        <v>4.7417476472489811E-2</v>
      </c>
      <c r="BI1498" s="33">
        <f t="shared" si="557"/>
        <v>4.3703723356148187E-2</v>
      </c>
      <c r="CM1498" s="51" t="s">
        <v>1551</v>
      </c>
      <c r="CR1498" s="78" t="s">
        <v>2038</v>
      </c>
      <c r="CS1498" s="78" t="s">
        <v>6954</v>
      </c>
    </row>
    <row r="1499" spans="1:97">
      <c r="A1499" s="20" t="s">
        <v>3590</v>
      </c>
      <c r="B1499" s="16" t="s">
        <v>7161</v>
      </c>
      <c r="C1499" s="19">
        <v>49012597</v>
      </c>
      <c r="D1499" s="19" t="s">
        <v>3782</v>
      </c>
      <c r="E1499" s="19" t="s">
        <v>1707</v>
      </c>
      <c r="F1499" s="19" t="s">
        <v>1735</v>
      </c>
      <c r="G1499" s="47"/>
      <c r="H1499" s="47" t="s">
        <v>3825</v>
      </c>
      <c r="I1499" s="47" t="s">
        <v>5442</v>
      </c>
      <c r="J1499" s="47" t="s">
        <v>5479</v>
      </c>
      <c r="K1499" s="23">
        <v>41.657330000000002</v>
      </c>
      <c r="L1499" s="23">
        <v>-108.52121</v>
      </c>
      <c r="M1499" s="61" t="s">
        <v>3190</v>
      </c>
      <c r="N1499" s="19" t="s">
        <v>2214</v>
      </c>
      <c r="P1499" s="19" t="s">
        <v>3796</v>
      </c>
      <c r="Q1499" s="55"/>
      <c r="R1499" s="55"/>
      <c r="S1499" s="55">
        <f t="shared" si="560"/>
        <v>8</v>
      </c>
      <c r="T1499" s="19"/>
      <c r="U1499" s="55">
        <v>4934</v>
      </c>
      <c r="V1499" s="55">
        <v>4942</v>
      </c>
      <c r="W1499" s="55"/>
      <c r="X1499" s="55"/>
      <c r="Y1499" s="51" t="s">
        <v>3798</v>
      </c>
      <c r="AA1499" s="52">
        <v>7.1999998092651367</v>
      </c>
      <c r="AB1499" s="19" t="s">
        <v>3789</v>
      </c>
      <c r="AC1499" s="19">
        <v>73</v>
      </c>
      <c r="AD1499" s="19">
        <v>198</v>
      </c>
      <c r="AE1499" s="19">
        <v>32458</v>
      </c>
      <c r="AF1499" s="19">
        <v>-3</v>
      </c>
      <c r="AG1499" s="19">
        <v>-3</v>
      </c>
      <c r="AH1499" s="19">
        <v>48000</v>
      </c>
      <c r="AI1499" s="19">
        <v>4685</v>
      </c>
      <c r="AJ1499" s="19"/>
      <c r="AK1499" s="19"/>
      <c r="AL1499" s="19">
        <v>68</v>
      </c>
      <c r="AM1499" s="19">
        <v>83194</v>
      </c>
      <c r="AP1499" s="17">
        <f t="shared" si="542"/>
        <v>3.6427</v>
      </c>
      <c r="AQ1499" s="17">
        <f t="shared" si="543"/>
        <v>16.293420000000001</v>
      </c>
      <c r="AR1499" s="17">
        <f t="shared" si="541"/>
        <v>1411.923</v>
      </c>
      <c r="AS1499" s="17">
        <f t="shared" si="540"/>
        <v>0</v>
      </c>
      <c r="AT1499" s="17">
        <f t="shared" si="544"/>
        <v>1431.8591200000001</v>
      </c>
      <c r="AU1499" s="5">
        <f t="shared" si="545"/>
        <v>1354.08</v>
      </c>
      <c r="AV1499" s="5">
        <f t="shared" si="546"/>
        <v>76.787149999999997</v>
      </c>
      <c r="AW1499" s="5"/>
      <c r="AX1499" s="5"/>
      <c r="AY1499" s="5">
        <f t="shared" si="547"/>
        <v>1.4157600000000001</v>
      </c>
      <c r="AZ1499" s="5">
        <f t="shared" si="548"/>
        <v>1432.2829100000001</v>
      </c>
      <c r="BA1499" s="7">
        <f t="shared" si="549"/>
        <v>-1.4796403095975434E-4</v>
      </c>
      <c r="BB1499" s="62">
        <f t="shared" si="550"/>
        <v>85476</v>
      </c>
      <c r="BC1499" s="6">
        <f t="shared" si="551"/>
        <v>1.3529376889784787E-2</v>
      </c>
      <c r="BD1499" s="32">
        <f t="shared" si="552"/>
        <v>2.5440351980996565E-3</v>
      </c>
      <c r="BE1499" s="32">
        <f t="shared" si="553"/>
        <v>1.1379206077201226E-2</v>
      </c>
      <c r="BF1499" s="35">
        <f t="shared" si="554"/>
        <v>0.98607675872469902</v>
      </c>
      <c r="BG1499" s="36">
        <f t="shared" si="555"/>
        <v>0.94539981629746583</v>
      </c>
      <c r="BH1499" s="33">
        <f t="shared" si="556"/>
        <v>5.3611719768408041E-2</v>
      </c>
      <c r="BI1499" s="33">
        <f t="shared" si="557"/>
        <v>9.8846393412597511E-4</v>
      </c>
      <c r="CM1499" s="51" t="s">
        <v>3191</v>
      </c>
      <c r="CR1499" s="78" t="s">
        <v>2038</v>
      </c>
      <c r="CS1499" s="78" t="s">
        <v>6954</v>
      </c>
    </row>
    <row r="1500" spans="1:97">
      <c r="A1500" s="20" t="s">
        <v>3590</v>
      </c>
      <c r="B1500" s="16" t="s">
        <v>6663</v>
      </c>
      <c r="C1500" s="19">
        <v>49008076</v>
      </c>
      <c r="D1500" s="19" t="s">
        <v>3782</v>
      </c>
      <c r="E1500" s="19" t="s">
        <v>1707</v>
      </c>
      <c r="F1500" s="19" t="s">
        <v>1735</v>
      </c>
      <c r="G1500" s="47"/>
      <c r="H1500" s="47" t="s">
        <v>3844</v>
      </c>
      <c r="I1500" s="47" t="s">
        <v>5442</v>
      </c>
      <c r="J1500" s="47" t="s">
        <v>5479</v>
      </c>
      <c r="K1500" s="23">
        <v>41.633400000000002</v>
      </c>
      <c r="L1500" s="23">
        <v>-108.5164</v>
      </c>
      <c r="M1500" s="61" t="s">
        <v>1736</v>
      </c>
      <c r="N1500" s="19" t="s">
        <v>5014</v>
      </c>
      <c r="P1500" s="19" t="s">
        <v>3796</v>
      </c>
      <c r="Q1500" s="55"/>
      <c r="R1500" s="55"/>
      <c r="S1500" s="55">
        <f t="shared" si="560"/>
        <v>122</v>
      </c>
      <c r="T1500" s="19"/>
      <c r="U1500" s="55">
        <v>4671</v>
      </c>
      <c r="V1500" s="55">
        <v>4793</v>
      </c>
      <c r="W1500" s="55"/>
      <c r="X1500" s="55"/>
      <c r="Y1500" s="51" t="s">
        <v>3788</v>
      </c>
      <c r="AA1500" s="52">
        <v>8.1999998092651367</v>
      </c>
      <c r="AB1500" s="19" t="s">
        <v>3789</v>
      </c>
      <c r="AC1500" s="19">
        <v>149</v>
      </c>
      <c r="AD1500" s="19">
        <v>192</v>
      </c>
      <c r="AE1500" s="19">
        <v>7800</v>
      </c>
      <c r="AF1500" s="19">
        <v>-3</v>
      </c>
      <c r="AG1500" s="19">
        <v>-3</v>
      </c>
      <c r="AH1500" s="19">
        <v>8600</v>
      </c>
      <c r="AI1500" s="19">
        <v>7198</v>
      </c>
      <c r="AJ1500" s="19"/>
      <c r="AK1500" s="19"/>
      <c r="AL1500" s="19">
        <v>94</v>
      </c>
      <c r="AM1500" s="19">
        <v>20380</v>
      </c>
      <c r="AP1500" s="17">
        <f t="shared" si="542"/>
        <v>7.4351000000000003</v>
      </c>
      <c r="AQ1500" s="17">
        <f t="shared" si="543"/>
        <v>15.79968</v>
      </c>
      <c r="AR1500" s="17">
        <f t="shared" si="541"/>
        <v>339.29999999999995</v>
      </c>
      <c r="AS1500" s="17">
        <f t="shared" si="540"/>
        <v>0</v>
      </c>
      <c r="AT1500" s="17">
        <f t="shared" si="544"/>
        <v>362.53477999999996</v>
      </c>
      <c r="AU1500" s="5">
        <f t="shared" si="545"/>
        <v>242.60599999999999</v>
      </c>
      <c r="AV1500" s="5">
        <f t="shared" si="546"/>
        <v>117.97521999999999</v>
      </c>
      <c r="AW1500" s="5"/>
      <c r="AX1500" s="5"/>
      <c r="AY1500" s="5">
        <f t="shared" si="547"/>
        <v>1.9570800000000002</v>
      </c>
      <c r="AZ1500" s="5">
        <f t="shared" si="548"/>
        <v>362.53829999999999</v>
      </c>
      <c r="BA1500" s="7">
        <f t="shared" si="549"/>
        <v>-4.8546830617918841E-6</v>
      </c>
      <c r="BB1500" s="62">
        <f t="shared" si="550"/>
        <v>24027</v>
      </c>
      <c r="BC1500" s="6">
        <f t="shared" si="551"/>
        <v>8.2126691737789081E-2</v>
      </c>
      <c r="BD1500" s="32">
        <f t="shared" si="552"/>
        <v>2.0508652990479978E-2</v>
      </c>
      <c r="BE1500" s="32">
        <f t="shared" si="553"/>
        <v>4.3581142752703625E-2</v>
      </c>
      <c r="BF1500" s="35">
        <f t="shared" si="554"/>
        <v>0.93591020425681637</v>
      </c>
      <c r="BG1500" s="37">
        <f t="shared" si="555"/>
        <v>0.66918722794253738</v>
      </c>
      <c r="BH1500" s="33">
        <f t="shared" si="556"/>
        <v>0.32541450103340802</v>
      </c>
      <c r="BI1500" s="33">
        <f t="shared" si="557"/>
        <v>5.3982710240545627E-3</v>
      </c>
      <c r="CM1500" s="51" t="s">
        <v>3788</v>
      </c>
      <c r="CR1500" s="78" t="s">
        <v>2038</v>
      </c>
      <c r="CS1500" s="78" t="s">
        <v>6954</v>
      </c>
    </row>
    <row r="1501" spans="1:97">
      <c r="A1501" s="20" t="s">
        <v>3590</v>
      </c>
      <c r="B1501" s="16" t="s">
        <v>6663</v>
      </c>
      <c r="C1501" s="19">
        <v>49008077</v>
      </c>
      <c r="D1501" s="19" t="s">
        <v>3782</v>
      </c>
      <c r="E1501" s="19" t="s">
        <v>1707</v>
      </c>
      <c r="F1501" s="19" t="s">
        <v>1735</v>
      </c>
      <c r="G1501" s="47"/>
      <c r="H1501" s="47" t="s">
        <v>3844</v>
      </c>
      <c r="I1501" s="47" t="s">
        <v>5442</v>
      </c>
      <c r="J1501" s="47" t="s">
        <v>5479</v>
      </c>
      <c r="K1501" s="23">
        <v>41.63982</v>
      </c>
      <c r="L1501" s="23">
        <v>-108.50620000000001</v>
      </c>
      <c r="M1501" s="61" t="s">
        <v>1737</v>
      </c>
      <c r="N1501" s="19" t="s">
        <v>1738</v>
      </c>
      <c r="P1501" s="19" t="s">
        <v>3796</v>
      </c>
      <c r="Q1501" s="55"/>
      <c r="R1501" s="55"/>
      <c r="S1501" s="55"/>
      <c r="T1501" s="31" t="s">
        <v>2512</v>
      </c>
      <c r="U1501" s="55">
        <v>4700</v>
      </c>
      <c r="Y1501" s="51" t="s">
        <v>7074</v>
      </c>
      <c r="AA1501" s="52">
        <v>8</v>
      </c>
      <c r="AB1501" s="19" t="s">
        <v>3789</v>
      </c>
      <c r="AC1501" s="19">
        <v>82</v>
      </c>
      <c r="AD1501" s="19">
        <v>26</v>
      </c>
      <c r="AE1501" s="19">
        <v>6979</v>
      </c>
      <c r="AF1501" s="19">
        <v>-3</v>
      </c>
      <c r="AG1501" s="19">
        <v>-3</v>
      </c>
      <c r="AH1501" s="19">
        <v>5200</v>
      </c>
      <c r="AI1501" s="19">
        <v>9882</v>
      </c>
      <c r="AJ1501" s="19"/>
      <c r="AK1501" s="19"/>
      <c r="AL1501" s="19">
        <v>53</v>
      </c>
      <c r="AM1501" s="19">
        <v>17207</v>
      </c>
      <c r="AP1501" s="17">
        <f t="shared" si="542"/>
        <v>4.0918000000000001</v>
      </c>
      <c r="AQ1501" s="17">
        <f t="shared" si="543"/>
        <v>2.1395400000000002</v>
      </c>
      <c r="AR1501" s="17">
        <f t="shared" si="541"/>
        <v>303.5865</v>
      </c>
      <c r="AS1501" s="17">
        <f t="shared" si="540"/>
        <v>0</v>
      </c>
      <c r="AT1501" s="17">
        <f t="shared" si="544"/>
        <v>309.81783999999999</v>
      </c>
      <c r="AU1501" s="5">
        <f t="shared" si="545"/>
        <v>146.69200000000001</v>
      </c>
      <c r="AV1501" s="5">
        <f t="shared" si="546"/>
        <v>161.96597999999997</v>
      </c>
      <c r="AW1501" s="5"/>
      <c r="AX1501" s="5"/>
      <c r="AY1501" s="5">
        <f t="shared" si="547"/>
        <v>1.1034600000000001</v>
      </c>
      <c r="AZ1501" s="5">
        <f t="shared" si="548"/>
        <v>309.76143999999994</v>
      </c>
      <c r="BA1501" s="7">
        <f t="shared" si="549"/>
        <v>9.1029512801095124E-5</v>
      </c>
      <c r="BB1501" s="62">
        <f t="shared" si="550"/>
        <v>22216</v>
      </c>
      <c r="BC1501" s="6">
        <f t="shared" si="551"/>
        <v>0.12705780889328563</v>
      </c>
      <c r="BD1501" s="32">
        <f t="shared" si="552"/>
        <v>1.3207115510197863E-2</v>
      </c>
      <c r="BE1501" s="32">
        <f t="shared" si="553"/>
        <v>6.9057998725961045E-3</v>
      </c>
      <c r="BF1501" s="35">
        <f t="shared" si="554"/>
        <v>0.97988708461720608</v>
      </c>
      <c r="BG1501" s="33">
        <f t="shared" si="555"/>
        <v>0.47356443074386545</v>
      </c>
      <c r="BH1501" s="37">
        <f t="shared" si="556"/>
        <v>0.52287327951471307</v>
      </c>
      <c r="BI1501" s="33">
        <f t="shared" si="557"/>
        <v>3.5622897414216577E-3</v>
      </c>
      <c r="CM1501" s="51" t="s">
        <v>7074</v>
      </c>
      <c r="CR1501" s="78" t="s">
        <v>2038</v>
      </c>
      <c r="CS1501" s="78" t="s">
        <v>6954</v>
      </c>
    </row>
    <row r="1502" spans="1:97">
      <c r="A1502" s="63" t="s">
        <v>3591</v>
      </c>
      <c r="B1502" s="63" t="s">
        <v>7403</v>
      </c>
      <c r="C1502" s="63">
        <v>4771</v>
      </c>
      <c r="D1502" s="19" t="s">
        <v>3782</v>
      </c>
      <c r="E1502" s="63" t="s">
        <v>2393</v>
      </c>
      <c r="F1502" s="63" t="s">
        <v>7278</v>
      </c>
      <c r="G1502" s="65" t="s">
        <v>274</v>
      </c>
      <c r="H1502" s="65">
        <v>21</v>
      </c>
      <c r="I1502" s="65">
        <v>20</v>
      </c>
      <c r="J1502" s="65">
        <v>89</v>
      </c>
      <c r="K1502" s="23">
        <v>41.690510000000003</v>
      </c>
      <c r="L1502" s="23">
        <v>-107.43282000000001</v>
      </c>
      <c r="M1502" s="61" t="s">
        <v>7404</v>
      </c>
      <c r="N1502" s="63" t="s">
        <v>7405</v>
      </c>
      <c r="O1502" s="63"/>
      <c r="P1502" s="63" t="s">
        <v>3796</v>
      </c>
      <c r="Q1502" s="63"/>
      <c r="R1502" s="63"/>
      <c r="S1502" s="55">
        <f>IF(U1502&gt;0,V1502-U1502,"")</f>
        <v>632</v>
      </c>
      <c r="T1502" s="63"/>
      <c r="U1502" s="66">
        <v>3597</v>
      </c>
      <c r="V1502" s="63">
        <v>4229</v>
      </c>
      <c r="W1502" s="66">
        <v>4563</v>
      </c>
      <c r="X1502" s="66">
        <v>4530</v>
      </c>
      <c r="Y1502" s="63"/>
      <c r="Z1502" s="64">
        <v>38691</v>
      </c>
      <c r="AA1502" s="63">
        <v>8.36</v>
      </c>
      <c r="AB1502" s="63"/>
      <c r="AC1502" s="63">
        <v>14.9</v>
      </c>
      <c r="AD1502" s="63">
        <v>7.8</v>
      </c>
      <c r="AE1502" s="63">
        <v>499</v>
      </c>
      <c r="AF1502" s="63">
        <v>18.8</v>
      </c>
      <c r="AG1502" s="63"/>
      <c r="AH1502" s="63">
        <v>146</v>
      </c>
      <c r="AI1502" s="63">
        <v>1300</v>
      </c>
      <c r="AJ1502" s="63">
        <v>0</v>
      </c>
      <c r="AK1502" s="63">
        <v>0</v>
      </c>
      <c r="AL1502" s="63">
        <v>0</v>
      </c>
      <c r="AM1502" s="63">
        <v>1420</v>
      </c>
      <c r="AN1502" s="63"/>
      <c r="AO1502" s="63" t="s">
        <v>3402</v>
      </c>
      <c r="AP1502" s="17">
        <f t="shared" si="542"/>
        <v>0.74351</v>
      </c>
      <c r="AQ1502" s="17">
        <f t="shared" si="543"/>
        <v>0.64186200000000004</v>
      </c>
      <c r="AR1502" s="17">
        <f t="shared" si="541"/>
        <v>21.706499999999998</v>
      </c>
      <c r="AS1502" s="17">
        <f t="shared" si="540"/>
        <v>0.480904</v>
      </c>
      <c r="AT1502" s="17">
        <f t="shared" si="544"/>
        <v>23.572775999999998</v>
      </c>
      <c r="AU1502" s="5">
        <f t="shared" si="545"/>
        <v>4.1186600000000002</v>
      </c>
      <c r="AV1502" s="5">
        <f t="shared" si="546"/>
        <v>21.306999999999999</v>
      </c>
      <c r="AW1502" s="5">
        <f t="shared" ref="AW1502:AW1545" si="561">IF(AJ1502&gt;0,AJ1502*0.03333,0)</f>
        <v>0</v>
      </c>
      <c r="AX1502" s="5">
        <f t="shared" ref="AX1502:AX1545" si="562">IF(AK1502&gt;0,AK1502*0.0588,0)</f>
        <v>0</v>
      </c>
      <c r="AY1502" s="5">
        <f t="shared" si="547"/>
        <v>0</v>
      </c>
      <c r="AZ1502" s="5">
        <f t="shared" si="548"/>
        <v>25.425660000000001</v>
      </c>
      <c r="BA1502" s="7">
        <f t="shared" si="549"/>
        <v>-3.781516618203902E-2</v>
      </c>
      <c r="BB1502" s="62">
        <f t="shared" si="550"/>
        <v>1986.5</v>
      </c>
      <c r="BC1502" s="28">
        <f t="shared" si="551"/>
        <v>0.16629972112138558</v>
      </c>
      <c r="BD1502" s="32">
        <f t="shared" si="552"/>
        <v>3.1541045483993911E-2</v>
      </c>
      <c r="BE1502" s="32">
        <f t="shared" si="553"/>
        <v>2.7228952584964966E-2</v>
      </c>
      <c r="BF1502" s="35">
        <f t="shared" si="554"/>
        <v>0.94123000193104112</v>
      </c>
      <c r="BG1502" s="33">
        <f t="shared" si="555"/>
        <v>0.16198832203372499</v>
      </c>
      <c r="BH1502" s="36">
        <f t="shared" si="556"/>
        <v>0.83801167796627496</v>
      </c>
      <c r="BI1502" s="33">
        <f t="shared" si="557"/>
        <v>0</v>
      </c>
      <c r="BJ1502" s="63">
        <v>0</v>
      </c>
      <c r="BK1502" s="63">
        <v>0</v>
      </c>
      <c r="BL1502" s="63">
        <v>0</v>
      </c>
      <c r="BM1502" s="63">
        <v>0</v>
      </c>
      <c r="BN1502" s="63">
        <v>0</v>
      </c>
      <c r="BO1502" s="63">
        <v>26.1</v>
      </c>
      <c r="BP1502" s="63">
        <v>0</v>
      </c>
      <c r="BQ1502" s="63">
        <v>0</v>
      </c>
      <c r="BR1502" s="63">
        <v>0</v>
      </c>
      <c r="BS1502" s="63">
        <v>1.55</v>
      </c>
      <c r="BT1502" s="63">
        <v>0</v>
      </c>
      <c r="BU1502" s="63">
        <v>0</v>
      </c>
      <c r="BV1502" s="63">
        <v>0</v>
      </c>
      <c r="BW1502" s="63">
        <v>0</v>
      </c>
      <c r="BX1502" s="63"/>
      <c r="BY1502" s="63"/>
      <c r="BZ1502" s="63"/>
      <c r="CA1502" s="63"/>
      <c r="CB1502" s="63"/>
      <c r="CC1502" s="63"/>
      <c r="CD1502" s="63"/>
      <c r="CE1502" s="63"/>
      <c r="CF1502" s="63"/>
      <c r="CG1502" s="63">
        <v>0.01</v>
      </c>
      <c r="CH1502" s="63"/>
      <c r="CI1502" s="63"/>
      <c r="CJ1502" s="63"/>
      <c r="CK1502" s="63"/>
      <c r="CL1502" s="63"/>
      <c r="CM1502" s="63"/>
      <c r="CN1502" s="63">
        <v>20051205</v>
      </c>
      <c r="CO1502" s="63" t="s">
        <v>688</v>
      </c>
      <c r="CP1502" s="66"/>
      <c r="CQ1502" s="64">
        <v>38727</v>
      </c>
      <c r="CR1502" s="78" t="s">
        <v>2044</v>
      </c>
      <c r="CS1502" s="78" t="s">
        <v>6954</v>
      </c>
    </row>
    <row r="1503" spans="1:97">
      <c r="A1503" s="63" t="s">
        <v>3591</v>
      </c>
      <c r="B1503" s="63" t="s">
        <v>7403</v>
      </c>
      <c r="C1503" s="63">
        <v>4772</v>
      </c>
      <c r="D1503" s="19" t="s">
        <v>3782</v>
      </c>
      <c r="E1503" s="63" t="s">
        <v>2393</v>
      </c>
      <c r="F1503" s="63" t="s">
        <v>7278</v>
      </c>
      <c r="G1503" s="65" t="s">
        <v>259</v>
      </c>
      <c r="H1503" s="65">
        <v>21</v>
      </c>
      <c r="I1503" s="65">
        <v>20</v>
      </c>
      <c r="J1503" s="65">
        <v>89</v>
      </c>
      <c r="K1503" s="23">
        <v>41.697510000000001</v>
      </c>
      <c r="L1503" s="23">
        <v>-107.42315000000001</v>
      </c>
      <c r="M1503" s="61" t="s">
        <v>7417</v>
      </c>
      <c r="N1503" s="63" t="s">
        <v>7418</v>
      </c>
      <c r="O1503" s="63"/>
      <c r="P1503" s="63" t="s">
        <v>3796</v>
      </c>
      <c r="Q1503" s="63"/>
      <c r="R1503" s="63"/>
      <c r="S1503" s="55">
        <f>IF(U1503&gt;0,V1503-U1503,"")</f>
        <v>733</v>
      </c>
      <c r="T1503" s="63"/>
      <c r="U1503" s="66">
        <v>3716</v>
      </c>
      <c r="V1503" s="63">
        <v>4449</v>
      </c>
      <c r="W1503" s="66">
        <v>4760</v>
      </c>
      <c r="X1503" s="66">
        <v>4679</v>
      </c>
      <c r="Y1503" s="63"/>
      <c r="Z1503" s="64">
        <v>38683</v>
      </c>
      <c r="AA1503" s="63">
        <v>7.42</v>
      </c>
      <c r="AB1503" s="63"/>
      <c r="AC1503" s="63">
        <v>16.100000000000001</v>
      </c>
      <c r="AD1503" s="63">
        <v>8.8000000000000007</v>
      </c>
      <c r="AE1503" s="63">
        <v>1430</v>
      </c>
      <c r="AF1503" s="63">
        <v>31.8</v>
      </c>
      <c r="AG1503" s="63"/>
      <c r="AH1503" s="63">
        <v>972</v>
      </c>
      <c r="AI1503" s="63">
        <v>2490</v>
      </c>
      <c r="AJ1503" s="63">
        <v>0</v>
      </c>
      <c r="AK1503" s="63">
        <v>0</v>
      </c>
      <c r="AL1503" s="63">
        <v>0</v>
      </c>
      <c r="AM1503" s="63">
        <v>3690</v>
      </c>
      <c r="AN1503" s="63"/>
      <c r="AO1503" s="63" t="s">
        <v>3402</v>
      </c>
      <c r="AP1503" s="17">
        <f t="shared" si="542"/>
        <v>0.80339000000000005</v>
      </c>
      <c r="AQ1503" s="17">
        <f t="shared" si="543"/>
        <v>0.72415200000000013</v>
      </c>
      <c r="AR1503" s="17">
        <f t="shared" si="541"/>
        <v>62.204999999999998</v>
      </c>
      <c r="AS1503" s="17">
        <f t="shared" si="540"/>
        <v>0.81344399999999994</v>
      </c>
      <c r="AT1503" s="17">
        <f t="shared" si="544"/>
        <v>64.545985999999999</v>
      </c>
      <c r="AU1503" s="5">
        <f t="shared" si="545"/>
        <v>27.420120000000001</v>
      </c>
      <c r="AV1503" s="5">
        <f t="shared" si="546"/>
        <v>40.811099999999996</v>
      </c>
      <c r="AW1503" s="5">
        <f t="shared" si="561"/>
        <v>0</v>
      </c>
      <c r="AX1503" s="5">
        <f t="shared" si="562"/>
        <v>0</v>
      </c>
      <c r="AY1503" s="5">
        <f t="shared" si="547"/>
        <v>0</v>
      </c>
      <c r="AZ1503" s="5">
        <f t="shared" si="548"/>
        <v>68.231219999999993</v>
      </c>
      <c r="BA1503" s="7">
        <f t="shared" si="549"/>
        <v>-2.7755019939190426E-2</v>
      </c>
      <c r="BB1503" s="62">
        <f t="shared" si="550"/>
        <v>4948.7</v>
      </c>
      <c r="BC1503" s="28">
        <f t="shared" si="551"/>
        <v>0.14570479354532506</v>
      </c>
      <c r="BD1503" s="32">
        <f t="shared" si="552"/>
        <v>1.244678483957159E-2</v>
      </c>
      <c r="BE1503" s="32">
        <f t="shared" si="553"/>
        <v>1.1219163961644341E-2</v>
      </c>
      <c r="BF1503" s="35">
        <f t="shared" si="554"/>
        <v>0.97633405119878403</v>
      </c>
      <c r="BG1503" s="33">
        <f t="shared" si="555"/>
        <v>0.40187058065208275</v>
      </c>
      <c r="BH1503" s="37">
        <f t="shared" si="556"/>
        <v>0.5981294193479173</v>
      </c>
      <c r="BI1503" s="33">
        <f t="shared" si="557"/>
        <v>0</v>
      </c>
      <c r="BJ1503" s="63">
        <v>0</v>
      </c>
      <c r="BK1503" s="63">
        <v>0</v>
      </c>
      <c r="BL1503" s="63">
        <v>0</v>
      </c>
      <c r="BM1503" s="63">
        <v>0</v>
      </c>
      <c r="BN1503" s="63">
        <v>0</v>
      </c>
      <c r="BO1503" s="63">
        <v>71.3</v>
      </c>
      <c r="BP1503" s="63">
        <v>0</v>
      </c>
      <c r="BQ1503" s="63">
        <v>0</v>
      </c>
      <c r="BR1503" s="63">
        <v>0</v>
      </c>
      <c r="BS1503" s="63">
        <v>0.49</v>
      </c>
      <c r="BT1503" s="63">
        <v>0</v>
      </c>
      <c r="BU1503" s="63">
        <v>0</v>
      </c>
      <c r="BV1503" s="63">
        <v>0</v>
      </c>
      <c r="BW1503" s="63">
        <v>0</v>
      </c>
      <c r="BX1503" s="63">
        <v>12.7</v>
      </c>
      <c r="BY1503" s="63"/>
      <c r="BZ1503" s="63"/>
      <c r="CA1503" s="63"/>
      <c r="CB1503" s="63"/>
      <c r="CC1503" s="63"/>
      <c r="CD1503" s="63"/>
      <c r="CE1503" s="63"/>
      <c r="CF1503" s="63"/>
      <c r="CG1503" s="63">
        <v>0.02</v>
      </c>
      <c r="CH1503" s="63"/>
      <c r="CI1503" s="63"/>
      <c r="CJ1503" s="63"/>
      <c r="CK1503" s="63"/>
      <c r="CL1503" s="63"/>
      <c r="CM1503" s="63"/>
      <c r="CN1503" s="63">
        <v>20051127</v>
      </c>
      <c r="CO1503" s="63" t="s">
        <v>689</v>
      </c>
      <c r="CP1503" s="66"/>
      <c r="CQ1503" s="64">
        <v>38713</v>
      </c>
      <c r="CR1503" s="78" t="s">
        <v>2044</v>
      </c>
      <c r="CS1503" s="78" t="s">
        <v>6954</v>
      </c>
    </row>
    <row r="1504" spans="1:97">
      <c r="A1504" s="63" t="s">
        <v>3591</v>
      </c>
      <c r="B1504" s="63" t="s">
        <v>7403</v>
      </c>
      <c r="C1504" s="63">
        <v>4185</v>
      </c>
      <c r="D1504" s="19" t="s">
        <v>3782</v>
      </c>
      <c r="E1504" s="63" t="s">
        <v>2393</v>
      </c>
      <c r="F1504" s="63" t="s">
        <v>7278</v>
      </c>
      <c r="G1504" s="65" t="s">
        <v>3596</v>
      </c>
      <c r="H1504" s="65">
        <v>21</v>
      </c>
      <c r="I1504" s="65">
        <v>20</v>
      </c>
      <c r="J1504" s="65">
        <v>89</v>
      </c>
      <c r="K1504" s="23">
        <v>41.690309999999997</v>
      </c>
      <c r="L1504" s="23">
        <v>-107.42312</v>
      </c>
      <c r="M1504" s="61" t="s">
        <v>7406</v>
      </c>
      <c r="N1504" s="63" t="s">
        <v>7407</v>
      </c>
      <c r="O1504" s="63"/>
      <c r="P1504" s="63" t="s">
        <v>3796</v>
      </c>
      <c r="Q1504" s="63"/>
      <c r="R1504" s="63"/>
      <c r="S1504" s="55"/>
      <c r="T1504" s="63"/>
      <c r="U1504" s="66" t="s">
        <v>7408</v>
      </c>
      <c r="V1504" s="63"/>
      <c r="W1504" s="66">
        <v>4100</v>
      </c>
      <c r="X1504" s="66">
        <v>4051</v>
      </c>
      <c r="Y1504" s="63"/>
      <c r="Z1504" s="64">
        <v>37967</v>
      </c>
      <c r="AA1504" s="63">
        <v>8.35</v>
      </c>
      <c r="AB1504" s="63"/>
      <c r="AC1504" s="63">
        <v>52.4</v>
      </c>
      <c r="AD1504" s="63">
        <v>34</v>
      </c>
      <c r="AE1504" s="63">
        <v>1030</v>
      </c>
      <c r="AF1504" s="63">
        <v>490</v>
      </c>
      <c r="AG1504" s="63"/>
      <c r="AH1504" s="63">
        <v>1590</v>
      </c>
      <c r="AI1504" s="63">
        <v>1290</v>
      </c>
      <c r="AJ1504" s="63"/>
      <c r="AK1504" s="63"/>
      <c r="AL1504" s="63">
        <v>62</v>
      </c>
      <c r="AM1504" s="63">
        <v>3650</v>
      </c>
      <c r="AN1504" s="63"/>
      <c r="AO1504" s="63" t="s">
        <v>3397</v>
      </c>
      <c r="AP1504" s="17">
        <f t="shared" si="542"/>
        <v>2.61476</v>
      </c>
      <c r="AQ1504" s="17">
        <f t="shared" si="543"/>
        <v>2.79786</v>
      </c>
      <c r="AR1504" s="17">
        <f t="shared" si="541"/>
        <v>44.805</v>
      </c>
      <c r="AS1504" s="17">
        <f t="shared" si="540"/>
        <v>12.534199999999998</v>
      </c>
      <c r="AT1504" s="17">
        <f t="shared" si="544"/>
        <v>62.751819999999995</v>
      </c>
      <c r="AU1504" s="5">
        <f t="shared" si="545"/>
        <v>44.853899999999996</v>
      </c>
      <c r="AV1504" s="5">
        <f t="shared" si="546"/>
        <v>21.143099999999997</v>
      </c>
      <c r="AW1504" s="5">
        <f t="shared" si="561"/>
        <v>0</v>
      </c>
      <c r="AX1504" s="5">
        <f t="shared" si="562"/>
        <v>0</v>
      </c>
      <c r="AY1504" s="5">
        <f t="shared" si="547"/>
        <v>1.2908400000000002</v>
      </c>
      <c r="AZ1504" s="5">
        <f t="shared" si="548"/>
        <v>67.287839999999989</v>
      </c>
      <c r="BA1504" s="7">
        <f t="shared" si="549"/>
        <v>-3.4881819900175026E-2</v>
      </c>
      <c r="BB1504" s="62">
        <f t="shared" si="550"/>
        <v>4548.3999999999996</v>
      </c>
      <c r="BC1504" s="28">
        <f t="shared" si="551"/>
        <v>0.10958235753317716</v>
      </c>
      <c r="BD1504" s="32">
        <f t="shared" si="552"/>
        <v>4.1668273525771848E-2</v>
      </c>
      <c r="BE1504" s="32">
        <f t="shared" si="553"/>
        <v>4.4586117183533489E-2</v>
      </c>
      <c r="BF1504" s="35">
        <f t="shared" si="554"/>
        <v>0.9137456092906947</v>
      </c>
      <c r="BG1504" s="37">
        <f t="shared" si="555"/>
        <v>0.66659741195437394</v>
      </c>
      <c r="BH1504" s="33">
        <f t="shared" si="556"/>
        <v>0.31421873551001189</v>
      </c>
      <c r="BI1504" s="33">
        <f t="shared" si="557"/>
        <v>1.9183852535614169E-2</v>
      </c>
      <c r="BJ1504" s="63"/>
      <c r="BK1504" s="63">
        <v>0.45500000000000002</v>
      </c>
      <c r="BL1504" s="63"/>
      <c r="BM1504" s="63"/>
      <c r="BN1504" s="63"/>
      <c r="BO1504" s="63">
        <v>27.2</v>
      </c>
      <c r="BP1504" s="63">
        <v>0</v>
      </c>
      <c r="BQ1504" s="63">
        <v>0</v>
      </c>
      <c r="BR1504" s="63">
        <v>0</v>
      </c>
      <c r="BS1504" s="63">
        <v>1.67</v>
      </c>
      <c r="BT1504" s="63">
        <v>0</v>
      </c>
      <c r="BU1504" s="63"/>
      <c r="BV1504" s="63"/>
      <c r="BW1504" s="63"/>
      <c r="BX1504" s="63">
        <v>1</v>
      </c>
      <c r="BY1504" s="63"/>
      <c r="BZ1504" s="63"/>
      <c r="CA1504" s="63">
        <v>-0.05</v>
      </c>
      <c r="CB1504" s="63"/>
      <c r="CC1504" s="63"/>
      <c r="CD1504" s="63"/>
      <c r="CE1504" s="63"/>
      <c r="CF1504" s="63">
        <v>2.4</v>
      </c>
      <c r="CG1504" s="63">
        <v>0.33</v>
      </c>
      <c r="CH1504" s="63"/>
      <c r="CI1504" s="63"/>
      <c r="CJ1504" s="63"/>
      <c r="CK1504" s="63"/>
      <c r="CL1504" s="63"/>
      <c r="CM1504" s="63" t="s">
        <v>7409</v>
      </c>
      <c r="CN1504" s="63">
        <v>20031212</v>
      </c>
      <c r="CO1504" s="63" t="s">
        <v>7410</v>
      </c>
      <c r="CP1504" s="66"/>
      <c r="CQ1504" s="64">
        <v>37994</v>
      </c>
      <c r="CR1504" s="78" t="s">
        <v>2044</v>
      </c>
      <c r="CS1504" s="78" t="s">
        <v>6954</v>
      </c>
    </row>
    <row r="1505" spans="1:97">
      <c r="A1505" s="63" t="s">
        <v>3591</v>
      </c>
      <c r="B1505" s="63" t="s">
        <v>7403</v>
      </c>
      <c r="C1505" s="63">
        <v>4573</v>
      </c>
      <c r="D1505" s="19" t="s">
        <v>3782</v>
      </c>
      <c r="E1505" s="63" t="s">
        <v>2393</v>
      </c>
      <c r="F1505" s="63" t="s">
        <v>7278</v>
      </c>
      <c r="G1505" s="65" t="s">
        <v>3596</v>
      </c>
      <c r="H1505" s="65">
        <v>21</v>
      </c>
      <c r="I1505" s="65">
        <v>20</v>
      </c>
      <c r="J1505" s="65">
        <v>89</v>
      </c>
      <c r="K1505" s="23">
        <v>41.690309999999997</v>
      </c>
      <c r="L1505" s="23">
        <v>-107.42312</v>
      </c>
      <c r="M1505" s="61" t="s">
        <v>7406</v>
      </c>
      <c r="N1505" s="63" t="s">
        <v>7411</v>
      </c>
      <c r="O1505" s="63"/>
      <c r="P1505" s="63" t="s">
        <v>3796</v>
      </c>
      <c r="Q1505" s="63"/>
      <c r="R1505" s="63"/>
      <c r="S1505" s="55"/>
      <c r="T1505" s="63"/>
      <c r="U1505" s="66" t="s">
        <v>7412</v>
      </c>
      <c r="V1505" s="63"/>
      <c r="W1505" s="66">
        <v>4100</v>
      </c>
      <c r="X1505" s="66">
        <v>4051</v>
      </c>
      <c r="Y1505" s="63"/>
      <c r="Z1505" s="64">
        <v>37968</v>
      </c>
      <c r="AA1505" s="63">
        <v>8.0299999999999994</v>
      </c>
      <c r="AB1505" s="63"/>
      <c r="AC1505" s="63">
        <v>50</v>
      </c>
      <c r="AD1505" s="63">
        <v>33.9</v>
      </c>
      <c r="AE1505" s="63">
        <v>934</v>
      </c>
      <c r="AF1505" s="63">
        <v>478</v>
      </c>
      <c r="AG1505" s="63"/>
      <c r="AH1505" s="63">
        <v>1420</v>
      </c>
      <c r="AI1505" s="63">
        <v>1260</v>
      </c>
      <c r="AJ1505" s="63"/>
      <c r="AK1505" s="63"/>
      <c r="AL1505" s="63">
        <v>57</v>
      </c>
      <c r="AM1505" s="63">
        <v>3380</v>
      </c>
      <c r="AN1505" s="63"/>
      <c r="AO1505" s="63" t="s">
        <v>3397</v>
      </c>
      <c r="AP1505" s="17">
        <f t="shared" si="542"/>
        <v>2.4950000000000001</v>
      </c>
      <c r="AQ1505" s="17">
        <f t="shared" si="543"/>
        <v>2.789631</v>
      </c>
      <c r="AR1505" s="17">
        <f t="shared" si="541"/>
        <v>40.628999999999998</v>
      </c>
      <c r="AS1505" s="17">
        <f t="shared" si="540"/>
        <v>12.22724</v>
      </c>
      <c r="AT1505" s="17">
        <f t="shared" si="544"/>
        <v>58.140870999999997</v>
      </c>
      <c r="AU1505" s="5">
        <f t="shared" si="545"/>
        <v>40.058199999999999</v>
      </c>
      <c r="AV1505" s="5">
        <f t="shared" si="546"/>
        <v>20.651399999999999</v>
      </c>
      <c r="AW1505" s="5">
        <f t="shared" si="561"/>
        <v>0</v>
      </c>
      <c r="AX1505" s="5">
        <f t="shared" si="562"/>
        <v>0</v>
      </c>
      <c r="AY1505" s="5">
        <f t="shared" si="547"/>
        <v>1.1867400000000001</v>
      </c>
      <c r="AZ1505" s="5">
        <f t="shared" si="548"/>
        <v>61.896339999999995</v>
      </c>
      <c r="BA1505" s="7">
        <f t="shared" si="549"/>
        <v>-3.1285873511339733E-2</v>
      </c>
      <c r="BB1505" s="62">
        <f t="shared" si="550"/>
        <v>4232.8999999999996</v>
      </c>
      <c r="BC1505" s="28">
        <f t="shared" si="551"/>
        <v>0.11203352204810252</v>
      </c>
      <c r="BD1505" s="32">
        <f t="shared" si="552"/>
        <v>4.2913013807447095E-2</v>
      </c>
      <c r="BE1505" s="32">
        <f t="shared" si="553"/>
        <v>4.7980550549371719E-2</v>
      </c>
      <c r="BF1505" s="35">
        <f t="shared" si="554"/>
        <v>0.90910643564318128</v>
      </c>
      <c r="BG1505" s="37">
        <f t="shared" si="555"/>
        <v>0.64718204662828205</v>
      </c>
      <c r="BH1505" s="33">
        <f t="shared" si="556"/>
        <v>0.33364492957095687</v>
      </c>
      <c r="BI1505" s="33">
        <f t="shared" si="557"/>
        <v>1.9173023800761083E-2</v>
      </c>
      <c r="BJ1505" s="63"/>
      <c r="BK1505" s="63">
        <v>0.66</v>
      </c>
      <c r="BL1505" s="63"/>
      <c r="BM1505" s="63"/>
      <c r="BN1505" s="63"/>
      <c r="BO1505" s="63">
        <v>25</v>
      </c>
      <c r="BP1505" s="63"/>
      <c r="BQ1505" s="63">
        <v>0</v>
      </c>
      <c r="BR1505" s="63">
        <v>0</v>
      </c>
      <c r="BS1505" s="63">
        <v>1.47</v>
      </c>
      <c r="BT1505" s="63"/>
      <c r="BU1505" s="63">
        <v>0</v>
      </c>
      <c r="BV1505" s="63">
        <v>0</v>
      </c>
      <c r="BW1505" s="63">
        <v>0</v>
      </c>
      <c r="BX1505" s="63">
        <v>1.5</v>
      </c>
      <c r="BY1505" s="63"/>
      <c r="BZ1505" s="63"/>
      <c r="CA1505" s="63"/>
      <c r="CB1505" s="63"/>
      <c r="CC1505" s="63"/>
      <c r="CD1505" s="63"/>
      <c r="CE1505" s="63"/>
      <c r="CF1505" s="63"/>
      <c r="CG1505" s="63">
        <v>0.53</v>
      </c>
      <c r="CH1505" s="63"/>
      <c r="CI1505" s="63"/>
      <c r="CJ1505" s="63"/>
      <c r="CK1505" s="63"/>
      <c r="CL1505" s="63"/>
      <c r="CM1505" s="63" t="s">
        <v>7413</v>
      </c>
      <c r="CN1505" s="63">
        <v>20031213</v>
      </c>
      <c r="CO1505" s="63" t="s">
        <v>7414</v>
      </c>
      <c r="CP1505" s="66"/>
      <c r="CQ1505" s="63"/>
      <c r="CR1505" s="78" t="s">
        <v>2044</v>
      </c>
      <c r="CS1505" s="78" t="s">
        <v>6954</v>
      </c>
    </row>
    <row r="1506" spans="1:97">
      <c r="A1506" s="63" t="s">
        <v>3591</v>
      </c>
      <c r="B1506" s="63" t="s">
        <v>7403</v>
      </c>
      <c r="C1506" s="63">
        <v>4186</v>
      </c>
      <c r="D1506" s="19" t="s">
        <v>3782</v>
      </c>
      <c r="E1506" s="63" t="s">
        <v>2393</v>
      </c>
      <c r="F1506" s="63" t="s">
        <v>7278</v>
      </c>
      <c r="G1506" s="65" t="s">
        <v>3596</v>
      </c>
      <c r="H1506" s="65">
        <v>21</v>
      </c>
      <c r="I1506" s="65">
        <v>20</v>
      </c>
      <c r="J1506" s="65">
        <v>89</v>
      </c>
      <c r="K1506" s="23">
        <v>41.690309999999997</v>
      </c>
      <c r="L1506" s="23">
        <v>-107.42312</v>
      </c>
      <c r="M1506" s="61" t="s">
        <v>7406</v>
      </c>
      <c r="N1506" s="63" t="s">
        <v>7407</v>
      </c>
      <c r="O1506" s="63"/>
      <c r="P1506" s="63" t="s">
        <v>3796</v>
      </c>
      <c r="Q1506" s="63"/>
      <c r="R1506" s="63"/>
      <c r="S1506" s="55" t="str">
        <f t="shared" ref="S1506:S1516" si="563">IF(U1506&gt;0,V1506-U1506,"")</f>
        <v/>
      </c>
      <c r="T1506" s="63"/>
      <c r="U1506" s="66"/>
      <c r="V1506" s="63"/>
      <c r="W1506" s="66">
        <v>4100</v>
      </c>
      <c r="X1506" s="66">
        <v>4051</v>
      </c>
      <c r="Y1506" s="63"/>
      <c r="Z1506" s="64">
        <v>37968</v>
      </c>
      <c r="AA1506" s="63">
        <v>8.0299999999999994</v>
      </c>
      <c r="AB1506" s="63"/>
      <c r="AC1506" s="63">
        <v>50</v>
      </c>
      <c r="AD1506" s="63">
        <v>33.9</v>
      </c>
      <c r="AE1506" s="63">
        <v>934</v>
      </c>
      <c r="AF1506" s="63">
        <v>478</v>
      </c>
      <c r="AG1506" s="63"/>
      <c r="AH1506" s="63">
        <v>1420</v>
      </c>
      <c r="AI1506" s="63">
        <v>1260</v>
      </c>
      <c r="AJ1506" s="63"/>
      <c r="AK1506" s="63"/>
      <c r="AL1506" s="63">
        <v>57</v>
      </c>
      <c r="AM1506" s="63">
        <v>3380</v>
      </c>
      <c r="AN1506" s="63"/>
      <c r="AO1506" s="63" t="s">
        <v>3397</v>
      </c>
      <c r="AP1506" s="17">
        <f t="shared" si="542"/>
        <v>2.4950000000000001</v>
      </c>
      <c r="AQ1506" s="17">
        <f t="shared" si="543"/>
        <v>2.789631</v>
      </c>
      <c r="AR1506" s="17">
        <f t="shared" si="541"/>
        <v>40.628999999999998</v>
      </c>
      <c r="AS1506" s="17">
        <f t="shared" si="540"/>
        <v>12.22724</v>
      </c>
      <c r="AT1506" s="17">
        <f t="shared" si="544"/>
        <v>58.140870999999997</v>
      </c>
      <c r="AU1506" s="5">
        <f t="shared" si="545"/>
        <v>40.058199999999999</v>
      </c>
      <c r="AV1506" s="5">
        <f t="shared" si="546"/>
        <v>20.651399999999999</v>
      </c>
      <c r="AW1506" s="5">
        <f t="shared" si="561"/>
        <v>0</v>
      </c>
      <c r="AX1506" s="5">
        <f t="shared" si="562"/>
        <v>0</v>
      </c>
      <c r="AY1506" s="5">
        <f t="shared" si="547"/>
        <v>1.1867400000000001</v>
      </c>
      <c r="AZ1506" s="5">
        <f t="shared" si="548"/>
        <v>61.896339999999995</v>
      </c>
      <c r="BA1506" s="7">
        <f t="shared" si="549"/>
        <v>-3.1285873511339733E-2</v>
      </c>
      <c r="BB1506" s="62">
        <f t="shared" si="550"/>
        <v>4232.8999999999996</v>
      </c>
      <c r="BC1506" s="28">
        <f t="shared" si="551"/>
        <v>0.11203352204810252</v>
      </c>
      <c r="BD1506" s="32">
        <f t="shared" si="552"/>
        <v>4.2913013807447095E-2</v>
      </c>
      <c r="BE1506" s="32">
        <f t="shared" si="553"/>
        <v>4.7980550549371719E-2</v>
      </c>
      <c r="BF1506" s="35">
        <f t="shared" si="554"/>
        <v>0.90910643564318128</v>
      </c>
      <c r="BG1506" s="37">
        <f t="shared" si="555"/>
        <v>0.64718204662828205</v>
      </c>
      <c r="BH1506" s="33">
        <f t="shared" si="556"/>
        <v>0.33364492957095687</v>
      </c>
      <c r="BI1506" s="33">
        <f t="shared" si="557"/>
        <v>1.9173023800761083E-2</v>
      </c>
      <c r="BJ1506" s="63"/>
      <c r="BK1506" s="63">
        <v>0.66</v>
      </c>
      <c r="BL1506" s="63"/>
      <c r="BM1506" s="63"/>
      <c r="BN1506" s="63"/>
      <c r="BO1506" s="63">
        <v>25</v>
      </c>
      <c r="BP1506" s="63">
        <v>0</v>
      </c>
      <c r="BQ1506" s="63">
        <v>0</v>
      </c>
      <c r="BR1506" s="63">
        <v>0</v>
      </c>
      <c r="BS1506" s="63">
        <v>1.47</v>
      </c>
      <c r="BT1506" s="63"/>
      <c r="BU1506" s="63"/>
      <c r="BV1506" s="63"/>
      <c r="BW1506" s="63"/>
      <c r="BX1506" s="63">
        <v>1.5</v>
      </c>
      <c r="BY1506" s="63"/>
      <c r="BZ1506" s="63"/>
      <c r="CA1506" s="63"/>
      <c r="CB1506" s="63"/>
      <c r="CC1506" s="63">
        <v>0.45</v>
      </c>
      <c r="CD1506" s="63"/>
      <c r="CE1506" s="63"/>
      <c r="CF1506" s="63">
        <v>2.2000000000000002</v>
      </c>
      <c r="CG1506" s="63">
        <v>0.53</v>
      </c>
      <c r="CH1506" s="63"/>
      <c r="CI1506" s="63"/>
      <c r="CJ1506" s="63"/>
      <c r="CK1506" s="63"/>
      <c r="CL1506" s="63"/>
      <c r="CM1506" s="63" t="s">
        <v>7415</v>
      </c>
      <c r="CN1506" s="63">
        <v>20031213</v>
      </c>
      <c r="CO1506" s="63" t="s">
        <v>7416</v>
      </c>
      <c r="CP1506" s="66"/>
      <c r="CQ1506" s="64">
        <v>37994</v>
      </c>
      <c r="CR1506" s="78" t="s">
        <v>2044</v>
      </c>
      <c r="CS1506" s="78" t="s">
        <v>6954</v>
      </c>
    </row>
    <row r="1507" spans="1:97">
      <c r="A1507" s="63" t="s">
        <v>3591</v>
      </c>
      <c r="B1507" s="63" t="s">
        <v>7399</v>
      </c>
      <c r="C1507" s="63">
        <v>4775</v>
      </c>
      <c r="D1507" s="19" t="s">
        <v>3782</v>
      </c>
      <c r="E1507" s="63" t="s">
        <v>2393</v>
      </c>
      <c r="F1507" s="63" t="s">
        <v>7278</v>
      </c>
      <c r="G1507" s="65" t="s">
        <v>259</v>
      </c>
      <c r="H1507" s="65">
        <v>28</v>
      </c>
      <c r="I1507" s="65">
        <v>20</v>
      </c>
      <c r="J1507" s="65">
        <v>89</v>
      </c>
      <c r="K1507" s="23">
        <v>41.685571000000003</v>
      </c>
      <c r="L1507" s="23">
        <v>-107.422106</v>
      </c>
      <c r="M1507" s="61" t="s">
        <v>7429</v>
      </c>
      <c r="N1507" s="63" t="s">
        <v>7430</v>
      </c>
      <c r="O1507" s="63"/>
      <c r="P1507" s="63" t="s">
        <v>3796</v>
      </c>
      <c r="Q1507" s="63"/>
      <c r="R1507" s="63"/>
      <c r="S1507" s="55">
        <f t="shared" si="563"/>
        <v>360</v>
      </c>
      <c r="T1507" s="63"/>
      <c r="U1507" s="66">
        <v>2923</v>
      </c>
      <c r="V1507" s="63">
        <v>3283</v>
      </c>
      <c r="W1507" s="66">
        <v>2592</v>
      </c>
      <c r="X1507" s="66"/>
      <c r="Y1507" s="63"/>
      <c r="Z1507" s="64">
        <v>38682</v>
      </c>
      <c r="AA1507" s="63">
        <v>7.97</v>
      </c>
      <c r="AB1507" s="63"/>
      <c r="AC1507" s="63">
        <v>9.6</v>
      </c>
      <c r="AD1507" s="63">
        <v>6</v>
      </c>
      <c r="AE1507" s="63">
        <v>321</v>
      </c>
      <c r="AF1507" s="63">
        <v>8.1999999999999993</v>
      </c>
      <c r="AG1507" s="63"/>
      <c r="AH1507" s="63">
        <v>2.2999999999999998</v>
      </c>
      <c r="AI1507" s="63">
        <v>897</v>
      </c>
      <c r="AJ1507" s="63">
        <v>0</v>
      </c>
      <c r="AK1507" s="63">
        <v>0</v>
      </c>
      <c r="AL1507" s="63">
        <v>0</v>
      </c>
      <c r="AM1507" s="63">
        <v>858</v>
      </c>
      <c r="AN1507" s="63"/>
      <c r="AO1507" s="63" t="s">
        <v>3402</v>
      </c>
      <c r="AP1507" s="17">
        <f t="shared" si="542"/>
        <v>0.47903999999999997</v>
      </c>
      <c r="AQ1507" s="17">
        <f t="shared" si="543"/>
        <v>0.49374000000000001</v>
      </c>
      <c r="AR1507" s="17">
        <f t="shared" si="541"/>
        <v>13.9635</v>
      </c>
      <c r="AS1507" s="17">
        <f t="shared" si="540"/>
        <v>0.20975599999999997</v>
      </c>
      <c r="AT1507" s="17">
        <f t="shared" si="544"/>
        <v>15.146036</v>
      </c>
      <c r="AU1507" s="5">
        <f t="shared" si="545"/>
        <v>6.4882999999999996E-2</v>
      </c>
      <c r="AV1507" s="5">
        <f t="shared" si="546"/>
        <v>14.701829999999999</v>
      </c>
      <c r="AW1507" s="5">
        <f t="shared" si="561"/>
        <v>0</v>
      </c>
      <c r="AX1507" s="5">
        <f t="shared" si="562"/>
        <v>0</v>
      </c>
      <c r="AY1507" s="5">
        <f t="shared" si="547"/>
        <v>0</v>
      </c>
      <c r="AZ1507" s="5">
        <f t="shared" si="548"/>
        <v>14.766712999999999</v>
      </c>
      <c r="BA1507" s="7">
        <f t="shared" si="549"/>
        <v>1.2680980942273183E-2</v>
      </c>
      <c r="BB1507" s="62">
        <f t="shared" si="550"/>
        <v>1244.0999999999999</v>
      </c>
      <c r="BC1507" s="28">
        <f t="shared" si="551"/>
        <v>0.18367346938775506</v>
      </c>
      <c r="BD1507" s="32">
        <f t="shared" si="552"/>
        <v>3.1628077471887693E-2</v>
      </c>
      <c r="BE1507" s="32">
        <f t="shared" si="553"/>
        <v>3.2598628446413307E-2</v>
      </c>
      <c r="BF1507" s="35">
        <f t="shared" si="554"/>
        <v>0.93577329408169896</v>
      </c>
      <c r="BG1507" s="33">
        <f t="shared" si="555"/>
        <v>4.3938688318788345E-3</v>
      </c>
      <c r="BH1507" s="36">
        <f t="shared" si="556"/>
        <v>0.99560613116812113</v>
      </c>
      <c r="BI1507" s="33">
        <f t="shared" si="557"/>
        <v>0</v>
      </c>
      <c r="BJ1507" s="63">
        <v>0</v>
      </c>
      <c r="BK1507" s="63">
        <v>1980</v>
      </c>
      <c r="BL1507" s="63">
        <v>0</v>
      </c>
      <c r="BM1507" s="63">
        <v>0</v>
      </c>
      <c r="BN1507" s="63">
        <v>0</v>
      </c>
      <c r="BO1507" s="63">
        <v>20</v>
      </c>
      <c r="BP1507" s="63">
        <v>0</v>
      </c>
      <c r="BQ1507" s="63">
        <v>0</v>
      </c>
      <c r="BR1507" s="63">
        <v>0</v>
      </c>
      <c r="BS1507" s="63">
        <v>0.97</v>
      </c>
      <c r="BT1507" s="63">
        <v>0</v>
      </c>
      <c r="BU1507" s="63">
        <v>0.13</v>
      </c>
      <c r="BV1507" s="63">
        <v>0</v>
      </c>
      <c r="BW1507" s="63">
        <v>0</v>
      </c>
      <c r="BX1507" s="63">
        <v>3.5</v>
      </c>
      <c r="BY1507" s="63"/>
      <c r="BZ1507" s="63"/>
      <c r="CA1507" s="63"/>
      <c r="CB1507" s="63"/>
      <c r="CC1507" s="63">
        <v>0.3</v>
      </c>
      <c r="CD1507" s="63"/>
      <c r="CE1507" s="63"/>
      <c r="CF1507" s="63"/>
      <c r="CG1507" s="63">
        <v>0.03</v>
      </c>
      <c r="CH1507" s="63"/>
      <c r="CI1507" s="63"/>
      <c r="CJ1507" s="63"/>
      <c r="CK1507" s="63"/>
      <c r="CL1507" s="63"/>
      <c r="CM1507" s="63"/>
      <c r="CN1507" s="63">
        <v>20051126</v>
      </c>
      <c r="CO1507" s="63" t="s">
        <v>690</v>
      </c>
      <c r="CP1507" s="66"/>
      <c r="CQ1507" s="64">
        <v>38713</v>
      </c>
      <c r="CR1507" s="78" t="s">
        <v>2044</v>
      </c>
      <c r="CS1507" s="78" t="s">
        <v>6954</v>
      </c>
    </row>
    <row r="1508" spans="1:97">
      <c r="A1508" s="63" t="s">
        <v>3591</v>
      </c>
      <c r="B1508" s="63" t="s">
        <v>7399</v>
      </c>
      <c r="C1508" s="63">
        <v>4773</v>
      </c>
      <c r="D1508" s="19" t="s">
        <v>3782</v>
      </c>
      <c r="E1508" s="63" t="s">
        <v>2393</v>
      </c>
      <c r="F1508" s="63" t="s">
        <v>7278</v>
      </c>
      <c r="G1508" s="65" t="s">
        <v>3597</v>
      </c>
      <c r="H1508" s="65">
        <v>28</v>
      </c>
      <c r="I1508" s="65">
        <v>20</v>
      </c>
      <c r="J1508" s="65">
        <v>89</v>
      </c>
      <c r="K1508" s="23">
        <v>41.683196000000002</v>
      </c>
      <c r="L1508" s="23">
        <v>-107.43189099999999</v>
      </c>
      <c r="M1508" s="61" t="s">
        <v>7400</v>
      </c>
      <c r="N1508" s="63" t="s">
        <v>7401</v>
      </c>
      <c r="O1508" s="63"/>
      <c r="P1508" s="63" t="s">
        <v>3796</v>
      </c>
      <c r="Q1508" s="63"/>
      <c r="R1508" s="63"/>
      <c r="S1508" s="55">
        <f t="shared" si="563"/>
        <v>441</v>
      </c>
      <c r="T1508" s="63"/>
      <c r="U1508" s="66">
        <v>3258</v>
      </c>
      <c r="V1508" s="63">
        <v>3699</v>
      </c>
      <c r="W1508" s="66">
        <v>4138</v>
      </c>
      <c r="X1508" s="66"/>
      <c r="Y1508" s="63"/>
      <c r="Z1508" s="64">
        <v>38682</v>
      </c>
      <c r="AA1508" s="63">
        <v>8.16</v>
      </c>
      <c r="AB1508" s="63"/>
      <c r="AC1508" s="63">
        <v>9.3000000000000007</v>
      </c>
      <c r="AD1508" s="63">
        <v>5.9</v>
      </c>
      <c r="AE1508" s="63">
        <v>584</v>
      </c>
      <c r="AF1508" s="63">
        <v>13.3</v>
      </c>
      <c r="AG1508" s="63"/>
      <c r="AH1508" s="63">
        <v>218</v>
      </c>
      <c r="AI1508" s="63">
        <v>1390</v>
      </c>
      <c r="AJ1508" s="63">
        <v>0</v>
      </c>
      <c r="AK1508" s="63">
        <v>0</v>
      </c>
      <c r="AL1508" s="63">
        <v>0</v>
      </c>
      <c r="AM1508" s="63">
        <v>1570</v>
      </c>
      <c r="AN1508" s="63"/>
      <c r="AO1508" s="63" t="s">
        <v>3402</v>
      </c>
      <c r="AP1508" s="17">
        <f t="shared" si="542"/>
        <v>0.46407000000000004</v>
      </c>
      <c r="AQ1508" s="17">
        <f t="shared" si="543"/>
        <v>0.48551100000000003</v>
      </c>
      <c r="AR1508" s="17">
        <f t="shared" si="541"/>
        <v>25.404</v>
      </c>
      <c r="AS1508" s="17">
        <f t="shared" si="540"/>
        <v>0.34021400000000002</v>
      </c>
      <c r="AT1508" s="17">
        <f t="shared" si="544"/>
        <v>26.693794999999998</v>
      </c>
      <c r="AU1508" s="5">
        <f t="shared" si="545"/>
        <v>6.1497799999999998</v>
      </c>
      <c r="AV1508" s="5">
        <f t="shared" si="546"/>
        <v>22.782099999999996</v>
      </c>
      <c r="AW1508" s="5">
        <f t="shared" si="561"/>
        <v>0</v>
      </c>
      <c r="AX1508" s="5">
        <f t="shared" si="562"/>
        <v>0</v>
      </c>
      <c r="AY1508" s="5">
        <f t="shared" si="547"/>
        <v>0</v>
      </c>
      <c r="AZ1508" s="5">
        <f t="shared" si="548"/>
        <v>28.931879999999996</v>
      </c>
      <c r="BA1508" s="7">
        <f t="shared" si="549"/>
        <v>-4.0234747713173785E-2</v>
      </c>
      <c r="BB1508" s="62">
        <f t="shared" si="550"/>
        <v>2220.5</v>
      </c>
      <c r="BC1508" s="28">
        <f t="shared" si="551"/>
        <v>0.17161324363540431</v>
      </c>
      <c r="BD1508" s="32">
        <f t="shared" si="552"/>
        <v>1.738493908415795E-2</v>
      </c>
      <c r="BE1508" s="32">
        <f t="shared" si="553"/>
        <v>1.8188159458031355E-2</v>
      </c>
      <c r="BF1508" s="35">
        <f t="shared" si="554"/>
        <v>0.96442690145781074</v>
      </c>
      <c r="BG1508" s="33">
        <f t="shared" si="555"/>
        <v>0.21256067701096509</v>
      </c>
      <c r="BH1508" s="36">
        <f t="shared" si="556"/>
        <v>0.78743932298903496</v>
      </c>
      <c r="BI1508" s="33">
        <f t="shared" si="557"/>
        <v>0</v>
      </c>
      <c r="BJ1508" s="63">
        <v>0</v>
      </c>
      <c r="BK1508" s="63">
        <v>2080</v>
      </c>
      <c r="BL1508" s="63">
        <v>0</v>
      </c>
      <c r="BM1508" s="63">
        <v>0</v>
      </c>
      <c r="BN1508" s="63">
        <v>0</v>
      </c>
      <c r="BO1508" s="63">
        <v>36.9</v>
      </c>
      <c r="BP1508" s="63">
        <v>0</v>
      </c>
      <c r="BQ1508" s="63">
        <v>0</v>
      </c>
      <c r="BR1508" s="63">
        <v>2E-3</v>
      </c>
      <c r="BS1508" s="63">
        <v>0.23</v>
      </c>
      <c r="BT1508" s="63">
        <v>0</v>
      </c>
      <c r="BU1508" s="63">
        <v>0</v>
      </c>
      <c r="BV1508" s="63">
        <v>0</v>
      </c>
      <c r="BW1508" s="63">
        <v>0</v>
      </c>
      <c r="BX1508" s="63">
        <v>2.2000000000000002</v>
      </c>
      <c r="BY1508" s="63"/>
      <c r="BZ1508" s="63"/>
      <c r="CA1508" s="63">
        <v>0.06</v>
      </c>
      <c r="CB1508" s="63"/>
      <c r="CC1508" s="63">
        <v>0.5</v>
      </c>
      <c r="CD1508" s="63"/>
      <c r="CE1508" s="63"/>
      <c r="CF1508" s="63"/>
      <c r="CG1508" s="63">
        <v>0.03</v>
      </c>
      <c r="CH1508" s="63"/>
      <c r="CI1508" s="63"/>
      <c r="CJ1508" s="63"/>
      <c r="CK1508" s="63"/>
      <c r="CL1508" s="63"/>
      <c r="CM1508" s="63" t="s">
        <v>7402</v>
      </c>
      <c r="CN1508" s="63">
        <v>20051126</v>
      </c>
      <c r="CO1508" s="63" t="s">
        <v>691</v>
      </c>
      <c r="CP1508" s="66"/>
      <c r="CQ1508" s="64">
        <v>38713</v>
      </c>
      <c r="CR1508" s="78" t="s">
        <v>2044</v>
      </c>
      <c r="CS1508" s="78" t="s">
        <v>6954</v>
      </c>
    </row>
    <row r="1509" spans="1:97">
      <c r="A1509" s="63" t="s">
        <v>3591</v>
      </c>
      <c r="B1509" s="63" t="s">
        <v>7395</v>
      </c>
      <c r="C1509" s="63">
        <v>4778</v>
      </c>
      <c r="D1509" s="19" t="s">
        <v>3782</v>
      </c>
      <c r="E1509" s="63" t="s">
        <v>2393</v>
      </c>
      <c r="F1509" s="63" t="s">
        <v>7278</v>
      </c>
      <c r="G1509" s="65" t="s">
        <v>259</v>
      </c>
      <c r="H1509" s="65">
        <v>29</v>
      </c>
      <c r="I1509" s="65">
        <v>20</v>
      </c>
      <c r="J1509" s="65">
        <v>89</v>
      </c>
      <c r="K1509" s="23">
        <v>41.683160000000001</v>
      </c>
      <c r="L1509" s="23">
        <v>-107.4423</v>
      </c>
      <c r="M1509" s="61" t="s">
        <v>7427</v>
      </c>
      <c r="N1509" s="63" t="s">
        <v>7428</v>
      </c>
      <c r="O1509" s="63"/>
      <c r="P1509" s="63" t="s">
        <v>3796</v>
      </c>
      <c r="Q1509" s="63"/>
      <c r="R1509" s="63"/>
      <c r="S1509" s="55" t="str">
        <f t="shared" si="563"/>
        <v/>
      </c>
      <c r="T1509" s="63"/>
      <c r="U1509" s="66"/>
      <c r="V1509" s="63"/>
      <c r="W1509" s="66">
        <v>4800</v>
      </c>
      <c r="X1509" s="66"/>
      <c r="Y1509" s="63"/>
      <c r="Z1509" s="64">
        <v>38682</v>
      </c>
      <c r="AA1509" s="63">
        <v>7.44</v>
      </c>
      <c r="AB1509" s="63"/>
      <c r="AC1509" s="63">
        <v>25.8</v>
      </c>
      <c r="AD1509" s="63">
        <v>18.2</v>
      </c>
      <c r="AE1509" s="63">
        <v>2400</v>
      </c>
      <c r="AF1509" s="63">
        <v>70.2</v>
      </c>
      <c r="AG1509" s="63"/>
      <c r="AH1509" s="63">
        <v>2190</v>
      </c>
      <c r="AI1509" s="63">
        <v>2870</v>
      </c>
      <c r="AJ1509" s="63">
        <v>0</v>
      </c>
      <c r="AK1509" s="63">
        <v>0</v>
      </c>
      <c r="AL1509" s="63">
        <v>0</v>
      </c>
      <c r="AM1509" s="63">
        <v>6230</v>
      </c>
      <c r="AN1509" s="63"/>
      <c r="AO1509" s="63" t="s">
        <v>3402</v>
      </c>
      <c r="AP1509" s="17">
        <f t="shared" si="542"/>
        <v>1.28742</v>
      </c>
      <c r="AQ1509" s="17">
        <f t="shared" si="543"/>
        <v>1.4976780000000001</v>
      </c>
      <c r="AR1509" s="17">
        <f t="shared" si="541"/>
        <v>104.39999999999999</v>
      </c>
      <c r="AS1509" s="17">
        <f t="shared" si="540"/>
        <v>1.7957159999999999</v>
      </c>
      <c r="AT1509" s="17">
        <f t="shared" si="544"/>
        <v>108.980814</v>
      </c>
      <c r="AU1509" s="5">
        <f t="shared" si="545"/>
        <v>61.779899999999998</v>
      </c>
      <c r="AV1509" s="5">
        <f t="shared" si="546"/>
        <v>47.039299999999997</v>
      </c>
      <c r="AW1509" s="5">
        <f t="shared" si="561"/>
        <v>0</v>
      </c>
      <c r="AX1509" s="5">
        <f t="shared" si="562"/>
        <v>0</v>
      </c>
      <c r="AY1509" s="5">
        <f t="shared" si="547"/>
        <v>0</v>
      </c>
      <c r="AZ1509" s="5">
        <f t="shared" si="548"/>
        <v>108.8192</v>
      </c>
      <c r="BA1509" s="7">
        <f t="shared" si="549"/>
        <v>7.4202933705963937E-4</v>
      </c>
      <c r="BB1509" s="62">
        <f t="shared" si="550"/>
        <v>7574.2</v>
      </c>
      <c r="BC1509" s="28">
        <f t="shared" si="551"/>
        <v>9.7376160878573176E-2</v>
      </c>
      <c r="BD1509" s="32">
        <f t="shared" si="552"/>
        <v>1.1813272013182064E-2</v>
      </c>
      <c r="BE1509" s="32">
        <f t="shared" si="553"/>
        <v>1.3742584084571071E-2</v>
      </c>
      <c r="BF1509" s="35">
        <f t="shared" si="554"/>
        <v>0.97444414390224687</v>
      </c>
      <c r="BG1509" s="37">
        <f t="shared" si="555"/>
        <v>0.56772977562783034</v>
      </c>
      <c r="BH1509" s="33">
        <f t="shared" si="556"/>
        <v>0.43227022437216961</v>
      </c>
      <c r="BI1509" s="33">
        <f t="shared" si="557"/>
        <v>0</v>
      </c>
      <c r="BJ1509" s="63">
        <v>0</v>
      </c>
      <c r="BK1509" s="63">
        <v>0</v>
      </c>
      <c r="BL1509" s="63">
        <v>0</v>
      </c>
      <c r="BM1509" s="63">
        <v>0</v>
      </c>
      <c r="BN1509" s="63">
        <v>0</v>
      </c>
      <c r="BO1509" s="63">
        <v>88.5</v>
      </c>
      <c r="BP1509" s="63">
        <v>0</v>
      </c>
      <c r="BQ1509" s="63">
        <v>0</v>
      </c>
      <c r="BR1509" s="63">
        <v>0</v>
      </c>
      <c r="BS1509" s="63">
        <v>6.95</v>
      </c>
      <c r="BT1509" s="63">
        <v>0</v>
      </c>
      <c r="BU1509" s="63">
        <v>0</v>
      </c>
      <c r="BV1509" s="63">
        <v>0</v>
      </c>
      <c r="BW1509" s="63">
        <v>0</v>
      </c>
      <c r="BX1509" s="63">
        <v>17</v>
      </c>
      <c r="BY1509" s="63"/>
      <c r="BZ1509" s="63"/>
      <c r="CA1509" s="63"/>
      <c r="CB1509" s="63"/>
      <c r="CC1509" s="63"/>
      <c r="CD1509" s="63"/>
      <c r="CE1509" s="63"/>
      <c r="CF1509" s="63"/>
      <c r="CG1509" s="63">
        <v>0.03</v>
      </c>
      <c r="CH1509" s="63"/>
      <c r="CI1509" s="63"/>
      <c r="CJ1509" s="63"/>
      <c r="CK1509" s="63"/>
      <c r="CL1509" s="63"/>
      <c r="CM1509" s="63"/>
      <c r="CN1509" s="63">
        <v>20051126</v>
      </c>
      <c r="CO1509" s="63" t="s">
        <v>694</v>
      </c>
      <c r="CP1509" s="66"/>
      <c r="CQ1509" s="64">
        <v>38713</v>
      </c>
      <c r="CR1509" s="78" t="s">
        <v>2044</v>
      </c>
      <c r="CS1509" s="78" t="s">
        <v>6954</v>
      </c>
    </row>
    <row r="1510" spans="1:97">
      <c r="A1510" s="63" t="s">
        <v>3591</v>
      </c>
      <c r="B1510" s="63" t="s">
        <v>7395</v>
      </c>
      <c r="C1510" s="63">
        <v>4774</v>
      </c>
      <c r="D1510" s="19" t="s">
        <v>3782</v>
      </c>
      <c r="E1510" s="63" t="s">
        <v>2393</v>
      </c>
      <c r="F1510" s="63" t="s">
        <v>7278</v>
      </c>
      <c r="G1510" s="65" t="s">
        <v>3595</v>
      </c>
      <c r="H1510" s="65">
        <v>29</v>
      </c>
      <c r="I1510" s="65">
        <v>20</v>
      </c>
      <c r="J1510" s="65">
        <v>89</v>
      </c>
      <c r="K1510" s="23">
        <v>41.675699999999999</v>
      </c>
      <c r="L1510" s="23">
        <v>-107.45171000000001</v>
      </c>
      <c r="M1510" s="61" t="s">
        <v>7396</v>
      </c>
      <c r="N1510" s="63" t="s">
        <v>7397</v>
      </c>
      <c r="O1510" s="63"/>
      <c r="P1510" s="63" t="s">
        <v>3796</v>
      </c>
      <c r="Q1510" s="63"/>
      <c r="R1510" s="63"/>
      <c r="S1510" s="55" t="str">
        <f t="shared" si="563"/>
        <v/>
      </c>
      <c r="T1510" s="63"/>
      <c r="U1510" s="66"/>
      <c r="V1510" s="63"/>
      <c r="W1510" s="66">
        <v>4595</v>
      </c>
      <c r="X1510" s="66">
        <v>4535</v>
      </c>
      <c r="Y1510" s="63"/>
      <c r="Z1510" s="64">
        <v>38691</v>
      </c>
      <c r="AA1510" s="63">
        <v>8.14</v>
      </c>
      <c r="AB1510" s="63"/>
      <c r="AC1510" s="63">
        <v>36.200000000000003</v>
      </c>
      <c r="AD1510" s="63">
        <v>17.100000000000001</v>
      </c>
      <c r="AE1510" s="63">
        <v>1420</v>
      </c>
      <c r="AF1510" s="63">
        <v>52.3</v>
      </c>
      <c r="AG1510" s="63"/>
      <c r="AH1510" s="63">
        <v>1170</v>
      </c>
      <c r="AI1510" s="63">
        <v>2380</v>
      </c>
      <c r="AJ1510" s="63">
        <v>0</v>
      </c>
      <c r="AK1510" s="63">
        <v>0</v>
      </c>
      <c r="AL1510" s="63">
        <v>0</v>
      </c>
      <c r="AM1510" s="63">
        <v>3970</v>
      </c>
      <c r="AN1510" s="63"/>
      <c r="AO1510" s="63" t="s">
        <v>3402</v>
      </c>
      <c r="AP1510" s="17">
        <f t="shared" si="542"/>
        <v>1.8063800000000001</v>
      </c>
      <c r="AQ1510" s="17">
        <f t="shared" si="543"/>
        <v>1.407159</v>
      </c>
      <c r="AR1510" s="17">
        <f t="shared" si="541"/>
        <v>61.769999999999996</v>
      </c>
      <c r="AS1510" s="17">
        <f t="shared" si="540"/>
        <v>1.3378339999999997</v>
      </c>
      <c r="AT1510" s="17">
        <f t="shared" si="544"/>
        <v>66.321372999999994</v>
      </c>
      <c r="AU1510" s="5">
        <f t="shared" si="545"/>
        <v>33.005699999999997</v>
      </c>
      <c r="AV1510" s="5">
        <f t="shared" si="546"/>
        <v>39.008199999999995</v>
      </c>
      <c r="AW1510" s="5">
        <f t="shared" si="561"/>
        <v>0</v>
      </c>
      <c r="AX1510" s="5">
        <f t="shared" si="562"/>
        <v>0</v>
      </c>
      <c r="AY1510" s="5">
        <f t="shared" si="547"/>
        <v>0</v>
      </c>
      <c r="AZ1510" s="5">
        <f t="shared" si="548"/>
        <v>72.013899999999992</v>
      </c>
      <c r="BA1510" s="7">
        <f t="shared" si="549"/>
        <v>-4.1150220594858691E-2</v>
      </c>
      <c r="BB1510" s="62">
        <f t="shared" si="550"/>
        <v>5075.6000000000004</v>
      </c>
      <c r="BC1510" s="28">
        <f t="shared" si="551"/>
        <v>0.12222517024851866</v>
      </c>
      <c r="BD1510" s="32">
        <f t="shared" si="552"/>
        <v>2.7236770264089681E-2</v>
      </c>
      <c r="BE1510" s="32">
        <f t="shared" si="553"/>
        <v>2.1217277875112749E-2</v>
      </c>
      <c r="BF1510" s="35">
        <f t="shared" si="554"/>
        <v>0.9515459518607976</v>
      </c>
      <c r="BG1510" s="33">
        <f t="shared" si="555"/>
        <v>0.45832401800208017</v>
      </c>
      <c r="BH1510" s="37">
        <f t="shared" si="556"/>
        <v>0.54167598199791989</v>
      </c>
      <c r="BI1510" s="33">
        <f t="shared" si="557"/>
        <v>0</v>
      </c>
      <c r="BJ1510" s="63">
        <v>0</v>
      </c>
      <c r="BK1510" s="63">
        <v>0</v>
      </c>
      <c r="BL1510" s="63">
        <v>0</v>
      </c>
      <c r="BM1510" s="63">
        <v>0</v>
      </c>
      <c r="BN1510" s="63">
        <v>0</v>
      </c>
      <c r="BO1510" s="63">
        <v>48.6</v>
      </c>
      <c r="BP1510" s="63">
        <v>0</v>
      </c>
      <c r="BQ1510" s="63">
        <v>0</v>
      </c>
      <c r="BR1510" s="63">
        <v>8.9999999999999993E-3</v>
      </c>
      <c r="BS1510" s="63">
        <v>5.28</v>
      </c>
      <c r="BT1510" s="63">
        <v>0</v>
      </c>
      <c r="BU1510" s="63">
        <v>0</v>
      </c>
      <c r="BV1510" s="63">
        <v>0</v>
      </c>
      <c r="BW1510" s="63">
        <v>0</v>
      </c>
      <c r="BX1510" s="63">
        <v>1.3</v>
      </c>
      <c r="BY1510" s="63"/>
      <c r="BZ1510" s="63"/>
      <c r="CA1510" s="63"/>
      <c r="CB1510" s="63"/>
      <c r="CC1510" s="63">
        <v>0.9</v>
      </c>
      <c r="CD1510" s="63"/>
      <c r="CE1510" s="63"/>
      <c r="CF1510" s="63"/>
      <c r="CG1510" s="63">
        <v>0.03</v>
      </c>
      <c r="CH1510" s="63"/>
      <c r="CI1510" s="63"/>
      <c r="CJ1510" s="63"/>
      <c r="CK1510" s="63"/>
      <c r="CL1510" s="63"/>
      <c r="CM1510" s="63" t="s">
        <v>7398</v>
      </c>
      <c r="CN1510" s="63">
        <v>20051205</v>
      </c>
      <c r="CO1510" s="63" t="s">
        <v>693</v>
      </c>
      <c r="CP1510" s="66"/>
      <c r="CQ1510" s="64">
        <v>38727</v>
      </c>
      <c r="CR1510" s="78" t="s">
        <v>2044</v>
      </c>
      <c r="CS1510" s="78" t="s">
        <v>6954</v>
      </c>
    </row>
    <row r="1511" spans="1:97">
      <c r="A1511" s="63" t="s">
        <v>3591</v>
      </c>
      <c r="B1511" s="63" t="s">
        <v>7395</v>
      </c>
      <c r="C1511" s="63">
        <v>4776</v>
      </c>
      <c r="D1511" s="19" t="s">
        <v>3782</v>
      </c>
      <c r="E1511" s="63" t="s">
        <v>2393</v>
      </c>
      <c r="F1511" s="63" t="s">
        <v>7278</v>
      </c>
      <c r="G1511" s="65" t="s">
        <v>264</v>
      </c>
      <c r="H1511" s="65">
        <v>29</v>
      </c>
      <c r="I1511" s="65">
        <v>20</v>
      </c>
      <c r="J1511" s="65">
        <v>89</v>
      </c>
      <c r="K1511" s="23">
        <v>41.675749000000003</v>
      </c>
      <c r="L1511" s="23">
        <v>-107.442949</v>
      </c>
      <c r="M1511" s="61" t="s">
        <v>7419</v>
      </c>
      <c r="N1511" s="63" t="s">
        <v>7420</v>
      </c>
      <c r="O1511" s="63"/>
      <c r="P1511" s="63" t="s">
        <v>3796</v>
      </c>
      <c r="Q1511" s="63"/>
      <c r="R1511" s="63"/>
      <c r="S1511" s="55" t="str">
        <f t="shared" si="563"/>
        <v/>
      </c>
      <c r="T1511" s="63"/>
      <c r="U1511" s="66"/>
      <c r="V1511" s="63"/>
      <c r="W1511" s="66">
        <v>4200</v>
      </c>
      <c r="X1511" s="66"/>
      <c r="Y1511" s="63"/>
      <c r="Z1511" s="64">
        <v>38682</v>
      </c>
      <c r="AA1511" s="63">
        <v>7.7</v>
      </c>
      <c r="AB1511" s="63"/>
      <c r="AC1511" s="63">
        <v>13</v>
      </c>
      <c r="AD1511" s="63">
        <v>8.3000000000000007</v>
      </c>
      <c r="AE1511" s="63">
        <v>1450</v>
      </c>
      <c r="AF1511" s="63">
        <v>45.9</v>
      </c>
      <c r="AG1511" s="63"/>
      <c r="AH1511" s="63">
        <v>946</v>
      </c>
      <c r="AI1511" s="63">
        <v>2590</v>
      </c>
      <c r="AJ1511" s="63">
        <v>0</v>
      </c>
      <c r="AK1511" s="63">
        <v>0</v>
      </c>
      <c r="AL1511" s="63">
        <v>0</v>
      </c>
      <c r="AM1511" s="63">
        <v>3800</v>
      </c>
      <c r="AN1511" s="63"/>
      <c r="AO1511" s="63" t="s">
        <v>3402</v>
      </c>
      <c r="AP1511" s="17">
        <f t="shared" si="542"/>
        <v>0.64870000000000005</v>
      </c>
      <c r="AQ1511" s="17">
        <f t="shared" si="543"/>
        <v>0.68300700000000003</v>
      </c>
      <c r="AR1511" s="17">
        <f t="shared" si="541"/>
        <v>63.074999999999996</v>
      </c>
      <c r="AS1511" s="17">
        <f t="shared" si="540"/>
        <v>1.1741219999999999</v>
      </c>
      <c r="AT1511" s="17">
        <f t="shared" si="544"/>
        <v>65.580828999999994</v>
      </c>
      <c r="AU1511" s="5">
        <f t="shared" si="545"/>
        <v>26.68666</v>
      </c>
      <c r="AV1511" s="5">
        <f t="shared" si="546"/>
        <v>42.450099999999999</v>
      </c>
      <c r="AW1511" s="5">
        <f t="shared" si="561"/>
        <v>0</v>
      </c>
      <c r="AX1511" s="5">
        <f t="shared" si="562"/>
        <v>0</v>
      </c>
      <c r="AY1511" s="5">
        <f t="shared" si="547"/>
        <v>0</v>
      </c>
      <c r="AZ1511" s="5">
        <f t="shared" si="548"/>
        <v>69.136759999999995</v>
      </c>
      <c r="BA1511" s="7">
        <f t="shared" si="549"/>
        <v>-2.639544714536126E-2</v>
      </c>
      <c r="BB1511" s="62">
        <f t="shared" si="550"/>
        <v>5053.2</v>
      </c>
      <c r="BC1511" s="28">
        <f t="shared" si="551"/>
        <v>0.14155333664663622</v>
      </c>
      <c r="BD1511" s="32">
        <f t="shared" si="552"/>
        <v>9.891610244817127E-3</v>
      </c>
      <c r="BE1511" s="32">
        <f t="shared" si="553"/>
        <v>1.0414735684417776E-2</v>
      </c>
      <c r="BF1511" s="35">
        <f t="shared" si="554"/>
        <v>0.97969365407076514</v>
      </c>
      <c r="BG1511" s="33">
        <f t="shared" si="555"/>
        <v>0.3859981289259144</v>
      </c>
      <c r="BH1511" s="37">
        <f t="shared" si="556"/>
        <v>0.61400187107408566</v>
      </c>
      <c r="BI1511" s="33">
        <f t="shared" si="557"/>
        <v>0</v>
      </c>
      <c r="BJ1511" s="63">
        <v>0</v>
      </c>
      <c r="BK1511" s="63">
        <v>39</v>
      </c>
      <c r="BL1511" s="63">
        <v>0</v>
      </c>
      <c r="BM1511" s="63">
        <v>0</v>
      </c>
      <c r="BN1511" s="63">
        <v>0</v>
      </c>
      <c r="BO1511" s="63">
        <v>77.400000000000006</v>
      </c>
      <c r="BP1511" s="63">
        <v>1.4E-3</v>
      </c>
      <c r="BQ1511" s="63">
        <v>0</v>
      </c>
      <c r="BR1511" s="63">
        <v>3.0000000000000001E-3</v>
      </c>
      <c r="BS1511" s="63">
        <v>2.88</v>
      </c>
      <c r="BT1511" s="63">
        <v>0</v>
      </c>
      <c r="BU1511" s="63">
        <v>0.01</v>
      </c>
      <c r="BV1511" s="63">
        <v>0</v>
      </c>
      <c r="BW1511" s="63">
        <v>0</v>
      </c>
      <c r="BX1511" s="63">
        <v>4.7</v>
      </c>
      <c r="BY1511" s="63"/>
      <c r="BZ1511" s="63"/>
      <c r="CA1511" s="63"/>
      <c r="CB1511" s="63"/>
      <c r="CC1511" s="63">
        <v>0.8</v>
      </c>
      <c r="CD1511" s="63"/>
      <c r="CE1511" s="63"/>
      <c r="CF1511" s="63"/>
      <c r="CG1511" s="63">
        <v>0.06</v>
      </c>
      <c r="CH1511" s="63"/>
      <c r="CI1511" s="63"/>
      <c r="CJ1511" s="63"/>
      <c r="CK1511" s="63"/>
      <c r="CL1511" s="63"/>
      <c r="CM1511" s="63" t="s">
        <v>7421</v>
      </c>
      <c r="CN1511" s="63">
        <v>20051126</v>
      </c>
      <c r="CO1511" s="63" t="s">
        <v>692</v>
      </c>
      <c r="CP1511" s="66"/>
      <c r="CQ1511" s="64">
        <v>38682</v>
      </c>
      <c r="CR1511" s="78" t="s">
        <v>2044</v>
      </c>
      <c r="CS1511" s="78" t="s">
        <v>6954</v>
      </c>
    </row>
    <row r="1512" spans="1:97">
      <c r="A1512" s="63" t="s">
        <v>3591</v>
      </c>
      <c r="B1512" s="63" t="s">
        <v>7439</v>
      </c>
      <c r="C1512" s="63">
        <v>5053</v>
      </c>
      <c r="D1512" s="19" t="s">
        <v>3782</v>
      </c>
      <c r="E1512" s="63" t="s">
        <v>1707</v>
      </c>
      <c r="F1512" s="63" t="s">
        <v>7278</v>
      </c>
      <c r="G1512" s="65" t="s">
        <v>3595</v>
      </c>
      <c r="H1512" s="65">
        <v>5</v>
      </c>
      <c r="I1512" s="65">
        <v>20</v>
      </c>
      <c r="J1512" s="65">
        <v>92</v>
      </c>
      <c r="K1512" s="23">
        <v>41.734023999999998</v>
      </c>
      <c r="L1512" s="23">
        <v>-107.792046</v>
      </c>
      <c r="M1512" s="61" t="s">
        <v>7440</v>
      </c>
      <c r="N1512" s="63" t="s">
        <v>7441</v>
      </c>
      <c r="O1512" s="63"/>
      <c r="P1512" s="63" t="s">
        <v>3796</v>
      </c>
      <c r="Q1512" s="63"/>
      <c r="R1512" s="63"/>
      <c r="S1512" s="55">
        <f t="shared" si="563"/>
        <v>445</v>
      </c>
      <c r="T1512" s="63"/>
      <c r="U1512" s="66">
        <v>10700</v>
      </c>
      <c r="V1512" s="63">
        <v>11145</v>
      </c>
      <c r="W1512" s="66">
        <v>11277</v>
      </c>
      <c r="X1512" s="66"/>
      <c r="Y1512" s="63"/>
      <c r="Z1512" s="64">
        <v>38435</v>
      </c>
      <c r="AA1512" s="63">
        <v>7.81</v>
      </c>
      <c r="AB1512" s="63"/>
      <c r="AC1512" s="63">
        <v>34</v>
      </c>
      <c r="AD1512" s="63">
        <v>7.8</v>
      </c>
      <c r="AE1512" s="63">
        <v>3050</v>
      </c>
      <c r="AF1512" s="63">
        <v>49</v>
      </c>
      <c r="AG1512" s="63"/>
      <c r="AH1512" s="63">
        <v>3350</v>
      </c>
      <c r="AI1512" s="63">
        <v>2670</v>
      </c>
      <c r="AJ1512" s="63">
        <v>0</v>
      </c>
      <c r="AK1512" s="63">
        <v>0</v>
      </c>
      <c r="AL1512" s="63">
        <v>214</v>
      </c>
      <c r="AM1512" s="63">
        <v>10100</v>
      </c>
      <c r="AN1512" s="63"/>
      <c r="AO1512" s="63" t="s">
        <v>3536</v>
      </c>
      <c r="AP1512" s="17">
        <f t="shared" si="542"/>
        <v>1.6966000000000001</v>
      </c>
      <c r="AQ1512" s="17">
        <f t="shared" si="543"/>
        <v>0.64186200000000004</v>
      </c>
      <c r="AR1512" s="17">
        <f t="shared" si="541"/>
        <v>132.67499999999998</v>
      </c>
      <c r="AS1512" s="17">
        <f t="shared" ref="AS1512:AS1575" si="564">IF(AF1512&gt;0,AF1512*0.02558,0)</f>
        <v>1.25342</v>
      </c>
      <c r="AT1512" s="17">
        <f t="shared" si="544"/>
        <v>136.26688199999998</v>
      </c>
      <c r="AU1512" s="5">
        <f t="shared" si="545"/>
        <v>94.503500000000003</v>
      </c>
      <c r="AV1512" s="5">
        <f t="shared" si="546"/>
        <v>43.761299999999999</v>
      </c>
      <c r="AW1512" s="5">
        <f t="shared" si="561"/>
        <v>0</v>
      </c>
      <c r="AX1512" s="5">
        <f t="shared" si="562"/>
        <v>0</v>
      </c>
      <c r="AY1512" s="5">
        <f t="shared" si="547"/>
        <v>4.4554800000000006</v>
      </c>
      <c r="AZ1512" s="5">
        <f t="shared" si="548"/>
        <v>142.72028</v>
      </c>
      <c r="BA1512" s="7">
        <f t="shared" si="549"/>
        <v>-2.3131523163062325E-2</v>
      </c>
      <c r="BB1512" s="62">
        <f t="shared" si="550"/>
        <v>9374.7999999999993</v>
      </c>
      <c r="BC1512" s="28">
        <f t="shared" si="551"/>
        <v>-3.7237866370899868E-2</v>
      </c>
      <c r="BD1512" s="32">
        <f t="shared" si="552"/>
        <v>1.2450567409328411E-2</v>
      </c>
      <c r="BE1512" s="32">
        <f t="shared" si="553"/>
        <v>4.7103301299577698E-3</v>
      </c>
      <c r="BF1512" s="35">
        <f t="shared" si="554"/>
        <v>0.98283910246071382</v>
      </c>
      <c r="BG1512" s="37">
        <f t="shared" si="555"/>
        <v>0.66215887468830636</v>
      </c>
      <c r="BH1512" s="33">
        <f t="shared" si="556"/>
        <v>0.30662285696188374</v>
      </c>
      <c r="BI1512" s="33">
        <f t="shared" si="557"/>
        <v>3.1218268349809855E-2</v>
      </c>
      <c r="BJ1512" s="63">
        <v>0</v>
      </c>
      <c r="BK1512" s="63">
        <v>4.5999999999999996</v>
      </c>
      <c r="BL1512" s="63">
        <v>0</v>
      </c>
      <c r="BM1512" s="63">
        <v>0</v>
      </c>
      <c r="BN1512" s="63">
        <v>0</v>
      </c>
      <c r="BO1512" s="63">
        <v>0</v>
      </c>
      <c r="BP1512" s="63">
        <v>0</v>
      </c>
      <c r="BQ1512" s="63">
        <v>0</v>
      </c>
      <c r="BR1512" s="63">
        <v>0</v>
      </c>
      <c r="BS1512" s="63">
        <v>0</v>
      </c>
      <c r="BT1512" s="63">
        <v>0</v>
      </c>
      <c r="BU1512" s="63">
        <v>0</v>
      </c>
      <c r="BV1512" s="63">
        <v>0</v>
      </c>
      <c r="BW1512" s="63">
        <v>0</v>
      </c>
      <c r="BX1512" s="63"/>
      <c r="BY1512" s="63"/>
      <c r="BZ1512" s="63"/>
      <c r="CA1512" s="63"/>
      <c r="CB1512" s="63"/>
      <c r="CC1512" s="63"/>
      <c r="CD1512" s="63"/>
      <c r="CE1512" s="63"/>
      <c r="CF1512" s="63"/>
      <c r="CG1512" s="63"/>
      <c r="CH1512" s="63"/>
      <c r="CI1512" s="63"/>
      <c r="CJ1512" s="63"/>
      <c r="CK1512" s="63"/>
      <c r="CL1512" s="63"/>
      <c r="CM1512" s="63"/>
      <c r="CN1512" s="63">
        <v>20050324</v>
      </c>
      <c r="CO1512" s="63" t="s">
        <v>695</v>
      </c>
      <c r="CP1512" s="66"/>
      <c r="CQ1512" s="64">
        <v>38437</v>
      </c>
      <c r="CR1512" s="78" t="s">
        <v>2043</v>
      </c>
      <c r="CS1512" s="78" t="s">
        <v>6954</v>
      </c>
    </row>
    <row r="1513" spans="1:97">
      <c r="A1513" s="63" t="s">
        <v>3591</v>
      </c>
      <c r="B1513" s="63" t="s">
        <v>7457</v>
      </c>
      <c r="C1513" s="63">
        <v>5233</v>
      </c>
      <c r="D1513" s="19" t="s">
        <v>3782</v>
      </c>
      <c r="E1513" s="63" t="s">
        <v>1707</v>
      </c>
      <c r="F1513" s="63" t="s">
        <v>3759</v>
      </c>
      <c r="G1513" s="65" t="s">
        <v>3594</v>
      </c>
      <c r="H1513" s="65">
        <v>7</v>
      </c>
      <c r="I1513" s="65">
        <v>20</v>
      </c>
      <c r="J1513" s="65">
        <v>92</v>
      </c>
      <c r="K1513" s="23">
        <v>41.729950000000002</v>
      </c>
      <c r="L1513" s="23">
        <v>-107.81362</v>
      </c>
      <c r="M1513" s="61" t="s">
        <v>7458</v>
      </c>
      <c r="N1513" s="63" t="s">
        <v>7459</v>
      </c>
      <c r="O1513" s="63"/>
      <c r="P1513" s="63" t="s">
        <v>3796</v>
      </c>
      <c r="Q1513" s="63"/>
      <c r="R1513" s="63"/>
      <c r="S1513" s="55">
        <f t="shared" si="563"/>
        <v>349</v>
      </c>
      <c r="T1513" s="63"/>
      <c r="U1513" s="66">
        <v>10801</v>
      </c>
      <c r="V1513" s="63">
        <v>11150</v>
      </c>
      <c r="W1513" s="66">
        <v>11271</v>
      </c>
      <c r="X1513" s="66"/>
      <c r="Y1513" s="63"/>
      <c r="Z1513" s="64">
        <v>1</v>
      </c>
      <c r="AA1513" s="63">
        <v>7.51</v>
      </c>
      <c r="AB1513" s="63"/>
      <c r="AC1513" s="63">
        <v>38</v>
      </c>
      <c r="AD1513" s="63">
        <v>0</v>
      </c>
      <c r="AE1513" s="63">
        <v>3810</v>
      </c>
      <c r="AF1513" s="63">
        <v>0</v>
      </c>
      <c r="AG1513" s="63"/>
      <c r="AH1513" s="63">
        <v>5370</v>
      </c>
      <c r="AI1513" s="63">
        <v>0</v>
      </c>
      <c r="AJ1513" s="63">
        <v>0</v>
      </c>
      <c r="AK1513" s="63">
        <v>0</v>
      </c>
      <c r="AL1513" s="63">
        <v>8</v>
      </c>
      <c r="AM1513" s="63">
        <v>11800</v>
      </c>
      <c r="AN1513" s="63"/>
      <c r="AO1513" s="63" t="s">
        <v>3536</v>
      </c>
      <c r="AP1513" s="17">
        <f t="shared" si="542"/>
        <v>1.8961999999999999</v>
      </c>
      <c r="AQ1513" s="17">
        <f t="shared" si="543"/>
        <v>0</v>
      </c>
      <c r="AR1513" s="17">
        <f t="shared" si="541"/>
        <v>165.73499999999999</v>
      </c>
      <c r="AS1513" s="17">
        <f t="shared" si="564"/>
        <v>0</v>
      </c>
      <c r="AT1513" s="17">
        <f t="shared" si="544"/>
        <v>167.63119999999998</v>
      </c>
      <c r="AU1513" s="5">
        <f t="shared" si="545"/>
        <v>151.48769999999999</v>
      </c>
      <c r="AV1513" s="5">
        <f t="shared" si="546"/>
        <v>0</v>
      </c>
      <c r="AW1513" s="5">
        <f t="shared" si="561"/>
        <v>0</v>
      </c>
      <c r="AX1513" s="5">
        <f t="shared" si="562"/>
        <v>0</v>
      </c>
      <c r="AY1513" s="5">
        <f t="shared" si="547"/>
        <v>0.16656000000000001</v>
      </c>
      <c r="AZ1513" s="5">
        <f t="shared" si="548"/>
        <v>151.65425999999999</v>
      </c>
      <c r="BA1513" s="7">
        <f t="shared" si="549"/>
        <v>5.0039672962245096E-2</v>
      </c>
      <c r="BB1513" s="62">
        <f t="shared" si="550"/>
        <v>9226</v>
      </c>
      <c r="BC1513" s="28">
        <f t="shared" si="551"/>
        <v>-0.12241986112432227</v>
      </c>
      <c r="BD1513" s="32">
        <f t="shared" si="552"/>
        <v>1.1311736717269818E-2</v>
      </c>
      <c r="BE1513" s="32">
        <f t="shared" si="553"/>
        <v>0</v>
      </c>
      <c r="BF1513" s="35">
        <f t="shared" si="554"/>
        <v>0.98868826328273018</v>
      </c>
      <c r="BG1513" s="36">
        <f t="shared" si="555"/>
        <v>0.99890171235545899</v>
      </c>
      <c r="BH1513" s="33">
        <f t="shared" si="556"/>
        <v>0</v>
      </c>
      <c r="BI1513" s="33">
        <f t="shared" si="557"/>
        <v>1.0982876445409448E-3</v>
      </c>
      <c r="BJ1513" s="63">
        <v>0</v>
      </c>
      <c r="BK1513" s="63">
        <v>5</v>
      </c>
      <c r="BL1513" s="63">
        <v>0</v>
      </c>
      <c r="BM1513" s="63">
        <v>0</v>
      </c>
      <c r="BN1513" s="63">
        <v>0</v>
      </c>
      <c r="BO1513" s="63">
        <v>0</v>
      </c>
      <c r="BP1513" s="63">
        <v>0</v>
      </c>
      <c r="BQ1513" s="63">
        <v>0</v>
      </c>
      <c r="BR1513" s="63">
        <v>0</v>
      </c>
      <c r="BS1513" s="63">
        <v>0</v>
      </c>
      <c r="BT1513" s="63">
        <v>0</v>
      </c>
      <c r="BU1513" s="63">
        <v>0</v>
      </c>
      <c r="BV1513" s="63">
        <v>0</v>
      </c>
      <c r="BW1513" s="63">
        <v>0</v>
      </c>
      <c r="BX1513" s="63"/>
      <c r="BY1513" s="63"/>
      <c r="BZ1513" s="63"/>
      <c r="CA1513" s="63"/>
      <c r="CB1513" s="63"/>
      <c r="CC1513" s="63"/>
      <c r="CD1513" s="63"/>
      <c r="CE1513" s="63"/>
      <c r="CF1513" s="63"/>
      <c r="CG1513" s="63"/>
      <c r="CH1513" s="63"/>
      <c r="CI1513" s="63"/>
      <c r="CJ1513" s="63"/>
      <c r="CK1513" s="63"/>
      <c r="CL1513" s="63"/>
      <c r="CM1513" s="63"/>
      <c r="CN1513" s="63">
        <v>19000101</v>
      </c>
      <c r="CO1513" s="63" t="s">
        <v>696</v>
      </c>
      <c r="CP1513" s="66"/>
      <c r="CQ1513" s="64">
        <v>38703</v>
      </c>
      <c r="CR1513" s="78" t="s">
        <v>2043</v>
      </c>
      <c r="CS1513" s="78" t="s">
        <v>6954</v>
      </c>
    </row>
    <row r="1514" spans="1:97">
      <c r="A1514" s="63" t="s">
        <v>3591</v>
      </c>
      <c r="B1514" s="63" t="s">
        <v>7460</v>
      </c>
      <c r="C1514" s="63">
        <v>5151</v>
      </c>
      <c r="D1514" s="19" t="s">
        <v>3782</v>
      </c>
      <c r="E1514" s="63" t="s">
        <v>1707</v>
      </c>
      <c r="F1514" s="63" t="s">
        <v>7278</v>
      </c>
      <c r="G1514" s="65" t="s">
        <v>3604</v>
      </c>
      <c r="H1514" s="65">
        <v>17</v>
      </c>
      <c r="I1514" s="65">
        <v>20</v>
      </c>
      <c r="J1514" s="65">
        <v>92</v>
      </c>
      <c r="K1514" s="23">
        <v>41.705072000000001</v>
      </c>
      <c r="L1514" s="23">
        <v>-107.791057</v>
      </c>
      <c r="M1514" s="61" t="s">
        <v>7461</v>
      </c>
      <c r="N1514" s="63" t="s">
        <v>7462</v>
      </c>
      <c r="O1514" s="63"/>
      <c r="P1514" s="63" t="s">
        <v>3796</v>
      </c>
      <c r="Q1514" s="63"/>
      <c r="R1514" s="63"/>
      <c r="S1514" s="55">
        <f t="shared" si="563"/>
        <v>472</v>
      </c>
      <c r="T1514" s="63"/>
      <c r="U1514" s="66">
        <v>10116</v>
      </c>
      <c r="V1514" s="63">
        <v>10588</v>
      </c>
      <c r="W1514" s="66">
        <v>10661</v>
      </c>
      <c r="X1514" s="66"/>
      <c r="Y1514" s="63"/>
      <c r="Z1514" s="64">
        <v>38286</v>
      </c>
      <c r="AA1514" s="63">
        <v>7.36</v>
      </c>
      <c r="AB1514" s="63"/>
      <c r="AC1514" s="63">
        <v>26</v>
      </c>
      <c r="AD1514" s="63">
        <v>8.02</v>
      </c>
      <c r="AE1514" s="63">
        <v>4690</v>
      </c>
      <c r="AF1514" s="63">
        <v>65.2</v>
      </c>
      <c r="AG1514" s="63"/>
      <c r="AH1514" s="63">
        <v>5150</v>
      </c>
      <c r="AI1514" s="63">
        <v>2330</v>
      </c>
      <c r="AJ1514" s="63">
        <v>0</v>
      </c>
      <c r="AK1514" s="63">
        <v>0</v>
      </c>
      <c r="AL1514" s="63">
        <v>90.5</v>
      </c>
      <c r="AM1514" s="63">
        <v>9950</v>
      </c>
      <c r="AN1514" s="63"/>
      <c r="AO1514" s="63" t="s">
        <v>3536</v>
      </c>
      <c r="AP1514" s="17">
        <f t="shared" si="542"/>
        <v>1.2974000000000001</v>
      </c>
      <c r="AQ1514" s="17">
        <f t="shared" si="543"/>
        <v>0.65996579999999994</v>
      </c>
      <c r="AR1514" s="17">
        <f t="shared" si="541"/>
        <v>204.01499999999999</v>
      </c>
      <c r="AS1514" s="17">
        <f t="shared" si="564"/>
        <v>1.667816</v>
      </c>
      <c r="AT1514" s="17">
        <f t="shared" si="544"/>
        <v>207.64018179999997</v>
      </c>
      <c r="AU1514" s="5">
        <f t="shared" si="545"/>
        <v>145.28149999999999</v>
      </c>
      <c r="AV1514" s="5">
        <f t="shared" si="546"/>
        <v>38.188699999999997</v>
      </c>
      <c r="AW1514" s="5">
        <f t="shared" si="561"/>
        <v>0</v>
      </c>
      <c r="AX1514" s="5">
        <f t="shared" si="562"/>
        <v>0</v>
      </c>
      <c r="AY1514" s="5">
        <f t="shared" si="547"/>
        <v>1.8842100000000002</v>
      </c>
      <c r="AZ1514" s="5">
        <f t="shared" si="548"/>
        <v>185.35440999999997</v>
      </c>
      <c r="BA1514" s="7">
        <f t="shared" si="549"/>
        <v>5.6707578844600259E-2</v>
      </c>
      <c r="BB1514" s="62">
        <f t="shared" si="550"/>
        <v>12359.720000000001</v>
      </c>
      <c r="BC1514" s="28">
        <f t="shared" si="551"/>
        <v>0.10801211310585704</v>
      </c>
      <c r="BD1514" s="32">
        <f t="shared" si="552"/>
        <v>6.2483089195600021E-3</v>
      </c>
      <c r="BE1514" s="32">
        <f t="shared" si="553"/>
        <v>3.1784108175925323E-3</v>
      </c>
      <c r="BF1514" s="35">
        <f t="shared" si="554"/>
        <v>0.99057328026284752</v>
      </c>
      <c r="BG1514" s="36">
        <f t="shared" si="555"/>
        <v>0.78380384906946654</v>
      </c>
      <c r="BH1514" s="33">
        <f t="shared" si="556"/>
        <v>0.20603070625619321</v>
      </c>
      <c r="BI1514" s="33">
        <f t="shared" si="557"/>
        <v>1.0165444674340364E-2</v>
      </c>
      <c r="BJ1514" s="63">
        <v>0</v>
      </c>
      <c r="BK1514" s="63">
        <v>8</v>
      </c>
      <c r="BL1514" s="63">
        <v>0</v>
      </c>
      <c r="BM1514" s="63">
        <v>0</v>
      </c>
      <c r="BN1514" s="63">
        <v>0</v>
      </c>
      <c r="BO1514" s="63">
        <v>0</v>
      </c>
      <c r="BP1514" s="63">
        <v>0</v>
      </c>
      <c r="BQ1514" s="63">
        <v>0</v>
      </c>
      <c r="BR1514" s="63">
        <v>0</v>
      </c>
      <c r="BS1514" s="63">
        <v>0</v>
      </c>
      <c r="BT1514" s="63">
        <v>0</v>
      </c>
      <c r="BU1514" s="63">
        <v>0</v>
      </c>
      <c r="BV1514" s="63">
        <v>0</v>
      </c>
      <c r="BW1514" s="63">
        <v>0</v>
      </c>
      <c r="BX1514" s="63"/>
      <c r="BY1514" s="63"/>
      <c r="BZ1514" s="63"/>
      <c r="CA1514" s="63"/>
      <c r="CB1514" s="63"/>
      <c r="CC1514" s="63"/>
      <c r="CD1514" s="63"/>
      <c r="CE1514" s="63"/>
      <c r="CF1514" s="63"/>
      <c r="CG1514" s="63"/>
      <c r="CH1514" s="63"/>
      <c r="CI1514" s="63"/>
      <c r="CJ1514" s="63"/>
      <c r="CK1514" s="63"/>
      <c r="CL1514" s="63"/>
      <c r="CM1514" s="63"/>
      <c r="CN1514" s="63">
        <v>20041026</v>
      </c>
      <c r="CO1514" s="63" t="s">
        <v>2731</v>
      </c>
      <c r="CP1514" s="66" t="s">
        <v>7463</v>
      </c>
      <c r="CQ1514" s="64">
        <v>38288</v>
      </c>
      <c r="CR1514" s="78" t="s">
        <v>2043</v>
      </c>
      <c r="CS1514" s="78" t="s">
        <v>6954</v>
      </c>
    </row>
    <row r="1515" spans="1:97">
      <c r="A1515" s="63" t="s">
        <v>3591</v>
      </c>
      <c r="B1515" s="63" t="s">
        <v>7434</v>
      </c>
      <c r="C1515" s="63">
        <v>5033</v>
      </c>
      <c r="D1515" s="19" t="s">
        <v>3782</v>
      </c>
      <c r="E1515" s="63" t="s">
        <v>1707</v>
      </c>
      <c r="F1515" s="63" t="s">
        <v>7278</v>
      </c>
      <c r="G1515" s="65" t="s">
        <v>3594</v>
      </c>
      <c r="H1515" s="65">
        <v>21</v>
      </c>
      <c r="I1515" s="65">
        <v>20</v>
      </c>
      <c r="J1515" s="65">
        <v>92</v>
      </c>
      <c r="K1515" s="23">
        <v>41.698656</v>
      </c>
      <c r="L1515" s="23">
        <v>-107.772813</v>
      </c>
      <c r="M1515" s="61" t="s">
        <v>7435</v>
      </c>
      <c r="N1515" s="63" t="s">
        <v>7436</v>
      </c>
      <c r="O1515" s="63"/>
      <c r="P1515" s="63" t="s">
        <v>3796</v>
      </c>
      <c r="Q1515" s="63"/>
      <c r="R1515" s="63"/>
      <c r="S1515" s="55">
        <f t="shared" si="563"/>
        <v>485</v>
      </c>
      <c r="T1515" s="63"/>
      <c r="U1515" s="66">
        <v>10048</v>
      </c>
      <c r="V1515" s="63">
        <v>10533</v>
      </c>
      <c r="W1515" s="66">
        <v>10570</v>
      </c>
      <c r="X1515" s="66"/>
      <c r="Y1515" s="63"/>
      <c r="Z1515" s="64">
        <v>38429</v>
      </c>
      <c r="AA1515" s="63">
        <v>8.39</v>
      </c>
      <c r="AB1515" s="63"/>
      <c r="AC1515" s="63">
        <v>22.3</v>
      </c>
      <c r="AD1515" s="63">
        <v>4</v>
      </c>
      <c r="AE1515" s="63">
        <v>4140</v>
      </c>
      <c r="AF1515" s="63">
        <v>125</v>
      </c>
      <c r="AG1515" s="63"/>
      <c r="AH1515" s="63">
        <v>5400</v>
      </c>
      <c r="AI1515" s="63">
        <v>3250</v>
      </c>
      <c r="AJ1515" s="63">
        <v>50</v>
      </c>
      <c r="AK1515" s="63">
        <v>0</v>
      </c>
      <c r="AL1515" s="63">
        <v>44</v>
      </c>
      <c r="AM1515" s="63">
        <v>13000</v>
      </c>
      <c r="AN1515" s="63"/>
      <c r="AO1515" s="63" t="s">
        <v>3536</v>
      </c>
      <c r="AP1515" s="17">
        <f t="shared" si="542"/>
        <v>1.11277</v>
      </c>
      <c r="AQ1515" s="17">
        <f t="shared" si="543"/>
        <v>0.32916000000000001</v>
      </c>
      <c r="AR1515" s="17">
        <f t="shared" si="541"/>
        <v>180.08999999999997</v>
      </c>
      <c r="AS1515" s="17">
        <f t="shared" si="564"/>
        <v>3.1974999999999998</v>
      </c>
      <c r="AT1515" s="17">
        <f t="shared" si="544"/>
        <v>184.72942999999998</v>
      </c>
      <c r="AU1515" s="5">
        <f t="shared" si="545"/>
        <v>152.334</v>
      </c>
      <c r="AV1515" s="5">
        <f t="shared" si="546"/>
        <v>53.267499999999991</v>
      </c>
      <c r="AW1515" s="5">
        <f t="shared" si="561"/>
        <v>1.6664999999999999</v>
      </c>
      <c r="AX1515" s="5">
        <f t="shared" si="562"/>
        <v>0</v>
      </c>
      <c r="AY1515" s="5">
        <f t="shared" si="547"/>
        <v>0.91608000000000012</v>
      </c>
      <c r="AZ1515" s="5">
        <f t="shared" si="548"/>
        <v>208.18407999999999</v>
      </c>
      <c r="BA1515" s="7">
        <f t="shared" si="549"/>
        <v>-5.9694180533522545E-2</v>
      </c>
      <c r="BB1515" s="62">
        <f t="shared" si="550"/>
        <v>13035.3</v>
      </c>
      <c r="BC1515" s="28">
        <f t="shared" si="551"/>
        <v>1.3558514785694527E-3</v>
      </c>
      <c r="BD1515" s="32">
        <f t="shared" si="552"/>
        <v>6.0237829998176264E-3</v>
      </c>
      <c r="BE1515" s="32">
        <f t="shared" si="553"/>
        <v>1.7818492700378064E-3</v>
      </c>
      <c r="BF1515" s="35">
        <f t="shared" si="554"/>
        <v>0.99219436773014447</v>
      </c>
      <c r="BG1515" s="37">
        <f t="shared" si="555"/>
        <v>0.73172742123220957</v>
      </c>
      <c r="BH1515" s="33">
        <f t="shared" si="556"/>
        <v>0.25586730743292185</v>
      </c>
      <c r="BI1515" s="33">
        <f t="shared" si="557"/>
        <v>4.4003364714535337E-3</v>
      </c>
      <c r="BJ1515" s="63">
        <v>0</v>
      </c>
      <c r="BK1515" s="63">
        <v>2</v>
      </c>
      <c r="BL1515" s="63">
        <v>0</v>
      </c>
      <c r="BM1515" s="63">
        <v>0</v>
      </c>
      <c r="BN1515" s="63">
        <v>0</v>
      </c>
      <c r="BO1515" s="63">
        <v>0</v>
      </c>
      <c r="BP1515" s="63">
        <v>0</v>
      </c>
      <c r="BQ1515" s="63">
        <v>0</v>
      </c>
      <c r="BR1515" s="63">
        <v>0</v>
      </c>
      <c r="BS1515" s="63">
        <v>0</v>
      </c>
      <c r="BT1515" s="63">
        <v>0</v>
      </c>
      <c r="BU1515" s="63">
        <v>0</v>
      </c>
      <c r="BV1515" s="63">
        <v>0</v>
      </c>
      <c r="BW1515" s="63">
        <v>0</v>
      </c>
      <c r="BX1515" s="63"/>
      <c r="BY1515" s="63"/>
      <c r="BZ1515" s="63"/>
      <c r="CA1515" s="63"/>
      <c r="CB1515" s="63"/>
      <c r="CC1515" s="63"/>
      <c r="CD1515" s="63"/>
      <c r="CE1515" s="63"/>
      <c r="CF1515" s="63"/>
      <c r="CG1515" s="63"/>
      <c r="CH1515" s="63"/>
      <c r="CI1515" s="63"/>
      <c r="CJ1515" s="63"/>
      <c r="CK1515" s="63"/>
      <c r="CL1515" s="63"/>
      <c r="CM1515" s="63"/>
      <c r="CN1515" s="63">
        <v>20050318</v>
      </c>
      <c r="CO1515" s="63" t="s">
        <v>697</v>
      </c>
      <c r="CP1515" s="66"/>
      <c r="CQ1515" s="64">
        <v>38431</v>
      </c>
      <c r="CR1515" s="78" t="s">
        <v>2043</v>
      </c>
      <c r="CS1515" s="78" t="s">
        <v>6954</v>
      </c>
    </row>
    <row r="1516" spans="1:97">
      <c r="A1516" s="63" t="s">
        <v>3591</v>
      </c>
      <c r="B1516" s="63" t="s">
        <v>7431</v>
      </c>
      <c r="C1516" s="63">
        <v>5225</v>
      </c>
      <c r="D1516" s="19" t="s">
        <v>3782</v>
      </c>
      <c r="E1516" s="63" t="s">
        <v>1707</v>
      </c>
      <c r="F1516" s="63" t="s">
        <v>7278</v>
      </c>
      <c r="G1516" s="65" t="s">
        <v>259</v>
      </c>
      <c r="H1516" s="65">
        <v>27</v>
      </c>
      <c r="I1516" s="65">
        <v>20</v>
      </c>
      <c r="J1516" s="65">
        <v>92</v>
      </c>
      <c r="K1516" s="23">
        <v>41.684173999999999</v>
      </c>
      <c r="L1516" s="23">
        <v>-107.74288199999999</v>
      </c>
      <c r="M1516" s="61" t="s">
        <v>7432</v>
      </c>
      <c r="N1516" s="63" t="s">
        <v>7433</v>
      </c>
      <c r="O1516" s="63"/>
      <c r="P1516" s="63" t="s">
        <v>3796</v>
      </c>
      <c r="Q1516" s="63"/>
      <c r="R1516" s="63"/>
      <c r="S1516" s="55">
        <f t="shared" si="563"/>
        <v>497</v>
      </c>
      <c r="T1516" s="63"/>
      <c r="U1516" s="66">
        <v>9861</v>
      </c>
      <c r="V1516" s="63">
        <v>10358</v>
      </c>
      <c r="W1516" s="66">
        <v>10401</v>
      </c>
      <c r="X1516" s="66"/>
      <c r="Y1516" s="63"/>
      <c r="Z1516" s="64"/>
      <c r="AA1516" s="63">
        <v>7.77</v>
      </c>
      <c r="AB1516" s="63"/>
      <c r="AC1516" s="63">
        <v>8.6999999999999993</v>
      </c>
      <c r="AD1516" s="63">
        <v>0</v>
      </c>
      <c r="AE1516" s="63">
        <v>2750</v>
      </c>
      <c r="AF1516" s="63">
        <v>50</v>
      </c>
      <c r="AG1516" s="63"/>
      <c r="AH1516" s="63">
        <v>2170</v>
      </c>
      <c r="AI1516" s="63">
        <v>4840</v>
      </c>
      <c r="AJ1516" s="63">
        <v>0</v>
      </c>
      <c r="AK1516" s="63">
        <v>0</v>
      </c>
      <c r="AL1516" s="63">
        <v>21</v>
      </c>
      <c r="AM1516" s="63">
        <v>7200</v>
      </c>
      <c r="AN1516" s="63"/>
      <c r="AO1516" s="63" t="s">
        <v>3536</v>
      </c>
      <c r="AP1516" s="17">
        <f t="shared" si="542"/>
        <v>0.43412999999999996</v>
      </c>
      <c r="AQ1516" s="17">
        <f t="shared" si="543"/>
        <v>0</v>
      </c>
      <c r="AR1516" s="17">
        <f t="shared" si="541"/>
        <v>119.62499999999999</v>
      </c>
      <c r="AS1516" s="17">
        <f t="shared" si="564"/>
        <v>1.2789999999999999</v>
      </c>
      <c r="AT1516" s="17">
        <f t="shared" si="544"/>
        <v>121.33812999999998</v>
      </c>
      <c r="AU1516" s="5">
        <f t="shared" si="545"/>
        <v>61.215699999999998</v>
      </c>
      <c r="AV1516" s="5">
        <f t="shared" si="546"/>
        <v>79.32759999999999</v>
      </c>
      <c r="AW1516" s="5">
        <f t="shared" si="561"/>
        <v>0</v>
      </c>
      <c r="AX1516" s="5">
        <f t="shared" si="562"/>
        <v>0</v>
      </c>
      <c r="AY1516" s="5">
        <f t="shared" si="547"/>
        <v>0.43722000000000005</v>
      </c>
      <c r="AZ1516" s="5">
        <f t="shared" si="548"/>
        <v>140.98051999999998</v>
      </c>
      <c r="BA1516" s="7">
        <f t="shared" si="549"/>
        <v>-7.4879883683451443E-2</v>
      </c>
      <c r="BB1516" s="62">
        <f t="shared" si="550"/>
        <v>9839.7000000000007</v>
      </c>
      <c r="BC1516" s="28">
        <f t="shared" si="551"/>
        <v>0.1549146992024508</v>
      </c>
      <c r="BD1516" s="32">
        <f t="shared" si="552"/>
        <v>3.5778530623473432E-3</v>
      </c>
      <c r="BE1516" s="32">
        <f t="shared" si="553"/>
        <v>0</v>
      </c>
      <c r="BF1516" s="35">
        <f t="shared" si="554"/>
        <v>0.99642214693765274</v>
      </c>
      <c r="BG1516" s="33">
        <f t="shared" si="555"/>
        <v>0.43421388997572152</v>
      </c>
      <c r="BH1516" s="37">
        <f t="shared" si="556"/>
        <v>0.56268483049998674</v>
      </c>
      <c r="BI1516" s="33">
        <f t="shared" si="557"/>
        <v>3.1012795242917257E-3</v>
      </c>
      <c r="BJ1516" s="63">
        <v>0</v>
      </c>
      <c r="BK1516" s="63">
        <v>16</v>
      </c>
      <c r="BL1516" s="63">
        <v>0</v>
      </c>
      <c r="BM1516" s="63">
        <v>0</v>
      </c>
      <c r="BN1516" s="63">
        <v>0</v>
      </c>
      <c r="BO1516" s="63">
        <v>0</v>
      </c>
      <c r="BP1516" s="63">
        <v>0</v>
      </c>
      <c r="BQ1516" s="63">
        <v>0</v>
      </c>
      <c r="BR1516" s="63">
        <v>0</v>
      </c>
      <c r="BS1516" s="63">
        <v>0</v>
      </c>
      <c r="BT1516" s="63">
        <v>0</v>
      </c>
      <c r="BU1516" s="63">
        <v>0</v>
      </c>
      <c r="BV1516" s="63">
        <v>0</v>
      </c>
      <c r="BW1516" s="63">
        <v>0</v>
      </c>
      <c r="BX1516" s="63"/>
      <c r="BY1516" s="63"/>
      <c r="BZ1516" s="63"/>
      <c r="CA1516" s="63"/>
      <c r="CB1516" s="63"/>
      <c r="CC1516" s="63"/>
      <c r="CD1516" s="63"/>
      <c r="CE1516" s="63"/>
      <c r="CF1516" s="63"/>
      <c r="CG1516" s="63"/>
      <c r="CH1516" s="63"/>
      <c r="CI1516" s="63"/>
      <c r="CJ1516" s="63"/>
      <c r="CK1516" s="63"/>
      <c r="CL1516" s="63"/>
      <c r="CM1516" s="63"/>
      <c r="CN1516" s="63"/>
      <c r="CO1516" s="63" t="s">
        <v>698</v>
      </c>
      <c r="CP1516" s="66"/>
      <c r="CQ1516" s="64">
        <v>38714</v>
      </c>
      <c r="CR1516" s="78" t="s">
        <v>2043</v>
      </c>
      <c r="CS1516" s="78" t="s">
        <v>6954</v>
      </c>
    </row>
    <row r="1517" spans="1:97">
      <c r="A1517" s="20" t="s">
        <v>3591</v>
      </c>
      <c r="B1517" s="16" t="s">
        <v>6664</v>
      </c>
      <c r="F1517" s="19" t="s">
        <v>3759</v>
      </c>
      <c r="G1517" s="47" t="s">
        <v>274</v>
      </c>
      <c r="H1517" s="47">
        <v>29</v>
      </c>
      <c r="I1517" s="47">
        <v>20</v>
      </c>
      <c r="J1517" s="47">
        <v>92</v>
      </c>
      <c r="K1517" s="23">
        <v>41.67651</v>
      </c>
      <c r="L1517" s="23">
        <v>-107.79141</v>
      </c>
      <c r="M1517" s="61" t="s">
        <v>538</v>
      </c>
      <c r="N1517" s="19" t="s">
        <v>5158</v>
      </c>
      <c r="P1517" s="19" t="s">
        <v>3796</v>
      </c>
      <c r="V1517" s="46">
        <v>9780</v>
      </c>
      <c r="W1517" s="46">
        <v>10296</v>
      </c>
      <c r="X1517" s="46">
        <v>10227</v>
      </c>
      <c r="Z1517" s="48"/>
      <c r="AA1517" s="4"/>
      <c r="AB1517" s="19" t="s">
        <v>3789</v>
      </c>
      <c r="AC1517" s="19">
        <v>10.199999999999999</v>
      </c>
      <c r="AD1517" s="19">
        <v>1.62</v>
      </c>
      <c r="AE1517" s="19">
        <v>1830</v>
      </c>
      <c r="AF1517" s="19">
        <v>40.9</v>
      </c>
      <c r="AH1517" s="19">
        <v>1699</v>
      </c>
      <c r="AI1517" s="19">
        <v>1078</v>
      </c>
      <c r="AJ1517" s="19">
        <v>54</v>
      </c>
      <c r="AK1517" s="43"/>
      <c r="AL1517" s="19">
        <v>11</v>
      </c>
      <c r="AM1517" s="19">
        <v>4230</v>
      </c>
      <c r="AN1517" s="54"/>
      <c r="AO1517" s="63" t="s">
        <v>3536</v>
      </c>
      <c r="AP1517" s="17">
        <f t="shared" si="542"/>
        <v>0.50897999999999999</v>
      </c>
      <c r="AQ1517" s="17">
        <f t="shared" si="543"/>
        <v>0.13330980000000001</v>
      </c>
      <c r="AR1517" s="17">
        <f t="shared" si="541"/>
        <v>79.60499999999999</v>
      </c>
      <c r="AS1517" s="17">
        <f t="shared" si="564"/>
        <v>1.046222</v>
      </c>
      <c r="AT1517" s="17">
        <f t="shared" si="544"/>
        <v>81.29351179999999</v>
      </c>
      <c r="AU1517" s="5">
        <f t="shared" si="545"/>
        <v>47.928789999999999</v>
      </c>
      <c r="AV1517" s="5">
        <f t="shared" si="546"/>
        <v>17.668419999999998</v>
      </c>
      <c r="AW1517" s="5">
        <f t="shared" si="561"/>
        <v>1.79982</v>
      </c>
      <c r="AX1517" s="5">
        <f t="shared" si="562"/>
        <v>0</v>
      </c>
      <c r="AY1517" s="5">
        <f t="shared" si="547"/>
        <v>0.22902000000000003</v>
      </c>
      <c r="AZ1517" s="5">
        <f t="shared" si="548"/>
        <v>67.626049999999992</v>
      </c>
      <c r="BA1517" s="7">
        <f t="shared" si="549"/>
        <v>9.1777477953873476E-2</v>
      </c>
      <c r="BB1517" s="62">
        <f t="shared" si="550"/>
        <v>4724.72</v>
      </c>
      <c r="BC1517" s="6">
        <f t="shared" si="551"/>
        <v>5.5246841888970305E-2</v>
      </c>
      <c r="BD1517" s="32">
        <f t="shared" si="552"/>
        <v>6.2610162696895575E-3</v>
      </c>
      <c r="BE1517" s="32">
        <f t="shared" si="553"/>
        <v>1.6398578072007958E-3</v>
      </c>
      <c r="BF1517" s="35">
        <f t="shared" si="554"/>
        <v>0.99209912592310967</v>
      </c>
      <c r="BG1517" s="37">
        <f t="shared" si="555"/>
        <v>0.70873265553732634</v>
      </c>
      <c r="BH1517" s="33">
        <f t="shared" si="556"/>
        <v>0.26126647941141024</v>
      </c>
      <c r="BI1517" s="33">
        <f t="shared" si="557"/>
        <v>3.3865647927093191E-3</v>
      </c>
      <c r="BJ1517" s="43"/>
      <c r="BK1517" s="31"/>
      <c r="BO1517" s="31"/>
      <c r="BP1517" s="31"/>
      <c r="BQ1517" s="31"/>
      <c r="BR1517" s="31"/>
      <c r="BS1517" s="31"/>
      <c r="BT1517" s="31"/>
      <c r="BU1517" s="31"/>
      <c r="BV1517" s="31"/>
      <c r="BW1517" s="31"/>
      <c r="BX1517" s="31"/>
      <c r="BY1517" s="31"/>
      <c r="BZ1517" s="31"/>
      <c r="CA1517" s="31"/>
      <c r="CB1517" s="31"/>
      <c r="CC1517" s="31"/>
      <c r="CD1517" s="31"/>
      <c r="CE1517" s="31"/>
      <c r="CF1517" s="31"/>
      <c r="CG1517" s="31"/>
      <c r="CH1517" s="31"/>
      <c r="CI1517" s="31"/>
      <c r="CJ1517" s="31"/>
      <c r="CK1517" s="31"/>
      <c r="CL1517" s="31"/>
      <c r="CN1517" s="63"/>
      <c r="CO1517" s="63" t="s">
        <v>3607</v>
      </c>
      <c r="CP1517" s="66"/>
      <c r="CQ1517" s="63"/>
      <c r="CR1517" s="78" t="s">
        <v>2043</v>
      </c>
      <c r="CS1517" s="78" t="s">
        <v>6954</v>
      </c>
    </row>
    <row r="1518" spans="1:97">
      <c r="A1518" s="63" t="s">
        <v>3591</v>
      </c>
      <c r="B1518" s="63" t="s">
        <v>6664</v>
      </c>
      <c r="C1518" s="63">
        <v>5970</v>
      </c>
      <c r="D1518" s="19" t="s">
        <v>3782</v>
      </c>
      <c r="E1518" s="63" t="s">
        <v>1707</v>
      </c>
      <c r="F1518" s="63" t="s">
        <v>3759</v>
      </c>
      <c r="G1518" s="65" t="s">
        <v>3617</v>
      </c>
      <c r="H1518" s="65">
        <v>29</v>
      </c>
      <c r="I1518" s="65">
        <v>20</v>
      </c>
      <c r="J1518" s="65">
        <v>92</v>
      </c>
      <c r="K1518" s="23">
        <v>41.681221000000001</v>
      </c>
      <c r="L1518" s="23">
        <v>-107.79518899999999</v>
      </c>
      <c r="M1518" s="61" t="s">
        <v>7437</v>
      </c>
      <c r="N1518" s="63" t="s">
        <v>7438</v>
      </c>
      <c r="O1518" s="63"/>
      <c r="P1518" s="63" t="s">
        <v>3796</v>
      </c>
      <c r="Q1518" s="63"/>
      <c r="R1518" s="63"/>
      <c r="S1518" s="55">
        <f>IF(U1518&gt;0,V1518-U1518,"")</f>
        <v>415</v>
      </c>
      <c r="T1518" s="63"/>
      <c r="U1518" s="66">
        <v>9801</v>
      </c>
      <c r="V1518" s="63">
        <v>10216</v>
      </c>
      <c r="W1518" s="66">
        <v>10376</v>
      </c>
      <c r="X1518" s="66">
        <v>10370</v>
      </c>
      <c r="Y1518" s="63"/>
      <c r="Z1518" s="64"/>
      <c r="AA1518" s="63">
        <v>6.69</v>
      </c>
      <c r="AB1518" s="63"/>
      <c r="AC1518" s="63">
        <v>176</v>
      </c>
      <c r="AD1518" s="63">
        <v>38</v>
      </c>
      <c r="AE1518" s="63">
        <v>3400</v>
      </c>
      <c r="AF1518" s="63">
        <v>105</v>
      </c>
      <c r="AG1518" s="63"/>
      <c r="AH1518" s="63">
        <v>5450</v>
      </c>
      <c r="AI1518" s="63">
        <v>1720</v>
      </c>
      <c r="AJ1518" s="63">
        <v>0</v>
      </c>
      <c r="AK1518" s="63">
        <v>0</v>
      </c>
      <c r="AL1518" s="63">
        <v>27</v>
      </c>
      <c r="AM1518" s="63">
        <v>14600</v>
      </c>
      <c r="AN1518" s="63"/>
      <c r="AO1518" s="63" t="s">
        <v>3536</v>
      </c>
      <c r="AP1518" s="17">
        <f t="shared" si="542"/>
        <v>8.7823999999999991</v>
      </c>
      <c r="AQ1518" s="17">
        <f t="shared" si="543"/>
        <v>3.1270199999999999</v>
      </c>
      <c r="AR1518" s="17">
        <f t="shared" si="541"/>
        <v>147.89999999999998</v>
      </c>
      <c r="AS1518" s="17">
        <f t="shared" si="564"/>
        <v>2.6858999999999997</v>
      </c>
      <c r="AT1518" s="17">
        <f t="shared" si="544"/>
        <v>162.49531999999999</v>
      </c>
      <c r="AU1518" s="5">
        <f t="shared" si="545"/>
        <v>153.74449999999999</v>
      </c>
      <c r="AV1518" s="5">
        <f t="shared" si="546"/>
        <v>28.190799999999996</v>
      </c>
      <c r="AW1518" s="5">
        <f t="shared" si="561"/>
        <v>0</v>
      </c>
      <c r="AX1518" s="5">
        <f t="shared" si="562"/>
        <v>0</v>
      </c>
      <c r="AY1518" s="5">
        <f t="shared" si="547"/>
        <v>0.56214000000000008</v>
      </c>
      <c r="AZ1518" s="5">
        <f t="shared" si="548"/>
        <v>182.49743999999998</v>
      </c>
      <c r="BA1518" s="7">
        <f t="shared" si="549"/>
        <v>-5.7978376125922153E-2</v>
      </c>
      <c r="BB1518" s="62">
        <f t="shared" si="550"/>
        <v>10916</v>
      </c>
      <c r="BC1518" s="28">
        <f t="shared" si="551"/>
        <v>-0.14437999686471234</v>
      </c>
      <c r="BD1518" s="32">
        <f t="shared" si="552"/>
        <v>5.4047095017874976E-2</v>
      </c>
      <c r="BE1518" s="32">
        <f t="shared" si="553"/>
        <v>1.9243754220121541E-2</v>
      </c>
      <c r="BF1518" s="35">
        <f t="shared" si="554"/>
        <v>0.92670915076200344</v>
      </c>
      <c r="BG1518" s="36">
        <f t="shared" si="555"/>
        <v>0.84244743378318077</v>
      </c>
      <c r="BH1518" s="33">
        <f t="shared" si="556"/>
        <v>0.1544723038306729</v>
      </c>
      <c r="BI1518" s="33">
        <f t="shared" si="557"/>
        <v>3.0802623861463487E-3</v>
      </c>
      <c r="BJ1518" s="63">
        <v>0</v>
      </c>
      <c r="BK1518" s="63">
        <v>1.4</v>
      </c>
      <c r="BL1518" s="63">
        <v>0</v>
      </c>
      <c r="BM1518" s="63">
        <v>0</v>
      </c>
      <c r="BN1518" s="63">
        <v>0</v>
      </c>
      <c r="BO1518" s="63">
        <v>0</v>
      </c>
      <c r="BP1518" s="63">
        <v>0</v>
      </c>
      <c r="BQ1518" s="63">
        <v>0</v>
      </c>
      <c r="BR1518" s="63">
        <v>0</v>
      </c>
      <c r="BS1518" s="63">
        <v>43</v>
      </c>
      <c r="BT1518" s="63">
        <v>0</v>
      </c>
      <c r="BU1518" s="63">
        <v>0</v>
      </c>
      <c r="BV1518" s="63">
        <v>0</v>
      </c>
      <c r="BW1518" s="63">
        <v>0</v>
      </c>
      <c r="BX1518" s="63"/>
      <c r="BY1518" s="63"/>
      <c r="BZ1518" s="63"/>
      <c r="CA1518" s="63"/>
      <c r="CB1518" s="63"/>
      <c r="CC1518" s="63"/>
      <c r="CD1518" s="63"/>
      <c r="CE1518" s="63"/>
      <c r="CF1518" s="63"/>
      <c r="CG1518" s="63"/>
      <c r="CH1518" s="63"/>
      <c r="CI1518" s="63"/>
      <c r="CJ1518" s="63"/>
      <c r="CK1518" s="63"/>
      <c r="CL1518" s="63"/>
      <c r="CM1518" s="63"/>
      <c r="CN1518" s="63"/>
      <c r="CO1518" s="63" t="s">
        <v>5586</v>
      </c>
      <c r="CP1518" s="66"/>
      <c r="CQ1518" s="64">
        <v>39206</v>
      </c>
      <c r="CR1518" s="78" t="s">
        <v>2043</v>
      </c>
      <c r="CS1518" s="78" t="s">
        <v>6954</v>
      </c>
    </row>
    <row r="1519" spans="1:97">
      <c r="A1519" s="20" t="s">
        <v>3591</v>
      </c>
      <c r="B1519" s="16" t="s">
        <v>6665</v>
      </c>
      <c r="F1519" s="4" t="s">
        <v>3759</v>
      </c>
      <c r="G1519" s="47" t="s">
        <v>3593</v>
      </c>
      <c r="H1519" s="47">
        <v>30</v>
      </c>
      <c r="I1519" s="47">
        <v>20</v>
      </c>
      <c r="J1519" s="47">
        <v>92</v>
      </c>
      <c r="K1519" s="23">
        <v>41.676591000000002</v>
      </c>
      <c r="L1519" s="23">
        <v>-107.81065</v>
      </c>
      <c r="M1519" s="61" t="s">
        <v>529</v>
      </c>
      <c r="N1519" s="19" t="s">
        <v>5204</v>
      </c>
      <c r="P1519" s="19" t="s">
        <v>3796</v>
      </c>
      <c r="W1519" s="46">
        <v>10372</v>
      </c>
      <c r="Z1519" s="48">
        <v>29596</v>
      </c>
      <c r="AA1519" s="19">
        <v>8.1999999999999993</v>
      </c>
      <c r="AB1519" s="19" t="s">
        <v>3789</v>
      </c>
      <c r="AC1519" s="19">
        <v>26.26</v>
      </c>
      <c r="AD1519" s="19">
        <v>3.68</v>
      </c>
      <c r="AE1519" s="19">
        <v>3392.86</v>
      </c>
      <c r="AF1519" s="19">
        <v>38</v>
      </c>
      <c r="AH1519" s="19">
        <v>3575</v>
      </c>
      <c r="AI1519" s="19">
        <v>2440</v>
      </c>
      <c r="AJ1519" s="19">
        <v>12</v>
      </c>
      <c r="AK1519" s="6">
        <v>0</v>
      </c>
      <c r="AL1519" s="19">
        <v>430</v>
      </c>
      <c r="AM1519" s="19">
        <v>9918</v>
      </c>
      <c r="AN1519" s="53"/>
      <c r="AO1519" s="63" t="s">
        <v>3433</v>
      </c>
      <c r="AP1519" s="17">
        <f t="shared" si="542"/>
        <v>1.3103740000000001</v>
      </c>
      <c r="AQ1519" s="17">
        <f t="shared" si="543"/>
        <v>0.30282720000000002</v>
      </c>
      <c r="AR1519" s="17">
        <f t="shared" si="541"/>
        <v>147.58940999999999</v>
      </c>
      <c r="AS1519" s="17">
        <f t="shared" si="564"/>
        <v>0.9720399999999999</v>
      </c>
      <c r="AT1519" s="17">
        <f t="shared" si="544"/>
        <v>150.17465119999997</v>
      </c>
      <c r="AU1519" s="5">
        <f t="shared" si="545"/>
        <v>100.85074999999999</v>
      </c>
      <c r="AV1519" s="5">
        <f t="shared" si="546"/>
        <v>39.991599999999998</v>
      </c>
      <c r="AW1519" s="5">
        <f t="shared" si="561"/>
        <v>0.39995999999999998</v>
      </c>
      <c r="AX1519" s="5">
        <f t="shared" si="562"/>
        <v>0</v>
      </c>
      <c r="AY1519" s="5">
        <f t="shared" si="547"/>
        <v>8.9526000000000003</v>
      </c>
      <c r="AZ1519" s="5">
        <f t="shared" si="548"/>
        <v>150.19490999999996</v>
      </c>
      <c r="BA1519" s="7">
        <f t="shared" si="549"/>
        <v>-6.7446248278480611E-5</v>
      </c>
      <c r="BB1519" s="62">
        <f t="shared" si="550"/>
        <v>9917.7999999999993</v>
      </c>
      <c r="BC1519" s="6">
        <f t="shared" si="551"/>
        <v>-1.0082779620722512E-5</v>
      </c>
      <c r="BD1519" s="32">
        <f t="shared" si="552"/>
        <v>8.7256670119038073E-3</v>
      </c>
      <c r="BE1519" s="32">
        <f t="shared" si="553"/>
        <v>2.0165001055784046E-3</v>
      </c>
      <c r="BF1519" s="35">
        <f t="shared" si="554"/>
        <v>0.9892578328825179</v>
      </c>
      <c r="BG1519" s="37">
        <f t="shared" si="555"/>
        <v>0.67146583063300891</v>
      </c>
      <c r="BH1519" s="33">
        <f t="shared" si="556"/>
        <v>0.26626468233843614</v>
      </c>
      <c r="BI1519" s="33">
        <f t="shared" si="557"/>
        <v>5.9606547252500121E-2</v>
      </c>
      <c r="BJ1519" s="6">
        <v>0</v>
      </c>
      <c r="BK1519" s="19">
        <v>0</v>
      </c>
      <c r="BL1519" s="19">
        <v>0</v>
      </c>
      <c r="BM1519" s="19">
        <v>0</v>
      </c>
      <c r="BN1519" s="19">
        <v>0</v>
      </c>
      <c r="BO1519" s="31"/>
      <c r="BP1519" s="19">
        <v>0</v>
      </c>
      <c r="BQ1519" s="19">
        <v>0</v>
      </c>
      <c r="BR1519" s="19">
        <v>0</v>
      </c>
      <c r="BS1519" s="19">
        <v>0</v>
      </c>
      <c r="BT1519" s="19">
        <v>0</v>
      </c>
      <c r="BU1519" s="19">
        <v>0</v>
      </c>
      <c r="BV1519" s="19">
        <v>0</v>
      </c>
      <c r="BW1519" s="19">
        <v>0</v>
      </c>
      <c r="BX1519" s="19"/>
      <c r="BY1519" s="19"/>
      <c r="BZ1519" s="19"/>
      <c r="CA1519" s="19"/>
      <c r="CB1519" s="19"/>
      <c r="CC1519" s="19"/>
      <c r="CD1519" s="19"/>
      <c r="CE1519" s="19"/>
      <c r="CF1519" s="19"/>
      <c r="CG1519" s="19"/>
      <c r="CH1519" s="19"/>
      <c r="CI1519" s="19"/>
      <c r="CJ1519" s="19"/>
      <c r="CK1519" s="19"/>
      <c r="CL1519" s="19"/>
      <c r="CN1519" s="63">
        <v>19810110</v>
      </c>
      <c r="CO1519" s="63"/>
      <c r="CP1519" s="66"/>
      <c r="CQ1519" s="63"/>
      <c r="CR1519" s="78" t="s">
        <v>2043</v>
      </c>
      <c r="CS1519" s="78" t="s">
        <v>6954</v>
      </c>
    </row>
    <row r="1520" spans="1:97">
      <c r="A1520" s="20" t="s">
        <v>3591</v>
      </c>
      <c r="B1520" s="16" t="s">
        <v>6666</v>
      </c>
      <c r="F1520" s="19" t="s">
        <v>3759</v>
      </c>
      <c r="G1520" s="47" t="s">
        <v>3592</v>
      </c>
      <c r="H1520" s="47">
        <v>31</v>
      </c>
      <c r="I1520" s="47">
        <v>20</v>
      </c>
      <c r="J1520" s="47">
        <v>92</v>
      </c>
      <c r="K1520" s="23">
        <v>41.669890000000002</v>
      </c>
      <c r="L1520" s="23">
        <v>-107.80996</v>
      </c>
      <c r="M1520" s="61" t="s">
        <v>3646</v>
      </c>
      <c r="N1520" s="19" t="s">
        <v>5173</v>
      </c>
      <c r="P1520" s="19" t="s">
        <v>3796</v>
      </c>
      <c r="U1520" s="46">
        <v>9763</v>
      </c>
      <c r="V1520" s="4"/>
      <c r="W1520" s="46">
        <v>10130</v>
      </c>
      <c r="X1520" s="46">
        <v>10086</v>
      </c>
      <c r="Z1520" s="48">
        <v>37580</v>
      </c>
      <c r="AA1520" s="19">
        <v>7.81</v>
      </c>
      <c r="AB1520" s="19" t="s">
        <v>3789</v>
      </c>
      <c r="AC1520" s="19">
        <v>8.02</v>
      </c>
      <c r="AD1520" s="19">
        <v>0.22</v>
      </c>
      <c r="AE1520" s="19">
        <v>2810</v>
      </c>
      <c r="AF1520" s="19">
        <v>10.5</v>
      </c>
      <c r="AH1520" s="19">
        <v>2449</v>
      </c>
      <c r="AI1520" s="19">
        <v>2723</v>
      </c>
      <c r="AK1520" s="43"/>
      <c r="AL1520" s="19">
        <v>20</v>
      </c>
      <c r="AM1520" s="19">
        <v>8542</v>
      </c>
      <c r="AN1520" s="54"/>
      <c r="AO1520" s="63" t="s">
        <v>3536</v>
      </c>
      <c r="AP1520" s="17">
        <f t="shared" si="542"/>
        <v>0.400198</v>
      </c>
      <c r="AQ1520" s="17">
        <f t="shared" si="543"/>
        <v>1.81038E-2</v>
      </c>
      <c r="AR1520" s="17">
        <f t="shared" ref="AR1520:AR1583" si="565">IF(AE1520&gt;0,AE1520*0.0435,0)</f>
        <v>122.23499999999999</v>
      </c>
      <c r="AS1520" s="17">
        <f t="shared" si="564"/>
        <v>0.26859</v>
      </c>
      <c r="AT1520" s="17">
        <f t="shared" si="544"/>
        <v>122.92189179999998</v>
      </c>
      <c r="AU1520" s="5">
        <f t="shared" si="545"/>
        <v>69.086289999999991</v>
      </c>
      <c r="AV1520" s="5">
        <f t="shared" si="546"/>
        <v>44.629969999999993</v>
      </c>
      <c r="AW1520" s="5">
        <f t="shared" si="561"/>
        <v>0</v>
      </c>
      <c r="AX1520" s="5">
        <f t="shared" si="562"/>
        <v>0</v>
      </c>
      <c r="AY1520" s="5">
        <f t="shared" si="547"/>
        <v>0.41640000000000005</v>
      </c>
      <c r="AZ1520" s="5">
        <f t="shared" si="548"/>
        <v>114.13265999999997</v>
      </c>
      <c r="BA1520" s="7">
        <f t="shared" si="549"/>
        <v>3.7076832034068592E-2</v>
      </c>
      <c r="BB1520" s="62">
        <f t="shared" si="550"/>
        <v>8020.74</v>
      </c>
      <c r="BC1520" s="6">
        <f t="shared" si="551"/>
        <v>-3.1471845841931967E-2</v>
      </c>
      <c r="BD1520" s="32">
        <f t="shared" si="552"/>
        <v>3.2557097368070284E-3</v>
      </c>
      <c r="BE1520" s="32">
        <f t="shared" si="553"/>
        <v>1.4727889178158581E-4</v>
      </c>
      <c r="BF1520" s="35">
        <f t="shared" si="554"/>
        <v>0.99659701137141143</v>
      </c>
      <c r="BG1520" s="37">
        <f t="shared" si="555"/>
        <v>0.6053156914068244</v>
      </c>
      <c r="BH1520" s="33">
        <f t="shared" si="556"/>
        <v>0.39103592258342179</v>
      </c>
      <c r="BI1520" s="33">
        <f t="shared" si="557"/>
        <v>3.6483860097539138E-3</v>
      </c>
      <c r="BJ1520" s="43"/>
      <c r="BK1520" s="19">
        <v>4.34</v>
      </c>
      <c r="BO1520" s="31"/>
      <c r="BP1520" s="31"/>
      <c r="BQ1520" s="31"/>
      <c r="BR1520" s="31"/>
      <c r="BS1520" s="31"/>
      <c r="BT1520" s="31"/>
      <c r="BU1520" s="31"/>
      <c r="BV1520" s="31"/>
      <c r="BW1520" s="31"/>
      <c r="BX1520" s="31"/>
      <c r="BY1520" s="31"/>
      <c r="BZ1520" s="31"/>
      <c r="CA1520" s="31"/>
      <c r="CB1520" s="31"/>
      <c r="CC1520" s="31"/>
      <c r="CD1520" s="31"/>
      <c r="CE1520" s="31"/>
      <c r="CF1520" s="31"/>
      <c r="CG1520" s="31"/>
      <c r="CH1520" s="31"/>
      <c r="CI1520" s="31"/>
      <c r="CJ1520" s="31"/>
      <c r="CK1520" s="31"/>
      <c r="CL1520" s="31"/>
      <c r="CN1520" s="63">
        <v>20021120</v>
      </c>
      <c r="CO1520" s="63" t="s">
        <v>3607</v>
      </c>
      <c r="CP1520" s="66"/>
      <c r="CQ1520" s="64">
        <v>37582</v>
      </c>
      <c r="CR1520" s="78" t="s">
        <v>2043</v>
      </c>
      <c r="CS1520" s="78" t="s">
        <v>6954</v>
      </c>
    </row>
    <row r="1521" spans="1:97">
      <c r="A1521" s="63" t="s">
        <v>3591</v>
      </c>
      <c r="B1521" s="63" t="s">
        <v>7464</v>
      </c>
      <c r="C1521" s="63">
        <v>5283</v>
      </c>
      <c r="D1521" s="19" t="s">
        <v>3782</v>
      </c>
      <c r="E1521" s="63" t="s">
        <v>1707</v>
      </c>
      <c r="F1521" s="63" t="s">
        <v>3759</v>
      </c>
      <c r="G1521" s="65" t="s">
        <v>264</v>
      </c>
      <c r="H1521" s="65">
        <v>3</v>
      </c>
      <c r="I1521" s="65">
        <v>20</v>
      </c>
      <c r="J1521" s="65">
        <v>93</v>
      </c>
      <c r="K1521" s="23">
        <v>41.733939999999997</v>
      </c>
      <c r="L1521" s="23">
        <v>-107.857207</v>
      </c>
      <c r="M1521" s="61" t="s">
        <v>7465</v>
      </c>
      <c r="N1521" s="63" t="s">
        <v>7466</v>
      </c>
      <c r="O1521" s="63"/>
      <c r="P1521" s="63" t="s">
        <v>3796</v>
      </c>
      <c r="Q1521" s="63"/>
      <c r="R1521" s="63"/>
      <c r="S1521" s="55">
        <f>IF(U1521&gt;0,V1521-U1521,"")</f>
        <v>344</v>
      </c>
      <c r="T1521" s="63"/>
      <c r="U1521" s="66">
        <v>10338</v>
      </c>
      <c r="V1521" s="63">
        <v>10682</v>
      </c>
      <c r="W1521" s="66">
        <v>10825</v>
      </c>
      <c r="X1521" s="66">
        <v>10815</v>
      </c>
      <c r="Y1521" s="63"/>
      <c r="Z1521" s="64"/>
      <c r="AA1521" s="63">
        <v>8.07</v>
      </c>
      <c r="AB1521" s="63"/>
      <c r="AC1521" s="63">
        <v>30</v>
      </c>
      <c r="AD1521" s="63">
        <v>0</v>
      </c>
      <c r="AE1521" s="63">
        <v>3410</v>
      </c>
      <c r="AF1521" s="63">
        <v>47</v>
      </c>
      <c r="AG1521" s="63"/>
      <c r="AH1521" s="63">
        <v>4420</v>
      </c>
      <c r="AI1521" s="63">
        <v>3490</v>
      </c>
      <c r="AJ1521" s="63">
        <v>0</v>
      </c>
      <c r="AK1521" s="63">
        <v>0</v>
      </c>
      <c r="AL1521" s="63">
        <v>61</v>
      </c>
      <c r="AM1521" s="63">
        <v>11400</v>
      </c>
      <c r="AN1521" s="63"/>
      <c r="AO1521" s="63" t="s">
        <v>3536</v>
      </c>
      <c r="AP1521" s="17">
        <f t="shared" si="542"/>
        <v>1.4969999999999999</v>
      </c>
      <c r="AQ1521" s="17">
        <f t="shared" si="543"/>
        <v>0</v>
      </c>
      <c r="AR1521" s="17">
        <f t="shared" si="565"/>
        <v>148.33499999999998</v>
      </c>
      <c r="AS1521" s="17">
        <f t="shared" si="564"/>
        <v>1.2022599999999999</v>
      </c>
      <c r="AT1521" s="17">
        <f t="shared" si="544"/>
        <v>151.03425999999999</v>
      </c>
      <c r="AU1521" s="5">
        <f t="shared" si="545"/>
        <v>124.68819999999999</v>
      </c>
      <c r="AV1521" s="5">
        <f t="shared" si="546"/>
        <v>57.201099999999997</v>
      </c>
      <c r="AW1521" s="5">
        <f t="shared" si="561"/>
        <v>0</v>
      </c>
      <c r="AX1521" s="5">
        <f t="shared" si="562"/>
        <v>0</v>
      </c>
      <c r="AY1521" s="5">
        <f t="shared" si="547"/>
        <v>1.2700200000000001</v>
      </c>
      <c r="AZ1521" s="5">
        <f t="shared" si="548"/>
        <v>183.15931999999998</v>
      </c>
      <c r="BA1521" s="7">
        <f t="shared" si="549"/>
        <v>-9.6127100945505861E-2</v>
      </c>
      <c r="BB1521" s="62">
        <f t="shared" si="550"/>
        <v>11458</v>
      </c>
      <c r="BC1521" s="28">
        <f t="shared" si="551"/>
        <v>2.5374048473182256E-3</v>
      </c>
      <c r="BD1521" s="32">
        <f t="shared" si="552"/>
        <v>9.9116584541811912E-3</v>
      </c>
      <c r="BE1521" s="32">
        <f t="shared" si="553"/>
        <v>0</v>
      </c>
      <c r="BF1521" s="35">
        <f t="shared" si="554"/>
        <v>0.99008834154581871</v>
      </c>
      <c r="BG1521" s="37">
        <f t="shared" si="555"/>
        <v>0.68076361060960489</v>
      </c>
      <c r="BH1521" s="33">
        <f t="shared" si="556"/>
        <v>0.31230242610640835</v>
      </c>
      <c r="BI1521" s="33">
        <f t="shared" si="557"/>
        <v>6.9339632839868605E-3</v>
      </c>
      <c r="BJ1521" s="63">
        <v>0</v>
      </c>
      <c r="BK1521" s="63">
        <v>25</v>
      </c>
      <c r="BL1521" s="63">
        <v>0</v>
      </c>
      <c r="BM1521" s="63">
        <v>0</v>
      </c>
      <c r="BN1521" s="63">
        <v>0</v>
      </c>
      <c r="BO1521" s="63">
        <v>0</v>
      </c>
      <c r="BP1521" s="63">
        <v>0</v>
      </c>
      <c r="BQ1521" s="63">
        <v>0</v>
      </c>
      <c r="BR1521" s="63">
        <v>0</v>
      </c>
      <c r="BS1521" s="63">
        <v>0</v>
      </c>
      <c r="BT1521" s="63">
        <v>0</v>
      </c>
      <c r="BU1521" s="63">
        <v>0</v>
      </c>
      <c r="BV1521" s="63">
        <v>0</v>
      </c>
      <c r="BW1521" s="63">
        <v>0</v>
      </c>
      <c r="BX1521" s="63"/>
      <c r="BY1521" s="63"/>
      <c r="BZ1521" s="63"/>
      <c r="CA1521" s="63"/>
      <c r="CB1521" s="63"/>
      <c r="CC1521" s="63"/>
      <c r="CD1521" s="63"/>
      <c r="CE1521" s="63"/>
      <c r="CF1521" s="63"/>
      <c r="CG1521" s="63"/>
      <c r="CH1521" s="63"/>
      <c r="CI1521" s="63"/>
      <c r="CJ1521" s="63"/>
      <c r="CK1521" s="63"/>
      <c r="CL1521" s="63"/>
      <c r="CM1521" s="63"/>
      <c r="CN1521" s="63"/>
      <c r="CO1521" s="63" t="s">
        <v>5587</v>
      </c>
      <c r="CP1521" s="66"/>
      <c r="CQ1521" s="64">
        <v>38795</v>
      </c>
      <c r="CR1521" s="78" t="s">
        <v>2043</v>
      </c>
      <c r="CS1521" s="78" t="s">
        <v>6954</v>
      </c>
    </row>
    <row r="1522" spans="1:97">
      <c r="A1522" s="63" t="s">
        <v>3591</v>
      </c>
      <c r="B1522" s="63" t="s">
        <v>7481</v>
      </c>
      <c r="C1522" s="63">
        <v>5975</v>
      </c>
      <c r="D1522" s="19" t="s">
        <v>3782</v>
      </c>
      <c r="E1522" s="63" t="s">
        <v>1707</v>
      </c>
      <c r="F1522" s="63" t="s">
        <v>3759</v>
      </c>
      <c r="G1522" s="65" t="s">
        <v>1575</v>
      </c>
      <c r="H1522" s="65">
        <v>6</v>
      </c>
      <c r="I1522" s="65">
        <v>20</v>
      </c>
      <c r="J1522" s="65">
        <v>93</v>
      </c>
      <c r="K1522" s="23">
        <v>41.739618</v>
      </c>
      <c r="L1522" s="23">
        <v>-107.912824</v>
      </c>
      <c r="M1522" s="61" t="s">
        <v>7482</v>
      </c>
      <c r="N1522" s="63" t="s">
        <v>7483</v>
      </c>
      <c r="O1522" s="63"/>
      <c r="P1522" s="63" t="s">
        <v>3796</v>
      </c>
      <c r="Q1522" s="63"/>
      <c r="R1522" s="63"/>
      <c r="S1522" s="55">
        <f>IF(U1522&gt;0,V1522-U1522,"")</f>
        <v>236</v>
      </c>
      <c r="T1522" s="63"/>
      <c r="U1522" s="66">
        <v>10479</v>
      </c>
      <c r="V1522" s="63">
        <v>10715</v>
      </c>
      <c r="W1522" s="66">
        <v>10850</v>
      </c>
      <c r="X1522" s="66">
        <v>10807</v>
      </c>
      <c r="Y1522" s="63"/>
      <c r="Z1522" s="64"/>
      <c r="AA1522" s="63">
        <v>7.46</v>
      </c>
      <c r="AB1522" s="63"/>
      <c r="AC1522" s="63">
        <v>49</v>
      </c>
      <c r="AD1522" s="63">
        <v>5</v>
      </c>
      <c r="AE1522" s="63">
        <v>3200</v>
      </c>
      <c r="AF1522" s="63">
        <v>73</v>
      </c>
      <c r="AG1522" s="63"/>
      <c r="AH1522" s="63">
        <v>4350</v>
      </c>
      <c r="AI1522" s="63">
        <v>1830</v>
      </c>
      <c r="AJ1522" s="63">
        <v>0</v>
      </c>
      <c r="AK1522" s="63">
        <v>0</v>
      </c>
      <c r="AL1522" s="63">
        <v>113</v>
      </c>
      <c r="AM1522" s="63">
        <v>12600</v>
      </c>
      <c r="AN1522" s="63"/>
      <c r="AO1522" s="63" t="s">
        <v>3536</v>
      </c>
      <c r="AP1522" s="17">
        <f t="shared" si="542"/>
        <v>2.4451000000000001</v>
      </c>
      <c r="AQ1522" s="17">
        <f t="shared" si="543"/>
        <v>0.41144999999999998</v>
      </c>
      <c r="AR1522" s="17">
        <f t="shared" si="565"/>
        <v>139.19999999999999</v>
      </c>
      <c r="AS1522" s="17">
        <f t="shared" si="564"/>
        <v>1.86734</v>
      </c>
      <c r="AT1522" s="17">
        <f t="shared" si="544"/>
        <v>143.92389</v>
      </c>
      <c r="AU1522" s="5">
        <f t="shared" si="545"/>
        <v>122.7135</v>
      </c>
      <c r="AV1522" s="5">
        <f t="shared" si="546"/>
        <v>29.993699999999997</v>
      </c>
      <c r="AW1522" s="5">
        <f t="shared" si="561"/>
        <v>0</v>
      </c>
      <c r="AX1522" s="5">
        <f t="shared" si="562"/>
        <v>0</v>
      </c>
      <c r="AY1522" s="5">
        <f t="shared" si="547"/>
        <v>2.3526600000000002</v>
      </c>
      <c r="AZ1522" s="5">
        <f t="shared" si="548"/>
        <v>155.05986000000001</v>
      </c>
      <c r="BA1522" s="7">
        <f t="shared" si="549"/>
        <v>-3.7246071065735228E-2</v>
      </c>
      <c r="BB1522" s="62">
        <f t="shared" si="550"/>
        <v>9620</v>
      </c>
      <c r="BC1522" s="28">
        <f t="shared" si="551"/>
        <v>-0.13411341134113411</v>
      </c>
      <c r="BD1522" s="32">
        <f t="shared" si="552"/>
        <v>1.6988840421142036E-2</v>
      </c>
      <c r="BE1522" s="32">
        <f t="shared" si="553"/>
        <v>2.8588026629908347E-3</v>
      </c>
      <c r="BF1522" s="35">
        <f t="shared" si="554"/>
        <v>0.98015235691586711</v>
      </c>
      <c r="BG1522" s="36">
        <f t="shared" si="555"/>
        <v>0.79139436860061652</v>
      </c>
      <c r="BH1522" s="33">
        <f t="shared" si="556"/>
        <v>0.19343303934364442</v>
      </c>
      <c r="BI1522" s="33">
        <f t="shared" si="557"/>
        <v>1.517259205573899E-2</v>
      </c>
      <c r="BJ1522" s="63">
        <v>0</v>
      </c>
      <c r="BK1522" s="63">
        <v>9.6</v>
      </c>
      <c r="BL1522" s="63">
        <v>0</v>
      </c>
      <c r="BM1522" s="63">
        <v>0</v>
      </c>
      <c r="BN1522" s="63">
        <v>0</v>
      </c>
      <c r="BO1522" s="63">
        <v>0</v>
      </c>
      <c r="BP1522" s="63">
        <v>0</v>
      </c>
      <c r="BQ1522" s="63">
        <v>0</v>
      </c>
      <c r="BR1522" s="63">
        <v>0</v>
      </c>
      <c r="BS1522" s="63">
        <v>4.8</v>
      </c>
      <c r="BT1522" s="63">
        <v>0</v>
      </c>
      <c r="BU1522" s="63">
        <v>0</v>
      </c>
      <c r="BV1522" s="63">
        <v>0</v>
      </c>
      <c r="BW1522" s="63">
        <v>0</v>
      </c>
      <c r="BX1522" s="63"/>
      <c r="BY1522" s="63"/>
      <c r="BZ1522" s="63"/>
      <c r="CA1522" s="63"/>
      <c r="CB1522" s="63"/>
      <c r="CC1522" s="63"/>
      <c r="CD1522" s="63"/>
      <c r="CE1522" s="63"/>
      <c r="CF1522" s="63"/>
      <c r="CG1522" s="63"/>
      <c r="CH1522" s="63"/>
      <c r="CI1522" s="63"/>
      <c r="CJ1522" s="63"/>
      <c r="CK1522" s="63"/>
      <c r="CL1522" s="63"/>
      <c r="CM1522" s="63"/>
      <c r="CN1522" s="63"/>
      <c r="CO1522" s="63" t="s">
        <v>5588</v>
      </c>
      <c r="CP1522" s="66"/>
      <c r="CQ1522" s="64">
        <v>39210</v>
      </c>
      <c r="CR1522" s="78" t="s">
        <v>2043</v>
      </c>
      <c r="CS1522" s="78" t="s">
        <v>6954</v>
      </c>
    </row>
    <row r="1523" spans="1:97">
      <c r="A1523" s="63" t="s">
        <v>3591</v>
      </c>
      <c r="B1523" s="63" t="s">
        <v>7467</v>
      </c>
      <c r="C1523" s="63">
        <v>5060</v>
      </c>
      <c r="D1523" s="19" t="s">
        <v>3782</v>
      </c>
      <c r="E1523" s="63" t="s">
        <v>1707</v>
      </c>
      <c r="F1523" s="63" t="s">
        <v>3759</v>
      </c>
      <c r="G1523" s="65" t="s">
        <v>264</v>
      </c>
      <c r="H1523" s="65">
        <v>7</v>
      </c>
      <c r="I1523" s="65">
        <v>20</v>
      </c>
      <c r="J1523" s="65">
        <v>93</v>
      </c>
      <c r="K1523" s="23">
        <v>41.720408999999997</v>
      </c>
      <c r="L1523" s="23">
        <v>-107.915207</v>
      </c>
      <c r="M1523" s="61" t="s">
        <v>7468</v>
      </c>
      <c r="N1523" s="63" t="s">
        <v>7469</v>
      </c>
      <c r="O1523" s="63"/>
      <c r="P1523" s="63" t="s">
        <v>3796</v>
      </c>
      <c r="Q1523" s="63"/>
      <c r="R1523" s="63"/>
      <c r="S1523" s="55">
        <f>IF(U1523&gt;0,V1523-U1523,"")</f>
        <v>340</v>
      </c>
      <c r="T1523" s="63"/>
      <c r="U1523" s="66">
        <v>10145</v>
      </c>
      <c r="V1523" s="63">
        <v>10485</v>
      </c>
      <c r="W1523" s="66">
        <v>10587</v>
      </c>
      <c r="X1523" s="66"/>
      <c r="Y1523" s="63"/>
      <c r="Z1523" s="64">
        <v>38426</v>
      </c>
      <c r="AA1523" s="63">
        <v>7.12</v>
      </c>
      <c r="AB1523" s="63"/>
      <c r="AC1523" s="63">
        <v>58.8</v>
      </c>
      <c r="AD1523" s="63">
        <v>15.6</v>
      </c>
      <c r="AE1523" s="63">
        <v>3780</v>
      </c>
      <c r="AF1523" s="63">
        <v>68.5</v>
      </c>
      <c r="AG1523" s="63"/>
      <c r="AH1523" s="63">
        <v>6550</v>
      </c>
      <c r="AI1523" s="63">
        <v>1220</v>
      </c>
      <c r="AJ1523" s="63">
        <v>0</v>
      </c>
      <c r="AK1523" s="63">
        <v>0</v>
      </c>
      <c r="AL1523" s="63">
        <v>8</v>
      </c>
      <c r="AM1523" s="63">
        <v>12100</v>
      </c>
      <c r="AN1523" s="63"/>
      <c r="AO1523" s="63" t="s">
        <v>3536</v>
      </c>
      <c r="AP1523" s="17">
        <f t="shared" si="542"/>
        <v>2.9341200000000001</v>
      </c>
      <c r="AQ1523" s="17">
        <f t="shared" si="543"/>
        <v>1.2837240000000001</v>
      </c>
      <c r="AR1523" s="17">
        <f t="shared" si="565"/>
        <v>164.42999999999998</v>
      </c>
      <c r="AS1523" s="17">
        <f t="shared" si="564"/>
        <v>1.75223</v>
      </c>
      <c r="AT1523" s="17">
        <f t="shared" si="544"/>
        <v>170.40007399999999</v>
      </c>
      <c r="AU1523" s="5">
        <f t="shared" si="545"/>
        <v>184.77549999999999</v>
      </c>
      <c r="AV1523" s="5">
        <f t="shared" si="546"/>
        <v>19.995799999999999</v>
      </c>
      <c r="AW1523" s="5">
        <f t="shared" si="561"/>
        <v>0</v>
      </c>
      <c r="AX1523" s="5">
        <f t="shared" si="562"/>
        <v>0</v>
      </c>
      <c r="AY1523" s="5">
        <f t="shared" si="547"/>
        <v>0.16656000000000001</v>
      </c>
      <c r="AZ1523" s="5">
        <f t="shared" si="548"/>
        <v>204.93786</v>
      </c>
      <c r="BA1523" s="7">
        <f t="shared" si="549"/>
        <v>-9.2017840115249341E-2</v>
      </c>
      <c r="BB1523" s="62">
        <f t="shared" si="550"/>
        <v>11700.9</v>
      </c>
      <c r="BC1523" s="28">
        <f t="shared" si="551"/>
        <v>-1.6768273468650358E-2</v>
      </c>
      <c r="BD1523" s="32">
        <f t="shared" si="552"/>
        <v>1.7219006606769432E-2</v>
      </c>
      <c r="BE1523" s="32">
        <f t="shared" si="553"/>
        <v>7.5335882776670637E-3</v>
      </c>
      <c r="BF1523" s="35">
        <f t="shared" si="554"/>
        <v>0.9752474051155634</v>
      </c>
      <c r="BG1523" s="36">
        <f t="shared" si="555"/>
        <v>0.90161720240467036</v>
      </c>
      <c r="BH1523" s="33">
        <f t="shared" si="556"/>
        <v>9.7570063432886434E-2</v>
      </c>
      <c r="BI1523" s="33">
        <f t="shared" si="557"/>
        <v>8.1273416244319135E-4</v>
      </c>
      <c r="BJ1523" s="63">
        <v>0</v>
      </c>
      <c r="BK1523" s="63">
        <v>1.1000000000000001</v>
      </c>
      <c r="BL1523" s="63">
        <v>0</v>
      </c>
      <c r="BM1523" s="63">
        <v>0</v>
      </c>
      <c r="BN1523" s="63">
        <v>0</v>
      </c>
      <c r="BO1523" s="63">
        <v>0</v>
      </c>
      <c r="BP1523" s="63">
        <v>0</v>
      </c>
      <c r="BQ1523" s="63">
        <v>0</v>
      </c>
      <c r="BR1523" s="63">
        <v>0</v>
      </c>
      <c r="BS1523" s="63">
        <v>0</v>
      </c>
      <c r="BT1523" s="63">
        <v>0</v>
      </c>
      <c r="BU1523" s="63">
        <v>0</v>
      </c>
      <c r="BV1523" s="63">
        <v>0</v>
      </c>
      <c r="BW1523" s="63">
        <v>0</v>
      </c>
      <c r="BX1523" s="63"/>
      <c r="BY1523" s="63"/>
      <c r="BZ1523" s="63"/>
      <c r="CA1523" s="63"/>
      <c r="CB1523" s="63"/>
      <c r="CC1523" s="63"/>
      <c r="CD1523" s="63"/>
      <c r="CE1523" s="63"/>
      <c r="CF1523" s="63"/>
      <c r="CG1523" s="63"/>
      <c r="CH1523" s="63"/>
      <c r="CI1523" s="63"/>
      <c r="CJ1523" s="63"/>
      <c r="CK1523" s="63"/>
      <c r="CL1523" s="63"/>
      <c r="CM1523" s="63"/>
      <c r="CN1523" s="63">
        <v>20050315</v>
      </c>
      <c r="CO1523" s="63" t="s">
        <v>5589</v>
      </c>
      <c r="CP1523" s="66"/>
      <c r="CQ1523" s="64">
        <v>38428</v>
      </c>
      <c r="CR1523" s="78" t="s">
        <v>2043</v>
      </c>
      <c r="CS1523" s="78" t="s">
        <v>6954</v>
      </c>
    </row>
    <row r="1524" spans="1:97">
      <c r="A1524" s="63" t="s">
        <v>3591</v>
      </c>
      <c r="B1524" s="63" t="s">
        <v>7491</v>
      </c>
      <c r="C1524" s="63">
        <v>3823</v>
      </c>
      <c r="D1524" s="19" t="s">
        <v>3782</v>
      </c>
      <c r="E1524" s="63" t="s">
        <v>1707</v>
      </c>
      <c r="F1524" s="63" t="s">
        <v>3759</v>
      </c>
      <c r="G1524" s="65" t="s">
        <v>3609</v>
      </c>
      <c r="H1524" s="65">
        <v>14</v>
      </c>
      <c r="I1524" s="65">
        <v>20</v>
      </c>
      <c r="J1524" s="65">
        <v>93</v>
      </c>
      <c r="K1524" s="23">
        <v>41.712220000000002</v>
      </c>
      <c r="L1524" s="23">
        <v>-107.83889000000001</v>
      </c>
      <c r="M1524" s="61" t="s">
        <v>7492</v>
      </c>
      <c r="N1524" s="63" t="s">
        <v>7493</v>
      </c>
      <c r="O1524" s="63"/>
      <c r="P1524" s="63" t="s">
        <v>3796</v>
      </c>
      <c r="Q1524" s="63"/>
      <c r="R1524" s="63"/>
      <c r="S1524" s="55"/>
      <c r="T1524" s="63"/>
      <c r="U1524" s="66" t="s">
        <v>7494</v>
      </c>
      <c r="V1524" s="63"/>
      <c r="W1524" s="66">
        <v>11105</v>
      </c>
      <c r="X1524" s="66">
        <v>11036</v>
      </c>
      <c r="Y1524" s="63"/>
      <c r="Z1524" s="64">
        <v>36495</v>
      </c>
      <c r="AA1524" s="63">
        <v>9.2799999999999994</v>
      </c>
      <c r="AB1524" s="63"/>
      <c r="AC1524" s="63">
        <v>21</v>
      </c>
      <c r="AD1524" s="63">
        <v>6</v>
      </c>
      <c r="AE1524" s="63">
        <v>4009</v>
      </c>
      <c r="AF1524" s="63">
        <v>69</v>
      </c>
      <c r="AG1524" s="63"/>
      <c r="AH1524" s="63">
        <v>4249</v>
      </c>
      <c r="AI1524" s="63">
        <v>2667</v>
      </c>
      <c r="AJ1524" s="63">
        <v>211</v>
      </c>
      <c r="AK1524" s="63"/>
      <c r="AL1524" s="63">
        <v>10</v>
      </c>
      <c r="AM1524" s="63">
        <v>10394</v>
      </c>
      <c r="AN1524" s="63"/>
      <c r="AO1524" s="63" t="s">
        <v>6091</v>
      </c>
      <c r="AP1524" s="17">
        <f t="shared" si="542"/>
        <v>1.0479000000000001</v>
      </c>
      <c r="AQ1524" s="17">
        <f t="shared" si="543"/>
        <v>0.49374000000000001</v>
      </c>
      <c r="AR1524" s="17">
        <f t="shared" si="565"/>
        <v>174.39149999999998</v>
      </c>
      <c r="AS1524" s="17">
        <f t="shared" si="564"/>
        <v>1.7650199999999998</v>
      </c>
      <c r="AT1524" s="17">
        <f t="shared" si="544"/>
        <v>177.69815999999997</v>
      </c>
      <c r="AU1524" s="5">
        <f t="shared" si="545"/>
        <v>119.86429</v>
      </c>
      <c r="AV1524" s="5">
        <f t="shared" si="546"/>
        <v>43.712129999999995</v>
      </c>
      <c r="AW1524" s="5">
        <f t="shared" si="561"/>
        <v>7.0326299999999993</v>
      </c>
      <c r="AX1524" s="5">
        <f t="shared" si="562"/>
        <v>0</v>
      </c>
      <c r="AY1524" s="5">
        <f t="shared" si="547"/>
        <v>0.20820000000000002</v>
      </c>
      <c r="AZ1524" s="5">
        <f t="shared" si="548"/>
        <v>170.81725</v>
      </c>
      <c r="BA1524" s="7">
        <f t="shared" si="549"/>
        <v>1.9743488530392306E-2</v>
      </c>
      <c r="BB1524" s="62">
        <f t="shared" si="550"/>
        <v>11242</v>
      </c>
      <c r="BC1524" s="28">
        <f t="shared" si="551"/>
        <v>3.919393603253836E-2</v>
      </c>
      <c r="BD1524" s="32">
        <f t="shared" si="552"/>
        <v>5.8970785066091861E-3</v>
      </c>
      <c r="BE1524" s="32">
        <f t="shared" si="553"/>
        <v>2.778531865495963E-3</v>
      </c>
      <c r="BF1524" s="35">
        <f t="shared" si="554"/>
        <v>0.99132438962789482</v>
      </c>
      <c r="BG1524" s="37">
        <f t="shared" si="555"/>
        <v>0.70171068788427393</v>
      </c>
      <c r="BH1524" s="33">
        <f t="shared" si="556"/>
        <v>0.25589997497325356</v>
      </c>
      <c r="BI1524" s="33">
        <f t="shared" si="557"/>
        <v>1.2188464572518293E-3</v>
      </c>
      <c r="BJ1524" s="63"/>
      <c r="BK1524" s="63">
        <v>0.43</v>
      </c>
      <c r="BL1524" s="63"/>
      <c r="BM1524" s="63"/>
      <c r="BN1524" s="63"/>
      <c r="BO1524" s="63">
        <v>198.62</v>
      </c>
      <c r="BP1524" s="63">
        <v>0.12</v>
      </c>
      <c r="BQ1524" s="63">
        <v>0</v>
      </c>
      <c r="BR1524" s="63">
        <v>0.04</v>
      </c>
      <c r="BS1524" s="63">
        <v>0.19</v>
      </c>
      <c r="BT1524" s="63">
        <v>0.04</v>
      </c>
      <c r="BU1524" s="63">
        <v>0.08</v>
      </c>
      <c r="BV1524" s="63">
        <v>0.01</v>
      </c>
      <c r="BW1524" s="63">
        <v>0.09</v>
      </c>
      <c r="BX1524" s="63"/>
      <c r="BY1524" s="63"/>
      <c r="BZ1524" s="63"/>
      <c r="CA1524" s="63">
        <v>0.09</v>
      </c>
      <c r="CB1524" s="63"/>
      <c r="CC1524" s="63"/>
      <c r="CD1524" s="63"/>
      <c r="CE1524" s="63">
        <v>0.03</v>
      </c>
      <c r="CF1524" s="63"/>
      <c r="CG1524" s="63">
        <v>0.02</v>
      </c>
      <c r="CH1524" s="63"/>
      <c r="CI1524" s="63"/>
      <c r="CJ1524" s="63"/>
      <c r="CK1524" s="63"/>
      <c r="CL1524" s="63"/>
      <c r="CM1524" s="63"/>
      <c r="CN1524" s="63">
        <v>19991201</v>
      </c>
      <c r="CO1524" s="63" t="s">
        <v>7495</v>
      </c>
      <c r="CP1524" s="66"/>
      <c r="CQ1524" s="64">
        <v>36515</v>
      </c>
      <c r="CR1524" s="78" t="s">
        <v>2043</v>
      </c>
      <c r="CS1524" s="78" t="s">
        <v>6954</v>
      </c>
    </row>
    <row r="1525" spans="1:97">
      <c r="A1525" s="63" t="s">
        <v>3591</v>
      </c>
      <c r="B1525" s="63" t="s">
        <v>7473</v>
      </c>
      <c r="C1525" s="63">
        <v>5039</v>
      </c>
      <c r="D1525" s="19" t="s">
        <v>3782</v>
      </c>
      <c r="E1525" s="63" t="s">
        <v>1707</v>
      </c>
      <c r="F1525" s="63" t="s">
        <v>3759</v>
      </c>
      <c r="G1525" s="65" t="s">
        <v>3598</v>
      </c>
      <c r="H1525" s="65">
        <v>17</v>
      </c>
      <c r="I1525" s="65">
        <v>20</v>
      </c>
      <c r="J1525" s="65">
        <v>93</v>
      </c>
      <c r="K1525" s="23">
        <v>41.706498000000003</v>
      </c>
      <c r="L1525" s="23">
        <v>-107.89621</v>
      </c>
      <c r="M1525" s="61" t="s">
        <v>7474</v>
      </c>
      <c r="N1525" s="63" t="s">
        <v>7475</v>
      </c>
      <c r="O1525" s="63"/>
      <c r="P1525" s="63" t="s">
        <v>3796</v>
      </c>
      <c r="Q1525" s="63"/>
      <c r="R1525" s="63"/>
      <c r="S1525" s="55">
        <f>IF(U1525&gt;0,V1525-U1525,"")</f>
        <v>269</v>
      </c>
      <c r="T1525" s="63"/>
      <c r="U1525" s="66">
        <v>9983</v>
      </c>
      <c r="V1525" s="63">
        <v>10252</v>
      </c>
      <c r="W1525" s="66">
        <v>10343</v>
      </c>
      <c r="X1525" s="66"/>
      <c r="Y1525" s="63"/>
      <c r="Z1525" s="64">
        <v>38427</v>
      </c>
      <c r="AA1525" s="63">
        <v>6.88</v>
      </c>
      <c r="AB1525" s="63"/>
      <c r="AC1525" s="63">
        <v>76.5</v>
      </c>
      <c r="AD1525" s="63">
        <v>21</v>
      </c>
      <c r="AE1525" s="63">
        <v>4300</v>
      </c>
      <c r="AF1525" s="63">
        <v>76.7</v>
      </c>
      <c r="AG1525" s="63"/>
      <c r="AH1525" s="63">
        <v>6870</v>
      </c>
      <c r="AI1525" s="63">
        <v>1600</v>
      </c>
      <c r="AJ1525" s="63">
        <v>0</v>
      </c>
      <c r="AK1525" s="63">
        <v>0</v>
      </c>
      <c r="AL1525" s="63">
        <v>26</v>
      </c>
      <c r="AM1525" s="63">
        <v>13900</v>
      </c>
      <c r="AN1525" s="63"/>
      <c r="AO1525" s="63" t="s">
        <v>3536</v>
      </c>
      <c r="AP1525" s="17">
        <f t="shared" si="542"/>
        <v>3.8173499999999998</v>
      </c>
      <c r="AQ1525" s="17">
        <f t="shared" si="543"/>
        <v>1.7280900000000001</v>
      </c>
      <c r="AR1525" s="17">
        <f t="shared" si="565"/>
        <v>187.04999999999998</v>
      </c>
      <c r="AS1525" s="17">
        <f t="shared" si="564"/>
        <v>1.961986</v>
      </c>
      <c r="AT1525" s="17">
        <f t="shared" si="544"/>
        <v>194.55742599999999</v>
      </c>
      <c r="AU1525" s="5">
        <f t="shared" si="545"/>
        <v>193.80269999999999</v>
      </c>
      <c r="AV1525" s="5">
        <f t="shared" si="546"/>
        <v>26.223999999999997</v>
      </c>
      <c r="AW1525" s="5">
        <f t="shared" si="561"/>
        <v>0</v>
      </c>
      <c r="AX1525" s="5">
        <f t="shared" si="562"/>
        <v>0</v>
      </c>
      <c r="AY1525" s="5">
        <f t="shared" si="547"/>
        <v>0.54132000000000002</v>
      </c>
      <c r="AZ1525" s="5">
        <f t="shared" si="548"/>
        <v>220.56801999999999</v>
      </c>
      <c r="BA1525" s="7">
        <f t="shared" si="549"/>
        <v>-6.2657190135244081E-2</v>
      </c>
      <c r="BB1525" s="62">
        <f t="shared" si="550"/>
        <v>12970.2</v>
      </c>
      <c r="BC1525" s="28">
        <f t="shared" si="551"/>
        <v>-3.4603389628659227E-2</v>
      </c>
      <c r="BD1525" s="32">
        <f t="shared" si="552"/>
        <v>1.9620685154418109E-2</v>
      </c>
      <c r="BE1525" s="32">
        <f t="shared" si="553"/>
        <v>8.8821590392545603E-3</v>
      </c>
      <c r="BF1525" s="35">
        <f t="shared" si="554"/>
        <v>0.97149715580632723</v>
      </c>
      <c r="BG1525" s="36">
        <f t="shared" si="555"/>
        <v>0.87865276208219123</v>
      </c>
      <c r="BH1525" s="33">
        <f t="shared" si="556"/>
        <v>0.11889302900755966</v>
      </c>
      <c r="BI1525" s="33">
        <f t="shared" si="557"/>
        <v>2.4542089102490925E-3</v>
      </c>
      <c r="BJ1525" s="63">
        <v>0</v>
      </c>
      <c r="BK1525" s="63">
        <v>0.7</v>
      </c>
      <c r="BL1525" s="63">
        <v>0</v>
      </c>
      <c r="BM1525" s="63">
        <v>0</v>
      </c>
      <c r="BN1525" s="63">
        <v>0</v>
      </c>
      <c r="BO1525" s="63">
        <v>0</v>
      </c>
      <c r="BP1525" s="63">
        <v>0</v>
      </c>
      <c r="BQ1525" s="63">
        <v>0</v>
      </c>
      <c r="BR1525" s="63">
        <v>0</v>
      </c>
      <c r="BS1525" s="63">
        <v>0</v>
      </c>
      <c r="BT1525" s="63">
        <v>0</v>
      </c>
      <c r="BU1525" s="63">
        <v>0</v>
      </c>
      <c r="BV1525" s="63">
        <v>0</v>
      </c>
      <c r="BW1525" s="63">
        <v>0</v>
      </c>
      <c r="BX1525" s="63"/>
      <c r="BY1525" s="63"/>
      <c r="BZ1525" s="63"/>
      <c r="CA1525" s="63"/>
      <c r="CB1525" s="63"/>
      <c r="CC1525" s="63"/>
      <c r="CD1525" s="63"/>
      <c r="CE1525" s="63"/>
      <c r="CF1525" s="63"/>
      <c r="CG1525" s="63"/>
      <c r="CH1525" s="63"/>
      <c r="CI1525" s="63"/>
      <c r="CJ1525" s="63"/>
      <c r="CK1525" s="63"/>
      <c r="CL1525" s="63"/>
      <c r="CM1525" s="63"/>
      <c r="CN1525" s="63">
        <v>20050316</v>
      </c>
      <c r="CO1525" s="63" t="s">
        <v>5590</v>
      </c>
      <c r="CP1525" s="66"/>
      <c r="CQ1525" s="64">
        <v>38429</v>
      </c>
      <c r="CR1525" s="78" t="s">
        <v>2043</v>
      </c>
      <c r="CS1525" s="78" t="s">
        <v>6954</v>
      </c>
    </row>
    <row r="1526" spans="1:97">
      <c r="A1526" s="63" t="s">
        <v>3591</v>
      </c>
      <c r="B1526" s="63" t="s">
        <v>7496</v>
      </c>
      <c r="C1526" s="63">
        <v>3504</v>
      </c>
      <c r="D1526" s="19" t="s">
        <v>3782</v>
      </c>
      <c r="E1526" s="63" t="s">
        <v>1707</v>
      </c>
      <c r="F1526" s="63" t="s">
        <v>3759</v>
      </c>
      <c r="G1526" s="65" t="s">
        <v>3598</v>
      </c>
      <c r="H1526" s="65">
        <v>19</v>
      </c>
      <c r="I1526" s="65">
        <v>20</v>
      </c>
      <c r="J1526" s="65">
        <v>93</v>
      </c>
      <c r="K1526" s="23">
        <v>41.694279999999999</v>
      </c>
      <c r="L1526" s="23">
        <v>-107.91762</v>
      </c>
      <c r="M1526" s="61" t="s">
        <v>7497</v>
      </c>
      <c r="N1526" s="63" t="s">
        <v>7498</v>
      </c>
      <c r="O1526" s="63"/>
      <c r="P1526" s="63" t="s">
        <v>3796</v>
      </c>
      <c r="Q1526" s="63"/>
      <c r="R1526" s="63"/>
      <c r="S1526" s="55"/>
      <c r="T1526" s="63"/>
      <c r="U1526" s="66" t="s">
        <v>7499</v>
      </c>
      <c r="V1526" s="63"/>
      <c r="W1526" s="66">
        <v>10150</v>
      </c>
      <c r="X1526" s="66">
        <v>10585</v>
      </c>
      <c r="Y1526" s="63"/>
      <c r="Z1526" s="64"/>
      <c r="AA1526" s="63"/>
      <c r="AB1526" s="63"/>
      <c r="AC1526" s="63">
        <v>19.899999999999999</v>
      </c>
      <c r="AD1526" s="63">
        <v>4.55</v>
      </c>
      <c r="AE1526" s="63">
        <v>2580</v>
      </c>
      <c r="AF1526" s="63">
        <v>14.7</v>
      </c>
      <c r="AG1526" s="63"/>
      <c r="AH1526" s="63">
        <v>2249</v>
      </c>
      <c r="AI1526" s="63">
        <v>2561</v>
      </c>
      <c r="AJ1526" s="63"/>
      <c r="AK1526" s="63"/>
      <c r="AL1526" s="63">
        <v>165</v>
      </c>
      <c r="AM1526" s="63">
        <v>6438</v>
      </c>
      <c r="AN1526" s="63"/>
      <c r="AO1526" s="63" t="s">
        <v>3553</v>
      </c>
      <c r="AP1526" s="17">
        <f t="shared" si="542"/>
        <v>0.99300999999999995</v>
      </c>
      <c r="AQ1526" s="17">
        <f t="shared" si="543"/>
        <v>0.37441950000000002</v>
      </c>
      <c r="AR1526" s="17">
        <f t="shared" si="565"/>
        <v>112.22999999999999</v>
      </c>
      <c r="AS1526" s="17">
        <f t="shared" si="564"/>
        <v>0.37602599999999997</v>
      </c>
      <c r="AT1526" s="17">
        <f t="shared" si="544"/>
        <v>113.97345549999999</v>
      </c>
      <c r="AU1526" s="5">
        <f t="shared" si="545"/>
        <v>63.444289999999995</v>
      </c>
      <c r="AV1526" s="5">
        <f t="shared" si="546"/>
        <v>41.974789999999999</v>
      </c>
      <c r="AW1526" s="5">
        <f t="shared" si="561"/>
        <v>0</v>
      </c>
      <c r="AX1526" s="5">
        <f t="shared" si="562"/>
        <v>0</v>
      </c>
      <c r="AY1526" s="5">
        <f t="shared" si="547"/>
        <v>3.4353000000000002</v>
      </c>
      <c r="AZ1526" s="5">
        <f t="shared" si="548"/>
        <v>108.85437999999999</v>
      </c>
      <c r="BA1526" s="7">
        <f t="shared" si="549"/>
        <v>2.2973231726249006E-2</v>
      </c>
      <c r="BB1526" s="62">
        <f t="shared" si="550"/>
        <v>7594.15</v>
      </c>
      <c r="BC1526" s="28">
        <f t="shared" si="551"/>
        <v>8.2392933370866159E-2</v>
      </c>
      <c r="BD1526" s="32">
        <f t="shared" si="552"/>
        <v>8.7126427433798399E-3</v>
      </c>
      <c r="BE1526" s="32">
        <f t="shared" si="553"/>
        <v>3.2851465137862744E-3</v>
      </c>
      <c r="BF1526" s="35">
        <f t="shared" si="554"/>
        <v>0.9880022107428339</v>
      </c>
      <c r="BG1526" s="37">
        <f t="shared" si="555"/>
        <v>0.58283635440301074</v>
      </c>
      <c r="BH1526" s="33">
        <f t="shared" si="556"/>
        <v>0.38560497060384707</v>
      </c>
      <c r="BI1526" s="33">
        <f t="shared" si="557"/>
        <v>3.1558674993142216E-2</v>
      </c>
      <c r="BJ1526" s="63"/>
      <c r="BK1526" s="63"/>
      <c r="BL1526" s="63"/>
      <c r="BM1526" s="63"/>
      <c r="BN1526" s="63"/>
      <c r="BO1526" s="63"/>
      <c r="BP1526" s="63"/>
      <c r="BQ1526" s="63"/>
      <c r="BR1526" s="63"/>
      <c r="BS1526" s="63"/>
      <c r="BT1526" s="63"/>
      <c r="BU1526" s="63"/>
      <c r="BV1526" s="63"/>
      <c r="BW1526" s="63"/>
      <c r="BX1526" s="63"/>
      <c r="BY1526" s="63"/>
      <c r="BZ1526" s="63"/>
      <c r="CA1526" s="63"/>
      <c r="CB1526" s="63"/>
      <c r="CC1526" s="63"/>
      <c r="CD1526" s="63"/>
      <c r="CE1526" s="63"/>
      <c r="CF1526" s="63"/>
      <c r="CG1526" s="63"/>
      <c r="CH1526" s="63"/>
      <c r="CI1526" s="63"/>
      <c r="CJ1526" s="63"/>
      <c r="CK1526" s="63"/>
      <c r="CL1526" s="63"/>
      <c r="CM1526" s="63"/>
      <c r="CN1526" s="63"/>
      <c r="CO1526" s="63" t="s">
        <v>3607</v>
      </c>
      <c r="CP1526" s="66"/>
      <c r="CQ1526" s="63"/>
      <c r="CR1526" s="78" t="s">
        <v>2043</v>
      </c>
      <c r="CS1526" s="78" t="s">
        <v>6954</v>
      </c>
    </row>
    <row r="1527" spans="1:97">
      <c r="A1527" s="63" t="s">
        <v>3591</v>
      </c>
      <c r="B1527" s="63" t="s">
        <v>7509</v>
      </c>
      <c r="C1527" s="63">
        <v>3546</v>
      </c>
      <c r="D1527" s="19" t="s">
        <v>3782</v>
      </c>
      <c r="E1527" s="63" t="s">
        <v>1707</v>
      </c>
      <c r="F1527" s="63" t="s">
        <v>3759</v>
      </c>
      <c r="G1527" s="65" t="s">
        <v>3609</v>
      </c>
      <c r="H1527" s="65">
        <v>20</v>
      </c>
      <c r="I1527" s="65">
        <v>20</v>
      </c>
      <c r="J1527" s="65">
        <v>93</v>
      </c>
      <c r="K1527" s="23">
        <v>41.698149999999998</v>
      </c>
      <c r="L1527" s="23">
        <v>-107.89637</v>
      </c>
      <c r="M1527" s="61" t="s">
        <v>7510</v>
      </c>
      <c r="N1527" s="63" t="s">
        <v>7511</v>
      </c>
      <c r="O1527" s="63"/>
      <c r="P1527" s="63" t="s">
        <v>3796</v>
      </c>
      <c r="Q1527" s="63"/>
      <c r="R1527" s="63"/>
      <c r="S1527" s="55"/>
      <c r="T1527" s="63"/>
      <c r="U1527" s="66" t="s">
        <v>7512</v>
      </c>
      <c r="V1527" s="63"/>
      <c r="W1527" s="66">
        <v>10501</v>
      </c>
      <c r="X1527" s="66">
        <v>10398</v>
      </c>
      <c r="Y1527" s="63"/>
      <c r="Z1527" s="64"/>
      <c r="AA1527" s="63"/>
      <c r="AB1527" s="63"/>
      <c r="AC1527" s="63">
        <v>29.4</v>
      </c>
      <c r="AD1527" s="63">
        <v>5.08</v>
      </c>
      <c r="AE1527" s="63">
        <v>2250</v>
      </c>
      <c r="AF1527" s="63">
        <v>35.6</v>
      </c>
      <c r="AG1527" s="63"/>
      <c r="AH1527" s="63">
        <v>2099</v>
      </c>
      <c r="AI1527" s="63">
        <v>1860</v>
      </c>
      <c r="AJ1527" s="63"/>
      <c r="AK1527" s="63"/>
      <c r="AL1527" s="63">
        <v>17</v>
      </c>
      <c r="AM1527" s="63">
        <v>6123</v>
      </c>
      <c r="AN1527" s="63"/>
      <c r="AO1527" s="63" t="s">
        <v>3553</v>
      </c>
      <c r="AP1527" s="17">
        <f t="shared" si="542"/>
        <v>1.46706</v>
      </c>
      <c r="AQ1527" s="17">
        <f t="shared" si="543"/>
        <v>0.41803319999999999</v>
      </c>
      <c r="AR1527" s="17">
        <f t="shared" si="565"/>
        <v>97.875</v>
      </c>
      <c r="AS1527" s="17">
        <f t="shared" si="564"/>
        <v>0.91064800000000001</v>
      </c>
      <c r="AT1527" s="17">
        <f t="shared" si="544"/>
        <v>100.67074119999999</v>
      </c>
      <c r="AU1527" s="5">
        <f t="shared" si="545"/>
        <v>59.212789999999998</v>
      </c>
      <c r="AV1527" s="5">
        <f t="shared" si="546"/>
        <v>30.485399999999998</v>
      </c>
      <c r="AW1527" s="5">
        <f t="shared" si="561"/>
        <v>0</v>
      </c>
      <c r="AX1527" s="5">
        <f t="shared" si="562"/>
        <v>0</v>
      </c>
      <c r="AY1527" s="5">
        <f t="shared" si="547"/>
        <v>0.35394000000000003</v>
      </c>
      <c r="AZ1527" s="5">
        <f t="shared" si="548"/>
        <v>90.052129999999991</v>
      </c>
      <c r="BA1527" s="7">
        <f t="shared" si="549"/>
        <v>5.5675604782946475E-2</v>
      </c>
      <c r="BB1527" s="62">
        <f t="shared" si="550"/>
        <v>6296.08</v>
      </c>
      <c r="BC1527" s="28">
        <f t="shared" si="551"/>
        <v>1.3936620103904632E-2</v>
      </c>
      <c r="BD1527" s="32">
        <f t="shared" si="552"/>
        <v>1.457285386511091E-2</v>
      </c>
      <c r="BE1527" s="32">
        <f t="shared" si="553"/>
        <v>4.1524796084445635E-3</v>
      </c>
      <c r="BF1527" s="35">
        <f t="shared" si="554"/>
        <v>0.98127466652644457</v>
      </c>
      <c r="BG1527" s="37">
        <f t="shared" si="555"/>
        <v>0.65753902767208283</v>
      </c>
      <c r="BH1527" s="33">
        <f t="shared" si="556"/>
        <v>0.33853058223053695</v>
      </c>
      <c r="BI1527" s="33">
        <f t="shared" si="557"/>
        <v>3.9303900973802625E-3</v>
      </c>
      <c r="BJ1527" s="63"/>
      <c r="BK1527" s="63">
        <v>0.76</v>
      </c>
      <c r="BL1527" s="63"/>
      <c r="BM1527" s="63"/>
      <c r="BN1527" s="63"/>
      <c r="BO1527" s="63"/>
      <c r="BP1527" s="63"/>
      <c r="BQ1527" s="63"/>
      <c r="BR1527" s="63"/>
      <c r="BS1527" s="63"/>
      <c r="BT1527" s="63"/>
      <c r="BU1527" s="63"/>
      <c r="BV1527" s="63"/>
      <c r="BW1527" s="63"/>
      <c r="BX1527" s="63"/>
      <c r="BY1527" s="63"/>
      <c r="BZ1527" s="63"/>
      <c r="CA1527" s="63"/>
      <c r="CB1527" s="63"/>
      <c r="CC1527" s="63"/>
      <c r="CD1527" s="63"/>
      <c r="CE1527" s="63"/>
      <c r="CF1527" s="63"/>
      <c r="CG1527" s="63"/>
      <c r="CH1527" s="63"/>
      <c r="CI1527" s="63"/>
      <c r="CJ1527" s="63"/>
      <c r="CK1527" s="63"/>
      <c r="CL1527" s="63"/>
      <c r="CM1527" s="63"/>
      <c r="CN1527" s="63"/>
      <c r="CO1527" s="63" t="s">
        <v>3607</v>
      </c>
      <c r="CP1527" s="66"/>
      <c r="CQ1527" s="63"/>
      <c r="CR1527" s="78" t="s">
        <v>2043</v>
      </c>
      <c r="CS1527" s="78" t="s">
        <v>6954</v>
      </c>
    </row>
    <row r="1528" spans="1:97">
      <c r="A1528" s="20" t="s">
        <v>3591</v>
      </c>
      <c r="B1528" s="16" t="s">
        <v>6667</v>
      </c>
      <c r="F1528" s="19" t="s">
        <v>3759</v>
      </c>
      <c r="G1528" s="47" t="s">
        <v>3612</v>
      </c>
      <c r="H1528" s="47">
        <v>21</v>
      </c>
      <c r="I1528" s="47">
        <v>20</v>
      </c>
      <c r="J1528" s="47">
        <v>93</v>
      </c>
      <c r="K1528" s="23">
        <v>41.691540000000003</v>
      </c>
      <c r="L1528" s="23">
        <v>-107.88654</v>
      </c>
      <c r="M1528" s="61" t="s">
        <v>530</v>
      </c>
      <c r="N1528" s="19" t="s">
        <v>5141</v>
      </c>
      <c r="P1528" s="19" t="s">
        <v>3796</v>
      </c>
      <c r="U1528" s="46">
        <v>9804</v>
      </c>
      <c r="V1528" s="4"/>
      <c r="W1528" s="46">
        <v>10400</v>
      </c>
      <c r="X1528" s="46">
        <v>9950</v>
      </c>
      <c r="Z1528" s="48"/>
      <c r="AA1528" s="4"/>
      <c r="AB1528" s="19" t="s">
        <v>3789</v>
      </c>
      <c r="AC1528" s="19">
        <v>8.4600000000000009</v>
      </c>
      <c r="AD1528" s="19">
        <v>0.74</v>
      </c>
      <c r="AE1528" s="19">
        <v>2410</v>
      </c>
      <c r="AF1528" s="19">
        <v>5.35</v>
      </c>
      <c r="AH1528" s="19">
        <v>3199</v>
      </c>
      <c r="AI1528" s="19">
        <v>1186</v>
      </c>
      <c r="AK1528" s="43"/>
      <c r="AL1528" s="19">
        <v>4</v>
      </c>
      <c r="AM1528" s="19">
        <v>6662</v>
      </c>
      <c r="AN1528" s="54"/>
      <c r="AO1528" s="63" t="s">
        <v>3536</v>
      </c>
      <c r="AP1528" s="17">
        <f t="shared" si="542"/>
        <v>0.42215400000000003</v>
      </c>
      <c r="AQ1528" s="17">
        <f t="shared" si="543"/>
        <v>6.08946E-2</v>
      </c>
      <c r="AR1528" s="17">
        <f t="shared" si="565"/>
        <v>104.83499999999999</v>
      </c>
      <c r="AS1528" s="17">
        <f t="shared" si="564"/>
        <v>0.13685299999999997</v>
      </c>
      <c r="AT1528" s="17">
        <f t="shared" si="544"/>
        <v>105.4549016</v>
      </c>
      <c r="AU1528" s="5">
        <f t="shared" si="545"/>
        <v>90.24378999999999</v>
      </c>
      <c r="AV1528" s="5">
        <f t="shared" si="546"/>
        <v>19.43854</v>
      </c>
      <c r="AW1528" s="5">
        <f t="shared" si="561"/>
        <v>0</v>
      </c>
      <c r="AX1528" s="5">
        <f t="shared" si="562"/>
        <v>0</v>
      </c>
      <c r="AY1528" s="5">
        <f t="shared" si="547"/>
        <v>8.3280000000000007E-2</v>
      </c>
      <c r="AZ1528" s="5">
        <f t="shared" si="548"/>
        <v>109.76561</v>
      </c>
      <c r="BA1528" s="7">
        <f t="shared" si="549"/>
        <v>-2.0029263790672987E-2</v>
      </c>
      <c r="BB1528" s="62">
        <f t="shared" si="550"/>
        <v>6813.5499999999993</v>
      </c>
      <c r="BC1528" s="6">
        <f t="shared" si="551"/>
        <v>1.1246294214336282E-2</v>
      </c>
      <c r="BD1528" s="32">
        <f t="shared" si="552"/>
        <v>4.0031709630839957E-3</v>
      </c>
      <c r="BE1528" s="32">
        <f t="shared" si="553"/>
        <v>5.7744684292607596E-4</v>
      </c>
      <c r="BF1528" s="35">
        <f t="shared" si="554"/>
        <v>0.99541938219398984</v>
      </c>
      <c r="BG1528" s="36">
        <f t="shared" si="555"/>
        <v>0.82214994295572164</v>
      </c>
      <c r="BH1528" s="33">
        <f t="shared" si="556"/>
        <v>0.17709134946728761</v>
      </c>
      <c r="BI1528" s="33">
        <f t="shared" si="557"/>
        <v>7.5870757699064402E-4</v>
      </c>
      <c r="BJ1528" s="43"/>
      <c r="BK1528" s="31"/>
      <c r="BO1528" s="31"/>
      <c r="BP1528" s="31"/>
      <c r="BQ1528" s="31"/>
      <c r="BR1528" s="31"/>
      <c r="BS1528" s="31"/>
      <c r="BT1528" s="31"/>
      <c r="BU1528" s="31"/>
      <c r="BV1528" s="31"/>
      <c r="BW1528" s="31"/>
      <c r="BX1528" s="31"/>
      <c r="BY1528" s="31"/>
      <c r="BZ1528" s="31"/>
      <c r="CA1528" s="31"/>
      <c r="CB1528" s="31"/>
      <c r="CC1528" s="31"/>
      <c r="CD1528" s="31"/>
      <c r="CE1528" s="31"/>
      <c r="CF1528" s="31"/>
      <c r="CG1528" s="31"/>
      <c r="CH1528" s="31"/>
      <c r="CI1528" s="31"/>
      <c r="CJ1528" s="31"/>
      <c r="CK1528" s="31"/>
      <c r="CL1528" s="31"/>
      <c r="CN1528" s="63"/>
      <c r="CO1528" s="63" t="s">
        <v>3607</v>
      </c>
      <c r="CP1528" s="66"/>
      <c r="CQ1528" s="63"/>
      <c r="CR1528" s="78" t="s">
        <v>2043</v>
      </c>
      <c r="CS1528" s="78" t="s">
        <v>6954</v>
      </c>
    </row>
    <row r="1529" spans="1:97">
      <c r="A1529" s="20" t="s">
        <v>3591</v>
      </c>
      <c r="B1529" s="16" t="s">
        <v>6667</v>
      </c>
      <c r="F1529" s="19" t="s">
        <v>3759</v>
      </c>
      <c r="G1529" s="47" t="s">
        <v>272</v>
      </c>
      <c r="H1529" s="47">
        <v>21</v>
      </c>
      <c r="I1529" s="47">
        <v>20</v>
      </c>
      <c r="J1529" s="47">
        <v>93</v>
      </c>
      <c r="K1529" s="23">
        <v>41.691119999999998</v>
      </c>
      <c r="L1529" s="23">
        <v>-107.877264</v>
      </c>
      <c r="M1529" s="61" t="s">
        <v>3652</v>
      </c>
      <c r="N1529" s="19" t="s">
        <v>5133</v>
      </c>
      <c r="P1529" s="19" t="s">
        <v>3796</v>
      </c>
      <c r="U1529" s="46">
        <v>9839</v>
      </c>
      <c r="V1529" s="4"/>
      <c r="W1529" s="46">
        <v>10193</v>
      </c>
      <c r="X1529" s="46">
        <v>10221</v>
      </c>
      <c r="Z1529" s="48"/>
      <c r="AA1529" s="4"/>
      <c r="AB1529" s="19" t="s">
        <v>3789</v>
      </c>
      <c r="AC1529" s="19">
        <v>8.35</v>
      </c>
      <c r="AD1529" s="19">
        <v>0.75</v>
      </c>
      <c r="AE1529" s="19">
        <v>2420</v>
      </c>
      <c r="AF1529" s="19">
        <v>5.4</v>
      </c>
      <c r="AH1529" s="19">
        <v>3049</v>
      </c>
      <c r="AI1529" s="19">
        <v>1321</v>
      </c>
      <c r="AK1529" s="43"/>
      <c r="AL1529" s="19">
        <v>9</v>
      </c>
      <c r="AM1529" s="19">
        <v>6688</v>
      </c>
      <c r="AN1529" s="54"/>
      <c r="AO1529" s="63" t="s">
        <v>3536</v>
      </c>
      <c r="AP1529" s="17">
        <f t="shared" si="542"/>
        <v>0.41666500000000001</v>
      </c>
      <c r="AQ1529" s="17">
        <f t="shared" si="543"/>
        <v>6.1717500000000002E-2</v>
      </c>
      <c r="AR1529" s="17">
        <f t="shared" si="565"/>
        <v>105.27</v>
      </c>
      <c r="AS1529" s="17">
        <f t="shared" si="564"/>
        <v>0.138132</v>
      </c>
      <c r="AT1529" s="17">
        <f t="shared" si="544"/>
        <v>105.88651449999999</v>
      </c>
      <c r="AU1529" s="5">
        <f t="shared" si="545"/>
        <v>86.012289999999993</v>
      </c>
      <c r="AV1529" s="5">
        <f t="shared" si="546"/>
        <v>21.651189999999996</v>
      </c>
      <c r="AW1529" s="5">
        <f t="shared" si="561"/>
        <v>0</v>
      </c>
      <c r="AX1529" s="5">
        <f t="shared" si="562"/>
        <v>0</v>
      </c>
      <c r="AY1529" s="5">
        <f t="shared" si="547"/>
        <v>0.18738000000000002</v>
      </c>
      <c r="AZ1529" s="5">
        <f t="shared" si="548"/>
        <v>107.85086</v>
      </c>
      <c r="BA1529" s="7">
        <f t="shared" si="549"/>
        <v>-9.1904633178696016E-3</v>
      </c>
      <c r="BB1529" s="62">
        <f t="shared" si="550"/>
        <v>6813.5</v>
      </c>
      <c r="BC1529" s="6">
        <f t="shared" si="551"/>
        <v>9.2952634892419367E-3</v>
      </c>
      <c r="BD1529" s="32">
        <f t="shared" si="552"/>
        <v>3.9350147841536523E-3</v>
      </c>
      <c r="BE1529" s="32">
        <f t="shared" si="553"/>
        <v>5.8286459131677256E-4</v>
      </c>
      <c r="BF1529" s="35">
        <f t="shared" si="554"/>
        <v>0.99548212062452968</v>
      </c>
      <c r="BG1529" s="36">
        <f t="shared" si="555"/>
        <v>0.7975113967565951</v>
      </c>
      <c r="BH1529" s="33">
        <f t="shared" si="556"/>
        <v>0.20075120402377875</v>
      </c>
      <c r="BI1529" s="33">
        <f t="shared" si="557"/>
        <v>1.7373992196260653E-3</v>
      </c>
      <c r="BJ1529" s="43"/>
      <c r="BK1529" s="31"/>
      <c r="BO1529" s="31"/>
      <c r="BP1529" s="31"/>
      <c r="BQ1529" s="31"/>
      <c r="BR1529" s="31"/>
      <c r="BS1529" s="31"/>
      <c r="BT1529" s="31"/>
      <c r="BU1529" s="31"/>
      <c r="BV1529" s="31"/>
      <c r="BW1529" s="31"/>
      <c r="BX1529" s="31"/>
      <c r="BY1529" s="31"/>
      <c r="BZ1529" s="31"/>
      <c r="CA1529" s="31"/>
      <c r="CB1529" s="31"/>
      <c r="CC1529" s="31"/>
      <c r="CD1529" s="31"/>
      <c r="CE1529" s="31"/>
      <c r="CF1529" s="31"/>
      <c r="CG1529" s="31"/>
      <c r="CH1529" s="31"/>
      <c r="CI1529" s="31"/>
      <c r="CJ1529" s="31"/>
      <c r="CK1529" s="31"/>
      <c r="CL1529" s="31"/>
      <c r="CN1529" s="63"/>
      <c r="CO1529" s="63" t="s">
        <v>3607</v>
      </c>
      <c r="CP1529" s="66"/>
      <c r="CQ1529" s="63"/>
      <c r="CR1529" s="78" t="s">
        <v>2043</v>
      </c>
      <c r="CS1529" s="78" t="s">
        <v>6954</v>
      </c>
    </row>
    <row r="1530" spans="1:97">
      <c r="A1530" s="20" t="s">
        <v>3591</v>
      </c>
      <c r="B1530" s="16" t="s">
        <v>6667</v>
      </c>
      <c r="F1530" s="19" t="s">
        <v>3759</v>
      </c>
      <c r="G1530" s="47" t="s">
        <v>3615</v>
      </c>
      <c r="H1530" s="47">
        <v>21</v>
      </c>
      <c r="I1530" s="47">
        <v>20</v>
      </c>
      <c r="J1530" s="47">
        <v>93</v>
      </c>
      <c r="K1530" s="23">
        <v>41.698641000000002</v>
      </c>
      <c r="L1530" s="23">
        <v>-107.876969</v>
      </c>
      <c r="M1530" s="61" t="s">
        <v>3628</v>
      </c>
      <c r="N1530" s="19" t="s">
        <v>5142</v>
      </c>
      <c r="P1530" s="19" t="s">
        <v>3796</v>
      </c>
      <c r="U1530" s="46">
        <v>9843</v>
      </c>
      <c r="V1530" s="4"/>
      <c r="W1530" s="46">
        <v>10200</v>
      </c>
      <c r="X1530" s="46">
        <v>10150</v>
      </c>
      <c r="Z1530" s="48"/>
      <c r="AA1530" s="4"/>
      <c r="AB1530" s="19" t="s">
        <v>3789</v>
      </c>
      <c r="AC1530" s="19">
        <v>9.58</v>
      </c>
      <c r="AD1530" s="19">
        <v>1.07</v>
      </c>
      <c r="AE1530" s="19">
        <v>2420</v>
      </c>
      <c r="AF1530" s="19">
        <v>6.23</v>
      </c>
      <c r="AH1530" s="19">
        <v>3149</v>
      </c>
      <c r="AI1530" s="19">
        <v>1294</v>
      </c>
      <c r="AK1530" s="43"/>
      <c r="AL1530" s="19">
        <v>7</v>
      </c>
      <c r="AM1530" s="19">
        <v>6640</v>
      </c>
      <c r="AN1530" s="54"/>
      <c r="AO1530" s="63" t="s">
        <v>3536</v>
      </c>
      <c r="AP1530" s="17">
        <f t="shared" si="542"/>
        <v>0.47804200000000002</v>
      </c>
      <c r="AQ1530" s="17">
        <f t="shared" si="543"/>
        <v>8.8050300000000012E-2</v>
      </c>
      <c r="AR1530" s="17">
        <f t="shared" si="565"/>
        <v>105.27</v>
      </c>
      <c r="AS1530" s="17">
        <f t="shared" si="564"/>
        <v>0.15936339999999999</v>
      </c>
      <c r="AT1530" s="17">
        <f t="shared" si="544"/>
        <v>105.99545569999999</v>
      </c>
      <c r="AU1530" s="5">
        <f t="shared" si="545"/>
        <v>88.833289999999991</v>
      </c>
      <c r="AV1530" s="5">
        <f t="shared" si="546"/>
        <v>21.208659999999998</v>
      </c>
      <c r="AW1530" s="5">
        <f t="shared" si="561"/>
        <v>0</v>
      </c>
      <c r="AX1530" s="5">
        <f t="shared" si="562"/>
        <v>0</v>
      </c>
      <c r="AY1530" s="5">
        <f t="shared" si="547"/>
        <v>0.14574000000000001</v>
      </c>
      <c r="AZ1530" s="5">
        <f t="shared" si="548"/>
        <v>110.18768999999999</v>
      </c>
      <c r="BA1530" s="7">
        <f t="shared" si="549"/>
        <v>-1.9392049673556008E-2</v>
      </c>
      <c r="BB1530" s="62">
        <f t="shared" si="550"/>
        <v>6886.88</v>
      </c>
      <c r="BC1530" s="6">
        <f t="shared" si="551"/>
        <v>1.825106750411034E-2</v>
      </c>
      <c r="BD1530" s="32">
        <f t="shared" si="552"/>
        <v>4.5100235367920597E-3</v>
      </c>
      <c r="BE1530" s="32">
        <f t="shared" si="553"/>
        <v>8.306988202325358E-4</v>
      </c>
      <c r="BF1530" s="35">
        <f t="shared" si="554"/>
        <v>0.99465927764297546</v>
      </c>
      <c r="BG1530" s="36">
        <f t="shared" si="555"/>
        <v>0.80619976696126405</v>
      </c>
      <c r="BH1530" s="33">
        <f t="shared" si="556"/>
        <v>0.19247758075334914</v>
      </c>
      <c r="BI1530" s="33">
        <f t="shared" si="557"/>
        <v>1.3226522853868705E-3</v>
      </c>
      <c r="BJ1530" s="43"/>
      <c r="BK1530" s="31"/>
      <c r="BO1530" s="31"/>
      <c r="BP1530" s="31"/>
      <c r="BQ1530" s="31"/>
      <c r="BR1530" s="31"/>
      <c r="BS1530" s="31"/>
      <c r="BT1530" s="31"/>
      <c r="BU1530" s="31"/>
      <c r="BV1530" s="31"/>
      <c r="BW1530" s="31"/>
      <c r="BX1530" s="31"/>
      <c r="BY1530" s="31"/>
      <c r="BZ1530" s="31"/>
      <c r="CA1530" s="31"/>
      <c r="CB1530" s="31"/>
      <c r="CC1530" s="31"/>
      <c r="CD1530" s="31"/>
      <c r="CE1530" s="31"/>
      <c r="CF1530" s="31"/>
      <c r="CG1530" s="31"/>
      <c r="CH1530" s="31"/>
      <c r="CI1530" s="31"/>
      <c r="CJ1530" s="31"/>
      <c r="CK1530" s="31"/>
      <c r="CL1530" s="31"/>
      <c r="CN1530" s="63"/>
      <c r="CO1530" s="63" t="s">
        <v>3607</v>
      </c>
      <c r="CP1530" s="66"/>
      <c r="CQ1530" s="63"/>
      <c r="CR1530" s="78" t="s">
        <v>2043</v>
      </c>
      <c r="CS1530" s="78" t="s">
        <v>6954</v>
      </c>
    </row>
    <row r="1531" spans="1:97">
      <c r="A1531" s="20" t="s">
        <v>3591</v>
      </c>
      <c r="B1531" s="16" t="s">
        <v>6668</v>
      </c>
      <c r="F1531" s="19" t="s">
        <v>3759</v>
      </c>
      <c r="G1531" s="47" t="s">
        <v>3617</v>
      </c>
      <c r="H1531" s="47">
        <v>23</v>
      </c>
      <c r="I1531" s="47">
        <v>20</v>
      </c>
      <c r="J1531" s="47">
        <v>93</v>
      </c>
      <c r="K1531" s="23">
        <v>41.698059999999998</v>
      </c>
      <c r="L1531" s="23">
        <v>-107.84777800000001</v>
      </c>
      <c r="M1531" s="61" t="s">
        <v>3650</v>
      </c>
      <c r="N1531" s="19" t="s">
        <v>5140</v>
      </c>
      <c r="P1531" s="19" t="s">
        <v>3796</v>
      </c>
      <c r="U1531" s="46">
        <v>10009</v>
      </c>
      <c r="W1531" s="46">
        <v>10387</v>
      </c>
      <c r="X1531" s="46">
        <v>10382</v>
      </c>
      <c r="Z1531" s="48"/>
      <c r="AA1531" s="4"/>
      <c r="AB1531" s="19" t="s">
        <v>3789</v>
      </c>
      <c r="AC1531" s="19">
        <v>9.9600000000000009</v>
      </c>
      <c r="AD1531" s="19">
        <v>1.79</v>
      </c>
      <c r="AE1531" s="19">
        <v>2220</v>
      </c>
      <c r="AF1531" s="19">
        <v>12.6</v>
      </c>
      <c r="AH1531" s="19">
        <v>2649</v>
      </c>
      <c r="AI1531" s="19">
        <v>1752</v>
      </c>
      <c r="AJ1531" s="19">
        <v>108</v>
      </c>
      <c r="AK1531" s="43"/>
      <c r="AL1531" s="19">
        <v>22</v>
      </c>
      <c r="AM1531" s="19">
        <v>8590</v>
      </c>
      <c r="AN1531" s="54"/>
      <c r="AO1531" s="63" t="s">
        <v>3536</v>
      </c>
      <c r="AP1531" s="17">
        <f t="shared" si="542"/>
        <v>0.49700400000000006</v>
      </c>
      <c r="AQ1531" s="17">
        <f t="shared" si="543"/>
        <v>0.14729910000000002</v>
      </c>
      <c r="AR1531" s="17">
        <f t="shared" si="565"/>
        <v>96.57</v>
      </c>
      <c r="AS1531" s="17">
        <f t="shared" si="564"/>
        <v>0.32230799999999998</v>
      </c>
      <c r="AT1531" s="17">
        <f t="shared" si="544"/>
        <v>97.536611100000002</v>
      </c>
      <c r="AU1531" s="5">
        <f t="shared" si="545"/>
        <v>74.728290000000001</v>
      </c>
      <c r="AV1531" s="5">
        <f t="shared" si="546"/>
        <v>28.715279999999996</v>
      </c>
      <c r="AW1531" s="5">
        <f t="shared" si="561"/>
        <v>3.59964</v>
      </c>
      <c r="AX1531" s="5">
        <f t="shared" si="562"/>
        <v>0</v>
      </c>
      <c r="AY1531" s="5">
        <f t="shared" si="547"/>
        <v>0.45804000000000006</v>
      </c>
      <c r="AZ1531" s="5">
        <f t="shared" si="548"/>
        <v>107.50124999999998</v>
      </c>
      <c r="BA1531" s="7">
        <f t="shared" si="549"/>
        <v>-4.8599018964307676E-2</v>
      </c>
      <c r="BB1531" s="62">
        <f t="shared" si="550"/>
        <v>6775.35</v>
      </c>
      <c r="BC1531" s="6">
        <f t="shared" si="551"/>
        <v>-0.1181001409014438</v>
      </c>
      <c r="BD1531" s="32">
        <f t="shared" si="552"/>
        <v>5.0955635468044273E-3</v>
      </c>
      <c r="BE1531" s="32">
        <f t="shared" si="553"/>
        <v>1.5101929248800814E-3</v>
      </c>
      <c r="BF1531" s="35">
        <f t="shared" si="554"/>
        <v>0.99339424352831551</v>
      </c>
      <c r="BG1531" s="37">
        <f t="shared" si="555"/>
        <v>0.69513880071161971</v>
      </c>
      <c r="BH1531" s="33">
        <f t="shared" si="556"/>
        <v>0.26711577772351486</v>
      </c>
      <c r="BI1531" s="33">
        <f t="shared" si="557"/>
        <v>4.2607876652597078E-3</v>
      </c>
      <c r="BJ1531" s="43"/>
      <c r="BK1531" s="19">
        <v>10.7</v>
      </c>
      <c r="BO1531" s="31"/>
      <c r="BP1531" s="31"/>
      <c r="BQ1531" s="31"/>
      <c r="BR1531" s="31"/>
      <c r="BS1531" s="31"/>
      <c r="BT1531" s="31"/>
      <c r="BU1531" s="31"/>
      <c r="BV1531" s="31"/>
      <c r="BW1531" s="31"/>
      <c r="BX1531" s="31"/>
      <c r="BY1531" s="31"/>
      <c r="BZ1531" s="31"/>
      <c r="CA1531" s="31"/>
      <c r="CB1531" s="31"/>
      <c r="CC1531" s="31"/>
      <c r="CD1531" s="31"/>
      <c r="CE1531" s="31"/>
      <c r="CF1531" s="31"/>
      <c r="CG1531" s="31"/>
      <c r="CH1531" s="31"/>
      <c r="CI1531" s="31"/>
      <c r="CJ1531" s="31"/>
      <c r="CK1531" s="31"/>
      <c r="CL1531" s="31"/>
      <c r="CN1531" s="63"/>
      <c r="CO1531" s="63" t="s">
        <v>3607</v>
      </c>
      <c r="CP1531" s="66"/>
      <c r="CQ1531" s="63"/>
      <c r="CR1531" s="78" t="s">
        <v>2043</v>
      </c>
      <c r="CS1531" s="78" t="s">
        <v>6954</v>
      </c>
    </row>
    <row r="1532" spans="1:97">
      <c r="A1532" s="20" t="s">
        <v>3591</v>
      </c>
      <c r="B1532" s="16" t="s">
        <v>6669</v>
      </c>
      <c r="F1532" s="19" t="s">
        <v>3759</v>
      </c>
      <c r="G1532" s="47" t="s">
        <v>264</v>
      </c>
      <c r="H1532" s="47">
        <v>25</v>
      </c>
      <c r="I1532" s="47">
        <v>20</v>
      </c>
      <c r="J1532" s="47">
        <v>93</v>
      </c>
      <c r="K1532" s="23">
        <v>41.676630000000003</v>
      </c>
      <c r="L1532" s="23">
        <v>-107.81882</v>
      </c>
      <c r="M1532" s="61" t="s">
        <v>3648</v>
      </c>
      <c r="N1532" s="19" t="s">
        <v>5131</v>
      </c>
      <c r="P1532" s="19" t="s">
        <v>3796</v>
      </c>
      <c r="U1532" s="46">
        <v>9809</v>
      </c>
      <c r="V1532" s="4"/>
      <c r="W1532" s="46">
        <v>10202</v>
      </c>
      <c r="X1532" s="46">
        <v>10167</v>
      </c>
      <c r="Z1532" s="48"/>
      <c r="AA1532" s="4"/>
      <c r="AB1532" s="19" t="s">
        <v>3789</v>
      </c>
      <c r="AC1532" s="19">
        <v>13</v>
      </c>
      <c r="AD1532" s="31"/>
      <c r="AE1532" s="19">
        <v>1370</v>
      </c>
      <c r="AF1532" s="19">
        <v>63.8</v>
      </c>
      <c r="AH1532" s="19">
        <v>1550</v>
      </c>
      <c r="AI1532" s="19">
        <v>701</v>
      </c>
      <c r="AK1532" s="43"/>
      <c r="AL1532" s="19">
        <v>12</v>
      </c>
      <c r="AM1532" s="19">
        <v>3542</v>
      </c>
      <c r="AN1532" s="54"/>
      <c r="AO1532" s="63" t="s">
        <v>3536</v>
      </c>
      <c r="AP1532" s="17">
        <f t="shared" si="542"/>
        <v>0.64870000000000005</v>
      </c>
      <c r="AQ1532" s="17">
        <f t="shared" si="543"/>
        <v>0</v>
      </c>
      <c r="AR1532" s="17">
        <f t="shared" si="565"/>
        <v>59.594999999999999</v>
      </c>
      <c r="AS1532" s="17">
        <f t="shared" si="564"/>
        <v>1.6320039999999998</v>
      </c>
      <c r="AT1532" s="17">
        <f t="shared" si="544"/>
        <v>61.875703999999999</v>
      </c>
      <c r="AU1532" s="5">
        <f t="shared" si="545"/>
        <v>43.725499999999997</v>
      </c>
      <c r="AV1532" s="5">
        <f t="shared" si="546"/>
        <v>11.489389999999998</v>
      </c>
      <c r="AW1532" s="5">
        <f t="shared" si="561"/>
        <v>0</v>
      </c>
      <c r="AX1532" s="5">
        <f t="shared" si="562"/>
        <v>0</v>
      </c>
      <c r="AY1532" s="5">
        <f t="shared" si="547"/>
        <v>0.24984000000000001</v>
      </c>
      <c r="AZ1532" s="5">
        <f t="shared" si="548"/>
        <v>55.464729999999996</v>
      </c>
      <c r="BA1532" s="7">
        <f t="shared" si="549"/>
        <v>5.463567656482337E-2</v>
      </c>
      <c r="BB1532" s="62">
        <f t="shared" si="550"/>
        <v>3709.8</v>
      </c>
      <c r="BC1532" s="6">
        <f t="shared" si="551"/>
        <v>2.3139082710499487E-2</v>
      </c>
      <c r="BD1532" s="32">
        <f t="shared" si="552"/>
        <v>1.0483921120315659E-2</v>
      </c>
      <c r="BE1532" s="32">
        <f t="shared" si="553"/>
        <v>0</v>
      </c>
      <c r="BF1532" s="35">
        <f t="shared" si="554"/>
        <v>0.9895160788796844</v>
      </c>
      <c r="BG1532" s="36">
        <f t="shared" si="555"/>
        <v>0.78834783834699995</v>
      </c>
      <c r="BH1532" s="33">
        <f t="shared" si="556"/>
        <v>0.20714767745195908</v>
      </c>
      <c r="BI1532" s="33">
        <f t="shared" si="557"/>
        <v>4.5044842010409144E-3</v>
      </c>
      <c r="BJ1532" s="43"/>
      <c r="BK1532" s="31"/>
      <c r="BO1532" s="31"/>
      <c r="BP1532" s="31"/>
      <c r="BQ1532" s="31"/>
      <c r="BR1532" s="31"/>
      <c r="BS1532" s="31"/>
      <c r="BT1532" s="31"/>
      <c r="BU1532" s="31"/>
      <c r="BV1532" s="31"/>
      <c r="BW1532" s="31"/>
      <c r="BX1532" s="31"/>
      <c r="BY1532" s="31"/>
      <c r="BZ1532" s="31"/>
      <c r="CA1532" s="31"/>
      <c r="CB1532" s="31"/>
      <c r="CC1532" s="31"/>
      <c r="CD1532" s="31"/>
      <c r="CE1532" s="31"/>
      <c r="CF1532" s="31"/>
      <c r="CG1532" s="31"/>
      <c r="CH1532" s="31"/>
      <c r="CI1532" s="31"/>
      <c r="CJ1532" s="31"/>
      <c r="CK1532" s="31"/>
      <c r="CL1532" s="31"/>
      <c r="CN1532" s="63"/>
      <c r="CO1532" s="63" t="s">
        <v>3607</v>
      </c>
      <c r="CP1532" s="66"/>
      <c r="CQ1532" s="63"/>
      <c r="CR1532" s="78" t="s">
        <v>2043</v>
      </c>
      <c r="CS1532" s="78" t="s">
        <v>6954</v>
      </c>
    </row>
    <row r="1533" spans="1:97">
      <c r="A1533" s="20" t="s">
        <v>3591</v>
      </c>
      <c r="B1533" s="16" t="s">
        <v>6669</v>
      </c>
      <c r="F1533" s="19" t="s">
        <v>3759</v>
      </c>
      <c r="G1533" s="47" t="s">
        <v>3594</v>
      </c>
      <c r="H1533" s="47">
        <v>25</v>
      </c>
      <c r="I1533" s="47">
        <v>20</v>
      </c>
      <c r="J1533" s="47">
        <v>93</v>
      </c>
      <c r="K1533" s="23">
        <v>41.683889999999998</v>
      </c>
      <c r="L1533" s="23">
        <v>-107.828889</v>
      </c>
      <c r="M1533" s="61" t="s">
        <v>3649</v>
      </c>
      <c r="N1533" s="19" t="s">
        <v>5132</v>
      </c>
      <c r="P1533" s="19" t="s">
        <v>3796</v>
      </c>
      <c r="U1533" s="46">
        <v>9890</v>
      </c>
      <c r="W1533" s="46">
        <v>10270</v>
      </c>
      <c r="X1533" s="46">
        <v>10235</v>
      </c>
      <c r="Z1533" s="48"/>
      <c r="AA1533" s="4"/>
      <c r="AB1533" s="19" t="s">
        <v>3789</v>
      </c>
      <c r="AC1533" s="19">
        <v>13.9</v>
      </c>
      <c r="AD1533" s="19">
        <v>1.71</v>
      </c>
      <c r="AE1533" s="19">
        <v>2500</v>
      </c>
      <c r="AF1533" s="19">
        <v>17</v>
      </c>
      <c r="AH1533" s="19">
        <v>3299</v>
      </c>
      <c r="AI1533" s="19">
        <v>2291</v>
      </c>
      <c r="AJ1533" s="19">
        <v>54</v>
      </c>
      <c r="AK1533" s="43"/>
      <c r="AL1533" s="19">
        <v>15</v>
      </c>
      <c r="AM1533" s="19">
        <v>8635</v>
      </c>
      <c r="AN1533" s="54"/>
      <c r="AO1533" s="63" t="s">
        <v>3536</v>
      </c>
      <c r="AP1533" s="17">
        <f t="shared" si="542"/>
        <v>0.69361000000000006</v>
      </c>
      <c r="AQ1533" s="17">
        <f t="shared" si="543"/>
        <v>0.1407159</v>
      </c>
      <c r="AR1533" s="17">
        <f t="shared" si="565"/>
        <v>108.74999999999999</v>
      </c>
      <c r="AS1533" s="17">
        <f t="shared" si="564"/>
        <v>0.43485999999999997</v>
      </c>
      <c r="AT1533" s="17">
        <f t="shared" si="544"/>
        <v>110.01918589999998</v>
      </c>
      <c r="AU1533" s="5">
        <f t="shared" si="545"/>
        <v>93.064790000000002</v>
      </c>
      <c r="AV1533" s="5">
        <f t="shared" si="546"/>
        <v>37.549489999999999</v>
      </c>
      <c r="AW1533" s="5">
        <f t="shared" si="561"/>
        <v>1.79982</v>
      </c>
      <c r="AX1533" s="5">
        <f t="shared" si="562"/>
        <v>0</v>
      </c>
      <c r="AY1533" s="5">
        <f t="shared" si="547"/>
        <v>0.31230000000000002</v>
      </c>
      <c r="AZ1533" s="5">
        <f t="shared" si="548"/>
        <v>132.72640000000001</v>
      </c>
      <c r="BA1533" s="7">
        <f t="shared" si="549"/>
        <v>-9.3543262654235695E-2</v>
      </c>
      <c r="BB1533" s="62">
        <f t="shared" si="550"/>
        <v>8191.6100000000006</v>
      </c>
      <c r="BC1533" s="6">
        <f t="shared" si="551"/>
        <v>-2.6350524556045418E-2</v>
      </c>
      <c r="BD1533" s="32">
        <f t="shared" si="552"/>
        <v>6.3044458502941906E-3</v>
      </c>
      <c r="BE1533" s="32">
        <f t="shared" si="553"/>
        <v>1.2790123726956247E-3</v>
      </c>
      <c r="BF1533" s="35">
        <f t="shared" si="554"/>
        <v>0.99241654177701022</v>
      </c>
      <c r="BG1533" s="37">
        <f t="shared" si="555"/>
        <v>0.70117768582587936</v>
      </c>
      <c r="BH1533" s="33">
        <f t="shared" si="556"/>
        <v>0.28290897666176429</v>
      </c>
      <c r="BI1533" s="33">
        <f t="shared" si="557"/>
        <v>2.3529606770017119E-3</v>
      </c>
      <c r="BJ1533" s="43"/>
      <c r="BK1533" s="19">
        <v>20.100000000000001</v>
      </c>
      <c r="BO1533" s="31"/>
      <c r="BP1533" s="31"/>
      <c r="BQ1533" s="31"/>
      <c r="BR1533" s="31"/>
      <c r="BS1533" s="31"/>
      <c r="BT1533" s="31"/>
      <c r="BU1533" s="31"/>
      <c r="BV1533" s="31"/>
      <c r="BW1533" s="31"/>
      <c r="BX1533" s="31"/>
      <c r="BY1533" s="31"/>
      <c r="BZ1533" s="31"/>
      <c r="CA1533" s="31"/>
      <c r="CB1533" s="31"/>
      <c r="CC1533" s="31"/>
      <c r="CD1533" s="31"/>
      <c r="CE1533" s="31"/>
      <c r="CF1533" s="31"/>
      <c r="CG1533" s="31"/>
      <c r="CH1533" s="31"/>
      <c r="CI1533" s="31"/>
      <c r="CJ1533" s="31"/>
      <c r="CK1533" s="31"/>
      <c r="CL1533" s="31"/>
      <c r="CN1533" s="63"/>
      <c r="CO1533" s="63" t="s">
        <v>3607</v>
      </c>
      <c r="CP1533" s="66"/>
      <c r="CQ1533" s="63"/>
      <c r="CR1533" s="78" t="s">
        <v>2043</v>
      </c>
      <c r="CS1533" s="78" t="s">
        <v>6954</v>
      </c>
    </row>
    <row r="1534" spans="1:97">
      <c r="A1534" s="63" t="s">
        <v>3591</v>
      </c>
      <c r="B1534" s="63" t="s">
        <v>7470</v>
      </c>
      <c r="C1534" s="63">
        <v>5024</v>
      </c>
      <c r="D1534" s="19" t="s">
        <v>3782</v>
      </c>
      <c r="E1534" s="63" t="s">
        <v>1707</v>
      </c>
      <c r="F1534" s="63" t="s">
        <v>3759</v>
      </c>
      <c r="G1534" s="65" t="s">
        <v>1575</v>
      </c>
      <c r="H1534" s="65">
        <v>29</v>
      </c>
      <c r="I1534" s="65">
        <v>20</v>
      </c>
      <c r="J1534" s="65">
        <v>93</v>
      </c>
      <c r="K1534" s="23">
        <v>41.684032999999999</v>
      </c>
      <c r="L1534" s="23">
        <v>-107.896367</v>
      </c>
      <c r="M1534" s="61" t="s">
        <v>7471</v>
      </c>
      <c r="N1534" s="63" t="s">
        <v>7472</v>
      </c>
      <c r="O1534" s="63"/>
      <c r="P1534" s="63" t="s">
        <v>3796</v>
      </c>
      <c r="Q1534" s="63"/>
      <c r="R1534" s="63"/>
      <c r="S1534" s="55">
        <f>IF(U1534&gt;0,V1534-U1534,"")</f>
        <v>385</v>
      </c>
      <c r="T1534" s="63"/>
      <c r="U1534" s="66">
        <v>9634</v>
      </c>
      <c r="V1534" s="63">
        <v>10019</v>
      </c>
      <c r="W1534" s="66">
        <v>10167</v>
      </c>
      <c r="X1534" s="66"/>
      <c r="Y1534" s="63"/>
      <c r="Z1534" s="64">
        <v>38430</v>
      </c>
      <c r="AA1534" s="63">
        <v>6.88</v>
      </c>
      <c r="AB1534" s="63"/>
      <c r="AC1534" s="63">
        <v>41.7</v>
      </c>
      <c r="AD1534" s="63">
        <v>15.1</v>
      </c>
      <c r="AE1534" s="63">
        <v>3010</v>
      </c>
      <c r="AF1534" s="63">
        <v>70</v>
      </c>
      <c r="AG1534" s="63"/>
      <c r="AH1534" s="63">
        <v>4870</v>
      </c>
      <c r="AI1534" s="63">
        <v>1390</v>
      </c>
      <c r="AJ1534" s="63">
        <v>0</v>
      </c>
      <c r="AK1534" s="63">
        <v>0</v>
      </c>
      <c r="AL1534" s="63">
        <v>115</v>
      </c>
      <c r="AM1534" s="63">
        <v>10400</v>
      </c>
      <c r="AN1534" s="63"/>
      <c r="AO1534" s="63" t="s">
        <v>3536</v>
      </c>
      <c r="AP1534" s="17">
        <f t="shared" si="542"/>
        <v>2.0808300000000002</v>
      </c>
      <c r="AQ1534" s="17">
        <f t="shared" si="543"/>
        <v>1.2425790000000001</v>
      </c>
      <c r="AR1534" s="17">
        <f t="shared" si="565"/>
        <v>130.935</v>
      </c>
      <c r="AS1534" s="17">
        <f t="shared" si="564"/>
        <v>1.7906</v>
      </c>
      <c r="AT1534" s="17">
        <f t="shared" si="544"/>
        <v>136.04900900000001</v>
      </c>
      <c r="AU1534" s="5">
        <f t="shared" si="545"/>
        <v>137.3827</v>
      </c>
      <c r="AV1534" s="5">
        <f t="shared" si="546"/>
        <v>22.782099999999996</v>
      </c>
      <c r="AW1534" s="5">
        <f t="shared" si="561"/>
        <v>0</v>
      </c>
      <c r="AX1534" s="5">
        <f t="shared" si="562"/>
        <v>0</v>
      </c>
      <c r="AY1534" s="5">
        <f t="shared" si="547"/>
        <v>2.3943000000000003</v>
      </c>
      <c r="AZ1534" s="5">
        <f t="shared" si="548"/>
        <v>162.55909999999997</v>
      </c>
      <c r="BA1534" s="7">
        <f t="shared" si="549"/>
        <v>-8.877887170840347E-2</v>
      </c>
      <c r="BB1534" s="62">
        <f t="shared" si="550"/>
        <v>9511.7999999999993</v>
      </c>
      <c r="BC1534" s="28">
        <f t="shared" si="551"/>
        <v>-4.4606715615866009E-2</v>
      </c>
      <c r="BD1534" s="32">
        <f t="shared" si="552"/>
        <v>1.5294708982407949E-2</v>
      </c>
      <c r="BE1534" s="32">
        <f t="shared" si="553"/>
        <v>9.1333190085934393E-3</v>
      </c>
      <c r="BF1534" s="35">
        <f t="shared" si="554"/>
        <v>0.97557197200899859</v>
      </c>
      <c r="BG1534" s="36">
        <f t="shared" si="555"/>
        <v>0.84512463467132892</v>
      </c>
      <c r="BH1534" s="33">
        <f t="shared" si="556"/>
        <v>0.14014656823272276</v>
      </c>
      <c r="BI1534" s="33">
        <f t="shared" si="557"/>
        <v>1.4728797095948494E-2</v>
      </c>
      <c r="BJ1534" s="63">
        <v>0</v>
      </c>
      <c r="BK1534" s="63">
        <v>1.7</v>
      </c>
      <c r="BL1534" s="63">
        <v>0</v>
      </c>
      <c r="BM1534" s="63">
        <v>0</v>
      </c>
      <c r="BN1534" s="63">
        <v>0</v>
      </c>
      <c r="BO1534" s="63">
        <v>0</v>
      </c>
      <c r="BP1534" s="63">
        <v>0</v>
      </c>
      <c r="BQ1534" s="63">
        <v>0</v>
      </c>
      <c r="BR1534" s="63">
        <v>0</v>
      </c>
      <c r="BS1534" s="63">
        <v>0</v>
      </c>
      <c r="BT1534" s="63">
        <v>0</v>
      </c>
      <c r="BU1534" s="63">
        <v>0</v>
      </c>
      <c r="BV1534" s="63">
        <v>0</v>
      </c>
      <c r="BW1534" s="63">
        <v>0</v>
      </c>
      <c r="BX1534" s="63"/>
      <c r="BY1534" s="63"/>
      <c r="BZ1534" s="63"/>
      <c r="CA1534" s="63"/>
      <c r="CB1534" s="63"/>
      <c r="CC1534" s="63"/>
      <c r="CD1534" s="63"/>
      <c r="CE1534" s="63"/>
      <c r="CF1534" s="63"/>
      <c r="CG1534" s="63"/>
      <c r="CH1534" s="63"/>
      <c r="CI1534" s="63"/>
      <c r="CJ1534" s="63"/>
      <c r="CK1534" s="63"/>
      <c r="CL1534" s="63"/>
      <c r="CM1534" s="63"/>
      <c r="CN1534" s="63">
        <v>20050319</v>
      </c>
      <c r="CO1534" s="63" t="s">
        <v>5591</v>
      </c>
      <c r="CP1534" s="66"/>
      <c r="CQ1534" s="64">
        <v>38432</v>
      </c>
      <c r="CR1534" s="78" t="s">
        <v>2043</v>
      </c>
      <c r="CS1534" s="78" t="s">
        <v>6954</v>
      </c>
    </row>
    <row r="1535" spans="1:97">
      <c r="A1535" s="63" t="s">
        <v>3591</v>
      </c>
      <c r="B1535" s="63" t="s">
        <v>7513</v>
      </c>
      <c r="C1535" s="63">
        <v>3521</v>
      </c>
      <c r="D1535" s="19" t="s">
        <v>3782</v>
      </c>
      <c r="E1535" s="63" t="s">
        <v>1707</v>
      </c>
      <c r="F1535" s="63" t="s">
        <v>5168</v>
      </c>
      <c r="G1535" s="65" t="s">
        <v>3612</v>
      </c>
      <c r="H1535" s="65">
        <v>32</v>
      </c>
      <c r="I1535" s="65">
        <v>20</v>
      </c>
      <c r="J1535" s="65">
        <v>93</v>
      </c>
      <c r="K1535" s="23">
        <v>41.662973000000001</v>
      </c>
      <c r="L1535" s="23">
        <v>-107.90585400000001</v>
      </c>
      <c r="M1535" s="61" t="s">
        <v>7514</v>
      </c>
      <c r="N1535" s="63" t="s">
        <v>7515</v>
      </c>
      <c r="O1535" s="63"/>
      <c r="P1535" s="63" t="s">
        <v>3796</v>
      </c>
      <c r="Q1535" s="63"/>
      <c r="R1535" s="63"/>
      <c r="S1535" s="55"/>
      <c r="T1535" s="63"/>
      <c r="U1535" s="66" t="s">
        <v>7516</v>
      </c>
      <c r="V1535" s="63"/>
      <c r="W1535" s="66">
        <v>10600</v>
      </c>
      <c r="X1535" s="66">
        <v>10508</v>
      </c>
      <c r="Y1535" s="63"/>
      <c r="Z1535" s="64"/>
      <c r="AA1535" s="63"/>
      <c r="AB1535" s="63"/>
      <c r="AC1535" s="63">
        <v>3.22</v>
      </c>
      <c r="AD1535" s="63"/>
      <c r="AE1535" s="63">
        <v>1650</v>
      </c>
      <c r="AF1535" s="63">
        <v>15.9</v>
      </c>
      <c r="AG1535" s="63"/>
      <c r="AH1535" s="63">
        <v>1550</v>
      </c>
      <c r="AI1535" s="63">
        <v>1213</v>
      </c>
      <c r="AJ1535" s="63"/>
      <c r="AK1535" s="63"/>
      <c r="AL1535" s="63">
        <v>9</v>
      </c>
      <c r="AM1535" s="63">
        <v>3660</v>
      </c>
      <c r="AN1535" s="63"/>
      <c r="AO1535" s="63" t="s">
        <v>3536</v>
      </c>
      <c r="AP1535" s="17">
        <f t="shared" si="542"/>
        <v>0.16067800000000002</v>
      </c>
      <c r="AQ1535" s="17">
        <f t="shared" si="543"/>
        <v>0</v>
      </c>
      <c r="AR1535" s="17">
        <f t="shared" si="565"/>
        <v>71.774999999999991</v>
      </c>
      <c r="AS1535" s="17">
        <f t="shared" si="564"/>
        <v>0.40672199999999997</v>
      </c>
      <c r="AT1535" s="17">
        <f t="shared" si="544"/>
        <v>72.342399999999998</v>
      </c>
      <c r="AU1535" s="5">
        <f t="shared" si="545"/>
        <v>43.725499999999997</v>
      </c>
      <c r="AV1535" s="5">
        <f t="shared" si="546"/>
        <v>19.881069999999998</v>
      </c>
      <c r="AW1535" s="5">
        <f t="shared" si="561"/>
        <v>0</v>
      </c>
      <c r="AX1535" s="5">
        <f t="shared" si="562"/>
        <v>0</v>
      </c>
      <c r="AY1535" s="5">
        <f t="shared" si="547"/>
        <v>0.18738000000000002</v>
      </c>
      <c r="AZ1535" s="5">
        <f t="shared" si="548"/>
        <v>63.793949999999988</v>
      </c>
      <c r="BA1535" s="7">
        <f t="shared" si="549"/>
        <v>6.2793295104503752E-2</v>
      </c>
      <c r="BB1535" s="62">
        <f t="shared" si="550"/>
        <v>4441.12</v>
      </c>
      <c r="BC1535" s="28">
        <f t="shared" si="551"/>
        <v>9.6421235582240472E-2</v>
      </c>
      <c r="BD1535" s="32">
        <f t="shared" si="552"/>
        <v>2.2210764365019689E-3</v>
      </c>
      <c r="BE1535" s="32">
        <f t="shared" si="553"/>
        <v>0</v>
      </c>
      <c r="BF1535" s="35">
        <f t="shared" si="554"/>
        <v>0.99777892356349795</v>
      </c>
      <c r="BG1535" s="37">
        <f t="shared" si="555"/>
        <v>0.68541766107914626</v>
      </c>
      <c r="BH1535" s="33">
        <f t="shared" si="556"/>
        <v>0.3116450697911009</v>
      </c>
      <c r="BI1535" s="33">
        <f t="shared" si="557"/>
        <v>2.9372691297529004E-3</v>
      </c>
      <c r="BJ1535" s="63"/>
      <c r="BK1535" s="63"/>
      <c r="BL1535" s="63"/>
      <c r="BM1535" s="63"/>
      <c r="BN1535" s="63"/>
      <c r="BO1535" s="63"/>
      <c r="BP1535" s="63"/>
      <c r="BQ1535" s="63"/>
      <c r="BR1535" s="63"/>
      <c r="BS1535" s="63"/>
      <c r="BT1535" s="63"/>
      <c r="BU1535" s="63"/>
      <c r="BV1535" s="63"/>
      <c r="BW1535" s="63"/>
      <c r="BX1535" s="63"/>
      <c r="BY1535" s="63"/>
      <c r="BZ1535" s="63"/>
      <c r="CA1535" s="63"/>
      <c r="CB1535" s="63"/>
      <c r="CC1535" s="63"/>
      <c r="CD1535" s="63"/>
      <c r="CE1535" s="63"/>
      <c r="CF1535" s="63"/>
      <c r="CG1535" s="63"/>
      <c r="CH1535" s="63"/>
      <c r="CI1535" s="63"/>
      <c r="CJ1535" s="63"/>
      <c r="CK1535" s="63"/>
      <c r="CL1535" s="63"/>
      <c r="CM1535" s="63"/>
      <c r="CN1535" s="63"/>
      <c r="CO1535" s="63" t="s">
        <v>3607</v>
      </c>
      <c r="CP1535" s="66"/>
      <c r="CQ1535" s="63"/>
      <c r="CR1535" s="78" t="s">
        <v>2043</v>
      </c>
      <c r="CS1535" s="78" t="s">
        <v>6954</v>
      </c>
    </row>
    <row r="1536" spans="1:97">
      <c r="A1536" s="63" t="s">
        <v>3591</v>
      </c>
      <c r="B1536" s="63" t="s">
        <v>7500</v>
      </c>
      <c r="C1536" s="63">
        <v>3562</v>
      </c>
      <c r="D1536" s="19" t="s">
        <v>3782</v>
      </c>
      <c r="E1536" s="63" t="s">
        <v>1707</v>
      </c>
      <c r="F1536" s="63" t="s">
        <v>3759</v>
      </c>
      <c r="G1536" s="65" t="s">
        <v>3612</v>
      </c>
      <c r="H1536" s="65">
        <v>33</v>
      </c>
      <c r="I1536" s="65">
        <v>20</v>
      </c>
      <c r="J1536" s="65">
        <v>93</v>
      </c>
      <c r="K1536" s="23">
        <v>41.662779999999998</v>
      </c>
      <c r="L1536" s="23">
        <v>-107.88651</v>
      </c>
      <c r="M1536" s="61" t="s">
        <v>7501</v>
      </c>
      <c r="N1536" s="63" t="s">
        <v>7502</v>
      </c>
      <c r="O1536" s="63"/>
      <c r="P1536" s="63" t="s">
        <v>3796</v>
      </c>
      <c r="Q1536" s="63"/>
      <c r="R1536" s="63"/>
      <c r="S1536" s="55"/>
      <c r="T1536" s="63"/>
      <c r="U1536" s="66" t="s">
        <v>7503</v>
      </c>
      <c r="V1536" s="63"/>
      <c r="W1536" s="66">
        <v>10044</v>
      </c>
      <c r="X1536" s="66">
        <v>9700</v>
      </c>
      <c r="Y1536" s="63"/>
      <c r="Z1536" s="64"/>
      <c r="AA1536" s="63">
        <v>7.74</v>
      </c>
      <c r="AB1536" s="63"/>
      <c r="AC1536" s="63">
        <v>0.01</v>
      </c>
      <c r="AD1536" s="63">
        <v>0.01</v>
      </c>
      <c r="AE1536" s="63">
        <v>1500</v>
      </c>
      <c r="AF1536" s="63">
        <v>9.6199999999999992</v>
      </c>
      <c r="AG1536" s="63"/>
      <c r="AH1536" s="63">
        <v>1450</v>
      </c>
      <c r="AI1536" s="63">
        <v>1192</v>
      </c>
      <c r="AJ1536" s="63"/>
      <c r="AK1536" s="63"/>
      <c r="AL1536" s="63">
        <v>9</v>
      </c>
      <c r="AM1536" s="63">
        <v>3880</v>
      </c>
      <c r="AN1536" s="63"/>
      <c r="AO1536" s="63" t="s">
        <v>3553</v>
      </c>
      <c r="AP1536" s="17">
        <f t="shared" si="542"/>
        <v>4.9899999999999999E-4</v>
      </c>
      <c r="AQ1536" s="17">
        <f t="shared" si="543"/>
        <v>8.229E-4</v>
      </c>
      <c r="AR1536" s="17">
        <f t="shared" si="565"/>
        <v>65.25</v>
      </c>
      <c r="AS1536" s="17">
        <f t="shared" si="564"/>
        <v>0.24607959999999995</v>
      </c>
      <c r="AT1536" s="17">
        <f t="shared" si="544"/>
        <v>65.497401499999995</v>
      </c>
      <c r="AU1536" s="5">
        <f t="shared" si="545"/>
        <v>40.904499999999999</v>
      </c>
      <c r="AV1536" s="5">
        <f t="shared" si="546"/>
        <v>19.536879999999996</v>
      </c>
      <c r="AW1536" s="5">
        <f t="shared" si="561"/>
        <v>0</v>
      </c>
      <c r="AX1536" s="5">
        <f t="shared" si="562"/>
        <v>0</v>
      </c>
      <c r="AY1536" s="5">
        <f t="shared" si="547"/>
        <v>0.18738000000000002</v>
      </c>
      <c r="AZ1536" s="5">
        <f t="shared" si="548"/>
        <v>60.628759999999993</v>
      </c>
      <c r="BA1536" s="7">
        <f t="shared" si="549"/>
        <v>3.8601361066554006E-2</v>
      </c>
      <c r="BB1536" s="62">
        <f t="shared" si="550"/>
        <v>4160.6399999999994</v>
      </c>
      <c r="BC1536" s="28">
        <f t="shared" si="551"/>
        <v>3.4902694312890448E-2</v>
      </c>
      <c r="BD1536" s="32">
        <f t="shared" si="552"/>
        <v>7.6186228548318824E-6</v>
      </c>
      <c r="BE1536" s="32">
        <f t="shared" si="553"/>
        <v>1.2563857208900113E-5</v>
      </c>
      <c r="BF1536" s="35">
        <f t="shared" si="554"/>
        <v>0.99997981751993636</v>
      </c>
      <c r="BG1536" s="37">
        <f t="shared" si="555"/>
        <v>0.67467155851447402</v>
      </c>
      <c r="BH1536" s="33">
        <f t="shared" si="556"/>
        <v>0.32223782904351</v>
      </c>
      <c r="BI1536" s="33">
        <f t="shared" si="557"/>
        <v>3.0906124420159681E-3</v>
      </c>
      <c r="BJ1536" s="63"/>
      <c r="BK1536" s="63">
        <v>0.24</v>
      </c>
      <c r="BL1536" s="63"/>
      <c r="BM1536" s="63"/>
      <c r="BN1536" s="63"/>
      <c r="BO1536" s="63"/>
      <c r="BP1536" s="63"/>
      <c r="BQ1536" s="63"/>
      <c r="BR1536" s="63"/>
      <c r="BS1536" s="63"/>
      <c r="BT1536" s="63"/>
      <c r="BU1536" s="63"/>
      <c r="BV1536" s="63"/>
      <c r="BW1536" s="63"/>
      <c r="BX1536" s="63"/>
      <c r="BY1536" s="63"/>
      <c r="BZ1536" s="63"/>
      <c r="CA1536" s="63"/>
      <c r="CB1536" s="63"/>
      <c r="CC1536" s="63"/>
      <c r="CD1536" s="63"/>
      <c r="CE1536" s="63"/>
      <c r="CF1536" s="63"/>
      <c r="CG1536" s="63"/>
      <c r="CH1536" s="63"/>
      <c r="CI1536" s="63"/>
      <c r="CJ1536" s="63"/>
      <c r="CK1536" s="63"/>
      <c r="CL1536" s="63"/>
      <c r="CM1536" s="63"/>
      <c r="CN1536" s="63"/>
      <c r="CO1536" s="63" t="s">
        <v>3607</v>
      </c>
      <c r="CP1536" s="66"/>
      <c r="CQ1536" s="63"/>
      <c r="CR1536" s="78" t="s">
        <v>2043</v>
      </c>
      <c r="CS1536" s="78" t="s">
        <v>6954</v>
      </c>
    </row>
    <row r="1537" spans="1:97">
      <c r="A1537" s="63" t="s">
        <v>3591</v>
      </c>
      <c r="B1537" s="63" t="s">
        <v>7593</v>
      </c>
      <c r="C1537" s="63">
        <v>3452</v>
      </c>
      <c r="D1537" s="19" t="s">
        <v>3782</v>
      </c>
      <c r="E1537" s="63" t="s">
        <v>1707</v>
      </c>
      <c r="F1537" s="63" t="s">
        <v>1717</v>
      </c>
      <c r="G1537" s="65" t="s">
        <v>264</v>
      </c>
      <c r="H1537" s="65">
        <v>5</v>
      </c>
      <c r="I1537" s="65">
        <v>20</v>
      </c>
      <c r="J1537" s="65">
        <v>94</v>
      </c>
      <c r="K1537" s="23">
        <v>41.733516999999999</v>
      </c>
      <c r="L1537" s="23">
        <v>-108.00855300000001</v>
      </c>
      <c r="M1537" s="61" t="s">
        <v>7594</v>
      </c>
      <c r="N1537" s="63" t="s">
        <v>7595</v>
      </c>
      <c r="O1537" s="63"/>
      <c r="P1537" s="63" t="s">
        <v>3796</v>
      </c>
      <c r="Q1537" s="63"/>
      <c r="R1537" s="63"/>
      <c r="S1537" s="55"/>
      <c r="T1537" s="63"/>
      <c r="U1537" s="66" t="s">
        <v>7596</v>
      </c>
      <c r="V1537" s="63"/>
      <c r="W1537" s="66">
        <v>10255</v>
      </c>
      <c r="X1537" s="66">
        <v>10147</v>
      </c>
      <c r="Y1537" s="63"/>
      <c r="Z1537" s="64">
        <v>37558</v>
      </c>
      <c r="AA1537" s="63">
        <v>7.35</v>
      </c>
      <c r="AB1537" s="63"/>
      <c r="AC1537" s="63">
        <v>9.77</v>
      </c>
      <c r="AD1537" s="63">
        <v>0.81</v>
      </c>
      <c r="AE1537" s="63">
        <v>2440</v>
      </c>
      <c r="AF1537" s="63">
        <v>25.9</v>
      </c>
      <c r="AG1537" s="63"/>
      <c r="AH1537" s="63">
        <v>2999</v>
      </c>
      <c r="AI1537" s="63">
        <v>1294</v>
      </c>
      <c r="AJ1537" s="63"/>
      <c r="AK1537" s="63"/>
      <c r="AL1537" s="63">
        <v>7</v>
      </c>
      <c r="AM1537" s="63">
        <v>6938</v>
      </c>
      <c r="AN1537" s="63"/>
      <c r="AO1537" s="63" t="s">
        <v>3553</v>
      </c>
      <c r="AP1537" s="17">
        <f t="shared" si="542"/>
        <v>0.48752299999999998</v>
      </c>
      <c r="AQ1537" s="17">
        <f t="shared" si="543"/>
        <v>6.6654900000000003E-2</v>
      </c>
      <c r="AR1537" s="17">
        <f t="shared" si="565"/>
        <v>106.13999999999999</v>
      </c>
      <c r="AS1537" s="17">
        <f t="shared" si="564"/>
        <v>0.66252199999999994</v>
      </c>
      <c r="AT1537" s="17">
        <f t="shared" si="544"/>
        <v>107.35669989999998</v>
      </c>
      <c r="AU1537" s="5">
        <f t="shared" si="545"/>
        <v>84.601789999999994</v>
      </c>
      <c r="AV1537" s="5">
        <f t="shared" si="546"/>
        <v>21.208659999999998</v>
      </c>
      <c r="AW1537" s="5">
        <f t="shared" si="561"/>
        <v>0</v>
      </c>
      <c r="AX1537" s="5">
        <f t="shared" si="562"/>
        <v>0</v>
      </c>
      <c r="AY1537" s="5">
        <f t="shared" si="547"/>
        <v>0.14574000000000001</v>
      </c>
      <c r="AZ1537" s="5">
        <f t="shared" si="548"/>
        <v>105.95618999999999</v>
      </c>
      <c r="BA1537" s="7">
        <f t="shared" si="549"/>
        <v>6.5655193207336928E-3</v>
      </c>
      <c r="BB1537" s="62">
        <f t="shared" si="550"/>
        <v>6776.48</v>
      </c>
      <c r="BC1537" s="28">
        <f t="shared" si="551"/>
        <v>-1.1777333154447012E-2</v>
      </c>
      <c r="BD1537" s="32">
        <f t="shared" si="552"/>
        <v>4.5411511387190105E-3</v>
      </c>
      <c r="BE1537" s="32">
        <f t="shared" si="553"/>
        <v>6.2087322041463032E-4</v>
      </c>
      <c r="BF1537" s="35">
        <f t="shared" si="554"/>
        <v>0.9948379756408664</v>
      </c>
      <c r="BG1537" s="36">
        <f t="shared" si="555"/>
        <v>0.79846009940523532</v>
      </c>
      <c r="BH1537" s="33">
        <f t="shared" si="556"/>
        <v>0.20016442644832738</v>
      </c>
      <c r="BI1537" s="33">
        <f t="shared" si="557"/>
        <v>1.3754741464373154E-3</v>
      </c>
      <c r="BJ1537" s="63"/>
      <c r="BK1537" s="63"/>
      <c r="BL1537" s="63"/>
      <c r="BM1537" s="63"/>
      <c r="BN1537" s="63"/>
      <c r="BO1537" s="63"/>
      <c r="BP1537" s="63"/>
      <c r="BQ1537" s="63"/>
      <c r="BR1537" s="63"/>
      <c r="BS1537" s="63"/>
      <c r="BT1537" s="63"/>
      <c r="BU1537" s="63"/>
      <c r="BV1537" s="63"/>
      <c r="BW1537" s="63"/>
      <c r="BX1537" s="63"/>
      <c r="BY1537" s="63"/>
      <c r="BZ1537" s="63"/>
      <c r="CA1537" s="63"/>
      <c r="CB1537" s="63"/>
      <c r="CC1537" s="63"/>
      <c r="CD1537" s="63"/>
      <c r="CE1537" s="63"/>
      <c r="CF1537" s="63"/>
      <c r="CG1537" s="63"/>
      <c r="CH1537" s="63"/>
      <c r="CI1537" s="63"/>
      <c r="CJ1537" s="63"/>
      <c r="CK1537" s="63"/>
      <c r="CL1537" s="63"/>
      <c r="CM1537" s="63"/>
      <c r="CN1537" s="63">
        <v>20021029</v>
      </c>
      <c r="CO1537" s="63" t="s">
        <v>3607</v>
      </c>
      <c r="CP1537" s="66"/>
      <c r="CQ1537" s="64">
        <v>37561</v>
      </c>
      <c r="CR1537" s="78" t="s">
        <v>2043</v>
      </c>
      <c r="CS1537" s="78" t="s">
        <v>6954</v>
      </c>
    </row>
    <row r="1538" spans="1:97">
      <c r="A1538" s="20" t="s">
        <v>3591</v>
      </c>
      <c r="B1538" s="16" t="s">
        <v>6670</v>
      </c>
      <c r="F1538" s="4" t="s">
        <v>5168</v>
      </c>
      <c r="G1538" s="47" t="s">
        <v>5206</v>
      </c>
      <c r="H1538" s="47">
        <v>15</v>
      </c>
      <c r="I1538" s="47">
        <v>20</v>
      </c>
      <c r="J1538" s="47">
        <v>94</v>
      </c>
      <c r="K1538" s="23">
        <v>41.706437999999999</v>
      </c>
      <c r="L1538" s="23">
        <v>-107.972589</v>
      </c>
      <c r="M1538" s="61" t="s">
        <v>501</v>
      </c>
      <c r="N1538" s="19" t="s">
        <v>5207</v>
      </c>
      <c r="P1538" s="19" t="s">
        <v>3796</v>
      </c>
      <c r="W1538" s="46">
        <v>12700</v>
      </c>
      <c r="X1538" s="46">
        <v>10125</v>
      </c>
      <c r="Z1538" s="48">
        <v>28722</v>
      </c>
      <c r="AA1538" s="19">
        <v>7</v>
      </c>
      <c r="AB1538" s="19" t="s">
        <v>3789</v>
      </c>
      <c r="AC1538" s="19">
        <v>232</v>
      </c>
      <c r="AD1538" s="19">
        <v>31</v>
      </c>
      <c r="AE1538" s="19">
        <v>4859</v>
      </c>
      <c r="AF1538" s="19">
        <v>109</v>
      </c>
      <c r="AH1538" s="19">
        <v>7400</v>
      </c>
      <c r="AI1538" s="19">
        <v>1196</v>
      </c>
      <c r="AJ1538" s="19">
        <v>0</v>
      </c>
      <c r="AK1538" s="6">
        <v>0</v>
      </c>
      <c r="AL1538" s="19">
        <v>0</v>
      </c>
      <c r="AM1538" s="19">
        <v>13220</v>
      </c>
      <c r="AN1538" s="53"/>
      <c r="AO1538" s="63" t="s">
        <v>3433</v>
      </c>
      <c r="AP1538" s="17">
        <f t="shared" si="542"/>
        <v>11.5768</v>
      </c>
      <c r="AQ1538" s="17">
        <f t="shared" si="543"/>
        <v>2.5509900000000001</v>
      </c>
      <c r="AR1538" s="17">
        <f t="shared" si="565"/>
        <v>211.36649999999997</v>
      </c>
      <c r="AS1538" s="17">
        <f t="shared" si="564"/>
        <v>2.7882199999999999</v>
      </c>
      <c r="AT1538" s="17">
        <f t="shared" si="544"/>
        <v>228.28250999999997</v>
      </c>
      <c r="AU1538" s="5">
        <f t="shared" si="545"/>
        <v>208.75399999999999</v>
      </c>
      <c r="AV1538" s="5">
        <f t="shared" si="546"/>
        <v>19.602439999999998</v>
      </c>
      <c r="AW1538" s="5">
        <f t="shared" si="561"/>
        <v>0</v>
      </c>
      <c r="AX1538" s="5">
        <f t="shared" si="562"/>
        <v>0</v>
      </c>
      <c r="AY1538" s="5">
        <f t="shared" si="547"/>
        <v>0</v>
      </c>
      <c r="AZ1538" s="5">
        <f t="shared" si="548"/>
        <v>228.35643999999999</v>
      </c>
      <c r="BA1538" s="7">
        <f t="shared" si="549"/>
        <v>-1.6190033723583694E-4</v>
      </c>
      <c r="BB1538" s="62">
        <f t="shared" si="550"/>
        <v>13827</v>
      </c>
      <c r="BC1538" s="6">
        <f t="shared" si="551"/>
        <v>2.2442415055274154E-2</v>
      </c>
      <c r="BD1538" s="32">
        <f t="shared" si="552"/>
        <v>5.0712601679384031E-2</v>
      </c>
      <c r="BE1538" s="32">
        <f t="shared" si="553"/>
        <v>1.1174706288274123E-2</v>
      </c>
      <c r="BF1538" s="35">
        <f t="shared" si="554"/>
        <v>0.93811269203234182</v>
      </c>
      <c r="BG1538" s="36">
        <f t="shared" si="555"/>
        <v>0.91415858471081435</v>
      </c>
      <c r="BH1538" s="33">
        <f t="shared" si="556"/>
        <v>8.5841415289185624E-2</v>
      </c>
      <c r="BI1538" s="33">
        <f t="shared" si="557"/>
        <v>0</v>
      </c>
      <c r="BJ1538" s="6">
        <v>0</v>
      </c>
      <c r="BK1538" s="19">
        <v>0</v>
      </c>
      <c r="BL1538" s="19">
        <v>0</v>
      </c>
      <c r="BM1538" s="19">
        <v>12973</v>
      </c>
      <c r="BN1538" s="19">
        <v>0</v>
      </c>
      <c r="BO1538" s="31"/>
      <c r="BP1538" s="19">
        <v>0</v>
      </c>
      <c r="BQ1538" s="19">
        <v>0</v>
      </c>
      <c r="BR1538" s="19">
        <v>0</v>
      </c>
      <c r="BS1538" s="19">
        <v>0</v>
      </c>
      <c r="BT1538" s="19">
        <v>0</v>
      </c>
      <c r="BU1538" s="19">
        <v>0</v>
      </c>
      <c r="BV1538" s="19">
        <v>0</v>
      </c>
      <c r="BW1538" s="19">
        <v>0</v>
      </c>
      <c r="BX1538" s="19"/>
      <c r="BY1538" s="19"/>
      <c r="BZ1538" s="19"/>
      <c r="CA1538" s="19"/>
      <c r="CB1538" s="19"/>
      <c r="CC1538" s="19"/>
      <c r="CD1538" s="19"/>
      <c r="CE1538" s="19"/>
      <c r="CF1538" s="19"/>
      <c r="CG1538" s="19"/>
      <c r="CH1538" s="19"/>
      <c r="CI1538" s="19"/>
      <c r="CJ1538" s="19"/>
      <c r="CK1538" s="19"/>
      <c r="CL1538" s="19"/>
      <c r="CN1538" s="63">
        <v>19780820</v>
      </c>
      <c r="CO1538" s="63"/>
      <c r="CP1538" s="66"/>
      <c r="CQ1538" s="63"/>
      <c r="CR1538" s="78" t="s">
        <v>2043</v>
      </c>
      <c r="CS1538" s="78" t="s">
        <v>6954</v>
      </c>
    </row>
    <row r="1539" spans="1:97">
      <c r="A1539" s="63" t="s">
        <v>3591</v>
      </c>
      <c r="B1539" s="63" t="s">
        <v>7545</v>
      </c>
      <c r="C1539" s="63">
        <v>4293</v>
      </c>
      <c r="D1539" s="19" t="s">
        <v>3782</v>
      </c>
      <c r="E1539" s="63" t="s">
        <v>1707</v>
      </c>
      <c r="F1539" s="63" t="s">
        <v>1717</v>
      </c>
      <c r="G1539" s="65" t="s">
        <v>3604</v>
      </c>
      <c r="H1539" s="65">
        <v>20</v>
      </c>
      <c r="I1539" s="65">
        <v>20</v>
      </c>
      <c r="J1539" s="65">
        <v>94</v>
      </c>
      <c r="K1539" s="23">
        <v>41.691389999999998</v>
      </c>
      <c r="L1539" s="23">
        <v>-108.020561</v>
      </c>
      <c r="M1539" s="61" t="s">
        <v>7546</v>
      </c>
      <c r="N1539" s="63" t="s">
        <v>7547</v>
      </c>
      <c r="O1539" s="63"/>
      <c r="P1539" s="63" t="s">
        <v>3796</v>
      </c>
      <c r="Q1539" s="63"/>
      <c r="R1539" s="63"/>
      <c r="S1539" s="55"/>
      <c r="T1539" s="63"/>
      <c r="U1539" s="66" t="s">
        <v>972</v>
      </c>
      <c r="V1539" s="63"/>
      <c r="W1539" s="66">
        <v>10010</v>
      </c>
      <c r="X1539" s="66">
        <v>10008</v>
      </c>
      <c r="Y1539" s="63"/>
      <c r="Z1539" s="64">
        <v>37664</v>
      </c>
      <c r="AA1539" s="63">
        <v>8.06</v>
      </c>
      <c r="AB1539" s="63"/>
      <c r="AC1539" s="63">
        <v>31.4</v>
      </c>
      <c r="AD1539" s="63"/>
      <c r="AE1539" s="63">
        <v>3440</v>
      </c>
      <c r="AF1539" s="63">
        <v>50.9</v>
      </c>
      <c r="AG1539" s="63"/>
      <c r="AH1539" s="63">
        <v>5148</v>
      </c>
      <c r="AI1539" s="63">
        <v>1121</v>
      </c>
      <c r="AJ1539" s="63"/>
      <c r="AK1539" s="63"/>
      <c r="AL1539" s="63">
        <v>58</v>
      </c>
      <c r="AM1539" s="63">
        <v>12462</v>
      </c>
      <c r="AN1539" s="63"/>
      <c r="AO1539" s="63" t="s">
        <v>6341</v>
      </c>
      <c r="AP1539" s="17">
        <f t="shared" ref="AP1539:AP1602" si="566">IF(AC1539&gt;0,AC1539*0.0499,0)</f>
        <v>1.5668599999999999</v>
      </c>
      <c r="AQ1539" s="17">
        <f t="shared" ref="AQ1539:AQ1602" si="567">IF(AD1539&gt;0,AD1539*0.08229,0)</f>
        <v>0</v>
      </c>
      <c r="AR1539" s="17">
        <f t="shared" si="565"/>
        <v>149.63999999999999</v>
      </c>
      <c r="AS1539" s="17">
        <f t="shared" si="564"/>
        <v>1.3020219999999998</v>
      </c>
      <c r="AT1539" s="17">
        <f t="shared" ref="AT1539:AT1602" si="568">SUM(AP1539:AS1539)</f>
        <v>152.50888199999997</v>
      </c>
      <c r="AU1539" s="5">
        <f t="shared" ref="AU1539:AU1602" si="569">IF(AH1539&gt;0,AH1539*0.02821,0)</f>
        <v>145.22507999999999</v>
      </c>
      <c r="AV1539" s="5">
        <f t="shared" ref="AV1539:AV1602" si="570">IF(AI1539&gt;0,AI1539*0.01639,0)</f>
        <v>18.373189999999997</v>
      </c>
      <c r="AW1539" s="5">
        <f t="shared" si="561"/>
        <v>0</v>
      </c>
      <c r="AX1539" s="5">
        <f t="shared" si="562"/>
        <v>0</v>
      </c>
      <c r="AY1539" s="5">
        <f t="shared" ref="AY1539:AY1602" si="571">IF(AL1539&gt;0,AL1539*0.02082,0)</f>
        <v>1.2075600000000002</v>
      </c>
      <c r="AZ1539" s="5">
        <f t="shared" ref="AZ1539:AZ1602" si="572">SUM(AU1539:AY1539)</f>
        <v>164.80582999999999</v>
      </c>
      <c r="BA1539" s="7">
        <f t="shared" ref="BA1539:BA1602" si="573">(AT1539-AZ1539)/(AT1539+AZ1539)</f>
        <v>-3.8753160616139398E-2</v>
      </c>
      <c r="BB1539" s="62">
        <f t="shared" ref="BB1539:BB1602" si="574">SUM(AC1539:AL1539)</f>
        <v>9849.2999999999993</v>
      </c>
      <c r="BC1539" s="28">
        <f t="shared" ref="BC1539:BC1602" si="575">(BB1539-AM1539)/(BB1539+AM1539)</f>
        <v>-0.11710209624719316</v>
      </c>
      <c r="BD1539" s="32">
        <f t="shared" ref="BD1539:BD1602" si="576">AP1539/AT1539</f>
        <v>1.0273893424777714E-2</v>
      </c>
      <c r="BE1539" s="32">
        <f t="shared" ref="BE1539:BE1602" si="577">AQ1539/AT1539</f>
        <v>0</v>
      </c>
      <c r="BF1539" s="35">
        <f t="shared" ref="BF1539:BF1602" si="578">(AR1539+AS1539)/AT1539</f>
        <v>0.98972610657522231</v>
      </c>
      <c r="BG1539" s="36">
        <f t="shared" ref="BG1539:BG1602" si="579">AU1539/AZ1539</f>
        <v>0.88118897250176165</v>
      </c>
      <c r="BH1539" s="33">
        <f t="shared" ref="BH1539:BH1602" si="580">AV1539/AZ1539</f>
        <v>0.11148385952123174</v>
      </c>
      <c r="BI1539" s="33">
        <f t="shared" ref="BI1539:BI1602" si="581">AY1539/AZ1539</f>
        <v>7.3271679770066404E-3</v>
      </c>
      <c r="BJ1539" s="63"/>
      <c r="BK1539" s="63">
        <v>6.66</v>
      </c>
      <c r="BL1539" s="63"/>
      <c r="BM1539" s="63"/>
      <c r="BN1539" s="63"/>
      <c r="BO1539" s="63"/>
      <c r="BP1539" s="63"/>
      <c r="BQ1539" s="63"/>
      <c r="BR1539" s="63"/>
      <c r="BS1539" s="63">
        <v>3.89</v>
      </c>
      <c r="BT1539" s="63"/>
      <c r="BU1539" s="63"/>
      <c r="BV1539" s="63"/>
      <c r="BW1539" s="63"/>
      <c r="BX1539" s="63"/>
      <c r="BY1539" s="63"/>
      <c r="BZ1539" s="63"/>
      <c r="CA1539" s="63"/>
      <c r="CB1539" s="63"/>
      <c r="CC1539" s="63"/>
      <c r="CD1539" s="63"/>
      <c r="CE1539" s="63"/>
      <c r="CF1539" s="63"/>
      <c r="CG1539" s="63"/>
      <c r="CH1539" s="63"/>
      <c r="CI1539" s="63"/>
      <c r="CJ1539" s="63"/>
      <c r="CK1539" s="63"/>
      <c r="CL1539" s="63"/>
      <c r="CM1539" s="63"/>
      <c r="CN1539" s="63">
        <v>2003212</v>
      </c>
      <c r="CO1539" s="63" t="s">
        <v>3607</v>
      </c>
      <c r="CP1539" s="66"/>
      <c r="CQ1539" s="64">
        <v>37666</v>
      </c>
      <c r="CR1539" s="78" t="s">
        <v>2043</v>
      </c>
      <c r="CS1539" s="78" t="s">
        <v>6954</v>
      </c>
    </row>
    <row r="1540" spans="1:97">
      <c r="A1540" s="63" t="s">
        <v>3591</v>
      </c>
      <c r="B1540" s="63" t="s">
        <v>4543</v>
      </c>
      <c r="C1540" s="63">
        <v>3519</v>
      </c>
      <c r="D1540" s="19" t="s">
        <v>3782</v>
      </c>
      <c r="E1540" s="63" t="s">
        <v>1707</v>
      </c>
      <c r="F1540" s="63" t="s">
        <v>5168</v>
      </c>
      <c r="G1540" s="65" t="s">
        <v>3606</v>
      </c>
      <c r="H1540" s="65">
        <v>23</v>
      </c>
      <c r="I1540" s="65">
        <v>20</v>
      </c>
      <c r="J1540" s="65">
        <v>94</v>
      </c>
      <c r="K1540" s="23">
        <v>41.699255000000001</v>
      </c>
      <c r="L1540" s="23">
        <v>-107.962945</v>
      </c>
      <c r="M1540" s="61" t="s">
        <v>4544</v>
      </c>
      <c r="N1540" s="63" t="s">
        <v>4545</v>
      </c>
      <c r="O1540" s="63"/>
      <c r="P1540" s="63" t="s">
        <v>3796</v>
      </c>
      <c r="Q1540" s="63"/>
      <c r="R1540" s="63"/>
      <c r="S1540" s="55"/>
      <c r="T1540" s="63"/>
      <c r="U1540" s="66" t="s">
        <v>4546</v>
      </c>
      <c r="V1540" s="63"/>
      <c r="W1540" s="66">
        <v>10272</v>
      </c>
      <c r="X1540" s="66">
        <v>10236</v>
      </c>
      <c r="Y1540" s="63"/>
      <c r="Z1540" s="64"/>
      <c r="AA1540" s="63"/>
      <c r="AB1540" s="63"/>
      <c r="AC1540" s="63">
        <v>8.07</v>
      </c>
      <c r="AD1540" s="63">
        <v>0.46</v>
      </c>
      <c r="AE1540" s="63">
        <v>1340</v>
      </c>
      <c r="AF1540" s="63">
        <v>4.63</v>
      </c>
      <c r="AG1540" s="63"/>
      <c r="AH1540" s="63">
        <v>1560</v>
      </c>
      <c r="AI1540" s="63">
        <v>836</v>
      </c>
      <c r="AJ1540" s="63"/>
      <c r="AK1540" s="63"/>
      <c r="AL1540" s="63">
        <v>7</v>
      </c>
      <c r="AM1540" s="63">
        <v>2910</v>
      </c>
      <c r="AN1540" s="63"/>
      <c r="AO1540" s="63" t="s">
        <v>3536</v>
      </c>
      <c r="AP1540" s="17">
        <f t="shared" si="566"/>
        <v>0.40269300000000002</v>
      </c>
      <c r="AQ1540" s="17">
        <f t="shared" si="567"/>
        <v>3.7853400000000002E-2</v>
      </c>
      <c r="AR1540" s="17">
        <f t="shared" si="565"/>
        <v>58.29</v>
      </c>
      <c r="AS1540" s="17">
        <f t="shared" si="564"/>
        <v>0.1184354</v>
      </c>
      <c r="AT1540" s="17">
        <f t="shared" si="568"/>
        <v>58.848981800000004</v>
      </c>
      <c r="AU1540" s="5">
        <f t="shared" si="569"/>
        <v>44.007599999999996</v>
      </c>
      <c r="AV1540" s="5">
        <f t="shared" si="570"/>
        <v>13.702039999999998</v>
      </c>
      <c r="AW1540" s="5">
        <f t="shared" si="561"/>
        <v>0</v>
      </c>
      <c r="AX1540" s="5">
        <f t="shared" si="562"/>
        <v>0</v>
      </c>
      <c r="AY1540" s="5">
        <f t="shared" si="571"/>
        <v>0.14574000000000001</v>
      </c>
      <c r="AZ1540" s="5">
        <f t="shared" si="572"/>
        <v>57.855379999999997</v>
      </c>
      <c r="BA1540" s="7">
        <f t="shared" si="573"/>
        <v>8.5138360269925023E-3</v>
      </c>
      <c r="BB1540" s="62">
        <f t="shared" si="574"/>
        <v>3756.16</v>
      </c>
      <c r="BC1540" s="28">
        <f t="shared" si="575"/>
        <v>0.12693364695716872</v>
      </c>
      <c r="BD1540" s="32">
        <f t="shared" si="576"/>
        <v>6.8428201760323401E-3</v>
      </c>
      <c r="BE1540" s="32">
        <f t="shared" si="577"/>
        <v>6.4322948065007979E-4</v>
      </c>
      <c r="BF1540" s="35">
        <f t="shared" si="578"/>
        <v>0.99251395034331757</v>
      </c>
      <c r="BG1540" s="36">
        <f t="shared" si="579"/>
        <v>0.76064836148340909</v>
      </c>
      <c r="BH1540" s="33">
        <f t="shared" si="580"/>
        <v>0.23683259880066468</v>
      </c>
      <c r="BI1540" s="33">
        <f t="shared" si="581"/>
        <v>2.5190397159261598E-3</v>
      </c>
      <c r="BJ1540" s="63"/>
      <c r="BK1540" s="63">
        <v>6.64</v>
      </c>
      <c r="BL1540" s="63"/>
      <c r="BM1540" s="63"/>
      <c r="BN1540" s="63"/>
      <c r="BO1540" s="63"/>
      <c r="BP1540" s="63"/>
      <c r="BQ1540" s="63"/>
      <c r="BR1540" s="63"/>
      <c r="BS1540" s="63"/>
      <c r="BT1540" s="63"/>
      <c r="BU1540" s="63"/>
      <c r="BV1540" s="63"/>
      <c r="BW1540" s="63"/>
      <c r="BX1540" s="63"/>
      <c r="BY1540" s="63"/>
      <c r="BZ1540" s="63"/>
      <c r="CA1540" s="63"/>
      <c r="CB1540" s="63"/>
      <c r="CC1540" s="63"/>
      <c r="CD1540" s="63"/>
      <c r="CE1540" s="63"/>
      <c r="CF1540" s="63"/>
      <c r="CG1540" s="63"/>
      <c r="CH1540" s="63"/>
      <c r="CI1540" s="63"/>
      <c r="CJ1540" s="63"/>
      <c r="CK1540" s="63"/>
      <c r="CL1540" s="63"/>
      <c r="CM1540" s="63"/>
      <c r="CN1540" s="63"/>
      <c r="CO1540" s="63" t="s">
        <v>3607</v>
      </c>
      <c r="CP1540" s="66"/>
      <c r="CQ1540" s="63"/>
      <c r="CR1540" s="78" t="s">
        <v>2043</v>
      </c>
      <c r="CS1540" s="78" t="s">
        <v>6954</v>
      </c>
    </row>
    <row r="1541" spans="1:97">
      <c r="A1541" s="63" t="s">
        <v>3591</v>
      </c>
      <c r="B1541" s="63" t="s">
        <v>7527</v>
      </c>
      <c r="C1541" s="63">
        <v>3500</v>
      </c>
      <c r="D1541" s="19" t="s">
        <v>3782</v>
      </c>
      <c r="E1541" s="63" t="s">
        <v>1707</v>
      </c>
      <c r="F1541" s="63" t="s">
        <v>1005</v>
      </c>
      <c r="G1541" s="65" t="s">
        <v>3598</v>
      </c>
      <c r="H1541" s="65">
        <v>32</v>
      </c>
      <c r="I1541" s="65">
        <v>20</v>
      </c>
      <c r="J1541" s="65">
        <v>94</v>
      </c>
      <c r="K1541" s="23">
        <v>41.666939999999997</v>
      </c>
      <c r="L1541" s="23">
        <v>-108.01167</v>
      </c>
      <c r="M1541" s="61" t="s">
        <v>7528</v>
      </c>
      <c r="N1541" s="63" t="s">
        <v>7529</v>
      </c>
      <c r="O1541" s="63"/>
      <c r="P1541" s="63" t="s">
        <v>3796</v>
      </c>
      <c r="Q1541" s="63"/>
      <c r="R1541" s="63"/>
      <c r="S1541" s="55"/>
      <c r="T1541" s="63"/>
      <c r="U1541" s="66" t="s">
        <v>7530</v>
      </c>
      <c r="V1541" s="63"/>
      <c r="W1541" s="66">
        <v>9930</v>
      </c>
      <c r="X1541" s="66">
        <v>10483</v>
      </c>
      <c r="Y1541" s="63"/>
      <c r="Z1541" s="64">
        <v>37574</v>
      </c>
      <c r="AA1541" s="63">
        <v>7.45</v>
      </c>
      <c r="AB1541" s="63"/>
      <c r="AC1541" s="63">
        <v>129</v>
      </c>
      <c r="AD1541" s="63">
        <v>8.69</v>
      </c>
      <c r="AE1541" s="63">
        <v>2730</v>
      </c>
      <c r="AF1541" s="63">
        <v>26.9</v>
      </c>
      <c r="AG1541" s="63"/>
      <c r="AH1541" s="63">
        <v>4049</v>
      </c>
      <c r="AI1541" s="63">
        <v>1941</v>
      </c>
      <c r="AJ1541" s="63"/>
      <c r="AK1541" s="63"/>
      <c r="AL1541" s="63">
        <v>10</v>
      </c>
      <c r="AM1541" s="63">
        <v>9236</v>
      </c>
      <c r="AN1541" s="63"/>
      <c r="AO1541" s="63" t="s">
        <v>3536</v>
      </c>
      <c r="AP1541" s="17">
        <f t="shared" si="566"/>
        <v>6.4371</v>
      </c>
      <c r="AQ1541" s="17">
        <f t="shared" si="567"/>
        <v>0.71510010000000002</v>
      </c>
      <c r="AR1541" s="17">
        <f t="shared" si="565"/>
        <v>118.755</v>
      </c>
      <c r="AS1541" s="17">
        <f t="shared" si="564"/>
        <v>0.68810199999999988</v>
      </c>
      <c r="AT1541" s="17">
        <f t="shared" si="568"/>
        <v>126.5953021</v>
      </c>
      <c r="AU1541" s="5">
        <f t="shared" si="569"/>
        <v>114.22229</v>
      </c>
      <c r="AV1541" s="5">
        <f t="shared" si="570"/>
        <v>31.812989999999996</v>
      </c>
      <c r="AW1541" s="5">
        <f t="shared" si="561"/>
        <v>0</v>
      </c>
      <c r="AX1541" s="5">
        <f t="shared" si="562"/>
        <v>0</v>
      </c>
      <c r="AY1541" s="5">
        <f t="shared" si="571"/>
        <v>0.20820000000000002</v>
      </c>
      <c r="AZ1541" s="5">
        <f t="shared" si="572"/>
        <v>146.24348000000001</v>
      </c>
      <c r="BA1541" s="7">
        <f t="shared" si="573"/>
        <v>-7.2013874819301243E-2</v>
      </c>
      <c r="BB1541" s="62">
        <f t="shared" si="574"/>
        <v>8894.59</v>
      </c>
      <c r="BC1541" s="28">
        <f t="shared" si="575"/>
        <v>-1.8830606174426747E-2</v>
      </c>
      <c r="BD1541" s="32">
        <f t="shared" si="576"/>
        <v>5.084785843723659E-2</v>
      </c>
      <c r="BE1541" s="32">
        <f t="shared" si="577"/>
        <v>5.6487096135299638E-3</v>
      </c>
      <c r="BF1541" s="35">
        <f t="shared" si="578"/>
        <v>0.94350343194923347</v>
      </c>
      <c r="BG1541" s="36">
        <f t="shared" si="579"/>
        <v>0.78104193089497043</v>
      </c>
      <c r="BH1541" s="33">
        <f t="shared" si="580"/>
        <v>0.21753441589327602</v>
      </c>
      <c r="BI1541" s="33">
        <f t="shared" si="581"/>
        <v>1.4236532117534403E-3</v>
      </c>
      <c r="BJ1541" s="63"/>
      <c r="BK1541" s="63">
        <v>26.9</v>
      </c>
      <c r="BL1541" s="63"/>
      <c r="BM1541" s="63"/>
      <c r="BN1541" s="63"/>
      <c r="BO1541" s="63"/>
      <c r="BP1541" s="63"/>
      <c r="BQ1541" s="63"/>
      <c r="BR1541" s="63"/>
      <c r="BS1541" s="63"/>
      <c r="BT1541" s="63"/>
      <c r="BU1541" s="63"/>
      <c r="BV1541" s="63"/>
      <c r="BW1541" s="63"/>
      <c r="BX1541" s="63"/>
      <c r="BY1541" s="63"/>
      <c r="BZ1541" s="63"/>
      <c r="CA1541" s="63"/>
      <c r="CB1541" s="63"/>
      <c r="CC1541" s="63"/>
      <c r="CD1541" s="63"/>
      <c r="CE1541" s="63"/>
      <c r="CF1541" s="63"/>
      <c r="CG1541" s="63"/>
      <c r="CH1541" s="63"/>
      <c r="CI1541" s="63"/>
      <c r="CJ1541" s="63"/>
      <c r="CK1541" s="63"/>
      <c r="CL1541" s="63"/>
      <c r="CM1541" s="63"/>
      <c r="CN1541" s="63">
        <v>20021114</v>
      </c>
      <c r="CO1541" s="63" t="s">
        <v>3607</v>
      </c>
      <c r="CP1541" s="66"/>
      <c r="CQ1541" s="64">
        <v>37576</v>
      </c>
      <c r="CR1541" s="78" t="s">
        <v>2043</v>
      </c>
      <c r="CS1541" s="78" t="s">
        <v>6954</v>
      </c>
    </row>
    <row r="1542" spans="1:97">
      <c r="A1542" s="63" t="s">
        <v>3591</v>
      </c>
      <c r="B1542" s="63" t="s">
        <v>7561</v>
      </c>
      <c r="C1542" s="63">
        <v>3880</v>
      </c>
      <c r="D1542" s="19" t="s">
        <v>3782</v>
      </c>
      <c r="E1542" s="63" t="s">
        <v>1707</v>
      </c>
      <c r="F1542" s="63" t="s">
        <v>1717</v>
      </c>
      <c r="G1542" s="65" t="s">
        <v>3595</v>
      </c>
      <c r="H1542" s="65">
        <v>36</v>
      </c>
      <c r="I1542" s="65">
        <v>20</v>
      </c>
      <c r="J1542" s="65">
        <v>94</v>
      </c>
      <c r="K1542" s="23">
        <v>41.662588999999997</v>
      </c>
      <c r="L1542" s="23">
        <v>-107.944417</v>
      </c>
      <c r="M1542" s="61" t="s">
        <v>7562</v>
      </c>
      <c r="N1542" s="63" t="s">
        <v>7563</v>
      </c>
      <c r="O1542" s="63"/>
      <c r="P1542" s="63" t="s">
        <v>3796</v>
      </c>
      <c r="Q1542" s="63"/>
      <c r="R1542" s="63"/>
      <c r="S1542" s="55"/>
      <c r="T1542" s="63"/>
      <c r="U1542" s="66" t="s">
        <v>7564</v>
      </c>
      <c r="V1542" s="63"/>
      <c r="W1542" s="66">
        <v>10010</v>
      </c>
      <c r="X1542" s="66">
        <v>10040</v>
      </c>
      <c r="Y1542" s="63"/>
      <c r="Z1542" s="64">
        <v>37664</v>
      </c>
      <c r="AA1542" s="63">
        <v>8.15</v>
      </c>
      <c r="AB1542" s="63"/>
      <c r="AC1542" s="63"/>
      <c r="AD1542" s="63"/>
      <c r="AE1542" s="63">
        <v>1390</v>
      </c>
      <c r="AF1542" s="63">
        <v>64.900000000000006</v>
      </c>
      <c r="AG1542" s="63"/>
      <c r="AH1542" s="63">
        <v>1540</v>
      </c>
      <c r="AI1542" s="63">
        <v>1330</v>
      </c>
      <c r="AJ1542" s="63"/>
      <c r="AK1542" s="63"/>
      <c r="AL1542" s="63">
        <v>25</v>
      </c>
      <c r="AM1542" s="63">
        <v>4300</v>
      </c>
      <c r="AN1542" s="63"/>
      <c r="AO1542" s="63" t="s">
        <v>6051</v>
      </c>
      <c r="AP1542" s="17">
        <f t="shared" si="566"/>
        <v>0</v>
      </c>
      <c r="AQ1542" s="17">
        <f t="shared" si="567"/>
        <v>0</v>
      </c>
      <c r="AR1542" s="17">
        <f t="shared" si="565"/>
        <v>60.464999999999996</v>
      </c>
      <c r="AS1542" s="17">
        <f t="shared" si="564"/>
        <v>1.660142</v>
      </c>
      <c r="AT1542" s="17">
        <f t="shared" si="568"/>
        <v>62.125141999999997</v>
      </c>
      <c r="AU1542" s="5">
        <f t="shared" si="569"/>
        <v>43.443399999999997</v>
      </c>
      <c r="AV1542" s="5">
        <f t="shared" si="570"/>
        <v>21.798699999999997</v>
      </c>
      <c r="AW1542" s="5">
        <f t="shared" si="561"/>
        <v>0</v>
      </c>
      <c r="AX1542" s="5">
        <f t="shared" si="562"/>
        <v>0</v>
      </c>
      <c r="AY1542" s="5">
        <f t="shared" si="571"/>
        <v>0.52050000000000007</v>
      </c>
      <c r="AZ1542" s="5">
        <f t="shared" si="572"/>
        <v>65.762599999999992</v>
      </c>
      <c r="BA1542" s="7">
        <f t="shared" si="573"/>
        <v>-2.844258521665036E-2</v>
      </c>
      <c r="BB1542" s="62">
        <f t="shared" si="574"/>
        <v>4349.8999999999996</v>
      </c>
      <c r="BC1542" s="28">
        <f t="shared" si="575"/>
        <v>5.7688528191076937E-3</v>
      </c>
      <c r="BD1542" s="32">
        <f t="shared" si="576"/>
        <v>0</v>
      </c>
      <c r="BE1542" s="32">
        <f t="shared" si="577"/>
        <v>0</v>
      </c>
      <c r="BF1542" s="35">
        <f t="shared" si="578"/>
        <v>1</v>
      </c>
      <c r="BG1542" s="37">
        <f t="shared" si="579"/>
        <v>0.66060952577909027</v>
      </c>
      <c r="BH1542" s="33">
        <f t="shared" si="580"/>
        <v>0.33147564116990508</v>
      </c>
      <c r="BI1542" s="33">
        <f t="shared" si="581"/>
        <v>7.9148330510046758E-3</v>
      </c>
      <c r="BJ1542" s="63"/>
      <c r="BK1542" s="63"/>
      <c r="BL1542" s="63"/>
      <c r="BM1542" s="63">
        <v>3408</v>
      </c>
      <c r="BN1542" s="63"/>
      <c r="BO1542" s="63"/>
      <c r="BP1542" s="63"/>
      <c r="BQ1542" s="63"/>
      <c r="BR1542" s="63"/>
      <c r="BS1542" s="63"/>
      <c r="BT1542" s="63"/>
      <c r="BU1542" s="63"/>
      <c r="BV1542" s="63"/>
      <c r="BW1542" s="63"/>
      <c r="BX1542" s="63"/>
      <c r="BY1542" s="63"/>
      <c r="BZ1542" s="63"/>
      <c r="CA1542" s="63"/>
      <c r="CB1542" s="63"/>
      <c r="CC1542" s="63"/>
      <c r="CD1542" s="63"/>
      <c r="CE1542" s="63"/>
      <c r="CF1542" s="63"/>
      <c r="CG1542" s="63"/>
      <c r="CH1542" s="63"/>
      <c r="CI1542" s="63"/>
      <c r="CJ1542" s="63"/>
      <c r="CK1542" s="63"/>
      <c r="CL1542" s="63"/>
      <c r="CM1542" s="63"/>
      <c r="CN1542" s="63">
        <v>20030212</v>
      </c>
      <c r="CO1542" s="63" t="s">
        <v>7565</v>
      </c>
      <c r="CP1542" s="66"/>
      <c r="CQ1542" s="64">
        <v>37671</v>
      </c>
      <c r="CR1542" s="78" t="s">
        <v>2043</v>
      </c>
      <c r="CS1542" s="78" t="s">
        <v>6954</v>
      </c>
    </row>
    <row r="1543" spans="1:97">
      <c r="A1543" s="63" t="s">
        <v>3591</v>
      </c>
      <c r="B1543" s="63" t="s">
        <v>4607</v>
      </c>
      <c r="C1543" s="63">
        <v>3863</v>
      </c>
      <c r="D1543" s="19" t="s">
        <v>3782</v>
      </c>
      <c r="E1543" s="63" t="s">
        <v>1707</v>
      </c>
      <c r="F1543" s="63" t="s">
        <v>1717</v>
      </c>
      <c r="G1543" s="65" t="s">
        <v>3594</v>
      </c>
      <c r="H1543" s="65">
        <v>4</v>
      </c>
      <c r="I1543" s="65">
        <v>20</v>
      </c>
      <c r="J1543" s="65">
        <v>95</v>
      </c>
      <c r="K1543" s="23">
        <v>41.738374999999998</v>
      </c>
      <c r="L1543" s="23">
        <v>-108.117549</v>
      </c>
      <c r="M1543" s="61" t="s">
        <v>4718</v>
      </c>
      <c r="N1543" s="63" t="s">
        <v>4719</v>
      </c>
      <c r="O1543" s="63"/>
      <c r="P1543" s="63" t="s">
        <v>3796</v>
      </c>
      <c r="Q1543" s="63"/>
      <c r="R1543" s="63"/>
      <c r="S1543" s="55"/>
      <c r="T1543" s="63"/>
      <c r="U1543" s="66" t="s">
        <v>4720</v>
      </c>
      <c r="V1543" s="63"/>
      <c r="W1543" s="66">
        <v>9650</v>
      </c>
      <c r="X1543" s="66"/>
      <c r="Y1543" s="63"/>
      <c r="Z1543" s="64">
        <v>34666</v>
      </c>
      <c r="AA1543" s="63">
        <v>7.15</v>
      </c>
      <c r="AB1543" s="63"/>
      <c r="AC1543" s="63">
        <v>27</v>
      </c>
      <c r="AD1543" s="63">
        <v>10</v>
      </c>
      <c r="AE1543" s="63">
        <v>7505</v>
      </c>
      <c r="AF1543" s="63">
        <v>264</v>
      </c>
      <c r="AG1543" s="63"/>
      <c r="AH1543" s="63">
        <v>9640</v>
      </c>
      <c r="AI1543" s="63">
        <v>2006</v>
      </c>
      <c r="AJ1543" s="63"/>
      <c r="AK1543" s="63"/>
      <c r="AL1543" s="63">
        <v>23</v>
      </c>
      <c r="AM1543" s="63">
        <v>19475</v>
      </c>
      <c r="AN1543" s="63"/>
      <c r="AO1543" s="63" t="s">
        <v>6075</v>
      </c>
      <c r="AP1543" s="17">
        <f t="shared" si="566"/>
        <v>1.3472999999999999</v>
      </c>
      <c r="AQ1543" s="17">
        <f t="shared" si="567"/>
        <v>0.82289999999999996</v>
      </c>
      <c r="AR1543" s="17">
        <f t="shared" si="565"/>
        <v>326.46749999999997</v>
      </c>
      <c r="AS1543" s="17">
        <f t="shared" si="564"/>
        <v>6.75312</v>
      </c>
      <c r="AT1543" s="17">
        <f t="shared" si="568"/>
        <v>335.39082000000002</v>
      </c>
      <c r="AU1543" s="5">
        <f t="shared" si="569"/>
        <v>271.94439999999997</v>
      </c>
      <c r="AV1543" s="5">
        <f t="shared" si="570"/>
        <v>32.878339999999994</v>
      </c>
      <c r="AW1543" s="5">
        <f t="shared" si="561"/>
        <v>0</v>
      </c>
      <c r="AX1543" s="5">
        <f t="shared" si="562"/>
        <v>0</v>
      </c>
      <c r="AY1543" s="5">
        <f t="shared" si="571"/>
        <v>0.47886000000000006</v>
      </c>
      <c r="AZ1543" s="5">
        <f t="shared" si="572"/>
        <v>305.30159999999995</v>
      </c>
      <c r="BA1543" s="7">
        <f t="shared" si="573"/>
        <v>4.6963596041919881E-2</v>
      </c>
      <c r="BB1543" s="62">
        <f t="shared" si="574"/>
        <v>19475</v>
      </c>
      <c r="BC1543" s="28">
        <f t="shared" si="575"/>
        <v>0</v>
      </c>
      <c r="BD1543" s="32">
        <f t="shared" si="576"/>
        <v>4.017104582647789E-3</v>
      </c>
      <c r="BE1543" s="32">
        <f t="shared" si="577"/>
        <v>2.4535555266539492E-3</v>
      </c>
      <c r="BF1543" s="35">
        <f t="shared" si="578"/>
        <v>0.99352933989069825</v>
      </c>
      <c r="BG1543" s="36">
        <f t="shared" si="579"/>
        <v>0.8907401729961455</v>
      </c>
      <c r="BH1543" s="33">
        <f t="shared" si="580"/>
        <v>0.10769134521404408</v>
      </c>
      <c r="BI1543" s="33">
        <f t="shared" si="581"/>
        <v>1.5684817898104699E-3</v>
      </c>
      <c r="BJ1543" s="63"/>
      <c r="BK1543" s="63">
        <v>6.61</v>
      </c>
      <c r="BL1543" s="63"/>
      <c r="BM1543" s="63"/>
      <c r="BN1543" s="63"/>
      <c r="BO1543" s="63">
        <v>313.39999999999998</v>
      </c>
      <c r="BP1543" s="63"/>
      <c r="BQ1543" s="63"/>
      <c r="BR1543" s="63"/>
      <c r="BS1543" s="63"/>
      <c r="BT1543" s="63"/>
      <c r="BU1543" s="63">
        <v>3.2</v>
      </c>
      <c r="BV1543" s="63"/>
      <c r="BW1543" s="63"/>
      <c r="BX1543" s="63"/>
      <c r="BY1543" s="63"/>
      <c r="BZ1543" s="63"/>
      <c r="CA1543" s="63"/>
      <c r="CB1543" s="63"/>
      <c r="CC1543" s="63"/>
      <c r="CD1543" s="63"/>
      <c r="CE1543" s="63"/>
      <c r="CF1543" s="63"/>
      <c r="CG1543" s="63">
        <v>0.08</v>
      </c>
      <c r="CH1543" s="63"/>
      <c r="CI1543" s="63"/>
      <c r="CJ1543" s="63"/>
      <c r="CK1543" s="63"/>
      <c r="CL1543" s="63"/>
      <c r="CM1543" s="63"/>
      <c r="CN1543" s="63">
        <v>19941128</v>
      </c>
      <c r="CO1543" s="63" t="s">
        <v>4721</v>
      </c>
      <c r="CP1543" s="66"/>
      <c r="CQ1543" s="64">
        <v>34668</v>
      </c>
      <c r="CR1543" s="78" t="s">
        <v>2043</v>
      </c>
      <c r="CS1543" s="78" t="s">
        <v>6954</v>
      </c>
    </row>
    <row r="1544" spans="1:97">
      <c r="A1544" s="63" t="s">
        <v>3591</v>
      </c>
      <c r="B1544" s="63" t="s">
        <v>4607</v>
      </c>
      <c r="C1544" s="63">
        <v>3870</v>
      </c>
      <c r="D1544" s="19" t="s">
        <v>3782</v>
      </c>
      <c r="E1544" s="63" t="s">
        <v>1707</v>
      </c>
      <c r="F1544" s="63" t="s">
        <v>1717</v>
      </c>
      <c r="G1544" s="65" t="s">
        <v>259</v>
      </c>
      <c r="H1544" s="65">
        <v>4</v>
      </c>
      <c r="I1544" s="65">
        <v>20</v>
      </c>
      <c r="J1544" s="65">
        <v>95</v>
      </c>
      <c r="K1544" s="23">
        <v>41.738349999999997</v>
      </c>
      <c r="L1544" s="23">
        <v>-108.107103</v>
      </c>
      <c r="M1544" s="61" t="s">
        <v>4608</v>
      </c>
      <c r="N1544" s="63" t="s">
        <v>4609</v>
      </c>
      <c r="O1544" s="63"/>
      <c r="P1544" s="63" t="s">
        <v>3796</v>
      </c>
      <c r="Q1544" s="63"/>
      <c r="R1544" s="63"/>
      <c r="S1544" s="55"/>
      <c r="T1544" s="63"/>
      <c r="U1544" s="66" t="s">
        <v>4610</v>
      </c>
      <c r="V1544" s="63"/>
      <c r="W1544" s="66">
        <v>9772</v>
      </c>
      <c r="X1544" s="66">
        <v>9654</v>
      </c>
      <c r="Y1544" s="63"/>
      <c r="Z1544" s="64">
        <v>34765</v>
      </c>
      <c r="AA1544" s="63">
        <v>7.53</v>
      </c>
      <c r="AB1544" s="63"/>
      <c r="AC1544" s="63">
        <v>22</v>
      </c>
      <c r="AD1544" s="63">
        <v>5</v>
      </c>
      <c r="AE1544" s="63">
        <v>3192</v>
      </c>
      <c r="AF1544" s="63">
        <v>20</v>
      </c>
      <c r="AG1544" s="63"/>
      <c r="AH1544" s="63">
        <v>3820</v>
      </c>
      <c r="AI1544" s="63">
        <v>2164</v>
      </c>
      <c r="AJ1544" s="63"/>
      <c r="AK1544" s="63"/>
      <c r="AL1544" s="63">
        <v>22</v>
      </c>
      <c r="AM1544" s="63">
        <v>9245</v>
      </c>
      <c r="AN1544" s="63"/>
      <c r="AO1544" s="63" t="s">
        <v>6075</v>
      </c>
      <c r="AP1544" s="17">
        <f t="shared" si="566"/>
        <v>1.0977999999999999</v>
      </c>
      <c r="AQ1544" s="17">
        <f t="shared" si="567"/>
        <v>0.41144999999999998</v>
      </c>
      <c r="AR1544" s="17">
        <f t="shared" si="565"/>
        <v>138.852</v>
      </c>
      <c r="AS1544" s="17">
        <f t="shared" si="564"/>
        <v>0.51159999999999994</v>
      </c>
      <c r="AT1544" s="17">
        <f t="shared" si="568"/>
        <v>140.87285</v>
      </c>
      <c r="AU1544" s="5">
        <f t="shared" si="569"/>
        <v>107.76219999999999</v>
      </c>
      <c r="AV1544" s="5">
        <f t="shared" si="570"/>
        <v>35.467959999999998</v>
      </c>
      <c r="AW1544" s="5">
        <f t="shared" si="561"/>
        <v>0</v>
      </c>
      <c r="AX1544" s="5">
        <f t="shared" si="562"/>
        <v>0</v>
      </c>
      <c r="AY1544" s="5">
        <f t="shared" si="571"/>
        <v>0.45804000000000006</v>
      </c>
      <c r="AZ1544" s="5">
        <f t="shared" si="572"/>
        <v>143.68819999999999</v>
      </c>
      <c r="BA1544" s="7">
        <f t="shared" si="573"/>
        <v>-9.8936590232570308E-3</v>
      </c>
      <c r="BB1544" s="62">
        <f t="shared" si="574"/>
        <v>9245</v>
      </c>
      <c r="BC1544" s="28">
        <f t="shared" si="575"/>
        <v>0</v>
      </c>
      <c r="BD1544" s="32">
        <f t="shared" si="576"/>
        <v>7.792842978615112E-3</v>
      </c>
      <c r="BE1544" s="32">
        <f t="shared" si="577"/>
        <v>2.9207189320014466E-3</v>
      </c>
      <c r="BF1544" s="35">
        <f t="shared" si="578"/>
        <v>0.98928643808938332</v>
      </c>
      <c r="BG1544" s="36">
        <f t="shared" si="579"/>
        <v>0.74997250992078679</v>
      </c>
      <c r="BH1544" s="33">
        <f t="shared" si="580"/>
        <v>0.24683975441267966</v>
      </c>
      <c r="BI1544" s="33">
        <f t="shared" si="581"/>
        <v>3.1877356665335086E-3</v>
      </c>
      <c r="BJ1544" s="63"/>
      <c r="BK1544" s="63">
        <v>6.22</v>
      </c>
      <c r="BL1544" s="63"/>
      <c r="BM1544" s="63"/>
      <c r="BN1544" s="63"/>
      <c r="BO1544" s="63">
        <v>159.84</v>
      </c>
      <c r="BP1544" s="63"/>
      <c r="BQ1544" s="63"/>
      <c r="BR1544" s="63"/>
      <c r="BS1544" s="63"/>
      <c r="BT1544" s="63"/>
      <c r="BU1544" s="63"/>
      <c r="BV1544" s="63"/>
      <c r="BW1544" s="63"/>
      <c r="BX1544" s="63"/>
      <c r="BY1544" s="63"/>
      <c r="BZ1544" s="63"/>
      <c r="CA1544" s="63"/>
      <c r="CB1544" s="63"/>
      <c r="CC1544" s="63"/>
      <c r="CD1544" s="63"/>
      <c r="CE1544" s="63"/>
      <c r="CF1544" s="63"/>
      <c r="CG1544" s="63"/>
      <c r="CH1544" s="63"/>
      <c r="CI1544" s="63"/>
      <c r="CJ1544" s="63"/>
      <c r="CK1544" s="63"/>
      <c r="CL1544" s="63"/>
      <c r="CM1544" s="63"/>
      <c r="CN1544" s="63">
        <v>19950307</v>
      </c>
      <c r="CO1544" s="63" t="s">
        <v>4611</v>
      </c>
      <c r="CP1544" s="66"/>
      <c r="CQ1544" s="64">
        <v>34769</v>
      </c>
      <c r="CR1544" s="78" t="s">
        <v>2043</v>
      </c>
      <c r="CS1544" s="78" t="s">
        <v>6954</v>
      </c>
    </row>
    <row r="1545" spans="1:97">
      <c r="A1545" s="63" t="s">
        <v>3591</v>
      </c>
      <c r="B1545" s="63" t="s">
        <v>4582</v>
      </c>
      <c r="C1545" s="63">
        <v>4087</v>
      </c>
      <c r="D1545" s="19" t="s">
        <v>3782</v>
      </c>
      <c r="E1545" s="63" t="s">
        <v>1707</v>
      </c>
      <c r="F1545" s="63" t="s">
        <v>1717</v>
      </c>
      <c r="G1545" s="65" t="s">
        <v>3598</v>
      </c>
      <c r="H1545" s="65">
        <v>9</v>
      </c>
      <c r="I1545" s="65">
        <v>20</v>
      </c>
      <c r="J1545" s="65">
        <v>95</v>
      </c>
      <c r="K1545" s="23">
        <v>41.723202000000001</v>
      </c>
      <c r="L1545" s="23">
        <v>-108.110488</v>
      </c>
      <c r="M1545" s="61" t="s">
        <v>4583</v>
      </c>
      <c r="N1545" s="63" t="s">
        <v>4584</v>
      </c>
      <c r="O1545" s="63"/>
      <c r="P1545" s="63" t="s">
        <v>3796</v>
      </c>
      <c r="Q1545" s="63"/>
      <c r="R1545" s="63"/>
      <c r="S1545" s="55"/>
      <c r="T1545" s="63"/>
      <c r="U1545" s="66" t="s">
        <v>4585</v>
      </c>
      <c r="V1545" s="63"/>
      <c r="W1545" s="66">
        <v>10194</v>
      </c>
      <c r="X1545" s="66">
        <v>10002</v>
      </c>
      <c r="Y1545" s="63"/>
      <c r="Z1545" s="64">
        <v>37778</v>
      </c>
      <c r="AA1545" s="63">
        <v>8.2100000000000009</v>
      </c>
      <c r="AB1545" s="63"/>
      <c r="AC1545" s="63">
        <v>38.299999999999997</v>
      </c>
      <c r="AD1545" s="63">
        <v>7.68</v>
      </c>
      <c r="AE1545" s="63">
        <v>3896</v>
      </c>
      <c r="AF1545" s="63">
        <v>28.3</v>
      </c>
      <c r="AG1545" s="63"/>
      <c r="AH1545" s="63">
        <v>5498</v>
      </c>
      <c r="AI1545" s="63">
        <v>1833</v>
      </c>
      <c r="AJ1545" s="63"/>
      <c r="AK1545" s="63"/>
      <c r="AL1545" s="63">
        <v>7</v>
      </c>
      <c r="AM1545" s="63">
        <v>11244</v>
      </c>
      <c r="AN1545" s="63"/>
      <c r="AO1545" s="63" t="s">
        <v>3553</v>
      </c>
      <c r="AP1545" s="17">
        <f t="shared" si="566"/>
        <v>1.9111699999999998</v>
      </c>
      <c r="AQ1545" s="17">
        <f t="shared" si="567"/>
        <v>0.63198719999999997</v>
      </c>
      <c r="AR1545" s="17">
        <f t="shared" si="565"/>
        <v>169.476</v>
      </c>
      <c r="AS1545" s="17">
        <f t="shared" si="564"/>
        <v>0.72391399999999995</v>
      </c>
      <c r="AT1545" s="17">
        <f t="shared" si="568"/>
        <v>172.7430712</v>
      </c>
      <c r="AU1545" s="5">
        <f t="shared" si="569"/>
        <v>155.09858</v>
      </c>
      <c r="AV1545" s="5">
        <f t="shared" si="570"/>
        <v>30.042869999999997</v>
      </c>
      <c r="AW1545" s="5">
        <f t="shared" si="561"/>
        <v>0</v>
      </c>
      <c r="AX1545" s="5">
        <f t="shared" si="562"/>
        <v>0</v>
      </c>
      <c r="AY1545" s="5">
        <f t="shared" si="571"/>
        <v>0.14574000000000001</v>
      </c>
      <c r="AZ1545" s="5">
        <f t="shared" si="572"/>
        <v>185.28718999999998</v>
      </c>
      <c r="BA1545" s="7">
        <f t="shared" si="573"/>
        <v>-3.5036476408324274E-2</v>
      </c>
      <c r="BB1545" s="62">
        <f t="shared" si="574"/>
        <v>11308.28</v>
      </c>
      <c r="BC1545" s="28">
        <f t="shared" si="575"/>
        <v>2.8502661371710824E-3</v>
      </c>
      <c r="BD1545" s="32">
        <f t="shared" si="576"/>
        <v>1.1063656485459081E-2</v>
      </c>
      <c r="BE1545" s="32">
        <f t="shared" si="577"/>
        <v>3.6585386354992624E-3</v>
      </c>
      <c r="BF1545" s="35">
        <f t="shared" si="578"/>
        <v>0.98527780487904171</v>
      </c>
      <c r="BG1545" s="36">
        <f t="shared" si="579"/>
        <v>0.83707125139088145</v>
      </c>
      <c r="BH1545" s="33">
        <f t="shared" si="580"/>
        <v>0.1621421858683269</v>
      </c>
      <c r="BI1545" s="33">
        <f t="shared" si="581"/>
        <v>7.8656274079174076E-4</v>
      </c>
      <c r="BJ1545" s="63"/>
      <c r="BK1545" s="63">
        <v>25.8</v>
      </c>
      <c r="BL1545" s="63"/>
      <c r="BM1545" s="63"/>
      <c r="BN1545" s="63"/>
      <c r="BO1545" s="63"/>
      <c r="BP1545" s="63"/>
      <c r="BQ1545" s="63"/>
      <c r="BR1545" s="63"/>
      <c r="BS1545" s="63">
        <v>7.74</v>
      </c>
      <c r="BT1545" s="63"/>
      <c r="BU1545" s="63"/>
      <c r="BV1545" s="63"/>
      <c r="BW1545" s="63"/>
      <c r="BX1545" s="63"/>
      <c r="BY1545" s="63"/>
      <c r="BZ1545" s="63"/>
      <c r="CA1545" s="63"/>
      <c r="CB1545" s="63"/>
      <c r="CC1545" s="63"/>
      <c r="CD1545" s="63"/>
      <c r="CE1545" s="63"/>
      <c r="CF1545" s="63"/>
      <c r="CG1545" s="63"/>
      <c r="CH1545" s="63"/>
      <c r="CI1545" s="63"/>
      <c r="CJ1545" s="63"/>
      <c r="CK1545" s="63"/>
      <c r="CL1545" s="63"/>
      <c r="CM1545" s="63"/>
      <c r="CN1545" s="63">
        <v>20030606</v>
      </c>
      <c r="CO1545" s="63" t="s">
        <v>3607</v>
      </c>
      <c r="CP1545" s="66"/>
      <c r="CQ1545" s="64">
        <v>37780</v>
      </c>
      <c r="CR1545" s="78" t="s">
        <v>2043</v>
      </c>
      <c r="CS1545" s="78" t="s">
        <v>6954</v>
      </c>
    </row>
    <row r="1546" spans="1:97">
      <c r="A1546" s="20" t="s">
        <v>3590</v>
      </c>
      <c r="B1546" s="16" t="s">
        <v>6671</v>
      </c>
      <c r="C1546" s="19">
        <v>49008064</v>
      </c>
      <c r="D1546" s="19" t="s">
        <v>3782</v>
      </c>
      <c r="E1546" s="19" t="s">
        <v>1707</v>
      </c>
      <c r="F1546" s="19" t="s">
        <v>1717</v>
      </c>
      <c r="G1546" s="47"/>
      <c r="H1546" s="47" t="s">
        <v>3844</v>
      </c>
      <c r="I1546" s="47" t="s">
        <v>5447</v>
      </c>
      <c r="J1546" s="47" t="s">
        <v>5477</v>
      </c>
      <c r="K1546" s="23">
        <v>41.719569999999997</v>
      </c>
      <c r="L1546" s="23">
        <v>-108.04738</v>
      </c>
      <c r="M1546" s="61" t="s">
        <v>1732</v>
      </c>
      <c r="N1546" s="19" t="s">
        <v>2524</v>
      </c>
      <c r="P1546" s="19" t="s">
        <v>3796</v>
      </c>
      <c r="Q1546" s="55"/>
      <c r="R1546" s="55"/>
      <c r="S1546" s="55">
        <f>V1546-U1546</f>
        <v>35</v>
      </c>
      <c r="T1546" s="19"/>
      <c r="U1546" s="55">
        <v>9690</v>
      </c>
      <c r="V1546" s="55">
        <v>9725</v>
      </c>
      <c r="W1546" s="55">
        <v>10474</v>
      </c>
      <c r="X1546" s="55">
        <v>9770</v>
      </c>
      <c r="Y1546" s="51" t="s">
        <v>3788</v>
      </c>
      <c r="AA1546" s="52">
        <v>7.6999998092651367</v>
      </c>
      <c r="AB1546" s="19" t="s">
        <v>3789</v>
      </c>
      <c r="AC1546" s="19">
        <v>143</v>
      </c>
      <c r="AD1546" s="19">
        <v>52</v>
      </c>
      <c r="AE1546" s="19">
        <v>5343</v>
      </c>
      <c r="AF1546" s="19">
        <v>-3</v>
      </c>
      <c r="AG1546" s="19">
        <v>-3</v>
      </c>
      <c r="AH1546" s="19">
        <v>7100</v>
      </c>
      <c r="AI1546" s="19">
        <v>1635</v>
      </c>
      <c r="AJ1546" s="19"/>
      <c r="AK1546" s="19"/>
      <c r="AL1546" s="19">
        <v>807</v>
      </c>
      <c r="AM1546" s="19">
        <v>14250</v>
      </c>
      <c r="AP1546" s="17">
        <f t="shared" si="566"/>
        <v>7.1356999999999999</v>
      </c>
      <c r="AQ1546" s="17">
        <f t="shared" si="567"/>
        <v>4.2790800000000004</v>
      </c>
      <c r="AR1546" s="17">
        <f t="shared" si="565"/>
        <v>232.42049999999998</v>
      </c>
      <c r="AS1546" s="17">
        <f t="shared" si="564"/>
        <v>0</v>
      </c>
      <c r="AT1546" s="17">
        <f t="shared" si="568"/>
        <v>243.83527999999998</v>
      </c>
      <c r="AU1546" s="5">
        <f t="shared" si="569"/>
        <v>200.291</v>
      </c>
      <c r="AV1546" s="5">
        <f t="shared" si="570"/>
        <v>26.797649999999997</v>
      </c>
      <c r="AW1546" s="5"/>
      <c r="AX1546" s="5"/>
      <c r="AY1546" s="5">
        <f t="shared" si="571"/>
        <v>16.801740000000002</v>
      </c>
      <c r="AZ1546" s="5">
        <f t="shared" si="572"/>
        <v>243.89039</v>
      </c>
      <c r="BA1546" s="7">
        <f t="shared" si="573"/>
        <v>-1.1299384754551327E-4</v>
      </c>
      <c r="BB1546" s="62">
        <f t="shared" si="574"/>
        <v>15074</v>
      </c>
      <c r="BC1546" s="6">
        <f t="shared" si="575"/>
        <v>2.8099849952257536E-2</v>
      </c>
      <c r="BD1546" s="32">
        <f t="shared" si="576"/>
        <v>2.9264428018783831E-2</v>
      </c>
      <c r="BE1546" s="32">
        <f t="shared" si="577"/>
        <v>1.7549060168815606E-2</v>
      </c>
      <c r="BF1546" s="35">
        <f t="shared" si="578"/>
        <v>0.95318651181240055</v>
      </c>
      <c r="BG1546" s="36">
        <f t="shared" si="579"/>
        <v>0.82123366976452006</v>
      </c>
      <c r="BH1546" s="33">
        <f t="shared" si="580"/>
        <v>0.1098757929740487</v>
      </c>
      <c r="BI1546" s="33">
        <f t="shared" si="581"/>
        <v>6.8890537261431267E-2</v>
      </c>
      <c r="CM1546" s="51" t="s">
        <v>3788</v>
      </c>
      <c r="CR1546" s="78" t="s">
        <v>2043</v>
      </c>
      <c r="CS1546" s="78" t="s">
        <v>6954</v>
      </c>
    </row>
    <row r="1547" spans="1:97">
      <c r="A1547" s="20" t="s">
        <v>3590</v>
      </c>
      <c r="B1547" s="16" t="s">
        <v>6672</v>
      </c>
      <c r="C1547" s="19">
        <v>49008065</v>
      </c>
      <c r="D1547" s="19" t="s">
        <v>3782</v>
      </c>
      <c r="E1547" s="19" t="s">
        <v>1707</v>
      </c>
      <c r="F1547" s="19" t="s">
        <v>1717</v>
      </c>
      <c r="G1547" s="47"/>
      <c r="H1547" s="47" t="s">
        <v>7079</v>
      </c>
      <c r="I1547" s="47" t="s">
        <v>5447</v>
      </c>
      <c r="J1547" s="47" t="s">
        <v>5477</v>
      </c>
      <c r="K1547" s="23">
        <v>41.705359999999999</v>
      </c>
      <c r="L1547" s="23">
        <v>-108.06665</v>
      </c>
      <c r="M1547" s="61" t="s">
        <v>1733</v>
      </c>
      <c r="N1547" s="19" t="s">
        <v>1734</v>
      </c>
      <c r="P1547" s="19" t="s">
        <v>3796</v>
      </c>
      <c r="Q1547" s="55"/>
      <c r="R1547" s="55"/>
      <c r="S1547" s="55">
        <f>V1547-U1547</f>
        <v>426</v>
      </c>
      <c r="T1547" s="19"/>
      <c r="U1547" s="55">
        <v>9440</v>
      </c>
      <c r="V1547" s="55">
        <v>9866</v>
      </c>
      <c r="W1547" s="55">
        <v>10340</v>
      </c>
      <c r="X1547" s="55">
        <v>9887</v>
      </c>
      <c r="Y1547" s="51" t="s">
        <v>7074</v>
      </c>
      <c r="AA1547" s="52">
        <v>8.3000001907348633</v>
      </c>
      <c r="AB1547" s="19" t="s">
        <v>3789</v>
      </c>
      <c r="AC1547" s="19">
        <v>102</v>
      </c>
      <c r="AD1547" s="19">
        <v>33</v>
      </c>
      <c r="AE1547" s="19">
        <v>6053</v>
      </c>
      <c r="AF1547" s="19">
        <v>-3</v>
      </c>
      <c r="AG1547" s="19">
        <v>-3</v>
      </c>
      <c r="AH1547" s="19">
        <v>8200</v>
      </c>
      <c r="AI1547" s="19">
        <v>2269</v>
      </c>
      <c r="AJ1547" s="19"/>
      <c r="AK1547" s="19"/>
      <c r="AL1547" s="19">
        <v>128</v>
      </c>
      <c r="AM1547" s="19">
        <v>15633</v>
      </c>
      <c r="AP1547" s="17">
        <f t="shared" si="566"/>
        <v>5.0898000000000003</v>
      </c>
      <c r="AQ1547" s="17">
        <f t="shared" si="567"/>
        <v>2.71557</v>
      </c>
      <c r="AR1547" s="17">
        <f t="shared" si="565"/>
        <v>263.30549999999999</v>
      </c>
      <c r="AS1547" s="17">
        <f t="shared" si="564"/>
        <v>0</v>
      </c>
      <c r="AT1547" s="17">
        <f t="shared" si="568"/>
        <v>271.11086999999998</v>
      </c>
      <c r="AU1547" s="5">
        <f t="shared" si="569"/>
        <v>231.322</v>
      </c>
      <c r="AV1547" s="5">
        <f t="shared" si="570"/>
        <v>37.188909999999993</v>
      </c>
      <c r="AW1547" s="5"/>
      <c r="AX1547" s="5"/>
      <c r="AY1547" s="5">
        <f t="shared" si="571"/>
        <v>2.6649600000000002</v>
      </c>
      <c r="AZ1547" s="5">
        <f t="shared" si="572"/>
        <v>271.17586999999997</v>
      </c>
      <c r="BA1547" s="7">
        <f t="shared" si="573"/>
        <v>-1.1986278698239556E-4</v>
      </c>
      <c r="BB1547" s="62">
        <f t="shared" si="574"/>
        <v>16779</v>
      </c>
      <c r="BC1547" s="6">
        <f t="shared" si="575"/>
        <v>3.5357275083302483E-2</v>
      </c>
      <c r="BD1547" s="32">
        <f t="shared" si="576"/>
        <v>1.8773869155449211E-2</v>
      </c>
      <c r="BE1547" s="32">
        <f t="shared" si="577"/>
        <v>1.0016455629388819E-2</v>
      </c>
      <c r="BF1547" s="35">
        <f t="shared" si="578"/>
        <v>0.97120967521516199</v>
      </c>
      <c r="BG1547" s="36">
        <f t="shared" si="579"/>
        <v>0.85303312569809409</v>
      </c>
      <c r="BH1547" s="33">
        <f t="shared" si="580"/>
        <v>0.13713945123509697</v>
      </c>
      <c r="BI1547" s="33">
        <f t="shared" si="581"/>
        <v>9.8274230668090063E-3</v>
      </c>
      <c r="CM1547" s="51" t="s">
        <v>7074</v>
      </c>
      <c r="CR1547" s="78" t="s">
        <v>2043</v>
      </c>
      <c r="CS1547" s="78" t="s">
        <v>6954</v>
      </c>
    </row>
    <row r="1548" spans="1:97">
      <c r="A1548" s="63" t="s">
        <v>3591</v>
      </c>
      <c r="B1548" s="63" t="s">
        <v>4621</v>
      </c>
      <c r="C1548" s="63">
        <v>3805</v>
      </c>
      <c r="D1548" s="19" t="s">
        <v>3782</v>
      </c>
      <c r="E1548" s="63" t="s">
        <v>1707</v>
      </c>
      <c r="F1548" s="63" t="s">
        <v>1717</v>
      </c>
      <c r="G1548" s="65" t="s">
        <v>264</v>
      </c>
      <c r="H1548" s="65">
        <v>16</v>
      </c>
      <c r="I1548" s="65">
        <v>20</v>
      </c>
      <c r="J1548" s="65">
        <v>95</v>
      </c>
      <c r="K1548" s="23">
        <v>41.705517</v>
      </c>
      <c r="L1548" s="23">
        <v>-108.106413</v>
      </c>
      <c r="M1548" s="61" t="s">
        <v>4622</v>
      </c>
      <c r="N1548" s="63" t="s">
        <v>4623</v>
      </c>
      <c r="O1548" s="63"/>
      <c r="P1548" s="63" t="s">
        <v>3796</v>
      </c>
      <c r="Q1548" s="63"/>
      <c r="R1548" s="63"/>
      <c r="S1548" s="55"/>
      <c r="T1548" s="63"/>
      <c r="U1548" s="66" t="s">
        <v>4624</v>
      </c>
      <c r="V1548" s="63"/>
      <c r="W1548" s="66">
        <v>9819</v>
      </c>
      <c r="X1548" s="66">
        <v>9400</v>
      </c>
      <c r="Y1548" s="63"/>
      <c r="Z1548" s="64">
        <v>36270</v>
      </c>
      <c r="AA1548" s="63">
        <v>8.56</v>
      </c>
      <c r="AB1548" s="63"/>
      <c r="AC1548" s="63">
        <v>45</v>
      </c>
      <c r="AD1548" s="63">
        <v>11</v>
      </c>
      <c r="AE1548" s="63">
        <v>4998</v>
      </c>
      <c r="AF1548" s="63">
        <v>45</v>
      </c>
      <c r="AG1548" s="63"/>
      <c r="AH1548" s="63">
        <v>6283</v>
      </c>
      <c r="AI1548" s="63">
        <v>2778</v>
      </c>
      <c r="AJ1548" s="63">
        <v>35</v>
      </c>
      <c r="AK1548" s="63"/>
      <c r="AL1548" s="63">
        <v>10</v>
      </c>
      <c r="AM1548" s="63">
        <v>12353</v>
      </c>
      <c r="AN1548" s="63"/>
      <c r="AO1548" s="63" t="s">
        <v>3454</v>
      </c>
      <c r="AP1548" s="17">
        <f t="shared" si="566"/>
        <v>2.2454999999999998</v>
      </c>
      <c r="AQ1548" s="17">
        <f t="shared" si="567"/>
        <v>0.90519000000000005</v>
      </c>
      <c r="AR1548" s="17">
        <f t="shared" si="565"/>
        <v>217.41299999999998</v>
      </c>
      <c r="AS1548" s="17">
        <f t="shared" si="564"/>
        <v>1.1511</v>
      </c>
      <c r="AT1548" s="17">
        <f t="shared" si="568"/>
        <v>221.71478999999999</v>
      </c>
      <c r="AU1548" s="5">
        <f t="shared" si="569"/>
        <v>177.24342999999999</v>
      </c>
      <c r="AV1548" s="5">
        <f t="shared" si="570"/>
        <v>45.531419999999997</v>
      </c>
      <c r="AW1548" s="5">
        <f>IF(AJ1548&gt;0,AJ1548*0.03333,0)</f>
        <v>1.16655</v>
      </c>
      <c r="AX1548" s="5">
        <f>IF(AK1548&gt;0,AK1548*0.0588,0)</f>
        <v>0</v>
      </c>
      <c r="AY1548" s="5">
        <f t="shared" si="571"/>
        <v>0.20820000000000002</v>
      </c>
      <c r="AZ1548" s="5">
        <f t="shared" si="572"/>
        <v>224.14959999999999</v>
      </c>
      <c r="BA1548" s="7">
        <f t="shared" si="573"/>
        <v>-5.4608756711878228E-3</v>
      </c>
      <c r="BB1548" s="62">
        <f t="shared" si="574"/>
        <v>14205</v>
      </c>
      <c r="BC1548" s="28">
        <f t="shared" si="575"/>
        <v>6.9734166729422398E-2</v>
      </c>
      <c r="BD1548" s="32">
        <f t="shared" si="576"/>
        <v>1.0127876448837716E-2</v>
      </c>
      <c r="BE1548" s="32">
        <f t="shared" si="577"/>
        <v>4.0826775696831052E-3</v>
      </c>
      <c r="BF1548" s="35">
        <f t="shared" si="578"/>
        <v>0.98578944598147922</v>
      </c>
      <c r="BG1548" s="36">
        <f t="shared" si="579"/>
        <v>0.79073721300417221</v>
      </c>
      <c r="BH1548" s="33">
        <f t="shared" si="580"/>
        <v>0.20312960629865054</v>
      </c>
      <c r="BI1548" s="33">
        <f t="shared" si="581"/>
        <v>9.2884395064724641E-4</v>
      </c>
      <c r="BJ1548" s="63"/>
      <c r="BK1548" s="63">
        <v>0.59</v>
      </c>
      <c r="BL1548" s="63"/>
      <c r="BM1548" s="63"/>
      <c r="BN1548" s="63"/>
      <c r="BO1548" s="63">
        <v>172.4</v>
      </c>
      <c r="BP1548" s="63">
        <v>0.01</v>
      </c>
      <c r="BQ1548" s="63">
        <v>0</v>
      </c>
      <c r="BR1548" s="63">
        <v>0.04</v>
      </c>
      <c r="BS1548" s="63"/>
      <c r="BT1548" s="63">
        <v>0</v>
      </c>
      <c r="BU1548" s="63">
        <v>0.04</v>
      </c>
      <c r="BV1548" s="63">
        <v>0.04</v>
      </c>
      <c r="BW1548" s="63">
        <v>0.01</v>
      </c>
      <c r="BX1548" s="63"/>
      <c r="BY1548" s="63"/>
      <c r="BZ1548" s="63"/>
      <c r="CA1548" s="63">
        <v>0.9</v>
      </c>
      <c r="CB1548" s="63"/>
      <c r="CC1548" s="63"/>
      <c r="CD1548" s="63"/>
      <c r="CE1548" s="63">
        <v>0.04</v>
      </c>
      <c r="CF1548" s="63"/>
      <c r="CG1548" s="63">
        <v>7.0000000000000007E-2</v>
      </c>
      <c r="CH1548" s="63"/>
      <c r="CI1548" s="63"/>
      <c r="CJ1548" s="63"/>
      <c r="CK1548" s="63"/>
      <c r="CL1548" s="63"/>
      <c r="CM1548" s="63"/>
      <c r="CN1548" s="63">
        <v>19990420</v>
      </c>
      <c r="CO1548" s="63" t="s">
        <v>3441</v>
      </c>
      <c r="CP1548" s="66"/>
      <c r="CQ1548" s="64">
        <v>36308</v>
      </c>
      <c r="CR1548" s="78" t="s">
        <v>2043</v>
      </c>
      <c r="CS1548" s="78" t="s">
        <v>6954</v>
      </c>
    </row>
    <row r="1549" spans="1:97">
      <c r="A1549" s="20" t="s">
        <v>3591</v>
      </c>
      <c r="B1549" s="16" t="s">
        <v>6673</v>
      </c>
      <c r="F1549" s="19" t="s">
        <v>1717</v>
      </c>
      <c r="G1549" s="47" t="s">
        <v>267</v>
      </c>
      <c r="H1549" s="47">
        <v>21</v>
      </c>
      <c r="I1549" s="47">
        <v>20</v>
      </c>
      <c r="J1549" s="47">
        <v>95</v>
      </c>
      <c r="K1549" s="23">
        <v>41.691600000000001</v>
      </c>
      <c r="L1549" s="23">
        <v>-108.1071</v>
      </c>
      <c r="M1549" s="61" t="s">
        <v>516</v>
      </c>
      <c r="N1549" s="19" t="s">
        <v>5171</v>
      </c>
      <c r="P1549" s="19" t="s">
        <v>3796</v>
      </c>
      <c r="W1549" s="46">
        <v>9741</v>
      </c>
      <c r="Z1549" s="48">
        <v>29144</v>
      </c>
      <c r="AA1549" s="19">
        <v>7.3</v>
      </c>
      <c r="AB1549" s="19" t="s">
        <v>3789</v>
      </c>
      <c r="AC1549" s="19">
        <v>228</v>
      </c>
      <c r="AD1549" s="19">
        <v>40</v>
      </c>
      <c r="AE1549" s="19">
        <v>9881</v>
      </c>
      <c r="AF1549" s="19">
        <v>505</v>
      </c>
      <c r="AH1549" s="19">
        <v>14900</v>
      </c>
      <c r="AI1549" s="19">
        <v>2269</v>
      </c>
      <c r="AK1549" s="43"/>
      <c r="AL1549" s="19">
        <v>1</v>
      </c>
      <c r="AM1549" s="19">
        <v>26672</v>
      </c>
      <c r="AN1549" s="54"/>
      <c r="AO1549" s="63" t="s">
        <v>3536</v>
      </c>
      <c r="AP1549" s="17">
        <f t="shared" si="566"/>
        <v>11.3772</v>
      </c>
      <c r="AQ1549" s="17">
        <f t="shared" si="567"/>
        <v>3.2915999999999999</v>
      </c>
      <c r="AR1549" s="17">
        <f t="shared" si="565"/>
        <v>429.82349999999997</v>
      </c>
      <c r="AS1549" s="17">
        <f t="shared" si="564"/>
        <v>12.917899999999999</v>
      </c>
      <c r="AT1549" s="17">
        <f t="shared" si="568"/>
        <v>457.41019999999992</v>
      </c>
      <c r="AU1549" s="5">
        <f t="shared" si="569"/>
        <v>420.32900000000001</v>
      </c>
      <c r="AV1549" s="5">
        <f t="shared" si="570"/>
        <v>37.188909999999993</v>
      </c>
      <c r="AW1549" s="5">
        <f>IF(AJ1549&gt;0,AJ1549*0.03333,0)</f>
        <v>0</v>
      </c>
      <c r="AX1549" s="5">
        <f>IF(AK1549&gt;0,AK1549*0.0588,0)</f>
        <v>0</v>
      </c>
      <c r="AY1549" s="5">
        <f t="shared" si="571"/>
        <v>2.0820000000000002E-2</v>
      </c>
      <c r="AZ1549" s="5">
        <f t="shared" si="572"/>
        <v>457.53873000000004</v>
      </c>
      <c r="BA1549" s="7">
        <f t="shared" si="573"/>
        <v>-1.4047778601164733E-4</v>
      </c>
      <c r="BB1549" s="62">
        <f t="shared" si="574"/>
        <v>27824</v>
      </c>
      <c r="BC1549" s="6">
        <f t="shared" si="575"/>
        <v>2.1139166177334117E-2</v>
      </c>
      <c r="BD1549" s="32">
        <f t="shared" si="576"/>
        <v>2.4873078912538465E-2</v>
      </c>
      <c r="BE1549" s="32">
        <f t="shared" si="577"/>
        <v>7.196166591825019E-3</v>
      </c>
      <c r="BF1549" s="35">
        <f t="shared" si="578"/>
        <v>0.96793075449563659</v>
      </c>
      <c r="BG1549" s="36">
        <f t="shared" si="579"/>
        <v>0.91867414153114424</v>
      </c>
      <c r="BH1549" s="33">
        <f t="shared" si="580"/>
        <v>8.1280354124338261E-2</v>
      </c>
      <c r="BI1549" s="33">
        <f t="shared" si="581"/>
        <v>4.5504344517457568E-5</v>
      </c>
      <c r="BJ1549" s="43"/>
      <c r="BK1549" s="31"/>
      <c r="BM1549" s="19">
        <v>26196</v>
      </c>
      <c r="BO1549" s="31"/>
      <c r="BP1549" s="31"/>
      <c r="BQ1549" s="31"/>
      <c r="BR1549" s="31"/>
      <c r="BS1549" s="31"/>
      <c r="BT1549" s="31"/>
      <c r="BU1549" s="31"/>
      <c r="BV1549" s="31"/>
      <c r="BW1549" s="31"/>
      <c r="BX1549" s="31"/>
      <c r="BY1549" s="31"/>
      <c r="BZ1549" s="31"/>
      <c r="CA1549" s="31"/>
      <c r="CB1549" s="31"/>
      <c r="CC1549" s="31"/>
      <c r="CD1549" s="31"/>
      <c r="CE1549" s="31"/>
      <c r="CF1549" s="31"/>
      <c r="CG1549" s="31"/>
      <c r="CH1549" s="31"/>
      <c r="CI1549" s="31"/>
      <c r="CJ1549" s="31"/>
      <c r="CK1549" s="31"/>
      <c r="CL1549" s="31"/>
      <c r="CN1549" s="63">
        <v>791016</v>
      </c>
      <c r="CO1549" s="63" t="s">
        <v>4627</v>
      </c>
      <c r="CP1549" s="66"/>
      <c r="CQ1549" s="64">
        <v>29145</v>
      </c>
      <c r="CR1549" s="78" t="s">
        <v>2043</v>
      </c>
      <c r="CS1549" s="78" t="s">
        <v>6954</v>
      </c>
    </row>
    <row r="1550" spans="1:97">
      <c r="A1550" s="63" t="s">
        <v>3591</v>
      </c>
      <c r="B1550" s="63" t="s">
        <v>4727</v>
      </c>
      <c r="C1550" s="63">
        <v>4255</v>
      </c>
      <c r="D1550" s="19" t="s">
        <v>3782</v>
      </c>
      <c r="E1550" s="63" t="s">
        <v>1707</v>
      </c>
      <c r="F1550" s="63" t="s">
        <v>1717</v>
      </c>
      <c r="G1550" s="65" t="s">
        <v>274</v>
      </c>
      <c r="H1550" s="65">
        <v>23</v>
      </c>
      <c r="I1550" s="65">
        <v>20</v>
      </c>
      <c r="J1550" s="65">
        <v>96</v>
      </c>
      <c r="K1550" s="23">
        <v>41.691726000000003</v>
      </c>
      <c r="L1550" s="23">
        <v>-108.193907</v>
      </c>
      <c r="M1550" s="61" t="s">
        <v>4728</v>
      </c>
      <c r="N1550" s="63" t="s">
        <v>4729</v>
      </c>
      <c r="O1550" s="63"/>
      <c r="P1550" s="63" t="s">
        <v>3796</v>
      </c>
      <c r="Q1550" s="63"/>
      <c r="R1550" s="63"/>
      <c r="S1550" s="55"/>
      <c r="T1550" s="63"/>
      <c r="U1550" s="66" t="s">
        <v>4730</v>
      </c>
      <c r="V1550" s="63"/>
      <c r="W1550" s="66">
        <v>9155</v>
      </c>
      <c r="X1550" s="66">
        <v>9152</v>
      </c>
      <c r="Y1550" s="63"/>
      <c r="Z1550" s="64">
        <v>37908</v>
      </c>
      <c r="AA1550" s="63">
        <v>8.2100000000000009</v>
      </c>
      <c r="AB1550" s="63"/>
      <c r="AC1550" s="63">
        <v>43</v>
      </c>
      <c r="AD1550" s="63">
        <v>6.8</v>
      </c>
      <c r="AE1550" s="63">
        <v>3694</v>
      </c>
      <c r="AF1550" s="63">
        <v>22</v>
      </c>
      <c r="AG1550" s="63"/>
      <c r="AH1550" s="63">
        <v>5198</v>
      </c>
      <c r="AI1550" s="63">
        <v>1719</v>
      </c>
      <c r="AJ1550" s="63"/>
      <c r="AK1550" s="63"/>
      <c r="AL1550" s="63">
        <v>29</v>
      </c>
      <c r="AM1550" s="63">
        <v>11665</v>
      </c>
      <c r="AN1550" s="63"/>
      <c r="AO1550" s="63" t="s">
        <v>6341</v>
      </c>
      <c r="AP1550" s="17">
        <f t="shared" si="566"/>
        <v>2.1457000000000002</v>
      </c>
      <c r="AQ1550" s="17">
        <f t="shared" si="567"/>
        <v>0.55957199999999996</v>
      </c>
      <c r="AR1550" s="17">
        <f t="shared" si="565"/>
        <v>160.68899999999999</v>
      </c>
      <c r="AS1550" s="17">
        <f t="shared" si="564"/>
        <v>0.56275999999999993</v>
      </c>
      <c r="AT1550" s="17">
        <f t="shared" si="568"/>
        <v>163.957032</v>
      </c>
      <c r="AU1550" s="5">
        <f t="shared" si="569"/>
        <v>146.63558</v>
      </c>
      <c r="AV1550" s="5">
        <f t="shared" si="570"/>
        <v>28.174409999999998</v>
      </c>
      <c r="AW1550" s="5">
        <f>IF(AJ1550&gt;0,AJ1550*0.03333,0)</f>
        <v>0</v>
      </c>
      <c r="AX1550" s="5">
        <f>IF(AK1550&gt;0,AK1550*0.0588,0)</f>
        <v>0</v>
      </c>
      <c r="AY1550" s="5">
        <f t="shared" si="571"/>
        <v>0.60378000000000009</v>
      </c>
      <c r="AZ1550" s="5">
        <f t="shared" si="572"/>
        <v>175.41377</v>
      </c>
      <c r="BA1550" s="7">
        <f t="shared" si="573"/>
        <v>-3.3758761603775216E-2</v>
      </c>
      <c r="BB1550" s="62">
        <f t="shared" si="574"/>
        <v>10711.8</v>
      </c>
      <c r="BC1550" s="28">
        <f t="shared" si="575"/>
        <v>-4.2597690465124627E-2</v>
      </c>
      <c r="BD1550" s="32">
        <f t="shared" si="576"/>
        <v>1.3086965370292872E-2</v>
      </c>
      <c r="BE1550" s="32">
        <f t="shared" si="577"/>
        <v>3.4129185749105289E-3</v>
      </c>
      <c r="BF1550" s="35">
        <f t="shared" si="578"/>
        <v>0.98350011605479659</v>
      </c>
      <c r="BG1550" s="36">
        <f t="shared" si="579"/>
        <v>0.83594110086112394</v>
      </c>
      <c r="BH1550" s="33">
        <f t="shared" si="580"/>
        <v>0.16061686605333206</v>
      </c>
      <c r="BI1550" s="33">
        <f t="shared" si="581"/>
        <v>3.4420330855439688E-3</v>
      </c>
      <c r="BJ1550" s="63"/>
      <c r="BK1550" s="63">
        <v>4.4000000000000004</v>
      </c>
      <c r="BL1550" s="63"/>
      <c r="BM1550" s="63"/>
      <c r="BN1550" s="63"/>
      <c r="BO1550" s="63"/>
      <c r="BP1550" s="63"/>
      <c r="BQ1550" s="63"/>
      <c r="BR1550" s="63"/>
      <c r="BS1550" s="63">
        <v>4</v>
      </c>
      <c r="BT1550" s="63"/>
      <c r="BU1550" s="63"/>
      <c r="BV1550" s="63"/>
      <c r="BW1550" s="63"/>
      <c r="BX1550" s="63"/>
      <c r="BY1550" s="63"/>
      <c r="BZ1550" s="63"/>
      <c r="CA1550" s="63"/>
      <c r="CB1550" s="63"/>
      <c r="CC1550" s="63"/>
      <c r="CD1550" s="63"/>
      <c r="CE1550" s="63"/>
      <c r="CF1550" s="63"/>
      <c r="CG1550" s="63"/>
      <c r="CH1550" s="63"/>
      <c r="CI1550" s="63"/>
      <c r="CJ1550" s="63"/>
      <c r="CK1550" s="63"/>
      <c r="CL1550" s="63"/>
      <c r="CM1550" s="63"/>
      <c r="CN1550" s="63">
        <v>20031014</v>
      </c>
      <c r="CO1550" s="63" t="s">
        <v>3607</v>
      </c>
      <c r="CP1550" s="66"/>
      <c r="CQ1550" s="64">
        <v>37909</v>
      </c>
      <c r="CR1550" s="78" t="s">
        <v>2043</v>
      </c>
      <c r="CS1550" s="78" t="s">
        <v>6954</v>
      </c>
    </row>
    <row r="1551" spans="1:97">
      <c r="A1551" s="20" t="s">
        <v>3590</v>
      </c>
      <c r="B1551" s="16" t="s">
        <v>6674</v>
      </c>
      <c r="C1551" s="19">
        <v>49009273</v>
      </c>
      <c r="D1551" s="19" t="s">
        <v>3782</v>
      </c>
      <c r="E1551" s="19" t="s">
        <v>1707</v>
      </c>
      <c r="F1551" s="19" t="s">
        <v>3248</v>
      </c>
      <c r="G1551" s="47"/>
      <c r="H1551" s="47" t="s">
        <v>3806</v>
      </c>
      <c r="I1551" s="47" t="s">
        <v>5447</v>
      </c>
      <c r="J1551" s="47" t="s">
        <v>5482</v>
      </c>
      <c r="K1551" s="23">
        <v>41.66169</v>
      </c>
      <c r="L1551" s="23">
        <v>-108.24215</v>
      </c>
      <c r="M1551" s="61" t="s">
        <v>3249</v>
      </c>
      <c r="N1551" s="19" t="s">
        <v>3250</v>
      </c>
      <c r="P1551" s="19" t="s">
        <v>3796</v>
      </c>
      <c r="Q1551" s="55"/>
      <c r="R1551" s="55"/>
      <c r="S1551" s="55">
        <f>V1551-U1551</f>
        <v>30</v>
      </c>
      <c r="T1551" s="19"/>
      <c r="U1551" s="55">
        <v>8870</v>
      </c>
      <c r="V1551" s="55">
        <v>8900</v>
      </c>
      <c r="W1551" s="55">
        <v>9250</v>
      </c>
      <c r="X1551" s="55"/>
      <c r="Y1551" s="51" t="s">
        <v>3798</v>
      </c>
      <c r="AA1551" s="52">
        <v>8</v>
      </c>
      <c r="AB1551" s="19" t="s">
        <v>3837</v>
      </c>
      <c r="AC1551" s="19">
        <v>154</v>
      </c>
      <c r="AD1551" s="19">
        <v>20</v>
      </c>
      <c r="AE1551" s="19">
        <v>3484</v>
      </c>
      <c r="AF1551" s="19">
        <v>-3</v>
      </c>
      <c r="AG1551" s="19">
        <v>-3</v>
      </c>
      <c r="AH1551" s="19">
        <v>4380</v>
      </c>
      <c r="AI1551" s="19">
        <v>1903</v>
      </c>
      <c r="AJ1551" s="19"/>
      <c r="AK1551" s="19"/>
      <c r="AL1551" s="19">
        <v>296</v>
      </c>
      <c r="AM1551" s="19">
        <v>9271</v>
      </c>
      <c r="AP1551" s="17">
        <f t="shared" si="566"/>
        <v>7.6845999999999997</v>
      </c>
      <c r="AQ1551" s="17">
        <f t="shared" si="567"/>
        <v>1.6457999999999999</v>
      </c>
      <c r="AR1551" s="17">
        <f t="shared" si="565"/>
        <v>151.554</v>
      </c>
      <c r="AS1551" s="17">
        <f t="shared" si="564"/>
        <v>0</v>
      </c>
      <c r="AT1551" s="17">
        <f t="shared" si="568"/>
        <v>160.8844</v>
      </c>
      <c r="AU1551" s="5">
        <f t="shared" si="569"/>
        <v>123.5598</v>
      </c>
      <c r="AV1551" s="5">
        <f t="shared" si="570"/>
        <v>31.190169999999998</v>
      </c>
      <c r="AW1551" s="5"/>
      <c r="AX1551" s="5"/>
      <c r="AY1551" s="5">
        <f t="shared" si="571"/>
        <v>6.1627200000000002</v>
      </c>
      <c r="AZ1551" s="5">
        <f t="shared" si="572"/>
        <v>160.91269</v>
      </c>
      <c r="BA1551" s="7">
        <f t="shared" si="573"/>
        <v>-8.7912541409241368E-5</v>
      </c>
      <c r="BB1551" s="62">
        <f t="shared" si="574"/>
        <v>10231</v>
      </c>
      <c r="BC1551" s="6">
        <f t="shared" si="575"/>
        <v>4.9225720438929338E-2</v>
      </c>
      <c r="BD1551" s="32">
        <f t="shared" si="576"/>
        <v>4.7764730452424221E-2</v>
      </c>
      <c r="BE1551" s="32">
        <f t="shared" si="577"/>
        <v>1.0229705303932513E-2</v>
      </c>
      <c r="BF1551" s="35">
        <f t="shared" si="578"/>
        <v>0.94200556424364323</v>
      </c>
      <c r="BG1551" s="36">
        <f t="shared" si="579"/>
        <v>0.76786858761729726</v>
      </c>
      <c r="BH1551" s="33">
        <f t="shared" si="580"/>
        <v>0.19383287918435768</v>
      </c>
      <c r="BI1551" s="33">
        <f t="shared" si="581"/>
        <v>3.8298533198345017E-2</v>
      </c>
      <c r="CM1551" s="51" t="s">
        <v>3251</v>
      </c>
      <c r="CR1551" s="78" t="s">
        <v>2043</v>
      </c>
      <c r="CS1551" s="78" t="s">
        <v>6954</v>
      </c>
    </row>
    <row r="1552" spans="1:97">
      <c r="A1552" s="20" t="s">
        <v>3590</v>
      </c>
      <c r="B1552" s="16" t="s">
        <v>340</v>
      </c>
      <c r="C1552" s="19">
        <v>49017347</v>
      </c>
      <c r="D1552" s="19" t="s">
        <v>3782</v>
      </c>
      <c r="E1552" s="19" t="s">
        <v>1707</v>
      </c>
      <c r="F1552" s="19" t="s">
        <v>1712</v>
      </c>
      <c r="G1552" s="47"/>
      <c r="H1552" s="47" t="s">
        <v>1542</v>
      </c>
      <c r="I1552" s="47" t="s">
        <v>5447</v>
      </c>
      <c r="J1552" s="47" t="s">
        <v>5488</v>
      </c>
      <c r="K1552" s="23">
        <v>41.737029999999997</v>
      </c>
      <c r="L1552" s="23">
        <v>-108.4333</v>
      </c>
      <c r="M1552" s="61" t="s">
        <v>6517</v>
      </c>
      <c r="N1552" s="19" t="s">
        <v>3792</v>
      </c>
      <c r="P1552" s="19" t="s">
        <v>3796</v>
      </c>
      <c r="Q1552" s="55">
        <v>711</v>
      </c>
      <c r="R1552" s="55"/>
      <c r="S1552" s="55">
        <f>V1552-U1552</f>
        <v>40</v>
      </c>
      <c r="T1552" s="19"/>
      <c r="U1552" s="55">
        <v>6061</v>
      </c>
      <c r="V1552" s="55">
        <v>6101</v>
      </c>
      <c r="W1552" s="55"/>
      <c r="X1552" s="55"/>
      <c r="Y1552" s="51" t="s">
        <v>3798</v>
      </c>
      <c r="AA1552" s="52">
        <v>8.8000001907348633</v>
      </c>
      <c r="AB1552" s="19" t="s">
        <v>3837</v>
      </c>
      <c r="AC1552" s="19">
        <v>38</v>
      </c>
      <c r="AD1552" s="19">
        <v>17</v>
      </c>
      <c r="AE1552" s="19">
        <v>3838</v>
      </c>
      <c r="AF1552" s="19">
        <v>-3</v>
      </c>
      <c r="AG1552" s="19">
        <v>-3</v>
      </c>
      <c r="AH1552" s="19">
        <v>780</v>
      </c>
      <c r="AI1552" s="19">
        <v>8150</v>
      </c>
      <c r="AJ1552" s="19"/>
      <c r="AK1552" s="19"/>
      <c r="AL1552" s="19">
        <v>86</v>
      </c>
      <c r="AM1552" s="19">
        <v>9157</v>
      </c>
      <c r="AP1552" s="17">
        <f t="shared" si="566"/>
        <v>1.8961999999999999</v>
      </c>
      <c r="AQ1552" s="17">
        <f t="shared" si="567"/>
        <v>1.39893</v>
      </c>
      <c r="AR1552" s="17">
        <f t="shared" si="565"/>
        <v>166.95299999999997</v>
      </c>
      <c r="AS1552" s="17">
        <f t="shared" si="564"/>
        <v>0</v>
      </c>
      <c r="AT1552" s="17">
        <f t="shared" si="568"/>
        <v>170.24812999999997</v>
      </c>
      <c r="AU1552" s="5">
        <f t="shared" si="569"/>
        <v>22.003799999999998</v>
      </c>
      <c r="AV1552" s="5">
        <f t="shared" si="570"/>
        <v>133.57849999999999</v>
      </c>
      <c r="AW1552" s="5"/>
      <c r="AX1552" s="5"/>
      <c r="AY1552" s="5">
        <f t="shared" si="571"/>
        <v>1.7905200000000001</v>
      </c>
      <c r="AZ1552" s="5">
        <f t="shared" si="572"/>
        <v>157.37281999999996</v>
      </c>
      <c r="BA1552" s="7">
        <f t="shared" si="573"/>
        <v>3.9299409882060397E-2</v>
      </c>
      <c r="BB1552" s="62">
        <f t="shared" si="574"/>
        <v>12903</v>
      </c>
      <c r="BC1552" s="6">
        <f t="shared" si="575"/>
        <v>0.1698096101541251</v>
      </c>
      <c r="BD1552" s="32">
        <f t="shared" si="576"/>
        <v>1.1137860956240754E-2</v>
      </c>
      <c r="BE1552" s="32">
        <f t="shared" si="577"/>
        <v>8.2170065539045878E-3</v>
      </c>
      <c r="BF1552" s="35">
        <f t="shared" si="578"/>
        <v>0.98064513248985463</v>
      </c>
      <c r="BG1552" s="33">
        <f t="shared" si="579"/>
        <v>0.13981956985964922</v>
      </c>
      <c r="BH1552" s="36">
        <f t="shared" si="580"/>
        <v>0.84880286189190757</v>
      </c>
      <c r="BI1552" s="33">
        <f t="shared" si="581"/>
        <v>1.1377568248443413E-2</v>
      </c>
      <c r="CM1552" s="51" t="s">
        <v>3824</v>
      </c>
      <c r="CR1552" s="78" t="s">
        <v>2043</v>
      </c>
      <c r="CS1552" s="78" t="s">
        <v>6954</v>
      </c>
    </row>
    <row r="1553" spans="1:97">
      <c r="A1553" s="20" t="s">
        <v>3590</v>
      </c>
      <c r="B1553" s="16" t="s">
        <v>6675</v>
      </c>
      <c r="C1553" s="19">
        <v>49008061</v>
      </c>
      <c r="D1553" s="19" t="s">
        <v>3782</v>
      </c>
      <c r="E1553" s="19" t="s">
        <v>1707</v>
      </c>
      <c r="F1553" s="19" t="s">
        <v>1727</v>
      </c>
      <c r="G1553" s="47"/>
      <c r="H1553" s="47" t="s">
        <v>3806</v>
      </c>
      <c r="I1553" s="47" t="s">
        <v>5447</v>
      </c>
      <c r="J1553" s="47" t="s">
        <v>5479</v>
      </c>
      <c r="K1553" s="23">
        <v>41.661119999999997</v>
      </c>
      <c r="L1553" s="23">
        <v>-108.58925000000001</v>
      </c>
      <c r="M1553" s="61" t="s">
        <v>1730</v>
      </c>
      <c r="N1553" s="19" t="s">
        <v>1731</v>
      </c>
      <c r="P1553" s="19" t="s">
        <v>3796</v>
      </c>
      <c r="Q1553" s="55"/>
      <c r="R1553" s="55"/>
      <c r="S1553" s="55">
        <f>V1553-U1553</f>
        <v>100</v>
      </c>
      <c r="T1553" s="19"/>
      <c r="U1553" s="55">
        <v>3550</v>
      </c>
      <c r="V1553" s="55">
        <v>3650</v>
      </c>
      <c r="W1553" s="55"/>
      <c r="X1553" s="55"/>
      <c r="Y1553" s="51" t="s">
        <v>3788</v>
      </c>
      <c r="AA1553" s="52">
        <v>8.6999998092651367</v>
      </c>
      <c r="AB1553" s="19" t="s">
        <v>3789</v>
      </c>
      <c r="AC1553" s="19">
        <v>11</v>
      </c>
      <c r="AD1553" s="19">
        <v>65</v>
      </c>
      <c r="AE1553" s="19">
        <v>25130</v>
      </c>
      <c r="AF1553" s="19">
        <v>-3</v>
      </c>
      <c r="AG1553" s="19">
        <v>-3</v>
      </c>
      <c r="AH1553" s="19">
        <v>35000</v>
      </c>
      <c r="AI1553" s="19">
        <v>4782</v>
      </c>
      <c r="AJ1553" s="19"/>
      <c r="AK1553" s="19"/>
      <c r="AL1553" s="19">
        <v>1233</v>
      </c>
      <c r="AM1553" s="19">
        <v>64034</v>
      </c>
      <c r="AP1553" s="17">
        <f t="shared" si="566"/>
        <v>0.54889999999999994</v>
      </c>
      <c r="AQ1553" s="17">
        <f t="shared" si="567"/>
        <v>5.3488500000000005</v>
      </c>
      <c r="AR1553" s="17">
        <f t="shared" si="565"/>
        <v>1093.155</v>
      </c>
      <c r="AS1553" s="17">
        <f t="shared" si="564"/>
        <v>0</v>
      </c>
      <c r="AT1553" s="17">
        <f t="shared" si="568"/>
        <v>1099.0527500000001</v>
      </c>
      <c r="AU1553" s="5">
        <f t="shared" si="569"/>
        <v>987.34999999999991</v>
      </c>
      <c r="AV1553" s="5">
        <f t="shared" si="570"/>
        <v>78.376979999999989</v>
      </c>
      <c r="AW1553" s="5"/>
      <c r="AX1553" s="5"/>
      <c r="AY1553" s="5">
        <f t="shared" si="571"/>
        <v>25.671060000000001</v>
      </c>
      <c r="AZ1553" s="5">
        <f t="shared" si="572"/>
        <v>1091.3980399999998</v>
      </c>
      <c r="BA1553" s="7">
        <f t="shared" si="573"/>
        <v>3.4945820444568171E-3</v>
      </c>
      <c r="BB1553" s="62">
        <f t="shared" si="574"/>
        <v>66215</v>
      </c>
      <c r="BC1553" s="6">
        <f t="shared" si="575"/>
        <v>1.674485024837043E-2</v>
      </c>
      <c r="BD1553" s="32">
        <f t="shared" si="576"/>
        <v>4.994300774007434E-4</v>
      </c>
      <c r="BE1553" s="32">
        <f t="shared" si="577"/>
        <v>4.8667818719347186E-3</v>
      </c>
      <c r="BF1553" s="35">
        <f t="shared" si="578"/>
        <v>0.99463378805066449</v>
      </c>
      <c r="BG1553" s="36">
        <f t="shared" si="579"/>
        <v>0.90466535930374226</v>
      </c>
      <c r="BH1553" s="33">
        <f t="shared" si="580"/>
        <v>7.1813378004600414E-2</v>
      </c>
      <c r="BI1553" s="33">
        <f t="shared" si="581"/>
        <v>2.3521262691657396E-2</v>
      </c>
      <c r="CM1553" s="51" t="s">
        <v>3788</v>
      </c>
      <c r="CR1553" s="78" t="s">
        <v>2038</v>
      </c>
      <c r="CS1553" s="78" t="s">
        <v>6954</v>
      </c>
    </row>
    <row r="1554" spans="1:97">
      <c r="A1554" s="20" t="s">
        <v>3590</v>
      </c>
      <c r="B1554" s="16" t="s">
        <v>6676</v>
      </c>
      <c r="C1554" s="19">
        <v>49008053</v>
      </c>
      <c r="D1554" s="19" t="s">
        <v>3782</v>
      </c>
      <c r="E1554" s="19" t="s">
        <v>1707</v>
      </c>
      <c r="F1554" s="19" t="s">
        <v>1727</v>
      </c>
      <c r="G1554" s="47"/>
      <c r="H1554" s="47" t="s">
        <v>5234</v>
      </c>
      <c r="I1554" s="47" t="s">
        <v>5447</v>
      </c>
      <c r="J1554" s="47" t="s">
        <v>5479</v>
      </c>
      <c r="K1554" s="23">
        <v>41.664769999999997</v>
      </c>
      <c r="L1554" s="23">
        <v>-108.57469</v>
      </c>
      <c r="M1554" s="61" t="s">
        <v>1728</v>
      </c>
      <c r="N1554" s="19" t="s">
        <v>1729</v>
      </c>
      <c r="P1554" s="19" t="s">
        <v>3796</v>
      </c>
      <c r="Q1554" s="55"/>
      <c r="R1554" s="55"/>
      <c r="S1554" s="55">
        <f>V1554-U1554</f>
        <v>24</v>
      </c>
      <c r="T1554" s="19"/>
      <c r="U1554" s="55">
        <v>3870</v>
      </c>
      <c r="V1554" s="55">
        <v>3894</v>
      </c>
      <c r="W1554" s="55"/>
      <c r="X1554" s="55"/>
      <c r="Y1554" s="51" t="s">
        <v>3788</v>
      </c>
      <c r="AA1554" s="52">
        <v>8.1999998092651367</v>
      </c>
      <c r="AB1554" s="19" t="s">
        <v>3789</v>
      </c>
      <c r="AC1554" s="19">
        <v>330</v>
      </c>
      <c r="AD1554" s="19">
        <v>125</v>
      </c>
      <c r="AE1554" s="19">
        <v>23022</v>
      </c>
      <c r="AF1554" s="19">
        <v>-3</v>
      </c>
      <c r="AG1554" s="19">
        <v>-3</v>
      </c>
      <c r="AH1554" s="19">
        <v>32800</v>
      </c>
      <c r="AI1554" s="19">
        <v>5673</v>
      </c>
      <c r="AJ1554" s="19"/>
      <c r="AK1554" s="19"/>
      <c r="AL1554" s="19">
        <v>490</v>
      </c>
      <c r="AM1554" s="19">
        <v>59561</v>
      </c>
      <c r="AP1554" s="17">
        <f t="shared" si="566"/>
        <v>16.466999999999999</v>
      </c>
      <c r="AQ1554" s="17">
        <f t="shared" si="567"/>
        <v>10.286250000000001</v>
      </c>
      <c r="AR1554" s="17">
        <f t="shared" si="565"/>
        <v>1001.4569999999999</v>
      </c>
      <c r="AS1554" s="17">
        <f t="shared" si="564"/>
        <v>0</v>
      </c>
      <c r="AT1554" s="17">
        <f t="shared" si="568"/>
        <v>1028.2102499999999</v>
      </c>
      <c r="AU1554" s="5">
        <f t="shared" si="569"/>
        <v>925.28800000000001</v>
      </c>
      <c r="AV1554" s="5">
        <f t="shared" si="570"/>
        <v>92.980469999999997</v>
      </c>
      <c r="AW1554" s="5"/>
      <c r="AX1554" s="5"/>
      <c r="AY1554" s="5">
        <f t="shared" si="571"/>
        <v>10.2018</v>
      </c>
      <c r="AZ1554" s="5">
        <f t="shared" si="572"/>
        <v>1028.47027</v>
      </c>
      <c r="BA1554" s="7">
        <f t="shared" si="573"/>
        <v>-1.2642702523392782E-4</v>
      </c>
      <c r="BB1554" s="62">
        <f t="shared" si="574"/>
        <v>62434</v>
      </c>
      <c r="BC1554" s="6">
        <f t="shared" si="575"/>
        <v>2.3550145497766302E-2</v>
      </c>
      <c r="BD1554" s="32">
        <f t="shared" si="576"/>
        <v>1.6015207006543655E-2</v>
      </c>
      <c r="BE1554" s="32">
        <f t="shared" si="577"/>
        <v>1.0004033708086457E-2</v>
      </c>
      <c r="BF1554" s="35">
        <f t="shared" si="578"/>
        <v>0.97398075928536987</v>
      </c>
      <c r="BG1554" s="36">
        <f t="shared" si="579"/>
        <v>0.89967403724757156</v>
      </c>
      <c r="BH1554" s="33">
        <f t="shared" si="580"/>
        <v>9.0406570527313337E-2</v>
      </c>
      <c r="BI1554" s="33">
        <f t="shared" si="581"/>
        <v>9.9193922251150732E-3</v>
      </c>
      <c r="CM1554" s="51" t="s">
        <v>3788</v>
      </c>
      <c r="CR1554" s="78" t="s">
        <v>2038</v>
      </c>
      <c r="CS1554" s="78" t="s">
        <v>6954</v>
      </c>
    </row>
    <row r="1555" spans="1:97">
      <c r="A1555" s="63" t="s">
        <v>3591</v>
      </c>
      <c r="B1555" s="63" t="s">
        <v>4785</v>
      </c>
      <c r="C1555" s="63">
        <v>5237</v>
      </c>
      <c r="D1555" s="19" t="s">
        <v>3782</v>
      </c>
      <c r="E1555" s="63" t="s">
        <v>1707</v>
      </c>
      <c r="F1555" s="63" t="s">
        <v>7278</v>
      </c>
      <c r="G1555" s="65" t="s">
        <v>3592</v>
      </c>
      <c r="H1555" s="65">
        <v>5</v>
      </c>
      <c r="I1555" s="65">
        <v>21</v>
      </c>
      <c r="J1555" s="65">
        <v>91</v>
      </c>
      <c r="K1555" s="23">
        <v>41.824252999999999</v>
      </c>
      <c r="L1555" s="23">
        <v>-107.71248799999999</v>
      </c>
      <c r="M1555" s="61" t="s">
        <v>4786</v>
      </c>
      <c r="N1555" s="63" t="s">
        <v>4787</v>
      </c>
      <c r="O1555" s="63"/>
      <c r="P1555" s="63" t="s">
        <v>3796</v>
      </c>
      <c r="Q1555" s="63"/>
      <c r="R1555" s="63"/>
      <c r="S1555" s="55">
        <f>IF(U1555&gt;0,V1555-U1555,"")</f>
        <v>10</v>
      </c>
      <c r="T1555" s="63"/>
      <c r="U1555" s="66">
        <v>12312</v>
      </c>
      <c r="V1555" s="63">
        <v>12322</v>
      </c>
      <c r="W1555" s="66">
        <v>12800</v>
      </c>
      <c r="X1555" s="66"/>
      <c r="Y1555" s="63"/>
      <c r="Z1555" s="64"/>
      <c r="AA1555" s="63">
        <v>7.02</v>
      </c>
      <c r="AB1555" s="63"/>
      <c r="AC1555" s="63">
        <v>123</v>
      </c>
      <c r="AD1555" s="63">
        <v>12</v>
      </c>
      <c r="AE1555" s="63">
        <v>5600</v>
      </c>
      <c r="AF1555" s="63">
        <v>60</v>
      </c>
      <c r="AG1555" s="63"/>
      <c r="AH1555" s="63">
        <v>8560</v>
      </c>
      <c r="AI1555" s="63">
        <v>1980</v>
      </c>
      <c r="AJ1555" s="63">
        <v>0</v>
      </c>
      <c r="AK1555" s="63">
        <v>0</v>
      </c>
      <c r="AL1555" s="63">
        <v>33</v>
      </c>
      <c r="AM1555" s="63">
        <v>19200</v>
      </c>
      <c r="AN1555" s="63"/>
      <c r="AO1555" s="63" t="s">
        <v>3536</v>
      </c>
      <c r="AP1555" s="17">
        <f t="shared" si="566"/>
        <v>6.1376999999999997</v>
      </c>
      <c r="AQ1555" s="17">
        <f t="shared" si="567"/>
        <v>0.98748000000000002</v>
      </c>
      <c r="AR1555" s="17">
        <f t="shared" si="565"/>
        <v>243.6</v>
      </c>
      <c r="AS1555" s="17">
        <f t="shared" si="564"/>
        <v>1.5347999999999999</v>
      </c>
      <c r="AT1555" s="17">
        <f t="shared" si="568"/>
        <v>252.25997999999998</v>
      </c>
      <c r="AU1555" s="5">
        <f t="shared" si="569"/>
        <v>241.4776</v>
      </c>
      <c r="AV1555" s="5">
        <f t="shared" si="570"/>
        <v>32.452199999999998</v>
      </c>
      <c r="AW1555" s="5">
        <f>IF(AJ1555&gt;0,AJ1555*0.03333,0)</f>
        <v>0</v>
      </c>
      <c r="AX1555" s="5">
        <f>IF(AK1555&gt;0,AK1555*0.0588,0)</f>
        <v>0</v>
      </c>
      <c r="AY1555" s="5">
        <f t="shared" si="571"/>
        <v>0.68706</v>
      </c>
      <c r="AZ1555" s="5">
        <f t="shared" si="572"/>
        <v>274.61685999999997</v>
      </c>
      <c r="BA1555" s="7">
        <f t="shared" si="573"/>
        <v>-4.2432838763609336E-2</v>
      </c>
      <c r="BB1555" s="62">
        <f t="shared" si="574"/>
        <v>16368</v>
      </c>
      <c r="BC1555" s="28">
        <f t="shared" si="575"/>
        <v>-7.9622132253711203E-2</v>
      </c>
      <c r="BD1555" s="32">
        <f t="shared" si="576"/>
        <v>2.4330851052949423E-2</v>
      </c>
      <c r="BE1555" s="32">
        <f t="shared" si="577"/>
        <v>3.9145329354263805E-3</v>
      </c>
      <c r="BF1555" s="35">
        <f t="shared" si="578"/>
        <v>0.97175461601162416</v>
      </c>
      <c r="BG1555" s="36">
        <f t="shared" si="579"/>
        <v>0.87932547185922971</v>
      </c>
      <c r="BH1555" s="33">
        <f t="shared" si="580"/>
        <v>0.11817264242261018</v>
      </c>
      <c r="BI1555" s="33">
        <f t="shared" si="581"/>
        <v>2.5018857181602033E-3</v>
      </c>
      <c r="BJ1555" s="63">
        <v>0</v>
      </c>
      <c r="BK1555" s="63">
        <v>6</v>
      </c>
      <c r="BL1555" s="63">
        <v>0</v>
      </c>
      <c r="BM1555" s="63">
        <v>0</v>
      </c>
      <c r="BN1555" s="63">
        <v>0</v>
      </c>
      <c r="BO1555" s="63">
        <v>0</v>
      </c>
      <c r="BP1555" s="63">
        <v>0</v>
      </c>
      <c r="BQ1555" s="63">
        <v>0</v>
      </c>
      <c r="BR1555" s="63">
        <v>0</v>
      </c>
      <c r="BS1555" s="63">
        <v>0</v>
      </c>
      <c r="BT1555" s="63">
        <v>0</v>
      </c>
      <c r="BU1555" s="63">
        <v>0</v>
      </c>
      <c r="BV1555" s="63">
        <v>0</v>
      </c>
      <c r="BW1555" s="63">
        <v>0</v>
      </c>
      <c r="BX1555" s="63"/>
      <c r="BY1555" s="63"/>
      <c r="BZ1555" s="63"/>
      <c r="CA1555" s="63"/>
      <c r="CB1555" s="63"/>
      <c r="CC1555" s="63"/>
      <c r="CD1555" s="63"/>
      <c r="CE1555" s="63"/>
      <c r="CF1555" s="63"/>
      <c r="CG1555" s="63"/>
      <c r="CH1555" s="63"/>
      <c r="CI1555" s="63"/>
      <c r="CJ1555" s="63"/>
      <c r="CK1555" s="63"/>
      <c r="CL1555" s="63"/>
      <c r="CM1555" s="63"/>
      <c r="CN1555" s="63"/>
      <c r="CO1555" s="63" t="s">
        <v>5596</v>
      </c>
      <c r="CP1555" s="66"/>
      <c r="CQ1555" s="64">
        <v>38795</v>
      </c>
      <c r="CR1555" s="78" t="s">
        <v>2043</v>
      </c>
      <c r="CS1555" s="78" t="s">
        <v>6954</v>
      </c>
    </row>
    <row r="1556" spans="1:97">
      <c r="A1556" s="63" t="s">
        <v>3591</v>
      </c>
      <c r="B1556" s="63" t="s">
        <v>4743</v>
      </c>
      <c r="C1556" s="63">
        <v>5014</v>
      </c>
      <c r="D1556" s="19" t="s">
        <v>3782</v>
      </c>
      <c r="E1556" s="63" t="s">
        <v>2393</v>
      </c>
      <c r="F1556" s="63" t="s">
        <v>2444</v>
      </c>
      <c r="G1556" s="65" t="s">
        <v>3615</v>
      </c>
      <c r="H1556" s="65">
        <v>12</v>
      </c>
      <c r="I1556" s="65">
        <v>21</v>
      </c>
      <c r="J1556" s="65">
        <v>92</v>
      </c>
      <c r="K1556" s="23">
        <v>41.378279999999997</v>
      </c>
      <c r="L1556" s="23">
        <v>-107.6926</v>
      </c>
      <c r="M1556" s="61" t="s">
        <v>746</v>
      </c>
      <c r="N1556" s="63" t="s">
        <v>747</v>
      </c>
      <c r="O1556" s="63"/>
      <c r="P1556" s="63" t="s">
        <v>3796</v>
      </c>
      <c r="Q1556" s="63"/>
      <c r="R1556" s="63"/>
      <c r="S1556" s="55">
        <f>IF(U1556&gt;0,V1556-U1556,"")</f>
        <v>40</v>
      </c>
      <c r="T1556" s="63"/>
      <c r="U1556" s="66">
        <v>1367</v>
      </c>
      <c r="V1556" s="63">
        <v>1407</v>
      </c>
      <c r="W1556" s="66">
        <v>1580</v>
      </c>
      <c r="X1556" s="66"/>
      <c r="Y1556" s="63"/>
      <c r="Z1556" s="64">
        <v>38546</v>
      </c>
      <c r="AA1556" s="63">
        <v>8.2200000000000006</v>
      </c>
      <c r="AB1556" s="63"/>
      <c r="AC1556" s="63">
        <v>11.8</v>
      </c>
      <c r="AD1556" s="63">
        <v>4.7</v>
      </c>
      <c r="AE1556" s="63">
        <v>795</v>
      </c>
      <c r="AF1556" s="63">
        <v>12.8</v>
      </c>
      <c r="AG1556" s="63"/>
      <c r="AH1556" s="63">
        <v>252</v>
      </c>
      <c r="AI1556" s="63">
        <v>1860</v>
      </c>
      <c r="AJ1556" s="63">
        <v>0</v>
      </c>
      <c r="AK1556" s="63">
        <v>0</v>
      </c>
      <c r="AL1556" s="63">
        <v>5</v>
      </c>
      <c r="AM1556" s="63">
        <v>2130</v>
      </c>
      <c r="AN1556" s="63"/>
      <c r="AO1556" s="63" t="s">
        <v>3495</v>
      </c>
      <c r="AP1556" s="17">
        <f t="shared" si="566"/>
        <v>0.58882000000000001</v>
      </c>
      <c r="AQ1556" s="17">
        <f t="shared" si="567"/>
        <v>0.38676300000000002</v>
      </c>
      <c r="AR1556" s="17">
        <f t="shared" si="565"/>
        <v>34.582499999999996</v>
      </c>
      <c r="AS1556" s="17">
        <f t="shared" si="564"/>
        <v>0.32742399999999999</v>
      </c>
      <c r="AT1556" s="17">
        <f t="shared" si="568"/>
        <v>35.885506999999997</v>
      </c>
      <c r="AU1556" s="5">
        <f t="shared" si="569"/>
        <v>7.1089199999999995</v>
      </c>
      <c r="AV1556" s="5">
        <f t="shared" si="570"/>
        <v>30.485399999999998</v>
      </c>
      <c r="AW1556" s="5">
        <f>IF(AJ1556&gt;0,AJ1556*0.03333,0)</f>
        <v>0</v>
      </c>
      <c r="AX1556" s="5">
        <f>IF(AK1556&gt;0,AK1556*0.0588,0)</f>
        <v>0</v>
      </c>
      <c r="AY1556" s="5">
        <f t="shared" si="571"/>
        <v>0.10410000000000001</v>
      </c>
      <c r="AZ1556" s="5">
        <f t="shared" si="572"/>
        <v>37.698419999999999</v>
      </c>
      <c r="BA1556" s="7">
        <f t="shared" si="573"/>
        <v>-2.4637350490957107E-2</v>
      </c>
      <c r="BB1556" s="62">
        <f t="shared" si="574"/>
        <v>2941.3</v>
      </c>
      <c r="BC1556" s="28">
        <f t="shared" si="575"/>
        <v>0.15997870368544559</v>
      </c>
      <c r="BD1556" s="32">
        <f t="shared" si="576"/>
        <v>1.6408295415750989E-2</v>
      </c>
      <c r="BE1556" s="32">
        <f t="shared" si="577"/>
        <v>1.0777693624336979E-2</v>
      </c>
      <c r="BF1556" s="35">
        <f t="shared" si="578"/>
        <v>0.97281401095991205</v>
      </c>
      <c r="BG1556" s="33">
        <f t="shared" si="579"/>
        <v>0.18857342031841121</v>
      </c>
      <c r="BH1556" s="36">
        <f t="shared" si="580"/>
        <v>0.80866519074274201</v>
      </c>
      <c r="BI1556" s="33">
        <f t="shared" si="581"/>
        <v>2.7613889388467742E-3</v>
      </c>
      <c r="BJ1556" s="63">
        <v>0</v>
      </c>
      <c r="BK1556" s="63">
        <v>1.21</v>
      </c>
      <c r="BL1556" s="63">
        <v>0</v>
      </c>
      <c r="BM1556" s="63">
        <v>0</v>
      </c>
      <c r="BN1556" s="63">
        <v>0</v>
      </c>
      <c r="BO1556" s="63">
        <v>0</v>
      </c>
      <c r="BP1556" s="63">
        <v>0</v>
      </c>
      <c r="BQ1556" s="63">
        <v>0</v>
      </c>
      <c r="BR1556" s="63">
        <v>0</v>
      </c>
      <c r="BS1556" s="63">
        <v>0</v>
      </c>
      <c r="BT1556" s="63">
        <v>0</v>
      </c>
      <c r="BU1556" s="63">
        <v>0</v>
      </c>
      <c r="BV1556" s="63">
        <v>0</v>
      </c>
      <c r="BW1556" s="63">
        <v>0</v>
      </c>
      <c r="BX1556" s="63"/>
      <c r="BY1556" s="63"/>
      <c r="BZ1556" s="63"/>
      <c r="CA1556" s="63"/>
      <c r="CB1556" s="63"/>
      <c r="CC1556" s="63"/>
      <c r="CD1556" s="63"/>
      <c r="CE1556" s="63"/>
      <c r="CF1556" s="63"/>
      <c r="CG1556" s="63"/>
      <c r="CH1556" s="63"/>
      <c r="CI1556" s="63"/>
      <c r="CJ1556" s="63"/>
      <c r="CK1556" s="63"/>
      <c r="CL1556" s="63"/>
      <c r="CM1556" s="63"/>
      <c r="CN1556" s="63">
        <v>20050713</v>
      </c>
      <c r="CO1556" s="63" t="s">
        <v>6291</v>
      </c>
      <c r="CP1556" s="66"/>
      <c r="CQ1556" s="64">
        <v>38569</v>
      </c>
      <c r="CR1556" s="78" t="s">
        <v>2038</v>
      </c>
      <c r="CS1556" s="78" t="s">
        <v>6954</v>
      </c>
    </row>
    <row r="1557" spans="1:97">
      <c r="A1557" s="63" t="s">
        <v>3591</v>
      </c>
      <c r="B1557" s="63" t="s">
        <v>4788</v>
      </c>
      <c r="C1557" s="63">
        <v>5232</v>
      </c>
      <c r="D1557" s="19" t="s">
        <v>3782</v>
      </c>
      <c r="E1557" s="63" t="s">
        <v>1707</v>
      </c>
      <c r="F1557" s="63" t="s">
        <v>7278</v>
      </c>
      <c r="G1557" s="65" t="s">
        <v>3594</v>
      </c>
      <c r="H1557" s="65">
        <v>17</v>
      </c>
      <c r="I1557" s="65">
        <v>21</v>
      </c>
      <c r="J1557" s="65">
        <v>92</v>
      </c>
      <c r="K1557" s="23">
        <v>41.79569</v>
      </c>
      <c r="L1557" s="23">
        <v>-107.82938799999999</v>
      </c>
      <c r="M1557" s="61" t="s">
        <v>4789</v>
      </c>
      <c r="N1557" s="63" t="s">
        <v>4790</v>
      </c>
      <c r="O1557" s="63"/>
      <c r="P1557" s="63" t="s">
        <v>3796</v>
      </c>
      <c r="Q1557" s="63"/>
      <c r="R1557" s="63"/>
      <c r="S1557" s="55">
        <f>IF(U1557&gt;0,V1557-U1557,"")</f>
        <v>10</v>
      </c>
      <c r="T1557" s="63"/>
      <c r="U1557" s="66">
        <v>11256</v>
      </c>
      <c r="V1557" s="63">
        <v>11266</v>
      </c>
      <c r="W1557" s="66">
        <v>11789</v>
      </c>
      <c r="X1557" s="66"/>
      <c r="Y1557" s="63"/>
      <c r="Z1557" s="64"/>
      <c r="AA1557" s="63">
        <v>7.47</v>
      </c>
      <c r="AB1557" s="63"/>
      <c r="AC1557" s="63">
        <v>33</v>
      </c>
      <c r="AD1557" s="63">
        <v>0</v>
      </c>
      <c r="AE1557" s="63">
        <v>4110</v>
      </c>
      <c r="AF1557" s="63">
        <v>39</v>
      </c>
      <c r="AG1557" s="63"/>
      <c r="AH1557" s="63">
        <v>6100</v>
      </c>
      <c r="AI1557" s="63">
        <v>2730</v>
      </c>
      <c r="AJ1557" s="63">
        <v>0</v>
      </c>
      <c r="AK1557" s="63">
        <v>0</v>
      </c>
      <c r="AL1557" s="63">
        <v>117</v>
      </c>
      <c r="AM1557" s="63">
        <v>13700</v>
      </c>
      <c r="AN1557" s="63"/>
      <c r="AO1557" s="63" t="s">
        <v>3536</v>
      </c>
      <c r="AP1557" s="17">
        <f t="shared" si="566"/>
        <v>1.6467000000000001</v>
      </c>
      <c r="AQ1557" s="17">
        <f t="shared" si="567"/>
        <v>0</v>
      </c>
      <c r="AR1557" s="17">
        <f t="shared" si="565"/>
        <v>178.785</v>
      </c>
      <c r="AS1557" s="17">
        <f t="shared" si="564"/>
        <v>0.99761999999999995</v>
      </c>
      <c r="AT1557" s="17">
        <f t="shared" si="568"/>
        <v>181.42932000000002</v>
      </c>
      <c r="AU1557" s="5">
        <f t="shared" si="569"/>
        <v>172.08099999999999</v>
      </c>
      <c r="AV1557" s="5">
        <f t="shared" si="570"/>
        <v>44.744699999999995</v>
      </c>
      <c r="AW1557" s="5">
        <f>IF(AJ1557&gt;0,AJ1557*0.03333,0)</f>
        <v>0</v>
      </c>
      <c r="AX1557" s="5">
        <f>IF(AK1557&gt;0,AK1557*0.0588,0)</f>
        <v>0</v>
      </c>
      <c r="AY1557" s="5">
        <f t="shared" si="571"/>
        <v>2.43594</v>
      </c>
      <c r="AZ1557" s="5">
        <f t="shared" si="572"/>
        <v>219.26163999999997</v>
      </c>
      <c r="BA1557" s="7">
        <f t="shared" si="573"/>
        <v>-9.4417702860079375E-2</v>
      </c>
      <c r="BB1557" s="62">
        <f t="shared" si="574"/>
        <v>13129</v>
      </c>
      <c r="BC1557" s="28">
        <f t="shared" si="575"/>
        <v>-2.1282940102128296E-2</v>
      </c>
      <c r="BD1557" s="32">
        <f t="shared" si="576"/>
        <v>9.0762617640853197E-3</v>
      </c>
      <c r="BE1557" s="32">
        <f t="shared" si="577"/>
        <v>0</v>
      </c>
      <c r="BF1557" s="35">
        <f t="shared" si="578"/>
        <v>0.99092373823591462</v>
      </c>
      <c r="BG1557" s="36">
        <f t="shared" si="579"/>
        <v>0.78482036347078321</v>
      </c>
      <c r="BH1557" s="33">
        <f t="shared" si="580"/>
        <v>0.20406989567349765</v>
      </c>
      <c r="BI1557" s="33">
        <f t="shared" si="581"/>
        <v>1.1109740855719223E-2</v>
      </c>
      <c r="BJ1557" s="63">
        <v>0</v>
      </c>
      <c r="BK1557" s="63">
        <v>3</v>
      </c>
      <c r="BL1557" s="63">
        <v>0</v>
      </c>
      <c r="BM1557" s="63">
        <v>0</v>
      </c>
      <c r="BN1557" s="63">
        <v>0</v>
      </c>
      <c r="BO1557" s="63">
        <v>0</v>
      </c>
      <c r="BP1557" s="63">
        <v>0</v>
      </c>
      <c r="BQ1557" s="63">
        <v>0</v>
      </c>
      <c r="BR1557" s="63">
        <v>0</v>
      </c>
      <c r="BS1557" s="63">
        <v>0</v>
      </c>
      <c r="BT1557" s="63">
        <v>0</v>
      </c>
      <c r="BU1557" s="63">
        <v>0</v>
      </c>
      <c r="BV1557" s="63">
        <v>0</v>
      </c>
      <c r="BW1557" s="63">
        <v>0</v>
      </c>
      <c r="BX1557" s="63"/>
      <c r="BY1557" s="63"/>
      <c r="BZ1557" s="63"/>
      <c r="CA1557" s="63"/>
      <c r="CB1557" s="63"/>
      <c r="CC1557" s="63"/>
      <c r="CD1557" s="63"/>
      <c r="CE1557" s="63"/>
      <c r="CF1557" s="63"/>
      <c r="CG1557" s="63"/>
      <c r="CH1557" s="63"/>
      <c r="CI1557" s="63"/>
      <c r="CJ1557" s="63"/>
      <c r="CK1557" s="63"/>
      <c r="CL1557" s="63"/>
      <c r="CM1557" s="63"/>
      <c r="CN1557" s="63"/>
      <c r="CO1557" s="63" t="s">
        <v>5597</v>
      </c>
      <c r="CP1557" s="66"/>
      <c r="CQ1557" s="64">
        <v>38795</v>
      </c>
      <c r="CR1557" s="78" t="s">
        <v>2043</v>
      </c>
      <c r="CS1557" s="78" t="s">
        <v>6954</v>
      </c>
    </row>
    <row r="1558" spans="1:97">
      <c r="A1558" s="63" t="s">
        <v>3591</v>
      </c>
      <c r="B1558" s="63" t="s">
        <v>4791</v>
      </c>
      <c r="C1558" s="63">
        <v>3713</v>
      </c>
      <c r="D1558" s="19" t="s">
        <v>3782</v>
      </c>
      <c r="E1558" s="63" t="s">
        <v>1707</v>
      </c>
      <c r="F1558" s="63" t="s">
        <v>2247</v>
      </c>
      <c r="G1558" s="65" t="s">
        <v>3597</v>
      </c>
      <c r="H1558" s="65">
        <v>9</v>
      </c>
      <c r="I1558" s="65">
        <v>21</v>
      </c>
      <c r="J1558" s="65">
        <v>93</v>
      </c>
      <c r="K1558" s="23">
        <v>41.809510000000003</v>
      </c>
      <c r="L1558" s="23">
        <v>-107.925472</v>
      </c>
      <c r="M1558" s="61" t="s">
        <v>4792</v>
      </c>
      <c r="N1558" s="63" t="s">
        <v>4793</v>
      </c>
      <c r="O1558" s="63"/>
      <c r="P1558" s="63" t="s">
        <v>3796</v>
      </c>
      <c r="Q1558" s="63"/>
      <c r="R1558" s="63"/>
      <c r="S1558" s="55"/>
      <c r="T1558" s="63"/>
      <c r="U1558" s="66" t="s">
        <v>4794</v>
      </c>
      <c r="V1558" s="63"/>
      <c r="W1558" s="66">
        <v>11474</v>
      </c>
      <c r="X1558" s="66">
        <v>11469</v>
      </c>
      <c r="Y1558" s="63"/>
      <c r="Z1558" s="64">
        <v>37665</v>
      </c>
      <c r="AA1558" s="63">
        <v>8.23</v>
      </c>
      <c r="AB1558" s="63"/>
      <c r="AC1558" s="63">
        <v>29</v>
      </c>
      <c r="AD1558" s="63">
        <v>0</v>
      </c>
      <c r="AE1558" s="63">
        <v>2860</v>
      </c>
      <c r="AF1558" s="63">
        <v>31.6</v>
      </c>
      <c r="AG1558" s="63"/>
      <c r="AH1558" s="63">
        <v>3999</v>
      </c>
      <c r="AI1558" s="63">
        <v>2429</v>
      </c>
      <c r="AJ1558" s="63"/>
      <c r="AK1558" s="63"/>
      <c r="AL1558" s="63">
        <v>17</v>
      </c>
      <c r="AM1558" s="63">
        <v>9206</v>
      </c>
      <c r="AN1558" s="63"/>
      <c r="AO1558" s="63" t="s">
        <v>3536</v>
      </c>
      <c r="AP1558" s="17">
        <f t="shared" si="566"/>
        <v>1.4471000000000001</v>
      </c>
      <c r="AQ1558" s="17">
        <f t="shared" si="567"/>
        <v>0</v>
      </c>
      <c r="AR1558" s="17">
        <f t="shared" si="565"/>
        <v>124.41</v>
      </c>
      <c r="AS1558" s="17">
        <f t="shared" si="564"/>
        <v>0.80832800000000005</v>
      </c>
      <c r="AT1558" s="17">
        <f t="shared" si="568"/>
        <v>126.66542800000001</v>
      </c>
      <c r="AU1558" s="5">
        <f t="shared" si="569"/>
        <v>112.81179</v>
      </c>
      <c r="AV1558" s="5">
        <f t="shared" si="570"/>
        <v>39.811309999999999</v>
      </c>
      <c r="AW1558" s="5">
        <f>IF(AJ1558&gt;0,AJ1558*0.03333,0)</f>
        <v>0</v>
      </c>
      <c r="AX1558" s="5">
        <f>IF(AK1558&gt;0,AK1558*0.0588,0)</f>
        <v>0</v>
      </c>
      <c r="AY1558" s="5">
        <f t="shared" si="571"/>
        <v>0.35394000000000003</v>
      </c>
      <c r="AZ1558" s="5">
        <f t="shared" si="572"/>
        <v>152.97703999999999</v>
      </c>
      <c r="BA1558" s="7">
        <f t="shared" si="573"/>
        <v>-9.4090186616433313E-2</v>
      </c>
      <c r="BB1558" s="62">
        <f t="shared" si="574"/>
        <v>9365.6</v>
      </c>
      <c r="BC1558" s="28">
        <f t="shared" si="575"/>
        <v>8.5937668267677732E-3</v>
      </c>
      <c r="BD1558" s="32">
        <f t="shared" si="576"/>
        <v>1.1424585404629903E-2</v>
      </c>
      <c r="BE1558" s="32">
        <f t="shared" si="577"/>
        <v>0</v>
      </c>
      <c r="BF1558" s="35">
        <f t="shared" si="578"/>
        <v>0.98857541459537002</v>
      </c>
      <c r="BG1558" s="37">
        <f t="shared" si="579"/>
        <v>0.73744262537698479</v>
      </c>
      <c r="BH1558" s="33">
        <f t="shared" si="580"/>
        <v>0.26024369408638054</v>
      </c>
      <c r="BI1558" s="33">
        <f t="shared" si="581"/>
        <v>2.313680536634779E-3</v>
      </c>
      <c r="BJ1558" s="63"/>
      <c r="BK1558" s="63">
        <v>0</v>
      </c>
      <c r="BL1558" s="63"/>
      <c r="BM1558" s="63"/>
      <c r="BN1558" s="63"/>
      <c r="BO1558" s="63"/>
      <c r="BP1558" s="63"/>
      <c r="BQ1558" s="63"/>
      <c r="BR1558" s="63"/>
      <c r="BS1558" s="63">
        <v>10.3</v>
      </c>
      <c r="BT1558" s="63"/>
      <c r="BU1558" s="63"/>
      <c r="BV1558" s="63"/>
      <c r="BW1558" s="63"/>
      <c r="BX1558" s="63"/>
      <c r="BY1558" s="63"/>
      <c r="BZ1558" s="63"/>
      <c r="CA1558" s="63"/>
      <c r="CB1558" s="63"/>
      <c r="CC1558" s="63"/>
      <c r="CD1558" s="63"/>
      <c r="CE1558" s="63"/>
      <c r="CF1558" s="63"/>
      <c r="CG1558" s="63"/>
      <c r="CH1558" s="63"/>
      <c r="CI1558" s="63"/>
      <c r="CJ1558" s="63"/>
      <c r="CK1558" s="63"/>
      <c r="CL1558" s="63"/>
      <c r="CM1558" s="63"/>
      <c r="CN1558" s="63">
        <v>20030213</v>
      </c>
      <c r="CO1558" s="63" t="s">
        <v>3607</v>
      </c>
      <c r="CP1558" s="66"/>
      <c r="CQ1558" s="64">
        <v>37667</v>
      </c>
      <c r="CR1558" s="78" t="s">
        <v>2043</v>
      </c>
      <c r="CS1558" s="78" t="s">
        <v>6954</v>
      </c>
    </row>
    <row r="1559" spans="1:97">
      <c r="A1559" s="63" t="s">
        <v>3591</v>
      </c>
      <c r="B1559" s="63" t="s">
        <v>21</v>
      </c>
      <c r="C1559" s="63">
        <v>5156</v>
      </c>
      <c r="D1559" s="19" t="s">
        <v>3782</v>
      </c>
      <c r="E1559" s="63" t="s">
        <v>1707</v>
      </c>
      <c r="F1559" s="63" t="s">
        <v>2314</v>
      </c>
      <c r="G1559" s="65" t="s">
        <v>3617</v>
      </c>
      <c r="H1559" s="65">
        <v>15</v>
      </c>
      <c r="I1559" s="65">
        <v>21</v>
      </c>
      <c r="J1559" s="65">
        <v>93</v>
      </c>
      <c r="K1559" s="23">
        <v>41.795219000000003</v>
      </c>
      <c r="L1559" s="23">
        <v>-107.906682</v>
      </c>
      <c r="M1559" s="61" t="s">
        <v>22</v>
      </c>
      <c r="N1559" s="63" t="s">
        <v>23</v>
      </c>
      <c r="O1559" s="63"/>
      <c r="P1559" s="63" t="s">
        <v>3796</v>
      </c>
      <c r="Q1559" s="63"/>
      <c r="R1559" s="63"/>
      <c r="S1559" s="55">
        <f>IF(U1559&gt;0,V1559-U1559,"")</f>
        <v>234</v>
      </c>
      <c r="T1559" s="63"/>
      <c r="U1559" s="66">
        <v>11090</v>
      </c>
      <c r="V1559" s="63">
        <v>11324</v>
      </c>
      <c r="W1559" s="66">
        <v>11639</v>
      </c>
      <c r="X1559" s="66">
        <v>11633</v>
      </c>
      <c r="Y1559" s="63"/>
      <c r="Z1559" s="64">
        <v>38286</v>
      </c>
      <c r="AA1559" s="63">
        <v>6.97</v>
      </c>
      <c r="AB1559" s="63"/>
      <c r="AC1559" s="63">
        <v>53.4</v>
      </c>
      <c r="AD1559" s="63">
        <v>13.7</v>
      </c>
      <c r="AE1559" s="63">
        <v>2510</v>
      </c>
      <c r="AF1559" s="63">
        <v>29.6</v>
      </c>
      <c r="AG1559" s="63"/>
      <c r="AH1559" s="63">
        <v>2610</v>
      </c>
      <c r="AI1559" s="63">
        <v>1530</v>
      </c>
      <c r="AJ1559" s="63">
        <v>0</v>
      </c>
      <c r="AK1559" s="63">
        <v>0</v>
      </c>
      <c r="AL1559" s="63">
        <v>122</v>
      </c>
      <c r="AM1559" s="63">
        <v>6160</v>
      </c>
      <c r="AN1559" s="63"/>
      <c r="AO1559" s="63" t="s">
        <v>3536</v>
      </c>
      <c r="AP1559" s="17">
        <f t="shared" si="566"/>
        <v>2.66466</v>
      </c>
      <c r="AQ1559" s="17">
        <f t="shared" si="567"/>
        <v>1.127373</v>
      </c>
      <c r="AR1559" s="17">
        <f t="shared" si="565"/>
        <v>109.18499999999999</v>
      </c>
      <c r="AS1559" s="17">
        <f t="shared" si="564"/>
        <v>0.75716799999999995</v>
      </c>
      <c r="AT1559" s="17">
        <f t="shared" si="568"/>
        <v>113.73420099999998</v>
      </c>
      <c r="AU1559" s="5">
        <f t="shared" si="569"/>
        <v>73.628100000000003</v>
      </c>
      <c r="AV1559" s="5">
        <f t="shared" si="570"/>
        <v>25.076699999999999</v>
      </c>
      <c r="AW1559" s="5">
        <f>IF(AJ1559&gt;0,AJ1559*0.03333,0)</f>
        <v>0</v>
      </c>
      <c r="AX1559" s="5">
        <f>IF(AK1559&gt;0,AK1559*0.0588,0)</f>
        <v>0</v>
      </c>
      <c r="AY1559" s="5">
        <f t="shared" si="571"/>
        <v>2.5400400000000003</v>
      </c>
      <c r="AZ1559" s="5">
        <f t="shared" si="572"/>
        <v>101.24484000000001</v>
      </c>
      <c r="BA1559" s="7">
        <f t="shared" si="573"/>
        <v>5.8095714549214937E-2</v>
      </c>
      <c r="BB1559" s="62">
        <f t="shared" si="574"/>
        <v>6868.7</v>
      </c>
      <c r="BC1559" s="28">
        <f t="shared" si="575"/>
        <v>5.43952965376438E-2</v>
      </c>
      <c r="BD1559" s="32">
        <f t="shared" si="576"/>
        <v>2.3428836502750836E-2</v>
      </c>
      <c r="BE1559" s="32">
        <f t="shared" si="577"/>
        <v>9.9123481774844504E-3</v>
      </c>
      <c r="BF1559" s="35">
        <f t="shared" si="578"/>
        <v>0.96665881531976472</v>
      </c>
      <c r="BG1559" s="37">
        <f t="shared" si="579"/>
        <v>0.72722817281354779</v>
      </c>
      <c r="BH1559" s="33">
        <f t="shared" si="580"/>
        <v>0.24768373380806366</v>
      </c>
      <c r="BI1559" s="33">
        <f t="shared" si="581"/>
        <v>2.5088093378388469E-2</v>
      </c>
      <c r="BJ1559" s="63">
        <v>0</v>
      </c>
      <c r="BK1559" s="63">
        <v>71.400000000000006</v>
      </c>
      <c r="BL1559" s="63">
        <v>0</v>
      </c>
      <c r="BM1559" s="63">
        <v>0</v>
      </c>
      <c r="BN1559" s="63">
        <v>0</v>
      </c>
      <c r="BO1559" s="63">
        <v>0</v>
      </c>
      <c r="BP1559" s="63">
        <v>0</v>
      </c>
      <c r="BQ1559" s="63">
        <v>0</v>
      </c>
      <c r="BR1559" s="63">
        <v>0</v>
      </c>
      <c r="BS1559" s="63">
        <v>0</v>
      </c>
      <c r="BT1559" s="63">
        <v>0</v>
      </c>
      <c r="BU1559" s="63">
        <v>0</v>
      </c>
      <c r="BV1559" s="63">
        <v>0</v>
      </c>
      <c r="BW1559" s="63">
        <v>0</v>
      </c>
      <c r="BX1559" s="63"/>
      <c r="BY1559" s="63"/>
      <c r="BZ1559" s="63"/>
      <c r="CA1559" s="63"/>
      <c r="CB1559" s="63"/>
      <c r="CC1559" s="63"/>
      <c r="CD1559" s="63"/>
      <c r="CE1559" s="63"/>
      <c r="CF1559" s="63"/>
      <c r="CG1559" s="63"/>
      <c r="CH1559" s="63"/>
      <c r="CI1559" s="63"/>
      <c r="CJ1559" s="63"/>
      <c r="CK1559" s="63"/>
      <c r="CL1559" s="63"/>
      <c r="CM1559" s="63"/>
      <c r="CN1559" s="63">
        <v>20041026</v>
      </c>
      <c r="CO1559" s="63" t="s">
        <v>2731</v>
      </c>
      <c r="CP1559" s="66" t="s">
        <v>24</v>
      </c>
      <c r="CQ1559" s="64">
        <v>38288</v>
      </c>
      <c r="CR1559" s="78" t="s">
        <v>2043</v>
      </c>
      <c r="CS1559" s="78" t="s">
        <v>6954</v>
      </c>
    </row>
    <row r="1560" spans="1:97">
      <c r="A1560" s="20" t="s">
        <v>3590</v>
      </c>
      <c r="B1560" s="16" t="s">
        <v>6677</v>
      </c>
      <c r="C1560" s="19">
        <v>49124127</v>
      </c>
      <c r="D1560" s="19" t="s">
        <v>3782</v>
      </c>
      <c r="E1560" s="19" t="s">
        <v>1707</v>
      </c>
      <c r="F1560" s="19" t="s">
        <v>2247</v>
      </c>
      <c r="G1560" s="65" t="s">
        <v>3612</v>
      </c>
      <c r="H1560" s="47" t="s">
        <v>2529</v>
      </c>
      <c r="I1560" s="47" t="s">
        <v>5464</v>
      </c>
      <c r="J1560" s="47" t="s">
        <v>5490</v>
      </c>
      <c r="K1560" s="23">
        <v>41.761099999999999</v>
      </c>
      <c r="L1560" s="23">
        <v>-107.90392</v>
      </c>
      <c r="M1560" s="61" t="s">
        <v>2248</v>
      </c>
      <c r="N1560" s="19" t="s">
        <v>2251</v>
      </c>
      <c r="P1560" s="19" t="s">
        <v>3796</v>
      </c>
      <c r="Q1560" s="55">
        <v>1178</v>
      </c>
      <c r="R1560" s="55"/>
      <c r="S1560" s="55">
        <f>V1560-U1560</f>
        <v>120</v>
      </c>
      <c r="T1560" s="19"/>
      <c r="U1560" s="55">
        <v>10803</v>
      </c>
      <c r="V1560" s="55">
        <v>10923</v>
      </c>
      <c r="W1560" s="55">
        <v>12622</v>
      </c>
      <c r="X1560" s="55">
        <v>12532</v>
      </c>
      <c r="Y1560" s="51" t="s">
        <v>3798</v>
      </c>
      <c r="Z1560" s="40">
        <v>27987</v>
      </c>
      <c r="AA1560" s="52">
        <v>7.3000001907348633</v>
      </c>
      <c r="AB1560" s="19" t="s">
        <v>3789</v>
      </c>
      <c r="AC1560" s="19">
        <v>284</v>
      </c>
      <c r="AD1560" s="19">
        <v>97</v>
      </c>
      <c r="AE1560" s="19">
        <v>805</v>
      </c>
      <c r="AF1560" s="19">
        <v>94</v>
      </c>
      <c r="AG1560" s="19">
        <v>-3</v>
      </c>
      <c r="AH1560" s="19">
        <v>120</v>
      </c>
      <c r="AI1560" s="19">
        <v>1867</v>
      </c>
      <c r="AJ1560" s="19"/>
      <c r="AK1560" s="19"/>
      <c r="AL1560" s="19">
        <v>1230</v>
      </c>
      <c r="AM1560" s="19">
        <v>3549</v>
      </c>
      <c r="AO1560" s="19" t="s">
        <v>5038</v>
      </c>
      <c r="AP1560" s="17">
        <f t="shared" si="566"/>
        <v>14.1716</v>
      </c>
      <c r="AQ1560" s="17">
        <f t="shared" si="567"/>
        <v>7.9821300000000006</v>
      </c>
      <c r="AR1560" s="17">
        <f t="shared" si="565"/>
        <v>35.017499999999998</v>
      </c>
      <c r="AS1560" s="17">
        <f t="shared" si="564"/>
        <v>2.4045199999999998</v>
      </c>
      <c r="AT1560" s="17">
        <f t="shared" si="568"/>
        <v>59.575749999999992</v>
      </c>
      <c r="AU1560" s="5">
        <f t="shared" si="569"/>
        <v>3.3851999999999998</v>
      </c>
      <c r="AV1560" s="5">
        <f t="shared" si="570"/>
        <v>30.600129999999996</v>
      </c>
      <c r="AW1560" s="5"/>
      <c r="AX1560" s="5"/>
      <c r="AY1560" s="5">
        <f t="shared" si="571"/>
        <v>25.608600000000003</v>
      </c>
      <c r="AZ1560" s="5">
        <f t="shared" si="572"/>
        <v>59.59393</v>
      </c>
      <c r="BA1560" s="7">
        <f t="shared" si="573"/>
        <v>-1.525555829302225E-4</v>
      </c>
      <c r="BB1560" s="62">
        <f t="shared" si="574"/>
        <v>4494</v>
      </c>
      <c r="BC1560" s="6">
        <f t="shared" si="575"/>
        <v>0.1174934725848564</v>
      </c>
      <c r="BD1560" s="32">
        <f t="shared" si="576"/>
        <v>0.23787531000449011</v>
      </c>
      <c r="BE1560" s="32">
        <f t="shared" si="577"/>
        <v>0.13398287054716057</v>
      </c>
      <c r="BF1560" s="45">
        <f t="shared" si="578"/>
        <v>0.62814181944834935</v>
      </c>
      <c r="BG1560" s="33">
        <f t="shared" si="579"/>
        <v>5.6804443002836026E-2</v>
      </c>
      <c r="BH1560" s="37">
        <f t="shared" si="580"/>
        <v>0.51347729542253706</v>
      </c>
      <c r="BI1560" s="33">
        <f t="shared" si="581"/>
        <v>0.42971826157462684</v>
      </c>
      <c r="CM1560" s="51" t="s">
        <v>2252</v>
      </c>
      <c r="CR1560" s="78" t="s">
        <v>2043</v>
      </c>
      <c r="CS1560" s="78" t="s">
        <v>6954</v>
      </c>
    </row>
    <row r="1561" spans="1:97">
      <c r="A1561" s="63" t="s">
        <v>3591</v>
      </c>
      <c r="B1561" s="63" t="s">
        <v>37</v>
      </c>
      <c r="C1561" s="63">
        <v>3586</v>
      </c>
      <c r="D1561" s="19" t="s">
        <v>3782</v>
      </c>
      <c r="E1561" s="63" t="s">
        <v>1707</v>
      </c>
      <c r="F1561" s="63" t="s">
        <v>2314</v>
      </c>
      <c r="G1561" s="65" t="s">
        <v>3606</v>
      </c>
      <c r="H1561" s="65">
        <v>3</v>
      </c>
      <c r="I1561" s="65">
        <v>21</v>
      </c>
      <c r="J1561" s="65">
        <v>94</v>
      </c>
      <c r="K1561" s="23">
        <v>41.824523999999997</v>
      </c>
      <c r="L1561" s="23">
        <v>-108.022482</v>
      </c>
      <c r="M1561" s="61" t="s">
        <v>38</v>
      </c>
      <c r="N1561" s="63" t="s">
        <v>39</v>
      </c>
      <c r="O1561" s="63"/>
      <c r="P1561" s="63" t="s">
        <v>3796</v>
      </c>
      <c r="Q1561" s="63"/>
      <c r="R1561" s="63"/>
      <c r="S1561" s="55"/>
      <c r="T1561" s="63"/>
      <c r="U1561" s="66" t="s">
        <v>6457</v>
      </c>
      <c r="V1561" s="63"/>
      <c r="W1561" s="66">
        <v>11035</v>
      </c>
      <c r="X1561" s="66">
        <v>10760</v>
      </c>
      <c r="Y1561" s="63"/>
      <c r="Z1561" s="64">
        <v>37628</v>
      </c>
      <c r="AA1561" s="63">
        <v>7.6</v>
      </c>
      <c r="AB1561" s="63"/>
      <c r="AC1561" s="63">
        <v>7.2</v>
      </c>
      <c r="AD1561" s="63">
        <v>1.72</v>
      </c>
      <c r="AE1561" s="63">
        <v>2330</v>
      </c>
      <c r="AF1561" s="63">
        <v>7.66</v>
      </c>
      <c r="AG1561" s="63"/>
      <c r="AH1561" s="63">
        <v>3249</v>
      </c>
      <c r="AI1561" s="63">
        <v>1725</v>
      </c>
      <c r="AJ1561" s="63"/>
      <c r="AK1561" s="63"/>
      <c r="AL1561" s="63">
        <v>21</v>
      </c>
      <c r="AM1561" s="63">
        <v>6964</v>
      </c>
      <c r="AN1561" s="63"/>
      <c r="AO1561" s="63" t="s">
        <v>3553</v>
      </c>
      <c r="AP1561" s="17">
        <f t="shared" si="566"/>
        <v>0.35927999999999999</v>
      </c>
      <c r="AQ1561" s="17">
        <f t="shared" si="567"/>
        <v>0.14153879999999999</v>
      </c>
      <c r="AR1561" s="17">
        <f t="shared" si="565"/>
        <v>101.35499999999999</v>
      </c>
      <c r="AS1561" s="17">
        <f t="shared" si="564"/>
        <v>0.1959428</v>
      </c>
      <c r="AT1561" s="17">
        <f t="shared" si="568"/>
        <v>102.05176159999999</v>
      </c>
      <c r="AU1561" s="5">
        <f t="shared" si="569"/>
        <v>91.654290000000003</v>
      </c>
      <c r="AV1561" s="5">
        <f t="shared" si="570"/>
        <v>28.272749999999998</v>
      </c>
      <c r="AW1561" s="5">
        <f>IF(AJ1561&gt;0,AJ1561*0.03333,0)</f>
        <v>0</v>
      </c>
      <c r="AX1561" s="5">
        <f>IF(AK1561&gt;0,AK1561*0.0588,0)</f>
        <v>0</v>
      </c>
      <c r="AY1561" s="5">
        <f t="shared" si="571"/>
        <v>0.43722000000000005</v>
      </c>
      <c r="AZ1561" s="5">
        <f t="shared" si="572"/>
        <v>120.36426</v>
      </c>
      <c r="BA1561" s="7">
        <f t="shared" si="573"/>
        <v>-8.2334439166139681E-2</v>
      </c>
      <c r="BB1561" s="62">
        <f t="shared" si="574"/>
        <v>7341.58</v>
      </c>
      <c r="BC1561" s="28">
        <f t="shared" si="575"/>
        <v>2.6393896647322227E-2</v>
      </c>
      <c r="BD1561" s="32">
        <f t="shared" si="576"/>
        <v>3.5205663710953521E-3</v>
      </c>
      <c r="BE1561" s="32">
        <f t="shared" si="577"/>
        <v>1.3869314726263383E-3</v>
      </c>
      <c r="BF1561" s="35">
        <f t="shared" si="578"/>
        <v>0.99509250215627831</v>
      </c>
      <c r="BG1561" s="36">
        <f t="shared" si="579"/>
        <v>0.76147429477820083</v>
      </c>
      <c r="BH1561" s="33">
        <f t="shared" si="580"/>
        <v>0.23489323159549186</v>
      </c>
      <c r="BI1561" s="33">
        <f t="shared" si="581"/>
        <v>3.6324736263073443E-3</v>
      </c>
      <c r="BJ1561" s="63"/>
      <c r="BK1561" s="63">
        <v>0.2</v>
      </c>
      <c r="BL1561" s="63"/>
      <c r="BM1561" s="63"/>
      <c r="BN1561" s="63"/>
      <c r="BO1561" s="63"/>
      <c r="BP1561" s="63"/>
      <c r="BQ1561" s="63"/>
      <c r="BR1561" s="63"/>
      <c r="BS1561" s="63"/>
      <c r="BT1561" s="63"/>
      <c r="BU1561" s="63"/>
      <c r="BV1561" s="63"/>
      <c r="BW1561" s="63"/>
      <c r="BX1561" s="63"/>
      <c r="BY1561" s="63"/>
      <c r="BZ1561" s="63"/>
      <c r="CA1561" s="63"/>
      <c r="CB1561" s="63"/>
      <c r="CC1561" s="63"/>
      <c r="CD1561" s="63"/>
      <c r="CE1561" s="63"/>
      <c r="CF1561" s="63"/>
      <c r="CG1561" s="63"/>
      <c r="CH1561" s="63"/>
      <c r="CI1561" s="63"/>
      <c r="CJ1561" s="63"/>
      <c r="CK1561" s="63"/>
      <c r="CL1561" s="63"/>
      <c r="CM1561" s="63"/>
      <c r="CN1561" s="63">
        <v>2003107</v>
      </c>
      <c r="CO1561" s="63" t="s">
        <v>3607</v>
      </c>
      <c r="CP1561" s="66"/>
      <c r="CQ1561" s="64">
        <v>37630</v>
      </c>
      <c r="CR1561" s="78" t="s">
        <v>2043</v>
      </c>
      <c r="CS1561" s="78" t="s">
        <v>6954</v>
      </c>
    </row>
    <row r="1562" spans="1:97">
      <c r="A1562" s="20" t="s">
        <v>3591</v>
      </c>
      <c r="B1562" s="16" t="s">
        <v>478</v>
      </c>
      <c r="F1562" s="4" t="s">
        <v>2314</v>
      </c>
      <c r="G1562" s="47" t="s">
        <v>274</v>
      </c>
      <c r="H1562" s="47">
        <v>9</v>
      </c>
      <c r="I1562" s="47">
        <v>21</v>
      </c>
      <c r="J1562" s="47">
        <v>94</v>
      </c>
      <c r="K1562" s="23">
        <v>41.803193</v>
      </c>
      <c r="L1562" s="23">
        <v>-108.041303</v>
      </c>
      <c r="M1562" s="61" t="s">
        <v>513</v>
      </c>
      <c r="N1562" s="19" t="s">
        <v>6996</v>
      </c>
      <c r="P1562" s="19" t="s">
        <v>3796</v>
      </c>
      <c r="W1562" s="46">
        <v>12250</v>
      </c>
      <c r="X1562" s="46">
        <v>10565</v>
      </c>
      <c r="Z1562" s="48">
        <v>29175</v>
      </c>
      <c r="AA1562" s="19">
        <v>7.4</v>
      </c>
      <c r="AB1562" s="19" t="s">
        <v>3789</v>
      </c>
      <c r="AC1562" s="19">
        <v>81.180000000000007</v>
      </c>
      <c r="AD1562" s="19">
        <v>11</v>
      </c>
      <c r="AE1562" s="19">
        <v>1722.41</v>
      </c>
      <c r="AF1562" s="19">
        <v>138</v>
      </c>
      <c r="AH1562" s="19">
        <v>2200</v>
      </c>
      <c r="AI1562" s="19">
        <v>658.8</v>
      </c>
      <c r="AJ1562" s="19">
        <v>0</v>
      </c>
      <c r="AK1562" s="6">
        <v>0</v>
      </c>
      <c r="AL1562" s="19">
        <v>510</v>
      </c>
      <c r="AM1562" s="19">
        <v>5322</v>
      </c>
      <c r="AN1562" s="53"/>
      <c r="AO1562" s="63" t="s">
        <v>3433</v>
      </c>
      <c r="AP1562" s="17">
        <f t="shared" si="566"/>
        <v>4.0508820000000005</v>
      </c>
      <c r="AQ1562" s="17">
        <f t="shared" si="567"/>
        <v>0.90519000000000005</v>
      </c>
      <c r="AR1562" s="17">
        <f t="shared" si="565"/>
        <v>74.924835000000002</v>
      </c>
      <c r="AS1562" s="17">
        <f t="shared" si="564"/>
        <v>3.5300399999999996</v>
      </c>
      <c r="AT1562" s="17">
        <f t="shared" si="568"/>
        <v>83.410947000000007</v>
      </c>
      <c r="AU1562" s="5">
        <f t="shared" si="569"/>
        <v>62.061999999999998</v>
      </c>
      <c r="AV1562" s="5">
        <f t="shared" si="570"/>
        <v>10.797731999999998</v>
      </c>
      <c r="AW1562" s="5">
        <f>IF(AJ1562&gt;0,AJ1562*0.03333,0)</f>
        <v>0</v>
      </c>
      <c r="AX1562" s="5">
        <f>IF(AK1562&gt;0,AK1562*0.0588,0)</f>
        <v>0</v>
      </c>
      <c r="AY1562" s="5">
        <f t="shared" si="571"/>
        <v>10.618200000000002</v>
      </c>
      <c r="AZ1562" s="5">
        <f t="shared" si="572"/>
        <v>83.477931999999996</v>
      </c>
      <c r="BA1562" s="7">
        <f t="shared" si="573"/>
        <v>-4.0137485733838683E-4</v>
      </c>
      <c r="BB1562" s="62">
        <f t="shared" si="574"/>
        <v>5321.39</v>
      </c>
      <c r="BC1562" s="6">
        <f t="shared" si="575"/>
        <v>-5.7312566766760649E-5</v>
      </c>
      <c r="BD1562" s="32">
        <f t="shared" si="576"/>
        <v>4.8565351979518952E-2</v>
      </c>
      <c r="BE1562" s="32">
        <f t="shared" si="577"/>
        <v>1.0852172677046815E-2</v>
      </c>
      <c r="BF1562" s="35">
        <f t="shared" si="578"/>
        <v>0.9405824753434342</v>
      </c>
      <c r="BG1562" s="37">
        <f t="shared" si="579"/>
        <v>0.74345397056553819</v>
      </c>
      <c r="BH1562" s="33">
        <f t="shared" si="580"/>
        <v>0.12934834082856772</v>
      </c>
      <c r="BI1562" s="33">
        <f t="shared" si="581"/>
        <v>0.12719768860589409</v>
      </c>
      <c r="BJ1562" s="6">
        <v>0</v>
      </c>
      <c r="BK1562" s="19">
        <v>11.48</v>
      </c>
      <c r="BL1562" s="19">
        <v>0</v>
      </c>
      <c r="BM1562" s="19">
        <v>0</v>
      </c>
      <c r="BN1562" s="19">
        <v>0</v>
      </c>
      <c r="BO1562" s="31"/>
      <c r="BP1562" s="19">
        <v>0</v>
      </c>
      <c r="BQ1562" s="19">
        <v>0</v>
      </c>
      <c r="BR1562" s="19">
        <v>0</v>
      </c>
      <c r="BS1562" s="19">
        <v>0</v>
      </c>
      <c r="BT1562" s="19">
        <v>0</v>
      </c>
      <c r="BU1562" s="19">
        <v>0</v>
      </c>
      <c r="BV1562" s="19">
        <v>0</v>
      </c>
      <c r="BW1562" s="19">
        <v>0</v>
      </c>
      <c r="BX1562" s="19"/>
      <c r="BY1562" s="19"/>
      <c r="BZ1562" s="19"/>
      <c r="CA1562" s="19"/>
      <c r="CB1562" s="19"/>
      <c r="CC1562" s="19"/>
      <c r="CD1562" s="19"/>
      <c r="CE1562" s="19"/>
      <c r="CF1562" s="19"/>
      <c r="CG1562" s="19"/>
      <c r="CH1562" s="19"/>
      <c r="CI1562" s="19"/>
      <c r="CJ1562" s="19"/>
      <c r="CK1562" s="19"/>
      <c r="CL1562" s="19"/>
      <c r="CM1562" s="39"/>
      <c r="CN1562" s="63">
        <v>19791116</v>
      </c>
      <c r="CO1562" s="63"/>
      <c r="CP1562" s="66"/>
      <c r="CQ1562" s="63"/>
      <c r="CR1562" s="78" t="s">
        <v>2043</v>
      </c>
      <c r="CS1562" s="78" t="s">
        <v>6954</v>
      </c>
    </row>
    <row r="1563" spans="1:97">
      <c r="A1563" s="20" t="s">
        <v>3590</v>
      </c>
      <c r="B1563" s="16" t="s">
        <v>6678</v>
      </c>
      <c r="C1563" s="19">
        <v>49124134</v>
      </c>
      <c r="D1563" s="19" t="s">
        <v>3782</v>
      </c>
      <c r="E1563" s="19" t="s">
        <v>1707</v>
      </c>
      <c r="F1563" s="19" t="s">
        <v>1717</v>
      </c>
      <c r="G1563" s="47"/>
      <c r="H1563" s="47" t="s">
        <v>4441</v>
      </c>
      <c r="I1563" s="47" t="s">
        <v>5464</v>
      </c>
      <c r="J1563" s="47" t="s">
        <v>5478</v>
      </c>
      <c r="K1563" s="23">
        <v>41.788409999999999</v>
      </c>
      <c r="L1563" s="23">
        <v>-108.03207</v>
      </c>
      <c r="M1563" s="61" t="s">
        <v>2256</v>
      </c>
      <c r="N1563" s="19" t="s">
        <v>2257</v>
      </c>
      <c r="P1563" s="19" t="s">
        <v>3796</v>
      </c>
      <c r="Q1563" s="55"/>
      <c r="R1563" s="55"/>
      <c r="S1563" s="55">
        <f>V1563-U1563</f>
        <v>368</v>
      </c>
      <c r="T1563" s="19"/>
      <c r="U1563" s="55">
        <v>10332</v>
      </c>
      <c r="V1563" s="55">
        <v>10700</v>
      </c>
      <c r="W1563" s="55">
        <v>11200</v>
      </c>
      <c r="X1563" s="55"/>
      <c r="Y1563" s="51" t="s">
        <v>3788</v>
      </c>
      <c r="Z1563" s="40">
        <v>28605</v>
      </c>
      <c r="AA1563" s="52">
        <v>8.1000003814697266</v>
      </c>
      <c r="AB1563" s="19" t="s">
        <v>3789</v>
      </c>
      <c r="AC1563" s="19">
        <v>66</v>
      </c>
      <c r="AD1563" s="19">
        <v>9</v>
      </c>
      <c r="AE1563" s="19">
        <v>4666</v>
      </c>
      <c r="AF1563" s="19">
        <v>558</v>
      </c>
      <c r="AG1563" s="19">
        <v>-3</v>
      </c>
      <c r="AH1563" s="19">
        <v>6200</v>
      </c>
      <c r="AI1563" s="19">
        <v>2806</v>
      </c>
      <c r="AJ1563" s="19"/>
      <c r="AK1563" s="19"/>
      <c r="AL1563" s="19">
        <v>20</v>
      </c>
      <c r="AM1563" s="19">
        <v>12901</v>
      </c>
      <c r="AO1563" s="19" t="s">
        <v>5038</v>
      </c>
      <c r="AP1563" s="17">
        <f t="shared" si="566"/>
        <v>3.2934000000000001</v>
      </c>
      <c r="AQ1563" s="17">
        <f t="shared" si="567"/>
        <v>0.74060999999999999</v>
      </c>
      <c r="AR1563" s="17">
        <f t="shared" si="565"/>
        <v>202.97099999999998</v>
      </c>
      <c r="AS1563" s="17">
        <f t="shared" si="564"/>
        <v>14.273639999999999</v>
      </c>
      <c r="AT1563" s="17">
        <f t="shared" si="568"/>
        <v>221.27864999999997</v>
      </c>
      <c r="AU1563" s="5">
        <f t="shared" si="569"/>
        <v>174.90199999999999</v>
      </c>
      <c r="AV1563" s="5">
        <f t="shared" si="570"/>
        <v>45.990339999999996</v>
      </c>
      <c r="AW1563" s="5"/>
      <c r="AX1563" s="5"/>
      <c r="AY1563" s="5">
        <f t="shared" si="571"/>
        <v>0.41640000000000005</v>
      </c>
      <c r="AZ1563" s="5">
        <f t="shared" si="572"/>
        <v>221.30874</v>
      </c>
      <c r="BA1563" s="7">
        <f t="shared" si="573"/>
        <v>-6.7986573228011996E-5</v>
      </c>
      <c r="BB1563" s="62">
        <f t="shared" si="574"/>
        <v>14322</v>
      </c>
      <c r="BC1563" s="6">
        <f t="shared" si="575"/>
        <v>5.2198508614039602E-2</v>
      </c>
      <c r="BD1563" s="32">
        <f t="shared" si="576"/>
        <v>1.4883496442155628E-2</v>
      </c>
      <c r="BE1563" s="32">
        <f t="shared" si="577"/>
        <v>3.3469564280150846E-3</v>
      </c>
      <c r="BF1563" s="35">
        <f t="shared" si="578"/>
        <v>0.98176954712982933</v>
      </c>
      <c r="BG1563" s="36">
        <f t="shared" si="579"/>
        <v>0.79030769412902535</v>
      </c>
      <c r="BH1563" s="33">
        <f t="shared" si="580"/>
        <v>0.20781077150409874</v>
      </c>
      <c r="BI1563" s="33">
        <f t="shared" si="581"/>
        <v>1.8815343668758858E-3</v>
      </c>
      <c r="CM1563" s="51" t="s">
        <v>3788</v>
      </c>
      <c r="CR1563" s="78" t="s">
        <v>2043</v>
      </c>
      <c r="CS1563" s="78" t="s">
        <v>6954</v>
      </c>
    </row>
    <row r="1564" spans="1:97">
      <c r="A1564" s="63" t="s">
        <v>3591</v>
      </c>
      <c r="B1564" s="63" t="s">
        <v>60</v>
      </c>
      <c r="C1564" s="63">
        <v>3859</v>
      </c>
      <c r="D1564" s="19" t="s">
        <v>3782</v>
      </c>
      <c r="E1564" s="63" t="s">
        <v>1707</v>
      </c>
      <c r="F1564" s="63" t="s">
        <v>2314</v>
      </c>
      <c r="G1564" s="65" t="s">
        <v>3612</v>
      </c>
      <c r="H1564" s="65">
        <v>18</v>
      </c>
      <c r="I1564" s="65">
        <v>21</v>
      </c>
      <c r="J1564" s="65">
        <v>94</v>
      </c>
      <c r="K1564" s="23">
        <v>41.788412999999998</v>
      </c>
      <c r="L1564" s="23">
        <v>-108.08008700000001</v>
      </c>
      <c r="M1564" s="61" t="s">
        <v>115</v>
      </c>
      <c r="N1564" s="63" t="s">
        <v>116</v>
      </c>
      <c r="O1564" s="63"/>
      <c r="P1564" s="63" t="s">
        <v>3796</v>
      </c>
      <c r="Q1564" s="63"/>
      <c r="R1564" s="63"/>
      <c r="S1564" s="55"/>
      <c r="T1564" s="63"/>
      <c r="U1564" s="66" t="s">
        <v>117</v>
      </c>
      <c r="V1564" s="63"/>
      <c r="W1564" s="66">
        <v>10581</v>
      </c>
      <c r="X1564" s="66">
        <v>10534</v>
      </c>
      <c r="Y1564" s="63"/>
      <c r="Z1564" s="64">
        <v>36261</v>
      </c>
      <c r="AA1564" s="63">
        <v>7.86</v>
      </c>
      <c r="AB1564" s="63"/>
      <c r="AC1564" s="63">
        <v>97</v>
      </c>
      <c r="AD1564" s="63">
        <v>18</v>
      </c>
      <c r="AE1564" s="63">
        <v>4998</v>
      </c>
      <c r="AF1564" s="63">
        <v>47</v>
      </c>
      <c r="AG1564" s="63"/>
      <c r="AH1564" s="63">
        <v>5381</v>
      </c>
      <c r="AI1564" s="63">
        <v>2851</v>
      </c>
      <c r="AJ1564" s="63"/>
      <c r="AK1564" s="63"/>
      <c r="AL1564" s="63">
        <v>10</v>
      </c>
      <c r="AM1564" s="63">
        <v>11319</v>
      </c>
      <c r="AN1564" s="63"/>
      <c r="AO1564" s="63" t="s">
        <v>6075</v>
      </c>
      <c r="AP1564" s="17">
        <f t="shared" si="566"/>
        <v>4.8403</v>
      </c>
      <c r="AQ1564" s="17">
        <f t="shared" si="567"/>
        <v>1.48122</v>
      </c>
      <c r="AR1564" s="17">
        <f t="shared" si="565"/>
        <v>217.41299999999998</v>
      </c>
      <c r="AS1564" s="17">
        <f t="shared" si="564"/>
        <v>1.2022599999999999</v>
      </c>
      <c r="AT1564" s="17">
        <f t="shared" si="568"/>
        <v>224.93677999999997</v>
      </c>
      <c r="AU1564" s="5">
        <f t="shared" si="569"/>
        <v>151.79801</v>
      </c>
      <c r="AV1564" s="5">
        <f t="shared" si="570"/>
        <v>46.727889999999995</v>
      </c>
      <c r="AW1564" s="5">
        <f>IF(AJ1564&gt;0,AJ1564*0.03333,0)</f>
        <v>0</v>
      </c>
      <c r="AX1564" s="5">
        <f>IF(AK1564&gt;0,AK1564*0.0588,0)</f>
        <v>0</v>
      </c>
      <c r="AY1564" s="5">
        <f t="shared" si="571"/>
        <v>0.20820000000000002</v>
      </c>
      <c r="AZ1564" s="5">
        <f t="shared" si="572"/>
        <v>198.73410000000001</v>
      </c>
      <c r="BA1564" s="7">
        <f t="shared" si="573"/>
        <v>6.1846780689765506E-2</v>
      </c>
      <c r="BB1564" s="62">
        <f t="shared" si="574"/>
        <v>13402</v>
      </c>
      <c r="BC1564" s="28">
        <f t="shared" si="575"/>
        <v>8.4260345455280938E-2</v>
      </c>
      <c r="BD1564" s="32">
        <f t="shared" si="576"/>
        <v>2.1518490662131826E-2</v>
      </c>
      <c r="BE1564" s="32">
        <f t="shared" si="577"/>
        <v>6.5850502527865836E-3</v>
      </c>
      <c r="BF1564" s="35">
        <f t="shared" si="578"/>
        <v>0.9718964590850816</v>
      </c>
      <c r="BG1564" s="36">
        <f t="shared" si="579"/>
        <v>0.76382467830130807</v>
      </c>
      <c r="BH1564" s="33">
        <f t="shared" si="580"/>
        <v>0.23512769071840209</v>
      </c>
      <c r="BI1564" s="33">
        <f t="shared" si="581"/>
        <v>1.047630980289744E-3</v>
      </c>
      <c r="BJ1564" s="63"/>
      <c r="BK1564" s="63">
        <v>0.91</v>
      </c>
      <c r="BL1564" s="63"/>
      <c r="BM1564" s="63"/>
      <c r="BN1564" s="63"/>
      <c r="BO1564" s="63">
        <v>122.14</v>
      </c>
      <c r="BP1564" s="63"/>
      <c r="BQ1564" s="63"/>
      <c r="BR1564" s="63"/>
      <c r="BS1564" s="63">
        <v>65.41</v>
      </c>
      <c r="BT1564" s="63"/>
      <c r="BU1564" s="63"/>
      <c r="BV1564" s="63"/>
      <c r="BW1564" s="63"/>
      <c r="BX1564" s="63"/>
      <c r="BY1564" s="63"/>
      <c r="BZ1564" s="63"/>
      <c r="CA1564" s="63"/>
      <c r="CB1564" s="63"/>
      <c r="CC1564" s="63"/>
      <c r="CD1564" s="63"/>
      <c r="CE1564" s="63"/>
      <c r="CF1564" s="63"/>
      <c r="CG1564" s="63">
        <v>0.44</v>
      </c>
      <c r="CH1564" s="63"/>
      <c r="CI1564" s="63"/>
      <c r="CJ1564" s="63"/>
      <c r="CK1564" s="63"/>
      <c r="CL1564" s="63"/>
      <c r="CM1564" s="63"/>
      <c r="CN1564" s="63">
        <v>19990411</v>
      </c>
      <c r="CO1564" s="63" t="s">
        <v>118</v>
      </c>
      <c r="CP1564" s="66"/>
      <c r="CQ1564" s="64">
        <v>36308</v>
      </c>
      <c r="CR1564" s="78" t="s">
        <v>2043</v>
      </c>
      <c r="CS1564" s="78" t="s">
        <v>6954</v>
      </c>
    </row>
    <row r="1565" spans="1:97">
      <c r="A1565" s="63" t="s">
        <v>3591</v>
      </c>
      <c r="B1565" s="63" t="s">
        <v>60</v>
      </c>
      <c r="C1565" s="63">
        <v>3860</v>
      </c>
      <c r="D1565" s="19" t="s">
        <v>3782</v>
      </c>
      <c r="E1565" s="63" t="s">
        <v>1707</v>
      </c>
      <c r="F1565" s="63" t="s">
        <v>1717</v>
      </c>
      <c r="G1565" s="65" t="s">
        <v>259</v>
      </c>
      <c r="H1565" s="65">
        <v>18</v>
      </c>
      <c r="I1565" s="65">
        <v>21</v>
      </c>
      <c r="J1565" s="65">
        <v>94</v>
      </c>
      <c r="K1565" s="23">
        <v>41.79609</v>
      </c>
      <c r="L1565" s="23">
        <v>-108.07064200000001</v>
      </c>
      <c r="M1565" s="61" t="s">
        <v>61</v>
      </c>
      <c r="N1565" s="63" t="s">
        <v>62</v>
      </c>
      <c r="O1565" s="63"/>
      <c r="P1565" s="63" t="s">
        <v>3796</v>
      </c>
      <c r="Q1565" s="63"/>
      <c r="R1565" s="63"/>
      <c r="S1565" s="55"/>
      <c r="T1565" s="63"/>
      <c r="U1565" s="66" t="s">
        <v>63</v>
      </c>
      <c r="V1565" s="63"/>
      <c r="W1565" s="66">
        <v>10616</v>
      </c>
      <c r="X1565" s="66">
        <v>10522</v>
      </c>
      <c r="Y1565" s="63"/>
      <c r="Z1565" s="64">
        <v>37665</v>
      </c>
      <c r="AA1565" s="63">
        <v>7.96</v>
      </c>
      <c r="AB1565" s="63"/>
      <c r="AC1565" s="63">
        <v>19</v>
      </c>
      <c r="AD1565" s="63">
        <v>6.6</v>
      </c>
      <c r="AE1565" s="63">
        <v>3710</v>
      </c>
      <c r="AF1565" s="63">
        <v>55.1</v>
      </c>
      <c r="AG1565" s="63"/>
      <c r="AH1565" s="63">
        <v>4600</v>
      </c>
      <c r="AI1565" s="63">
        <v>2510</v>
      </c>
      <c r="AJ1565" s="63"/>
      <c r="AK1565" s="63"/>
      <c r="AL1565" s="63">
        <v>9</v>
      </c>
      <c r="AM1565" s="63">
        <v>10500</v>
      </c>
      <c r="AN1565" s="63"/>
      <c r="AO1565" s="63" t="s">
        <v>6051</v>
      </c>
      <c r="AP1565" s="17">
        <f t="shared" si="566"/>
        <v>0.94809999999999994</v>
      </c>
      <c r="AQ1565" s="17">
        <f t="shared" si="567"/>
        <v>0.54311399999999999</v>
      </c>
      <c r="AR1565" s="17">
        <f t="shared" si="565"/>
        <v>161.38499999999999</v>
      </c>
      <c r="AS1565" s="17">
        <f t="shared" si="564"/>
        <v>1.4094579999999999</v>
      </c>
      <c r="AT1565" s="17">
        <f t="shared" si="568"/>
        <v>164.28567200000001</v>
      </c>
      <c r="AU1565" s="5">
        <f t="shared" si="569"/>
        <v>129.76599999999999</v>
      </c>
      <c r="AV1565" s="5">
        <f t="shared" si="570"/>
        <v>41.138899999999992</v>
      </c>
      <c r="AW1565" s="5">
        <f>IF(AJ1565&gt;0,AJ1565*0.03333,0)</f>
        <v>0</v>
      </c>
      <c r="AX1565" s="5">
        <f>IF(AK1565&gt;0,AK1565*0.0588,0)</f>
        <v>0</v>
      </c>
      <c r="AY1565" s="5">
        <f t="shared" si="571"/>
        <v>0.18738000000000002</v>
      </c>
      <c r="AZ1565" s="5">
        <f t="shared" si="572"/>
        <v>171.09227999999999</v>
      </c>
      <c r="BA1565" s="7">
        <f t="shared" si="573"/>
        <v>-2.0295335335579791E-2</v>
      </c>
      <c r="BB1565" s="62">
        <f t="shared" si="574"/>
        <v>10909.7</v>
      </c>
      <c r="BC1565" s="28">
        <f t="shared" si="575"/>
        <v>1.9136185934412939E-2</v>
      </c>
      <c r="BD1565" s="32">
        <f t="shared" si="576"/>
        <v>5.7710449636776597E-3</v>
      </c>
      <c r="BE1565" s="32">
        <f t="shared" si="577"/>
        <v>3.3059121552608678E-3</v>
      </c>
      <c r="BF1565" s="35">
        <f t="shared" si="578"/>
        <v>0.99092304288106137</v>
      </c>
      <c r="BG1565" s="36">
        <f t="shared" si="579"/>
        <v>0.75845619685470322</v>
      </c>
      <c r="BH1565" s="33">
        <f t="shared" si="580"/>
        <v>0.24044860469449583</v>
      </c>
      <c r="BI1565" s="33">
        <f t="shared" si="581"/>
        <v>1.0951984508009364E-3</v>
      </c>
      <c r="BJ1565" s="63"/>
      <c r="BK1565" s="63">
        <v>0.42</v>
      </c>
      <c r="BL1565" s="63"/>
      <c r="BM1565" s="63">
        <v>9219</v>
      </c>
      <c r="BN1565" s="63"/>
      <c r="BO1565" s="63"/>
      <c r="BP1565" s="63"/>
      <c r="BQ1565" s="63"/>
      <c r="BR1565" s="63"/>
      <c r="BS1565" s="63"/>
      <c r="BT1565" s="63"/>
      <c r="BU1565" s="63"/>
      <c r="BV1565" s="63"/>
      <c r="BW1565" s="63"/>
      <c r="BX1565" s="63"/>
      <c r="BY1565" s="63"/>
      <c r="BZ1565" s="63"/>
      <c r="CA1565" s="63"/>
      <c r="CB1565" s="63"/>
      <c r="CC1565" s="63"/>
      <c r="CD1565" s="63"/>
      <c r="CE1565" s="63"/>
      <c r="CF1565" s="63"/>
      <c r="CG1565" s="63"/>
      <c r="CH1565" s="63"/>
      <c r="CI1565" s="63"/>
      <c r="CJ1565" s="63"/>
      <c r="CK1565" s="63"/>
      <c r="CL1565" s="63"/>
      <c r="CM1565" s="63"/>
      <c r="CN1565" s="63">
        <v>20030213</v>
      </c>
      <c r="CO1565" s="63" t="s">
        <v>64</v>
      </c>
      <c r="CP1565" s="66"/>
      <c r="CQ1565" s="64">
        <v>37672</v>
      </c>
      <c r="CR1565" s="78" t="s">
        <v>2043</v>
      </c>
      <c r="CS1565" s="78" t="s">
        <v>6954</v>
      </c>
    </row>
    <row r="1566" spans="1:97">
      <c r="A1566" s="20" t="s">
        <v>3591</v>
      </c>
      <c r="B1566" s="16" t="s">
        <v>6679</v>
      </c>
      <c r="F1566" s="4" t="s">
        <v>1717</v>
      </c>
      <c r="G1566" s="47" t="s">
        <v>5205</v>
      </c>
      <c r="H1566" s="47">
        <v>27</v>
      </c>
      <c r="I1566" s="47">
        <v>21</v>
      </c>
      <c r="J1566" s="47">
        <v>94</v>
      </c>
      <c r="K1566" s="23">
        <v>41.759318999999998</v>
      </c>
      <c r="L1566" s="23">
        <v>-108.012727</v>
      </c>
      <c r="M1566" s="61">
        <v>4903723480</v>
      </c>
      <c r="N1566" s="19" t="s">
        <v>5407</v>
      </c>
      <c r="P1566" s="19" t="s">
        <v>3796</v>
      </c>
      <c r="W1566" s="46">
        <v>10956</v>
      </c>
      <c r="X1566" s="46">
        <v>10872</v>
      </c>
      <c r="Z1566" s="48">
        <v>35109</v>
      </c>
      <c r="AA1566" s="19">
        <v>7.38</v>
      </c>
      <c r="AB1566" s="19" t="s">
        <v>3789</v>
      </c>
      <c r="AC1566" s="19">
        <v>23.2</v>
      </c>
      <c r="AD1566" s="19">
        <v>5.3</v>
      </c>
      <c r="AE1566" s="19">
        <v>3010</v>
      </c>
      <c r="AF1566" s="19">
        <v>34.4</v>
      </c>
      <c r="AH1566" s="19">
        <v>4060</v>
      </c>
      <c r="AI1566" s="19">
        <v>1947</v>
      </c>
      <c r="AJ1566" s="19">
        <v>0</v>
      </c>
      <c r="AK1566" s="6">
        <v>0</v>
      </c>
      <c r="AL1566" s="19">
        <v>13</v>
      </c>
      <c r="AM1566" s="19">
        <v>9848</v>
      </c>
      <c r="AN1566" s="53"/>
      <c r="AO1566" s="63" t="s">
        <v>3433</v>
      </c>
      <c r="AP1566" s="17">
        <f t="shared" si="566"/>
        <v>1.15768</v>
      </c>
      <c r="AQ1566" s="17">
        <f t="shared" si="567"/>
        <v>0.436137</v>
      </c>
      <c r="AR1566" s="17">
        <f t="shared" si="565"/>
        <v>130.935</v>
      </c>
      <c r="AS1566" s="17">
        <f t="shared" si="564"/>
        <v>0.87995199999999996</v>
      </c>
      <c r="AT1566" s="17">
        <f t="shared" si="568"/>
        <v>133.40876900000001</v>
      </c>
      <c r="AU1566" s="5">
        <f t="shared" si="569"/>
        <v>114.5326</v>
      </c>
      <c r="AV1566" s="5">
        <f t="shared" si="570"/>
        <v>31.911329999999996</v>
      </c>
      <c r="AW1566" s="5">
        <f>IF(AJ1566&gt;0,AJ1566*0.03333,0)</f>
        <v>0</v>
      </c>
      <c r="AX1566" s="5">
        <f>IF(AK1566&gt;0,AK1566*0.0588,0)</f>
        <v>0</v>
      </c>
      <c r="AY1566" s="5">
        <f t="shared" si="571"/>
        <v>0.27066000000000001</v>
      </c>
      <c r="AZ1566" s="5">
        <f t="shared" si="572"/>
        <v>146.71458999999999</v>
      </c>
      <c r="BA1566" s="7">
        <f t="shared" si="573"/>
        <v>-4.7499862373133903E-2</v>
      </c>
      <c r="BB1566" s="62">
        <f t="shared" si="574"/>
        <v>9092.9</v>
      </c>
      <c r="BC1566" s="6">
        <f t="shared" si="575"/>
        <v>-3.986610984694499E-2</v>
      </c>
      <c r="BD1566" s="32">
        <f t="shared" si="576"/>
        <v>8.6776904447712876E-3</v>
      </c>
      <c r="BE1566" s="32">
        <f t="shared" si="577"/>
        <v>3.2691779053894126E-3</v>
      </c>
      <c r="BF1566" s="35">
        <f t="shared" si="578"/>
        <v>0.98805313164983932</v>
      </c>
      <c r="BG1566" s="36">
        <f t="shared" si="579"/>
        <v>0.78064901384381757</v>
      </c>
      <c r="BH1566" s="33">
        <f t="shared" si="580"/>
        <v>0.21750617985573212</v>
      </c>
      <c r="BI1566" s="33">
        <f t="shared" si="581"/>
        <v>1.8448063004504189E-3</v>
      </c>
      <c r="BJ1566" s="6">
        <v>1.38</v>
      </c>
      <c r="BK1566" s="19">
        <v>6.39</v>
      </c>
      <c r="BL1566" s="19">
        <v>0</v>
      </c>
      <c r="BM1566" s="19">
        <v>0</v>
      </c>
      <c r="BN1566" s="19">
        <v>0</v>
      </c>
      <c r="BO1566" s="31"/>
      <c r="BP1566" s="19">
        <v>0</v>
      </c>
      <c r="BQ1566" s="19">
        <v>0</v>
      </c>
      <c r="BR1566" s="19">
        <v>0</v>
      </c>
      <c r="BS1566" s="19">
        <v>0</v>
      </c>
      <c r="BT1566" s="19">
        <v>0</v>
      </c>
      <c r="BU1566" s="19">
        <v>0</v>
      </c>
      <c r="BV1566" s="19">
        <v>0</v>
      </c>
      <c r="BW1566" s="19">
        <v>0</v>
      </c>
      <c r="BX1566" s="19"/>
      <c r="BY1566" s="19"/>
      <c r="BZ1566" s="19"/>
      <c r="CA1566" s="19"/>
      <c r="CB1566" s="19"/>
      <c r="CC1566" s="19"/>
      <c r="CD1566" s="19"/>
      <c r="CE1566" s="19"/>
      <c r="CF1566" s="19"/>
      <c r="CG1566" s="19"/>
      <c r="CH1566" s="19"/>
      <c r="CI1566" s="19"/>
      <c r="CJ1566" s="19"/>
      <c r="CK1566" s="19"/>
      <c r="CL1566" s="19"/>
      <c r="CN1566" s="63">
        <v>19960214</v>
      </c>
      <c r="CO1566" s="63" t="s">
        <v>7259</v>
      </c>
      <c r="CP1566" s="66"/>
      <c r="CQ1566" s="64">
        <v>35123</v>
      </c>
      <c r="CR1566" s="78" t="s">
        <v>2043</v>
      </c>
      <c r="CS1566" s="78" t="s">
        <v>6954</v>
      </c>
    </row>
    <row r="1567" spans="1:97">
      <c r="A1567" s="20" t="s">
        <v>3590</v>
      </c>
      <c r="B1567" s="16" t="s">
        <v>6680</v>
      </c>
      <c r="C1567" s="19">
        <v>49008040</v>
      </c>
      <c r="D1567" s="19" t="s">
        <v>3782</v>
      </c>
      <c r="E1567" s="19" t="s">
        <v>1707</v>
      </c>
      <c r="F1567" s="19" t="s">
        <v>1712</v>
      </c>
      <c r="G1567" s="47"/>
      <c r="H1567" s="47" t="s">
        <v>5242</v>
      </c>
      <c r="I1567" s="47" t="s">
        <v>5464</v>
      </c>
      <c r="J1567" s="47" t="s">
        <v>5488</v>
      </c>
      <c r="K1567" s="23">
        <v>41.746810000000004</v>
      </c>
      <c r="L1567" s="23">
        <v>-108.48587000000001</v>
      </c>
      <c r="M1567" s="61" t="s">
        <v>1704</v>
      </c>
      <c r="N1567" s="19" t="s">
        <v>1705</v>
      </c>
      <c r="P1567" s="19" t="s">
        <v>3796</v>
      </c>
      <c r="Q1567" s="55"/>
      <c r="R1567" s="55"/>
      <c r="S1567" s="55">
        <f>V1567-U1567</f>
        <v>14</v>
      </c>
      <c r="T1567" s="19"/>
      <c r="U1567" s="55">
        <v>4778</v>
      </c>
      <c r="V1567" s="55">
        <v>4792</v>
      </c>
      <c r="W1567" s="55"/>
      <c r="X1567" s="55"/>
      <c r="Y1567" s="51" t="s">
        <v>3788</v>
      </c>
      <c r="AA1567" s="52">
        <v>8.6000003814697266</v>
      </c>
      <c r="AB1567" s="19" t="s">
        <v>3789</v>
      </c>
      <c r="AC1567" s="19">
        <v>28</v>
      </c>
      <c r="AD1567" s="19">
        <v>17</v>
      </c>
      <c r="AE1567" s="19">
        <v>6237</v>
      </c>
      <c r="AF1567" s="19">
        <v>-3</v>
      </c>
      <c r="AG1567" s="19">
        <v>-3</v>
      </c>
      <c r="AH1567" s="19">
        <v>6200</v>
      </c>
      <c r="AI1567" s="19">
        <v>5551</v>
      </c>
      <c r="AJ1567" s="19"/>
      <c r="AK1567" s="19"/>
      <c r="AL1567" s="19">
        <v>300</v>
      </c>
      <c r="AM1567" s="19">
        <v>15576</v>
      </c>
      <c r="AP1567" s="17">
        <f t="shared" si="566"/>
        <v>1.3972</v>
      </c>
      <c r="AQ1567" s="17">
        <f t="shared" si="567"/>
        <v>1.39893</v>
      </c>
      <c r="AR1567" s="17">
        <f t="shared" si="565"/>
        <v>271.30949999999996</v>
      </c>
      <c r="AS1567" s="17">
        <f t="shared" si="564"/>
        <v>0</v>
      </c>
      <c r="AT1567" s="17">
        <f t="shared" si="568"/>
        <v>274.10562999999996</v>
      </c>
      <c r="AU1567" s="5">
        <f t="shared" si="569"/>
        <v>174.90199999999999</v>
      </c>
      <c r="AV1567" s="5">
        <f t="shared" si="570"/>
        <v>90.980889999999988</v>
      </c>
      <c r="AW1567" s="5"/>
      <c r="AX1567" s="5"/>
      <c r="AY1567" s="5">
        <f t="shared" si="571"/>
        <v>6.2460000000000004</v>
      </c>
      <c r="AZ1567" s="5">
        <f t="shared" si="572"/>
        <v>272.12888999999996</v>
      </c>
      <c r="BA1567" s="7">
        <f t="shared" si="573"/>
        <v>3.6188485487881773E-3</v>
      </c>
      <c r="BB1567" s="62">
        <f t="shared" si="574"/>
        <v>18327</v>
      </c>
      <c r="BC1567" s="6">
        <f t="shared" si="575"/>
        <v>8.1143261658260329E-2</v>
      </c>
      <c r="BD1567" s="32">
        <f t="shared" si="576"/>
        <v>5.0973050061029401E-3</v>
      </c>
      <c r="BE1567" s="32">
        <f t="shared" si="577"/>
        <v>5.1036164415885956E-3</v>
      </c>
      <c r="BF1567" s="35">
        <f t="shared" si="578"/>
        <v>0.98979907855230842</v>
      </c>
      <c r="BG1567" s="37">
        <f t="shared" si="579"/>
        <v>0.64271750051969867</v>
      </c>
      <c r="BH1567" s="33">
        <f t="shared" si="580"/>
        <v>0.33433014039780928</v>
      </c>
      <c r="BI1567" s="33">
        <f t="shared" si="581"/>
        <v>2.295235908249213E-2</v>
      </c>
      <c r="CM1567" s="51" t="s">
        <v>3788</v>
      </c>
      <c r="CR1567" s="78" t="s">
        <v>2043</v>
      </c>
      <c r="CS1567" s="78" t="s">
        <v>6954</v>
      </c>
    </row>
    <row r="1568" spans="1:97">
      <c r="A1568" s="20" t="s">
        <v>3590</v>
      </c>
      <c r="B1568" s="16" t="s">
        <v>4830</v>
      </c>
      <c r="C1568" s="19">
        <v>49008043</v>
      </c>
      <c r="D1568" s="19" t="s">
        <v>3782</v>
      </c>
      <c r="E1568" s="19" t="s">
        <v>1707</v>
      </c>
      <c r="F1568" s="19" t="s">
        <v>2528</v>
      </c>
      <c r="G1568" s="47"/>
      <c r="H1568" s="47" t="s">
        <v>3844</v>
      </c>
      <c r="I1568" s="47" t="s">
        <v>5464</v>
      </c>
      <c r="J1568" s="47" t="s">
        <v>5476</v>
      </c>
      <c r="K1568" s="23">
        <v>41.80236</v>
      </c>
      <c r="L1568" s="23">
        <v>-108.68183000000001</v>
      </c>
      <c r="M1568" s="61" t="s">
        <v>1706</v>
      </c>
      <c r="N1568" s="19" t="s">
        <v>1611</v>
      </c>
      <c r="P1568" s="19" t="s">
        <v>3796</v>
      </c>
      <c r="Q1568" s="55"/>
      <c r="R1568" s="55"/>
      <c r="S1568" s="55"/>
      <c r="T1568" s="31" t="s">
        <v>2512</v>
      </c>
      <c r="U1568" s="55">
        <v>3837</v>
      </c>
      <c r="W1568" s="46">
        <v>4057</v>
      </c>
      <c r="Y1568" s="51" t="s">
        <v>7074</v>
      </c>
      <c r="AA1568" s="52">
        <v>7.3000001907348633</v>
      </c>
      <c r="AB1568" s="19" t="s">
        <v>3789</v>
      </c>
      <c r="AC1568" s="19">
        <v>1320</v>
      </c>
      <c r="AD1568" s="19">
        <v>752</v>
      </c>
      <c r="AE1568" s="19">
        <v>12629</v>
      </c>
      <c r="AF1568" s="19">
        <v>-3</v>
      </c>
      <c r="AG1568" s="19">
        <v>-3</v>
      </c>
      <c r="AH1568" s="19">
        <v>20800</v>
      </c>
      <c r="AI1568" s="19">
        <v>1769</v>
      </c>
      <c r="AJ1568" s="19"/>
      <c r="AK1568" s="19"/>
      <c r="AL1568" s="19">
        <v>2942</v>
      </c>
      <c r="AM1568" s="19">
        <v>39314</v>
      </c>
      <c r="AP1568" s="17">
        <f t="shared" si="566"/>
        <v>65.867999999999995</v>
      </c>
      <c r="AQ1568" s="17">
        <f t="shared" si="567"/>
        <v>61.882080000000002</v>
      </c>
      <c r="AR1568" s="17">
        <f t="shared" si="565"/>
        <v>549.36149999999998</v>
      </c>
      <c r="AS1568" s="17">
        <f t="shared" si="564"/>
        <v>0</v>
      </c>
      <c r="AT1568" s="17">
        <f t="shared" si="568"/>
        <v>677.11158</v>
      </c>
      <c r="AU1568" s="5">
        <f t="shared" si="569"/>
        <v>586.76800000000003</v>
      </c>
      <c r="AV1568" s="5">
        <f t="shared" si="570"/>
        <v>28.993909999999996</v>
      </c>
      <c r="AW1568" s="5"/>
      <c r="AX1568" s="5"/>
      <c r="AY1568" s="5">
        <f t="shared" si="571"/>
        <v>61.252440000000007</v>
      </c>
      <c r="AZ1568" s="5">
        <f t="shared" si="572"/>
        <v>677.01435000000004</v>
      </c>
      <c r="BA1568" s="7">
        <f t="shared" si="573"/>
        <v>7.1802775388820535E-5</v>
      </c>
      <c r="BB1568" s="62">
        <f t="shared" si="574"/>
        <v>40206</v>
      </c>
      <c r="BC1568" s="6">
        <f t="shared" si="575"/>
        <v>1.1217303822937626E-2</v>
      </c>
      <c r="BD1568" s="32">
        <f t="shared" si="576"/>
        <v>9.7277910975913304E-2</v>
      </c>
      <c r="BE1568" s="32">
        <f t="shared" si="577"/>
        <v>9.1391259325383278E-2</v>
      </c>
      <c r="BF1568" s="35">
        <f t="shared" si="578"/>
        <v>0.8113308296987034</v>
      </c>
      <c r="BG1568" s="36">
        <f t="shared" si="579"/>
        <v>0.86669950201203272</v>
      </c>
      <c r="BH1568" s="33">
        <f t="shared" si="580"/>
        <v>4.2826138027945777E-2</v>
      </c>
      <c r="BI1568" s="33">
        <f t="shared" si="581"/>
        <v>9.0474359960021539E-2</v>
      </c>
      <c r="CM1568" s="51" t="s">
        <v>7074</v>
      </c>
      <c r="CR1568" s="78" t="s">
        <v>2043</v>
      </c>
      <c r="CS1568" s="78" t="s">
        <v>6954</v>
      </c>
    </row>
    <row r="1569" spans="1:97">
      <c r="A1569" s="63" t="s">
        <v>3591</v>
      </c>
      <c r="B1569" s="63" t="s">
        <v>239</v>
      </c>
      <c r="C1569" s="63">
        <v>5052</v>
      </c>
      <c r="D1569" s="19" t="s">
        <v>3782</v>
      </c>
      <c r="E1569" s="63" t="s">
        <v>1707</v>
      </c>
      <c r="F1569" s="63" t="s">
        <v>7278</v>
      </c>
      <c r="G1569" s="65" t="s">
        <v>3594</v>
      </c>
      <c r="H1569" s="65">
        <v>31</v>
      </c>
      <c r="I1569" s="65">
        <v>22</v>
      </c>
      <c r="J1569" s="65">
        <v>91</v>
      </c>
      <c r="K1569" s="23">
        <v>41.838923999999999</v>
      </c>
      <c r="L1569" s="23">
        <v>-107.73264899999999</v>
      </c>
      <c r="M1569" s="61" t="s">
        <v>240</v>
      </c>
      <c r="N1569" s="63" t="s">
        <v>241</v>
      </c>
      <c r="O1569" s="63"/>
      <c r="P1569" s="63" t="s">
        <v>3796</v>
      </c>
      <c r="Q1569" s="63"/>
      <c r="R1569" s="63"/>
      <c r="S1569" s="55">
        <f>IF(U1569&gt;0,V1569-U1569,"")</f>
        <v>475</v>
      </c>
      <c r="T1569" s="63"/>
      <c r="U1569" s="66">
        <v>12745</v>
      </c>
      <c r="V1569" s="63">
        <v>13220</v>
      </c>
      <c r="W1569" s="66">
        <v>13277</v>
      </c>
      <c r="X1569" s="66"/>
      <c r="Y1569" s="63"/>
      <c r="Z1569" s="64">
        <v>38426</v>
      </c>
      <c r="AA1569" s="63">
        <v>6.98</v>
      </c>
      <c r="AB1569" s="63"/>
      <c r="AC1569" s="63">
        <v>71.3</v>
      </c>
      <c r="AD1569" s="63">
        <v>7.2</v>
      </c>
      <c r="AE1569" s="63">
        <v>4260</v>
      </c>
      <c r="AF1569" s="63">
        <v>45.6</v>
      </c>
      <c r="AG1569" s="63"/>
      <c r="AH1569" s="63">
        <v>7050</v>
      </c>
      <c r="AI1569" s="63">
        <v>873</v>
      </c>
      <c r="AJ1569" s="63">
        <v>0</v>
      </c>
      <c r="AK1569" s="63">
        <v>0</v>
      </c>
      <c r="AL1569" s="63">
        <v>77</v>
      </c>
      <c r="AM1569" s="63">
        <v>12900</v>
      </c>
      <c r="AN1569" s="63"/>
      <c r="AO1569" s="63" t="s">
        <v>3536</v>
      </c>
      <c r="AP1569" s="17">
        <f t="shared" si="566"/>
        <v>3.5578699999999999</v>
      </c>
      <c r="AQ1569" s="17">
        <f t="shared" si="567"/>
        <v>0.59248800000000001</v>
      </c>
      <c r="AR1569" s="17">
        <f t="shared" si="565"/>
        <v>185.30999999999997</v>
      </c>
      <c r="AS1569" s="17">
        <f t="shared" si="564"/>
        <v>1.1664479999999999</v>
      </c>
      <c r="AT1569" s="17">
        <f t="shared" si="568"/>
        <v>190.62680599999999</v>
      </c>
      <c r="AU1569" s="5">
        <f t="shared" si="569"/>
        <v>198.88049999999998</v>
      </c>
      <c r="AV1569" s="5">
        <f t="shared" si="570"/>
        <v>14.308469999999998</v>
      </c>
      <c r="AW1569" s="5">
        <f>IF(AJ1569&gt;0,AJ1569*0.03333,0)</f>
        <v>0</v>
      </c>
      <c r="AX1569" s="5">
        <f>IF(AK1569&gt;0,AK1569*0.0588,0)</f>
        <v>0</v>
      </c>
      <c r="AY1569" s="5">
        <f t="shared" si="571"/>
        <v>1.6031400000000002</v>
      </c>
      <c r="AZ1569" s="5">
        <f t="shared" si="572"/>
        <v>214.79210999999998</v>
      </c>
      <c r="BA1569" s="7">
        <f t="shared" si="573"/>
        <v>-5.9605763437046912E-2</v>
      </c>
      <c r="BB1569" s="62">
        <f t="shared" si="574"/>
        <v>12384.1</v>
      </c>
      <c r="BC1569" s="28">
        <f t="shared" si="575"/>
        <v>-2.0404127495145159E-2</v>
      </c>
      <c r="BD1569" s="32">
        <f t="shared" si="576"/>
        <v>1.866405924044072E-2</v>
      </c>
      <c r="BE1569" s="32">
        <f t="shared" si="577"/>
        <v>3.1081043240057228E-3</v>
      </c>
      <c r="BF1569" s="35">
        <f t="shared" si="578"/>
        <v>0.97822783643555344</v>
      </c>
      <c r="BG1569" s="36">
        <f t="shared" si="579"/>
        <v>0.9259208822893914</v>
      </c>
      <c r="BH1569" s="33">
        <f t="shared" si="580"/>
        <v>6.6615435734580744E-2</v>
      </c>
      <c r="BI1569" s="33">
        <f t="shared" si="581"/>
        <v>7.463681976027892E-3</v>
      </c>
      <c r="BJ1569" s="63">
        <v>0</v>
      </c>
      <c r="BK1569" s="63">
        <v>10.4</v>
      </c>
      <c r="BL1569" s="63">
        <v>0</v>
      </c>
      <c r="BM1569" s="63">
        <v>0</v>
      </c>
      <c r="BN1569" s="63">
        <v>0</v>
      </c>
      <c r="BO1569" s="63">
        <v>0</v>
      </c>
      <c r="BP1569" s="63">
        <v>0</v>
      </c>
      <c r="BQ1569" s="63">
        <v>0</v>
      </c>
      <c r="BR1569" s="63">
        <v>0</v>
      </c>
      <c r="BS1569" s="63">
        <v>0</v>
      </c>
      <c r="BT1569" s="63">
        <v>0</v>
      </c>
      <c r="BU1569" s="63">
        <v>0</v>
      </c>
      <c r="BV1569" s="63">
        <v>0</v>
      </c>
      <c r="BW1569" s="63">
        <v>0</v>
      </c>
      <c r="BX1569" s="63"/>
      <c r="BY1569" s="63"/>
      <c r="BZ1569" s="63"/>
      <c r="CA1569" s="63"/>
      <c r="CB1569" s="63"/>
      <c r="CC1569" s="63"/>
      <c r="CD1569" s="63"/>
      <c r="CE1569" s="63"/>
      <c r="CF1569" s="63"/>
      <c r="CG1569" s="63"/>
      <c r="CH1569" s="63"/>
      <c r="CI1569" s="63"/>
      <c r="CJ1569" s="63"/>
      <c r="CK1569" s="63"/>
      <c r="CL1569" s="63"/>
      <c r="CM1569" s="63"/>
      <c r="CN1569" s="63">
        <v>20050315</v>
      </c>
      <c r="CO1569" s="63" t="s">
        <v>4808</v>
      </c>
      <c r="CP1569" s="66"/>
      <c r="CQ1569" s="64">
        <v>38428</v>
      </c>
      <c r="CR1569" s="78" t="s">
        <v>2043</v>
      </c>
      <c r="CS1569" s="78" t="s">
        <v>6954</v>
      </c>
    </row>
    <row r="1570" spans="1:97">
      <c r="A1570" s="63" t="s">
        <v>3591</v>
      </c>
      <c r="B1570" s="63" t="s">
        <v>245</v>
      </c>
      <c r="C1570" s="63">
        <v>5051</v>
      </c>
      <c r="D1570" s="19" t="s">
        <v>3782</v>
      </c>
      <c r="E1570" s="63" t="s">
        <v>1707</v>
      </c>
      <c r="F1570" s="63" t="s">
        <v>7278</v>
      </c>
      <c r="G1570" s="65" t="s">
        <v>264</v>
      </c>
      <c r="H1570" s="65">
        <v>25</v>
      </c>
      <c r="I1570" s="65">
        <v>22</v>
      </c>
      <c r="J1570" s="65">
        <v>92</v>
      </c>
      <c r="K1570" s="23">
        <v>41.845281999999997</v>
      </c>
      <c r="L1570" s="23">
        <v>-107.741095</v>
      </c>
      <c r="M1570" s="61" t="s">
        <v>246</v>
      </c>
      <c r="N1570" s="63" t="s">
        <v>247</v>
      </c>
      <c r="O1570" s="63"/>
      <c r="P1570" s="63" t="s">
        <v>3796</v>
      </c>
      <c r="Q1570" s="63"/>
      <c r="R1570" s="63"/>
      <c r="S1570" s="55">
        <f>IF(U1570&gt;0,V1570-U1570,"")</f>
        <v>158</v>
      </c>
      <c r="T1570" s="63"/>
      <c r="U1570" s="66">
        <v>12820</v>
      </c>
      <c r="V1570" s="63">
        <v>12978</v>
      </c>
      <c r="W1570" s="66">
        <v>13359</v>
      </c>
      <c r="X1570" s="66"/>
      <c r="Y1570" s="63"/>
      <c r="Z1570" s="64">
        <v>38426</v>
      </c>
      <c r="AA1570" s="63">
        <v>6.97</v>
      </c>
      <c r="AB1570" s="63"/>
      <c r="AC1570" s="63">
        <v>61.2</v>
      </c>
      <c r="AD1570" s="63">
        <v>7.49</v>
      </c>
      <c r="AE1570" s="63">
        <v>3340</v>
      </c>
      <c r="AF1570" s="63">
        <v>50.6</v>
      </c>
      <c r="AG1570" s="63"/>
      <c r="AH1570" s="63">
        <v>4600</v>
      </c>
      <c r="AI1570" s="63">
        <v>1220</v>
      </c>
      <c r="AJ1570" s="63">
        <v>0</v>
      </c>
      <c r="AK1570" s="63">
        <v>0</v>
      </c>
      <c r="AL1570" s="63">
        <v>140</v>
      </c>
      <c r="AM1570" s="63">
        <v>17100</v>
      </c>
      <c r="AN1570" s="63"/>
      <c r="AO1570" s="63" t="s">
        <v>3536</v>
      </c>
      <c r="AP1570" s="17">
        <f t="shared" si="566"/>
        <v>3.0538799999999999</v>
      </c>
      <c r="AQ1570" s="17">
        <f t="shared" si="567"/>
        <v>0.61635210000000007</v>
      </c>
      <c r="AR1570" s="17">
        <f t="shared" si="565"/>
        <v>145.29</v>
      </c>
      <c r="AS1570" s="17">
        <f t="shared" si="564"/>
        <v>1.2943480000000001</v>
      </c>
      <c r="AT1570" s="17">
        <f t="shared" si="568"/>
        <v>150.2545801</v>
      </c>
      <c r="AU1570" s="5">
        <f t="shared" si="569"/>
        <v>129.76599999999999</v>
      </c>
      <c r="AV1570" s="5">
        <f t="shared" si="570"/>
        <v>19.995799999999999</v>
      </c>
      <c r="AW1570" s="5">
        <f>IF(AJ1570&gt;0,AJ1570*0.03333,0)</f>
        <v>0</v>
      </c>
      <c r="AX1570" s="5">
        <f>IF(AK1570&gt;0,AK1570*0.0588,0)</f>
        <v>0</v>
      </c>
      <c r="AY1570" s="5">
        <f t="shared" si="571"/>
        <v>2.9148000000000001</v>
      </c>
      <c r="AZ1570" s="5">
        <f t="shared" si="572"/>
        <v>152.67660000000001</v>
      </c>
      <c r="BA1570" s="7">
        <f t="shared" si="573"/>
        <v>-7.9952809717391288E-3</v>
      </c>
      <c r="BB1570" s="62">
        <f t="shared" si="574"/>
        <v>9419.2900000000009</v>
      </c>
      <c r="BC1570" s="28">
        <f t="shared" si="575"/>
        <v>-0.28962728640170982</v>
      </c>
      <c r="BD1570" s="32">
        <f t="shared" si="576"/>
        <v>2.0324704897298502E-2</v>
      </c>
      <c r="BE1570" s="32">
        <f t="shared" si="577"/>
        <v>4.1020519946200302E-3</v>
      </c>
      <c r="BF1570" s="35">
        <f t="shared" si="578"/>
        <v>0.97557324310808147</v>
      </c>
      <c r="BG1570" s="36">
        <f t="shared" si="579"/>
        <v>0.84994033139328484</v>
      </c>
      <c r="BH1570" s="33">
        <f t="shared" si="580"/>
        <v>0.13096833437475028</v>
      </c>
      <c r="BI1570" s="33">
        <f t="shared" si="581"/>
        <v>1.909133423196482E-2</v>
      </c>
      <c r="BJ1570" s="63">
        <v>0</v>
      </c>
      <c r="BK1570" s="63">
        <v>44.6</v>
      </c>
      <c r="BL1570" s="63">
        <v>0</v>
      </c>
      <c r="BM1570" s="63">
        <v>0</v>
      </c>
      <c r="BN1570" s="63">
        <v>0</v>
      </c>
      <c r="BO1570" s="63">
        <v>0</v>
      </c>
      <c r="BP1570" s="63">
        <v>0</v>
      </c>
      <c r="BQ1570" s="63">
        <v>0</v>
      </c>
      <c r="BR1570" s="63">
        <v>0</v>
      </c>
      <c r="BS1570" s="63">
        <v>0</v>
      </c>
      <c r="BT1570" s="63">
        <v>0</v>
      </c>
      <c r="BU1570" s="63">
        <v>0</v>
      </c>
      <c r="BV1570" s="63">
        <v>0</v>
      </c>
      <c r="BW1570" s="63">
        <v>0</v>
      </c>
      <c r="BX1570" s="63"/>
      <c r="BY1570" s="63"/>
      <c r="BZ1570" s="63"/>
      <c r="CA1570" s="63"/>
      <c r="CB1570" s="63"/>
      <c r="CC1570" s="63"/>
      <c r="CD1570" s="63"/>
      <c r="CE1570" s="63"/>
      <c r="CF1570" s="63"/>
      <c r="CG1570" s="63"/>
      <c r="CH1570" s="63"/>
      <c r="CI1570" s="63"/>
      <c r="CJ1570" s="63"/>
      <c r="CK1570" s="63"/>
      <c r="CL1570" s="63"/>
      <c r="CM1570" s="63"/>
      <c r="CN1570" s="63">
        <v>20050315</v>
      </c>
      <c r="CO1570" s="63" t="s">
        <v>4809</v>
      </c>
      <c r="CP1570" s="66"/>
      <c r="CQ1570" s="64">
        <v>38428</v>
      </c>
      <c r="CR1570" s="78" t="s">
        <v>2043</v>
      </c>
      <c r="CS1570" s="78" t="s">
        <v>6954</v>
      </c>
    </row>
    <row r="1571" spans="1:97">
      <c r="A1571" s="63" t="s">
        <v>3591</v>
      </c>
      <c r="B1571" s="63" t="s">
        <v>242</v>
      </c>
      <c r="C1571" s="63">
        <v>5037</v>
      </c>
      <c r="D1571" s="19" t="s">
        <v>3782</v>
      </c>
      <c r="E1571" s="63" t="s">
        <v>1707</v>
      </c>
      <c r="F1571" s="63" t="s">
        <v>7278</v>
      </c>
      <c r="G1571" s="65" t="s">
        <v>3594</v>
      </c>
      <c r="H1571" s="65">
        <v>35</v>
      </c>
      <c r="I1571" s="65">
        <v>22</v>
      </c>
      <c r="J1571" s="65">
        <v>92</v>
      </c>
      <c r="K1571" s="23">
        <v>41.838678999999999</v>
      </c>
      <c r="L1571" s="23">
        <v>-107.771125</v>
      </c>
      <c r="M1571" s="61" t="s">
        <v>243</v>
      </c>
      <c r="N1571" s="63" t="s">
        <v>244</v>
      </c>
      <c r="O1571" s="63"/>
      <c r="P1571" s="63" t="s">
        <v>3796</v>
      </c>
      <c r="Q1571" s="63"/>
      <c r="R1571" s="63"/>
      <c r="S1571" s="55">
        <f>IF(U1571&gt;0,V1571-U1571,"")</f>
        <v>445</v>
      </c>
      <c r="T1571" s="63"/>
      <c r="U1571" s="66">
        <v>12572</v>
      </c>
      <c r="V1571" s="63">
        <v>13017</v>
      </c>
      <c r="W1571" s="66">
        <v>13097</v>
      </c>
      <c r="X1571" s="66"/>
      <c r="Y1571" s="63"/>
      <c r="Z1571" s="64">
        <v>38426</v>
      </c>
      <c r="AA1571" s="63">
        <v>8</v>
      </c>
      <c r="AB1571" s="63"/>
      <c r="AC1571" s="63">
        <v>33</v>
      </c>
      <c r="AD1571" s="63">
        <v>3.3</v>
      </c>
      <c r="AE1571" s="63">
        <v>2120</v>
      </c>
      <c r="AF1571" s="63">
        <v>34.6</v>
      </c>
      <c r="AG1571" s="63"/>
      <c r="AH1571" s="63">
        <v>3550</v>
      </c>
      <c r="AI1571" s="63">
        <v>812</v>
      </c>
      <c r="AJ1571" s="63">
        <v>0</v>
      </c>
      <c r="AK1571" s="63">
        <v>0</v>
      </c>
      <c r="AL1571" s="63">
        <v>53</v>
      </c>
      <c r="AM1571" s="63">
        <v>7800</v>
      </c>
      <c r="AN1571" s="63"/>
      <c r="AO1571" s="63" t="s">
        <v>3536</v>
      </c>
      <c r="AP1571" s="17">
        <f t="shared" si="566"/>
        <v>1.6467000000000001</v>
      </c>
      <c r="AQ1571" s="17">
        <f t="shared" si="567"/>
        <v>0.27155699999999999</v>
      </c>
      <c r="AR1571" s="17">
        <f t="shared" si="565"/>
        <v>92.22</v>
      </c>
      <c r="AS1571" s="17">
        <f t="shared" si="564"/>
        <v>0.88506799999999997</v>
      </c>
      <c r="AT1571" s="17">
        <f t="shared" si="568"/>
        <v>95.023325</v>
      </c>
      <c r="AU1571" s="5">
        <f t="shared" si="569"/>
        <v>100.1455</v>
      </c>
      <c r="AV1571" s="5">
        <f t="shared" si="570"/>
        <v>13.308679999999999</v>
      </c>
      <c r="AW1571" s="5">
        <f>IF(AJ1571&gt;0,AJ1571*0.03333,0)</f>
        <v>0</v>
      </c>
      <c r="AX1571" s="5">
        <f>IF(AK1571&gt;0,AK1571*0.0588,0)</f>
        <v>0</v>
      </c>
      <c r="AY1571" s="5">
        <f t="shared" si="571"/>
        <v>1.1034600000000001</v>
      </c>
      <c r="AZ1571" s="5">
        <f t="shared" si="572"/>
        <v>114.55763999999999</v>
      </c>
      <c r="BA1571" s="7">
        <f t="shared" si="573"/>
        <v>-9.3206532377594464E-2</v>
      </c>
      <c r="BB1571" s="62">
        <f t="shared" si="574"/>
        <v>6605.9</v>
      </c>
      <c r="BC1571" s="28">
        <f t="shared" si="575"/>
        <v>-8.2889649379768032E-2</v>
      </c>
      <c r="BD1571" s="32">
        <f t="shared" si="576"/>
        <v>1.7329429379576017E-2</v>
      </c>
      <c r="BE1571" s="32">
        <f t="shared" si="577"/>
        <v>2.8577930734374952E-3</v>
      </c>
      <c r="BF1571" s="35">
        <f t="shared" si="578"/>
        <v>0.97981277754698648</v>
      </c>
      <c r="BG1571" s="36">
        <f t="shared" si="579"/>
        <v>0.87419311361511987</v>
      </c>
      <c r="BH1571" s="33">
        <f t="shared" si="580"/>
        <v>0.11617453013173107</v>
      </c>
      <c r="BI1571" s="33">
        <f t="shared" si="581"/>
        <v>9.6323562531490711E-3</v>
      </c>
      <c r="BJ1571" s="63">
        <v>0</v>
      </c>
      <c r="BK1571" s="63">
        <v>11.7</v>
      </c>
      <c r="BL1571" s="63">
        <v>0</v>
      </c>
      <c r="BM1571" s="63">
        <v>0</v>
      </c>
      <c r="BN1571" s="63">
        <v>0</v>
      </c>
      <c r="BO1571" s="63">
        <v>0</v>
      </c>
      <c r="BP1571" s="63">
        <v>0</v>
      </c>
      <c r="BQ1571" s="63">
        <v>0</v>
      </c>
      <c r="BR1571" s="63">
        <v>0</v>
      </c>
      <c r="BS1571" s="63">
        <v>0</v>
      </c>
      <c r="BT1571" s="63">
        <v>0</v>
      </c>
      <c r="BU1571" s="63">
        <v>0</v>
      </c>
      <c r="BV1571" s="63">
        <v>0</v>
      </c>
      <c r="BW1571" s="63">
        <v>0</v>
      </c>
      <c r="BX1571" s="63"/>
      <c r="BY1571" s="63"/>
      <c r="BZ1571" s="63"/>
      <c r="CA1571" s="63"/>
      <c r="CB1571" s="63"/>
      <c r="CC1571" s="63"/>
      <c r="CD1571" s="63"/>
      <c r="CE1571" s="63"/>
      <c r="CF1571" s="63"/>
      <c r="CG1571" s="63"/>
      <c r="CH1571" s="63"/>
      <c r="CI1571" s="63"/>
      <c r="CJ1571" s="63"/>
      <c r="CK1571" s="63"/>
      <c r="CL1571" s="63"/>
      <c r="CM1571" s="63"/>
      <c r="CN1571" s="63">
        <v>20050315</v>
      </c>
      <c r="CO1571" s="63" t="s">
        <v>4810</v>
      </c>
      <c r="CP1571" s="66"/>
      <c r="CQ1571" s="64">
        <v>38428</v>
      </c>
      <c r="CR1571" s="78" t="s">
        <v>2043</v>
      </c>
      <c r="CS1571" s="78" t="s">
        <v>6954</v>
      </c>
    </row>
    <row r="1572" spans="1:97">
      <c r="A1572" s="63" t="s">
        <v>3591</v>
      </c>
      <c r="B1572" s="63" t="s">
        <v>252</v>
      </c>
      <c r="C1572" s="63">
        <v>3506</v>
      </c>
      <c r="D1572" s="19" t="s">
        <v>3782</v>
      </c>
      <c r="E1572" s="63" t="s">
        <v>1707</v>
      </c>
      <c r="F1572" s="63" t="s">
        <v>2314</v>
      </c>
      <c r="G1572" s="65" t="s">
        <v>3612</v>
      </c>
      <c r="H1572" s="65">
        <v>19</v>
      </c>
      <c r="I1572" s="65">
        <v>22</v>
      </c>
      <c r="J1572" s="65">
        <v>93</v>
      </c>
      <c r="K1572" s="23">
        <v>41.860550000000003</v>
      </c>
      <c r="L1572" s="23">
        <v>-107.96444</v>
      </c>
      <c r="M1572" s="61" t="s">
        <v>253</v>
      </c>
      <c r="N1572" s="63" t="s">
        <v>254</v>
      </c>
      <c r="O1572" s="63"/>
      <c r="P1572" s="63" t="s">
        <v>3796</v>
      </c>
      <c r="Q1572" s="63"/>
      <c r="R1572" s="63"/>
      <c r="S1572" s="55"/>
      <c r="T1572" s="63"/>
      <c r="U1572" s="66" t="s">
        <v>255</v>
      </c>
      <c r="V1572" s="63"/>
      <c r="W1572" s="66">
        <v>11950</v>
      </c>
      <c r="X1572" s="66"/>
      <c r="Y1572" s="63"/>
      <c r="Z1572" s="64"/>
      <c r="AA1572" s="63"/>
      <c r="AB1572" s="63"/>
      <c r="AC1572" s="63">
        <v>80.099999999999994</v>
      </c>
      <c r="AD1572" s="63">
        <v>7.94</v>
      </c>
      <c r="AE1572" s="63">
        <v>3010</v>
      </c>
      <c r="AF1572" s="63">
        <v>20.3</v>
      </c>
      <c r="AG1572" s="63"/>
      <c r="AH1572" s="63">
        <v>5298</v>
      </c>
      <c r="AI1572" s="63">
        <v>474</v>
      </c>
      <c r="AJ1572" s="63"/>
      <c r="AK1572" s="63"/>
      <c r="AL1572" s="63">
        <v>9</v>
      </c>
      <c r="AM1572" s="63">
        <v>9316</v>
      </c>
      <c r="AN1572" s="63"/>
      <c r="AO1572" s="63" t="s">
        <v>3553</v>
      </c>
      <c r="AP1572" s="17">
        <f t="shared" si="566"/>
        <v>3.9969899999999998</v>
      </c>
      <c r="AQ1572" s="17">
        <f t="shared" si="567"/>
        <v>0.65338260000000004</v>
      </c>
      <c r="AR1572" s="17">
        <f t="shared" si="565"/>
        <v>130.935</v>
      </c>
      <c r="AS1572" s="17">
        <f t="shared" si="564"/>
        <v>0.51927400000000001</v>
      </c>
      <c r="AT1572" s="17">
        <f t="shared" si="568"/>
        <v>136.1046466</v>
      </c>
      <c r="AU1572" s="5">
        <f t="shared" si="569"/>
        <v>149.45658</v>
      </c>
      <c r="AV1572" s="5">
        <f t="shared" si="570"/>
        <v>7.7688599999999992</v>
      </c>
      <c r="AW1572" s="5">
        <f>IF(AJ1572&gt;0,AJ1572*0.03333,0)</f>
        <v>0</v>
      </c>
      <c r="AX1572" s="5">
        <f>IF(AK1572&gt;0,AK1572*0.0588,0)</f>
        <v>0</v>
      </c>
      <c r="AY1572" s="5">
        <f t="shared" si="571"/>
        <v>0.18738000000000002</v>
      </c>
      <c r="AZ1572" s="5">
        <f t="shared" si="572"/>
        <v>157.41281999999998</v>
      </c>
      <c r="BA1572" s="7">
        <f t="shared" si="573"/>
        <v>-7.2595929798748099E-2</v>
      </c>
      <c r="BB1572" s="62">
        <f t="shared" si="574"/>
        <v>8899.34</v>
      </c>
      <c r="BC1572" s="28">
        <f t="shared" si="575"/>
        <v>-2.2874126972101529E-2</v>
      </c>
      <c r="BD1572" s="32">
        <f t="shared" si="576"/>
        <v>2.9367035585102501E-2</v>
      </c>
      <c r="BE1572" s="32">
        <f t="shared" si="577"/>
        <v>4.800589960166724E-3</v>
      </c>
      <c r="BF1572" s="35">
        <f t="shared" si="578"/>
        <v>0.9658323744547308</v>
      </c>
      <c r="BG1572" s="36">
        <f t="shared" si="579"/>
        <v>0.94945621328682139</v>
      </c>
      <c r="BH1572" s="33">
        <f t="shared" si="580"/>
        <v>4.9353413527564019E-2</v>
      </c>
      <c r="BI1572" s="33">
        <f t="shared" si="581"/>
        <v>1.1903731856147425E-3</v>
      </c>
      <c r="BJ1572" s="63"/>
      <c r="BK1572" s="63">
        <v>0.22</v>
      </c>
      <c r="BL1572" s="63"/>
      <c r="BM1572" s="63"/>
      <c r="BN1572" s="63"/>
      <c r="BO1572" s="63"/>
      <c r="BP1572" s="63"/>
      <c r="BQ1572" s="63"/>
      <c r="BR1572" s="63"/>
      <c r="BS1572" s="63"/>
      <c r="BT1572" s="63"/>
      <c r="BU1572" s="63"/>
      <c r="BV1572" s="63"/>
      <c r="BW1572" s="63"/>
      <c r="BX1572" s="63"/>
      <c r="BY1572" s="63"/>
      <c r="BZ1572" s="63"/>
      <c r="CA1572" s="63"/>
      <c r="CB1572" s="63"/>
      <c r="CC1572" s="63"/>
      <c r="CD1572" s="63"/>
      <c r="CE1572" s="63"/>
      <c r="CF1572" s="63"/>
      <c r="CG1572" s="63"/>
      <c r="CH1572" s="63"/>
      <c r="CI1572" s="63"/>
      <c r="CJ1572" s="63"/>
      <c r="CK1572" s="63"/>
      <c r="CL1572" s="63"/>
      <c r="CM1572" s="63"/>
      <c r="CN1572" s="63"/>
      <c r="CO1572" s="63" t="s">
        <v>3607</v>
      </c>
      <c r="CP1572" s="66"/>
      <c r="CQ1572" s="63"/>
      <c r="CR1572" s="78" t="s">
        <v>2043</v>
      </c>
      <c r="CS1572" s="78" t="s">
        <v>6954</v>
      </c>
    </row>
    <row r="1573" spans="1:97">
      <c r="A1573" s="20" t="s">
        <v>3590</v>
      </c>
      <c r="B1573" s="16" t="s">
        <v>6681</v>
      </c>
      <c r="C1573" s="19">
        <v>49008361</v>
      </c>
      <c r="D1573" s="19" t="s">
        <v>3782</v>
      </c>
      <c r="E1573" s="19" t="s">
        <v>1707</v>
      </c>
      <c r="F1573" s="19" t="s">
        <v>1717</v>
      </c>
      <c r="G1573" s="47"/>
      <c r="H1573" s="47" t="s">
        <v>3834</v>
      </c>
      <c r="I1573" s="47" t="s">
        <v>5465</v>
      </c>
      <c r="J1573" s="47" t="s">
        <v>5490</v>
      </c>
      <c r="K1573" s="23">
        <v>41.840580000000003</v>
      </c>
      <c r="L1573" s="23">
        <v>-107.85576</v>
      </c>
      <c r="M1573" s="61" t="s">
        <v>1718</v>
      </c>
      <c r="N1573" s="19" t="s">
        <v>1719</v>
      </c>
      <c r="P1573" s="19" t="s">
        <v>3796</v>
      </c>
      <c r="Q1573" s="55"/>
      <c r="R1573" s="55"/>
      <c r="S1573" s="55">
        <f>V1573-U1573</f>
        <v>323</v>
      </c>
      <c r="T1573" s="19"/>
      <c r="U1573" s="55">
        <v>12067</v>
      </c>
      <c r="V1573" s="55">
        <v>12390</v>
      </c>
      <c r="W1573" s="55">
        <v>12402</v>
      </c>
      <c r="X1573" s="55"/>
      <c r="Y1573" s="51" t="s">
        <v>3798</v>
      </c>
      <c r="Z1573" s="40">
        <v>26315</v>
      </c>
      <c r="AA1573" s="52">
        <v>8.6000003814697266</v>
      </c>
      <c r="AB1573" s="19" t="s">
        <v>3789</v>
      </c>
      <c r="AC1573" s="19">
        <v>59</v>
      </c>
      <c r="AD1573" s="19">
        <v>36</v>
      </c>
      <c r="AE1573" s="19">
        <v>1731</v>
      </c>
      <c r="AF1573" s="19">
        <v>29</v>
      </c>
      <c r="AG1573" s="19">
        <v>-3</v>
      </c>
      <c r="AH1573" s="19">
        <v>700</v>
      </c>
      <c r="AI1573" s="19">
        <v>2635</v>
      </c>
      <c r="AJ1573" s="19"/>
      <c r="AK1573" s="19"/>
      <c r="AL1573" s="19">
        <v>547</v>
      </c>
      <c r="AM1573" s="19">
        <v>4628</v>
      </c>
      <c r="AP1573" s="17">
        <f t="shared" si="566"/>
        <v>2.9441000000000002</v>
      </c>
      <c r="AQ1573" s="17">
        <f t="shared" si="567"/>
        <v>2.96244</v>
      </c>
      <c r="AR1573" s="17">
        <f t="shared" si="565"/>
        <v>75.29849999999999</v>
      </c>
      <c r="AS1573" s="17">
        <f t="shared" si="564"/>
        <v>0.74181999999999992</v>
      </c>
      <c r="AT1573" s="17">
        <f t="shared" si="568"/>
        <v>81.946860000000001</v>
      </c>
      <c r="AU1573" s="5">
        <f t="shared" si="569"/>
        <v>19.747</v>
      </c>
      <c r="AV1573" s="5">
        <f t="shared" si="570"/>
        <v>43.187649999999998</v>
      </c>
      <c r="AW1573" s="5"/>
      <c r="AX1573" s="5"/>
      <c r="AY1573" s="5">
        <f t="shared" si="571"/>
        <v>11.388540000000001</v>
      </c>
      <c r="AZ1573" s="5">
        <f t="shared" si="572"/>
        <v>74.323189999999997</v>
      </c>
      <c r="BA1573" s="7">
        <f t="shared" si="573"/>
        <v>4.8785227879558524E-2</v>
      </c>
      <c r="BB1573" s="62">
        <f t="shared" si="574"/>
        <v>5734</v>
      </c>
      <c r="BC1573" s="6">
        <f t="shared" si="575"/>
        <v>0.10673615132213858</v>
      </c>
      <c r="BD1573" s="32">
        <f t="shared" si="576"/>
        <v>3.5926940946852635E-2</v>
      </c>
      <c r="BE1573" s="32">
        <f t="shared" si="577"/>
        <v>3.6150744519070042E-2</v>
      </c>
      <c r="BF1573" s="35">
        <f t="shared" si="578"/>
        <v>0.92792231453407725</v>
      </c>
      <c r="BG1573" s="33">
        <f t="shared" si="579"/>
        <v>0.2656909640180945</v>
      </c>
      <c r="BH1573" s="37">
        <f t="shared" si="580"/>
        <v>0.58107906832308998</v>
      </c>
      <c r="BI1573" s="33">
        <f t="shared" si="581"/>
        <v>0.15322996765881552</v>
      </c>
      <c r="CM1573" s="51" t="s">
        <v>1720</v>
      </c>
      <c r="CR1573" s="78" t="s">
        <v>2043</v>
      </c>
      <c r="CS1573" s="78" t="s">
        <v>6954</v>
      </c>
    </row>
    <row r="1574" spans="1:97">
      <c r="A1574" s="63" t="s">
        <v>3591</v>
      </c>
      <c r="B1574" s="63" t="s">
        <v>4754</v>
      </c>
      <c r="C1574" s="63">
        <v>4289</v>
      </c>
      <c r="D1574" s="19" t="s">
        <v>3782</v>
      </c>
      <c r="E1574" s="63" t="s">
        <v>1707</v>
      </c>
      <c r="F1574" s="63" t="s">
        <v>2314</v>
      </c>
      <c r="G1574" s="65" t="s">
        <v>274</v>
      </c>
      <c r="H1574" s="65">
        <v>1</v>
      </c>
      <c r="I1574" s="65">
        <v>22</v>
      </c>
      <c r="J1574" s="65">
        <v>94</v>
      </c>
      <c r="K1574" s="23">
        <v>41.903880000000001</v>
      </c>
      <c r="L1574" s="23">
        <v>-107.98083</v>
      </c>
      <c r="M1574" s="61" t="s">
        <v>4755</v>
      </c>
      <c r="N1574" s="63" t="s">
        <v>4756</v>
      </c>
      <c r="O1574" s="63"/>
      <c r="P1574" s="63" t="s">
        <v>3796</v>
      </c>
      <c r="Q1574" s="63"/>
      <c r="R1574" s="63"/>
      <c r="S1574" s="55"/>
      <c r="T1574" s="63"/>
      <c r="U1574" s="66" t="s">
        <v>4757</v>
      </c>
      <c r="V1574" s="63"/>
      <c r="W1574" s="66">
        <v>12225</v>
      </c>
      <c r="X1574" s="66">
        <v>12220</v>
      </c>
      <c r="Y1574" s="63"/>
      <c r="Z1574" s="64">
        <v>37781</v>
      </c>
      <c r="AA1574" s="63">
        <v>7.57</v>
      </c>
      <c r="AB1574" s="63"/>
      <c r="AC1574" s="63">
        <v>32</v>
      </c>
      <c r="AD1574" s="63">
        <v>2.17</v>
      </c>
      <c r="AE1574" s="63">
        <v>3293</v>
      </c>
      <c r="AF1574" s="63">
        <v>12.9</v>
      </c>
      <c r="AG1574" s="63"/>
      <c r="AH1574" s="63">
        <v>4449</v>
      </c>
      <c r="AI1574" s="63">
        <v>1308</v>
      </c>
      <c r="AJ1574" s="63"/>
      <c r="AK1574" s="63"/>
      <c r="AL1574" s="63">
        <v>64</v>
      </c>
      <c r="AM1574" s="63">
        <v>8920</v>
      </c>
      <c r="AN1574" s="63"/>
      <c r="AO1574" s="63" t="s">
        <v>6341</v>
      </c>
      <c r="AP1574" s="17">
        <f t="shared" si="566"/>
        <v>1.5968</v>
      </c>
      <c r="AQ1574" s="17">
        <f t="shared" si="567"/>
        <v>0.17856929999999999</v>
      </c>
      <c r="AR1574" s="17">
        <f t="shared" si="565"/>
        <v>143.24549999999999</v>
      </c>
      <c r="AS1574" s="17">
        <f t="shared" si="564"/>
        <v>0.329982</v>
      </c>
      <c r="AT1574" s="17">
        <f t="shared" si="568"/>
        <v>145.35085129999999</v>
      </c>
      <c r="AU1574" s="5">
        <f t="shared" si="569"/>
        <v>125.50628999999999</v>
      </c>
      <c r="AV1574" s="5">
        <f t="shared" si="570"/>
        <v>21.438119999999998</v>
      </c>
      <c r="AW1574" s="5">
        <f t="shared" ref="AW1574:AW1583" si="582">IF(AJ1574&gt;0,AJ1574*0.03333,0)</f>
        <v>0</v>
      </c>
      <c r="AX1574" s="5">
        <f t="shared" ref="AX1574:AX1583" si="583">IF(AK1574&gt;0,AK1574*0.0588,0)</f>
        <v>0</v>
      </c>
      <c r="AY1574" s="5">
        <f t="shared" si="571"/>
        <v>1.3324800000000001</v>
      </c>
      <c r="AZ1574" s="5">
        <f t="shared" si="572"/>
        <v>148.27689000000001</v>
      </c>
      <c r="BA1574" s="7">
        <f t="shared" si="573"/>
        <v>-9.9651302940428968E-3</v>
      </c>
      <c r="BB1574" s="62">
        <f t="shared" si="574"/>
        <v>9161.07</v>
      </c>
      <c r="BC1574" s="28">
        <f t="shared" si="575"/>
        <v>1.333272864935536E-2</v>
      </c>
      <c r="BD1574" s="32">
        <f t="shared" si="576"/>
        <v>1.0985831769944372E-2</v>
      </c>
      <c r="BE1574" s="32">
        <f t="shared" si="577"/>
        <v>1.2285397601933413E-3</v>
      </c>
      <c r="BF1574" s="35">
        <f t="shared" si="578"/>
        <v>0.98778562846986229</v>
      </c>
      <c r="BG1574" s="36">
        <f t="shared" si="579"/>
        <v>0.84643190182907113</v>
      </c>
      <c r="BH1574" s="33">
        <f t="shared" si="580"/>
        <v>0.14458166744662634</v>
      </c>
      <c r="BI1574" s="33">
        <f t="shared" si="581"/>
        <v>8.9864307243023508E-3</v>
      </c>
      <c r="BJ1574" s="63"/>
      <c r="BK1574" s="63">
        <v>3.37</v>
      </c>
      <c r="BL1574" s="63"/>
      <c r="BM1574" s="63"/>
      <c r="BN1574" s="63"/>
      <c r="BO1574" s="63"/>
      <c r="BP1574" s="63"/>
      <c r="BQ1574" s="63"/>
      <c r="BR1574" s="63"/>
      <c r="BS1574" s="63">
        <v>1.86</v>
      </c>
      <c r="BT1574" s="63"/>
      <c r="BU1574" s="63"/>
      <c r="BV1574" s="63"/>
      <c r="BW1574" s="63"/>
      <c r="BX1574" s="63"/>
      <c r="BY1574" s="63"/>
      <c r="BZ1574" s="63"/>
      <c r="CA1574" s="63"/>
      <c r="CB1574" s="63"/>
      <c r="CC1574" s="63"/>
      <c r="CD1574" s="63"/>
      <c r="CE1574" s="63"/>
      <c r="CF1574" s="63"/>
      <c r="CG1574" s="63"/>
      <c r="CH1574" s="63"/>
      <c r="CI1574" s="63"/>
      <c r="CJ1574" s="63"/>
      <c r="CK1574" s="63"/>
      <c r="CL1574" s="63"/>
      <c r="CM1574" s="63"/>
      <c r="CN1574" s="63">
        <v>200369</v>
      </c>
      <c r="CO1574" s="63" t="s">
        <v>3607</v>
      </c>
      <c r="CP1574" s="66"/>
      <c r="CQ1574" s="64">
        <v>37783</v>
      </c>
      <c r="CR1574" s="78" t="s">
        <v>2043</v>
      </c>
      <c r="CS1574" s="78" t="s">
        <v>6954</v>
      </c>
    </row>
    <row r="1575" spans="1:97">
      <c r="A1575" s="63" t="s">
        <v>3591</v>
      </c>
      <c r="B1575" s="63" t="s">
        <v>7616</v>
      </c>
      <c r="C1575" s="63">
        <v>4090</v>
      </c>
      <c r="D1575" s="19" t="s">
        <v>3782</v>
      </c>
      <c r="E1575" s="63" t="s">
        <v>1707</v>
      </c>
      <c r="F1575" s="63" t="s">
        <v>2314</v>
      </c>
      <c r="G1575" s="65" t="s">
        <v>3612</v>
      </c>
      <c r="H1575" s="65">
        <v>3</v>
      </c>
      <c r="I1575" s="65">
        <v>22</v>
      </c>
      <c r="J1575" s="65">
        <v>94</v>
      </c>
      <c r="K1575" s="23">
        <v>41.910939999999997</v>
      </c>
      <c r="L1575" s="23">
        <v>-108.02254000000001</v>
      </c>
      <c r="M1575" s="61" t="s">
        <v>7617</v>
      </c>
      <c r="N1575" s="63" t="s">
        <v>7618</v>
      </c>
      <c r="O1575" s="63"/>
      <c r="P1575" s="63" t="s">
        <v>3796</v>
      </c>
      <c r="Q1575" s="63"/>
      <c r="R1575" s="63"/>
      <c r="S1575" s="55"/>
      <c r="T1575" s="63"/>
      <c r="U1575" s="66" t="s">
        <v>7619</v>
      </c>
      <c r="V1575" s="63"/>
      <c r="W1575" s="66">
        <v>12211</v>
      </c>
      <c r="X1575" s="66"/>
      <c r="Y1575" s="63"/>
      <c r="Z1575" s="64">
        <v>37778</v>
      </c>
      <c r="AA1575" s="63">
        <v>7.7</v>
      </c>
      <c r="AB1575" s="63"/>
      <c r="AC1575" s="63">
        <v>79.8</v>
      </c>
      <c r="AD1575" s="63">
        <v>4.07</v>
      </c>
      <c r="AE1575" s="63">
        <v>2805</v>
      </c>
      <c r="AF1575" s="63">
        <v>13.6</v>
      </c>
      <c r="AG1575" s="63"/>
      <c r="AH1575" s="63">
        <v>4149</v>
      </c>
      <c r="AI1575" s="63">
        <v>1228</v>
      </c>
      <c r="AJ1575" s="63"/>
      <c r="AK1575" s="63"/>
      <c r="AL1575" s="63">
        <v>81</v>
      </c>
      <c r="AM1575" s="63">
        <v>7876</v>
      </c>
      <c r="AN1575" s="63"/>
      <c r="AO1575" s="63" t="s">
        <v>3536</v>
      </c>
      <c r="AP1575" s="17">
        <f t="shared" si="566"/>
        <v>3.9820199999999999</v>
      </c>
      <c r="AQ1575" s="17">
        <f t="shared" si="567"/>
        <v>0.3349203</v>
      </c>
      <c r="AR1575" s="17">
        <f t="shared" si="565"/>
        <v>122.0175</v>
      </c>
      <c r="AS1575" s="17">
        <f t="shared" si="564"/>
        <v>0.34788799999999998</v>
      </c>
      <c r="AT1575" s="17">
        <f t="shared" si="568"/>
        <v>126.68232829999999</v>
      </c>
      <c r="AU1575" s="5">
        <f t="shared" si="569"/>
        <v>117.04329</v>
      </c>
      <c r="AV1575" s="5">
        <f t="shared" si="570"/>
        <v>20.126919999999998</v>
      </c>
      <c r="AW1575" s="5">
        <f t="shared" si="582"/>
        <v>0</v>
      </c>
      <c r="AX1575" s="5">
        <f t="shared" si="583"/>
        <v>0</v>
      </c>
      <c r="AY1575" s="5">
        <f t="shared" si="571"/>
        <v>1.68642</v>
      </c>
      <c r="AZ1575" s="5">
        <f t="shared" si="572"/>
        <v>138.85663</v>
      </c>
      <c r="BA1575" s="7">
        <f t="shared" si="573"/>
        <v>-4.5847516228657292E-2</v>
      </c>
      <c r="BB1575" s="62">
        <f t="shared" si="574"/>
        <v>8360.4699999999993</v>
      </c>
      <c r="BC1575" s="28">
        <f t="shared" si="575"/>
        <v>2.9838382357741514E-2</v>
      </c>
      <c r="BD1575" s="32">
        <f t="shared" si="576"/>
        <v>3.1433113469228842E-2</v>
      </c>
      <c r="BE1575" s="32">
        <f t="shared" si="577"/>
        <v>2.6437807427004798E-3</v>
      </c>
      <c r="BF1575" s="35">
        <f t="shared" si="578"/>
        <v>0.96592310578807072</v>
      </c>
      <c r="BG1575" s="36">
        <f t="shared" si="579"/>
        <v>0.84290746505946457</v>
      </c>
      <c r="BH1575" s="33">
        <f t="shared" si="580"/>
        <v>0.14494749008383684</v>
      </c>
      <c r="BI1575" s="33">
        <f t="shared" si="581"/>
        <v>1.2145044856698596E-2</v>
      </c>
      <c r="BJ1575" s="63"/>
      <c r="BK1575" s="63">
        <v>14.3</v>
      </c>
      <c r="BL1575" s="63"/>
      <c r="BM1575" s="63"/>
      <c r="BN1575" s="63"/>
      <c r="BO1575" s="63"/>
      <c r="BP1575" s="63"/>
      <c r="BQ1575" s="63"/>
      <c r="BR1575" s="63"/>
      <c r="BS1575" s="63">
        <v>1.88</v>
      </c>
      <c r="BT1575" s="63"/>
      <c r="BU1575" s="63"/>
      <c r="BV1575" s="63"/>
      <c r="BW1575" s="63"/>
      <c r="BX1575" s="63"/>
      <c r="BY1575" s="63"/>
      <c r="BZ1575" s="63"/>
      <c r="CA1575" s="63"/>
      <c r="CB1575" s="63"/>
      <c r="CC1575" s="63"/>
      <c r="CD1575" s="63"/>
      <c r="CE1575" s="63"/>
      <c r="CF1575" s="63"/>
      <c r="CG1575" s="63"/>
      <c r="CH1575" s="63"/>
      <c r="CI1575" s="63"/>
      <c r="CJ1575" s="63"/>
      <c r="CK1575" s="63"/>
      <c r="CL1575" s="63"/>
      <c r="CM1575" s="63"/>
      <c r="CN1575" s="63">
        <v>20030606</v>
      </c>
      <c r="CO1575" s="63" t="s">
        <v>3607</v>
      </c>
      <c r="CP1575" s="66"/>
      <c r="CQ1575" s="64">
        <v>37780</v>
      </c>
      <c r="CR1575" s="78" t="s">
        <v>2043</v>
      </c>
      <c r="CS1575" s="78" t="s">
        <v>6954</v>
      </c>
    </row>
    <row r="1576" spans="1:97">
      <c r="A1576" s="20" t="s">
        <v>3591</v>
      </c>
      <c r="B1576" s="16" t="s">
        <v>479</v>
      </c>
      <c r="F1576" s="19" t="s">
        <v>2314</v>
      </c>
      <c r="G1576" s="47" t="s">
        <v>3612</v>
      </c>
      <c r="H1576" s="47">
        <v>9</v>
      </c>
      <c r="I1576" s="47">
        <v>22</v>
      </c>
      <c r="J1576" s="47">
        <v>94</v>
      </c>
      <c r="K1576" s="23">
        <v>41.889477999999997</v>
      </c>
      <c r="L1576" s="23">
        <v>-108.04182900000001</v>
      </c>
      <c r="M1576" s="61" t="s">
        <v>539</v>
      </c>
      <c r="N1576" s="19" t="s">
        <v>5438</v>
      </c>
      <c r="P1576" s="19" t="s">
        <v>3796</v>
      </c>
      <c r="V1576" s="46">
        <v>11201</v>
      </c>
      <c r="W1576" s="46">
        <v>11785</v>
      </c>
      <c r="X1576" s="46">
        <v>11706</v>
      </c>
      <c r="Z1576" s="48"/>
      <c r="AA1576" s="4"/>
      <c r="AB1576" s="19" t="s">
        <v>3789</v>
      </c>
      <c r="AC1576" s="19">
        <v>80.2</v>
      </c>
      <c r="AD1576" s="19">
        <v>6.99</v>
      </c>
      <c r="AE1576" s="19">
        <v>2480</v>
      </c>
      <c r="AF1576" s="19">
        <v>28.4</v>
      </c>
      <c r="AH1576" s="19">
        <v>3649</v>
      </c>
      <c r="AI1576" s="19">
        <v>503</v>
      </c>
      <c r="AK1576" s="43"/>
      <c r="AL1576" s="19">
        <v>25</v>
      </c>
      <c r="AM1576" s="19">
        <v>6310</v>
      </c>
      <c r="AN1576" s="54"/>
      <c r="AO1576" s="63" t="s">
        <v>3553</v>
      </c>
      <c r="AP1576" s="17">
        <f t="shared" si="566"/>
        <v>4.0019800000000005</v>
      </c>
      <c r="AQ1576" s="17">
        <f t="shared" si="567"/>
        <v>0.57520710000000008</v>
      </c>
      <c r="AR1576" s="17">
        <f t="shared" si="565"/>
        <v>107.88</v>
      </c>
      <c r="AS1576" s="17">
        <f t="shared" ref="AS1576:AS1639" si="584">IF(AF1576&gt;0,AF1576*0.02558,0)</f>
        <v>0.7264719999999999</v>
      </c>
      <c r="AT1576" s="17">
        <f t="shared" si="568"/>
        <v>113.1836591</v>
      </c>
      <c r="AU1576" s="5">
        <f t="shared" si="569"/>
        <v>102.93828999999999</v>
      </c>
      <c r="AV1576" s="5">
        <f t="shared" si="570"/>
        <v>8.2441699999999987</v>
      </c>
      <c r="AW1576" s="5">
        <f t="shared" si="582"/>
        <v>0</v>
      </c>
      <c r="AX1576" s="5">
        <f t="shared" si="583"/>
        <v>0</v>
      </c>
      <c r="AY1576" s="5">
        <f t="shared" si="571"/>
        <v>0.52050000000000007</v>
      </c>
      <c r="AZ1576" s="5">
        <f t="shared" si="572"/>
        <v>111.70295999999999</v>
      </c>
      <c r="BA1576" s="7">
        <f t="shared" si="573"/>
        <v>6.5842027681584266E-3</v>
      </c>
      <c r="BB1576" s="62">
        <f t="shared" si="574"/>
        <v>6772.59</v>
      </c>
      <c r="BC1576" s="6">
        <f t="shared" si="575"/>
        <v>3.5359206395675483E-2</v>
      </c>
      <c r="BD1576" s="32">
        <f t="shared" si="576"/>
        <v>3.5358284330286337E-2</v>
      </c>
      <c r="BE1576" s="32">
        <f t="shared" si="577"/>
        <v>5.0820684237800904E-3</v>
      </c>
      <c r="BF1576" s="35">
        <f t="shared" si="578"/>
        <v>0.95955964724593357</v>
      </c>
      <c r="BG1576" s="36">
        <f t="shared" si="579"/>
        <v>0.92153591990758355</v>
      </c>
      <c r="BH1576" s="33">
        <f t="shared" si="580"/>
        <v>7.3804400527971672E-2</v>
      </c>
      <c r="BI1576" s="33">
        <f t="shared" si="581"/>
        <v>4.6596795644448467E-3</v>
      </c>
      <c r="BJ1576" s="43"/>
      <c r="BK1576" s="31"/>
      <c r="BO1576" s="31"/>
      <c r="BP1576" s="31"/>
      <c r="BQ1576" s="31"/>
      <c r="BR1576" s="31"/>
      <c r="BS1576" s="31"/>
      <c r="BT1576" s="31"/>
      <c r="BU1576" s="31"/>
      <c r="BV1576" s="31"/>
      <c r="BW1576" s="31"/>
      <c r="BX1576" s="31"/>
      <c r="BY1576" s="31"/>
      <c r="BZ1576" s="31"/>
      <c r="CA1576" s="31"/>
      <c r="CB1576" s="31"/>
      <c r="CC1576" s="31"/>
      <c r="CD1576" s="31"/>
      <c r="CE1576" s="31"/>
      <c r="CF1576" s="31"/>
      <c r="CG1576" s="31"/>
      <c r="CH1576" s="31"/>
      <c r="CI1576" s="31"/>
      <c r="CJ1576" s="31"/>
      <c r="CK1576" s="31"/>
      <c r="CL1576" s="31"/>
      <c r="CN1576" s="63"/>
      <c r="CO1576" s="63" t="s">
        <v>3607</v>
      </c>
      <c r="CP1576" s="66"/>
      <c r="CQ1576" s="63"/>
      <c r="CR1576" s="78" t="s">
        <v>2043</v>
      </c>
      <c r="CS1576" s="78" t="s">
        <v>6954</v>
      </c>
    </row>
    <row r="1577" spans="1:97">
      <c r="A1577" s="63" t="s">
        <v>3591</v>
      </c>
      <c r="B1577" s="63" t="s">
        <v>7607</v>
      </c>
      <c r="C1577" s="63">
        <v>5019</v>
      </c>
      <c r="D1577" s="19" t="s">
        <v>3782</v>
      </c>
      <c r="E1577" s="63" t="s">
        <v>1707</v>
      </c>
      <c r="F1577" s="63" t="s">
        <v>2314</v>
      </c>
      <c r="G1577" s="65" t="s">
        <v>3598</v>
      </c>
      <c r="H1577" s="65">
        <v>13</v>
      </c>
      <c r="I1577" s="65">
        <v>22</v>
      </c>
      <c r="J1577" s="65">
        <v>94</v>
      </c>
      <c r="K1577" s="23">
        <v>41.876776</v>
      </c>
      <c r="L1577" s="23">
        <v>-107.976489</v>
      </c>
      <c r="M1577" s="61" t="s">
        <v>7608</v>
      </c>
      <c r="N1577" s="63" t="s">
        <v>7609</v>
      </c>
      <c r="O1577" s="63"/>
      <c r="P1577" s="63" t="s">
        <v>3796</v>
      </c>
      <c r="Q1577" s="63"/>
      <c r="R1577" s="63"/>
      <c r="S1577" s="55">
        <f>IF(U1577&gt;0,V1577-U1577,"")</f>
        <v>209</v>
      </c>
      <c r="T1577" s="63"/>
      <c r="U1577" s="66">
        <v>11658</v>
      </c>
      <c r="V1577" s="63">
        <v>11867</v>
      </c>
      <c r="W1577" s="66">
        <v>12207</v>
      </c>
      <c r="X1577" s="66"/>
      <c r="Y1577" s="63"/>
      <c r="Z1577" s="64">
        <v>38427</v>
      </c>
      <c r="AA1577" s="63">
        <v>7.33</v>
      </c>
      <c r="AB1577" s="63"/>
      <c r="AC1577" s="63">
        <v>36.4</v>
      </c>
      <c r="AD1577" s="63">
        <v>4.3</v>
      </c>
      <c r="AE1577" s="63">
        <v>2330</v>
      </c>
      <c r="AF1577" s="63">
        <v>45</v>
      </c>
      <c r="AG1577" s="63"/>
      <c r="AH1577" s="63">
        <v>3870</v>
      </c>
      <c r="AI1577" s="63">
        <v>812</v>
      </c>
      <c r="AJ1577" s="63">
        <v>0</v>
      </c>
      <c r="AK1577" s="63">
        <v>0</v>
      </c>
      <c r="AL1577" s="63">
        <v>91</v>
      </c>
      <c r="AM1577" s="63">
        <v>8020</v>
      </c>
      <c r="AN1577" s="63"/>
      <c r="AO1577" s="63" t="s">
        <v>3536</v>
      </c>
      <c r="AP1577" s="17">
        <f t="shared" si="566"/>
        <v>1.81636</v>
      </c>
      <c r="AQ1577" s="17">
        <f t="shared" si="567"/>
        <v>0.35384699999999997</v>
      </c>
      <c r="AR1577" s="17">
        <f t="shared" si="565"/>
        <v>101.35499999999999</v>
      </c>
      <c r="AS1577" s="17">
        <f t="shared" si="584"/>
        <v>1.1511</v>
      </c>
      <c r="AT1577" s="17">
        <f t="shared" si="568"/>
        <v>104.67630699999999</v>
      </c>
      <c r="AU1577" s="5">
        <f t="shared" si="569"/>
        <v>109.17269999999999</v>
      </c>
      <c r="AV1577" s="5">
        <f t="shared" si="570"/>
        <v>13.308679999999999</v>
      </c>
      <c r="AW1577" s="5">
        <f t="shared" si="582"/>
        <v>0</v>
      </c>
      <c r="AX1577" s="5">
        <f t="shared" si="583"/>
        <v>0</v>
      </c>
      <c r="AY1577" s="5">
        <f t="shared" si="571"/>
        <v>1.8946200000000002</v>
      </c>
      <c r="AZ1577" s="5">
        <f t="shared" si="572"/>
        <v>124.37599999999999</v>
      </c>
      <c r="BA1577" s="7">
        <f t="shared" si="573"/>
        <v>-8.6005215393879439E-2</v>
      </c>
      <c r="BB1577" s="62">
        <f t="shared" si="574"/>
        <v>7188.7</v>
      </c>
      <c r="BC1577" s="28">
        <f t="shared" si="575"/>
        <v>-5.4659504099627193E-2</v>
      </c>
      <c r="BD1577" s="32">
        <f t="shared" si="576"/>
        <v>1.735215973945279E-2</v>
      </c>
      <c r="BE1577" s="32">
        <f t="shared" si="577"/>
        <v>3.380392470284608E-3</v>
      </c>
      <c r="BF1577" s="35">
        <f t="shared" si="578"/>
        <v>0.97926744779026254</v>
      </c>
      <c r="BG1577" s="36">
        <f t="shared" si="579"/>
        <v>0.87776339486717692</v>
      </c>
      <c r="BH1577" s="33">
        <f t="shared" si="580"/>
        <v>0.1070036019810896</v>
      </c>
      <c r="BI1577" s="33">
        <f t="shared" si="581"/>
        <v>1.5233003151733456E-2</v>
      </c>
      <c r="BJ1577" s="63">
        <v>0</v>
      </c>
      <c r="BK1577" s="63">
        <v>13.2</v>
      </c>
      <c r="BL1577" s="63">
        <v>0</v>
      </c>
      <c r="BM1577" s="63">
        <v>0</v>
      </c>
      <c r="BN1577" s="63">
        <v>0</v>
      </c>
      <c r="BO1577" s="63">
        <v>0</v>
      </c>
      <c r="BP1577" s="63">
        <v>0</v>
      </c>
      <c r="BQ1577" s="63">
        <v>0</v>
      </c>
      <c r="BR1577" s="63">
        <v>0</v>
      </c>
      <c r="BS1577" s="63">
        <v>0</v>
      </c>
      <c r="BT1577" s="63">
        <v>0</v>
      </c>
      <c r="BU1577" s="63">
        <v>0</v>
      </c>
      <c r="BV1577" s="63">
        <v>0</v>
      </c>
      <c r="BW1577" s="63">
        <v>0</v>
      </c>
      <c r="BX1577" s="63"/>
      <c r="BY1577" s="63"/>
      <c r="BZ1577" s="63"/>
      <c r="CA1577" s="63"/>
      <c r="CB1577" s="63"/>
      <c r="CC1577" s="63"/>
      <c r="CD1577" s="63"/>
      <c r="CE1577" s="63"/>
      <c r="CF1577" s="63"/>
      <c r="CG1577" s="63"/>
      <c r="CH1577" s="63"/>
      <c r="CI1577" s="63"/>
      <c r="CJ1577" s="63"/>
      <c r="CK1577" s="63"/>
      <c r="CL1577" s="63"/>
      <c r="CM1577" s="63"/>
      <c r="CN1577" s="63">
        <v>20050316</v>
      </c>
      <c r="CO1577" s="63" t="s">
        <v>4811</v>
      </c>
      <c r="CP1577" s="66"/>
      <c r="CQ1577" s="64">
        <v>38429</v>
      </c>
      <c r="CR1577" s="78" t="s">
        <v>2043</v>
      </c>
      <c r="CS1577" s="78" t="s">
        <v>6954</v>
      </c>
    </row>
    <row r="1578" spans="1:97">
      <c r="A1578" s="20" t="s">
        <v>3591</v>
      </c>
      <c r="B1578" s="16" t="s">
        <v>6682</v>
      </c>
      <c r="F1578" s="19" t="s">
        <v>2314</v>
      </c>
      <c r="G1578" s="47" t="s">
        <v>3617</v>
      </c>
      <c r="H1578" s="47">
        <v>15</v>
      </c>
      <c r="I1578" s="47">
        <v>22</v>
      </c>
      <c r="J1578" s="47">
        <v>94</v>
      </c>
      <c r="K1578" s="23">
        <v>41.881171000000002</v>
      </c>
      <c r="L1578" s="23">
        <v>-108.02310900000001</v>
      </c>
      <c r="M1578" s="61" t="s">
        <v>3638</v>
      </c>
      <c r="N1578" s="19" t="s">
        <v>5437</v>
      </c>
      <c r="P1578" s="19" t="s">
        <v>3796</v>
      </c>
      <c r="U1578" s="46">
        <v>10868</v>
      </c>
      <c r="V1578" s="4"/>
      <c r="W1578" s="46">
        <v>11720</v>
      </c>
      <c r="X1578" s="46">
        <v>11689</v>
      </c>
      <c r="Z1578" s="48">
        <v>36892</v>
      </c>
      <c r="AA1578" s="19">
        <v>7.56</v>
      </c>
      <c r="AB1578" s="19" t="s">
        <v>3789</v>
      </c>
      <c r="AC1578" s="19">
        <v>34.200000000000003</v>
      </c>
      <c r="AD1578" s="19">
        <v>4.3099999999999996</v>
      </c>
      <c r="AE1578" s="19">
        <v>2570</v>
      </c>
      <c r="AF1578" s="19">
        <v>23.9</v>
      </c>
      <c r="AH1578" s="19">
        <v>4249</v>
      </c>
      <c r="AI1578" s="19">
        <v>442</v>
      </c>
      <c r="AK1578" s="43"/>
      <c r="AL1578" s="19">
        <v>21</v>
      </c>
      <c r="AM1578" s="19">
        <v>8350</v>
      </c>
      <c r="AN1578" s="54"/>
      <c r="AO1578" s="63" t="s">
        <v>3553</v>
      </c>
      <c r="AP1578" s="17">
        <f t="shared" si="566"/>
        <v>1.7065800000000002</v>
      </c>
      <c r="AQ1578" s="17">
        <f t="shared" si="567"/>
        <v>0.35466989999999998</v>
      </c>
      <c r="AR1578" s="17">
        <f t="shared" si="565"/>
        <v>111.79499999999999</v>
      </c>
      <c r="AS1578" s="17">
        <f t="shared" si="584"/>
        <v>0.61136199999999996</v>
      </c>
      <c r="AT1578" s="17">
        <f t="shared" si="568"/>
        <v>114.46761189999999</v>
      </c>
      <c r="AU1578" s="5">
        <f t="shared" si="569"/>
        <v>119.86429</v>
      </c>
      <c r="AV1578" s="5">
        <f t="shared" si="570"/>
        <v>7.2443799999999996</v>
      </c>
      <c r="AW1578" s="5">
        <f t="shared" si="582"/>
        <v>0</v>
      </c>
      <c r="AX1578" s="5">
        <f t="shared" si="583"/>
        <v>0</v>
      </c>
      <c r="AY1578" s="5">
        <f t="shared" si="571"/>
        <v>0.43722000000000005</v>
      </c>
      <c r="AZ1578" s="5">
        <f t="shared" si="572"/>
        <v>127.54588999999999</v>
      </c>
      <c r="BA1578" s="7">
        <f t="shared" si="573"/>
        <v>-5.4039456465548509E-2</v>
      </c>
      <c r="BB1578" s="62">
        <f t="shared" si="574"/>
        <v>7344.41</v>
      </c>
      <c r="BC1578" s="6">
        <f t="shared" si="575"/>
        <v>-6.4073131771121061E-2</v>
      </c>
      <c r="BD1578" s="32">
        <f t="shared" si="576"/>
        <v>1.4908846019176891E-2</v>
      </c>
      <c r="BE1578" s="32">
        <f t="shared" si="577"/>
        <v>3.0984301507909766E-3</v>
      </c>
      <c r="BF1578" s="35">
        <f t="shared" si="578"/>
        <v>0.98199272383003211</v>
      </c>
      <c r="BG1578" s="36">
        <f t="shared" si="579"/>
        <v>0.93977383355904298</v>
      </c>
      <c r="BH1578" s="33">
        <f t="shared" si="580"/>
        <v>5.6798223760875399E-2</v>
      </c>
      <c r="BI1578" s="33">
        <f t="shared" si="581"/>
        <v>3.4279426800816561E-3</v>
      </c>
      <c r="BJ1578" s="43"/>
      <c r="BK1578" s="19">
        <v>0.16</v>
      </c>
      <c r="BO1578" s="31"/>
      <c r="BP1578" s="31"/>
      <c r="BQ1578" s="31"/>
      <c r="BR1578" s="31"/>
      <c r="BS1578" s="31"/>
      <c r="BT1578" s="31"/>
      <c r="BU1578" s="31"/>
      <c r="BV1578" s="31"/>
      <c r="BW1578" s="31"/>
      <c r="BX1578" s="31"/>
      <c r="BY1578" s="31"/>
      <c r="BZ1578" s="31"/>
      <c r="CA1578" s="31"/>
      <c r="CB1578" s="31"/>
      <c r="CC1578" s="31"/>
      <c r="CD1578" s="31"/>
      <c r="CE1578" s="31"/>
      <c r="CF1578" s="31"/>
      <c r="CG1578" s="31"/>
      <c r="CH1578" s="31"/>
      <c r="CI1578" s="31"/>
      <c r="CJ1578" s="31"/>
      <c r="CK1578" s="31"/>
      <c r="CL1578" s="31"/>
      <c r="CN1578" s="63">
        <v>20010101</v>
      </c>
      <c r="CO1578" s="63" t="s">
        <v>3607</v>
      </c>
      <c r="CP1578" s="66"/>
      <c r="CQ1578" s="64">
        <v>36894</v>
      </c>
      <c r="CR1578" s="78" t="s">
        <v>2043</v>
      </c>
      <c r="CS1578" s="78" t="s">
        <v>6954</v>
      </c>
    </row>
    <row r="1579" spans="1:97">
      <c r="A1579" s="20" t="s">
        <v>3591</v>
      </c>
      <c r="B1579" s="16" t="s">
        <v>6682</v>
      </c>
      <c r="F1579" s="19" t="s">
        <v>2314</v>
      </c>
      <c r="G1579" s="47" t="s">
        <v>1575</v>
      </c>
      <c r="H1579" s="47">
        <v>15</v>
      </c>
      <c r="I1579" s="47">
        <v>22</v>
      </c>
      <c r="J1579" s="47">
        <v>94</v>
      </c>
      <c r="K1579" s="23">
        <v>41.882157999999997</v>
      </c>
      <c r="L1579" s="23">
        <v>-108.012258</v>
      </c>
      <c r="M1579" s="61" t="s">
        <v>3639</v>
      </c>
      <c r="N1579" s="19" t="s">
        <v>5139</v>
      </c>
      <c r="P1579" s="19" t="s">
        <v>3796</v>
      </c>
      <c r="U1579" s="46">
        <v>10902</v>
      </c>
      <c r="V1579" s="4"/>
      <c r="W1579" s="46">
        <v>11760</v>
      </c>
      <c r="X1579" s="46">
        <v>11760</v>
      </c>
      <c r="Z1579" s="48">
        <v>36892</v>
      </c>
      <c r="AA1579" s="19">
        <v>7.63</v>
      </c>
      <c r="AB1579" s="19" t="s">
        <v>3789</v>
      </c>
      <c r="AC1579" s="19">
        <v>37.700000000000003</v>
      </c>
      <c r="AD1579" s="19">
        <v>4.8899999999999997</v>
      </c>
      <c r="AE1579" s="19">
        <v>2470</v>
      </c>
      <c r="AF1579" s="19">
        <v>23.6</v>
      </c>
      <c r="AH1579" s="19">
        <v>3949</v>
      </c>
      <c r="AI1579" s="19">
        <v>496</v>
      </c>
      <c r="AK1579" s="43"/>
      <c r="AL1579" s="19">
        <v>59</v>
      </c>
      <c r="AM1579" s="19">
        <v>9084</v>
      </c>
      <c r="AN1579" s="54"/>
      <c r="AO1579" s="63" t="s">
        <v>3536</v>
      </c>
      <c r="AP1579" s="17">
        <f t="shared" si="566"/>
        <v>1.8812300000000002</v>
      </c>
      <c r="AQ1579" s="17">
        <f t="shared" si="567"/>
        <v>0.40239809999999998</v>
      </c>
      <c r="AR1579" s="17">
        <f t="shared" si="565"/>
        <v>107.44499999999999</v>
      </c>
      <c r="AS1579" s="17">
        <f t="shared" si="584"/>
        <v>0.603688</v>
      </c>
      <c r="AT1579" s="17">
        <f t="shared" si="568"/>
        <v>110.3323161</v>
      </c>
      <c r="AU1579" s="5">
        <f t="shared" si="569"/>
        <v>111.40128999999999</v>
      </c>
      <c r="AV1579" s="5">
        <f t="shared" si="570"/>
        <v>8.1294399999999989</v>
      </c>
      <c r="AW1579" s="5">
        <f t="shared" si="582"/>
        <v>0</v>
      </c>
      <c r="AX1579" s="5">
        <f t="shared" si="583"/>
        <v>0</v>
      </c>
      <c r="AY1579" s="5">
        <f t="shared" si="571"/>
        <v>1.22838</v>
      </c>
      <c r="AZ1579" s="5">
        <f t="shared" si="572"/>
        <v>120.75910999999999</v>
      </c>
      <c r="BA1579" s="7">
        <f t="shared" si="573"/>
        <v>-4.5119778245204196E-2</v>
      </c>
      <c r="BB1579" s="62">
        <f t="shared" si="574"/>
        <v>7040.1900000000005</v>
      </c>
      <c r="BC1579" s="6">
        <f t="shared" si="575"/>
        <v>-0.12675427416819074</v>
      </c>
      <c r="BD1579" s="32">
        <f t="shared" si="576"/>
        <v>1.705058016089268E-2</v>
      </c>
      <c r="BE1579" s="32">
        <f t="shared" si="577"/>
        <v>3.6471463141885406E-3</v>
      </c>
      <c r="BF1579" s="35">
        <f t="shared" si="578"/>
        <v>0.97930227352491872</v>
      </c>
      <c r="BG1579" s="36">
        <f t="shared" si="579"/>
        <v>0.92250837224620152</v>
      </c>
      <c r="BH1579" s="33">
        <f t="shared" si="580"/>
        <v>6.7319475938502682E-2</v>
      </c>
      <c r="BI1579" s="33">
        <f t="shared" si="581"/>
        <v>1.0172151815295757E-2</v>
      </c>
      <c r="BJ1579" s="43"/>
      <c r="BK1579" s="19">
        <v>12</v>
      </c>
      <c r="BO1579" s="31"/>
      <c r="BP1579" s="31"/>
      <c r="BQ1579" s="31"/>
      <c r="BR1579" s="31"/>
      <c r="BS1579" s="31"/>
      <c r="BT1579" s="31"/>
      <c r="BU1579" s="31"/>
      <c r="BV1579" s="31"/>
      <c r="BW1579" s="31"/>
      <c r="BX1579" s="31"/>
      <c r="BY1579" s="31"/>
      <c r="BZ1579" s="31"/>
      <c r="CA1579" s="31"/>
      <c r="CB1579" s="31"/>
      <c r="CC1579" s="31"/>
      <c r="CD1579" s="31"/>
      <c r="CE1579" s="31"/>
      <c r="CF1579" s="31"/>
      <c r="CG1579" s="31"/>
      <c r="CH1579" s="31"/>
      <c r="CI1579" s="31"/>
      <c r="CJ1579" s="31"/>
      <c r="CK1579" s="31"/>
      <c r="CL1579" s="31"/>
      <c r="CN1579" s="63">
        <v>20010101</v>
      </c>
      <c r="CO1579" s="63" t="s">
        <v>3607</v>
      </c>
      <c r="CP1579" s="66"/>
      <c r="CQ1579" s="64">
        <v>36894</v>
      </c>
      <c r="CR1579" s="78" t="s">
        <v>2043</v>
      </c>
      <c r="CS1579" s="78" t="s">
        <v>6954</v>
      </c>
    </row>
    <row r="1580" spans="1:97">
      <c r="A1580" s="20" t="s">
        <v>3591</v>
      </c>
      <c r="B1580" s="16" t="s">
        <v>6682</v>
      </c>
      <c r="F1580" s="19" t="s">
        <v>2314</v>
      </c>
      <c r="G1580" s="47" t="s">
        <v>3612</v>
      </c>
      <c r="H1580" s="47">
        <v>15</v>
      </c>
      <c r="I1580" s="47">
        <v>22</v>
      </c>
      <c r="J1580" s="47">
        <v>94</v>
      </c>
      <c r="K1580" s="23">
        <v>41.874915000000001</v>
      </c>
      <c r="L1580" s="23">
        <v>-108.02247699999999</v>
      </c>
      <c r="M1580" s="61" t="s">
        <v>531</v>
      </c>
      <c r="N1580" s="19" t="s">
        <v>5138</v>
      </c>
      <c r="P1580" s="19" t="s">
        <v>3796</v>
      </c>
      <c r="U1580" s="46">
        <v>11300</v>
      </c>
      <c r="V1580" s="4"/>
      <c r="W1580" s="46">
        <v>11940</v>
      </c>
      <c r="Z1580" s="48">
        <v>36892</v>
      </c>
      <c r="AA1580" s="19">
        <v>7.89</v>
      </c>
      <c r="AB1580" s="19" t="s">
        <v>3789</v>
      </c>
      <c r="AC1580" s="19">
        <v>9.89</v>
      </c>
      <c r="AD1580" s="31"/>
      <c r="AE1580" s="19">
        <v>578</v>
      </c>
      <c r="AF1580" s="19">
        <v>3.25</v>
      </c>
      <c r="AH1580" s="19">
        <v>810</v>
      </c>
      <c r="AI1580" s="19">
        <v>194</v>
      </c>
      <c r="AK1580" s="43"/>
      <c r="AL1580" s="19">
        <v>11</v>
      </c>
      <c r="AM1580" s="19">
        <v>2882</v>
      </c>
      <c r="AN1580" s="54"/>
      <c r="AO1580" s="63" t="s">
        <v>3536</v>
      </c>
      <c r="AP1580" s="17">
        <f t="shared" si="566"/>
        <v>0.49351100000000003</v>
      </c>
      <c r="AQ1580" s="17">
        <f t="shared" si="567"/>
        <v>0</v>
      </c>
      <c r="AR1580" s="17">
        <f t="shared" si="565"/>
        <v>25.142999999999997</v>
      </c>
      <c r="AS1580" s="17">
        <f t="shared" si="584"/>
        <v>8.3135000000000001E-2</v>
      </c>
      <c r="AT1580" s="17">
        <f t="shared" si="568"/>
        <v>25.719645999999997</v>
      </c>
      <c r="AU1580" s="5">
        <f t="shared" si="569"/>
        <v>22.850099999999998</v>
      </c>
      <c r="AV1580" s="5">
        <f t="shared" si="570"/>
        <v>3.1796599999999997</v>
      </c>
      <c r="AW1580" s="5">
        <f t="shared" si="582"/>
        <v>0</v>
      </c>
      <c r="AX1580" s="5">
        <f t="shared" si="583"/>
        <v>0</v>
      </c>
      <c r="AY1580" s="5">
        <f t="shared" si="571"/>
        <v>0.22902000000000003</v>
      </c>
      <c r="AZ1580" s="5">
        <f t="shared" si="572"/>
        <v>26.258779999999994</v>
      </c>
      <c r="BA1580" s="7">
        <f t="shared" si="573"/>
        <v>-1.0372264831566797E-2</v>
      </c>
      <c r="BB1580" s="62">
        <f t="shared" si="574"/>
        <v>1606.1399999999999</v>
      </c>
      <c r="BC1580" s="6">
        <f t="shared" si="575"/>
        <v>-0.28427366347752081</v>
      </c>
      <c r="BD1580" s="32">
        <f t="shared" si="576"/>
        <v>1.918809457952882E-2</v>
      </c>
      <c r="BE1580" s="32">
        <f t="shared" si="577"/>
        <v>0</v>
      </c>
      <c r="BF1580" s="35">
        <f t="shared" si="578"/>
        <v>0.98081190542047114</v>
      </c>
      <c r="BG1580" s="36">
        <f t="shared" si="579"/>
        <v>0.87018894251751233</v>
      </c>
      <c r="BH1580" s="33">
        <f t="shared" si="580"/>
        <v>0.12108940323960216</v>
      </c>
      <c r="BI1580" s="33">
        <f t="shared" si="581"/>
        <v>8.7216542428856202E-3</v>
      </c>
      <c r="BJ1580" s="43"/>
      <c r="BK1580" s="19">
        <v>7.79</v>
      </c>
      <c r="BO1580" s="31"/>
      <c r="BP1580" s="31"/>
      <c r="BQ1580" s="31"/>
      <c r="BR1580" s="31"/>
      <c r="BS1580" s="31"/>
      <c r="BT1580" s="31"/>
      <c r="BU1580" s="31"/>
      <c r="BV1580" s="31"/>
      <c r="BW1580" s="31"/>
      <c r="BX1580" s="31"/>
      <c r="BY1580" s="31"/>
      <c r="BZ1580" s="31"/>
      <c r="CA1580" s="31"/>
      <c r="CB1580" s="31"/>
      <c r="CC1580" s="31"/>
      <c r="CD1580" s="31"/>
      <c r="CE1580" s="31"/>
      <c r="CF1580" s="31"/>
      <c r="CG1580" s="31"/>
      <c r="CH1580" s="31"/>
      <c r="CI1580" s="31"/>
      <c r="CJ1580" s="31"/>
      <c r="CK1580" s="31"/>
      <c r="CL1580" s="31"/>
      <c r="CN1580" s="63">
        <v>200111</v>
      </c>
      <c r="CO1580" s="63" t="s">
        <v>3607</v>
      </c>
      <c r="CP1580" s="66"/>
      <c r="CQ1580" s="64">
        <v>36894</v>
      </c>
      <c r="CR1580" s="78" t="s">
        <v>2043</v>
      </c>
      <c r="CS1580" s="78" t="s">
        <v>6954</v>
      </c>
    </row>
    <row r="1581" spans="1:97">
      <c r="A1581" s="63" t="s">
        <v>3591</v>
      </c>
      <c r="B1581" s="63" t="s">
        <v>2608</v>
      </c>
      <c r="C1581" s="63">
        <v>5163</v>
      </c>
      <c r="D1581" s="19" t="s">
        <v>3782</v>
      </c>
      <c r="E1581" s="63" t="s">
        <v>1707</v>
      </c>
      <c r="F1581" s="63" t="s">
        <v>2314</v>
      </c>
      <c r="G1581" s="65" t="s">
        <v>3609</v>
      </c>
      <c r="H1581" s="65">
        <v>17</v>
      </c>
      <c r="I1581" s="65">
        <v>22</v>
      </c>
      <c r="J1581" s="65">
        <v>94</v>
      </c>
      <c r="K1581" s="23">
        <v>41.881985</v>
      </c>
      <c r="L1581" s="23">
        <v>-108.051689</v>
      </c>
      <c r="M1581" s="61" t="s">
        <v>2609</v>
      </c>
      <c r="N1581" s="63" t="s">
        <v>2610</v>
      </c>
      <c r="O1581" s="63"/>
      <c r="P1581" s="63" t="s">
        <v>3796</v>
      </c>
      <c r="Q1581" s="63"/>
      <c r="R1581" s="63"/>
      <c r="S1581" s="55">
        <f>IF(U1581&gt;0,V1581-U1581,"")</f>
        <v>312</v>
      </c>
      <c r="T1581" s="63"/>
      <c r="U1581" s="66">
        <v>11192</v>
      </c>
      <c r="V1581" s="63">
        <v>11504</v>
      </c>
      <c r="W1581" s="66">
        <v>11654</v>
      </c>
      <c r="X1581" s="66"/>
      <c r="Y1581" s="63"/>
      <c r="Z1581" s="64">
        <v>38286</v>
      </c>
      <c r="AA1581" s="63">
        <v>6.79</v>
      </c>
      <c r="AB1581" s="63"/>
      <c r="AC1581" s="63">
        <v>87.5</v>
      </c>
      <c r="AD1581" s="63">
        <v>8.6</v>
      </c>
      <c r="AE1581" s="63">
        <v>4740</v>
      </c>
      <c r="AF1581" s="63">
        <v>60.3</v>
      </c>
      <c r="AG1581" s="63"/>
      <c r="AH1581" s="63">
        <v>6460</v>
      </c>
      <c r="AI1581" s="63">
        <v>699</v>
      </c>
      <c r="AJ1581" s="63">
        <v>0</v>
      </c>
      <c r="AK1581" s="63">
        <v>0</v>
      </c>
      <c r="AL1581" s="63">
        <v>25.5</v>
      </c>
      <c r="AM1581" s="63">
        <v>9400</v>
      </c>
      <c r="AN1581" s="63"/>
      <c r="AO1581" s="63" t="s">
        <v>3536</v>
      </c>
      <c r="AP1581" s="17">
        <f t="shared" si="566"/>
        <v>4.36625</v>
      </c>
      <c r="AQ1581" s="17">
        <f t="shared" si="567"/>
        <v>0.70769399999999993</v>
      </c>
      <c r="AR1581" s="17">
        <f t="shared" si="565"/>
        <v>206.19</v>
      </c>
      <c r="AS1581" s="17">
        <f t="shared" si="584"/>
        <v>1.5424739999999999</v>
      </c>
      <c r="AT1581" s="17">
        <f t="shared" si="568"/>
        <v>212.80641800000001</v>
      </c>
      <c r="AU1581" s="5">
        <f t="shared" si="569"/>
        <v>182.23659999999998</v>
      </c>
      <c r="AV1581" s="5">
        <f t="shared" si="570"/>
        <v>11.45661</v>
      </c>
      <c r="AW1581" s="5">
        <f t="shared" si="582"/>
        <v>0</v>
      </c>
      <c r="AX1581" s="5">
        <f t="shared" si="583"/>
        <v>0</v>
      </c>
      <c r="AY1581" s="5">
        <f t="shared" si="571"/>
        <v>0.53090999999999999</v>
      </c>
      <c r="AZ1581" s="5">
        <f t="shared" si="572"/>
        <v>194.22412</v>
      </c>
      <c r="BA1581" s="7">
        <f t="shared" si="573"/>
        <v>4.5653326385058632E-2</v>
      </c>
      <c r="BB1581" s="62">
        <f t="shared" si="574"/>
        <v>12080.900000000001</v>
      </c>
      <c r="BC1581" s="28">
        <f t="shared" si="575"/>
        <v>0.12480389555372454</v>
      </c>
      <c r="BD1581" s="32">
        <f t="shared" si="576"/>
        <v>2.0517473302896345E-2</v>
      </c>
      <c r="BE1581" s="32">
        <f t="shared" si="577"/>
        <v>3.3255294020314739E-3</v>
      </c>
      <c r="BF1581" s="35">
        <f t="shared" si="578"/>
        <v>0.9761569972950721</v>
      </c>
      <c r="BG1581" s="36">
        <f t="shared" si="579"/>
        <v>0.93827996234453259</v>
      </c>
      <c r="BH1581" s="33">
        <f t="shared" si="580"/>
        <v>5.8986546058234168E-2</v>
      </c>
      <c r="BI1581" s="33">
        <f t="shared" si="581"/>
        <v>2.7334915972331347E-3</v>
      </c>
      <c r="BJ1581" s="63">
        <v>0</v>
      </c>
      <c r="BK1581" s="63">
        <v>1.8</v>
      </c>
      <c r="BL1581" s="63">
        <v>0</v>
      </c>
      <c r="BM1581" s="63">
        <v>0</v>
      </c>
      <c r="BN1581" s="63">
        <v>0</v>
      </c>
      <c r="BO1581" s="63">
        <v>0</v>
      </c>
      <c r="BP1581" s="63">
        <v>0</v>
      </c>
      <c r="BQ1581" s="63">
        <v>0</v>
      </c>
      <c r="BR1581" s="63">
        <v>0</v>
      </c>
      <c r="BS1581" s="63">
        <v>0</v>
      </c>
      <c r="BT1581" s="63">
        <v>0</v>
      </c>
      <c r="BU1581" s="63">
        <v>0</v>
      </c>
      <c r="BV1581" s="63">
        <v>0</v>
      </c>
      <c r="BW1581" s="63">
        <v>0</v>
      </c>
      <c r="BX1581" s="63"/>
      <c r="BY1581" s="63"/>
      <c r="BZ1581" s="63"/>
      <c r="CA1581" s="63"/>
      <c r="CB1581" s="63"/>
      <c r="CC1581" s="63"/>
      <c r="CD1581" s="63"/>
      <c r="CE1581" s="63"/>
      <c r="CF1581" s="63"/>
      <c r="CG1581" s="63"/>
      <c r="CH1581" s="63"/>
      <c r="CI1581" s="63"/>
      <c r="CJ1581" s="63"/>
      <c r="CK1581" s="63"/>
      <c r="CL1581" s="63"/>
      <c r="CM1581" s="63"/>
      <c r="CN1581" s="63">
        <v>20041026</v>
      </c>
      <c r="CO1581" s="63" t="s">
        <v>2731</v>
      </c>
      <c r="CP1581" s="66" t="s">
        <v>2611</v>
      </c>
      <c r="CQ1581" s="64">
        <v>38288</v>
      </c>
      <c r="CR1581" s="78" t="s">
        <v>2043</v>
      </c>
      <c r="CS1581" s="78" t="s">
        <v>6954</v>
      </c>
    </row>
    <row r="1582" spans="1:97">
      <c r="A1582" s="63" t="s">
        <v>3591</v>
      </c>
      <c r="B1582" s="63" t="s">
        <v>4766</v>
      </c>
      <c r="C1582" s="63">
        <v>3854</v>
      </c>
      <c r="D1582" s="19" t="s">
        <v>3782</v>
      </c>
      <c r="E1582" s="63" t="s">
        <v>1707</v>
      </c>
      <c r="F1582" s="63" t="s">
        <v>2314</v>
      </c>
      <c r="G1582" s="65" t="s">
        <v>3596</v>
      </c>
      <c r="H1582" s="65">
        <v>26</v>
      </c>
      <c r="I1582" s="65">
        <v>22</v>
      </c>
      <c r="J1582" s="65">
        <v>94</v>
      </c>
      <c r="K1582" s="23">
        <v>41.848381000000003</v>
      </c>
      <c r="L1582" s="23">
        <v>-107.99269</v>
      </c>
      <c r="M1582" s="61" t="s">
        <v>4767</v>
      </c>
      <c r="N1582" s="63" t="s">
        <v>644</v>
      </c>
      <c r="O1582" s="63"/>
      <c r="P1582" s="63" t="s">
        <v>3796</v>
      </c>
      <c r="Q1582" s="63"/>
      <c r="R1582" s="63"/>
      <c r="S1582" s="55" t="str">
        <f>IF(U1582&gt;0,V1582-U1582,"")</f>
        <v/>
      </c>
      <c r="T1582" s="63"/>
      <c r="U1582" s="66"/>
      <c r="V1582" s="63"/>
      <c r="W1582" s="66">
        <v>11300</v>
      </c>
      <c r="X1582" s="66">
        <v>11250</v>
      </c>
      <c r="Y1582" s="63"/>
      <c r="Z1582" s="64">
        <v>35625</v>
      </c>
      <c r="AA1582" s="63">
        <v>7.15</v>
      </c>
      <c r="AB1582" s="63"/>
      <c r="AC1582" s="63">
        <v>52</v>
      </c>
      <c r="AD1582" s="63">
        <v>29</v>
      </c>
      <c r="AE1582" s="63">
        <v>3916</v>
      </c>
      <c r="AF1582" s="63">
        <v>24</v>
      </c>
      <c r="AG1582" s="63"/>
      <c r="AH1582" s="63">
        <v>5821</v>
      </c>
      <c r="AI1582" s="63">
        <v>563</v>
      </c>
      <c r="AJ1582" s="63"/>
      <c r="AK1582" s="63"/>
      <c r="AL1582" s="63">
        <v>96</v>
      </c>
      <c r="AM1582" s="63">
        <v>10501</v>
      </c>
      <c r="AN1582" s="63"/>
      <c r="AO1582" s="63" t="s">
        <v>6075</v>
      </c>
      <c r="AP1582" s="17">
        <f t="shared" si="566"/>
        <v>2.5948000000000002</v>
      </c>
      <c r="AQ1582" s="17">
        <f t="shared" si="567"/>
        <v>2.3864100000000001</v>
      </c>
      <c r="AR1582" s="17">
        <f t="shared" si="565"/>
        <v>170.34599999999998</v>
      </c>
      <c r="AS1582" s="17">
        <f t="shared" si="584"/>
        <v>0.61392000000000002</v>
      </c>
      <c r="AT1582" s="17">
        <f t="shared" si="568"/>
        <v>175.94112999999999</v>
      </c>
      <c r="AU1582" s="5">
        <f t="shared" si="569"/>
        <v>164.21041</v>
      </c>
      <c r="AV1582" s="5">
        <f t="shared" si="570"/>
        <v>9.2275699999999983</v>
      </c>
      <c r="AW1582" s="5">
        <f t="shared" si="582"/>
        <v>0</v>
      </c>
      <c r="AX1582" s="5">
        <f t="shared" si="583"/>
        <v>0</v>
      </c>
      <c r="AY1582" s="5">
        <f t="shared" si="571"/>
        <v>1.9987200000000001</v>
      </c>
      <c r="AZ1582" s="5">
        <f t="shared" si="572"/>
        <v>175.43669999999997</v>
      </c>
      <c r="BA1582" s="7">
        <f t="shared" si="573"/>
        <v>1.4355771962050467E-3</v>
      </c>
      <c r="BB1582" s="62">
        <f t="shared" si="574"/>
        <v>10501</v>
      </c>
      <c r="BC1582" s="28">
        <f t="shared" si="575"/>
        <v>0</v>
      </c>
      <c r="BD1582" s="32">
        <f t="shared" si="576"/>
        <v>1.474811489502199E-2</v>
      </c>
      <c r="BE1582" s="32">
        <f t="shared" si="577"/>
        <v>1.3563684625647228E-2</v>
      </c>
      <c r="BF1582" s="35">
        <f t="shared" si="578"/>
        <v>0.9716882004793308</v>
      </c>
      <c r="BG1582" s="36">
        <f t="shared" si="579"/>
        <v>0.93600945526221146</v>
      </c>
      <c r="BH1582" s="33">
        <f t="shared" si="580"/>
        <v>5.2597717581327051E-2</v>
      </c>
      <c r="BI1582" s="33">
        <f t="shared" si="581"/>
        <v>1.1392827156461564E-2</v>
      </c>
      <c r="BJ1582" s="63"/>
      <c r="BK1582" s="63">
        <v>1.48</v>
      </c>
      <c r="BL1582" s="63"/>
      <c r="BM1582" s="63"/>
      <c r="BN1582" s="63"/>
      <c r="BO1582" s="63">
        <v>107.93</v>
      </c>
      <c r="BP1582" s="63"/>
      <c r="BQ1582" s="63"/>
      <c r="BR1582" s="63"/>
      <c r="BS1582" s="63">
        <v>3.84</v>
      </c>
      <c r="BT1582" s="63"/>
      <c r="BU1582" s="63">
        <v>0.1</v>
      </c>
      <c r="BV1582" s="63"/>
      <c r="BW1582" s="63"/>
      <c r="BX1582" s="63"/>
      <c r="BY1582" s="63"/>
      <c r="BZ1582" s="63"/>
      <c r="CA1582" s="63"/>
      <c r="CB1582" s="63"/>
      <c r="CC1582" s="63"/>
      <c r="CD1582" s="63"/>
      <c r="CE1582" s="63">
        <v>0.03</v>
      </c>
      <c r="CF1582" s="63"/>
      <c r="CG1582" s="63">
        <v>0.19</v>
      </c>
      <c r="CH1582" s="63"/>
      <c r="CI1582" s="63"/>
      <c r="CJ1582" s="63"/>
      <c r="CK1582" s="63"/>
      <c r="CL1582" s="63"/>
      <c r="CM1582" s="63"/>
      <c r="CN1582" s="63">
        <v>970714</v>
      </c>
      <c r="CO1582" s="63" t="s">
        <v>645</v>
      </c>
      <c r="CP1582" s="66"/>
      <c r="CQ1582" s="64">
        <v>35668</v>
      </c>
      <c r="CR1582" s="78" t="s">
        <v>2043</v>
      </c>
      <c r="CS1582" s="78" t="s">
        <v>6954</v>
      </c>
    </row>
    <row r="1583" spans="1:97">
      <c r="A1583" s="20" t="s">
        <v>3591</v>
      </c>
      <c r="B1583" s="16" t="s">
        <v>6683</v>
      </c>
      <c r="F1583" s="19" t="s">
        <v>2314</v>
      </c>
      <c r="G1583" s="47" t="s">
        <v>3596</v>
      </c>
      <c r="H1583" s="47">
        <v>29</v>
      </c>
      <c r="I1583" s="47">
        <v>22</v>
      </c>
      <c r="J1583" s="47">
        <v>94</v>
      </c>
      <c r="K1583" s="23">
        <v>41.845416999999998</v>
      </c>
      <c r="L1583" s="23">
        <v>-108.04969699999999</v>
      </c>
      <c r="M1583" s="61" t="s">
        <v>3633</v>
      </c>
      <c r="N1583" s="19" t="s">
        <v>5439</v>
      </c>
      <c r="P1583" s="19" t="s">
        <v>3796</v>
      </c>
      <c r="U1583" s="46">
        <v>10750</v>
      </c>
      <c r="V1583" s="4"/>
      <c r="W1583" s="46">
        <v>11145</v>
      </c>
      <c r="X1583" s="46">
        <v>11106</v>
      </c>
      <c r="Z1583" s="48">
        <v>37573</v>
      </c>
      <c r="AA1583" s="19">
        <v>7.36</v>
      </c>
      <c r="AB1583" s="19" t="s">
        <v>3789</v>
      </c>
      <c r="AC1583" s="19">
        <v>6.56</v>
      </c>
      <c r="AD1583" s="19">
        <v>0.26</v>
      </c>
      <c r="AE1583" s="19">
        <v>662</v>
      </c>
      <c r="AF1583" s="19">
        <v>2.81</v>
      </c>
      <c r="AH1583" s="19">
        <v>950</v>
      </c>
      <c r="AI1583" s="19">
        <v>183</v>
      </c>
      <c r="AK1583" s="43"/>
      <c r="AL1583" s="19">
        <v>58</v>
      </c>
      <c r="AM1583" s="19">
        <v>2960</v>
      </c>
      <c r="AN1583" s="54"/>
      <c r="AO1583" s="63" t="s">
        <v>3553</v>
      </c>
      <c r="AP1583" s="17">
        <f t="shared" si="566"/>
        <v>0.32734399999999997</v>
      </c>
      <c r="AQ1583" s="17">
        <f t="shared" si="567"/>
        <v>2.1395400000000002E-2</v>
      </c>
      <c r="AR1583" s="17">
        <f t="shared" si="565"/>
        <v>28.796999999999997</v>
      </c>
      <c r="AS1583" s="17">
        <f t="shared" si="584"/>
        <v>7.1879799999999994E-2</v>
      </c>
      <c r="AT1583" s="17">
        <f t="shared" si="568"/>
        <v>29.217619199999998</v>
      </c>
      <c r="AU1583" s="5">
        <f t="shared" si="569"/>
        <v>26.799499999999998</v>
      </c>
      <c r="AV1583" s="5">
        <f t="shared" si="570"/>
        <v>2.9993699999999999</v>
      </c>
      <c r="AW1583" s="5">
        <f t="shared" si="582"/>
        <v>0</v>
      </c>
      <c r="AX1583" s="5">
        <f t="shared" si="583"/>
        <v>0</v>
      </c>
      <c r="AY1583" s="5">
        <f t="shared" si="571"/>
        <v>1.2075600000000002</v>
      </c>
      <c r="AZ1583" s="5">
        <f t="shared" si="572"/>
        <v>31.006429999999998</v>
      </c>
      <c r="BA1583" s="7">
        <f t="shared" si="573"/>
        <v>-2.9702599273248476E-2</v>
      </c>
      <c r="BB1583" s="62">
        <f t="shared" si="574"/>
        <v>1862.63</v>
      </c>
      <c r="BC1583" s="6">
        <f t="shared" si="575"/>
        <v>-0.22754596558309467</v>
      </c>
      <c r="BD1583" s="32">
        <f t="shared" si="576"/>
        <v>1.1203650706762582E-2</v>
      </c>
      <c r="BE1583" s="32">
        <f t="shared" si="577"/>
        <v>7.3227732395115901E-4</v>
      </c>
      <c r="BF1583" s="35">
        <f t="shared" si="578"/>
        <v>0.98806407196928625</v>
      </c>
      <c r="BG1583" s="36">
        <f t="shared" si="579"/>
        <v>0.86432072315322983</v>
      </c>
      <c r="BH1583" s="33">
        <f t="shared" si="580"/>
        <v>9.6733806504005787E-2</v>
      </c>
      <c r="BI1583" s="33">
        <f t="shared" si="581"/>
        <v>3.8945470342764396E-2</v>
      </c>
      <c r="BJ1583" s="43"/>
      <c r="BK1583" s="19">
        <v>14.4</v>
      </c>
      <c r="BO1583" s="31"/>
      <c r="BP1583" s="31"/>
      <c r="BQ1583" s="31"/>
      <c r="BR1583" s="31"/>
      <c r="BS1583" s="31"/>
      <c r="BT1583" s="31"/>
      <c r="BU1583" s="31"/>
      <c r="BV1583" s="31"/>
      <c r="BW1583" s="31"/>
      <c r="BX1583" s="31"/>
      <c r="BY1583" s="31"/>
      <c r="BZ1583" s="31"/>
      <c r="CA1583" s="31"/>
      <c r="CB1583" s="31"/>
      <c r="CC1583" s="31"/>
      <c r="CD1583" s="31"/>
      <c r="CE1583" s="63"/>
      <c r="CF1583" s="31"/>
      <c r="CG1583" s="31"/>
      <c r="CH1583" s="31"/>
      <c r="CI1583" s="31"/>
      <c r="CJ1583" s="31"/>
      <c r="CK1583" s="31"/>
      <c r="CL1583" s="31"/>
      <c r="CN1583" s="63">
        <v>20021113</v>
      </c>
      <c r="CO1583" s="63" t="s">
        <v>3607</v>
      </c>
      <c r="CP1583" s="66"/>
      <c r="CQ1583" s="64">
        <v>37575</v>
      </c>
      <c r="CR1583" s="78" t="s">
        <v>2043</v>
      </c>
      <c r="CS1583" s="78" t="s">
        <v>6954</v>
      </c>
    </row>
    <row r="1584" spans="1:97">
      <c r="A1584" s="20" t="s">
        <v>3590</v>
      </c>
      <c r="B1584" s="16" t="s">
        <v>6684</v>
      </c>
      <c r="C1584" s="19">
        <v>49124951</v>
      </c>
      <c r="D1584" s="19" t="s">
        <v>3782</v>
      </c>
      <c r="E1584" s="19" t="s">
        <v>1707</v>
      </c>
      <c r="F1584" s="19" t="s">
        <v>2314</v>
      </c>
      <c r="G1584" s="47"/>
      <c r="H1584" s="47" t="s">
        <v>5234</v>
      </c>
      <c r="I1584" s="47" t="s">
        <v>5465</v>
      </c>
      <c r="J1584" s="47" t="s">
        <v>5478</v>
      </c>
      <c r="K1584" s="23">
        <v>41.833489999999998</v>
      </c>
      <c r="L1584" s="23">
        <v>-108.03434</v>
      </c>
      <c r="M1584" s="61" t="s">
        <v>2315</v>
      </c>
      <c r="N1584" s="19" t="s">
        <v>1598</v>
      </c>
      <c r="P1584" s="19" t="s">
        <v>3796</v>
      </c>
      <c r="Q1584" s="55"/>
      <c r="R1584" s="55"/>
      <c r="S1584" s="55">
        <f>V1584-U1584</f>
        <v>0</v>
      </c>
      <c r="T1584" s="19"/>
      <c r="W1584" s="46">
        <v>12580</v>
      </c>
      <c r="X1584" s="46">
        <v>12532</v>
      </c>
      <c r="Y1584" s="51" t="s">
        <v>3788</v>
      </c>
      <c r="Z1584" s="40">
        <v>28656</v>
      </c>
      <c r="AA1584" s="52">
        <v>7.3000001907348633</v>
      </c>
      <c r="AB1584" s="19" t="s">
        <v>3789</v>
      </c>
      <c r="AC1584" s="19">
        <v>56</v>
      </c>
      <c r="AD1584" s="19">
        <v>6</v>
      </c>
      <c r="AE1584" s="19">
        <v>4726</v>
      </c>
      <c r="AF1584" s="19">
        <v>93</v>
      </c>
      <c r="AG1584" s="19">
        <v>-3</v>
      </c>
      <c r="AH1584" s="19">
        <v>6000</v>
      </c>
      <c r="AI1584" s="19">
        <v>2562</v>
      </c>
      <c r="AJ1584" s="19"/>
      <c r="AK1584" s="19"/>
      <c r="AL1584" s="19">
        <v>2</v>
      </c>
      <c r="AM1584" s="19">
        <v>12145</v>
      </c>
      <c r="AO1584" s="19" t="s">
        <v>5038</v>
      </c>
      <c r="AP1584" s="17">
        <f t="shared" si="566"/>
        <v>2.7944</v>
      </c>
      <c r="AQ1584" s="17">
        <f t="shared" si="567"/>
        <v>0.49374000000000001</v>
      </c>
      <c r="AR1584" s="17">
        <f t="shared" ref="AR1584:AR1647" si="585">IF(AE1584&gt;0,AE1584*0.0435,0)</f>
        <v>205.58099999999999</v>
      </c>
      <c r="AS1584" s="17">
        <f t="shared" si="584"/>
        <v>2.3789400000000001</v>
      </c>
      <c r="AT1584" s="17">
        <f t="shared" si="568"/>
        <v>211.24807999999999</v>
      </c>
      <c r="AU1584" s="5">
        <f t="shared" si="569"/>
        <v>169.26</v>
      </c>
      <c r="AV1584" s="5">
        <f t="shared" si="570"/>
        <v>41.991179999999993</v>
      </c>
      <c r="AW1584" s="5"/>
      <c r="AX1584" s="5"/>
      <c r="AY1584" s="5">
        <f t="shared" si="571"/>
        <v>4.1640000000000003E-2</v>
      </c>
      <c r="AZ1584" s="5">
        <f t="shared" si="572"/>
        <v>211.29281999999998</v>
      </c>
      <c r="BA1584" s="7">
        <f t="shared" si="573"/>
        <v>-1.0588324112527387E-4</v>
      </c>
      <c r="BB1584" s="62">
        <f t="shared" si="574"/>
        <v>13442</v>
      </c>
      <c r="BC1584" s="6">
        <f t="shared" si="575"/>
        <v>5.0689803415797083E-2</v>
      </c>
      <c r="BD1584" s="32">
        <f t="shared" si="576"/>
        <v>1.3228049220613035E-2</v>
      </c>
      <c r="BE1584" s="32">
        <f t="shared" si="577"/>
        <v>2.3372520119472806E-3</v>
      </c>
      <c r="BF1584" s="35">
        <f t="shared" si="578"/>
        <v>0.98443469876743972</v>
      </c>
      <c r="BG1584" s="36">
        <f t="shared" si="579"/>
        <v>0.8010683940893023</v>
      </c>
      <c r="BH1584" s="33">
        <f t="shared" si="580"/>
        <v>0.19873453343090408</v>
      </c>
      <c r="BI1584" s="33">
        <f t="shared" si="581"/>
        <v>1.9707247979368163E-4</v>
      </c>
      <c r="CM1584" s="51" t="s">
        <v>7096</v>
      </c>
      <c r="CR1584" s="78" t="s">
        <v>2043</v>
      </c>
      <c r="CS1584" s="78" t="s">
        <v>6954</v>
      </c>
    </row>
    <row r="1585" spans="1:97">
      <c r="A1585" s="63" t="s">
        <v>3591</v>
      </c>
      <c r="B1585" s="63" t="s">
        <v>3066</v>
      </c>
      <c r="C1585" s="63">
        <v>4068</v>
      </c>
      <c r="D1585" s="19" t="s">
        <v>3782</v>
      </c>
      <c r="E1585" s="63" t="s">
        <v>1707</v>
      </c>
      <c r="F1585" s="63" t="s">
        <v>7278</v>
      </c>
      <c r="G1585" s="65" t="s">
        <v>272</v>
      </c>
      <c r="H1585" s="65">
        <v>1</v>
      </c>
      <c r="I1585" s="65">
        <v>22</v>
      </c>
      <c r="J1585" s="65">
        <v>95</v>
      </c>
      <c r="K1585" s="23">
        <v>41.903919999999999</v>
      </c>
      <c r="L1585" s="23">
        <v>-108.0902</v>
      </c>
      <c r="M1585" s="61" t="s">
        <v>3067</v>
      </c>
      <c r="N1585" s="63" t="s">
        <v>3068</v>
      </c>
      <c r="O1585" s="63"/>
      <c r="P1585" s="63" t="s">
        <v>3796</v>
      </c>
      <c r="Q1585" s="63"/>
      <c r="R1585" s="63"/>
      <c r="S1585" s="55"/>
      <c r="T1585" s="63"/>
      <c r="U1585" s="66" t="s">
        <v>3069</v>
      </c>
      <c r="V1585" s="63"/>
      <c r="W1585" s="66">
        <v>11503</v>
      </c>
      <c r="X1585" s="66">
        <v>11500</v>
      </c>
      <c r="Y1585" s="63"/>
      <c r="Z1585" s="64">
        <v>37781</v>
      </c>
      <c r="AA1585" s="63">
        <v>6.9</v>
      </c>
      <c r="AB1585" s="63"/>
      <c r="AC1585" s="63">
        <v>30.5</v>
      </c>
      <c r="AD1585" s="63">
        <v>3.14</v>
      </c>
      <c r="AE1585" s="63">
        <v>2457</v>
      </c>
      <c r="AF1585" s="63">
        <v>14.6</v>
      </c>
      <c r="AG1585" s="63"/>
      <c r="AH1585" s="63">
        <v>3149</v>
      </c>
      <c r="AI1585" s="63">
        <v>1094</v>
      </c>
      <c r="AJ1585" s="63"/>
      <c r="AK1585" s="63"/>
      <c r="AL1585" s="63">
        <v>98</v>
      </c>
      <c r="AM1585" s="63">
        <v>6888</v>
      </c>
      <c r="AN1585" s="63"/>
      <c r="AO1585" s="63" t="s">
        <v>3553</v>
      </c>
      <c r="AP1585" s="17">
        <f t="shared" si="566"/>
        <v>1.5219499999999999</v>
      </c>
      <c r="AQ1585" s="17">
        <f t="shared" si="567"/>
        <v>0.25839060000000003</v>
      </c>
      <c r="AR1585" s="17">
        <f t="shared" si="585"/>
        <v>106.87949999999999</v>
      </c>
      <c r="AS1585" s="17">
        <f t="shared" si="584"/>
        <v>0.37346799999999997</v>
      </c>
      <c r="AT1585" s="17">
        <f t="shared" si="568"/>
        <v>109.0333086</v>
      </c>
      <c r="AU1585" s="5">
        <f t="shared" si="569"/>
        <v>88.833289999999991</v>
      </c>
      <c r="AV1585" s="5">
        <f t="shared" si="570"/>
        <v>17.93066</v>
      </c>
      <c r="AW1585" s="5">
        <f t="shared" ref="AW1585:AW1601" si="586">IF(AJ1585&gt;0,AJ1585*0.03333,0)</f>
        <v>0</v>
      </c>
      <c r="AX1585" s="5">
        <f t="shared" ref="AX1585:AX1601" si="587">IF(AK1585&gt;0,AK1585*0.0588,0)</f>
        <v>0</v>
      </c>
      <c r="AY1585" s="5">
        <f t="shared" si="571"/>
        <v>2.0403600000000002</v>
      </c>
      <c r="AZ1585" s="5">
        <f t="shared" si="572"/>
        <v>108.80431</v>
      </c>
      <c r="BA1585" s="7">
        <f t="shared" si="573"/>
        <v>1.0512353259814651E-3</v>
      </c>
      <c r="BB1585" s="62">
        <f t="shared" si="574"/>
        <v>6846.24</v>
      </c>
      <c r="BC1585" s="28">
        <f t="shared" si="575"/>
        <v>-3.0405759619753421E-3</v>
      </c>
      <c r="BD1585" s="32">
        <f t="shared" si="576"/>
        <v>1.3958578525608457E-2</v>
      </c>
      <c r="BE1585" s="32">
        <f t="shared" si="577"/>
        <v>2.3698317818450576E-3</v>
      </c>
      <c r="BF1585" s="35">
        <f t="shared" si="578"/>
        <v>0.98367158969254642</v>
      </c>
      <c r="BG1585" s="36">
        <f t="shared" si="579"/>
        <v>0.81645010202261281</v>
      </c>
      <c r="BH1585" s="33">
        <f t="shared" si="580"/>
        <v>0.16479733201745408</v>
      </c>
      <c r="BI1585" s="33">
        <f t="shared" si="581"/>
        <v>1.8752565959933021E-2</v>
      </c>
      <c r="BJ1585" s="63"/>
      <c r="BK1585" s="63">
        <v>1.19</v>
      </c>
      <c r="BL1585" s="63"/>
      <c r="BM1585" s="63"/>
      <c r="BN1585" s="63"/>
      <c r="BO1585" s="63"/>
      <c r="BP1585" s="63"/>
      <c r="BQ1585" s="63"/>
      <c r="BR1585" s="63"/>
      <c r="BS1585" s="63">
        <v>0.39</v>
      </c>
      <c r="BT1585" s="63"/>
      <c r="BU1585" s="63"/>
      <c r="BV1585" s="63"/>
      <c r="BW1585" s="63"/>
      <c r="BX1585" s="63"/>
      <c r="BY1585" s="63"/>
      <c r="BZ1585" s="63"/>
      <c r="CA1585" s="63"/>
      <c r="CB1585" s="63"/>
      <c r="CC1585" s="63"/>
      <c r="CD1585" s="63"/>
      <c r="CE1585" s="63"/>
      <c r="CF1585" s="63"/>
      <c r="CG1585" s="63"/>
      <c r="CH1585" s="63"/>
      <c r="CI1585" s="63"/>
      <c r="CJ1585" s="63"/>
      <c r="CK1585" s="63"/>
      <c r="CL1585" s="63"/>
      <c r="CM1585" s="63"/>
      <c r="CN1585" s="63">
        <v>20030609</v>
      </c>
      <c r="CO1585" s="63" t="s">
        <v>3607</v>
      </c>
      <c r="CP1585" s="66"/>
      <c r="CQ1585" s="64">
        <v>37783</v>
      </c>
      <c r="CR1585" s="78" t="s">
        <v>2043</v>
      </c>
      <c r="CS1585" s="78" t="s">
        <v>6954</v>
      </c>
    </row>
    <row r="1586" spans="1:97">
      <c r="A1586" s="63" t="s">
        <v>3591</v>
      </c>
      <c r="B1586" s="63" t="s">
        <v>3074</v>
      </c>
      <c r="C1586" s="63">
        <v>4247</v>
      </c>
      <c r="D1586" s="19" t="s">
        <v>3782</v>
      </c>
      <c r="E1586" s="63" t="s">
        <v>1707</v>
      </c>
      <c r="F1586" s="63" t="s">
        <v>7278</v>
      </c>
      <c r="G1586" s="65" t="s">
        <v>3599</v>
      </c>
      <c r="H1586" s="65">
        <v>3</v>
      </c>
      <c r="I1586" s="65">
        <v>22</v>
      </c>
      <c r="J1586" s="65">
        <v>95</v>
      </c>
      <c r="K1586" s="23">
        <v>41.904569000000002</v>
      </c>
      <c r="L1586" s="23">
        <v>-108.13847</v>
      </c>
      <c r="M1586" s="61" t="s">
        <v>3075</v>
      </c>
      <c r="N1586" s="63" t="s">
        <v>3076</v>
      </c>
      <c r="O1586" s="63"/>
      <c r="P1586" s="63" t="s">
        <v>3796</v>
      </c>
      <c r="Q1586" s="63"/>
      <c r="R1586" s="63"/>
      <c r="S1586" s="55"/>
      <c r="T1586" s="63"/>
      <c r="U1586" s="66" t="s">
        <v>3077</v>
      </c>
      <c r="V1586" s="63"/>
      <c r="W1586" s="66">
        <v>11324</v>
      </c>
      <c r="X1586" s="66"/>
      <c r="Y1586" s="63"/>
      <c r="Z1586" s="64">
        <v>37929</v>
      </c>
      <c r="AA1586" s="63">
        <v>7.99</v>
      </c>
      <c r="AB1586" s="63"/>
      <c r="AC1586" s="63">
        <v>15</v>
      </c>
      <c r="AD1586" s="63">
        <v>1.5</v>
      </c>
      <c r="AE1586" s="63">
        <v>2099</v>
      </c>
      <c r="AF1586" s="63">
        <v>53</v>
      </c>
      <c r="AG1586" s="63"/>
      <c r="AH1586" s="63">
        <v>1499</v>
      </c>
      <c r="AI1586" s="63">
        <v>2723</v>
      </c>
      <c r="AJ1586" s="63"/>
      <c r="AK1586" s="63"/>
      <c r="AL1586" s="63">
        <v>23</v>
      </c>
      <c r="AM1586" s="63">
        <v>6455</v>
      </c>
      <c r="AN1586" s="63"/>
      <c r="AO1586" s="63" t="s">
        <v>6341</v>
      </c>
      <c r="AP1586" s="17">
        <f t="shared" si="566"/>
        <v>0.74849999999999994</v>
      </c>
      <c r="AQ1586" s="17">
        <f t="shared" si="567"/>
        <v>0.123435</v>
      </c>
      <c r="AR1586" s="17">
        <f t="shared" si="585"/>
        <v>91.3065</v>
      </c>
      <c r="AS1586" s="17">
        <f t="shared" si="584"/>
        <v>1.3557399999999999</v>
      </c>
      <c r="AT1586" s="17">
        <f t="shared" si="568"/>
        <v>93.534174999999991</v>
      </c>
      <c r="AU1586" s="5">
        <f t="shared" si="569"/>
        <v>42.286789999999996</v>
      </c>
      <c r="AV1586" s="5">
        <f t="shared" si="570"/>
        <v>44.629969999999993</v>
      </c>
      <c r="AW1586" s="5">
        <f t="shared" si="586"/>
        <v>0</v>
      </c>
      <c r="AX1586" s="5">
        <f t="shared" si="587"/>
        <v>0</v>
      </c>
      <c r="AY1586" s="5">
        <f t="shared" si="571"/>
        <v>0.47886000000000006</v>
      </c>
      <c r="AZ1586" s="5">
        <f t="shared" si="572"/>
        <v>87.39561999999998</v>
      </c>
      <c r="BA1586" s="7">
        <f t="shared" si="573"/>
        <v>3.3927828194355789E-2</v>
      </c>
      <c r="BB1586" s="62">
        <f t="shared" si="574"/>
        <v>6413.5</v>
      </c>
      <c r="BC1586" s="28">
        <f t="shared" si="575"/>
        <v>-3.2249290904145782E-3</v>
      </c>
      <c r="BD1586" s="32">
        <f t="shared" si="576"/>
        <v>8.0024226439159799E-3</v>
      </c>
      <c r="BE1586" s="32">
        <f t="shared" si="577"/>
        <v>1.3196780748854632E-3</v>
      </c>
      <c r="BF1586" s="35">
        <f t="shared" si="578"/>
        <v>0.99067789928119865</v>
      </c>
      <c r="BG1586" s="33">
        <f t="shared" si="579"/>
        <v>0.48385479729991054</v>
      </c>
      <c r="BH1586" s="37">
        <f t="shared" si="580"/>
        <v>0.51066598074365743</v>
      </c>
      <c r="BI1586" s="33">
        <f t="shared" si="581"/>
        <v>5.4792219564321438E-3</v>
      </c>
      <c r="BJ1586" s="63"/>
      <c r="BK1586" s="63">
        <v>3.1</v>
      </c>
      <c r="BL1586" s="63"/>
      <c r="BM1586" s="63"/>
      <c r="BN1586" s="63"/>
      <c r="BO1586" s="63"/>
      <c r="BP1586" s="63"/>
      <c r="BQ1586" s="63"/>
      <c r="BR1586" s="63"/>
      <c r="BS1586" s="63">
        <v>5.4</v>
      </c>
      <c r="BT1586" s="63"/>
      <c r="BU1586" s="63"/>
      <c r="BV1586" s="63"/>
      <c r="BW1586" s="63"/>
      <c r="BX1586" s="63"/>
      <c r="BY1586" s="63"/>
      <c r="BZ1586" s="63"/>
      <c r="CA1586" s="63"/>
      <c r="CB1586" s="63"/>
      <c r="CC1586" s="63"/>
      <c r="CD1586" s="63"/>
      <c r="CE1586" s="63"/>
      <c r="CF1586" s="63"/>
      <c r="CG1586" s="63"/>
      <c r="CH1586" s="63"/>
      <c r="CI1586" s="63"/>
      <c r="CJ1586" s="63"/>
      <c r="CK1586" s="63"/>
      <c r="CL1586" s="63"/>
      <c r="CM1586" s="63"/>
      <c r="CN1586" s="63">
        <v>2003114</v>
      </c>
      <c r="CO1586" s="63" t="s">
        <v>3607</v>
      </c>
      <c r="CP1586" s="66"/>
      <c r="CQ1586" s="64">
        <v>37930</v>
      </c>
      <c r="CR1586" s="78" t="s">
        <v>2043</v>
      </c>
      <c r="CS1586" s="78" t="s">
        <v>6954</v>
      </c>
    </row>
    <row r="1587" spans="1:97">
      <c r="A1587" s="63" t="s">
        <v>3591</v>
      </c>
      <c r="B1587" s="63" t="s">
        <v>2627</v>
      </c>
      <c r="C1587" s="63">
        <v>4225</v>
      </c>
      <c r="D1587" s="19" t="s">
        <v>3782</v>
      </c>
      <c r="E1587" s="63" t="s">
        <v>1707</v>
      </c>
      <c r="F1587" s="63" t="s">
        <v>7278</v>
      </c>
      <c r="G1587" s="65" t="s">
        <v>3597</v>
      </c>
      <c r="H1587" s="65">
        <v>4</v>
      </c>
      <c r="I1587" s="65">
        <v>22</v>
      </c>
      <c r="J1587" s="65">
        <v>95</v>
      </c>
      <c r="K1587" s="23">
        <v>41.911439999999999</v>
      </c>
      <c r="L1587" s="23">
        <v>-108.15739000000001</v>
      </c>
      <c r="M1587" s="61" t="s">
        <v>2628</v>
      </c>
      <c r="N1587" s="63" t="s">
        <v>2629</v>
      </c>
      <c r="O1587" s="63"/>
      <c r="P1587" s="63" t="s">
        <v>3796</v>
      </c>
      <c r="Q1587" s="63"/>
      <c r="R1587" s="63"/>
      <c r="S1587" s="55"/>
      <c r="T1587" s="63"/>
      <c r="U1587" s="66" t="s">
        <v>2630</v>
      </c>
      <c r="V1587" s="63"/>
      <c r="W1587" s="66">
        <v>11030</v>
      </c>
      <c r="X1587" s="66"/>
      <c r="Y1587" s="63"/>
      <c r="Z1587" s="64">
        <v>38056</v>
      </c>
      <c r="AA1587" s="63">
        <v>8.07</v>
      </c>
      <c r="AB1587" s="63"/>
      <c r="AC1587" s="63">
        <v>16.2</v>
      </c>
      <c r="AD1587" s="63">
        <v>1.32</v>
      </c>
      <c r="AE1587" s="63">
        <v>2390</v>
      </c>
      <c r="AF1587" s="63">
        <v>50</v>
      </c>
      <c r="AG1587" s="63"/>
      <c r="AH1587" s="63">
        <v>1849</v>
      </c>
      <c r="AI1587" s="63">
        <v>3458</v>
      </c>
      <c r="AJ1587" s="63"/>
      <c r="AK1587" s="63"/>
      <c r="AL1587" s="63">
        <v>74</v>
      </c>
      <c r="AM1587" s="63">
        <v>7012</v>
      </c>
      <c r="AN1587" s="63"/>
      <c r="AO1587" s="63" t="s">
        <v>6341</v>
      </c>
      <c r="AP1587" s="17">
        <f t="shared" si="566"/>
        <v>0.80837999999999999</v>
      </c>
      <c r="AQ1587" s="17">
        <f t="shared" si="567"/>
        <v>0.10862280000000001</v>
      </c>
      <c r="AR1587" s="17">
        <f t="shared" si="585"/>
        <v>103.96499999999999</v>
      </c>
      <c r="AS1587" s="17">
        <f t="shared" si="584"/>
        <v>1.2789999999999999</v>
      </c>
      <c r="AT1587" s="17">
        <f t="shared" si="568"/>
        <v>106.16100279999999</v>
      </c>
      <c r="AU1587" s="5">
        <f t="shared" si="569"/>
        <v>52.160289999999996</v>
      </c>
      <c r="AV1587" s="5">
        <f t="shared" si="570"/>
        <v>56.676619999999993</v>
      </c>
      <c r="AW1587" s="5">
        <f t="shared" si="586"/>
        <v>0</v>
      </c>
      <c r="AX1587" s="5">
        <f t="shared" si="587"/>
        <v>0</v>
      </c>
      <c r="AY1587" s="5">
        <f t="shared" si="571"/>
        <v>1.54068</v>
      </c>
      <c r="AZ1587" s="5">
        <f t="shared" si="572"/>
        <v>110.37758999999998</v>
      </c>
      <c r="BA1587" s="7">
        <f t="shared" si="573"/>
        <v>-1.947268219247425E-2</v>
      </c>
      <c r="BB1587" s="62">
        <f t="shared" si="574"/>
        <v>7838.52</v>
      </c>
      <c r="BC1587" s="28">
        <f t="shared" si="575"/>
        <v>5.5655963562218726E-2</v>
      </c>
      <c r="BD1587" s="32">
        <f t="shared" si="576"/>
        <v>7.6146605502863621E-3</v>
      </c>
      <c r="BE1587" s="32">
        <f t="shared" si="577"/>
        <v>1.0231892798209326E-3</v>
      </c>
      <c r="BF1587" s="35">
        <f t="shared" si="578"/>
        <v>0.9913621501698926</v>
      </c>
      <c r="BG1587" s="33">
        <f t="shared" si="579"/>
        <v>0.47256231994193754</v>
      </c>
      <c r="BH1587" s="37">
        <f t="shared" si="580"/>
        <v>0.5134794118987378</v>
      </c>
      <c r="BI1587" s="33">
        <f t="shared" si="581"/>
        <v>1.3958268159324735E-2</v>
      </c>
      <c r="BJ1587" s="63"/>
      <c r="BK1587" s="63">
        <v>10.3</v>
      </c>
      <c r="BL1587" s="63"/>
      <c r="BM1587" s="63"/>
      <c r="BN1587" s="63"/>
      <c r="BO1587" s="63"/>
      <c r="BP1587" s="63"/>
      <c r="BQ1587" s="63"/>
      <c r="BR1587" s="63"/>
      <c r="BS1587" s="63">
        <v>2.71</v>
      </c>
      <c r="BT1587" s="63"/>
      <c r="BU1587" s="63"/>
      <c r="BV1587" s="63"/>
      <c r="BW1587" s="63"/>
      <c r="BX1587" s="63"/>
      <c r="BY1587" s="63"/>
      <c r="BZ1587" s="63"/>
      <c r="CA1587" s="63"/>
      <c r="CB1587" s="63"/>
      <c r="CC1587" s="63"/>
      <c r="CD1587" s="63"/>
      <c r="CE1587" s="63"/>
      <c r="CF1587" s="63"/>
      <c r="CG1587" s="63"/>
      <c r="CH1587" s="63"/>
      <c r="CI1587" s="63"/>
      <c r="CJ1587" s="63"/>
      <c r="CK1587" s="63"/>
      <c r="CL1587" s="63"/>
      <c r="CM1587" s="63"/>
      <c r="CN1587" s="63">
        <v>2004310</v>
      </c>
      <c r="CO1587" s="63" t="s">
        <v>3607</v>
      </c>
      <c r="CP1587" s="66"/>
      <c r="CQ1587" s="64">
        <v>38057</v>
      </c>
      <c r="CR1587" s="78" t="s">
        <v>2043</v>
      </c>
      <c r="CS1587" s="78" t="s">
        <v>6954</v>
      </c>
    </row>
    <row r="1588" spans="1:97">
      <c r="A1588" s="20" t="s">
        <v>3591</v>
      </c>
      <c r="B1588" s="16" t="s">
        <v>6685</v>
      </c>
      <c r="F1588" s="4" t="s">
        <v>2316</v>
      </c>
      <c r="G1588" s="47" t="s">
        <v>3598</v>
      </c>
      <c r="H1588" s="47">
        <v>11</v>
      </c>
      <c r="I1588" s="47">
        <v>22</v>
      </c>
      <c r="J1588" s="47">
        <v>95</v>
      </c>
      <c r="K1588" s="23">
        <v>41.891719999999999</v>
      </c>
      <c r="L1588" s="23">
        <v>-108.11135</v>
      </c>
      <c r="M1588" s="61" t="s">
        <v>2317</v>
      </c>
      <c r="N1588" s="19" t="s">
        <v>6997</v>
      </c>
      <c r="P1588" s="19" t="s">
        <v>3796</v>
      </c>
      <c r="Y1588" s="63" t="s">
        <v>3788</v>
      </c>
      <c r="Z1588" s="48">
        <v>28656</v>
      </c>
      <c r="AA1588" s="19">
        <v>7.1</v>
      </c>
      <c r="AB1588" s="19" t="s">
        <v>3789</v>
      </c>
      <c r="AC1588" s="19">
        <v>173</v>
      </c>
      <c r="AD1588" s="19">
        <v>25</v>
      </c>
      <c r="AE1588" s="19">
        <v>9018</v>
      </c>
      <c r="AF1588" s="19">
        <v>566</v>
      </c>
      <c r="AH1588" s="19">
        <v>13800</v>
      </c>
      <c r="AI1588" s="19">
        <v>1720</v>
      </c>
      <c r="AJ1588" s="19">
        <v>0</v>
      </c>
      <c r="AK1588" s="6">
        <v>0</v>
      </c>
      <c r="AL1588" s="19">
        <v>4</v>
      </c>
      <c r="AM1588" s="19">
        <v>24433</v>
      </c>
      <c r="AN1588" s="53"/>
      <c r="AO1588" s="63" t="s">
        <v>3433</v>
      </c>
      <c r="AP1588" s="17">
        <f t="shared" si="566"/>
        <v>8.6326999999999998</v>
      </c>
      <c r="AQ1588" s="17">
        <f t="shared" si="567"/>
        <v>2.0572500000000002</v>
      </c>
      <c r="AR1588" s="17">
        <f t="shared" si="585"/>
        <v>392.28299999999996</v>
      </c>
      <c r="AS1588" s="17">
        <f t="shared" si="584"/>
        <v>14.47828</v>
      </c>
      <c r="AT1588" s="17">
        <f t="shared" si="568"/>
        <v>417.45122999999995</v>
      </c>
      <c r="AU1588" s="5">
        <f t="shared" si="569"/>
        <v>389.298</v>
      </c>
      <c r="AV1588" s="5">
        <f t="shared" si="570"/>
        <v>28.190799999999996</v>
      </c>
      <c r="AW1588" s="5">
        <f t="shared" si="586"/>
        <v>0</v>
      </c>
      <c r="AX1588" s="5">
        <f t="shared" si="587"/>
        <v>0</v>
      </c>
      <c r="AY1588" s="5">
        <f t="shared" si="571"/>
        <v>8.3280000000000007E-2</v>
      </c>
      <c r="AZ1588" s="5">
        <f t="shared" si="572"/>
        <v>417.57207999999997</v>
      </c>
      <c r="BA1588" s="7">
        <f t="shared" si="573"/>
        <v>-1.4472649871297434E-4</v>
      </c>
      <c r="BB1588" s="62">
        <f t="shared" si="574"/>
        <v>25306</v>
      </c>
      <c r="BC1588" s="6">
        <f t="shared" si="575"/>
        <v>1.7551619453547516E-2</v>
      </c>
      <c r="BD1588" s="32">
        <f t="shared" si="576"/>
        <v>2.0679541416131413E-2</v>
      </c>
      <c r="BE1588" s="32">
        <f t="shared" si="577"/>
        <v>4.9281205854873169E-3</v>
      </c>
      <c r="BF1588" s="35">
        <f t="shared" si="578"/>
        <v>0.97439233799838121</v>
      </c>
      <c r="BG1588" s="36">
        <f t="shared" si="579"/>
        <v>0.9322893427165917</v>
      </c>
      <c r="BH1588" s="33">
        <f t="shared" si="580"/>
        <v>6.751121866193735E-2</v>
      </c>
      <c r="BI1588" s="33">
        <f t="shared" si="581"/>
        <v>1.9943862147105241E-4</v>
      </c>
      <c r="BJ1588" s="6">
        <v>0</v>
      </c>
      <c r="BK1588" s="19">
        <v>0</v>
      </c>
      <c r="BL1588" s="19">
        <v>0</v>
      </c>
      <c r="BM1588" s="19">
        <v>24065</v>
      </c>
      <c r="BN1588" s="19">
        <v>0</v>
      </c>
      <c r="BO1588" s="31"/>
      <c r="BP1588" s="19">
        <v>0</v>
      </c>
      <c r="BQ1588" s="19">
        <v>0</v>
      </c>
      <c r="BR1588" s="19">
        <v>0</v>
      </c>
      <c r="BS1588" s="19">
        <v>0</v>
      </c>
      <c r="BT1588" s="19">
        <v>0</v>
      </c>
      <c r="BU1588" s="19">
        <v>0</v>
      </c>
      <c r="BV1588" s="19">
        <v>0</v>
      </c>
      <c r="BW1588" s="19">
        <v>0</v>
      </c>
      <c r="BX1588" s="19"/>
      <c r="BY1588" s="19"/>
      <c r="BZ1588" s="19"/>
      <c r="CA1588" s="19"/>
      <c r="CB1588" s="19"/>
      <c r="CC1588" s="19"/>
      <c r="CD1588" s="19"/>
      <c r="CE1588" s="19"/>
      <c r="CF1588" s="19"/>
      <c r="CG1588" s="19"/>
      <c r="CH1588" s="19"/>
      <c r="CI1588" s="19"/>
      <c r="CJ1588" s="19"/>
      <c r="CK1588" s="19"/>
      <c r="CL1588" s="19"/>
      <c r="CM1588" s="63" t="s">
        <v>7096</v>
      </c>
      <c r="CN1588" s="63">
        <v>19780615</v>
      </c>
      <c r="CO1588" s="63"/>
      <c r="CP1588" s="66"/>
      <c r="CQ1588" s="63"/>
      <c r="CR1588" s="78" t="s">
        <v>2043</v>
      </c>
      <c r="CS1588" s="78" t="s">
        <v>6954</v>
      </c>
    </row>
    <row r="1589" spans="1:97">
      <c r="A1589" s="63" t="s">
        <v>3591</v>
      </c>
      <c r="B1589" s="63" t="s">
        <v>2631</v>
      </c>
      <c r="C1589" s="63">
        <v>5515</v>
      </c>
      <c r="D1589" s="19" t="s">
        <v>3782</v>
      </c>
      <c r="E1589" s="63" t="s">
        <v>1707</v>
      </c>
      <c r="F1589" s="63" t="s">
        <v>7278</v>
      </c>
      <c r="G1589" s="65" t="s">
        <v>3617</v>
      </c>
      <c r="H1589" s="65">
        <v>12</v>
      </c>
      <c r="I1589" s="65">
        <v>22</v>
      </c>
      <c r="J1589" s="65">
        <v>95</v>
      </c>
      <c r="K1589" s="23">
        <v>41.896709999999999</v>
      </c>
      <c r="L1589" s="23">
        <v>-108.10045</v>
      </c>
      <c r="M1589" s="61" t="s">
        <v>2632</v>
      </c>
      <c r="N1589" s="63" t="s">
        <v>2633</v>
      </c>
      <c r="O1589" s="63"/>
      <c r="P1589" s="63" t="s">
        <v>3796</v>
      </c>
      <c r="Q1589" s="63"/>
      <c r="R1589" s="63"/>
      <c r="S1589" s="55">
        <f>IF(U1589&gt;0,V1589-U1589,"")</f>
        <v>395</v>
      </c>
      <c r="T1589" s="63"/>
      <c r="U1589" s="66">
        <v>11024</v>
      </c>
      <c r="V1589" s="63">
        <v>11419</v>
      </c>
      <c r="W1589" s="66">
        <v>11527</v>
      </c>
      <c r="X1589" s="66">
        <v>11467</v>
      </c>
      <c r="Y1589" s="63"/>
      <c r="Z1589" s="64"/>
      <c r="AA1589" s="63">
        <v>7.8</v>
      </c>
      <c r="AB1589" s="63"/>
      <c r="AC1589" s="63">
        <v>5</v>
      </c>
      <c r="AD1589" s="63">
        <v>46</v>
      </c>
      <c r="AE1589" s="63">
        <v>401</v>
      </c>
      <c r="AF1589" s="63">
        <v>0</v>
      </c>
      <c r="AG1589" s="63"/>
      <c r="AH1589" s="63">
        <v>100</v>
      </c>
      <c r="AI1589" s="63">
        <v>781</v>
      </c>
      <c r="AJ1589" s="63">
        <v>0</v>
      </c>
      <c r="AK1589" s="63">
        <v>0</v>
      </c>
      <c r="AL1589" s="63">
        <v>300</v>
      </c>
      <c r="AM1589" s="63">
        <v>1642</v>
      </c>
      <c r="AN1589" s="63"/>
      <c r="AO1589" s="63" t="s">
        <v>7294</v>
      </c>
      <c r="AP1589" s="17">
        <f t="shared" si="566"/>
        <v>0.2495</v>
      </c>
      <c r="AQ1589" s="17">
        <f t="shared" si="567"/>
        <v>3.7853400000000001</v>
      </c>
      <c r="AR1589" s="17">
        <f t="shared" si="585"/>
        <v>17.4435</v>
      </c>
      <c r="AS1589" s="17">
        <f t="shared" si="584"/>
        <v>0</v>
      </c>
      <c r="AT1589" s="17">
        <f t="shared" si="568"/>
        <v>21.478339999999999</v>
      </c>
      <c r="AU1589" s="5">
        <f t="shared" si="569"/>
        <v>2.8209999999999997</v>
      </c>
      <c r="AV1589" s="5">
        <f t="shared" si="570"/>
        <v>12.800589999999998</v>
      </c>
      <c r="AW1589" s="5">
        <f t="shared" si="586"/>
        <v>0</v>
      </c>
      <c r="AX1589" s="5">
        <f t="shared" si="587"/>
        <v>0</v>
      </c>
      <c r="AY1589" s="5">
        <f t="shared" si="571"/>
        <v>6.2460000000000004</v>
      </c>
      <c r="AZ1589" s="5">
        <f t="shared" si="572"/>
        <v>21.86759</v>
      </c>
      <c r="BA1589" s="7">
        <f t="shared" si="573"/>
        <v>-8.980081866971145E-3</v>
      </c>
      <c r="BB1589" s="62">
        <f t="shared" si="574"/>
        <v>1633</v>
      </c>
      <c r="BC1589" s="28">
        <f t="shared" si="575"/>
        <v>-2.7480916030534351E-3</v>
      </c>
      <c r="BD1589" s="32">
        <f t="shared" si="576"/>
        <v>1.1616353964040052E-2</v>
      </c>
      <c r="BE1589" s="32">
        <f t="shared" si="577"/>
        <v>0.17623987701097946</v>
      </c>
      <c r="BF1589" s="35">
        <f t="shared" si="578"/>
        <v>0.81214376902498053</v>
      </c>
      <c r="BG1589" s="33">
        <f t="shared" si="579"/>
        <v>0.12900369908160889</v>
      </c>
      <c r="BH1589" s="37">
        <f t="shared" si="580"/>
        <v>0.58536811784014597</v>
      </c>
      <c r="BI1589" s="33">
        <f t="shared" si="581"/>
        <v>0.28562818307824506</v>
      </c>
      <c r="BJ1589" s="63">
        <v>0</v>
      </c>
      <c r="BK1589" s="63">
        <v>10</v>
      </c>
      <c r="BL1589" s="63">
        <v>0</v>
      </c>
      <c r="BM1589" s="63">
        <v>0</v>
      </c>
      <c r="BN1589" s="63">
        <v>0</v>
      </c>
      <c r="BO1589" s="63">
        <v>0</v>
      </c>
      <c r="BP1589" s="63">
        <v>0</v>
      </c>
      <c r="BQ1589" s="63">
        <v>0</v>
      </c>
      <c r="BR1589" s="63">
        <v>0</v>
      </c>
      <c r="BS1589" s="63">
        <v>0</v>
      </c>
      <c r="BT1589" s="63">
        <v>0</v>
      </c>
      <c r="BU1589" s="63">
        <v>0</v>
      </c>
      <c r="BV1589" s="63">
        <v>0</v>
      </c>
      <c r="BW1589" s="63">
        <v>0</v>
      </c>
      <c r="BX1589" s="63"/>
      <c r="BY1589" s="63"/>
      <c r="BZ1589" s="63"/>
      <c r="CA1589" s="63"/>
      <c r="CB1589" s="63"/>
      <c r="CC1589" s="63"/>
      <c r="CD1589" s="63"/>
      <c r="CE1589" s="63"/>
      <c r="CF1589" s="63"/>
      <c r="CG1589" s="63"/>
      <c r="CH1589" s="63"/>
      <c r="CI1589" s="63"/>
      <c r="CJ1589" s="63"/>
      <c r="CK1589" s="63"/>
      <c r="CL1589" s="63"/>
      <c r="CM1589" s="63"/>
      <c r="CN1589" s="63"/>
      <c r="CO1589" s="63" t="s">
        <v>3455</v>
      </c>
      <c r="CP1589" s="66"/>
      <c r="CQ1589" s="64">
        <v>39205</v>
      </c>
      <c r="CR1589" s="78" t="s">
        <v>2043</v>
      </c>
      <c r="CS1589" s="78" t="s">
        <v>6954</v>
      </c>
    </row>
    <row r="1590" spans="1:97">
      <c r="A1590" s="20" t="s">
        <v>3591</v>
      </c>
      <c r="B1590" s="16" t="s">
        <v>7166</v>
      </c>
      <c r="F1590" s="19" t="s">
        <v>5136</v>
      </c>
      <c r="G1590" s="47" t="s">
        <v>3599</v>
      </c>
      <c r="H1590" s="47">
        <v>1</v>
      </c>
      <c r="I1590" s="47">
        <v>22</v>
      </c>
      <c r="J1590" s="47">
        <v>96</v>
      </c>
      <c r="K1590" s="23">
        <v>41.904690000000002</v>
      </c>
      <c r="L1590" s="23">
        <v>-108.21538</v>
      </c>
      <c r="M1590" s="61" t="s">
        <v>2536</v>
      </c>
      <c r="N1590" s="19" t="s">
        <v>5135</v>
      </c>
      <c r="P1590" s="19" t="s">
        <v>3796</v>
      </c>
      <c r="U1590" s="46">
        <v>9956</v>
      </c>
      <c r="V1590" s="4"/>
      <c r="W1590" s="46">
        <v>13021</v>
      </c>
      <c r="X1590" s="46">
        <v>10160</v>
      </c>
      <c r="Z1590" s="48">
        <v>37573</v>
      </c>
      <c r="AA1590" s="19">
        <v>5.81</v>
      </c>
      <c r="AB1590" s="19" t="s">
        <v>3789</v>
      </c>
      <c r="AC1590" s="19">
        <v>3.7</v>
      </c>
      <c r="AD1590" s="19">
        <v>0.54</v>
      </c>
      <c r="AE1590" s="19">
        <v>256</v>
      </c>
      <c r="AF1590" s="19">
        <v>2.82</v>
      </c>
      <c r="AH1590" s="19">
        <v>280</v>
      </c>
      <c r="AI1590" s="19">
        <v>76</v>
      </c>
      <c r="AK1590" s="43"/>
      <c r="AL1590" s="19">
        <v>17</v>
      </c>
      <c r="AM1590" s="19">
        <v>2176</v>
      </c>
      <c r="AN1590" s="54"/>
      <c r="AO1590" s="63" t="s">
        <v>3536</v>
      </c>
      <c r="AP1590" s="17">
        <f t="shared" si="566"/>
        <v>0.18463000000000002</v>
      </c>
      <c r="AQ1590" s="17">
        <f t="shared" si="567"/>
        <v>4.4436600000000007E-2</v>
      </c>
      <c r="AR1590" s="17">
        <f t="shared" si="585"/>
        <v>11.135999999999999</v>
      </c>
      <c r="AS1590" s="17">
        <f t="shared" si="584"/>
        <v>7.2135599999999994E-2</v>
      </c>
      <c r="AT1590" s="17">
        <f t="shared" si="568"/>
        <v>11.437202199999998</v>
      </c>
      <c r="AU1590" s="5">
        <f t="shared" si="569"/>
        <v>7.8987999999999996</v>
      </c>
      <c r="AV1590" s="5">
        <f t="shared" si="570"/>
        <v>1.2456399999999999</v>
      </c>
      <c r="AW1590" s="5">
        <f t="shared" si="586"/>
        <v>0</v>
      </c>
      <c r="AX1590" s="5">
        <f t="shared" si="587"/>
        <v>0</v>
      </c>
      <c r="AY1590" s="5">
        <f t="shared" si="571"/>
        <v>0.35394000000000003</v>
      </c>
      <c r="AZ1590" s="5">
        <f t="shared" si="572"/>
        <v>9.4983799999999992</v>
      </c>
      <c r="BA1590" s="7">
        <f t="shared" si="573"/>
        <v>9.2608945931295802E-2</v>
      </c>
      <c r="BB1590" s="62">
        <f t="shared" si="574"/>
        <v>636.05999999999995</v>
      </c>
      <c r="BC1590" s="6">
        <f t="shared" si="575"/>
        <v>-0.54761989431235469</v>
      </c>
      <c r="BD1590" s="32">
        <f t="shared" si="576"/>
        <v>1.6142933977332328E-2</v>
      </c>
      <c r="BE1590" s="32">
        <f t="shared" si="577"/>
        <v>3.8852683744631197E-3</v>
      </c>
      <c r="BF1590" s="35">
        <f t="shared" si="578"/>
        <v>0.97997179764820463</v>
      </c>
      <c r="BG1590" s="36">
        <f t="shared" si="579"/>
        <v>0.83159444031508534</v>
      </c>
      <c r="BH1590" s="33">
        <f t="shared" si="580"/>
        <v>0.13114236322404452</v>
      </c>
      <c r="BI1590" s="33">
        <f t="shared" si="581"/>
        <v>3.7263196460870174E-2</v>
      </c>
      <c r="BJ1590" s="43"/>
      <c r="BK1590" s="19">
        <v>3.19</v>
      </c>
      <c r="BO1590" s="31"/>
      <c r="BP1590" s="31"/>
      <c r="BQ1590" s="31"/>
      <c r="BR1590" s="31"/>
      <c r="BS1590" s="31"/>
      <c r="BT1590" s="31"/>
      <c r="BU1590" s="31"/>
      <c r="BV1590" s="31"/>
      <c r="BW1590" s="31"/>
      <c r="BX1590" s="31"/>
      <c r="BY1590" s="31"/>
      <c r="BZ1590" s="31"/>
      <c r="CA1590" s="31"/>
      <c r="CB1590" s="31"/>
      <c r="CC1590" s="31"/>
      <c r="CD1590" s="31"/>
      <c r="CE1590" s="31"/>
      <c r="CF1590" s="31"/>
      <c r="CG1590" s="31"/>
      <c r="CH1590" s="31"/>
      <c r="CI1590" s="31"/>
      <c r="CJ1590" s="31"/>
      <c r="CK1590" s="31"/>
      <c r="CL1590" s="31"/>
      <c r="CN1590" s="63">
        <v>20021113</v>
      </c>
      <c r="CO1590" s="63" t="s">
        <v>3607</v>
      </c>
      <c r="CP1590" s="66"/>
      <c r="CQ1590" s="64">
        <v>37575</v>
      </c>
      <c r="CR1590" s="78" t="s">
        <v>2043</v>
      </c>
      <c r="CS1590" s="78" t="s">
        <v>6954</v>
      </c>
    </row>
    <row r="1591" spans="1:97">
      <c r="A1591" s="63" t="s">
        <v>3591</v>
      </c>
      <c r="B1591" s="63" t="s">
        <v>5723</v>
      </c>
      <c r="C1591" s="63">
        <v>4062</v>
      </c>
      <c r="D1591" s="19" t="s">
        <v>3782</v>
      </c>
      <c r="E1591" s="63" t="s">
        <v>1707</v>
      </c>
      <c r="F1591" s="63" t="s">
        <v>7278</v>
      </c>
      <c r="G1591" s="65" t="s">
        <v>3597</v>
      </c>
      <c r="H1591" s="65">
        <v>19</v>
      </c>
      <c r="I1591" s="65">
        <v>23</v>
      </c>
      <c r="J1591" s="65">
        <v>94</v>
      </c>
      <c r="K1591" s="23">
        <v>41.954891000000003</v>
      </c>
      <c r="L1591" s="23">
        <v>-108.08007600000001</v>
      </c>
      <c r="M1591" s="61" t="s">
        <v>5724</v>
      </c>
      <c r="N1591" s="63" t="s">
        <v>5725</v>
      </c>
      <c r="O1591" s="63"/>
      <c r="P1591" s="63" t="s">
        <v>3796</v>
      </c>
      <c r="Q1591" s="63"/>
      <c r="R1591" s="63"/>
      <c r="S1591" s="55"/>
      <c r="T1591" s="63"/>
      <c r="U1591" s="66" t="s">
        <v>5726</v>
      </c>
      <c r="V1591" s="63"/>
      <c r="W1591" s="66">
        <v>12360</v>
      </c>
      <c r="X1591" s="66">
        <v>12159</v>
      </c>
      <c r="Y1591" s="63"/>
      <c r="Z1591" s="64">
        <v>37781</v>
      </c>
      <c r="AA1591" s="63">
        <v>7.98</v>
      </c>
      <c r="AB1591" s="63"/>
      <c r="AC1591" s="63">
        <v>37.700000000000003</v>
      </c>
      <c r="AD1591" s="63">
        <v>0.64</v>
      </c>
      <c r="AE1591" s="63">
        <v>2880</v>
      </c>
      <c r="AF1591" s="63">
        <v>27.2</v>
      </c>
      <c r="AG1591" s="63"/>
      <c r="AH1591" s="63">
        <v>3999</v>
      </c>
      <c r="AI1591" s="63">
        <v>1254</v>
      </c>
      <c r="AJ1591" s="63"/>
      <c r="AK1591" s="63"/>
      <c r="AL1591" s="63">
        <v>51</v>
      </c>
      <c r="AM1591" s="63">
        <v>8404</v>
      </c>
      <c r="AN1591" s="63"/>
      <c r="AO1591" s="63" t="s">
        <v>5727</v>
      </c>
      <c r="AP1591" s="17">
        <f t="shared" si="566"/>
        <v>1.8812300000000002</v>
      </c>
      <c r="AQ1591" s="17">
        <f t="shared" si="567"/>
        <v>5.26656E-2</v>
      </c>
      <c r="AR1591" s="17">
        <f t="shared" si="585"/>
        <v>125.27999999999999</v>
      </c>
      <c r="AS1591" s="17">
        <f t="shared" si="584"/>
        <v>0.69577599999999995</v>
      </c>
      <c r="AT1591" s="17">
        <f t="shared" si="568"/>
        <v>127.90967159999998</v>
      </c>
      <c r="AU1591" s="5">
        <f t="shared" si="569"/>
        <v>112.81179</v>
      </c>
      <c r="AV1591" s="5">
        <f t="shared" si="570"/>
        <v>20.553059999999999</v>
      </c>
      <c r="AW1591" s="5">
        <f t="shared" si="586"/>
        <v>0</v>
      </c>
      <c r="AX1591" s="5">
        <f t="shared" si="587"/>
        <v>0</v>
      </c>
      <c r="AY1591" s="5">
        <f t="shared" si="571"/>
        <v>1.06182</v>
      </c>
      <c r="AZ1591" s="5">
        <f t="shared" si="572"/>
        <v>134.42667</v>
      </c>
      <c r="BA1591" s="7">
        <f t="shared" si="573"/>
        <v>-2.4842148671634982E-2</v>
      </c>
      <c r="BB1591" s="62">
        <f t="shared" si="574"/>
        <v>8249.5400000000009</v>
      </c>
      <c r="BC1591" s="28">
        <f t="shared" si="575"/>
        <v>-9.2749049151110881E-3</v>
      </c>
      <c r="BD1591" s="32">
        <f t="shared" si="576"/>
        <v>1.470748831161881E-2</v>
      </c>
      <c r="BE1591" s="32">
        <f t="shared" si="577"/>
        <v>4.1174056145415049E-4</v>
      </c>
      <c r="BF1591" s="35">
        <f t="shared" si="578"/>
        <v>0.98488077112692707</v>
      </c>
      <c r="BG1591" s="36">
        <f t="shared" si="579"/>
        <v>0.83920690737931691</v>
      </c>
      <c r="BH1591" s="33">
        <f t="shared" si="580"/>
        <v>0.15289421362591216</v>
      </c>
      <c r="BI1591" s="33">
        <f t="shared" si="581"/>
        <v>7.8988789947709043E-3</v>
      </c>
      <c r="BJ1591" s="63"/>
      <c r="BK1591" s="63">
        <v>0.64</v>
      </c>
      <c r="BL1591" s="63"/>
      <c r="BM1591" s="63"/>
      <c r="BN1591" s="63"/>
      <c r="BO1591" s="63"/>
      <c r="BP1591" s="63"/>
      <c r="BQ1591" s="63"/>
      <c r="BR1591" s="63"/>
      <c r="BS1591" s="63">
        <v>0.88</v>
      </c>
      <c r="BT1591" s="63"/>
      <c r="BU1591" s="63"/>
      <c r="BV1591" s="63"/>
      <c r="BW1591" s="63"/>
      <c r="BX1591" s="63"/>
      <c r="BY1591" s="63"/>
      <c r="BZ1591" s="63"/>
      <c r="CA1591" s="63"/>
      <c r="CB1591" s="63"/>
      <c r="CC1591" s="63"/>
      <c r="CD1591" s="63"/>
      <c r="CE1591" s="63"/>
      <c r="CF1591" s="63"/>
      <c r="CG1591" s="63"/>
      <c r="CH1591" s="63"/>
      <c r="CI1591" s="63"/>
      <c r="CJ1591" s="63"/>
      <c r="CK1591" s="63"/>
      <c r="CL1591" s="63"/>
      <c r="CM1591" s="63"/>
      <c r="CN1591" s="63">
        <v>20030609</v>
      </c>
      <c r="CO1591" s="63" t="s">
        <v>3607</v>
      </c>
      <c r="CP1591" s="66"/>
      <c r="CQ1591" s="64">
        <v>37783</v>
      </c>
      <c r="CR1591" s="78" t="s">
        <v>2043</v>
      </c>
      <c r="CS1591" s="78" t="s">
        <v>6954</v>
      </c>
    </row>
    <row r="1592" spans="1:97">
      <c r="A1592" s="63" t="s">
        <v>3591</v>
      </c>
      <c r="B1592" s="63" t="s">
        <v>5704</v>
      </c>
      <c r="C1592" s="63">
        <v>5058</v>
      </c>
      <c r="D1592" s="19" t="s">
        <v>3782</v>
      </c>
      <c r="E1592" s="63" t="s">
        <v>1707</v>
      </c>
      <c r="F1592" s="63" t="s">
        <v>2314</v>
      </c>
      <c r="G1592" s="65" t="s">
        <v>3595</v>
      </c>
      <c r="H1592" s="65">
        <v>23</v>
      </c>
      <c r="I1592" s="65">
        <v>23</v>
      </c>
      <c r="J1592" s="65">
        <v>94</v>
      </c>
      <c r="K1592" s="23">
        <v>41.947786000000001</v>
      </c>
      <c r="L1592" s="23">
        <v>-108.002999</v>
      </c>
      <c r="M1592" s="61" t="s">
        <v>5705</v>
      </c>
      <c r="N1592" s="63" t="s">
        <v>5706</v>
      </c>
      <c r="O1592" s="63"/>
      <c r="P1592" s="63" t="s">
        <v>3796</v>
      </c>
      <c r="Q1592" s="63"/>
      <c r="R1592" s="63"/>
      <c r="S1592" s="55">
        <f>IF(U1592&gt;0,V1592-U1592,"")</f>
        <v>291</v>
      </c>
      <c r="T1592" s="63"/>
      <c r="U1592" s="66">
        <v>12390</v>
      </c>
      <c r="V1592" s="63">
        <v>12681</v>
      </c>
      <c r="W1592" s="66">
        <v>12759</v>
      </c>
      <c r="X1592" s="66"/>
      <c r="Y1592" s="63"/>
      <c r="Z1592" s="64">
        <v>38434</v>
      </c>
      <c r="AA1592" s="63">
        <v>7.04</v>
      </c>
      <c r="AB1592" s="63"/>
      <c r="AC1592" s="63">
        <v>14.5</v>
      </c>
      <c r="AD1592" s="63">
        <v>1.6</v>
      </c>
      <c r="AE1592" s="63">
        <v>1600</v>
      </c>
      <c r="AF1592" s="63">
        <v>26.6</v>
      </c>
      <c r="AG1592" s="63"/>
      <c r="AH1592" s="63">
        <v>2450</v>
      </c>
      <c r="AI1592" s="63">
        <v>845</v>
      </c>
      <c r="AJ1592" s="63">
        <v>0</v>
      </c>
      <c r="AK1592" s="63">
        <v>0</v>
      </c>
      <c r="AL1592" s="63">
        <v>39</v>
      </c>
      <c r="AM1592" s="63">
        <v>5400</v>
      </c>
      <c r="AN1592" s="63"/>
      <c r="AO1592" s="63" t="s">
        <v>3536</v>
      </c>
      <c r="AP1592" s="17">
        <f t="shared" si="566"/>
        <v>0.72355000000000003</v>
      </c>
      <c r="AQ1592" s="17">
        <f t="shared" si="567"/>
        <v>0.131664</v>
      </c>
      <c r="AR1592" s="17">
        <f t="shared" si="585"/>
        <v>69.599999999999994</v>
      </c>
      <c r="AS1592" s="17">
        <f t="shared" si="584"/>
        <v>0.68042800000000003</v>
      </c>
      <c r="AT1592" s="17">
        <f t="shared" si="568"/>
        <v>71.135642000000004</v>
      </c>
      <c r="AU1592" s="5">
        <f t="shared" si="569"/>
        <v>69.114499999999992</v>
      </c>
      <c r="AV1592" s="5">
        <f t="shared" si="570"/>
        <v>13.849549999999999</v>
      </c>
      <c r="AW1592" s="5">
        <f t="shared" si="586"/>
        <v>0</v>
      </c>
      <c r="AX1592" s="5">
        <f t="shared" si="587"/>
        <v>0</v>
      </c>
      <c r="AY1592" s="5">
        <f t="shared" si="571"/>
        <v>0.81198000000000004</v>
      </c>
      <c r="AZ1592" s="5">
        <f t="shared" si="572"/>
        <v>83.776029999999992</v>
      </c>
      <c r="BA1592" s="7">
        <f t="shared" si="573"/>
        <v>-8.1597389252889785E-2</v>
      </c>
      <c r="BB1592" s="62">
        <f t="shared" si="574"/>
        <v>4976.7</v>
      </c>
      <c r="BC1592" s="28">
        <f t="shared" si="575"/>
        <v>-4.0793315794038582E-2</v>
      </c>
      <c r="BD1592" s="32">
        <f t="shared" si="576"/>
        <v>1.0171413087127266E-2</v>
      </c>
      <c r="BE1592" s="32">
        <f t="shared" si="577"/>
        <v>1.8508865077790399E-3</v>
      </c>
      <c r="BF1592" s="35">
        <f t="shared" si="578"/>
        <v>0.9879777004050937</v>
      </c>
      <c r="BG1592" s="36">
        <f t="shared" si="579"/>
        <v>0.82499134895745241</v>
      </c>
      <c r="BH1592" s="33">
        <f t="shared" si="580"/>
        <v>0.16531637987620088</v>
      </c>
      <c r="BI1592" s="33">
        <f t="shared" si="581"/>
        <v>9.6922711663467477E-3</v>
      </c>
      <c r="BJ1592" s="63">
        <v>0</v>
      </c>
      <c r="BK1592" s="63">
        <v>11.7</v>
      </c>
      <c r="BL1592" s="63">
        <v>0</v>
      </c>
      <c r="BM1592" s="63">
        <v>0</v>
      </c>
      <c r="BN1592" s="63">
        <v>0</v>
      </c>
      <c r="BO1592" s="63">
        <v>0</v>
      </c>
      <c r="BP1592" s="63">
        <v>0</v>
      </c>
      <c r="BQ1592" s="63">
        <v>0</v>
      </c>
      <c r="BR1592" s="63">
        <v>0</v>
      </c>
      <c r="BS1592" s="63">
        <v>0</v>
      </c>
      <c r="BT1592" s="63">
        <v>0</v>
      </c>
      <c r="BU1592" s="63">
        <v>0</v>
      </c>
      <c r="BV1592" s="63">
        <v>0</v>
      </c>
      <c r="BW1592" s="63">
        <v>0</v>
      </c>
      <c r="BX1592" s="63"/>
      <c r="BY1592" s="63"/>
      <c r="BZ1592" s="63"/>
      <c r="CA1592" s="63"/>
      <c r="CB1592" s="63"/>
      <c r="CC1592" s="63"/>
      <c r="CD1592" s="63"/>
      <c r="CE1592" s="63"/>
      <c r="CF1592" s="63"/>
      <c r="CG1592" s="63"/>
      <c r="CH1592" s="63"/>
      <c r="CI1592" s="63"/>
      <c r="CJ1592" s="63"/>
      <c r="CK1592" s="63"/>
      <c r="CL1592" s="63"/>
      <c r="CM1592" s="63"/>
      <c r="CN1592" s="63">
        <v>20050323</v>
      </c>
      <c r="CO1592" s="63" t="s">
        <v>2066</v>
      </c>
      <c r="CP1592" s="66"/>
      <c r="CQ1592" s="64">
        <v>38436</v>
      </c>
      <c r="CR1592" s="78" t="s">
        <v>2043</v>
      </c>
      <c r="CS1592" s="78" t="s">
        <v>6954</v>
      </c>
    </row>
    <row r="1593" spans="1:97">
      <c r="A1593" s="63" t="s">
        <v>3591</v>
      </c>
      <c r="B1593" s="63" t="s">
        <v>5707</v>
      </c>
      <c r="C1593" s="63">
        <v>5050</v>
      </c>
      <c r="D1593" s="19" t="s">
        <v>3782</v>
      </c>
      <c r="E1593" s="63" t="s">
        <v>1707</v>
      </c>
      <c r="F1593" s="63" t="s">
        <v>2314</v>
      </c>
      <c r="G1593" s="65" t="s">
        <v>3592</v>
      </c>
      <c r="H1593" s="65">
        <v>25</v>
      </c>
      <c r="I1593" s="65">
        <v>23</v>
      </c>
      <c r="J1593" s="65">
        <v>94</v>
      </c>
      <c r="K1593" s="23">
        <v>41.940403000000003</v>
      </c>
      <c r="L1593" s="23">
        <v>-107.98312799999999</v>
      </c>
      <c r="M1593" s="61" t="s">
        <v>5708</v>
      </c>
      <c r="N1593" s="63" t="s">
        <v>5709</v>
      </c>
      <c r="O1593" s="63"/>
      <c r="P1593" s="63" t="s">
        <v>3796</v>
      </c>
      <c r="Q1593" s="63"/>
      <c r="R1593" s="63"/>
      <c r="S1593" s="55">
        <f>IF(U1593&gt;0,V1593-U1593,"")</f>
        <v>285</v>
      </c>
      <c r="T1593" s="63"/>
      <c r="U1593" s="66">
        <v>12410</v>
      </c>
      <c r="V1593" s="63">
        <v>12695</v>
      </c>
      <c r="W1593" s="66">
        <v>12838</v>
      </c>
      <c r="X1593" s="66"/>
      <c r="Y1593" s="63"/>
      <c r="Z1593" s="64">
        <v>38434</v>
      </c>
      <c r="AA1593" s="63">
        <v>6.34</v>
      </c>
      <c r="AB1593" s="63"/>
      <c r="AC1593" s="63">
        <v>17.8</v>
      </c>
      <c r="AD1593" s="63">
        <v>2.1</v>
      </c>
      <c r="AE1593" s="63">
        <v>1400</v>
      </c>
      <c r="AF1593" s="63">
        <v>15.8</v>
      </c>
      <c r="AG1593" s="63"/>
      <c r="AH1593" s="63">
        <v>2220</v>
      </c>
      <c r="AI1593" s="63">
        <v>482</v>
      </c>
      <c r="AJ1593" s="63">
        <v>0</v>
      </c>
      <c r="AK1593" s="63">
        <v>0</v>
      </c>
      <c r="AL1593" s="63">
        <v>42</v>
      </c>
      <c r="AM1593" s="63">
        <v>4320</v>
      </c>
      <c r="AN1593" s="63"/>
      <c r="AO1593" s="63" t="s">
        <v>3536</v>
      </c>
      <c r="AP1593" s="17">
        <f t="shared" si="566"/>
        <v>0.88822000000000001</v>
      </c>
      <c r="AQ1593" s="17">
        <f t="shared" si="567"/>
        <v>0.17280900000000002</v>
      </c>
      <c r="AR1593" s="17">
        <f t="shared" si="585"/>
        <v>60.9</v>
      </c>
      <c r="AS1593" s="17">
        <f t="shared" si="584"/>
        <v>0.40416400000000002</v>
      </c>
      <c r="AT1593" s="17">
        <f t="shared" si="568"/>
        <v>62.365192999999998</v>
      </c>
      <c r="AU1593" s="5">
        <f t="shared" si="569"/>
        <v>62.626199999999997</v>
      </c>
      <c r="AV1593" s="5">
        <f t="shared" si="570"/>
        <v>7.8999799999999993</v>
      </c>
      <c r="AW1593" s="5">
        <f t="shared" si="586"/>
        <v>0</v>
      </c>
      <c r="AX1593" s="5">
        <f t="shared" si="587"/>
        <v>0</v>
      </c>
      <c r="AY1593" s="5">
        <f t="shared" si="571"/>
        <v>0.87444000000000011</v>
      </c>
      <c r="AZ1593" s="5">
        <f t="shared" si="572"/>
        <v>71.400620000000004</v>
      </c>
      <c r="BA1593" s="7">
        <f t="shared" si="573"/>
        <v>-6.7546608489569795E-2</v>
      </c>
      <c r="BB1593" s="62">
        <f t="shared" si="574"/>
        <v>4179.7</v>
      </c>
      <c r="BC1593" s="28">
        <f t="shared" si="575"/>
        <v>-1.6506464934056515E-2</v>
      </c>
      <c r="BD1593" s="32">
        <f t="shared" si="576"/>
        <v>1.4242239256759777E-2</v>
      </c>
      <c r="BE1593" s="32">
        <f t="shared" si="577"/>
        <v>2.7709206319621272E-3</v>
      </c>
      <c r="BF1593" s="35">
        <f t="shared" si="578"/>
        <v>0.98298684011127813</v>
      </c>
      <c r="BG1593" s="36">
        <f t="shared" si="579"/>
        <v>0.87711003069721238</v>
      </c>
      <c r="BH1593" s="33">
        <f t="shared" si="580"/>
        <v>0.11064301682534408</v>
      </c>
      <c r="BI1593" s="33">
        <f t="shared" si="581"/>
        <v>1.2246952477443474E-2</v>
      </c>
      <c r="BJ1593" s="63">
        <v>0</v>
      </c>
      <c r="BK1593" s="63">
        <v>14.4</v>
      </c>
      <c r="BL1593" s="63">
        <v>0</v>
      </c>
      <c r="BM1593" s="63">
        <v>0</v>
      </c>
      <c r="BN1593" s="63">
        <v>0</v>
      </c>
      <c r="BO1593" s="63">
        <v>0</v>
      </c>
      <c r="BP1593" s="63">
        <v>0</v>
      </c>
      <c r="BQ1593" s="63">
        <v>0</v>
      </c>
      <c r="BR1593" s="63">
        <v>0</v>
      </c>
      <c r="BS1593" s="63">
        <v>0</v>
      </c>
      <c r="BT1593" s="63">
        <v>0</v>
      </c>
      <c r="BU1593" s="63">
        <v>0</v>
      </c>
      <c r="BV1593" s="63">
        <v>0</v>
      </c>
      <c r="BW1593" s="63">
        <v>0</v>
      </c>
      <c r="BX1593" s="63"/>
      <c r="BY1593" s="63"/>
      <c r="BZ1593" s="63"/>
      <c r="CA1593" s="63"/>
      <c r="CB1593" s="63"/>
      <c r="CC1593" s="63"/>
      <c r="CD1593" s="63"/>
      <c r="CE1593" s="63"/>
      <c r="CF1593" s="63"/>
      <c r="CG1593" s="63"/>
      <c r="CH1593" s="63"/>
      <c r="CI1593" s="63"/>
      <c r="CJ1593" s="63"/>
      <c r="CK1593" s="63"/>
      <c r="CL1593" s="63"/>
      <c r="CM1593" s="63"/>
      <c r="CN1593" s="63">
        <v>20050323</v>
      </c>
      <c r="CO1593" s="63" t="s">
        <v>2067</v>
      </c>
      <c r="CP1593" s="66"/>
      <c r="CQ1593" s="64">
        <v>38436</v>
      </c>
      <c r="CR1593" s="78" t="s">
        <v>2043</v>
      </c>
      <c r="CS1593" s="78" t="s">
        <v>6954</v>
      </c>
    </row>
    <row r="1594" spans="1:97">
      <c r="A1594" s="63" t="s">
        <v>3591</v>
      </c>
      <c r="B1594" s="63" t="s">
        <v>5710</v>
      </c>
      <c r="C1594" s="63">
        <v>5036</v>
      </c>
      <c r="D1594" s="19" t="s">
        <v>3782</v>
      </c>
      <c r="E1594" s="63" t="s">
        <v>1707</v>
      </c>
      <c r="F1594" s="63" t="s">
        <v>2314</v>
      </c>
      <c r="G1594" s="65" t="s">
        <v>3604</v>
      </c>
      <c r="H1594" s="65">
        <v>27</v>
      </c>
      <c r="I1594" s="65">
        <v>23</v>
      </c>
      <c r="J1594" s="65">
        <v>94</v>
      </c>
      <c r="K1594" s="23">
        <v>41.932749999999999</v>
      </c>
      <c r="L1594" s="23">
        <v>-108.02245600000001</v>
      </c>
      <c r="M1594" s="61" t="s">
        <v>5711</v>
      </c>
      <c r="N1594" s="63" t="s">
        <v>5712</v>
      </c>
      <c r="O1594" s="63"/>
      <c r="P1594" s="63" t="s">
        <v>3796</v>
      </c>
      <c r="Q1594" s="63"/>
      <c r="R1594" s="63"/>
      <c r="S1594" s="55">
        <f>IF(U1594&gt;0,V1594-U1594,"")</f>
        <v>217</v>
      </c>
      <c r="T1594" s="63"/>
      <c r="U1594" s="66">
        <v>12020</v>
      </c>
      <c r="V1594" s="63">
        <v>12237</v>
      </c>
      <c r="W1594" s="66">
        <v>12400</v>
      </c>
      <c r="X1594" s="66"/>
      <c r="Y1594" s="63"/>
      <c r="Z1594" s="64">
        <v>38434</v>
      </c>
      <c r="AA1594" s="63">
        <v>6.98</v>
      </c>
      <c r="AB1594" s="63"/>
      <c r="AC1594" s="63">
        <v>13.6</v>
      </c>
      <c r="AD1594" s="63">
        <v>1.2</v>
      </c>
      <c r="AE1594" s="63">
        <v>927</v>
      </c>
      <c r="AF1594" s="63">
        <v>15</v>
      </c>
      <c r="AG1594" s="63"/>
      <c r="AH1594" s="63">
        <v>1400</v>
      </c>
      <c r="AI1594" s="63">
        <v>365</v>
      </c>
      <c r="AJ1594" s="63">
        <v>0</v>
      </c>
      <c r="AK1594" s="63">
        <v>0</v>
      </c>
      <c r="AL1594" s="63">
        <v>56</v>
      </c>
      <c r="AM1594" s="63">
        <v>3060</v>
      </c>
      <c r="AN1594" s="63"/>
      <c r="AO1594" s="63" t="s">
        <v>3536</v>
      </c>
      <c r="AP1594" s="17">
        <f t="shared" si="566"/>
        <v>0.67864000000000002</v>
      </c>
      <c r="AQ1594" s="17">
        <f t="shared" si="567"/>
        <v>9.8748000000000002E-2</v>
      </c>
      <c r="AR1594" s="17">
        <f t="shared" si="585"/>
        <v>40.3245</v>
      </c>
      <c r="AS1594" s="17">
        <f t="shared" si="584"/>
        <v>0.38369999999999999</v>
      </c>
      <c r="AT1594" s="17">
        <f t="shared" si="568"/>
        <v>41.485588</v>
      </c>
      <c r="AU1594" s="5">
        <f t="shared" si="569"/>
        <v>39.494</v>
      </c>
      <c r="AV1594" s="5">
        <f t="shared" si="570"/>
        <v>5.9823499999999994</v>
      </c>
      <c r="AW1594" s="5">
        <f t="shared" si="586"/>
        <v>0</v>
      </c>
      <c r="AX1594" s="5">
        <f t="shared" si="587"/>
        <v>0</v>
      </c>
      <c r="AY1594" s="5">
        <f t="shared" si="571"/>
        <v>1.1659200000000001</v>
      </c>
      <c r="AZ1594" s="5">
        <f t="shared" si="572"/>
        <v>46.642269999999996</v>
      </c>
      <c r="BA1594" s="7">
        <f t="shared" si="573"/>
        <v>-5.8513642757548882E-2</v>
      </c>
      <c r="BB1594" s="62">
        <f t="shared" si="574"/>
        <v>2777.8</v>
      </c>
      <c r="BC1594" s="28">
        <f t="shared" si="575"/>
        <v>-4.8340128130460069E-2</v>
      </c>
      <c r="BD1594" s="32">
        <f t="shared" si="576"/>
        <v>1.6358452000246448E-2</v>
      </c>
      <c r="BE1594" s="32">
        <f t="shared" si="577"/>
        <v>2.3802965020045036E-3</v>
      </c>
      <c r="BF1594" s="35">
        <f t="shared" si="578"/>
        <v>0.98126125149774901</v>
      </c>
      <c r="BG1594" s="36">
        <f t="shared" si="579"/>
        <v>0.84674266496892203</v>
      </c>
      <c r="BH1594" s="33">
        <f t="shared" si="580"/>
        <v>0.12826026692097103</v>
      </c>
      <c r="BI1594" s="33">
        <f t="shared" si="581"/>
        <v>2.4997068110106994E-2</v>
      </c>
      <c r="BJ1594" s="63">
        <v>0</v>
      </c>
      <c r="BK1594" s="63">
        <v>2.1</v>
      </c>
      <c r="BL1594" s="63">
        <v>0</v>
      </c>
      <c r="BM1594" s="63">
        <v>0</v>
      </c>
      <c r="BN1594" s="63">
        <v>0</v>
      </c>
      <c r="BO1594" s="63">
        <v>0</v>
      </c>
      <c r="BP1594" s="63">
        <v>0</v>
      </c>
      <c r="BQ1594" s="63">
        <v>0</v>
      </c>
      <c r="BR1594" s="63">
        <v>0</v>
      </c>
      <c r="BS1594" s="63">
        <v>0</v>
      </c>
      <c r="BT1594" s="63">
        <v>0</v>
      </c>
      <c r="BU1594" s="63">
        <v>0</v>
      </c>
      <c r="BV1594" s="63">
        <v>0</v>
      </c>
      <c r="BW1594" s="63">
        <v>0</v>
      </c>
      <c r="BX1594" s="63"/>
      <c r="BY1594" s="63"/>
      <c r="BZ1594" s="63"/>
      <c r="CA1594" s="63"/>
      <c r="CB1594" s="63"/>
      <c r="CC1594" s="63"/>
      <c r="CD1594" s="63"/>
      <c r="CE1594" s="63"/>
      <c r="CF1594" s="63"/>
      <c r="CG1594" s="63"/>
      <c r="CH1594" s="63"/>
      <c r="CI1594" s="63"/>
      <c r="CJ1594" s="63"/>
      <c r="CK1594" s="63"/>
      <c r="CL1594" s="63"/>
      <c r="CM1594" s="63"/>
      <c r="CN1594" s="63">
        <v>20050323</v>
      </c>
      <c r="CO1594" s="63" t="s">
        <v>2068</v>
      </c>
      <c r="CP1594" s="66"/>
      <c r="CQ1594" s="64">
        <v>38436</v>
      </c>
      <c r="CR1594" s="78" t="s">
        <v>2043</v>
      </c>
      <c r="CS1594" s="78" t="s">
        <v>6954</v>
      </c>
    </row>
    <row r="1595" spans="1:97">
      <c r="A1595" s="63" t="s">
        <v>3591</v>
      </c>
      <c r="B1595" s="63" t="s">
        <v>5728</v>
      </c>
      <c r="C1595" s="63">
        <v>5164</v>
      </c>
      <c r="D1595" s="19" t="s">
        <v>3782</v>
      </c>
      <c r="E1595" s="63" t="s">
        <v>1707</v>
      </c>
      <c r="F1595" s="63" t="s">
        <v>2222</v>
      </c>
      <c r="G1595" s="65" t="s">
        <v>3597</v>
      </c>
      <c r="H1595" s="65">
        <v>29</v>
      </c>
      <c r="I1595" s="65">
        <v>23</v>
      </c>
      <c r="J1595" s="65">
        <v>94</v>
      </c>
      <c r="K1595" s="23">
        <v>41.938673999999999</v>
      </c>
      <c r="L1595" s="23">
        <v>-108.059353</v>
      </c>
      <c r="M1595" s="61" t="s">
        <v>5729</v>
      </c>
      <c r="N1595" s="63" t="s">
        <v>5730</v>
      </c>
      <c r="O1595" s="63"/>
      <c r="P1595" s="63" t="s">
        <v>3796</v>
      </c>
      <c r="Q1595" s="63"/>
      <c r="R1595" s="63"/>
      <c r="S1595" s="55">
        <f>IF(U1595&gt;0,V1595-U1595,"")</f>
        <v>230</v>
      </c>
      <c r="T1595" s="63"/>
      <c r="U1595" s="66">
        <v>11935</v>
      </c>
      <c r="V1595" s="63">
        <v>12165</v>
      </c>
      <c r="W1595" s="66">
        <v>12381</v>
      </c>
      <c r="X1595" s="66"/>
      <c r="Y1595" s="63"/>
      <c r="Z1595" s="64">
        <v>38286</v>
      </c>
      <c r="AA1595" s="63">
        <v>7.04</v>
      </c>
      <c r="AB1595" s="63"/>
      <c r="AC1595" s="63">
        <v>42</v>
      </c>
      <c r="AD1595" s="63">
        <v>7</v>
      </c>
      <c r="AE1595" s="63">
        <v>3380</v>
      </c>
      <c r="AF1595" s="63">
        <v>51.3</v>
      </c>
      <c r="AG1595" s="63"/>
      <c r="AH1595" s="63">
        <v>4320</v>
      </c>
      <c r="AI1595" s="63">
        <v>894</v>
      </c>
      <c r="AJ1595" s="63">
        <v>0</v>
      </c>
      <c r="AK1595" s="63">
        <v>0</v>
      </c>
      <c r="AL1595" s="63">
        <v>55.6</v>
      </c>
      <c r="AM1595" s="63">
        <v>8290</v>
      </c>
      <c r="AN1595" s="63"/>
      <c r="AO1595" s="63" t="s">
        <v>3536</v>
      </c>
      <c r="AP1595" s="17">
        <f t="shared" si="566"/>
        <v>2.0958000000000001</v>
      </c>
      <c r="AQ1595" s="17">
        <f t="shared" si="567"/>
        <v>0.57603000000000004</v>
      </c>
      <c r="AR1595" s="17">
        <f t="shared" si="585"/>
        <v>147.03</v>
      </c>
      <c r="AS1595" s="17">
        <f t="shared" si="584"/>
        <v>1.3122539999999998</v>
      </c>
      <c r="AT1595" s="17">
        <f t="shared" si="568"/>
        <v>151.014084</v>
      </c>
      <c r="AU1595" s="5">
        <f t="shared" si="569"/>
        <v>121.8672</v>
      </c>
      <c r="AV1595" s="5">
        <f t="shared" si="570"/>
        <v>14.652659999999999</v>
      </c>
      <c r="AW1595" s="5">
        <f t="shared" si="586"/>
        <v>0</v>
      </c>
      <c r="AX1595" s="5">
        <f t="shared" si="587"/>
        <v>0</v>
      </c>
      <c r="AY1595" s="5">
        <f t="shared" si="571"/>
        <v>1.1575920000000002</v>
      </c>
      <c r="AZ1595" s="5">
        <f t="shared" si="572"/>
        <v>137.67745199999999</v>
      </c>
      <c r="BA1595" s="7">
        <f t="shared" si="573"/>
        <v>4.6196823726761455E-2</v>
      </c>
      <c r="BB1595" s="62">
        <f t="shared" si="574"/>
        <v>8749.9</v>
      </c>
      <c r="BC1595" s="28">
        <f t="shared" si="575"/>
        <v>2.6989595009360361E-2</v>
      </c>
      <c r="BD1595" s="32">
        <f t="shared" si="576"/>
        <v>1.3878175760083411E-2</v>
      </c>
      <c r="BE1595" s="32">
        <f t="shared" si="577"/>
        <v>3.8144124358626052E-3</v>
      </c>
      <c r="BF1595" s="35">
        <f t="shared" si="578"/>
        <v>0.98230741180405401</v>
      </c>
      <c r="BG1595" s="36">
        <f t="shared" si="579"/>
        <v>0.88516455112780568</v>
      </c>
      <c r="BH1595" s="33">
        <f t="shared" si="580"/>
        <v>0.10642744899142963</v>
      </c>
      <c r="BI1595" s="33">
        <f t="shared" si="581"/>
        <v>8.407999880764792E-3</v>
      </c>
      <c r="BJ1595" s="63">
        <v>0</v>
      </c>
      <c r="BK1595" s="63">
        <v>12.5</v>
      </c>
      <c r="BL1595" s="63">
        <v>0</v>
      </c>
      <c r="BM1595" s="63">
        <v>0</v>
      </c>
      <c r="BN1595" s="63">
        <v>0</v>
      </c>
      <c r="BO1595" s="63">
        <v>0</v>
      </c>
      <c r="BP1595" s="63">
        <v>0</v>
      </c>
      <c r="BQ1595" s="63">
        <v>0</v>
      </c>
      <c r="BR1595" s="63">
        <v>0</v>
      </c>
      <c r="BS1595" s="63">
        <v>0</v>
      </c>
      <c r="BT1595" s="63">
        <v>0</v>
      </c>
      <c r="BU1595" s="63">
        <v>0</v>
      </c>
      <c r="BV1595" s="63">
        <v>0</v>
      </c>
      <c r="BW1595" s="63">
        <v>0</v>
      </c>
      <c r="BX1595" s="63"/>
      <c r="BY1595" s="63"/>
      <c r="BZ1595" s="63"/>
      <c r="CA1595" s="63"/>
      <c r="CB1595" s="63"/>
      <c r="CC1595" s="63"/>
      <c r="CD1595" s="63"/>
      <c r="CE1595" s="63"/>
      <c r="CF1595" s="63"/>
      <c r="CG1595" s="63"/>
      <c r="CH1595" s="63"/>
      <c r="CI1595" s="63"/>
      <c r="CJ1595" s="63"/>
      <c r="CK1595" s="63"/>
      <c r="CL1595" s="63"/>
      <c r="CM1595" s="63"/>
      <c r="CN1595" s="63">
        <v>20041026</v>
      </c>
      <c r="CO1595" s="63" t="s">
        <v>2731</v>
      </c>
      <c r="CP1595" s="66" t="s">
        <v>5731</v>
      </c>
      <c r="CQ1595" s="64">
        <v>38288</v>
      </c>
      <c r="CR1595" s="78" t="s">
        <v>2043</v>
      </c>
      <c r="CS1595" s="78" t="s">
        <v>6954</v>
      </c>
    </row>
    <row r="1596" spans="1:97">
      <c r="A1596" s="63" t="s">
        <v>3591</v>
      </c>
      <c r="B1596" s="63" t="s">
        <v>5713</v>
      </c>
      <c r="C1596" s="63">
        <v>5057</v>
      </c>
      <c r="D1596" s="19" t="s">
        <v>3782</v>
      </c>
      <c r="E1596" s="63" t="s">
        <v>1707</v>
      </c>
      <c r="F1596" s="63" t="s">
        <v>2314</v>
      </c>
      <c r="G1596" s="65" t="s">
        <v>3604</v>
      </c>
      <c r="H1596" s="65">
        <v>33</v>
      </c>
      <c r="I1596" s="65">
        <v>23</v>
      </c>
      <c r="J1596" s="65">
        <v>94</v>
      </c>
      <c r="K1596" s="23">
        <v>41.918244000000001</v>
      </c>
      <c r="L1596" s="23">
        <v>-108.041484</v>
      </c>
      <c r="M1596" s="61" t="s">
        <v>5714</v>
      </c>
      <c r="N1596" s="63" t="s">
        <v>5715</v>
      </c>
      <c r="O1596" s="63"/>
      <c r="P1596" s="63" t="s">
        <v>3796</v>
      </c>
      <c r="Q1596" s="63"/>
      <c r="R1596" s="63"/>
      <c r="S1596" s="55">
        <f>IF(U1596&gt;0,V1596-U1596,"")</f>
        <v>258</v>
      </c>
      <c r="T1596" s="63"/>
      <c r="U1596" s="66">
        <v>11690</v>
      </c>
      <c r="V1596" s="63">
        <v>11948</v>
      </c>
      <c r="W1596" s="66">
        <v>12064</v>
      </c>
      <c r="X1596" s="66"/>
      <c r="Y1596" s="63"/>
      <c r="Z1596" s="64">
        <v>38434</v>
      </c>
      <c r="AA1596" s="63">
        <v>6.81</v>
      </c>
      <c r="AB1596" s="63"/>
      <c r="AC1596" s="63">
        <v>11</v>
      </c>
      <c r="AD1596" s="63">
        <v>1.3</v>
      </c>
      <c r="AE1596" s="63">
        <v>1400</v>
      </c>
      <c r="AF1596" s="63">
        <v>26</v>
      </c>
      <c r="AG1596" s="63"/>
      <c r="AH1596" s="63">
        <v>2000</v>
      </c>
      <c r="AI1596" s="63">
        <v>622</v>
      </c>
      <c r="AJ1596" s="63">
        <v>0</v>
      </c>
      <c r="AK1596" s="63">
        <v>0</v>
      </c>
      <c r="AL1596" s="63">
        <v>52</v>
      </c>
      <c r="AM1596" s="63">
        <v>4120</v>
      </c>
      <c r="AN1596" s="63"/>
      <c r="AO1596" s="63" t="s">
        <v>3536</v>
      </c>
      <c r="AP1596" s="17">
        <f t="shared" si="566"/>
        <v>0.54889999999999994</v>
      </c>
      <c r="AQ1596" s="17">
        <f t="shared" si="567"/>
        <v>0.106977</v>
      </c>
      <c r="AR1596" s="17">
        <f t="shared" si="585"/>
        <v>60.9</v>
      </c>
      <c r="AS1596" s="17">
        <f t="shared" si="584"/>
        <v>0.66508</v>
      </c>
      <c r="AT1596" s="17">
        <f t="shared" si="568"/>
        <v>62.220956999999999</v>
      </c>
      <c r="AU1596" s="5">
        <f t="shared" si="569"/>
        <v>56.419999999999995</v>
      </c>
      <c r="AV1596" s="5">
        <f t="shared" si="570"/>
        <v>10.194579999999998</v>
      </c>
      <c r="AW1596" s="5">
        <f t="shared" si="586"/>
        <v>0</v>
      </c>
      <c r="AX1596" s="5">
        <f t="shared" si="587"/>
        <v>0</v>
      </c>
      <c r="AY1596" s="5">
        <f t="shared" si="571"/>
        <v>1.08264</v>
      </c>
      <c r="AZ1596" s="5">
        <f t="shared" si="572"/>
        <v>67.697219999999987</v>
      </c>
      <c r="BA1596" s="7">
        <f t="shared" si="573"/>
        <v>-4.2151630560518023E-2</v>
      </c>
      <c r="BB1596" s="62">
        <f t="shared" si="574"/>
        <v>4112.3</v>
      </c>
      <c r="BC1596" s="28">
        <f t="shared" si="575"/>
        <v>-9.3534006292285497E-4</v>
      </c>
      <c r="BD1596" s="32">
        <f t="shared" si="576"/>
        <v>8.8217865244342025E-3</v>
      </c>
      <c r="BE1596" s="32">
        <f t="shared" si="577"/>
        <v>1.7193081745753285E-3</v>
      </c>
      <c r="BF1596" s="35">
        <f t="shared" si="578"/>
        <v>0.98945890530099057</v>
      </c>
      <c r="BG1596" s="36">
        <f t="shared" si="579"/>
        <v>0.83341679318589457</v>
      </c>
      <c r="BH1596" s="33">
        <f t="shared" si="580"/>
        <v>0.15059082189785636</v>
      </c>
      <c r="BI1596" s="33">
        <f t="shared" si="581"/>
        <v>1.5992384916249148E-2</v>
      </c>
      <c r="BJ1596" s="63">
        <v>0</v>
      </c>
      <c r="BK1596" s="63">
        <v>20</v>
      </c>
      <c r="BL1596" s="63">
        <v>0</v>
      </c>
      <c r="BM1596" s="63">
        <v>0</v>
      </c>
      <c r="BN1596" s="63">
        <v>0</v>
      </c>
      <c r="BO1596" s="63">
        <v>0</v>
      </c>
      <c r="BP1596" s="63">
        <v>0</v>
      </c>
      <c r="BQ1596" s="63">
        <v>0</v>
      </c>
      <c r="BR1596" s="63">
        <v>0</v>
      </c>
      <c r="BS1596" s="63">
        <v>0</v>
      </c>
      <c r="BT1596" s="63">
        <v>0</v>
      </c>
      <c r="BU1596" s="63">
        <v>0</v>
      </c>
      <c r="BV1596" s="63">
        <v>0</v>
      </c>
      <c r="BW1596" s="63">
        <v>0</v>
      </c>
      <c r="BX1596" s="63"/>
      <c r="BY1596" s="63"/>
      <c r="BZ1596" s="63"/>
      <c r="CA1596" s="63"/>
      <c r="CB1596" s="63"/>
      <c r="CC1596" s="63"/>
      <c r="CD1596" s="63"/>
      <c r="CE1596" s="63"/>
      <c r="CF1596" s="63"/>
      <c r="CG1596" s="63"/>
      <c r="CH1596" s="63"/>
      <c r="CI1596" s="63"/>
      <c r="CJ1596" s="63"/>
      <c r="CK1596" s="63"/>
      <c r="CL1596" s="63"/>
      <c r="CM1596" s="63"/>
      <c r="CN1596" s="63">
        <v>20050323</v>
      </c>
      <c r="CO1596" s="63" t="s">
        <v>2069</v>
      </c>
      <c r="CP1596" s="66"/>
      <c r="CQ1596" s="64">
        <v>38436</v>
      </c>
      <c r="CR1596" s="78" t="s">
        <v>2043</v>
      </c>
      <c r="CS1596" s="78" t="s">
        <v>6954</v>
      </c>
    </row>
    <row r="1597" spans="1:97">
      <c r="A1597" s="63" t="s">
        <v>3591</v>
      </c>
      <c r="B1597" s="63" t="s">
        <v>5736</v>
      </c>
      <c r="C1597" s="63">
        <v>4079</v>
      </c>
      <c r="D1597" s="19" t="s">
        <v>3782</v>
      </c>
      <c r="E1597" s="63" t="s">
        <v>1707</v>
      </c>
      <c r="F1597" s="63" t="s">
        <v>7278</v>
      </c>
      <c r="G1597" s="65" t="s">
        <v>264</v>
      </c>
      <c r="H1597" s="65">
        <v>25</v>
      </c>
      <c r="I1597" s="65">
        <v>23</v>
      </c>
      <c r="J1597" s="65">
        <v>95</v>
      </c>
      <c r="K1597" s="23">
        <v>41.933225</v>
      </c>
      <c r="L1597" s="23">
        <v>-108.089592</v>
      </c>
      <c r="M1597" s="61" t="s">
        <v>5737</v>
      </c>
      <c r="N1597" s="63" t="s">
        <v>5738</v>
      </c>
      <c r="O1597" s="63"/>
      <c r="P1597" s="63" t="s">
        <v>3796</v>
      </c>
      <c r="Q1597" s="63"/>
      <c r="R1597" s="63"/>
      <c r="S1597" s="55"/>
      <c r="T1597" s="63"/>
      <c r="U1597" s="66" t="s">
        <v>5739</v>
      </c>
      <c r="V1597" s="63"/>
      <c r="W1597" s="66">
        <v>11844</v>
      </c>
      <c r="X1597" s="66">
        <v>11841</v>
      </c>
      <c r="Y1597" s="63"/>
      <c r="Z1597" s="64">
        <v>37781</v>
      </c>
      <c r="AA1597" s="63">
        <v>7.61</v>
      </c>
      <c r="AB1597" s="63"/>
      <c r="AC1597" s="63">
        <v>24.2</v>
      </c>
      <c r="AD1597" s="63">
        <v>1.1499999999999999</v>
      </c>
      <c r="AE1597" s="63">
        <v>2483</v>
      </c>
      <c r="AF1597" s="63">
        <v>14.5</v>
      </c>
      <c r="AG1597" s="63"/>
      <c r="AH1597" s="63">
        <v>3448</v>
      </c>
      <c r="AI1597" s="63">
        <v>961</v>
      </c>
      <c r="AJ1597" s="63"/>
      <c r="AK1597" s="63"/>
      <c r="AL1597" s="63">
        <v>48</v>
      </c>
      <c r="AM1597" s="63">
        <v>6940</v>
      </c>
      <c r="AN1597" s="63"/>
      <c r="AO1597" s="63" t="s">
        <v>3553</v>
      </c>
      <c r="AP1597" s="17">
        <f t="shared" si="566"/>
        <v>1.2075799999999999</v>
      </c>
      <c r="AQ1597" s="17">
        <f t="shared" si="567"/>
        <v>9.4633499999999995E-2</v>
      </c>
      <c r="AR1597" s="17">
        <f t="shared" si="585"/>
        <v>108.01049999999999</v>
      </c>
      <c r="AS1597" s="17">
        <f t="shared" si="584"/>
        <v>0.37090999999999996</v>
      </c>
      <c r="AT1597" s="17">
        <f t="shared" si="568"/>
        <v>109.68362349999998</v>
      </c>
      <c r="AU1597" s="5">
        <f t="shared" si="569"/>
        <v>97.268079999999998</v>
      </c>
      <c r="AV1597" s="5">
        <f t="shared" si="570"/>
        <v>15.750789999999999</v>
      </c>
      <c r="AW1597" s="5">
        <f t="shared" si="586"/>
        <v>0</v>
      </c>
      <c r="AX1597" s="5">
        <f t="shared" si="587"/>
        <v>0</v>
      </c>
      <c r="AY1597" s="5">
        <f t="shared" si="571"/>
        <v>0.99936000000000003</v>
      </c>
      <c r="AZ1597" s="5">
        <f t="shared" si="572"/>
        <v>114.01822999999999</v>
      </c>
      <c r="BA1597" s="7">
        <f t="shared" si="573"/>
        <v>-1.9376712495589615E-2</v>
      </c>
      <c r="BB1597" s="62">
        <f t="shared" si="574"/>
        <v>6979.85</v>
      </c>
      <c r="BC1597" s="28">
        <f t="shared" si="575"/>
        <v>2.862818205655978E-3</v>
      </c>
      <c r="BD1597" s="32">
        <f t="shared" si="576"/>
        <v>1.1009665449281954E-2</v>
      </c>
      <c r="BE1597" s="32">
        <f t="shared" si="577"/>
        <v>8.6278604754519265E-4</v>
      </c>
      <c r="BF1597" s="35">
        <f t="shared" si="578"/>
        <v>0.98812754850317286</v>
      </c>
      <c r="BG1597" s="36">
        <f t="shared" si="579"/>
        <v>0.85309235198616928</v>
      </c>
      <c r="BH1597" s="33">
        <f t="shared" si="580"/>
        <v>0.1381427338417725</v>
      </c>
      <c r="BI1597" s="33">
        <f t="shared" si="581"/>
        <v>8.764914172058276E-3</v>
      </c>
      <c r="BJ1597" s="63"/>
      <c r="BK1597" s="63">
        <v>0.87</v>
      </c>
      <c r="BL1597" s="63"/>
      <c r="BM1597" s="63"/>
      <c r="BN1597" s="63"/>
      <c r="BO1597" s="63"/>
      <c r="BP1597" s="63"/>
      <c r="BQ1597" s="63"/>
      <c r="BR1597" s="63"/>
      <c r="BS1597" s="63">
        <v>2.11</v>
      </c>
      <c r="BT1597" s="63"/>
      <c r="BU1597" s="63"/>
      <c r="BV1597" s="63"/>
      <c r="BW1597" s="63"/>
      <c r="BX1597" s="63"/>
      <c r="BY1597" s="63"/>
      <c r="BZ1597" s="63"/>
      <c r="CA1597" s="63"/>
      <c r="CB1597" s="63"/>
      <c r="CC1597" s="63"/>
      <c r="CD1597" s="63"/>
      <c r="CE1597" s="63"/>
      <c r="CF1597" s="63"/>
      <c r="CG1597" s="63"/>
      <c r="CH1597" s="63"/>
      <c r="CI1597" s="63"/>
      <c r="CJ1597" s="63"/>
      <c r="CK1597" s="63"/>
      <c r="CL1597" s="63"/>
      <c r="CM1597" s="63"/>
      <c r="CN1597" s="63">
        <v>20030609</v>
      </c>
      <c r="CO1597" s="63" t="s">
        <v>3607</v>
      </c>
      <c r="CP1597" s="66"/>
      <c r="CQ1597" s="64">
        <v>37783</v>
      </c>
      <c r="CR1597" s="78" t="s">
        <v>2043</v>
      </c>
      <c r="CS1597" s="78" t="s">
        <v>6954</v>
      </c>
    </row>
    <row r="1598" spans="1:97">
      <c r="A1598" s="63" t="s">
        <v>3591</v>
      </c>
      <c r="B1598" s="63" t="s">
        <v>5751</v>
      </c>
      <c r="C1598" s="63">
        <v>4080</v>
      </c>
      <c r="D1598" s="19" t="s">
        <v>3782</v>
      </c>
      <c r="E1598" s="63" t="s">
        <v>1707</v>
      </c>
      <c r="F1598" s="63" t="s">
        <v>7278</v>
      </c>
      <c r="G1598" s="65" t="s">
        <v>267</v>
      </c>
      <c r="H1598" s="65">
        <v>35</v>
      </c>
      <c r="I1598" s="65">
        <v>23</v>
      </c>
      <c r="J1598" s="65">
        <v>95</v>
      </c>
      <c r="K1598" s="23">
        <v>41.918810999999998</v>
      </c>
      <c r="L1598" s="23">
        <v>-108.10890999999999</v>
      </c>
      <c r="M1598" s="61" t="s">
        <v>5752</v>
      </c>
      <c r="N1598" s="63" t="s">
        <v>5753</v>
      </c>
      <c r="O1598" s="63"/>
      <c r="P1598" s="63" t="s">
        <v>3796</v>
      </c>
      <c r="Q1598" s="63"/>
      <c r="R1598" s="63"/>
      <c r="S1598" s="55"/>
      <c r="T1598" s="63"/>
      <c r="U1598" s="66" t="s">
        <v>5754</v>
      </c>
      <c r="V1598" s="63"/>
      <c r="W1598" s="66">
        <v>11525</v>
      </c>
      <c r="X1598" s="66">
        <v>11522</v>
      </c>
      <c r="Y1598" s="63"/>
      <c r="Z1598" s="64">
        <v>37781</v>
      </c>
      <c r="AA1598" s="63">
        <v>7.71</v>
      </c>
      <c r="AB1598" s="63"/>
      <c r="AC1598" s="63">
        <v>16.5</v>
      </c>
      <c r="AD1598" s="63"/>
      <c r="AE1598" s="63">
        <v>1658</v>
      </c>
      <c r="AF1598" s="63">
        <v>3.25</v>
      </c>
      <c r="AG1598" s="63"/>
      <c r="AH1598" s="63">
        <v>1849</v>
      </c>
      <c r="AI1598" s="63">
        <v>907</v>
      </c>
      <c r="AJ1598" s="63"/>
      <c r="AK1598" s="63"/>
      <c r="AL1598" s="63">
        <v>96</v>
      </c>
      <c r="AM1598" s="63">
        <v>4292</v>
      </c>
      <c r="AN1598" s="63"/>
      <c r="AO1598" s="63" t="s">
        <v>3553</v>
      </c>
      <c r="AP1598" s="17">
        <f t="shared" si="566"/>
        <v>0.82335000000000003</v>
      </c>
      <c r="AQ1598" s="17">
        <f t="shared" si="567"/>
        <v>0</v>
      </c>
      <c r="AR1598" s="17">
        <f t="shared" si="585"/>
        <v>72.12299999999999</v>
      </c>
      <c r="AS1598" s="17">
        <f t="shared" si="584"/>
        <v>8.3135000000000001E-2</v>
      </c>
      <c r="AT1598" s="17">
        <f t="shared" si="568"/>
        <v>73.029484999999994</v>
      </c>
      <c r="AU1598" s="5">
        <f t="shared" si="569"/>
        <v>52.160289999999996</v>
      </c>
      <c r="AV1598" s="5">
        <f t="shared" si="570"/>
        <v>14.865729999999999</v>
      </c>
      <c r="AW1598" s="5">
        <f t="shared" si="586"/>
        <v>0</v>
      </c>
      <c r="AX1598" s="5">
        <f t="shared" si="587"/>
        <v>0</v>
      </c>
      <c r="AY1598" s="5">
        <f t="shared" si="571"/>
        <v>1.9987200000000001</v>
      </c>
      <c r="AZ1598" s="5">
        <f t="shared" si="572"/>
        <v>69.024739999999994</v>
      </c>
      <c r="BA1598" s="7">
        <f t="shared" si="573"/>
        <v>2.819166413388972E-2</v>
      </c>
      <c r="BB1598" s="62">
        <f t="shared" si="574"/>
        <v>4529.75</v>
      </c>
      <c r="BC1598" s="28">
        <f t="shared" si="575"/>
        <v>2.6950435004392554E-2</v>
      </c>
      <c r="BD1598" s="32">
        <f t="shared" si="576"/>
        <v>1.1274213422154081E-2</v>
      </c>
      <c r="BE1598" s="32">
        <f t="shared" si="577"/>
        <v>0</v>
      </c>
      <c r="BF1598" s="35">
        <f t="shared" si="578"/>
        <v>0.98872578657784582</v>
      </c>
      <c r="BG1598" s="36">
        <f t="shared" si="579"/>
        <v>0.75567528396340211</v>
      </c>
      <c r="BH1598" s="33">
        <f t="shared" si="580"/>
        <v>0.21536814191549292</v>
      </c>
      <c r="BI1598" s="33">
        <f t="shared" si="581"/>
        <v>2.8956574121104986E-2</v>
      </c>
      <c r="BJ1598" s="63"/>
      <c r="BK1598" s="63">
        <v>7.1</v>
      </c>
      <c r="BL1598" s="63"/>
      <c r="BM1598" s="63"/>
      <c r="BN1598" s="63"/>
      <c r="BO1598" s="63"/>
      <c r="BP1598" s="63"/>
      <c r="BQ1598" s="63"/>
      <c r="BR1598" s="63"/>
      <c r="BS1598" s="63"/>
      <c r="BT1598" s="63"/>
      <c r="BU1598" s="63"/>
      <c r="BV1598" s="63"/>
      <c r="BW1598" s="63"/>
      <c r="BX1598" s="63"/>
      <c r="BY1598" s="63"/>
      <c r="BZ1598" s="63"/>
      <c r="CA1598" s="63"/>
      <c r="CB1598" s="63"/>
      <c r="CC1598" s="63"/>
      <c r="CD1598" s="63"/>
      <c r="CE1598" s="63"/>
      <c r="CF1598" s="63"/>
      <c r="CG1598" s="63"/>
      <c r="CH1598" s="63"/>
      <c r="CI1598" s="63"/>
      <c r="CJ1598" s="63"/>
      <c r="CK1598" s="63"/>
      <c r="CL1598" s="63"/>
      <c r="CM1598" s="63"/>
      <c r="CN1598" s="63">
        <v>20030609</v>
      </c>
      <c r="CO1598" s="63" t="s">
        <v>3607</v>
      </c>
      <c r="CP1598" s="66"/>
      <c r="CQ1598" s="64">
        <v>37783</v>
      </c>
      <c r="CR1598" s="78" t="s">
        <v>2043</v>
      </c>
      <c r="CS1598" s="78" t="s">
        <v>6954</v>
      </c>
    </row>
    <row r="1599" spans="1:97">
      <c r="A1599" s="63" t="s">
        <v>3591</v>
      </c>
      <c r="B1599" s="63" t="s">
        <v>5767</v>
      </c>
      <c r="C1599" s="63">
        <v>5529</v>
      </c>
      <c r="D1599" s="19" t="s">
        <v>3782</v>
      </c>
      <c r="E1599" s="63" t="s">
        <v>1707</v>
      </c>
      <c r="F1599" s="63" t="s">
        <v>5768</v>
      </c>
      <c r="G1599" s="65" t="s">
        <v>270</v>
      </c>
      <c r="H1599" s="65">
        <v>9</v>
      </c>
      <c r="I1599" s="65">
        <v>23</v>
      </c>
      <c r="J1599" s="65">
        <v>98</v>
      </c>
      <c r="K1599" s="23">
        <v>41.985663000000002</v>
      </c>
      <c r="L1599" s="23">
        <v>-108.49652</v>
      </c>
      <c r="M1599" s="61" t="s">
        <v>5769</v>
      </c>
      <c r="N1599" s="63" t="s">
        <v>5770</v>
      </c>
      <c r="O1599" s="63"/>
      <c r="P1599" s="63" t="s">
        <v>3796</v>
      </c>
      <c r="Q1599" s="63"/>
      <c r="R1599" s="63"/>
      <c r="S1599" s="55">
        <f>IF(U1599&gt;0,V1599-U1599,"")</f>
        <v>1560</v>
      </c>
      <c r="T1599" s="63"/>
      <c r="U1599" s="66">
        <v>8438</v>
      </c>
      <c r="V1599" s="63">
        <v>9998</v>
      </c>
      <c r="W1599" s="66">
        <v>10050</v>
      </c>
      <c r="X1599" s="66">
        <v>10174</v>
      </c>
      <c r="Y1599" s="63" t="s">
        <v>3788</v>
      </c>
      <c r="Z1599" s="64"/>
      <c r="AA1599" s="63">
        <v>6.92</v>
      </c>
      <c r="AB1599" s="63"/>
      <c r="AC1599" s="63">
        <v>48</v>
      </c>
      <c r="AD1599" s="63">
        <v>5</v>
      </c>
      <c r="AE1599" s="63">
        <v>3337</v>
      </c>
      <c r="AF1599" s="63">
        <v>0</v>
      </c>
      <c r="AG1599" s="63"/>
      <c r="AH1599" s="63">
        <v>4200</v>
      </c>
      <c r="AI1599" s="63">
        <v>1854</v>
      </c>
      <c r="AJ1599" s="63">
        <v>0</v>
      </c>
      <c r="AK1599" s="63">
        <v>0</v>
      </c>
      <c r="AL1599" s="63">
        <v>0</v>
      </c>
      <c r="AM1599" s="63">
        <v>9454</v>
      </c>
      <c r="AN1599" s="63"/>
      <c r="AO1599" s="63" t="s">
        <v>7294</v>
      </c>
      <c r="AP1599" s="17">
        <f t="shared" si="566"/>
        <v>2.3952</v>
      </c>
      <c r="AQ1599" s="17">
        <f t="shared" si="567"/>
        <v>0.41144999999999998</v>
      </c>
      <c r="AR1599" s="17">
        <f t="shared" si="585"/>
        <v>145.15949999999998</v>
      </c>
      <c r="AS1599" s="17">
        <f t="shared" si="584"/>
        <v>0</v>
      </c>
      <c r="AT1599" s="17">
        <f t="shared" si="568"/>
        <v>147.96614999999997</v>
      </c>
      <c r="AU1599" s="5">
        <f t="shared" si="569"/>
        <v>118.482</v>
      </c>
      <c r="AV1599" s="5">
        <f t="shared" si="570"/>
        <v>30.387059999999998</v>
      </c>
      <c r="AW1599" s="5">
        <f t="shared" si="586"/>
        <v>0</v>
      </c>
      <c r="AX1599" s="5">
        <f t="shared" si="587"/>
        <v>0</v>
      </c>
      <c r="AY1599" s="5">
        <f t="shared" si="571"/>
        <v>0</v>
      </c>
      <c r="AZ1599" s="5">
        <f t="shared" si="572"/>
        <v>148.86905999999999</v>
      </c>
      <c r="BA1599" s="7">
        <f t="shared" si="573"/>
        <v>-3.0417887419757917E-3</v>
      </c>
      <c r="BB1599" s="62">
        <f t="shared" si="574"/>
        <v>9444</v>
      </c>
      <c r="BC1599" s="28">
        <f t="shared" si="575"/>
        <v>-5.2915652449994708E-4</v>
      </c>
      <c r="BD1599" s="32">
        <f t="shared" si="576"/>
        <v>1.6187486124360204E-2</v>
      </c>
      <c r="BE1599" s="32">
        <f t="shared" si="577"/>
        <v>2.7807035595641305E-3</v>
      </c>
      <c r="BF1599" s="35">
        <f t="shared" si="578"/>
        <v>0.98103181031607578</v>
      </c>
      <c r="BG1599" s="36">
        <f t="shared" si="579"/>
        <v>0.79588062153411865</v>
      </c>
      <c r="BH1599" s="33">
        <f t="shared" si="580"/>
        <v>0.20411937846588135</v>
      </c>
      <c r="BI1599" s="33">
        <f t="shared" si="581"/>
        <v>0</v>
      </c>
      <c r="BJ1599" s="63">
        <v>0</v>
      </c>
      <c r="BK1599" s="63">
        <v>10</v>
      </c>
      <c r="BL1599" s="63">
        <v>0</v>
      </c>
      <c r="BM1599" s="63">
        <v>0</v>
      </c>
      <c r="BN1599" s="63">
        <v>0</v>
      </c>
      <c r="BO1599" s="63">
        <v>0</v>
      </c>
      <c r="BP1599" s="63">
        <v>0</v>
      </c>
      <c r="BQ1599" s="63">
        <v>0</v>
      </c>
      <c r="BR1599" s="63">
        <v>0</v>
      </c>
      <c r="BS1599" s="63">
        <v>0</v>
      </c>
      <c r="BT1599" s="63">
        <v>0</v>
      </c>
      <c r="BU1599" s="63">
        <v>0</v>
      </c>
      <c r="BV1599" s="63">
        <v>0</v>
      </c>
      <c r="BW1599" s="63">
        <v>0</v>
      </c>
      <c r="BX1599" s="63"/>
      <c r="BY1599" s="63"/>
      <c r="BZ1599" s="63"/>
      <c r="CA1599" s="63"/>
      <c r="CB1599" s="63"/>
      <c r="CC1599" s="63"/>
      <c r="CD1599" s="63"/>
      <c r="CE1599" s="63"/>
      <c r="CF1599" s="63"/>
      <c r="CG1599" s="63"/>
      <c r="CH1599" s="63"/>
      <c r="CI1599" s="63"/>
      <c r="CJ1599" s="63"/>
      <c r="CK1599" s="63"/>
      <c r="CL1599" s="63"/>
      <c r="CM1599" s="63" t="s">
        <v>3820</v>
      </c>
      <c r="CN1599" s="63"/>
      <c r="CO1599" s="63" t="s">
        <v>3455</v>
      </c>
      <c r="CP1599" s="66"/>
      <c r="CQ1599" s="64">
        <v>39227</v>
      </c>
      <c r="CR1599" s="78" t="s">
        <v>2043</v>
      </c>
      <c r="CS1599" s="78" t="s">
        <v>6954</v>
      </c>
    </row>
    <row r="1600" spans="1:97">
      <c r="A1600" s="63" t="s">
        <v>3591</v>
      </c>
      <c r="B1600" s="63" t="s">
        <v>5764</v>
      </c>
      <c r="C1600" s="63">
        <v>5530</v>
      </c>
      <c r="D1600" s="19" t="s">
        <v>3782</v>
      </c>
      <c r="E1600" s="63" t="s">
        <v>1707</v>
      </c>
      <c r="F1600" s="63" t="s">
        <v>7278</v>
      </c>
      <c r="G1600" s="65" t="s">
        <v>259</v>
      </c>
      <c r="H1600" s="65">
        <v>16</v>
      </c>
      <c r="I1600" s="65">
        <v>23</v>
      </c>
      <c r="J1600" s="65">
        <v>98</v>
      </c>
      <c r="K1600" s="23">
        <v>41.97128</v>
      </c>
      <c r="L1600" s="23">
        <v>-108.49659</v>
      </c>
      <c r="M1600" s="61" t="s">
        <v>5765</v>
      </c>
      <c r="N1600" s="63" t="s">
        <v>5766</v>
      </c>
      <c r="O1600" s="63"/>
      <c r="P1600" s="63" t="s">
        <v>3796</v>
      </c>
      <c r="Q1600" s="63"/>
      <c r="R1600" s="63"/>
      <c r="S1600" s="55">
        <f>IF(U1600&gt;0,V1600-U1600,"")</f>
        <v>1605</v>
      </c>
      <c r="T1600" s="63"/>
      <c r="U1600" s="66">
        <v>8298</v>
      </c>
      <c r="V1600" s="63">
        <v>9903</v>
      </c>
      <c r="W1600" s="66">
        <v>10250</v>
      </c>
      <c r="X1600" s="66">
        <v>10000</v>
      </c>
      <c r="Y1600" s="63" t="s">
        <v>3788</v>
      </c>
      <c r="Z1600" s="64"/>
      <c r="AA1600" s="63">
        <v>7.38</v>
      </c>
      <c r="AB1600" s="63"/>
      <c r="AC1600" s="63">
        <v>40</v>
      </c>
      <c r="AD1600" s="63">
        <v>5</v>
      </c>
      <c r="AE1600" s="63">
        <v>2167</v>
      </c>
      <c r="AF1600" s="63">
        <v>0</v>
      </c>
      <c r="AG1600" s="63"/>
      <c r="AH1600" s="63">
        <v>2600</v>
      </c>
      <c r="AI1600" s="63">
        <v>1464</v>
      </c>
      <c r="AJ1600" s="63">
        <v>0</v>
      </c>
      <c r="AK1600" s="63">
        <v>0</v>
      </c>
      <c r="AL1600" s="63">
        <v>0</v>
      </c>
      <c r="AM1600" s="63">
        <v>6285</v>
      </c>
      <c r="AN1600" s="63"/>
      <c r="AO1600" s="63" t="s">
        <v>7294</v>
      </c>
      <c r="AP1600" s="17">
        <f t="shared" si="566"/>
        <v>1.996</v>
      </c>
      <c r="AQ1600" s="17">
        <f t="shared" si="567"/>
        <v>0.41144999999999998</v>
      </c>
      <c r="AR1600" s="17">
        <f t="shared" si="585"/>
        <v>94.264499999999998</v>
      </c>
      <c r="AS1600" s="17">
        <f t="shared" si="584"/>
        <v>0</v>
      </c>
      <c r="AT1600" s="17">
        <f t="shared" si="568"/>
        <v>96.671949999999995</v>
      </c>
      <c r="AU1600" s="5">
        <f t="shared" si="569"/>
        <v>73.346000000000004</v>
      </c>
      <c r="AV1600" s="5">
        <f t="shared" si="570"/>
        <v>23.994959999999999</v>
      </c>
      <c r="AW1600" s="5">
        <f t="shared" si="586"/>
        <v>0</v>
      </c>
      <c r="AX1600" s="5">
        <f t="shared" si="587"/>
        <v>0</v>
      </c>
      <c r="AY1600" s="5">
        <f t="shared" si="571"/>
        <v>0</v>
      </c>
      <c r="AZ1600" s="5">
        <f t="shared" si="572"/>
        <v>97.340959999999995</v>
      </c>
      <c r="BA1600" s="7">
        <f t="shared" si="573"/>
        <v>-3.4482756843346157E-3</v>
      </c>
      <c r="BB1600" s="62">
        <f t="shared" si="574"/>
        <v>6276</v>
      </c>
      <c r="BC1600" s="28">
        <f t="shared" si="575"/>
        <v>-7.165034631000717E-4</v>
      </c>
      <c r="BD1600" s="32">
        <f t="shared" si="576"/>
        <v>2.0647147388668585E-2</v>
      </c>
      <c r="BE1600" s="32">
        <f t="shared" si="577"/>
        <v>4.2561466899136719E-3</v>
      </c>
      <c r="BF1600" s="35">
        <f t="shared" si="578"/>
        <v>0.97509670592141773</v>
      </c>
      <c r="BG1600" s="36">
        <f t="shared" si="579"/>
        <v>0.75349575348342579</v>
      </c>
      <c r="BH1600" s="33">
        <f t="shared" si="580"/>
        <v>0.24650424651657432</v>
      </c>
      <c r="BI1600" s="33">
        <f t="shared" si="581"/>
        <v>0</v>
      </c>
      <c r="BJ1600" s="63">
        <v>0</v>
      </c>
      <c r="BK1600" s="63">
        <v>8.9</v>
      </c>
      <c r="BL1600" s="63">
        <v>0</v>
      </c>
      <c r="BM1600" s="63">
        <v>0</v>
      </c>
      <c r="BN1600" s="63">
        <v>0</v>
      </c>
      <c r="BO1600" s="63">
        <v>0</v>
      </c>
      <c r="BP1600" s="63">
        <v>0</v>
      </c>
      <c r="BQ1600" s="63">
        <v>0</v>
      </c>
      <c r="BR1600" s="63">
        <v>0</v>
      </c>
      <c r="BS1600" s="63">
        <v>0</v>
      </c>
      <c r="BT1600" s="63">
        <v>0</v>
      </c>
      <c r="BU1600" s="63">
        <v>0</v>
      </c>
      <c r="BV1600" s="63">
        <v>0</v>
      </c>
      <c r="BW1600" s="63">
        <v>0</v>
      </c>
      <c r="BX1600" s="63"/>
      <c r="BY1600" s="63"/>
      <c r="BZ1600" s="63"/>
      <c r="CA1600" s="63"/>
      <c r="CB1600" s="63"/>
      <c r="CC1600" s="63"/>
      <c r="CD1600" s="63"/>
      <c r="CE1600" s="63"/>
      <c r="CF1600" s="63"/>
      <c r="CG1600" s="63"/>
      <c r="CH1600" s="63"/>
      <c r="CI1600" s="63"/>
      <c r="CJ1600" s="63"/>
      <c r="CK1600" s="63"/>
      <c r="CL1600" s="63"/>
      <c r="CM1600" s="63" t="s">
        <v>3820</v>
      </c>
      <c r="CN1600" s="63"/>
      <c r="CO1600" s="63" t="s">
        <v>3455</v>
      </c>
      <c r="CP1600" s="66"/>
      <c r="CQ1600" s="64">
        <v>39226</v>
      </c>
      <c r="CR1600" s="78" t="s">
        <v>2043</v>
      </c>
      <c r="CS1600" s="78" t="s">
        <v>6954</v>
      </c>
    </row>
    <row r="1601" spans="1:97">
      <c r="A1601" s="20" t="s">
        <v>3591</v>
      </c>
      <c r="B1601" s="16" t="s">
        <v>356</v>
      </c>
      <c r="F1601" s="4" t="s">
        <v>2528</v>
      </c>
      <c r="G1601" s="47" t="s">
        <v>3599</v>
      </c>
      <c r="H1601" s="47">
        <v>4</v>
      </c>
      <c r="I1601" s="47">
        <v>23</v>
      </c>
      <c r="J1601" s="47">
        <v>101</v>
      </c>
      <c r="K1601" s="23">
        <v>41.993310000000001</v>
      </c>
      <c r="L1601" s="23">
        <v>-108.85469000000001</v>
      </c>
      <c r="M1601" s="61" t="s">
        <v>4473</v>
      </c>
      <c r="N1601" s="19" t="s">
        <v>4474</v>
      </c>
      <c r="P1601" s="4" t="s">
        <v>3796</v>
      </c>
      <c r="W1601" s="46">
        <v>5456</v>
      </c>
      <c r="Z1601" s="48">
        <v>35723</v>
      </c>
      <c r="AA1601" s="19">
        <v>7.07</v>
      </c>
      <c r="AB1601" s="19" t="s">
        <v>3789</v>
      </c>
      <c r="AC1601" s="19">
        <v>75</v>
      </c>
      <c r="AD1601" s="19">
        <v>16.7</v>
      </c>
      <c r="AE1601" s="19">
        <v>8500</v>
      </c>
      <c r="AF1601" s="19">
        <v>0</v>
      </c>
      <c r="AH1601" s="19">
        <v>7442</v>
      </c>
      <c r="AI1601" s="19">
        <v>7400</v>
      </c>
      <c r="AJ1601" s="19">
        <v>0</v>
      </c>
      <c r="AK1601" s="6">
        <v>0</v>
      </c>
      <c r="AL1601" s="19">
        <v>8.3000000000000007</v>
      </c>
      <c r="AM1601" s="19">
        <v>19164</v>
      </c>
      <c r="AN1601" s="53"/>
      <c r="AO1601" s="63" t="s">
        <v>5774</v>
      </c>
      <c r="AP1601" s="17">
        <f t="shared" si="566"/>
        <v>3.7425000000000002</v>
      </c>
      <c r="AQ1601" s="17">
        <f t="shared" si="567"/>
        <v>1.3742429999999999</v>
      </c>
      <c r="AR1601" s="17">
        <f t="shared" si="585"/>
        <v>369.75</v>
      </c>
      <c r="AS1601" s="17">
        <f t="shared" si="584"/>
        <v>0</v>
      </c>
      <c r="AT1601" s="17">
        <f t="shared" si="568"/>
        <v>374.86674299999999</v>
      </c>
      <c r="AU1601" s="5">
        <f t="shared" si="569"/>
        <v>209.93881999999999</v>
      </c>
      <c r="AV1601" s="5">
        <f t="shared" si="570"/>
        <v>121.28599999999999</v>
      </c>
      <c r="AW1601" s="5">
        <f t="shared" si="586"/>
        <v>0</v>
      </c>
      <c r="AX1601" s="5">
        <f t="shared" si="587"/>
        <v>0</v>
      </c>
      <c r="AY1601" s="5">
        <f t="shared" si="571"/>
        <v>0.17280600000000002</v>
      </c>
      <c r="AZ1601" s="5">
        <f t="shared" si="572"/>
        <v>331.39762599999995</v>
      </c>
      <c r="BA1601" s="7">
        <f t="shared" si="573"/>
        <v>6.1547939989593389E-2</v>
      </c>
      <c r="BB1601" s="62">
        <f t="shared" si="574"/>
        <v>23442</v>
      </c>
      <c r="BC1601" s="6">
        <f t="shared" si="575"/>
        <v>0.10040839318405859</v>
      </c>
      <c r="BD1601" s="32">
        <f t="shared" si="576"/>
        <v>9.9835476736329209E-3</v>
      </c>
      <c r="BE1601" s="32">
        <f t="shared" si="577"/>
        <v>3.6659507029141816E-3</v>
      </c>
      <c r="BF1601" s="35">
        <f t="shared" si="578"/>
        <v>0.98635050162345295</v>
      </c>
      <c r="BG1601" s="37">
        <f t="shared" si="579"/>
        <v>0.63349524416931102</v>
      </c>
      <c r="BH1601" s="33">
        <f t="shared" si="580"/>
        <v>0.36598330972956339</v>
      </c>
      <c r="BI1601" s="33">
        <f t="shared" si="581"/>
        <v>5.2144610112566118E-4</v>
      </c>
      <c r="BJ1601" s="6">
        <v>0</v>
      </c>
      <c r="BK1601" s="19">
        <v>0</v>
      </c>
      <c r="BL1601" s="19">
        <v>0</v>
      </c>
      <c r="BM1601" s="19">
        <v>0</v>
      </c>
      <c r="BN1601" s="19">
        <v>0</v>
      </c>
      <c r="BO1601" s="31"/>
      <c r="BP1601" s="19">
        <v>0</v>
      </c>
      <c r="BQ1601" s="19">
        <v>0</v>
      </c>
      <c r="BR1601" s="19">
        <v>0</v>
      </c>
      <c r="BS1601" s="19">
        <v>0</v>
      </c>
      <c r="BT1601" s="19">
        <v>0</v>
      </c>
      <c r="BU1601" s="19">
        <v>0</v>
      </c>
      <c r="BV1601" s="19">
        <v>0</v>
      </c>
      <c r="BW1601" s="19">
        <v>0</v>
      </c>
      <c r="BX1601" s="19"/>
      <c r="BY1601" s="19"/>
      <c r="BZ1601" s="19"/>
      <c r="CA1601" s="19"/>
      <c r="CB1601" s="19"/>
      <c r="CC1601" s="19"/>
      <c r="CD1601" s="19"/>
      <c r="CE1601" s="19"/>
      <c r="CF1601" s="19"/>
      <c r="CG1601" s="19"/>
      <c r="CH1601" s="19"/>
      <c r="CI1601" s="19"/>
      <c r="CJ1601" s="19"/>
      <c r="CK1601" s="19"/>
      <c r="CL1601" s="19"/>
      <c r="CM1601" s="39"/>
      <c r="CN1601" s="63">
        <v>19971020</v>
      </c>
      <c r="CO1601" s="63" t="s">
        <v>5775</v>
      </c>
      <c r="CP1601" s="66"/>
      <c r="CQ1601" s="64">
        <v>35724</v>
      </c>
      <c r="CR1601" s="78" t="s">
        <v>2043</v>
      </c>
      <c r="CS1601" s="78" t="s">
        <v>6954</v>
      </c>
    </row>
    <row r="1602" spans="1:97">
      <c r="A1602" s="20" t="s">
        <v>3590</v>
      </c>
      <c r="B1602" s="16" t="s">
        <v>4831</v>
      </c>
      <c r="C1602" s="19">
        <v>49008031</v>
      </c>
      <c r="D1602" s="19" t="s">
        <v>3782</v>
      </c>
      <c r="E1602" s="19" t="s">
        <v>1707</v>
      </c>
      <c r="F1602" s="19" t="s">
        <v>2528</v>
      </c>
      <c r="G1602" s="47"/>
      <c r="H1602" s="47" t="s">
        <v>7062</v>
      </c>
      <c r="I1602" s="47" t="s">
        <v>5443</v>
      </c>
      <c r="J1602" s="47" t="s">
        <v>5481</v>
      </c>
      <c r="K1602" s="23">
        <v>41.933500000000002</v>
      </c>
      <c r="L1602" s="23">
        <v>-108.89396000000001</v>
      </c>
      <c r="M1602" s="61" t="s">
        <v>1698</v>
      </c>
      <c r="N1602" s="19" t="s">
        <v>1699</v>
      </c>
      <c r="P1602" s="19" t="s">
        <v>3796</v>
      </c>
      <c r="Q1602" s="55"/>
      <c r="R1602" s="55"/>
      <c r="S1602" s="55">
        <f>V1602-U1602</f>
        <v>17</v>
      </c>
      <c r="T1602" s="19"/>
      <c r="U1602" s="55">
        <v>2852</v>
      </c>
      <c r="V1602" s="55">
        <v>2869</v>
      </c>
      <c r="W1602" s="55">
        <v>3503</v>
      </c>
      <c r="X1602" s="55"/>
      <c r="Y1602" s="51" t="s">
        <v>3798</v>
      </c>
      <c r="AA1602" s="52">
        <v>8.1999998092651367</v>
      </c>
      <c r="AB1602" s="19" t="s">
        <v>3789</v>
      </c>
      <c r="AC1602" s="19">
        <v>6</v>
      </c>
      <c r="AD1602" s="19">
        <v>2</v>
      </c>
      <c r="AE1602" s="19">
        <v>705</v>
      </c>
      <c r="AF1602" s="19">
        <v>-3</v>
      </c>
      <c r="AG1602" s="19">
        <v>-3</v>
      </c>
      <c r="AH1602" s="19">
        <v>32</v>
      </c>
      <c r="AI1602" s="19">
        <v>1598</v>
      </c>
      <c r="AJ1602" s="19"/>
      <c r="AK1602" s="19"/>
      <c r="AL1602" s="19">
        <v>39</v>
      </c>
      <c r="AM1602" s="19">
        <v>1667</v>
      </c>
      <c r="AP1602" s="17">
        <f t="shared" si="566"/>
        <v>0.2994</v>
      </c>
      <c r="AQ1602" s="17">
        <f t="shared" si="567"/>
        <v>0.16458</v>
      </c>
      <c r="AR1602" s="17">
        <f t="shared" si="585"/>
        <v>30.667499999999997</v>
      </c>
      <c r="AS1602" s="17">
        <f t="shared" si="584"/>
        <v>0</v>
      </c>
      <c r="AT1602" s="17">
        <f t="shared" si="568"/>
        <v>31.131479999999996</v>
      </c>
      <c r="AU1602" s="5">
        <f t="shared" si="569"/>
        <v>0.90271999999999997</v>
      </c>
      <c r="AV1602" s="5">
        <f t="shared" si="570"/>
        <v>26.191219999999998</v>
      </c>
      <c r="AW1602" s="5"/>
      <c r="AX1602" s="5"/>
      <c r="AY1602" s="5">
        <f t="shared" si="571"/>
        <v>0.81198000000000004</v>
      </c>
      <c r="AZ1602" s="5">
        <f t="shared" si="572"/>
        <v>27.905919999999995</v>
      </c>
      <c r="BA1602" s="7">
        <f t="shared" si="573"/>
        <v>5.4635874886089189E-2</v>
      </c>
      <c r="BB1602" s="62">
        <f t="shared" si="574"/>
        <v>2376</v>
      </c>
      <c r="BC1602" s="6">
        <f t="shared" si="575"/>
        <v>0.17536482809794707</v>
      </c>
      <c r="BD1602" s="32">
        <f t="shared" si="576"/>
        <v>9.6172748613300753E-3</v>
      </c>
      <c r="BE1602" s="32">
        <f t="shared" si="577"/>
        <v>5.2866102093443688E-3</v>
      </c>
      <c r="BF1602" s="35">
        <f t="shared" si="578"/>
        <v>0.98509611492932558</v>
      </c>
      <c r="BG1602" s="33">
        <f t="shared" si="579"/>
        <v>3.2348691603788733E-2</v>
      </c>
      <c r="BH1602" s="36">
        <f t="shared" si="580"/>
        <v>0.93855425658784952</v>
      </c>
      <c r="BI1602" s="33">
        <f t="shared" si="581"/>
        <v>2.9097051808361817E-2</v>
      </c>
      <c r="CM1602" s="51" t="s">
        <v>3815</v>
      </c>
      <c r="CR1602" s="78" t="s">
        <v>2043</v>
      </c>
      <c r="CS1602" s="78" t="s">
        <v>6954</v>
      </c>
    </row>
    <row r="1603" spans="1:97">
      <c r="A1603" s="63" t="s">
        <v>3591</v>
      </c>
      <c r="B1603" s="63" t="s">
        <v>5877</v>
      </c>
      <c r="C1603" s="63">
        <v>5532</v>
      </c>
      <c r="D1603" s="19" t="s">
        <v>3782</v>
      </c>
      <c r="E1603" s="63" t="s">
        <v>1707</v>
      </c>
      <c r="F1603" s="63" t="s">
        <v>7278</v>
      </c>
      <c r="G1603" s="65" t="s">
        <v>3595</v>
      </c>
      <c r="H1603" s="65">
        <v>31</v>
      </c>
      <c r="I1603" s="65">
        <v>24</v>
      </c>
      <c r="J1603" s="65">
        <v>97</v>
      </c>
      <c r="K1603" s="23">
        <v>42.005719999999997</v>
      </c>
      <c r="L1603" s="23">
        <v>-108.43094000000001</v>
      </c>
      <c r="M1603" s="61" t="s">
        <v>5878</v>
      </c>
      <c r="N1603" s="63" t="s">
        <v>5879</v>
      </c>
      <c r="O1603" s="63"/>
      <c r="P1603" s="63" t="s">
        <v>3796</v>
      </c>
      <c r="Q1603" s="63"/>
      <c r="R1603" s="63"/>
      <c r="S1603" s="55">
        <f>IF(U1603&gt;0,V1603-U1603,"")</f>
        <v>1442</v>
      </c>
      <c r="T1603" s="63"/>
      <c r="U1603" s="66">
        <v>9604</v>
      </c>
      <c r="V1603" s="63">
        <v>11046</v>
      </c>
      <c r="W1603" s="66">
        <v>11330</v>
      </c>
      <c r="X1603" s="66">
        <v>11280</v>
      </c>
      <c r="Y1603" s="63" t="s">
        <v>3788</v>
      </c>
      <c r="Z1603" s="64"/>
      <c r="AA1603" s="63">
        <v>6.45</v>
      </c>
      <c r="AB1603" s="63"/>
      <c r="AC1603" s="63">
        <v>818</v>
      </c>
      <c r="AD1603" s="63">
        <v>117</v>
      </c>
      <c r="AE1603" s="63">
        <v>12172</v>
      </c>
      <c r="AF1603" s="63">
        <v>0</v>
      </c>
      <c r="AG1603" s="63"/>
      <c r="AH1603" s="63">
        <v>20200</v>
      </c>
      <c r="AI1603" s="63">
        <v>756</v>
      </c>
      <c r="AJ1603" s="63">
        <v>0</v>
      </c>
      <c r="AK1603" s="63">
        <v>0</v>
      </c>
      <c r="AL1603" s="63">
        <v>0</v>
      </c>
      <c r="AM1603" s="63">
        <v>34071</v>
      </c>
      <c r="AN1603" s="63"/>
      <c r="AO1603" s="63" t="s">
        <v>7294</v>
      </c>
      <c r="AP1603" s="17">
        <f t="shared" ref="AP1603:AP1666" si="588">IF(AC1603&gt;0,AC1603*0.0499,0)</f>
        <v>40.818199999999997</v>
      </c>
      <c r="AQ1603" s="17">
        <f t="shared" ref="AQ1603:AQ1666" si="589">IF(AD1603&gt;0,AD1603*0.08229,0)</f>
        <v>9.627930000000001</v>
      </c>
      <c r="AR1603" s="17">
        <f t="shared" si="585"/>
        <v>529.48199999999997</v>
      </c>
      <c r="AS1603" s="17">
        <f t="shared" si="584"/>
        <v>0</v>
      </c>
      <c r="AT1603" s="17">
        <f t="shared" ref="AT1603:AT1666" si="590">SUM(AP1603:AS1603)</f>
        <v>579.92813000000001</v>
      </c>
      <c r="AU1603" s="5">
        <f t="shared" ref="AU1603:AU1666" si="591">IF(AH1603&gt;0,AH1603*0.02821,0)</f>
        <v>569.84199999999998</v>
      </c>
      <c r="AV1603" s="5">
        <f t="shared" ref="AV1603:AV1666" si="592">IF(AI1603&gt;0,AI1603*0.01639,0)</f>
        <v>12.390839999999999</v>
      </c>
      <c r="AW1603" s="5">
        <f>IF(AJ1603&gt;0,AJ1603*0.03333,0)</f>
        <v>0</v>
      </c>
      <c r="AX1603" s="5">
        <f>IF(AK1603&gt;0,AK1603*0.0588,0)</f>
        <v>0</v>
      </c>
      <c r="AY1603" s="5">
        <f t="shared" ref="AY1603:AY1666" si="593">IF(AL1603&gt;0,AL1603*0.02082,0)</f>
        <v>0</v>
      </c>
      <c r="AZ1603" s="5">
        <f t="shared" ref="AZ1603:AZ1666" si="594">SUM(AU1603:AY1603)</f>
        <v>582.23284000000001</v>
      </c>
      <c r="BA1603" s="7">
        <f t="shared" ref="BA1603:BA1666" si="595">(AT1603-AZ1603)/(AT1603+AZ1603)</f>
        <v>-1.9831245924564135E-3</v>
      </c>
      <c r="BB1603" s="62">
        <f t="shared" ref="BB1603:BB1666" si="596">SUM(AC1603:AL1603)</f>
        <v>34063</v>
      </c>
      <c r="BC1603" s="28">
        <f t="shared" ref="BC1603:BC1666" si="597">(BB1603-AM1603)/(BB1603+AM1603)</f>
        <v>-1.1741568086417941E-4</v>
      </c>
      <c r="BD1603" s="32">
        <f t="shared" ref="BD1603:BD1666" si="598">AP1603/AT1603</f>
        <v>7.0384928560026913E-2</v>
      </c>
      <c r="BE1603" s="32">
        <f t="shared" ref="BE1603:BE1666" si="599">AQ1603/AT1603</f>
        <v>1.6601936519271793E-2</v>
      </c>
      <c r="BF1603" s="35">
        <f t="shared" ref="BF1603:BF1666" si="600">(AR1603+AS1603)/AT1603</f>
        <v>0.91301313492070124</v>
      </c>
      <c r="BG1603" s="36">
        <f t="shared" ref="BG1603:BG1666" si="601">AU1603/AZ1603</f>
        <v>0.97871841100546642</v>
      </c>
      <c r="BH1603" s="33">
        <f t="shared" ref="BH1603:BH1666" si="602">AV1603/AZ1603</f>
        <v>2.1281588994533526E-2</v>
      </c>
      <c r="BI1603" s="33">
        <f t="shared" ref="BI1603:BI1666" si="603">AY1603/AZ1603</f>
        <v>0</v>
      </c>
      <c r="BJ1603" s="63">
        <v>0</v>
      </c>
      <c r="BK1603" s="63">
        <v>7.6</v>
      </c>
      <c r="BL1603" s="63">
        <v>0</v>
      </c>
      <c r="BM1603" s="63">
        <v>0</v>
      </c>
      <c r="BN1603" s="63">
        <v>0</v>
      </c>
      <c r="BO1603" s="63">
        <v>0</v>
      </c>
      <c r="BP1603" s="63">
        <v>0</v>
      </c>
      <c r="BQ1603" s="63">
        <v>0</v>
      </c>
      <c r="BR1603" s="63">
        <v>0</v>
      </c>
      <c r="BS1603" s="63">
        <v>0</v>
      </c>
      <c r="BT1603" s="63">
        <v>0</v>
      </c>
      <c r="BU1603" s="63">
        <v>0</v>
      </c>
      <c r="BV1603" s="63">
        <v>0</v>
      </c>
      <c r="BW1603" s="63">
        <v>0</v>
      </c>
      <c r="BX1603" s="63"/>
      <c r="BY1603" s="63"/>
      <c r="BZ1603" s="63"/>
      <c r="CA1603" s="63"/>
      <c r="CB1603" s="63"/>
      <c r="CC1603" s="63"/>
      <c r="CD1603" s="63"/>
      <c r="CE1603" s="63"/>
      <c r="CF1603" s="63"/>
      <c r="CG1603" s="63"/>
      <c r="CH1603" s="63"/>
      <c r="CI1603" s="63"/>
      <c r="CJ1603" s="63"/>
      <c r="CK1603" s="63"/>
      <c r="CL1603" s="63"/>
      <c r="CM1603" s="63" t="s">
        <v>3820</v>
      </c>
      <c r="CN1603" s="63"/>
      <c r="CO1603" s="63" t="s">
        <v>3455</v>
      </c>
      <c r="CP1603" s="66"/>
      <c r="CQ1603" s="64">
        <v>39226</v>
      </c>
      <c r="CR1603" s="78" t="s">
        <v>2043</v>
      </c>
      <c r="CS1603" s="78" t="s">
        <v>6954</v>
      </c>
    </row>
    <row r="1604" spans="1:97">
      <c r="A1604" s="63" t="s">
        <v>3591</v>
      </c>
      <c r="B1604" s="63" t="s">
        <v>5880</v>
      </c>
      <c r="C1604" s="63">
        <v>5533</v>
      </c>
      <c r="D1604" s="19" t="s">
        <v>3782</v>
      </c>
      <c r="E1604" s="63" t="s">
        <v>1707</v>
      </c>
      <c r="F1604" s="63" t="s">
        <v>7278</v>
      </c>
      <c r="G1604" s="65" t="s">
        <v>3615</v>
      </c>
      <c r="H1604" s="65">
        <v>35</v>
      </c>
      <c r="I1604" s="65">
        <v>24</v>
      </c>
      <c r="J1604" s="65">
        <v>98</v>
      </c>
      <c r="K1604" s="23">
        <v>42.014167</v>
      </c>
      <c r="L1604" s="23">
        <v>-108.45803600000001</v>
      </c>
      <c r="M1604" s="61" t="s">
        <v>5881</v>
      </c>
      <c r="N1604" s="63" t="s">
        <v>5882</v>
      </c>
      <c r="O1604" s="63"/>
      <c r="P1604" s="63" t="s">
        <v>3796</v>
      </c>
      <c r="Q1604" s="63"/>
      <c r="R1604" s="63"/>
      <c r="S1604" s="55">
        <f>IF(U1604&gt;0,V1604-U1604,"")</f>
        <v>1409</v>
      </c>
      <c r="T1604" s="63"/>
      <c r="U1604" s="66">
        <v>9349</v>
      </c>
      <c r="V1604" s="63">
        <v>10758</v>
      </c>
      <c r="W1604" s="66">
        <v>11230</v>
      </c>
      <c r="X1604" s="66"/>
      <c r="Y1604" s="63" t="s">
        <v>3788</v>
      </c>
      <c r="Z1604" s="64"/>
      <c r="AA1604" s="63">
        <v>7.58</v>
      </c>
      <c r="AB1604" s="63"/>
      <c r="AC1604" s="63">
        <v>192</v>
      </c>
      <c r="AD1604" s="63">
        <v>29</v>
      </c>
      <c r="AE1604" s="63">
        <v>61178</v>
      </c>
      <c r="AF1604" s="63">
        <v>0</v>
      </c>
      <c r="AG1604" s="63"/>
      <c r="AH1604" s="63">
        <v>94000</v>
      </c>
      <c r="AI1604" s="63">
        <v>927</v>
      </c>
      <c r="AJ1604" s="63">
        <v>0</v>
      </c>
      <c r="AK1604" s="63">
        <v>0</v>
      </c>
      <c r="AL1604" s="63">
        <v>820</v>
      </c>
      <c r="AM1604" s="63">
        <v>157157</v>
      </c>
      <c r="AN1604" s="63"/>
      <c r="AO1604" s="63" t="s">
        <v>7294</v>
      </c>
      <c r="AP1604" s="17">
        <f t="shared" si="588"/>
        <v>9.5808</v>
      </c>
      <c r="AQ1604" s="17">
        <f t="shared" si="589"/>
        <v>2.3864100000000001</v>
      </c>
      <c r="AR1604" s="17">
        <f t="shared" si="585"/>
        <v>2661.2429999999999</v>
      </c>
      <c r="AS1604" s="17">
        <f t="shared" si="584"/>
        <v>0</v>
      </c>
      <c r="AT1604" s="17">
        <f t="shared" si="590"/>
        <v>2673.2102099999997</v>
      </c>
      <c r="AU1604" s="5">
        <f t="shared" si="591"/>
        <v>2651.74</v>
      </c>
      <c r="AV1604" s="5">
        <f t="shared" si="592"/>
        <v>15.193529999999999</v>
      </c>
      <c r="AW1604" s="5">
        <f>IF(AJ1604&gt;0,AJ1604*0.03333,0)</f>
        <v>0</v>
      </c>
      <c r="AX1604" s="5">
        <f>IF(AK1604&gt;0,AK1604*0.0588,0)</f>
        <v>0</v>
      </c>
      <c r="AY1604" s="5">
        <f t="shared" si="593"/>
        <v>17.072400000000002</v>
      </c>
      <c r="AZ1604" s="5">
        <f t="shared" si="594"/>
        <v>2684.0059299999998</v>
      </c>
      <c r="BA1604" s="7">
        <f t="shared" si="595"/>
        <v>-2.0151735001679577E-3</v>
      </c>
      <c r="BB1604" s="62">
        <f t="shared" si="596"/>
        <v>157146</v>
      </c>
      <c r="BC1604" s="28">
        <f t="shared" si="597"/>
        <v>-3.4998075105869175E-5</v>
      </c>
      <c r="BD1604" s="32">
        <f t="shared" si="598"/>
        <v>3.5840054643514179E-3</v>
      </c>
      <c r="BE1604" s="32">
        <f t="shared" si="599"/>
        <v>8.9271318472182567E-4</v>
      </c>
      <c r="BF1604" s="35">
        <f t="shared" si="600"/>
        <v>0.99552328135092683</v>
      </c>
      <c r="BG1604" s="36">
        <f t="shared" si="601"/>
        <v>0.98797844310276917</v>
      </c>
      <c r="BH1604" s="33">
        <f t="shared" si="602"/>
        <v>5.6607661816902169E-3</v>
      </c>
      <c r="BI1604" s="33">
        <f t="shared" si="603"/>
        <v>6.3607907155406335E-3</v>
      </c>
      <c r="BJ1604" s="63">
        <v>0</v>
      </c>
      <c r="BK1604" s="63">
        <v>10</v>
      </c>
      <c r="BL1604" s="63">
        <v>0</v>
      </c>
      <c r="BM1604" s="63">
        <v>0</v>
      </c>
      <c r="BN1604" s="63">
        <v>0</v>
      </c>
      <c r="BO1604" s="63">
        <v>0</v>
      </c>
      <c r="BP1604" s="63">
        <v>0</v>
      </c>
      <c r="BQ1604" s="63">
        <v>0</v>
      </c>
      <c r="BR1604" s="63">
        <v>0</v>
      </c>
      <c r="BS1604" s="63">
        <v>0</v>
      </c>
      <c r="BT1604" s="63">
        <v>0</v>
      </c>
      <c r="BU1604" s="63">
        <v>0</v>
      </c>
      <c r="BV1604" s="63">
        <v>0</v>
      </c>
      <c r="BW1604" s="63">
        <v>0</v>
      </c>
      <c r="BX1604" s="63"/>
      <c r="BY1604" s="63"/>
      <c r="BZ1604" s="63"/>
      <c r="CA1604" s="63"/>
      <c r="CB1604" s="63"/>
      <c r="CC1604" s="63"/>
      <c r="CD1604" s="63"/>
      <c r="CE1604" s="63"/>
      <c r="CF1604" s="63"/>
      <c r="CG1604" s="63"/>
      <c r="CH1604" s="63"/>
      <c r="CI1604" s="63"/>
      <c r="CJ1604" s="63"/>
      <c r="CK1604" s="63"/>
      <c r="CL1604" s="63"/>
      <c r="CM1604" s="63" t="s">
        <v>3820</v>
      </c>
      <c r="CN1604" s="63"/>
      <c r="CO1604" s="63" t="s">
        <v>3455</v>
      </c>
      <c r="CP1604" s="66"/>
      <c r="CQ1604" s="64">
        <v>38889</v>
      </c>
      <c r="CR1604" s="78" t="s">
        <v>2043</v>
      </c>
      <c r="CS1604" s="78" t="s">
        <v>6954</v>
      </c>
    </row>
    <row r="1605" spans="1:97">
      <c r="A1605" s="20" t="s">
        <v>3590</v>
      </c>
      <c r="B1605" s="16" t="s">
        <v>4833</v>
      </c>
      <c r="C1605" s="19">
        <v>49008407</v>
      </c>
      <c r="D1605" s="19" t="s">
        <v>3782</v>
      </c>
      <c r="E1605" s="19" t="s">
        <v>1707</v>
      </c>
      <c r="F1605" s="19" t="s">
        <v>2528</v>
      </c>
      <c r="G1605" s="47"/>
      <c r="H1605" s="47" t="s">
        <v>2529</v>
      </c>
      <c r="I1605" s="47" t="s">
        <v>5444</v>
      </c>
      <c r="J1605" s="47" t="s">
        <v>5484</v>
      </c>
      <c r="K1605" s="23">
        <v>42.026139999999998</v>
      </c>
      <c r="L1605" s="23">
        <v>-108.93871</v>
      </c>
      <c r="M1605" s="61" t="s">
        <v>1753</v>
      </c>
      <c r="N1605" s="19" t="s">
        <v>1754</v>
      </c>
      <c r="P1605" s="19" t="s">
        <v>3796</v>
      </c>
      <c r="Q1605" s="55"/>
      <c r="R1605" s="55"/>
      <c r="S1605" s="55">
        <f>V1605-U1605</f>
        <v>0</v>
      </c>
      <c r="T1605" s="19"/>
      <c r="W1605" s="46">
        <v>7507</v>
      </c>
      <c r="Y1605" s="51" t="s">
        <v>3798</v>
      </c>
      <c r="Z1605" s="40">
        <v>23204</v>
      </c>
      <c r="AA1605" s="52">
        <v>8.3999996185302734</v>
      </c>
      <c r="AB1605" s="19" t="s">
        <v>3789</v>
      </c>
      <c r="AC1605" s="19">
        <v>51</v>
      </c>
      <c r="AD1605" s="19">
        <v>22</v>
      </c>
      <c r="AE1605" s="19">
        <v>4766</v>
      </c>
      <c r="AF1605" s="19">
        <v>28</v>
      </c>
      <c r="AG1605" s="19">
        <v>-3</v>
      </c>
      <c r="AH1605" s="19">
        <v>6400</v>
      </c>
      <c r="AI1605" s="19">
        <v>1403</v>
      </c>
      <c r="AJ1605" s="19"/>
      <c r="AK1605" s="19"/>
      <c r="AL1605" s="19">
        <v>390</v>
      </c>
      <c r="AM1605" s="19">
        <v>12387</v>
      </c>
      <c r="AP1605" s="17">
        <f t="shared" si="588"/>
        <v>2.5449000000000002</v>
      </c>
      <c r="AQ1605" s="17">
        <f t="shared" si="589"/>
        <v>1.8103800000000001</v>
      </c>
      <c r="AR1605" s="17">
        <f t="shared" si="585"/>
        <v>207.321</v>
      </c>
      <c r="AS1605" s="17">
        <f t="shared" si="584"/>
        <v>0.71623999999999999</v>
      </c>
      <c r="AT1605" s="17">
        <f t="shared" si="590"/>
        <v>212.39251999999999</v>
      </c>
      <c r="AU1605" s="5">
        <f t="shared" si="591"/>
        <v>180.54399999999998</v>
      </c>
      <c r="AV1605" s="5">
        <f t="shared" si="592"/>
        <v>22.995169999999998</v>
      </c>
      <c r="AW1605" s="5"/>
      <c r="AX1605" s="5"/>
      <c r="AY1605" s="5">
        <f t="shared" si="593"/>
        <v>8.1198000000000015</v>
      </c>
      <c r="AZ1605" s="5">
        <f t="shared" si="594"/>
        <v>211.65896999999998</v>
      </c>
      <c r="BA1605" s="7">
        <f t="shared" si="595"/>
        <v>1.7298606827204127E-3</v>
      </c>
      <c r="BB1605" s="62">
        <f t="shared" si="596"/>
        <v>13057</v>
      </c>
      <c r="BC1605" s="6">
        <f t="shared" si="597"/>
        <v>2.6332337682754284E-2</v>
      </c>
      <c r="BD1605" s="32">
        <f t="shared" si="598"/>
        <v>1.1982060385177408E-2</v>
      </c>
      <c r="BE1605" s="32">
        <f t="shared" si="599"/>
        <v>8.5237465048204151E-3</v>
      </c>
      <c r="BF1605" s="35">
        <f t="shared" si="600"/>
        <v>0.97949419311000219</v>
      </c>
      <c r="BG1605" s="36">
        <f t="shared" si="601"/>
        <v>0.8529947962989709</v>
      </c>
      <c r="BH1605" s="33">
        <f t="shared" si="602"/>
        <v>0.10864254890780202</v>
      </c>
      <c r="BI1605" s="33">
        <f t="shared" si="603"/>
        <v>3.8362654793227056E-2</v>
      </c>
      <c r="CM1605" s="51" t="s">
        <v>3798</v>
      </c>
      <c r="CR1605" s="78" t="s">
        <v>2038</v>
      </c>
      <c r="CS1605" s="78" t="s">
        <v>6954</v>
      </c>
    </row>
    <row r="1606" spans="1:97">
      <c r="A1606" s="20" t="s">
        <v>3590</v>
      </c>
      <c r="B1606" s="16" t="s">
        <v>363</v>
      </c>
      <c r="C1606" s="19">
        <v>49001685</v>
      </c>
      <c r="D1606" s="19" t="s">
        <v>3782</v>
      </c>
      <c r="E1606" s="19" t="s">
        <v>1707</v>
      </c>
      <c r="F1606" s="19" t="s">
        <v>2528</v>
      </c>
      <c r="G1606" s="47"/>
      <c r="H1606" s="47" t="s">
        <v>1825</v>
      </c>
      <c r="I1606" s="47" t="s">
        <v>5446</v>
      </c>
      <c r="J1606" s="47" t="s">
        <v>5478</v>
      </c>
      <c r="K1606" s="23">
        <v>42.260779999999997</v>
      </c>
      <c r="L1606" s="23">
        <v>-108.05898999999999</v>
      </c>
      <c r="M1606" s="61" t="s">
        <v>2319</v>
      </c>
      <c r="N1606" s="19" t="s">
        <v>2320</v>
      </c>
      <c r="P1606" s="19" t="s">
        <v>3796</v>
      </c>
      <c r="Q1606" s="55"/>
      <c r="R1606" s="55"/>
      <c r="S1606" s="55">
        <f>V1606-U1606</f>
        <v>13</v>
      </c>
      <c r="T1606" s="19"/>
      <c r="U1606" s="55">
        <v>2604</v>
      </c>
      <c r="V1606" s="55">
        <v>2617</v>
      </c>
      <c r="W1606" s="55">
        <v>2941</v>
      </c>
      <c r="X1606" s="55"/>
      <c r="Y1606" s="51" t="s">
        <v>3788</v>
      </c>
      <c r="Z1606" s="40">
        <v>25183</v>
      </c>
      <c r="AA1606" s="52">
        <v>8.3000001907348633</v>
      </c>
      <c r="AB1606" s="19" t="s">
        <v>3789</v>
      </c>
      <c r="AC1606" s="19">
        <v>3</v>
      </c>
      <c r="AD1606" s="19">
        <v>2</v>
      </c>
      <c r="AE1606" s="19">
        <v>927</v>
      </c>
      <c r="AF1606" s="19">
        <v>13</v>
      </c>
      <c r="AG1606" s="19">
        <v>-3</v>
      </c>
      <c r="AH1606" s="19">
        <v>36</v>
      </c>
      <c r="AI1606" s="19">
        <v>2318</v>
      </c>
      <c r="AJ1606" s="19"/>
      <c r="AK1606" s="19"/>
      <c r="AL1606" s="19">
        <v>16</v>
      </c>
      <c r="AM1606" s="19">
        <v>2187</v>
      </c>
      <c r="AP1606" s="17">
        <f t="shared" si="588"/>
        <v>0.1497</v>
      </c>
      <c r="AQ1606" s="17">
        <f t="shared" si="589"/>
        <v>0.16458</v>
      </c>
      <c r="AR1606" s="17">
        <f t="shared" si="585"/>
        <v>40.3245</v>
      </c>
      <c r="AS1606" s="17">
        <f t="shared" si="584"/>
        <v>0.33254</v>
      </c>
      <c r="AT1606" s="17">
        <f t="shared" si="590"/>
        <v>40.971319999999999</v>
      </c>
      <c r="AU1606" s="5">
        <f t="shared" si="591"/>
        <v>1.01556</v>
      </c>
      <c r="AV1606" s="5">
        <f t="shared" si="592"/>
        <v>37.992019999999997</v>
      </c>
      <c r="AW1606" s="5"/>
      <c r="AX1606" s="5"/>
      <c r="AY1606" s="5">
        <f t="shared" si="593"/>
        <v>0.33312000000000003</v>
      </c>
      <c r="AZ1606" s="5">
        <f t="shared" si="594"/>
        <v>39.340699999999998</v>
      </c>
      <c r="BA1606" s="7">
        <f t="shared" si="595"/>
        <v>2.0303561036069079E-2</v>
      </c>
      <c r="BB1606" s="62">
        <f t="shared" si="596"/>
        <v>3312</v>
      </c>
      <c r="BC1606" s="6">
        <f t="shared" si="597"/>
        <v>0.20458265139116202</v>
      </c>
      <c r="BD1606" s="32">
        <f t="shared" si="598"/>
        <v>3.6537753726265105E-3</v>
      </c>
      <c r="BE1606" s="32">
        <f t="shared" si="599"/>
        <v>4.0169562513485049E-3</v>
      </c>
      <c r="BF1606" s="35">
        <f t="shared" si="600"/>
        <v>0.99232926837602509</v>
      </c>
      <c r="BG1606" s="33">
        <f t="shared" si="601"/>
        <v>2.5814487286703085E-2</v>
      </c>
      <c r="BH1606" s="36">
        <f t="shared" si="602"/>
        <v>0.96571794604569816</v>
      </c>
      <c r="BI1606" s="33">
        <f t="shared" si="603"/>
        <v>8.4675666675986961E-3</v>
      </c>
      <c r="CM1606" s="51" t="s">
        <v>2321</v>
      </c>
      <c r="CR1606" s="78" t="s">
        <v>2043</v>
      </c>
      <c r="CS1606" s="78" t="s">
        <v>6954</v>
      </c>
    </row>
    <row r="1607" spans="1:97" s="56" customFormat="1">
      <c r="A1607" s="20" t="s">
        <v>3590</v>
      </c>
      <c r="B1607" s="16" t="s">
        <v>6686</v>
      </c>
      <c r="C1607" s="19">
        <v>49004035</v>
      </c>
      <c r="D1607" s="19" t="s">
        <v>3782</v>
      </c>
      <c r="E1607" s="19" t="s">
        <v>1707</v>
      </c>
      <c r="F1607" s="4"/>
      <c r="G1607" s="47"/>
      <c r="H1607" s="47" t="s">
        <v>7084</v>
      </c>
      <c r="I1607" s="47" t="s">
        <v>5446</v>
      </c>
      <c r="J1607" s="47" t="s">
        <v>5478</v>
      </c>
      <c r="K1607" s="23">
        <v>42.231409999999997</v>
      </c>
      <c r="L1607" s="23">
        <v>-108.08329000000001</v>
      </c>
      <c r="M1607" s="61" t="s">
        <v>3197</v>
      </c>
      <c r="N1607" s="19" t="s">
        <v>2368</v>
      </c>
      <c r="O1607" s="40"/>
      <c r="P1607" s="19" t="s">
        <v>3796</v>
      </c>
      <c r="Q1607" s="55">
        <v>756</v>
      </c>
      <c r="R1607" s="55">
        <v>1918</v>
      </c>
      <c r="S1607" s="55">
        <f>V1607-U1607</f>
        <v>14</v>
      </c>
      <c r="T1607" s="31" t="s">
        <v>2505</v>
      </c>
      <c r="U1607" s="55">
        <v>3661</v>
      </c>
      <c r="V1607" s="55">
        <v>3675</v>
      </c>
      <c r="W1607" s="55">
        <v>9728</v>
      </c>
      <c r="X1607" s="55"/>
      <c r="Y1607" s="51" t="s">
        <v>3798</v>
      </c>
      <c r="Z1607" s="40">
        <v>20558</v>
      </c>
      <c r="AA1607" s="52">
        <v>8.3000001907348633</v>
      </c>
      <c r="AB1607" s="19" t="s">
        <v>3789</v>
      </c>
      <c r="AC1607" s="19">
        <v>11</v>
      </c>
      <c r="AD1607" s="19">
        <v>1</v>
      </c>
      <c r="AE1607" s="19">
        <v>1579</v>
      </c>
      <c r="AF1607" s="19">
        <v>-3</v>
      </c>
      <c r="AG1607" s="19">
        <v>-3</v>
      </c>
      <c r="AH1607" s="19">
        <v>151</v>
      </c>
      <c r="AI1607" s="19">
        <v>3233</v>
      </c>
      <c r="AJ1607" s="19"/>
      <c r="AK1607" s="19"/>
      <c r="AL1607" s="19">
        <v>2</v>
      </c>
      <c r="AM1607" s="19">
        <v>3697</v>
      </c>
      <c r="AO1607" s="4"/>
      <c r="AP1607" s="17">
        <f t="shared" si="588"/>
        <v>0.54889999999999994</v>
      </c>
      <c r="AQ1607" s="17">
        <f t="shared" si="589"/>
        <v>8.2290000000000002E-2</v>
      </c>
      <c r="AR1607" s="17">
        <f t="shared" si="585"/>
        <v>68.686499999999995</v>
      </c>
      <c r="AS1607" s="17">
        <f t="shared" si="584"/>
        <v>0</v>
      </c>
      <c r="AT1607" s="17">
        <f t="shared" si="590"/>
        <v>69.317689999999999</v>
      </c>
      <c r="AU1607" s="5">
        <f t="shared" si="591"/>
        <v>4.2597100000000001</v>
      </c>
      <c r="AV1607" s="5">
        <f t="shared" si="592"/>
        <v>52.988869999999991</v>
      </c>
      <c r="AW1607" s="5"/>
      <c r="AX1607" s="5"/>
      <c r="AY1607" s="5">
        <f t="shared" si="593"/>
        <v>4.1640000000000003E-2</v>
      </c>
      <c r="AZ1607" s="5">
        <f t="shared" si="594"/>
        <v>57.290219999999991</v>
      </c>
      <c r="BA1607" s="7">
        <f t="shared" si="595"/>
        <v>9.4997776995134106E-2</v>
      </c>
      <c r="BB1607" s="62">
        <f t="shared" si="596"/>
        <v>4971</v>
      </c>
      <c r="BC1607" s="6">
        <f t="shared" si="597"/>
        <v>0.14697738809413935</v>
      </c>
      <c r="BD1607" s="32">
        <f t="shared" si="598"/>
        <v>7.9186135602614567E-3</v>
      </c>
      <c r="BE1607" s="32">
        <f t="shared" si="599"/>
        <v>1.1871428491053294E-3</v>
      </c>
      <c r="BF1607" s="35">
        <f t="shared" si="600"/>
        <v>0.99089424359063316</v>
      </c>
      <c r="BG1607" s="33">
        <f t="shared" si="601"/>
        <v>7.4353179303553049E-2</v>
      </c>
      <c r="BH1607" s="36">
        <f t="shared" si="602"/>
        <v>0.92491999507071188</v>
      </c>
      <c r="BI1607" s="33">
        <f t="shared" si="603"/>
        <v>7.268256257350733E-4</v>
      </c>
      <c r="CM1607" s="51" t="s">
        <v>3828</v>
      </c>
      <c r="CP1607" s="71"/>
      <c r="CR1607" s="78" t="s">
        <v>2043</v>
      </c>
      <c r="CS1607" s="78" t="s">
        <v>6954</v>
      </c>
    </row>
    <row r="1608" spans="1:97">
      <c r="A1608" s="63" t="s">
        <v>3591</v>
      </c>
      <c r="B1608" s="63" t="s">
        <v>2862</v>
      </c>
      <c r="C1608" s="63">
        <v>5941</v>
      </c>
      <c r="D1608" s="19" t="s">
        <v>3782</v>
      </c>
      <c r="E1608" s="63" t="s">
        <v>2393</v>
      </c>
      <c r="F1608" s="63" t="s">
        <v>3610</v>
      </c>
      <c r="G1608" s="65" t="s">
        <v>3594</v>
      </c>
      <c r="H1608" s="65">
        <v>1</v>
      </c>
      <c r="I1608" s="65">
        <v>28</v>
      </c>
      <c r="J1608" s="65">
        <v>92</v>
      </c>
      <c r="K1608" s="23">
        <v>41.570901999999997</v>
      </c>
      <c r="L1608" s="23">
        <v>-107.714867</v>
      </c>
      <c r="M1608" s="61" t="s">
        <v>2863</v>
      </c>
      <c r="N1608" s="63" t="s">
        <v>2864</v>
      </c>
      <c r="O1608" s="63"/>
      <c r="P1608" s="63" t="s">
        <v>3796</v>
      </c>
      <c r="Q1608" s="63"/>
      <c r="R1608" s="63"/>
      <c r="S1608" s="55">
        <f>IF(U1608&gt;0,V1608-U1608,"")</f>
        <v>389</v>
      </c>
      <c r="T1608" s="63"/>
      <c r="U1608" s="66">
        <v>8410</v>
      </c>
      <c r="V1608" s="63">
        <v>8799</v>
      </c>
      <c r="W1608" s="66">
        <v>8900</v>
      </c>
      <c r="X1608" s="66">
        <v>8877</v>
      </c>
      <c r="Y1608" s="63"/>
      <c r="Z1608" s="64">
        <v>1</v>
      </c>
      <c r="AA1608" s="63">
        <v>7.53</v>
      </c>
      <c r="AB1608" s="63"/>
      <c r="AC1608" s="63">
        <v>67</v>
      </c>
      <c r="AD1608" s="63">
        <v>17</v>
      </c>
      <c r="AE1608" s="63">
        <v>3400</v>
      </c>
      <c r="AF1608" s="63">
        <v>0</v>
      </c>
      <c r="AG1608" s="63"/>
      <c r="AH1608" s="63">
        <v>5030</v>
      </c>
      <c r="AI1608" s="63">
        <v>0</v>
      </c>
      <c r="AJ1608" s="63">
        <v>0</v>
      </c>
      <c r="AK1608" s="63">
        <v>0</v>
      </c>
      <c r="AL1608" s="63">
        <v>31</v>
      </c>
      <c r="AM1608" s="63">
        <v>11200</v>
      </c>
      <c r="AN1608" s="63"/>
      <c r="AO1608" s="63" t="s">
        <v>3536</v>
      </c>
      <c r="AP1608" s="17">
        <f t="shared" si="588"/>
        <v>3.3433000000000002</v>
      </c>
      <c r="AQ1608" s="17">
        <f t="shared" si="589"/>
        <v>1.39893</v>
      </c>
      <c r="AR1608" s="17">
        <f t="shared" si="585"/>
        <v>147.89999999999998</v>
      </c>
      <c r="AS1608" s="17">
        <f t="shared" si="584"/>
        <v>0</v>
      </c>
      <c r="AT1608" s="17">
        <f t="shared" si="590"/>
        <v>152.64222999999998</v>
      </c>
      <c r="AU1608" s="5">
        <f t="shared" si="591"/>
        <v>141.8963</v>
      </c>
      <c r="AV1608" s="5">
        <f t="shared" si="592"/>
        <v>0</v>
      </c>
      <c r="AW1608" s="5">
        <f>IF(AJ1608&gt;0,AJ1608*0.03333,0)</f>
        <v>0</v>
      </c>
      <c r="AX1608" s="5">
        <f>IF(AK1608&gt;0,AK1608*0.0588,0)</f>
        <v>0</v>
      </c>
      <c r="AY1608" s="5">
        <f t="shared" si="593"/>
        <v>0.6454200000000001</v>
      </c>
      <c r="AZ1608" s="5">
        <f t="shared" si="594"/>
        <v>142.54172</v>
      </c>
      <c r="BA1608" s="7">
        <f t="shared" si="595"/>
        <v>3.4217680195688098E-2</v>
      </c>
      <c r="BB1608" s="62">
        <f t="shared" si="596"/>
        <v>8545</v>
      </c>
      <c r="BC1608" s="28">
        <f t="shared" si="597"/>
        <v>-0.13446442137249937</v>
      </c>
      <c r="BD1608" s="32">
        <f t="shared" si="598"/>
        <v>2.1902850868989535E-2</v>
      </c>
      <c r="BE1608" s="32">
        <f t="shared" si="599"/>
        <v>9.164763905768411E-3</v>
      </c>
      <c r="BF1608" s="35">
        <f t="shared" si="600"/>
        <v>0.96893238522524205</v>
      </c>
      <c r="BG1608" s="36">
        <f t="shared" si="601"/>
        <v>0.99547206249510667</v>
      </c>
      <c r="BH1608" s="33">
        <f t="shared" si="602"/>
        <v>0</v>
      </c>
      <c r="BI1608" s="33">
        <f t="shared" si="603"/>
        <v>4.5279375048933052E-3</v>
      </c>
      <c r="BJ1608" s="63">
        <v>0</v>
      </c>
      <c r="BK1608" s="63">
        <v>17</v>
      </c>
      <c r="BL1608" s="63">
        <v>0</v>
      </c>
      <c r="BM1608" s="63">
        <v>0</v>
      </c>
      <c r="BN1608" s="63">
        <v>0</v>
      </c>
      <c r="BO1608" s="63">
        <v>0</v>
      </c>
      <c r="BP1608" s="63">
        <v>0</v>
      </c>
      <c r="BQ1608" s="63">
        <v>0</v>
      </c>
      <c r="BR1608" s="63">
        <v>0</v>
      </c>
      <c r="BS1608" s="63">
        <v>17</v>
      </c>
      <c r="BT1608" s="63">
        <v>0</v>
      </c>
      <c r="BU1608" s="63">
        <v>0</v>
      </c>
      <c r="BV1608" s="63">
        <v>0</v>
      </c>
      <c r="BW1608" s="63">
        <v>0</v>
      </c>
      <c r="BX1608" s="63"/>
      <c r="BY1608" s="63"/>
      <c r="BZ1608" s="63"/>
      <c r="CA1608" s="63"/>
      <c r="CB1608" s="63"/>
      <c r="CC1608" s="63"/>
      <c r="CD1608" s="63"/>
      <c r="CE1608" s="63"/>
      <c r="CF1608" s="63"/>
      <c r="CG1608" s="63"/>
      <c r="CH1608" s="63"/>
      <c r="CI1608" s="63"/>
      <c r="CJ1608" s="63"/>
      <c r="CK1608" s="63"/>
      <c r="CL1608" s="63"/>
      <c r="CM1608" s="63"/>
      <c r="CN1608" s="63">
        <v>19000101</v>
      </c>
      <c r="CO1608" s="63" t="s">
        <v>2115</v>
      </c>
      <c r="CP1608" s="66"/>
      <c r="CQ1608" s="64">
        <v>39314</v>
      </c>
      <c r="CR1608" s="78" t="s">
        <v>2043</v>
      </c>
      <c r="CS1608" s="78" t="s">
        <v>6954</v>
      </c>
    </row>
    <row r="1609" spans="1:97">
      <c r="A1609" s="63" t="s">
        <v>3591</v>
      </c>
      <c r="B1609" s="63" t="s">
        <v>5601</v>
      </c>
      <c r="C1609" s="63">
        <v>5054</v>
      </c>
      <c r="D1609" s="19" t="s">
        <v>3782</v>
      </c>
      <c r="E1609" s="63" t="s">
        <v>1707</v>
      </c>
      <c r="F1609" s="63" t="s">
        <v>3759</v>
      </c>
      <c r="G1609" s="65" t="s">
        <v>3597</v>
      </c>
      <c r="H1609" s="65">
        <v>13</v>
      </c>
      <c r="I1609" s="65">
        <v>29</v>
      </c>
      <c r="J1609" s="65">
        <v>93</v>
      </c>
      <c r="K1609" s="23">
        <v>41.712226999999999</v>
      </c>
      <c r="L1609" s="23">
        <v>-107.828585</v>
      </c>
      <c r="M1609" s="61" t="s">
        <v>5602</v>
      </c>
      <c r="N1609" s="63" t="s">
        <v>5603</v>
      </c>
      <c r="O1609" s="63"/>
      <c r="P1609" s="63" t="s">
        <v>3796</v>
      </c>
      <c r="Q1609" s="63"/>
      <c r="R1609" s="63"/>
      <c r="S1609" s="55">
        <f>IF(U1609&gt;0,V1609-U1609,"")</f>
        <v>487</v>
      </c>
      <c r="T1609" s="63"/>
      <c r="U1609" s="66">
        <v>10241</v>
      </c>
      <c r="V1609" s="63">
        <v>10728</v>
      </c>
      <c r="W1609" s="66">
        <v>10765</v>
      </c>
      <c r="X1609" s="66"/>
      <c r="Y1609" s="63"/>
      <c r="Z1609" s="64">
        <v>38426</v>
      </c>
      <c r="AA1609" s="63">
        <v>6.83</v>
      </c>
      <c r="AB1609" s="63"/>
      <c r="AC1609" s="63">
        <v>44.3</v>
      </c>
      <c r="AD1609" s="63">
        <v>13.8</v>
      </c>
      <c r="AE1609" s="63">
        <v>3900</v>
      </c>
      <c r="AF1609" s="63">
        <v>63</v>
      </c>
      <c r="AG1609" s="63"/>
      <c r="AH1609" s="63">
        <v>5550</v>
      </c>
      <c r="AI1609" s="63">
        <v>1910</v>
      </c>
      <c r="AJ1609" s="63">
        <v>0</v>
      </c>
      <c r="AK1609" s="63">
        <v>0</v>
      </c>
      <c r="AL1609" s="63">
        <v>10</v>
      </c>
      <c r="AM1609" s="63">
        <v>11400</v>
      </c>
      <c r="AN1609" s="63"/>
      <c r="AO1609" s="63" t="s">
        <v>3536</v>
      </c>
      <c r="AP1609" s="17">
        <f t="shared" si="588"/>
        <v>2.2105699999999997</v>
      </c>
      <c r="AQ1609" s="17">
        <f t="shared" si="589"/>
        <v>1.135602</v>
      </c>
      <c r="AR1609" s="17">
        <f t="shared" si="585"/>
        <v>169.64999999999998</v>
      </c>
      <c r="AS1609" s="17">
        <f t="shared" si="584"/>
        <v>1.61154</v>
      </c>
      <c r="AT1609" s="17">
        <f t="shared" si="590"/>
        <v>174.60771199999996</v>
      </c>
      <c r="AU1609" s="5">
        <f t="shared" si="591"/>
        <v>156.56549999999999</v>
      </c>
      <c r="AV1609" s="5">
        <f t="shared" si="592"/>
        <v>31.304899999999996</v>
      </c>
      <c r="AW1609" s="5">
        <f>IF(AJ1609&gt;0,AJ1609*0.03333,0)</f>
        <v>0</v>
      </c>
      <c r="AX1609" s="5">
        <f>IF(AK1609&gt;0,AK1609*0.0588,0)</f>
        <v>0</v>
      </c>
      <c r="AY1609" s="5">
        <f t="shared" si="593"/>
        <v>0.20820000000000002</v>
      </c>
      <c r="AZ1609" s="5">
        <f t="shared" si="594"/>
        <v>188.07859999999999</v>
      </c>
      <c r="BA1609" s="7">
        <f t="shared" si="595"/>
        <v>-3.7141980698736803E-2</v>
      </c>
      <c r="BB1609" s="62">
        <f t="shared" si="596"/>
        <v>11491.1</v>
      </c>
      <c r="BC1609" s="28">
        <f t="shared" si="597"/>
        <v>3.9797126394100924E-3</v>
      </c>
      <c r="BD1609" s="32">
        <f t="shared" si="598"/>
        <v>1.2660208273045811E-2</v>
      </c>
      <c r="BE1609" s="32">
        <f t="shared" si="599"/>
        <v>6.5037333517090025E-3</v>
      </c>
      <c r="BF1609" s="35">
        <f t="shared" si="600"/>
        <v>0.98083605837524523</v>
      </c>
      <c r="BG1609" s="36">
        <f t="shared" si="601"/>
        <v>0.83244717899856757</v>
      </c>
      <c r="BH1609" s="33">
        <f t="shared" si="602"/>
        <v>0.16644583700644303</v>
      </c>
      <c r="BI1609" s="33">
        <f t="shared" si="603"/>
        <v>1.1069839949893292E-3</v>
      </c>
      <c r="BJ1609" s="63">
        <v>0</v>
      </c>
      <c r="BK1609" s="63">
        <v>0</v>
      </c>
      <c r="BL1609" s="63">
        <v>0</v>
      </c>
      <c r="BM1609" s="63">
        <v>0</v>
      </c>
      <c r="BN1609" s="63">
        <v>0</v>
      </c>
      <c r="BO1609" s="63">
        <v>0</v>
      </c>
      <c r="BP1609" s="63">
        <v>0</v>
      </c>
      <c r="BQ1609" s="63">
        <v>0</v>
      </c>
      <c r="BR1609" s="63">
        <v>0</v>
      </c>
      <c r="BS1609" s="63">
        <v>0</v>
      </c>
      <c r="BT1609" s="63">
        <v>0</v>
      </c>
      <c r="BU1609" s="63">
        <v>0</v>
      </c>
      <c r="BV1609" s="63">
        <v>0</v>
      </c>
      <c r="BW1609" s="63">
        <v>0</v>
      </c>
      <c r="BX1609" s="63"/>
      <c r="BY1609" s="63"/>
      <c r="BZ1609" s="63"/>
      <c r="CA1609" s="63"/>
      <c r="CB1609" s="63"/>
      <c r="CC1609" s="63"/>
      <c r="CD1609" s="63"/>
      <c r="CE1609" s="63"/>
      <c r="CF1609" s="63"/>
      <c r="CG1609" s="63"/>
      <c r="CH1609" s="63"/>
      <c r="CI1609" s="63"/>
      <c r="CJ1609" s="63"/>
      <c r="CK1609" s="63"/>
      <c r="CL1609" s="63"/>
      <c r="CM1609" s="63"/>
      <c r="CN1609" s="63">
        <v>20050315</v>
      </c>
      <c r="CO1609" s="63" t="s">
        <v>2119</v>
      </c>
      <c r="CP1609" s="66"/>
      <c r="CQ1609" s="64">
        <v>38428</v>
      </c>
      <c r="CR1609" s="78" t="s">
        <v>2043</v>
      </c>
      <c r="CS1609" s="78" t="s">
        <v>6954</v>
      </c>
    </row>
    <row r="1610" spans="1:97">
      <c r="A1610" s="20" t="s">
        <v>3590</v>
      </c>
      <c r="B1610" s="16" t="s">
        <v>4823</v>
      </c>
      <c r="C1610" s="19">
        <v>49009342</v>
      </c>
      <c r="D1610" s="19" t="s">
        <v>3782</v>
      </c>
      <c r="E1610" s="19" t="s">
        <v>1707</v>
      </c>
      <c r="G1610" s="47"/>
      <c r="H1610" s="47" t="s">
        <v>3790</v>
      </c>
      <c r="I1610" s="47" t="s">
        <v>5458</v>
      </c>
      <c r="J1610" s="47" t="s">
        <v>5485</v>
      </c>
      <c r="K1610" s="23">
        <v>41.101419999999997</v>
      </c>
      <c r="L1610" s="23">
        <v>-109.11761</v>
      </c>
      <c r="M1610" s="61" t="s">
        <v>3270</v>
      </c>
      <c r="N1610" s="19" t="s">
        <v>3271</v>
      </c>
      <c r="P1610" s="19" t="s">
        <v>3796</v>
      </c>
      <c r="Q1610" s="55"/>
      <c r="R1610" s="55"/>
      <c r="S1610" s="55">
        <f t="shared" ref="S1610:S1617" si="604">V1610-U1610</f>
        <v>15</v>
      </c>
      <c r="T1610" s="19"/>
      <c r="U1610" s="55">
        <v>3259</v>
      </c>
      <c r="V1610" s="55">
        <v>3274</v>
      </c>
      <c r="W1610" s="55">
        <v>6516</v>
      </c>
      <c r="X1610" s="55"/>
      <c r="Y1610" s="51" t="s">
        <v>3798</v>
      </c>
      <c r="Z1610" s="40">
        <v>21740</v>
      </c>
      <c r="AA1610" s="52">
        <v>8.1999998092651367</v>
      </c>
      <c r="AB1610" s="19" t="s">
        <v>3837</v>
      </c>
      <c r="AC1610" s="19">
        <v>30</v>
      </c>
      <c r="AD1610" s="19">
        <v>12</v>
      </c>
      <c r="AE1610" s="19">
        <v>2677</v>
      </c>
      <c r="AF1610" s="19">
        <v>-3</v>
      </c>
      <c r="AG1610" s="19">
        <v>-3</v>
      </c>
      <c r="AH1610" s="19">
        <v>3145</v>
      </c>
      <c r="AI1610" s="19">
        <v>1415</v>
      </c>
      <c r="AJ1610" s="19"/>
      <c r="AK1610" s="19"/>
      <c r="AL1610" s="19">
        <v>87</v>
      </c>
      <c r="AM1610" s="19">
        <v>6804</v>
      </c>
      <c r="AP1610" s="17">
        <f t="shared" si="588"/>
        <v>1.4969999999999999</v>
      </c>
      <c r="AQ1610" s="17">
        <f t="shared" si="589"/>
        <v>0.98748000000000002</v>
      </c>
      <c r="AR1610" s="17">
        <f t="shared" si="585"/>
        <v>116.44949999999999</v>
      </c>
      <c r="AS1610" s="17">
        <f t="shared" si="584"/>
        <v>0</v>
      </c>
      <c r="AT1610" s="17">
        <f t="shared" si="590"/>
        <v>118.93397999999999</v>
      </c>
      <c r="AU1610" s="5">
        <f t="shared" si="591"/>
        <v>88.72045</v>
      </c>
      <c r="AV1610" s="5">
        <f t="shared" si="592"/>
        <v>23.191849999999999</v>
      </c>
      <c r="AW1610" s="5"/>
      <c r="AX1610" s="5"/>
      <c r="AY1610" s="5">
        <f t="shared" si="593"/>
        <v>1.8113400000000002</v>
      </c>
      <c r="AZ1610" s="5">
        <f t="shared" si="594"/>
        <v>113.72364</v>
      </c>
      <c r="BA1610" s="7">
        <f t="shared" si="595"/>
        <v>2.2394882230807604E-2</v>
      </c>
      <c r="BB1610" s="62">
        <f t="shared" si="596"/>
        <v>7360</v>
      </c>
      <c r="BC1610" s="6">
        <f t="shared" si="597"/>
        <v>3.9254447896074553E-2</v>
      </c>
      <c r="BD1610" s="32">
        <f t="shared" si="598"/>
        <v>1.258681497079304E-2</v>
      </c>
      <c r="BE1610" s="32">
        <f t="shared" si="599"/>
        <v>8.3027575466658073E-3</v>
      </c>
      <c r="BF1610" s="35">
        <f t="shared" si="600"/>
        <v>0.97911042748254107</v>
      </c>
      <c r="BG1610" s="36">
        <f t="shared" si="601"/>
        <v>0.78014078691114708</v>
      </c>
      <c r="BH1610" s="33">
        <f t="shared" si="602"/>
        <v>0.20393165396394275</v>
      </c>
      <c r="BI1610" s="33">
        <f t="shared" si="603"/>
        <v>1.5927559124910177E-2</v>
      </c>
      <c r="CM1610" s="51" t="s">
        <v>3828</v>
      </c>
      <c r="CR1610" s="78" t="s">
        <v>2038</v>
      </c>
      <c r="CS1610" s="78" t="s">
        <v>2038</v>
      </c>
    </row>
    <row r="1611" spans="1:97">
      <c r="A1611" s="16" t="s">
        <v>3590</v>
      </c>
      <c r="B1611" s="16" t="s">
        <v>392</v>
      </c>
      <c r="C1611" s="19">
        <v>49008676</v>
      </c>
      <c r="D1611" s="19" t="s">
        <v>3782</v>
      </c>
      <c r="E1611" s="19" t="s">
        <v>1831</v>
      </c>
      <c r="F1611" s="19" t="s">
        <v>2528</v>
      </c>
      <c r="G1611" s="47"/>
      <c r="H1611" s="47" t="s">
        <v>4981</v>
      </c>
      <c r="I1611" s="47" t="s">
        <v>5461</v>
      </c>
      <c r="J1611" s="47" t="s">
        <v>5472</v>
      </c>
      <c r="K1611" s="23">
        <v>41.394309999999997</v>
      </c>
      <c r="L1611" s="23">
        <v>-110.414</v>
      </c>
      <c r="M1611" s="61" t="s">
        <v>4982</v>
      </c>
      <c r="N1611" s="19" t="s">
        <v>4983</v>
      </c>
      <c r="P1611" s="19" t="s">
        <v>3796</v>
      </c>
      <c r="Q1611" s="55"/>
      <c r="R1611" s="55"/>
      <c r="S1611" s="55">
        <f t="shared" si="604"/>
        <v>0</v>
      </c>
      <c r="T1611" s="19"/>
      <c r="W1611" s="46">
        <v>9357</v>
      </c>
      <c r="Y1611" s="51" t="s">
        <v>3798</v>
      </c>
      <c r="Z1611" s="40">
        <v>24070</v>
      </c>
      <c r="AA1611" s="52">
        <v>8.8999996185302734</v>
      </c>
      <c r="AB1611" s="19" t="s">
        <v>3789</v>
      </c>
      <c r="AC1611" s="19">
        <v>34</v>
      </c>
      <c r="AD1611" s="19">
        <v>10</v>
      </c>
      <c r="AE1611" s="19">
        <v>1007</v>
      </c>
      <c r="AF1611" s="19">
        <v>38</v>
      </c>
      <c r="AG1611" s="19">
        <v>-3</v>
      </c>
      <c r="AH1611" s="19">
        <v>380</v>
      </c>
      <c r="AI1611" s="19">
        <v>1074</v>
      </c>
      <c r="AJ1611" s="19"/>
      <c r="AK1611" s="19"/>
      <c r="AL1611" s="19">
        <v>700</v>
      </c>
      <c r="AM1611" s="19">
        <v>2830</v>
      </c>
      <c r="AP1611" s="17">
        <f t="shared" si="588"/>
        <v>1.6966000000000001</v>
      </c>
      <c r="AQ1611" s="17">
        <f t="shared" si="589"/>
        <v>0.82289999999999996</v>
      </c>
      <c r="AR1611" s="17">
        <f t="shared" si="585"/>
        <v>43.804499999999997</v>
      </c>
      <c r="AS1611" s="17">
        <f t="shared" si="584"/>
        <v>0.9720399999999999</v>
      </c>
      <c r="AT1611" s="17">
        <f t="shared" si="590"/>
        <v>47.296039999999998</v>
      </c>
      <c r="AU1611" s="5">
        <f t="shared" si="591"/>
        <v>10.719799999999999</v>
      </c>
      <c r="AV1611" s="5">
        <f t="shared" si="592"/>
        <v>17.60286</v>
      </c>
      <c r="AW1611" s="5"/>
      <c r="AX1611" s="5"/>
      <c r="AY1611" s="5">
        <f t="shared" si="593"/>
        <v>14.574000000000002</v>
      </c>
      <c r="AZ1611" s="5">
        <f t="shared" si="594"/>
        <v>42.896659999999997</v>
      </c>
      <c r="BA1611" s="7">
        <f t="shared" si="595"/>
        <v>4.8777561820413408E-2</v>
      </c>
      <c r="BB1611" s="62">
        <f t="shared" si="596"/>
        <v>3240</v>
      </c>
      <c r="BC1611" s="6">
        <f t="shared" si="597"/>
        <v>6.7545304777594725E-2</v>
      </c>
      <c r="BD1611" s="32">
        <f t="shared" si="598"/>
        <v>3.5871925006829328E-2</v>
      </c>
      <c r="BE1611" s="32">
        <f t="shared" si="599"/>
        <v>1.7398919655852794E-2</v>
      </c>
      <c r="BF1611" s="35">
        <f t="shared" si="600"/>
        <v>0.94672915533731783</v>
      </c>
      <c r="BG1611" s="33">
        <f t="shared" si="601"/>
        <v>0.2498982438259762</v>
      </c>
      <c r="BH1611" s="37">
        <f t="shared" si="602"/>
        <v>0.41035502530966284</v>
      </c>
      <c r="BI1611" s="33">
        <f t="shared" si="603"/>
        <v>0.33974673086436108</v>
      </c>
      <c r="CM1611" s="51" t="s">
        <v>4984</v>
      </c>
      <c r="CR1611" s="78" t="s">
        <v>2038</v>
      </c>
      <c r="CS1611" s="78" t="s">
        <v>2038</v>
      </c>
    </row>
    <row r="1612" spans="1:97">
      <c r="A1612" s="16" t="s">
        <v>3590</v>
      </c>
      <c r="B1612" s="16" t="s">
        <v>4826</v>
      </c>
      <c r="C1612" s="19">
        <v>49007456</v>
      </c>
      <c r="D1612" s="19" t="s">
        <v>3782</v>
      </c>
      <c r="E1612" s="19" t="s">
        <v>1831</v>
      </c>
      <c r="G1612" s="47"/>
      <c r="H1612" s="47" t="s">
        <v>3811</v>
      </c>
      <c r="I1612" s="47" t="s">
        <v>5461</v>
      </c>
      <c r="J1612" s="47" t="s">
        <v>5466</v>
      </c>
      <c r="K1612" s="23">
        <v>41.354489999999998</v>
      </c>
      <c r="L1612" s="23">
        <v>-110.48600999999999</v>
      </c>
      <c r="M1612" s="61" t="s">
        <v>4893</v>
      </c>
      <c r="N1612" s="19" t="s">
        <v>4894</v>
      </c>
      <c r="P1612" s="19" t="s">
        <v>3796</v>
      </c>
      <c r="Q1612" s="55"/>
      <c r="R1612" s="55"/>
      <c r="S1612" s="55">
        <f t="shared" si="604"/>
        <v>35</v>
      </c>
      <c r="T1612" s="31" t="s">
        <v>2505</v>
      </c>
      <c r="U1612" s="55">
        <v>7572</v>
      </c>
      <c r="V1612" s="55">
        <v>7607</v>
      </c>
      <c r="W1612" s="55">
        <v>10800</v>
      </c>
      <c r="X1612" s="55"/>
      <c r="Y1612" s="51" t="s">
        <v>3798</v>
      </c>
      <c r="Z1612" s="40">
        <v>20514</v>
      </c>
      <c r="AA1612" s="52">
        <v>7</v>
      </c>
      <c r="AB1612" s="19" t="s">
        <v>3789</v>
      </c>
      <c r="AC1612" s="19">
        <v>801</v>
      </c>
      <c r="AD1612" s="19">
        <v>21</v>
      </c>
      <c r="AE1612" s="19">
        <v>7231</v>
      </c>
      <c r="AF1612" s="19">
        <v>-3</v>
      </c>
      <c r="AG1612" s="19">
        <v>-3</v>
      </c>
      <c r="AH1612" s="19">
        <v>11977</v>
      </c>
      <c r="AI1612" s="19">
        <v>1116</v>
      </c>
      <c r="AJ1612" s="19"/>
      <c r="AK1612" s="19"/>
      <c r="AL1612" s="19">
        <v>10</v>
      </c>
      <c r="AM1612" s="19">
        <v>20590</v>
      </c>
      <c r="AP1612" s="17">
        <f t="shared" si="588"/>
        <v>39.969900000000003</v>
      </c>
      <c r="AQ1612" s="17">
        <f t="shared" si="589"/>
        <v>1.7280900000000001</v>
      </c>
      <c r="AR1612" s="17">
        <f t="shared" si="585"/>
        <v>314.54849999999999</v>
      </c>
      <c r="AS1612" s="17">
        <f t="shared" si="584"/>
        <v>0</v>
      </c>
      <c r="AT1612" s="17">
        <f t="shared" si="590"/>
        <v>356.24648999999999</v>
      </c>
      <c r="AU1612" s="5">
        <f t="shared" si="591"/>
        <v>337.87117000000001</v>
      </c>
      <c r="AV1612" s="5">
        <f t="shared" si="592"/>
        <v>18.291239999999998</v>
      </c>
      <c r="AW1612" s="5"/>
      <c r="AX1612" s="5"/>
      <c r="AY1612" s="5">
        <f t="shared" si="593"/>
        <v>0.20820000000000002</v>
      </c>
      <c r="AZ1612" s="5">
        <f t="shared" si="594"/>
        <v>356.37061</v>
      </c>
      <c r="BA1612" s="7">
        <f t="shared" si="595"/>
        <v>-1.7417488297713442E-4</v>
      </c>
      <c r="BB1612" s="62">
        <f t="shared" si="596"/>
        <v>21150</v>
      </c>
      <c r="BC1612" s="6">
        <f t="shared" si="597"/>
        <v>1.3416387158600862E-2</v>
      </c>
      <c r="BD1612" s="32">
        <f t="shared" si="598"/>
        <v>0.11219731596513415</v>
      </c>
      <c r="BE1612" s="32">
        <f t="shared" si="599"/>
        <v>4.8508267407771513E-3</v>
      </c>
      <c r="BF1612" s="35">
        <f t="shared" si="600"/>
        <v>0.88295185729408865</v>
      </c>
      <c r="BG1612" s="36">
        <f t="shared" si="601"/>
        <v>0.94808932195615125</v>
      </c>
      <c r="BH1612" s="33">
        <f t="shared" si="602"/>
        <v>5.1326454782564694E-2</v>
      </c>
      <c r="BI1612" s="33">
        <f t="shared" si="603"/>
        <v>5.8422326128408858E-4</v>
      </c>
      <c r="CM1612" s="51" t="s">
        <v>3815</v>
      </c>
      <c r="CR1612" s="78" t="s">
        <v>2038</v>
      </c>
      <c r="CS1612" s="78" t="s">
        <v>2038</v>
      </c>
    </row>
    <row r="1613" spans="1:97">
      <c r="A1613" s="20" t="s">
        <v>3590</v>
      </c>
      <c r="B1613" s="16" t="s">
        <v>4827</v>
      </c>
      <c r="C1613" s="19">
        <v>49009079</v>
      </c>
      <c r="D1613" s="19" t="s">
        <v>3782</v>
      </c>
      <c r="E1613" s="19" t="s">
        <v>1707</v>
      </c>
      <c r="F1613" s="19" t="s">
        <v>4889</v>
      </c>
      <c r="G1613" s="47"/>
      <c r="H1613" s="47" t="s">
        <v>7079</v>
      </c>
      <c r="I1613" s="47" t="s">
        <v>5462</v>
      </c>
      <c r="J1613" s="47" t="s">
        <v>5467</v>
      </c>
      <c r="K1613" s="23">
        <v>41.451270000000001</v>
      </c>
      <c r="L1613" s="23">
        <v>-110.03377</v>
      </c>
      <c r="M1613" s="61" t="s">
        <v>5534</v>
      </c>
      <c r="N1613" s="19" t="s">
        <v>7113</v>
      </c>
      <c r="P1613" s="19" t="s">
        <v>3796</v>
      </c>
      <c r="Q1613" s="55"/>
      <c r="R1613" s="55">
        <v>1490</v>
      </c>
      <c r="S1613" s="55">
        <f t="shared" si="604"/>
        <v>149</v>
      </c>
      <c r="T1613" s="19"/>
      <c r="U1613" s="55">
        <v>6434</v>
      </c>
      <c r="V1613" s="55">
        <v>6583</v>
      </c>
      <c r="W1613" s="55"/>
      <c r="X1613" s="55"/>
      <c r="Y1613" s="51" t="s">
        <v>3798</v>
      </c>
      <c r="Z1613" s="40">
        <v>21041</v>
      </c>
      <c r="AA1613" s="52">
        <v>7</v>
      </c>
      <c r="AB1613" s="19" t="s">
        <v>3837</v>
      </c>
      <c r="AC1613" s="19">
        <v>224</v>
      </c>
      <c r="AD1613" s="19">
        <v>24</v>
      </c>
      <c r="AE1613" s="19">
        <v>4925</v>
      </c>
      <c r="AF1613" s="19">
        <v>-3</v>
      </c>
      <c r="AG1613" s="19">
        <v>-3</v>
      </c>
      <c r="AH1613" s="19">
        <v>6500</v>
      </c>
      <c r="AI1613" s="19">
        <v>1270</v>
      </c>
      <c r="AJ1613" s="19"/>
      <c r="AK1613" s="19"/>
      <c r="AL1613" s="19">
        <v>1066</v>
      </c>
      <c r="AM1613" s="19">
        <v>13365</v>
      </c>
      <c r="AP1613" s="17">
        <f t="shared" si="588"/>
        <v>11.1776</v>
      </c>
      <c r="AQ1613" s="17">
        <f t="shared" si="589"/>
        <v>1.97496</v>
      </c>
      <c r="AR1613" s="17">
        <f t="shared" si="585"/>
        <v>214.23749999999998</v>
      </c>
      <c r="AS1613" s="17">
        <f t="shared" si="584"/>
        <v>0</v>
      </c>
      <c r="AT1613" s="17">
        <f t="shared" si="590"/>
        <v>227.39005999999998</v>
      </c>
      <c r="AU1613" s="5">
        <f t="shared" si="591"/>
        <v>183.36499999999998</v>
      </c>
      <c r="AV1613" s="5">
        <f t="shared" si="592"/>
        <v>20.815299999999997</v>
      </c>
      <c r="AW1613" s="5"/>
      <c r="AX1613" s="5"/>
      <c r="AY1613" s="5">
        <f t="shared" si="593"/>
        <v>22.194120000000002</v>
      </c>
      <c r="AZ1613" s="5">
        <f t="shared" si="594"/>
        <v>226.37441999999999</v>
      </c>
      <c r="BA1613" s="7">
        <f t="shared" si="595"/>
        <v>2.2382536420655725E-3</v>
      </c>
      <c r="BB1613" s="62">
        <f t="shared" si="596"/>
        <v>14003</v>
      </c>
      <c r="BC1613" s="6">
        <f t="shared" si="597"/>
        <v>2.3311897106109324E-2</v>
      </c>
      <c r="BD1613" s="32">
        <f t="shared" si="598"/>
        <v>4.9156062494552316E-2</v>
      </c>
      <c r="BE1613" s="32">
        <f t="shared" si="599"/>
        <v>8.6853400715932796E-3</v>
      </c>
      <c r="BF1613" s="35">
        <f t="shared" si="600"/>
        <v>0.94215859743385444</v>
      </c>
      <c r="BG1613" s="36">
        <f t="shared" si="601"/>
        <v>0.81000759714812298</v>
      </c>
      <c r="BH1613" s="33">
        <f t="shared" si="602"/>
        <v>9.1950760160975781E-2</v>
      </c>
      <c r="BI1613" s="33">
        <f t="shared" si="603"/>
        <v>9.8041642690901223E-2</v>
      </c>
      <c r="CM1613" s="51" t="s">
        <v>3824</v>
      </c>
      <c r="CR1613" s="78" t="s">
        <v>2038</v>
      </c>
      <c r="CS1613" s="78" t="s">
        <v>2038</v>
      </c>
    </row>
    <row r="1614" spans="1:97">
      <c r="A1614" s="20" t="s">
        <v>3590</v>
      </c>
      <c r="B1614" s="16" t="s">
        <v>4827</v>
      </c>
      <c r="C1614" s="19">
        <v>49005548</v>
      </c>
      <c r="D1614" s="19" t="s">
        <v>3782</v>
      </c>
      <c r="E1614" s="19" t="s">
        <v>1707</v>
      </c>
      <c r="F1614" s="19" t="s">
        <v>4889</v>
      </c>
      <c r="G1614" s="47"/>
      <c r="H1614" s="47" t="s">
        <v>7079</v>
      </c>
      <c r="I1614" s="47" t="s">
        <v>5462</v>
      </c>
      <c r="J1614" s="47" t="s">
        <v>5467</v>
      </c>
      <c r="K1614" s="23">
        <v>41.451270000000001</v>
      </c>
      <c r="L1614" s="23">
        <v>-110.03377</v>
      </c>
      <c r="M1614" s="61" t="s">
        <v>5534</v>
      </c>
      <c r="N1614" s="19" t="s">
        <v>7113</v>
      </c>
      <c r="P1614" s="19" t="s">
        <v>3796</v>
      </c>
      <c r="Q1614" s="55">
        <v>1490</v>
      </c>
      <c r="R1614" s="55">
        <v>633</v>
      </c>
      <c r="S1614" s="55">
        <f t="shared" si="604"/>
        <v>16</v>
      </c>
      <c r="T1614" s="19"/>
      <c r="U1614" s="55">
        <v>8073</v>
      </c>
      <c r="V1614" s="55">
        <v>8089</v>
      </c>
      <c r="W1614" s="55"/>
      <c r="X1614" s="55"/>
      <c r="Y1614" s="51" t="s">
        <v>3798</v>
      </c>
      <c r="AA1614" s="52">
        <v>6.8000001907348633</v>
      </c>
      <c r="AB1614" s="19" t="s">
        <v>3789</v>
      </c>
      <c r="AC1614" s="19">
        <v>268</v>
      </c>
      <c r="AD1614" s="19">
        <v>35</v>
      </c>
      <c r="AE1614" s="19">
        <v>5451</v>
      </c>
      <c r="AF1614" s="19">
        <v>-3</v>
      </c>
      <c r="AG1614" s="19">
        <v>-3</v>
      </c>
      <c r="AH1614" s="19">
        <v>7500</v>
      </c>
      <c r="AI1614" s="19">
        <v>1500</v>
      </c>
      <c r="AJ1614" s="19"/>
      <c r="AK1614" s="19"/>
      <c r="AL1614" s="19">
        <v>831</v>
      </c>
      <c r="AM1614" s="19">
        <v>14824</v>
      </c>
      <c r="AP1614" s="17">
        <f t="shared" si="588"/>
        <v>13.373200000000001</v>
      </c>
      <c r="AQ1614" s="17">
        <f t="shared" si="589"/>
        <v>2.88015</v>
      </c>
      <c r="AR1614" s="17">
        <f t="shared" si="585"/>
        <v>237.11849999999998</v>
      </c>
      <c r="AS1614" s="17">
        <f t="shared" si="584"/>
        <v>0</v>
      </c>
      <c r="AT1614" s="17">
        <f t="shared" si="590"/>
        <v>253.37184999999999</v>
      </c>
      <c r="AU1614" s="5">
        <f t="shared" si="591"/>
        <v>211.57499999999999</v>
      </c>
      <c r="AV1614" s="5">
        <f t="shared" si="592"/>
        <v>24.584999999999997</v>
      </c>
      <c r="AW1614" s="5"/>
      <c r="AX1614" s="5"/>
      <c r="AY1614" s="5">
        <f t="shared" si="593"/>
        <v>17.30142</v>
      </c>
      <c r="AZ1614" s="5">
        <f t="shared" si="594"/>
        <v>253.46142</v>
      </c>
      <c r="BA1614" s="7">
        <f t="shared" si="595"/>
        <v>-1.7672478367493325E-4</v>
      </c>
      <c r="BB1614" s="62">
        <f t="shared" si="596"/>
        <v>15579</v>
      </c>
      <c r="BC1614" s="6">
        <f t="shared" si="597"/>
        <v>2.4833075683320726E-2</v>
      </c>
      <c r="BD1614" s="32">
        <f t="shared" si="598"/>
        <v>5.2780922584730709E-2</v>
      </c>
      <c r="BE1614" s="32">
        <f t="shared" si="599"/>
        <v>1.1367284881884076E-2</v>
      </c>
      <c r="BF1614" s="35">
        <f t="shared" si="600"/>
        <v>0.93585179253338513</v>
      </c>
      <c r="BG1614" s="36">
        <f t="shared" si="601"/>
        <v>0.83474242352149686</v>
      </c>
      <c r="BH1614" s="33">
        <f t="shared" si="602"/>
        <v>9.6997010432593636E-2</v>
      </c>
      <c r="BI1614" s="33">
        <f t="shared" si="603"/>
        <v>6.8260566045909465E-2</v>
      </c>
      <c r="CM1614" s="51" t="s">
        <v>3798</v>
      </c>
      <c r="CR1614" s="78" t="s">
        <v>2038</v>
      </c>
      <c r="CS1614" s="78" t="s">
        <v>2038</v>
      </c>
    </row>
    <row r="1615" spans="1:97">
      <c r="A1615" s="20" t="s">
        <v>3590</v>
      </c>
      <c r="B1615" s="16" t="s">
        <v>4827</v>
      </c>
      <c r="C1615" s="19">
        <v>49009077</v>
      </c>
      <c r="D1615" s="19" t="s">
        <v>3782</v>
      </c>
      <c r="E1615" s="19" t="s">
        <v>1707</v>
      </c>
      <c r="F1615" s="19" t="s">
        <v>4889</v>
      </c>
      <c r="G1615" s="47"/>
      <c r="H1615" s="47" t="s">
        <v>7079</v>
      </c>
      <c r="I1615" s="47" t="s">
        <v>5462</v>
      </c>
      <c r="J1615" s="47" t="s">
        <v>5467</v>
      </c>
      <c r="K1615" s="23">
        <v>41.451270000000001</v>
      </c>
      <c r="L1615" s="23">
        <v>-110.03377</v>
      </c>
      <c r="M1615" s="61" t="s">
        <v>5534</v>
      </c>
      <c r="N1615" s="19" t="s">
        <v>7113</v>
      </c>
      <c r="P1615" s="19" t="s">
        <v>3796</v>
      </c>
      <c r="Q1615" s="55">
        <v>633</v>
      </c>
      <c r="R1615" s="55"/>
      <c r="S1615" s="55">
        <f t="shared" si="604"/>
        <v>38</v>
      </c>
      <c r="T1615" s="19"/>
      <c r="U1615" s="55">
        <v>8722</v>
      </c>
      <c r="V1615" s="55">
        <v>8760</v>
      </c>
      <c r="W1615" s="55"/>
      <c r="X1615" s="55"/>
      <c r="Y1615" s="51" t="s">
        <v>3798</v>
      </c>
      <c r="Z1615" s="40">
        <v>21055</v>
      </c>
      <c r="AA1615" s="52">
        <v>8.1999998092651367</v>
      </c>
      <c r="AB1615" s="19" t="s">
        <v>3837</v>
      </c>
      <c r="AC1615" s="19">
        <v>616</v>
      </c>
      <c r="AD1615" s="19">
        <v>208</v>
      </c>
      <c r="AE1615" s="19">
        <v>2365</v>
      </c>
      <c r="AF1615" s="19">
        <v>-3</v>
      </c>
      <c r="AG1615" s="19">
        <v>-3</v>
      </c>
      <c r="AH1615" s="19">
        <v>2740</v>
      </c>
      <c r="AI1615" s="19">
        <v>1810</v>
      </c>
      <c r="AJ1615" s="19"/>
      <c r="AK1615" s="19"/>
      <c r="AL1615" s="19">
        <v>1876</v>
      </c>
      <c r="AM1615" s="19">
        <v>8839</v>
      </c>
      <c r="AP1615" s="17">
        <f t="shared" si="588"/>
        <v>30.738399999999999</v>
      </c>
      <c r="AQ1615" s="17">
        <f t="shared" si="589"/>
        <v>17.116320000000002</v>
      </c>
      <c r="AR1615" s="17">
        <f t="shared" si="585"/>
        <v>102.8775</v>
      </c>
      <c r="AS1615" s="17">
        <f t="shared" si="584"/>
        <v>0</v>
      </c>
      <c r="AT1615" s="17">
        <f t="shared" si="590"/>
        <v>150.73221999999998</v>
      </c>
      <c r="AU1615" s="5">
        <f t="shared" si="591"/>
        <v>77.295400000000001</v>
      </c>
      <c r="AV1615" s="5">
        <f t="shared" si="592"/>
        <v>29.665899999999997</v>
      </c>
      <c r="AW1615" s="5"/>
      <c r="AX1615" s="5"/>
      <c r="AY1615" s="5">
        <f t="shared" si="593"/>
        <v>39.058320000000002</v>
      </c>
      <c r="AZ1615" s="5">
        <f t="shared" si="594"/>
        <v>146.01962</v>
      </c>
      <c r="BA1615" s="7">
        <f t="shared" si="595"/>
        <v>1.5880609198581482E-2</v>
      </c>
      <c r="BB1615" s="62">
        <f t="shared" si="596"/>
        <v>9609</v>
      </c>
      <c r="BC1615" s="6">
        <f t="shared" si="597"/>
        <v>4.1738941890719861E-2</v>
      </c>
      <c r="BD1615" s="32">
        <f t="shared" si="598"/>
        <v>0.20392720282365642</v>
      </c>
      <c r="BE1615" s="32">
        <f t="shared" si="599"/>
        <v>0.11355448755415401</v>
      </c>
      <c r="BF1615" s="45">
        <f t="shared" si="600"/>
        <v>0.68251830962218962</v>
      </c>
      <c r="BG1615" s="37">
        <f t="shared" si="601"/>
        <v>0.52934941208585529</v>
      </c>
      <c r="BH1615" s="33">
        <f t="shared" si="602"/>
        <v>0.20316379401617396</v>
      </c>
      <c r="BI1615" s="33">
        <f t="shared" si="603"/>
        <v>0.2674867938979707</v>
      </c>
      <c r="CM1615" s="51" t="s">
        <v>5535</v>
      </c>
      <c r="CR1615" s="78" t="s">
        <v>2038</v>
      </c>
      <c r="CS1615" s="78" t="s">
        <v>2038</v>
      </c>
    </row>
    <row r="1616" spans="1:97">
      <c r="A1616" s="20" t="s">
        <v>3590</v>
      </c>
      <c r="B1616" s="16" t="s">
        <v>4828</v>
      </c>
      <c r="C1616" s="19">
        <v>49007206</v>
      </c>
      <c r="D1616" s="19" t="s">
        <v>3782</v>
      </c>
      <c r="E1616" s="19" t="s">
        <v>1707</v>
      </c>
      <c r="G1616" s="47"/>
      <c r="H1616" s="47" t="s">
        <v>2522</v>
      </c>
      <c r="I1616" s="47" t="s">
        <v>5463</v>
      </c>
      <c r="J1616" s="47" t="s">
        <v>5473</v>
      </c>
      <c r="K1616" s="23">
        <v>41.508859999999999</v>
      </c>
      <c r="L1616" s="23">
        <v>-109.80083999999999</v>
      </c>
      <c r="M1616" s="61" t="s">
        <v>4468</v>
      </c>
      <c r="N1616" s="19" t="s">
        <v>4469</v>
      </c>
      <c r="P1616" s="19" t="s">
        <v>3796</v>
      </c>
      <c r="Q1616" s="55"/>
      <c r="R1616" s="55"/>
      <c r="S1616" s="55">
        <f t="shared" si="604"/>
        <v>46</v>
      </c>
      <c r="T1616" s="19"/>
      <c r="U1616" s="55">
        <v>9080</v>
      </c>
      <c r="V1616" s="55">
        <v>9126</v>
      </c>
      <c r="W1616" s="55">
        <v>12000</v>
      </c>
      <c r="X1616" s="55"/>
      <c r="Y1616" s="51" t="s">
        <v>3798</v>
      </c>
      <c r="Z1616" s="40">
        <v>22656</v>
      </c>
      <c r="AA1616" s="52">
        <v>8</v>
      </c>
      <c r="AB1616" s="19" t="s">
        <v>3789</v>
      </c>
      <c r="AC1616" s="19">
        <v>27</v>
      </c>
      <c r="AD1616" s="19">
        <v>16</v>
      </c>
      <c r="AE1616" s="19">
        <v>4708</v>
      </c>
      <c r="AF1616" s="19">
        <v>-3</v>
      </c>
      <c r="AG1616" s="19">
        <v>-3</v>
      </c>
      <c r="AH1616" s="19">
        <v>4240</v>
      </c>
      <c r="AI1616" s="19">
        <v>5250</v>
      </c>
      <c r="AJ1616" s="19"/>
      <c r="AK1616" s="19"/>
      <c r="AL1616" s="19">
        <v>87</v>
      </c>
      <c r="AM1616" s="19">
        <v>11664</v>
      </c>
      <c r="AP1616" s="17">
        <f t="shared" si="588"/>
        <v>1.3472999999999999</v>
      </c>
      <c r="AQ1616" s="17">
        <f t="shared" si="589"/>
        <v>1.31664</v>
      </c>
      <c r="AR1616" s="17">
        <f t="shared" si="585"/>
        <v>204.79799999999997</v>
      </c>
      <c r="AS1616" s="17">
        <f t="shared" si="584"/>
        <v>0</v>
      </c>
      <c r="AT1616" s="17">
        <f t="shared" si="590"/>
        <v>207.46193999999997</v>
      </c>
      <c r="AU1616" s="5">
        <f t="shared" si="591"/>
        <v>119.6104</v>
      </c>
      <c r="AV1616" s="5">
        <f t="shared" si="592"/>
        <v>86.047499999999985</v>
      </c>
      <c r="AW1616" s="5"/>
      <c r="AX1616" s="5"/>
      <c r="AY1616" s="5">
        <f t="shared" si="593"/>
        <v>1.8113400000000002</v>
      </c>
      <c r="AZ1616" s="5">
        <f t="shared" si="594"/>
        <v>207.46923999999999</v>
      </c>
      <c r="BA1616" s="7">
        <f t="shared" si="595"/>
        <v>-1.7593278962585947E-5</v>
      </c>
      <c r="BB1616" s="62">
        <f t="shared" si="596"/>
        <v>14322</v>
      </c>
      <c r="BC1616" s="6">
        <f t="shared" si="597"/>
        <v>0.10228584622489033</v>
      </c>
      <c r="BD1616" s="32">
        <f t="shared" si="598"/>
        <v>6.4942032259025445E-3</v>
      </c>
      <c r="BE1616" s="32">
        <f t="shared" si="599"/>
        <v>6.3464170825742799E-3</v>
      </c>
      <c r="BF1616" s="35">
        <f t="shared" si="600"/>
        <v>0.98715937969152323</v>
      </c>
      <c r="BG1616" s="37">
        <f t="shared" si="601"/>
        <v>0.57652112669810718</v>
      </c>
      <c r="BH1616" s="33">
        <f t="shared" si="602"/>
        <v>0.41474822966527469</v>
      </c>
      <c r="BI1616" s="33">
        <f t="shared" si="603"/>
        <v>8.7306436366181329E-3</v>
      </c>
      <c r="CM1616" s="51" t="s">
        <v>3815</v>
      </c>
      <c r="CR1616" s="78" t="s">
        <v>2038</v>
      </c>
      <c r="CS1616" s="78" t="s">
        <v>2038</v>
      </c>
    </row>
    <row r="1617" spans="1:97">
      <c r="A1617" s="20" t="s">
        <v>3590</v>
      </c>
      <c r="B1617" s="16" t="s">
        <v>4829</v>
      </c>
      <c r="C1617" s="19">
        <v>49007204</v>
      </c>
      <c r="D1617" s="19" t="s">
        <v>3782</v>
      </c>
      <c r="E1617" s="19" t="s">
        <v>1707</v>
      </c>
      <c r="G1617" s="47"/>
      <c r="H1617" s="47" t="s">
        <v>2529</v>
      </c>
      <c r="I1617" s="47" t="s">
        <v>5463</v>
      </c>
      <c r="J1617" s="47" t="s">
        <v>5473</v>
      </c>
      <c r="K1617" s="23">
        <v>41.508789999999998</v>
      </c>
      <c r="L1617" s="23">
        <v>-109.82076000000001</v>
      </c>
      <c r="M1617" s="61" t="s">
        <v>4466</v>
      </c>
      <c r="N1617" s="19" t="s">
        <v>4467</v>
      </c>
      <c r="P1617" s="19" t="s">
        <v>3796</v>
      </c>
      <c r="Q1617" s="55"/>
      <c r="R1617" s="55"/>
      <c r="S1617" s="55">
        <f t="shared" si="604"/>
        <v>98</v>
      </c>
      <c r="T1617" s="31" t="s">
        <v>4960</v>
      </c>
      <c r="U1617" s="55">
        <v>8962</v>
      </c>
      <c r="V1617" s="55">
        <v>9060</v>
      </c>
      <c r="W1617" s="55">
        <v>9250</v>
      </c>
      <c r="X1617" s="55"/>
      <c r="Y1617" s="51" t="s">
        <v>3798</v>
      </c>
      <c r="Z1617" s="40">
        <v>22889</v>
      </c>
      <c r="AA1617" s="52">
        <v>7.6999998092651367</v>
      </c>
      <c r="AB1617" s="19" t="s">
        <v>3789</v>
      </c>
      <c r="AC1617" s="19">
        <v>50</v>
      </c>
      <c r="AD1617" s="19">
        <v>15</v>
      </c>
      <c r="AE1617" s="19">
        <v>4367</v>
      </c>
      <c r="AF1617" s="19">
        <v>-3</v>
      </c>
      <c r="AG1617" s="19">
        <v>-3</v>
      </c>
      <c r="AH1617" s="19">
        <v>4260</v>
      </c>
      <c r="AI1617" s="19">
        <v>4221</v>
      </c>
      <c r="AJ1617" s="19"/>
      <c r="AK1617" s="19"/>
      <c r="AL1617" s="19">
        <v>208</v>
      </c>
      <c r="AM1617" s="19">
        <v>10979</v>
      </c>
      <c r="AP1617" s="17">
        <f t="shared" si="588"/>
        <v>2.4950000000000001</v>
      </c>
      <c r="AQ1617" s="17">
        <f t="shared" si="589"/>
        <v>1.2343500000000001</v>
      </c>
      <c r="AR1617" s="17">
        <f t="shared" si="585"/>
        <v>189.96449999999999</v>
      </c>
      <c r="AS1617" s="17">
        <f t="shared" si="584"/>
        <v>0</v>
      </c>
      <c r="AT1617" s="17">
        <f t="shared" si="590"/>
        <v>193.69385</v>
      </c>
      <c r="AU1617" s="5">
        <f t="shared" si="591"/>
        <v>120.1746</v>
      </c>
      <c r="AV1617" s="5">
        <f t="shared" si="592"/>
        <v>69.182189999999991</v>
      </c>
      <c r="AW1617" s="5"/>
      <c r="AX1617" s="5"/>
      <c r="AY1617" s="5">
        <f t="shared" si="593"/>
        <v>4.3305600000000002</v>
      </c>
      <c r="AZ1617" s="5">
        <f t="shared" si="594"/>
        <v>193.68734999999998</v>
      </c>
      <c r="BA1617" s="7">
        <f t="shared" si="595"/>
        <v>1.6779337768629004E-5</v>
      </c>
      <c r="BB1617" s="62">
        <f t="shared" si="596"/>
        <v>13115</v>
      </c>
      <c r="BC1617" s="6">
        <f t="shared" si="597"/>
        <v>8.8652776624885868E-2</v>
      </c>
      <c r="BD1617" s="32">
        <f t="shared" si="598"/>
        <v>1.2881152395907253E-2</v>
      </c>
      <c r="BE1617" s="32">
        <f t="shared" si="599"/>
        <v>6.3726855550653777E-3</v>
      </c>
      <c r="BF1617" s="35">
        <f t="shared" si="600"/>
        <v>0.98074616204902731</v>
      </c>
      <c r="BG1617" s="37">
        <f t="shared" si="601"/>
        <v>0.62045662765276111</v>
      </c>
      <c r="BH1617" s="33">
        <f t="shared" si="602"/>
        <v>0.35718486519641057</v>
      </c>
      <c r="BI1617" s="33">
        <f t="shared" si="603"/>
        <v>2.2358507150828388E-2</v>
      </c>
      <c r="CM1617" s="51" t="s">
        <v>3798</v>
      </c>
      <c r="CR1617" s="78" t="s">
        <v>2038</v>
      </c>
      <c r="CS1617" s="78" t="s">
        <v>2038</v>
      </c>
    </row>
    <row r="1618" spans="1:97">
      <c r="A1618" s="63" t="s">
        <v>3591</v>
      </c>
      <c r="B1618" s="63" t="s">
        <v>744</v>
      </c>
      <c r="C1618" s="63">
        <v>4743</v>
      </c>
      <c r="D1618" s="19" t="s">
        <v>3782</v>
      </c>
      <c r="E1618" s="63" t="s">
        <v>2393</v>
      </c>
      <c r="F1618" s="63" t="s">
        <v>2444</v>
      </c>
      <c r="G1618" s="65" t="s">
        <v>745</v>
      </c>
      <c r="H1618" s="65">
        <v>12</v>
      </c>
      <c r="I1618" s="65">
        <v>18</v>
      </c>
      <c r="J1618" s="65">
        <v>112</v>
      </c>
      <c r="K1618" s="23">
        <v>41.378279999999997</v>
      </c>
      <c r="L1618" s="23">
        <v>-107.6926</v>
      </c>
      <c r="M1618" s="61" t="s">
        <v>746</v>
      </c>
      <c r="N1618" s="63" t="s">
        <v>747</v>
      </c>
      <c r="O1618" s="63"/>
      <c r="P1618" s="63" t="s">
        <v>3796</v>
      </c>
      <c r="Q1618" s="63"/>
      <c r="R1618" s="63"/>
      <c r="S1618" s="55">
        <f>IF(U1618&gt;0,V1618-U1618,"")</f>
        <v>4</v>
      </c>
      <c r="T1618" s="63"/>
      <c r="U1618" s="66">
        <v>1403</v>
      </c>
      <c r="V1618" s="63">
        <v>1407</v>
      </c>
      <c r="W1618" s="66">
        <v>1580</v>
      </c>
      <c r="X1618" s="66"/>
      <c r="Y1618" s="63"/>
      <c r="Z1618" s="64">
        <v>38569</v>
      </c>
      <c r="AA1618" s="63">
        <v>8.2200000000000006</v>
      </c>
      <c r="AB1618" s="63"/>
      <c r="AC1618" s="63">
        <v>11.8</v>
      </c>
      <c r="AD1618" s="63">
        <v>4.7</v>
      </c>
      <c r="AE1618" s="63">
        <v>795</v>
      </c>
      <c r="AF1618" s="63">
        <v>12.8</v>
      </c>
      <c r="AG1618" s="63"/>
      <c r="AH1618" s="63">
        <v>252</v>
      </c>
      <c r="AI1618" s="63">
        <v>1860</v>
      </c>
      <c r="AJ1618" s="63">
        <v>0</v>
      </c>
      <c r="AK1618" s="63">
        <v>0</v>
      </c>
      <c r="AL1618" s="63">
        <v>5</v>
      </c>
      <c r="AM1618" s="63">
        <v>2130</v>
      </c>
      <c r="AN1618" s="63"/>
      <c r="AO1618" s="63" t="s">
        <v>3495</v>
      </c>
      <c r="AP1618" s="17">
        <f t="shared" si="588"/>
        <v>0.58882000000000001</v>
      </c>
      <c r="AQ1618" s="17">
        <f t="shared" si="589"/>
        <v>0.38676300000000002</v>
      </c>
      <c r="AR1618" s="17">
        <f t="shared" si="585"/>
        <v>34.582499999999996</v>
      </c>
      <c r="AS1618" s="17">
        <f t="shared" si="584"/>
        <v>0.32742399999999999</v>
      </c>
      <c r="AT1618" s="17">
        <f t="shared" si="590"/>
        <v>35.885506999999997</v>
      </c>
      <c r="AU1618" s="5">
        <f t="shared" si="591"/>
        <v>7.1089199999999995</v>
      </c>
      <c r="AV1618" s="5">
        <f t="shared" si="592"/>
        <v>30.485399999999998</v>
      </c>
      <c r="AW1618" s="5">
        <f>IF(AJ1618&gt;0,AJ1618*0.03333,0)</f>
        <v>0</v>
      </c>
      <c r="AX1618" s="5">
        <f>IF(AK1618&gt;0,AK1618*0.0588,0)</f>
        <v>0</v>
      </c>
      <c r="AY1618" s="5">
        <f t="shared" si="593"/>
        <v>0.10410000000000001</v>
      </c>
      <c r="AZ1618" s="5">
        <f t="shared" si="594"/>
        <v>37.698419999999999</v>
      </c>
      <c r="BA1618" s="7">
        <f t="shared" si="595"/>
        <v>-2.4637350490957107E-2</v>
      </c>
      <c r="BB1618" s="62">
        <f t="shared" si="596"/>
        <v>2941.3</v>
      </c>
      <c r="BC1618" s="28">
        <f t="shared" si="597"/>
        <v>0.15997870368544559</v>
      </c>
      <c r="BD1618" s="32">
        <f t="shared" si="598"/>
        <v>1.6408295415750989E-2</v>
      </c>
      <c r="BE1618" s="32">
        <f t="shared" si="599"/>
        <v>1.0777693624336979E-2</v>
      </c>
      <c r="BF1618" s="35">
        <f t="shared" si="600"/>
        <v>0.97281401095991205</v>
      </c>
      <c r="BG1618" s="33">
        <f t="shared" si="601"/>
        <v>0.18857342031841121</v>
      </c>
      <c r="BH1618" s="36">
        <f t="shared" si="602"/>
        <v>0.80866519074274201</v>
      </c>
      <c r="BI1618" s="33">
        <f t="shared" si="603"/>
        <v>2.7613889388467742E-3</v>
      </c>
      <c r="BJ1618" s="63">
        <v>0</v>
      </c>
      <c r="BK1618" s="63">
        <v>1.21</v>
      </c>
      <c r="BL1618" s="63">
        <v>0</v>
      </c>
      <c r="BM1618" s="63">
        <v>0</v>
      </c>
      <c r="BN1618" s="63">
        <v>0</v>
      </c>
      <c r="BO1618" s="63">
        <v>0</v>
      </c>
      <c r="BP1618" s="63">
        <v>0</v>
      </c>
      <c r="BQ1618" s="63">
        <v>0</v>
      </c>
      <c r="BR1618" s="63">
        <v>0</v>
      </c>
      <c r="BS1618" s="63">
        <v>0</v>
      </c>
      <c r="BT1618" s="63">
        <v>0</v>
      </c>
      <c r="BU1618" s="63">
        <v>0</v>
      </c>
      <c r="BV1618" s="63">
        <v>0</v>
      </c>
      <c r="BW1618" s="63">
        <v>0</v>
      </c>
      <c r="BX1618" s="63"/>
      <c r="BY1618" s="63"/>
      <c r="BZ1618" s="63"/>
      <c r="CA1618" s="63"/>
      <c r="CB1618" s="63"/>
      <c r="CC1618" s="63"/>
      <c r="CD1618" s="63"/>
      <c r="CE1618" s="63"/>
      <c r="CF1618" s="63"/>
      <c r="CG1618" s="63"/>
      <c r="CH1618" s="63"/>
      <c r="CI1618" s="63"/>
      <c r="CJ1618" s="63"/>
      <c r="CK1618" s="63"/>
      <c r="CL1618" s="63"/>
      <c r="CM1618" s="63"/>
      <c r="CN1618" s="63">
        <v>20050805</v>
      </c>
      <c r="CO1618" s="63" t="s">
        <v>6291</v>
      </c>
      <c r="CP1618" s="66"/>
      <c r="CQ1618" s="64">
        <v>38569</v>
      </c>
      <c r="CR1618" s="78" t="s">
        <v>2038</v>
      </c>
      <c r="CS1618" s="78" t="s">
        <v>2038</v>
      </c>
    </row>
    <row r="1619" spans="1:97">
      <c r="A1619" s="20" t="s">
        <v>3590</v>
      </c>
      <c r="B1619" s="16" t="s">
        <v>4832</v>
      </c>
      <c r="C1619" s="19">
        <v>49009258</v>
      </c>
      <c r="D1619" s="19" t="s">
        <v>3782</v>
      </c>
      <c r="E1619" s="19" t="s">
        <v>1707</v>
      </c>
      <c r="F1619" s="19" t="s">
        <v>3245</v>
      </c>
      <c r="G1619" s="47"/>
      <c r="H1619" s="47" t="s">
        <v>3838</v>
      </c>
      <c r="I1619" s="47" t="s">
        <v>5443</v>
      </c>
      <c r="J1619" s="47" t="s">
        <v>5473</v>
      </c>
      <c r="K1619" s="23">
        <v>41.963810000000002</v>
      </c>
      <c r="L1619" s="23">
        <v>-109.82769</v>
      </c>
      <c r="M1619" s="61" t="s">
        <v>3246</v>
      </c>
      <c r="N1619" s="19" t="s">
        <v>3247</v>
      </c>
      <c r="P1619" s="19" t="s">
        <v>3796</v>
      </c>
      <c r="Q1619" s="55">
        <v>1702</v>
      </c>
      <c r="R1619" s="55"/>
      <c r="S1619" s="55">
        <f>V1619-U1619</f>
        <v>34</v>
      </c>
      <c r="T1619" s="19"/>
      <c r="U1619" s="55">
        <v>6325</v>
      </c>
      <c r="V1619" s="55">
        <v>6359</v>
      </c>
      <c r="W1619" s="55"/>
      <c r="X1619" s="55"/>
      <c r="Y1619" s="51" t="s">
        <v>3798</v>
      </c>
      <c r="AA1619" s="52">
        <v>8.1999998092651367</v>
      </c>
      <c r="AB1619" s="19" t="s">
        <v>3837</v>
      </c>
      <c r="AC1619" s="19">
        <v>30</v>
      </c>
      <c r="AD1619" s="19">
        <v>18</v>
      </c>
      <c r="AE1619" s="19">
        <v>3031</v>
      </c>
      <c r="AF1619" s="19">
        <v>-3</v>
      </c>
      <c r="AG1619" s="19">
        <v>-3</v>
      </c>
      <c r="AH1619" s="19">
        <v>3760</v>
      </c>
      <c r="AI1619" s="19">
        <v>1757</v>
      </c>
      <c r="AJ1619" s="19"/>
      <c r="AK1619" s="19"/>
      <c r="AL1619" s="19">
        <v>-3</v>
      </c>
      <c r="AM1619" s="19">
        <v>7704</v>
      </c>
      <c r="AP1619" s="17">
        <f t="shared" si="588"/>
        <v>1.4969999999999999</v>
      </c>
      <c r="AQ1619" s="17">
        <f t="shared" si="589"/>
        <v>1.48122</v>
      </c>
      <c r="AR1619" s="17">
        <f t="shared" si="585"/>
        <v>131.8485</v>
      </c>
      <c r="AS1619" s="17">
        <f t="shared" si="584"/>
        <v>0</v>
      </c>
      <c r="AT1619" s="17">
        <f t="shared" si="590"/>
        <v>134.82671999999999</v>
      </c>
      <c r="AU1619" s="5">
        <f t="shared" si="591"/>
        <v>106.06959999999999</v>
      </c>
      <c r="AV1619" s="5">
        <f t="shared" si="592"/>
        <v>28.797229999999995</v>
      </c>
      <c r="AW1619" s="5"/>
      <c r="AX1619" s="5"/>
      <c r="AY1619" s="5">
        <f t="shared" si="593"/>
        <v>0</v>
      </c>
      <c r="AZ1619" s="5">
        <f t="shared" si="594"/>
        <v>134.86682999999999</v>
      </c>
      <c r="BA1619" s="7">
        <f t="shared" si="595"/>
        <v>-1.4872435770154141E-4</v>
      </c>
      <c r="BB1619" s="62">
        <f t="shared" si="596"/>
        <v>8587</v>
      </c>
      <c r="BC1619" s="6">
        <f t="shared" si="597"/>
        <v>5.4201706463691608E-2</v>
      </c>
      <c r="BD1619" s="32">
        <f t="shared" si="598"/>
        <v>1.1103140386415985E-2</v>
      </c>
      <c r="BE1619" s="32">
        <f t="shared" si="599"/>
        <v>1.09861012713207E-2</v>
      </c>
      <c r="BF1619" s="35">
        <f t="shared" si="600"/>
        <v>0.97791075834226338</v>
      </c>
      <c r="BG1619" s="36">
        <f t="shared" si="601"/>
        <v>0.78647655617026069</v>
      </c>
      <c r="BH1619" s="33">
        <f t="shared" si="602"/>
        <v>0.21352344382973928</v>
      </c>
      <c r="BI1619" s="33">
        <f t="shared" si="603"/>
        <v>0</v>
      </c>
      <c r="CM1619" s="51" t="s">
        <v>4862</v>
      </c>
      <c r="CR1619" s="78" t="s">
        <v>2038</v>
      </c>
      <c r="CS1619" s="78" t="s">
        <v>2038</v>
      </c>
    </row>
    <row r="1620" spans="1:97">
      <c r="A1620" s="20" t="s">
        <v>3590</v>
      </c>
      <c r="B1620" s="16" t="s">
        <v>4834</v>
      </c>
      <c r="C1620" s="19">
        <v>49017106</v>
      </c>
      <c r="D1620" s="19" t="s">
        <v>3782</v>
      </c>
      <c r="E1620" s="19" t="s">
        <v>1707</v>
      </c>
      <c r="F1620" s="19" t="s">
        <v>2528</v>
      </c>
      <c r="G1620" s="47"/>
      <c r="H1620" s="47" t="s">
        <v>2529</v>
      </c>
      <c r="I1620" s="47" t="s">
        <v>5445</v>
      </c>
      <c r="J1620" s="47" t="s">
        <v>5474</v>
      </c>
      <c r="K1620" s="23">
        <v>42.108409999999999</v>
      </c>
      <c r="L1620" s="23">
        <v>-109.78319</v>
      </c>
      <c r="M1620" s="61" t="s">
        <v>6513</v>
      </c>
      <c r="N1620" s="19" t="s">
        <v>6514</v>
      </c>
      <c r="P1620" s="19" t="s">
        <v>3796</v>
      </c>
      <c r="Q1620" s="55"/>
      <c r="R1620" s="55"/>
      <c r="S1620" s="55">
        <f>V1620-U1620</f>
        <v>19</v>
      </c>
      <c r="T1620" s="19"/>
      <c r="U1620" s="55">
        <v>7197</v>
      </c>
      <c r="V1620" s="55">
        <v>7216</v>
      </c>
      <c r="W1620" s="55">
        <v>7647</v>
      </c>
      <c r="X1620" s="55"/>
      <c r="Y1620" s="51" t="s">
        <v>3798</v>
      </c>
      <c r="Z1620" s="40">
        <v>25472</v>
      </c>
      <c r="AA1620" s="52">
        <v>8.1000003814697266</v>
      </c>
      <c r="AB1620" s="19" t="s">
        <v>3789</v>
      </c>
      <c r="AC1620" s="19">
        <v>11</v>
      </c>
      <c r="AD1620" s="19">
        <v>3</v>
      </c>
      <c r="AE1620" s="19">
        <v>1522</v>
      </c>
      <c r="AF1620" s="19">
        <v>36</v>
      </c>
      <c r="AG1620" s="19">
        <v>-3</v>
      </c>
      <c r="AH1620" s="19">
        <v>440</v>
      </c>
      <c r="AI1620" s="19">
        <v>3318</v>
      </c>
      <c r="AJ1620" s="19"/>
      <c r="AK1620" s="19"/>
      <c r="AL1620" s="19">
        <v>53</v>
      </c>
      <c r="AM1620" s="19">
        <v>3699</v>
      </c>
      <c r="AO1620" s="19" t="s">
        <v>5030</v>
      </c>
      <c r="AP1620" s="17">
        <f t="shared" si="588"/>
        <v>0.54889999999999994</v>
      </c>
      <c r="AQ1620" s="17">
        <f t="shared" si="589"/>
        <v>0.24687000000000001</v>
      </c>
      <c r="AR1620" s="17">
        <f t="shared" si="585"/>
        <v>66.206999999999994</v>
      </c>
      <c r="AS1620" s="17">
        <f t="shared" si="584"/>
        <v>0.92087999999999992</v>
      </c>
      <c r="AT1620" s="17">
        <f t="shared" si="590"/>
        <v>67.923649999999995</v>
      </c>
      <c r="AU1620" s="5">
        <f t="shared" si="591"/>
        <v>12.4124</v>
      </c>
      <c r="AV1620" s="5">
        <f t="shared" si="592"/>
        <v>54.382019999999997</v>
      </c>
      <c r="AW1620" s="5"/>
      <c r="AX1620" s="5"/>
      <c r="AY1620" s="5">
        <f t="shared" si="593"/>
        <v>1.1034600000000001</v>
      </c>
      <c r="AZ1620" s="5">
        <f t="shared" si="594"/>
        <v>67.897880000000001</v>
      </c>
      <c r="BA1620" s="7">
        <f t="shared" si="595"/>
        <v>1.8973427850499326E-4</v>
      </c>
      <c r="BB1620" s="62">
        <f t="shared" si="596"/>
        <v>5380</v>
      </c>
      <c r="BC1620" s="6">
        <f t="shared" si="597"/>
        <v>0.18515254984029078</v>
      </c>
      <c r="BD1620" s="32">
        <f t="shared" si="598"/>
        <v>8.0811322713075628E-3</v>
      </c>
      <c r="BE1620" s="32">
        <f t="shared" si="599"/>
        <v>3.6345219963885927E-3</v>
      </c>
      <c r="BF1620" s="35">
        <f t="shared" si="600"/>
        <v>0.98828434573230373</v>
      </c>
      <c r="BG1620" s="33">
        <f t="shared" si="601"/>
        <v>0.18280983147043767</v>
      </c>
      <c r="BH1620" s="36">
        <f t="shared" si="602"/>
        <v>0.80093840926992121</v>
      </c>
      <c r="BI1620" s="33">
        <f t="shared" si="603"/>
        <v>1.6251759259641098E-2</v>
      </c>
      <c r="CM1620" s="51" t="s">
        <v>3815</v>
      </c>
      <c r="CR1620" s="78" t="s">
        <v>2038</v>
      </c>
      <c r="CS1620" s="78" t="s">
        <v>2038</v>
      </c>
    </row>
    <row r="1621" spans="1:97">
      <c r="A1621" s="16" t="s">
        <v>3590</v>
      </c>
      <c r="B1621" s="16" t="s">
        <v>4835</v>
      </c>
      <c r="C1621" s="19">
        <v>49005811</v>
      </c>
      <c r="D1621" s="19" t="s">
        <v>3782</v>
      </c>
      <c r="E1621" s="19" t="s">
        <v>3783</v>
      </c>
      <c r="F1621" s="19" t="s">
        <v>2528</v>
      </c>
      <c r="G1621" s="47"/>
      <c r="H1621" s="47" t="s">
        <v>3790</v>
      </c>
      <c r="I1621" s="47" t="s">
        <v>5445</v>
      </c>
      <c r="J1621" s="47" t="s">
        <v>5468</v>
      </c>
      <c r="K1621" s="23">
        <v>42.14978</v>
      </c>
      <c r="L1621" s="23">
        <v>-110.25512999999999</v>
      </c>
      <c r="M1621" s="61" t="s">
        <v>4895</v>
      </c>
      <c r="N1621" s="19" t="s">
        <v>7628</v>
      </c>
      <c r="P1621" s="19" t="s">
        <v>3796</v>
      </c>
      <c r="Q1621" s="55"/>
      <c r="R1621" s="55"/>
      <c r="S1621" s="55">
        <f>V1621-U1621</f>
        <v>120</v>
      </c>
      <c r="T1621" s="19"/>
      <c r="U1621" s="55">
        <v>4316</v>
      </c>
      <c r="V1621" s="55">
        <v>4436</v>
      </c>
      <c r="W1621" s="55">
        <v>4725</v>
      </c>
      <c r="X1621" s="55"/>
      <c r="Y1621" s="51" t="s">
        <v>3798</v>
      </c>
      <c r="AA1621" s="52">
        <v>8.3999996185302734</v>
      </c>
      <c r="AB1621" s="19" t="s">
        <v>3789</v>
      </c>
      <c r="AC1621" s="19">
        <v>13</v>
      </c>
      <c r="AD1621" s="19">
        <v>10</v>
      </c>
      <c r="AE1621" s="19">
        <v>3242</v>
      </c>
      <c r="AF1621" s="19">
        <v>-3</v>
      </c>
      <c r="AG1621" s="19">
        <v>-3</v>
      </c>
      <c r="AH1621" s="19">
        <v>4500</v>
      </c>
      <c r="AI1621" s="19">
        <v>585</v>
      </c>
      <c r="AJ1621" s="19"/>
      <c r="AK1621" s="19"/>
      <c r="AL1621" s="19">
        <v>170</v>
      </c>
      <c r="AM1621" s="19">
        <v>8297</v>
      </c>
      <c r="AP1621" s="17">
        <f t="shared" si="588"/>
        <v>0.64870000000000005</v>
      </c>
      <c r="AQ1621" s="17">
        <f t="shared" si="589"/>
        <v>0.82289999999999996</v>
      </c>
      <c r="AR1621" s="17">
        <f t="shared" si="585"/>
        <v>141.02699999999999</v>
      </c>
      <c r="AS1621" s="17">
        <f t="shared" si="584"/>
        <v>0</v>
      </c>
      <c r="AT1621" s="17">
        <f t="shared" si="590"/>
        <v>142.49859999999998</v>
      </c>
      <c r="AU1621" s="5">
        <f t="shared" si="591"/>
        <v>126.94499999999999</v>
      </c>
      <c r="AV1621" s="5">
        <f t="shared" si="592"/>
        <v>9.5881499999999988</v>
      </c>
      <c r="AW1621" s="5"/>
      <c r="AX1621" s="5"/>
      <c r="AY1621" s="5">
        <f t="shared" si="593"/>
        <v>3.5394000000000001</v>
      </c>
      <c r="AZ1621" s="5">
        <f t="shared" si="594"/>
        <v>140.07254999999998</v>
      </c>
      <c r="BA1621" s="7">
        <f t="shared" si="595"/>
        <v>8.5856252487205558E-3</v>
      </c>
      <c r="BB1621" s="62">
        <f t="shared" si="596"/>
        <v>8514</v>
      </c>
      <c r="BC1621" s="6">
        <f t="shared" si="597"/>
        <v>1.2908214859318303E-2</v>
      </c>
      <c r="BD1621" s="32">
        <f t="shared" si="598"/>
        <v>4.552325426355067E-3</v>
      </c>
      <c r="BE1621" s="32">
        <f t="shared" si="599"/>
        <v>5.7747935769193529E-3</v>
      </c>
      <c r="BF1621" s="35">
        <f t="shared" si="600"/>
        <v>0.98967288099672557</v>
      </c>
      <c r="BG1621" s="36">
        <f t="shared" si="601"/>
        <v>0.90628035257443385</v>
      </c>
      <c r="BH1621" s="33">
        <f t="shared" si="602"/>
        <v>6.8451313265875433E-2</v>
      </c>
      <c r="BI1621" s="33">
        <f t="shared" si="603"/>
        <v>2.5268334159690823E-2</v>
      </c>
      <c r="CM1621" s="51" t="s">
        <v>3815</v>
      </c>
      <c r="CR1621" s="78" t="s">
        <v>2038</v>
      </c>
      <c r="CS1621" s="78" t="s">
        <v>2038</v>
      </c>
    </row>
    <row r="1622" spans="1:97">
      <c r="A1622" s="16" t="s">
        <v>3590</v>
      </c>
      <c r="B1622" s="16" t="s">
        <v>319</v>
      </c>
      <c r="C1622" s="19">
        <v>49000079</v>
      </c>
      <c r="D1622" s="19" t="s">
        <v>3782</v>
      </c>
      <c r="E1622" s="19" t="s">
        <v>3783</v>
      </c>
      <c r="F1622" s="19" t="s">
        <v>3793</v>
      </c>
      <c r="G1622" s="47"/>
      <c r="H1622" s="47" t="s">
        <v>3785</v>
      </c>
      <c r="I1622" s="47" t="s">
        <v>5446</v>
      </c>
      <c r="J1622" s="47" t="s">
        <v>5468</v>
      </c>
      <c r="K1622" s="23">
        <v>42.269930000000002</v>
      </c>
      <c r="L1622" s="23">
        <v>-110.22825</v>
      </c>
      <c r="M1622" s="61" t="s">
        <v>3794</v>
      </c>
      <c r="N1622" s="19" t="s">
        <v>3795</v>
      </c>
      <c r="P1622" s="19" t="s">
        <v>3796</v>
      </c>
      <c r="Q1622" s="55"/>
      <c r="R1622" s="55"/>
      <c r="S1622" s="55">
        <f>V1622-U1622</f>
        <v>111</v>
      </c>
      <c r="T1622" s="19"/>
      <c r="U1622" s="55">
        <v>2510</v>
      </c>
      <c r="V1622" s="55">
        <v>2621</v>
      </c>
      <c r="W1622" s="55">
        <v>2621</v>
      </c>
      <c r="X1622" s="55"/>
      <c r="Y1622" s="51" t="s">
        <v>3798</v>
      </c>
      <c r="Z1622" s="40">
        <v>23369</v>
      </c>
      <c r="AA1622" s="52">
        <v>8.6999998092651367</v>
      </c>
      <c r="AB1622" s="19" t="s">
        <v>3789</v>
      </c>
      <c r="AC1622" s="19">
        <v>34</v>
      </c>
      <c r="AD1622" s="19">
        <v>24</v>
      </c>
      <c r="AE1622" s="19">
        <v>2248</v>
      </c>
      <c r="AF1622" s="19">
        <v>21</v>
      </c>
      <c r="AG1622" s="19">
        <v>-3</v>
      </c>
      <c r="AH1622" s="19">
        <v>2620</v>
      </c>
      <c r="AI1622" s="19">
        <v>1171</v>
      </c>
      <c r="AJ1622" s="19"/>
      <c r="AK1622" s="19"/>
      <c r="AL1622" s="19">
        <v>365</v>
      </c>
      <c r="AM1622" s="19">
        <v>5939</v>
      </c>
      <c r="AP1622" s="17">
        <f t="shared" si="588"/>
        <v>1.6966000000000001</v>
      </c>
      <c r="AQ1622" s="17">
        <f t="shared" si="589"/>
        <v>1.97496</v>
      </c>
      <c r="AR1622" s="17">
        <f t="shared" si="585"/>
        <v>97.787999999999997</v>
      </c>
      <c r="AS1622" s="17">
        <f t="shared" si="584"/>
        <v>0.53717999999999999</v>
      </c>
      <c r="AT1622" s="17">
        <f t="shared" si="590"/>
        <v>101.99674</v>
      </c>
      <c r="AU1622" s="5">
        <f t="shared" si="591"/>
        <v>73.910200000000003</v>
      </c>
      <c r="AV1622" s="5">
        <f t="shared" si="592"/>
        <v>19.192689999999999</v>
      </c>
      <c r="AW1622" s="5"/>
      <c r="AX1622" s="5"/>
      <c r="AY1622" s="5">
        <f t="shared" si="593"/>
        <v>7.5993000000000004</v>
      </c>
      <c r="AZ1622" s="5">
        <f t="shared" si="594"/>
        <v>100.70219</v>
      </c>
      <c r="BA1622" s="7">
        <f t="shared" si="595"/>
        <v>6.3865655334243788E-3</v>
      </c>
      <c r="BB1622" s="62">
        <f t="shared" si="596"/>
        <v>6480</v>
      </c>
      <c r="BC1622" s="6">
        <f t="shared" si="597"/>
        <v>4.3562283597713185E-2</v>
      </c>
      <c r="BD1622" s="32">
        <f t="shared" si="598"/>
        <v>1.6633864964703773E-2</v>
      </c>
      <c r="BE1622" s="32">
        <f t="shared" si="599"/>
        <v>1.9362971796941745E-2</v>
      </c>
      <c r="BF1622" s="35">
        <f t="shared" si="600"/>
        <v>0.96400316323835444</v>
      </c>
      <c r="BG1622" s="37">
        <f t="shared" si="601"/>
        <v>0.7339482885128914</v>
      </c>
      <c r="BH1622" s="33">
        <f t="shared" si="602"/>
        <v>0.1905886058684523</v>
      </c>
      <c r="BI1622" s="33">
        <f t="shared" si="603"/>
        <v>7.5463105618656365E-2</v>
      </c>
      <c r="CM1622" s="51" t="s">
        <v>3797</v>
      </c>
      <c r="CR1622" s="78" t="s">
        <v>2038</v>
      </c>
      <c r="CS1622" s="78" t="s">
        <v>2038</v>
      </c>
    </row>
    <row r="1623" spans="1:97">
      <c r="A1623" s="63" t="s">
        <v>3591</v>
      </c>
      <c r="B1623" s="63" t="s">
        <v>1451</v>
      </c>
      <c r="C1623" s="63">
        <v>5544</v>
      </c>
      <c r="D1623" s="19" t="s">
        <v>3782</v>
      </c>
      <c r="E1623" s="63" t="s">
        <v>3783</v>
      </c>
      <c r="F1623" s="63" t="s">
        <v>3793</v>
      </c>
      <c r="G1623" s="65" t="s">
        <v>259</v>
      </c>
      <c r="H1623" s="65">
        <v>3</v>
      </c>
      <c r="I1623" s="65">
        <v>26</v>
      </c>
      <c r="J1623" s="65">
        <v>113</v>
      </c>
      <c r="K1623" s="23">
        <v>42.273470000000003</v>
      </c>
      <c r="L1623" s="23">
        <v>-110.24908000000001</v>
      </c>
      <c r="M1623" s="61" t="s">
        <v>1452</v>
      </c>
      <c r="N1623" s="63" t="s">
        <v>1453</v>
      </c>
      <c r="O1623" s="63"/>
      <c r="P1623" s="63" t="s">
        <v>3796</v>
      </c>
      <c r="Q1623" s="63"/>
      <c r="R1623" s="63"/>
      <c r="S1623" s="55">
        <f>IF(U1623&gt;0,V1623-U1623,"")</f>
        <v>118</v>
      </c>
      <c r="T1623" s="63"/>
      <c r="U1623" s="66">
        <v>2029</v>
      </c>
      <c r="V1623" s="63">
        <v>2147</v>
      </c>
      <c r="W1623" s="66">
        <v>2652</v>
      </c>
      <c r="X1623" s="66">
        <v>2607</v>
      </c>
      <c r="Y1623" s="63" t="s">
        <v>3852</v>
      </c>
      <c r="Z1623" s="64"/>
      <c r="AA1623" s="63">
        <v>7.55</v>
      </c>
      <c r="AB1623" s="63"/>
      <c r="AC1623" s="63">
        <v>247</v>
      </c>
      <c r="AD1623" s="63">
        <v>125</v>
      </c>
      <c r="AE1623" s="63">
        <v>6601</v>
      </c>
      <c r="AF1623" s="63">
        <v>0</v>
      </c>
      <c r="AG1623" s="63"/>
      <c r="AH1623" s="63">
        <v>9600</v>
      </c>
      <c r="AI1623" s="63">
        <v>2106</v>
      </c>
      <c r="AJ1623" s="63">
        <v>0</v>
      </c>
      <c r="AK1623" s="63">
        <v>0</v>
      </c>
      <c r="AL1623" s="63">
        <v>213</v>
      </c>
      <c r="AM1623" s="63">
        <v>18893</v>
      </c>
      <c r="AN1623" s="63"/>
      <c r="AO1623" s="63" t="s">
        <v>7173</v>
      </c>
      <c r="AP1623" s="17">
        <f t="shared" si="588"/>
        <v>12.3253</v>
      </c>
      <c r="AQ1623" s="17">
        <f t="shared" si="589"/>
        <v>10.286250000000001</v>
      </c>
      <c r="AR1623" s="17">
        <f t="shared" si="585"/>
        <v>287.14349999999996</v>
      </c>
      <c r="AS1623" s="17">
        <f t="shared" si="584"/>
        <v>0</v>
      </c>
      <c r="AT1623" s="17">
        <f t="shared" si="590"/>
        <v>309.75504999999998</v>
      </c>
      <c r="AU1623" s="5">
        <f t="shared" si="591"/>
        <v>270.81599999999997</v>
      </c>
      <c r="AV1623" s="5">
        <f t="shared" si="592"/>
        <v>34.517339999999997</v>
      </c>
      <c r="AW1623" s="5">
        <f>IF(AJ1623&gt;0,AJ1623*0.03333,0)</f>
        <v>0</v>
      </c>
      <c r="AX1623" s="5">
        <f>IF(AK1623&gt;0,AK1623*0.0588,0)</f>
        <v>0</v>
      </c>
      <c r="AY1623" s="5">
        <f t="shared" si="593"/>
        <v>4.43466</v>
      </c>
      <c r="AZ1623" s="5">
        <f t="shared" si="594"/>
        <v>309.76799999999997</v>
      </c>
      <c r="BA1623" s="7">
        <f t="shared" si="595"/>
        <v>-2.0903177048843234E-5</v>
      </c>
      <c r="BB1623" s="62">
        <f t="shared" si="596"/>
        <v>18892</v>
      </c>
      <c r="BC1623" s="28">
        <f t="shared" si="597"/>
        <v>-2.6465528648934763E-5</v>
      </c>
      <c r="BD1623" s="32">
        <f t="shared" si="598"/>
        <v>3.9790473149671012E-2</v>
      </c>
      <c r="BE1623" s="32">
        <f t="shared" si="599"/>
        <v>3.3207691044907908E-2</v>
      </c>
      <c r="BF1623" s="35">
        <f t="shared" si="600"/>
        <v>0.92700183580542106</v>
      </c>
      <c r="BG1623" s="36">
        <f t="shared" si="601"/>
        <v>0.87425428062291777</v>
      </c>
      <c r="BH1623" s="33">
        <f t="shared" si="602"/>
        <v>0.11142965057720616</v>
      </c>
      <c r="BI1623" s="33">
        <f t="shared" si="603"/>
        <v>1.4316068799876038E-2</v>
      </c>
      <c r="BJ1623" s="63">
        <v>0</v>
      </c>
      <c r="BK1623" s="63">
        <v>1</v>
      </c>
      <c r="BL1623" s="63">
        <v>0</v>
      </c>
      <c r="BM1623" s="63">
        <v>0</v>
      </c>
      <c r="BN1623" s="63">
        <v>0</v>
      </c>
      <c r="BO1623" s="63">
        <v>0</v>
      </c>
      <c r="BP1623" s="63">
        <v>0</v>
      </c>
      <c r="BQ1623" s="63">
        <v>0</v>
      </c>
      <c r="BR1623" s="63">
        <v>0</v>
      </c>
      <c r="BS1623" s="63">
        <v>0</v>
      </c>
      <c r="BT1623" s="63">
        <v>0</v>
      </c>
      <c r="BU1623" s="63">
        <v>0</v>
      </c>
      <c r="BV1623" s="63">
        <v>0</v>
      </c>
      <c r="BW1623" s="63">
        <v>0</v>
      </c>
      <c r="BX1623" s="63"/>
      <c r="BY1623" s="63"/>
      <c r="BZ1623" s="63"/>
      <c r="CA1623" s="63"/>
      <c r="CB1623" s="63"/>
      <c r="CC1623" s="63"/>
      <c r="CD1623" s="63"/>
      <c r="CE1623" s="63"/>
      <c r="CF1623" s="63"/>
      <c r="CG1623" s="63"/>
      <c r="CH1623" s="63"/>
      <c r="CI1623" s="63"/>
      <c r="CJ1623" s="63"/>
      <c r="CK1623" s="63"/>
      <c r="CL1623" s="63"/>
      <c r="CM1623" s="63" t="s">
        <v>3852</v>
      </c>
      <c r="CN1623" s="63"/>
      <c r="CO1623" s="63" t="s">
        <v>7210</v>
      </c>
      <c r="CP1623" s="66"/>
      <c r="CQ1623" s="64">
        <v>39142</v>
      </c>
      <c r="CR1623" s="78" t="s">
        <v>2038</v>
      </c>
      <c r="CS1623" s="78" t="s">
        <v>2038</v>
      </c>
    </row>
    <row r="1624" spans="1:97">
      <c r="A1624" s="63" t="s">
        <v>3591</v>
      </c>
      <c r="B1624" s="63" t="s">
        <v>1451</v>
      </c>
      <c r="C1624" s="63">
        <v>5543</v>
      </c>
      <c r="D1624" s="19" t="s">
        <v>3782</v>
      </c>
      <c r="E1624" s="63" t="s">
        <v>3783</v>
      </c>
      <c r="F1624" s="63" t="s">
        <v>3793</v>
      </c>
      <c r="G1624" s="65" t="s">
        <v>259</v>
      </c>
      <c r="H1624" s="65">
        <v>3</v>
      </c>
      <c r="I1624" s="65">
        <v>26</v>
      </c>
      <c r="J1624" s="65">
        <v>113</v>
      </c>
      <c r="K1624" s="23">
        <v>42.273119999999999</v>
      </c>
      <c r="L1624" s="23">
        <v>-110.24666000000001</v>
      </c>
      <c r="M1624" s="61" t="s">
        <v>1298</v>
      </c>
      <c r="N1624" s="63" t="s">
        <v>4086</v>
      </c>
      <c r="O1624" s="63"/>
      <c r="P1624" s="63" t="s">
        <v>3796</v>
      </c>
      <c r="Q1624" s="63"/>
      <c r="R1624" s="63"/>
      <c r="S1624" s="55">
        <f>IF(U1624&gt;0,V1624-U1624,"")</f>
        <v>318</v>
      </c>
      <c r="T1624" s="63"/>
      <c r="U1624" s="66">
        <v>2121</v>
      </c>
      <c r="V1624" s="63">
        <v>2439</v>
      </c>
      <c r="W1624" s="66">
        <v>2600</v>
      </c>
      <c r="X1624" s="66">
        <v>2555</v>
      </c>
      <c r="Y1624" s="63" t="s">
        <v>3852</v>
      </c>
      <c r="Z1624" s="64"/>
      <c r="AA1624" s="63">
        <v>6.94</v>
      </c>
      <c r="AB1624" s="63"/>
      <c r="AC1624" s="63">
        <v>440</v>
      </c>
      <c r="AD1624" s="63">
        <v>92</v>
      </c>
      <c r="AE1624" s="63">
        <v>7251</v>
      </c>
      <c r="AF1624" s="63">
        <v>0</v>
      </c>
      <c r="AG1624" s="63"/>
      <c r="AH1624" s="63">
        <v>11340</v>
      </c>
      <c r="AI1624" s="63">
        <v>1057</v>
      </c>
      <c r="AJ1624" s="63">
        <v>0</v>
      </c>
      <c r="AK1624" s="63">
        <v>0</v>
      </c>
      <c r="AL1624" s="63">
        <v>370</v>
      </c>
      <c r="AM1624" s="63">
        <v>20557</v>
      </c>
      <c r="AN1624" s="63"/>
      <c r="AO1624" s="63" t="s">
        <v>7173</v>
      </c>
      <c r="AP1624" s="17">
        <f t="shared" si="588"/>
        <v>21.956</v>
      </c>
      <c r="AQ1624" s="17">
        <f t="shared" si="589"/>
        <v>7.5706800000000003</v>
      </c>
      <c r="AR1624" s="17">
        <f t="shared" si="585"/>
        <v>315.41849999999999</v>
      </c>
      <c r="AS1624" s="17">
        <f t="shared" si="584"/>
        <v>0</v>
      </c>
      <c r="AT1624" s="17">
        <f t="shared" si="590"/>
        <v>344.94517999999999</v>
      </c>
      <c r="AU1624" s="5">
        <f t="shared" si="591"/>
        <v>319.90139999999997</v>
      </c>
      <c r="AV1624" s="5">
        <f t="shared" si="592"/>
        <v>17.324229999999996</v>
      </c>
      <c r="AW1624" s="5">
        <f>IF(AJ1624&gt;0,AJ1624*0.03333,0)</f>
        <v>0</v>
      </c>
      <c r="AX1624" s="5">
        <f>IF(AK1624&gt;0,AK1624*0.0588,0)</f>
        <v>0</v>
      </c>
      <c r="AY1624" s="5">
        <f t="shared" si="593"/>
        <v>7.7034000000000002</v>
      </c>
      <c r="AZ1624" s="5">
        <f t="shared" si="594"/>
        <v>344.92902999999995</v>
      </c>
      <c r="BA1624" s="7">
        <f t="shared" si="595"/>
        <v>2.3410064858111951E-5</v>
      </c>
      <c r="BB1624" s="62">
        <f t="shared" si="596"/>
        <v>20550</v>
      </c>
      <c r="BC1624" s="28">
        <f t="shared" si="597"/>
        <v>-1.7028729900017028E-4</v>
      </c>
      <c r="BD1624" s="32">
        <f t="shared" si="598"/>
        <v>6.3650693713128564E-2</v>
      </c>
      <c r="BE1624" s="32">
        <f t="shared" si="599"/>
        <v>2.1947487423943712E-2</v>
      </c>
      <c r="BF1624" s="35">
        <f t="shared" si="600"/>
        <v>0.91440181886292771</v>
      </c>
      <c r="BG1624" s="36">
        <f t="shared" si="601"/>
        <v>0.92744121885015018</v>
      </c>
      <c r="BH1624" s="33">
        <f t="shared" si="602"/>
        <v>5.0225491313386987E-2</v>
      </c>
      <c r="BI1624" s="33">
        <f t="shared" si="603"/>
        <v>2.2333289836462884E-2</v>
      </c>
      <c r="BJ1624" s="63">
        <v>0</v>
      </c>
      <c r="BK1624" s="63">
        <v>7</v>
      </c>
      <c r="BL1624" s="63">
        <v>0</v>
      </c>
      <c r="BM1624" s="63">
        <v>0</v>
      </c>
      <c r="BN1624" s="63">
        <v>0</v>
      </c>
      <c r="BO1624" s="63">
        <v>0</v>
      </c>
      <c r="BP1624" s="63">
        <v>0</v>
      </c>
      <c r="BQ1624" s="63">
        <v>0</v>
      </c>
      <c r="BR1624" s="63">
        <v>0</v>
      </c>
      <c r="BS1624" s="63">
        <v>0</v>
      </c>
      <c r="BT1624" s="63">
        <v>0</v>
      </c>
      <c r="BU1624" s="63">
        <v>0</v>
      </c>
      <c r="BV1624" s="63">
        <v>0</v>
      </c>
      <c r="BW1624" s="63">
        <v>0</v>
      </c>
      <c r="BX1624" s="63"/>
      <c r="BY1624" s="63"/>
      <c r="BZ1624" s="63"/>
      <c r="CA1624" s="63"/>
      <c r="CB1624" s="63"/>
      <c r="CC1624" s="63"/>
      <c r="CD1624" s="63"/>
      <c r="CE1624" s="63"/>
      <c r="CF1624" s="63"/>
      <c r="CG1624" s="63"/>
      <c r="CH1624" s="63"/>
      <c r="CI1624" s="63"/>
      <c r="CJ1624" s="63"/>
      <c r="CK1624" s="63"/>
      <c r="CL1624" s="63"/>
      <c r="CM1624" s="63" t="s">
        <v>3852</v>
      </c>
      <c r="CN1624" s="63"/>
      <c r="CO1624" s="63" t="s">
        <v>7210</v>
      </c>
      <c r="CP1624" s="66"/>
      <c r="CQ1624" s="64">
        <v>39134</v>
      </c>
      <c r="CR1624" s="78" t="s">
        <v>2038</v>
      </c>
      <c r="CS1624" s="78" t="s">
        <v>2038</v>
      </c>
    </row>
    <row r="1625" spans="1:97">
      <c r="A1625" s="63" t="s">
        <v>3591</v>
      </c>
      <c r="B1625" s="63" t="s">
        <v>1451</v>
      </c>
      <c r="C1625" s="63">
        <v>5542</v>
      </c>
      <c r="D1625" s="19" t="s">
        <v>3782</v>
      </c>
      <c r="E1625" s="63" t="s">
        <v>3783</v>
      </c>
      <c r="F1625" s="63" t="s">
        <v>3793</v>
      </c>
      <c r="G1625" s="65" t="s">
        <v>259</v>
      </c>
      <c r="H1625" s="65">
        <v>3</v>
      </c>
      <c r="I1625" s="65">
        <v>26</v>
      </c>
      <c r="J1625" s="65">
        <v>113</v>
      </c>
      <c r="K1625" s="23">
        <v>42.274920000000002</v>
      </c>
      <c r="L1625" s="23">
        <v>-110.24713</v>
      </c>
      <c r="M1625" s="61" t="s">
        <v>1296</v>
      </c>
      <c r="N1625" s="63" t="s">
        <v>1297</v>
      </c>
      <c r="O1625" s="63"/>
      <c r="P1625" s="63" t="s">
        <v>3796</v>
      </c>
      <c r="Q1625" s="63"/>
      <c r="R1625" s="63"/>
      <c r="S1625" s="55">
        <f>IF(U1625&gt;0,V1625-U1625,"")</f>
        <v>316</v>
      </c>
      <c r="T1625" s="63"/>
      <c r="U1625" s="66">
        <v>2152</v>
      </c>
      <c r="V1625" s="63">
        <v>2468</v>
      </c>
      <c r="W1625" s="66">
        <v>2600</v>
      </c>
      <c r="X1625" s="66">
        <v>2551</v>
      </c>
      <c r="Y1625" s="63" t="s">
        <v>3852</v>
      </c>
      <c r="Z1625" s="64"/>
      <c r="AA1625" s="63">
        <v>7.34</v>
      </c>
      <c r="AB1625" s="63"/>
      <c r="AC1625" s="63">
        <v>342</v>
      </c>
      <c r="AD1625" s="63">
        <v>220</v>
      </c>
      <c r="AE1625" s="63">
        <v>5776</v>
      </c>
      <c r="AF1625" s="63">
        <v>0</v>
      </c>
      <c r="AG1625" s="63"/>
      <c r="AH1625" s="63">
        <v>9100</v>
      </c>
      <c r="AI1625" s="63">
        <v>1501</v>
      </c>
      <c r="AJ1625" s="63">
        <v>0</v>
      </c>
      <c r="AK1625" s="63">
        <v>0</v>
      </c>
      <c r="AL1625" s="63">
        <v>245</v>
      </c>
      <c r="AM1625" s="63">
        <v>17194</v>
      </c>
      <c r="AN1625" s="63"/>
      <c r="AO1625" s="63" t="s">
        <v>7173</v>
      </c>
      <c r="AP1625" s="17">
        <f t="shared" si="588"/>
        <v>17.065799999999999</v>
      </c>
      <c r="AQ1625" s="17">
        <f t="shared" si="589"/>
        <v>18.1038</v>
      </c>
      <c r="AR1625" s="17">
        <f t="shared" si="585"/>
        <v>251.25599999999997</v>
      </c>
      <c r="AS1625" s="17">
        <f t="shared" si="584"/>
        <v>0</v>
      </c>
      <c r="AT1625" s="17">
        <f t="shared" si="590"/>
        <v>286.42559999999997</v>
      </c>
      <c r="AU1625" s="5">
        <f t="shared" si="591"/>
        <v>256.71100000000001</v>
      </c>
      <c r="AV1625" s="5">
        <f t="shared" si="592"/>
        <v>24.601389999999999</v>
      </c>
      <c r="AW1625" s="5">
        <f>IF(AJ1625&gt;0,AJ1625*0.03333,0)</f>
        <v>0</v>
      </c>
      <c r="AX1625" s="5">
        <f>IF(AK1625&gt;0,AK1625*0.0588,0)</f>
        <v>0</v>
      </c>
      <c r="AY1625" s="5">
        <f t="shared" si="593"/>
        <v>5.1009000000000002</v>
      </c>
      <c r="AZ1625" s="5">
        <f t="shared" si="594"/>
        <v>286.41329000000002</v>
      </c>
      <c r="BA1625" s="7">
        <f t="shared" si="595"/>
        <v>2.1489462770163431E-5</v>
      </c>
      <c r="BB1625" s="62">
        <f t="shared" si="596"/>
        <v>17184</v>
      </c>
      <c r="BC1625" s="28">
        <f t="shared" si="597"/>
        <v>-2.9088370469486298E-4</v>
      </c>
      <c r="BD1625" s="32">
        <f t="shared" si="598"/>
        <v>5.9581964740581854E-2</v>
      </c>
      <c r="BE1625" s="32">
        <f t="shared" si="599"/>
        <v>6.320594248558789E-2</v>
      </c>
      <c r="BF1625" s="35">
        <f t="shared" si="600"/>
        <v>0.87721209277383028</v>
      </c>
      <c r="BG1625" s="36">
        <f t="shared" si="601"/>
        <v>0.89629569912764873</v>
      </c>
      <c r="BH1625" s="33">
        <f t="shared" si="602"/>
        <v>8.589472227353695E-2</v>
      </c>
      <c r="BI1625" s="33">
        <f t="shared" si="603"/>
        <v>1.7809578598814321E-2</v>
      </c>
      <c r="BJ1625" s="63">
        <v>0</v>
      </c>
      <c r="BK1625" s="63">
        <v>10</v>
      </c>
      <c r="BL1625" s="63">
        <v>0</v>
      </c>
      <c r="BM1625" s="63">
        <v>0</v>
      </c>
      <c r="BN1625" s="63">
        <v>0</v>
      </c>
      <c r="BO1625" s="63">
        <v>0</v>
      </c>
      <c r="BP1625" s="63">
        <v>0</v>
      </c>
      <c r="BQ1625" s="63">
        <v>0</v>
      </c>
      <c r="BR1625" s="63">
        <v>0</v>
      </c>
      <c r="BS1625" s="63">
        <v>0</v>
      </c>
      <c r="BT1625" s="63">
        <v>0</v>
      </c>
      <c r="BU1625" s="63">
        <v>0</v>
      </c>
      <c r="BV1625" s="63">
        <v>0</v>
      </c>
      <c r="BW1625" s="63">
        <v>0</v>
      </c>
      <c r="BX1625" s="63"/>
      <c r="BY1625" s="63"/>
      <c r="BZ1625" s="63"/>
      <c r="CA1625" s="63"/>
      <c r="CB1625" s="63"/>
      <c r="CC1625" s="63"/>
      <c r="CD1625" s="63"/>
      <c r="CE1625" s="63"/>
      <c r="CF1625" s="63"/>
      <c r="CG1625" s="63"/>
      <c r="CH1625" s="63"/>
      <c r="CI1625" s="63"/>
      <c r="CJ1625" s="63"/>
      <c r="CK1625" s="63"/>
      <c r="CL1625" s="63"/>
      <c r="CM1625" s="63" t="s">
        <v>3852</v>
      </c>
      <c r="CN1625" s="63"/>
      <c r="CO1625" s="63" t="s">
        <v>7210</v>
      </c>
      <c r="CP1625" s="66"/>
      <c r="CQ1625" s="64">
        <v>39134</v>
      </c>
      <c r="CR1625" s="78" t="s">
        <v>2038</v>
      </c>
      <c r="CS1625" s="78" t="s">
        <v>2038</v>
      </c>
    </row>
    <row r="1626" spans="1:97">
      <c r="A1626" s="16" t="s">
        <v>3590</v>
      </c>
      <c r="B1626" s="16" t="s">
        <v>436</v>
      </c>
      <c r="C1626" s="19">
        <v>49003068</v>
      </c>
      <c r="D1626" s="19" t="s">
        <v>3782</v>
      </c>
      <c r="E1626" s="19" t="s">
        <v>3804</v>
      </c>
      <c r="F1626" s="19" t="s">
        <v>2528</v>
      </c>
      <c r="G1626" s="47"/>
      <c r="H1626" s="47" t="s">
        <v>5226</v>
      </c>
      <c r="I1626" s="47" t="s">
        <v>5449</v>
      </c>
      <c r="J1626" s="47" t="s">
        <v>5469</v>
      </c>
      <c r="K1626" s="23">
        <v>42.335509999999999</v>
      </c>
      <c r="L1626" s="23">
        <v>-110.07822</v>
      </c>
      <c r="M1626" s="61" t="s">
        <v>1648</v>
      </c>
      <c r="N1626" s="19" t="s">
        <v>1649</v>
      </c>
      <c r="P1626" s="19" t="s">
        <v>3796</v>
      </c>
      <c r="Q1626" s="55"/>
      <c r="R1626" s="55">
        <v>68</v>
      </c>
      <c r="S1626" s="55">
        <v>60</v>
      </c>
      <c r="T1626" s="31" t="s">
        <v>2505</v>
      </c>
      <c r="U1626" s="55">
        <v>4384</v>
      </c>
      <c r="V1626" s="55">
        <v>4444</v>
      </c>
      <c r="W1626" s="55">
        <v>4702</v>
      </c>
      <c r="X1626" s="55"/>
      <c r="Y1626" s="51" t="s">
        <v>3798</v>
      </c>
      <c r="Z1626" s="40">
        <v>23578</v>
      </c>
      <c r="AA1626" s="52">
        <v>8.6999998092651367</v>
      </c>
      <c r="AB1626" s="19" t="s">
        <v>3789</v>
      </c>
      <c r="AC1626" s="19">
        <v>8</v>
      </c>
      <c r="AD1626" s="19">
        <v>3</v>
      </c>
      <c r="AE1626" s="19">
        <v>628</v>
      </c>
      <c r="AF1626" s="19">
        <v>8</v>
      </c>
      <c r="AG1626" s="19">
        <v>-3</v>
      </c>
      <c r="AH1626" s="19">
        <v>160</v>
      </c>
      <c r="AI1626" s="19">
        <v>622</v>
      </c>
      <c r="AJ1626" s="19"/>
      <c r="AK1626" s="19"/>
      <c r="AL1626" s="19">
        <v>590</v>
      </c>
      <c r="AM1626" s="19">
        <v>1739</v>
      </c>
      <c r="AP1626" s="17">
        <f t="shared" si="588"/>
        <v>0.3992</v>
      </c>
      <c r="AQ1626" s="17">
        <f t="shared" si="589"/>
        <v>0.24687000000000001</v>
      </c>
      <c r="AR1626" s="17">
        <f t="shared" si="585"/>
        <v>27.317999999999998</v>
      </c>
      <c r="AS1626" s="17">
        <f t="shared" si="584"/>
        <v>0.20463999999999999</v>
      </c>
      <c r="AT1626" s="17">
        <f t="shared" si="590"/>
        <v>28.168710000000001</v>
      </c>
      <c r="AU1626" s="5">
        <f t="shared" si="591"/>
        <v>4.5136000000000003</v>
      </c>
      <c r="AV1626" s="5">
        <f t="shared" si="592"/>
        <v>10.194579999999998</v>
      </c>
      <c r="AW1626" s="5"/>
      <c r="AX1626" s="5"/>
      <c r="AY1626" s="5">
        <f t="shared" si="593"/>
        <v>12.283800000000001</v>
      </c>
      <c r="AZ1626" s="5">
        <f t="shared" si="594"/>
        <v>26.991979999999998</v>
      </c>
      <c r="BA1626" s="7">
        <f t="shared" si="595"/>
        <v>2.1332764329090204E-2</v>
      </c>
      <c r="BB1626" s="62">
        <f t="shared" si="596"/>
        <v>2016</v>
      </c>
      <c r="BC1626" s="6">
        <f t="shared" si="597"/>
        <v>7.3768308921438083E-2</v>
      </c>
      <c r="BD1626" s="32">
        <f t="shared" si="598"/>
        <v>1.4171752984073463E-2</v>
      </c>
      <c r="BE1626" s="32">
        <f t="shared" si="599"/>
        <v>8.7639796071598587E-3</v>
      </c>
      <c r="BF1626" s="35">
        <f t="shared" si="600"/>
        <v>0.97706426740876662</v>
      </c>
      <c r="BG1626" s="33">
        <f t="shared" si="601"/>
        <v>0.16722004091585724</v>
      </c>
      <c r="BH1626" s="33">
        <f t="shared" si="602"/>
        <v>0.37768922472527022</v>
      </c>
      <c r="BI1626" s="37">
        <f t="shared" si="603"/>
        <v>0.4550907343588726</v>
      </c>
      <c r="CM1626" s="51" t="s">
        <v>1650</v>
      </c>
      <c r="CR1626" s="78" t="s">
        <v>2038</v>
      </c>
      <c r="CS1626" s="78" t="s">
        <v>2038</v>
      </c>
    </row>
    <row r="1627" spans="1:97">
      <c r="A1627" s="16" t="s">
        <v>3590</v>
      </c>
      <c r="B1627" s="16" t="s">
        <v>436</v>
      </c>
      <c r="C1627" s="19">
        <v>49003066</v>
      </c>
      <c r="D1627" s="19" t="s">
        <v>3782</v>
      </c>
      <c r="E1627" s="19" t="s">
        <v>3804</v>
      </c>
      <c r="F1627" s="19" t="s">
        <v>2528</v>
      </c>
      <c r="G1627" s="47"/>
      <c r="H1627" s="47" t="s">
        <v>5226</v>
      </c>
      <c r="I1627" s="47" t="s">
        <v>5449</v>
      </c>
      <c r="J1627" s="47" t="s">
        <v>5469</v>
      </c>
      <c r="K1627" s="23">
        <v>42.335509999999999</v>
      </c>
      <c r="L1627" s="23">
        <v>-110.07822</v>
      </c>
      <c r="M1627" s="61" t="s">
        <v>1648</v>
      </c>
      <c r="N1627" s="19" t="s">
        <v>1649</v>
      </c>
      <c r="P1627" s="19" t="s">
        <v>3796</v>
      </c>
      <c r="Q1627" s="55">
        <v>68</v>
      </c>
      <c r="R1627" s="55"/>
      <c r="S1627" s="55">
        <v>57</v>
      </c>
      <c r="T1627" s="19"/>
      <c r="U1627" s="55">
        <v>4512</v>
      </c>
      <c r="V1627" s="55">
        <v>4569</v>
      </c>
      <c r="W1627" s="55">
        <v>4702</v>
      </c>
      <c r="X1627" s="55"/>
      <c r="Y1627" s="51" t="s">
        <v>3798</v>
      </c>
      <c r="Z1627" s="40">
        <v>23578</v>
      </c>
      <c r="AA1627" s="52">
        <v>8.6999998092651367</v>
      </c>
      <c r="AB1627" s="19" t="s">
        <v>3789</v>
      </c>
      <c r="AC1627" s="19">
        <v>33</v>
      </c>
      <c r="AD1627" s="19">
        <v>10</v>
      </c>
      <c r="AE1627" s="19">
        <v>2265</v>
      </c>
      <c r="AF1627" s="19">
        <v>30</v>
      </c>
      <c r="AG1627" s="19">
        <v>-3</v>
      </c>
      <c r="AH1627" s="19">
        <v>2520</v>
      </c>
      <c r="AI1627" s="19">
        <v>1769</v>
      </c>
      <c r="AJ1627" s="19"/>
      <c r="AK1627" s="19"/>
      <c r="AL1627" s="19">
        <v>-1</v>
      </c>
      <c r="AM1627" s="19">
        <v>5791</v>
      </c>
      <c r="AP1627" s="17">
        <f t="shared" si="588"/>
        <v>1.6467000000000001</v>
      </c>
      <c r="AQ1627" s="17">
        <f t="shared" si="589"/>
        <v>0.82289999999999996</v>
      </c>
      <c r="AR1627" s="17">
        <f t="shared" si="585"/>
        <v>98.527499999999989</v>
      </c>
      <c r="AS1627" s="17">
        <f t="shared" si="584"/>
        <v>0.76739999999999997</v>
      </c>
      <c r="AT1627" s="17">
        <f t="shared" si="590"/>
        <v>101.76449999999998</v>
      </c>
      <c r="AU1627" s="5">
        <f t="shared" si="591"/>
        <v>71.089199999999991</v>
      </c>
      <c r="AV1627" s="5">
        <f t="shared" si="592"/>
        <v>28.993909999999996</v>
      </c>
      <c r="AW1627" s="5"/>
      <c r="AX1627" s="5"/>
      <c r="AY1627" s="5">
        <f t="shared" si="593"/>
        <v>0</v>
      </c>
      <c r="AZ1627" s="5">
        <f t="shared" si="594"/>
        <v>100.08310999999999</v>
      </c>
      <c r="BA1627" s="7">
        <f t="shared" si="595"/>
        <v>8.3299970705622596E-3</v>
      </c>
      <c r="BB1627" s="62">
        <f t="shared" si="596"/>
        <v>6623</v>
      </c>
      <c r="BC1627" s="6">
        <f t="shared" si="597"/>
        <v>6.7021105203802153E-2</v>
      </c>
      <c r="BD1627" s="32">
        <f t="shared" si="598"/>
        <v>1.6181477823799067E-2</v>
      </c>
      <c r="BE1627" s="32">
        <f t="shared" si="599"/>
        <v>8.0863169376354238E-3</v>
      </c>
      <c r="BF1627" s="35">
        <f t="shared" si="600"/>
        <v>0.97573220523856552</v>
      </c>
      <c r="BG1627" s="37">
        <f t="shared" si="601"/>
        <v>0.71030166828348962</v>
      </c>
      <c r="BH1627" s="33">
        <f t="shared" si="602"/>
        <v>0.28969833171651038</v>
      </c>
      <c r="BI1627" s="33">
        <f t="shared" si="603"/>
        <v>0</v>
      </c>
      <c r="CM1627" s="51" t="s">
        <v>3797</v>
      </c>
      <c r="CR1627" s="78" t="s">
        <v>2038</v>
      </c>
      <c r="CS1627" s="78" t="s">
        <v>2038</v>
      </c>
    </row>
    <row r="1628" spans="1:97">
      <c r="A1628" s="16" t="s">
        <v>3590</v>
      </c>
      <c r="B1628" s="16" t="s">
        <v>4836</v>
      </c>
      <c r="C1628" s="19">
        <v>49016248</v>
      </c>
      <c r="D1628" s="19" t="s">
        <v>3782</v>
      </c>
      <c r="E1628" s="19" t="s">
        <v>3804</v>
      </c>
      <c r="F1628" s="19" t="s">
        <v>2528</v>
      </c>
      <c r="G1628" s="47"/>
      <c r="H1628" s="47" t="s">
        <v>3848</v>
      </c>
      <c r="I1628" s="47" t="s">
        <v>5449</v>
      </c>
      <c r="J1628" s="47" t="s">
        <v>5469</v>
      </c>
      <c r="K1628" s="23">
        <v>42.303899999999999</v>
      </c>
      <c r="L1628" s="23">
        <v>-110.06573</v>
      </c>
      <c r="M1628" s="61" t="s">
        <v>1651</v>
      </c>
      <c r="N1628" s="19" t="s">
        <v>1652</v>
      </c>
      <c r="P1628" s="19" t="s">
        <v>3796</v>
      </c>
      <c r="Q1628" s="55"/>
      <c r="R1628" s="55"/>
      <c r="S1628" s="55">
        <v>18</v>
      </c>
      <c r="T1628" s="31" t="s">
        <v>2505</v>
      </c>
      <c r="U1628" s="55">
        <v>4712</v>
      </c>
      <c r="V1628" s="55">
        <v>4730</v>
      </c>
      <c r="W1628" s="55">
        <v>5056</v>
      </c>
      <c r="X1628" s="55"/>
      <c r="Y1628" s="51" t="s">
        <v>3798</v>
      </c>
      <c r="Z1628" s="40">
        <v>23771</v>
      </c>
      <c r="AA1628" s="52">
        <v>8.3999996185302734</v>
      </c>
      <c r="AB1628" s="19" t="s">
        <v>3789</v>
      </c>
      <c r="AC1628" s="19">
        <v>60</v>
      </c>
      <c r="AD1628" s="19">
        <v>12</v>
      </c>
      <c r="AE1628" s="19">
        <v>2265</v>
      </c>
      <c r="AF1628" s="19">
        <v>35</v>
      </c>
      <c r="AG1628" s="19">
        <v>-3</v>
      </c>
      <c r="AH1628" s="19">
        <v>2390</v>
      </c>
      <c r="AI1628" s="19">
        <v>1964</v>
      </c>
      <c r="AJ1628" s="19"/>
      <c r="AK1628" s="19"/>
      <c r="AL1628" s="19">
        <v>120</v>
      </c>
      <c r="AM1628" s="19">
        <v>5890</v>
      </c>
      <c r="AP1628" s="17">
        <f t="shared" si="588"/>
        <v>2.9939999999999998</v>
      </c>
      <c r="AQ1628" s="17">
        <f t="shared" si="589"/>
        <v>0.98748000000000002</v>
      </c>
      <c r="AR1628" s="17">
        <f t="shared" si="585"/>
        <v>98.527499999999989</v>
      </c>
      <c r="AS1628" s="17">
        <f t="shared" si="584"/>
        <v>0.89529999999999998</v>
      </c>
      <c r="AT1628" s="17">
        <f t="shared" si="590"/>
        <v>103.40428</v>
      </c>
      <c r="AU1628" s="5">
        <f t="shared" si="591"/>
        <v>67.421899999999994</v>
      </c>
      <c r="AV1628" s="5">
        <f t="shared" si="592"/>
        <v>32.189959999999999</v>
      </c>
      <c r="AW1628" s="5"/>
      <c r="AX1628" s="5"/>
      <c r="AY1628" s="5">
        <f t="shared" si="593"/>
        <v>2.4984000000000002</v>
      </c>
      <c r="AZ1628" s="5">
        <f t="shared" si="594"/>
        <v>102.11026</v>
      </c>
      <c r="BA1628" s="7">
        <f t="shared" si="595"/>
        <v>6.2964888031766669E-3</v>
      </c>
      <c r="BB1628" s="62">
        <f t="shared" si="596"/>
        <v>6843</v>
      </c>
      <c r="BC1628" s="6">
        <f t="shared" si="597"/>
        <v>7.4844891227519042E-2</v>
      </c>
      <c r="BD1628" s="32">
        <f t="shared" si="598"/>
        <v>2.8954314076748078E-2</v>
      </c>
      <c r="BE1628" s="32">
        <f t="shared" si="599"/>
        <v>9.5497014243511001E-3</v>
      </c>
      <c r="BF1628" s="35">
        <f t="shared" si="600"/>
        <v>0.96149598449890072</v>
      </c>
      <c r="BG1628" s="37">
        <f t="shared" si="601"/>
        <v>0.66028526418403</v>
      </c>
      <c r="BH1628" s="33">
        <f t="shared" si="602"/>
        <v>0.31524706723888474</v>
      </c>
      <c r="BI1628" s="33">
        <f t="shared" si="603"/>
        <v>2.4467668577085204E-2</v>
      </c>
      <c r="CM1628" s="51" t="s">
        <v>3815</v>
      </c>
      <c r="CR1628" s="78" t="s">
        <v>2038</v>
      </c>
      <c r="CS1628" s="78" t="s">
        <v>2038</v>
      </c>
    </row>
    <row r="1629" spans="1:97">
      <c r="A1629" s="16" t="s">
        <v>3590</v>
      </c>
      <c r="B1629" s="16" t="s">
        <v>4837</v>
      </c>
      <c r="C1629" s="19">
        <v>49003092</v>
      </c>
      <c r="D1629" s="19" t="s">
        <v>3782</v>
      </c>
      <c r="E1629" s="19" t="s">
        <v>3804</v>
      </c>
      <c r="F1629" s="19" t="s">
        <v>3810</v>
      </c>
      <c r="G1629" s="47"/>
      <c r="H1629" s="47" t="s">
        <v>3838</v>
      </c>
      <c r="I1629" s="47" t="s">
        <v>5449</v>
      </c>
      <c r="J1629" s="47" t="s">
        <v>5467</v>
      </c>
      <c r="K1629" s="23">
        <v>42.33146</v>
      </c>
      <c r="L1629" s="23">
        <v>-110.22322</v>
      </c>
      <c r="M1629" s="61" t="s">
        <v>1654</v>
      </c>
      <c r="N1629" s="19" t="s">
        <v>1655</v>
      </c>
      <c r="P1629" s="19" t="s">
        <v>3796</v>
      </c>
      <c r="Q1629" s="55"/>
      <c r="R1629" s="55"/>
      <c r="S1629" s="55">
        <v>8</v>
      </c>
      <c r="T1629" s="19"/>
      <c r="U1629" s="55">
        <v>2652</v>
      </c>
      <c r="V1629" s="55">
        <v>2660</v>
      </c>
      <c r="W1629" s="55"/>
      <c r="X1629" s="55"/>
      <c r="Y1629" s="51" t="s">
        <v>3852</v>
      </c>
      <c r="Z1629" s="40">
        <v>23182</v>
      </c>
      <c r="AA1629" s="52">
        <v>8.3000001907348633</v>
      </c>
      <c r="AB1629" s="19" t="s">
        <v>3789</v>
      </c>
      <c r="AC1629" s="19">
        <v>138</v>
      </c>
      <c r="AD1629" s="19">
        <v>303</v>
      </c>
      <c r="AE1629" s="19">
        <v>3716</v>
      </c>
      <c r="AF1629" s="19">
        <v>19</v>
      </c>
      <c r="AG1629" s="19">
        <v>-3</v>
      </c>
      <c r="AH1629" s="19">
        <v>5900</v>
      </c>
      <c r="AI1629" s="19">
        <v>1586</v>
      </c>
      <c r="AJ1629" s="19"/>
      <c r="AK1629" s="19"/>
      <c r="AL1629" s="19">
        <v>102</v>
      </c>
      <c r="AM1629" s="19">
        <v>10963</v>
      </c>
      <c r="AP1629" s="17">
        <f t="shared" si="588"/>
        <v>6.8861999999999997</v>
      </c>
      <c r="AQ1629" s="17">
        <f t="shared" si="589"/>
        <v>24.933869999999999</v>
      </c>
      <c r="AR1629" s="17">
        <f t="shared" si="585"/>
        <v>161.64599999999999</v>
      </c>
      <c r="AS1629" s="17">
        <f t="shared" si="584"/>
        <v>0.48601999999999995</v>
      </c>
      <c r="AT1629" s="17">
        <f t="shared" si="590"/>
        <v>193.95208999999997</v>
      </c>
      <c r="AU1629" s="5">
        <f t="shared" si="591"/>
        <v>166.43899999999999</v>
      </c>
      <c r="AV1629" s="5">
        <f t="shared" si="592"/>
        <v>25.994539999999997</v>
      </c>
      <c r="AW1629" s="5"/>
      <c r="AX1629" s="5"/>
      <c r="AY1629" s="5">
        <f t="shared" si="593"/>
        <v>2.12364</v>
      </c>
      <c r="AZ1629" s="5">
        <f t="shared" si="594"/>
        <v>194.55717999999999</v>
      </c>
      <c r="BA1629" s="7">
        <f t="shared" si="595"/>
        <v>-1.5574660547997179E-3</v>
      </c>
      <c r="BB1629" s="62">
        <f t="shared" si="596"/>
        <v>11761</v>
      </c>
      <c r="BC1629" s="6">
        <f t="shared" si="597"/>
        <v>3.5117056856187288E-2</v>
      </c>
      <c r="BD1629" s="32">
        <f t="shared" si="598"/>
        <v>3.5504644471735264E-2</v>
      </c>
      <c r="BE1629" s="32">
        <f t="shared" si="599"/>
        <v>0.1285568513337495</v>
      </c>
      <c r="BF1629" s="35">
        <f t="shared" si="600"/>
        <v>0.83593850419451532</v>
      </c>
      <c r="BG1629" s="36">
        <f t="shared" si="601"/>
        <v>0.85547600967489357</v>
      </c>
      <c r="BH1629" s="33">
        <f t="shared" si="602"/>
        <v>0.13360874165630895</v>
      </c>
      <c r="BI1629" s="33">
        <f t="shared" si="603"/>
        <v>1.0915248668797523E-2</v>
      </c>
      <c r="CM1629" s="51" t="s">
        <v>3852</v>
      </c>
      <c r="CR1629" s="78" t="s">
        <v>2038</v>
      </c>
      <c r="CS1629" s="78" t="s">
        <v>2038</v>
      </c>
    </row>
    <row r="1630" spans="1:97">
      <c r="A1630" s="16" t="s">
        <v>3590</v>
      </c>
      <c r="B1630" s="16" t="s">
        <v>4838</v>
      </c>
      <c r="C1630" s="19">
        <v>49001396</v>
      </c>
      <c r="D1630" s="19" t="s">
        <v>3782</v>
      </c>
      <c r="E1630" s="19" t="s">
        <v>3804</v>
      </c>
      <c r="F1630" s="19" t="s">
        <v>3858</v>
      </c>
      <c r="G1630" s="47"/>
      <c r="H1630" s="47" t="s">
        <v>3790</v>
      </c>
      <c r="I1630" s="47" t="s">
        <v>5449</v>
      </c>
      <c r="J1630" s="47" t="s">
        <v>5467</v>
      </c>
      <c r="K1630" s="23">
        <v>42.317979999999999</v>
      </c>
      <c r="L1630" s="23">
        <v>-110.14266000000001</v>
      </c>
      <c r="M1630" s="61" t="s">
        <v>3862</v>
      </c>
      <c r="N1630" s="19" t="s">
        <v>3863</v>
      </c>
      <c r="P1630" s="19" t="s">
        <v>3796</v>
      </c>
      <c r="Q1630" s="55"/>
      <c r="R1630" s="55"/>
      <c r="S1630" s="55">
        <v>44</v>
      </c>
      <c r="T1630" s="19"/>
      <c r="U1630" s="55">
        <v>2810</v>
      </c>
      <c r="V1630" s="55">
        <v>2854</v>
      </c>
      <c r="W1630" s="55"/>
      <c r="X1630" s="55"/>
      <c r="Y1630" s="51" t="s">
        <v>3798</v>
      </c>
      <c r="Z1630" s="40">
        <v>21756</v>
      </c>
      <c r="AA1630" s="52">
        <v>8.3999996185302734</v>
      </c>
      <c r="AB1630" s="19" t="s">
        <v>3837</v>
      </c>
      <c r="AC1630" s="19">
        <v>38</v>
      </c>
      <c r="AD1630" s="19">
        <v>5</v>
      </c>
      <c r="AE1630" s="19">
        <v>2764</v>
      </c>
      <c r="AF1630" s="19">
        <v>-3</v>
      </c>
      <c r="AG1630" s="19">
        <v>-3</v>
      </c>
      <c r="AH1630" s="19">
        <v>3976</v>
      </c>
      <c r="AI1630" s="19">
        <v>427</v>
      </c>
      <c r="AJ1630" s="19"/>
      <c r="AK1630" s="19"/>
      <c r="AL1630" s="19">
        <v>28</v>
      </c>
      <c r="AM1630" s="19">
        <v>7105</v>
      </c>
      <c r="AP1630" s="17">
        <f t="shared" si="588"/>
        <v>1.8961999999999999</v>
      </c>
      <c r="AQ1630" s="17">
        <f t="shared" si="589"/>
        <v>0.41144999999999998</v>
      </c>
      <c r="AR1630" s="17">
        <f t="shared" si="585"/>
        <v>120.23399999999999</v>
      </c>
      <c r="AS1630" s="17">
        <f t="shared" si="584"/>
        <v>0</v>
      </c>
      <c r="AT1630" s="17">
        <f t="shared" si="590"/>
        <v>122.54164999999999</v>
      </c>
      <c r="AU1630" s="5">
        <f t="shared" si="591"/>
        <v>112.16296</v>
      </c>
      <c r="AV1630" s="5">
        <f t="shared" si="592"/>
        <v>6.9985299999999997</v>
      </c>
      <c r="AW1630" s="5"/>
      <c r="AX1630" s="5"/>
      <c r="AY1630" s="5">
        <f t="shared" si="593"/>
        <v>0.58296000000000003</v>
      </c>
      <c r="AZ1630" s="5">
        <f t="shared" si="594"/>
        <v>119.74445</v>
      </c>
      <c r="BA1630" s="7">
        <f t="shared" si="595"/>
        <v>1.1545028790343276E-2</v>
      </c>
      <c r="BB1630" s="62">
        <f t="shared" si="596"/>
        <v>7232</v>
      </c>
      <c r="BC1630" s="6">
        <f t="shared" si="597"/>
        <v>8.8581990653553745E-3</v>
      </c>
      <c r="BD1630" s="32">
        <f t="shared" si="598"/>
        <v>1.5473922539805854E-2</v>
      </c>
      <c r="BE1630" s="32">
        <f t="shared" si="599"/>
        <v>3.357633914673093E-3</v>
      </c>
      <c r="BF1630" s="35">
        <f t="shared" si="600"/>
        <v>0.98116844354552113</v>
      </c>
      <c r="BG1630" s="36">
        <f t="shared" si="601"/>
        <v>0.93668608440725221</v>
      </c>
      <c r="BH1630" s="33">
        <f t="shared" si="602"/>
        <v>5.8445547998257956E-2</v>
      </c>
      <c r="BI1630" s="33">
        <f t="shared" si="603"/>
        <v>4.8683675944897658E-3</v>
      </c>
      <c r="CM1630" s="51" t="s">
        <v>3815</v>
      </c>
      <c r="CR1630" s="78" t="s">
        <v>2038</v>
      </c>
      <c r="CS1630" s="78" t="s">
        <v>2038</v>
      </c>
    </row>
    <row r="1631" spans="1:97">
      <c r="A1631" s="16" t="s">
        <v>3590</v>
      </c>
      <c r="B1631" s="16" t="s">
        <v>4839</v>
      </c>
      <c r="C1631" s="19">
        <v>49002029</v>
      </c>
      <c r="D1631" s="19" t="s">
        <v>3782</v>
      </c>
      <c r="E1631" s="19" t="s">
        <v>3804</v>
      </c>
      <c r="F1631" s="19" t="s">
        <v>3793</v>
      </c>
      <c r="G1631" s="47"/>
      <c r="H1631" s="47" t="s">
        <v>3856</v>
      </c>
      <c r="I1631" s="47" t="s">
        <v>5449</v>
      </c>
      <c r="J1631" s="47" t="s">
        <v>5467</v>
      </c>
      <c r="K1631" s="23">
        <v>42.299309999999998</v>
      </c>
      <c r="L1631" s="23">
        <v>-110.19248</v>
      </c>
      <c r="M1631" s="61" t="s">
        <v>7050</v>
      </c>
      <c r="N1631" s="19" t="s">
        <v>7051</v>
      </c>
      <c r="P1631" s="19" t="s">
        <v>3796</v>
      </c>
      <c r="Q1631" s="55"/>
      <c r="R1631" s="55"/>
      <c r="S1631" s="55">
        <v>40</v>
      </c>
      <c r="T1631" s="19"/>
      <c r="U1631" s="55">
        <v>2439</v>
      </c>
      <c r="V1631" s="55">
        <v>2479</v>
      </c>
      <c r="W1631" s="55">
        <v>7177</v>
      </c>
      <c r="X1631" s="55">
        <v>7020</v>
      </c>
      <c r="Y1631" s="51" t="s">
        <v>3798</v>
      </c>
      <c r="Z1631" s="40">
        <v>23922</v>
      </c>
      <c r="AA1631" s="52">
        <v>8.1000003814697266</v>
      </c>
      <c r="AB1631" s="19" t="s">
        <v>3789</v>
      </c>
      <c r="AC1631" s="19">
        <v>17</v>
      </c>
      <c r="AD1631" s="19">
        <v>10</v>
      </c>
      <c r="AE1631" s="19">
        <v>2491</v>
      </c>
      <c r="AF1631" s="19">
        <v>10</v>
      </c>
      <c r="AG1631" s="19">
        <v>-3</v>
      </c>
      <c r="AH1631" s="19">
        <v>2940</v>
      </c>
      <c r="AI1631" s="19">
        <v>1459</v>
      </c>
      <c r="AJ1631" s="19"/>
      <c r="AK1631" s="19"/>
      <c r="AL1631" s="19">
        <v>29</v>
      </c>
      <c r="AM1631" s="19">
        <v>6317</v>
      </c>
      <c r="AP1631" s="17">
        <f t="shared" si="588"/>
        <v>0.84830000000000005</v>
      </c>
      <c r="AQ1631" s="17">
        <f t="shared" si="589"/>
        <v>0.82289999999999996</v>
      </c>
      <c r="AR1631" s="17">
        <f t="shared" si="585"/>
        <v>108.35849999999999</v>
      </c>
      <c r="AS1631" s="17">
        <f t="shared" si="584"/>
        <v>0.25579999999999997</v>
      </c>
      <c r="AT1631" s="17">
        <f t="shared" si="590"/>
        <v>110.28549999999998</v>
      </c>
      <c r="AU1631" s="5">
        <f t="shared" si="591"/>
        <v>82.937399999999997</v>
      </c>
      <c r="AV1631" s="5">
        <f t="shared" si="592"/>
        <v>23.913009999999996</v>
      </c>
      <c r="AW1631" s="5"/>
      <c r="AX1631" s="5"/>
      <c r="AY1631" s="5">
        <f t="shared" si="593"/>
        <v>0.60378000000000009</v>
      </c>
      <c r="AZ1631" s="5">
        <f t="shared" si="594"/>
        <v>107.45419</v>
      </c>
      <c r="BA1631" s="7">
        <f t="shared" si="595"/>
        <v>1.3003187429907647E-2</v>
      </c>
      <c r="BB1631" s="62">
        <f t="shared" si="596"/>
        <v>6953</v>
      </c>
      <c r="BC1631" s="6">
        <f t="shared" si="597"/>
        <v>4.7927656367746797E-2</v>
      </c>
      <c r="BD1631" s="32">
        <f t="shared" si="598"/>
        <v>7.6918543235511483E-3</v>
      </c>
      <c r="BE1631" s="32">
        <f t="shared" si="599"/>
        <v>7.4615429952260273E-3</v>
      </c>
      <c r="BF1631" s="35">
        <f t="shared" si="600"/>
        <v>0.98484660268122282</v>
      </c>
      <c r="BG1631" s="36">
        <f t="shared" si="601"/>
        <v>0.77183960904642246</v>
      </c>
      <c r="BH1631" s="33">
        <f t="shared" si="602"/>
        <v>0.22254143835619622</v>
      </c>
      <c r="BI1631" s="33">
        <f t="shared" si="603"/>
        <v>5.6189525973812668E-3</v>
      </c>
      <c r="CM1631" s="51" t="s">
        <v>3815</v>
      </c>
      <c r="CR1631" s="78" t="s">
        <v>2038</v>
      </c>
      <c r="CS1631" s="78" t="s">
        <v>2038</v>
      </c>
    </row>
    <row r="1632" spans="1:97">
      <c r="A1632" s="16" t="s">
        <v>3590</v>
      </c>
      <c r="B1632" s="16" t="s">
        <v>348</v>
      </c>
      <c r="C1632" s="19">
        <v>49004025</v>
      </c>
      <c r="D1632" s="19" t="s">
        <v>3782</v>
      </c>
      <c r="E1632" s="19" t="s">
        <v>3804</v>
      </c>
      <c r="F1632" s="19" t="s">
        <v>3810</v>
      </c>
      <c r="G1632" s="47"/>
      <c r="H1632" s="47" t="s">
        <v>1542</v>
      </c>
      <c r="I1632" s="47" t="s">
        <v>5449</v>
      </c>
      <c r="J1632" s="47" t="s">
        <v>5468</v>
      </c>
      <c r="K1632" s="23">
        <v>42.349029999999999</v>
      </c>
      <c r="L1632" s="23">
        <v>-110.26555</v>
      </c>
      <c r="M1632" s="61" t="s">
        <v>4876</v>
      </c>
      <c r="N1632" s="19" t="s">
        <v>1819</v>
      </c>
      <c r="P1632" s="19" t="s">
        <v>3796</v>
      </c>
      <c r="Q1632" s="55"/>
      <c r="R1632" s="55">
        <v>4313</v>
      </c>
      <c r="S1632" s="55">
        <f>V1632-U1632</f>
        <v>63</v>
      </c>
      <c r="T1632" s="19"/>
      <c r="U1632" s="55">
        <v>2992</v>
      </c>
      <c r="V1632" s="55">
        <v>3055</v>
      </c>
      <c r="W1632" s="55"/>
      <c r="X1632" s="55"/>
      <c r="Y1632" s="51" t="s">
        <v>3798</v>
      </c>
      <c r="Z1632" s="40">
        <v>21756</v>
      </c>
      <c r="AA1632" s="52">
        <v>8.6999998092651367</v>
      </c>
      <c r="AB1632" s="19" t="s">
        <v>3837</v>
      </c>
      <c r="AC1632" s="19">
        <v>99</v>
      </c>
      <c r="AD1632" s="19">
        <v>28</v>
      </c>
      <c r="AE1632" s="19">
        <v>3918</v>
      </c>
      <c r="AF1632" s="19">
        <v>-3</v>
      </c>
      <c r="AG1632" s="19">
        <v>-3</v>
      </c>
      <c r="AH1632" s="19">
        <v>5499</v>
      </c>
      <c r="AI1632" s="19">
        <v>1305</v>
      </c>
      <c r="AJ1632" s="19"/>
      <c r="AK1632" s="19"/>
      <c r="AL1632" s="19">
        <v>53</v>
      </c>
      <c r="AM1632" s="19">
        <v>10240</v>
      </c>
      <c r="AP1632" s="17">
        <f t="shared" si="588"/>
        <v>4.9401000000000002</v>
      </c>
      <c r="AQ1632" s="17">
        <f t="shared" si="589"/>
        <v>2.3041200000000002</v>
      </c>
      <c r="AR1632" s="17">
        <f t="shared" si="585"/>
        <v>170.43299999999999</v>
      </c>
      <c r="AS1632" s="17">
        <f t="shared" si="584"/>
        <v>0</v>
      </c>
      <c r="AT1632" s="17">
        <f t="shared" si="590"/>
        <v>177.67722000000001</v>
      </c>
      <c r="AU1632" s="5">
        <f t="shared" si="591"/>
        <v>155.12679</v>
      </c>
      <c r="AV1632" s="5">
        <f t="shared" si="592"/>
        <v>21.388949999999998</v>
      </c>
      <c r="AW1632" s="5"/>
      <c r="AX1632" s="5"/>
      <c r="AY1632" s="5">
        <f t="shared" si="593"/>
        <v>1.1034600000000001</v>
      </c>
      <c r="AZ1632" s="5">
        <f t="shared" si="594"/>
        <v>177.61920000000001</v>
      </c>
      <c r="BA1632" s="7">
        <f t="shared" si="595"/>
        <v>1.6330026629595386E-4</v>
      </c>
      <c r="BB1632" s="62">
        <f t="shared" si="596"/>
        <v>10896</v>
      </c>
      <c r="BC1632" s="6">
        <f t="shared" si="597"/>
        <v>3.1037093111279335E-2</v>
      </c>
      <c r="BD1632" s="32">
        <f t="shared" si="598"/>
        <v>2.7803789365907459E-2</v>
      </c>
      <c r="BE1632" s="32">
        <f t="shared" si="599"/>
        <v>1.2968010192865467E-2</v>
      </c>
      <c r="BF1632" s="35">
        <f t="shared" si="600"/>
        <v>0.95922820044122703</v>
      </c>
      <c r="BG1632" s="36">
        <f t="shared" si="601"/>
        <v>0.87336723732569443</v>
      </c>
      <c r="BH1632" s="33">
        <f t="shared" si="602"/>
        <v>0.12042025862068964</v>
      </c>
      <c r="BI1632" s="33">
        <f t="shared" si="603"/>
        <v>6.212504053615826E-3</v>
      </c>
      <c r="CM1632" s="51" t="s">
        <v>1544</v>
      </c>
      <c r="CR1632" s="78" t="s">
        <v>2038</v>
      </c>
      <c r="CS1632" s="78" t="s">
        <v>2038</v>
      </c>
    </row>
    <row r="1633" spans="1:97">
      <c r="A1633" s="16" t="s">
        <v>3590</v>
      </c>
      <c r="B1633" s="16" t="s">
        <v>366</v>
      </c>
      <c r="C1633" s="19">
        <v>49124237</v>
      </c>
      <c r="D1633" s="19" t="s">
        <v>3782</v>
      </c>
      <c r="E1633" s="19" t="s">
        <v>3804</v>
      </c>
      <c r="F1633" s="19" t="s">
        <v>3847</v>
      </c>
      <c r="G1633" s="47"/>
      <c r="H1633" s="47" t="s">
        <v>1825</v>
      </c>
      <c r="I1633" s="47" t="s">
        <v>5449</v>
      </c>
      <c r="J1633" s="47" t="s">
        <v>5468</v>
      </c>
      <c r="K1633" s="23">
        <v>42.361989999999999</v>
      </c>
      <c r="L1633" s="23">
        <v>-110.28552000000001</v>
      </c>
      <c r="M1633" s="61" t="s">
        <v>5069</v>
      </c>
      <c r="N1633" s="19" t="s">
        <v>5070</v>
      </c>
      <c r="O1633" s="40">
        <v>28277</v>
      </c>
      <c r="P1633" s="19" t="s">
        <v>3796</v>
      </c>
      <c r="Q1633" s="55"/>
      <c r="R1633" s="55"/>
      <c r="S1633" s="55">
        <f>V1633-U1633</f>
        <v>10</v>
      </c>
      <c r="T1633" s="19"/>
      <c r="U1633" s="55">
        <v>1900</v>
      </c>
      <c r="V1633" s="55">
        <v>1910</v>
      </c>
      <c r="W1633" s="55"/>
      <c r="X1633" s="55"/>
      <c r="Y1633" s="51" t="s">
        <v>3798</v>
      </c>
      <c r="Z1633" s="40">
        <v>28339</v>
      </c>
      <c r="AA1633" s="52">
        <v>8.5</v>
      </c>
      <c r="AB1633" s="19" t="s">
        <v>3789</v>
      </c>
      <c r="AC1633" s="19">
        <v>70</v>
      </c>
      <c r="AD1633" s="19">
        <v>18</v>
      </c>
      <c r="AE1633" s="19">
        <v>4803</v>
      </c>
      <c r="AF1633" s="19">
        <v>36</v>
      </c>
      <c r="AG1633" s="19">
        <v>-3</v>
      </c>
      <c r="AH1633" s="19">
        <v>6300</v>
      </c>
      <c r="AI1633" s="19">
        <v>1940</v>
      </c>
      <c r="AJ1633" s="19"/>
      <c r="AK1633" s="19"/>
      <c r="AL1633" s="19">
        <v>180</v>
      </c>
      <c r="AM1633" s="19">
        <v>12410</v>
      </c>
      <c r="AO1633" s="19" t="s">
        <v>5038</v>
      </c>
      <c r="AP1633" s="17">
        <f t="shared" si="588"/>
        <v>3.4929999999999999</v>
      </c>
      <c r="AQ1633" s="17">
        <f t="shared" si="589"/>
        <v>1.48122</v>
      </c>
      <c r="AR1633" s="17">
        <f t="shared" si="585"/>
        <v>208.93049999999999</v>
      </c>
      <c r="AS1633" s="17">
        <f t="shared" si="584"/>
        <v>0.92087999999999992</v>
      </c>
      <c r="AT1633" s="17">
        <f t="shared" si="590"/>
        <v>214.82560000000001</v>
      </c>
      <c r="AU1633" s="5">
        <f t="shared" si="591"/>
        <v>177.72299999999998</v>
      </c>
      <c r="AV1633" s="5">
        <f t="shared" si="592"/>
        <v>31.796599999999998</v>
      </c>
      <c r="AW1633" s="5"/>
      <c r="AX1633" s="5"/>
      <c r="AY1633" s="5">
        <f t="shared" si="593"/>
        <v>3.7476000000000003</v>
      </c>
      <c r="AZ1633" s="5">
        <f t="shared" si="594"/>
        <v>213.26719999999997</v>
      </c>
      <c r="BA1633" s="7">
        <f t="shared" si="595"/>
        <v>3.640332189656155E-3</v>
      </c>
      <c r="BB1633" s="62">
        <f t="shared" si="596"/>
        <v>13344</v>
      </c>
      <c r="BC1633" s="6">
        <f t="shared" si="597"/>
        <v>3.6266211074007924E-2</v>
      </c>
      <c r="BD1633" s="32">
        <f t="shared" si="598"/>
        <v>1.6259700892258651E-2</v>
      </c>
      <c r="BE1633" s="32">
        <f t="shared" si="599"/>
        <v>6.894988306793976E-3</v>
      </c>
      <c r="BF1633" s="35">
        <f t="shared" si="600"/>
        <v>0.97684531080094739</v>
      </c>
      <c r="BG1633" s="36">
        <f t="shared" si="601"/>
        <v>0.83333489631785862</v>
      </c>
      <c r="BH1633" s="33">
        <f t="shared" si="602"/>
        <v>0.14909278126219128</v>
      </c>
      <c r="BI1633" s="33">
        <f t="shared" si="603"/>
        <v>1.7572322419950187E-2</v>
      </c>
      <c r="CM1633" s="51" t="s">
        <v>5071</v>
      </c>
      <c r="CR1633" s="78" t="s">
        <v>2038</v>
      </c>
      <c r="CS1633" s="78" t="s">
        <v>2038</v>
      </c>
    </row>
    <row r="1634" spans="1:97">
      <c r="A1634" s="63" t="s">
        <v>3591</v>
      </c>
      <c r="B1634" s="63" t="s">
        <v>4202</v>
      </c>
      <c r="C1634" s="63">
        <v>4412</v>
      </c>
      <c r="D1634" s="19" t="s">
        <v>3782</v>
      </c>
      <c r="E1634" s="63" t="s">
        <v>3804</v>
      </c>
      <c r="F1634" s="63" t="s">
        <v>3847</v>
      </c>
      <c r="G1634" s="65" t="s">
        <v>3597</v>
      </c>
      <c r="H1634" s="65">
        <v>8</v>
      </c>
      <c r="I1634" s="65">
        <v>27</v>
      </c>
      <c r="J1634" s="65">
        <v>113</v>
      </c>
      <c r="K1634" s="23">
        <v>42.343119999999999</v>
      </c>
      <c r="L1634" s="23">
        <v>-110.29886999999999</v>
      </c>
      <c r="M1634" s="61" t="s">
        <v>4203</v>
      </c>
      <c r="N1634" s="63" t="s">
        <v>4204</v>
      </c>
      <c r="O1634" s="63"/>
      <c r="P1634" s="63" t="s">
        <v>3796</v>
      </c>
      <c r="Q1634" s="63"/>
      <c r="R1634" s="63"/>
      <c r="S1634" s="55"/>
      <c r="T1634" s="63"/>
      <c r="U1634" s="66" t="s">
        <v>4205</v>
      </c>
      <c r="V1634" s="63"/>
      <c r="W1634" s="66">
        <v>2190</v>
      </c>
      <c r="X1634" s="66"/>
      <c r="Y1634" s="63"/>
      <c r="Z1634" s="64">
        <v>34732</v>
      </c>
      <c r="AA1634" s="63">
        <v>8.18</v>
      </c>
      <c r="AB1634" s="63"/>
      <c r="AC1634" s="63">
        <v>113</v>
      </c>
      <c r="AD1634" s="63">
        <v>16</v>
      </c>
      <c r="AE1634" s="63">
        <v>4400</v>
      </c>
      <c r="AF1634" s="63">
        <v>22</v>
      </c>
      <c r="AG1634" s="63"/>
      <c r="AH1634" s="63">
        <v>6798</v>
      </c>
      <c r="AI1634" s="63">
        <v>415</v>
      </c>
      <c r="AJ1634" s="63"/>
      <c r="AK1634" s="63"/>
      <c r="AL1634" s="63"/>
      <c r="AM1634" s="63">
        <v>11770</v>
      </c>
      <c r="AN1634" s="63"/>
      <c r="AO1634" s="63" t="s">
        <v>4206</v>
      </c>
      <c r="AP1634" s="17">
        <f t="shared" si="588"/>
        <v>5.6387</v>
      </c>
      <c r="AQ1634" s="17">
        <f t="shared" si="589"/>
        <v>1.31664</v>
      </c>
      <c r="AR1634" s="17">
        <f t="shared" si="585"/>
        <v>191.39999999999998</v>
      </c>
      <c r="AS1634" s="17">
        <f t="shared" si="584"/>
        <v>0.56275999999999993</v>
      </c>
      <c r="AT1634" s="17">
        <f t="shared" si="590"/>
        <v>198.91809999999998</v>
      </c>
      <c r="AU1634" s="5">
        <f t="shared" si="591"/>
        <v>191.77158</v>
      </c>
      <c r="AV1634" s="5">
        <f t="shared" si="592"/>
        <v>6.8018499999999991</v>
      </c>
      <c r="AW1634" s="5">
        <f>IF(AJ1634&gt;0,AJ1634*0.03333,0)</f>
        <v>0</v>
      </c>
      <c r="AX1634" s="5">
        <f>IF(AK1634&gt;0,AK1634*0.0588,0)</f>
        <v>0</v>
      </c>
      <c r="AY1634" s="5">
        <f t="shared" si="593"/>
        <v>0</v>
      </c>
      <c r="AZ1634" s="5">
        <f t="shared" si="594"/>
        <v>198.57343</v>
      </c>
      <c r="BA1634" s="7">
        <f t="shared" si="595"/>
        <v>8.6711281621517668E-4</v>
      </c>
      <c r="BB1634" s="62">
        <f t="shared" si="596"/>
        <v>11764</v>
      </c>
      <c r="BC1634" s="28">
        <f t="shared" si="597"/>
        <v>-2.5495028469448456E-4</v>
      </c>
      <c r="BD1634" s="32">
        <f t="shared" si="598"/>
        <v>2.834684224311413E-2</v>
      </c>
      <c r="BE1634" s="32">
        <f t="shared" si="599"/>
        <v>6.6190055103080118E-3</v>
      </c>
      <c r="BF1634" s="35">
        <f t="shared" si="600"/>
        <v>0.96503415224657785</v>
      </c>
      <c r="BG1634" s="36">
        <f t="shared" si="601"/>
        <v>0.96574642438316138</v>
      </c>
      <c r="BH1634" s="33">
        <f t="shared" si="602"/>
        <v>3.4253575616838561E-2</v>
      </c>
      <c r="BI1634" s="33">
        <f t="shared" si="603"/>
        <v>0</v>
      </c>
      <c r="BJ1634" s="63"/>
      <c r="BK1634" s="63"/>
      <c r="BL1634" s="63"/>
      <c r="BM1634" s="63">
        <v>11211</v>
      </c>
      <c r="BN1634" s="63"/>
      <c r="BO1634" s="63"/>
      <c r="BP1634" s="63"/>
      <c r="BQ1634" s="63"/>
      <c r="BR1634" s="63"/>
      <c r="BS1634" s="63"/>
      <c r="BT1634" s="63"/>
      <c r="BU1634" s="63"/>
      <c r="BV1634" s="63"/>
      <c r="BW1634" s="63"/>
      <c r="BX1634" s="63"/>
      <c r="BY1634" s="63"/>
      <c r="BZ1634" s="63"/>
      <c r="CA1634" s="63"/>
      <c r="CB1634" s="63"/>
      <c r="CC1634" s="63"/>
      <c r="CD1634" s="63"/>
      <c r="CE1634" s="63"/>
      <c r="CF1634" s="63"/>
      <c r="CG1634" s="63"/>
      <c r="CH1634" s="63"/>
      <c r="CI1634" s="63"/>
      <c r="CJ1634" s="63"/>
      <c r="CK1634" s="63"/>
      <c r="CL1634" s="63"/>
      <c r="CM1634" s="63"/>
      <c r="CN1634" s="63">
        <v>199522</v>
      </c>
      <c r="CO1634" s="63" t="s">
        <v>4207</v>
      </c>
      <c r="CP1634" s="66"/>
      <c r="CQ1634" s="64">
        <v>34744</v>
      </c>
      <c r="CR1634" s="78" t="s">
        <v>2038</v>
      </c>
      <c r="CS1634" s="78" t="s">
        <v>2038</v>
      </c>
    </row>
    <row r="1635" spans="1:97">
      <c r="A1635" s="16" t="s">
        <v>3590</v>
      </c>
      <c r="B1635" s="16" t="s">
        <v>484</v>
      </c>
      <c r="C1635" s="19">
        <v>49003224</v>
      </c>
      <c r="D1635" s="19" t="s">
        <v>3782</v>
      </c>
      <c r="E1635" s="19" t="s">
        <v>3804</v>
      </c>
      <c r="F1635" s="19" t="s">
        <v>3810</v>
      </c>
      <c r="G1635" s="47"/>
      <c r="H1635" s="47" t="s">
        <v>3800</v>
      </c>
      <c r="I1635" s="47" t="s">
        <v>5449</v>
      </c>
      <c r="J1635" s="47" t="s">
        <v>5468</v>
      </c>
      <c r="K1635" s="23">
        <v>42.338700000000003</v>
      </c>
      <c r="L1635" s="23">
        <v>-110.26786</v>
      </c>
      <c r="M1635" s="61" t="s">
        <v>1545</v>
      </c>
      <c r="N1635" s="19" t="s">
        <v>1546</v>
      </c>
      <c r="P1635" s="19" t="s">
        <v>3796</v>
      </c>
      <c r="Q1635" s="55">
        <v>456</v>
      </c>
      <c r="R1635" s="55"/>
      <c r="S1635" s="55">
        <v>35</v>
      </c>
      <c r="T1635" s="19"/>
      <c r="U1635" s="55">
        <v>2993</v>
      </c>
      <c r="V1635" s="55">
        <v>3028</v>
      </c>
      <c r="W1635" s="55"/>
      <c r="X1635" s="55"/>
      <c r="Y1635" s="51" t="s">
        <v>3798</v>
      </c>
      <c r="Z1635" s="40">
        <v>23330</v>
      </c>
      <c r="AA1635" s="52">
        <v>8.1999998092651367</v>
      </c>
      <c r="AB1635" s="19" t="s">
        <v>3789</v>
      </c>
      <c r="AC1635" s="19">
        <v>-1</v>
      </c>
      <c r="AD1635" s="19">
        <v>3</v>
      </c>
      <c r="AE1635" s="19">
        <v>489</v>
      </c>
      <c r="AF1635" s="19">
        <v>7</v>
      </c>
      <c r="AG1635" s="19">
        <v>-3</v>
      </c>
      <c r="AH1635" s="19">
        <v>340</v>
      </c>
      <c r="AI1635" s="19">
        <v>329</v>
      </c>
      <c r="AJ1635" s="19"/>
      <c r="AK1635" s="19"/>
      <c r="AL1635" s="19">
        <v>330</v>
      </c>
      <c r="AM1635" s="19">
        <v>1332</v>
      </c>
      <c r="AP1635" s="17">
        <f t="shared" si="588"/>
        <v>0</v>
      </c>
      <c r="AQ1635" s="17">
        <f t="shared" si="589"/>
        <v>0.24687000000000001</v>
      </c>
      <c r="AR1635" s="17">
        <f t="shared" si="585"/>
        <v>21.2715</v>
      </c>
      <c r="AS1635" s="17">
        <f t="shared" si="584"/>
        <v>0.17906</v>
      </c>
      <c r="AT1635" s="17">
        <f t="shared" si="590"/>
        <v>21.697430000000001</v>
      </c>
      <c r="AU1635" s="5">
        <f t="shared" si="591"/>
        <v>9.5914000000000001</v>
      </c>
      <c r="AV1635" s="5">
        <f t="shared" si="592"/>
        <v>5.3923099999999993</v>
      </c>
      <c r="AW1635" s="5"/>
      <c r="AX1635" s="5"/>
      <c r="AY1635" s="5">
        <f t="shared" si="593"/>
        <v>6.8706000000000005</v>
      </c>
      <c r="AZ1635" s="5">
        <f t="shared" si="594"/>
        <v>21.854309999999998</v>
      </c>
      <c r="BA1635" s="7">
        <f t="shared" si="595"/>
        <v>-3.6021522905858062E-3</v>
      </c>
      <c r="BB1635" s="62">
        <f t="shared" si="596"/>
        <v>1494</v>
      </c>
      <c r="BC1635" s="6">
        <f t="shared" si="597"/>
        <v>5.7324840764331211E-2</v>
      </c>
      <c r="BD1635" s="32">
        <f t="shared" si="598"/>
        <v>0</v>
      </c>
      <c r="BE1635" s="32">
        <f t="shared" si="599"/>
        <v>1.1377845210239185E-2</v>
      </c>
      <c r="BF1635" s="35">
        <f t="shared" si="600"/>
        <v>0.98862215478976079</v>
      </c>
      <c r="BG1635" s="37">
        <f t="shared" si="601"/>
        <v>0.43887910439634109</v>
      </c>
      <c r="BH1635" s="33">
        <f t="shared" si="602"/>
        <v>0.2467389727701309</v>
      </c>
      <c r="BI1635" s="33">
        <f t="shared" si="603"/>
        <v>0.31438192283352806</v>
      </c>
      <c r="CM1635" s="51" t="s">
        <v>3809</v>
      </c>
      <c r="CR1635" s="78" t="s">
        <v>2038</v>
      </c>
      <c r="CS1635" s="78" t="s">
        <v>2038</v>
      </c>
    </row>
    <row r="1636" spans="1:97">
      <c r="A1636" s="16" t="s">
        <v>3590</v>
      </c>
      <c r="B1636" s="16" t="s">
        <v>4840</v>
      </c>
      <c r="C1636" s="19">
        <v>49009940</v>
      </c>
      <c r="D1636" s="19" t="s">
        <v>3782</v>
      </c>
      <c r="E1636" s="19" t="s">
        <v>3804</v>
      </c>
      <c r="F1636" s="19" t="s">
        <v>3810</v>
      </c>
      <c r="G1636" s="47"/>
      <c r="H1636" s="47" t="s">
        <v>3790</v>
      </c>
      <c r="I1636" s="47" t="s">
        <v>5449</v>
      </c>
      <c r="J1636" s="47" t="s">
        <v>5468</v>
      </c>
      <c r="K1636" s="23">
        <v>42.320869999999999</v>
      </c>
      <c r="L1636" s="23">
        <v>-110.25809</v>
      </c>
      <c r="M1636" s="61" t="s">
        <v>4967</v>
      </c>
      <c r="N1636" s="19" t="s">
        <v>4968</v>
      </c>
      <c r="P1636" s="19" t="s">
        <v>3796</v>
      </c>
      <c r="Q1636" s="55">
        <v>202</v>
      </c>
      <c r="R1636" s="55"/>
      <c r="S1636" s="55">
        <v>40</v>
      </c>
      <c r="T1636" s="19"/>
      <c r="U1636" s="55">
        <v>2102</v>
      </c>
      <c r="V1636" s="55">
        <v>2142</v>
      </c>
      <c r="W1636" s="55"/>
      <c r="X1636" s="55"/>
      <c r="Y1636" s="51" t="s">
        <v>3788</v>
      </c>
      <c r="Z1636" s="40">
        <v>24272</v>
      </c>
      <c r="AA1636" s="52">
        <v>7.6999998092651367</v>
      </c>
      <c r="AB1636" s="19" t="s">
        <v>3789</v>
      </c>
      <c r="AC1636" s="19">
        <v>25</v>
      </c>
      <c r="AD1636" s="19">
        <v>8</v>
      </c>
      <c r="AE1636" s="19">
        <v>1565</v>
      </c>
      <c r="AF1636" s="19">
        <v>13</v>
      </c>
      <c r="AG1636" s="19">
        <v>-3</v>
      </c>
      <c r="AH1636" s="19">
        <v>970</v>
      </c>
      <c r="AI1636" s="19">
        <v>2367</v>
      </c>
      <c r="AJ1636" s="19"/>
      <c r="AK1636" s="19"/>
      <c r="AL1636" s="19">
        <v>200</v>
      </c>
      <c r="AM1636" s="19">
        <v>3947</v>
      </c>
      <c r="AP1636" s="17">
        <f t="shared" si="588"/>
        <v>1.2475000000000001</v>
      </c>
      <c r="AQ1636" s="17">
        <f t="shared" si="589"/>
        <v>0.65832000000000002</v>
      </c>
      <c r="AR1636" s="17">
        <f t="shared" si="585"/>
        <v>68.077500000000001</v>
      </c>
      <c r="AS1636" s="17">
        <f t="shared" si="584"/>
        <v>0.33254</v>
      </c>
      <c r="AT1636" s="17">
        <f t="shared" si="590"/>
        <v>70.315860000000001</v>
      </c>
      <c r="AU1636" s="5">
        <f t="shared" si="591"/>
        <v>27.363699999999998</v>
      </c>
      <c r="AV1636" s="5">
        <f t="shared" si="592"/>
        <v>38.795129999999993</v>
      </c>
      <c r="AW1636" s="5"/>
      <c r="AX1636" s="5"/>
      <c r="AY1636" s="5">
        <f t="shared" si="593"/>
        <v>4.1640000000000006</v>
      </c>
      <c r="AZ1636" s="5">
        <f t="shared" si="594"/>
        <v>70.322829999999996</v>
      </c>
      <c r="BA1636" s="7">
        <f t="shared" si="595"/>
        <v>-4.9559619760362386E-5</v>
      </c>
      <c r="BB1636" s="62">
        <f t="shared" si="596"/>
        <v>5145</v>
      </c>
      <c r="BC1636" s="6">
        <f t="shared" si="597"/>
        <v>0.1317641882974043</v>
      </c>
      <c r="BD1636" s="32">
        <f t="shared" si="598"/>
        <v>1.7741374421076553E-2</v>
      </c>
      <c r="BE1636" s="32">
        <f t="shared" si="599"/>
        <v>9.3623259389844626E-3</v>
      </c>
      <c r="BF1636" s="35">
        <f t="shared" si="600"/>
        <v>0.97289629963993896</v>
      </c>
      <c r="BG1636" s="33">
        <f t="shared" si="601"/>
        <v>0.38911545510895962</v>
      </c>
      <c r="BH1636" s="37">
        <f t="shared" si="602"/>
        <v>0.55167191081473821</v>
      </c>
      <c r="BI1636" s="33">
        <f t="shared" si="603"/>
        <v>5.9212634076302118E-2</v>
      </c>
      <c r="CM1636" s="51" t="s">
        <v>3788</v>
      </c>
      <c r="CR1636" s="78" t="s">
        <v>2038</v>
      </c>
      <c r="CS1636" s="78" t="s">
        <v>2038</v>
      </c>
    </row>
    <row r="1637" spans="1:97">
      <c r="A1637" s="16" t="s">
        <v>3590</v>
      </c>
      <c r="B1637" s="16" t="s">
        <v>4840</v>
      </c>
      <c r="C1637" s="19">
        <v>49002027</v>
      </c>
      <c r="D1637" s="19" t="s">
        <v>3782</v>
      </c>
      <c r="E1637" s="19" t="s">
        <v>3804</v>
      </c>
      <c r="F1637" s="19" t="s">
        <v>3810</v>
      </c>
      <c r="G1637" s="47"/>
      <c r="H1637" s="47" t="s">
        <v>3790</v>
      </c>
      <c r="I1637" s="47" t="s">
        <v>5449</v>
      </c>
      <c r="J1637" s="47" t="s">
        <v>5468</v>
      </c>
      <c r="K1637" s="23">
        <v>42.324100000000001</v>
      </c>
      <c r="L1637" s="23">
        <v>-110.25881</v>
      </c>
      <c r="M1637" s="61" t="s">
        <v>7048</v>
      </c>
      <c r="N1637" s="19" t="s">
        <v>7049</v>
      </c>
      <c r="P1637" s="19" t="s">
        <v>3796</v>
      </c>
      <c r="Q1637" s="55"/>
      <c r="R1637" s="55"/>
      <c r="S1637" s="55">
        <v>48</v>
      </c>
      <c r="T1637" s="19"/>
      <c r="U1637" s="55">
        <v>2271</v>
      </c>
      <c r="V1637" s="55">
        <v>2319</v>
      </c>
      <c r="W1637" s="55"/>
      <c r="X1637" s="55"/>
      <c r="Y1637" s="51" t="s">
        <v>3788</v>
      </c>
      <c r="Z1637" s="40">
        <v>24272</v>
      </c>
      <c r="AA1637" s="52">
        <v>8.1000003814697266</v>
      </c>
      <c r="AB1637" s="19" t="s">
        <v>3789</v>
      </c>
      <c r="AC1637" s="19">
        <v>42</v>
      </c>
      <c r="AD1637" s="19">
        <v>14</v>
      </c>
      <c r="AE1637" s="19">
        <v>1442</v>
      </c>
      <c r="AF1637" s="19">
        <v>13</v>
      </c>
      <c r="AG1637" s="19">
        <v>-3</v>
      </c>
      <c r="AH1637" s="19">
        <v>890</v>
      </c>
      <c r="AI1637" s="19">
        <v>2245</v>
      </c>
      <c r="AJ1637" s="19"/>
      <c r="AK1637" s="19"/>
      <c r="AL1637" s="19">
        <v>210</v>
      </c>
      <c r="AM1637" s="19">
        <v>3717</v>
      </c>
      <c r="AP1637" s="17">
        <f t="shared" si="588"/>
        <v>2.0958000000000001</v>
      </c>
      <c r="AQ1637" s="17">
        <f t="shared" si="589"/>
        <v>1.1520600000000001</v>
      </c>
      <c r="AR1637" s="17">
        <f t="shared" si="585"/>
        <v>62.726999999999997</v>
      </c>
      <c r="AS1637" s="17">
        <f t="shared" si="584"/>
        <v>0.33254</v>
      </c>
      <c r="AT1637" s="17">
        <f t="shared" si="590"/>
        <v>66.307399999999987</v>
      </c>
      <c r="AU1637" s="5">
        <f t="shared" si="591"/>
        <v>25.1069</v>
      </c>
      <c r="AV1637" s="5">
        <f t="shared" si="592"/>
        <v>36.795549999999999</v>
      </c>
      <c r="AW1637" s="5"/>
      <c r="AX1637" s="5"/>
      <c r="AY1637" s="5">
        <f t="shared" si="593"/>
        <v>4.3722000000000003</v>
      </c>
      <c r="AZ1637" s="5">
        <f t="shared" si="594"/>
        <v>66.274650000000008</v>
      </c>
      <c r="BA1637" s="7">
        <f t="shared" si="595"/>
        <v>2.4701684730307571E-4</v>
      </c>
      <c r="BB1637" s="62">
        <f t="shared" si="596"/>
        <v>4853</v>
      </c>
      <c r="BC1637" s="6">
        <f t="shared" si="597"/>
        <v>0.13255542590431738</v>
      </c>
      <c r="BD1637" s="32">
        <f t="shared" si="598"/>
        <v>3.1607331911672011E-2</v>
      </c>
      <c r="BE1637" s="32">
        <f t="shared" si="599"/>
        <v>1.7374531349442147E-2</v>
      </c>
      <c r="BF1637" s="35">
        <f t="shared" si="600"/>
        <v>0.95101813673888602</v>
      </c>
      <c r="BG1637" s="33">
        <f t="shared" si="601"/>
        <v>0.37883112170339633</v>
      </c>
      <c r="BH1637" s="37">
        <f t="shared" si="602"/>
        <v>0.55519795276172701</v>
      </c>
      <c r="BI1637" s="33">
        <f t="shared" si="603"/>
        <v>6.5970925534876448E-2</v>
      </c>
      <c r="CM1637" s="51" t="s">
        <v>3788</v>
      </c>
      <c r="CR1637" s="78" t="s">
        <v>2038</v>
      </c>
      <c r="CS1637" s="78" t="s">
        <v>2038</v>
      </c>
    </row>
    <row r="1638" spans="1:97">
      <c r="A1638" s="63" t="s">
        <v>3591</v>
      </c>
      <c r="B1638" s="63" t="s">
        <v>4183</v>
      </c>
      <c r="C1638" s="63">
        <v>1697</v>
      </c>
      <c r="D1638" s="19" t="s">
        <v>3782</v>
      </c>
      <c r="E1638" s="63" t="s">
        <v>3804</v>
      </c>
      <c r="F1638" s="63"/>
      <c r="G1638" s="65" t="s">
        <v>3609</v>
      </c>
      <c r="H1638" s="65">
        <v>16</v>
      </c>
      <c r="I1638" s="65">
        <v>27</v>
      </c>
      <c r="J1638" s="65">
        <v>113</v>
      </c>
      <c r="K1638" s="23">
        <v>42.328530000000001</v>
      </c>
      <c r="L1638" s="23">
        <v>-110.27404</v>
      </c>
      <c r="M1638" s="61" t="s">
        <v>4184</v>
      </c>
      <c r="N1638" s="63" t="s">
        <v>4185</v>
      </c>
      <c r="O1638" s="63"/>
      <c r="P1638" s="63" t="s">
        <v>3796</v>
      </c>
      <c r="Q1638" s="63"/>
      <c r="R1638" s="63"/>
      <c r="S1638" s="55"/>
      <c r="T1638" s="63"/>
      <c r="U1638" s="66" t="s">
        <v>4186</v>
      </c>
      <c r="V1638" s="63"/>
      <c r="W1638" s="66">
        <v>2151</v>
      </c>
      <c r="X1638" s="66">
        <v>1602</v>
      </c>
      <c r="Y1638" s="63"/>
      <c r="Z1638" s="64">
        <v>28376</v>
      </c>
      <c r="AA1638" s="63">
        <v>8.23</v>
      </c>
      <c r="AB1638" s="63"/>
      <c r="AC1638" s="63">
        <v>53</v>
      </c>
      <c r="AD1638" s="63">
        <v>5.3</v>
      </c>
      <c r="AE1638" s="63">
        <v>2900</v>
      </c>
      <c r="AF1638" s="63">
        <v>63</v>
      </c>
      <c r="AG1638" s="63"/>
      <c r="AH1638" s="63">
        <v>4100</v>
      </c>
      <c r="AI1638" s="63">
        <v>1030</v>
      </c>
      <c r="AJ1638" s="63">
        <v>48</v>
      </c>
      <c r="AK1638" s="63">
        <v>0</v>
      </c>
      <c r="AL1638" s="63">
        <v>0</v>
      </c>
      <c r="AM1638" s="63">
        <v>7680</v>
      </c>
      <c r="AN1638" s="63"/>
      <c r="AO1638" s="63" t="s">
        <v>4187</v>
      </c>
      <c r="AP1638" s="17">
        <f t="shared" si="588"/>
        <v>2.6446999999999998</v>
      </c>
      <c r="AQ1638" s="17">
        <f t="shared" si="589"/>
        <v>0.436137</v>
      </c>
      <c r="AR1638" s="17">
        <f t="shared" si="585"/>
        <v>126.14999999999999</v>
      </c>
      <c r="AS1638" s="17">
        <f t="shared" si="584"/>
        <v>1.61154</v>
      </c>
      <c r="AT1638" s="17">
        <f t="shared" si="590"/>
        <v>130.84237699999997</v>
      </c>
      <c r="AU1638" s="5">
        <f t="shared" si="591"/>
        <v>115.661</v>
      </c>
      <c r="AV1638" s="5">
        <f t="shared" si="592"/>
        <v>16.881699999999999</v>
      </c>
      <c r="AW1638" s="5">
        <f>IF(AJ1638&gt;0,AJ1638*0.03333,0)</f>
        <v>1.5998399999999999</v>
      </c>
      <c r="AX1638" s="5">
        <f>IF(AK1638&gt;0,AK1638*0.0588,0)</f>
        <v>0</v>
      </c>
      <c r="AY1638" s="5">
        <f t="shared" si="593"/>
        <v>0</v>
      </c>
      <c r="AZ1638" s="5">
        <f t="shared" si="594"/>
        <v>134.14254</v>
      </c>
      <c r="BA1638" s="7">
        <f t="shared" si="595"/>
        <v>-1.2454154135874935E-2</v>
      </c>
      <c r="BB1638" s="62">
        <f t="shared" si="596"/>
        <v>8199.2999999999993</v>
      </c>
      <c r="BC1638" s="28">
        <f t="shared" si="597"/>
        <v>3.2702952900946471E-2</v>
      </c>
      <c r="BD1638" s="32">
        <f t="shared" si="598"/>
        <v>2.0212870330229483E-2</v>
      </c>
      <c r="BE1638" s="32">
        <f t="shared" si="599"/>
        <v>3.3333008005502688E-3</v>
      </c>
      <c r="BF1638" s="35">
        <f t="shared" si="600"/>
        <v>0.9764538288692205</v>
      </c>
      <c r="BG1638" s="36">
        <f t="shared" si="601"/>
        <v>0.86222461569610953</v>
      </c>
      <c r="BH1638" s="33">
        <f t="shared" si="602"/>
        <v>0.12584896633088952</v>
      </c>
      <c r="BI1638" s="33">
        <f t="shared" si="603"/>
        <v>0</v>
      </c>
      <c r="BJ1638" s="63">
        <v>0</v>
      </c>
      <c r="BK1638" s="63">
        <v>0</v>
      </c>
      <c r="BL1638" s="63">
        <v>0</v>
      </c>
      <c r="BM1638" s="63">
        <v>0</v>
      </c>
      <c r="BN1638" s="63">
        <v>0</v>
      </c>
      <c r="BO1638" s="63"/>
      <c r="BP1638" s="63">
        <v>0</v>
      </c>
      <c r="BQ1638" s="63">
        <v>0</v>
      </c>
      <c r="BR1638" s="63">
        <v>0</v>
      </c>
      <c r="BS1638" s="63">
        <v>0</v>
      </c>
      <c r="BT1638" s="63">
        <v>0</v>
      </c>
      <c r="BU1638" s="63">
        <v>0</v>
      </c>
      <c r="BV1638" s="63">
        <v>0</v>
      </c>
      <c r="BW1638" s="63">
        <v>0</v>
      </c>
      <c r="BX1638" s="63"/>
      <c r="BY1638" s="63"/>
      <c r="BZ1638" s="63"/>
      <c r="CA1638" s="63"/>
      <c r="CB1638" s="63"/>
      <c r="CC1638" s="63"/>
      <c r="CD1638" s="63"/>
      <c r="CE1638" s="63"/>
      <c r="CF1638" s="63"/>
      <c r="CG1638" s="63"/>
      <c r="CH1638" s="63"/>
      <c r="CI1638" s="63"/>
      <c r="CJ1638" s="63"/>
      <c r="CK1638" s="63"/>
      <c r="CL1638" s="63"/>
      <c r="CM1638" s="63"/>
      <c r="CN1638" s="63">
        <v>19770908</v>
      </c>
      <c r="CO1638" s="63" t="s">
        <v>4188</v>
      </c>
      <c r="CP1638" s="66"/>
      <c r="CQ1638" s="64">
        <v>28377</v>
      </c>
      <c r="CR1638" s="78" t="s">
        <v>2038</v>
      </c>
      <c r="CS1638" s="78" t="s">
        <v>2038</v>
      </c>
    </row>
    <row r="1639" spans="1:97">
      <c r="A1639" s="16" t="s">
        <v>3590</v>
      </c>
      <c r="B1639" s="16" t="s">
        <v>4841</v>
      </c>
      <c r="C1639" s="19">
        <v>49002022</v>
      </c>
      <c r="D1639" s="19" t="s">
        <v>3782</v>
      </c>
      <c r="E1639" s="19" t="s">
        <v>3804</v>
      </c>
      <c r="F1639" s="19" t="s">
        <v>3810</v>
      </c>
      <c r="G1639" s="47"/>
      <c r="H1639" s="47" t="s">
        <v>3811</v>
      </c>
      <c r="I1639" s="47" t="s">
        <v>5449</v>
      </c>
      <c r="J1639" s="47" t="s">
        <v>5468</v>
      </c>
      <c r="K1639" s="23">
        <v>42.316949999999999</v>
      </c>
      <c r="L1639" s="23">
        <v>-110.26224999999999</v>
      </c>
      <c r="M1639" s="61" t="s">
        <v>7045</v>
      </c>
      <c r="N1639" s="19" t="s">
        <v>7046</v>
      </c>
      <c r="P1639" s="19" t="s">
        <v>3796</v>
      </c>
      <c r="Q1639" s="55"/>
      <c r="R1639" s="55"/>
      <c r="S1639" s="55">
        <f>V1639-U1639</f>
        <v>47</v>
      </c>
      <c r="T1639" s="19"/>
      <c r="U1639" s="55">
        <v>1892</v>
      </c>
      <c r="V1639" s="55">
        <v>1939</v>
      </c>
      <c r="W1639" s="55"/>
      <c r="X1639" s="55"/>
      <c r="Y1639" s="51" t="s">
        <v>3788</v>
      </c>
      <c r="Z1639" s="40">
        <v>24272</v>
      </c>
      <c r="AA1639" s="52">
        <v>8.5</v>
      </c>
      <c r="AB1639" s="19" t="s">
        <v>3789</v>
      </c>
      <c r="AC1639" s="19">
        <v>70</v>
      </c>
      <c r="AD1639" s="19">
        <v>25</v>
      </c>
      <c r="AE1639" s="19">
        <v>4994</v>
      </c>
      <c r="AF1639" s="19">
        <v>60</v>
      </c>
      <c r="AG1639" s="19">
        <v>-3</v>
      </c>
      <c r="AH1639" s="19">
        <v>5640</v>
      </c>
      <c r="AI1639" s="19">
        <v>2965</v>
      </c>
      <c r="AJ1639" s="19"/>
      <c r="AK1639" s="19"/>
      <c r="AL1639" s="19">
        <v>20</v>
      </c>
      <c r="AM1639" s="19">
        <v>12777</v>
      </c>
      <c r="AP1639" s="17">
        <f t="shared" si="588"/>
        <v>3.4929999999999999</v>
      </c>
      <c r="AQ1639" s="17">
        <f t="shared" si="589"/>
        <v>2.0572500000000002</v>
      </c>
      <c r="AR1639" s="17">
        <f t="shared" si="585"/>
        <v>217.23899999999998</v>
      </c>
      <c r="AS1639" s="17">
        <f t="shared" si="584"/>
        <v>1.5347999999999999</v>
      </c>
      <c r="AT1639" s="17">
        <f t="shared" si="590"/>
        <v>224.32404999999997</v>
      </c>
      <c r="AU1639" s="5">
        <f t="shared" si="591"/>
        <v>159.1044</v>
      </c>
      <c r="AV1639" s="5">
        <f t="shared" si="592"/>
        <v>48.596349999999994</v>
      </c>
      <c r="AW1639" s="5"/>
      <c r="AX1639" s="5"/>
      <c r="AY1639" s="5">
        <f t="shared" si="593"/>
        <v>0.41640000000000005</v>
      </c>
      <c r="AZ1639" s="5">
        <f t="shared" si="594"/>
        <v>208.11715000000001</v>
      </c>
      <c r="BA1639" s="7">
        <f t="shared" si="595"/>
        <v>3.7477696389705613E-2</v>
      </c>
      <c r="BB1639" s="62">
        <f t="shared" si="596"/>
        <v>13771</v>
      </c>
      <c r="BC1639" s="6">
        <f t="shared" si="597"/>
        <v>3.7441615187584751E-2</v>
      </c>
      <c r="BD1639" s="32">
        <f t="shared" si="598"/>
        <v>1.5571223861195447E-2</v>
      </c>
      <c r="BE1639" s="32">
        <f t="shared" si="599"/>
        <v>9.1708847089734709E-3</v>
      </c>
      <c r="BF1639" s="35">
        <f t="shared" si="600"/>
        <v>0.9752578914298311</v>
      </c>
      <c r="BG1639" s="36">
        <f t="shared" si="601"/>
        <v>0.76449442057033734</v>
      </c>
      <c r="BH1639" s="33">
        <f t="shared" si="602"/>
        <v>0.23350478324347604</v>
      </c>
      <c r="BI1639" s="33">
        <f t="shared" si="603"/>
        <v>2.000796186186482E-3</v>
      </c>
      <c r="CM1639" s="51" t="s">
        <v>3788</v>
      </c>
      <c r="CR1639" s="78" t="s">
        <v>2038</v>
      </c>
      <c r="CS1639" s="78" t="s">
        <v>2038</v>
      </c>
    </row>
    <row r="1640" spans="1:97">
      <c r="A1640" s="16" t="s">
        <v>3590</v>
      </c>
      <c r="B1640" s="16" t="s">
        <v>4841</v>
      </c>
      <c r="C1640" s="19">
        <v>49002023</v>
      </c>
      <c r="D1640" s="19" t="s">
        <v>3782</v>
      </c>
      <c r="E1640" s="19" t="s">
        <v>3804</v>
      </c>
      <c r="F1640" s="19" t="s">
        <v>3810</v>
      </c>
      <c r="G1640" s="47"/>
      <c r="H1640" s="47" t="s">
        <v>3811</v>
      </c>
      <c r="I1640" s="47" t="s">
        <v>5449</v>
      </c>
      <c r="J1640" s="47" t="s">
        <v>5468</v>
      </c>
      <c r="K1640" s="23">
        <v>42.309370000000001</v>
      </c>
      <c r="L1640" s="23">
        <v>-110.24824</v>
      </c>
      <c r="M1640" s="61" t="s">
        <v>7047</v>
      </c>
      <c r="N1640" s="19" t="s">
        <v>1621</v>
      </c>
      <c r="P1640" s="19" t="s">
        <v>3796</v>
      </c>
      <c r="Q1640" s="55"/>
      <c r="R1640" s="55"/>
      <c r="S1640" s="55">
        <v>21</v>
      </c>
      <c r="T1640" s="19"/>
      <c r="U1640" s="55">
        <v>2731</v>
      </c>
      <c r="V1640" s="55">
        <v>2752</v>
      </c>
      <c r="W1640" s="55"/>
      <c r="X1640" s="55"/>
      <c r="Y1640" s="51" t="s">
        <v>3788</v>
      </c>
      <c r="Z1640" s="40">
        <v>23208</v>
      </c>
      <c r="AA1640" s="52">
        <v>7.4000000953674316</v>
      </c>
      <c r="AB1640" s="19" t="s">
        <v>3789</v>
      </c>
      <c r="AC1640" s="19">
        <v>646</v>
      </c>
      <c r="AD1640" s="19">
        <v>204</v>
      </c>
      <c r="AE1640" s="19">
        <v>5813</v>
      </c>
      <c r="AF1640" s="19">
        <v>44</v>
      </c>
      <c r="AG1640" s="19">
        <v>-3</v>
      </c>
      <c r="AH1640" s="19">
        <v>10100</v>
      </c>
      <c r="AI1640" s="19">
        <v>1049</v>
      </c>
      <c r="AJ1640" s="19"/>
      <c r="AK1640" s="19"/>
      <c r="AL1640" s="19">
        <v>68</v>
      </c>
      <c r="AM1640" s="19">
        <v>17395</v>
      </c>
      <c r="AP1640" s="17">
        <f t="shared" si="588"/>
        <v>32.235399999999998</v>
      </c>
      <c r="AQ1640" s="17">
        <f t="shared" si="589"/>
        <v>16.78716</v>
      </c>
      <c r="AR1640" s="17">
        <f t="shared" si="585"/>
        <v>252.86549999999997</v>
      </c>
      <c r="AS1640" s="17">
        <f t="shared" ref="AS1640:AS1703" si="605">IF(AF1640&gt;0,AF1640*0.02558,0)</f>
        <v>1.1255199999999999</v>
      </c>
      <c r="AT1640" s="17">
        <f t="shared" si="590"/>
        <v>303.01357999999999</v>
      </c>
      <c r="AU1640" s="5">
        <f t="shared" si="591"/>
        <v>284.92099999999999</v>
      </c>
      <c r="AV1640" s="5">
        <f t="shared" si="592"/>
        <v>17.193109999999997</v>
      </c>
      <c r="AW1640" s="5"/>
      <c r="AX1640" s="5"/>
      <c r="AY1640" s="5">
        <f t="shared" si="593"/>
        <v>1.4157600000000001</v>
      </c>
      <c r="AZ1640" s="5">
        <f t="shared" si="594"/>
        <v>303.52986999999996</v>
      </c>
      <c r="BA1640" s="7">
        <f t="shared" si="595"/>
        <v>-8.5120035506107536E-4</v>
      </c>
      <c r="BB1640" s="62">
        <f t="shared" si="596"/>
        <v>17921</v>
      </c>
      <c r="BC1640" s="6">
        <f t="shared" si="597"/>
        <v>1.4894098991958319E-2</v>
      </c>
      <c r="BD1640" s="32">
        <f t="shared" si="598"/>
        <v>0.10638269083517643</v>
      </c>
      <c r="BE1640" s="32">
        <f t="shared" si="599"/>
        <v>5.5400685342221298E-2</v>
      </c>
      <c r="BF1640" s="35">
        <f t="shared" si="600"/>
        <v>0.8382166238226022</v>
      </c>
      <c r="BG1640" s="36">
        <f t="shared" si="601"/>
        <v>0.93869179992071305</v>
      </c>
      <c r="BH1640" s="33">
        <f t="shared" si="602"/>
        <v>5.6643881539566433E-2</v>
      </c>
      <c r="BI1640" s="33">
        <f t="shared" si="603"/>
        <v>4.6643185397206551E-3</v>
      </c>
      <c r="CM1640" s="51" t="s">
        <v>3820</v>
      </c>
      <c r="CR1640" s="78" t="s">
        <v>2038</v>
      </c>
      <c r="CS1640" s="78" t="s">
        <v>2038</v>
      </c>
    </row>
    <row r="1641" spans="1:97">
      <c r="A1641" s="16" t="s">
        <v>3590</v>
      </c>
      <c r="B1641" s="16" t="s">
        <v>4842</v>
      </c>
      <c r="C1641" s="19">
        <v>49002019</v>
      </c>
      <c r="D1641" s="19" t="s">
        <v>3782</v>
      </c>
      <c r="E1641" s="19" t="s">
        <v>3804</v>
      </c>
      <c r="F1641" s="19" t="s">
        <v>3810</v>
      </c>
      <c r="G1641" s="47"/>
      <c r="H1641" s="47" t="s">
        <v>7038</v>
      </c>
      <c r="I1641" s="47" t="s">
        <v>5449</v>
      </c>
      <c r="J1641" s="47" t="s">
        <v>5468</v>
      </c>
      <c r="K1641" s="23">
        <v>42.313029999999998</v>
      </c>
      <c r="L1641" s="23">
        <v>-110.24384999999999</v>
      </c>
      <c r="M1641" s="61" t="s">
        <v>7039</v>
      </c>
      <c r="N1641" s="19" t="s">
        <v>7040</v>
      </c>
      <c r="P1641" s="19" t="s">
        <v>3796</v>
      </c>
      <c r="Q1641" s="55"/>
      <c r="R1641" s="55"/>
      <c r="S1641" s="55">
        <v>10</v>
      </c>
      <c r="T1641" s="19"/>
      <c r="U1641" s="55">
        <v>2479</v>
      </c>
      <c r="V1641" s="55">
        <v>2489</v>
      </c>
      <c r="W1641" s="55"/>
      <c r="X1641" s="55"/>
      <c r="Y1641" s="51" t="s">
        <v>3788</v>
      </c>
      <c r="Z1641" s="40">
        <v>23155</v>
      </c>
      <c r="AA1641" s="52">
        <v>7.5</v>
      </c>
      <c r="AB1641" s="19" t="s">
        <v>3789</v>
      </c>
      <c r="AC1641" s="19">
        <v>174</v>
      </c>
      <c r="AD1641" s="19">
        <v>88</v>
      </c>
      <c r="AE1641" s="19">
        <v>4105</v>
      </c>
      <c r="AF1641" s="19">
        <v>26</v>
      </c>
      <c r="AG1641" s="19">
        <v>-3</v>
      </c>
      <c r="AH1641" s="19">
        <v>6200</v>
      </c>
      <c r="AI1641" s="19">
        <v>1208</v>
      </c>
      <c r="AJ1641" s="19"/>
      <c r="AK1641" s="19"/>
      <c r="AL1641" s="19">
        <v>24</v>
      </c>
      <c r="AM1641" s="19">
        <v>11212</v>
      </c>
      <c r="AP1641" s="17">
        <f t="shared" si="588"/>
        <v>8.6826000000000008</v>
      </c>
      <c r="AQ1641" s="17">
        <f t="shared" si="589"/>
        <v>7.2415200000000004</v>
      </c>
      <c r="AR1641" s="17">
        <f t="shared" si="585"/>
        <v>178.5675</v>
      </c>
      <c r="AS1641" s="17">
        <f t="shared" si="605"/>
        <v>0.66508</v>
      </c>
      <c r="AT1641" s="17">
        <f t="shared" si="590"/>
        <v>195.1567</v>
      </c>
      <c r="AU1641" s="5">
        <f t="shared" si="591"/>
        <v>174.90199999999999</v>
      </c>
      <c r="AV1641" s="5">
        <f t="shared" si="592"/>
        <v>19.799119999999998</v>
      </c>
      <c r="AW1641" s="5"/>
      <c r="AX1641" s="5"/>
      <c r="AY1641" s="5">
        <f t="shared" si="593"/>
        <v>0.49968000000000001</v>
      </c>
      <c r="AZ1641" s="5">
        <f t="shared" si="594"/>
        <v>195.20079999999999</v>
      </c>
      <c r="BA1641" s="7">
        <f t="shared" si="595"/>
        <v>-1.1297336415974086E-4</v>
      </c>
      <c r="BB1641" s="62">
        <f t="shared" si="596"/>
        <v>11822</v>
      </c>
      <c r="BC1641" s="6">
        <f t="shared" si="597"/>
        <v>2.6482590952504992E-2</v>
      </c>
      <c r="BD1641" s="32">
        <f t="shared" si="598"/>
        <v>4.4490401815566676E-2</v>
      </c>
      <c r="BE1641" s="32">
        <f t="shared" si="599"/>
        <v>3.7106181852839287E-2</v>
      </c>
      <c r="BF1641" s="35">
        <f t="shared" si="600"/>
        <v>0.91840341633159395</v>
      </c>
      <c r="BG1641" s="36">
        <f t="shared" si="601"/>
        <v>0.89601067208740948</v>
      </c>
      <c r="BH1641" s="33">
        <f t="shared" si="602"/>
        <v>0.10142950233810517</v>
      </c>
      <c r="BI1641" s="33">
        <f t="shared" si="603"/>
        <v>2.5598255744853507E-3</v>
      </c>
      <c r="CM1641" s="51" t="s">
        <v>7041</v>
      </c>
      <c r="CR1641" s="78" t="s">
        <v>2038</v>
      </c>
      <c r="CS1641" s="78" t="s">
        <v>2038</v>
      </c>
    </row>
    <row r="1642" spans="1:97">
      <c r="A1642" s="16" t="s">
        <v>3590</v>
      </c>
      <c r="B1642" s="16" t="s">
        <v>4843</v>
      </c>
      <c r="C1642" s="19">
        <v>49014659</v>
      </c>
      <c r="D1642" s="19" t="s">
        <v>3782</v>
      </c>
      <c r="E1642" s="19" t="s">
        <v>3804</v>
      </c>
      <c r="F1642" s="19" t="s">
        <v>3847</v>
      </c>
      <c r="G1642" s="47"/>
      <c r="H1642" s="47" t="s">
        <v>5216</v>
      </c>
      <c r="I1642" s="47" t="s">
        <v>5449</v>
      </c>
      <c r="J1642" s="47" t="s">
        <v>5468</v>
      </c>
      <c r="K1642" s="23">
        <v>42.290500000000002</v>
      </c>
      <c r="L1642" s="23">
        <v>-110.2705</v>
      </c>
      <c r="P1642" s="19" t="s">
        <v>3796</v>
      </c>
      <c r="Q1642" s="55"/>
      <c r="R1642" s="55"/>
      <c r="S1642" s="55">
        <f>V1642-U1642</f>
        <v>0</v>
      </c>
      <c r="T1642" s="31" t="s">
        <v>2512</v>
      </c>
      <c r="Y1642" s="51" t="s">
        <v>3852</v>
      </c>
      <c r="Z1642" s="40">
        <v>23182</v>
      </c>
      <c r="AA1642" s="52">
        <v>8.1999998092651367</v>
      </c>
      <c r="AB1642" s="19" t="s">
        <v>3789</v>
      </c>
      <c r="AC1642" s="19">
        <v>107</v>
      </c>
      <c r="AD1642" s="19">
        <v>56</v>
      </c>
      <c r="AE1642" s="19">
        <v>4147</v>
      </c>
      <c r="AF1642" s="19">
        <v>14</v>
      </c>
      <c r="AG1642" s="19">
        <v>-3</v>
      </c>
      <c r="AH1642" s="19">
        <v>6400</v>
      </c>
      <c r="AI1642" s="19">
        <v>659</v>
      </c>
      <c r="AJ1642" s="19"/>
      <c r="AK1642" s="19"/>
      <c r="AL1642" s="19">
        <v>-1</v>
      </c>
      <c r="AM1642" s="19">
        <v>11053</v>
      </c>
      <c r="AP1642" s="17">
        <f t="shared" si="588"/>
        <v>5.3392999999999997</v>
      </c>
      <c r="AQ1642" s="17">
        <f t="shared" si="589"/>
        <v>4.6082400000000003</v>
      </c>
      <c r="AR1642" s="17">
        <f t="shared" si="585"/>
        <v>180.39449999999999</v>
      </c>
      <c r="AS1642" s="17">
        <f t="shared" si="605"/>
        <v>0.35811999999999999</v>
      </c>
      <c r="AT1642" s="17">
        <f t="shared" si="590"/>
        <v>190.70016000000001</v>
      </c>
      <c r="AU1642" s="5">
        <f t="shared" si="591"/>
        <v>180.54399999999998</v>
      </c>
      <c r="AV1642" s="5">
        <f t="shared" si="592"/>
        <v>10.80101</v>
      </c>
      <c r="AW1642" s="5"/>
      <c r="AX1642" s="5"/>
      <c r="AY1642" s="5">
        <f t="shared" si="593"/>
        <v>0</v>
      </c>
      <c r="AZ1642" s="5">
        <f t="shared" si="594"/>
        <v>191.34500999999997</v>
      </c>
      <c r="BA1642" s="7">
        <f t="shared" si="595"/>
        <v>-1.6878894189395527E-3</v>
      </c>
      <c r="BB1642" s="62">
        <f t="shared" si="596"/>
        <v>11379</v>
      </c>
      <c r="BC1642" s="6">
        <f t="shared" si="597"/>
        <v>1.453281027104137E-2</v>
      </c>
      <c r="BD1642" s="32">
        <f t="shared" si="598"/>
        <v>2.7998403357396236E-2</v>
      </c>
      <c r="BE1642" s="32">
        <f t="shared" si="599"/>
        <v>2.4164846007470576E-2</v>
      </c>
      <c r="BF1642" s="35">
        <f t="shared" si="600"/>
        <v>0.94783675063513317</v>
      </c>
      <c r="BG1642" s="36">
        <f t="shared" si="601"/>
        <v>0.94355217311389517</v>
      </c>
      <c r="BH1642" s="33">
        <f t="shared" si="602"/>
        <v>5.6447826886104849E-2</v>
      </c>
      <c r="BI1642" s="33">
        <f t="shared" si="603"/>
        <v>0</v>
      </c>
      <c r="CM1642" s="51" t="s">
        <v>5019</v>
      </c>
      <c r="CR1642" s="78" t="s">
        <v>2038</v>
      </c>
      <c r="CS1642" s="78" t="s">
        <v>2038</v>
      </c>
    </row>
    <row r="1643" spans="1:97">
      <c r="A1643" s="16" t="s">
        <v>3590</v>
      </c>
      <c r="B1643" s="16" t="s">
        <v>4844</v>
      </c>
      <c r="C1643" s="19">
        <v>49001679</v>
      </c>
      <c r="D1643" s="19" t="s">
        <v>3782</v>
      </c>
      <c r="E1643" s="19" t="s">
        <v>3804</v>
      </c>
      <c r="F1643" s="19" t="s">
        <v>3793</v>
      </c>
      <c r="G1643" s="47"/>
      <c r="H1643" s="47" t="s">
        <v>5209</v>
      </c>
      <c r="I1643" s="47" t="s">
        <v>5449</v>
      </c>
      <c r="J1643" s="47" t="s">
        <v>5468</v>
      </c>
      <c r="K1643" s="23">
        <v>42.28839</v>
      </c>
      <c r="L1643" s="23">
        <v>-110.23867</v>
      </c>
      <c r="M1643" s="61" t="s">
        <v>5210</v>
      </c>
      <c r="N1643" s="19" t="s">
        <v>5211</v>
      </c>
      <c r="P1643" s="19" t="s">
        <v>3796</v>
      </c>
      <c r="Q1643" s="55"/>
      <c r="R1643" s="55"/>
      <c r="S1643" s="55">
        <f>V1643-U1643</f>
        <v>55</v>
      </c>
      <c r="T1643" s="19"/>
      <c r="U1643" s="55">
        <v>2288</v>
      </c>
      <c r="V1643" s="55">
        <v>2343</v>
      </c>
      <c r="W1643" s="55">
        <v>2552</v>
      </c>
      <c r="X1643" s="55"/>
      <c r="Y1643" s="51" t="s">
        <v>3788</v>
      </c>
      <c r="Z1643" s="40">
        <v>23456</v>
      </c>
      <c r="AA1643" s="52">
        <v>6</v>
      </c>
      <c r="AB1643" s="19" t="s">
        <v>3789</v>
      </c>
      <c r="AC1643" s="19">
        <v>4580</v>
      </c>
      <c r="AD1643" s="19">
        <v>1139</v>
      </c>
      <c r="AE1643" s="19">
        <v>8632</v>
      </c>
      <c r="AF1643" s="19">
        <v>29</v>
      </c>
      <c r="AG1643" s="19">
        <v>-3</v>
      </c>
      <c r="AH1643" s="19">
        <v>23800</v>
      </c>
      <c r="AI1643" s="19">
        <v>1696</v>
      </c>
      <c r="AJ1643" s="19"/>
      <c r="AK1643" s="19"/>
      <c r="AL1643" s="19">
        <v>-1</v>
      </c>
      <c r="AM1643" s="19">
        <v>38919</v>
      </c>
      <c r="AP1643" s="17">
        <f t="shared" si="588"/>
        <v>228.542</v>
      </c>
      <c r="AQ1643" s="17">
        <f t="shared" si="589"/>
        <v>93.728310000000008</v>
      </c>
      <c r="AR1643" s="17">
        <f t="shared" si="585"/>
        <v>375.49199999999996</v>
      </c>
      <c r="AS1643" s="17">
        <f t="shared" si="605"/>
        <v>0.74181999999999992</v>
      </c>
      <c r="AT1643" s="17">
        <f t="shared" si="590"/>
        <v>698.50412999999992</v>
      </c>
      <c r="AU1643" s="5">
        <f t="shared" si="591"/>
        <v>671.39800000000002</v>
      </c>
      <c r="AV1643" s="5">
        <f t="shared" si="592"/>
        <v>27.797439999999998</v>
      </c>
      <c r="AW1643" s="5"/>
      <c r="AX1643" s="5"/>
      <c r="AY1643" s="5">
        <f t="shared" si="593"/>
        <v>0</v>
      </c>
      <c r="AZ1643" s="5">
        <f t="shared" si="594"/>
        <v>699.19544000000008</v>
      </c>
      <c r="BA1643" s="7">
        <f t="shared" si="595"/>
        <v>-4.9460557535991635E-4</v>
      </c>
      <c r="BB1643" s="62">
        <f t="shared" si="596"/>
        <v>39872</v>
      </c>
      <c r="BC1643" s="6">
        <f t="shared" si="597"/>
        <v>1.2095290071201026E-2</v>
      </c>
      <c r="BD1643" s="32">
        <f t="shared" si="598"/>
        <v>0.32718775764432489</v>
      </c>
      <c r="BE1643" s="32">
        <f t="shared" si="599"/>
        <v>0.13418433188075785</v>
      </c>
      <c r="BF1643" s="45">
        <f t="shared" si="600"/>
        <v>0.53862791047491732</v>
      </c>
      <c r="BG1643" s="36">
        <f t="shared" si="601"/>
        <v>0.96024367664640364</v>
      </c>
      <c r="BH1643" s="33">
        <f t="shared" si="602"/>
        <v>3.9756323353596232E-2</v>
      </c>
      <c r="BI1643" s="33">
        <f t="shared" si="603"/>
        <v>0</v>
      </c>
      <c r="CM1643" s="51" t="s">
        <v>3788</v>
      </c>
      <c r="CR1643" s="78" t="s">
        <v>2038</v>
      </c>
      <c r="CS1643" s="78" t="s">
        <v>2038</v>
      </c>
    </row>
    <row r="1644" spans="1:97">
      <c r="A1644" s="16" t="s">
        <v>3590</v>
      </c>
      <c r="B1644" s="16" t="s">
        <v>4845</v>
      </c>
      <c r="C1644" s="19">
        <v>49005885</v>
      </c>
      <c r="D1644" s="19" t="s">
        <v>3782</v>
      </c>
      <c r="E1644" s="19" t="s">
        <v>3804</v>
      </c>
      <c r="F1644" s="19" t="s">
        <v>3793</v>
      </c>
      <c r="G1644" s="47"/>
      <c r="H1644" s="47" t="s">
        <v>3834</v>
      </c>
      <c r="I1644" s="47" t="s">
        <v>5449</v>
      </c>
      <c r="J1644" s="47" t="s">
        <v>5468</v>
      </c>
      <c r="K1644" s="23">
        <v>42.287770000000002</v>
      </c>
      <c r="L1644" s="23">
        <v>-110.21745</v>
      </c>
      <c r="M1644" s="61" t="s">
        <v>4914</v>
      </c>
      <c r="N1644" s="19" t="s">
        <v>4915</v>
      </c>
      <c r="P1644" s="19" t="s">
        <v>3796</v>
      </c>
      <c r="Q1644" s="55"/>
      <c r="R1644" s="55"/>
      <c r="S1644" s="55"/>
      <c r="T1644" s="19"/>
      <c r="U1644" s="55">
        <v>2476</v>
      </c>
      <c r="W1644" s="46">
        <v>2598</v>
      </c>
      <c r="Y1644" s="51" t="s">
        <v>3788</v>
      </c>
      <c r="AA1644" s="52">
        <v>8.6999998092651367</v>
      </c>
      <c r="AB1644" s="19" t="s">
        <v>3789</v>
      </c>
      <c r="AC1644" s="19">
        <v>6</v>
      </c>
      <c r="AD1644" s="19">
        <v>17</v>
      </c>
      <c r="AE1644" s="19">
        <v>2999</v>
      </c>
      <c r="AF1644" s="19">
        <v>11</v>
      </c>
      <c r="AG1644" s="19">
        <v>-3</v>
      </c>
      <c r="AH1644" s="19">
        <v>3550</v>
      </c>
      <c r="AI1644" s="19">
        <v>1745</v>
      </c>
      <c r="AJ1644" s="19"/>
      <c r="AK1644" s="19"/>
      <c r="AL1644" s="19">
        <v>-3</v>
      </c>
      <c r="AM1644" s="19">
        <v>7564</v>
      </c>
      <c r="AP1644" s="17">
        <f t="shared" si="588"/>
        <v>0.2994</v>
      </c>
      <c r="AQ1644" s="17">
        <f t="shared" si="589"/>
        <v>1.39893</v>
      </c>
      <c r="AR1644" s="17">
        <f t="shared" si="585"/>
        <v>130.45649999999998</v>
      </c>
      <c r="AS1644" s="17">
        <f t="shared" si="605"/>
        <v>0.28137999999999996</v>
      </c>
      <c r="AT1644" s="17">
        <f t="shared" si="590"/>
        <v>132.43620999999999</v>
      </c>
      <c r="AU1644" s="5">
        <f t="shared" si="591"/>
        <v>100.1455</v>
      </c>
      <c r="AV1644" s="5">
        <f t="shared" si="592"/>
        <v>28.600549999999998</v>
      </c>
      <c r="AW1644" s="5"/>
      <c r="AX1644" s="5"/>
      <c r="AY1644" s="5">
        <f t="shared" si="593"/>
        <v>0</v>
      </c>
      <c r="AZ1644" s="5">
        <f t="shared" si="594"/>
        <v>128.74605</v>
      </c>
      <c r="BA1644" s="7">
        <f t="shared" si="595"/>
        <v>1.4128677805299609E-2</v>
      </c>
      <c r="BB1644" s="62">
        <f t="shared" si="596"/>
        <v>8322</v>
      </c>
      <c r="BC1644" s="6">
        <f t="shared" si="597"/>
        <v>4.7714969155231018E-2</v>
      </c>
      <c r="BD1644" s="32">
        <f t="shared" si="598"/>
        <v>2.2607110245755299E-3</v>
      </c>
      <c r="BE1644" s="32">
        <f t="shared" si="599"/>
        <v>1.0563047674046245E-2</v>
      </c>
      <c r="BF1644" s="35">
        <f t="shared" si="600"/>
        <v>0.98717624130137827</v>
      </c>
      <c r="BG1644" s="36">
        <f t="shared" si="601"/>
        <v>0.77785299044126011</v>
      </c>
      <c r="BH1644" s="33">
        <f t="shared" si="602"/>
        <v>0.22214700955873987</v>
      </c>
      <c r="BI1644" s="33">
        <f t="shared" si="603"/>
        <v>0</v>
      </c>
      <c r="CM1644" s="51" t="s">
        <v>3788</v>
      </c>
      <c r="CR1644" s="78" t="s">
        <v>2038</v>
      </c>
      <c r="CS1644" s="78" t="s">
        <v>2038</v>
      </c>
    </row>
    <row r="1645" spans="1:97">
      <c r="A1645" s="63" t="s">
        <v>3591</v>
      </c>
      <c r="B1645" s="63" t="s">
        <v>583</v>
      </c>
      <c r="C1645" s="63">
        <v>4154</v>
      </c>
      <c r="D1645" s="19" t="s">
        <v>3782</v>
      </c>
      <c r="E1645" s="63" t="s">
        <v>3804</v>
      </c>
      <c r="F1645" s="63" t="s">
        <v>3222</v>
      </c>
      <c r="G1645" s="65" t="s">
        <v>270</v>
      </c>
      <c r="H1645" s="65">
        <v>11</v>
      </c>
      <c r="I1645" s="65">
        <v>28</v>
      </c>
      <c r="J1645" s="65">
        <v>109</v>
      </c>
      <c r="K1645" s="23">
        <v>42.422139999999999</v>
      </c>
      <c r="L1645" s="23">
        <v>-109.768036</v>
      </c>
      <c r="M1645" s="61" t="s">
        <v>584</v>
      </c>
      <c r="N1645" s="63" t="s">
        <v>585</v>
      </c>
      <c r="O1645" s="63"/>
      <c r="P1645" s="63" t="s">
        <v>3796</v>
      </c>
      <c r="Q1645" s="63"/>
      <c r="R1645" s="63"/>
      <c r="S1645" s="55" t="str">
        <f>IF(U1645&gt;0,V1645-U1645,"")</f>
        <v/>
      </c>
      <c r="T1645" s="63"/>
      <c r="U1645" s="66"/>
      <c r="V1645" s="63"/>
      <c r="W1645" s="66">
        <v>10418</v>
      </c>
      <c r="X1645" s="66"/>
      <c r="Y1645" s="63"/>
      <c r="Z1645" s="64">
        <v>37969</v>
      </c>
      <c r="AA1645" s="63">
        <v>7.13</v>
      </c>
      <c r="AB1645" s="63"/>
      <c r="AC1645" s="63">
        <v>5464</v>
      </c>
      <c r="AD1645" s="63">
        <v>19</v>
      </c>
      <c r="AE1645" s="63">
        <v>621</v>
      </c>
      <c r="AF1645" s="63">
        <v>260</v>
      </c>
      <c r="AG1645" s="63"/>
      <c r="AH1645" s="63">
        <v>11646</v>
      </c>
      <c r="AI1645" s="63">
        <v>661</v>
      </c>
      <c r="AJ1645" s="63"/>
      <c r="AK1645" s="63"/>
      <c r="AL1645" s="63">
        <v>4</v>
      </c>
      <c r="AM1645" s="63">
        <v>17544</v>
      </c>
      <c r="AN1645" s="63"/>
      <c r="AO1645" s="63" t="s">
        <v>2731</v>
      </c>
      <c r="AP1645" s="17">
        <f t="shared" si="588"/>
        <v>272.65359999999998</v>
      </c>
      <c r="AQ1645" s="17">
        <f t="shared" si="589"/>
        <v>1.56351</v>
      </c>
      <c r="AR1645" s="17">
        <f t="shared" si="585"/>
        <v>27.013499999999997</v>
      </c>
      <c r="AS1645" s="17">
        <f t="shared" si="605"/>
        <v>6.6507999999999994</v>
      </c>
      <c r="AT1645" s="17">
        <f t="shared" si="590"/>
        <v>307.88141000000002</v>
      </c>
      <c r="AU1645" s="5">
        <f t="shared" si="591"/>
        <v>328.53366</v>
      </c>
      <c r="AV1645" s="5">
        <f t="shared" si="592"/>
        <v>10.833789999999999</v>
      </c>
      <c r="AW1645" s="5">
        <f>IF(AJ1645&gt;0,AJ1645*0.03333,0)</f>
        <v>0</v>
      </c>
      <c r="AX1645" s="5">
        <f>IF(AK1645&gt;0,AK1645*0.0588,0)</f>
        <v>0</v>
      </c>
      <c r="AY1645" s="5">
        <f t="shared" si="593"/>
        <v>8.3280000000000007E-2</v>
      </c>
      <c r="AZ1645" s="5">
        <f t="shared" si="594"/>
        <v>339.45073000000002</v>
      </c>
      <c r="BA1645" s="7">
        <f t="shared" si="595"/>
        <v>-4.8768349428780111E-2</v>
      </c>
      <c r="BB1645" s="62">
        <f t="shared" si="596"/>
        <v>18675</v>
      </c>
      <c r="BC1645" s="28">
        <f t="shared" si="597"/>
        <v>3.1226704216019217E-2</v>
      </c>
      <c r="BD1645" s="35">
        <f t="shared" si="598"/>
        <v>0.8855799380677124</v>
      </c>
      <c r="BE1645" s="32">
        <f t="shared" si="599"/>
        <v>5.0782864740030907E-3</v>
      </c>
      <c r="BF1645" s="32">
        <f t="shared" si="600"/>
        <v>0.1093417754582844</v>
      </c>
      <c r="BG1645" s="36">
        <f t="shared" si="601"/>
        <v>0.96783901451618615</v>
      </c>
      <c r="BH1645" s="33">
        <f t="shared" si="602"/>
        <v>3.1915647964580893E-2</v>
      </c>
      <c r="BI1645" s="33">
        <f t="shared" si="603"/>
        <v>2.4533751923290899E-4</v>
      </c>
      <c r="BJ1645" s="63"/>
      <c r="BK1645" s="63">
        <v>4.4000000000000004</v>
      </c>
      <c r="BL1645" s="63"/>
      <c r="BM1645" s="63"/>
      <c r="BN1645" s="63"/>
      <c r="BO1645" s="63"/>
      <c r="BP1645" s="63"/>
      <c r="BQ1645" s="63"/>
      <c r="BR1645" s="63"/>
      <c r="BS1645" s="63"/>
      <c r="BT1645" s="63"/>
      <c r="BU1645" s="63"/>
      <c r="BV1645" s="63"/>
      <c r="BW1645" s="63"/>
      <c r="BX1645" s="63"/>
      <c r="BY1645" s="63"/>
      <c r="BZ1645" s="63"/>
      <c r="CA1645" s="63"/>
      <c r="CB1645" s="63"/>
      <c r="CC1645" s="63"/>
      <c r="CD1645" s="63"/>
      <c r="CE1645" s="63"/>
      <c r="CF1645" s="63"/>
      <c r="CG1645" s="63"/>
      <c r="CH1645" s="63"/>
      <c r="CI1645" s="63"/>
      <c r="CJ1645" s="63"/>
      <c r="CK1645" s="63"/>
      <c r="CL1645" s="63"/>
      <c r="CM1645" s="63"/>
      <c r="CN1645" s="63">
        <v>20031214</v>
      </c>
      <c r="CO1645" s="63" t="s">
        <v>586</v>
      </c>
      <c r="CP1645" s="66"/>
      <c r="CQ1645" s="64">
        <v>37990</v>
      </c>
      <c r="CR1645" s="78" t="s">
        <v>2038</v>
      </c>
      <c r="CS1645" s="78" t="s">
        <v>2038</v>
      </c>
    </row>
    <row r="1646" spans="1:97">
      <c r="A1646" s="16" t="s">
        <v>3590</v>
      </c>
      <c r="B1646" s="16" t="s">
        <v>4846</v>
      </c>
      <c r="C1646" s="19">
        <v>49001672</v>
      </c>
      <c r="D1646" s="19" t="s">
        <v>3782</v>
      </c>
      <c r="E1646" s="19" t="s">
        <v>3804</v>
      </c>
      <c r="F1646" s="19" t="s">
        <v>2528</v>
      </c>
      <c r="G1646" s="47"/>
      <c r="H1646" s="47" t="s">
        <v>2529</v>
      </c>
      <c r="I1646" s="47" t="s">
        <v>5450</v>
      </c>
      <c r="J1646" s="47" t="s">
        <v>5469</v>
      </c>
      <c r="K1646" s="23">
        <v>42.382919999999999</v>
      </c>
      <c r="L1646" s="23">
        <v>-110.01584</v>
      </c>
      <c r="M1646" s="61" t="s">
        <v>2530</v>
      </c>
      <c r="N1646" s="19" t="s">
        <v>2531</v>
      </c>
      <c r="P1646" s="19" t="s">
        <v>3796</v>
      </c>
      <c r="Q1646" s="55"/>
      <c r="R1646" s="55"/>
      <c r="S1646" s="55">
        <f>V1646-U1646</f>
        <v>70</v>
      </c>
      <c r="T1646" s="19"/>
      <c r="U1646" s="55">
        <v>5883</v>
      </c>
      <c r="V1646" s="55">
        <v>5953</v>
      </c>
      <c r="W1646" s="55">
        <v>6020</v>
      </c>
      <c r="X1646" s="55"/>
      <c r="Y1646" s="51" t="s">
        <v>3798</v>
      </c>
      <c r="Z1646" s="40">
        <v>25454</v>
      </c>
      <c r="AA1646" s="52">
        <v>8.3000001907348633</v>
      </c>
      <c r="AB1646" s="19" t="s">
        <v>3789</v>
      </c>
      <c r="AC1646" s="19">
        <v>17</v>
      </c>
      <c r="AD1646" s="19">
        <v>10</v>
      </c>
      <c r="AE1646" s="19">
        <v>2027</v>
      </c>
      <c r="AF1646" s="19">
        <v>46</v>
      </c>
      <c r="AG1646" s="19">
        <v>-3</v>
      </c>
      <c r="AH1646" s="19">
        <v>2000</v>
      </c>
      <c r="AI1646" s="19">
        <v>2013</v>
      </c>
      <c r="AJ1646" s="19"/>
      <c r="AK1646" s="19"/>
      <c r="AL1646" s="19">
        <v>20</v>
      </c>
      <c r="AM1646" s="19">
        <v>5147</v>
      </c>
      <c r="AP1646" s="17">
        <f t="shared" si="588"/>
        <v>0.84830000000000005</v>
      </c>
      <c r="AQ1646" s="17">
        <f t="shared" si="589"/>
        <v>0.82289999999999996</v>
      </c>
      <c r="AR1646" s="17">
        <f t="shared" si="585"/>
        <v>88.174499999999995</v>
      </c>
      <c r="AS1646" s="17">
        <f t="shared" si="605"/>
        <v>1.1766799999999999</v>
      </c>
      <c r="AT1646" s="17">
        <f t="shared" si="590"/>
        <v>91.022379999999998</v>
      </c>
      <c r="AU1646" s="5">
        <f t="shared" si="591"/>
        <v>56.419999999999995</v>
      </c>
      <c r="AV1646" s="5">
        <f t="shared" si="592"/>
        <v>32.993069999999996</v>
      </c>
      <c r="AW1646" s="5"/>
      <c r="AX1646" s="5"/>
      <c r="AY1646" s="5">
        <f t="shared" si="593"/>
        <v>0.41640000000000005</v>
      </c>
      <c r="AZ1646" s="5">
        <f t="shared" si="594"/>
        <v>89.829469999999986</v>
      </c>
      <c r="BA1646" s="7">
        <f t="shared" si="595"/>
        <v>6.5960619147662136E-3</v>
      </c>
      <c r="BB1646" s="62">
        <f t="shared" si="596"/>
        <v>6130</v>
      </c>
      <c r="BC1646" s="6">
        <f t="shared" si="597"/>
        <v>8.7168573202092758E-2</v>
      </c>
      <c r="BD1646" s="32">
        <f t="shared" si="598"/>
        <v>9.3196859937083616E-3</v>
      </c>
      <c r="BE1646" s="32">
        <f t="shared" si="599"/>
        <v>9.0406337430420959E-3</v>
      </c>
      <c r="BF1646" s="35">
        <f t="shared" si="600"/>
        <v>0.98163968026324955</v>
      </c>
      <c r="BG1646" s="37">
        <f t="shared" si="601"/>
        <v>0.62807895894298393</v>
      </c>
      <c r="BH1646" s="33">
        <f t="shared" si="602"/>
        <v>0.36728559124305199</v>
      </c>
      <c r="BI1646" s="33">
        <f t="shared" si="603"/>
        <v>4.6354498139641711E-3</v>
      </c>
      <c r="CM1646" s="51" t="s">
        <v>5208</v>
      </c>
      <c r="CR1646" s="78" t="s">
        <v>2038</v>
      </c>
      <c r="CS1646" s="78" t="s">
        <v>2038</v>
      </c>
    </row>
    <row r="1647" spans="1:97">
      <c r="A1647" s="16" t="s">
        <v>3590</v>
      </c>
      <c r="B1647" s="16" t="s">
        <v>4847</v>
      </c>
      <c r="C1647" s="19">
        <v>49002616</v>
      </c>
      <c r="D1647" s="19" t="s">
        <v>3782</v>
      </c>
      <c r="E1647" s="19" t="s">
        <v>3804</v>
      </c>
      <c r="F1647" s="19" t="s">
        <v>3816</v>
      </c>
      <c r="G1647" s="47"/>
      <c r="H1647" s="47" t="s">
        <v>7084</v>
      </c>
      <c r="I1647" s="47" t="s">
        <v>5450</v>
      </c>
      <c r="J1647" s="47" t="s">
        <v>5467</v>
      </c>
      <c r="K1647" s="23">
        <v>42.404429999999998</v>
      </c>
      <c r="L1647" s="23">
        <v>-110.1699</v>
      </c>
      <c r="M1647" s="61" t="s">
        <v>7085</v>
      </c>
      <c r="N1647" s="19" t="s">
        <v>3792</v>
      </c>
      <c r="P1647" s="19" t="s">
        <v>3796</v>
      </c>
      <c r="Q1647" s="55"/>
      <c r="R1647" s="55"/>
      <c r="S1647" s="55">
        <f>V1647-U1647</f>
        <v>95</v>
      </c>
      <c r="T1647" s="19"/>
      <c r="U1647" s="55">
        <v>3602</v>
      </c>
      <c r="V1647" s="55">
        <v>3697</v>
      </c>
      <c r="W1647" s="55"/>
      <c r="X1647" s="55"/>
      <c r="Y1647" s="51" t="s">
        <v>3798</v>
      </c>
      <c r="AA1647" s="52">
        <v>8.8999996185302734</v>
      </c>
      <c r="AB1647" s="19" t="s">
        <v>3837</v>
      </c>
      <c r="AC1647" s="19">
        <v>17</v>
      </c>
      <c r="AD1647" s="19">
        <v>8</v>
      </c>
      <c r="AE1647" s="19">
        <v>1568</v>
      </c>
      <c r="AF1647" s="19">
        <v>-3</v>
      </c>
      <c r="AG1647" s="19">
        <v>-3</v>
      </c>
      <c r="AH1647" s="19">
        <v>1094</v>
      </c>
      <c r="AI1647" s="19">
        <v>1598</v>
      </c>
      <c r="AJ1647" s="19"/>
      <c r="AK1647" s="19"/>
      <c r="AL1647" s="19">
        <v>262</v>
      </c>
      <c r="AM1647" s="19">
        <v>3952</v>
      </c>
      <c r="AP1647" s="17">
        <f t="shared" si="588"/>
        <v>0.84830000000000005</v>
      </c>
      <c r="AQ1647" s="17">
        <f t="shared" si="589"/>
        <v>0.65832000000000002</v>
      </c>
      <c r="AR1647" s="17">
        <f t="shared" si="585"/>
        <v>68.207999999999998</v>
      </c>
      <c r="AS1647" s="17">
        <f t="shared" si="605"/>
        <v>0</v>
      </c>
      <c r="AT1647" s="17">
        <f t="shared" si="590"/>
        <v>69.714619999999996</v>
      </c>
      <c r="AU1647" s="5">
        <f t="shared" si="591"/>
        <v>30.861739999999998</v>
      </c>
      <c r="AV1647" s="5">
        <f t="shared" si="592"/>
        <v>26.191219999999998</v>
      </c>
      <c r="AW1647" s="5"/>
      <c r="AX1647" s="5"/>
      <c r="AY1647" s="5">
        <f t="shared" si="593"/>
        <v>5.4548400000000008</v>
      </c>
      <c r="AZ1647" s="5">
        <f t="shared" si="594"/>
        <v>62.507800000000003</v>
      </c>
      <c r="BA1647" s="7">
        <f t="shared" si="595"/>
        <v>5.4505279815631823E-2</v>
      </c>
      <c r="BB1647" s="62">
        <f t="shared" si="596"/>
        <v>4541</v>
      </c>
      <c r="BC1647" s="6">
        <f t="shared" si="597"/>
        <v>6.9351230425055935E-2</v>
      </c>
      <c r="BD1647" s="32">
        <f t="shared" si="598"/>
        <v>1.2168179357500624E-2</v>
      </c>
      <c r="BE1647" s="32">
        <f t="shared" si="599"/>
        <v>9.4430694738062131E-3</v>
      </c>
      <c r="BF1647" s="35">
        <f t="shared" si="600"/>
        <v>0.97838875116869317</v>
      </c>
      <c r="BG1647" s="37">
        <f t="shared" si="601"/>
        <v>0.49372622296737362</v>
      </c>
      <c r="BH1647" s="33">
        <f t="shared" si="602"/>
        <v>0.4190072278979583</v>
      </c>
      <c r="BI1647" s="33">
        <f t="shared" si="603"/>
        <v>8.7266549134667998E-2</v>
      </c>
      <c r="CM1647" s="51" t="s">
        <v>3824</v>
      </c>
      <c r="CR1647" s="78" t="s">
        <v>2038</v>
      </c>
      <c r="CS1647" s="78" t="s">
        <v>2038</v>
      </c>
    </row>
    <row r="1648" spans="1:97">
      <c r="A1648" s="16" t="s">
        <v>3590</v>
      </c>
      <c r="B1648" s="16" t="s">
        <v>4848</v>
      </c>
      <c r="C1648" s="19">
        <v>49003012</v>
      </c>
      <c r="D1648" s="19" t="s">
        <v>3782</v>
      </c>
      <c r="E1648" s="19" t="s">
        <v>3804</v>
      </c>
      <c r="F1648" s="19" t="s">
        <v>2528</v>
      </c>
      <c r="G1648" s="47"/>
      <c r="H1648" s="47" t="s">
        <v>3831</v>
      </c>
      <c r="I1648" s="47" t="s">
        <v>5450</v>
      </c>
      <c r="J1648" s="47" t="s">
        <v>5467</v>
      </c>
      <c r="K1648" s="23">
        <v>42.37726</v>
      </c>
      <c r="L1648" s="23">
        <v>-110.10663</v>
      </c>
      <c r="M1648" s="61" t="s">
        <v>7103</v>
      </c>
      <c r="N1648" s="19" t="s">
        <v>7104</v>
      </c>
      <c r="P1648" s="19" t="s">
        <v>3796</v>
      </c>
      <c r="Q1648" s="55"/>
      <c r="R1648" s="55"/>
      <c r="S1648" s="55">
        <f>V1648-U1648</f>
        <v>57</v>
      </c>
      <c r="T1648" s="31" t="s">
        <v>2505</v>
      </c>
      <c r="U1648" s="55">
        <v>3973</v>
      </c>
      <c r="V1648" s="55">
        <v>4030</v>
      </c>
      <c r="W1648" s="55">
        <v>4215</v>
      </c>
      <c r="X1648" s="55"/>
      <c r="Y1648" s="51" t="s">
        <v>3798</v>
      </c>
      <c r="Z1648" s="40">
        <v>23727</v>
      </c>
      <c r="AA1648" s="52">
        <v>8.3000001907348633</v>
      </c>
      <c r="AB1648" s="19" t="s">
        <v>3789</v>
      </c>
      <c r="AC1648" s="19">
        <v>33</v>
      </c>
      <c r="AD1648" s="19">
        <v>8</v>
      </c>
      <c r="AE1648" s="19">
        <v>2319</v>
      </c>
      <c r="AF1648" s="19">
        <v>42</v>
      </c>
      <c r="AG1648" s="19">
        <v>-3</v>
      </c>
      <c r="AH1648" s="19">
        <v>2050</v>
      </c>
      <c r="AI1648" s="19">
        <v>2623</v>
      </c>
      <c r="AJ1648" s="19"/>
      <c r="AK1648" s="19"/>
      <c r="AL1648" s="19">
        <v>108</v>
      </c>
      <c r="AM1648" s="19">
        <v>5888</v>
      </c>
      <c r="AP1648" s="17">
        <f t="shared" si="588"/>
        <v>1.6467000000000001</v>
      </c>
      <c r="AQ1648" s="17">
        <f t="shared" si="589"/>
        <v>0.65832000000000002</v>
      </c>
      <c r="AR1648" s="17">
        <f t="shared" ref="AR1648:AR1711" si="606">IF(AE1648&gt;0,AE1648*0.0435,0)</f>
        <v>100.87649999999999</v>
      </c>
      <c r="AS1648" s="17">
        <f t="shared" si="605"/>
        <v>1.07436</v>
      </c>
      <c r="AT1648" s="17">
        <f t="shared" si="590"/>
        <v>104.25587999999999</v>
      </c>
      <c r="AU1648" s="5">
        <f t="shared" si="591"/>
        <v>57.830500000000001</v>
      </c>
      <c r="AV1648" s="5">
        <f t="shared" si="592"/>
        <v>42.990969999999997</v>
      </c>
      <c r="AW1648" s="5"/>
      <c r="AX1648" s="5"/>
      <c r="AY1648" s="5">
        <f t="shared" si="593"/>
        <v>2.2485600000000003</v>
      </c>
      <c r="AZ1648" s="5">
        <f t="shared" si="594"/>
        <v>103.07003</v>
      </c>
      <c r="BA1648" s="7">
        <f t="shared" si="595"/>
        <v>5.7197385507676678E-3</v>
      </c>
      <c r="BB1648" s="62">
        <f t="shared" si="596"/>
        <v>7180</v>
      </c>
      <c r="BC1648" s="6">
        <f t="shared" si="597"/>
        <v>9.8867462503826137E-2</v>
      </c>
      <c r="BD1648" s="32">
        <f t="shared" si="598"/>
        <v>1.5794792581483176E-2</v>
      </c>
      <c r="BE1648" s="32">
        <f t="shared" si="599"/>
        <v>6.314463989944741E-3</v>
      </c>
      <c r="BF1648" s="35">
        <f t="shared" si="600"/>
        <v>0.97789074342857207</v>
      </c>
      <c r="BG1648" s="37">
        <f t="shared" si="601"/>
        <v>0.56107968533627084</v>
      </c>
      <c r="BH1648" s="33">
        <f t="shared" si="602"/>
        <v>0.41710446770996373</v>
      </c>
      <c r="BI1648" s="33">
        <f t="shared" si="603"/>
        <v>2.181584695376532E-2</v>
      </c>
      <c r="CM1648" s="51" t="s">
        <v>5230</v>
      </c>
      <c r="CR1648" s="78" t="s">
        <v>2038</v>
      </c>
      <c r="CS1648" s="78" t="s">
        <v>2038</v>
      </c>
    </row>
    <row r="1649" spans="1:97">
      <c r="A1649" s="16" t="s">
        <v>3590</v>
      </c>
      <c r="B1649" s="16" t="s">
        <v>4849</v>
      </c>
      <c r="C1649" s="19">
        <v>49003033</v>
      </c>
      <c r="D1649" s="19" t="s">
        <v>3782</v>
      </c>
      <c r="E1649" s="19" t="s">
        <v>3804</v>
      </c>
      <c r="F1649" s="19" t="s">
        <v>3816</v>
      </c>
      <c r="G1649" s="47"/>
      <c r="H1649" s="47" t="s">
        <v>3834</v>
      </c>
      <c r="I1649" s="47" t="s">
        <v>5450</v>
      </c>
      <c r="J1649" s="47" t="s">
        <v>5467</v>
      </c>
      <c r="K1649" s="23">
        <v>42.369639999999997</v>
      </c>
      <c r="L1649" s="23">
        <v>-110.09164</v>
      </c>
      <c r="M1649" s="61" t="s">
        <v>7116</v>
      </c>
      <c r="N1649" s="19" t="s">
        <v>7629</v>
      </c>
      <c r="P1649" s="19" t="s">
        <v>3796</v>
      </c>
      <c r="Q1649" s="55" t="s">
        <v>2519</v>
      </c>
      <c r="R1649" s="55"/>
      <c r="S1649" s="55">
        <f>V1649-U1649</f>
        <v>123</v>
      </c>
      <c r="T1649" s="31" t="s">
        <v>2512</v>
      </c>
      <c r="U1649" s="55">
        <v>4657</v>
      </c>
      <c r="V1649" s="55">
        <v>4780</v>
      </c>
      <c r="W1649" s="55"/>
      <c r="X1649" s="55"/>
      <c r="Y1649" s="51" t="s">
        <v>3798</v>
      </c>
      <c r="Z1649" s="40">
        <v>23398</v>
      </c>
      <c r="AA1649" s="52">
        <v>8.3999996185302734</v>
      </c>
      <c r="AB1649" s="19" t="s">
        <v>3789</v>
      </c>
      <c r="AC1649" s="19">
        <v>5</v>
      </c>
      <c r="AD1649" s="19">
        <v>-1</v>
      </c>
      <c r="AE1649" s="19">
        <v>638</v>
      </c>
      <c r="AF1649" s="19">
        <v>7</v>
      </c>
      <c r="AG1649" s="19">
        <v>-3</v>
      </c>
      <c r="AH1649" s="19">
        <v>200</v>
      </c>
      <c r="AI1649" s="19">
        <v>622</v>
      </c>
      <c r="AJ1649" s="19"/>
      <c r="AK1649" s="19"/>
      <c r="AL1649" s="19">
        <v>350</v>
      </c>
      <c r="AM1649" s="19">
        <v>1530</v>
      </c>
      <c r="AP1649" s="17">
        <f t="shared" si="588"/>
        <v>0.2495</v>
      </c>
      <c r="AQ1649" s="17">
        <f t="shared" si="589"/>
        <v>0</v>
      </c>
      <c r="AR1649" s="17">
        <f t="shared" si="606"/>
        <v>27.752999999999997</v>
      </c>
      <c r="AS1649" s="17">
        <f t="shared" si="605"/>
        <v>0.17906</v>
      </c>
      <c r="AT1649" s="17">
        <f t="shared" si="590"/>
        <v>28.181559999999998</v>
      </c>
      <c r="AU1649" s="5">
        <f t="shared" si="591"/>
        <v>5.6419999999999995</v>
      </c>
      <c r="AV1649" s="5">
        <f t="shared" si="592"/>
        <v>10.194579999999998</v>
      </c>
      <c r="AW1649" s="5"/>
      <c r="AX1649" s="5"/>
      <c r="AY1649" s="5">
        <f t="shared" si="593"/>
        <v>7.2870000000000008</v>
      </c>
      <c r="AZ1649" s="5">
        <f t="shared" si="594"/>
        <v>23.123579999999997</v>
      </c>
      <c r="BA1649" s="7">
        <f t="shared" si="595"/>
        <v>9.8586223524582545E-2</v>
      </c>
      <c r="BB1649" s="62">
        <f t="shared" si="596"/>
        <v>1818</v>
      </c>
      <c r="BC1649" s="6">
        <f t="shared" si="597"/>
        <v>8.6021505376344093E-2</v>
      </c>
      <c r="BD1649" s="32">
        <f t="shared" si="598"/>
        <v>8.8533069141665689E-3</v>
      </c>
      <c r="BE1649" s="32">
        <f t="shared" si="599"/>
        <v>0</v>
      </c>
      <c r="BF1649" s="35">
        <f t="shared" si="600"/>
        <v>0.99114669308583336</v>
      </c>
      <c r="BG1649" s="33">
        <f t="shared" si="601"/>
        <v>0.24399336088962004</v>
      </c>
      <c r="BH1649" s="37">
        <f t="shared" si="602"/>
        <v>0.44087377473557293</v>
      </c>
      <c r="BI1649" s="33">
        <f t="shared" si="603"/>
        <v>0.31513286437480709</v>
      </c>
      <c r="CM1649" s="51" t="s">
        <v>3797</v>
      </c>
      <c r="CR1649" s="78" t="s">
        <v>2038</v>
      </c>
      <c r="CS1649" s="78" t="s">
        <v>2038</v>
      </c>
    </row>
    <row r="1650" spans="1:97">
      <c r="A1650" s="16" t="s">
        <v>3590</v>
      </c>
      <c r="B1650" s="16" t="s">
        <v>4850</v>
      </c>
      <c r="C1650" s="19">
        <v>49002006</v>
      </c>
      <c r="D1650" s="19" t="s">
        <v>3782</v>
      </c>
      <c r="E1650" s="19" t="s">
        <v>3804</v>
      </c>
      <c r="F1650" s="19" t="s">
        <v>3805</v>
      </c>
      <c r="G1650" s="47"/>
      <c r="H1650" s="47" t="s">
        <v>5249</v>
      </c>
      <c r="I1650" s="47" t="s">
        <v>5450</v>
      </c>
      <c r="J1650" s="47" t="s">
        <v>5468</v>
      </c>
      <c r="K1650" s="23">
        <v>42.42022</v>
      </c>
      <c r="L1650" s="23">
        <v>-110.31827</v>
      </c>
      <c r="M1650" s="61" t="s">
        <v>5250</v>
      </c>
      <c r="N1650" s="19" t="s">
        <v>7024</v>
      </c>
      <c r="P1650" s="19" t="s">
        <v>3796</v>
      </c>
      <c r="Q1650" s="55"/>
      <c r="R1650" s="55"/>
      <c r="S1650" s="55">
        <f>V1650-U1650</f>
        <v>77</v>
      </c>
      <c r="T1650" s="19"/>
      <c r="U1650" s="55">
        <v>1585</v>
      </c>
      <c r="V1650" s="55">
        <v>1662</v>
      </c>
      <c r="W1650" s="55"/>
      <c r="X1650" s="55"/>
      <c r="Y1650" s="51" t="s">
        <v>3798</v>
      </c>
      <c r="Z1650" s="40">
        <v>23378</v>
      </c>
      <c r="AA1650" s="52">
        <v>7.6999998092651367</v>
      </c>
      <c r="AB1650" s="19" t="s">
        <v>3789</v>
      </c>
      <c r="AC1650" s="19">
        <v>17</v>
      </c>
      <c r="AD1650" s="19">
        <v>14</v>
      </c>
      <c r="AE1650" s="19">
        <v>1153</v>
      </c>
      <c r="AF1650" s="19">
        <v>19</v>
      </c>
      <c r="AG1650" s="19">
        <v>-3</v>
      </c>
      <c r="AH1650" s="19">
        <v>540</v>
      </c>
      <c r="AI1650" s="19">
        <v>1244</v>
      </c>
      <c r="AJ1650" s="19"/>
      <c r="AK1650" s="19"/>
      <c r="AL1650" s="19">
        <v>825</v>
      </c>
      <c r="AM1650" s="19">
        <v>3182</v>
      </c>
      <c r="AP1650" s="17">
        <f t="shared" si="588"/>
        <v>0.84830000000000005</v>
      </c>
      <c r="AQ1650" s="17">
        <f t="shared" si="589"/>
        <v>1.1520600000000001</v>
      </c>
      <c r="AR1650" s="17">
        <f t="shared" si="606"/>
        <v>50.155499999999996</v>
      </c>
      <c r="AS1650" s="17">
        <f t="shared" si="605"/>
        <v>0.48601999999999995</v>
      </c>
      <c r="AT1650" s="17">
        <f t="shared" si="590"/>
        <v>52.64188</v>
      </c>
      <c r="AU1650" s="5">
        <f t="shared" si="591"/>
        <v>15.2334</v>
      </c>
      <c r="AV1650" s="5">
        <f t="shared" si="592"/>
        <v>20.389159999999997</v>
      </c>
      <c r="AW1650" s="5"/>
      <c r="AX1650" s="5"/>
      <c r="AY1650" s="5">
        <f t="shared" si="593"/>
        <v>17.176500000000001</v>
      </c>
      <c r="AZ1650" s="5">
        <f t="shared" si="594"/>
        <v>52.799059999999997</v>
      </c>
      <c r="BA1650" s="7">
        <f t="shared" si="595"/>
        <v>-1.4906923250114876E-3</v>
      </c>
      <c r="BB1650" s="62">
        <f t="shared" si="596"/>
        <v>3809</v>
      </c>
      <c r="BC1650" s="6">
        <f t="shared" si="597"/>
        <v>8.9686740094407094E-2</v>
      </c>
      <c r="BD1650" s="32">
        <f t="shared" si="598"/>
        <v>1.6114546061044933E-2</v>
      </c>
      <c r="BE1650" s="32">
        <f t="shared" si="599"/>
        <v>2.1884856695847488E-2</v>
      </c>
      <c r="BF1650" s="35">
        <f t="shared" si="600"/>
        <v>0.9620005972431076</v>
      </c>
      <c r="BG1650" s="33">
        <f t="shared" si="601"/>
        <v>0.28851650010435792</v>
      </c>
      <c r="BH1650" s="37">
        <f t="shared" si="602"/>
        <v>0.38616520824423767</v>
      </c>
      <c r="BI1650" s="33">
        <f t="shared" si="603"/>
        <v>0.32531829165140441</v>
      </c>
      <c r="CM1650" s="51" t="s">
        <v>7025</v>
      </c>
      <c r="CR1650" s="78" t="s">
        <v>2038</v>
      </c>
      <c r="CS1650" s="78" t="s">
        <v>2038</v>
      </c>
    </row>
    <row r="1651" spans="1:97">
      <c r="A1651" s="63" t="s">
        <v>3591</v>
      </c>
      <c r="B1651" s="63" t="s">
        <v>2559</v>
      </c>
      <c r="C1651" s="63">
        <v>2278</v>
      </c>
      <c r="D1651" s="19" t="s">
        <v>3782</v>
      </c>
      <c r="E1651" s="63" t="s">
        <v>3804</v>
      </c>
      <c r="F1651" s="63"/>
      <c r="G1651" s="65" t="s">
        <v>3595</v>
      </c>
      <c r="H1651" s="65">
        <v>20</v>
      </c>
      <c r="I1651" s="65">
        <v>28</v>
      </c>
      <c r="J1651" s="65">
        <v>113</v>
      </c>
      <c r="K1651" s="23">
        <v>42.285260000000001</v>
      </c>
      <c r="L1651" s="23">
        <v>-110.10311</v>
      </c>
      <c r="M1651" s="61" t="s">
        <v>2560</v>
      </c>
      <c r="N1651" s="63" t="s">
        <v>2561</v>
      </c>
      <c r="O1651" s="63"/>
      <c r="P1651" s="63" t="s">
        <v>3796</v>
      </c>
      <c r="Q1651" s="63"/>
      <c r="R1651" s="63"/>
      <c r="S1651" s="55" t="str">
        <f>IF(U1651&gt;0,V1651-U1651,"")</f>
        <v/>
      </c>
      <c r="T1651" s="63"/>
      <c r="U1651" s="66"/>
      <c r="V1651" s="63"/>
      <c r="W1651" s="66"/>
      <c r="X1651" s="66"/>
      <c r="Y1651" s="63"/>
      <c r="Z1651" s="64">
        <v>34719</v>
      </c>
      <c r="AA1651" s="63">
        <v>8.41</v>
      </c>
      <c r="AB1651" s="63"/>
      <c r="AC1651" s="63">
        <v>20</v>
      </c>
      <c r="AD1651" s="63">
        <v>11</v>
      </c>
      <c r="AE1651" s="63">
        <v>3550</v>
      </c>
      <c r="AF1651" s="63">
        <v>23</v>
      </c>
      <c r="AG1651" s="63"/>
      <c r="AH1651" s="63">
        <v>4399</v>
      </c>
      <c r="AI1651" s="63">
        <v>2160</v>
      </c>
      <c r="AJ1651" s="63">
        <v>3</v>
      </c>
      <c r="AK1651" s="63"/>
      <c r="AL1651" s="63"/>
      <c r="AM1651" s="63">
        <v>10177</v>
      </c>
      <c r="AN1651" s="63"/>
      <c r="AO1651" s="63" t="s">
        <v>7173</v>
      </c>
      <c r="AP1651" s="17">
        <f t="shared" si="588"/>
        <v>0.998</v>
      </c>
      <c r="AQ1651" s="17">
        <f t="shared" si="589"/>
        <v>0.90519000000000005</v>
      </c>
      <c r="AR1651" s="17">
        <f t="shared" si="606"/>
        <v>154.42499999999998</v>
      </c>
      <c r="AS1651" s="17">
        <f t="shared" si="605"/>
        <v>0.58833999999999997</v>
      </c>
      <c r="AT1651" s="17">
        <f t="shared" si="590"/>
        <v>156.91652999999997</v>
      </c>
      <c r="AU1651" s="5">
        <f t="shared" si="591"/>
        <v>124.09578999999999</v>
      </c>
      <c r="AV1651" s="5">
        <f t="shared" si="592"/>
        <v>35.402399999999993</v>
      </c>
      <c r="AW1651" s="5">
        <f>IF(AJ1651&gt;0,AJ1651*0.03333,0)</f>
        <v>9.9989999999999996E-2</v>
      </c>
      <c r="AX1651" s="5">
        <f>IF(AK1651&gt;0,AK1651*0.0588,0)</f>
        <v>0</v>
      </c>
      <c r="AY1651" s="5">
        <f t="shared" si="593"/>
        <v>0</v>
      </c>
      <c r="AZ1651" s="5">
        <f t="shared" si="594"/>
        <v>159.59817999999999</v>
      </c>
      <c r="BA1651" s="7">
        <f t="shared" si="595"/>
        <v>-8.4724340300013842E-3</v>
      </c>
      <c r="BB1651" s="62">
        <f t="shared" si="596"/>
        <v>10166</v>
      </c>
      <c r="BC1651" s="28">
        <f t="shared" si="597"/>
        <v>-5.4072653984171457E-4</v>
      </c>
      <c r="BD1651" s="32">
        <f t="shared" si="598"/>
        <v>6.3600692673996817E-3</v>
      </c>
      <c r="BE1651" s="32">
        <f t="shared" si="599"/>
        <v>5.7686083167911009E-3</v>
      </c>
      <c r="BF1651" s="35">
        <f t="shared" si="600"/>
        <v>0.98787132241580922</v>
      </c>
      <c r="BG1651" s="36">
        <f t="shared" si="601"/>
        <v>0.77755141067398137</v>
      </c>
      <c r="BH1651" s="33">
        <f t="shared" si="602"/>
        <v>0.22182207842219753</v>
      </c>
      <c r="BI1651" s="33">
        <f t="shared" si="603"/>
        <v>0</v>
      </c>
      <c r="BJ1651" s="63"/>
      <c r="BK1651" s="63"/>
      <c r="BL1651" s="63"/>
      <c r="BM1651" s="63">
        <v>7254</v>
      </c>
      <c r="BN1651" s="63"/>
      <c r="BO1651" s="63"/>
      <c r="BP1651" s="63"/>
      <c r="BQ1651" s="63"/>
      <c r="BR1651" s="63"/>
      <c r="BS1651" s="63">
        <v>6</v>
      </c>
      <c r="BT1651" s="63"/>
      <c r="BU1651" s="63"/>
      <c r="BV1651" s="63"/>
      <c r="BW1651" s="63"/>
      <c r="BX1651" s="63"/>
      <c r="BY1651" s="63"/>
      <c r="BZ1651" s="63"/>
      <c r="CA1651" s="63"/>
      <c r="CB1651" s="63"/>
      <c r="CC1651" s="63"/>
      <c r="CD1651" s="63"/>
      <c r="CE1651" s="63"/>
      <c r="CF1651" s="63"/>
      <c r="CG1651" s="63"/>
      <c r="CH1651" s="63"/>
      <c r="CI1651" s="63">
        <v>4</v>
      </c>
      <c r="CJ1651" s="63"/>
      <c r="CK1651" s="63"/>
      <c r="CL1651" s="63"/>
      <c r="CM1651" s="63"/>
      <c r="CN1651" s="63">
        <v>19950120</v>
      </c>
      <c r="CO1651" s="63" t="s">
        <v>2562</v>
      </c>
      <c r="CP1651" s="66"/>
      <c r="CQ1651" s="64">
        <v>34729</v>
      </c>
      <c r="CR1651" s="78" t="s">
        <v>2038</v>
      </c>
      <c r="CS1651" s="78" t="s">
        <v>2038</v>
      </c>
    </row>
    <row r="1652" spans="1:97">
      <c r="A1652" s="63" t="s">
        <v>3591</v>
      </c>
      <c r="B1652" s="63" t="s">
        <v>2571</v>
      </c>
      <c r="C1652" s="63">
        <v>325</v>
      </c>
      <c r="D1652" s="19" t="s">
        <v>3782</v>
      </c>
      <c r="E1652" s="63" t="s">
        <v>3804</v>
      </c>
      <c r="F1652" s="63"/>
      <c r="G1652" s="65"/>
      <c r="H1652" s="65">
        <v>21</v>
      </c>
      <c r="I1652" s="65">
        <v>28</v>
      </c>
      <c r="J1652" s="65">
        <v>113</v>
      </c>
      <c r="K1652" s="23">
        <v>42.395780000000002</v>
      </c>
      <c r="L1652" s="23">
        <v>-110.24115999999999</v>
      </c>
      <c r="M1652" s="61" t="s">
        <v>2572</v>
      </c>
      <c r="N1652" s="63" t="s">
        <v>2573</v>
      </c>
      <c r="O1652" s="63"/>
      <c r="P1652" s="63" t="s">
        <v>3796</v>
      </c>
      <c r="Q1652" s="63"/>
      <c r="R1652" s="63"/>
      <c r="S1652" s="55" t="str">
        <f>IF(U1652&gt;0,V1652-U1652,"")</f>
        <v/>
      </c>
      <c r="T1652" s="63"/>
      <c r="U1652" s="66"/>
      <c r="V1652" s="63"/>
      <c r="W1652" s="66"/>
      <c r="X1652" s="66"/>
      <c r="Y1652" s="63"/>
      <c r="Z1652" s="64">
        <v>30496</v>
      </c>
      <c r="AA1652" s="63">
        <v>8</v>
      </c>
      <c r="AB1652" s="63"/>
      <c r="AC1652" s="63">
        <v>172</v>
      </c>
      <c r="AD1652" s="63">
        <v>88</v>
      </c>
      <c r="AE1652" s="63">
        <v>4388</v>
      </c>
      <c r="AF1652" s="63">
        <v>0</v>
      </c>
      <c r="AG1652" s="63"/>
      <c r="AH1652" s="63">
        <v>7000</v>
      </c>
      <c r="AI1652" s="63">
        <v>292</v>
      </c>
      <c r="AJ1652" s="63">
        <v>0</v>
      </c>
      <c r="AK1652" s="63">
        <v>0</v>
      </c>
      <c r="AL1652" s="63">
        <v>92.5</v>
      </c>
      <c r="AM1652" s="63">
        <v>12038</v>
      </c>
      <c r="AN1652" s="63"/>
      <c r="AO1652" s="63" t="s">
        <v>4189</v>
      </c>
      <c r="AP1652" s="17">
        <f t="shared" si="588"/>
        <v>8.5828000000000007</v>
      </c>
      <c r="AQ1652" s="17">
        <f t="shared" si="589"/>
        <v>7.2415200000000004</v>
      </c>
      <c r="AR1652" s="17">
        <f t="shared" si="606"/>
        <v>190.87799999999999</v>
      </c>
      <c r="AS1652" s="17">
        <f t="shared" si="605"/>
        <v>0</v>
      </c>
      <c r="AT1652" s="17">
        <f t="shared" si="590"/>
        <v>206.70231999999999</v>
      </c>
      <c r="AU1652" s="5">
        <f t="shared" si="591"/>
        <v>197.47</v>
      </c>
      <c r="AV1652" s="5">
        <f t="shared" si="592"/>
        <v>4.7858799999999997</v>
      </c>
      <c r="AW1652" s="5">
        <f>IF(AJ1652&gt;0,AJ1652*0.03333,0)</f>
        <v>0</v>
      </c>
      <c r="AX1652" s="5">
        <f>IF(AK1652&gt;0,AK1652*0.0588,0)</f>
        <v>0</v>
      </c>
      <c r="AY1652" s="5">
        <f t="shared" si="593"/>
        <v>1.9258500000000001</v>
      </c>
      <c r="AZ1652" s="5">
        <f t="shared" si="594"/>
        <v>204.18172999999999</v>
      </c>
      <c r="BA1652" s="7">
        <f t="shared" si="595"/>
        <v>6.134553044831014E-3</v>
      </c>
      <c r="BB1652" s="62">
        <f t="shared" si="596"/>
        <v>12032.5</v>
      </c>
      <c r="BC1652" s="28">
        <f t="shared" si="597"/>
        <v>-2.2849546124924699E-4</v>
      </c>
      <c r="BD1652" s="32">
        <f t="shared" si="598"/>
        <v>4.1522514115951877E-2</v>
      </c>
      <c r="BE1652" s="32">
        <f t="shared" si="599"/>
        <v>3.5033569047507547E-2</v>
      </c>
      <c r="BF1652" s="35">
        <f t="shared" si="600"/>
        <v>0.92344391683654059</v>
      </c>
      <c r="BG1652" s="36">
        <f t="shared" si="601"/>
        <v>0.96712864564327083</v>
      </c>
      <c r="BH1652" s="33">
        <f t="shared" si="602"/>
        <v>2.3439315554824616E-2</v>
      </c>
      <c r="BI1652" s="33">
        <f t="shared" si="603"/>
        <v>9.4320388019045586E-3</v>
      </c>
      <c r="BJ1652" s="63">
        <v>0</v>
      </c>
      <c r="BK1652" s="63">
        <v>5.5</v>
      </c>
      <c r="BL1652" s="63">
        <v>0</v>
      </c>
      <c r="BM1652" s="63">
        <v>0</v>
      </c>
      <c r="BN1652" s="63">
        <v>0</v>
      </c>
      <c r="BO1652" s="63"/>
      <c r="BP1652" s="63">
        <v>0</v>
      </c>
      <c r="BQ1652" s="63">
        <v>0</v>
      </c>
      <c r="BR1652" s="63">
        <v>0</v>
      </c>
      <c r="BS1652" s="63">
        <v>0</v>
      </c>
      <c r="BT1652" s="63">
        <v>0</v>
      </c>
      <c r="BU1652" s="63">
        <v>0</v>
      </c>
      <c r="BV1652" s="63">
        <v>0</v>
      </c>
      <c r="BW1652" s="63">
        <v>0</v>
      </c>
      <c r="BX1652" s="63"/>
      <c r="BY1652" s="63"/>
      <c r="BZ1652" s="63"/>
      <c r="CA1652" s="63"/>
      <c r="CB1652" s="63"/>
      <c r="CC1652" s="63"/>
      <c r="CD1652" s="63"/>
      <c r="CE1652" s="63"/>
      <c r="CF1652" s="63"/>
      <c r="CG1652" s="63"/>
      <c r="CH1652" s="63"/>
      <c r="CI1652" s="63"/>
      <c r="CJ1652" s="63"/>
      <c r="CK1652" s="63"/>
      <c r="CL1652" s="63"/>
      <c r="CM1652" s="63"/>
      <c r="CN1652" s="63">
        <v>19830629</v>
      </c>
      <c r="CO1652" s="63"/>
      <c r="CP1652" s="66"/>
      <c r="CQ1652" s="63"/>
      <c r="CR1652" s="78" t="s">
        <v>2038</v>
      </c>
      <c r="CS1652" s="78" t="s">
        <v>2038</v>
      </c>
    </row>
    <row r="1653" spans="1:97">
      <c r="A1653" s="16" t="s">
        <v>3590</v>
      </c>
      <c r="B1653" s="16" t="s">
        <v>4851</v>
      </c>
      <c r="C1653" s="19">
        <v>49005912</v>
      </c>
      <c r="D1653" s="19" t="s">
        <v>3782</v>
      </c>
      <c r="E1653" s="19" t="s">
        <v>3804</v>
      </c>
      <c r="F1653" s="19" t="s">
        <v>3816</v>
      </c>
      <c r="G1653" s="47"/>
      <c r="H1653" s="47" t="s">
        <v>3811</v>
      </c>
      <c r="I1653" s="47" t="s">
        <v>5450</v>
      </c>
      <c r="J1653" s="47" t="s">
        <v>5468</v>
      </c>
      <c r="K1653" s="23">
        <v>42.403410000000001</v>
      </c>
      <c r="L1653" s="23">
        <v>-110.24554999999999</v>
      </c>
      <c r="M1653" s="61" t="s">
        <v>4929</v>
      </c>
      <c r="N1653" s="19" t="s">
        <v>4930</v>
      </c>
      <c r="P1653" s="19" t="s">
        <v>3796</v>
      </c>
      <c r="Q1653" s="55"/>
      <c r="R1653" s="55"/>
      <c r="S1653" s="55">
        <f>V1653-U1653</f>
        <v>63</v>
      </c>
      <c r="T1653" s="19"/>
      <c r="U1653" s="55">
        <v>3015</v>
      </c>
      <c r="V1653" s="55">
        <v>3078</v>
      </c>
      <c r="W1653" s="55">
        <v>3180</v>
      </c>
      <c r="X1653" s="55">
        <v>3137</v>
      </c>
      <c r="Y1653" s="51" t="s">
        <v>3788</v>
      </c>
      <c r="Z1653" s="40">
        <v>22528</v>
      </c>
      <c r="AA1653" s="52">
        <v>8.1999998092651367</v>
      </c>
      <c r="AB1653" s="19" t="s">
        <v>3789</v>
      </c>
      <c r="AC1653" s="19">
        <v>40</v>
      </c>
      <c r="AD1653" s="19">
        <v>49</v>
      </c>
      <c r="AE1653" s="19">
        <v>3109</v>
      </c>
      <c r="AF1653" s="19"/>
      <c r="AG1653" s="19"/>
      <c r="AH1653" s="19">
        <v>3180</v>
      </c>
      <c r="AI1653" s="19">
        <v>2879</v>
      </c>
      <c r="AJ1653" s="63">
        <v>120</v>
      </c>
      <c r="AK1653" s="19"/>
      <c r="AL1653" s="19">
        <v>17</v>
      </c>
      <c r="AM1653" s="19">
        <v>7933</v>
      </c>
      <c r="AO1653" s="63" t="s">
        <v>2568</v>
      </c>
      <c r="AP1653" s="17">
        <f t="shared" si="588"/>
        <v>1.996</v>
      </c>
      <c r="AQ1653" s="17">
        <f t="shared" si="589"/>
        <v>4.0322100000000001</v>
      </c>
      <c r="AR1653" s="17">
        <f t="shared" si="606"/>
        <v>135.2415</v>
      </c>
      <c r="AS1653" s="17">
        <f t="shared" si="605"/>
        <v>0</v>
      </c>
      <c r="AT1653" s="17">
        <f t="shared" si="590"/>
        <v>141.26971</v>
      </c>
      <c r="AU1653" s="5">
        <f t="shared" si="591"/>
        <v>89.707799999999992</v>
      </c>
      <c r="AV1653" s="5">
        <f t="shared" si="592"/>
        <v>47.186809999999994</v>
      </c>
      <c r="AW1653" s="5">
        <f>IF(AJ1653&gt;0,AJ1653*0.03333,0)</f>
        <v>3.9996</v>
      </c>
      <c r="AX1653" s="5"/>
      <c r="AY1653" s="5">
        <f t="shared" si="593"/>
        <v>0.35394000000000003</v>
      </c>
      <c r="AZ1653" s="5">
        <f t="shared" si="594"/>
        <v>141.24814999999998</v>
      </c>
      <c r="BA1653" s="7">
        <f t="shared" si="595"/>
        <v>7.6313759420456559E-5</v>
      </c>
      <c r="BB1653" s="62">
        <f t="shared" si="596"/>
        <v>9394</v>
      </c>
      <c r="BC1653" s="6">
        <f t="shared" si="597"/>
        <v>8.4319270502683674E-2</v>
      </c>
      <c r="BD1653" s="32">
        <f t="shared" si="598"/>
        <v>1.4129001892904006E-2</v>
      </c>
      <c r="BE1653" s="32">
        <f t="shared" si="599"/>
        <v>2.8542636634562357E-2</v>
      </c>
      <c r="BF1653" s="35">
        <f t="shared" si="600"/>
        <v>0.95732836147253364</v>
      </c>
      <c r="BG1653" s="37">
        <f t="shared" si="601"/>
        <v>0.63510778725243489</v>
      </c>
      <c r="BH1653" s="33">
        <f t="shared" si="602"/>
        <v>0.3340702869382714</v>
      </c>
      <c r="BI1653" s="33">
        <f t="shared" si="603"/>
        <v>2.5058027308676261E-3</v>
      </c>
      <c r="BN1653" s="63"/>
      <c r="BO1653" s="63"/>
      <c r="BP1653" s="63"/>
      <c r="BQ1653" s="63"/>
      <c r="BR1653" s="63"/>
      <c r="BS1653" s="63"/>
      <c r="BT1653" s="63"/>
      <c r="BU1653" s="63"/>
      <c r="BV1653" s="63"/>
      <c r="BW1653" s="63"/>
      <c r="BX1653" s="63"/>
      <c r="BY1653" s="63"/>
      <c r="BZ1653" s="63"/>
      <c r="CA1653" s="63"/>
      <c r="CB1653" s="63"/>
      <c r="CC1653" s="63"/>
      <c r="CD1653" s="63"/>
      <c r="CE1653" s="63"/>
      <c r="CF1653" s="63"/>
      <c r="CG1653" s="63"/>
      <c r="CH1653" s="63"/>
      <c r="CI1653" s="63"/>
      <c r="CJ1653" s="63"/>
      <c r="CK1653" s="63"/>
      <c r="CL1653" s="63"/>
      <c r="CM1653" s="63" t="s">
        <v>2569</v>
      </c>
      <c r="CN1653" s="63">
        <v>19610904</v>
      </c>
      <c r="CO1653" s="63" t="s">
        <v>2570</v>
      </c>
      <c r="CP1653" s="66"/>
      <c r="CQ1653" s="64">
        <v>22530</v>
      </c>
      <c r="CR1653" s="78" t="s">
        <v>2038</v>
      </c>
      <c r="CS1653" s="78" t="s">
        <v>2038</v>
      </c>
    </row>
    <row r="1654" spans="1:97">
      <c r="A1654" s="63" t="s">
        <v>3591</v>
      </c>
      <c r="B1654" s="63" t="s">
        <v>4851</v>
      </c>
      <c r="C1654" s="63">
        <v>1150</v>
      </c>
      <c r="D1654" s="19" t="s">
        <v>3782</v>
      </c>
      <c r="E1654" s="63" t="s">
        <v>3804</v>
      </c>
      <c r="F1654" s="63"/>
      <c r="G1654" s="65" t="s">
        <v>264</v>
      </c>
      <c r="H1654" s="65">
        <v>22</v>
      </c>
      <c r="I1654" s="65">
        <v>28</v>
      </c>
      <c r="J1654" s="65">
        <v>113</v>
      </c>
      <c r="K1654" s="23">
        <v>42.394089999999998</v>
      </c>
      <c r="L1654" s="23">
        <v>-110.24909</v>
      </c>
      <c r="M1654" s="61" t="s">
        <v>2556</v>
      </c>
      <c r="N1654" s="63" t="s">
        <v>2557</v>
      </c>
      <c r="O1654" s="63"/>
      <c r="P1654" s="63" t="s">
        <v>3796</v>
      </c>
      <c r="Q1654" s="63"/>
      <c r="R1654" s="63"/>
      <c r="S1654" s="55" t="str">
        <f>IF(U1654&gt;0,V1654-U1654,"")</f>
        <v/>
      </c>
      <c r="T1654" s="63"/>
      <c r="U1654" s="66"/>
      <c r="V1654" s="63"/>
      <c r="W1654" s="66">
        <v>2804</v>
      </c>
      <c r="X1654" s="66"/>
      <c r="Y1654" s="63"/>
      <c r="Z1654" s="64">
        <v>32821</v>
      </c>
      <c r="AA1654" s="63">
        <v>8.2100000000000009</v>
      </c>
      <c r="AB1654" s="63"/>
      <c r="AC1654" s="63">
        <v>15.2</v>
      </c>
      <c r="AD1654" s="63">
        <v>7.3</v>
      </c>
      <c r="AE1654" s="63">
        <v>2890</v>
      </c>
      <c r="AF1654" s="63">
        <v>31.5</v>
      </c>
      <c r="AG1654" s="63"/>
      <c r="AH1654" s="63">
        <v>3249</v>
      </c>
      <c r="AI1654" s="63">
        <v>2359</v>
      </c>
      <c r="AJ1654" s="63">
        <v>0</v>
      </c>
      <c r="AK1654" s="63">
        <v>0</v>
      </c>
      <c r="AL1654" s="63">
        <v>1.9</v>
      </c>
      <c r="AM1654" s="63">
        <v>7374</v>
      </c>
      <c r="AN1654" s="63"/>
      <c r="AO1654" s="63" t="s">
        <v>4189</v>
      </c>
      <c r="AP1654" s="17">
        <f t="shared" si="588"/>
        <v>0.75847999999999993</v>
      </c>
      <c r="AQ1654" s="17">
        <f t="shared" si="589"/>
        <v>0.60071699999999995</v>
      </c>
      <c r="AR1654" s="17">
        <f t="shared" si="606"/>
        <v>125.71499999999999</v>
      </c>
      <c r="AS1654" s="17">
        <f t="shared" si="605"/>
        <v>0.80576999999999999</v>
      </c>
      <c r="AT1654" s="17">
        <f t="shared" si="590"/>
        <v>127.87996699999998</v>
      </c>
      <c r="AU1654" s="5">
        <f t="shared" si="591"/>
        <v>91.654290000000003</v>
      </c>
      <c r="AV1654" s="5">
        <f t="shared" si="592"/>
        <v>38.664009999999998</v>
      </c>
      <c r="AW1654" s="5">
        <f>IF(AJ1654&gt;0,AJ1654*0.03333,0)</f>
        <v>0</v>
      </c>
      <c r="AX1654" s="5">
        <f>IF(AK1654&gt;0,AK1654*0.0588,0)</f>
        <v>0</v>
      </c>
      <c r="AY1654" s="5">
        <f t="shared" si="593"/>
        <v>3.9558000000000003E-2</v>
      </c>
      <c r="AZ1654" s="5">
        <f t="shared" si="594"/>
        <v>130.35785799999999</v>
      </c>
      <c r="BA1654" s="7">
        <f t="shared" si="595"/>
        <v>-9.5953836352208038E-3</v>
      </c>
      <c r="BB1654" s="62">
        <f t="shared" si="596"/>
        <v>8553.9</v>
      </c>
      <c r="BC1654" s="28">
        <f t="shared" si="597"/>
        <v>7.4077562013824774E-2</v>
      </c>
      <c r="BD1654" s="32">
        <f t="shared" si="598"/>
        <v>5.9311870169625556E-3</v>
      </c>
      <c r="BE1654" s="32">
        <f t="shared" si="599"/>
        <v>4.697506686094156E-3</v>
      </c>
      <c r="BF1654" s="35">
        <f t="shared" si="600"/>
        <v>0.98937130629694336</v>
      </c>
      <c r="BG1654" s="37">
        <f t="shared" si="601"/>
        <v>0.70309754552732839</v>
      </c>
      <c r="BH1654" s="33">
        <f t="shared" si="602"/>
        <v>0.29659899750730789</v>
      </c>
      <c r="BI1654" s="33">
        <f t="shared" si="603"/>
        <v>3.0345696536376046E-4</v>
      </c>
      <c r="BJ1654" s="63">
        <v>0</v>
      </c>
      <c r="BK1654" s="63">
        <v>7.0000000000000007E-2</v>
      </c>
      <c r="BL1654" s="63">
        <v>0</v>
      </c>
      <c r="BM1654" s="63">
        <v>4896</v>
      </c>
      <c r="BN1654" s="63">
        <v>0</v>
      </c>
      <c r="BO1654" s="63"/>
      <c r="BP1654" s="63">
        <v>0</v>
      </c>
      <c r="BQ1654" s="63">
        <v>0</v>
      </c>
      <c r="BR1654" s="63">
        <v>0</v>
      </c>
      <c r="BS1654" s="63">
        <v>0</v>
      </c>
      <c r="BT1654" s="63">
        <v>0</v>
      </c>
      <c r="BU1654" s="63">
        <v>0</v>
      </c>
      <c r="BV1654" s="63">
        <v>0</v>
      </c>
      <c r="BW1654" s="63">
        <v>0</v>
      </c>
      <c r="BX1654" s="63"/>
      <c r="BY1654" s="63"/>
      <c r="BZ1654" s="63"/>
      <c r="CA1654" s="63"/>
      <c r="CB1654" s="63"/>
      <c r="CC1654" s="63"/>
      <c r="CD1654" s="63"/>
      <c r="CE1654" s="63"/>
      <c r="CF1654" s="63"/>
      <c r="CG1654" s="63"/>
      <c r="CH1654" s="63"/>
      <c r="CI1654" s="63"/>
      <c r="CJ1654" s="63"/>
      <c r="CK1654" s="63"/>
      <c r="CL1654" s="63"/>
      <c r="CM1654" s="63"/>
      <c r="CN1654" s="63">
        <v>19891109</v>
      </c>
      <c r="CO1654" s="63" t="s">
        <v>2558</v>
      </c>
      <c r="CP1654" s="66"/>
      <c r="CQ1654" s="63"/>
      <c r="CR1654" s="78" t="s">
        <v>2038</v>
      </c>
      <c r="CS1654" s="78" t="s">
        <v>2038</v>
      </c>
    </row>
    <row r="1655" spans="1:97">
      <c r="A1655" s="63" t="s">
        <v>3591</v>
      </c>
      <c r="B1655" s="63" t="s">
        <v>2552</v>
      </c>
      <c r="C1655" s="63">
        <v>2279</v>
      </c>
      <c r="D1655" s="19" t="s">
        <v>3782</v>
      </c>
      <c r="E1655" s="63" t="s">
        <v>3804</v>
      </c>
      <c r="F1655" s="63"/>
      <c r="G1655" s="65" t="s">
        <v>3594</v>
      </c>
      <c r="H1655" s="65">
        <v>29</v>
      </c>
      <c r="I1655" s="65">
        <v>28</v>
      </c>
      <c r="J1655" s="65">
        <v>113</v>
      </c>
      <c r="K1655" s="23">
        <v>42.400129999999997</v>
      </c>
      <c r="L1655" s="23">
        <v>-110.24916</v>
      </c>
      <c r="M1655" s="61" t="s">
        <v>2553</v>
      </c>
      <c r="N1655" s="63" t="s">
        <v>2554</v>
      </c>
      <c r="O1655" s="63"/>
      <c r="P1655" s="63" t="s">
        <v>3796</v>
      </c>
      <c r="Q1655" s="63"/>
      <c r="R1655" s="63"/>
      <c r="S1655" s="55" t="str">
        <f>IF(U1655&gt;0,V1655-U1655,"")</f>
        <v/>
      </c>
      <c r="T1655" s="63"/>
      <c r="U1655" s="66"/>
      <c r="V1655" s="63"/>
      <c r="W1655" s="66"/>
      <c r="X1655" s="66"/>
      <c r="Y1655" s="63"/>
      <c r="Z1655" s="64">
        <v>34719</v>
      </c>
      <c r="AA1655" s="63">
        <v>8.5</v>
      </c>
      <c r="AB1655" s="63"/>
      <c r="AC1655" s="63">
        <v>36</v>
      </c>
      <c r="AD1655" s="63">
        <v>23</v>
      </c>
      <c r="AE1655" s="63">
        <v>3930</v>
      </c>
      <c r="AF1655" s="63">
        <v>36</v>
      </c>
      <c r="AG1655" s="63"/>
      <c r="AH1655" s="63">
        <v>5199</v>
      </c>
      <c r="AI1655" s="63">
        <v>2154</v>
      </c>
      <c r="AJ1655" s="63">
        <v>6</v>
      </c>
      <c r="AK1655" s="63"/>
      <c r="AL1655" s="63"/>
      <c r="AM1655" s="63">
        <v>11392</v>
      </c>
      <c r="AN1655" s="63"/>
      <c r="AO1655" s="63" t="s">
        <v>7173</v>
      </c>
      <c r="AP1655" s="17">
        <f t="shared" si="588"/>
        <v>1.7964</v>
      </c>
      <c r="AQ1655" s="17">
        <f t="shared" si="589"/>
        <v>1.8926700000000001</v>
      </c>
      <c r="AR1655" s="17">
        <f t="shared" si="606"/>
        <v>170.95499999999998</v>
      </c>
      <c r="AS1655" s="17">
        <f t="shared" si="605"/>
        <v>0.92087999999999992</v>
      </c>
      <c r="AT1655" s="17">
        <f t="shared" si="590"/>
        <v>175.56494999999998</v>
      </c>
      <c r="AU1655" s="5">
        <f t="shared" si="591"/>
        <v>146.66379000000001</v>
      </c>
      <c r="AV1655" s="5">
        <f t="shared" si="592"/>
        <v>35.30406</v>
      </c>
      <c r="AW1655" s="5">
        <f>IF(AJ1655&gt;0,AJ1655*0.03333,0)</f>
        <v>0.19997999999999999</v>
      </c>
      <c r="AX1655" s="5">
        <f>IF(AK1655&gt;0,AK1655*0.0588,0)</f>
        <v>0</v>
      </c>
      <c r="AY1655" s="5">
        <f t="shared" si="593"/>
        <v>0</v>
      </c>
      <c r="AZ1655" s="5">
        <f t="shared" si="594"/>
        <v>182.16783000000001</v>
      </c>
      <c r="BA1655" s="7">
        <f t="shared" si="595"/>
        <v>-1.845757607116694E-2</v>
      </c>
      <c r="BB1655" s="62">
        <f t="shared" si="596"/>
        <v>11384</v>
      </c>
      <c r="BC1655" s="28">
        <f t="shared" si="597"/>
        <v>-3.5124692658939234E-4</v>
      </c>
      <c r="BD1655" s="32">
        <f t="shared" si="598"/>
        <v>1.0232110680406312E-2</v>
      </c>
      <c r="BE1655" s="32">
        <f t="shared" si="599"/>
        <v>1.0780454754778788E-2</v>
      </c>
      <c r="BF1655" s="35">
        <f t="shared" si="600"/>
        <v>0.97898743456481496</v>
      </c>
      <c r="BG1655" s="36">
        <f t="shared" si="601"/>
        <v>0.80510258040621108</v>
      </c>
      <c r="BH1655" s="33">
        <f t="shared" si="602"/>
        <v>0.19379964069396885</v>
      </c>
      <c r="BI1655" s="33">
        <f t="shared" si="603"/>
        <v>0</v>
      </c>
      <c r="BJ1655" s="63"/>
      <c r="BK1655" s="63"/>
      <c r="BL1655" s="63"/>
      <c r="BM1655" s="63">
        <v>8573</v>
      </c>
      <c r="BN1655" s="63"/>
      <c r="BO1655" s="63"/>
      <c r="BP1655" s="63"/>
      <c r="BQ1655" s="63"/>
      <c r="BR1655" s="63"/>
      <c r="BS1655" s="63">
        <v>2</v>
      </c>
      <c r="BT1655" s="63"/>
      <c r="BU1655" s="63"/>
      <c r="BV1655" s="63"/>
      <c r="BW1655" s="63"/>
      <c r="BX1655" s="63"/>
      <c r="BY1655" s="63"/>
      <c r="BZ1655" s="63"/>
      <c r="CA1655" s="63"/>
      <c r="CB1655" s="63"/>
      <c r="CC1655" s="63"/>
      <c r="CD1655" s="63"/>
      <c r="CE1655" s="63"/>
      <c r="CF1655" s="63"/>
      <c r="CG1655" s="63"/>
      <c r="CH1655" s="63"/>
      <c r="CI1655" s="63">
        <v>6</v>
      </c>
      <c r="CJ1655" s="63"/>
      <c r="CK1655" s="63"/>
      <c r="CL1655" s="63"/>
      <c r="CM1655" s="63"/>
      <c r="CN1655" s="63">
        <v>19950120</v>
      </c>
      <c r="CO1655" s="63" t="s">
        <v>2555</v>
      </c>
      <c r="CP1655" s="66"/>
      <c r="CQ1655" s="64">
        <v>34729</v>
      </c>
      <c r="CR1655" s="78" t="s">
        <v>2038</v>
      </c>
      <c r="CS1655" s="78" t="s">
        <v>2038</v>
      </c>
    </row>
    <row r="1656" spans="1:97">
      <c r="A1656" s="16" t="s">
        <v>3590</v>
      </c>
      <c r="B1656" s="16" t="s">
        <v>4852</v>
      </c>
      <c r="C1656" s="19">
        <v>49002609</v>
      </c>
      <c r="D1656" s="19" t="s">
        <v>3782</v>
      </c>
      <c r="E1656" s="19" t="s">
        <v>3804</v>
      </c>
      <c r="F1656" s="19" t="s">
        <v>3805</v>
      </c>
      <c r="G1656" s="47"/>
      <c r="H1656" s="47" t="s">
        <v>3806</v>
      </c>
      <c r="I1656" s="47" t="s">
        <v>5450</v>
      </c>
      <c r="J1656" s="47" t="s">
        <v>5468</v>
      </c>
      <c r="K1656" s="23">
        <v>42.37106</v>
      </c>
      <c r="L1656" s="23">
        <v>-110.28636</v>
      </c>
      <c r="M1656" s="61" t="s">
        <v>7078</v>
      </c>
      <c r="N1656" s="19"/>
      <c r="P1656" s="19" t="s">
        <v>3796</v>
      </c>
      <c r="Q1656" s="55"/>
      <c r="R1656" s="55"/>
      <c r="S1656" s="55">
        <f>V1656-U1656</f>
        <v>6</v>
      </c>
      <c r="T1656" s="19"/>
      <c r="U1656" s="55">
        <v>1766</v>
      </c>
      <c r="V1656" s="55">
        <v>1772</v>
      </c>
      <c r="W1656" s="55"/>
      <c r="X1656" s="55"/>
      <c r="Y1656" s="51" t="s">
        <v>3788</v>
      </c>
      <c r="AA1656" s="52">
        <v>8.3000001907348633</v>
      </c>
      <c r="AB1656" s="19" t="s">
        <v>3837</v>
      </c>
      <c r="AC1656" s="19">
        <v>67</v>
      </c>
      <c r="AD1656" s="19">
        <v>62</v>
      </c>
      <c r="AE1656" s="19">
        <v>5045</v>
      </c>
      <c r="AF1656" s="19">
        <v>-3</v>
      </c>
      <c r="AG1656" s="19">
        <v>-3</v>
      </c>
      <c r="AH1656" s="19">
        <v>6900</v>
      </c>
      <c r="AI1656" s="19">
        <v>1903</v>
      </c>
      <c r="AJ1656" s="19"/>
      <c r="AK1656" s="19"/>
      <c r="AL1656" s="19">
        <v>5</v>
      </c>
      <c r="AM1656" s="19">
        <v>13076</v>
      </c>
      <c r="AP1656" s="17">
        <f t="shared" si="588"/>
        <v>3.3433000000000002</v>
      </c>
      <c r="AQ1656" s="17">
        <f t="shared" si="589"/>
        <v>5.1019800000000002</v>
      </c>
      <c r="AR1656" s="17">
        <f t="shared" si="606"/>
        <v>219.45749999999998</v>
      </c>
      <c r="AS1656" s="17">
        <f t="shared" si="605"/>
        <v>0</v>
      </c>
      <c r="AT1656" s="17">
        <f t="shared" si="590"/>
        <v>227.90277999999998</v>
      </c>
      <c r="AU1656" s="5">
        <f t="shared" si="591"/>
        <v>194.649</v>
      </c>
      <c r="AV1656" s="5">
        <f t="shared" si="592"/>
        <v>31.190169999999998</v>
      </c>
      <c r="AW1656" s="5"/>
      <c r="AX1656" s="5"/>
      <c r="AY1656" s="5">
        <f t="shared" si="593"/>
        <v>0.10410000000000001</v>
      </c>
      <c r="AZ1656" s="5">
        <f t="shared" si="594"/>
        <v>225.94326999999998</v>
      </c>
      <c r="BA1656" s="7">
        <f t="shared" si="595"/>
        <v>4.3175653946971549E-3</v>
      </c>
      <c r="BB1656" s="62">
        <f t="shared" si="596"/>
        <v>13976</v>
      </c>
      <c r="BC1656" s="6">
        <f t="shared" si="597"/>
        <v>3.3269259204495048E-2</v>
      </c>
      <c r="BD1656" s="32">
        <f t="shared" si="598"/>
        <v>1.4669851767494897E-2</v>
      </c>
      <c r="BE1656" s="32">
        <f t="shared" si="599"/>
        <v>2.2386651009698087E-2</v>
      </c>
      <c r="BF1656" s="35">
        <f t="shared" si="600"/>
        <v>0.96294349722280703</v>
      </c>
      <c r="BG1656" s="36">
        <f t="shared" si="601"/>
        <v>0.86149501155754726</v>
      </c>
      <c r="BH1656" s="33">
        <f t="shared" si="602"/>
        <v>0.13804425332075615</v>
      </c>
      <c r="BI1656" s="33">
        <f t="shared" si="603"/>
        <v>4.6073512169669855E-4</v>
      </c>
      <c r="CM1656" s="51" t="s">
        <v>3820</v>
      </c>
      <c r="CR1656" s="78" t="s">
        <v>2038</v>
      </c>
      <c r="CS1656" s="78" t="s">
        <v>2038</v>
      </c>
    </row>
    <row r="1657" spans="1:97">
      <c r="A1657" s="16" t="s">
        <v>3590</v>
      </c>
      <c r="B1657" s="16" t="s">
        <v>4853</v>
      </c>
      <c r="C1657" s="19">
        <v>49005190</v>
      </c>
      <c r="D1657" s="19" t="s">
        <v>3782</v>
      </c>
      <c r="E1657" s="19" t="s">
        <v>3804</v>
      </c>
      <c r="F1657" s="19" t="s">
        <v>3805</v>
      </c>
      <c r="G1657" s="47"/>
      <c r="H1657" s="47" t="s">
        <v>5234</v>
      </c>
      <c r="I1657" s="47" t="s">
        <v>5450</v>
      </c>
      <c r="J1657" s="47" t="s">
        <v>5468</v>
      </c>
      <c r="K1657" s="23">
        <v>42.363250000000001</v>
      </c>
      <c r="L1657" s="23">
        <v>-110.28252000000001</v>
      </c>
      <c r="M1657" s="61" t="s">
        <v>4885</v>
      </c>
      <c r="N1657" s="19" t="s">
        <v>4886</v>
      </c>
      <c r="P1657" s="19" t="s">
        <v>3796</v>
      </c>
      <c r="Q1657" s="55"/>
      <c r="R1657" s="55"/>
      <c r="S1657" s="55">
        <f>V1657-U1657</f>
        <v>57</v>
      </c>
      <c r="T1657" s="19"/>
      <c r="U1657" s="55">
        <v>1725</v>
      </c>
      <c r="V1657" s="55">
        <v>1782</v>
      </c>
      <c r="W1657" s="55"/>
      <c r="X1657" s="55"/>
      <c r="Y1657" s="51" t="s">
        <v>3798</v>
      </c>
      <c r="AA1657" s="52">
        <v>8.8999996185302734</v>
      </c>
      <c r="AB1657" s="19" t="s">
        <v>3789</v>
      </c>
      <c r="AC1657" s="19">
        <v>45</v>
      </c>
      <c r="AD1657" s="19">
        <v>19</v>
      </c>
      <c r="AE1657" s="19">
        <v>3264</v>
      </c>
      <c r="AF1657" s="19">
        <v>-3</v>
      </c>
      <c r="AG1657" s="19">
        <v>-3</v>
      </c>
      <c r="AH1657" s="19">
        <v>3880</v>
      </c>
      <c r="AI1657" s="19">
        <v>1574</v>
      </c>
      <c r="AJ1657" s="19"/>
      <c r="AK1657" s="19"/>
      <c r="AL1657" s="19">
        <v>296</v>
      </c>
      <c r="AM1657" s="19">
        <v>8411</v>
      </c>
      <c r="AP1657" s="17">
        <f t="shared" si="588"/>
        <v>2.2454999999999998</v>
      </c>
      <c r="AQ1657" s="17">
        <f t="shared" si="589"/>
        <v>1.56351</v>
      </c>
      <c r="AR1657" s="17">
        <f t="shared" si="606"/>
        <v>141.98399999999998</v>
      </c>
      <c r="AS1657" s="17">
        <f t="shared" si="605"/>
        <v>0</v>
      </c>
      <c r="AT1657" s="17">
        <f t="shared" si="590"/>
        <v>145.79300999999998</v>
      </c>
      <c r="AU1657" s="5">
        <f t="shared" si="591"/>
        <v>109.45479999999999</v>
      </c>
      <c r="AV1657" s="5">
        <f t="shared" si="592"/>
        <v>25.797859999999996</v>
      </c>
      <c r="AW1657" s="5"/>
      <c r="AX1657" s="5"/>
      <c r="AY1657" s="5">
        <f t="shared" si="593"/>
        <v>6.1627200000000002</v>
      </c>
      <c r="AZ1657" s="5">
        <f t="shared" si="594"/>
        <v>141.41538</v>
      </c>
      <c r="BA1657" s="7">
        <f t="shared" si="595"/>
        <v>1.5241999023774974E-2</v>
      </c>
      <c r="BB1657" s="62">
        <f t="shared" si="596"/>
        <v>9072</v>
      </c>
      <c r="BC1657" s="6">
        <f t="shared" si="597"/>
        <v>3.7808156494880743E-2</v>
      </c>
      <c r="BD1657" s="32">
        <f t="shared" si="598"/>
        <v>1.5401972975247579E-2</v>
      </c>
      <c r="BE1657" s="32">
        <f t="shared" si="599"/>
        <v>1.0724176694067845E-2</v>
      </c>
      <c r="BF1657" s="35">
        <f t="shared" si="600"/>
        <v>0.97387385033068452</v>
      </c>
      <c r="BG1657" s="36">
        <f t="shared" si="601"/>
        <v>0.77399502090932393</v>
      </c>
      <c r="BH1657" s="33">
        <f t="shared" si="602"/>
        <v>0.18242612649345494</v>
      </c>
      <c r="BI1657" s="33">
        <f t="shared" si="603"/>
        <v>4.3578852597221038E-2</v>
      </c>
      <c r="CM1657" s="51" t="s">
        <v>3798</v>
      </c>
      <c r="CR1657" s="78" t="s">
        <v>2038</v>
      </c>
      <c r="CS1657" s="78" t="s">
        <v>2038</v>
      </c>
    </row>
    <row r="1658" spans="1:97">
      <c r="A1658" s="16" t="s">
        <v>3590</v>
      </c>
      <c r="B1658" s="16" t="s">
        <v>4853</v>
      </c>
      <c r="C1658" s="19">
        <v>49005915</v>
      </c>
      <c r="D1658" s="19" t="s">
        <v>3782</v>
      </c>
      <c r="E1658" s="19" t="s">
        <v>3804</v>
      </c>
      <c r="F1658" s="19" t="s">
        <v>3805</v>
      </c>
      <c r="G1658" s="47"/>
      <c r="H1658" s="47" t="s">
        <v>5234</v>
      </c>
      <c r="I1658" s="47" t="s">
        <v>5450</v>
      </c>
      <c r="J1658" s="47" t="s">
        <v>5468</v>
      </c>
      <c r="K1658" s="23">
        <v>42.363599999999998</v>
      </c>
      <c r="L1658" s="23">
        <v>-110.27912999999999</v>
      </c>
      <c r="M1658" s="61" t="s">
        <v>1807</v>
      </c>
      <c r="N1658" s="19" t="s">
        <v>2518</v>
      </c>
      <c r="P1658" s="19" t="s">
        <v>3796</v>
      </c>
      <c r="Q1658" s="55">
        <v>618</v>
      </c>
      <c r="R1658" s="55"/>
      <c r="S1658" s="55"/>
      <c r="T1658" s="19"/>
      <c r="U1658" s="55">
        <v>2125</v>
      </c>
      <c r="Y1658" s="51" t="s">
        <v>3788</v>
      </c>
      <c r="AA1658" s="52">
        <v>8.3000001907348633</v>
      </c>
      <c r="AB1658" s="19" t="s">
        <v>3789</v>
      </c>
      <c r="AC1658" s="19">
        <v>25</v>
      </c>
      <c r="AD1658" s="19">
        <v>22</v>
      </c>
      <c r="AE1658" s="19">
        <v>5428</v>
      </c>
      <c r="AF1658" s="19">
        <v>-3</v>
      </c>
      <c r="AG1658" s="19">
        <v>-3</v>
      </c>
      <c r="AH1658" s="19">
        <v>7276</v>
      </c>
      <c r="AI1658" s="19">
        <v>1793</v>
      </c>
      <c r="AJ1658" s="19"/>
      <c r="AK1658" s="19"/>
      <c r="AL1658" s="19">
        <v>28</v>
      </c>
      <c r="AM1658" s="19">
        <v>13782</v>
      </c>
      <c r="AP1658" s="17">
        <f t="shared" si="588"/>
        <v>1.2475000000000001</v>
      </c>
      <c r="AQ1658" s="17">
        <f t="shared" si="589"/>
        <v>1.8103800000000001</v>
      </c>
      <c r="AR1658" s="17">
        <f t="shared" si="606"/>
        <v>236.11799999999999</v>
      </c>
      <c r="AS1658" s="17">
        <f t="shared" si="605"/>
        <v>0</v>
      </c>
      <c r="AT1658" s="17">
        <f t="shared" si="590"/>
        <v>239.17588000000001</v>
      </c>
      <c r="AU1658" s="5">
        <f t="shared" si="591"/>
        <v>205.25595999999999</v>
      </c>
      <c r="AV1658" s="5">
        <f t="shared" si="592"/>
        <v>29.387269999999997</v>
      </c>
      <c r="AW1658" s="5"/>
      <c r="AX1658" s="5"/>
      <c r="AY1658" s="5">
        <f t="shared" si="593"/>
        <v>0.58296000000000003</v>
      </c>
      <c r="AZ1658" s="5">
        <f t="shared" si="594"/>
        <v>235.22619</v>
      </c>
      <c r="BA1658" s="7">
        <f t="shared" si="595"/>
        <v>8.3256171289471902E-3</v>
      </c>
      <c r="BB1658" s="62">
        <f t="shared" si="596"/>
        <v>14566</v>
      </c>
      <c r="BC1658" s="6">
        <f t="shared" si="597"/>
        <v>2.7656272047410752E-2</v>
      </c>
      <c r="BD1658" s="32">
        <f t="shared" si="598"/>
        <v>5.2158269470985123E-3</v>
      </c>
      <c r="BE1658" s="32">
        <f t="shared" si="599"/>
        <v>7.5692415138181998E-3</v>
      </c>
      <c r="BF1658" s="35">
        <f t="shared" si="600"/>
        <v>0.98721493153908324</v>
      </c>
      <c r="BG1658" s="36">
        <f t="shared" si="601"/>
        <v>0.87258974011354762</v>
      </c>
      <c r="BH1658" s="33">
        <f t="shared" si="602"/>
        <v>0.12493196442113863</v>
      </c>
      <c r="BI1658" s="33">
        <f t="shared" si="603"/>
        <v>2.4782954653136203E-3</v>
      </c>
      <c r="CM1658" s="51" t="s">
        <v>3788</v>
      </c>
      <c r="CR1658" s="78" t="s">
        <v>2038</v>
      </c>
      <c r="CS1658" s="78" t="s">
        <v>2038</v>
      </c>
    </row>
    <row r="1659" spans="1:97">
      <c r="A1659" s="16" t="s">
        <v>3590</v>
      </c>
      <c r="B1659" s="16" t="s">
        <v>4854</v>
      </c>
      <c r="C1659" s="19">
        <v>49002003</v>
      </c>
      <c r="D1659" s="19" t="s">
        <v>3782</v>
      </c>
      <c r="E1659" s="19" t="s">
        <v>3804</v>
      </c>
      <c r="F1659" s="19" t="s">
        <v>3847</v>
      </c>
      <c r="G1659" s="47"/>
      <c r="H1659" s="47" t="s">
        <v>5242</v>
      </c>
      <c r="I1659" s="47" t="s">
        <v>5450</v>
      </c>
      <c r="J1659" s="47" t="s">
        <v>5468</v>
      </c>
      <c r="K1659" s="23">
        <v>42.363750000000003</v>
      </c>
      <c r="L1659" s="23">
        <v>-110.25838</v>
      </c>
      <c r="M1659" s="61" t="s">
        <v>5243</v>
      </c>
      <c r="N1659" s="19" t="s">
        <v>5244</v>
      </c>
      <c r="P1659" s="19" t="s">
        <v>3796</v>
      </c>
      <c r="Q1659" s="55"/>
      <c r="R1659" s="55"/>
      <c r="S1659" s="55">
        <f>V1659-U1659</f>
        <v>3</v>
      </c>
      <c r="T1659" s="19"/>
      <c r="U1659" s="55">
        <v>3165</v>
      </c>
      <c r="V1659" s="55">
        <v>3168</v>
      </c>
      <c r="W1659" s="55">
        <v>3336</v>
      </c>
      <c r="X1659" s="55"/>
      <c r="Y1659" s="51" t="s">
        <v>5220</v>
      </c>
      <c r="Z1659" s="40">
        <v>23316</v>
      </c>
      <c r="AA1659" s="52">
        <v>8.3999996185302734</v>
      </c>
      <c r="AB1659" s="19" t="s">
        <v>3789</v>
      </c>
      <c r="AC1659" s="19">
        <v>39</v>
      </c>
      <c r="AD1659" s="19">
        <v>10</v>
      </c>
      <c r="AE1659" s="19">
        <v>1812</v>
      </c>
      <c r="AF1659" s="19">
        <v>14</v>
      </c>
      <c r="AG1659" s="19">
        <v>-3</v>
      </c>
      <c r="AH1659" s="19">
        <v>1840</v>
      </c>
      <c r="AI1659" s="19">
        <v>1403</v>
      </c>
      <c r="AJ1659" s="19"/>
      <c r="AK1659" s="19"/>
      <c r="AL1659" s="19">
        <v>295</v>
      </c>
      <c r="AM1659" s="19">
        <v>4739</v>
      </c>
      <c r="AP1659" s="17">
        <f t="shared" si="588"/>
        <v>1.9460999999999999</v>
      </c>
      <c r="AQ1659" s="17">
        <f t="shared" si="589"/>
        <v>0.82289999999999996</v>
      </c>
      <c r="AR1659" s="17">
        <f t="shared" si="606"/>
        <v>78.821999999999989</v>
      </c>
      <c r="AS1659" s="17">
        <f t="shared" si="605"/>
        <v>0.35811999999999999</v>
      </c>
      <c r="AT1659" s="17">
        <f t="shared" si="590"/>
        <v>81.949119999999994</v>
      </c>
      <c r="AU1659" s="5">
        <f t="shared" si="591"/>
        <v>51.906399999999998</v>
      </c>
      <c r="AV1659" s="5">
        <f t="shared" si="592"/>
        <v>22.995169999999998</v>
      </c>
      <c r="AW1659" s="5"/>
      <c r="AX1659" s="5"/>
      <c r="AY1659" s="5">
        <f t="shared" si="593"/>
        <v>6.1419000000000006</v>
      </c>
      <c r="AZ1659" s="5">
        <f t="shared" si="594"/>
        <v>81.043469999999999</v>
      </c>
      <c r="BA1659" s="7">
        <f t="shared" si="595"/>
        <v>5.5563875633855148E-3</v>
      </c>
      <c r="BB1659" s="62">
        <f t="shared" si="596"/>
        <v>5410</v>
      </c>
      <c r="BC1659" s="6">
        <f t="shared" si="597"/>
        <v>6.61148881663218E-2</v>
      </c>
      <c r="BD1659" s="32">
        <f t="shared" si="598"/>
        <v>2.3747661963911267E-2</v>
      </c>
      <c r="BE1659" s="32">
        <f t="shared" si="599"/>
        <v>1.0041596541854263E-2</v>
      </c>
      <c r="BF1659" s="35">
        <f t="shared" si="600"/>
        <v>0.96621074149423436</v>
      </c>
      <c r="BG1659" s="37">
        <f t="shared" si="601"/>
        <v>0.64047603094980998</v>
      </c>
      <c r="BH1659" s="33">
        <f t="shared" si="602"/>
        <v>0.28373871454418226</v>
      </c>
      <c r="BI1659" s="33">
        <f t="shared" si="603"/>
        <v>7.5785254506007704E-2</v>
      </c>
      <c r="CM1659" s="51" t="s">
        <v>5245</v>
      </c>
      <c r="CR1659" s="78" t="s">
        <v>2038</v>
      </c>
      <c r="CS1659" s="78" t="s">
        <v>2038</v>
      </c>
    </row>
    <row r="1660" spans="1:97">
      <c r="A1660" s="63" t="s">
        <v>3591</v>
      </c>
      <c r="B1660" s="63" t="s">
        <v>1833</v>
      </c>
      <c r="C1660" s="63">
        <v>4156</v>
      </c>
      <c r="D1660" s="19" t="s">
        <v>3782</v>
      </c>
      <c r="E1660" s="63" t="s">
        <v>3804</v>
      </c>
      <c r="F1660" s="63" t="s">
        <v>3222</v>
      </c>
      <c r="G1660" s="65" t="s">
        <v>270</v>
      </c>
      <c r="H1660" s="65">
        <v>11</v>
      </c>
      <c r="I1660" s="65">
        <v>29</v>
      </c>
      <c r="J1660" s="65">
        <v>107</v>
      </c>
      <c r="K1660" s="23">
        <v>42.454790000000003</v>
      </c>
      <c r="L1660" s="23">
        <v>-109.64671</v>
      </c>
      <c r="M1660" s="61" t="s">
        <v>1834</v>
      </c>
      <c r="N1660" s="63" t="s">
        <v>1835</v>
      </c>
      <c r="O1660" s="63"/>
      <c r="P1660" s="63" t="s">
        <v>3796</v>
      </c>
      <c r="Q1660" s="63"/>
      <c r="R1660" s="63"/>
      <c r="S1660" s="55" t="str">
        <f>IF(U1660&gt;0,V1660-U1660,"")</f>
        <v/>
      </c>
      <c r="T1660" s="63"/>
      <c r="U1660" s="66"/>
      <c r="V1660" s="63"/>
      <c r="W1660" s="66">
        <v>11946</v>
      </c>
      <c r="X1660" s="66">
        <v>11933</v>
      </c>
      <c r="Y1660" s="63"/>
      <c r="Z1660" s="64">
        <v>37966</v>
      </c>
      <c r="AA1660" s="63">
        <v>6.8</v>
      </c>
      <c r="AB1660" s="63"/>
      <c r="AC1660" s="63">
        <v>2780</v>
      </c>
      <c r="AD1660" s="63">
        <v>6.9</v>
      </c>
      <c r="AE1660" s="63">
        <v>973</v>
      </c>
      <c r="AF1660" s="63">
        <v>120</v>
      </c>
      <c r="AG1660" s="63"/>
      <c r="AH1660" s="63">
        <v>5798</v>
      </c>
      <c r="AI1660" s="63">
        <v>687</v>
      </c>
      <c r="AJ1660" s="63"/>
      <c r="AK1660" s="63"/>
      <c r="AL1660" s="63">
        <v>165</v>
      </c>
      <c r="AM1660" s="63">
        <v>10856</v>
      </c>
      <c r="AN1660" s="63"/>
      <c r="AO1660" s="63" t="s">
        <v>2731</v>
      </c>
      <c r="AP1660" s="17">
        <f t="shared" si="588"/>
        <v>138.72200000000001</v>
      </c>
      <c r="AQ1660" s="17">
        <f t="shared" si="589"/>
        <v>0.567801</v>
      </c>
      <c r="AR1660" s="17">
        <f t="shared" si="606"/>
        <v>42.325499999999998</v>
      </c>
      <c r="AS1660" s="17">
        <f t="shared" si="605"/>
        <v>3.0695999999999999</v>
      </c>
      <c r="AT1660" s="17">
        <f t="shared" si="590"/>
        <v>184.68490100000002</v>
      </c>
      <c r="AU1660" s="5">
        <f t="shared" si="591"/>
        <v>163.56157999999999</v>
      </c>
      <c r="AV1660" s="5">
        <f t="shared" si="592"/>
        <v>11.259929999999999</v>
      </c>
      <c r="AW1660" s="5">
        <f>IF(AJ1660&gt;0,AJ1660*0.03333,0)</f>
        <v>0</v>
      </c>
      <c r="AX1660" s="5">
        <f>IF(AK1660&gt;0,AK1660*0.0588,0)</f>
        <v>0</v>
      </c>
      <c r="AY1660" s="5">
        <f t="shared" si="593"/>
        <v>3.4353000000000002</v>
      </c>
      <c r="AZ1660" s="5">
        <f t="shared" si="594"/>
        <v>178.25681</v>
      </c>
      <c r="BA1660" s="7">
        <f t="shared" si="595"/>
        <v>1.7711083640094546E-2</v>
      </c>
      <c r="BB1660" s="62">
        <f t="shared" si="596"/>
        <v>10529.9</v>
      </c>
      <c r="BC1660" s="28">
        <f t="shared" si="597"/>
        <v>-1.524836457666034E-2</v>
      </c>
      <c r="BD1660" s="35">
        <f t="shared" si="598"/>
        <v>0.75112799827637233</v>
      </c>
      <c r="BE1660" s="32">
        <f t="shared" si="599"/>
        <v>3.0744310819431847E-3</v>
      </c>
      <c r="BF1660" s="32">
        <f t="shared" si="600"/>
        <v>0.24579757064168442</v>
      </c>
      <c r="BG1660" s="36">
        <f t="shared" si="601"/>
        <v>0.91756146651564108</v>
      </c>
      <c r="BH1660" s="33">
        <f t="shared" si="602"/>
        <v>6.3166899486196346E-2</v>
      </c>
      <c r="BI1660" s="33">
        <f t="shared" si="603"/>
        <v>1.9271633998162539E-2</v>
      </c>
      <c r="BJ1660" s="63"/>
      <c r="BK1660" s="63">
        <v>42</v>
      </c>
      <c r="BL1660" s="63"/>
      <c r="BM1660" s="63"/>
      <c r="BN1660" s="63"/>
      <c r="BO1660" s="63"/>
      <c r="BP1660" s="63"/>
      <c r="BQ1660" s="63"/>
      <c r="BR1660" s="63"/>
      <c r="BS1660" s="63"/>
      <c r="BT1660" s="63"/>
      <c r="BU1660" s="63"/>
      <c r="BV1660" s="63"/>
      <c r="BW1660" s="63"/>
      <c r="BX1660" s="63"/>
      <c r="BY1660" s="63"/>
      <c r="BZ1660" s="63"/>
      <c r="CA1660" s="63"/>
      <c r="CB1660" s="63"/>
      <c r="CC1660" s="63"/>
      <c r="CD1660" s="63"/>
      <c r="CE1660" s="63"/>
      <c r="CF1660" s="63"/>
      <c r="CG1660" s="63"/>
      <c r="CH1660" s="63"/>
      <c r="CI1660" s="63"/>
      <c r="CJ1660" s="63"/>
      <c r="CK1660" s="63"/>
      <c r="CL1660" s="63"/>
      <c r="CM1660" s="63"/>
      <c r="CN1660" s="63">
        <v>20031214</v>
      </c>
      <c r="CO1660" s="63" t="s">
        <v>1836</v>
      </c>
      <c r="CP1660" s="66"/>
      <c r="CQ1660" s="64">
        <v>37984</v>
      </c>
      <c r="CR1660" s="78" t="s">
        <v>2038</v>
      </c>
      <c r="CS1660" s="78" t="s">
        <v>2038</v>
      </c>
    </row>
    <row r="1661" spans="1:97">
      <c r="A1661" s="63" t="s">
        <v>3591</v>
      </c>
      <c r="B1661" s="63" t="s">
        <v>1929</v>
      </c>
      <c r="C1661" s="63">
        <v>4457</v>
      </c>
      <c r="D1661" s="19" t="s">
        <v>3782</v>
      </c>
      <c r="E1661" s="63" t="s">
        <v>3804</v>
      </c>
      <c r="F1661" s="63" t="s">
        <v>3222</v>
      </c>
      <c r="G1661" s="65" t="s">
        <v>264</v>
      </c>
      <c r="H1661" s="65">
        <v>15</v>
      </c>
      <c r="I1661" s="65">
        <v>29</v>
      </c>
      <c r="J1661" s="65">
        <v>108</v>
      </c>
      <c r="K1661" s="23">
        <v>42.476570000000002</v>
      </c>
      <c r="L1661" s="23">
        <v>-109.69711700000001</v>
      </c>
      <c r="M1661" s="61" t="s">
        <v>1930</v>
      </c>
      <c r="N1661" s="63" t="s">
        <v>1931</v>
      </c>
      <c r="O1661" s="63"/>
      <c r="P1661" s="63" t="s">
        <v>3796</v>
      </c>
      <c r="Q1661" s="63"/>
      <c r="R1661" s="63"/>
      <c r="S1661" s="55"/>
      <c r="T1661" s="63"/>
      <c r="U1661" s="66" t="s">
        <v>1932</v>
      </c>
      <c r="V1661" s="63"/>
      <c r="W1661" s="66">
        <v>12306</v>
      </c>
      <c r="X1661" s="66"/>
      <c r="Y1661" s="63"/>
      <c r="Z1661" s="64">
        <v>37959</v>
      </c>
      <c r="AA1661" s="63">
        <v>7.5</v>
      </c>
      <c r="AB1661" s="63"/>
      <c r="AC1661" s="63">
        <v>1640</v>
      </c>
      <c r="AD1661" s="63">
        <v>5.5</v>
      </c>
      <c r="AE1661" s="63">
        <v>870</v>
      </c>
      <c r="AF1661" s="63">
        <v>108</v>
      </c>
      <c r="AG1661" s="63"/>
      <c r="AH1661" s="63">
        <v>4099</v>
      </c>
      <c r="AI1661" s="63">
        <v>820</v>
      </c>
      <c r="AJ1661" s="63">
        <v>0</v>
      </c>
      <c r="AK1661" s="63"/>
      <c r="AL1661" s="63">
        <v>16</v>
      </c>
      <c r="AM1661" s="63">
        <v>8044</v>
      </c>
      <c r="AN1661" s="63"/>
      <c r="AO1661" s="63" t="s">
        <v>3536</v>
      </c>
      <c r="AP1661" s="17">
        <f t="shared" si="588"/>
        <v>81.835999999999999</v>
      </c>
      <c r="AQ1661" s="17">
        <f t="shared" si="589"/>
        <v>0.45259500000000003</v>
      </c>
      <c r="AR1661" s="17">
        <f t="shared" si="606"/>
        <v>37.844999999999999</v>
      </c>
      <c r="AS1661" s="17">
        <f t="shared" si="605"/>
        <v>2.7626399999999998</v>
      </c>
      <c r="AT1661" s="17">
        <f t="shared" si="590"/>
        <v>122.896235</v>
      </c>
      <c r="AU1661" s="5">
        <f t="shared" si="591"/>
        <v>115.63279</v>
      </c>
      <c r="AV1661" s="5">
        <f t="shared" si="592"/>
        <v>13.439799999999998</v>
      </c>
      <c r="AW1661" s="5">
        <f>IF(AJ1661&gt;0,AJ1661*0.03333,0)</f>
        <v>0</v>
      </c>
      <c r="AX1661" s="5">
        <f>IF(AK1661&gt;0,AK1661*0.0588,0)</f>
        <v>0</v>
      </c>
      <c r="AY1661" s="5">
        <f t="shared" si="593"/>
        <v>0.33312000000000003</v>
      </c>
      <c r="AZ1661" s="5">
        <f t="shared" si="594"/>
        <v>129.40571</v>
      </c>
      <c r="BA1661" s="7">
        <f t="shared" si="595"/>
        <v>-2.5800336180523679E-2</v>
      </c>
      <c r="BB1661" s="62">
        <f t="shared" si="596"/>
        <v>7558.5</v>
      </c>
      <c r="BC1661" s="28">
        <f t="shared" si="597"/>
        <v>-3.1116808203813493E-2</v>
      </c>
      <c r="BD1661" s="45">
        <f t="shared" si="598"/>
        <v>0.66589509434524174</v>
      </c>
      <c r="BE1661" s="32">
        <f t="shared" si="599"/>
        <v>3.682740972496025E-3</v>
      </c>
      <c r="BF1661" s="32">
        <f t="shared" si="600"/>
        <v>0.33042216468226221</v>
      </c>
      <c r="BG1661" s="36">
        <f t="shared" si="601"/>
        <v>0.89356791133868818</v>
      </c>
      <c r="BH1661" s="33">
        <f t="shared" si="602"/>
        <v>0.10385785913156381</v>
      </c>
      <c r="BI1661" s="33">
        <f t="shared" si="603"/>
        <v>2.5742295297479533E-3</v>
      </c>
      <c r="BJ1661" s="63"/>
      <c r="BK1661" s="63">
        <v>6.2</v>
      </c>
      <c r="BL1661" s="63"/>
      <c r="BM1661" s="63"/>
      <c r="BN1661" s="63"/>
      <c r="BO1661" s="63"/>
      <c r="BP1661" s="63"/>
      <c r="BQ1661" s="63"/>
      <c r="BR1661" s="63"/>
      <c r="BS1661" s="63">
        <v>0</v>
      </c>
      <c r="BT1661" s="63"/>
      <c r="BU1661" s="63"/>
      <c r="BV1661" s="63"/>
      <c r="BW1661" s="63"/>
      <c r="BX1661" s="63"/>
      <c r="BY1661" s="63"/>
      <c r="BZ1661" s="63"/>
      <c r="CA1661" s="63"/>
      <c r="CB1661" s="63"/>
      <c r="CC1661" s="63"/>
      <c r="CD1661" s="63"/>
      <c r="CE1661" s="63"/>
      <c r="CF1661" s="63"/>
      <c r="CG1661" s="63"/>
      <c r="CH1661" s="63"/>
      <c r="CI1661" s="63"/>
      <c r="CJ1661" s="63"/>
      <c r="CK1661" s="63"/>
      <c r="CL1661" s="63"/>
      <c r="CM1661" s="63"/>
      <c r="CN1661" s="63">
        <v>20031204</v>
      </c>
      <c r="CO1661" s="63" t="s">
        <v>1933</v>
      </c>
      <c r="CP1661" s="66"/>
      <c r="CQ1661" s="64">
        <v>37984</v>
      </c>
      <c r="CR1661" s="78" t="s">
        <v>2038</v>
      </c>
      <c r="CS1661" s="78" t="s">
        <v>2038</v>
      </c>
    </row>
    <row r="1662" spans="1:97">
      <c r="A1662" s="16" t="s">
        <v>3590</v>
      </c>
      <c r="B1662" s="16" t="s">
        <v>4855</v>
      </c>
      <c r="C1662" s="19">
        <v>49002600</v>
      </c>
      <c r="D1662" s="19" t="s">
        <v>3782</v>
      </c>
      <c r="E1662" s="19" t="s">
        <v>3804</v>
      </c>
      <c r="F1662" s="19" t="s">
        <v>3816</v>
      </c>
      <c r="G1662" s="47"/>
      <c r="H1662" s="47" t="s">
        <v>7072</v>
      </c>
      <c r="I1662" s="47" t="s">
        <v>5448</v>
      </c>
      <c r="J1662" s="47" t="s">
        <v>5467</v>
      </c>
      <c r="K1662" s="23">
        <v>42.476300000000002</v>
      </c>
      <c r="L1662" s="23">
        <v>-110.14225</v>
      </c>
      <c r="M1662" s="61" t="s">
        <v>7073</v>
      </c>
      <c r="N1662" s="19" t="s">
        <v>3792</v>
      </c>
      <c r="P1662" s="19" t="s">
        <v>3796</v>
      </c>
      <c r="Q1662" s="55"/>
      <c r="R1662" s="55"/>
      <c r="S1662" s="55">
        <f t="shared" ref="S1662:S1668" si="607">V1662-U1662</f>
        <v>9</v>
      </c>
      <c r="T1662" s="19"/>
      <c r="U1662" s="55">
        <v>4990</v>
      </c>
      <c r="V1662" s="55">
        <v>4999</v>
      </c>
      <c r="W1662" s="55"/>
      <c r="X1662" s="55"/>
      <c r="Y1662" s="51" t="s">
        <v>7074</v>
      </c>
      <c r="AA1662" s="52">
        <v>7.8000001907348633</v>
      </c>
      <c r="AB1662" s="19" t="s">
        <v>3837</v>
      </c>
      <c r="AC1662" s="19">
        <v>90</v>
      </c>
      <c r="AD1662" s="19">
        <v>86</v>
      </c>
      <c r="AE1662" s="19">
        <v>2398</v>
      </c>
      <c r="AF1662" s="19">
        <v>-3</v>
      </c>
      <c r="AG1662" s="19">
        <v>-3</v>
      </c>
      <c r="AH1662" s="19">
        <v>2040</v>
      </c>
      <c r="AI1662" s="19">
        <v>3514</v>
      </c>
      <c r="AJ1662" s="19"/>
      <c r="AK1662" s="19"/>
      <c r="AL1662" s="19">
        <v>33</v>
      </c>
      <c r="AM1662" s="19">
        <v>6378</v>
      </c>
      <c r="AP1662" s="17">
        <f t="shared" si="588"/>
        <v>4.4909999999999997</v>
      </c>
      <c r="AQ1662" s="17">
        <f t="shared" si="589"/>
        <v>7.0769400000000005</v>
      </c>
      <c r="AR1662" s="17">
        <f t="shared" si="606"/>
        <v>104.31299999999999</v>
      </c>
      <c r="AS1662" s="17">
        <f t="shared" si="605"/>
        <v>0</v>
      </c>
      <c r="AT1662" s="17">
        <f t="shared" si="590"/>
        <v>115.88093999999998</v>
      </c>
      <c r="AU1662" s="5">
        <f t="shared" si="591"/>
        <v>57.548400000000001</v>
      </c>
      <c r="AV1662" s="5">
        <f t="shared" si="592"/>
        <v>57.594459999999991</v>
      </c>
      <c r="AW1662" s="5"/>
      <c r="AX1662" s="5"/>
      <c r="AY1662" s="5">
        <f t="shared" si="593"/>
        <v>0.68706</v>
      </c>
      <c r="AZ1662" s="5">
        <f t="shared" si="594"/>
        <v>115.82991999999999</v>
      </c>
      <c r="BA1662" s="7">
        <f t="shared" si="595"/>
        <v>2.2018821215369049E-4</v>
      </c>
      <c r="BB1662" s="62">
        <f t="shared" si="596"/>
        <v>8155</v>
      </c>
      <c r="BC1662" s="6">
        <f t="shared" si="597"/>
        <v>0.12227344663868438</v>
      </c>
      <c r="BD1662" s="32">
        <f t="shared" si="598"/>
        <v>3.875529487420451E-2</v>
      </c>
      <c r="BE1662" s="32">
        <f t="shared" si="599"/>
        <v>6.10707852387114E-2</v>
      </c>
      <c r="BF1662" s="35">
        <f t="shared" si="600"/>
        <v>0.90017391988708417</v>
      </c>
      <c r="BG1662" s="37">
        <f t="shared" si="601"/>
        <v>0.49683535998298201</v>
      </c>
      <c r="BH1662" s="37">
        <f t="shared" si="602"/>
        <v>0.49723301198861225</v>
      </c>
      <c r="BI1662" s="33">
        <f t="shared" si="603"/>
        <v>5.9316280284057877E-3</v>
      </c>
      <c r="CM1662" s="51" t="s">
        <v>7074</v>
      </c>
      <c r="CR1662" s="78" t="s">
        <v>2038</v>
      </c>
      <c r="CS1662" s="78" t="s">
        <v>2038</v>
      </c>
    </row>
    <row r="1663" spans="1:97">
      <c r="A1663" s="16" t="s">
        <v>3590</v>
      </c>
      <c r="B1663" s="16" t="s">
        <v>4856</v>
      </c>
      <c r="C1663" s="19">
        <v>49002589</v>
      </c>
      <c r="D1663" s="19" t="s">
        <v>3782</v>
      </c>
      <c r="E1663" s="19" t="s">
        <v>3804</v>
      </c>
      <c r="F1663" s="19" t="s">
        <v>3816</v>
      </c>
      <c r="G1663" s="47"/>
      <c r="H1663" s="47" t="s">
        <v>5209</v>
      </c>
      <c r="I1663" s="47" t="s">
        <v>5448</v>
      </c>
      <c r="J1663" s="47" t="s">
        <v>5467</v>
      </c>
      <c r="K1663" s="23">
        <v>42.459299999999999</v>
      </c>
      <c r="L1663" s="23">
        <v>-110.14666</v>
      </c>
      <c r="M1663" s="61" t="s">
        <v>7067</v>
      </c>
      <c r="N1663" s="19" t="s">
        <v>7068</v>
      </c>
      <c r="P1663" s="19" t="s">
        <v>3796</v>
      </c>
      <c r="Q1663" s="55"/>
      <c r="R1663" s="55"/>
      <c r="S1663" s="55">
        <f t="shared" si="607"/>
        <v>9</v>
      </c>
      <c r="T1663" s="19"/>
      <c r="U1663" s="55">
        <v>3875</v>
      </c>
      <c r="V1663" s="55">
        <v>3884</v>
      </c>
      <c r="W1663" s="55"/>
      <c r="X1663" s="55"/>
      <c r="Y1663" s="51" t="s">
        <v>3788</v>
      </c>
      <c r="AA1663" s="52">
        <v>8.3999996185302734</v>
      </c>
      <c r="AB1663" s="19" t="s">
        <v>3837</v>
      </c>
      <c r="AC1663" s="19">
        <v>38</v>
      </c>
      <c r="AD1663" s="19">
        <v>5</v>
      </c>
      <c r="AE1663" s="19">
        <v>1882</v>
      </c>
      <c r="AF1663" s="19">
        <v>-3</v>
      </c>
      <c r="AG1663" s="19">
        <v>-3</v>
      </c>
      <c r="AH1663" s="19">
        <v>1650</v>
      </c>
      <c r="AI1663" s="19">
        <v>2185</v>
      </c>
      <c r="AJ1663" s="19"/>
      <c r="AK1663" s="19"/>
      <c r="AL1663" s="19">
        <v>11</v>
      </c>
      <c r="AM1663" s="19">
        <v>4710</v>
      </c>
      <c r="AP1663" s="17">
        <f t="shared" si="588"/>
        <v>1.8961999999999999</v>
      </c>
      <c r="AQ1663" s="17">
        <f t="shared" si="589"/>
        <v>0.41144999999999998</v>
      </c>
      <c r="AR1663" s="17">
        <f t="shared" si="606"/>
        <v>81.86699999999999</v>
      </c>
      <c r="AS1663" s="17">
        <f t="shared" si="605"/>
        <v>0</v>
      </c>
      <c r="AT1663" s="17">
        <f t="shared" si="590"/>
        <v>84.174649999999986</v>
      </c>
      <c r="AU1663" s="5">
        <f t="shared" si="591"/>
        <v>46.546500000000002</v>
      </c>
      <c r="AV1663" s="5">
        <f t="shared" si="592"/>
        <v>35.812149999999995</v>
      </c>
      <c r="AW1663" s="5"/>
      <c r="AX1663" s="5"/>
      <c r="AY1663" s="5">
        <f t="shared" si="593"/>
        <v>0.22902000000000003</v>
      </c>
      <c r="AZ1663" s="5">
        <f t="shared" si="594"/>
        <v>82.587670000000003</v>
      </c>
      <c r="BA1663" s="7">
        <f t="shared" si="595"/>
        <v>9.516418337187818E-3</v>
      </c>
      <c r="BB1663" s="62">
        <f t="shared" si="596"/>
        <v>5765</v>
      </c>
      <c r="BC1663" s="6">
        <f t="shared" si="597"/>
        <v>0.10071599045346062</v>
      </c>
      <c r="BD1663" s="32">
        <f t="shared" si="598"/>
        <v>2.2526972194122578E-2</v>
      </c>
      <c r="BE1663" s="32">
        <f t="shared" si="599"/>
        <v>4.8880512125681549E-3</v>
      </c>
      <c r="BF1663" s="35">
        <f t="shared" si="600"/>
        <v>0.97258497659330934</v>
      </c>
      <c r="BG1663" s="37">
        <f t="shared" si="601"/>
        <v>0.56360107991907271</v>
      </c>
      <c r="BH1663" s="33">
        <f t="shared" si="602"/>
        <v>0.4336258669120947</v>
      </c>
      <c r="BI1663" s="33">
        <f t="shared" si="603"/>
        <v>2.7730531688325874E-3</v>
      </c>
      <c r="CM1663" s="51" t="s">
        <v>7041</v>
      </c>
      <c r="CR1663" s="78" t="s">
        <v>2038</v>
      </c>
      <c r="CS1663" s="78" t="s">
        <v>2038</v>
      </c>
    </row>
    <row r="1664" spans="1:97">
      <c r="A1664" s="16" t="s">
        <v>3590</v>
      </c>
      <c r="B1664" s="16" t="s">
        <v>4857</v>
      </c>
      <c r="C1664" s="19">
        <v>49005936</v>
      </c>
      <c r="D1664" s="19" t="s">
        <v>3782</v>
      </c>
      <c r="E1664" s="19" t="s">
        <v>3804</v>
      </c>
      <c r="F1664" s="19" t="s">
        <v>3816</v>
      </c>
      <c r="G1664" s="47"/>
      <c r="H1664" s="47" t="s">
        <v>3831</v>
      </c>
      <c r="I1664" s="47" t="s">
        <v>5448</v>
      </c>
      <c r="J1664" s="47" t="s">
        <v>5468</v>
      </c>
      <c r="K1664" s="23">
        <v>42.46528</v>
      </c>
      <c r="L1664" s="23">
        <v>-110.25237</v>
      </c>
      <c r="M1664" s="61" t="s">
        <v>1814</v>
      </c>
      <c r="N1664" s="19" t="s">
        <v>1815</v>
      </c>
      <c r="P1664" s="19" t="s">
        <v>3796</v>
      </c>
      <c r="Q1664" s="55"/>
      <c r="R1664" s="55"/>
      <c r="S1664" s="55">
        <f t="shared" si="607"/>
        <v>48</v>
      </c>
      <c r="T1664" s="19"/>
      <c r="U1664" s="55">
        <v>3552</v>
      </c>
      <c r="V1664" s="55">
        <v>3600</v>
      </c>
      <c r="W1664" s="55">
        <v>3927</v>
      </c>
      <c r="X1664" s="55">
        <v>3617</v>
      </c>
      <c r="Y1664" s="51" t="s">
        <v>3798</v>
      </c>
      <c r="Z1664" s="64">
        <v>21304</v>
      </c>
      <c r="AA1664" s="52">
        <v>8.3000001907348633</v>
      </c>
      <c r="AB1664" s="19" t="s">
        <v>3789</v>
      </c>
      <c r="AC1664" s="19">
        <v>26</v>
      </c>
      <c r="AD1664" s="19">
        <v>9</v>
      </c>
      <c r="AE1664" s="19">
        <v>3853</v>
      </c>
      <c r="AF1664" s="19"/>
      <c r="AG1664" s="19"/>
      <c r="AH1664" s="19">
        <v>1510</v>
      </c>
      <c r="AI1664" s="19">
        <v>7088</v>
      </c>
      <c r="AJ1664" s="63">
        <v>228</v>
      </c>
      <c r="AK1664" s="19"/>
      <c r="AL1664" s="19">
        <v>156</v>
      </c>
      <c r="AM1664" s="19">
        <v>9252</v>
      </c>
      <c r="AO1664" s="63" t="s">
        <v>4189</v>
      </c>
      <c r="AP1664" s="17">
        <f t="shared" si="588"/>
        <v>1.2974000000000001</v>
      </c>
      <c r="AQ1664" s="17">
        <f t="shared" si="589"/>
        <v>0.74060999999999999</v>
      </c>
      <c r="AR1664" s="17">
        <f t="shared" si="606"/>
        <v>167.60549999999998</v>
      </c>
      <c r="AS1664" s="17">
        <f t="shared" si="605"/>
        <v>0</v>
      </c>
      <c r="AT1664" s="17">
        <f t="shared" si="590"/>
        <v>169.64350999999999</v>
      </c>
      <c r="AU1664" s="5">
        <f t="shared" si="591"/>
        <v>42.597099999999998</v>
      </c>
      <c r="AV1664" s="5">
        <f t="shared" si="592"/>
        <v>116.17231999999998</v>
      </c>
      <c r="AW1664" s="5">
        <f>IF(AJ1664&gt;0,AJ1664*0.03333,0)</f>
        <v>7.59924</v>
      </c>
      <c r="AX1664" s="5"/>
      <c r="AY1664" s="5">
        <f t="shared" si="593"/>
        <v>3.2479200000000001</v>
      </c>
      <c r="AZ1664" s="5">
        <f t="shared" si="594"/>
        <v>169.61657999999997</v>
      </c>
      <c r="BA1664" s="7">
        <f t="shared" si="595"/>
        <v>7.9378626587116202E-5</v>
      </c>
      <c r="BB1664" s="62">
        <f t="shared" si="596"/>
        <v>12870</v>
      </c>
      <c r="BC1664" s="6">
        <f t="shared" si="597"/>
        <v>0.16354759967453214</v>
      </c>
      <c r="BD1664" s="32">
        <f t="shared" si="598"/>
        <v>7.6478021469845803E-3</v>
      </c>
      <c r="BE1664" s="32">
        <f t="shared" si="599"/>
        <v>4.3656842516403959E-3</v>
      </c>
      <c r="BF1664" s="35">
        <f t="shared" si="600"/>
        <v>0.9879865136013749</v>
      </c>
      <c r="BG1664" s="33">
        <f t="shared" si="601"/>
        <v>0.25113759515726591</v>
      </c>
      <c r="BH1664" s="37">
        <f t="shared" si="602"/>
        <v>0.68491134534135756</v>
      </c>
      <c r="BI1664" s="33">
        <f t="shared" si="603"/>
        <v>1.9148599741841278E-2</v>
      </c>
      <c r="BJ1664" s="63">
        <v>0</v>
      </c>
      <c r="BK1664" s="63">
        <v>0</v>
      </c>
      <c r="BL1664" s="63">
        <v>0</v>
      </c>
      <c r="BM1664" s="63">
        <v>0</v>
      </c>
      <c r="BN1664" s="63">
        <v>0</v>
      </c>
      <c r="BO1664" s="63"/>
      <c r="BP1664" s="63">
        <v>0</v>
      </c>
      <c r="BQ1664" s="63">
        <v>0</v>
      </c>
      <c r="BR1664" s="63">
        <v>0</v>
      </c>
      <c r="BS1664" s="63">
        <v>0</v>
      </c>
      <c r="BT1664" s="63">
        <v>0</v>
      </c>
      <c r="BU1664" s="63">
        <v>0</v>
      </c>
      <c r="BV1664" s="63">
        <v>0</v>
      </c>
      <c r="BW1664" s="63">
        <v>0</v>
      </c>
      <c r="BX1664" s="63"/>
      <c r="BY1664" s="63"/>
      <c r="BZ1664" s="63"/>
      <c r="CA1664" s="63"/>
      <c r="CB1664" s="63"/>
      <c r="CC1664" s="63"/>
      <c r="CD1664" s="63"/>
      <c r="CE1664" s="63"/>
      <c r="CF1664" s="63"/>
      <c r="CG1664" s="63"/>
      <c r="CH1664" s="63"/>
      <c r="CI1664" s="63"/>
      <c r="CJ1664" s="63"/>
      <c r="CK1664" s="63"/>
      <c r="CL1664" s="63"/>
      <c r="CM1664" s="51" t="s">
        <v>3798</v>
      </c>
      <c r="CN1664" s="63">
        <v>19580429</v>
      </c>
      <c r="CO1664" s="63"/>
      <c r="CP1664" s="66"/>
      <c r="CR1664" s="78" t="s">
        <v>2038</v>
      </c>
      <c r="CS1664" s="78" t="s">
        <v>2038</v>
      </c>
    </row>
    <row r="1665" spans="1:97">
      <c r="A1665" s="16" t="s">
        <v>3590</v>
      </c>
      <c r="B1665" s="16" t="s">
        <v>4858</v>
      </c>
      <c r="C1665" s="19">
        <v>49117742</v>
      </c>
      <c r="D1665" s="19" t="s">
        <v>3782</v>
      </c>
      <c r="E1665" s="19" t="s">
        <v>3804</v>
      </c>
      <c r="F1665" s="19" t="s">
        <v>3816</v>
      </c>
      <c r="G1665" s="47"/>
      <c r="H1665" s="47" t="s">
        <v>2522</v>
      </c>
      <c r="I1665" s="47" t="s">
        <v>5448</v>
      </c>
      <c r="J1665" s="47" t="s">
        <v>5468</v>
      </c>
      <c r="K1665" s="23">
        <v>42.479700000000001</v>
      </c>
      <c r="L1665" s="23">
        <v>-110.2561</v>
      </c>
      <c r="N1665" s="19" t="s">
        <v>3879</v>
      </c>
      <c r="P1665" s="19" t="s">
        <v>3796</v>
      </c>
      <c r="Q1665" s="55"/>
      <c r="R1665" s="55"/>
      <c r="S1665" s="55">
        <f t="shared" si="607"/>
        <v>62</v>
      </c>
      <c r="T1665" s="19"/>
      <c r="U1665" s="55">
        <v>3328</v>
      </c>
      <c r="V1665" s="55">
        <v>3390</v>
      </c>
      <c r="W1665" s="55"/>
      <c r="X1665" s="55"/>
      <c r="Y1665" s="51" t="s">
        <v>3798</v>
      </c>
      <c r="AA1665" s="52">
        <v>8.8000001907348633</v>
      </c>
      <c r="AB1665" s="19" t="s">
        <v>3789</v>
      </c>
      <c r="AC1665" s="19">
        <v>23</v>
      </c>
      <c r="AD1665" s="19">
        <v>9</v>
      </c>
      <c r="AE1665" s="19">
        <v>3874</v>
      </c>
      <c r="AF1665" s="19">
        <v>-3</v>
      </c>
      <c r="AG1665" s="19">
        <v>-3</v>
      </c>
      <c r="AH1665" s="19">
        <v>1490</v>
      </c>
      <c r="AI1665" s="19">
        <v>7271</v>
      </c>
      <c r="AJ1665" s="19"/>
      <c r="AK1665" s="19"/>
      <c r="AL1665" s="19">
        <v>17</v>
      </c>
      <c r="AM1665" s="19">
        <v>9258</v>
      </c>
      <c r="AP1665" s="17">
        <f t="shared" si="588"/>
        <v>1.1476999999999999</v>
      </c>
      <c r="AQ1665" s="17">
        <f t="shared" si="589"/>
        <v>0.74060999999999999</v>
      </c>
      <c r="AR1665" s="17">
        <f t="shared" si="606"/>
        <v>168.51899999999998</v>
      </c>
      <c r="AS1665" s="17">
        <f t="shared" si="605"/>
        <v>0</v>
      </c>
      <c r="AT1665" s="17">
        <f t="shared" si="590"/>
        <v>170.40730999999997</v>
      </c>
      <c r="AU1665" s="5">
        <f t="shared" si="591"/>
        <v>42.032899999999998</v>
      </c>
      <c r="AV1665" s="5">
        <f t="shared" si="592"/>
        <v>119.17168999999998</v>
      </c>
      <c r="AW1665" s="5"/>
      <c r="AX1665" s="5"/>
      <c r="AY1665" s="5">
        <f t="shared" si="593"/>
        <v>0.35394000000000003</v>
      </c>
      <c r="AZ1665" s="5">
        <f t="shared" si="594"/>
        <v>161.55852999999999</v>
      </c>
      <c r="BA1665" s="7">
        <f t="shared" si="595"/>
        <v>2.6655694453381038E-2</v>
      </c>
      <c r="BB1665" s="62">
        <f t="shared" si="596"/>
        <v>12678</v>
      </c>
      <c r="BC1665" s="6">
        <f t="shared" si="597"/>
        <v>0.15590809628008753</v>
      </c>
      <c r="BD1665" s="32">
        <f t="shared" si="598"/>
        <v>6.7350397116180058E-3</v>
      </c>
      <c r="BE1665" s="32">
        <f t="shared" si="599"/>
        <v>4.3461163725898857E-3</v>
      </c>
      <c r="BF1665" s="35">
        <f t="shared" si="600"/>
        <v>0.98891884391579221</v>
      </c>
      <c r="BG1665" s="33">
        <f t="shared" si="601"/>
        <v>0.26017134471327513</v>
      </c>
      <c r="BH1665" s="37">
        <f t="shared" si="602"/>
        <v>0.7376378703123877</v>
      </c>
      <c r="BI1665" s="33">
        <f t="shared" si="603"/>
        <v>2.1907849743371646E-3</v>
      </c>
      <c r="CM1665" s="51" t="s">
        <v>3798</v>
      </c>
      <c r="CR1665" s="78" t="s">
        <v>2038</v>
      </c>
      <c r="CS1665" s="78" t="s">
        <v>2038</v>
      </c>
    </row>
    <row r="1666" spans="1:97">
      <c r="A1666" s="16" t="s">
        <v>3590</v>
      </c>
      <c r="B1666" s="16" t="s">
        <v>4858</v>
      </c>
      <c r="C1666" s="19">
        <v>49005937</v>
      </c>
      <c r="D1666" s="19" t="s">
        <v>3782</v>
      </c>
      <c r="E1666" s="19" t="s">
        <v>3804</v>
      </c>
      <c r="F1666" s="19" t="s">
        <v>3816</v>
      </c>
      <c r="G1666" s="47"/>
      <c r="H1666" s="47" t="s">
        <v>2522</v>
      </c>
      <c r="I1666" s="47" t="s">
        <v>5448</v>
      </c>
      <c r="J1666" s="47" t="s">
        <v>5468</v>
      </c>
      <c r="K1666" s="23">
        <v>42.46698</v>
      </c>
      <c r="L1666" s="23">
        <v>-110.25969000000001</v>
      </c>
      <c r="M1666" s="61" t="s">
        <v>4937</v>
      </c>
      <c r="N1666" s="19" t="s">
        <v>4938</v>
      </c>
      <c r="P1666" s="19" t="s">
        <v>3796</v>
      </c>
      <c r="Q1666" s="55"/>
      <c r="R1666" s="55"/>
      <c r="S1666" s="55">
        <f t="shared" si="607"/>
        <v>50</v>
      </c>
      <c r="T1666" s="19"/>
      <c r="U1666" s="55">
        <v>3455</v>
      </c>
      <c r="V1666" s="55">
        <v>3505</v>
      </c>
      <c r="W1666" s="55">
        <v>3561</v>
      </c>
      <c r="X1666" s="55">
        <v>3471</v>
      </c>
      <c r="Y1666" s="51" t="s">
        <v>3798</v>
      </c>
      <c r="AA1666" s="52">
        <v>8.1999998092651367</v>
      </c>
      <c r="AB1666" s="19" t="s">
        <v>3789</v>
      </c>
      <c r="AC1666" s="19">
        <v>28</v>
      </c>
      <c r="AD1666" s="19">
        <v>5</v>
      </c>
      <c r="AE1666" s="19">
        <v>4671</v>
      </c>
      <c r="AF1666" s="19">
        <v>-3</v>
      </c>
      <c r="AG1666" s="19">
        <v>-3</v>
      </c>
      <c r="AH1666" s="19">
        <v>2080</v>
      </c>
      <c r="AI1666" s="19">
        <v>8906</v>
      </c>
      <c r="AJ1666" s="19"/>
      <c r="AK1666" s="19"/>
      <c r="AL1666" s="19">
        <v>9</v>
      </c>
      <c r="AM1666" s="19">
        <v>11179</v>
      </c>
      <c r="AP1666" s="17">
        <f t="shared" si="588"/>
        <v>1.3972</v>
      </c>
      <c r="AQ1666" s="17">
        <f t="shared" si="589"/>
        <v>0.41144999999999998</v>
      </c>
      <c r="AR1666" s="17">
        <f t="shared" si="606"/>
        <v>203.18849999999998</v>
      </c>
      <c r="AS1666" s="17">
        <f t="shared" si="605"/>
        <v>0</v>
      </c>
      <c r="AT1666" s="17">
        <f t="shared" si="590"/>
        <v>204.99714999999998</v>
      </c>
      <c r="AU1666" s="5">
        <f t="shared" si="591"/>
        <v>58.6768</v>
      </c>
      <c r="AV1666" s="5">
        <f t="shared" si="592"/>
        <v>145.96933999999999</v>
      </c>
      <c r="AW1666" s="5"/>
      <c r="AX1666" s="5"/>
      <c r="AY1666" s="5">
        <f t="shared" si="593"/>
        <v>0.18738000000000002</v>
      </c>
      <c r="AZ1666" s="5">
        <f t="shared" si="594"/>
        <v>204.83351999999999</v>
      </c>
      <c r="BA1666" s="7">
        <f t="shared" si="595"/>
        <v>3.9926245637005042E-4</v>
      </c>
      <c r="BB1666" s="62">
        <f t="shared" si="596"/>
        <v>15693</v>
      </c>
      <c r="BC1666" s="6">
        <f t="shared" si="597"/>
        <v>0.16798154212563263</v>
      </c>
      <c r="BD1666" s="32">
        <f t="shared" si="598"/>
        <v>6.815704511013934E-3</v>
      </c>
      <c r="BE1666" s="32">
        <f t="shared" si="599"/>
        <v>2.0071010743320091E-3</v>
      </c>
      <c r="BF1666" s="35">
        <f t="shared" si="600"/>
        <v>0.99117719441465402</v>
      </c>
      <c r="BG1666" s="33">
        <f t="shared" si="601"/>
        <v>0.28646092690297958</v>
      </c>
      <c r="BH1666" s="37">
        <f t="shared" si="602"/>
        <v>0.71262428141643996</v>
      </c>
      <c r="BI1666" s="33">
        <f t="shared" si="603"/>
        <v>9.1479168058040516E-4</v>
      </c>
      <c r="CM1666" s="51" t="s">
        <v>3798</v>
      </c>
      <c r="CR1666" s="78" t="s">
        <v>2038</v>
      </c>
      <c r="CS1666" s="78" t="s">
        <v>2038</v>
      </c>
    </row>
    <row r="1667" spans="1:97">
      <c r="A1667" s="16" t="s">
        <v>3590</v>
      </c>
      <c r="B1667" s="16" t="s">
        <v>5264</v>
      </c>
      <c r="C1667" s="19">
        <v>49001381</v>
      </c>
      <c r="D1667" s="19" t="s">
        <v>3782</v>
      </c>
      <c r="E1667" s="19" t="s">
        <v>3804</v>
      </c>
      <c r="F1667" s="19" t="s">
        <v>3816</v>
      </c>
      <c r="G1667" s="47"/>
      <c r="H1667" s="47" t="s">
        <v>3834</v>
      </c>
      <c r="I1667" s="47" t="s">
        <v>5448</v>
      </c>
      <c r="J1667" s="47" t="s">
        <v>5468</v>
      </c>
      <c r="K1667" s="23">
        <v>42.450580000000002</v>
      </c>
      <c r="L1667" s="23">
        <v>-110.25715</v>
      </c>
      <c r="M1667" s="61" t="s">
        <v>3835</v>
      </c>
      <c r="N1667" s="19" t="s">
        <v>3836</v>
      </c>
      <c r="P1667" s="19" t="s">
        <v>3796</v>
      </c>
      <c r="Q1667" s="55"/>
      <c r="R1667" s="55"/>
      <c r="S1667" s="55">
        <f t="shared" si="607"/>
        <v>35</v>
      </c>
      <c r="T1667" s="19"/>
      <c r="U1667" s="55">
        <v>3091</v>
      </c>
      <c r="V1667" s="55">
        <v>3126</v>
      </c>
      <c r="W1667" s="55">
        <v>3225</v>
      </c>
      <c r="X1667" s="55">
        <v>2720</v>
      </c>
      <c r="Y1667" s="51" t="s">
        <v>3798</v>
      </c>
      <c r="Z1667" s="40">
        <v>21704</v>
      </c>
      <c r="AA1667" s="52">
        <v>8.1000003814697266</v>
      </c>
      <c r="AB1667" s="19" t="s">
        <v>3837</v>
      </c>
      <c r="AC1667" s="19">
        <v>38</v>
      </c>
      <c r="AD1667" s="19">
        <v>7</v>
      </c>
      <c r="AE1667" s="19">
        <v>1140</v>
      </c>
      <c r="AF1667" s="19">
        <v>-3</v>
      </c>
      <c r="AG1667" s="19">
        <v>-3</v>
      </c>
      <c r="AH1667" s="19">
        <v>120</v>
      </c>
      <c r="AI1667" s="19">
        <v>1342</v>
      </c>
      <c r="AJ1667" s="19"/>
      <c r="AK1667" s="19"/>
      <c r="AL1667" s="19">
        <v>1284</v>
      </c>
      <c r="AM1667" s="19">
        <v>3250</v>
      </c>
      <c r="AP1667" s="17">
        <f t="shared" ref="AP1667:AP1730" si="608">IF(AC1667&gt;0,AC1667*0.0499,0)</f>
        <v>1.8961999999999999</v>
      </c>
      <c r="AQ1667" s="17">
        <f t="shared" ref="AQ1667:AQ1730" si="609">IF(AD1667&gt;0,AD1667*0.08229,0)</f>
        <v>0.57603000000000004</v>
      </c>
      <c r="AR1667" s="17">
        <f t="shared" si="606"/>
        <v>49.589999999999996</v>
      </c>
      <c r="AS1667" s="17">
        <f t="shared" si="605"/>
        <v>0</v>
      </c>
      <c r="AT1667" s="17">
        <f t="shared" ref="AT1667:AT1730" si="610">SUM(AP1667:AS1667)</f>
        <v>52.06223</v>
      </c>
      <c r="AU1667" s="5">
        <f t="shared" ref="AU1667:AU1730" si="611">IF(AH1667&gt;0,AH1667*0.02821,0)</f>
        <v>3.3851999999999998</v>
      </c>
      <c r="AV1667" s="5">
        <f t="shared" ref="AV1667:AV1730" si="612">IF(AI1667&gt;0,AI1667*0.01639,0)</f>
        <v>21.995379999999997</v>
      </c>
      <c r="AW1667" s="5"/>
      <c r="AX1667" s="5"/>
      <c r="AY1667" s="5">
        <f t="shared" ref="AY1667:AY1730" si="613">IF(AL1667&gt;0,AL1667*0.02082,0)</f>
        <v>26.732880000000002</v>
      </c>
      <c r="AZ1667" s="5">
        <f t="shared" ref="AZ1667:AZ1730" si="614">SUM(AU1667:AY1667)</f>
        <v>52.113460000000003</v>
      </c>
      <c r="BA1667" s="7">
        <f t="shared" ref="BA1667:BA1730" si="615">(AT1667-AZ1667)/(AT1667+AZ1667)</f>
        <v>-4.9176540131391387E-4</v>
      </c>
      <c r="BB1667" s="62">
        <f t="shared" ref="BB1667:BB1730" si="616">SUM(AC1667:AL1667)</f>
        <v>3925</v>
      </c>
      <c r="BC1667" s="6">
        <f t="shared" ref="BC1667:BC1730" si="617">(BB1667-AM1667)/(BB1667+AM1667)</f>
        <v>9.4076655052264813E-2</v>
      </c>
      <c r="BD1667" s="32">
        <f t="shared" ref="BD1667:BD1730" si="618">AP1667/AT1667</f>
        <v>3.6421797529610236E-2</v>
      </c>
      <c r="BE1667" s="32">
        <f t="shared" ref="BE1667:BE1730" si="619">AQ1667/AT1667</f>
        <v>1.106425906074327E-2</v>
      </c>
      <c r="BF1667" s="35">
        <f t="shared" ref="BF1667:BF1730" si="620">(AR1667+AS1667)/AT1667</f>
        <v>0.95251394340964646</v>
      </c>
      <c r="BG1667" s="33">
        <f t="shared" ref="BG1667:BG1730" si="621">AU1667/AZ1667</f>
        <v>6.4958266060246225E-2</v>
      </c>
      <c r="BH1667" s="33">
        <f t="shared" ref="BH1667:BH1730" si="622">AV1667/AZ1667</f>
        <v>0.42206715884917245</v>
      </c>
      <c r="BI1667" s="37">
        <f t="shared" ref="BI1667:BI1730" si="623">AY1667/AZ1667</f>
        <v>0.5129745750905812</v>
      </c>
      <c r="CM1667" s="51" t="s">
        <v>3824</v>
      </c>
      <c r="CR1667" s="78" t="s">
        <v>2038</v>
      </c>
      <c r="CS1667" s="78" t="s">
        <v>2038</v>
      </c>
    </row>
    <row r="1668" spans="1:97">
      <c r="A1668" s="16" t="s">
        <v>3590</v>
      </c>
      <c r="B1668" s="16" t="s">
        <v>5264</v>
      </c>
      <c r="C1668" s="19">
        <v>49007419</v>
      </c>
      <c r="D1668" s="19" t="s">
        <v>3782</v>
      </c>
      <c r="E1668" s="19" t="s">
        <v>3804</v>
      </c>
      <c r="F1668" s="19" t="s">
        <v>3816</v>
      </c>
      <c r="G1668" s="47"/>
      <c r="H1668" s="47" t="s">
        <v>3834</v>
      </c>
      <c r="I1668" s="47" t="s">
        <v>5448</v>
      </c>
      <c r="J1668" s="47" t="s">
        <v>5468</v>
      </c>
      <c r="K1668" s="23">
        <v>42.45438</v>
      </c>
      <c r="L1668" s="23">
        <v>-110.25602000000001</v>
      </c>
      <c r="M1668" s="61" t="s">
        <v>4948</v>
      </c>
      <c r="N1668" s="19" t="s">
        <v>4949</v>
      </c>
      <c r="P1668" s="19" t="s">
        <v>3796</v>
      </c>
      <c r="Q1668" s="55"/>
      <c r="R1668" s="55"/>
      <c r="S1668" s="55">
        <f t="shared" si="607"/>
        <v>0</v>
      </c>
      <c r="T1668" s="19"/>
      <c r="W1668" s="46">
        <v>1742</v>
      </c>
      <c r="Y1668" s="51" t="s">
        <v>3788</v>
      </c>
      <c r="Z1668" s="40">
        <v>21891</v>
      </c>
      <c r="AA1668" s="52">
        <v>8</v>
      </c>
      <c r="AB1668" s="19" t="s">
        <v>3837</v>
      </c>
      <c r="AC1668" s="19">
        <v>11</v>
      </c>
      <c r="AD1668" s="19">
        <v>12</v>
      </c>
      <c r="AE1668" s="19">
        <v>3686</v>
      </c>
      <c r="AF1668" s="19">
        <v>-3</v>
      </c>
      <c r="AG1668" s="19">
        <v>-3</v>
      </c>
      <c r="AH1668" s="19">
        <v>2800</v>
      </c>
      <c r="AI1668" s="19">
        <v>4465</v>
      </c>
      <c r="AJ1668" s="19"/>
      <c r="AK1668" s="19"/>
      <c r="AL1668" s="19">
        <v>-3</v>
      </c>
      <c r="AM1668" s="19">
        <v>8996</v>
      </c>
      <c r="AP1668" s="17">
        <f t="shared" si="608"/>
        <v>0.54889999999999994</v>
      </c>
      <c r="AQ1668" s="17">
        <f t="shared" si="609"/>
        <v>0.98748000000000002</v>
      </c>
      <c r="AR1668" s="17">
        <f t="shared" si="606"/>
        <v>160.34099999999998</v>
      </c>
      <c r="AS1668" s="17">
        <f t="shared" si="605"/>
        <v>0</v>
      </c>
      <c r="AT1668" s="17">
        <f t="shared" si="610"/>
        <v>161.87737999999999</v>
      </c>
      <c r="AU1668" s="5">
        <f t="shared" si="611"/>
        <v>78.988</v>
      </c>
      <c r="AV1668" s="5">
        <f t="shared" si="612"/>
        <v>73.181349999999995</v>
      </c>
      <c r="AW1668" s="5"/>
      <c r="AX1668" s="5"/>
      <c r="AY1668" s="5">
        <f t="shared" si="613"/>
        <v>0</v>
      </c>
      <c r="AZ1668" s="5">
        <f t="shared" si="614"/>
        <v>152.16935000000001</v>
      </c>
      <c r="BA1668" s="7">
        <f t="shared" si="615"/>
        <v>3.0912692515537351E-2</v>
      </c>
      <c r="BB1668" s="62">
        <f t="shared" si="616"/>
        <v>10965</v>
      </c>
      <c r="BC1668" s="6">
        <f t="shared" si="617"/>
        <v>9.8642352587545709E-2</v>
      </c>
      <c r="BD1668" s="32">
        <f t="shared" si="618"/>
        <v>3.3908381764024102E-3</v>
      </c>
      <c r="BE1668" s="32">
        <f t="shared" si="619"/>
        <v>6.1001728592345646E-3</v>
      </c>
      <c r="BF1668" s="35">
        <f t="shared" si="620"/>
        <v>0.99050898896436301</v>
      </c>
      <c r="BG1668" s="37">
        <f t="shared" si="621"/>
        <v>0.51907956497152674</v>
      </c>
      <c r="BH1668" s="33">
        <f t="shared" si="622"/>
        <v>0.48092043502847315</v>
      </c>
      <c r="BI1668" s="33">
        <f t="shared" si="623"/>
        <v>0</v>
      </c>
      <c r="CM1668" s="51" t="s">
        <v>7041</v>
      </c>
      <c r="CR1668" s="78" t="s">
        <v>2038</v>
      </c>
      <c r="CS1668" s="78" t="s">
        <v>2038</v>
      </c>
    </row>
    <row r="1669" spans="1:97">
      <c r="A1669" s="63" t="s">
        <v>3591</v>
      </c>
      <c r="B1669" s="63" t="s">
        <v>7297</v>
      </c>
      <c r="C1669" s="63">
        <v>2381</v>
      </c>
      <c r="D1669" s="19" t="s">
        <v>3782</v>
      </c>
      <c r="E1669" s="63" t="s">
        <v>3804</v>
      </c>
      <c r="F1669" s="63" t="s">
        <v>4740</v>
      </c>
      <c r="G1669" s="65" t="s">
        <v>3609</v>
      </c>
      <c r="H1669" s="65">
        <v>5</v>
      </c>
      <c r="I1669" s="65">
        <v>29</v>
      </c>
      <c r="J1669" s="65">
        <v>114</v>
      </c>
      <c r="K1669" s="23">
        <v>42.530830000000002</v>
      </c>
      <c r="L1669" s="23">
        <v>-110.44278</v>
      </c>
      <c r="M1669" s="61" t="s">
        <v>7298</v>
      </c>
      <c r="N1669" s="63" t="s">
        <v>7299</v>
      </c>
      <c r="O1669" s="63"/>
      <c r="P1669" s="63" t="s">
        <v>3796</v>
      </c>
      <c r="Q1669" s="63"/>
      <c r="R1669" s="63"/>
      <c r="S1669" s="55"/>
      <c r="T1669" s="63"/>
      <c r="U1669" s="66" t="s">
        <v>7300</v>
      </c>
      <c r="V1669" s="63"/>
      <c r="W1669" s="66">
        <v>4100</v>
      </c>
      <c r="X1669" s="66">
        <v>3457</v>
      </c>
      <c r="Y1669" s="63"/>
      <c r="Z1669" s="64">
        <v>36746</v>
      </c>
      <c r="AA1669" s="63">
        <v>7.39</v>
      </c>
      <c r="AB1669" s="63"/>
      <c r="AC1669" s="63">
        <v>166</v>
      </c>
      <c r="AD1669" s="63">
        <v>60</v>
      </c>
      <c r="AE1669" s="63">
        <v>2780</v>
      </c>
      <c r="AF1669" s="63"/>
      <c r="AG1669" s="63"/>
      <c r="AH1669" s="63">
        <v>3650</v>
      </c>
      <c r="AI1669" s="63">
        <v>824</v>
      </c>
      <c r="AJ1669" s="63">
        <v>0</v>
      </c>
      <c r="AK1669" s="63"/>
      <c r="AL1669" s="63">
        <v>7</v>
      </c>
      <c r="AM1669" s="63">
        <v>6870</v>
      </c>
      <c r="AN1669" s="63"/>
      <c r="AO1669" s="63" t="s">
        <v>7301</v>
      </c>
      <c r="AP1669" s="17">
        <f t="shared" si="608"/>
        <v>8.2834000000000003</v>
      </c>
      <c r="AQ1669" s="17">
        <f t="shared" si="609"/>
        <v>4.9374000000000002</v>
      </c>
      <c r="AR1669" s="17">
        <f t="shared" si="606"/>
        <v>120.92999999999999</v>
      </c>
      <c r="AS1669" s="17">
        <f t="shared" si="605"/>
        <v>0</v>
      </c>
      <c r="AT1669" s="17">
        <f t="shared" si="610"/>
        <v>134.1508</v>
      </c>
      <c r="AU1669" s="5">
        <f t="shared" si="611"/>
        <v>102.9665</v>
      </c>
      <c r="AV1669" s="5">
        <f t="shared" si="612"/>
        <v>13.505359999999998</v>
      </c>
      <c r="AW1669" s="5">
        <f t="shared" ref="AW1669:AW1674" si="624">IF(AJ1669&gt;0,AJ1669*0.03333,0)</f>
        <v>0</v>
      </c>
      <c r="AX1669" s="5">
        <f t="shared" ref="AX1669:AX1674" si="625">IF(AK1669&gt;0,AK1669*0.0588,0)</f>
        <v>0</v>
      </c>
      <c r="AY1669" s="5">
        <f t="shared" si="613"/>
        <v>0.14574000000000001</v>
      </c>
      <c r="AZ1669" s="5">
        <f t="shared" si="614"/>
        <v>116.6176</v>
      </c>
      <c r="BA1669" s="7">
        <f t="shared" si="615"/>
        <v>6.9917900341510367E-2</v>
      </c>
      <c r="BB1669" s="62">
        <f t="shared" si="616"/>
        <v>7487</v>
      </c>
      <c r="BC1669" s="28">
        <f t="shared" si="617"/>
        <v>4.2975551995542247E-2</v>
      </c>
      <c r="BD1669" s="32">
        <f t="shared" si="618"/>
        <v>6.1746929574777044E-2</v>
      </c>
      <c r="BE1669" s="32">
        <f t="shared" si="619"/>
        <v>3.680484946791223E-2</v>
      </c>
      <c r="BF1669" s="35">
        <f t="shared" si="620"/>
        <v>0.9014482209573107</v>
      </c>
      <c r="BG1669" s="36">
        <f t="shared" si="621"/>
        <v>0.88294133990066681</v>
      </c>
      <c r="BH1669" s="33">
        <f t="shared" si="622"/>
        <v>0.11580893450045275</v>
      </c>
      <c r="BI1669" s="33">
        <f t="shared" si="623"/>
        <v>1.2497255988804436E-3</v>
      </c>
      <c r="BJ1669" s="63"/>
      <c r="BK1669" s="63"/>
      <c r="BL1669" s="63"/>
      <c r="BM1669" s="63"/>
      <c r="BN1669" s="63"/>
      <c r="BO1669" s="63">
        <v>0</v>
      </c>
      <c r="BP1669" s="63"/>
      <c r="BQ1669" s="63"/>
      <c r="BR1669" s="63"/>
      <c r="BS1669" s="63"/>
      <c r="BT1669" s="63"/>
      <c r="BU1669" s="63"/>
      <c r="BV1669" s="63"/>
      <c r="BW1669" s="63"/>
      <c r="BX1669" s="63"/>
      <c r="BY1669" s="63"/>
      <c r="BZ1669" s="63"/>
      <c r="CA1669" s="63"/>
      <c r="CB1669" s="63"/>
      <c r="CC1669" s="63"/>
      <c r="CD1669" s="63"/>
      <c r="CE1669" s="63"/>
      <c r="CF1669" s="63"/>
      <c r="CG1669" s="63"/>
      <c r="CH1669" s="63"/>
      <c r="CI1669" s="63"/>
      <c r="CJ1669" s="63"/>
      <c r="CK1669" s="63"/>
      <c r="CL1669" s="63"/>
      <c r="CM1669" s="63" t="s">
        <v>7302</v>
      </c>
      <c r="CN1669" s="63">
        <v>20000808</v>
      </c>
      <c r="CO1669" s="63" t="s">
        <v>7303</v>
      </c>
      <c r="CP1669" s="66"/>
      <c r="CQ1669" s="64">
        <v>36756</v>
      </c>
      <c r="CR1669" s="78" t="s">
        <v>2038</v>
      </c>
      <c r="CS1669" s="78" t="s">
        <v>2038</v>
      </c>
    </row>
    <row r="1670" spans="1:97">
      <c r="A1670" s="63" t="s">
        <v>3591</v>
      </c>
      <c r="B1670" s="63" t="s">
        <v>7304</v>
      </c>
      <c r="C1670" s="63">
        <v>4464</v>
      </c>
      <c r="D1670" s="19" t="s">
        <v>3782</v>
      </c>
      <c r="E1670" s="63" t="s">
        <v>3804</v>
      </c>
      <c r="F1670" s="63" t="s">
        <v>3222</v>
      </c>
      <c r="G1670" s="65" t="s">
        <v>3596</v>
      </c>
      <c r="H1670" s="65">
        <v>31</v>
      </c>
      <c r="I1670" s="65">
        <v>30</v>
      </c>
      <c r="J1670" s="65">
        <v>107</v>
      </c>
      <c r="K1670" s="23">
        <v>42.524155999999998</v>
      </c>
      <c r="L1670" s="23">
        <v>-109.63821900000001</v>
      </c>
      <c r="M1670" s="61" t="s">
        <v>7305</v>
      </c>
      <c r="N1670" s="63" t="s">
        <v>7306</v>
      </c>
      <c r="O1670" s="63"/>
      <c r="P1670" s="63" t="s">
        <v>3796</v>
      </c>
      <c r="Q1670" s="63"/>
      <c r="R1670" s="63"/>
      <c r="S1670" s="55"/>
      <c r="T1670" s="63"/>
      <c r="U1670" s="66" t="s">
        <v>7307</v>
      </c>
      <c r="V1670" s="63"/>
      <c r="W1670" s="66">
        <v>13232</v>
      </c>
      <c r="X1670" s="66">
        <v>13230</v>
      </c>
      <c r="Y1670" s="63"/>
      <c r="Z1670" s="64">
        <v>37946</v>
      </c>
      <c r="AA1670" s="63">
        <v>7.4</v>
      </c>
      <c r="AB1670" s="63"/>
      <c r="AC1670" s="63">
        <v>699</v>
      </c>
      <c r="AD1670" s="63">
        <v>5.5</v>
      </c>
      <c r="AE1670" s="63">
        <v>2412</v>
      </c>
      <c r="AF1670" s="63">
        <v>77</v>
      </c>
      <c r="AG1670" s="63"/>
      <c r="AH1670" s="63">
        <v>5298</v>
      </c>
      <c r="AI1670" s="63">
        <v>952</v>
      </c>
      <c r="AJ1670" s="63">
        <v>0</v>
      </c>
      <c r="AK1670" s="63"/>
      <c r="AL1670" s="63">
        <v>111</v>
      </c>
      <c r="AM1670" s="63">
        <v>9518</v>
      </c>
      <c r="AN1670" s="63"/>
      <c r="AO1670" s="63" t="s">
        <v>3536</v>
      </c>
      <c r="AP1670" s="17">
        <f t="shared" si="608"/>
        <v>34.880099999999999</v>
      </c>
      <c r="AQ1670" s="17">
        <f t="shared" si="609"/>
        <v>0.45259500000000003</v>
      </c>
      <c r="AR1670" s="17">
        <f t="shared" si="606"/>
        <v>104.922</v>
      </c>
      <c r="AS1670" s="17">
        <f t="shared" si="605"/>
        <v>1.96966</v>
      </c>
      <c r="AT1670" s="17">
        <f t="shared" si="610"/>
        <v>142.224355</v>
      </c>
      <c r="AU1670" s="5">
        <f t="shared" si="611"/>
        <v>149.45658</v>
      </c>
      <c r="AV1670" s="5">
        <f t="shared" si="612"/>
        <v>15.603279999999998</v>
      </c>
      <c r="AW1670" s="5">
        <f t="shared" si="624"/>
        <v>0</v>
      </c>
      <c r="AX1670" s="5">
        <f t="shared" si="625"/>
        <v>0</v>
      </c>
      <c r="AY1670" s="5">
        <f t="shared" si="613"/>
        <v>2.3110200000000001</v>
      </c>
      <c r="AZ1670" s="5">
        <f t="shared" si="614"/>
        <v>167.37088000000003</v>
      </c>
      <c r="BA1670" s="7">
        <f t="shared" si="615"/>
        <v>-8.1223876071606929E-2</v>
      </c>
      <c r="BB1670" s="62">
        <f t="shared" si="616"/>
        <v>9554.5</v>
      </c>
      <c r="BC1670" s="28">
        <f t="shared" si="617"/>
        <v>1.9137501638484729E-3</v>
      </c>
      <c r="BD1670" s="32">
        <f t="shared" si="618"/>
        <v>0.2452470253776155</v>
      </c>
      <c r="BE1670" s="32">
        <f t="shared" si="619"/>
        <v>3.1822608722676228E-3</v>
      </c>
      <c r="BF1670" s="35">
        <f t="shared" si="620"/>
        <v>0.75157071375011686</v>
      </c>
      <c r="BG1670" s="36">
        <f t="shared" si="621"/>
        <v>0.89296644673195225</v>
      </c>
      <c r="BH1670" s="33">
        <f t="shared" si="622"/>
        <v>9.3225774997418881E-2</v>
      </c>
      <c r="BI1670" s="33">
        <f t="shared" si="623"/>
        <v>1.3807778270628675E-2</v>
      </c>
      <c r="BJ1670" s="63"/>
      <c r="BK1670" s="63">
        <v>13</v>
      </c>
      <c r="BL1670" s="63"/>
      <c r="BM1670" s="63"/>
      <c r="BN1670" s="63"/>
      <c r="BO1670" s="63"/>
      <c r="BP1670" s="63"/>
      <c r="BQ1670" s="63"/>
      <c r="BR1670" s="63"/>
      <c r="BS1670" s="63">
        <v>8.4</v>
      </c>
      <c r="BT1670" s="63"/>
      <c r="BU1670" s="63"/>
      <c r="BV1670" s="63"/>
      <c r="BW1670" s="63"/>
      <c r="BX1670" s="63"/>
      <c r="BY1670" s="63"/>
      <c r="BZ1670" s="63"/>
      <c r="CA1670" s="63"/>
      <c r="CB1670" s="63"/>
      <c r="CC1670" s="63"/>
      <c r="CD1670" s="63"/>
      <c r="CE1670" s="63"/>
      <c r="CF1670" s="63"/>
      <c r="CG1670" s="63"/>
      <c r="CH1670" s="63"/>
      <c r="CI1670" s="63"/>
      <c r="CJ1670" s="63"/>
      <c r="CK1670" s="63"/>
      <c r="CL1670" s="63"/>
      <c r="CM1670" s="63"/>
      <c r="CN1670" s="63">
        <v>20031121</v>
      </c>
      <c r="CO1670" s="63" t="s">
        <v>1933</v>
      </c>
      <c r="CP1670" s="66"/>
      <c r="CQ1670" s="64">
        <v>37984</v>
      </c>
      <c r="CR1670" s="78" t="s">
        <v>2038</v>
      </c>
      <c r="CS1670" s="78" t="s">
        <v>2038</v>
      </c>
    </row>
    <row r="1671" spans="1:97">
      <c r="A1671" s="63" t="s">
        <v>3591</v>
      </c>
      <c r="B1671" s="63" t="s">
        <v>2918</v>
      </c>
      <c r="C1671" s="63">
        <v>5908</v>
      </c>
      <c r="D1671" s="19" t="s">
        <v>3782</v>
      </c>
      <c r="E1671" s="63" t="s">
        <v>3804</v>
      </c>
      <c r="F1671" s="63" t="s">
        <v>1818</v>
      </c>
      <c r="G1671" s="65" t="s">
        <v>3609</v>
      </c>
      <c r="H1671" s="65">
        <v>23</v>
      </c>
      <c r="I1671" s="65">
        <v>30</v>
      </c>
      <c r="J1671" s="65">
        <v>108</v>
      </c>
      <c r="K1671" s="23">
        <v>42.557090000000002</v>
      </c>
      <c r="L1671" s="23">
        <v>-109.682884</v>
      </c>
      <c r="M1671" s="61" t="s">
        <v>2919</v>
      </c>
      <c r="N1671" s="63" t="s">
        <v>2920</v>
      </c>
      <c r="O1671" s="63"/>
      <c r="P1671" s="63" t="s">
        <v>3796</v>
      </c>
      <c r="Q1671" s="63"/>
      <c r="R1671" s="63"/>
      <c r="S1671" s="55">
        <f>IF(U1671&gt;0,V1671-U1671,"")</f>
        <v>4719</v>
      </c>
      <c r="T1671" s="63"/>
      <c r="U1671" s="66">
        <v>8390</v>
      </c>
      <c r="V1671" s="63">
        <v>13109</v>
      </c>
      <c r="W1671" s="66">
        <v>13360</v>
      </c>
      <c r="X1671" s="66">
        <v>13322</v>
      </c>
      <c r="Y1671" s="63" t="s">
        <v>3788</v>
      </c>
      <c r="Z1671" s="64"/>
      <c r="AA1671" s="63">
        <v>7.26</v>
      </c>
      <c r="AB1671" s="63"/>
      <c r="AC1671" s="63">
        <v>47</v>
      </c>
      <c r="AD1671" s="63">
        <v>9</v>
      </c>
      <c r="AE1671" s="63">
        <v>3502</v>
      </c>
      <c r="AF1671" s="63">
        <v>36</v>
      </c>
      <c r="AG1671" s="63"/>
      <c r="AH1671" s="63">
        <v>5060</v>
      </c>
      <c r="AI1671" s="63">
        <v>824</v>
      </c>
      <c r="AJ1671" s="63">
        <v>0</v>
      </c>
      <c r="AK1671" s="63">
        <v>0</v>
      </c>
      <c r="AL1671" s="63">
        <v>7</v>
      </c>
      <c r="AM1671" s="63">
        <v>9090</v>
      </c>
      <c r="AN1671" s="63"/>
      <c r="AO1671" s="63" t="s">
        <v>1902</v>
      </c>
      <c r="AP1671" s="17">
        <f t="shared" si="608"/>
        <v>2.3452999999999999</v>
      </c>
      <c r="AQ1671" s="17">
        <f t="shared" si="609"/>
        <v>0.74060999999999999</v>
      </c>
      <c r="AR1671" s="17">
        <f t="shared" si="606"/>
        <v>152.33699999999999</v>
      </c>
      <c r="AS1671" s="17">
        <f t="shared" si="605"/>
        <v>0.92087999999999992</v>
      </c>
      <c r="AT1671" s="17">
        <f t="shared" si="610"/>
        <v>156.34379000000001</v>
      </c>
      <c r="AU1671" s="5">
        <f t="shared" si="611"/>
        <v>142.74259999999998</v>
      </c>
      <c r="AV1671" s="5">
        <f t="shared" si="612"/>
        <v>13.505359999999998</v>
      </c>
      <c r="AW1671" s="5">
        <f t="shared" si="624"/>
        <v>0</v>
      </c>
      <c r="AX1671" s="5">
        <f t="shared" si="625"/>
        <v>0</v>
      </c>
      <c r="AY1671" s="5">
        <f t="shared" si="613"/>
        <v>0.14574000000000001</v>
      </c>
      <c r="AZ1671" s="5">
        <f t="shared" si="614"/>
        <v>156.39369999999997</v>
      </c>
      <c r="BA1671" s="7">
        <f t="shared" si="615"/>
        <v>-1.5959071616247346E-4</v>
      </c>
      <c r="BB1671" s="62">
        <f t="shared" si="616"/>
        <v>9485</v>
      </c>
      <c r="BC1671" s="28">
        <f t="shared" si="617"/>
        <v>2.126514131897712E-2</v>
      </c>
      <c r="BD1671" s="32">
        <f t="shared" si="618"/>
        <v>1.5000915610399363E-2</v>
      </c>
      <c r="BE1671" s="32">
        <f t="shared" si="619"/>
        <v>4.7370605509819089E-3</v>
      </c>
      <c r="BF1671" s="35">
        <f t="shared" si="620"/>
        <v>0.9802620238386186</v>
      </c>
      <c r="BG1671" s="36">
        <f t="shared" si="621"/>
        <v>0.91271323589121567</v>
      </c>
      <c r="BH1671" s="33">
        <f t="shared" si="622"/>
        <v>8.6354885139235157E-2</v>
      </c>
      <c r="BI1671" s="33">
        <f t="shared" si="623"/>
        <v>9.3187896954928517E-4</v>
      </c>
      <c r="BJ1671" s="63">
        <v>0</v>
      </c>
      <c r="BK1671" s="63">
        <v>16.38</v>
      </c>
      <c r="BL1671" s="63">
        <v>0</v>
      </c>
      <c r="BM1671" s="63">
        <v>8910</v>
      </c>
      <c r="BN1671" s="63">
        <v>0</v>
      </c>
      <c r="BO1671" s="63">
        <v>0</v>
      </c>
      <c r="BP1671" s="63">
        <v>0</v>
      </c>
      <c r="BQ1671" s="63">
        <v>0</v>
      </c>
      <c r="BR1671" s="63">
        <v>0</v>
      </c>
      <c r="BS1671" s="63">
        <v>0</v>
      </c>
      <c r="BT1671" s="63">
        <v>0</v>
      </c>
      <c r="BU1671" s="63">
        <v>0</v>
      </c>
      <c r="BV1671" s="63">
        <v>0</v>
      </c>
      <c r="BW1671" s="63">
        <v>0</v>
      </c>
      <c r="BX1671" s="63"/>
      <c r="BY1671" s="63"/>
      <c r="BZ1671" s="63"/>
      <c r="CA1671" s="63"/>
      <c r="CB1671" s="63"/>
      <c r="CC1671" s="63"/>
      <c r="CD1671" s="63"/>
      <c r="CE1671" s="63"/>
      <c r="CF1671" s="63"/>
      <c r="CG1671" s="63"/>
      <c r="CH1671" s="63"/>
      <c r="CI1671" s="63"/>
      <c r="CJ1671" s="63"/>
      <c r="CK1671" s="63"/>
      <c r="CL1671" s="63"/>
      <c r="CM1671" s="63" t="s">
        <v>7041</v>
      </c>
      <c r="CN1671" s="63"/>
      <c r="CO1671" s="63" t="s">
        <v>2174</v>
      </c>
      <c r="CP1671" s="66"/>
      <c r="CQ1671" s="64">
        <v>39435</v>
      </c>
      <c r="CR1671" s="78" t="s">
        <v>2038</v>
      </c>
      <c r="CS1671" s="78" t="s">
        <v>2038</v>
      </c>
    </row>
    <row r="1672" spans="1:97">
      <c r="A1672" s="63" t="s">
        <v>3591</v>
      </c>
      <c r="B1672" s="63" t="s">
        <v>2952</v>
      </c>
      <c r="C1672" s="63">
        <v>5351</v>
      </c>
      <c r="D1672" s="19" t="s">
        <v>3782</v>
      </c>
      <c r="E1672" s="63" t="s">
        <v>3804</v>
      </c>
      <c r="F1672" s="63" t="s">
        <v>7278</v>
      </c>
      <c r="G1672" s="65" t="s">
        <v>3596</v>
      </c>
      <c r="H1672" s="65">
        <v>21</v>
      </c>
      <c r="I1672" s="65">
        <v>30</v>
      </c>
      <c r="J1672" s="65">
        <v>112</v>
      </c>
      <c r="K1672" s="23">
        <v>42.569628000000002</v>
      </c>
      <c r="L1672" s="23">
        <v>-110.18470000000001</v>
      </c>
      <c r="M1672" s="61" t="s">
        <v>2957</v>
      </c>
      <c r="N1672" s="63" t="s">
        <v>2958</v>
      </c>
      <c r="O1672" s="63"/>
      <c r="P1672" s="63" t="s">
        <v>3796</v>
      </c>
      <c r="Q1672" s="63"/>
      <c r="R1672" s="63"/>
      <c r="S1672" s="55">
        <f>IF(U1672&gt;0,V1672-U1672,"")</f>
        <v>1805</v>
      </c>
      <c r="T1672" s="63"/>
      <c r="U1672" s="66">
        <v>5697</v>
      </c>
      <c r="V1672" s="63">
        <v>7502</v>
      </c>
      <c r="W1672" s="66">
        <v>7912</v>
      </c>
      <c r="X1672" s="66">
        <v>7856</v>
      </c>
      <c r="Y1672" s="63"/>
      <c r="Z1672" s="64"/>
      <c r="AA1672" s="63">
        <v>7.71</v>
      </c>
      <c r="AB1672" s="63"/>
      <c r="AC1672" s="63">
        <v>231</v>
      </c>
      <c r="AD1672" s="63">
        <v>49</v>
      </c>
      <c r="AE1672" s="63">
        <v>2346</v>
      </c>
      <c r="AF1672" s="63">
        <v>0</v>
      </c>
      <c r="AG1672" s="63"/>
      <c r="AH1672" s="63">
        <v>2650</v>
      </c>
      <c r="AI1672" s="63">
        <v>2600</v>
      </c>
      <c r="AJ1672" s="63">
        <v>0</v>
      </c>
      <c r="AK1672" s="63">
        <v>0</v>
      </c>
      <c r="AL1672" s="63">
        <v>0</v>
      </c>
      <c r="AM1672" s="63">
        <v>7876</v>
      </c>
      <c r="AN1672" s="63"/>
      <c r="AO1672" s="63" t="s">
        <v>2953</v>
      </c>
      <c r="AP1672" s="17">
        <f t="shared" si="608"/>
        <v>11.526899999999999</v>
      </c>
      <c r="AQ1672" s="17">
        <f t="shared" si="609"/>
        <v>4.0322100000000001</v>
      </c>
      <c r="AR1672" s="17">
        <f t="shared" si="606"/>
        <v>102.05099999999999</v>
      </c>
      <c r="AS1672" s="17">
        <f t="shared" si="605"/>
        <v>0</v>
      </c>
      <c r="AT1672" s="17">
        <f t="shared" si="610"/>
        <v>117.61010999999999</v>
      </c>
      <c r="AU1672" s="5">
        <f t="shared" si="611"/>
        <v>74.756500000000003</v>
      </c>
      <c r="AV1672" s="5">
        <f t="shared" si="612"/>
        <v>42.613999999999997</v>
      </c>
      <c r="AW1672" s="5">
        <f t="shared" si="624"/>
        <v>0</v>
      </c>
      <c r="AX1672" s="5">
        <f t="shared" si="625"/>
        <v>0</v>
      </c>
      <c r="AY1672" s="5">
        <f t="shared" si="613"/>
        <v>0</v>
      </c>
      <c r="AZ1672" s="5">
        <f t="shared" si="614"/>
        <v>117.37049999999999</v>
      </c>
      <c r="BA1672" s="7">
        <f t="shared" si="615"/>
        <v>1.0197011574699674E-3</v>
      </c>
      <c r="BB1672" s="62">
        <f t="shared" si="616"/>
        <v>7876</v>
      </c>
      <c r="BC1672" s="28">
        <f t="shared" si="617"/>
        <v>0</v>
      </c>
      <c r="BD1672" s="32">
        <f t="shared" si="618"/>
        <v>9.8009431332051297E-2</v>
      </c>
      <c r="BE1672" s="32">
        <f t="shared" si="619"/>
        <v>3.4284552578005417E-2</v>
      </c>
      <c r="BF1672" s="35">
        <f t="shared" si="620"/>
        <v>0.86770601608994324</v>
      </c>
      <c r="BG1672" s="37">
        <f t="shared" si="621"/>
        <v>0.63692750733787462</v>
      </c>
      <c r="BH1672" s="33">
        <f t="shared" si="622"/>
        <v>0.36307249266212549</v>
      </c>
      <c r="BI1672" s="33">
        <f t="shared" si="623"/>
        <v>0</v>
      </c>
      <c r="BJ1672" s="63">
        <v>0</v>
      </c>
      <c r="BK1672" s="63">
        <v>0</v>
      </c>
      <c r="BL1672" s="63">
        <v>0</v>
      </c>
      <c r="BM1672" s="63">
        <v>0</v>
      </c>
      <c r="BN1672" s="63">
        <v>0</v>
      </c>
      <c r="BO1672" s="63">
        <v>0</v>
      </c>
      <c r="BP1672" s="63">
        <v>0</v>
      </c>
      <c r="BQ1672" s="63">
        <v>0</v>
      </c>
      <c r="BR1672" s="63">
        <v>0</v>
      </c>
      <c r="BS1672" s="63">
        <v>0</v>
      </c>
      <c r="BT1672" s="63">
        <v>0</v>
      </c>
      <c r="BU1672" s="63">
        <v>0</v>
      </c>
      <c r="BV1672" s="63">
        <v>0</v>
      </c>
      <c r="BW1672" s="63">
        <v>0</v>
      </c>
      <c r="BX1672" s="63"/>
      <c r="BY1672" s="63"/>
      <c r="BZ1672" s="63"/>
      <c r="CA1672" s="63"/>
      <c r="CB1672" s="63"/>
      <c r="CC1672" s="63"/>
      <c r="CD1672" s="63"/>
      <c r="CE1672" s="63"/>
      <c r="CF1672" s="63"/>
      <c r="CG1672" s="63"/>
      <c r="CH1672" s="63"/>
      <c r="CI1672" s="63"/>
      <c r="CJ1672" s="63"/>
      <c r="CK1672" s="63"/>
      <c r="CL1672" s="63"/>
      <c r="CM1672" s="63"/>
      <c r="CN1672" s="63"/>
      <c r="CO1672" s="63" t="s">
        <v>3423</v>
      </c>
      <c r="CP1672" s="66"/>
      <c r="CQ1672" s="64">
        <v>38566</v>
      </c>
      <c r="CR1672" s="78" t="s">
        <v>2038</v>
      </c>
      <c r="CS1672" s="78" t="s">
        <v>2038</v>
      </c>
    </row>
    <row r="1673" spans="1:97">
      <c r="A1673" s="63" t="s">
        <v>3591</v>
      </c>
      <c r="B1673" s="63" t="s">
        <v>2954</v>
      </c>
      <c r="C1673" s="63">
        <v>5355</v>
      </c>
      <c r="D1673" s="19" t="s">
        <v>3782</v>
      </c>
      <c r="E1673" s="63" t="s">
        <v>3804</v>
      </c>
      <c r="F1673" s="63" t="s">
        <v>7278</v>
      </c>
      <c r="G1673" s="65" t="s">
        <v>3595</v>
      </c>
      <c r="H1673" s="65">
        <v>22</v>
      </c>
      <c r="I1673" s="65">
        <v>30</v>
      </c>
      <c r="J1673" s="65">
        <v>112</v>
      </c>
      <c r="K1673" s="23">
        <v>42.565576999999998</v>
      </c>
      <c r="L1673" s="23">
        <v>-110.180696</v>
      </c>
      <c r="M1673" s="61" t="s">
        <v>2955</v>
      </c>
      <c r="N1673" s="63" t="s">
        <v>2956</v>
      </c>
      <c r="O1673" s="63"/>
      <c r="P1673" s="63" t="s">
        <v>3796</v>
      </c>
      <c r="Q1673" s="63"/>
      <c r="R1673" s="63"/>
      <c r="S1673" s="55">
        <f>IF(U1673&gt;0,V1673-U1673,"")</f>
        <v>100</v>
      </c>
      <c r="T1673" s="63"/>
      <c r="U1673" s="66">
        <v>5648</v>
      </c>
      <c r="V1673" s="63">
        <v>5748</v>
      </c>
      <c r="W1673" s="66">
        <v>8000</v>
      </c>
      <c r="X1673" s="66"/>
      <c r="Y1673" s="63"/>
      <c r="Z1673" s="64"/>
      <c r="AA1673" s="63">
        <v>7.19</v>
      </c>
      <c r="AB1673" s="63"/>
      <c r="AC1673" s="63">
        <v>244</v>
      </c>
      <c r="AD1673" s="63">
        <v>95.1</v>
      </c>
      <c r="AE1673" s="63">
        <v>2089</v>
      </c>
      <c r="AF1673" s="63">
        <v>500</v>
      </c>
      <c r="AG1673" s="63"/>
      <c r="AH1673" s="63">
        <v>3428</v>
      </c>
      <c r="AI1673" s="63">
        <v>1525</v>
      </c>
      <c r="AJ1673" s="63">
        <v>0</v>
      </c>
      <c r="AK1673" s="63">
        <v>0</v>
      </c>
      <c r="AL1673" s="63">
        <v>93.4</v>
      </c>
      <c r="AM1673" s="63">
        <v>8019.4</v>
      </c>
      <c r="AN1673" s="63"/>
      <c r="AO1673" s="63" t="s">
        <v>2953</v>
      </c>
      <c r="AP1673" s="17">
        <f t="shared" si="608"/>
        <v>12.175599999999999</v>
      </c>
      <c r="AQ1673" s="17">
        <f t="shared" si="609"/>
        <v>7.8257789999999998</v>
      </c>
      <c r="AR1673" s="17">
        <f t="shared" si="606"/>
        <v>90.871499999999997</v>
      </c>
      <c r="AS1673" s="17">
        <f t="shared" si="605"/>
        <v>12.79</v>
      </c>
      <c r="AT1673" s="17">
        <f t="shared" si="610"/>
        <v>123.662879</v>
      </c>
      <c r="AU1673" s="5">
        <f t="shared" si="611"/>
        <v>96.703879999999998</v>
      </c>
      <c r="AV1673" s="5">
        <f t="shared" si="612"/>
        <v>24.994749999999996</v>
      </c>
      <c r="AW1673" s="5">
        <f t="shared" si="624"/>
        <v>0</v>
      </c>
      <c r="AX1673" s="5">
        <f t="shared" si="625"/>
        <v>0</v>
      </c>
      <c r="AY1673" s="5">
        <f t="shared" si="613"/>
        <v>1.9445880000000002</v>
      </c>
      <c r="AZ1673" s="5">
        <f t="shared" si="614"/>
        <v>123.64321799999999</v>
      </c>
      <c r="BA1673" s="7">
        <f t="shared" si="615"/>
        <v>7.9500668355998822E-5</v>
      </c>
      <c r="BB1673" s="62">
        <f t="shared" si="616"/>
        <v>7974.5</v>
      </c>
      <c r="BC1673" s="28">
        <f t="shared" si="617"/>
        <v>-2.8073202908608682E-3</v>
      </c>
      <c r="BD1673" s="32">
        <f t="shared" si="618"/>
        <v>9.8458002097783923E-2</v>
      </c>
      <c r="BE1673" s="32">
        <f t="shared" si="619"/>
        <v>6.3283170044908951E-2</v>
      </c>
      <c r="BF1673" s="35">
        <f t="shared" si="620"/>
        <v>0.83825882785730699</v>
      </c>
      <c r="BG1673" s="36">
        <f t="shared" si="621"/>
        <v>0.78212037477057583</v>
      </c>
      <c r="BH1673" s="33">
        <f t="shared" si="622"/>
        <v>0.20215221185847815</v>
      </c>
      <c r="BI1673" s="33">
        <f t="shared" si="623"/>
        <v>1.5727413370946075E-2</v>
      </c>
      <c r="BJ1673" s="63">
        <v>0</v>
      </c>
      <c r="BK1673" s="63">
        <v>44.88</v>
      </c>
      <c r="BL1673" s="63">
        <v>0</v>
      </c>
      <c r="BM1673" s="63">
        <v>0</v>
      </c>
      <c r="BN1673" s="63">
        <v>0</v>
      </c>
      <c r="BO1673" s="63">
        <v>0</v>
      </c>
      <c r="BP1673" s="63">
        <v>0</v>
      </c>
      <c r="BQ1673" s="63">
        <v>0</v>
      </c>
      <c r="BR1673" s="63">
        <v>0</v>
      </c>
      <c r="BS1673" s="63">
        <v>0</v>
      </c>
      <c r="BT1673" s="63">
        <v>0</v>
      </c>
      <c r="BU1673" s="63">
        <v>0</v>
      </c>
      <c r="BV1673" s="63">
        <v>0</v>
      </c>
      <c r="BW1673" s="63">
        <v>0</v>
      </c>
      <c r="BX1673" s="63"/>
      <c r="BY1673" s="63"/>
      <c r="BZ1673" s="63"/>
      <c r="CA1673" s="63"/>
      <c r="CB1673" s="63"/>
      <c r="CC1673" s="63"/>
      <c r="CD1673" s="63"/>
      <c r="CE1673" s="63"/>
      <c r="CF1673" s="63"/>
      <c r="CG1673" s="63"/>
      <c r="CH1673" s="63"/>
      <c r="CI1673" s="63"/>
      <c r="CJ1673" s="63"/>
      <c r="CK1673" s="63"/>
      <c r="CL1673" s="63"/>
      <c r="CM1673" s="63"/>
      <c r="CN1673" s="63"/>
      <c r="CO1673" s="63" t="s">
        <v>2183</v>
      </c>
      <c r="CP1673" s="66"/>
      <c r="CQ1673" s="64">
        <v>38166</v>
      </c>
      <c r="CR1673" s="78" t="s">
        <v>2038</v>
      </c>
      <c r="CS1673" s="78" t="s">
        <v>2038</v>
      </c>
    </row>
    <row r="1674" spans="1:97">
      <c r="A1674" s="63" t="s">
        <v>3591</v>
      </c>
      <c r="B1674" s="63" t="s">
        <v>2959</v>
      </c>
      <c r="C1674" s="63">
        <v>5352</v>
      </c>
      <c r="D1674" s="19" t="s">
        <v>3782</v>
      </c>
      <c r="E1674" s="63" t="s">
        <v>3804</v>
      </c>
      <c r="F1674" s="63" t="s">
        <v>7278</v>
      </c>
      <c r="G1674" s="65" t="s">
        <v>3617</v>
      </c>
      <c r="H1674" s="65">
        <v>27</v>
      </c>
      <c r="I1674" s="65">
        <v>30</v>
      </c>
      <c r="J1674" s="65">
        <v>112</v>
      </c>
      <c r="K1674" s="23">
        <v>42.558900000000001</v>
      </c>
      <c r="L1674" s="23">
        <v>-110.179456</v>
      </c>
      <c r="M1674" s="61" t="s">
        <v>2960</v>
      </c>
      <c r="N1674" s="63" t="s">
        <v>2961</v>
      </c>
      <c r="O1674" s="63"/>
      <c r="P1674" s="63" t="s">
        <v>3796</v>
      </c>
      <c r="Q1674" s="63"/>
      <c r="R1674" s="63"/>
      <c r="S1674" s="55" t="str">
        <f>IF(U1674&gt;0,V1674-U1674,"")</f>
        <v/>
      </c>
      <c r="T1674" s="63"/>
      <c r="U1674" s="66"/>
      <c r="V1674" s="63"/>
      <c r="W1674" s="66">
        <v>7804</v>
      </c>
      <c r="X1674" s="66">
        <v>7731</v>
      </c>
      <c r="Y1674" s="63"/>
      <c r="Z1674" s="64"/>
      <c r="AA1674" s="63">
        <v>8.16</v>
      </c>
      <c r="AB1674" s="63"/>
      <c r="AC1674" s="63">
        <v>61</v>
      </c>
      <c r="AD1674" s="63">
        <v>16</v>
      </c>
      <c r="AE1674" s="63">
        <v>4623</v>
      </c>
      <c r="AF1674" s="63">
        <v>0</v>
      </c>
      <c r="AG1674" s="63"/>
      <c r="AH1674" s="63">
        <v>4100</v>
      </c>
      <c r="AI1674" s="63">
        <v>5400</v>
      </c>
      <c r="AJ1674" s="63">
        <v>0</v>
      </c>
      <c r="AK1674" s="63">
        <v>0</v>
      </c>
      <c r="AL1674" s="63">
        <v>0</v>
      </c>
      <c r="AM1674" s="63">
        <v>14201</v>
      </c>
      <c r="AN1674" s="63"/>
      <c r="AO1674" s="63" t="s">
        <v>2953</v>
      </c>
      <c r="AP1674" s="17">
        <f t="shared" si="608"/>
        <v>3.0438999999999998</v>
      </c>
      <c r="AQ1674" s="17">
        <f t="shared" si="609"/>
        <v>1.31664</v>
      </c>
      <c r="AR1674" s="17">
        <f t="shared" si="606"/>
        <v>201.10049999999998</v>
      </c>
      <c r="AS1674" s="17">
        <f t="shared" si="605"/>
        <v>0</v>
      </c>
      <c r="AT1674" s="17">
        <f t="shared" si="610"/>
        <v>205.46103999999997</v>
      </c>
      <c r="AU1674" s="5">
        <f t="shared" si="611"/>
        <v>115.661</v>
      </c>
      <c r="AV1674" s="5">
        <f t="shared" si="612"/>
        <v>88.505999999999986</v>
      </c>
      <c r="AW1674" s="5">
        <f t="shared" si="624"/>
        <v>0</v>
      </c>
      <c r="AX1674" s="5">
        <f t="shared" si="625"/>
        <v>0</v>
      </c>
      <c r="AY1674" s="5">
        <f t="shared" si="613"/>
        <v>0</v>
      </c>
      <c r="AZ1674" s="5">
        <f t="shared" si="614"/>
        <v>204.16699999999997</v>
      </c>
      <c r="BA1674" s="7">
        <f t="shared" si="615"/>
        <v>3.1590610838066547E-3</v>
      </c>
      <c r="BB1674" s="62">
        <f t="shared" si="616"/>
        <v>14200</v>
      </c>
      <c r="BC1674" s="28">
        <f t="shared" si="617"/>
        <v>-3.5210027815921973E-5</v>
      </c>
      <c r="BD1674" s="32">
        <f t="shared" si="618"/>
        <v>1.481497416736526E-2</v>
      </c>
      <c r="BE1674" s="32">
        <f t="shared" si="619"/>
        <v>6.4082222108872815E-3</v>
      </c>
      <c r="BF1674" s="35">
        <f t="shared" si="620"/>
        <v>0.97877680362174757</v>
      </c>
      <c r="BG1674" s="37">
        <f t="shared" si="621"/>
        <v>0.56650193224174339</v>
      </c>
      <c r="BH1674" s="33">
        <f t="shared" si="622"/>
        <v>0.43349806775825672</v>
      </c>
      <c r="BI1674" s="33">
        <f t="shared" si="623"/>
        <v>0</v>
      </c>
      <c r="BJ1674" s="63">
        <v>0</v>
      </c>
      <c r="BK1674" s="63">
        <v>1</v>
      </c>
      <c r="BL1674" s="63">
        <v>0</v>
      </c>
      <c r="BM1674" s="63">
        <v>0</v>
      </c>
      <c r="BN1674" s="63">
        <v>0</v>
      </c>
      <c r="BO1674" s="63">
        <v>0</v>
      </c>
      <c r="BP1674" s="63">
        <v>0</v>
      </c>
      <c r="BQ1674" s="63">
        <v>0</v>
      </c>
      <c r="BR1674" s="63">
        <v>0</v>
      </c>
      <c r="BS1674" s="63">
        <v>0</v>
      </c>
      <c r="BT1674" s="63">
        <v>0</v>
      </c>
      <c r="BU1674" s="63">
        <v>0</v>
      </c>
      <c r="BV1674" s="63">
        <v>0</v>
      </c>
      <c r="BW1674" s="63">
        <v>0</v>
      </c>
      <c r="BX1674" s="63"/>
      <c r="BY1674" s="63"/>
      <c r="BZ1674" s="63"/>
      <c r="CA1674" s="63"/>
      <c r="CB1674" s="63"/>
      <c r="CC1674" s="63"/>
      <c r="CD1674" s="63"/>
      <c r="CE1674" s="63"/>
      <c r="CF1674" s="63"/>
      <c r="CG1674" s="63"/>
      <c r="CH1674" s="63"/>
      <c r="CI1674" s="63"/>
      <c r="CJ1674" s="63"/>
      <c r="CK1674" s="63"/>
      <c r="CL1674" s="63"/>
      <c r="CM1674" s="63"/>
      <c r="CN1674" s="63"/>
      <c r="CO1674" s="63" t="s">
        <v>2962</v>
      </c>
      <c r="CP1674" s="66"/>
      <c r="CQ1674" s="64">
        <v>38525</v>
      </c>
      <c r="CR1674" s="78" t="s">
        <v>2038</v>
      </c>
      <c r="CS1674" s="78" t="s">
        <v>2038</v>
      </c>
    </row>
    <row r="1675" spans="1:97">
      <c r="A1675" s="16" t="s">
        <v>3590</v>
      </c>
      <c r="B1675" s="16" t="s">
        <v>5265</v>
      </c>
      <c r="C1675" s="19">
        <v>49001994</v>
      </c>
      <c r="D1675" s="19" t="s">
        <v>3782</v>
      </c>
      <c r="E1675" s="19" t="s">
        <v>3804</v>
      </c>
      <c r="G1675" s="47"/>
      <c r="H1675" s="47" t="s">
        <v>3856</v>
      </c>
      <c r="I1675" s="47" t="s">
        <v>5451</v>
      </c>
      <c r="J1675" s="47" t="s">
        <v>5470</v>
      </c>
      <c r="K1675" s="23">
        <v>42.572220000000002</v>
      </c>
      <c r="L1675" s="23">
        <v>-110.46653999999999</v>
      </c>
      <c r="M1675" s="61" t="s">
        <v>5223</v>
      </c>
      <c r="N1675" s="19" t="s">
        <v>5224</v>
      </c>
      <c r="P1675" s="19" t="s">
        <v>3796</v>
      </c>
      <c r="Q1675" s="55"/>
      <c r="R1675" s="55"/>
      <c r="S1675" s="55">
        <f>V1675-U1675</f>
        <v>24</v>
      </c>
      <c r="T1675" s="19"/>
      <c r="U1675" s="55">
        <v>4056</v>
      </c>
      <c r="V1675" s="55">
        <v>4080</v>
      </c>
      <c r="W1675" s="55">
        <v>4502</v>
      </c>
      <c r="X1675" s="55"/>
      <c r="Y1675" s="51" t="s">
        <v>3798</v>
      </c>
      <c r="Z1675" s="40">
        <v>24057</v>
      </c>
      <c r="AA1675" s="52">
        <v>8.3999996185302734</v>
      </c>
      <c r="AB1675" s="19" t="s">
        <v>3789</v>
      </c>
      <c r="AC1675" s="19">
        <v>33</v>
      </c>
      <c r="AD1675" s="19">
        <v>10</v>
      </c>
      <c r="AE1675" s="19">
        <v>1560</v>
      </c>
      <c r="AF1675" s="19">
        <v>21</v>
      </c>
      <c r="AG1675" s="19">
        <v>-3</v>
      </c>
      <c r="AH1675" s="19">
        <v>1260</v>
      </c>
      <c r="AI1675" s="19">
        <v>1976</v>
      </c>
      <c r="AJ1675" s="19"/>
      <c r="AK1675" s="19"/>
      <c r="AL1675" s="19">
        <v>85</v>
      </c>
      <c r="AM1675" s="19">
        <v>3993</v>
      </c>
      <c r="AP1675" s="17">
        <f t="shared" si="608"/>
        <v>1.6467000000000001</v>
      </c>
      <c r="AQ1675" s="17">
        <f t="shared" si="609"/>
        <v>0.82289999999999996</v>
      </c>
      <c r="AR1675" s="17">
        <f t="shared" si="606"/>
        <v>67.86</v>
      </c>
      <c r="AS1675" s="17">
        <f t="shared" si="605"/>
        <v>0.53717999999999999</v>
      </c>
      <c r="AT1675" s="17">
        <f t="shared" si="610"/>
        <v>70.866780000000006</v>
      </c>
      <c r="AU1675" s="5">
        <f t="shared" si="611"/>
        <v>35.544599999999996</v>
      </c>
      <c r="AV1675" s="5">
        <f t="shared" si="612"/>
        <v>32.38664</v>
      </c>
      <c r="AW1675" s="5"/>
      <c r="AX1675" s="5"/>
      <c r="AY1675" s="5">
        <f t="shared" si="613"/>
        <v>1.7697000000000001</v>
      </c>
      <c r="AZ1675" s="5">
        <f t="shared" si="614"/>
        <v>69.700940000000003</v>
      </c>
      <c r="BA1675" s="7">
        <f t="shared" si="615"/>
        <v>8.2937960436436104E-3</v>
      </c>
      <c r="BB1675" s="62">
        <f t="shared" si="616"/>
        <v>4942</v>
      </c>
      <c r="BC1675" s="6">
        <f t="shared" si="617"/>
        <v>0.10621152770005596</v>
      </c>
      <c r="BD1675" s="32">
        <f t="shared" si="618"/>
        <v>2.3236557382739838E-2</v>
      </c>
      <c r="BE1675" s="32">
        <f t="shared" si="619"/>
        <v>1.1611928748561736E-2</v>
      </c>
      <c r="BF1675" s="35">
        <f t="shared" si="620"/>
        <v>0.96515151386869846</v>
      </c>
      <c r="BG1675" s="37">
        <f t="shared" si="621"/>
        <v>0.50995868922284249</v>
      </c>
      <c r="BH1675" s="33">
        <f t="shared" si="622"/>
        <v>0.46465140929232801</v>
      </c>
      <c r="BI1675" s="33">
        <f t="shared" si="623"/>
        <v>2.5389901484829329E-2</v>
      </c>
      <c r="CM1675" s="51" t="s">
        <v>5225</v>
      </c>
      <c r="CR1675" s="78" t="s">
        <v>2038</v>
      </c>
      <c r="CS1675" s="78" t="s">
        <v>2038</v>
      </c>
    </row>
    <row r="1676" spans="1:97">
      <c r="A1676" s="63" t="s">
        <v>3591</v>
      </c>
      <c r="B1676" s="63" t="s">
        <v>2967</v>
      </c>
      <c r="C1676" s="63">
        <v>3206</v>
      </c>
      <c r="D1676" s="19" t="s">
        <v>3782</v>
      </c>
      <c r="E1676" s="63" t="s">
        <v>3804</v>
      </c>
      <c r="F1676" s="63" t="s">
        <v>4740</v>
      </c>
      <c r="G1676" s="65" t="s">
        <v>264</v>
      </c>
      <c r="H1676" s="65">
        <v>32</v>
      </c>
      <c r="I1676" s="65">
        <v>30</v>
      </c>
      <c r="J1676" s="65">
        <v>114</v>
      </c>
      <c r="K1676" s="23">
        <v>42.535550000000001</v>
      </c>
      <c r="L1676" s="23">
        <v>-110.43832999999999</v>
      </c>
      <c r="M1676" s="61" t="s">
        <v>2968</v>
      </c>
      <c r="N1676" s="63" t="s">
        <v>2969</v>
      </c>
      <c r="O1676" s="63"/>
      <c r="P1676" s="63" t="s">
        <v>3796</v>
      </c>
      <c r="Q1676" s="63"/>
      <c r="R1676" s="63"/>
      <c r="S1676" s="55" t="str">
        <f>IF(U1676&gt;0,V1676-U1676,"")</f>
        <v/>
      </c>
      <c r="T1676" s="63"/>
      <c r="U1676" s="66"/>
      <c r="V1676" s="63"/>
      <c r="W1676" s="66">
        <v>3370</v>
      </c>
      <c r="X1676" s="66">
        <v>3325</v>
      </c>
      <c r="Y1676" s="63"/>
      <c r="Z1676" s="64">
        <v>37337</v>
      </c>
      <c r="AA1676" s="63">
        <v>7.29</v>
      </c>
      <c r="AB1676" s="63"/>
      <c r="AC1676" s="63">
        <v>152</v>
      </c>
      <c r="AD1676" s="63">
        <v>49</v>
      </c>
      <c r="AE1676" s="63">
        <v>3693</v>
      </c>
      <c r="AF1676" s="63"/>
      <c r="AG1676" s="63"/>
      <c r="AH1676" s="63">
        <v>4760</v>
      </c>
      <c r="AI1676" s="63">
        <v>2300</v>
      </c>
      <c r="AJ1676" s="63"/>
      <c r="AK1676" s="63"/>
      <c r="AL1676" s="63">
        <v>14</v>
      </c>
      <c r="AM1676" s="63">
        <v>10988</v>
      </c>
      <c r="AN1676" s="63"/>
      <c r="AO1676" s="63" t="s">
        <v>7350</v>
      </c>
      <c r="AP1676" s="17">
        <f t="shared" si="608"/>
        <v>7.5847999999999995</v>
      </c>
      <c r="AQ1676" s="17">
        <f t="shared" si="609"/>
        <v>4.0322100000000001</v>
      </c>
      <c r="AR1676" s="17">
        <f t="shared" si="606"/>
        <v>160.6455</v>
      </c>
      <c r="AS1676" s="17">
        <f t="shared" si="605"/>
        <v>0</v>
      </c>
      <c r="AT1676" s="17">
        <f t="shared" si="610"/>
        <v>172.26250999999999</v>
      </c>
      <c r="AU1676" s="5">
        <f t="shared" si="611"/>
        <v>134.27959999999999</v>
      </c>
      <c r="AV1676" s="5">
        <f t="shared" si="612"/>
        <v>37.696999999999996</v>
      </c>
      <c r="AW1676" s="5">
        <f>IF(AJ1676&gt;0,AJ1676*0.03333,0)</f>
        <v>0</v>
      </c>
      <c r="AX1676" s="5">
        <f>IF(AK1676&gt;0,AK1676*0.0588,0)</f>
        <v>0</v>
      </c>
      <c r="AY1676" s="5">
        <f t="shared" si="613"/>
        <v>0.29148000000000002</v>
      </c>
      <c r="AZ1676" s="5">
        <f t="shared" si="614"/>
        <v>172.26808</v>
      </c>
      <c r="BA1676" s="7">
        <f t="shared" si="615"/>
        <v>-1.6166924394161485E-5</v>
      </c>
      <c r="BB1676" s="62">
        <f t="shared" si="616"/>
        <v>10968</v>
      </c>
      <c r="BC1676" s="28">
        <f t="shared" si="617"/>
        <v>-9.1091273456002917E-4</v>
      </c>
      <c r="BD1676" s="32">
        <f t="shared" si="618"/>
        <v>4.4030474187331879E-2</v>
      </c>
      <c r="BE1676" s="32">
        <f t="shared" si="619"/>
        <v>2.3407356597787879E-2</v>
      </c>
      <c r="BF1676" s="35">
        <f t="shared" si="620"/>
        <v>0.93256216921488033</v>
      </c>
      <c r="BG1676" s="36">
        <f t="shared" si="621"/>
        <v>0.77948044698704477</v>
      </c>
      <c r="BH1676" s="33">
        <f t="shared" si="622"/>
        <v>0.2188275390310265</v>
      </c>
      <c r="BI1676" s="33">
        <f t="shared" si="623"/>
        <v>1.6920139819286313E-3</v>
      </c>
      <c r="BJ1676" s="63"/>
      <c r="BK1676" s="63">
        <v>18</v>
      </c>
      <c r="BL1676" s="63"/>
      <c r="BM1676" s="63"/>
      <c r="BN1676" s="63"/>
      <c r="BO1676" s="63"/>
      <c r="BP1676" s="63"/>
      <c r="BQ1676" s="63"/>
      <c r="BR1676" s="63"/>
      <c r="BS1676" s="63"/>
      <c r="BT1676" s="63"/>
      <c r="BU1676" s="63"/>
      <c r="BV1676" s="63"/>
      <c r="BW1676" s="63"/>
      <c r="BX1676" s="63"/>
      <c r="BY1676" s="63"/>
      <c r="BZ1676" s="63"/>
      <c r="CA1676" s="63"/>
      <c r="CB1676" s="63"/>
      <c r="CC1676" s="63"/>
      <c r="CD1676" s="63"/>
      <c r="CE1676" s="63"/>
      <c r="CF1676" s="63"/>
      <c r="CG1676" s="63"/>
      <c r="CH1676" s="63"/>
      <c r="CI1676" s="63"/>
      <c r="CJ1676" s="63"/>
      <c r="CK1676" s="63"/>
      <c r="CL1676" s="63"/>
      <c r="CM1676" s="63"/>
      <c r="CN1676" s="63">
        <v>20020322</v>
      </c>
      <c r="CO1676" s="63" t="s">
        <v>2970</v>
      </c>
      <c r="CP1676" s="66"/>
      <c r="CQ1676" s="64">
        <v>37347</v>
      </c>
      <c r="CR1676" s="78" t="s">
        <v>2038</v>
      </c>
      <c r="CS1676" s="78" t="s">
        <v>2038</v>
      </c>
    </row>
    <row r="1677" spans="1:97">
      <c r="A1677" s="16" t="s">
        <v>3590</v>
      </c>
      <c r="B1677" s="16" t="s">
        <v>5266</v>
      </c>
      <c r="C1677" s="19">
        <v>49016979</v>
      </c>
      <c r="D1677" s="19" t="s">
        <v>3782</v>
      </c>
      <c r="E1677" s="19" t="s">
        <v>3804</v>
      </c>
      <c r="G1677" s="47"/>
      <c r="H1677" s="47" t="s">
        <v>5249</v>
      </c>
      <c r="I1677" s="47" t="s">
        <v>5452</v>
      </c>
      <c r="J1677" s="47" t="s">
        <v>5470</v>
      </c>
      <c r="K1677" s="23">
        <v>42.785110000000003</v>
      </c>
      <c r="L1677" s="23">
        <v>-110.45863</v>
      </c>
      <c r="M1677" s="61" t="s">
        <v>5028</v>
      </c>
      <c r="N1677" s="19" t="s">
        <v>3787</v>
      </c>
      <c r="P1677" s="19" t="s">
        <v>3796</v>
      </c>
      <c r="Q1677" s="55"/>
      <c r="R1677" s="55">
        <v>121</v>
      </c>
      <c r="S1677" s="55">
        <f>V1677-U1677</f>
        <v>58</v>
      </c>
      <c r="T1677" s="19"/>
      <c r="U1677" s="55">
        <v>4137</v>
      </c>
      <c r="V1677" s="55">
        <v>4195</v>
      </c>
      <c r="W1677" s="55"/>
      <c r="X1677" s="55"/>
      <c r="Y1677" s="51" t="s">
        <v>3798</v>
      </c>
      <c r="Z1677" s="40">
        <v>23295</v>
      </c>
      <c r="AA1677" s="52">
        <v>8.3999996185302734</v>
      </c>
      <c r="AB1677" s="19" t="s">
        <v>3789</v>
      </c>
      <c r="AC1677" s="19">
        <v>56</v>
      </c>
      <c r="AD1677" s="19">
        <v>24</v>
      </c>
      <c r="AE1677" s="19">
        <v>1552</v>
      </c>
      <c r="AF1677" s="19">
        <v>17</v>
      </c>
      <c r="AG1677" s="19">
        <v>-3</v>
      </c>
      <c r="AH1677" s="19">
        <v>1480</v>
      </c>
      <c r="AI1677" s="19">
        <v>1806</v>
      </c>
      <c r="AJ1677" s="19"/>
      <c r="AK1677" s="19"/>
      <c r="AL1677" s="19">
        <v>120</v>
      </c>
      <c r="AM1677" s="19">
        <v>4139</v>
      </c>
      <c r="AO1677" s="19" t="s">
        <v>5030</v>
      </c>
      <c r="AP1677" s="17">
        <f t="shared" si="608"/>
        <v>2.7944</v>
      </c>
      <c r="AQ1677" s="17">
        <f t="shared" si="609"/>
        <v>1.97496</v>
      </c>
      <c r="AR1677" s="17">
        <f t="shared" si="606"/>
        <v>67.512</v>
      </c>
      <c r="AS1677" s="17">
        <f t="shared" si="605"/>
        <v>0.43485999999999997</v>
      </c>
      <c r="AT1677" s="17">
        <f t="shared" si="610"/>
        <v>72.716220000000007</v>
      </c>
      <c r="AU1677" s="5">
        <f t="shared" si="611"/>
        <v>41.750799999999998</v>
      </c>
      <c r="AV1677" s="5">
        <f t="shared" si="612"/>
        <v>29.600339999999996</v>
      </c>
      <c r="AW1677" s="5"/>
      <c r="AX1677" s="5"/>
      <c r="AY1677" s="5">
        <f t="shared" si="613"/>
        <v>2.4984000000000002</v>
      </c>
      <c r="AZ1677" s="5">
        <f t="shared" si="614"/>
        <v>73.84953999999999</v>
      </c>
      <c r="BA1677" s="7">
        <f t="shared" si="615"/>
        <v>-7.7325017794059358E-3</v>
      </c>
      <c r="BB1677" s="62">
        <f t="shared" si="616"/>
        <v>5052</v>
      </c>
      <c r="BC1677" s="6">
        <f t="shared" si="617"/>
        <v>9.9336307257099341E-2</v>
      </c>
      <c r="BD1677" s="32">
        <f t="shared" si="618"/>
        <v>3.8428840222992887E-2</v>
      </c>
      <c r="BE1677" s="32">
        <f t="shared" si="619"/>
        <v>2.7159827614801759E-2</v>
      </c>
      <c r="BF1677" s="35">
        <f t="shared" si="620"/>
        <v>0.93441133216220529</v>
      </c>
      <c r="BG1677" s="37">
        <f t="shared" si="621"/>
        <v>0.56534949303678805</v>
      </c>
      <c r="BH1677" s="33">
        <f t="shared" si="622"/>
        <v>0.40081955825317261</v>
      </c>
      <c r="BI1677" s="33">
        <f t="shared" si="623"/>
        <v>3.3830948710039367E-2</v>
      </c>
      <c r="CM1677" s="51" t="s">
        <v>5029</v>
      </c>
      <c r="CR1677" s="78" t="s">
        <v>2038</v>
      </c>
      <c r="CS1677" s="78" t="s">
        <v>2038</v>
      </c>
    </row>
    <row r="1678" spans="1:97">
      <c r="A1678" s="16" t="s">
        <v>3590</v>
      </c>
      <c r="B1678" s="16" t="s">
        <v>5266</v>
      </c>
      <c r="C1678" s="19">
        <v>49016981</v>
      </c>
      <c r="D1678" s="19" t="s">
        <v>3782</v>
      </c>
      <c r="E1678" s="19" t="s">
        <v>3804</v>
      </c>
      <c r="G1678" s="47"/>
      <c r="H1678" s="47" t="s">
        <v>5249</v>
      </c>
      <c r="I1678" s="47" t="s">
        <v>5452</v>
      </c>
      <c r="J1678" s="47" t="s">
        <v>5470</v>
      </c>
      <c r="K1678" s="23">
        <v>42.785110000000003</v>
      </c>
      <c r="L1678" s="23">
        <v>-110.45863</v>
      </c>
      <c r="M1678" s="61" t="s">
        <v>5028</v>
      </c>
      <c r="N1678" s="19" t="s">
        <v>3787</v>
      </c>
      <c r="P1678" s="19" t="s">
        <v>3796</v>
      </c>
      <c r="Q1678" s="55">
        <v>121</v>
      </c>
      <c r="R1678" s="55"/>
      <c r="S1678" s="55">
        <f>V1678-U1678</f>
        <v>64</v>
      </c>
      <c r="T1678" s="19"/>
      <c r="U1678" s="55">
        <v>4316</v>
      </c>
      <c r="V1678" s="55">
        <v>4380</v>
      </c>
      <c r="W1678" s="55"/>
      <c r="X1678" s="55"/>
      <c r="Y1678" s="51" t="s">
        <v>3798</v>
      </c>
      <c r="Z1678" s="40">
        <v>23282</v>
      </c>
      <c r="AA1678" s="52">
        <v>8.8999996185302734</v>
      </c>
      <c r="AB1678" s="19" t="s">
        <v>3789</v>
      </c>
      <c r="AC1678" s="19">
        <v>28</v>
      </c>
      <c r="AD1678" s="19">
        <v>3</v>
      </c>
      <c r="AE1678" s="19">
        <v>1546</v>
      </c>
      <c r="AF1678" s="19">
        <v>34</v>
      </c>
      <c r="AG1678" s="19">
        <v>-3</v>
      </c>
      <c r="AH1678" s="19">
        <v>1140</v>
      </c>
      <c r="AI1678" s="19">
        <v>1537</v>
      </c>
      <c r="AJ1678" s="19"/>
      <c r="AK1678" s="19"/>
      <c r="AL1678" s="19">
        <v>450</v>
      </c>
      <c r="AM1678" s="19">
        <v>4055</v>
      </c>
      <c r="AO1678" s="19" t="s">
        <v>5030</v>
      </c>
      <c r="AP1678" s="17">
        <f t="shared" si="608"/>
        <v>1.3972</v>
      </c>
      <c r="AQ1678" s="17">
        <f t="shared" si="609"/>
        <v>0.24687000000000001</v>
      </c>
      <c r="AR1678" s="17">
        <f t="shared" si="606"/>
        <v>67.250999999999991</v>
      </c>
      <c r="AS1678" s="17">
        <f t="shared" si="605"/>
        <v>0.86971999999999994</v>
      </c>
      <c r="AT1678" s="17">
        <f t="shared" si="610"/>
        <v>69.764789999999991</v>
      </c>
      <c r="AU1678" s="5">
        <f t="shared" si="611"/>
        <v>32.159399999999998</v>
      </c>
      <c r="AV1678" s="5">
        <f t="shared" si="612"/>
        <v>25.191429999999997</v>
      </c>
      <c r="AW1678" s="5"/>
      <c r="AX1678" s="5"/>
      <c r="AY1678" s="5">
        <f t="shared" si="613"/>
        <v>9.3690000000000015</v>
      </c>
      <c r="AZ1678" s="5">
        <f t="shared" si="614"/>
        <v>66.719830000000002</v>
      </c>
      <c r="BA1678" s="7">
        <f t="shared" si="615"/>
        <v>2.2309913014374724E-2</v>
      </c>
      <c r="BB1678" s="62">
        <f t="shared" si="616"/>
        <v>4735</v>
      </c>
      <c r="BC1678" s="6">
        <f t="shared" si="617"/>
        <v>7.7360637087599549E-2</v>
      </c>
      <c r="BD1678" s="32">
        <f t="shared" si="618"/>
        <v>2.0027294570799971E-2</v>
      </c>
      <c r="BE1678" s="32">
        <f t="shared" si="619"/>
        <v>3.5386045023571349E-3</v>
      </c>
      <c r="BF1678" s="35">
        <f t="shared" si="620"/>
        <v>0.97643410092684291</v>
      </c>
      <c r="BG1678" s="37">
        <f t="shared" si="621"/>
        <v>0.48200662381783643</v>
      </c>
      <c r="BH1678" s="33">
        <f t="shared" si="622"/>
        <v>0.37757035651919374</v>
      </c>
      <c r="BI1678" s="33">
        <f t="shared" si="623"/>
        <v>0.14042301966296977</v>
      </c>
      <c r="CM1678" s="51" t="s">
        <v>5031</v>
      </c>
      <c r="CR1678" s="78" t="s">
        <v>2038</v>
      </c>
      <c r="CS1678" s="78" t="s">
        <v>2038</v>
      </c>
    </row>
    <row r="1679" spans="1:97">
      <c r="A1679" s="16" t="s">
        <v>3590</v>
      </c>
      <c r="B1679" s="16" t="s">
        <v>5267</v>
      </c>
      <c r="C1679" s="19">
        <v>49006012</v>
      </c>
      <c r="D1679" s="19" t="s">
        <v>3782</v>
      </c>
      <c r="E1679" s="19" t="s">
        <v>3804</v>
      </c>
      <c r="F1679" s="19" t="s">
        <v>4939</v>
      </c>
      <c r="G1679" s="47"/>
      <c r="H1679" s="47" t="s">
        <v>3817</v>
      </c>
      <c r="I1679" s="47" t="s">
        <v>5452</v>
      </c>
      <c r="J1679" s="47" t="s">
        <v>5470</v>
      </c>
      <c r="K1679" s="23">
        <v>42.734580000000001</v>
      </c>
      <c r="L1679" s="23">
        <v>-110.45402</v>
      </c>
      <c r="M1679" s="61" t="s">
        <v>4940</v>
      </c>
      <c r="N1679" s="19" t="s">
        <v>3861</v>
      </c>
      <c r="P1679" s="19" t="s">
        <v>3796</v>
      </c>
      <c r="Q1679" s="55"/>
      <c r="R1679" s="55"/>
      <c r="S1679" s="55"/>
      <c r="T1679" s="19"/>
      <c r="U1679" s="55">
        <v>3667</v>
      </c>
      <c r="Y1679" s="51" t="s">
        <v>7074</v>
      </c>
      <c r="AA1679" s="52">
        <v>7.9000000953674316</v>
      </c>
      <c r="AB1679" s="19" t="s">
        <v>3789</v>
      </c>
      <c r="AC1679" s="19">
        <v>158</v>
      </c>
      <c r="AD1679" s="19">
        <v>116</v>
      </c>
      <c r="AE1679" s="19">
        <v>3750</v>
      </c>
      <c r="AF1679" s="19">
        <v>-3</v>
      </c>
      <c r="AG1679" s="19">
        <v>-3</v>
      </c>
      <c r="AH1679" s="19">
        <v>4450</v>
      </c>
      <c r="AI1679" s="19">
        <v>3001</v>
      </c>
      <c r="AJ1679" s="19"/>
      <c r="AK1679" s="19"/>
      <c r="AL1679" s="19">
        <v>280</v>
      </c>
      <c r="AM1679" s="19">
        <v>10232</v>
      </c>
      <c r="AP1679" s="17">
        <f t="shared" si="608"/>
        <v>7.8841999999999999</v>
      </c>
      <c r="AQ1679" s="17">
        <f t="shared" si="609"/>
        <v>9.5456400000000006</v>
      </c>
      <c r="AR1679" s="17">
        <f t="shared" si="606"/>
        <v>163.125</v>
      </c>
      <c r="AS1679" s="17">
        <f t="shared" si="605"/>
        <v>0</v>
      </c>
      <c r="AT1679" s="17">
        <f t="shared" si="610"/>
        <v>180.55484000000001</v>
      </c>
      <c r="AU1679" s="5">
        <f t="shared" si="611"/>
        <v>125.53449999999999</v>
      </c>
      <c r="AV1679" s="5">
        <f t="shared" si="612"/>
        <v>49.186389999999996</v>
      </c>
      <c r="AW1679" s="5"/>
      <c r="AX1679" s="5"/>
      <c r="AY1679" s="5">
        <f t="shared" si="613"/>
        <v>5.8296000000000001</v>
      </c>
      <c r="AZ1679" s="5">
        <f t="shared" si="614"/>
        <v>180.55049</v>
      </c>
      <c r="BA1679" s="7">
        <f t="shared" si="615"/>
        <v>1.2046346698943789E-5</v>
      </c>
      <c r="BB1679" s="62">
        <f t="shared" si="616"/>
        <v>11749</v>
      </c>
      <c r="BC1679" s="6">
        <f t="shared" si="617"/>
        <v>6.9014148582867016E-2</v>
      </c>
      <c r="BD1679" s="32">
        <f t="shared" si="618"/>
        <v>4.3666511515282558E-2</v>
      </c>
      <c r="BE1679" s="32">
        <f t="shared" si="619"/>
        <v>5.2868369521415208E-2</v>
      </c>
      <c r="BF1679" s="35">
        <f t="shared" si="620"/>
        <v>0.90346511896330217</v>
      </c>
      <c r="BG1679" s="37">
        <f t="shared" si="621"/>
        <v>0.69528750655841476</v>
      </c>
      <c r="BH1679" s="33">
        <f t="shared" si="622"/>
        <v>0.27242457220692118</v>
      </c>
      <c r="BI1679" s="33">
        <f t="shared" si="623"/>
        <v>3.2287921234664056E-2</v>
      </c>
      <c r="CM1679" s="51" t="s">
        <v>7074</v>
      </c>
      <c r="CR1679" s="78" t="s">
        <v>2038</v>
      </c>
      <c r="CS1679" s="78" t="s">
        <v>2038</v>
      </c>
    </row>
    <row r="1680" spans="1:97">
      <c r="A1680" s="16" t="s">
        <v>3590</v>
      </c>
      <c r="B1680" s="16" t="s">
        <v>5268</v>
      </c>
      <c r="C1680" s="19">
        <v>49124806</v>
      </c>
      <c r="D1680" s="19" t="s">
        <v>3782</v>
      </c>
      <c r="E1680" s="19" t="s">
        <v>3804</v>
      </c>
      <c r="G1680" s="47"/>
      <c r="H1680" s="47" t="s">
        <v>5234</v>
      </c>
      <c r="I1680" s="47" t="s">
        <v>5453</v>
      </c>
      <c r="J1680" s="47" t="s">
        <v>5470</v>
      </c>
      <c r="K1680" s="23">
        <v>42.787100000000002</v>
      </c>
      <c r="L1680" s="23">
        <v>-110.459</v>
      </c>
      <c r="M1680" s="61" t="s">
        <v>3873</v>
      </c>
      <c r="N1680" s="19" t="s">
        <v>4444</v>
      </c>
      <c r="P1680" s="19" t="s">
        <v>3796</v>
      </c>
      <c r="Q1680" s="55"/>
      <c r="R1680" s="55"/>
      <c r="S1680" s="55">
        <f>V1680-U1680</f>
        <v>0</v>
      </c>
      <c r="T1680" s="19"/>
      <c r="Y1680" s="51" t="s">
        <v>3788</v>
      </c>
      <c r="Z1680" s="40">
        <v>28304</v>
      </c>
      <c r="AA1680" s="52">
        <v>8.1999998092651367</v>
      </c>
      <c r="AB1680" s="19" t="s">
        <v>3789</v>
      </c>
      <c r="AC1680" s="19">
        <v>51</v>
      </c>
      <c r="AD1680" s="19">
        <v>11</v>
      </c>
      <c r="AE1680" s="19">
        <v>2076</v>
      </c>
      <c r="AF1680" s="19">
        <v>136</v>
      </c>
      <c r="AG1680" s="19">
        <v>-3</v>
      </c>
      <c r="AH1680" s="19">
        <v>1900</v>
      </c>
      <c r="AI1680" s="19">
        <v>2550</v>
      </c>
      <c r="AJ1680" s="19"/>
      <c r="AK1680" s="19"/>
      <c r="AL1680" s="19">
        <v>31</v>
      </c>
      <c r="AM1680" s="19">
        <v>5497</v>
      </c>
      <c r="AO1680" s="19" t="s">
        <v>5038</v>
      </c>
      <c r="AP1680" s="17">
        <f t="shared" si="608"/>
        <v>2.5449000000000002</v>
      </c>
      <c r="AQ1680" s="17">
        <f t="shared" si="609"/>
        <v>0.90519000000000005</v>
      </c>
      <c r="AR1680" s="17">
        <f t="shared" si="606"/>
        <v>90.305999999999997</v>
      </c>
      <c r="AS1680" s="17">
        <f t="shared" si="605"/>
        <v>3.4788799999999998</v>
      </c>
      <c r="AT1680" s="17">
        <f t="shared" si="610"/>
        <v>97.234970000000004</v>
      </c>
      <c r="AU1680" s="5">
        <f t="shared" si="611"/>
        <v>53.598999999999997</v>
      </c>
      <c r="AV1680" s="5">
        <f t="shared" si="612"/>
        <v>41.794499999999992</v>
      </c>
      <c r="AW1680" s="5"/>
      <c r="AX1680" s="5"/>
      <c r="AY1680" s="5">
        <f t="shared" si="613"/>
        <v>0.6454200000000001</v>
      </c>
      <c r="AZ1680" s="5">
        <f t="shared" si="614"/>
        <v>96.03891999999999</v>
      </c>
      <c r="BA1680" s="7">
        <f t="shared" si="615"/>
        <v>6.18836822707927E-3</v>
      </c>
      <c r="BB1680" s="62">
        <f t="shared" si="616"/>
        <v>6752</v>
      </c>
      <c r="BC1680" s="6">
        <f t="shared" si="617"/>
        <v>0.1024573434566087</v>
      </c>
      <c r="BD1680" s="32">
        <f t="shared" si="618"/>
        <v>2.6172682523581795E-2</v>
      </c>
      <c r="BE1680" s="32">
        <f t="shared" si="619"/>
        <v>9.3093050782038604E-3</v>
      </c>
      <c r="BF1680" s="35">
        <f t="shared" si="620"/>
        <v>0.96451801239821433</v>
      </c>
      <c r="BG1680" s="37">
        <f t="shared" si="621"/>
        <v>0.55809665498112637</v>
      </c>
      <c r="BH1680" s="33">
        <f t="shared" si="622"/>
        <v>0.43518294458121765</v>
      </c>
      <c r="BI1680" s="33">
        <f t="shared" si="623"/>
        <v>6.7204004376559025E-3</v>
      </c>
      <c r="CM1680" s="51" t="s">
        <v>3820</v>
      </c>
      <c r="CR1680" s="78" t="s">
        <v>2038</v>
      </c>
      <c r="CS1680" s="78" t="s">
        <v>2038</v>
      </c>
    </row>
    <row r="1681" spans="1:97">
      <c r="A1681" s="16" t="s">
        <v>3590</v>
      </c>
      <c r="B1681" s="16" t="s">
        <v>5269</v>
      </c>
      <c r="C1681" s="19">
        <v>49001033</v>
      </c>
      <c r="D1681" s="19" t="s">
        <v>3782</v>
      </c>
      <c r="E1681" s="19" t="s">
        <v>3804</v>
      </c>
      <c r="G1681" s="47"/>
      <c r="H1681" s="47" t="s">
        <v>3831</v>
      </c>
      <c r="I1681" s="47" t="s">
        <v>5455</v>
      </c>
      <c r="J1681" s="47" t="s">
        <v>5472</v>
      </c>
      <c r="K1681" s="23">
        <v>42.974919999999997</v>
      </c>
      <c r="L1681" s="23">
        <v>-110.52406999999999</v>
      </c>
      <c r="M1681" s="61" t="s">
        <v>3832</v>
      </c>
      <c r="N1681" s="19" t="s">
        <v>2524</v>
      </c>
      <c r="P1681" s="19" t="s">
        <v>3796</v>
      </c>
      <c r="Q1681" s="55"/>
      <c r="R1681" s="55"/>
      <c r="S1681" s="55">
        <f>V1681-U1681</f>
        <v>149</v>
      </c>
      <c r="T1681" s="19"/>
      <c r="U1681" s="55">
        <v>10820</v>
      </c>
      <c r="V1681" s="55">
        <v>10969</v>
      </c>
      <c r="W1681" s="55"/>
      <c r="X1681" s="55"/>
      <c r="Y1681" s="51" t="s">
        <v>3788</v>
      </c>
      <c r="Z1681" s="40">
        <v>24090</v>
      </c>
      <c r="AA1681" s="52">
        <v>7.6999998092651367</v>
      </c>
      <c r="AB1681" s="19" t="s">
        <v>3789</v>
      </c>
      <c r="AC1681" s="19">
        <v>1340</v>
      </c>
      <c r="AD1681" s="19">
        <v>140</v>
      </c>
      <c r="AE1681" s="19">
        <v>5298</v>
      </c>
      <c r="AF1681" s="19">
        <v>55</v>
      </c>
      <c r="AG1681" s="19">
        <v>-3</v>
      </c>
      <c r="AH1681" s="19">
        <v>10000</v>
      </c>
      <c r="AI1681" s="19">
        <v>1476</v>
      </c>
      <c r="AJ1681" s="19"/>
      <c r="AK1681" s="19"/>
      <c r="AL1681" s="19">
        <v>200</v>
      </c>
      <c r="AM1681" s="19">
        <v>17761</v>
      </c>
      <c r="AP1681" s="17">
        <f t="shared" si="608"/>
        <v>66.866</v>
      </c>
      <c r="AQ1681" s="17">
        <f t="shared" si="609"/>
        <v>11.5206</v>
      </c>
      <c r="AR1681" s="17">
        <f t="shared" si="606"/>
        <v>230.46299999999999</v>
      </c>
      <c r="AS1681" s="17">
        <f t="shared" si="605"/>
        <v>1.4068999999999998</v>
      </c>
      <c r="AT1681" s="17">
        <f t="shared" si="610"/>
        <v>310.25650000000002</v>
      </c>
      <c r="AU1681" s="5">
        <f t="shared" si="611"/>
        <v>282.09999999999997</v>
      </c>
      <c r="AV1681" s="5">
        <f t="shared" si="612"/>
        <v>24.191639999999996</v>
      </c>
      <c r="AW1681" s="5"/>
      <c r="AX1681" s="5"/>
      <c r="AY1681" s="5">
        <f t="shared" si="613"/>
        <v>4.1640000000000006</v>
      </c>
      <c r="AZ1681" s="5">
        <f t="shared" si="614"/>
        <v>310.45563999999996</v>
      </c>
      <c r="BA1681" s="7">
        <f t="shared" si="615"/>
        <v>-3.208250446010981E-4</v>
      </c>
      <c r="BB1681" s="62">
        <f t="shared" si="616"/>
        <v>18506</v>
      </c>
      <c r="BC1681" s="6">
        <f t="shared" si="617"/>
        <v>2.0542090605784873E-2</v>
      </c>
      <c r="BD1681" s="32">
        <f t="shared" si="618"/>
        <v>0.21551845005664666</v>
      </c>
      <c r="BE1681" s="32">
        <f t="shared" si="619"/>
        <v>3.7132501655887946E-2</v>
      </c>
      <c r="BF1681" s="35">
        <f t="shared" si="620"/>
        <v>0.74734904828746529</v>
      </c>
      <c r="BG1681" s="36">
        <f t="shared" si="621"/>
        <v>0.90866443914499351</v>
      </c>
      <c r="BH1681" s="33">
        <f t="shared" si="622"/>
        <v>7.7923016634518213E-2</v>
      </c>
      <c r="BI1681" s="33">
        <f t="shared" si="623"/>
        <v>1.3412544220488315E-2</v>
      </c>
      <c r="CM1681" s="51" t="s">
        <v>3788</v>
      </c>
      <c r="CR1681" s="78" t="s">
        <v>2038</v>
      </c>
      <c r="CS1681" s="78" t="s">
        <v>2038</v>
      </c>
    </row>
    <row r="1682" spans="1:97">
      <c r="A1682" s="16" t="s">
        <v>3590</v>
      </c>
      <c r="B1682" s="16" t="s">
        <v>5270</v>
      </c>
      <c r="C1682" s="19">
        <v>49001852</v>
      </c>
      <c r="D1682" s="19" t="s">
        <v>3782</v>
      </c>
      <c r="E1682" s="19" t="s">
        <v>3804</v>
      </c>
      <c r="F1682" s="19" t="s">
        <v>5215</v>
      </c>
      <c r="G1682" s="47"/>
      <c r="H1682" s="47" t="s">
        <v>5216</v>
      </c>
      <c r="I1682" s="47" t="s">
        <v>5454</v>
      </c>
      <c r="J1682" s="47" t="s">
        <v>5474</v>
      </c>
      <c r="K1682" s="23">
        <v>43.057209999999998</v>
      </c>
      <c r="L1682" s="23">
        <v>-109.87691</v>
      </c>
      <c r="M1682" s="61" t="s">
        <v>5217</v>
      </c>
      <c r="N1682" s="19" t="s">
        <v>5218</v>
      </c>
      <c r="P1682" s="19" t="s">
        <v>3796</v>
      </c>
      <c r="Q1682" s="55"/>
      <c r="R1682" s="55">
        <v>3391</v>
      </c>
      <c r="S1682" s="55">
        <f>V1682-U1682</f>
        <v>2</v>
      </c>
      <c r="T1682" s="19"/>
      <c r="U1682" s="55">
        <v>1468</v>
      </c>
      <c r="V1682" s="55">
        <v>1470</v>
      </c>
      <c r="W1682" s="55">
        <v>6650</v>
      </c>
      <c r="X1682" s="55"/>
      <c r="Y1682" s="51" t="s">
        <v>5220</v>
      </c>
      <c r="Z1682" s="40">
        <v>23683</v>
      </c>
      <c r="AA1682" s="52">
        <v>8.6000003814697266</v>
      </c>
      <c r="AB1682" s="19" t="s">
        <v>3789</v>
      </c>
      <c r="AC1682" s="19">
        <v>44</v>
      </c>
      <c r="AD1682" s="19">
        <v>22</v>
      </c>
      <c r="AE1682" s="19">
        <v>802</v>
      </c>
      <c r="AF1682" s="19">
        <v>105</v>
      </c>
      <c r="AG1682" s="19">
        <v>-3</v>
      </c>
      <c r="AH1682" s="19">
        <v>310</v>
      </c>
      <c r="AI1682" s="19">
        <v>1403</v>
      </c>
      <c r="AJ1682" s="19"/>
      <c r="AK1682" s="19"/>
      <c r="AL1682" s="19">
        <v>166</v>
      </c>
      <c r="AM1682" s="19">
        <v>2335</v>
      </c>
      <c r="AP1682" s="17">
        <f t="shared" si="608"/>
        <v>2.1955999999999998</v>
      </c>
      <c r="AQ1682" s="17">
        <f t="shared" si="609"/>
        <v>1.8103800000000001</v>
      </c>
      <c r="AR1682" s="17">
        <f t="shared" si="606"/>
        <v>34.887</v>
      </c>
      <c r="AS1682" s="17">
        <f t="shared" si="605"/>
        <v>2.6858999999999997</v>
      </c>
      <c r="AT1682" s="17">
        <f t="shared" si="610"/>
        <v>41.578879999999998</v>
      </c>
      <c r="AU1682" s="5">
        <f t="shared" si="611"/>
        <v>8.745099999999999</v>
      </c>
      <c r="AV1682" s="5">
        <f t="shared" si="612"/>
        <v>22.995169999999998</v>
      </c>
      <c r="AW1682" s="5"/>
      <c r="AX1682" s="5"/>
      <c r="AY1682" s="5">
        <f t="shared" si="613"/>
        <v>3.4561200000000003</v>
      </c>
      <c r="AZ1682" s="5">
        <f t="shared" si="614"/>
        <v>35.196389999999994</v>
      </c>
      <c r="BA1682" s="7">
        <f t="shared" si="615"/>
        <v>8.3132107513265732E-2</v>
      </c>
      <c r="BB1682" s="62">
        <f t="shared" si="616"/>
        <v>2849</v>
      </c>
      <c r="BC1682" s="6">
        <f t="shared" si="617"/>
        <v>9.9151234567901231E-2</v>
      </c>
      <c r="BD1682" s="32">
        <f t="shared" si="618"/>
        <v>5.2805655178783072E-2</v>
      </c>
      <c r="BE1682" s="32">
        <f t="shared" si="619"/>
        <v>4.3540855357335269E-2</v>
      </c>
      <c r="BF1682" s="35">
        <f t="shared" si="620"/>
        <v>0.90365348946388169</v>
      </c>
      <c r="BG1682" s="33">
        <f t="shared" si="621"/>
        <v>0.24846582277330148</v>
      </c>
      <c r="BH1682" s="37">
        <f t="shared" si="622"/>
        <v>0.65333887935666135</v>
      </c>
      <c r="BI1682" s="33">
        <f t="shared" si="623"/>
        <v>9.8195297870037265E-2</v>
      </c>
      <c r="CM1682" s="51" t="s">
        <v>5222</v>
      </c>
      <c r="CR1682" s="78" t="s">
        <v>2038</v>
      </c>
      <c r="CS1682" s="78" t="s">
        <v>2038</v>
      </c>
    </row>
    <row r="1683" spans="1:97">
      <c r="A1683" s="16" t="s">
        <v>3590</v>
      </c>
      <c r="B1683" s="16" t="s">
        <v>5271</v>
      </c>
      <c r="C1683" s="19">
        <v>49124234</v>
      </c>
      <c r="D1683" s="19" t="s">
        <v>3782</v>
      </c>
      <c r="E1683" s="19" t="s">
        <v>3804</v>
      </c>
      <c r="F1683" s="19" t="s">
        <v>1593</v>
      </c>
      <c r="G1683" s="47"/>
      <c r="H1683" s="47" t="s">
        <v>5216</v>
      </c>
      <c r="I1683" s="47" t="s">
        <v>5454</v>
      </c>
      <c r="J1683" s="47" t="s">
        <v>5467</v>
      </c>
      <c r="K1683" s="23">
        <v>43.06035</v>
      </c>
      <c r="L1683" s="23">
        <v>-110.22768000000001</v>
      </c>
      <c r="M1683" s="61" t="s">
        <v>1594</v>
      </c>
      <c r="N1683" s="19" t="s">
        <v>1595</v>
      </c>
      <c r="P1683" s="19" t="s">
        <v>3796</v>
      </c>
      <c r="Q1683" s="55"/>
      <c r="R1683" s="55"/>
      <c r="S1683" s="55">
        <f>V1683-U1683</f>
        <v>642</v>
      </c>
      <c r="T1683" s="19"/>
      <c r="U1683" s="55">
        <v>16884</v>
      </c>
      <c r="V1683" s="55">
        <v>17526</v>
      </c>
      <c r="W1683" s="55">
        <v>18124</v>
      </c>
      <c r="X1683" s="55"/>
      <c r="Y1683" s="51" t="s">
        <v>3788</v>
      </c>
      <c r="Z1683" s="40">
        <v>28298</v>
      </c>
      <c r="AA1683" s="52">
        <v>7.0999999046325684</v>
      </c>
      <c r="AB1683" s="19" t="s">
        <v>3789</v>
      </c>
      <c r="AC1683" s="19">
        <v>65</v>
      </c>
      <c r="AD1683" s="19">
        <v>3</v>
      </c>
      <c r="AE1683" s="19">
        <v>4274</v>
      </c>
      <c r="AF1683" s="19">
        <v>81</v>
      </c>
      <c r="AG1683" s="19">
        <v>-3</v>
      </c>
      <c r="AH1683" s="19">
        <v>5600</v>
      </c>
      <c r="AI1683" s="19">
        <v>1818</v>
      </c>
      <c r="AJ1683" s="19"/>
      <c r="AK1683" s="19"/>
      <c r="AL1683" s="19">
        <v>180</v>
      </c>
      <c r="AM1683" s="19">
        <v>11098</v>
      </c>
      <c r="AO1683" s="19" t="s">
        <v>5038</v>
      </c>
      <c r="AP1683" s="17">
        <f t="shared" si="608"/>
        <v>3.2435</v>
      </c>
      <c r="AQ1683" s="17">
        <f t="shared" si="609"/>
        <v>0.24687000000000001</v>
      </c>
      <c r="AR1683" s="17">
        <f t="shared" si="606"/>
        <v>185.91899999999998</v>
      </c>
      <c r="AS1683" s="17">
        <f t="shared" si="605"/>
        <v>2.0719799999999999</v>
      </c>
      <c r="AT1683" s="17">
        <f t="shared" si="610"/>
        <v>191.48134999999999</v>
      </c>
      <c r="AU1683" s="5">
        <f t="shared" si="611"/>
        <v>157.976</v>
      </c>
      <c r="AV1683" s="5">
        <f t="shared" si="612"/>
        <v>29.797019999999996</v>
      </c>
      <c r="AW1683" s="5"/>
      <c r="AX1683" s="5"/>
      <c r="AY1683" s="5">
        <f t="shared" si="613"/>
        <v>3.7476000000000003</v>
      </c>
      <c r="AZ1683" s="5">
        <f t="shared" si="614"/>
        <v>191.52062000000001</v>
      </c>
      <c r="BA1683" s="7">
        <f t="shared" si="615"/>
        <v>-1.0253210969127946E-4</v>
      </c>
      <c r="BB1683" s="62">
        <f t="shared" si="616"/>
        <v>12018</v>
      </c>
      <c r="BC1683" s="6">
        <f t="shared" si="617"/>
        <v>3.9799273230662742E-2</v>
      </c>
      <c r="BD1683" s="32">
        <f t="shared" si="618"/>
        <v>1.6938986486151265E-2</v>
      </c>
      <c r="BE1683" s="32">
        <f t="shared" si="619"/>
        <v>1.2892639413707916E-3</v>
      </c>
      <c r="BF1683" s="35">
        <f t="shared" si="620"/>
        <v>0.98177174957247793</v>
      </c>
      <c r="BG1683" s="36">
        <f t="shared" si="621"/>
        <v>0.82485113091217011</v>
      </c>
      <c r="BH1683" s="33">
        <f t="shared" si="622"/>
        <v>0.15558126326032151</v>
      </c>
      <c r="BI1683" s="33">
        <f t="shared" si="623"/>
        <v>1.9567605827508286E-2</v>
      </c>
      <c r="CM1683" s="51" t="s">
        <v>3788</v>
      </c>
      <c r="CR1683" s="78" t="s">
        <v>2038</v>
      </c>
      <c r="CS1683" s="78" t="s">
        <v>2038</v>
      </c>
    </row>
    <row r="1684" spans="1:97">
      <c r="A1684" s="20" t="s">
        <v>3590</v>
      </c>
      <c r="B1684" s="16" t="s">
        <v>5272</v>
      </c>
      <c r="C1684" s="19">
        <v>49016351</v>
      </c>
      <c r="D1684" s="19" t="s">
        <v>3782</v>
      </c>
      <c r="E1684" s="19" t="s">
        <v>1707</v>
      </c>
      <c r="F1684" s="19" t="s">
        <v>3177</v>
      </c>
      <c r="G1684" s="47"/>
      <c r="H1684" s="47" t="s">
        <v>7072</v>
      </c>
      <c r="I1684" s="47" t="s">
        <v>5458</v>
      </c>
      <c r="J1684" s="47" t="s">
        <v>5481</v>
      </c>
      <c r="K1684" s="23">
        <v>41.084580000000003</v>
      </c>
      <c r="L1684" s="23">
        <v>-108.72342999999999</v>
      </c>
      <c r="M1684" s="61" t="s">
        <v>3913</v>
      </c>
      <c r="N1684" s="19" t="s">
        <v>3914</v>
      </c>
      <c r="P1684" s="19" t="s">
        <v>7126</v>
      </c>
      <c r="Q1684" s="55">
        <v>1007</v>
      </c>
      <c r="R1684" s="55">
        <v>1970</v>
      </c>
      <c r="S1684" s="55">
        <f>V1684-U1684</f>
        <v>45</v>
      </c>
      <c r="T1684" s="19"/>
      <c r="U1684" s="55">
        <v>4905</v>
      </c>
      <c r="V1684" s="55">
        <v>4950</v>
      </c>
      <c r="W1684" s="55">
        <v>7228</v>
      </c>
      <c r="X1684" s="55"/>
      <c r="Y1684" s="51" t="s">
        <v>3798</v>
      </c>
      <c r="Z1684" s="40">
        <v>22306</v>
      </c>
      <c r="AA1684" s="52">
        <v>8.1000003814697266</v>
      </c>
      <c r="AB1684" s="19" t="s">
        <v>3837</v>
      </c>
      <c r="AC1684" s="19">
        <v>84</v>
      </c>
      <c r="AD1684" s="19">
        <v>24</v>
      </c>
      <c r="AE1684" s="19">
        <v>1091</v>
      </c>
      <c r="AF1684" s="19">
        <v>-3</v>
      </c>
      <c r="AG1684" s="19">
        <v>-3</v>
      </c>
      <c r="AH1684" s="19">
        <v>660</v>
      </c>
      <c r="AI1684" s="19">
        <v>1513</v>
      </c>
      <c r="AJ1684" s="19"/>
      <c r="AK1684" s="19"/>
      <c r="AL1684" s="19">
        <v>490</v>
      </c>
      <c r="AM1684" s="19">
        <v>3094</v>
      </c>
      <c r="AP1684" s="17">
        <f t="shared" si="608"/>
        <v>4.1916000000000002</v>
      </c>
      <c r="AQ1684" s="17">
        <f t="shared" si="609"/>
        <v>1.97496</v>
      </c>
      <c r="AR1684" s="17">
        <f t="shared" si="606"/>
        <v>47.458499999999994</v>
      </c>
      <c r="AS1684" s="17">
        <f t="shared" si="605"/>
        <v>0</v>
      </c>
      <c r="AT1684" s="17">
        <f t="shared" si="610"/>
        <v>53.625059999999991</v>
      </c>
      <c r="AU1684" s="5">
        <f t="shared" si="611"/>
        <v>18.618600000000001</v>
      </c>
      <c r="AV1684" s="5">
        <f t="shared" si="612"/>
        <v>24.798069999999999</v>
      </c>
      <c r="AW1684" s="5"/>
      <c r="AX1684" s="5"/>
      <c r="AY1684" s="5">
        <f t="shared" si="613"/>
        <v>10.2018</v>
      </c>
      <c r="AZ1684" s="5">
        <f t="shared" si="614"/>
        <v>53.618469999999995</v>
      </c>
      <c r="BA1684" s="7">
        <f t="shared" si="615"/>
        <v>6.1448928434150346E-5</v>
      </c>
      <c r="BB1684" s="62">
        <f t="shared" si="616"/>
        <v>3856</v>
      </c>
      <c r="BC1684" s="6">
        <f t="shared" si="617"/>
        <v>0.10964028776978417</v>
      </c>
      <c r="BD1684" s="32">
        <f t="shared" si="618"/>
        <v>7.8164947507751062E-2</v>
      </c>
      <c r="BE1684" s="32">
        <f t="shared" si="619"/>
        <v>3.6829049701762581E-2</v>
      </c>
      <c r="BF1684" s="35">
        <f t="shared" si="620"/>
        <v>0.88500600279048647</v>
      </c>
      <c r="BG1684" s="33">
        <f t="shared" si="621"/>
        <v>0.34724228423526449</v>
      </c>
      <c r="BH1684" s="37">
        <f t="shared" si="622"/>
        <v>0.46249119006939216</v>
      </c>
      <c r="BI1684" s="33">
        <f t="shared" si="623"/>
        <v>0.19026652569534344</v>
      </c>
      <c r="CM1684" s="51" t="s">
        <v>3916</v>
      </c>
      <c r="CR1684" s="78" t="s">
        <v>2038</v>
      </c>
      <c r="CS1684" s="78" t="s">
        <v>6954</v>
      </c>
    </row>
    <row r="1685" spans="1:97">
      <c r="A1685" s="63" t="s">
        <v>3591</v>
      </c>
      <c r="B1685" s="63" t="s">
        <v>3412</v>
      </c>
      <c r="C1685" s="63">
        <v>4563</v>
      </c>
      <c r="D1685" s="19" t="s">
        <v>3782</v>
      </c>
      <c r="E1685" s="63" t="s">
        <v>2393</v>
      </c>
      <c r="F1685" s="63" t="s">
        <v>7278</v>
      </c>
      <c r="G1685" s="65" t="s">
        <v>3592</v>
      </c>
      <c r="H1685" s="65">
        <v>12</v>
      </c>
      <c r="I1685" s="65">
        <v>14</v>
      </c>
      <c r="J1685" s="65">
        <v>91</v>
      </c>
      <c r="K1685" s="23">
        <v>41.204380999999998</v>
      </c>
      <c r="L1685" s="23">
        <v>-107.58491100000001</v>
      </c>
      <c r="M1685" s="61" t="s">
        <v>3413</v>
      </c>
      <c r="N1685" s="63" t="s">
        <v>3414</v>
      </c>
      <c r="O1685" s="63"/>
      <c r="P1685" s="63" t="s">
        <v>7126</v>
      </c>
      <c r="Q1685" s="63"/>
      <c r="R1685" s="63"/>
      <c r="S1685" s="55">
        <f>IF(U1685&gt;0,V1685-U1685,"")</f>
        <v>499</v>
      </c>
      <c r="T1685" s="63"/>
      <c r="U1685" s="66">
        <v>1069</v>
      </c>
      <c r="V1685" s="63">
        <v>1568</v>
      </c>
      <c r="W1685" s="66">
        <v>1695</v>
      </c>
      <c r="X1685" s="66"/>
      <c r="Y1685" s="63"/>
      <c r="Z1685" s="64">
        <v>38497</v>
      </c>
      <c r="AA1685" s="63">
        <v>8.39</v>
      </c>
      <c r="AB1685" s="63"/>
      <c r="AC1685" s="63">
        <v>2.8</v>
      </c>
      <c r="AD1685" s="63">
        <v>1.2</v>
      </c>
      <c r="AE1685" s="63">
        <v>602</v>
      </c>
      <c r="AF1685" s="63">
        <v>5.4</v>
      </c>
      <c r="AG1685" s="63"/>
      <c r="AH1685" s="63">
        <v>9</v>
      </c>
      <c r="AI1685" s="63">
        <v>1520</v>
      </c>
      <c r="AJ1685" s="63"/>
      <c r="AK1685" s="63"/>
      <c r="AL1685" s="63">
        <v>0</v>
      </c>
      <c r="AM1685" s="63">
        <v>1420</v>
      </c>
      <c r="AN1685" s="63"/>
      <c r="AO1685" s="63" t="s">
        <v>3397</v>
      </c>
      <c r="AP1685" s="17">
        <f t="shared" si="608"/>
        <v>0.13971999999999998</v>
      </c>
      <c r="AQ1685" s="17">
        <f t="shared" si="609"/>
        <v>9.8748000000000002E-2</v>
      </c>
      <c r="AR1685" s="17">
        <f t="shared" si="606"/>
        <v>26.186999999999998</v>
      </c>
      <c r="AS1685" s="17">
        <f t="shared" si="605"/>
        <v>0.138132</v>
      </c>
      <c r="AT1685" s="17">
        <f t="shared" si="610"/>
        <v>26.563599999999997</v>
      </c>
      <c r="AU1685" s="5">
        <f t="shared" si="611"/>
        <v>0.25389</v>
      </c>
      <c r="AV1685" s="5">
        <f t="shared" si="612"/>
        <v>24.912799999999997</v>
      </c>
      <c r="AW1685" s="5">
        <f t="shared" ref="AW1685:AW1691" si="626">IF(AJ1685&gt;0,AJ1685*0.03333,0)</f>
        <v>0</v>
      </c>
      <c r="AX1685" s="5">
        <f t="shared" ref="AX1685:AX1691" si="627">IF(AK1685&gt;0,AK1685*0.0588,0)</f>
        <v>0</v>
      </c>
      <c r="AY1685" s="5">
        <f t="shared" si="613"/>
        <v>0</v>
      </c>
      <c r="AZ1685" s="5">
        <f t="shared" si="614"/>
        <v>25.166689999999996</v>
      </c>
      <c r="BA1685" s="7">
        <f t="shared" si="615"/>
        <v>2.700371484482306E-2</v>
      </c>
      <c r="BB1685" s="62">
        <f t="shared" si="616"/>
        <v>2140.4</v>
      </c>
      <c r="BC1685" s="28">
        <f t="shared" si="617"/>
        <v>0.20233681608808002</v>
      </c>
      <c r="BD1685" s="32">
        <f t="shared" si="618"/>
        <v>5.2598292400126484E-3</v>
      </c>
      <c r="BE1685" s="32">
        <f t="shared" si="619"/>
        <v>3.7174178198738127E-3</v>
      </c>
      <c r="BF1685" s="35">
        <f t="shared" si="620"/>
        <v>0.99102275294011355</v>
      </c>
      <c r="BG1685" s="33">
        <f t="shared" si="621"/>
        <v>1.0088335017437734E-2</v>
      </c>
      <c r="BH1685" s="36">
        <f t="shared" si="622"/>
        <v>0.98991166498256233</v>
      </c>
      <c r="BI1685" s="33">
        <f t="shared" si="623"/>
        <v>0</v>
      </c>
      <c r="BJ1685" s="63"/>
      <c r="BK1685" s="63">
        <v>0.434</v>
      </c>
      <c r="BL1685" s="63"/>
      <c r="BM1685" s="63"/>
      <c r="BN1685" s="63"/>
      <c r="BO1685" s="63">
        <v>75.900000000000006</v>
      </c>
      <c r="BP1685" s="63">
        <v>0</v>
      </c>
      <c r="BQ1685" s="63">
        <v>0.04</v>
      </c>
      <c r="BR1685" s="63">
        <v>0</v>
      </c>
      <c r="BS1685" s="63">
        <v>1.48</v>
      </c>
      <c r="BT1685" s="63"/>
      <c r="BU1685" s="63"/>
      <c r="BV1685" s="63"/>
      <c r="BW1685" s="63"/>
      <c r="BX1685" s="63">
        <v>0.9</v>
      </c>
      <c r="BY1685" s="63"/>
      <c r="BZ1685" s="63"/>
      <c r="CA1685" s="63">
        <v>0.09</v>
      </c>
      <c r="CB1685" s="63">
        <v>0.01</v>
      </c>
      <c r="CC1685" s="63">
        <v>0.01</v>
      </c>
      <c r="CD1685" s="63"/>
      <c r="CE1685" s="63"/>
      <c r="CF1685" s="63"/>
      <c r="CG1685" s="63">
        <v>0.01</v>
      </c>
      <c r="CH1685" s="63"/>
      <c r="CI1685" s="63"/>
      <c r="CJ1685" s="63"/>
      <c r="CK1685" s="63"/>
      <c r="CL1685" s="63"/>
      <c r="CM1685" s="63" t="s">
        <v>3415</v>
      </c>
      <c r="CN1685" s="63">
        <v>20050525</v>
      </c>
      <c r="CO1685" s="63" t="s">
        <v>3416</v>
      </c>
      <c r="CP1685" s="66"/>
      <c r="CQ1685" s="64">
        <v>38518</v>
      </c>
      <c r="CR1685" s="78" t="s">
        <v>2038</v>
      </c>
      <c r="CS1685" s="78" t="s">
        <v>6954</v>
      </c>
    </row>
    <row r="1686" spans="1:97">
      <c r="A1686" s="63" t="s">
        <v>3591</v>
      </c>
      <c r="B1686" s="63" t="s">
        <v>3428</v>
      </c>
      <c r="C1686" s="63">
        <v>4750</v>
      </c>
      <c r="D1686" s="19" t="s">
        <v>3782</v>
      </c>
      <c r="E1686" s="63" t="s">
        <v>2393</v>
      </c>
      <c r="F1686" s="63" t="s">
        <v>3419</v>
      </c>
      <c r="G1686" s="65" t="s">
        <v>3612</v>
      </c>
      <c r="H1686" s="65">
        <v>16</v>
      </c>
      <c r="I1686" s="65">
        <v>14</v>
      </c>
      <c r="J1686" s="65">
        <v>93</v>
      </c>
      <c r="K1686" s="23">
        <v>41.181479000000003</v>
      </c>
      <c r="L1686" s="23">
        <v>-107.873571</v>
      </c>
      <c r="M1686" s="61" t="s">
        <v>3429</v>
      </c>
      <c r="N1686" s="63" t="s">
        <v>3430</v>
      </c>
      <c r="O1686" s="63"/>
      <c r="P1686" s="63" t="s">
        <v>7126</v>
      </c>
      <c r="Q1686" s="63"/>
      <c r="R1686" s="63"/>
      <c r="S1686" s="55">
        <f>IF(U1686&gt;0,V1686-U1686,"")</f>
        <v>527</v>
      </c>
      <c r="T1686" s="63"/>
      <c r="U1686" s="66">
        <v>10700</v>
      </c>
      <c r="V1686" s="63">
        <v>11227</v>
      </c>
      <c r="W1686" s="66">
        <v>11350</v>
      </c>
      <c r="X1686" s="66">
        <v>11302</v>
      </c>
      <c r="Y1686" s="63"/>
      <c r="Z1686" s="64">
        <v>38862</v>
      </c>
      <c r="AA1686" s="63">
        <v>7.66</v>
      </c>
      <c r="AB1686" s="63"/>
      <c r="AC1686" s="63">
        <v>23</v>
      </c>
      <c r="AD1686" s="63">
        <v>4</v>
      </c>
      <c r="AE1686" s="63">
        <v>2599</v>
      </c>
      <c r="AF1686" s="63">
        <v>0</v>
      </c>
      <c r="AG1686" s="63"/>
      <c r="AH1686" s="63">
        <v>2750</v>
      </c>
      <c r="AI1686" s="63">
        <v>2200</v>
      </c>
      <c r="AJ1686" s="63">
        <v>0</v>
      </c>
      <c r="AK1686" s="63">
        <v>0</v>
      </c>
      <c r="AL1686" s="63">
        <v>0</v>
      </c>
      <c r="AM1686" s="63">
        <v>7579</v>
      </c>
      <c r="AN1686" s="63"/>
      <c r="AO1686" s="63" t="s">
        <v>3431</v>
      </c>
      <c r="AP1686" s="17">
        <f t="shared" si="608"/>
        <v>1.1476999999999999</v>
      </c>
      <c r="AQ1686" s="17">
        <f t="shared" si="609"/>
        <v>0.32916000000000001</v>
      </c>
      <c r="AR1686" s="17">
        <f t="shared" si="606"/>
        <v>113.05649999999999</v>
      </c>
      <c r="AS1686" s="17">
        <f t="shared" si="605"/>
        <v>0</v>
      </c>
      <c r="AT1686" s="17">
        <f t="shared" si="610"/>
        <v>114.53335999999999</v>
      </c>
      <c r="AU1686" s="5">
        <f t="shared" si="611"/>
        <v>77.577500000000001</v>
      </c>
      <c r="AV1686" s="5">
        <f t="shared" si="612"/>
        <v>36.058</v>
      </c>
      <c r="AW1686" s="5">
        <f t="shared" si="626"/>
        <v>0</v>
      </c>
      <c r="AX1686" s="5">
        <f t="shared" si="627"/>
        <v>0</v>
      </c>
      <c r="AY1686" s="5">
        <f t="shared" si="613"/>
        <v>0</v>
      </c>
      <c r="AZ1686" s="5">
        <f t="shared" si="614"/>
        <v>113.63550000000001</v>
      </c>
      <c r="BA1686" s="7">
        <f t="shared" si="615"/>
        <v>3.9350680894841656E-3</v>
      </c>
      <c r="BB1686" s="62">
        <f t="shared" si="616"/>
        <v>7576</v>
      </c>
      <c r="BC1686" s="28">
        <f t="shared" si="617"/>
        <v>-1.9795447047179148E-4</v>
      </c>
      <c r="BD1686" s="32">
        <f t="shared" si="618"/>
        <v>1.0020661229182486E-2</v>
      </c>
      <c r="BE1686" s="32">
        <f t="shared" si="619"/>
        <v>2.8739224973405131E-3</v>
      </c>
      <c r="BF1686" s="35">
        <f t="shared" si="620"/>
        <v>0.98710541627347703</v>
      </c>
      <c r="BG1686" s="37">
        <f t="shared" si="621"/>
        <v>0.68268718842263199</v>
      </c>
      <c r="BH1686" s="33">
        <f t="shared" si="622"/>
        <v>0.31731281157736796</v>
      </c>
      <c r="BI1686" s="33">
        <f t="shared" si="623"/>
        <v>0</v>
      </c>
      <c r="BJ1686" s="63">
        <v>0</v>
      </c>
      <c r="BK1686" s="63">
        <v>3</v>
      </c>
      <c r="BL1686" s="63">
        <v>0</v>
      </c>
      <c r="BM1686" s="63">
        <v>0</v>
      </c>
      <c r="BN1686" s="63">
        <v>0</v>
      </c>
      <c r="BO1686" s="63">
        <v>0</v>
      </c>
      <c r="BP1686" s="63">
        <v>0</v>
      </c>
      <c r="BQ1686" s="63">
        <v>0</v>
      </c>
      <c r="BR1686" s="63">
        <v>0</v>
      </c>
      <c r="BS1686" s="63">
        <v>0</v>
      </c>
      <c r="BT1686" s="63">
        <v>0</v>
      </c>
      <c r="BU1686" s="63">
        <v>0</v>
      </c>
      <c r="BV1686" s="63">
        <v>0</v>
      </c>
      <c r="BW1686" s="63">
        <v>0</v>
      </c>
      <c r="BX1686" s="63"/>
      <c r="BY1686" s="63"/>
      <c r="BZ1686" s="63"/>
      <c r="CA1686" s="63"/>
      <c r="CB1686" s="63"/>
      <c r="CC1686" s="63"/>
      <c r="CD1686" s="63"/>
      <c r="CE1686" s="63"/>
      <c r="CF1686" s="63"/>
      <c r="CG1686" s="63"/>
      <c r="CH1686" s="63"/>
      <c r="CI1686" s="63"/>
      <c r="CJ1686" s="63"/>
      <c r="CK1686" s="63"/>
      <c r="CL1686" s="63"/>
      <c r="CM1686" s="63"/>
      <c r="CN1686" s="63">
        <v>20060525</v>
      </c>
      <c r="CO1686" s="63" t="s">
        <v>3423</v>
      </c>
      <c r="CP1686" s="66"/>
      <c r="CQ1686" s="64">
        <v>38867</v>
      </c>
      <c r="CR1686" s="78" t="s">
        <v>2039</v>
      </c>
      <c r="CS1686" s="78" t="s">
        <v>6954</v>
      </c>
    </row>
    <row r="1687" spans="1:97">
      <c r="A1687" s="63" t="s">
        <v>3591</v>
      </c>
      <c r="B1687" s="63" t="s">
        <v>3424</v>
      </c>
      <c r="C1687" s="63">
        <v>4162</v>
      </c>
      <c r="D1687" s="19" t="s">
        <v>3782</v>
      </c>
      <c r="E1687" s="63" t="s">
        <v>2393</v>
      </c>
      <c r="F1687" s="63" t="s">
        <v>3419</v>
      </c>
      <c r="G1687" s="65" t="s">
        <v>1575</v>
      </c>
      <c r="H1687" s="65">
        <v>17</v>
      </c>
      <c r="I1687" s="65">
        <v>14</v>
      </c>
      <c r="J1687" s="65">
        <v>93</v>
      </c>
      <c r="K1687" s="23">
        <v>41.188003000000002</v>
      </c>
      <c r="L1687" s="23">
        <v>-107.882113</v>
      </c>
      <c r="M1687" s="61" t="s">
        <v>3425</v>
      </c>
      <c r="N1687" s="63" t="s">
        <v>3426</v>
      </c>
      <c r="O1687" s="63"/>
      <c r="P1687" s="63" t="s">
        <v>7126</v>
      </c>
      <c r="Q1687" s="63"/>
      <c r="R1687" s="63"/>
      <c r="S1687" s="55"/>
      <c r="T1687" s="63"/>
      <c r="U1687" s="66" t="s">
        <v>3427</v>
      </c>
      <c r="V1687" s="63"/>
      <c r="W1687" s="66">
        <v>11103</v>
      </c>
      <c r="X1687" s="66"/>
      <c r="Y1687" s="63"/>
      <c r="Z1687" s="64">
        <v>37951</v>
      </c>
      <c r="AA1687" s="63">
        <v>6.8</v>
      </c>
      <c r="AB1687" s="63"/>
      <c r="AC1687" s="63">
        <v>15</v>
      </c>
      <c r="AD1687" s="63">
        <v>2</v>
      </c>
      <c r="AE1687" s="63">
        <v>1196</v>
      </c>
      <c r="AF1687" s="63"/>
      <c r="AG1687" s="63"/>
      <c r="AH1687" s="63">
        <v>1450</v>
      </c>
      <c r="AI1687" s="63">
        <v>700</v>
      </c>
      <c r="AJ1687" s="63"/>
      <c r="AK1687" s="63"/>
      <c r="AL1687" s="63">
        <v>23</v>
      </c>
      <c r="AM1687" s="63">
        <v>3581</v>
      </c>
      <c r="AN1687" s="63"/>
      <c r="AO1687" s="63" t="s">
        <v>3422</v>
      </c>
      <c r="AP1687" s="17">
        <f t="shared" si="608"/>
        <v>0.74849999999999994</v>
      </c>
      <c r="AQ1687" s="17">
        <f t="shared" si="609"/>
        <v>0.16458</v>
      </c>
      <c r="AR1687" s="17">
        <f t="shared" si="606"/>
        <v>52.025999999999996</v>
      </c>
      <c r="AS1687" s="17">
        <f t="shared" si="605"/>
        <v>0</v>
      </c>
      <c r="AT1687" s="17">
        <f t="shared" si="610"/>
        <v>52.939079999999997</v>
      </c>
      <c r="AU1687" s="5">
        <f t="shared" si="611"/>
        <v>40.904499999999999</v>
      </c>
      <c r="AV1687" s="5">
        <f t="shared" si="612"/>
        <v>11.472999999999999</v>
      </c>
      <c r="AW1687" s="5">
        <f t="shared" si="626"/>
        <v>0</v>
      </c>
      <c r="AX1687" s="5">
        <f t="shared" si="627"/>
        <v>0</v>
      </c>
      <c r="AY1687" s="5">
        <f t="shared" si="613"/>
        <v>0.47886000000000006</v>
      </c>
      <c r="AZ1687" s="5">
        <f t="shared" si="614"/>
        <v>52.856359999999995</v>
      </c>
      <c r="BA1687" s="7">
        <f t="shared" si="615"/>
        <v>7.8188625143013645E-4</v>
      </c>
      <c r="BB1687" s="62">
        <f t="shared" si="616"/>
        <v>3386</v>
      </c>
      <c r="BC1687" s="28">
        <f t="shared" si="617"/>
        <v>-2.7989091431032009E-2</v>
      </c>
      <c r="BD1687" s="32">
        <f t="shared" si="618"/>
        <v>1.413889323350538E-2</v>
      </c>
      <c r="BE1687" s="32">
        <f t="shared" si="619"/>
        <v>3.1088564440485177E-3</v>
      </c>
      <c r="BF1687" s="35">
        <f t="shared" si="620"/>
        <v>0.98275225032244606</v>
      </c>
      <c r="BG1687" s="36">
        <f t="shared" si="621"/>
        <v>0.7738803807148279</v>
      </c>
      <c r="BH1687" s="33">
        <f t="shared" si="622"/>
        <v>0.2170599715909306</v>
      </c>
      <c r="BI1687" s="33">
        <f t="shared" si="623"/>
        <v>9.0596476942415276E-3</v>
      </c>
      <c r="BJ1687" s="63"/>
      <c r="BK1687" s="63">
        <v>195</v>
      </c>
      <c r="BL1687" s="63"/>
      <c r="BM1687" s="63"/>
      <c r="BN1687" s="63"/>
      <c r="BO1687" s="63"/>
      <c r="BP1687" s="63"/>
      <c r="BQ1687" s="63"/>
      <c r="BR1687" s="63"/>
      <c r="BS1687" s="63"/>
      <c r="BT1687" s="63"/>
      <c r="BU1687" s="63"/>
      <c r="BV1687" s="63"/>
      <c r="BW1687" s="63"/>
      <c r="BX1687" s="63"/>
      <c r="BY1687" s="63"/>
      <c r="BZ1687" s="63"/>
      <c r="CA1687" s="63"/>
      <c r="CB1687" s="63"/>
      <c r="CC1687" s="63"/>
      <c r="CD1687" s="63"/>
      <c r="CE1687" s="63"/>
      <c r="CF1687" s="63"/>
      <c r="CG1687" s="63"/>
      <c r="CH1687" s="63"/>
      <c r="CI1687" s="63"/>
      <c r="CJ1687" s="63"/>
      <c r="CK1687" s="63"/>
      <c r="CL1687" s="63"/>
      <c r="CM1687" s="63"/>
      <c r="CN1687" s="63">
        <v>20031126</v>
      </c>
      <c r="CO1687" s="63" t="s">
        <v>3423</v>
      </c>
      <c r="CP1687" s="66"/>
      <c r="CQ1687" s="64">
        <v>37958</v>
      </c>
      <c r="CR1687" s="78" t="s">
        <v>2039</v>
      </c>
      <c r="CS1687" s="78" t="s">
        <v>6954</v>
      </c>
    </row>
    <row r="1688" spans="1:97">
      <c r="A1688" s="20" t="s">
        <v>3591</v>
      </c>
      <c r="B1688" s="16" t="s">
        <v>6687</v>
      </c>
      <c r="D1688" s="19" t="s">
        <v>3782</v>
      </c>
      <c r="E1688" s="19" t="s">
        <v>1707</v>
      </c>
      <c r="F1688" s="4" t="s">
        <v>3682</v>
      </c>
      <c r="G1688" s="47" t="s">
        <v>3617</v>
      </c>
      <c r="H1688" s="47">
        <v>17</v>
      </c>
      <c r="I1688" s="47">
        <v>14</v>
      </c>
      <c r="J1688" s="47">
        <v>94</v>
      </c>
      <c r="K1688" s="23">
        <v>41.186563999999997</v>
      </c>
      <c r="L1688" s="23">
        <v>-108.01061199999999</v>
      </c>
      <c r="M1688" s="61" t="s">
        <v>546</v>
      </c>
      <c r="N1688" s="19" t="s">
        <v>7013</v>
      </c>
      <c r="P1688" s="19" t="s">
        <v>7126</v>
      </c>
      <c r="Z1688" s="48">
        <v>31066</v>
      </c>
      <c r="AA1688" s="19">
        <v>8</v>
      </c>
      <c r="AB1688" s="19" t="s">
        <v>3789</v>
      </c>
      <c r="AC1688" s="19">
        <v>49</v>
      </c>
      <c r="AD1688" s="19">
        <v>3</v>
      </c>
      <c r="AE1688" s="19">
        <v>139</v>
      </c>
      <c r="AF1688" s="19">
        <v>418</v>
      </c>
      <c r="AH1688" s="19">
        <v>620</v>
      </c>
      <c r="AI1688" s="19">
        <v>98</v>
      </c>
      <c r="AJ1688" s="19">
        <v>0</v>
      </c>
      <c r="AK1688" s="6">
        <v>0</v>
      </c>
      <c r="AL1688" s="19">
        <v>16</v>
      </c>
      <c r="AM1688" s="19">
        <v>1293</v>
      </c>
      <c r="AN1688" s="53"/>
      <c r="AO1688" s="63" t="s">
        <v>3432</v>
      </c>
      <c r="AP1688" s="17">
        <f t="shared" si="608"/>
        <v>2.4451000000000001</v>
      </c>
      <c r="AQ1688" s="17">
        <f t="shared" si="609"/>
        <v>0.24687000000000001</v>
      </c>
      <c r="AR1688" s="17">
        <f t="shared" si="606"/>
        <v>6.0465</v>
      </c>
      <c r="AS1688" s="17">
        <f t="shared" si="605"/>
        <v>10.69244</v>
      </c>
      <c r="AT1688" s="17">
        <f t="shared" si="610"/>
        <v>19.430909999999997</v>
      </c>
      <c r="AU1688" s="5">
        <f t="shared" si="611"/>
        <v>17.490199999999998</v>
      </c>
      <c r="AV1688" s="5">
        <f t="shared" si="612"/>
        <v>1.6062199999999998</v>
      </c>
      <c r="AW1688" s="5">
        <f t="shared" si="626"/>
        <v>0</v>
      </c>
      <c r="AX1688" s="5">
        <f t="shared" si="627"/>
        <v>0</v>
      </c>
      <c r="AY1688" s="5">
        <f t="shared" si="613"/>
        <v>0.33312000000000003</v>
      </c>
      <c r="AZ1688" s="5">
        <f t="shared" si="614"/>
        <v>19.429539999999999</v>
      </c>
      <c r="BA1688" s="7">
        <f t="shared" si="615"/>
        <v>3.5254352432817242E-5</v>
      </c>
      <c r="BB1688" s="62">
        <f t="shared" si="616"/>
        <v>1343</v>
      </c>
      <c r="BC1688" s="6">
        <f t="shared" si="617"/>
        <v>1.8968133535660091E-2</v>
      </c>
      <c r="BD1688" s="32">
        <f t="shared" si="618"/>
        <v>0.12583558876038231</v>
      </c>
      <c r="BE1688" s="32">
        <f t="shared" si="619"/>
        <v>1.2705014844904333E-2</v>
      </c>
      <c r="BF1688" s="35">
        <f t="shared" si="620"/>
        <v>0.86145939639471347</v>
      </c>
      <c r="BG1688" s="36">
        <f t="shared" si="621"/>
        <v>0.90018600543296434</v>
      </c>
      <c r="BH1688" s="33">
        <f t="shared" si="622"/>
        <v>8.2668966944147923E-2</v>
      </c>
      <c r="BI1688" s="33">
        <f t="shared" si="623"/>
        <v>1.7145027622887627E-2</v>
      </c>
      <c r="BJ1688" s="6">
        <v>0</v>
      </c>
      <c r="BK1688" s="19">
        <v>0</v>
      </c>
      <c r="BL1688" s="19">
        <v>0</v>
      </c>
      <c r="BM1688" s="19">
        <v>1208</v>
      </c>
      <c r="BN1688" s="19">
        <v>0</v>
      </c>
      <c r="BO1688" s="31"/>
      <c r="BP1688" s="19">
        <v>0</v>
      </c>
      <c r="BQ1688" s="19">
        <v>0</v>
      </c>
      <c r="BR1688" s="19">
        <v>0</v>
      </c>
      <c r="BS1688" s="19">
        <v>0</v>
      </c>
      <c r="BT1688" s="19">
        <v>0</v>
      </c>
      <c r="BU1688" s="19">
        <v>0</v>
      </c>
      <c r="BV1688" s="19">
        <v>0</v>
      </c>
      <c r="BW1688" s="19">
        <v>0</v>
      </c>
      <c r="BX1688" s="19"/>
      <c r="BY1688" s="19"/>
      <c r="BZ1688" s="19"/>
      <c r="CA1688" s="19"/>
      <c r="CB1688" s="19"/>
      <c r="CC1688" s="19"/>
      <c r="CD1688" s="19"/>
      <c r="CE1688" s="19"/>
      <c r="CF1688" s="19"/>
      <c r="CG1688" s="19"/>
      <c r="CH1688" s="19"/>
      <c r="CI1688" s="19"/>
      <c r="CJ1688" s="19"/>
      <c r="CK1688" s="19"/>
      <c r="CL1688" s="19"/>
      <c r="CM1688" s="39"/>
      <c r="CN1688" s="63">
        <v>19850119</v>
      </c>
      <c r="CO1688" s="63"/>
      <c r="CP1688" s="66"/>
      <c r="CQ1688" s="63"/>
      <c r="CR1688" s="78" t="s">
        <v>2039</v>
      </c>
      <c r="CS1688" s="78" t="s">
        <v>6954</v>
      </c>
    </row>
    <row r="1689" spans="1:97">
      <c r="A1689" s="63" t="s">
        <v>3591</v>
      </c>
      <c r="B1689" s="63" t="s">
        <v>3434</v>
      </c>
      <c r="C1689" s="63">
        <v>2349</v>
      </c>
      <c r="D1689" s="19" t="s">
        <v>3782</v>
      </c>
      <c r="E1689" s="63" t="s">
        <v>2393</v>
      </c>
      <c r="F1689" s="63" t="s">
        <v>7278</v>
      </c>
      <c r="G1689" s="65" t="s">
        <v>3617</v>
      </c>
      <c r="H1689" s="65">
        <v>36</v>
      </c>
      <c r="I1689" s="65">
        <v>15</v>
      </c>
      <c r="J1689" s="65">
        <v>91</v>
      </c>
      <c r="K1689" s="23">
        <v>41.229730000000004</v>
      </c>
      <c r="L1689" s="23">
        <v>-107.58893</v>
      </c>
      <c r="M1689" s="61" t="s">
        <v>3435</v>
      </c>
      <c r="N1689" s="63" t="s">
        <v>3436</v>
      </c>
      <c r="O1689" s="63"/>
      <c r="P1689" s="63" t="s">
        <v>7126</v>
      </c>
      <c r="Q1689" s="63"/>
      <c r="R1689" s="63"/>
      <c r="S1689" s="55">
        <f>IF(U1689&gt;0,V1689-U1689,"")</f>
        <v>400</v>
      </c>
      <c r="T1689" s="63"/>
      <c r="U1689" s="66">
        <v>600</v>
      </c>
      <c r="V1689" s="63">
        <v>1000</v>
      </c>
      <c r="W1689" s="66">
        <v>1000</v>
      </c>
      <c r="X1689" s="66">
        <v>927</v>
      </c>
      <c r="Y1689" s="63"/>
      <c r="Z1689" s="64">
        <v>1</v>
      </c>
      <c r="AA1689" s="63">
        <v>8.1</v>
      </c>
      <c r="AB1689" s="63"/>
      <c r="AC1689" s="63">
        <v>80</v>
      </c>
      <c r="AD1689" s="63">
        <v>0</v>
      </c>
      <c r="AE1689" s="63">
        <v>151</v>
      </c>
      <c r="AF1689" s="63">
        <v>0</v>
      </c>
      <c r="AG1689" s="63"/>
      <c r="AH1689" s="63">
        <v>394</v>
      </c>
      <c r="AI1689" s="63">
        <v>0</v>
      </c>
      <c r="AJ1689" s="63">
        <v>0</v>
      </c>
      <c r="AK1689" s="63">
        <v>0</v>
      </c>
      <c r="AL1689" s="63">
        <v>1</v>
      </c>
      <c r="AM1689" s="63">
        <v>641</v>
      </c>
      <c r="AN1689" s="63"/>
      <c r="AO1689" s="63" t="s">
        <v>3437</v>
      </c>
      <c r="AP1689" s="17">
        <f t="shared" si="608"/>
        <v>3.992</v>
      </c>
      <c r="AQ1689" s="17">
        <f t="shared" si="609"/>
        <v>0</v>
      </c>
      <c r="AR1689" s="17">
        <f t="shared" si="606"/>
        <v>6.5684999999999993</v>
      </c>
      <c r="AS1689" s="17">
        <f t="shared" si="605"/>
        <v>0</v>
      </c>
      <c r="AT1689" s="17">
        <f t="shared" si="610"/>
        <v>10.560499999999999</v>
      </c>
      <c r="AU1689" s="5">
        <f t="shared" si="611"/>
        <v>11.114739999999999</v>
      </c>
      <c r="AV1689" s="5">
        <f t="shared" si="612"/>
        <v>0</v>
      </c>
      <c r="AW1689" s="5">
        <f t="shared" si="626"/>
        <v>0</v>
      </c>
      <c r="AX1689" s="5">
        <f t="shared" si="627"/>
        <v>0</v>
      </c>
      <c r="AY1689" s="5">
        <f t="shared" si="613"/>
        <v>2.0820000000000002E-2</v>
      </c>
      <c r="AZ1689" s="5">
        <f t="shared" si="614"/>
        <v>11.13556</v>
      </c>
      <c r="BA1689" s="7">
        <f t="shared" si="615"/>
        <v>-2.6505273307688152E-2</v>
      </c>
      <c r="BB1689" s="62">
        <f t="shared" si="616"/>
        <v>626</v>
      </c>
      <c r="BC1689" s="28">
        <f t="shared" si="617"/>
        <v>-1.1838989739542225E-2</v>
      </c>
      <c r="BD1689" s="32">
        <f t="shared" si="618"/>
        <v>0.37801240471568581</v>
      </c>
      <c r="BE1689" s="32">
        <f t="shared" si="619"/>
        <v>0</v>
      </c>
      <c r="BF1689" s="45">
        <f t="shared" si="620"/>
        <v>0.62198759528431413</v>
      </c>
      <c r="BG1689" s="36">
        <f t="shared" si="621"/>
        <v>0.99813031405694908</v>
      </c>
      <c r="BH1689" s="33">
        <f t="shared" si="622"/>
        <v>0</v>
      </c>
      <c r="BI1689" s="33">
        <f t="shared" si="623"/>
        <v>1.8696859430509109E-3</v>
      </c>
      <c r="BJ1689" s="63">
        <v>0</v>
      </c>
      <c r="BK1689" s="63">
        <v>15</v>
      </c>
      <c r="BL1689" s="63">
        <v>0</v>
      </c>
      <c r="BM1689" s="63">
        <v>0</v>
      </c>
      <c r="BN1689" s="63">
        <v>0</v>
      </c>
      <c r="BO1689" s="63">
        <v>0</v>
      </c>
      <c r="BP1689" s="63">
        <v>0</v>
      </c>
      <c r="BQ1689" s="63">
        <v>0</v>
      </c>
      <c r="BR1689" s="63">
        <v>0</v>
      </c>
      <c r="BS1689" s="63">
        <v>0</v>
      </c>
      <c r="BT1689" s="63">
        <v>0</v>
      </c>
      <c r="BU1689" s="63">
        <v>0</v>
      </c>
      <c r="BV1689" s="63">
        <v>0</v>
      </c>
      <c r="BW1689" s="63">
        <v>0</v>
      </c>
      <c r="BX1689" s="63"/>
      <c r="BY1689" s="63"/>
      <c r="BZ1689" s="63"/>
      <c r="CA1689" s="63"/>
      <c r="CB1689" s="63"/>
      <c r="CC1689" s="63"/>
      <c r="CD1689" s="63"/>
      <c r="CE1689" s="63"/>
      <c r="CF1689" s="63"/>
      <c r="CG1689" s="63"/>
      <c r="CH1689" s="63"/>
      <c r="CI1689" s="63"/>
      <c r="CJ1689" s="63"/>
      <c r="CK1689" s="63"/>
      <c r="CL1689" s="63"/>
      <c r="CM1689" s="63"/>
      <c r="CN1689" s="63">
        <v>19000101</v>
      </c>
      <c r="CO1689" s="63" t="s">
        <v>3438</v>
      </c>
      <c r="CP1689" s="66" t="s">
        <v>3439</v>
      </c>
      <c r="CQ1689" s="64">
        <v>36441</v>
      </c>
      <c r="CR1689" s="78" t="s">
        <v>2038</v>
      </c>
      <c r="CS1689" s="78" t="s">
        <v>6954</v>
      </c>
    </row>
    <row r="1690" spans="1:97">
      <c r="A1690" s="20" t="s">
        <v>3591</v>
      </c>
      <c r="B1690" s="16" t="s">
        <v>6688</v>
      </c>
      <c r="D1690" s="19" t="s">
        <v>3782</v>
      </c>
      <c r="E1690" s="19" t="s">
        <v>1707</v>
      </c>
      <c r="F1690" s="4" t="s">
        <v>3683</v>
      </c>
      <c r="G1690" s="47" t="s">
        <v>5189</v>
      </c>
      <c r="H1690" s="47">
        <v>24</v>
      </c>
      <c r="I1690" s="47">
        <v>15</v>
      </c>
      <c r="J1690" s="47">
        <v>95</v>
      </c>
      <c r="K1690" s="23">
        <v>41.26202</v>
      </c>
      <c r="L1690" s="23">
        <v>-108.04485</v>
      </c>
      <c r="M1690" s="61" t="s">
        <v>561</v>
      </c>
      <c r="N1690" s="19" t="s">
        <v>5190</v>
      </c>
      <c r="P1690" s="4" t="s">
        <v>7126</v>
      </c>
      <c r="U1690" s="46">
        <v>1237</v>
      </c>
      <c r="V1690" s="4"/>
      <c r="Z1690" s="48">
        <v>32906</v>
      </c>
      <c r="AA1690" s="19">
        <v>8.5</v>
      </c>
      <c r="AB1690" s="19" t="s">
        <v>3789</v>
      </c>
      <c r="AC1690" s="19">
        <v>5</v>
      </c>
      <c r="AD1690" s="19">
        <v>2</v>
      </c>
      <c r="AE1690" s="19">
        <v>860</v>
      </c>
      <c r="AF1690" s="19">
        <v>2</v>
      </c>
      <c r="AH1690" s="19">
        <v>700</v>
      </c>
      <c r="AI1690" s="19">
        <v>561</v>
      </c>
      <c r="AJ1690" s="19">
        <v>36</v>
      </c>
      <c r="AK1690" s="6">
        <v>0</v>
      </c>
      <c r="AL1690" s="19">
        <v>360</v>
      </c>
      <c r="AM1690" s="19">
        <v>2241</v>
      </c>
      <c r="AN1690" s="53"/>
      <c r="AO1690" s="63" t="s">
        <v>3453</v>
      </c>
      <c r="AP1690" s="17">
        <f t="shared" si="608"/>
        <v>0.2495</v>
      </c>
      <c r="AQ1690" s="17">
        <f t="shared" si="609"/>
        <v>0.16458</v>
      </c>
      <c r="AR1690" s="17">
        <f t="shared" si="606"/>
        <v>37.409999999999997</v>
      </c>
      <c r="AS1690" s="17">
        <f t="shared" si="605"/>
        <v>5.1159999999999997E-2</v>
      </c>
      <c r="AT1690" s="17">
        <f t="shared" si="610"/>
        <v>37.875239999999998</v>
      </c>
      <c r="AU1690" s="5">
        <f t="shared" si="611"/>
        <v>19.747</v>
      </c>
      <c r="AV1690" s="5">
        <f t="shared" si="612"/>
        <v>9.1947899999999994</v>
      </c>
      <c r="AW1690" s="5">
        <f t="shared" si="626"/>
        <v>1.1998799999999998</v>
      </c>
      <c r="AX1690" s="5">
        <f t="shared" si="627"/>
        <v>0</v>
      </c>
      <c r="AY1690" s="5">
        <f t="shared" si="613"/>
        <v>7.4952000000000005</v>
      </c>
      <c r="AZ1690" s="5">
        <f t="shared" si="614"/>
        <v>37.636870000000002</v>
      </c>
      <c r="BA1690" s="7">
        <f t="shared" si="615"/>
        <v>3.1567122147692097E-3</v>
      </c>
      <c r="BB1690" s="62">
        <f t="shared" si="616"/>
        <v>2526</v>
      </c>
      <c r="BC1690" s="6">
        <f t="shared" si="617"/>
        <v>5.9786028949024544E-2</v>
      </c>
      <c r="BD1690" s="32">
        <f t="shared" si="618"/>
        <v>6.5874170038262465E-3</v>
      </c>
      <c r="BE1690" s="32">
        <f t="shared" si="619"/>
        <v>4.3453189999588127E-3</v>
      </c>
      <c r="BF1690" s="35">
        <f t="shared" si="620"/>
        <v>0.98906726399621503</v>
      </c>
      <c r="BG1690" s="37">
        <f t="shared" si="621"/>
        <v>0.52467168497274075</v>
      </c>
      <c r="BH1690" s="33">
        <f t="shared" si="622"/>
        <v>0.24430272761789168</v>
      </c>
      <c r="BI1690" s="33">
        <f t="shared" si="623"/>
        <v>0.19914514676698675</v>
      </c>
      <c r="BJ1690" s="6">
        <v>0</v>
      </c>
      <c r="BK1690" s="19">
        <v>0</v>
      </c>
      <c r="BL1690" s="19">
        <v>0</v>
      </c>
      <c r="BM1690" s="19">
        <v>2026</v>
      </c>
      <c r="BN1690" s="19">
        <v>0</v>
      </c>
      <c r="BO1690" s="31"/>
      <c r="BP1690" s="19">
        <v>0</v>
      </c>
      <c r="BQ1690" s="19">
        <v>0</v>
      </c>
      <c r="BR1690" s="19">
        <v>0</v>
      </c>
      <c r="BS1690" s="19">
        <v>0</v>
      </c>
      <c r="BT1690" s="19">
        <v>0</v>
      </c>
      <c r="BU1690" s="19">
        <v>0</v>
      </c>
      <c r="BV1690" s="19">
        <v>0</v>
      </c>
      <c r="BW1690" s="19">
        <v>0</v>
      </c>
      <c r="BX1690" s="19"/>
      <c r="BY1690" s="19"/>
      <c r="BZ1690" s="19"/>
      <c r="CA1690" s="19"/>
      <c r="CB1690" s="19"/>
      <c r="CC1690" s="19"/>
      <c r="CD1690" s="19"/>
      <c r="CE1690" s="19"/>
      <c r="CF1690" s="19"/>
      <c r="CG1690" s="19"/>
      <c r="CH1690" s="19"/>
      <c r="CI1690" s="19"/>
      <c r="CJ1690" s="19"/>
      <c r="CK1690" s="19"/>
      <c r="CL1690" s="19"/>
      <c r="CM1690" s="19" t="s">
        <v>5191</v>
      </c>
      <c r="CN1690" s="63">
        <v>19900202</v>
      </c>
      <c r="CO1690" s="63" t="s">
        <v>3452</v>
      </c>
      <c r="CP1690" s="66"/>
      <c r="CQ1690" s="64">
        <v>32918</v>
      </c>
      <c r="CR1690" s="78" t="s">
        <v>2039</v>
      </c>
      <c r="CS1690" s="78" t="s">
        <v>6954</v>
      </c>
    </row>
    <row r="1691" spans="1:97">
      <c r="A1691" s="63" t="s">
        <v>3591</v>
      </c>
      <c r="B1691" s="63" t="s">
        <v>3537</v>
      </c>
      <c r="C1691" s="63">
        <v>3673</v>
      </c>
      <c r="D1691" s="19" t="s">
        <v>3782</v>
      </c>
      <c r="E1691" s="63" t="s">
        <v>2393</v>
      </c>
      <c r="F1691" s="63" t="s">
        <v>2271</v>
      </c>
      <c r="G1691" s="65" t="s">
        <v>3596</v>
      </c>
      <c r="H1691" s="65">
        <v>5</v>
      </c>
      <c r="I1691" s="65">
        <v>16</v>
      </c>
      <c r="J1691" s="65">
        <v>93</v>
      </c>
      <c r="K1691" s="23">
        <v>41.384706000000001</v>
      </c>
      <c r="L1691" s="23">
        <v>-107.88318700000001</v>
      </c>
      <c r="M1691" s="61" t="s">
        <v>3538</v>
      </c>
      <c r="N1691" s="63" t="s">
        <v>3539</v>
      </c>
      <c r="O1691" s="63"/>
      <c r="P1691" s="63" t="s">
        <v>7126</v>
      </c>
      <c r="Q1691" s="63"/>
      <c r="R1691" s="63"/>
      <c r="S1691" s="55"/>
      <c r="T1691" s="63"/>
      <c r="U1691" s="66" t="s">
        <v>3540</v>
      </c>
      <c r="V1691" s="63"/>
      <c r="W1691" s="66">
        <v>9586</v>
      </c>
      <c r="X1691" s="66">
        <v>9558</v>
      </c>
      <c r="Y1691" s="63"/>
      <c r="Z1691" s="64">
        <v>37652</v>
      </c>
      <c r="AA1691" s="63">
        <v>7.31</v>
      </c>
      <c r="AB1691" s="63"/>
      <c r="AC1691" s="63">
        <v>16.600000000000001</v>
      </c>
      <c r="AD1691" s="63">
        <v>2.78</v>
      </c>
      <c r="AE1691" s="63">
        <v>1520</v>
      </c>
      <c r="AF1691" s="63">
        <v>20.7</v>
      </c>
      <c r="AG1691" s="63"/>
      <c r="AH1691" s="63">
        <v>1200</v>
      </c>
      <c r="AI1691" s="63">
        <v>1521</v>
      </c>
      <c r="AJ1691" s="63"/>
      <c r="AK1691" s="63"/>
      <c r="AL1691" s="63">
        <v>26</v>
      </c>
      <c r="AM1691" s="63">
        <v>5590</v>
      </c>
      <c r="AN1691" s="63"/>
      <c r="AO1691" s="63" t="s">
        <v>3536</v>
      </c>
      <c r="AP1691" s="17">
        <f t="shared" si="608"/>
        <v>0.82834000000000008</v>
      </c>
      <c r="AQ1691" s="17">
        <f t="shared" si="609"/>
        <v>0.2287662</v>
      </c>
      <c r="AR1691" s="17">
        <f t="shared" si="606"/>
        <v>66.11999999999999</v>
      </c>
      <c r="AS1691" s="17">
        <f t="shared" si="605"/>
        <v>0.52950599999999992</v>
      </c>
      <c r="AT1691" s="17">
        <f t="shared" si="610"/>
        <v>67.706612199999995</v>
      </c>
      <c r="AU1691" s="5">
        <f t="shared" si="611"/>
        <v>33.851999999999997</v>
      </c>
      <c r="AV1691" s="5">
        <f t="shared" si="612"/>
        <v>24.929189999999998</v>
      </c>
      <c r="AW1691" s="5">
        <f t="shared" si="626"/>
        <v>0</v>
      </c>
      <c r="AX1691" s="5">
        <f t="shared" si="627"/>
        <v>0</v>
      </c>
      <c r="AY1691" s="5">
        <f t="shared" si="613"/>
        <v>0.54132000000000002</v>
      </c>
      <c r="AZ1691" s="5">
        <f t="shared" si="614"/>
        <v>59.322509999999994</v>
      </c>
      <c r="BA1691" s="7">
        <f t="shared" si="615"/>
        <v>6.6001418059078748E-2</v>
      </c>
      <c r="BB1691" s="62">
        <f t="shared" si="616"/>
        <v>4307.08</v>
      </c>
      <c r="BC1691" s="28">
        <f t="shared" si="617"/>
        <v>-0.12962611194412899</v>
      </c>
      <c r="BD1691" s="32">
        <f t="shared" si="618"/>
        <v>1.2234255607903538E-2</v>
      </c>
      <c r="BE1691" s="32">
        <f t="shared" si="619"/>
        <v>3.3787866881338367E-3</v>
      </c>
      <c r="BF1691" s="35">
        <f t="shared" si="620"/>
        <v>0.98438695770396256</v>
      </c>
      <c r="BG1691" s="37">
        <f t="shared" si="621"/>
        <v>0.57064342017895064</v>
      </c>
      <c r="BH1691" s="33">
        <f t="shared" si="622"/>
        <v>0.4202315444845473</v>
      </c>
      <c r="BI1691" s="33">
        <f t="shared" si="623"/>
        <v>9.1250353365021145E-3</v>
      </c>
      <c r="BJ1691" s="63"/>
      <c r="BK1691" s="63">
        <v>0.84</v>
      </c>
      <c r="BL1691" s="63"/>
      <c r="BM1691" s="63"/>
      <c r="BN1691" s="63"/>
      <c r="BO1691" s="63"/>
      <c r="BP1691" s="63"/>
      <c r="BQ1691" s="63"/>
      <c r="BR1691" s="63"/>
      <c r="BS1691" s="63">
        <v>1.2</v>
      </c>
      <c r="BT1691" s="63"/>
      <c r="BU1691" s="63"/>
      <c r="BV1691" s="63"/>
      <c r="BW1691" s="63"/>
      <c r="BX1691" s="63"/>
      <c r="BY1691" s="63"/>
      <c r="BZ1691" s="63"/>
      <c r="CA1691" s="63"/>
      <c r="CB1691" s="63"/>
      <c r="CC1691" s="63"/>
      <c r="CD1691" s="63"/>
      <c r="CE1691" s="63"/>
      <c r="CF1691" s="63"/>
      <c r="CG1691" s="63"/>
      <c r="CH1691" s="63"/>
      <c r="CI1691" s="63"/>
      <c r="CJ1691" s="63"/>
      <c r="CK1691" s="63"/>
      <c r="CL1691" s="63"/>
      <c r="CM1691" s="63"/>
      <c r="CN1691" s="63"/>
      <c r="CO1691" s="63" t="s">
        <v>3607</v>
      </c>
      <c r="CP1691" s="66"/>
      <c r="CQ1691" s="64">
        <v>37654</v>
      </c>
      <c r="CR1691" s="78" t="s">
        <v>2039</v>
      </c>
      <c r="CS1691" s="78" t="s">
        <v>6954</v>
      </c>
    </row>
    <row r="1692" spans="1:97" s="34" customFormat="1">
      <c r="A1692" s="18" t="s">
        <v>3590</v>
      </c>
      <c r="B1692" s="16" t="s">
        <v>6689</v>
      </c>
      <c r="C1692" s="21">
        <v>49008555</v>
      </c>
      <c r="D1692" s="21" t="s">
        <v>3782</v>
      </c>
      <c r="E1692" s="21" t="s">
        <v>2393</v>
      </c>
      <c r="F1692" s="21" t="s">
        <v>3701</v>
      </c>
      <c r="G1692" s="22"/>
      <c r="H1692" s="22" t="s">
        <v>3790</v>
      </c>
      <c r="I1692" s="22">
        <v>16</v>
      </c>
      <c r="J1692" s="22">
        <v>93</v>
      </c>
      <c r="K1692" s="23">
        <v>41.364019999999996</v>
      </c>
      <c r="L1692" s="23">
        <v>-107.84887999999999</v>
      </c>
      <c r="M1692" s="61" t="s">
        <v>3717</v>
      </c>
      <c r="N1692" s="21" t="s">
        <v>2524</v>
      </c>
      <c r="O1692" s="25"/>
      <c r="P1692" s="21" t="s">
        <v>7126</v>
      </c>
      <c r="Q1692" s="74"/>
      <c r="R1692" s="74"/>
      <c r="S1692" s="74">
        <f>V1692-U1692</f>
        <v>10</v>
      </c>
      <c r="T1692" s="21"/>
      <c r="U1692" s="74">
        <v>8742</v>
      </c>
      <c r="V1692" s="74">
        <v>8752</v>
      </c>
      <c r="W1692" s="74">
        <v>11024</v>
      </c>
      <c r="X1692" s="74">
        <v>8737</v>
      </c>
      <c r="Y1692" s="24" t="s">
        <v>7074</v>
      </c>
      <c r="Z1692" s="25">
        <v>24387</v>
      </c>
      <c r="AA1692" s="26">
        <v>6.9</v>
      </c>
      <c r="AB1692" s="21" t="s">
        <v>3789</v>
      </c>
      <c r="AC1692" s="21">
        <v>3091</v>
      </c>
      <c r="AD1692" s="21">
        <v>1020</v>
      </c>
      <c r="AE1692" s="21">
        <v>6028</v>
      </c>
      <c r="AF1692" s="21">
        <v>670</v>
      </c>
      <c r="AG1692" s="21">
        <v>-3</v>
      </c>
      <c r="AH1692" s="21">
        <v>17000</v>
      </c>
      <c r="AI1692" s="21">
        <v>488</v>
      </c>
      <c r="AJ1692" s="27"/>
      <c r="AK1692" s="27"/>
      <c r="AL1692" s="21">
        <v>1500</v>
      </c>
      <c r="AM1692" s="21">
        <v>29557</v>
      </c>
      <c r="AO1692" s="4"/>
      <c r="AP1692" s="17">
        <f t="shared" si="608"/>
        <v>154.24090000000001</v>
      </c>
      <c r="AQ1692" s="17">
        <f t="shared" si="609"/>
        <v>83.9358</v>
      </c>
      <c r="AR1692" s="17">
        <f t="shared" si="606"/>
        <v>262.21799999999996</v>
      </c>
      <c r="AS1692" s="17">
        <f t="shared" si="605"/>
        <v>17.1386</v>
      </c>
      <c r="AT1692" s="17">
        <f t="shared" si="610"/>
        <v>517.53329999999994</v>
      </c>
      <c r="AU1692" s="5">
        <f t="shared" si="611"/>
        <v>479.57</v>
      </c>
      <c r="AV1692" s="5">
        <f t="shared" si="612"/>
        <v>7.9983199999999988</v>
      </c>
      <c r="AW1692" s="5"/>
      <c r="AX1692" s="5"/>
      <c r="AY1692" s="5">
        <f t="shared" si="613"/>
        <v>31.230000000000004</v>
      </c>
      <c r="AZ1692" s="5">
        <f t="shared" si="614"/>
        <v>518.79831999999999</v>
      </c>
      <c r="BA1692" s="7">
        <f t="shared" si="615"/>
        <v>-1.2206710435025128E-3</v>
      </c>
      <c r="BB1692" s="62">
        <f t="shared" si="616"/>
        <v>29794</v>
      </c>
      <c r="BC1692" s="28">
        <f t="shared" si="617"/>
        <v>3.9931930380280025E-3</v>
      </c>
      <c r="BD1692" s="32">
        <f t="shared" si="618"/>
        <v>0.29803087067054435</v>
      </c>
      <c r="BE1692" s="32">
        <f t="shared" si="619"/>
        <v>0.16218434639857959</v>
      </c>
      <c r="BF1692" s="45">
        <f t="shared" si="620"/>
        <v>0.53978478293087617</v>
      </c>
      <c r="BG1692" s="36">
        <f t="shared" si="621"/>
        <v>0.9243861853677553</v>
      </c>
      <c r="BH1692" s="33">
        <f t="shared" si="622"/>
        <v>1.5417012144526603E-2</v>
      </c>
      <c r="BI1692" s="33">
        <f t="shared" si="623"/>
        <v>6.0196802487718165E-2</v>
      </c>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24" t="s">
        <v>7074</v>
      </c>
      <c r="CN1692" s="4"/>
      <c r="CO1692" s="4"/>
      <c r="CP1692" s="46"/>
      <c r="CQ1692" s="4"/>
      <c r="CR1692" s="78" t="s">
        <v>2039</v>
      </c>
      <c r="CS1692" s="78" t="s">
        <v>6954</v>
      </c>
    </row>
    <row r="1693" spans="1:97">
      <c r="A1693" s="20" t="s">
        <v>3591</v>
      </c>
      <c r="B1693" s="16" t="s">
        <v>7148</v>
      </c>
      <c r="D1693" s="19" t="s">
        <v>3782</v>
      </c>
      <c r="E1693" s="19" t="s">
        <v>1707</v>
      </c>
      <c r="F1693" s="19" t="s">
        <v>2271</v>
      </c>
      <c r="G1693" s="47" t="s">
        <v>3615</v>
      </c>
      <c r="H1693" s="47">
        <v>1</v>
      </c>
      <c r="I1693" s="47">
        <v>16</v>
      </c>
      <c r="J1693" s="47">
        <v>94</v>
      </c>
      <c r="K1693" s="23">
        <v>41.395359999999997</v>
      </c>
      <c r="L1693" s="23">
        <v>-107.921436</v>
      </c>
      <c r="M1693" s="61" t="s">
        <v>570</v>
      </c>
      <c r="N1693" s="19" t="s">
        <v>5177</v>
      </c>
      <c r="P1693" s="19" t="s">
        <v>7126</v>
      </c>
      <c r="U1693" s="46">
        <v>9512</v>
      </c>
      <c r="V1693" s="4"/>
      <c r="W1693" s="46">
        <v>10065</v>
      </c>
      <c r="X1693" s="46">
        <v>10004</v>
      </c>
      <c r="Z1693" s="48">
        <v>37587</v>
      </c>
      <c r="AA1693" s="19">
        <v>7.32</v>
      </c>
      <c r="AB1693" s="19" t="s">
        <v>3789</v>
      </c>
      <c r="AC1693" s="19">
        <v>42.3</v>
      </c>
      <c r="AD1693" s="19">
        <v>4.24</v>
      </c>
      <c r="AE1693" s="19">
        <v>2710</v>
      </c>
      <c r="AF1693" s="19">
        <v>7.11</v>
      </c>
      <c r="AH1693" s="19">
        <v>4099</v>
      </c>
      <c r="AI1693" s="19">
        <v>1051</v>
      </c>
      <c r="AK1693" s="43"/>
      <c r="AL1693" s="19">
        <v>20</v>
      </c>
      <c r="AM1693" s="19">
        <v>8616</v>
      </c>
      <c r="AN1693" s="54"/>
      <c r="AO1693" s="63" t="s">
        <v>3536</v>
      </c>
      <c r="AP1693" s="17">
        <f t="shared" si="608"/>
        <v>2.11077</v>
      </c>
      <c r="AQ1693" s="17">
        <f t="shared" si="609"/>
        <v>0.34890960000000004</v>
      </c>
      <c r="AR1693" s="17">
        <f t="shared" si="606"/>
        <v>117.88499999999999</v>
      </c>
      <c r="AS1693" s="17">
        <f t="shared" si="605"/>
        <v>0.1818738</v>
      </c>
      <c r="AT1693" s="17">
        <f t="shared" si="610"/>
        <v>120.5265534</v>
      </c>
      <c r="AU1693" s="5">
        <f t="shared" si="611"/>
        <v>115.63279</v>
      </c>
      <c r="AV1693" s="5">
        <f t="shared" si="612"/>
        <v>17.22589</v>
      </c>
      <c r="AW1693" s="5">
        <f>IF(AJ1693&gt;0,AJ1693*0.03333,0)</f>
        <v>0</v>
      </c>
      <c r="AX1693" s="5">
        <f>IF(AK1693&gt;0,AK1693*0.0588,0)</f>
        <v>0</v>
      </c>
      <c r="AY1693" s="5">
        <f t="shared" si="613"/>
        <v>0.41640000000000005</v>
      </c>
      <c r="AZ1693" s="5">
        <f t="shared" si="614"/>
        <v>133.27508</v>
      </c>
      <c r="BA1693" s="7">
        <f t="shared" si="615"/>
        <v>-5.0230277990007628E-2</v>
      </c>
      <c r="BB1693" s="62">
        <f t="shared" si="616"/>
        <v>7933.65</v>
      </c>
      <c r="BC1693" s="6">
        <f t="shared" si="617"/>
        <v>-4.1230479194424068E-2</v>
      </c>
      <c r="BD1693" s="32">
        <f t="shared" si="618"/>
        <v>1.7512904338970337E-2</v>
      </c>
      <c r="BE1693" s="32">
        <f t="shared" si="619"/>
        <v>2.8948774370245955E-3</v>
      </c>
      <c r="BF1693" s="35">
        <f t="shared" si="620"/>
        <v>0.97959221822400511</v>
      </c>
      <c r="BG1693" s="36">
        <f t="shared" si="621"/>
        <v>0.86762499035828755</v>
      </c>
      <c r="BH1693" s="33">
        <f t="shared" si="622"/>
        <v>0.12925064460662863</v>
      </c>
      <c r="BI1693" s="33">
        <f t="shared" si="623"/>
        <v>3.1243650350838282E-3</v>
      </c>
      <c r="BJ1693" s="43"/>
      <c r="BK1693" s="19">
        <v>9.19</v>
      </c>
      <c r="BO1693" s="31"/>
      <c r="BP1693" s="31"/>
      <c r="BQ1693" s="31"/>
      <c r="BR1693" s="31"/>
      <c r="BS1693" s="31"/>
      <c r="BT1693" s="31"/>
      <c r="BU1693" s="31"/>
      <c r="BV1693" s="31"/>
      <c r="BW1693" s="31"/>
      <c r="BX1693" s="31"/>
      <c r="BY1693" s="31"/>
      <c r="BZ1693" s="31"/>
      <c r="CA1693" s="31"/>
      <c r="CB1693" s="31"/>
      <c r="CC1693" s="31"/>
      <c r="CD1693" s="31"/>
      <c r="CE1693" s="31"/>
      <c r="CF1693" s="31"/>
      <c r="CG1693" s="31"/>
      <c r="CH1693" s="31"/>
      <c r="CI1693" s="31"/>
      <c r="CJ1693" s="31"/>
      <c r="CK1693" s="31"/>
      <c r="CL1693" s="31"/>
      <c r="CM1693" s="39"/>
      <c r="CN1693" s="63">
        <v>20021127</v>
      </c>
      <c r="CO1693" s="63" t="s">
        <v>3607</v>
      </c>
      <c r="CP1693" s="66"/>
      <c r="CQ1693" s="64">
        <v>37589</v>
      </c>
      <c r="CR1693" s="78" t="s">
        <v>2039</v>
      </c>
      <c r="CS1693" s="78" t="s">
        <v>6954</v>
      </c>
    </row>
    <row r="1694" spans="1:97">
      <c r="A1694" s="63" t="s">
        <v>3591</v>
      </c>
      <c r="B1694" s="63" t="s">
        <v>3543</v>
      </c>
      <c r="C1694" s="63">
        <v>5209</v>
      </c>
      <c r="D1694" s="19" t="s">
        <v>3782</v>
      </c>
      <c r="E1694" s="63" t="s">
        <v>1707</v>
      </c>
      <c r="F1694" s="63" t="s">
        <v>3701</v>
      </c>
      <c r="G1694" s="65" t="s">
        <v>259</v>
      </c>
      <c r="H1694" s="65">
        <v>36</v>
      </c>
      <c r="I1694" s="65">
        <v>16</v>
      </c>
      <c r="J1694" s="65">
        <v>94</v>
      </c>
      <c r="K1694" s="23">
        <v>41.319870000000002</v>
      </c>
      <c r="L1694" s="23">
        <v>-107.92036</v>
      </c>
      <c r="M1694" s="61" t="s">
        <v>3544</v>
      </c>
      <c r="N1694" s="63" t="s">
        <v>1719</v>
      </c>
      <c r="O1694" s="63"/>
      <c r="P1694" s="63" t="s">
        <v>7126</v>
      </c>
      <c r="Q1694" s="63"/>
      <c r="R1694" s="63"/>
      <c r="S1694" s="55">
        <f>IF(U1694&gt;0,V1694-U1694,"")</f>
        <v>14</v>
      </c>
      <c r="T1694" s="63"/>
      <c r="U1694" s="66">
        <v>8613</v>
      </c>
      <c r="V1694" s="63">
        <v>8627</v>
      </c>
      <c r="W1694" s="66">
        <v>11072</v>
      </c>
      <c r="X1694" s="66">
        <v>9696</v>
      </c>
      <c r="Y1694" s="63"/>
      <c r="Z1694" s="64"/>
      <c r="AA1694" s="63">
        <v>7.56</v>
      </c>
      <c r="AB1694" s="63"/>
      <c r="AC1694" s="63">
        <v>28</v>
      </c>
      <c r="AD1694" s="63">
        <v>5</v>
      </c>
      <c r="AE1694" s="63">
        <v>3350</v>
      </c>
      <c r="AF1694" s="63">
        <v>76</v>
      </c>
      <c r="AG1694" s="63"/>
      <c r="AH1694" s="63">
        <v>2571</v>
      </c>
      <c r="AI1694" s="63">
        <v>3465</v>
      </c>
      <c r="AJ1694" s="63">
        <v>0</v>
      </c>
      <c r="AK1694" s="63">
        <v>0</v>
      </c>
      <c r="AL1694" s="63">
        <v>173</v>
      </c>
      <c r="AM1694" s="63">
        <v>10053</v>
      </c>
      <c r="AN1694" s="63"/>
      <c r="AO1694" s="63" t="s">
        <v>3495</v>
      </c>
      <c r="AP1694" s="17">
        <f t="shared" si="608"/>
        <v>1.3972</v>
      </c>
      <c r="AQ1694" s="17">
        <f t="shared" si="609"/>
        <v>0.41144999999999998</v>
      </c>
      <c r="AR1694" s="17">
        <f t="shared" si="606"/>
        <v>145.72499999999999</v>
      </c>
      <c r="AS1694" s="17">
        <f t="shared" si="605"/>
        <v>1.9440799999999998</v>
      </c>
      <c r="AT1694" s="17">
        <f t="shared" si="610"/>
        <v>149.47773000000001</v>
      </c>
      <c r="AU1694" s="5">
        <f t="shared" si="611"/>
        <v>72.527909999999991</v>
      </c>
      <c r="AV1694" s="5">
        <f t="shared" si="612"/>
        <v>56.791349999999994</v>
      </c>
      <c r="AW1694" s="5">
        <f>IF(AJ1694&gt;0,AJ1694*0.03333,0)</f>
        <v>0</v>
      </c>
      <c r="AX1694" s="5">
        <f>IF(AK1694&gt;0,AK1694*0.0588,0)</f>
        <v>0</v>
      </c>
      <c r="AY1694" s="5">
        <f t="shared" si="613"/>
        <v>3.6018600000000003</v>
      </c>
      <c r="AZ1694" s="5">
        <f t="shared" si="614"/>
        <v>132.92111999999997</v>
      </c>
      <c r="BA1694" s="7">
        <f t="shared" si="615"/>
        <v>5.8628461128648487E-2</v>
      </c>
      <c r="BB1694" s="62">
        <f t="shared" si="616"/>
        <v>9668</v>
      </c>
      <c r="BC1694" s="28">
        <f t="shared" si="617"/>
        <v>-1.9522336595507329E-2</v>
      </c>
      <c r="BD1694" s="32">
        <f t="shared" si="618"/>
        <v>9.3472117886724652E-3</v>
      </c>
      <c r="BE1694" s="32">
        <f t="shared" si="619"/>
        <v>2.752583946785919E-3</v>
      </c>
      <c r="BF1694" s="35">
        <f t="shared" si="620"/>
        <v>0.98790020426454161</v>
      </c>
      <c r="BG1694" s="37">
        <f t="shared" si="621"/>
        <v>0.54564624493082814</v>
      </c>
      <c r="BH1694" s="33">
        <f t="shared" si="622"/>
        <v>0.42725602974154903</v>
      </c>
      <c r="BI1694" s="33">
        <f t="shared" si="623"/>
        <v>2.7097725327622887E-2</v>
      </c>
      <c r="BJ1694" s="63">
        <v>0</v>
      </c>
      <c r="BK1694" s="63">
        <v>3.65</v>
      </c>
      <c r="BL1694" s="63">
        <v>0</v>
      </c>
      <c r="BM1694" s="63">
        <v>6976</v>
      </c>
      <c r="BN1694" s="63">
        <v>0</v>
      </c>
      <c r="BO1694" s="63">
        <v>0</v>
      </c>
      <c r="BP1694" s="63">
        <v>0</v>
      </c>
      <c r="BQ1694" s="63">
        <v>0</v>
      </c>
      <c r="BR1694" s="63">
        <v>0</v>
      </c>
      <c r="BS1694" s="63">
        <v>0</v>
      </c>
      <c r="BT1694" s="63">
        <v>0</v>
      </c>
      <c r="BU1694" s="63">
        <v>0</v>
      </c>
      <c r="BV1694" s="63">
        <v>0</v>
      </c>
      <c r="BW1694" s="63">
        <v>0</v>
      </c>
      <c r="BX1694" s="63"/>
      <c r="BY1694" s="63"/>
      <c r="BZ1694" s="63"/>
      <c r="CA1694" s="63"/>
      <c r="CB1694" s="63"/>
      <c r="CC1694" s="63"/>
      <c r="CD1694" s="63"/>
      <c r="CE1694" s="63"/>
      <c r="CF1694" s="63"/>
      <c r="CG1694" s="63"/>
      <c r="CH1694" s="63"/>
      <c r="CI1694" s="63"/>
      <c r="CJ1694" s="63"/>
      <c r="CK1694" s="63"/>
      <c r="CL1694" s="63"/>
      <c r="CM1694" s="63"/>
      <c r="CN1694" s="63"/>
      <c r="CO1694" s="63" t="s">
        <v>4021</v>
      </c>
      <c r="CP1694" s="66"/>
      <c r="CQ1694" s="64">
        <v>39070</v>
      </c>
      <c r="CR1694" s="78" t="s">
        <v>2039</v>
      </c>
      <c r="CS1694" s="78" t="s">
        <v>6954</v>
      </c>
    </row>
    <row r="1695" spans="1:97">
      <c r="A1695" s="63" t="s">
        <v>3591</v>
      </c>
      <c r="B1695" s="63" t="s">
        <v>3571</v>
      </c>
      <c r="C1695" s="63">
        <v>3656</v>
      </c>
      <c r="D1695" s="19" t="s">
        <v>3782</v>
      </c>
      <c r="E1695" s="63" t="s">
        <v>1707</v>
      </c>
      <c r="F1695" s="63" t="s">
        <v>5546</v>
      </c>
      <c r="G1695" s="65" t="s">
        <v>3617</v>
      </c>
      <c r="H1695" s="65">
        <v>15</v>
      </c>
      <c r="I1695" s="65">
        <v>16</v>
      </c>
      <c r="J1695" s="65">
        <v>99</v>
      </c>
      <c r="K1695" s="23">
        <v>41.363962999999998</v>
      </c>
      <c r="L1695" s="23">
        <v>-108.539619</v>
      </c>
      <c r="M1695" s="61" t="s">
        <v>3572</v>
      </c>
      <c r="N1695" s="63" t="s">
        <v>3573</v>
      </c>
      <c r="O1695" s="63"/>
      <c r="P1695" s="63" t="s">
        <v>7126</v>
      </c>
      <c r="Q1695" s="63"/>
      <c r="R1695" s="63"/>
      <c r="S1695" s="55"/>
      <c r="T1695" s="63"/>
      <c r="U1695" s="66" t="s">
        <v>3574</v>
      </c>
      <c r="V1695" s="63"/>
      <c r="W1695" s="66">
        <v>11320</v>
      </c>
      <c r="X1695" s="66">
        <v>11220</v>
      </c>
      <c r="Y1695" s="63"/>
      <c r="Z1695" s="64">
        <v>37652</v>
      </c>
      <c r="AA1695" s="63">
        <v>7.87</v>
      </c>
      <c r="AB1695" s="63"/>
      <c r="AC1695" s="63">
        <v>10.5</v>
      </c>
      <c r="AD1695" s="63">
        <v>2.78</v>
      </c>
      <c r="AE1695" s="63">
        <v>2350</v>
      </c>
      <c r="AF1695" s="63">
        <v>30.8</v>
      </c>
      <c r="AG1695" s="63"/>
      <c r="AH1695" s="63">
        <v>2799</v>
      </c>
      <c r="AI1695" s="63">
        <v>2135</v>
      </c>
      <c r="AJ1695" s="63"/>
      <c r="AK1695" s="63"/>
      <c r="AL1695" s="63">
        <v>18</v>
      </c>
      <c r="AM1695" s="63">
        <v>7748</v>
      </c>
      <c r="AN1695" s="63"/>
      <c r="AO1695" s="63" t="s">
        <v>3536</v>
      </c>
      <c r="AP1695" s="17">
        <f t="shared" si="608"/>
        <v>0.52395000000000003</v>
      </c>
      <c r="AQ1695" s="17">
        <f t="shared" si="609"/>
        <v>0.2287662</v>
      </c>
      <c r="AR1695" s="17">
        <f t="shared" si="606"/>
        <v>102.22499999999999</v>
      </c>
      <c r="AS1695" s="17">
        <f t="shared" si="605"/>
        <v>0.78786400000000001</v>
      </c>
      <c r="AT1695" s="17">
        <f t="shared" si="610"/>
        <v>103.76558019999999</v>
      </c>
      <c r="AU1695" s="5">
        <f t="shared" si="611"/>
        <v>78.959789999999998</v>
      </c>
      <c r="AV1695" s="5">
        <f t="shared" si="612"/>
        <v>34.992649999999998</v>
      </c>
      <c r="AW1695" s="5">
        <f>IF(AJ1695&gt;0,AJ1695*0.03333,0)</f>
        <v>0</v>
      </c>
      <c r="AX1695" s="5">
        <f>IF(AK1695&gt;0,AK1695*0.0588,0)</f>
        <v>0</v>
      </c>
      <c r="AY1695" s="5">
        <f t="shared" si="613"/>
        <v>0.37476000000000004</v>
      </c>
      <c r="AZ1695" s="5">
        <f t="shared" si="614"/>
        <v>114.32719999999999</v>
      </c>
      <c r="BA1695" s="7">
        <f t="shared" si="615"/>
        <v>-4.8427186770302832E-2</v>
      </c>
      <c r="BB1695" s="62">
        <f t="shared" si="616"/>
        <v>7346.08</v>
      </c>
      <c r="BC1695" s="28">
        <f t="shared" si="617"/>
        <v>-2.6627657995717532E-2</v>
      </c>
      <c r="BD1695" s="32">
        <f t="shared" si="618"/>
        <v>5.049362216161926E-3</v>
      </c>
      <c r="BE1695" s="32">
        <f t="shared" si="619"/>
        <v>2.2046443489167713E-3</v>
      </c>
      <c r="BF1695" s="35">
        <f t="shared" si="620"/>
        <v>0.99274599343492131</v>
      </c>
      <c r="BG1695" s="37">
        <f t="shared" si="621"/>
        <v>0.69064745747293732</v>
      </c>
      <c r="BH1695" s="33">
        <f t="shared" si="622"/>
        <v>0.30607458242657914</v>
      </c>
      <c r="BI1695" s="33">
        <f t="shared" si="623"/>
        <v>3.277960100483525E-3</v>
      </c>
      <c r="BJ1695" s="63"/>
      <c r="BK1695" s="63">
        <v>4.63</v>
      </c>
      <c r="BL1695" s="63"/>
      <c r="BM1695" s="63"/>
      <c r="BN1695" s="63"/>
      <c r="BO1695" s="63"/>
      <c r="BP1695" s="63"/>
      <c r="BQ1695" s="63"/>
      <c r="BR1695" s="63"/>
      <c r="BS1695" s="63">
        <v>6.48</v>
      </c>
      <c r="BT1695" s="63"/>
      <c r="BU1695" s="63"/>
      <c r="BV1695" s="63"/>
      <c r="BW1695" s="63"/>
      <c r="BX1695" s="63"/>
      <c r="BY1695" s="63"/>
      <c r="BZ1695" s="63"/>
      <c r="CA1695" s="63"/>
      <c r="CB1695" s="63"/>
      <c r="CC1695" s="63"/>
      <c r="CD1695" s="63"/>
      <c r="CE1695" s="63"/>
      <c r="CF1695" s="63"/>
      <c r="CG1695" s="63"/>
      <c r="CH1695" s="63"/>
      <c r="CI1695" s="63"/>
      <c r="CJ1695" s="63"/>
      <c r="CK1695" s="63"/>
      <c r="CL1695" s="63"/>
      <c r="CM1695" s="63"/>
      <c r="CN1695" s="63">
        <v>20030131</v>
      </c>
      <c r="CO1695" s="63" t="s">
        <v>3607</v>
      </c>
      <c r="CP1695" s="66"/>
      <c r="CQ1695" s="64">
        <v>37652</v>
      </c>
      <c r="CR1695" s="78" t="s">
        <v>2039</v>
      </c>
      <c r="CS1695" s="78" t="s">
        <v>6954</v>
      </c>
    </row>
    <row r="1696" spans="1:97">
      <c r="A1696" s="63" t="s">
        <v>3591</v>
      </c>
      <c r="B1696" s="63" t="s">
        <v>3571</v>
      </c>
      <c r="C1696" s="63">
        <v>3655</v>
      </c>
      <c r="D1696" s="19" t="s">
        <v>3782</v>
      </c>
      <c r="E1696" s="63" t="s">
        <v>1707</v>
      </c>
      <c r="F1696" s="63" t="s">
        <v>7278</v>
      </c>
      <c r="G1696" s="65" t="s">
        <v>3595</v>
      </c>
      <c r="H1696" s="65">
        <v>15</v>
      </c>
      <c r="I1696" s="65">
        <v>16</v>
      </c>
      <c r="J1696" s="65">
        <v>99</v>
      </c>
      <c r="K1696" s="23">
        <v>41.356929999999998</v>
      </c>
      <c r="L1696" s="23">
        <v>-108.54024</v>
      </c>
      <c r="M1696" s="61" t="s">
        <v>3575</v>
      </c>
      <c r="N1696" s="63" t="s">
        <v>3576</v>
      </c>
      <c r="O1696" s="63"/>
      <c r="P1696" s="63" t="s">
        <v>7126</v>
      </c>
      <c r="Q1696" s="63"/>
      <c r="R1696" s="63"/>
      <c r="S1696" s="55"/>
      <c r="T1696" s="63"/>
      <c r="U1696" s="66" t="s">
        <v>3562</v>
      </c>
      <c r="V1696" s="63"/>
      <c r="W1696" s="66">
        <v>11405</v>
      </c>
      <c r="X1696" s="66">
        <v>11400</v>
      </c>
      <c r="Y1696" s="63"/>
      <c r="Z1696" s="64">
        <v>37652</v>
      </c>
      <c r="AA1696" s="63">
        <v>8.01</v>
      </c>
      <c r="AB1696" s="63"/>
      <c r="AC1696" s="63">
        <v>5.75</v>
      </c>
      <c r="AD1696" s="63">
        <v>2.78</v>
      </c>
      <c r="AE1696" s="63">
        <v>1920</v>
      </c>
      <c r="AF1696" s="63">
        <v>12.4</v>
      </c>
      <c r="AG1696" s="63"/>
      <c r="AH1696" s="63">
        <v>2149</v>
      </c>
      <c r="AI1696" s="63">
        <v>1868</v>
      </c>
      <c r="AJ1696" s="63"/>
      <c r="AK1696" s="63"/>
      <c r="AL1696" s="63">
        <v>34</v>
      </c>
      <c r="AM1696" s="63">
        <v>5722</v>
      </c>
      <c r="AN1696" s="63"/>
      <c r="AO1696" s="63" t="s">
        <v>3536</v>
      </c>
      <c r="AP1696" s="17">
        <f t="shared" si="608"/>
        <v>0.28692499999999999</v>
      </c>
      <c r="AQ1696" s="17">
        <f t="shared" si="609"/>
        <v>0.2287662</v>
      </c>
      <c r="AR1696" s="17">
        <f t="shared" si="606"/>
        <v>83.52</v>
      </c>
      <c r="AS1696" s="17">
        <f t="shared" si="605"/>
        <v>0.31719199999999997</v>
      </c>
      <c r="AT1696" s="17">
        <f t="shared" si="610"/>
        <v>84.352883200000008</v>
      </c>
      <c r="AU1696" s="5">
        <f t="shared" si="611"/>
        <v>60.623289999999997</v>
      </c>
      <c r="AV1696" s="5">
        <f t="shared" si="612"/>
        <v>30.616519999999998</v>
      </c>
      <c r="AW1696" s="5">
        <f>IF(AJ1696&gt;0,AJ1696*0.03333,0)</f>
        <v>0</v>
      </c>
      <c r="AX1696" s="5">
        <f>IF(AK1696&gt;0,AK1696*0.0588,0)</f>
        <v>0</v>
      </c>
      <c r="AY1696" s="5">
        <f t="shared" si="613"/>
        <v>0.70788000000000006</v>
      </c>
      <c r="AZ1696" s="5">
        <f t="shared" si="614"/>
        <v>91.947689999999994</v>
      </c>
      <c r="BA1696" s="7">
        <f t="shared" si="615"/>
        <v>-4.3078741391182195E-2</v>
      </c>
      <c r="BB1696" s="62">
        <f t="shared" si="616"/>
        <v>5991.93</v>
      </c>
      <c r="BC1696" s="28">
        <f t="shared" si="617"/>
        <v>2.3043504613737685E-2</v>
      </c>
      <c r="BD1696" s="32">
        <f t="shared" si="618"/>
        <v>3.4014842067662714E-3</v>
      </c>
      <c r="BE1696" s="32">
        <f t="shared" si="619"/>
        <v>2.7120139978807504E-3</v>
      </c>
      <c r="BF1696" s="35">
        <f t="shared" si="620"/>
        <v>0.99388650179535287</v>
      </c>
      <c r="BG1696" s="37">
        <f t="shared" si="621"/>
        <v>0.65932368719649181</v>
      </c>
      <c r="BH1696" s="33">
        <f t="shared" si="622"/>
        <v>0.33297758758267881</v>
      </c>
      <c r="BI1696" s="33">
        <f t="shared" si="623"/>
        <v>7.6987252208293661E-3</v>
      </c>
      <c r="BJ1696" s="63"/>
      <c r="BK1696" s="63">
        <v>2.76</v>
      </c>
      <c r="BL1696" s="63"/>
      <c r="BM1696" s="63"/>
      <c r="BN1696" s="63"/>
      <c r="BO1696" s="63"/>
      <c r="BP1696" s="63"/>
      <c r="BQ1696" s="63"/>
      <c r="BR1696" s="63"/>
      <c r="BS1696" s="63">
        <v>2.67</v>
      </c>
      <c r="BT1696" s="63"/>
      <c r="BU1696" s="63"/>
      <c r="BV1696" s="63"/>
      <c r="BW1696" s="63"/>
      <c r="BX1696" s="63"/>
      <c r="BY1696" s="63"/>
      <c r="BZ1696" s="63"/>
      <c r="CA1696" s="63"/>
      <c r="CB1696" s="63"/>
      <c r="CC1696" s="63"/>
      <c r="CD1696" s="63"/>
      <c r="CE1696" s="63"/>
      <c r="CF1696" s="63"/>
      <c r="CG1696" s="63"/>
      <c r="CH1696" s="63"/>
      <c r="CI1696" s="63"/>
      <c r="CJ1696" s="63"/>
      <c r="CK1696" s="63"/>
      <c r="CL1696" s="63"/>
      <c r="CM1696" s="63"/>
      <c r="CN1696" s="63">
        <v>20030131</v>
      </c>
      <c r="CO1696" s="63" t="s">
        <v>3607</v>
      </c>
      <c r="CP1696" s="66"/>
      <c r="CQ1696" s="64">
        <v>37654</v>
      </c>
      <c r="CR1696" s="78" t="s">
        <v>2039</v>
      </c>
      <c r="CS1696" s="78" t="s">
        <v>6954</v>
      </c>
    </row>
    <row r="1697" spans="1:97">
      <c r="A1697" s="63" t="s">
        <v>3591</v>
      </c>
      <c r="B1697" s="63" t="s">
        <v>3567</v>
      </c>
      <c r="C1697" s="63">
        <v>3657</v>
      </c>
      <c r="D1697" s="19" t="s">
        <v>3782</v>
      </c>
      <c r="E1697" s="63" t="s">
        <v>1707</v>
      </c>
      <c r="F1697" s="63" t="s">
        <v>5546</v>
      </c>
      <c r="G1697" s="65" t="s">
        <v>3594</v>
      </c>
      <c r="H1697" s="65">
        <v>21</v>
      </c>
      <c r="I1697" s="65">
        <v>16</v>
      </c>
      <c r="J1697" s="65">
        <v>99</v>
      </c>
      <c r="K1697" s="23">
        <v>41.349961999999998</v>
      </c>
      <c r="L1697" s="23">
        <v>-108.55900800000001</v>
      </c>
      <c r="M1697" s="61" t="s">
        <v>3568</v>
      </c>
      <c r="N1697" s="63" t="s">
        <v>3569</v>
      </c>
      <c r="O1697" s="63"/>
      <c r="P1697" s="63" t="s">
        <v>7126</v>
      </c>
      <c r="Q1697" s="63"/>
      <c r="R1697" s="63"/>
      <c r="S1697" s="55"/>
      <c r="T1697" s="63"/>
      <c r="U1697" s="66" t="s">
        <v>3570</v>
      </c>
      <c r="V1697" s="63"/>
      <c r="W1697" s="66">
        <v>11725</v>
      </c>
      <c r="X1697" s="66">
        <v>11704</v>
      </c>
      <c r="Y1697" s="63"/>
      <c r="Z1697" s="64">
        <v>37652</v>
      </c>
      <c r="AA1697" s="63">
        <v>7.87</v>
      </c>
      <c r="AB1697" s="63"/>
      <c r="AC1697" s="63">
        <v>11</v>
      </c>
      <c r="AD1697" s="63">
        <v>2.78</v>
      </c>
      <c r="AE1697" s="63">
        <v>2640</v>
      </c>
      <c r="AF1697" s="63">
        <v>24.9</v>
      </c>
      <c r="AG1697" s="63"/>
      <c r="AH1697" s="63">
        <v>3399</v>
      </c>
      <c r="AI1697" s="63">
        <v>1975</v>
      </c>
      <c r="AJ1697" s="63"/>
      <c r="AK1697" s="63"/>
      <c r="AL1697" s="63">
        <v>23</v>
      </c>
      <c r="AM1697" s="63">
        <v>7748</v>
      </c>
      <c r="AN1697" s="63"/>
      <c r="AO1697" s="63" t="s">
        <v>3536</v>
      </c>
      <c r="AP1697" s="17">
        <f t="shared" si="608"/>
        <v>0.54889999999999994</v>
      </c>
      <c r="AQ1697" s="17">
        <f t="shared" si="609"/>
        <v>0.2287662</v>
      </c>
      <c r="AR1697" s="17">
        <f t="shared" si="606"/>
        <v>114.83999999999999</v>
      </c>
      <c r="AS1697" s="17">
        <f t="shared" si="605"/>
        <v>0.6369419999999999</v>
      </c>
      <c r="AT1697" s="17">
        <f t="shared" si="610"/>
        <v>116.25460819999999</v>
      </c>
      <c r="AU1697" s="5">
        <f t="shared" si="611"/>
        <v>95.88579</v>
      </c>
      <c r="AV1697" s="5">
        <f t="shared" si="612"/>
        <v>32.370249999999999</v>
      </c>
      <c r="AW1697" s="5">
        <f>IF(AJ1697&gt;0,AJ1697*0.03333,0)</f>
        <v>0</v>
      </c>
      <c r="AX1697" s="5">
        <f>IF(AK1697&gt;0,AK1697*0.0588,0)</f>
        <v>0</v>
      </c>
      <c r="AY1697" s="5">
        <f t="shared" si="613"/>
        <v>0.47886000000000006</v>
      </c>
      <c r="AZ1697" s="5">
        <f t="shared" si="614"/>
        <v>128.73489999999998</v>
      </c>
      <c r="BA1697" s="7">
        <f t="shared" si="615"/>
        <v>-5.0942148060526576E-2</v>
      </c>
      <c r="BB1697" s="62">
        <f t="shared" si="616"/>
        <v>8075.68</v>
      </c>
      <c r="BC1697" s="28">
        <f t="shared" si="617"/>
        <v>2.0708204412627169E-2</v>
      </c>
      <c r="BD1697" s="32">
        <f t="shared" si="618"/>
        <v>4.7215332664980753E-3</v>
      </c>
      <c r="BE1697" s="32">
        <f t="shared" si="619"/>
        <v>1.9678032857539667E-3</v>
      </c>
      <c r="BF1697" s="35">
        <f t="shared" si="620"/>
        <v>0.99331066344774799</v>
      </c>
      <c r="BG1697" s="37">
        <f t="shared" si="621"/>
        <v>0.74483135497833153</v>
      </c>
      <c r="BH1697" s="33">
        <f t="shared" si="622"/>
        <v>0.25144890779423451</v>
      </c>
      <c r="BI1697" s="33">
        <f t="shared" si="623"/>
        <v>3.7197372274340537E-3</v>
      </c>
      <c r="BJ1697" s="63"/>
      <c r="BK1697" s="63">
        <v>5.16</v>
      </c>
      <c r="BL1697" s="63"/>
      <c r="BM1697" s="63"/>
      <c r="BN1697" s="63"/>
      <c r="BO1697" s="63"/>
      <c r="BP1697" s="63"/>
      <c r="BQ1697" s="63"/>
      <c r="BR1697" s="63"/>
      <c r="BS1697" s="63">
        <v>3.05</v>
      </c>
      <c r="BT1697" s="63"/>
      <c r="BU1697" s="63"/>
      <c r="BV1697" s="63"/>
      <c r="BW1697" s="63"/>
      <c r="BX1697" s="63"/>
      <c r="BY1697" s="63"/>
      <c r="BZ1697" s="63"/>
      <c r="CA1697" s="63"/>
      <c r="CB1697" s="63"/>
      <c r="CC1697" s="63"/>
      <c r="CD1697" s="63"/>
      <c r="CE1697" s="63"/>
      <c r="CF1697" s="63"/>
      <c r="CG1697" s="63"/>
      <c r="CH1697" s="63"/>
      <c r="CI1697" s="63"/>
      <c r="CJ1697" s="63"/>
      <c r="CK1697" s="63"/>
      <c r="CL1697" s="63"/>
      <c r="CM1697" s="63"/>
      <c r="CN1697" s="63">
        <v>20030131</v>
      </c>
      <c r="CO1697" s="63" t="s">
        <v>3607</v>
      </c>
      <c r="CP1697" s="66"/>
      <c r="CQ1697" s="64">
        <v>37652</v>
      </c>
      <c r="CR1697" s="78" t="s">
        <v>2039</v>
      </c>
      <c r="CS1697" s="78" t="s">
        <v>6954</v>
      </c>
    </row>
    <row r="1698" spans="1:97">
      <c r="A1698" s="20" t="s">
        <v>3590</v>
      </c>
      <c r="B1698" s="16" t="s">
        <v>6690</v>
      </c>
      <c r="C1698" s="19">
        <v>49009119</v>
      </c>
      <c r="D1698" s="19" t="s">
        <v>3782</v>
      </c>
      <c r="E1698" s="19" t="s">
        <v>1707</v>
      </c>
      <c r="F1698" s="19" t="s">
        <v>5546</v>
      </c>
      <c r="G1698" s="47"/>
      <c r="H1698" s="47" t="s">
        <v>3811</v>
      </c>
      <c r="I1698" s="47" t="s">
        <v>5461</v>
      </c>
      <c r="J1698" s="47" t="s">
        <v>5479</v>
      </c>
      <c r="K1698" s="23">
        <v>41.343589999999999</v>
      </c>
      <c r="L1698" s="23">
        <v>-108.54109</v>
      </c>
      <c r="M1698" s="61" t="s">
        <v>5547</v>
      </c>
      <c r="N1698" s="19" t="s">
        <v>2524</v>
      </c>
      <c r="P1698" s="19" t="s">
        <v>7126</v>
      </c>
      <c r="Q1698" s="55"/>
      <c r="R1698" s="55"/>
      <c r="S1698" s="55">
        <f>V1698-U1698</f>
        <v>248</v>
      </c>
      <c r="T1698" s="19"/>
      <c r="U1698" s="55">
        <v>11102</v>
      </c>
      <c r="V1698" s="55">
        <v>11350</v>
      </c>
      <c r="W1698" s="55">
        <v>12090</v>
      </c>
      <c r="X1698" s="55"/>
      <c r="Y1698" s="51" t="s">
        <v>7074</v>
      </c>
      <c r="Z1698" s="40">
        <v>20864</v>
      </c>
      <c r="AA1698" s="52">
        <v>8.1999998092651367</v>
      </c>
      <c r="AB1698" s="19" t="s">
        <v>3837</v>
      </c>
      <c r="AC1698" s="19">
        <v>114</v>
      </c>
      <c r="AD1698" s="19">
        <v>36</v>
      </c>
      <c r="AE1698" s="19">
        <v>10007</v>
      </c>
      <c r="AF1698" s="19">
        <v>-3</v>
      </c>
      <c r="AG1698" s="19">
        <v>-3</v>
      </c>
      <c r="AH1698" s="19">
        <v>15100</v>
      </c>
      <c r="AI1698" s="19">
        <v>900</v>
      </c>
      <c r="AJ1698" s="19"/>
      <c r="AK1698" s="19"/>
      <c r="AL1698" s="19">
        <v>164</v>
      </c>
      <c r="AM1698" s="19">
        <v>25864</v>
      </c>
      <c r="AP1698" s="17">
        <f t="shared" si="608"/>
        <v>5.6886000000000001</v>
      </c>
      <c r="AQ1698" s="17">
        <f t="shared" si="609"/>
        <v>2.96244</v>
      </c>
      <c r="AR1698" s="17">
        <f t="shared" si="606"/>
        <v>435.30449999999996</v>
      </c>
      <c r="AS1698" s="17">
        <f t="shared" si="605"/>
        <v>0</v>
      </c>
      <c r="AT1698" s="17">
        <f t="shared" si="610"/>
        <v>443.95553999999998</v>
      </c>
      <c r="AU1698" s="5">
        <f t="shared" si="611"/>
        <v>425.971</v>
      </c>
      <c r="AV1698" s="5">
        <f t="shared" si="612"/>
        <v>14.750999999999998</v>
      </c>
      <c r="AW1698" s="5"/>
      <c r="AX1698" s="5"/>
      <c r="AY1698" s="5">
        <f t="shared" si="613"/>
        <v>3.4144800000000002</v>
      </c>
      <c r="AZ1698" s="5">
        <f t="shared" si="614"/>
        <v>444.13648000000001</v>
      </c>
      <c r="BA1698" s="7">
        <f t="shared" si="615"/>
        <v>-2.0374014845896371E-4</v>
      </c>
      <c r="BB1698" s="62">
        <f t="shared" si="616"/>
        <v>26315</v>
      </c>
      <c r="BC1698" s="6">
        <f t="shared" si="617"/>
        <v>8.6433239425822653E-3</v>
      </c>
      <c r="BD1698" s="32">
        <f t="shared" si="618"/>
        <v>1.281344523823264E-2</v>
      </c>
      <c r="BE1698" s="32">
        <f t="shared" si="619"/>
        <v>6.6728303469306858E-3</v>
      </c>
      <c r="BF1698" s="35">
        <f t="shared" si="620"/>
        <v>0.98051372441483664</v>
      </c>
      <c r="BG1698" s="36">
        <f t="shared" si="621"/>
        <v>0.95909932910712492</v>
      </c>
      <c r="BH1698" s="33">
        <f t="shared" si="622"/>
        <v>3.3212763788284173E-2</v>
      </c>
      <c r="BI1698" s="33">
        <f t="shared" si="623"/>
        <v>7.6879071045909131E-3</v>
      </c>
      <c r="CM1698" s="51" t="s">
        <v>7074</v>
      </c>
      <c r="CR1698" s="78" t="s">
        <v>2039</v>
      </c>
      <c r="CS1698" s="78" t="s">
        <v>6954</v>
      </c>
    </row>
    <row r="1699" spans="1:97">
      <c r="A1699" s="20" t="s">
        <v>3590</v>
      </c>
      <c r="B1699" s="16" t="s">
        <v>5273</v>
      </c>
      <c r="C1699" s="19">
        <v>49009356</v>
      </c>
      <c r="D1699" s="19" t="s">
        <v>3782</v>
      </c>
      <c r="E1699" s="19" t="s">
        <v>1707</v>
      </c>
      <c r="F1699" s="19" t="s">
        <v>3276</v>
      </c>
      <c r="G1699" s="47"/>
      <c r="H1699" s="47" t="s">
        <v>1808</v>
      </c>
      <c r="I1699" s="47" t="s">
        <v>5461</v>
      </c>
      <c r="J1699" s="47" t="s">
        <v>5481</v>
      </c>
      <c r="K1699" s="23">
        <v>41.383920000000003</v>
      </c>
      <c r="L1699" s="23">
        <v>-108.7542</v>
      </c>
      <c r="M1699" s="61" t="s">
        <v>3278</v>
      </c>
      <c r="N1699" s="19" t="s">
        <v>2524</v>
      </c>
      <c r="P1699" s="19" t="s">
        <v>7126</v>
      </c>
      <c r="Q1699" s="55">
        <v>743</v>
      </c>
      <c r="R1699" s="55">
        <v>262</v>
      </c>
      <c r="S1699" s="55">
        <f>V1699-U1699</f>
        <v>52</v>
      </c>
      <c r="T1699" s="19"/>
      <c r="U1699" s="55">
        <v>2548</v>
      </c>
      <c r="V1699" s="55">
        <v>2600</v>
      </c>
      <c r="W1699" s="55"/>
      <c r="X1699" s="55"/>
      <c r="Y1699" s="51" t="s">
        <v>3798</v>
      </c>
      <c r="Z1699" s="40">
        <v>22172</v>
      </c>
      <c r="AA1699" s="52">
        <v>7.5</v>
      </c>
      <c r="AB1699" s="19" t="s">
        <v>3837</v>
      </c>
      <c r="AC1699" s="19">
        <v>966</v>
      </c>
      <c r="AD1699" s="19">
        <v>554</v>
      </c>
      <c r="AE1699" s="19">
        <v>35618</v>
      </c>
      <c r="AF1699" s="19">
        <v>-3</v>
      </c>
      <c r="AG1699" s="19">
        <v>-3</v>
      </c>
      <c r="AH1699" s="19">
        <v>57500</v>
      </c>
      <c r="AI1699" s="19">
        <v>1281</v>
      </c>
      <c r="AJ1699" s="19"/>
      <c r="AK1699" s="19"/>
      <c r="AL1699" s="19">
        <v>30</v>
      </c>
      <c r="AM1699" s="19">
        <v>95299</v>
      </c>
      <c r="AP1699" s="17">
        <f t="shared" si="608"/>
        <v>48.203400000000002</v>
      </c>
      <c r="AQ1699" s="17">
        <f t="shared" si="609"/>
        <v>45.588660000000004</v>
      </c>
      <c r="AR1699" s="17">
        <f t="shared" si="606"/>
        <v>1549.3829999999998</v>
      </c>
      <c r="AS1699" s="17">
        <f t="shared" si="605"/>
        <v>0</v>
      </c>
      <c r="AT1699" s="17">
        <f t="shared" si="610"/>
        <v>1643.1750599999998</v>
      </c>
      <c r="AU1699" s="5">
        <f t="shared" si="611"/>
        <v>1622.075</v>
      </c>
      <c r="AV1699" s="5">
        <f t="shared" si="612"/>
        <v>20.995589999999996</v>
      </c>
      <c r="AW1699" s="5"/>
      <c r="AX1699" s="5"/>
      <c r="AY1699" s="5">
        <f t="shared" si="613"/>
        <v>0.62460000000000004</v>
      </c>
      <c r="AZ1699" s="5">
        <f t="shared" si="614"/>
        <v>1643.6951900000001</v>
      </c>
      <c r="BA1699" s="7">
        <f t="shared" si="615"/>
        <v>-1.5824476186741346E-4</v>
      </c>
      <c r="BB1699" s="62">
        <f t="shared" si="616"/>
        <v>95943</v>
      </c>
      <c r="BC1699" s="6">
        <f t="shared" si="617"/>
        <v>3.3674611225567607E-3</v>
      </c>
      <c r="BD1699" s="32">
        <f t="shared" si="618"/>
        <v>2.9335523142616348E-2</v>
      </c>
      <c r="BE1699" s="32">
        <f t="shared" si="619"/>
        <v>2.7744250207887167E-2</v>
      </c>
      <c r="BF1699" s="35">
        <f t="shared" si="620"/>
        <v>0.94292022664949648</v>
      </c>
      <c r="BG1699" s="36">
        <f t="shared" si="621"/>
        <v>0.98684659410605191</v>
      </c>
      <c r="BH1699" s="33">
        <f t="shared" si="622"/>
        <v>1.2773408432253181E-2</v>
      </c>
      <c r="BI1699" s="33">
        <f t="shared" si="623"/>
        <v>3.7999746169482921E-4</v>
      </c>
      <c r="CM1699" s="51" t="s">
        <v>3824</v>
      </c>
      <c r="CR1699" s="78" t="s">
        <v>2038</v>
      </c>
      <c r="CS1699" s="78" t="s">
        <v>6954</v>
      </c>
    </row>
    <row r="1700" spans="1:97">
      <c r="A1700" s="20" t="s">
        <v>3590</v>
      </c>
      <c r="B1700" s="16" t="s">
        <v>5273</v>
      </c>
      <c r="C1700" s="19">
        <v>49009357</v>
      </c>
      <c r="D1700" s="19" t="s">
        <v>3782</v>
      </c>
      <c r="E1700" s="19" t="s">
        <v>1707</v>
      </c>
      <c r="F1700" s="19" t="s">
        <v>3276</v>
      </c>
      <c r="G1700" s="47"/>
      <c r="H1700" s="47" t="s">
        <v>1808</v>
      </c>
      <c r="I1700" s="47" t="s">
        <v>5461</v>
      </c>
      <c r="J1700" s="47" t="s">
        <v>5481</v>
      </c>
      <c r="K1700" s="23">
        <v>41.383920000000003</v>
      </c>
      <c r="L1700" s="23">
        <v>-108.7542</v>
      </c>
      <c r="M1700" s="61" t="s">
        <v>3278</v>
      </c>
      <c r="N1700" s="19" t="s">
        <v>2524</v>
      </c>
      <c r="P1700" s="19" t="s">
        <v>7126</v>
      </c>
      <c r="Q1700" s="55">
        <v>262</v>
      </c>
      <c r="R1700" s="55">
        <v>30</v>
      </c>
      <c r="S1700" s="55">
        <f>V1700-U1700</f>
        <v>148</v>
      </c>
      <c r="T1700" s="19"/>
      <c r="U1700" s="55">
        <v>2862</v>
      </c>
      <c r="V1700" s="55">
        <v>3010</v>
      </c>
      <c r="W1700" s="55"/>
      <c r="X1700" s="55"/>
      <c r="Y1700" s="51" t="s">
        <v>3798</v>
      </c>
      <c r="Z1700" s="40">
        <v>22172</v>
      </c>
      <c r="AA1700" s="52">
        <v>7.8000001907348633</v>
      </c>
      <c r="AB1700" s="19" t="s">
        <v>3837</v>
      </c>
      <c r="AC1700" s="19">
        <v>99</v>
      </c>
      <c r="AD1700" s="19">
        <v>79</v>
      </c>
      <c r="AE1700" s="19">
        <v>9233</v>
      </c>
      <c r="AF1700" s="19">
        <v>-3</v>
      </c>
      <c r="AG1700" s="19">
        <v>-3</v>
      </c>
      <c r="AH1700" s="19">
        <v>12900</v>
      </c>
      <c r="AI1700" s="19">
        <v>2989</v>
      </c>
      <c r="AJ1700" s="19"/>
      <c r="AK1700" s="19"/>
      <c r="AL1700" s="19">
        <v>13</v>
      </c>
      <c r="AM1700" s="19">
        <v>23796</v>
      </c>
      <c r="AP1700" s="17">
        <f t="shared" si="608"/>
        <v>4.9401000000000002</v>
      </c>
      <c r="AQ1700" s="17">
        <f t="shared" si="609"/>
        <v>6.5009100000000002</v>
      </c>
      <c r="AR1700" s="17">
        <f t="shared" si="606"/>
        <v>401.63549999999998</v>
      </c>
      <c r="AS1700" s="17">
        <f t="shared" si="605"/>
        <v>0</v>
      </c>
      <c r="AT1700" s="17">
        <f t="shared" si="610"/>
        <v>413.07650999999998</v>
      </c>
      <c r="AU1700" s="5">
        <f t="shared" si="611"/>
        <v>363.90899999999999</v>
      </c>
      <c r="AV1700" s="5">
        <f t="shared" si="612"/>
        <v>48.989709999999995</v>
      </c>
      <c r="AW1700" s="5"/>
      <c r="AX1700" s="5"/>
      <c r="AY1700" s="5">
        <f t="shared" si="613"/>
        <v>0.27066000000000001</v>
      </c>
      <c r="AZ1700" s="5">
        <f t="shared" si="614"/>
        <v>413.16937000000001</v>
      </c>
      <c r="BA1700" s="7">
        <f t="shared" si="615"/>
        <v>-1.1238785239090106E-4</v>
      </c>
      <c r="BB1700" s="62">
        <f t="shared" si="616"/>
        <v>25307</v>
      </c>
      <c r="BC1700" s="6">
        <f t="shared" si="617"/>
        <v>3.0772050587540477E-2</v>
      </c>
      <c r="BD1700" s="32">
        <f t="shared" si="618"/>
        <v>1.1959285702302463E-2</v>
      </c>
      <c r="BE1700" s="32">
        <f t="shared" si="619"/>
        <v>1.573778668750736E-2</v>
      </c>
      <c r="BF1700" s="35">
        <f t="shared" si="620"/>
        <v>0.97230292761019022</v>
      </c>
      <c r="BG1700" s="36">
        <f t="shared" si="621"/>
        <v>0.88077439041524297</v>
      </c>
      <c r="BH1700" s="33">
        <f t="shared" si="622"/>
        <v>0.11857052714241618</v>
      </c>
      <c r="BI1700" s="33">
        <f t="shared" si="623"/>
        <v>6.5508244234077661E-4</v>
      </c>
      <c r="CM1700" s="51" t="s">
        <v>1823</v>
      </c>
      <c r="CR1700" s="78" t="s">
        <v>2038</v>
      </c>
      <c r="CS1700" s="78" t="s">
        <v>6954</v>
      </c>
    </row>
    <row r="1701" spans="1:97">
      <c r="A1701" s="20" t="s">
        <v>3590</v>
      </c>
      <c r="B1701" s="16" t="s">
        <v>5274</v>
      </c>
      <c r="C1701" s="19">
        <v>49009363</v>
      </c>
      <c r="D1701" s="19" t="s">
        <v>3782</v>
      </c>
      <c r="E1701" s="19" t="s">
        <v>1707</v>
      </c>
      <c r="F1701" s="19" t="s">
        <v>2528</v>
      </c>
      <c r="G1701" s="47"/>
      <c r="H1701" s="47" t="s">
        <v>3848</v>
      </c>
      <c r="I1701" s="47" t="s">
        <v>5461</v>
      </c>
      <c r="J1701" s="47" t="s">
        <v>5481</v>
      </c>
      <c r="K1701" s="23">
        <v>41.354120000000002</v>
      </c>
      <c r="L1701" s="23">
        <v>-108.80191000000001</v>
      </c>
      <c r="M1701" s="61" t="s">
        <v>3279</v>
      </c>
      <c r="N1701" s="19" t="s">
        <v>3280</v>
      </c>
      <c r="P1701" s="19" t="s">
        <v>7126</v>
      </c>
      <c r="Q1701" s="55"/>
      <c r="R1701" s="55">
        <v>291</v>
      </c>
      <c r="S1701" s="55">
        <f>V1701-U1701</f>
        <v>74</v>
      </c>
      <c r="T1701" s="19"/>
      <c r="U1701" s="55">
        <v>2812</v>
      </c>
      <c r="V1701" s="55">
        <v>2886</v>
      </c>
      <c r="W1701" s="55">
        <v>6750</v>
      </c>
      <c r="X1701" s="55"/>
      <c r="Y1701" s="51" t="s">
        <v>3798</v>
      </c>
      <c r="AA1701" s="52">
        <v>8.5</v>
      </c>
      <c r="AB1701" s="19" t="s">
        <v>3837</v>
      </c>
      <c r="AC1701" s="19">
        <v>68</v>
      </c>
      <c r="AD1701" s="19">
        <v>27</v>
      </c>
      <c r="AE1701" s="19">
        <v>2173</v>
      </c>
      <c r="AF1701" s="19">
        <v>-3</v>
      </c>
      <c r="AG1701" s="19">
        <v>-3</v>
      </c>
      <c r="AH1701" s="19">
        <v>1980</v>
      </c>
      <c r="AI1701" s="19">
        <v>891</v>
      </c>
      <c r="AJ1701" s="19"/>
      <c r="AK1701" s="19"/>
      <c r="AL1701" s="19">
        <v>1272</v>
      </c>
      <c r="AM1701" s="19">
        <v>6055</v>
      </c>
      <c r="AP1701" s="17">
        <f t="shared" si="608"/>
        <v>3.3932000000000002</v>
      </c>
      <c r="AQ1701" s="17">
        <f t="shared" si="609"/>
        <v>2.2218300000000002</v>
      </c>
      <c r="AR1701" s="17">
        <f t="shared" si="606"/>
        <v>94.525499999999994</v>
      </c>
      <c r="AS1701" s="17">
        <f t="shared" si="605"/>
        <v>0</v>
      </c>
      <c r="AT1701" s="17">
        <f t="shared" si="610"/>
        <v>100.14053</v>
      </c>
      <c r="AU1701" s="5">
        <f t="shared" si="611"/>
        <v>55.855799999999995</v>
      </c>
      <c r="AV1701" s="5">
        <f t="shared" si="612"/>
        <v>14.603489999999999</v>
      </c>
      <c r="AW1701" s="5"/>
      <c r="AX1701" s="5"/>
      <c r="AY1701" s="5">
        <f t="shared" si="613"/>
        <v>26.483040000000003</v>
      </c>
      <c r="AZ1701" s="5">
        <f t="shared" si="614"/>
        <v>96.942329999999998</v>
      </c>
      <c r="BA1701" s="7">
        <f t="shared" si="615"/>
        <v>1.6227692250863419E-2</v>
      </c>
      <c r="BB1701" s="62">
        <f t="shared" si="616"/>
        <v>6405</v>
      </c>
      <c r="BC1701" s="6">
        <f t="shared" si="617"/>
        <v>2.8089887640449437E-2</v>
      </c>
      <c r="BD1701" s="32">
        <f t="shared" si="618"/>
        <v>3.3884382277585313E-2</v>
      </c>
      <c r="BE1701" s="32">
        <f t="shared" si="619"/>
        <v>2.2187120439646168E-2</v>
      </c>
      <c r="BF1701" s="35">
        <f t="shared" si="620"/>
        <v>0.94392849728276851</v>
      </c>
      <c r="BG1701" s="37">
        <f t="shared" si="621"/>
        <v>0.57617554684315919</v>
      </c>
      <c r="BH1701" s="33">
        <f t="shared" si="622"/>
        <v>0.15064100481182988</v>
      </c>
      <c r="BI1701" s="33">
        <f t="shared" si="623"/>
        <v>0.2731834483450109</v>
      </c>
      <c r="CM1701" s="51" t="s">
        <v>2525</v>
      </c>
      <c r="CR1701" s="78" t="s">
        <v>2038</v>
      </c>
      <c r="CS1701" s="78" t="s">
        <v>6954</v>
      </c>
    </row>
    <row r="1702" spans="1:97">
      <c r="A1702" s="63" t="s">
        <v>3591</v>
      </c>
      <c r="B1702" s="63" t="s">
        <v>2714</v>
      </c>
      <c r="C1702" s="63">
        <v>2248</v>
      </c>
      <c r="D1702" s="19" t="s">
        <v>3782</v>
      </c>
      <c r="E1702" s="63" t="s">
        <v>2393</v>
      </c>
      <c r="F1702" s="63"/>
      <c r="G1702" s="65" t="s">
        <v>274</v>
      </c>
      <c r="H1702" s="65">
        <v>25</v>
      </c>
      <c r="I1702" s="65">
        <v>17</v>
      </c>
      <c r="J1702" s="65">
        <v>91</v>
      </c>
      <c r="K1702" s="23">
        <v>41.416420000000002</v>
      </c>
      <c r="L1702" s="23">
        <v>-107.59614000000001</v>
      </c>
      <c r="M1702" s="61" t="s">
        <v>2715</v>
      </c>
      <c r="N1702" s="63" t="s">
        <v>2716</v>
      </c>
      <c r="O1702" s="63"/>
      <c r="P1702" s="19" t="s">
        <v>7126</v>
      </c>
      <c r="Q1702" s="63"/>
      <c r="R1702" s="63"/>
      <c r="S1702" s="55" t="str">
        <f>IF(U1702&gt;0,V1702-U1702,"")</f>
        <v/>
      </c>
      <c r="T1702" s="63"/>
      <c r="U1702" s="66"/>
      <c r="V1702" s="63"/>
      <c r="W1702" s="66">
        <v>1403</v>
      </c>
      <c r="X1702" s="66"/>
      <c r="Y1702" s="63"/>
      <c r="Z1702" s="64">
        <v>36419</v>
      </c>
      <c r="AA1702" s="63">
        <v>7.34</v>
      </c>
      <c r="AB1702" s="63"/>
      <c r="AC1702" s="63">
        <v>17</v>
      </c>
      <c r="AD1702" s="63">
        <v>5</v>
      </c>
      <c r="AE1702" s="63">
        <v>129</v>
      </c>
      <c r="AF1702" s="63">
        <v>11</v>
      </c>
      <c r="AG1702" s="63"/>
      <c r="AH1702" s="63">
        <v>22</v>
      </c>
      <c r="AI1702" s="63">
        <v>386</v>
      </c>
      <c r="AJ1702" s="63">
        <v>0</v>
      </c>
      <c r="AK1702" s="63">
        <v>0</v>
      </c>
      <c r="AL1702" s="63">
        <v>10</v>
      </c>
      <c r="AM1702" s="63">
        <v>384</v>
      </c>
      <c r="AN1702" s="63"/>
      <c r="AO1702" s="63" t="s">
        <v>3437</v>
      </c>
      <c r="AP1702" s="17">
        <f t="shared" si="608"/>
        <v>0.84830000000000005</v>
      </c>
      <c r="AQ1702" s="17">
        <f t="shared" si="609"/>
        <v>0.41144999999999998</v>
      </c>
      <c r="AR1702" s="17">
        <f t="shared" si="606"/>
        <v>5.6114999999999995</v>
      </c>
      <c r="AS1702" s="17">
        <f t="shared" si="605"/>
        <v>0.28137999999999996</v>
      </c>
      <c r="AT1702" s="17">
        <f t="shared" si="610"/>
        <v>7.1526300000000003</v>
      </c>
      <c r="AU1702" s="5">
        <f t="shared" si="611"/>
        <v>0.62061999999999995</v>
      </c>
      <c r="AV1702" s="5">
        <f t="shared" si="612"/>
        <v>6.3265399999999996</v>
      </c>
      <c r="AW1702" s="5">
        <f t="shared" ref="AW1702:AW1721" si="628">IF(AJ1702&gt;0,AJ1702*0.03333,0)</f>
        <v>0</v>
      </c>
      <c r="AX1702" s="5">
        <f t="shared" ref="AX1702:AX1721" si="629">IF(AK1702&gt;0,AK1702*0.0588,0)</f>
        <v>0</v>
      </c>
      <c r="AY1702" s="5">
        <f t="shared" si="613"/>
        <v>0.20820000000000002</v>
      </c>
      <c r="AZ1702" s="5">
        <f t="shared" si="614"/>
        <v>7.1553599999999991</v>
      </c>
      <c r="BA1702" s="7">
        <f t="shared" si="615"/>
        <v>-1.9080248169021566E-4</v>
      </c>
      <c r="BB1702" s="62">
        <f t="shared" si="616"/>
        <v>580</v>
      </c>
      <c r="BC1702" s="28">
        <f t="shared" si="617"/>
        <v>0.2033195020746888</v>
      </c>
      <c r="BD1702" s="32">
        <f t="shared" si="618"/>
        <v>0.11859973184688709</v>
      </c>
      <c r="BE1702" s="32">
        <f t="shared" si="619"/>
        <v>5.7524295259226324E-2</v>
      </c>
      <c r="BF1702" s="35">
        <f t="shared" si="620"/>
        <v>0.82387597289388659</v>
      </c>
      <c r="BG1702" s="33">
        <f t="shared" si="621"/>
        <v>8.6734979092596323E-2</v>
      </c>
      <c r="BH1702" s="36">
        <f t="shared" si="622"/>
        <v>0.88416795241609092</v>
      </c>
      <c r="BI1702" s="33">
        <f t="shared" si="623"/>
        <v>2.9097068491312814E-2</v>
      </c>
      <c r="BJ1702" s="63"/>
      <c r="BK1702" s="63">
        <v>3.19</v>
      </c>
      <c r="BL1702" s="63"/>
      <c r="BM1702" s="63">
        <v>297</v>
      </c>
      <c r="BN1702" s="63"/>
      <c r="BO1702" s="63"/>
      <c r="BP1702" s="63"/>
      <c r="BQ1702" s="63"/>
      <c r="BR1702" s="63"/>
      <c r="BS1702" s="63"/>
      <c r="BT1702" s="63"/>
      <c r="BU1702" s="63"/>
      <c r="BV1702" s="63"/>
      <c r="BW1702" s="63"/>
      <c r="BX1702" s="63">
        <v>2</v>
      </c>
      <c r="BY1702" s="63"/>
      <c r="BZ1702" s="63"/>
      <c r="CA1702" s="63"/>
      <c r="CB1702" s="63"/>
      <c r="CC1702" s="63"/>
      <c r="CD1702" s="63"/>
      <c r="CE1702" s="63"/>
      <c r="CF1702" s="63"/>
      <c r="CG1702" s="63"/>
      <c r="CH1702" s="63"/>
      <c r="CI1702" s="63"/>
      <c r="CJ1702" s="63"/>
      <c r="CK1702" s="63"/>
      <c r="CL1702" s="63"/>
      <c r="CM1702" s="63" t="s">
        <v>2717</v>
      </c>
      <c r="CN1702" s="63">
        <v>19990916</v>
      </c>
      <c r="CO1702" s="63" t="s">
        <v>2718</v>
      </c>
      <c r="CP1702" s="66"/>
      <c r="CQ1702" s="64">
        <v>36425</v>
      </c>
      <c r="CR1702" s="78" t="s">
        <v>2038</v>
      </c>
      <c r="CS1702" s="78" t="s">
        <v>6954</v>
      </c>
    </row>
    <row r="1703" spans="1:97">
      <c r="A1703" s="63" t="s">
        <v>3591</v>
      </c>
      <c r="B1703" s="63" t="s">
        <v>2736</v>
      </c>
      <c r="C1703" s="63">
        <v>3653</v>
      </c>
      <c r="D1703" s="19" t="s">
        <v>3782</v>
      </c>
      <c r="E1703" s="63" t="s">
        <v>2393</v>
      </c>
      <c r="F1703" s="63" t="s">
        <v>3686</v>
      </c>
      <c r="G1703" s="65" t="s">
        <v>2737</v>
      </c>
      <c r="H1703" s="65">
        <v>19</v>
      </c>
      <c r="I1703" s="65">
        <v>17</v>
      </c>
      <c r="J1703" s="65">
        <v>92</v>
      </c>
      <c r="K1703" s="23">
        <v>41.43056</v>
      </c>
      <c r="L1703" s="23">
        <v>-107.81</v>
      </c>
      <c r="M1703" s="61" t="s">
        <v>2738</v>
      </c>
      <c r="N1703" s="63" t="s">
        <v>2739</v>
      </c>
      <c r="O1703" s="63"/>
      <c r="P1703" s="63" t="s">
        <v>7126</v>
      </c>
      <c r="Q1703" s="63"/>
      <c r="R1703" s="63"/>
      <c r="S1703" s="55"/>
      <c r="T1703" s="63"/>
      <c r="U1703" s="66" t="s">
        <v>2740</v>
      </c>
      <c r="V1703" s="63"/>
      <c r="W1703" s="66">
        <v>8862</v>
      </c>
      <c r="X1703" s="66">
        <v>8858</v>
      </c>
      <c r="Y1703" s="63"/>
      <c r="Z1703" s="64">
        <v>37644</v>
      </c>
      <c r="AA1703" s="63">
        <v>7.82</v>
      </c>
      <c r="AB1703" s="63"/>
      <c r="AC1703" s="63">
        <v>17.600000000000001</v>
      </c>
      <c r="AD1703" s="63">
        <v>4.78</v>
      </c>
      <c r="AE1703" s="63">
        <v>2240</v>
      </c>
      <c r="AF1703" s="63">
        <v>15.4</v>
      </c>
      <c r="AG1703" s="63"/>
      <c r="AH1703" s="63">
        <v>1949</v>
      </c>
      <c r="AI1703" s="63">
        <v>2829</v>
      </c>
      <c r="AJ1703" s="63"/>
      <c r="AK1703" s="63"/>
      <c r="AL1703" s="63">
        <v>20</v>
      </c>
      <c r="AM1703" s="63">
        <v>6426</v>
      </c>
      <c r="AN1703" s="63"/>
      <c r="AO1703" s="63" t="s">
        <v>3536</v>
      </c>
      <c r="AP1703" s="17">
        <f t="shared" si="608"/>
        <v>0.87824000000000002</v>
      </c>
      <c r="AQ1703" s="17">
        <f t="shared" si="609"/>
        <v>0.39334620000000003</v>
      </c>
      <c r="AR1703" s="17">
        <f t="shared" si="606"/>
        <v>97.44</v>
      </c>
      <c r="AS1703" s="17">
        <f t="shared" si="605"/>
        <v>0.393932</v>
      </c>
      <c r="AT1703" s="17">
        <f t="shared" si="610"/>
        <v>99.105518200000006</v>
      </c>
      <c r="AU1703" s="5">
        <f t="shared" si="611"/>
        <v>54.981290000000001</v>
      </c>
      <c r="AV1703" s="5">
        <f t="shared" si="612"/>
        <v>46.367309999999996</v>
      </c>
      <c r="AW1703" s="5">
        <f t="shared" si="628"/>
        <v>0</v>
      </c>
      <c r="AX1703" s="5">
        <f t="shared" si="629"/>
        <v>0</v>
      </c>
      <c r="AY1703" s="5">
        <f t="shared" si="613"/>
        <v>0.41640000000000005</v>
      </c>
      <c r="AZ1703" s="5">
        <f t="shared" si="614"/>
        <v>101.765</v>
      </c>
      <c r="BA1703" s="7">
        <f t="shared" si="615"/>
        <v>-1.3239781645567512E-2</v>
      </c>
      <c r="BB1703" s="62">
        <f t="shared" si="616"/>
        <v>7075.7800000000007</v>
      </c>
      <c r="BC1703" s="28">
        <f t="shared" si="617"/>
        <v>4.8125506414709814E-2</v>
      </c>
      <c r="BD1703" s="32">
        <f t="shared" si="618"/>
        <v>8.8616659894524413E-3</v>
      </c>
      <c r="BE1703" s="32">
        <f t="shared" si="619"/>
        <v>3.9689636575655383E-3</v>
      </c>
      <c r="BF1703" s="35">
        <f t="shared" si="620"/>
        <v>0.98716937035298202</v>
      </c>
      <c r="BG1703" s="37">
        <f t="shared" si="621"/>
        <v>0.5402770107600845</v>
      </c>
      <c r="BH1703" s="33">
        <f t="shared" si="622"/>
        <v>0.45563120915835498</v>
      </c>
      <c r="BI1703" s="33">
        <f t="shared" si="623"/>
        <v>4.0917800815604586E-3</v>
      </c>
      <c r="BJ1703" s="63"/>
      <c r="BK1703" s="63">
        <v>0.18</v>
      </c>
      <c r="BL1703" s="63"/>
      <c r="BM1703" s="63"/>
      <c r="BN1703" s="63"/>
      <c r="BO1703" s="63"/>
      <c r="BP1703" s="63"/>
      <c r="BQ1703" s="63"/>
      <c r="BR1703" s="63"/>
      <c r="BS1703" s="63">
        <v>2.62</v>
      </c>
      <c r="BT1703" s="63"/>
      <c r="BU1703" s="63"/>
      <c r="BV1703" s="63"/>
      <c r="BW1703" s="63"/>
      <c r="BX1703" s="63"/>
      <c r="BY1703" s="63"/>
      <c r="BZ1703" s="63"/>
      <c r="CA1703" s="63"/>
      <c r="CB1703" s="63"/>
      <c r="CC1703" s="63"/>
      <c r="CD1703" s="63"/>
      <c r="CE1703" s="63"/>
      <c r="CF1703" s="63"/>
      <c r="CG1703" s="63"/>
      <c r="CH1703" s="63"/>
      <c r="CI1703" s="63"/>
      <c r="CJ1703" s="63"/>
      <c r="CK1703" s="63"/>
      <c r="CL1703" s="63"/>
      <c r="CM1703" s="63"/>
      <c r="CN1703" s="63">
        <v>20030123</v>
      </c>
      <c r="CO1703" s="63" t="s">
        <v>3607</v>
      </c>
      <c r="CP1703" s="66"/>
      <c r="CQ1703" s="64">
        <v>37646</v>
      </c>
      <c r="CR1703" s="78" t="s">
        <v>2039</v>
      </c>
      <c r="CS1703" s="78" t="s">
        <v>6954</v>
      </c>
    </row>
    <row r="1704" spans="1:97">
      <c r="A1704" s="63" t="s">
        <v>3591</v>
      </c>
      <c r="B1704" s="63" t="s">
        <v>2650</v>
      </c>
      <c r="C1704" s="63">
        <v>3700</v>
      </c>
      <c r="D1704" s="19" t="s">
        <v>3782</v>
      </c>
      <c r="E1704" s="63" t="s">
        <v>2393</v>
      </c>
      <c r="F1704" s="63" t="s">
        <v>3776</v>
      </c>
      <c r="G1704" s="65" t="s">
        <v>274</v>
      </c>
      <c r="H1704" s="65">
        <v>1</v>
      </c>
      <c r="I1704" s="65">
        <v>17</v>
      </c>
      <c r="J1704" s="65">
        <v>93</v>
      </c>
      <c r="K1704" s="23">
        <v>41.474879999999999</v>
      </c>
      <c r="L1704" s="23">
        <v>-107.82835799999999</v>
      </c>
      <c r="M1704" s="61" t="s">
        <v>2651</v>
      </c>
      <c r="N1704" s="63" t="s">
        <v>2652</v>
      </c>
      <c r="O1704" s="63"/>
      <c r="P1704" s="63" t="s">
        <v>7126</v>
      </c>
      <c r="Q1704" s="63"/>
      <c r="R1704" s="63"/>
      <c r="S1704" s="55"/>
      <c r="T1704" s="63"/>
      <c r="U1704" s="66" t="s">
        <v>2653</v>
      </c>
      <c r="V1704" s="63"/>
      <c r="W1704" s="66">
        <v>9110</v>
      </c>
      <c r="X1704" s="66"/>
      <c r="Y1704" s="63"/>
      <c r="Z1704" s="64">
        <v>37693</v>
      </c>
      <c r="AA1704" s="63">
        <v>7.92</v>
      </c>
      <c r="AB1704" s="63"/>
      <c r="AC1704" s="63">
        <v>30.2</v>
      </c>
      <c r="AD1704" s="63">
        <v>0</v>
      </c>
      <c r="AE1704" s="63">
        <v>2980</v>
      </c>
      <c r="AF1704" s="63">
        <v>20.5</v>
      </c>
      <c r="AG1704" s="63"/>
      <c r="AH1704" s="63">
        <v>3847</v>
      </c>
      <c r="AI1704" s="63">
        <v>2535</v>
      </c>
      <c r="AJ1704" s="63"/>
      <c r="AK1704" s="63"/>
      <c r="AL1704" s="63">
        <v>19</v>
      </c>
      <c r="AM1704" s="63">
        <v>9546</v>
      </c>
      <c r="AN1704" s="63"/>
      <c r="AO1704" s="63" t="s">
        <v>3536</v>
      </c>
      <c r="AP1704" s="17">
        <f t="shared" si="608"/>
        <v>1.50698</v>
      </c>
      <c r="AQ1704" s="17">
        <f t="shared" si="609"/>
        <v>0</v>
      </c>
      <c r="AR1704" s="17">
        <f t="shared" si="606"/>
        <v>129.63</v>
      </c>
      <c r="AS1704" s="17">
        <f t="shared" ref="AS1704:AS1767" si="630">IF(AF1704&gt;0,AF1704*0.02558,0)</f>
        <v>0.52439000000000002</v>
      </c>
      <c r="AT1704" s="17">
        <f t="shared" si="610"/>
        <v>131.66137000000001</v>
      </c>
      <c r="AU1704" s="5">
        <f t="shared" si="611"/>
        <v>108.52387</v>
      </c>
      <c r="AV1704" s="5">
        <f t="shared" si="612"/>
        <v>41.548649999999995</v>
      </c>
      <c r="AW1704" s="5">
        <f t="shared" si="628"/>
        <v>0</v>
      </c>
      <c r="AX1704" s="5">
        <f t="shared" si="629"/>
        <v>0</v>
      </c>
      <c r="AY1704" s="5">
        <f t="shared" si="613"/>
        <v>0.39558000000000004</v>
      </c>
      <c r="AZ1704" s="5">
        <f t="shared" si="614"/>
        <v>150.46809999999999</v>
      </c>
      <c r="BA1704" s="7">
        <f t="shared" si="615"/>
        <v>-6.6659927443949718E-2</v>
      </c>
      <c r="BB1704" s="62">
        <f t="shared" si="616"/>
        <v>9431.7000000000007</v>
      </c>
      <c r="BC1704" s="28">
        <f t="shared" si="617"/>
        <v>-6.0228584074992894E-3</v>
      </c>
      <c r="BD1704" s="32">
        <f t="shared" si="618"/>
        <v>1.1445878164567177E-2</v>
      </c>
      <c r="BE1704" s="32">
        <f t="shared" si="619"/>
        <v>0</v>
      </c>
      <c r="BF1704" s="35">
        <f t="shared" si="620"/>
        <v>0.98855412183543279</v>
      </c>
      <c r="BG1704" s="37">
        <f t="shared" si="621"/>
        <v>0.72124171169836004</v>
      </c>
      <c r="BH1704" s="33">
        <f t="shared" si="622"/>
        <v>0.27612929252113899</v>
      </c>
      <c r="BI1704" s="33">
        <f t="shared" si="623"/>
        <v>2.6289957805009836E-3</v>
      </c>
      <c r="BJ1704" s="63"/>
      <c r="BK1704" s="63">
        <v>0</v>
      </c>
      <c r="BL1704" s="63"/>
      <c r="BM1704" s="63"/>
      <c r="BN1704" s="63"/>
      <c r="BO1704" s="63"/>
      <c r="BP1704" s="63"/>
      <c r="BQ1704" s="63"/>
      <c r="BR1704" s="63"/>
      <c r="BS1704" s="63">
        <v>8.8699999999999992</v>
      </c>
      <c r="BT1704" s="63"/>
      <c r="BU1704" s="63"/>
      <c r="BV1704" s="63"/>
      <c r="BW1704" s="63"/>
      <c r="BX1704" s="63"/>
      <c r="BY1704" s="63"/>
      <c r="BZ1704" s="63"/>
      <c r="CA1704" s="63"/>
      <c r="CB1704" s="63"/>
      <c r="CC1704" s="63"/>
      <c r="CD1704" s="63"/>
      <c r="CE1704" s="63"/>
      <c r="CF1704" s="63"/>
      <c r="CG1704" s="63"/>
      <c r="CH1704" s="63"/>
      <c r="CI1704" s="63"/>
      <c r="CJ1704" s="63"/>
      <c r="CK1704" s="63"/>
      <c r="CL1704" s="63"/>
      <c r="CM1704" s="63"/>
      <c r="CN1704" s="63">
        <v>20030313</v>
      </c>
      <c r="CO1704" s="63" t="s">
        <v>3607</v>
      </c>
      <c r="CP1704" s="66"/>
      <c r="CQ1704" s="64">
        <v>37695</v>
      </c>
      <c r="CR1704" s="78" t="s">
        <v>2039</v>
      </c>
      <c r="CS1704" s="78" t="s">
        <v>6954</v>
      </c>
    </row>
    <row r="1705" spans="1:97">
      <c r="A1705" s="63" t="s">
        <v>3591</v>
      </c>
      <c r="B1705" s="63" t="s">
        <v>2650</v>
      </c>
      <c r="C1705" s="63">
        <v>3699</v>
      </c>
      <c r="D1705" s="19" t="s">
        <v>3782</v>
      </c>
      <c r="E1705" s="63" t="s">
        <v>2393</v>
      </c>
      <c r="F1705" s="63" t="s">
        <v>3776</v>
      </c>
      <c r="G1705" s="65" t="s">
        <v>3617</v>
      </c>
      <c r="H1705" s="65">
        <v>1</v>
      </c>
      <c r="I1705" s="65">
        <v>17</v>
      </c>
      <c r="J1705" s="65">
        <v>93</v>
      </c>
      <c r="K1705" s="23">
        <v>41.481740000000002</v>
      </c>
      <c r="L1705" s="23">
        <v>-107.828953</v>
      </c>
      <c r="M1705" s="61" t="s">
        <v>2654</v>
      </c>
      <c r="N1705" s="63" t="s">
        <v>2655</v>
      </c>
      <c r="O1705" s="63"/>
      <c r="P1705" s="63" t="s">
        <v>7126</v>
      </c>
      <c r="Q1705" s="63"/>
      <c r="R1705" s="63"/>
      <c r="S1705" s="55"/>
      <c r="T1705" s="63"/>
      <c r="U1705" s="66" t="s">
        <v>2656</v>
      </c>
      <c r="V1705" s="63"/>
      <c r="W1705" s="66">
        <v>8996</v>
      </c>
      <c r="X1705" s="66">
        <v>8985</v>
      </c>
      <c r="Y1705" s="63"/>
      <c r="Z1705" s="64">
        <v>37693</v>
      </c>
      <c r="AA1705" s="63">
        <v>7.81</v>
      </c>
      <c r="AB1705" s="63"/>
      <c r="AC1705" s="63">
        <v>26.8</v>
      </c>
      <c r="AD1705" s="63">
        <v>0</v>
      </c>
      <c r="AE1705" s="63">
        <v>2600</v>
      </c>
      <c r="AF1705" s="63">
        <v>28.2</v>
      </c>
      <c r="AG1705" s="63"/>
      <c r="AH1705" s="63">
        <v>3099</v>
      </c>
      <c r="AI1705" s="63">
        <v>2642</v>
      </c>
      <c r="AJ1705" s="63"/>
      <c r="AK1705" s="63"/>
      <c r="AL1705" s="63">
        <v>18</v>
      </c>
      <c r="AM1705" s="63">
        <v>9452</v>
      </c>
      <c r="AN1705" s="63"/>
      <c r="AO1705" s="63" t="s">
        <v>3536</v>
      </c>
      <c r="AP1705" s="17">
        <f t="shared" si="608"/>
        <v>1.3373200000000001</v>
      </c>
      <c r="AQ1705" s="17">
        <f t="shared" si="609"/>
        <v>0</v>
      </c>
      <c r="AR1705" s="17">
        <f t="shared" si="606"/>
        <v>113.1</v>
      </c>
      <c r="AS1705" s="17">
        <f t="shared" si="630"/>
        <v>0.72135599999999989</v>
      </c>
      <c r="AT1705" s="17">
        <f t="shared" si="610"/>
        <v>115.158676</v>
      </c>
      <c r="AU1705" s="5">
        <f t="shared" si="611"/>
        <v>87.422789999999992</v>
      </c>
      <c r="AV1705" s="5">
        <f t="shared" si="612"/>
        <v>43.302379999999992</v>
      </c>
      <c r="AW1705" s="5">
        <f t="shared" si="628"/>
        <v>0</v>
      </c>
      <c r="AX1705" s="5">
        <f t="shared" si="629"/>
        <v>0</v>
      </c>
      <c r="AY1705" s="5">
        <f t="shared" si="613"/>
        <v>0.37476000000000004</v>
      </c>
      <c r="AZ1705" s="5">
        <f t="shared" si="614"/>
        <v>131.09993</v>
      </c>
      <c r="BA1705" s="7">
        <f t="shared" si="615"/>
        <v>-6.4733794521682625E-2</v>
      </c>
      <c r="BB1705" s="62">
        <f t="shared" si="616"/>
        <v>8414</v>
      </c>
      <c r="BC1705" s="28">
        <f t="shared" si="617"/>
        <v>-5.809918280532856E-2</v>
      </c>
      <c r="BD1705" s="32">
        <f t="shared" si="618"/>
        <v>1.1612846260927836E-2</v>
      </c>
      <c r="BE1705" s="32">
        <f t="shared" si="619"/>
        <v>0</v>
      </c>
      <c r="BF1705" s="35">
        <f t="shared" si="620"/>
        <v>0.98838715373907216</v>
      </c>
      <c r="BG1705" s="37">
        <f t="shared" si="621"/>
        <v>0.66684085948787308</v>
      </c>
      <c r="BH1705" s="33">
        <f t="shared" si="622"/>
        <v>0.33030055775010703</v>
      </c>
      <c r="BI1705" s="33">
        <f t="shared" si="623"/>
        <v>2.8585827620197816E-3</v>
      </c>
      <c r="BJ1705" s="63"/>
      <c r="BK1705" s="63">
        <v>0</v>
      </c>
      <c r="BL1705" s="63"/>
      <c r="BM1705" s="63"/>
      <c r="BN1705" s="63"/>
      <c r="BO1705" s="63"/>
      <c r="BP1705" s="63"/>
      <c r="BQ1705" s="63"/>
      <c r="BR1705" s="63"/>
      <c r="BS1705" s="63">
        <v>5.58</v>
      </c>
      <c r="BT1705" s="63"/>
      <c r="BU1705" s="63"/>
      <c r="BV1705" s="63"/>
      <c r="BW1705" s="63"/>
      <c r="BX1705" s="63"/>
      <c r="BY1705" s="63"/>
      <c r="BZ1705" s="63"/>
      <c r="CA1705" s="63"/>
      <c r="CB1705" s="63"/>
      <c r="CC1705" s="63"/>
      <c r="CD1705" s="63"/>
      <c r="CE1705" s="63"/>
      <c r="CF1705" s="63"/>
      <c r="CG1705" s="63"/>
      <c r="CH1705" s="63"/>
      <c r="CI1705" s="63"/>
      <c r="CJ1705" s="63"/>
      <c r="CK1705" s="63"/>
      <c r="CL1705" s="63"/>
      <c r="CM1705" s="63"/>
      <c r="CN1705" s="63">
        <v>20030313</v>
      </c>
      <c r="CO1705" s="63" t="s">
        <v>3607</v>
      </c>
      <c r="CP1705" s="66"/>
      <c r="CQ1705" s="64">
        <v>37695</v>
      </c>
      <c r="CR1705" s="78" t="s">
        <v>2039</v>
      </c>
      <c r="CS1705" s="78" t="s">
        <v>6954</v>
      </c>
    </row>
    <row r="1706" spans="1:97">
      <c r="A1706" s="63" t="s">
        <v>3591</v>
      </c>
      <c r="B1706" s="63" t="s">
        <v>2657</v>
      </c>
      <c r="C1706" s="63">
        <v>3678</v>
      </c>
      <c r="D1706" s="19" t="s">
        <v>3782</v>
      </c>
      <c r="E1706" s="63" t="s">
        <v>2393</v>
      </c>
      <c r="F1706" s="63" t="s">
        <v>3776</v>
      </c>
      <c r="G1706" s="65" t="s">
        <v>3609</v>
      </c>
      <c r="H1706" s="65">
        <v>2</v>
      </c>
      <c r="I1706" s="65">
        <v>17</v>
      </c>
      <c r="J1706" s="65">
        <v>93</v>
      </c>
      <c r="K1706" s="23">
        <v>41.481459999999998</v>
      </c>
      <c r="L1706" s="23">
        <v>-107.83839</v>
      </c>
      <c r="M1706" s="61" t="s">
        <v>2658</v>
      </c>
      <c r="N1706" s="63" t="s">
        <v>2659</v>
      </c>
      <c r="O1706" s="63"/>
      <c r="P1706" s="63" t="s">
        <v>7126</v>
      </c>
      <c r="Q1706" s="63"/>
      <c r="R1706" s="63"/>
      <c r="S1706" s="55"/>
      <c r="T1706" s="63"/>
      <c r="U1706" s="66" t="s">
        <v>2660</v>
      </c>
      <c r="V1706" s="63"/>
      <c r="W1706" s="66">
        <v>9015</v>
      </c>
      <c r="X1706" s="66">
        <v>9009</v>
      </c>
      <c r="Y1706" s="63"/>
      <c r="Z1706" s="64">
        <v>37693</v>
      </c>
      <c r="AA1706" s="63">
        <v>7.99</v>
      </c>
      <c r="AB1706" s="63"/>
      <c r="AC1706" s="63">
        <v>31.1</v>
      </c>
      <c r="AD1706" s="63">
        <v>0</v>
      </c>
      <c r="AE1706" s="63">
        <v>3010</v>
      </c>
      <c r="AF1706" s="63">
        <v>25.4</v>
      </c>
      <c r="AG1706" s="63"/>
      <c r="AH1706" s="63">
        <v>3449</v>
      </c>
      <c r="AI1706" s="63">
        <v>2802</v>
      </c>
      <c r="AJ1706" s="63"/>
      <c r="AK1706" s="63"/>
      <c r="AL1706" s="63">
        <v>2</v>
      </c>
      <c r="AM1706" s="63">
        <v>9750</v>
      </c>
      <c r="AN1706" s="63"/>
      <c r="AO1706" s="63" t="s">
        <v>3536</v>
      </c>
      <c r="AP1706" s="17">
        <f t="shared" si="608"/>
        <v>1.55189</v>
      </c>
      <c r="AQ1706" s="17">
        <f t="shared" si="609"/>
        <v>0</v>
      </c>
      <c r="AR1706" s="17">
        <f t="shared" si="606"/>
        <v>130.935</v>
      </c>
      <c r="AS1706" s="17">
        <f t="shared" si="630"/>
        <v>0.64973199999999998</v>
      </c>
      <c r="AT1706" s="17">
        <f t="shared" si="610"/>
        <v>133.13662199999999</v>
      </c>
      <c r="AU1706" s="5">
        <f t="shared" si="611"/>
        <v>97.296289999999999</v>
      </c>
      <c r="AV1706" s="5">
        <f t="shared" si="612"/>
        <v>45.924779999999998</v>
      </c>
      <c r="AW1706" s="5">
        <f t="shared" si="628"/>
        <v>0</v>
      </c>
      <c r="AX1706" s="5">
        <f t="shared" si="629"/>
        <v>0</v>
      </c>
      <c r="AY1706" s="5">
        <f t="shared" si="613"/>
        <v>4.1640000000000003E-2</v>
      </c>
      <c r="AZ1706" s="5">
        <f t="shared" si="614"/>
        <v>143.26271</v>
      </c>
      <c r="BA1706" s="7">
        <f t="shared" si="615"/>
        <v>-3.6635718063168156E-2</v>
      </c>
      <c r="BB1706" s="62">
        <f t="shared" si="616"/>
        <v>9319.5</v>
      </c>
      <c r="BC1706" s="28">
        <f t="shared" si="617"/>
        <v>-2.2575316605049949E-2</v>
      </c>
      <c r="BD1706" s="32">
        <f t="shared" si="618"/>
        <v>1.1656372053663794E-2</v>
      </c>
      <c r="BE1706" s="32">
        <f t="shared" si="619"/>
        <v>0</v>
      </c>
      <c r="BF1706" s="35">
        <f t="shared" si="620"/>
        <v>0.98834362794633634</v>
      </c>
      <c r="BG1706" s="37">
        <f t="shared" si="621"/>
        <v>0.67914595500811059</v>
      </c>
      <c r="BH1706" s="33">
        <f t="shared" si="622"/>
        <v>0.32056339015225943</v>
      </c>
      <c r="BI1706" s="33">
        <f t="shared" si="623"/>
        <v>2.9065483962993584E-4</v>
      </c>
      <c r="BJ1706" s="63"/>
      <c r="BK1706" s="63">
        <v>0</v>
      </c>
      <c r="BL1706" s="63"/>
      <c r="BM1706" s="63"/>
      <c r="BN1706" s="63"/>
      <c r="BO1706" s="63"/>
      <c r="BP1706" s="63"/>
      <c r="BQ1706" s="63"/>
      <c r="BR1706" s="63"/>
      <c r="BS1706" s="63">
        <v>11.8</v>
      </c>
      <c r="BT1706" s="63"/>
      <c r="BU1706" s="63"/>
      <c r="BV1706" s="63"/>
      <c r="BW1706" s="63"/>
      <c r="BX1706" s="63"/>
      <c r="BY1706" s="63"/>
      <c r="BZ1706" s="63"/>
      <c r="CA1706" s="63"/>
      <c r="CB1706" s="63"/>
      <c r="CC1706" s="63"/>
      <c r="CD1706" s="63"/>
      <c r="CE1706" s="63"/>
      <c r="CF1706" s="63"/>
      <c r="CG1706" s="63"/>
      <c r="CH1706" s="63"/>
      <c r="CI1706" s="63"/>
      <c r="CJ1706" s="63"/>
      <c r="CK1706" s="63"/>
      <c r="CL1706" s="63"/>
      <c r="CM1706" s="63"/>
      <c r="CN1706" s="63">
        <v>20030313</v>
      </c>
      <c r="CO1706" s="63" t="s">
        <v>3607</v>
      </c>
      <c r="CP1706" s="66"/>
      <c r="CQ1706" s="64">
        <v>37695</v>
      </c>
      <c r="CR1706" s="78" t="s">
        <v>2039</v>
      </c>
      <c r="CS1706" s="78" t="s">
        <v>6954</v>
      </c>
    </row>
    <row r="1707" spans="1:97">
      <c r="A1707" s="63" t="s">
        <v>3591</v>
      </c>
      <c r="B1707" s="63" t="s">
        <v>6372</v>
      </c>
      <c r="C1707" s="63">
        <v>3438</v>
      </c>
      <c r="D1707" s="19" t="s">
        <v>3782</v>
      </c>
      <c r="E1707" s="63" t="s">
        <v>2393</v>
      </c>
      <c r="F1707" s="63" t="s">
        <v>2271</v>
      </c>
      <c r="G1707" s="65" t="s">
        <v>3608</v>
      </c>
      <c r="H1707" s="65">
        <v>3</v>
      </c>
      <c r="I1707" s="65">
        <v>17</v>
      </c>
      <c r="J1707" s="65">
        <v>93</v>
      </c>
      <c r="K1707" s="23">
        <v>41.482500000000002</v>
      </c>
      <c r="L1707" s="23">
        <v>-107.85805999999999</v>
      </c>
      <c r="M1707" s="61" t="s">
        <v>6373</v>
      </c>
      <c r="N1707" s="63" t="s">
        <v>6374</v>
      </c>
      <c r="O1707" s="63"/>
      <c r="P1707" s="63" t="s">
        <v>7126</v>
      </c>
      <c r="Q1707" s="63"/>
      <c r="R1707" s="63"/>
      <c r="S1707" s="55"/>
      <c r="T1707" s="63"/>
      <c r="U1707" s="66" t="s">
        <v>6375</v>
      </c>
      <c r="V1707" s="63"/>
      <c r="W1707" s="66">
        <v>9096</v>
      </c>
      <c r="X1707" s="66"/>
      <c r="Y1707" s="63"/>
      <c r="Z1707" s="64">
        <v>37582</v>
      </c>
      <c r="AA1707" s="63">
        <v>6.62</v>
      </c>
      <c r="AB1707" s="63"/>
      <c r="AC1707" s="63">
        <v>6.72</v>
      </c>
      <c r="AD1707" s="63"/>
      <c r="AE1707" s="63">
        <v>1650</v>
      </c>
      <c r="AF1707" s="63">
        <v>3.15</v>
      </c>
      <c r="AG1707" s="63"/>
      <c r="AH1707" s="63">
        <v>1050</v>
      </c>
      <c r="AI1707" s="63">
        <v>1806</v>
      </c>
      <c r="AJ1707" s="63"/>
      <c r="AK1707" s="63"/>
      <c r="AL1707" s="63">
        <v>17</v>
      </c>
      <c r="AM1707" s="63">
        <v>4440</v>
      </c>
      <c r="AN1707" s="63"/>
      <c r="AO1707" s="63" t="s">
        <v>3553</v>
      </c>
      <c r="AP1707" s="17">
        <f t="shared" si="608"/>
        <v>0.33532799999999996</v>
      </c>
      <c r="AQ1707" s="17">
        <f t="shared" si="609"/>
        <v>0</v>
      </c>
      <c r="AR1707" s="17">
        <f t="shared" si="606"/>
        <v>71.774999999999991</v>
      </c>
      <c r="AS1707" s="17">
        <f t="shared" si="630"/>
        <v>8.0576999999999996E-2</v>
      </c>
      <c r="AT1707" s="17">
        <f t="shared" si="610"/>
        <v>72.190905000000001</v>
      </c>
      <c r="AU1707" s="5">
        <f t="shared" si="611"/>
        <v>29.6205</v>
      </c>
      <c r="AV1707" s="5">
        <f t="shared" si="612"/>
        <v>29.600339999999996</v>
      </c>
      <c r="AW1707" s="5">
        <f t="shared" si="628"/>
        <v>0</v>
      </c>
      <c r="AX1707" s="5">
        <f t="shared" si="629"/>
        <v>0</v>
      </c>
      <c r="AY1707" s="5">
        <f t="shared" si="613"/>
        <v>0.35394000000000003</v>
      </c>
      <c r="AZ1707" s="5">
        <f t="shared" si="614"/>
        <v>59.574779999999997</v>
      </c>
      <c r="BA1707" s="7">
        <f t="shared" si="615"/>
        <v>9.5746665757477034E-2</v>
      </c>
      <c r="BB1707" s="62">
        <f t="shared" si="616"/>
        <v>4532.87</v>
      </c>
      <c r="BC1707" s="28">
        <f t="shared" si="617"/>
        <v>1.035008865613788E-2</v>
      </c>
      <c r="BD1707" s="32">
        <f t="shared" si="618"/>
        <v>4.6450172636012801E-3</v>
      </c>
      <c r="BE1707" s="32">
        <f t="shared" si="619"/>
        <v>0</v>
      </c>
      <c r="BF1707" s="35">
        <f t="shared" si="620"/>
        <v>0.99535498273639866</v>
      </c>
      <c r="BG1707" s="37">
        <f t="shared" si="621"/>
        <v>0.49719864680994208</v>
      </c>
      <c r="BH1707" s="37">
        <f t="shared" si="622"/>
        <v>0.49686024858169847</v>
      </c>
      <c r="BI1707" s="33">
        <f t="shared" si="623"/>
        <v>5.9411046083594444E-3</v>
      </c>
      <c r="BJ1707" s="63"/>
      <c r="BK1707" s="63">
        <v>0.9</v>
      </c>
      <c r="BL1707" s="63"/>
      <c r="BM1707" s="63"/>
      <c r="BN1707" s="63"/>
      <c r="BO1707" s="63"/>
      <c r="BP1707" s="63"/>
      <c r="BQ1707" s="63"/>
      <c r="BR1707" s="63"/>
      <c r="BS1707" s="63"/>
      <c r="BT1707" s="63"/>
      <c r="BU1707" s="63"/>
      <c r="BV1707" s="63"/>
      <c r="BW1707" s="63"/>
      <c r="BX1707" s="63"/>
      <c r="BY1707" s="63"/>
      <c r="BZ1707" s="63"/>
      <c r="CA1707" s="63"/>
      <c r="CB1707" s="63"/>
      <c r="CC1707" s="63"/>
      <c r="CD1707" s="63"/>
      <c r="CE1707" s="63"/>
      <c r="CF1707" s="63"/>
      <c r="CG1707" s="63"/>
      <c r="CH1707" s="63"/>
      <c r="CI1707" s="63"/>
      <c r="CJ1707" s="63"/>
      <c r="CK1707" s="63"/>
      <c r="CL1707" s="63"/>
      <c r="CM1707" s="63"/>
      <c r="CN1707" s="63">
        <v>20021122</v>
      </c>
      <c r="CO1707" s="63" t="s">
        <v>3607</v>
      </c>
      <c r="CP1707" s="66"/>
      <c r="CQ1707" s="64">
        <v>37584</v>
      </c>
      <c r="CR1707" s="78" t="s">
        <v>2039</v>
      </c>
      <c r="CS1707" s="78" t="s">
        <v>6954</v>
      </c>
    </row>
    <row r="1708" spans="1:97">
      <c r="A1708" s="63" t="s">
        <v>3591</v>
      </c>
      <c r="B1708" s="63" t="s">
        <v>2669</v>
      </c>
      <c r="C1708" s="63">
        <v>3891</v>
      </c>
      <c r="D1708" s="19" t="s">
        <v>3782</v>
      </c>
      <c r="E1708" s="63" t="s">
        <v>2393</v>
      </c>
      <c r="F1708" s="63" t="s">
        <v>3776</v>
      </c>
      <c r="G1708" s="65" t="s">
        <v>267</v>
      </c>
      <c r="H1708" s="65">
        <v>4</v>
      </c>
      <c r="I1708" s="65">
        <v>17</v>
      </c>
      <c r="J1708" s="65">
        <v>93</v>
      </c>
      <c r="K1708" s="23">
        <v>41.474719999999998</v>
      </c>
      <c r="L1708" s="23">
        <v>-107.87639</v>
      </c>
      <c r="M1708" s="61" t="s">
        <v>2670</v>
      </c>
      <c r="N1708" s="63" t="s">
        <v>2671</v>
      </c>
      <c r="O1708" s="63"/>
      <c r="P1708" s="63" t="s">
        <v>7126</v>
      </c>
      <c r="Q1708" s="63"/>
      <c r="R1708" s="63"/>
      <c r="S1708" s="55"/>
      <c r="T1708" s="63"/>
      <c r="U1708" s="66" t="s">
        <v>2672</v>
      </c>
      <c r="V1708" s="63"/>
      <c r="W1708" s="66">
        <v>9350</v>
      </c>
      <c r="X1708" s="66">
        <v>9284</v>
      </c>
      <c r="Y1708" s="63"/>
      <c r="Z1708" s="64">
        <v>37657</v>
      </c>
      <c r="AA1708" s="63">
        <v>6.3</v>
      </c>
      <c r="AB1708" s="63"/>
      <c r="AC1708" s="63">
        <v>1</v>
      </c>
      <c r="AD1708" s="63"/>
      <c r="AE1708" s="63">
        <v>253</v>
      </c>
      <c r="AF1708" s="63"/>
      <c r="AG1708" s="63"/>
      <c r="AH1708" s="63">
        <v>115</v>
      </c>
      <c r="AI1708" s="63">
        <v>500</v>
      </c>
      <c r="AJ1708" s="63"/>
      <c r="AK1708" s="63"/>
      <c r="AL1708" s="63"/>
      <c r="AM1708" s="63">
        <v>884</v>
      </c>
      <c r="AN1708" s="63"/>
      <c r="AO1708" s="63" t="s">
        <v>3422</v>
      </c>
      <c r="AP1708" s="17">
        <f t="shared" si="608"/>
        <v>4.99E-2</v>
      </c>
      <c r="AQ1708" s="17">
        <f t="shared" si="609"/>
        <v>0</v>
      </c>
      <c r="AR1708" s="17">
        <f t="shared" si="606"/>
        <v>11.0055</v>
      </c>
      <c r="AS1708" s="17">
        <f t="shared" si="630"/>
        <v>0</v>
      </c>
      <c r="AT1708" s="17">
        <f t="shared" si="610"/>
        <v>11.055399999999999</v>
      </c>
      <c r="AU1708" s="5">
        <f t="shared" si="611"/>
        <v>3.2441499999999999</v>
      </c>
      <c r="AV1708" s="5">
        <f t="shared" si="612"/>
        <v>8.1949999999999985</v>
      </c>
      <c r="AW1708" s="5">
        <f t="shared" si="628"/>
        <v>0</v>
      </c>
      <c r="AX1708" s="5">
        <f t="shared" si="629"/>
        <v>0</v>
      </c>
      <c r="AY1708" s="5">
        <f t="shared" si="613"/>
        <v>0</v>
      </c>
      <c r="AZ1708" s="5">
        <f t="shared" si="614"/>
        <v>11.439149999999998</v>
      </c>
      <c r="BA1708" s="7">
        <f t="shared" si="615"/>
        <v>-1.7059687791042683E-2</v>
      </c>
      <c r="BB1708" s="62">
        <f t="shared" si="616"/>
        <v>869</v>
      </c>
      <c r="BC1708" s="28">
        <f t="shared" si="617"/>
        <v>-8.5567598402738164E-3</v>
      </c>
      <c r="BD1708" s="32">
        <f t="shared" si="618"/>
        <v>4.5136313475767501E-3</v>
      </c>
      <c r="BE1708" s="32">
        <f t="shared" si="619"/>
        <v>0</v>
      </c>
      <c r="BF1708" s="35">
        <f t="shared" si="620"/>
        <v>0.99548636865242335</v>
      </c>
      <c r="BG1708" s="33">
        <f t="shared" si="621"/>
        <v>0.28360061717872398</v>
      </c>
      <c r="BH1708" s="37">
        <f t="shared" si="622"/>
        <v>0.71639938282127602</v>
      </c>
      <c r="BI1708" s="33">
        <f t="shared" si="623"/>
        <v>0</v>
      </c>
      <c r="BJ1708" s="63"/>
      <c r="BK1708" s="63">
        <v>15</v>
      </c>
      <c r="BL1708" s="63"/>
      <c r="BM1708" s="63"/>
      <c r="BN1708" s="63"/>
      <c r="BO1708" s="63"/>
      <c r="BP1708" s="63"/>
      <c r="BQ1708" s="63"/>
      <c r="BR1708" s="63"/>
      <c r="BS1708" s="63"/>
      <c r="BT1708" s="63"/>
      <c r="BU1708" s="63"/>
      <c r="BV1708" s="63"/>
      <c r="BW1708" s="63"/>
      <c r="BX1708" s="63"/>
      <c r="BY1708" s="63"/>
      <c r="BZ1708" s="63"/>
      <c r="CA1708" s="63"/>
      <c r="CB1708" s="63"/>
      <c r="CC1708" s="63"/>
      <c r="CD1708" s="63"/>
      <c r="CE1708" s="63"/>
      <c r="CF1708" s="63"/>
      <c r="CG1708" s="63"/>
      <c r="CH1708" s="63"/>
      <c r="CI1708" s="63"/>
      <c r="CJ1708" s="63"/>
      <c r="CK1708" s="63"/>
      <c r="CL1708" s="63"/>
      <c r="CM1708" s="63"/>
      <c r="CN1708" s="63">
        <v>20030205</v>
      </c>
      <c r="CO1708" s="63" t="s">
        <v>3423</v>
      </c>
      <c r="CP1708" s="66"/>
      <c r="CQ1708" s="64">
        <v>37659</v>
      </c>
      <c r="CR1708" s="78" t="s">
        <v>2039</v>
      </c>
      <c r="CS1708" s="78" t="s">
        <v>6954</v>
      </c>
    </row>
    <row r="1709" spans="1:97">
      <c r="A1709" s="63" t="s">
        <v>3591</v>
      </c>
      <c r="B1709" s="63" t="s">
        <v>2665</v>
      </c>
      <c r="C1709" s="63">
        <v>3663</v>
      </c>
      <c r="D1709" s="19" t="s">
        <v>3782</v>
      </c>
      <c r="E1709" s="63" t="s">
        <v>2393</v>
      </c>
      <c r="F1709" s="63" t="s">
        <v>2271</v>
      </c>
      <c r="G1709" s="65" t="s">
        <v>3597</v>
      </c>
      <c r="H1709" s="65">
        <v>5</v>
      </c>
      <c r="I1709" s="65">
        <v>17</v>
      </c>
      <c r="J1709" s="65">
        <v>93</v>
      </c>
      <c r="K1709" s="23">
        <v>41.479011999999997</v>
      </c>
      <c r="L1709" s="23">
        <v>-107.900807</v>
      </c>
      <c r="M1709" s="61" t="s">
        <v>2666</v>
      </c>
      <c r="N1709" s="63" t="s">
        <v>2667</v>
      </c>
      <c r="O1709" s="63"/>
      <c r="P1709" s="63" t="s">
        <v>7126</v>
      </c>
      <c r="Q1709" s="63"/>
      <c r="R1709" s="63"/>
      <c r="S1709" s="55"/>
      <c r="T1709" s="63"/>
      <c r="U1709" s="66" t="s">
        <v>2668</v>
      </c>
      <c r="V1709" s="63"/>
      <c r="W1709" s="66">
        <v>9511</v>
      </c>
      <c r="X1709" s="66">
        <v>9500</v>
      </c>
      <c r="Y1709" s="63"/>
      <c r="Z1709" s="64">
        <v>37662</v>
      </c>
      <c r="AA1709" s="63">
        <v>8.1</v>
      </c>
      <c r="AB1709" s="63"/>
      <c r="AC1709" s="63">
        <v>0.47</v>
      </c>
      <c r="AD1709" s="63">
        <v>0</v>
      </c>
      <c r="AE1709" s="63">
        <v>1090</v>
      </c>
      <c r="AF1709" s="63">
        <v>5.0199999999999996</v>
      </c>
      <c r="AG1709" s="63"/>
      <c r="AH1709" s="63">
        <v>900</v>
      </c>
      <c r="AI1709" s="63">
        <v>1388</v>
      </c>
      <c r="AJ1709" s="63"/>
      <c r="AK1709" s="63"/>
      <c r="AL1709" s="63">
        <v>68</v>
      </c>
      <c r="AM1709" s="63">
        <v>3726</v>
      </c>
      <c r="AN1709" s="63"/>
      <c r="AO1709" s="63" t="s">
        <v>3536</v>
      </c>
      <c r="AP1709" s="17">
        <f t="shared" si="608"/>
        <v>2.3452999999999998E-2</v>
      </c>
      <c r="AQ1709" s="17">
        <f t="shared" si="609"/>
        <v>0</v>
      </c>
      <c r="AR1709" s="17">
        <f t="shared" si="606"/>
        <v>47.414999999999999</v>
      </c>
      <c r="AS1709" s="17">
        <f t="shared" si="630"/>
        <v>0.12841159999999999</v>
      </c>
      <c r="AT1709" s="17">
        <f t="shared" si="610"/>
        <v>47.566864600000002</v>
      </c>
      <c r="AU1709" s="5">
        <f t="shared" si="611"/>
        <v>25.388999999999999</v>
      </c>
      <c r="AV1709" s="5">
        <f t="shared" si="612"/>
        <v>22.749319999999997</v>
      </c>
      <c r="AW1709" s="5">
        <f t="shared" si="628"/>
        <v>0</v>
      </c>
      <c r="AX1709" s="5">
        <f t="shared" si="629"/>
        <v>0</v>
      </c>
      <c r="AY1709" s="5">
        <f t="shared" si="613"/>
        <v>1.4157600000000001</v>
      </c>
      <c r="AZ1709" s="5">
        <f t="shared" si="614"/>
        <v>49.554079999999992</v>
      </c>
      <c r="BA1709" s="7">
        <f t="shared" si="615"/>
        <v>-2.0461244566601852E-2</v>
      </c>
      <c r="BB1709" s="62">
        <f t="shared" si="616"/>
        <v>3451.49</v>
      </c>
      <c r="BC1709" s="28">
        <f t="shared" si="617"/>
        <v>-3.8245960635263893E-2</v>
      </c>
      <c r="BD1709" s="32">
        <f t="shared" si="618"/>
        <v>4.9305330921475105E-4</v>
      </c>
      <c r="BE1709" s="32">
        <f t="shared" si="619"/>
        <v>0</v>
      </c>
      <c r="BF1709" s="35">
        <f t="shared" si="620"/>
        <v>0.99950694669078521</v>
      </c>
      <c r="BG1709" s="37">
        <f t="shared" si="621"/>
        <v>0.51234933632104573</v>
      </c>
      <c r="BH1709" s="33">
        <f t="shared" si="622"/>
        <v>0.45908066500276062</v>
      </c>
      <c r="BI1709" s="33">
        <f t="shared" si="623"/>
        <v>2.8569998676193774E-2</v>
      </c>
      <c r="BJ1709" s="63"/>
      <c r="BK1709" s="63">
        <v>0.09</v>
      </c>
      <c r="BL1709" s="63"/>
      <c r="BM1709" s="63"/>
      <c r="BN1709" s="63"/>
      <c r="BO1709" s="63"/>
      <c r="BP1709" s="63"/>
      <c r="BQ1709" s="63"/>
      <c r="BR1709" s="63"/>
      <c r="BS1709" s="63">
        <v>0.79</v>
      </c>
      <c r="BT1709" s="63"/>
      <c r="BU1709" s="63"/>
      <c r="BV1709" s="63"/>
      <c r="BW1709" s="63"/>
      <c r="BX1709" s="63"/>
      <c r="BY1709" s="63"/>
      <c r="BZ1709" s="63"/>
      <c r="CA1709" s="63"/>
      <c r="CB1709" s="63"/>
      <c r="CC1709" s="63"/>
      <c r="CD1709" s="63"/>
      <c r="CE1709" s="63"/>
      <c r="CF1709" s="63"/>
      <c r="CG1709" s="63"/>
      <c r="CH1709" s="63"/>
      <c r="CI1709" s="63"/>
      <c r="CJ1709" s="63"/>
      <c r="CK1709" s="63"/>
      <c r="CL1709" s="63"/>
      <c r="CM1709" s="63"/>
      <c r="CN1709" s="63">
        <v>20030210</v>
      </c>
      <c r="CO1709" s="63" t="s">
        <v>3607</v>
      </c>
      <c r="CP1709" s="66"/>
      <c r="CQ1709" s="64">
        <v>37664</v>
      </c>
      <c r="CR1709" s="78" t="s">
        <v>2039</v>
      </c>
      <c r="CS1709" s="78" t="s">
        <v>6954</v>
      </c>
    </row>
    <row r="1710" spans="1:97">
      <c r="A1710" s="63" t="s">
        <v>3591</v>
      </c>
      <c r="B1710" s="63" t="s">
        <v>2690</v>
      </c>
      <c r="C1710" s="63">
        <v>3640</v>
      </c>
      <c r="D1710" s="19" t="s">
        <v>3782</v>
      </c>
      <c r="E1710" s="63" t="s">
        <v>2393</v>
      </c>
      <c r="F1710" s="63" t="s">
        <v>1717</v>
      </c>
      <c r="G1710" s="65" t="s">
        <v>3606</v>
      </c>
      <c r="H1710" s="65">
        <v>8</v>
      </c>
      <c r="I1710" s="65">
        <v>17</v>
      </c>
      <c r="J1710" s="65">
        <v>93</v>
      </c>
      <c r="K1710" s="23">
        <v>41.466940000000001</v>
      </c>
      <c r="L1710" s="23">
        <v>-107.90528</v>
      </c>
      <c r="M1710" s="61" t="s">
        <v>2695</v>
      </c>
      <c r="N1710" s="63" t="s">
        <v>6327</v>
      </c>
      <c r="O1710" s="63"/>
      <c r="P1710" s="63" t="s">
        <v>7126</v>
      </c>
      <c r="Q1710" s="63"/>
      <c r="R1710" s="63"/>
      <c r="S1710" s="55"/>
      <c r="T1710" s="63"/>
      <c r="U1710" s="66" t="s">
        <v>6328</v>
      </c>
      <c r="V1710" s="63"/>
      <c r="W1710" s="66">
        <v>9505</v>
      </c>
      <c r="X1710" s="66">
        <v>9420</v>
      </c>
      <c r="Y1710" s="63" t="s">
        <v>3852</v>
      </c>
      <c r="Z1710" s="64">
        <v>36605</v>
      </c>
      <c r="AA1710" s="63">
        <v>6.8</v>
      </c>
      <c r="AB1710" s="63"/>
      <c r="AC1710" s="63">
        <v>0</v>
      </c>
      <c r="AD1710" s="63">
        <v>292</v>
      </c>
      <c r="AE1710" s="63">
        <v>2539</v>
      </c>
      <c r="AF1710" s="63"/>
      <c r="AG1710" s="63"/>
      <c r="AH1710" s="63">
        <v>4000</v>
      </c>
      <c r="AI1710" s="63">
        <v>1122</v>
      </c>
      <c r="AJ1710" s="63"/>
      <c r="AK1710" s="63"/>
      <c r="AL1710" s="63">
        <v>155</v>
      </c>
      <c r="AM1710" s="63">
        <v>8110</v>
      </c>
      <c r="AN1710" s="63"/>
      <c r="AO1710" s="63" t="s">
        <v>2693</v>
      </c>
      <c r="AP1710" s="17">
        <f t="shared" si="608"/>
        <v>0</v>
      </c>
      <c r="AQ1710" s="17">
        <f t="shared" si="609"/>
        <v>24.028680000000001</v>
      </c>
      <c r="AR1710" s="17">
        <f t="shared" si="606"/>
        <v>110.44649999999999</v>
      </c>
      <c r="AS1710" s="17">
        <f t="shared" si="630"/>
        <v>0</v>
      </c>
      <c r="AT1710" s="17">
        <f t="shared" si="610"/>
        <v>134.47517999999999</v>
      </c>
      <c r="AU1710" s="5">
        <f t="shared" si="611"/>
        <v>112.83999999999999</v>
      </c>
      <c r="AV1710" s="5">
        <f t="shared" si="612"/>
        <v>18.389579999999999</v>
      </c>
      <c r="AW1710" s="5">
        <f t="shared" si="628"/>
        <v>0</v>
      </c>
      <c r="AX1710" s="5">
        <f t="shared" si="629"/>
        <v>0</v>
      </c>
      <c r="AY1710" s="5">
        <f t="shared" si="613"/>
        <v>3.2271000000000001</v>
      </c>
      <c r="AZ1710" s="5">
        <f t="shared" si="614"/>
        <v>134.45668000000001</v>
      </c>
      <c r="BA1710" s="7">
        <f t="shared" si="615"/>
        <v>6.8790659462916956E-5</v>
      </c>
      <c r="BB1710" s="62">
        <f t="shared" si="616"/>
        <v>8108</v>
      </c>
      <c r="BC1710" s="28">
        <f t="shared" si="617"/>
        <v>-1.2331976815883587E-4</v>
      </c>
      <c r="BD1710" s="32">
        <f t="shared" si="618"/>
        <v>0</v>
      </c>
      <c r="BE1710" s="32">
        <f t="shared" si="619"/>
        <v>0.17868486957965032</v>
      </c>
      <c r="BF1710" s="35">
        <f t="shared" si="620"/>
        <v>0.82131513042034965</v>
      </c>
      <c r="BG1710" s="36">
        <f t="shared" si="621"/>
        <v>0.83922940831203019</v>
      </c>
      <c r="BH1710" s="33">
        <f t="shared" si="622"/>
        <v>0.13676955284036463</v>
      </c>
      <c r="BI1710" s="33">
        <f t="shared" si="623"/>
        <v>2.4001038847605044E-2</v>
      </c>
      <c r="BJ1710" s="63"/>
      <c r="BK1710" s="63">
        <v>2</v>
      </c>
      <c r="BL1710" s="63"/>
      <c r="BM1710" s="63"/>
      <c r="BN1710" s="63"/>
      <c r="BO1710" s="63"/>
      <c r="BP1710" s="63"/>
      <c r="BQ1710" s="63"/>
      <c r="BR1710" s="63"/>
      <c r="BS1710" s="63"/>
      <c r="BT1710" s="63"/>
      <c r="BU1710" s="63"/>
      <c r="BV1710" s="63"/>
      <c r="BW1710" s="63"/>
      <c r="BX1710" s="63"/>
      <c r="BY1710" s="63"/>
      <c r="BZ1710" s="63"/>
      <c r="CA1710" s="63"/>
      <c r="CB1710" s="63"/>
      <c r="CC1710" s="63"/>
      <c r="CD1710" s="63"/>
      <c r="CE1710" s="63"/>
      <c r="CF1710" s="63"/>
      <c r="CG1710" s="63"/>
      <c r="CH1710" s="63"/>
      <c r="CI1710" s="63"/>
      <c r="CJ1710" s="63"/>
      <c r="CK1710" s="63"/>
      <c r="CL1710" s="63"/>
      <c r="CM1710" s="63" t="s">
        <v>3852</v>
      </c>
      <c r="CN1710" s="63">
        <v>20000320</v>
      </c>
      <c r="CO1710" s="63" t="s">
        <v>2689</v>
      </c>
      <c r="CP1710" s="66"/>
      <c r="CQ1710" s="64">
        <v>36612</v>
      </c>
      <c r="CR1710" s="78" t="s">
        <v>2039</v>
      </c>
      <c r="CS1710" s="78" t="s">
        <v>6954</v>
      </c>
    </row>
    <row r="1711" spans="1:97">
      <c r="A1711" s="63" t="s">
        <v>3591</v>
      </c>
      <c r="B1711" s="63" t="s">
        <v>2690</v>
      </c>
      <c r="C1711" s="63">
        <v>3642</v>
      </c>
      <c r="D1711" s="19" t="s">
        <v>3782</v>
      </c>
      <c r="E1711" s="63" t="s">
        <v>2393</v>
      </c>
      <c r="F1711" s="63" t="s">
        <v>1717</v>
      </c>
      <c r="G1711" s="65" t="s">
        <v>264</v>
      </c>
      <c r="H1711" s="65">
        <v>8</v>
      </c>
      <c r="I1711" s="65">
        <v>17</v>
      </c>
      <c r="J1711" s="65">
        <v>93</v>
      </c>
      <c r="K1711" s="23">
        <v>41.45984</v>
      </c>
      <c r="L1711" s="23">
        <v>-107.89601999999999</v>
      </c>
      <c r="M1711" s="61" t="s">
        <v>2696</v>
      </c>
      <c r="N1711" s="63" t="s">
        <v>2697</v>
      </c>
      <c r="O1711" s="63"/>
      <c r="P1711" s="63" t="s">
        <v>7126</v>
      </c>
      <c r="Q1711" s="63"/>
      <c r="R1711" s="63"/>
      <c r="S1711" s="55"/>
      <c r="T1711" s="63"/>
      <c r="U1711" s="66" t="s">
        <v>2698</v>
      </c>
      <c r="V1711" s="63"/>
      <c r="W1711" s="66">
        <v>9445</v>
      </c>
      <c r="X1711" s="66"/>
      <c r="Y1711" s="63" t="s">
        <v>3852</v>
      </c>
      <c r="Z1711" s="64">
        <v>36650</v>
      </c>
      <c r="AA1711" s="63">
        <v>7.3</v>
      </c>
      <c r="AB1711" s="63"/>
      <c r="AC1711" s="63">
        <v>0</v>
      </c>
      <c r="AD1711" s="63">
        <v>117</v>
      </c>
      <c r="AE1711" s="63">
        <v>2955</v>
      </c>
      <c r="AF1711" s="63"/>
      <c r="AG1711" s="63"/>
      <c r="AH1711" s="63">
        <v>3200</v>
      </c>
      <c r="AI1711" s="63">
        <v>2684</v>
      </c>
      <c r="AJ1711" s="63"/>
      <c r="AK1711" s="63"/>
      <c r="AL1711" s="63">
        <v>188</v>
      </c>
      <c r="AM1711" s="63">
        <v>9156</v>
      </c>
      <c r="AN1711" s="63"/>
      <c r="AO1711" s="63" t="s">
        <v>2693</v>
      </c>
      <c r="AP1711" s="17">
        <f t="shared" si="608"/>
        <v>0</v>
      </c>
      <c r="AQ1711" s="17">
        <f t="shared" si="609"/>
        <v>9.627930000000001</v>
      </c>
      <c r="AR1711" s="17">
        <f t="shared" si="606"/>
        <v>128.54249999999999</v>
      </c>
      <c r="AS1711" s="17">
        <f t="shared" si="630"/>
        <v>0</v>
      </c>
      <c r="AT1711" s="17">
        <f t="shared" si="610"/>
        <v>138.17042999999998</v>
      </c>
      <c r="AU1711" s="5">
        <f t="shared" si="611"/>
        <v>90.271999999999991</v>
      </c>
      <c r="AV1711" s="5">
        <f t="shared" si="612"/>
        <v>43.990759999999995</v>
      </c>
      <c r="AW1711" s="5">
        <f t="shared" si="628"/>
        <v>0</v>
      </c>
      <c r="AX1711" s="5">
        <f t="shared" si="629"/>
        <v>0</v>
      </c>
      <c r="AY1711" s="5">
        <f t="shared" si="613"/>
        <v>3.9141600000000003</v>
      </c>
      <c r="AZ1711" s="5">
        <f t="shared" si="614"/>
        <v>138.17692</v>
      </c>
      <c r="BA1711" s="7">
        <f t="shared" si="615"/>
        <v>-2.3484936620574258E-5</v>
      </c>
      <c r="BB1711" s="62">
        <f t="shared" si="616"/>
        <v>9144</v>
      </c>
      <c r="BC1711" s="28">
        <f t="shared" si="617"/>
        <v>-6.5573770491803279E-4</v>
      </c>
      <c r="BD1711" s="32">
        <f t="shared" si="618"/>
        <v>0</v>
      </c>
      <c r="BE1711" s="32">
        <f t="shared" si="619"/>
        <v>6.9681551978958173E-2</v>
      </c>
      <c r="BF1711" s="35">
        <f t="shared" si="620"/>
        <v>0.93031844802104191</v>
      </c>
      <c r="BG1711" s="37">
        <f t="shared" si="621"/>
        <v>0.65330736855330107</v>
      </c>
      <c r="BH1711" s="33">
        <f t="shared" si="622"/>
        <v>0.31836546942861366</v>
      </c>
      <c r="BI1711" s="33">
        <f t="shared" si="623"/>
        <v>2.8327162018085224E-2</v>
      </c>
      <c r="BJ1711" s="63"/>
      <c r="BK1711" s="63">
        <v>12</v>
      </c>
      <c r="BL1711" s="63"/>
      <c r="BM1711" s="63"/>
      <c r="BN1711" s="63"/>
      <c r="BO1711" s="63"/>
      <c r="BP1711" s="63"/>
      <c r="BQ1711" s="63"/>
      <c r="BR1711" s="63"/>
      <c r="BS1711" s="63"/>
      <c r="BT1711" s="63"/>
      <c r="BU1711" s="63"/>
      <c r="BV1711" s="63"/>
      <c r="BW1711" s="63"/>
      <c r="BX1711" s="63"/>
      <c r="BY1711" s="63"/>
      <c r="BZ1711" s="63"/>
      <c r="CA1711" s="63"/>
      <c r="CB1711" s="63"/>
      <c r="CC1711" s="63"/>
      <c r="CD1711" s="63"/>
      <c r="CE1711" s="63"/>
      <c r="CF1711" s="63"/>
      <c r="CG1711" s="63"/>
      <c r="CH1711" s="63"/>
      <c r="CI1711" s="63"/>
      <c r="CJ1711" s="63"/>
      <c r="CK1711" s="63"/>
      <c r="CL1711" s="63"/>
      <c r="CM1711" s="63" t="s">
        <v>3852</v>
      </c>
      <c r="CN1711" s="63">
        <v>20000504</v>
      </c>
      <c r="CO1711" s="63" t="s">
        <v>2689</v>
      </c>
      <c r="CP1711" s="66"/>
      <c r="CQ1711" s="64">
        <v>36665</v>
      </c>
      <c r="CR1711" s="78" t="s">
        <v>2039</v>
      </c>
      <c r="CS1711" s="78" t="s">
        <v>6954</v>
      </c>
    </row>
    <row r="1712" spans="1:97">
      <c r="A1712" s="63" t="s">
        <v>3591</v>
      </c>
      <c r="B1712" s="63" t="s">
        <v>2690</v>
      </c>
      <c r="C1712" s="63">
        <v>3777</v>
      </c>
      <c r="D1712" s="19" t="s">
        <v>3782</v>
      </c>
      <c r="E1712" s="63" t="s">
        <v>2393</v>
      </c>
      <c r="F1712" s="63" t="s">
        <v>2271</v>
      </c>
      <c r="G1712" s="65" t="s">
        <v>3612</v>
      </c>
      <c r="H1712" s="65">
        <v>8</v>
      </c>
      <c r="I1712" s="65">
        <v>17</v>
      </c>
      <c r="J1712" s="65">
        <v>93</v>
      </c>
      <c r="K1712" s="23">
        <v>41.459850000000003</v>
      </c>
      <c r="L1712" s="23">
        <v>-107.90536</v>
      </c>
      <c r="M1712" s="61" t="s">
        <v>2691</v>
      </c>
      <c r="N1712" s="63" t="s">
        <v>2694</v>
      </c>
      <c r="O1712" s="63"/>
      <c r="P1712" s="63" t="s">
        <v>7126</v>
      </c>
      <c r="Q1712" s="63"/>
      <c r="R1712" s="63"/>
      <c r="S1712" s="55"/>
      <c r="T1712" s="63"/>
      <c r="U1712" s="66" t="s">
        <v>2692</v>
      </c>
      <c r="V1712" s="63"/>
      <c r="W1712" s="66">
        <v>9960</v>
      </c>
      <c r="X1712" s="66">
        <v>9165</v>
      </c>
      <c r="Y1712" s="51" t="s">
        <v>3852</v>
      </c>
      <c r="Z1712" s="64">
        <v>37685</v>
      </c>
      <c r="AA1712" s="63">
        <v>7</v>
      </c>
      <c r="AB1712" s="63"/>
      <c r="AC1712" s="63">
        <v>216</v>
      </c>
      <c r="AD1712" s="63">
        <v>200</v>
      </c>
      <c r="AE1712" s="63">
        <v>1325</v>
      </c>
      <c r="AF1712" s="63"/>
      <c r="AG1712" s="63"/>
      <c r="AH1712" s="63">
        <v>2000</v>
      </c>
      <c r="AI1712" s="63">
        <v>1600</v>
      </c>
      <c r="AJ1712" s="63"/>
      <c r="AK1712" s="63"/>
      <c r="AL1712" s="63">
        <v>108</v>
      </c>
      <c r="AM1712" s="63">
        <v>5456</v>
      </c>
      <c r="AN1712" s="63"/>
      <c r="AO1712" s="63" t="s">
        <v>3397</v>
      </c>
      <c r="AP1712" s="17">
        <f t="shared" si="608"/>
        <v>10.7784</v>
      </c>
      <c r="AQ1712" s="17">
        <f t="shared" si="609"/>
        <v>16.458000000000002</v>
      </c>
      <c r="AR1712" s="17">
        <f t="shared" ref="AR1712:AR1775" si="631">IF(AE1712&gt;0,AE1712*0.0435,0)</f>
        <v>57.637499999999996</v>
      </c>
      <c r="AS1712" s="17">
        <f t="shared" si="630"/>
        <v>0</v>
      </c>
      <c r="AT1712" s="17">
        <f t="shared" si="610"/>
        <v>84.873899999999992</v>
      </c>
      <c r="AU1712" s="5">
        <f t="shared" si="611"/>
        <v>56.419999999999995</v>
      </c>
      <c r="AV1712" s="5">
        <f t="shared" si="612"/>
        <v>26.223999999999997</v>
      </c>
      <c r="AW1712" s="5">
        <f t="shared" si="628"/>
        <v>0</v>
      </c>
      <c r="AX1712" s="5">
        <f t="shared" si="629"/>
        <v>0</v>
      </c>
      <c r="AY1712" s="5">
        <f t="shared" si="613"/>
        <v>2.2485600000000003</v>
      </c>
      <c r="AZ1712" s="5">
        <f t="shared" si="614"/>
        <v>84.892559999999989</v>
      </c>
      <c r="BA1712" s="7">
        <f t="shared" si="615"/>
        <v>-1.0991570419738394E-4</v>
      </c>
      <c r="BB1712" s="62">
        <f t="shared" si="616"/>
        <v>5449</v>
      </c>
      <c r="BC1712" s="28">
        <f t="shared" si="617"/>
        <v>-6.4190738193489229E-4</v>
      </c>
      <c r="BD1712" s="32">
        <f t="shared" si="618"/>
        <v>0.1269931038870607</v>
      </c>
      <c r="BE1712" s="32">
        <f t="shared" si="619"/>
        <v>0.19391120238377174</v>
      </c>
      <c r="BF1712" s="45">
        <f t="shared" si="620"/>
        <v>0.67909569372916767</v>
      </c>
      <c r="BG1712" s="37">
        <f t="shared" si="621"/>
        <v>0.66460476630696497</v>
      </c>
      <c r="BH1712" s="33">
        <f t="shared" si="622"/>
        <v>0.30890810690595266</v>
      </c>
      <c r="BI1712" s="33">
        <f t="shared" si="623"/>
        <v>2.6487126787082409E-2</v>
      </c>
      <c r="BJ1712" s="63"/>
      <c r="BK1712" s="63">
        <v>7</v>
      </c>
      <c r="BL1712" s="63"/>
      <c r="BM1712" s="63"/>
      <c r="BN1712" s="63"/>
      <c r="BO1712" s="63"/>
      <c r="BP1712" s="63"/>
      <c r="BQ1712" s="63"/>
      <c r="BR1712" s="63"/>
      <c r="BS1712" s="63"/>
      <c r="BT1712" s="63"/>
      <c r="BU1712" s="63"/>
      <c r="BV1712" s="63"/>
      <c r="BW1712" s="63"/>
      <c r="BX1712" s="63"/>
      <c r="BY1712" s="63"/>
      <c r="BZ1712" s="63"/>
      <c r="CA1712" s="63"/>
      <c r="CB1712" s="63"/>
      <c r="CC1712" s="63"/>
      <c r="CD1712" s="63"/>
      <c r="CE1712" s="63"/>
      <c r="CF1712" s="63"/>
      <c r="CG1712" s="63"/>
      <c r="CH1712" s="63"/>
      <c r="CI1712" s="63"/>
      <c r="CJ1712" s="63"/>
      <c r="CK1712" s="63"/>
      <c r="CL1712" s="63"/>
      <c r="CM1712" s="63" t="s">
        <v>3852</v>
      </c>
      <c r="CN1712" s="63">
        <v>20030305</v>
      </c>
      <c r="CO1712" s="63" t="s">
        <v>2689</v>
      </c>
      <c r="CP1712" s="66"/>
      <c r="CQ1712" s="64">
        <v>37698</v>
      </c>
      <c r="CR1712" s="78" t="s">
        <v>2039</v>
      </c>
      <c r="CS1712" s="78" t="s">
        <v>6954</v>
      </c>
    </row>
    <row r="1713" spans="1:97">
      <c r="A1713" s="63" t="s">
        <v>3591</v>
      </c>
      <c r="B1713" s="63" t="s">
        <v>2676</v>
      </c>
      <c r="C1713" s="63">
        <v>3660</v>
      </c>
      <c r="D1713" s="19" t="s">
        <v>3782</v>
      </c>
      <c r="E1713" s="63" t="s">
        <v>2393</v>
      </c>
      <c r="F1713" s="63" t="s">
        <v>2271</v>
      </c>
      <c r="G1713" s="65" t="s">
        <v>3609</v>
      </c>
      <c r="H1713" s="65">
        <v>9</v>
      </c>
      <c r="I1713" s="65">
        <v>17</v>
      </c>
      <c r="J1713" s="65">
        <v>93</v>
      </c>
      <c r="K1713" s="23">
        <v>41.464129</v>
      </c>
      <c r="L1713" s="23">
        <v>-107.881353</v>
      </c>
      <c r="M1713" s="61" t="s">
        <v>2677</v>
      </c>
      <c r="N1713" s="63" t="s">
        <v>2678</v>
      </c>
      <c r="O1713" s="63"/>
      <c r="P1713" s="63" t="s">
        <v>7126</v>
      </c>
      <c r="Q1713" s="63"/>
      <c r="R1713" s="63"/>
      <c r="S1713" s="55"/>
      <c r="T1713" s="63"/>
      <c r="U1713" s="66" t="s">
        <v>2679</v>
      </c>
      <c r="V1713" s="63"/>
      <c r="W1713" s="66">
        <v>9378</v>
      </c>
      <c r="X1713" s="66">
        <v>9330</v>
      </c>
      <c r="Y1713" s="63"/>
      <c r="Z1713" s="64">
        <v>37662</v>
      </c>
      <c r="AA1713" s="63">
        <v>8.16</v>
      </c>
      <c r="AB1713" s="63"/>
      <c r="AC1713" s="63">
        <v>6.31</v>
      </c>
      <c r="AD1713" s="63">
        <v>1.17</v>
      </c>
      <c r="AE1713" s="63">
        <v>1240</v>
      </c>
      <c r="AF1713" s="63">
        <v>10.9</v>
      </c>
      <c r="AG1713" s="63"/>
      <c r="AH1713" s="63">
        <v>950</v>
      </c>
      <c r="AI1713" s="63">
        <v>1735</v>
      </c>
      <c r="AJ1713" s="63"/>
      <c r="AK1713" s="63"/>
      <c r="AL1713" s="63">
        <v>40</v>
      </c>
      <c r="AM1713" s="63">
        <v>4200</v>
      </c>
      <c r="AN1713" s="63"/>
      <c r="AO1713" s="63" t="s">
        <v>3536</v>
      </c>
      <c r="AP1713" s="17">
        <f t="shared" si="608"/>
        <v>0.31486899999999995</v>
      </c>
      <c r="AQ1713" s="17">
        <f t="shared" si="609"/>
        <v>9.6279299999999998E-2</v>
      </c>
      <c r="AR1713" s="17">
        <f t="shared" si="631"/>
        <v>53.94</v>
      </c>
      <c r="AS1713" s="17">
        <f t="shared" si="630"/>
        <v>0.27882200000000001</v>
      </c>
      <c r="AT1713" s="17">
        <f t="shared" si="610"/>
        <v>54.629970299999997</v>
      </c>
      <c r="AU1713" s="5">
        <f t="shared" si="611"/>
        <v>26.799499999999998</v>
      </c>
      <c r="AV1713" s="5">
        <f t="shared" si="612"/>
        <v>28.436649999999997</v>
      </c>
      <c r="AW1713" s="5">
        <f t="shared" si="628"/>
        <v>0</v>
      </c>
      <c r="AX1713" s="5">
        <f t="shared" si="629"/>
        <v>0</v>
      </c>
      <c r="AY1713" s="5">
        <f t="shared" si="613"/>
        <v>0.8328000000000001</v>
      </c>
      <c r="AZ1713" s="5">
        <f t="shared" si="614"/>
        <v>56.068949999999994</v>
      </c>
      <c r="BA1713" s="7">
        <f t="shared" si="615"/>
        <v>-1.2999040063808079E-2</v>
      </c>
      <c r="BB1713" s="62">
        <f t="shared" si="616"/>
        <v>3983.38</v>
      </c>
      <c r="BC1713" s="28">
        <f t="shared" si="617"/>
        <v>-2.6470724810530599E-2</v>
      </c>
      <c r="BD1713" s="32">
        <f t="shared" si="618"/>
        <v>5.7636677865812421E-3</v>
      </c>
      <c r="BE1713" s="32">
        <f t="shared" si="619"/>
        <v>1.7623897555001967E-3</v>
      </c>
      <c r="BF1713" s="35">
        <f t="shared" si="620"/>
        <v>0.99247394245791853</v>
      </c>
      <c r="BG1713" s="33">
        <f t="shared" si="621"/>
        <v>0.47797399451924821</v>
      </c>
      <c r="BH1713" s="37">
        <f t="shared" si="622"/>
        <v>0.50717286483873869</v>
      </c>
      <c r="BI1713" s="33">
        <f t="shared" si="623"/>
        <v>1.4853140642013096E-2</v>
      </c>
      <c r="BJ1713" s="63"/>
      <c r="BK1713" s="63">
        <v>0.09</v>
      </c>
      <c r="BL1713" s="63"/>
      <c r="BM1713" s="63"/>
      <c r="BN1713" s="63"/>
      <c r="BO1713" s="63"/>
      <c r="BP1713" s="63"/>
      <c r="BQ1713" s="63"/>
      <c r="BR1713" s="63"/>
      <c r="BS1713" s="63">
        <v>1.07</v>
      </c>
      <c r="BT1713" s="63"/>
      <c r="BU1713" s="63"/>
      <c r="BV1713" s="63"/>
      <c r="BW1713" s="63"/>
      <c r="BX1713" s="63"/>
      <c r="BY1713" s="63"/>
      <c r="BZ1713" s="63"/>
      <c r="CA1713" s="63"/>
      <c r="CB1713" s="63"/>
      <c r="CC1713" s="63"/>
      <c r="CD1713" s="63"/>
      <c r="CE1713" s="63"/>
      <c r="CF1713" s="63"/>
      <c r="CG1713" s="63"/>
      <c r="CH1713" s="63"/>
      <c r="CI1713" s="63"/>
      <c r="CJ1713" s="63"/>
      <c r="CK1713" s="63"/>
      <c r="CL1713" s="63"/>
      <c r="CM1713" s="63"/>
      <c r="CN1713" s="63">
        <v>20030210</v>
      </c>
      <c r="CO1713" s="63" t="s">
        <v>3607</v>
      </c>
      <c r="CP1713" s="66"/>
      <c r="CQ1713" s="64">
        <v>37664</v>
      </c>
      <c r="CR1713" s="78" t="s">
        <v>2039</v>
      </c>
      <c r="CS1713" s="78" t="s">
        <v>6954</v>
      </c>
    </row>
    <row r="1714" spans="1:97">
      <c r="A1714" s="63" t="s">
        <v>3591</v>
      </c>
      <c r="B1714" s="63" t="s">
        <v>6348</v>
      </c>
      <c r="C1714" s="63">
        <v>3677</v>
      </c>
      <c r="D1714" s="19" t="s">
        <v>3782</v>
      </c>
      <c r="E1714" s="63" t="s">
        <v>2393</v>
      </c>
      <c r="F1714" s="63" t="s">
        <v>3776</v>
      </c>
      <c r="G1714" s="65" t="s">
        <v>3595</v>
      </c>
      <c r="H1714" s="65">
        <v>10</v>
      </c>
      <c r="I1714" s="65">
        <v>17</v>
      </c>
      <c r="J1714" s="65">
        <v>93</v>
      </c>
      <c r="K1714" s="23">
        <v>41.459657999999997</v>
      </c>
      <c r="L1714" s="23">
        <v>-107.867003</v>
      </c>
      <c r="M1714" s="61" t="s">
        <v>6349</v>
      </c>
      <c r="N1714" s="63" t="s">
        <v>6350</v>
      </c>
      <c r="O1714" s="63"/>
      <c r="P1714" s="63" t="s">
        <v>7126</v>
      </c>
      <c r="Q1714" s="63"/>
      <c r="R1714" s="63"/>
      <c r="S1714" s="55"/>
      <c r="T1714" s="63"/>
      <c r="U1714" s="66" t="s">
        <v>6351</v>
      </c>
      <c r="V1714" s="63"/>
      <c r="W1714" s="66">
        <v>9175</v>
      </c>
      <c r="X1714" s="66">
        <v>9160</v>
      </c>
      <c r="Y1714" s="63"/>
      <c r="Z1714" s="64">
        <v>37693</v>
      </c>
      <c r="AA1714" s="63">
        <v>8.0399999999999991</v>
      </c>
      <c r="AB1714" s="63"/>
      <c r="AC1714" s="63">
        <v>0</v>
      </c>
      <c r="AD1714" s="63">
        <v>0</v>
      </c>
      <c r="AE1714" s="63">
        <v>1430</v>
      </c>
      <c r="AF1714" s="63">
        <v>2.63</v>
      </c>
      <c r="AG1714" s="63"/>
      <c r="AH1714" s="63">
        <v>1100</v>
      </c>
      <c r="AI1714" s="63">
        <v>1681</v>
      </c>
      <c r="AJ1714" s="63"/>
      <c r="AK1714" s="63"/>
      <c r="AL1714" s="63">
        <v>11</v>
      </c>
      <c r="AM1714" s="63">
        <v>4788</v>
      </c>
      <c r="AN1714" s="63"/>
      <c r="AO1714" s="63" t="s">
        <v>3536</v>
      </c>
      <c r="AP1714" s="17">
        <f t="shared" si="608"/>
        <v>0</v>
      </c>
      <c r="AQ1714" s="17">
        <f t="shared" si="609"/>
        <v>0</v>
      </c>
      <c r="AR1714" s="17">
        <f t="shared" si="631"/>
        <v>62.204999999999998</v>
      </c>
      <c r="AS1714" s="17">
        <f t="shared" si="630"/>
        <v>6.7275399999999999E-2</v>
      </c>
      <c r="AT1714" s="17">
        <f t="shared" si="610"/>
        <v>62.272275399999998</v>
      </c>
      <c r="AU1714" s="5">
        <f t="shared" si="611"/>
        <v>31.030999999999999</v>
      </c>
      <c r="AV1714" s="5">
        <f t="shared" si="612"/>
        <v>27.551589999999997</v>
      </c>
      <c r="AW1714" s="5">
        <f t="shared" si="628"/>
        <v>0</v>
      </c>
      <c r="AX1714" s="5">
        <f t="shared" si="629"/>
        <v>0</v>
      </c>
      <c r="AY1714" s="5">
        <f t="shared" si="613"/>
        <v>0.22902000000000003</v>
      </c>
      <c r="AZ1714" s="5">
        <f t="shared" si="614"/>
        <v>58.811609999999995</v>
      </c>
      <c r="BA1714" s="7">
        <f t="shared" si="615"/>
        <v>2.8580726399452028E-2</v>
      </c>
      <c r="BB1714" s="62">
        <f t="shared" si="616"/>
        <v>4224.63</v>
      </c>
      <c r="BC1714" s="28">
        <f t="shared" si="617"/>
        <v>-6.2508945779422856E-2</v>
      </c>
      <c r="BD1714" s="32">
        <f t="shared" si="618"/>
        <v>0</v>
      </c>
      <c r="BE1714" s="32">
        <f t="shared" si="619"/>
        <v>0</v>
      </c>
      <c r="BF1714" s="35">
        <f t="shared" si="620"/>
        <v>1</v>
      </c>
      <c r="BG1714" s="37">
        <f t="shared" si="621"/>
        <v>0.52763391446008712</v>
      </c>
      <c r="BH1714" s="33">
        <f t="shared" si="622"/>
        <v>0.46847195647254003</v>
      </c>
      <c r="BI1714" s="33">
        <f t="shared" si="623"/>
        <v>3.8941290673729224E-3</v>
      </c>
      <c r="BJ1714" s="63"/>
      <c r="BK1714" s="63">
        <v>0</v>
      </c>
      <c r="BL1714" s="63"/>
      <c r="BM1714" s="63"/>
      <c r="BN1714" s="63"/>
      <c r="BO1714" s="63"/>
      <c r="BP1714" s="63"/>
      <c r="BQ1714" s="63"/>
      <c r="BR1714" s="63"/>
      <c r="BS1714" s="63"/>
      <c r="BT1714" s="63"/>
      <c r="BU1714" s="63"/>
      <c r="BV1714" s="63"/>
      <c r="BW1714" s="63"/>
      <c r="BX1714" s="63"/>
      <c r="BY1714" s="63"/>
      <c r="BZ1714" s="63"/>
      <c r="CA1714" s="63"/>
      <c r="CB1714" s="63"/>
      <c r="CC1714" s="63"/>
      <c r="CD1714" s="63"/>
      <c r="CE1714" s="63"/>
      <c r="CF1714" s="63"/>
      <c r="CG1714" s="63"/>
      <c r="CH1714" s="63"/>
      <c r="CI1714" s="63"/>
      <c r="CJ1714" s="63"/>
      <c r="CK1714" s="63"/>
      <c r="CL1714" s="63"/>
      <c r="CM1714" s="63"/>
      <c r="CN1714" s="63">
        <v>20030313</v>
      </c>
      <c r="CO1714" s="63" t="s">
        <v>3607</v>
      </c>
      <c r="CP1714" s="66"/>
      <c r="CQ1714" s="64">
        <v>37695</v>
      </c>
      <c r="CR1714" s="78" t="s">
        <v>2039</v>
      </c>
      <c r="CS1714" s="78" t="s">
        <v>6954</v>
      </c>
    </row>
    <row r="1715" spans="1:97">
      <c r="A1715" s="63" t="s">
        <v>3591</v>
      </c>
      <c r="B1715" s="63" t="s">
        <v>6691</v>
      </c>
      <c r="C1715" s="63">
        <v>3675</v>
      </c>
      <c r="D1715" s="19" t="s">
        <v>3782</v>
      </c>
      <c r="E1715" s="63" t="s">
        <v>2393</v>
      </c>
      <c r="F1715" s="63" t="s">
        <v>3776</v>
      </c>
      <c r="G1715" s="65" t="s">
        <v>3604</v>
      </c>
      <c r="H1715" s="65">
        <v>15</v>
      </c>
      <c r="I1715" s="65">
        <v>17</v>
      </c>
      <c r="J1715" s="65">
        <v>93</v>
      </c>
      <c r="K1715" s="23">
        <v>41.444946999999999</v>
      </c>
      <c r="L1715" s="23">
        <v>-107.866561</v>
      </c>
      <c r="M1715" s="61" t="s">
        <v>6358</v>
      </c>
      <c r="N1715" s="63" t="s">
        <v>6359</v>
      </c>
      <c r="O1715" s="63"/>
      <c r="P1715" s="63" t="s">
        <v>7126</v>
      </c>
      <c r="Q1715" s="63"/>
      <c r="R1715" s="63"/>
      <c r="S1715" s="55"/>
      <c r="T1715" s="63"/>
      <c r="U1715" s="66" t="s">
        <v>6360</v>
      </c>
      <c r="V1715" s="63"/>
      <c r="W1715" s="66">
        <v>9218</v>
      </c>
      <c r="X1715" s="66">
        <v>9215</v>
      </c>
      <c r="Y1715" s="63"/>
      <c r="Z1715" s="64">
        <v>37644</v>
      </c>
      <c r="AA1715" s="63">
        <v>8.52</v>
      </c>
      <c r="AB1715" s="63"/>
      <c r="AC1715" s="63">
        <v>10.9</v>
      </c>
      <c r="AD1715" s="63">
        <v>8.9999999999999993E-3</v>
      </c>
      <c r="AE1715" s="63">
        <v>1950</v>
      </c>
      <c r="AF1715" s="63">
        <v>17.7</v>
      </c>
      <c r="AG1715" s="63"/>
      <c r="AH1715" s="63">
        <v>1250</v>
      </c>
      <c r="AI1715" s="63">
        <v>2455</v>
      </c>
      <c r="AJ1715" s="63">
        <v>53.4</v>
      </c>
      <c r="AK1715" s="63"/>
      <c r="AL1715" s="63">
        <v>25</v>
      </c>
      <c r="AM1715" s="63">
        <v>5462</v>
      </c>
      <c r="AN1715" s="63"/>
      <c r="AO1715" s="63" t="s">
        <v>3536</v>
      </c>
      <c r="AP1715" s="17">
        <f t="shared" si="608"/>
        <v>0.54391</v>
      </c>
      <c r="AQ1715" s="17">
        <f t="shared" si="609"/>
        <v>7.4060999999999994E-4</v>
      </c>
      <c r="AR1715" s="17">
        <f t="shared" si="631"/>
        <v>84.824999999999989</v>
      </c>
      <c r="AS1715" s="17">
        <f t="shared" si="630"/>
        <v>0.45276599999999995</v>
      </c>
      <c r="AT1715" s="17">
        <f t="shared" si="610"/>
        <v>85.822416609999991</v>
      </c>
      <c r="AU1715" s="5">
        <f t="shared" si="611"/>
        <v>35.262499999999996</v>
      </c>
      <c r="AV1715" s="5">
        <f t="shared" si="612"/>
        <v>40.237449999999995</v>
      </c>
      <c r="AW1715" s="5">
        <f t="shared" si="628"/>
        <v>1.7798219999999998</v>
      </c>
      <c r="AX1715" s="5">
        <f t="shared" si="629"/>
        <v>0</v>
      </c>
      <c r="AY1715" s="5">
        <f t="shared" si="613"/>
        <v>0.52050000000000007</v>
      </c>
      <c r="AZ1715" s="5">
        <f t="shared" si="614"/>
        <v>77.800271999999978</v>
      </c>
      <c r="BA1715" s="7">
        <f t="shared" si="615"/>
        <v>4.9028314338001477E-2</v>
      </c>
      <c r="BB1715" s="62">
        <f t="shared" si="616"/>
        <v>5762.009</v>
      </c>
      <c r="BC1715" s="28">
        <f t="shared" si="617"/>
        <v>2.6729219479421303E-2</v>
      </c>
      <c r="BD1715" s="32">
        <f t="shared" si="618"/>
        <v>6.3376215851817883E-3</v>
      </c>
      <c r="BE1715" s="32">
        <f t="shared" si="619"/>
        <v>8.6295635715494911E-6</v>
      </c>
      <c r="BF1715" s="35">
        <f t="shared" si="620"/>
        <v>0.99365374885124658</v>
      </c>
      <c r="BG1715" s="33">
        <f t="shared" si="621"/>
        <v>0.45324391667936592</v>
      </c>
      <c r="BH1715" s="37">
        <f t="shared" si="622"/>
        <v>0.51718906586856161</v>
      </c>
      <c r="BI1715" s="33">
        <f t="shared" si="623"/>
        <v>6.6902079725376824E-3</v>
      </c>
      <c r="BJ1715" s="63"/>
      <c r="BK1715" s="63">
        <v>7.8</v>
      </c>
      <c r="BL1715" s="63"/>
      <c r="BM1715" s="63"/>
      <c r="BN1715" s="63"/>
      <c r="BO1715" s="63"/>
      <c r="BP1715" s="63"/>
      <c r="BQ1715" s="63"/>
      <c r="BR1715" s="63"/>
      <c r="BS1715" s="63">
        <v>3.07</v>
      </c>
      <c r="BT1715" s="63"/>
      <c r="BU1715" s="63"/>
      <c r="BV1715" s="63"/>
      <c r="BW1715" s="63"/>
      <c r="BX1715" s="63"/>
      <c r="BY1715" s="63"/>
      <c r="BZ1715" s="63"/>
      <c r="CA1715" s="63"/>
      <c r="CB1715" s="63"/>
      <c r="CC1715" s="63"/>
      <c r="CD1715" s="63"/>
      <c r="CE1715" s="63"/>
      <c r="CF1715" s="63"/>
      <c r="CG1715" s="63"/>
      <c r="CH1715" s="63"/>
      <c r="CI1715" s="63"/>
      <c r="CJ1715" s="63"/>
      <c r="CK1715" s="63"/>
      <c r="CL1715" s="63"/>
      <c r="CM1715" s="63"/>
      <c r="CN1715" s="63">
        <v>20030123</v>
      </c>
      <c r="CO1715" s="63" t="s">
        <v>3607</v>
      </c>
      <c r="CP1715" s="66"/>
      <c r="CQ1715" s="64">
        <v>37654</v>
      </c>
      <c r="CR1715" s="78" t="s">
        <v>2039</v>
      </c>
      <c r="CS1715" s="78" t="s">
        <v>6954</v>
      </c>
    </row>
    <row r="1716" spans="1:97">
      <c r="A1716" s="63" t="s">
        <v>3591</v>
      </c>
      <c r="B1716" s="63" t="s">
        <v>2703</v>
      </c>
      <c r="C1716" s="63">
        <v>3641</v>
      </c>
      <c r="D1716" s="19" t="s">
        <v>3782</v>
      </c>
      <c r="E1716" s="63" t="s">
        <v>2393</v>
      </c>
      <c r="F1716" s="63" t="s">
        <v>1717</v>
      </c>
      <c r="G1716" s="65" t="s">
        <v>3598</v>
      </c>
      <c r="H1716" s="65">
        <v>18</v>
      </c>
      <c r="I1716" s="65">
        <v>17</v>
      </c>
      <c r="J1716" s="65">
        <v>93</v>
      </c>
      <c r="K1716" s="23">
        <v>41.445839999999997</v>
      </c>
      <c r="L1716" s="23">
        <v>-107.91516</v>
      </c>
      <c r="M1716" s="61" t="s">
        <v>2704</v>
      </c>
      <c r="N1716" s="63" t="s">
        <v>2705</v>
      </c>
      <c r="O1716" s="63"/>
      <c r="P1716" s="63" t="s">
        <v>7126</v>
      </c>
      <c r="Q1716" s="63"/>
      <c r="R1716" s="63"/>
      <c r="S1716" s="55"/>
      <c r="T1716" s="63"/>
      <c r="U1716" s="66" t="s">
        <v>2702</v>
      </c>
      <c r="V1716" s="63"/>
      <c r="W1716" s="66">
        <v>9692</v>
      </c>
      <c r="X1716" s="66"/>
      <c r="Y1716" s="63" t="s">
        <v>3852</v>
      </c>
      <c r="Z1716" s="64">
        <v>36650</v>
      </c>
      <c r="AA1716" s="63">
        <v>7.2</v>
      </c>
      <c r="AB1716" s="63"/>
      <c r="AC1716" s="63">
        <v>0</v>
      </c>
      <c r="AD1716" s="63">
        <v>272</v>
      </c>
      <c r="AE1716" s="63">
        <v>2374</v>
      </c>
      <c r="AF1716" s="63"/>
      <c r="AG1716" s="63"/>
      <c r="AH1716" s="63">
        <v>2600</v>
      </c>
      <c r="AI1716" s="63">
        <v>2952</v>
      </c>
      <c r="AJ1716" s="63"/>
      <c r="AK1716" s="63"/>
      <c r="AL1716" s="63">
        <v>188</v>
      </c>
      <c r="AM1716" s="63">
        <v>8393</v>
      </c>
      <c r="AN1716" s="63"/>
      <c r="AO1716" s="63" t="s">
        <v>2693</v>
      </c>
      <c r="AP1716" s="17">
        <f t="shared" si="608"/>
        <v>0</v>
      </c>
      <c r="AQ1716" s="17">
        <f t="shared" si="609"/>
        <v>22.38288</v>
      </c>
      <c r="AR1716" s="17">
        <f t="shared" si="631"/>
        <v>103.26899999999999</v>
      </c>
      <c r="AS1716" s="17">
        <f t="shared" si="630"/>
        <v>0</v>
      </c>
      <c r="AT1716" s="17">
        <f t="shared" si="610"/>
        <v>125.65187999999999</v>
      </c>
      <c r="AU1716" s="5">
        <f t="shared" si="611"/>
        <v>73.346000000000004</v>
      </c>
      <c r="AV1716" s="5">
        <f t="shared" si="612"/>
        <v>48.383279999999992</v>
      </c>
      <c r="AW1716" s="5">
        <f t="shared" si="628"/>
        <v>0</v>
      </c>
      <c r="AX1716" s="5">
        <f t="shared" si="629"/>
        <v>0</v>
      </c>
      <c r="AY1716" s="5">
        <f t="shared" si="613"/>
        <v>3.9141600000000003</v>
      </c>
      <c r="AZ1716" s="5">
        <f t="shared" si="614"/>
        <v>125.64343999999998</v>
      </c>
      <c r="BA1716" s="7">
        <f t="shared" si="615"/>
        <v>3.3585981625154545E-5</v>
      </c>
      <c r="BB1716" s="62">
        <f t="shared" si="616"/>
        <v>8386</v>
      </c>
      <c r="BC1716" s="28">
        <f t="shared" si="617"/>
        <v>-4.1718815185648727E-4</v>
      </c>
      <c r="BD1716" s="32">
        <f t="shared" si="618"/>
        <v>0</v>
      </c>
      <c r="BE1716" s="32">
        <f t="shared" si="619"/>
        <v>0.17813406373227367</v>
      </c>
      <c r="BF1716" s="35">
        <f t="shared" si="620"/>
        <v>0.8218659362677263</v>
      </c>
      <c r="BG1716" s="37">
        <f t="shared" si="621"/>
        <v>0.58376306793255595</v>
      </c>
      <c r="BH1716" s="33">
        <f t="shared" si="622"/>
        <v>0.38508401234477502</v>
      </c>
      <c r="BI1716" s="33">
        <f t="shared" si="623"/>
        <v>3.1152919722669172E-2</v>
      </c>
      <c r="BJ1716" s="63"/>
      <c r="BK1716" s="63">
        <v>7</v>
      </c>
      <c r="BL1716" s="63"/>
      <c r="BM1716" s="63"/>
      <c r="BN1716" s="63"/>
      <c r="BO1716" s="63"/>
      <c r="BP1716" s="63"/>
      <c r="BQ1716" s="63"/>
      <c r="BR1716" s="63"/>
      <c r="BS1716" s="63"/>
      <c r="BT1716" s="63"/>
      <c r="BU1716" s="63"/>
      <c r="BV1716" s="63"/>
      <c r="BW1716" s="63"/>
      <c r="BX1716" s="63"/>
      <c r="BY1716" s="63"/>
      <c r="BZ1716" s="63"/>
      <c r="CA1716" s="63"/>
      <c r="CB1716" s="63"/>
      <c r="CC1716" s="63"/>
      <c r="CD1716" s="63"/>
      <c r="CE1716" s="63"/>
      <c r="CF1716" s="63"/>
      <c r="CG1716" s="63"/>
      <c r="CH1716" s="63"/>
      <c r="CI1716" s="63"/>
      <c r="CJ1716" s="63"/>
      <c r="CK1716" s="63"/>
      <c r="CL1716" s="63"/>
      <c r="CM1716" s="63" t="s">
        <v>3852</v>
      </c>
      <c r="CN1716" s="63">
        <v>20000504</v>
      </c>
      <c r="CO1716" s="63" t="s">
        <v>2689</v>
      </c>
      <c r="CP1716" s="66"/>
      <c r="CQ1716" s="64">
        <v>36665</v>
      </c>
      <c r="CR1716" s="78" t="s">
        <v>2039</v>
      </c>
      <c r="CS1716" s="78" t="s">
        <v>6954</v>
      </c>
    </row>
    <row r="1717" spans="1:97">
      <c r="A1717" s="20" t="s">
        <v>3591</v>
      </c>
      <c r="B1717" s="16" t="s">
        <v>6692</v>
      </c>
      <c r="D1717" s="21" t="s">
        <v>3782</v>
      </c>
      <c r="E1717" s="21" t="s">
        <v>2393</v>
      </c>
      <c r="F1717" s="4" t="s">
        <v>2271</v>
      </c>
      <c r="G1717" s="47" t="s">
        <v>3593</v>
      </c>
      <c r="H1717" s="47">
        <v>21</v>
      </c>
      <c r="I1717" s="47">
        <v>17</v>
      </c>
      <c r="J1717" s="47">
        <v>93</v>
      </c>
      <c r="K1717" s="23">
        <v>41.430743999999997</v>
      </c>
      <c r="L1717" s="23">
        <v>-107.88585399999999</v>
      </c>
      <c r="M1717" s="61" t="s">
        <v>2773</v>
      </c>
      <c r="N1717" s="19" t="s">
        <v>1577</v>
      </c>
      <c r="P1717" s="19" t="s">
        <v>7126</v>
      </c>
      <c r="W1717" s="46">
        <v>9600</v>
      </c>
      <c r="X1717" s="46">
        <v>9100</v>
      </c>
      <c r="Z1717" s="48">
        <v>30706</v>
      </c>
      <c r="AA1717" s="19">
        <v>6.9</v>
      </c>
      <c r="AB1717" s="19" t="s">
        <v>3789</v>
      </c>
      <c r="AC1717" s="19">
        <v>245</v>
      </c>
      <c r="AD1717" s="19">
        <v>44</v>
      </c>
      <c r="AE1717" s="19">
        <v>3631</v>
      </c>
      <c r="AF1717" s="19">
        <v>36</v>
      </c>
      <c r="AH1717" s="19">
        <v>5400</v>
      </c>
      <c r="AI1717" s="19">
        <v>695</v>
      </c>
      <c r="AJ1717" s="19">
        <v>0</v>
      </c>
      <c r="AK1717" s="19">
        <v>0</v>
      </c>
      <c r="AL1717" s="19">
        <v>530</v>
      </c>
      <c r="AM1717" s="19">
        <v>10228</v>
      </c>
      <c r="AN1717" s="49"/>
      <c r="AO1717" s="63" t="s">
        <v>3433</v>
      </c>
      <c r="AP1717" s="17">
        <f t="shared" si="608"/>
        <v>12.2255</v>
      </c>
      <c r="AQ1717" s="17">
        <f t="shared" si="609"/>
        <v>3.6207600000000002</v>
      </c>
      <c r="AR1717" s="17">
        <f t="shared" si="631"/>
        <v>157.9485</v>
      </c>
      <c r="AS1717" s="17">
        <f t="shared" si="630"/>
        <v>0.92087999999999992</v>
      </c>
      <c r="AT1717" s="17">
        <f t="shared" si="610"/>
        <v>174.71564000000001</v>
      </c>
      <c r="AU1717" s="5">
        <f t="shared" si="611"/>
        <v>152.334</v>
      </c>
      <c r="AV1717" s="5">
        <f t="shared" si="612"/>
        <v>11.391049999999998</v>
      </c>
      <c r="AW1717" s="5">
        <f t="shared" si="628"/>
        <v>0</v>
      </c>
      <c r="AX1717" s="5">
        <f t="shared" si="629"/>
        <v>0</v>
      </c>
      <c r="AY1717" s="5">
        <f t="shared" si="613"/>
        <v>11.034600000000001</v>
      </c>
      <c r="AZ1717" s="5">
        <f t="shared" si="614"/>
        <v>174.75965000000002</v>
      </c>
      <c r="BA1717" s="7">
        <f t="shared" si="615"/>
        <v>-1.2593165027494308E-4</v>
      </c>
      <c r="BB1717" s="62">
        <f t="shared" si="616"/>
        <v>10581</v>
      </c>
      <c r="BC1717" s="6">
        <f t="shared" si="617"/>
        <v>1.6963813734441828E-2</v>
      </c>
      <c r="BD1717" s="32">
        <f t="shared" si="618"/>
        <v>6.9973701266812752E-2</v>
      </c>
      <c r="BE1717" s="32">
        <f t="shared" si="619"/>
        <v>2.0723731430111237E-2</v>
      </c>
      <c r="BF1717" s="35">
        <f t="shared" si="620"/>
        <v>0.90930256730307601</v>
      </c>
      <c r="BG1717" s="36">
        <f t="shared" si="621"/>
        <v>0.87167718635279934</v>
      </c>
      <c r="BH1717" s="33">
        <f t="shared" si="622"/>
        <v>6.5181236057636857E-2</v>
      </c>
      <c r="BI1717" s="33">
        <f t="shared" si="623"/>
        <v>6.3141577589563722E-2</v>
      </c>
      <c r="BJ1717" s="19">
        <v>0</v>
      </c>
      <c r="BK1717" s="19">
        <v>0</v>
      </c>
      <c r="BL1717" s="19">
        <v>0</v>
      </c>
      <c r="BM1717" s="19">
        <v>9952</v>
      </c>
      <c r="BN1717" s="19">
        <v>0</v>
      </c>
      <c r="BO1717" s="31"/>
      <c r="BP1717" s="19">
        <v>0</v>
      </c>
      <c r="BQ1717" s="19">
        <v>0</v>
      </c>
      <c r="BR1717" s="19">
        <v>0</v>
      </c>
      <c r="BS1717" s="19">
        <v>0</v>
      </c>
      <c r="BT1717" s="19">
        <v>0</v>
      </c>
      <c r="BU1717" s="19">
        <v>0</v>
      </c>
      <c r="BV1717" s="19">
        <v>0</v>
      </c>
      <c r="BW1717" s="19">
        <v>0</v>
      </c>
      <c r="BX1717" s="19"/>
      <c r="BY1717" s="19"/>
      <c r="BZ1717" s="19"/>
      <c r="CA1717" s="19"/>
      <c r="CB1717" s="19"/>
      <c r="CC1717" s="19"/>
      <c r="CD1717" s="19"/>
      <c r="CE1717" s="19"/>
      <c r="CF1717" s="19"/>
      <c r="CG1717" s="19"/>
      <c r="CH1717" s="19"/>
      <c r="CI1717" s="19"/>
      <c r="CJ1717" s="19"/>
      <c r="CK1717" s="19"/>
      <c r="CL1717" s="19"/>
      <c r="CN1717" s="63">
        <v>19840125</v>
      </c>
      <c r="CO1717" s="63"/>
      <c r="CP1717" s="66"/>
      <c r="CQ1717" s="63"/>
      <c r="CR1717" s="78" t="s">
        <v>2039</v>
      </c>
      <c r="CS1717" s="78" t="s">
        <v>6954</v>
      </c>
    </row>
    <row r="1718" spans="1:97">
      <c r="A1718" s="63" t="s">
        <v>3591</v>
      </c>
      <c r="B1718" s="63" t="s">
        <v>2646</v>
      </c>
      <c r="C1718" s="63">
        <v>3701</v>
      </c>
      <c r="D1718" s="19" t="s">
        <v>3782</v>
      </c>
      <c r="E1718" s="63" t="s">
        <v>2393</v>
      </c>
      <c r="F1718" s="63" t="s">
        <v>2271</v>
      </c>
      <c r="G1718" s="65" t="s">
        <v>3604</v>
      </c>
      <c r="H1718" s="65">
        <v>25</v>
      </c>
      <c r="I1718" s="65">
        <v>17</v>
      </c>
      <c r="J1718" s="65">
        <v>93</v>
      </c>
      <c r="K1718" s="23">
        <v>41.415851000000004</v>
      </c>
      <c r="L1718" s="23">
        <v>-107.827652</v>
      </c>
      <c r="M1718" s="61" t="s">
        <v>2647</v>
      </c>
      <c r="N1718" s="63" t="s">
        <v>2648</v>
      </c>
      <c r="O1718" s="63"/>
      <c r="P1718" s="63" t="s">
        <v>7126</v>
      </c>
      <c r="Q1718" s="63"/>
      <c r="R1718" s="63"/>
      <c r="S1718" s="55"/>
      <c r="T1718" s="63"/>
      <c r="U1718" s="66" t="s">
        <v>2649</v>
      </c>
      <c r="V1718" s="63"/>
      <c r="W1718" s="66">
        <v>8990</v>
      </c>
      <c r="X1718" s="66">
        <v>8986</v>
      </c>
      <c r="Y1718" s="63"/>
      <c r="Z1718" s="64">
        <v>37644</v>
      </c>
      <c r="AA1718" s="63">
        <v>8.0500000000000007</v>
      </c>
      <c r="AB1718" s="63"/>
      <c r="AC1718" s="63">
        <v>14.4</v>
      </c>
      <c r="AD1718" s="63">
        <v>2.87</v>
      </c>
      <c r="AE1718" s="63">
        <v>2110</v>
      </c>
      <c r="AF1718" s="63">
        <v>7.16</v>
      </c>
      <c r="AG1718" s="63"/>
      <c r="AH1718" s="63">
        <v>2199</v>
      </c>
      <c r="AI1718" s="63">
        <v>2856</v>
      </c>
      <c r="AJ1718" s="63"/>
      <c r="AK1718" s="63"/>
      <c r="AL1718" s="63">
        <v>24</v>
      </c>
      <c r="AM1718" s="63">
        <v>6882</v>
      </c>
      <c r="AN1718" s="63"/>
      <c r="AO1718" s="63" t="s">
        <v>3536</v>
      </c>
      <c r="AP1718" s="17">
        <f t="shared" si="608"/>
        <v>0.71855999999999998</v>
      </c>
      <c r="AQ1718" s="17">
        <f t="shared" si="609"/>
        <v>0.2361723</v>
      </c>
      <c r="AR1718" s="17">
        <f t="shared" si="631"/>
        <v>91.784999999999997</v>
      </c>
      <c r="AS1718" s="17">
        <f t="shared" si="630"/>
        <v>0.1831528</v>
      </c>
      <c r="AT1718" s="17">
        <f t="shared" si="610"/>
        <v>92.922885100000002</v>
      </c>
      <c r="AU1718" s="5">
        <f t="shared" si="611"/>
        <v>62.033789999999996</v>
      </c>
      <c r="AV1718" s="5">
        <f t="shared" si="612"/>
        <v>46.809839999999994</v>
      </c>
      <c r="AW1718" s="5">
        <f t="shared" si="628"/>
        <v>0</v>
      </c>
      <c r="AX1718" s="5">
        <f t="shared" si="629"/>
        <v>0</v>
      </c>
      <c r="AY1718" s="5">
        <f t="shared" si="613"/>
        <v>0.49968000000000001</v>
      </c>
      <c r="AZ1718" s="5">
        <f t="shared" si="614"/>
        <v>109.34330999999999</v>
      </c>
      <c r="BA1718" s="7">
        <f t="shared" si="615"/>
        <v>-8.1182250409574178E-2</v>
      </c>
      <c r="BB1718" s="62">
        <f t="shared" si="616"/>
        <v>7213.43</v>
      </c>
      <c r="BC1718" s="28">
        <f t="shared" si="617"/>
        <v>2.3513294734534548E-2</v>
      </c>
      <c r="BD1718" s="32">
        <f t="shared" si="618"/>
        <v>7.7328636452335033E-3</v>
      </c>
      <c r="BE1718" s="32">
        <f t="shared" si="619"/>
        <v>2.5415945678595809E-3</v>
      </c>
      <c r="BF1718" s="35">
        <f t="shared" si="620"/>
        <v>0.98972554178690686</v>
      </c>
      <c r="BG1718" s="37">
        <f t="shared" si="621"/>
        <v>0.56733045670558169</v>
      </c>
      <c r="BH1718" s="33">
        <f t="shared" si="622"/>
        <v>0.42809971638868438</v>
      </c>
      <c r="BI1718" s="33">
        <f t="shared" si="623"/>
        <v>4.5698269057338767E-3</v>
      </c>
      <c r="BJ1718" s="63"/>
      <c r="BK1718" s="63">
        <v>0.2</v>
      </c>
      <c r="BL1718" s="63"/>
      <c r="BM1718" s="63"/>
      <c r="BN1718" s="63"/>
      <c r="BO1718" s="63"/>
      <c r="BP1718" s="63"/>
      <c r="BQ1718" s="63"/>
      <c r="BR1718" s="63"/>
      <c r="BS1718" s="63">
        <v>3.62</v>
      </c>
      <c r="BT1718" s="63"/>
      <c r="BU1718" s="63"/>
      <c r="BV1718" s="63"/>
      <c r="BW1718" s="63"/>
      <c r="BX1718" s="63"/>
      <c r="BY1718" s="63"/>
      <c r="BZ1718" s="63"/>
      <c r="CA1718" s="63"/>
      <c r="CB1718" s="63"/>
      <c r="CC1718" s="63"/>
      <c r="CD1718" s="63"/>
      <c r="CE1718" s="63"/>
      <c r="CF1718" s="63"/>
      <c r="CG1718" s="63"/>
      <c r="CH1718" s="63"/>
      <c r="CI1718" s="63"/>
      <c r="CJ1718" s="63"/>
      <c r="CK1718" s="63"/>
      <c r="CL1718" s="63"/>
      <c r="CM1718" s="63"/>
      <c r="CN1718" s="63">
        <v>20030123</v>
      </c>
      <c r="CO1718" s="63" t="s">
        <v>3607</v>
      </c>
      <c r="CP1718" s="66"/>
      <c r="CQ1718" s="64">
        <v>37646</v>
      </c>
      <c r="CR1718" s="78" t="s">
        <v>2039</v>
      </c>
      <c r="CS1718" s="78" t="s">
        <v>6954</v>
      </c>
    </row>
    <row r="1719" spans="1:97">
      <c r="A1719" s="63" t="s">
        <v>3591</v>
      </c>
      <c r="B1719" s="63" t="s">
        <v>6392</v>
      </c>
      <c r="C1719" s="63">
        <v>4039</v>
      </c>
      <c r="D1719" s="19" t="s">
        <v>3782</v>
      </c>
      <c r="E1719" s="63" t="s">
        <v>1707</v>
      </c>
      <c r="F1719" s="63" t="s">
        <v>2271</v>
      </c>
      <c r="G1719" s="65" t="s">
        <v>259</v>
      </c>
      <c r="H1719" s="65">
        <v>6</v>
      </c>
      <c r="I1719" s="65">
        <v>17</v>
      </c>
      <c r="J1719" s="65">
        <v>94</v>
      </c>
      <c r="K1719" s="23">
        <v>41.482149999999997</v>
      </c>
      <c r="L1719" s="23">
        <v>-108.029842</v>
      </c>
      <c r="M1719" s="61" t="s">
        <v>6393</v>
      </c>
      <c r="N1719" s="63" t="s">
        <v>6394</v>
      </c>
      <c r="O1719" s="63"/>
      <c r="P1719" s="63" t="s">
        <v>7126</v>
      </c>
      <c r="Q1719" s="63"/>
      <c r="R1719" s="63"/>
      <c r="S1719" s="55"/>
      <c r="T1719" s="63"/>
      <c r="U1719" s="66" t="s">
        <v>6395</v>
      </c>
      <c r="V1719" s="63"/>
      <c r="W1719" s="66">
        <v>10621</v>
      </c>
      <c r="X1719" s="66">
        <v>10620</v>
      </c>
      <c r="Y1719" s="63" t="s">
        <v>3852</v>
      </c>
      <c r="Z1719" s="64">
        <v>37685</v>
      </c>
      <c r="AA1719" s="63">
        <v>7.2</v>
      </c>
      <c r="AB1719" s="63"/>
      <c r="AC1719" s="63">
        <v>200</v>
      </c>
      <c r="AD1719" s="63">
        <v>220</v>
      </c>
      <c r="AE1719" s="63">
        <v>2223</v>
      </c>
      <c r="AF1719" s="63"/>
      <c r="AG1719" s="63"/>
      <c r="AH1719" s="63">
        <v>2600</v>
      </c>
      <c r="AI1719" s="63">
        <v>2900</v>
      </c>
      <c r="AJ1719" s="63"/>
      <c r="AK1719" s="63"/>
      <c r="AL1719" s="63">
        <v>188</v>
      </c>
      <c r="AM1719" s="63">
        <v>8338</v>
      </c>
      <c r="AN1719" s="63"/>
      <c r="AO1719" s="63" t="s">
        <v>2693</v>
      </c>
      <c r="AP1719" s="17">
        <f t="shared" si="608"/>
        <v>9.98</v>
      </c>
      <c r="AQ1719" s="17">
        <f t="shared" si="609"/>
        <v>18.1038</v>
      </c>
      <c r="AR1719" s="17">
        <f t="shared" si="631"/>
        <v>96.700499999999991</v>
      </c>
      <c r="AS1719" s="17">
        <f t="shared" si="630"/>
        <v>0</v>
      </c>
      <c r="AT1719" s="17">
        <f t="shared" si="610"/>
        <v>124.78429999999999</v>
      </c>
      <c r="AU1719" s="5">
        <f t="shared" si="611"/>
        <v>73.346000000000004</v>
      </c>
      <c r="AV1719" s="5">
        <f t="shared" si="612"/>
        <v>47.530999999999992</v>
      </c>
      <c r="AW1719" s="5">
        <f t="shared" si="628"/>
        <v>0</v>
      </c>
      <c r="AX1719" s="5">
        <f t="shared" si="629"/>
        <v>0</v>
      </c>
      <c r="AY1719" s="5">
        <f t="shared" si="613"/>
        <v>3.9141600000000003</v>
      </c>
      <c r="AZ1719" s="5">
        <f t="shared" si="614"/>
        <v>124.79115999999999</v>
      </c>
      <c r="BA1719" s="7">
        <f t="shared" si="615"/>
        <v>-2.7486676775045101E-5</v>
      </c>
      <c r="BB1719" s="62">
        <f t="shared" si="616"/>
        <v>8331</v>
      </c>
      <c r="BC1719" s="28">
        <f t="shared" si="617"/>
        <v>-4.1994120823084767E-4</v>
      </c>
      <c r="BD1719" s="32">
        <f t="shared" si="618"/>
        <v>7.9978010054149451E-2</v>
      </c>
      <c r="BE1719" s="32">
        <f t="shared" si="619"/>
        <v>0.14508075134452011</v>
      </c>
      <c r="BF1719" s="35">
        <f t="shared" si="620"/>
        <v>0.77494123860133046</v>
      </c>
      <c r="BG1719" s="37">
        <f t="shared" si="621"/>
        <v>0.58774996562256498</v>
      </c>
      <c r="BH1719" s="33">
        <f t="shared" si="622"/>
        <v>0.38088435110307489</v>
      </c>
      <c r="BI1719" s="33">
        <f t="shared" si="623"/>
        <v>3.1365683274360144E-2</v>
      </c>
      <c r="BJ1719" s="63"/>
      <c r="BK1719" s="63">
        <v>7</v>
      </c>
      <c r="BL1719" s="63"/>
      <c r="BM1719" s="63"/>
      <c r="BN1719" s="63"/>
      <c r="BO1719" s="63"/>
      <c r="BP1719" s="63"/>
      <c r="BQ1719" s="63"/>
      <c r="BR1719" s="63"/>
      <c r="BS1719" s="63"/>
      <c r="BT1719" s="63"/>
      <c r="BU1719" s="63"/>
      <c r="BV1719" s="63"/>
      <c r="BW1719" s="63"/>
      <c r="BX1719" s="63"/>
      <c r="BY1719" s="63"/>
      <c r="BZ1719" s="63"/>
      <c r="CA1719" s="63"/>
      <c r="CB1719" s="63"/>
      <c r="CC1719" s="63"/>
      <c r="CD1719" s="63"/>
      <c r="CE1719" s="63"/>
      <c r="CF1719" s="63"/>
      <c r="CG1719" s="63"/>
      <c r="CH1719" s="63"/>
      <c r="CI1719" s="63"/>
      <c r="CJ1719" s="63"/>
      <c r="CK1719" s="63"/>
      <c r="CL1719" s="63"/>
      <c r="CM1719" s="63" t="s">
        <v>3852</v>
      </c>
      <c r="CN1719" s="63">
        <v>20030305</v>
      </c>
      <c r="CO1719" s="63" t="s">
        <v>2689</v>
      </c>
      <c r="CP1719" s="66"/>
      <c r="CQ1719" s="64">
        <v>37698</v>
      </c>
      <c r="CR1719" s="78" t="s">
        <v>2039</v>
      </c>
      <c r="CS1719" s="78" t="s">
        <v>6954</v>
      </c>
    </row>
    <row r="1720" spans="1:97">
      <c r="A1720" s="63" t="s">
        <v>3591</v>
      </c>
      <c r="B1720" s="63" t="s">
        <v>7150</v>
      </c>
      <c r="C1720" s="63">
        <v>3672</v>
      </c>
      <c r="D1720" s="19" t="s">
        <v>3782</v>
      </c>
      <c r="E1720" s="63" t="s">
        <v>1707</v>
      </c>
      <c r="F1720" s="63" t="s">
        <v>2271</v>
      </c>
      <c r="G1720" s="65" t="s">
        <v>274</v>
      </c>
      <c r="H1720" s="65">
        <v>1</v>
      </c>
      <c r="I1720" s="65">
        <v>17</v>
      </c>
      <c r="J1720" s="65">
        <v>95</v>
      </c>
      <c r="K1720" s="23">
        <v>41.476005999999998</v>
      </c>
      <c r="L1720" s="23">
        <v>-108.058594</v>
      </c>
      <c r="M1720" s="61" t="s">
        <v>6416</v>
      </c>
      <c r="N1720" s="63" t="s">
        <v>6417</v>
      </c>
      <c r="O1720" s="63"/>
      <c r="P1720" s="63" t="s">
        <v>7126</v>
      </c>
      <c r="Q1720" s="63"/>
      <c r="R1720" s="63"/>
      <c r="S1720" s="55"/>
      <c r="T1720" s="63"/>
      <c r="U1720" s="66" t="s">
        <v>6418</v>
      </c>
      <c r="V1720" s="63"/>
      <c r="W1720" s="66">
        <v>11177</v>
      </c>
      <c r="X1720" s="66">
        <v>11147</v>
      </c>
      <c r="Y1720" s="63"/>
      <c r="Z1720" s="64">
        <v>37657</v>
      </c>
      <c r="AA1720" s="63">
        <v>8.43</v>
      </c>
      <c r="AB1720" s="63"/>
      <c r="AC1720" s="63">
        <v>7.86</v>
      </c>
      <c r="AD1720" s="63">
        <v>2.78</v>
      </c>
      <c r="AE1720" s="63">
        <v>1530</v>
      </c>
      <c r="AF1720" s="63">
        <v>11.5</v>
      </c>
      <c r="AG1720" s="63"/>
      <c r="AH1720" s="63">
        <v>1200</v>
      </c>
      <c r="AI1720" s="63">
        <v>2082</v>
      </c>
      <c r="AJ1720" s="63">
        <v>53</v>
      </c>
      <c r="AK1720" s="63"/>
      <c r="AL1720" s="63">
        <v>50</v>
      </c>
      <c r="AM1720" s="63">
        <v>4652</v>
      </c>
      <c r="AN1720" s="63"/>
      <c r="AO1720" s="63" t="s">
        <v>3536</v>
      </c>
      <c r="AP1720" s="17">
        <f t="shared" si="608"/>
        <v>0.39221400000000001</v>
      </c>
      <c r="AQ1720" s="17">
        <f t="shared" si="609"/>
        <v>0.2287662</v>
      </c>
      <c r="AR1720" s="17">
        <f t="shared" si="631"/>
        <v>66.554999999999993</v>
      </c>
      <c r="AS1720" s="17">
        <f t="shared" si="630"/>
        <v>0.29416999999999999</v>
      </c>
      <c r="AT1720" s="17">
        <f t="shared" si="610"/>
        <v>67.470150199999992</v>
      </c>
      <c r="AU1720" s="5">
        <f t="shared" si="611"/>
        <v>33.851999999999997</v>
      </c>
      <c r="AV1720" s="5">
        <f t="shared" si="612"/>
        <v>34.123979999999996</v>
      </c>
      <c r="AW1720" s="5">
        <f t="shared" si="628"/>
        <v>1.7664899999999999</v>
      </c>
      <c r="AX1720" s="5">
        <f t="shared" si="629"/>
        <v>0</v>
      </c>
      <c r="AY1720" s="5">
        <f t="shared" si="613"/>
        <v>1.0410000000000001</v>
      </c>
      <c r="AZ1720" s="5">
        <f t="shared" si="614"/>
        <v>70.783469999999994</v>
      </c>
      <c r="BA1720" s="7">
        <f t="shared" si="615"/>
        <v>-2.3965519276868831E-2</v>
      </c>
      <c r="BB1720" s="62">
        <f t="shared" si="616"/>
        <v>4937.1400000000003</v>
      </c>
      <c r="BC1720" s="28">
        <f t="shared" si="617"/>
        <v>2.9735721868697332E-2</v>
      </c>
      <c r="BD1720" s="32">
        <f t="shared" si="618"/>
        <v>5.8131484639854861E-3</v>
      </c>
      <c r="BE1720" s="32">
        <f t="shared" si="619"/>
        <v>3.3906282900197254E-3</v>
      </c>
      <c r="BF1720" s="35">
        <f t="shared" si="620"/>
        <v>0.9907962232459947</v>
      </c>
      <c r="BG1720" s="37">
        <f t="shared" si="621"/>
        <v>0.47824725179480465</v>
      </c>
      <c r="BH1720" s="37">
        <f t="shared" si="622"/>
        <v>0.4820896743265059</v>
      </c>
      <c r="BI1720" s="33">
        <f t="shared" si="623"/>
        <v>1.470682349989341E-2</v>
      </c>
      <c r="BJ1720" s="63"/>
      <c r="BK1720" s="63">
        <v>8.91</v>
      </c>
      <c r="BL1720" s="63"/>
      <c r="BM1720" s="63"/>
      <c r="BN1720" s="63"/>
      <c r="BO1720" s="63"/>
      <c r="BP1720" s="63"/>
      <c r="BQ1720" s="63"/>
      <c r="BR1720" s="63"/>
      <c r="BS1720" s="63">
        <v>0.9</v>
      </c>
      <c r="BT1720" s="63"/>
      <c r="BU1720" s="63"/>
      <c r="BV1720" s="63"/>
      <c r="BW1720" s="63"/>
      <c r="BX1720" s="63"/>
      <c r="BY1720" s="63"/>
      <c r="BZ1720" s="63"/>
      <c r="CA1720" s="63"/>
      <c r="CB1720" s="63"/>
      <c r="CC1720" s="63"/>
      <c r="CD1720" s="63"/>
      <c r="CE1720" s="63"/>
      <c r="CF1720" s="63"/>
      <c r="CG1720" s="63"/>
      <c r="CH1720" s="63"/>
      <c r="CI1720" s="63"/>
      <c r="CJ1720" s="63"/>
      <c r="CK1720" s="63"/>
      <c r="CL1720" s="63"/>
      <c r="CM1720" s="63"/>
      <c r="CN1720" s="63"/>
      <c r="CO1720" s="63" t="s">
        <v>3607</v>
      </c>
      <c r="CP1720" s="66"/>
      <c r="CQ1720" s="64">
        <v>37659</v>
      </c>
      <c r="CR1720" s="78" t="s">
        <v>2039</v>
      </c>
      <c r="CS1720" s="78" t="s">
        <v>6954</v>
      </c>
    </row>
    <row r="1721" spans="1:97">
      <c r="A1721" s="20" t="s">
        <v>3591</v>
      </c>
      <c r="B1721" s="16" t="s">
        <v>7150</v>
      </c>
      <c r="D1721" s="19" t="s">
        <v>3782</v>
      </c>
      <c r="E1721" s="19" t="s">
        <v>1707</v>
      </c>
      <c r="F1721" s="19" t="s">
        <v>2271</v>
      </c>
      <c r="G1721" s="47" t="s">
        <v>5194</v>
      </c>
      <c r="H1721" s="47">
        <v>1</v>
      </c>
      <c r="I1721" s="47">
        <v>17</v>
      </c>
      <c r="J1721" s="47">
        <v>95</v>
      </c>
      <c r="K1721" s="23">
        <v>41.481934000000003</v>
      </c>
      <c r="L1721" s="23">
        <v>-108.05939600000001</v>
      </c>
      <c r="M1721" s="61" t="s">
        <v>523</v>
      </c>
      <c r="N1721" s="19" t="s">
        <v>5195</v>
      </c>
      <c r="P1721" s="19" t="s">
        <v>7126</v>
      </c>
      <c r="W1721" s="46">
        <v>11235</v>
      </c>
      <c r="X1721" s="46">
        <v>11090</v>
      </c>
      <c r="Z1721" s="48">
        <v>29174</v>
      </c>
      <c r="AA1721" s="19">
        <v>6.6</v>
      </c>
      <c r="AB1721" s="19" t="s">
        <v>3789</v>
      </c>
      <c r="AC1721" s="19">
        <v>420.08</v>
      </c>
      <c r="AD1721" s="19">
        <v>37.31</v>
      </c>
      <c r="AE1721" s="19">
        <v>10208.1</v>
      </c>
      <c r="AF1721" s="19">
        <v>840</v>
      </c>
      <c r="AH1721" s="19">
        <v>16550</v>
      </c>
      <c r="AI1721" s="19">
        <v>1390.8</v>
      </c>
      <c r="AJ1721" s="19">
        <v>0</v>
      </c>
      <c r="AK1721" s="6">
        <v>0</v>
      </c>
      <c r="AL1721" s="19">
        <v>3</v>
      </c>
      <c r="AM1721" s="19">
        <v>29449</v>
      </c>
      <c r="AN1721" s="53"/>
      <c r="AO1721" s="63" t="s">
        <v>6419</v>
      </c>
      <c r="AP1721" s="17">
        <f t="shared" si="608"/>
        <v>20.961991999999999</v>
      </c>
      <c r="AQ1721" s="17">
        <f t="shared" si="609"/>
        <v>3.0702399000000002</v>
      </c>
      <c r="AR1721" s="17">
        <f t="shared" si="631"/>
        <v>444.05234999999999</v>
      </c>
      <c r="AS1721" s="17">
        <f t="shared" si="630"/>
        <v>21.487199999999998</v>
      </c>
      <c r="AT1721" s="17">
        <f t="shared" si="610"/>
        <v>489.57178189999996</v>
      </c>
      <c r="AU1721" s="5">
        <f t="shared" si="611"/>
        <v>466.87549999999999</v>
      </c>
      <c r="AV1721" s="5">
        <f t="shared" si="612"/>
        <v>22.795211999999996</v>
      </c>
      <c r="AW1721" s="5">
        <f t="shared" si="628"/>
        <v>0</v>
      </c>
      <c r="AX1721" s="5">
        <f t="shared" si="629"/>
        <v>0</v>
      </c>
      <c r="AY1721" s="5">
        <f t="shared" si="613"/>
        <v>6.2460000000000002E-2</v>
      </c>
      <c r="AZ1721" s="5">
        <f t="shared" si="614"/>
        <v>489.73317199999997</v>
      </c>
      <c r="BA1721" s="7">
        <f t="shared" si="615"/>
        <v>-1.6480065719802906E-4</v>
      </c>
      <c r="BB1721" s="62">
        <f t="shared" si="616"/>
        <v>29449.289999999997</v>
      </c>
      <c r="BC1721" s="6">
        <f t="shared" si="617"/>
        <v>4.9237422681920846E-6</v>
      </c>
      <c r="BD1721" s="32">
        <f t="shared" si="618"/>
        <v>4.281699390158418E-2</v>
      </c>
      <c r="BE1721" s="32">
        <f t="shared" si="619"/>
        <v>6.2712762734906322E-3</v>
      </c>
      <c r="BF1721" s="35">
        <f t="shared" si="620"/>
        <v>0.95091172982492522</v>
      </c>
      <c r="BG1721" s="36">
        <f t="shared" si="621"/>
        <v>0.95332627376117385</v>
      </c>
      <c r="BH1721" s="33">
        <f t="shared" si="622"/>
        <v>4.654618740018697E-2</v>
      </c>
      <c r="BI1721" s="33">
        <f t="shared" si="623"/>
        <v>1.2753883863925804E-4</v>
      </c>
      <c r="BJ1721" s="6">
        <v>0</v>
      </c>
      <c r="BK1721" s="19">
        <v>0</v>
      </c>
      <c r="BL1721" s="19">
        <v>0</v>
      </c>
      <c r="BM1721" s="19">
        <v>0</v>
      </c>
      <c r="BN1721" s="19">
        <v>0</v>
      </c>
      <c r="BO1721" s="31"/>
      <c r="BP1721" s="19">
        <v>0</v>
      </c>
      <c r="BQ1721" s="19">
        <v>0</v>
      </c>
      <c r="BR1721" s="19">
        <v>0</v>
      </c>
      <c r="BS1721" s="19">
        <v>0</v>
      </c>
      <c r="BT1721" s="19">
        <v>0</v>
      </c>
      <c r="BU1721" s="19">
        <v>0</v>
      </c>
      <c r="BV1721" s="19">
        <v>0</v>
      </c>
      <c r="BW1721" s="19">
        <v>0</v>
      </c>
      <c r="BX1721" s="19"/>
      <c r="BY1721" s="19"/>
      <c r="BZ1721" s="19"/>
      <c r="CA1721" s="19"/>
      <c r="CB1721" s="19"/>
      <c r="CC1721" s="19"/>
      <c r="CD1721" s="19"/>
      <c r="CE1721" s="19"/>
      <c r="CF1721" s="19"/>
      <c r="CG1721" s="19"/>
      <c r="CH1721" s="19"/>
      <c r="CI1721" s="19"/>
      <c r="CJ1721" s="19"/>
      <c r="CK1721" s="19"/>
      <c r="CL1721" s="19"/>
      <c r="CN1721" s="63">
        <v>19791115</v>
      </c>
      <c r="CO1721" s="63"/>
      <c r="CP1721" s="66"/>
      <c r="CQ1721" s="63"/>
      <c r="CR1721" s="78" t="s">
        <v>2039</v>
      </c>
      <c r="CS1721" s="78" t="s">
        <v>6954</v>
      </c>
    </row>
    <row r="1722" spans="1:97">
      <c r="A1722" s="20" t="s">
        <v>3590</v>
      </c>
      <c r="B1722" s="16" t="s">
        <v>6693</v>
      </c>
      <c r="C1722" s="19">
        <v>49016284</v>
      </c>
      <c r="D1722" s="19" t="s">
        <v>3782</v>
      </c>
      <c r="E1722" s="19" t="s">
        <v>1707</v>
      </c>
      <c r="G1722" s="47"/>
      <c r="H1722" s="47" t="s">
        <v>7079</v>
      </c>
      <c r="I1722" s="47" t="s">
        <v>5462</v>
      </c>
      <c r="J1722" s="47" t="s">
        <v>5479</v>
      </c>
      <c r="K1722" s="23">
        <v>41.454059999999998</v>
      </c>
      <c r="L1722" s="23">
        <v>-108.53386</v>
      </c>
      <c r="M1722" s="61" t="s">
        <v>3912</v>
      </c>
      <c r="N1722" s="19" t="s">
        <v>2524</v>
      </c>
      <c r="P1722" s="19" t="s">
        <v>7126</v>
      </c>
      <c r="Q1722" s="55">
        <v>1725</v>
      </c>
      <c r="R1722" s="55"/>
      <c r="S1722" s="55">
        <f>V1722-U1722</f>
        <v>37</v>
      </c>
      <c r="T1722" s="19"/>
      <c r="U1722" s="55">
        <v>6818</v>
      </c>
      <c r="V1722" s="55">
        <v>6855</v>
      </c>
      <c r="W1722" s="55"/>
      <c r="X1722" s="55"/>
      <c r="Y1722" s="51" t="s">
        <v>3798</v>
      </c>
      <c r="Z1722" s="40">
        <v>24727</v>
      </c>
      <c r="AA1722" s="52">
        <v>8.8999996185302734</v>
      </c>
      <c r="AB1722" s="19" t="s">
        <v>3789</v>
      </c>
      <c r="AC1722" s="19">
        <v>-1</v>
      </c>
      <c r="AD1722" s="19">
        <v>0</v>
      </c>
      <c r="AE1722" s="19">
        <v>1484</v>
      </c>
      <c r="AF1722" s="19">
        <v>14</v>
      </c>
      <c r="AG1722" s="19">
        <v>-3</v>
      </c>
      <c r="AH1722" s="19">
        <v>500</v>
      </c>
      <c r="AI1722" s="19">
        <v>1830</v>
      </c>
      <c r="AJ1722" s="19"/>
      <c r="AK1722" s="19"/>
      <c r="AL1722" s="19">
        <v>742</v>
      </c>
      <c r="AM1722" s="19">
        <v>3803</v>
      </c>
      <c r="AP1722" s="17">
        <f t="shared" si="608"/>
        <v>0</v>
      </c>
      <c r="AQ1722" s="17">
        <f t="shared" si="609"/>
        <v>0</v>
      </c>
      <c r="AR1722" s="17">
        <f t="shared" si="631"/>
        <v>64.554000000000002</v>
      </c>
      <c r="AS1722" s="17">
        <f t="shared" si="630"/>
        <v>0.35811999999999999</v>
      </c>
      <c r="AT1722" s="17">
        <f t="shared" si="610"/>
        <v>64.912120000000002</v>
      </c>
      <c r="AU1722" s="5">
        <f t="shared" si="611"/>
        <v>14.104999999999999</v>
      </c>
      <c r="AV1722" s="5">
        <f t="shared" si="612"/>
        <v>29.993699999999997</v>
      </c>
      <c r="AW1722" s="5"/>
      <c r="AX1722" s="5"/>
      <c r="AY1722" s="5">
        <f t="shared" si="613"/>
        <v>15.448440000000002</v>
      </c>
      <c r="AZ1722" s="5">
        <f t="shared" si="614"/>
        <v>59.547139999999999</v>
      </c>
      <c r="BA1722" s="7">
        <f t="shared" si="615"/>
        <v>4.3106314467882927E-2</v>
      </c>
      <c r="BB1722" s="62">
        <f t="shared" si="616"/>
        <v>4566</v>
      </c>
      <c r="BC1722" s="6">
        <f t="shared" si="617"/>
        <v>9.1169793284741313E-2</v>
      </c>
      <c r="BD1722" s="32">
        <f t="shared" si="618"/>
        <v>0</v>
      </c>
      <c r="BE1722" s="32">
        <f t="shared" si="619"/>
        <v>0</v>
      </c>
      <c r="BF1722" s="35">
        <f t="shared" si="620"/>
        <v>1</v>
      </c>
      <c r="BG1722" s="33">
        <f t="shared" si="621"/>
        <v>0.23687115787592819</v>
      </c>
      <c r="BH1722" s="37">
        <f t="shared" si="622"/>
        <v>0.50369673505730073</v>
      </c>
      <c r="BI1722" s="33">
        <f t="shared" si="623"/>
        <v>0.259432107066771</v>
      </c>
      <c r="CM1722" s="51" t="s">
        <v>1537</v>
      </c>
      <c r="CR1722" s="78" t="s">
        <v>2039</v>
      </c>
      <c r="CS1722" s="78" t="s">
        <v>6954</v>
      </c>
    </row>
    <row r="1723" spans="1:97">
      <c r="A1723" s="20" t="s">
        <v>3590</v>
      </c>
      <c r="B1723" s="16" t="s">
        <v>6694</v>
      </c>
      <c r="C1723" s="19">
        <v>49124283</v>
      </c>
      <c r="D1723" s="19" t="s">
        <v>3782</v>
      </c>
      <c r="E1723" s="19" t="s">
        <v>1707</v>
      </c>
      <c r="F1723" s="19" t="s">
        <v>1104</v>
      </c>
      <c r="G1723" s="47"/>
      <c r="H1723" s="47" t="s">
        <v>7084</v>
      </c>
      <c r="I1723" s="47" t="s">
        <v>5462</v>
      </c>
      <c r="J1723" s="47" t="s">
        <v>5479</v>
      </c>
      <c r="K1723" s="23">
        <v>41.450209999999998</v>
      </c>
      <c r="L1723" s="23">
        <v>-108.58729</v>
      </c>
      <c r="M1723" s="61" t="s">
        <v>2293</v>
      </c>
      <c r="N1723" s="19" t="s">
        <v>2294</v>
      </c>
      <c r="P1723" s="19" t="s">
        <v>7126</v>
      </c>
      <c r="Q1723" s="55"/>
      <c r="R1723" s="55"/>
      <c r="S1723" s="55">
        <f>V1723-U1723</f>
        <v>28</v>
      </c>
      <c r="T1723" s="19"/>
      <c r="U1723" s="55">
        <v>6312</v>
      </c>
      <c r="V1723" s="55">
        <v>6340</v>
      </c>
      <c r="W1723" s="55"/>
      <c r="X1723" s="55"/>
      <c r="Y1723" s="51" t="s">
        <v>3788</v>
      </c>
      <c r="Z1723" s="40">
        <v>28740</v>
      </c>
      <c r="AA1723" s="52">
        <v>8.1999998092651367</v>
      </c>
      <c r="AB1723" s="19" t="s">
        <v>3789</v>
      </c>
      <c r="AC1723" s="19">
        <v>62</v>
      </c>
      <c r="AD1723" s="19">
        <v>6</v>
      </c>
      <c r="AE1723" s="19">
        <v>8256</v>
      </c>
      <c r="AF1723" s="19">
        <v>93</v>
      </c>
      <c r="AG1723" s="19">
        <v>-3</v>
      </c>
      <c r="AH1723" s="19">
        <v>7000</v>
      </c>
      <c r="AI1723" s="19">
        <v>10150</v>
      </c>
      <c r="AJ1723" s="19"/>
      <c r="AK1723" s="19"/>
      <c r="AL1723" s="19">
        <v>2</v>
      </c>
      <c r="AM1723" s="19">
        <v>20454</v>
      </c>
      <c r="AO1723" s="19" t="s">
        <v>5038</v>
      </c>
      <c r="AP1723" s="17">
        <f t="shared" si="608"/>
        <v>3.0937999999999999</v>
      </c>
      <c r="AQ1723" s="17">
        <f t="shared" si="609"/>
        <v>0.49374000000000001</v>
      </c>
      <c r="AR1723" s="17">
        <f t="shared" si="631"/>
        <v>359.13599999999997</v>
      </c>
      <c r="AS1723" s="17">
        <f t="shared" si="630"/>
        <v>2.3789400000000001</v>
      </c>
      <c r="AT1723" s="17">
        <f t="shared" si="610"/>
        <v>365.10247999999996</v>
      </c>
      <c r="AU1723" s="5">
        <f t="shared" si="611"/>
        <v>197.47</v>
      </c>
      <c r="AV1723" s="5">
        <f t="shared" si="612"/>
        <v>166.35849999999999</v>
      </c>
      <c r="AW1723" s="5"/>
      <c r="AX1723" s="5"/>
      <c r="AY1723" s="5">
        <f t="shared" si="613"/>
        <v>4.1640000000000003E-2</v>
      </c>
      <c r="AZ1723" s="5">
        <f t="shared" si="614"/>
        <v>363.87013999999994</v>
      </c>
      <c r="BA1723" s="7">
        <f t="shared" si="615"/>
        <v>1.6905161678089119E-3</v>
      </c>
      <c r="BB1723" s="62">
        <f t="shared" si="616"/>
        <v>25566</v>
      </c>
      <c r="BC1723" s="6">
        <f t="shared" si="617"/>
        <v>0.11108213820078226</v>
      </c>
      <c r="BD1723" s="32">
        <f t="shared" si="618"/>
        <v>8.4737852232611519E-3</v>
      </c>
      <c r="BE1723" s="32">
        <f t="shared" si="619"/>
        <v>1.3523326382225617E-3</v>
      </c>
      <c r="BF1723" s="35">
        <f t="shared" si="620"/>
        <v>0.99017388213851631</v>
      </c>
      <c r="BG1723" s="37">
        <f t="shared" si="621"/>
        <v>0.54269361041826636</v>
      </c>
      <c r="BH1723" s="33">
        <f t="shared" si="622"/>
        <v>0.45719195315119843</v>
      </c>
      <c r="BI1723" s="33">
        <f t="shared" si="623"/>
        <v>1.1443643053535531E-4</v>
      </c>
      <c r="CM1723" s="51" t="s">
        <v>3788</v>
      </c>
      <c r="CR1723" s="78" t="s">
        <v>2039</v>
      </c>
      <c r="CS1723" s="78" t="s">
        <v>6954</v>
      </c>
    </row>
    <row r="1724" spans="1:97">
      <c r="A1724" s="20" t="s">
        <v>3591</v>
      </c>
      <c r="B1724" s="16" t="s">
        <v>2246</v>
      </c>
      <c r="D1724" s="19" t="s">
        <v>3782</v>
      </c>
      <c r="E1724" s="19" t="s">
        <v>1707</v>
      </c>
      <c r="F1724" s="4" t="s">
        <v>1104</v>
      </c>
      <c r="H1724" s="47">
        <v>13</v>
      </c>
      <c r="I1724" s="47">
        <v>17</v>
      </c>
      <c r="J1724" s="47">
        <v>100</v>
      </c>
      <c r="K1724" s="23">
        <v>41.445881999999997</v>
      </c>
      <c r="L1724" s="23">
        <v>-108.622574</v>
      </c>
      <c r="M1724" s="61" t="s">
        <v>503</v>
      </c>
      <c r="N1724" s="19" t="s">
        <v>7004</v>
      </c>
      <c r="P1724" s="19" t="s">
        <v>7126</v>
      </c>
      <c r="Y1724" s="63" t="s">
        <v>3788</v>
      </c>
      <c r="Z1724" s="48">
        <v>29047</v>
      </c>
      <c r="AA1724" s="19">
        <v>7.7</v>
      </c>
      <c r="AB1724" s="19" t="s">
        <v>3789</v>
      </c>
      <c r="AC1724" s="19">
        <v>472</v>
      </c>
      <c r="AD1724" s="19">
        <v>257</v>
      </c>
      <c r="AE1724" s="19">
        <v>18481</v>
      </c>
      <c r="AF1724" s="19">
        <v>156</v>
      </c>
      <c r="AH1724" s="19">
        <v>29000</v>
      </c>
      <c r="AI1724" s="19">
        <v>2111</v>
      </c>
      <c r="AJ1724" s="19">
        <v>0</v>
      </c>
      <c r="AK1724" s="6">
        <v>0</v>
      </c>
      <c r="AL1724" s="19">
        <v>9</v>
      </c>
      <c r="AM1724" s="19">
        <v>49415</v>
      </c>
      <c r="AN1724" s="53"/>
      <c r="AO1724" s="63" t="s">
        <v>3433</v>
      </c>
      <c r="AP1724" s="17">
        <f t="shared" si="608"/>
        <v>23.552800000000001</v>
      </c>
      <c r="AQ1724" s="17">
        <f t="shared" si="609"/>
        <v>21.148530000000001</v>
      </c>
      <c r="AR1724" s="17">
        <f t="shared" si="631"/>
        <v>803.92349999999999</v>
      </c>
      <c r="AS1724" s="17">
        <f t="shared" si="630"/>
        <v>3.9904799999999998</v>
      </c>
      <c r="AT1724" s="17">
        <f t="shared" si="610"/>
        <v>852.61531000000002</v>
      </c>
      <c r="AU1724" s="5">
        <f t="shared" si="611"/>
        <v>818.08999999999992</v>
      </c>
      <c r="AV1724" s="5">
        <f t="shared" si="612"/>
        <v>34.599289999999996</v>
      </c>
      <c r="AW1724" s="5">
        <f>IF(AJ1724&gt;0,AJ1724*0.03333,0)</f>
        <v>0</v>
      </c>
      <c r="AX1724" s="5">
        <f>IF(AK1724&gt;0,AK1724*0.0588,0)</f>
        <v>0</v>
      </c>
      <c r="AY1724" s="5">
        <f t="shared" si="613"/>
        <v>0.18738000000000002</v>
      </c>
      <c r="AZ1724" s="5">
        <f t="shared" si="614"/>
        <v>852.87666999999988</v>
      </c>
      <c r="BA1724" s="7">
        <f t="shared" si="615"/>
        <v>-1.5324610321524595E-4</v>
      </c>
      <c r="BB1724" s="62">
        <f t="shared" si="616"/>
        <v>50486</v>
      </c>
      <c r="BC1724" s="6">
        <f t="shared" si="617"/>
        <v>1.07206134072732E-2</v>
      </c>
      <c r="BD1724" s="32">
        <f t="shared" si="618"/>
        <v>2.7624181414241788E-2</v>
      </c>
      <c r="BE1724" s="32">
        <f t="shared" si="619"/>
        <v>2.4804304769052293E-2</v>
      </c>
      <c r="BF1724" s="35">
        <f t="shared" si="620"/>
        <v>0.9475715138167059</v>
      </c>
      <c r="BG1724" s="36">
        <f t="shared" si="621"/>
        <v>0.95921254359085706</v>
      </c>
      <c r="BH1724" s="33">
        <f t="shared" si="622"/>
        <v>4.0567752896793388E-2</v>
      </c>
      <c r="BI1724" s="33">
        <f t="shared" si="623"/>
        <v>2.1970351234956403E-4</v>
      </c>
      <c r="BJ1724" s="6">
        <v>0</v>
      </c>
      <c r="BK1724" s="19">
        <v>0</v>
      </c>
      <c r="BL1724" s="19">
        <v>0</v>
      </c>
      <c r="BM1724" s="19">
        <v>49174</v>
      </c>
      <c r="BN1724" s="19">
        <v>0</v>
      </c>
      <c r="BO1724" s="31"/>
      <c r="BP1724" s="19">
        <v>0</v>
      </c>
      <c r="BQ1724" s="19">
        <v>0</v>
      </c>
      <c r="BR1724" s="19">
        <v>0</v>
      </c>
      <c r="BS1724" s="19">
        <v>0</v>
      </c>
      <c r="BT1724" s="19">
        <v>0</v>
      </c>
      <c r="BU1724" s="19">
        <v>0</v>
      </c>
      <c r="BV1724" s="19">
        <v>0</v>
      </c>
      <c r="BW1724" s="19">
        <v>0</v>
      </c>
      <c r="BX1724" s="19"/>
      <c r="BY1724" s="19"/>
      <c r="BZ1724" s="19"/>
      <c r="CA1724" s="19"/>
      <c r="CB1724" s="19"/>
      <c r="CC1724" s="19"/>
      <c r="CD1724" s="19"/>
      <c r="CE1724" s="19"/>
      <c r="CF1724" s="19"/>
      <c r="CG1724" s="19"/>
      <c r="CH1724" s="19"/>
      <c r="CI1724" s="19"/>
      <c r="CJ1724" s="19"/>
      <c r="CK1724" s="19"/>
      <c r="CL1724" s="19"/>
      <c r="CM1724" s="63" t="s">
        <v>3788</v>
      </c>
      <c r="CN1724" s="63">
        <v>19790711</v>
      </c>
      <c r="CO1724" s="63"/>
      <c r="CP1724" s="66"/>
      <c r="CQ1724" s="63"/>
      <c r="CR1724" s="78" t="s">
        <v>2039</v>
      </c>
      <c r="CS1724" s="78" t="s">
        <v>6954</v>
      </c>
    </row>
    <row r="1725" spans="1:97" s="34" customFormat="1">
      <c r="A1725" s="18" t="s">
        <v>3590</v>
      </c>
      <c r="B1725" s="16" t="s">
        <v>6695</v>
      </c>
      <c r="C1725" s="21">
        <v>49124971</v>
      </c>
      <c r="D1725" s="21" t="s">
        <v>3782</v>
      </c>
      <c r="E1725" s="21" t="s">
        <v>2393</v>
      </c>
      <c r="F1725" s="21" t="s">
        <v>2401</v>
      </c>
      <c r="G1725" s="22"/>
      <c r="H1725" s="22" t="s">
        <v>3844</v>
      </c>
      <c r="I1725" s="22">
        <v>18</v>
      </c>
      <c r="J1725" s="22">
        <v>92</v>
      </c>
      <c r="K1725" s="23">
        <v>41.554830000000003</v>
      </c>
      <c r="L1725" s="23">
        <v>-107.70232</v>
      </c>
      <c r="M1725" s="61" t="s">
        <v>3774</v>
      </c>
      <c r="N1725" s="21" t="s">
        <v>3775</v>
      </c>
      <c r="O1725" s="25">
        <v>26564</v>
      </c>
      <c r="P1725" s="21" t="s">
        <v>7126</v>
      </c>
      <c r="Q1725" s="74"/>
      <c r="R1725" s="74"/>
      <c r="S1725" s="74">
        <f>V1725-U1725</f>
        <v>209</v>
      </c>
      <c r="T1725" s="21"/>
      <c r="U1725" s="74">
        <v>8078</v>
      </c>
      <c r="V1725" s="74">
        <v>8287</v>
      </c>
      <c r="W1725" s="74"/>
      <c r="X1725" s="74"/>
      <c r="Y1725" s="24" t="s">
        <v>3798</v>
      </c>
      <c r="Z1725" s="25">
        <v>26505</v>
      </c>
      <c r="AA1725" s="26">
        <v>8.6999999999999993</v>
      </c>
      <c r="AB1725" s="21" t="s">
        <v>3789</v>
      </c>
      <c r="AC1725" s="21">
        <v>55</v>
      </c>
      <c r="AD1725" s="21">
        <v>23</v>
      </c>
      <c r="AE1725" s="21">
        <v>2145</v>
      </c>
      <c r="AF1725" s="21">
        <v>39</v>
      </c>
      <c r="AG1725" s="21">
        <v>-3</v>
      </c>
      <c r="AH1725" s="21">
        <v>2240</v>
      </c>
      <c r="AI1725" s="21">
        <v>1598</v>
      </c>
      <c r="AJ1725" s="27"/>
      <c r="AK1725" s="27"/>
      <c r="AL1725" s="21">
        <v>247</v>
      </c>
      <c r="AM1725" s="21">
        <v>5668</v>
      </c>
      <c r="AO1725" s="4"/>
      <c r="AP1725" s="17">
        <f t="shared" si="608"/>
        <v>2.7444999999999999</v>
      </c>
      <c r="AQ1725" s="17">
        <f t="shared" si="609"/>
        <v>1.8926700000000001</v>
      </c>
      <c r="AR1725" s="17">
        <f t="shared" si="631"/>
        <v>93.30749999999999</v>
      </c>
      <c r="AS1725" s="17">
        <f t="shared" si="630"/>
        <v>0.99761999999999995</v>
      </c>
      <c r="AT1725" s="17">
        <f t="shared" si="610"/>
        <v>98.942289999999986</v>
      </c>
      <c r="AU1725" s="5">
        <f t="shared" si="611"/>
        <v>63.190399999999997</v>
      </c>
      <c r="AV1725" s="5">
        <f t="shared" si="612"/>
        <v>26.191219999999998</v>
      </c>
      <c r="AW1725" s="5"/>
      <c r="AX1725" s="5"/>
      <c r="AY1725" s="5">
        <f t="shared" si="613"/>
        <v>5.1425400000000003</v>
      </c>
      <c r="AZ1725" s="5">
        <f t="shared" si="614"/>
        <v>94.524159999999995</v>
      </c>
      <c r="BA1725" s="7">
        <f t="shared" si="615"/>
        <v>2.2836672715088283E-2</v>
      </c>
      <c r="BB1725" s="62">
        <f t="shared" si="616"/>
        <v>6344</v>
      </c>
      <c r="BC1725" s="28">
        <f t="shared" si="617"/>
        <v>5.627705627705628E-2</v>
      </c>
      <c r="BD1725" s="32">
        <f t="shared" si="618"/>
        <v>2.7738391743308149E-2</v>
      </c>
      <c r="BE1725" s="32">
        <f t="shared" si="619"/>
        <v>1.9129029659612693E-2</v>
      </c>
      <c r="BF1725" s="35">
        <f t="shared" si="620"/>
        <v>0.95313257859707923</v>
      </c>
      <c r="BG1725" s="37">
        <f t="shared" si="621"/>
        <v>0.66851056914972851</v>
      </c>
      <c r="BH1725" s="33">
        <f t="shared" si="622"/>
        <v>0.27708492728208323</v>
      </c>
      <c r="BI1725" s="33">
        <f t="shared" si="623"/>
        <v>5.4404503568188288E-2</v>
      </c>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24" t="s">
        <v>1810</v>
      </c>
      <c r="CN1725" s="4"/>
      <c r="CO1725" s="4"/>
      <c r="CP1725" s="46"/>
      <c r="CQ1725" s="4"/>
      <c r="CR1725" s="78" t="s">
        <v>2043</v>
      </c>
      <c r="CS1725" s="78" t="s">
        <v>6954</v>
      </c>
    </row>
    <row r="1726" spans="1:97">
      <c r="A1726" s="63" t="s">
        <v>3591</v>
      </c>
      <c r="B1726" s="63" t="s">
        <v>5977</v>
      </c>
      <c r="C1726" s="63">
        <v>4036</v>
      </c>
      <c r="D1726" s="19" t="s">
        <v>3782</v>
      </c>
      <c r="E1726" s="63" t="s">
        <v>2393</v>
      </c>
      <c r="F1726" s="63" t="s">
        <v>2401</v>
      </c>
      <c r="G1726" s="65" t="s">
        <v>264</v>
      </c>
      <c r="H1726" s="65">
        <v>16</v>
      </c>
      <c r="I1726" s="65">
        <v>18</v>
      </c>
      <c r="J1726" s="65">
        <v>92</v>
      </c>
      <c r="K1726" s="23">
        <v>41.529620000000001</v>
      </c>
      <c r="L1726" s="23">
        <v>-107.76011</v>
      </c>
      <c r="M1726" s="61" t="s">
        <v>5981</v>
      </c>
      <c r="N1726" s="63" t="s">
        <v>5982</v>
      </c>
      <c r="O1726" s="63"/>
      <c r="P1726" s="63" t="s">
        <v>7126</v>
      </c>
      <c r="Q1726" s="63"/>
      <c r="R1726" s="63"/>
      <c r="S1726" s="55"/>
      <c r="T1726" s="63"/>
      <c r="U1726" s="66" t="s">
        <v>5983</v>
      </c>
      <c r="V1726" s="63"/>
      <c r="W1726" s="66"/>
      <c r="X1726" s="66"/>
      <c r="Y1726" s="63" t="s">
        <v>3852</v>
      </c>
      <c r="Z1726" s="64">
        <v>37713</v>
      </c>
      <c r="AA1726" s="63">
        <v>7</v>
      </c>
      <c r="AB1726" s="63"/>
      <c r="AC1726" s="63">
        <v>438</v>
      </c>
      <c r="AD1726" s="63">
        <v>131</v>
      </c>
      <c r="AE1726" s="63">
        <v>14787</v>
      </c>
      <c r="AF1726" s="63"/>
      <c r="AG1726" s="63"/>
      <c r="AH1726" s="63">
        <v>23600</v>
      </c>
      <c r="AI1726" s="63">
        <v>478</v>
      </c>
      <c r="AJ1726" s="63"/>
      <c r="AK1726" s="63"/>
      <c r="AL1726" s="63">
        <v>108</v>
      </c>
      <c r="AM1726" s="63">
        <v>39550</v>
      </c>
      <c r="AN1726" s="63"/>
      <c r="AO1726" s="63" t="s">
        <v>2693</v>
      </c>
      <c r="AP1726" s="17">
        <f t="shared" si="608"/>
        <v>21.856200000000001</v>
      </c>
      <c r="AQ1726" s="17">
        <f t="shared" si="609"/>
        <v>10.77999</v>
      </c>
      <c r="AR1726" s="17">
        <f t="shared" si="631"/>
        <v>643.23449999999991</v>
      </c>
      <c r="AS1726" s="17">
        <f t="shared" si="630"/>
        <v>0</v>
      </c>
      <c r="AT1726" s="17">
        <f t="shared" si="610"/>
        <v>675.87068999999997</v>
      </c>
      <c r="AU1726" s="5">
        <f t="shared" si="611"/>
        <v>665.75599999999997</v>
      </c>
      <c r="AV1726" s="5">
        <f t="shared" si="612"/>
        <v>7.8344199999999988</v>
      </c>
      <c r="AW1726" s="5">
        <f t="shared" ref="AW1726:AW1757" si="632">IF(AJ1726&gt;0,AJ1726*0.03333,0)</f>
        <v>0</v>
      </c>
      <c r="AX1726" s="5">
        <f t="shared" ref="AX1726:AX1757" si="633">IF(AK1726&gt;0,AK1726*0.0588,0)</f>
        <v>0</v>
      </c>
      <c r="AY1726" s="5">
        <f t="shared" si="613"/>
        <v>2.2485600000000003</v>
      </c>
      <c r="AZ1726" s="5">
        <f t="shared" si="614"/>
        <v>675.83897999999999</v>
      </c>
      <c r="BA1726" s="7">
        <f t="shared" si="615"/>
        <v>2.3459179662431122E-5</v>
      </c>
      <c r="BB1726" s="62">
        <f t="shared" si="616"/>
        <v>39542</v>
      </c>
      <c r="BC1726" s="28">
        <f t="shared" si="617"/>
        <v>-1.0114803014211298E-4</v>
      </c>
      <c r="BD1726" s="32">
        <f t="shared" si="618"/>
        <v>3.2337842613059609E-2</v>
      </c>
      <c r="BE1726" s="32">
        <f t="shared" si="619"/>
        <v>1.5949781754850179E-2</v>
      </c>
      <c r="BF1726" s="35">
        <f t="shared" si="620"/>
        <v>0.9517123756320901</v>
      </c>
      <c r="BG1726" s="36">
        <f t="shared" si="621"/>
        <v>0.98508079542852056</v>
      </c>
      <c r="BH1726" s="33">
        <f t="shared" si="622"/>
        <v>1.159213989107287E-2</v>
      </c>
      <c r="BI1726" s="33">
        <f t="shared" si="623"/>
        <v>3.3270646804065673E-3</v>
      </c>
      <c r="BJ1726" s="63"/>
      <c r="BK1726" s="63">
        <v>8</v>
      </c>
      <c r="BL1726" s="63"/>
      <c r="BM1726" s="63"/>
      <c r="BN1726" s="63"/>
      <c r="BO1726" s="63"/>
      <c r="BP1726" s="63"/>
      <c r="BQ1726" s="63"/>
      <c r="BR1726" s="63"/>
      <c r="BS1726" s="63"/>
      <c r="BT1726" s="63"/>
      <c r="BU1726" s="63"/>
      <c r="BV1726" s="63"/>
      <c r="BW1726" s="63"/>
      <c r="BX1726" s="63"/>
      <c r="BY1726" s="63"/>
      <c r="BZ1726" s="63"/>
      <c r="CA1726" s="63"/>
      <c r="CB1726" s="63"/>
      <c r="CC1726" s="63"/>
      <c r="CD1726" s="63"/>
      <c r="CE1726" s="63"/>
      <c r="CF1726" s="63"/>
      <c r="CG1726" s="63"/>
      <c r="CH1726" s="63"/>
      <c r="CI1726" s="63"/>
      <c r="CJ1726" s="63"/>
      <c r="CK1726" s="63"/>
      <c r="CL1726" s="63"/>
      <c r="CM1726" s="63" t="s">
        <v>3852</v>
      </c>
      <c r="CN1726" s="63">
        <v>20030402</v>
      </c>
      <c r="CO1726" s="63" t="s">
        <v>2689</v>
      </c>
      <c r="CP1726" s="66"/>
      <c r="CQ1726" s="64">
        <v>37718</v>
      </c>
      <c r="CR1726" s="78" t="s">
        <v>2038</v>
      </c>
      <c r="CS1726" s="78" t="s">
        <v>6954</v>
      </c>
    </row>
    <row r="1727" spans="1:97">
      <c r="A1727" s="63" t="s">
        <v>3591</v>
      </c>
      <c r="B1727" s="63" t="s">
        <v>5977</v>
      </c>
      <c r="C1727" s="63">
        <v>4035</v>
      </c>
      <c r="D1727" s="19" t="s">
        <v>3782</v>
      </c>
      <c r="E1727" s="63" t="s">
        <v>2393</v>
      </c>
      <c r="F1727" s="63" t="s">
        <v>2401</v>
      </c>
      <c r="G1727" s="65" t="s">
        <v>3598</v>
      </c>
      <c r="H1727" s="65">
        <v>16</v>
      </c>
      <c r="I1727" s="65">
        <v>18</v>
      </c>
      <c r="J1727" s="65">
        <v>92</v>
      </c>
      <c r="K1727" s="23">
        <v>41.535690000000002</v>
      </c>
      <c r="L1727" s="23">
        <v>-107.76596000000001</v>
      </c>
      <c r="M1727" s="61" t="s">
        <v>5978</v>
      </c>
      <c r="N1727" s="63" t="s">
        <v>5979</v>
      </c>
      <c r="O1727" s="63"/>
      <c r="P1727" s="63" t="s">
        <v>7126</v>
      </c>
      <c r="Q1727" s="63"/>
      <c r="R1727" s="63"/>
      <c r="S1727" s="55"/>
      <c r="T1727" s="63"/>
      <c r="U1727" s="66" t="s">
        <v>5980</v>
      </c>
      <c r="V1727" s="63"/>
      <c r="W1727" s="66"/>
      <c r="X1727" s="66"/>
      <c r="Y1727" s="63" t="s">
        <v>3852</v>
      </c>
      <c r="Z1727" s="64">
        <v>37713</v>
      </c>
      <c r="AA1727" s="63">
        <v>7</v>
      </c>
      <c r="AB1727" s="63"/>
      <c r="AC1727" s="63">
        <v>434</v>
      </c>
      <c r="AD1727" s="63">
        <v>141</v>
      </c>
      <c r="AE1727" s="63">
        <v>14581</v>
      </c>
      <c r="AF1727" s="63"/>
      <c r="AG1727" s="63"/>
      <c r="AH1727" s="63">
        <v>23300</v>
      </c>
      <c r="AI1727" s="63">
        <v>488</v>
      </c>
      <c r="AJ1727" s="63"/>
      <c r="AK1727" s="63"/>
      <c r="AL1727" s="63">
        <v>108</v>
      </c>
      <c r="AM1727" s="63">
        <v>39059</v>
      </c>
      <c r="AN1727" s="63"/>
      <c r="AO1727" s="63" t="s">
        <v>2693</v>
      </c>
      <c r="AP1727" s="17">
        <f t="shared" si="608"/>
        <v>21.656600000000001</v>
      </c>
      <c r="AQ1727" s="17">
        <f t="shared" si="609"/>
        <v>11.60289</v>
      </c>
      <c r="AR1727" s="17">
        <f t="shared" si="631"/>
        <v>634.27350000000001</v>
      </c>
      <c r="AS1727" s="17">
        <f t="shared" si="630"/>
        <v>0</v>
      </c>
      <c r="AT1727" s="17">
        <f t="shared" si="610"/>
        <v>667.53299000000004</v>
      </c>
      <c r="AU1727" s="5">
        <f t="shared" si="611"/>
        <v>657.29300000000001</v>
      </c>
      <c r="AV1727" s="5">
        <f t="shared" si="612"/>
        <v>7.9983199999999988</v>
      </c>
      <c r="AW1727" s="5">
        <f t="shared" si="632"/>
        <v>0</v>
      </c>
      <c r="AX1727" s="5">
        <f t="shared" si="633"/>
        <v>0</v>
      </c>
      <c r="AY1727" s="5">
        <f t="shared" si="613"/>
        <v>2.2485600000000003</v>
      </c>
      <c r="AZ1727" s="5">
        <f t="shared" si="614"/>
        <v>667.53988000000004</v>
      </c>
      <c r="BA1727" s="7">
        <f t="shared" si="615"/>
        <v>-5.160766992440277E-6</v>
      </c>
      <c r="BB1727" s="62">
        <f t="shared" si="616"/>
        <v>39052</v>
      </c>
      <c r="BC1727" s="28">
        <f t="shared" si="617"/>
        <v>-8.9616059197808253E-5</v>
      </c>
      <c r="BD1727" s="32">
        <f t="shared" si="618"/>
        <v>3.2442741144523807E-2</v>
      </c>
      <c r="BE1727" s="32">
        <f t="shared" si="619"/>
        <v>1.7381747679616553E-2</v>
      </c>
      <c r="BF1727" s="35">
        <f t="shared" si="620"/>
        <v>0.95017551117585963</v>
      </c>
      <c r="BG1727" s="36">
        <f t="shared" si="621"/>
        <v>0.98464978601727882</v>
      </c>
      <c r="BH1727" s="33">
        <f t="shared" si="622"/>
        <v>1.1981786017039159E-2</v>
      </c>
      <c r="BI1727" s="33">
        <f t="shared" si="623"/>
        <v>3.3684279656819908E-3</v>
      </c>
      <c r="BJ1727" s="63"/>
      <c r="BK1727" s="63">
        <v>7</v>
      </c>
      <c r="BL1727" s="63"/>
      <c r="BM1727" s="63"/>
      <c r="BN1727" s="63"/>
      <c r="BO1727" s="63"/>
      <c r="BP1727" s="63"/>
      <c r="BQ1727" s="63"/>
      <c r="BR1727" s="63"/>
      <c r="BS1727" s="63"/>
      <c r="BT1727" s="63"/>
      <c r="BU1727" s="63"/>
      <c r="BV1727" s="63"/>
      <c r="BW1727" s="63"/>
      <c r="BX1727" s="63"/>
      <c r="BY1727" s="63"/>
      <c r="BZ1727" s="63"/>
      <c r="CA1727" s="63"/>
      <c r="CB1727" s="63"/>
      <c r="CC1727" s="63"/>
      <c r="CD1727" s="63"/>
      <c r="CE1727" s="63"/>
      <c r="CF1727" s="63"/>
      <c r="CG1727" s="63"/>
      <c r="CH1727" s="63"/>
      <c r="CI1727" s="63"/>
      <c r="CJ1727" s="63"/>
      <c r="CK1727" s="63"/>
      <c r="CL1727" s="63"/>
      <c r="CM1727" s="63" t="s">
        <v>3852</v>
      </c>
      <c r="CN1727" s="63">
        <v>20030402</v>
      </c>
      <c r="CO1727" s="63" t="s">
        <v>2689</v>
      </c>
      <c r="CP1727" s="66"/>
      <c r="CQ1727" s="64">
        <v>37718</v>
      </c>
      <c r="CR1727" s="78" t="s">
        <v>2038</v>
      </c>
      <c r="CS1727" s="78" t="s">
        <v>6954</v>
      </c>
    </row>
    <row r="1728" spans="1:97">
      <c r="A1728" s="20" t="s">
        <v>3591</v>
      </c>
      <c r="B1728" s="16" t="s">
        <v>6696</v>
      </c>
      <c r="D1728" s="21" t="s">
        <v>3782</v>
      </c>
      <c r="E1728" s="21" t="s">
        <v>2393</v>
      </c>
      <c r="F1728" s="19" t="s">
        <v>3610</v>
      </c>
      <c r="G1728" s="47" t="s">
        <v>3596</v>
      </c>
      <c r="H1728" s="47">
        <v>20</v>
      </c>
      <c r="I1728" s="47">
        <v>18</v>
      </c>
      <c r="J1728" s="47">
        <v>92</v>
      </c>
      <c r="K1728" s="23">
        <v>41.518158</v>
      </c>
      <c r="L1728" s="23">
        <v>-107.77851200000001</v>
      </c>
      <c r="M1728" s="61" t="s">
        <v>2816</v>
      </c>
      <c r="N1728" s="19" t="s">
        <v>5088</v>
      </c>
      <c r="P1728" s="19" t="s">
        <v>7126</v>
      </c>
      <c r="U1728" s="46">
        <v>8272</v>
      </c>
      <c r="W1728" s="46">
        <v>8652</v>
      </c>
      <c r="Z1728" s="48">
        <v>37513</v>
      </c>
      <c r="AA1728" s="4"/>
      <c r="AB1728" s="19" t="s">
        <v>3789</v>
      </c>
      <c r="AC1728" s="19">
        <v>13.3</v>
      </c>
      <c r="AD1728" s="19">
        <v>15.4</v>
      </c>
      <c r="AE1728" s="19">
        <v>2500</v>
      </c>
      <c r="AF1728" s="19">
        <v>18.100000000000001</v>
      </c>
      <c r="AH1728" s="19">
        <v>1849</v>
      </c>
      <c r="AI1728" s="19">
        <v>3504</v>
      </c>
      <c r="AJ1728" s="19">
        <v>53.9</v>
      </c>
      <c r="AK1728" s="6"/>
      <c r="AL1728" s="19">
        <v>25</v>
      </c>
      <c r="AM1728" s="19">
        <v>8910</v>
      </c>
      <c r="AN1728" s="31"/>
      <c r="AO1728" s="63" t="s">
        <v>3553</v>
      </c>
      <c r="AP1728" s="17">
        <f t="shared" si="608"/>
        <v>0.66366999999999998</v>
      </c>
      <c r="AQ1728" s="17">
        <f t="shared" si="609"/>
        <v>1.267266</v>
      </c>
      <c r="AR1728" s="17">
        <f t="shared" si="631"/>
        <v>108.74999999999999</v>
      </c>
      <c r="AS1728" s="17">
        <f t="shared" si="630"/>
        <v>0.46299800000000002</v>
      </c>
      <c r="AT1728" s="17">
        <f t="shared" si="610"/>
        <v>111.14393399999999</v>
      </c>
      <c r="AU1728" s="5">
        <f t="shared" si="611"/>
        <v>52.160289999999996</v>
      </c>
      <c r="AV1728" s="5">
        <f t="shared" si="612"/>
        <v>57.430559999999993</v>
      </c>
      <c r="AW1728" s="5">
        <f t="shared" si="632"/>
        <v>1.7964869999999999</v>
      </c>
      <c r="AX1728" s="5">
        <f t="shared" si="633"/>
        <v>0</v>
      </c>
      <c r="AY1728" s="5">
        <f t="shared" si="613"/>
        <v>0.52050000000000007</v>
      </c>
      <c r="AZ1728" s="5">
        <f t="shared" si="614"/>
        <v>111.90783699999999</v>
      </c>
      <c r="BA1728" s="7">
        <f t="shared" si="615"/>
        <v>-3.4247789048041191E-3</v>
      </c>
      <c r="BB1728" s="62">
        <f t="shared" si="616"/>
        <v>7978.6999999999989</v>
      </c>
      <c r="BC1728" s="6">
        <f t="shared" si="617"/>
        <v>-5.514337989306467E-2</v>
      </c>
      <c r="BD1728" s="32">
        <f t="shared" si="618"/>
        <v>5.97126605218059E-3</v>
      </c>
      <c r="BE1728" s="32">
        <f t="shared" si="619"/>
        <v>1.1402025773174451E-2</v>
      </c>
      <c r="BF1728" s="35">
        <f t="shared" si="620"/>
        <v>0.98262670817464493</v>
      </c>
      <c r="BG1728" s="33">
        <f t="shared" si="621"/>
        <v>0.46610042154599057</v>
      </c>
      <c r="BH1728" s="37">
        <f t="shared" si="622"/>
        <v>0.51319515718992947</v>
      </c>
      <c r="BI1728" s="33">
        <f t="shared" si="623"/>
        <v>4.6511487841553057E-3</v>
      </c>
      <c r="BJ1728" s="6"/>
      <c r="BK1728" s="19">
        <v>5.57</v>
      </c>
      <c r="BL1728" s="19"/>
      <c r="BO1728" s="31"/>
      <c r="BP1728" s="31"/>
      <c r="BQ1728" s="31"/>
      <c r="BR1728" s="31"/>
      <c r="BS1728" s="31"/>
      <c r="BT1728" s="31"/>
      <c r="BU1728" s="31"/>
      <c r="BV1728" s="31"/>
      <c r="BW1728" s="31"/>
      <c r="BX1728" s="31"/>
      <c r="BY1728" s="31"/>
      <c r="BZ1728" s="31"/>
      <c r="CA1728" s="31"/>
      <c r="CB1728" s="31"/>
      <c r="CC1728" s="31"/>
      <c r="CD1728" s="31"/>
      <c r="CE1728" s="31"/>
      <c r="CF1728" s="31"/>
      <c r="CG1728" s="31"/>
      <c r="CH1728" s="31"/>
      <c r="CI1728" s="31"/>
      <c r="CJ1728" s="31"/>
      <c r="CK1728" s="31"/>
      <c r="CL1728" s="31"/>
      <c r="CN1728" s="63">
        <v>20020914</v>
      </c>
      <c r="CO1728" s="63" t="s">
        <v>3607</v>
      </c>
      <c r="CP1728" s="66"/>
      <c r="CQ1728" s="64">
        <v>37515</v>
      </c>
      <c r="CR1728" s="78" t="s">
        <v>2038</v>
      </c>
      <c r="CS1728" s="78" t="s">
        <v>6954</v>
      </c>
    </row>
    <row r="1729" spans="1:97">
      <c r="A1729" s="63" t="s">
        <v>3591</v>
      </c>
      <c r="B1729" s="63" t="s">
        <v>5989</v>
      </c>
      <c r="C1729" s="63">
        <v>3429</v>
      </c>
      <c r="D1729" s="19" t="s">
        <v>3782</v>
      </c>
      <c r="E1729" s="63" t="s">
        <v>2393</v>
      </c>
      <c r="F1729" s="63" t="s">
        <v>3610</v>
      </c>
      <c r="G1729" s="65" t="s">
        <v>3606</v>
      </c>
      <c r="H1729" s="65">
        <v>31</v>
      </c>
      <c r="I1729" s="65">
        <v>18</v>
      </c>
      <c r="J1729" s="65">
        <v>92</v>
      </c>
      <c r="K1729" s="23">
        <v>41.496589999999998</v>
      </c>
      <c r="L1729" s="23">
        <v>-107.80898999999999</v>
      </c>
      <c r="M1729" s="61" t="s">
        <v>5990</v>
      </c>
      <c r="N1729" s="63" t="s">
        <v>5991</v>
      </c>
      <c r="O1729" s="63"/>
      <c r="P1729" s="63" t="s">
        <v>7126</v>
      </c>
      <c r="Q1729" s="63"/>
      <c r="R1729" s="63"/>
      <c r="S1729" s="55"/>
      <c r="T1729" s="63"/>
      <c r="U1729" s="66" t="s">
        <v>5992</v>
      </c>
      <c r="V1729" s="63"/>
      <c r="W1729" s="66">
        <v>8805</v>
      </c>
      <c r="X1729" s="66">
        <v>8755</v>
      </c>
      <c r="Y1729" s="63"/>
      <c r="Z1729" s="64">
        <v>36892</v>
      </c>
      <c r="AA1729" s="63">
        <v>8.2200000000000006</v>
      </c>
      <c r="AB1729" s="63"/>
      <c r="AC1729" s="63">
        <v>1.57</v>
      </c>
      <c r="AD1729" s="63"/>
      <c r="AE1729" s="63">
        <v>912</v>
      </c>
      <c r="AF1729" s="63">
        <v>3.52</v>
      </c>
      <c r="AG1729" s="63"/>
      <c r="AH1729" s="63">
        <v>330</v>
      </c>
      <c r="AI1729" s="63">
        <v>1423</v>
      </c>
      <c r="AJ1729" s="63"/>
      <c r="AK1729" s="63"/>
      <c r="AL1729" s="63">
        <v>25</v>
      </c>
      <c r="AM1729" s="63">
        <v>10340</v>
      </c>
      <c r="AN1729" s="63"/>
      <c r="AO1729" s="63" t="s">
        <v>3553</v>
      </c>
      <c r="AP1729" s="17">
        <f t="shared" si="608"/>
        <v>7.834300000000001E-2</v>
      </c>
      <c r="AQ1729" s="17">
        <f t="shared" si="609"/>
        <v>0</v>
      </c>
      <c r="AR1729" s="17">
        <f t="shared" si="631"/>
        <v>39.671999999999997</v>
      </c>
      <c r="AS1729" s="17">
        <f t="shared" si="630"/>
        <v>9.0041599999999999E-2</v>
      </c>
      <c r="AT1729" s="17">
        <f t="shared" si="610"/>
        <v>39.840384599999993</v>
      </c>
      <c r="AU1729" s="5">
        <f t="shared" si="611"/>
        <v>9.3093000000000004</v>
      </c>
      <c r="AV1729" s="5">
        <f t="shared" si="612"/>
        <v>23.322969999999998</v>
      </c>
      <c r="AW1729" s="5">
        <f t="shared" si="632"/>
        <v>0</v>
      </c>
      <c r="AX1729" s="5">
        <f t="shared" si="633"/>
        <v>0</v>
      </c>
      <c r="AY1729" s="5">
        <f t="shared" si="613"/>
        <v>0.52050000000000007</v>
      </c>
      <c r="AZ1729" s="5">
        <f t="shared" si="614"/>
        <v>33.152769999999997</v>
      </c>
      <c r="BA1729" s="7">
        <f t="shared" si="615"/>
        <v>9.1619750326560029E-2</v>
      </c>
      <c r="BB1729" s="62">
        <f t="shared" si="616"/>
        <v>2695.09</v>
      </c>
      <c r="BC1729" s="28">
        <f t="shared" si="617"/>
        <v>-0.58648693641547545</v>
      </c>
      <c r="BD1729" s="32">
        <f t="shared" si="618"/>
        <v>1.9664217799744842E-3</v>
      </c>
      <c r="BE1729" s="32">
        <f t="shared" si="619"/>
        <v>0</v>
      </c>
      <c r="BF1729" s="35">
        <f t="shared" si="620"/>
        <v>0.99803357822002559</v>
      </c>
      <c r="BG1729" s="33">
        <f t="shared" si="621"/>
        <v>0.28080006587684836</v>
      </c>
      <c r="BH1729" s="37">
        <f t="shared" si="622"/>
        <v>0.70349988854626633</v>
      </c>
      <c r="BI1729" s="33">
        <f t="shared" si="623"/>
        <v>1.5700045576885435E-2</v>
      </c>
      <c r="BJ1729" s="63"/>
      <c r="BK1729" s="63">
        <v>2.2799999999999998</v>
      </c>
      <c r="BL1729" s="63"/>
      <c r="BM1729" s="63"/>
      <c r="BN1729" s="63"/>
      <c r="BO1729" s="63"/>
      <c r="BP1729" s="63"/>
      <c r="BQ1729" s="63"/>
      <c r="BR1729" s="63"/>
      <c r="BS1729" s="63"/>
      <c r="BT1729" s="63"/>
      <c r="BU1729" s="63"/>
      <c r="BV1729" s="63"/>
      <c r="BW1729" s="63"/>
      <c r="BX1729" s="63"/>
      <c r="BY1729" s="63"/>
      <c r="BZ1729" s="63"/>
      <c r="CA1729" s="63"/>
      <c r="CB1729" s="63"/>
      <c r="CC1729" s="63"/>
      <c r="CD1729" s="63"/>
      <c r="CE1729" s="63"/>
      <c r="CF1729" s="63"/>
      <c r="CG1729" s="63"/>
      <c r="CH1729" s="63"/>
      <c r="CI1729" s="63"/>
      <c r="CJ1729" s="63"/>
      <c r="CK1729" s="63"/>
      <c r="CL1729" s="63"/>
      <c r="CM1729" s="63"/>
      <c r="CN1729" s="63">
        <v>20010101</v>
      </c>
      <c r="CO1729" s="63" t="s">
        <v>3607</v>
      </c>
      <c r="CP1729" s="66"/>
      <c r="CQ1729" s="64">
        <v>36894</v>
      </c>
      <c r="CR1729" s="78" t="s">
        <v>2038</v>
      </c>
      <c r="CS1729" s="78" t="s">
        <v>6954</v>
      </c>
    </row>
    <row r="1730" spans="1:97">
      <c r="A1730" s="63" t="s">
        <v>3591</v>
      </c>
      <c r="B1730" s="63" t="s">
        <v>332</v>
      </c>
      <c r="C1730" s="63">
        <v>3321</v>
      </c>
      <c r="D1730" s="19" t="s">
        <v>3782</v>
      </c>
      <c r="E1730" s="63" t="s">
        <v>2393</v>
      </c>
      <c r="F1730" s="63" t="s">
        <v>3610</v>
      </c>
      <c r="G1730" s="65" t="s">
        <v>3615</v>
      </c>
      <c r="H1730" s="65">
        <v>3</v>
      </c>
      <c r="I1730" s="65">
        <v>18</v>
      </c>
      <c r="J1730" s="65">
        <v>93</v>
      </c>
      <c r="K1730" s="23">
        <v>41.568689999999997</v>
      </c>
      <c r="L1730" s="23">
        <v>-107.85724</v>
      </c>
      <c r="M1730" s="61" t="s">
        <v>6085</v>
      </c>
      <c r="N1730" s="63" t="s">
        <v>6086</v>
      </c>
      <c r="O1730" s="63"/>
      <c r="P1730" s="63" t="s">
        <v>7126</v>
      </c>
      <c r="Q1730" s="63"/>
      <c r="R1730" s="63"/>
      <c r="S1730" s="55"/>
      <c r="T1730" s="63"/>
      <c r="U1730" s="66" t="s">
        <v>6087</v>
      </c>
      <c r="V1730" s="63"/>
      <c r="W1730" s="66">
        <v>9236</v>
      </c>
      <c r="X1730" s="66">
        <v>9156</v>
      </c>
      <c r="Y1730" s="63"/>
      <c r="Z1730" s="64">
        <v>37571</v>
      </c>
      <c r="AA1730" s="63">
        <v>7.2</v>
      </c>
      <c r="AB1730" s="63"/>
      <c r="AC1730" s="63">
        <v>9.51</v>
      </c>
      <c r="AD1730" s="63"/>
      <c r="AE1730" s="63">
        <v>2470</v>
      </c>
      <c r="AF1730" s="63">
        <v>11.1</v>
      </c>
      <c r="AG1730" s="63"/>
      <c r="AH1730" s="63">
        <v>2849</v>
      </c>
      <c r="AI1730" s="63">
        <v>1240</v>
      </c>
      <c r="AJ1730" s="63"/>
      <c r="AK1730" s="63"/>
      <c r="AL1730" s="63">
        <v>24</v>
      </c>
      <c r="AM1730" s="63">
        <v>6824</v>
      </c>
      <c r="AN1730" s="63"/>
      <c r="AO1730" s="63" t="s">
        <v>3536</v>
      </c>
      <c r="AP1730" s="17">
        <f t="shared" si="608"/>
        <v>0.474549</v>
      </c>
      <c r="AQ1730" s="17">
        <f t="shared" si="609"/>
        <v>0</v>
      </c>
      <c r="AR1730" s="17">
        <f t="shared" si="631"/>
        <v>107.44499999999999</v>
      </c>
      <c r="AS1730" s="17">
        <f t="shared" si="630"/>
        <v>0.28393799999999997</v>
      </c>
      <c r="AT1730" s="17">
        <f t="shared" si="610"/>
        <v>108.203487</v>
      </c>
      <c r="AU1730" s="5">
        <f t="shared" si="611"/>
        <v>80.370289999999997</v>
      </c>
      <c r="AV1730" s="5">
        <f t="shared" si="612"/>
        <v>20.323599999999999</v>
      </c>
      <c r="AW1730" s="5">
        <f t="shared" si="632"/>
        <v>0</v>
      </c>
      <c r="AX1730" s="5">
        <f t="shared" si="633"/>
        <v>0</v>
      </c>
      <c r="AY1730" s="5">
        <f t="shared" si="613"/>
        <v>0.49968000000000001</v>
      </c>
      <c r="AZ1730" s="5">
        <f t="shared" si="614"/>
        <v>101.19356999999999</v>
      </c>
      <c r="BA1730" s="7">
        <f t="shared" si="615"/>
        <v>3.3476673934342838E-2</v>
      </c>
      <c r="BB1730" s="62">
        <f t="shared" si="616"/>
        <v>6603.6100000000006</v>
      </c>
      <c r="BC1730" s="28">
        <f t="shared" si="617"/>
        <v>-1.6413196391613951E-2</v>
      </c>
      <c r="BD1730" s="32">
        <f t="shared" si="618"/>
        <v>4.3857089374578105E-3</v>
      </c>
      <c r="BE1730" s="32">
        <f t="shared" si="619"/>
        <v>0</v>
      </c>
      <c r="BF1730" s="35">
        <f t="shared" si="620"/>
        <v>0.99561429106254218</v>
      </c>
      <c r="BG1730" s="36">
        <f t="shared" si="621"/>
        <v>0.79422328908842732</v>
      </c>
      <c r="BH1730" s="33">
        <f t="shared" si="622"/>
        <v>0.20083884776473446</v>
      </c>
      <c r="BI1730" s="33">
        <f t="shared" si="623"/>
        <v>4.9378631468382827E-3</v>
      </c>
      <c r="BJ1730" s="63"/>
      <c r="BK1730" s="63">
        <v>0.06</v>
      </c>
      <c r="BL1730" s="63"/>
      <c r="BM1730" s="63"/>
      <c r="BN1730" s="63"/>
      <c r="BO1730" s="63"/>
      <c r="BP1730" s="63"/>
      <c r="BQ1730" s="63"/>
      <c r="BR1730" s="63"/>
      <c r="BS1730" s="63"/>
      <c r="BT1730" s="63"/>
      <c r="BU1730" s="63"/>
      <c r="BV1730" s="63"/>
      <c r="BW1730" s="63"/>
      <c r="BX1730" s="63"/>
      <c r="BY1730" s="63"/>
      <c r="BZ1730" s="63"/>
      <c r="CA1730" s="63"/>
      <c r="CB1730" s="63"/>
      <c r="CC1730" s="63"/>
      <c r="CD1730" s="63"/>
      <c r="CE1730" s="63"/>
      <c r="CF1730" s="63"/>
      <c r="CG1730" s="63"/>
      <c r="CH1730" s="63"/>
      <c r="CI1730" s="63"/>
      <c r="CJ1730" s="63"/>
      <c r="CK1730" s="63"/>
      <c r="CL1730" s="63"/>
      <c r="CM1730" s="63"/>
      <c r="CN1730" s="63">
        <v>20021111</v>
      </c>
      <c r="CO1730" s="63" t="s">
        <v>3607</v>
      </c>
      <c r="CP1730" s="66"/>
      <c r="CQ1730" s="64">
        <v>37573</v>
      </c>
      <c r="CR1730" s="78" t="s">
        <v>2043</v>
      </c>
      <c r="CS1730" s="78" t="s">
        <v>6954</v>
      </c>
    </row>
    <row r="1731" spans="1:97">
      <c r="A1731" s="63" t="s">
        <v>3591</v>
      </c>
      <c r="B1731" s="63" t="s">
        <v>332</v>
      </c>
      <c r="C1731" s="63">
        <v>3664</v>
      </c>
      <c r="D1731" s="19" t="s">
        <v>3782</v>
      </c>
      <c r="E1731" s="63" t="s">
        <v>2393</v>
      </c>
      <c r="F1731" s="63" t="s">
        <v>3610</v>
      </c>
      <c r="G1731" s="65" t="s">
        <v>3597</v>
      </c>
      <c r="H1731" s="65">
        <v>3</v>
      </c>
      <c r="I1731" s="65">
        <v>18</v>
      </c>
      <c r="J1731" s="65">
        <v>93</v>
      </c>
      <c r="K1731" s="23">
        <v>41.565866999999997</v>
      </c>
      <c r="L1731" s="23">
        <v>-107.86332</v>
      </c>
      <c r="M1731" s="61" t="s">
        <v>6034</v>
      </c>
      <c r="N1731" s="63" t="s">
        <v>6035</v>
      </c>
      <c r="O1731" s="63"/>
      <c r="P1731" s="63" t="s">
        <v>7126</v>
      </c>
      <c r="Q1731" s="63"/>
      <c r="R1731" s="63"/>
      <c r="S1731" s="55"/>
      <c r="T1731" s="63"/>
      <c r="U1731" s="66" t="s">
        <v>6036</v>
      </c>
      <c r="V1731" s="63"/>
      <c r="W1731" s="66">
        <v>9164</v>
      </c>
      <c r="X1731" s="66">
        <v>9161</v>
      </c>
      <c r="Y1731" s="63"/>
      <c r="Z1731" s="64">
        <v>37658</v>
      </c>
      <c r="AA1731" s="63">
        <v>8.26</v>
      </c>
      <c r="AB1731" s="63"/>
      <c r="AC1731" s="63">
        <v>43.8</v>
      </c>
      <c r="AD1731" s="63">
        <v>5.63</v>
      </c>
      <c r="AE1731" s="63">
        <v>5120</v>
      </c>
      <c r="AF1731" s="63">
        <v>37.200000000000003</v>
      </c>
      <c r="AG1731" s="63"/>
      <c r="AH1731" s="63">
        <v>6898</v>
      </c>
      <c r="AI1731" s="63">
        <v>2509</v>
      </c>
      <c r="AJ1731" s="63"/>
      <c r="AK1731" s="63"/>
      <c r="AL1731" s="63">
        <v>41</v>
      </c>
      <c r="AM1731" s="63">
        <v>14714</v>
      </c>
      <c r="AN1731" s="63"/>
      <c r="AO1731" s="63" t="s">
        <v>3536</v>
      </c>
      <c r="AP1731" s="17">
        <f t="shared" ref="AP1731:AP1794" si="634">IF(AC1731&gt;0,AC1731*0.0499,0)</f>
        <v>2.1856199999999997</v>
      </c>
      <c r="AQ1731" s="17">
        <f t="shared" ref="AQ1731:AQ1794" si="635">IF(AD1731&gt;0,AD1731*0.08229,0)</f>
        <v>0.4632927</v>
      </c>
      <c r="AR1731" s="17">
        <f t="shared" si="631"/>
        <v>222.71999999999997</v>
      </c>
      <c r="AS1731" s="17">
        <f t="shared" si="630"/>
        <v>0.95157599999999998</v>
      </c>
      <c r="AT1731" s="17">
        <f t="shared" ref="AT1731:AT1794" si="636">SUM(AP1731:AS1731)</f>
        <v>226.32048869999997</v>
      </c>
      <c r="AU1731" s="5">
        <f t="shared" ref="AU1731:AU1794" si="637">IF(AH1731&gt;0,AH1731*0.02821,0)</f>
        <v>194.59258</v>
      </c>
      <c r="AV1731" s="5">
        <f t="shared" ref="AV1731:AV1794" si="638">IF(AI1731&gt;0,AI1731*0.01639,0)</f>
        <v>41.122509999999998</v>
      </c>
      <c r="AW1731" s="5">
        <f t="shared" si="632"/>
        <v>0</v>
      </c>
      <c r="AX1731" s="5">
        <f t="shared" si="633"/>
        <v>0</v>
      </c>
      <c r="AY1731" s="5">
        <f t="shared" ref="AY1731:AY1794" si="639">IF(AL1731&gt;0,AL1731*0.02082,0)</f>
        <v>0.85362000000000005</v>
      </c>
      <c r="AZ1731" s="5">
        <f t="shared" ref="AZ1731:AZ1794" si="640">SUM(AU1731:AY1731)</f>
        <v>236.56871000000001</v>
      </c>
      <c r="BA1731" s="7">
        <f t="shared" ref="BA1731:BA1794" si="641">(AT1731-AZ1731)/(AT1731+AZ1731)</f>
        <v>-2.2139685541986358E-2</v>
      </c>
      <c r="BB1731" s="62">
        <f t="shared" ref="BB1731:BB1794" si="642">SUM(AC1731:AL1731)</f>
        <v>14654.630000000001</v>
      </c>
      <c r="BC1731" s="28">
        <f t="shared" ref="BC1731:BC1794" si="643">(BB1731-AM1731)/(BB1731+AM1731)</f>
        <v>-2.0215447571098476E-3</v>
      </c>
      <c r="BD1731" s="32">
        <f t="shared" ref="BD1731:BD1794" si="644">AP1731/AT1731</f>
        <v>9.6571901755530282E-3</v>
      </c>
      <c r="BE1731" s="32">
        <f t="shared" ref="BE1731:BE1794" si="645">AQ1731/AT1731</f>
        <v>2.0470647737691988E-3</v>
      </c>
      <c r="BF1731" s="35">
        <f t="shared" ref="BF1731:BF1794" si="646">(AR1731+AS1731)/AT1731</f>
        <v>0.98829574505067774</v>
      </c>
      <c r="BG1731" s="36">
        <f t="shared" ref="BG1731:BG1794" si="647">AU1731/AZ1731</f>
        <v>0.82256262884470221</v>
      </c>
      <c r="BH1731" s="33">
        <f t="shared" ref="BH1731:BH1794" si="648">AV1731/AZ1731</f>
        <v>0.17382903258846022</v>
      </c>
      <c r="BI1731" s="33">
        <f t="shared" ref="BI1731:BI1794" si="649">AY1731/AZ1731</f>
        <v>3.6083385668375162E-3</v>
      </c>
      <c r="BJ1731" s="63"/>
      <c r="BK1731" s="63">
        <v>15.6</v>
      </c>
      <c r="BL1731" s="63"/>
      <c r="BM1731" s="63"/>
      <c r="BN1731" s="63"/>
      <c r="BO1731" s="63"/>
      <c r="BP1731" s="63"/>
      <c r="BQ1731" s="63"/>
      <c r="BR1731" s="63"/>
      <c r="BS1731" s="63">
        <v>25.8</v>
      </c>
      <c r="BT1731" s="63"/>
      <c r="BU1731" s="63"/>
      <c r="BV1731" s="63"/>
      <c r="BW1731" s="63"/>
      <c r="BX1731" s="63"/>
      <c r="BY1731" s="63"/>
      <c r="BZ1731" s="63"/>
      <c r="CA1731" s="63"/>
      <c r="CB1731" s="63"/>
      <c r="CC1731" s="63"/>
      <c r="CD1731" s="63"/>
      <c r="CE1731" s="63"/>
      <c r="CF1731" s="63"/>
      <c r="CG1731" s="63"/>
      <c r="CH1731" s="63"/>
      <c r="CI1731" s="63"/>
      <c r="CJ1731" s="63"/>
      <c r="CK1731" s="63"/>
      <c r="CL1731" s="63"/>
      <c r="CM1731" s="63"/>
      <c r="CN1731" s="63">
        <v>20030206</v>
      </c>
      <c r="CO1731" s="63" t="s">
        <v>3607</v>
      </c>
      <c r="CP1731" s="66"/>
      <c r="CQ1731" s="64">
        <v>37660</v>
      </c>
      <c r="CR1731" s="78" t="s">
        <v>2043</v>
      </c>
      <c r="CS1731" s="78" t="s">
        <v>6954</v>
      </c>
    </row>
    <row r="1732" spans="1:97">
      <c r="A1732" s="63" t="s">
        <v>3591</v>
      </c>
      <c r="B1732" s="63" t="s">
        <v>332</v>
      </c>
      <c r="C1732" s="63">
        <v>3564</v>
      </c>
      <c r="D1732" s="19" t="s">
        <v>3782</v>
      </c>
      <c r="E1732" s="63" t="s">
        <v>2393</v>
      </c>
      <c r="F1732" s="63" t="s">
        <v>3759</v>
      </c>
      <c r="G1732" s="65" t="s">
        <v>3592</v>
      </c>
      <c r="H1732" s="65">
        <v>3</v>
      </c>
      <c r="I1732" s="65">
        <v>18</v>
      </c>
      <c r="J1732" s="65">
        <v>93</v>
      </c>
      <c r="K1732" s="23">
        <v>41.56917</v>
      </c>
      <c r="L1732" s="23">
        <v>-107.86639</v>
      </c>
      <c r="M1732" s="61" t="s">
        <v>6076</v>
      </c>
      <c r="N1732" s="63" t="s">
        <v>6077</v>
      </c>
      <c r="O1732" s="63"/>
      <c r="P1732" s="63" t="s">
        <v>7126</v>
      </c>
      <c r="Q1732" s="63"/>
      <c r="R1732" s="63"/>
      <c r="S1732" s="55"/>
      <c r="T1732" s="63"/>
      <c r="U1732" s="66" t="s">
        <v>6360</v>
      </c>
      <c r="V1732" s="63"/>
      <c r="W1732" s="66">
        <v>9260</v>
      </c>
      <c r="X1732" s="66">
        <v>9211</v>
      </c>
      <c r="Y1732" s="63"/>
      <c r="Z1732" s="64">
        <v>37627</v>
      </c>
      <c r="AA1732" s="63">
        <v>7.8</v>
      </c>
      <c r="AB1732" s="63"/>
      <c r="AC1732" s="63">
        <v>131</v>
      </c>
      <c r="AD1732" s="63">
        <v>302</v>
      </c>
      <c r="AE1732" s="63">
        <v>2380</v>
      </c>
      <c r="AF1732" s="63">
        <v>12.5</v>
      </c>
      <c r="AG1732" s="63"/>
      <c r="AH1732" s="63">
        <v>3949</v>
      </c>
      <c r="AI1732" s="63">
        <v>1186</v>
      </c>
      <c r="AJ1732" s="63"/>
      <c r="AK1732" s="63"/>
      <c r="AL1732" s="63">
        <v>27</v>
      </c>
      <c r="AM1732" s="63">
        <v>7912</v>
      </c>
      <c r="AN1732" s="63"/>
      <c r="AO1732" s="63" t="s">
        <v>3553</v>
      </c>
      <c r="AP1732" s="17">
        <f t="shared" si="634"/>
        <v>6.5369000000000002</v>
      </c>
      <c r="AQ1732" s="17">
        <f t="shared" si="635"/>
        <v>24.851580000000002</v>
      </c>
      <c r="AR1732" s="17">
        <f t="shared" si="631"/>
        <v>103.52999999999999</v>
      </c>
      <c r="AS1732" s="17">
        <f t="shared" si="630"/>
        <v>0.31974999999999998</v>
      </c>
      <c r="AT1732" s="17">
        <f t="shared" si="636"/>
        <v>135.23822999999999</v>
      </c>
      <c r="AU1732" s="5">
        <f t="shared" si="637"/>
        <v>111.40128999999999</v>
      </c>
      <c r="AV1732" s="5">
        <f t="shared" si="638"/>
        <v>19.43854</v>
      </c>
      <c r="AW1732" s="5">
        <f t="shared" si="632"/>
        <v>0</v>
      </c>
      <c r="AX1732" s="5">
        <f t="shared" si="633"/>
        <v>0</v>
      </c>
      <c r="AY1732" s="5">
        <f t="shared" si="639"/>
        <v>0.56214000000000008</v>
      </c>
      <c r="AZ1732" s="5">
        <f t="shared" si="640"/>
        <v>131.40196999999998</v>
      </c>
      <c r="BA1732" s="7">
        <f t="shared" si="641"/>
        <v>1.4387402949742802E-2</v>
      </c>
      <c r="BB1732" s="62">
        <f t="shared" si="642"/>
        <v>7987.5</v>
      </c>
      <c r="BC1732" s="28">
        <f t="shared" si="643"/>
        <v>4.7485769992767065E-3</v>
      </c>
      <c r="BD1732" s="32">
        <f t="shared" si="644"/>
        <v>4.8336184228379805E-2</v>
      </c>
      <c r="BE1732" s="32">
        <f t="shared" si="645"/>
        <v>0.18376149998413913</v>
      </c>
      <c r="BF1732" s="35">
        <f t="shared" si="646"/>
        <v>0.76790231578748103</v>
      </c>
      <c r="BG1732" s="36">
        <f t="shared" si="647"/>
        <v>0.84779010542992628</v>
      </c>
      <c r="BH1732" s="33">
        <f t="shared" si="648"/>
        <v>0.14793187651600659</v>
      </c>
      <c r="BI1732" s="33">
        <f t="shared" si="649"/>
        <v>4.278018054067227E-3</v>
      </c>
      <c r="BJ1732" s="63"/>
      <c r="BK1732" s="63">
        <v>0.2</v>
      </c>
      <c r="BL1732" s="63"/>
      <c r="BM1732" s="63"/>
      <c r="BN1732" s="63"/>
      <c r="BO1732" s="63"/>
      <c r="BP1732" s="63"/>
      <c r="BQ1732" s="63"/>
      <c r="BR1732" s="63"/>
      <c r="BS1732" s="63"/>
      <c r="BT1732" s="63"/>
      <c r="BU1732" s="63"/>
      <c r="BV1732" s="63"/>
      <c r="BW1732" s="63"/>
      <c r="BX1732" s="63"/>
      <c r="BY1732" s="63"/>
      <c r="BZ1732" s="63"/>
      <c r="CA1732" s="63"/>
      <c r="CB1732" s="63"/>
      <c r="CC1732" s="63"/>
      <c r="CD1732" s="63"/>
      <c r="CE1732" s="63"/>
      <c r="CF1732" s="63"/>
      <c r="CG1732" s="63"/>
      <c r="CH1732" s="63"/>
      <c r="CI1732" s="63"/>
      <c r="CJ1732" s="63"/>
      <c r="CK1732" s="63"/>
      <c r="CL1732" s="63"/>
      <c r="CM1732" s="63"/>
      <c r="CN1732" s="63">
        <v>200316</v>
      </c>
      <c r="CO1732" s="63" t="s">
        <v>3607</v>
      </c>
      <c r="CP1732" s="66"/>
      <c r="CQ1732" s="64">
        <v>37629</v>
      </c>
      <c r="CR1732" s="78" t="s">
        <v>2043</v>
      </c>
      <c r="CS1732" s="78" t="s">
        <v>6954</v>
      </c>
    </row>
    <row r="1733" spans="1:97">
      <c r="A1733" s="20" t="s">
        <v>3591</v>
      </c>
      <c r="B1733" s="16" t="s">
        <v>332</v>
      </c>
      <c r="D1733" s="21" t="s">
        <v>3782</v>
      </c>
      <c r="E1733" s="21" t="s">
        <v>2393</v>
      </c>
      <c r="F1733" s="4" t="s">
        <v>3610</v>
      </c>
      <c r="G1733" s="47" t="s">
        <v>3593</v>
      </c>
      <c r="H1733" s="47">
        <v>3</v>
      </c>
      <c r="I1733" s="47">
        <v>18</v>
      </c>
      <c r="J1733" s="47">
        <v>93</v>
      </c>
      <c r="K1733" s="23">
        <v>41.561478999999999</v>
      </c>
      <c r="L1733" s="23">
        <v>-107.86668299999999</v>
      </c>
      <c r="M1733" s="61" t="s">
        <v>2779</v>
      </c>
      <c r="N1733" s="19" t="s">
        <v>279</v>
      </c>
      <c r="P1733" s="19" t="s">
        <v>7126</v>
      </c>
      <c r="W1733" s="46">
        <v>9342</v>
      </c>
      <c r="X1733" s="46">
        <v>9300</v>
      </c>
      <c r="Z1733" s="48">
        <v>29746</v>
      </c>
      <c r="AA1733" s="19">
        <v>7</v>
      </c>
      <c r="AB1733" s="19" t="s">
        <v>3789</v>
      </c>
      <c r="AC1733" s="19">
        <v>260.64999999999998</v>
      </c>
      <c r="AD1733" s="19">
        <v>87.48</v>
      </c>
      <c r="AE1733" s="19">
        <v>68.680000000000007</v>
      </c>
      <c r="AF1733" s="19">
        <v>0</v>
      </c>
      <c r="AH1733" s="19">
        <v>0</v>
      </c>
      <c r="AI1733" s="19">
        <v>329.4</v>
      </c>
      <c r="AJ1733" s="19">
        <v>0</v>
      </c>
      <c r="AK1733" s="19">
        <v>0</v>
      </c>
      <c r="AL1733" s="19">
        <v>850</v>
      </c>
      <c r="AM1733" s="19">
        <v>1613</v>
      </c>
      <c r="AN1733" s="49"/>
      <c r="AO1733" s="63" t="s">
        <v>3433</v>
      </c>
      <c r="AP1733" s="17">
        <f t="shared" si="634"/>
        <v>13.006434999999998</v>
      </c>
      <c r="AQ1733" s="17">
        <f t="shared" si="635"/>
        <v>7.1987292000000007</v>
      </c>
      <c r="AR1733" s="17">
        <f t="shared" si="631"/>
        <v>2.9875799999999999</v>
      </c>
      <c r="AS1733" s="17">
        <f t="shared" si="630"/>
        <v>0</v>
      </c>
      <c r="AT1733" s="17">
        <f t="shared" si="636"/>
        <v>23.1927442</v>
      </c>
      <c r="AU1733" s="5">
        <f t="shared" si="637"/>
        <v>0</v>
      </c>
      <c r="AV1733" s="5">
        <f t="shared" si="638"/>
        <v>5.3988659999999991</v>
      </c>
      <c r="AW1733" s="5">
        <f t="shared" si="632"/>
        <v>0</v>
      </c>
      <c r="AX1733" s="5">
        <f t="shared" si="633"/>
        <v>0</v>
      </c>
      <c r="AY1733" s="5">
        <f t="shared" si="639"/>
        <v>17.697000000000003</v>
      </c>
      <c r="AZ1733" s="5">
        <f t="shared" si="640"/>
        <v>23.095866000000001</v>
      </c>
      <c r="BA1733" s="7">
        <f t="shared" si="641"/>
        <v>2.092916585341744E-3</v>
      </c>
      <c r="BB1733" s="62">
        <f t="shared" si="642"/>
        <v>1596.21</v>
      </c>
      <c r="BC1733" s="6">
        <f t="shared" si="643"/>
        <v>-5.2318171761897674E-3</v>
      </c>
      <c r="BD1733" s="45">
        <f t="shared" si="644"/>
        <v>0.56079758772142185</v>
      </c>
      <c r="BE1733" s="32">
        <f t="shared" si="645"/>
        <v>0.31038712529757478</v>
      </c>
      <c r="BF1733" s="32">
        <f t="shared" si="646"/>
        <v>0.12881528698100331</v>
      </c>
      <c r="BG1733" s="33">
        <f t="shared" si="647"/>
        <v>0</v>
      </c>
      <c r="BH1733" s="33">
        <f t="shared" si="648"/>
        <v>0.23375897660646278</v>
      </c>
      <c r="BI1733" s="36">
        <f t="shared" si="649"/>
        <v>0.76624102339353728</v>
      </c>
      <c r="BJ1733" s="19">
        <v>0</v>
      </c>
      <c r="BK1733" s="19">
        <v>0</v>
      </c>
      <c r="BL1733" s="19">
        <v>0</v>
      </c>
      <c r="BM1733" s="19">
        <v>0</v>
      </c>
      <c r="BN1733" s="19">
        <v>0</v>
      </c>
      <c r="BO1733" s="31"/>
      <c r="BP1733" s="19">
        <v>0</v>
      </c>
      <c r="BQ1733" s="19">
        <v>0</v>
      </c>
      <c r="BR1733" s="19">
        <v>0</v>
      </c>
      <c r="BS1733" s="19">
        <v>0</v>
      </c>
      <c r="BT1733" s="19">
        <v>0</v>
      </c>
      <c r="BU1733" s="19">
        <v>0</v>
      </c>
      <c r="BV1733" s="19">
        <v>0</v>
      </c>
      <c r="BW1733" s="19">
        <v>0</v>
      </c>
      <c r="BX1733" s="19"/>
      <c r="BY1733" s="19"/>
      <c r="BZ1733" s="19"/>
      <c r="CA1733" s="19"/>
      <c r="CB1733" s="19"/>
      <c r="CC1733" s="19"/>
      <c r="CD1733" s="19"/>
      <c r="CE1733" s="19"/>
      <c r="CF1733" s="19"/>
      <c r="CG1733" s="19"/>
      <c r="CH1733" s="19"/>
      <c r="CI1733" s="19"/>
      <c r="CJ1733" s="19"/>
      <c r="CK1733" s="19"/>
      <c r="CL1733" s="19"/>
      <c r="CN1733" s="63">
        <v>19810609</v>
      </c>
      <c r="CO1733" s="63"/>
      <c r="CP1733" s="66"/>
      <c r="CQ1733" s="63"/>
      <c r="CR1733" s="78" t="s">
        <v>2043</v>
      </c>
      <c r="CS1733" s="78" t="s">
        <v>6954</v>
      </c>
    </row>
    <row r="1734" spans="1:97">
      <c r="A1734" s="63" t="s">
        <v>3591</v>
      </c>
      <c r="B1734" s="63" t="s">
        <v>377</v>
      </c>
      <c r="C1734" s="63">
        <v>3659</v>
      </c>
      <c r="D1734" s="19" t="s">
        <v>3782</v>
      </c>
      <c r="E1734" s="63" t="s">
        <v>2393</v>
      </c>
      <c r="F1734" s="63" t="s">
        <v>3610</v>
      </c>
      <c r="G1734" s="65" t="s">
        <v>3597</v>
      </c>
      <c r="H1734" s="65">
        <v>5</v>
      </c>
      <c r="I1734" s="65">
        <v>18</v>
      </c>
      <c r="J1734" s="65">
        <v>93</v>
      </c>
      <c r="K1734" s="23">
        <v>41.565727000000003</v>
      </c>
      <c r="L1734" s="23">
        <v>-107.90222300000001</v>
      </c>
      <c r="M1734" s="61" t="s">
        <v>6006</v>
      </c>
      <c r="N1734" s="63" t="s">
        <v>6007</v>
      </c>
      <c r="O1734" s="63"/>
      <c r="P1734" s="63" t="s">
        <v>7126</v>
      </c>
      <c r="Q1734" s="63"/>
      <c r="R1734" s="63"/>
      <c r="S1734" s="55"/>
      <c r="T1734" s="63"/>
      <c r="U1734" s="66" t="s">
        <v>6008</v>
      </c>
      <c r="V1734" s="63"/>
      <c r="W1734" s="66">
        <v>9470</v>
      </c>
      <c r="X1734" s="66">
        <v>9470</v>
      </c>
      <c r="Y1734" s="63"/>
      <c r="Z1734" s="64">
        <v>37694</v>
      </c>
      <c r="AA1734" s="63">
        <v>7.78</v>
      </c>
      <c r="AB1734" s="63"/>
      <c r="AC1734" s="63">
        <v>25</v>
      </c>
      <c r="AD1734" s="63">
        <v>0</v>
      </c>
      <c r="AE1734" s="63">
        <v>3110</v>
      </c>
      <c r="AF1734" s="63">
        <v>19.399999999999999</v>
      </c>
      <c r="AG1734" s="63"/>
      <c r="AH1734" s="63">
        <v>4599</v>
      </c>
      <c r="AI1734" s="63">
        <v>1548</v>
      </c>
      <c r="AJ1734" s="63"/>
      <c r="AK1734" s="63"/>
      <c r="AL1734" s="63">
        <v>13</v>
      </c>
      <c r="AM1734" s="63">
        <v>10010</v>
      </c>
      <c r="AN1734" s="63"/>
      <c r="AO1734" s="63" t="s">
        <v>3536</v>
      </c>
      <c r="AP1734" s="17">
        <f t="shared" si="634"/>
        <v>1.2475000000000001</v>
      </c>
      <c r="AQ1734" s="17">
        <f t="shared" si="635"/>
        <v>0</v>
      </c>
      <c r="AR1734" s="17">
        <f t="shared" si="631"/>
        <v>135.285</v>
      </c>
      <c r="AS1734" s="17">
        <f t="shared" si="630"/>
        <v>0.49625199999999992</v>
      </c>
      <c r="AT1734" s="17">
        <f t="shared" si="636"/>
        <v>137.028752</v>
      </c>
      <c r="AU1734" s="5">
        <f t="shared" si="637"/>
        <v>129.73778999999999</v>
      </c>
      <c r="AV1734" s="5">
        <f t="shared" si="638"/>
        <v>25.371719999999996</v>
      </c>
      <c r="AW1734" s="5">
        <f t="shared" si="632"/>
        <v>0</v>
      </c>
      <c r="AX1734" s="5">
        <f t="shared" si="633"/>
        <v>0</v>
      </c>
      <c r="AY1734" s="5">
        <f t="shared" si="639"/>
        <v>0.27066000000000001</v>
      </c>
      <c r="AZ1734" s="5">
        <f t="shared" si="640"/>
        <v>155.38016999999999</v>
      </c>
      <c r="BA1734" s="7">
        <f t="shared" si="641"/>
        <v>-6.2759432490914202E-2</v>
      </c>
      <c r="BB1734" s="62">
        <f t="shared" si="642"/>
        <v>9314.4</v>
      </c>
      <c r="BC1734" s="28">
        <f t="shared" si="643"/>
        <v>-3.5995942952950687E-2</v>
      </c>
      <c r="BD1734" s="32">
        <f t="shared" si="644"/>
        <v>9.1039287871497229E-3</v>
      </c>
      <c r="BE1734" s="32">
        <f t="shared" si="645"/>
        <v>0</v>
      </c>
      <c r="BF1734" s="35">
        <f t="shared" si="646"/>
        <v>0.99089607121285028</v>
      </c>
      <c r="BG1734" s="36">
        <f t="shared" si="647"/>
        <v>0.83497006085139436</v>
      </c>
      <c r="BH1734" s="33">
        <f t="shared" si="648"/>
        <v>0.16328801802701076</v>
      </c>
      <c r="BI1734" s="33">
        <f t="shared" si="649"/>
        <v>1.7419211215948601E-3</v>
      </c>
      <c r="BJ1734" s="63"/>
      <c r="BK1734" s="63">
        <v>0</v>
      </c>
      <c r="BL1734" s="63"/>
      <c r="BM1734" s="63"/>
      <c r="BN1734" s="63"/>
      <c r="BO1734" s="63"/>
      <c r="BP1734" s="63"/>
      <c r="BQ1734" s="63"/>
      <c r="BR1734" s="63"/>
      <c r="BS1734" s="63">
        <v>9.35</v>
      </c>
      <c r="BT1734" s="63"/>
      <c r="BU1734" s="63"/>
      <c r="BV1734" s="63"/>
      <c r="BW1734" s="63"/>
      <c r="BX1734" s="63"/>
      <c r="BY1734" s="63"/>
      <c r="BZ1734" s="63"/>
      <c r="CA1734" s="63"/>
      <c r="CB1734" s="63"/>
      <c r="CC1734" s="63"/>
      <c r="CD1734" s="63"/>
      <c r="CE1734" s="63"/>
      <c r="CF1734" s="63"/>
      <c r="CG1734" s="63"/>
      <c r="CH1734" s="63"/>
      <c r="CI1734" s="63"/>
      <c r="CJ1734" s="63"/>
      <c r="CK1734" s="63"/>
      <c r="CL1734" s="63"/>
      <c r="CM1734" s="63"/>
      <c r="CN1734" s="63">
        <v>20030314</v>
      </c>
      <c r="CO1734" s="63" t="s">
        <v>3607</v>
      </c>
      <c r="CP1734" s="66"/>
      <c r="CQ1734" s="64">
        <v>37696</v>
      </c>
      <c r="CR1734" s="78" t="s">
        <v>2043</v>
      </c>
      <c r="CS1734" s="78" t="s">
        <v>6954</v>
      </c>
    </row>
    <row r="1735" spans="1:97">
      <c r="A1735" s="20" t="s">
        <v>3591</v>
      </c>
      <c r="B1735" s="16" t="s">
        <v>377</v>
      </c>
      <c r="D1735" s="21" t="s">
        <v>3782</v>
      </c>
      <c r="E1735" s="21" t="s">
        <v>2393</v>
      </c>
      <c r="F1735" s="4" t="s">
        <v>3610</v>
      </c>
      <c r="G1735" s="47" t="s">
        <v>5114</v>
      </c>
      <c r="H1735" s="47">
        <v>5</v>
      </c>
      <c r="I1735" s="47">
        <v>18</v>
      </c>
      <c r="J1735" s="47">
        <v>93</v>
      </c>
      <c r="K1735" s="23">
        <v>41.568876000000003</v>
      </c>
      <c r="L1735" s="23">
        <v>-107.89573799999999</v>
      </c>
      <c r="M1735" s="61" t="s">
        <v>2812</v>
      </c>
      <c r="N1735" s="19" t="s">
        <v>5115</v>
      </c>
      <c r="P1735" s="19" t="s">
        <v>7126</v>
      </c>
      <c r="W1735" s="46">
        <v>9515</v>
      </c>
      <c r="X1735" s="46">
        <v>9475</v>
      </c>
      <c r="Z1735" s="48">
        <v>35109</v>
      </c>
      <c r="AA1735" s="19">
        <v>7.46</v>
      </c>
      <c r="AB1735" s="19" t="s">
        <v>3789</v>
      </c>
      <c r="AC1735" s="19">
        <v>19</v>
      </c>
      <c r="AD1735" s="19">
        <v>3.7</v>
      </c>
      <c r="AE1735" s="19">
        <v>2260</v>
      </c>
      <c r="AF1735" s="19">
        <v>33.799999999999997</v>
      </c>
      <c r="AH1735" s="19">
        <v>2870</v>
      </c>
      <c r="AI1735" s="19">
        <v>1876</v>
      </c>
      <c r="AJ1735" s="19">
        <v>0</v>
      </c>
      <c r="AK1735" s="19">
        <v>0</v>
      </c>
      <c r="AL1735" s="19">
        <v>17.899999999999999</v>
      </c>
      <c r="AM1735" s="19">
        <v>7533</v>
      </c>
      <c r="AN1735" s="49"/>
      <c r="AO1735" s="63" t="s">
        <v>3433</v>
      </c>
      <c r="AP1735" s="17">
        <f t="shared" si="634"/>
        <v>0.94809999999999994</v>
      </c>
      <c r="AQ1735" s="17">
        <f t="shared" si="635"/>
        <v>0.30447300000000005</v>
      </c>
      <c r="AR1735" s="17">
        <f t="shared" si="631"/>
        <v>98.309999999999988</v>
      </c>
      <c r="AS1735" s="17">
        <f t="shared" si="630"/>
        <v>0.86460399999999993</v>
      </c>
      <c r="AT1735" s="17">
        <f t="shared" si="636"/>
        <v>100.42717699999999</v>
      </c>
      <c r="AU1735" s="5">
        <f t="shared" si="637"/>
        <v>80.962699999999998</v>
      </c>
      <c r="AV1735" s="5">
        <f t="shared" si="638"/>
        <v>30.747639999999997</v>
      </c>
      <c r="AW1735" s="5">
        <f t="shared" si="632"/>
        <v>0</v>
      </c>
      <c r="AX1735" s="5">
        <f t="shared" si="633"/>
        <v>0</v>
      </c>
      <c r="AY1735" s="5">
        <f t="shared" si="639"/>
        <v>0.37267800000000001</v>
      </c>
      <c r="AZ1735" s="5">
        <f t="shared" si="640"/>
        <v>112.083018</v>
      </c>
      <c r="BA1735" s="7">
        <f t="shared" si="641"/>
        <v>-5.4848385038656668E-2</v>
      </c>
      <c r="BB1735" s="62">
        <f t="shared" si="642"/>
        <v>7080.4</v>
      </c>
      <c r="BC1735" s="6">
        <f t="shared" si="643"/>
        <v>-3.0971574034790013E-2</v>
      </c>
      <c r="BD1735" s="32">
        <f t="shared" si="644"/>
        <v>9.4406716221845013E-3</v>
      </c>
      <c r="BE1735" s="32">
        <f t="shared" si="645"/>
        <v>3.0317789376873563E-3</v>
      </c>
      <c r="BF1735" s="35">
        <f t="shared" si="646"/>
        <v>0.98752754944012811</v>
      </c>
      <c r="BG1735" s="37">
        <f t="shared" si="647"/>
        <v>0.72234582405695036</v>
      </c>
      <c r="BH1735" s="33">
        <f t="shared" si="648"/>
        <v>0.2743291584100635</v>
      </c>
      <c r="BI1735" s="33">
        <f t="shared" si="649"/>
        <v>3.32501753298613E-3</v>
      </c>
      <c r="BJ1735" s="19">
        <v>1.46</v>
      </c>
      <c r="BK1735" s="19">
        <v>0.3</v>
      </c>
      <c r="BL1735" s="19">
        <v>0</v>
      </c>
      <c r="BM1735" s="19">
        <v>0</v>
      </c>
      <c r="BN1735" s="19">
        <v>0</v>
      </c>
      <c r="BO1735" s="31"/>
      <c r="BP1735" s="19">
        <v>0</v>
      </c>
      <c r="BQ1735" s="19">
        <v>0</v>
      </c>
      <c r="BR1735" s="19">
        <v>0</v>
      </c>
      <c r="BS1735" s="19">
        <v>0</v>
      </c>
      <c r="BT1735" s="19">
        <v>0</v>
      </c>
      <c r="BU1735" s="19">
        <v>0</v>
      </c>
      <c r="BV1735" s="19">
        <v>0</v>
      </c>
      <c r="BW1735" s="19">
        <v>0</v>
      </c>
      <c r="BX1735" s="19"/>
      <c r="BY1735" s="19"/>
      <c r="BZ1735" s="19"/>
      <c r="CA1735" s="19"/>
      <c r="CB1735" s="19"/>
      <c r="CC1735" s="19"/>
      <c r="CD1735" s="19"/>
      <c r="CE1735" s="19"/>
      <c r="CF1735" s="19"/>
      <c r="CG1735" s="19"/>
      <c r="CH1735" s="19"/>
      <c r="CI1735" s="19"/>
      <c r="CJ1735" s="19"/>
      <c r="CK1735" s="19"/>
      <c r="CL1735" s="19"/>
      <c r="CN1735" s="63">
        <v>19960214</v>
      </c>
      <c r="CO1735" s="63" t="s">
        <v>7259</v>
      </c>
      <c r="CP1735" s="66"/>
      <c r="CQ1735" s="64">
        <v>35123</v>
      </c>
      <c r="CR1735" s="78" t="s">
        <v>2043</v>
      </c>
      <c r="CS1735" s="78" t="s">
        <v>6954</v>
      </c>
    </row>
    <row r="1736" spans="1:97">
      <c r="A1736" s="63" t="s">
        <v>3591</v>
      </c>
      <c r="B1736" s="63" t="s">
        <v>6021</v>
      </c>
      <c r="C1736" s="63">
        <v>3704</v>
      </c>
      <c r="D1736" s="19" t="s">
        <v>3782</v>
      </c>
      <c r="E1736" s="63" t="s">
        <v>2393</v>
      </c>
      <c r="F1736" s="63" t="s">
        <v>3610</v>
      </c>
      <c r="G1736" s="65" t="s">
        <v>3609</v>
      </c>
      <c r="H1736" s="65">
        <v>7</v>
      </c>
      <c r="I1736" s="65">
        <v>18</v>
      </c>
      <c r="J1736" s="65">
        <v>93</v>
      </c>
      <c r="K1736" s="23">
        <v>41.551074</v>
      </c>
      <c r="L1736" s="23">
        <v>-107.916918</v>
      </c>
      <c r="M1736" s="61" t="s">
        <v>6022</v>
      </c>
      <c r="N1736" s="63" t="s">
        <v>6023</v>
      </c>
      <c r="O1736" s="63"/>
      <c r="P1736" s="63" t="s">
        <v>7126</v>
      </c>
      <c r="Q1736" s="63"/>
      <c r="R1736" s="63"/>
      <c r="S1736" s="55"/>
      <c r="T1736" s="63"/>
      <c r="U1736" s="66" t="s">
        <v>6024</v>
      </c>
      <c r="V1736" s="63"/>
      <c r="W1736" s="66">
        <v>9496</v>
      </c>
      <c r="X1736" s="66">
        <v>9490</v>
      </c>
      <c r="Y1736" s="63"/>
      <c r="Z1736" s="64">
        <v>37657</v>
      </c>
      <c r="AA1736" s="63">
        <v>8.1</v>
      </c>
      <c r="AB1736" s="63"/>
      <c r="AC1736" s="63">
        <v>24.4</v>
      </c>
      <c r="AD1736" s="63">
        <v>3.4</v>
      </c>
      <c r="AE1736" s="63">
        <v>2510</v>
      </c>
      <c r="AF1736" s="63">
        <v>20.8</v>
      </c>
      <c r="AG1736" s="63"/>
      <c r="AH1736" s="63">
        <v>2999</v>
      </c>
      <c r="AI1736" s="63">
        <v>2242</v>
      </c>
      <c r="AJ1736" s="63"/>
      <c r="AK1736" s="63"/>
      <c r="AL1736" s="63">
        <v>20</v>
      </c>
      <c r="AM1736" s="63">
        <v>7440</v>
      </c>
      <c r="AN1736" s="63"/>
      <c r="AO1736" s="63" t="s">
        <v>3536</v>
      </c>
      <c r="AP1736" s="17">
        <f t="shared" si="634"/>
        <v>1.21756</v>
      </c>
      <c r="AQ1736" s="17">
        <f t="shared" si="635"/>
        <v>0.27978599999999998</v>
      </c>
      <c r="AR1736" s="17">
        <f t="shared" si="631"/>
        <v>109.18499999999999</v>
      </c>
      <c r="AS1736" s="17">
        <f t="shared" si="630"/>
        <v>0.53206399999999998</v>
      </c>
      <c r="AT1736" s="17">
        <f t="shared" si="636"/>
        <v>111.21440999999999</v>
      </c>
      <c r="AU1736" s="5">
        <f t="shared" si="637"/>
        <v>84.601789999999994</v>
      </c>
      <c r="AV1736" s="5">
        <f t="shared" si="638"/>
        <v>36.746379999999995</v>
      </c>
      <c r="AW1736" s="5">
        <f t="shared" si="632"/>
        <v>0</v>
      </c>
      <c r="AX1736" s="5">
        <f t="shared" si="633"/>
        <v>0</v>
      </c>
      <c r="AY1736" s="5">
        <f t="shared" si="639"/>
        <v>0.41640000000000005</v>
      </c>
      <c r="AZ1736" s="5">
        <f t="shared" si="640"/>
        <v>121.76456999999998</v>
      </c>
      <c r="BA1736" s="7">
        <f t="shared" si="641"/>
        <v>-4.5283741906673267E-2</v>
      </c>
      <c r="BB1736" s="62">
        <f t="shared" si="642"/>
        <v>7819.6</v>
      </c>
      <c r="BC1736" s="28">
        <f t="shared" si="643"/>
        <v>2.4876143542425774E-2</v>
      </c>
      <c r="BD1736" s="32">
        <f t="shared" si="644"/>
        <v>1.0947861882286658E-2</v>
      </c>
      <c r="BE1736" s="32">
        <f t="shared" si="645"/>
        <v>2.5157351461919369E-3</v>
      </c>
      <c r="BF1736" s="35">
        <f t="shared" si="646"/>
        <v>0.98653640297152145</v>
      </c>
      <c r="BG1736" s="37">
        <f t="shared" si="647"/>
        <v>0.69479808453312819</v>
      </c>
      <c r="BH1736" s="33">
        <f t="shared" si="648"/>
        <v>0.30178220150574181</v>
      </c>
      <c r="BI1736" s="33">
        <f t="shared" si="649"/>
        <v>3.4197139611300735E-3</v>
      </c>
      <c r="BJ1736" s="63"/>
      <c r="BK1736" s="63">
        <v>0.25</v>
      </c>
      <c r="BL1736" s="63"/>
      <c r="BM1736" s="63"/>
      <c r="BN1736" s="63"/>
      <c r="BO1736" s="63"/>
      <c r="BP1736" s="63"/>
      <c r="BQ1736" s="63"/>
      <c r="BR1736" s="63"/>
      <c r="BS1736" s="63">
        <v>4.3</v>
      </c>
      <c r="BT1736" s="63"/>
      <c r="BU1736" s="63"/>
      <c r="BV1736" s="63"/>
      <c r="BW1736" s="63"/>
      <c r="BX1736" s="63"/>
      <c r="BY1736" s="63"/>
      <c r="BZ1736" s="63"/>
      <c r="CA1736" s="63"/>
      <c r="CB1736" s="63"/>
      <c r="CC1736" s="63"/>
      <c r="CD1736" s="63"/>
      <c r="CE1736" s="63"/>
      <c r="CF1736" s="63"/>
      <c r="CG1736" s="63"/>
      <c r="CH1736" s="63"/>
      <c r="CI1736" s="63"/>
      <c r="CJ1736" s="63"/>
      <c r="CK1736" s="63"/>
      <c r="CL1736" s="63"/>
      <c r="CM1736" s="63"/>
      <c r="CN1736" s="63">
        <v>20030205</v>
      </c>
      <c r="CO1736" s="63" t="s">
        <v>3607</v>
      </c>
      <c r="CP1736" s="66"/>
      <c r="CQ1736" s="64">
        <v>37659</v>
      </c>
      <c r="CR1736" s="78" t="s">
        <v>2043</v>
      </c>
      <c r="CS1736" s="78" t="s">
        <v>6954</v>
      </c>
    </row>
    <row r="1737" spans="1:97">
      <c r="A1737" s="63" t="s">
        <v>3591</v>
      </c>
      <c r="B1737" s="63" t="s">
        <v>6021</v>
      </c>
      <c r="C1737" s="63">
        <v>3703</v>
      </c>
      <c r="D1737" s="19" t="s">
        <v>3782</v>
      </c>
      <c r="E1737" s="63" t="s">
        <v>2393</v>
      </c>
      <c r="F1737" s="63" t="s">
        <v>3610</v>
      </c>
      <c r="G1737" s="65" t="s">
        <v>6053</v>
      </c>
      <c r="H1737" s="65">
        <v>7</v>
      </c>
      <c r="I1737" s="65">
        <v>18</v>
      </c>
      <c r="J1737" s="65">
        <v>93</v>
      </c>
      <c r="K1737" s="23">
        <v>41.554631999999998</v>
      </c>
      <c r="L1737" s="23">
        <v>-107.925375</v>
      </c>
      <c r="M1737" s="61" t="s">
        <v>6054</v>
      </c>
      <c r="N1737" s="63" t="s">
        <v>6055</v>
      </c>
      <c r="O1737" s="63"/>
      <c r="P1737" s="63" t="s">
        <v>7126</v>
      </c>
      <c r="Q1737" s="63"/>
      <c r="R1737" s="63"/>
      <c r="S1737" s="55"/>
      <c r="T1737" s="63"/>
      <c r="U1737" s="66" t="s">
        <v>6056</v>
      </c>
      <c r="V1737" s="63"/>
      <c r="W1737" s="66">
        <v>9520</v>
      </c>
      <c r="X1737" s="66">
        <v>9515</v>
      </c>
      <c r="Y1737" s="63"/>
      <c r="Z1737" s="64">
        <v>37657</v>
      </c>
      <c r="AA1737" s="63">
        <v>8.3000000000000007</v>
      </c>
      <c r="AB1737" s="63"/>
      <c r="AC1737" s="63">
        <v>56.6</v>
      </c>
      <c r="AD1737" s="63">
        <v>9.44</v>
      </c>
      <c r="AE1737" s="63">
        <v>3410</v>
      </c>
      <c r="AF1737" s="63">
        <v>32.200000000000003</v>
      </c>
      <c r="AG1737" s="63"/>
      <c r="AH1737" s="63">
        <v>4149</v>
      </c>
      <c r="AI1737" s="63">
        <v>2108</v>
      </c>
      <c r="AJ1737" s="63">
        <v>53</v>
      </c>
      <c r="AK1737" s="63"/>
      <c r="AL1737" s="63">
        <v>6</v>
      </c>
      <c r="AM1737" s="63">
        <v>9760</v>
      </c>
      <c r="AN1737" s="63"/>
      <c r="AO1737" s="63" t="s">
        <v>3536</v>
      </c>
      <c r="AP1737" s="17">
        <f t="shared" si="634"/>
        <v>2.8243399999999999</v>
      </c>
      <c r="AQ1737" s="17">
        <f t="shared" si="635"/>
        <v>0.7768176</v>
      </c>
      <c r="AR1737" s="17">
        <f t="shared" si="631"/>
        <v>148.33499999999998</v>
      </c>
      <c r="AS1737" s="17">
        <f t="shared" si="630"/>
        <v>0.82367600000000007</v>
      </c>
      <c r="AT1737" s="17">
        <f t="shared" si="636"/>
        <v>152.75983359999998</v>
      </c>
      <c r="AU1737" s="5">
        <f t="shared" si="637"/>
        <v>117.04329</v>
      </c>
      <c r="AV1737" s="5">
        <f t="shared" si="638"/>
        <v>34.55012</v>
      </c>
      <c r="AW1737" s="5">
        <f t="shared" si="632"/>
        <v>1.7664899999999999</v>
      </c>
      <c r="AX1737" s="5">
        <f t="shared" si="633"/>
        <v>0</v>
      </c>
      <c r="AY1737" s="5">
        <f t="shared" si="639"/>
        <v>0.12492</v>
      </c>
      <c r="AZ1737" s="5">
        <f t="shared" si="640"/>
        <v>153.48482000000001</v>
      </c>
      <c r="BA1737" s="7">
        <f t="shared" si="641"/>
        <v>-2.3673438588318082E-3</v>
      </c>
      <c r="BB1737" s="62">
        <f t="shared" si="642"/>
        <v>9824.24</v>
      </c>
      <c r="BC1737" s="28">
        <f t="shared" si="643"/>
        <v>3.2801885597807108E-3</v>
      </c>
      <c r="BD1737" s="32">
        <f t="shared" si="644"/>
        <v>1.8488760647615683E-2</v>
      </c>
      <c r="BE1737" s="32">
        <f t="shared" si="645"/>
        <v>5.0852215644204531E-3</v>
      </c>
      <c r="BF1737" s="35">
        <f t="shared" si="646"/>
        <v>0.9764260177879639</v>
      </c>
      <c r="BG1737" s="36">
        <f t="shared" si="647"/>
        <v>0.76257241595618375</v>
      </c>
      <c r="BH1737" s="33">
        <f t="shared" si="648"/>
        <v>0.2251044761299521</v>
      </c>
      <c r="BI1737" s="33">
        <f t="shared" si="649"/>
        <v>8.1389156269655847E-4</v>
      </c>
      <c r="BJ1737" s="63"/>
      <c r="BK1737" s="63">
        <v>0.25</v>
      </c>
      <c r="BL1737" s="63"/>
      <c r="BM1737" s="63"/>
      <c r="BN1737" s="63"/>
      <c r="BO1737" s="63"/>
      <c r="BP1737" s="63"/>
      <c r="BQ1737" s="63"/>
      <c r="BR1737" s="63"/>
      <c r="BS1737" s="63">
        <v>17.2</v>
      </c>
      <c r="BT1737" s="63"/>
      <c r="BU1737" s="63"/>
      <c r="BV1737" s="63"/>
      <c r="BW1737" s="63"/>
      <c r="BX1737" s="63"/>
      <c r="BY1737" s="63"/>
      <c r="BZ1737" s="63"/>
      <c r="CA1737" s="63"/>
      <c r="CB1737" s="63"/>
      <c r="CC1737" s="63"/>
      <c r="CD1737" s="63"/>
      <c r="CE1737" s="63"/>
      <c r="CF1737" s="63"/>
      <c r="CG1737" s="63"/>
      <c r="CH1737" s="63"/>
      <c r="CI1737" s="63"/>
      <c r="CJ1737" s="63"/>
      <c r="CK1737" s="63"/>
      <c r="CL1737" s="63"/>
      <c r="CM1737" s="63"/>
      <c r="CN1737" s="63">
        <v>20030205</v>
      </c>
      <c r="CO1737" s="63" t="s">
        <v>3607</v>
      </c>
      <c r="CP1737" s="66"/>
      <c r="CQ1737" s="64">
        <v>37659</v>
      </c>
      <c r="CR1737" s="78" t="s">
        <v>2043</v>
      </c>
      <c r="CS1737" s="78" t="s">
        <v>6954</v>
      </c>
    </row>
    <row r="1738" spans="1:97">
      <c r="A1738" s="63" t="s">
        <v>3591</v>
      </c>
      <c r="B1738" s="63" t="s">
        <v>5997</v>
      </c>
      <c r="C1738" s="63">
        <v>3665</v>
      </c>
      <c r="D1738" s="19" t="s">
        <v>3782</v>
      </c>
      <c r="E1738" s="63" t="s">
        <v>2393</v>
      </c>
      <c r="F1738" s="63" t="s">
        <v>3759</v>
      </c>
      <c r="G1738" s="65" t="s">
        <v>264</v>
      </c>
      <c r="H1738" s="65">
        <v>9</v>
      </c>
      <c r="I1738" s="65">
        <v>18</v>
      </c>
      <c r="J1738" s="65">
        <v>93</v>
      </c>
      <c r="K1738" s="23">
        <v>41.546551000000001</v>
      </c>
      <c r="L1738" s="23">
        <v>-107.875694</v>
      </c>
      <c r="M1738" s="61" t="s">
        <v>5998</v>
      </c>
      <c r="N1738" s="63" t="s">
        <v>5999</v>
      </c>
      <c r="O1738" s="63"/>
      <c r="P1738" s="63" t="s">
        <v>7126</v>
      </c>
      <c r="Q1738" s="63"/>
      <c r="R1738" s="63"/>
      <c r="S1738" s="55"/>
      <c r="T1738" s="63"/>
      <c r="U1738" s="66" t="s">
        <v>6000</v>
      </c>
      <c r="V1738" s="63"/>
      <c r="W1738" s="66">
        <v>9166</v>
      </c>
      <c r="X1738" s="66">
        <v>9164</v>
      </c>
      <c r="Y1738" s="63"/>
      <c r="Z1738" s="64">
        <v>37694</v>
      </c>
      <c r="AA1738" s="63">
        <v>7.83</v>
      </c>
      <c r="AB1738" s="63"/>
      <c r="AC1738" s="63">
        <v>20.100000000000001</v>
      </c>
      <c r="AD1738" s="63">
        <v>0</v>
      </c>
      <c r="AE1738" s="63">
        <v>4760</v>
      </c>
      <c r="AF1738" s="63">
        <v>17.8</v>
      </c>
      <c r="AG1738" s="63"/>
      <c r="AH1738" s="63">
        <v>7198</v>
      </c>
      <c r="AI1738" s="63">
        <v>2375</v>
      </c>
      <c r="AJ1738" s="63"/>
      <c r="AK1738" s="63"/>
      <c r="AL1738" s="63">
        <v>73</v>
      </c>
      <c r="AM1738" s="63">
        <v>15338</v>
      </c>
      <c r="AN1738" s="63"/>
      <c r="AO1738" s="63" t="s">
        <v>3536</v>
      </c>
      <c r="AP1738" s="17">
        <f t="shared" si="634"/>
        <v>1.00299</v>
      </c>
      <c r="AQ1738" s="17">
        <f t="shared" si="635"/>
        <v>0</v>
      </c>
      <c r="AR1738" s="17">
        <f t="shared" si="631"/>
        <v>207.05999999999997</v>
      </c>
      <c r="AS1738" s="17">
        <f t="shared" si="630"/>
        <v>0.45532400000000001</v>
      </c>
      <c r="AT1738" s="17">
        <f t="shared" si="636"/>
        <v>208.51831399999998</v>
      </c>
      <c r="AU1738" s="5">
        <f t="shared" si="637"/>
        <v>203.05557999999999</v>
      </c>
      <c r="AV1738" s="5">
        <f t="shared" si="638"/>
        <v>38.926249999999996</v>
      </c>
      <c r="AW1738" s="5">
        <f t="shared" si="632"/>
        <v>0</v>
      </c>
      <c r="AX1738" s="5">
        <f t="shared" si="633"/>
        <v>0</v>
      </c>
      <c r="AY1738" s="5">
        <f t="shared" si="639"/>
        <v>1.5198600000000002</v>
      </c>
      <c r="AZ1738" s="5">
        <f t="shared" si="640"/>
        <v>243.50169</v>
      </c>
      <c r="BA1738" s="7">
        <f t="shared" si="641"/>
        <v>-7.739342438481997E-2</v>
      </c>
      <c r="BB1738" s="62">
        <f t="shared" si="642"/>
        <v>14443.900000000001</v>
      </c>
      <c r="BC1738" s="28">
        <f t="shared" si="643"/>
        <v>-3.0021590294776308E-2</v>
      </c>
      <c r="BD1738" s="32">
        <f t="shared" si="644"/>
        <v>4.8100810943637311E-3</v>
      </c>
      <c r="BE1738" s="32">
        <f t="shared" si="645"/>
        <v>0</v>
      </c>
      <c r="BF1738" s="35">
        <f t="shared" si="646"/>
        <v>0.99518991890563624</v>
      </c>
      <c r="BG1738" s="36">
        <f t="shared" si="647"/>
        <v>0.83389803167279863</v>
      </c>
      <c r="BH1738" s="33">
        <f t="shared" si="648"/>
        <v>0.15986028680129488</v>
      </c>
      <c r="BI1738" s="33">
        <f t="shared" si="649"/>
        <v>6.2416815259064536E-3</v>
      </c>
      <c r="BJ1738" s="63"/>
      <c r="BK1738" s="63">
        <v>5.35</v>
      </c>
      <c r="BL1738" s="63"/>
      <c r="BM1738" s="63"/>
      <c r="BN1738" s="63"/>
      <c r="BO1738" s="63"/>
      <c r="BP1738" s="63"/>
      <c r="BQ1738" s="63"/>
      <c r="BR1738" s="63"/>
      <c r="BS1738" s="63"/>
      <c r="BT1738" s="63"/>
      <c r="BU1738" s="63"/>
      <c r="BV1738" s="63"/>
      <c r="BW1738" s="63"/>
      <c r="BX1738" s="63"/>
      <c r="BY1738" s="63"/>
      <c r="BZ1738" s="63"/>
      <c r="CA1738" s="63"/>
      <c r="CB1738" s="63"/>
      <c r="CC1738" s="63"/>
      <c r="CD1738" s="63"/>
      <c r="CE1738" s="63"/>
      <c r="CF1738" s="63"/>
      <c r="CG1738" s="63"/>
      <c r="CH1738" s="63"/>
      <c r="CI1738" s="63"/>
      <c r="CJ1738" s="63"/>
      <c r="CK1738" s="63"/>
      <c r="CL1738" s="63"/>
      <c r="CM1738" s="63"/>
      <c r="CN1738" s="63">
        <v>20030314</v>
      </c>
      <c r="CO1738" s="63" t="s">
        <v>3607</v>
      </c>
      <c r="CP1738" s="66"/>
      <c r="CQ1738" s="64">
        <v>37696</v>
      </c>
      <c r="CR1738" s="78" t="s">
        <v>2043</v>
      </c>
      <c r="CS1738" s="78" t="s">
        <v>6954</v>
      </c>
    </row>
    <row r="1739" spans="1:97">
      <c r="A1739" s="63" t="s">
        <v>3591</v>
      </c>
      <c r="B1739" s="63" t="s">
        <v>6013</v>
      </c>
      <c r="C1739" s="63">
        <v>3670</v>
      </c>
      <c r="D1739" s="19" t="s">
        <v>3782</v>
      </c>
      <c r="E1739" s="63" t="s">
        <v>2393</v>
      </c>
      <c r="F1739" s="63" t="s">
        <v>3610</v>
      </c>
      <c r="G1739" s="65" t="s">
        <v>3609</v>
      </c>
      <c r="H1739" s="65">
        <v>13</v>
      </c>
      <c r="I1739" s="65">
        <v>18</v>
      </c>
      <c r="J1739" s="65">
        <v>93</v>
      </c>
      <c r="K1739" s="23">
        <v>41.539707</v>
      </c>
      <c r="L1739" s="23">
        <v>-107.81867099999999</v>
      </c>
      <c r="M1739" s="61" t="s">
        <v>6014</v>
      </c>
      <c r="N1739" s="63" t="s">
        <v>6015</v>
      </c>
      <c r="O1739" s="63"/>
      <c r="P1739" s="63" t="s">
        <v>7126</v>
      </c>
      <c r="Q1739" s="63"/>
      <c r="R1739" s="63"/>
      <c r="S1739" s="55"/>
      <c r="T1739" s="63"/>
      <c r="U1739" s="66" t="s">
        <v>6016</v>
      </c>
      <c r="V1739" s="63"/>
      <c r="W1739" s="66">
        <v>9071</v>
      </c>
      <c r="X1739" s="66">
        <v>9068</v>
      </c>
      <c r="Y1739" s="63"/>
      <c r="Z1739" s="64">
        <v>37678</v>
      </c>
      <c r="AA1739" s="63">
        <v>8.31</v>
      </c>
      <c r="AB1739" s="63"/>
      <c r="AC1739" s="63">
        <v>17.14</v>
      </c>
      <c r="AD1739" s="63">
        <v>8.01</v>
      </c>
      <c r="AE1739" s="63">
        <v>3685</v>
      </c>
      <c r="AF1739" s="63">
        <v>15.3</v>
      </c>
      <c r="AG1739" s="63"/>
      <c r="AH1739" s="63">
        <v>3998</v>
      </c>
      <c r="AI1739" s="63">
        <v>4003</v>
      </c>
      <c r="AJ1739" s="63">
        <v>53</v>
      </c>
      <c r="AK1739" s="63"/>
      <c r="AL1739" s="63">
        <v>21</v>
      </c>
      <c r="AM1739" s="63">
        <v>11274</v>
      </c>
      <c r="AN1739" s="63"/>
      <c r="AO1739" s="63" t="s">
        <v>3536</v>
      </c>
      <c r="AP1739" s="17">
        <f t="shared" si="634"/>
        <v>0.85528599999999999</v>
      </c>
      <c r="AQ1739" s="17">
        <f t="shared" si="635"/>
        <v>0.65914289999999998</v>
      </c>
      <c r="AR1739" s="17">
        <f t="shared" si="631"/>
        <v>160.29749999999999</v>
      </c>
      <c r="AS1739" s="17">
        <f t="shared" si="630"/>
        <v>0.391374</v>
      </c>
      <c r="AT1739" s="17">
        <f t="shared" si="636"/>
        <v>162.20330290000001</v>
      </c>
      <c r="AU1739" s="5">
        <f t="shared" si="637"/>
        <v>112.78358</v>
      </c>
      <c r="AV1739" s="5">
        <f t="shared" si="638"/>
        <v>65.609169999999992</v>
      </c>
      <c r="AW1739" s="5">
        <f t="shared" si="632"/>
        <v>1.7664899999999999</v>
      </c>
      <c r="AX1739" s="5">
        <f t="shared" si="633"/>
        <v>0</v>
      </c>
      <c r="AY1739" s="5">
        <f t="shared" si="639"/>
        <v>0.43722000000000005</v>
      </c>
      <c r="AZ1739" s="5">
        <f t="shared" si="640"/>
        <v>180.59645999999998</v>
      </c>
      <c r="BA1739" s="7">
        <f t="shared" si="641"/>
        <v>-5.365568792813178E-2</v>
      </c>
      <c r="BB1739" s="62">
        <f t="shared" si="642"/>
        <v>11800.45</v>
      </c>
      <c r="BC1739" s="28">
        <f t="shared" si="643"/>
        <v>2.281527837066542E-2</v>
      </c>
      <c r="BD1739" s="32">
        <f t="shared" si="644"/>
        <v>5.272925918945637E-3</v>
      </c>
      <c r="BE1739" s="32">
        <f t="shared" si="645"/>
        <v>4.0636835885294416E-3</v>
      </c>
      <c r="BF1739" s="35">
        <f t="shared" si="646"/>
        <v>0.99066339049252483</v>
      </c>
      <c r="BG1739" s="37">
        <f t="shared" si="647"/>
        <v>0.62450603959789697</v>
      </c>
      <c r="BH1739" s="33">
        <f t="shared" si="648"/>
        <v>0.3632915617504352</v>
      </c>
      <c r="BI1739" s="33">
        <f t="shared" si="649"/>
        <v>2.4209776869380502E-3</v>
      </c>
      <c r="BJ1739" s="63"/>
      <c r="BK1739" s="63">
        <v>2.5000000000000001E-2</v>
      </c>
      <c r="BL1739" s="63"/>
      <c r="BM1739" s="63"/>
      <c r="BN1739" s="63"/>
      <c r="BO1739" s="63"/>
      <c r="BP1739" s="63"/>
      <c r="BQ1739" s="63"/>
      <c r="BR1739" s="63"/>
      <c r="BS1739" s="63">
        <v>11.97</v>
      </c>
      <c r="BT1739" s="63"/>
      <c r="BU1739" s="63"/>
      <c r="BV1739" s="63"/>
      <c r="BW1739" s="63"/>
      <c r="BX1739" s="63"/>
      <c r="BY1739" s="63"/>
      <c r="BZ1739" s="63"/>
      <c r="CA1739" s="63"/>
      <c r="CB1739" s="63"/>
      <c r="CC1739" s="63"/>
      <c r="CD1739" s="63"/>
      <c r="CE1739" s="63"/>
      <c r="CF1739" s="63"/>
      <c r="CG1739" s="63"/>
      <c r="CH1739" s="63"/>
      <c r="CI1739" s="63"/>
      <c r="CJ1739" s="63"/>
      <c r="CK1739" s="63"/>
      <c r="CL1739" s="63"/>
      <c r="CM1739" s="63"/>
      <c r="CN1739" s="63">
        <v>20030226</v>
      </c>
      <c r="CO1739" s="63" t="s">
        <v>3607</v>
      </c>
      <c r="CP1739" s="66"/>
      <c r="CQ1739" s="64">
        <v>37680</v>
      </c>
      <c r="CR1739" s="78" t="s">
        <v>2043</v>
      </c>
      <c r="CS1739" s="78" t="s">
        <v>6954</v>
      </c>
    </row>
    <row r="1740" spans="1:97">
      <c r="A1740" s="63" t="s">
        <v>3591</v>
      </c>
      <c r="B1740" s="63" t="s">
        <v>6697</v>
      </c>
      <c r="C1740" s="63">
        <v>3345</v>
      </c>
      <c r="D1740" s="19" t="s">
        <v>3782</v>
      </c>
      <c r="E1740" s="63" t="s">
        <v>2393</v>
      </c>
      <c r="F1740" s="63" t="s">
        <v>3610</v>
      </c>
      <c r="G1740" s="65" t="s">
        <v>3609</v>
      </c>
      <c r="H1740" s="65">
        <v>15</v>
      </c>
      <c r="I1740" s="65">
        <v>18</v>
      </c>
      <c r="J1740" s="65">
        <v>93</v>
      </c>
      <c r="K1740" s="23">
        <v>41.539140000000003</v>
      </c>
      <c r="L1740" s="23">
        <v>-107.85760999999999</v>
      </c>
      <c r="M1740" s="61" t="s">
        <v>6114</v>
      </c>
      <c r="N1740" s="63" t="s">
        <v>6115</v>
      </c>
      <c r="O1740" s="63"/>
      <c r="P1740" s="63" t="s">
        <v>7126</v>
      </c>
      <c r="Q1740" s="63"/>
      <c r="R1740" s="63"/>
      <c r="S1740" s="55"/>
      <c r="T1740" s="63"/>
      <c r="U1740" s="66" t="s">
        <v>5996</v>
      </c>
      <c r="V1740" s="63"/>
      <c r="W1740" s="66">
        <v>9196</v>
      </c>
      <c r="X1740" s="66">
        <v>9133</v>
      </c>
      <c r="Y1740" s="63"/>
      <c r="Z1740" s="64">
        <v>37579</v>
      </c>
      <c r="AA1740" s="63">
        <v>8.15</v>
      </c>
      <c r="AB1740" s="63"/>
      <c r="AC1740" s="63">
        <v>37.6</v>
      </c>
      <c r="AD1740" s="63">
        <v>16.3</v>
      </c>
      <c r="AE1740" s="63">
        <v>1830</v>
      </c>
      <c r="AF1740" s="63">
        <v>26.9</v>
      </c>
      <c r="AG1740" s="63"/>
      <c r="AH1740" s="63">
        <v>1999</v>
      </c>
      <c r="AI1740" s="63">
        <v>755</v>
      </c>
      <c r="AJ1740" s="63"/>
      <c r="AK1740" s="63"/>
      <c r="AL1740" s="63">
        <v>8</v>
      </c>
      <c r="AM1740" s="63">
        <v>5810</v>
      </c>
      <c r="AN1740" s="63"/>
      <c r="AO1740" s="63" t="s">
        <v>3536</v>
      </c>
      <c r="AP1740" s="17">
        <f t="shared" si="634"/>
        <v>1.8762400000000001</v>
      </c>
      <c r="AQ1740" s="17">
        <f t="shared" si="635"/>
        <v>1.3413270000000002</v>
      </c>
      <c r="AR1740" s="17">
        <f t="shared" si="631"/>
        <v>79.60499999999999</v>
      </c>
      <c r="AS1740" s="17">
        <f t="shared" si="630"/>
        <v>0.68810199999999988</v>
      </c>
      <c r="AT1740" s="17">
        <f t="shared" si="636"/>
        <v>83.510668999999993</v>
      </c>
      <c r="AU1740" s="5">
        <f t="shared" si="637"/>
        <v>56.39179</v>
      </c>
      <c r="AV1740" s="5">
        <f t="shared" si="638"/>
        <v>12.37445</v>
      </c>
      <c r="AW1740" s="5">
        <f t="shared" si="632"/>
        <v>0</v>
      </c>
      <c r="AX1740" s="5">
        <f t="shared" si="633"/>
        <v>0</v>
      </c>
      <c r="AY1740" s="5">
        <f t="shared" si="639"/>
        <v>0.16656000000000001</v>
      </c>
      <c r="AZ1740" s="5">
        <f t="shared" si="640"/>
        <v>68.9328</v>
      </c>
      <c r="BA1740" s="7">
        <f t="shared" si="641"/>
        <v>9.5628032447883968E-2</v>
      </c>
      <c r="BB1740" s="62">
        <f t="shared" si="642"/>
        <v>4672.8</v>
      </c>
      <c r="BC1740" s="28">
        <f t="shared" si="643"/>
        <v>-0.10848246651657953</v>
      </c>
      <c r="BD1740" s="32">
        <f t="shared" si="644"/>
        <v>2.2467069447138548E-2</v>
      </c>
      <c r="BE1740" s="32">
        <f t="shared" si="645"/>
        <v>1.6061744158701451E-2</v>
      </c>
      <c r="BF1740" s="35">
        <f t="shared" si="646"/>
        <v>0.96147118639415996</v>
      </c>
      <c r="BG1740" s="36">
        <f t="shared" si="647"/>
        <v>0.8180690469558759</v>
      </c>
      <c r="BH1740" s="33">
        <f t="shared" si="648"/>
        <v>0.17951468676740245</v>
      </c>
      <c r="BI1740" s="33">
        <f t="shared" si="649"/>
        <v>2.4162662767216771E-3</v>
      </c>
      <c r="BJ1740" s="63"/>
      <c r="BK1740" s="63">
        <v>13.3</v>
      </c>
      <c r="BL1740" s="63"/>
      <c r="BM1740" s="63"/>
      <c r="BN1740" s="63"/>
      <c r="BO1740" s="63"/>
      <c r="BP1740" s="63"/>
      <c r="BQ1740" s="63"/>
      <c r="BR1740" s="63"/>
      <c r="BS1740" s="63"/>
      <c r="BT1740" s="63"/>
      <c r="BU1740" s="63"/>
      <c r="BV1740" s="63"/>
      <c r="BW1740" s="63"/>
      <c r="BX1740" s="63"/>
      <c r="BY1740" s="63"/>
      <c r="BZ1740" s="63"/>
      <c r="CA1740" s="63"/>
      <c r="CB1740" s="63"/>
      <c r="CC1740" s="63"/>
      <c r="CD1740" s="63"/>
      <c r="CE1740" s="63"/>
      <c r="CF1740" s="63"/>
      <c r="CG1740" s="63"/>
      <c r="CH1740" s="63"/>
      <c r="CI1740" s="63"/>
      <c r="CJ1740" s="63"/>
      <c r="CK1740" s="63"/>
      <c r="CL1740" s="63"/>
      <c r="CM1740" s="63"/>
      <c r="CN1740" s="63">
        <v>20021119</v>
      </c>
      <c r="CO1740" s="63" t="s">
        <v>3607</v>
      </c>
      <c r="CP1740" s="66"/>
      <c r="CQ1740" s="64">
        <v>37581</v>
      </c>
      <c r="CR1740" s="78" t="s">
        <v>2043</v>
      </c>
      <c r="CS1740" s="78" t="s">
        <v>6954</v>
      </c>
    </row>
    <row r="1741" spans="1:97">
      <c r="A1741" s="20" t="s">
        <v>3591</v>
      </c>
      <c r="B1741" s="16" t="s">
        <v>6698</v>
      </c>
      <c r="F1741" s="19" t="s">
        <v>3610</v>
      </c>
      <c r="G1741" s="47" t="s">
        <v>3615</v>
      </c>
      <c r="H1741" s="47">
        <v>17</v>
      </c>
      <c r="I1741" s="47">
        <v>18</v>
      </c>
      <c r="J1741" s="47">
        <v>93</v>
      </c>
      <c r="K1741" s="23">
        <v>41.540039999999998</v>
      </c>
      <c r="L1741" s="23">
        <v>-107.89566600000001</v>
      </c>
      <c r="M1741" s="61" t="s">
        <v>2813</v>
      </c>
      <c r="N1741" s="19" t="s">
        <v>5105</v>
      </c>
      <c r="P1741" s="19" t="s">
        <v>7126</v>
      </c>
      <c r="U1741" s="46">
        <v>8902</v>
      </c>
      <c r="W1741" s="46">
        <v>9495</v>
      </c>
      <c r="X1741" s="46">
        <v>9440</v>
      </c>
      <c r="Z1741" s="48">
        <v>37581</v>
      </c>
      <c r="AA1741" s="19">
        <v>7.04</v>
      </c>
      <c r="AB1741" s="19" t="s">
        <v>3789</v>
      </c>
      <c r="AC1741" s="19">
        <v>46.4</v>
      </c>
      <c r="AD1741" s="19">
        <v>16.399999999999999</v>
      </c>
      <c r="AE1741" s="19">
        <v>2760</v>
      </c>
      <c r="AF1741" s="19">
        <v>33.1</v>
      </c>
      <c r="AH1741" s="19">
        <v>3649</v>
      </c>
      <c r="AI1741" s="19">
        <v>1725</v>
      </c>
      <c r="AK1741" s="4"/>
      <c r="AL1741" s="19">
        <v>26</v>
      </c>
      <c r="AM1741" s="19">
        <v>8688</v>
      </c>
      <c r="AN1741" s="50"/>
      <c r="AO1741" s="63" t="s">
        <v>3536</v>
      </c>
      <c r="AP1741" s="17">
        <f t="shared" si="634"/>
        <v>2.3153600000000001</v>
      </c>
      <c r="AQ1741" s="17">
        <f t="shared" si="635"/>
        <v>1.349556</v>
      </c>
      <c r="AR1741" s="17">
        <f t="shared" si="631"/>
        <v>120.05999999999999</v>
      </c>
      <c r="AS1741" s="17">
        <f t="shared" si="630"/>
        <v>0.84669799999999995</v>
      </c>
      <c r="AT1741" s="17">
        <f t="shared" si="636"/>
        <v>124.571614</v>
      </c>
      <c r="AU1741" s="5">
        <f t="shared" si="637"/>
        <v>102.93828999999999</v>
      </c>
      <c r="AV1741" s="5">
        <f t="shared" si="638"/>
        <v>28.272749999999998</v>
      </c>
      <c r="AW1741" s="5">
        <f t="shared" si="632"/>
        <v>0</v>
      </c>
      <c r="AX1741" s="5">
        <f t="shared" si="633"/>
        <v>0</v>
      </c>
      <c r="AY1741" s="5">
        <f t="shared" si="639"/>
        <v>0.54132000000000002</v>
      </c>
      <c r="AZ1741" s="5">
        <f t="shared" si="640"/>
        <v>131.75236000000001</v>
      </c>
      <c r="BA1741" s="7">
        <f t="shared" si="641"/>
        <v>-2.8014336263372745E-2</v>
      </c>
      <c r="BB1741" s="62">
        <f t="shared" si="642"/>
        <v>8255.9</v>
      </c>
      <c r="BC1741" s="6">
        <f t="shared" si="643"/>
        <v>-2.5501803008752433E-2</v>
      </c>
      <c r="BD1741" s="32">
        <f t="shared" si="644"/>
        <v>1.8586577837869229E-2</v>
      </c>
      <c r="BE1741" s="32">
        <f t="shared" si="645"/>
        <v>1.0833575616994093E-2</v>
      </c>
      <c r="BF1741" s="35">
        <f t="shared" si="646"/>
        <v>0.97057984654513663</v>
      </c>
      <c r="BG1741" s="36">
        <f t="shared" si="647"/>
        <v>0.78130129889134425</v>
      </c>
      <c r="BH1741" s="33">
        <f t="shared" si="648"/>
        <v>0.21459008400304933</v>
      </c>
      <c r="BI1741" s="33">
        <f t="shared" si="649"/>
        <v>4.1086171056063051E-3</v>
      </c>
      <c r="BK1741" s="19">
        <v>0.82</v>
      </c>
      <c r="BO1741" s="31"/>
      <c r="BP1741" s="31"/>
      <c r="BQ1741" s="31"/>
      <c r="BR1741" s="31"/>
      <c r="BS1741" s="31"/>
      <c r="BT1741" s="31"/>
      <c r="BU1741" s="31"/>
      <c r="BV1741" s="31"/>
      <c r="BW1741" s="31"/>
      <c r="BX1741" s="31"/>
      <c r="BY1741" s="31"/>
      <c r="BZ1741" s="31"/>
      <c r="CA1741" s="31"/>
      <c r="CB1741" s="31"/>
      <c r="CC1741" s="31"/>
      <c r="CD1741" s="31"/>
      <c r="CE1741" s="31"/>
      <c r="CF1741" s="31"/>
      <c r="CG1741" s="31"/>
      <c r="CH1741" s="31"/>
      <c r="CI1741" s="31"/>
      <c r="CJ1741" s="31"/>
      <c r="CK1741" s="31"/>
      <c r="CL1741" s="31"/>
      <c r="CN1741" s="63">
        <v>20021121</v>
      </c>
      <c r="CO1741" s="63" t="s">
        <v>3607</v>
      </c>
      <c r="CP1741" s="66"/>
      <c r="CQ1741" s="64">
        <v>37583</v>
      </c>
      <c r="CR1741" s="78" t="s">
        <v>2043</v>
      </c>
      <c r="CS1741" s="78" t="s">
        <v>6954</v>
      </c>
    </row>
    <row r="1742" spans="1:97">
      <c r="A1742" s="63" t="s">
        <v>3591</v>
      </c>
      <c r="B1742" s="63" t="s">
        <v>6040</v>
      </c>
      <c r="C1742" s="63">
        <v>3835</v>
      </c>
      <c r="D1742" s="19" t="s">
        <v>3782</v>
      </c>
      <c r="E1742" s="63" t="s">
        <v>2393</v>
      </c>
      <c r="F1742" s="63" t="s">
        <v>3610</v>
      </c>
      <c r="G1742" s="65" t="s">
        <v>3597</v>
      </c>
      <c r="H1742" s="65">
        <v>20</v>
      </c>
      <c r="I1742" s="65">
        <v>18</v>
      </c>
      <c r="J1742" s="65">
        <v>93</v>
      </c>
      <c r="K1742" s="23">
        <v>41.524999999999999</v>
      </c>
      <c r="L1742" s="23">
        <v>-107.90528</v>
      </c>
      <c r="M1742" s="61" t="s">
        <v>6041</v>
      </c>
      <c r="N1742" s="63" t="s">
        <v>6042</v>
      </c>
      <c r="O1742" s="63"/>
      <c r="P1742" s="63" t="s">
        <v>7126</v>
      </c>
      <c r="Q1742" s="63"/>
      <c r="R1742" s="63"/>
      <c r="S1742" s="55"/>
      <c r="T1742" s="63"/>
      <c r="U1742" s="66" t="s">
        <v>6043</v>
      </c>
      <c r="V1742" s="63"/>
      <c r="W1742" s="66">
        <v>9462</v>
      </c>
      <c r="X1742" s="66">
        <v>9372</v>
      </c>
      <c r="Y1742" s="63"/>
      <c r="Z1742" s="64">
        <v>36620</v>
      </c>
      <c r="AA1742" s="63">
        <v>7.59</v>
      </c>
      <c r="AB1742" s="63"/>
      <c r="AC1742" s="63">
        <v>2</v>
      </c>
      <c r="AD1742" s="63">
        <v>1</v>
      </c>
      <c r="AE1742" s="63">
        <v>1120</v>
      </c>
      <c r="AF1742" s="63">
        <v>20</v>
      </c>
      <c r="AG1742" s="63"/>
      <c r="AH1742" s="63">
        <v>888</v>
      </c>
      <c r="AI1742" s="63">
        <v>1572</v>
      </c>
      <c r="AJ1742" s="63"/>
      <c r="AK1742" s="63"/>
      <c r="AL1742" s="63">
        <v>22</v>
      </c>
      <c r="AM1742" s="63">
        <v>2561</v>
      </c>
      <c r="AN1742" s="63"/>
      <c r="AO1742" s="63" t="s">
        <v>6044</v>
      </c>
      <c r="AP1742" s="17">
        <f t="shared" si="634"/>
        <v>9.98E-2</v>
      </c>
      <c r="AQ1742" s="17">
        <f t="shared" si="635"/>
        <v>8.2290000000000002E-2</v>
      </c>
      <c r="AR1742" s="17">
        <f t="shared" si="631"/>
        <v>48.72</v>
      </c>
      <c r="AS1742" s="17">
        <f t="shared" si="630"/>
        <v>0.51159999999999994</v>
      </c>
      <c r="AT1742" s="17">
        <f t="shared" si="636"/>
        <v>49.413690000000003</v>
      </c>
      <c r="AU1742" s="5">
        <f t="shared" si="637"/>
        <v>25.05048</v>
      </c>
      <c r="AV1742" s="5">
        <f t="shared" si="638"/>
        <v>25.765079999999998</v>
      </c>
      <c r="AW1742" s="5">
        <f t="shared" si="632"/>
        <v>0</v>
      </c>
      <c r="AX1742" s="5">
        <f t="shared" si="633"/>
        <v>0</v>
      </c>
      <c r="AY1742" s="5">
        <f t="shared" si="639"/>
        <v>0.45804000000000006</v>
      </c>
      <c r="AZ1742" s="5">
        <f t="shared" si="640"/>
        <v>51.273599999999995</v>
      </c>
      <c r="BA1742" s="7">
        <f t="shared" si="641"/>
        <v>-1.8472142809683251E-2</v>
      </c>
      <c r="BB1742" s="62">
        <f t="shared" si="642"/>
        <v>3625</v>
      </c>
      <c r="BC1742" s="28">
        <f t="shared" si="643"/>
        <v>0.17200129324280633</v>
      </c>
      <c r="BD1742" s="32">
        <f t="shared" si="644"/>
        <v>2.0196832092482871E-3</v>
      </c>
      <c r="BE1742" s="32">
        <f t="shared" si="645"/>
        <v>1.6653279688280717E-3</v>
      </c>
      <c r="BF1742" s="35">
        <f t="shared" si="646"/>
        <v>0.9963149888219236</v>
      </c>
      <c r="BG1742" s="33">
        <f t="shared" si="647"/>
        <v>0.48856487549148103</v>
      </c>
      <c r="BH1742" s="37">
        <f t="shared" si="648"/>
        <v>0.50250187230855647</v>
      </c>
      <c r="BI1742" s="33">
        <f t="shared" si="649"/>
        <v>8.9332521999625561E-3</v>
      </c>
      <c r="BJ1742" s="63"/>
      <c r="BK1742" s="63">
        <v>8.64</v>
      </c>
      <c r="BL1742" s="63"/>
      <c r="BM1742" s="63"/>
      <c r="BN1742" s="63"/>
      <c r="BO1742" s="63">
        <v>616.45000000000005</v>
      </c>
      <c r="BP1742" s="63"/>
      <c r="BQ1742" s="63"/>
      <c r="BR1742" s="63"/>
      <c r="BS1742" s="63">
        <v>1.07</v>
      </c>
      <c r="BT1742" s="63"/>
      <c r="BU1742" s="63">
        <v>0.05</v>
      </c>
      <c r="BV1742" s="63"/>
      <c r="BW1742" s="63"/>
      <c r="BX1742" s="63"/>
      <c r="BY1742" s="63"/>
      <c r="BZ1742" s="63"/>
      <c r="CA1742" s="63"/>
      <c r="CB1742" s="63"/>
      <c r="CC1742" s="63"/>
      <c r="CD1742" s="63"/>
      <c r="CE1742" s="63"/>
      <c r="CF1742" s="63">
        <v>0.03</v>
      </c>
      <c r="CG1742" s="63">
        <v>0.53</v>
      </c>
      <c r="CH1742" s="63"/>
      <c r="CI1742" s="63"/>
      <c r="CJ1742" s="63"/>
      <c r="CK1742" s="63"/>
      <c r="CL1742" s="63"/>
      <c r="CM1742" s="63"/>
      <c r="CN1742" s="63">
        <v>20000404</v>
      </c>
      <c r="CO1742" s="63" t="s">
        <v>6045</v>
      </c>
      <c r="CP1742" s="66"/>
      <c r="CQ1742" s="64">
        <v>36623</v>
      </c>
      <c r="CR1742" s="78" t="s">
        <v>2043</v>
      </c>
      <c r="CS1742" s="78" t="s">
        <v>6954</v>
      </c>
    </row>
    <row r="1743" spans="1:97">
      <c r="A1743" s="63" t="s">
        <v>3591</v>
      </c>
      <c r="B1743" s="63" t="s">
        <v>6040</v>
      </c>
      <c r="C1743" s="63">
        <v>3831</v>
      </c>
      <c r="D1743" s="19" t="s">
        <v>3782</v>
      </c>
      <c r="E1743" s="63" t="s">
        <v>2393</v>
      </c>
      <c r="F1743" s="63" t="s">
        <v>3610</v>
      </c>
      <c r="G1743" s="65" t="s">
        <v>264</v>
      </c>
      <c r="H1743" s="65">
        <v>20</v>
      </c>
      <c r="I1743" s="65">
        <v>18</v>
      </c>
      <c r="J1743" s="65">
        <v>93</v>
      </c>
      <c r="K1743" s="23">
        <v>41.517780000000002</v>
      </c>
      <c r="L1743" s="23">
        <v>-107.895</v>
      </c>
      <c r="M1743" s="61" t="s">
        <v>6088</v>
      </c>
      <c r="N1743" s="63" t="s">
        <v>6089</v>
      </c>
      <c r="O1743" s="63"/>
      <c r="P1743" s="63" t="s">
        <v>7126</v>
      </c>
      <c r="Q1743" s="63"/>
      <c r="R1743" s="63"/>
      <c r="S1743" s="55"/>
      <c r="T1743" s="63"/>
      <c r="U1743" s="66" t="s">
        <v>6090</v>
      </c>
      <c r="V1743" s="63"/>
      <c r="W1743" s="66">
        <v>9362</v>
      </c>
      <c r="X1743" s="66">
        <v>9269</v>
      </c>
      <c r="Y1743" s="63"/>
      <c r="Z1743" s="64">
        <v>36620</v>
      </c>
      <c r="AA1743" s="63">
        <v>7.95</v>
      </c>
      <c r="AB1743" s="63"/>
      <c r="AC1743" s="63">
        <v>6</v>
      </c>
      <c r="AD1743" s="63">
        <v>4</v>
      </c>
      <c r="AE1743" s="63">
        <v>2448</v>
      </c>
      <c r="AF1743" s="63">
        <v>505</v>
      </c>
      <c r="AG1743" s="63"/>
      <c r="AH1743" s="63">
        <v>2148</v>
      </c>
      <c r="AI1743" s="63">
        <v>3053</v>
      </c>
      <c r="AJ1743" s="63"/>
      <c r="AK1743" s="63"/>
      <c r="AL1743" s="63">
        <v>71</v>
      </c>
      <c r="AM1743" s="63">
        <v>6182</v>
      </c>
      <c r="AN1743" s="63"/>
      <c r="AO1743" s="63" t="s">
        <v>6091</v>
      </c>
      <c r="AP1743" s="17">
        <f t="shared" si="634"/>
        <v>0.2994</v>
      </c>
      <c r="AQ1743" s="17">
        <f t="shared" si="635"/>
        <v>0.32916000000000001</v>
      </c>
      <c r="AR1743" s="17">
        <f t="shared" si="631"/>
        <v>106.488</v>
      </c>
      <c r="AS1743" s="17">
        <f t="shared" si="630"/>
        <v>12.917899999999999</v>
      </c>
      <c r="AT1743" s="17">
        <f t="shared" si="636"/>
        <v>120.03446</v>
      </c>
      <c r="AU1743" s="5">
        <f t="shared" si="637"/>
        <v>60.595079999999996</v>
      </c>
      <c r="AV1743" s="5">
        <f t="shared" si="638"/>
        <v>50.038669999999996</v>
      </c>
      <c r="AW1743" s="5">
        <f t="shared" si="632"/>
        <v>0</v>
      </c>
      <c r="AX1743" s="5">
        <f t="shared" si="633"/>
        <v>0</v>
      </c>
      <c r="AY1743" s="5">
        <f t="shared" si="639"/>
        <v>1.4782200000000001</v>
      </c>
      <c r="AZ1743" s="5">
        <f t="shared" si="640"/>
        <v>112.11196999999999</v>
      </c>
      <c r="BA1743" s="7">
        <f t="shared" si="641"/>
        <v>3.4127123988079468E-2</v>
      </c>
      <c r="BB1743" s="62">
        <f t="shared" si="642"/>
        <v>8235</v>
      </c>
      <c r="BC1743" s="28">
        <f t="shared" si="643"/>
        <v>0.14240133176111536</v>
      </c>
      <c r="BD1743" s="32">
        <f t="shared" si="644"/>
        <v>2.494283724857012E-3</v>
      </c>
      <c r="BE1743" s="32">
        <f t="shared" si="645"/>
        <v>2.7422125279690517E-3</v>
      </c>
      <c r="BF1743" s="35">
        <f t="shared" si="646"/>
        <v>0.99476350374717404</v>
      </c>
      <c r="BG1743" s="37">
        <f t="shared" si="647"/>
        <v>0.54048715761573007</v>
      </c>
      <c r="BH1743" s="33">
        <f t="shared" si="648"/>
        <v>0.44632763120655183</v>
      </c>
      <c r="BI1743" s="33">
        <f t="shared" si="649"/>
        <v>1.3185211177718136E-2</v>
      </c>
      <c r="BJ1743" s="63"/>
      <c r="BK1743" s="63">
        <v>4.99</v>
      </c>
      <c r="BL1743" s="63"/>
      <c r="BM1743" s="63"/>
      <c r="BN1743" s="63"/>
      <c r="BO1743" s="63">
        <v>189.94</v>
      </c>
      <c r="BP1743" s="63"/>
      <c r="BQ1743" s="63"/>
      <c r="BR1743" s="63"/>
      <c r="BS1743" s="63">
        <v>0.87</v>
      </c>
      <c r="BT1743" s="63"/>
      <c r="BU1743" s="63"/>
      <c r="BV1743" s="63"/>
      <c r="BW1743" s="63"/>
      <c r="BX1743" s="63"/>
      <c r="BY1743" s="63"/>
      <c r="BZ1743" s="63"/>
      <c r="CA1743" s="63"/>
      <c r="CB1743" s="63"/>
      <c r="CC1743" s="63"/>
      <c r="CD1743" s="63"/>
      <c r="CE1743" s="63">
        <v>0.03</v>
      </c>
      <c r="CG1743" s="63">
        <v>0.53</v>
      </c>
      <c r="CH1743" s="63"/>
      <c r="CI1743" s="63"/>
      <c r="CJ1743" s="63"/>
      <c r="CK1743" s="63"/>
      <c r="CL1743" s="63"/>
      <c r="CM1743" s="63"/>
      <c r="CN1743" s="63">
        <v>20000404</v>
      </c>
      <c r="CO1743" s="63" t="s">
        <v>6092</v>
      </c>
      <c r="CP1743" s="66"/>
      <c r="CQ1743" s="64">
        <v>36623</v>
      </c>
      <c r="CR1743" s="78" t="s">
        <v>2043</v>
      </c>
      <c r="CS1743" s="78" t="s">
        <v>6954</v>
      </c>
    </row>
    <row r="1744" spans="1:97">
      <c r="A1744" s="63" t="s">
        <v>3591</v>
      </c>
      <c r="B1744" s="63" t="s">
        <v>6057</v>
      </c>
      <c r="C1744" s="63">
        <v>3834</v>
      </c>
      <c r="D1744" s="19" t="s">
        <v>3782</v>
      </c>
      <c r="E1744" s="63" t="s">
        <v>2393</v>
      </c>
      <c r="F1744" s="63" t="s">
        <v>3610</v>
      </c>
      <c r="G1744" s="65" t="s">
        <v>3594</v>
      </c>
      <c r="H1744" s="65">
        <v>28</v>
      </c>
      <c r="I1744" s="65">
        <v>18</v>
      </c>
      <c r="J1744" s="65">
        <v>93</v>
      </c>
      <c r="K1744" s="23">
        <v>41.510829999999999</v>
      </c>
      <c r="L1744" s="23">
        <v>-107.88611</v>
      </c>
      <c r="M1744" s="61" t="s">
        <v>6058</v>
      </c>
      <c r="N1744" s="63" t="s">
        <v>6059</v>
      </c>
      <c r="O1744" s="63"/>
      <c r="P1744" s="63" t="s">
        <v>7126</v>
      </c>
      <c r="Q1744" s="63"/>
      <c r="R1744" s="63"/>
      <c r="S1744" s="55"/>
      <c r="T1744" s="63"/>
      <c r="U1744" s="66" t="s">
        <v>6060</v>
      </c>
      <c r="V1744" s="63"/>
      <c r="W1744" s="66">
        <v>9310</v>
      </c>
      <c r="X1744" s="66">
        <v>9244</v>
      </c>
      <c r="Y1744" s="63"/>
      <c r="Z1744" s="64">
        <v>37664</v>
      </c>
      <c r="AA1744" s="63">
        <v>8.42</v>
      </c>
      <c r="AB1744" s="63"/>
      <c r="AC1744" s="63">
        <v>2</v>
      </c>
      <c r="AD1744" s="63"/>
      <c r="AE1744" s="63">
        <v>1180</v>
      </c>
      <c r="AF1744" s="63">
        <v>20.6</v>
      </c>
      <c r="AG1744" s="63"/>
      <c r="AH1744" s="63">
        <v>1060</v>
      </c>
      <c r="AI1744" s="63">
        <v>1300</v>
      </c>
      <c r="AJ1744" s="63">
        <v>19.2</v>
      </c>
      <c r="AK1744" s="63"/>
      <c r="AL1744" s="63">
        <v>13</v>
      </c>
      <c r="AM1744" s="63">
        <v>3320</v>
      </c>
      <c r="AN1744" s="63"/>
      <c r="AO1744" s="63" t="s">
        <v>6051</v>
      </c>
      <c r="AP1744" s="17">
        <f t="shared" si="634"/>
        <v>9.98E-2</v>
      </c>
      <c r="AQ1744" s="17">
        <f t="shared" si="635"/>
        <v>0</v>
      </c>
      <c r="AR1744" s="17">
        <f t="shared" si="631"/>
        <v>51.33</v>
      </c>
      <c r="AS1744" s="17">
        <f t="shared" si="630"/>
        <v>0.52694799999999997</v>
      </c>
      <c r="AT1744" s="17">
        <f t="shared" si="636"/>
        <v>51.956747999999997</v>
      </c>
      <c r="AU1744" s="5">
        <f t="shared" si="637"/>
        <v>29.9026</v>
      </c>
      <c r="AV1744" s="5">
        <f t="shared" si="638"/>
        <v>21.306999999999999</v>
      </c>
      <c r="AW1744" s="5">
        <f t="shared" si="632"/>
        <v>0.63993599999999995</v>
      </c>
      <c r="AX1744" s="5">
        <f t="shared" si="633"/>
        <v>0</v>
      </c>
      <c r="AY1744" s="5">
        <f t="shared" si="639"/>
        <v>0.27066000000000001</v>
      </c>
      <c r="AZ1744" s="5">
        <f t="shared" si="640"/>
        <v>52.120195999999993</v>
      </c>
      <c r="BA1744" s="7">
        <f t="shared" si="641"/>
        <v>-1.5704534906404955E-3</v>
      </c>
      <c r="BB1744" s="62">
        <f t="shared" si="642"/>
        <v>3594.7999999999997</v>
      </c>
      <c r="BC1744" s="28">
        <f t="shared" si="643"/>
        <v>3.9740845722218976E-2</v>
      </c>
      <c r="BD1744" s="32">
        <f t="shared" si="644"/>
        <v>1.9208284552374218E-3</v>
      </c>
      <c r="BE1744" s="32">
        <f t="shared" si="645"/>
        <v>0</v>
      </c>
      <c r="BF1744" s="35">
        <f t="shared" si="646"/>
        <v>0.99807917154476256</v>
      </c>
      <c r="BG1744" s="37">
        <f t="shared" si="647"/>
        <v>0.57372385936537929</v>
      </c>
      <c r="BH1744" s="33">
        <f t="shared" si="648"/>
        <v>0.40880506282056195</v>
      </c>
      <c r="BI1744" s="33">
        <f t="shared" si="649"/>
        <v>5.192996588117206E-3</v>
      </c>
      <c r="BJ1744" s="63"/>
      <c r="BK1744" s="63">
        <v>1.39</v>
      </c>
      <c r="BL1744" s="63"/>
      <c r="BM1744" s="63">
        <v>2722</v>
      </c>
      <c r="BN1744" s="63"/>
      <c r="BO1744" s="63"/>
      <c r="BP1744" s="63"/>
      <c r="BQ1744" s="63"/>
      <c r="BR1744" s="63"/>
      <c r="BS1744" s="63"/>
      <c r="BT1744" s="63"/>
      <c r="BU1744" s="63"/>
      <c r="BV1744" s="63"/>
      <c r="BW1744" s="63"/>
      <c r="BX1744" s="63"/>
      <c r="BY1744" s="63"/>
      <c r="BZ1744" s="63"/>
      <c r="CA1744" s="63"/>
      <c r="CB1744" s="63"/>
      <c r="CC1744" s="63"/>
      <c r="CD1744" s="63"/>
      <c r="CE1744" s="63"/>
      <c r="CF1744" s="63"/>
      <c r="CG1744" s="63"/>
      <c r="CH1744" s="63"/>
      <c r="CI1744" s="63"/>
      <c r="CJ1744" s="63"/>
      <c r="CK1744" s="63"/>
      <c r="CL1744" s="63"/>
      <c r="CM1744" s="63"/>
      <c r="CN1744" s="63">
        <v>20030212</v>
      </c>
      <c r="CO1744" s="63" t="s">
        <v>6061</v>
      </c>
      <c r="CP1744" s="66"/>
      <c r="CQ1744" s="64">
        <v>37671</v>
      </c>
      <c r="CR1744" s="78" t="s">
        <v>2043</v>
      </c>
      <c r="CS1744" s="78" t="s">
        <v>6954</v>
      </c>
    </row>
    <row r="1745" spans="1:97">
      <c r="A1745" s="63" t="s">
        <v>3591</v>
      </c>
      <c r="B1745" s="63" t="s">
        <v>6048</v>
      </c>
      <c r="C1745" s="63">
        <v>3832</v>
      </c>
      <c r="D1745" s="19" t="s">
        <v>3782</v>
      </c>
      <c r="E1745" s="63" t="s">
        <v>2393</v>
      </c>
      <c r="F1745" s="63" t="s">
        <v>3610</v>
      </c>
      <c r="G1745" s="65" t="s">
        <v>264</v>
      </c>
      <c r="H1745" s="65">
        <v>30</v>
      </c>
      <c r="I1745" s="65">
        <v>18</v>
      </c>
      <c r="J1745" s="65">
        <v>93</v>
      </c>
      <c r="K1745" s="23">
        <v>41.503329999999998</v>
      </c>
      <c r="L1745" s="23">
        <v>-107.91416700000001</v>
      </c>
      <c r="M1745" s="61" t="s">
        <v>6049</v>
      </c>
      <c r="N1745" s="63" t="s">
        <v>6050</v>
      </c>
      <c r="O1745" s="63"/>
      <c r="P1745" s="63" t="s">
        <v>7126</v>
      </c>
      <c r="Q1745" s="63"/>
      <c r="R1745" s="63"/>
      <c r="S1745" s="55"/>
      <c r="T1745" s="63"/>
      <c r="U1745" s="66" t="s">
        <v>3540</v>
      </c>
      <c r="V1745" s="63"/>
      <c r="W1745" s="66">
        <v>9800</v>
      </c>
      <c r="X1745" s="66">
        <v>9732</v>
      </c>
      <c r="Y1745" s="63"/>
      <c r="Z1745" s="64">
        <v>37664</v>
      </c>
      <c r="AA1745" s="63">
        <v>8.1999999999999993</v>
      </c>
      <c r="AB1745" s="63"/>
      <c r="AC1745" s="63">
        <v>10</v>
      </c>
      <c r="AD1745" s="63">
        <v>4.0999999999999996</v>
      </c>
      <c r="AE1745" s="63">
        <v>2880</v>
      </c>
      <c r="AF1745" s="63">
        <v>56</v>
      </c>
      <c r="AG1745" s="63"/>
      <c r="AH1745" s="63">
        <v>2830</v>
      </c>
      <c r="AI1745" s="63">
        <v>3110</v>
      </c>
      <c r="AJ1745" s="63"/>
      <c r="AK1745" s="63"/>
      <c r="AL1745" s="63">
        <v>12</v>
      </c>
      <c r="AM1745" s="63">
        <v>7780</v>
      </c>
      <c r="AN1745" s="63"/>
      <c r="AO1745" s="63" t="s">
        <v>6051</v>
      </c>
      <c r="AP1745" s="17">
        <f t="shared" si="634"/>
        <v>0.499</v>
      </c>
      <c r="AQ1745" s="17">
        <f t="shared" si="635"/>
        <v>0.33738899999999999</v>
      </c>
      <c r="AR1745" s="17">
        <f t="shared" si="631"/>
        <v>125.27999999999999</v>
      </c>
      <c r="AS1745" s="17">
        <f t="shared" si="630"/>
        <v>1.43248</v>
      </c>
      <c r="AT1745" s="17">
        <f t="shared" si="636"/>
        <v>127.54886899999998</v>
      </c>
      <c r="AU1745" s="5">
        <f t="shared" si="637"/>
        <v>79.834299999999999</v>
      </c>
      <c r="AV1745" s="5">
        <f t="shared" si="638"/>
        <v>50.972899999999996</v>
      </c>
      <c r="AW1745" s="5">
        <f t="shared" si="632"/>
        <v>0</v>
      </c>
      <c r="AX1745" s="5">
        <f t="shared" si="633"/>
        <v>0</v>
      </c>
      <c r="AY1745" s="5">
        <f t="shared" si="639"/>
        <v>0.24984000000000001</v>
      </c>
      <c r="AZ1745" s="5">
        <f t="shared" si="640"/>
        <v>131.05704</v>
      </c>
      <c r="BA1745" s="7">
        <f t="shared" si="641"/>
        <v>-1.356570317192566E-2</v>
      </c>
      <c r="BB1745" s="62">
        <f t="shared" si="642"/>
        <v>8902.1</v>
      </c>
      <c r="BC1745" s="28">
        <f t="shared" si="643"/>
        <v>6.7263713801020281E-2</v>
      </c>
      <c r="BD1745" s="32">
        <f t="shared" si="644"/>
        <v>3.9122259876722236E-3</v>
      </c>
      <c r="BE1745" s="32">
        <f t="shared" si="645"/>
        <v>2.6451743762620117E-3</v>
      </c>
      <c r="BF1745" s="35">
        <f t="shared" si="646"/>
        <v>0.99344259963606574</v>
      </c>
      <c r="BG1745" s="37">
        <f t="shared" si="647"/>
        <v>0.6091568984008795</v>
      </c>
      <c r="BH1745" s="33">
        <f t="shared" si="648"/>
        <v>0.38893675608727313</v>
      </c>
      <c r="BI1745" s="33">
        <f t="shared" si="649"/>
        <v>1.9063455118473605E-3</v>
      </c>
      <c r="BJ1745" s="63"/>
      <c r="BK1745" s="63">
        <v>0.09</v>
      </c>
      <c r="BL1745" s="63"/>
      <c r="BM1745" s="63">
        <v>6819</v>
      </c>
      <c r="BN1745" s="63"/>
      <c r="BO1745" s="63"/>
      <c r="BP1745" s="63"/>
      <c r="BQ1745" s="63"/>
      <c r="BR1745" s="63"/>
      <c r="BS1745" s="63"/>
      <c r="BT1745" s="63"/>
      <c r="BU1745" s="63"/>
      <c r="BV1745" s="63"/>
      <c r="BW1745" s="63"/>
      <c r="BX1745" s="63"/>
      <c r="BY1745" s="63"/>
      <c r="BZ1745" s="63"/>
      <c r="CA1745" s="63"/>
      <c r="CB1745" s="63"/>
      <c r="CC1745" s="63"/>
      <c r="CD1745" s="63"/>
      <c r="CE1745" s="63"/>
      <c r="CF1745" s="63"/>
      <c r="CG1745" s="63"/>
      <c r="CH1745" s="63"/>
      <c r="CI1745" s="63"/>
      <c r="CJ1745" s="63"/>
      <c r="CK1745" s="63"/>
      <c r="CL1745" s="63"/>
      <c r="CM1745" s="63"/>
      <c r="CN1745" s="63">
        <v>20030212</v>
      </c>
      <c r="CO1745" s="63" t="s">
        <v>6052</v>
      </c>
      <c r="CP1745" s="66"/>
      <c r="CQ1745" s="64">
        <v>37672</v>
      </c>
      <c r="CR1745" s="78" t="s">
        <v>2043</v>
      </c>
      <c r="CS1745" s="78" t="s">
        <v>6954</v>
      </c>
    </row>
    <row r="1746" spans="1:97">
      <c r="A1746" s="63" t="s">
        <v>3591</v>
      </c>
      <c r="B1746" s="63" t="s">
        <v>6065</v>
      </c>
      <c r="C1746" s="63">
        <v>3837</v>
      </c>
      <c r="D1746" s="19" t="s">
        <v>3782</v>
      </c>
      <c r="E1746" s="63" t="s">
        <v>2393</v>
      </c>
      <c r="F1746" s="63" t="s">
        <v>3610</v>
      </c>
      <c r="G1746" s="65" t="s">
        <v>3596</v>
      </c>
      <c r="H1746" s="65">
        <v>32</v>
      </c>
      <c r="I1746" s="65">
        <v>18</v>
      </c>
      <c r="J1746" s="65">
        <v>93</v>
      </c>
      <c r="K1746" s="23">
        <v>41.489170000000001</v>
      </c>
      <c r="L1746" s="23">
        <v>-107.89472000000001</v>
      </c>
      <c r="M1746" s="61" t="s">
        <v>6066</v>
      </c>
      <c r="N1746" s="63" t="s">
        <v>6067</v>
      </c>
      <c r="O1746" s="63"/>
      <c r="P1746" s="63" t="s">
        <v>7126</v>
      </c>
      <c r="Q1746" s="63"/>
      <c r="R1746" s="63"/>
      <c r="S1746" s="55"/>
      <c r="T1746" s="63"/>
      <c r="U1746" s="66" t="s">
        <v>6068</v>
      </c>
      <c r="V1746" s="63"/>
      <c r="W1746" s="66">
        <v>9427</v>
      </c>
      <c r="X1746" s="66">
        <v>9353</v>
      </c>
      <c r="Y1746" s="63"/>
      <c r="Z1746" s="64">
        <v>36649</v>
      </c>
      <c r="AA1746" s="63">
        <v>8.0500000000000007</v>
      </c>
      <c r="AB1746" s="63"/>
      <c r="AC1746" s="63">
        <v>2</v>
      </c>
      <c r="AD1746" s="63">
        <v>11</v>
      </c>
      <c r="AE1746" s="63">
        <v>1861</v>
      </c>
      <c r="AF1746" s="63">
        <v>229</v>
      </c>
      <c r="AG1746" s="63"/>
      <c r="AH1746" s="63">
        <v>1302</v>
      </c>
      <c r="AI1746" s="63">
        <v>2942</v>
      </c>
      <c r="AJ1746" s="63"/>
      <c r="AK1746" s="63"/>
      <c r="AL1746" s="63">
        <v>98</v>
      </c>
      <c r="AM1746" s="63">
        <v>4802</v>
      </c>
      <c r="AN1746" s="63"/>
      <c r="AO1746" s="63" t="s">
        <v>6044</v>
      </c>
      <c r="AP1746" s="17">
        <f t="shared" si="634"/>
        <v>9.98E-2</v>
      </c>
      <c r="AQ1746" s="17">
        <f t="shared" si="635"/>
        <v>0.90519000000000005</v>
      </c>
      <c r="AR1746" s="17">
        <f t="shared" si="631"/>
        <v>80.953499999999991</v>
      </c>
      <c r="AS1746" s="17">
        <f t="shared" si="630"/>
        <v>5.8578199999999994</v>
      </c>
      <c r="AT1746" s="17">
        <f t="shared" si="636"/>
        <v>87.816310000000001</v>
      </c>
      <c r="AU1746" s="5">
        <f t="shared" si="637"/>
        <v>36.729419999999998</v>
      </c>
      <c r="AV1746" s="5">
        <f t="shared" si="638"/>
        <v>48.219379999999994</v>
      </c>
      <c r="AW1746" s="5">
        <f t="shared" si="632"/>
        <v>0</v>
      </c>
      <c r="AX1746" s="5">
        <f t="shared" si="633"/>
        <v>0</v>
      </c>
      <c r="AY1746" s="5">
        <f t="shared" si="639"/>
        <v>2.0403600000000002</v>
      </c>
      <c r="AZ1746" s="5">
        <f t="shared" si="640"/>
        <v>86.989159999999998</v>
      </c>
      <c r="BA1746" s="7">
        <f t="shared" si="641"/>
        <v>4.7318313322804095E-3</v>
      </c>
      <c r="BB1746" s="62">
        <f t="shared" si="642"/>
        <v>6445</v>
      </c>
      <c r="BC1746" s="28">
        <f t="shared" si="643"/>
        <v>0.14608340001778253</v>
      </c>
      <c r="BD1746" s="32">
        <f t="shared" si="644"/>
        <v>1.1364631467662442E-3</v>
      </c>
      <c r="BE1746" s="32">
        <f t="shared" si="645"/>
        <v>1.0307766290794957E-2</v>
      </c>
      <c r="BF1746" s="35">
        <f t="shared" si="646"/>
        <v>0.98855577056243871</v>
      </c>
      <c r="BG1746" s="33">
        <f t="shared" si="647"/>
        <v>0.42222985024800791</v>
      </c>
      <c r="BH1746" s="37">
        <f t="shared" si="648"/>
        <v>0.55431481347790912</v>
      </c>
      <c r="BI1746" s="33">
        <f t="shared" si="649"/>
        <v>2.3455336274082889E-2</v>
      </c>
      <c r="BJ1746" s="63"/>
      <c r="BK1746" s="63">
        <v>0.42</v>
      </c>
      <c r="BL1746" s="63"/>
      <c r="BM1746" s="63"/>
      <c r="BN1746" s="63"/>
      <c r="BO1746" s="63">
        <v>114.19</v>
      </c>
      <c r="BP1746" s="63"/>
      <c r="BQ1746" s="63"/>
      <c r="BR1746" s="63">
        <v>0.05</v>
      </c>
      <c r="BS1746" s="63"/>
      <c r="BT1746" s="63"/>
      <c r="BU1746" s="63"/>
      <c r="BV1746" s="63"/>
      <c r="BW1746" s="63"/>
      <c r="BX1746" s="63"/>
      <c r="BY1746" s="63"/>
      <c r="BZ1746" s="63"/>
      <c r="CA1746" s="63"/>
      <c r="CB1746" s="63"/>
      <c r="CC1746" s="63"/>
      <c r="CD1746" s="63"/>
      <c r="CE1746" s="63">
        <v>0.04</v>
      </c>
      <c r="CF1746" s="63"/>
      <c r="CG1746" s="63"/>
      <c r="CH1746" s="63"/>
      <c r="CI1746" s="63"/>
      <c r="CJ1746" s="63"/>
      <c r="CK1746" s="63"/>
      <c r="CL1746" s="63"/>
      <c r="CM1746" s="63"/>
      <c r="CN1746" s="63">
        <v>20000503</v>
      </c>
      <c r="CO1746" s="63" t="s">
        <v>6069</v>
      </c>
      <c r="CP1746" s="66"/>
      <c r="CQ1746" s="64">
        <v>36662</v>
      </c>
      <c r="CR1746" s="78" t="s">
        <v>2043</v>
      </c>
      <c r="CS1746" s="78" t="s">
        <v>6954</v>
      </c>
    </row>
    <row r="1747" spans="1:97">
      <c r="A1747" s="63" t="s">
        <v>3591</v>
      </c>
      <c r="B1747" s="63" t="s">
        <v>6065</v>
      </c>
      <c r="C1747" s="63">
        <v>3833</v>
      </c>
      <c r="D1747" s="19" t="s">
        <v>3782</v>
      </c>
      <c r="E1747" s="63" t="s">
        <v>2393</v>
      </c>
      <c r="F1747" s="63" t="s">
        <v>3610</v>
      </c>
      <c r="G1747" s="65" t="s">
        <v>3592</v>
      </c>
      <c r="H1747" s="65">
        <v>32</v>
      </c>
      <c r="I1747" s="65">
        <v>18</v>
      </c>
      <c r="J1747" s="65">
        <v>93</v>
      </c>
      <c r="K1747" s="23">
        <v>41.496670000000002</v>
      </c>
      <c r="L1747" s="23">
        <v>-107.905</v>
      </c>
      <c r="M1747" s="61" t="s">
        <v>6097</v>
      </c>
      <c r="N1747" s="63" t="s">
        <v>6098</v>
      </c>
      <c r="O1747" s="63"/>
      <c r="P1747" s="63" t="s">
        <v>7126</v>
      </c>
      <c r="Q1747" s="63"/>
      <c r="R1747" s="63"/>
      <c r="S1747" s="55"/>
      <c r="T1747" s="63"/>
      <c r="U1747" s="66" t="s">
        <v>5988</v>
      </c>
      <c r="V1747" s="63"/>
      <c r="W1747" s="66">
        <v>9455</v>
      </c>
      <c r="X1747" s="66">
        <v>9364</v>
      </c>
      <c r="Y1747" s="63"/>
      <c r="Z1747" s="64">
        <v>36649</v>
      </c>
      <c r="AA1747" s="63">
        <v>8.0399999999999991</v>
      </c>
      <c r="AB1747" s="63"/>
      <c r="AC1747" s="63">
        <v>1</v>
      </c>
      <c r="AD1747" s="63">
        <v>3</v>
      </c>
      <c r="AE1747" s="63">
        <v>2248</v>
      </c>
      <c r="AF1747" s="63">
        <v>206</v>
      </c>
      <c r="AG1747" s="63"/>
      <c r="AH1747" s="63">
        <v>1774</v>
      </c>
      <c r="AI1747" s="63">
        <v>2765</v>
      </c>
      <c r="AJ1747" s="63"/>
      <c r="AK1747" s="63"/>
      <c r="AL1747" s="63"/>
      <c r="AM1747" s="63">
        <v>5365</v>
      </c>
      <c r="AN1747" s="63"/>
      <c r="AO1747" s="63" t="s">
        <v>6044</v>
      </c>
      <c r="AP1747" s="17">
        <f t="shared" si="634"/>
        <v>4.99E-2</v>
      </c>
      <c r="AQ1747" s="17">
        <f t="shared" si="635"/>
        <v>0.24687000000000001</v>
      </c>
      <c r="AR1747" s="17">
        <f t="shared" si="631"/>
        <v>97.787999999999997</v>
      </c>
      <c r="AS1747" s="17">
        <f t="shared" si="630"/>
        <v>5.2694799999999997</v>
      </c>
      <c r="AT1747" s="17">
        <f t="shared" si="636"/>
        <v>103.35424999999999</v>
      </c>
      <c r="AU1747" s="5">
        <f t="shared" si="637"/>
        <v>50.044539999999998</v>
      </c>
      <c r="AV1747" s="5">
        <f t="shared" si="638"/>
        <v>45.318349999999995</v>
      </c>
      <c r="AW1747" s="5">
        <f t="shared" si="632"/>
        <v>0</v>
      </c>
      <c r="AX1747" s="5">
        <f t="shared" si="633"/>
        <v>0</v>
      </c>
      <c r="AY1747" s="5">
        <f t="shared" si="639"/>
        <v>0</v>
      </c>
      <c r="AZ1747" s="5">
        <f t="shared" si="640"/>
        <v>95.362889999999993</v>
      </c>
      <c r="BA1747" s="7">
        <f t="shared" si="641"/>
        <v>4.0214749467509456E-2</v>
      </c>
      <c r="BB1747" s="62">
        <f t="shared" si="642"/>
        <v>6997</v>
      </c>
      <c r="BC1747" s="28">
        <f t="shared" si="643"/>
        <v>0.13201747290082511</v>
      </c>
      <c r="BD1747" s="32">
        <f t="shared" si="644"/>
        <v>4.8280549662931135E-4</v>
      </c>
      <c r="BE1747" s="32">
        <f t="shared" si="645"/>
        <v>2.3885810210997616E-3</v>
      </c>
      <c r="BF1747" s="35">
        <f t="shared" si="646"/>
        <v>0.997128613482271</v>
      </c>
      <c r="BG1747" s="37">
        <f t="shared" si="647"/>
        <v>0.52478002711536953</v>
      </c>
      <c r="BH1747" s="33">
        <f t="shared" si="648"/>
        <v>0.47521997288463047</v>
      </c>
      <c r="BI1747" s="33">
        <f t="shared" si="649"/>
        <v>0</v>
      </c>
      <c r="BJ1747" s="63"/>
      <c r="BK1747" s="63">
        <v>1.1200000000000001</v>
      </c>
      <c r="BL1747" s="63"/>
      <c r="BM1747" s="63"/>
      <c r="BN1747" s="63"/>
      <c r="BO1747" s="63">
        <v>253.84</v>
      </c>
      <c r="BP1747" s="63"/>
      <c r="BQ1747" s="63"/>
      <c r="BR1747" s="63">
        <v>0.06</v>
      </c>
      <c r="BS1747" s="63">
        <v>0.54</v>
      </c>
      <c r="BT1747" s="63"/>
      <c r="BU1747" s="63"/>
      <c r="BV1747" s="63"/>
      <c r="BW1747" s="63"/>
      <c r="BX1747" s="63"/>
      <c r="BY1747" s="63"/>
      <c r="BZ1747" s="63"/>
      <c r="CA1747" s="63"/>
      <c r="CB1747" s="63"/>
      <c r="CC1747" s="63"/>
      <c r="CD1747" s="63"/>
      <c r="CE1747" s="63"/>
      <c r="CF1747" s="63">
        <v>0.05</v>
      </c>
      <c r="CG1747" s="63">
        <v>0.33</v>
      </c>
      <c r="CH1747" s="63"/>
      <c r="CI1747" s="63"/>
      <c r="CJ1747" s="63"/>
      <c r="CK1747" s="63"/>
      <c r="CL1747" s="63"/>
      <c r="CM1747" s="63"/>
      <c r="CN1747" s="63">
        <v>20000503</v>
      </c>
      <c r="CO1747" s="63" t="s">
        <v>6099</v>
      </c>
      <c r="CP1747" s="66"/>
      <c r="CQ1747" s="64">
        <v>36662</v>
      </c>
      <c r="CR1747" s="78" t="s">
        <v>2043</v>
      </c>
      <c r="CS1747" s="78" t="s">
        <v>6954</v>
      </c>
    </row>
    <row r="1748" spans="1:97">
      <c r="A1748" s="63" t="s">
        <v>3591</v>
      </c>
      <c r="B1748" s="63" t="s">
        <v>6065</v>
      </c>
      <c r="C1748" s="63">
        <v>3878</v>
      </c>
      <c r="D1748" s="19" t="s">
        <v>3782</v>
      </c>
      <c r="E1748" s="63" t="s">
        <v>2393</v>
      </c>
      <c r="F1748" s="63" t="s">
        <v>3610</v>
      </c>
      <c r="G1748" s="65" t="s">
        <v>3604</v>
      </c>
      <c r="H1748" s="65">
        <v>32</v>
      </c>
      <c r="I1748" s="65">
        <v>18</v>
      </c>
      <c r="J1748" s="65">
        <v>93</v>
      </c>
      <c r="K1748" s="23">
        <v>41.489269999999998</v>
      </c>
      <c r="L1748" s="23">
        <v>-107.90495</v>
      </c>
      <c r="M1748" s="61" t="s">
        <v>6103</v>
      </c>
      <c r="N1748" s="63" t="s">
        <v>6104</v>
      </c>
      <c r="O1748" s="63"/>
      <c r="P1748" s="63" t="s">
        <v>7126</v>
      </c>
      <c r="Q1748" s="63"/>
      <c r="R1748" s="63"/>
      <c r="S1748" s="55"/>
      <c r="T1748" s="63"/>
      <c r="U1748" s="66" t="s">
        <v>6105</v>
      </c>
      <c r="V1748" s="63"/>
      <c r="W1748" s="66">
        <v>10010</v>
      </c>
      <c r="X1748" s="66">
        <v>9945</v>
      </c>
      <c r="Y1748" s="63"/>
      <c r="Z1748" s="64">
        <v>34091</v>
      </c>
      <c r="AA1748" s="63">
        <v>4.67</v>
      </c>
      <c r="AB1748" s="63"/>
      <c r="AC1748" s="63"/>
      <c r="AD1748" s="63"/>
      <c r="AE1748" s="63">
        <v>47</v>
      </c>
      <c r="AF1748" s="63">
        <v>2</v>
      </c>
      <c r="AG1748" s="63"/>
      <c r="AH1748" s="63">
        <v>49</v>
      </c>
      <c r="AI1748" s="63">
        <v>33</v>
      </c>
      <c r="AJ1748" s="63"/>
      <c r="AK1748" s="63"/>
      <c r="AL1748" s="63"/>
      <c r="AM1748" s="63">
        <v>131</v>
      </c>
      <c r="AN1748" s="63"/>
      <c r="AO1748" s="63" t="s">
        <v>6075</v>
      </c>
      <c r="AP1748" s="17">
        <f t="shared" si="634"/>
        <v>0</v>
      </c>
      <c r="AQ1748" s="17">
        <f t="shared" si="635"/>
        <v>0</v>
      </c>
      <c r="AR1748" s="17">
        <f t="shared" si="631"/>
        <v>2.0444999999999998</v>
      </c>
      <c r="AS1748" s="17">
        <f t="shared" si="630"/>
        <v>5.1159999999999997E-2</v>
      </c>
      <c r="AT1748" s="17">
        <f t="shared" si="636"/>
        <v>2.0956599999999996</v>
      </c>
      <c r="AU1748" s="5">
        <f t="shared" si="637"/>
        <v>1.38229</v>
      </c>
      <c r="AV1748" s="5">
        <f t="shared" si="638"/>
        <v>0.54086999999999996</v>
      </c>
      <c r="AW1748" s="5">
        <f t="shared" si="632"/>
        <v>0</v>
      </c>
      <c r="AX1748" s="5">
        <f t="shared" si="633"/>
        <v>0</v>
      </c>
      <c r="AY1748" s="5">
        <f t="shared" si="639"/>
        <v>0</v>
      </c>
      <c r="AZ1748" s="5">
        <f t="shared" si="640"/>
        <v>1.92316</v>
      </c>
      <c r="BA1748" s="7">
        <f t="shared" si="641"/>
        <v>4.2923047063565839E-2</v>
      </c>
      <c r="BB1748" s="62">
        <f t="shared" si="642"/>
        <v>131</v>
      </c>
      <c r="BC1748" s="28">
        <f t="shared" si="643"/>
        <v>0</v>
      </c>
      <c r="BD1748" s="32">
        <f t="shared" si="644"/>
        <v>0</v>
      </c>
      <c r="BE1748" s="32">
        <f t="shared" si="645"/>
        <v>0</v>
      </c>
      <c r="BF1748" s="35">
        <f t="shared" si="646"/>
        <v>1</v>
      </c>
      <c r="BG1748" s="37">
        <f t="shared" si="647"/>
        <v>0.71875974957881816</v>
      </c>
      <c r="BH1748" s="33">
        <f t="shared" si="648"/>
        <v>0.28124025042118178</v>
      </c>
      <c r="BI1748" s="33">
        <f t="shared" si="649"/>
        <v>0</v>
      </c>
      <c r="BJ1748" s="63"/>
      <c r="BK1748" s="63"/>
      <c r="BL1748" s="63"/>
      <c r="BM1748" s="63"/>
      <c r="BN1748" s="63"/>
      <c r="BO1748" s="63"/>
      <c r="BP1748" s="63"/>
      <c r="BQ1748" s="63"/>
      <c r="BR1748" s="63"/>
      <c r="BS1748" s="63"/>
      <c r="BT1748" s="63"/>
      <c r="BU1748" s="63"/>
      <c r="BV1748" s="63"/>
      <c r="BW1748" s="63"/>
      <c r="BX1748" s="63"/>
      <c r="BY1748" s="63"/>
      <c r="BZ1748" s="63"/>
      <c r="CA1748" s="63"/>
      <c r="CB1748" s="63"/>
      <c r="CC1748" s="63"/>
      <c r="CD1748" s="63"/>
      <c r="CE1748" s="63"/>
      <c r="CF1748" s="63"/>
      <c r="CG1748" s="63"/>
      <c r="CH1748" s="63"/>
      <c r="CI1748" s="63"/>
      <c r="CJ1748" s="63"/>
      <c r="CK1748" s="63"/>
      <c r="CL1748" s="63"/>
      <c r="CM1748" s="63"/>
      <c r="CN1748" s="63">
        <v>19930502</v>
      </c>
      <c r="CO1748" s="63" t="s">
        <v>6106</v>
      </c>
      <c r="CP1748" s="66"/>
      <c r="CQ1748" s="64">
        <v>34100</v>
      </c>
      <c r="CR1748" s="78" t="s">
        <v>2039</v>
      </c>
      <c r="CS1748" s="78" t="s">
        <v>6954</v>
      </c>
    </row>
    <row r="1749" spans="1:97">
      <c r="A1749" s="63" t="s">
        <v>3591</v>
      </c>
      <c r="B1749" s="63" t="s">
        <v>6001</v>
      </c>
      <c r="C1749" s="63">
        <v>3443</v>
      </c>
      <c r="D1749" s="19" t="s">
        <v>3782</v>
      </c>
      <c r="E1749" s="63" t="s">
        <v>2393</v>
      </c>
      <c r="F1749" s="63" t="s">
        <v>3776</v>
      </c>
      <c r="G1749" s="65" t="s">
        <v>3609</v>
      </c>
      <c r="H1749" s="65">
        <v>34</v>
      </c>
      <c r="I1749" s="65">
        <v>18</v>
      </c>
      <c r="J1749" s="65">
        <v>93</v>
      </c>
      <c r="K1749" s="23">
        <v>41.49624</v>
      </c>
      <c r="L1749" s="23">
        <v>-107.86041</v>
      </c>
      <c r="M1749" s="61" t="s">
        <v>6002</v>
      </c>
      <c r="N1749" s="63" t="s">
        <v>6003</v>
      </c>
      <c r="O1749" s="63"/>
      <c r="P1749" s="63" t="s">
        <v>7126</v>
      </c>
      <c r="Q1749" s="63"/>
      <c r="R1749" s="63"/>
      <c r="S1749" s="55"/>
      <c r="T1749" s="63"/>
      <c r="U1749" s="66" t="s">
        <v>6004</v>
      </c>
      <c r="V1749" s="63"/>
      <c r="W1749" s="66">
        <v>9560</v>
      </c>
      <c r="X1749" s="66">
        <v>9220</v>
      </c>
      <c r="Y1749" s="63"/>
      <c r="Z1749" s="64">
        <v>37559</v>
      </c>
      <c r="AA1749" s="63">
        <v>7.34</v>
      </c>
      <c r="AB1749" s="63"/>
      <c r="AC1749" s="63">
        <v>51.3</v>
      </c>
      <c r="AD1749" s="63">
        <v>10.8</v>
      </c>
      <c r="AE1749" s="63">
        <v>2300</v>
      </c>
      <c r="AF1749" s="63">
        <v>24.5</v>
      </c>
      <c r="AG1749" s="63"/>
      <c r="AH1749" s="63">
        <v>3449</v>
      </c>
      <c r="AI1749" s="63">
        <v>1321</v>
      </c>
      <c r="AJ1749" s="63"/>
      <c r="AK1749" s="63"/>
      <c r="AL1749" s="63">
        <v>44</v>
      </c>
      <c r="AM1749" s="63">
        <v>8284</v>
      </c>
      <c r="AN1749" s="63"/>
      <c r="AO1749" s="63" t="s">
        <v>3553</v>
      </c>
      <c r="AP1749" s="17">
        <f t="shared" si="634"/>
        <v>2.5598699999999996</v>
      </c>
      <c r="AQ1749" s="17">
        <f t="shared" si="635"/>
        <v>0.88873200000000008</v>
      </c>
      <c r="AR1749" s="17">
        <f t="shared" si="631"/>
        <v>100.05</v>
      </c>
      <c r="AS1749" s="17">
        <f t="shared" si="630"/>
        <v>0.62670999999999999</v>
      </c>
      <c r="AT1749" s="17">
        <f t="shared" si="636"/>
        <v>104.12531199999999</v>
      </c>
      <c r="AU1749" s="5">
        <f t="shared" si="637"/>
        <v>97.296289999999999</v>
      </c>
      <c r="AV1749" s="5">
        <f t="shared" si="638"/>
        <v>21.651189999999996</v>
      </c>
      <c r="AW1749" s="5">
        <f t="shared" si="632"/>
        <v>0</v>
      </c>
      <c r="AX1749" s="5">
        <f t="shared" si="633"/>
        <v>0</v>
      </c>
      <c r="AY1749" s="5">
        <f t="shared" si="639"/>
        <v>0.91608000000000012</v>
      </c>
      <c r="AZ1749" s="5">
        <f t="shared" si="640"/>
        <v>119.86355999999999</v>
      </c>
      <c r="BA1749" s="7">
        <f t="shared" si="641"/>
        <v>-7.0263526305896121E-2</v>
      </c>
      <c r="BB1749" s="62">
        <f t="shared" si="642"/>
        <v>7200.6</v>
      </c>
      <c r="BC1749" s="28">
        <f t="shared" si="643"/>
        <v>-6.9966289087222119E-2</v>
      </c>
      <c r="BD1749" s="32">
        <f t="shared" si="644"/>
        <v>2.4584512169336884E-2</v>
      </c>
      <c r="BE1749" s="32">
        <f t="shared" si="645"/>
        <v>8.5352157216105166E-3</v>
      </c>
      <c r="BF1749" s="35">
        <f t="shared" si="646"/>
        <v>0.9668802721090527</v>
      </c>
      <c r="BG1749" s="36">
        <f t="shared" si="647"/>
        <v>0.81172534838778365</v>
      </c>
      <c r="BH1749" s="33">
        <f t="shared" si="648"/>
        <v>0.18063196187398403</v>
      </c>
      <c r="BI1749" s="33">
        <f t="shared" si="649"/>
        <v>7.6426897382323713E-3</v>
      </c>
      <c r="BJ1749" s="63"/>
      <c r="BK1749" s="63">
        <v>45.7</v>
      </c>
      <c r="BL1749" s="63"/>
      <c r="BM1749" s="63"/>
      <c r="BN1749" s="63"/>
      <c r="BO1749" s="63"/>
      <c r="BP1749" s="63"/>
      <c r="BQ1749" s="63"/>
      <c r="BR1749" s="63"/>
      <c r="BS1749" s="63"/>
      <c r="BT1749" s="63"/>
      <c r="BU1749" s="63"/>
      <c r="BV1749" s="63"/>
      <c r="BW1749" s="63"/>
      <c r="BX1749" s="63"/>
      <c r="BY1749" s="63"/>
      <c r="BZ1749" s="63"/>
      <c r="CA1749" s="63"/>
      <c r="CB1749" s="63"/>
      <c r="CC1749" s="63"/>
      <c r="CD1749" s="63"/>
      <c r="CE1749" s="63"/>
      <c r="CF1749" s="63"/>
      <c r="CG1749" s="63"/>
      <c r="CH1749" s="63"/>
      <c r="CI1749" s="63"/>
      <c r="CJ1749" s="63"/>
      <c r="CK1749" s="63"/>
      <c r="CL1749" s="63"/>
      <c r="CM1749" s="63"/>
      <c r="CN1749" s="63">
        <v>20021030</v>
      </c>
      <c r="CO1749" s="63" t="s">
        <v>3607</v>
      </c>
      <c r="CP1749" s="66"/>
      <c r="CQ1749" s="64">
        <v>37562</v>
      </c>
      <c r="CR1749" s="78" t="s">
        <v>2039</v>
      </c>
      <c r="CS1749" s="78" t="s">
        <v>6954</v>
      </c>
    </row>
    <row r="1750" spans="1:97">
      <c r="A1750" s="63" t="s">
        <v>3591</v>
      </c>
      <c r="B1750" s="63" t="s">
        <v>6001</v>
      </c>
      <c r="C1750" s="63">
        <v>3674</v>
      </c>
      <c r="D1750" s="19" t="s">
        <v>3782</v>
      </c>
      <c r="E1750" s="63" t="s">
        <v>2393</v>
      </c>
      <c r="F1750" s="63" t="s">
        <v>3776</v>
      </c>
      <c r="G1750" s="65" t="s">
        <v>3597</v>
      </c>
      <c r="H1750" s="65">
        <v>34</v>
      </c>
      <c r="I1750" s="65">
        <v>18</v>
      </c>
      <c r="J1750" s="65">
        <v>93</v>
      </c>
      <c r="K1750" s="23">
        <v>41.496180000000003</v>
      </c>
      <c r="L1750" s="23">
        <v>-107.86627</v>
      </c>
      <c r="M1750" s="61" t="s">
        <v>6082</v>
      </c>
      <c r="N1750" s="63" t="s">
        <v>6083</v>
      </c>
      <c r="O1750" s="63"/>
      <c r="P1750" s="63" t="s">
        <v>7126</v>
      </c>
      <c r="Q1750" s="63"/>
      <c r="R1750" s="63"/>
      <c r="S1750" s="55"/>
      <c r="T1750" s="63"/>
      <c r="U1750" s="66" t="s">
        <v>6084</v>
      </c>
      <c r="V1750" s="63"/>
      <c r="W1750" s="66">
        <v>9141</v>
      </c>
      <c r="X1750" s="66"/>
      <c r="Y1750" s="63"/>
      <c r="Z1750" s="64">
        <v>37693</v>
      </c>
      <c r="AA1750" s="63">
        <v>8.14</v>
      </c>
      <c r="AB1750" s="63"/>
      <c r="AC1750" s="63">
        <v>15.4</v>
      </c>
      <c r="AD1750" s="63">
        <v>0</v>
      </c>
      <c r="AE1750" s="63">
        <v>2430</v>
      </c>
      <c r="AF1750" s="63">
        <v>33.9</v>
      </c>
      <c r="AG1750" s="63"/>
      <c r="AH1750" s="63">
        <v>1600</v>
      </c>
      <c r="AI1750" s="63">
        <v>3389</v>
      </c>
      <c r="AJ1750" s="63"/>
      <c r="AK1750" s="63"/>
      <c r="AL1750" s="63">
        <v>41</v>
      </c>
      <c r="AM1750" s="63">
        <v>7534</v>
      </c>
      <c r="AN1750" s="63"/>
      <c r="AO1750" s="63" t="s">
        <v>3536</v>
      </c>
      <c r="AP1750" s="17">
        <f t="shared" si="634"/>
        <v>0.76846000000000003</v>
      </c>
      <c r="AQ1750" s="17">
        <f t="shared" si="635"/>
        <v>0</v>
      </c>
      <c r="AR1750" s="17">
        <f t="shared" si="631"/>
        <v>105.705</v>
      </c>
      <c r="AS1750" s="17">
        <f t="shared" si="630"/>
        <v>0.86716199999999988</v>
      </c>
      <c r="AT1750" s="17">
        <f t="shared" si="636"/>
        <v>107.340622</v>
      </c>
      <c r="AU1750" s="5">
        <f t="shared" si="637"/>
        <v>45.135999999999996</v>
      </c>
      <c r="AV1750" s="5">
        <f t="shared" si="638"/>
        <v>55.545709999999993</v>
      </c>
      <c r="AW1750" s="5">
        <f t="shared" si="632"/>
        <v>0</v>
      </c>
      <c r="AX1750" s="5">
        <f t="shared" si="633"/>
        <v>0</v>
      </c>
      <c r="AY1750" s="5">
        <f t="shared" si="639"/>
        <v>0.85362000000000005</v>
      </c>
      <c r="AZ1750" s="5">
        <f t="shared" si="640"/>
        <v>101.53532999999999</v>
      </c>
      <c r="BA1750" s="7">
        <f t="shared" si="641"/>
        <v>2.7793012763862875E-2</v>
      </c>
      <c r="BB1750" s="62">
        <f t="shared" si="642"/>
        <v>7509.3</v>
      </c>
      <c r="BC1750" s="28">
        <f t="shared" si="643"/>
        <v>-1.6419269708109138E-3</v>
      </c>
      <c r="BD1750" s="32">
        <f t="shared" si="644"/>
        <v>7.1590790670096925E-3</v>
      </c>
      <c r="BE1750" s="32">
        <f t="shared" si="645"/>
        <v>0</v>
      </c>
      <c r="BF1750" s="35">
        <f t="shared" si="646"/>
        <v>0.99284092093299026</v>
      </c>
      <c r="BG1750" s="33">
        <f t="shared" si="647"/>
        <v>0.44453492198232875</v>
      </c>
      <c r="BH1750" s="37">
        <f t="shared" si="648"/>
        <v>0.54705795509799393</v>
      </c>
      <c r="BI1750" s="33">
        <f t="shared" si="649"/>
        <v>8.4071229196773199E-3</v>
      </c>
      <c r="BJ1750" s="63"/>
      <c r="BK1750" s="63">
        <v>0</v>
      </c>
      <c r="BL1750" s="63"/>
      <c r="BM1750" s="63"/>
      <c r="BN1750" s="63"/>
      <c r="BO1750" s="63"/>
      <c r="BP1750" s="63"/>
      <c r="BQ1750" s="63"/>
      <c r="BR1750" s="63"/>
      <c r="BS1750" s="63">
        <v>2.69</v>
      </c>
      <c r="BT1750" s="63"/>
      <c r="BU1750" s="63"/>
      <c r="BV1750" s="63"/>
      <c r="BW1750" s="63"/>
      <c r="BX1750" s="63"/>
      <c r="BY1750" s="63"/>
      <c r="BZ1750" s="63"/>
      <c r="CA1750" s="63"/>
      <c r="CB1750" s="63"/>
      <c r="CC1750" s="63"/>
      <c r="CD1750" s="63"/>
      <c r="CE1750" s="63"/>
      <c r="CF1750" s="63"/>
      <c r="CG1750" s="63"/>
      <c r="CH1750" s="63"/>
      <c r="CI1750" s="63"/>
      <c r="CJ1750" s="63"/>
      <c r="CK1750" s="63"/>
      <c r="CL1750" s="63"/>
      <c r="CM1750" s="63"/>
      <c r="CN1750" s="63">
        <v>20030313</v>
      </c>
      <c r="CO1750" s="63" t="s">
        <v>3607</v>
      </c>
      <c r="CP1750" s="66"/>
      <c r="CQ1750" s="64">
        <v>37695</v>
      </c>
      <c r="CR1750" s="78" t="s">
        <v>2039</v>
      </c>
      <c r="CS1750" s="78" t="s">
        <v>6954</v>
      </c>
    </row>
    <row r="1751" spans="1:97">
      <c r="A1751" s="63" t="s">
        <v>3591</v>
      </c>
      <c r="B1751" s="63" t="s">
        <v>6009</v>
      </c>
      <c r="C1751" s="63">
        <v>3676</v>
      </c>
      <c r="D1751" s="19" t="s">
        <v>3782</v>
      </c>
      <c r="E1751" s="63" t="s">
        <v>2393</v>
      </c>
      <c r="F1751" s="63" t="s">
        <v>3610</v>
      </c>
      <c r="G1751" s="65" t="s">
        <v>3592</v>
      </c>
      <c r="H1751" s="65">
        <v>35</v>
      </c>
      <c r="I1751" s="65">
        <v>18</v>
      </c>
      <c r="J1751" s="65">
        <v>93</v>
      </c>
      <c r="K1751" s="23">
        <v>41.497138</v>
      </c>
      <c r="L1751" s="23">
        <v>-107.845373</v>
      </c>
      <c r="M1751" s="61" t="s">
        <v>6010</v>
      </c>
      <c r="N1751" s="63" t="s">
        <v>6011</v>
      </c>
      <c r="O1751" s="63"/>
      <c r="P1751" s="63" t="s">
        <v>7126</v>
      </c>
      <c r="Q1751" s="63"/>
      <c r="R1751" s="63"/>
      <c r="S1751" s="55"/>
      <c r="T1751" s="63"/>
      <c r="U1751" s="66" t="s">
        <v>6012</v>
      </c>
      <c r="V1751" s="63"/>
      <c r="W1751" s="66">
        <v>9066</v>
      </c>
      <c r="X1751" s="66">
        <v>9066</v>
      </c>
      <c r="Y1751" s="63"/>
      <c r="Z1751" s="64">
        <v>37693</v>
      </c>
      <c r="AA1751" s="63">
        <v>8.1</v>
      </c>
      <c r="AB1751" s="63"/>
      <c r="AC1751" s="63">
        <v>44.4</v>
      </c>
      <c r="AD1751" s="63">
        <v>0</v>
      </c>
      <c r="AE1751" s="63">
        <v>3090</v>
      </c>
      <c r="AF1751" s="63">
        <v>28.8</v>
      </c>
      <c r="AG1751" s="63"/>
      <c r="AH1751" s="63">
        <v>4149</v>
      </c>
      <c r="AI1751" s="63">
        <v>2295</v>
      </c>
      <c r="AJ1751" s="63"/>
      <c r="AK1751" s="63"/>
      <c r="AL1751" s="63">
        <v>13</v>
      </c>
      <c r="AM1751" s="63">
        <v>10050</v>
      </c>
      <c r="AN1751" s="63"/>
      <c r="AO1751" s="63" t="s">
        <v>3536</v>
      </c>
      <c r="AP1751" s="17">
        <f t="shared" si="634"/>
        <v>2.21556</v>
      </c>
      <c r="AQ1751" s="17">
        <f t="shared" si="635"/>
        <v>0</v>
      </c>
      <c r="AR1751" s="17">
        <f t="shared" si="631"/>
        <v>134.41499999999999</v>
      </c>
      <c r="AS1751" s="17">
        <f t="shared" si="630"/>
        <v>0.73670400000000003</v>
      </c>
      <c r="AT1751" s="17">
        <f t="shared" si="636"/>
        <v>137.36726400000001</v>
      </c>
      <c r="AU1751" s="5">
        <f t="shared" si="637"/>
        <v>117.04329</v>
      </c>
      <c r="AV1751" s="5">
        <f t="shared" si="638"/>
        <v>37.615049999999997</v>
      </c>
      <c r="AW1751" s="5">
        <f t="shared" si="632"/>
        <v>0</v>
      </c>
      <c r="AX1751" s="5">
        <f t="shared" si="633"/>
        <v>0</v>
      </c>
      <c r="AY1751" s="5">
        <f t="shared" si="639"/>
        <v>0.27066000000000001</v>
      </c>
      <c r="AZ1751" s="5">
        <f t="shared" si="640"/>
        <v>154.929</v>
      </c>
      <c r="BA1751" s="7">
        <f t="shared" si="641"/>
        <v>-6.0081972173274156E-2</v>
      </c>
      <c r="BB1751" s="62">
        <f t="shared" si="642"/>
        <v>9620.2000000000007</v>
      </c>
      <c r="BC1751" s="28">
        <f t="shared" si="643"/>
        <v>-2.185031163892585E-2</v>
      </c>
      <c r="BD1751" s="32">
        <f t="shared" si="644"/>
        <v>1.6128733553286756E-2</v>
      </c>
      <c r="BE1751" s="32">
        <f t="shared" si="645"/>
        <v>0</v>
      </c>
      <c r="BF1751" s="35">
        <f t="shared" si="646"/>
        <v>0.98387126644671319</v>
      </c>
      <c r="BG1751" s="36">
        <f t="shared" si="647"/>
        <v>0.75546405127510019</v>
      </c>
      <c r="BH1751" s="33">
        <f t="shared" si="648"/>
        <v>0.2427889549406502</v>
      </c>
      <c r="BI1751" s="33">
        <f t="shared" si="649"/>
        <v>1.7469937842495595E-3</v>
      </c>
      <c r="BJ1751" s="63"/>
      <c r="BK1751" s="63">
        <v>0</v>
      </c>
      <c r="BL1751" s="63"/>
      <c r="BM1751" s="63"/>
      <c r="BN1751" s="63"/>
      <c r="BO1751" s="63"/>
      <c r="BP1751" s="63"/>
      <c r="BQ1751" s="63"/>
      <c r="BR1751" s="63"/>
      <c r="BS1751" s="63">
        <v>10.8</v>
      </c>
      <c r="BT1751" s="63"/>
      <c r="BU1751" s="63"/>
      <c r="BV1751" s="63"/>
      <c r="BW1751" s="63"/>
      <c r="BX1751" s="63"/>
      <c r="BY1751" s="63"/>
      <c r="BZ1751" s="63"/>
      <c r="CA1751" s="63"/>
      <c r="CB1751" s="63"/>
      <c r="CC1751" s="63"/>
      <c r="CD1751" s="63"/>
      <c r="CE1751" s="63"/>
      <c r="CF1751" s="63"/>
      <c r="CG1751" s="63"/>
      <c r="CH1751" s="63"/>
      <c r="CI1751" s="63"/>
      <c r="CJ1751" s="63"/>
      <c r="CK1751" s="63"/>
      <c r="CL1751" s="63"/>
      <c r="CM1751" s="63"/>
      <c r="CN1751" s="63">
        <v>20030313</v>
      </c>
      <c r="CO1751" s="63" t="s">
        <v>3607</v>
      </c>
      <c r="CP1751" s="66"/>
      <c r="CQ1751" s="64">
        <v>37695</v>
      </c>
      <c r="CR1751" s="78" t="s">
        <v>2039</v>
      </c>
      <c r="CS1751" s="78" t="s">
        <v>6954</v>
      </c>
    </row>
    <row r="1752" spans="1:97">
      <c r="A1752" s="63" t="s">
        <v>3591</v>
      </c>
      <c r="B1752" s="63" t="s">
        <v>6116</v>
      </c>
      <c r="C1752" s="63">
        <v>3485</v>
      </c>
      <c r="D1752" s="19" t="s">
        <v>3782</v>
      </c>
      <c r="E1752" s="63" t="s">
        <v>2393</v>
      </c>
      <c r="F1752" s="63" t="s">
        <v>3610</v>
      </c>
      <c r="G1752" s="65" t="s">
        <v>274</v>
      </c>
      <c r="H1752" s="65">
        <v>36</v>
      </c>
      <c r="I1752" s="65">
        <v>18</v>
      </c>
      <c r="J1752" s="65">
        <v>93</v>
      </c>
      <c r="K1752" s="23">
        <v>41.489460000000001</v>
      </c>
      <c r="L1752" s="23">
        <v>-107.82761000000001</v>
      </c>
      <c r="M1752" s="61" t="s">
        <v>6117</v>
      </c>
      <c r="N1752" s="63" t="s">
        <v>6118</v>
      </c>
      <c r="O1752" s="63"/>
      <c r="P1752" s="63" t="s">
        <v>7126</v>
      </c>
      <c r="Q1752" s="63"/>
      <c r="R1752" s="63"/>
      <c r="S1752" s="55"/>
      <c r="T1752" s="63"/>
      <c r="U1752" s="66" t="s">
        <v>6119</v>
      </c>
      <c r="V1752" s="63"/>
      <c r="W1752" s="66">
        <v>9340</v>
      </c>
      <c r="X1752" s="66">
        <v>8939</v>
      </c>
      <c r="Y1752" s="63"/>
      <c r="Z1752" s="64">
        <v>37578</v>
      </c>
      <c r="AA1752" s="63">
        <v>8.34</v>
      </c>
      <c r="AB1752" s="63"/>
      <c r="AC1752" s="63">
        <v>8.93</v>
      </c>
      <c r="AD1752" s="63">
        <v>0.79</v>
      </c>
      <c r="AE1752" s="63">
        <v>1720</v>
      </c>
      <c r="AF1752" s="63">
        <v>35.299999999999997</v>
      </c>
      <c r="AG1752" s="63"/>
      <c r="AH1752" s="63">
        <v>930</v>
      </c>
      <c r="AI1752" s="63">
        <v>2102</v>
      </c>
      <c r="AJ1752" s="63">
        <v>54</v>
      </c>
      <c r="AK1752" s="63"/>
      <c r="AL1752" s="63">
        <v>2</v>
      </c>
      <c r="AM1752" s="63">
        <v>6580</v>
      </c>
      <c r="AN1752" s="63"/>
      <c r="AO1752" s="63" t="s">
        <v>3553</v>
      </c>
      <c r="AP1752" s="17">
        <f t="shared" si="634"/>
        <v>0.44560699999999998</v>
      </c>
      <c r="AQ1752" s="17">
        <f t="shared" si="635"/>
        <v>6.50091E-2</v>
      </c>
      <c r="AR1752" s="17">
        <f t="shared" si="631"/>
        <v>74.819999999999993</v>
      </c>
      <c r="AS1752" s="17">
        <f t="shared" si="630"/>
        <v>0.90297399999999983</v>
      </c>
      <c r="AT1752" s="17">
        <f t="shared" si="636"/>
        <v>76.233590099999986</v>
      </c>
      <c r="AU1752" s="5">
        <f t="shared" si="637"/>
        <v>26.235299999999999</v>
      </c>
      <c r="AV1752" s="5">
        <f t="shared" si="638"/>
        <v>34.451779999999999</v>
      </c>
      <c r="AW1752" s="5">
        <f t="shared" si="632"/>
        <v>1.79982</v>
      </c>
      <c r="AX1752" s="5">
        <f t="shared" si="633"/>
        <v>0</v>
      </c>
      <c r="AY1752" s="5">
        <f t="shared" si="639"/>
        <v>4.1640000000000003E-2</v>
      </c>
      <c r="AZ1752" s="5">
        <f t="shared" si="640"/>
        <v>62.528539999999992</v>
      </c>
      <c r="BA1752" s="7">
        <f t="shared" si="641"/>
        <v>9.8766501279011404E-2</v>
      </c>
      <c r="BB1752" s="62">
        <f t="shared" si="642"/>
        <v>4853.0200000000004</v>
      </c>
      <c r="BC1752" s="28">
        <f t="shared" si="643"/>
        <v>-0.15105195302728408</v>
      </c>
      <c r="BD1752" s="32">
        <f t="shared" si="644"/>
        <v>5.845284203662344E-3</v>
      </c>
      <c r="BE1752" s="32">
        <f t="shared" si="645"/>
        <v>8.5276188507879297E-4</v>
      </c>
      <c r="BF1752" s="35">
        <f t="shared" si="646"/>
        <v>0.99330195391125897</v>
      </c>
      <c r="BG1752" s="33">
        <f t="shared" si="647"/>
        <v>0.41957320609117055</v>
      </c>
      <c r="BH1752" s="37">
        <f t="shared" si="648"/>
        <v>0.55097688191664163</v>
      </c>
      <c r="BI1752" s="33">
        <f t="shared" si="649"/>
        <v>6.6593590702741518E-4</v>
      </c>
      <c r="BJ1752" s="63"/>
      <c r="BK1752" s="63">
        <v>2.33</v>
      </c>
      <c r="BL1752" s="63"/>
      <c r="BM1752" s="63"/>
      <c r="BN1752" s="63"/>
      <c r="BO1752" s="63"/>
      <c r="BP1752" s="63"/>
      <c r="BQ1752" s="63"/>
      <c r="BR1752" s="63"/>
      <c r="BS1752" s="63"/>
      <c r="BT1752" s="63"/>
      <c r="BU1752" s="63"/>
      <c r="BV1752" s="63"/>
      <c r="BW1752" s="63"/>
      <c r="BX1752" s="63"/>
      <c r="BY1752" s="63"/>
      <c r="BZ1752" s="63"/>
      <c r="CA1752" s="63"/>
      <c r="CB1752" s="63"/>
      <c r="CC1752" s="63"/>
      <c r="CD1752" s="63"/>
      <c r="CE1752" s="63"/>
      <c r="CF1752" s="63"/>
      <c r="CG1752" s="63"/>
      <c r="CH1752" s="63"/>
      <c r="CI1752" s="63"/>
      <c r="CJ1752" s="63"/>
      <c r="CK1752" s="63"/>
      <c r="CL1752" s="63"/>
      <c r="CM1752" s="63"/>
      <c r="CN1752" s="63">
        <v>20021118</v>
      </c>
      <c r="CO1752" s="63" t="s">
        <v>3607</v>
      </c>
      <c r="CP1752" s="66"/>
      <c r="CQ1752" s="64">
        <v>37580</v>
      </c>
      <c r="CR1752" s="78" t="s">
        <v>2039</v>
      </c>
      <c r="CS1752" s="78" t="s">
        <v>6954</v>
      </c>
    </row>
    <row r="1753" spans="1:97">
      <c r="A1753" s="63" t="s">
        <v>3591</v>
      </c>
      <c r="B1753" s="63" t="s">
        <v>3320</v>
      </c>
      <c r="C1753" s="63">
        <v>3826</v>
      </c>
      <c r="D1753" s="19" t="s">
        <v>3782</v>
      </c>
      <c r="E1753" s="63" t="s">
        <v>1707</v>
      </c>
      <c r="F1753" s="63" t="s">
        <v>3610</v>
      </c>
      <c r="G1753" s="65" t="s">
        <v>259</v>
      </c>
      <c r="H1753" s="65">
        <v>6</v>
      </c>
      <c r="I1753" s="65">
        <v>18</v>
      </c>
      <c r="J1753" s="65">
        <v>94</v>
      </c>
      <c r="K1753" s="23">
        <v>41.569159999999997</v>
      </c>
      <c r="L1753" s="23">
        <v>-108.02943999999999</v>
      </c>
      <c r="M1753" s="61" t="s">
        <v>631</v>
      </c>
      <c r="N1753" s="63" t="s">
        <v>632</v>
      </c>
      <c r="O1753" s="63"/>
      <c r="P1753" s="63" t="s">
        <v>7126</v>
      </c>
      <c r="Q1753" s="63"/>
      <c r="R1753" s="63"/>
      <c r="S1753" s="55"/>
      <c r="T1753" s="63"/>
      <c r="U1753" s="66" t="s">
        <v>633</v>
      </c>
      <c r="V1753" s="63"/>
      <c r="W1753" s="66">
        <v>10183</v>
      </c>
      <c r="X1753" s="66">
        <v>10088</v>
      </c>
      <c r="Y1753" s="63"/>
      <c r="Z1753" s="64">
        <v>36559</v>
      </c>
      <c r="AA1753" s="63">
        <v>7.43</v>
      </c>
      <c r="AB1753" s="63"/>
      <c r="AC1753" s="63">
        <v>26</v>
      </c>
      <c r="AD1753" s="63">
        <v>5</v>
      </c>
      <c r="AE1753" s="63">
        <v>3114</v>
      </c>
      <c r="AF1753" s="63">
        <v>1109</v>
      </c>
      <c r="AG1753" s="63"/>
      <c r="AH1753" s="63">
        <v>3669</v>
      </c>
      <c r="AI1753" s="63">
        <v>2037</v>
      </c>
      <c r="AJ1753" s="63"/>
      <c r="AK1753" s="63"/>
      <c r="AL1753" s="63">
        <v>58</v>
      </c>
      <c r="AM1753" s="63">
        <v>7949</v>
      </c>
      <c r="AN1753" s="63"/>
      <c r="AO1753" s="63" t="s">
        <v>6051</v>
      </c>
      <c r="AP1753" s="17">
        <f t="shared" si="634"/>
        <v>1.2974000000000001</v>
      </c>
      <c r="AQ1753" s="17">
        <f t="shared" si="635"/>
        <v>0.41144999999999998</v>
      </c>
      <c r="AR1753" s="17">
        <f t="shared" si="631"/>
        <v>135.459</v>
      </c>
      <c r="AS1753" s="17">
        <f t="shared" si="630"/>
        <v>28.368219999999997</v>
      </c>
      <c r="AT1753" s="17">
        <f t="shared" si="636"/>
        <v>165.53607000000002</v>
      </c>
      <c r="AU1753" s="5">
        <f t="shared" si="637"/>
        <v>103.50248999999999</v>
      </c>
      <c r="AV1753" s="5">
        <f t="shared" si="638"/>
        <v>33.386429999999997</v>
      </c>
      <c r="AW1753" s="5">
        <f t="shared" si="632"/>
        <v>0</v>
      </c>
      <c r="AX1753" s="5">
        <f t="shared" si="633"/>
        <v>0</v>
      </c>
      <c r="AY1753" s="5">
        <f t="shared" si="639"/>
        <v>1.2075600000000002</v>
      </c>
      <c r="AZ1753" s="5">
        <f t="shared" si="640"/>
        <v>138.09647999999999</v>
      </c>
      <c r="BA1753" s="7">
        <f t="shared" si="641"/>
        <v>9.0371042235096455E-2</v>
      </c>
      <c r="BB1753" s="62">
        <f t="shared" si="642"/>
        <v>10018</v>
      </c>
      <c r="BC1753" s="28">
        <f t="shared" si="643"/>
        <v>0.11515556297656815</v>
      </c>
      <c r="BD1753" s="32">
        <f t="shared" si="644"/>
        <v>7.8375667611294622E-3</v>
      </c>
      <c r="BE1753" s="32">
        <f t="shared" si="645"/>
        <v>2.4855610019012772E-3</v>
      </c>
      <c r="BF1753" s="35">
        <f t="shared" si="646"/>
        <v>0.98967687223696921</v>
      </c>
      <c r="BG1753" s="36">
        <f t="shared" si="647"/>
        <v>0.74949404937765252</v>
      </c>
      <c r="BH1753" s="33">
        <f t="shared" si="648"/>
        <v>0.24176162926093411</v>
      </c>
      <c r="BI1753" s="33">
        <f t="shared" si="649"/>
        <v>8.7443213614134142E-3</v>
      </c>
      <c r="BJ1753" s="63"/>
      <c r="BK1753" s="63">
        <v>5.43</v>
      </c>
      <c r="BL1753" s="63"/>
      <c r="BM1753" s="63"/>
      <c r="BN1753" s="63"/>
      <c r="BO1753" s="63">
        <v>146.54</v>
      </c>
      <c r="BP1753" s="63"/>
      <c r="BQ1753" s="63"/>
      <c r="BR1753" s="63"/>
      <c r="BS1753" s="63">
        <v>2.99</v>
      </c>
      <c r="BT1753" s="63"/>
      <c r="BU1753" s="63">
        <v>0.3</v>
      </c>
      <c r="BV1753" s="63">
        <v>0.01</v>
      </c>
      <c r="BW1753" s="63"/>
      <c r="BX1753" s="63"/>
      <c r="BY1753" s="63"/>
      <c r="BZ1753" s="63"/>
      <c r="CA1753" s="63"/>
      <c r="CB1753" s="63"/>
      <c r="CC1753" s="63"/>
      <c r="CD1753" s="63"/>
      <c r="CE1753" s="63">
        <v>0.04</v>
      </c>
      <c r="CF1753" s="63"/>
      <c r="CG1753" s="63">
        <v>0.56999999999999995</v>
      </c>
      <c r="CH1753" s="63"/>
      <c r="CI1753" s="63"/>
      <c r="CJ1753" s="63"/>
      <c r="CK1753" s="63"/>
      <c r="CL1753" s="63"/>
      <c r="CM1753" s="63"/>
      <c r="CN1753" s="63">
        <v>20000203</v>
      </c>
      <c r="CO1753" s="63" t="s">
        <v>634</v>
      </c>
      <c r="CP1753" s="66"/>
      <c r="CQ1753" s="64">
        <v>36571</v>
      </c>
      <c r="CR1753" s="78" t="s">
        <v>2039</v>
      </c>
      <c r="CS1753" s="78" t="s">
        <v>6954</v>
      </c>
    </row>
    <row r="1754" spans="1:97">
      <c r="A1754" s="63" t="s">
        <v>3591</v>
      </c>
      <c r="B1754" s="63" t="s">
        <v>3320</v>
      </c>
      <c r="C1754" s="63">
        <v>3827</v>
      </c>
      <c r="D1754" s="19" t="s">
        <v>3782</v>
      </c>
      <c r="E1754" s="63" t="s">
        <v>1707</v>
      </c>
      <c r="F1754" s="63" t="s">
        <v>3610</v>
      </c>
      <c r="G1754" s="65" t="s">
        <v>3595</v>
      </c>
      <c r="H1754" s="65">
        <v>6</v>
      </c>
      <c r="I1754" s="65">
        <v>18</v>
      </c>
      <c r="J1754" s="65">
        <v>94</v>
      </c>
      <c r="K1754" s="23">
        <v>41.5608</v>
      </c>
      <c r="L1754" s="23">
        <v>-108.04028</v>
      </c>
      <c r="M1754" s="61" t="s">
        <v>3321</v>
      </c>
      <c r="N1754" s="63" t="s">
        <v>3322</v>
      </c>
      <c r="O1754" s="63"/>
      <c r="P1754" s="63" t="s">
        <v>7126</v>
      </c>
      <c r="Q1754" s="63"/>
      <c r="R1754" s="63"/>
      <c r="S1754" s="55"/>
      <c r="T1754" s="63"/>
      <c r="U1754" s="66" t="s">
        <v>3323</v>
      </c>
      <c r="V1754" s="63"/>
      <c r="W1754" s="66">
        <v>10300</v>
      </c>
      <c r="X1754" s="66">
        <v>10173</v>
      </c>
      <c r="Y1754" s="63"/>
      <c r="Z1754" s="64">
        <v>37664</v>
      </c>
      <c r="AA1754" s="63">
        <v>8.27</v>
      </c>
      <c r="AB1754" s="63"/>
      <c r="AC1754" s="63">
        <v>4</v>
      </c>
      <c r="AD1754" s="63">
        <v>1.9</v>
      </c>
      <c r="AE1754" s="63">
        <v>2380</v>
      </c>
      <c r="AF1754" s="63">
        <v>49.7</v>
      </c>
      <c r="AG1754" s="63"/>
      <c r="AH1754" s="63">
        <v>3060</v>
      </c>
      <c r="AI1754" s="63">
        <v>1320</v>
      </c>
      <c r="AJ1754" s="63"/>
      <c r="AK1754" s="63"/>
      <c r="AL1754" s="63">
        <v>8</v>
      </c>
      <c r="AM1754" s="63">
        <v>6890</v>
      </c>
      <c r="AN1754" s="63"/>
      <c r="AO1754" s="63" t="s">
        <v>6051</v>
      </c>
      <c r="AP1754" s="17">
        <f t="shared" si="634"/>
        <v>0.1996</v>
      </c>
      <c r="AQ1754" s="17">
        <f t="shared" si="635"/>
        <v>0.15635099999999999</v>
      </c>
      <c r="AR1754" s="17">
        <f t="shared" si="631"/>
        <v>103.52999999999999</v>
      </c>
      <c r="AS1754" s="17">
        <f t="shared" si="630"/>
        <v>1.271326</v>
      </c>
      <c r="AT1754" s="17">
        <f t="shared" si="636"/>
        <v>105.15727699999999</v>
      </c>
      <c r="AU1754" s="5">
        <f t="shared" si="637"/>
        <v>86.322599999999994</v>
      </c>
      <c r="AV1754" s="5">
        <f t="shared" si="638"/>
        <v>21.634799999999998</v>
      </c>
      <c r="AW1754" s="5">
        <f t="shared" si="632"/>
        <v>0</v>
      </c>
      <c r="AX1754" s="5">
        <f t="shared" si="633"/>
        <v>0</v>
      </c>
      <c r="AY1754" s="5">
        <f t="shared" si="639"/>
        <v>0.16656000000000001</v>
      </c>
      <c r="AZ1754" s="5">
        <f t="shared" si="640"/>
        <v>108.12396</v>
      </c>
      <c r="BA1754" s="7">
        <f t="shared" si="641"/>
        <v>-1.3909723338673264E-2</v>
      </c>
      <c r="BB1754" s="62">
        <f t="shared" si="642"/>
        <v>6823.6</v>
      </c>
      <c r="BC1754" s="28">
        <f t="shared" si="643"/>
        <v>-4.8419087621047454E-3</v>
      </c>
      <c r="BD1754" s="32">
        <f t="shared" si="644"/>
        <v>1.8981092483024262E-3</v>
      </c>
      <c r="BE1754" s="32">
        <f t="shared" si="645"/>
        <v>1.4868300555176985E-3</v>
      </c>
      <c r="BF1754" s="35">
        <f t="shared" si="646"/>
        <v>0.99661506069617978</v>
      </c>
      <c r="BG1754" s="36">
        <f t="shared" si="647"/>
        <v>0.79836698544892359</v>
      </c>
      <c r="BH1754" s="33">
        <f t="shared" si="648"/>
        <v>0.20009256042786444</v>
      </c>
      <c r="BI1754" s="33">
        <f t="shared" si="649"/>
        <v>1.5404541232119137E-3</v>
      </c>
      <c r="BJ1754" s="63"/>
      <c r="BK1754" s="63">
        <v>2.35</v>
      </c>
      <c r="BL1754" s="63"/>
      <c r="BM1754" s="63">
        <v>5912</v>
      </c>
      <c r="BN1754" s="63"/>
      <c r="BO1754" s="63"/>
      <c r="BP1754" s="63"/>
      <c r="BQ1754" s="63"/>
      <c r="BR1754" s="63"/>
      <c r="BS1754" s="63"/>
      <c r="BT1754" s="63"/>
      <c r="BU1754" s="63"/>
      <c r="BV1754" s="63"/>
      <c r="BW1754" s="63"/>
      <c r="BX1754" s="63"/>
      <c r="BY1754" s="63"/>
      <c r="BZ1754" s="63"/>
      <c r="CA1754" s="63"/>
      <c r="CB1754" s="63"/>
      <c r="CC1754" s="63"/>
      <c r="CD1754" s="63"/>
      <c r="CE1754" s="63"/>
      <c r="CF1754" s="63"/>
      <c r="CG1754" s="63"/>
      <c r="CH1754" s="63"/>
      <c r="CI1754" s="63"/>
      <c r="CJ1754" s="63"/>
      <c r="CK1754" s="63"/>
      <c r="CL1754" s="63"/>
      <c r="CM1754" s="63"/>
      <c r="CN1754" s="63">
        <v>20030212</v>
      </c>
      <c r="CO1754" s="63" t="s">
        <v>3324</v>
      </c>
      <c r="CP1754" s="66"/>
      <c r="CQ1754" s="64">
        <v>37671</v>
      </c>
      <c r="CR1754" s="78" t="s">
        <v>2039</v>
      </c>
      <c r="CS1754" s="78" t="s">
        <v>6954</v>
      </c>
    </row>
    <row r="1755" spans="1:97">
      <c r="A1755" s="63" t="s">
        <v>3591</v>
      </c>
      <c r="B1755" s="63" t="s">
        <v>6137</v>
      </c>
      <c r="C1755" s="63">
        <v>3705</v>
      </c>
      <c r="D1755" s="19" t="s">
        <v>3782</v>
      </c>
      <c r="E1755" s="63" t="s">
        <v>1707</v>
      </c>
      <c r="F1755" s="63" t="s">
        <v>2271</v>
      </c>
      <c r="G1755" s="65" t="s">
        <v>267</v>
      </c>
      <c r="H1755" s="65">
        <v>11</v>
      </c>
      <c r="I1755" s="65">
        <v>18</v>
      </c>
      <c r="J1755" s="65">
        <v>94</v>
      </c>
      <c r="K1755" s="23">
        <v>41.554589999999997</v>
      </c>
      <c r="L1755" s="23">
        <v>-107.95341000000001</v>
      </c>
      <c r="M1755" s="61" t="s">
        <v>6138</v>
      </c>
      <c r="N1755" s="63" t="s">
        <v>6139</v>
      </c>
      <c r="O1755" s="63"/>
      <c r="P1755" s="63" t="s">
        <v>7126</v>
      </c>
      <c r="Q1755" s="63"/>
      <c r="R1755" s="63"/>
      <c r="S1755" s="55"/>
      <c r="T1755" s="63"/>
      <c r="U1755" s="66" t="s">
        <v>6140</v>
      </c>
      <c r="V1755" s="63"/>
      <c r="W1755" s="66">
        <v>9973</v>
      </c>
      <c r="X1755" s="66">
        <v>9820</v>
      </c>
      <c r="Y1755" s="63"/>
      <c r="Z1755" s="64">
        <v>37665</v>
      </c>
      <c r="AA1755" s="63">
        <v>8.26</v>
      </c>
      <c r="AB1755" s="63"/>
      <c r="AC1755" s="63">
        <v>19.8</v>
      </c>
      <c r="AD1755" s="63">
        <v>0</v>
      </c>
      <c r="AE1755" s="63">
        <v>2960</v>
      </c>
      <c r="AF1755" s="63">
        <v>44.9</v>
      </c>
      <c r="AG1755" s="63"/>
      <c r="AH1755" s="63">
        <v>4499</v>
      </c>
      <c r="AI1755" s="63">
        <v>1601</v>
      </c>
      <c r="AJ1755" s="63"/>
      <c r="AK1755" s="63"/>
      <c r="AL1755" s="63">
        <v>2</v>
      </c>
      <c r="AM1755" s="63">
        <v>9490</v>
      </c>
      <c r="AN1755" s="63"/>
      <c r="AO1755" s="63" t="s">
        <v>3536</v>
      </c>
      <c r="AP1755" s="17">
        <f t="shared" si="634"/>
        <v>0.98802000000000001</v>
      </c>
      <c r="AQ1755" s="17">
        <f t="shared" si="635"/>
        <v>0</v>
      </c>
      <c r="AR1755" s="17">
        <f t="shared" si="631"/>
        <v>128.76</v>
      </c>
      <c r="AS1755" s="17">
        <f t="shared" si="630"/>
        <v>1.148542</v>
      </c>
      <c r="AT1755" s="17">
        <f t="shared" si="636"/>
        <v>130.89656199999999</v>
      </c>
      <c r="AU1755" s="5">
        <f t="shared" si="637"/>
        <v>126.91678999999999</v>
      </c>
      <c r="AV1755" s="5">
        <f t="shared" si="638"/>
        <v>26.240389999999998</v>
      </c>
      <c r="AW1755" s="5">
        <f t="shared" si="632"/>
        <v>0</v>
      </c>
      <c r="AX1755" s="5">
        <f t="shared" si="633"/>
        <v>0</v>
      </c>
      <c r="AY1755" s="5">
        <f t="shared" si="639"/>
        <v>4.1640000000000003E-2</v>
      </c>
      <c r="AZ1755" s="5">
        <f t="shared" si="640"/>
        <v>153.19881999999998</v>
      </c>
      <c r="BA1755" s="7">
        <f t="shared" si="641"/>
        <v>-7.8502712163057958E-2</v>
      </c>
      <c r="BB1755" s="62">
        <f t="shared" si="642"/>
        <v>9126.7000000000007</v>
      </c>
      <c r="BC1755" s="28">
        <f t="shared" si="643"/>
        <v>-1.9514736768600195E-2</v>
      </c>
      <c r="BD1755" s="32">
        <f t="shared" si="644"/>
        <v>7.548097405339035E-3</v>
      </c>
      <c r="BE1755" s="32">
        <f t="shared" si="645"/>
        <v>0</v>
      </c>
      <c r="BF1755" s="35">
        <f t="shared" si="646"/>
        <v>0.99245190259466087</v>
      </c>
      <c r="BG1755" s="36">
        <f t="shared" si="647"/>
        <v>0.82844495799641282</v>
      </c>
      <c r="BH1755" s="33">
        <f t="shared" si="648"/>
        <v>0.17128323834348072</v>
      </c>
      <c r="BI1755" s="33">
        <f t="shared" si="649"/>
        <v>2.7180366010652043E-4</v>
      </c>
      <c r="BJ1755" s="63"/>
      <c r="BK1755" s="63">
        <v>0</v>
      </c>
      <c r="BL1755" s="63"/>
      <c r="BM1755" s="63"/>
      <c r="BN1755" s="63"/>
      <c r="BO1755" s="63"/>
      <c r="BP1755" s="63"/>
      <c r="BQ1755" s="63"/>
      <c r="BR1755" s="63"/>
      <c r="BS1755" s="63">
        <v>7.75</v>
      </c>
      <c r="BT1755" s="63"/>
      <c r="BU1755" s="63"/>
      <c r="BV1755" s="63"/>
      <c r="BW1755" s="63"/>
      <c r="BX1755" s="63"/>
      <c r="BY1755" s="63"/>
      <c r="BZ1755" s="63"/>
      <c r="CA1755" s="63"/>
      <c r="CB1755" s="63"/>
      <c r="CC1755" s="63"/>
      <c r="CD1755" s="63"/>
      <c r="CE1755" s="63"/>
      <c r="CF1755" s="63"/>
      <c r="CG1755" s="63"/>
      <c r="CH1755" s="63"/>
      <c r="CI1755" s="63"/>
      <c r="CJ1755" s="63"/>
      <c r="CK1755" s="63"/>
      <c r="CL1755" s="63"/>
      <c r="CM1755" s="63"/>
      <c r="CN1755" s="63">
        <v>20030213</v>
      </c>
      <c r="CO1755" s="63" t="s">
        <v>3607</v>
      </c>
      <c r="CP1755" s="66"/>
      <c r="CQ1755" s="64">
        <v>37667</v>
      </c>
      <c r="CR1755" s="78" t="s">
        <v>2043</v>
      </c>
      <c r="CS1755" s="78" t="s">
        <v>6954</v>
      </c>
    </row>
    <row r="1756" spans="1:97">
      <c r="A1756" s="63" t="s">
        <v>3591</v>
      </c>
      <c r="B1756" s="63" t="s">
        <v>6144</v>
      </c>
      <c r="C1756" s="63">
        <v>3710</v>
      </c>
      <c r="D1756" s="19" t="s">
        <v>3782</v>
      </c>
      <c r="E1756" s="63" t="s">
        <v>1707</v>
      </c>
      <c r="F1756" s="63" t="s">
        <v>3610</v>
      </c>
      <c r="G1756" s="65" t="s">
        <v>3596</v>
      </c>
      <c r="H1756" s="65">
        <v>13</v>
      </c>
      <c r="I1756" s="65">
        <v>18</v>
      </c>
      <c r="J1756" s="65">
        <v>94</v>
      </c>
      <c r="K1756" s="23">
        <v>41.532910000000001</v>
      </c>
      <c r="L1756" s="23">
        <v>-107.933322</v>
      </c>
      <c r="M1756" s="61" t="s">
        <v>6155</v>
      </c>
      <c r="N1756" s="63" t="s">
        <v>3292</v>
      </c>
      <c r="O1756" s="63"/>
      <c r="P1756" s="63" t="s">
        <v>7126</v>
      </c>
      <c r="Q1756" s="63"/>
      <c r="R1756" s="63"/>
      <c r="S1756" s="55"/>
      <c r="T1756" s="63"/>
      <c r="U1756" s="66" t="s">
        <v>3293</v>
      </c>
      <c r="V1756" s="63"/>
      <c r="W1756" s="66">
        <v>9636</v>
      </c>
      <c r="X1756" s="66">
        <v>9527</v>
      </c>
      <c r="Y1756" s="63"/>
      <c r="Z1756" s="64">
        <v>37663</v>
      </c>
      <c r="AA1756" s="63">
        <v>8.18</v>
      </c>
      <c r="AB1756" s="63"/>
      <c r="AC1756" s="63">
        <v>45.8</v>
      </c>
      <c r="AD1756" s="63">
        <v>10.9</v>
      </c>
      <c r="AE1756" s="63">
        <v>2400</v>
      </c>
      <c r="AF1756" s="63">
        <v>28.1</v>
      </c>
      <c r="AG1756" s="63"/>
      <c r="AH1756" s="63">
        <v>3149</v>
      </c>
      <c r="AI1756" s="63">
        <v>1948</v>
      </c>
      <c r="AJ1756" s="63"/>
      <c r="AK1756" s="63"/>
      <c r="AL1756" s="63">
        <v>4</v>
      </c>
      <c r="AM1756" s="63">
        <v>7480</v>
      </c>
      <c r="AN1756" s="63"/>
      <c r="AO1756" s="63" t="s">
        <v>3536</v>
      </c>
      <c r="AP1756" s="17">
        <f t="shared" si="634"/>
        <v>2.2854199999999998</v>
      </c>
      <c r="AQ1756" s="17">
        <f t="shared" si="635"/>
        <v>0.89696100000000001</v>
      </c>
      <c r="AR1756" s="17">
        <f t="shared" si="631"/>
        <v>104.39999999999999</v>
      </c>
      <c r="AS1756" s="17">
        <f t="shared" si="630"/>
        <v>0.71879800000000005</v>
      </c>
      <c r="AT1756" s="17">
        <f t="shared" si="636"/>
        <v>108.301179</v>
      </c>
      <c r="AU1756" s="5">
        <f t="shared" si="637"/>
        <v>88.833289999999991</v>
      </c>
      <c r="AV1756" s="5">
        <f t="shared" si="638"/>
        <v>31.927719999999997</v>
      </c>
      <c r="AW1756" s="5">
        <f t="shared" si="632"/>
        <v>0</v>
      </c>
      <c r="AX1756" s="5">
        <f t="shared" si="633"/>
        <v>0</v>
      </c>
      <c r="AY1756" s="5">
        <f t="shared" si="639"/>
        <v>8.3280000000000007E-2</v>
      </c>
      <c r="AZ1756" s="5">
        <f t="shared" si="640"/>
        <v>120.84428999999999</v>
      </c>
      <c r="BA1756" s="7">
        <f t="shared" si="641"/>
        <v>-5.4738638537077E-2</v>
      </c>
      <c r="BB1756" s="62">
        <f t="shared" si="642"/>
        <v>7585.7999999999993</v>
      </c>
      <c r="BC1756" s="28">
        <f t="shared" si="643"/>
        <v>7.0225278445219825E-3</v>
      </c>
      <c r="BD1756" s="32">
        <f t="shared" si="644"/>
        <v>2.1102448016747811E-2</v>
      </c>
      <c r="BE1756" s="32">
        <f t="shared" si="645"/>
        <v>8.2820982031968464E-3</v>
      </c>
      <c r="BF1756" s="35">
        <f t="shared" si="646"/>
        <v>0.97061545378005532</v>
      </c>
      <c r="BG1756" s="37">
        <f t="shared" si="647"/>
        <v>0.73510539885666093</v>
      </c>
      <c r="BH1756" s="33">
        <f t="shared" si="648"/>
        <v>0.26420544983962418</v>
      </c>
      <c r="BI1756" s="33">
        <f t="shared" si="649"/>
        <v>6.8915130371488813E-4</v>
      </c>
      <c r="BJ1756" s="63"/>
      <c r="BK1756" s="63">
        <v>7.0000000000000007E-2</v>
      </c>
      <c r="BL1756" s="63"/>
      <c r="BM1756" s="63"/>
      <c r="BN1756" s="63"/>
      <c r="BO1756" s="63"/>
      <c r="BP1756" s="63"/>
      <c r="BQ1756" s="63"/>
      <c r="BR1756" s="63"/>
      <c r="BS1756" s="63">
        <v>15.3</v>
      </c>
      <c r="BT1756" s="63"/>
      <c r="BU1756" s="63"/>
      <c r="BV1756" s="63"/>
      <c r="BW1756" s="63"/>
      <c r="BX1756" s="63"/>
      <c r="BY1756" s="63"/>
      <c r="BZ1756" s="63"/>
      <c r="CA1756" s="63"/>
      <c r="CB1756" s="63"/>
      <c r="CC1756" s="63"/>
      <c r="CD1756" s="63"/>
      <c r="CE1756" s="63"/>
      <c r="CF1756" s="63"/>
      <c r="CG1756" s="63"/>
      <c r="CH1756" s="63"/>
      <c r="CI1756" s="63"/>
      <c r="CJ1756" s="63"/>
      <c r="CK1756" s="63"/>
      <c r="CL1756" s="63"/>
      <c r="CM1756" s="63"/>
      <c r="CN1756" s="63">
        <v>20030211</v>
      </c>
      <c r="CO1756" s="63" t="s">
        <v>3607</v>
      </c>
      <c r="CP1756" s="66"/>
      <c r="CQ1756" s="64">
        <v>37665</v>
      </c>
      <c r="CR1756" s="78" t="s">
        <v>2043</v>
      </c>
      <c r="CS1756" s="78" t="s">
        <v>6954</v>
      </c>
    </row>
    <row r="1757" spans="1:97">
      <c r="A1757" s="63" t="s">
        <v>3591</v>
      </c>
      <c r="B1757" s="63" t="s">
        <v>6144</v>
      </c>
      <c r="C1757" s="63">
        <v>3709</v>
      </c>
      <c r="D1757" s="19" t="s">
        <v>3782</v>
      </c>
      <c r="E1757" s="63" t="s">
        <v>1707</v>
      </c>
      <c r="F1757" s="63" t="s">
        <v>3610</v>
      </c>
      <c r="G1757" s="65" t="s">
        <v>3617</v>
      </c>
      <c r="H1757" s="65">
        <v>13</v>
      </c>
      <c r="I1757" s="65">
        <v>18</v>
      </c>
      <c r="J1757" s="65">
        <v>94</v>
      </c>
      <c r="K1757" s="23">
        <v>41.539990000000003</v>
      </c>
      <c r="L1757" s="23">
        <v>-107.94372199999999</v>
      </c>
      <c r="M1757" s="61" t="s">
        <v>6145</v>
      </c>
      <c r="N1757" s="63" t="s">
        <v>6146</v>
      </c>
      <c r="O1757" s="63"/>
      <c r="P1757" s="63" t="s">
        <v>7126</v>
      </c>
      <c r="Q1757" s="63"/>
      <c r="R1757" s="63"/>
      <c r="S1757" s="55"/>
      <c r="T1757" s="63"/>
      <c r="U1757" s="66" t="s">
        <v>6147</v>
      </c>
      <c r="V1757" s="63"/>
      <c r="W1757" s="66">
        <v>9790</v>
      </c>
      <c r="X1757" s="66">
        <v>9780</v>
      </c>
      <c r="Y1757" s="63"/>
      <c r="Z1757" s="64">
        <v>37663</v>
      </c>
      <c r="AA1757" s="63">
        <v>8.0500000000000007</v>
      </c>
      <c r="AB1757" s="63"/>
      <c r="AC1757" s="63">
        <v>51.7</v>
      </c>
      <c r="AD1757" s="63">
        <v>13.5</v>
      </c>
      <c r="AE1757" s="63">
        <v>4350</v>
      </c>
      <c r="AF1757" s="63">
        <v>33.9</v>
      </c>
      <c r="AG1757" s="63"/>
      <c r="AH1757" s="63">
        <v>6898</v>
      </c>
      <c r="AI1757" s="63">
        <v>1895</v>
      </c>
      <c r="AJ1757" s="63"/>
      <c r="AK1757" s="63"/>
      <c r="AL1757" s="63">
        <v>6</v>
      </c>
      <c r="AM1757" s="63">
        <v>13304</v>
      </c>
      <c r="AN1757" s="63"/>
      <c r="AO1757" s="63" t="s">
        <v>3536</v>
      </c>
      <c r="AP1757" s="17">
        <f t="shared" si="634"/>
        <v>2.5798300000000003</v>
      </c>
      <c r="AQ1757" s="17">
        <f t="shared" si="635"/>
        <v>1.1109150000000001</v>
      </c>
      <c r="AR1757" s="17">
        <f t="shared" si="631"/>
        <v>189.22499999999999</v>
      </c>
      <c r="AS1757" s="17">
        <f t="shared" si="630"/>
        <v>0.86716199999999988</v>
      </c>
      <c r="AT1757" s="17">
        <f t="shared" si="636"/>
        <v>193.78290699999999</v>
      </c>
      <c r="AU1757" s="5">
        <f t="shared" si="637"/>
        <v>194.59258</v>
      </c>
      <c r="AV1757" s="5">
        <f t="shared" si="638"/>
        <v>31.059049999999996</v>
      </c>
      <c r="AW1757" s="5">
        <f t="shared" si="632"/>
        <v>0</v>
      </c>
      <c r="AX1757" s="5">
        <f t="shared" si="633"/>
        <v>0</v>
      </c>
      <c r="AY1757" s="5">
        <f t="shared" si="639"/>
        <v>0.12492</v>
      </c>
      <c r="AZ1757" s="5">
        <f t="shared" si="640"/>
        <v>225.77654999999999</v>
      </c>
      <c r="BA1757" s="7">
        <f t="shared" si="641"/>
        <v>-7.6255325595008569E-2</v>
      </c>
      <c r="BB1757" s="62">
        <f t="shared" si="642"/>
        <v>13248.099999999999</v>
      </c>
      <c r="BC1757" s="28">
        <f t="shared" si="643"/>
        <v>-2.1052948730986044E-3</v>
      </c>
      <c r="BD1757" s="32">
        <f t="shared" si="644"/>
        <v>1.3312990500240563E-2</v>
      </c>
      <c r="BE1757" s="32">
        <f t="shared" si="645"/>
        <v>5.7327811683617691E-3</v>
      </c>
      <c r="BF1757" s="35">
        <f t="shared" si="646"/>
        <v>0.98095422833139767</v>
      </c>
      <c r="BG1757" s="36">
        <f t="shared" si="647"/>
        <v>0.86188127154923755</v>
      </c>
      <c r="BH1757" s="33">
        <f t="shared" si="648"/>
        <v>0.13756543804039878</v>
      </c>
      <c r="BI1757" s="33">
        <f t="shared" si="649"/>
        <v>5.5329041036369811E-4</v>
      </c>
      <c r="BJ1757" s="63"/>
      <c r="BK1757" s="63">
        <v>7.0000000000000007E-2</v>
      </c>
      <c r="BL1757" s="63"/>
      <c r="BM1757" s="63"/>
      <c r="BN1757" s="63"/>
      <c r="BO1757" s="63"/>
      <c r="BP1757" s="63"/>
      <c r="BQ1757" s="63"/>
      <c r="BR1757" s="63"/>
      <c r="BS1757" s="63">
        <v>29</v>
      </c>
      <c r="BT1757" s="63"/>
      <c r="BU1757" s="63"/>
      <c r="BV1757" s="63"/>
      <c r="BW1757" s="63"/>
      <c r="BX1757" s="63"/>
      <c r="BY1757" s="63"/>
      <c r="BZ1757" s="63"/>
      <c r="CA1757" s="63"/>
      <c r="CB1757" s="63"/>
      <c r="CC1757" s="63"/>
      <c r="CD1757" s="63"/>
      <c r="CE1757" s="63"/>
      <c r="CF1757" s="63"/>
      <c r="CG1757" s="63"/>
      <c r="CH1757" s="63"/>
      <c r="CI1757" s="63"/>
      <c r="CJ1757" s="63"/>
      <c r="CK1757" s="63"/>
      <c r="CL1757" s="63"/>
      <c r="CM1757" s="63"/>
      <c r="CN1757" s="63">
        <v>20030211</v>
      </c>
      <c r="CO1757" s="63" t="s">
        <v>3607</v>
      </c>
      <c r="CP1757" s="66"/>
      <c r="CQ1757" s="64">
        <v>37665</v>
      </c>
      <c r="CR1757" s="78" t="s">
        <v>2043</v>
      </c>
      <c r="CS1757" s="78" t="s">
        <v>6954</v>
      </c>
    </row>
    <row r="1758" spans="1:97">
      <c r="A1758" s="63" t="s">
        <v>3591</v>
      </c>
      <c r="B1758" s="63" t="s">
        <v>6144</v>
      </c>
      <c r="C1758" s="63">
        <v>3708</v>
      </c>
      <c r="D1758" s="19" t="s">
        <v>3782</v>
      </c>
      <c r="E1758" s="63" t="s">
        <v>1707</v>
      </c>
      <c r="F1758" s="63" t="s">
        <v>3610</v>
      </c>
      <c r="G1758" s="65" t="s">
        <v>274</v>
      </c>
      <c r="H1758" s="65">
        <v>13</v>
      </c>
      <c r="I1758" s="65">
        <v>18</v>
      </c>
      <c r="J1758" s="65">
        <v>94</v>
      </c>
      <c r="K1758" s="23">
        <v>41.53313</v>
      </c>
      <c r="L1758" s="23">
        <v>-107.943264</v>
      </c>
      <c r="M1758" s="61" t="s">
        <v>6148</v>
      </c>
      <c r="N1758" s="63" t="s">
        <v>6149</v>
      </c>
      <c r="O1758" s="63"/>
      <c r="P1758" s="63" t="s">
        <v>7126</v>
      </c>
      <c r="Q1758" s="63"/>
      <c r="R1758" s="63"/>
      <c r="S1758" s="55"/>
      <c r="T1758" s="63"/>
      <c r="U1758" s="66" t="s">
        <v>6150</v>
      </c>
      <c r="V1758" s="63"/>
      <c r="W1758" s="66">
        <v>9816</v>
      </c>
      <c r="X1758" s="66">
        <v>9800</v>
      </c>
      <c r="Y1758" s="63"/>
      <c r="Z1758" s="64">
        <v>37665</v>
      </c>
      <c r="AA1758" s="63">
        <v>8.23</v>
      </c>
      <c r="AB1758" s="63"/>
      <c r="AC1758" s="63">
        <v>46.2</v>
      </c>
      <c r="AD1758" s="63">
        <v>0</v>
      </c>
      <c r="AE1758" s="63">
        <v>2670</v>
      </c>
      <c r="AF1758" s="63">
        <v>44.3</v>
      </c>
      <c r="AG1758" s="63"/>
      <c r="AH1758" s="63">
        <v>3799</v>
      </c>
      <c r="AI1758" s="63">
        <v>1601</v>
      </c>
      <c r="AJ1758" s="63"/>
      <c r="AK1758" s="63"/>
      <c r="AL1758" s="63">
        <v>37</v>
      </c>
      <c r="AM1758" s="63">
        <v>9278</v>
      </c>
      <c r="AN1758" s="63"/>
      <c r="AO1758" s="63" t="s">
        <v>3536</v>
      </c>
      <c r="AP1758" s="17">
        <f t="shared" si="634"/>
        <v>2.30538</v>
      </c>
      <c r="AQ1758" s="17">
        <f t="shared" si="635"/>
        <v>0</v>
      </c>
      <c r="AR1758" s="17">
        <f t="shared" si="631"/>
        <v>116.145</v>
      </c>
      <c r="AS1758" s="17">
        <f t="shared" si="630"/>
        <v>1.1331939999999998</v>
      </c>
      <c r="AT1758" s="17">
        <f t="shared" si="636"/>
        <v>119.583574</v>
      </c>
      <c r="AU1758" s="5">
        <f t="shared" si="637"/>
        <v>107.16978999999999</v>
      </c>
      <c r="AV1758" s="5">
        <f t="shared" si="638"/>
        <v>26.240389999999998</v>
      </c>
      <c r="AW1758" s="5">
        <f t="shared" ref="AW1758:AW1775" si="650">IF(AJ1758&gt;0,AJ1758*0.03333,0)</f>
        <v>0</v>
      </c>
      <c r="AX1758" s="5">
        <f t="shared" ref="AX1758:AX1775" si="651">IF(AK1758&gt;0,AK1758*0.0588,0)</f>
        <v>0</v>
      </c>
      <c r="AY1758" s="5">
        <f t="shared" si="639"/>
        <v>0.77034000000000002</v>
      </c>
      <c r="AZ1758" s="5">
        <f t="shared" si="640"/>
        <v>134.18052</v>
      </c>
      <c r="BA1758" s="7">
        <f t="shared" si="641"/>
        <v>-5.7521715424405165E-2</v>
      </c>
      <c r="BB1758" s="62">
        <f t="shared" si="642"/>
        <v>8197.5</v>
      </c>
      <c r="BC1758" s="28">
        <f t="shared" si="643"/>
        <v>-6.1829418328517065E-2</v>
      </c>
      <c r="BD1758" s="32">
        <f t="shared" si="644"/>
        <v>1.9278400225770136E-2</v>
      </c>
      <c r="BE1758" s="32">
        <f t="shared" si="645"/>
        <v>0</v>
      </c>
      <c r="BF1758" s="35">
        <f t="shared" si="646"/>
        <v>0.9807215997742299</v>
      </c>
      <c r="BG1758" s="36">
        <f t="shared" si="647"/>
        <v>0.79869857412983636</v>
      </c>
      <c r="BH1758" s="33">
        <f t="shared" si="648"/>
        <v>0.19556035406629813</v>
      </c>
      <c r="BI1758" s="33">
        <f t="shared" si="649"/>
        <v>5.7410718038654199E-3</v>
      </c>
      <c r="BJ1758" s="63"/>
      <c r="BK1758" s="63">
        <v>11</v>
      </c>
      <c r="BL1758" s="63"/>
      <c r="BM1758" s="63"/>
      <c r="BN1758" s="63"/>
      <c r="BO1758" s="63"/>
      <c r="BP1758" s="63"/>
      <c r="BQ1758" s="63"/>
      <c r="BR1758" s="63"/>
      <c r="BS1758" s="63">
        <v>17.8</v>
      </c>
      <c r="BT1758" s="63"/>
      <c r="BU1758" s="63"/>
      <c r="BV1758" s="63"/>
      <c r="BW1758" s="63"/>
      <c r="BX1758" s="63"/>
      <c r="BY1758" s="63"/>
      <c r="BZ1758" s="63"/>
      <c r="CA1758" s="63"/>
      <c r="CB1758" s="63"/>
      <c r="CC1758" s="63"/>
      <c r="CD1758" s="63"/>
      <c r="CE1758" s="63"/>
      <c r="CF1758" s="63"/>
      <c r="CG1758" s="63"/>
      <c r="CH1758" s="63"/>
      <c r="CI1758" s="63"/>
      <c r="CJ1758" s="63"/>
      <c r="CK1758" s="63"/>
      <c r="CL1758" s="63"/>
      <c r="CM1758" s="63"/>
      <c r="CN1758" s="63">
        <v>20030213</v>
      </c>
      <c r="CO1758" s="63" t="s">
        <v>3607</v>
      </c>
      <c r="CP1758" s="66"/>
      <c r="CQ1758" s="64">
        <v>37667</v>
      </c>
      <c r="CR1758" s="78" t="s">
        <v>2043</v>
      </c>
      <c r="CS1758" s="78" t="s">
        <v>6954</v>
      </c>
    </row>
    <row r="1759" spans="1:97">
      <c r="A1759" s="63" t="s">
        <v>3591</v>
      </c>
      <c r="B1759" s="63" t="s">
        <v>6699</v>
      </c>
      <c r="C1759" s="63">
        <v>3671</v>
      </c>
      <c r="D1759" s="19" t="s">
        <v>3782</v>
      </c>
      <c r="E1759" s="63" t="s">
        <v>1707</v>
      </c>
      <c r="F1759" s="63" t="s">
        <v>2271</v>
      </c>
      <c r="G1759" s="65" t="s">
        <v>3297</v>
      </c>
      <c r="H1759" s="65">
        <v>19</v>
      </c>
      <c r="I1759" s="65">
        <v>18</v>
      </c>
      <c r="J1759" s="65">
        <v>94</v>
      </c>
      <c r="K1759" s="23">
        <v>41.525177999999997</v>
      </c>
      <c r="L1759" s="23">
        <v>-108.039891</v>
      </c>
      <c r="M1759" s="61" t="s">
        <v>3298</v>
      </c>
      <c r="N1759" s="63" t="s">
        <v>3299</v>
      </c>
      <c r="O1759" s="63"/>
      <c r="P1759" s="63" t="s">
        <v>7126</v>
      </c>
      <c r="Q1759" s="63"/>
      <c r="R1759" s="63"/>
      <c r="S1759" s="55"/>
      <c r="T1759" s="63"/>
      <c r="U1759" s="66" t="s">
        <v>3300</v>
      </c>
      <c r="V1759" s="63"/>
      <c r="W1759" s="66">
        <v>10504</v>
      </c>
      <c r="X1759" s="66">
        <v>10487</v>
      </c>
      <c r="Y1759" s="63"/>
      <c r="Z1759" s="64">
        <v>37657</v>
      </c>
      <c r="AA1759" s="63">
        <v>7.82</v>
      </c>
      <c r="AB1759" s="63"/>
      <c r="AC1759" s="63">
        <v>21.4</v>
      </c>
      <c r="AD1759" s="63">
        <v>4.9000000000000004</v>
      </c>
      <c r="AE1759" s="63">
        <v>3280</v>
      </c>
      <c r="AF1759" s="63">
        <v>21.5</v>
      </c>
      <c r="AG1759" s="63"/>
      <c r="AH1759" s="63">
        <v>4449</v>
      </c>
      <c r="AI1759" s="63">
        <v>2055</v>
      </c>
      <c r="AJ1759" s="63"/>
      <c r="AK1759" s="63"/>
      <c r="AL1759" s="63">
        <v>14</v>
      </c>
      <c r="AM1759" s="63">
        <v>9240</v>
      </c>
      <c r="AN1759" s="63"/>
      <c r="AO1759" s="63" t="s">
        <v>3536</v>
      </c>
      <c r="AP1759" s="17">
        <f t="shared" si="634"/>
        <v>1.06786</v>
      </c>
      <c r="AQ1759" s="17">
        <f t="shared" si="635"/>
        <v>0.40322100000000005</v>
      </c>
      <c r="AR1759" s="17">
        <f t="shared" si="631"/>
        <v>142.67999999999998</v>
      </c>
      <c r="AS1759" s="17">
        <f t="shared" si="630"/>
        <v>0.54996999999999996</v>
      </c>
      <c r="AT1759" s="17">
        <f t="shared" si="636"/>
        <v>144.70105099999998</v>
      </c>
      <c r="AU1759" s="5">
        <f t="shared" si="637"/>
        <v>125.50628999999999</v>
      </c>
      <c r="AV1759" s="5">
        <f t="shared" si="638"/>
        <v>33.681449999999998</v>
      </c>
      <c r="AW1759" s="5">
        <f t="shared" si="650"/>
        <v>0</v>
      </c>
      <c r="AX1759" s="5">
        <f t="shared" si="651"/>
        <v>0</v>
      </c>
      <c r="AY1759" s="5">
        <f t="shared" si="639"/>
        <v>0.29148000000000002</v>
      </c>
      <c r="AZ1759" s="5">
        <f t="shared" si="640"/>
        <v>159.47922</v>
      </c>
      <c r="BA1759" s="7">
        <f t="shared" si="641"/>
        <v>-4.8583588118376098E-2</v>
      </c>
      <c r="BB1759" s="62">
        <f t="shared" si="642"/>
        <v>9845.7999999999993</v>
      </c>
      <c r="BC1759" s="28">
        <f t="shared" si="643"/>
        <v>3.1740875415230137E-2</v>
      </c>
      <c r="BD1759" s="32">
        <f t="shared" si="644"/>
        <v>7.3797667164145217E-3</v>
      </c>
      <c r="BE1759" s="32">
        <f t="shared" si="645"/>
        <v>2.7865796220097952E-3</v>
      </c>
      <c r="BF1759" s="35">
        <f t="shared" si="646"/>
        <v>0.98983365366157572</v>
      </c>
      <c r="BG1759" s="36">
        <f t="shared" si="647"/>
        <v>0.78697582042350089</v>
      </c>
      <c r="BH1759" s="33">
        <f t="shared" si="648"/>
        <v>0.21119648064493918</v>
      </c>
      <c r="BI1759" s="33">
        <f t="shared" si="649"/>
        <v>1.8276989315598609E-3</v>
      </c>
      <c r="BJ1759" s="63"/>
      <c r="BK1759" s="63">
        <v>0.26</v>
      </c>
      <c r="BL1759" s="63"/>
      <c r="BM1759" s="63"/>
      <c r="BN1759" s="63"/>
      <c r="BO1759" s="63"/>
      <c r="BP1759" s="63"/>
      <c r="BQ1759" s="63"/>
      <c r="BR1759" s="63"/>
      <c r="BS1759" s="63">
        <v>21.4</v>
      </c>
      <c r="BT1759" s="63"/>
      <c r="BU1759" s="63"/>
      <c r="BV1759" s="63"/>
      <c r="BW1759" s="63"/>
      <c r="BX1759" s="63"/>
      <c r="BY1759" s="63"/>
      <c r="BZ1759" s="63"/>
      <c r="CA1759" s="63"/>
      <c r="CB1759" s="63"/>
      <c r="CC1759" s="63"/>
      <c r="CD1759" s="63"/>
      <c r="CE1759" s="63"/>
      <c r="CF1759" s="63"/>
      <c r="CG1759" s="63"/>
      <c r="CH1759" s="63"/>
      <c r="CI1759" s="63"/>
      <c r="CJ1759" s="63"/>
      <c r="CK1759" s="63"/>
      <c r="CL1759" s="63"/>
      <c r="CM1759" s="63"/>
      <c r="CN1759" s="63">
        <v>20030205</v>
      </c>
      <c r="CO1759" s="63" t="s">
        <v>3607</v>
      </c>
      <c r="CP1759" s="66"/>
      <c r="CQ1759" s="64">
        <v>37659</v>
      </c>
      <c r="CR1759" s="78" t="s">
        <v>2039</v>
      </c>
      <c r="CS1759" s="78" t="s">
        <v>6954</v>
      </c>
    </row>
    <row r="1760" spans="1:97">
      <c r="A1760" s="63" t="s">
        <v>3591</v>
      </c>
      <c r="B1760" s="63" t="s">
        <v>6699</v>
      </c>
      <c r="C1760" s="63">
        <v>4436</v>
      </c>
      <c r="D1760" s="19" t="s">
        <v>3782</v>
      </c>
      <c r="E1760" s="63" t="s">
        <v>1707</v>
      </c>
      <c r="F1760" s="63" t="s">
        <v>2271</v>
      </c>
      <c r="G1760" s="65" t="s">
        <v>3595</v>
      </c>
      <c r="H1760" s="65">
        <v>19</v>
      </c>
      <c r="I1760" s="65">
        <v>18</v>
      </c>
      <c r="J1760" s="65">
        <v>94</v>
      </c>
      <c r="K1760" s="23">
        <v>41.517969999999998</v>
      </c>
      <c r="L1760" s="23">
        <v>-108.03986</v>
      </c>
      <c r="M1760" s="61" t="s">
        <v>522</v>
      </c>
      <c r="N1760" s="63" t="s">
        <v>3329</v>
      </c>
      <c r="O1760" s="63"/>
      <c r="P1760" s="63" t="s">
        <v>7126</v>
      </c>
      <c r="Q1760" s="63"/>
      <c r="R1760" s="63"/>
      <c r="S1760" s="55"/>
      <c r="T1760" s="63"/>
      <c r="U1760" s="66" t="s">
        <v>3330</v>
      </c>
      <c r="V1760" s="63"/>
      <c r="W1760" s="66">
        <v>10800</v>
      </c>
      <c r="X1760" s="66">
        <v>10697</v>
      </c>
      <c r="Y1760" s="63"/>
      <c r="Z1760" s="64">
        <v>28955</v>
      </c>
      <c r="AA1760" s="63"/>
      <c r="AB1760" s="63"/>
      <c r="AC1760" s="63">
        <v>151</v>
      </c>
      <c r="AD1760" s="63">
        <v>20</v>
      </c>
      <c r="AE1760" s="63">
        <v>4966</v>
      </c>
      <c r="AF1760" s="63">
        <v>1399</v>
      </c>
      <c r="AG1760" s="63"/>
      <c r="AH1760" s="63">
        <v>8400</v>
      </c>
      <c r="AI1760" s="63">
        <v>1452</v>
      </c>
      <c r="AJ1760" s="63"/>
      <c r="AK1760" s="63"/>
      <c r="AL1760" s="63">
        <v>14</v>
      </c>
      <c r="AM1760" s="63">
        <v>15665</v>
      </c>
      <c r="AN1760" s="63"/>
      <c r="AO1760" s="63" t="s">
        <v>3433</v>
      </c>
      <c r="AP1760" s="17">
        <f t="shared" si="634"/>
        <v>7.5349000000000004</v>
      </c>
      <c r="AQ1760" s="17">
        <f t="shared" si="635"/>
        <v>1.6457999999999999</v>
      </c>
      <c r="AR1760" s="17">
        <f t="shared" si="631"/>
        <v>216.02099999999999</v>
      </c>
      <c r="AS1760" s="17">
        <f t="shared" si="630"/>
        <v>35.78642</v>
      </c>
      <c r="AT1760" s="17">
        <f t="shared" si="636"/>
        <v>260.98811999999998</v>
      </c>
      <c r="AU1760" s="5">
        <f t="shared" si="637"/>
        <v>236.964</v>
      </c>
      <c r="AV1760" s="5">
        <f t="shared" si="638"/>
        <v>23.798279999999998</v>
      </c>
      <c r="AW1760" s="5">
        <f t="shared" si="650"/>
        <v>0</v>
      </c>
      <c r="AX1760" s="5">
        <f t="shared" si="651"/>
        <v>0</v>
      </c>
      <c r="AY1760" s="5">
        <f t="shared" si="639"/>
        <v>0.29148000000000002</v>
      </c>
      <c r="AZ1760" s="5">
        <f t="shared" si="640"/>
        <v>261.05375999999995</v>
      </c>
      <c r="BA1760" s="7">
        <f t="shared" si="641"/>
        <v>-1.2573703856857903E-4</v>
      </c>
      <c r="BB1760" s="62">
        <f t="shared" si="642"/>
        <v>16402</v>
      </c>
      <c r="BC1760" s="28">
        <f t="shared" si="643"/>
        <v>2.2983129073502355E-2</v>
      </c>
      <c r="BD1760" s="32">
        <f t="shared" si="644"/>
        <v>2.8870662771930004E-2</v>
      </c>
      <c r="BE1760" s="32">
        <f t="shared" si="645"/>
        <v>6.3060341597157756E-3</v>
      </c>
      <c r="BF1760" s="35">
        <f t="shared" si="646"/>
        <v>0.96482330306835418</v>
      </c>
      <c r="BG1760" s="36">
        <f t="shared" si="647"/>
        <v>0.90772107630244447</v>
      </c>
      <c r="BH1760" s="33">
        <f t="shared" si="648"/>
        <v>9.1162372072327177E-2</v>
      </c>
      <c r="BI1760" s="33">
        <f t="shared" si="649"/>
        <v>1.116551625228459E-3</v>
      </c>
      <c r="BJ1760" s="63"/>
      <c r="BK1760" s="63"/>
      <c r="BL1760" s="63"/>
      <c r="BM1760" s="63">
        <v>15347</v>
      </c>
      <c r="BN1760" s="63"/>
      <c r="BO1760" s="63"/>
      <c r="BP1760" s="63"/>
      <c r="BQ1760" s="63"/>
      <c r="BR1760" s="63"/>
      <c r="BS1760" s="63"/>
      <c r="BT1760" s="63"/>
      <c r="BU1760" s="63"/>
      <c r="BV1760" s="63"/>
      <c r="BW1760" s="63"/>
      <c r="BX1760" s="63"/>
      <c r="BY1760" s="63"/>
      <c r="BZ1760" s="63"/>
      <c r="CA1760" s="63"/>
      <c r="CB1760" s="63"/>
      <c r="CC1760" s="63"/>
      <c r="CD1760" s="63"/>
      <c r="CE1760" s="63"/>
      <c r="CF1760" s="63"/>
      <c r="CG1760" s="63"/>
      <c r="CH1760" s="63"/>
      <c r="CI1760" s="63"/>
      <c r="CJ1760" s="63"/>
      <c r="CK1760" s="63"/>
      <c r="CL1760" s="63"/>
      <c r="CM1760" s="63"/>
      <c r="CN1760" s="63">
        <v>19790410</v>
      </c>
      <c r="CO1760" s="63" t="s">
        <v>3331</v>
      </c>
      <c r="CP1760" s="66"/>
      <c r="CQ1760" s="64">
        <v>28970</v>
      </c>
      <c r="CR1760" s="78" t="s">
        <v>2039</v>
      </c>
      <c r="CS1760" s="78" t="s">
        <v>6954</v>
      </c>
    </row>
    <row r="1761" spans="1:97">
      <c r="A1761" s="63" t="s">
        <v>3591</v>
      </c>
      <c r="B1761" s="63" t="s">
        <v>6151</v>
      </c>
      <c r="C1761" s="63">
        <v>3762</v>
      </c>
      <c r="D1761" s="19" t="s">
        <v>3782</v>
      </c>
      <c r="E1761" s="63" t="s">
        <v>1707</v>
      </c>
      <c r="F1761" s="63" t="s">
        <v>1717</v>
      </c>
      <c r="G1761" s="65" t="s">
        <v>272</v>
      </c>
      <c r="H1761" s="65">
        <v>21</v>
      </c>
      <c r="I1761" s="65">
        <v>18</v>
      </c>
      <c r="J1761" s="65">
        <v>94</v>
      </c>
      <c r="K1761" s="23">
        <v>41.518059999999998</v>
      </c>
      <c r="L1761" s="23">
        <v>-107.992222</v>
      </c>
      <c r="M1761" s="61" t="s">
        <v>6152</v>
      </c>
      <c r="N1761" s="63" t="s">
        <v>6153</v>
      </c>
      <c r="O1761" s="63"/>
      <c r="P1761" s="63" t="s">
        <v>7126</v>
      </c>
      <c r="Q1761" s="63"/>
      <c r="R1761" s="63"/>
      <c r="S1761" s="55"/>
      <c r="T1761" s="63"/>
      <c r="U1761" s="66" t="s">
        <v>6154</v>
      </c>
      <c r="V1761" s="63"/>
      <c r="W1761" s="66">
        <v>10097</v>
      </c>
      <c r="X1761" s="66">
        <v>10076</v>
      </c>
      <c r="Y1761" s="63"/>
      <c r="Z1761" s="64">
        <v>37663</v>
      </c>
      <c r="AA1761" s="63">
        <v>8.1199999999999992</v>
      </c>
      <c r="AB1761" s="63"/>
      <c r="AC1761" s="63">
        <v>26.7</v>
      </c>
      <c r="AD1761" s="63">
        <v>5.48</v>
      </c>
      <c r="AE1761" s="63">
        <v>2470</v>
      </c>
      <c r="AF1761" s="63">
        <v>15.6</v>
      </c>
      <c r="AG1761" s="63"/>
      <c r="AH1761" s="63">
        <v>3149</v>
      </c>
      <c r="AI1761" s="63">
        <v>2002</v>
      </c>
      <c r="AJ1761" s="63"/>
      <c r="AK1761" s="63"/>
      <c r="AL1761" s="63">
        <v>35</v>
      </c>
      <c r="AM1761" s="63">
        <v>7964</v>
      </c>
      <c r="AN1761" s="63"/>
      <c r="AO1761" s="63" t="s">
        <v>3536</v>
      </c>
      <c r="AP1761" s="17">
        <f t="shared" si="634"/>
        <v>1.33233</v>
      </c>
      <c r="AQ1761" s="17">
        <f t="shared" si="635"/>
        <v>0.45094920000000005</v>
      </c>
      <c r="AR1761" s="17">
        <f t="shared" si="631"/>
        <v>107.44499999999999</v>
      </c>
      <c r="AS1761" s="17">
        <f t="shared" si="630"/>
        <v>0.39904799999999996</v>
      </c>
      <c r="AT1761" s="17">
        <f t="shared" si="636"/>
        <v>109.62732719999998</v>
      </c>
      <c r="AU1761" s="5">
        <f t="shared" si="637"/>
        <v>88.833289999999991</v>
      </c>
      <c r="AV1761" s="5">
        <f t="shared" si="638"/>
        <v>32.812779999999997</v>
      </c>
      <c r="AW1761" s="5">
        <f t="shared" si="650"/>
        <v>0</v>
      </c>
      <c r="AX1761" s="5">
        <f t="shared" si="651"/>
        <v>0</v>
      </c>
      <c r="AY1761" s="5">
        <f t="shared" si="639"/>
        <v>0.72870000000000001</v>
      </c>
      <c r="AZ1761" s="5">
        <f t="shared" si="640"/>
        <v>122.37476999999998</v>
      </c>
      <c r="BA1761" s="7">
        <f t="shared" si="641"/>
        <v>-5.4945377450665578E-2</v>
      </c>
      <c r="BB1761" s="62">
        <f t="shared" si="642"/>
        <v>7703.78</v>
      </c>
      <c r="BC1761" s="28">
        <f t="shared" si="643"/>
        <v>-1.660860696282436E-2</v>
      </c>
      <c r="BD1761" s="32">
        <f t="shared" si="644"/>
        <v>1.2153265376700712E-2</v>
      </c>
      <c r="BE1761" s="32">
        <f t="shared" si="645"/>
        <v>4.1134743637168611E-3</v>
      </c>
      <c r="BF1761" s="35">
        <f t="shared" si="646"/>
        <v>0.98373326025958252</v>
      </c>
      <c r="BG1761" s="37">
        <f t="shared" si="647"/>
        <v>0.72591180355231721</v>
      </c>
      <c r="BH1761" s="33">
        <f t="shared" si="648"/>
        <v>0.26813353765649572</v>
      </c>
      <c r="BI1761" s="33">
        <f t="shared" si="649"/>
        <v>5.9546587911871061E-3</v>
      </c>
      <c r="BJ1761" s="63"/>
      <c r="BK1761" s="63">
        <v>6.26</v>
      </c>
      <c r="BL1761" s="63"/>
      <c r="BM1761" s="63"/>
      <c r="BN1761" s="63"/>
      <c r="BO1761" s="63"/>
      <c r="BP1761" s="63"/>
      <c r="BQ1761" s="63"/>
      <c r="BR1761" s="63"/>
      <c r="BS1761" s="63">
        <v>8.2899999999999991</v>
      </c>
      <c r="BT1761" s="63"/>
      <c r="BU1761" s="63"/>
      <c r="BV1761" s="63"/>
      <c r="BW1761" s="63"/>
      <c r="BX1761" s="63"/>
      <c r="BY1761" s="63"/>
      <c r="BZ1761" s="63"/>
      <c r="CA1761" s="63"/>
      <c r="CB1761" s="63"/>
      <c r="CC1761" s="63"/>
      <c r="CD1761" s="63"/>
      <c r="CE1761" s="63"/>
      <c r="CF1761" s="63"/>
      <c r="CG1761" s="63"/>
      <c r="CH1761" s="63"/>
      <c r="CI1761" s="63"/>
      <c r="CJ1761" s="63"/>
      <c r="CK1761" s="63"/>
      <c r="CL1761" s="63"/>
      <c r="CM1761" s="63"/>
      <c r="CN1761" s="63">
        <v>20030211</v>
      </c>
      <c r="CO1761" s="63" t="s">
        <v>3607</v>
      </c>
      <c r="CP1761" s="66"/>
      <c r="CQ1761" s="64">
        <v>37665</v>
      </c>
      <c r="CR1761" s="78" t="s">
        <v>2039</v>
      </c>
      <c r="CS1761" s="78" t="s">
        <v>6954</v>
      </c>
    </row>
    <row r="1762" spans="1:97">
      <c r="A1762" s="63" t="s">
        <v>3591</v>
      </c>
      <c r="B1762" s="63" t="s">
        <v>6151</v>
      </c>
      <c r="C1762" s="63">
        <v>3763</v>
      </c>
      <c r="D1762" s="19" t="s">
        <v>3782</v>
      </c>
      <c r="E1762" s="63" t="s">
        <v>1707</v>
      </c>
      <c r="F1762" s="63" t="s">
        <v>2271</v>
      </c>
      <c r="G1762" s="65" t="s">
        <v>3606</v>
      </c>
      <c r="H1762" s="65">
        <v>21</v>
      </c>
      <c r="I1762" s="65">
        <v>18</v>
      </c>
      <c r="J1762" s="65">
        <v>94</v>
      </c>
      <c r="K1762" s="23">
        <v>41.525514000000001</v>
      </c>
      <c r="L1762" s="23">
        <v>-108.00156699999999</v>
      </c>
      <c r="M1762" s="61" t="s">
        <v>3305</v>
      </c>
      <c r="N1762" s="63" t="s">
        <v>3306</v>
      </c>
      <c r="O1762" s="63"/>
      <c r="P1762" s="63" t="s">
        <v>7126</v>
      </c>
      <c r="Q1762" s="63"/>
      <c r="R1762" s="63"/>
      <c r="S1762" s="55"/>
      <c r="T1762" s="63"/>
      <c r="U1762" s="66" t="s">
        <v>3307</v>
      </c>
      <c r="V1762" s="63"/>
      <c r="W1762" s="66">
        <v>10196</v>
      </c>
      <c r="X1762" s="66">
        <v>10194</v>
      </c>
      <c r="Y1762" s="63"/>
      <c r="Z1762" s="64">
        <v>37663</v>
      </c>
      <c r="AA1762" s="63">
        <v>8.1300000000000008</v>
      </c>
      <c r="AB1762" s="63"/>
      <c r="AC1762" s="63">
        <v>15.6</v>
      </c>
      <c r="AD1762" s="63">
        <v>2.52</v>
      </c>
      <c r="AE1762" s="63">
        <v>2100</v>
      </c>
      <c r="AF1762" s="63">
        <v>18.7</v>
      </c>
      <c r="AG1762" s="63"/>
      <c r="AH1762" s="63">
        <v>2100</v>
      </c>
      <c r="AI1762" s="63">
        <v>2562</v>
      </c>
      <c r="AJ1762" s="63"/>
      <c r="AK1762" s="63"/>
      <c r="AL1762" s="63">
        <v>31</v>
      </c>
      <c r="AM1762" s="63">
        <v>6516</v>
      </c>
      <c r="AN1762" s="63"/>
      <c r="AO1762" s="63" t="s">
        <v>3536</v>
      </c>
      <c r="AP1762" s="17">
        <f t="shared" si="634"/>
        <v>0.77844000000000002</v>
      </c>
      <c r="AQ1762" s="17">
        <f t="shared" si="635"/>
        <v>0.20737079999999999</v>
      </c>
      <c r="AR1762" s="17">
        <f t="shared" si="631"/>
        <v>91.35</v>
      </c>
      <c r="AS1762" s="17">
        <f t="shared" si="630"/>
        <v>0.47834599999999994</v>
      </c>
      <c r="AT1762" s="17">
        <f t="shared" si="636"/>
        <v>92.814156799999992</v>
      </c>
      <c r="AU1762" s="5">
        <f t="shared" si="637"/>
        <v>59.241</v>
      </c>
      <c r="AV1762" s="5">
        <f t="shared" si="638"/>
        <v>41.991179999999993</v>
      </c>
      <c r="AW1762" s="5">
        <f t="shared" si="650"/>
        <v>0</v>
      </c>
      <c r="AX1762" s="5">
        <f t="shared" si="651"/>
        <v>0</v>
      </c>
      <c r="AY1762" s="5">
        <f t="shared" si="639"/>
        <v>0.6454200000000001</v>
      </c>
      <c r="AZ1762" s="5">
        <f t="shared" si="640"/>
        <v>101.8776</v>
      </c>
      <c r="BA1762" s="7">
        <f t="shared" si="641"/>
        <v>-4.6552783481791503E-2</v>
      </c>
      <c r="BB1762" s="62">
        <f t="shared" si="642"/>
        <v>6829.82</v>
      </c>
      <c r="BC1762" s="28">
        <f t="shared" si="643"/>
        <v>2.3514478690706133E-2</v>
      </c>
      <c r="BD1762" s="32">
        <f t="shared" si="644"/>
        <v>8.3870826050536293E-3</v>
      </c>
      <c r="BE1762" s="32">
        <f t="shared" si="645"/>
        <v>2.2342582979755091E-3</v>
      </c>
      <c r="BF1762" s="35">
        <f t="shared" si="646"/>
        <v>0.98937865909697087</v>
      </c>
      <c r="BG1762" s="37">
        <f t="shared" si="647"/>
        <v>0.58149190793658267</v>
      </c>
      <c r="BH1762" s="33">
        <f t="shared" si="648"/>
        <v>0.41217284270536403</v>
      </c>
      <c r="BI1762" s="33">
        <f t="shared" si="649"/>
        <v>6.3352493580531941E-3</v>
      </c>
      <c r="BJ1762" s="63"/>
      <c r="BK1762" s="63">
        <v>19.399999999999999</v>
      </c>
      <c r="BL1762" s="63"/>
      <c r="BM1762" s="63"/>
      <c r="BN1762" s="63"/>
      <c r="BO1762" s="63"/>
      <c r="BP1762" s="63"/>
      <c r="BQ1762" s="63"/>
      <c r="BR1762" s="63"/>
      <c r="BS1762" s="63">
        <v>4.9000000000000004</v>
      </c>
      <c r="BT1762" s="63"/>
      <c r="BU1762" s="63"/>
      <c r="BV1762" s="63"/>
      <c r="BW1762" s="63"/>
      <c r="BX1762" s="63"/>
      <c r="BY1762" s="63"/>
      <c r="BZ1762" s="63"/>
      <c r="CA1762" s="63"/>
      <c r="CB1762" s="63"/>
      <c r="CC1762" s="63"/>
      <c r="CD1762" s="63"/>
      <c r="CE1762" s="63"/>
      <c r="CF1762" s="63"/>
      <c r="CG1762" s="63"/>
      <c r="CH1762" s="63"/>
      <c r="CI1762" s="63"/>
      <c r="CJ1762" s="63"/>
      <c r="CK1762" s="63"/>
      <c r="CL1762" s="63"/>
      <c r="CM1762" s="63"/>
      <c r="CN1762" s="63">
        <v>20030211</v>
      </c>
      <c r="CO1762" s="63" t="s">
        <v>3607</v>
      </c>
      <c r="CP1762" s="66"/>
      <c r="CQ1762" s="64">
        <v>37665</v>
      </c>
      <c r="CR1762" s="78" t="s">
        <v>2039</v>
      </c>
      <c r="CS1762" s="78" t="s">
        <v>6954</v>
      </c>
    </row>
    <row r="1763" spans="1:97">
      <c r="A1763" s="63" t="s">
        <v>3591</v>
      </c>
      <c r="B1763" s="63" t="s">
        <v>3346</v>
      </c>
      <c r="C1763" s="63">
        <v>3549</v>
      </c>
      <c r="D1763" s="19" t="s">
        <v>3782</v>
      </c>
      <c r="E1763" s="63" t="s">
        <v>1707</v>
      </c>
      <c r="F1763" s="63" t="s">
        <v>2271</v>
      </c>
      <c r="G1763" s="65" t="s">
        <v>3612</v>
      </c>
      <c r="H1763" s="65">
        <v>27</v>
      </c>
      <c r="I1763" s="65">
        <v>18</v>
      </c>
      <c r="J1763" s="65">
        <v>94</v>
      </c>
      <c r="K1763" s="23">
        <v>41.504302000000003</v>
      </c>
      <c r="L1763" s="23">
        <v>-107.981989</v>
      </c>
      <c r="M1763" s="61" t="s">
        <v>608</v>
      </c>
      <c r="N1763" s="63" t="s">
        <v>609</v>
      </c>
      <c r="O1763" s="63"/>
      <c r="P1763" s="63" t="s">
        <v>7126</v>
      </c>
      <c r="Q1763" s="63"/>
      <c r="R1763" s="63"/>
      <c r="S1763" s="55"/>
      <c r="T1763" s="63"/>
      <c r="U1763" s="66" t="s">
        <v>610</v>
      </c>
      <c r="V1763" s="63"/>
      <c r="W1763" s="66">
        <v>10393</v>
      </c>
      <c r="X1763" s="66">
        <v>10133</v>
      </c>
      <c r="Y1763" s="63"/>
      <c r="Z1763" s="64">
        <v>37579</v>
      </c>
      <c r="AA1763" s="63">
        <v>7.34</v>
      </c>
      <c r="AB1763" s="63"/>
      <c r="AC1763" s="63">
        <v>6.56</v>
      </c>
      <c r="AD1763" s="63">
        <v>2.41</v>
      </c>
      <c r="AE1763" s="63">
        <v>2030</v>
      </c>
      <c r="AF1763" s="63">
        <v>5</v>
      </c>
      <c r="AG1763" s="63"/>
      <c r="AH1763" s="63">
        <v>2299</v>
      </c>
      <c r="AI1763" s="63">
        <v>1186</v>
      </c>
      <c r="AJ1763" s="63"/>
      <c r="AK1763" s="63"/>
      <c r="AL1763" s="63">
        <v>33</v>
      </c>
      <c r="AM1763" s="63">
        <v>5542</v>
      </c>
      <c r="AN1763" s="63"/>
      <c r="AO1763" s="63" t="s">
        <v>3553</v>
      </c>
      <c r="AP1763" s="17">
        <f t="shared" si="634"/>
        <v>0.32734399999999997</v>
      </c>
      <c r="AQ1763" s="17">
        <f t="shared" si="635"/>
        <v>0.19831890000000002</v>
      </c>
      <c r="AR1763" s="17">
        <f t="shared" si="631"/>
        <v>88.304999999999993</v>
      </c>
      <c r="AS1763" s="17">
        <f t="shared" si="630"/>
        <v>0.12789999999999999</v>
      </c>
      <c r="AT1763" s="17">
        <f t="shared" si="636"/>
        <v>88.95856289999999</v>
      </c>
      <c r="AU1763" s="5">
        <f t="shared" si="637"/>
        <v>64.854789999999994</v>
      </c>
      <c r="AV1763" s="5">
        <f t="shared" si="638"/>
        <v>19.43854</v>
      </c>
      <c r="AW1763" s="5">
        <f t="shared" si="650"/>
        <v>0</v>
      </c>
      <c r="AX1763" s="5">
        <f t="shared" si="651"/>
        <v>0</v>
      </c>
      <c r="AY1763" s="5">
        <f t="shared" si="639"/>
        <v>0.68706</v>
      </c>
      <c r="AZ1763" s="5">
        <f t="shared" si="640"/>
        <v>84.98039</v>
      </c>
      <c r="BA1763" s="7">
        <f t="shared" si="641"/>
        <v>2.2871086859348282E-2</v>
      </c>
      <c r="BB1763" s="62">
        <f t="shared" si="642"/>
        <v>5561.97</v>
      </c>
      <c r="BC1763" s="28">
        <f t="shared" si="643"/>
        <v>1.7984558675861204E-3</v>
      </c>
      <c r="BD1763" s="32">
        <f t="shared" si="644"/>
        <v>3.6797357031045294E-3</v>
      </c>
      <c r="BE1763" s="32">
        <f t="shared" si="645"/>
        <v>2.2293401954226045E-3</v>
      </c>
      <c r="BF1763" s="35">
        <f t="shared" si="646"/>
        <v>0.99409092410147282</v>
      </c>
      <c r="BG1763" s="36">
        <f t="shared" si="647"/>
        <v>0.76317359805009122</v>
      </c>
      <c r="BH1763" s="33">
        <f t="shared" si="648"/>
        <v>0.22874147788683954</v>
      </c>
      <c r="BI1763" s="33">
        <f t="shared" si="649"/>
        <v>8.0849240630691387E-3</v>
      </c>
      <c r="BJ1763" s="63"/>
      <c r="BK1763" s="63">
        <v>19.600000000000001</v>
      </c>
      <c r="BL1763" s="63"/>
      <c r="BM1763" s="63"/>
      <c r="BN1763" s="63"/>
      <c r="BO1763" s="63"/>
      <c r="BP1763" s="63"/>
      <c r="BQ1763" s="63"/>
      <c r="BR1763" s="63"/>
      <c r="BS1763" s="63"/>
      <c r="BT1763" s="63"/>
      <c r="BU1763" s="63"/>
      <c r="BV1763" s="63"/>
      <c r="BW1763" s="63"/>
      <c r="BX1763" s="63"/>
      <c r="BY1763" s="63"/>
      <c r="BZ1763" s="63"/>
      <c r="CA1763" s="63"/>
      <c r="CB1763" s="63"/>
      <c r="CC1763" s="63"/>
      <c r="CD1763" s="63"/>
      <c r="CE1763" s="63"/>
      <c r="CF1763" s="63"/>
      <c r="CG1763" s="63"/>
      <c r="CH1763" s="63"/>
      <c r="CI1763" s="63"/>
      <c r="CJ1763" s="63"/>
      <c r="CK1763" s="63"/>
      <c r="CL1763" s="63"/>
      <c r="CM1763" s="63"/>
      <c r="CN1763" s="63">
        <v>20021119</v>
      </c>
      <c r="CO1763" s="63" t="s">
        <v>3607</v>
      </c>
      <c r="CP1763" s="66"/>
      <c r="CQ1763" s="64">
        <v>37579</v>
      </c>
      <c r="CR1763" s="78" t="s">
        <v>2039</v>
      </c>
      <c r="CS1763" s="78" t="s">
        <v>6954</v>
      </c>
    </row>
    <row r="1764" spans="1:97">
      <c r="A1764" s="20" t="s">
        <v>3591</v>
      </c>
      <c r="B1764" s="16" t="s">
        <v>6700</v>
      </c>
      <c r="F1764" s="19" t="s">
        <v>2271</v>
      </c>
      <c r="G1764" s="47" t="s">
        <v>3606</v>
      </c>
      <c r="H1764" s="47">
        <v>29</v>
      </c>
      <c r="I1764" s="47">
        <v>18</v>
      </c>
      <c r="J1764" s="47">
        <v>94</v>
      </c>
      <c r="K1764" s="23">
        <v>41.510468000000003</v>
      </c>
      <c r="L1764" s="23">
        <v>-108.01163699999999</v>
      </c>
      <c r="M1764" s="61" t="s">
        <v>571</v>
      </c>
      <c r="N1764" s="19" t="s">
        <v>5146</v>
      </c>
      <c r="P1764" s="19" t="s">
        <v>7126</v>
      </c>
      <c r="U1764" s="46">
        <v>10046</v>
      </c>
      <c r="W1764" s="46">
        <v>10605</v>
      </c>
      <c r="X1764" s="46">
        <v>10502</v>
      </c>
      <c r="Z1764" s="48">
        <v>37578</v>
      </c>
      <c r="AA1764" s="19">
        <v>7.58</v>
      </c>
      <c r="AB1764" s="19" t="s">
        <v>3789</v>
      </c>
      <c r="AC1764" s="19">
        <v>6.46</v>
      </c>
      <c r="AD1764" s="31"/>
      <c r="AE1764" s="19">
        <v>1370</v>
      </c>
      <c r="AF1764" s="19">
        <v>3.25</v>
      </c>
      <c r="AH1764" s="19">
        <v>1699</v>
      </c>
      <c r="AI1764" s="19">
        <v>755</v>
      </c>
      <c r="AK1764" s="43"/>
      <c r="AL1764" s="19">
        <v>9</v>
      </c>
      <c r="AM1764" s="19">
        <v>4088</v>
      </c>
      <c r="AN1764" s="54"/>
      <c r="AO1764" s="63" t="s">
        <v>3536</v>
      </c>
      <c r="AP1764" s="17">
        <f t="shared" si="634"/>
        <v>0.32235399999999997</v>
      </c>
      <c r="AQ1764" s="17">
        <f t="shared" si="635"/>
        <v>0</v>
      </c>
      <c r="AR1764" s="17">
        <f t="shared" si="631"/>
        <v>59.594999999999999</v>
      </c>
      <c r="AS1764" s="17">
        <f t="shared" si="630"/>
        <v>8.3135000000000001E-2</v>
      </c>
      <c r="AT1764" s="17">
        <f t="shared" si="636"/>
        <v>60.000488999999995</v>
      </c>
      <c r="AU1764" s="5">
        <f t="shared" si="637"/>
        <v>47.928789999999999</v>
      </c>
      <c r="AV1764" s="5">
        <f t="shared" si="638"/>
        <v>12.37445</v>
      </c>
      <c r="AW1764" s="5">
        <f t="shared" si="650"/>
        <v>0</v>
      </c>
      <c r="AX1764" s="5">
        <f t="shared" si="651"/>
        <v>0</v>
      </c>
      <c r="AY1764" s="5">
        <f t="shared" si="639"/>
        <v>0.18738000000000002</v>
      </c>
      <c r="AZ1764" s="5">
        <f t="shared" si="640"/>
        <v>60.49062</v>
      </c>
      <c r="BA1764" s="7">
        <f t="shared" si="641"/>
        <v>-4.0677773162499913E-3</v>
      </c>
      <c r="BB1764" s="62">
        <f t="shared" si="642"/>
        <v>3842.71</v>
      </c>
      <c r="BC1764" s="6">
        <f t="shared" si="643"/>
        <v>-3.0929134970261171E-2</v>
      </c>
      <c r="BD1764" s="32">
        <f t="shared" si="644"/>
        <v>5.3725228806051897E-3</v>
      </c>
      <c r="BE1764" s="32">
        <f t="shared" si="645"/>
        <v>0</v>
      </c>
      <c r="BF1764" s="35">
        <f t="shared" si="646"/>
        <v>0.99462747711939481</v>
      </c>
      <c r="BG1764" s="36">
        <f t="shared" si="647"/>
        <v>0.79233424950843623</v>
      </c>
      <c r="BH1764" s="33">
        <f t="shared" si="648"/>
        <v>0.20456808014201208</v>
      </c>
      <c r="BI1764" s="33">
        <f t="shared" si="649"/>
        <v>3.097670349551716E-3</v>
      </c>
      <c r="BJ1764" s="43"/>
      <c r="BK1764" s="19">
        <v>33.299999999999997</v>
      </c>
      <c r="BO1764" s="31"/>
      <c r="BP1764" s="31"/>
      <c r="BQ1764" s="31"/>
      <c r="BR1764" s="31"/>
      <c r="BS1764" s="31"/>
      <c r="BT1764" s="31"/>
      <c r="BU1764" s="31"/>
      <c r="BV1764" s="31"/>
      <c r="BW1764" s="31"/>
      <c r="BX1764" s="31"/>
      <c r="BY1764" s="31"/>
      <c r="BZ1764" s="31"/>
      <c r="CA1764" s="31"/>
      <c r="CB1764" s="31"/>
      <c r="CC1764" s="31"/>
      <c r="CD1764" s="31"/>
      <c r="CE1764" s="31"/>
      <c r="CF1764" s="31"/>
      <c r="CG1764" s="31"/>
      <c r="CH1764" s="31"/>
      <c r="CI1764" s="31"/>
      <c r="CJ1764" s="31"/>
      <c r="CK1764" s="31"/>
      <c r="CL1764" s="31"/>
      <c r="CN1764" s="63">
        <v>20021118</v>
      </c>
      <c r="CO1764" s="63" t="s">
        <v>3607</v>
      </c>
      <c r="CP1764" s="66"/>
      <c r="CQ1764" s="64">
        <v>37580</v>
      </c>
      <c r="CR1764" s="78" t="s">
        <v>2039</v>
      </c>
      <c r="CS1764" s="78" t="s">
        <v>6954</v>
      </c>
    </row>
    <row r="1765" spans="1:97">
      <c r="A1765" s="20" t="s">
        <v>3591</v>
      </c>
      <c r="B1765" s="16" t="s">
        <v>6700</v>
      </c>
      <c r="F1765" s="19" t="s">
        <v>2271</v>
      </c>
      <c r="G1765" s="47" t="s">
        <v>3595</v>
      </c>
      <c r="H1765" s="47">
        <v>29</v>
      </c>
      <c r="I1765" s="47">
        <v>18</v>
      </c>
      <c r="J1765" s="47">
        <v>94</v>
      </c>
      <c r="K1765" s="23">
        <v>41.501795000000001</v>
      </c>
      <c r="L1765" s="23">
        <v>-108.023087</v>
      </c>
      <c r="M1765" s="61" t="s">
        <v>510</v>
      </c>
      <c r="N1765" s="63" t="s">
        <v>5641</v>
      </c>
      <c r="P1765" s="19" t="s">
        <v>7126</v>
      </c>
      <c r="W1765" s="46">
        <v>12050</v>
      </c>
      <c r="X1765" s="46">
        <v>10410</v>
      </c>
      <c r="Z1765" s="48">
        <v>29475</v>
      </c>
      <c r="AA1765" s="19">
        <v>5.6</v>
      </c>
      <c r="AB1765" s="19" t="s">
        <v>3789</v>
      </c>
      <c r="AC1765" s="19">
        <v>395.92</v>
      </c>
      <c r="AD1765" s="19">
        <v>14.7</v>
      </c>
      <c r="AE1765" s="19">
        <v>1820.86</v>
      </c>
      <c r="AF1765" s="19">
        <v>54</v>
      </c>
      <c r="AH1765" s="19">
        <v>3360</v>
      </c>
      <c r="AI1765" s="19">
        <v>414.8</v>
      </c>
      <c r="AJ1765" s="19">
        <v>0</v>
      </c>
      <c r="AK1765" s="6">
        <v>0</v>
      </c>
      <c r="AL1765" s="19">
        <v>0</v>
      </c>
      <c r="AM1765" s="19">
        <v>6060</v>
      </c>
      <c r="AN1765" s="53"/>
      <c r="AP1765" s="17">
        <f t="shared" si="634"/>
        <v>19.756408</v>
      </c>
      <c r="AQ1765" s="17">
        <f t="shared" si="635"/>
        <v>1.2096629999999999</v>
      </c>
      <c r="AR1765" s="17">
        <f t="shared" si="631"/>
        <v>79.207409999999996</v>
      </c>
      <c r="AS1765" s="17">
        <f t="shared" si="630"/>
        <v>1.3813199999999999</v>
      </c>
      <c r="AT1765" s="17">
        <f t="shared" si="636"/>
        <v>101.554801</v>
      </c>
      <c r="AU1765" s="5">
        <f t="shared" si="637"/>
        <v>94.785600000000002</v>
      </c>
      <c r="AV1765" s="5">
        <f t="shared" si="638"/>
        <v>6.7985719999999992</v>
      </c>
      <c r="AW1765" s="5">
        <f t="shared" si="650"/>
        <v>0</v>
      </c>
      <c r="AX1765" s="5">
        <f t="shared" si="651"/>
        <v>0</v>
      </c>
      <c r="AY1765" s="5">
        <f t="shared" si="639"/>
        <v>0</v>
      </c>
      <c r="AZ1765" s="5">
        <f t="shared" si="640"/>
        <v>101.584172</v>
      </c>
      <c r="BA1765" s="7">
        <f t="shared" si="641"/>
        <v>-1.4458574623195321E-4</v>
      </c>
      <c r="BB1765" s="62">
        <f t="shared" si="642"/>
        <v>6060.28</v>
      </c>
      <c r="BC1765" s="6">
        <f t="shared" si="643"/>
        <v>2.3101776526593889E-5</v>
      </c>
      <c r="BD1765" s="32">
        <f t="shared" si="644"/>
        <v>0.19453937977782065</v>
      </c>
      <c r="BE1765" s="32">
        <f t="shared" si="645"/>
        <v>1.1911430952437196E-2</v>
      </c>
      <c r="BF1765" s="35">
        <f t="shared" si="646"/>
        <v>0.79354918926974216</v>
      </c>
      <c r="BG1765" s="36">
        <f t="shared" si="647"/>
        <v>0.9330744951093366</v>
      </c>
      <c r="BH1765" s="33">
        <f t="shared" si="648"/>
        <v>6.692550489066347E-2</v>
      </c>
      <c r="BI1765" s="33">
        <f t="shared" si="649"/>
        <v>0</v>
      </c>
      <c r="BJ1765" s="6">
        <v>0</v>
      </c>
      <c r="BK1765" s="19">
        <v>0</v>
      </c>
      <c r="BL1765" s="19">
        <v>0</v>
      </c>
      <c r="BM1765" s="19">
        <v>0</v>
      </c>
      <c r="BN1765" s="19">
        <v>0</v>
      </c>
      <c r="BO1765" s="31"/>
      <c r="BP1765" s="19">
        <v>0</v>
      </c>
      <c r="BQ1765" s="19">
        <v>0</v>
      </c>
      <c r="BR1765" s="19">
        <v>0</v>
      </c>
      <c r="BS1765" s="19">
        <v>0</v>
      </c>
      <c r="BT1765" s="19">
        <v>0</v>
      </c>
      <c r="BU1765" s="19">
        <v>0</v>
      </c>
      <c r="BV1765" s="19">
        <v>0</v>
      </c>
      <c r="BW1765" s="19">
        <v>0</v>
      </c>
      <c r="BX1765" s="19"/>
      <c r="BY1765" s="19"/>
      <c r="BZ1765" s="19"/>
      <c r="CA1765" s="19"/>
      <c r="CB1765" s="19"/>
      <c r="CC1765" s="19"/>
      <c r="CD1765" s="19"/>
      <c r="CE1765" s="19"/>
      <c r="CF1765" s="19"/>
      <c r="CG1765" s="19"/>
      <c r="CH1765" s="19"/>
      <c r="CI1765" s="19"/>
      <c r="CJ1765" s="19"/>
      <c r="CK1765" s="19"/>
      <c r="CL1765" s="19"/>
      <c r="CR1765" s="78" t="s">
        <v>2039</v>
      </c>
      <c r="CS1765" s="78" t="s">
        <v>6954</v>
      </c>
    </row>
    <row r="1766" spans="1:97">
      <c r="A1766" s="20" t="s">
        <v>3591</v>
      </c>
      <c r="B1766" s="16" t="s">
        <v>6701</v>
      </c>
      <c r="F1766" s="19" t="s">
        <v>2271</v>
      </c>
      <c r="G1766" s="47" t="s">
        <v>3597</v>
      </c>
      <c r="H1766" s="47">
        <v>33</v>
      </c>
      <c r="I1766" s="47">
        <v>18</v>
      </c>
      <c r="J1766" s="47">
        <v>94</v>
      </c>
      <c r="K1766" s="23">
        <v>41.493727999999997</v>
      </c>
      <c r="L1766" s="23">
        <v>-107.997079</v>
      </c>
      <c r="M1766" s="61" t="s">
        <v>572</v>
      </c>
      <c r="N1766" s="19" t="s">
        <v>5134</v>
      </c>
      <c r="P1766" s="19" t="s">
        <v>7126</v>
      </c>
      <c r="U1766" s="46">
        <v>10328</v>
      </c>
      <c r="W1766" s="46">
        <v>10663</v>
      </c>
      <c r="X1766" s="46">
        <v>10540</v>
      </c>
      <c r="Z1766" s="48">
        <v>37578</v>
      </c>
      <c r="AA1766" s="19">
        <v>7.37</v>
      </c>
      <c r="AB1766" s="19" t="s">
        <v>3789</v>
      </c>
      <c r="AC1766" s="19">
        <v>10.8</v>
      </c>
      <c r="AD1766" s="31"/>
      <c r="AE1766" s="19">
        <v>630</v>
      </c>
      <c r="AF1766" s="19">
        <v>2.99</v>
      </c>
      <c r="AH1766" s="19">
        <v>440</v>
      </c>
      <c r="AI1766" s="19">
        <v>593</v>
      </c>
      <c r="AK1766" s="43"/>
      <c r="AL1766" s="19">
        <v>39</v>
      </c>
      <c r="AM1766" s="19">
        <v>1922</v>
      </c>
      <c r="AN1766" s="54"/>
      <c r="AO1766" s="63" t="s">
        <v>3536</v>
      </c>
      <c r="AP1766" s="17">
        <f t="shared" si="634"/>
        <v>0.53892000000000007</v>
      </c>
      <c r="AQ1766" s="17">
        <f t="shared" si="635"/>
        <v>0</v>
      </c>
      <c r="AR1766" s="17">
        <f t="shared" si="631"/>
        <v>27.404999999999998</v>
      </c>
      <c r="AS1766" s="17">
        <f t="shared" si="630"/>
        <v>7.6484200000000002E-2</v>
      </c>
      <c r="AT1766" s="17">
        <f t="shared" si="636"/>
        <v>28.020404199999998</v>
      </c>
      <c r="AU1766" s="5">
        <f t="shared" si="637"/>
        <v>12.4124</v>
      </c>
      <c r="AV1766" s="5">
        <f t="shared" si="638"/>
        <v>9.7192699999999999</v>
      </c>
      <c r="AW1766" s="5">
        <f t="shared" si="650"/>
        <v>0</v>
      </c>
      <c r="AX1766" s="5">
        <f t="shared" si="651"/>
        <v>0</v>
      </c>
      <c r="AY1766" s="5">
        <f t="shared" si="639"/>
        <v>0.81198000000000004</v>
      </c>
      <c r="AZ1766" s="5">
        <f t="shared" si="640"/>
        <v>22.943649999999998</v>
      </c>
      <c r="BA1766" s="7">
        <f t="shared" si="641"/>
        <v>9.9614410189525313E-2</v>
      </c>
      <c r="BB1766" s="62">
        <f t="shared" si="642"/>
        <v>1715.79</v>
      </c>
      <c r="BC1766" s="6">
        <f t="shared" si="643"/>
        <v>-5.6685515106699405E-2</v>
      </c>
      <c r="BD1766" s="32">
        <f t="shared" si="644"/>
        <v>1.9233127265166294E-2</v>
      </c>
      <c r="BE1766" s="32">
        <f t="shared" si="645"/>
        <v>0</v>
      </c>
      <c r="BF1766" s="35">
        <f t="shared" si="646"/>
        <v>0.98076687273483365</v>
      </c>
      <c r="BG1766" s="37">
        <f t="shared" si="647"/>
        <v>0.54099500297467928</v>
      </c>
      <c r="BH1766" s="33">
        <f t="shared" si="648"/>
        <v>0.42361481281313135</v>
      </c>
      <c r="BI1766" s="33">
        <f t="shared" si="649"/>
        <v>3.5390184212189431E-2</v>
      </c>
      <c r="BJ1766" s="43"/>
      <c r="BK1766" s="19">
        <v>23.5</v>
      </c>
      <c r="BO1766" s="31"/>
      <c r="BP1766" s="31"/>
      <c r="BQ1766" s="31"/>
      <c r="BR1766" s="31"/>
      <c r="BS1766" s="31"/>
      <c r="BT1766" s="31"/>
      <c r="BU1766" s="31"/>
      <c r="BV1766" s="31"/>
      <c r="BW1766" s="31"/>
      <c r="BX1766" s="31"/>
      <c r="BY1766" s="31"/>
      <c r="BZ1766" s="31"/>
      <c r="CA1766" s="31"/>
      <c r="CB1766" s="31"/>
      <c r="CC1766" s="31"/>
      <c r="CD1766" s="31"/>
      <c r="CE1766" s="31"/>
      <c r="CF1766" s="31"/>
      <c r="CG1766" s="31"/>
      <c r="CH1766" s="31"/>
      <c r="CI1766" s="31"/>
      <c r="CJ1766" s="31"/>
      <c r="CK1766" s="31"/>
      <c r="CL1766" s="31"/>
      <c r="CN1766" s="63">
        <v>20021118</v>
      </c>
      <c r="CO1766" s="63" t="s">
        <v>3607</v>
      </c>
      <c r="CP1766" s="66"/>
      <c r="CQ1766" s="64">
        <v>37580</v>
      </c>
      <c r="CR1766" s="78" t="s">
        <v>2039</v>
      </c>
      <c r="CS1766" s="78" t="s">
        <v>6954</v>
      </c>
    </row>
    <row r="1767" spans="1:97">
      <c r="A1767" s="63" t="s">
        <v>3591</v>
      </c>
      <c r="B1767" s="63" t="s">
        <v>3312</v>
      </c>
      <c r="C1767" s="63">
        <v>3667</v>
      </c>
      <c r="D1767" s="19" t="s">
        <v>3782</v>
      </c>
      <c r="E1767" s="63" t="s">
        <v>1707</v>
      </c>
      <c r="F1767" s="63" t="s">
        <v>2271</v>
      </c>
      <c r="G1767" s="65" t="s">
        <v>1575</v>
      </c>
      <c r="H1767" s="65">
        <v>35</v>
      </c>
      <c r="I1767" s="65">
        <v>18</v>
      </c>
      <c r="J1767" s="65">
        <v>94</v>
      </c>
      <c r="K1767" s="23">
        <v>41.495829999999998</v>
      </c>
      <c r="L1767" s="23">
        <v>-107.95305999999999</v>
      </c>
      <c r="M1767" s="61" t="s">
        <v>3313</v>
      </c>
      <c r="N1767" s="63" t="s">
        <v>3314</v>
      </c>
      <c r="O1767" s="63"/>
      <c r="P1767" s="63" t="s">
        <v>7126</v>
      </c>
      <c r="Q1767" s="63"/>
      <c r="R1767" s="63"/>
      <c r="S1767" s="55"/>
      <c r="T1767" s="63"/>
      <c r="U1767" s="66" t="s">
        <v>3315</v>
      </c>
      <c r="V1767" s="63"/>
      <c r="W1767" s="66">
        <v>9873</v>
      </c>
      <c r="X1767" s="66">
        <v>9867</v>
      </c>
      <c r="Y1767" s="63"/>
      <c r="Z1767" s="64">
        <v>37629</v>
      </c>
      <c r="AA1767" s="63">
        <v>7.52</v>
      </c>
      <c r="AB1767" s="63"/>
      <c r="AC1767" s="63">
        <v>20</v>
      </c>
      <c r="AD1767" s="63">
        <v>2.95</v>
      </c>
      <c r="AE1767" s="63">
        <v>2730</v>
      </c>
      <c r="AF1767" s="63">
        <v>12.1</v>
      </c>
      <c r="AG1767" s="63"/>
      <c r="AH1767" s="63">
        <v>3099</v>
      </c>
      <c r="AI1767" s="63">
        <v>2399</v>
      </c>
      <c r="AJ1767" s="63"/>
      <c r="AK1767" s="63"/>
      <c r="AL1767" s="63">
        <v>24</v>
      </c>
      <c r="AM1767" s="63">
        <v>7986</v>
      </c>
      <c r="AN1767" s="63"/>
      <c r="AO1767" s="63" t="s">
        <v>3536</v>
      </c>
      <c r="AP1767" s="17">
        <f t="shared" si="634"/>
        <v>0.998</v>
      </c>
      <c r="AQ1767" s="17">
        <f t="shared" si="635"/>
        <v>0.24275550000000001</v>
      </c>
      <c r="AR1767" s="17">
        <f t="shared" si="631"/>
        <v>118.755</v>
      </c>
      <c r="AS1767" s="17">
        <f t="shared" si="630"/>
        <v>0.30951799999999996</v>
      </c>
      <c r="AT1767" s="17">
        <f t="shared" si="636"/>
        <v>120.3052735</v>
      </c>
      <c r="AU1767" s="5">
        <f t="shared" si="637"/>
        <v>87.422789999999992</v>
      </c>
      <c r="AV1767" s="5">
        <f t="shared" si="638"/>
        <v>39.319609999999997</v>
      </c>
      <c r="AW1767" s="5">
        <f t="shared" si="650"/>
        <v>0</v>
      </c>
      <c r="AX1767" s="5">
        <f t="shared" si="651"/>
        <v>0</v>
      </c>
      <c r="AY1767" s="5">
        <f t="shared" si="639"/>
        <v>0.49968000000000001</v>
      </c>
      <c r="AZ1767" s="5">
        <f t="shared" si="640"/>
        <v>127.24207999999999</v>
      </c>
      <c r="BA1767" s="7">
        <f t="shared" si="641"/>
        <v>-2.8022139610553297E-2</v>
      </c>
      <c r="BB1767" s="62">
        <f t="shared" si="642"/>
        <v>8287.0499999999993</v>
      </c>
      <c r="BC1767" s="28">
        <f t="shared" si="643"/>
        <v>1.8499912431904238E-2</v>
      </c>
      <c r="BD1767" s="32">
        <f t="shared" si="644"/>
        <v>8.2955632032206805E-3</v>
      </c>
      <c r="BE1767" s="32">
        <f t="shared" si="645"/>
        <v>2.0178292516828036E-3</v>
      </c>
      <c r="BF1767" s="35">
        <f t="shared" si="646"/>
        <v>0.98968660754509652</v>
      </c>
      <c r="BG1767" s="37">
        <f t="shared" si="647"/>
        <v>0.68705879375753687</v>
      </c>
      <c r="BH1767" s="33">
        <f t="shared" si="648"/>
        <v>0.30901420347734021</v>
      </c>
      <c r="BI1767" s="33">
        <f t="shared" si="649"/>
        <v>3.9270027651229847E-3</v>
      </c>
      <c r="BJ1767" s="63"/>
      <c r="BK1767" s="63">
        <v>2.1999999999999999E-2</v>
      </c>
      <c r="BL1767" s="63"/>
      <c r="BM1767" s="63"/>
      <c r="BN1767" s="63"/>
      <c r="BO1767" s="63"/>
      <c r="BP1767" s="63"/>
      <c r="BQ1767" s="63"/>
      <c r="BR1767" s="63"/>
      <c r="BS1767" s="63">
        <v>8.51</v>
      </c>
      <c r="BT1767" s="63"/>
      <c r="BU1767" s="63"/>
      <c r="BV1767" s="63"/>
      <c r="BW1767" s="63"/>
      <c r="BX1767" s="63"/>
      <c r="BY1767" s="63"/>
      <c r="BZ1767" s="63"/>
      <c r="CA1767" s="63"/>
      <c r="CB1767" s="63"/>
      <c r="CC1767" s="63"/>
      <c r="CD1767" s="63"/>
      <c r="CE1767" s="63"/>
      <c r="CF1767" s="63"/>
      <c r="CG1767" s="63"/>
      <c r="CH1767" s="63"/>
      <c r="CI1767" s="63"/>
      <c r="CJ1767" s="63"/>
      <c r="CK1767" s="63"/>
      <c r="CL1767" s="63"/>
      <c r="CM1767" s="63"/>
      <c r="CN1767" s="63">
        <v>20030108</v>
      </c>
      <c r="CO1767" s="63" t="s">
        <v>3607</v>
      </c>
      <c r="CP1767" s="66"/>
      <c r="CQ1767" s="64">
        <v>37631</v>
      </c>
      <c r="CR1767" s="78" t="s">
        <v>2039</v>
      </c>
      <c r="CS1767" s="78" t="s">
        <v>6954</v>
      </c>
    </row>
    <row r="1768" spans="1:97">
      <c r="A1768" s="63" t="s">
        <v>3591</v>
      </c>
      <c r="B1768" s="63" t="s">
        <v>5637</v>
      </c>
      <c r="C1768" s="63">
        <v>5015</v>
      </c>
      <c r="D1768" s="19" t="s">
        <v>3782</v>
      </c>
      <c r="E1768" s="63" t="s">
        <v>1707</v>
      </c>
      <c r="F1768" s="63" t="s">
        <v>2271</v>
      </c>
      <c r="G1768" s="65" t="s">
        <v>3604</v>
      </c>
      <c r="H1768" s="65">
        <v>1</v>
      </c>
      <c r="I1768" s="65">
        <v>18</v>
      </c>
      <c r="J1768" s="65">
        <v>95</v>
      </c>
      <c r="K1768" s="23">
        <v>41.570442</v>
      </c>
      <c r="L1768" s="23">
        <v>-108.056505</v>
      </c>
      <c r="M1768" s="61" t="s">
        <v>5638</v>
      </c>
      <c r="N1768" s="63" t="s">
        <v>5639</v>
      </c>
      <c r="O1768" s="63"/>
      <c r="P1768" s="63" t="s">
        <v>7126</v>
      </c>
      <c r="Q1768" s="63"/>
      <c r="R1768" s="63"/>
      <c r="S1768" s="55"/>
      <c r="T1768" s="63"/>
      <c r="U1768" s="66" t="s">
        <v>5640</v>
      </c>
      <c r="V1768" s="63"/>
      <c r="W1768" s="66">
        <v>11870</v>
      </c>
      <c r="X1768" s="66">
        <v>10050</v>
      </c>
      <c r="Y1768" s="63"/>
      <c r="Z1768" s="64">
        <v>29136</v>
      </c>
      <c r="AA1768" s="63">
        <v>6.7</v>
      </c>
      <c r="AB1768" s="63"/>
      <c r="AC1768" s="63">
        <v>293</v>
      </c>
      <c r="AD1768" s="63">
        <v>29</v>
      </c>
      <c r="AE1768" s="63">
        <v>2981</v>
      </c>
      <c r="AF1768" s="63">
        <v>1680</v>
      </c>
      <c r="AG1768" s="63"/>
      <c r="AH1768" s="63">
        <v>6300</v>
      </c>
      <c r="AI1768" s="63">
        <v>671</v>
      </c>
      <c r="AJ1768" s="63">
        <v>0</v>
      </c>
      <c r="AK1768" s="63">
        <v>0</v>
      </c>
      <c r="AL1768" s="63">
        <v>50</v>
      </c>
      <c r="AM1768" s="63">
        <v>11663</v>
      </c>
      <c r="AN1768" s="63"/>
      <c r="AO1768" s="63" t="s">
        <v>3536</v>
      </c>
      <c r="AP1768" s="17">
        <f t="shared" si="634"/>
        <v>14.620699999999999</v>
      </c>
      <c r="AQ1768" s="17">
        <f t="shared" si="635"/>
        <v>2.3864100000000001</v>
      </c>
      <c r="AR1768" s="17">
        <f t="shared" si="631"/>
        <v>129.67349999999999</v>
      </c>
      <c r="AS1768" s="17">
        <f t="shared" ref="AS1768:AS1831" si="652">IF(AF1768&gt;0,AF1768*0.02558,0)</f>
        <v>42.974399999999996</v>
      </c>
      <c r="AT1768" s="17">
        <f t="shared" si="636"/>
        <v>189.65501</v>
      </c>
      <c r="AU1768" s="5">
        <f t="shared" si="637"/>
        <v>177.72299999999998</v>
      </c>
      <c r="AV1768" s="5">
        <f t="shared" si="638"/>
        <v>10.997689999999999</v>
      </c>
      <c r="AW1768" s="5">
        <f t="shared" si="650"/>
        <v>0</v>
      </c>
      <c r="AX1768" s="5">
        <f t="shared" si="651"/>
        <v>0</v>
      </c>
      <c r="AY1768" s="5">
        <f t="shared" si="639"/>
        <v>1.0410000000000001</v>
      </c>
      <c r="AZ1768" s="5">
        <f t="shared" si="640"/>
        <v>189.76168999999999</v>
      </c>
      <c r="BA1768" s="7">
        <f t="shared" si="641"/>
        <v>-2.8116843565394726E-4</v>
      </c>
      <c r="BB1768" s="62">
        <f t="shared" si="642"/>
        <v>12004</v>
      </c>
      <c r="BC1768" s="28">
        <f t="shared" si="643"/>
        <v>1.4408247771158152E-2</v>
      </c>
      <c r="BD1768" s="32">
        <f t="shared" si="644"/>
        <v>7.7091029654318119E-2</v>
      </c>
      <c r="BE1768" s="32">
        <f t="shared" si="645"/>
        <v>1.2582899866446976E-2</v>
      </c>
      <c r="BF1768" s="35">
        <f t="shared" si="646"/>
        <v>0.91032607047923486</v>
      </c>
      <c r="BG1768" s="36">
        <f t="shared" si="647"/>
        <v>0.93655890185210722</v>
      </c>
      <c r="BH1768" s="33">
        <f t="shared" si="648"/>
        <v>5.7955270107470057E-2</v>
      </c>
      <c r="BI1768" s="33">
        <f t="shared" si="649"/>
        <v>5.4858280404227015E-3</v>
      </c>
      <c r="BJ1768" s="63">
        <v>0</v>
      </c>
      <c r="BK1768" s="63">
        <v>0</v>
      </c>
      <c r="BL1768" s="63">
        <v>0</v>
      </c>
      <c r="BM1768" s="63">
        <v>11504</v>
      </c>
      <c r="BN1768" s="63">
        <v>0</v>
      </c>
      <c r="BO1768" s="63">
        <v>0</v>
      </c>
      <c r="BP1768" s="63">
        <v>0</v>
      </c>
      <c r="BQ1768" s="63">
        <v>0</v>
      </c>
      <c r="BR1768" s="63">
        <v>0</v>
      </c>
      <c r="BS1768" s="63">
        <v>0</v>
      </c>
      <c r="BT1768" s="63">
        <v>0</v>
      </c>
      <c r="BU1768" s="63">
        <v>0</v>
      </c>
      <c r="BV1768" s="63">
        <v>0</v>
      </c>
      <c r="BW1768" s="63">
        <v>0</v>
      </c>
      <c r="BX1768" s="63"/>
      <c r="BY1768" s="63"/>
      <c r="BZ1768" s="63"/>
      <c r="CA1768" s="63"/>
      <c r="CB1768" s="63"/>
      <c r="CC1768" s="63"/>
      <c r="CD1768" s="63"/>
      <c r="CE1768" s="63"/>
      <c r="CF1768" s="63"/>
      <c r="CG1768" s="63"/>
      <c r="CH1768" s="63"/>
      <c r="CI1768" s="63"/>
      <c r="CJ1768" s="63"/>
      <c r="CK1768" s="63"/>
      <c r="CL1768" s="63"/>
      <c r="CM1768" s="63"/>
      <c r="CN1768" s="63">
        <v>19791008</v>
      </c>
      <c r="CO1768" s="63" t="s">
        <v>4010</v>
      </c>
      <c r="CP1768" s="66" t="s">
        <v>5640</v>
      </c>
      <c r="CQ1768" s="64">
        <v>29185</v>
      </c>
      <c r="CR1768" s="78" t="s">
        <v>2039</v>
      </c>
      <c r="CS1768" s="78" t="s">
        <v>6954</v>
      </c>
    </row>
    <row r="1769" spans="1:97">
      <c r="A1769" s="63" t="s">
        <v>3591</v>
      </c>
      <c r="B1769" s="63" t="s">
        <v>5637</v>
      </c>
      <c r="C1769" s="63">
        <v>5016</v>
      </c>
      <c r="D1769" s="19" t="s">
        <v>3782</v>
      </c>
      <c r="E1769" s="63" t="s">
        <v>1707</v>
      </c>
      <c r="F1769" s="63" t="s">
        <v>2271</v>
      </c>
      <c r="G1769" s="65" t="s">
        <v>3595</v>
      </c>
      <c r="H1769" s="65">
        <v>1</v>
      </c>
      <c r="I1769" s="65">
        <v>18</v>
      </c>
      <c r="J1769" s="65">
        <v>95</v>
      </c>
      <c r="K1769" s="23">
        <v>41.501795000000001</v>
      </c>
      <c r="L1769" s="23">
        <v>-108.023087</v>
      </c>
      <c r="M1769" s="61" t="s">
        <v>510</v>
      </c>
      <c r="N1769" s="63" t="s">
        <v>5641</v>
      </c>
      <c r="O1769" s="63"/>
      <c r="P1769" s="63" t="s">
        <v>7126</v>
      </c>
      <c r="Q1769" s="63"/>
      <c r="R1769" s="63"/>
      <c r="S1769" s="55"/>
      <c r="T1769" s="63"/>
      <c r="U1769" s="66" t="s">
        <v>5642</v>
      </c>
      <c r="V1769" s="63"/>
      <c r="W1769" s="66">
        <v>12050</v>
      </c>
      <c r="X1769" s="66">
        <v>10410</v>
      </c>
      <c r="Y1769" s="63" t="s">
        <v>3788</v>
      </c>
      <c r="Z1769" s="64">
        <v>29108</v>
      </c>
      <c r="AA1769" s="63">
        <v>6.6</v>
      </c>
      <c r="AB1769" s="63"/>
      <c r="AC1769" s="63">
        <v>223</v>
      </c>
      <c r="AD1769" s="63">
        <v>46</v>
      </c>
      <c r="AE1769" s="63">
        <v>3570</v>
      </c>
      <c r="AF1769" s="63">
        <v>1876</v>
      </c>
      <c r="AG1769" s="63"/>
      <c r="AH1769" s="63">
        <v>7300</v>
      </c>
      <c r="AI1769" s="63">
        <v>683</v>
      </c>
      <c r="AJ1769" s="63">
        <v>0</v>
      </c>
      <c r="AK1769" s="63">
        <v>0</v>
      </c>
      <c r="AL1769" s="63">
        <v>57</v>
      </c>
      <c r="AM1769" s="63">
        <v>13408</v>
      </c>
      <c r="AN1769" s="63"/>
      <c r="AO1769" s="63" t="s">
        <v>3536</v>
      </c>
      <c r="AP1769" s="17">
        <f t="shared" si="634"/>
        <v>11.127700000000001</v>
      </c>
      <c r="AQ1769" s="17">
        <f t="shared" si="635"/>
        <v>3.7853400000000001</v>
      </c>
      <c r="AR1769" s="17">
        <f t="shared" si="631"/>
        <v>155.29499999999999</v>
      </c>
      <c r="AS1769" s="17">
        <f t="shared" si="652"/>
        <v>47.988079999999997</v>
      </c>
      <c r="AT1769" s="17">
        <f t="shared" si="636"/>
        <v>218.19611999999998</v>
      </c>
      <c r="AU1769" s="5">
        <f t="shared" si="637"/>
        <v>205.93299999999999</v>
      </c>
      <c r="AV1769" s="5">
        <f t="shared" si="638"/>
        <v>11.194369999999999</v>
      </c>
      <c r="AW1769" s="5">
        <f t="shared" si="650"/>
        <v>0</v>
      </c>
      <c r="AX1769" s="5">
        <f t="shared" si="651"/>
        <v>0</v>
      </c>
      <c r="AY1769" s="5">
        <f t="shared" si="639"/>
        <v>1.1867400000000001</v>
      </c>
      <c r="AZ1769" s="5">
        <f t="shared" si="640"/>
        <v>218.31410999999997</v>
      </c>
      <c r="BA1769" s="7">
        <f t="shared" si="641"/>
        <v>-2.7030294341553421E-4</v>
      </c>
      <c r="BB1769" s="62">
        <f t="shared" si="642"/>
        <v>13755</v>
      </c>
      <c r="BC1769" s="28">
        <f t="shared" si="643"/>
        <v>1.2774730331701211E-2</v>
      </c>
      <c r="BD1769" s="32">
        <f t="shared" si="644"/>
        <v>5.0998615374095571E-2</v>
      </c>
      <c r="BE1769" s="32">
        <f t="shared" si="645"/>
        <v>1.7348337816456134E-2</v>
      </c>
      <c r="BF1769" s="35">
        <f t="shared" si="646"/>
        <v>0.93165304680944827</v>
      </c>
      <c r="BG1769" s="36">
        <f t="shared" si="647"/>
        <v>0.94328763266836035</v>
      </c>
      <c r="BH1769" s="33">
        <f t="shared" si="648"/>
        <v>5.1276438339235154E-2</v>
      </c>
      <c r="BI1769" s="33">
        <f t="shared" si="649"/>
        <v>5.4359289924045696E-3</v>
      </c>
      <c r="BJ1769" s="63">
        <v>0</v>
      </c>
      <c r="BK1769" s="63">
        <v>0</v>
      </c>
      <c r="BL1769" s="63">
        <v>0</v>
      </c>
      <c r="BM1769" s="63">
        <v>13263</v>
      </c>
      <c r="BN1769" s="63">
        <v>0</v>
      </c>
      <c r="BO1769" s="63">
        <v>0</v>
      </c>
      <c r="BP1769" s="63">
        <v>0</v>
      </c>
      <c r="BQ1769" s="63">
        <v>0</v>
      </c>
      <c r="BR1769" s="63">
        <v>0</v>
      </c>
      <c r="BS1769" s="63">
        <v>0</v>
      </c>
      <c r="BT1769" s="63">
        <v>0</v>
      </c>
      <c r="BU1769" s="63">
        <v>0</v>
      </c>
      <c r="BV1769" s="63">
        <v>0</v>
      </c>
      <c r="BW1769" s="63">
        <v>0</v>
      </c>
      <c r="BX1769" s="63"/>
      <c r="BY1769" s="63"/>
      <c r="BZ1769" s="63"/>
      <c r="CA1769" s="63"/>
      <c r="CB1769" s="63"/>
      <c r="CC1769" s="63"/>
      <c r="CD1769" s="63"/>
      <c r="CE1769" s="63"/>
      <c r="CF1769" s="63"/>
      <c r="CG1769" s="63"/>
      <c r="CH1769" s="63"/>
      <c r="CI1769" s="63"/>
      <c r="CJ1769" s="63"/>
      <c r="CK1769" s="63"/>
      <c r="CL1769" s="63"/>
      <c r="CM1769" s="63" t="s">
        <v>3788</v>
      </c>
      <c r="CN1769" s="63">
        <v>19790910</v>
      </c>
      <c r="CO1769" s="63" t="s">
        <v>6286</v>
      </c>
      <c r="CP1769" s="66" t="s">
        <v>5642</v>
      </c>
      <c r="CQ1769" s="64">
        <v>29145</v>
      </c>
      <c r="CR1769" s="78" t="s">
        <v>2039</v>
      </c>
      <c r="CS1769" s="78" t="s">
        <v>6954</v>
      </c>
    </row>
    <row r="1770" spans="1:97">
      <c r="A1770" s="63" t="s">
        <v>3591</v>
      </c>
      <c r="B1770" s="63" t="s">
        <v>2588</v>
      </c>
      <c r="C1770" s="63">
        <v>3753</v>
      </c>
      <c r="D1770" s="19" t="s">
        <v>3782</v>
      </c>
      <c r="E1770" s="63" t="s">
        <v>1707</v>
      </c>
      <c r="F1770" s="63" t="s">
        <v>2492</v>
      </c>
      <c r="G1770" s="65" t="s">
        <v>3596</v>
      </c>
      <c r="H1770" s="65">
        <v>2</v>
      </c>
      <c r="I1770" s="65">
        <v>18</v>
      </c>
      <c r="J1770" s="65">
        <v>95</v>
      </c>
      <c r="K1770" s="23">
        <v>41.561787000000002</v>
      </c>
      <c r="L1770" s="23">
        <v>-108.06867800000001</v>
      </c>
      <c r="M1770" s="61" t="s">
        <v>2589</v>
      </c>
      <c r="N1770" s="63" t="s">
        <v>2590</v>
      </c>
      <c r="O1770" s="63"/>
      <c r="P1770" s="63" t="s">
        <v>7126</v>
      </c>
      <c r="Q1770" s="63"/>
      <c r="R1770" s="63"/>
      <c r="S1770" s="55"/>
      <c r="T1770" s="63"/>
      <c r="U1770" s="66" t="s">
        <v>2591</v>
      </c>
      <c r="V1770" s="63"/>
      <c r="W1770" s="66">
        <v>10340</v>
      </c>
      <c r="X1770" s="66">
        <v>10325</v>
      </c>
      <c r="Y1770" s="63"/>
      <c r="Z1770" s="64">
        <v>37629</v>
      </c>
      <c r="AA1770" s="63">
        <v>7.42</v>
      </c>
      <c r="AB1770" s="63"/>
      <c r="AC1770" s="63">
        <v>36.4</v>
      </c>
      <c r="AD1770" s="63">
        <v>9.14</v>
      </c>
      <c r="AE1770" s="63">
        <v>3870</v>
      </c>
      <c r="AF1770" s="63">
        <v>30.4</v>
      </c>
      <c r="AG1770" s="63"/>
      <c r="AH1770" s="63">
        <v>5798</v>
      </c>
      <c r="AI1770" s="63">
        <v>1617</v>
      </c>
      <c r="AJ1770" s="63"/>
      <c r="AK1770" s="63"/>
      <c r="AL1770" s="63">
        <v>68</v>
      </c>
      <c r="AM1770" s="63">
        <v>11814</v>
      </c>
      <c r="AN1770" s="63"/>
      <c r="AO1770" s="63" t="s">
        <v>3536</v>
      </c>
      <c r="AP1770" s="17">
        <f t="shared" si="634"/>
        <v>1.81636</v>
      </c>
      <c r="AQ1770" s="17">
        <f t="shared" si="635"/>
        <v>0.75213060000000009</v>
      </c>
      <c r="AR1770" s="17">
        <f t="shared" si="631"/>
        <v>168.345</v>
      </c>
      <c r="AS1770" s="17">
        <f t="shared" si="652"/>
        <v>0.77763199999999988</v>
      </c>
      <c r="AT1770" s="17">
        <f t="shared" si="636"/>
        <v>171.6911226</v>
      </c>
      <c r="AU1770" s="5">
        <f t="shared" si="637"/>
        <v>163.56157999999999</v>
      </c>
      <c r="AV1770" s="5">
        <f t="shared" si="638"/>
        <v>26.502629999999996</v>
      </c>
      <c r="AW1770" s="5">
        <f t="shared" si="650"/>
        <v>0</v>
      </c>
      <c r="AX1770" s="5">
        <f t="shared" si="651"/>
        <v>0</v>
      </c>
      <c r="AY1770" s="5">
        <f t="shared" si="639"/>
        <v>1.4157600000000001</v>
      </c>
      <c r="AZ1770" s="5">
        <f t="shared" si="640"/>
        <v>191.47997000000001</v>
      </c>
      <c r="BA1770" s="7">
        <f t="shared" si="641"/>
        <v>-5.4489048834609831E-2</v>
      </c>
      <c r="BB1770" s="62">
        <f t="shared" si="642"/>
        <v>11428.94</v>
      </c>
      <c r="BC1770" s="28">
        <f t="shared" si="643"/>
        <v>-1.6566751022030753E-2</v>
      </c>
      <c r="BD1770" s="32">
        <f t="shared" si="644"/>
        <v>1.0579230728380129E-2</v>
      </c>
      <c r="BE1770" s="32">
        <f t="shared" si="645"/>
        <v>4.3807192160557288E-3</v>
      </c>
      <c r="BF1770" s="35">
        <f t="shared" si="646"/>
        <v>0.98504005005556416</v>
      </c>
      <c r="BG1770" s="36">
        <f t="shared" si="647"/>
        <v>0.85419681233499245</v>
      </c>
      <c r="BH1770" s="33">
        <f t="shared" si="648"/>
        <v>0.13840941169982424</v>
      </c>
      <c r="BI1770" s="33">
        <f t="shared" si="649"/>
        <v>7.393775965183199E-3</v>
      </c>
      <c r="BJ1770" s="63"/>
      <c r="BK1770" s="63">
        <v>9.0299999999999994</v>
      </c>
      <c r="BL1770" s="63"/>
      <c r="BM1770" s="63"/>
      <c r="BN1770" s="63"/>
      <c r="BO1770" s="63"/>
      <c r="BP1770" s="63"/>
      <c r="BQ1770" s="63"/>
      <c r="BR1770" s="63"/>
      <c r="BS1770" s="63">
        <v>0.71</v>
      </c>
      <c r="BT1770" s="63"/>
      <c r="BU1770" s="63"/>
      <c r="BV1770" s="63"/>
      <c r="BW1770" s="63"/>
      <c r="BX1770" s="63"/>
      <c r="BY1770" s="63"/>
      <c r="BZ1770" s="63"/>
      <c r="CA1770" s="63"/>
      <c r="CB1770" s="63"/>
      <c r="CC1770" s="63"/>
      <c r="CD1770" s="63"/>
      <c r="CE1770" s="63"/>
      <c r="CF1770" s="63"/>
      <c r="CG1770" s="63"/>
      <c r="CH1770" s="63"/>
      <c r="CI1770" s="63"/>
      <c r="CJ1770" s="63"/>
      <c r="CK1770" s="63"/>
      <c r="CL1770" s="63"/>
      <c r="CM1770" s="63"/>
      <c r="CN1770" s="63">
        <v>20030108</v>
      </c>
      <c r="CO1770" s="63" t="s">
        <v>3607</v>
      </c>
      <c r="CP1770" s="66"/>
      <c r="CQ1770" s="64">
        <v>37631</v>
      </c>
      <c r="CR1770" s="78" t="s">
        <v>2039</v>
      </c>
      <c r="CS1770" s="78" t="s">
        <v>6954</v>
      </c>
    </row>
    <row r="1771" spans="1:97">
      <c r="A1771" s="63" t="s">
        <v>3591</v>
      </c>
      <c r="B1771" s="63" t="s">
        <v>2580</v>
      </c>
      <c r="C1771" s="63">
        <v>3754</v>
      </c>
      <c r="D1771" s="19" t="s">
        <v>3782</v>
      </c>
      <c r="E1771" s="63" t="s">
        <v>1707</v>
      </c>
      <c r="F1771" s="63" t="s">
        <v>2492</v>
      </c>
      <c r="G1771" s="65" t="s">
        <v>272</v>
      </c>
      <c r="H1771" s="65">
        <v>3</v>
      </c>
      <c r="I1771" s="65">
        <v>18</v>
      </c>
      <c r="J1771" s="65">
        <v>95</v>
      </c>
      <c r="K1771" s="23">
        <v>41.558467999999998</v>
      </c>
      <c r="L1771" s="23">
        <v>-108.08831600000001</v>
      </c>
      <c r="M1771" s="61" t="s">
        <v>2581</v>
      </c>
      <c r="N1771" s="63" t="s">
        <v>2582</v>
      </c>
      <c r="O1771" s="63"/>
      <c r="P1771" s="63" t="s">
        <v>7126</v>
      </c>
      <c r="Q1771" s="63"/>
      <c r="R1771" s="63"/>
      <c r="S1771" s="55"/>
      <c r="T1771" s="63"/>
      <c r="U1771" s="66" t="s">
        <v>2583</v>
      </c>
      <c r="V1771" s="63"/>
      <c r="W1771" s="66">
        <v>10577</v>
      </c>
      <c r="X1771" s="66">
        <v>10576</v>
      </c>
      <c r="Y1771" s="63"/>
      <c r="Z1771" s="64">
        <v>37662</v>
      </c>
      <c r="AA1771" s="63">
        <v>8.0299999999999994</v>
      </c>
      <c r="AB1771" s="63"/>
      <c r="AC1771" s="63">
        <v>31.6</v>
      </c>
      <c r="AD1771" s="63">
        <v>5.48</v>
      </c>
      <c r="AE1771" s="63">
        <v>2800</v>
      </c>
      <c r="AF1771" s="63">
        <v>22.2</v>
      </c>
      <c r="AG1771" s="63"/>
      <c r="AH1771" s="63">
        <v>3749</v>
      </c>
      <c r="AI1771" s="63">
        <v>2510</v>
      </c>
      <c r="AJ1771" s="63"/>
      <c r="AK1771" s="63"/>
      <c r="AL1771" s="63">
        <v>22</v>
      </c>
      <c r="AM1771" s="63">
        <v>8492</v>
      </c>
      <c r="AN1771" s="63"/>
      <c r="AO1771" s="63" t="s">
        <v>3536</v>
      </c>
      <c r="AP1771" s="17">
        <f t="shared" si="634"/>
        <v>1.57684</v>
      </c>
      <c r="AQ1771" s="17">
        <f t="shared" si="635"/>
        <v>0.45094920000000005</v>
      </c>
      <c r="AR1771" s="17">
        <f t="shared" si="631"/>
        <v>121.8</v>
      </c>
      <c r="AS1771" s="17">
        <f t="shared" si="652"/>
        <v>0.56787599999999994</v>
      </c>
      <c r="AT1771" s="17">
        <f t="shared" si="636"/>
        <v>124.3956652</v>
      </c>
      <c r="AU1771" s="5">
        <f t="shared" si="637"/>
        <v>105.75928999999999</v>
      </c>
      <c r="AV1771" s="5">
        <f t="shared" si="638"/>
        <v>41.138899999999992</v>
      </c>
      <c r="AW1771" s="5">
        <f t="shared" si="650"/>
        <v>0</v>
      </c>
      <c r="AX1771" s="5">
        <f t="shared" si="651"/>
        <v>0</v>
      </c>
      <c r="AY1771" s="5">
        <f t="shared" si="639"/>
        <v>0.45804000000000006</v>
      </c>
      <c r="AZ1771" s="5">
        <f t="shared" si="640"/>
        <v>147.35623000000001</v>
      </c>
      <c r="BA1771" s="7">
        <f t="shared" si="641"/>
        <v>-8.4490909559625446E-2</v>
      </c>
      <c r="BB1771" s="62">
        <f t="shared" si="642"/>
        <v>9140.2799999999988</v>
      </c>
      <c r="BC1771" s="28">
        <f t="shared" si="643"/>
        <v>3.676665751678166E-2</v>
      </c>
      <c r="BD1771" s="32">
        <f t="shared" si="644"/>
        <v>1.2676004404693677E-2</v>
      </c>
      <c r="BE1771" s="32">
        <f t="shared" si="645"/>
        <v>3.6251198888239077E-3</v>
      </c>
      <c r="BF1771" s="35">
        <f t="shared" si="646"/>
        <v>0.9836988757064824</v>
      </c>
      <c r="BG1771" s="37">
        <f t="shared" si="647"/>
        <v>0.71771169770019216</v>
      </c>
      <c r="BH1771" s="33">
        <f t="shared" si="648"/>
        <v>0.27917991658717101</v>
      </c>
      <c r="BI1771" s="33">
        <f t="shared" si="649"/>
        <v>3.1083857126366493E-3</v>
      </c>
      <c r="BJ1771" s="63"/>
      <c r="BK1771" s="63">
        <v>7.0000000000000007E-2</v>
      </c>
      <c r="BL1771" s="63"/>
      <c r="BM1771" s="63"/>
      <c r="BN1771" s="63"/>
      <c r="BO1771" s="63"/>
      <c r="BP1771" s="63"/>
      <c r="BQ1771" s="63"/>
      <c r="BR1771" s="63"/>
      <c r="BS1771" s="63">
        <v>9.07</v>
      </c>
      <c r="BT1771" s="63"/>
      <c r="BU1771" s="63"/>
      <c r="BV1771" s="63"/>
      <c r="BW1771" s="63"/>
      <c r="BX1771" s="63"/>
      <c r="BY1771" s="63"/>
      <c r="BZ1771" s="63"/>
      <c r="CA1771" s="63"/>
      <c r="CB1771" s="63"/>
      <c r="CC1771" s="63"/>
      <c r="CD1771" s="63"/>
      <c r="CE1771" s="63"/>
      <c r="CF1771" s="63"/>
      <c r="CG1771" s="63"/>
      <c r="CH1771" s="63"/>
      <c r="CI1771" s="63"/>
      <c r="CJ1771" s="63"/>
      <c r="CK1771" s="63"/>
      <c r="CL1771" s="63"/>
      <c r="CM1771" s="63"/>
      <c r="CN1771" s="63">
        <v>20030210</v>
      </c>
      <c r="CO1771" s="63" t="s">
        <v>3607</v>
      </c>
      <c r="CP1771" s="66"/>
      <c r="CQ1771" s="64">
        <v>37664</v>
      </c>
      <c r="CR1771" s="78" t="s">
        <v>2039</v>
      </c>
      <c r="CS1771" s="78" t="s">
        <v>6954</v>
      </c>
    </row>
    <row r="1772" spans="1:97">
      <c r="A1772" s="63" t="s">
        <v>3591</v>
      </c>
      <c r="B1772" s="63" t="s">
        <v>2584</v>
      </c>
      <c r="C1772" s="63">
        <v>3755</v>
      </c>
      <c r="D1772" s="19" t="s">
        <v>3782</v>
      </c>
      <c r="E1772" s="63" t="s">
        <v>1707</v>
      </c>
      <c r="F1772" s="63" t="s">
        <v>2492</v>
      </c>
      <c r="G1772" s="65" t="s">
        <v>270</v>
      </c>
      <c r="H1772" s="65">
        <v>11</v>
      </c>
      <c r="I1772" s="65">
        <v>18</v>
      </c>
      <c r="J1772" s="65">
        <v>95</v>
      </c>
      <c r="K1772" s="23">
        <v>41.554850000000002</v>
      </c>
      <c r="L1772" s="23">
        <v>-108.06936</v>
      </c>
      <c r="M1772" s="61" t="s">
        <v>2585</v>
      </c>
      <c r="N1772" s="63" t="s">
        <v>2586</v>
      </c>
      <c r="O1772" s="63"/>
      <c r="P1772" s="63" t="s">
        <v>7126</v>
      </c>
      <c r="Q1772" s="63"/>
      <c r="R1772" s="63"/>
      <c r="S1772" s="55"/>
      <c r="T1772" s="63"/>
      <c r="U1772" s="66" t="s">
        <v>2587</v>
      </c>
      <c r="V1772" s="63"/>
      <c r="W1772" s="66">
        <v>10411</v>
      </c>
      <c r="X1772" s="66">
        <v>10391</v>
      </c>
      <c r="Y1772" s="63"/>
      <c r="Z1772" s="64">
        <v>37629</v>
      </c>
      <c r="AA1772" s="63">
        <v>7.43</v>
      </c>
      <c r="AB1772" s="63"/>
      <c r="AC1772" s="63">
        <v>35.1</v>
      </c>
      <c r="AD1772" s="63">
        <v>7.48</v>
      </c>
      <c r="AE1772" s="63">
        <v>3560</v>
      </c>
      <c r="AF1772" s="63">
        <v>19.2</v>
      </c>
      <c r="AG1772" s="63"/>
      <c r="AH1772" s="63">
        <v>5348</v>
      </c>
      <c r="AI1772" s="63">
        <v>2022</v>
      </c>
      <c r="AJ1772" s="63"/>
      <c r="AK1772" s="63"/>
      <c r="AL1772" s="63">
        <v>20</v>
      </c>
      <c r="AM1772" s="63">
        <v>11220</v>
      </c>
      <c r="AN1772" s="63"/>
      <c r="AO1772" s="63" t="s">
        <v>3536</v>
      </c>
      <c r="AP1772" s="17">
        <f t="shared" si="634"/>
        <v>1.75149</v>
      </c>
      <c r="AQ1772" s="17">
        <f t="shared" si="635"/>
        <v>0.6155292</v>
      </c>
      <c r="AR1772" s="17">
        <f t="shared" si="631"/>
        <v>154.85999999999999</v>
      </c>
      <c r="AS1772" s="17">
        <f t="shared" si="652"/>
        <v>0.49113599999999996</v>
      </c>
      <c r="AT1772" s="17">
        <f t="shared" si="636"/>
        <v>157.71815519999998</v>
      </c>
      <c r="AU1772" s="5">
        <f t="shared" si="637"/>
        <v>150.86707999999999</v>
      </c>
      <c r="AV1772" s="5">
        <f t="shared" si="638"/>
        <v>33.14058</v>
      </c>
      <c r="AW1772" s="5">
        <f t="shared" si="650"/>
        <v>0</v>
      </c>
      <c r="AX1772" s="5">
        <f t="shared" si="651"/>
        <v>0</v>
      </c>
      <c r="AY1772" s="5">
        <f t="shared" si="639"/>
        <v>0.41640000000000005</v>
      </c>
      <c r="AZ1772" s="5">
        <f t="shared" si="640"/>
        <v>184.42406</v>
      </c>
      <c r="BA1772" s="7">
        <f t="shared" si="641"/>
        <v>-7.8054983026251273E-2</v>
      </c>
      <c r="BB1772" s="62">
        <f t="shared" si="642"/>
        <v>11011.779999999999</v>
      </c>
      <c r="BC1772" s="28">
        <f t="shared" si="643"/>
        <v>-9.3658717385652953E-3</v>
      </c>
      <c r="BD1772" s="32">
        <f t="shared" si="644"/>
        <v>1.1105189493111699E-2</v>
      </c>
      <c r="BE1772" s="32">
        <f t="shared" si="645"/>
        <v>3.9027162042280855E-3</v>
      </c>
      <c r="BF1772" s="35">
        <f t="shared" si="646"/>
        <v>0.98499209430266033</v>
      </c>
      <c r="BG1772" s="36">
        <f t="shared" si="647"/>
        <v>0.81804445688919325</v>
      </c>
      <c r="BH1772" s="33">
        <f t="shared" si="648"/>
        <v>0.17969770321724834</v>
      </c>
      <c r="BI1772" s="33">
        <f t="shared" si="649"/>
        <v>2.2578398935583568E-3</v>
      </c>
      <c r="BJ1772" s="63"/>
      <c r="BK1772" s="63">
        <v>41.8</v>
      </c>
      <c r="BL1772" s="63"/>
      <c r="BM1772" s="63"/>
      <c r="BN1772" s="63"/>
      <c r="BO1772" s="63"/>
      <c r="BP1772" s="63"/>
      <c r="BQ1772" s="63"/>
      <c r="BR1772" s="63"/>
      <c r="BS1772" s="63">
        <v>16</v>
      </c>
      <c r="BT1772" s="63"/>
      <c r="BU1772" s="63"/>
      <c r="BV1772" s="63"/>
      <c r="BW1772" s="63"/>
      <c r="BX1772" s="63"/>
      <c r="BY1772" s="63"/>
      <c r="BZ1772" s="63"/>
      <c r="CA1772" s="63"/>
      <c r="CB1772" s="63"/>
      <c r="CC1772" s="63"/>
      <c r="CD1772" s="63"/>
      <c r="CE1772" s="63"/>
      <c r="CF1772" s="63"/>
      <c r="CG1772" s="63"/>
      <c r="CH1772" s="63"/>
      <c r="CI1772" s="63"/>
      <c r="CJ1772" s="63"/>
      <c r="CK1772" s="63"/>
      <c r="CL1772" s="63"/>
      <c r="CM1772" s="63"/>
      <c r="CN1772" s="63">
        <v>20030108</v>
      </c>
      <c r="CO1772" s="63" t="s">
        <v>3607</v>
      </c>
      <c r="CP1772" s="66"/>
      <c r="CQ1772" s="64">
        <v>37631</v>
      </c>
      <c r="CR1772" s="78" t="s">
        <v>2039</v>
      </c>
      <c r="CS1772" s="78" t="s">
        <v>6954</v>
      </c>
    </row>
    <row r="1773" spans="1:97">
      <c r="A1773" s="63" t="s">
        <v>3591</v>
      </c>
      <c r="B1773" s="63" t="s">
        <v>2592</v>
      </c>
      <c r="C1773" s="63">
        <v>3696</v>
      </c>
      <c r="D1773" s="19" t="s">
        <v>3782</v>
      </c>
      <c r="E1773" s="63" t="s">
        <v>1707</v>
      </c>
      <c r="F1773" s="63" t="s">
        <v>1717</v>
      </c>
      <c r="G1773" s="65" t="s">
        <v>270</v>
      </c>
      <c r="H1773" s="65">
        <v>36</v>
      </c>
      <c r="I1773" s="65">
        <v>18</v>
      </c>
      <c r="J1773" s="65">
        <v>95</v>
      </c>
      <c r="K1773" s="23">
        <v>41.496389999999998</v>
      </c>
      <c r="L1773" s="23">
        <v>-108.051389</v>
      </c>
      <c r="M1773" s="61" t="s">
        <v>2596</v>
      </c>
      <c r="N1773" s="63" t="s">
        <v>2597</v>
      </c>
      <c r="O1773" s="63"/>
      <c r="P1773" s="63" t="s">
        <v>7126</v>
      </c>
      <c r="Q1773" s="63"/>
      <c r="R1773" s="63"/>
      <c r="S1773" s="55"/>
      <c r="T1773" s="63"/>
      <c r="U1773" s="66" t="s">
        <v>2598</v>
      </c>
      <c r="V1773" s="63"/>
      <c r="W1773" s="66">
        <v>11105</v>
      </c>
      <c r="X1773" s="66">
        <v>11103</v>
      </c>
      <c r="Y1773" s="63"/>
      <c r="Z1773" s="64">
        <v>37664</v>
      </c>
      <c r="AA1773" s="63">
        <v>8.39</v>
      </c>
      <c r="AB1773" s="63"/>
      <c r="AC1773" s="63">
        <v>10.199999999999999</v>
      </c>
      <c r="AD1773" s="63">
        <v>0</v>
      </c>
      <c r="AE1773" s="63">
        <v>1650</v>
      </c>
      <c r="AF1773" s="63">
        <v>25.8</v>
      </c>
      <c r="AG1773" s="63"/>
      <c r="AH1773" s="63">
        <v>1370</v>
      </c>
      <c r="AI1773" s="63">
        <v>2375</v>
      </c>
      <c r="AJ1773" s="63">
        <v>53.4</v>
      </c>
      <c r="AK1773" s="63"/>
      <c r="AL1773" s="63">
        <v>26</v>
      </c>
      <c r="AM1773" s="63">
        <v>5326</v>
      </c>
      <c r="AN1773" s="63"/>
      <c r="AO1773" s="63" t="s">
        <v>3536</v>
      </c>
      <c r="AP1773" s="17">
        <f t="shared" si="634"/>
        <v>0.50897999999999999</v>
      </c>
      <c r="AQ1773" s="17">
        <f t="shared" si="635"/>
        <v>0</v>
      </c>
      <c r="AR1773" s="17">
        <f t="shared" si="631"/>
        <v>71.774999999999991</v>
      </c>
      <c r="AS1773" s="17">
        <f t="shared" si="652"/>
        <v>0.659964</v>
      </c>
      <c r="AT1773" s="17">
        <f t="shared" si="636"/>
        <v>72.943943999999988</v>
      </c>
      <c r="AU1773" s="5">
        <f t="shared" si="637"/>
        <v>38.6477</v>
      </c>
      <c r="AV1773" s="5">
        <f t="shared" si="638"/>
        <v>38.926249999999996</v>
      </c>
      <c r="AW1773" s="5">
        <f t="shared" si="650"/>
        <v>1.7798219999999998</v>
      </c>
      <c r="AX1773" s="5">
        <f t="shared" si="651"/>
        <v>0</v>
      </c>
      <c r="AY1773" s="5">
        <f t="shared" si="639"/>
        <v>0.54132000000000002</v>
      </c>
      <c r="AZ1773" s="5">
        <f t="shared" si="640"/>
        <v>79.895091999999991</v>
      </c>
      <c r="BA1773" s="7">
        <f t="shared" si="641"/>
        <v>-4.5480187404479608E-2</v>
      </c>
      <c r="BB1773" s="62">
        <f t="shared" si="642"/>
        <v>5510.4</v>
      </c>
      <c r="BC1773" s="28">
        <f t="shared" si="643"/>
        <v>1.7016721420397885E-2</v>
      </c>
      <c r="BD1773" s="32">
        <f t="shared" si="644"/>
        <v>6.9776868659583323E-3</v>
      </c>
      <c r="BE1773" s="32">
        <f t="shared" si="645"/>
        <v>0</v>
      </c>
      <c r="BF1773" s="35">
        <f t="shared" si="646"/>
        <v>0.99302231313404177</v>
      </c>
      <c r="BG1773" s="33">
        <f t="shared" si="647"/>
        <v>0.48373059010933994</v>
      </c>
      <c r="BH1773" s="37">
        <f t="shared" si="648"/>
        <v>0.48721703706155067</v>
      </c>
      <c r="BI1773" s="33">
        <f t="shared" si="649"/>
        <v>6.7753849009899144E-3</v>
      </c>
      <c r="BJ1773" s="63"/>
      <c r="BK1773" s="63">
        <v>3.16</v>
      </c>
      <c r="BL1773" s="63"/>
      <c r="BM1773" s="63"/>
      <c r="BN1773" s="63"/>
      <c r="BO1773" s="63"/>
      <c r="BP1773" s="63"/>
      <c r="BQ1773" s="63"/>
      <c r="BR1773" s="63"/>
      <c r="BS1773" s="63">
        <v>2.81</v>
      </c>
      <c r="BT1773" s="63"/>
      <c r="BU1773" s="63"/>
      <c r="BV1773" s="63"/>
      <c r="BW1773" s="63"/>
      <c r="BX1773" s="63"/>
      <c r="BY1773" s="63"/>
      <c r="BZ1773" s="63"/>
      <c r="CA1773" s="63"/>
      <c r="CB1773" s="63"/>
      <c r="CC1773" s="63"/>
      <c r="CD1773" s="63"/>
      <c r="CE1773" s="63"/>
      <c r="CF1773" s="63"/>
      <c r="CG1773" s="63"/>
      <c r="CH1773" s="63"/>
      <c r="CI1773" s="63"/>
      <c r="CJ1773" s="63"/>
      <c r="CK1773" s="63"/>
      <c r="CL1773" s="63"/>
      <c r="CM1773" s="63"/>
      <c r="CN1773" s="63">
        <v>20030212</v>
      </c>
      <c r="CO1773" s="63" t="s">
        <v>3607</v>
      </c>
      <c r="CP1773" s="66"/>
      <c r="CQ1773" s="64">
        <v>37666</v>
      </c>
      <c r="CR1773" s="78" t="s">
        <v>2039</v>
      </c>
      <c r="CS1773" s="78" t="s">
        <v>6954</v>
      </c>
    </row>
    <row r="1774" spans="1:97">
      <c r="A1774" s="63" t="s">
        <v>3591</v>
      </c>
      <c r="B1774" s="63" t="s">
        <v>2592</v>
      </c>
      <c r="C1774" s="63">
        <v>3697</v>
      </c>
      <c r="D1774" s="19" t="s">
        <v>3782</v>
      </c>
      <c r="E1774" s="63" t="s">
        <v>1707</v>
      </c>
      <c r="F1774" s="63" t="s">
        <v>2271</v>
      </c>
      <c r="G1774" s="65" t="s">
        <v>3599</v>
      </c>
      <c r="H1774" s="65">
        <v>36</v>
      </c>
      <c r="I1774" s="65">
        <v>18</v>
      </c>
      <c r="J1774" s="65">
        <v>95</v>
      </c>
      <c r="K1774" s="23">
        <v>41.489539999999998</v>
      </c>
      <c r="L1774" s="23">
        <v>-108.04859999999999</v>
      </c>
      <c r="M1774" s="61" t="s">
        <v>5618</v>
      </c>
      <c r="N1774" s="63" t="s">
        <v>5619</v>
      </c>
      <c r="O1774" s="63"/>
      <c r="P1774" s="63" t="s">
        <v>7126</v>
      </c>
      <c r="Q1774" s="63"/>
      <c r="R1774" s="63"/>
      <c r="S1774" s="55"/>
      <c r="T1774" s="63"/>
      <c r="U1774" s="66" t="s">
        <v>5620</v>
      </c>
      <c r="V1774" s="63"/>
      <c r="W1774" s="66">
        <v>11130</v>
      </c>
      <c r="X1774" s="66">
        <v>11127</v>
      </c>
      <c r="Y1774" s="63"/>
      <c r="Z1774" s="64">
        <v>37658</v>
      </c>
      <c r="AA1774" s="63">
        <v>8.64</v>
      </c>
      <c r="AB1774" s="63"/>
      <c r="AC1774" s="63">
        <v>8.57</v>
      </c>
      <c r="AD1774" s="63">
        <v>2.78</v>
      </c>
      <c r="AE1774" s="63">
        <v>1810</v>
      </c>
      <c r="AF1774" s="63">
        <v>6.41</v>
      </c>
      <c r="AG1774" s="63"/>
      <c r="AH1774" s="63">
        <v>1849</v>
      </c>
      <c r="AI1774" s="63">
        <v>1548</v>
      </c>
      <c r="AJ1774" s="63">
        <v>160</v>
      </c>
      <c r="AK1774" s="63"/>
      <c r="AL1774" s="63">
        <v>40</v>
      </c>
      <c r="AM1774" s="63">
        <v>5456</v>
      </c>
      <c r="AN1774" s="63"/>
      <c r="AO1774" s="63" t="s">
        <v>3536</v>
      </c>
      <c r="AP1774" s="17">
        <f t="shared" si="634"/>
        <v>0.427643</v>
      </c>
      <c r="AQ1774" s="17">
        <f t="shared" si="635"/>
        <v>0.2287662</v>
      </c>
      <c r="AR1774" s="17">
        <f t="shared" si="631"/>
        <v>78.734999999999999</v>
      </c>
      <c r="AS1774" s="17">
        <f t="shared" si="652"/>
        <v>0.1639678</v>
      </c>
      <c r="AT1774" s="17">
        <f t="shared" si="636"/>
        <v>79.555376999999993</v>
      </c>
      <c r="AU1774" s="5">
        <f t="shared" si="637"/>
        <v>52.160289999999996</v>
      </c>
      <c r="AV1774" s="5">
        <f t="shared" si="638"/>
        <v>25.371719999999996</v>
      </c>
      <c r="AW1774" s="5">
        <f t="shared" si="650"/>
        <v>5.3327999999999998</v>
      </c>
      <c r="AX1774" s="5">
        <f t="shared" si="651"/>
        <v>0</v>
      </c>
      <c r="AY1774" s="5">
        <f t="shared" si="639"/>
        <v>0.8328000000000001</v>
      </c>
      <c r="AZ1774" s="5">
        <f t="shared" si="640"/>
        <v>83.697609999999997</v>
      </c>
      <c r="BA1774" s="7">
        <f t="shared" si="641"/>
        <v>-2.5373091642114976E-2</v>
      </c>
      <c r="BB1774" s="62">
        <f t="shared" si="642"/>
        <v>5424.76</v>
      </c>
      <c r="BC1774" s="28">
        <f t="shared" si="643"/>
        <v>-2.8711229730275993E-3</v>
      </c>
      <c r="BD1774" s="32">
        <f t="shared" si="644"/>
        <v>5.3754129026376187E-3</v>
      </c>
      <c r="BE1774" s="32">
        <f t="shared" si="645"/>
        <v>2.8755592472398191E-3</v>
      </c>
      <c r="BF1774" s="35">
        <f t="shared" si="646"/>
        <v>0.99174902785012253</v>
      </c>
      <c r="BG1774" s="37">
        <f t="shared" si="647"/>
        <v>0.62319927653848173</v>
      </c>
      <c r="BH1774" s="33">
        <f t="shared" si="648"/>
        <v>0.30313553756194467</v>
      </c>
      <c r="BI1774" s="33">
        <f t="shared" si="649"/>
        <v>9.9501049074161158E-3</v>
      </c>
      <c r="BJ1774" s="63"/>
      <c r="BK1774" s="63">
        <v>4.0999999999999996</v>
      </c>
      <c r="BL1774" s="63"/>
      <c r="BM1774" s="63"/>
      <c r="BN1774" s="63"/>
      <c r="BO1774" s="63"/>
      <c r="BP1774" s="63"/>
      <c r="BQ1774" s="63"/>
      <c r="BR1774" s="63"/>
      <c r="BS1774" s="63">
        <v>2.21</v>
      </c>
      <c r="BT1774" s="63"/>
      <c r="BU1774" s="63"/>
      <c r="BV1774" s="63"/>
      <c r="BW1774" s="63"/>
      <c r="BX1774" s="63"/>
      <c r="BY1774" s="63"/>
      <c r="BZ1774" s="63"/>
      <c r="CA1774" s="63"/>
      <c r="CB1774" s="63"/>
      <c r="CC1774" s="63"/>
      <c r="CD1774" s="63"/>
      <c r="CE1774" s="63"/>
      <c r="CF1774" s="63"/>
      <c r="CG1774" s="63"/>
      <c r="CH1774" s="63"/>
      <c r="CI1774" s="63"/>
      <c r="CJ1774" s="63"/>
      <c r="CK1774" s="63"/>
      <c r="CL1774" s="63"/>
      <c r="CM1774" s="63"/>
      <c r="CN1774" s="63">
        <v>20030206</v>
      </c>
      <c r="CO1774" s="63" t="s">
        <v>3607</v>
      </c>
      <c r="CP1774" s="66"/>
      <c r="CQ1774" s="64">
        <v>37660</v>
      </c>
      <c r="CR1774" s="78" t="s">
        <v>2039</v>
      </c>
      <c r="CS1774" s="78" t="s">
        <v>6954</v>
      </c>
    </row>
    <row r="1775" spans="1:97">
      <c r="A1775" s="63" t="s">
        <v>3591</v>
      </c>
      <c r="B1775" s="63" t="s">
        <v>2592</v>
      </c>
      <c r="C1775" s="63">
        <v>3698</v>
      </c>
      <c r="D1775" s="19" t="s">
        <v>3782</v>
      </c>
      <c r="E1775" s="63" t="s">
        <v>1707</v>
      </c>
      <c r="F1775" s="63" t="s">
        <v>2271</v>
      </c>
      <c r="G1775" s="65" t="s">
        <v>3617</v>
      </c>
      <c r="H1775" s="65">
        <v>36</v>
      </c>
      <c r="I1775" s="65">
        <v>18</v>
      </c>
      <c r="J1775" s="65">
        <v>95</v>
      </c>
      <c r="K1775" s="23">
        <v>41.496259999999999</v>
      </c>
      <c r="L1775" s="23">
        <v>-108.05946</v>
      </c>
      <c r="M1775" s="61" t="s">
        <v>2593</v>
      </c>
      <c r="N1775" s="63" t="s">
        <v>2594</v>
      </c>
      <c r="O1775" s="63"/>
      <c r="P1775" s="63" t="s">
        <v>7126</v>
      </c>
      <c r="Q1775" s="63"/>
      <c r="R1775" s="63"/>
      <c r="S1775" s="55"/>
      <c r="T1775" s="63"/>
      <c r="U1775" s="66" t="s">
        <v>2595</v>
      </c>
      <c r="V1775" s="63"/>
      <c r="W1775" s="66">
        <v>11267</v>
      </c>
      <c r="X1775" s="66">
        <v>11265</v>
      </c>
      <c r="Y1775" s="63"/>
      <c r="Z1775" s="64">
        <v>37657</v>
      </c>
      <c r="AA1775" s="63">
        <v>8.34</v>
      </c>
      <c r="AB1775" s="63"/>
      <c r="AC1775" s="63">
        <v>9.44</v>
      </c>
      <c r="AD1775" s="63">
        <v>2.78</v>
      </c>
      <c r="AE1775" s="63">
        <v>1740</v>
      </c>
      <c r="AF1775" s="63">
        <v>7.52</v>
      </c>
      <c r="AG1775" s="63"/>
      <c r="AH1775" s="63">
        <v>1849</v>
      </c>
      <c r="AI1775" s="63">
        <v>1868</v>
      </c>
      <c r="AJ1775" s="63">
        <v>37</v>
      </c>
      <c r="AK1775" s="63"/>
      <c r="AL1775" s="63">
        <v>43</v>
      </c>
      <c r="AM1775" s="63">
        <v>5456</v>
      </c>
      <c r="AN1775" s="63"/>
      <c r="AO1775" s="63" t="s">
        <v>3536</v>
      </c>
      <c r="AP1775" s="17">
        <f t="shared" si="634"/>
        <v>0.47105599999999997</v>
      </c>
      <c r="AQ1775" s="17">
        <f t="shared" si="635"/>
        <v>0.2287662</v>
      </c>
      <c r="AR1775" s="17">
        <f t="shared" si="631"/>
        <v>75.69</v>
      </c>
      <c r="AS1775" s="17">
        <f t="shared" si="652"/>
        <v>0.19236159999999997</v>
      </c>
      <c r="AT1775" s="17">
        <f t="shared" si="636"/>
        <v>76.582183799999996</v>
      </c>
      <c r="AU1775" s="5">
        <f t="shared" si="637"/>
        <v>52.160289999999996</v>
      </c>
      <c r="AV1775" s="5">
        <f t="shared" si="638"/>
        <v>30.616519999999998</v>
      </c>
      <c r="AW1775" s="5">
        <f t="shared" si="650"/>
        <v>1.2332099999999999</v>
      </c>
      <c r="AX1775" s="5">
        <f t="shared" si="651"/>
        <v>0</v>
      </c>
      <c r="AY1775" s="5">
        <f t="shared" si="639"/>
        <v>0.89526000000000006</v>
      </c>
      <c r="AZ1775" s="5">
        <f t="shared" si="640"/>
        <v>84.905279999999991</v>
      </c>
      <c r="BA1775" s="7">
        <f t="shared" si="641"/>
        <v>-5.1540200113044284E-2</v>
      </c>
      <c r="BB1775" s="62">
        <f t="shared" si="642"/>
        <v>5556.74</v>
      </c>
      <c r="BC1775" s="28">
        <f t="shared" si="643"/>
        <v>9.1475872489498334E-3</v>
      </c>
      <c r="BD1775" s="32">
        <f t="shared" si="644"/>
        <v>6.150986778206761E-3</v>
      </c>
      <c r="BE1775" s="32">
        <f t="shared" si="645"/>
        <v>2.9871987014295615E-3</v>
      </c>
      <c r="BF1775" s="35">
        <f t="shared" si="646"/>
        <v>0.9908618145203637</v>
      </c>
      <c r="BG1775" s="37">
        <f t="shared" si="647"/>
        <v>0.61433505666549837</v>
      </c>
      <c r="BH1775" s="33">
        <f t="shared" si="648"/>
        <v>0.36059618435979485</v>
      </c>
      <c r="BI1775" s="33">
        <f t="shared" si="649"/>
        <v>1.0544220571441495E-2</v>
      </c>
      <c r="BJ1775" s="63"/>
      <c r="BK1775" s="63">
        <v>4.8899999999999997</v>
      </c>
      <c r="BL1775" s="63"/>
      <c r="BM1775" s="63"/>
      <c r="BN1775" s="63"/>
      <c r="BO1775" s="63"/>
      <c r="BP1775" s="63"/>
      <c r="BQ1775" s="63"/>
      <c r="BR1775" s="63"/>
      <c r="BS1775" s="63">
        <v>4.53</v>
      </c>
      <c r="BT1775" s="63"/>
      <c r="BU1775" s="63"/>
      <c r="BV1775" s="63"/>
      <c r="BW1775" s="63"/>
      <c r="BX1775" s="63"/>
      <c r="BY1775" s="63"/>
      <c r="BZ1775" s="63"/>
      <c r="CA1775" s="63"/>
      <c r="CB1775" s="63"/>
      <c r="CC1775" s="63"/>
      <c r="CD1775" s="63"/>
      <c r="CE1775" s="63"/>
      <c r="CF1775" s="63"/>
      <c r="CG1775" s="63"/>
      <c r="CH1775" s="63"/>
      <c r="CI1775" s="63"/>
      <c r="CJ1775" s="63"/>
      <c r="CK1775" s="63"/>
      <c r="CL1775" s="63"/>
      <c r="CM1775" s="63"/>
      <c r="CN1775" s="63">
        <v>20030205</v>
      </c>
      <c r="CO1775" s="63" t="s">
        <v>3607</v>
      </c>
      <c r="CP1775" s="66"/>
      <c r="CQ1775" s="64">
        <v>37659</v>
      </c>
      <c r="CR1775" s="78" t="s">
        <v>2039</v>
      </c>
      <c r="CS1775" s="78" t="s">
        <v>6954</v>
      </c>
    </row>
    <row r="1776" spans="1:97">
      <c r="A1776" s="20" t="s">
        <v>3590</v>
      </c>
      <c r="B1776" s="16" t="s">
        <v>7153</v>
      </c>
      <c r="C1776" s="19">
        <v>49009088</v>
      </c>
      <c r="D1776" s="19" t="s">
        <v>3782</v>
      </c>
      <c r="E1776" s="19" t="s">
        <v>1707</v>
      </c>
      <c r="F1776" s="19" t="s">
        <v>1069</v>
      </c>
      <c r="G1776" s="47"/>
      <c r="H1776" s="47" t="s">
        <v>3825</v>
      </c>
      <c r="I1776" s="47" t="s">
        <v>5463</v>
      </c>
      <c r="J1776" s="47" t="s">
        <v>5488</v>
      </c>
      <c r="K1776" s="23">
        <v>41.564590000000003</v>
      </c>
      <c r="L1776" s="23">
        <v>-108.39416</v>
      </c>
      <c r="M1776" s="61" t="s">
        <v>5536</v>
      </c>
      <c r="N1776" s="19" t="s">
        <v>5017</v>
      </c>
      <c r="P1776" s="19" t="s">
        <v>7126</v>
      </c>
      <c r="Q1776" s="55"/>
      <c r="R1776" s="55">
        <v>-20</v>
      </c>
      <c r="S1776" s="55">
        <f>V1776-U1776</f>
        <v>61</v>
      </c>
      <c r="T1776" s="31" t="s">
        <v>2507</v>
      </c>
      <c r="U1776" s="55">
        <v>6799</v>
      </c>
      <c r="V1776" s="55">
        <v>6860</v>
      </c>
      <c r="W1776" s="55">
        <v>6941</v>
      </c>
      <c r="X1776" s="55">
        <v>6578</v>
      </c>
      <c r="Y1776" s="51" t="s">
        <v>3788</v>
      </c>
      <c r="Z1776" s="40">
        <v>21269</v>
      </c>
      <c r="AA1776" s="52">
        <v>8.8000001907348633</v>
      </c>
      <c r="AB1776" s="19" t="s">
        <v>3837</v>
      </c>
      <c r="AC1776" s="19">
        <v>15</v>
      </c>
      <c r="AD1776" s="19">
        <v>3</v>
      </c>
      <c r="AE1776" s="19">
        <v>4473</v>
      </c>
      <c r="AF1776" s="19">
        <v>-3</v>
      </c>
      <c r="AG1776" s="19">
        <v>-3</v>
      </c>
      <c r="AH1776" s="19">
        <v>1610</v>
      </c>
      <c r="AI1776" s="19">
        <v>7950</v>
      </c>
      <c r="AJ1776" s="19"/>
      <c r="AK1776" s="19"/>
      <c r="AL1776" s="19">
        <v>7</v>
      </c>
      <c r="AM1776" s="19">
        <v>10613</v>
      </c>
      <c r="AP1776" s="17">
        <f t="shared" si="634"/>
        <v>0.74849999999999994</v>
      </c>
      <c r="AQ1776" s="17">
        <f t="shared" si="635"/>
        <v>0.24687000000000001</v>
      </c>
      <c r="AR1776" s="17">
        <f t="shared" ref="AR1776:AR1839" si="653">IF(AE1776&gt;0,AE1776*0.0435,0)</f>
        <v>194.57549999999998</v>
      </c>
      <c r="AS1776" s="17">
        <f t="shared" si="652"/>
        <v>0</v>
      </c>
      <c r="AT1776" s="17">
        <f t="shared" si="636"/>
        <v>195.57086999999999</v>
      </c>
      <c r="AU1776" s="5">
        <f t="shared" si="637"/>
        <v>45.418099999999995</v>
      </c>
      <c r="AV1776" s="5">
        <f t="shared" si="638"/>
        <v>130.3005</v>
      </c>
      <c r="AW1776" s="5"/>
      <c r="AX1776" s="5"/>
      <c r="AY1776" s="5">
        <f t="shared" si="639"/>
        <v>0.14574000000000001</v>
      </c>
      <c r="AZ1776" s="5">
        <f t="shared" si="640"/>
        <v>175.86433999999997</v>
      </c>
      <c r="BA1776" s="7">
        <f t="shared" si="641"/>
        <v>5.3055094049915236E-2</v>
      </c>
      <c r="BB1776" s="62">
        <f t="shared" si="642"/>
        <v>14052</v>
      </c>
      <c r="BC1776" s="6">
        <f t="shared" si="643"/>
        <v>0.13942833975268598</v>
      </c>
      <c r="BD1776" s="32">
        <f t="shared" si="644"/>
        <v>3.8272570961104791E-3</v>
      </c>
      <c r="BE1776" s="32">
        <f t="shared" si="645"/>
        <v>1.2623045548654562E-3</v>
      </c>
      <c r="BF1776" s="35">
        <f t="shared" si="646"/>
        <v>0.99491043834902404</v>
      </c>
      <c r="BG1776" s="33">
        <f t="shared" si="647"/>
        <v>0.25825644926083369</v>
      </c>
      <c r="BH1776" s="37">
        <f t="shared" si="648"/>
        <v>0.74091484379380168</v>
      </c>
      <c r="BI1776" s="33">
        <f t="shared" si="649"/>
        <v>8.2870694536481943E-4</v>
      </c>
      <c r="CM1776" s="51" t="s">
        <v>7041</v>
      </c>
      <c r="CR1776" s="78" t="s">
        <v>2039</v>
      </c>
      <c r="CS1776" s="78" t="s">
        <v>6954</v>
      </c>
    </row>
    <row r="1777" spans="1:97">
      <c r="A1777" s="20" t="s">
        <v>3590</v>
      </c>
      <c r="B1777" s="16" t="s">
        <v>7155</v>
      </c>
      <c r="C1777" s="19">
        <v>49009101</v>
      </c>
      <c r="D1777" s="19" t="s">
        <v>3782</v>
      </c>
      <c r="E1777" s="19" t="s">
        <v>1707</v>
      </c>
      <c r="F1777" s="19" t="s">
        <v>1072</v>
      </c>
      <c r="G1777" s="47"/>
      <c r="H1777" s="47" t="s">
        <v>3825</v>
      </c>
      <c r="I1777" s="47" t="s">
        <v>5463</v>
      </c>
      <c r="J1777" s="47" t="s">
        <v>5479</v>
      </c>
      <c r="K1777" s="23">
        <v>41.560789999999997</v>
      </c>
      <c r="L1777" s="23">
        <v>-108.51599</v>
      </c>
      <c r="M1777" s="61" t="s">
        <v>5540</v>
      </c>
      <c r="N1777" s="19" t="s">
        <v>5541</v>
      </c>
      <c r="P1777" s="19" t="s">
        <v>7126</v>
      </c>
      <c r="Q1777" s="55"/>
      <c r="R1777" s="55"/>
      <c r="S1777" s="55">
        <f>V1777-U1777</f>
        <v>24</v>
      </c>
      <c r="T1777" s="19"/>
      <c r="U1777" s="55">
        <v>5176</v>
      </c>
      <c r="V1777" s="55">
        <v>5200</v>
      </c>
      <c r="W1777" s="55">
        <v>5634</v>
      </c>
      <c r="X1777" s="55"/>
      <c r="Y1777" s="51" t="s">
        <v>3798</v>
      </c>
      <c r="Z1777" s="40">
        <v>21817</v>
      </c>
      <c r="AA1777" s="52">
        <v>8.5</v>
      </c>
      <c r="AB1777" s="19" t="s">
        <v>3837</v>
      </c>
      <c r="AC1777" s="19">
        <v>53</v>
      </c>
      <c r="AD1777" s="19">
        <v>14</v>
      </c>
      <c r="AE1777" s="19">
        <v>1445</v>
      </c>
      <c r="AF1777" s="19">
        <v>-3</v>
      </c>
      <c r="AG1777" s="19">
        <v>-3</v>
      </c>
      <c r="AH1777" s="19">
        <v>560</v>
      </c>
      <c r="AI1777" s="19">
        <v>1586</v>
      </c>
      <c r="AJ1777" s="19"/>
      <c r="AK1777" s="19"/>
      <c r="AL1777" s="19">
        <v>1000</v>
      </c>
      <c r="AM1777" s="19">
        <v>3973</v>
      </c>
      <c r="AP1777" s="17">
        <f t="shared" si="634"/>
        <v>2.6446999999999998</v>
      </c>
      <c r="AQ1777" s="17">
        <f t="shared" si="635"/>
        <v>1.1520600000000001</v>
      </c>
      <c r="AR1777" s="17">
        <f t="shared" si="653"/>
        <v>62.857499999999995</v>
      </c>
      <c r="AS1777" s="17">
        <f t="shared" si="652"/>
        <v>0</v>
      </c>
      <c r="AT1777" s="17">
        <f t="shared" si="636"/>
        <v>66.654259999999994</v>
      </c>
      <c r="AU1777" s="5">
        <f t="shared" si="637"/>
        <v>15.797599999999999</v>
      </c>
      <c r="AV1777" s="5">
        <f t="shared" si="638"/>
        <v>25.994539999999997</v>
      </c>
      <c r="AW1777" s="5"/>
      <c r="AX1777" s="5"/>
      <c r="AY1777" s="5">
        <f t="shared" si="639"/>
        <v>20.82</v>
      </c>
      <c r="AZ1777" s="5">
        <f t="shared" si="640"/>
        <v>62.612139999999997</v>
      </c>
      <c r="BA1777" s="7">
        <f t="shared" si="641"/>
        <v>3.1269688024111432E-2</v>
      </c>
      <c r="BB1777" s="62">
        <f t="shared" si="642"/>
        <v>4652</v>
      </c>
      <c r="BC1777" s="6">
        <f t="shared" si="643"/>
        <v>7.8724637681159421E-2</v>
      </c>
      <c r="BD1777" s="32">
        <f t="shared" si="644"/>
        <v>3.9677884054222491E-2</v>
      </c>
      <c r="BE1777" s="32">
        <f t="shared" si="645"/>
        <v>1.7284116574094441E-2</v>
      </c>
      <c r="BF1777" s="35">
        <f t="shared" si="646"/>
        <v>0.94303799937168309</v>
      </c>
      <c r="BG1777" s="33">
        <f t="shared" si="647"/>
        <v>0.25230889728413691</v>
      </c>
      <c r="BH1777" s="37">
        <f t="shared" si="648"/>
        <v>0.41516772945310604</v>
      </c>
      <c r="BI1777" s="33">
        <f t="shared" si="649"/>
        <v>0.33252337326275705</v>
      </c>
      <c r="CM1777" s="51" t="s">
        <v>3798</v>
      </c>
      <c r="CR1777" s="78" t="s">
        <v>2038</v>
      </c>
      <c r="CS1777" s="78" t="s">
        <v>6954</v>
      </c>
    </row>
    <row r="1778" spans="1:97">
      <c r="A1778" s="20" t="s">
        <v>3591</v>
      </c>
      <c r="B1778" s="16" t="s">
        <v>7155</v>
      </c>
      <c r="F1778" s="4" t="s">
        <v>1072</v>
      </c>
      <c r="G1778" s="47" t="s">
        <v>3598</v>
      </c>
      <c r="H1778" s="47">
        <v>1</v>
      </c>
      <c r="I1778" s="47">
        <v>18</v>
      </c>
      <c r="J1778" s="47">
        <v>99</v>
      </c>
      <c r="K1778" s="23">
        <v>41.564070000000001</v>
      </c>
      <c r="L1778" s="23">
        <v>-108.51034</v>
      </c>
      <c r="M1778" s="61" t="s">
        <v>496</v>
      </c>
      <c r="N1778" s="19" t="s">
        <v>5202</v>
      </c>
      <c r="P1778" s="19" t="s">
        <v>7126</v>
      </c>
      <c r="W1778" s="46">
        <v>5326</v>
      </c>
      <c r="X1778" s="46">
        <v>5293</v>
      </c>
      <c r="Z1778" s="48">
        <v>22039</v>
      </c>
      <c r="AA1778" s="19">
        <v>7.2</v>
      </c>
      <c r="AB1778" s="19" t="s">
        <v>3789</v>
      </c>
      <c r="AC1778" s="19">
        <v>130</v>
      </c>
      <c r="AD1778" s="19">
        <v>70</v>
      </c>
      <c r="AE1778" s="19">
        <v>15117</v>
      </c>
      <c r="AF1778" s="19">
        <v>0</v>
      </c>
      <c r="AH1778" s="19">
        <v>23297</v>
      </c>
      <c r="AI1778" s="19">
        <v>744</v>
      </c>
      <c r="AJ1778" s="19">
        <v>0</v>
      </c>
      <c r="AK1778" s="6">
        <v>0</v>
      </c>
      <c r="AL1778" s="19">
        <v>16</v>
      </c>
      <c r="AM1778" s="19">
        <v>39374</v>
      </c>
      <c r="AN1778" s="53"/>
      <c r="AO1778" s="63" t="s">
        <v>3577</v>
      </c>
      <c r="AP1778" s="17">
        <f t="shared" si="634"/>
        <v>6.4870000000000001</v>
      </c>
      <c r="AQ1778" s="17">
        <f t="shared" si="635"/>
        <v>5.7603</v>
      </c>
      <c r="AR1778" s="17">
        <f t="shared" si="653"/>
        <v>657.58949999999993</v>
      </c>
      <c r="AS1778" s="17">
        <f t="shared" si="652"/>
        <v>0</v>
      </c>
      <c r="AT1778" s="17">
        <f t="shared" si="636"/>
        <v>669.83679999999993</v>
      </c>
      <c r="AU1778" s="5">
        <f t="shared" si="637"/>
        <v>657.20836999999995</v>
      </c>
      <c r="AV1778" s="5">
        <f t="shared" si="638"/>
        <v>12.194159999999998</v>
      </c>
      <c r="AW1778" s="5">
        <f>IF(AJ1778&gt;0,AJ1778*0.03333,0)</f>
        <v>0</v>
      </c>
      <c r="AX1778" s="5">
        <f>IF(AK1778&gt;0,AK1778*0.0588,0)</f>
        <v>0</v>
      </c>
      <c r="AY1778" s="5">
        <f t="shared" si="639"/>
        <v>0.33312000000000003</v>
      </c>
      <c r="AZ1778" s="5">
        <f t="shared" si="640"/>
        <v>669.73564999999996</v>
      </c>
      <c r="BA1778" s="7">
        <f t="shared" si="641"/>
        <v>7.5509167122660259E-5</v>
      </c>
      <c r="BB1778" s="62">
        <f t="shared" si="642"/>
        <v>39374</v>
      </c>
      <c r="BC1778" s="6">
        <f t="shared" si="643"/>
        <v>0</v>
      </c>
      <c r="BD1778" s="32">
        <f t="shared" si="644"/>
        <v>9.6844485104431426E-3</v>
      </c>
      <c r="BE1778" s="32">
        <f t="shared" si="645"/>
        <v>8.5995573847241612E-3</v>
      </c>
      <c r="BF1778" s="35">
        <f t="shared" si="646"/>
        <v>0.98171599410483268</v>
      </c>
      <c r="BG1778" s="36">
        <f t="shared" si="647"/>
        <v>0.98129518713838804</v>
      </c>
      <c r="BH1778" s="33">
        <f t="shared" si="648"/>
        <v>1.8207422585314069E-2</v>
      </c>
      <c r="BI1778" s="33">
        <f t="shared" si="649"/>
        <v>4.9739027629781992E-4</v>
      </c>
      <c r="BJ1778" s="6">
        <v>0</v>
      </c>
      <c r="BK1778" s="19">
        <v>0</v>
      </c>
      <c r="BL1778" s="19">
        <v>7.7</v>
      </c>
      <c r="BM1778" s="19">
        <v>0</v>
      </c>
      <c r="BN1778" s="19">
        <v>0</v>
      </c>
      <c r="BO1778" s="31"/>
      <c r="BP1778" s="19">
        <v>0</v>
      </c>
      <c r="BQ1778" s="19">
        <v>0</v>
      </c>
      <c r="BR1778" s="19">
        <v>0</v>
      </c>
      <c r="BS1778" s="19">
        <v>0</v>
      </c>
      <c r="BT1778" s="19">
        <v>0</v>
      </c>
      <c r="BU1778" s="19">
        <v>0</v>
      </c>
      <c r="BV1778" s="19">
        <v>0</v>
      </c>
      <c r="BW1778" s="19">
        <v>0</v>
      </c>
      <c r="BX1778" s="19"/>
      <c r="BY1778" s="19"/>
      <c r="BZ1778" s="19"/>
      <c r="CA1778" s="19"/>
      <c r="CB1778" s="19"/>
      <c r="CC1778" s="19"/>
      <c r="CD1778" s="19"/>
      <c r="CE1778" s="19"/>
      <c r="CF1778" s="19"/>
      <c r="CG1778" s="19"/>
      <c r="CH1778" s="19"/>
      <c r="CI1778" s="19"/>
      <c r="CJ1778" s="19"/>
      <c r="CK1778" s="19"/>
      <c r="CL1778" s="19"/>
      <c r="CM1778" s="39"/>
      <c r="CN1778" s="63">
        <v>19600503</v>
      </c>
      <c r="CO1778" s="63"/>
      <c r="CP1778" s="66"/>
      <c r="CQ1778" s="63"/>
      <c r="CR1778" s="78" t="s">
        <v>2038</v>
      </c>
      <c r="CS1778" s="78" t="s">
        <v>6954</v>
      </c>
    </row>
    <row r="1779" spans="1:97">
      <c r="A1779" s="20" t="s">
        <v>3590</v>
      </c>
      <c r="B1779" s="16" t="s">
        <v>307</v>
      </c>
      <c r="C1779" s="19">
        <v>49008595</v>
      </c>
      <c r="D1779" s="19" t="s">
        <v>3782</v>
      </c>
      <c r="E1779" s="19" t="s">
        <v>1707</v>
      </c>
      <c r="F1779" s="19" t="s">
        <v>1072</v>
      </c>
      <c r="G1779" s="47"/>
      <c r="H1779" s="47" t="s">
        <v>3785</v>
      </c>
      <c r="I1779" s="47" t="s">
        <v>5463</v>
      </c>
      <c r="J1779" s="47" t="s">
        <v>5479</v>
      </c>
      <c r="K1779" s="23">
        <v>41.560220000000001</v>
      </c>
      <c r="L1779" s="23">
        <v>-108.53545</v>
      </c>
      <c r="M1779" s="61" t="s">
        <v>5500</v>
      </c>
      <c r="N1779" s="19" t="s">
        <v>5501</v>
      </c>
      <c r="P1779" s="19" t="s">
        <v>7126</v>
      </c>
      <c r="Q1779" s="55"/>
      <c r="R1779" s="55"/>
      <c r="S1779" s="55">
        <f>V1779-U1779</f>
        <v>34</v>
      </c>
      <c r="T1779" s="19"/>
      <c r="U1779" s="55">
        <v>4740</v>
      </c>
      <c r="V1779" s="55">
        <v>4774</v>
      </c>
      <c r="W1779" s="55">
        <v>4855</v>
      </c>
      <c r="X1779" s="55">
        <v>4816</v>
      </c>
      <c r="Y1779" s="51" t="s">
        <v>3788</v>
      </c>
      <c r="Z1779" s="40">
        <v>23449</v>
      </c>
      <c r="AA1779" s="52">
        <v>8.5</v>
      </c>
      <c r="AB1779" s="19" t="s">
        <v>3789</v>
      </c>
      <c r="AC1779" s="19">
        <v>22</v>
      </c>
      <c r="AD1779" s="19">
        <v>129</v>
      </c>
      <c r="AE1779" s="19">
        <v>18510</v>
      </c>
      <c r="AF1779" s="19">
        <v>80</v>
      </c>
      <c r="AG1779" s="19">
        <v>-3</v>
      </c>
      <c r="AH1779" s="19">
        <v>24000</v>
      </c>
      <c r="AI1779" s="19">
        <v>8479</v>
      </c>
      <c r="AJ1779" s="19"/>
      <c r="AK1779" s="19"/>
      <c r="AL1779" s="19">
        <v>-1</v>
      </c>
      <c r="AM1779" s="19">
        <v>47029</v>
      </c>
      <c r="AP1779" s="17">
        <f t="shared" si="634"/>
        <v>1.0977999999999999</v>
      </c>
      <c r="AQ1779" s="17">
        <f t="shared" si="635"/>
        <v>10.615410000000001</v>
      </c>
      <c r="AR1779" s="17">
        <f t="shared" si="653"/>
        <v>805.18499999999995</v>
      </c>
      <c r="AS1779" s="17">
        <f t="shared" si="652"/>
        <v>2.0463999999999998</v>
      </c>
      <c r="AT1779" s="17">
        <f t="shared" si="636"/>
        <v>818.9446099999999</v>
      </c>
      <c r="AU1779" s="5">
        <f t="shared" si="637"/>
        <v>677.04</v>
      </c>
      <c r="AV1779" s="5">
        <f t="shared" si="638"/>
        <v>138.97080999999997</v>
      </c>
      <c r="AW1779" s="5"/>
      <c r="AX1779" s="5"/>
      <c r="AY1779" s="5">
        <f t="shared" si="639"/>
        <v>0</v>
      </c>
      <c r="AZ1779" s="5">
        <f t="shared" si="640"/>
        <v>816.01080999999999</v>
      </c>
      <c r="BA1779" s="7">
        <f t="shared" si="641"/>
        <v>1.7944220154944078E-3</v>
      </c>
      <c r="BB1779" s="62">
        <f t="shared" si="642"/>
        <v>51216</v>
      </c>
      <c r="BC1779" s="6">
        <f t="shared" si="643"/>
        <v>4.2617944933584409E-2</v>
      </c>
      <c r="BD1779" s="32">
        <f t="shared" si="644"/>
        <v>1.3405058005082908E-3</v>
      </c>
      <c r="BE1779" s="32">
        <f t="shared" si="645"/>
        <v>1.2962305228432973E-2</v>
      </c>
      <c r="BF1779" s="35">
        <f t="shared" si="646"/>
        <v>0.98569718897105874</v>
      </c>
      <c r="BG1779" s="36">
        <f t="shared" si="647"/>
        <v>0.82969489092920223</v>
      </c>
      <c r="BH1779" s="33">
        <f t="shared" si="648"/>
        <v>0.17030510907079768</v>
      </c>
      <c r="BI1779" s="33">
        <f t="shared" si="649"/>
        <v>0</v>
      </c>
      <c r="CM1779" s="51" t="s">
        <v>3788</v>
      </c>
      <c r="CR1779" s="78" t="s">
        <v>2038</v>
      </c>
      <c r="CS1779" s="78" t="s">
        <v>6954</v>
      </c>
    </row>
    <row r="1780" spans="1:97">
      <c r="A1780" s="20" t="s">
        <v>3590</v>
      </c>
      <c r="B1780" s="16" t="s">
        <v>337</v>
      </c>
      <c r="C1780" s="19">
        <v>49008594</v>
      </c>
      <c r="D1780" s="19" t="s">
        <v>3782</v>
      </c>
      <c r="E1780" s="19" t="s">
        <v>1707</v>
      </c>
      <c r="F1780" s="19" t="s">
        <v>1072</v>
      </c>
      <c r="G1780" s="47"/>
      <c r="H1780" s="47" t="s">
        <v>1542</v>
      </c>
      <c r="I1780" s="47" t="s">
        <v>5463</v>
      </c>
      <c r="J1780" s="47" t="s">
        <v>5479</v>
      </c>
      <c r="K1780" s="23">
        <v>41.560780000000001</v>
      </c>
      <c r="L1780" s="23">
        <v>-108.54516</v>
      </c>
      <c r="M1780" s="61" t="s">
        <v>5068</v>
      </c>
      <c r="N1780" s="19" t="s">
        <v>5499</v>
      </c>
      <c r="P1780" s="19" t="s">
        <v>7126</v>
      </c>
      <c r="Q1780" s="55"/>
      <c r="R1780" s="55"/>
      <c r="S1780" s="55">
        <f>V1780-U1780</f>
        <v>28</v>
      </c>
      <c r="T1780" s="19"/>
      <c r="U1780" s="55">
        <v>4554</v>
      </c>
      <c r="V1780" s="55">
        <v>4582</v>
      </c>
      <c r="W1780" s="55">
        <v>4655</v>
      </c>
      <c r="X1780" s="55"/>
      <c r="Y1780" s="51" t="s">
        <v>3788</v>
      </c>
      <c r="Z1780" s="40">
        <v>23480</v>
      </c>
      <c r="AA1780" s="52">
        <v>6.5999999046325684</v>
      </c>
      <c r="AB1780" s="19" t="s">
        <v>3789</v>
      </c>
      <c r="AC1780" s="19">
        <v>3794</v>
      </c>
      <c r="AD1780" s="19">
        <v>1615</v>
      </c>
      <c r="AE1780" s="19">
        <v>21223</v>
      </c>
      <c r="AF1780" s="19">
        <v>150</v>
      </c>
      <c r="AG1780" s="19">
        <v>-3</v>
      </c>
      <c r="AH1780" s="19">
        <v>42000</v>
      </c>
      <c r="AI1780" s="19">
        <v>3977</v>
      </c>
      <c r="AJ1780" s="19"/>
      <c r="AK1780" s="19"/>
      <c r="AL1780" s="19">
        <v>-1</v>
      </c>
      <c r="AM1780" s="19">
        <v>70745</v>
      </c>
      <c r="AP1780" s="17">
        <f t="shared" si="634"/>
        <v>189.32060000000001</v>
      </c>
      <c r="AQ1780" s="17">
        <f t="shared" si="635"/>
        <v>132.89834999999999</v>
      </c>
      <c r="AR1780" s="17">
        <f t="shared" si="653"/>
        <v>923.20049999999992</v>
      </c>
      <c r="AS1780" s="17">
        <f t="shared" si="652"/>
        <v>3.8369999999999997</v>
      </c>
      <c r="AT1780" s="17">
        <f t="shared" si="636"/>
        <v>1249.2564499999999</v>
      </c>
      <c r="AU1780" s="5">
        <f t="shared" si="637"/>
        <v>1184.82</v>
      </c>
      <c r="AV1780" s="5">
        <f t="shared" si="638"/>
        <v>65.183029999999988</v>
      </c>
      <c r="AW1780" s="5"/>
      <c r="AX1780" s="5"/>
      <c r="AY1780" s="5">
        <f t="shared" si="639"/>
        <v>0</v>
      </c>
      <c r="AZ1780" s="5">
        <f t="shared" si="640"/>
        <v>1250.0030299999999</v>
      </c>
      <c r="BA1780" s="7">
        <f t="shared" si="641"/>
        <v>-2.9872048339694388E-4</v>
      </c>
      <c r="BB1780" s="62">
        <f t="shared" si="642"/>
        <v>72755</v>
      </c>
      <c r="BC1780" s="6">
        <f t="shared" si="643"/>
        <v>1.4006968641114982E-2</v>
      </c>
      <c r="BD1780" s="32">
        <f t="shared" si="644"/>
        <v>0.1515466259950069</v>
      </c>
      <c r="BE1780" s="32">
        <f t="shared" si="645"/>
        <v>0.10638196024523228</v>
      </c>
      <c r="BF1780" s="45">
        <f t="shared" si="646"/>
        <v>0.74207141375976082</v>
      </c>
      <c r="BG1780" s="36">
        <f t="shared" si="647"/>
        <v>0.94785370240262545</v>
      </c>
      <c r="BH1780" s="33">
        <f t="shared" si="648"/>
        <v>5.2146297597374623E-2</v>
      </c>
      <c r="BI1780" s="33">
        <f t="shared" si="649"/>
        <v>0</v>
      </c>
      <c r="CM1780" s="51" t="s">
        <v>3788</v>
      </c>
      <c r="CR1780" s="78" t="s">
        <v>2038</v>
      </c>
      <c r="CS1780" s="78" t="s">
        <v>6954</v>
      </c>
    </row>
    <row r="1781" spans="1:97">
      <c r="A1781" s="63" t="s">
        <v>3591</v>
      </c>
      <c r="B1781" s="63" t="s">
        <v>337</v>
      </c>
      <c r="C1781" s="63">
        <v>4564</v>
      </c>
      <c r="D1781" s="19" t="s">
        <v>3782</v>
      </c>
      <c r="E1781" s="63" t="s">
        <v>1707</v>
      </c>
      <c r="F1781" s="63" t="s">
        <v>1072</v>
      </c>
      <c r="G1781" s="65" t="s">
        <v>3617</v>
      </c>
      <c r="H1781" s="65">
        <v>3</v>
      </c>
      <c r="I1781" s="65">
        <v>18</v>
      </c>
      <c r="J1781" s="65">
        <v>99</v>
      </c>
      <c r="K1781" s="23">
        <v>41.565973</v>
      </c>
      <c r="L1781" s="23">
        <v>-108.560408</v>
      </c>
      <c r="M1781" s="61" t="s">
        <v>5675</v>
      </c>
      <c r="N1781" s="63" t="s">
        <v>5676</v>
      </c>
      <c r="O1781" s="63"/>
      <c r="P1781" s="63" t="s">
        <v>7126</v>
      </c>
      <c r="Q1781" s="63"/>
      <c r="R1781" s="63"/>
      <c r="S1781" s="55"/>
      <c r="T1781" s="63"/>
      <c r="U1781" s="66" t="s">
        <v>5677</v>
      </c>
      <c r="V1781" s="63"/>
      <c r="W1781" s="66">
        <v>4586</v>
      </c>
      <c r="X1781" s="66">
        <v>4555</v>
      </c>
      <c r="Y1781" s="63"/>
      <c r="Z1781" s="64">
        <v>37709</v>
      </c>
      <c r="AA1781" s="63">
        <v>7</v>
      </c>
      <c r="AB1781" s="63"/>
      <c r="AC1781" s="63">
        <v>768</v>
      </c>
      <c r="AD1781" s="63">
        <v>49</v>
      </c>
      <c r="AE1781" s="63">
        <v>17643</v>
      </c>
      <c r="AF1781" s="63"/>
      <c r="AG1781" s="63"/>
      <c r="AH1781" s="63">
        <v>27300</v>
      </c>
      <c r="AI1781" s="63">
        <v>1952</v>
      </c>
      <c r="AJ1781" s="63"/>
      <c r="AK1781" s="63"/>
      <c r="AL1781" s="63">
        <v>370</v>
      </c>
      <c r="AM1781" s="63">
        <v>48088</v>
      </c>
      <c r="AN1781" s="63"/>
      <c r="AO1781" s="63" t="s">
        <v>3402</v>
      </c>
      <c r="AP1781" s="17">
        <f t="shared" si="634"/>
        <v>38.3232</v>
      </c>
      <c r="AQ1781" s="17">
        <f t="shared" si="635"/>
        <v>4.0322100000000001</v>
      </c>
      <c r="AR1781" s="17">
        <f t="shared" si="653"/>
        <v>767.4704999999999</v>
      </c>
      <c r="AS1781" s="17">
        <f t="shared" si="652"/>
        <v>0</v>
      </c>
      <c r="AT1781" s="17">
        <f t="shared" si="636"/>
        <v>809.82590999999991</v>
      </c>
      <c r="AU1781" s="5">
        <f t="shared" si="637"/>
        <v>770.13299999999992</v>
      </c>
      <c r="AV1781" s="5">
        <f t="shared" si="638"/>
        <v>31.993279999999995</v>
      </c>
      <c r="AW1781" s="5">
        <f>IF(AJ1781&gt;0,AJ1781*0.03333,0)</f>
        <v>0</v>
      </c>
      <c r="AX1781" s="5">
        <f>IF(AK1781&gt;0,AK1781*0.0588,0)</f>
        <v>0</v>
      </c>
      <c r="AY1781" s="5">
        <f t="shared" si="639"/>
        <v>7.7034000000000002</v>
      </c>
      <c r="AZ1781" s="5">
        <f t="shared" si="640"/>
        <v>809.82967999999994</v>
      </c>
      <c r="BA1781" s="7">
        <f t="shared" si="641"/>
        <v>-2.3276553505003862E-6</v>
      </c>
      <c r="BB1781" s="62">
        <f t="shared" si="642"/>
        <v>48082</v>
      </c>
      <c r="BC1781" s="28">
        <f t="shared" si="643"/>
        <v>-6.2389518560881777E-5</v>
      </c>
      <c r="BD1781" s="32">
        <f t="shared" si="644"/>
        <v>4.7322763481351199E-2</v>
      </c>
      <c r="BE1781" s="32">
        <f t="shared" si="645"/>
        <v>4.979107176257179E-3</v>
      </c>
      <c r="BF1781" s="35">
        <f t="shared" si="646"/>
        <v>0.94769812934239162</v>
      </c>
      <c r="BG1781" s="36">
        <f t="shared" si="647"/>
        <v>0.95098144587637246</v>
      </c>
      <c r="BH1781" s="33">
        <f t="shared" si="648"/>
        <v>3.9506183571834511E-2</v>
      </c>
      <c r="BI1781" s="33">
        <f t="shared" si="649"/>
        <v>9.5123705517930653E-3</v>
      </c>
      <c r="BJ1781" s="63"/>
      <c r="BK1781" s="63">
        <v>6</v>
      </c>
      <c r="BL1781" s="63">
        <v>1</v>
      </c>
      <c r="BM1781" s="63"/>
      <c r="BN1781" s="63"/>
      <c r="BO1781" s="63"/>
      <c r="BP1781" s="63"/>
      <c r="BQ1781" s="63"/>
      <c r="BR1781" s="63"/>
      <c r="BS1781" s="63"/>
      <c r="BT1781" s="63"/>
      <c r="BU1781" s="63"/>
      <c r="BV1781" s="63"/>
      <c r="BW1781" s="63"/>
      <c r="BX1781" s="63"/>
      <c r="BY1781" s="63"/>
      <c r="BZ1781" s="63"/>
      <c r="CA1781" s="63"/>
      <c r="CB1781" s="63"/>
      <c r="CC1781" s="63"/>
      <c r="CD1781" s="63"/>
      <c r="CE1781" s="63"/>
      <c r="CF1781" s="63"/>
      <c r="CG1781" s="63"/>
      <c r="CH1781" s="63"/>
      <c r="CI1781" s="63"/>
      <c r="CJ1781" s="63"/>
      <c r="CK1781" s="63"/>
      <c r="CL1781" s="63"/>
      <c r="CM1781" s="63" t="s">
        <v>5678</v>
      </c>
      <c r="CN1781" s="63">
        <v>20030329</v>
      </c>
      <c r="CO1781" s="63"/>
      <c r="CP1781" s="66"/>
      <c r="CQ1781" s="64">
        <v>37712</v>
      </c>
      <c r="CR1781" s="78" t="s">
        <v>2038</v>
      </c>
      <c r="CS1781" s="78" t="s">
        <v>6954</v>
      </c>
    </row>
    <row r="1782" spans="1:97">
      <c r="A1782" s="63" t="s">
        <v>3591</v>
      </c>
      <c r="B1782" s="63" t="s">
        <v>337</v>
      </c>
      <c r="C1782" s="63">
        <v>4565</v>
      </c>
      <c r="D1782" s="19" t="s">
        <v>3782</v>
      </c>
      <c r="E1782" s="63" t="s">
        <v>1707</v>
      </c>
      <c r="F1782" s="63" t="s">
        <v>1072</v>
      </c>
      <c r="G1782" s="65" t="s">
        <v>3594</v>
      </c>
      <c r="H1782" s="65">
        <v>3</v>
      </c>
      <c r="I1782" s="65">
        <v>18</v>
      </c>
      <c r="J1782" s="65">
        <v>99</v>
      </c>
      <c r="K1782" s="23">
        <v>41.572735999999999</v>
      </c>
      <c r="L1782" s="23">
        <v>-108.560401</v>
      </c>
      <c r="M1782" s="61" t="s">
        <v>5672</v>
      </c>
      <c r="N1782" s="63" t="s">
        <v>5673</v>
      </c>
      <c r="O1782" s="63"/>
      <c r="P1782" s="63" t="s">
        <v>7126</v>
      </c>
      <c r="Q1782" s="63"/>
      <c r="R1782" s="63"/>
      <c r="S1782" s="55"/>
      <c r="T1782" s="63"/>
      <c r="U1782" s="66" t="s">
        <v>5674</v>
      </c>
      <c r="V1782" s="63"/>
      <c r="W1782" s="66">
        <v>4565</v>
      </c>
      <c r="X1782" s="66">
        <v>4502</v>
      </c>
      <c r="Y1782" s="63"/>
      <c r="Z1782" s="64">
        <v>37709</v>
      </c>
      <c r="AA1782" s="63">
        <v>7</v>
      </c>
      <c r="AB1782" s="63"/>
      <c r="AC1782" s="63">
        <v>768</v>
      </c>
      <c r="AD1782" s="63">
        <v>49</v>
      </c>
      <c r="AE1782" s="63">
        <v>17643</v>
      </c>
      <c r="AF1782" s="63"/>
      <c r="AG1782" s="63"/>
      <c r="AH1782" s="63">
        <v>27300</v>
      </c>
      <c r="AI1782" s="63">
        <v>1952</v>
      </c>
      <c r="AJ1782" s="63"/>
      <c r="AK1782" s="63"/>
      <c r="AL1782" s="63">
        <v>370</v>
      </c>
      <c r="AM1782" s="63">
        <v>48088</v>
      </c>
      <c r="AN1782" s="63"/>
      <c r="AO1782" s="63" t="s">
        <v>3402</v>
      </c>
      <c r="AP1782" s="17">
        <f t="shared" si="634"/>
        <v>38.3232</v>
      </c>
      <c r="AQ1782" s="17">
        <f t="shared" si="635"/>
        <v>4.0322100000000001</v>
      </c>
      <c r="AR1782" s="17">
        <f t="shared" si="653"/>
        <v>767.4704999999999</v>
      </c>
      <c r="AS1782" s="17">
        <f t="shared" si="652"/>
        <v>0</v>
      </c>
      <c r="AT1782" s="17">
        <f t="shared" si="636"/>
        <v>809.82590999999991</v>
      </c>
      <c r="AU1782" s="5">
        <f t="shared" si="637"/>
        <v>770.13299999999992</v>
      </c>
      <c r="AV1782" s="5">
        <f t="shared" si="638"/>
        <v>31.993279999999995</v>
      </c>
      <c r="AW1782" s="5">
        <f>IF(AJ1782&gt;0,AJ1782*0.03333,0)</f>
        <v>0</v>
      </c>
      <c r="AX1782" s="5">
        <f>IF(AK1782&gt;0,AK1782*0.0588,0)</f>
        <v>0</v>
      </c>
      <c r="AY1782" s="5">
        <f t="shared" si="639"/>
        <v>7.7034000000000002</v>
      </c>
      <c r="AZ1782" s="5">
        <f t="shared" si="640"/>
        <v>809.82967999999994</v>
      </c>
      <c r="BA1782" s="7">
        <f t="shared" si="641"/>
        <v>-2.3276553505003862E-6</v>
      </c>
      <c r="BB1782" s="62">
        <f t="shared" si="642"/>
        <v>48082</v>
      </c>
      <c r="BC1782" s="28">
        <f t="shared" si="643"/>
        <v>-6.2389518560881777E-5</v>
      </c>
      <c r="BD1782" s="32">
        <f t="shared" si="644"/>
        <v>4.7322763481351199E-2</v>
      </c>
      <c r="BE1782" s="32">
        <f t="shared" si="645"/>
        <v>4.979107176257179E-3</v>
      </c>
      <c r="BF1782" s="35">
        <f t="shared" si="646"/>
        <v>0.94769812934239162</v>
      </c>
      <c r="BG1782" s="36">
        <f t="shared" si="647"/>
        <v>0.95098144587637246</v>
      </c>
      <c r="BH1782" s="33">
        <f t="shared" si="648"/>
        <v>3.9506183571834511E-2</v>
      </c>
      <c r="BI1782" s="33">
        <f t="shared" si="649"/>
        <v>9.5123705517930653E-3</v>
      </c>
      <c r="BJ1782" s="63"/>
      <c r="BK1782" s="63">
        <v>6</v>
      </c>
      <c r="BL1782" s="63">
        <v>1</v>
      </c>
      <c r="BM1782" s="63"/>
      <c r="BN1782" s="63"/>
      <c r="BO1782" s="63"/>
      <c r="BP1782" s="63"/>
      <c r="BQ1782" s="63"/>
      <c r="BR1782" s="63"/>
      <c r="BS1782" s="63"/>
      <c r="BT1782" s="63"/>
      <c r="BU1782" s="63"/>
      <c r="BV1782" s="63"/>
      <c r="BW1782" s="63"/>
      <c r="BX1782" s="63"/>
      <c r="BY1782" s="63"/>
      <c r="BZ1782" s="63"/>
      <c r="CA1782" s="63"/>
      <c r="CB1782" s="63"/>
      <c r="CC1782" s="63"/>
      <c r="CD1782" s="63"/>
      <c r="CE1782" s="63"/>
      <c r="CF1782" s="63"/>
      <c r="CG1782" s="63"/>
      <c r="CH1782" s="63"/>
      <c r="CI1782" s="63"/>
      <c r="CJ1782" s="63"/>
      <c r="CK1782" s="63"/>
      <c r="CL1782" s="63"/>
      <c r="CM1782" s="63"/>
      <c r="CN1782" s="63">
        <v>20030329</v>
      </c>
      <c r="CO1782" s="63"/>
      <c r="CP1782" s="66"/>
      <c r="CQ1782" s="64">
        <v>37712</v>
      </c>
      <c r="CR1782" s="78" t="s">
        <v>2038</v>
      </c>
      <c r="CS1782" s="78" t="s">
        <v>6954</v>
      </c>
    </row>
    <row r="1783" spans="1:97">
      <c r="A1783" s="20" t="s">
        <v>3590</v>
      </c>
      <c r="B1783" s="16" t="s">
        <v>6702</v>
      </c>
      <c r="C1783" s="19">
        <v>49007209</v>
      </c>
      <c r="D1783" s="19" t="s">
        <v>3782</v>
      </c>
      <c r="E1783" s="19" t="s">
        <v>1707</v>
      </c>
      <c r="F1783" s="19" t="s">
        <v>1072</v>
      </c>
      <c r="G1783" s="47"/>
      <c r="H1783" s="47" t="s">
        <v>3838</v>
      </c>
      <c r="I1783" s="47" t="s">
        <v>5463</v>
      </c>
      <c r="J1783" s="47" t="s">
        <v>5479</v>
      </c>
      <c r="K1783" s="23">
        <v>41.542740000000002</v>
      </c>
      <c r="L1783" s="23">
        <v>-108.52114</v>
      </c>
      <c r="M1783" s="61" t="s">
        <v>4470</v>
      </c>
      <c r="N1783" s="19" t="s">
        <v>2488</v>
      </c>
      <c r="P1783" s="19" t="s">
        <v>7126</v>
      </c>
      <c r="Q1783" s="55"/>
      <c r="R1783" s="55"/>
      <c r="S1783" s="55">
        <f>V1783-U1783</f>
        <v>53</v>
      </c>
      <c r="T1783" s="19"/>
      <c r="U1783" s="55">
        <v>5449</v>
      </c>
      <c r="V1783" s="55">
        <v>5502</v>
      </c>
      <c r="W1783" s="55">
        <v>5801</v>
      </c>
      <c r="X1783" s="55">
        <v>4314</v>
      </c>
      <c r="Y1783" s="51" t="s">
        <v>3798</v>
      </c>
      <c r="Z1783" s="40">
        <v>21915</v>
      </c>
      <c r="AA1783" s="52">
        <v>8.1999998092651367</v>
      </c>
      <c r="AB1783" s="19" t="s">
        <v>3789</v>
      </c>
      <c r="AC1783" s="19">
        <v>171</v>
      </c>
      <c r="AD1783" s="19">
        <v>66</v>
      </c>
      <c r="AE1783" s="19">
        <v>10300</v>
      </c>
      <c r="AF1783" s="19">
        <v>-3</v>
      </c>
      <c r="AG1783" s="19">
        <v>-3</v>
      </c>
      <c r="AH1783" s="19">
        <v>13200</v>
      </c>
      <c r="AI1783" s="19">
        <v>5441</v>
      </c>
      <c r="AJ1783" s="19"/>
      <c r="AK1783" s="19"/>
      <c r="AL1783" s="19">
        <v>16</v>
      </c>
      <c r="AM1783" s="19">
        <v>26433</v>
      </c>
      <c r="AP1783" s="17">
        <f t="shared" si="634"/>
        <v>8.5328999999999997</v>
      </c>
      <c r="AQ1783" s="17">
        <f t="shared" si="635"/>
        <v>5.4311400000000001</v>
      </c>
      <c r="AR1783" s="17">
        <f t="shared" si="653"/>
        <v>448.04999999999995</v>
      </c>
      <c r="AS1783" s="17">
        <f t="shared" si="652"/>
        <v>0</v>
      </c>
      <c r="AT1783" s="17">
        <f t="shared" si="636"/>
        <v>462.01403999999997</v>
      </c>
      <c r="AU1783" s="5">
        <f t="shared" si="637"/>
        <v>372.37200000000001</v>
      </c>
      <c r="AV1783" s="5">
        <f t="shared" si="638"/>
        <v>89.177989999999994</v>
      </c>
      <c r="AW1783" s="5"/>
      <c r="AX1783" s="5"/>
      <c r="AY1783" s="5">
        <f t="shared" si="639"/>
        <v>0.33312000000000003</v>
      </c>
      <c r="AZ1783" s="5">
        <f t="shared" si="640"/>
        <v>461.88310999999999</v>
      </c>
      <c r="BA1783" s="7">
        <f t="shared" si="641"/>
        <v>1.4171490841808311E-4</v>
      </c>
      <c r="BB1783" s="62">
        <f t="shared" si="642"/>
        <v>29188</v>
      </c>
      <c r="BC1783" s="6">
        <f t="shared" si="643"/>
        <v>4.9531651714280575E-2</v>
      </c>
      <c r="BD1783" s="32">
        <f t="shared" si="644"/>
        <v>1.8468919256220007E-2</v>
      </c>
      <c r="BE1783" s="32">
        <f t="shared" si="645"/>
        <v>1.1755357044993699E-2</v>
      </c>
      <c r="BF1783" s="35">
        <f t="shared" si="646"/>
        <v>0.96977572369878628</v>
      </c>
      <c r="BG1783" s="36">
        <f t="shared" si="647"/>
        <v>0.80620397658619736</v>
      </c>
      <c r="BH1783" s="33">
        <f t="shared" si="648"/>
        <v>0.19307480197749599</v>
      </c>
      <c r="BI1783" s="33">
        <f t="shared" si="649"/>
        <v>7.2122143630668812E-4</v>
      </c>
      <c r="CM1783" s="51" t="s">
        <v>3815</v>
      </c>
      <c r="CR1783" s="78" t="s">
        <v>2038</v>
      </c>
      <c r="CS1783" s="78" t="s">
        <v>6954</v>
      </c>
    </row>
    <row r="1784" spans="1:97">
      <c r="A1784" s="20" t="s">
        <v>3590</v>
      </c>
      <c r="B1784" s="16" t="s">
        <v>6703</v>
      </c>
      <c r="C1784" s="19">
        <v>49009107</v>
      </c>
      <c r="D1784" s="19" t="s">
        <v>3782</v>
      </c>
      <c r="E1784" s="19" t="s">
        <v>1707</v>
      </c>
      <c r="F1784" s="19" t="s">
        <v>1072</v>
      </c>
      <c r="G1784" s="47"/>
      <c r="H1784" s="47" t="s">
        <v>3790</v>
      </c>
      <c r="I1784" s="47" t="s">
        <v>5463</v>
      </c>
      <c r="J1784" s="47" t="s">
        <v>5479</v>
      </c>
      <c r="K1784" s="23">
        <v>41.539029999999997</v>
      </c>
      <c r="L1784" s="23">
        <v>-108.54503</v>
      </c>
      <c r="M1784" s="61" t="s">
        <v>5543</v>
      </c>
      <c r="N1784" s="19" t="s">
        <v>1819</v>
      </c>
      <c r="P1784" s="19" t="s">
        <v>7126</v>
      </c>
      <c r="Q1784" s="55"/>
      <c r="R1784" s="55"/>
      <c r="S1784" s="55">
        <f>V1784-U1784</f>
        <v>219</v>
      </c>
      <c r="T1784" s="19"/>
      <c r="U1784" s="55">
        <v>4948</v>
      </c>
      <c r="V1784" s="55">
        <v>5167</v>
      </c>
      <c r="W1784" s="55">
        <v>5293</v>
      </c>
      <c r="X1784" s="55"/>
      <c r="Y1784" s="51" t="s">
        <v>3798</v>
      </c>
      <c r="Z1784" s="40">
        <v>21945</v>
      </c>
      <c r="AA1784" s="52">
        <v>8.3000001907348633</v>
      </c>
      <c r="AB1784" s="19" t="s">
        <v>3837</v>
      </c>
      <c r="AC1784" s="19">
        <v>25</v>
      </c>
      <c r="AD1784" s="19">
        <v>10</v>
      </c>
      <c r="AE1784" s="19">
        <v>1426</v>
      </c>
      <c r="AF1784" s="19">
        <v>-3</v>
      </c>
      <c r="AG1784" s="19">
        <v>-3</v>
      </c>
      <c r="AH1784" s="19">
        <v>840</v>
      </c>
      <c r="AI1784" s="19">
        <v>1318</v>
      </c>
      <c r="AJ1784" s="19"/>
      <c r="AK1784" s="19"/>
      <c r="AL1784" s="19">
        <v>712</v>
      </c>
      <c r="AM1784" s="19">
        <v>3782</v>
      </c>
      <c r="AP1784" s="17">
        <f t="shared" si="634"/>
        <v>1.2475000000000001</v>
      </c>
      <c r="AQ1784" s="17">
        <f t="shared" si="635"/>
        <v>0.82289999999999996</v>
      </c>
      <c r="AR1784" s="17">
        <f t="shared" si="653"/>
        <v>62.030999999999999</v>
      </c>
      <c r="AS1784" s="17">
        <f t="shared" si="652"/>
        <v>0</v>
      </c>
      <c r="AT1784" s="17">
        <f t="shared" si="636"/>
        <v>64.101399999999998</v>
      </c>
      <c r="AU1784" s="5">
        <f t="shared" si="637"/>
        <v>23.696400000000001</v>
      </c>
      <c r="AV1784" s="5">
        <f t="shared" si="638"/>
        <v>21.60202</v>
      </c>
      <c r="AW1784" s="5"/>
      <c r="AX1784" s="5"/>
      <c r="AY1784" s="5">
        <f t="shared" si="639"/>
        <v>14.823840000000001</v>
      </c>
      <c r="AZ1784" s="5">
        <f t="shared" si="640"/>
        <v>60.122259999999997</v>
      </c>
      <c r="BA1784" s="7">
        <f t="shared" si="641"/>
        <v>3.2032062169155225E-2</v>
      </c>
      <c r="BB1784" s="62">
        <f t="shared" si="642"/>
        <v>4325</v>
      </c>
      <c r="BC1784" s="6">
        <f t="shared" si="643"/>
        <v>6.6979153817688417E-2</v>
      </c>
      <c r="BD1784" s="32">
        <f t="shared" si="644"/>
        <v>1.9461353418178076E-2</v>
      </c>
      <c r="BE1784" s="32">
        <f t="shared" si="645"/>
        <v>1.2837473128512014E-2</v>
      </c>
      <c r="BF1784" s="35">
        <f t="shared" si="646"/>
        <v>0.96770117345330997</v>
      </c>
      <c r="BG1784" s="37">
        <f t="shared" si="647"/>
        <v>0.394136880416671</v>
      </c>
      <c r="BH1784" s="33">
        <f t="shared" si="648"/>
        <v>0.35930152991587477</v>
      </c>
      <c r="BI1784" s="33">
        <f t="shared" si="649"/>
        <v>0.24656158966745431</v>
      </c>
      <c r="CM1784" s="51" t="s">
        <v>3824</v>
      </c>
      <c r="CR1784" s="78" t="s">
        <v>2038</v>
      </c>
      <c r="CS1784" s="78" t="s">
        <v>6954</v>
      </c>
    </row>
    <row r="1785" spans="1:97">
      <c r="A1785" s="20" t="s">
        <v>3591</v>
      </c>
      <c r="B1785" s="16" t="s">
        <v>7156</v>
      </c>
      <c r="F1785" s="4" t="s">
        <v>1072</v>
      </c>
      <c r="G1785" s="47" t="s">
        <v>3592</v>
      </c>
      <c r="H1785" s="47">
        <v>1</v>
      </c>
      <c r="I1785" s="47">
        <v>18</v>
      </c>
      <c r="J1785" s="47">
        <v>100</v>
      </c>
      <c r="K1785" s="23">
        <v>41.572221999999996</v>
      </c>
      <c r="L1785" s="23">
        <v>-108.631389</v>
      </c>
      <c r="M1785" s="61" t="s">
        <v>3666</v>
      </c>
      <c r="N1785" s="19" t="s">
        <v>5192</v>
      </c>
      <c r="P1785" s="19" t="s">
        <v>7126</v>
      </c>
      <c r="V1785" s="46">
        <v>2586</v>
      </c>
      <c r="W1785" s="46">
        <v>2898</v>
      </c>
      <c r="X1785" s="46">
        <v>2650</v>
      </c>
      <c r="Z1785" s="48">
        <v>37474</v>
      </c>
      <c r="AA1785" s="19">
        <v>7.68</v>
      </c>
      <c r="AB1785" s="19" t="s">
        <v>3789</v>
      </c>
      <c r="AC1785" s="19">
        <v>43.1</v>
      </c>
      <c r="AD1785" s="19">
        <v>27.4</v>
      </c>
      <c r="AE1785" s="19">
        <v>20800</v>
      </c>
      <c r="AF1785" s="19">
        <v>64.2</v>
      </c>
      <c r="AH1785" s="19">
        <v>27200</v>
      </c>
      <c r="AI1785" s="19">
        <v>4280</v>
      </c>
      <c r="AJ1785" s="19">
        <v>0</v>
      </c>
      <c r="AK1785" s="43"/>
      <c r="AL1785" s="19">
        <v>263</v>
      </c>
      <c r="AM1785" s="19">
        <v>46900</v>
      </c>
      <c r="AN1785" s="54"/>
      <c r="AO1785" s="19" t="s">
        <v>5193</v>
      </c>
      <c r="AP1785" s="17">
        <f t="shared" si="634"/>
        <v>2.15069</v>
      </c>
      <c r="AQ1785" s="17">
        <f t="shared" si="635"/>
        <v>2.2547459999999999</v>
      </c>
      <c r="AR1785" s="17">
        <f t="shared" si="653"/>
        <v>904.8</v>
      </c>
      <c r="AS1785" s="17">
        <f t="shared" si="652"/>
        <v>1.642236</v>
      </c>
      <c r="AT1785" s="17">
        <f t="shared" si="636"/>
        <v>910.84767199999999</v>
      </c>
      <c r="AU1785" s="5">
        <f t="shared" si="637"/>
        <v>767.31200000000001</v>
      </c>
      <c r="AV1785" s="5">
        <f t="shared" si="638"/>
        <v>70.149199999999993</v>
      </c>
      <c r="AW1785" s="5">
        <f t="shared" ref="AW1785:AW1816" si="654">IF(AJ1785&gt;0,AJ1785*0.03333,0)</f>
        <v>0</v>
      </c>
      <c r="AX1785" s="5">
        <f t="shared" ref="AX1785:AX1816" si="655">IF(AK1785&gt;0,AK1785*0.0588,0)</f>
        <v>0</v>
      </c>
      <c r="AY1785" s="5">
        <f t="shared" si="639"/>
        <v>5.4756600000000004</v>
      </c>
      <c r="AZ1785" s="5">
        <f t="shared" si="640"/>
        <v>842.93685999999991</v>
      </c>
      <c r="BA1785" s="7">
        <f t="shared" si="641"/>
        <v>3.8722437540577012E-2</v>
      </c>
      <c r="BB1785" s="62">
        <f t="shared" si="642"/>
        <v>52677.7</v>
      </c>
      <c r="BC1785" s="6">
        <f t="shared" si="643"/>
        <v>5.8022027020105879E-2</v>
      </c>
      <c r="BD1785" s="32">
        <f t="shared" si="644"/>
        <v>2.3611961320355659E-3</v>
      </c>
      <c r="BE1785" s="32">
        <f t="shared" si="645"/>
        <v>2.4754369685648162E-3</v>
      </c>
      <c r="BF1785" s="35">
        <f t="shared" si="646"/>
        <v>0.99516336689939966</v>
      </c>
      <c r="BG1785" s="36">
        <f t="shared" si="647"/>
        <v>0.91028407513227039</v>
      </c>
      <c r="BH1785" s="33">
        <f t="shared" si="648"/>
        <v>8.3219993488005739E-2</v>
      </c>
      <c r="BI1785" s="33">
        <f t="shared" si="649"/>
        <v>6.4959313797239822E-3</v>
      </c>
      <c r="BJ1785" s="43"/>
      <c r="BK1785" s="31"/>
      <c r="BO1785" s="19">
        <v>0</v>
      </c>
      <c r="BP1785" s="31"/>
      <c r="BQ1785" s="31"/>
      <c r="BR1785" s="31"/>
      <c r="BS1785" s="31"/>
      <c r="BT1785" s="31"/>
      <c r="BU1785" s="31"/>
      <c r="BV1785" s="31"/>
      <c r="BW1785" s="31"/>
      <c r="BX1785" s="31"/>
      <c r="BY1785" s="31"/>
      <c r="BZ1785" s="31"/>
      <c r="CA1785" s="31"/>
      <c r="CB1785" s="31"/>
      <c r="CC1785" s="31"/>
      <c r="CD1785" s="31"/>
      <c r="CE1785" s="31"/>
      <c r="CF1785" s="31"/>
      <c r="CG1785" s="31"/>
      <c r="CH1785" s="31"/>
      <c r="CI1785" s="31"/>
      <c r="CJ1785" s="31"/>
      <c r="CK1785" s="31"/>
      <c r="CL1785" s="31"/>
      <c r="CR1785" s="78" t="s">
        <v>2038</v>
      </c>
      <c r="CS1785" s="78" t="s">
        <v>6954</v>
      </c>
    </row>
    <row r="1786" spans="1:97">
      <c r="A1786" s="20" t="s">
        <v>3591</v>
      </c>
      <c r="B1786" s="16" t="s">
        <v>7156</v>
      </c>
      <c r="F1786" s="4" t="s">
        <v>1072</v>
      </c>
      <c r="G1786" s="47" t="s">
        <v>274</v>
      </c>
      <c r="H1786" s="47">
        <v>1</v>
      </c>
      <c r="I1786" s="47">
        <v>18</v>
      </c>
      <c r="J1786" s="47">
        <v>100</v>
      </c>
      <c r="K1786" s="23">
        <v>41.565829999999998</v>
      </c>
      <c r="L1786" s="23">
        <v>-108.62860999999999</v>
      </c>
      <c r="M1786" s="61" t="s">
        <v>3661</v>
      </c>
      <c r="N1786" s="19" t="s">
        <v>5423</v>
      </c>
      <c r="P1786" s="19" t="s">
        <v>7126</v>
      </c>
      <c r="V1786" s="46">
        <v>2748</v>
      </c>
      <c r="W1786" s="46">
        <v>3154</v>
      </c>
      <c r="X1786" s="46">
        <v>3104</v>
      </c>
      <c r="Z1786" s="48">
        <v>37686</v>
      </c>
      <c r="AA1786" s="19">
        <v>8.42</v>
      </c>
      <c r="AB1786" s="19" t="s">
        <v>3789</v>
      </c>
      <c r="AC1786" s="19">
        <v>42.5</v>
      </c>
      <c r="AD1786" s="19">
        <v>43.1</v>
      </c>
      <c r="AE1786" s="19">
        <v>12500</v>
      </c>
      <c r="AF1786" s="19">
        <v>76</v>
      </c>
      <c r="AH1786" s="19">
        <v>17600</v>
      </c>
      <c r="AI1786" s="19">
        <v>4480</v>
      </c>
      <c r="AK1786" s="43"/>
      <c r="AL1786" s="19">
        <v>129</v>
      </c>
      <c r="AM1786" s="19">
        <v>23700</v>
      </c>
      <c r="AN1786" s="54"/>
      <c r="AO1786" s="19" t="s">
        <v>5187</v>
      </c>
      <c r="AP1786" s="17">
        <f t="shared" si="634"/>
        <v>2.1207500000000001</v>
      </c>
      <c r="AQ1786" s="17">
        <f t="shared" si="635"/>
        <v>3.5466990000000003</v>
      </c>
      <c r="AR1786" s="17">
        <f t="shared" si="653"/>
        <v>543.75</v>
      </c>
      <c r="AS1786" s="17">
        <f t="shared" si="652"/>
        <v>1.9440799999999998</v>
      </c>
      <c r="AT1786" s="17">
        <f t="shared" si="636"/>
        <v>551.36152900000002</v>
      </c>
      <c r="AU1786" s="5">
        <f t="shared" si="637"/>
        <v>496.49599999999998</v>
      </c>
      <c r="AV1786" s="5">
        <f t="shared" si="638"/>
        <v>73.427199999999999</v>
      </c>
      <c r="AW1786" s="5">
        <f t="shared" si="654"/>
        <v>0</v>
      </c>
      <c r="AX1786" s="5">
        <f t="shared" si="655"/>
        <v>0</v>
      </c>
      <c r="AY1786" s="5">
        <f t="shared" si="639"/>
        <v>2.6857800000000003</v>
      </c>
      <c r="AZ1786" s="5">
        <f t="shared" si="640"/>
        <v>572.60897999999997</v>
      </c>
      <c r="BA1786" s="7">
        <f t="shared" si="641"/>
        <v>-1.89039221490819E-2</v>
      </c>
      <c r="BB1786" s="62">
        <f t="shared" si="642"/>
        <v>34870.6</v>
      </c>
      <c r="BC1786" s="6">
        <f t="shared" si="643"/>
        <v>0.19072025896951711</v>
      </c>
      <c r="BD1786" s="32">
        <f t="shared" si="644"/>
        <v>3.846387331097234E-3</v>
      </c>
      <c r="BE1786" s="32">
        <f t="shared" si="645"/>
        <v>6.4326196396629629E-3</v>
      </c>
      <c r="BF1786" s="35">
        <f t="shared" si="646"/>
        <v>0.98972099302923977</v>
      </c>
      <c r="BG1786" s="36">
        <f t="shared" si="647"/>
        <v>0.86707686631110814</v>
      </c>
      <c r="BH1786" s="33">
        <f t="shared" si="648"/>
        <v>0.12823270777206464</v>
      </c>
      <c r="BI1786" s="33">
        <f t="shared" si="649"/>
        <v>4.6904259168272216E-3</v>
      </c>
      <c r="BJ1786" s="43"/>
      <c r="BK1786" s="19">
        <v>2.14</v>
      </c>
      <c r="BO1786" s="19">
        <v>0</v>
      </c>
      <c r="BP1786" s="31"/>
      <c r="BQ1786" s="31"/>
      <c r="BR1786" s="31"/>
      <c r="BS1786" s="31"/>
      <c r="BT1786" s="31"/>
      <c r="BU1786" s="31"/>
      <c r="BV1786" s="31"/>
      <c r="BW1786" s="31"/>
      <c r="BX1786" s="31"/>
      <c r="BY1786" s="31"/>
      <c r="BZ1786" s="31"/>
      <c r="CA1786" s="31"/>
      <c r="CB1786" s="31"/>
      <c r="CC1786" s="31"/>
      <c r="CD1786" s="31"/>
      <c r="CE1786" s="31"/>
      <c r="CF1786" s="31"/>
      <c r="CG1786" s="31"/>
      <c r="CH1786" s="31"/>
      <c r="CI1786" s="31"/>
      <c r="CJ1786" s="31"/>
      <c r="CK1786" s="31"/>
      <c r="CL1786" s="31"/>
      <c r="CR1786" s="78" t="s">
        <v>2038</v>
      </c>
      <c r="CS1786" s="78" t="s">
        <v>6954</v>
      </c>
    </row>
    <row r="1787" spans="1:97">
      <c r="A1787" s="63" t="s">
        <v>3591</v>
      </c>
      <c r="B1787" s="63" t="s">
        <v>7156</v>
      </c>
      <c r="C1787" s="63">
        <v>4980</v>
      </c>
      <c r="D1787" s="19" t="s">
        <v>3782</v>
      </c>
      <c r="E1787" s="63" t="s">
        <v>1707</v>
      </c>
      <c r="F1787" s="63" t="s">
        <v>1072</v>
      </c>
      <c r="G1787" s="65" t="s">
        <v>3595</v>
      </c>
      <c r="H1787" s="65">
        <v>1</v>
      </c>
      <c r="I1787" s="65">
        <v>18</v>
      </c>
      <c r="J1787" s="65">
        <v>100</v>
      </c>
      <c r="K1787" s="23">
        <v>41.562221999999998</v>
      </c>
      <c r="L1787" s="23">
        <v>-108.633611</v>
      </c>
      <c r="M1787" s="61" t="s">
        <v>713</v>
      </c>
      <c r="N1787" s="63" t="s">
        <v>714</v>
      </c>
      <c r="O1787" s="63"/>
      <c r="P1787" s="63" t="s">
        <v>7126</v>
      </c>
      <c r="Q1787" s="63"/>
      <c r="R1787" s="63"/>
      <c r="S1787" s="55">
        <f t="shared" ref="S1787:S1801" si="656">IF(U1787&gt;0,V1787-U1787,"")</f>
        <v>104</v>
      </c>
      <c r="T1787" s="63"/>
      <c r="U1787" s="66">
        <v>2656</v>
      </c>
      <c r="V1787" s="63">
        <v>2760</v>
      </c>
      <c r="W1787" s="66">
        <v>3000</v>
      </c>
      <c r="X1787" s="66">
        <v>2926</v>
      </c>
      <c r="Y1787" s="63"/>
      <c r="Z1787" s="64">
        <v>38973</v>
      </c>
      <c r="AA1787" s="63">
        <v>7.72</v>
      </c>
      <c r="AB1787" s="63"/>
      <c r="AC1787" s="63">
        <v>24</v>
      </c>
      <c r="AD1787" s="63">
        <v>19</v>
      </c>
      <c r="AE1787" s="63">
        <v>12213</v>
      </c>
      <c r="AF1787" s="63">
        <v>0</v>
      </c>
      <c r="AG1787" s="63"/>
      <c r="AH1787" s="63">
        <v>16000</v>
      </c>
      <c r="AI1787" s="63">
        <v>5000</v>
      </c>
      <c r="AJ1787" s="63">
        <v>0</v>
      </c>
      <c r="AK1787" s="63">
        <v>0</v>
      </c>
      <c r="AL1787" s="63">
        <v>2</v>
      </c>
      <c r="AM1787" s="63">
        <v>33258</v>
      </c>
      <c r="AN1787" s="63"/>
      <c r="AO1787" s="63" t="s">
        <v>5682</v>
      </c>
      <c r="AP1787" s="17">
        <f t="shared" si="634"/>
        <v>1.1976</v>
      </c>
      <c r="AQ1787" s="17">
        <f t="shared" si="635"/>
        <v>1.56351</v>
      </c>
      <c r="AR1787" s="17">
        <f t="shared" si="653"/>
        <v>531.26549999999997</v>
      </c>
      <c r="AS1787" s="17">
        <f t="shared" si="652"/>
        <v>0</v>
      </c>
      <c r="AT1787" s="17">
        <f t="shared" si="636"/>
        <v>534.02661000000001</v>
      </c>
      <c r="AU1787" s="5">
        <f t="shared" si="637"/>
        <v>451.35999999999996</v>
      </c>
      <c r="AV1787" s="5">
        <f t="shared" si="638"/>
        <v>81.949999999999989</v>
      </c>
      <c r="AW1787" s="5">
        <f t="shared" si="654"/>
        <v>0</v>
      </c>
      <c r="AX1787" s="5">
        <f t="shared" si="655"/>
        <v>0</v>
      </c>
      <c r="AY1787" s="5">
        <f t="shared" si="639"/>
        <v>4.1640000000000003E-2</v>
      </c>
      <c r="AZ1787" s="5">
        <f t="shared" si="640"/>
        <v>533.35163999999997</v>
      </c>
      <c r="BA1787" s="7">
        <f t="shared" si="641"/>
        <v>6.3236252003451472E-4</v>
      </c>
      <c r="BB1787" s="62">
        <f t="shared" si="642"/>
        <v>33258</v>
      </c>
      <c r="BC1787" s="28">
        <f t="shared" si="643"/>
        <v>0</v>
      </c>
      <c r="BD1787" s="32">
        <f t="shared" si="644"/>
        <v>2.2425848779333299E-3</v>
      </c>
      <c r="BE1787" s="32">
        <f t="shared" si="645"/>
        <v>2.9277754529872585E-3</v>
      </c>
      <c r="BF1787" s="35">
        <f t="shared" si="646"/>
        <v>0.99482963966907934</v>
      </c>
      <c r="BG1787" s="36">
        <f t="shared" si="647"/>
        <v>0.84627095174958111</v>
      </c>
      <c r="BH1787" s="33">
        <f t="shared" si="648"/>
        <v>0.15365097593025118</v>
      </c>
      <c r="BI1787" s="33">
        <f t="shared" si="649"/>
        <v>7.8072320167610259E-5</v>
      </c>
      <c r="BJ1787" s="63">
        <v>0</v>
      </c>
      <c r="BK1787" s="63">
        <v>0</v>
      </c>
      <c r="BL1787" s="63">
        <v>0</v>
      </c>
      <c r="BM1787" s="63">
        <v>0</v>
      </c>
      <c r="BN1787" s="63">
        <v>0</v>
      </c>
      <c r="BO1787" s="63">
        <v>0</v>
      </c>
      <c r="BP1787" s="63">
        <v>0</v>
      </c>
      <c r="BQ1787" s="63">
        <v>0</v>
      </c>
      <c r="BR1787" s="63">
        <v>0</v>
      </c>
      <c r="BS1787" s="63">
        <v>0</v>
      </c>
      <c r="BT1787" s="63">
        <v>0</v>
      </c>
      <c r="BU1787" s="63">
        <v>0</v>
      </c>
      <c r="BV1787" s="63">
        <v>0</v>
      </c>
      <c r="BW1787" s="63">
        <v>0</v>
      </c>
      <c r="BX1787" s="63"/>
      <c r="BY1787" s="63"/>
      <c r="BZ1787" s="63"/>
      <c r="CA1787" s="63"/>
      <c r="CB1787" s="63"/>
      <c r="CC1787" s="63"/>
      <c r="CD1787" s="63"/>
      <c r="CE1787" s="63"/>
      <c r="CF1787" s="63"/>
      <c r="CG1787" s="63"/>
      <c r="CH1787" s="63"/>
      <c r="CI1787" s="63"/>
      <c r="CJ1787" s="63"/>
      <c r="CK1787" s="63"/>
      <c r="CL1787" s="63"/>
      <c r="CM1787" s="63"/>
      <c r="CN1787" s="63">
        <v>20060913</v>
      </c>
      <c r="CO1787" s="63" t="s">
        <v>5684</v>
      </c>
      <c r="CP1787" s="66" t="s">
        <v>715</v>
      </c>
      <c r="CQ1787" s="64">
        <v>38975</v>
      </c>
      <c r="CR1787" s="78" t="s">
        <v>2038</v>
      </c>
      <c r="CS1787" s="78" t="s">
        <v>6954</v>
      </c>
    </row>
    <row r="1788" spans="1:97">
      <c r="A1788" s="63" t="s">
        <v>3591</v>
      </c>
      <c r="B1788" s="63" t="s">
        <v>7156</v>
      </c>
      <c r="C1788" s="63">
        <v>4971</v>
      </c>
      <c r="D1788" s="19" t="s">
        <v>3782</v>
      </c>
      <c r="E1788" s="63" t="s">
        <v>1707</v>
      </c>
      <c r="F1788" s="63" t="s">
        <v>1072</v>
      </c>
      <c r="G1788" s="65" t="s">
        <v>270</v>
      </c>
      <c r="H1788" s="65">
        <v>1</v>
      </c>
      <c r="I1788" s="65">
        <v>18</v>
      </c>
      <c r="J1788" s="65">
        <v>100</v>
      </c>
      <c r="K1788" s="23">
        <v>41.569721999999999</v>
      </c>
      <c r="L1788" s="23">
        <v>-108.62388900000001</v>
      </c>
      <c r="M1788" s="61" t="s">
        <v>707</v>
      </c>
      <c r="N1788" s="63" t="s">
        <v>708</v>
      </c>
      <c r="O1788" s="63"/>
      <c r="P1788" s="63" t="s">
        <v>7126</v>
      </c>
      <c r="Q1788" s="63"/>
      <c r="R1788" s="63"/>
      <c r="S1788" s="55">
        <f t="shared" si="656"/>
        <v>34</v>
      </c>
      <c r="T1788" s="63"/>
      <c r="U1788" s="66">
        <v>2858</v>
      </c>
      <c r="V1788" s="63">
        <v>2892</v>
      </c>
      <c r="W1788" s="66">
        <v>3100</v>
      </c>
      <c r="X1788" s="66">
        <v>3094</v>
      </c>
      <c r="Y1788" s="63" t="s">
        <v>3852</v>
      </c>
      <c r="Z1788" s="64">
        <v>37496</v>
      </c>
      <c r="AA1788" s="63">
        <v>6.9</v>
      </c>
      <c r="AB1788" s="63"/>
      <c r="AC1788" s="63">
        <v>248</v>
      </c>
      <c r="AD1788" s="63">
        <v>126</v>
      </c>
      <c r="AE1788" s="63">
        <v>20583</v>
      </c>
      <c r="AF1788" s="63">
        <v>0</v>
      </c>
      <c r="AG1788" s="63"/>
      <c r="AH1788" s="63">
        <v>28760</v>
      </c>
      <c r="AI1788" s="63">
        <v>5368</v>
      </c>
      <c r="AJ1788" s="63">
        <v>0</v>
      </c>
      <c r="AK1788" s="63">
        <v>0</v>
      </c>
      <c r="AL1788" s="63">
        <v>903</v>
      </c>
      <c r="AM1788" s="63">
        <v>56035</v>
      </c>
      <c r="AN1788" s="63"/>
      <c r="AO1788" s="63" t="s">
        <v>5682</v>
      </c>
      <c r="AP1788" s="17">
        <f t="shared" si="634"/>
        <v>12.3752</v>
      </c>
      <c r="AQ1788" s="17">
        <f t="shared" si="635"/>
        <v>10.368539999999999</v>
      </c>
      <c r="AR1788" s="17">
        <f t="shared" si="653"/>
        <v>895.36049999999989</v>
      </c>
      <c r="AS1788" s="17">
        <f t="shared" si="652"/>
        <v>0</v>
      </c>
      <c r="AT1788" s="17">
        <f t="shared" si="636"/>
        <v>918.10423999999989</v>
      </c>
      <c r="AU1788" s="5">
        <f t="shared" si="637"/>
        <v>811.31959999999992</v>
      </c>
      <c r="AV1788" s="5">
        <f t="shared" si="638"/>
        <v>87.981519999999989</v>
      </c>
      <c r="AW1788" s="5">
        <f t="shared" si="654"/>
        <v>0</v>
      </c>
      <c r="AX1788" s="5">
        <f t="shared" si="655"/>
        <v>0</v>
      </c>
      <c r="AY1788" s="5">
        <f t="shared" si="639"/>
        <v>18.800460000000001</v>
      </c>
      <c r="AZ1788" s="5">
        <f t="shared" si="640"/>
        <v>918.1015799999999</v>
      </c>
      <c r="BA1788" s="7">
        <f t="shared" si="641"/>
        <v>1.4486393469723724E-6</v>
      </c>
      <c r="BB1788" s="62">
        <f t="shared" si="642"/>
        <v>55988</v>
      </c>
      <c r="BC1788" s="28">
        <f t="shared" si="643"/>
        <v>-4.1955669817805272E-4</v>
      </c>
      <c r="BD1788" s="32">
        <f t="shared" si="644"/>
        <v>1.3479079456162843E-2</v>
      </c>
      <c r="BE1788" s="32">
        <f t="shared" si="645"/>
        <v>1.1293423500582026E-2</v>
      </c>
      <c r="BF1788" s="35">
        <f t="shared" si="646"/>
        <v>0.97522749704325518</v>
      </c>
      <c r="BG1788" s="36">
        <f t="shared" si="647"/>
        <v>0.88369263017715316</v>
      </c>
      <c r="BH1788" s="33">
        <f t="shared" si="648"/>
        <v>9.5829831814470898E-2</v>
      </c>
      <c r="BI1788" s="33">
        <f t="shared" si="649"/>
        <v>2.0477538008375939E-2</v>
      </c>
      <c r="BJ1788" s="63">
        <v>0</v>
      </c>
      <c r="BK1788" s="63">
        <v>47</v>
      </c>
      <c r="BL1788" s="63">
        <v>0</v>
      </c>
      <c r="BM1788" s="63">
        <v>0</v>
      </c>
      <c r="BN1788" s="63">
        <v>0</v>
      </c>
      <c r="BO1788" s="63">
        <v>0</v>
      </c>
      <c r="BP1788" s="63">
        <v>0</v>
      </c>
      <c r="BQ1788" s="63">
        <v>0</v>
      </c>
      <c r="BR1788" s="63">
        <v>0</v>
      </c>
      <c r="BS1788" s="63">
        <v>0</v>
      </c>
      <c r="BT1788" s="63">
        <v>0</v>
      </c>
      <c r="BU1788" s="63">
        <v>0</v>
      </c>
      <c r="BV1788" s="63">
        <v>0</v>
      </c>
      <c r="BW1788" s="63">
        <v>0</v>
      </c>
      <c r="BX1788" s="63"/>
      <c r="BY1788" s="63"/>
      <c r="BZ1788" s="63"/>
      <c r="CA1788" s="63"/>
      <c r="CB1788" s="63"/>
      <c r="CC1788" s="63"/>
      <c r="CD1788" s="63"/>
      <c r="CE1788" s="63"/>
      <c r="CF1788" s="63"/>
      <c r="CG1788" s="63"/>
      <c r="CH1788" s="63"/>
      <c r="CI1788" s="63"/>
      <c r="CJ1788" s="63"/>
      <c r="CK1788" s="63"/>
      <c r="CL1788" s="63"/>
      <c r="CM1788" s="63" t="s">
        <v>3852</v>
      </c>
      <c r="CN1788" s="63">
        <v>20020828</v>
      </c>
      <c r="CO1788" s="63" t="s">
        <v>2689</v>
      </c>
      <c r="CP1788" s="66" t="s">
        <v>709</v>
      </c>
      <c r="CQ1788" s="64">
        <v>37498</v>
      </c>
      <c r="CR1788" s="78" t="s">
        <v>2038</v>
      </c>
      <c r="CS1788" s="78" t="s">
        <v>6954</v>
      </c>
    </row>
    <row r="1789" spans="1:97">
      <c r="A1789" s="63" t="s">
        <v>3591</v>
      </c>
      <c r="B1789" s="63" t="s">
        <v>7156</v>
      </c>
      <c r="C1789" s="63">
        <v>4979</v>
      </c>
      <c r="D1789" s="19" t="s">
        <v>3782</v>
      </c>
      <c r="E1789" s="63" t="s">
        <v>1707</v>
      </c>
      <c r="F1789" s="63" t="s">
        <v>1072</v>
      </c>
      <c r="G1789" s="65" t="s">
        <v>3596</v>
      </c>
      <c r="H1789" s="65">
        <v>1</v>
      </c>
      <c r="I1789" s="65">
        <v>18</v>
      </c>
      <c r="J1789" s="65">
        <v>100</v>
      </c>
      <c r="K1789" s="23">
        <v>41.562221999999998</v>
      </c>
      <c r="L1789" s="23">
        <v>-108.622778</v>
      </c>
      <c r="M1789" s="61" t="s">
        <v>3663</v>
      </c>
      <c r="N1789" s="63" t="s">
        <v>6769</v>
      </c>
      <c r="O1789" s="63"/>
      <c r="P1789" s="63" t="s">
        <v>7126</v>
      </c>
      <c r="Q1789" s="63"/>
      <c r="R1789" s="63"/>
      <c r="S1789" s="55">
        <f t="shared" si="656"/>
        <v>77</v>
      </c>
      <c r="T1789" s="63"/>
      <c r="U1789" s="66">
        <v>2981</v>
      </c>
      <c r="V1789" s="63">
        <v>3058</v>
      </c>
      <c r="W1789" s="66">
        <v>3414</v>
      </c>
      <c r="X1789" s="66">
        <v>3312</v>
      </c>
      <c r="Y1789" s="63"/>
      <c r="Z1789" s="64">
        <v>38973</v>
      </c>
      <c r="AA1789" s="63">
        <v>7.67</v>
      </c>
      <c r="AB1789" s="63"/>
      <c r="AC1789" s="63">
        <v>176</v>
      </c>
      <c r="AD1789" s="63">
        <v>169</v>
      </c>
      <c r="AE1789" s="63">
        <v>14858</v>
      </c>
      <c r="AF1789" s="63">
        <v>0</v>
      </c>
      <c r="AG1789" s="63"/>
      <c r="AH1789" s="63">
        <v>22000</v>
      </c>
      <c r="AI1789" s="63">
        <v>3000</v>
      </c>
      <c r="AJ1789" s="63">
        <v>0</v>
      </c>
      <c r="AK1789" s="63">
        <v>0</v>
      </c>
      <c r="AL1789" s="63">
        <v>0</v>
      </c>
      <c r="AM1789" s="63">
        <v>40203</v>
      </c>
      <c r="AN1789" s="63"/>
      <c r="AO1789" s="63" t="s">
        <v>5682</v>
      </c>
      <c r="AP1789" s="17">
        <f t="shared" si="634"/>
        <v>8.7823999999999991</v>
      </c>
      <c r="AQ1789" s="17">
        <f t="shared" si="635"/>
        <v>13.90701</v>
      </c>
      <c r="AR1789" s="17">
        <f t="shared" si="653"/>
        <v>646.32299999999998</v>
      </c>
      <c r="AS1789" s="17">
        <f t="shared" si="652"/>
        <v>0</v>
      </c>
      <c r="AT1789" s="17">
        <f t="shared" si="636"/>
        <v>669.01240999999993</v>
      </c>
      <c r="AU1789" s="5">
        <f t="shared" si="637"/>
        <v>620.62</v>
      </c>
      <c r="AV1789" s="5">
        <f t="shared" si="638"/>
        <v>49.169999999999995</v>
      </c>
      <c r="AW1789" s="5">
        <f t="shared" si="654"/>
        <v>0</v>
      </c>
      <c r="AX1789" s="5">
        <f t="shared" si="655"/>
        <v>0</v>
      </c>
      <c r="AY1789" s="5">
        <f t="shared" si="639"/>
        <v>0</v>
      </c>
      <c r="AZ1789" s="5">
        <f t="shared" si="640"/>
        <v>669.79</v>
      </c>
      <c r="BA1789" s="7">
        <f t="shared" si="641"/>
        <v>-5.8081012865821783E-4</v>
      </c>
      <c r="BB1789" s="62">
        <f t="shared" si="642"/>
        <v>40203</v>
      </c>
      <c r="BC1789" s="28">
        <f t="shared" si="643"/>
        <v>0</v>
      </c>
      <c r="BD1789" s="32">
        <f t="shared" si="644"/>
        <v>1.3127409699320825E-2</v>
      </c>
      <c r="BE1789" s="32">
        <f t="shared" si="645"/>
        <v>2.0787372240224963E-2</v>
      </c>
      <c r="BF1789" s="35">
        <f t="shared" si="646"/>
        <v>0.96608521806045433</v>
      </c>
      <c r="BG1789" s="36">
        <f t="shared" si="647"/>
        <v>0.92658893085892602</v>
      </c>
      <c r="BH1789" s="33">
        <f t="shared" si="648"/>
        <v>7.3411069141074065E-2</v>
      </c>
      <c r="BI1789" s="33">
        <f t="shared" si="649"/>
        <v>0</v>
      </c>
      <c r="BJ1789" s="63">
        <v>0</v>
      </c>
      <c r="BK1789" s="63">
        <v>0</v>
      </c>
      <c r="BL1789" s="63">
        <v>0</v>
      </c>
      <c r="BM1789" s="63">
        <v>0</v>
      </c>
      <c r="BN1789" s="63">
        <v>0</v>
      </c>
      <c r="BO1789" s="63">
        <v>0</v>
      </c>
      <c r="BP1789" s="63">
        <v>0</v>
      </c>
      <c r="BQ1789" s="63">
        <v>0</v>
      </c>
      <c r="BR1789" s="63">
        <v>0</v>
      </c>
      <c r="BS1789" s="63">
        <v>0</v>
      </c>
      <c r="BT1789" s="63">
        <v>0</v>
      </c>
      <c r="BU1789" s="63">
        <v>0</v>
      </c>
      <c r="BV1789" s="63">
        <v>0</v>
      </c>
      <c r="BW1789" s="63">
        <v>0</v>
      </c>
      <c r="BX1789" s="63"/>
      <c r="BY1789" s="63"/>
      <c r="BZ1789" s="63"/>
      <c r="CA1789" s="63"/>
      <c r="CB1789" s="63"/>
      <c r="CC1789" s="63"/>
      <c r="CD1789" s="63"/>
      <c r="CE1789" s="63"/>
      <c r="CF1789" s="63"/>
      <c r="CG1789" s="63"/>
      <c r="CH1789" s="63"/>
      <c r="CI1789" s="63"/>
      <c r="CJ1789" s="63"/>
      <c r="CK1789" s="63"/>
      <c r="CL1789" s="63"/>
      <c r="CM1789" s="63"/>
      <c r="CN1789" s="63">
        <v>20060913</v>
      </c>
      <c r="CO1789" s="63" t="s">
        <v>5684</v>
      </c>
      <c r="CP1789" s="66" t="s">
        <v>6770</v>
      </c>
      <c r="CQ1789" s="64">
        <v>38975</v>
      </c>
      <c r="CR1789" s="78" t="s">
        <v>2038</v>
      </c>
      <c r="CS1789" s="78" t="s">
        <v>6954</v>
      </c>
    </row>
    <row r="1790" spans="1:97">
      <c r="A1790" s="63" t="s">
        <v>3591</v>
      </c>
      <c r="B1790" s="63" t="s">
        <v>6771</v>
      </c>
      <c r="C1790" s="63">
        <v>4995</v>
      </c>
      <c r="D1790" s="19" t="s">
        <v>3782</v>
      </c>
      <c r="E1790" s="63" t="s">
        <v>1707</v>
      </c>
      <c r="F1790" s="63" t="s">
        <v>1072</v>
      </c>
      <c r="G1790" s="65" t="s">
        <v>1575</v>
      </c>
      <c r="H1790" s="65">
        <v>2</v>
      </c>
      <c r="I1790" s="65">
        <v>18</v>
      </c>
      <c r="J1790" s="65">
        <v>100</v>
      </c>
      <c r="K1790" s="23">
        <v>41.567489000000002</v>
      </c>
      <c r="L1790" s="23">
        <v>-108.640327</v>
      </c>
      <c r="M1790" s="61" t="s">
        <v>6772</v>
      </c>
      <c r="N1790" s="63" t="s">
        <v>6773</v>
      </c>
      <c r="O1790" s="63"/>
      <c r="P1790" s="63" t="s">
        <v>7126</v>
      </c>
      <c r="Q1790" s="63"/>
      <c r="R1790" s="63"/>
      <c r="S1790" s="55">
        <f t="shared" si="656"/>
        <v>10</v>
      </c>
      <c r="T1790" s="63"/>
      <c r="U1790" s="66">
        <v>2365</v>
      </c>
      <c r="V1790" s="63">
        <v>2375</v>
      </c>
      <c r="W1790" s="66">
        <v>2553</v>
      </c>
      <c r="X1790" s="66"/>
      <c r="Y1790" s="63"/>
      <c r="Z1790" s="64">
        <v>38973</v>
      </c>
      <c r="AA1790" s="63">
        <v>7.76</v>
      </c>
      <c r="AB1790" s="63"/>
      <c r="AC1790" s="63">
        <v>55</v>
      </c>
      <c r="AD1790" s="63">
        <v>40</v>
      </c>
      <c r="AE1790" s="63">
        <v>20263</v>
      </c>
      <c r="AF1790" s="63">
        <v>0</v>
      </c>
      <c r="AG1790" s="63"/>
      <c r="AH1790" s="63">
        <v>28000</v>
      </c>
      <c r="AI1790" s="63">
        <v>6000</v>
      </c>
      <c r="AJ1790" s="63">
        <v>0</v>
      </c>
      <c r="AK1790" s="63">
        <v>0</v>
      </c>
      <c r="AL1790" s="63">
        <v>0</v>
      </c>
      <c r="AM1790" s="63">
        <v>54358</v>
      </c>
      <c r="AN1790" s="63"/>
      <c r="AO1790" s="63" t="s">
        <v>5682</v>
      </c>
      <c r="AP1790" s="17">
        <f t="shared" si="634"/>
        <v>2.7444999999999999</v>
      </c>
      <c r="AQ1790" s="17">
        <f t="shared" si="635"/>
        <v>3.2915999999999999</v>
      </c>
      <c r="AR1790" s="17">
        <f t="shared" si="653"/>
        <v>881.44049999999993</v>
      </c>
      <c r="AS1790" s="17">
        <f t="shared" si="652"/>
        <v>0</v>
      </c>
      <c r="AT1790" s="17">
        <f t="shared" si="636"/>
        <v>887.47659999999996</v>
      </c>
      <c r="AU1790" s="5">
        <f t="shared" si="637"/>
        <v>789.88</v>
      </c>
      <c r="AV1790" s="5">
        <f t="shared" si="638"/>
        <v>98.339999999999989</v>
      </c>
      <c r="AW1790" s="5">
        <f t="shared" si="654"/>
        <v>0</v>
      </c>
      <c r="AX1790" s="5">
        <f t="shared" si="655"/>
        <v>0</v>
      </c>
      <c r="AY1790" s="5">
        <f t="shared" si="639"/>
        <v>0</v>
      </c>
      <c r="AZ1790" s="5">
        <f t="shared" si="640"/>
        <v>888.22</v>
      </c>
      <c r="BA1790" s="7">
        <f t="shared" si="641"/>
        <v>-4.1865260090043823E-4</v>
      </c>
      <c r="BB1790" s="62">
        <f t="shared" si="642"/>
        <v>54358</v>
      </c>
      <c r="BC1790" s="28">
        <f t="shared" si="643"/>
        <v>0</v>
      </c>
      <c r="BD1790" s="32">
        <f t="shared" si="644"/>
        <v>3.0924759030266265E-3</v>
      </c>
      <c r="BE1790" s="32">
        <f t="shared" si="645"/>
        <v>3.7089428611413529E-3</v>
      </c>
      <c r="BF1790" s="35">
        <f t="shared" si="646"/>
        <v>0.99319858123583193</v>
      </c>
      <c r="BG1790" s="36">
        <f t="shared" si="647"/>
        <v>0.88928418635022854</v>
      </c>
      <c r="BH1790" s="33">
        <f t="shared" si="648"/>
        <v>0.11071581364977144</v>
      </c>
      <c r="BI1790" s="33">
        <f t="shared" si="649"/>
        <v>0</v>
      </c>
      <c r="BJ1790" s="63">
        <v>0</v>
      </c>
      <c r="BK1790" s="63">
        <v>0</v>
      </c>
      <c r="BL1790" s="63">
        <v>0</v>
      </c>
      <c r="BM1790" s="63">
        <v>0</v>
      </c>
      <c r="BN1790" s="63">
        <v>0</v>
      </c>
      <c r="BO1790" s="63">
        <v>0</v>
      </c>
      <c r="BP1790" s="63">
        <v>0</v>
      </c>
      <c r="BQ1790" s="63">
        <v>0</v>
      </c>
      <c r="BR1790" s="63">
        <v>0</v>
      </c>
      <c r="BS1790" s="63">
        <v>0</v>
      </c>
      <c r="BT1790" s="63">
        <v>0</v>
      </c>
      <c r="BU1790" s="63">
        <v>0</v>
      </c>
      <c r="BV1790" s="63">
        <v>0</v>
      </c>
      <c r="BW1790" s="63">
        <v>0</v>
      </c>
      <c r="BX1790" s="63"/>
      <c r="BY1790" s="63"/>
      <c r="BZ1790" s="63"/>
      <c r="CA1790" s="63"/>
      <c r="CB1790" s="63"/>
      <c r="CC1790" s="63"/>
      <c r="CD1790" s="63"/>
      <c r="CE1790" s="63"/>
      <c r="CF1790" s="63"/>
      <c r="CG1790" s="63"/>
      <c r="CH1790" s="63"/>
      <c r="CI1790" s="63"/>
      <c r="CJ1790" s="63"/>
      <c r="CK1790" s="63"/>
      <c r="CL1790" s="63"/>
      <c r="CM1790" s="63"/>
      <c r="CN1790" s="63">
        <v>20060913</v>
      </c>
      <c r="CO1790" s="63" t="s">
        <v>5684</v>
      </c>
      <c r="CP1790" s="66" t="s">
        <v>6774</v>
      </c>
      <c r="CQ1790" s="64">
        <v>38975</v>
      </c>
      <c r="CR1790" s="78" t="s">
        <v>2038</v>
      </c>
      <c r="CS1790" s="78" t="s">
        <v>6954</v>
      </c>
    </row>
    <row r="1791" spans="1:97">
      <c r="A1791" s="63" t="s">
        <v>3591</v>
      </c>
      <c r="B1791" s="63" t="s">
        <v>5685</v>
      </c>
      <c r="C1791" s="63">
        <v>4984</v>
      </c>
      <c r="D1791" s="19" t="s">
        <v>3782</v>
      </c>
      <c r="E1791" s="63" t="s">
        <v>1707</v>
      </c>
      <c r="F1791" s="63" t="s">
        <v>1072</v>
      </c>
      <c r="G1791" s="65" t="s">
        <v>274</v>
      </c>
      <c r="H1791" s="65">
        <v>11</v>
      </c>
      <c r="I1791" s="65">
        <v>18</v>
      </c>
      <c r="J1791" s="65">
        <v>100</v>
      </c>
      <c r="K1791" s="23">
        <v>41.547499999999999</v>
      </c>
      <c r="L1791" s="23">
        <v>-108.652778</v>
      </c>
      <c r="M1791" s="61" t="s">
        <v>6765</v>
      </c>
      <c r="N1791" s="63" t="s">
        <v>6766</v>
      </c>
      <c r="O1791" s="63"/>
      <c r="P1791" s="63" t="s">
        <v>7126</v>
      </c>
      <c r="Q1791" s="63"/>
      <c r="R1791" s="63"/>
      <c r="S1791" s="55">
        <f t="shared" si="656"/>
        <v>18</v>
      </c>
      <c r="T1791" s="63"/>
      <c r="U1791" s="66">
        <v>2258</v>
      </c>
      <c r="V1791" s="63">
        <v>2276</v>
      </c>
      <c r="W1791" s="66">
        <v>2649</v>
      </c>
      <c r="X1791" s="66">
        <v>2619</v>
      </c>
      <c r="Y1791" s="63"/>
      <c r="Z1791" s="64">
        <v>38973</v>
      </c>
      <c r="AA1791" s="63">
        <v>7.95</v>
      </c>
      <c r="AB1791" s="63"/>
      <c r="AC1791" s="63">
        <v>124</v>
      </c>
      <c r="AD1791" s="63">
        <v>90</v>
      </c>
      <c r="AE1791" s="63">
        <v>14513</v>
      </c>
      <c r="AF1791" s="63">
        <v>0</v>
      </c>
      <c r="AG1791" s="63"/>
      <c r="AH1791" s="63">
        <v>21850</v>
      </c>
      <c r="AI1791" s="63">
        <v>1800</v>
      </c>
      <c r="AJ1791" s="63">
        <v>0</v>
      </c>
      <c r="AK1791" s="63">
        <v>0</v>
      </c>
      <c r="AL1791" s="63">
        <v>0</v>
      </c>
      <c r="AM1791" s="63">
        <v>38381</v>
      </c>
      <c r="AN1791" s="63"/>
      <c r="AO1791" s="63" t="s">
        <v>5682</v>
      </c>
      <c r="AP1791" s="17">
        <f t="shared" si="634"/>
        <v>6.1875999999999998</v>
      </c>
      <c r="AQ1791" s="17">
        <f t="shared" si="635"/>
        <v>7.4061000000000003</v>
      </c>
      <c r="AR1791" s="17">
        <f t="shared" si="653"/>
        <v>631.31549999999993</v>
      </c>
      <c r="AS1791" s="17">
        <f t="shared" si="652"/>
        <v>0</v>
      </c>
      <c r="AT1791" s="17">
        <f t="shared" si="636"/>
        <v>644.90919999999994</v>
      </c>
      <c r="AU1791" s="5">
        <f t="shared" si="637"/>
        <v>616.38850000000002</v>
      </c>
      <c r="AV1791" s="5">
        <f t="shared" si="638"/>
        <v>29.501999999999995</v>
      </c>
      <c r="AW1791" s="5">
        <f t="shared" si="654"/>
        <v>0</v>
      </c>
      <c r="AX1791" s="5">
        <f t="shared" si="655"/>
        <v>0</v>
      </c>
      <c r="AY1791" s="5">
        <f t="shared" si="639"/>
        <v>0</v>
      </c>
      <c r="AZ1791" s="5">
        <f t="shared" si="640"/>
        <v>645.89049999999997</v>
      </c>
      <c r="BA1791" s="7">
        <f t="shared" si="641"/>
        <v>-7.6022639298725658E-4</v>
      </c>
      <c r="BB1791" s="62">
        <f t="shared" si="642"/>
        <v>38377</v>
      </c>
      <c r="BC1791" s="28">
        <f t="shared" si="643"/>
        <v>-5.211183199145366E-5</v>
      </c>
      <c r="BD1791" s="32">
        <f t="shared" si="644"/>
        <v>9.5945289662482721E-3</v>
      </c>
      <c r="BE1791" s="32">
        <f t="shared" si="645"/>
        <v>1.1483942235589135E-2</v>
      </c>
      <c r="BF1791" s="35">
        <f t="shared" si="646"/>
        <v>0.97892152879816252</v>
      </c>
      <c r="BG1791" s="36">
        <f t="shared" si="647"/>
        <v>0.95432352697554779</v>
      </c>
      <c r="BH1791" s="33">
        <f t="shared" si="648"/>
        <v>4.5676473024452283E-2</v>
      </c>
      <c r="BI1791" s="33">
        <f t="shared" si="649"/>
        <v>0</v>
      </c>
      <c r="BJ1791" s="63">
        <v>0</v>
      </c>
      <c r="BK1791" s="63">
        <v>4</v>
      </c>
      <c r="BL1791" s="63">
        <v>0</v>
      </c>
      <c r="BM1791" s="63">
        <v>0</v>
      </c>
      <c r="BN1791" s="63">
        <v>0</v>
      </c>
      <c r="BO1791" s="63">
        <v>0</v>
      </c>
      <c r="BP1791" s="63">
        <v>0</v>
      </c>
      <c r="BQ1791" s="63">
        <v>0</v>
      </c>
      <c r="BR1791" s="63">
        <v>0</v>
      </c>
      <c r="BS1791" s="63">
        <v>0</v>
      </c>
      <c r="BT1791" s="63">
        <v>0</v>
      </c>
      <c r="BU1791" s="63">
        <v>0</v>
      </c>
      <c r="BV1791" s="63">
        <v>0</v>
      </c>
      <c r="BW1791" s="63">
        <v>0</v>
      </c>
      <c r="BX1791" s="63"/>
      <c r="BY1791" s="63"/>
      <c r="BZ1791" s="63"/>
      <c r="CA1791" s="63"/>
      <c r="CB1791" s="63"/>
      <c r="CC1791" s="63"/>
      <c r="CD1791" s="63"/>
      <c r="CE1791" s="63"/>
      <c r="CF1791" s="63"/>
      <c r="CG1791" s="63"/>
      <c r="CH1791" s="63"/>
      <c r="CI1791" s="63"/>
      <c r="CJ1791" s="63"/>
      <c r="CK1791" s="63"/>
      <c r="CL1791" s="63"/>
      <c r="CM1791" s="63"/>
      <c r="CN1791" s="63">
        <v>20060913</v>
      </c>
      <c r="CO1791" s="63" t="s">
        <v>5684</v>
      </c>
      <c r="CP1791" s="66"/>
      <c r="CQ1791" s="64">
        <v>38975</v>
      </c>
      <c r="CR1791" s="78" t="s">
        <v>2038</v>
      </c>
      <c r="CS1791" s="78" t="s">
        <v>6954</v>
      </c>
    </row>
    <row r="1792" spans="1:97">
      <c r="A1792" s="63" t="s">
        <v>3591</v>
      </c>
      <c r="B1792" s="63" t="s">
        <v>5685</v>
      </c>
      <c r="C1792" s="63">
        <v>4982</v>
      </c>
      <c r="D1792" s="19" t="s">
        <v>3782</v>
      </c>
      <c r="E1792" s="63" t="s">
        <v>1707</v>
      </c>
      <c r="F1792" s="63" t="s">
        <v>1072</v>
      </c>
      <c r="G1792" s="65" t="s">
        <v>3598</v>
      </c>
      <c r="H1792" s="65">
        <v>11</v>
      </c>
      <c r="I1792" s="65">
        <v>18</v>
      </c>
      <c r="J1792" s="65">
        <v>100</v>
      </c>
      <c r="K1792" s="23">
        <v>41.554721999999998</v>
      </c>
      <c r="L1792" s="23">
        <v>-108.642222</v>
      </c>
      <c r="M1792" s="61" t="s">
        <v>5686</v>
      </c>
      <c r="N1792" s="63" t="s">
        <v>6760</v>
      </c>
      <c r="O1792" s="63"/>
      <c r="P1792" s="63" t="s">
        <v>7126</v>
      </c>
      <c r="Q1792" s="63"/>
      <c r="R1792" s="63"/>
      <c r="S1792" s="55">
        <f t="shared" si="656"/>
        <v>21</v>
      </c>
      <c r="T1792" s="63"/>
      <c r="U1792" s="66">
        <v>2442</v>
      </c>
      <c r="V1792" s="63">
        <v>2463</v>
      </c>
      <c r="W1792" s="66">
        <v>2890</v>
      </c>
      <c r="X1792" s="66">
        <v>2870</v>
      </c>
      <c r="Y1792" s="63"/>
      <c r="Z1792" s="64">
        <v>38973</v>
      </c>
      <c r="AA1792" s="63">
        <v>7.67</v>
      </c>
      <c r="AB1792" s="63"/>
      <c r="AC1792" s="63">
        <v>156</v>
      </c>
      <c r="AD1792" s="63">
        <v>97</v>
      </c>
      <c r="AE1792" s="63">
        <v>13386</v>
      </c>
      <c r="AF1792" s="63">
        <v>0</v>
      </c>
      <c r="AG1792" s="63"/>
      <c r="AH1792" s="63">
        <v>19500</v>
      </c>
      <c r="AI1792" s="63">
        <v>3000</v>
      </c>
      <c r="AJ1792" s="63">
        <v>0</v>
      </c>
      <c r="AK1792" s="63">
        <v>0</v>
      </c>
      <c r="AL1792" s="63">
        <v>0</v>
      </c>
      <c r="AM1792" s="63">
        <v>36139</v>
      </c>
      <c r="AN1792" s="63"/>
      <c r="AO1792" s="63" t="s">
        <v>5682</v>
      </c>
      <c r="AP1792" s="17">
        <f t="shared" si="634"/>
        <v>7.7843999999999998</v>
      </c>
      <c r="AQ1792" s="17">
        <f t="shared" si="635"/>
        <v>7.9821300000000006</v>
      </c>
      <c r="AR1792" s="17">
        <f t="shared" si="653"/>
        <v>582.29099999999994</v>
      </c>
      <c r="AS1792" s="17">
        <f t="shared" si="652"/>
        <v>0</v>
      </c>
      <c r="AT1792" s="17">
        <f t="shared" si="636"/>
        <v>598.05752999999993</v>
      </c>
      <c r="AU1792" s="5">
        <f t="shared" si="637"/>
        <v>550.09500000000003</v>
      </c>
      <c r="AV1792" s="5">
        <f t="shared" si="638"/>
        <v>49.169999999999995</v>
      </c>
      <c r="AW1792" s="5">
        <f t="shared" si="654"/>
        <v>0</v>
      </c>
      <c r="AX1792" s="5">
        <f t="shared" si="655"/>
        <v>0</v>
      </c>
      <c r="AY1792" s="5">
        <f t="shared" si="639"/>
        <v>0</v>
      </c>
      <c r="AZ1792" s="5">
        <f t="shared" si="640"/>
        <v>599.26499999999999</v>
      </c>
      <c r="BA1792" s="7">
        <f t="shared" si="641"/>
        <v>-1.0084751349329888E-3</v>
      </c>
      <c r="BB1792" s="62">
        <f t="shared" si="642"/>
        <v>36139</v>
      </c>
      <c r="BC1792" s="28">
        <f t="shared" si="643"/>
        <v>0</v>
      </c>
      <c r="BD1792" s="32">
        <f t="shared" si="644"/>
        <v>1.3016139099527767E-2</v>
      </c>
      <c r="BE1792" s="32">
        <f t="shared" si="645"/>
        <v>1.3346759466434611E-2</v>
      </c>
      <c r="BF1792" s="35">
        <f t="shared" si="646"/>
        <v>0.97363710143403759</v>
      </c>
      <c r="BG1792" s="36">
        <f t="shared" si="647"/>
        <v>0.91794948812295063</v>
      </c>
      <c r="BH1792" s="33">
        <f t="shared" si="648"/>
        <v>8.2050511877049384E-2</v>
      </c>
      <c r="BI1792" s="33">
        <f t="shared" si="649"/>
        <v>0</v>
      </c>
      <c r="BJ1792" s="63">
        <v>0</v>
      </c>
      <c r="BK1792" s="63">
        <v>0</v>
      </c>
      <c r="BL1792" s="63">
        <v>0</v>
      </c>
      <c r="BM1792" s="63">
        <v>0</v>
      </c>
      <c r="BN1792" s="63">
        <v>0</v>
      </c>
      <c r="BO1792" s="63">
        <v>0</v>
      </c>
      <c r="BP1792" s="63">
        <v>0</v>
      </c>
      <c r="BQ1792" s="63">
        <v>0</v>
      </c>
      <c r="BR1792" s="63">
        <v>0</v>
      </c>
      <c r="BS1792" s="63">
        <v>0</v>
      </c>
      <c r="BT1792" s="63">
        <v>0</v>
      </c>
      <c r="BU1792" s="63">
        <v>0</v>
      </c>
      <c r="BV1792" s="63">
        <v>0</v>
      </c>
      <c r="BW1792" s="63">
        <v>0</v>
      </c>
      <c r="BX1792" s="63"/>
      <c r="BY1792" s="63"/>
      <c r="BZ1792" s="63"/>
      <c r="CA1792" s="63"/>
      <c r="CB1792" s="63"/>
      <c r="CC1792" s="63"/>
      <c r="CD1792" s="63"/>
      <c r="CE1792" s="63"/>
      <c r="CF1792" s="63"/>
      <c r="CG1792" s="63"/>
      <c r="CH1792" s="63"/>
      <c r="CI1792" s="63"/>
      <c r="CJ1792" s="63"/>
      <c r="CK1792" s="63"/>
      <c r="CL1792" s="63"/>
      <c r="CM1792" s="63"/>
      <c r="CN1792" s="63">
        <v>20060913</v>
      </c>
      <c r="CO1792" s="63" t="s">
        <v>5684</v>
      </c>
      <c r="CP1792" s="66"/>
      <c r="CQ1792" s="64">
        <v>38975</v>
      </c>
      <c r="CR1792" s="78" t="s">
        <v>2038</v>
      </c>
      <c r="CS1792" s="78" t="s">
        <v>6954</v>
      </c>
    </row>
    <row r="1793" spans="1:97">
      <c r="A1793" s="63" t="s">
        <v>3591</v>
      </c>
      <c r="B1793" s="63" t="s">
        <v>5685</v>
      </c>
      <c r="C1793" s="63">
        <v>4983</v>
      </c>
      <c r="D1793" s="19" t="s">
        <v>3782</v>
      </c>
      <c r="E1793" s="63" t="s">
        <v>1707</v>
      </c>
      <c r="F1793" s="63" t="s">
        <v>1072</v>
      </c>
      <c r="G1793" s="65" t="s">
        <v>3609</v>
      </c>
      <c r="H1793" s="65">
        <v>11</v>
      </c>
      <c r="I1793" s="65">
        <v>18</v>
      </c>
      <c r="J1793" s="65">
        <v>100</v>
      </c>
      <c r="K1793" s="23">
        <v>41.548538999999998</v>
      </c>
      <c r="L1793" s="23">
        <v>-108.641533</v>
      </c>
      <c r="M1793" s="61" t="s">
        <v>6767</v>
      </c>
      <c r="N1793" s="63" t="s">
        <v>6768</v>
      </c>
      <c r="O1793" s="63"/>
      <c r="P1793" s="63" t="s">
        <v>7126</v>
      </c>
      <c r="Q1793" s="63"/>
      <c r="R1793" s="63"/>
      <c r="S1793" s="55">
        <f t="shared" si="656"/>
        <v>23</v>
      </c>
      <c r="T1793" s="63"/>
      <c r="U1793" s="66">
        <v>2686</v>
      </c>
      <c r="V1793" s="63">
        <v>2709</v>
      </c>
      <c r="W1793" s="66">
        <v>3076</v>
      </c>
      <c r="X1793" s="66"/>
      <c r="Y1793" s="63"/>
      <c r="Z1793" s="64">
        <v>38973</v>
      </c>
      <c r="AA1793" s="63">
        <v>8.02</v>
      </c>
      <c r="AB1793" s="63"/>
      <c r="AC1793" s="63">
        <v>74</v>
      </c>
      <c r="AD1793" s="63">
        <v>74</v>
      </c>
      <c r="AE1793" s="63">
        <v>14076</v>
      </c>
      <c r="AF1793" s="63">
        <v>0</v>
      </c>
      <c r="AG1793" s="63"/>
      <c r="AH1793" s="63">
        <v>20800</v>
      </c>
      <c r="AI1793" s="63">
        <v>2200</v>
      </c>
      <c r="AJ1793" s="63">
        <v>0</v>
      </c>
      <c r="AK1793" s="63">
        <v>0</v>
      </c>
      <c r="AL1793" s="63">
        <v>0</v>
      </c>
      <c r="AM1793" s="63">
        <v>37225</v>
      </c>
      <c r="AN1793" s="63"/>
      <c r="AO1793" s="63" t="s">
        <v>5682</v>
      </c>
      <c r="AP1793" s="17">
        <f t="shared" si="634"/>
        <v>3.6926000000000001</v>
      </c>
      <c r="AQ1793" s="17">
        <f t="shared" si="635"/>
        <v>6.0894599999999999</v>
      </c>
      <c r="AR1793" s="17">
        <f t="shared" si="653"/>
        <v>612.30599999999993</v>
      </c>
      <c r="AS1793" s="17">
        <f t="shared" si="652"/>
        <v>0</v>
      </c>
      <c r="AT1793" s="17">
        <f t="shared" si="636"/>
        <v>622.08805999999993</v>
      </c>
      <c r="AU1793" s="5">
        <f t="shared" si="637"/>
        <v>586.76800000000003</v>
      </c>
      <c r="AV1793" s="5">
        <f t="shared" si="638"/>
        <v>36.058</v>
      </c>
      <c r="AW1793" s="5">
        <f t="shared" si="654"/>
        <v>0</v>
      </c>
      <c r="AX1793" s="5">
        <f t="shared" si="655"/>
        <v>0</v>
      </c>
      <c r="AY1793" s="5">
        <f t="shared" si="639"/>
        <v>0</v>
      </c>
      <c r="AZ1793" s="5">
        <f t="shared" si="640"/>
        <v>622.82600000000002</v>
      </c>
      <c r="BA1793" s="7">
        <f t="shared" si="641"/>
        <v>-5.9276380893319989E-4</v>
      </c>
      <c r="BB1793" s="62">
        <f t="shared" si="642"/>
        <v>37224</v>
      </c>
      <c r="BC1793" s="28">
        <f t="shared" si="643"/>
        <v>-1.3432013861838306E-5</v>
      </c>
      <c r="BD1793" s="32">
        <f t="shared" si="644"/>
        <v>5.9358155821219276E-3</v>
      </c>
      <c r="BE1793" s="32">
        <f t="shared" si="645"/>
        <v>9.7887427705974622E-3</v>
      </c>
      <c r="BF1793" s="35">
        <f t="shared" si="646"/>
        <v>0.98427544164728065</v>
      </c>
      <c r="BG1793" s="36">
        <f t="shared" si="647"/>
        <v>0.94210582088737471</v>
      </c>
      <c r="BH1793" s="33">
        <f t="shared" si="648"/>
        <v>5.789417911262535E-2</v>
      </c>
      <c r="BI1793" s="33">
        <f t="shared" si="649"/>
        <v>0</v>
      </c>
      <c r="BJ1793" s="63">
        <v>0</v>
      </c>
      <c r="BK1793" s="63">
        <v>1</v>
      </c>
      <c r="BL1793" s="63">
        <v>0</v>
      </c>
      <c r="BM1793" s="63">
        <v>0</v>
      </c>
      <c r="BN1793" s="63">
        <v>0</v>
      </c>
      <c r="BO1793" s="63">
        <v>0</v>
      </c>
      <c r="BP1793" s="63">
        <v>0</v>
      </c>
      <c r="BQ1793" s="63">
        <v>0</v>
      </c>
      <c r="BR1793" s="63">
        <v>0</v>
      </c>
      <c r="BS1793" s="63">
        <v>0</v>
      </c>
      <c r="BT1793" s="63">
        <v>0</v>
      </c>
      <c r="BU1793" s="63">
        <v>0</v>
      </c>
      <c r="BV1793" s="63">
        <v>0</v>
      </c>
      <c r="BW1793" s="63">
        <v>0</v>
      </c>
      <c r="BX1793" s="63"/>
      <c r="BY1793" s="63"/>
      <c r="BZ1793" s="63"/>
      <c r="CA1793" s="63"/>
      <c r="CB1793" s="63"/>
      <c r="CC1793" s="63"/>
      <c r="CD1793" s="63"/>
      <c r="CE1793" s="63"/>
      <c r="CF1793" s="63"/>
      <c r="CG1793" s="63"/>
      <c r="CH1793" s="63"/>
      <c r="CI1793" s="63"/>
      <c r="CJ1793" s="63"/>
      <c r="CK1793" s="63"/>
      <c r="CL1793" s="63"/>
      <c r="CM1793" s="63"/>
      <c r="CN1793" s="63">
        <v>20060913</v>
      </c>
      <c r="CO1793" s="63" t="s">
        <v>5684</v>
      </c>
      <c r="CP1793" s="66"/>
      <c r="CQ1793" s="64">
        <v>38974</v>
      </c>
      <c r="CR1793" s="78" t="s">
        <v>2038</v>
      </c>
      <c r="CS1793" s="78" t="s">
        <v>6954</v>
      </c>
    </row>
    <row r="1794" spans="1:97">
      <c r="A1794" s="63" t="s">
        <v>3591</v>
      </c>
      <c r="B1794" s="63" t="s">
        <v>5679</v>
      </c>
      <c r="C1794" s="63">
        <v>4987</v>
      </c>
      <c r="D1794" s="19" t="s">
        <v>3782</v>
      </c>
      <c r="E1794" s="63" t="s">
        <v>1707</v>
      </c>
      <c r="F1794" s="63" t="s">
        <v>1072</v>
      </c>
      <c r="G1794" s="65" t="s">
        <v>3604</v>
      </c>
      <c r="H1794" s="65">
        <v>12</v>
      </c>
      <c r="I1794" s="65">
        <v>18</v>
      </c>
      <c r="J1794" s="65">
        <v>100</v>
      </c>
      <c r="K1794" s="23">
        <v>41.546944000000003</v>
      </c>
      <c r="L1794" s="23">
        <v>-108.630833</v>
      </c>
      <c r="M1794" s="61" t="s">
        <v>719</v>
      </c>
      <c r="N1794" s="63" t="s">
        <v>720</v>
      </c>
      <c r="O1794" s="63"/>
      <c r="P1794" s="63" t="s">
        <v>7126</v>
      </c>
      <c r="Q1794" s="63"/>
      <c r="R1794" s="63"/>
      <c r="S1794" s="55">
        <f t="shared" si="656"/>
        <v>72</v>
      </c>
      <c r="T1794" s="63"/>
      <c r="U1794" s="66">
        <v>3020</v>
      </c>
      <c r="V1794" s="63">
        <v>3092</v>
      </c>
      <c r="W1794" s="66">
        <v>3269</v>
      </c>
      <c r="X1794" s="66"/>
      <c r="Y1794" s="63"/>
      <c r="Z1794" s="64">
        <v>38976</v>
      </c>
      <c r="AA1794" s="63">
        <v>8.2899999999999991</v>
      </c>
      <c r="AB1794" s="63"/>
      <c r="AC1794" s="63">
        <v>68</v>
      </c>
      <c r="AD1794" s="63">
        <v>62</v>
      </c>
      <c r="AE1794" s="63">
        <v>14559</v>
      </c>
      <c r="AF1794" s="63">
        <v>0</v>
      </c>
      <c r="AG1794" s="63"/>
      <c r="AH1794" s="63">
        <v>21000</v>
      </c>
      <c r="AI1794" s="63">
        <v>3000</v>
      </c>
      <c r="AJ1794" s="63">
        <v>0</v>
      </c>
      <c r="AK1794" s="63">
        <v>0</v>
      </c>
      <c r="AL1794" s="63">
        <v>0</v>
      </c>
      <c r="AM1794" s="63">
        <v>38693</v>
      </c>
      <c r="AN1794" s="63"/>
      <c r="AO1794" s="63" t="s">
        <v>5682</v>
      </c>
      <c r="AP1794" s="17">
        <f t="shared" si="634"/>
        <v>3.3932000000000002</v>
      </c>
      <c r="AQ1794" s="17">
        <f t="shared" si="635"/>
        <v>5.1019800000000002</v>
      </c>
      <c r="AR1794" s="17">
        <f t="shared" si="653"/>
        <v>633.31649999999991</v>
      </c>
      <c r="AS1794" s="17">
        <f t="shared" si="652"/>
        <v>0</v>
      </c>
      <c r="AT1794" s="17">
        <f t="shared" si="636"/>
        <v>641.81167999999991</v>
      </c>
      <c r="AU1794" s="5">
        <f t="shared" si="637"/>
        <v>592.41</v>
      </c>
      <c r="AV1794" s="5">
        <f t="shared" si="638"/>
        <v>49.169999999999995</v>
      </c>
      <c r="AW1794" s="5">
        <f t="shared" si="654"/>
        <v>0</v>
      </c>
      <c r="AX1794" s="5">
        <f t="shared" si="655"/>
        <v>0</v>
      </c>
      <c r="AY1794" s="5">
        <f t="shared" si="639"/>
        <v>0</v>
      </c>
      <c r="AZ1794" s="5">
        <f t="shared" si="640"/>
        <v>641.57999999999993</v>
      </c>
      <c r="BA1794" s="7">
        <f t="shared" si="641"/>
        <v>1.8052166272418337E-4</v>
      </c>
      <c r="BB1794" s="62">
        <f t="shared" si="642"/>
        <v>38689</v>
      </c>
      <c r="BC1794" s="28">
        <f t="shared" si="643"/>
        <v>-5.1691607867462715E-5</v>
      </c>
      <c r="BD1794" s="32">
        <f t="shared" si="644"/>
        <v>5.2869090821158014E-3</v>
      </c>
      <c r="BE1794" s="32">
        <f t="shared" si="645"/>
        <v>7.9493411525324697E-3</v>
      </c>
      <c r="BF1794" s="35">
        <f t="shared" si="646"/>
        <v>0.98676374976535175</v>
      </c>
      <c r="BG1794" s="36">
        <f t="shared" si="647"/>
        <v>0.92336107734031614</v>
      </c>
      <c r="BH1794" s="33">
        <f t="shared" si="648"/>
        <v>7.6638922659683903E-2</v>
      </c>
      <c r="BI1794" s="33">
        <f t="shared" si="649"/>
        <v>0</v>
      </c>
      <c r="BJ1794" s="63">
        <v>0</v>
      </c>
      <c r="BK1794" s="63">
        <v>4</v>
      </c>
      <c r="BL1794" s="63">
        <v>0</v>
      </c>
      <c r="BM1794" s="63">
        <v>0</v>
      </c>
      <c r="BN1794" s="63">
        <v>0</v>
      </c>
      <c r="BO1794" s="63">
        <v>0</v>
      </c>
      <c r="BP1794" s="63">
        <v>0</v>
      </c>
      <c r="BQ1794" s="63">
        <v>0</v>
      </c>
      <c r="BR1794" s="63">
        <v>0</v>
      </c>
      <c r="BS1794" s="63">
        <v>0</v>
      </c>
      <c r="BT1794" s="63">
        <v>0</v>
      </c>
      <c r="BU1794" s="63">
        <v>0</v>
      </c>
      <c r="BV1794" s="63">
        <v>0</v>
      </c>
      <c r="BW1794" s="63">
        <v>0</v>
      </c>
      <c r="BX1794" s="63"/>
      <c r="BY1794" s="63"/>
      <c r="BZ1794" s="63"/>
      <c r="CA1794" s="63"/>
      <c r="CB1794" s="63"/>
      <c r="CC1794" s="63"/>
      <c r="CD1794" s="63"/>
      <c r="CE1794" s="63"/>
      <c r="CF1794" s="63"/>
      <c r="CG1794" s="63"/>
      <c r="CH1794" s="63"/>
      <c r="CI1794" s="63"/>
      <c r="CJ1794" s="63"/>
      <c r="CK1794" s="63"/>
      <c r="CL1794" s="63"/>
      <c r="CM1794" s="63"/>
      <c r="CN1794" s="63">
        <v>20060916</v>
      </c>
      <c r="CO1794" s="63" t="s">
        <v>5684</v>
      </c>
      <c r="CP1794" s="66" t="s">
        <v>721</v>
      </c>
      <c r="CQ1794" s="64">
        <v>38978</v>
      </c>
      <c r="CR1794" s="78" t="s">
        <v>2038</v>
      </c>
      <c r="CS1794" s="78" t="s">
        <v>6954</v>
      </c>
    </row>
    <row r="1795" spans="1:97">
      <c r="A1795" s="63" t="s">
        <v>3591</v>
      </c>
      <c r="B1795" s="63" t="s">
        <v>5679</v>
      </c>
      <c r="C1795" s="63">
        <v>4985</v>
      </c>
      <c r="D1795" s="19" t="s">
        <v>3782</v>
      </c>
      <c r="E1795" s="63" t="s">
        <v>1707</v>
      </c>
      <c r="F1795" s="63" t="s">
        <v>1072</v>
      </c>
      <c r="G1795" s="65" t="s">
        <v>3609</v>
      </c>
      <c r="H1795" s="65">
        <v>12</v>
      </c>
      <c r="I1795" s="65">
        <v>18</v>
      </c>
      <c r="J1795" s="65">
        <v>100</v>
      </c>
      <c r="K1795" s="23">
        <v>41.555</v>
      </c>
      <c r="L1795" s="23">
        <v>-108.623611</v>
      </c>
      <c r="M1795" s="61" t="s">
        <v>5680</v>
      </c>
      <c r="N1795" s="63" t="s">
        <v>5681</v>
      </c>
      <c r="O1795" s="63"/>
      <c r="P1795" s="63" t="s">
        <v>7126</v>
      </c>
      <c r="Q1795" s="63"/>
      <c r="R1795" s="63"/>
      <c r="S1795" s="55">
        <f t="shared" si="656"/>
        <v>72</v>
      </c>
      <c r="T1795" s="63"/>
      <c r="U1795" s="66">
        <v>3080</v>
      </c>
      <c r="V1795" s="63">
        <v>3152</v>
      </c>
      <c r="W1795" s="66">
        <v>3444</v>
      </c>
      <c r="X1795" s="66"/>
      <c r="Y1795" s="63"/>
      <c r="Z1795" s="64">
        <v>38973</v>
      </c>
      <c r="AA1795" s="63">
        <v>7.62</v>
      </c>
      <c r="AB1795" s="63"/>
      <c r="AC1795" s="63">
        <v>119</v>
      </c>
      <c r="AD1795" s="63">
        <v>66</v>
      </c>
      <c r="AE1795" s="63">
        <v>15479</v>
      </c>
      <c r="AF1795" s="63">
        <v>0</v>
      </c>
      <c r="AG1795" s="63"/>
      <c r="AH1795" s="63">
        <v>22000</v>
      </c>
      <c r="AI1795" s="63">
        <v>4000</v>
      </c>
      <c r="AJ1795" s="63">
        <v>0</v>
      </c>
      <c r="AK1795" s="63">
        <v>0</v>
      </c>
      <c r="AL1795" s="63">
        <v>0</v>
      </c>
      <c r="AM1795" s="63">
        <v>41669</v>
      </c>
      <c r="AN1795" s="63"/>
      <c r="AO1795" s="63" t="s">
        <v>5682</v>
      </c>
      <c r="AP1795" s="17">
        <f t="shared" ref="AP1795:AP1858" si="657">IF(AC1795&gt;0,AC1795*0.0499,0)</f>
        <v>5.9381000000000004</v>
      </c>
      <c r="AQ1795" s="17">
        <f t="shared" ref="AQ1795:AQ1858" si="658">IF(AD1795&gt;0,AD1795*0.08229,0)</f>
        <v>5.4311400000000001</v>
      </c>
      <c r="AR1795" s="17">
        <f t="shared" si="653"/>
        <v>673.3365</v>
      </c>
      <c r="AS1795" s="17">
        <f t="shared" si="652"/>
        <v>0</v>
      </c>
      <c r="AT1795" s="17">
        <f t="shared" ref="AT1795:AT1858" si="659">SUM(AP1795:AS1795)</f>
        <v>684.70573999999999</v>
      </c>
      <c r="AU1795" s="5">
        <f t="shared" ref="AU1795:AU1858" si="660">IF(AH1795&gt;0,AH1795*0.02821,0)</f>
        <v>620.62</v>
      </c>
      <c r="AV1795" s="5">
        <f t="shared" ref="AV1795:AV1858" si="661">IF(AI1795&gt;0,AI1795*0.01639,0)</f>
        <v>65.559999999999988</v>
      </c>
      <c r="AW1795" s="5">
        <f t="shared" si="654"/>
        <v>0</v>
      </c>
      <c r="AX1795" s="5">
        <f t="shared" si="655"/>
        <v>0</v>
      </c>
      <c r="AY1795" s="5">
        <f t="shared" ref="AY1795:AY1858" si="662">IF(AL1795&gt;0,AL1795*0.02082,0)</f>
        <v>0</v>
      </c>
      <c r="AZ1795" s="5">
        <f t="shared" ref="AZ1795:AZ1858" si="663">SUM(AU1795:AY1795)</f>
        <v>686.18</v>
      </c>
      <c r="BA1795" s="7">
        <f t="shared" ref="BA1795:BA1858" si="664">(AT1795-AZ1795)/(AT1795+AZ1795)</f>
        <v>-1.0754069117386532E-3</v>
      </c>
      <c r="BB1795" s="62">
        <f t="shared" ref="BB1795:BB1858" si="665">SUM(AC1795:AL1795)</f>
        <v>41664</v>
      </c>
      <c r="BC1795" s="28">
        <f t="shared" ref="BC1795:BC1858" si="666">(BB1795-AM1795)/(BB1795+AM1795)</f>
        <v>-6.0000240000960005E-5</v>
      </c>
      <c r="BD1795" s="32">
        <f t="shared" ref="BD1795:BD1858" si="667">AP1795/AT1795</f>
        <v>8.672484620911752E-3</v>
      </c>
      <c r="BE1795" s="32">
        <f t="shared" ref="BE1795:BE1858" si="668">AQ1795/AT1795</f>
        <v>7.9320789686968297E-3</v>
      </c>
      <c r="BF1795" s="35">
        <f t="shared" ref="BF1795:BF1858" si="669">(AR1795+AS1795)/AT1795</f>
        <v>0.9833954364103914</v>
      </c>
      <c r="BG1795" s="36">
        <f t="shared" ref="BG1795:BG1858" si="670">AU1795/AZ1795</f>
        <v>0.90445655658865032</v>
      </c>
      <c r="BH1795" s="33">
        <f t="shared" ref="BH1795:BH1858" si="671">AV1795/AZ1795</f>
        <v>9.5543443411349779E-2</v>
      </c>
      <c r="BI1795" s="33">
        <f t="shared" ref="BI1795:BI1858" si="672">AY1795/AZ1795</f>
        <v>0</v>
      </c>
      <c r="BJ1795" s="63">
        <v>0</v>
      </c>
      <c r="BK1795" s="63">
        <v>5</v>
      </c>
      <c r="BL1795" s="63">
        <v>0</v>
      </c>
      <c r="BM1795" s="63">
        <v>0</v>
      </c>
      <c r="BN1795" s="63">
        <v>0</v>
      </c>
      <c r="BO1795" s="63">
        <v>0</v>
      </c>
      <c r="BP1795" s="63">
        <v>0</v>
      </c>
      <c r="BQ1795" s="63">
        <v>0</v>
      </c>
      <c r="BR1795" s="63">
        <v>0</v>
      </c>
      <c r="BS1795" s="63">
        <v>0</v>
      </c>
      <c r="BT1795" s="63">
        <v>0</v>
      </c>
      <c r="BU1795" s="63">
        <v>0</v>
      </c>
      <c r="BV1795" s="63">
        <v>0</v>
      </c>
      <c r="BW1795" s="63">
        <v>0</v>
      </c>
      <c r="BX1795" s="63"/>
      <c r="BY1795" s="63"/>
      <c r="BZ1795" s="63"/>
      <c r="CA1795" s="63"/>
      <c r="CB1795" s="63"/>
      <c r="CC1795" s="63"/>
      <c r="CD1795" s="63"/>
      <c r="CE1795" s="63"/>
      <c r="CF1795" s="63"/>
      <c r="CG1795" s="63"/>
      <c r="CH1795" s="63"/>
      <c r="CI1795" s="63"/>
      <c r="CJ1795" s="63"/>
      <c r="CK1795" s="63"/>
      <c r="CL1795" s="63"/>
      <c r="CM1795" s="63"/>
      <c r="CN1795" s="63">
        <v>20060913</v>
      </c>
      <c r="CO1795" s="63" t="s">
        <v>5684</v>
      </c>
      <c r="CP1795" s="66" t="s">
        <v>5683</v>
      </c>
      <c r="CQ1795" s="64">
        <v>38975</v>
      </c>
      <c r="CR1795" s="78" t="s">
        <v>2038</v>
      </c>
      <c r="CS1795" s="78" t="s">
        <v>6954</v>
      </c>
    </row>
    <row r="1796" spans="1:97">
      <c r="A1796" s="63" t="s">
        <v>3591</v>
      </c>
      <c r="B1796" s="63" t="s">
        <v>5679</v>
      </c>
      <c r="C1796" s="63">
        <v>4986</v>
      </c>
      <c r="D1796" s="19" t="s">
        <v>3782</v>
      </c>
      <c r="E1796" s="63" t="s">
        <v>1707</v>
      </c>
      <c r="F1796" s="63" t="s">
        <v>1072</v>
      </c>
      <c r="G1796" s="65" t="s">
        <v>3598</v>
      </c>
      <c r="H1796" s="65">
        <v>12</v>
      </c>
      <c r="I1796" s="65">
        <v>18</v>
      </c>
      <c r="J1796" s="65">
        <v>100</v>
      </c>
      <c r="K1796" s="23">
        <v>41.547778000000001</v>
      </c>
      <c r="L1796" s="23">
        <v>-108.622778</v>
      </c>
      <c r="M1796" s="61" t="s">
        <v>722</v>
      </c>
      <c r="N1796" s="63" t="s">
        <v>723</v>
      </c>
      <c r="O1796" s="63"/>
      <c r="P1796" s="63" t="s">
        <v>7126</v>
      </c>
      <c r="Q1796" s="63"/>
      <c r="R1796" s="63"/>
      <c r="S1796" s="55">
        <f t="shared" si="656"/>
        <v>58</v>
      </c>
      <c r="T1796" s="63"/>
      <c r="U1796" s="66">
        <v>3142</v>
      </c>
      <c r="V1796" s="63">
        <v>3200</v>
      </c>
      <c r="W1796" s="66">
        <v>3459</v>
      </c>
      <c r="X1796" s="66"/>
      <c r="Y1796" s="63"/>
      <c r="Z1796" s="64">
        <v>38976</v>
      </c>
      <c r="AA1796" s="63">
        <v>7.85</v>
      </c>
      <c r="AB1796" s="63"/>
      <c r="AC1796" s="63">
        <v>45</v>
      </c>
      <c r="AD1796" s="63">
        <v>20</v>
      </c>
      <c r="AE1796" s="63">
        <v>19412</v>
      </c>
      <c r="AF1796" s="63">
        <v>0</v>
      </c>
      <c r="AG1796" s="63"/>
      <c r="AH1796" s="63">
        <v>26500</v>
      </c>
      <c r="AI1796" s="63">
        <v>6000</v>
      </c>
      <c r="AJ1796" s="63">
        <v>0</v>
      </c>
      <c r="AK1796" s="63">
        <v>0</v>
      </c>
      <c r="AL1796" s="63">
        <v>96</v>
      </c>
      <c r="AM1796" s="63">
        <v>52078</v>
      </c>
      <c r="AN1796" s="63"/>
      <c r="AO1796" s="63" t="s">
        <v>5682</v>
      </c>
      <c r="AP1796" s="17">
        <f t="shared" si="657"/>
        <v>2.2454999999999998</v>
      </c>
      <c r="AQ1796" s="17">
        <f t="shared" si="658"/>
        <v>1.6457999999999999</v>
      </c>
      <c r="AR1796" s="17">
        <f t="shared" si="653"/>
        <v>844.42199999999991</v>
      </c>
      <c r="AS1796" s="17">
        <f t="shared" si="652"/>
        <v>0</v>
      </c>
      <c r="AT1796" s="17">
        <f t="shared" si="659"/>
        <v>848.31329999999991</v>
      </c>
      <c r="AU1796" s="5">
        <f t="shared" si="660"/>
        <v>747.56499999999994</v>
      </c>
      <c r="AV1796" s="5">
        <f t="shared" si="661"/>
        <v>98.339999999999989</v>
      </c>
      <c r="AW1796" s="5">
        <f t="shared" si="654"/>
        <v>0</v>
      </c>
      <c r="AX1796" s="5">
        <f t="shared" si="655"/>
        <v>0</v>
      </c>
      <c r="AY1796" s="5">
        <f t="shared" si="662"/>
        <v>1.9987200000000001</v>
      </c>
      <c r="AZ1796" s="5">
        <f t="shared" si="663"/>
        <v>847.90372000000002</v>
      </c>
      <c r="BA1796" s="7">
        <f t="shared" si="664"/>
        <v>2.4146674344765841E-4</v>
      </c>
      <c r="BB1796" s="62">
        <f t="shared" si="665"/>
        <v>52073</v>
      </c>
      <c r="BC1796" s="28">
        <f t="shared" si="666"/>
        <v>-4.8007220285931006E-5</v>
      </c>
      <c r="BD1796" s="32">
        <f t="shared" si="667"/>
        <v>2.6470173224915844E-3</v>
      </c>
      <c r="BE1796" s="32">
        <f t="shared" si="668"/>
        <v>1.9400851077072587E-3</v>
      </c>
      <c r="BF1796" s="35">
        <f t="shared" si="669"/>
        <v>0.99541289756980111</v>
      </c>
      <c r="BG1796" s="36">
        <f t="shared" si="670"/>
        <v>0.88166260197561097</v>
      </c>
      <c r="BH1796" s="33">
        <f t="shared" si="671"/>
        <v>0.11598014925562537</v>
      </c>
      <c r="BI1796" s="33">
        <f t="shared" si="672"/>
        <v>2.35724876876351E-3</v>
      </c>
      <c r="BJ1796" s="63">
        <v>0</v>
      </c>
      <c r="BK1796" s="63">
        <v>5</v>
      </c>
      <c r="BL1796" s="63">
        <v>0</v>
      </c>
      <c r="BM1796" s="63">
        <v>0</v>
      </c>
      <c r="BN1796" s="63">
        <v>0</v>
      </c>
      <c r="BO1796" s="63">
        <v>0</v>
      </c>
      <c r="BP1796" s="63">
        <v>0</v>
      </c>
      <c r="BQ1796" s="63">
        <v>0</v>
      </c>
      <c r="BR1796" s="63">
        <v>0</v>
      </c>
      <c r="BS1796" s="63">
        <v>0</v>
      </c>
      <c r="BT1796" s="63">
        <v>0</v>
      </c>
      <c r="BU1796" s="63">
        <v>0</v>
      </c>
      <c r="BV1796" s="63">
        <v>0</v>
      </c>
      <c r="BW1796" s="63">
        <v>0</v>
      </c>
      <c r="BX1796" s="63"/>
      <c r="BY1796" s="63"/>
      <c r="BZ1796" s="63"/>
      <c r="CA1796" s="63"/>
      <c r="CB1796" s="63"/>
      <c r="CC1796" s="63"/>
      <c r="CD1796" s="63"/>
      <c r="CE1796" s="63"/>
      <c r="CF1796" s="63"/>
      <c r="CG1796" s="63"/>
      <c r="CH1796" s="63"/>
      <c r="CI1796" s="63"/>
      <c r="CJ1796" s="63"/>
      <c r="CK1796" s="63"/>
      <c r="CL1796" s="63"/>
      <c r="CM1796" s="63"/>
      <c r="CN1796" s="63">
        <v>20060916</v>
      </c>
      <c r="CO1796" s="63" t="s">
        <v>5684</v>
      </c>
      <c r="CP1796" s="66" t="s">
        <v>724</v>
      </c>
      <c r="CQ1796" s="64">
        <v>38978</v>
      </c>
      <c r="CR1796" s="78" t="s">
        <v>2038</v>
      </c>
      <c r="CS1796" s="78" t="s">
        <v>6954</v>
      </c>
    </row>
    <row r="1797" spans="1:97">
      <c r="A1797" s="63" t="s">
        <v>3591</v>
      </c>
      <c r="B1797" s="63" t="s">
        <v>6775</v>
      </c>
      <c r="C1797" s="63">
        <v>4988</v>
      </c>
      <c r="D1797" s="19" t="s">
        <v>3782</v>
      </c>
      <c r="E1797" s="63" t="s">
        <v>1707</v>
      </c>
      <c r="F1797" s="63" t="s">
        <v>1072</v>
      </c>
      <c r="G1797" s="65" t="s">
        <v>3617</v>
      </c>
      <c r="H1797" s="65">
        <v>13</v>
      </c>
      <c r="I1797" s="65">
        <v>18</v>
      </c>
      <c r="J1797" s="65">
        <v>100</v>
      </c>
      <c r="K1797" s="23">
        <v>41.540278000000001</v>
      </c>
      <c r="L1797" s="23">
        <v>-108.63333</v>
      </c>
      <c r="M1797" s="61" t="s">
        <v>732</v>
      </c>
      <c r="N1797" s="63" t="s">
        <v>733</v>
      </c>
      <c r="O1797" s="63"/>
      <c r="P1797" s="63" t="s">
        <v>7126</v>
      </c>
      <c r="Q1797" s="63"/>
      <c r="R1797" s="63"/>
      <c r="S1797" s="55">
        <f t="shared" si="656"/>
        <v>147</v>
      </c>
      <c r="T1797" s="63"/>
      <c r="U1797" s="66">
        <v>2946</v>
      </c>
      <c r="V1797" s="63">
        <v>3093</v>
      </c>
      <c r="W1797" s="66">
        <v>3350</v>
      </c>
      <c r="X1797" s="66"/>
      <c r="Y1797" s="63"/>
      <c r="Z1797" s="64">
        <v>38973</v>
      </c>
      <c r="AA1797" s="63">
        <v>8.43</v>
      </c>
      <c r="AB1797" s="63"/>
      <c r="AC1797" s="63">
        <v>12</v>
      </c>
      <c r="AD1797" s="63">
        <v>19</v>
      </c>
      <c r="AE1797" s="63">
        <v>10833</v>
      </c>
      <c r="AF1797" s="63">
        <v>0</v>
      </c>
      <c r="AG1797" s="63"/>
      <c r="AH1797" s="63">
        <v>15000</v>
      </c>
      <c r="AI1797" s="63">
        <v>3000</v>
      </c>
      <c r="AJ1797" s="63">
        <v>0</v>
      </c>
      <c r="AK1797" s="63">
        <v>0</v>
      </c>
      <c r="AL1797" s="63">
        <v>0</v>
      </c>
      <c r="AM1797" s="63">
        <v>28865</v>
      </c>
      <c r="AN1797" s="63"/>
      <c r="AO1797" s="63" t="s">
        <v>5682</v>
      </c>
      <c r="AP1797" s="17">
        <f t="shared" si="657"/>
        <v>0.5988</v>
      </c>
      <c r="AQ1797" s="17">
        <f t="shared" si="658"/>
        <v>1.56351</v>
      </c>
      <c r="AR1797" s="17">
        <f t="shared" si="653"/>
        <v>471.23549999999994</v>
      </c>
      <c r="AS1797" s="17">
        <f t="shared" si="652"/>
        <v>0</v>
      </c>
      <c r="AT1797" s="17">
        <f t="shared" si="659"/>
        <v>473.39780999999994</v>
      </c>
      <c r="AU1797" s="5">
        <f t="shared" si="660"/>
        <v>423.15</v>
      </c>
      <c r="AV1797" s="5">
        <f t="shared" si="661"/>
        <v>49.169999999999995</v>
      </c>
      <c r="AW1797" s="5">
        <f t="shared" si="654"/>
        <v>0</v>
      </c>
      <c r="AX1797" s="5">
        <f t="shared" si="655"/>
        <v>0</v>
      </c>
      <c r="AY1797" s="5">
        <f t="shared" si="662"/>
        <v>0</v>
      </c>
      <c r="AZ1797" s="5">
        <f t="shared" si="663"/>
        <v>472.32</v>
      </c>
      <c r="BA1797" s="7">
        <f t="shared" si="664"/>
        <v>1.1396740006407861E-3</v>
      </c>
      <c r="BB1797" s="62">
        <f t="shared" si="665"/>
        <v>28864</v>
      </c>
      <c r="BC1797" s="28">
        <f t="shared" si="666"/>
        <v>-1.7322316340141004E-5</v>
      </c>
      <c r="BD1797" s="32">
        <f t="shared" si="667"/>
        <v>1.2648981202511267E-3</v>
      </c>
      <c r="BE1797" s="32">
        <f t="shared" si="668"/>
        <v>3.3027402471507003E-3</v>
      </c>
      <c r="BF1797" s="35">
        <f t="shared" si="669"/>
        <v>0.99543236163259818</v>
      </c>
      <c r="BG1797" s="36">
        <f t="shared" si="670"/>
        <v>0.89589684959349591</v>
      </c>
      <c r="BH1797" s="33">
        <f t="shared" si="671"/>
        <v>0.10410315040650406</v>
      </c>
      <c r="BI1797" s="33">
        <f t="shared" si="672"/>
        <v>0</v>
      </c>
      <c r="BJ1797" s="63">
        <v>0</v>
      </c>
      <c r="BK1797" s="63">
        <v>1</v>
      </c>
      <c r="BL1797" s="63">
        <v>0</v>
      </c>
      <c r="BM1797" s="63">
        <v>0</v>
      </c>
      <c r="BN1797" s="63">
        <v>0</v>
      </c>
      <c r="BO1797" s="63">
        <v>0</v>
      </c>
      <c r="BP1797" s="63">
        <v>0</v>
      </c>
      <c r="BQ1797" s="63">
        <v>0</v>
      </c>
      <c r="BR1797" s="63">
        <v>0</v>
      </c>
      <c r="BS1797" s="63">
        <v>0</v>
      </c>
      <c r="BT1797" s="63">
        <v>0</v>
      </c>
      <c r="BU1797" s="63">
        <v>0</v>
      </c>
      <c r="BV1797" s="63">
        <v>0</v>
      </c>
      <c r="BW1797" s="63">
        <v>0</v>
      </c>
      <c r="BX1797" s="63"/>
      <c r="BY1797" s="63"/>
      <c r="BZ1797" s="63"/>
      <c r="CA1797" s="63"/>
      <c r="CB1797" s="63"/>
      <c r="CC1797" s="63"/>
      <c r="CD1797" s="63"/>
      <c r="CE1797" s="63"/>
      <c r="CF1797" s="63"/>
      <c r="CG1797" s="63"/>
      <c r="CH1797" s="63"/>
      <c r="CI1797" s="63"/>
      <c r="CJ1797" s="63"/>
      <c r="CK1797" s="63"/>
      <c r="CL1797" s="63"/>
      <c r="CM1797" s="63"/>
      <c r="CN1797" s="63">
        <v>20060913</v>
      </c>
      <c r="CO1797" s="63" t="s">
        <v>5684</v>
      </c>
      <c r="CP1797" s="66" t="s">
        <v>734</v>
      </c>
      <c r="CQ1797" s="64">
        <v>38975</v>
      </c>
      <c r="CR1797" s="78" t="s">
        <v>2038</v>
      </c>
      <c r="CS1797" s="78" t="s">
        <v>6954</v>
      </c>
    </row>
    <row r="1798" spans="1:97">
      <c r="A1798" s="63" t="s">
        <v>3591</v>
      </c>
      <c r="B1798" s="63" t="s">
        <v>6775</v>
      </c>
      <c r="C1798" s="63">
        <v>4992</v>
      </c>
      <c r="D1798" s="19" t="s">
        <v>3782</v>
      </c>
      <c r="E1798" s="63" t="s">
        <v>1707</v>
      </c>
      <c r="F1798" s="63" t="s">
        <v>1072</v>
      </c>
      <c r="G1798" s="65" t="s">
        <v>270</v>
      </c>
      <c r="H1798" s="65">
        <v>13</v>
      </c>
      <c r="I1798" s="65">
        <v>18</v>
      </c>
      <c r="J1798" s="65">
        <v>100</v>
      </c>
      <c r="K1798" s="23">
        <v>41.541800000000002</v>
      </c>
      <c r="L1798" s="23">
        <v>-108.62587499999999</v>
      </c>
      <c r="M1798" s="61" t="s">
        <v>729</v>
      </c>
      <c r="N1798" s="63" t="s">
        <v>730</v>
      </c>
      <c r="O1798" s="63"/>
      <c r="P1798" s="63" t="s">
        <v>7126</v>
      </c>
      <c r="Q1798" s="63"/>
      <c r="R1798" s="63"/>
      <c r="S1798" s="55">
        <f t="shared" si="656"/>
        <v>97</v>
      </c>
      <c r="T1798" s="63"/>
      <c r="U1798" s="66">
        <v>3104</v>
      </c>
      <c r="V1798" s="63">
        <v>3201</v>
      </c>
      <c r="W1798" s="66">
        <v>3425</v>
      </c>
      <c r="X1798" s="66"/>
      <c r="Y1798" s="63"/>
      <c r="Z1798" s="64">
        <v>38976</v>
      </c>
      <c r="AA1798" s="63">
        <v>8.59</v>
      </c>
      <c r="AB1798" s="63"/>
      <c r="AC1798" s="63">
        <v>12</v>
      </c>
      <c r="AD1798" s="63">
        <v>14</v>
      </c>
      <c r="AE1798" s="63">
        <v>12834</v>
      </c>
      <c r="AF1798" s="63">
        <v>0</v>
      </c>
      <c r="AG1798" s="63"/>
      <c r="AH1798" s="63">
        <v>17500</v>
      </c>
      <c r="AI1798" s="63">
        <v>4000</v>
      </c>
      <c r="AJ1798" s="63">
        <v>0</v>
      </c>
      <c r="AK1798" s="63">
        <v>0</v>
      </c>
      <c r="AL1798" s="63">
        <v>0</v>
      </c>
      <c r="AM1798" s="63">
        <v>34361</v>
      </c>
      <c r="AN1798" s="63"/>
      <c r="AO1798" s="63" t="s">
        <v>5682</v>
      </c>
      <c r="AP1798" s="17">
        <f t="shared" si="657"/>
        <v>0.5988</v>
      </c>
      <c r="AQ1798" s="17">
        <f t="shared" si="658"/>
        <v>1.1520600000000001</v>
      </c>
      <c r="AR1798" s="17">
        <f t="shared" si="653"/>
        <v>558.279</v>
      </c>
      <c r="AS1798" s="17">
        <f t="shared" si="652"/>
        <v>0</v>
      </c>
      <c r="AT1798" s="17">
        <f t="shared" si="659"/>
        <v>560.02985999999999</v>
      </c>
      <c r="AU1798" s="5">
        <f t="shared" si="660"/>
        <v>493.67499999999995</v>
      </c>
      <c r="AV1798" s="5">
        <f t="shared" si="661"/>
        <v>65.559999999999988</v>
      </c>
      <c r="AW1798" s="5">
        <f t="shared" si="654"/>
        <v>0</v>
      </c>
      <c r="AX1798" s="5">
        <f t="shared" si="655"/>
        <v>0</v>
      </c>
      <c r="AY1798" s="5">
        <f t="shared" si="662"/>
        <v>0</v>
      </c>
      <c r="AZ1798" s="5">
        <f t="shared" si="663"/>
        <v>559.2349999999999</v>
      </c>
      <c r="BA1798" s="7">
        <f t="shared" si="664"/>
        <v>7.101625615228243E-4</v>
      </c>
      <c r="BB1798" s="62">
        <f t="shared" si="665"/>
        <v>34360</v>
      </c>
      <c r="BC1798" s="28">
        <f t="shared" si="666"/>
        <v>-1.4551592671817931E-5</v>
      </c>
      <c r="BD1798" s="32">
        <f t="shared" si="667"/>
        <v>1.0692287014838816E-3</v>
      </c>
      <c r="BE1798" s="32">
        <f t="shared" si="668"/>
        <v>2.0571403103398808E-3</v>
      </c>
      <c r="BF1798" s="35">
        <f t="shared" si="669"/>
        <v>0.99687363098817627</v>
      </c>
      <c r="BG1798" s="36">
        <f t="shared" si="670"/>
        <v>0.88276842472305928</v>
      </c>
      <c r="BH1798" s="33">
        <f t="shared" si="671"/>
        <v>0.11723157527694082</v>
      </c>
      <c r="BI1798" s="33">
        <f t="shared" si="672"/>
        <v>0</v>
      </c>
      <c r="BJ1798" s="63">
        <v>0</v>
      </c>
      <c r="BK1798" s="63">
        <v>1</v>
      </c>
      <c r="BL1798" s="63">
        <v>0</v>
      </c>
      <c r="BM1798" s="63">
        <v>0</v>
      </c>
      <c r="BN1798" s="63">
        <v>0</v>
      </c>
      <c r="BO1798" s="63">
        <v>0</v>
      </c>
      <c r="BP1798" s="63">
        <v>0</v>
      </c>
      <c r="BQ1798" s="63">
        <v>0</v>
      </c>
      <c r="BR1798" s="63">
        <v>0</v>
      </c>
      <c r="BS1798" s="63">
        <v>0</v>
      </c>
      <c r="BT1798" s="63">
        <v>0</v>
      </c>
      <c r="BU1798" s="63">
        <v>0</v>
      </c>
      <c r="BV1798" s="63">
        <v>0</v>
      </c>
      <c r="BW1798" s="63">
        <v>0</v>
      </c>
      <c r="BX1798" s="63"/>
      <c r="BY1798" s="63"/>
      <c r="BZ1798" s="63"/>
      <c r="CA1798" s="63"/>
      <c r="CB1798" s="63"/>
      <c r="CC1798" s="63"/>
      <c r="CD1798" s="63"/>
      <c r="CE1798" s="63"/>
      <c r="CF1798" s="63"/>
      <c r="CG1798" s="63"/>
      <c r="CH1798" s="63"/>
      <c r="CI1798" s="63"/>
      <c r="CJ1798" s="63"/>
      <c r="CK1798" s="63"/>
      <c r="CL1798" s="63"/>
      <c r="CM1798" s="63"/>
      <c r="CN1798" s="63">
        <v>20060916</v>
      </c>
      <c r="CO1798" s="63" t="s">
        <v>5684</v>
      </c>
      <c r="CP1798" s="66" t="s">
        <v>731</v>
      </c>
      <c r="CQ1798" s="64">
        <v>38978</v>
      </c>
      <c r="CR1798" s="78" t="s">
        <v>2038</v>
      </c>
      <c r="CS1798" s="78" t="s">
        <v>6954</v>
      </c>
    </row>
    <row r="1799" spans="1:97">
      <c r="A1799" s="63" t="s">
        <v>3591</v>
      </c>
      <c r="B1799" s="63" t="s">
        <v>6775</v>
      </c>
      <c r="C1799" s="63">
        <v>4990</v>
      </c>
      <c r="D1799" s="19" t="s">
        <v>3782</v>
      </c>
      <c r="E1799" s="63" t="s">
        <v>1707</v>
      </c>
      <c r="F1799" s="63" t="s">
        <v>1072</v>
      </c>
      <c r="G1799" s="65" t="s">
        <v>3617</v>
      </c>
      <c r="H1799" s="65">
        <v>13</v>
      </c>
      <c r="I1799" s="65">
        <v>18</v>
      </c>
      <c r="J1799" s="65">
        <v>100</v>
      </c>
      <c r="K1799" s="23">
        <v>41.533017000000001</v>
      </c>
      <c r="L1799" s="23">
        <v>-108.633531</v>
      </c>
      <c r="M1799" s="61" t="s">
        <v>6776</v>
      </c>
      <c r="N1799" s="63" t="s">
        <v>6777</v>
      </c>
      <c r="O1799" s="63"/>
      <c r="P1799" s="63" t="s">
        <v>7126</v>
      </c>
      <c r="Q1799" s="63"/>
      <c r="R1799" s="63"/>
      <c r="S1799" s="55">
        <f t="shared" si="656"/>
        <v>54</v>
      </c>
      <c r="T1799" s="63"/>
      <c r="U1799" s="66">
        <v>3236</v>
      </c>
      <c r="V1799" s="63">
        <v>3290</v>
      </c>
      <c r="W1799" s="66">
        <v>3400</v>
      </c>
      <c r="X1799" s="66">
        <v>3335</v>
      </c>
      <c r="Y1799" s="63"/>
      <c r="Z1799" s="64">
        <v>38976</v>
      </c>
      <c r="AA1799" s="63">
        <v>6.61</v>
      </c>
      <c r="AB1799" s="63"/>
      <c r="AC1799" s="63">
        <v>28</v>
      </c>
      <c r="AD1799" s="63">
        <v>11</v>
      </c>
      <c r="AE1799" s="63">
        <v>9775</v>
      </c>
      <c r="AF1799" s="63">
        <v>0</v>
      </c>
      <c r="AG1799" s="63"/>
      <c r="AH1799" s="63">
        <v>14000</v>
      </c>
      <c r="AI1799" s="63">
        <v>2000</v>
      </c>
      <c r="AJ1799" s="63">
        <v>0</v>
      </c>
      <c r="AK1799" s="63">
        <v>0</v>
      </c>
      <c r="AL1799" s="63">
        <v>5</v>
      </c>
      <c r="AM1799" s="63">
        <v>26093</v>
      </c>
      <c r="AN1799" s="63"/>
      <c r="AO1799" s="63" t="s">
        <v>5682</v>
      </c>
      <c r="AP1799" s="17">
        <f t="shared" si="657"/>
        <v>1.3972</v>
      </c>
      <c r="AQ1799" s="17">
        <f t="shared" si="658"/>
        <v>0.90519000000000005</v>
      </c>
      <c r="AR1799" s="17">
        <f t="shared" si="653"/>
        <v>425.21249999999998</v>
      </c>
      <c r="AS1799" s="17">
        <f t="shared" si="652"/>
        <v>0</v>
      </c>
      <c r="AT1799" s="17">
        <f t="shared" si="659"/>
        <v>427.51488999999998</v>
      </c>
      <c r="AU1799" s="5">
        <f t="shared" si="660"/>
        <v>394.94</v>
      </c>
      <c r="AV1799" s="5">
        <f t="shared" si="661"/>
        <v>32.779999999999994</v>
      </c>
      <c r="AW1799" s="5">
        <f t="shared" si="654"/>
        <v>0</v>
      </c>
      <c r="AX1799" s="5">
        <f t="shared" si="655"/>
        <v>0</v>
      </c>
      <c r="AY1799" s="5">
        <f t="shared" si="662"/>
        <v>0.10410000000000001</v>
      </c>
      <c r="AZ1799" s="5">
        <f t="shared" si="663"/>
        <v>427.82409999999999</v>
      </c>
      <c r="BA1799" s="7">
        <f t="shared" si="664"/>
        <v>-3.6150579315927982E-4</v>
      </c>
      <c r="BB1799" s="62">
        <f t="shared" si="665"/>
        <v>25819</v>
      </c>
      <c r="BC1799" s="28">
        <f t="shared" si="666"/>
        <v>-5.2781630451533366E-3</v>
      </c>
      <c r="BD1799" s="32">
        <f t="shared" si="667"/>
        <v>3.2681902611625996E-3</v>
      </c>
      <c r="BE1799" s="32">
        <f t="shared" si="668"/>
        <v>2.1173297613096003E-3</v>
      </c>
      <c r="BF1799" s="35">
        <f t="shared" si="669"/>
        <v>0.99461447997752783</v>
      </c>
      <c r="BG1799" s="36">
        <f t="shared" si="670"/>
        <v>0.92313640115178175</v>
      </c>
      <c r="BH1799" s="33">
        <f t="shared" si="671"/>
        <v>7.6620274547413283E-2</v>
      </c>
      <c r="BI1799" s="33">
        <f t="shared" si="672"/>
        <v>2.4332430080493365E-4</v>
      </c>
      <c r="BJ1799" s="63">
        <v>0</v>
      </c>
      <c r="BK1799" s="63">
        <v>274</v>
      </c>
      <c r="BL1799" s="63">
        <v>0</v>
      </c>
      <c r="BM1799" s="63">
        <v>0</v>
      </c>
      <c r="BN1799" s="63">
        <v>0</v>
      </c>
      <c r="BO1799" s="63">
        <v>0</v>
      </c>
      <c r="BP1799" s="63">
        <v>0</v>
      </c>
      <c r="BQ1799" s="63">
        <v>0</v>
      </c>
      <c r="BR1799" s="63">
        <v>0</v>
      </c>
      <c r="BS1799" s="63">
        <v>0</v>
      </c>
      <c r="BT1799" s="63">
        <v>0</v>
      </c>
      <c r="BU1799" s="63">
        <v>0</v>
      </c>
      <c r="BV1799" s="63">
        <v>0</v>
      </c>
      <c r="BW1799" s="63">
        <v>0</v>
      </c>
      <c r="BX1799" s="63"/>
      <c r="BY1799" s="63"/>
      <c r="BZ1799" s="63"/>
      <c r="CA1799" s="63"/>
      <c r="CB1799" s="63"/>
      <c r="CC1799" s="63"/>
      <c r="CD1799" s="63"/>
      <c r="CE1799" s="63"/>
      <c r="CF1799" s="63"/>
      <c r="CG1799" s="63"/>
      <c r="CH1799" s="63"/>
      <c r="CI1799" s="63"/>
      <c r="CJ1799" s="63"/>
      <c r="CK1799" s="63"/>
      <c r="CL1799" s="63"/>
      <c r="CM1799" s="63"/>
      <c r="CN1799" s="63">
        <v>20060916</v>
      </c>
      <c r="CO1799" s="63" t="s">
        <v>5684</v>
      </c>
      <c r="CP1799" s="66" t="s">
        <v>6778</v>
      </c>
      <c r="CQ1799" s="64">
        <v>38978</v>
      </c>
      <c r="CR1799" s="78" t="s">
        <v>2038</v>
      </c>
      <c r="CS1799" s="78" t="s">
        <v>6954</v>
      </c>
    </row>
    <row r="1800" spans="1:97">
      <c r="A1800" s="63" t="s">
        <v>3591</v>
      </c>
      <c r="B1800" s="63" t="s">
        <v>6775</v>
      </c>
      <c r="C1800" s="63">
        <v>4989</v>
      </c>
      <c r="D1800" s="19" t="s">
        <v>3782</v>
      </c>
      <c r="E1800" s="63" t="s">
        <v>1707</v>
      </c>
      <c r="F1800" s="63" t="s">
        <v>1072</v>
      </c>
      <c r="G1800" s="65" t="s">
        <v>259</v>
      </c>
      <c r="H1800" s="65">
        <v>13</v>
      </c>
      <c r="I1800" s="65">
        <v>18</v>
      </c>
      <c r="J1800" s="65">
        <v>100</v>
      </c>
      <c r="K1800" s="23">
        <v>41.54083</v>
      </c>
      <c r="L1800" s="23">
        <v>-108.62305600000001</v>
      </c>
      <c r="M1800" s="61" t="s">
        <v>705</v>
      </c>
      <c r="N1800" s="63" t="s">
        <v>706</v>
      </c>
      <c r="O1800" s="63"/>
      <c r="P1800" s="63" t="s">
        <v>7126</v>
      </c>
      <c r="Q1800" s="63"/>
      <c r="R1800" s="63"/>
      <c r="S1800" s="55">
        <f t="shared" si="656"/>
        <v>54</v>
      </c>
      <c r="T1800" s="63"/>
      <c r="U1800" s="66">
        <v>3236</v>
      </c>
      <c r="V1800" s="63">
        <v>3290</v>
      </c>
      <c r="W1800" s="66">
        <v>3620</v>
      </c>
      <c r="X1800" s="66">
        <v>3508</v>
      </c>
      <c r="Y1800" s="63"/>
      <c r="Z1800" s="64">
        <v>38971</v>
      </c>
      <c r="AA1800" s="63">
        <v>7.55</v>
      </c>
      <c r="AB1800" s="63"/>
      <c r="AC1800" s="63">
        <v>48</v>
      </c>
      <c r="AD1800" s="63">
        <v>25</v>
      </c>
      <c r="AE1800" s="63">
        <v>13225</v>
      </c>
      <c r="AF1800" s="63">
        <v>0</v>
      </c>
      <c r="AG1800" s="63"/>
      <c r="AH1800" s="63">
        <v>18750</v>
      </c>
      <c r="AI1800" s="63">
        <v>3100</v>
      </c>
      <c r="AJ1800" s="63">
        <v>0</v>
      </c>
      <c r="AK1800" s="63">
        <v>0</v>
      </c>
      <c r="AL1800" s="63">
        <v>0</v>
      </c>
      <c r="AM1800" s="63">
        <v>35151</v>
      </c>
      <c r="AN1800" s="63"/>
      <c r="AO1800" s="63" t="s">
        <v>5682</v>
      </c>
      <c r="AP1800" s="17">
        <f t="shared" si="657"/>
        <v>2.3952</v>
      </c>
      <c r="AQ1800" s="17">
        <f t="shared" si="658"/>
        <v>2.0572500000000002</v>
      </c>
      <c r="AR1800" s="17">
        <f t="shared" si="653"/>
        <v>575.28749999999991</v>
      </c>
      <c r="AS1800" s="17">
        <f t="shared" si="652"/>
        <v>0</v>
      </c>
      <c r="AT1800" s="17">
        <f t="shared" si="659"/>
        <v>579.73994999999991</v>
      </c>
      <c r="AU1800" s="5">
        <f t="shared" si="660"/>
        <v>528.9375</v>
      </c>
      <c r="AV1800" s="5">
        <f t="shared" si="661"/>
        <v>50.808999999999997</v>
      </c>
      <c r="AW1800" s="5">
        <f t="shared" si="654"/>
        <v>0</v>
      </c>
      <c r="AX1800" s="5">
        <f t="shared" si="655"/>
        <v>0</v>
      </c>
      <c r="AY1800" s="5">
        <f t="shared" si="662"/>
        <v>0</v>
      </c>
      <c r="AZ1800" s="5">
        <f t="shared" si="663"/>
        <v>579.74649999999997</v>
      </c>
      <c r="BA1800" s="7">
        <f t="shared" si="664"/>
        <v>-5.6490526474553612E-6</v>
      </c>
      <c r="BB1800" s="62">
        <f t="shared" si="665"/>
        <v>35148</v>
      </c>
      <c r="BC1800" s="28">
        <f t="shared" si="666"/>
        <v>-4.2674860239832714E-5</v>
      </c>
      <c r="BD1800" s="32">
        <f t="shared" si="667"/>
        <v>4.1315075837019691E-3</v>
      </c>
      <c r="BE1800" s="32">
        <f t="shared" si="668"/>
        <v>3.5485738045135592E-3</v>
      </c>
      <c r="BF1800" s="35">
        <f t="shared" si="669"/>
        <v>0.99231991861178448</v>
      </c>
      <c r="BG1800" s="36">
        <f t="shared" si="670"/>
        <v>0.91235997112531086</v>
      </c>
      <c r="BH1800" s="33">
        <f t="shared" si="671"/>
        <v>8.7640028874689191E-2</v>
      </c>
      <c r="BI1800" s="33">
        <f t="shared" si="672"/>
        <v>0</v>
      </c>
      <c r="BJ1800" s="63">
        <v>0</v>
      </c>
      <c r="BK1800" s="63">
        <v>3</v>
      </c>
      <c r="BL1800" s="63">
        <v>0</v>
      </c>
      <c r="BM1800" s="63">
        <v>0</v>
      </c>
      <c r="BN1800" s="63">
        <v>0</v>
      </c>
      <c r="BO1800" s="63">
        <v>0</v>
      </c>
      <c r="BP1800" s="63">
        <v>0</v>
      </c>
      <c r="BQ1800" s="63">
        <v>0</v>
      </c>
      <c r="BR1800" s="63">
        <v>0</v>
      </c>
      <c r="BS1800" s="63">
        <v>0</v>
      </c>
      <c r="BT1800" s="63">
        <v>0</v>
      </c>
      <c r="BU1800" s="63">
        <v>0</v>
      </c>
      <c r="BV1800" s="63">
        <v>0</v>
      </c>
      <c r="BW1800" s="63">
        <v>0</v>
      </c>
      <c r="BX1800" s="63"/>
      <c r="BY1800" s="63"/>
      <c r="BZ1800" s="63"/>
      <c r="CA1800" s="63"/>
      <c r="CB1800" s="63"/>
      <c r="CC1800" s="63"/>
      <c r="CD1800" s="63"/>
      <c r="CE1800" s="63"/>
      <c r="CF1800" s="63"/>
      <c r="CG1800" s="63"/>
      <c r="CH1800" s="63"/>
      <c r="CI1800" s="63"/>
      <c r="CJ1800" s="63"/>
      <c r="CK1800" s="63"/>
      <c r="CL1800" s="63"/>
      <c r="CM1800" s="63"/>
      <c r="CN1800" s="63">
        <v>20060911</v>
      </c>
      <c r="CO1800" s="63" t="s">
        <v>5684</v>
      </c>
      <c r="CP1800" s="66" t="s">
        <v>6778</v>
      </c>
      <c r="CQ1800" s="64">
        <v>38973</v>
      </c>
      <c r="CR1800" s="78" t="s">
        <v>2038</v>
      </c>
      <c r="CS1800" s="78" t="s">
        <v>6954</v>
      </c>
    </row>
    <row r="1801" spans="1:97">
      <c r="A1801" s="63" t="s">
        <v>3591</v>
      </c>
      <c r="B1801" s="63" t="s">
        <v>725</v>
      </c>
      <c r="C1801" s="63">
        <v>4994</v>
      </c>
      <c r="D1801" s="19" t="s">
        <v>3782</v>
      </c>
      <c r="E1801" s="63" t="s">
        <v>1707</v>
      </c>
      <c r="F1801" s="63" t="s">
        <v>1072</v>
      </c>
      <c r="G1801" s="65" t="s">
        <v>264</v>
      </c>
      <c r="H1801" s="65">
        <v>14</v>
      </c>
      <c r="I1801" s="65">
        <v>18</v>
      </c>
      <c r="J1801" s="65">
        <v>100</v>
      </c>
      <c r="K1801" s="23">
        <v>41.533410000000003</v>
      </c>
      <c r="L1801" s="23">
        <v>-108.641943</v>
      </c>
      <c r="M1801" s="61" t="s">
        <v>726</v>
      </c>
      <c r="N1801" s="63" t="s">
        <v>727</v>
      </c>
      <c r="O1801" s="63"/>
      <c r="P1801" s="63" t="s">
        <v>7126</v>
      </c>
      <c r="Q1801" s="63"/>
      <c r="R1801" s="63"/>
      <c r="S1801" s="55">
        <f t="shared" si="656"/>
        <v>87</v>
      </c>
      <c r="T1801" s="63"/>
      <c r="U1801" s="66">
        <v>2839</v>
      </c>
      <c r="V1801" s="63">
        <v>2926</v>
      </c>
      <c r="W1801" s="66">
        <v>3301</v>
      </c>
      <c r="X1801" s="66">
        <v>3215</v>
      </c>
      <c r="Y1801" s="63"/>
      <c r="Z1801" s="64">
        <v>38972</v>
      </c>
      <c r="AA1801" s="63">
        <v>7.96</v>
      </c>
      <c r="AB1801" s="63"/>
      <c r="AC1801" s="63">
        <v>30</v>
      </c>
      <c r="AD1801" s="63">
        <v>16</v>
      </c>
      <c r="AE1801" s="63">
        <v>15318</v>
      </c>
      <c r="AF1801" s="63">
        <v>0</v>
      </c>
      <c r="AG1801" s="63"/>
      <c r="AH1801" s="63">
        <v>21600</v>
      </c>
      <c r="AI1801" s="63">
        <v>3600</v>
      </c>
      <c r="AJ1801" s="63">
        <v>0</v>
      </c>
      <c r="AK1801" s="63">
        <v>0</v>
      </c>
      <c r="AL1801" s="63">
        <v>0</v>
      </c>
      <c r="AM1801" s="63">
        <v>40564</v>
      </c>
      <c r="AN1801" s="63"/>
      <c r="AO1801" s="63" t="s">
        <v>5682</v>
      </c>
      <c r="AP1801" s="17">
        <f t="shared" si="657"/>
        <v>1.4969999999999999</v>
      </c>
      <c r="AQ1801" s="17">
        <f t="shared" si="658"/>
        <v>1.31664</v>
      </c>
      <c r="AR1801" s="17">
        <f t="shared" si="653"/>
        <v>666.33299999999997</v>
      </c>
      <c r="AS1801" s="17">
        <f t="shared" si="652"/>
        <v>0</v>
      </c>
      <c r="AT1801" s="17">
        <f t="shared" si="659"/>
        <v>669.14663999999993</v>
      </c>
      <c r="AU1801" s="5">
        <f t="shared" si="660"/>
        <v>609.33600000000001</v>
      </c>
      <c r="AV1801" s="5">
        <f t="shared" si="661"/>
        <v>59.003999999999991</v>
      </c>
      <c r="AW1801" s="5">
        <f t="shared" si="654"/>
        <v>0</v>
      </c>
      <c r="AX1801" s="5">
        <f t="shared" si="655"/>
        <v>0</v>
      </c>
      <c r="AY1801" s="5">
        <f t="shared" si="662"/>
        <v>0</v>
      </c>
      <c r="AZ1801" s="5">
        <f t="shared" si="663"/>
        <v>668.34</v>
      </c>
      <c r="BA1801" s="7">
        <f t="shared" si="664"/>
        <v>6.031013513524906E-4</v>
      </c>
      <c r="BB1801" s="62">
        <f t="shared" si="665"/>
        <v>40564</v>
      </c>
      <c r="BC1801" s="28">
        <f t="shared" si="666"/>
        <v>0</v>
      </c>
      <c r="BD1801" s="32">
        <f t="shared" si="667"/>
        <v>2.2371777881153225E-3</v>
      </c>
      <c r="BE1801" s="32">
        <f t="shared" si="668"/>
        <v>1.9676404562085229E-3</v>
      </c>
      <c r="BF1801" s="35">
        <f t="shared" si="669"/>
        <v>0.99579518175567616</v>
      </c>
      <c r="BG1801" s="36">
        <f t="shared" si="670"/>
        <v>0.91171559385941281</v>
      </c>
      <c r="BH1801" s="33">
        <f t="shared" si="671"/>
        <v>8.8284406140587107E-2</v>
      </c>
      <c r="BI1801" s="33">
        <f t="shared" si="672"/>
        <v>0</v>
      </c>
      <c r="BJ1801" s="63">
        <v>0</v>
      </c>
      <c r="BK1801" s="63">
        <v>0</v>
      </c>
      <c r="BL1801" s="63">
        <v>0</v>
      </c>
      <c r="BM1801" s="63">
        <v>0</v>
      </c>
      <c r="BN1801" s="63">
        <v>0</v>
      </c>
      <c r="BO1801" s="63">
        <v>0</v>
      </c>
      <c r="BP1801" s="63">
        <v>0</v>
      </c>
      <c r="BQ1801" s="63">
        <v>0</v>
      </c>
      <c r="BR1801" s="63">
        <v>0</v>
      </c>
      <c r="BS1801" s="63">
        <v>0</v>
      </c>
      <c r="BT1801" s="63">
        <v>0</v>
      </c>
      <c r="BU1801" s="63">
        <v>0</v>
      </c>
      <c r="BV1801" s="63">
        <v>0</v>
      </c>
      <c r="BW1801" s="63">
        <v>0</v>
      </c>
      <c r="BX1801" s="63"/>
      <c r="BY1801" s="63"/>
      <c r="BZ1801" s="63"/>
      <c r="CA1801" s="63"/>
      <c r="CB1801" s="63"/>
      <c r="CC1801" s="63"/>
      <c r="CD1801" s="63"/>
      <c r="CE1801" s="63"/>
      <c r="CF1801" s="63"/>
      <c r="CG1801" s="63"/>
      <c r="CH1801" s="63"/>
      <c r="CI1801" s="63"/>
      <c r="CJ1801" s="63"/>
      <c r="CK1801" s="63"/>
      <c r="CL1801" s="63"/>
      <c r="CM1801" s="63"/>
      <c r="CN1801" s="63">
        <v>20060912</v>
      </c>
      <c r="CO1801" s="63" t="s">
        <v>5684</v>
      </c>
      <c r="CP1801" s="66" t="s">
        <v>728</v>
      </c>
      <c r="CQ1801" s="64">
        <v>38974</v>
      </c>
      <c r="CR1801" s="78" t="s">
        <v>2038</v>
      </c>
      <c r="CS1801" s="78" t="s">
        <v>6954</v>
      </c>
    </row>
    <row r="1802" spans="1:97">
      <c r="A1802" s="63" t="s">
        <v>3591</v>
      </c>
      <c r="B1802" s="63" t="s">
        <v>837</v>
      </c>
      <c r="C1802" s="63">
        <v>4033</v>
      </c>
      <c r="D1802" s="19" t="s">
        <v>3782</v>
      </c>
      <c r="E1802" s="63" t="s">
        <v>2393</v>
      </c>
      <c r="F1802" s="63" t="s">
        <v>2496</v>
      </c>
      <c r="G1802" s="65" t="s">
        <v>270</v>
      </c>
      <c r="H1802" s="65">
        <v>30</v>
      </c>
      <c r="I1802" s="65">
        <v>19</v>
      </c>
      <c r="J1802" s="65">
        <v>91</v>
      </c>
      <c r="K1802" s="23">
        <v>41.596220000000002</v>
      </c>
      <c r="L1802" s="23">
        <v>-107.689583</v>
      </c>
      <c r="M1802" s="61" t="s">
        <v>838</v>
      </c>
      <c r="N1802" s="63" t="s">
        <v>839</v>
      </c>
      <c r="O1802" s="63"/>
      <c r="P1802" s="63" t="s">
        <v>7126</v>
      </c>
      <c r="Q1802" s="63"/>
      <c r="R1802" s="63"/>
      <c r="S1802" s="55"/>
      <c r="T1802" s="63"/>
      <c r="U1802" s="66" t="s">
        <v>840</v>
      </c>
      <c r="V1802" s="63"/>
      <c r="W1802" s="66">
        <v>8870</v>
      </c>
      <c r="X1802" s="66"/>
      <c r="Y1802" s="63" t="s">
        <v>3852</v>
      </c>
      <c r="Z1802" s="64">
        <v>37713</v>
      </c>
      <c r="AA1802" s="63">
        <v>7</v>
      </c>
      <c r="AB1802" s="63"/>
      <c r="AC1802" s="63">
        <v>424</v>
      </c>
      <c r="AD1802" s="63">
        <v>141</v>
      </c>
      <c r="AE1802" s="63">
        <v>15047</v>
      </c>
      <c r="AF1802" s="63"/>
      <c r="AG1802" s="63"/>
      <c r="AH1802" s="63">
        <v>24000</v>
      </c>
      <c r="AI1802" s="63">
        <v>488</v>
      </c>
      <c r="AJ1802" s="63"/>
      <c r="AK1802" s="63"/>
      <c r="AL1802" s="63">
        <v>108</v>
      </c>
      <c r="AM1802" s="63">
        <v>40215</v>
      </c>
      <c r="AN1802" s="63"/>
      <c r="AO1802" s="63" t="s">
        <v>2693</v>
      </c>
      <c r="AP1802" s="17">
        <f t="shared" si="657"/>
        <v>21.157599999999999</v>
      </c>
      <c r="AQ1802" s="17">
        <f t="shared" si="658"/>
        <v>11.60289</v>
      </c>
      <c r="AR1802" s="17">
        <f t="shared" si="653"/>
        <v>654.54449999999997</v>
      </c>
      <c r="AS1802" s="17">
        <f t="shared" si="652"/>
        <v>0</v>
      </c>
      <c r="AT1802" s="17">
        <f t="shared" si="659"/>
        <v>687.30498999999998</v>
      </c>
      <c r="AU1802" s="5">
        <f t="shared" si="660"/>
        <v>677.04</v>
      </c>
      <c r="AV1802" s="5">
        <f t="shared" si="661"/>
        <v>7.9983199999999988</v>
      </c>
      <c r="AW1802" s="5">
        <f t="shared" si="654"/>
        <v>0</v>
      </c>
      <c r="AX1802" s="5">
        <f t="shared" si="655"/>
        <v>0</v>
      </c>
      <c r="AY1802" s="5">
        <f t="shared" si="662"/>
        <v>2.2485600000000003</v>
      </c>
      <c r="AZ1802" s="5">
        <f t="shared" si="663"/>
        <v>687.28688</v>
      </c>
      <c r="BA1802" s="7">
        <f t="shared" si="664"/>
        <v>1.317481966482077E-5</v>
      </c>
      <c r="BB1802" s="62">
        <f t="shared" si="665"/>
        <v>40208</v>
      </c>
      <c r="BC1802" s="28">
        <f t="shared" si="666"/>
        <v>-8.703977717817043E-5</v>
      </c>
      <c r="BD1802" s="32">
        <f t="shared" si="667"/>
        <v>3.0783422654911904E-2</v>
      </c>
      <c r="BE1802" s="32">
        <f t="shared" si="668"/>
        <v>1.6881719424152588E-2</v>
      </c>
      <c r="BF1802" s="35">
        <f t="shared" si="669"/>
        <v>0.95233485792093553</v>
      </c>
      <c r="BG1802" s="36">
        <f t="shared" si="670"/>
        <v>0.98509082553707406</v>
      </c>
      <c r="BH1802" s="33">
        <f t="shared" si="671"/>
        <v>1.1637527548903594E-2</v>
      </c>
      <c r="BI1802" s="33">
        <f t="shared" si="672"/>
        <v>3.2716469140222789E-3</v>
      </c>
      <c r="BJ1802" s="63"/>
      <c r="BK1802" s="63">
        <v>7</v>
      </c>
      <c r="BL1802" s="63"/>
      <c r="BM1802" s="63"/>
      <c r="BN1802" s="63"/>
      <c r="BO1802" s="63"/>
      <c r="BP1802" s="63"/>
      <c r="BQ1802" s="63"/>
      <c r="BR1802" s="63"/>
      <c r="BS1802" s="63"/>
      <c r="BT1802" s="63"/>
      <c r="BU1802" s="63"/>
      <c r="BV1802" s="63"/>
      <c r="BW1802" s="63"/>
      <c r="BX1802" s="63"/>
      <c r="BY1802" s="63"/>
      <c r="BZ1802" s="63"/>
      <c r="CA1802" s="63"/>
      <c r="CB1802" s="63"/>
      <c r="CC1802" s="63"/>
      <c r="CD1802" s="63"/>
      <c r="CE1802" s="63"/>
      <c r="CF1802" s="63"/>
      <c r="CG1802" s="63"/>
      <c r="CH1802" s="63"/>
      <c r="CI1802" s="63"/>
      <c r="CJ1802" s="63"/>
      <c r="CK1802" s="63"/>
      <c r="CL1802" s="63"/>
      <c r="CM1802" s="63" t="s">
        <v>3852</v>
      </c>
      <c r="CN1802" s="63">
        <v>20030402</v>
      </c>
      <c r="CO1802" s="63" t="s">
        <v>2689</v>
      </c>
      <c r="CP1802" s="66"/>
      <c r="CQ1802" s="64">
        <v>37718</v>
      </c>
      <c r="CR1802" s="78" t="s">
        <v>2043</v>
      </c>
      <c r="CS1802" s="78" t="s">
        <v>6954</v>
      </c>
    </row>
    <row r="1803" spans="1:97">
      <c r="A1803" s="63" t="s">
        <v>3591</v>
      </c>
      <c r="B1803" s="63" t="s">
        <v>381</v>
      </c>
      <c r="C1803" s="63">
        <v>558</v>
      </c>
      <c r="D1803" s="19" t="s">
        <v>3782</v>
      </c>
      <c r="E1803" s="63" t="s">
        <v>1707</v>
      </c>
      <c r="F1803" s="63"/>
      <c r="G1803" s="65" t="s">
        <v>278</v>
      </c>
      <c r="H1803" s="65">
        <v>5</v>
      </c>
      <c r="I1803" s="65">
        <v>19</v>
      </c>
      <c r="J1803" s="65">
        <v>92</v>
      </c>
      <c r="K1803" s="23">
        <v>41.379555000000003</v>
      </c>
      <c r="L1803" s="23">
        <v>-108.184696</v>
      </c>
      <c r="M1803" s="61" t="s">
        <v>918</v>
      </c>
      <c r="N1803" s="63" t="s">
        <v>919</v>
      </c>
      <c r="O1803" s="63"/>
      <c r="P1803" s="63" t="s">
        <v>7126</v>
      </c>
      <c r="Q1803" s="63"/>
      <c r="R1803" s="63"/>
      <c r="S1803" s="55" t="str">
        <f>IF(U1803&gt;0,V1803-U1803,"")</f>
        <v/>
      </c>
      <c r="T1803" s="63"/>
      <c r="U1803" s="66"/>
      <c r="V1803" s="63"/>
      <c r="W1803" s="66"/>
      <c r="X1803" s="66"/>
      <c r="Y1803" s="63"/>
      <c r="Z1803" s="64">
        <v>30938</v>
      </c>
      <c r="AA1803" s="63">
        <v>8.59</v>
      </c>
      <c r="AB1803" s="63"/>
      <c r="AC1803" s="63">
        <v>33</v>
      </c>
      <c r="AD1803" s="63">
        <v>14</v>
      </c>
      <c r="AE1803" s="63">
        <v>3309</v>
      </c>
      <c r="AF1803" s="63">
        <v>182</v>
      </c>
      <c r="AG1803" s="63"/>
      <c r="AH1803" s="63">
        <v>2703</v>
      </c>
      <c r="AI1803" s="63">
        <v>2916</v>
      </c>
      <c r="AJ1803" s="63">
        <v>132</v>
      </c>
      <c r="AK1803" s="63">
        <v>0</v>
      </c>
      <c r="AL1803" s="63">
        <v>6</v>
      </c>
      <c r="AM1803" s="63">
        <v>7817</v>
      </c>
      <c r="AN1803" s="63"/>
      <c r="AO1803" s="63" t="s">
        <v>3433</v>
      </c>
      <c r="AP1803" s="17">
        <f t="shared" si="657"/>
        <v>1.6467000000000001</v>
      </c>
      <c r="AQ1803" s="17">
        <f t="shared" si="658"/>
        <v>1.1520600000000001</v>
      </c>
      <c r="AR1803" s="17">
        <f t="shared" si="653"/>
        <v>143.94149999999999</v>
      </c>
      <c r="AS1803" s="17">
        <f t="shared" si="652"/>
        <v>4.6555599999999995</v>
      </c>
      <c r="AT1803" s="17">
        <f t="shared" si="659"/>
        <v>151.39581999999999</v>
      </c>
      <c r="AU1803" s="5">
        <f t="shared" si="660"/>
        <v>76.251629999999992</v>
      </c>
      <c r="AV1803" s="5">
        <f t="shared" si="661"/>
        <v>47.793239999999997</v>
      </c>
      <c r="AW1803" s="5">
        <f t="shared" si="654"/>
        <v>4.3995600000000001</v>
      </c>
      <c r="AX1803" s="5">
        <f t="shared" si="655"/>
        <v>0</v>
      </c>
      <c r="AY1803" s="5">
        <f t="shared" si="662"/>
        <v>0.12492</v>
      </c>
      <c r="AZ1803" s="5">
        <f t="shared" si="663"/>
        <v>128.56934999999999</v>
      </c>
      <c r="BA1803" s="7">
        <f t="shared" si="664"/>
        <v>8.1533249296689314E-2</v>
      </c>
      <c r="BB1803" s="62">
        <f t="shared" si="665"/>
        <v>9295</v>
      </c>
      <c r="BC1803" s="28">
        <f t="shared" si="666"/>
        <v>8.6372136512388967E-2</v>
      </c>
      <c r="BD1803" s="32">
        <f t="shared" si="667"/>
        <v>1.0876786426468051E-2</v>
      </c>
      <c r="BE1803" s="32">
        <f t="shared" si="668"/>
        <v>7.6095892211555122E-3</v>
      </c>
      <c r="BF1803" s="35">
        <f t="shared" si="669"/>
        <v>0.98151362435237655</v>
      </c>
      <c r="BG1803" s="37">
        <f t="shared" si="670"/>
        <v>0.59307782142477972</v>
      </c>
      <c r="BH1803" s="33">
        <f t="shared" si="671"/>
        <v>0.37173120965455608</v>
      </c>
      <c r="BI1803" s="33">
        <f t="shared" si="672"/>
        <v>9.7161570778727605E-4</v>
      </c>
      <c r="BJ1803" s="63">
        <v>0</v>
      </c>
      <c r="BK1803" s="63">
        <v>0</v>
      </c>
      <c r="BL1803" s="63">
        <v>0</v>
      </c>
      <c r="BM1803" s="63">
        <v>0</v>
      </c>
      <c r="BN1803" s="63">
        <v>0</v>
      </c>
      <c r="BO1803" s="63"/>
      <c r="BP1803" s="63">
        <v>0</v>
      </c>
      <c r="BQ1803" s="63">
        <v>0</v>
      </c>
      <c r="BR1803" s="63">
        <v>0</v>
      </c>
      <c r="BS1803" s="63">
        <v>0</v>
      </c>
      <c r="BT1803" s="63">
        <v>0</v>
      </c>
      <c r="BU1803" s="63">
        <v>0</v>
      </c>
      <c r="BV1803" s="63">
        <v>0</v>
      </c>
      <c r="BW1803" s="63">
        <v>0</v>
      </c>
      <c r="BX1803" s="63"/>
      <c r="BY1803" s="63"/>
      <c r="BZ1803" s="63"/>
      <c r="CA1803" s="63"/>
      <c r="CB1803" s="63"/>
      <c r="CC1803" s="63"/>
      <c r="CD1803" s="63"/>
      <c r="CE1803" s="63"/>
      <c r="CF1803" s="63"/>
      <c r="CG1803" s="63"/>
      <c r="CH1803" s="63"/>
      <c r="CI1803" s="63"/>
      <c r="CJ1803" s="63"/>
      <c r="CK1803" s="63"/>
      <c r="CL1803" s="63"/>
      <c r="CM1803" s="63"/>
      <c r="CN1803" s="63">
        <v>19840913</v>
      </c>
      <c r="CO1803" s="63"/>
      <c r="CP1803" s="66"/>
      <c r="CQ1803" s="63"/>
      <c r="CR1803" s="78" t="s">
        <v>2039</v>
      </c>
      <c r="CS1803" s="78" t="s">
        <v>6954</v>
      </c>
    </row>
    <row r="1804" spans="1:97">
      <c r="A1804" s="63" t="s">
        <v>3591</v>
      </c>
      <c r="B1804" s="63" t="s">
        <v>896</v>
      </c>
      <c r="C1804" s="63">
        <v>4034</v>
      </c>
      <c r="D1804" s="19" t="s">
        <v>3782</v>
      </c>
      <c r="E1804" s="63" t="s">
        <v>2393</v>
      </c>
      <c r="F1804" s="63" t="s">
        <v>2496</v>
      </c>
      <c r="G1804" s="65" t="s">
        <v>3594</v>
      </c>
      <c r="H1804" s="65">
        <v>36</v>
      </c>
      <c r="I1804" s="65">
        <v>19</v>
      </c>
      <c r="J1804" s="65">
        <v>92</v>
      </c>
      <c r="K1804" s="23">
        <v>41.582689999999999</v>
      </c>
      <c r="L1804" s="23">
        <v>-107.71364199999999</v>
      </c>
      <c r="M1804" s="61" t="s">
        <v>897</v>
      </c>
      <c r="N1804" s="63" t="s">
        <v>898</v>
      </c>
      <c r="O1804" s="63"/>
      <c r="P1804" s="63" t="s">
        <v>7126</v>
      </c>
      <c r="Q1804" s="63"/>
      <c r="R1804" s="63"/>
      <c r="S1804" s="55"/>
      <c r="T1804" s="63"/>
      <c r="U1804" s="66" t="s">
        <v>899</v>
      </c>
      <c r="V1804" s="63"/>
      <c r="W1804" s="66">
        <v>8988</v>
      </c>
      <c r="X1804" s="66">
        <v>8922</v>
      </c>
      <c r="Y1804" s="63" t="s">
        <v>3852</v>
      </c>
      <c r="Z1804" s="64">
        <v>37713</v>
      </c>
      <c r="AA1804" s="63">
        <v>7</v>
      </c>
      <c r="AB1804" s="63"/>
      <c r="AC1804" s="63">
        <v>404</v>
      </c>
      <c r="AD1804" s="63">
        <v>121</v>
      </c>
      <c r="AE1804" s="63">
        <v>14322</v>
      </c>
      <c r="AF1804" s="63"/>
      <c r="AG1804" s="63"/>
      <c r="AH1804" s="63">
        <v>22800</v>
      </c>
      <c r="AI1804" s="63">
        <v>468</v>
      </c>
      <c r="AJ1804" s="63"/>
      <c r="AK1804" s="63"/>
      <c r="AL1804" s="63">
        <v>108</v>
      </c>
      <c r="AM1804" s="63">
        <v>38231</v>
      </c>
      <c r="AN1804" s="63"/>
      <c r="AO1804" s="63" t="s">
        <v>2693</v>
      </c>
      <c r="AP1804" s="17">
        <f t="shared" si="657"/>
        <v>20.159600000000001</v>
      </c>
      <c r="AQ1804" s="17">
        <f t="shared" si="658"/>
        <v>9.9570900000000009</v>
      </c>
      <c r="AR1804" s="17">
        <f t="shared" si="653"/>
        <v>623.00699999999995</v>
      </c>
      <c r="AS1804" s="17">
        <f t="shared" si="652"/>
        <v>0</v>
      </c>
      <c r="AT1804" s="17">
        <f t="shared" si="659"/>
        <v>653.1236899999999</v>
      </c>
      <c r="AU1804" s="5">
        <f t="shared" si="660"/>
        <v>643.18799999999999</v>
      </c>
      <c r="AV1804" s="5">
        <f t="shared" si="661"/>
        <v>7.6705199999999989</v>
      </c>
      <c r="AW1804" s="5">
        <f t="shared" si="654"/>
        <v>0</v>
      </c>
      <c r="AX1804" s="5">
        <f t="shared" si="655"/>
        <v>0</v>
      </c>
      <c r="AY1804" s="5">
        <f t="shared" si="662"/>
        <v>2.2485600000000003</v>
      </c>
      <c r="AZ1804" s="5">
        <f t="shared" si="663"/>
        <v>653.10708</v>
      </c>
      <c r="BA1804" s="7">
        <f t="shared" si="664"/>
        <v>1.2715976672254122E-5</v>
      </c>
      <c r="BB1804" s="62">
        <f t="shared" si="665"/>
        <v>38223</v>
      </c>
      <c r="BC1804" s="28">
        <f t="shared" si="666"/>
        <v>-1.0463808303031889E-4</v>
      </c>
      <c r="BD1804" s="32">
        <f t="shared" si="667"/>
        <v>3.0866435115835415E-2</v>
      </c>
      <c r="BE1804" s="32">
        <f t="shared" si="668"/>
        <v>1.524533584136261E-2</v>
      </c>
      <c r="BF1804" s="35">
        <f t="shared" si="669"/>
        <v>0.95388822904280202</v>
      </c>
      <c r="BG1804" s="36">
        <f t="shared" si="670"/>
        <v>0.98481247516104098</v>
      </c>
      <c r="BH1804" s="33">
        <f t="shared" si="671"/>
        <v>1.1744659084081586E-2</v>
      </c>
      <c r="BI1804" s="33">
        <f t="shared" si="672"/>
        <v>3.4428657548774395E-3</v>
      </c>
      <c r="BJ1804" s="63"/>
      <c r="BK1804" s="63">
        <v>7</v>
      </c>
      <c r="BL1804" s="63"/>
      <c r="BM1804" s="63"/>
      <c r="BN1804" s="63"/>
      <c r="BO1804" s="63"/>
      <c r="BP1804" s="63"/>
      <c r="BQ1804" s="63"/>
      <c r="BR1804" s="63"/>
      <c r="BS1804" s="63"/>
      <c r="BT1804" s="63"/>
      <c r="BU1804" s="63"/>
      <c r="BV1804" s="63"/>
      <c r="BW1804" s="63"/>
      <c r="BX1804" s="63"/>
      <c r="BY1804" s="63"/>
      <c r="BZ1804" s="63"/>
      <c r="CA1804" s="63"/>
      <c r="CB1804" s="63"/>
      <c r="CC1804" s="63"/>
      <c r="CD1804" s="63"/>
      <c r="CE1804" s="63"/>
      <c r="CF1804" s="63"/>
      <c r="CG1804" s="63"/>
      <c r="CH1804" s="63"/>
      <c r="CI1804" s="63"/>
      <c r="CJ1804" s="63"/>
      <c r="CK1804" s="63"/>
      <c r="CL1804" s="63"/>
      <c r="CM1804" s="63" t="s">
        <v>3852</v>
      </c>
      <c r="CN1804" s="63">
        <v>20030402</v>
      </c>
      <c r="CO1804" s="63" t="s">
        <v>2689</v>
      </c>
      <c r="CP1804" s="66"/>
      <c r="CQ1804" s="64">
        <v>37718</v>
      </c>
      <c r="CR1804" s="78" t="s">
        <v>2043</v>
      </c>
      <c r="CS1804" s="78" t="s">
        <v>6954</v>
      </c>
    </row>
    <row r="1805" spans="1:97">
      <c r="A1805" s="20" t="s">
        <v>3591</v>
      </c>
      <c r="B1805" s="16" t="s">
        <v>7160</v>
      </c>
      <c r="F1805" s="4" t="s">
        <v>3759</v>
      </c>
      <c r="G1805" s="47" t="s">
        <v>3598</v>
      </c>
      <c r="H1805" s="47">
        <v>1</v>
      </c>
      <c r="I1805" s="47">
        <v>19</v>
      </c>
      <c r="J1805" s="47">
        <v>93</v>
      </c>
      <c r="K1805" s="23">
        <v>41.654983999999999</v>
      </c>
      <c r="L1805" s="23">
        <v>-107.819312</v>
      </c>
      <c r="M1805" s="61" t="s">
        <v>2803</v>
      </c>
      <c r="N1805" s="19" t="s">
        <v>5126</v>
      </c>
      <c r="P1805" s="19" t="s">
        <v>7126</v>
      </c>
      <c r="W1805" s="46">
        <v>9975</v>
      </c>
      <c r="X1805" s="46">
        <v>9834</v>
      </c>
      <c r="Z1805" s="48">
        <v>35109</v>
      </c>
      <c r="AA1805" s="19">
        <v>6.26</v>
      </c>
      <c r="AB1805" s="19" t="s">
        <v>3789</v>
      </c>
      <c r="AC1805" s="19">
        <v>1.37</v>
      </c>
      <c r="AD1805" s="19">
        <v>0.53</v>
      </c>
      <c r="AE1805" s="19">
        <v>322</v>
      </c>
      <c r="AF1805" s="19">
        <v>13.9</v>
      </c>
      <c r="AH1805" s="19">
        <v>500</v>
      </c>
      <c r="AI1805" s="19">
        <v>189</v>
      </c>
      <c r="AJ1805" s="19">
        <v>0</v>
      </c>
      <c r="AK1805" s="19">
        <v>0</v>
      </c>
      <c r="AL1805" s="19">
        <v>0</v>
      </c>
      <c r="AM1805" s="19">
        <v>1178</v>
      </c>
      <c r="AN1805" s="49"/>
      <c r="AO1805" s="63" t="s">
        <v>3433</v>
      </c>
      <c r="AP1805" s="17">
        <f t="shared" si="657"/>
        <v>6.8363000000000007E-2</v>
      </c>
      <c r="AQ1805" s="17">
        <f t="shared" si="658"/>
        <v>4.3613700000000005E-2</v>
      </c>
      <c r="AR1805" s="17">
        <f t="shared" si="653"/>
        <v>14.007</v>
      </c>
      <c r="AS1805" s="17">
        <f t="shared" si="652"/>
        <v>0.35556199999999999</v>
      </c>
      <c r="AT1805" s="17">
        <f t="shared" si="659"/>
        <v>14.4745387</v>
      </c>
      <c r="AU1805" s="5">
        <f t="shared" si="660"/>
        <v>14.104999999999999</v>
      </c>
      <c r="AV1805" s="5">
        <f t="shared" si="661"/>
        <v>3.0977099999999997</v>
      </c>
      <c r="AW1805" s="5">
        <f t="shared" si="654"/>
        <v>0</v>
      </c>
      <c r="AX1805" s="5">
        <f t="shared" si="655"/>
        <v>0</v>
      </c>
      <c r="AY1805" s="5">
        <f t="shared" si="662"/>
        <v>0</v>
      </c>
      <c r="AZ1805" s="5">
        <f t="shared" si="663"/>
        <v>17.20271</v>
      </c>
      <c r="BA1805" s="7">
        <f t="shared" si="664"/>
        <v>-8.612399788369246E-2</v>
      </c>
      <c r="BB1805" s="62">
        <f t="shared" si="665"/>
        <v>1026.8</v>
      </c>
      <c r="BC1805" s="6">
        <f t="shared" si="666"/>
        <v>-6.857764876632802E-2</v>
      </c>
      <c r="BD1805" s="32">
        <f t="shared" si="667"/>
        <v>4.7229829852885059E-3</v>
      </c>
      <c r="BE1805" s="32">
        <f t="shared" si="668"/>
        <v>3.0131322941573265E-3</v>
      </c>
      <c r="BF1805" s="35">
        <f t="shared" si="669"/>
        <v>0.99226388472055416</v>
      </c>
      <c r="BG1805" s="36">
        <f t="shared" si="670"/>
        <v>0.81992895305448965</v>
      </c>
      <c r="BH1805" s="33">
        <f t="shared" si="671"/>
        <v>0.18007104694551032</v>
      </c>
      <c r="BI1805" s="33">
        <f t="shared" si="672"/>
        <v>0</v>
      </c>
      <c r="BJ1805" s="19">
        <v>0.15</v>
      </c>
      <c r="BK1805" s="19">
        <v>64.3</v>
      </c>
      <c r="BL1805" s="19">
        <v>0</v>
      </c>
      <c r="BM1805" s="19">
        <v>0</v>
      </c>
      <c r="BN1805" s="19">
        <v>0</v>
      </c>
      <c r="BO1805" s="31"/>
      <c r="BP1805" s="19">
        <v>0</v>
      </c>
      <c r="BQ1805" s="19">
        <v>0</v>
      </c>
      <c r="BR1805" s="19">
        <v>0</v>
      </c>
      <c r="BS1805" s="19">
        <v>0</v>
      </c>
      <c r="BT1805" s="19">
        <v>0</v>
      </c>
      <c r="BU1805" s="19">
        <v>0</v>
      </c>
      <c r="BV1805" s="19">
        <v>0</v>
      </c>
      <c r="BW1805" s="19">
        <v>0</v>
      </c>
      <c r="BX1805" s="19"/>
      <c r="BY1805" s="19"/>
      <c r="BZ1805" s="19"/>
      <c r="CA1805" s="19"/>
      <c r="CB1805" s="19"/>
      <c r="CC1805" s="19"/>
      <c r="CD1805" s="19"/>
      <c r="CE1805" s="19"/>
      <c r="CF1805" s="19"/>
      <c r="CG1805" s="19"/>
      <c r="CH1805" s="19"/>
      <c r="CI1805" s="19"/>
      <c r="CJ1805" s="19"/>
      <c r="CK1805" s="19"/>
      <c r="CL1805" s="19"/>
      <c r="CN1805" s="63">
        <v>19960214</v>
      </c>
      <c r="CO1805" s="63" t="s">
        <v>7259</v>
      </c>
      <c r="CP1805" s="66"/>
      <c r="CQ1805" s="64">
        <v>35123</v>
      </c>
      <c r="CR1805" s="78" t="s">
        <v>2043</v>
      </c>
      <c r="CS1805" s="78" t="s">
        <v>6954</v>
      </c>
    </row>
    <row r="1806" spans="1:97">
      <c r="A1806" s="20" t="s">
        <v>3591</v>
      </c>
      <c r="B1806" s="16" t="s">
        <v>473</v>
      </c>
      <c r="F1806" s="19" t="s">
        <v>3759</v>
      </c>
      <c r="G1806" s="47" t="s">
        <v>3595</v>
      </c>
      <c r="H1806" s="47">
        <v>9</v>
      </c>
      <c r="I1806" s="47">
        <v>19</v>
      </c>
      <c r="J1806" s="47">
        <v>93</v>
      </c>
      <c r="K1806" s="23">
        <v>41.633718999999999</v>
      </c>
      <c r="L1806" s="23">
        <v>-107.886646</v>
      </c>
      <c r="M1806" s="61" t="s">
        <v>2784</v>
      </c>
      <c r="N1806" s="19" t="s">
        <v>5118</v>
      </c>
      <c r="P1806" s="19" t="s">
        <v>7126</v>
      </c>
      <c r="U1806" s="46">
        <v>9378</v>
      </c>
      <c r="W1806" s="46">
        <v>9879</v>
      </c>
      <c r="X1806" s="46">
        <v>9405</v>
      </c>
      <c r="Z1806" s="48">
        <v>37572</v>
      </c>
      <c r="AA1806" s="19">
        <v>7.75</v>
      </c>
      <c r="AB1806" s="19" t="s">
        <v>3789</v>
      </c>
      <c r="AC1806" s="19">
        <v>6.92</v>
      </c>
      <c r="AD1806" s="19">
        <v>0.76</v>
      </c>
      <c r="AE1806" s="19">
        <v>1060</v>
      </c>
      <c r="AF1806" s="19">
        <v>9.2899999999999991</v>
      </c>
      <c r="AH1806" s="19">
        <v>1450</v>
      </c>
      <c r="AI1806" s="19">
        <v>719</v>
      </c>
      <c r="AK1806" s="4"/>
      <c r="AL1806" s="19">
        <v>7</v>
      </c>
      <c r="AM1806" s="19">
        <v>3204</v>
      </c>
      <c r="AN1806" s="50"/>
      <c r="AO1806" s="63" t="s">
        <v>3536</v>
      </c>
      <c r="AP1806" s="17">
        <f t="shared" si="657"/>
        <v>0.345308</v>
      </c>
      <c r="AQ1806" s="17">
        <f t="shared" si="658"/>
        <v>6.2540399999999996E-2</v>
      </c>
      <c r="AR1806" s="17">
        <f t="shared" si="653"/>
        <v>46.11</v>
      </c>
      <c r="AS1806" s="17">
        <f t="shared" si="652"/>
        <v>0.23763819999999997</v>
      </c>
      <c r="AT1806" s="17">
        <f t="shared" si="659"/>
        <v>46.755486599999998</v>
      </c>
      <c r="AU1806" s="5">
        <f t="shared" si="660"/>
        <v>40.904499999999999</v>
      </c>
      <c r="AV1806" s="5">
        <f t="shared" si="661"/>
        <v>11.784409999999999</v>
      </c>
      <c r="AW1806" s="5">
        <f t="shared" si="654"/>
        <v>0</v>
      </c>
      <c r="AX1806" s="5">
        <f t="shared" si="655"/>
        <v>0</v>
      </c>
      <c r="AY1806" s="5">
        <f t="shared" si="662"/>
        <v>0.14574000000000001</v>
      </c>
      <c r="AZ1806" s="5">
        <f t="shared" si="663"/>
        <v>52.834650000000003</v>
      </c>
      <c r="BA1806" s="7">
        <f t="shared" si="664"/>
        <v>-6.1041822087429552E-2</v>
      </c>
      <c r="BB1806" s="62">
        <f t="shared" si="665"/>
        <v>3252.9700000000003</v>
      </c>
      <c r="BC1806" s="6">
        <f t="shared" si="666"/>
        <v>7.5840525819386266E-3</v>
      </c>
      <c r="BD1806" s="32">
        <f t="shared" si="667"/>
        <v>7.3854006259021594E-3</v>
      </c>
      <c r="BE1806" s="32">
        <f t="shared" si="668"/>
        <v>1.3376055848812404E-3</v>
      </c>
      <c r="BF1806" s="35">
        <f t="shared" si="669"/>
        <v>0.99127699378921663</v>
      </c>
      <c r="BG1806" s="36">
        <f t="shared" si="670"/>
        <v>0.77419837171250294</v>
      </c>
      <c r="BH1806" s="33">
        <f t="shared" si="671"/>
        <v>0.22304321122596626</v>
      </c>
      <c r="BI1806" s="33">
        <f t="shared" si="672"/>
        <v>2.7584170615306434E-3</v>
      </c>
      <c r="BK1806" s="19">
        <v>2.33</v>
      </c>
      <c r="BO1806" s="31"/>
      <c r="BP1806" s="31"/>
      <c r="BQ1806" s="31"/>
      <c r="BR1806" s="31"/>
      <c r="BS1806" s="31"/>
      <c r="BT1806" s="31"/>
      <c r="BU1806" s="31"/>
      <c r="BV1806" s="31"/>
      <c r="BW1806" s="31"/>
      <c r="BX1806" s="31"/>
      <c r="BY1806" s="31"/>
      <c r="BZ1806" s="31"/>
      <c r="CA1806" s="31"/>
      <c r="CB1806" s="31"/>
      <c r="CC1806" s="31"/>
      <c r="CD1806" s="31"/>
      <c r="CE1806" s="31"/>
      <c r="CF1806" s="31"/>
      <c r="CG1806" s="31"/>
      <c r="CH1806" s="31"/>
      <c r="CI1806" s="31"/>
      <c r="CJ1806" s="31"/>
      <c r="CK1806" s="31"/>
      <c r="CL1806" s="31"/>
      <c r="CN1806" s="63">
        <v>20021112</v>
      </c>
      <c r="CO1806" s="63" t="s">
        <v>3607</v>
      </c>
      <c r="CP1806" s="66"/>
      <c r="CQ1806" s="64">
        <v>37574</v>
      </c>
      <c r="CR1806" s="78" t="s">
        <v>2043</v>
      </c>
      <c r="CS1806" s="78" t="s">
        <v>6954</v>
      </c>
    </row>
    <row r="1807" spans="1:97">
      <c r="A1807" s="20" t="s">
        <v>3591</v>
      </c>
      <c r="B1807" s="16" t="s">
        <v>6704</v>
      </c>
      <c r="F1807" s="4" t="s">
        <v>3759</v>
      </c>
      <c r="G1807" s="47" t="s">
        <v>1575</v>
      </c>
      <c r="H1807" s="47">
        <v>11</v>
      </c>
      <c r="I1807" s="47">
        <v>19</v>
      </c>
      <c r="J1807" s="47">
        <v>93</v>
      </c>
      <c r="K1807" s="23">
        <v>41.640599000000002</v>
      </c>
      <c r="L1807" s="23">
        <v>-107.837968</v>
      </c>
      <c r="M1807" s="61" t="s">
        <v>2801</v>
      </c>
      <c r="N1807" s="19" t="s">
        <v>5119</v>
      </c>
      <c r="P1807" s="19" t="s">
        <v>7126</v>
      </c>
      <c r="W1807" s="46">
        <v>9912</v>
      </c>
      <c r="X1807" s="46">
        <v>9774</v>
      </c>
      <c r="Z1807" s="48">
        <v>35109</v>
      </c>
      <c r="AA1807" s="19">
        <v>7.06</v>
      </c>
      <c r="AB1807" s="19" t="s">
        <v>3789</v>
      </c>
      <c r="AC1807" s="19">
        <v>3.78</v>
      </c>
      <c r="AD1807" s="19">
        <v>2.34</v>
      </c>
      <c r="AE1807" s="19">
        <v>1460</v>
      </c>
      <c r="AF1807" s="19">
        <v>165</v>
      </c>
      <c r="AH1807" s="19">
        <v>2170</v>
      </c>
      <c r="AI1807" s="19">
        <v>972</v>
      </c>
      <c r="AJ1807" s="19">
        <v>0</v>
      </c>
      <c r="AK1807" s="19">
        <v>0</v>
      </c>
      <c r="AL1807" s="19">
        <v>6.55</v>
      </c>
      <c r="AM1807" s="19">
        <v>5440</v>
      </c>
      <c r="AN1807" s="49"/>
      <c r="AO1807" s="63" t="s">
        <v>3433</v>
      </c>
      <c r="AP1807" s="17">
        <f t="shared" si="657"/>
        <v>0.18862199999999998</v>
      </c>
      <c r="AQ1807" s="17">
        <f t="shared" si="658"/>
        <v>0.1925586</v>
      </c>
      <c r="AR1807" s="17">
        <f t="shared" si="653"/>
        <v>63.51</v>
      </c>
      <c r="AS1807" s="17">
        <f t="shared" si="652"/>
        <v>4.2206999999999999</v>
      </c>
      <c r="AT1807" s="17">
        <f t="shared" si="659"/>
        <v>68.111880599999992</v>
      </c>
      <c r="AU1807" s="5">
        <f t="shared" si="660"/>
        <v>61.215699999999998</v>
      </c>
      <c r="AV1807" s="5">
        <f t="shared" si="661"/>
        <v>15.931079999999998</v>
      </c>
      <c r="AW1807" s="5">
        <f t="shared" si="654"/>
        <v>0</v>
      </c>
      <c r="AX1807" s="5">
        <f t="shared" si="655"/>
        <v>0</v>
      </c>
      <c r="AY1807" s="5">
        <f t="shared" si="662"/>
        <v>0.13637100000000002</v>
      </c>
      <c r="AZ1807" s="5">
        <f t="shared" si="663"/>
        <v>77.283150999999989</v>
      </c>
      <c r="BA1807" s="7">
        <f t="shared" si="664"/>
        <v>-6.3078292972426425E-2</v>
      </c>
      <c r="BB1807" s="62">
        <f t="shared" si="665"/>
        <v>4779.67</v>
      </c>
      <c r="BC1807" s="6">
        <f t="shared" si="666"/>
        <v>-6.4613632338421878E-2</v>
      </c>
      <c r="BD1807" s="32">
        <f t="shared" si="667"/>
        <v>2.769296609320166E-3</v>
      </c>
      <c r="BE1807" s="32">
        <f t="shared" si="668"/>
        <v>2.8270926937230979E-3</v>
      </c>
      <c r="BF1807" s="35">
        <f t="shared" si="669"/>
        <v>0.99440361069695682</v>
      </c>
      <c r="BG1807" s="36">
        <f t="shared" si="670"/>
        <v>0.79209632640366856</v>
      </c>
      <c r="BH1807" s="33">
        <f t="shared" si="671"/>
        <v>0.20613911045112537</v>
      </c>
      <c r="BI1807" s="33">
        <f t="shared" si="672"/>
        <v>1.7645631452061271E-3</v>
      </c>
      <c r="BJ1807" s="19">
        <v>0.86</v>
      </c>
      <c r="BK1807" s="19">
        <v>0.36</v>
      </c>
      <c r="BL1807" s="19">
        <v>0</v>
      </c>
      <c r="BM1807" s="19">
        <v>0</v>
      </c>
      <c r="BN1807" s="19">
        <v>0</v>
      </c>
      <c r="BO1807" s="31"/>
      <c r="BP1807" s="19">
        <v>0</v>
      </c>
      <c r="BQ1807" s="19">
        <v>0</v>
      </c>
      <c r="BR1807" s="19">
        <v>0</v>
      </c>
      <c r="BS1807" s="19">
        <v>0</v>
      </c>
      <c r="BT1807" s="19">
        <v>0</v>
      </c>
      <c r="BU1807" s="19">
        <v>0</v>
      </c>
      <c r="BV1807" s="19">
        <v>0</v>
      </c>
      <c r="BW1807" s="19">
        <v>0</v>
      </c>
      <c r="BX1807" s="19"/>
      <c r="BY1807" s="19"/>
      <c r="BZ1807" s="19"/>
      <c r="CA1807" s="19"/>
      <c r="CB1807" s="19"/>
      <c r="CC1807" s="19"/>
      <c r="CD1807" s="19"/>
      <c r="CE1807" s="19"/>
      <c r="CF1807" s="19"/>
      <c r="CG1807" s="19"/>
      <c r="CH1807" s="19"/>
      <c r="CI1807" s="19"/>
      <c r="CJ1807" s="19"/>
      <c r="CK1807" s="19"/>
      <c r="CL1807" s="19"/>
      <c r="CN1807" s="63">
        <v>19960214</v>
      </c>
      <c r="CO1807" s="63" t="s">
        <v>7259</v>
      </c>
      <c r="CP1807" s="66"/>
      <c r="CQ1807" s="64">
        <v>35123</v>
      </c>
      <c r="CR1807" s="78" t="s">
        <v>2043</v>
      </c>
      <c r="CS1807" s="78" t="s">
        <v>6954</v>
      </c>
    </row>
    <row r="1808" spans="1:97">
      <c r="A1808" s="63" t="s">
        <v>3591</v>
      </c>
      <c r="B1808" s="63" t="s">
        <v>955</v>
      </c>
      <c r="C1808" s="63">
        <v>3637</v>
      </c>
      <c r="D1808" s="19" t="s">
        <v>3782</v>
      </c>
      <c r="E1808" s="63" t="s">
        <v>2393</v>
      </c>
      <c r="F1808" s="63" t="s">
        <v>3759</v>
      </c>
      <c r="G1808" s="65" t="s">
        <v>3592</v>
      </c>
      <c r="H1808" s="65">
        <v>12</v>
      </c>
      <c r="I1808" s="65">
        <v>19</v>
      </c>
      <c r="J1808" s="65">
        <v>93</v>
      </c>
      <c r="K1808" s="23">
        <v>41.640830000000001</v>
      </c>
      <c r="L1808" s="23">
        <v>-107.82971999999999</v>
      </c>
      <c r="M1808" s="61" t="s">
        <v>956</v>
      </c>
      <c r="N1808" s="63" t="s">
        <v>957</v>
      </c>
      <c r="O1808" s="63"/>
      <c r="P1808" s="63" t="s">
        <v>7126</v>
      </c>
      <c r="Q1808" s="63"/>
      <c r="R1808" s="63"/>
      <c r="S1808" s="55"/>
      <c r="T1808" s="63"/>
      <c r="U1808" s="66" t="s">
        <v>958</v>
      </c>
      <c r="V1808" s="63"/>
      <c r="W1808" s="66">
        <v>9786</v>
      </c>
      <c r="X1808" s="66">
        <v>9723</v>
      </c>
      <c r="Y1808" s="63" t="s">
        <v>3852</v>
      </c>
      <c r="Z1808" s="64">
        <v>36605</v>
      </c>
      <c r="AA1808" s="63">
        <v>7</v>
      </c>
      <c r="AB1808" s="63"/>
      <c r="AC1808" s="63">
        <v>160</v>
      </c>
      <c r="AD1808" s="63">
        <v>97</v>
      </c>
      <c r="AE1808" s="63">
        <v>3771</v>
      </c>
      <c r="AF1808" s="63"/>
      <c r="AG1808" s="63"/>
      <c r="AH1808" s="63">
        <v>4800</v>
      </c>
      <c r="AI1808" s="63">
        <v>2525</v>
      </c>
      <c r="AJ1808" s="63"/>
      <c r="AK1808" s="63"/>
      <c r="AL1808" s="63">
        <v>155</v>
      </c>
      <c r="AM1808" s="63">
        <v>11513</v>
      </c>
      <c r="AN1808" s="63"/>
      <c r="AO1808" s="63" t="s">
        <v>2693</v>
      </c>
      <c r="AP1808" s="17">
        <f t="shared" si="657"/>
        <v>7.984</v>
      </c>
      <c r="AQ1808" s="17">
        <f t="shared" si="658"/>
        <v>7.9821300000000006</v>
      </c>
      <c r="AR1808" s="17">
        <f t="shared" si="653"/>
        <v>164.0385</v>
      </c>
      <c r="AS1808" s="17">
        <f t="shared" si="652"/>
        <v>0</v>
      </c>
      <c r="AT1808" s="17">
        <f t="shared" si="659"/>
        <v>180.00462999999999</v>
      </c>
      <c r="AU1808" s="5">
        <f t="shared" si="660"/>
        <v>135.40799999999999</v>
      </c>
      <c r="AV1808" s="5">
        <f t="shared" si="661"/>
        <v>41.384749999999997</v>
      </c>
      <c r="AW1808" s="5">
        <f t="shared" si="654"/>
        <v>0</v>
      </c>
      <c r="AX1808" s="5">
        <f t="shared" si="655"/>
        <v>0</v>
      </c>
      <c r="AY1808" s="5">
        <f t="shared" si="662"/>
        <v>3.2271000000000001</v>
      </c>
      <c r="AZ1808" s="5">
        <f t="shared" si="663"/>
        <v>180.01984999999999</v>
      </c>
      <c r="BA1808" s="7">
        <f t="shared" si="664"/>
        <v>-4.2274903084366222E-5</v>
      </c>
      <c r="BB1808" s="62">
        <f t="shared" si="665"/>
        <v>11508</v>
      </c>
      <c r="BC1808" s="28">
        <f t="shared" si="666"/>
        <v>-2.1719299769775422E-4</v>
      </c>
      <c r="BD1808" s="32">
        <f t="shared" si="667"/>
        <v>4.4354414661445102E-2</v>
      </c>
      <c r="BE1808" s="32">
        <f t="shared" si="668"/>
        <v>4.4344026039774651E-2</v>
      </c>
      <c r="BF1808" s="35">
        <f t="shared" si="669"/>
        <v>0.91130155929878032</v>
      </c>
      <c r="BG1808" s="36">
        <f t="shared" si="670"/>
        <v>0.7521837175178181</v>
      </c>
      <c r="BH1808" s="33">
        <f t="shared" si="671"/>
        <v>0.22988992602760194</v>
      </c>
      <c r="BI1808" s="33">
        <f t="shared" si="672"/>
        <v>1.7926356454579871E-2</v>
      </c>
      <c r="BJ1808" s="63"/>
      <c r="BK1808" s="63">
        <v>5</v>
      </c>
      <c r="BL1808" s="63"/>
      <c r="BM1808" s="63"/>
      <c r="BN1808" s="63"/>
      <c r="BO1808" s="63"/>
      <c r="BP1808" s="63"/>
      <c r="BQ1808" s="63"/>
      <c r="BR1808" s="63"/>
      <c r="BS1808" s="63"/>
      <c r="BT1808" s="63"/>
      <c r="BU1808" s="63"/>
      <c r="BV1808" s="63"/>
      <c r="BW1808" s="63"/>
      <c r="BX1808" s="63"/>
      <c r="BY1808" s="63"/>
      <c r="BZ1808" s="63"/>
      <c r="CA1808" s="63"/>
      <c r="CB1808" s="63"/>
      <c r="CC1808" s="63"/>
      <c r="CD1808" s="63"/>
      <c r="CE1808" s="63"/>
      <c r="CF1808" s="63"/>
      <c r="CG1808" s="63"/>
      <c r="CH1808" s="63"/>
      <c r="CI1808" s="63"/>
      <c r="CJ1808" s="63"/>
      <c r="CK1808" s="63"/>
      <c r="CL1808" s="63"/>
      <c r="CM1808" s="63" t="s">
        <v>3852</v>
      </c>
      <c r="CN1808" s="63">
        <v>20000320</v>
      </c>
      <c r="CO1808" s="63" t="s">
        <v>2689</v>
      </c>
      <c r="CP1808" s="66"/>
      <c r="CQ1808" s="64">
        <v>36612</v>
      </c>
      <c r="CR1808" s="78" t="s">
        <v>2043</v>
      </c>
      <c r="CS1808" s="78" t="s">
        <v>6954</v>
      </c>
    </row>
    <row r="1809" spans="1:97">
      <c r="A1809" s="20" t="s">
        <v>3591</v>
      </c>
      <c r="B1809" s="16" t="s">
        <v>6705</v>
      </c>
      <c r="F1809" s="19" t="s">
        <v>3759</v>
      </c>
      <c r="G1809" s="47" t="s">
        <v>259</v>
      </c>
      <c r="H1809" s="47">
        <v>15</v>
      </c>
      <c r="I1809" s="47">
        <v>19</v>
      </c>
      <c r="J1809" s="47">
        <v>93</v>
      </c>
      <c r="K1809" s="23">
        <v>41.626441</v>
      </c>
      <c r="L1809" s="23">
        <v>-107.857032</v>
      </c>
      <c r="M1809" s="61" t="s">
        <v>2802</v>
      </c>
      <c r="N1809" s="19" t="s">
        <v>260</v>
      </c>
      <c r="P1809" s="19" t="s">
        <v>7126</v>
      </c>
      <c r="U1809" s="46">
        <v>9158</v>
      </c>
      <c r="W1809" s="46">
        <v>9760</v>
      </c>
      <c r="X1809" s="46">
        <v>9620</v>
      </c>
      <c r="Z1809" s="48">
        <v>37572</v>
      </c>
      <c r="AA1809" s="19">
        <v>7.89</v>
      </c>
      <c r="AB1809" s="19" t="s">
        <v>3789</v>
      </c>
      <c r="AC1809" s="19">
        <v>4.87</v>
      </c>
      <c r="AD1809" s="19">
        <v>1.59</v>
      </c>
      <c r="AE1809" s="19">
        <v>1360</v>
      </c>
      <c r="AF1809" s="19">
        <v>13.2</v>
      </c>
      <c r="AH1809" s="19">
        <v>800</v>
      </c>
      <c r="AI1809" s="19">
        <v>1914</v>
      </c>
      <c r="AK1809" s="6"/>
      <c r="AL1809" s="19">
        <v>16</v>
      </c>
      <c r="AM1809" s="19">
        <v>4400</v>
      </c>
      <c r="AN1809" s="31"/>
      <c r="AO1809" s="63" t="s">
        <v>3536</v>
      </c>
      <c r="AP1809" s="17">
        <f t="shared" si="657"/>
        <v>0.24301300000000001</v>
      </c>
      <c r="AQ1809" s="17">
        <f t="shared" si="658"/>
        <v>0.13084110000000002</v>
      </c>
      <c r="AR1809" s="17">
        <f t="shared" si="653"/>
        <v>59.16</v>
      </c>
      <c r="AS1809" s="17">
        <f t="shared" si="652"/>
        <v>0.33765599999999996</v>
      </c>
      <c r="AT1809" s="17">
        <f t="shared" si="659"/>
        <v>59.871510100000002</v>
      </c>
      <c r="AU1809" s="5">
        <f t="shared" si="660"/>
        <v>22.567999999999998</v>
      </c>
      <c r="AV1809" s="5">
        <f t="shared" si="661"/>
        <v>31.370459999999998</v>
      </c>
      <c r="AW1809" s="5">
        <f t="shared" si="654"/>
        <v>0</v>
      </c>
      <c r="AX1809" s="5">
        <f t="shared" si="655"/>
        <v>0</v>
      </c>
      <c r="AY1809" s="5">
        <f t="shared" si="662"/>
        <v>0.33312000000000003</v>
      </c>
      <c r="AZ1809" s="5">
        <f t="shared" si="663"/>
        <v>54.271579999999993</v>
      </c>
      <c r="BA1809" s="7">
        <f t="shared" si="664"/>
        <v>4.9060614138744164E-2</v>
      </c>
      <c r="BB1809" s="62">
        <f t="shared" si="665"/>
        <v>4109.66</v>
      </c>
      <c r="BC1809" s="6">
        <f t="shared" si="666"/>
        <v>-3.4118871964332317E-2</v>
      </c>
      <c r="BD1809" s="32">
        <f t="shared" si="667"/>
        <v>4.0589088131251262E-3</v>
      </c>
      <c r="BE1809" s="32">
        <f t="shared" si="668"/>
        <v>2.1853649554097352E-3</v>
      </c>
      <c r="BF1809" s="35">
        <f t="shared" si="669"/>
        <v>0.99375572623146513</v>
      </c>
      <c r="BG1809" s="33">
        <f t="shared" si="670"/>
        <v>0.41583458598404544</v>
      </c>
      <c r="BH1809" s="37">
        <f t="shared" si="671"/>
        <v>0.57802739481695575</v>
      </c>
      <c r="BI1809" s="33">
        <f t="shared" si="672"/>
        <v>6.1380191989988146E-3</v>
      </c>
      <c r="BJ1809" s="6"/>
      <c r="BK1809" s="19">
        <v>7.96</v>
      </c>
      <c r="BL1809" s="19"/>
      <c r="BO1809" s="31"/>
      <c r="BP1809" s="31"/>
      <c r="BQ1809" s="31"/>
      <c r="BR1809" s="31"/>
      <c r="BS1809" s="31"/>
      <c r="BT1809" s="31"/>
      <c r="BU1809" s="31"/>
      <c r="BV1809" s="31"/>
      <c r="BW1809" s="31"/>
      <c r="BX1809" s="31"/>
      <c r="BY1809" s="31"/>
      <c r="BZ1809" s="31"/>
      <c r="CA1809" s="31"/>
      <c r="CB1809" s="31"/>
      <c r="CC1809" s="31"/>
      <c r="CD1809" s="31"/>
      <c r="CE1809" s="31"/>
      <c r="CF1809" s="31"/>
      <c r="CG1809" s="31"/>
      <c r="CH1809" s="31"/>
      <c r="CI1809" s="31"/>
      <c r="CJ1809" s="31"/>
      <c r="CK1809" s="31"/>
      <c r="CL1809" s="31"/>
      <c r="CN1809" s="63">
        <v>20021112</v>
      </c>
      <c r="CO1809" s="63" t="s">
        <v>3607</v>
      </c>
      <c r="CP1809" s="66"/>
      <c r="CQ1809" s="64">
        <v>37574</v>
      </c>
      <c r="CR1809" s="78" t="s">
        <v>2043</v>
      </c>
      <c r="CS1809" s="78" t="s">
        <v>6954</v>
      </c>
    </row>
    <row r="1810" spans="1:97">
      <c r="A1810" s="63" t="s">
        <v>3591</v>
      </c>
      <c r="B1810" s="63" t="s">
        <v>950</v>
      </c>
      <c r="C1810" s="63">
        <v>3261</v>
      </c>
      <c r="D1810" s="19" t="s">
        <v>3782</v>
      </c>
      <c r="E1810" s="63" t="s">
        <v>2393</v>
      </c>
      <c r="F1810" s="63" t="s">
        <v>3759</v>
      </c>
      <c r="G1810" s="65" t="s">
        <v>3606</v>
      </c>
      <c r="H1810" s="65">
        <v>21</v>
      </c>
      <c r="I1810" s="65">
        <v>19</v>
      </c>
      <c r="J1810" s="65">
        <v>93</v>
      </c>
      <c r="K1810" s="23">
        <v>41.611939999999997</v>
      </c>
      <c r="L1810" s="23">
        <v>-107.88639000000001</v>
      </c>
      <c r="M1810" s="61" t="s">
        <v>951</v>
      </c>
      <c r="N1810" s="63" t="s">
        <v>952</v>
      </c>
      <c r="O1810" s="63"/>
      <c r="P1810" s="63" t="s">
        <v>7126</v>
      </c>
      <c r="Q1810" s="63"/>
      <c r="R1810" s="63"/>
      <c r="S1810" s="55"/>
      <c r="T1810" s="63"/>
      <c r="U1810" s="66" t="s">
        <v>953</v>
      </c>
      <c r="V1810" s="63"/>
      <c r="W1810" s="66">
        <v>9515</v>
      </c>
      <c r="X1810" s="66">
        <v>9481</v>
      </c>
      <c r="Y1810" s="63"/>
      <c r="Z1810" s="64">
        <v>37572</v>
      </c>
      <c r="AA1810" s="63">
        <v>4.8</v>
      </c>
      <c r="AB1810" s="63"/>
      <c r="AC1810" s="63">
        <v>13.4</v>
      </c>
      <c r="AD1810" s="63"/>
      <c r="AE1810" s="63">
        <v>2430</v>
      </c>
      <c r="AF1810" s="63">
        <v>11.2</v>
      </c>
      <c r="AG1810" s="63"/>
      <c r="AH1810" s="63">
        <v>2749</v>
      </c>
      <c r="AI1810" s="63">
        <v>1806</v>
      </c>
      <c r="AJ1810" s="63"/>
      <c r="AK1810" s="63"/>
      <c r="AL1810" s="63">
        <v>26</v>
      </c>
      <c r="AM1810" s="63">
        <v>7012</v>
      </c>
      <c r="AN1810" s="63"/>
      <c r="AO1810" s="63" t="s">
        <v>3536</v>
      </c>
      <c r="AP1810" s="17">
        <f t="shared" si="657"/>
        <v>0.66866000000000003</v>
      </c>
      <c r="AQ1810" s="17">
        <f t="shared" si="658"/>
        <v>0</v>
      </c>
      <c r="AR1810" s="17">
        <f t="shared" si="653"/>
        <v>105.705</v>
      </c>
      <c r="AS1810" s="17">
        <f t="shared" si="652"/>
        <v>0.28649599999999997</v>
      </c>
      <c r="AT1810" s="17">
        <f t="shared" si="659"/>
        <v>106.660156</v>
      </c>
      <c r="AU1810" s="5">
        <f t="shared" si="660"/>
        <v>77.549289999999999</v>
      </c>
      <c r="AV1810" s="5">
        <f t="shared" si="661"/>
        <v>29.600339999999996</v>
      </c>
      <c r="AW1810" s="5">
        <f t="shared" si="654"/>
        <v>0</v>
      </c>
      <c r="AX1810" s="5">
        <f t="shared" si="655"/>
        <v>0</v>
      </c>
      <c r="AY1810" s="5">
        <f t="shared" si="662"/>
        <v>0.54132000000000002</v>
      </c>
      <c r="AZ1810" s="5">
        <f t="shared" si="663"/>
        <v>107.69095</v>
      </c>
      <c r="BA1810" s="7">
        <f t="shared" si="664"/>
        <v>-4.8089045082883785E-3</v>
      </c>
      <c r="BB1810" s="62">
        <f t="shared" si="665"/>
        <v>7035.6</v>
      </c>
      <c r="BC1810" s="28">
        <f t="shared" si="666"/>
        <v>1.6800022779692163E-3</v>
      </c>
      <c r="BD1810" s="32">
        <f t="shared" si="667"/>
        <v>6.2690701483691814E-3</v>
      </c>
      <c r="BE1810" s="32">
        <f t="shared" si="668"/>
        <v>0</v>
      </c>
      <c r="BF1810" s="35">
        <f t="shared" si="669"/>
        <v>0.99373092985163081</v>
      </c>
      <c r="BG1810" s="37">
        <f t="shared" si="670"/>
        <v>0.72010962852495963</v>
      </c>
      <c r="BH1810" s="33">
        <f t="shared" si="671"/>
        <v>0.27486376524675465</v>
      </c>
      <c r="BI1810" s="33">
        <f t="shared" si="672"/>
        <v>5.0266062282856641E-3</v>
      </c>
      <c r="BJ1810" s="63"/>
      <c r="BK1810" s="63">
        <v>7.0000000000000007E-2</v>
      </c>
      <c r="BL1810" s="63"/>
      <c r="BM1810" s="63"/>
      <c r="BN1810" s="63"/>
      <c r="BO1810" s="63"/>
      <c r="BP1810" s="63"/>
      <c r="BQ1810" s="63"/>
      <c r="BR1810" s="63"/>
      <c r="BS1810" s="63"/>
      <c r="BT1810" s="63"/>
      <c r="BU1810" s="63"/>
      <c r="BV1810" s="63"/>
      <c r="BW1810" s="63"/>
      <c r="BX1810" s="63"/>
      <c r="BY1810" s="63"/>
      <c r="BZ1810" s="63"/>
      <c r="CA1810" s="63"/>
      <c r="CB1810" s="63"/>
      <c r="CC1810" s="63"/>
      <c r="CD1810" s="63"/>
      <c r="CE1810" s="63"/>
      <c r="CF1810" s="63"/>
      <c r="CG1810" s="63"/>
      <c r="CH1810" s="63"/>
      <c r="CI1810" s="63"/>
      <c r="CJ1810" s="63"/>
      <c r="CK1810" s="63"/>
      <c r="CL1810" s="63"/>
      <c r="CM1810" s="63"/>
      <c r="CN1810" s="63">
        <v>20021112</v>
      </c>
      <c r="CO1810" s="63" t="s">
        <v>3607</v>
      </c>
      <c r="CP1810" s="66"/>
      <c r="CQ1810" s="64">
        <v>37574</v>
      </c>
      <c r="CR1810" s="78" t="s">
        <v>2043</v>
      </c>
      <c r="CS1810" s="78" t="s">
        <v>6954</v>
      </c>
    </row>
    <row r="1811" spans="1:97">
      <c r="A1811" s="63" t="s">
        <v>3591</v>
      </c>
      <c r="B1811" s="63" t="s">
        <v>959</v>
      </c>
      <c r="C1811" s="63">
        <v>3636</v>
      </c>
      <c r="D1811" s="19" t="s">
        <v>3782</v>
      </c>
      <c r="E1811" s="63" t="s">
        <v>2393</v>
      </c>
      <c r="F1811" s="63" t="s">
        <v>3759</v>
      </c>
      <c r="G1811" s="65" t="s">
        <v>264</v>
      </c>
      <c r="H1811" s="65">
        <v>28</v>
      </c>
      <c r="I1811" s="65">
        <v>19</v>
      </c>
      <c r="J1811" s="65">
        <v>93</v>
      </c>
      <c r="K1811" s="23">
        <v>41.58972</v>
      </c>
      <c r="L1811" s="23">
        <v>-107.87639</v>
      </c>
      <c r="M1811" s="61" t="s">
        <v>965</v>
      </c>
      <c r="N1811" s="63" t="s">
        <v>973</v>
      </c>
      <c r="O1811" s="63"/>
      <c r="P1811" s="63" t="s">
        <v>7126</v>
      </c>
      <c r="Q1811" s="63"/>
      <c r="R1811" s="63"/>
      <c r="S1811" s="55"/>
      <c r="T1811" s="63"/>
      <c r="U1811" s="66" t="s">
        <v>2679</v>
      </c>
      <c r="V1811" s="63"/>
      <c r="W1811" s="66">
        <v>9438</v>
      </c>
      <c r="X1811" s="66"/>
      <c r="Y1811" s="63" t="s">
        <v>3852</v>
      </c>
      <c r="Z1811" s="64">
        <v>36605</v>
      </c>
      <c r="AA1811" s="63">
        <v>6.9</v>
      </c>
      <c r="AB1811" s="63"/>
      <c r="AC1811" s="63">
        <v>25</v>
      </c>
      <c r="AD1811" s="63">
        <v>185</v>
      </c>
      <c r="AE1811" s="63">
        <v>3567</v>
      </c>
      <c r="AF1811" s="63"/>
      <c r="AG1811" s="63"/>
      <c r="AH1811" s="63">
        <v>4400</v>
      </c>
      <c r="AI1811" s="63">
        <v>2428</v>
      </c>
      <c r="AJ1811" s="63"/>
      <c r="AK1811" s="63"/>
      <c r="AL1811" s="63">
        <v>370</v>
      </c>
      <c r="AM1811" s="63">
        <v>10987</v>
      </c>
      <c r="AN1811" s="63"/>
      <c r="AO1811" s="63" t="s">
        <v>2693</v>
      </c>
      <c r="AP1811" s="17">
        <f t="shared" si="657"/>
        <v>1.2475000000000001</v>
      </c>
      <c r="AQ1811" s="17">
        <f t="shared" si="658"/>
        <v>15.223650000000001</v>
      </c>
      <c r="AR1811" s="17">
        <f t="shared" si="653"/>
        <v>155.16449999999998</v>
      </c>
      <c r="AS1811" s="17">
        <f t="shared" si="652"/>
        <v>0</v>
      </c>
      <c r="AT1811" s="17">
        <f t="shared" si="659"/>
        <v>171.63564999999997</v>
      </c>
      <c r="AU1811" s="5">
        <f t="shared" si="660"/>
        <v>124.124</v>
      </c>
      <c r="AV1811" s="5">
        <f t="shared" si="661"/>
        <v>39.794919999999998</v>
      </c>
      <c r="AW1811" s="5">
        <f t="shared" si="654"/>
        <v>0</v>
      </c>
      <c r="AX1811" s="5">
        <f t="shared" si="655"/>
        <v>0</v>
      </c>
      <c r="AY1811" s="5">
        <f t="shared" si="662"/>
        <v>7.7034000000000002</v>
      </c>
      <c r="AZ1811" s="5">
        <f t="shared" si="663"/>
        <v>171.62231999999997</v>
      </c>
      <c r="BA1811" s="7">
        <f t="shared" si="664"/>
        <v>3.8833766918787908E-5</v>
      </c>
      <c r="BB1811" s="62">
        <f t="shared" si="665"/>
        <v>10975</v>
      </c>
      <c r="BC1811" s="28">
        <f t="shared" si="666"/>
        <v>-5.4639832437847191E-4</v>
      </c>
      <c r="BD1811" s="32">
        <f t="shared" si="667"/>
        <v>7.2683035255204868E-3</v>
      </c>
      <c r="BE1811" s="32">
        <f t="shared" si="668"/>
        <v>8.8697482137306577E-2</v>
      </c>
      <c r="BF1811" s="35">
        <f t="shared" si="669"/>
        <v>0.90403421433717301</v>
      </c>
      <c r="BG1811" s="37">
        <f t="shared" si="670"/>
        <v>0.72323926165314634</v>
      </c>
      <c r="BH1811" s="33">
        <f t="shared" si="671"/>
        <v>0.23187496824422374</v>
      </c>
      <c r="BI1811" s="33">
        <f t="shared" si="672"/>
        <v>4.4885770102630014E-2</v>
      </c>
      <c r="BJ1811" s="63"/>
      <c r="BK1811" s="63">
        <v>12</v>
      </c>
      <c r="BL1811" s="63"/>
      <c r="BM1811" s="63"/>
      <c r="BN1811" s="63"/>
      <c r="BO1811" s="63"/>
      <c r="BP1811" s="63"/>
      <c r="BQ1811" s="63"/>
      <c r="BR1811" s="63"/>
      <c r="BS1811" s="63"/>
      <c r="BT1811" s="63"/>
      <c r="BU1811" s="63"/>
      <c r="BV1811" s="63"/>
      <c r="BW1811" s="63"/>
      <c r="BX1811" s="63"/>
      <c r="BY1811" s="63"/>
      <c r="BZ1811" s="63"/>
      <c r="CA1811" s="63"/>
      <c r="CB1811" s="63"/>
      <c r="CC1811" s="63"/>
      <c r="CD1811" s="63"/>
      <c r="CE1811" s="63"/>
      <c r="CF1811" s="63"/>
      <c r="CG1811" s="63"/>
      <c r="CH1811" s="63"/>
      <c r="CI1811" s="63"/>
      <c r="CJ1811" s="63"/>
      <c r="CK1811" s="63"/>
      <c r="CL1811" s="63"/>
      <c r="CM1811" s="63" t="s">
        <v>3852</v>
      </c>
      <c r="CN1811" s="63">
        <v>20000320</v>
      </c>
      <c r="CO1811" s="63" t="s">
        <v>2689</v>
      </c>
      <c r="CP1811" s="66"/>
      <c r="CQ1811" s="64">
        <v>36612</v>
      </c>
      <c r="CR1811" s="78" t="s">
        <v>2043</v>
      </c>
      <c r="CS1811" s="78" t="s">
        <v>6954</v>
      </c>
    </row>
    <row r="1812" spans="1:97">
      <c r="A1812" s="63" t="s">
        <v>3591</v>
      </c>
      <c r="B1812" s="63" t="s">
        <v>959</v>
      </c>
      <c r="C1812" s="63">
        <v>3778</v>
      </c>
      <c r="D1812" s="19" t="s">
        <v>3782</v>
      </c>
      <c r="E1812" s="63" t="s">
        <v>2393</v>
      </c>
      <c r="F1812" s="63" t="s">
        <v>1717</v>
      </c>
      <c r="G1812" s="65" t="s">
        <v>3599</v>
      </c>
      <c r="H1812" s="65">
        <v>28</v>
      </c>
      <c r="I1812" s="65">
        <v>19</v>
      </c>
      <c r="J1812" s="65">
        <v>93</v>
      </c>
      <c r="K1812" s="23">
        <v>41.590600000000002</v>
      </c>
      <c r="L1812" s="23">
        <v>-107.88682</v>
      </c>
      <c r="M1812" s="61" t="s">
        <v>974</v>
      </c>
      <c r="N1812" s="63" t="s">
        <v>975</v>
      </c>
      <c r="O1812" s="63"/>
      <c r="P1812" s="63" t="s">
        <v>7126</v>
      </c>
      <c r="Q1812" s="63"/>
      <c r="R1812" s="63"/>
      <c r="S1812" s="55"/>
      <c r="T1812" s="63"/>
      <c r="U1812" s="66" t="s">
        <v>976</v>
      </c>
      <c r="V1812" s="63"/>
      <c r="W1812" s="66">
        <v>9180</v>
      </c>
      <c r="X1812" s="66">
        <v>9087</v>
      </c>
      <c r="Y1812" s="63" t="s">
        <v>3852</v>
      </c>
      <c r="Z1812" s="64">
        <v>37685</v>
      </c>
      <c r="AA1812" s="63">
        <v>6.98</v>
      </c>
      <c r="AB1812" s="63"/>
      <c r="AC1812" s="63">
        <v>136</v>
      </c>
      <c r="AD1812" s="63">
        <v>68</v>
      </c>
      <c r="AE1812" s="63">
        <v>1425</v>
      </c>
      <c r="AF1812" s="63"/>
      <c r="AG1812" s="63"/>
      <c r="AH1812" s="63">
        <v>1800</v>
      </c>
      <c r="AI1812" s="63">
        <v>1200</v>
      </c>
      <c r="AJ1812" s="63"/>
      <c r="AK1812" s="63"/>
      <c r="AL1812" s="63">
        <v>188</v>
      </c>
      <c r="AM1812" s="63">
        <v>4824</v>
      </c>
      <c r="AN1812" s="63"/>
      <c r="AO1812" s="63" t="s">
        <v>3397</v>
      </c>
      <c r="AP1812" s="17">
        <f t="shared" si="657"/>
        <v>6.7864000000000004</v>
      </c>
      <c r="AQ1812" s="17">
        <f t="shared" si="658"/>
        <v>5.59572</v>
      </c>
      <c r="AR1812" s="17">
        <f t="shared" si="653"/>
        <v>61.987499999999997</v>
      </c>
      <c r="AS1812" s="17">
        <f t="shared" si="652"/>
        <v>0</v>
      </c>
      <c r="AT1812" s="17">
        <f t="shared" si="659"/>
        <v>74.369619999999998</v>
      </c>
      <c r="AU1812" s="5">
        <f t="shared" si="660"/>
        <v>50.777999999999999</v>
      </c>
      <c r="AV1812" s="5">
        <f t="shared" si="661"/>
        <v>19.667999999999999</v>
      </c>
      <c r="AW1812" s="5">
        <f t="shared" si="654"/>
        <v>0</v>
      </c>
      <c r="AX1812" s="5">
        <f t="shared" si="655"/>
        <v>0</v>
      </c>
      <c r="AY1812" s="5">
        <f t="shared" si="662"/>
        <v>3.9141600000000003</v>
      </c>
      <c r="AZ1812" s="5">
        <f t="shared" si="663"/>
        <v>74.360159999999993</v>
      </c>
      <c r="BA1812" s="7">
        <f t="shared" si="664"/>
        <v>6.3605284698224141E-5</v>
      </c>
      <c r="BB1812" s="62">
        <f t="shared" si="665"/>
        <v>4817</v>
      </c>
      <c r="BC1812" s="28">
        <f t="shared" si="666"/>
        <v>-7.2606576081319361E-4</v>
      </c>
      <c r="BD1812" s="32">
        <f t="shared" si="667"/>
        <v>9.1252315125450428E-2</v>
      </c>
      <c r="BE1812" s="32">
        <f t="shared" si="668"/>
        <v>7.5242014145023198E-2</v>
      </c>
      <c r="BF1812" s="35">
        <f t="shared" si="669"/>
        <v>0.83350567072952642</v>
      </c>
      <c r="BG1812" s="37">
        <f t="shared" si="670"/>
        <v>0.68286566354886813</v>
      </c>
      <c r="BH1812" s="33">
        <f t="shared" si="671"/>
        <v>0.26449647230452439</v>
      </c>
      <c r="BI1812" s="33">
        <f t="shared" si="672"/>
        <v>5.2637864146607545E-2</v>
      </c>
      <c r="BJ1812" s="63"/>
      <c r="BK1812" s="63">
        <v>7</v>
      </c>
      <c r="BL1812" s="63"/>
      <c r="BM1812" s="63"/>
      <c r="BN1812" s="63"/>
      <c r="BO1812" s="63"/>
      <c r="BP1812" s="63"/>
      <c r="BQ1812" s="63"/>
      <c r="BR1812" s="63"/>
      <c r="BS1812" s="63"/>
      <c r="BT1812" s="63"/>
      <c r="BU1812" s="63"/>
      <c r="BV1812" s="63"/>
      <c r="BW1812" s="63"/>
      <c r="BX1812" s="63"/>
      <c r="BY1812" s="63"/>
      <c r="BZ1812" s="63"/>
      <c r="CA1812" s="63"/>
      <c r="CB1812" s="63"/>
      <c r="CC1812" s="63"/>
      <c r="CD1812" s="63"/>
      <c r="CE1812" s="63"/>
      <c r="CF1812" s="63"/>
      <c r="CG1812" s="63"/>
      <c r="CH1812" s="63"/>
      <c r="CI1812" s="63"/>
      <c r="CJ1812" s="63"/>
      <c r="CK1812" s="63"/>
      <c r="CL1812" s="63"/>
      <c r="CM1812" s="63" t="s">
        <v>3852</v>
      </c>
      <c r="CN1812" s="63">
        <v>20030305</v>
      </c>
      <c r="CO1812" s="63" t="s">
        <v>2689</v>
      </c>
      <c r="CP1812" s="66"/>
      <c r="CQ1812" s="64">
        <v>37698</v>
      </c>
      <c r="CR1812" s="78" t="s">
        <v>2043</v>
      </c>
      <c r="CS1812" s="78" t="s">
        <v>6954</v>
      </c>
    </row>
    <row r="1813" spans="1:97">
      <c r="A1813" s="63" t="s">
        <v>3591</v>
      </c>
      <c r="B1813" s="63" t="s">
        <v>959</v>
      </c>
      <c r="C1813" s="63">
        <v>3635</v>
      </c>
      <c r="D1813" s="19" t="s">
        <v>3782</v>
      </c>
      <c r="E1813" s="63" t="s">
        <v>2393</v>
      </c>
      <c r="F1813" s="63" t="s">
        <v>1717</v>
      </c>
      <c r="G1813" s="65" t="s">
        <v>3606</v>
      </c>
      <c r="H1813" s="65">
        <v>28</v>
      </c>
      <c r="I1813" s="65">
        <v>19</v>
      </c>
      <c r="J1813" s="65">
        <v>93</v>
      </c>
      <c r="K1813" s="23">
        <v>41.597499999999997</v>
      </c>
      <c r="L1813" s="23">
        <v>-107.88638</v>
      </c>
      <c r="M1813" s="61" t="s">
        <v>960</v>
      </c>
      <c r="N1813" s="63" t="s">
        <v>961</v>
      </c>
      <c r="O1813" s="63"/>
      <c r="P1813" s="63" t="s">
        <v>7126</v>
      </c>
      <c r="Q1813" s="63"/>
      <c r="R1813" s="63"/>
      <c r="S1813" s="55"/>
      <c r="T1813" s="63"/>
      <c r="U1813" s="66" t="s">
        <v>962</v>
      </c>
      <c r="V1813" s="63"/>
      <c r="W1813" s="66">
        <v>9438</v>
      </c>
      <c r="X1813" s="66">
        <v>9392</v>
      </c>
      <c r="Y1813" s="63" t="s">
        <v>3852</v>
      </c>
      <c r="Z1813" s="64">
        <v>36615</v>
      </c>
      <c r="AA1813" s="63">
        <v>7.26</v>
      </c>
      <c r="AB1813" s="63"/>
      <c r="AC1813" s="63">
        <v>240</v>
      </c>
      <c r="AD1813" s="63">
        <v>219</v>
      </c>
      <c r="AE1813" s="63">
        <v>3170</v>
      </c>
      <c r="AF1813" s="63"/>
      <c r="AG1813" s="63"/>
      <c r="AH1813" s="63">
        <v>3800</v>
      </c>
      <c r="AI1813" s="63">
        <v>3392</v>
      </c>
      <c r="AJ1813" s="63"/>
      <c r="AK1813" s="63"/>
      <c r="AL1813" s="63">
        <v>245</v>
      </c>
      <c r="AM1813" s="63">
        <v>11076</v>
      </c>
      <c r="AN1813" s="63"/>
      <c r="AO1813" s="63" t="s">
        <v>2693</v>
      </c>
      <c r="AP1813" s="17">
        <f t="shared" si="657"/>
        <v>11.975999999999999</v>
      </c>
      <c r="AQ1813" s="17">
        <f t="shared" si="658"/>
        <v>18.021509999999999</v>
      </c>
      <c r="AR1813" s="17">
        <f t="shared" si="653"/>
        <v>137.89499999999998</v>
      </c>
      <c r="AS1813" s="17">
        <f t="shared" si="652"/>
        <v>0</v>
      </c>
      <c r="AT1813" s="17">
        <f t="shared" si="659"/>
        <v>167.89250999999999</v>
      </c>
      <c r="AU1813" s="5">
        <f t="shared" si="660"/>
        <v>107.19799999999999</v>
      </c>
      <c r="AV1813" s="5">
        <f t="shared" si="661"/>
        <v>55.594879999999996</v>
      </c>
      <c r="AW1813" s="5">
        <f t="shared" si="654"/>
        <v>0</v>
      </c>
      <c r="AX1813" s="5">
        <f t="shared" si="655"/>
        <v>0</v>
      </c>
      <c r="AY1813" s="5">
        <f t="shared" si="662"/>
        <v>5.1009000000000002</v>
      </c>
      <c r="AZ1813" s="5">
        <f t="shared" si="663"/>
        <v>167.89377999999999</v>
      </c>
      <c r="BA1813" s="7">
        <f t="shared" si="664"/>
        <v>-3.7821675209110274E-6</v>
      </c>
      <c r="BB1813" s="62">
        <f t="shared" si="665"/>
        <v>11066</v>
      </c>
      <c r="BC1813" s="28">
        <f t="shared" si="666"/>
        <v>-4.5163038569234938E-4</v>
      </c>
      <c r="BD1813" s="32">
        <f t="shared" si="667"/>
        <v>7.1331353614285706E-2</v>
      </c>
      <c r="BE1813" s="32">
        <f t="shared" si="668"/>
        <v>0.1073395710148118</v>
      </c>
      <c r="BF1813" s="35">
        <f t="shared" si="669"/>
        <v>0.82132907537090249</v>
      </c>
      <c r="BG1813" s="37">
        <f t="shared" si="670"/>
        <v>0.63848702435551807</v>
      </c>
      <c r="BH1813" s="33">
        <f t="shared" si="671"/>
        <v>0.33113126644715485</v>
      </c>
      <c r="BI1813" s="33">
        <f t="shared" si="672"/>
        <v>3.0381709197327026E-2</v>
      </c>
      <c r="BJ1813" s="63"/>
      <c r="BK1813" s="63">
        <v>10</v>
      </c>
      <c r="BL1813" s="63"/>
      <c r="BM1813" s="63"/>
      <c r="BN1813" s="63"/>
      <c r="BO1813" s="63"/>
      <c r="BP1813" s="63"/>
      <c r="BQ1813" s="63"/>
      <c r="BR1813" s="63"/>
      <c r="BS1813" s="63"/>
      <c r="BT1813" s="63"/>
      <c r="BU1813" s="63"/>
      <c r="BV1813" s="63"/>
      <c r="BW1813" s="63"/>
      <c r="BX1813" s="63"/>
      <c r="BY1813" s="63"/>
      <c r="BZ1813" s="63"/>
      <c r="CA1813" s="63"/>
      <c r="CB1813" s="63"/>
      <c r="CC1813" s="63"/>
      <c r="CD1813" s="63"/>
      <c r="CE1813" s="63"/>
      <c r="CF1813" s="63"/>
      <c r="CG1813" s="63"/>
      <c r="CH1813" s="63"/>
      <c r="CI1813" s="63"/>
      <c r="CJ1813" s="63"/>
      <c r="CK1813" s="63"/>
      <c r="CL1813" s="63"/>
      <c r="CM1813" s="63" t="s">
        <v>3852</v>
      </c>
      <c r="CN1813" s="63">
        <v>20000330</v>
      </c>
      <c r="CO1813" s="63" t="s">
        <v>2689</v>
      </c>
      <c r="CP1813" s="66"/>
      <c r="CQ1813" s="64">
        <v>36634</v>
      </c>
      <c r="CR1813" s="78" t="s">
        <v>2043</v>
      </c>
      <c r="CS1813" s="78" t="s">
        <v>6954</v>
      </c>
    </row>
    <row r="1814" spans="1:97">
      <c r="A1814" s="63" t="s">
        <v>3591</v>
      </c>
      <c r="B1814" s="63" t="s">
        <v>954</v>
      </c>
      <c r="C1814" s="63">
        <v>3638</v>
      </c>
      <c r="D1814" s="19" t="s">
        <v>3782</v>
      </c>
      <c r="E1814" s="63" t="s">
        <v>2393</v>
      </c>
      <c r="F1814" s="63" t="s">
        <v>1717</v>
      </c>
      <c r="G1814" s="65" t="s">
        <v>3606</v>
      </c>
      <c r="H1814" s="65">
        <v>34</v>
      </c>
      <c r="I1814" s="65">
        <v>19</v>
      </c>
      <c r="J1814" s="65">
        <v>93</v>
      </c>
      <c r="K1814" s="23">
        <v>41.58296</v>
      </c>
      <c r="L1814" s="23">
        <v>-107.86756</v>
      </c>
      <c r="M1814" s="61" t="s">
        <v>966</v>
      </c>
      <c r="N1814" s="63" t="s">
        <v>967</v>
      </c>
      <c r="O1814" s="63"/>
      <c r="P1814" s="63" t="s">
        <v>7126</v>
      </c>
      <c r="Q1814" s="63"/>
      <c r="R1814" s="63"/>
      <c r="S1814" s="55"/>
      <c r="T1814" s="63"/>
      <c r="U1814" s="66" t="s">
        <v>968</v>
      </c>
      <c r="V1814" s="63"/>
      <c r="W1814" s="66">
        <v>9278</v>
      </c>
      <c r="X1814" s="66"/>
      <c r="Y1814" s="63" t="s">
        <v>3852</v>
      </c>
      <c r="Z1814" s="64">
        <v>36615</v>
      </c>
      <c r="AA1814" s="63">
        <v>7.72</v>
      </c>
      <c r="AB1814" s="63"/>
      <c r="AC1814" s="63">
        <v>256</v>
      </c>
      <c r="AD1814" s="63">
        <v>165</v>
      </c>
      <c r="AE1814" s="63">
        <v>2882</v>
      </c>
      <c r="AF1814" s="63"/>
      <c r="AG1814" s="63"/>
      <c r="AH1814" s="63">
        <v>4200</v>
      </c>
      <c r="AI1814" s="63">
        <v>1757</v>
      </c>
      <c r="AJ1814" s="63"/>
      <c r="AK1814" s="63"/>
      <c r="AL1814" s="63">
        <v>213</v>
      </c>
      <c r="AM1814" s="63">
        <v>9719</v>
      </c>
      <c r="AN1814" s="63"/>
      <c r="AO1814" s="63" t="s">
        <v>2693</v>
      </c>
      <c r="AP1814" s="17">
        <f t="shared" si="657"/>
        <v>12.7744</v>
      </c>
      <c r="AQ1814" s="17">
        <f t="shared" si="658"/>
        <v>13.57785</v>
      </c>
      <c r="AR1814" s="17">
        <f t="shared" si="653"/>
        <v>125.36699999999999</v>
      </c>
      <c r="AS1814" s="17">
        <f t="shared" si="652"/>
        <v>0</v>
      </c>
      <c r="AT1814" s="17">
        <f t="shared" si="659"/>
        <v>151.71924999999999</v>
      </c>
      <c r="AU1814" s="5">
        <f t="shared" si="660"/>
        <v>118.482</v>
      </c>
      <c r="AV1814" s="5">
        <f t="shared" si="661"/>
        <v>28.797229999999995</v>
      </c>
      <c r="AW1814" s="5">
        <f t="shared" si="654"/>
        <v>0</v>
      </c>
      <c r="AX1814" s="5">
        <f t="shared" si="655"/>
        <v>0</v>
      </c>
      <c r="AY1814" s="5">
        <f t="shared" si="662"/>
        <v>4.43466</v>
      </c>
      <c r="AZ1814" s="5">
        <f t="shared" si="663"/>
        <v>151.71388999999999</v>
      </c>
      <c r="BA1814" s="7">
        <f t="shared" si="664"/>
        <v>1.7664517461724961E-5</v>
      </c>
      <c r="BB1814" s="62">
        <f t="shared" si="665"/>
        <v>9473</v>
      </c>
      <c r="BC1814" s="28">
        <f t="shared" si="666"/>
        <v>-1.2817840766986244E-2</v>
      </c>
      <c r="BD1814" s="32">
        <f t="shared" si="667"/>
        <v>8.4197621593832039E-2</v>
      </c>
      <c r="BE1814" s="32">
        <f t="shared" si="668"/>
        <v>8.9493258106667417E-2</v>
      </c>
      <c r="BF1814" s="35">
        <f t="shared" si="669"/>
        <v>0.82630912029950054</v>
      </c>
      <c r="BG1814" s="36">
        <f t="shared" si="670"/>
        <v>0.78095683921887449</v>
      </c>
      <c r="BH1814" s="33">
        <f t="shared" si="671"/>
        <v>0.18981274555678454</v>
      </c>
      <c r="BI1814" s="33">
        <f t="shared" si="672"/>
        <v>2.9230415224341031E-2</v>
      </c>
      <c r="BJ1814" s="63"/>
      <c r="BK1814" s="63">
        <v>14</v>
      </c>
      <c r="BL1814" s="63"/>
      <c r="BM1814" s="63"/>
      <c r="BN1814" s="63"/>
      <c r="BO1814" s="63"/>
      <c r="BP1814" s="63"/>
      <c r="BQ1814" s="63"/>
      <c r="BR1814" s="63"/>
      <c r="BS1814" s="63"/>
      <c r="BT1814" s="63"/>
      <c r="BU1814" s="63"/>
      <c r="BV1814" s="63"/>
      <c r="BW1814" s="63"/>
      <c r="BX1814" s="63"/>
      <c r="BY1814" s="63"/>
      <c r="BZ1814" s="63"/>
      <c r="CA1814" s="63"/>
      <c r="CB1814" s="63"/>
      <c r="CC1814" s="63"/>
      <c r="CD1814" s="63"/>
      <c r="CE1814" s="63"/>
      <c r="CF1814" s="63"/>
      <c r="CG1814" s="63"/>
      <c r="CH1814" s="63"/>
      <c r="CI1814" s="63"/>
      <c r="CJ1814" s="63"/>
      <c r="CK1814" s="63"/>
      <c r="CL1814" s="63"/>
      <c r="CM1814" s="63" t="s">
        <v>3852</v>
      </c>
      <c r="CN1814" s="63">
        <v>20000330</v>
      </c>
      <c r="CO1814" s="63" t="s">
        <v>2689</v>
      </c>
      <c r="CP1814" s="66"/>
      <c r="CQ1814" s="64">
        <v>36634</v>
      </c>
      <c r="CR1814" s="78" t="s">
        <v>2043</v>
      </c>
      <c r="CS1814" s="78" t="s">
        <v>6954</v>
      </c>
    </row>
    <row r="1815" spans="1:97">
      <c r="A1815" s="63" t="s">
        <v>3591</v>
      </c>
      <c r="B1815" s="63" t="s">
        <v>1487</v>
      </c>
      <c r="C1815" s="63">
        <v>3719</v>
      </c>
      <c r="D1815" s="19" t="s">
        <v>3782</v>
      </c>
      <c r="E1815" s="63" t="s">
        <v>1707</v>
      </c>
      <c r="F1815" s="63" t="s">
        <v>1005</v>
      </c>
      <c r="G1815" s="65" t="s">
        <v>3606</v>
      </c>
      <c r="H1815" s="65">
        <v>9</v>
      </c>
      <c r="I1815" s="65">
        <v>19</v>
      </c>
      <c r="J1815" s="65">
        <v>94</v>
      </c>
      <c r="K1815" s="23">
        <v>41.641038999999999</v>
      </c>
      <c r="L1815" s="23">
        <v>-108.00139</v>
      </c>
      <c r="M1815" s="61" t="s">
        <v>4259</v>
      </c>
      <c r="N1815" s="63" t="s">
        <v>4260</v>
      </c>
      <c r="O1815" s="63"/>
      <c r="P1815" s="63" t="s">
        <v>7126</v>
      </c>
      <c r="Q1815" s="63"/>
      <c r="R1815" s="63"/>
      <c r="S1815" s="55"/>
      <c r="T1815" s="63"/>
      <c r="U1815" s="66" t="s">
        <v>1003</v>
      </c>
      <c r="V1815" s="63"/>
      <c r="W1815" s="66">
        <v>9963</v>
      </c>
      <c r="X1815" s="66"/>
      <c r="Y1815" s="63"/>
      <c r="Z1815" s="64">
        <v>37672</v>
      </c>
      <c r="AA1815" s="63">
        <v>8.15</v>
      </c>
      <c r="AB1815" s="63"/>
      <c r="AC1815" s="63">
        <v>33.4</v>
      </c>
      <c r="AD1815" s="63">
        <v>3.04</v>
      </c>
      <c r="AE1815" s="63">
        <v>3170</v>
      </c>
      <c r="AF1815" s="63">
        <v>32.299999999999997</v>
      </c>
      <c r="AG1815" s="63"/>
      <c r="AH1815" s="63">
        <v>4049</v>
      </c>
      <c r="AI1815" s="63">
        <v>2135</v>
      </c>
      <c r="AJ1815" s="63"/>
      <c r="AK1815" s="63"/>
      <c r="AL1815" s="63"/>
      <c r="AM1815" s="63">
        <v>9710</v>
      </c>
      <c r="AN1815" s="63"/>
      <c r="AO1815" s="63" t="s">
        <v>3536</v>
      </c>
      <c r="AP1815" s="17">
        <f t="shared" si="657"/>
        <v>1.66666</v>
      </c>
      <c r="AQ1815" s="17">
        <f t="shared" si="658"/>
        <v>0.25016159999999998</v>
      </c>
      <c r="AR1815" s="17">
        <f t="shared" si="653"/>
        <v>137.89499999999998</v>
      </c>
      <c r="AS1815" s="17">
        <f t="shared" si="652"/>
        <v>0.82623399999999991</v>
      </c>
      <c r="AT1815" s="17">
        <f t="shared" si="659"/>
        <v>140.63805559999997</v>
      </c>
      <c r="AU1815" s="5">
        <f t="shared" si="660"/>
        <v>114.22229</v>
      </c>
      <c r="AV1815" s="5">
        <f t="shared" si="661"/>
        <v>34.992649999999998</v>
      </c>
      <c r="AW1815" s="5">
        <f t="shared" si="654"/>
        <v>0</v>
      </c>
      <c r="AX1815" s="5">
        <f t="shared" si="655"/>
        <v>0</v>
      </c>
      <c r="AY1815" s="5">
        <f t="shared" si="662"/>
        <v>0</v>
      </c>
      <c r="AZ1815" s="5">
        <f t="shared" si="663"/>
        <v>149.21494000000001</v>
      </c>
      <c r="BA1815" s="7">
        <f t="shared" si="664"/>
        <v>-2.9590463200995256E-2</v>
      </c>
      <c r="BB1815" s="62">
        <f t="shared" si="665"/>
        <v>9422.74</v>
      </c>
      <c r="BC1815" s="28">
        <f t="shared" si="666"/>
        <v>-1.5014054442803291E-2</v>
      </c>
      <c r="BD1815" s="32">
        <f t="shared" si="667"/>
        <v>1.1850704227170787E-2</v>
      </c>
      <c r="BE1815" s="32">
        <f t="shared" si="668"/>
        <v>1.7787617934046582E-3</v>
      </c>
      <c r="BF1815" s="35">
        <f t="shared" si="669"/>
        <v>0.98637053397942465</v>
      </c>
      <c r="BG1815" s="36">
        <f t="shared" si="670"/>
        <v>0.76548829493883108</v>
      </c>
      <c r="BH1815" s="33">
        <f t="shared" si="671"/>
        <v>0.23451170506116878</v>
      </c>
      <c r="BI1815" s="33">
        <f t="shared" si="672"/>
        <v>0</v>
      </c>
      <c r="BJ1815" s="63"/>
      <c r="BK1815" s="63">
        <v>0.06</v>
      </c>
      <c r="BL1815" s="63"/>
      <c r="BM1815" s="63"/>
      <c r="BN1815" s="63"/>
      <c r="BO1815" s="63"/>
      <c r="BP1815" s="63"/>
      <c r="BQ1815" s="63"/>
      <c r="BR1815" s="63"/>
      <c r="BS1815" s="63">
        <v>5.84</v>
      </c>
      <c r="BT1815" s="63"/>
      <c r="BU1815" s="63"/>
      <c r="BV1815" s="63"/>
      <c r="BW1815" s="63"/>
      <c r="BX1815" s="63"/>
      <c r="BY1815" s="63"/>
      <c r="BZ1815" s="63"/>
      <c r="CA1815" s="63"/>
      <c r="CB1815" s="63"/>
      <c r="CC1815" s="63"/>
      <c r="CD1815" s="63"/>
      <c r="CE1815" s="63"/>
      <c r="CF1815" s="63"/>
      <c r="CG1815" s="63"/>
      <c r="CH1815" s="63"/>
      <c r="CI1815" s="63"/>
      <c r="CJ1815" s="63"/>
      <c r="CK1815" s="63"/>
      <c r="CL1815" s="63"/>
      <c r="CM1815" s="63"/>
      <c r="CN1815" s="63">
        <v>20030220</v>
      </c>
      <c r="CO1815" s="63" t="s">
        <v>3607</v>
      </c>
      <c r="CP1815" s="66"/>
      <c r="CQ1815" s="64">
        <v>37674</v>
      </c>
      <c r="CR1815" s="78" t="s">
        <v>2043</v>
      </c>
      <c r="CS1815" s="78" t="s">
        <v>6954</v>
      </c>
    </row>
    <row r="1816" spans="1:97">
      <c r="A1816" s="63" t="s">
        <v>3591</v>
      </c>
      <c r="B1816" s="63" t="s">
        <v>1487</v>
      </c>
      <c r="C1816" s="63">
        <v>3720</v>
      </c>
      <c r="D1816" s="19" t="s">
        <v>3782</v>
      </c>
      <c r="E1816" s="63" t="s">
        <v>1707</v>
      </c>
      <c r="F1816" s="63" t="s">
        <v>1005</v>
      </c>
      <c r="G1816" s="65" t="s">
        <v>3615</v>
      </c>
      <c r="H1816" s="65">
        <v>9</v>
      </c>
      <c r="I1816" s="65">
        <v>19</v>
      </c>
      <c r="J1816" s="65">
        <v>94</v>
      </c>
      <c r="K1816" s="23">
        <v>41.641100000000002</v>
      </c>
      <c r="L1816" s="23">
        <v>-107.99178499999999</v>
      </c>
      <c r="M1816" s="61" t="s">
        <v>1006</v>
      </c>
      <c r="N1816" s="63" t="s">
        <v>1007</v>
      </c>
      <c r="O1816" s="63"/>
      <c r="P1816" s="63" t="s">
        <v>7126</v>
      </c>
      <c r="Q1816" s="63"/>
      <c r="R1816" s="63"/>
      <c r="S1816" s="55"/>
      <c r="T1816" s="63"/>
      <c r="U1816" s="66" t="s">
        <v>1488</v>
      </c>
      <c r="V1816" s="63"/>
      <c r="W1816" s="66">
        <v>9921</v>
      </c>
      <c r="X1816" s="66">
        <v>9919</v>
      </c>
      <c r="Y1816" s="63"/>
      <c r="Z1816" s="64">
        <v>37665</v>
      </c>
      <c r="AA1816" s="63">
        <v>8.15</v>
      </c>
      <c r="AB1816" s="63"/>
      <c r="AC1816" s="63">
        <v>37.6</v>
      </c>
      <c r="AD1816" s="63">
        <v>0</v>
      </c>
      <c r="AE1816" s="63">
        <v>3520</v>
      </c>
      <c r="AF1816" s="63">
        <v>42</v>
      </c>
      <c r="AG1816" s="63"/>
      <c r="AH1816" s="63">
        <v>4599</v>
      </c>
      <c r="AI1816" s="63">
        <v>3122</v>
      </c>
      <c r="AJ1816" s="63"/>
      <c r="AK1816" s="63"/>
      <c r="AL1816" s="63">
        <v>20</v>
      </c>
      <c r="AM1816" s="63">
        <v>11378</v>
      </c>
      <c r="AN1816" s="63"/>
      <c r="AO1816" s="63" t="s">
        <v>3536</v>
      </c>
      <c r="AP1816" s="17">
        <f t="shared" si="657"/>
        <v>1.8762400000000001</v>
      </c>
      <c r="AQ1816" s="17">
        <f t="shared" si="658"/>
        <v>0</v>
      </c>
      <c r="AR1816" s="17">
        <f t="shared" si="653"/>
        <v>153.11999999999998</v>
      </c>
      <c r="AS1816" s="17">
        <f t="shared" si="652"/>
        <v>1.07436</v>
      </c>
      <c r="AT1816" s="17">
        <f t="shared" si="659"/>
        <v>156.07059999999998</v>
      </c>
      <c r="AU1816" s="5">
        <f t="shared" si="660"/>
        <v>129.73778999999999</v>
      </c>
      <c r="AV1816" s="5">
        <f t="shared" si="661"/>
        <v>51.169579999999996</v>
      </c>
      <c r="AW1816" s="5">
        <f t="shared" si="654"/>
        <v>0</v>
      </c>
      <c r="AX1816" s="5">
        <f t="shared" si="655"/>
        <v>0</v>
      </c>
      <c r="AY1816" s="5">
        <f t="shared" si="662"/>
        <v>0.41640000000000005</v>
      </c>
      <c r="AZ1816" s="5">
        <f t="shared" si="663"/>
        <v>181.32377</v>
      </c>
      <c r="BA1816" s="7">
        <f t="shared" si="664"/>
        <v>-7.4847633053272383E-2</v>
      </c>
      <c r="BB1816" s="62">
        <f t="shared" si="665"/>
        <v>11340.6</v>
      </c>
      <c r="BC1816" s="28">
        <f t="shared" si="666"/>
        <v>-1.6462282006813641E-3</v>
      </c>
      <c r="BD1816" s="32">
        <f t="shared" si="667"/>
        <v>1.2021738879712132E-2</v>
      </c>
      <c r="BE1816" s="32">
        <f t="shared" si="668"/>
        <v>0</v>
      </c>
      <c r="BF1816" s="35">
        <f t="shared" si="669"/>
        <v>0.98797826112028786</v>
      </c>
      <c r="BG1816" s="37">
        <f t="shared" si="670"/>
        <v>0.71550348859391133</v>
      </c>
      <c r="BH1816" s="33">
        <f t="shared" si="671"/>
        <v>0.28220006676455051</v>
      </c>
      <c r="BI1816" s="33">
        <f t="shared" si="672"/>
        <v>2.2964446415381728E-3</v>
      </c>
      <c r="BJ1816" s="63"/>
      <c r="BK1816" s="63">
        <v>0</v>
      </c>
      <c r="BL1816" s="63"/>
      <c r="BM1816" s="63"/>
      <c r="BN1816" s="63"/>
      <c r="BO1816" s="63"/>
      <c r="BP1816" s="63"/>
      <c r="BQ1816" s="63"/>
      <c r="BR1816" s="63"/>
      <c r="BS1816" s="63">
        <v>11</v>
      </c>
      <c r="BT1816" s="63"/>
      <c r="BU1816" s="63"/>
      <c r="BV1816" s="63"/>
      <c r="BW1816" s="63"/>
      <c r="BX1816" s="63"/>
      <c r="BY1816" s="63"/>
      <c r="BZ1816" s="63"/>
      <c r="CA1816" s="63"/>
      <c r="CB1816" s="63"/>
      <c r="CC1816" s="63"/>
      <c r="CD1816" s="63"/>
      <c r="CE1816" s="63"/>
      <c r="CF1816" s="63"/>
      <c r="CG1816" s="63"/>
      <c r="CH1816" s="63"/>
      <c r="CI1816" s="63"/>
      <c r="CJ1816" s="63"/>
      <c r="CK1816" s="63"/>
      <c r="CL1816" s="63"/>
      <c r="CM1816" s="63"/>
      <c r="CN1816" s="63">
        <v>20030213</v>
      </c>
      <c r="CO1816" s="63" t="s">
        <v>3607</v>
      </c>
      <c r="CP1816" s="66"/>
      <c r="CQ1816" s="64">
        <v>37667</v>
      </c>
      <c r="CR1816" s="78" t="s">
        <v>2043</v>
      </c>
      <c r="CS1816" s="78" t="s">
        <v>6954</v>
      </c>
    </row>
    <row r="1817" spans="1:97">
      <c r="A1817" s="63" t="s">
        <v>3591</v>
      </c>
      <c r="B1817" s="63" t="s">
        <v>1487</v>
      </c>
      <c r="C1817" s="63">
        <v>3718</v>
      </c>
      <c r="D1817" s="19" t="s">
        <v>3782</v>
      </c>
      <c r="E1817" s="63" t="s">
        <v>1707</v>
      </c>
      <c r="F1817" s="63" t="s">
        <v>1005</v>
      </c>
      <c r="G1817" s="65" t="s">
        <v>3599</v>
      </c>
      <c r="H1817" s="65">
        <v>9</v>
      </c>
      <c r="I1817" s="65">
        <v>19</v>
      </c>
      <c r="J1817" s="65">
        <v>94</v>
      </c>
      <c r="K1817" s="23">
        <v>41.633924999999998</v>
      </c>
      <c r="L1817" s="23">
        <v>-108.001666</v>
      </c>
      <c r="M1817" s="61" t="s">
        <v>1528</v>
      </c>
      <c r="N1817" s="63" t="s">
        <v>1529</v>
      </c>
      <c r="O1817" s="63"/>
      <c r="P1817" s="63" t="s">
        <v>7126</v>
      </c>
      <c r="Q1817" s="63"/>
      <c r="R1817" s="63"/>
      <c r="S1817" s="55"/>
      <c r="T1817" s="63"/>
      <c r="U1817" s="66" t="s">
        <v>1530</v>
      </c>
      <c r="V1817" s="63"/>
      <c r="W1817" s="66">
        <v>9972</v>
      </c>
      <c r="X1817" s="66"/>
      <c r="Y1817" s="63"/>
      <c r="Z1817" s="64">
        <v>37670</v>
      </c>
      <c r="AA1817" s="63">
        <v>8.0299999999999994</v>
      </c>
      <c r="AB1817" s="63"/>
      <c r="AC1817" s="63">
        <v>65.900000000000006</v>
      </c>
      <c r="AD1817" s="63">
        <v>15.2</v>
      </c>
      <c r="AE1817" s="63">
        <v>3530</v>
      </c>
      <c r="AF1817" s="63">
        <v>50.7</v>
      </c>
      <c r="AG1817" s="63"/>
      <c r="AH1817" s="63">
        <v>5348</v>
      </c>
      <c r="AI1817" s="63">
        <v>1734</v>
      </c>
      <c r="AJ1817" s="63"/>
      <c r="AK1817" s="63"/>
      <c r="AL1817" s="63">
        <v>7</v>
      </c>
      <c r="AM1817" s="63">
        <v>10262</v>
      </c>
      <c r="AN1817" s="63"/>
      <c r="AO1817" s="63" t="s">
        <v>3536</v>
      </c>
      <c r="AP1817" s="17">
        <f t="shared" si="657"/>
        <v>3.2884100000000003</v>
      </c>
      <c r="AQ1817" s="17">
        <f t="shared" si="658"/>
        <v>1.2508079999999999</v>
      </c>
      <c r="AR1817" s="17">
        <f t="shared" si="653"/>
        <v>153.55499999999998</v>
      </c>
      <c r="AS1817" s="17">
        <f t="shared" si="652"/>
        <v>1.2969059999999999</v>
      </c>
      <c r="AT1817" s="17">
        <f t="shared" si="659"/>
        <v>159.39112399999999</v>
      </c>
      <c r="AU1817" s="5">
        <f t="shared" si="660"/>
        <v>150.86707999999999</v>
      </c>
      <c r="AV1817" s="5">
        <f t="shared" si="661"/>
        <v>28.420259999999995</v>
      </c>
      <c r="AW1817" s="5">
        <f t="shared" ref="AW1817:AW1841" si="673">IF(AJ1817&gt;0,AJ1817*0.03333,0)</f>
        <v>0</v>
      </c>
      <c r="AX1817" s="5">
        <f t="shared" ref="AX1817:AX1841" si="674">IF(AK1817&gt;0,AK1817*0.0588,0)</f>
        <v>0</v>
      </c>
      <c r="AY1817" s="5">
        <f t="shared" si="662"/>
        <v>0.14574000000000001</v>
      </c>
      <c r="AZ1817" s="5">
        <f t="shared" si="663"/>
        <v>179.43307999999996</v>
      </c>
      <c r="BA1817" s="7">
        <f t="shared" si="664"/>
        <v>-5.9151488481029454E-2</v>
      </c>
      <c r="BB1817" s="62">
        <f t="shared" si="665"/>
        <v>10750.8</v>
      </c>
      <c r="BC1817" s="28">
        <f t="shared" si="666"/>
        <v>2.3262011726185909E-2</v>
      </c>
      <c r="BD1817" s="32">
        <f t="shared" si="667"/>
        <v>2.0631073534558928E-2</v>
      </c>
      <c r="BE1817" s="32">
        <f t="shared" si="668"/>
        <v>7.847413134498004E-3</v>
      </c>
      <c r="BF1817" s="35">
        <f t="shared" si="669"/>
        <v>0.97152151333094305</v>
      </c>
      <c r="BG1817" s="36">
        <f t="shared" si="670"/>
        <v>0.8407985863030385</v>
      </c>
      <c r="BH1817" s="33">
        <f t="shared" si="671"/>
        <v>0.15838918888312012</v>
      </c>
      <c r="BI1817" s="33">
        <f t="shared" si="672"/>
        <v>8.122248138414613E-4</v>
      </c>
      <c r="BJ1817" s="63"/>
      <c r="BK1817" s="63">
        <v>44.1</v>
      </c>
      <c r="BL1817" s="63"/>
      <c r="BM1817" s="63"/>
      <c r="BN1817" s="63"/>
      <c r="BO1817" s="63"/>
      <c r="BP1817" s="63"/>
      <c r="BQ1817" s="63"/>
      <c r="BR1817" s="63"/>
      <c r="BS1817" s="63">
        <v>28.5</v>
      </c>
      <c r="BT1817" s="63"/>
      <c r="BU1817" s="63"/>
      <c r="BV1817" s="63"/>
      <c r="BW1817" s="63"/>
      <c r="BX1817" s="63"/>
      <c r="BY1817" s="63"/>
      <c r="BZ1817" s="63"/>
      <c r="CA1817" s="63"/>
      <c r="CB1817" s="63"/>
      <c r="CC1817" s="63"/>
      <c r="CD1817" s="63"/>
      <c r="CE1817" s="63"/>
      <c r="CF1817" s="63"/>
      <c r="CG1817" s="63"/>
      <c r="CH1817" s="63"/>
      <c r="CI1817" s="63"/>
      <c r="CJ1817" s="63"/>
      <c r="CK1817" s="63"/>
      <c r="CL1817" s="63"/>
      <c r="CM1817" s="63"/>
      <c r="CN1817" s="63">
        <v>20030218</v>
      </c>
      <c r="CO1817" s="63" t="s">
        <v>3607</v>
      </c>
      <c r="CP1817" s="66"/>
      <c r="CQ1817" s="64">
        <v>37672</v>
      </c>
      <c r="CR1817" s="78" t="s">
        <v>2043</v>
      </c>
      <c r="CS1817" s="78" t="s">
        <v>6954</v>
      </c>
    </row>
    <row r="1818" spans="1:97">
      <c r="A1818" s="63" t="s">
        <v>3591</v>
      </c>
      <c r="B1818" s="63" t="s">
        <v>1027</v>
      </c>
      <c r="C1818" s="63">
        <v>3680</v>
      </c>
      <c r="D1818" s="19" t="s">
        <v>3782</v>
      </c>
      <c r="E1818" s="63" t="s">
        <v>1707</v>
      </c>
      <c r="F1818" s="63" t="s">
        <v>1717</v>
      </c>
      <c r="G1818" s="65" t="s">
        <v>3612</v>
      </c>
      <c r="H1818" s="65">
        <v>10</v>
      </c>
      <c r="I1818" s="65">
        <v>19</v>
      </c>
      <c r="J1818" s="65">
        <v>94</v>
      </c>
      <c r="K1818" s="23">
        <v>41.634010000000004</v>
      </c>
      <c r="L1818" s="23">
        <v>-107.98219400000001</v>
      </c>
      <c r="M1818" s="61" t="s">
        <v>1028</v>
      </c>
      <c r="N1818" s="63" t="s">
        <v>1029</v>
      </c>
      <c r="O1818" s="63"/>
      <c r="P1818" s="63" t="s">
        <v>7126</v>
      </c>
      <c r="Q1818" s="63"/>
      <c r="R1818" s="63"/>
      <c r="S1818" s="55"/>
      <c r="T1818" s="63"/>
      <c r="U1818" s="66" t="s">
        <v>1030</v>
      </c>
      <c r="V1818" s="63"/>
      <c r="W1818" s="66">
        <v>9877</v>
      </c>
      <c r="X1818" s="66">
        <v>9874</v>
      </c>
      <c r="Y1818" s="63"/>
      <c r="Z1818" s="64">
        <v>37669</v>
      </c>
      <c r="AA1818" s="63">
        <v>8.32</v>
      </c>
      <c r="AB1818" s="63"/>
      <c r="AC1818" s="63">
        <v>67.099999999999994</v>
      </c>
      <c r="AD1818" s="63">
        <v>14.7</v>
      </c>
      <c r="AE1818" s="63">
        <v>2360</v>
      </c>
      <c r="AF1818" s="63">
        <v>41.8</v>
      </c>
      <c r="AG1818" s="63"/>
      <c r="AH1818" s="63">
        <v>3699</v>
      </c>
      <c r="AI1818" s="63">
        <v>1495</v>
      </c>
      <c r="AJ1818" s="63"/>
      <c r="AK1818" s="63"/>
      <c r="AL1818" s="63">
        <v>13</v>
      </c>
      <c r="AM1818" s="63">
        <v>7556</v>
      </c>
      <c r="AN1818" s="63"/>
      <c r="AO1818" s="63" t="s">
        <v>3536</v>
      </c>
      <c r="AP1818" s="17">
        <f t="shared" si="657"/>
        <v>3.3482899999999995</v>
      </c>
      <c r="AQ1818" s="17">
        <f t="shared" si="658"/>
        <v>1.2096629999999999</v>
      </c>
      <c r="AR1818" s="17">
        <f t="shared" si="653"/>
        <v>102.66</v>
      </c>
      <c r="AS1818" s="17">
        <f t="shared" si="652"/>
        <v>1.0692439999999999</v>
      </c>
      <c r="AT1818" s="17">
        <f t="shared" si="659"/>
        <v>108.28719699999999</v>
      </c>
      <c r="AU1818" s="5">
        <f t="shared" si="660"/>
        <v>104.34878999999999</v>
      </c>
      <c r="AV1818" s="5">
        <f t="shared" si="661"/>
        <v>24.503049999999998</v>
      </c>
      <c r="AW1818" s="5">
        <f t="shared" si="673"/>
        <v>0</v>
      </c>
      <c r="AX1818" s="5">
        <f t="shared" si="674"/>
        <v>0</v>
      </c>
      <c r="AY1818" s="5">
        <f t="shared" si="662"/>
        <v>0.27066000000000001</v>
      </c>
      <c r="AZ1818" s="5">
        <f t="shared" si="663"/>
        <v>129.12249999999997</v>
      </c>
      <c r="BA1818" s="7">
        <f t="shared" si="664"/>
        <v>-8.7760960328423246E-2</v>
      </c>
      <c r="BB1818" s="62">
        <f t="shared" si="665"/>
        <v>7690.6</v>
      </c>
      <c r="BC1818" s="28">
        <f t="shared" si="666"/>
        <v>8.8281977621240387E-3</v>
      </c>
      <c r="BD1818" s="32">
        <f t="shared" si="667"/>
        <v>3.0920460523140143E-2</v>
      </c>
      <c r="BE1818" s="32">
        <f t="shared" si="668"/>
        <v>1.1170877384516657E-2</v>
      </c>
      <c r="BF1818" s="35">
        <f t="shared" si="669"/>
        <v>0.95790866209234327</v>
      </c>
      <c r="BG1818" s="36">
        <f t="shared" si="670"/>
        <v>0.80813793103448284</v>
      </c>
      <c r="BH1818" s="33">
        <f t="shared" si="671"/>
        <v>0.18976591995972819</v>
      </c>
      <c r="BI1818" s="33">
        <f t="shared" si="672"/>
        <v>2.096149005789077E-3</v>
      </c>
      <c r="BJ1818" s="63"/>
      <c r="BK1818" s="63">
        <v>0.06</v>
      </c>
      <c r="BL1818" s="63"/>
      <c r="BM1818" s="63"/>
      <c r="BN1818" s="63"/>
      <c r="BO1818" s="63"/>
      <c r="BP1818" s="63"/>
      <c r="BQ1818" s="63"/>
      <c r="BR1818" s="63"/>
      <c r="BS1818" s="63">
        <v>7.24</v>
      </c>
      <c r="BT1818" s="63"/>
      <c r="BU1818" s="63"/>
      <c r="BV1818" s="63"/>
      <c r="BW1818" s="63"/>
      <c r="BX1818" s="63"/>
      <c r="BY1818" s="63"/>
      <c r="BZ1818" s="63"/>
      <c r="CA1818" s="63"/>
      <c r="CB1818" s="63"/>
      <c r="CC1818" s="63"/>
      <c r="CD1818" s="63"/>
      <c r="CE1818" s="63"/>
      <c r="CF1818" s="63"/>
      <c r="CG1818" s="63"/>
      <c r="CH1818" s="63"/>
      <c r="CI1818" s="63"/>
      <c r="CJ1818" s="63"/>
      <c r="CK1818" s="63"/>
      <c r="CL1818" s="63"/>
      <c r="CM1818" s="63"/>
      <c r="CN1818" s="63">
        <v>20030217</v>
      </c>
      <c r="CO1818" s="63" t="s">
        <v>3607</v>
      </c>
      <c r="CP1818" s="66"/>
      <c r="CQ1818" s="64">
        <v>37671</v>
      </c>
      <c r="CR1818" s="78" t="s">
        <v>2043</v>
      </c>
      <c r="CS1818" s="78" t="s">
        <v>6954</v>
      </c>
    </row>
    <row r="1819" spans="1:97">
      <c r="A1819" s="63" t="s">
        <v>3591</v>
      </c>
      <c r="B1819" s="63" t="s">
        <v>1481</v>
      </c>
      <c r="C1819" s="63">
        <v>3683</v>
      </c>
      <c r="D1819" s="19" t="s">
        <v>3782</v>
      </c>
      <c r="E1819" s="63" t="s">
        <v>1707</v>
      </c>
      <c r="F1819" s="63" t="s">
        <v>5168</v>
      </c>
      <c r="G1819" s="65" t="s">
        <v>3598</v>
      </c>
      <c r="H1819" s="65">
        <v>11</v>
      </c>
      <c r="I1819" s="65">
        <v>19</v>
      </c>
      <c r="J1819" s="65">
        <v>94</v>
      </c>
      <c r="K1819" s="23">
        <v>41.634270999999998</v>
      </c>
      <c r="L1819" s="23">
        <v>-107.95342599999999</v>
      </c>
      <c r="M1819" s="61" t="s">
        <v>1482</v>
      </c>
      <c r="N1819" s="63" t="s">
        <v>1483</v>
      </c>
      <c r="O1819" s="63"/>
      <c r="P1819" s="63" t="s">
        <v>7126</v>
      </c>
      <c r="Q1819" s="63"/>
      <c r="R1819" s="63"/>
      <c r="S1819" s="55"/>
      <c r="T1819" s="63"/>
      <c r="U1819" s="66" t="s">
        <v>964</v>
      </c>
      <c r="V1819" s="63"/>
      <c r="W1819" s="66">
        <v>9864</v>
      </c>
      <c r="X1819" s="66">
        <v>9862</v>
      </c>
      <c r="Y1819" s="63"/>
      <c r="Z1819" s="64">
        <v>37657</v>
      </c>
      <c r="AA1819" s="63">
        <v>7.52</v>
      </c>
      <c r="AB1819" s="63"/>
      <c r="AC1819" s="63">
        <v>75.400000000000006</v>
      </c>
      <c r="AD1819" s="63">
        <v>16.7</v>
      </c>
      <c r="AE1819" s="63">
        <v>3310</v>
      </c>
      <c r="AF1819" s="63">
        <v>39.5</v>
      </c>
      <c r="AG1819" s="63"/>
      <c r="AH1819" s="63">
        <v>5198</v>
      </c>
      <c r="AI1819" s="63">
        <v>1735</v>
      </c>
      <c r="AJ1819" s="63"/>
      <c r="AK1819" s="63"/>
      <c r="AL1819" s="63">
        <v>7</v>
      </c>
      <c r="AM1819" s="63">
        <v>9730</v>
      </c>
      <c r="AN1819" s="63"/>
      <c r="AO1819" s="63" t="s">
        <v>3536</v>
      </c>
      <c r="AP1819" s="17">
        <f t="shared" si="657"/>
        <v>3.7624600000000004</v>
      </c>
      <c r="AQ1819" s="17">
        <f t="shared" si="658"/>
        <v>1.3742429999999999</v>
      </c>
      <c r="AR1819" s="17">
        <f t="shared" si="653"/>
        <v>143.98499999999999</v>
      </c>
      <c r="AS1819" s="17">
        <f t="shared" si="652"/>
        <v>1.01041</v>
      </c>
      <c r="AT1819" s="17">
        <f t="shared" si="659"/>
        <v>150.132113</v>
      </c>
      <c r="AU1819" s="5">
        <f t="shared" si="660"/>
        <v>146.63558</v>
      </c>
      <c r="AV1819" s="5">
        <f t="shared" si="661"/>
        <v>28.436649999999997</v>
      </c>
      <c r="AW1819" s="5">
        <f t="shared" si="673"/>
        <v>0</v>
      </c>
      <c r="AX1819" s="5">
        <f t="shared" si="674"/>
        <v>0</v>
      </c>
      <c r="AY1819" s="5">
        <f t="shared" si="662"/>
        <v>0.14574000000000001</v>
      </c>
      <c r="AZ1819" s="5">
        <f t="shared" si="663"/>
        <v>175.21796999999998</v>
      </c>
      <c r="BA1819" s="7">
        <f t="shared" si="664"/>
        <v>-7.7104197327037341E-2</v>
      </c>
      <c r="BB1819" s="62">
        <f t="shared" si="665"/>
        <v>10381.6</v>
      </c>
      <c r="BC1819" s="28">
        <f t="shared" si="666"/>
        <v>3.2399212394836834E-2</v>
      </c>
      <c r="BD1819" s="32">
        <f t="shared" si="667"/>
        <v>2.506099411256538E-2</v>
      </c>
      <c r="BE1819" s="32">
        <f t="shared" si="668"/>
        <v>9.153557973303153E-3</v>
      </c>
      <c r="BF1819" s="35">
        <f t="shared" si="669"/>
        <v>0.96578544791413135</v>
      </c>
      <c r="BG1819" s="36">
        <f t="shared" si="670"/>
        <v>0.8368752360274464</v>
      </c>
      <c r="BH1819" s="33">
        <f t="shared" si="671"/>
        <v>0.16229299997026561</v>
      </c>
      <c r="BI1819" s="33">
        <f t="shared" si="672"/>
        <v>8.3176400228812165E-4</v>
      </c>
      <c r="BJ1819" s="63"/>
      <c r="BK1819" s="63">
        <v>26.7</v>
      </c>
      <c r="BL1819" s="63"/>
      <c r="BM1819" s="63"/>
      <c r="BN1819" s="63"/>
      <c r="BO1819" s="63"/>
      <c r="BP1819" s="63"/>
      <c r="BQ1819" s="63"/>
      <c r="BR1819" s="63"/>
      <c r="BS1819" s="63">
        <v>27.2</v>
      </c>
      <c r="BT1819" s="63"/>
      <c r="BU1819" s="63"/>
      <c r="BV1819" s="63"/>
      <c r="BW1819" s="63"/>
      <c r="BX1819" s="63"/>
      <c r="BY1819" s="63"/>
      <c r="BZ1819" s="63"/>
      <c r="CA1819" s="63"/>
      <c r="CB1819" s="63"/>
      <c r="CC1819" s="63"/>
      <c r="CD1819" s="63"/>
      <c r="CE1819" s="63"/>
      <c r="CF1819" s="63"/>
      <c r="CG1819" s="63"/>
      <c r="CH1819" s="63"/>
      <c r="CI1819" s="63"/>
      <c r="CJ1819" s="63"/>
      <c r="CK1819" s="63"/>
      <c r="CL1819" s="63"/>
      <c r="CM1819" s="63"/>
      <c r="CN1819" s="63">
        <v>20030205</v>
      </c>
      <c r="CO1819" s="63" t="s">
        <v>3607</v>
      </c>
      <c r="CP1819" s="66"/>
      <c r="CQ1819" s="64">
        <v>37659</v>
      </c>
      <c r="CR1819" s="78" t="s">
        <v>2043</v>
      </c>
      <c r="CS1819" s="78" t="s">
        <v>6954</v>
      </c>
    </row>
    <row r="1820" spans="1:97">
      <c r="A1820" s="63" t="s">
        <v>3591</v>
      </c>
      <c r="B1820" s="63" t="s">
        <v>1505</v>
      </c>
      <c r="C1820" s="63">
        <v>3685</v>
      </c>
      <c r="D1820" s="19" t="s">
        <v>3782</v>
      </c>
      <c r="E1820" s="63" t="s">
        <v>1707</v>
      </c>
      <c r="F1820" s="63" t="s">
        <v>1717</v>
      </c>
      <c r="G1820" s="65" t="s">
        <v>3597</v>
      </c>
      <c r="H1820" s="65">
        <v>15</v>
      </c>
      <c r="I1820" s="65">
        <v>19</v>
      </c>
      <c r="J1820" s="65">
        <v>94</v>
      </c>
      <c r="K1820" s="23">
        <v>41.626409000000002</v>
      </c>
      <c r="L1820" s="23">
        <v>-107.982089</v>
      </c>
      <c r="M1820" s="61" t="s">
        <v>1506</v>
      </c>
      <c r="N1820" s="63" t="s">
        <v>1507</v>
      </c>
      <c r="O1820" s="63"/>
      <c r="P1820" s="63" t="s">
        <v>7126</v>
      </c>
      <c r="Q1820" s="63"/>
      <c r="R1820" s="63"/>
      <c r="S1820" s="55"/>
      <c r="T1820" s="63"/>
      <c r="U1820" s="66" t="s">
        <v>1508</v>
      </c>
      <c r="V1820" s="63"/>
      <c r="W1820" s="66">
        <v>9868</v>
      </c>
      <c r="X1820" s="66">
        <v>9861</v>
      </c>
      <c r="Y1820" s="63"/>
      <c r="Z1820" s="64">
        <v>37663</v>
      </c>
      <c r="AA1820" s="63">
        <v>8.11</v>
      </c>
      <c r="AB1820" s="63"/>
      <c r="AC1820" s="63">
        <v>102</v>
      </c>
      <c r="AD1820" s="63">
        <v>26.7</v>
      </c>
      <c r="AE1820" s="63">
        <v>3270</v>
      </c>
      <c r="AF1820" s="63">
        <v>68.900000000000006</v>
      </c>
      <c r="AG1820" s="63"/>
      <c r="AH1820" s="63">
        <v>5248</v>
      </c>
      <c r="AI1820" s="63">
        <v>1521</v>
      </c>
      <c r="AJ1820" s="63"/>
      <c r="AK1820" s="63"/>
      <c r="AL1820" s="63">
        <v>12</v>
      </c>
      <c r="AM1820" s="63">
        <v>10064</v>
      </c>
      <c r="AN1820" s="63"/>
      <c r="AO1820" s="63" t="s">
        <v>3536</v>
      </c>
      <c r="AP1820" s="17">
        <f t="shared" si="657"/>
        <v>5.0898000000000003</v>
      </c>
      <c r="AQ1820" s="17">
        <f t="shared" si="658"/>
        <v>2.1971430000000001</v>
      </c>
      <c r="AR1820" s="17">
        <f t="shared" si="653"/>
        <v>142.24499999999998</v>
      </c>
      <c r="AS1820" s="17">
        <f t="shared" si="652"/>
        <v>1.762462</v>
      </c>
      <c r="AT1820" s="17">
        <f t="shared" si="659"/>
        <v>151.29440499999998</v>
      </c>
      <c r="AU1820" s="5">
        <f t="shared" si="660"/>
        <v>148.04607999999999</v>
      </c>
      <c r="AV1820" s="5">
        <f t="shared" si="661"/>
        <v>24.929189999999998</v>
      </c>
      <c r="AW1820" s="5">
        <f t="shared" si="673"/>
        <v>0</v>
      </c>
      <c r="AX1820" s="5">
        <f t="shared" si="674"/>
        <v>0</v>
      </c>
      <c r="AY1820" s="5">
        <f t="shared" si="662"/>
        <v>0.24984000000000001</v>
      </c>
      <c r="AZ1820" s="5">
        <f t="shared" si="663"/>
        <v>173.22511</v>
      </c>
      <c r="BA1820" s="7">
        <f t="shared" si="664"/>
        <v>-6.7579002144139227E-2</v>
      </c>
      <c r="BB1820" s="62">
        <f t="shared" si="665"/>
        <v>10248.6</v>
      </c>
      <c r="BC1820" s="28">
        <f t="shared" si="666"/>
        <v>9.0879552592972035E-3</v>
      </c>
      <c r="BD1820" s="32">
        <f t="shared" si="667"/>
        <v>3.3641693491573602E-2</v>
      </c>
      <c r="BE1820" s="32">
        <f t="shared" si="668"/>
        <v>1.4522301733497682E-2</v>
      </c>
      <c r="BF1820" s="35">
        <f t="shared" si="669"/>
        <v>0.95183600477492869</v>
      </c>
      <c r="BG1820" s="36">
        <f t="shared" si="670"/>
        <v>0.85464561113570658</v>
      </c>
      <c r="BH1820" s="33">
        <f t="shared" si="671"/>
        <v>0.14391210373599991</v>
      </c>
      <c r="BI1820" s="33">
        <f t="shared" si="672"/>
        <v>1.4422851282934674E-3</v>
      </c>
      <c r="BJ1820" s="63"/>
      <c r="BK1820" s="63">
        <v>0.13</v>
      </c>
      <c r="BL1820" s="63"/>
      <c r="BM1820" s="63"/>
      <c r="BN1820" s="63"/>
      <c r="BO1820" s="63"/>
      <c r="BP1820" s="63"/>
      <c r="BQ1820" s="63"/>
      <c r="BR1820" s="63"/>
      <c r="BS1820" s="63">
        <v>39</v>
      </c>
      <c r="BT1820" s="63"/>
      <c r="BU1820" s="63"/>
      <c r="BV1820" s="63"/>
      <c r="BW1820" s="63"/>
      <c r="BX1820" s="63"/>
      <c r="BY1820" s="63"/>
      <c r="BZ1820" s="63"/>
      <c r="CA1820" s="63"/>
      <c r="CB1820" s="63"/>
      <c r="CC1820" s="63"/>
      <c r="CD1820" s="63"/>
      <c r="CE1820" s="63"/>
      <c r="CF1820" s="63"/>
      <c r="CG1820" s="63"/>
      <c r="CH1820" s="63"/>
      <c r="CI1820" s="63"/>
      <c r="CJ1820" s="63"/>
      <c r="CK1820" s="63"/>
      <c r="CL1820" s="63"/>
      <c r="CM1820" s="63"/>
      <c r="CN1820" s="63">
        <v>20030211</v>
      </c>
      <c r="CO1820" s="63" t="s">
        <v>3607</v>
      </c>
      <c r="CP1820" s="66"/>
      <c r="CQ1820" s="64">
        <v>37665</v>
      </c>
      <c r="CR1820" s="78" t="s">
        <v>2043</v>
      </c>
      <c r="CS1820" s="78" t="s">
        <v>6954</v>
      </c>
    </row>
    <row r="1821" spans="1:97">
      <c r="A1821" s="63" t="s">
        <v>3591</v>
      </c>
      <c r="B1821" s="63" t="s">
        <v>1505</v>
      </c>
      <c r="C1821" s="63">
        <v>3688</v>
      </c>
      <c r="D1821" s="19" t="s">
        <v>3782</v>
      </c>
      <c r="E1821" s="63" t="s">
        <v>1707</v>
      </c>
      <c r="F1821" s="63" t="s">
        <v>5168</v>
      </c>
      <c r="G1821" s="65" t="s">
        <v>272</v>
      </c>
      <c r="H1821" s="65">
        <v>15</v>
      </c>
      <c r="I1821" s="65">
        <v>19</v>
      </c>
      <c r="J1821" s="65">
        <v>94</v>
      </c>
      <c r="K1821" s="23">
        <v>41.619529</v>
      </c>
      <c r="L1821" s="23">
        <v>-107.97262499999999</v>
      </c>
      <c r="M1821" s="61" t="s">
        <v>4228</v>
      </c>
      <c r="N1821" s="63" t="s">
        <v>4229</v>
      </c>
      <c r="O1821" s="63"/>
      <c r="P1821" s="63" t="s">
        <v>7126</v>
      </c>
      <c r="Q1821" s="63"/>
      <c r="R1821" s="63"/>
      <c r="S1821" s="55"/>
      <c r="T1821" s="63"/>
      <c r="U1821" s="66" t="s">
        <v>4230</v>
      </c>
      <c r="V1821" s="63"/>
      <c r="W1821" s="66">
        <v>9880</v>
      </c>
      <c r="X1821" s="66">
        <v>9877</v>
      </c>
      <c r="Y1821" s="63"/>
      <c r="Z1821" s="64">
        <v>37658</v>
      </c>
      <c r="AA1821" s="63">
        <v>8.08</v>
      </c>
      <c r="AB1821" s="63"/>
      <c r="AC1821" s="63">
        <v>119</v>
      </c>
      <c r="AD1821" s="63">
        <v>30.8</v>
      </c>
      <c r="AE1821" s="63">
        <v>3330</v>
      </c>
      <c r="AF1821" s="63">
        <v>71.599999999999994</v>
      </c>
      <c r="AG1821" s="63"/>
      <c r="AH1821" s="63">
        <v>5148</v>
      </c>
      <c r="AI1821" s="63">
        <v>1548</v>
      </c>
      <c r="AJ1821" s="63"/>
      <c r="AK1821" s="63"/>
      <c r="AL1821" s="63">
        <v>14</v>
      </c>
      <c r="AM1821" s="63">
        <v>9810</v>
      </c>
      <c r="AN1821" s="63"/>
      <c r="AO1821" s="63" t="s">
        <v>3536</v>
      </c>
      <c r="AP1821" s="17">
        <f t="shared" si="657"/>
        <v>5.9381000000000004</v>
      </c>
      <c r="AQ1821" s="17">
        <f t="shared" si="658"/>
        <v>2.534532</v>
      </c>
      <c r="AR1821" s="17">
        <f t="shared" si="653"/>
        <v>144.85499999999999</v>
      </c>
      <c r="AS1821" s="17">
        <f t="shared" si="652"/>
        <v>1.8315279999999998</v>
      </c>
      <c r="AT1821" s="17">
        <f t="shared" si="659"/>
        <v>155.15915999999999</v>
      </c>
      <c r="AU1821" s="5">
        <f t="shared" si="660"/>
        <v>145.22507999999999</v>
      </c>
      <c r="AV1821" s="5">
        <f t="shared" si="661"/>
        <v>25.371719999999996</v>
      </c>
      <c r="AW1821" s="5">
        <f t="shared" si="673"/>
        <v>0</v>
      </c>
      <c r="AX1821" s="5">
        <f t="shared" si="674"/>
        <v>0</v>
      </c>
      <c r="AY1821" s="5">
        <f t="shared" si="662"/>
        <v>0.29148000000000002</v>
      </c>
      <c r="AZ1821" s="5">
        <f t="shared" si="663"/>
        <v>170.88827999999998</v>
      </c>
      <c r="BA1821" s="7">
        <f t="shared" si="664"/>
        <v>-4.824181413600425E-2</v>
      </c>
      <c r="BB1821" s="62">
        <f t="shared" si="665"/>
        <v>10261.4</v>
      </c>
      <c r="BC1821" s="28">
        <f t="shared" si="666"/>
        <v>2.2489711729126997E-2</v>
      </c>
      <c r="BD1821" s="32">
        <f t="shared" si="667"/>
        <v>3.8271024411320617E-2</v>
      </c>
      <c r="BE1821" s="32">
        <f t="shared" si="668"/>
        <v>1.6335045897386918E-2</v>
      </c>
      <c r="BF1821" s="35">
        <f t="shared" si="669"/>
        <v>0.94539392969129243</v>
      </c>
      <c r="BG1821" s="36">
        <f t="shared" si="670"/>
        <v>0.84982469248329962</v>
      </c>
      <c r="BH1821" s="33">
        <f t="shared" si="671"/>
        <v>0.14846963173834976</v>
      </c>
      <c r="BI1821" s="33">
        <f t="shared" si="672"/>
        <v>1.7056757783506279E-3</v>
      </c>
      <c r="BJ1821" s="63"/>
      <c r="BK1821" s="63">
        <v>54.5</v>
      </c>
      <c r="BL1821" s="63"/>
      <c r="BM1821" s="63"/>
      <c r="BN1821" s="63"/>
      <c r="BO1821" s="63"/>
      <c r="BP1821" s="63"/>
      <c r="BQ1821" s="63"/>
      <c r="BR1821" s="63"/>
      <c r="BS1821" s="63"/>
      <c r="BT1821" s="63"/>
      <c r="BU1821" s="63"/>
      <c r="BV1821" s="63"/>
      <c r="BW1821" s="63"/>
      <c r="BX1821" s="63"/>
      <c r="BY1821" s="63"/>
      <c r="BZ1821" s="63"/>
      <c r="CA1821" s="63"/>
      <c r="CB1821" s="63"/>
      <c r="CC1821" s="63"/>
      <c r="CD1821" s="63"/>
      <c r="CE1821" s="63"/>
      <c r="CF1821" s="63"/>
      <c r="CG1821" s="63"/>
      <c r="CH1821" s="63"/>
      <c r="CI1821" s="63"/>
      <c r="CJ1821" s="63"/>
      <c r="CK1821" s="63"/>
      <c r="CL1821" s="63"/>
      <c r="CM1821" s="63"/>
      <c r="CN1821" s="63">
        <v>20030206</v>
      </c>
      <c r="CO1821" s="63" t="s">
        <v>3607</v>
      </c>
      <c r="CP1821" s="66"/>
      <c r="CQ1821" s="64">
        <v>37660</v>
      </c>
      <c r="CR1821" s="78" t="s">
        <v>2043</v>
      </c>
      <c r="CS1821" s="78" t="s">
        <v>6954</v>
      </c>
    </row>
    <row r="1822" spans="1:97">
      <c r="A1822" s="63" t="s">
        <v>3591</v>
      </c>
      <c r="B1822" s="63" t="s">
        <v>1505</v>
      </c>
      <c r="C1822" s="63">
        <v>3686</v>
      </c>
      <c r="D1822" s="19" t="s">
        <v>3782</v>
      </c>
      <c r="E1822" s="63" t="s">
        <v>1707</v>
      </c>
      <c r="F1822" s="63" t="s">
        <v>1717</v>
      </c>
      <c r="G1822" s="65" t="s">
        <v>3612</v>
      </c>
      <c r="H1822" s="65">
        <v>15</v>
      </c>
      <c r="I1822" s="65">
        <v>19</v>
      </c>
      <c r="J1822" s="65">
        <v>94</v>
      </c>
      <c r="K1822" s="23">
        <v>41.619500000000002</v>
      </c>
      <c r="L1822" s="23">
        <v>-107.982247</v>
      </c>
      <c r="M1822" s="61" t="s">
        <v>1516</v>
      </c>
      <c r="N1822" s="63" t="s">
        <v>1517</v>
      </c>
      <c r="O1822" s="63"/>
      <c r="P1822" s="63" t="s">
        <v>7126</v>
      </c>
      <c r="Q1822" s="63"/>
      <c r="R1822" s="63"/>
      <c r="S1822" s="55"/>
      <c r="T1822" s="63"/>
      <c r="U1822" s="66" t="s">
        <v>1518</v>
      </c>
      <c r="V1822" s="63"/>
      <c r="W1822" s="66">
        <v>9878</v>
      </c>
      <c r="X1822" s="66">
        <v>9876</v>
      </c>
      <c r="Y1822" s="63"/>
      <c r="Z1822" s="64">
        <v>37663</v>
      </c>
      <c r="AA1822" s="63">
        <v>8.1300000000000008</v>
      </c>
      <c r="AB1822" s="63"/>
      <c r="AC1822" s="63">
        <v>53.7</v>
      </c>
      <c r="AD1822" s="63">
        <v>14</v>
      </c>
      <c r="AE1822" s="63">
        <v>3240</v>
      </c>
      <c r="AF1822" s="63">
        <v>36.9</v>
      </c>
      <c r="AG1822" s="63"/>
      <c r="AH1822" s="63">
        <v>4549</v>
      </c>
      <c r="AI1822" s="63">
        <v>2242</v>
      </c>
      <c r="AJ1822" s="63"/>
      <c r="AK1822" s="63"/>
      <c r="AL1822" s="63">
        <v>21</v>
      </c>
      <c r="AM1822" s="63">
        <v>9598</v>
      </c>
      <c r="AN1822" s="63"/>
      <c r="AO1822" s="63" t="s">
        <v>3536</v>
      </c>
      <c r="AP1822" s="17">
        <f t="shared" si="657"/>
        <v>2.67963</v>
      </c>
      <c r="AQ1822" s="17">
        <f t="shared" si="658"/>
        <v>1.1520600000000001</v>
      </c>
      <c r="AR1822" s="17">
        <f t="shared" si="653"/>
        <v>140.94</v>
      </c>
      <c r="AS1822" s="17">
        <f t="shared" si="652"/>
        <v>0.94390199999999991</v>
      </c>
      <c r="AT1822" s="17">
        <f t="shared" si="659"/>
        <v>145.71559200000002</v>
      </c>
      <c r="AU1822" s="5">
        <f t="shared" si="660"/>
        <v>128.32729</v>
      </c>
      <c r="AV1822" s="5">
        <f t="shared" si="661"/>
        <v>36.746379999999995</v>
      </c>
      <c r="AW1822" s="5">
        <f t="shared" si="673"/>
        <v>0</v>
      </c>
      <c r="AX1822" s="5">
        <f t="shared" si="674"/>
        <v>0</v>
      </c>
      <c r="AY1822" s="5">
        <f t="shared" si="662"/>
        <v>0.43722000000000005</v>
      </c>
      <c r="AZ1822" s="5">
        <f t="shared" si="663"/>
        <v>165.51088999999999</v>
      </c>
      <c r="BA1822" s="7">
        <f t="shared" si="664"/>
        <v>-6.3604156923895608E-2</v>
      </c>
      <c r="BB1822" s="62">
        <f t="shared" si="665"/>
        <v>10156.6</v>
      </c>
      <c r="BC1822" s="28">
        <f t="shared" si="666"/>
        <v>2.8276958278071963E-2</v>
      </c>
      <c r="BD1822" s="32">
        <f t="shared" si="667"/>
        <v>1.8389452791023213E-2</v>
      </c>
      <c r="BE1822" s="32">
        <f t="shared" si="668"/>
        <v>7.9062232406810658E-3</v>
      </c>
      <c r="BF1822" s="35">
        <f t="shared" si="669"/>
        <v>0.97370432396829565</v>
      </c>
      <c r="BG1822" s="36">
        <f t="shared" si="670"/>
        <v>0.77534046249162225</v>
      </c>
      <c r="BH1822" s="33">
        <f t="shared" si="671"/>
        <v>0.2220178986409897</v>
      </c>
      <c r="BI1822" s="33">
        <f t="shared" si="672"/>
        <v>2.6416388673881222E-3</v>
      </c>
      <c r="BJ1822" s="63"/>
      <c r="BK1822" s="63">
        <v>36.799999999999997</v>
      </c>
      <c r="BL1822" s="63"/>
      <c r="BM1822" s="63"/>
      <c r="BN1822" s="63"/>
      <c r="BO1822" s="63"/>
      <c r="BP1822" s="63"/>
      <c r="BQ1822" s="63"/>
      <c r="BR1822" s="63"/>
      <c r="BS1822" s="63">
        <v>20.399999999999999</v>
      </c>
      <c r="BT1822" s="63"/>
      <c r="BU1822" s="63"/>
      <c r="BV1822" s="63"/>
      <c r="BW1822" s="63"/>
      <c r="BX1822" s="63"/>
      <c r="BY1822" s="63"/>
      <c r="BZ1822" s="63"/>
      <c r="CA1822" s="63"/>
      <c r="CB1822" s="63"/>
      <c r="CC1822" s="63"/>
      <c r="CD1822" s="63"/>
      <c r="CE1822" s="63"/>
      <c r="CF1822" s="63"/>
      <c r="CG1822" s="63"/>
      <c r="CH1822" s="63"/>
      <c r="CI1822" s="63"/>
      <c r="CJ1822" s="63"/>
      <c r="CK1822" s="63"/>
      <c r="CL1822" s="63"/>
      <c r="CM1822" s="63"/>
      <c r="CN1822" s="63">
        <v>20030211</v>
      </c>
      <c r="CO1822" s="63" t="s">
        <v>3607</v>
      </c>
      <c r="CP1822" s="66"/>
      <c r="CQ1822" s="64">
        <v>37665</v>
      </c>
      <c r="CR1822" s="78" t="s">
        <v>2043</v>
      </c>
      <c r="CS1822" s="78" t="s">
        <v>6954</v>
      </c>
    </row>
    <row r="1823" spans="1:97">
      <c r="A1823" s="63" t="s">
        <v>3591</v>
      </c>
      <c r="B1823" s="63" t="s">
        <v>1501</v>
      </c>
      <c r="C1823" s="63">
        <v>3722</v>
      </c>
      <c r="D1823" s="19" t="s">
        <v>3782</v>
      </c>
      <c r="E1823" s="63" t="s">
        <v>1707</v>
      </c>
      <c r="F1823" s="63" t="s">
        <v>1005</v>
      </c>
      <c r="G1823" s="65" t="s">
        <v>3596</v>
      </c>
      <c r="H1823" s="65">
        <v>16</v>
      </c>
      <c r="I1823" s="65">
        <v>19</v>
      </c>
      <c r="J1823" s="65">
        <v>94</v>
      </c>
      <c r="K1823" s="23">
        <v>41.621721000000001</v>
      </c>
      <c r="L1823" s="23">
        <v>-107.99126099999999</v>
      </c>
      <c r="M1823" s="61" t="s">
        <v>1502</v>
      </c>
      <c r="N1823" s="63" t="s">
        <v>1503</v>
      </c>
      <c r="O1823" s="63"/>
      <c r="P1823" s="63" t="s">
        <v>7126</v>
      </c>
      <c r="Q1823" s="63"/>
      <c r="R1823" s="63"/>
      <c r="S1823" s="55"/>
      <c r="T1823" s="63"/>
      <c r="U1823" s="66" t="s">
        <v>1504</v>
      </c>
      <c r="V1823" s="63"/>
      <c r="W1823" s="66">
        <v>9864</v>
      </c>
      <c r="X1823" s="66">
        <v>9830</v>
      </c>
      <c r="Y1823" s="63"/>
      <c r="Z1823" s="64">
        <v>37671</v>
      </c>
      <c r="AA1823" s="63">
        <v>7.96</v>
      </c>
      <c r="AB1823" s="63"/>
      <c r="AC1823" s="63">
        <v>51.8</v>
      </c>
      <c r="AD1823" s="63">
        <v>9.3699999999999992</v>
      </c>
      <c r="AE1823" s="63">
        <v>3980</v>
      </c>
      <c r="AF1823" s="63">
        <v>44.6</v>
      </c>
      <c r="AG1823" s="63"/>
      <c r="AH1823" s="63">
        <v>6148</v>
      </c>
      <c r="AI1823" s="63">
        <v>1815</v>
      </c>
      <c r="AJ1823" s="63"/>
      <c r="AK1823" s="63"/>
      <c r="AL1823" s="63">
        <v>10</v>
      </c>
      <c r="AM1823" s="63">
        <v>11680</v>
      </c>
      <c r="AN1823" s="63"/>
      <c r="AO1823" s="63" t="s">
        <v>3536</v>
      </c>
      <c r="AP1823" s="17">
        <f t="shared" si="657"/>
        <v>2.5848199999999997</v>
      </c>
      <c r="AQ1823" s="17">
        <f t="shared" si="658"/>
        <v>0.77105729999999995</v>
      </c>
      <c r="AR1823" s="17">
        <f t="shared" si="653"/>
        <v>173.13</v>
      </c>
      <c r="AS1823" s="17">
        <f t="shared" si="652"/>
        <v>1.140868</v>
      </c>
      <c r="AT1823" s="17">
        <f t="shared" si="659"/>
        <v>177.62674530000001</v>
      </c>
      <c r="AU1823" s="5">
        <f t="shared" si="660"/>
        <v>173.43508</v>
      </c>
      <c r="AV1823" s="5">
        <f t="shared" si="661"/>
        <v>29.747849999999996</v>
      </c>
      <c r="AW1823" s="5">
        <f t="shared" si="673"/>
        <v>0</v>
      </c>
      <c r="AX1823" s="5">
        <f t="shared" si="674"/>
        <v>0</v>
      </c>
      <c r="AY1823" s="5">
        <f t="shared" si="662"/>
        <v>0.20820000000000002</v>
      </c>
      <c r="AZ1823" s="5">
        <f t="shared" si="663"/>
        <v>203.39113</v>
      </c>
      <c r="BA1823" s="7">
        <f t="shared" si="664"/>
        <v>-6.7619884446927916E-2</v>
      </c>
      <c r="BB1823" s="62">
        <f t="shared" si="665"/>
        <v>12058.77</v>
      </c>
      <c r="BC1823" s="28">
        <f t="shared" si="666"/>
        <v>1.5955755079138489E-2</v>
      </c>
      <c r="BD1823" s="32">
        <f t="shared" si="667"/>
        <v>1.4551975242435518E-2</v>
      </c>
      <c r="BE1823" s="32">
        <f t="shared" si="668"/>
        <v>4.3408851448453571E-3</v>
      </c>
      <c r="BF1823" s="35">
        <f t="shared" si="669"/>
        <v>0.98110713961271911</v>
      </c>
      <c r="BG1823" s="36">
        <f t="shared" si="670"/>
        <v>0.85271702851545195</v>
      </c>
      <c r="BH1823" s="33">
        <f t="shared" si="671"/>
        <v>0.14625932802477667</v>
      </c>
      <c r="BI1823" s="33">
        <f t="shared" si="672"/>
        <v>1.0236434597713283E-3</v>
      </c>
      <c r="BJ1823" s="63"/>
      <c r="BK1823" s="63">
        <v>0.06</v>
      </c>
      <c r="BL1823" s="63"/>
      <c r="BM1823" s="63"/>
      <c r="BN1823" s="63"/>
      <c r="BO1823" s="63"/>
      <c r="BP1823" s="63"/>
      <c r="BQ1823" s="63"/>
      <c r="BR1823" s="63"/>
      <c r="BS1823" s="63">
        <v>28.6</v>
      </c>
      <c r="BT1823" s="63"/>
      <c r="BU1823" s="63"/>
      <c r="BV1823" s="63"/>
      <c r="BW1823" s="63"/>
      <c r="BX1823" s="63"/>
      <c r="BY1823" s="63"/>
      <c r="BZ1823" s="63"/>
      <c r="CA1823" s="63"/>
      <c r="CB1823" s="63"/>
      <c r="CC1823" s="63"/>
      <c r="CD1823" s="63"/>
      <c r="CE1823" s="63"/>
      <c r="CF1823" s="63"/>
      <c r="CG1823" s="63"/>
      <c r="CH1823" s="63"/>
      <c r="CI1823" s="63"/>
      <c r="CJ1823" s="63"/>
      <c r="CK1823" s="63"/>
      <c r="CL1823" s="63"/>
      <c r="CM1823" s="63"/>
      <c r="CN1823" s="63">
        <v>20030219</v>
      </c>
      <c r="CO1823" s="63" t="s">
        <v>3607</v>
      </c>
      <c r="CP1823" s="66"/>
      <c r="CQ1823" s="64">
        <v>37673</v>
      </c>
      <c r="CR1823" s="78" t="s">
        <v>2043</v>
      </c>
      <c r="CS1823" s="78" t="s">
        <v>6954</v>
      </c>
    </row>
    <row r="1824" spans="1:97">
      <c r="A1824" s="63" t="s">
        <v>3591</v>
      </c>
      <c r="B1824" s="63" t="s">
        <v>1501</v>
      </c>
      <c r="C1824" s="63">
        <v>3721</v>
      </c>
      <c r="D1824" s="19" t="s">
        <v>3782</v>
      </c>
      <c r="E1824" s="63" t="s">
        <v>1707</v>
      </c>
      <c r="F1824" s="63" t="s">
        <v>1005</v>
      </c>
      <c r="G1824" s="65" t="s">
        <v>3597</v>
      </c>
      <c r="H1824" s="65">
        <v>16</v>
      </c>
      <c r="I1824" s="65">
        <v>19</v>
      </c>
      <c r="J1824" s="65">
        <v>94</v>
      </c>
      <c r="K1824" s="23">
        <v>41.625971</v>
      </c>
      <c r="L1824" s="23">
        <v>-108.00090299999999</v>
      </c>
      <c r="M1824" s="61" t="s">
        <v>4289</v>
      </c>
      <c r="N1824" s="63" t="s">
        <v>4290</v>
      </c>
      <c r="O1824" s="63"/>
      <c r="P1824" s="63" t="s">
        <v>7126</v>
      </c>
      <c r="Q1824" s="63"/>
      <c r="R1824" s="63"/>
      <c r="S1824" s="55"/>
      <c r="T1824" s="63"/>
      <c r="U1824" s="66" t="s">
        <v>4291</v>
      </c>
      <c r="V1824" s="63"/>
      <c r="W1824" s="66">
        <v>9976</v>
      </c>
      <c r="X1824" s="66">
        <v>9976</v>
      </c>
      <c r="Y1824" s="63"/>
      <c r="Z1824" s="64">
        <v>37671</v>
      </c>
      <c r="AA1824" s="63">
        <v>8.15</v>
      </c>
      <c r="AB1824" s="63"/>
      <c r="AC1824" s="63">
        <v>26.6</v>
      </c>
      <c r="AD1824" s="63">
        <v>3.04</v>
      </c>
      <c r="AE1824" s="63">
        <v>1970</v>
      </c>
      <c r="AF1824" s="63">
        <v>17.3</v>
      </c>
      <c r="AG1824" s="63"/>
      <c r="AH1824" s="63">
        <v>2349</v>
      </c>
      <c r="AI1824" s="63">
        <v>1361</v>
      </c>
      <c r="AJ1824" s="63"/>
      <c r="AK1824" s="63"/>
      <c r="AL1824" s="63">
        <v>12</v>
      </c>
      <c r="AM1824" s="63">
        <v>5928</v>
      </c>
      <c r="AN1824" s="63"/>
      <c r="AO1824" s="63" t="s">
        <v>3536</v>
      </c>
      <c r="AP1824" s="17">
        <f t="shared" si="657"/>
        <v>1.32734</v>
      </c>
      <c r="AQ1824" s="17">
        <f t="shared" si="658"/>
        <v>0.25016159999999998</v>
      </c>
      <c r="AR1824" s="17">
        <f t="shared" si="653"/>
        <v>85.694999999999993</v>
      </c>
      <c r="AS1824" s="17">
        <f t="shared" si="652"/>
        <v>0.44253399999999998</v>
      </c>
      <c r="AT1824" s="17">
        <f t="shared" si="659"/>
        <v>87.715035599999993</v>
      </c>
      <c r="AU1824" s="5">
        <f t="shared" si="660"/>
        <v>66.265289999999993</v>
      </c>
      <c r="AV1824" s="5">
        <f t="shared" si="661"/>
        <v>22.306789999999999</v>
      </c>
      <c r="AW1824" s="5">
        <f t="shared" si="673"/>
        <v>0</v>
      </c>
      <c r="AX1824" s="5">
        <f t="shared" si="674"/>
        <v>0</v>
      </c>
      <c r="AY1824" s="5">
        <f t="shared" si="662"/>
        <v>0.24984000000000001</v>
      </c>
      <c r="AZ1824" s="5">
        <f t="shared" si="663"/>
        <v>88.821920000000006</v>
      </c>
      <c r="BA1824" s="7">
        <f t="shared" si="664"/>
        <v>-6.2699869057898979E-3</v>
      </c>
      <c r="BB1824" s="62">
        <f t="shared" si="665"/>
        <v>5738.9400000000005</v>
      </c>
      <c r="BC1824" s="28">
        <f t="shared" si="666"/>
        <v>-1.6204763202690636E-2</v>
      </c>
      <c r="BD1824" s="32">
        <f t="shared" si="667"/>
        <v>1.5132411346818173E-2</v>
      </c>
      <c r="BE1824" s="32">
        <f t="shared" si="668"/>
        <v>2.8519808296127514E-3</v>
      </c>
      <c r="BF1824" s="35">
        <f t="shared" si="669"/>
        <v>0.982015607823569</v>
      </c>
      <c r="BG1824" s="36">
        <f t="shared" si="670"/>
        <v>0.74604658399638279</v>
      </c>
      <c r="BH1824" s="33">
        <f t="shared" si="671"/>
        <v>0.25114059682564843</v>
      </c>
      <c r="BI1824" s="33">
        <f t="shared" si="672"/>
        <v>2.8128191779686813E-3</v>
      </c>
      <c r="BJ1824" s="63"/>
      <c r="BK1824" s="63">
        <v>76</v>
      </c>
      <c r="BL1824" s="63"/>
      <c r="BM1824" s="63"/>
      <c r="BN1824" s="63"/>
      <c r="BO1824" s="63"/>
      <c r="BP1824" s="63"/>
      <c r="BQ1824" s="63"/>
      <c r="BR1824" s="63"/>
      <c r="BS1824" s="63">
        <v>9.77</v>
      </c>
      <c r="BT1824" s="63"/>
      <c r="BU1824" s="63"/>
      <c r="BV1824" s="63"/>
      <c r="BW1824" s="63"/>
      <c r="BX1824" s="63"/>
      <c r="BY1824" s="63"/>
      <c r="BZ1824" s="63"/>
      <c r="CA1824" s="63"/>
      <c r="CB1824" s="63"/>
      <c r="CC1824" s="63"/>
      <c r="CD1824" s="63"/>
      <c r="CE1824" s="63"/>
      <c r="CF1824" s="63"/>
      <c r="CG1824" s="63"/>
      <c r="CH1824" s="63"/>
      <c r="CI1824" s="63"/>
      <c r="CJ1824" s="63"/>
      <c r="CK1824" s="63"/>
      <c r="CL1824" s="63"/>
      <c r="CM1824" s="63"/>
      <c r="CN1824" s="63">
        <v>20030219</v>
      </c>
      <c r="CO1824" s="63" t="s">
        <v>3607</v>
      </c>
      <c r="CP1824" s="66"/>
      <c r="CQ1824" s="64">
        <v>37673</v>
      </c>
      <c r="CR1824" s="78" t="s">
        <v>2043</v>
      </c>
      <c r="CS1824" s="78" t="s">
        <v>6954</v>
      </c>
    </row>
    <row r="1825" spans="1:97">
      <c r="A1825" s="63" t="s">
        <v>3591</v>
      </c>
      <c r="B1825" s="63" t="s">
        <v>4338</v>
      </c>
      <c r="C1825" s="63">
        <v>3724</v>
      </c>
      <c r="D1825" s="19" t="s">
        <v>3782</v>
      </c>
      <c r="E1825" s="63" t="s">
        <v>1707</v>
      </c>
      <c r="F1825" s="63" t="s">
        <v>1005</v>
      </c>
      <c r="G1825" s="65" t="s">
        <v>3596</v>
      </c>
      <c r="H1825" s="65">
        <v>18</v>
      </c>
      <c r="I1825" s="65">
        <v>19</v>
      </c>
      <c r="J1825" s="65">
        <v>94</v>
      </c>
      <c r="K1825" s="23">
        <v>41.619430000000001</v>
      </c>
      <c r="L1825" s="23">
        <v>-108.02932800000001</v>
      </c>
      <c r="M1825" s="61" t="s">
        <v>4339</v>
      </c>
      <c r="N1825" s="63" t="s">
        <v>4340</v>
      </c>
      <c r="O1825" s="63"/>
      <c r="P1825" s="63" t="s">
        <v>7126</v>
      </c>
      <c r="Q1825" s="63"/>
      <c r="R1825" s="63"/>
      <c r="S1825" s="55"/>
      <c r="T1825" s="63"/>
      <c r="U1825" s="66" t="s">
        <v>4341</v>
      </c>
      <c r="V1825" s="63"/>
      <c r="W1825" s="66">
        <v>10168</v>
      </c>
      <c r="X1825" s="66">
        <v>10165</v>
      </c>
      <c r="Y1825" s="63"/>
      <c r="Z1825" s="64">
        <v>37665</v>
      </c>
      <c r="AA1825" s="63">
        <v>8.11</v>
      </c>
      <c r="AB1825" s="63"/>
      <c r="AC1825" s="63">
        <v>33.299999999999997</v>
      </c>
      <c r="AD1825" s="63">
        <v>0</v>
      </c>
      <c r="AE1825" s="63">
        <v>3020</v>
      </c>
      <c r="AF1825" s="63">
        <v>49.6</v>
      </c>
      <c r="AG1825" s="63"/>
      <c r="AH1825" s="63">
        <v>2599</v>
      </c>
      <c r="AI1825" s="63">
        <v>2242</v>
      </c>
      <c r="AJ1825" s="63"/>
      <c r="AK1825" s="63"/>
      <c r="AL1825" s="63">
        <v>30</v>
      </c>
      <c r="AM1825" s="63">
        <v>10054</v>
      </c>
      <c r="AN1825" s="63"/>
      <c r="AO1825" s="63" t="s">
        <v>3536</v>
      </c>
      <c r="AP1825" s="17">
        <f t="shared" si="657"/>
        <v>1.6616699999999998</v>
      </c>
      <c r="AQ1825" s="17">
        <f t="shared" si="658"/>
        <v>0</v>
      </c>
      <c r="AR1825" s="17">
        <f t="shared" si="653"/>
        <v>131.37</v>
      </c>
      <c r="AS1825" s="17">
        <f t="shared" si="652"/>
        <v>1.2687679999999999</v>
      </c>
      <c r="AT1825" s="17">
        <f t="shared" si="659"/>
        <v>134.30043799999999</v>
      </c>
      <c r="AU1825" s="5">
        <f t="shared" si="660"/>
        <v>73.317790000000002</v>
      </c>
      <c r="AV1825" s="5">
        <f t="shared" si="661"/>
        <v>36.746379999999995</v>
      </c>
      <c r="AW1825" s="5">
        <f t="shared" si="673"/>
        <v>0</v>
      </c>
      <c r="AX1825" s="5">
        <f t="shared" si="674"/>
        <v>0</v>
      </c>
      <c r="AY1825" s="5">
        <f t="shared" si="662"/>
        <v>0.62460000000000004</v>
      </c>
      <c r="AZ1825" s="5">
        <f t="shared" si="663"/>
        <v>110.68876999999999</v>
      </c>
      <c r="BA1825" s="7">
        <f t="shared" si="664"/>
        <v>9.6378400472236309E-2</v>
      </c>
      <c r="BB1825" s="62">
        <f t="shared" si="665"/>
        <v>7973.9</v>
      </c>
      <c r="BC1825" s="28">
        <f t="shared" si="666"/>
        <v>-0.1153822685947892</v>
      </c>
      <c r="BD1825" s="32">
        <f t="shared" si="667"/>
        <v>1.23727816881729E-2</v>
      </c>
      <c r="BE1825" s="32">
        <f t="shared" si="668"/>
        <v>0</v>
      </c>
      <c r="BF1825" s="35">
        <f t="shared" si="669"/>
        <v>0.9876272183118272</v>
      </c>
      <c r="BG1825" s="37">
        <f t="shared" si="670"/>
        <v>0.66237785459175313</v>
      </c>
      <c r="BH1825" s="33">
        <f t="shared" si="671"/>
        <v>0.3319792965447172</v>
      </c>
      <c r="BI1825" s="33">
        <f t="shared" si="672"/>
        <v>5.6428488635296981E-3</v>
      </c>
      <c r="BJ1825" s="63"/>
      <c r="BK1825" s="63">
        <v>0</v>
      </c>
      <c r="BL1825" s="63"/>
      <c r="BM1825" s="63"/>
      <c r="BN1825" s="63"/>
      <c r="BO1825" s="63"/>
      <c r="BP1825" s="63"/>
      <c r="BQ1825" s="63"/>
      <c r="BR1825" s="63"/>
      <c r="BS1825" s="63">
        <v>11.6</v>
      </c>
      <c r="BT1825" s="63"/>
      <c r="BU1825" s="63"/>
      <c r="BV1825" s="63"/>
      <c r="BW1825" s="63"/>
      <c r="BX1825" s="63"/>
      <c r="BY1825" s="63"/>
      <c r="BZ1825" s="63"/>
      <c r="CA1825" s="63"/>
      <c r="CB1825" s="63"/>
      <c r="CC1825" s="63"/>
      <c r="CD1825" s="63"/>
      <c r="CE1825" s="63"/>
      <c r="CF1825" s="63"/>
      <c r="CG1825" s="63"/>
      <c r="CH1825" s="63"/>
      <c r="CI1825" s="63"/>
      <c r="CJ1825" s="63"/>
      <c r="CK1825" s="63"/>
      <c r="CL1825" s="63"/>
      <c r="CM1825" s="63"/>
      <c r="CN1825" s="63">
        <v>20030213</v>
      </c>
      <c r="CO1825" s="63" t="s">
        <v>3607</v>
      </c>
      <c r="CP1825" s="66"/>
      <c r="CQ1825" s="64">
        <v>37667</v>
      </c>
      <c r="CR1825" s="78" t="s">
        <v>2039</v>
      </c>
      <c r="CS1825" s="78" t="s">
        <v>6954</v>
      </c>
    </row>
    <row r="1826" spans="1:97">
      <c r="A1826" s="63" t="s">
        <v>3591</v>
      </c>
      <c r="B1826" s="63" t="s">
        <v>6706</v>
      </c>
      <c r="C1826" s="63">
        <v>3725</v>
      </c>
      <c r="D1826" s="19" t="s">
        <v>3782</v>
      </c>
      <c r="E1826" s="63" t="s">
        <v>1707</v>
      </c>
      <c r="F1826" s="63" t="s">
        <v>1005</v>
      </c>
      <c r="G1826" s="65" t="s">
        <v>1575</v>
      </c>
      <c r="H1826" s="65">
        <v>19</v>
      </c>
      <c r="I1826" s="65">
        <v>19</v>
      </c>
      <c r="J1826" s="65">
        <v>94</v>
      </c>
      <c r="K1826" s="23">
        <v>41.609633000000002</v>
      </c>
      <c r="L1826" s="23">
        <v>-108.02945800000001</v>
      </c>
      <c r="M1826" s="61" t="s">
        <v>4254</v>
      </c>
      <c r="N1826" s="63" t="s">
        <v>4255</v>
      </c>
      <c r="O1826" s="63"/>
      <c r="P1826" s="63" t="s">
        <v>7126</v>
      </c>
      <c r="Q1826" s="63"/>
      <c r="R1826" s="63"/>
      <c r="S1826" s="55"/>
      <c r="T1826" s="63"/>
      <c r="U1826" s="66" t="s">
        <v>963</v>
      </c>
      <c r="V1826" s="63"/>
      <c r="W1826" s="66">
        <v>10106</v>
      </c>
      <c r="X1826" s="66">
        <v>10068</v>
      </c>
      <c r="Y1826" s="63"/>
      <c r="Z1826" s="64">
        <v>37657</v>
      </c>
      <c r="AA1826" s="63">
        <v>8.17</v>
      </c>
      <c r="AB1826" s="63"/>
      <c r="AC1826" s="63">
        <v>42.3</v>
      </c>
      <c r="AD1826" s="63">
        <v>5.65</v>
      </c>
      <c r="AE1826" s="63">
        <v>2880</v>
      </c>
      <c r="AF1826" s="63">
        <v>35.5</v>
      </c>
      <c r="AG1826" s="63"/>
      <c r="AH1826" s="63">
        <v>3549</v>
      </c>
      <c r="AI1826" s="63">
        <v>2295</v>
      </c>
      <c r="AJ1826" s="63"/>
      <c r="AK1826" s="63"/>
      <c r="AL1826" s="63">
        <v>16</v>
      </c>
      <c r="AM1826" s="63">
        <v>8302</v>
      </c>
      <c r="AN1826" s="63"/>
      <c r="AO1826" s="63" t="s">
        <v>3536</v>
      </c>
      <c r="AP1826" s="17">
        <f t="shared" si="657"/>
        <v>2.11077</v>
      </c>
      <c r="AQ1826" s="17">
        <f t="shared" si="658"/>
        <v>0.46493850000000003</v>
      </c>
      <c r="AR1826" s="17">
        <f t="shared" si="653"/>
        <v>125.27999999999999</v>
      </c>
      <c r="AS1826" s="17">
        <f t="shared" si="652"/>
        <v>0.90808999999999995</v>
      </c>
      <c r="AT1826" s="17">
        <f t="shared" si="659"/>
        <v>128.76379849999998</v>
      </c>
      <c r="AU1826" s="5">
        <f t="shared" si="660"/>
        <v>100.11729</v>
      </c>
      <c r="AV1826" s="5">
        <f t="shared" si="661"/>
        <v>37.615049999999997</v>
      </c>
      <c r="AW1826" s="5">
        <f t="shared" si="673"/>
        <v>0</v>
      </c>
      <c r="AX1826" s="5">
        <f t="shared" si="674"/>
        <v>0</v>
      </c>
      <c r="AY1826" s="5">
        <f t="shared" si="662"/>
        <v>0.33312000000000003</v>
      </c>
      <c r="AZ1826" s="5">
        <f t="shared" si="663"/>
        <v>138.06546</v>
      </c>
      <c r="BA1826" s="7">
        <f t="shared" si="664"/>
        <v>-3.4859975822329185E-2</v>
      </c>
      <c r="BB1826" s="62">
        <f t="shared" si="665"/>
        <v>8823.4500000000007</v>
      </c>
      <c r="BC1826" s="28">
        <f t="shared" si="666"/>
        <v>3.0448834921126201E-2</v>
      </c>
      <c r="BD1826" s="32">
        <f t="shared" si="667"/>
        <v>1.6392573258857384E-2</v>
      </c>
      <c r="BE1826" s="32">
        <f t="shared" si="668"/>
        <v>3.6107858374494917E-3</v>
      </c>
      <c r="BF1826" s="35">
        <f t="shared" si="669"/>
        <v>0.97999664090369321</v>
      </c>
      <c r="BG1826" s="37">
        <f t="shared" si="670"/>
        <v>0.72514363838718243</v>
      </c>
      <c r="BH1826" s="33">
        <f t="shared" si="671"/>
        <v>0.27244359306085675</v>
      </c>
      <c r="BI1826" s="33">
        <f t="shared" si="672"/>
        <v>2.4127685519607874E-3</v>
      </c>
      <c r="BJ1826" s="63"/>
      <c r="BK1826" s="63">
        <v>4.9400000000000004</v>
      </c>
      <c r="BL1826" s="63"/>
      <c r="BM1826" s="63"/>
      <c r="BN1826" s="63"/>
      <c r="BO1826" s="63"/>
      <c r="BP1826" s="63"/>
      <c r="BQ1826" s="63"/>
      <c r="BR1826" s="63"/>
      <c r="BS1826" s="63">
        <v>13.5</v>
      </c>
      <c r="BT1826" s="63"/>
      <c r="BU1826" s="63"/>
      <c r="BV1826" s="63"/>
      <c r="BW1826" s="63"/>
      <c r="BX1826" s="63"/>
      <c r="BY1826" s="63"/>
      <c r="BZ1826" s="63"/>
      <c r="CA1826" s="63"/>
      <c r="CB1826" s="63"/>
      <c r="CC1826" s="63"/>
      <c r="CD1826" s="63"/>
      <c r="CE1826" s="63"/>
      <c r="CF1826" s="63"/>
      <c r="CG1826" s="63"/>
      <c r="CH1826" s="63"/>
      <c r="CI1826" s="63"/>
      <c r="CJ1826" s="63"/>
      <c r="CK1826" s="63"/>
      <c r="CL1826" s="63"/>
      <c r="CM1826" s="63"/>
      <c r="CN1826" s="63">
        <v>20030205</v>
      </c>
      <c r="CO1826" s="63" t="s">
        <v>3607</v>
      </c>
      <c r="CP1826" s="66"/>
      <c r="CQ1826" s="64">
        <v>37659</v>
      </c>
      <c r="CR1826" s="78" t="s">
        <v>2039</v>
      </c>
      <c r="CS1826" s="78" t="s">
        <v>6954</v>
      </c>
    </row>
    <row r="1827" spans="1:97">
      <c r="A1827" s="63" t="s">
        <v>3591</v>
      </c>
      <c r="B1827" s="63" t="s">
        <v>4240</v>
      </c>
      <c r="C1827" s="63">
        <v>3689</v>
      </c>
      <c r="D1827" s="19" t="s">
        <v>3782</v>
      </c>
      <c r="E1827" s="63" t="s">
        <v>1707</v>
      </c>
      <c r="F1827" s="63" t="s">
        <v>5168</v>
      </c>
      <c r="G1827" s="65" t="s">
        <v>3592</v>
      </c>
      <c r="H1827" s="65">
        <v>20</v>
      </c>
      <c r="I1827" s="65">
        <v>19</v>
      </c>
      <c r="J1827" s="65">
        <v>94</v>
      </c>
      <c r="K1827" s="23">
        <v>41.612499999999997</v>
      </c>
      <c r="L1827" s="23">
        <v>-108.02056</v>
      </c>
      <c r="M1827" s="61" t="s">
        <v>4241</v>
      </c>
      <c r="N1827" s="63" t="s">
        <v>4242</v>
      </c>
      <c r="O1827" s="63"/>
      <c r="P1827" s="63" t="s">
        <v>7126</v>
      </c>
      <c r="Q1827" s="63"/>
      <c r="R1827" s="63"/>
      <c r="S1827" s="55"/>
      <c r="T1827" s="63"/>
      <c r="U1827" s="66" t="s">
        <v>4243</v>
      </c>
      <c r="V1827" s="63"/>
      <c r="W1827" s="66">
        <v>10187</v>
      </c>
      <c r="X1827" s="66">
        <v>10185</v>
      </c>
      <c r="Y1827" s="63"/>
      <c r="Z1827" s="64">
        <v>37664</v>
      </c>
      <c r="AA1827" s="63">
        <v>8.06</v>
      </c>
      <c r="AB1827" s="63"/>
      <c r="AC1827" s="63">
        <v>31.4</v>
      </c>
      <c r="AD1827" s="63">
        <v>0</v>
      </c>
      <c r="AE1827" s="63">
        <v>3440</v>
      </c>
      <c r="AF1827" s="63">
        <v>50.9</v>
      </c>
      <c r="AG1827" s="63"/>
      <c r="AH1827" s="63">
        <v>5148</v>
      </c>
      <c r="AI1827" s="63">
        <v>1121</v>
      </c>
      <c r="AJ1827" s="63"/>
      <c r="AK1827" s="63"/>
      <c r="AL1827" s="63">
        <v>58</v>
      </c>
      <c r="AM1827" s="63">
        <v>12462</v>
      </c>
      <c r="AN1827" s="63"/>
      <c r="AO1827" s="63" t="s">
        <v>3536</v>
      </c>
      <c r="AP1827" s="17">
        <f t="shared" si="657"/>
        <v>1.5668599999999999</v>
      </c>
      <c r="AQ1827" s="17">
        <f t="shared" si="658"/>
        <v>0</v>
      </c>
      <c r="AR1827" s="17">
        <f t="shared" si="653"/>
        <v>149.63999999999999</v>
      </c>
      <c r="AS1827" s="17">
        <f t="shared" si="652"/>
        <v>1.3020219999999998</v>
      </c>
      <c r="AT1827" s="17">
        <f t="shared" si="659"/>
        <v>152.50888199999997</v>
      </c>
      <c r="AU1827" s="5">
        <f t="shared" si="660"/>
        <v>145.22507999999999</v>
      </c>
      <c r="AV1827" s="5">
        <f t="shared" si="661"/>
        <v>18.373189999999997</v>
      </c>
      <c r="AW1827" s="5">
        <f t="shared" si="673"/>
        <v>0</v>
      </c>
      <c r="AX1827" s="5">
        <f t="shared" si="674"/>
        <v>0</v>
      </c>
      <c r="AY1827" s="5">
        <f t="shared" si="662"/>
        <v>1.2075600000000002</v>
      </c>
      <c r="AZ1827" s="5">
        <f t="shared" si="663"/>
        <v>164.80582999999999</v>
      </c>
      <c r="BA1827" s="7">
        <f t="shared" si="664"/>
        <v>-3.8753160616139398E-2</v>
      </c>
      <c r="BB1827" s="62">
        <f t="shared" si="665"/>
        <v>9849.2999999999993</v>
      </c>
      <c r="BC1827" s="28">
        <f t="shared" si="666"/>
        <v>-0.11710209624719316</v>
      </c>
      <c r="BD1827" s="32">
        <f t="shared" si="667"/>
        <v>1.0273893424777714E-2</v>
      </c>
      <c r="BE1827" s="32">
        <f t="shared" si="668"/>
        <v>0</v>
      </c>
      <c r="BF1827" s="35">
        <f t="shared" si="669"/>
        <v>0.98972610657522231</v>
      </c>
      <c r="BG1827" s="36">
        <f t="shared" si="670"/>
        <v>0.88118897250176165</v>
      </c>
      <c r="BH1827" s="33">
        <f t="shared" si="671"/>
        <v>0.11148385952123174</v>
      </c>
      <c r="BI1827" s="33">
        <f t="shared" si="672"/>
        <v>7.3271679770066404E-3</v>
      </c>
      <c r="BJ1827" s="63"/>
      <c r="BK1827" s="63">
        <v>13.7</v>
      </c>
      <c r="BL1827" s="63"/>
      <c r="BM1827" s="63"/>
      <c r="BN1827" s="63"/>
      <c r="BO1827" s="63"/>
      <c r="BP1827" s="63"/>
      <c r="BQ1827" s="63"/>
      <c r="BR1827" s="63"/>
      <c r="BS1827" s="63"/>
      <c r="BT1827" s="63"/>
      <c r="BU1827" s="63"/>
      <c r="BV1827" s="63"/>
      <c r="BW1827" s="63"/>
      <c r="BX1827" s="63"/>
      <c r="BY1827" s="63"/>
      <c r="BZ1827" s="63"/>
      <c r="CA1827" s="63"/>
      <c r="CB1827" s="63"/>
      <c r="CC1827" s="63"/>
      <c r="CD1827" s="63"/>
      <c r="CE1827" s="63"/>
      <c r="CF1827" s="63"/>
      <c r="CG1827" s="63"/>
      <c r="CH1827" s="63"/>
      <c r="CI1827" s="63"/>
      <c r="CJ1827" s="63"/>
      <c r="CK1827" s="63"/>
      <c r="CL1827" s="63"/>
      <c r="CM1827" s="63"/>
      <c r="CN1827" s="63">
        <v>20030212</v>
      </c>
      <c r="CO1827" s="63" t="s">
        <v>3607</v>
      </c>
      <c r="CP1827" s="66"/>
      <c r="CQ1827" s="64">
        <v>37666</v>
      </c>
      <c r="CR1827" s="78" t="s">
        <v>2039</v>
      </c>
      <c r="CS1827" s="78" t="s">
        <v>6954</v>
      </c>
    </row>
    <row r="1828" spans="1:97">
      <c r="A1828" s="63" t="s">
        <v>3591</v>
      </c>
      <c r="B1828" s="63" t="s">
        <v>1477</v>
      </c>
      <c r="C1828" s="63">
        <v>3532</v>
      </c>
      <c r="D1828" s="19" t="s">
        <v>3782</v>
      </c>
      <c r="E1828" s="63" t="s">
        <v>1707</v>
      </c>
      <c r="F1828" s="63" t="s">
        <v>2492</v>
      </c>
      <c r="G1828" s="65" t="s">
        <v>3606</v>
      </c>
      <c r="H1828" s="65">
        <v>21</v>
      </c>
      <c r="I1828" s="65">
        <v>19</v>
      </c>
      <c r="J1828" s="65">
        <v>94</v>
      </c>
      <c r="K1828" s="23">
        <v>41.612150999999997</v>
      </c>
      <c r="L1828" s="23">
        <v>-108.001447</v>
      </c>
      <c r="M1828" s="61" t="s">
        <v>4251</v>
      </c>
      <c r="N1828" s="63" t="s">
        <v>4252</v>
      </c>
      <c r="O1828" s="63"/>
      <c r="P1828" s="63" t="s">
        <v>7126</v>
      </c>
      <c r="Q1828" s="63"/>
      <c r="R1828" s="63"/>
      <c r="S1828" s="55"/>
      <c r="T1828" s="63"/>
      <c r="U1828" s="66" t="s">
        <v>4253</v>
      </c>
      <c r="V1828" s="63"/>
      <c r="W1828" s="66">
        <v>12620</v>
      </c>
      <c r="X1828" s="66"/>
      <c r="Y1828" s="63"/>
      <c r="Z1828" s="64">
        <v>37580</v>
      </c>
      <c r="AA1828" s="63">
        <v>7.56</v>
      </c>
      <c r="AB1828" s="63"/>
      <c r="AC1828" s="63">
        <v>28.4</v>
      </c>
      <c r="AD1828" s="63">
        <v>7.26</v>
      </c>
      <c r="AE1828" s="63">
        <v>2860</v>
      </c>
      <c r="AF1828" s="63">
        <v>18.2</v>
      </c>
      <c r="AG1828" s="63"/>
      <c r="AH1828" s="63">
        <v>3549</v>
      </c>
      <c r="AI1828" s="63">
        <v>2022</v>
      </c>
      <c r="AJ1828" s="63"/>
      <c r="AK1828" s="63"/>
      <c r="AL1828" s="63">
        <v>152</v>
      </c>
      <c r="AM1828" s="63">
        <v>8542</v>
      </c>
      <c r="AN1828" s="63"/>
      <c r="AO1828" s="63" t="s">
        <v>3553</v>
      </c>
      <c r="AP1828" s="17">
        <f t="shared" si="657"/>
        <v>1.41716</v>
      </c>
      <c r="AQ1828" s="17">
        <f t="shared" si="658"/>
        <v>0.5974254</v>
      </c>
      <c r="AR1828" s="17">
        <f t="shared" si="653"/>
        <v>124.41</v>
      </c>
      <c r="AS1828" s="17">
        <f t="shared" si="652"/>
        <v>0.46555599999999997</v>
      </c>
      <c r="AT1828" s="17">
        <f t="shared" si="659"/>
        <v>126.8901414</v>
      </c>
      <c r="AU1828" s="5">
        <f t="shared" si="660"/>
        <v>100.11729</v>
      </c>
      <c r="AV1828" s="5">
        <f t="shared" si="661"/>
        <v>33.14058</v>
      </c>
      <c r="AW1828" s="5">
        <f t="shared" si="673"/>
        <v>0</v>
      </c>
      <c r="AX1828" s="5">
        <f t="shared" si="674"/>
        <v>0</v>
      </c>
      <c r="AY1828" s="5">
        <f t="shared" si="662"/>
        <v>3.1646400000000003</v>
      </c>
      <c r="AZ1828" s="5">
        <f t="shared" si="663"/>
        <v>136.42250999999999</v>
      </c>
      <c r="BA1828" s="7">
        <f t="shared" si="664"/>
        <v>-3.6201711347014998E-2</v>
      </c>
      <c r="BB1828" s="62">
        <f t="shared" si="665"/>
        <v>8636.86</v>
      </c>
      <c r="BC1828" s="28">
        <f t="shared" si="666"/>
        <v>5.5219030832081165E-3</v>
      </c>
      <c r="BD1828" s="32">
        <f t="shared" si="667"/>
        <v>1.1168401141051923E-2</v>
      </c>
      <c r="BE1828" s="32">
        <f t="shared" si="668"/>
        <v>4.708209742762569E-3</v>
      </c>
      <c r="BF1828" s="35">
        <f t="shared" si="669"/>
        <v>0.98412338911618547</v>
      </c>
      <c r="BG1828" s="37">
        <f t="shared" si="670"/>
        <v>0.73387661610976085</v>
      </c>
      <c r="BH1828" s="33">
        <f t="shared" si="671"/>
        <v>0.24292603911187385</v>
      </c>
      <c r="BI1828" s="33">
        <f t="shared" si="672"/>
        <v>2.3197344778365395E-2</v>
      </c>
      <c r="BJ1828" s="63"/>
      <c r="BK1828" s="63">
        <v>0.05</v>
      </c>
      <c r="BL1828" s="63"/>
      <c r="BM1828" s="63"/>
      <c r="BN1828" s="63"/>
      <c r="BO1828" s="63"/>
      <c r="BP1828" s="63"/>
      <c r="BQ1828" s="63"/>
      <c r="BR1828" s="63"/>
      <c r="BS1828" s="63"/>
      <c r="BT1828" s="63"/>
      <c r="BU1828" s="63"/>
      <c r="BV1828" s="63"/>
      <c r="BW1828" s="63"/>
      <c r="BX1828" s="63"/>
      <c r="BY1828" s="63"/>
      <c r="BZ1828" s="63"/>
      <c r="CA1828" s="63"/>
      <c r="CB1828" s="63"/>
      <c r="CC1828" s="63"/>
      <c r="CD1828" s="63"/>
      <c r="CE1828" s="63"/>
      <c r="CF1828" s="63"/>
      <c r="CG1828" s="63"/>
      <c r="CH1828" s="63"/>
      <c r="CI1828" s="63"/>
      <c r="CJ1828" s="63"/>
      <c r="CK1828" s="63"/>
      <c r="CL1828" s="63"/>
      <c r="CM1828" s="63"/>
      <c r="CN1828" s="63">
        <v>20021120</v>
      </c>
      <c r="CO1828" s="63" t="s">
        <v>3607</v>
      </c>
      <c r="CP1828" s="66"/>
      <c r="CQ1828" s="64">
        <v>37582</v>
      </c>
      <c r="CR1828" s="78" t="s">
        <v>2043</v>
      </c>
      <c r="CS1828" s="78" t="s">
        <v>6954</v>
      </c>
    </row>
    <row r="1829" spans="1:97">
      <c r="A1829" s="63" t="s">
        <v>3591</v>
      </c>
      <c r="B1829" s="63" t="s">
        <v>1477</v>
      </c>
      <c r="C1829" s="63">
        <v>3756</v>
      </c>
      <c r="D1829" s="19" t="s">
        <v>3782</v>
      </c>
      <c r="E1829" s="63" t="s">
        <v>1707</v>
      </c>
      <c r="F1829" s="63" t="s">
        <v>2492</v>
      </c>
      <c r="G1829" s="65" t="s">
        <v>274</v>
      </c>
      <c r="H1829" s="65">
        <v>21</v>
      </c>
      <c r="I1829" s="65">
        <v>19</v>
      </c>
      <c r="J1829" s="65">
        <v>94</v>
      </c>
      <c r="K1829" s="23">
        <v>41.606789999999997</v>
      </c>
      <c r="L1829" s="23">
        <v>-107.999021</v>
      </c>
      <c r="M1829" s="61" t="s">
        <v>1478</v>
      </c>
      <c r="N1829" s="63" t="s">
        <v>1479</v>
      </c>
      <c r="O1829" s="63"/>
      <c r="P1829" s="63" t="s">
        <v>7126</v>
      </c>
      <c r="Q1829" s="63"/>
      <c r="R1829" s="63"/>
      <c r="S1829" s="55"/>
      <c r="T1829" s="63"/>
      <c r="U1829" s="66" t="s">
        <v>1480</v>
      </c>
      <c r="V1829" s="63"/>
      <c r="W1829" s="66">
        <v>10175</v>
      </c>
      <c r="X1829" s="66">
        <v>10172</v>
      </c>
      <c r="Y1829" s="63"/>
      <c r="Z1829" s="64">
        <v>37670</v>
      </c>
      <c r="AA1829" s="63">
        <v>7.06</v>
      </c>
      <c r="AB1829" s="63"/>
      <c r="AC1829" s="63">
        <v>18.8</v>
      </c>
      <c r="AD1829" s="63">
        <v>3.04</v>
      </c>
      <c r="AE1829" s="63">
        <v>1530</v>
      </c>
      <c r="AF1829" s="63">
        <v>14.8</v>
      </c>
      <c r="AG1829" s="63"/>
      <c r="AH1829" s="63">
        <v>2049</v>
      </c>
      <c r="AI1829" s="63">
        <v>1308</v>
      </c>
      <c r="AJ1829" s="63"/>
      <c r="AK1829" s="63"/>
      <c r="AL1829" s="63">
        <v>21</v>
      </c>
      <c r="AM1829" s="63">
        <v>5062</v>
      </c>
      <c r="AN1829" s="63"/>
      <c r="AO1829" s="63" t="s">
        <v>3536</v>
      </c>
      <c r="AP1829" s="17">
        <f t="shared" si="657"/>
        <v>0.93812000000000006</v>
      </c>
      <c r="AQ1829" s="17">
        <f t="shared" si="658"/>
        <v>0.25016159999999998</v>
      </c>
      <c r="AR1829" s="17">
        <f t="shared" si="653"/>
        <v>66.554999999999993</v>
      </c>
      <c r="AS1829" s="17">
        <f t="shared" si="652"/>
        <v>0.37858399999999998</v>
      </c>
      <c r="AT1829" s="17">
        <f t="shared" si="659"/>
        <v>68.121865599999992</v>
      </c>
      <c r="AU1829" s="5">
        <f t="shared" si="660"/>
        <v>57.802289999999999</v>
      </c>
      <c r="AV1829" s="5">
        <f t="shared" si="661"/>
        <v>21.438119999999998</v>
      </c>
      <c r="AW1829" s="5">
        <f t="shared" si="673"/>
        <v>0</v>
      </c>
      <c r="AX1829" s="5">
        <f t="shared" si="674"/>
        <v>0</v>
      </c>
      <c r="AY1829" s="5">
        <f t="shared" si="662"/>
        <v>0.43722000000000005</v>
      </c>
      <c r="AZ1829" s="5">
        <f t="shared" si="663"/>
        <v>79.677629999999994</v>
      </c>
      <c r="BA1829" s="7">
        <f t="shared" si="664"/>
        <v>-7.8185411615166581E-2</v>
      </c>
      <c r="BB1829" s="62">
        <f t="shared" si="665"/>
        <v>4944.6399999999994</v>
      </c>
      <c r="BC1829" s="28">
        <f t="shared" si="666"/>
        <v>-1.1728212466922022E-2</v>
      </c>
      <c r="BD1829" s="32">
        <f t="shared" si="667"/>
        <v>1.3771202414045457E-2</v>
      </c>
      <c r="BE1829" s="32">
        <f t="shared" si="668"/>
        <v>3.6722658400007179E-3</v>
      </c>
      <c r="BF1829" s="35">
        <f t="shared" si="669"/>
        <v>0.98255653174595392</v>
      </c>
      <c r="BG1829" s="37">
        <f t="shared" si="670"/>
        <v>0.72545192421009519</v>
      </c>
      <c r="BH1829" s="33">
        <f t="shared" si="671"/>
        <v>0.26906071377876073</v>
      </c>
      <c r="BI1829" s="33">
        <f t="shared" si="672"/>
        <v>5.4873620111441576E-3</v>
      </c>
      <c r="BJ1829" s="63"/>
      <c r="BK1829" s="63">
        <v>156</v>
      </c>
      <c r="BL1829" s="63"/>
      <c r="BM1829" s="63"/>
      <c r="BN1829" s="63"/>
      <c r="BO1829" s="63"/>
      <c r="BP1829" s="63"/>
      <c r="BQ1829" s="63"/>
      <c r="BR1829" s="63"/>
      <c r="BS1829" s="63"/>
      <c r="BT1829" s="63"/>
      <c r="BU1829" s="63"/>
      <c r="BV1829" s="63"/>
      <c r="BW1829" s="63"/>
      <c r="BX1829" s="63"/>
      <c r="BY1829" s="63"/>
      <c r="BZ1829" s="63"/>
      <c r="CA1829" s="63"/>
      <c r="CB1829" s="63"/>
      <c r="CC1829" s="63"/>
      <c r="CD1829" s="63"/>
      <c r="CE1829" s="63"/>
      <c r="CF1829" s="63"/>
      <c r="CG1829" s="63"/>
      <c r="CH1829" s="63"/>
      <c r="CI1829" s="63"/>
      <c r="CJ1829" s="63"/>
      <c r="CK1829" s="63"/>
      <c r="CL1829" s="63"/>
      <c r="CM1829" s="63"/>
      <c r="CN1829" s="63">
        <v>20030218</v>
      </c>
      <c r="CO1829" s="63" t="s">
        <v>3607</v>
      </c>
      <c r="CP1829" s="66"/>
      <c r="CQ1829" s="64">
        <v>37672</v>
      </c>
      <c r="CR1829" s="78" t="s">
        <v>2039</v>
      </c>
      <c r="CS1829" s="78" t="s">
        <v>6954</v>
      </c>
    </row>
    <row r="1830" spans="1:97">
      <c r="A1830" s="63" t="s">
        <v>3591</v>
      </c>
      <c r="B1830" s="63" t="s">
        <v>1000</v>
      </c>
      <c r="C1830" s="63">
        <v>3742</v>
      </c>
      <c r="D1830" s="19" t="s">
        <v>3782</v>
      </c>
      <c r="E1830" s="63" t="s">
        <v>1707</v>
      </c>
      <c r="F1830" s="63" t="s">
        <v>5168</v>
      </c>
      <c r="G1830" s="65" t="s">
        <v>3594</v>
      </c>
      <c r="H1830" s="65">
        <v>22</v>
      </c>
      <c r="I1830" s="65">
        <v>19</v>
      </c>
      <c r="J1830" s="65">
        <v>94</v>
      </c>
      <c r="K1830" s="23">
        <v>41.612270000000002</v>
      </c>
      <c r="L1830" s="23">
        <v>-107.98224999999999</v>
      </c>
      <c r="M1830" s="61" t="s">
        <v>1001</v>
      </c>
      <c r="N1830" s="63" t="s">
        <v>1002</v>
      </c>
      <c r="O1830" s="63"/>
      <c r="P1830" s="63" t="s">
        <v>7126</v>
      </c>
      <c r="Q1830" s="63"/>
      <c r="R1830" s="63"/>
      <c r="S1830" s="55"/>
      <c r="T1830" s="63"/>
      <c r="U1830" s="66" t="s">
        <v>1003</v>
      </c>
      <c r="V1830" s="63"/>
      <c r="W1830" s="66">
        <v>9880</v>
      </c>
      <c r="X1830" s="66">
        <v>9857</v>
      </c>
      <c r="Y1830" s="63"/>
      <c r="Z1830" s="64">
        <v>37664</v>
      </c>
      <c r="AA1830" s="63">
        <v>8.31</v>
      </c>
      <c r="AB1830" s="63"/>
      <c r="AC1830" s="63">
        <v>83.1</v>
      </c>
      <c r="AD1830" s="63">
        <v>16</v>
      </c>
      <c r="AE1830" s="63">
        <v>2890</v>
      </c>
      <c r="AF1830" s="63">
        <v>45.2</v>
      </c>
      <c r="AG1830" s="63"/>
      <c r="AH1830" s="63">
        <v>4749</v>
      </c>
      <c r="AI1830" s="63">
        <v>1468</v>
      </c>
      <c r="AJ1830" s="63">
        <v>53.4</v>
      </c>
      <c r="AK1830" s="63"/>
      <c r="AL1830" s="63">
        <v>15</v>
      </c>
      <c r="AM1830" s="63">
        <v>10062</v>
      </c>
      <c r="AN1830" s="63"/>
      <c r="AO1830" s="63" t="s">
        <v>3536</v>
      </c>
      <c r="AP1830" s="17">
        <f t="shared" si="657"/>
        <v>4.1466899999999995</v>
      </c>
      <c r="AQ1830" s="17">
        <f t="shared" si="658"/>
        <v>1.31664</v>
      </c>
      <c r="AR1830" s="17">
        <f t="shared" si="653"/>
        <v>125.71499999999999</v>
      </c>
      <c r="AS1830" s="17">
        <f t="shared" si="652"/>
        <v>1.1562159999999999</v>
      </c>
      <c r="AT1830" s="17">
        <f t="shared" si="659"/>
        <v>132.33454599999999</v>
      </c>
      <c r="AU1830" s="5">
        <f t="shared" si="660"/>
        <v>133.96929</v>
      </c>
      <c r="AV1830" s="5">
        <f t="shared" si="661"/>
        <v>24.060519999999997</v>
      </c>
      <c r="AW1830" s="5">
        <f t="shared" si="673"/>
        <v>1.7798219999999998</v>
      </c>
      <c r="AX1830" s="5">
        <f t="shared" si="674"/>
        <v>0</v>
      </c>
      <c r="AY1830" s="5">
        <f t="shared" si="662"/>
        <v>0.31230000000000002</v>
      </c>
      <c r="AZ1830" s="5">
        <f t="shared" si="663"/>
        <v>160.12193199999999</v>
      </c>
      <c r="BA1830" s="7">
        <f t="shared" si="664"/>
        <v>-9.5013747652394287E-2</v>
      </c>
      <c r="BB1830" s="62">
        <f t="shared" si="665"/>
        <v>9319.6999999999989</v>
      </c>
      <c r="BC1830" s="28">
        <f t="shared" si="666"/>
        <v>-3.8299014018378222E-2</v>
      </c>
      <c r="BD1830" s="32">
        <f t="shared" si="667"/>
        <v>3.133490177236109E-2</v>
      </c>
      <c r="BE1830" s="32">
        <f t="shared" si="668"/>
        <v>9.9493294819630856E-3</v>
      </c>
      <c r="BF1830" s="35">
        <f t="shared" si="669"/>
        <v>0.95871576874567588</v>
      </c>
      <c r="BG1830" s="36">
        <f t="shared" si="670"/>
        <v>0.83667045686158725</v>
      </c>
      <c r="BH1830" s="33">
        <f t="shared" si="671"/>
        <v>0.15026373776204499</v>
      </c>
      <c r="BI1830" s="33">
        <f t="shared" si="672"/>
        <v>1.9503886575637874E-3</v>
      </c>
      <c r="BJ1830" s="63"/>
      <c r="BK1830" s="63">
        <v>33.299999999999997</v>
      </c>
      <c r="BL1830" s="63"/>
      <c r="BM1830" s="63"/>
      <c r="BN1830" s="63"/>
      <c r="BO1830" s="63"/>
      <c r="BP1830" s="63"/>
      <c r="BQ1830" s="63"/>
      <c r="BR1830" s="63"/>
      <c r="BS1830" s="63">
        <v>28.3</v>
      </c>
      <c r="BT1830" s="63"/>
      <c r="BU1830" s="63"/>
      <c r="BV1830" s="63"/>
      <c r="BW1830" s="63"/>
      <c r="BX1830" s="63"/>
      <c r="BY1830" s="63"/>
      <c r="BZ1830" s="63"/>
      <c r="CA1830" s="63"/>
      <c r="CB1830" s="63"/>
      <c r="CC1830" s="63"/>
      <c r="CD1830" s="63"/>
      <c r="CE1830" s="63"/>
      <c r="CF1830" s="63"/>
      <c r="CG1830" s="63"/>
      <c r="CH1830" s="63"/>
      <c r="CI1830" s="63"/>
      <c r="CJ1830" s="63"/>
      <c r="CK1830" s="63"/>
      <c r="CL1830" s="63"/>
      <c r="CM1830" s="63"/>
      <c r="CN1830" s="63">
        <v>20030212</v>
      </c>
      <c r="CO1830" s="63" t="s">
        <v>3607</v>
      </c>
      <c r="CP1830" s="66"/>
      <c r="CQ1830" s="64">
        <v>37664</v>
      </c>
      <c r="CR1830" s="78" t="s">
        <v>2043</v>
      </c>
      <c r="CS1830" s="78" t="s">
        <v>6954</v>
      </c>
    </row>
    <row r="1831" spans="1:97">
      <c r="A1831" s="63" t="s">
        <v>3591</v>
      </c>
      <c r="B1831" s="63" t="s">
        <v>1497</v>
      </c>
      <c r="C1831" s="63">
        <v>3745</v>
      </c>
      <c r="D1831" s="19" t="s">
        <v>3782</v>
      </c>
      <c r="E1831" s="63" t="s">
        <v>1707</v>
      </c>
      <c r="F1831" s="63" t="s">
        <v>5168</v>
      </c>
      <c r="G1831" s="65" t="s">
        <v>270</v>
      </c>
      <c r="H1831" s="65">
        <v>23</v>
      </c>
      <c r="I1831" s="65">
        <v>19</v>
      </c>
      <c r="J1831" s="65">
        <v>94</v>
      </c>
      <c r="K1831" s="23">
        <v>41.613258000000002</v>
      </c>
      <c r="L1831" s="23">
        <v>-107.955906</v>
      </c>
      <c r="M1831" s="61" t="s">
        <v>1498</v>
      </c>
      <c r="N1831" s="63" t="s">
        <v>1499</v>
      </c>
      <c r="O1831" s="63"/>
      <c r="P1831" s="63" t="s">
        <v>7126</v>
      </c>
      <c r="Q1831" s="63"/>
      <c r="R1831" s="63"/>
      <c r="S1831" s="55"/>
      <c r="T1831" s="63"/>
      <c r="U1831" s="66" t="s">
        <v>1500</v>
      </c>
      <c r="V1831" s="63"/>
      <c r="W1831" s="66">
        <v>9810</v>
      </c>
      <c r="X1831" s="66">
        <v>9807</v>
      </c>
      <c r="Y1831" s="63"/>
      <c r="Z1831" s="64">
        <v>37663</v>
      </c>
      <c r="AA1831" s="63">
        <v>7.17</v>
      </c>
      <c r="AB1831" s="63"/>
      <c r="AC1831" s="63">
        <v>63.6</v>
      </c>
      <c r="AD1831" s="63">
        <v>16.399999999999999</v>
      </c>
      <c r="AE1831" s="63">
        <v>2410</v>
      </c>
      <c r="AF1831" s="63">
        <v>59.9</v>
      </c>
      <c r="AG1831" s="63"/>
      <c r="AH1831" s="63">
        <v>3649</v>
      </c>
      <c r="AI1831" s="63">
        <v>1414</v>
      </c>
      <c r="AJ1831" s="63"/>
      <c r="AK1831" s="63"/>
      <c r="AL1831" s="63">
        <v>45</v>
      </c>
      <c r="AM1831" s="63">
        <v>8406</v>
      </c>
      <c r="AN1831" s="63"/>
      <c r="AO1831" s="63" t="s">
        <v>3536</v>
      </c>
      <c r="AP1831" s="17">
        <f t="shared" si="657"/>
        <v>3.1736400000000002</v>
      </c>
      <c r="AQ1831" s="17">
        <f t="shared" si="658"/>
        <v>1.349556</v>
      </c>
      <c r="AR1831" s="17">
        <f t="shared" si="653"/>
        <v>104.83499999999999</v>
      </c>
      <c r="AS1831" s="17">
        <f t="shared" si="652"/>
        <v>1.5322419999999999</v>
      </c>
      <c r="AT1831" s="17">
        <f t="shared" si="659"/>
        <v>110.89043799999999</v>
      </c>
      <c r="AU1831" s="5">
        <f t="shared" si="660"/>
        <v>102.93828999999999</v>
      </c>
      <c r="AV1831" s="5">
        <f t="shared" si="661"/>
        <v>23.175459999999998</v>
      </c>
      <c r="AW1831" s="5">
        <f t="shared" si="673"/>
        <v>0</v>
      </c>
      <c r="AX1831" s="5">
        <f t="shared" si="674"/>
        <v>0</v>
      </c>
      <c r="AY1831" s="5">
        <f t="shared" si="662"/>
        <v>0.93690000000000007</v>
      </c>
      <c r="AZ1831" s="5">
        <f t="shared" si="663"/>
        <v>127.05064999999999</v>
      </c>
      <c r="BA1831" s="7">
        <f t="shared" si="664"/>
        <v>-6.7916861841028492E-2</v>
      </c>
      <c r="BB1831" s="62">
        <f t="shared" si="665"/>
        <v>7657.9</v>
      </c>
      <c r="BC1831" s="28">
        <f t="shared" si="666"/>
        <v>-4.6570260024029059E-2</v>
      </c>
      <c r="BD1831" s="32">
        <f t="shared" si="667"/>
        <v>2.8619600185906025E-2</v>
      </c>
      <c r="BE1831" s="32">
        <f t="shared" si="668"/>
        <v>1.2170174672770253E-2</v>
      </c>
      <c r="BF1831" s="35">
        <f t="shared" si="669"/>
        <v>0.9592102251413237</v>
      </c>
      <c r="BG1831" s="36">
        <f t="shared" si="670"/>
        <v>0.81021458764673771</v>
      </c>
      <c r="BH1831" s="33">
        <f t="shared" si="671"/>
        <v>0.18241118797896744</v>
      </c>
      <c r="BI1831" s="33">
        <f t="shared" si="672"/>
        <v>7.3742243742948195E-3</v>
      </c>
      <c r="BJ1831" s="63"/>
      <c r="BK1831" s="63">
        <v>147</v>
      </c>
      <c r="BL1831" s="63"/>
      <c r="BM1831" s="63"/>
      <c r="BN1831" s="63"/>
      <c r="BO1831" s="63"/>
      <c r="BP1831" s="63"/>
      <c r="BQ1831" s="63"/>
      <c r="BR1831" s="63"/>
      <c r="BS1831" s="63">
        <v>13.2</v>
      </c>
      <c r="BT1831" s="63"/>
      <c r="BU1831" s="63"/>
      <c r="BV1831" s="63"/>
      <c r="BW1831" s="63"/>
      <c r="BX1831" s="63"/>
      <c r="BY1831" s="63"/>
      <c r="BZ1831" s="63"/>
      <c r="CA1831" s="63"/>
      <c r="CB1831" s="63"/>
      <c r="CC1831" s="63"/>
      <c r="CD1831" s="63"/>
      <c r="CE1831" s="63"/>
      <c r="CF1831" s="63"/>
      <c r="CG1831" s="63"/>
      <c r="CH1831" s="63"/>
      <c r="CI1831" s="63"/>
      <c r="CJ1831" s="63"/>
      <c r="CK1831" s="63"/>
      <c r="CL1831" s="63"/>
      <c r="CM1831" s="63"/>
      <c r="CN1831" s="63">
        <v>20030211</v>
      </c>
      <c r="CO1831" s="63" t="s">
        <v>3607</v>
      </c>
      <c r="CP1831" s="66"/>
      <c r="CQ1831" s="64">
        <v>37665</v>
      </c>
      <c r="CR1831" s="78" t="s">
        <v>2043</v>
      </c>
      <c r="CS1831" s="78" t="s">
        <v>6954</v>
      </c>
    </row>
    <row r="1832" spans="1:97">
      <c r="A1832" s="63" t="s">
        <v>3591</v>
      </c>
      <c r="B1832" s="63" t="s">
        <v>1497</v>
      </c>
      <c r="C1832" s="63">
        <v>3743</v>
      </c>
      <c r="D1832" s="19" t="s">
        <v>3782</v>
      </c>
      <c r="E1832" s="63" t="s">
        <v>1707</v>
      </c>
      <c r="F1832" s="63" t="s">
        <v>5168</v>
      </c>
      <c r="G1832" s="65" t="s">
        <v>3597</v>
      </c>
      <c r="H1832" s="65">
        <v>23</v>
      </c>
      <c r="I1832" s="65">
        <v>19</v>
      </c>
      <c r="J1832" s="65">
        <v>94</v>
      </c>
      <c r="K1832" s="23">
        <v>41.612414000000001</v>
      </c>
      <c r="L1832" s="23">
        <v>-107.96295000000001</v>
      </c>
      <c r="M1832" s="61" t="s">
        <v>4218</v>
      </c>
      <c r="N1832" s="63" t="s">
        <v>4219</v>
      </c>
      <c r="O1832" s="63"/>
      <c r="P1832" s="63" t="s">
        <v>7126</v>
      </c>
      <c r="Q1832" s="63"/>
      <c r="R1832" s="63"/>
      <c r="S1832" s="55"/>
      <c r="T1832" s="63"/>
      <c r="U1832" s="66" t="s">
        <v>4220</v>
      </c>
      <c r="V1832" s="63"/>
      <c r="W1832" s="66">
        <v>9866</v>
      </c>
      <c r="X1832" s="66">
        <v>9864</v>
      </c>
      <c r="Y1832" s="63"/>
      <c r="Z1832" s="64">
        <v>37662</v>
      </c>
      <c r="AA1832" s="63">
        <v>8.26</v>
      </c>
      <c r="AB1832" s="63"/>
      <c r="AC1832" s="63">
        <v>125</v>
      </c>
      <c r="AD1832" s="63">
        <v>31.5</v>
      </c>
      <c r="AE1832" s="63">
        <v>3500</v>
      </c>
      <c r="AF1832" s="63">
        <v>62.7</v>
      </c>
      <c r="AG1832" s="63"/>
      <c r="AH1832" s="63">
        <v>5648</v>
      </c>
      <c r="AI1832" s="63">
        <v>1388</v>
      </c>
      <c r="AJ1832" s="63"/>
      <c r="AK1832" s="63"/>
      <c r="AL1832" s="63">
        <v>16</v>
      </c>
      <c r="AM1832" s="63">
        <v>10784</v>
      </c>
      <c r="AN1832" s="63"/>
      <c r="AO1832" s="63" t="s">
        <v>3536</v>
      </c>
      <c r="AP1832" s="17">
        <f t="shared" si="657"/>
        <v>6.2374999999999998</v>
      </c>
      <c r="AQ1832" s="17">
        <f t="shared" si="658"/>
        <v>2.5921349999999999</v>
      </c>
      <c r="AR1832" s="17">
        <f t="shared" si="653"/>
        <v>152.25</v>
      </c>
      <c r="AS1832" s="17">
        <f t="shared" ref="AS1832:AS1895" si="675">IF(AF1832&gt;0,AF1832*0.02558,0)</f>
        <v>1.603866</v>
      </c>
      <c r="AT1832" s="17">
        <f t="shared" si="659"/>
        <v>162.68350100000001</v>
      </c>
      <c r="AU1832" s="5">
        <f t="shared" si="660"/>
        <v>159.33007999999998</v>
      </c>
      <c r="AV1832" s="5">
        <f t="shared" si="661"/>
        <v>22.749319999999997</v>
      </c>
      <c r="AW1832" s="5">
        <f t="shared" si="673"/>
        <v>0</v>
      </c>
      <c r="AX1832" s="5">
        <f t="shared" si="674"/>
        <v>0</v>
      </c>
      <c r="AY1832" s="5">
        <f t="shared" si="662"/>
        <v>0.33312000000000003</v>
      </c>
      <c r="AZ1832" s="5">
        <f t="shared" si="663"/>
        <v>182.41251999999997</v>
      </c>
      <c r="BA1832" s="7">
        <f t="shared" si="664"/>
        <v>-5.716965076221487E-2</v>
      </c>
      <c r="BB1832" s="62">
        <f t="shared" si="665"/>
        <v>10771.2</v>
      </c>
      <c r="BC1832" s="28">
        <f t="shared" si="666"/>
        <v>-5.9382422802846976E-4</v>
      </c>
      <c r="BD1832" s="32">
        <f t="shared" si="667"/>
        <v>3.8341318951575797E-2</v>
      </c>
      <c r="BE1832" s="32">
        <f t="shared" si="668"/>
        <v>1.5933607182451771E-2</v>
      </c>
      <c r="BF1832" s="35">
        <f t="shared" si="669"/>
        <v>0.94572507386597249</v>
      </c>
      <c r="BG1832" s="36">
        <f t="shared" si="670"/>
        <v>0.87346022082256203</v>
      </c>
      <c r="BH1832" s="33">
        <f t="shared" si="671"/>
        <v>0.12471358873831687</v>
      </c>
      <c r="BI1832" s="33">
        <f t="shared" si="672"/>
        <v>1.8261904391211749E-3</v>
      </c>
      <c r="BJ1832" s="63"/>
      <c r="BK1832" s="63">
        <v>15.8</v>
      </c>
      <c r="BL1832" s="63"/>
      <c r="BM1832" s="63"/>
      <c r="BN1832" s="63"/>
      <c r="BO1832" s="63"/>
      <c r="BP1832" s="63"/>
      <c r="BQ1832" s="63"/>
      <c r="BR1832" s="63"/>
      <c r="BS1832" s="63">
        <v>46</v>
      </c>
      <c r="BT1832" s="63"/>
      <c r="BU1832" s="63"/>
      <c r="BV1832" s="63"/>
      <c r="BW1832" s="63"/>
      <c r="BX1832" s="63"/>
      <c r="BY1832" s="63"/>
      <c r="BZ1832" s="63"/>
      <c r="CA1832" s="63"/>
      <c r="CB1832" s="63"/>
      <c r="CC1832" s="63"/>
      <c r="CD1832" s="63"/>
      <c r="CE1832" s="63"/>
      <c r="CF1832" s="63"/>
      <c r="CG1832" s="63"/>
      <c r="CH1832" s="63"/>
      <c r="CI1832" s="63"/>
      <c r="CJ1832" s="63"/>
      <c r="CK1832" s="63"/>
      <c r="CL1832" s="63"/>
      <c r="CM1832" s="63"/>
      <c r="CN1832" s="63">
        <v>20030210</v>
      </c>
      <c r="CO1832" s="63" t="s">
        <v>3607</v>
      </c>
      <c r="CP1832" s="66"/>
      <c r="CQ1832" s="64">
        <v>37664</v>
      </c>
      <c r="CR1832" s="78" t="s">
        <v>2043</v>
      </c>
      <c r="CS1832" s="78" t="s">
        <v>6954</v>
      </c>
    </row>
    <row r="1833" spans="1:97">
      <c r="A1833" s="63" t="s">
        <v>3591</v>
      </c>
      <c r="B1833" s="63" t="s">
        <v>996</v>
      </c>
      <c r="C1833" s="63">
        <v>3746</v>
      </c>
      <c r="D1833" s="19" t="s">
        <v>3782</v>
      </c>
      <c r="E1833" s="63" t="s">
        <v>1707</v>
      </c>
      <c r="F1833" s="63" t="s">
        <v>5168</v>
      </c>
      <c r="G1833" s="65" t="s">
        <v>3617</v>
      </c>
      <c r="H1833" s="65">
        <v>27</v>
      </c>
      <c r="I1833" s="65">
        <v>19</v>
      </c>
      <c r="J1833" s="65">
        <v>94</v>
      </c>
      <c r="K1833" s="23">
        <v>41.597279999999998</v>
      </c>
      <c r="L1833" s="23">
        <v>-107.98291399999999</v>
      </c>
      <c r="M1833" s="61" t="s">
        <v>4265</v>
      </c>
      <c r="N1833" s="63" t="s">
        <v>4266</v>
      </c>
      <c r="O1833" s="63"/>
      <c r="P1833" s="63" t="s">
        <v>7126</v>
      </c>
      <c r="Q1833" s="63"/>
      <c r="R1833" s="63"/>
      <c r="S1833" s="55"/>
      <c r="T1833" s="63"/>
      <c r="U1833" s="66" t="s">
        <v>4267</v>
      </c>
      <c r="V1833" s="63"/>
      <c r="W1833" s="66">
        <v>10066</v>
      </c>
      <c r="X1833" s="66">
        <v>10160</v>
      </c>
      <c r="Y1833" s="63"/>
      <c r="Z1833" s="64">
        <v>37672</v>
      </c>
      <c r="AA1833" s="63">
        <v>5.67</v>
      </c>
      <c r="AB1833" s="63"/>
      <c r="AC1833" s="63">
        <v>92.1</v>
      </c>
      <c r="AD1833" s="63">
        <v>9.7200000000000006</v>
      </c>
      <c r="AE1833" s="63">
        <v>3760</v>
      </c>
      <c r="AF1833" s="63">
        <v>113</v>
      </c>
      <c r="AG1833" s="63"/>
      <c r="AH1833" s="63">
        <v>5798</v>
      </c>
      <c r="AI1833" s="63">
        <v>1041</v>
      </c>
      <c r="AJ1833" s="63"/>
      <c r="AK1833" s="63"/>
      <c r="AL1833" s="63">
        <v>25</v>
      </c>
      <c r="AM1833" s="63">
        <v>12232</v>
      </c>
      <c r="AN1833" s="63"/>
      <c r="AO1833" s="63" t="s">
        <v>3536</v>
      </c>
      <c r="AP1833" s="17">
        <f t="shared" si="657"/>
        <v>4.59579</v>
      </c>
      <c r="AQ1833" s="17">
        <f t="shared" si="658"/>
        <v>0.79985880000000009</v>
      </c>
      <c r="AR1833" s="17">
        <f t="shared" si="653"/>
        <v>163.56</v>
      </c>
      <c r="AS1833" s="17">
        <f t="shared" si="675"/>
        <v>2.8905399999999997</v>
      </c>
      <c r="AT1833" s="17">
        <f t="shared" si="659"/>
        <v>171.84618879999999</v>
      </c>
      <c r="AU1833" s="5">
        <f t="shared" si="660"/>
        <v>163.56157999999999</v>
      </c>
      <c r="AV1833" s="5">
        <f t="shared" si="661"/>
        <v>17.061989999999998</v>
      </c>
      <c r="AW1833" s="5">
        <f t="shared" si="673"/>
        <v>0</v>
      </c>
      <c r="AX1833" s="5">
        <f t="shared" si="674"/>
        <v>0</v>
      </c>
      <c r="AY1833" s="5">
        <f t="shared" si="662"/>
        <v>0.52050000000000007</v>
      </c>
      <c r="AZ1833" s="5">
        <f t="shared" si="663"/>
        <v>181.14407</v>
      </c>
      <c r="BA1833" s="7">
        <f t="shared" si="664"/>
        <v>-2.6340333672686626E-2</v>
      </c>
      <c r="BB1833" s="62">
        <f t="shared" si="665"/>
        <v>10838.82</v>
      </c>
      <c r="BC1833" s="28">
        <f t="shared" si="666"/>
        <v>-6.0387103709361019E-2</v>
      </c>
      <c r="BD1833" s="32">
        <f t="shared" si="667"/>
        <v>2.6743624819918033E-2</v>
      </c>
      <c r="BE1833" s="32">
        <f t="shared" si="668"/>
        <v>4.6545041562190302E-3</v>
      </c>
      <c r="BF1833" s="35">
        <f t="shared" si="669"/>
        <v>0.96860187102386297</v>
      </c>
      <c r="BG1833" s="36">
        <f t="shared" si="670"/>
        <v>0.90293643065434048</v>
      </c>
      <c r="BH1833" s="33">
        <f t="shared" si="671"/>
        <v>9.4190165871838913E-2</v>
      </c>
      <c r="BI1833" s="33">
        <f t="shared" si="672"/>
        <v>2.8734034738205896E-3</v>
      </c>
      <c r="BJ1833" s="63"/>
      <c r="BK1833" s="63">
        <v>86.2</v>
      </c>
      <c r="BL1833" s="63"/>
      <c r="BM1833" s="63"/>
      <c r="BN1833" s="63"/>
      <c r="BO1833" s="63"/>
      <c r="BP1833" s="63"/>
      <c r="BQ1833" s="63"/>
      <c r="BR1833" s="63"/>
      <c r="BS1833" s="63">
        <v>45.3</v>
      </c>
      <c r="BT1833" s="63"/>
      <c r="BU1833" s="63"/>
      <c r="BV1833" s="63"/>
      <c r="BW1833" s="63"/>
      <c r="BX1833" s="63"/>
      <c r="BY1833" s="63"/>
      <c r="BZ1833" s="63"/>
      <c r="CA1833" s="63"/>
      <c r="CB1833" s="63"/>
      <c r="CC1833" s="63"/>
      <c r="CD1833" s="63"/>
      <c r="CE1833" s="63"/>
      <c r="CF1833" s="63"/>
      <c r="CG1833" s="63"/>
      <c r="CH1833" s="63"/>
      <c r="CI1833" s="63"/>
      <c r="CJ1833" s="63"/>
      <c r="CK1833" s="63"/>
      <c r="CL1833" s="63"/>
      <c r="CM1833" s="63"/>
      <c r="CN1833" s="63">
        <v>20030220</v>
      </c>
      <c r="CO1833" s="63" t="s">
        <v>3607</v>
      </c>
      <c r="CP1833" s="66"/>
      <c r="CQ1833" s="64">
        <v>37674</v>
      </c>
      <c r="CR1833" s="78" t="s">
        <v>2043</v>
      </c>
      <c r="CS1833" s="78" t="s">
        <v>6954</v>
      </c>
    </row>
    <row r="1834" spans="1:97">
      <c r="A1834" s="63" t="s">
        <v>3591</v>
      </c>
      <c r="B1834" s="63" t="s">
        <v>996</v>
      </c>
      <c r="C1834" s="63">
        <v>3747</v>
      </c>
      <c r="D1834" s="19" t="s">
        <v>3782</v>
      </c>
      <c r="E1834" s="63" t="s">
        <v>1707</v>
      </c>
      <c r="F1834" s="63" t="s">
        <v>5168</v>
      </c>
      <c r="G1834" s="65" t="s">
        <v>3612</v>
      </c>
      <c r="H1834" s="65">
        <v>27</v>
      </c>
      <c r="I1834" s="65">
        <v>19</v>
      </c>
      <c r="J1834" s="65">
        <v>94</v>
      </c>
      <c r="K1834" s="23">
        <v>41.590615</v>
      </c>
      <c r="L1834" s="23">
        <v>-107.982204</v>
      </c>
      <c r="M1834" s="61" t="s">
        <v>997</v>
      </c>
      <c r="N1834" s="63" t="s">
        <v>998</v>
      </c>
      <c r="O1834" s="63"/>
      <c r="P1834" s="63" t="s">
        <v>7126</v>
      </c>
      <c r="Q1834" s="63"/>
      <c r="R1834" s="63"/>
      <c r="S1834" s="55"/>
      <c r="T1834" s="63"/>
      <c r="U1834" s="66" t="s">
        <v>999</v>
      </c>
      <c r="V1834" s="63"/>
      <c r="W1834" s="66">
        <v>10167</v>
      </c>
      <c r="X1834" s="66">
        <v>10165</v>
      </c>
      <c r="Y1834" s="63"/>
      <c r="Z1834" s="64">
        <v>37670</v>
      </c>
      <c r="AA1834" s="63">
        <v>8.0399999999999991</v>
      </c>
      <c r="AB1834" s="63"/>
      <c r="AC1834" s="63">
        <v>43.8</v>
      </c>
      <c r="AD1834" s="63">
        <v>5.73</v>
      </c>
      <c r="AE1834" s="63">
        <v>2680</v>
      </c>
      <c r="AF1834" s="63">
        <v>33.1</v>
      </c>
      <c r="AG1834" s="63"/>
      <c r="AH1834" s="63">
        <v>3999</v>
      </c>
      <c r="AI1834" s="63">
        <v>2002</v>
      </c>
      <c r="AJ1834" s="63"/>
      <c r="AK1834" s="63"/>
      <c r="AL1834" s="63">
        <v>3</v>
      </c>
      <c r="AM1834" s="63">
        <v>8734</v>
      </c>
      <c r="AN1834" s="63"/>
      <c r="AO1834" s="63" t="s">
        <v>3536</v>
      </c>
      <c r="AP1834" s="17">
        <f t="shared" si="657"/>
        <v>2.1856199999999997</v>
      </c>
      <c r="AQ1834" s="17">
        <f t="shared" si="658"/>
        <v>0.47152170000000004</v>
      </c>
      <c r="AR1834" s="17">
        <f t="shared" si="653"/>
        <v>116.58</v>
      </c>
      <c r="AS1834" s="17">
        <f t="shared" si="675"/>
        <v>0.84669799999999995</v>
      </c>
      <c r="AT1834" s="17">
        <f t="shared" si="659"/>
        <v>120.0838397</v>
      </c>
      <c r="AU1834" s="5">
        <f t="shared" si="660"/>
        <v>112.81179</v>
      </c>
      <c r="AV1834" s="5">
        <f t="shared" si="661"/>
        <v>32.812779999999997</v>
      </c>
      <c r="AW1834" s="5">
        <f t="shared" si="673"/>
        <v>0</v>
      </c>
      <c r="AX1834" s="5">
        <f t="shared" si="674"/>
        <v>0</v>
      </c>
      <c r="AY1834" s="5">
        <f t="shared" si="662"/>
        <v>6.2460000000000002E-2</v>
      </c>
      <c r="AZ1834" s="5">
        <f t="shared" si="663"/>
        <v>145.68702999999999</v>
      </c>
      <c r="BA1834" s="7">
        <f t="shared" si="664"/>
        <v>-9.633557781897116E-2</v>
      </c>
      <c r="BB1834" s="62">
        <f t="shared" si="665"/>
        <v>8766.630000000001</v>
      </c>
      <c r="BC1834" s="28">
        <f t="shared" si="666"/>
        <v>1.8645043064164557E-3</v>
      </c>
      <c r="BD1834" s="32">
        <f t="shared" si="667"/>
        <v>1.8200783764578437E-2</v>
      </c>
      <c r="BE1834" s="32">
        <f t="shared" si="668"/>
        <v>3.9266041224029916E-3</v>
      </c>
      <c r="BF1834" s="35">
        <f t="shared" si="669"/>
        <v>0.97787261211301857</v>
      </c>
      <c r="BG1834" s="36">
        <f t="shared" si="670"/>
        <v>0.77434339899715166</v>
      </c>
      <c r="BH1834" s="33">
        <f t="shared" si="671"/>
        <v>0.22522787375101269</v>
      </c>
      <c r="BI1834" s="33">
        <f t="shared" si="672"/>
        <v>4.2872725183566447E-4</v>
      </c>
      <c r="BJ1834" s="63"/>
      <c r="BK1834" s="63">
        <v>1.7</v>
      </c>
      <c r="BL1834" s="63"/>
      <c r="BM1834" s="63"/>
      <c r="BN1834" s="63"/>
      <c r="BO1834" s="63"/>
      <c r="BP1834" s="63"/>
      <c r="BQ1834" s="63"/>
      <c r="BR1834" s="63"/>
      <c r="BS1834" s="63">
        <v>21.2</v>
      </c>
      <c r="BT1834" s="63"/>
      <c r="BU1834" s="63"/>
      <c r="BV1834" s="63"/>
      <c r="BW1834" s="63"/>
      <c r="BX1834" s="63"/>
      <c r="BY1834" s="63"/>
      <c r="BZ1834" s="63"/>
      <c r="CA1834" s="63"/>
      <c r="CB1834" s="63"/>
      <c r="CC1834" s="63"/>
      <c r="CD1834" s="63"/>
      <c r="CE1834" s="63"/>
      <c r="CF1834" s="63"/>
      <c r="CG1834" s="63"/>
      <c r="CH1834" s="63"/>
      <c r="CI1834" s="63"/>
      <c r="CJ1834" s="63"/>
      <c r="CK1834" s="63"/>
      <c r="CL1834" s="63"/>
      <c r="CM1834" s="63"/>
      <c r="CN1834" s="63">
        <v>20030218</v>
      </c>
      <c r="CO1834" s="63" t="s">
        <v>3607</v>
      </c>
      <c r="CP1834" s="66"/>
      <c r="CQ1834" s="64">
        <v>37672</v>
      </c>
      <c r="CR1834" s="78" t="s">
        <v>2039</v>
      </c>
      <c r="CS1834" s="78" t="s">
        <v>6954</v>
      </c>
    </row>
    <row r="1835" spans="1:97">
      <c r="A1835" s="63" t="s">
        <v>3591</v>
      </c>
      <c r="B1835" s="63" t="s">
        <v>1473</v>
      </c>
      <c r="C1835" s="63">
        <v>3750</v>
      </c>
      <c r="D1835" s="19" t="s">
        <v>3782</v>
      </c>
      <c r="E1835" s="63" t="s">
        <v>1707</v>
      </c>
      <c r="F1835" s="63" t="s">
        <v>5168</v>
      </c>
      <c r="G1835" s="65" t="s">
        <v>3598</v>
      </c>
      <c r="H1835" s="65">
        <v>28</v>
      </c>
      <c r="I1835" s="65">
        <v>19</v>
      </c>
      <c r="J1835" s="65">
        <v>94</v>
      </c>
      <c r="K1835" s="23">
        <v>41.590649999999997</v>
      </c>
      <c r="L1835" s="23">
        <v>-107.992008</v>
      </c>
      <c r="M1835" s="61" t="s">
        <v>1474</v>
      </c>
      <c r="N1835" s="63" t="s">
        <v>1475</v>
      </c>
      <c r="O1835" s="63"/>
      <c r="P1835" s="63" t="s">
        <v>7126</v>
      </c>
      <c r="Q1835" s="63"/>
      <c r="R1835" s="63"/>
      <c r="S1835" s="55"/>
      <c r="T1835" s="63"/>
      <c r="U1835" s="66" t="s">
        <v>1476</v>
      </c>
      <c r="V1835" s="63"/>
      <c r="W1835" s="66">
        <v>10150</v>
      </c>
      <c r="X1835" s="66">
        <v>10115</v>
      </c>
      <c r="Y1835" s="63"/>
      <c r="Z1835" s="64">
        <v>37658</v>
      </c>
      <c r="AA1835" s="63">
        <v>8.6199999999999992</v>
      </c>
      <c r="AB1835" s="63"/>
      <c r="AC1835" s="63">
        <v>38.200000000000003</v>
      </c>
      <c r="AD1835" s="63">
        <v>4.93</v>
      </c>
      <c r="AE1835" s="63">
        <v>2280</v>
      </c>
      <c r="AF1835" s="63">
        <v>22</v>
      </c>
      <c r="AG1835" s="63"/>
      <c r="AH1835" s="63">
        <v>3049</v>
      </c>
      <c r="AI1835" s="63">
        <v>1868</v>
      </c>
      <c r="AJ1835" s="63">
        <v>107</v>
      </c>
      <c r="AK1835" s="63"/>
      <c r="AL1835" s="63">
        <v>15</v>
      </c>
      <c r="AM1835" s="63">
        <v>7108</v>
      </c>
      <c r="AN1835" s="63"/>
      <c r="AO1835" s="63" t="s">
        <v>3536</v>
      </c>
      <c r="AP1835" s="17">
        <f t="shared" si="657"/>
        <v>1.9061800000000002</v>
      </c>
      <c r="AQ1835" s="17">
        <f t="shared" si="658"/>
        <v>0.40568969999999999</v>
      </c>
      <c r="AR1835" s="17">
        <f t="shared" si="653"/>
        <v>99.179999999999993</v>
      </c>
      <c r="AS1835" s="17">
        <f t="shared" si="675"/>
        <v>0.56275999999999993</v>
      </c>
      <c r="AT1835" s="17">
        <f t="shared" si="659"/>
        <v>102.05462969999999</v>
      </c>
      <c r="AU1835" s="5">
        <f t="shared" si="660"/>
        <v>86.012289999999993</v>
      </c>
      <c r="AV1835" s="5">
        <f t="shared" si="661"/>
        <v>30.616519999999998</v>
      </c>
      <c r="AW1835" s="5">
        <f t="shared" si="673"/>
        <v>3.5663099999999996</v>
      </c>
      <c r="AX1835" s="5">
        <f t="shared" si="674"/>
        <v>0</v>
      </c>
      <c r="AY1835" s="5">
        <f t="shared" si="662"/>
        <v>0.31230000000000002</v>
      </c>
      <c r="AZ1835" s="5">
        <f t="shared" si="663"/>
        <v>120.50741999999998</v>
      </c>
      <c r="BA1835" s="7">
        <f t="shared" si="664"/>
        <v>-8.2910767243890959E-2</v>
      </c>
      <c r="BB1835" s="62">
        <f t="shared" si="665"/>
        <v>7384.13</v>
      </c>
      <c r="BC1835" s="28">
        <f t="shared" si="666"/>
        <v>1.9053789884578738E-2</v>
      </c>
      <c r="BD1835" s="32">
        <f t="shared" si="667"/>
        <v>1.8678035534530978E-2</v>
      </c>
      <c r="BE1835" s="32">
        <f t="shared" si="668"/>
        <v>3.9752209301289546E-3</v>
      </c>
      <c r="BF1835" s="35">
        <f t="shared" si="669"/>
        <v>0.97734674353534001</v>
      </c>
      <c r="BG1835" s="37">
        <f t="shared" si="670"/>
        <v>0.71375098728360464</v>
      </c>
      <c r="BH1835" s="33">
        <f t="shared" si="671"/>
        <v>0.25406335974996397</v>
      </c>
      <c r="BI1835" s="33">
        <f t="shared" si="672"/>
        <v>2.5915416660650444E-3</v>
      </c>
      <c r="BJ1835" s="63"/>
      <c r="BK1835" s="63">
        <v>0.27</v>
      </c>
      <c r="BL1835" s="63"/>
      <c r="BM1835" s="63"/>
      <c r="BN1835" s="63"/>
      <c r="BO1835" s="63"/>
      <c r="BP1835" s="63"/>
      <c r="BQ1835" s="63"/>
      <c r="BR1835" s="63"/>
      <c r="BS1835" s="63">
        <v>4.21</v>
      </c>
      <c r="BT1835" s="63"/>
      <c r="BU1835" s="63"/>
      <c r="BV1835" s="63"/>
      <c r="BW1835" s="63"/>
      <c r="BX1835" s="63"/>
      <c r="BY1835" s="63"/>
      <c r="BZ1835" s="63"/>
      <c r="CA1835" s="63"/>
      <c r="CB1835" s="63"/>
      <c r="CC1835" s="63"/>
      <c r="CD1835" s="63"/>
      <c r="CE1835" s="63"/>
      <c r="CF1835" s="63"/>
      <c r="CG1835" s="63"/>
      <c r="CH1835" s="63"/>
      <c r="CI1835" s="63"/>
      <c r="CJ1835" s="63"/>
      <c r="CK1835" s="63"/>
      <c r="CL1835" s="63"/>
      <c r="CM1835" s="63"/>
      <c r="CN1835" s="63">
        <v>20030206</v>
      </c>
      <c r="CO1835" s="63" t="s">
        <v>3607</v>
      </c>
      <c r="CP1835" s="66"/>
      <c r="CQ1835" s="64">
        <v>37660</v>
      </c>
      <c r="CR1835" s="78" t="s">
        <v>2039</v>
      </c>
      <c r="CS1835" s="78" t="s">
        <v>6954</v>
      </c>
    </row>
    <row r="1836" spans="1:97">
      <c r="A1836" s="63" t="s">
        <v>3591</v>
      </c>
      <c r="B1836" s="63" t="s">
        <v>1473</v>
      </c>
      <c r="C1836" s="63">
        <v>3748</v>
      </c>
      <c r="D1836" s="19" t="s">
        <v>3782</v>
      </c>
      <c r="E1836" s="63" t="s">
        <v>1707</v>
      </c>
      <c r="F1836" s="63" t="s">
        <v>5168</v>
      </c>
      <c r="G1836" s="65" t="s">
        <v>3597</v>
      </c>
      <c r="H1836" s="65">
        <v>28</v>
      </c>
      <c r="I1836" s="65">
        <v>19</v>
      </c>
      <c r="J1836" s="65">
        <v>94</v>
      </c>
      <c r="K1836" s="23">
        <v>41.597360000000002</v>
      </c>
      <c r="L1836" s="23">
        <v>-108.00106700000001</v>
      </c>
      <c r="M1836" s="61" t="s">
        <v>1484</v>
      </c>
      <c r="N1836" s="63" t="s">
        <v>1485</v>
      </c>
      <c r="O1836" s="63"/>
      <c r="P1836" s="63" t="s">
        <v>7126</v>
      </c>
      <c r="Q1836" s="63"/>
      <c r="R1836" s="63"/>
      <c r="S1836" s="55"/>
      <c r="T1836" s="63"/>
      <c r="U1836" s="66" t="s">
        <v>1486</v>
      </c>
      <c r="V1836" s="63"/>
      <c r="W1836" s="66">
        <v>10207</v>
      </c>
      <c r="X1836" s="66">
        <v>10205</v>
      </c>
      <c r="Y1836" s="63"/>
      <c r="Z1836" s="64">
        <v>37663</v>
      </c>
      <c r="AA1836" s="63">
        <v>7.49</v>
      </c>
      <c r="AB1836" s="63"/>
      <c r="AC1836" s="63">
        <v>25.4</v>
      </c>
      <c r="AD1836" s="63">
        <v>9.49</v>
      </c>
      <c r="AE1836" s="63">
        <v>2490</v>
      </c>
      <c r="AF1836" s="63">
        <v>34.1</v>
      </c>
      <c r="AG1836" s="63"/>
      <c r="AH1836" s="63">
        <v>3498</v>
      </c>
      <c r="AI1836" s="63">
        <v>1815</v>
      </c>
      <c r="AJ1836" s="63"/>
      <c r="AK1836" s="63"/>
      <c r="AL1836" s="63">
        <v>44</v>
      </c>
      <c r="AM1836" s="63">
        <v>7616</v>
      </c>
      <c r="AN1836" s="63"/>
      <c r="AO1836" s="63" t="s">
        <v>3536</v>
      </c>
      <c r="AP1836" s="17">
        <f t="shared" si="657"/>
        <v>1.26746</v>
      </c>
      <c r="AQ1836" s="17">
        <f t="shared" si="658"/>
        <v>0.78093210000000002</v>
      </c>
      <c r="AR1836" s="17">
        <f t="shared" si="653"/>
        <v>108.315</v>
      </c>
      <c r="AS1836" s="17">
        <f t="shared" si="675"/>
        <v>0.872278</v>
      </c>
      <c r="AT1836" s="17">
        <f t="shared" si="659"/>
        <v>111.23567009999999</v>
      </c>
      <c r="AU1836" s="5">
        <f t="shared" si="660"/>
        <v>98.678579999999997</v>
      </c>
      <c r="AV1836" s="5">
        <f t="shared" si="661"/>
        <v>29.747849999999996</v>
      </c>
      <c r="AW1836" s="5">
        <f t="shared" si="673"/>
        <v>0</v>
      </c>
      <c r="AX1836" s="5">
        <f t="shared" si="674"/>
        <v>0</v>
      </c>
      <c r="AY1836" s="5">
        <f t="shared" si="662"/>
        <v>0.91608000000000012</v>
      </c>
      <c r="AZ1836" s="5">
        <f t="shared" si="663"/>
        <v>129.34250999999998</v>
      </c>
      <c r="BA1836" s="7">
        <f t="shared" si="664"/>
        <v>-7.5263849333607899E-2</v>
      </c>
      <c r="BB1836" s="62">
        <f t="shared" si="665"/>
        <v>7915.99</v>
      </c>
      <c r="BC1836" s="28">
        <f t="shared" si="666"/>
        <v>1.9314331260836492E-2</v>
      </c>
      <c r="BD1836" s="32">
        <f t="shared" si="667"/>
        <v>1.1394366562996954E-2</v>
      </c>
      <c r="BE1836" s="32">
        <f t="shared" si="668"/>
        <v>7.0205186816238727E-3</v>
      </c>
      <c r="BF1836" s="35">
        <f t="shared" si="669"/>
        <v>0.98158511475537913</v>
      </c>
      <c r="BG1836" s="36">
        <f t="shared" si="670"/>
        <v>0.76292457908849931</v>
      </c>
      <c r="BH1836" s="33">
        <f t="shared" si="671"/>
        <v>0.22999283066332948</v>
      </c>
      <c r="BI1836" s="33">
        <f t="shared" si="672"/>
        <v>7.0825902481713113E-3</v>
      </c>
      <c r="BJ1836" s="63"/>
      <c r="BK1836" s="63"/>
      <c r="BL1836" s="63"/>
      <c r="BM1836" s="63"/>
      <c r="BN1836" s="63"/>
      <c r="BO1836" s="63"/>
      <c r="BP1836" s="63"/>
      <c r="BQ1836" s="63"/>
      <c r="BR1836" s="63"/>
      <c r="BS1836" s="63">
        <v>7.31</v>
      </c>
      <c r="BT1836" s="63"/>
      <c r="BU1836" s="63"/>
      <c r="BV1836" s="63"/>
      <c r="BW1836" s="63"/>
      <c r="BX1836" s="63"/>
      <c r="BY1836" s="63"/>
      <c r="BZ1836" s="63"/>
      <c r="CA1836" s="63"/>
      <c r="CB1836" s="63"/>
      <c r="CC1836" s="63"/>
      <c r="CD1836" s="63"/>
      <c r="CE1836" s="63"/>
      <c r="CF1836" s="63"/>
      <c r="CG1836" s="63"/>
      <c r="CH1836" s="63"/>
      <c r="CI1836" s="63"/>
      <c r="CJ1836" s="63"/>
      <c r="CK1836" s="63"/>
      <c r="CL1836" s="63"/>
      <c r="CM1836" s="63"/>
      <c r="CN1836" s="63">
        <v>20030211</v>
      </c>
      <c r="CO1836" s="63" t="s">
        <v>3607</v>
      </c>
      <c r="CP1836" s="66"/>
      <c r="CQ1836" s="64">
        <v>37665</v>
      </c>
      <c r="CR1836" s="78" t="s">
        <v>2039</v>
      </c>
      <c r="CS1836" s="78" t="s">
        <v>6954</v>
      </c>
    </row>
    <row r="1837" spans="1:97">
      <c r="A1837" s="63" t="s">
        <v>3591</v>
      </c>
      <c r="B1837" s="63" t="s">
        <v>4274</v>
      </c>
      <c r="C1837" s="63">
        <v>3881</v>
      </c>
      <c r="D1837" s="19" t="s">
        <v>3782</v>
      </c>
      <c r="E1837" s="63" t="s">
        <v>1707</v>
      </c>
      <c r="F1837" s="63" t="s">
        <v>5168</v>
      </c>
      <c r="G1837" s="65" t="s">
        <v>270</v>
      </c>
      <c r="H1837" s="65">
        <v>32</v>
      </c>
      <c r="I1837" s="65">
        <v>19</v>
      </c>
      <c r="J1837" s="65">
        <v>94</v>
      </c>
      <c r="K1837" s="23">
        <v>41.58361</v>
      </c>
      <c r="L1837" s="23">
        <v>-108.01138899999999</v>
      </c>
      <c r="M1837" s="61" t="s">
        <v>4275</v>
      </c>
      <c r="N1837" s="63" t="s">
        <v>4276</v>
      </c>
      <c r="O1837" s="63"/>
      <c r="P1837" s="63" t="s">
        <v>7126</v>
      </c>
      <c r="Q1837" s="63"/>
      <c r="R1837" s="63"/>
      <c r="S1837" s="55"/>
      <c r="T1837" s="63"/>
      <c r="U1837" s="66" t="s">
        <v>4277</v>
      </c>
      <c r="V1837" s="63"/>
      <c r="W1837" s="66">
        <v>10220</v>
      </c>
      <c r="X1837" s="66">
        <v>10150</v>
      </c>
      <c r="Y1837" s="63"/>
      <c r="Z1837" s="64">
        <v>37664</v>
      </c>
      <c r="AA1837" s="63">
        <v>8.35</v>
      </c>
      <c r="AB1837" s="63"/>
      <c r="AC1837" s="63">
        <v>21</v>
      </c>
      <c r="AD1837" s="63">
        <v>6.3</v>
      </c>
      <c r="AE1837" s="63">
        <v>2940</v>
      </c>
      <c r="AF1837" s="63">
        <v>84.5</v>
      </c>
      <c r="AG1837" s="63"/>
      <c r="AH1837" s="63">
        <v>3330</v>
      </c>
      <c r="AI1837" s="63">
        <v>2450</v>
      </c>
      <c r="AJ1837" s="63">
        <v>30.9</v>
      </c>
      <c r="AK1837" s="63"/>
      <c r="AL1837" s="63">
        <v>14</v>
      </c>
      <c r="AM1837" s="63">
        <v>8590</v>
      </c>
      <c r="AN1837" s="63"/>
      <c r="AO1837" s="63" t="s">
        <v>6051</v>
      </c>
      <c r="AP1837" s="17">
        <f t="shared" si="657"/>
        <v>1.0479000000000001</v>
      </c>
      <c r="AQ1837" s="17">
        <f t="shared" si="658"/>
        <v>0.51842699999999997</v>
      </c>
      <c r="AR1837" s="17">
        <f t="shared" si="653"/>
        <v>127.88999999999999</v>
      </c>
      <c r="AS1837" s="17">
        <f t="shared" si="675"/>
        <v>2.1615099999999998</v>
      </c>
      <c r="AT1837" s="17">
        <f t="shared" si="659"/>
        <v>131.61783699999998</v>
      </c>
      <c r="AU1837" s="5">
        <f t="shared" si="660"/>
        <v>93.939300000000003</v>
      </c>
      <c r="AV1837" s="5">
        <f t="shared" si="661"/>
        <v>40.155499999999996</v>
      </c>
      <c r="AW1837" s="5">
        <f t="shared" si="673"/>
        <v>1.0298969999999998</v>
      </c>
      <c r="AX1837" s="5">
        <f t="shared" si="674"/>
        <v>0</v>
      </c>
      <c r="AY1837" s="5">
        <f t="shared" si="662"/>
        <v>0.29148000000000002</v>
      </c>
      <c r="AZ1837" s="5">
        <f t="shared" si="663"/>
        <v>135.416177</v>
      </c>
      <c r="BA1837" s="7">
        <f t="shared" si="664"/>
        <v>-1.422418044466809E-2</v>
      </c>
      <c r="BB1837" s="62">
        <f t="shared" si="665"/>
        <v>8876.6999999999989</v>
      </c>
      <c r="BC1837" s="28">
        <f t="shared" si="666"/>
        <v>1.6414090812803733E-2</v>
      </c>
      <c r="BD1837" s="32">
        <f t="shared" si="667"/>
        <v>7.9616868342852355E-3</v>
      </c>
      <c r="BE1837" s="32">
        <f t="shared" si="668"/>
        <v>3.9388810195991903E-3</v>
      </c>
      <c r="BF1837" s="35">
        <f t="shared" si="669"/>
        <v>0.98809943214611562</v>
      </c>
      <c r="BG1837" s="37">
        <f t="shared" si="670"/>
        <v>0.69370810844852016</v>
      </c>
      <c r="BH1837" s="33">
        <f t="shared" si="671"/>
        <v>0.29653399534385022</v>
      </c>
      <c r="BI1837" s="33">
        <f t="shared" si="672"/>
        <v>2.1524754756590122E-3</v>
      </c>
      <c r="BJ1837" s="63"/>
      <c r="BK1837" s="63">
        <v>0.79</v>
      </c>
      <c r="BL1837" s="63"/>
      <c r="BM1837" s="63">
        <v>7192</v>
      </c>
      <c r="BN1837" s="63"/>
      <c r="BO1837" s="63"/>
      <c r="BP1837" s="63"/>
      <c r="BQ1837" s="63"/>
      <c r="BR1837" s="63"/>
      <c r="BS1837" s="63"/>
      <c r="BT1837" s="63"/>
      <c r="BU1837" s="63"/>
      <c r="BV1837" s="63"/>
      <c r="BW1837" s="63"/>
      <c r="BX1837" s="63"/>
      <c r="BY1837" s="63"/>
      <c r="BZ1837" s="63"/>
      <c r="CA1837" s="63"/>
      <c r="CB1837" s="63"/>
      <c r="CC1837" s="63"/>
      <c r="CD1837" s="63"/>
      <c r="CE1837" s="63"/>
      <c r="CF1837" s="63"/>
      <c r="CG1837" s="63"/>
      <c r="CH1837" s="63"/>
      <c r="CI1837" s="63"/>
      <c r="CJ1837" s="63"/>
      <c r="CK1837" s="63"/>
      <c r="CL1837" s="63"/>
      <c r="CM1837" s="63"/>
      <c r="CN1837" s="63">
        <v>20030212</v>
      </c>
      <c r="CO1837" s="63" t="s">
        <v>4278</v>
      </c>
      <c r="CP1837" s="66"/>
      <c r="CQ1837" s="64">
        <v>37671</v>
      </c>
      <c r="CR1837" s="78" t="s">
        <v>2039</v>
      </c>
      <c r="CS1837" s="78" t="s">
        <v>6954</v>
      </c>
    </row>
    <row r="1838" spans="1:97">
      <c r="A1838" s="63" t="s">
        <v>3591</v>
      </c>
      <c r="B1838" s="63" t="s">
        <v>1519</v>
      </c>
      <c r="C1838" s="63">
        <v>3751</v>
      </c>
      <c r="D1838" s="19" t="s">
        <v>3782</v>
      </c>
      <c r="E1838" s="63" t="s">
        <v>1707</v>
      </c>
      <c r="F1838" s="63" t="s">
        <v>5168</v>
      </c>
      <c r="G1838" s="65" t="s">
        <v>3598</v>
      </c>
      <c r="H1838" s="65">
        <v>33</v>
      </c>
      <c r="I1838" s="65">
        <v>19</v>
      </c>
      <c r="J1838" s="65">
        <v>94</v>
      </c>
      <c r="K1838" s="23">
        <v>41.578372000000002</v>
      </c>
      <c r="L1838" s="23">
        <v>-107.99578099999999</v>
      </c>
      <c r="M1838" s="61" t="s">
        <v>1520</v>
      </c>
      <c r="N1838" s="63" t="s">
        <v>1521</v>
      </c>
      <c r="O1838" s="63"/>
      <c r="P1838" s="63" t="s">
        <v>7126</v>
      </c>
      <c r="Q1838" s="63"/>
      <c r="R1838" s="63"/>
      <c r="S1838" s="55"/>
      <c r="T1838" s="63"/>
      <c r="U1838" s="66" t="s">
        <v>1522</v>
      </c>
      <c r="V1838" s="63"/>
      <c r="W1838" s="66">
        <v>10100</v>
      </c>
      <c r="X1838" s="66">
        <v>10097</v>
      </c>
      <c r="Y1838" s="63"/>
      <c r="Z1838" s="64">
        <v>37663</v>
      </c>
      <c r="AA1838" s="63">
        <v>7.31</v>
      </c>
      <c r="AB1838" s="63"/>
      <c r="AC1838" s="63">
        <v>43.3</v>
      </c>
      <c r="AD1838" s="63">
        <v>9.92</v>
      </c>
      <c r="AE1838" s="63">
        <v>2230</v>
      </c>
      <c r="AF1838" s="63">
        <v>32.6</v>
      </c>
      <c r="AG1838" s="63"/>
      <c r="AH1838" s="63">
        <v>3000</v>
      </c>
      <c r="AI1838" s="63">
        <v>1788</v>
      </c>
      <c r="AJ1838" s="63"/>
      <c r="AK1838" s="63"/>
      <c r="AL1838" s="63">
        <v>20</v>
      </c>
      <c r="AM1838" s="63">
        <v>7158</v>
      </c>
      <c r="AN1838" s="63"/>
      <c r="AO1838" s="63" t="s">
        <v>3536</v>
      </c>
      <c r="AP1838" s="17">
        <f t="shared" si="657"/>
        <v>2.1606699999999996</v>
      </c>
      <c r="AQ1838" s="17">
        <f t="shared" si="658"/>
        <v>0.81631680000000006</v>
      </c>
      <c r="AR1838" s="17">
        <f t="shared" si="653"/>
        <v>97.004999999999995</v>
      </c>
      <c r="AS1838" s="17">
        <f t="shared" si="675"/>
        <v>0.83390799999999998</v>
      </c>
      <c r="AT1838" s="17">
        <f t="shared" si="659"/>
        <v>100.8158948</v>
      </c>
      <c r="AU1838" s="5">
        <f t="shared" si="660"/>
        <v>84.63</v>
      </c>
      <c r="AV1838" s="5">
        <f t="shared" si="661"/>
        <v>29.305319999999998</v>
      </c>
      <c r="AW1838" s="5">
        <f t="shared" si="673"/>
        <v>0</v>
      </c>
      <c r="AX1838" s="5">
        <f t="shared" si="674"/>
        <v>0</v>
      </c>
      <c r="AY1838" s="5">
        <f t="shared" si="662"/>
        <v>0.41640000000000005</v>
      </c>
      <c r="AZ1838" s="5">
        <f t="shared" si="663"/>
        <v>114.35171999999999</v>
      </c>
      <c r="BA1838" s="7">
        <f t="shared" si="664"/>
        <v>-6.290828298013923E-2</v>
      </c>
      <c r="BB1838" s="62">
        <f t="shared" si="665"/>
        <v>7123.82</v>
      </c>
      <c r="BC1838" s="28">
        <f t="shared" si="666"/>
        <v>-2.3932524006044253E-3</v>
      </c>
      <c r="BD1838" s="32">
        <f t="shared" si="667"/>
        <v>2.1431838742158343E-2</v>
      </c>
      <c r="BE1838" s="32">
        <f t="shared" si="668"/>
        <v>8.0971041483034085E-3</v>
      </c>
      <c r="BF1838" s="35">
        <f t="shared" si="669"/>
        <v>0.97047105710953818</v>
      </c>
      <c r="BG1838" s="37">
        <f t="shared" si="670"/>
        <v>0.74008506387136119</v>
      </c>
      <c r="BH1838" s="33">
        <f t="shared" si="671"/>
        <v>0.25627353921742502</v>
      </c>
      <c r="BI1838" s="33">
        <f t="shared" si="672"/>
        <v>3.6413969112139293E-3</v>
      </c>
      <c r="BJ1838" s="63"/>
      <c r="BK1838" s="63">
        <v>79.400000000000006</v>
      </c>
      <c r="BL1838" s="63"/>
      <c r="BM1838" s="63"/>
      <c r="BN1838" s="63"/>
      <c r="BO1838" s="63"/>
      <c r="BP1838" s="63"/>
      <c r="BQ1838" s="63"/>
      <c r="BR1838" s="63"/>
      <c r="BS1838" s="63">
        <v>12.5</v>
      </c>
      <c r="BT1838" s="63"/>
      <c r="BU1838" s="63"/>
      <c r="BV1838" s="63"/>
      <c r="BW1838" s="63"/>
      <c r="BX1838" s="63"/>
      <c r="BY1838" s="63"/>
      <c r="BZ1838" s="63"/>
      <c r="CA1838" s="63"/>
      <c r="CB1838" s="63"/>
      <c r="CC1838" s="63"/>
      <c r="CD1838" s="63"/>
      <c r="CE1838" s="63"/>
      <c r="CF1838" s="63"/>
      <c r="CG1838" s="63"/>
      <c r="CH1838" s="63"/>
      <c r="CI1838" s="63"/>
      <c r="CJ1838" s="63"/>
      <c r="CK1838" s="63"/>
      <c r="CL1838" s="63"/>
      <c r="CM1838" s="63"/>
      <c r="CN1838" s="63">
        <v>20030211</v>
      </c>
      <c r="CO1838" s="63" t="s">
        <v>3607</v>
      </c>
      <c r="CP1838" s="66"/>
      <c r="CQ1838" s="64">
        <v>37665</v>
      </c>
      <c r="CR1838" s="78" t="s">
        <v>2039</v>
      </c>
      <c r="CS1838" s="78" t="s">
        <v>6954</v>
      </c>
    </row>
    <row r="1839" spans="1:97">
      <c r="A1839" s="63" t="s">
        <v>3591</v>
      </c>
      <c r="B1839" s="63" t="s">
        <v>1523</v>
      </c>
      <c r="C1839" s="63">
        <v>3752</v>
      </c>
      <c r="D1839" s="19" t="s">
        <v>3782</v>
      </c>
      <c r="E1839" s="63" t="s">
        <v>1707</v>
      </c>
      <c r="F1839" s="63" t="s">
        <v>5168</v>
      </c>
      <c r="G1839" s="65" t="s">
        <v>3597</v>
      </c>
      <c r="H1839" s="65">
        <v>35</v>
      </c>
      <c r="I1839" s="65">
        <v>19</v>
      </c>
      <c r="J1839" s="65">
        <v>94</v>
      </c>
      <c r="K1839" s="23">
        <v>41.583382999999998</v>
      </c>
      <c r="L1839" s="23">
        <v>-107.96287700000001</v>
      </c>
      <c r="M1839" s="61" t="s">
        <v>1524</v>
      </c>
      <c r="N1839" s="63" t="s">
        <v>1525</v>
      </c>
      <c r="O1839" s="63"/>
      <c r="P1839" s="63" t="s">
        <v>7126</v>
      </c>
      <c r="Q1839" s="63"/>
      <c r="R1839" s="63"/>
      <c r="S1839" s="55"/>
      <c r="T1839" s="63"/>
      <c r="U1839" s="66" t="s">
        <v>1526</v>
      </c>
      <c r="V1839" s="63"/>
      <c r="W1839" s="66">
        <v>9952</v>
      </c>
      <c r="X1839" s="66">
        <v>9949</v>
      </c>
      <c r="Y1839" s="63"/>
      <c r="Z1839" s="64">
        <v>37663</v>
      </c>
      <c r="AA1839" s="63">
        <v>8.19</v>
      </c>
      <c r="AB1839" s="63"/>
      <c r="AC1839" s="63">
        <v>18.3</v>
      </c>
      <c r="AD1839" s="63">
        <v>2.8</v>
      </c>
      <c r="AE1839" s="63">
        <v>3370</v>
      </c>
      <c r="AF1839" s="63">
        <v>24.8</v>
      </c>
      <c r="AG1839" s="63"/>
      <c r="AH1839" s="63">
        <v>4448</v>
      </c>
      <c r="AI1839" s="63">
        <v>2535</v>
      </c>
      <c r="AJ1839" s="63"/>
      <c r="AK1839" s="63"/>
      <c r="AL1839" s="63">
        <v>18</v>
      </c>
      <c r="AM1839" s="63">
        <v>10614</v>
      </c>
      <c r="AN1839" s="63"/>
      <c r="AO1839" s="63" t="s">
        <v>1527</v>
      </c>
      <c r="AP1839" s="17">
        <f t="shared" si="657"/>
        <v>0.91317000000000004</v>
      </c>
      <c r="AQ1839" s="17">
        <f t="shared" si="658"/>
        <v>0.23041199999999998</v>
      </c>
      <c r="AR1839" s="17">
        <f t="shared" si="653"/>
        <v>146.595</v>
      </c>
      <c r="AS1839" s="17">
        <f t="shared" si="675"/>
        <v>0.63438399999999995</v>
      </c>
      <c r="AT1839" s="17">
        <f t="shared" si="659"/>
        <v>148.37296600000002</v>
      </c>
      <c r="AU1839" s="5">
        <f t="shared" si="660"/>
        <v>125.47807999999999</v>
      </c>
      <c r="AV1839" s="5">
        <f t="shared" si="661"/>
        <v>41.548649999999995</v>
      </c>
      <c r="AW1839" s="5">
        <f t="shared" si="673"/>
        <v>0</v>
      </c>
      <c r="AX1839" s="5">
        <f t="shared" si="674"/>
        <v>0</v>
      </c>
      <c r="AY1839" s="5">
        <f t="shared" si="662"/>
        <v>0.37476000000000004</v>
      </c>
      <c r="AZ1839" s="5">
        <f t="shared" si="663"/>
        <v>167.40149</v>
      </c>
      <c r="BA1839" s="7">
        <f t="shared" si="664"/>
        <v>-6.0259858384491924E-2</v>
      </c>
      <c r="BB1839" s="62">
        <f t="shared" si="665"/>
        <v>10416.9</v>
      </c>
      <c r="BC1839" s="28">
        <f t="shared" si="666"/>
        <v>-9.3719241687231815E-3</v>
      </c>
      <c r="BD1839" s="32">
        <f t="shared" si="667"/>
        <v>6.1545578323210165E-3</v>
      </c>
      <c r="BE1839" s="32">
        <f t="shared" si="668"/>
        <v>1.5529244053798853E-3</v>
      </c>
      <c r="BF1839" s="35">
        <f t="shared" si="669"/>
        <v>0.99229251776229899</v>
      </c>
      <c r="BG1839" s="36">
        <f t="shared" si="670"/>
        <v>0.74956369862657735</v>
      </c>
      <c r="BH1839" s="33">
        <f t="shared" si="671"/>
        <v>0.24819761162221432</v>
      </c>
      <c r="BI1839" s="33">
        <f t="shared" si="672"/>
        <v>2.2386897512083081E-3</v>
      </c>
      <c r="BJ1839" s="63"/>
      <c r="BK1839" s="63">
        <v>0.09</v>
      </c>
      <c r="BL1839" s="63"/>
      <c r="BM1839" s="63"/>
      <c r="BN1839" s="63"/>
      <c r="BO1839" s="63"/>
      <c r="BP1839" s="63"/>
      <c r="BQ1839" s="63"/>
      <c r="BR1839" s="63"/>
      <c r="BS1839" s="63">
        <v>7.92</v>
      </c>
      <c r="BT1839" s="63"/>
      <c r="BU1839" s="63"/>
      <c r="BV1839" s="63"/>
      <c r="BW1839" s="63"/>
      <c r="BX1839" s="63"/>
      <c r="BY1839" s="63"/>
      <c r="BZ1839" s="63"/>
      <c r="CA1839" s="63"/>
      <c r="CB1839" s="63"/>
      <c r="CC1839" s="63"/>
      <c r="CD1839" s="63"/>
      <c r="CE1839" s="63"/>
      <c r="CF1839" s="63"/>
      <c r="CG1839" s="63"/>
      <c r="CH1839" s="63"/>
      <c r="CI1839" s="63"/>
      <c r="CJ1839" s="63"/>
      <c r="CK1839" s="63"/>
      <c r="CL1839" s="63"/>
      <c r="CM1839" s="63"/>
      <c r="CN1839" s="63">
        <v>20030211</v>
      </c>
      <c r="CO1839" s="63" t="s">
        <v>3607</v>
      </c>
      <c r="CP1839" s="66"/>
      <c r="CQ1839" s="64">
        <v>37665</v>
      </c>
      <c r="CR1839" s="78" t="s">
        <v>2043</v>
      </c>
      <c r="CS1839" s="78" t="s">
        <v>6954</v>
      </c>
    </row>
    <row r="1840" spans="1:97">
      <c r="A1840" s="63" t="s">
        <v>3591</v>
      </c>
      <c r="B1840" s="63" t="s">
        <v>4342</v>
      </c>
      <c r="C1840" s="63">
        <v>3757</v>
      </c>
      <c r="D1840" s="19" t="s">
        <v>3782</v>
      </c>
      <c r="E1840" s="63" t="s">
        <v>1707</v>
      </c>
      <c r="F1840" s="63" t="s">
        <v>2492</v>
      </c>
      <c r="G1840" s="65" t="s">
        <v>272</v>
      </c>
      <c r="H1840" s="65">
        <v>36</v>
      </c>
      <c r="I1840" s="65">
        <v>19</v>
      </c>
      <c r="J1840" s="65">
        <v>95</v>
      </c>
      <c r="K1840" s="23">
        <v>41.57555</v>
      </c>
      <c r="L1840" s="23">
        <v>-108.04962500000001</v>
      </c>
      <c r="M1840" s="61" t="s">
        <v>4357</v>
      </c>
      <c r="N1840" s="63" t="s">
        <v>4358</v>
      </c>
      <c r="O1840" s="63"/>
      <c r="P1840" s="63" t="s">
        <v>7126</v>
      </c>
      <c r="Q1840" s="63"/>
      <c r="R1840" s="63"/>
      <c r="S1840" s="55"/>
      <c r="T1840" s="63"/>
      <c r="U1840" s="66" t="s">
        <v>6120</v>
      </c>
      <c r="V1840" s="63"/>
      <c r="W1840" s="66">
        <v>10184</v>
      </c>
      <c r="X1840" s="66">
        <v>10181</v>
      </c>
      <c r="Y1840" s="63"/>
      <c r="Z1840" s="64">
        <v>37657</v>
      </c>
      <c r="AA1840" s="63">
        <v>8.23</v>
      </c>
      <c r="AB1840" s="63"/>
      <c r="AC1840" s="63">
        <v>30.9</v>
      </c>
      <c r="AD1840" s="63">
        <v>4.3899999999999997</v>
      </c>
      <c r="AE1840" s="63">
        <v>3220</v>
      </c>
      <c r="AF1840" s="63">
        <v>22.7</v>
      </c>
      <c r="AG1840" s="63"/>
      <c r="AH1840" s="63">
        <v>4149</v>
      </c>
      <c r="AI1840" s="63">
        <v>2375</v>
      </c>
      <c r="AJ1840" s="63"/>
      <c r="AK1840" s="63"/>
      <c r="AL1840" s="63">
        <v>15</v>
      </c>
      <c r="AM1840" s="63">
        <v>9370</v>
      </c>
      <c r="AN1840" s="63"/>
      <c r="AO1840" s="63" t="s">
        <v>3536</v>
      </c>
      <c r="AP1840" s="17">
        <f t="shared" si="657"/>
        <v>1.5419099999999999</v>
      </c>
      <c r="AQ1840" s="17">
        <f t="shared" si="658"/>
        <v>0.36125309999999999</v>
      </c>
      <c r="AR1840" s="17">
        <f t="shared" ref="AR1840:AR1903" si="676">IF(AE1840&gt;0,AE1840*0.0435,0)</f>
        <v>140.07</v>
      </c>
      <c r="AS1840" s="17">
        <f t="shared" si="675"/>
        <v>0.5806659999999999</v>
      </c>
      <c r="AT1840" s="17">
        <f t="shared" si="659"/>
        <v>142.5538291</v>
      </c>
      <c r="AU1840" s="5">
        <f t="shared" si="660"/>
        <v>117.04329</v>
      </c>
      <c r="AV1840" s="5">
        <f t="shared" si="661"/>
        <v>38.926249999999996</v>
      </c>
      <c r="AW1840" s="5">
        <f t="shared" si="673"/>
        <v>0</v>
      </c>
      <c r="AX1840" s="5">
        <f t="shared" si="674"/>
        <v>0</v>
      </c>
      <c r="AY1840" s="5">
        <f t="shared" si="662"/>
        <v>0.31230000000000002</v>
      </c>
      <c r="AZ1840" s="5">
        <f t="shared" si="663"/>
        <v>156.28183999999999</v>
      </c>
      <c r="BA1840" s="7">
        <f t="shared" si="664"/>
        <v>-4.5938327714842346E-2</v>
      </c>
      <c r="BB1840" s="62">
        <f t="shared" si="665"/>
        <v>9816.99</v>
      </c>
      <c r="BC1840" s="28">
        <f t="shared" si="666"/>
        <v>2.3296514982287467E-2</v>
      </c>
      <c r="BD1840" s="32">
        <f t="shared" si="667"/>
        <v>1.0816335202882318E-2</v>
      </c>
      <c r="BE1840" s="32">
        <f t="shared" si="668"/>
        <v>2.5341522025801549E-3</v>
      </c>
      <c r="BF1840" s="35">
        <f t="shared" si="669"/>
        <v>0.98664951259453748</v>
      </c>
      <c r="BG1840" s="36">
        <f t="shared" si="670"/>
        <v>0.74892444317266804</v>
      </c>
      <c r="BH1840" s="33">
        <f t="shared" si="671"/>
        <v>0.24907724403551942</v>
      </c>
      <c r="BI1840" s="33">
        <f t="shared" si="672"/>
        <v>1.998312791812536E-3</v>
      </c>
      <c r="BJ1840" s="63"/>
      <c r="BK1840" s="63">
        <v>0.27</v>
      </c>
      <c r="BL1840" s="63"/>
      <c r="BM1840" s="63"/>
      <c r="BN1840" s="63"/>
      <c r="BO1840" s="63"/>
      <c r="BP1840" s="63"/>
      <c r="BQ1840" s="63"/>
      <c r="BR1840" s="63"/>
      <c r="BS1840" s="63">
        <v>16.399999999999999</v>
      </c>
      <c r="BT1840" s="63"/>
      <c r="BU1840" s="63"/>
      <c r="BV1840" s="63"/>
      <c r="BW1840" s="63"/>
      <c r="BX1840" s="63"/>
      <c r="BY1840" s="63"/>
      <c r="BZ1840" s="63"/>
      <c r="CA1840" s="63"/>
      <c r="CB1840" s="63"/>
      <c r="CC1840" s="63"/>
      <c r="CD1840" s="63"/>
      <c r="CE1840" s="63"/>
      <c r="CF1840" s="63"/>
      <c r="CG1840" s="63"/>
      <c r="CH1840" s="63"/>
      <c r="CI1840" s="63"/>
      <c r="CJ1840" s="63"/>
      <c r="CK1840" s="63"/>
      <c r="CL1840" s="63"/>
      <c r="CM1840" s="63"/>
      <c r="CN1840" s="63">
        <v>20030205</v>
      </c>
      <c r="CO1840" s="63" t="s">
        <v>3607</v>
      </c>
      <c r="CP1840" s="66"/>
      <c r="CQ1840" s="64">
        <v>37659</v>
      </c>
      <c r="CR1840" s="78" t="s">
        <v>2039</v>
      </c>
      <c r="CS1840" s="78" t="s">
        <v>6954</v>
      </c>
    </row>
    <row r="1841" spans="1:97">
      <c r="A1841" s="63" t="s">
        <v>3591</v>
      </c>
      <c r="B1841" s="63" t="s">
        <v>4342</v>
      </c>
      <c r="C1841" s="63">
        <v>3759</v>
      </c>
      <c r="D1841" s="19" t="s">
        <v>3782</v>
      </c>
      <c r="E1841" s="63" t="s">
        <v>1707</v>
      </c>
      <c r="F1841" s="63" t="s">
        <v>2492</v>
      </c>
      <c r="G1841" s="65" t="s">
        <v>3612</v>
      </c>
      <c r="H1841" s="65">
        <v>36</v>
      </c>
      <c r="I1841" s="65">
        <v>19</v>
      </c>
      <c r="J1841" s="65">
        <v>95</v>
      </c>
      <c r="K1841" s="23">
        <v>41.575870000000002</v>
      </c>
      <c r="L1841" s="23">
        <v>-108.058869</v>
      </c>
      <c r="M1841" s="61" t="s">
        <v>4343</v>
      </c>
      <c r="N1841" s="63" t="s">
        <v>4344</v>
      </c>
      <c r="O1841" s="63"/>
      <c r="P1841" s="63" t="s">
        <v>7126</v>
      </c>
      <c r="Q1841" s="63"/>
      <c r="R1841" s="63"/>
      <c r="S1841" s="55"/>
      <c r="T1841" s="63"/>
      <c r="U1841" s="66" t="s">
        <v>4345</v>
      </c>
      <c r="V1841" s="63"/>
      <c r="W1841" s="66">
        <v>10200</v>
      </c>
      <c r="X1841" s="66">
        <v>10197</v>
      </c>
      <c r="Y1841" s="63"/>
      <c r="Z1841" s="64">
        <v>37662</v>
      </c>
      <c r="AA1841" s="63">
        <v>8.0299999999999994</v>
      </c>
      <c r="AB1841" s="63"/>
      <c r="AC1841" s="63">
        <v>32.299999999999997</v>
      </c>
      <c r="AD1841" s="63">
        <v>5.86</v>
      </c>
      <c r="AE1841" s="63">
        <v>2670</v>
      </c>
      <c r="AF1841" s="63">
        <v>43.6</v>
      </c>
      <c r="AG1841" s="63"/>
      <c r="AH1841" s="63">
        <v>3748</v>
      </c>
      <c r="AI1841" s="63">
        <v>2135</v>
      </c>
      <c r="AJ1841" s="63"/>
      <c r="AK1841" s="63"/>
      <c r="AL1841" s="63">
        <v>40</v>
      </c>
      <c r="AM1841" s="63">
        <v>8599</v>
      </c>
      <c r="AN1841" s="63"/>
      <c r="AO1841" s="63" t="s">
        <v>3536</v>
      </c>
      <c r="AP1841" s="17">
        <f t="shared" si="657"/>
        <v>1.6117699999999999</v>
      </c>
      <c r="AQ1841" s="17">
        <f t="shared" si="658"/>
        <v>0.48221940000000002</v>
      </c>
      <c r="AR1841" s="17">
        <f t="shared" si="676"/>
        <v>116.145</v>
      </c>
      <c r="AS1841" s="17">
        <f t="shared" si="675"/>
        <v>1.1152880000000001</v>
      </c>
      <c r="AT1841" s="17">
        <f t="shared" si="659"/>
        <v>119.3542774</v>
      </c>
      <c r="AU1841" s="5">
        <f t="shared" si="660"/>
        <v>105.73107999999999</v>
      </c>
      <c r="AV1841" s="5">
        <f t="shared" si="661"/>
        <v>34.992649999999998</v>
      </c>
      <c r="AW1841" s="5">
        <f t="shared" si="673"/>
        <v>0</v>
      </c>
      <c r="AX1841" s="5">
        <f t="shared" si="674"/>
        <v>0</v>
      </c>
      <c r="AY1841" s="5">
        <f t="shared" si="662"/>
        <v>0.8328000000000001</v>
      </c>
      <c r="AZ1841" s="5">
        <f t="shared" si="663"/>
        <v>141.55652999999998</v>
      </c>
      <c r="BA1841" s="7">
        <f t="shared" si="664"/>
        <v>-8.5095181841056938E-2</v>
      </c>
      <c r="BB1841" s="62">
        <f t="shared" si="665"/>
        <v>8674.76</v>
      </c>
      <c r="BC1841" s="28">
        <f t="shared" si="666"/>
        <v>4.3858430359111278E-3</v>
      </c>
      <c r="BD1841" s="32">
        <f t="shared" si="667"/>
        <v>1.3504082426793695E-2</v>
      </c>
      <c r="BE1841" s="32">
        <f t="shared" si="668"/>
        <v>4.0402355952766219E-3</v>
      </c>
      <c r="BF1841" s="35">
        <f t="shared" si="669"/>
        <v>0.98245568197792965</v>
      </c>
      <c r="BG1841" s="36">
        <f t="shared" si="670"/>
        <v>0.74691771548793973</v>
      </c>
      <c r="BH1841" s="33">
        <f t="shared" si="671"/>
        <v>0.24719912249897621</v>
      </c>
      <c r="BI1841" s="33">
        <f t="shared" si="672"/>
        <v>5.8831620130841032E-3</v>
      </c>
      <c r="BJ1841" s="63"/>
      <c r="BK1841" s="63">
        <v>5.59</v>
      </c>
      <c r="BL1841" s="63"/>
      <c r="BM1841" s="63"/>
      <c r="BN1841" s="63"/>
      <c r="BO1841" s="63"/>
      <c r="BP1841" s="63"/>
      <c r="BQ1841" s="63"/>
      <c r="BR1841" s="63"/>
      <c r="BS1841" s="63">
        <v>4.97</v>
      </c>
      <c r="BT1841" s="63"/>
      <c r="BU1841" s="63"/>
      <c r="BV1841" s="63"/>
      <c r="BW1841" s="63"/>
      <c r="BX1841" s="63"/>
      <c r="BY1841" s="63"/>
      <c r="BZ1841" s="63"/>
      <c r="CA1841" s="63"/>
      <c r="CB1841" s="63"/>
      <c r="CC1841" s="63"/>
      <c r="CD1841" s="63"/>
      <c r="CE1841" s="63"/>
      <c r="CF1841" s="63"/>
      <c r="CG1841" s="63"/>
      <c r="CH1841" s="63"/>
      <c r="CI1841" s="63"/>
      <c r="CJ1841" s="63"/>
      <c r="CK1841" s="63"/>
      <c r="CL1841" s="63"/>
      <c r="CM1841" s="63"/>
      <c r="CN1841" s="63">
        <v>20030210</v>
      </c>
      <c r="CO1841" s="63" t="s">
        <v>3607</v>
      </c>
      <c r="CP1841" s="66"/>
      <c r="CQ1841" s="64">
        <v>37664</v>
      </c>
      <c r="CR1841" s="78" t="s">
        <v>2039</v>
      </c>
      <c r="CS1841" s="78" t="s">
        <v>6954</v>
      </c>
    </row>
    <row r="1842" spans="1:97">
      <c r="A1842" s="20" t="s">
        <v>3590</v>
      </c>
      <c r="B1842" s="16" t="s">
        <v>458</v>
      </c>
      <c r="C1842" s="19">
        <v>49008437</v>
      </c>
      <c r="D1842" s="19" t="s">
        <v>3782</v>
      </c>
      <c r="E1842" s="19" t="s">
        <v>1707</v>
      </c>
      <c r="G1842" s="47"/>
      <c r="H1842" s="47" t="s">
        <v>4890</v>
      </c>
      <c r="I1842" s="47" t="s">
        <v>5442</v>
      </c>
      <c r="J1842" s="47" t="s">
        <v>5480</v>
      </c>
      <c r="K1842" s="23">
        <v>41.636330000000001</v>
      </c>
      <c r="L1842" s="23">
        <v>-108.36190000000001</v>
      </c>
      <c r="M1842" s="61" t="s">
        <v>1078</v>
      </c>
      <c r="N1842" s="19" t="s">
        <v>1609</v>
      </c>
      <c r="P1842" s="19" t="s">
        <v>7126</v>
      </c>
      <c r="Q1842" s="55"/>
      <c r="R1842" s="55"/>
      <c r="S1842" s="55">
        <f t="shared" ref="S1842:S1854" si="677">V1842-U1842</f>
        <v>65</v>
      </c>
      <c r="T1842" s="19"/>
      <c r="U1842" s="55">
        <v>6624</v>
      </c>
      <c r="V1842" s="55">
        <v>6689</v>
      </c>
      <c r="W1842" s="55"/>
      <c r="X1842" s="55"/>
      <c r="Y1842" s="51" t="s">
        <v>3798</v>
      </c>
      <c r="Z1842" s="40">
        <v>26360</v>
      </c>
      <c r="AA1842" s="52">
        <v>8.6000003814697266</v>
      </c>
      <c r="AB1842" s="19" t="s">
        <v>3789</v>
      </c>
      <c r="AC1842" s="19">
        <v>16</v>
      </c>
      <c r="AD1842" s="19">
        <v>14</v>
      </c>
      <c r="AE1842" s="19">
        <v>1226</v>
      </c>
      <c r="AF1842" s="19">
        <v>71</v>
      </c>
      <c r="AG1842" s="19">
        <v>-3</v>
      </c>
      <c r="AH1842" s="19">
        <v>288</v>
      </c>
      <c r="AI1842" s="19">
        <v>2342</v>
      </c>
      <c r="AJ1842" s="19"/>
      <c r="AK1842" s="19"/>
      <c r="AL1842" s="19">
        <v>220</v>
      </c>
      <c r="AM1842" s="19">
        <v>3169</v>
      </c>
      <c r="AP1842" s="17">
        <f t="shared" si="657"/>
        <v>0.7984</v>
      </c>
      <c r="AQ1842" s="17">
        <f t="shared" si="658"/>
        <v>1.1520600000000001</v>
      </c>
      <c r="AR1842" s="17">
        <f t="shared" si="676"/>
        <v>53.330999999999996</v>
      </c>
      <c r="AS1842" s="17">
        <f t="shared" si="675"/>
        <v>1.8161799999999999</v>
      </c>
      <c r="AT1842" s="17">
        <f t="shared" si="659"/>
        <v>57.097639999999998</v>
      </c>
      <c r="AU1842" s="5">
        <f t="shared" si="660"/>
        <v>8.1244800000000001</v>
      </c>
      <c r="AV1842" s="5">
        <f t="shared" si="661"/>
        <v>38.385379999999998</v>
      </c>
      <c r="AW1842" s="5"/>
      <c r="AX1842" s="5"/>
      <c r="AY1842" s="5">
        <f t="shared" si="662"/>
        <v>4.5804</v>
      </c>
      <c r="AZ1842" s="5">
        <f t="shared" si="663"/>
        <v>51.090259999999994</v>
      </c>
      <c r="BA1842" s="7">
        <f t="shared" si="664"/>
        <v>5.5527281701558177E-2</v>
      </c>
      <c r="BB1842" s="62">
        <f t="shared" si="665"/>
        <v>4174</v>
      </c>
      <c r="BC1842" s="6">
        <f t="shared" si="666"/>
        <v>0.13686504153615689</v>
      </c>
      <c r="BD1842" s="32">
        <f t="shared" si="667"/>
        <v>1.3983064799175588E-2</v>
      </c>
      <c r="BE1842" s="32">
        <f t="shared" si="668"/>
        <v>2.0177016072818424E-2</v>
      </c>
      <c r="BF1842" s="35">
        <f t="shared" si="669"/>
        <v>0.96583991912800604</v>
      </c>
      <c r="BG1842" s="33">
        <f t="shared" si="670"/>
        <v>0.15902209149062857</v>
      </c>
      <c r="BH1842" s="36">
        <f t="shared" si="671"/>
        <v>0.75132481220490954</v>
      </c>
      <c r="BI1842" s="33">
        <f t="shared" si="672"/>
        <v>8.9653096304461957E-2</v>
      </c>
      <c r="CM1842" s="51" t="s">
        <v>1079</v>
      </c>
      <c r="CR1842" s="78" t="s">
        <v>2038</v>
      </c>
      <c r="CS1842" s="78" t="s">
        <v>6954</v>
      </c>
    </row>
    <row r="1843" spans="1:97">
      <c r="A1843" s="20" t="s">
        <v>3590</v>
      </c>
      <c r="B1843" s="16" t="s">
        <v>461</v>
      </c>
      <c r="C1843" s="19">
        <v>49009190</v>
      </c>
      <c r="D1843" s="19" t="s">
        <v>3782</v>
      </c>
      <c r="E1843" s="19" t="s">
        <v>1707</v>
      </c>
      <c r="F1843" s="19" t="s">
        <v>1072</v>
      </c>
      <c r="G1843" s="47"/>
      <c r="H1843" s="47" t="s">
        <v>4890</v>
      </c>
      <c r="I1843" s="47" t="s">
        <v>5442</v>
      </c>
      <c r="J1843" s="47" t="s">
        <v>5488</v>
      </c>
      <c r="K1843" s="23">
        <v>41.643810000000002</v>
      </c>
      <c r="L1843" s="23">
        <v>-108.46792000000001</v>
      </c>
      <c r="M1843" s="61" t="s">
        <v>3226</v>
      </c>
      <c r="N1843" s="19" t="s">
        <v>3227</v>
      </c>
      <c r="P1843" s="19" t="s">
        <v>7126</v>
      </c>
      <c r="Q1843" s="55"/>
      <c r="R1843" s="55"/>
      <c r="S1843" s="55">
        <f t="shared" si="677"/>
        <v>17</v>
      </c>
      <c r="T1843" s="19"/>
      <c r="U1843" s="55">
        <v>5463</v>
      </c>
      <c r="V1843" s="55">
        <v>5480</v>
      </c>
      <c r="W1843" s="55">
        <v>5829</v>
      </c>
      <c r="X1843" s="55"/>
      <c r="Y1843" s="51" t="s">
        <v>3798</v>
      </c>
      <c r="Z1843" s="40">
        <v>22696</v>
      </c>
      <c r="AA1843" s="52">
        <v>7.6999998092651367</v>
      </c>
      <c r="AB1843" s="19" t="s">
        <v>3837</v>
      </c>
      <c r="AC1843" s="19">
        <v>83</v>
      </c>
      <c r="AD1843" s="19">
        <v>29</v>
      </c>
      <c r="AE1843" s="19">
        <v>7656</v>
      </c>
      <c r="AF1843" s="19">
        <v>-3</v>
      </c>
      <c r="AG1843" s="19">
        <v>-3</v>
      </c>
      <c r="AH1843" s="19">
        <v>9700</v>
      </c>
      <c r="AI1843" s="19">
        <v>4026</v>
      </c>
      <c r="AJ1843" s="19"/>
      <c r="AK1843" s="19"/>
      <c r="AL1843" s="19">
        <v>-1</v>
      </c>
      <c r="AM1843" s="19">
        <v>19451</v>
      </c>
      <c r="AP1843" s="17">
        <f t="shared" si="657"/>
        <v>4.1417000000000002</v>
      </c>
      <c r="AQ1843" s="17">
        <f t="shared" si="658"/>
        <v>2.3864100000000001</v>
      </c>
      <c r="AR1843" s="17">
        <f t="shared" si="676"/>
        <v>333.036</v>
      </c>
      <c r="AS1843" s="17">
        <f t="shared" si="675"/>
        <v>0</v>
      </c>
      <c r="AT1843" s="17">
        <f t="shared" si="659"/>
        <v>339.56411000000003</v>
      </c>
      <c r="AU1843" s="5">
        <f t="shared" si="660"/>
        <v>273.637</v>
      </c>
      <c r="AV1843" s="5">
        <f t="shared" si="661"/>
        <v>65.986139999999992</v>
      </c>
      <c r="AW1843" s="5"/>
      <c r="AX1843" s="5"/>
      <c r="AY1843" s="5">
        <f t="shared" si="662"/>
        <v>0</v>
      </c>
      <c r="AZ1843" s="5">
        <f t="shared" si="663"/>
        <v>339.62313999999998</v>
      </c>
      <c r="BA1843" s="7">
        <f t="shared" si="664"/>
        <v>-8.691270338179962E-5</v>
      </c>
      <c r="BB1843" s="62">
        <f t="shared" si="665"/>
        <v>21487</v>
      </c>
      <c r="BC1843" s="6">
        <f t="shared" si="666"/>
        <v>4.9733743710000486E-2</v>
      </c>
      <c r="BD1843" s="32">
        <f t="shared" si="667"/>
        <v>1.2197107638966909E-2</v>
      </c>
      <c r="BE1843" s="32">
        <f t="shared" si="668"/>
        <v>7.0278628680751918E-3</v>
      </c>
      <c r="BF1843" s="35">
        <f t="shared" si="669"/>
        <v>0.98077502949295781</v>
      </c>
      <c r="BG1843" s="36">
        <f t="shared" si="670"/>
        <v>0.80570776184449633</v>
      </c>
      <c r="BH1843" s="33">
        <f t="shared" si="671"/>
        <v>0.19429223815550375</v>
      </c>
      <c r="BI1843" s="33">
        <f t="shared" si="672"/>
        <v>0</v>
      </c>
      <c r="CM1843" s="51" t="s">
        <v>3824</v>
      </c>
      <c r="CR1843" s="78" t="s">
        <v>2038</v>
      </c>
      <c r="CS1843" s="78" t="s">
        <v>6954</v>
      </c>
    </row>
    <row r="1844" spans="1:97">
      <c r="A1844" s="20" t="s">
        <v>3590</v>
      </c>
      <c r="B1844" s="16" t="s">
        <v>474</v>
      </c>
      <c r="C1844" s="19">
        <v>49015706</v>
      </c>
      <c r="D1844" s="19" t="s">
        <v>3782</v>
      </c>
      <c r="E1844" s="19" t="s">
        <v>1707</v>
      </c>
      <c r="F1844" s="19" t="s">
        <v>1735</v>
      </c>
      <c r="G1844" s="47"/>
      <c r="H1844" s="47" t="s">
        <v>3800</v>
      </c>
      <c r="I1844" s="47" t="s">
        <v>5442</v>
      </c>
      <c r="J1844" s="47" t="s">
        <v>5488</v>
      </c>
      <c r="K1844" s="23">
        <v>41.6374</v>
      </c>
      <c r="L1844" s="23">
        <v>-108.45950000000001</v>
      </c>
      <c r="M1844" s="61" t="s">
        <v>5256</v>
      </c>
      <c r="N1844" s="19" t="s">
        <v>2241</v>
      </c>
      <c r="P1844" s="19" t="s">
        <v>7126</v>
      </c>
      <c r="Q1844" s="55"/>
      <c r="R1844" s="55"/>
      <c r="S1844" s="55">
        <f t="shared" si="677"/>
        <v>17</v>
      </c>
      <c r="T1844" s="19"/>
      <c r="U1844" s="55">
        <v>5991</v>
      </c>
      <c r="V1844" s="55">
        <v>6008</v>
      </c>
      <c r="W1844" s="55"/>
      <c r="X1844" s="55"/>
      <c r="Y1844" s="51" t="s">
        <v>3798</v>
      </c>
      <c r="AA1844" s="52">
        <v>7</v>
      </c>
      <c r="AB1844" s="19" t="s">
        <v>3837</v>
      </c>
      <c r="AC1844" s="19">
        <v>349</v>
      </c>
      <c r="AD1844" s="19">
        <v>209</v>
      </c>
      <c r="AE1844" s="19">
        <v>34345</v>
      </c>
      <c r="AF1844" s="19">
        <v>-3</v>
      </c>
      <c r="AG1844" s="19">
        <v>-3</v>
      </c>
      <c r="AH1844" s="19">
        <v>51000</v>
      </c>
      <c r="AI1844" s="19">
        <v>2208</v>
      </c>
      <c r="AJ1844" s="19"/>
      <c r="AK1844" s="19"/>
      <c r="AL1844" s="19">
        <v>2605</v>
      </c>
      <c r="AM1844" s="19">
        <v>89595</v>
      </c>
      <c r="AP1844" s="17">
        <f t="shared" si="657"/>
        <v>17.415099999999999</v>
      </c>
      <c r="AQ1844" s="17">
        <f t="shared" si="658"/>
        <v>17.198610000000002</v>
      </c>
      <c r="AR1844" s="17">
        <f t="shared" si="676"/>
        <v>1494.0074999999999</v>
      </c>
      <c r="AS1844" s="17">
        <f t="shared" si="675"/>
        <v>0</v>
      </c>
      <c r="AT1844" s="17">
        <f t="shared" si="659"/>
        <v>1528.62121</v>
      </c>
      <c r="AU1844" s="5">
        <f t="shared" si="660"/>
        <v>1438.71</v>
      </c>
      <c r="AV1844" s="5">
        <f t="shared" si="661"/>
        <v>36.189119999999996</v>
      </c>
      <c r="AW1844" s="5"/>
      <c r="AX1844" s="5"/>
      <c r="AY1844" s="5">
        <f t="shared" si="662"/>
        <v>54.236100000000008</v>
      </c>
      <c r="AZ1844" s="5">
        <f t="shared" si="663"/>
        <v>1529.1352200000001</v>
      </c>
      <c r="BA1844" s="7">
        <f t="shared" si="664"/>
        <v>-1.6810037416881447E-4</v>
      </c>
      <c r="BB1844" s="62">
        <f t="shared" si="665"/>
        <v>90710</v>
      </c>
      <c r="BC1844" s="6">
        <f t="shared" si="666"/>
        <v>6.1839660575136578E-3</v>
      </c>
      <c r="BD1844" s="32">
        <f t="shared" si="667"/>
        <v>1.139268504589178E-2</v>
      </c>
      <c r="BE1844" s="32">
        <f t="shared" si="668"/>
        <v>1.1251060686250718E-2</v>
      </c>
      <c r="BF1844" s="35">
        <f t="shared" si="669"/>
        <v>0.97735625426785744</v>
      </c>
      <c r="BG1844" s="36">
        <f t="shared" si="670"/>
        <v>0.9408651250606862</v>
      </c>
      <c r="BH1844" s="33">
        <f t="shared" si="671"/>
        <v>2.3666396226227786E-2</v>
      </c>
      <c r="BI1844" s="33">
        <f t="shared" si="672"/>
        <v>3.5468478713085949E-2</v>
      </c>
      <c r="CM1844" s="51" t="s">
        <v>4862</v>
      </c>
      <c r="CR1844" s="78" t="s">
        <v>2038</v>
      </c>
      <c r="CS1844" s="78" t="s">
        <v>6954</v>
      </c>
    </row>
    <row r="1845" spans="1:97">
      <c r="A1845" s="20" t="s">
        <v>3590</v>
      </c>
      <c r="B1845" s="16" t="s">
        <v>6707</v>
      </c>
      <c r="C1845" s="19">
        <v>49008431</v>
      </c>
      <c r="D1845" s="19" t="s">
        <v>3782</v>
      </c>
      <c r="E1845" s="19" t="s">
        <v>1707</v>
      </c>
      <c r="F1845" s="19" t="s">
        <v>1072</v>
      </c>
      <c r="G1845" s="47"/>
      <c r="H1845" s="47" t="s">
        <v>3859</v>
      </c>
      <c r="I1845" s="47" t="s">
        <v>5442</v>
      </c>
      <c r="J1845" s="47" t="s">
        <v>5488</v>
      </c>
      <c r="K1845" s="23">
        <v>41.639960000000002</v>
      </c>
      <c r="L1845" s="23">
        <v>-108.4393</v>
      </c>
      <c r="M1845" s="61" t="s">
        <v>1073</v>
      </c>
      <c r="N1845" s="19" t="s">
        <v>1074</v>
      </c>
      <c r="P1845" s="19" t="s">
        <v>7126</v>
      </c>
      <c r="Q1845" s="55"/>
      <c r="R1845" s="55">
        <v>80</v>
      </c>
      <c r="S1845" s="55">
        <f t="shared" si="677"/>
        <v>16</v>
      </c>
      <c r="T1845" s="31" t="s">
        <v>2505</v>
      </c>
      <c r="U1845" s="55">
        <v>5882</v>
      </c>
      <c r="V1845" s="55">
        <v>5898</v>
      </c>
      <c r="W1845" s="55"/>
      <c r="X1845" s="55"/>
      <c r="Y1845" s="51" t="s">
        <v>3798</v>
      </c>
      <c r="Z1845" s="40">
        <v>23518</v>
      </c>
      <c r="AA1845" s="52">
        <v>8.1999998092651367</v>
      </c>
      <c r="AB1845" s="19" t="s">
        <v>3789</v>
      </c>
      <c r="AC1845" s="19">
        <v>56</v>
      </c>
      <c r="AD1845" s="19">
        <v>17</v>
      </c>
      <c r="AE1845" s="19">
        <v>1899</v>
      </c>
      <c r="AF1845" s="19">
        <v>48</v>
      </c>
      <c r="AG1845" s="19">
        <v>-3</v>
      </c>
      <c r="AH1845" s="19">
        <v>1120</v>
      </c>
      <c r="AI1845" s="19">
        <v>2843</v>
      </c>
      <c r="AJ1845" s="19"/>
      <c r="AK1845" s="19"/>
      <c r="AL1845" s="19">
        <v>469</v>
      </c>
      <c r="AM1845" s="19">
        <v>5009</v>
      </c>
      <c r="AP1845" s="17">
        <f t="shared" si="657"/>
        <v>2.7944</v>
      </c>
      <c r="AQ1845" s="17">
        <f t="shared" si="658"/>
        <v>1.39893</v>
      </c>
      <c r="AR1845" s="17">
        <f t="shared" si="676"/>
        <v>82.606499999999997</v>
      </c>
      <c r="AS1845" s="17">
        <f t="shared" si="675"/>
        <v>1.22784</v>
      </c>
      <c r="AT1845" s="17">
        <f t="shared" si="659"/>
        <v>88.027670000000001</v>
      </c>
      <c r="AU1845" s="5">
        <f t="shared" si="660"/>
        <v>31.595199999999998</v>
      </c>
      <c r="AV1845" s="5">
        <f t="shared" si="661"/>
        <v>46.596769999999992</v>
      </c>
      <c r="AW1845" s="5"/>
      <c r="AX1845" s="5"/>
      <c r="AY1845" s="5">
        <f t="shared" si="662"/>
        <v>9.7645800000000005</v>
      </c>
      <c r="AZ1845" s="5">
        <f t="shared" si="663"/>
        <v>87.956549999999993</v>
      </c>
      <c r="BA1845" s="7">
        <f t="shared" si="664"/>
        <v>4.0412714276318425E-4</v>
      </c>
      <c r="BB1845" s="62">
        <f t="shared" si="665"/>
        <v>6449</v>
      </c>
      <c r="BC1845" s="6">
        <f t="shared" si="666"/>
        <v>0.1256763833129691</v>
      </c>
      <c r="BD1845" s="32">
        <f t="shared" si="667"/>
        <v>3.1744563953584139E-2</v>
      </c>
      <c r="BE1845" s="32">
        <f t="shared" si="668"/>
        <v>1.5891934888200496E-2</v>
      </c>
      <c r="BF1845" s="35">
        <f t="shared" si="669"/>
        <v>0.95236350115821533</v>
      </c>
      <c r="BG1845" s="33">
        <f t="shared" si="670"/>
        <v>0.35921372541328644</v>
      </c>
      <c r="BH1845" s="37">
        <f t="shared" si="671"/>
        <v>0.52977032409752312</v>
      </c>
      <c r="BI1845" s="33">
        <f t="shared" si="672"/>
        <v>0.11101595048919041</v>
      </c>
      <c r="CM1845" s="51" t="s">
        <v>3797</v>
      </c>
      <c r="CR1845" s="78" t="s">
        <v>2038</v>
      </c>
      <c r="CS1845" s="78" t="s">
        <v>6954</v>
      </c>
    </row>
    <row r="1846" spans="1:97">
      <c r="A1846" s="20" t="s">
        <v>3590</v>
      </c>
      <c r="B1846" s="16" t="s">
        <v>6707</v>
      </c>
      <c r="C1846" s="19">
        <v>49008429</v>
      </c>
      <c r="D1846" s="19" t="s">
        <v>3782</v>
      </c>
      <c r="E1846" s="19" t="s">
        <v>1707</v>
      </c>
      <c r="F1846" s="19" t="s">
        <v>1072</v>
      </c>
      <c r="G1846" s="47"/>
      <c r="H1846" s="47" t="s">
        <v>3859</v>
      </c>
      <c r="I1846" s="47" t="s">
        <v>5442</v>
      </c>
      <c r="J1846" s="47" t="s">
        <v>5488</v>
      </c>
      <c r="K1846" s="23">
        <v>41.639960000000002</v>
      </c>
      <c r="L1846" s="23">
        <v>-108.4393</v>
      </c>
      <c r="M1846" s="61" t="s">
        <v>1073</v>
      </c>
      <c r="N1846" s="19" t="s">
        <v>1074</v>
      </c>
      <c r="P1846" s="19" t="s">
        <v>7126</v>
      </c>
      <c r="Q1846" s="55">
        <v>80</v>
      </c>
      <c r="R1846" s="55"/>
      <c r="S1846" s="55">
        <f t="shared" si="677"/>
        <v>18</v>
      </c>
      <c r="T1846" s="19"/>
      <c r="U1846" s="55">
        <v>5978</v>
      </c>
      <c r="V1846" s="55">
        <v>5996</v>
      </c>
      <c r="W1846" s="55"/>
      <c r="X1846" s="55"/>
      <c r="Y1846" s="51" t="s">
        <v>3798</v>
      </c>
      <c r="Z1846" s="40">
        <v>23518</v>
      </c>
      <c r="AA1846" s="52">
        <v>8.8000001907348633</v>
      </c>
      <c r="AB1846" s="19" t="s">
        <v>3789</v>
      </c>
      <c r="AC1846" s="19">
        <v>112</v>
      </c>
      <c r="AD1846" s="19">
        <v>14</v>
      </c>
      <c r="AE1846" s="19">
        <v>1544</v>
      </c>
      <c r="AF1846" s="19">
        <v>105</v>
      </c>
      <c r="AG1846" s="19">
        <v>-3</v>
      </c>
      <c r="AH1846" s="19">
        <v>400</v>
      </c>
      <c r="AI1846" s="19">
        <v>2123</v>
      </c>
      <c r="AJ1846" s="19"/>
      <c r="AK1846" s="19"/>
      <c r="AL1846" s="19">
        <v>1177</v>
      </c>
      <c r="AM1846" s="19">
        <v>4578</v>
      </c>
      <c r="AP1846" s="17">
        <f t="shared" si="657"/>
        <v>5.5888</v>
      </c>
      <c r="AQ1846" s="17">
        <f t="shared" si="658"/>
        <v>1.1520600000000001</v>
      </c>
      <c r="AR1846" s="17">
        <f t="shared" si="676"/>
        <v>67.164000000000001</v>
      </c>
      <c r="AS1846" s="17">
        <f t="shared" si="675"/>
        <v>2.6858999999999997</v>
      </c>
      <c r="AT1846" s="17">
        <f t="shared" si="659"/>
        <v>76.590760000000003</v>
      </c>
      <c r="AU1846" s="5">
        <f t="shared" si="660"/>
        <v>11.283999999999999</v>
      </c>
      <c r="AV1846" s="5">
        <f t="shared" si="661"/>
        <v>34.795969999999997</v>
      </c>
      <c r="AW1846" s="5"/>
      <c r="AX1846" s="5"/>
      <c r="AY1846" s="5">
        <f t="shared" si="662"/>
        <v>24.505140000000001</v>
      </c>
      <c r="AZ1846" s="5">
        <f t="shared" si="663"/>
        <v>70.58511</v>
      </c>
      <c r="BA1846" s="7">
        <f t="shared" si="664"/>
        <v>4.0805941897948374E-2</v>
      </c>
      <c r="BB1846" s="62">
        <f t="shared" si="665"/>
        <v>5472</v>
      </c>
      <c r="BC1846" s="6">
        <f t="shared" si="666"/>
        <v>8.8955223880597012E-2</v>
      </c>
      <c r="BD1846" s="32">
        <f t="shared" si="667"/>
        <v>7.2969637590748537E-2</v>
      </c>
      <c r="BE1846" s="32">
        <f t="shared" si="668"/>
        <v>1.5041762217792329E-2</v>
      </c>
      <c r="BF1846" s="35">
        <f t="shared" si="669"/>
        <v>0.91198860019145911</v>
      </c>
      <c r="BG1846" s="33">
        <f t="shared" si="670"/>
        <v>0.15986374463396033</v>
      </c>
      <c r="BH1846" s="37">
        <f t="shared" si="671"/>
        <v>0.49296473434694649</v>
      </c>
      <c r="BI1846" s="33">
        <f t="shared" si="672"/>
        <v>0.34717152101909315</v>
      </c>
      <c r="CM1846" s="51" t="s">
        <v>5230</v>
      </c>
      <c r="CR1846" s="78" t="s">
        <v>2038</v>
      </c>
      <c r="CS1846" s="78" t="s">
        <v>6954</v>
      </c>
    </row>
    <row r="1847" spans="1:97">
      <c r="A1847" s="20" t="s">
        <v>3590</v>
      </c>
      <c r="B1847" s="16" t="s">
        <v>6708</v>
      </c>
      <c r="C1847" s="19">
        <v>49009188</v>
      </c>
      <c r="D1847" s="19" t="s">
        <v>3782</v>
      </c>
      <c r="E1847" s="19" t="s">
        <v>1707</v>
      </c>
      <c r="F1847" s="19" t="s">
        <v>1735</v>
      </c>
      <c r="G1847" s="47"/>
      <c r="H1847" s="47" t="s">
        <v>5249</v>
      </c>
      <c r="I1847" s="47" t="s">
        <v>5442</v>
      </c>
      <c r="J1847" s="47" t="s">
        <v>5488</v>
      </c>
      <c r="K1847" s="23">
        <v>41.629860000000001</v>
      </c>
      <c r="L1847" s="23">
        <v>-108.50221000000001</v>
      </c>
      <c r="M1847" s="61" t="s">
        <v>3225</v>
      </c>
      <c r="N1847" s="19" t="s">
        <v>7102</v>
      </c>
      <c r="P1847" s="19" t="s">
        <v>7126</v>
      </c>
      <c r="Q1847" s="55"/>
      <c r="R1847" s="55"/>
      <c r="S1847" s="55">
        <f t="shared" si="677"/>
        <v>15</v>
      </c>
      <c r="T1847" s="19"/>
      <c r="U1847" s="55">
        <v>4884</v>
      </c>
      <c r="V1847" s="55">
        <v>4899</v>
      </c>
      <c r="W1847" s="55"/>
      <c r="X1847" s="55"/>
      <c r="Y1847" s="51" t="s">
        <v>3788</v>
      </c>
      <c r="Z1847" s="40">
        <v>22515</v>
      </c>
      <c r="AA1847" s="52">
        <v>7.5</v>
      </c>
      <c r="AB1847" s="19" t="s">
        <v>3837</v>
      </c>
      <c r="AC1847" s="19">
        <v>124</v>
      </c>
      <c r="AD1847" s="19">
        <v>53</v>
      </c>
      <c r="AE1847" s="19">
        <v>6242</v>
      </c>
      <c r="AF1847" s="19">
        <v>-3</v>
      </c>
      <c r="AG1847" s="19">
        <v>-3</v>
      </c>
      <c r="AH1847" s="19">
        <v>6000</v>
      </c>
      <c r="AI1847" s="19">
        <v>6832</v>
      </c>
      <c r="AJ1847" s="19"/>
      <c r="AK1847" s="19"/>
      <c r="AL1847" s="19">
        <v>41</v>
      </c>
      <c r="AM1847" s="19">
        <v>15825</v>
      </c>
      <c r="AP1847" s="17">
        <f t="shared" si="657"/>
        <v>6.1875999999999998</v>
      </c>
      <c r="AQ1847" s="17">
        <f t="shared" si="658"/>
        <v>4.36137</v>
      </c>
      <c r="AR1847" s="17">
        <f t="shared" si="676"/>
        <v>271.52699999999999</v>
      </c>
      <c r="AS1847" s="17">
        <f t="shared" si="675"/>
        <v>0</v>
      </c>
      <c r="AT1847" s="17">
        <f t="shared" si="659"/>
        <v>282.07596999999998</v>
      </c>
      <c r="AU1847" s="5">
        <f t="shared" si="660"/>
        <v>169.26</v>
      </c>
      <c r="AV1847" s="5">
        <f t="shared" si="661"/>
        <v>111.97648</v>
      </c>
      <c r="AW1847" s="5"/>
      <c r="AX1847" s="5"/>
      <c r="AY1847" s="5">
        <f t="shared" si="662"/>
        <v>0.85362000000000005</v>
      </c>
      <c r="AZ1847" s="5">
        <f t="shared" si="663"/>
        <v>282.09009999999995</v>
      </c>
      <c r="BA1847" s="7">
        <f t="shared" si="664"/>
        <v>-2.504581673968093E-5</v>
      </c>
      <c r="BB1847" s="62">
        <f t="shared" si="665"/>
        <v>19286</v>
      </c>
      <c r="BC1847" s="6">
        <f t="shared" si="666"/>
        <v>9.8573096750306177E-2</v>
      </c>
      <c r="BD1847" s="32">
        <f t="shared" si="667"/>
        <v>2.1935934493108364E-2</v>
      </c>
      <c r="BE1847" s="32">
        <f t="shared" si="668"/>
        <v>1.5461685729557183E-2</v>
      </c>
      <c r="BF1847" s="35">
        <f t="shared" si="669"/>
        <v>0.96260237977733443</v>
      </c>
      <c r="BG1847" s="37">
        <f t="shared" si="670"/>
        <v>0.60002105710196851</v>
      </c>
      <c r="BH1847" s="33">
        <f t="shared" si="671"/>
        <v>0.39695288845656057</v>
      </c>
      <c r="BI1847" s="33">
        <f t="shared" si="672"/>
        <v>3.0260544414710058E-3</v>
      </c>
      <c r="CM1847" s="51" t="s">
        <v>7041</v>
      </c>
      <c r="CR1847" s="78" t="s">
        <v>2038</v>
      </c>
      <c r="CS1847" s="78" t="s">
        <v>6954</v>
      </c>
    </row>
    <row r="1848" spans="1:97">
      <c r="A1848" s="20" t="s">
        <v>3590</v>
      </c>
      <c r="B1848" s="16" t="s">
        <v>6709</v>
      </c>
      <c r="C1848" s="19">
        <v>49009191</v>
      </c>
      <c r="D1848" s="19" t="s">
        <v>3782</v>
      </c>
      <c r="E1848" s="19" t="s">
        <v>1707</v>
      </c>
      <c r="F1848" s="19" t="s">
        <v>1735</v>
      </c>
      <c r="G1848" s="47"/>
      <c r="H1848" s="47" t="s">
        <v>3856</v>
      </c>
      <c r="I1848" s="47" t="s">
        <v>5442</v>
      </c>
      <c r="J1848" s="47" t="s">
        <v>5488</v>
      </c>
      <c r="K1848" s="23">
        <v>41.603900000000003</v>
      </c>
      <c r="L1848" s="23">
        <v>-108.49708</v>
      </c>
      <c r="M1848" s="61" t="s">
        <v>3228</v>
      </c>
      <c r="N1848" s="19" t="s">
        <v>3229</v>
      </c>
      <c r="P1848" s="19" t="s">
        <v>7126</v>
      </c>
      <c r="Q1848" s="55"/>
      <c r="R1848" s="55"/>
      <c r="S1848" s="55">
        <f t="shared" si="677"/>
        <v>24</v>
      </c>
      <c r="T1848" s="31" t="s">
        <v>2505</v>
      </c>
      <c r="U1848" s="55">
        <v>5066</v>
      </c>
      <c r="V1848" s="55">
        <v>5090</v>
      </c>
      <c r="W1848" s="55"/>
      <c r="X1848" s="55"/>
      <c r="Y1848" s="51" t="s">
        <v>3798</v>
      </c>
      <c r="Z1848" s="40">
        <v>22018</v>
      </c>
      <c r="AA1848" s="52">
        <v>7.5999999046325684</v>
      </c>
      <c r="AB1848" s="19" t="s">
        <v>3837</v>
      </c>
      <c r="AC1848" s="19">
        <v>264</v>
      </c>
      <c r="AD1848" s="19">
        <v>50</v>
      </c>
      <c r="AE1848" s="19">
        <v>28075</v>
      </c>
      <c r="AF1848" s="19">
        <v>-3</v>
      </c>
      <c r="AG1848" s="19">
        <v>-3</v>
      </c>
      <c r="AH1848" s="19">
        <v>38800</v>
      </c>
      <c r="AI1848" s="19">
        <v>3172</v>
      </c>
      <c r="AJ1848" s="19"/>
      <c r="AK1848" s="19"/>
      <c r="AL1848" s="19">
        <v>4411</v>
      </c>
      <c r="AM1848" s="19">
        <v>73162</v>
      </c>
      <c r="AP1848" s="17">
        <f t="shared" si="657"/>
        <v>13.1736</v>
      </c>
      <c r="AQ1848" s="17">
        <f t="shared" si="658"/>
        <v>4.1145000000000005</v>
      </c>
      <c r="AR1848" s="17">
        <f t="shared" si="676"/>
        <v>1221.2624999999998</v>
      </c>
      <c r="AS1848" s="17">
        <f t="shared" si="675"/>
        <v>0</v>
      </c>
      <c r="AT1848" s="17">
        <f t="shared" si="659"/>
        <v>1238.5505999999998</v>
      </c>
      <c r="AU1848" s="5">
        <f t="shared" si="660"/>
        <v>1094.548</v>
      </c>
      <c r="AV1848" s="5">
        <f t="shared" si="661"/>
        <v>51.989079999999994</v>
      </c>
      <c r="AW1848" s="5"/>
      <c r="AX1848" s="5"/>
      <c r="AY1848" s="5">
        <f t="shared" si="662"/>
        <v>91.83702000000001</v>
      </c>
      <c r="AZ1848" s="5">
        <f t="shared" si="663"/>
        <v>1238.3741</v>
      </c>
      <c r="BA1848" s="7">
        <f t="shared" si="664"/>
        <v>7.1257717281355146E-5</v>
      </c>
      <c r="BB1848" s="62">
        <f t="shared" si="665"/>
        <v>74766</v>
      </c>
      <c r="BC1848" s="6">
        <f t="shared" si="666"/>
        <v>1.0843112865718457E-2</v>
      </c>
      <c r="BD1848" s="32">
        <f t="shared" si="667"/>
        <v>1.0636303434030069E-2</v>
      </c>
      <c r="BE1848" s="32">
        <f t="shared" si="668"/>
        <v>3.3220281835881402E-3</v>
      </c>
      <c r="BF1848" s="35">
        <f t="shared" si="669"/>
        <v>0.98604166838238183</v>
      </c>
      <c r="BG1848" s="36">
        <f t="shared" si="670"/>
        <v>0.88385892437511415</v>
      </c>
      <c r="BH1848" s="33">
        <f t="shared" si="671"/>
        <v>4.1981724262482555E-2</v>
      </c>
      <c r="BI1848" s="33">
        <f t="shared" si="672"/>
        <v>7.4159351362403342E-2</v>
      </c>
      <c r="CM1848" s="51" t="s">
        <v>5230</v>
      </c>
      <c r="CR1848" s="78" t="s">
        <v>2038</v>
      </c>
      <c r="CS1848" s="78" t="s">
        <v>6954</v>
      </c>
    </row>
    <row r="1849" spans="1:97">
      <c r="A1849" s="20" t="s">
        <v>3590</v>
      </c>
      <c r="B1849" s="16" t="s">
        <v>6709</v>
      </c>
      <c r="C1849" s="19">
        <v>49007974</v>
      </c>
      <c r="D1849" s="19" t="s">
        <v>3782</v>
      </c>
      <c r="E1849" s="19" t="s">
        <v>1707</v>
      </c>
      <c r="F1849" s="19" t="s">
        <v>1735</v>
      </c>
      <c r="G1849" s="47"/>
      <c r="H1849" s="47" t="s">
        <v>3856</v>
      </c>
      <c r="I1849" s="47" t="s">
        <v>5442</v>
      </c>
      <c r="J1849" s="47" t="s">
        <v>5488</v>
      </c>
      <c r="K1849" s="23">
        <v>41.603900000000003</v>
      </c>
      <c r="L1849" s="23">
        <v>-108.49708</v>
      </c>
      <c r="M1849" s="61" t="s">
        <v>3228</v>
      </c>
      <c r="N1849" s="19" t="s">
        <v>3229</v>
      </c>
      <c r="P1849" s="19" t="s">
        <v>7126</v>
      </c>
      <c r="Q1849" s="55"/>
      <c r="R1849" s="55"/>
      <c r="S1849" s="55">
        <f t="shared" si="677"/>
        <v>24</v>
      </c>
      <c r="T1849" s="31" t="s">
        <v>2505</v>
      </c>
      <c r="U1849" s="55">
        <v>5066</v>
      </c>
      <c r="V1849" s="55">
        <v>5090</v>
      </c>
      <c r="W1849" s="55"/>
      <c r="X1849" s="55"/>
      <c r="Y1849" s="51" t="s">
        <v>3788</v>
      </c>
      <c r="AA1849" s="52">
        <v>8.8999996185302734</v>
      </c>
      <c r="AB1849" s="19" t="s">
        <v>3789</v>
      </c>
      <c r="AC1849" s="19">
        <v>25</v>
      </c>
      <c r="AD1849" s="19">
        <v>32</v>
      </c>
      <c r="AE1849" s="19">
        <v>5578</v>
      </c>
      <c r="AF1849" s="19">
        <v>-3</v>
      </c>
      <c r="AG1849" s="19">
        <v>-3</v>
      </c>
      <c r="AH1849" s="19">
        <v>4640</v>
      </c>
      <c r="AI1849" s="19">
        <v>6100</v>
      </c>
      <c r="AJ1849" s="19"/>
      <c r="AK1849" s="19"/>
      <c r="AL1849" s="19">
        <v>169</v>
      </c>
      <c r="AM1849" s="19">
        <v>13808</v>
      </c>
      <c r="AP1849" s="17">
        <f t="shared" si="657"/>
        <v>1.2475000000000001</v>
      </c>
      <c r="AQ1849" s="17">
        <f t="shared" si="658"/>
        <v>2.6332800000000001</v>
      </c>
      <c r="AR1849" s="17">
        <f t="shared" si="676"/>
        <v>242.64299999999997</v>
      </c>
      <c r="AS1849" s="17">
        <f t="shared" si="675"/>
        <v>0</v>
      </c>
      <c r="AT1849" s="17">
        <f t="shared" si="659"/>
        <v>246.52377999999996</v>
      </c>
      <c r="AU1849" s="5">
        <f t="shared" si="660"/>
        <v>130.89439999999999</v>
      </c>
      <c r="AV1849" s="5">
        <f t="shared" si="661"/>
        <v>99.978999999999985</v>
      </c>
      <c r="AW1849" s="5"/>
      <c r="AX1849" s="5"/>
      <c r="AY1849" s="5">
        <f t="shared" si="662"/>
        <v>3.5185800000000005</v>
      </c>
      <c r="AZ1849" s="5">
        <f t="shared" si="663"/>
        <v>234.39197999999999</v>
      </c>
      <c r="BA1849" s="7">
        <f t="shared" si="664"/>
        <v>2.5226455460723454E-2</v>
      </c>
      <c r="BB1849" s="62">
        <f t="shared" si="665"/>
        <v>16538</v>
      </c>
      <c r="BC1849" s="6">
        <f t="shared" si="666"/>
        <v>8.9962433269623679E-2</v>
      </c>
      <c r="BD1849" s="32">
        <f t="shared" si="667"/>
        <v>5.0603637507099734E-3</v>
      </c>
      <c r="BE1849" s="32">
        <f t="shared" si="668"/>
        <v>1.0681647020015677E-2</v>
      </c>
      <c r="BF1849" s="35">
        <f t="shared" si="669"/>
        <v>0.98425798922927443</v>
      </c>
      <c r="BG1849" s="37">
        <f t="shared" si="670"/>
        <v>0.55844231530447419</v>
      </c>
      <c r="BH1849" s="33">
        <f t="shared" si="671"/>
        <v>0.42654616425015901</v>
      </c>
      <c r="BI1849" s="33">
        <f t="shared" si="672"/>
        <v>1.5011520445366777E-2</v>
      </c>
      <c r="CM1849" s="51" t="s">
        <v>3788</v>
      </c>
      <c r="CR1849" s="78" t="s">
        <v>2038</v>
      </c>
      <c r="CS1849" s="78" t="s">
        <v>6954</v>
      </c>
    </row>
    <row r="1850" spans="1:97">
      <c r="A1850" s="20" t="s">
        <v>3590</v>
      </c>
      <c r="B1850" s="16" t="s">
        <v>6710</v>
      </c>
      <c r="C1850" s="19">
        <v>49008425</v>
      </c>
      <c r="D1850" s="19" t="s">
        <v>3782</v>
      </c>
      <c r="E1850" s="19" t="s">
        <v>1707</v>
      </c>
      <c r="F1850" s="19" t="s">
        <v>1069</v>
      </c>
      <c r="G1850" s="47"/>
      <c r="H1850" s="47" t="s">
        <v>7072</v>
      </c>
      <c r="I1850" s="47" t="s">
        <v>5442</v>
      </c>
      <c r="J1850" s="47" t="s">
        <v>5488</v>
      </c>
      <c r="K1850" s="23">
        <v>41.611559999999997</v>
      </c>
      <c r="L1850" s="23">
        <v>-108.39979</v>
      </c>
      <c r="M1850" s="61" t="s">
        <v>1070</v>
      </c>
      <c r="N1850" s="19" t="s">
        <v>1071</v>
      </c>
      <c r="P1850" s="19" t="s">
        <v>7126</v>
      </c>
      <c r="Q1850" s="55"/>
      <c r="R1850" s="55"/>
      <c r="S1850" s="55">
        <f t="shared" si="677"/>
        <v>17</v>
      </c>
      <c r="T1850" s="19"/>
      <c r="U1850" s="55">
        <v>6508</v>
      </c>
      <c r="V1850" s="55">
        <v>6525</v>
      </c>
      <c r="W1850" s="55">
        <v>6707</v>
      </c>
      <c r="X1850" s="55">
        <v>6649</v>
      </c>
      <c r="Y1850" s="51" t="s">
        <v>3798</v>
      </c>
      <c r="Z1850" s="40">
        <v>25177</v>
      </c>
      <c r="AA1850" s="52">
        <v>8.8999996185302734</v>
      </c>
      <c r="AB1850" s="19" t="s">
        <v>3789</v>
      </c>
      <c r="AC1850" s="19">
        <v>-1</v>
      </c>
      <c r="AD1850" s="19">
        <v>0</v>
      </c>
      <c r="AE1850" s="19">
        <v>862</v>
      </c>
      <c r="AF1850" s="19">
        <v>34</v>
      </c>
      <c r="AG1850" s="19">
        <v>-3</v>
      </c>
      <c r="AH1850" s="19">
        <v>300</v>
      </c>
      <c r="AI1850" s="19">
        <v>1074</v>
      </c>
      <c r="AJ1850" s="19"/>
      <c r="AK1850" s="19"/>
      <c r="AL1850" s="19">
        <v>399</v>
      </c>
      <c r="AM1850" s="19">
        <v>2244</v>
      </c>
      <c r="AP1850" s="17">
        <f t="shared" si="657"/>
        <v>0</v>
      </c>
      <c r="AQ1850" s="17">
        <f t="shared" si="658"/>
        <v>0</v>
      </c>
      <c r="AR1850" s="17">
        <f t="shared" si="676"/>
        <v>37.497</v>
      </c>
      <c r="AS1850" s="17">
        <f t="shared" si="675"/>
        <v>0.86971999999999994</v>
      </c>
      <c r="AT1850" s="17">
        <f t="shared" si="659"/>
        <v>38.366720000000001</v>
      </c>
      <c r="AU1850" s="5">
        <f t="shared" si="660"/>
        <v>8.4629999999999992</v>
      </c>
      <c r="AV1850" s="5">
        <f t="shared" si="661"/>
        <v>17.60286</v>
      </c>
      <c r="AW1850" s="5"/>
      <c r="AX1850" s="5"/>
      <c r="AY1850" s="5">
        <f t="shared" si="662"/>
        <v>8.3071800000000007</v>
      </c>
      <c r="AZ1850" s="5">
        <f t="shared" si="663"/>
        <v>34.373040000000003</v>
      </c>
      <c r="BA1850" s="7">
        <f t="shared" si="664"/>
        <v>5.4903673039339108E-2</v>
      </c>
      <c r="BB1850" s="62">
        <f t="shared" si="665"/>
        <v>2665</v>
      </c>
      <c r="BC1850" s="6">
        <f t="shared" si="666"/>
        <v>8.5760847423100431E-2</v>
      </c>
      <c r="BD1850" s="32">
        <f t="shared" si="667"/>
        <v>0</v>
      </c>
      <c r="BE1850" s="32">
        <f t="shared" si="668"/>
        <v>0</v>
      </c>
      <c r="BF1850" s="35">
        <f t="shared" si="669"/>
        <v>1</v>
      </c>
      <c r="BG1850" s="33">
        <f t="shared" si="670"/>
        <v>0.24621040210583639</v>
      </c>
      <c r="BH1850" s="37">
        <f t="shared" si="671"/>
        <v>0.51211239971791844</v>
      </c>
      <c r="BI1850" s="33">
        <f t="shared" si="672"/>
        <v>0.24167719817624511</v>
      </c>
      <c r="CM1850" s="51" t="s">
        <v>3797</v>
      </c>
      <c r="CR1850" s="78" t="s">
        <v>2038</v>
      </c>
      <c r="CS1850" s="78" t="s">
        <v>6954</v>
      </c>
    </row>
    <row r="1851" spans="1:97">
      <c r="A1851" s="20" t="s">
        <v>3590</v>
      </c>
      <c r="B1851" s="16" t="s">
        <v>6711</v>
      </c>
      <c r="C1851" s="19">
        <v>49009195</v>
      </c>
      <c r="D1851" s="19" t="s">
        <v>3782</v>
      </c>
      <c r="E1851" s="19" t="s">
        <v>1707</v>
      </c>
      <c r="G1851" s="47"/>
      <c r="H1851" s="47" t="s">
        <v>5216</v>
      </c>
      <c r="I1851" s="47" t="s">
        <v>5442</v>
      </c>
      <c r="J1851" s="47" t="s">
        <v>5488</v>
      </c>
      <c r="K1851" s="23">
        <v>41.600320000000004</v>
      </c>
      <c r="L1851" s="23">
        <v>-108.44853999999999</v>
      </c>
      <c r="M1851" s="61" t="s">
        <v>3230</v>
      </c>
      <c r="N1851" s="19" t="s">
        <v>2432</v>
      </c>
      <c r="P1851" s="19" t="s">
        <v>7126</v>
      </c>
      <c r="Q1851" s="55"/>
      <c r="R1851" s="55"/>
      <c r="S1851" s="55">
        <f t="shared" si="677"/>
        <v>25</v>
      </c>
      <c r="T1851" s="19"/>
      <c r="U1851" s="55">
        <v>6059</v>
      </c>
      <c r="V1851" s="55">
        <v>6084</v>
      </c>
      <c r="W1851" s="55">
        <v>6555</v>
      </c>
      <c r="X1851" s="55"/>
      <c r="Y1851" s="51" t="s">
        <v>3798</v>
      </c>
      <c r="Z1851" s="40">
        <v>18998</v>
      </c>
      <c r="AA1851" s="52">
        <v>8.1999998092651367</v>
      </c>
      <c r="AB1851" s="19" t="s">
        <v>3837</v>
      </c>
      <c r="AC1851" s="19">
        <v>70</v>
      </c>
      <c r="AD1851" s="19">
        <v>34</v>
      </c>
      <c r="AE1851" s="19">
        <v>3100</v>
      </c>
      <c r="AF1851" s="19">
        <v>-3</v>
      </c>
      <c r="AG1851" s="19">
        <v>-3</v>
      </c>
      <c r="AH1851" s="19">
        <v>1780</v>
      </c>
      <c r="AI1851" s="19">
        <v>4760</v>
      </c>
      <c r="AJ1851" s="19"/>
      <c r="AK1851" s="19"/>
      <c r="AL1851" s="19">
        <v>461</v>
      </c>
      <c r="AM1851" s="19">
        <v>7888</v>
      </c>
      <c r="AP1851" s="17">
        <f t="shared" si="657"/>
        <v>3.4929999999999999</v>
      </c>
      <c r="AQ1851" s="17">
        <f t="shared" si="658"/>
        <v>2.79786</v>
      </c>
      <c r="AR1851" s="17">
        <f t="shared" si="676"/>
        <v>134.85</v>
      </c>
      <c r="AS1851" s="17">
        <f t="shared" si="675"/>
        <v>0</v>
      </c>
      <c r="AT1851" s="17">
        <f t="shared" si="659"/>
        <v>141.14086</v>
      </c>
      <c r="AU1851" s="5">
        <f t="shared" si="660"/>
        <v>50.213799999999999</v>
      </c>
      <c r="AV1851" s="5">
        <f t="shared" si="661"/>
        <v>78.01639999999999</v>
      </c>
      <c r="AW1851" s="5"/>
      <c r="AX1851" s="5"/>
      <c r="AY1851" s="5">
        <f t="shared" si="662"/>
        <v>9.59802</v>
      </c>
      <c r="AZ1851" s="5">
        <f t="shared" si="663"/>
        <v>137.82821999999999</v>
      </c>
      <c r="BA1851" s="7">
        <f t="shared" si="664"/>
        <v>1.1874577641364471E-2</v>
      </c>
      <c r="BB1851" s="62">
        <f t="shared" si="665"/>
        <v>10199</v>
      </c>
      <c r="BC1851" s="6">
        <f t="shared" si="666"/>
        <v>0.12777132747277051</v>
      </c>
      <c r="BD1851" s="32">
        <f t="shared" si="667"/>
        <v>2.4748325892303618E-2</v>
      </c>
      <c r="BE1851" s="32">
        <f t="shared" si="668"/>
        <v>1.9823175230758831E-2</v>
      </c>
      <c r="BF1851" s="35">
        <f t="shared" si="669"/>
        <v>0.95542849887693748</v>
      </c>
      <c r="BG1851" s="33">
        <f t="shared" si="670"/>
        <v>0.36432161715503547</v>
      </c>
      <c r="BH1851" s="37">
        <f t="shared" si="671"/>
        <v>0.5660408296646362</v>
      </c>
      <c r="BI1851" s="33">
        <f t="shared" si="672"/>
        <v>6.9637553180328382E-2</v>
      </c>
      <c r="CM1851" s="51" t="s">
        <v>3798</v>
      </c>
      <c r="CR1851" s="78" t="s">
        <v>2038</v>
      </c>
      <c r="CS1851" s="78" t="s">
        <v>6954</v>
      </c>
    </row>
    <row r="1852" spans="1:97">
      <c r="A1852" s="20" t="s">
        <v>3590</v>
      </c>
      <c r="B1852" s="16" t="s">
        <v>6712</v>
      </c>
      <c r="C1852" s="19">
        <v>49009197</v>
      </c>
      <c r="D1852" s="19" t="s">
        <v>3782</v>
      </c>
      <c r="E1852" s="19" t="s">
        <v>1707</v>
      </c>
      <c r="F1852" s="19" t="s">
        <v>1072</v>
      </c>
      <c r="G1852" s="47"/>
      <c r="H1852" s="47" t="s">
        <v>5212</v>
      </c>
      <c r="I1852" s="47" t="s">
        <v>5442</v>
      </c>
      <c r="J1852" s="47" t="s">
        <v>5488</v>
      </c>
      <c r="K1852" s="23">
        <v>41.585380000000001</v>
      </c>
      <c r="L1852" s="23">
        <v>-108.50192</v>
      </c>
      <c r="M1852" s="61" t="s">
        <v>3233</v>
      </c>
      <c r="N1852" s="19" t="s">
        <v>5584</v>
      </c>
      <c r="P1852" s="19" t="s">
        <v>7126</v>
      </c>
      <c r="Q1852" s="55"/>
      <c r="R1852" s="55"/>
      <c r="S1852" s="55">
        <f t="shared" si="677"/>
        <v>46</v>
      </c>
      <c r="T1852" s="19"/>
      <c r="U1852" s="55">
        <v>5132</v>
      </c>
      <c r="V1852" s="55">
        <v>5178</v>
      </c>
      <c r="W1852" s="55">
        <v>5285</v>
      </c>
      <c r="X1852" s="55"/>
      <c r="Y1852" s="51" t="s">
        <v>3798</v>
      </c>
      <c r="Z1852" s="40">
        <v>22090</v>
      </c>
      <c r="AA1852" s="52">
        <v>8.6000003814697266</v>
      </c>
      <c r="AB1852" s="19" t="s">
        <v>3837</v>
      </c>
      <c r="AC1852" s="19">
        <v>27</v>
      </c>
      <c r="AD1852" s="19">
        <v>4</v>
      </c>
      <c r="AE1852" s="19">
        <v>997</v>
      </c>
      <c r="AF1852" s="19">
        <v>-3</v>
      </c>
      <c r="AG1852" s="19">
        <v>-3</v>
      </c>
      <c r="AH1852" s="19">
        <v>284</v>
      </c>
      <c r="AI1852" s="19">
        <v>1879</v>
      </c>
      <c r="AJ1852" s="19"/>
      <c r="AK1852" s="19"/>
      <c r="AL1852" s="19">
        <v>204</v>
      </c>
      <c r="AM1852" s="19">
        <v>2502</v>
      </c>
      <c r="AP1852" s="17">
        <f t="shared" si="657"/>
        <v>1.3472999999999999</v>
      </c>
      <c r="AQ1852" s="17">
        <f t="shared" si="658"/>
        <v>0.32916000000000001</v>
      </c>
      <c r="AR1852" s="17">
        <f t="shared" si="676"/>
        <v>43.369499999999995</v>
      </c>
      <c r="AS1852" s="17">
        <f t="shared" si="675"/>
        <v>0</v>
      </c>
      <c r="AT1852" s="17">
        <f t="shared" si="659"/>
        <v>45.045959999999994</v>
      </c>
      <c r="AU1852" s="5">
        <f t="shared" si="660"/>
        <v>8.0116399999999999</v>
      </c>
      <c r="AV1852" s="5">
        <f t="shared" si="661"/>
        <v>30.796809999999997</v>
      </c>
      <c r="AW1852" s="5"/>
      <c r="AX1852" s="5"/>
      <c r="AY1852" s="5">
        <f t="shared" si="662"/>
        <v>4.2472799999999999</v>
      </c>
      <c r="AZ1852" s="5">
        <f t="shared" si="663"/>
        <v>43.055729999999997</v>
      </c>
      <c r="BA1852" s="7">
        <f t="shared" si="664"/>
        <v>2.2590145546583694E-2</v>
      </c>
      <c r="BB1852" s="62">
        <f t="shared" si="665"/>
        <v>3389</v>
      </c>
      <c r="BC1852" s="6">
        <f t="shared" si="666"/>
        <v>0.15056866406382619</v>
      </c>
      <c r="BD1852" s="32">
        <f t="shared" si="667"/>
        <v>2.9909452479201244E-2</v>
      </c>
      <c r="BE1852" s="32">
        <f t="shared" si="668"/>
        <v>7.3072035760809641E-3</v>
      </c>
      <c r="BF1852" s="35">
        <f t="shared" si="669"/>
        <v>0.96278334394471787</v>
      </c>
      <c r="BG1852" s="33">
        <f t="shared" si="670"/>
        <v>0.18607604609189068</v>
      </c>
      <c r="BH1852" s="37">
        <f t="shared" si="671"/>
        <v>0.71527785035812885</v>
      </c>
      <c r="BI1852" s="33">
        <f t="shared" si="672"/>
        <v>9.8646103549980463E-2</v>
      </c>
      <c r="CM1852" s="51" t="s">
        <v>3815</v>
      </c>
      <c r="CR1852" s="78" t="s">
        <v>2038</v>
      </c>
      <c r="CS1852" s="78" t="s">
        <v>6954</v>
      </c>
    </row>
    <row r="1853" spans="1:97">
      <c r="A1853" s="20" t="s">
        <v>3590</v>
      </c>
      <c r="B1853" s="16" t="s">
        <v>6713</v>
      </c>
      <c r="C1853" s="19">
        <v>49009205</v>
      </c>
      <c r="D1853" s="19" t="s">
        <v>3782</v>
      </c>
      <c r="E1853" s="19" t="s">
        <v>1707</v>
      </c>
      <c r="F1853" s="19" t="s">
        <v>1069</v>
      </c>
      <c r="G1853" s="47"/>
      <c r="H1853" s="47" t="s">
        <v>3834</v>
      </c>
      <c r="I1853" s="47" t="s">
        <v>5442</v>
      </c>
      <c r="J1853" s="47" t="s">
        <v>5488</v>
      </c>
      <c r="K1853" s="23">
        <v>41.573839999999997</v>
      </c>
      <c r="L1853" s="23">
        <v>-108.39431999999999</v>
      </c>
      <c r="M1853" s="61" t="s">
        <v>3235</v>
      </c>
      <c r="N1853" s="19" t="s">
        <v>4927</v>
      </c>
      <c r="P1853" s="19" t="s">
        <v>7126</v>
      </c>
      <c r="Q1853" s="55"/>
      <c r="R1853" s="55">
        <v>3</v>
      </c>
      <c r="S1853" s="55">
        <f t="shared" si="677"/>
        <v>32</v>
      </c>
      <c r="T1853" s="19"/>
      <c r="U1853" s="55">
        <v>6802</v>
      </c>
      <c r="V1853" s="55">
        <v>6834</v>
      </c>
      <c r="W1853" s="55">
        <v>6928</v>
      </c>
      <c r="X1853" s="55">
        <v>6892</v>
      </c>
      <c r="Y1853" s="51" t="s">
        <v>3798</v>
      </c>
      <c r="Z1853" s="40">
        <v>21038</v>
      </c>
      <c r="AA1853" s="52">
        <v>7.4000000953674316</v>
      </c>
      <c r="AB1853" s="19" t="s">
        <v>3837</v>
      </c>
      <c r="AC1853" s="19">
        <v>154</v>
      </c>
      <c r="AD1853" s="19">
        <v>37</v>
      </c>
      <c r="AE1853" s="19">
        <v>12109</v>
      </c>
      <c r="AF1853" s="19">
        <v>-3</v>
      </c>
      <c r="AG1853" s="19">
        <v>-3</v>
      </c>
      <c r="AH1853" s="19">
        <v>16800</v>
      </c>
      <c r="AI1853" s="19">
        <v>3550</v>
      </c>
      <c r="AJ1853" s="19"/>
      <c r="AK1853" s="19"/>
      <c r="AL1853" s="19">
        <v>263</v>
      </c>
      <c r="AM1853" s="19">
        <v>31111</v>
      </c>
      <c r="AP1853" s="17">
        <f t="shared" si="657"/>
        <v>7.6845999999999997</v>
      </c>
      <c r="AQ1853" s="17">
        <f t="shared" si="658"/>
        <v>3.0447299999999999</v>
      </c>
      <c r="AR1853" s="17">
        <f t="shared" si="676"/>
        <v>526.74149999999997</v>
      </c>
      <c r="AS1853" s="17">
        <f t="shared" si="675"/>
        <v>0</v>
      </c>
      <c r="AT1853" s="17">
        <f t="shared" si="659"/>
        <v>537.47082999999998</v>
      </c>
      <c r="AU1853" s="5">
        <f t="shared" si="660"/>
        <v>473.928</v>
      </c>
      <c r="AV1853" s="5">
        <f t="shared" si="661"/>
        <v>58.184499999999993</v>
      </c>
      <c r="AW1853" s="5"/>
      <c r="AX1853" s="5"/>
      <c r="AY1853" s="5">
        <f t="shared" si="662"/>
        <v>5.4756600000000004</v>
      </c>
      <c r="AZ1853" s="5">
        <f t="shared" si="663"/>
        <v>537.5881599999999</v>
      </c>
      <c r="BA1853" s="7">
        <f t="shared" si="664"/>
        <v>-1.091381971513251E-4</v>
      </c>
      <c r="BB1853" s="62">
        <f t="shared" si="665"/>
        <v>32907</v>
      </c>
      <c r="BC1853" s="6">
        <f t="shared" si="666"/>
        <v>2.805460964103846E-2</v>
      </c>
      <c r="BD1853" s="32">
        <f t="shared" si="667"/>
        <v>1.4297706165746707E-2</v>
      </c>
      <c r="BE1853" s="32">
        <f t="shared" si="668"/>
        <v>5.6649213874546455E-3</v>
      </c>
      <c r="BF1853" s="35">
        <f t="shared" si="669"/>
        <v>0.98003737244679867</v>
      </c>
      <c r="BG1853" s="36">
        <f t="shared" si="670"/>
        <v>0.88158191579219325</v>
      </c>
      <c r="BH1853" s="33">
        <f t="shared" si="671"/>
        <v>0.10823248041772349</v>
      </c>
      <c r="BI1853" s="33">
        <f t="shared" si="672"/>
        <v>1.0185603790083474E-2</v>
      </c>
      <c r="CM1853" s="51" t="s">
        <v>3828</v>
      </c>
      <c r="CR1853" s="78" t="s">
        <v>2038</v>
      </c>
      <c r="CS1853" s="78" t="s">
        <v>6954</v>
      </c>
    </row>
    <row r="1854" spans="1:97">
      <c r="A1854" s="20" t="s">
        <v>3590</v>
      </c>
      <c r="B1854" s="16" t="s">
        <v>6713</v>
      </c>
      <c r="C1854" s="19">
        <v>49009206</v>
      </c>
      <c r="D1854" s="19" t="s">
        <v>3782</v>
      </c>
      <c r="E1854" s="19" t="s">
        <v>1707</v>
      </c>
      <c r="F1854" s="19" t="s">
        <v>1069</v>
      </c>
      <c r="G1854" s="47"/>
      <c r="H1854" s="47" t="s">
        <v>3834</v>
      </c>
      <c r="I1854" s="47" t="s">
        <v>5442</v>
      </c>
      <c r="J1854" s="47" t="s">
        <v>5488</v>
      </c>
      <c r="K1854" s="23">
        <v>41.573839999999997</v>
      </c>
      <c r="L1854" s="23">
        <v>-108.39431999999999</v>
      </c>
      <c r="M1854" s="61" t="s">
        <v>3235</v>
      </c>
      <c r="N1854" s="19" t="s">
        <v>4927</v>
      </c>
      <c r="P1854" s="19" t="s">
        <v>7126</v>
      </c>
      <c r="Q1854" s="55">
        <v>3</v>
      </c>
      <c r="R1854" s="55"/>
      <c r="S1854" s="55">
        <f t="shared" si="677"/>
        <v>91</v>
      </c>
      <c r="T1854" s="19"/>
      <c r="U1854" s="55">
        <v>6837</v>
      </c>
      <c r="V1854" s="55">
        <v>6928</v>
      </c>
      <c r="W1854" s="55">
        <v>6928</v>
      </c>
      <c r="X1854" s="55">
        <v>6892</v>
      </c>
      <c r="Y1854" s="51" t="s">
        <v>3798</v>
      </c>
      <c r="Z1854" s="40">
        <v>21040</v>
      </c>
      <c r="AA1854" s="52">
        <v>7.1999998092651367</v>
      </c>
      <c r="AB1854" s="19" t="s">
        <v>3837</v>
      </c>
      <c r="AC1854" s="19">
        <v>308</v>
      </c>
      <c r="AD1854" s="19">
        <v>187</v>
      </c>
      <c r="AE1854" s="19">
        <v>21935</v>
      </c>
      <c r="AF1854" s="19">
        <v>-3</v>
      </c>
      <c r="AG1854" s="19">
        <v>-3</v>
      </c>
      <c r="AH1854" s="19">
        <v>32000</v>
      </c>
      <c r="AI1854" s="19">
        <v>1660</v>
      </c>
      <c r="AJ1854" s="19"/>
      <c r="AK1854" s="19"/>
      <c r="AL1854" s="19">
        <v>4749</v>
      </c>
      <c r="AM1854" s="19">
        <v>60996</v>
      </c>
      <c r="AP1854" s="17">
        <f t="shared" si="657"/>
        <v>15.369199999999999</v>
      </c>
      <c r="AQ1854" s="17">
        <f t="shared" si="658"/>
        <v>15.38823</v>
      </c>
      <c r="AR1854" s="17">
        <f t="shared" si="676"/>
        <v>954.1724999999999</v>
      </c>
      <c r="AS1854" s="17">
        <f t="shared" si="675"/>
        <v>0</v>
      </c>
      <c r="AT1854" s="17">
        <f t="shared" si="659"/>
        <v>984.9299299999999</v>
      </c>
      <c r="AU1854" s="5">
        <f t="shared" si="660"/>
        <v>902.71999999999991</v>
      </c>
      <c r="AV1854" s="5">
        <f t="shared" si="661"/>
        <v>27.207399999999996</v>
      </c>
      <c r="AW1854" s="5"/>
      <c r="AX1854" s="5"/>
      <c r="AY1854" s="5">
        <f t="shared" si="662"/>
        <v>98.87418000000001</v>
      </c>
      <c r="AZ1854" s="5">
        <f t="shared" si="663"/>
        <v>1028.8015799999998</v>
      </c>
      <c r="BA1854" s="7">
        <f t="shared" si="664"/>
        <v>-2.1786245972781119E-2</v>
      </c>
      <c r="BB1854" s="62">
        <f t="shared" si="665"/>
        <v>60833</v>
      </c>
      <c r="BC1854" s="6">
        <f t="shared" si="666"/>
        <v>-1.3379408843542998E-3</v>
      </c>
      <c r="BD1854" s="32">
        <f t="shared" si="667"/>
        <v>1.5604358779106247E-2</v>
      </c>
      <c r="BE1854" s="32">
        <f t="shared" si="668"/>
        <v>1.5623679950511811E-2</v>
      </c>
      <c r="BF1854" s="35">
        <f t="shared" si="669"/>
        <v>0.9687719612703819</v>
      </c>
      <c r="BG1854" s="36">
        <f t="shared" si="670"/>
        <v>0.87744810811818552</v>
      </c>
      <c r="BH1854" s="33">
        <f t="shared" si="671"/>
        <v>2.644572143833605E-2</v>
      </c>
      <c r="BI1854" s="33">
        <f t="shared" si="672"/>
        <v>9.6106170443478536E-2</v>
      </c>
      <c r="CM1854" s="51" t="s">
        <v>1823</v>
      </c>
      <c r="CR1854" s="78" t="s">
        <v>2038</v>
      </c>
      <c r="CS1854" s="78" t="s">
        <v>6954</v>
      </c>
    </row>
    <row r="1855" spans="1:97">
      <c r="A1855" s="20" t="s">
        <v>3591</v>
      </c>
      <c r="B1855" s="16" t="s">
        <v>6714</v>
      </c>
      <c r="F1855" s="4" t="s">
        <v>1072</v>
      </c>
      <c r="G1855" s="47" t="s">
        <v>3599</v>
      </c>
      <c r="H1855" s="47">
        <v>15</v>
      </c>
      <c r="I1855" s="47">
        <v>19</v>
      </c>
      <c r="J1855" s="47">
        <v>99</v>
      </c>
      <c r="K1855" s="23">
        <v>41.622109999999999</v>
      </c>
      <c r="L1855" s="23">
        <v>-108.55861</v>
      </c>
      <c r="M1855" s="61" t="s">
        <v>552</v>
      </c>
      <c r="N1855" s="19" t="s">
        <v>7014</v>
      </c>
      <c r="P1855" s="19" t="s">
        <v>7126</v>
      </c>
      <c r="W1855" s="46">
        <v>4215</v>
      </c>
      <c r="X1855" s="46">
        <v>4135</v>
      </c>
      <c r="Z1855" s="48">
        <v>31784</v>
      </c>
      <c r="AA1855" s="19">
        <v>6.7</v>
      </c>
      <c r="AB1855" s="19" t="s">
        <v>3789</v>
      </c>
      <c r="AC1855" s="19">
        <v>620</v>
      </c>
      <c r="AD1855" s="19">
        <v>134.19999999999999</v>
      </c>
      <c r="AE1855" s="19">
        <v>3174</v>
      </c>
      <c r="AF1855" s="19">
        <v>0</v>
      </c>
      <c r="AH1855" s="19">
        <v>6200</v>
      </c>
      <c r="AI1855" s="19">
        <v>353.8</v>
      </c>
      <c r="AJ1855" s="19">
        <v>0</v>
      </c>
      <c r="AK1855" s="6">
        <v>0</v>
      </c>
      <c r="AL1855" s="19">
        <v>0</v>
      </c>
      <c r="AM1855" s="19">
        <v>10489.5</v>
      </c>
      <c r="AN1855" s="53"/>
      <c r="AO1855" s="63" t="s">
        <v>3577</v>
      </c>
      <c r="AP1855" s="17">
        <f t="shared" si="657"/>
        <v>30.937999999999999</v>
      </c>
      <c r="AQ1855" s="17">
        <f t="shared" si="658"/>
        <v>11.043317999999999</v>
      </c>
      <c r="AR1855" s="17">
        <f t="shared" si="676"/>
        <v>138.06899999999999</v>
      </c>
      <c r="AS1855" s="17">
        <f t="shared" si="675"/>
        <v>0</v>
      </c>
      <c r="AT1855" s="17">
        <f t="shared" si="659"/>
        <v>180.050318</v>
      </c>
      <c r="AU1855" s="5">
        <f t="shared" si="660"/>
        <v>174.90199999999999</v>
      </c>
      <c r="AV1855" s="5">
        <f t="shared" si="661"/>
        <v>5.7987819999999992</v>
      </c>
      <c r="AW1855" s="5">
        <f>IF(AJ1855&gt;0,AJ1855*0.03333,0)</f>
        <v>0</v>
      </c>
      <c r="AX1855" s="5">
        <f>IF(AK1855&gt;0,AK1855*0.0588,0)</f>
        <v>0</v>
      </c>
      <c r="AY1855" s="5">
        <f t="shared" si="662"/>
        <v>0</v>
      </c>
      <c r="AZ1855" s="5">
        <f t="shared" si="663"/>
        <v>180.70078199999998</v>
      </c>
      <c r="BA1855" s="7">
        <f t="shared" si="664"/>
        <v>-1.8030825131232341E-3</v>
      </c>
      <c r="BB1855" s="62">
        <f t="shared" si="665"/>
        <v>10482</v>
      </c>
      <c r="BC1855" s="6">
        <f t="shared" si="666"/>
        <v>-3.5762820971318218E-4</v>
      </c>
      <c r="BD1855" s="32">
        <f t="shared" si="667"/>
        <v>0.17182974372752843</v>
      </c>
      <c r="BE1855" s="32">
        <f t="shared" si="668"/>
        <v>6.1334620914138008E-2</v>
      </c>
      <c r="BF1855" s="35">
        <f t="shared" si="669"/>
        <v>0.76683563535833343</v>
      </c>
      <c r="BG1855" s="36">
        <f t="shared" si="670"/>
        <v>0.96790948032532598</v>
      </c>
      <c r="BH1855" s="33">
        <f t="shared" si="671"/>
        <v>3.2090519674674127E-2</v>
      </c>
      <c r="BI1855" s="33">
        <f t="shared" si="672"/>
        <v>0</v>
      </c>
      <c r="BJ1855" s="6">
        <v>0</v>
      </c>
      <c r="BK1855" s="19">
        <v>0</v>
      </c>
      <c r="BL1855" s="19">
        <v>0</v>
      </c>
      <c r="BM1855" s="19">
        <v>0</v>
      </c>
      <c r="BN1855" s="19">
        <v>0</v>
      </c>
      <c r="BO1855" s="31"/>
      <c r="BP1855" s="19">
        <v>0</v>
      </c>
      <c r="BQ1855" s="19">
        <v>0</v>
      </c>
      <c r="BR1855" s="19">
        <v>0</v>
      </c>
      <c r="BS1855" s="19">
        <v>0</v>
      </c>
      <c r="BT1855" s="19">
        <v>0</v>
      </c>
      <c r="BU1855" s="19">
        <v>0</v>
      </c>
      <c r="BV1855" s="19">
        <v>0</v>
      </c>
      <c r="BW1855" s="19">
        <v>0</v>
      </c>
      <c r="BX1855" s="19"/>
      <c r="BY1855" s="19"/>
      <c r="BZ1855" s="19"/>
      <c r="CA1855" s="19"/>
      <c r="CB1855" s="19"/>
      <c r="CC1855" s="19"/>
      <c r="CD1855" s="19"/>
      <c r="CE1855" s="19"/>
      <c r="CF1855" s="19"/>
      <c r="CG1855" s="19"/>
      <c r="CH1855" s="19"/>
      <c r="CI1855" s="19"/>
      <c r="CJ1855" s="19"/>
      <c r="CK1855" s="19"/>
      <c r="CL1855" s="19"/>
      <c r="CM1855" s="39"/>
      <c r="CN1855" s="63">
        <v>19870107</v>
      </c>
      <c r="CO1855" s="63"/>
      <c r="CP1855" s="66"/>
      <c r="CQ1855" s="63"/>
      <c r="CR1855" s="78" t="s">
        <v>2038</v>
      </c>
      <c r="CS1855" s="78" t="s">
        <v>6954</v>
      </c>
    </row>
    <row r="1856" spans="1:97">
      <c r="A1856" s="20" t="s">
        <v>3590</v>
      </c>
      <c r="B1856" s="16" t="s">
        <v>6715</v>
      </c>
      <c r="C1856" s="19">
        <v>49007202</v>
      </c>
      <c r="D1856" s="19" t="s">
        <v>3782</v>
      </c>
      <c r="E1856" s="19" t="s">
        <v>1707</v>
      </c>
      <c r="F1856" s="19" t="s">
        <v>1727</v>
      </c>
      <c r="G1856" s="47"/>
      <c r="H1856" s="47" t="s">
        <v>5249</v>
      </c>
      <c r="I1856" s="47" t="s">
        <v>5442</v>
      </c>
      <c r="J1856" s="47" t="s">
        <v>5479</v>
      </c>
      <c r="K1856" s="23">
        <v>41.622570000000003</v>
      </c>
      <c r="L1856" s="23">
        <v>-108.60359</v>
      </c>
      <c r="M1856" s="61" t="s">
        <v>4464</v>
      </c>
      <c r="N1856" s="19" t="s">
        <v>4465</v>
      </c>
      <c r="P1856" s="19" t="s">
        <v>7126</v>
      </c>
      <c r="Q1856" s="55"/>
      <c r="R1856" s="55"/>
      <c r="S1856" s="55">
        <f>V1856-U1856</f>
        <v>27</v>
      </c>
      <c r="T1856" s="19"/>
      <c r="U1856" s="55">
        <v>3352</v>
      </c>
      <c r="V1856" s="55">
        <v>3379</v>
      </c>
      <c r="W1856" s="55"/>
      <c r="X1856" s="55"/>
      <c r="Y1856" s="51" t="s">
        <v>3788</v>
      </c>
      <c r="Z1856" s="40">
        <v>22166</v>
      </c>
      <c r="AA1856" s="52">
        <v>8.3000001907348633</v>
      </c>
      <c r="AB1856" s="19" t="s">
        <v>3789</v>
      </c>
      <c r="AC1856" s="19">
        <v>77</v>
      </c>
      <c r="AD1856" s="19">
        <v>197</v>
      </c>
      <c r="AE1856" s="19">
        <v>18904</v>
      </c>
      <c r="AF1856" s="19">
        <v>-3</v>
      </c>
      <c r="AG1856" s="19">
        <v>-3</v>
      </c>
      <c r="AH1856" s="19">
        <v>26800</v>
      </c>
      <c r="AI1856" s="19">
        <v>4002</v>
      </c>
      <c r="AJ1856" s="19"/>
      <c r="AK1856" s="19"/>
      <c r="AL1856" s="19">
        <v>1004</v>
      </c>
      <c r="AM1856" s="19">
        <v>48953</v>
      </c>
      <c r="AP1856" s="17">
        <f t="shared" si="657"/>
        <v>3.8422999999999998</v>
      </c>
      <c r="AQ1856" s="17">
        <f t="shared" si="658"/>
        <v>16.211130000000001</v>
      </c>
      <c r="AR1856" s="17">
        <f t="shared" si="676"/>
        <v>822.32399999999996</v>
      </c>
      <c r="AS1856" s="17">
        <f t="shared" si="675"/>
        <v>0</v>
      </c>
      <c r="AT1856" s="17">
        <f t="shared" si="659"/>
        <v>842.37743</v>
      </c>
      <c r="AU1856" s="5">
        <f t="shared" si="660"/>
        <v>756.02800000000002</v>
      </c>
      <c r="AV1856" s="5">
        <f t="shared" si="661"/>
        <v>65.592779999999991</v>
      </c>
      <c r="AW1856" s="5"/>
      <c r="AX1856" s="5"/>
      <c r="AY1856" s="5">
        <f t="shared" si="662"/>
        <v>20.903280000000002</v>
      </c>
      <c r="AZ1856" s="5">
        <f t="shared" si="663"/>
        <v>842.52405999999996</v>
      </c>
      <c r="BA1856" s="7">
        <f t="shared" si="664"/>
        <v>-8.70258592981357E-5</v>
      </c>
      <c r="BB1856" s="62">
        <f t="shared" si="665"/>
        <v>50978</v>
      </c>
      <c r="BC1856" s="6">
        <f t="shared" si="666"/>
        <v>2.0263982147681901E-2</v>
      </c>
      <c r="BD1856" s="32">
        <f t="shared" si="667"/>
        <v>4.561257060270477E-3</v>
      </c>
      <c r="BE1856" s="32">
        <f t="shared" si="668"/>
        <v>1.9244497089624068E-2</v>
      </c>
      <c r="BF1856" s="35">
        <f t="shared" si="669"/>
        <v>0.97619424585010539</v>
      </c>
      <c r="BG1856" s="36">
        <f t="shared" si="670"/>
        <v>0.89733698524882488</v>
      </c>
      <c r="BH1856" s="33">
        <f t="shared" si="671"/>
        <v>7.7852708443720872E-2</v>
      </c>
      <c r="BI1856" s="33">
        <f t="shared" si="672"/>
        <v>2.4810306307454299E-2</v>
      </c>
      <c r="CM1856" s="51" t="s">
        <v>7041</v>
      </c>
      <c r="CR1856" s="78" t="s">
        <v>2038</v>
      </c>
      <c r="CS1856" s="78" t="s">
        <v>6954</v>
      </c>
    </row>
    <row r="1857" spans="1:97">
      <c r="A1857" s="63" t="s">
        <v>3591</v>
      </c>
      <c r="B1857" s="63" t="s">
        <v>7341</v>
      </c>
      <c r="C1857" s="63">
        <v>4123</v>
      </c>
      <c r="D1857" s="19" t="s">
        <v>3782</v>
      </c>
      <c r="E1857" s="63" t="s">
        <v>1707</v>
      </c>
      <c r="F1857" s="63" t="s">
        <v>1072</v>
      </c>
      <c r="G1857" s="65" t="s">
        <v>1575</v>
      </c>
      <c r="H1857" s="65">
        <v>26</v>
      </c>
      <c r="I1857" s="65">
        <v>19</v>
      </c>
      <c r="J1857" s="65">
        <v>99</v>
      </c>
      <c r="K1857" s="23">
        <v>41.596710000000002</v>
      </c>
      <c r="L1857" s="23">
        <v>-108.52477</v>
      </c>
      <c r="M1857" s="61" t="s">
        <v>7346</v>
      </c>
      <c r="N1857" s="63" t="s">
        <v>7347</v>
      </c>
      <c r="O1857" s="63"/>
      <c r="P1857" s="63" t="s">
        <v>7126</v>
      </c>
      <c r="Q1857" s="63"/>
      <c r="R1857" s="63"/>
      <c r="S1857" s="55"/>
      <c r="T1857" s="63"/>
      <c r="U1857" s="66" t="s">
        <v>7348</v>
      </c>
      <c r="V1857" s="63"/>
      <c r="W1857" s="66">
        <v>4780</v>
      </c>
      <c r="X1857" s="66"/>
      <c r="Y1857" s="63"/>
      <c r="Z1857" s="64">
        <v>36843</v>
      </c>
      <c r="AA1857" s="63">
        <v>7.5</v>
      </c>
      <c r="AB1857" s="63"/>
      <c r="AC1857" s="63">
        <v>36</v>
      </c>
      <c r="AD1857" s="63">
        <v>27</v>
      </c>
      <c r="AE1857" s="63">
        <v>6990</v>
      </c>
      <c r="AF1857" s="63">
        <v>35</v>
      </c>
      <c r="AG1857" s="63"/>
      <c r="AH1857" s="63">
        <v>7600</v>
      </c>
      <c r="AI1857" s="63">
        <v>5222</v>
      </c>
      <c r="AJ1857" s="63"/>
      <c r="AK1857" s="63"/>
      <c r="AL1857" s="63">
        <v>12</v>
      </c>
      <c r="AM1857" s="63">
        <v>19300</v>
      </c>
      <c r="AN1857" s="63"/>
      <c r="AO1857" s="63" t="s">
        <v>5664</v>
      </c>
      <c r="AP1857" s="17">
        <f t="shared" si="657"/>
        <v>1.7964</v>
      </c>
      <c r="AQ1857" s="17">
        <f t="shared" si="658"/>
        <v>2.2218300000000002</v>
      </c>
      <c r="AR1857" s="17">
        <f t="shared" si="676"/>
        <v>304.065</v>
      </c>
      <c r="AS1857" s="17">
        <f t="shared" si="675"/>
        <v>0.89529999999999998</v>
      </c>
      <c r="AT1857" s="17">
        <f t="shared" si="659"/>
        <v>308.97853000000003</v>
      </c>
      <c r="AU1857" s="5">
        <f t="shared" si="660"/>
        <v>214.39599999999999</v>
      </c>
      <c r="AV1857" s="5">
        <f t="shared" si="661"/>
        <v>85.588579999999993</v>
      </c>
      <c r="AW1857" s="5">
        <f t="shared" ref="AW1857:AW1867" si="678">IF(AJ1857&gt;0,AJ1857*0.03333,0)</f>
        <v>0</v>
      </c>
      <c r="AX1857" s="5">
        <f t="shared" ref="AX1857:AX1867" si="679">IF(AK1857&gt;0,AK1857*0.0588,0)</f>
        <v>0</v>
      </c>
      <c r="AY1857" s="5">
        <f t="shared" si="662"/>
        <v>0.24984000000000001</v>
      </c>
      <c r="AZ1857" s="5">
        <f t="shared" si="663"/>
        <v>300.23442</v>
      </c>
      <c r="BA1857" s="7">
        <f t="shared" si="664"/>
        <v>1.4353125618882582E-2</v>
      </c>
      <c r="BB1857" s="62">
        <f t="shared" si="665"/>
        <v>19922</v>
      </c>
      <c r="BC1857" s="28">
        <f t="shared" si="666"/>
        <v>1.5858446790066798E-2</v>
      </c>
      <c r="BD1857" s="32">
        <f t="shared" si="667"/>
        <v>5.813996202260396E-3</v>
      </c>
      <c r="BE1857" s="32">
        <f t="shared" si="668"/>
        <v>7.1908879882365932E-3</v>
      </c>
      <c r="BF1857" s="35">
        <f t="shared" si="669"/>
        <v>0.98699511580950294</v>
      </c>
      <c r="BG1857" s="37">
        <f t="shared" si="670"/>
        <v>0.71409533923525481</v>
      </c>
      <c r="BH1857" s="33">
        <f t="shared" si="671"/>
        <v>0.28507251100656611</v>
      </c>
      <c r="BI1857" s="33">
        <f t="shared" si="672"/>
        <v>8.3214975817895898E-4</v>
      </c>
      <c r="BJ1857" s="63"/>
      <c r="BK1857" s="63">
        <v>4.4999999999999998E-2</v>
      </c>
      <c r="BL1857" s="63"/>
      <c r="BM1857" s="63"/>
      <c r="BN1857" s="63"/>
      <c r="BO1857" s="63"/>
      <c r="BP1857" s="63"/>
      <c r="BQ1857" s="63"/>
      <c r="BR1857" s="63"/>
      <c r="BS1857" s="63">
        <v>6.45</v>
      </c>
      <c r="BT1857" s="63"/>
      <c r="BU1857" s="63"/>
      <c r="BV1857" s="63"/>
      <c r="BW1857" s="63"/>
      <c r="BX1857" s="63"/>
      <c r="BY1857" s="63"/>
      <c r="BZ1857" s="63"/>
      <c r="CA1857" s="63"/>
      <c r="CB1857" s="63"/>
      <c r="CC1857" s="63">
        <v>3.3</v>
      </c>
      <c r="CD1857" s="63">
        <v>29.7</v>
      </c>
      <c r="CE1857" s="63"/>
      <c r="CF1857" s="63"/>
      <c r="CG1857" s="63">
        <v>0.35</v>
      </c>
      <c r="CH1857" s="63"/>
      <c r="CI1857" s="63"/>
      <c r="CJ1857" s="63"/>
      <c r="CK1857" s="63">
        <v>8.82</v>
      </c>
      <c r="CL1857" s="63"/>
      <c r="CM1857" s="63"/>
      <c r="CN1857" s="63">
        <v>20001113</v>
      </c>
      <c r="CO1857" s="63" t="s">
        <v>7349</v>
      </c>
      <c r="CP1857" s="66"/>
      <c r="CQ1857" s="64">
        <v>36845</v>
      </c>
      <c r="CR1857" s="78" t="s">
        <v>2038</v>
      </c>
      <c r="CS1857" s="78" t="s">
        <v>6954</v>
      </c>
    </row>
    <row r="1858" spans="1:97">
      <c r="A1858" s="63" t="s">
        <v>3591</v>
      </c>
      <c r="B1858" s="63" t="s">
        <v>7341</v>
      </c>
      <c r="C1858" s="63">
        <v>4122</v>
      </c>
      <c r="D1858" s="19" t="s">
        <v>3782</v>
      </c>
      <c r="E1858" s="63" t="s">
        <v>1707</v>
      </c>
      <c r="F1858" s="63" t="s">
        <v>1072</v>
      </c>
      <c r="G1858" s="65" t="s">
        <v>264</v>
      </c>
      <c r="H1858" s="65">
        <v>26</v>
      </c>
      <c r="I1858" s="65">
        <v>19</v>
      </c>
      <c r="J1858" s="65">
        <v>99</v>
      </c>
      <c r="K1858" s="23">
        <v>41.589480000000002</v>
      </c>
      <c r="L1858" s="23">
        <v>-108.52481</v>
      </c>
      <c r="M1858" s="61" t="s">
        <v>7342</v>
      </c>
      <c r="N1858" s="63" t="s">
        <v>7343</v>
      </c>
      <c r="O1858" s="63"/>
      <c r="P1858" s="63" t="s">
        <v>7126</v>
      </c>
      <c r="Q1858" s="63"/>
      <c r="R1858" s="63"/>
      <c r="S1858" s="55"/>
      <c r="T1858" s="63"/>
      <c r="U1858" s="66" t="s">
        <v>7344</v>
      </c>
      <c r="V1858" s="63"/>
      <c r="W1858" s="66">
        <v>4787</v>
      </c>
      <c r="X1858" s="66"/>
      <c r="Y1858" s="63"/>
      <c r="Z1858" s="64">
        <v>36843</v>
      </c>
      <c r="AA1858" s="63">
        <v>7.3</v>
      </c>
      <c r="AB1858" s="63"/>
      <c r="AC1858" s="63">
        <v>240</v>
      </c>
      <c r="AD1858" s="63">
        <v>79</v>
      </c>
      <c r="AE1858" s="63">
        <v>13145</v>
      </c>
      <c r="AF1858" s="63">
        <v>50</v>
      </c>
      <c r="AG1858" s="63"/>
      <c r="AH1858" s="63">
        <v>19300</v>
      </c>
      <c r="AI1858" s="63">
        <v>2196</v>
      </c>
      <c r="AJ1858" s="63"/>
      <c r="AK1858" s="63"/>
      <c r="AL1858" s="63">
        <v>7</v>
      </c>
      <c r="AM1858" s="63">
        <v>37350</v>
      </c>
      <c r="AN1858" s="63"/>
      <c r="AO1858" s="63" t="s">
        <v>5664</v>
      </c>
      <c r="AP1858" s="17">
        <f t="shared" si="657"/>
        <v>11.975999999999999</v>
      </c>
      <c r="AQ1858" s="17">
        <f t="shared" si="658"/>
        <v>6.5009100000000002</v>
      </c>
      <c r="AR1858" s="17">
        <f t="shared" si="676"/>
        <v>571.8075</v>
      </c>
      <c r="AS1858" s="17">
        <f t="shared" si="675"/>
        <v>1.2789999999999999</v>
      </c>
      <c r="AT1858" s="17">
        <f t="shared" si="659"/>
        <v>591.56340999999998</v>
      </c>
      <c r="AU1858" s="5">
        <f t="shared" si="660"/>
        <v>544.45299999999997</v>
      </c>
      <c r="AV1858" s="5">
        <f t="shared" si="661"/>
        <v>35.992439999999995</v>
      </c>
      <c r="AW1858" s="5">
        <f t="shared" si="678"/>
        <v>0</v>
      </c>
      <c r="AX1858" s="5">
        <f t="shared" si="679"/>
        <v>0</v>
      </c>
      <c r="AY1858" s="5">
        <f t="shared" si="662"/>
        <v>0.14574000000000001</v>
      </c>
      <c r="AZ1858" s="5">
        <f t="shared" si="663"/>
        <v>580.59118000000001</v>
      </c>
      <c r="BA1858" s="7">
        <f t="shared" si="664"/>
        <v>9.3607362830869997E-3</v>
      </c>
      <c r="BB1858" s="62">
        <f t="shared" si="665"/>
        <v>35017</v>
      </c>
      <c r="BC1858" s="28">
        <f t="shared" si="666"/>
        <v>-3.2238451227769561E-2</v>
      </c>
      <c r="BD1858" s="32">
        <f t="shared" si="667"/>
        <v>2.0244659824379604E-2</v>
      </c>
      <c r="BE1858" s="32">
        <f t="shared" si="668"/>
        <v>1.0989371367644257E-2</v>
      </c>
      <c r="BF1858" s="35">
        <f t="shared" si="669"/>
        <v>0.96876596880797616</v>
      </c>
      <c r="BG1858" s="36">
        <f t="shared" si="670"/>
        <v>0.9377562366689759</v>
      </c>
      <c r="BH1858" s="33">
        <f t="shared" si="671"/>
        <v>6.1992743327585503E-2</v>
      </c>
      <c r="BI1858" s="33">
        <f t="shared" si="672"/>
        <v>2.5102000343856412E-4</v>
      </c>
      <c r="BJ1858" s="63"/>
      <c r="BK1858" s="63">
        <v>0.11</v>
      </c>
      <c r="BL1858" s="63"/>
      <c r="BM1858" s="63"/>
      <c r="BN1858" s="63"/>
      <c r="BO1858" s="63"/>
      <c r="BP1858" s="63"/>
      <c r="BQ1858" s="63"/>
      <c r="BR1858" s="63"/>
      <c r="BS1858" s="63">
        <v>27.5</v>
      </c>
      <c r="BT1858" s="63"/>
      <c r="BU1858" s="63"/>
      <c r="BV1858" s="63"/>
      <c r="BW1858" s="63"/>
      <c r="BX1858" s="63"/>
      <c r="BY1858" s="63"/>
      <c r="BZ1858" s="63"/>
      <c r="CA1858" s="63"/>
      <c r="CB1858" s="63"/>
      <c r="CC1858" s="63">
        <v>2.2599999999999998</v>
      </c>
      <c r="CD1858" s="63">
        <v>12.6</v>
      </c>
      <c r="CE1858" s="63"/>
      <c r="CF1858" s="63"/>
      <c r="CG1858" s="63">
        <v>0.09</v>
      </c>
      <c r="CH1858" s="63"/>
      <c r="CI1858" s="63"/>
      <c r="CJ1858" s="63"/>
      <c r="CK1858" s="63">
        <v>45.7</v>
      </c>
      <c r="CL1858" s="63"/>
      <c r="CM1858" s="63"/>
      <c r="CN1858" s="63">
        <v>20001113</v>
      </c>
      <c r="CO1858" s="63" t="s">
        <v>7345</v>
      </c>
      <c r="CP1858" s="66"/>
      <c r="CQ1858" s="64">
        <v>36845</v>
      </c>
      <c r="CR1858" s="78" t="s">
        <v>2038</v>
      </c>
      <c r="CS1858" s="78" t="s">
        <v>6954</v>
      </c>
    </row>
    <row r="1859" spans="1:97">
      <c r="A1859" s="63" t="s">
        <v>3591</v>
      </c>
      <c r="B1859" s="63" t="s">
        <v>7335</v>
      </c>
      <c r="C1859" s="63">
        <v>4410</v>
      </c>
      <c r="D1859" s="19" t="s">
        <v>3782</v>
      </c>
      <c r="E1859" s="63" t="s">
        <v>1707</v>
      </c>
      <c r="F1859" s="63" t="s">
        <v>1072</v>
      </c>
      <c r="G1859" s="65" t="s">
        <v>3595</v>
      </c>
      <c r="H1859" s="65">
        <v>35</v>
      </c>
      <c r="I1859" s="65">
        <v>19</v>
      </c>
      <c r="J1859" s="65">
        <v>99</v>
      </c>
      <c r="K1859" s="23">
        <v>41.573709999999998</v>
      </c>
      <c r="L1859" s="23">
        <v>-108.536828</v>
      </c>
      <c r="M1859" s="61" t="s">
        <v>7336</v>
      </c>
      <c r="N1859" s="63" t="s">
        <v>7337</v>
      </c>
      <c r="O1859" s="63"/>
      <c r="P1859" s="63" t="s">
        <v>7126</v>
      </c>
      <c r="Q1859" s="63"/>
      <c r="R1859" s="63"/>
      <c r="S1859" s="55"/>
      <c r="T1859" s="63"/>
      <c r="U1859" s="66" t="s">
        <v>7338</v>
      </c>
      <c r="V1859" s="63"/>
      <c r="W1859" s="66">
        <v>4926</v>
      </c>
      <c r="X1859" s="66"/>
      <c r="Y1859" s="63" t="s">
        <v>3852</v>
      </c>
      <c r="Z1859" s="64">
        <v>38008</v>
      </c>
      <c r="AA1859" s="63">
        <v>7.31</v>
      </c>
      <c r="AB1859" s="63"/>
      <c r="AC1859" s="63">
        <v>288</v>
      </c>
      <c r="AD1859" s="63">
        <v>204</v>
      </c>
      <c r="AE1859" s="63">
        <v>6465</v>
      </c>
      <c r="AF1859" s="63"/>
      <c r="AG1859" s="63"/>
      <c r="AH1859" s="63">
        <v>9200</v>
      </c>
      <c r="AI1859" s="63">
        <v>3087</v>
      </c>
      <c r="AJ1859" s="63"/>
      <c r="AK1859" s="63"/>
      <c r="AL1859" s="63">
        <v>108</v>
      </c>
      <c r="AM1859" s="63">
        <v>19353</v>
      </c>
      <c r="AN1859" s="63"/>
      <c r="AO1859" s="63" t="s">
        <v>3397</v>
      </c>
      <c r="AP1859" s="17">
        <f t="shared" ref="AP1859:AP1922" si="680">IF(AC1859&gt;0,AC1859*0.0499,0)</f>
        <v>14.3712</v>
      </c>
      <c r="AQ1859" s="17">
        <f t="shared" ref="AQ1859:AQ1922" si="681">IF(AD1859&gt;0,AD1859*0.08229,0)</f>
        <v>16.78716</v>
      </c>
      <c r="AR1859" s="17">
        <f t="shared" si="676"/>
        <v>281.22749999999996</v>
      </c>
      <c r="AS1859" s="17">
        <f t="shared" si="675"/>
        <v>0</v>
      </c>
      <c r="AT1859" s="17">
        <f t="shared" ref="AT1859:AT1922" si="682">SUM(AP1859:AS1859)</f>
        <v>312.38585999999998</v>
      </c>
      <c r="AU1859" s="5">
        <f t="shared" ref="AU1859:AU1922" si="683">IF(AH1859&gt;0,AH1859*0.02821,0)</f>
        <v>259.53199999999998</v>
      </c>
      <c r="AV1859" s="5">
        <f t="shared" ref="AV1859:AV1922" si="684">IF(AI1859&gt;0,AI1859*0.01639,0)</f>
        <v>50.595929999999996</v>
      </c>
      <c r="AW1859" s="5">
        <f t="shared" si="678"/>
        <v>0</v>
      </c>
      <c r="AX1859" s="5">
        <f t="shared" si="679"/>
        <v>0</v>
      </c>
      <c r="AY1859" s="5">
        <f t="shared" ref="AY1859:AY1922" si="685">IF(AL1859&gt;0,AL1859*0.02082,0)</f>
        <v>2.2485600000000003</v>
      </c>
      <c r="AZ1859" s="5">
        <f t="shared" ref="AZ1859:AZ1922" si="686">SUM(AU1859:AY1859)</f>
        <v>312.37648999999999</v>
      </c>
      <c r="BA1859" s="7">
        <f t="shared" ref="BA1859:BA1922" si="687">(AT1859-AZ1859)/(AT1859+AZ1859)</f>
        <v>1.4997702726468532E-5</v>
      </c>
      <c r="BB1859" s="62">
        <f t="shared" ref="BB1859:BB1922" si="688">SUM(AC1859:AL1859)</f>
        <v>19352</v>
      </c>
      <c r="BC1859" s="28">
        <f t="shared" ref="BC1859:BC1922" si="689">(BB1859-AM1859)/(BB1859+AM1859)</f>
        <v>-2.5836455238341301E-5</v>
      </c>
      <c r="BD1859" s="32">
        <f t="shared" ref="BD1859:BD1922" si="690">AP1859/AT1859</f>
        <v>4.6004643103884413E-2</v>
      </c>
      <c r="BE1859" s="32">
        <f t="shared" ref="BE1859:BE1922" si="691">AQ1859/AT1859</f>
        <v>5.3738539894219291E-2</v>
      </c>
      <c r="BF1859" s="35">
        <f t="shared" ref="BF1859:BF1922" si="692">(AR1859+AS1859)/AT1859</f>
        <v>0.9002568170018963</v>
      </c>
      <c r="BG1859" s="36">
        <f t="shared" ref="BG1859:BG1922" si="693">AU1859/AZ1859</f>
        <v>0.83083077090724722</v>
      </c>
      <c r="BH1859" s="33">
        <f t="shared" ref="BH1859:BH1922" si="694">AV1859/AZ1859</f>
        <v>0.16197099211915722</v>
      </c>
      <c r="BI1859" s="33">
        <f t="shared" ref="BI1859:BI1922" si="695">AY1859/AZ1859</f>
        <v>7.198236973595549E-3</v>
      </c>
      <c r="BJ1859" s="63"/>
      <c r="BK1859" s="63">
        <v>1</v>
      </c>
      <c r="BL1859" s="63"/>
      <c r="BM1859" s="63"/>
      <c r="BN1859" s="63"/>
      <c r="BO1859" s="63"/>
      <c r="BP1859" s="63"/>
      <c r="BQ1859" s="63"/>
      <c r="BR1859" s="63"/>
      <c r="BS1859" s="63"/>
      <c r="BT1859" s="63"/>
      <c r="BU1859" s="63"/>
      <c r="BV1859" s="63"/>
      <c r="BW1859" s="63"/>
      <c r="BX1859" s="63"/>
      <c r="BY1859" s="63"/>
      <c r="BZ1859" s="63"/>
      <c r="CA1859" s="63"/>
      <c r="CB1859" s="63"/>
      <c r="CC1859" s="63"/>
      <c r="CD1859" s="63"/>
      <c r="CE1859" s="63"/>
      <c r="CF1859" s="63"/>
      <c r="CG1859" s="63"/>
      <c r="CH1859" s="63"/>
      <c r="CI1859" s="63"/>
      <c r="CJ1859" s="63"/>
      <c r="CK1859" s="63"/>
      <c r="CL1859" s="63"/>
      <c r="CM1859" s="63" t="s">
        <v>3852</v>
      </c>
      <c r="CN1859" s="63">
        <v>2004122</v>
      </c>
      <c r="CO1859" s="63" t="s">
        <v>2689</v>
      </c>
      <c r="CP1859" s="66"/>
      <c r="CQ1859" s="64">
        <v>38014</v>
      </c>
      <c r="CR1859" s="78" t="s">
        <v>2038</v>
      </c>
      <c r="CS1859" s="78" t="s">
        <v>6954</v>
      </c>
    </row>
    <row r="1860" spans="1:97">
      <c r="A1860" s="63" t="s">
        <v>3591</v>
      </c>
      <c r="B1860" s="63" t="s">
        <v>7352</v>
      </c>
      <c r="C1860" s="63">
        <v>4978</v>
      </c>
      <c r="D1860" s="19" t="s">
        <v>3782</v>
      </c>
      <c r="E1860" s="63" t="s">
        <v>1707</v>
      </c>
      <c r="F1860" s="63" t="s">
        <v>1072</v>
      </c>
      <c r="G1860" s="65" t="s">
        <v>3594</v>
      </c>
      <c r="H1860" s="65">
        <v>23</v>
      </c>
      <c r="I1860" s="65">
        <v>19</v>
      </c>
      <c r="J1860" s="65">
        <v>100</v>
      </c>
      <c r="K1860" s="23">
        <v>41.613332999999997</v>
      </c>
      <c r="L1860" s="23">
        <v>-108.65777799999999</v>
      </c>
      <c r="M1860" s="61" t="s">
        <v>7353</v>
      </c>
      <c r="N1860" s="63" t="s">
        <v>7354</v>
      </c>
      <c r="O1860" s="63"/>
      <c r="P1860" s="63" t="s">
        <v>7126</v>
      </c>
      <c r="Q1860" s="63"/>
      <c r="R1860" s="63"/>
      <c r="S1860" s="55">
        <f>IF(U1860&gt;0,V1860-U1860,"")</f>
        <v>232</v>
      </c>
      <c r="T1860" s="63"/>
      <c r="U1860" s="66">
        <v>1912</v>
      </c>
      <c r="V1860" s="63">
        <v>2144</v>
      </c>
      <c r="W1860" s="66">
        <v>2308</v>
      </c>
      <c r="X1860" s="66">
        <v>2253</v>
      </c>
      <c r="Y1860" s="63" t="s">
        <v>3852</v>
      </c>
      <c r="Z1860" s="64">
        <v>37314</v>
      </c>
      <c r="AA1860" s="63">
        <v>7</v>
      </c>
      <c r="AB1860" s="63"/>
      <c r="AC1860" s="63">
        <v>288</v>
      </c>
      <c r="AD1860" s="63">
        <v>309</v>
      </c>
      <c r="AE1860" s="63">
        <v>11481</v>
      </c>
      <c r="AF1860" s="63">
        <v>0</v>
      </c>
      <c r="AG1860" s="63"/>
      <c r="AH1860" s="63">
        <v>17580</v>
      </c>
      <c r="AI1860" s="63">
        <v>2562</v>
      </c>
      <c r="AJ1860" s="63">
        <v>0</v>
      </c>
      <c r="AK1860" s="63">
        <v>0</v>
      </c>
      <c r="AL1860" s="63">
        <v>300</v>
      </c>
      <c r="AM1860" s="63">
        <v>32620</v>
      </c>
      <c r="AN1860" s="63"/>
      <c r="AO1860" s="63" t="s">
        <v>5682</v>
      </c>
      <c r="AP1860" s="17">
        <f t="shared" si="680"/>
        <v>14.3712</v>
      </c>
      <c r="AQ1860" s="17">
        <f t="shared" si="681"/>
        <v>25.427610000000001</v>
      </c>
      <c r="AR1860" s="17">
        <f t="shared" si="676"/>
        <v>499.42349999999999</v>
      </c>
      <c r="AS1860" s="17">
        <f t="shared" si="675"/>
        <v>0</v>
      </c>
      <c r="AT1860" s="17">
        <f t="shared" si="682"/>
        <v>539.22230999999999</v>
      </c>
      <c r="AU1860" s="5">
        <f t="shared" si="683"/>
        <v>495.93180000000001</v>
      </c>
      <c r="AV1860" s="5">
        <f t="shared" si="684"/>
        <v>41.991179999999993</v>
      </c>
      <c r="AW1860" s="5">
        <f t="shared" si="678"/>
        <v>0</v>
      </c>
      <c r="AX1860" s="5">
        <f t="shared" si="679"/>
        <v>0</v>
      </c>
      <c r="AY1860" s="5">
        <f t="shared" si="685"/>
        <v>6.2460000000000004</v>
      </c>
      <c r="AZ1860" s="5">
        <f t="shared" si="686"/>
        <v>544.16898000000003</v>
      </c>
      <c r="BA1860" s="7">
        <f t="shared" si="687"/>
        <v>-4.5659126537744643E-3</v>
      </c>
      <c r="BB1860" s="62">
        <f t="shared" si="688"/>
        <v>32520</v>
      </c>
      <c r="BC1860" s="28">
        <f t="shared" si="689"/>
        <v>-1.5351550506601166E-3</v>
      </c>
      <c r="BD1860" s="32">
        <f t="shared" si="690"/>
        <v>2.6651716246681261E-2</v>
      </c>
      <c r="BE1860" s="32">
        <f t="shared" si="691"/>
        <v>4.715607928017667E-2</v>
      </c>
      <c r="BF1860" s="35">
        <f t="shared" si="692"/>
        <v>0.9261922044731421</v>
      </c>
      <c r="BG1860" s="36">
        <f t="shared" si="693"/>
        <v>0.91135624820069672</v>
      </c>
      <c r="BH1860" s="33">
        <f t="shared" si="694"/>
        <v>7.7165699522232942E-2</v>
      </c>
      <c r="BI1860" s="33">
        <f t="shared" si="695"/>
        <v>1.1478052277070258E-2</v>
      </c>
      <c r="BJ1860" s="63">
        <v>0</v>
      </c>
      <c r="BK1860" s="63">
        <v>40</v>
      </c>
      <c r="BL1860" s="63">
        <v>0</v>
      </c>
      <c r="BM1860" s="63">
        <v>0</v>
      </c>
      <c r="BN1860" s="63">
        <v>0</v>
      </c>
      <c r="BO1860" s="63">
        <v>0</v>
      </c>
      <c r="BP1860" s="63">
        <v>0</v>
      </c>
      <c r="BQ1860" s="63">
        <v>0</v>
      </c>
      <c r="BR1860" s="63">
        <v>0</v>
      </c>
      <c r="BS1860" s="63">
        <v>0</v>
      </c>
      <c r="BT1860" s="63">
        <v>0</v>
      </c>
      <c r="BU1860" s="63">
        <v>0</v>
      </c>
      <c r="BV1860" s="63">
        <v>0</v>
      </c>
      <c r="BW1860" s="63">
        <v>0</v>
      </c>
      <c r="BX1860" s="63"/>
      <c r="BY1860" s="63"/>
      <c r="BZ1860" s="63"/>
      <c r="CA1860" s="63"/>
      <c r="CB1860" s="63"/>
      <c r="CC1860" s="63"/>
      <c r="CD1860" s="63"/>
      <c r="CE1860" s="63"/>
      <c r="CF1860" s="63"/>
      <c r="CG1860" s="63"/>
      <c r="CH1860" s="63"/>
      <c r="CI1860" s="63"/>
      <c r="CJ1860" s="63"/>
      <c r="CK1860" s="63"/>
      <c r="CL1860" s="63"/>
      <c r="CM1860" s="63" t="s">
        <v>3852</v>
      </c>
      <c r="CN1860" s="63">
        <v>20020227</v>
      </c>
      <c r="CO1860" s="63" t="s">
        <v>2689</v>
      </c>
      <c r="CP1860" s="66" t="s">
        <v>7355</v>
      </c>
      <c r="CQ1860" s="64">
        <v>37316</v>
      </c>
      <c r="CR1860" s="78" t="s">
        <v>2038</v>
      </c>
      <c r="CS1860" s="78" t="s">
        <v>6954</v>
      </c>
    </row>
    <row r="1861" spans="1:97">
      <c r="A1861" s="63" t="s">
        <v>3591</v>
      </c>
      <c r="B1861" s="63" t="s">
        <v>7449</v>
      </c>
      <c r="C1861" s="63">
        <v>3822</v>
      </c>
      <c r="D1861" s="19" t="s">
        <v>3782</v>
      </c>
      <c r="E1861" s="63" t="s">
        <v>1707</v>
      </c>
      <c r="F1861" s="63" t="s">
        <v>3759</v>
      </c>
      <c r="G1861" s="65" t="s">
        <v>3599</v>
      </c>
      <c r="H1861" s="65">
        <v>16</v>
      </c>
      <c r="I1861" s="65">
        <v>20</v>
      </c>
      <c r="J1861" s="65">
        <v>92</v>
      </c>
      <c r="K1861" s="23">
        <v>41.705829999999999</v>
      </c>
      <c r="L1861" s="23">
        <v>-107.77249999999999</v>
      </c>
      <c r="M1861" s="61" t="s">
        <v>7450</v>
      </c>
      <c r="N1861" s="63" t="s">
        <v>7451</v>
      </c>
      <c r="O1861" s="63"/>
      <c r="P1861" s="63" t="s">
        <v>7126</v>
      </c>
      <c r="Q1861" s="63"/>
      <c r="R1861" s="63"/>
      <c r="S1861" s="55"/>
      <c r="T1861" s="63"/>
      <c r="U1861" s="66" t="s">
        <v>7452</v>
      </c>
      <c r="V1861" s="63"/>
      <c r="W1861" s="66">
        <v>10645</v>
      </c>
      <c r="X1861" s="66">
        <v>10574</v>
      </c>
      <c r="Y1861" s="63"/>
      <c r="Z1861" s="64">
        <v>36974</v>
      </c>
      <c r="AA1861" s="63">
        <v>7.69</v>
      </c>
      <c r="AB1861" s="63"/>
      <c r="AC1861" s="63">
        <v>22</v>
      </c>
      <c r="AD1861" s="63">
        <v>3.5</v>
      </c>
      <c r="AE1861" s="63">
        <v>3590</v>
      </c>
      <c r="AF1861" s="63">
        <v>54</v>
      </c>
      <c r="AG1861" s="63"/>
      <c r="AH1861" s="63">
        <v>2660</v>
      </c>
      <c r="AI1861" s="63">
        <v>4300</v>
      </c>
      <c r="AJ1861" s="63">
        <v>1.9</v>
      </c>
      <c r="AK1861" s="63"/>
      <c r="AL1861" s="63">
        <v>354</v>
      </c>
      <c r="AM1861" s="63">
        <v>9560</v>
      </c>
      <c r="AN1861" s="63"/>
      <c r="AO1861" s="63" t="s">
        <v>6051</v>
      </c>
      <c r="AP1861" s="17">
        <f t="shared" si="680"/>
        <v>1.0977999999999999</v>
      </c>
      <c r="AQ1861" s="17">
        <f t="shared" si="681"/>
        <v>0.28801500000000002</v>
      </c>
      <c r="AR1861" s="17">
        <f t="shared" si="676"/>
        <v>156.16499999999999</v>
      </c>
      <c r="AS1861" s="17">
        <f t="shared" si="675"/>
        <v>1.3813199999999999</v>
      </c>
      <c r="AT1861" s="17">
        <f t="shared" si="682"/>
        <v>158.93213499999999</v>
      </c>
      <c r="AU1861" s="5">
        <f t="shared" si="683"/>
        <v>75.038600000000002</v>
      </c>
      <c r="AV1861" s="5">
        <f t="shared" si="684"/>
        <v>70.47699999999999</v>
      </c>
      <c r="AW1861" s="5">
        <f t="shared" si="678"/>
        <v>6.3326999999999994E-2</v>
      </c>
      <c r="AX1861" s="5">
        <f t="shared" si="679"/>
        <v>0</v>
      </c>
      <c r="AY1861" s="5">
        <f t="shared" si="685"/>
        <v>7.3702800000000002</v>
      </c>
      <c r="AZ1861" s="5">
        <f t="shared" si="686"/>
        <v>152.949207</v>
      </c>
      <c r="BA1861" s="7">
        <f t="shared" si="687"/>
        <v>1.9183346979441903E-2</v>
      </c>
      <c r="BB1861" s="62">
        <f t="shared" si="688"/>
        <v>10985.4</v>
      </c>
      <c r="BC1861" s="28">
        <f t="shared" si="689"/>
        <v>6.9378060295735275E-2</v>
      </c>
      <c r="BD1861" s="32">
        <f t="shared" si="690"/>
        <v>6.9073507380996296E-3</v>
      </c>
      <c r="BE1861" s="32">
        <f t="shared" si="691"/>
        <v>1.8121885797356214E-3</v>
      </c>
      <c r="BF1861" s="35">
        <f t="shared" si="692"/>
        <v>0.99128046068216469</v>
      </c>
      <c r="BG1861" s="37">
        <f t="shared" si="693"/>
        <v>0.49061123932469947</v>
      </c>
      <c r="BH1861" s="33">
        <f t="shared" si="694"/>
        <v>0.46078695916350837</v>
      </c>
      <c r="BI1861" s="33">
        <f t="shared" si="695"/>
        <v>4.8187762098040821E-2</v>
      </c>
      <c r="BJ1861" s="63"/>
      <c r="BK1861" s="63">
        <v>15</v>
      </c>
      <c r="BL1861" s="63"/>
      <c r="BM1861" s="63"/>
      <c r="BN1861" s="63"/>
      <c r="BO1861" s="63"/>
      <c r="BP1861" s="63"/>
      <c r="BQ1861" s="63"/>
      <c r="BR1861" s="63"/>
      <c r="BS1861" s="63"/>
      <c r="BT1861" s="63"/>
      <c r="BU1861" s="63"/>
      <c r="BV1861" s="63"/>
      <c r="BW1861" s="63"/>
      <c r="BX1861" s="63"/>
      <c r="BY1861" s="63"/>
      <c r="BZ1861" s="63"/>
      <c r="CA1861" s="63"/>
      <c r="CB1861" s="63"/>
      <c r="CC1861" s="63"/>
      <c r="CD1861" s="63"/>
      <c r="CE1861" s="63"/>
      <c r="CF1861" s="63"/>
      <c r="CG1861" s="63"/>
      <c r="CH1861" s="63"/>
      <c r="CI1861" s="63"/>
      <c r="CJ1861" s="63"/>
      <c r="CK1861" s="63"/>
      <c r="CL1861" s="63"/>
      <c r="CM1861" s="63"/>
      <c r="CN1861" s="63">
        <v>20010324</v>
      </c>
      <c r="CO1861" s="63" t="s">
        <v>7453</v>
      </c>
      <c r="CP1861" s="66"/>
      <c r="CQ1861" s="64">
        <v>37006</v>
      </c>
      <c r="CR1861" s="78" t="s">
        <v>2043</v>
      </c>
      <c r="CS1861" s="78" t="s">
        <v>6954</v>
      </c>
    </row>
    <row r="1862" spans="1:97">
      <c r="A1862" s="63" t="s">
        <v>3591</v>
      </c>
      <c r="B1862" s="63" t="s">
        <v>7442</v>
      </c>
      <c r="C1862" s="63">
        <v>3585</v>
      </c>
      <c r="D1862" s="19" t="s">
        <v>3782</v>
      </c>
      <c r="E1862" s="63" t="s">
        <v>1707</v>
      </c>
      <c r="F1862" s="63" t="s">
        <v>3759</v>
      </c>
      <c r="G1862" s="65" t="s">
        <v>3595</v>
      </c>
      <c r="H1862" s="65">
        <v>20</v>
      </c>
      <c r="I1862" s="65">
        <v>20</v>
      </c>
      <c r="J1862" s="65">
        <v>92</v>
      </c>
      <c r="K1862" s="23">
        <v>41.690452000000001</v>
      </c>
      <c r="L1862" s="23">
        <v>-107.792147</v>
      </c>
      <c r="M1862" s="61" t="s">
        <v>7443</v>
      </c>
      <c r="N1862" s="63" t="s">
        <v>7444</v>
      </c>
      <c r="O1862" s="63"/>
      <c r="P1862" s="63" t="s">
        <v>7126</v>
      </c>
      <c r="Q1862" s="63"/>
      <c r="R1862" s="63"/>
      <c r="S1862" s="55" t="str">
        <f>IF(U1862&gt;0,V1862-U1862,"")</f>
        <v/>
      </c>
      <c r="T1862" s="63"/>
      <c r="U1862" s="66"/>
      <c r="V1862" s="63"/>
      <c r="W1862" s="66">
        <v>10470</v>
      </c>
      <c r="X1862" s="66"/>
      <c r="Y1862" s="63"/>
      <c r="Z1862" s="64"/>
      <c r="AA1862" s="63">
        <v>8.58</v>
      </c>
      <c r="AB1862" s="63"/>
      <c r="AC1862" s="63">
        <v>4.46</v>
      </c>
      <c r="AD1862" s="63">
        <v>0.01</v>
      </c>
      <c r="AE1862" s="63">
        <v>2220</v>
      </c>
      <c r="AF1862" s="63">
        <v>4.04</v>
      </c>
      <c r="AG1862" s="63"/>
      <c r="AH1862" s="63">
        <v>2099</v>
      </c>
      <c r="AI1862" s="63">
        <v>2402</v>
      </c>
      <c r="AJ1862" s="63"/>
      <c r="AK1862" s="63"/>
      <c r="AL1862" s="63">
        <v>7</v>
      </c>
      <c r="AM1862" s="63">
        <v>6204</v>
      </c>
      <c r="AN1862" s="63"/>
      <c r="AO1862" s="63" t="s">
        <v>3553</v>
      </c>
      <c r="AP1862" s="17">
        <f t="shared" si="680"/>
        <v>0.222554</v>
      </c>
      <c r="AQ1862" s="17">
        <f t="shared" si="681"/>
        <v>8.229E-4</v>
      </c>
      <c r="AR1862" s="17">
        <f t="shared" si="676"/>
        <v>96.57</v>
      </c>
      <c r="AS1862" s="17">
        <f t="shared" si="675"/>
        <v>0.1033432</v>
      </c>
      <c r="AT1862" s="17">
        <f t="shared" si="682"/>
        <v>96.896720099999996</v>
      </c>
      <c r="AU1862" s="5">
        <f t="shared" si="683"/>
        <v>59.212789999999998</v>
      </c>
      <c r="AV1862" s="5">
        <f t="shared" si="684"/>
        <v>39.368779999999994</v>
      </c>
      <c r="AW1862" s="5">
        <f t="shared" si="678"/>
        <v>0</v>
      </c>
      <c r="AX1862" s="5">
        <f t="shared" si="679"/>
        <v>0</v>
      </c>
      <c r="AY1862" s="5">
        <f t="shared" si="685"/>
        <v>0.14574000000000001</v>
      </c>
      <c r="AZ1862" s="5">
        <f t="shared" si="686"/>
        <v>98.727310000000003</v>
      </c>
      <c r="BA1862" s="7">
        <f t="shared" si="687"/>
        <v>-9.3576944461487548E-3</v>
      </c>
      <c r="BB1862" s="62">
        <f t="shared" si="688"/>
        <v>6736.51</v>
      </c>
      <c r="BC1862" s="28">
        <f t="shared" si="689"/>
        <v>4.1150619256891743E-2</v>
      </c>
      <c r="BD1862" s="32">
        <f t="shared" si="690"/>
        <v>2.2968166494213463E-3</v>
      </c>
      <c r="BE1862" s="32">
        <f t="shared" si="691"/>
        <v>8.4925475201920698E-6</v>
      </c>
      <c r="BF1862" s="35">
        <f t="shared" si="692"/>
        <v>0.99769469080305839</v>
      </c>
      <c r="BG1862" s="37">
        <f t="shared" si="693"/>
        <v>0.59976099824861018</v>
      </c>
      <c r="BH1862" s="33">
        <f t="shared" si="694"/>
        <v>0.39876281446339412</v>
      </c>
      <c r="BI1862" s="33">
        <f t="shared" si="695"/>
        <v>1.476187287995591E-3</v>
      </c>
      <c r="BJ1862" s="63"/>
      <c r="BK1862" s="63">
        <v>0.18</v>
      </c>
      <c r="BL1862" s="63"/>
      <c r="BM1862" s="63"/>
      <c r="BN1862" s="63"/>
      <c r="BO1862" s="63"/>
      <c r="BP1862" s="63"/>
      <c r="BQ1862" s="63"/>
      <c r="BR1862" s="63"/>
      <c r="BS1862" s="63"/>
      <c r="BT1862" s="63"/>
      <c r="BU1862" s="63"/>
      <c r="BV1862" s="63"/>
      <c r="BW1862" s="63"/>
      <c r="BX1862" s="63"/>
      <c r="BY1862" s="63"/>
      <c r="BZ1862" s="63"/>
      <c r="CA1862" s="63"/>
      <c r="CB1862" s="63"/>
      <c r="CC1862" s="63"/>
      <c r="CD1862" s="63"/>
      <c r="CE1862" s="63"/>
      <c r="CF1862" s="63"/>
      <c r="CG1862" s="63"/>
      <c r="CH1862" s="63"/>
      <c r="CI1862" s="63"/>
      <c r="CJ1862" s="63"/>
      <c r="CK1862" s="63"/>
      <c r="CL1862" s="63"/>
      <c r="CM1862" s="63"/>
      <c r="CN1862" s="63"/>
      <c r="CO1862" s="63" t="s">
        <v>3607</v>
      </c>
      <c r="CP1862" s="66"/>
      <c r="CQ1862" s="63"/>
      <c r="CR1862" s="78" t="s">
        <v>2043</v>
      </c>
      <c r="CS1862" s="78" t="s">
        <v>6954</v>
      </c>
    </row>
    <row r="1863" spans="1:97">
      <c r="A1863" s="63" t="s">
        <v>3591</v>
      </c>
      <c r="B1863" s="63" t="s">
        <v>7476</v>
      </c>
      <c r="C1863" s="63">
        <v>3824</v>
      </c>
      <c r="D1863" s="19" t="s">
        <v>3782</v>
      </c>
      <c r="E1863" s="63" t="s">
        <v>1707</v>
      </c>
      <c r="F1863" s="63" t="s">
        <v>3759</v>
      </c>
      <c r="G1863" s="65" t="s">
        <v>3599</v>
      </c>
      <c r="H1863" s="65">
        <v>14</v>
      </c>
      <c r="I1863" s="65">
        <v>20</v>
      </c>
      <c r="J1863" s="65">
        <v>93</v>
      </c>
      <c r="K1863" s="23">
        <v>41.708399999999997</v>
      </c>
      <c r="L1863" s="23">
        <v>-107.84962400000001</v>
      </c>
      <c r="M1863" s="61" t="s">
        <v>7477</v>
      </c>
      <c r="N1863" s="63" t="s">
        <v>7478</v>
      </c>
      <c r="O1863" s="63"/>
      <c r="P1863" s="63" t="s">
        <v>7126</v>
      </c>
      <c r="Q1863" s="63"/>
      <c r="R1863" s="63"/>
      <c r="S1863" s="55"/>
      <c r="T1863" s="63"/>
      <c r="U1863" s="66" t="s">
        <v>7479</v>
      </c>
      <c r="V1863" s="63"/>
      <c r="W1863" s="66">
        <v>10598</v>
      </c>
      <c r="X1863" s="66"/>
      <c r="Y1863" s="63"/>
      <c r="Z1863" s="64">
        <v>36040</v>
      </c>
      <c r="AA1863" s="63">
        <v>7.01</v>
      </c>
      <c r="AB1863" s="63"/>
      <c r="AC1863" s="63">
        <v>27</v>
      </c>
      <c r="AD1863" s="63">
        <v>5</v>
      </c>
      <c r="AE1863" s="63">
        <v>2147</v>
      </c>
      <c r="AF1863" s="63">
        <v>76</v>
      </c>
      <c r="AG1863" s="63"/>
      <c r="AH1863" s="63">
        <v>2538</v>
      </c>
      <c r="AI1863" s="63">
        <v>1732</v>
      </c>
      <c r="AJ1863" s="63"/>
      <c r="AK1863" s="63"/>
      <c r="AL1863" s="63">
        <v>330</v>
      </c>
      <c r="AM1863" s="63">
        <v>5520</v>
      </c>
      <c r="AN1863" s="63"/>
      <c r="AO1863" s="63" t="s">
        <v>6075</v>
      </c>
      <c r="AP1863" s="17">
        <f t="shared" si="680"/>
        <v>1.3472999999999999</v>
      </c>
      <c r="AQ1863" s="17">
        <f t="shared" si="681"/>
        <v>0.41144999999999998</v>
      </c>
      <c r="AR1863" s="17">
        <f t="shared" si="676"/>
        <v>93.394499999999994</v>
      </c>
      <c r="AS1863" s="17">
        <f t="shared" si="675"/>
        <v>1.9440799999999998</v>
      </c>
      <c r="AT1863" s="17">
        <f t="shared" si="682"/>
        <v>97.097329999999999</v>
      </c>
      <c r="AU1863" s="5">
        <f t="shared" si="683"/>
        <v>71.596980000000002</v>
      </c>
      <c r="AV1863" s="5">
        <f t="shared" si="684"/>
        <v>28.387479999999996</v>
      </c>
      <c r="AW1863" s="5">
        <f t="shared" si="678"/>
        <v>0</v>
      </c>
      <c r="AX1863" s="5">
        <f t="shared" si="679"/>
        <v>0</v>
      </c>
      <c r="AY1863" s="5">
        <f t="shared" si="685"/>
        <v>6.8706000000000005</v>
      </c>
      <c r="AZ1863" s="5">
        <f t="shared" si="686"/>
        <v>106.85505999999999</v>
      </c>
      <c r="BA1863" s="7">
        <f t="shared" si="687"/>
        <v>-4.7843175556805173E-2</v>
      </c>
      <c r="BB1863" s="62">
        <f t="shared" si="688"/>
        <v>6855</v>
      </c>
      <c r="BC1863" s="28">
        <f t="shared" si="689"/>
        <v>0.10787878787878788</v>
      </c>
      <c r="BD1863" s="32">
        <f t="shared" si="690"/>
        <v>1.3875767747681629E-2</v>
      </c>
      <c r="BE1863" s="32">
        <f t="shared" si="691"/>
        <v>4.2375006604198073E-3</v>
      </c>
      <c r="BF1863" s="35">
        <f t="shared" si="692"/>
        <v>0.98188673159189854</v>
      </c>
      <c r="BG1863" s="37">
        <f t="shared" si="693"/>
        <v>0.67003827427545315</v>
      </c>
      <c r="BH1863" s="33">
        <f t="shared" si="694"/>
        <v>0.26566341359969287</v>
      </c>
      <c r="BI1863" s="33">
        <f t="shared" si="695"/>
        <v>6.4298312124853998E-2</v>
      </c>
      <c r="BJ1863" s="63"/>
      <c r="BK1863" s="63">
        <v>4.9000000000000004</v>
      </c>
      <c r="BL1863" s="63"/>
      <c r="BM1863" s="63"/>
      <c r="BN1863" s="63"/>
      <c r="BO1863" s="63">
        <v>99.59</v>
      </c>
      <c r="BP1863" s="63"/>
      <c r="BQ1863" s="63"/>
      <c r="BR1863" s="63"/>
      <c r="BS1863" s="63"/>
      <c r="BT1863" s="63"/>
      <c r="BU1863" s="63">
        <v>0.05</v>
      </c>
      <c r="BV1863" s="63"/>
      <c r="BW1863" s="63"/>
      <c r="BX1863" s="63"/>
      <c r="BY1863" s="63"/>
      <c r="BZ1863" s="63"/>
      <c r="CA1863" s="63"/>
      <c r="CB1863" s="63"/>
      <c r="CC1863" s="63"/>
      <c r="CD1863" s="63"/>
      <c r="CE1863" s="63"/>
      <c r="CF1863" s="63"/>
      <c r="CG1863" s="63">
        <v>0.13</v>
      </c>
      <c r="CH1863" s="63"/>
      <c r="CI1863" s="63"/>
      <c r="CJ1863" s="63"/>
      <c r="CK1863" s="63"/>
      <c r="CL1863" s="63"/>
      <c r="CM1863" s="63"/>
      <c r="CN1863" s="63">
        <v>19980902</v>
      </c>
      <c r="CO1863" s="63" t="s">
        <v>7480</v>
      </c>
      <c r="CP1863" s="66"/>
      <c r="CQ1863" s="64">
        <v>36070</v>
      </c>
      <c r="CR1863" s="78" t="s">
        <v>2043</v>
      </c>
      <c r="CS1863" s="78" t="s">
        <v>6954</v>
      </c>
    </row>
    <row r="1864" spans="1:97">
      <c r="A1864" s="63" t="s">
        <v>3591</v>
      </c>
      <c r="B1864" s="63" t="s">
        <v>7476</v>
      </c>
      <c r="C1864" s="63">
        <v>3825</v>
      </c>
      <c r="D1864" s="19" t="s">
        <v>3782</v>
      </c>
      <c r="E1864" s="63" t="s">
        <v>1707</v>
      </c>
      <c r="F1864" s="63" t="s">
        <v>3759</v>
      </c>
      <c r="G1864" s="65" t="s">
        <v>3617</v>
      </c>
      <c r="H1864" s="65">
        <v>14</v>
      </c>
      <c r="I1864" s="65">
        <v>20</v>
      </c>
      <c r="J1864" s="65">
        <v>93</v>
      </c>
      <c r="K1864" s="23">
        <v>41.712499999999999</v>
      </c>
      <c r="L1864" s="23">
        <v>-107.848056</v>
      </c>
      <c r="M1864" s="61" t="s">
        <v>7484</v>
      </c>
      <c r="N1864" s="63" t="s">
        <v>7485</v>
      </c>
      <c r="O1864" s="63"/>
      <c r="P1864" s="63" t="s">
        <v>7126</v>
      </c>
      <c r="Q1864" s="63"/>
      <c r="R1864" s="63"/>
      <c r="S1864" s="55"/>
      <c r="T1864" s="63"/>
      <c r="U1864" s="66" t="s">
        <v>7486</v>
      </c>
      <c r="V1864" s="63"/>
      <c r="W1864" s="66">
        <v>10694</v>
      </c>
      <c r="X1864" s="66">
        <v>10485</v>
      </c>
      <c r="Y1864" s="63"/>
      <c r="Z1864" s="64">
        <v>37664</v>
      </c>
      <c r="AA1864" s="63">
        <v>8.2200000000000006</v>
      </c>
      <c r="AB1864" s="63"/>
      <c r="AC1864" s="63">
        <v>11</v>
      </c>
      <c r="AD1864" s="63">
        <v>4.5999999999999996</v>
      </c>
      <c r="AE1864" s="63">
        <v>2780</v>
      </c>
      <c r="AF1864" s="63">
        <v>53.9</v>
      </c>
      <c r="AG1864" s="63"/>
      <c r="AH1864" s="63">
        <v>3240</v>
      </c>
      <c r="AI1864" s="63">
        <v>1980</v>
      </c>
      <c r="AJ1864" s="63"/>
      <c r="AK1864" s="63"/>
      <c r="AL1864" s="63">
        <v>13</v>
      </c>
      <c r="AM1864" s="63">
        <v>7890</v>
      </c>
      <c r="AN1864" s="63"/>
      <c r="AO1864" s="63" t="s">
        <v>6051</v>
      </c>
      <c r="AP1864" s="17">
        <f t="shared" si="680"/>
        <v>0.54889999999999994</v>
      </c>
      <c r="AQ1864" s="17">
        <f t="shared" si="681"/>
        <v>0.37853399999999998</v>
      </c>
      <c r="AR1864" s="17">
        <f t="shared" si="676"/>
        <v>120.92999999999999</v>
      </c>
      <c r="AS1864" s="17">
        <f t="shared" si="675"/>
        <v>1.3787619999999998</v>
      </c>
      <c r="AT1864" s="17">
        <f t="shared" si="682"/>
        <v>123.23619599999999</v>
      </c>
      <c r="AU1864" s="5">
        <f t="shared" si="683"/>
        <v>91.400399999999991</v>
      </c>
      <c r="AV1864" s="5">
        <f t="shared" si="684"/>
        <v>32.452199999999998</v>
      </c>
      <c r="AW1864" s="5">
        <f t="shared" si="678"/>
        <v>0</v>
      </c>
      <c r="AX1864" s="5">
        <f t="shared" si="679"/>
        <v>0</v>
      </c>
      <c r="AY1864" s="5">
        <f t="shared" si="685"/>
        <v>0.27066000000000001</v>
      </c>
      <c r="AZ1864" s="5">
        <f t="shared" si="686"/>
        <v>124.12326</v>
      </c>
      <c r="BA1864" s="7">
        <f t="shared" si="687"/>
        <v>-3.5861333718328094E-3</v>
      </c>
      <c r="BB1864" s="62">
        <f t="shared" si="688"/>
        <v>8082.5</v>
      </c>
      <c r="BC1864" s="28">
        <f t="shared" si="689"/>
        <v>1.205196431366411E-2</v>
      </c>
      <c r="BD1864" s="32">
        <f t="shared" si="690"/>
        <v>4.4540485491778728E-3</v>
      </c>
      <c r="BE1864" s="32">
        <f t="shared" si="691"/>
        <v>3.0716137976216015E-3</v>
      </c>
      <c r="BF1864" s="35">
        <f t="shared" si="692"/>
        <v>0.99247433765320048</v>
      </c>
      <c r="BG1864" s="37">
        <f t="shared" si="693"/>
        <v>0.73636802642792321</v>
      </c>
      <c r="BH1864" s="33">
        <f t="shared" si="694"/>
        <v>0.26145139919786187</v>
      </c>
      <c r="BI1864" s="33">
        <f t="shared" si="695"/>
        <v>2.1805743742147926E-3</v>
      </c>
      <c r="BJ1864" s="63"/>
      <c r="BK1864" s="63">
        <v>1.18</v>
      </c>
      <c r="BL1864" s="63"/>
      <c r="BM1864" s="63">
        <v>6736</v>
      </c>
      <c r="BN1864" s="63"/>
      <c r="BO1864" s="63"/>
      <c r="BP1864" s="63"/>
      <c r="BQ1864" s="63"/>
      <c r="BR1864" s="63"/>
      <c r="BS1864" s="63"/>
      <c r="BT1864" s="63"/>
      <c r="BU1864" s="63"/>
      <c r="BV1864" s="63"/>
      <c r="BW1864" s="63"/>
      <c r="BX1864" s="63"/>
      <c r="BY1864" s="63"/>
      <c r="BZ1864" s="63"/>
      <c r="CA1864" s="63"/>
      <c r="CB1864" s="63"/>
      <c r="CC1864" s="63"/>
      <c r="CD1864" s="63"/>
      <c r="CE1864" s="63"/>
      <c r="CF1864" s="63"/>
      <c r="CG1864" s="63"/>
      <c r="CH1864" s="63"/>
      <c r="CI1864" s="63"/>
      <c r="CJ1864" s="63"/>
      <c r="CK1864" s="63"/>
      <c r="CL1864" s="63"/>
      <c r="CM1864" s="63"/>
      <c r="CN1864" s="63">
        <v>20030212</v>
      </c>
      <c r="CO1864" s="63" t="s">
        <v>7487</v>
      </c>
      <c r="CP1864" s="66"/>
      <c r="CQ1864" s="64">
        <v>37671</v>
      </c>
      <c r="CR1864" s="78" t="s">
        <v>2043</v>
      </c>
      <c r="CS1864" s="78" t="s">
        <v>6954</v>
      </c>
    </row>
    <row r="1865" spans="1:97">
      <c r="A1865" s="63" t="s">
        <v>3591</v>
      </c>
      <c r="B1865" s="63" t="s">
        <v>7504</v>
      </c>
      <c r="C1865" s="63">
        <v>3502</v>
      </c>
      <c r="D1865" s="19" t="s">
        <v>3782</v>
      </c>
      <c r="E1865" s="63" t="s">
        <v>1707</v>
      </c>
      <c r="F1865" s="63" t="s">
        <v>3759</v>
      </c>
      <c r="G1865" s="65" t="s">
        <v>274</v>
      </c>
      <c r="H1865" s="65">
        <v>15</v>
      </c>
      <c r="I1865" s="65">
        <v>20</v>
      </c>
      <c r="J1865" s="65">
        <v>93</v>
      </c>
      <c r="K1865" s="23">
        <v>41.709097999999997</v>
      </c>
      <c r="L1865" s="23">
        <v>-107.867608</v>
      </c>
      <c r="M1865" s="61" t="s">
        <v>7505</v>
      </c>
      <c r="N1865" s="63" t="s">
        <v>7506</v>
      </c>
      <c r="O1865" s="63"/>
      <c r="P1865" s="63" t="s">
        <v>7126</v>
      </c>
      <c r="Q1865" s="63"/>
      <c r="R1865" s="63"/>
      <c r="S1865" s="55"/>
      <c r="T1865" s="63"/>
      <c r="U1865" s="66" t="s">
        <v>7507</v>
      </c>
      <c r="V1865" s="63"/>
      <c r="W1865" s="66">
        <v>10348</v>
      </c>
      <c r="X1865" s="66">
        <v>10332</v>
      </c>
      <c r="Y1865" s="63"/>
      <c r="Z1865" s="64">
        <v>37568</v>
      </c>
      <c r="AA1865" s="63">
        <v>7.72</v>
      </c>
      <c r="AB1865" s="63"/>
      <c r="AC1865" s="63">
        <v>22.6</v>
      </c>
      <c r="AD1865" s="63">
        <v>0.65</v>
      </c>
      <c r="AE1865" s="63">
        <v>1720</v>
      </c>
      <c r="AF1865" s="63">
        <v>3.7</v>
      </c>
      <c r="AG1865" s="63"/>
      <c r="AH1865" s="63">
        <v>1550</v>
      </c>
      <c r="AI1865" s="63">
        <v>1483</v>
      </c>
      <c r="AJ1865" s="63"/>
      <c r="AK1865" s="63"/>
      <c r="AL1865" s="63">
        <v>29</v>
      </c>
      <c r="AM1865" s="63">
        <v>4692</v>
      </c>
      <c r="AN1865" s="63"/>
      <c r="AO1865" s="63" t="s">
        <v>3536</v>
      </c>
      <c r="AP1865" s="17">
        <f t="shared" si="680"/>
        <v>1.12774</v>
      </c>
      <c r="AQ1865" s="17">
        <f t="shared" si="681"/>
        <v>5.3488500000000001E-2</v>
      </c>
      <c r="AR1865" s="17">
        <f t="shared" si="676"/>
        <v>74.819999999999993</v>
      </c>
      <c r="AS1865" s="17">
        <f t="shared" si="675"/>
        <v>9.4645999999999994E-2</v>
      </c>
      <c r="AT1865" s="17">
        <f t="shared" si="682"/>
        <v>76.095874499999994</v>
      </c>
      <c r="AU1865" s="5">
        <f t="shared" si="683"/>
        <v>43.725499999999997</v>
      </c>
      <c r="AV1865" s="5">
        <f t="shared" si="684"/>
        <v>24.306369999999998</v>
      </c>
      <c r="AW1865" s="5">
        <f t="shared" si="678"/>
        <v>0</v>
      </c>
      <c r="AX1865" s="5">
        <f t="shared" si="679"/>
        <v>0</v>
      </c>
      <c r="AY1865" s="5">
        <f t="shared" si="685"/>
        <v>0.60378000000000009</v>
      </c>
      <c r="AZ1865" s="5">
        <f t="shared" si="686"/>
        <v>68.635649999999998</v>
      </c>
      <c r="BA1865" s="7">
        <f t="shared" si="687"/>
        <v>5.1545263036319337E-2</v>
      </c>
      <c r="BB1865" s="62">
        <f t="shared" si="688"/>
        <v>4808.95</v>
      </c>
      <c r="BC1865" s="28">
        <f t="shared" si="689"/>
        <v>1.2309295386250828E-2</v>
      </c>
      <c r="BD1865" s="32">
        <f t="shared" si="690"/>
        <v>1.4819988697284766E-2</v>
      </c>
      <c r="BE1865" s="32">
        <f t="shared" si="691"/>
        <v>7.0290932789004231E-4</v>
      </c>
      <c r="BF1865" s="35">
        <f t="shared" si="692"/>
        <v>0.98447710197482519</v>
      </c>
      <c r="BG1865" s="37">
        <f t="shared" si="693"/>
        <v>0.63706688870871042</v>
      </c>
      <c r="BH1865" s="33">
        <f t="shared" si="694"/>
        <v>0.35413622512498966</v>
      </c>
      <c r="BI1865" s="33">
        <f t="shared" si="695"/>
        <v>8.7968861662998769E-3</v>
      </c>
      <c r="BJ1865" s="63"/>
      <c r="BK1865" s="63"/>
      <c r="BL1865" s="63"/>
      <c r="BM1865" s="63"/>
      <c r="BN1865" s="63"/>
      <c r="BO1865" s="63"/>
      <c r="BP1865" s="63"/>
      <c r="BQ1865" s="63"/>
      <c r="BR1865" s="63"/>
      <c r="BS1865" s="63"/>
      <c r="BT1865" s="63"/>
      <c r="BU1865" s="63"/>
      <c r="BV1865" s="63"/>
      <c r="BW1865" s="63"/>
      <c r="BX1865" s="63"/>
      <c r="BY1865" s="63"/>
      <c r="BZ1865" s="63"/>
      <c r="CA1865" s="63"/>
      <c r="CB1865" s="63"/>
      <c r="CC1865" s="63"/>
      <c r="CD1865" s="63"/>
      <c r="CE1865" s="63"/>
      <c r="CF1865" s="63"/>
      <c r="CG1865" s="63"/>
      <c r="CH1865" s="63"/>
      <c r="CI1865" s="63"/>
      <c r="CJ1865" s="63"/>
      <c r="CK1865" s="63"/>
      <c r="CL1865" s="63"/>
      <c r="CM1865" s="63"/>
      <c r="CN1865" s="63">
        <v>20021108</v>
      </c>
      <c r="CO1865" s="63" t="s">
        <v>3607</v>
      </c>
      <c r="CP1865" s="66"/>
      <c r="CQ1865" s="64">
        <v>37570</v>
      </c>
      <c r="CR1865" s="78" t="s">
        <v>2043</v>
      </c>
      <c r="CS1865" s="78" t="s">
        <v>6954</v>
      </c>
    </row>
    <row r="1866" spans="1:97">
      <c r="A1866" s="63" t="s">
        <v>3591</v>
      </c>
      <c r="B1866" s="63" t="s">
        <v>7488</v>
      </c>
      <c r="C1866" s="63">
        <v>3639</v>
      </c>
      <c r="D1866" s="19" t="s">
        <v>3782</v>
      </c>
      <c r="E1866" s="63" t="s">
        <v>1707</v>
      </c>
      <c r="F1866" s="63" t="s">
        <v>3759</v>
      </c>
      <c r="G1866" s="65" t="s">
        <v>3594</v>
      </c>
      <c r="H1866" s="65">
        <v>26</v>
      </c>
      <c r="I1866" s="65">
        <v>20</v>
      </c>
      <c r="J1866" s="65">
        <v>93</v>
      </c>
      <c r="K1866" s="23">
        <v>41.684170000000002</v>
      </c>
      <c r="L1866" s="23">
        <v>-107.84917</v>
      </c>
      <c r="M1866" s="61" t="s">
        <v>7489</v>
      </c>
      <c r="N1866" s="63" t="s">
        <v>7490</v>
      </c>
      <c r="O1866" s="63"/>
      <c r="P1866" s="63" t="s">
        <v>7126</v>
      </c>
      <c r="Q1866" s="63"/>
      <c r="R1866" s="63"/>
      <c r="S1866" s="55" t="str">
        <f>IF(U1866&gt;0,V1866-U1866,"")</f>
        <v/>
      </c>
      <c r="T1866" s="63"/>
      <c r="U1866" s="66"/>
      <c r="V1866" s="63"/>
      <c r="W1866" s="66">
        <v>10215</v>
      </c>
      <c r="X1866" s="66">
        <v>9927</v>
      </c>
      <c r="Y1866" s="63" t="s">
        <v>3852</v>
      </c>
      <c r="Z1866" s="64">
        <v>36605</v>
      </c>
      <c r="AA1866" s="63">
        <v>7.4</v>
      </c>
      <c r="AB1866" s="63"/>
      <c r="AC1866" s="63">
        <v>240</v>
      </c>
      <c r="AD1866" s="63">
        <v>122</v>
      </c>
      <c r="AE1866" s="63">
        <v>4085</v>
      </c>
      <c r="AF1866" s="63"/>
      <c r="AG1866" s="63"/>
      <c r="AH1866" s="63">
        <v>4800</v>
      </c>
      <c r="AI1866" s="63">
        <v>3611</v>
      </c>
      <c r="AJ1866" s="63"/>
      <c r="AK1866" s="63"/>
      <c r="AL1866" s="63">
        <v>245</v>
      </c>
      <c r="AM1866" s="63">
        <v>13113</v>
      </c>
      <c r="AN1866" s="63"/>
      <c r="AO1866" s="63" t="s">
        <v>2693</v>
      </c>
      <c r="AP1866" s="17">
        <f t="shared" si="680"/>
        <v>11.975999999999999</v>
      </c>
      <c r="AQ1866" s="17">
        <f t="shared" si="681"/>
        <v>10.03938</v>
      </c>
      <c r="AR1866" s="17">
        <f t="shared" si="676"/>
        <v>177.69749999999999</v>
      </c>
      <c r="AS1866" s="17">
        <f t="shared" si="675"/>
        <v>0</v>
      </c>
      <c r="AT1866" s="17">
        <f t="shared" si="682"/>
        <v>199.71287999999998</v>
      </c>
      <c r="AU1866" s="5">
        <f t="shared" si="683"/>
        <v>135.40799999999999</v>
      </c>
      <c r="AV1866" s="5">
        <f t="shared" si="684"/>
        <v>59.184289999999997</v>
      </c>
      <c r="AW1866" s="5">
        <f t="shared" si="678"/>
        <v>0</v>
      </c>
      <c r="AX1866" s="5">
        <f t="shared" si="679"/>
        <v>0</v>
      </c>
      <c r="AY1866" s="5">
        <f t="shared" si="685"/>
        <v>5.1009000000000002</v>
      </c>
      <c r="AZ1866" s="5">
        <f t="shared" si="686"/>
        <v>199.69318999999999</v>
      </c>
      <c r="BA1866" s="7">
        <f t="shared" si="687"/>
        <v>4.9298199198617834E-5</v>
      </c>
      <c r="BB1866" s="62">
        <f t="shared" si="688"/>
        <v>13103</v>
      </c>
      <c r="BC1866" s="28">
        <f t="shared" si="689"/>
        <v>-3.8144644491913335E-4</v>
      </c>
      <c r="BD1866" s="32">
        <f t="shared" si="690"/>
        <v>5.9966087314949339E-2</v>
      </c>
      <c r="BE1866" s="32">
        <f t="shared" si="691"/>
        <v>5.0269066271539424E-2</v>
      </c>
      <c r="BF1866" s="35">
        <f t="shared" si="692"/>
        <v>0.88976484641351128</v>
      </c>
      <c r="BG1866" s="37">
        <f t="shared" si="693"/>
        <v>0.67808020894453136</v>
      </c>
      <c r="BH1866" s="33">
        <f t="shared" si="694"/>
        <v>0.29637610576504886</v>
      </c>
      <c r="BI1866" s="33">
        <f t="shared" si="695"/>
        <v>2.5543685290419772E-2</v>
      </c>
      <c r="BJ1866" s="63"/>
      <c r="BK1866" s="63">
        <v>10</v>
      </c>
      <c r="BL1866" s="63"/>
      <c r="BM1866" s="63"/>
      <c r="BN1866" s="63"/>
      <c r="BO1866" s="63"/>
      <c r="BP1866" s="63"/>
      <c r="BQ1866" s="63"/>
      <c r="BR1866" s="63"/>
      <c r="BS1866" s="63"/>
      <c r="BT1866" s="63"/>
      <c r="BU1866" s="63"/>
      <c r="BV1866" s="63"/>
      <c r="BW1866" s="63"/>
      <c r="BX1866" s="63"/>
      <c r="BY1866" s="63"/>
      <c r="BZ1866" s="63"/>
      <c r="CA1866" s="63"/>
      <c r="CB1866" s="63"/>
      <c r="CC1866" s="63"/>
      <c r="CD1866" s="63"/>
      <c r="CE1866" s="63"/>
      <c r="CF1866" s="63"/>
      <c r="CG1866" s="63"/>
      <c r="CH1866" s="63"/>
      <c r="CI1866" s="63"/>
      <c r="CJ1866" s="63"/>
      <c r="CK1866" s="63"/>
      <c r="CL1866" s="63"/>
      <c r="CM1866" s="63" t="s">
        <v>3852</v>
      </c>
      <c r="CN1866" s="63">
        <v>20000320</v>
      </c>
      <c r="CO1866" s="63" t="s">
        <v>2689</v>
      </c>
      <c r="CP1866" s="66"/>
      <c r="CQ1866" s="64">
        <v>36612</v>
      </c>
      <c r="CR1866" s="78" t="s">
        <v>2043</v>
      </c>
      <c r="CS1866" s="78" t="s">
        <v>6954</v>
      </c>
    </row>
    <row r="1867" spans="1:97">
      <c r="A1867" s="63" t="s">
        <v>3591</v>
      </c>
      <c r="B1867" s="63" t="s">
        <v>7552</v>
      </c>
      <c r="C1867" s="63">
        <v>3858</v>
      </c>
      <c r="D1867" s="19" t="s">
        <v>3782</v>
      </c>
      <c r="E1867" s="63" t="s">
        <v>1707</v>
      </c>
      <c r="F1867" s="63" t="s">
        <v>1717</v>
      </c>
      <c r="G1867" s="65" t="s">
        <v>3595</v>
      </c>
      <c r="H1867" s="65">
        <v>2</v>
      </c>
      <c r="I1867" s="65">
        <v>20</v>
      </c>
      <c r="J1867" s="65">
        <v>94</v>
      </c>
      <c r="K1867" s="23">
        <v>41.734720000000003</v>
      </c>
      <c r="L1867" s="23">
        <v>-107.96361</v>
      </c>
      <c r="M1867" s="61" t="s">
        <v>7553</v>
      </c>
      <c r="N1867" s="63" t="s">
        <v>7554</v>
      </c>
      <c r="O1867" s="63"/>
      <c r="P1867" s="63" t="s">
        <v>7126</v>
      </c>
      <c r="Q1867" s="63"/>
      <c r="R1867" s="63"/>
      <c r="S1867" s="55"/>
      <c r="T1867" s="63"/>
      <c r="U1867" s="66" t="s">
        <v>7555</v>
      </c>
      <c r="V1867" s="63"/>
      <c r="W1867" s="66">
        <v>10621</v>
      </c>
      <c r="X1867" s="66">
        <v>10496</v>
      </c>
      <c r="Y1867" s="63"/>
      <c r="Z1867" s="64">
        <v>36972</v>
      </c>
      <c r="AA1867" s="63">
        <v>6.69</v>
      </c>
      <c r="AB1867" s="63"/>
      <c r="AC1867" s="63">
        <v>117</v>
      </c>
      <c r="AD1867" s="63">
        <v>16.5</v>
      </c>
      <c r="AE1867" s="63">
        <v>7900</v>
      </c>
      <c r="AF1867" s="63">
        <v>109</v>
      </c>
      <c r="AG1867" s="63"/>
      <c r="AH1867" s="63">
        <v>12500</v>
      </c>
      <c r="AI1867" s="63">
        <v>1330</v>
      </c>
      <c r="AJ1867" s="63"/>
      <c r="AK1867" s="63"/>
      <c r="AL1867" s="63">
        <v>323</v>
      </c>
      <c r="AM1867" s="63">
        <v>20400</v>
      </c>
      <c r="AN1867" s="63"/>
      <c r="AO1867" s="63" t="s">
        <v>6051</v>
      </c>
      <c r="AP1867" s="17">
        <f t="shared" si="680"/>
        <v>5.8383000000000003</v>
      </c>
      <c r="AQ1867" s="17">
        <f t="shared" si="681"/>
        <v>1.357785</v>
      </c>
      <c r="AR1867" s="17">
        <f t="shared" si="676"/>
        <v>343.65</v>
      </c>
      <c r="AS1867" s="17">
        <f t="shared" si="675"/>
        <v>2.7882199999999999</v>
      </c>
      <c r="AT1867" s="17">
        <f t="shared" si="682"/>
        <v>353.63430499999998</v>
      </c>
      <c r="AU1867" s="5">
        <f t="shared" si="683"/>
        <v>352.625</v>
      </c>
      <c r="AV1867" s="5">
        <f t="shared" si="684"/>
        <v>21.798699999999997</v>
      </c>
      <c r="AW1867" s="5">
        <f t="shared" si="678"/>
        <v>0</v>
      </c>
      <c r="AX1867" s="5">
        <f t="shared" si="679"/>
        <v>0</v>
      </c>
      <c r="AY1867" s="5">
        <f t="shared" si="685"/>
        <v>6.7248600000000005</v>
      </c>
      <c r="AZ1867" s="5">
        <f t="shared" si="686"/>
        <v>381.14855999999997</v>
      </c>
      <c r="BA1867" s="7">
        <f t="shared" si="687"/>
        <v>-3.7445422737232711E-2</v>
      </c>
      <c r="BB1867" s="62">
        <f t="shared" si="688"/>
        <v>22295.5</v>
      </c>
      <c r="BC1867" s="28">
        <f t="shared" si="689"/>
        <v>4.4395779414692416E-2</v>
      </c>
      <c r="BD1867" s="32">
        <f t="shared" si="690"/>
        <v>1.6509427726475803E-2</v>
      </c>
      <c r="BE1867" s="32">
        <f t="shared" si="691"/>
        <v>3.8395172097345025E-3</v>
      </c>
      <c r="BF1867" s="35">
        <f t="shared" si="692"/>
        <v>0.9796510550637898</v>
      </c>
      <c r="BG1867" s="36">
        <f t="shared" si="693"/>
        <v>0.9251641931954302</v>
      </c>
      <c r="BH1867" s="33">
        <f t="shared" si="694"/>
        <v>5.7192135266102014E-2</v>
      </c>
      <c r="BI1867" s="33">
        <f t="shared" si="695"/>
        <v>1.7643671538467839E-2</v>
      </c>
      <c r="BJ1867" s="63"/>
      <c r="BK1867" s="63">
        <v>15</v>
      </c>
      <c r="BL1867" s="63"/>
      <c r="BM1867" s="63"/>
      <c r="BN1867" s="63"/>
      <c r="BO1867" s="63"/>
      <c r="BP1867" s="63"/>
      <c r="BQ1867" s="63"/>
      <c r="BR1867" s="63"/>
      <c r="BS1867" s="63"/>
      <c r="BT1867" s="63"/>
      <c r="BU1867" s="63"/>
      <c r="BV1867" s="63"/>
      <c r="BW1867" s="63"/>
      <c r="BX1867" s="63"/>
      <c r="BY1867" s="63"/>
      <c r="BZ1867" s="63"/>
      <c r="CA1867" s="63"/>
      <c r="CB1867" s="63"/>
      <c r="CC1867" s="63"/>
      <c r="CD1867" s="63"/>
      <c r="CE1867" s="63"/>
      <c r="CF1867" s="63"/>
      <c r="CG1867" s="63"/>
      <c r="CH1867" s="63"/>
      <c r="CI1867" s="63"/>
      <c r="CJ1867" s="63"/>
      <c r="CK1867" s="63"/>
      <c r="CL1867" s="63"/>
      <c r="CM1867" s="63"/>
      <c r="CN1867" s="63">
        <v>20010322</v>
      </c>
      <c r="CO1867" s="63" t="s">
        <v>7556</v>
      </c>
      <c r="CP1867" s="66"/>
      <c r="CQ1867" s="64">
        <v>37006</v>
      </c>
      <c r="CR1867" s="78" t="s">
        <v>2043</v>
      </c>
      <c r="CS1867" s="78" t="s">
        <v>6954</v>
      </c>
    </row>
    <row r="1868" spans="1:97">
      <c r="A1868" s="20" t="s">
        <v>3590</v>
      </c>
      <c r="B1868" s="16" t="s">
        <v>398</v>
      </c>
      <c r="C1868" s="19">
        <v>49124110</v>
      </c>
      <c r="D1868" s="19" t="s">
        <v>3782</v>
      </c>
      <c r="E1868" s="19" t="s">
        <v>1707</v>
      </c>
      <c r="F1868" s="19" t="s">
        <v>1717</v>
      </c>
      <c r="G1868" s="47"/>
      <c r="H1868" s="47" t="s">
        <v>4981</v>
      </c>
      <c r="I1868" s="47" t="s">
        <v>5447</v>
      </c>
      <c r="J1868" s="47" t="s">
        <v>5478</v>
      </c>
      <c r="K1868" s="23">
        <v>41.735869999999998</v>
      </c>
      <c r="L1868" s="23">
        <v>-108.03225999999999</v>
      </c>
      <c r="M1868" s="61" t="s">
        <v>2249</v>
      </c>
      <c r="N1868" s="19" t="s">
        <v>2250</v>
      </c>
      <c r="P1868" s="19" t="s">
        <v>7126</v>
      </c>
      <c r="Q1868" s="55"/>
      <c r="R1868" s="55"/>
      <c r="S1868" s="55">
        <f>V1868-U1868</f>
        <v>0</v>
      </c>
      <c r="T1868" s="19"/>
      <c r="W1868" s="46">
        <v>10623</v>
      </c>
      <c r="X1868" s="46">
        <v>10022</v>
      </c>
      <c r="Y1868" s="51" t="s">
        <v>3788</v>
      </c>
      <c r="Z1868" s="40">
        <v>28199</v>
      </c>
      <c r="AA1868" s="52">
        <v>7.0999999046325684</v>
      </c>
      <c r="AB1868" s="19" t="s">
        <v>3789</v>
      </c>
      <c r="AC1868" s="19">
        <v>78</v>
      </c>
      <c r="AD1868" s="19">
        <v>28</v>
      </c>
      <c r="AE1868" s="19">
        <v>4677</v>
      </c>
      <c r="AF1868" s="19">
        <v>231</v>
      </c>
      <c r="AG1868" s="19">
        <v>-3</v>
      </c>
      <c r="AH1868" s="19">
        <v>6300</v>
      </c>
      <c r="AI1868" s="19">
        <v>2184</v>
      </c>
      <c r="AJ1868" s="19"/>
      <c r="AK1868" s="19"/>
      <c r="AL1868" s="19">
        <v>100</v>
      </c>
      <c r="AM1868" s="19">
        <v>12490</v>
      </c>
      <c r="AO1868" s="19" t="s">
        <v>5038</v>
      </c>
      <c r="AP1868" s="17">
        <f t="shared" si="680"/>
        <v>3.8921999999999999</v>
      </c>
      <c r="AQ1868" s="17">
        <f t="shared" si="681"/>
        <v>2.3041200000000002</v>
      </c>
      <c r="AR1868" s="17">
        <f t="shared" si="676"/>
        <v>203.44949999999997</v>
      </c>
      <c r="AS1868" s="17">
        <f t="shared" si="675"/>
        <v>5.9089799999999997</v>
      </c>
      <c r="AT1868" s="17">
        <f t="shared" si="682"/>
        <v>215.55479999999994</v>
      </c>
      <c r="AU1868" s="5">
        <f t="shared" si="683"/>
        <v>177.72299999999998</v>
      </c>
      <c r="AV1868" s="5">
        <f t="shared" si="684"/>
        <v>35.795759999999994</v>
      </c>
      <c r="AW1868" s="5"/>
      <c r="AX1868" s="5"/>
      <c r="AY1868" s="5">
        <f t="shared" si="685"/>
        <v>2.0820000000000003</v>
      </c>
      <c r="AZ1868" s="5">
        <f t="shared" si="686"/>
        <v>215.60075999999998</v>
      </c>
      <c r="BA1868" s="7">
        <f t="shared" si="687"/>
        <v>-1.0659725691589464E-4</v>
      </c>
      <c r="BB1868" s="62">
        <f t="shared" si="688"/>
        <v>13595</v>
      </c>
      <c r="BC1868" s="6">
        <f t="shared" si="689"/>
        <v>4.2361510446616832E-2</v>
      </c>
      <c r="BD1868" s="32">
        <f t="shared" si="690"/>
        <v>1.8056661229534209E-2</v>
      </c>
      <c r="BE1868" s="32">
        <f t="shared" si="691"/>
        <v>1.068925396233348E-2</v>
      </c>
      <c r="BF1868" s="35">
        <f t="shared" si="692"/>
        <v>0.97125408480813247</v>
      </c>
      <c r="BG1868" s="36">
        <f t="shared" si="693"/>
        <v>0.82431527606860011</v>
      </c>
      <c r="BH1868" s="33">
        <f t="shared" si="694"/>
        <v>0.16602798617221942</v>
      </c>
      <c r="BI1868" s="33">
        <f t="shared" si="695"/>
        <v>9.6567377591804428E-3</v>
      </c>
      <c r="CM1868" s="51" t="s">
        <v>3820</v>
      </c>
      <c r="CR1868" s="78" t="s">
        <v>2043</v>
      </c>
      <c r="CS1868" s="78" t="s">
        <v>6954</v>
      </c>
    </row>
    <row r="1869" spans="1:97">
      <c r="A1869" s="20" t="s">
        <v>3591</v>
      </c>
      <c r="B1869" s="16" t="s">
        <v>427</v>
      </c>
      <c r="F1869" s="4" t="s">
        <v>1717</v>
      </c>
      <c r="G1869" s="47" t="s">
        <v>3597</v>
      </c>
      <c r="H1869" s="47">
        <v>7</v>
      </c>
      <c r="I1869" s="47">
        <v>20</v>
      </c>
      <c r="J1869" s="47">
        <v>94</v>
      </c>
      <c r="K1869" s="23">
        <v>41.727322999999998</v>
      </c>
      <c r="L1869" s="23">
        <v>-108.039286</v>
      </c>
      <c r="M1869" s="61" t="s">
        <v>2534</v>
      </c>
      <c r="N1869" s="63" t="s">
        <v>7590</v>
      </c>
      <c r="P1869" s="19" t="s">
        <v>7126</v>
      </c>
      <c r="W1869" s="46">
        <v>10207</v>
      </c>
      <c r="X1869" s="46">
        <v>10046</v>
      </c>
      <c r="Z1869" s="48">
        <v>33206</v>
      </c>
      <c r="AA1869" s="19">
        <v>5.38</v>
      </c>
      <c r="AB1869" s="19" t="s">
        <v>3789</v>
      </c>
      <c r="AC1869" s="19">
        <v>130</v>
      </c>
      <c r="AD1869" s="19">
        <v>2.5</v>
      </c>
      <c r="AE1869" s="19">
        <v>63</v>
      </c>
      <c r="AF1869" s="19">
        <v>12</v>
      </c>
      <c r="AH1869" s="19">
        <v>340</v>
      </c>
      <c r="AI1869" s="19">
        <v>39</v>
      </c>
      <c r="AJ1869" s="19">
        <v>0.09</v>
      </c>
      <c r="AK1869" s="6">
        <v>0</v>
      </c>
      <c r="AL1869" s="19">
        <v>4.99</v>
      </c>
      <c r="AM1869" s="19">
        <v>652</v>
      </c>
      <c r="AN1869" s="53"/>
      <c r="AO1869" s="63" t="s">
        <v>3577</v>
      </c>
      <c r="AP1869" s="17">
        <f t="shared" si="680"/>
        <v>6.4870000000000001</v>
      </c>
      <c r="AQ1869" s="17">
        <f t="shared" si="681"/>
        <v>0.20572499999999999</v>
      </c>
      <c r="AR1869" s="17">
        <f t="shared" si="676"/>
        <v>2.7404999999999999</v>
      </c>
      <c r="AS1869" s="17">
        <f t="shared" si="675"/>
        <v>0.30696000000000001</v>
      </c>
      <c r="AT1869" s="17">
        <f t="shared" si="682"/>
        <v>9.7401850000000003</v>
      </c>
      <c r="AU1869" s="5">
        <f t="shared" si="683"/>
        <v>9.5914000000000001</v>
      </c>
      <c r="AV1869" s="5">
        <f t="shared" si="684"/>
        <v>0.63920999999999994</v>
      </c>
      <c r="AW1869" s="5">
        <f t="shared" ref="AW1869:AW1875" si="696">IF(AJ1869&gt;0,AJ1869*0.03333,0)</f>
        <v>2.9996999999999997E-3</v>
      </c>
      <c r="AX1869" s="5">
        <f t="shared" ref="AX1869:AX1875" si="697">IF(AK1869&gt;0,AK1869*0.0588,0)</f>
        <v>0</v>
      </c>
      <c r="AY1869" s="5">
        <f t="shared" si="685"/>
        <v>0.10389180000000001</v>
      </c>
      <c r="AZ1869" s="5">
        <f t="shared" si="686"/>
        <v>10.3375015</v>
      </c>
      <c r="BA1869" s="7">
        <f t="shared" si="687"/>
        <v>-2.9750265300735712E-2</v>
      </c>
      <c r="BB1869" s="62">
        <f t="shared" si="688"/>
        <v>591.58000000000004</v>
      </c>
      <c r="BC1869" s="6">
        <f t="shared" si="689"/>
        <v>-4.8585535309348789E-2</v>
      </c>
      <c r="BD1869" s="45">
        <f t="shared" si="690"/>
        <v>0.66600377713564984</v>
      </c>
      <c r="BE1869" s="32">
        <f t="shared" si="691"/>
        <v>2.1121262070484287E-2</v>
      </c>
      <c r="BF1869" s="32">
        <f t="shared" si="692"/>
        <v>0.31287496079386584</v>
      </c>
      <c r="BG1869" s="36">
        <f t="shared" si="693"/>
        <v>0.92782574203254042</v>
      </c>
      <c r="BH1869" s="33">
        <f t="shared" si="694"/>
        <v>6.1834090181268647E-2</v>
      </c>
      <c r="BI1869" s="33">
        <f t="shared" si="695"/>
        <v>1.0049991286579258E-2</v>
      </c>
      <c r="BJ1869" s="6">
        <v>0</v>
      </c>
      <c r="BK1869" s="19">
        <v>0.19</v>
      </c>
      <c r="BL1869" s="19">
        <v>0</v>
      </c>
      <c r="BM1869" s="19">
        <v>561</v>
      </c>
      <c r="BN1869" s="19">
        <v>0</v>
      </c>
      <c r="BO1869" s="31"/>
      <c r="BP1869" s="19">
        <v>0</v>
      </c>
      <c r="BQ1869" s="19">
        <v>0</v>
      </c>
      <c r="BR1869" s="19">
        <v>0</v>
      </c>
      <c r="BS1869" s="19">
        <v>0</v>
      </c>
      <c r="BT1869" s="19">
        <v>0</v>
      </c>
      <c r="BU1869" s="19">
        <v>0</v>
      </c>
      <c r="BV1869" s="19">
        <v>0</v>
      </c>
      <c r="BW1869" s="19">
        <v>0</v>
      </c>
      <c r="BX1869" s="19"/>
      <c r="BY1869" s="19"/>
      <c r="BZ1869" s="19"/>
      <c r="CA1869" s="19"/>
      <c r="CB1869" s="19"/>
      <c r="CC1869" s="19"/>
      <c r="CD1869" s="19"/>
      <c r="CE1869" s="19"/>
      <c r="CF1869" s="19"/>
      <c r="CG1869" s="19"/>
      <c r="CH1869" s="19"/>
      <c r="CI1869" s="19"/>
      <c r="CJ1869" s="19"/>
      <c r="CK1869" s="19"/>
      <c r="CL1869" s="19"/>
      <c r="CM1869" s="19" t="s">
        <v>4423</v>
      </c>
      <c r="CN1869" s="63">
        <v>19901129</v>
      </c>
      <c r="CO1869" s="63" t="s">
        <v>7560</v>
      </c>
      <c r="CP1869" s="66"/>
      <c r="CQ1869" s="64">
        <v>33224</v>
      </c>
      <c r="CR1869" s="78" t="s">
        <v>2043</v>
      </c>
      <c r="CS1869" s="78" t="s">
        <v>6954</v>
      </c>
    </row>
    <row r="1870" spans="1:97">
      <c r="A1870" s="63" t="s">
        <v>3591</v>
      </c>
      <c r="B1870" s="63" t="s">
        <v>7580</v>
      </c>
      <c r="C1870" s="63">
        <v>3573</v>
      </c>
      <c r="D1870" s="19" t="s">
        <v>3782</v>
      </c>
      <c r="E1870" s="63" t="s">
        <v>1707</v>
      </c>
      <c r="F1870" s="63" t="s">
        <v>1717</v>
      </c>
      <c r="G1870" s="65" t="s">
        <v>3595</v>
      </c>
      <c r="H1870" s="65">
        <v>9</v>
      </c>
      <c r="I1870" s="65">
        <v>20</v>
      </c>
      <c r="J1870" s="65">
        <v>94</v>
      </c>
      <c r="K1870" s="23">
        <v>41.719028000000002</v>
      </c>
      <c r="L1870" s="23">
        <v>-108.00213100000001</v>
      </c>
      <c r="M1870" s="61" t="s">
        <v>7581</v>
      </c>
      <c r="N1870" s="63" t="s">
        <v>7582</v>
      </c>
      <c r="O1870" s="63"/>
      <c r="P1870" s="63" t="s">
        <v>7126</v>
      </c>
      <c r="Q1870" s="63"/>
      <c r="R1870" s="63"/>
      <c r="S1870" s="55"/>
      <c r="T1870" s="63"/>
      <c r="U1870" s="66" t="s">
        <v>2682</v>
      </c>
      <c r="V1870" s="63"/>
      <c r="W1870" s="66">
        <v>10300</v>
      </c>
      <c r="X1870" s="66"/>
      <c r="Y1870" s="63"/>
      <c r="Z1870" s="64">
        <v>37627</v>
      </c>
      <c r="AA1870" s="63">
        <v>7.99</v>
      </c>
      <c r="AB1870" s="63"/>
      <c r="AC1870" s="63">
        <v>33</v>
      </c>
      <c r="AD1870" s="63">
        <v>3.9</v>
      </c>
      <c r="AE1870" s="63">
        <v>1050</v>
      </c>
      <c r="AF1870" s="63">
        <v>3.55</v>
      </c>
      <c r="AG1870" s="63"/>
      <c r="AH1870" s="63">
        <v>1250</v>
      </c>
      <c r="AI1870" s="63">
        <v>521</v>
      </c>
      <c r="AJ1870" s="63"/>
      <c r="AK1870" s="63"/>
      <c r="AL1870" s="63">
        <v>202</v>
      </c>
      <c r="AM1870" s="63">
        <v>2716</v>
      </c>
      <c r="AN1870" s="63"/>
      <c r="AO1870" s="63" t="s">
        <v>3553</v>
      </c>
      <c r="AP1870" s="17">
        <f t="shared" si="680"/>
        <v>1.6467000000000001</v>
      </c>
      <c r="AQ1870" s="17">
        <f t="shared" si="681"/>
        <v>0.32093100000000002</v>
      </c>
      <c r="AR1870" s="17">
        <f t="shared" si="676"/>
        <v>45.674999999999997</v>
      </c>
      <c r="AS1870" s="17">
        <f t="shared" si="675"/>
        <v>9.0808999999999987E-2</v>
      </c>
      <c r="AT1870" s="17">
        <f t="shared" si="682"/>
        <v>47.733439999999995</v>
      </c>
      <c r="AU1870" s="5">
        <f t="shared" si="683"/>
        <v>35.262499999999996</v>
      </c>
      <c r="AV1870" s="5">
        <f t="shared" si="684"/>
        <v>8.5391899999999996</v>
      </c>
      <c r="AW1870" s="5">
        <f t="shared" si="696"/>
        <v>0</v>
      </c>
      <c r="AX1870" s="5">
        <f t="shared" si="697"/>
        <v>0</v>
      </c>
      <c r="AY1870" s="5">
        <f t="shared" si="685"/>
        <v>4.2056400000000007</v>
      </c>
      <c r="AZ1870" s="5">
        <f t="shared" si="686"/>
        <v>48.007329999999996</v>
      </c>
      <c r="BA1870" s="7">
        <f t="shared" si="687"/>
        <v>-2.8607457408165982E-3</v>
      </c>
      <c r="BB1870" s="62">
        <f t="shared" si="688"/>
        <v>3063.45</v>
      </c>
      <c r="BC1870" s="28">
        <f t="shared" si="689"/>
        <v>6.0118177335213525E-2</v>
      </c>
      <c r="BD1870" s="32">
        <f t="shared" si="690"/>
        <v>3.4497827937814668E-2</v>
      </c>
      <c r="BE1870" s="32">
        <f t="shared" si="691"/>
        <v>6.7233997801122245E-3</v>
      </c>
      <c r="BF1870" s="35">
        <f t="shared" si="692"/>
        <v>0.9587787722820732</v>
      </c>
      <c r="BG1870" s="37">
        <f t="shared" si="693"/>
        <v>0.73452324884554088</v>
      </c>
      <c r="BH1870" s="33">
        <f t="shared" si="694"/>
        <v>0.17787262903394127</v>
      </c>
      <c r="BI1870" s="33">
        <f t="shared" si="695"/>
        <v>8.7604122120517866E-2</v>
      </c>
      <c r="BJ1870" s="63"/>
      <c r="BK1870" s="63">
        <v>0.22</v>
      </c>
      <c r="BL1870" s="63"/>
      <c r="BM1870" s="63"/>
      <c r="BN1870" s="63"/>
      <c r="BO1870" s="63"/>
      <c r="BP1870" s="63"/>
      <c r="BQ1870" s="63"/>
      <c r="BR1870" s="63"/>
      <c r="BS1870" s="63"/>
      <c r="BT1870" s="63"/>
      <c r="BU1870" s="63"/>
      <c r="BV1870" s="63"/>
      <c r="BW1870" s="63"/>
      <c r="BX1870" s="63"/>
      <c r="BY1870" s="63"/>
      <c r="BZ1870" s="63"/>
      <c r="CA1870" s="63"/>
      <c r="CB1870" s="63"/>
      <c r="CC1870" s="63"/>
      <c r="CD1870" s="63"/>
      <c r="CE1870" s="63"/>
      <c r="CF1870" s="63"/>
      <c r="CG1870" s="63"/>
      <c r="CH1870" s="63"/>
      <c r="CI1870" s="63"/>
      <c r="CJ1870" s="63"/>
      <c r="CK1870" s="63"/>
      <c r="CL1870" s="63"/>
      <c r="CM1870" s="63"/>
      <c r="CN1870" s="63">
        <v>200316</v>
      </c>
      <c r="CO1870" s="63" t="s">
        <v>3607</v>
      </c>
      <c r="CP1870" s="66"/>
      <c r="CQ1870" s="64">
        <v>37629</v>
      </c>
      <c r="CR1870" s="78" t="s">
        <v>2043</v>
      </c>
      <c r="CS1870" s="78" t="s">
        <v>6954</v>
      </c>
    </row>
    <row r="1871" spans="1:97">
      <c r="A1871" s="63" t="s">
        <v>3591</v>
      </c>
      <c r="B1871" s="63" t="s">
        <v>4553</v>
      </c>
      <c r="C1871" s="63">
        <v>3841</v>
      </c>
      <c r="D1871" s="19" t="s">
        <v>3782</v>
      </c>
      <c r="E1871" s="63" t="s">
        <v>1707</v>
      </c>
      <c r="F1871" s="63" t="s">
        <v>1717</v>
      </c>
      <c r="G1871" s="65" t="s">
        <v>3594</v>
      </c>
      <c r="H1871" s="65">
        <v>14</v>
      </c>
      <c r="I1871" s="65">
        <v>20</v>
      </c>
      <c r="J1871" s="65">
        <v>94</v>
      </c>
      <c r="K1871" s="23">
        <v>41.716000000000001</v>
      </c>
      <c r="L1871" s="23">
        <v>-107.96469999999999</v>
      </c>
      <c r="M1871" s="61" t="s">
        <v>4554</v>
      </c>
      <c r="N1871" s="63" t="s">
        <v>4555</v>
      </c>
      <c r="O1871" s="63"/>
      <c r="P1871" s="63" t="s">
        <v>7126</v>
      </c>
      <c r="Q1871" s="63"/>
      <c r="R1871" s="63"/>
      <c r="S1871" s="55"/>
      <c r="T1871" s="63"/>
      <c r="U1871" s="66" t="s">
        <v>3333</v>
      </c>
      <c r="V1871" s="63"/>
      <c r="W1871" s="66">
        <v>10340</v>
      </c>
      <c r="X1871" s="66">
        <v>10222</v>
      </c>
      <c r="Y1871" s="63"/>
      <c r="Z1871" s="64">
        <v>37068</v>
      </c>
      <c r="AA1871" s="63">
        <v>7.57</v>
      </c>
      <c r="AB1871" s="63"/>
      <c r="AC1871" s="63">
        <v>21.9</v>
      </c>
      <c r="AD1871" s="63">
        <v>4.3</v>
      </c>
      <c r="AE1871" s="63">
        <v>3840</v>
      </c>
      <c r="AF1871" s="63">
        <v>52.5</v>
      </c>
      <c r="AG1871" s="63"/>
      <c r="AH1871" s="63">
        <v>3830</v>
      </c>
      <c r="AI1871" s="63">
        <v>3320</v>
      </c>
      <c r="AJ1871" s="63"/>
      <c r="AK1871" s="63"/>
      <c r="AL1871" s="63">
        <v>29.5</v>
      </c>
      <c r="AM1871" s="63">
        <v>10500</v>
      </c>
      <c r="AN1871" s="63"/>
      <c r="AO1871" s="63" t="s">
        <v>6051</v>
      </c>
      <c r="AP1871" s="17">
        <f t="shared" si="680"/>
        <v>1.0928099999999998</v>
      </c>
      <c r="AQ1871" s="17">
        <f t="shared" si="681"/>
        <v>0.35384699999999997</v>
      </c>
      <c r="AR1871" s="17">
        <f t="shared" si="676"/>
        <v>167.04</v>
      </c>
      <c r="AS1871" s="17">
        <f t="shared" si="675"/>
        <v>1.3429499999999999</v>
      </c>
      <c r="AT1871" s="17">
        <f t="shared" si="682"/>
        <v>169.82960699999998</v>
      </c>
      <c r="AU1871" s="5">
        <f t="shared" si="683"/>
        <v>108.04429999999999</v>
      </c>
      <c r="AV1871" s="5">
        <f t="shared" si="684"/>
        <v>54.414799999999993</v>
      </c>
      <c r="AW1871" s="5">
        <f t="shared" si="696"/>
        <v>0</v>
      </c>
      <c r="AX1871" s="5">
        <f t="shared" si="697"/>
        <v>0</v>
      </c>
      <c r="AY1871" s="5">
        <f t="shared" si="685"/>
        <v>0.61419000000000001</v>
      </c>
      <c r="AZ1871" s="5">
        <f t="shared" si="686"/>
        <v>163.07328999999999</v>
      </c>
      <c r="BA1871" s="7">
        <f t="shared" si="687"/>
        <v>2.0295158320595801E-2</v>
      </c>
      <c r="BB1871" s="62">
        <f t="shared" si="688"/>
        <v>11098.2</v>
      </c>
      <c r="BC1871" s="28">
        <f t="shared" si="689"/>
        <v>2.7696752507153408E-2</v>
      </c>
      <c r="BD1871" s="32">
        <f t="shared" si="690"/>
        <v>6.4347437369975183E-3</v>
      </c>
      <c r="BE1871" s="32">
        <f t="shared" si="691"/>
        <v>2.0835412991328421E-3</v>
      </c>
      <c r="BF1871" s="35">
        <f t="shared" si="692"/>
        <v>0.99148171496386972</v>
      </c>
      <c r="BG1871" s="37">
        <f t="shared" si="693"/>
        <v>0.66255056238823662</v>
      </c>
      <c r="BH1871" s="33">
        <f t="shared" si="694"/>
        <v>0.33368309427006715</v>
      </c>
      <c r="BI1871" s="33">
        <f t="shared" si="695"/>
        <v>3.76634334169624E-3</v>
      </c>
      <c r="BJ1871" s="63"/>
      <c r="BK1871" s="63">
        <v>2.4</v>
      </c>
      <c r="BL1871" s="63"/>
      <c r="BM1871" s="63"/>
      <c r="BN1871" s="63"/>
      <c r="BO1871" s="63"/>
      <c r="BP1871" s="63">
        <v>0.01</v>
      </c>
      <c r="BQ1871" s="63"/>
      <c r="BR1871" s="63">
        <v>0.02</v>
      </c>
      <c r="BS1871" s="63">
        <v>5.67</v>
      </c>
      <c r="BT1871" s="63">
        <v>0.01</v>
      </c>
      <c r="BU1871" s="63"/>
      <c r="BV1871" s="63">
        <v>0</v>
      </c>
      <c r="BW1871" s="63">
        <v>0</v>
      </c>
      <c r="BX1871" s="63"/>
      <c r="BY1871" s="63"/>
      <c r="BZ1871" s="63"/>
      <c r="CA1871" s="63"/>
      <c r="CB1871" s="63"/>
      <c r="CC1871" s="63"/>
      <c r="CD1871" s="63"/>
      <c r="CE1871" s="63"/>
      <c r="CF1871" s="63"/>
      <c r="CG1871" s="63"/>
      <c r="CH1871" s="63"/>
      <c r="CI1871" s="63"/>
      <c r="CJ1871" s="63"/>
      <c r="CK1871" s="63"/>
      <c r="CL1871" s="63"/>
      <c r="CM1871" s="63"/>
      <c r="CN1871" s="63">
        <v>20010626</v>
      </c>
      <c r="CO1871" s="63" t="s">
        <v>4556</v>
      </c>
      <c r="CP1871" s="66"/>
      <c r="CQ1871" s="64">
        <v>37106</v>
      </c>
      <c r="CR1871" s="78" t="s">
        <v>2043</v>
      </c>
      <c r="CS1871" s="78" t="s">
        <v>6954</v>
      </c>
    </row>
    <row r="1872" spans="1:97">
      <c r="A1872" s="63" t="s">
        <v>3591</v>
      </c>
      <c r="B1872" s="63" t="s">
        <v>7539</v>
      </c>
      <c r="C1872" s="63">
        <v>3448</v>
      </c>
      <c r="D1872" s="19" t="s">
        <v>3782</v>
      </c>
      <c r="E1872" s="63" t="s">
        <v>1707</v>
      </c>
      <c r="F1872" s="63" t="s">
        <v>1717</v>
      </c>
      <c r="G1872" s="65" t="s">
        <v>3592</v>
      </c>
      <c r="H1872" s="65">
        <v>17</v>
      </c>
      <c r="I1872" s="65">
        <v>20</v>
      </c>
      <c r="J1872" s="65">
        <v>94</v>
      </c>
      <c r="K1872" s="23">
        <v>41.71405</v>
      </c>
      <c r="L1872" s="23">
        <v>-108.02007999999999</v>
      </c>
      <c r="M1872" s="61" t="s">
        <v>7540</v>
      </c>
      <c r="N1872" s="63" t="s">
        <v>7541</v>
      </c>
      <c r="O1872" s="63"/>
      <c r="P1872" s="63" t="s">
        <v>7126</v>
      </c>
      <c r="Q1872" s="63"/>
      <c r="R1872" s="63"/>
      <c r="S1872" s="55"/>
      <c r="T1872" s="63"/>
      <c r="U1872" s="66" t="s">
        <v>7508</v>
      </c>
      <c r="V1872" s="63"/>
      <c r="W1872" s="66">
        <v>10450</v>
      </c>
      <c r="X1872" s="66"/>
      <c r="Y1872" s="63"/>
      <c r="Z1872" s="64">
        <v>36892</v>
      </c>
      <c r="AA1872" s="63">
        <v>7.91</v>
      </c>
      <c r="AB1872" s="63"/>
      <c r="AC1872" s="63">
        <v>13.95</v>
      </c>
      <c r="AD1872" s="63"/>
      <c r="AE1872" s="63">
        <v>1640</v>
      </c>
      <c r="AF1872" s="63">
        <v>6.09</v>
      </c>
      <c r="AG1872" s="63"/>
      <c r="AH1872" s="63">
        <v>2399</v>
      </c>
      <c r="AI1872" s="63">
        <v>773</v>
      </c>
      <c r="AJ1872" s="63"/>
      <c r="AK1872" s="63"/>
      <c r="AL1872" s="63">
        <v>23</v>
      </c>
      <c r="AM1872" s="63">
        <v>5788</v>
      </c>
      <c r="AN1872" s="63"/>
      <c r="AO1872" s="63" t="s">
        <v>3553</v>
      </c>
      <c r="AP1872" s="17">
        <f t="shared" si="680"/>
        <v>0.69610499999999997</v>
      </c>
      <c r="AQ1872" s="17">
        <f t="shared" si="681"/>
        <v>0</v>
      </c>
      <c r="AR1872" s="17">
        <f t="shared" si="676"/>
        <v>71.339999999999989</v>
      </c>
      <c r="AS1872" s="17">
        <f t="shared" si="675"/>
        <v>0.15578219999999998</v>
      </c>
      <c r="AT1872" s="17">
        <f t="shared" si="682"/>
        <v>72.191887199999996</v>
      </c>
      <c r="AU1872" s="5">
        <f t="shared" si="683"/>
        <v>67.675789999999992</v>
      </c>
      <c r="AV1872" s="5">
        <f t="shared" si="684"/>
        <v>12.669469999999999</v>
      </c>
      <c r="AW1872" s="5">
        <f t="shared" si="696"/>
        <v>0</v>
      </c>
      <c r="AX1872" s="5">
        <f t="shared" si="697"/>
        <v>0</v>
      </c>
      <c r="AY1872" s="5">
        <f t="shared" si="685"/>
        <v>0.47886000000000006</v>
      </c>
      <c r="AZ1872" s="5">
        <f t="shared" si="686"/>
        <v>80.824119999999994</v>
      </c>
      <c r="BA1872" s="7">
        <f t="shared" si="687"/>
        <v>-5.6413920072539953E-2</v>
      </c>
      <c r="BB1872" s="62">
        <f t="shared" si="688"/>
        <v>4855.04</v>
      </c>
      <c r="BC1872" s="28">
        <f t="shared" si="689"/>
        <v>-8.7659165050587046E-2</v>
      </c>
      <c r="BD1872" s="32">
        <f t="shared" si="690"/>
        <v>9.6424269678878818E-3</v>
      </c>
      <c r="BE1872" s="32">
        <f t="shared" si="691"/>
        <v>0</v>
      </c>
      <c r="BF1872" s="35">
        <f t="shared" si="692"/>
        <v>0.99035757303211203</v>
      </c>
      <c r="BG1872" s="36">
        <f t="shared" si="693"/>
        <v>0.83732170545129347</v>
      </c>
      <c r="BH1872" s="33">
        <f t="shared" si="694"/>
        <v>0.15675357801606749</v>
      </c>
      <c r="BI1872" s="33">
        <f t="shared" si="695"/>
        <v>5.9247165326390206E-3</v>
      </c>
      <c r="BJ1872" s="63"/>
      <c r="BK1872" s="63">
        <v>5.98</v>
      </c>
      <c r="BL1872" s="63"/>
      <c r="BM1872" s="63"/>
      <c r="BN1872" s="63"/>
      <c r="BO1872" s="63"/>
      <c r="BP1872" s="63"/>
      <c r="BQ1872" s="63"/>
      <c r="BR1872" s="63"/>
      <c r="BS1872" s="63"/>
      <c r="BT1872" s="63"/>
      <c r="BU1872" s="63"/>
      <c r="BV1872" s="63"/>
      <c r="BW1872" s="63"/>
      <c r="BX1872" s="63"/>
      <c r="BY1872" s="63"/>
      <c r="BZ1872" s="63"/>
      <c r="CA1872" s="63"/>
      <c r="CB1872" s="63"/>
      <c r="CC1872" s="63"/>
      <c r="CD1872" s="63"/>
      <c r="CE1872" s="63"/>
      <c r="CF1872" s="63"/>
      <c r="CG1872" s="63"/>
      <c r="CH1872" s="63"/>
      <c r="CI1872" s="63"/>
      <c r="CJ1872" s="63"/>
      <c r="CK1872" s="63"/>
      <c r="CL1872" s="63"/>
      <c r="CM1872" s="63"/>
      <c r="CN1872" s="63">
        <v>20010101</v>
      </c>
      <c r="CO1872" s="63" t="s">
        <v>3607</v>
      </c>
      <c r="CP1872" s="66"/>
      <c r="CQ1872" s="64">
        <v>36894</v>
      </c>
      <c r="CR1872" s="78" t="s">
        <v>2043</v>
      </c>
      <c r="CS1872" s="78" t="s">
        <v>6954</v>
      </c>
    </row>
    <row r="1873" spans="1:97">
      <c r="A1873" s="63" t="s">
        <v>3591</v>
      </c>
      <c r="B1873" s="63" t="s">
        <v>7589</v>
      </c>
      <c r="C1873" s="63">
        <v>3616</v>
      </c>
      <c r="D1873" s="19" t="s">
        <v>3782</v>
      </c>
      <c r="E1873" s="63" t="s">
        <v>1707</v>
      </c>
      <c r="F1873" s="63" t="s">
        <v>1717</v>
      </c>
      <c r="G1873" s="65" t="s">
        <v>3597</v>
      </c>
      <c r="H1873" s="65">
        <v>19</v>
      </c>
      <c r="I1873" s="65">
        <v>20</v>
      </c>
      <c r="J1873" s="65">
        <v>94</v>
      </c>
      <c r="K1873" s="23">
        <v>41.698900999999999</v>
      </c>
      <c r="L1873" s="23">
        <v>-108.03980199999999</v>
      </c>
      <c r="M1873" s="61" t="s">
        <v>7591</v>
      </c>
      <c r="N1873" s="63" t="s">
        <v>7592</v>
      </c>
      <c r="O1873" s="63"/>
      <c r="P1873" s="63" t="s">
        <v>7126</v>
      </c>
      <c r="Q1873" s="63"/>
      <c r="R1873" s="63"/>
      <c r="S1873" s="55"/>
      <c r="T1873" s="63"/>
      <c r="U1873" s="66" t="s">
        <v>1488</v>
      </c>
      <c r="V1873" s="63"/>
      <c r="W1873" s="66">
        <v>10261</v>
      </c>
      <c r="X1873" s="66">
        <v>9660</v>
      </c>
      <c r="Y1873" s="63" t="s">
        <v>3852</v>
      </c>
      <c r="Z1873" s="64">
        <v>37671</v>
      </c>
      <c r="AA1873" s="63">
        <v>7</v>
      </c>
      <c r="AB1873" s="63"/>
      <c r="AC1873" s="63">
        <v>384</v>
      </c>
      <c r="AD1873" s="63">
        <v>39</v>
      </c>
      <c r="AE1873" s="63">
        <v>6452</v>
      </c>
      <c r="AF1873" s="63"/>
      <c r="AG1873" s="63"/>
      <c r="AH1873" s="63">
        <v>10000</v>
      </c>
      <c r="AI1873" s="63">
        <v>1037</v>
      </c>
      <c r="AJ1873" s="63"/>
      <c r="AK1873" s="63"/>
      <c r="AL1873" s="63">
        <v>188</v>
      </c>
      <c r="AM1873" s="63">
        <v>18115</v>
      </c>
      <c r="AN1873" s="63"/>
      <c r="AO1873" s="63" t="s">
        <v>2693</v>
      </c>
      <c r="AP1873" s="17">
        <f t="shared" si="680"/>
        <v>19.1616</v>
      </c>
      <c r="AQ1873" s="17">
        <f t="shared" si="681"/>
        <v>3.2093099999999999</v>
      </c>
      <c r="AR1873" s="17">
        <f t="shared" si="676"/>
        <v>280.66199999999998</v>
      </c>
      <c r="AS1873" s="17">
        <f t="shared" si="675"/>
        <v>0</v>
      </c>
      <c r="AT1873" s="17">
        <f t="shared" si="682"/>
        <v>303.03290999999996</v>
      </c>
      <c r="AU1873" s="5">
        <f t="shared" si="683"/>
        <v>282.09999999999997</v>
      </c>
      <c r="AV1873" s="5">
        <f t="shared" si="684"/>
        <v>16.996429999999997</v>
      </c>
      <c r="AW1873" s="5">
        <f t="shared" si="696"/>
        <v>0</v>
      </c>
      <c r="AX1873" s="5">
        <f t="shared" si="697"/>
        <v>0</v>
      </c>
      <c r="AY1873" s="5">
        <f t="shared" si="685"/>
        <v>3.9141600000000003</v>
      </c>
      <c r="AZ1873" s="5">
        <f t="shared" si="686"/>
        <v>303.01058999999992</v>
      </c>
      <c r="BA1873" s="7">
        <f t="shared" si="687"/>
        <v>3.6829039499699433E-5</v>
      </c>
      <c r="BB1873" s="62">
        <f t="shared" si="688"/>
        <v>18100</v>
      </c>
      <c r="BC1873" s="28">
        <f t="shared" si="689"/>
        <v>-4.1419301394449815E-4</v>
      </c>
      <c r="BD1873" s="32">
        <f t="shared" si="690"/>
        <v>6.323273600877212E-2</v>
      </c>
      <c r="BE1873" s="32">
        <f t="shared" si="691"/>
        <v>1.0590631888793861E-2</v>
      </c>
      <c r="BF1873" s="35">
        <f t="shared" si="692"/>
        <v>0.92617663210243406</v>
      </c>
      <c r="BG1873" s="36">
        <f t="shared" si="693"/>
        <v>0.93099056372914235</v>
      </c>
      <c r="BH1873" s="33">
        <f t="shared" si="694"/>
        <v>5.6091867944285383E-2</v>
      </c>
      <c r="BI1873" s="33">
        <f t="shared" si="695"/>
        <v>1.2917568326572353E-2</v>
      </c>
      <c r="BJ1873" s="63"/>
      <c r="BK1873" s="63">
        <v>15</v>
      </c>
      <c r="BL1873" s="63"/>
      <c r="BM1873" s="63"/>
      <c r="BN1873" s="63"/>
      <c r="BO1873" s="63"/>
      <c r="BP1873" s="63"/>
      <c r="BQ1873" s="63"/>
      <c r="BR1873" s="63"/>
      <c r="BS1873" s="63"/>
      <c r="BT1873" s="63"/>
      <c r="BU1873" s="63"/>
      <c r="BV1873" s="63"/>
      <c r="BW1873" s="63"/>
      <c r="BX1873" s="63"/>
      <c r="BY1873" s="63"/>
      <c r="BZ1873" s="63"/>
      <c r="CA1873" s="63"/>
      <c r="CB1873" s="63"/>
      <c r="CC1873" s="63"/>
      <c r="CD1873" s="63"/>
      <c r="CE1873" s="63"/>
      <c r="CF1873" s="63"/>
      <c r="CG1873" s="63"/>
      <c r="CH1873" s="63"/>
      <c r="CI1873" s="63"/>
      <c r="CJ1873" s="63"/>
      <c r="CK1873" s="63"/>
      <c r="CL1873" s="63"/>
      <c r="CM1873" s="63" t="s">
        <v>3852</v>
      </c>
      <c r="CN1873" s="63">
        <v>20030219</v>
      </c>
      <c r="CO1873" s="63" t="s">
        <v>2689</v>
      </c>
      <c r="CP1873" s="66"/>
      <c r="CQ1873" s="64">
        <v>37677</v>
      </c>
      <c r="CR1873" s="78" t="s">
        <v>2043</v>
      </c>
      <c r="CS1873" s="78" t="s">
        <v>6954</v>
      </c>
    </row>
    <row r="1874" spans="1:97">
      <c r="A1874" s="63" t="s">
        <v>3591</v>
      </c>
      <c r="B1874" s="63" t="s">
        <v>7531</v>
      </c>
      <c r="C1874" s="63">
        <v>3690</v>
      </c>
      <c r="D1874" s="19" t="s">
        <v>3782</v>
      </c>
      <c r="E1874" s="63" t="s">
        <v>1707</v>
      </c>
      <c r="F1874" s="63" t="s">
        <v>1717</v>
      </c>
      <c r="G1874" s="65" t="s">
        <v>270</v>
      </c>
      <c r="H1874" s="65">
        <v>20</v>
      </c>
      <c r="I1874" s="65">
        <v>20</v>
      </c>
      <c r="J1874" s="65">
        <v>94</v>
      </c>
      <c r="K1874" s="23">
        <v>41.699509999999997</v>
      </c>
      <c r="L1874" s="23">
        <v>-108.01091</v>
      </c>
      <c r="M1874" s="61" t="s">
        <v>7532</v>
      </c>
      <c r="N1874" s="63" t="s">
        <v>7533</v>
      </c>
      <c r="O1874" s="63"/>
      <c r="P1874" s="63" t="s">
        <v>7126</v>
      </c>
      <c r="Q1874" s="63"/>
      <c r="R1874" s="63"/>
      <c r="S1874" s="55"/>
      <c r="T1874" s="63"/>
      <c r="U1874" s="66" t="s">
        <v>7534</v>
      </c>
      <c r="V1874" s="63"/>
      <c r="W1874" s="66">
        <v>10151</v>
      </c>
      <c r="X1874" s="66">
        <v>10149</v>
      </c>
      <c r="Y1874" s="63"/>
      <c r="Z1874" s="64">
        <v>37658</v>
      </c>
      <c r="AA1874" s="63">
        <v>8.33</v>
      </c>
      <c r="AB1874" s="63"/>
      <c r="AC1874" s="63">
        <v>78.2</v>
      </c>
      <c r="AD1874" s="63">
        <v>21.1</v>
      </c>
      <c r="AE1874" s="63">
        <v>5410</v>
      </c>
      <c r="AF1874" s="63">
        <v>57.3</v>
      </c>
      <c r="AG1874" s="63"/>
      <c r="AH1874" s="63">
        <v>8647</v>
      </c>
      <c r="AI1874" s="63">
        <v>2002</v>
      </c>
      <c r="AJ1874" s="63">
        <v>53</v>
      </c>
      <c r="AK1874" s="63"/>
      <c r="AL1874" s="63">
        <v>9</v>
      </c>
      <c r="AM1874" s="63">
        <v>15980</v>
      </c>
      <c r="AN1874" s="63"/>
      <c r="AO1874" s="63" t="s">
        <v>3536</v>
      </c>
      <c r="AP1874" s="17">
        <f t="shared" si="680"/>
        <v>3.90218</v>
      </c>
      <c r="AQ1874" s="17">
        <f t="shared" si="681"/>
        <v>1.7363190000000002</v>
      </c>
      <c r="AR1874" s="17">
        <f t="shared" si="676"/>
        <v>235.33499999999998</v>
      </c>
      <c r="AS1874" s="17">
        <f t="shared" si="675"/>
        <v>1.4657339999999999</v>
      </c>
      <c r="AT1874" s="17">
        <f t="shared" si="682"/>
        <v>242.43923299999997</v>
      </c>
      <c r="AU1874" s="5">
        <f t="shared" si="683"/>
        <v>243.93187</v>
      </c>
      <c r="AV1874" s="5">
        <f t="shared" si="684"/>
        <v>32.812779999999997</v>
      </c>
      <c r="AW1874" s="5">
        <f t="shared" si="696"/>
        <v>1.7664899999999999</v>
      </c>
      <c r="AX1874" s="5">
        <f t="shared" si="697"/>
        <v>0</v>
      </c>
      <c r="AY1874" s="5">
        <f t="shared" si="685"/>
        <v>0.18738000000000002</v>
      </c>
      <c r="AZ1874" s="5">
        <f t="shared" si="686"/>
        <v>278.69851999999997</v>
      </c>
      <c r="BA1874" s="7">
        <f t="shared" si="687"/>
        <v>-6.9577164178316595E-2</v>
      </c>
      <c r="BB1874" s="62">
        <f t="shared" si="688"/>
        <v>16277.6</v>
      </c>
      <c r="BC1874" s="28">
        <f t="shared" si="689"/>
        <v>9.2257328505530589E-3</v>
      </c>
      <c r="BD1874" s="32">
        <f t="shared" si="690"/>
        <v>1.6095497216822165E-2</v>
      </c>
      <c r="BE1874" s="32">
        <f t="shared" si="691"/>
        <v>7.161873012525165E-3</v>
      </c>
      <c r="BF1874" s="35">
        <f t="shared" si="692"/>
        <v>0.97674262977065274</v>
      </c>
      <c r="BG1874" s="36">
        <f t="shared" si="693"/>
        <v>0.87525355355313705</v>
      </c>
      <c r="BH1874" s="33">
        <f t="shared" si="694"/>
        <v>0.11773575259746626</v>
      </c>
      <c r="BI1874" s="33">
        <f t="shared" si="695"/>
        <v>6.7233941536539213E-4</v>
      </c>
      <c r="BJ1874" s="63"/>
      <c r="BK1874" s="63">
        <v>13.7</v>
      </c>
      <c r="BL1874" s="63"/>
      <c r="BM1874" s="63"/>
      <c r="BN1874" s="63"/>
      <c r="BO1874" s="63"/>
      <c r="BP1874" s="63"/>
      <c r="BQ1874" s="63"/>
      <c r="BR1874" s="63"/>
      <c r="BS1874" s="63">
        <v>45.4</v>
      </c>
      <c r="BT1874" s="63"/>
      <c r="BU1874" s="63"/>
      <c r="BV1874" s="63"/>
      <c r="BW1874" s="63"/>
      <c r="BX1874" s="63"/>
      <c r="BY1874" s="63"/>
      <c r="BZ1874" s="63"/>
      <c r="CA1874" s="63"/>
      <c r="CB1874" s="63"/>
      <c r="CC1874" s="63"/>
      <c r="CD1874" s="63"/>
      <c r="CE1874" s="63"/>
      <c r="CF1874" s="63"/>
      <c r="CG1874" s="63"/>
      <c r="CH1874" s="63"/>
      <c r="CI1874" s="63"/>
      <c r="CJ1874" s="63"/>
      <c r="CK1874" s="63"/>
      <c r="CL1874" s="63"/>
      <c r="CM1874" s="63"/>
      <c r="CN1874" s="63">
        <v>20030206</v>
      </c>
      <c r="CO1874" s="63" t="s">
        <v>3607</v>
      </c>
      <c r="CP1874" s="66"/>
      <c r="CQ1874" s="64">
        <v>37660</v>
      </c>
      <c r="CR1874" s="78" t="s">
        <v>2043</v>
      </c>
      <c r="CS1874" s="78" t="s">
        <v>6954</v>
      </c>
    </row>
    <row r="1875" spans="1:97">
      <c r="A1875" s="63" t="s">
        <v>3591</v>
      </c>
      <c r="B1875" s="63" t="s">
        <v>7548</v>
      </c>
      <c r="C1875" s="63">
        <v>3691</v>
      </c>
      <c r="D1875" s="19" t="s">
        <v>3782</v>
      </c>
      <c r="E1875" s="63" t="s">
        <v>1707</v>
      </c>
      <c r="F1875" s="63" t="s">
        <v>1717</v>
      </c>
      <c r="G1875" s="65" t="s">
        <v>1575</v>
      </c>
      <c r="H1875" s="65">
        <v>21</v>
      </c>
      <c r="I1875" s="65">
        <v>20</v>
      </c>
      <c r="J1875" s="65">
        <v>94</v>
      </c>
      <c r="K1875" s="23">
        <v>41.69896</v>
      </c>
      <c r="L1875" s="23">
        <v>-107.99178000000001</v>
      </c>
      <c r="M1875" s="61" t="s">
        <v>7549</v>
      </c>
      <c r="N1875" s="63" t="s">
        <v>7550</v>
      </c>
      <c r="O1875" s="63"/>
      <c r="P1875" s="63" t="s">
        <v>7126</v>
      </c>
      <c r="Q1875" s="63"/>
      <c r="R1875" s="63"/>
      <c r="S1875" s="55"/>
      <c r="T1875" s="63"/>
      <c r="U1875" s="66" t="s">
        <v>7551</v>
      </c>
      <c r="V1875" s="63"/>
      <c r="W1875" s="66">
        <v>10308</v>
      </c>
      <c r="X1875" s="66">
        <v>10239</v>
      </c>
      <c r="Y1875" s="63"/>
      <c r="Z1875" s="64">
        <v>37657</v>
      </c>
      <c r="AA1875" s="63">
        <v>8.17</v>
      </c>
      <c r="AB1875" s="63"/>
      <c r="AC1875" s="63">
        <v>64.599999999999994</v>
      </c>
      <c r="AD1875" s="63">
        <v>13.3</v>
      </c>
      <c r="AE1875" s="63">
        <v>4400</v>
      </c>
      <c r="AF1875" s="63">
        <v>59</v>
      </c>
      <c r="AG1875" s="63"/>
      <c r="AH1875" s="63">
        <v>6248</v>
      </c>
      <c r="AI1875" s="63">
        <v>2207</v>
      </c>
      <c r="AJ1875" s="63"/>
      <c r="AK1875" s="63"/>
      <c r="AL1875" s="63">
        <v>12</v>
      </c>
      <c r="AM1875" s="63">
        <v>12898</v>
      </c>
      <c r="AN1875" s="63"/>
      <c r="AO1875" s="63" t="s">
        <v>3536</v>
      </c>
      <c r="AP1875" s="17">
        <f t="shared" si="680"/>
        <v>3.2235399999999998</v>
      </c>
      <c r="AQ1875" s="17">
        <f t="shared" si="681"/>
        <v>1.094457</v>
      </c>
      <c r="AR1875" s="17">
        <f t="shared" si="676"/>
        <v>191.39999999999998</v>
      </c>
      <c r="AS1875" s="17">
        <f t="shared" si="675"/>
        <v>1.50922</v>
      </c>
      <c r="AT1875" s="17">
        <f t="shared" si="682"/>
        <v>197.22721699999997</v>
      </c>
      <c r="AU1875" s="5">
        <f t="shared" si="683"/>
        <v>176.25608</v>
      </c>
      <c r="AV1875" s="5">
        <f t="shared" si="684"/>
        <v>36.172729999999994</v>
      </c>
      <c r="AW1875" s="5">
        <f t="shared" si="696"/>
        <v>0</v>
      </c>
      <c r="AX1875" s="5">
        <f t="shared" si="697"/>
        <v>0</v>
      </c>
      <c r="AY1875" s="5">
        <f t="shared" si="685"/>
        <v>0.24984000000000001</v>
      </c>
      <c r="AZ1875" s="5">
        <f t="shared" si="686"/>
        <v>212.67865</v>
      </c>
      <c r="BA1875" s="7">
        <f t="shared" si="687"/>
        <v>-3.769507646495833E-2</v>
      </c>
      <c r="BB1875" s="62">
        <f t="shared" si="688"/>
        <v>13003.9</v>
      </c>
      <c r="BC1875" s="28">
        <f t="shared" si="689"/>
        <v>4.0885031599998314E-3</v>
      </c>
      <c r="BD1875" s="32">
        <f t="shared" si="690"/>
        <v>1.6344295929501457E-2</v>
      </c>
      <c r="BE1875" s="32">
        <f t="shared" si="691"/>
        <v>5.5492188991339885E-3</v>
      </c>
      <c r="BF1875" s="35">
        <f t="shared" si="692"/>
        <v>0.97810648517136456</v>
      </c>
      <c r="BG1875" s="36">
        <f t="shared" si="693"/>
        <v>0.82874364681175094</v>
      </c>
      <c r="BH1875" s="33">
        <f t="shared" si="694"/>
        <v>0.17008162314364886</v>
      </c>
      <c r="BI1875" s="33">
        <f t="shared" si="695"/>
        <v>1.1747300446001514E-3</v>
      </c>
      <c r="BJ1875" s="63"/>
      <c r="BK1875" s="63">
        <v>0.26</v>
      </c>
      <c r="BL1875" s="63"/>
      <c r="BM1875" s="63"/>
      <c r="BN1875" s="63"/>
      <c r="BO1875" s="63"/>
      <c r="BP1875" s="63"/>
      <c r="BQ1875" s="63"/>
      <c r="BR1875" s="63"/>
      <c r="BS1875" s="63">
        <v>23.2</v>
      </c>
      <c r="BT1875" s="63"/>
      <c r="BU1875" s="63"/>
      <c r="BV1875" s="63"/>
      <c r="BW1875" s="63"/>
      <c r="BX1875" s="63"/>
      <c r="BY1875" s="63"/>
      <c r="BZ1875" s="63"/>
      <c r="CA1875" s="63"/>
      <c r="CB1875" s="63"/>
      <c r="CC1875" s="63"/>
      <c r="CD1875" s="63"/>
      <c r="CE1875" s="63"/>
      <c r="CF1875" s="63"/>
      <c r="CG1875" s="63"/>
      <c r="CH1875" s="63"/>
      <c r="CI1875" s="63"/>
      <c r="CJ1875" s="63"/>
      <c r="CK1875" s="63"/>
      <c r="CL1875" s="63"/>
      <c r="CM1875" s="63"/>
      <c r="CN1875" s="63">
        <v>20030205</v>
      </c>
      <c r="CO1875" s="63" t="s">
        <v>3607</v>
      </c>
      <c r="CP1875" s="66"/>
      <c r="CQ1875" s="64">
        <v>37659</v>
      </c>
      <c r="CR1875" s="78" t="s">
        <v>2043</v>
      </c>
      <c r="CS1875" s="78" t="s">
        <v>6954</v>
      </c>
    </row>
    <row r="1876" spans="1:97">
      <c r="A1876" s="20" t="s">
        <v>3590</v>
      </c>
      <c r="B1876" s="16" t="s">
        <v>6716</v>
      </c>
      <c r="C1876" s="19">
        <v>49007581</v>
      </c>
      <c r="D1876" s="19" t="s">
        <v>3782</v>
      </c>
      <c r="E1876" s="19" t="s">
        <v>1707</v>
      </c>
      <c r="F1876" s="19" t="s">
        <v>1717</v>
      </c>
      <c r="G1876" s="47"/>
      <c r="H1876" s="47" t="s">
        <v>7062</v>
      </c>
      <c r="I1876" s="47" t="s">
        <v>5447</v>
      </c>
      <c r="J1876" s="47" t="s">
        <v>5478</v>
      </c>
      <c r="K1876" s="23">
        <v>41.678260000000002</v>
      </c>
      <c r="L1876" s="23">
        <v>-108.03541</v>
      </c>
      <c r="M1876" s="61" t="s">
        <v>1673</v>
      </c>
      <c r="N1876" s="19" t="s">
        <v>3900</v>
      </c>
      <c r="P1876" s="19" t="s">
        <v>7126</v>
      </c>
      <c r="Q1876" s="55"/>
      <c r="R1876" s="55"/>
      <c r="S1876" s="55">
        <f>V1876-U1876</f>
        <v>411</v>
      </c>
      <c r="T1876" s="19"/>
      <c r="U1876" s="55">
        <v>9549</v>
      </c>
      <c r="V1876" s="55">
        <v>9960</v>
      </c>
      <c r="W1876" s="55">
        <v>10052</v>
      </c>
      <c r="X1876" s="55">
        <v>10044</v>
      </c>
      <c r="Y1876" s="51" t="s">
        <v>3788</v>
      </c>
      <c r="Z1876" s="40">
        <v>25786</v>
      </c>
      <c r="AA1876" s="52">
        <v>8.1000003814697266</v>
      </c>
      <c r="AB1876" s="19" t="s">
        <v>3789</v>
      </c>
      <c r="AC1876" s="19">
        <v>50</v>
      </c>
      <c r="AD1876" s="19">
        <v>16</v>
      </c>
      <c r="AE1876" s="19">
        <v>4246</v>
      </c>
      <c r="AF1876" s="19">
        <v>67</v>
      </c>
      <c r="AG1876" s="19">
        <v>-3</v>
      </c>
      <c r="AH1876" s="19">
        <v>5000</v>
      </c>
      <c r="AI1876" s="19">
        <v>3001</v>
      </c>
      <c r="AJ1876" s="19"/>
      <c r="AK1876" s="19"/>
      <c r="AL1876" s="19">
        <v>2</v>
      </c>
      <c r="AM1876" s="19">
        <v>10859</v>
      </c>
      <c r="AP1876" s="17">
        <f t="shared" si="680"/>
        <v>2.4950000000000001</v>
      </c>
      <c r="AQ1876" s="17">
        <f t="shared" si="681"/>
        <v>1.31664</v>
      </c>
      <c r="AR1876" s="17">
        <f t="shared" si="676"/>
        <v>184.70099999999999</v>
      </c>
      <c r="AS1876" s="17">
        <f t="shared" si="675"/>
        <v>1.7138599999999999</v>
      </c>
      <c r="AT1876" s="17">
        <f t="shared" si="682"/>
        <v>190.22650000000002</v>
      </c>
      <c r="AU1876" s="5">
        <f t="shared" si="683"/>
        <v>141.04999999999998</v>
      </c>
      <c r="AV1876" s="5">
        <f t="shared" si="684"/>
        <v>49.186389999999996</v>
      </c>
      <c r="AW1876" s="5"/>
      <c r="AX1876" s="5"/>
      <c r="AY1876" s="5">
        <f t="shared" si="685"/>
        <v>4.1640000000000003E-2</v>
      </c>
      <c r="AZ1876" s="5">
        <f t="shared" si="686"/>
        <v>190.27802999999997</v>
      </c>
      <c r="BA1876" s="7">
        <f t="shared" si="687"/>
        <v>-1.354254573525235E-4</v>
      </c>
      <c r="BB1876" s="62">
        <f t="shared" si="688"/>
        <v>12379</v>
      </c>
      <c r="BC1876" s="6">
        <f t="shared" si="689"/>
        <v>6.5410104139771066E-2</v>
      </c>
      <c r="BD1876" s="32">
        <f t="shared" si="690"/>
        <v>1.3115943362254995E-2</v>
      </c>
      <c r="BE1876" s="32">
        <f t="shared" si="691"/>
        <v>6.9214331336590849E-3</v>
      </c>
      <c r="BF1876" s="35">
        <f t="shared" si="692"/>
        <v>0.97996262350408581</v>
      </c>
      <c r="BG1876" s="37">
        <f t="shared" si="693"/>
        <v>0.74128368892614671</v>
      </c>
      <c r="BH1876" s="33">
        <f t="shared" si="694"/>
        <v>0.25849747340772872</v>
      </c>
      <c r="BI1876" s="33">
        <f t="shared" si="695"/>
        <v>2.1883766612467036E-4</v>
      </c>
      <c r="CM1876" s="51" t="s">
        <v>3788</v>
      </c>
      <c r="CR1876" s="78" t="s">
        <v>2043</v>
      </c>
      <c r="CS1876" s="78" t="s">
        <v>6954</v>
      </c>
    </row>
    <row r="1877" spans="1:97">
      <c r="A1877" s="63" t="s">
        <v>3591</v>
      </c>
      <c r="B1877" s="63" t="s">
        <v>4562</v>
      </c>
      <c r="C1877" s="63">
        <v>3488</v>
      </c>
      <c r="D1877" s="19" t="s">
        <v>3782</v>
      </c>
      <c r="E1877" s="63" t="s">
        <v>1707</v>
      </c>
      <c r="F1877" s="63" t="s">
        <v>1005</v>
      </c>
      <c r="G1877" s="65" t="s">
        <v>3594</v>
      </c>
      <c r="H1877" s="65">
        <v>33</v>
      </c>
      <c r="I1877" s="65">
        <v>20</v>
      </c>
      <c r="J1877" s="65">
        <v>94</v>
      </c>
      <c r="K1877" s="23">
        <v>41.670707</v>
      </c>
      <c r="L1877" s="23">
        <v>-108.002105</v>
      </c>
      <c r="M1877" s="61" t="s">
        <v>4563</v>
      </c>
      <c r="N1877" s="63" t="s">
        <v>4564</v>
      </c>
      <c r="O1877" s="63"/>
      <c r="P1877" s="63" t="s">
        <v>7126</v>
      </c>
      <c r="Q1877" s="63"/>
      <c r="R1877" s="63"/>
      <c r="S1877" s="55"/>
      <c r="T1877" s="63"/>
      <c r="U1877" s="66" t="s">
        <v>7564</v>
      </c>
      <c r="V1877" s="63"/>
      <c r="W1877" s="66">
        <v>9906</v>
      </c>
      <c r="X1877" s="66">
        <v>9850</v>
      </c>
      <c r="Y1877" s="63"/>
      <c r="Z1877" s="64">
        <v>37579</v>
      </c>
      <c r="AA1877" s="63">
        <v>7.72</v>
      </c>
      <c r="AB1877" s="63"/>
      <c r="AC1877" s="63">
        <v>16.399999999999999</v>
      </c>
      <c r="AD1877" s="63">
        <v>0.46</v>
      </c>
      <c r="AE1877" s="63">
        <v>1050</v>
      </c>
      <c r="AF1877" s="63">
        <v>2.9</v>
      </c>
      <c r="AG1877" s="63"/>
      <c r="AH1877" s="63">
        <v>820</v>
      </c>
      <c r="AI1877" s="63">
        <v>943</v>
      </c>
      <c r="AJ1877" s="63"/>
      <c r="AK1877" s="63"/>
      <c r="AL1877" s="63">
        <v>40</v>
      </c>
      <c r="AM1877" s="63">
        <v>3108</v>
      </c>
      <c r="AN1877" s="63"/>
      <c r="AO1877" s="63" t="s">
        <v>3553</v>
      </c>
      <c r="AP1877" s="17">
        <f t="shared" si="680"/>
        <v>0.81835999999999998</v>
      </c>
      <c r="AQ1877" s="17">
        <f t="shared" si="681"/>
        <v>3.7853400000000002E-2</v>
      </c>
      <c r="AR1877" s="17">
        <f t="shared" si="676"/>
        <v>45.674999999999997</v>
      </c>
      <c r="AS1877" s="17">
        <f t="shared" si="675"/>
        <v>7.4181999999999998E-2</v>
      </c>
      <c r="AT1877" s="17">
        <f t="shared" si="682"/>
        <v>46.605395399999999</v>
      </c>
      <c r="AU1877" s="5">
        <f t="shared" si="683"/>
        <v>23.132199999999997</v>
      </c>
      <c r="AV1877" s="5">
        <f t="shared" si="684"/>
        <v>15.455769999999998</v>
      </c>
      <c r="AW1877" s="5">
        <f>IF(AJ1877&gt;0,AJ1877*0.03333,0)</f>
        <v>0</v>
      </c>
      <c r="AX1877" s="5">
        <f>IF(AK1877&gt;0,AK1877*0.0588,0)</f>
        <v>0</v>
      </c>
      <c r="AY1877" s="5">
        <f t="shared" si="685"/>
        <v>0.8328000000000001</v>
      </c>
      <c r="AZ1877" s="5">
        <f t="shared" si="686"/>
        <v>39.420769999999997</v>
      </c>
      <c r="BA1877" s="7">
        <f t="shared" si="687"/>
        <v>8.3516745941113427E-2</v>
      </c>
      <c r="BB1877" s="62">
        <f t="shared" si="688"/>
        <v>2872.76</v>
      </c>
      <c r="BC1877" s="28">
        <f t="shared" si="689"/>
        <v>-3.9332793825533841E-2</v>
      </c>
      <c r="BD1877" s="32">
        <f t="shared" si="690"/>
        <v>1.7559340350538039E-2</v>
      </c>
      <c r="BE1877" s="32">
        <f t="shared" si="691"/>
        <v>8.1221068237090853E-4</v>
      </c>
      <c r="BF1877" s="35">
        <f t="shared" si="692"/>
        <v>0.98162844896709101</v>
      </c>
      <c r="BG1877" s="37">
        <f t="shared" si="693"/>
        <v>0.58680233795534686</v>
      </c>
      <c r="BH1877" s="33">
        <f t="shared" si="694"/>
        <v>0.39207174289086688</v>
      </c>
      <c r="BI1877" s="33">
        <f t="shared" si="695"/>
        <v>2.1125919153786192E-2</v>
      </c>
      <c r="BJ1877" s="63"/>
      <c r="BK1877" s="63"/>
      <c r="BL1877" s="63"/>
      <c r="BM1877" s="63"/>
      <c r="BN1877" s="63"/>
      <c r="BO1877" s="63"/>
      <c r="BP1877" s="63"/>
      <c r="BQ1877" s="63"/>
      <c r="BR1877" s="63"/>
      <c r="BS1877" s="63"/>
      <c r="BT1877" s="63"/>
      <c r="BU1877" s="63"/>
      <c r="BV1877" s="63"/>
      <c r="BW1877" s="63"/>
      <c r="BX1877" s="63"/>
      <c r="BY1877" s="63"/>
      <c r="BZ1877" s="63"/>
      <c r="CA1877" s="63"/>
      <c r="CB1877" s="63"/>
      <c r="CC1877" s="63"/>
      <c r="CD1877" s="63"/>
      <c r="CE1877" s="63"/>
      <c r="CF1877" s="63"/>
      <c r="CG1877" s="63"/>
      <c r="CH1877" s="63"/>
      <c r="CI1877" s="63"/>
      <c r="CJ1877" s="63"/>
      <c r="CK1877" s="63"/>
      <c r="CL1877" s="63"/>
      <c r="CM1877" s="63"/>
      <c r="CN1877" s="63">
        <v>20021119</v>
      </c>
      <c r="CO1877" s="63" t="s">
        <v>3607</v>
      </c>
      <c r="CP1877" s="66"/>
      <c r="CQ1877" s="64">
        <v>37581</v>
      </c>
      <c r="CR1877" s="78" t="s">
        <v>2043</v>
      </c>
      <c r="CS1877" s="78" t="s">
        <v>6954</v>
      </c>
    </row>
    <row r="1878" spans="1:97">
      <c r="A1878" s="63" t="s">
        <v>3591</v>
      </c>
      <c r="B1878" s="63" t="s">
        <v>7535</v>
      </c>
      <c r="C1878" s="63">
        <v>3694</v>
      </c>
      <c r="D1878" s="19" t="s">
        <v>3782</v>
      </c>
      <c r="E1878" s="63" t="s">
        <v>1707</v>
      </c>
      <c r="F1878" s="63" t="s">
        <v>1717</v>
      </c>
      <c r="G1878" s="65" t="s">
        <v>274</v>
      </c>
      <c r="H1878" s="65">
        <v>35</v>
      </c>
      <c r="I1878" s="65">
        <v>20</v>
      </c>
      <c r="J1878" s="65">
        <v>94</v>
      </c>
      <c r="K1878" s="23">
        <v>41.666578000000001</v>
      </c>
      <c r="L1878" s="23">
        <v>-107.96199</v>
      </c>
      <c r="M1878" s="61" t="s">
        <v>7536</v>
      </c>
      <c r="N1878" s="63" t="s">
        <v>7537</v>
      </c>
      <c r="O1878" s="63"/>
      <c r="P1878" s="63" t="s">
        <v>7126</v>
      </c>
      <c r="Q1878" s="63"/>
      <c r="R1878" s="63"/>
      <c r="S1878" s="55"/>
      <c r="T1878" s="63"/>
      <c r="U1878" s="66" t="s">
        <v>7538</v>
      </c>
      <c r="V1878" s="63"/>
      <c r="W1878" s="66">
        <v>10026</v>
      </c>
      <c r="X1878" s="66">
        <v>10020</v>
      </c>
      <c r="Y1878" s="63"/>
      <c r="Z1878" s="64">
        <v>37657</v>
      </c>
      <c r="AA1878" s="63">
        <v>8.14</v>
      </c>
      <c r="AB1878" s="63"/>
      <c r="AC1878" s="63">
        <v>40.5</v>
      </c>
      <c r="AD1878" s="63">
        <v>5.17</v>
      </c>
      <c r="AE1878" s="63">
        <v>3120</v>
      </c>
      <c r="AF1878" s="63">
        <v>20.5</v>
      </c>
      <c r="AG1878" s="63"/>
      <c r="AH1878" s="63">
        <v>4049</v>
      </c>
      <c r="AI1878" s="63">
        <v>2615</v>
      </c>
      <c r="AJ1878" s="63"/>
      <c r="AK1878" s="63"/>
      <c r="AL1878" s="63">
        <v>12</v>
      </c>
      <c r="AM1878" s="63">
        <v>9034</v>
      </c>
      <c r="AN1878" s="63"/>
      <c r="AO1878" s="63" t="s">
        <v>3536</v>
      </c>
      <c r="AP1878" s="17">
        <f t="shared" si="680"/>
        <v>2.02095</v>
      </c>
      <c r="AQ1878" s="17">
        <f t="shared" si="681"/>
        <v>0.42543930000000002</v>
      </c>
      <c r="AR1878" s="17">
        <f t="shared" si="676"/>
        <v>135.72</v>
      </c>
      <c r="AS1878" s="17">
        <f t="shared" si="675"/>
        <v>0.52439000000000002</v>
      </c>
      <c r="AT1878" s="17">
        <f t="shared" si="682"/>
        <v>138.6907793</v>
      </c>
      <c r="AU1878" s="5">
        <f t="shared" si="683"/>
        <v>114.22229</v>
      </c>
      <c r="AV1878" s="5">
        <f t="shared" si="684"/>
        <v>42.859849999999994</v>
      </c>
      <c r="AW1878" s="5">
        <f>IF(AJ1878&gt;0,AJ1878*0.03333,0)</f>
        <v>0</v>
      </c>
      <c r="AX1878" s="5">
        <f>IF(AK1878&gt;0,AK1878*0.0588,0)</f>
        <v>0</v>
      </c>
      <c r="AY1878" s="5">
        <f t="shared" si="685"/>
        <v>0.24984000000000001</v>
      </c>
      <c r="AZ1878" s="5">
        <f t="shared" si="686"/>
        <v>157.33197999999999</v>
      </c>
      <c r="BA1878" s="7">
        <f t="shared" si="687"/>
        <v>-6.2972187490179868E-2</v>
      </c>
      <c r="BB1878" s="62">
        <f t="shared" si="688"/>
        <v>9862.17</v>
      </c>
      <c r="BC1878" s="28">
        <f t="shared" si="689"/>
        <v>4.3827399944009825E-2</v>
      </c>
      <c r="BD1878" s="32">
        <f t="shared" si="690"/>
        <v>1.4571624805918153E-2</v>
      </c>
      <c r="BE1878" s="32">
        <f t="shared" si="691"/>
        <v>3.0675384632437492E-3</v>
      </c>
      <c r="BF1878" s="35">
        <f t="shared" si="692"/>
        <v>0.98236083673083818</v>
      </c>
      <c r="BG1878" s="37">
        <f t="shared" si="693"/>
        <v>0.72599537614666776</v>
      </c>
      <c r="BH1878" s="33">
        <f t="shared" si="694"/>
        <v>0.27241664409231992</v>
      </c>
      <c r="BI1878" s="33">
        <f t="shared" si="695"/>
        <v>1.5879797610123512E-3</v>
      </c>
      <c r="BJ1878" s="63"/>
      <c r="BK1878" s="63">
        <v>0.25</v>
      </c>
      <c r="BL1878" s="63"/>
      <c r="BM1878" s="63"/>
      <c r="BN1878" s="63"/>
      <c r="BO1878" s="63"/>
      <c r="BP1878" s="63"/>
      <c r="BQ1878" s="63"/>
      <c r="BR1878" s="63"/>
      <c r="BS1878" s="63">
        <v>8.18</v>
      </c>
      <c r="BT1878" s="63"/>
      <c r="BU1878" s="63"/>
      <c r="BV1878" s="63"/>
      <c r="BW1878" s="63"/>
      <c r="BX1878" s="63"/>
      <c r="BY1878" s="63"/>
      <c r="BZ1878" s="63"/>
      <c r="CA1878" s="63"/>
      <c r="CB1878" s="63"/>
      <c r="CC1878" s="63"/>
      <c r="CD1878" s="63"/>
      <c r="CE1878" s="63"/>
      <c r="CF1878" s="63"/>
      <c r="CG1878" s="63"/>
      <c r="CH1878" s="63"/>
      <c r="CI1878" s="63"/>
      <c r="CJ1878" s="63"/>
      <c r="CK1878" s="63"/>
      <c r="CL1878" s="63"/>
      <c r="CM1878" s="63"/>
      <c r="CN1878" s="63">
        <v>20030205</v>
      </c>
      <c r="CO1878" s="63" t="s">
        <v>3607</v>
      </c>
      <c r="CP1878" s="66"/>
      <c r="CQ1878" s="64">
        <v>37659</v>
      </c>
      <c r="CR1878" s="78" t="s">
        <v>2043</v>
      </c>
      <c r="CS1878" s="78" t="s">
        <v>6954</v>
      </c>
    </row>
    <row r="1879" spans="1:97">
      <c r="A1879" s="20" t="s">
        <v>3590</v>
      </c>
      <c r="B1879" s="16" t="s">
        <v>7162</v>
      </c>
      <c r="C1879" s="19">
        <v>49008656</v>
      </c>
      <c r="D1879" s="19" t="s">
        <v>3782</v>
      </c>
      <c r="E1879" s="19" t="s">
        <v>1707</v>
      </c>
      <c r="F1879" s="19" t="s">
        <v>1717</v>
      </c>
      <c r="G1879" s="47"/>
      <c r="H1879" s="47" t="s">
        <v>3825</v>
      </c>
      <c r="I1879" s="47" t="s">
        <v>5447</v>
      </c>
      <c r="J1879" s="47" t="s">
        <v>5477</v>
      </c>
      <c r="K1879" s="23">
        <v>41.734079999999999</v>
      </c>
      <c r="L1879" s="23">
        <v>-108.04622000000001</v>
      </c>
      <c r="M1879" s="61" t="s">
        <v>5509</v>
      </c>
      <c r="N1879" s="19" t="s">
        <v>5511</v>
      </c>
      <c r="P1879" s="19" t="s">
        <v>7126</v>
      </c>
      <c r="Q1879" s="55"/>
      <c r="R1879" s="55"/>
      <c r="S1879" s="55">
        <f>V1879-U1879</f>
        <v>14</v>
      </c>
      <c r="T1879" s="31" t="s">
        <v>2505</v>
      </c>
      <c r="U1879" s="55">
        <v>9646</v>
      </c>
      <c r="V1879" s="55">
        <v>9660</v>
      </c>
      <c r="W1879" s="55">
        <v>10137</v>
      </c>
      <c r="X1879" s="55">
        <v>9790</v>
      </c>
      <c r="Y1879" s="51" t="s">
        <v>3788</v>
      </c>
      <c r="Z1879" s="40">
        <v>26273</v>
      </c>
      <c r="AA1879" s="52">
        <v>8</v>
      </c>
      <c r="AB1879" s="19" t="s">
        <v>3789</v>
      </c>
      <c r="AC1879" s="19">
        <v>137</v>
      </c>
      <c r="AD1879" s="19">
        <v>12</v>
      </c>
      <c r="AE1879" s="19">
        <v>2047</v>
      </c>
      <c r="AF1879" s="19">
        <v>89</v>
      </c>
      <c r="AG1879" s="19">
        <v>-3</v>
      </c>
      <c r="AH1879" s="19">
        <v>2280</v>
      </c>
      <c r="AI1879" s="19">
        <v>1391</v>
      </c>
      <c r="AJ1879" s="19"/>
      <c r="AK1879" s="19"/>
      <c r="AL1879" s="19">
        <v>581</v>
      </c>
      <c r="AM1879" s="19">
        <v>5831</v>
      </c>
      <c r="AP1879" s="17">
        <f t="shared" si="680"/>
        <v>6.8362999999999996</v>
      </c>
      <c r="AQ1879" s="17">
        <f t="shared" si="681"/>
        <v>0.98748000000000002</v>
      </c>
      <c r="AR1879" s="17">
        <f t="shared" si="676"/>
        <v>89.044499999999999</v>
      </c>
      <c r="AS1879" s="17">
        <f t="shared" si="675"/>
        <v>2.2766199999999999</v>
      </c>
      <c r="AT1879" s="17">
        <f t="shared" si="682"/>
        <v>99.144899999999993</v>
      </c>
      <c r="AU1879" s="5">
        <f t="shared" si="683"/>
        <v>64.318799999999996</v>
      </c>
      <c r="AV1879" s="5">
        <f t="shared" si="684"/>
        <v>22.798489999999997</v>
      </c>
      <c r="AW1879" s="5"/>
      <c r="AX1879" s="5"/>
      <c r="AY1879" s="5">
        <f t="shared" si="685"/>
        <v>12.09642</v>
      </c>
      <c r="AZ1879" s="5">
        <f t="shared" si="686"/>
        <v>99.213709999999992</v>
      </c>
      <c r="BA1879" s="7">
        <f t="shared" si="687"/>
        <v>-3.4689696605556548E-4</v>
      </c>
      <c r="BB1879" s="62">
        <f t="shared" si="688"/>
        <v>6534</v>
      </c>
      <c r="BC1879" s="6">
        <f t="shared" si="689"/>
        <v>5.6854023453295592E-2</v>
      </c>
      <c r="BD1879" s="32">
        <f t="shared" si="690"/>
        <v>6.8952613800609006E-2</v>
      </c>
      <c r="BE1879" s="32">
        <f t="shared" si="691"/>
        <v>9.9599676836630031E-3</v>
      </c>
      <c r="BF1879" s="35">
        <f t="shared" si="692"/>
        <v>0.92108741851572795</v>
      </c>
      <c r="BG1879" s="37">
        <f t="shared" si="693"/>
        <v>0.64828540329758866</v>
      </c>
      <c r="BH1879" s="33">
        <f t="shared" si="694"/>
        <v>0.22979172938901285</v>
      </c>
      <c r="BI1879" s="33">
        <f t="shared" si="695"/>
        <v>0.12192286731339853</v>
      </c>
      <c r="CM1879" s="51" t="s">
        <v>5510</v>
      </c>
      <c r="CR1879" s="78" t="s">
        <v>2043</v>
      </c>
      <c r="CS1879" s="78" t="s">
        <v>6954</v>
      </c>
    </row>
    <row r="1880" spans="1:97">
      <c r="A1880" s="20" t="s">
        <v>3590</v>
      </c>
      <c r="B1880" s="16" t="s">
        <v>7162</v>
      </c>
      <c r="C1880" s="19">
        <v>49008661</v>
      </c>
      <c r="D1880" s="19" t="s">
        <v>3782</v>
      </c>
      <c r="E1880" s="19" t="s">
        <v>1707</v>
      </c>
      <c r="F1880" s="19" t="s">
        <v>1717</v>
      </c>
      <c r="G1880" s="47"/>
      <c r="H1880" s="47" t="s">
        <v>3825</v>
      </c>
      <c r="I1880" s="47" t="s">
        <v>5447</v>
      </c>
      <c r="J1880" s="47" t="s">
        <v>5477</v>
      </c>
      <c r="K1880" s="23">
        <v>41.734079999999999</v>
      </c>
      <c r="L1880" s="23">
        <v>-108.04622000000001</v>
      </c>
      <c r="M1880" s="61" t="s">
        <v>5509</v>
      </c>
      <c r="N1880" s="19" t="s">
        <v>5511</v>
      </c>
      <c r="P1880" s="19" t="s">
        <v>7126</v>
      </c>
      <c r="Q1880" s="55"/>
      <c r="R1880" s="55"/>
      <c r="S1880" s="55">
        <f>V1880-U1880</f>
        <v>14</v>
      </c>
      <c r="T1880" s="31" t="s">
        <v>2505</v>
      </c>
      <c r="U1880" s="55">
        <v>9646</v>
      </c>
      <c r="V1880" s="55">
        <v>9660</v>
      </c>
      <c r="W1880" s="55">
        <v>10137</v>
      </c>
      <c r="X1880" s="55">
        <v>9790</v>
      </c>
      <c r="Y1880" s="51" t="s">
        <v>3788</v>
      </c>
      <c r="Z1880" s="40">
        <v>25688</v>
      </c>
      <c r="AA1880" s="52">
        <v>7.3000001907348633</v>
      </c>
      <c r="AB1880" s="19" t="s">
        <v>3789</v>
      </c>
      <c r="AC1880" s="19">
        <v>50</v>
      </c>
      <c r="AD1880" s="19">
        <v>10</v>
      </c>
      <c r="AE1880" s="19">
        <v>673</v>
      </c>
      <c r="AF1880" s="19">
        <v>17</v>
      </c>
      <c r="AG1880" s="19">
        <v>-3</v>
      </c>
      <c r="AH1880" s="19">
        <v>22</v>
      </c>
      <c r="AI1880" s="19">
        <v>1952</v>
      </c>
      <c r="AJ1880" s="19"/>
      <c r="AK1880" s="19"/>
      <c r="AL1880" s="19">
        <v>20</v>
      </c>
      <c r="AM1880" s="19">
        <v>1753</v>
      </c>
      <c r="AP1880" s="17">
        <f t="shared" si="680"/>
        <v>2.4950000000000001</v>
      </c>
      <c r="AQ1880" s="17">
        <f t="shared" si="681"/>
        <v>0.82289999999999996</v>
      </c>
      <c r="AR1880" s="17">
        <f t="shared" si="676"/>
        <v>29.275499999999997</v>
      </c>
      <c r="AS1880" s="17">
        <f t="shared" si="675"/>
        <v>0.43485999999999997</v>
      </c>
      <c r="AT1880" s="17">
        <f t="shared" si="682"/>
        <v>33.028259999999996</v>
      </c>
      <c r="AU1880" s="5">
        <f t="shared" si="683"/>
        <v>0.62061999999999995</v>
      </c>
      <c r="AV1880" s="5">
        <f t="shared" si="684"/>
        <v>31.993279999999995</v>
      </c>
      <c r="AW1880" s="5"/>
      <c r="AX1880" s="5"/>
      <c r="AY1880" s="5">
        <f t="shared" si="685"/>
        <v>0.41640000000000005</v>
      </c>
      <c r="AZ1880" s="5">
        <f t="shared" si="686"/>
        <v>33.030299999999997</v>
      </c>
      <c r="BA1880" s="7">
        <f t="shared" si="687"/>
        <v>-3.0881690427416673E-5</v>
      </c>
      <c r="BB1880" s="62">
        <f t="shared" si="688"/>
        <v>2741</v>
      </c>
      <c r="BC1880" s="6">
        <f t="shared" si="689"/>
        <v>0.21984868713840677</v>
      </c>
      <c r="BD1880" s="32">
        <f t="shared" si="690"/>
        <v>7.5541369723987895E-2</v>
      </c>
      <c r="BE1880" s="32">
        <f t="shared" si="691"/>
        <v>2.4915027312973802E-2</v>
      </c>
      <c r="BF1880" s="35">
        <f t="shared" si="692"/>
        <v>0.89954360296303837</v>
      </c>
      <c r="BG1880" s="33">
        <f t="shared" si="693"/>
        <v>1.8789414567836199E-2</v>
      </c>
      <c r="BH1880" s="36">
        <f t="shared" si="694"/>
        <v>0.96860397877100712</v>
      </c>
      <c r="BI1880" s="33">
        <f t="shared" si="695"/>
        <v>1.2606606661156577E-2</v>
      </c>
      <c r="CM1880" s="51" t="s">
        <v>3788</v>
      </c>
      <c r="CR1880" s="78" t="s">
        <v>2043</v>
      </c>
      <c r="CS1880" s="78" t="s">
        <v>6954</v>
      </c>
    </row>
    <row r="1881" spans="1:97">
      <c r="A1881" s="63" t="s">
        <v>3591</v>
      </c>
      <c r="B1881" s="63" t="s">
        <v>4722</v>
      </c>
      <c r="C1881" s="63">
        <v>3866</v>
      </c>
      <c r="D1881" s="19" t="s">
        <v>3782</v>
      </c>
      <c r="E1881" s="63" t="s">
        <v>1707</v>
      </c>
      <c r="F1881" s="63" t="s">
        <v>5136</v>
      </c>
      <c r="G1881" s="65" t="s">
        <v>272</v>
      </c>
      <c r="H1881" s="65">
        <v>4</v>
      </c>
      <c r="I1881" s="65">
        <v>20</v>
      </c>
      <c r="J1881" s="65">
        <v>95</v>
      </c>
      <c r="K1881" s="23">
        <v>41.733580000000003</v>
      </c>
      <c r="L1881" s="23">
        <v>-108.10748</v>
      </c>
      <c r="M1881" s="61" t="s">
        <v>4723</v>
      </c>
      <c r="N1881" s="63" t="s">
        <v>4724</v>
      </c>
      <c r="O1881" s="63"/>
      <c r="P1881" s="63" t="s">
        <v>7126</v>
      </c>
      <c r="Q1881" s="63"/>
      <c r="R1881" s="63"/>
      <c r="S1881" s="55"/>
      <c r="T1881" s="63"/>
      <c r="U1881" s="66" t="s">
        <v>4725</v>
      </c>
      <c r="V1881" s="63"/>
      <c r="W1881" s="66">
        <v>9846</v>
      </c>
      <c r="X1881" s="66">
        <v>9751</v>
      </c>
      <c r="Y1881" s="63"/>
      <c r="Z1881" s="64">
        <v>36173</v>
      </c>
      <c r="AA1881" s="63">
        <v>8.08</v>
      </c>
      <c r="AB1881" s="63"/>
      <c r="AC1881" s="63">
        <v>24</v>
      </c>
      <c r="AD1881" s="63">
        <v>7</v>
      </c>
      <c r="AE1881" s="63">
        <v>4806</v>
      </c>
      <c r="AF1881" s="63">
        <v>88</v>
      </c>
      <c r="AG1881" s="63"/>
      <c r="AH1881" s="63">
        <v>5652</v>
      </c>
      <c r="AI1881" s="63">
        <v>1964</v>
      </c>
      <c r="AJ1881" s="63"/>
      <c r="AK1881" s="63"/>
      <c r="AL1881" s="63">
        <v>84</v>
      </c>
      <c r="AM1881" s="63">
        <v>10560</v>
      </c>
      <c r="AN1881" s="63"/>
      <c r="AO1881" s="63" t="s">
        <v>6075</v>
      </c>
      <c r="AP1881" s="17">
        <f t="shared" si="680"/>
        <v>1.1976</v>
      </c>
      <c r="AQ1881" s="17">
        <f t="shared" si="681"/>
        <v>0.57603000000000004</v>
      </c>
      <c r="AR1881" s="17">
        <f t="shared" si="676"/>
        <v>209.06099999999998</v>
      </c>
      <c r="AS1881" s="17">
        <f t="shared" si="675"/>
        <v>2.2510399999999997</v>
      </c>
      <c r="AT1881" s="17">
        <f t="shared" si="682"/>
        <v>213.08566999999996</v>
      </c>
      <c r="AU1881" s="5">
        <f t="shared" si="683"/>
        <v>159.44291999999999</v>
      </c>
      <c r="AV1881" s="5">
        <f t="shared" si="684"/>
        <v>32.189959999999999</v>
      </c>
      <c r="AW1881" s="5">
        <f t="shared" ref="AW1881:AW1889" si="698">IF(AJ1881&gt;0,AJ1881*0.03333,0)</f>
        <v>0</v>
      </c>
      <c r="AX1881" s="5">
        <f t="shared" ref="AX1881:AX1889" si="699">IF(AK1881&gt;0,AK1881*0.0588,0)</f>
        <v>0</v>
      </c>
      <c r="AY1881" s="5">
        <f t="shared" si="685"/>
        <v>1.7488800000000002</v>
      </c>
      <c r="AZ1881" s="5">
        <f t="shared" si="686"/>
        <v>193.38176000000001</v>
      </c>
      <c r="BA1881" s="7">
        <f t="shared" si="687"/>
        <v>4.8475987362628176E-2</v>
      </c>
      <c r="BB1881" s="62">
        <f t="shared" si="688"/>
        <v>12625</v>
      </c>
      <c r="BC1881" s="28">
        <f t="shared" si="689"/>
        <v>8.9066206599094241E-2</v>
      </c>
      <c r="BD1881" s="32">
        <f t="shared" si="690"/>
        <v>5.6202746998425569E-3</v>
      </c>
      <c r="BE1881" s="32">
        <f t="shared" si="691"/>
        <v>2.7032789206331903E-3</v>
      </c>
      <c r="BF1881" s="35">
        <f t="shared" si="692"/>
        <v>0.99167644637952423</v>
      </c>
      <c r="BG1881" s="36">
        <f t="shared" si="693"/>
        <v>0.82449823602805128</v>
      </c>
      <c r="BH1881" s="33">
        <f t="shared" si="694"/>
        <v>0.16645809821981142</v>
      </c>
      <c r="BI1881" s="33">
        <f t="shared" si="695"/>
        <v>9.043665752137121E-3</v>
      </c>
      <c r="BJ1881" s="63"/>
      <c r="BK1881" s="63">
        <v>0.38</v>
      </c>
      <c r="BL1881" s="63"/>
      <c r="BM1881" s="63"/>
      <c r="BN1881" s="63"/>
      <c r="BO1881" s="63">
        <v>221.99</v>
      </c>
      <c r="BP1881" s="63"/>
      <c r="BQ1881" s="63"/>
      <c r="BR1881" s="63">
        <v>0.15</v>
      </c>
      <c r="BS1881" s="63">
        <v>1.68</v>
      </c>
      <c r="BT1881" s="63"/>
      <c r="BU1881" s="63">
        <v>0.51</v>
      </c>
      <c r="BV1881" s="63">
        <v>0.01</v>
      </c>
      <c r="BW1881" s="63"/>
      <c r="BX1881" s="63"/>
      <c r="BY1881" s="63"/>
      <c r="BZ1881" s="63"/>
      <c r="CA1881" s="63"/>
      <c r="CB1881" s="63"/>
      <c r="CC1881" s="63"/>
      <c r="CD1881" s="63"/>
      <c r="CE1881" s="63">
        <v>0.02</v>
      </c>
      <c r="CF1881" s="63"/>
      <c r="CG1881" s="63">
        <v>0.54</v>
      </c>
      <c r="CH1881" s="63"/>
      <c r="CI1881" s="63"/>
      <c r="CJ1881" s="63"/>
      <c r="CK1881" s="63"/>
      <c r="CL1881" s="63"/>
      <c r="CM1881" s="63"/>
      <c r="CN1881" s="63">
        <v>19990113</v>
      </c>
      <c r="CO1881" s="63" t="s">
        <v>4726</v>
      </c>
      <c r="CP1881" s="66"/>
      <c r="CQ1881" s="64">
        <v>36180</v>
      </c>
      <c r="CR1881" s="78" t="s">
        <v>2043</v>
      </c>
      <c r="CS1881" s="78" t="s">
        <v>6954</v>
      </c>
    </row>
    <row r="1882" spans="1:97">
      <c r="A1882" s="63" t="s">
        <v>3591</v>
      </c>
      <c r="B1882" s="63" t="s">
        <v>4568</v>
      </c>
      <c r="C1882" s="63">
        <v>3864</v>
      </c>
      <c r="D1882" s="19" t="s">
        <v>3782</v>
      </c>
      <c r="E1882" s="63" t="s">
        <v>1707</v>
      </c>
      <c r="F1882" s="63" t="s">
        <v>1717</v>
      </c>
      <c r="G1882" s="65" t="s">
        <v>3595</v>
      </c>
      <c r="H1882" s="65">
        <v>6</v>
      </c>
      <c r="I1882" s="65">
        <v>20</v>
      </c>
      <c r="J1882" s="65">
        <v>95</v>
      </c>
      <c r="K1882" s="23">
        <v>41.733890000000002</v>
      </c>
      <c r="L1882" s="23">
        <v>-108.156389</v>
      </c>
      <c r="M1882" s="61" t="s">
        <v>4569</v>
      </c>
      <c r="N1882" s="63" t="s">
        <v>4570</v>
      </c>
      <c r="O1882" s="63"/>
      <c r="P1882" s="63" t="s">
        <v>7126</v>
      </c>
      <c r="Q1882" s="63"/>
      <c r="R1882" s="63"/>
      <c r="S1882" s="55"/>
      <c r="T1882" s="63"/>
      <c r="U1882" s="66" t="s">
        <v>4571</v>
      </c>
      <c r="V1882" s="63"/>
      <c r="W1882" s="66">
        <v>9510</v>
      </c>
      <c r="X1882" s="66">
        <v>9330</v>
      </c>
      <c r="Y1882" s="63"/>
      <c r="Z1882" s="64">
        <v>37068</v>
      </c>
      <c r="AA1882" s="63">
        <v>6.9</v>
      </c>
      <c r="AB1882" s="63"/>
      <c r="AC1882" s="63">
        <v>57.6</v>
      </c>
      <c r="AD1882" s="63">
        <v>6.6</v>
      </c>
      <c r="AE1882" s="63">
        <v>5200</v>
      </c>
      <c r="AF1882" s="63">
        <v>73.8</v>
      </c>
      <c r="AG1882" s="63"/>
      <c r="AH1882" s="63">
        <v>7420</v>
      </c>
      <c r="AI1882" s="63">
        <v>3210</v>
      </c>
      <c r="AJ1882" s="63"/>
      <c r="AK1882" s="63"/>
      <c r="AL1882" s="63">
        <v>23.8</v>
      </c>
      <c r="AM1882" s="63">
        <v>16600</v>
      </c>
      <c r="AN1882" s="63"/>
      <c r="AO1882" s="63" t="s">
        <v>6051</v>
      </c>
      <c r="AP1882" s="17">
        <f t="shared" si="680"/>
        <v>2.8742399999999999</v>
      </c>
      <c r="AQ1882" s="17">
        <f t="shared" si="681"/>
        <v>0.54311399999999999</v>
      </c>
      <c r="AR1882" s="17">
        <f t="shared" si="676"/>
        <v>226.2</v>
      </c>
      <c r="AS1882" s="17">
        <f t="shared" si="675"/>
        <v>1.8878039999999998</v>
      </c>
      <c r="AT1882" s="17">
        <f t="shared" si="682"/>
        <v>231.50515799999997</v>
      </c>
      <c r="AU1882" s="5">
        <f t="shared" si="683"/>
        <v>209.31819999999999</v>
      </c>
      <c r="AV1882" s="5">
        <f t="shared" si="684"/>
        <v>52.611899999999991</v>
      </c>
      <c r="AW1882" s="5">
        <f t="shared" si="698"/>
        <v>0</v>
      </c>
      <c r="AX1882" s="5">
        <f t="shared" si="699"/>
        <v>0</v>
      </c>
      <c r="AY1882" s="5">
        <f t="shared" si="685"/>
        <v>0.49551600000000007</v>
      </c>
      <c r="AZ1882" s="5">
        <f t="shared" si="686"/>
        <v>262.42561599999999</v>
      </c>
      <c r="BA1882" s="7">
        <f t="shared" si="687"/>
        <v>-6.2600792717564163E-2</v>
      </c>
      <c r="BB1882" s="62">
        <f t="shared" si="688"/>
        <v>15991.8</v>
      </c>
      <c r="BC1882" s="28">
        <f t="shared" si="689"/>
        <v>-1.8661135623070858E-2</v>
      </c>
      <c r="BD1882" s="32">
        <f t="shared" si="690"/>
        <v>1.2415446916305858E-2</v>
      </c>
      <c r="BE1882" s="32">
        <f t="shared" si="691"/>
        <v>2.3460125238332703E-3</v>
      </c>
      <c r="BF1882" s="35">
        <f t="shared" si="692"/>
        <v>0.98523854055986093</v>
      </c>
      <c r="BG1882" s="36">
        <f t="shared" si="693"/>
        <v>0.79762868880909854</v>
      </c>
      <c r="BH1882" s="33">
        <f t="shared" si="694"/>
        <v>0.20048309613189588</v>
      </c>
      <c r="BI1882" s="33">
        <f t="shared" si="695"/>
        <v>1.8882150590055207E-3</v>
      </c>
      <c r="BJ1882" s="63"/>
      <c r="BK1882" s="63">
        <v>1.8</v>
      </c>
      <c r="BL1882" s="63"/>
      <c r="BM1882" s="63"/>
      <c r="BN1882" s="63"/>
      <c r="BO1882" s="63"/>
      <c r="BP1882" s="63">
        <v>0.01</v>
      </c>
      <c r="BQ1882" s="63"/>
      <c r="BR1882" s="63">
        <v>0.04</v>
      </c>
      <c r="BS1882" s="63">
        <v>20.7</v>
      </c>
      <c r="BT1882" s="63">
        <v>0</v>
      </c>
      <c r="BU1882" s="63"/>
      <c r="BV1882" s="63">
        <v>0</v>
      </c>
      <c r="BW1882" s="63">
        <v>0.01</v>
      </c>
      <c r="BX1882" s="63"/>
      <c r="BY1882" s="63"/>
      <c r="BZ1882" s="63"/>
      <c r="CA1882" s="63"/>
      <c r="CB1882" s="63"/>
      <c r="CC1882" s="63"/>
      <c r="CD1882" s="63"/>
      <c r="CE1882" s="63"/>
      <c r="CF1882" s="63"/>
      <c r="CG1882" s="63"/>
      <c r="CH1882" s="63"/>
      <c r="CI1882" s="63"/>
      <c r="CJ1882" s="63"/>
      <c r="CK1882" s="63"/>
      <c r="CL1882" s="63"/>
      <c r="CM1882" s="63"/>
      <c r="CN1882" s="63">
        <v>20010626</v>
      </c>
      <c r="CO1882" s="63" t="s">
        <v>4572</v>
      </c>
      <c r="CP1882" s="66"/>
      <c r="CQ1882" s="64">
        <v>37106</v>
      </c>
      <c r="CR1882" s="78" t="s">
        <v>2043</v>
      </c>
      <c r="CS1882" s="78" t="s">
        <v>6954</v>
      </c>
    </row>
    <row r="1883" spans="1:97">
      <c r="A1883" s="63" t="s">
        <v>3591</v>
      </c>
      <c r="B1883" s="63" t="s">
        <v>4573</v>
      </c>
      <c r="C1883" s="63">
        <v>3865</v>
      </c>
      <c r="D1883" s="19" t="s">
        <v>3782</v>
      </c>
      <c r="E1883" s="63" t="s">
        <v>1707</v>
      </c>
      <c r="F1883" s="63" t="s">
        <v>1717</v>
      </c>
      <c r="G1883" s="65" t="s">
        <v>3604</v>
      </c>
      <c r="H1883" s="65">
        <v>8</v>
      </c>
      <c r="I1883" s="65">
        <v>20</v>
      </c>
      <c r="J1883" s="65">
        <v>95</v>
      </c>
      <c r="K1883" s="23">
        <v>41.718980000000002</v>
      </c>
      <c r="L1883" s="23">
        <v>-108.13594999999999</v>
      </c>
      <c r="M1883" s="61" t="s">
        <v>4574</v>
      </c>
      <c r="N1883" s="63" t="s">
        <v>4575</v>
      </c>
      <c r="O1883" s="63"/>
      <c r="P1883" s="63" t="s">
        <v>7126</v>
      </c>
      <c r="Q1883" s="63"/>
      <c r="R1883" s="63"/>
      <c r="S1883" s="55"/>
      <c r="T1883" s="63"/>
      <c r="U1883" s="66" t="s">
        <v>4576</v>
      </c>
      <c r="V1883" s="63"/>
      <c r="W1883" s="66">
        <v>9510</v>
      </c>
      <c r="X1883" s="66">
        <v>9389</v>
      </c>
      <c r="Y1883" s="63"/>
      <c r="Z1883" s="64">
        <v>36513</v>
      </c>
      <c r="AA1883" s="63">
        <v>9.26</v>
      </c>
      <c r="AB1883" s="63"/>
      <c r="AC1883" s="63">
        <v>33</v>
      </c>
      <c r="AD1883" s="63">
        <v>9</v>
      </c>
      <c r="AE1883" s="63">
        <v>4699</v>
      </c>
      <c r="AF1883" s="63">
        <v>199</v>
      </c>
      <c r="AG1883" s="63"/>
      <c r="AH1883" s="63">
        <v>6714</v>
      </c>
      <c r="AI1883" s="63">
        <v>2360</v>
      </c>
      <c r="AJ1883" s="63">
        <v>216</v>
      </c>
      <c r="AK1883" s="63"/>
      <c r="AL1883" s="63">
        <v>10</v>
      </c>
      <c r="AM1883" s="63">
        <v>13748</v>
      </c>
      <c r="AN1883" s="63"/>
      <c r="AO1883" s="63" t="s">
        <v>6091</v>
      </c>
      <c r="AP1883" s="17">
        <f t="shared" si="680"/>
        <v>1.6467000000000001</v>
      </c>
      <c r="AQ1883" s="17">
        <f t="shared" si="681"/>
        <v>0.74060999999999999</v>
      </c>
      <c r="AR1883" s="17">
        <f t="shared" si="676"/>
        <v>204.40649999999999</v>
      </c>
      <c r="AS1883" s="17">
        <f t="shared" si="675"/>
        <v>5.0904199999999999</v>
      </c>
      <c r="AT1883" s="17">
        <f t="shared" si="682"/>
        <v>211.88423</v>
      </c>
      <c r="AU1883" s="5">
        <f t="shared" si="683"/>
        <v>189.40194</v>
      </c>
      <c r="AV1883" s="5">
        <f t="shared" si="684"/>
        <v>38.680399999999999</v>
      </c>
      <c r="AW1883" s="5">
        <f t="shared" si="698"/>
        <v>7.1992799999999999</v>
      </c>
      <c r="AX1883" s="5">
        <f t="shared" si="699"/>
        <v>0</v>
      </c>
      <c r="AY1883" s="5">
        <f t="shared" si="685"/>
        <v>0.20820000000000002</v>
      </c>
      <c r="AZ1883" s="5">
        <f t="shared" si="686"/>
        <v>235.48981999999998</v>
      </c>
      <c r="BA1883" s="7">
        <f t="shared" si="687"/>
        <v>-5.2764772565596904E-2</v>
      </c>
      <c r="BB1883" s="62">
        <f t="shared" si="688"/>
        <v>14240</v>
      </c>
      <c r="BC1883" s="28">
        <f t="shared" si="689"/>
        <v>1.7578962412462484E-2</v>
      </c>
      <c r="BD1883" s="32">
        <f t="shared" si="690"/>
        <v>7.7716968365224726E-3</v>
      </c>
      <c r="BE1883" s="32">
        <f t="shared" si="691"/>
        <v>3.4953521552783802E-3</v>
      </c>
      <c r="BF1883" s="35">
        <f t="shared" si="692"/>
        <v>0.98873295100819913</v>
      </c>
      <c r="BG1883" s="36">
        <f t="shared" si="693"/>
        <v>0.80428928944784117</v>
      </c>
      <c r="BH1883" s="33">
        <f t="shared" si="694"/>
        <v>0.16425508329829291</v>
      </c>
      <c r="BI1883" s="33">
        <f t="shared" si="695"/>
        <v>8.841146509008332E-4</v>
      </c>
      <c r="BJ1883" s="63"/>
      <c r="BK1883" s="63">
        <v>1.04</v>
      </c>
      <c r="BL1883" s="63"/>
      <c r="BM1883" s="63"/>
      <c r="BN1883" s="63"/>
      <c r="BO1883" s="63">
        <v>187.08</v>
      </c>
      <c r="BP1883" s="63"/>
      <c r="BQ1883" s="63"/>
      <c r="BR1883" s="63"/>
      <c r="BS1883" s="63">
        <v>9.25</v>
      </c>
      <c r="BT1883" s="63"/>
      <c r="BU1883" s="63">
        <v>0.12</v>
      </c>
      <c r="BV1883" s="63">
        <v>0.02</v>
      </c>
      <c r="BW1883" s="63"/>
      <c r="BX1883" s="63"/>
      <c r="BY1883" s="63"/>
      <c r="BZ1883" s="63"/>
      <c r="CA1883" s="63"/>
      <c r="CB1883" s="63"/>
      <c r="CC1883" s="63"/>
      <c r="CD1883" s="63"/>
      <c r="CE1883" s="63">
        <v>0.08</v>
      </c>
      <c r="CF1883" s="63"/>
      <c r="CG1883" s="63">
        <v>0.1</v>
      </c>
      <c r="CH1883" s="63"/>
      <c r="CI1883" s="63"/>
      <c r="CJ1883" s="63"/>
      <c r="CK1883" s="63"/>
      <c r="CL1883" s="63"/>
      <c r="CM1883" s="63"/>
      <c r="CN1883" s="63">
        <v>19991219</v>
      </c>
      <c r="CO1883" s="63" t="s">
        <v>4577</v>
      </c>
      <c r="CP1883" s="66"/>
      <c r="CQ1883" s="64">
        <v>36515</v>
      </c>
      <c r="CR1883" s="78" t="s">
        <v>2043</v>
      </c>
      <c r="CS1883" s="78" t="s">
        <v>6954</v>
      </c>
    </row>
    <row r="1884" spans="1:97">
      <c r="A1884" s="63" t="s">
        <v>3591</v>
      </c>
      <c r="B1884" s="63" t="s">
        <v>4573</v>
      </c>
      <c r="C1884" s="63">
        <v>3869</v>
      </c>
      <c r="D1884" s="19" t="s">
        <v>3782</v>
      </c>
      <c r="E1884" s="63" t="s">
        <v>1707</v>
      </c>
      <c r="F1884" s="63" t="s">
        <v>1717</v>
      </c>
      <c r="G1884" s="65" t="s">
        <v>3592</v>
      </c>
      <c r="H1884" s="65">
        <v>8</v>
      </c>
      <c r="I1884" s="65">
        <v>20</v>
      </c>
      <c r="J1884" s="65">
        <v>95</v>
      </c>
      <c r="K1884" s="23">
        <v>41.727924000000002</v>
      </c>
      <c r="L1884" s="23">
        <v>-108.13581000000001</v>
      </c>
      <c r="M1884" s="61" t="s">
        <v>4598</v>
      </c>
      <c r="N1884" s="63" t="s">
        <v>4599</v>
      </c>
      <c r="O1884" s="63"/>
      <c r="P1884" s="63" t="s">
        <v>7126</v>
      </c>
      <c r="Q1884" s="63"/>
      <c r="R1884" s="63"/>
      <c r="S1884" s="55"/>
      <c r="T1884" s="63"/>
      <c r="U1884" s="66" t="s">
        <v>4600</v>
      </c>
      <c r="V1884" s="63"/>
      <c r="W1884" s="66">
        <v>9495</v>
      </c>
      <c r="X1884" s="66">
        <v>9369</v>
      </c>
      <c r="Y1884" s="63"/>
      <c r="Z1884" s="64">
        <v>36173</v>
      </c>
      <c r="AA1884" s="63">
        <v>8.1</v>
      </c>
      <c r="AB1884" s="63"/>
      <c r="AC1884" s="63">
        <v>43</v>
      </c>
      <c r="AD1884" s="63">
        <v>11</v>
      </c>
      <c r="AE1884" s="63">
        <v>4557</v>
      </c>
      <c r="AF1884" s="63">
        <v>73</v>
      </c>
      <c r="AG1884" s="63"/>
      <c r="AH1884" s="63">
        <v>6291</v>
      </c>
      <c r="AI1884" s="63">
        <v>2146</v>
      </c>
      <c r="AJ1884" s="63"/>
      <c r="AK1884" s="63"/>
      <c r="AL1884" s="63">
        <v>16</v>
      </c>
      <c r="AM1884" s="63">
        <v>12188</v>
      </c>
      <c r="AN1884" s="63"/>
      <c r="AO1884" s="63" t="s">
        <v>6075</v>
      </c>
      <c r="AP1884" s="17">
        <f t="shared" si="680"/>
        <v>2.1457000000000002</v>
      </c>
      <c r="AQ1884" s="17">
        <f t="shared" si="681"/>
        <v>0.90519000000000005</v>
      </c>
      <c r="AR1884" s="17">
        <f t="shared" si="676"/>
        <v>198.22949999999997</v>
      </c>
      <c r="AS1884" s="17">
        <f t="shared" si="675"/>
        <v>1.86734</v>
      </c>
      <c r="AT1884" s="17">
        <f t="shared" si="682"/>
        <v>203.14773</v>
      </c>
      <c r="AU1884" s="5">
        <f t="shared" si="683"/>
        <v>177.46911</v>
      </c>
      <c r="AV1884" s="5">
        <f t="shared" si="684"/>
        <v>35.172939999999997</v>
      </c>
      <c r="AW1884" s="5">
        <f t="shared" si="698"/>
        <v>0</v>
      </c>
      <c r="AX1884" s="5">
        <f t="shared" si="699"/>
        <v>0</v>
      </c>
      <c r="AY1884" s="5">
        <f t="shared" si="685"/>
        <v>0.33312000000000003</v>
      </c>
      <c r="AZ1884" s="5">
        <f t="shared" si="686"/>
        <v>212.97516999999999</v>
      </c>
      <c r="BA1884" s="7">
        <f t="shared" si="687"/>
        <v>-2.3616676707770703E-2</v>
      </c>
      <c r="BB1884" s="62">
        <f t="shared" si="688"/>
        <v>13137</v>
      </c>
      <c r="BC1884" s="28">
        <f t="shared" si="689"/>
        <v>3.7472852912142154E-2</v>
      </c>
      <c r="BD1884" s="32">
        <f t="shared" si="690"/>
        <v>1.0562264220230273E-2</v>
      </c>
      <c r="BE1884" s="32">
        <f t="shared" si="691"/>
        <v>4.4558213867317157E-3</v>
      </c>
      <c r="BF1884" s="35">
        <f t="shared" si="692"/>
        <v>0.98498191439303795</v>
      </c>
      <c r="BG1884" s="36">
        <f t="shared" si="693"/>
        <v>0.83328544825201922</v>
      </c>
      <c r="BH1884" s="33">
        <f t="shared" si="694"/>
        <v>0.16515042575150896</v>
      </c>
      <c r="BI1884" s="33">
        <f t="shared" si="695"/>
        <v>1.5641259964717955E-3</v>
      </c>
      <c r="BJ1884" s="63"/>
      <c r="BK1884" s="63">
        <v>1.5</v>
      </c>
      <c r="BL1884" s="63"/>
      <c r="BM1884" s="63"/>
      <c r="BN1884" s="63"/>
      <c r="BO1884" s="63">
        <v>160.49</v>
      </c>
      <c r="BP1884" s="63">
        <v>2.17</v>
      </c>
      <c r="BQ1884" s="63"/>
      <c r="BR1884" s="63"/>
      <c r="BS1884" s="63"/>
      <c r="BT1884" s="63"/>
      <c r="BU1884" s="63">
        <v>7.0000000000000007E-2</v>
      </c>
      <c r="BV1884" s="63">
        <v>0.02</v>
      </c>
      <c r="BW1884" s="63"/>
      <c r="BX1884" s="63"/>
      <c r="BY1884" s="63"/>
      <c r="BZ1884" s="63"/>
      <c r="CA1884" s="63"/>
      <c r="CB1884" s="63"/>
      <c r="CC1884" s="63"/>
      <c r="CD1884" s="63"/>
      <c r="CE1884" s="63">
        <v>0.1</v>
      </c>
      <c r="CF1884" s="63"/>
      <c r="CG1884" s="63">
        <v>0.15</v>
      </c>
      <c r="CH1884" s="63"/>
      <c r="CI1884" s="63"/>
      <c r="CJ1884" s="63"/>
      <c r="CK1884" s="63"/>
      <c r="CL1884" s="63"/>
      <c r="CM1884" s="63"/>
      <c r="CN1884" s="63">
        <v>19990113</v>
      </c>
      <c r="CO1884" s="63" t="s">
        <v>4601</v>
      </c>
      <c r="CP1884" s="66"/>
      <c r="CQ1884" s="64">
        <v>36180</v>
      </c>
      <c r="CR1884" s="78" t="s">
        <v>2043</v>
      </c>
      <c r="CS1884" s="78" t="s">
        <v>6954</v>
      </c>
    </row>
    <row r="1885" spans="1:97">
      <c r="A1885" s="63" t="s">
        <v>3591</v>
      </c>
      <c r="B1885" s="63" t="s">
        <v>4573</v>
      </c>
      <c r="C1885" s="63">
        <v>3862</v>
      </c>
      <c r="D1885" s="19" t="s">
        <v>3782</v>
      </c>
      <c r="E1885" s="63" t="s">
        <v>1707</v>
      </c>
      <c r="F1885" s="63" t="s">
        <v>1717</v>
      </c>
      <c r="G1885" s="65" t="s">
        <v>259</v>
      </c>
      <c r="H1885" s="65">
        <v>8</v>
      </c>
      <c r="I1885" s="65">
        <v>20</v>
      </c>
      <c r="J1885" s="65">
        <v>95</v>
      </c>
      <c r="K1885" s="23">
        <v>41.727961999999998</v>
      </c>
      <c r="L1885" s="23">
        <v>-108.125711</v>
      </c>
      <c r="M1885" s="61" t="s">
        <v>4589</v>
      </c>
      <c r="N1885" s="63" t="s">
        <v>4590</v>
      </c>
      <c r="O1885" s="63"/>
      <c r="P1885" s="63" t="s">
        <v>7126</v>
      </c>
      <c r="Q1885" s="63"/>
      <c r="R1885" s="63"/>
      <c r="S1885" s="55"/>
      <c r="T1885" s="63"/>
      <c r="U1885" s="66" t="s">
        <v>4591</v>
      </c>
      <c r="V1885" s="63"/>
      <c r="W1885" s="66">
        <v>9534</v>
      </c>
      <c r="X1885" s="66"/>
      <c r="Y1885" s="63"/>
      <c r="Z1885" s="64">
        <v>34743</v>
      </c>
      <c r="AA1885" s="63">
        <v>6.98</v>
      </c>
      <c r="AB1885" s="63"/>
      <c r="AC1885" s="63">
        <v>21</v>
      </c>
      <c r="AD1885" s="63">
        <v>11</v>
      </c>
      <c r="AE1885" s="63">
        <v>2815</v>
      </c>
      <c r="AF1885" s="63">
        <v>114</v>
      </c>
      <c r="AG1885" s="63"/>
      <c r="AH1885" s="63">
        <v>3842</v>
      </c>
      <c r="AI1885" s="63">
        <v>1579</v>
      </c>
      <c r="AJ1885" s="63"/>
      <c r="AK1885" s="63"/>
      <c r="AL1885" s="63">
        <v>49</v>
      </c>
      <c r="AM1885" s="63">
        <v>8431</v>
      </c>
      <c r="AN1885" s="63"/>
      <c r="AO1885" s="63" t="s">
        <v>6075</v>
      </c>
      <c r="AP1885" s="17">
        <f t="shared" si="680"/>
        <v>1.0479000000000001</v>
      </c>
      <c r="AQ1885" s="17">
        <f t="shared" si="681"/>
        <v>0.90519000000000005</v>
      </c>
      <c r="AR1885" s="17">
        <f t="shared" si="676"/>
        <v>122.45249999999999</v>
      </c>
      <c r="AS1885" s="17">
        <f t="shared" si="675"/>
        <v>2.9161199999999998</v>
      </c>
      <c r="AT1885" s="17">
        <f t="shared" si="682"/>
        <v>127.32171</v>
      </c>
      <c r="AU1885" s="5">
        <f t="shared" si="683"/>
        <v>108.38282</v>
      </c>
      <c r="AV1885" s="5">
        <f t="shared" si="684"/>
        <v>25.879809999999999</v>
      </c>
      <c r="AW1885" s="5">
        <f t="shared" si="698"/>
        <v>0</v>
      </c>
      <c r="AX1885" s="5">
        <f t="shared" si="699"/>
        <v>0</v>
      </c>
      <c r="AY1885" s="5">
        <f t="shared" si="685"/>
        <v>1.0201800000000001</v>
      </c>
      <c r="AZ1885" s="5">
        <f t="shared" si="686"/>
        <v>135.28281000000001</v>
      </c>
      <c r="BA1885" s="7">
        <f t="shared" si="687"/>
        <v>-3.0315929063216493E-2</v>
      </c>
      <c r="BB1885" s="62">
        <f t="shared" si="688"/>
        <v>8431</v>
      </c>
      <c r="BC1885" s="28">
        <f t="shared" si="689"/>
        <v>0</v>
      </c>
      <c r="BD1885" s="32">
        <f t="shared" si="690"/>
        <v>8.2303324389846801E-3</v>
      </c>
      <c r="BE1885" s="32">
        <f t="shared" si="691"/>
        <v>7.1094709613937802E-3</v>
      </c>
      <c r="BF1885" s="35">
        <f t="shared" si="692"/>
        <v>0.98466019659962156</v>
      </c>
      <c r="BG1885" s="36">
        <f t="shared" si="693"/>
        <v>0.80115736803515525</v>
      </c>
      <c r="BH1885" s="33">
        <f t="shared" si="694"/>
        <v>0.19130154082399675</v>
      </c>
      <c r="BI1885" s="33">
        <f t="shared" si="695"/>
        <v>7.541091140847828E-3</v>
      </c>
      <c r="BJ1885" s="63"/>
      <c r="BK1885" s="63">
        <v>6.08</v>
      </c>
      <c r="BL1885" s="63"/>
      <c r="BM1885" s="63"/>
      <c r="BN1885" s="63"/>
      <c r="BO1885" s="63">
        <v>123.91</v>
      </c>
      <c r="BP1885" s="63"/>
      <c r="BQ1885" s="63"/>
      <c r="BR1885" s="63"/>
      <c r="BS1885" s="63"/>
      <c r="BT1885" s="63"/>
      <c r="BU1885" s="63"/>
      <c r="BV1885" s="63"/>
      <c r="BW1885" s="63"/>
      <c r="BX1885" s="63"/>
      <c r="BY1885" s="63"/>
      <c r="BZ1885" s="63"/>
      <c r="CA1885" s="63"/>
      <c r="CB1885" s="63"/>
      <c r="CC1885" s="63"/>
      <c r="CD1885" s="63"/>
      <c r="CE1885" s="63"/>
      <c r="CF1885" s="63"/>
      <c r="CG1885" s="63">
        <v>0.81</v>
      </c>
      <c r="CH1885" s="63"/>
      <c r="CI1885" s="63"/>
      <c r="CJ1885" s="63"/>
      <c r="CK1885" s="63"/>
      <c r="CL1885" s="63"/>
      <c r="CM1885" s="63"/>
      <c r="CN1885" s="63">
        <v>19950213</v>
      </c>
      <c r="CO1885" s="63" t="s">
        <v>4592</v>
      </c>
      <c r="CP1885" s="66"/>
      <c r="CQ1885" s="64">
        <v>34769</v>
      </c>
      <c r="CR1885" s="78" t="s">
        <v>2043</v>
      </c>
      <c r="CS1885" s="78" t="s">
        <v>6954</v>
      </c>
    </row>
    <row r="1886" spans="1:97">
      <c r="A1886" s="63" t="s">
        <v>3591</v>
      </c>
      <c r="B1886" s="63" t="s">
        <v>4573</v>
      </c>
      <c r="C1886" s="63">
        <v>3868</v>
      </c>
      <c r="D1886" s="19" t="s">
        <v>3782</v>
      </c>
      <c r="E1886" s="63" t="s">
        <v>1707</v>
      </c>
      <c r="F1886" s="63" t="s">
        <v>1717</v>
      </c>
      <c r="G1886" s="65" t="s">
        <v>264</v>
      </c>
      <c r="H1886" s="65">
        <v>8</v>
      </c>
      <c r="I1886" s="65">
        <v>20</v>
      </c>
      <c r="J1886" s="65">
        <v>95</v>
      </c>
      <c r="K1886" s="23">
        <v>41.719720000000002</v>
      </c>
      <c r="L1886" s="23">
        <v>-108.12582999999999</v>
      </c>
      <c r="M1886" s="61" t="s">
        <v>4697</v>
      </c>
      <c r="N1886" s="63" t="s">
        <v>4698</v>
      </c>
      <c r="O1886" s="63"/>
      <c r="P1886" s="63" t="s">
        <v>7126</v>
      </c>
      <c r="Q1886" s="63"/>
      <c r="R1886" s="63"/>
      <c r="S1886" s="55"/>
      <c r="T1886" s="63"/>
      <c r="U1886" s="66" t="s">
        <v>4625</v>
      </c>
      <c r="V1886" s="63"/>
      <c r="W1886" s="66">
        <v>9525</v>
      </c>
      <c r="X1886" s="66">
        <v>9420</v>
      </c>
      <c r="Y1886" s="63"/>
      <c r="Z1886" s="64">
        <v>37068</v>
      </c>
      <c r="AA1886" s="63">
        <v>7.31</v>
      </c>
      <c r="AB1886" s="63"/>
      <c r="AC1886" s="63">
        <v>42.4</v>
      </c>
      <c r="AD1886" s="63">
        <v>9</v>
      </c>
      <c r="AE1886" s="63">
        <v>4670</v>
      </c>
      <c r="AF1886" s="63">
        <v>48.2</v>
      </c>
      <c r="AG1886" s="63"/>
      <c r="AH1886" s="63">
        <v>5590</v>
      </c>
      <c r="AI1886" s="63">
        <v>2750</v>
      </c>
      <c r="AJ1886" s="63"/>
      <c r="AK1886" s="63"/>
      <c r="AL1886" s="63">
        <v>8.3000000000000007</v>
      </c>
      <c r="AM1886" s="63">
        <v>11900</v>
      </c>
      <c r="AN1886" s="63"/>
      <c r="AO1886" s="63" t="s">
        <v>6051</v>
      </c>
      <c r="AP1886" s="17">
        <f t="shared" si="680"/>
        <v>2.1157599999999999</v>
      </c>
      <c r="AQ1886" s="17">
        <f t="shared" si="681"/>
        <v>0.74060999999999999</v>
      </c>
      <c r="AR1886" s="17">
        <f t="shared" si="676"/>
        <v>203.14499999999998</v>
      </c>
      <c r="AS1886" s="17">
        <f t="shared" si="675"/>
        <v>1.2329559999999999</v>
      </c>
      <c r="AT1886" s="17">
        <f t="shared" si="682"/>
        <v>207.23432599999998</v>
      </c>
      <c r="AU1886" s="5">
        <f t="shared" si="683"/>
        <v>157.69389999999999</v>
      </c>
      <c r="AV1886" s="5">
        <f t="shared" si="684"/>
        <v>45.072499999999998</v>
      </c>
      <c r="AW1886" s="5">
        <f t="shared" si="698"/>
        <v>0</v>
      </c>
      <c r="AX1886" s="5">
        <f t="shared" si="699"/>
        <v>0</v>
      </c>
      <c r="AY1886" s="5">
        <f t="shared" si="685"/>
        <v>0.17280600000000002</v>
      </c>
      <c r="AZ1886" s="5">
        <f t="shared" si="686"/>
        <v>202.93920599999998</v>
      </c>
      <c r="BA1886" s="7">
        <f t="shared" si="687"/>
        <v>1.0471470401946846E-2</v>
      </c>
      <c r="BB1886" s="62">
        <f t="shared" si="688"/>
        <v>13117.899999999998</v>
      </c>
      <c r="BC1886" s="28">
        <f t="shared" si="689"/>
        <v>4.8681144300680629E-2</v>
      </c>
      <c r="BD1886" s="32">
        <f t="shared" si="690"/>
        <v>1.0209505543015109E-2</v>
      </c>
      <c r="BE1886" s="32">
        <f t="shared" si="691"/>
        <v>3.5737805328640393E-3</v>
      </c>
      <c r="BF1886" s="35">
        <f t="shared" si="692"/>
        <v>0.98621671392412091</v>
      </c>
      <c r="BG1886" s="36">
        <f t="shared" si="693"/>
        <v>0.77704995061427407</v>
      </c>
      <c r="BH1886" s="33">
        <f t="shared" si="694"/>
        <v>0.22209853329178789</v>
      </c>
      <c r="BI1886" s="33">
        <f t="shared" si="695"/>
        <v>8.5151609393800437E-4</v>
      </c>
      <c r="BJ1886" s="63"/>
      <c r="BK1886" s="63"/>
      <c r="BL1886" s="63"/>
      <c r="BM1886" s="63"/>
      <c r="BN1886" s="63"/>
      <c r="BO1886" s="63"/>
      <c r="BP1886" s="63">
        <v>0</v>
      </c>
      <c r="BQ1886" s="63"/>
      <c r="BR1886" s="63">
        <v>0.02</v>
      </c>
      <c r="BS1886" s="63">
        <v>30.9</v>
      </c>
      <c r="BT1886" s="63">
        <v>0.01</v>
      </c>
      <c r="BU1886" s="63"/>
      <c r="BV1886" s="63">
        <v>0</v>
      </c>
      <c r="BW1886" s="63">
        <v>0.03</v>
      </c>
      <c r="BX1886" s="63"/>
      <c r="BY1886" s="63"/>
      <c r="BZ1886" s="63"/>
      <c r="CA1886" s="63"/>
      <c r="CB1886" s="63"/>
      <c r="CC1886" s="63"/>
      <c r="CD1886" s="63"/>
      <c r="CE1886" s="63"/>
      <c r="CF1886" s="63"/>
      <c r="CG1886" s="63"/>
      <c r="CH1886" s="63"/>
      <c r="CI1886" s="63"/>
      <c r="CJ1886" s="63"/>
      <c r="CK1886" s="63"/>
      <c r="CL1886" s="63"/>
      <c r="CM1886" s="63"/>
      <c r="CN1886" s="63">
        <v>20010626</v>
      </c>
      <c r="CO1886" s="63" t="s">
        <v>4699</v>
      </c>
      <c r="CP1886" s="66"/>
      <c r="CQ1886" s="64">
        <v>37106</v>
      </c>
      <c r="CR1886" s="78" t="s">
        <v>2043</v>
      </c>
      <c r="CS1886" s="78" t="s">
        <v>6954</v>
      </c>
    </row>
    <row r="1887" spans="1:97">
      <c r="A1887" s="63" t="s">
        <v>3591</v>
      </c>
      <c r="B1887" s="63" t="s">
        <v>4633</v>
      </c>
      <c r="C1887" s="63">
        <v>3629</v>
      </c>
      <c r="D1887" s="19" t="s">
        <v>3782</v>
      </c>
      <c r="E1887" s="63" t="s">
        <v>1707</v>
      </c>
      <c r="F1887" s="63" t="s">
        <v>1717</v>
      </c>
      <c r="G1887" s="65" t="s">
        <v>3606</v>
      </c>
      <c r="H1887" s="65">
        <v>10</v>
      </c>
      <c r="I1887" s="65">
        <v>20</v>
      </c>
      <c r="J1887" s="65">
        <v>95</v>
      </c>
      <c r="K1887" s="23">
        <v>41.727829999999997</v>
      </c>
      <c r="L1887" s="23">
        <v>-108.09743899999999</v>
      </c>
      <c r="M1887" s="61" t="s">
        <v>4634</v>
      </c>
      <c r="N1887" s="63" t="s">
        <v>4635</v>
      </c>
      <c r="O1887" s="63"/>
      <c r="P1887" s="63" t="s">
        <v>7126</v>
      </c>
      <c r="Q1887" s="63"/>
      <c r="R1887" s="63"/>
      <c r="S1887" s="55"/>
      <c r="T1887" s="63"/>
      <c r="U1887" s="66" t="s">
        <v>4636</v>
      </c>
      <c r="V1887" s="63"/>
      <c r="W1887" s="66">
        <v>9815</v>
      </c>
      <c r="X1887" s="66">
        <v>9950</v>
      </c>
      <c r="Y1887" s="63" t="s">
        <v>3852</v>
      </c>
      <c r="Z1887" s="64">
        <v>37357</v>
      </c>
      <c r="AA1887" s="63">
        <v>7</v>
      </c>
      <c r="AB1887" s="63"/>
      <c r="AC1887" s="63">
        <v>288</v>
      </c>
      <c r="AD1887" s="63">
        <v>136</v>
      </c>
      <c r="AE1887" s="63">
        <v>4945</v>
      </c>
      <c r="AF1887" s="63"/>
      <c r="AG1887" s="63"/>
      <c r="AH1887" s="63">
        <v>7460</v>
      </c>
      <c r="AI1887" s="63">
        <v>1708</v>
      </c>
      <c r="AJ1887" s="63"/>
      <c r="AK1887" s="63"/>
      <c r="AL1887" s="63">
        <v>108</v>
      </c>
      <c r="AM1887" s="63">
        <v>14665</v>
      </c>
      <c r="AN1887" s="63"/>
      <c r="AO1887" s="63" t="s">
        <v>2693</v>
      </c>
      <c r="AP1887" s="17">
        <f t="shared" si="680"/>
        <v>14.3712</v>
      </c>
      <c r="AQ1887" s="17">
        <f t="shared" si="681"/>
        <v>11.19144</v>
      </c>
      <c r="AR1887" s="17">
        <f t="shared" si="676"/>
        <v>215.10749999999999</v>
      </c>
      <c r="AS1887" s="17">
        <f t="shared" si="675"/>
        <v>0</v>
      </c>
      <c r="AT1887" s="17">
        <f t="shared" si="682"/>
        <v>240.67014</v>
      </c>
      <c r="AU1887" s="5">
        <f t="shared" si="683"/>
        <v>210.44659999999999</v>
      </c>
      <c r="AV1887" s="5">
        <f t="shared" si="684"/>
        <v>27.994119999999999</v>
      </c>
      <c r="AW1887" s="5">
        <f t="shared" si="698"/>
        <v>0</v>
      </c>
      <c r="AX1887" s="5">
        <f t="shared" si="699"/>
        <v>0</v>
      </c>
      <c r="AY1887" s="5">
        <f t="shared" si="685"/>
        <v>2.2485600000000003</v>
      </c>
      <c r="AZ1887" s="5">
        <f t="shared" si="686"/>
        <v>240.68928</v>
      </c>
      <c r="BA1887" s="7">
        <f t="shared" si="687"/>
        <v>-3.9762387947021069E-5</v>
      </c>
      <c r="BB1887" s="62">
        <f t="shared" si="688"/>
        <v>14645</v>
      </c>
      <c r="BC1887" s="28">
        <f t="shared" si="689"/>
        <v>-6.8236096895257596E-4</v>
      </c>
      <c r="BD1887" s="32">
        <f t="shared" si="690"/>
        <v>5.9713265634033369E-2</v>
      </c>
      <c r="BE1887" s="32">
        <f t="shared" si="691"/>
        <v>4.6501157143964765E-2</v>
      </c>
      <c r="BF1887" s="35">
        <f t="shared" si="692"/>
        <v>0.8937855772220018</v>
      </c>
      <c r="BG1887" s="36">
        <f t="shared" si="693"/>
        <v>0.87434970099208409</v>
      </c>
      <c r="BH1887" s="33">
        <f t="shared" si="694"/>
        <v>0.11630812971811623</v>
      </c>
      <c r="BI1887" s="33">
        <f t="shared" si="695"/>
        <v>9.3421692897996973E-3</v>
      </c>
      <c r="BJ1887" s="63"/>
      <c r="BK1887" s="63">
        <v>20</v>
      </c>
      <c r="BL1887" s="63"/>
      <c r="BM1887" s="63"/>
      <c r="BN1887" s="63"/>
      <c r="BO1887" s="63"/>
      <c r="BP1887" s="63"/>
      <c r="BQ1887" s="63"/>
      <c r="BR1887" s="63"/>
      <c r="BS1887" s="63"/>
      <c r="BT1887" s="63"/>
      <c r="BU1887" s="63"/>
      <c r="BV1887" s="63"/>
      <c r="BW1887" s="63"/>
      <c r="BX1887" s="63"/>
      <c r="BY1887" s="63"/>
      <c r="BZ1887" s="63"/>
      <c r="CA1887" s="63"/>
      <c r="CB1887" s="63"/>
      <c r="CC1887" s="63"/>
      <c r="CD1887" s="63"/>
      <c r="CE1887" s="63"/>
      <c r="CF1887" s="63"/>
      <c r="CG1887" s="63"/>
      <c r="CH1887" s="63"/>
      <c r="CI1887" s="63"/>
      <c r="CJ1887" s="63"/>
      <c r="CK1887" s="63"/>
      <c r="CL1887" s="63"/>
      <c r="CM1887" s="63" t="s">
        <v>3852</v>
      </c>
      <c r="CN1887" s="63">
        <v>20020411</v>
      </c>
      <c r="CO1887" s="63" t="s">
        <v>2689</v>
      </c>
      <c r="CP1887" s="66"/>
      <c r="CQ1887" s="64">
        <v>37370</v>
      </c>
      <c r="CR1887" s="78" t="s">
        <v>2043</v>
      </c>
      <c r="CS1887" s="78" t="s">
        <v>6954</v>
      </c>
    </row>
    <row r="1888" spans="1:97">
      <c r="A1888" s="63" t="s">
        <v>3591</v>
      </c>
      <c r="B1888" s="63" t="s">
        <v>4637</v>
      </c>
      <c r="C1888" s="63">
        <v>3622</v>
      </c>
      <c r="D1888" s="19" t="s">
        <v>3782</v>
      </c>
      <c r="E1888" s="63" t="s">
        <v>1707</v>
      </c>
      <c r="F1888" s="63" t="s">
        <v>1717</v>
      </c>
      <c r="G1888" s="65" t="s">
        <v>3595</v>
      </c>
      <c r="H1888" s="65">
        <v>11</v>
      </c>
      <c r="I1888" s="65">
        <v>20</v>
      </c>
      <c r="J1888" s="65">
        <v>95</v>
      </c>
      <c r="K1888" s="23">
        <v>41.720610000000001</v>
      </c>
      <c r="L1888" s="23">
        <v>-108.07852800000001</v>
      </c>
      <c r="M1888" s="61" t="s">
        <v>4638</v>
      </c>
      <c r="N1888" s="63" t="s">
        <v>4639</v>
      </c>
      <c r="O1888" s="63"/>
      <c r="P1888" s="63" t="s">
        <v>7126</v>
      </c>
      <c r="Q1888" s="63"/>
      <c r="R1888" s="63"/>
      <c r="S1888" s="55"/>
      <c r="T1888" s="63"/>
      <c r="U1888" s="66" t="s">
        <v>4640</v>
      </c>
      <c r="V1888" s="63"/>
      <c r="W1888" s="66">
        <v>10007</v>
      </c>
      <c r="X1888" s="66">
        <v>9970</v>
      </c>
      <c r="Y1888" s="63" t="s">
        <v>3852</v>
      </c>
      <c r="Z1888" s="64">
        <v>37357</v>
      </c>
      <c r="AA1888" s="63">
        <v>7</v>
      </c>
      <c r="AB1888" s="63"/>
      <c r="AC1888" s="63">
        <v>368</v>
      </c>
      <c r="AD1888" s="63">
        <v>175</v>
      </c>
      <c r="AE1888" s="63">
        <v>4565</v>
      </c>
      <c r="AF1888" s="63"/>
      <c r="AG1888" s="63"/>
      <c r="AH1888" s="63">
        <v>7200</v>
      </c>
      <c r="AI1888" s="63">
        <v>1586</v>
      </c>
      <c r="AJ1888" s="63"/>
      <c r="AK1888" s="63"/>
      <c r="AL1888" s="63">
        <v>108</v>
      </c>
      <c r="AM1888" s="63">
        <v>14021</v>
      </c>
      <c r="AN1888" s="63"/>
      <c r="AO1888" s="63" t="s">
        <v>2693</v>
      </c>
      <c r="AP1888" s="17">
        <f t="shared" si="680"/>
        <v>18.363199999999999</v>
      </c>
      <c r="AQ1888" s="17">
        <f t="shared" si="681"/>
        <v>14.40075</v>
      </c>
      <c r="AR1888" s="17">
        <f t="shared" si="676"/>
        <v>198.57749999999999</v>
      </c>
      <c r="AS1888" s="17">
        <f t="shared" si="675"/>
        <v>0</v>
      </c>
      <c r="AT1888" s="17">
        <f t="shared" si="682"/>
        <v>231.34144999999998</v>
      </c>
      <c r="AU1888" s="5">
        <f t="shared" si="683"/>
        <v>203.11199999999999</v>
      </c>
      <c r="AV1888" s="5">
        <f t="shared" si="684"/>
        <v>25.994539999999997</v>
      </c>
      <c r="AW1888" s="5">
        <f t="shared" si="698"/>
        <v>0</v>
      </c>
      <c r="AX1888" s="5">
        <f t="shared" si="699"/>
        <v>0</v>
      </c>
      <c r="AY1888" s="5">
        <f t="shared" si="685"/>
        <v>2.2485600000000003</v>
      </c>
      <c r="AZ1888" s="5">
        <f t="shared" si="686"/>
        <v>231.35509999999999</v>
      </c>
      <c r="BA1888" s="7">
        <f t="shared" si="687"/>
        <v>-2.9500976395896178E-5</v>
      </c>
      <c r="BB1888" s="62">
        <f t="shared" si="688"/>
        <v>14002</v>
      </c>
      <c r="BC1888" s="28">
        <f t="shared" si="689"/>
        <v>-6.780144880990615E-4</v>
      </c>
      <c r="BD1888" s="32">
        <f t="shared" si="690"/>
        <v>7.9377042030297648E-2</v>
      </c>
      <c r="BE1888" s="32">
        <f t="shared" si="691"/>
        <v>6.2248896598512723E-2</v>
      </c>
      <c r="BF1888" s="35">
        <f t="shared" si="692"/>
        <v>0.85837406137118966</v>
      </c>
      <c r="BG1888" s="36">
        <f t="shared" si="693"/>
        <v>0.87792315795070008</v>
      </c>
      <c r="BH1888" s="33">
        <f t="shared" si="694"/>
        <v>0.11235775653962242</v>
      </c>
      <c r="BI1888" s="33">
        <f t="shared" si="695"/>
        <v>9.719085509677549E-3</v>
      </c>
      <c r="BJ1888" s="63"/>
      <c r="BK1888" s="63">
        <v>19</v>
      </c>
      <c r="BL1888" s="63"/>
      <c r="BM1888" s="63"/>
      <c r="BN1888" s="63"/>
      <c r="BO1888" s="63"/>
      <c r="BP1888" s="63"/>
      <c r="BQ1888" s="63"/>
      <c r="BR1888" s="63"/>
      <c r="BS1888" s="63"/>
      <c r="BT1888" s="63"/>
      <c r="BU1888" s="63"/>
      <c r="BV1888" s="63"/>
      <c r="BW1888" s="63"/>
      <c r="BX1888" s="63"/>
      <c r="BY1888" s="63"/>
      <c r="BZ1888" s="63"/>
      <c r="CA1888" s="63"/>
      <c r="CB1888" s="63"/>
      <c r="CC1888" s="63"/>
      <c r="CD1888" s="63"/>
      <c r="CE1888" s="63"/>
      <c r="CF1888" s="63"/>
      <c r="CG1888" s="63"/>
      <c r="CH1888" s="63"/>
      <c r="CI1888" s="63"/>
      <c r="CJ1888" s="63"/>
      <c r="CK1888" s="63"/>
      <c r="CL1888" s="63"/>
      <c r="CM1888" s="63" t="s">
        <v>3852</v>
      </c>
      <c r="CN1888" s="63">
        <v>20020411</v>
      </c>
      <c r="CO1888" s="63" t="s">
        <v>2689</v>
      </c>
      <c r="CP1888" s="66"/>
      <c r="CQ1888" s="64">
        <v>37370</v>
      </c>
      <c r="CR1888" s="78" t="s">
        <v>2043</v>
      </c>
      <c r="CS1888" s="78" t="s">
        <v>6954</v>
      </c>
    </row>
    <row r="1889" spans="1:97">
      <c r="A1889" s="63" t="s">
        <v>3591</v>
      </c>
      <c r="B1889" s="63" t="s">
        <v>4637</v>
      </c>
      <c r="C1889" s="63">
        <v>3605</v>
      </c>
      <c r="D1889" s="19" t="s">
        <v>3782</v>
      </c>
      <c r="E1889" s="63" t="s">
        <v>1707</v>
      </c>
      <c r="F1889" s="63" t="s">
        <v>1717</v>
      </c>
      <c r="G1889" s="65" t="s">
        <v>3598</v>
      </c>
      <c r="H1889" s="65">
        <v>11</v>
      </c>
      <c r="I1889" s="65">
        <v>20</v>
      </c>
      <c r="J1889" s="65">
        <v>95</v>
      </c>
      <c r="K1889" s="23">
        <v>41.720559999999999</v>
      </c>
      <c r="L1889" s="23">
        <v>-108.068667</v>
      </c>
      <c r="M1889" s="61" t="s">
        <v>4652</v>
      </c>
      <c r="N1889" s="63" t="s">
        <v>4653</v>
      </c>
      <c r="O1889" s="63"/>
      <c r="P1889" s="63" t="s">
        <v>7126</v>
      </c>
      <c r="Q1889" s="63"/>
      <c r="R1889" s="63"/>
      <c r="S1889" s="55"/>
      <c r="T1889" s="63"/>
      <c r="U1889" s="66" t="s">
        <v>4654</v>
      </c>
      <c r="V1889" s="63"/>
      <c r="W1889" s="66">
        <v>10068</v>
      </c>
      <c r="X1889" s="66">
        <v>10015</v>
      </c>
      <c r="Y1889" s="63" t="s">
        <v>3852</v>
      </c>
      <c r="Z1889" s="64">
        <v>37357</v>
      </c>
      <c r="AA1889" s="63">
        <v>7</v>
      </c>
      <c r="AB1889" s="63"/>
      <c r="AC1889" s="63">
        <v>208</v>
      </c>
      <c r="AD1889" s="63">
        <v>190</v>
      </c>
      <c r="AE1889" s="63">
        <v>4816</v>
      </c>
      <c r="AF1889" s="63"/>
      <c r="AG1889" s="63"/>
      <c r="AH1889" s="63">
        <v>7100</v>
      </c>
      <c r="AI1889" s="63">
        <v>1952</v>
      </c>
      <c r="AJ1889" s="63"/>
      <c r="AK1889" s="63"/>
      <c r="AL1889" s="63">
        <v>155</v>
      </c>
      <c r="AM1889" s="63">
        <v>14440</v>
      </c>
      <c r="AN1889" s="63"/>
      <c r="AO1889" s="63" t="s">
        <v>2693</v>
      </c>
      <c r="AP1889" s="17">
        <f t="shared" si="680"/>
        <v>10.379200000000001</v>
      </c>
      <c r="AQ1889" s="17">
        <f t="shared" si="681"/>
        <v>15.6351</v>
      </c>
      <c r="AR1889" s="17">
        <f t="shared" si="676"/>
        <v>209.49599999999998</v>
      </c>
      <c r="AS1889" s="17">
        <f t="shared" si="675"/>
        <v>0</v>
      </c>
      <c r="AT1889" s="17">
        <f t="shared" si="682"/>
        <v>235.51029999999997</v>
      </c>
      <c r="AU1889" s="5">
        <f t="shared" si="683"/>
        <v>200.291</v>
      </c>
      <c r="AV1889" s="5">
        <f t="shared" si="684"/>
        <v>31.993279999999995</v>
      </c>
      <c r="AW1889" s="5">
        <f t="shared" si="698"/>
        <v>0</v>
      </c>
      <c r="AX1889" s="5">
        <f t="shared" si="699"/>
        <v>0</v>
      </c>
      <c r="AY1889" s="5">
        <f t="shared" si="685"/>
        <v>3.2271000000000001</v>
      </c>
      <c r="AZ1889" s="5">
        <f t="shared" si="686"/>
        <v>235.51138</v>
      </c>
      <c r="BA1889" s="7">
        <f t="shared" si="687"/>
        <v>-2.2928880896313902E-6</v>
      </c>
      <c r="BB1889" s="62">
        <f t="shared" si="688"/>
        <v>14421</v>
      </c>
      <c r="BC1889" s="28">
        <f t="shared" si="689"/>
        <v>-6.583278472679394E-4</v>
      </c>
      <c r="BD1889" s="32">
        <f t="shared" si="690"/>
        <v>4.4071108567226153E-2</v>
      </c>
      <c r="BE1889" s="32">
        <f t="shared" si="691"/>
        <v>6.6388179200654929E-2</v>
      </c>
      <c r="BF1889" s="35">
        <f t="shared" si="692"/>
        <v>0.88954071223211895</v>
      </c>
      <c r="BG1889" s="36">
        <f t="shared" si="693"/>
        <v>0.85045147287574807</v>
      </c>
      <c r="BH1889" s="33">
        <f t="shared" si="694"/>
        <v>0.13584600455400497</v>
      </c>
      <c r="BI1889" s="33">
        <f t="shared" si="695"/>
        <v>1.3702522570246924E-2</v>
      </c>
      <c r="BJ1889" s="63"/>
      <c r="BK1889" s="63">
        <v>19</v>
      </c>
      <c r="BL1889" s="63"/>
      <c r="BM1889" s="63"/>
      <c r="BN1889" s="63"/>
      <c r="BO1889" s="63"/>
      <c r="BP1889" s="63"/>
      <c r="BQ1889" s="63"/>
      <c r="BR1889" s="63"/>
      <c r="BS1889" s="63"/>
      <c r="BT1889" s="63"/>
      <c r="BU1889" s="63"/>
      <c r="BV1889" s="63"/>
      <c r="BW1889" s="63"/>
      <c r="BX1889" s="63"/>
      <c r="BY1889" s="63"/>
      <c r="BZ1889" s="63"/>
      <c r="CA1889" s="63"/>
      <c r="CB1889" s="63"/>
      <c r="CC1889" s="63"/>
      <c r="CD1889" s="63"/>
      <c r="CE1889" s="63"/>
      <c r="CF1889" s="63"/>
      <c r="CG1889" s="63"/>
      <c r="CH1889" s="63"/>
      <c r="CI1889" s="63"/>
      <c r="CJ1889" s="63"/>
      <c r="CK1889" s="63"/>
      <c r="CL1889" s="63"/>
      <c r="CM1889" s="63" t="s">
        <v>3852</v>
      </c>
      <c r="CN1889" s="63">
        <v>20020411</v>
      </c>
      <c r="CO1889" s="63" t="s">
        <v>2689</v>
      </c>
      <c r="CP1889" s="66"/>
      <c r="CQ1889" s="64">
        <v>37370</v>
      </c>
      <c r="CR1889" s="78" t="s">
        <v>2043</v>
      </c>
      <c r="CS1889" s="78" t="s">
        <v>6954</v>
      </c>
    </row>
    <row r="1890" spans="1:97">
      <c r="A1890" s="20" t="s">
        <v>3590</v>
      </c>
      <c r="B1890" s="16" t="s">
        <v>6717</v>
      </c>
      <c r="C1890" s="19">
        <v>49015982</v>
      </c>
      <c r="D1890" s="19" t="s">
        <v>3782</v>
      </c>
      <c r="E1890" s="19" t="s">
        <v>1707</v>
      </c>
      <c r="F1890" s="19" t="s">
        <v>1717</v>
      </c>
      <c r="G1890" s="47"/>
      <c r="H1890" s="47" t="s">
        <v>3838</v>
      </c>
      <c r="I1890" s="47" t="s">
        <v>5447</v>
      </c>
      <c r="J1890" s="47" t="s">
        <v>5477</v>
      </c>
      <c r="K1890" s="23">
        <v>41.7136</v>
      </c>
      <c r="L1890" s="23">
        <v>-108.05419999999999</v>
      </c>
      <c r="N1890" s="19" t="s">
        <v>3903</v>
      </c>
      <c r="P1890" s="19" t="s">
        <v>7126</v>
      </c>
      <c r="Q1890" s="55"/>
      <c r="R1890" s="55"/>
      <c r="S1890" s="55">
        <f>V1890-U1890</f>
        <v>112</v>
      </c>
      <c r="T1890" s="19"/>
      <c r="U1890" s="55">
        <v>9955</v>
      </c>
      <c r="V1890" s="55">
        <v>10067</v>
      </c>
      <c r="W1890" s="55"/>
      <c r="X1890" s="55"/>
      <c r="Y1890" s="51" t="s">
        <v>3798</v>
      </c>
      <c r="AA1890" s="52">
        <v>7.1999998092651367</v>
      </c>
      <c r="AB1890" s="19" t="s">
        <v>3837</v>
      </c>
      <c r="AC1890" s="19">
        <v>220</v>
      </c>
      <c r="AD1890" s="19">
        <v>20</v>
      </c>
      <c r="AE1890" s="19">
        <v>5526</v>
      </c>
      <c r="AF1890" s="19">
        <v>-3</v>
      </c>
      <c r="AG1890" s="19">
        <v>-3</v>
      </c>
      <c r="AH1890" s="19">
        <v>7800</v>
      </c>
      <c r="AI1890" s="19">
        <v>1964</v>
      </c>
      <c r="AJ1890" s="19"/>
      <c r="AK1890" s="19"/>
      <c r="AL1890" s="19">
        <v>41</v>
      </c>
      <c r="AM1890" s="19">
        <v>14197</v>
      </c>
      <c r="AP1890" s="17">
        <f t="shared" si="680"/>
        <v>10.978</v>
      </c>
      <c r="AQ1890" s="17">
        <f t="shared" si="681"/>
        <v>1.6457999999999999</v>
      </c>
      <c r="AR1890" s="17">
        <f t="shared" si="676"/>
        <v>240.38099999999997</v>
      </c>
      <c r="AS1890" s="17">
        <f t="shared" si="675"/>
        <v>0</v>
      </c>
      <c r="AT1890" s="17">
        <f t="shared" si="682"/>
        <v>253.00479999999996</v>
      </c>
      <c r="AU1890" s="5">
        <f t="shared" si="683"/>
        <v>220.03799999999998</v>
      </c>
      <c r="AV1890" s="5">
        <f t="shared" si="684"/>
        <v>32.189959999999999</v>
      </c>
      <c r="AW1890" s="5"/>
      <c r="AX1890" s="5"/>
      <c r="AY1890" s="5">
        <f t="shared" si="685"/>
        <v>0.85362000000000005</v>
      </c>
      <c r="AZ1890" s="5">
        <f t="shared" si="686"/>
        <v>253.08158</v>
      </c>
      <c r="BA1890" s="7">
        <f t="shared" si="687"/>
        <v>-1.5171323124728636E-4</v>
      </c>
      <c r="BB1890" s="62">
        <f t="shared" si="688"/>
        <v>15565</v>
      </c>
      <c r="BC1890" s="6">
        <f t="shared" si="689"/>
        <v>4.5964652913110679E-2</v>
      </c>
      <c r="BD1890" s="32">
        <f t="shared" si="690"/>
        <v>4.3390481129211782E-2</v>
      </c>
      <c r="BE1890" s="32">
        <f t="shared" si="691"/>
        <v>6.5050149246180314E-3</v>
      </c>
      <c r="BF1890" s="35">
        <f t="shared" si="692"/>
        <v>0.95010450394617019</v>
      </c>
      <c r="BG1890" s="36">
        <f t="shared" si="693"/>
        <v>0.86943506516752411</v>
      </c>
      <c r="BH1890" s="33">
        <f t="shared" si="694"/>
        <v>0.12719203033266979</v>
      </c>
      <c r="BI1890" s="33">
        <f t="shared" si="695"/>
        <v>3.3729044998059522E-3</v>
      </c>
      <c r="CM1890" s="51" t="s">
        <v>3798</v>
      </c>
      <c r="CR1890" s="78" t="s">
        <v>2043</v>
      </c>
      <c r="CS1890" s="78" t="s">
        <v>6954</v>
      </c>
    </row>
    <row r="1891" spans="1:97">
      <c r="A1891" s="63" t="s">
        <v>3591</v>
      </c>
      <c r="B1891" s="63" t="s">
        <v>6717</v>
      </c>
      <c r="C1891" s="63">
        <v>3594</v>
      </c>
      <c r="D1891" s="19" t="s">
        <v>3782</v>
      </c>
      <c r="E1891" s="63" t="s">
        <v>1707</v>
      </c>
      <c r="F1891" s="63" t="s">
        <v>1717</v>
      </c>
      <c r="G1891" s="65" t="s">
        <v>3598</v>
      </c>
      <c r="H1891" s="65">
        <v>13</v>
      </c>
      <c r="I1891" s="65">
        <v>20</v>
      </c>
      <c r="J1891" s="65">
        <v>95</v>
      </c>
      <c r="K1891" s="23">
        <v>41.70758</v>
      </c>
      <c r="L1891" s="23">
        <v>-108.05146000000001</v>
      </c>
      <c r="M1891" s="61" t="s">
        <v>4645</v>
      </c>
      <c r="N1891" s="63" t="s">
        <v>4646</v>
      </c>
      <c r="O1891" s="63"/>
      <c r="P1891" s="63" t="s">
        <v>7126</v>
      </c>
      <c r="Q1891" s="63"/>
      <c r="R1891" s="63"/>
      <c r="S1891" s="55"/>
      <c r="T1891" s="63"/>
      <c r="U1891" s="66" t="s">
        <v>4647</v>
      </c>
      <c r="V1891" s="63"/>
      <c r="W1891" s="66">
        <v>9692</v>
      </c>
      <c r="X1891" s="66">
        <v>9638</v>
      </c>
      <c r="Y1891" s="63" t="s">
        <v>3852</v>
      </c>
      <c r="Z1891" s="64">
        <v>37671</v>
      </c>
      <c r="AA1891" s="63">
        <v>7</v>
      </c>
      <c r="AB1891" s="63"/>
      <c r="AC1891" s="63">
        <v>448</v>
      </c>
      <c r="AD1891" s="63">
        <v>122</v>
      </c>
      <c r="AE1891" s="63">
        <v>6416</v>
      </c>
      <c r="AF1891" s="63"/>
      <c r="AG1891" s="63"/>
      <c r="AH1891" s="63">
        <v>10360</v>
      </c>
      <c r="AI1891" s="63">
        <v>1037</v>
      </c>
      <c r="AJ1891" s="63"/>
      <c r="AK1891" s="63"/>
      <c r="AL1891" s="63">
        <v>108</v>
      </c>
      <c r="AM1891" s="63">
        <v>18506</v>
      </c>
      <c r="AN1891" s="63"/>
      <c r="AO1891" s="63" t="s">
        <v>2693</v>
      </c>
      <c r="AP1891" s="17">
        <f t="shared" si="680"/>
        <v>22.3552</v>
      </c>
      <c r="AQ1891" s="17">
        <f t="shared" si="681"/>
        <v>10.03938</v>
      </c>
      <c r="AR1891" s="17">
        <f t="shared" si="676"/>
        <v>279.096</v>
      </c>
      <c r="AS1891" s="17">
        <f t="shared" si="675"/>
        <v>0</v>
      </c>
      <c r="AT1891" s="17">
        <f t="shared" si="682"/>
        <v>311.49058000000002</v>
      </c>
      <c r="AU1891" s="5">
        <f t="shared" si="683"/>
        <v>292.25560000000002</v>
      </c>
      <c r="AV1891" s="5">
        <f t="shared" si="684"/>
        <v>16.996429999999997</v>
      </c>
      <c r="AW1891" s="5">
        <f t="shared" ref="AW1891:AW1905" si="700">IF(AJ1891&gt;0,AJ1891*0.03333,0)</f>
        <v>0</v>
      </c>
      <c r="AX1891" s="5">
        <f t="shared" ref="AX1891:AX1905" si="701">IF(AK1891&gt;0,AK1891*0.0588,0)</f>
        <v>0</v>
      </c>
      <c r="AY1891" s="5">
        <f t="shared" si="685"/>
        <v>2.2485600000000003</v>
      </c>
      <c r="AZ1891" s="5">
        <f t="shared" si="686"/>
        <v>311.50058999999999</v>
      </c>
      <c r="BA1891" s="7">
        <f t="shared" si="687"/>
        <v>-1.6067643462692509E-5</v>
      </c>
      <c r="BB1891" s="62">
        <f t="shared" si="688"/>
        <v>18491</v>
      </c>
      <c r="BC1891" s="28">
        <f t="shared" si="689"/>
        <v>-4.0543827877936048E-4</v>
      </c>
      <c r="BD1891" s="32">
        <f t="shared" si="690"/>
        <v>7.1768462468431618E-2</v>
      </c>
      <c r="BE1891" s="32">
        <f t="shared" si="691"/>
        <v>3.2230123941468791E-2</v>
      </c>
      <c r="BF1891" s="35">
        <f t="shared" si="692"/>
        <v>0.89600141359009955</v>
      </c>
      <c r="BG1891" s="36">
        <f t="shared" si="693"/>
        <v>0.93821844767613449</v>
      </c>
      <c r="BH1891" s="33">
        <f t="shared" si="694"/>
        <v>5.4563074824352652E-2</v>
      </c>
      <c r="BI1891" s="33">
        <f t="shared" si="695"/>
        <v>7.2184774995129233E-3</v>
      </c>
      <c r="BJ1891" s="63"/>
      <c r="BK1891" s="63">
        <v>15</v>
      </c>
      <c r="BL1891" s="63"/>
      <c r="BM1891" s="63"/>
      <c r="BN1891" s="63"/>
      <c r="BO1891" s="63"/>
      <c r="BP1891" s="63"/>
      <c r="BQ1891" s="63"/>
      <c r="BR1891" s="63"/>
      <c r="BS1891" s="63"/>
      <c r="BT1891" s="63"/>
      <c r="BU1891" s="63"/>
      <c r="BV1891" s="63"/>
      <c r="BW1891" s="63"/>
      <c r="BX1891" s="63"/>
      <c r="BY1891" s="63"/>
      <c r="BZ1891" s="63"/>
      <c r="CA1891" s="63"/>
      <c r="CB1891" s="63"/>
      <c r="CC1891" s="63"/>
      <c r="CD1891" s="63"/>
      <c r="CE1891" s="63"/>
      <c r="CF1891" s="63"/>
      <c r="CG1891" s="63"/>
      <c r="CH1891" s="63"/>
      <c r="CI1891" s="63"/>
      <c r="CJ1891" s="63"/>
      <c r="CK1891" s="63"/>
      <c r="CL1891" s="63"/>
      <c r="CM1891" s="63" t="s">
        <v>3852</v>
      </c>
      <c r="CN1891" s="63">
        <v>20030219</v>
      </c>
      <c r="CO1891" s="63" t="s">
        <v>2689</v>
      </c>
      <c r="CP1891" s="66"/>
      <c r="CQ1891" s="64">
        <v>37677</v>
      </c>
      <c r="CR1891" s="78" t="s">
        <v>2043</v>
      </c>
      <c r="CS1891" s="78" t="s">
        <v>6954</v>
      </c>
    </row>
    <row r="1892" spans="1:97">
      <c r="A1892" s="63" t="s">
        <v>3591</v>
      </c>
      <c r="B1892" s="63" t="s">
        <v>6717</v>
      </c>
      <c r="C1892" s="63">
        <v>3626</v>
      </c>
      <c r="D1892" s="19" t="s">
        <v>3782</v>
      </c>
      <c r="E1892" s="63" t="s">
        <v>1707</v>
      </c>
      <c r="F1892" s="63" t="s">
        <v>1717</v>
      </c>
      <c r="G1892" s="65" t="s">
        <v>3594</v>
      </c>
      <c r="H1892" s="65">
        <v>13</v>
      </c>
      <c r="I1892" s="65">
        <v>20</v>
      </c>
      <c r="J1892" s="65">
        <v>95</v>
      </c>
      <c r="K1892" s="23">
        <v>41.713360000000002</v>
      </c>
      <c r="L1892" s="23">
        <v>-108.058944</v>
      </c>
      <c r="M1892" s="61" t="s">
        <v>4659</v>
      </c>
      <c r="N1892" s="63" t="s">
        <v>4660</v>
      </c>
      <c r="O1892" s="63"/>
      <c r="P1892" s="63" t="s">
        <v>7126</v>
      </c>
      <c r="Q1892" s="63"/>
      <c r="R1892" s="63"/>
      <c r="S1892" s="55"/>
      <c r="T1892" s="63"/>
      <c r="U1892" s="66" t="s">
        <v>4661</v>
      </c>
      <c r="V1892" s="63"/>
      <c r="W1892" s="66">
        <v>10040</v>
      </c>
      <c r="X1892" s="66">
        <v>9906</v>
      </c>
      <c r="Y1892" s="63" t="s">
        <v>3852</v>
      </c>
      <c r="Z1892" s="64">
        <v>37357</v>
      </c>
      <c r="AA1892" s="63">
        <v>7</v>
      </c>
      <c r="AB1892" s="63"/>
      <c r="AC1892" s="63">
        <v>320</v>
      </c>
      <c r="AD1892" s="63">
        <v>146</v>
      </c>
      <c r="AE1892" s="63">
        <v>5599</v>
      </c>
      <c r="AF1892" s="63"/>
      <c r="AG1892" s="63"/>
      <c r="AH1892" s="63">
        <v>8200</v>
      </c>
      <c r="AI1892" s="63">
        <v>1586</v>
      </c>
      <c r="AJ1892" s="63"/>
      <c r="AK1892" s="63"/>
      <c r="AL1892" s="63">
        <v>683</v>
      </c>
      <c r="AM1892" s="63">
        <v>16571</v>
      </c>
      <c r="AN1892" s="63"/>
      <c r="AO1892" s="63" t="s">
        <v>2693</v>
      </c>
      <c r="AP1892" s="17">
        <f t="shared" si="680"/>
        <v>15.968</v>
      </c>
      <c r="AQ1892" s="17">
        <f t="shared" si="681"/>
        <v>12.014340000000001</v>
      </c>
      <c r="AR1892" s="17">
        <f t="shared" si="676"/>
        <v>243.55649999999997</v>
      </c>
      <c r="AS1892" s="17">
        <f t="shared" si="675"/>
        <v>0</v>
      </c>
      <c r="AT1892" s="17">
        <f t="shared" si="682"/>
        <v>271.53883999999999</v>
      </c>
      <c r="AU1892" s="5">
        <f t="shared" si="683"/>
        <v>231.322</v>
      </c>
      <c r="AV1892" s="5">
        <f t="shared" si="684"/>
        <v>25.994539999999997</v>
      </c>
      <c r="AW1892" s="5">
        <f t="shared" si="700"/>
        <v>0</v>
      </c>
      <c r="AX1892" s="5">
        <f t="shared" si="701"/>
        <v>0</v>
      </c>
      <c r="AY1892" s="5">
        <f t="shared" si="685"/>
        <v>14.220060000000002</v>
      </c>
      <c r="AZ1892" s="5">
        <f t="shared" si="686"/>
        <v>271.53659999999996</v>
      </c>
      <c r="BA1892" s="7">
        <f t="shared" si="687"/>
        <v>4.1246571563407204E-6</v>
      </c>
      <c r="BB1892" s="62">
        <f t="shared" si="688"/>
        <v>16534</v>
      </c>
      <c r="BC1892" s="28">
        <f t="shared" si="689"/>
        <v>-1.1176559432109954E-3</v>
      </c>
      <c r="BD1892" s="32">
        <f t="shared" si="690"/>
        <v>5.880558376105606E-2</v>
      </c>
      <c r="BE1892" s="32">
        <f t="shared" si="691"/>
        <v>4.4245383091420738E-2</v>
      </c>
      <c r="BF1892" s="35">
        <f t="shared" si="692"/>
        <v>0.89694903314752317</v>
      </c>
      <c r="BG1892" s="36">
        <f t="shared" si="693"/>
        <v>0.85189989121171894</v>
      </c>
      <c r="BH1892" s="33">
        <f t="shared" si="694"/>
        <v>9.5731256854508756E-2</v>
      </c>
      <c r="BI1892" s="33">
        <f t="shared" si="695"/>
        <v>5.2368851933772477E-2</v>
      </c>
      <c r="BJ1892" s="63"/>
      <c r="BK1892" s="63">
        <v>37</v>
      </c>
      <c r="BL1892" s="63"/>
      <c r="BM1892" s="63"/>
      <c r="BN1892" s="63"/>
      <c r="BO1892" s="63"/>
      <c r="BP1892" s="63"/>
      <c r="BQ1892" s="63"/>
      <c r="BR1892" s="63"/>
      <c r="BS1892" s="63"/>
      <c r="BT1892" s="63"/>
      <c r="BU1892" s="63"/>
      <c r="BV1892" s="63"/>
      <c r="BW1892" s="63"/>
      <c r="BX1892" s="63"/>
      <c r="BY1892" s="63"/>
      <c r="BZ1892" s="63"/>
      <c r="CA1892" s="63"/>
      <c r="CB1892" s="63"/>
      <c r="CC1892" s="63"/>
      <c r="CD1892" s="63"/>
      <c r="CE1892" s="63"/>
      <c r="CF1892" s="63"/>
      <c r="CG1892" s="63"/>
      <c r="CH1892" s="63"/>
      <c r="CI1892" s="63"/>
      <c r="CJ1892" s="63"/>
      <c r="CK1892" s="63"/>
      <c r="CL1892" s="63"/>
      <c r="CM1892" s="63" t="s">
        <v>3852</v>
      </c>
      <c r="CN1892" s="63">
        <v>20020411</v>
      </c>
      <c r="CO1892" s="63" t="s">
        <v>2689</v>
      </c>
      <c r="CP1892" s="66"/>
      <c r="CQ1892" s="64">
        <v>37370</v>
      </c>
      <c r="CR1892" s="78" t="s">
        <v>2043</v>
      </c>
      <c r="CS1892" s="78" t="s">
        <v>6954</v>
      </c>
    </row>
    <row r="1893" spans="1:97">
      <c r="A1893" s="63" t="s">
        <v>3591</v>
      </c>
      <c r="B1893" s="63" t="s">
        <v>6717</v>
      </c>
      <c r="C1893" s="63">
        <v>3623</v>
      </c>
      <c r="D1893" s="19" t="s">
        <v>3782</v>
      </c>
      <c r="E1893" s="63" t="s">
        <v>1707</v>
      </c>
      <c r="F1893" s="63" t="s">
        <v>1717</v>
      </c>
      <c r="G1893" s="65" t="s">
        <v>1575</v>
      </c>
      <c r="H1893" s="65">
        <v>13</v>
      </c>
      <c r="I1893" s="65">
        <v>20</v>
      </c>
      <c r="J1893" s="65">
        <v>95</v>
      </c>
      <c r="K1893" s="23">
        <v>41.713079999999998</v>
      </c>
      <c r="L1893" s="23">
        <v>-108.04897200000001</v>
      </c>
      <c r="M1893" s="61" t="s">
        <v>4672</v>
      </c>
      <c r="N1893" s="63" t="s">
        <v>4673</v>
      </c>
      <c r="O1893" s="63"/>
      <c r="P1893" s="63" t="s">
        <v>7126</v>
      </c>
      <c r="Q1893" s="63"/>
      <c r="R1893" s="63"/>
      <c r="S1893" s="55"/>
      <c r="T1893" s="63"/>
      <c r="U1893" s="66" t="s">
        <v>4674</v>
      </c>
      <c r="V1893" s="63"/>
      <c r="W1893" s="66">
        <v>10045</v>
      </c>
      <c r="X1893" s="66">
        <v>9990</v>
      </c>
      <c r="Y1893" s="63" t="s">
        <v>3852</v>
      </c>
      <c r="Z1893" s="64">
        <v>37357</v>
      </c>
      <c r="AA1893" s="63">
        <v>7</v>
      </c>
      <c r="AB1893" s="63"/>
      <c r="AC1893" s="63">
        <v>304</v>
      </c>
      <c r="AD1893" s="63">
        <v>194</v>
      </c>
      <c r="AE1893" s="63">
        <v>5538</v>
      </c>
      <c r="AF1893" s="63"/>
      <c r="AG1893" s="63"/>
      <c r="AH1893" s="63">
        <v>8500</v>
      </c>
      <c r="AI1893" s="63">
        <v>1830</v>
      </c>
      <c r="AJ1893" s="63"/>
      <c r="AK1893" s="63"/>
      <c r="AL1893" s="63">
        <v>108</v>
      </c>
      <c r="AM1893" s="63">
        <v>16485</v>
      </c>
      <c r="AN1893" s="63"/>
      <c r="AO1893" s="63" t="s">
        <v>4670</v>
      </c>
      <c r="AP1893" s="17">
        <f t="shared" si="680"/>
        <v>15.169599999999999</v>
      </c>
      <c r="AQ1893" s="17">
        <f t="shared" si="681"/>
        <v>15.964260000000001</v>
      </c>
      <c r="AR1893" s="17">
        <f t="shared" si="676"/>
        <v>240.90299999999999</v>
      </c>
      <c r="AS1893" s="17">
        <f t="shared" si="675"/>
        <v>0</v>
      </c>
      <c r="AT1893" s="17">
        <f t="shared" si="682"/>
        <v>272.03685999999999</v>
      </c>
      <c r="AU1893" s="5">
        <f t="shared" si="683"/>
        <v>239.785</v>
      </c>
      <c r="AV1893" s="5">
        <f t="shared" si="684"/>
        <v>29.993699999999997</v>
      </c>
      <c r="AW1893" s="5">
        <f t="shared" si="700"/>
        <v>0</v>
      </c>
      <c r="AX1893" s="5">
        <f t="shared" si="701"/>
        <v>0</v>
      </c>
      <c r="AY1893" s="5">
        <f t="shared" si="685"/>
        <v>2.2485600000000003</v>
      </c>
      <c r="AZ1893" s="5">
        <f t="shared" si="686"/>
        <v>272.02726000000001</v>
      </c>
      <c r="BA1893" s="7">
        <f t="shared" si="687"/>
        <v>1.7644979051325101E-5</v>
      </c>
      <c r="BB1893" s="62">
        <f t="shared" si="688"/>
        <v>16474</v>
      </c>
      <c r="BC1893" s="28">
        <f t="shared" si="689"/>
        <v>-3.3374798992687887E-4</v>
      </c>
      <c r="BD1893" s="32">
        <f t="shared" si="690"/>
        <v>5.5763031524477966E-2</v>
      </c>
      <c r="BE1893" s="32">
        <f t="shared" si="691"/>
        <v>5.8684179783577865E-2</v>
      </c>
      <c r="BF1893" s="35">
        <f t="shared" si="692"/>
        <v>0.8855527886919442</v>
      </c>
      <c r="BG1893" s="36">
        <f t="shared" si="693"/>
        <v>0.88147415814135677</v>
      </c>
      <c r="BH1893" s="33">
        <f t="shared" si="694"/>
        <v>0.11025990556975795</v>
      </c>
      <c r="BI1893" s="33">
        <f t="shared" si="695"/>
        <v>8.2659362888851656E-3</v>
      </c>
      <c r="BJ1893" s="63"/>
      <c r="BK1893" s="63">
        <v>11</v>
      </c>
      <c r="BL1893" s="63"/>
      <c r="BM1893" s="63"/>
      <c r="BN1893" s="63"/>
      <c r="BO1893" s="63"/>
      <c r="BP1893" s="63"/>
      <c r="BQ1893" s="63"/>
      <c r="BR1893" s="63"/>
      <c r="BS1893" s="63"/>
      <c r="BT1893" s="63"/>
      <c r="BU1893" s="63"/>
      <c r="BV1893" s="63"/>
      <c r="BW1893" s="63"/>
      <c r="BX1893" s="63"/>
      <c r="BY1893" s="63"/>
      <c r="BZ1893" s="63"/>
      <c r="CA1893" s="63"/>
      <c r="CB1893" s="63"/>
      <c r="CC1893" s="63"/>
      <c r="CD1893" s="63"/>
      <c r="CE1893" s="63"/>
      <c r="CF1893" s="63"/>
      <c r="CG1893" s="63"/>
      <c r="CH1893" s="63"/>
      <c r="CI1893" s="63"/>
      <c r="CJ1893" s="63"/>
      <c r="CK1893" s="63"/>
      <c r="CL1893" s="63"/>
      <c r="CM1893" s="63" t="s">
        <v>3852</v>
      </c>
      <c r="CN1893" s="63">
        <v>20020411</v>
      </c>
      <c r="CO1893" s="63" t="s">
        <v>2689</v>
      </c>
      <c r="CP1893" s="66"/>
      <c r="CQ1893" s="64">
        <v>37370</v>
      </c>
      <c r="CR1893" s="78" t="s">
        <v>2043</v>
      </c>
      <c r="CS1893" s="78" t="s">
        <v>6954</v>
      </c>
    </row>
    <row r="1894" spans="1:97">
      <c r="A1894" s="63" t="s">
        <v>3591</v>
      </c>
      <c r="B1894" s="63" t="s">
        <v>4682</v>
      </c>
      <c r="C1894" s="63">
        <v>3624</v>
      </c>
      <c r="D1894" s="19" t="s">
        <v>3782</v>
      </c>
      <c r="E1894" s="63" t="s">
        <v>1707</v>
      </c>
      <c r="F1894" s="63" t="s">
        <v>1717</v>
      </c>
      <c r="G1894" s="65" t="s">
        <v>3592</v>
      </c>
      <c r="H1894" s="65">
        <v>17</v>
      </c>
      <c r="I1894" s="65">
        <v>20</v>
      </c>
      <c r="J1894" s="65">
        <v>95</v>
      </c>
      <c r="K1894" s="23">
        <v>41.71367</v>
      </c>
      <c r="L1894" s="23">
        <v>-108.13544400000001</v>
      </c>
      <c r="M1894" s="61" t="s">
        <v>4683</v>
      </c>
      <c r="N1894" s="63" t="s">
        <v>4684</v>
      </c>
      <c r="O1894" s="63"/>
      <c r="P1894" s="63" t="s">
        <v>7126</v>
      </c>
      <c r="Q1894" s="63"/>
      <c r="R1894" s="63"/>
      <c r="S1894" s="55"/>
      <c r="T1894" s="63"/>
      <c r="U1894" s="66" t="s">
        <v>976</v>
      </c>
      <c r="V1894" s="63"/>
      <c r="W1894" s="66">
        <v>9420</v>
      </c>
      <c r="X1894" s="66"/>
      <c r="Y1894" s="63" t="s">
        <v>3852</v>
      </c>
      <c r="Z1894" s="64">
        <v>37357</v>
      </c>
      <c r="AA1894" s="63">
        <v>7</v>
      </c>
      <c r="AB1894" s="63"/>
      <c r="AC1894" s="63">
        <v>576</v>
      </c>
      <c r="AD1894" s="63">
        <v>170</v>
      </c>
      <c r="AE1894" s="63">
        <v>2847</v>
      </c>
      <c r="AF1894" s="63"/>
      <c r="AG1894" s="63"/>
      <c r="AH1894" s="63">
        <v>4656</v>
      </c>
      <c r="AI1894" s="63">
        <v>1952</v>
      </c>
      <c r="AJ1894" s="63"/>
      <c r="AK1894" s="63"/>
      <c r="AL1894" s="63">
        <v>155</v>
      </c>
      <c r="AM1894" s="63">
        <v>10376</v>
      </c>
      <c r="AN1894" s="63"/>
      <c r="AO1894" s="63" t="s">
        <v>4670</v>
      </c>
      <c r="AP1894" s="17">
        <f t="shared" si="680"/>
        <v>28.7424</v>
      </c>
      <c r="AQ1894" s="17">
        <f t="shared" si="681"/>
        <v>13.9893</v>
      </c>
      <c r="AR1894" s="17">
        <f t="shared" si="676"/>
        <v>123.8445</v>
      </c>
      <c r="AS1894" s="17">
        <f t="shared" si="675"/>
        <v>0</v>
      </c>
      <c r="AT1894" s="17">
        <f t="shared" si="682"/>
        <v>166.5762</v>
      </c>
      <c r="AU1894" s="5">
        <f t="shared" si="683"/>
        <v>131.34575999999998</v>
      </c>
      <c r="AV1894" s="5">
        <f t="shared" si="684"/>
        <v>31.993279999999995</v>
      </c>
      <c r="AW1894" s="5">
        <f t="shared" si="700"/>
        <v>0</v>
      </c>
      <c r="AX1894" s="5">
        <f t="shared" si="701"/>
        <v>0</v>
      </c>
      <c r="AY1894" s="5">
        <f t="shared" si="685"/>
        <v>3.2271000000000001</v>
      </c>
      <c r="AZ1894" s="5">
        <f t="shared" si="686"/>
        <v>166.56613999999999</v>
      </c>
      <c r="BA1894" s="7">
        <f t="shared" si="687"/>
        <v>3.0197302450387874E-5</v>
      </c>
      <c r="BB1894" s="62">
        <f t="shared" si="688"/>
        <v>10356</v>
      </c>
      <c r="BC1894" s="28">
        <f t="shared" si="689"/>
        <v>-9.6469226316804938E-4</v>
      </c>
      <c r="BD1894" s="32">
        <f t="shared" si="690"/>
        <v>0.17254805908647214</v>
      </c>
      <c r="BE1894" s="32">
        <f t="shared" si="691"/>
        <v>8.3981385095830016E-2</v>
      </c>
      <c r="BF1894" s="45">
        <f t="shared" si="692"/>
        <v>0.74347055581769783</v>
      </c>
      <c r="BG1894" s="36">
        <f t="shared" si="693"/>
        <v>0.78855018192773152</v>
      </c>
      <c r="BH1894" s="33">
        <f t="shared" si="694"/>
        <v>0.1920755322780488</v>
      </c>
      <c r="BI1894" s="33">
        <f t="shared" si="695"/>
        <v>1.9374285794219643E-2</v>
      </c>
      <c r="BJ1894" s="63"/>
      <c r="BK1894" s="63">
        <v>20</v>
      </c>
      <c r="BL1894" s="63"/>
      <c r="BM1894" s="63"/>
      <c r="BN1894" s="63"/>
      <c r="BO1894" s="63"/>
      <c r="BP1894" s="63"/>
      <c r="BQ1894" s="63"/>
      <c r="BR1894" s="63"/>
      <c r="BS1894" s="63"/>
      <c r="BT1894" s="63"/>
      <c r="BU1894" s="63"/>
      <c r="BV1894" s="63"/>
      <c r="BW1894" s="63"/>
      <c r="BX1894" s="63"/>
      <c r="BY1894" s="63"/>
      <c r="BZ1894" s="63"/>
      <c r="CA1894" s="63"/>
      <c r="CB1894" s="63"/>
      <c r="CC1894" s="63"/>
      <c r="CD1894" s="63"/>
      <c r="CE1894" s="63"/>
      <c r="CF1894" s="63"/>
      <c r="CG1894" s="63"/>
      <c r="CH1894" s="63"/>
      <c r="CI1894" s="63"/>
      <c r="CJ1894" s="63"/>
      <c r="CK1894" s="63"/>
      <c r="CL1894" s="63"/>
      <c r="CM1894" s="63" t="s">
        <v>3852</v>
      </c>
      <c r="CN1894" s="63">
        <v>20020411</v>
      </c>
      <c r="CO1894" s="63" t="s">
        <v>2689</v>
      </c>
      <c r="CP1894" s="66"/>
      <c r="CQ1894" s="64">
        <v>37370</v>
      </c>
      <c r="CR1894" s="78" t="s">
        <v>2043</v>
      </c>
      <c r="CS1894" s="78" t="s">
        <v>6954</v>
      </c>
    </row>
    <row r="1895" spans="1:97">
      <c r="A1895" s="63" t="s">
        <v>3591</v>
      </c>
      <c r="B1895" s="63" t="s">
        <v>4578</v>
      </c>
      <c r="C1895" s="63">
        <v>3861</v>
      </c>
      <c r="D1895" s="19" t="s">
        <v>3782</v>
      </c>
      <c r="E1895" s="63" t="s">
        <v>1707</v>
      </c>
      <c r="F1895" s="63" t="s">
        <v>1717</v>
      </c>
      <c r="G1895" s="65" t="s">
        <v>259</v>
      </c>
      <c r="H1895" s="65">
        <v>18</v>
      </c>
      <c r="I1895" s="65">
        <v>20</v>
      </c>
      <c r="J1895" s="65">
        <v>95</v>
      </c>
      <c r="K1895" s="23">
        <v>41.713059999999999</v>
      </c>
      <c r="L1895" s="23">
        <v>-108.14610999999999</v>
      </c>
      <c r="M1895" s="61" t="s">
        <v>4579</v>
      </c>
      <c r="N1895" s="63" t="s">
        <v>4580</v>
      </c>
      <c r="O1895" s="63"/>
      <c r="P1895" s="63" t="s">
        <v>7126</v>
      </c>
      <c r="Q1895" s="63"/>
      <c r="R1895" s="63"/>
      <c r="S1895" s="55"/>
      <c r="T1895" s="63"/>
      <c r="U1895" s="66" t="s">
        <v>6351</v>
      </c>
      <c r="V1895" s="63"/>
      <c r="W1895" s="66">
        <v>9351</v>
      </c>
      <c r="X1895" s="66">
        <v>9300</v>
      </c>
      <c r="Y1895" s="63"/>
      <c r="Z1895" s="64">
        <v>36495</v>
      </c>
      <c r="AA1895" s="63">
        <v>9.24</v>
      </c>
      <c r="AB1895" s="63"/>
      <c r="AC1895" s="63">
        <v>56</v>
      </c>
      <c r="AD1895" s="63">
        <v>10</v>
      </c>
      <c r="AE1895" s="63">
        <v>4532</v>
      </c>
      <c r="AF1895" s="63">
        <v>87</v>
      </c>
      <c r="AG1895" s="63"/>
      <c r="AH1895" s="63">
        <v>6278</v>
      </c>
      <c r="AI1895" s="63">
        <v>2290</v>
      </c>
      <c r="AJ1895" s="63">
        <v>160</v>
      </c>
      <c r="AK1895" s="63"/>
      <c r="AL1895" s="63">
        <v>10</v>
      </c>
      <c r="AM1895" s="63">
        <v>12584</v>
      </c>
      <c r="AN1895" s="63"/>
      <c r="AO1895" s="63" t="s">
        <v>6091</v>
      </c>
      <c r="AP1895" s="17">
        <f t="shared" si="680"/>
        <v>2.7944</v>
      </c>
      <c r="AQ1895" s="17">
        <f t="shared" si="681"/>
        <v>0.82289999999999996</v>
      </c>
      <c r="AR1895" s="17">
        <f t="shared" si="676"/>
        <v>197.142</v>
      </c>
      <c r="AS1895" s="17">
        <f t="shared" si="675"/>
        <v>2.22546</v>
      </c>
      <c r="AT1895" s="17">
        <f t="shared" si="682"/>
        <v>202.98475999999999</v>
      </c>
      <c r="AU1895" s="5">
        <f t="shared" si="683"/>
        <v>177.10237999999998</v>
      </c>
      <c r="AV1895" s="5">
        <f t="shared" si="684"/>
        <v>37.533099999999997</v>
      </c>
      <c r="AW1895" s="5">
        <f t="shared" si="700"/>
        <v>5.3327999999999998</v>
      </c>
      <c r="AX1895" s="5">
        <f t="shared" si="701"/>
        <v>0</v>
      </c>
      <c r="AY1895" s="5">
        <f t="shared" si="685"/>
        <v>0.20820000000000002</v>
      </c>
      <c r="AZ1895" s="5">
        <f t="shared" si="686"/>
        <v>220.17647999999997</v>
      </c>
      <c r="BA1895" s="7">
        <f t="shared" si="687"/>
        <v>-4.062687783030406E-2</v>
      </c>
      <c r="BB1895" s="62">
        <f t="shared" si="688"/>
        <v>13423</v>
      </c>
      <c r="BC1895" s="28">
        <f t="shared" si="689"/>
        <v>3.2260545237820584E-2</v>
      </c>
      <c r="BD1895" s="32">
        <f t="shared" si="690"/>
        <v>1.3766550749918369E-2</v>
      </c>
      <c r="BE1895" s="32">
        <f t="shared" si="691"/>
        <v>4.0539989307571663E-3</v>
      </c>
      <c r="BF1895" s="35">
        <f t="shared" si="692"/>
        <v>0.98217945031932441</v>
      </c>
      <c r="BG1895" s="36">
        <f t="shared" si="693"/>
        <v>0.80436557074579451</v>
      </c>
      <c r="BH1895" s="33">
        <f t="shared" si="694"/>
        <v>0.17046825346649197</v>
      </c>
      <c r="BI1895" s="33">
        <f t="shared" si="695"/>
        <v>9.4560508915393713E-4</v>
      </c>
      <c r="BJ1895" s="63"/>
      <c r="BK1895" s="63">
        <v>3.53</v>
      </c>
      <c r="BL1895" s="63"/>
      <c r="BM1895" s="63"/>
      <c r="BN1895" s="63"/>
      <c r="BO1895" s="63">
        <v>146.58000000000001</v>
      </c>
      <c r="BP1895" s="63">
        <v>0.1</v>
      </c>
      <c r="BQ1895" s="63"/>
      <c r="BR1895" s="63"/>
      <c r="BS1895" s="63">
        <v>4.18</v>
      </c>
      <c r="BT1895" s="63"/>
      <c r="BU1895" s="63">
        <v>0.09</v>
      </c>
      <c r="BV1895" s="63">
        <v>0.01</v>
      </c>
      <c r="BW1895" s="63"/>
      <c r="BX1895" s="63"/>
      <c r="BY1895" s="63"/>
      <c r="BZ1895" s="63"/>
      <c r="CA1895" s="63"/>
      <c r="CB1895" s="63"/>
      <c r="CC1895" s="63"/>
      <c r="CD1895" s="63"/>
      <c r="CE1895" s="63">
        <v>0.03</v>
      </c>
      <c r="CF1895" s="63"/>
      <c r="CG1895" s="63">
        <v>0.8</v>
      </c>
      <c r="CH1895" s="63"/>
      <c r="CI1895" s="63"/>
      <c r="CJ1895" s="63"/>
      <c r="CK1895" s="63"/>
      <c r="CL1895" s="63"/>
      <c r="CM1895" s="63"/>
      <c r="CN1895" s="63">
        <v>19991201</v>
      </c>
      <c r="CO1895" s="63" t="s">
        <v>4581</v>
      </c>
      <c r="CP1895" s="66"/>
      <c r="CQ1895" s="64">
        <v>36515</v>
      </c>
      <c r="CR1895" s="78" t="s">
        <v>2043</v>
      </c>
      <c r="CS1895" s="78" t="s">
        <v>6954</v>
      </c>
    </row>
    <row r="1896" spans="1:97">
      <c r="A1896" s="63" t="s">
        <v>3591</v>
      </c>
      <c r="B1896" s="63" t="s">
        <v>4648</v>
      </c>
      <c r="C1896" s="63">
        <v>3621</v>
      </c>
      <c r="D1896" s="19" t="s">
        <v>3782</v>
      </c>
      <c r="E1896" s="63" t="s">
        <v>1707</v>
      </c>
      <c r="F1896" s="63" t="s">
        <v>1717</v>
      </c>
      <c r="G1896" s="65" t="s">
        <v>259</v>
      </c>
      <c r="H1896" s="65">
        <v>19</v>
      </c>
      <c r="I1896" s="65">
        <v>20</v>
      </c>
      <c r="J1896" s="65">
        <v>95</v>
      </c>
      <c r="K1896" s="23">
        <v>41.69858</v>
      </c>
      <c r="L1896" s="23">
        <v>-108.14585599999999</v>
      </c>
      <c r="M1896" s="61" t="s">
        <v>4649</v>
      </c>
      <c r="N1896" s="63" t="s">
        <v>4650</v>
      </c>
      <c r="O1896" s="63"/>
      <c r="P1896" s="63" t="s">
        <v>7126</v>
      </c>
      <c r="Q1896" s="63"/>
      <c r="R1896" s="63"/>
      <c r="S1896" s="55"/>
      <c r="T1896" s="63"/>
      <c r="U1896" s="66" t="s">
        <v>4651</v>
      </c>
      <c r="V1896" s="63"/>
      <c r="W1896" s="66">
        <v>9350</v>
      </c>
      <c r="X1896" s="66">
        <v>9350</v>
      </c>
      <c r="Y1896" s="63" t="s">
        <v>3852</v>
      </c>
      <c r="Z1896" s="64">
        <v>37784</v>
      </c>
      <c r="AA1896" s="63">
        <v>7.38</v>
      </c>
      <c r="AB1896" s="63"/>
      <c r="AC1896" s="63">
        <v>352</v>
      </c>
      <c r="AD1896" s="63">
        <v>185</v>
      </c>
      <c r="AE1896" s="63">
        <v>5684</v>
      </c>
      <c r="AF1896" s="63"/>
      <c r="AG1896" s="63"/>
      <c r="AH1896" s="63">
        <v>7900</v>
      </c>
      <c r="AI1896" s="63">
        <v>2501</v>
      </c>
      <c r="AJ1896" s="63"/>
      <c r="AK1896" s="63"/>
      <c r="AL1896" s="63">
        <v>778</v>
      </c>
      <c r="AM1896" s="63">
        <v>17447</v>
      </c>
      <c r="AN1896" s="63"/>
      <c r="AO1896" s="63" t="s">
        <v>2693</v>
      </c>
      <c r="AP1896" s="17">
        <f t="shared" si="680"/>
        <v>17.564799999999998</v>
      </c>
      <c r="AQ1896" s="17">
        <f t="shared" si="681"/>
        <v>15.223650000000001</v>
      </c>
      <c r="AR1896" s="17">
        <f t="shared" si="676"/>
        <v>247.25399999999999</v>
      </c>
      <c r="AS1896" s="17">
        <f t="shared" ref="AS1896:AS1959" si="702">IF(AF1896&gt;0,AF1896*0.02558,0)</f>
        <v>0</v>
      </c>
      <c r="AT1896" s="17">
        <f t="shared" si="682"/>
        <v>280.04244999999997</v>
      </c>
      <c r="AU1896" s="5">
        <f t="shared" si="683"/>
        <v>222.85899999999998</v>
      </c>
      <c r="AV1896" s="5">
        <f t="shared" si="684"/>
        <v>40.991389999999996</v>
      </c>
      <c r="AW1896" s="5">
        <f t="shared" si="700"/>
        <v>0</v>
      </c>
      <c r="AX1896" s="5">
        <f t="shared" si="701"/>
        <v>0</v>
      </c>
      <c r="AY1896" s="5">
        <f t="shared" si="685"/>
        <v>16.197960000000002</v>
      </c>
      <c r="AZ1896" s="5">
        <f t="shared" si="686"/>
        <v>280.04834999999997</v>
      </c>
      <c r="BA1896" s="7">
        <f t="shared" si="687"/>
        <v>-1.0534006271834688E-5</v>
      </c>
      <c r="BB1896" s="62">
        <f t="shared" si="688"/>
        <v>17400</v>
      </c>
      <c r="BC1896" s="28">
        <f t="shared" si="689"/>
        <v>-1.3487531207851465E-3</v>
      </c>
      <c r="BD1896" s="32">
        <f t="shared" si="690"/>
        <v>6.2721919480421634E-2</v>
      </c>
      <c r="BE1896" s="32">
        <f t="shared" si="691"/>
        <v>5.4361936913492948E-2</v>
      </c>
      <c r="BF1896" s="35">
        <f t="shared" si="692"/>
        <v>0.8829161436060855</v>
      </c>
      <c r="BG1896" s="36">
        <f t="shared" si="693"/>
        <v>0.79578758453674159</v>
      </c>
      <c r="BH1896" s="33">
        <f t="shared" si="694"/>
        <v>0.14637254602642721</v>
      </c>
      <c r="BI1896" s="33">
        <f t="shared" si="695"/>
        <v>5.7839869436831191E-2</v>
      </c>
      <c r="BJ1896" s="63"/>
      <c r="BK1896" s="63">
        <v>47</v>
      </c>
      <c r="BL1896" s="63"/>
      <c r="BM1896" s="63"/>
      <c r="BN1896" s="63"/>
      <c r="BO1896" s="63"/>
      <c r="BP1896" s="63"/>
      <c r="BQ1896" s="63"/>
      <c r="BR1896" s="63"/>
      <c r="BS1896" s="63"/>
      <c r="BT1896" s="63"/>
      <c r="BU1896" s="63"/>
      <c r="BV1896" s="63"/>
      <c r="BW1896" s="63"/>
      <c r="BX1896" s="63"/>
      <c r="BY1896" s="63"/>
      <c r="BZ1896" s="63"/>
      <c r="CA1896" s="63"/>
      <c r="CB1896" s="63"/>
      <c r="CC1896" s="63"/>
      <c r="CD1896" s="63"/>
      <c r="CE1896" s="63"/>
      <c r="CF1896" s="63"/>
      <c r="CG1896" s="63"/>
      <c r="CH1896" s="63"/>
      <c r="CI1896" s="63"/>
      <c r="CJ1896" s="63"/>
      <c r="CK1896" s="63"/>
      <c r="CL1896" s="63"/>
      <c r="CM1896" s="63" t="s">
        <v>3852</v>
      </c>
      <c r="CN1896" s="63">
        <v>20030612</v>
      </c>
      <c r="CO1896" s="63" t="s">
        <v>2689</v>
      </c>
      <c r="CP1896" s="66"/>
      <c r="CQ1896" s="64">
        <v>37419</v>
      </c>
      <c r="CR1896" s="78" t="s">
        <v>2043</v>
      </c>
      <c r="CS1896" s="78" t="s">
        <v>6954</v>
      </c>
    </row>
    <row r="1897" spans="1:97">
      <c r="A1897" s="20" t="s">
        <v>3591</v>
      </c>
      <c r="B1897" s="16" t="s">
        <v>6718</v>
      </c>
      <c r="F1897" s="19" t="s">
        <v>1717</v>
      </c>
      <c r="H1897" s="47">
        <v>23</v>
      </c>
      <c r="I1897" s="47">
        <v>20</v>
      </c>
      <c r="J1897" s="47">
        <v>95</v>
      </c>
      <c r="K1897" s="23">
        <v>41.693592000000002</v>
      </c>
      <c r="L1897" s="23">
        <v>-108.07104099999999</v>
      </c>
      <c r="M1897" s="61" t="s">
        <v>528</v>
      </c>
      <c r="N1897" s="19" t="s">
        <v>7006</v>
      </c>
      <c r="P1897" s="19" t="s">
        <v>7126</v>
      </c>
      <c r="W1897" s="46">
        <v>9770</v>
      </c>
      <c r="Y1897" s="63" t="s">
        <v>3798</v>
      </c>
      <c r="Z1897" s="48">
        <v>28949</v>
      </c>
      <c r="AA1897" s="19">
        <v>6.8</v>
      </c>
      <c r="AB1897" s="19" t="s">
        <v>3789</v>
      </c>
      <c r="AC1897" s="19">
        <v>167</v>
      </c>
      <c r="AD1897" s="19">
        <v>82</v>
      </c>
      <c r="AE1897" s="19">
        <v>247</v>
      </c>
      <c r="AF1897" s="19">
        <v>5</v>
      </c>
      <c r="AH1897" s="19">
        <v>50</v>
      </c>
      <c r="AI1897" s="19">
        <v>329</v>
      </c>
      <c r="AJ1897" s="19">
        <v>0</v>
      </c>
      <c r="AK1897" s="6">
        <v>0</v>
      </c>
      <c r="AL1897" s="19">
        <v>920</v>
      </c>
      <c r="AM1897" s="19">
        <v>1633</v>
      </c>
      <c r="AN1897" s="53"/>
      <c r="AO1897" s="63" t="s">
        <v>3433</v>
      </c>
      <c r="AP1897" s="17">
        <f t="shared" si="680"/>
        <v>8.3332999999999995</v>
      </c>
      <c r="AQ1897" s="17">
        <f t="shared" si="681"/>
        <v>6.7477800000000006</v>
      </c>
      <c r="AR1897" s="17">
        <f t="shared" si="676"/>
        <v>10.744499999999999</v>
      </c>
      <c r="AS1897" s="17">
        <f t="shared" si="702"/>
        <v>0.12789999999999999</v>
      </c>
      <c r="AT1897" s="17">
        <f t="shared" si="682"/>
        <v>25.953479999999999</v>
      </c>
      <c r="AU1897" s="5">
        <f t="shared" si="683"/>
        <v>1.4104999999999999</v>
      </c>
      <c r="AV1897" s="5">
        <f t="shared" si="684"/>
        <v>5.3923099999999993</v>
      </c>
      <c r="AW1897" s="5">
        <f t="shared" si="700"/>
        <v>0</v>
      </c>
      <c r="AX1897" s="5">
        <f t="shared" si="701"/>
        <v>0</v>
      </c>
      <c r="AY1897" s="5">
        <f t="shared" si="685"/>
        <v>19.154400000000003</v>
      </c>
      <c r="AZ1897" s="5">
        <f t="shared" si="686"/>
        <v>25.957210000000003</v>
      </c>
      <c r="BA1897" s="7">
        <f t="shared" si="687"/>
        <v>-7.1854178782914492E-5</v>
      </c>
      <c r="BB1897" s="62">
        <f t="shared" si="688"/>
        <v>1800</v>
      </c>
      <c r="BC1897" s="6">
        <f t="shared" si="689"/>
        <v>4.8645499563064375E-2</v>
      </c>
      <c r="BD1897" s="32">
        <f t="shared" si="690"/>
        <v>0.32108603547578207</v>
      </c>
      <c r="BE1897" s="32">
        <f t="shared" si="691"/>
        <v>0.25999519139629834</v>
      </c>
      <c r="BF1897" s="45">
        <f t="shared" si="692"/>
        <v>0.41891877312791964</v>
      </c>
      <c r="BG1897" s="33">
        <f t="shared" si="693"/>
        <v>5.4339430162178431E-2</v>
      </c>
      <c r="BH1897" s="33">
        <f t="shared" si="694"/>
        <v>0.20773842797434697</v>
      </c>
      <c r="BI1897" s="37">
        <f t="shared" si="695"/>
        <v>0.73792214186347449</v>
      </c>
      <c r="BJ1897" s="6">
        <v>0</v>
      </c>
      <c r="BK1897" s="19">
        <v>0</v>
      </c>
      <c r="BL1897" s="19">
        <v>0</v>
      </c>
      <c r="BM1897" s="19">
        <v>1173</v>
      </c>
      <c r="BN1897" s="19">
        <v>0</v>
      </c>
      <c r="BO1897" s="31"/>
      <c r="BP1897" s="19">
        <v>0</v>
      </c>
      <c r="BQ1897" s="19">
        <v>0</v>
      </c>
      <c r="BR1897" s="19">
        <v>0</v>
      </c>
      <c r="BS1897" s="19">
        <v>0</v>
      </c>
      <c r="BT1897" s="19">
        <v>0</v>
      </c>
      <c r="BU1897" s="19">
        <v>0</v>
      </c>
      <c r="BV1897" s="19">
        <v>0</v>
      </c>
      <c r="BW1897" s="19">
        <v>0</v>
      </c>
      <c r="BX1897" s="19"/>
      <c r="BY1897" s="19"/>
      <c r="BZ1897" s="19"/>
      <c r="CA1897" s="19"/>
      <c r="CB1897" s="19"/>
      <c r="CC1897" s="19"/>
      <c r="CD1897" s="19"/>
      <c r="CE1897" s="19"/>
      <c r="CF1897" s="19"/>
      <c r="CG1897" s="19"/>
      <c r="CH1897" s="19"/>
      <c r="CI1897" s="19"/>
      <c r="CJ1897" s="19"/>
      <c r="CK1897" s="19"/>
      <c r="CL1897" s="19"/>
      <c r="CM1897" s="63" t="s">
        <v>4629</v>
      </c>
      <c r="CN1897" s="63">
        <v>19790404</v>
      </c>
      <c r="CO1897" s="63"/>
      <c r="CP1897" s="66"/>
      <c r="CQ1897" s="63"/>
      <c r="CR1897" s="78" t="s">
        <v>2043</v>
      </c>
      <c r="CS1897" s="78" t="s">
        <v>6954</v>
      </c>
    </row>
    <row r="1898" spans="1:97">
      <c r="A1898" s="20" t="s">
        <v>3591</v>
      </c>
      <c r="B1898" s="16" t="s">
        <v>6718</v>
      </c>
      <c r="F1898" s="19" t="s">
        <v>1717</v>
      </c>
      <c r="H1898" s="47">
        <v>23</v>
      </c>
      <c r="I1898" s="47">
        <v>20</v>
      </c>
      <c r="J1898" s="47">
        <v>95</v>
      </c>
      <c r="K1898" s="23">
        <v>41.693592000000002</v>
      </c>
      <c r="L1898" s="23">
        <v>-108.07104099999999</v>
      </c>
      <c r="M1898" s="61" t="s">
        <v>528</v>
      </c>
      <c r="N1898" s="19" t="s">
        <v>7006</v>
      </c>
      <c r="P1898" s="19" t="s">
        <v>7126</v>
      </c>
      <c r="W1898" s="46">
        <v>9770</v>
      </c>
      <c r="Y1898" s="63" t="s">
        <v>3798</v>
      </c>
      <c r="Z1898" s="48">
        <v>28949</v>
      </c>
      <c r="AA1898" s="19">
        <v>7</v>
      </c>
      <c r="AB1898" s="19" t="s">
        <v>3789</v>
      </c>
      <c r="AC1898" s="19">
        <v>194</v>
      </c>
      <c r="AD1898" s="19">
        <v>92</v>
      </c>
      <c r="AE1898" s="19">
        <v>327</v>
      </c>
      <c r="AF1898" s="19">
        <v>14</v>
      </c>
      <c r="AH1898" s="19">
        <v>60</v>
      </c>
      <c r="AI1898" s="19">
        <v>671</v>
      </c>
      <c r="AJ1898" s="19">
        <v>0</v>
      </c>
      <c r="AK1898" s="6">
        <v>0</v>
      </c>
      <c r="AL1898" s="19">
        <v>920</v>
      </c>
      <c r="AM1898" s="19">
        <v>1937</v>
      </c>
      <c r="AN1898" s="53"/>
      <c r="AO1898" s="63" t="s">
        <v>3433</v>
      </c>
      <c r="AP1898" s="17">
        <f t="shared" si="680"/>
        <v>9.6806000000000001</v>
      </c>
      <c r="AQ1898" s="17">
        <f t="shared" si="681"/>
        <v>7.5706800000000003</v>
      </c>
      <c r="AR1898" s="17">
        <f t="shared" si="676"/>
        <v>14.224499999999999</v>
      </c>
      <c r="AS1898" s="17">
        <f t="shared" si="702"/>
        <v>0.35811999999999999</v>
      </c>
      <c r="AT1898" s="17">
        <f t="shared" si="682"/>
        <v>31.8339</v>
      </c>
      <c r="AU1898" s="5">
        <f t="shared" si="683"/>
        <v>1.6925999999999999</v>
      </c>
      <c r="AV1898" s="5">
        <f t="shared" si="684"/>
        <v>10.997689999999999</v>
      </c>
      <c r="AW1898" s="5">
        <f t="shared" si="700"/>
        <v>0</v>
      </c>
      <c r="AX1898" s="5">
        <f t="shared" si="701"/>
        <v>0</v>
      </c>
      <c r="AY1898" s="5">
        <f t="shared" si="685"/>
        <v>19.154400000000003</v>
      </c>
      <c r="AZ1898" s="5">
        <f t="shared" si="686"/>
        <v>31.84469</v>
      </c>
      <c r="BA1898" s="7">
        <f t="shared" si="687"/>
        <v>-1.6944470661175252E-4</v>
      </c>
      <c r="BB1898" s="62">
        <f t="shared" si="688"/>
        <v>2278</v>
      </c>
      <c r="BC1898" s="6">
        <f t="shared" si="689"/>
        <v>8.0901542111506519E-2</v>
      </c>
      <c r="BD1898" s="32">
        <f t="shared" si="690"/>
        <v>0.30409720455237971</v>
      </c>
      <c r="BE1898" s="32">
        <f t="shared" si="691"/>
        <v>0.23781817496442473</v>
      </c>
      <c r="BF1898" s="45">
        <f t="shared" si="692"/>
        <v>0.45808462048319554</v>
      </c>
      <c r="BG1898" s="33">
        <f t="shared" si="693"/>
        <v>5.3151718543970751E-2</v>
      </c>
      <c r="BH1898" s="33">
        <f t="shared" si="694"/>
        <v>0.34535396639125704</v>
      </c>
      <c r="BI1898" s="37">
        <f t="shared" si="695"/>
        <v>0.60149431506477224</v>
      </c>
      <c r="BJ1898" s="6">
        <v>0</v>
      </c>
      <c r="BK1898" s="19">
        <v>0</v>
      </c>
      <c r="BL1898" s="19">
        <v>0</v>
      </c>
      <c r="BM1898" s="19">
        <v>1410</v>
      </c>
      <c r="BN1898" s="19">
        <v>0</v>
      </c>
      <c r="BO1898" s="31"/>
      <c r="BP1898" s="19">
        <v>0</v>
      </c>
      <c r="BQ1898" s="19">
        <v>0</v>
      </c>
      <c r="BR1898" s="19">
        <v>0</v>
      </c>
      <c r="BS1898" s="19">
        <v>0</v>
      </c>
      <c r="BT1898" s="19">
        <v>0</v>
      </c>
      <c r="BU1898" s="19">
        <v>0</v>
      </c>
      <c r="BV1898" s="19">
        <v>0</v>
      </c>
      <c r="BW1898" s="19">
        <v>0</v>
      </c>
      <c r="BX1898" s="19"/>
      <c r="BY1898" s="19"/>
      <c r="BZ1898" s="19"/>
      <c r="CA1898" s="19"/>
      <c r="CB1898" s="19"/>
      <c r="CC1898" s="19"/>
      <c r="CD1898" s="19"/>
      <c r="CE1898" s="19"/>
      <c r="CF1898" s="19"/>
      <c r="CG1898" s="19"/>
      <c r="CH1898" s="19"/>
      <c r="CI1898" s="19"/>
      <c r="CJ1898" s="19"/>
      <c r="CK1898" s="19"/>
      <c r="CL1898" s="19"/>
      <c r="CM1898" s="63" t="s">
        <v>4626</v>
      </c>
      <c r="CN1898" s="63">
        <v>19790404</v>
      </c>
      <c r="CO1898" s="63"/>
      <c r="CP1898" s="66"/>
      <c r="CQ1898" s="63"/>
      <c r="CR1898" s="78" t="s">
        <v>2043</v>
      </c>
      <c r="CS1898" s="78" t="s">
        <v>6954</v>
      </c>
    </row>
    <row r="1899" spans="1:97">
      <c r="A1899" s="20" t="s">
        <v>3591</v>
      </c>
      <c r="B1899" s="16" t="s">
        <v>6718</v>
      </c>
      <c r="F1899" s="19" t="s">
        <v>1717</v>
      </c>
      <c r="H1899" s="47">
        <v>23</v>
      </c>
      <c r="I1899" s="47">
        <v>20</v>
      </c>
      <c r="J1899" s="47">
        <v>95</v>
      </c>
      <c r="K1899" s="23">
        <v>41.693592000000002</v>
      </c>
      <c r="L1899" s="23">
        <v>-108.07104099999999</v>
      </c>
      <c r="M1899" s="61" t="s">
        <v>528</v>
      </c>
      <c r="N1899" s="19" t="s">
        <v>7006</v>
      </c>
      <c r="P1899" s="19" t="s">
        <v>7126</v>
      </c>
      <c r="W1899" s="46">
        <v>9770</v>
      </c>
      <c r="Y1899" s="63" t="s">
        <v>3798</v>
      </c>
      <c r="Z1899" s="48">
        <v>28949</v>
      </c>
      <c r="AA1899" s="19">
        <v>8.1999999999999993</v>
      </c>
      <c r="AB1899" s="19" t="s">
        <v>3789</v>
      </c>
      <c r="AC1899" s="19">
        <v>118</v>
      </c>
      <c r="AD1899" s="19">
        <v>65</v>
      </c>
      <c r="AE1899" s="19">
        <v>1110</v>
      </c>
      <c r="AF1899" s="19">
        <v>41</v>
      </c>
      <c r="AH1899" s="19">
        <v>160</v>
      </c>
      <c r="AI1899" s="19">
        <v>1257</v>
      </c>
      <c r="AJ1899" s="19">
        <v>96</v>
      </c>
      <c r="AK1899" s="6">
        <v>0</v>
      </c>
      <c r="AL1899" s="19">
        <v>1550</v>
      </c>
      <c r="AM1899" s="19">
        <v>3759</v>
      </c>
      <c r="AN1899" s="53"/>
      <c r="AO1899" s="63" t="s">
        <v>3433</v>
      </c>
      <c r="AP1899" s="17">
        <f t="shared" si="680"/>
        <v>5.8882000000000003</v>
      </c>
      <c r="AQ1899" s="17">
        <f t="shared" si="681"/>
        <v>5.3488500000000005</v>
      </c>
      <c r="AR1899" s="17">
        <f t="shared" si="676"/>
        <v>48.284999999999997</v>
      </c>
      <c r="AS1899" s="17">
        <f t="shared" si="702"/>
        <v>1.04878</v>
      </c>
      <c r="AT1899" s="17">
        <f t="shared" si="682"/>
        <v>60.570829999999994</v>
      </c>
      <c r="AU1899" s="5">
        <f t="shared" si="683"/>
        <v>4.5136000000000003</v>
      </c>
      <c r="AV1899" s="5">
        <f t="shared" si="684"/>
        <v>20.602229999999999</v>
      </c>
      <c r="AW1899" s="5">
        <f t="shared" si="700"/>
        <v>3.1996799999999999</v>
      </c>
      <c r="AX1899" s="5">
        <f t="shared" si="701"/>
        <v>0</v>
      </c>
      <c r="AY1899" s="5">
        <f t="shared" si="685"/>
        <v>32.271000000000001</v>
      </c>
      <c r="AZ1899" s="5">
        <f t="shared" si="686"/>
        <v>60.586510000000004</v>
      </c>
      <c r="BA1899" s="7">
        <f t="shared" si="687"/>
        <v>-1.2941849003956634E-4</v>
      </c>
      <c r="BB1899" s="62">
        <f t="shared" si="688"/>
        <v>4397</v>
      </c>
      <c r="BC1899" s="6">
        <f t="shared" si="689"/>
        <v>7.822461991172143E-2</v>
      </c>
      <c r="BD1899" s="32">
        <f t="shared" si="690"/>
        <v>9.7211809711044095E-2</v>
      </c>
      <c r="BE1899" s="32">
        <f t="shared" si="691"/>
        <v>8.830735850903812E-2</v>
      </c>
      <c r="BF1899" s="35">
        <f t="shared" si="692"/>
        <v>0.81448083177991781</v>
      </c>
      <c r="BG1899" s="33">
        <f t="shared" si="693"/>
        <v>7.449843207671146E-2</v>
      </c>
      <c r="BH1899" s="33">
        <f t="shared" si="694"/>
        <v>0.34004648889662065</v>
      </c>
      <c r="BI1899" s="37">
        <f t="shared" si="695"/>
        <v>0.53264332274626813</v>
      </c>
      <c r="BJ1899" s="6">
        <v>0</v>
      </c>
      <c r="BK1899" s="19">
        <v>0</v>
      </c>
      <c r="BL1899" s="19">
        <v>0</v>
      </c>
      <c r="BM1899" s="19">
        <v>2788</v>
      </c>
      <c r="BN1899" s="19">
        <v>0</v>
      </c>
      <c r="BO1899" s="31"/>
      <c r="BP1899" s="19">
        <v>0</v>
      </c>
      <c r="BQ1899" s="19">
        <v>0</v>
      </c>
      <c r="BR1899" s="19">
        <v>0</v>
      </c>
      <c r="BS1899" s="19">
        <v>0</v>
      </c>
      <c r="BT1899" s="19">
        <v>0</v>
      </c>
      <c r="BU1899" s="19">
        <v>0</v>
      </c>
      <c r="BV1899" s="19">
        <v>0</v>
      </c>
      <c r="BW1899" s="19">
        <v>0</v>
      </c>
      <c r="BX1899" s="19"/>
      <c r="BY1899" s="19"/>
      <c r="BZ1899" s="19"/>
      <c r="CA1899" s="19"/>
      <c r="CB1899" s="19"/>
      <c r="CC1899" s="19"/>
      <c r="CD1899" s="19"/>
      <c r="CE1899" s="19"/>
      <c r="CF1899" s="19"/>
      <c r="CG1899" s="19"/>
      <c r="CH1899" s="19"/>
      <c r="CI1899" s="19"/>
      <c r="CJ1899" s="19"/>
      <c r="CK1899" s="19"/>
      <c r="CL1899" s="19"/>
      <c r="CM1899" s="63" t="s">
        <v>4628</v>
      </c>
      <c r="CN1899" s="63">
        <v>19790404</v>
      </c>
      <c r="CO1899" s="63"/>
      <c r="CP1899" s="66"/>
      <c r="CQ1899" s="63"/>
      <c r="CR1899" s="78" t="s">
        <v>2043</v>
      </c>
      <c r="CS1899" s="78" t="s">
        <v>6954</v>
      </c>
    </row>
    <row r="1900" spans="1:97">
      <c r="A1900" s="63" t="s">
        <v>3591</v>
      </c>
      <c r="B1900" s="63" t="s">
        <v>4691</v>
      </c>
      <c r="C1900" s="63">
        <v>4780</v>
      </c>
      <c r="D1900" s="19" t="s">
        <v>3782</v>
      </c>
      <c r="E1900" s="63" t="s">
        <v>1707</v>
      </c>
      <c r="F1900" s="63" t="s">
        <v>1717</v>
      </c>
      <c r="G1900" s="65" t="s">
        <v>3599</v>
      </c>
      <c r="H1900" s="65">
        <v>25</v>
      </c>
      <c r="I1900" s="65">
        <v>20</v>
      </c>
      <c r="J1900" s="65">
        <v>95</v>
      </c>
      <c r="K1900" s="23">
        <v>41.679614999999998</v>
      </c>
      <c r="L1900" s="23">
        <v>-108.06216999999999</v>
      </c>
      <c r="M1900" s="61" t="s">
        <v>4694</v>
      </c>
      <c r="N1900" s="63" t="s">
        <v>4695</v>
      </c>
      <c r="O1900" s="63"/>
      <c r="P1900" s="63" t="s">
        <v>7126</v>
      </c>
      <c r="Q1900" s="63"/>
      <c r="R1900" s="63"/>
      <c r="S1900" s="55">
        <f>IF(U1900&gt;0,V1900-U1900,"")</f>
        <v>4</v>
      </c>
      <c r="T1900" s="63"/>
      <c r="U1900" s="66">
        <v>9416</v>
      </c>
      <c r="V1900" s="63">
        <v>9420</v>
      </c>
      <c r="W1900" s="66">
        <v>10000</v>
      </c>
      <c r="X1900" s="66">
        <v>9954</v>
      </c>
      <c r="Y1900" s="63"/>
      <c r="Z1900" s="64">
        <v>38855</v>
      </c>
      <c r="AA1900" s="63">
        <v>8.25</v>
      </c>
      <c r="AB1900" s="63"/>
      <c r="AC1900" s="63">
        <v>89</v>
      </c>
      <c r="AD1900" s="63">
        <v>19</v>
      </c>
      <c r="AE1900" s="63">
        <v>2852</v>
      </c>
      <c r="AF1900" s="63">
        <v>0</v>
      </c>
      <c r="AG1900" s="63"/>
      <c r="AH1900" s="63">
        <v>3650</v>
      </c>
      <c r="AI1900" s="63">
        <v>1600</v>
      </c>
      <c r="AJ1900" s="63">
        <v>0</v>
      </c>
      <c r="AK1900" s="63">
        <v>0</v>
      </c>
      <c r="AL1900" s="63">
        <v>0</v>
      </c>
      <c r="AM1900" s="63">
        <v>8211</v>
      </c>
      <c r="AN1900" s="63"/>
      <c r="AO1900" s="63" t="s">
        <v>3431</v>
      </c>
      <c r="AP1900" s="17">
        <f t="shared" si="680"/>
        <v>4.4410999999999996</v>
      </c>
      <c r="AQ1900" s="17">
        <f t="shared" si="681"/>
        <v>1.56351</v>
      </c>
      <c r="AR1900" s="17">
        <f t="shared" si="676"/>
        <v>124.062</v>
      </c>
      <c r="AS1900" s="17">
        <f t="shared" si="702"/>
        <v>0</v>
      </c>
      <c r="AT1900" s="17">
        <f t="shared" si="682"/>
        <v>130.06661</v>
      </c>
      <c r="AU1900" s="5">
        <f t="shared" si="683"/>
        <v>102.9665</v>
      </c>
      <c r="AV1900" s="5">
        <f t="shared" si="684"/>
        <v>26.223999999999997</v>
      </c>
      <c r="AW1900" s="5">
        <f t="shared" si="700"/>
        <v>0</v>
      </c>
      <c r="AX1900" s="5">
        <f t="shared" si="701"/>
        <v>0</v>
      </c>
      <c r="AY1900" s="5">
        <f t="shared" si="685"/>
        <v>0</v>
      </c>
      <c r="AZ1900" s="5">
        <f t="shared" si="686"/>
        <v>129.19049999999999</v>
      </c>
      <c r="BA1900" s="7">
        <f t="shared" si="687"/>
        <v>3.3793094430467547E-3</v>
      </c>
      <c r="BB1900" s="62">
        <f t="shared" si="688"/>
        <v>8210</v>
      </c>
      <c r="BC1900" s="28">
        <f t="shared" si="689"/>
        <v>-6.0897631082150903E-5</v>
      </c>
      <c r="BD1900" s="32">
        <f t="shared" si="690"/>
        <v>3.4144812415730676E-2</v>
      </c>
      <c r="BE1900" s="32">
        <f t="shared" si="691"/>
        <v>1.2020840706158175E-2</v>
      </c>
      <c r="BF1900" s="35">
        <f t="shared" si="692"/>
        <v>0.95383434687811119</v>
      </c>
      <c r="BG1900" s="36">
        <f t="shared" si="693"/>
        <v>0.79701293825784414</v>
      </c>
      <c r="BH1900" s="33">
        <f t="shared" si="694"/>
        <v>0.20298706174215597</v>
      </c>
      <c r="BI1900" s="33">
        <f t="shared" si="695"/>
        <v>0</v>
      </c>
      <c r="BJ1900" s="63">
        <v>0</v>
      </c>
      <c r="BK1900" s="63">
        <v>1</v>
      </c>
      <c r="BL1900" s="63">
        <v>0</v>
      </c>
      <c r="BM1900" s="63">
        <v>0</v>
      </c>
      <c r="BN1900" s="63">
        <v>0</v>
      </c>
      <c r="BO1900" s="63">
        <v>0</v>
      </c>
      <c r="BP1900" s="63">
        <v>0</v>
      </c>
      <c r="BQ1900" s="63">
        <v>0</v>
      </c>
      <c r="BR1900" s="63">
        <v>0</v>
      </c>
      <c r="BS1900" s="63">
        <v>0</v>
      </c>
      <c r="BT1900" s="63">
        <v>0</v>
      </c>
      <c r="BU1900" s="63">
        <v>0</v>
      </c>
      <c r="BV1900" s="63">
        <v>0</v>
      </c>
      <c r="BW1900" s="63">
        <v>0</v>
      </c>
      <c r="BX1900" s="63"/>
      <c r="BY1900" s="63"/>
      <c r="BZ1900" s="63"/>
      <c r="CA1900" s="63"/>
      <c r="CB1900" s="63"/>
      <c r="CC1900" s="63"/>
      <c r="CD1900" s="63"/>
      <c r="CE1900" s="63"/>
      <c r="CF1900" s="63"/>
      <c r="CG1900" s="63"/>
      <c r="CH1900" s="63"/>
      <c r="CI1900" s="63"/>
      <c r="CJ1900" s="63"/>
      <c r="CK1900" s="63"/>
      <c r="CL1900" s="63"/>
      <c r="CM1900" s="63"/>
      <c r="CN1900" s="63">
        <v>20060518</v>
      </c>
      <c r="CO1900" s="63" t="s">
        <v>4696</v>
      </c>
      <c r="CP1900" s="66"/>
      <c r="CQ1900" s="64">
        <v>38867</v>
      </c>
      <c r="CR1900" s="78" t="s">
        <v>2043</v>
      </c>
      <c r="CS1900" s="78" t="s">
        <v>6954</v>
      </c>
    </row>
    <row r="1901" spans="1:97">
      <c r="A1901" s="63" t="s">
        <v>3591</v>
      </c>
      <c r="B1901" s="63" t="s">
        <v>4691</v>
      </c>
      <c r="C1901" s="63">
        <v>4437</v>
      </c>
      <c r="D1901" s="19" t="s">
        <v>3782</v>
      </c>
      <c r="E1901" s="63" t="s">
        <v>1707</v>
      </c>
      <c r="F1901" s="63" t="s">
        <v>1717</v>
      </c>
      <c r="G1901" s="65" t="s">
        <v>3609</v>
      </c>
      <c r="H1901" s="65">
        <v>25</v>
      </c>
      <c r="I1901" s="65">
        <v>20</v>
      </c>
      <c r="J1901" s="65">
        <v>95</v>
      </c>
      <c r="K1901" s="23">
        <v>41.68085</v>
      </c>
      <c r="L1901" s="23">
        <v>-108.05433600000001</v>
      </c>
      <c r="M1901" s="61" t="s">
        <v>4692</v>
      </c>
      <c r="N1901" s="63" t="s">
        <v>4693</v>
      </c>
      <c r="O1901" s="63"/>
      <c r="P1901" s="63" t="s">
        <v>7126</v>
      </c>
      <c r="Q1901" s="63"/>
      <c r="R1901" s="63"/>
      <c r="S1901" s="55" t="str">
        <f>IF(U1901&gt;0,V1901-U1901,"")</f>
        <v/>
      </c>
      <c r="T1901" s="63"/>
      <c r="U1901" s="66"/>
      <c r="V1901" s="63"/>
      <c r="W1901" s="66">
        <v>10053</v>
      </c>
      <c r="X1901" s="66"/>
      <c r="Y1901" s="63"/>
      <c r="Z1901" s="64">
        <v>38261</v>
      </c>
      <c r="AA1901" s="63">
        <v>7.1</v>
      </c>
      <c r="AB1901" s="63"/>
      <c r="AC1901" s="63">
        <v>64</v>
      </c>
      <c r="AD1901" s="63">
        <v>14</v>
      </c>
      <c r="AE1901" s="63">
        <v>1426</v>
      </c>
      <c r="AF1901" s="63"/>
      <c r="AG1901" s="63"/>
      <c r="AH1901" s="63">
        <v>2000</v>
      </c>
      <c r="AI1901" s="63">
        <v>600</v>
      </c>
      <c r="AJ1901" s="63"/>
      <c r="AK1901" s="63"/>
      <c r="AL1901" s="63">
        <v>1</v>
      </c>
      <c r="AM1901" s="63">
        <v>4112</v>
      </c>
      <c r="AN1901" s="63"/>
      <c r="AO1901" s="63" t="s">
        <v>3422</v>
      </c>
      <c r="AP1901" s="17">
        <f t="shared" si="680"/>
        <v>3.1936</v>
      </c>
      <c r="AQ1901" s="17">
        <f t="shared" si="681"/>
        <v>1.1520600000000001</v>
      </c>
      <c r="AR1901" s="17">
        <f t="shared" si="676"/>
        <v>62.030999999999999</v>
      </c>
      <c r="AS1901" s="17">
        <f t="shared" si="702"/>
        <v>0</v>
      </c>
      <c r="AT1901" s="17">
        <f t="shared" si="682"/>
        <v>66.376660000000001</v>
      </c>
      <c r="AU1901" s="5">
        <f t="shared" si="683"/>
        <v>56.419999999999995</v>
      </c>
      <c r="AV1901" s="5">
        <f t="shared" si="684"/>
        <v>9.8339999999999996</v>
      </c>
      <c r="AW1901" s="5">
        <f t="shared" si="700"/>
        <v>0</v>
      </c>
      <c r="AX1901" s="5">
        <f t="shared" si="701"/>
        <v>0</v>
      </c>
      <c r="AY1901" s="5">
        <f t="shared" si="685"/>
        <v>2.0820000000000002E-2</v>
      </c>
      <c r="AZ1901" s="5">
        <f t="shared" si="686"/>
        <v>66.274819999999991</v>
      </c>
      <c r="BA1901" s="7">
        <f t="shared" si="687"/>
        <v>7.6772607437180444E-4</v>
      </c>
      <c r="BB1901" s="62">
        <f t="shared" si="688"/>
        <v>4105</v>
      </c>
      <c r="BC1901" s="28">
        <f t="shared" si="689"/>
        <v>-8.5189241815747841E-4</v>
      </c>
      <c r="BD1901" s="32">
        <f t="shared" si="690"/>
        <v>4.8113297656133945E-2</v>
      </c>
      <c r="BE1901" s="32">
        <f t="shared" si="691"/>
        <v>1.7356402084708691E-2</v>
      </c>
      <c r="BF1901" s="35">
        <f t="shared" si="692"/>
        <v>0.93453030025915729</v>
      </c>
      <c r="BG1901" s="36">
        <f t="shared" si="693"/>
        <v>0.85130370780335585</v>
      </c>
      <c r="BH1901" s="33">
        <f t="shared" si="694"/>
        <v>0.14838214573800429</v>
      </c>
      <c r="BI1901" s="33">
        <f t="shared" si="695"/>
        <v>3.1414645863994808E-4</v>
      </c>
      <c r="BJ1901" s="63"/>
      <c r="BK1901" s="63">
        <v>7</v>
      </c>
      <c r="BL1901" s="63"/>
      <c r="BM1901" s="63"/>
      <c r="BN1901" s="63"/>
      <c r="BO1901" s="63"/>
      <c r="BP1901" s="63"/>
      <c r="BQ1901" s="63"/>
      <c r="BR1901" s="63"/>
      <c r="BS1901" s="63"/>
      <c r="BT1901" s="63"/>
      <c r="BU1901" s="63"/>
      <c r="BV1901" s="63"/>
      <c r="BW1901" s="63"/>
      <c r="BX1901" s="63"/>
      <c r="BY1901" s="63"/>
      <c r="BZ1901" s="63"/>
      <c r="CA1901" s="63"/>
      <c r="CB1901" s="63"/>
      <c r="CC1901" s="63"/>
      <c r="CD1901" s="63"/>
      <c r="CE1901" s="63"/>
      <c r="CF1901" s="63"/>
      <c r="CG1901" s="63"/>
      <c r="CH1901" s="63"/>
      <c r="CI1901" s="63"/>
      <c r="CJ1901" s="63"/>
      <c r="CK1901" s="63"/>
      <c r="CL1901" s="63"/>
      <c r="CM1901" s="63"/>
      <c r="CN1901" s="63">
        <v>20041001</v>
      </c>
      <c r="CO1901" s="63" t="s">
        <v>3423</v>
      </c>
      <c r="CP1901" s="66"/>
      <c r="CQ1901" s="64">
        <v>38272</v>
      </c>
      <c r="CR1901" s="78" t="s">
        <v>2043</v>
      </c>
      <c r="CS1901" s="78" t="s">
        <v>6954</v>
      </c>
    </row>
    <row r="1902" spans="1:97">
      <c r="A1902" s="63" t="s">
        <v>3591</v>
      </c>
      <c r="B1902" s="63" t="s">
        <v>4666</v>
      </c>
      <c r="C1902" s="63">
        <v>3625</v>
      </c>
      <c r="D1902" s="19" t="s">
        <v>3782</v>
      </c>
      <c r="E1902" s="63" t="s">
        <v>1707</v>
      </c>
      <c r="F1902" s="63" t="s">
        <v>1717</v>
      </c>
      <c r="G1902" s="65" t="s">
        <v>3597</v>
      </c>
      <c r="H1902" s="65">
        <v>29</v>
      </c>
      <c r="I1902" s="65">
        <v>20</v>
      </c>
      <c r="J1902" s="65">
        <v>95</v>
      </c>
      <c r="K1902" s="23">
        <v>41.684179999999998</v>
      </c>
      <c r="L1902" s="23">
        <v>-108.135436</v>
      </c>
      <c r="M1902" s="61" t="s">
        <v>4667</v>
      </c>
      <c r="N1902" s="63" t="s">
        <v>4668</v>
      </c>
      <c r="O1902" s="63"/>
      <c r="P1902" s="63" t="s">
        <v>7126</v>
      </c>
      <c r="Q1902" s="63"/>
      <c r="R1902" s="63"/>
      <c r="S1902" s="55"/>
      <c r="T1902" s="63"/>
      <c r="U1902" s="66" t="s">
        <v>4669</v>
      </c>
      <c r="V1902" s="63"/>
      <c r="W1902" s="66">
        <v>9520</v>
      </c>
      <c r="X1902" s="66"/>
      <c r="Y1902" s="63" t="s">
        <v>3852</v>
      </c>
      <c r="Z1902" s="64">
        <v>37357</v>
      </c>
      <c r="AA1902" s="63">
        <v>7</v>
      </c>
      <c r="AB1902" s="63"/>
      <c r="AC1902" s="63">
        <v>704</v>
      </c>
      <c r="AD1902" s="63">
        <v>365</v>
      </c>
      <c r="AE1902" s="63">
        <v>24464</v>
      </c>
      <c r="AF1902" s="63"/>
      <c r="AG1902" s="63"/>
      <c r="AH1902" s="63">
        <v>38760</v>
      </c>
      <c r="AI1902" s="63">
        <v>1952</v>
      </c>
      <c r="AJ1902" s="63"/>
      <c r="AK1902" s="63"/>
      <c r="AL1902" s="63">
        <v>188</v>
      </c>
      <c r="AM1902" s="63">
        <v>66462</v>
      </c>
      <c r="AN1902" s="63"/>
      <c r="AO1902" s="63" t="s">
        <v>4670</v>
      </c>
      <c r="AP1902" s="17">
        <f t="shared" si="680"/>
        <v>35.129599999999996</v>
      </c>
      <c r="AQ1902" s="17">
        <f t="shared" si="681"/>
        <v>30.03585</v>
      </c>
      <c r="AR1902" s="17">
        <f t="shared" si="676"/>
        <v>1064.184</v>
      </c>
      <c r="AS1902" s="17">
        <f t="shared" si="702"/>
        <v>0</v>
      </c>
      <c r="AT1902" s="17">
        <f t="shared" si="682"/>
        <v>1129.3494499999999</v>
      </c>
      <c r="AU1902" s="5">
        <f t="shared" si="683"/>
        <v>1093.4195999999999</v>
      </c>
      <c r="AV1902" s="5">
        <f t="shared" si="684"/>
        <v>31.993279999999995</v>
      </c>
      <c r="AW1902" s="5">
        <f t="shared" si="700"/>
        <v>0</v>
      </c>
      <c r="AX1902" s="5">
        <f t="shared" si="701"/>
        <v>0</v>
      </c>
      <c r="AY1902" s="5">
        <f t="shared" si="685"/>
        <v>3.9141600000000003</v>
      </c>
      <c r="AZ1902" s="5">
        <f t="shared" si="686"/>
        <v>1129.3270399999999</v>
      </c>
      <c r="BA1902" s="7">
        <f t="shared" si="687"/>
        <v>9.9217396113403717E-6</v>
      </c>
      <c r="BB1902" s="62">
        <f t="shared" si="688"/>
        <v>66433</v>
      </c>
      <c r="BC1902" s="28">
        <f t="shared" si="689"/>
        <v>-2.182173896685353E-4</v>
      </c>
      <c r="BD1902" s="32">
        <f t="shared" si="690"/>
        <v>3.1106049593418582E-2</v>
      </c>
      <c r="BE1902" s="32">
        <f t="shared" si="691"/>
        <v>2.6595709591924803E-2</v>
      </c>
      <c r="BF1902" s="35">
        <f t="shared" si="692"/>
        <v>0.94229824081465663</v>
      </c>
      <c r="BG1902" s="36">
        <f t="shared" si="693"/>
        <v>0.96820456897941631</v>
      </c>
      <c r="BH1902" s="33">
        <f t="shared" si="694"/>
        <v>2.8329508518630704E-2</v>
      </c>
      <c r="BI1902" s="33">
        <f t="shared" si="695"/>
        <v>3.4659225019530223E-3</v>
      </c>
      <c r="BJ1902" s="63"/>
      <c r="BK1902" s="63">
        <v>29</v>
      </c>
      <c r="BL1902" s="63"/>
      <c r="BM1902" s="63"/>
      <c r="BN1902" s="63"/>
      <c r="BO1902" s="63"/>
      <c r="BP1902" s="63"/>
      <c r="BQ1902" s="63"/>
      <c r="BR1902" s="63"/>
      <c r="BS1902" s="63"/>
      <c r="BT1902" s="63"/>
      <c r="BU1902" s="63"/>
      <c r="BV1902" s="63"/>
      <c r="BW1902" s="63"/>
      <c r="BX1902" s="63"/>
      <c r="BY1902" s="63"/>
      <c r="BZ1902" s="63"/>
      <c r="CA1902" s="63"/>
      <c r="CB1902" s="63"/>
      <c r="CC1902" s="63"/>
      <c r="CD1902" s="63"/>
      <c r="CE1902" s="63"/>
      <c r="CF1902" s="63"/>
      <c r="CG1902" s="63"/>
      <c r="CH1902" s="63"/>
      <c r="CI1902" s="63"/>
      <c r="CJ1902" s="63"/>
      <c r="CK1902" s="63"/>
      <c r="CL1902" s="63"/>
      <c r="CM1902" s="63" t="s">
        <v>3852</v>
      </c>
      <c r="CN1902" s="63">
        <v>20020411</v>
      </c>
      <c r="CO1902" s="63" t="s">
        <v>4671</v>
      </c>
      <c r="CP1902" s="66"/>
      <c r="CQ1902" s="64">
        <v>37370</v>
      </c>
      <c r="CR1902" s="78" t="s">
        <v>2043</v>
      </c>
      <c r="CS1902" s="78" t="s">
        <v>6954</v>
      </c>
    </row>
    <row r="1903" spans="1:97">
      <c r="A1903" s="63" t="s">
        <v>3591</v>
      </c>
      <c r="B1903" s="63" t="s">
        <v>4655</v>
      </c>
      <c r="C1903" s="63">
        <v>3620</v>
      </c>
      <c r="D1903" s="19" t="s">
        <v>3782</v>
      </c>
      <c r="E1903" s="63" t="s">
        <v>1707</v>
      </c>
      <c r="F1903" s="63" t="s">
        <v>1717</v>
      </c>
      <c r="G1903" s="65" t="s">
        <v>3596</v>
      </c>
      <c r="H1903" s="65">
        <v>35</v>
      </c>
      <c r="I1903" s="65">
        <v>20</v>
      </c>
      <c r="J1903" s="65">
        <v>95</v>
      </c>
      <c r="K1903" s="23">
        <v>41.665148000000002</v>
      </c>
      <c r="L1903" s="23">
        <v>-108.06871700000001</v>
      </c>
      <c r="M1903" s="61" t="s">
        <v>4656</v>
      </c>
      <c r="N1903" s="63" t="s">
        <v>4657</v>
      </c>
      <c r="O1903" s="63"/>
      <c r="P1903" s="63" t="s">
        <v>7126</v>
      </c>
      <c r="Q1903" s="63"/>
      <c r="R1903" s="63"/>
      <c r="S1903" s="55"/>
      <c r="T1903" s="63"/>
      <c r="U1903" s="66" t="s">
        <v>4658</v>
      </c>
      <c r="V1903" s="63"/>
      <c r="W1903" s="66">
        <v>9850</v>
      </c>
      <c r="X1903" s="66">
        <v>9747</v>
      </c>
      <c r="Y1903" s="63" t="s">
        <v>3852</v>
      </c>
      <c r="Z1903" s="64">
        <v>37671</v>
      </c>
      <c r="AA1903" s="63">
        <v>7</v>
      </c>
      <c r="AB1903" s="63"/>
      <c r="AC1903" s="63">
        <v>432</v>
      </c>
      <c r="AD1903" s="63">
        <v>39</v>
      </c>
      <c r="AE1903" s="63">
        <v>6588</v>
      </c>
      <c r="AF1903" s="63"/>
      <c r="AG1903" s="63"/>
      <c r="AH1903" s="63">
        <v>10260</v>
      </c>
      <c r="AI1903" s="63">
        <v>1098</v>
      </c>
      <c r="AJ1903" s="63"/>
      <c r="AK1903" s="63"/>
      <c r="AL1903" s="63">
        <v>188</v>
      </c>
      <c r="AM1903" s="63">
        <v>18619</v>
      </c>
      <c r="AN1903" s="63"/>
      <c r="AO1903" s="63" t="s">
        <v>2693</v>
      </c>
      <c r="AP1903" s="17">
        <f t="shared" si="680"/>
        <v>21.556799999999999</v>
      </c>
      <c r="AQ1903" s="17">
        <f t="shared" si="681"/>
        <v>3.2093099999999999</v>
      </c>
      <c r="AR1903" s="17">
        <f t="shared" si="676"/>
        <v>286.57799999999997</v>
      </c>
      <c r="AS1903" s="17">
        <f t="shared" si="702"/>
        <v>0</v>
      </c>
      <c r="AT1903" s="17">
        <f t="shared" si="682"/>
        <v>311.34411</v>
      </c>
      <c r="AU1903" s="5">
        <f t="shared" si="683"/>
        <v>289.43459999999999</v>
      </c>
      <c r="AV1903" s="5">
        <f t="shared" si="684"/>
        <v>17.996219999999997</v>
      </c>
      <c r="AW1903" s="5">
        <f t="shared" si="700"/>
        <v>0</v>
      </c>
      <c r="AX1903" s="5">
        <f t="shared" si="701"/>
        <v>0</v>
      </c>
      <c r="AY1903" s="5">
        <f t="shared" si="685"/>
        <v>3.9141600000000003</v>
      </c>
      <c r="AZ1903" s="5">
        <f t="shared" si="686"/>
        <v>311.34497999999996</v>
      </c>
      <c r="BA1903" s="7">
        <f t="shared" si="687"/>
        <v>-1.3971659596019438E-6</v>
      </c>
      <c r="BB1903" s="62">
        <f t="shared" si="688"/>
        <v>18605</v>
      </c>
      <c r="BC1903" s="28">
        <f t="shared" si="689"/>
        <v>-3.7610143993122719E-4</v>
      </c>
      <c r="BD1903" s="32">
        <f t="shared" si="690"/>
        <v>6.9237860321173253E-2</v>
      </c>
      <c r="BE1903" s="32">
        <f t="shared" si="691"/>
        <v>1.0307919427157301E-2</v>
      </c>
      <c r="BF1903" s="35">
        <f t="shared" si="692"/>
        <v>0.92045422025166934</v>
      </c>
      <c r="BG1903" s="36">
        <f t="shared" si="693"/>
        <v>0.92962667970429469</v>
      </c>
      <c r="BH1903" s="33">
        <f t="shared" si="694"/>
        <v>5.780154219926719E-2</v>
      </c>
      <c r="BI1903" s="33">
        <f t="shared" si="695"/>
        <v>1.2571778096438236E-2</v>
      </c>
      <c r="BJ1903" s="63"/>
      <c r="BK1903" s="63">
        <v>14</v>
      </c>
      <c r="BL1903" s="63"/>
      <c r="BM1903" s="63"/>
      <c r="BN1903" s="63"/>
      <c r="BO1903" s="63"/>
      <c r="BP1903" s="63"/>
      <c r="BQ1903" s="63"/>
      <c r="BR1903" s="63"/>
      <c r="BS1903" s="63"/>
      <c r="BT1903" s="63"/>
      <c r="BU1903" s="63"/>
      <c r="BV1903" s="63"/>
      <c r="BW1903" s="63"/>
      <c r="BX1903" s="63"/>
      <c r="BY1903" s="63"/>
      <c r="BZ1903" s="63"/>
      <c r="CA1903" s="63"/>
      <c r="CB1903" s="63"/>
      <c r="CC1903" s="63"/>
      <c r="CD1903" s="63"/>
      <c r="CE1903" s="63"/>
      <c r="CF1903" s="63"/>
      <c r="CG1903" s="63"/>
      <c r="CH1903" s="63"/>
      <c r="CI1903" s="63"/>
      <c r="CJ1903" s="63"/>
      <c r="CK1903" s="63"/>
      <c r="CL1903" s="63"/>
      <c r="CM1903" s="63" t="s">
        <v>3852</v>
      </c>
      <c r="CN1903" s="63">
        <v>20030219</v>
      </c>
      <c r="CO1903" s="63" t="s">
        <v>2689</v>
      </c>
      <c r="CP1903" s="66"/>
      <c r="CQ1903" s="64">
        <v>37677</v>
      </c>
      <c r="CR1903" s="78" t="s">
        <v>2043</v>
      </c>
      <c r="CS1903" s="78" t="s">
        <v>6954</v>
      </c>
    </row>
    <row r="1904" spans="1:97">
      <c r="A1904" s="63" t="s">
        <v>3591</v>
      </c>
      <c r="B1904" s="63" t="s">
        <v>4655</v>
      </c>
      <c r="C1904" s="63">
        <v>3619</v>
      </c>
      <c r="D1904" s="19" t="s">
        <v>3782</v>
      </c>
      <c r="E1904" s="63" t="s">
        <v>1707</v>
      </c>
      <c r="F1904" s="63" t="s">
        <v>1717</v>
      </c>
      <c r="G1904" s="65" t="s">
        <v>3596</v>
      </c>
      <c r="H1904" s="65">
        <v>35</v>
      </c>
      <c r="I1904" s="65">
        <v>20</v>
      </c>
      <c r="J1904" s="65">
        <v>95</v>
      </c>
      <c r="K1904" s="23">
        <v>41.665162000000002</v>
      </c>
      <c r="L1904" s="23">
        <v>-108.06863199999999</v>
      </c>
      <c r="M1904" s="61" t="s">
        <v>4685</v>
      </c>
      <c r="N1904" s="63" t="s">
        <v>4686</v>
      </c>
      <c r="O1904" s="63"/>
      <c r="P1904" s="63" t="s">
        <v>7126</v>
      </c>
      <c r="Q1904" s="63"/>
      <c r="R1904" s="63"/>
      <c r="S1904" s="55"/>
      <c r="T1904" s="63"/>
      <c r="U1904" s="66" t="s">
        <v>4687</v>
      </c>
      <c r="V1904" s="63"/>
      <c r="W1904" s="66">
        <v>10050</v>
      </c>
      <c r="X1904" s="66">
        <v>9979</v>
      </c>
      <c r="Y1904" s="63" t="s">
        <v>3852</v>
      </c>
      <c r="Z1904" s="64">
        <v>37671</v>
      </c>
      <c r="AA1904" s="63">
        <v>7</v>
      </c>
      <c r="AB1904" s="63"/>
      <c r="AC1904" s="63">
        <v>384</v>
      </c>
      <c r="AD1904" s="63">
        <v>40</v>
      </c>
      <c r="AE1904" s="63">
        <v>6676</v>
      </c>
      <c r="AF1904" s="63"/>
      <c r="AG1904" s="63"/>
      <c r="AH1904" s="63">
        <v>10300</v>
      </c>
      <c r="AI1904" s="63">
        <v>1120</v>
      </c>
      <c r="AJ1904" s="63"/>
      <c r="AK1904" s="63"/>
      <c r="AL1904" s="63">
        <v>188</v>
      </c>
      <c r="AM1904" s="63">
        <v>18727</v>
      </c>
      <c r="AN1904" s="63"/>
      <c r="AO1904" s="63" t="s">
        <v>2693</v>
      </c>
      <c r="AP1904" s="17">
        <f t="shared" si="680"/>
        <v>19.1616</v>
      </c>
      <c r="AQ1904" s="17">
        <f t="shared" si="681"/>
        <v>3.2915999999999999</v>
      </c>
      <c r="AR1904" s="17">
        <f t="shared" ref="AR1904:AR1967" si="703">IF(AE1904&gt;0,AE1904*0.0435,0)</f>
        <v>290.40600000000001</v>
      </c>
      <c r="AS1904" s="17">
        <f t="shared" si="702"/>
        <v>0</v>
      </c>
      <c r="AT1904" s="17">
        <f t="shared" si="682"/>
        <v>312.85919999999999</v>
      </c>
      <c r="AU1904" s="5">
        <f t="shared" si="683"/>
        <v>290.56299999999999</v>
      </c>
      <c r="AV1904" s="5">
        <f t="shared" si="684"/>
        <v>18.3568</v>
      </c>
      <c r="AW1904" s="5">
        <f t="shared" si="700"/>
        <v>0</v>
      </c>
      <c r="AX1904" s="5">
        <f t="shared" si="701"/>
        <v>0</v>
      </c>
      <c r="AY1904" s="5">
        <f t="shared" si="685"/>
        <v>3.9141600000000003</v>
      </c>
      <c r="AZ1904" s="5">
        <f t="shared" si="686"/>
        <v>312.83395999999999</v>
      </c>
      <c r="BA1904" s="7">
        <f t="shared" si="687"/>
        <v>4.0339261499992417E-5</v>
      </c>
      <c r="BB1904" s="62">
        <f t="shared" si="688"/>
        <v>18708</v>
      </c>
      <c r="BC1904" s="28">
        <f t="shared" si="689"/>
        <v>-5.0754641378389213E-4</v>
      </c>
      <c r="BD1904" s="32">
        <f t="shared" si="690"/>
        <v>6.1246720569508584E-2</v>
      </c>
      <c r="BE1904" s="32">
        <f t="shared" si="691"/>
        <v>1.0521026711057242E-2</v>
      </c>
      <c r="BF1904" s="35">
        <f t="shared" si="692"/>
        <v>0.92823225271943421</v>
      </c>
      <c r="BG1904" s="36">
        <f t="shared" si="693"/>
        <v>0.92880900781999498</v>
      </c>
      <c r="BH1904" s="33">
        <f t="shared" si="694"/>
        <v>5.867905134084548E-2</v>
      </c>
      <c r="BI1904" s="33">
        <f t="shared" si="695"/>
        <v>1.2511940839159534E-2</v>
      </c>
      <c r="BJ1904" s="63"/>
      <c r="BK1904" s="63">
        <v>19</v>
      </c>
      <c r="BL1904" s="63"/>
      <c r="BM1904" s="63"/>
      <c r="BN1904" s="63"/>
      <c r="BO1904" s="63"/>
      <c r="BP1904" s="63"/>
      <c r="BQ1904" s="63"/>
      <c r="BR1904" s="63"/>
      <c r="BS1904" s="63"/>
      <c r="BT1904" s="63"/>
      <c r="BU1904" s="63"/>
      <c r="BV1904" s="63"/>
      <c r="BW1904" s="63"/>
      <c r="BX1904" s="63"/>
      <c r="BY1904" s="63"/>
      <c r="BZ1904" s="63"/>
      <c r="CA1904" s="63"/>
      <c r="CB1904" s="63"/>
      <c r="CC1904" s="63"/>
      <c r="CD1904" s="63"/>
      <c r="CE1904" s="63"/>
      <c r="CF1904" s="63"/>
      <c r="CG1904" s="63"/>
      <c r="CH1904" s="63"/>
      <c r="CI1904" s="63"/>
      <c r="CJ1904" s="63"/>
      <c r="CK1904" s="63"/>
      <c r="CL1904" s="63"/>
      <c r="CM1904" s="63" t="s">
        <v>3852</v>
      </c>
      <c r="CN1904" s="63">
        <v>20030219</v>
      </c>
      <c r="CO1904" s="63" t="s">
        <v>2689</v>
      </c>
      <c r="CP1904" s="66"/>
      <c r="CQ1904" s="64">
        <v>37677</v>
      </c>
      <c r="CR1904" s="78" t="s">
        <v>2043</v>
      </c>
      <c r="CS1904" s="78" t="s">
        <v>6954</v>
      </c>
    </row>
    <row r="1905" spans="1:97">
      <c r="A1905" s="63" t="s">
        <v>3591</v>
      </c>
      <c r="B1905" s="63" t="s">
        <v>4700</v>
      </c>
      <c r="C1905" s="63">
        <v>3733</v>
      </c>
      <c r="D1905" s="19" t="s">
        <v>3782</v>
      </c>
      <c r="E1905" s="63" t="s">
        <v>1707</v>
      </c>
      <c r="F1905" s="63" t="s">
        <v>7278</v>
      </c>
      <c r="G1905" s="65" t="s">
        <v>3597</v>
      </c>
      <c r="H1905" s="65">
        <v>36</v>
      </c>
      <c r="I1905" s="65">
        <v>20</v>
      </c>
      <c r="J1905" s="65">
        <v>95</v>
      </c>
      <c r="K1905" s="23">
        <v>41.669564999999999</v>
      </c>
      <c r="L1905" s="23">
        <v>-108.058767</v>
      </c>
      <c r="M1905" s="61" t="s">
        <v>4701</v>
      </c>
      <c r="N1905" s="63" t="s">
        <v>4702</v>
      </c>
      <c r="O1905" s="63"/>
      <c r="P1905" s="63" t="s">
        <v>7126</v>
      </c>
      <c r="Q1905" s="63"/>
      <c r="R1905" s="63"/>
      <c r="S1905" s="55"/>
      <c r="T1905" s="63"/>
      <c r="U1905" s="66" t="s">
        <v>4703</v>
      </c>
      <c r="V1905" s="63"/>
      <c r="W1905" s="66">
        <v>9830</v>
      </c>
      <c r="X1905" s="66">
        <v>9828</v>
      </c>
      <c r="Y1905" s="63"/>
      <c r="Z1905" s="64">
        <v>37629</v>
      </c>
      <c r="AA1905" s="63">
        <v>7.59</v>
      </c>
      <c r="AB1905" s="63"/>
      <c r="AC1905" s="63">
        <v>56.6</v>
      </c>
      <c r="AD1905" s="63">
        <v>12.8</v>
      </c>
      <c r="AE1905" s="63">
        <v>5400</v>
      </c>
      <c r="AF1905" s="63">
        <v>47.2</v>
      </c>
      <c r="AG1905" s="63"/>
      <c r="AH1905" s="63">
        <v>6998</v>
      </c>
      <c r="AI1905" s="63">
        <v>2103</v>
      </c>
      <c r="AJ1905" s="63"/>
      <c r="AK1905" s="63"/>
      <c r="AL1905" s="63">
        <v>8</v>
      </c>
      <c r="AM1905" s="63">
        <v>13492</v>
      </c>
      <c r="AN1905" s="63"/>
      <c r="AO1905" s="63" t="s">
        <v>3536</v>
      </c>
      <c r="AP1905" s="17">
        <f t="shared" si="680"/>
        <v>2.8243399999999999</v>
      </c>
      <c r="AQ1905" s="17">
        <f t="shared" si="681"/>
        <v>1.053312</v>
      </c>
      <c r="AR1905" s="17">
        <f t="shared" si="703"/>
        <v>234.89999999999998</v>
      </c>
      <c r="AS1905" s="17">
        <f t="shared" si="702"/>
        <v>1.207376</v>
      </c>
      <c r="AT1905" s="17">
        <f t="shared" si="682"/>
        <v>239.985028</v>
      </c>
      <c r="AU1905" s="5">
        <f t="shared" si="683"/>
        <v>197.41358</v>
      </c>
      <c r="AV1905" s="5">
        <f t="shared" si="684"/>
        <v>34.468169999999994</v>
      </c>
      <c r="AW1905" s="5">
        <f t="shared" si="700"/>
        <v>0</v>
      </c>
      <c r="AX1905" s="5">
        <f t="shared" si="701"/>
        <v>0</v>
      </c>
      <c r="AY1905" s="5">
        <f t="shared" si="685"/>
        <v>0.16656000000000001</v>
      </c>
      <c r="AZ1905" s="5">
        <f t="shared" si="686"/>
        <v>232.04830999999999</v>
      </c>
      <c r="BA1905" s="7">
        <f t="shared" si="687"/>
        <v>1.6813892920419137E-2</v>
      </c>
      <c r="BB1905" s="62">
        <f t="shared" si="688"/>
        <v>14625.599999999999</v>
      </c>
      <c r="BC1905" s="28">
        <f t="shared" si="689"/>
        <v>4.0316385466753868E-2</v>
      </c>
      <c r="BD1905" s="32">
        <f t="shared" si="690"/>
        <v>1.1768817511399085E-2</v>
      </c>
      <c r="BE1905" s="32">
        <f t="shared" si="691"/>
        <v>4.389073805054205E-3</v>
      </c>
      <c r="BF1905" s="35">
        <f t="shared" si="692"/>
        <v>0.98384210868354671</v>
      </c>
      <c r="BG1905" s="36">
        <f t="shared" si="693"/>
        <v>0.85074345079263891</v>
      </c>
      <c r="BH1905" s="33">
        <f t="shared" si="694"/>
        <v>0.14853876763851456</v>
      </c>
      <c r="BI1905" s="33">
        <f t="shared" si="695"/>
        <v>7.1778156884659073E-4</v>
      </c>
      <c r="BJ1905" s="63"/>
      <c r="BK1905" s="63">
        <v>0.22</v>
      </c>
      <c r="BL1905" s="63"/>
      <c r="BM1905" s="63"/>
      <c r="BN1905" s="63"/>
      <c r="BO1905" s="63"/>
      <c r="BP1905" s="63"/>
      <c r="BQ1905" s="63"/>
      <c r="BR1905" s="63"/>
      <c r="BS1905" s="63">
        <v>20</v>
      </c>
      <c r="BT1905" s="63"/>
      <c r="BU1905" s="63"/>
      <c r="BV1905" s="63"/>
      <c r="BW1905" s="63"/>
      <c r="BX1905" s="63"/>
      <c r="BY1905" s="63"/>
      <c r="BZ1905" s="63"/>
      <c r="CA1905" s="63"/>
      <c r="CB1905" s="63"/>
      <c r="CC1905" s="63"/>
      <c r="CD1905" s="63"/>
      <c r="CE1905" s="63"/>
      <c r="CF1905" s="63"/>
      <c r="CG1905" s="63"/>
      <c r="CH1905" s="63"/>
      <c r="CI1905" s="63"/>
      <c r="CJ1905" s="63"/>
      <c r="CK1905" s="63"/>
      <c r="CL1905" s="63"/>
      <c r="CM1905" s="63"/>
      <c r="CN1905" s="63">
        <v>20030108</v>
      </c>
      <c r="CO1905" s="63" t="s">
        <v>3607</v>
      </c>
      <c r="CP1905" s="66"/>
      <c r="CQ1905" s="64">
        <v>37631</v>
      </c>
      <c r="CR1905" s="78" t="s">
        <v>2043</v>
      </c>
      <c r="CS1905" s="78" t="s">
        <v>6954</v>
      </c>
    </row>
    <row r="1906" spans="1:97">
      <c r="A1906" s="20" t="s">
        <v>3590</v>
      </c>
      <c r="B1906" s="16" t="s">
        <v>355</v>
      </c>
      <c r="C1906" s="19">
        <v>49009275</v>
      </c>
      <c r="D1906" s="19" t="s">
        <v>3782</v>
      </c>
      <c r="E1906" s="19" t="s">
        <v>1707</v>
      </c>
      <c r="F1906" s="19" t="s">
        <v>1712</v>
      </c>
      <c r="G1906" s="47"/>
      <c r="H1906" s="47" t="s">
        <v>1825</v>
      </c>
      <c r="I1906" s="47" t="s">
        <v>5447</v>
      </c>
      <c r="J1906" s="47" t="s">
        <v>5488</v>
      </c>
      <c r="K1906" s="23">
        <v>41.735280000000003</v>
      </c>
      <c r="L1906" s="23">
        <v>-108.45025</v>
      </c>
      <c r="M1906" s="61" t="s">
        <v>3252</v>
      </c>
      <c r="N1906" s="19" t="s">
        <v>3787</v>
      </c>
      <c r="P1906" s="19" t="s">
        <v>7126</v>
      </c>
      <c r="Q1906" s="55"/>
      <c r="R1906" s="55">
        <v>-64</v>
      </c>
      <c r="S1906" s="55">
        <f>V1906-U1906</f>
        <v>126</v>
      </c>
      <c r="T1906" s="31" t="s">
        <v>2507</v>
      </c>
      <c r="U1906" s="55">
        <v>5752</v>
      </c>
      <c r="V1906" s="55">
        <v>5878</v>
      </c>
      <c r="W1906" s="55"/>
      <c r="X1906" s="55"/>
      <c r="Y1906" s="51" t="s">
        <v>3798</v>
      </c>
      <c r="AA1906" s="52">
        <v>8.6999998092651367</v>
      </c>
      <c r="AB1906" s="19" t="s">
        <v>3837</v>
      </c>
      <c r="AC1906" s="19">
        <v>70</v>
      </c>
      <c r="AD1906" s="19">
        <v>5</v>
      </c>
      <c r="AE1906" s="19">
        <v>2135</v>
      </c>
      <c r="AF1906" s="19">
        <v>-3</v>
      </c>
      <c r="AG1906" s="19">
        <v>-3</v>
      </c>
      <c r="AH1906" s="19">
        <v>390</v>
      </c>
      <c r="AI1906" s="19">
        <v>4795</v>
      </c>
      <c r="AJ1906" s="19"/>
      <c r="AK1906" s="19"/>
      <c r="AL1906" s="19">
        <v>209</v>
      </c>
      <c r="AM1906" s="19">
        <v>5255</v>
      </c>
      <c r="AP1906" s="17">
        <f t="shared" si="680"/>
        <v>3.4929999999999999</v>
      </c>
      <c r="AQ1906" s="17">
        <f t="shared" si="681"/>
        <v>0.41144999999999998</v>
      </c>
      <c r="AR1906" s="17">
        <f t="shared" si="703"/>
        <v>92.872499999999988</v>
      </c>
      <c r="AS1906" s="17">
        <f t="shared" si="702"/>
        <v>0</v>
      </c>
      <c r="AT1906" s="17">
        <f t="shared" si="682"/>
        <v>96.776949999999985</v>
      </c>
      <c r="AU1906" s="5">
        <f t="shared" si="683"/>
        <v>11.001899999999999</v>
      </c>
      <c r="AV1906" s="5">
        <f t="shared" si="684"/>
        <v>78.590049999999991</v>
      </c>
      <c r="AW1906" s="5"/>
      <c r="AX1906" s="5"/>
      <c r="AY1906" s="5">
        <f t="shared" si="685"/>
        <v>4.3513800000000007</v>
      </c>
      <c r="AZ1906" s="5">
        <f t="shared" si="686"/>
        <v>93.943330000000003</v>
      </c>
      <c r="BA1906" s="7">
        <f t="shared" si="687"/>
        <v>1.485746560355292E-2</v>
      </c>
      <c r="BB1906" s="62">
        <f t="shared" si="688"/>
        <v>7598</v>
      </c>
      <c r="BC1906" s="6">
        <f t="shared" si="689"/>
        <v>0.18229207188983118</v>
      </c>
      <c r="BD1906" s="32">
        <f t="shared" si="690"/>
        <v>3.6093305275688069E-2</v>
      </c>
      <c r="BE1906" s="32">
        <f t="shared" si="691"/>
        <v>4.2515289022851E-3</v>
      </c>
      <c r="BF1906" s="35">
        <f t="shared" si="692"/>
        <v>0.95965516582202681</v>
      </c>
      <c r="BG1906" s="33">
        <f t="shared" si="693"/>
        <v>0.11711209300330315</v>
      </c>
      <c r="BH1906" s="36">
        <f t="shared" si="694"/>
        <v>0.8365687058357415</v>
      </c>
      <c r="BI1906" s="33">
        <f t="shared" si="695"/>
        <v>4.6319201160955233E-2</v>
      </c>
      <c r="CM1906" s="51" t="s">
        <v>5230</v>
      </c>
      <c r="CR1906" s="78" t="s">
        <v>2043</v>
      </c>
      <c r="CS1906" s="78" t="s">
        <v>6954</v>
      </c>
    </row>
    <row r="1907" spans="1:97">
      <c r="A1907" s="20" t="s">
        <v>3590</v>
      </c>
      <c r="B1907" s="16" t="s">
        <v>355</v>
      </c>
      <c r="C1907" s="19">
        <v>49009276</v>
      </c>
      <c r="D1907" s="19" t="s">
        <v>3782</v>
      </c>
      <c r="E1907" s="19" t="s">
        <v>1707</v>
      </c>
      <c r="F1907" s="19" t="s">
        <v>1712</v>
      </c>
      <c r="G1907" s="47"/>
      <c r="H1907" s="47" t="s">
        <v>1825</v>
      </c>
      <c r="I1907" s="47" t="s">
        <v>5447</v>
      </c>
      <c r="J1907" s="47" t="s">
        <v>5488</v>
      </c>
      <c r="K1907" s="23">
        <v>41.735280000000003</v>
      </c>
      <c r="L1907" s="23">
        <v>-108.45025</v>
      </c>
      <c r="M1907" s="61" t="s">
        <v>3252</v>
      </c>
      <c r="N1907" s="19" t="s">
        <v>3787</v>
      </c>
      <c r="P1907" s="19" t="s">
        <v>7126</v>
      </c>
      <c r="Q1907" s="55">
        <v>-64</v>
      </c>
      <c r="R1907" s="55"/>
      <c r="S1907" s="55">
        <f>V1907-U1907</f>
        <v>126</v>
      </c>
      <c r="T1907" s="31" t="s">
        <v>2507</v>
      </c>
      <c r="U1907" s="55">
        <v>5814</v>
      </c>
      <c r="V1907" s="55">
        <v>5940</v>
      </c>
      <c r="W1907" s="55"/>
      <c r="X1907" s="55"/>
      <c r="Y1907" s="51" t="s">
        <v>3798</v>
      </c>
      <c r="AA1907" s="52">
        <v>8.3999996185302734</v>
      </c>
      <c r="AB1907" s="19" t="s">
        <v>3837</v>
      </c>
      <c r="AC1907" s="19">
        <v>28</v>
      </c>
      <c r="AD1907" s="19">
        <v>7</v>
      </c>
      <c r="AE1907" s="19">
        <v>1834</v>
      </c>
      <c r="AF1907" s="19">
        <v>-3</v>
      </c>
      <c r="AG1907" s="19">
        <v>-3</v>
      </c>
      <c r="AH1907" s="19">
        <v>600</v>
      </c>
      <c r="AI1907" s="19">
        <v>3489</v>
      </c>
      <c r="AJ1907" s="19"/>
      <c r="AK1907" s="19"/>
      <c r="AL1907" s="19">
        <v>248</v>
      </c>
      <c r="AM1907" s="19">
        <v>4507</v>
      </c>
      <c r="AP1907" s="17">
        <f t="shared" si="680"/>
        <v>1.3972</v>
      </c>
      <c r="AQ1907" s="17">
        <f t="shared" si="681"/>
        <v>0.57603000000000004</v>
      </c>
      <c r="AR1907" s="17">
        <f t="shared" si="703"/>
        <v>79.778999999999996</v>
      </c>
      <c r="AS1907" s="17">
        <f t="shared" si="702"/>
        <v>0</v>
      </c>
      <c r="AT1907" s="17">
        <f t="shared" si="682"/>
        <v>81.752229999999997</v>
      </c>
      <c r="AU1907" s="5">
        <f t="shared" si="683"/>
        <v>16.925999999999998</v>
      </c>
      <c r="AV1907" s="5">
        <f t="shared" si="684"/>
        <v>57.184709999999995</v>
      </c>
      <c r="AW1907" s="5"/>
      <c r="AX1907" s="5"/>
      <c r="AY1907" s="5">
        <f t="shared" si="685"/>
        <v>5.1633600000000008</v>
      </c>
      <c r="AZ1907" s="5">
        <f t="shared" si="686"/>
        <v>79.274069999999995</v>
      </c>
      <c r="BA1907" s="7">
        <f t="shared" si="687"/>
        <v>1.5389784153271874E-2</v>
      </c>
      <c r="BB1907" s="62">
        <f t="shared" si="688"/>
        <v>6200</v>
      </c>
      <c r="BC1907" s="6">
        <f t="shared" si="689"/>
        <v>0.15812085551508359</v>
      </c>
      <c r="BD1907" s="32">
        <f t="shared" si="690"/>
        <v>1.7090665294390135E-2</v>
      </c>
      <c r="BE1907" s="32">
        <f t="shared" si="691"/>
        <v>7.0460463280328876E-3</v>
      </c>
      <c r="BF1907" s="35">
        <f t="shared" si="692"/>
        <v>0.97586328837757697</v>
      </c>
      <c r="BG1907" s="33">
        <f t="shared" si="693"/>
        <v>0.21351243855651664</v>
      </c>
      <c r="BH1907" s="37">
        <f t="shared" si="694"/>
        <v>0.72135453623107781</v>
      </c>
      <c r="BI1907" s="33">
        <f t="shared" si="695"/>
        <v>6.5133025212405535E-2</v>
      </c>
      <c r="CM1907" s="51" t="s">
        <v>3824</v>
      </c>
      <c r="CR1907" s="78" t="s">
        <v>2043</v>
      </c>
      <c r="CS1907" s="78" t="s">
        <v>6954</v>
      </c>
    </row>
    <row r="1908" spans="1:97">
      <c r="A1908" s="20" t="s">
        <v>3590</v>
      </c>
      <c r="B1908" s="16" t="s">
        <v>6719</v>
      </c>
      <c r="C1908" s="19">
        <v>49009277</v>
      </c>
      <c r="D1908" s="19" t="s">
        <v>3782</v>
      </c>
      <c r="E1908" s="19" t="s">
        <v>1707</v>
      </c>
      <c r="F1908" s="19" t="s">
        <v>3253</v>
      </c>
      <c r="G1908" s="47"/>
      <c r="H1908" s="47" t="s">
        <v>1808</v>
      </c>
      <c r="I1908" s="47" t="s">
        <v>5447</v>
      </c>
      <c r="J1908" s="47" t="s">
        <v>5479</v>
      </c>
      <c r="K1908" s="23">
        <v>41.730029999999999</v>
      </c>
      <c r="L1908" s="23">
        <v>-108.54098</v>
      </c>
      <c r="M1908" s="61" t="s">
        <v>3254</v>
      </c>
      <c r="N1908" s="19" t="s">
        <v>3255</v>
      </c>
      <c r="P1908" s="19" t="s">
        <v>7126</v>
      </c>
      <c r="Q1908" s="55"/>
      <c r="R1908" s="55"/>
      <c r="S1908" s="55">
        <f>V1908-U1908</f>
        <v>35</v>
      </c>
      <c r="T1908" s="19"/>
      <c r="U1908" s="55">
        <v>4575</v>
      </c>
      <c r="V1908" s="55">
        <v>4610</v>
      </c>
      <c r="W1908" s="55"/>
      <c r="X1908" s="55"/>
      <c r="Y1908" s="51" t="s">
        <v>3798</v>
      </c>
      <c r="Z1908" s="40">
        <v>22840</v>
      </c>
      <c r="AA1908" s="52">
        <v>7.8000001907348633</v>
      </c>
      <c r="AB1908" s="19" t="s">
        <v>3837</v>
      </c>
      <c r="AC1908" s="19">
        <v>83</v>
      </c>
      <c r="AD1908" s="19">
        <v>36</v>
      </c>
      <c r="AE1908" s="19">
        <v>7189</v>
      </c>
      <c r="AF1908" s="19">
        <v>-3</v>
      </c>
      <c r="AG1908" s="19">
        <v>-3</v>
      </c>
      <c r="AH1908" s="19">
        <v>9400</v>
      </c>
      <c r="AI1908" s="19">
        <v>3294</v>
      </c>
      <c r="AJ1908" s="19"/>
      <c r="AK1908" s="19"/>
      <c r="AL1908" s="19">
        <v>35</v>
      </c>
      <c r="AM1908" s="19">
        <v>18365</v>
      </c>
      <c r="AP1908" s="17">
        <f t="shared" si="680"/>
        <v>4.1417000000000002</v>
      </c>
      <c r="AQ1908" s="17">
        <f t="shared" si="681"/>
        <v>2.96244</v>
      </c>
      <c r="AR1908" s="17">
        <f t="shared" si="703"/>
        <v>312.72149999999999</v>
      </c>
      <c r="AS1908" s="17">
        <f t="shared" si="702"/>
        <v>0</v>
      </c>
      <c r="AT1908" s="17">
        <f t="shared" si="682"/>
        <v>319.82563999999996</v>
      </c>
      <c r="AU1908" s="5">
        <f t="shared" si="683"/>
        <v>265.17399999999998</v>
      </c>
      <c r="AV1908" s="5">
        <f t="shared" si="684"/>
        <v>53.988659999999996</v>
      </c>
      <c r="AW1908" s="5"/>
      <c r="AX1908" s="5"/>
      <c r="AY1908" s="5">
        <f t="shared" si="685"/>
        <v>0.72870000000000001</v>
      </c>
      <c r="AZ1908" s="5">
        <f t="shared" si="686"/>
        <v>319.89135999999996</v>
      </c>
      <c r="BA1908" s="7">
        <f t="shared" si="687"/>
        <v>-1.0273292721625173E-4</v>
      </c>
      <c r="BB1908" s="62">
        <f t="shared" si="688"/>
        <v>20031</v>
      </c>
      <c r="BC1908" s="6">
        <f t="shared" si="689"/>
        <v>4.3389936451713719E-2</v>
      </c>
      <c r="BD1908" s="32">
        <f t="shared" si="690"/>
        <v>1.2949868559631431E-2</v>
      </c>
      <c r="BE1908" s="32">
        <f t="shared" si="691"/>
        <v>9.2626719984051312E-3</v>
      </c>
      <c r="BF1908" s="35">
        <f t="shared" si="692"/>
        <v>0.97778745944196355</v>
      </c>
      <c r="BG1908" s="36">
        <f t="shared" si="693"/>
        <v>0.8289501785856298</v>
      </c>
      <c r="BH1908" s="33">
        <f t="shared" si="694"/>
        <v>0.16877186054665561</v>
      </c>
      <c r="BI1908" s="33">
        <f t="shared" si="695"/>
        <v>2.2779608677145893E-3</v>
      </c>
      <c r="CM1908" s="51" t="s">
        <v>3815</v>
      </c>
      <c r="CR1908" s="78" t="s">
        <v>2043</v>
      </c>
      <c r="CS1908" s="78" t="s">
        <v>6954</v>
      </c>
    </row>
    <row r="1909" spans="1:97">
      <c r="A1909" s="20" t="s">
        <v>3590</v>
      </c>
      <c r="B1909" s="16" t="s">
        <v>6719</v>
      </c>
      <c r="C1909" s="19">
        <v>49009042</v>
      </c>
      <c r="D1909" s="19" t="s">
        <v>3782</v>
      </c>
      <c r="E1909" s="19" t="s">
        <v>1707</v>
      </c>
      <c r="F1909" s="19" t="s">
        <v>1727</v>
      </c>
      <c r="G1909" s="47"/>
      <c r="H1909" s="47" t="s">
        <v>1808</v>
      </c>
      <c r="I1909" s="47" t="s">
        <v>5447</v>
      </c>
      <c r="J1909" s="47" t="s">
        <v>5479</v>
      </c>
      <c r="K1909" s="23">
        <v>41.719189999999998</v>
      </c>
      <c r="L1909" s="23">
        <v>-108.5414</v>
      </c>
      <c r="M1909" s="61" t="s">
        <v>5531</v>
      </c>
      <c r="N1909" s="19" t="s">
        <v>2524</v>
      </c>
      <c r="P1909" s="19" t="s">
        <v>7126</v>
      </c>
      <c r="Q1909" s="55"/>
      <c r="R1909" s="55"/>
      <c r="S1909" s="55">
        <f>V1909-U1909</f>
        <v>18</v>
      </c>
      <c r="T1909" s="19"/>
      <c r="U1909" s="55">
        <v>4622</v>
      </c>
      <c r="V1909" s="55">
        <v>4640</v>
      </c>
      <c r="W1909" s="55">
        <v>5150</v>
      </c>
      <c r="X1909" s="55"/>
      <c r="Y1909" s="51" t="s">
        <v>3798</v>
      </c>
      <c r="Z1909" s="40">
        <v>25822</v>
      </c>
      <c r="AA1909" s="52">
        <v>7.9000000953674316</v>
      </c>
      <c r="AB1909" s="19" t="s">
        <v>3789</v>
      </c>
      <c r="AC1909" s="19">
        <v>69</v>
      </c>
      <c r="AD1909" s="19">
        <v>36</v>
      </c>
      <c r="AE1909" s="19">
        <v>5320</v>
      </c>
      <c r="AF1909" s="19">
        <v>26</v>
      </c>
      <c r="AG1909" s="19">
        <v>-3</v>
      </c>
      <c r="AH1909" s="19">
        <v>6700</v>
      </c>
      <c r="AI1909" s="19">
        <v>1332</v>
      </c>
      <c r="AJ1909" s="19"/>
      <c r="AK1909" s="19"/>
      <c r="AL1909" s="19">
        <v>592</v>
      </c>
      <c r="AM1909" s="19">
        <v>14075</v>
      </c>
      <c r="AP1909" s="17">
        <f t="shared" si="680"/>
        <v>3.4430999999999998</v>
      </c>
      <c r="AQ1909" s="17">
        <f t="shared" si="681"/>
        <v>2.96244</v>
      </c>
      <c r="AR1909" s="17">
        <f t="shared" si="703"/>
        <v>231.42</v>
      </c>
      <c r="AS1909" s="17">
        <f t="shared" si="702"/>
        <v>0.66508</v>
      </c>
      <c r="AT1909" s="17">
        <f t="shared" si="682"/>
        <v>238.49061999999998</v>
      </c>
      <c r="AU1909" s="5">
        <f t="shared" si="683"/>
        <v>189.00700000000001</v>
      </c>
      <c r="AV1909" s="5">
        <f t="shared" si="684"/>
        <v>21.831479999999999</v>
      </c>
      <c r="AW1909" s="5"/>
      <c r="AX1909" s="5"/>
      <c r="AY1909" s="5">
        <f t="shared" si="685"/>
        <v>12.32544</v>
      </c>
      <c r="AZ1909" s="5">
        <f t="shared" si="686"/>
        <v>223.16392000000002</v>
      </c>
      <c r="BA1909" s="7">
        <f t="shared" si="687"/>
        <v>3.3199500215030833E-2</v>
      </c>
      <c r="BB1909" s="62">
        <f t="shared" si="688"/>
        <v>14072</v>
      </c>
      <c r="BC1909" s="6">
        <f t="shared" si="689"/>
        <v>-1.0658329484492131E-4</v>
      </c>
      <c r="BD1909" s="32">
        <f t="shared" si="690"/>
        <v>1.4437045784022868E-2</v>
      </c>
      <c r="BE1909" s="32">
        <f t="shared" si="691"/>
        <v>1.2421620607133314E-2</v>
      </c>
      <c r="BF1909" s="35">
        <f t="shared" si="692"/>
        <v>0.97314133360884381</v>
      </c>
      <c r="BG1909" s="36">
        <f t="shared" si="693"/>
        <v>0.84694246274218521</v>
      </c>
      <c r="BH1909" s="33">
        <f t="shared" si="694"/>
        <v>9.7827103951212177E-2</v>
      </c>
      <c r="BI1909" s="33">
        <f t="shared" si="695"/>
        <v>5.5230433306602607E-2</v>
      </c>
      <c r="CM1909" s="51" t="s">
        <v>3828</v>
      </c>
      <c r="CR1909" s="78" t="s">
        <v>2043</v>
      </c>
      <c r="CS1909" s="78" t="s">
        <v>6954</v>
      </c>
    </row>
    <row r="1910" spans="1:97">
      <c r="A1910" s="20" t="s">
        <v>3591</v>
      </c>
      <c r="B1910" s="16" t="s">
        <v>6720</v>
      </c>
      <c r="F1910" s="4" t="s">
        <v>1072</v>
      </c>
      <c r="G1910" s="47" t="s">
        <v>259</v>
      </c>
      <c r="H1910" s="47">
        <v>28</v>
      </c>
      <c r="I1910" s="47">
        <v>20</v>
      </c>
      <c r="J1910" s="47">
        <v>99</v>
      </c>
      <c r="K1910" s="23">
        <v>41.6873</v>
      </c>
      <c r="L1910" s="23">
        <v>-108.5635</v>
      </c>
      <c r="M1910" s="61" t="s">
        <v>509</v>
      </c>
      <c r="N1910" s="19" t="s">
        <v>7009</v>
      </c>
      <c r="P1910" s="19" t="s">
        <v>7126</v>
      </c>
      <c r="W1910" s="46">
        <v>4060</v>
      </c>
      <c r="X1910" s="46">
        <v>3996</v>
      </c>
      <c r="Z1910" s="48">
        <v>31222</v>
      </c>
      <c r="AA1910" s="19">
        <v>7.52</v>
      </c>
      <c r="AB1910" s="19" t="s">
        <v>3789</v>
      </c>
      <c r="AC1910" s="19">
        <v>89</v>
      </c>
      <c r="AD1910" s="19">
        <v>68</v>
      </c>
      <c r="AE1910" s="19">
        <v>10000</v>
      </c>
      <c r="AF1910" s="19">
        <v>64</v>
      </c>
      <c r="AH1910" s="19">
        <v>14000</v>
      </c>
      <c r="AI1910" s="19">
        <v>5300</v>
      </c>
      <c r="AJ1910" s="19">
        <v>0</v>
      </c>
      <c r="AK1910" s="6">
        <v>0</v>
      </c>
      <c r="AL1910" s="19">
        <v>0</v>
      </c>
      <c r="AM1910" s="19">
        <v>28600</v>
      </c>
      <c r="AN1910" s="53"/>
      <c r="AO1910" s="63" t="s">
        <v>7339</v>
      </c>
      <c r="AP1910" s="17">
        <f t="shared" si="680"/>
        <v>4.4410999999999996</v>
      </c>
      <c r="AQ1910" s="17">
        <f t="shared" si="681"/>
        <v>5.59572</v>
      </c>
      <c r="AR1910" s="17">
        <f t="shared" si="703"/>
        <v>434.99999999999994</v>
      </c>
      <c r="AS1910" s="17">
        <f t="shared" si="702"/>
        <v>1.6371199999999999</v>
      </c>
      <c r="AT1910" s="17">
        <f t="shared" si="682"/>
        <v>446.6739399999999</v>
      </c>
      <c r="AU1910" s="5">
        <f t="shared" si="683"/>
        <v>394.94</v>
      </c>
      <c r="AV1910" s="5">
        <f t="shared" si="684"/>
        <v>86.86699999999999</v>
      </c>
      <c r="AW1910" s="5">
        <f>IF(AJ1910&gt;0,AJ1910*0.03333,0)</f>
        <v>0</v>
      </c>
      <c r="AX1910" s="5">
        <f>IF(AK1910&gt;0,AK1910*0.0588,0)</f>
        <v>0</v>
      </c>
      <c r="AY1910" s="5">
        <f t="shared" si="685"/>
        <v>0</v>
      </c>
      <c r="AZ1910" s="5">
        <f t="shared" si="686"/>
        <v>481.80700000000002</v>
      </c>
      <c r="BA1910" s="7">
        <f t="shared" si="687"/>
        <v>-3.7839290486673983E-2</v>
      </c>
      <c r="BB1910" s="62">
        <f t="shared" si="688"/>
        <v>29521</v>
      </c>
      <c r="BC1910" s="6">
        <f t="shared" si="689"/>
        <v>1.5846251785069081E-2</v>
      </c>
      <c r="BD1910" s="32">
        <f t="shared" si="690"/>
        <v>9.9425992928980824E-3</v>
      </c>
      <c r="BE1910" s="32">
        <f t="shared" si="691"/>
        <v>1.2527527350263598E-2</v>
      </c>
      <c r="BF1910" s="35">
        <f t="shared" si="692"/>
        <v>0.97752987335683839</v>
      </c>
      <c r="BG1910" s="36">
        <f t="shared" si="693"/>
        <v>0.81970581581421609</v>
      </c>
      <c r="BH1910" s="33">
        <f t="shared" si="694"/>
        <v>0.18029418418578391</v>
      </c>
      <c r="BI1910" s="33">
        <f t="shared" si="695"/>
        <v>0</v>
      </c>
      <c r="BJ1910" s="6">
        <v>0</v>
      </c>
      <c r="BK1910" s="19">
        <v>0</v>
      </c>
      <c r="BL1910" s="19">
        <v>0</v>
      </c>
      <c r="BM1910" s="19">
        <v>0</v>
      </c>
      <c r="BN1910" s="19">
        <v>0</v>
      </c>
      <c r="BO1910" s="31"/>
      <c r="BP1910" s="19">
        <v>0</v>
      </c>
      <c r="BQ1910" s="19">
        <v>0</v>
      </c>
      <c r="BR1910" s="19">
        <v>0</v>
      </c>
      <c r="BS1910" s="19">
        <v>0</v>
      </c>
      <c r="BT1910" s="19">
        <v>0</v>
      </c>
      <c r="BU1910" s="19">
        <v>0</v>
      </c>
      <c r="BV1910" s="19">
        <v>0</v>
      </c>
      <c r="BW1910" s="19">
        <v>0</v>
      </c>
      <c r="BX1910" s="19"/>
      <c r="BY1910" s="19"/>
      <c r="BZ1910" s="19"/>
      <c r="CA1910" s="19"/>
      <c r="CB1910" s="19"/>
      <c r="CC1910" s="19"/>
      <c r="CD1910" s="19"/>
      <c r="CE1910" s="19"/>
      <c r="CF1910" s="19"/>
      <c r="CG1910" s="19"/>
      <c r="CH1910" s="19"/>
      <c r="CI1910" s="19"/>
      <c r="CJ1910" s="19"/>
      <c r="CK1910" s="19"/>
      <c r="CL1910" s="19"/>
      <c r="CM1910" s="39"/>
      <c r="CN1910" s="63">
        <v>19850624</v>
      </c>
      <c r="CO1910" s="63"/>
      <c r="CP1910" s="66"/>
      <c r="CQ1910" s="63"/>
      <c r="CR1910" s="78" t="s">
        <v>2043</v>
      </c>
      <c r="CS1910" s="78" t="s">
        <v>6954</v>
      </c>
    </row>
    <row r="1911" spans="1:97">
      <c r="A1911" s="20" t="s">
        <v>3590</v>
      </c>
      <c r="B1911" s="16" t="s">
        <v>6721</v>
      </c>
      <c r="C1911" s="19">
        <v>49009280</v>
      </c>
      <c r="D1911" s="19" t="s">
        <v>3782</v>
      </c>
      <c r="E1911" s="19" t="s">
        <v>1707</v>
      </c>
      <c r="F1911" s="19" t="s">
        <v>1727</v>
      </c>
      <c r="G1911" s="47"/>
      <c r="H1911" s="47" t="s">
        <v>5242</v>
      </c>
      <c r="I1911" s="47" t="s">
        <v>5447</v>
      </c>
      <c r="J1911" s="47" t="s">
        <v>5479</v>
      </c>
      <c r="K1911" s="23">
        <v>41.671799999999998</v>
      </c>
      <c r="L1911" s="23">
        <v>-108.55540000000001</v>
      </c>
      <c r="M1911" s="61" t="s">
        <v>3256</v>
      </c>
      <c r="N1911" s="19" t="s">
        <v>3257</v>
      </c>
      <c r="P1911" s="19" t="s">
        <v>7126</v>
      </c>
      <c r="Q1911" s="55"/>
      <c r="R1911" s="55"/>
      <c r="S1911" s="55">
        <f>V1911-U1911</f>
        <v>32</v>
      </c>
      <c r="T1911" s="19"/>
      <c r="U1911" s="55">
        <v>4164</v>
      </c>
      <c r="V1911" s="55">
        <v>4196</v>
      </c>
      <c r="W1911" s="55"/>
      <c r="X1911" s="55"/>
      <c r="Y1911" s="51" t="s">
        <v>3788</v>
      </c>
      <c r="AA1911" s="52">
        <v>7.8000001907348633</v>
      </c>
      <c r="AB1911" s="19" t="s">
        <v>3837</v>
      </c>
      <c r="AC1911" s="19">
        <v>108</v>
      </c>
      <c r="AD1911" s="19">
        <v>85</v>
      </c>
      <c r="AE1911" s="19">
        <v>11260</v>
      </c>
      <c r="AF1911" s="19">
        <v>-3</v>
      </c>
      <c r="AG1911" s="19">
        <v>-3</v>
      </c>
      <c r="AH1911" s="19">
        <v>14900</v>
      </c>
      <c r="AI1911" s="19">
        <v>5002</v>
      </c>
      <c r="AJ1911" s="19"/>
      <c r="AK1911" s="19"/>
      <c r="AL1911" s="19">
        <v>-1</v>
      </c>
      <c r="AM1911" s="19">
        <v>28816</v>
      </c>
      <c r="AP1911" s="17">
        <f t="shared" si="680"/>
        <v>5.3891999999999998</v>
      </c>
      <c r="AQ1911" s="17">
        <f t="shared" si="681"/>
        <v>6.99465</v>
      </c>
      <c r="AR1911" s="17">
        <f t="shared" si="703"/>
        <v>489.80999999999995</v>
      </c>
      <c r="AS1911" s="17">
        <f t="shared" si="702"/>
        <v>0</v>
      </c>
      <c r="AT1911" s="17">
        <f t="shared" si="682"/>
        <v>502.19384999999994</v>
      </c>
      <c r="AU1911" s="5">
        <f t="shared" si="683"/>
        <v>420.32900000000001</v>
      </c>
      <c r="AV1911" s="5">
        <f t="shared" si="684"/>
        <v>81.982779999999991</v>
      </c>
      <c r="AW1911" s="5"/>
      <c r="AX1911" s="5"/>
      <c r="AY1911" s="5">
        <f t="shared" si="685"/>
        <v>0</v>
      </c>
      <c r="AZ1911" s="5">
        <f t="shared" si="686"/>
        <v>502.31178</v>
      </c>
      <c r="BA1911" s="7">
        <f t="shared" si="687"/>
        <v>-1.174010343775356E-4</v>
      </c>
      <c r="BB1911" s="62">
        <f t="shared" si="688"/>
        <v>31348</v>
      </c>
      <c r="BC1911" s="6">
        <f t="shared" si="689"/>
        <v>4.208496775480354E-2</v>
      </c>
      <c r="BD1911" s="32">
        <f t="shared" si="690"/>
        <v>1.0731314212629248E-2</v>
      </c>
      <c r="BE1911" s="32">
        <f t="shared" si="691"/>
        <v>1.392818729261619E-2</v>
      </c>
      <c r="BF1911" s="35">
        <f t="shared" si="692"/>
        <v>0.97534049849475457</v>
      </c>
      <c r="BG1911" s="36">
        <f t="shared" si="693"/>
        <v>0.83678905559411731</v>
      </c>
      <c r="BH1911" s="33">
        <f t="shared" si="694"/>
        <v>0.16321094440588271</v>
      </c>
      <c r="BI1911" s="33">
        <f t="shared" si="695"/>
        <v>0</v>
      </c>
      <c r="CM1911" s="51" t="s">
        <v>3820</v>
      </c>
      <c r="CR1911" s="78" t="s">
        <v>2043</v>
      </c>
      <c r="CS1911" s="78" t="s">
        <v>6954</v>
      </c>
    </row>
    <row r="1912" spans="1:97">
      <c r="A1912" s="20" t="s">
        <v>3590</v>
      </c>
      <c r="B1912" s="16" t="s">
        <v>6722</v>
      </c>
      <c r="C1912" s="19">
        <v>49009281</v>
      </c>
      <c r="D1912" s="19" t="s">
        <v>3782</v>
      </c>
      <c r="E1912" s="19" t="s">
        <v>1707</v>
      </c>
      <c r="F1912" s="19" t="s">
        <v>3258</v>
      </c>
      <c r="G1912" s="47"/>
      <c r="H1912" s="47" t="s">
        <v>5209</v>
      </c>
      <c r="I1912" s="47" t="s">
        <v>5447</v>
      </c>
      <c r="J1912" s="47" t="s">
        <v>5479</v>
      </c>
      <c r="K1912" s="23">
        <v>41.66104</v>
      </c>
      <c r="L1912" s="23">
        <v>-108.52658</v>
      </c>
      <c r="M1912" s="61" t="s">
        <v>3259</v>
      </c>
      <c r="N1912" s="19" t="s">
        <v>3260</v>
      </c>
      <c r="P1912" s="19" t="s">
        <v>7126</v>
      </c>
      <c r="Q1912" s="55"/>
      <c r="R1912" s="55"/>
      <c r="S1912" s="55">
        <f>V1912-U1912</f>
        <v>7</v>
      </c>
      <c r="T1912" s="19"/>
      <c r="U1912" s="55">
        <v>4511</v>
      </c>
      <c r="V1912" s="55">
        <v>4518</v>
      </c>
      <c r="W1912" s="55">
        <v>4719</v>
      </c>
      <c r="X1912" s="55"/>
      <c r="Y1912" s="51" t="s">
        <v>3798</v>
      </c>
      <c r="Z1912" s="40">
        <v>22804</v>
      </c>
      <c r="AA1912" s="52">
        <v>7</v>
      </c>
      <c r="AB1912" s="19" t="s">
        <v>3837</v>
      </c>
      <c r="AC1912" s="19">
        <v>202</v>
      </c>
      <c r="AD1912" s="19">
        <v>90</v>
      </c>
      <c r="AE1912" s="19">
        <v>11158</v>
      </c>
      <c r="AF1912" s="19">
        <v>-3</v>
      </c>
      <c r="AG1912" s="19">
        <v>-3</v>
      </c>
      <c r="AH1912" s="19">
        <v>15700</v>
      </c>
      <c r="AI1912" s="19">
        <v>3636</v>
      </c>
      <c r="AJ1912" s="19"/>
      <c r="AK1912" s="19"/>
      <c r="AL1912" s="19">
        <v>23</v>
      </c>
      <c r="AM1912" s="19">
        <v>28964</v>
      </c>
      <c r="AP1912" s="17">
        <f t="shared" si="680"/>
        <v>10.079800000000001</v>
      </c>
      <c r="AQ1912" s="17">
        <f t="shared" si="681"/>
        <v>7.4061000000000003</v>
      </c>
      <c r="AR1912" s="17">
        <f t="shared" si="703"/>
        <v>485.37299999999999</v>
      </c>
      <c r="AS1912" s="17">
        <f t="shared" si="702"/>
        <v>0</v>
      </c>
      <c r="AT1912" s="17">
        <f t="shared" si="682"/>
        <v>502.85890000000001</v>
      </c>
      <c r="AU1912" s="5">
        <f t="shared" si="683"/>
        <v>442.89699999999999</v>
      </c>
      <c r="AV1912" s="5">
        <f t="shared" si="684"/>
        <v>59.594039999999993</v>
      </c>
      <c r="AW1912" s="5"/>
      <c r="AX1912" s="5"/>
      <c r="AY1912" s="5">
        <f t="shared" si="685"/>
        <v>0.47886000000000006</v>
      </c>
      <c r="AZ1912" s="5">
        <f t="shared" si="686"/>
        <v>502.9699</v>
      </c>
      <c r="BA1912" s="7">
        <f t="shared" si="687"/>
        <v>-1.1035675256066439E-4</v>
      </c>
      <c r="BB1912" s="62">
        <f t="shared" si="688"/>
        <v>30803</v>
      </c>
      <c r="BC1912" s="6">
        <f t="shared" si="689"/>
        <v>3.0769488179095486E-2</v>
      </c>
      <c r="BD1912" s="32">
        <f t="shared" si="690"/>
        <v>2.0044986774620077E-2</v>
      </c>
      <c r="BE1912" s="32">
        <f t="shared" si="691"/>
        <v>1.4727988308449945E-2</v>
      </c>
      <c r="BF1912" s="35">
        <f t="shared" si="692"/>
        <v>0.96522702491692991</v>
      </c>
      <c r="BG1912" s="36">
        <f t="shared" si="693"/>
        <v>0.88056362816144662</v>
      </c>
      <c r="BH1912" s="33">
        <f t="shared" si="694"/>
        <v>0.11848430691379344</v>
      </c>
      <c r="BI1912" s="33">
        <f t="shared" si="695"/>
        <v>9.520649247599112E-4</v>
      </c>
      <c r="CM1912" s="51" t="s">
        <v>3798</v>
      </c>
      <c r="CR1912" s="78" t="s">
        <v>2038</v>
      </c>
      <c r="CS1912" s="78" t="s">
        <v>6954</v>
      </c>
    </row>
    <row r="1913" spans="1:97">
      <c r="A1913" s="20" t="s">
        <v>3590</v>
      </c>
      <c r="B1913" s="16" t="s">
        <v>6723</v>
      </c>
      <c r="C1913" s="19">
        <v>49009283</v>
      </c>
      <c r="D1913" s="19" t="s">
        <v>3782</v>
      </c>
      <c r="E1913" s="19" t="s">
        <v>1707</v>
      </c>
      <c r="F1913" s="19" t="s">
        <v>1072</v>
      </c>
      <c r="G1913" s="47"/>
      <c r="H1913" s="47" t="s">
        <v>3834</v>
      </c>
      <c r="I1913" s="47" t="s">
        <v>5447</v>
      </c>
      <c r="J1913" s="47" t="s">
        <v>5479</v>
      </c>
      <c r="K1913" s="23">
        <v>41.661050000000003</v>
      </c>
      <c r="L1913" s="23">
        <v>-108.50695</v>
      </c>
      <c r="M1913" s="61" t="s">
        <v>3261</v>
      </c>
      <c r="N1913" s="19" t="s">
        <v>1719</v>
      </c>
      <c r="P1913" s="19" t="s">
        <v>7126</v>
      </c>
      <c r="Q1913" s="55"/>
      <c r="R1913" s="55"/>
      <c r="S1913" s="55">
        <f>V1913-U1913</f>
        <v>10</v>
      </c>
      <c r="T1913" s="19"/>
      <c r="U1913" s="55">
        <v>4824</v>
      </c>
      <c r="V1913" s="55">
        <v>4834</v>
      </c>
      <c r="W1913" s="55">
        <v>5295</v>
      </c>
      <c r="X1913" s="55"/>
      <c r="Y1913" s="51" t="s">
        <v>3788</v>
      </c>
      <c r="AA1913" s="52">
        <v>8.6000003814697266</v>
      </c>
      <c r="AB1913" s="19" t="s">
        <v>3837</v>
      </c>
      <c r="AC1913" s="19">
        <v>64</v>
      </c>
      <c r="AD1913" s="19">
        <v>37</v>
      </c>
      <c r="AE1913" s="19">
        <v>9350</v>
      </c>
      <c r="AF1913" s="19">
        <v>-3</v>
      </c>
      <c r="AG1913" s="19">
        <v>-3</v>
      </c>
      <c r="AH1913" s="19">
        <v>10733</v>
      </c>
      <c r="AI1913" s="19">
        <v>5685</v>
      </c>
      <c r="AJ1913" s="19"/>
      <c r="AK1913" s="19"/>
      <c r="AL1913" s="19">
        <v>91</v>
      </c>
      <c r="AM1913" s="19">
        <v>23531</v>
      </c>
      <c r="AP1913" s="17">
        <f t="shared" si="680"/>
        <v>3.1936</v>
      </c>
      <c r="AQ1913" s="17">
        <f t="shared" si="681"/>
        <v>3.0447299999999999</v>
      </c>
      <c r="AR1913" s="17">
        <f t="shared" si="703"/>
        <v>406.72499999999997</v>
      </c>
      <c r="AS1913" s="17">
        <f t="shared" si="702"/>
        <v>0</v>
      </c>
      <c r="AT1913" s="17">
        <f t="shared" si="682"/>
        <v>412.96332999999998</v>
      </c>
      <c r="AU1913" s="5">
        <f t="shared" si="683"/>
        <v>302.77792999999997</v>
      </c>
      <c r="AV1913" s="5">
        <f t="shared" si="684"/>
        <v>93.177149999999997</v>
      </c>
      <c r="AW1913" s="5"/>
      <c r="AX1913" s="5"/>
      <c r="AY1913" s="5">
        <f t="shared" si="685"/>
        <v>1.8946200000000002</v>
      </c>
      <c r="AZ1913" s="5">
        <f t="shared" si="686"/>
        <v>397.84969999999993</v>
      </c>
      <c r="BA1913" s="7">
        <f t="shared" si="687"/>
        <v>1.8640092648733161E-2</v>
      </c>
      <c r="BB1913" s="62">
        <f t="shared" si="688"/>
        <v>25954</v>
      </c>
      <c r="BC1913" s="6">
        <f t="shared" si="689"/>
        <v>4.8964332626048296E-2</v>
      </c>
      <c r="BD1913" s="32">
        <f t="shared" si="690"/>
        <v>7.733374292579441E-3</v>
      </c>
      <c r="BE1913" s="32">
        <f t="shared" si="691"/>
        <v>7.3728822362992864E-3</v>
      </c>
      <c r="BF1913" s="35">
        <f t="shared" si="692"/>
        <v>0.98489374347112124</v>
      </c>
      <c r="BG1913" s="36">
        <f t="shared" si="693"/>
        <v>0.76103596408392427</v>
      </c>
      <c r="BH1913" s="33">
        <f t="shared" si="694"/>
        <v>0.2342018857875223</v>
      </c>
      <c r="BI1913" s="33">
        <f t="shared" si="695"/>
        <v>4.7621501285535729E-3</v>
      </c>
      <c r="CM1913" s="51" t="s">
        <v>7041</v>
      </c>
      <c r="CR1913" s="78" t="s">
        <v>2038</v>
      </c>
      <c r="CS1913" s="78" t="s">
        <v>6954</v>
      </c>
    </row>
    <row r="1914" spans="1:97">
      <c r="A1914" s="63" t="s">
        <v>3591</v>
      </c>
      <c r="B1914" s="63" t="s">
        <v>5</v>
      </c>
      <c r="C1914" s="63">
        <v>3886</v>
      </c>
      <c r="D1914" s="19" t="s">
        <v>3782</v>
      </c>
      <c r="E1914" s="63" t="s">
        <v>1707</v>
      </c>
      <c r="F1914" s="63" t="s">
        <v>2247</v>
      </c>
      <c r="G1914" s="65" t="s">
        <v>3615</v>
      </c>
      <c r="H1914" s="65">
        <v>30</v>
      </c>
      <c r="I1914" s="65">
        <v>21</v>
      </c>
      <c r="J1914" s="65">
        <v>93</v>
      </c>
      <c r="K1914" s="23">
        <v>41.766491000000002</v>
      </c>
      <c r="L1914" s="23">
        <v>-107.954645</v>
      </c>
      <c r="M1914" s="61" t="s">
        <v>6</v>
      </c>
      <c r="N1914" s="63" t="s">
        <v>7</v>
      </c>
      <c r="O1914" s="63"/>
      <c r="P1914" s="63" t="s">
        <v>7126</v>
      </c>
      <c r="Q1914" s="63"/>
      <c r="R1914" s="63"/>
      <c r="S1914" s="55"/>
      <c r="T1914" s="63"/>
      <c r="U1914" s="66" t="s">
        <v>8</v>
      </c>
      <c r="V1914" s="63"/>
      <c r="W1914" s="66">
        <v>11113</v>
      </c>
      <c r="X1914" s="66">
        <v>10968</v>
      </c>
      <c r="Y1914" s="63"/>
      <c r="Z1914" s="64">
        <v>37679</v>
      </c>
      <c r="AA1914" s="63">
        <v>8.19</v>
      </c>
      <c r="AB1914" s="63"/>
      <c r="AC1914" s="63">
        <v>2</v>
      </c>
      <c r="AD1914" s="63"/>
      <c r="AE1914" s="63">
        <v>1400</v>
      </c>
      <c r="AF1914" s="63">
        <v>48</v>
      </c>
      <c r="AG1914" s="63"/>
      <c r="AH1914" s="63">
        <v>1500</v>
      </c>
      <c r="AI1914" s="63">
        <v>1100</v>
      </c>
      <c r="AJ1914" s="63"/>
      <c r="AK1914" s="63"/>
      <c r="AL1914" s="63">
        <v>218</v>
      </c>
      <c r="AM1914" s="63">
        <v>5500</v>
      </c>
      <c r="AN1914" s="63"/>
      <c r="AO1914" s="63" t="s">
        <v>6051</v>
      </c>
      <c r="AP1914" s="17">
        <f t="shared" si="680"/>
        <v>9.98E-2</v>
      </c>
      <c r="AQ1914" s="17">
        <f t="shared" si="681"/>
        <v>0</v>
      </c>
      <c r="AR1914" s="17">
        <f t="shared" si="703"/>
        <v>60.9</v>
      </c>
      <c r="AS1914" s="17">
        <f t="shared" si="702"/>
        <v>1.22784</v>
      </c>
      <c r="AT1914" s="17">
        <f t="shared" si="682"/>
        <v>62.227640000000001</v>
      </c>
      <c r="AU1914" s="5">
        <f t="shared" si="683"/>
        <v>42.314999999999998</v>
      </c>
      <c r="AV1914" s="5">
        <f t="shared" si="684"/>
        <v>18.029</v>
      </c>
      <c r="AW1914" s="5">
        <f>IF(AJ1914&gt;0,AJ1914*0.03333,0)</f>
        <v>0</v>
      </c>
      <c r="AX1914" s="5">
        <f>IF(AK1914&gt;0,AK1914*0.0588,0)</f>
        <v>0</v>
      </c>
      <c r="AY1914" s="5">
        <f t="shared" si="685"/>
        <v>4.5387600000000008</v>
      </c>
      <c r="AZ1914" s="5">
        <f t="shared" si="686"/>
        <v>64.88275999999999</v>
      </c>
      <c r="BA1914" s="7">
        <f t="shared" si="687"/>
        <v>-2.0888298675796706E-2</v>
      </c>
      <c r="BB1914" s="62">
        <f t="shared" si="688"/>
        <v>4268</v>
      </c>
      <c r="BC1914" s="28">
        <f t="shared" si="689"/>
        <v>-0.12612612612612611</v>
      </c>
      <c r="BD1914" s="32">
        <f t="shared" si="690"/>
        <v>1.6037889272355499E-3</v>
      </c>
      <c r="BE1914" s="32">
        <f t="shared" si="691"/>
        <v>0</v>
      </c>
      <c r="BF1914" s="35">
        <f t="shared" si="692"/>
        <v>0.99839621107276444</v>
      </c>
      <c r="BG1914" s="37">
        <f t="shared" si="693"/>
        <v>0.65217632542142168</v>
      </c>
      <c r="BH1914" s="33">
        <f t="shared" si="694"/>
        <v>0.2778704235146594</v>
      </c>
      <c r="BI1914" s="33">
        <f t="shared" si="695"/>
        <v>6.9953251063919003E-2</v>
      </c>
      <c r="BJ1914" s="63"/>
      <c r="BK1914" s="63">
        <v>4.2</v>
      </c>
      <c r="BL1914" s="63"/>
      <c r="BM1914" s="63">
        <v>3396</v>
      </c>
      <c r="BN1914" s="63"/>
      <c r="BO1914" s="63"/>
      <c r="BP1914" s="63"/>
      <c r="BQ1914" s="63"/>
      <c r="BR1914" s="63"/>
      <c r="BS1914" s="63"/>
      <c r="BT1914" s="63"/>
      <c r="BU1914" s="63"/>
      <c r="BV1914" s="63"/>
      <c r="BW1914" s="63"/>
      <c r="BX1914" s="63"/>
      <c r="BY1914" s="63"/>
      <c r="BZ1914" s="63"/>
      <c r="CA1914" s="63"/>
      <c r="CB1914" s="63"/>
      <c r="CC1914" s="63"/>
      <c r="CD1914" s="63"/>
      <c r="CE1914" s="63"/>
      <c r="CF1914" s="63"/>
      <c r="CG1914" s="63"/>
      <c r="CH1914" s="63"/>
      <c r="CI1914" s="63"/>
      <c r="CJ1914" s="63"/>
      <c r="CK1914" s="63"/>
      <c r="CL1914" s="63"/>
      <c r="CM1914" s="63"/>
      <c r="CN1914" s="63">
        <v>20030227</v>
      </c>
      <c r="CO1914" s="63" t="s">
        <v>9</v>
      </c>
      <c r="CP1914" s="66"/>
      <c r="CQ1914" s="64">
        <v>37685</v>
      </c>
      <c r="CR1914" s="78" t="s">
        <v>2043</v>
      </c>
      <c r="CS1914" s="78" t="s">
        <v>6954</v>
      </c>
    </row>
    <row r="1915" spans="1:97">
      <c r="A1915" s="63" t="s">
        <v>3591</v>
      </c>
      <c r="B1915" s="63" t="s">
        <v>0</v>
      </c>
      <c r="C1915" s="63">
        <v>3844</v>
      </c>
      <c r="D1915" s="19" t="s">
        <v>3782</v>
      </c>
      <c r="E1915" s="63" t="s">
        <v>1707</v>
      </c>
      <c r="F1915" s="63" t="s">
        <v>1717</v>
      </c>
      <c r="G1915" s="65" t="s">
        <v>3612</v>
      </c>
      <c r="H1915" s="65">
        <v>32</v>
      </c>
      <c r="I1915" s="65">
        <v>21</v>
      </c>
      <c r="J1915" s="65">
        <v>93</v>
      </c>
      <c r="K1915" s="23">
        <v>41.744810000000001</v>
      </c>
      <c r="L1915" s="23">
        <v>-107.94508999999999</v>
      </c>
      <c r="M1915" s="61" t="s">
        <v>1</v>
      </c>
      <c r="N1915" s="63" t="s">
        <v>2</v>
      </c>
      <c r="O1915" s="63"/>
      <c r="P1915" s="63" t="s">
        <v>7126</v>
      </c>
      <c r="Q1915" s="63"/>
      <c r="R1915" s="63"/>
      <c r="S1915" s="55"/>
      <c r="T1915" s="63"/>
      <c r="U1915" s="66" t="s">
        <v>3</v>
      </c>
      <c r="V1915" s="63"/>
      <c r="W1915" s="66">
        <v>11118</v>
      </c>
      <c r="X1915" s="66">
        <v>10656</v>
      </c>
      <c r="Y1915" s="63"/>
      <c r="Z1915" s="64">
        <v>37665</v>
      </c>
      <c r="AA1915" s="63">
        <v>8.3699999999999992</v>
      </c>
      <c r="AB1915" s="63"/>
      <c r="AC1915" s="63">
        <v>96</v>
      </c>
      <c r="AD1915" s="63">
        <v>39.9</v>
      </c>
      <c r="AE1915" s="63">
        <v>23700</v>
      </c>
      <c r="AF1915" s="63">
        <v>405</v>
      </c>
      <c r="AG1915" s="63"/>
      <c r="AH1915" s="63">
        <v>28000</v>
      </c>
      <c r="AI1915" s="63">
        <v>18300</v>
      </c>
      <c r="AJ1915" s="63">
        <v>242</v>
      </c>
      <c r="AK1915" s="63"/>
      <c r="AL1915" s="63">
        <v>15</v>
      </c>
      <c r="AM1915" s="63">
        <v>59900</v>
      </c>
      <c r="AN1915" s="63"/>
      <c r="AO1915" s="63" t="s">
        <v>6051</v>
      </c>
      <c r="AP1915" s="17">
        <f t="shared" si="680"/>
        <v>4.7904</v>
      </c>
      <c r="AQ1915" s="17">
        <f t="shared" si="681"/>
        <v>3.2833709999999998</v>
      </c>
      <c r="AR1915" s="17">
        <f t="shared" si="703"/>
        <v>1030.9499999999998</v>
      </c>
      <c r="AS1915" s="17">
        <f t="shared" si="702"/>
        <v>10.3599</v>
      </c>
      <c r="AT1915" s="17">
        <f t="shared" si="682"/>
        <v>1049.3836709999998</v>
      </c>
      <c r="AU1915" s="5">
        <f t="shared" si="683"/>
        <v>789.88</v>
      </c>
      <c r="AV1915" s="5">
        <f t="shared" si="684"/>
        <v>299.93699999999995</v>
      </c>
      <c r="AW1915" s="5">
        <f>IF(AJ1915&gt;0,AJ1915*0.03333,0)</f>
        <v>8.0658599999999989</v>
      </c>
      <c r="AX1915" s="5">
        <f>IF(AK1915&gt;0,AK1915*0.0588,0)</f>
        <v>0</v>
      </c>
      <c r="AY1915" s="5">
        <f t="shared" si="685"/>
        <v>0.31230000000000002</v>
      </c>
      <c r="AZ1915" s="5">
        <f t="shared" si="686"/>
        <v>1098.19516</v>
      </c>
      <c r="BA1915" s="7">
        <f t="shared" si="687"/>
        <v>-2.272861340194509E-2</v>
      </c>
      <c r="BB1915" s="62">
        <f t="shared" si="688"/>
        <v>70797.899999999994</v>
      </c>
      <c r="BC1915" s="28">
        <f t="shared" si="689"/>
        <v>8.3382364980615561E-2</v>
      </c>
      <c r="BD1915" s="32">
        <f t="shared" si="690"/>
        <v>4.5649652575926172E-3</v>
      </c>
      <c r="BE1915" s="32">
        <f t="shared" si="691"/>
        <v>3.1288565762331178E-3</v>
      </c>
      <c r="BF1915" s="35">
        <f t="shared" si="692"/>
        <v>0.99230617816617417</v>
      </c>
      <c r="BG1915" s="37">
        <f t="shared" si="693"/>
        <v>0.7192528511963211</v>
      </c>
      <c r="BH1915" s="33">
        <f t="shared" si="694"/>
        <v>0.2731181222834746</v>
      </c>
      <c r="BI1915" s="33">
        <f t="shared" si="695"/>
        <v>2.8437568419077718E-4</v>
      </c>
      <c r="BJ1915" s="63"/>
      <c r="BK1915" s="63">
        <v>1.21</v>
      </c>
      <c r="BL1915" s="63"/>
      <c r="BM1915" s="63">
        <v>58470</v>
      </c>
      <c r="BN1915" s="63"/>
      <c r="BO1915" s="63"/>
      <c r="BP1915" s="63"/>
      <c r="BQ1915" s="63"/>
      <c r="BR1915" s="63"/>
      <c r="BS1915" s="63"/>
      <c r="BT1915" s="63"/>
      <c r="BU1915" s="63"/>
      <c r="BV1915" s="63"/>
      <c r="BW1915" s="63"/>
      <c r="BX1915" s="63"/>
      <c r="BY1915" s="63"/>
      <c r="BZ1915" s="63"/>
      <c r="CA1915" s="63"/>
      <c r="CB1915" s="63"/>
      <c r="CC1915" s="63"/>
      <c r="CD1915" s="63"/>
      <c r="CE1915" s="63"/>
      <c r="CF1915" s="63"/>
      <c r="CG1915" s="63"/>
      <c r="CH1915" s="63"/>
      <c r="CI1915" s="63"/>
      <c r="CJ1915" s="63"/>
      <c r="CK1915" s="63"/>
      <c r="CL1915" s="63"/>
      <c r="CM1915" s="63"/>
      <c r="CN1915" s="63">
        <v>20030213</v>
      </c>
      <c r="CO1915" s="63" t="s">
        <v>4</v>
      </c>
      <c r="CP1915" s="66"/>
      <c r="CQ1915" s="64">
        <v>37672</v>
      </c>
      <c r="CR1915" s="78" t="s">
        <v>2043</v>
      </c>
      <c r="CS1915" s="78" t="s">
        <v>6954</v>
      </c>
    </row>
    <row r="1916" spans="1:97">
      <c r="A1916" s="20" t="s">
        <v>3590</v>
      </c>
      <c r="B1916" s="16" t="s">
        <v>7164</v>
      </c>
      <c r="C1916" s="19">
        <v>49014244</v>
      </c>
      <c r="D1916" s="19" t="s">
        <v>3782</v>
      </c>
      <c r="E1916" s="19" t="s">
        <v>1707</v>
      </c>
      <c r="F1916" s="19" t="s">
        <v>1717</v>
      </c>
      <c r="G1916" s="47"/>
      <c r="H1916" s="47" t="s">
        <v>3825</v>
      </c>
      <c r="I1916" s="47" t="s">
        <v>5464</v>
      </c>
      <c r="J1916" s="47" t="s">
        <v>5478</v>
      </c>
      <c r="K1916" s="23">
        <v>41.817599999999999</v>
      </c>
      <c r="L1916" s="23">
        <v>-107.9789</v>
      </c>
      <c r="N1916" s="19" t="s">
        <v>3902</v>
      </c>
      <c r="P1916" s="19" t="s">
        <v>7126</v>
      </c>
      <c r="Q1916" s="55"/>
      <c r="R1916" s="55"/>
      <c r="S1916" s="55">
        <f>V1916-U1916</f>
        <v>0</v>
      </c>
      <c r="T1916" s="19" t="s">
        <v>2512</v>
      </c>
      <c r="Y1916" s="51" t="s">
        <v>3788</v>
      </c>
      <c r="Z1916" s="40">
        <v>25861</v>
      </c>
      <c r="AA1916" s="52">
        <v>7.5999999046325684</v>
      </c>
      <c r="AB1916" s="19" t="s">
        <v>3789</v>
      </c>
      <c r="AC1916" s="19">
        <v>41</v>
      </c>
      <c r="AD1916" s="19">
        <v>15</v>
      </c>
      <c r="AE1916" s="19">
        <v>571</v>
      </c>
      <c r="AF1916" s="19">
        <v>16</v>
      </c>
      <c r="AG1916" s="19">
        <v>-3</v>
      </c>
      <c r="AH1916" s="19">
        <v>12</v>
      </c>
      <c r="AI1916" s="19">
        <v>1684</v>
      </c>
      <c r="AJ1916" s="19"/>
      <c r="AK1916" s="19"/>
      <c r="AL1916" s="19">
        <v>27</v>
      </c>
      <c r="AM1916" s="19">
        <v>1511</v>
      </c>
      <c r="AP1916" s="17">
        <f t="shared" si="680"/>
        <v>2.0459000000000001</v>
      </c>
      <c r="AQ1916" s="17">
        <f t="shared" si="681"/>
        <v>1.2343500000000001</v>
      </c>
      <c r="AR1916" s="17">
        <f t="shared" si="703"/>
        <v>24.8385</v>
      </c>
      <c r="AS1916" s="17">
        <f t="shared" si="702"/>
        <v>0.40927999999999998</v>
      </c>
      <c r="AT1916" s="17">
        <f t="shared" si="682"/>
        <v>28.528029999999998</v>
      </c>
      <c r="AU1916" s="5">
        <f t="shared" si="683"/>
        <v>0.33851999999999999</v>
      </c>
      <c r="AV1916" s="5">
        <f t="shared" si="684"/>
        <v>27.600759999999998</v>
      </c>
      <c r="AW1916" s="5"/>
      <c r="AX1916" s="5"/>
      <c r="AY1916" s="5">
        <f t="shared" si="685"/>
        <v>0.56214000000000008</v>
      </c>
      <c r="AZ1916" s="5">
        <f t="shared" si="686"/>
        <v>28.501419999999996</v>
      </c>
      <c r="BA1916" s="7">
        <f t="shared" si="687"/>
        <v>4.6660102806535183E-4</v>
      </c>
      <c r="BB1916" s="62">
        <f t="shared" si="688"/>
        <v>2363</v>
      </c>
      <c r="BC1916" s="6">
        <f t="shared" si="689"/>
        <v>0.21992772328342799</v>
      </c>
      <c r="BD1916" s="32">
        <f t="shared" si="690"/>
        <v>7.1715432155672873E-2</v>
      </c>
      <c r="BE1916" s="32">
        <f t="shared" si="691"/>
        <v>4.3267971885896088E-2</v>
      </c>
      <c r="BF1916" s="35">
        <f t="shared" si="692"/>
        <v>0.88501659595843107</v>
      </c>
      <c r="BG1916" s="33">
        <f t="shared" si="693"/>
        <v>1.1877302955431695E-2</v>
      </c>
      <c r="BH1916" s="36">
        <f t="shared" si="694"/>
        <v>0.96839946921942843</v>
      </c>
      <c r="BI1916" s="33">
        <f t="shared" si="695"/>
        <v>1.9723227825139945E-2</v>
      </c>
      <c r="CM1916" s="51" t="s">
        <v>3788</v>
      </c>
      <c r="CR1916" s="78" t="s">
        <v>2043</v>
      </c>
      <c r="CS1916" s="78" t="s">
        <v>6954</v>
      </c>
    </row>
    <row r="1917" spans="1:97">
      <c r="A1917" s="63" t="s">
        <v>3591</v>
      </c>
      <c r="B1917" s="63" t="s">
        <v>76</v>
      </c>
      <c r="C1917" s="63">
        <v>3592</v>
      </c>
      <c r="D1917" s="19" t="s">
        <v>3782</v>
      </c>
      <c r="E1917" s="63" t="s">
        <v>1707</v>
      </c>
      <c r="F1917" s="63" t="s">
        <v>2314</v>
      </c>
      <c r="G1917" s="65" t="s">
        <v>259</v>
      </c>
      <c r="H1917" s="65">
        <v>4</v>
      </c>
      <c r="I1917" s="65">
        <v>21</v>
      </c>
      <c r="J1917" s="65">
        <v>94</v>
      </c>
      <c r="K1917" s="23">
        <v>41.824959999999997</v>
      </c>
      <c r="L1917" s="23">
        <v>-108.031886</v>
      </c>
      <c r="M1917" s="61" t="s">
        <v>77</v>
      </c>
      <c r="N1917" s="63" t="s">
        <v>78</v>
      </c>
      <c r="O1917" s="63"/>
      <c r="P1917" s="63" t="s">
        <v>7126</v>
      </c>
      <c r="Q1917" s="63"/>
      <c r="R1917" s="63"/>
      <c r="S1917" s="55" t="str">
        <f>IF(U1917&gt;0,V1917-U1917,"")</f>
        <v/>
      </c>
      <c r="T1917" s="63"/>
      <c r="U1917" s="66"/>
      <c r="V1917" s="63"/>
      <c r="W1917" s="66">
        <v>10953</v>
      </c>
      <c r="X1917" s="66">
        <v>10903</v>
      </c>
      <c r="Y1917" s="63" t="s">
        <v>3852</v>
      </c>
      <c r="Z1917" s="64">
        <v>37669</v>
      </c>
      <c r="AA1917" s="63">
        <v>7</v>
      </c>
      <c r="AB1917" s="63"/>
      <c r="AC1917" s="63">
        <v>440</v>
      </c>
      <c r="AD1917" s="63">
        <v>120</v>
      </c>
      <c r="AE1917" s="63">
        <v>6429</v>
      </c>
      <c r="AF1917" s="63"/>
      <c r="AG1917" s="63"/>
      <c r="AH1917" s="63">
        <v>10360</v>
      </c>
      <c r="AI1917" s="63">
        <v>1037</v>
      </c>
      <c r="AJ1917" s="63"/>
      <c r="AK1917" s="63"/>
      <c r="AL1917" s="63">
        <v>108</v>
      </c>
      <c r="AM1917" s="63">
        <v>18509</v>
      </c>
      <c r="AN1917" s="63"/>
      <c r="AO1917" s="63" t="s">
        <v>2693</v>
      </c>
      <c r="AP1917" s="17">
        <f t="shared" si="680"/>
        <v>21.956</v>
      </c>
      <c r="AQ1917" s="17">
        <f t="shared" si="681"/>
        <v>9.8748000000000005</v>
      </c>
      <c r="AR1917" s="17">
        <f t="shared" si="703"/>
        <v>279.66149999999999</v>
      </c>
      <c r="AS1917" s="17">
        <f t="shared" si="702"/>
        <v>0</v>
      </c>
      <c r="AT1917" s="17">
        <f t="shared" si="682"/>
        <v>311.4923</v>
      </c>
      <c r="AU1917" s="5">
        <f t="shared" si="683"/>
        <v>292.25560000000002</v>
      </c>
      <c r="AV1917" s="5">
        <f t="shared" si="684"/>
        <v>16.996429999999997</v>
      </c>
      <c r="AW1917" s="5">
        <f t="shared" ref="AW1917:AW1925" si="704">IF(AJ1917&gt;0,AJ1917*0.03333,0)</f>
        <v>0</v>
      </c>
      <c r="AX1917" s="5">
        <f t="shared" ref="AX1917:AX1925" si="705">IF(AK1917&gt;0,AK1917*0.0588,0)</f>
        <v>0</v>
      </c>
      <c r="AY1917" s="5">
        <f t="shared" si="685"/>
        <v>2.2485600000000003</v>
      </c>
      <c r="AZ1917" s="5">
        <f t="shared" si="686"/>
        <v>311.50058999999999</v>
      </c>
      <c r="BA1917" s="7">
        <f t="shared" si="687"/>
        <v>-1.3306732922727481E-5</v>
      </c>
      <c r="BB1917" s="62">
        <f t="shared" si="688"/>
        <v>18494</v>
      </c>
      <c r="BC1917" s="28">
        <f t="shared" si="689"/>
        <v>-4.0537253736183551E-4</v>
      </c>
      <c r="BD1917" s="32">
        <f t="shared" si="690"/>
        <v>7.0486493566614641E-2</v>
      </c>
      <c r="BE1917" s="32">
        <f t="shared" si="691"/>
        <v>3.1701586202933431E-2</v>
      </c>
      <c r="BF1917" s="35">
        <f t="shared" si="692"/>
        <v>0.89781192023045187</v>
      </c>
      <c r="BG1917" s="36">
        <f t="shared" si="693"/>
        <v>0.93821844767613449</v>
      </c>
      <c r="BH1917" s="33">
        <f t="shared" si="694"/>
        <v>5.4563074824352652E-2</v>
      </c>
      <c r="BI1917" s="33">
        <f t="shared" si="695"/>
        <v>7.2184774995129233E-3</v>
      </c>
      <c r="BJ1917" s="63"/>
      <c r="BK1917" s="63">
        <v>15</v>
      </c>
      <c r="BL1917" s="63"/>
      <c r="BM1917" s="63"/>
      <c r="BN1917" s="63"/>
      <c r="BO1917" s="63"/>
      <c r="BP1917" s="63"/>
      <c r="BQ1917" s="63"/>
      <c r="BR1917" s="63"/>
      <c r="BS1917" s="63"/>
      <c r="BT1917" s="63"/>
      <c r="BU1917" s="63"/>
      <c r="BV1917" s="63"/>
      <c r="BW1917" s="63"/>
      <c r="BX1917" s="63"/>
      <c r="BY1917" s="63"/>
      <c r="BZ1917" s="63"/>
      <c r="CA1917" s="63"/>
      <c r="CB1917" s="63"/>
      <c r="CC1917" s="63"/>
      <c r="CD1917" s="63"/>
      <c r="CE1917" s="63"/>
      <c r="CF1917" s="63"/>
      <c r="CG1917" s="63"/>
      <c r="CH1917" s="63"/>
      <c r="CI1917" s="63"/>
      <c r="CJ1917" s="63"/>
      <c r="CK1917" s="63"/>
      <c r="CL1917" s="63"/>
      <c r="CM1917" s="63" t="s">
        <v>3852</v>
      </c>
      <c r="CN1917" s="63">
        <v>20030217</v>
      </c>
      <c r="CO1917" s="63" t="s">
        <v>2689</v>
      </c>
      <c r="CP1917" s="66"/>
      <c r="CQ1917" s="64">
        <v>37677</v>
      </c>
      <c r="CR1917" s="78" t="s">
        <v>2043</v>
      </c>
      <c r="CS1917" s="78" t="s">
        <v>6954</v>
      </c>
    </row>
    <row r="1918" spans="1:97">
      <c r="A1918" s="20" t="s">
        <v>3591</v>
      </c>
      <c r="B1918" s="16" t="s">
        <v>6724</v>
      </c>
      <c r="F1918" s="4" t="s">
        <v>2314</v>
      </c>
      <c r="G1918" s="47" t="s">
        <v>3597</v>
      </c>
      <c r="H1918" s="47">
        <v>11</v>
      </c>
      <c r="I1918" s="47">
        <v>21</v>
      </c>
      <c r="J1918" s="47">
        <v>94</v>
      </c>
      <c r="K1918" s="23">
        <v>41.809742999999997</v>
      </c>
      <c r="L1918" s="23">
        <v>-108.002746</v>
      </c>
      <c r="M1918" s="61" t="s">
        <v>3626</v>
      </c>
      <c r="N1918" s="19" t="s">
        <v>5406</v>
      </c>
      <c r="P1918" s="19" t="s">
        <v>7126</v>
      </c>
      <c r="W1918" s="46">
        <v>11068</v>
      </c>
      <c r="X1918" s="46">
        <v>1097</v>
      </c>
      <c r="Z1918" s="48">
        <v>35138</v>
      </c>
      <c r="AA1918" s="19">
        <v>7.2</v>
      </c>
      <c r="AB1918" s="19" t="s">
        <v>3789</v>
      </c>
      <c r="AC1918" s="19">
        <v>0</v>
      </c>
      <c r="AD1918" s="19">
        <v>0</v>
      </c>
      <c r="AE1918" s="19">
        <v>3030.31</v>
      </c>
      <c r="AF1918" s="19">
        <v>0</v>
      </c>
      <c r="AH1918" s="19">
        <v>3000</v>
      </c>
      <c r="AI1918" s="19">
        <v>2780</v>
      </c>
      <c r="AJ1918" s="19">
        <v>0</v>
      </c>
      <c r="AK1918" s="6">
        <v>0</v>
      </c>
      <c r="AL1918" s="19">
        <v>90</v>
      </c>
      <c r="AM1918" s="19">
        <v>9020</v>
      </c>
      <c r="AN1918" s="53"/>
      <c r="AO1918" s="63" t="s">
        <v>3433</v>
      </c>
      <c r="AP1918" s="17">
        <f t="shared" si="680"/>
        <v>0</v>
      </c>
      <c r="AQ1918" s="17">
        <f t="shared" si="681"/>
        <v>0</v>
      </c>
      <c r="AR1918" s="17">
        <f t="shared" si="703"/>
        <v>131.81848499999998</v>
      </c>
      <c r="AS1918" s="17">
        <f t="shared" si="702"/>
        <v>0</v>
      </c>
      <c r="AT1918" s="17">
        <f t="shared" si="682"/>
        <v>131.81848499999998</v>
      </c>
      <c r="AU1918" s="5">
        <f t="shared" si="683"/>
        <v>84.63</v>
      </c>
      <c r="AV1918" s="5">
        <f t="shared" si="684"/>
        <v>45.564199999999992</v>
      </c>
      <c r="AW1918" s="5">
        <f t="shared" si="704"/>
        <v>0</v>
      </c>
      <c r="AX1918" s="5">
        <f t="shared" si="705"/>
        <v>0</v>
      </c>
      <c r="AY1918" s="5">
        <f t="shared" si="685"/>
        <v>1.8738000000000001</v>
      </c>
      <c r="AZ1918" s="5">
        <f t="shared" si="686"/>
        <v>132.06799999999998</v>
      </c>
      <c r="BA1918" s="7">
        <f t="shared" si="687"/>
        <v>-9.4553913967970879E-4</v>
      </c>
      <c r="BB1918" s="62">
        <f t="shared" si="688"/>
        <v>8900.31</v>
      </c>
      <c r="BC1918" s="6">
        <f t="shared" si="689"/>
        <v>-6.6790139233082755E-3</v>
      </c>
      <c r="BD1918" s="32">
        <f t="shared" si="690"/>
        <v>0</v>
      </c>
      <c r="BE1918" s="32">
        <f t="shared" si="691"/>
        <v>0</v>
      </c>
      <c r="BF1918" s="35">
        <f t="shared" si="692"/>
        <v>1</v>
      </c>
      <c r="BG1918" s="37">
        <f t="shared" si="693"/>
        <v>0.64080625132507496</v>
      </c>
      <c r="BH1918" s="33">
        <f t="shared" si="694"/>
        <v>0.34500560317412243</v>
      </c>
      <c r="BI1918" s="33">
        <f t="shared" si="695"/>
        <v>1.4188145500802619E-2</v>
      </c>
      <c r="BJ1918" s="6">
        <v>0</v>
      </c>
      <c r="BK1918" s="19">
        <v>120</v>
      </c>
      <c r="BL1918" s="19">
        <v>0</v>
      </c>
      <c r="BM1918" s="19">
        <v>0</v>
      </c>
      <c r="BN1918" s="19">
        <v>0</v>
      </c>
      <c r="BO1918" s="31"/>
      <c r="BP1918" s="19">
        <v>0</v>
      </c>
      <c r="BQ1918" s="19">
        <v>0</v>
      </c>
      <c r="BR1918" s="19">
        <v>0</v>
      </c>
      <c r="BS1918" s="19">
        <v>0</v>
      </c>
      <c r="BT1918" s="19">
        <v>0</v>
      </c>
      <c r="BU1918" s="19">
        <v>0</v>
      </c>
      <c r="BV1918" s="19">
        <v>0</v>
      </c>
      <c r="BW1918" s="19">
        <v>0</v>
      </c>
      <c r="BX1918" s="19"/>
      <c r="BY1918" s="19"/>
      <c r="BZ1918" s="19"/>
      <c r="CA1918" s="19"/>
      <c r="CB1918" s="19"/>
      <c r="CC1918" s="19"/>
      <c r="CD1918" s="19"/>
      <c r="CE1918" s="19"/>
      <c r="CF1918" s="19"/>
      <c r="CG1918" s="19"/>
      <c r="CH1918" s="19"/>
      <c r="CI1918" s="19"/>
      <c r="CJ1918" s="19"/>
      <c r="CK1918" s="19"/>
      <c r="CL1918" s="19"/>
      <c r="CM1918" s="39"/>
      <c r="CN1918" s="63">
        <v>19960314</v>
      </c>
      <c r="CO1918" s="63" t="s">
        <v>71</v>
      </c>
      <c r="CP1918" s="66"/>
      <c r="CQ1918" s="64">
        <v>35139</v>
      </c>
      <c r="CR1918" s="78" t="s">
        <v>2043</v>
      </c>
      <c r="CS1918" s="78" t="s">
        <v>6954</v>
      </c>
    </row>
    <row r="1919" spans="1:97">
      <c r="A1919" s="63" t="s">
        <v>3591</v>
      </c>
      <c r="B1919" s="63" t="s">
        <v>91</v>
      </c>
      <c r="C1919" s="63">
        <v>3591</v>
      </c>
      <c r="D1919" s="19" t="s">
        <v>3782</v>
      </c>
      <c r="E1919" s="63" t="s">
        <v>1707</v>
      </c>
      <c r="F1919" s="63" t="s">
        <v>2314</v>
      </c>
      <c r="G1919" s="65" t="s">
        <v>3595</v>
      </c>
      <c r="H1919" s="65">
        <v>16</v>
      </c>
      <c r="I1919" s="65">
        <v>21</v>
      </c>
      <c r="J1919" s="65">
        <v>94</v>
      </c>
      <c r="K1919" s="23">
        <v>41.788200000000003</v>
      </c>
      <c r="L1919" s="23">
        <v>-108.041847</v>
      </c>
      <c r="M1919" s="61" t="s">
        <v>92</v>
      </c>
      <c r="N1919" s="63" t="s">
        <v>93</v>
      </c>
      <c r="O1919" s="63"/>
      <c r="P1919" s="63" t="s">
        <v>7126</v>
      </c>
      <c r="Q1919" s="63"/>
      <c r="R1919" s="63"/>
      <c r="S1919" s="55" t="str">
        <f>IF(U1919&gt;0,V1919-U1919,"")</f>
        <v/>
      </c>
      <c r="T1919" s="63"/>
      <c r="U1919" s="66"/>
      <c r="V1919" s="63"/>
      <c r="W1919" s="66">
        <v>10680</v>
      </c>
      <c r="X1919" s="66">
        <v>10600</v>
      </c>
      <c r="Y1919" s="63" t="s">
        <v>3852</v>
      </c>
      <c r="Z1919" s="64">
        <v>37669</v>
      </c>
      <c r="AA1919" s="63">
        <v>7</v>
      </c>
      <c r="AB1919" s="63"/>
      <c r="AC1919" s="63">
        <v>510</v>
      </c>
      <c r="AD1919" s="63">
        <v>140</v>
      </c>
      <c r="AE1919" s="63">
        <v>6886</v>
      </c>
      <c r="AF1919" s="63"/>
      <c r="AG1919" s="63"/>
      <c r="AH1919" s="63">
        <v>11140</v>
      </c>
      <c r="AI1919" s="63">
        <v>1220</v>
      </c>
      <c r="AJ1919" s="63"/>
      <c r="AK1919" s="63"/>
      <c r="AL1919" s="63">
        <v>108</v>
      </c>
      <c r="AM1919" s="63">
        <v>20027</v>
      </c>
      <c r="AN1919" s="63"/>
      <c r="AO1919" s="63" t="s">
        <v>2693</v>
      </c>
      <c r="AP1919" s="17">
        <f t="shared" si="680"/>
        <v>25.449000000000002</v>
      </c>
      <c r="AQ1919" s="17">
        <f t="shared" si="681"/>
        <v>11.5206</v>
      </c>
      <c r="AR1919" s="17">
        <f t="shared" si="703"/>
        <v>299.541</v>
      </c>
      <c r="AS1919" s="17">
        <f t="shared" si="702"/>
        <v>0</v>
      </c>
      <c r="AT1919" s="17">
        <f t="shared" si="682"/>
        <v>336.51060000000001</v>
      </c>
      <c r="AU1919" s="5">
        <f t="shared" si="683"/>
        <v>314.25939999999997</v>
      </c>
      <c r="AV1919" s="5">
        <f t="shared" si="684"/>
        <v>19.995799999999999</v>
      </c>
      <c r="AW1919" s="5">
        <f t="shared" si="704"/>
        <v>0</v>
      </c>
      <c r="AX1919" s="5">
        <f t="shared" si="705"/>
        <v>0</v>
      </c>
      <c r="AY1919" s="5">
        <f t="shared" si="685"/>
        <v>2.2485600000000003</v>
      </c>
      <c r="AZ1919" s="5">
        <f t="shared" si="686"/>
        <v>336.50375999999994</v>
      </c>
      <c r="BA1919" s="7">
        <f t="shared" si="687"/>
        <v>1.0163230395363189E-5</v>
      </c>
      <c r="BB1919" s="62">
        <f t="shared" si="688"/>
        <v>20004</v>
      </c>
      <c r="BC1919" s="28">
        <f t="shared" si="689"/>
        <v>-5.7455472009192881E-4</v>
      </c>
      <c r="BD1919" s="32">
        <f t="shared" si="690"/>
        <v>7.5626146694933241E-2</v>
      </c>
      <c r="BE1919" s="32">
        <f t="shared" si="691"/>
        <v>3.4235474306009976E-2</v>
      </c>
      <c r="BF1919" s="35">
        <f t="shared" si="692"/>
        <v>0.89013837899905679</v>
      </c>
      <c r="BG1919" s="36">
        <f t="shared" si="693"/>
        <v>0.9338956569162854</v>
      </c>
      <c r="BH1919" s="33">
        <f t="shared" si="694"/>
        <v>5.9422218640290979E-2</v>
      </c>
      <c r="BI1919" s="33">
        <f t="shared" si="695"/>
        <v>6.6821244434237545E-3</v>
      </c>
      <c r="BJ1919" s="63"/>
      <c r="BK1919" s="63">
        <v>23</v>
      </c>
      <c r="BL1919" s="63"/>
      <c r="BM1919" s="63"/>
      <c r="BN1919" s="63"/>
      <c r="BO1919" s="63"/>
      <c r="BP1919" s="63"/>
      <c r="BQ1919" s="63"/>
      <c r="BR1919" s="63"/>
      <c r="BS1919" s="63"/>
      <c r="BT1919" s="63"/>
      <c r="BU1919" s="63"/>
      <c r="BV1919" s="63"/>
      <c r="BW1919" s="63"/>
      <c r="BX1919" s="63"/>
      <c r="BY1919" s="63"/>
      <c r="BZ1919" s="63"/>
      <c r="CA1919" s="63"/>
      <c r="CB1919" s="63"/>
      <c r="CC1919" s="63"/>
      <c r="CD1919" s="63"/>
      <c r="CE1919" s="63"/>
      <c r="CF1919" s="63"/>
      <c r="CG1919" s="63"/>
      <c r="CH1919" s="63"/>
      <c r="CI1919" s="63"/>
      <c r="CJ1919" s="63"/>
      <c r="CK1919" s="63"/>
      <c r="CL1919" s="63"/>
      <c r="CM1919" s="63" t="s">
        <v>3852</v>
      </c>
      <c r="CN1919" s="63">
        <v>20030217</v>
      </c>
      <c r="CO1919" s="63" t="s">
        <v>2689</v>
      </c>
      <c r="CP1919" s="66"/>
      <c r="CQ1919" s="64">
        <v>37677</v>
      </c>
      <c r="CR1919" s="78" t="s">
        <v>2043</v>
      </c>
      <c r="CS1919" s="78" t="s">
        <v>6954</v>
      </c>
    </row>
    <row r="1920" spans="1:97">
      <c r="A1920" s="20" t="s">
        <v>3591</v>
      </c>
      <c r="B1920" s="16" t="s">
        <v>6725</v>
      </c>
      <c r="F1920" s="19" t="s">
        <v>2314</v>
      </c>
      <c r="G1920" s="47" t="s">
        <v>3615</v>
      </c>
      <c r="H1920" s="47">
        <v>17</v>
      </c>
      <c r="I1920" s="47">
        <v>21</v>
      </c>
      <c r="J1920" s="47">
        <v>94</v>
      </c>
      <c r="K1920" s="23">
        <v>41.795594000000001</v>
      </c>
      <c r="L1920" s="23">
        <v>-108.051373</v>
      </c>
      <c r="M1920" s="61" t="s">
        <v>3621</v>
      </c>
      <c r="N1920" s="19" t="s">
        <v>5166</v>
      </c>
      <c r="P1920" s="19" t="s">
        <v>7126</v>
      </c>
      <c r="U1920" s="46">
        <v>10308</v>
      </c>
      <c r="V1920" s="4"/>
      <c r="W1920" s="46">
        <v>10775</v>
      </c>
      <c r="X1920" s="46">
        <v>10745</v>
      </c>
      <c r="Z1920" s="48">
        <v>37558</v>
      </c>
      <c r="AA1920" s="19">
        <v>5.56</v>
      </c>
      <c r="AB1920" s="19" t="s">
        <v>3789</v>
      </c>
      <c r="AC1920" s="19">
        <v>123</v>
      </c>
      <c r="AD1920" s="19">
        <v>12</v>
      </c>
      <c r="AE1920" s="19">
        <v>2140</v>
      </c>
      <c r="AF1920" s="19">
        <v>12.7</v>
      </c>
      <c r="AH1920" s="19">
        <v>3099</v>
      </c>
      <c r="AI1920" s="19">
        <v>388</v>
      </c>
      <c r="AK1920" s="43"/>
      <c r="AL1920" s="19">
        <v>14</v>
      </c>
      <c r="AM1920" s="19">
        <v>6894</v>
      </c>
      <c r="AN1920" s="54"/>
      <c r="AO1920" s="63" t="s">
        <v>3536</v>
      </c>
      <c r="AP1920" s="17">
        <f t="shared" si="680"/>
        <v>6.1376999999999997</v>
      </c>
      <c r="AQ1920" s="17">
        <f t="shared" si="681"/>
        <v>0.98748000000000002</v>
      </c>
      <c r="AR1920" s="17">
        <f t="shared" si="703"/>
        <v>93.089999999999989</v>
      </c>
      <c r="AS1920" s="17">
        <f t="shared" si="702"/>
        <v>0.32486599999999999</v>
      </c>
      <c r="AT1920" s="17">
        <f t="shared" si="682"/>
        <v>100.54004599999999</v>
      </c>
      <c r="AU1920" s="5">
        <f t="shared" si="683"/>
        <v>87.422789999999992</v>
      </c>
      <c r="AV1920" s="5">
        <f t="shared" si="684"/>
        <v>6.3593199999999994</v>
      </c>
      <c r="AW1920" s="5">
        <f t="shared" si="704"/>
        <v>0</v>
      </c>
      <c r="AX1920" s="5">
        <f t="shared" si="705"/>
        <v>0</v>
      </c>
      <c r="AY1920" s="5">
        <f t="shared" si="685"/>
        <v>0.29148000000000002</v>
      </c>
      <c r="AZ1920" s="5">
        <f t="shared" si="686"/>
        <v>94.073589999999996</v>
      </c>
      <c r="BA1920" s="7">
        <f t="shared" si="687"/>
        <v>3.3227147557121813E-2</v>
      </c>
      <c r="BB1920" s="62">
        <f t="shared" si="688"/>
        <v>5788.7</v>
      </c>
      <c r="BC1920" s="6">
        <f t="shared" si="689"/>
        <v>-8.7150212494185003E-2</v>
      </c>
      <c r="BD1920" s="32">
        <f t="shared" si="690"/>
        <v>6.1047316409622493E-2</v>
      </c>
      <c r="BE1920" s="32">
        <f t="shared" si="691"/>
        <v>9.8217579888515288E-3</v>
      </c>
      <c r="BF1920" s="35">
        <f t="shared" si="692"/>
        <v>0.92913092560152599</v>
      </c>
      <c r="BG1920" s="36">
        <f t="shared" si="693"/>
        <v>0.92930215589731391</v>
      </c>
      <c r="BH1920" s="33">
        <f t="shared" si="694"/>
        <v>6.7599418710394696E-2</v>
      </c>
      <c r="BI1920" s="33">
        <f t="shared" si="695"/>
        <v>3.0984253922912907E-3</v>
      </c>
      <c r="BJ1920" s="43"/>
      <c r="BK1920" s="19">
        <v>139</v>
      </c>
      <c r="BO1920" s="31"/>
      <c r="BP1920" s="31"/>
      <c r="BQ1920" s="31"/>
      <c r="BR1920" s="31"/>
      <c r="BS1920" s="31"/>
      <c r="BT1920" s="31"/>
      <c r="BU1920" s="31"/>
      <c r="BV1920" s="31"/>
      <c r="BW1920" s="31"/>
      <c r="BX1920" s="31"/>
      <c r="BY1920" s="31"/>
      <c r="BZ1920" s="31"/>
      <c r="CA1920" s="31"/>
      <c r="CB1920" s="31"/>
      <c r="CC1920" s="31"/>
      <c r="CD1920" s="31"/>
      <c r="CE1920" s="31"/>
      <c r="CF1920" s="31"/>
      <c r="CG1920" s="31"/>
      <c r="CH1920" s="31"/>
      <c r="CI1920" s="31"/>
      <c r="CJ1920" s="31"/>
      <c r="CK1920" s="31"/>
      <c r="CL1920" s="31"/>
      <c r="CN1920" s="63">
        <v>20021029</v>
      </c>
      <c r="CO1920" s="63" t="s">
        <v>3607</v>
      </c>
      <c r="CP1920" s="66"/>
      <c r="CQ1920" s="64">
        <v>37560</v>
      </c>
      <c r="CR1920" s="78" t="s">
        <v>2043</v>
      </c>
      <c r="CS1920" s="78" t="s">
        <v>6954</v>
      </c>
    </row>
    <row r="1921" spans="1:97">
      <c r="A1921" s="63" t="s">
        <v>3591</v>
      </c>
      <c r="B1921" s="63" t="s">
        <v>87</v>
      </c>
      <c r="C1921" s="63">
        <v>3606</v>
      </c>
      <c r="D1921" s="19" t="s">
        <v>3782</v>
      </c>
      <c r="E1921" s="63" t="s">
        <v>1707</v>
      </c>
      <c r="F1921" s="63" t="s">
        <v>1717</v>
      </c>
      <c r="G1921" s="65" t="s">
        <v>3617</v>
      </c>
      <c r="H1921" s="65">
        <v>21</v>
      </c>
      <c r="I1921" s="65">
        <v>21</v>
      </c>
      <c r="J1921" s="65">
        <v>94</v>
      </c>
      <c r="K1921" s="23">
        <v>41.781115</v>
      </c>
      <c r="L1921" s="23">
        <v>-108.041764</v>
      </c>
      <c r="M1921" s="61" t="s">
        <v>97</v>
      </c>
      <c r="N1921" s="63" t="s">
        <v>98</v>
      </c>
      <c r="O1921" s="63"/>
      <c r="P1921" s="63" t="s">
        <v>7126</v>
      </c>
      <c r="Q1921" s="63"/>
      <c r="R1921" s="63"/>
      <c r="S1921" s="55"/>
      <c r="T1921" s="63"/>
      <c r="U1921" s="66" t="s">
        <v>99</v>
      </c>
      <c r="V1921" s="63"/>
      <c r="W1921" s="66">
        <v>10475</v>
      </c>
      <c r="X1921" s="66">
        <v>10385</v>
      </c>
      <c r="Y1921" s="63" t="s">
        <v>3852</v>
      </c>
      <c r="Z1921" s="64">
        <v>37669</v>
      </c>
      <c r="AA1921" s="63">
        <v>7</v>
      </c>
      <c r="AB1921" s="63"/>
      <c r="AC1921" s="63">
        <v>512</v>
      </c>
      <c r="AD1921" s="63">
        <v>141</v>
      </c>
      <c r="AE1921" s="63">
        <v>6882</v>
      </c>
      <c r="AF1921" s="63"/>
      <c r="AG1921" s="63"/>
      <c r="AH1921" s="63">
        <v>11140</v>
      </c>
      <c r="AI1921" s="63">
        <v>1220</v>
      </c>
      <c r="AJ1921" s="63"/>
      <c r="AK1921" s="63"/>
      <c r="AL1921" s="63">
        <v>108</v>
      </c>
      <c r="AM1921" s="63">
        <v>20026</v>
      </c>
      <c r="AN1921" s="63"/>
      <c r="AO1921" s="63" t="s">
        <v>4670</v>
      </c>
      <c r="AP1921" s="17">
        <f t="shared" si="680"/>
        <v>25.5488</v>
      </c>
      <c r="AQ1921" s="17">
        <f t="shared" si="681"/>
        <v>11.60289</v>
      </c>
      <c r="AR1921" s="17">
        <f t="shared" si="703"/>
        <v>299.36699999999996</v>
      </c>
      <c r="AS1921" s="17">
        <f t="shared" si="702"/>
        <v>0</v>
      </c>
      <c r="AT1921" s="17">
        <f t="shared" si="682"/>
        <v>336.51868999999999</v>
      </c>
      <c r="AU1921" s="5">
        <f t="shared" si="683"/>
        <v>314.25939999999997</v>
      </c>
      <c r="AV1921" s="5">
        <f t="shared" si="684"/>
        <v>19.995799999999999</v>
      </c>
      <c r="AW1921" s="5">
        <f t="shared" si="704"/>
        <v>0</v>
      </c>
      <c r="AX1921" s="5">
        <f t="shared" si="705"/>
        <v>0</v>
      </c>
      <c r="AY1921" s="5">
        <f t="shared" si="685"/>
        <v>2.2485600000000003</v>
      </c>
      <c r="AZ1921" s="5">
        <f t="shared" si="686"/>
        <v>336.50375999999994</v>
      </c>
      <c r="BA1921" s="7">
        <f t="shared" si="687"/>
        <v>2.2183509628912683E-5</v>
      </c>
      <c r="BB1921" s="62">
        <f t="shared" si="688"/>
        <v>20003</v>
      </c>
      <c r="BC1921" s="28">
        <f t="shared" si="689"/>
        <v>-5.7458342701541384E-4</v>
      </c>
      <c r="BD1921" s="32">
        <f t="shared" si="690"/>
        <v>7.592089461658133E-2</v>
      </c>
      <c r="BE1921" s="32">
        <f t="shared" si="691"/>
        <v>3.4479184499381005E-2</v>
      </c>
      <c r="BF1921" s="35">
        <f t="shared" si="692"/>
        <v>0.88959992088403761</v>
      </c>
      <c r="BG1921" s="36">
        <f t="shared" si="693"/>
        <v>0.9338956569162854</v>
      </c>
      <c r="BH1921" s="33">
        <f t="shared" si="694"/>
        <v>5.9422218640290979E-2</v>
      </c>
      <c r="BI1921" s="33">
        <f t="shared" si="695"/>
        <v>6.6821244434237545E-3</v>
      </c>
      <c r="BJ1921" s="63"/>
      <c r="BK1921" s="63">
        <v>23</v>
      </c>
      <c r="BL1921" s="63"/>
      <c r="BM1921" s="63"/>
      <c r="BN1921" s="63"/>
      <c r="BO1921" s="63"/>
      <c r="BP1921" s="63"/>
      <c r="BQ1921" s="63"/>
      <c r="BR1921" s="63"/>
      <c r="BS1921" s="63"/>
      <c r="BT1921" s="63"/>
      <c r="BU1921" s="63"/>
      <c r="BV1921" s="63"/>
      <c r="BW1921" s="63"/>
      <c r="BX1921" s="63"/>
      <c r="BY1921" s="63"/>
      <c r="BZ1921" s="63"/>
      <c r="CA1921" s="63"/>
      <c r="CB1921" s="63"/>
      <c r="CC1921" s="63"/>
      <c r="CD1921" s="63"/>
      <c r="CE1921" s="63"/>
      <c r="CF1921" s="63"/>
      <c r="CG1921" s="63"/>
      <c r="CH1921" s="63"/>
      <c r="CI1921" s="63"/>
      <c r="CJ1921" s="63"/>
      <c r="CK1921" s="63"/>
      <c r="CL1921" s="63"/>
      <c r="CM1921" s="63" t="s">
        <v>3852</v>
      </c>
      <c r="CN1921" s="63">
        <v>20030217</v>
      </c>
      <c r="CO1921" s="63" t="s">
        <v>100</v>
      </c>
      <c r="CP1921" s="66"/>
      <c r="CQ1921" s="64">
        <v>37677</v>
      </c>
      <c r="CR1921" s="78" t="s">
        <v>2043</v>
      </c>
      <c r="CS1921" s="78" t="s">
        <v>6954</v>
      </c>
    </row>
    <row r="1922" spans="1:97">
      <c r="A1922" s="63" t="s">
        <v>3591</v>
      </c>
      <c r="B1922" s="63" t="s">
        <v>87</v>
      </c>
      <c r="C1922" s="63">
        <v>3608</v>
      </c>
      <c r="D1922" s="19" t="s">
        <v>3782</v>
      </c>
      <c r="E1922" s="63" t="s">
        <v>1707</v>
      </c>
      <c r="F1922" s="63" t="s">
        <v>1717</v>
      </c>
      <c r="G1922" s="65" t="s">
        <v>267</v>
      </c>
      <c r="H1922" s="65">
        <v>21</v>
      </c>
      <c r="I1922" s="65">
        <v>21</v>
      </c>
      <c r="J1922" s="65">
        <v>94</v>
      </c>
      <c r="K1922" s="23">
        <v>41.773836000000003</v>
      </c>
      <c r="L1922" s="23">
        <v>-108.032093</v>
      </c>
      <c r="M1922" s="61" t="s">
        <v>88</v>
      </c>
      <c r="N1922" s="63" t="s">
        <v>89</v>
      </c>
      <c r="O1922" s="63"/>
      <c r="P1922" s="63" t="s">
        <v>7126</v>
      </c>
      <c r="Q1922" s="63"/>
      <c r="R1922" s="63"/>
      <c r="S1922" s="55"/>
      <c r="T1922" s="63"/>
      <c r="U1922" s="66" t="s">
        <v>90</v>
      </c>
      <c r="V1922" s="63"/>
      <c r="W1922" s="66">
        <v>10465</v>
      </c>
      <c r="X1922" s="66">
        <v>10364</v>
      </c>
      <c r="Y1922" s="63" t="s">
        <v>3852</v>
      </c>
      <c r="Z1922" s="64">
        <v>37669</v>
      </c>
      <c r="AA1922" s="63">
        <v>7</v>
      </c>
      <c r="AB1922" s="63"/>
      <c r="AC1922" s="63">
        <v>380</v>
      </c>
      <c r="AD1922" s="63">
        <v>39</v>
      </c>
      <c r="AE1922" s="63">
        <v>6682</v>
      </c>
      <c r="AF1922" s="63"/>
      <c r="AG1922" s="63"/>
      <c r="AH1922" s="63">
        <v>10300</v>
      </c>
      <c r="AI1922" s="63">
        <v>1120</v>
      </c>
      <c r="AJ1922" s="63"/>
      <c r="AK1922" s="63"/>
      <c r="AL1922" s="63">
        <v>188</v>
      </c>
      <c r="AM1922" s="63">
        <v>18726</v>
      </c>
      <c r="AN1922" s="63"/>
      <c r="AO1922" s="63" t="s">
        <v>4670</v>
      </c>
      <c r="AP1922" s="17">
        <f t="shared" si="680"/>
        <v>18.962</v>
      </c>
      <c r="AQ1922" s="17">
        <f t="shared" si="681"/>
        <v>3.2093099999999999</v>
      </c>
      <c r="AR1922" s="17">
        <f t="shared" si="703"/>
        <v>290.66699999999997</v>
      </c>
      <c r="AS1922" s="17">
        <f t="shared" si="702"/>
        <v>0</v>
      </c>
      <c r="AT1922" s="17">
        <f t="shared" si="682"/>
        <v>312.83830999999998</v>
      </c>
      <c r="AU1922" s="5">
        <f t="shared" si="683"/>
        <v>290.56299999999999</v>
      </c>
      <c r="AV1922" s="5">
        <f t="shared" si="684"/>
        <v>18.3568</v>
      </c>
      <c r="AW1922" s="5">
        <f t="shared" si="704"/>
        <v>0</v>
      </c>
      <c r="AX1922" s="5">
        <f t="shared" si="705"/>
        <v>0</v>
      </c>
      <c r="AY1922" s="5">
        <f t="shared" si="685"/>
        <v>3.9141600000000003</v>
      </c>
      <c r="AZ1922" s="5">
        <f t="shared" si="686"/>
        <v>312.83395999999999</v>
      </c>
      <c r="BA1922" s="7">
        <f t="shared" si="687"/>
        <v>6.9525216452186467E-6</v>
      </c>
      <c r="BB1922" s="62">
        <f t="shared" si="688"/>
        <v>18709</v>
      </c>
      <c r="BC1922" s="28">
        <f t="shared" si="689"/>
        <v>-4.5412047549085082E-4</v>
      </c>
      <c r="BD1922" s="32">
        <f t="shared" si="690"/>
        <v>6.0612781088096278E-2</v>
      </c>
      <c r="BE1922" s="32">
        <f t="shared" si="691"/>
        <v>1.0258686028574953E-2</v>
      </c>
      <c r="BF1922" s="35">
        <f t="shared" si="692"/>
        <v>0.92912853288332875</v>
      </c>
      <c r="BG1922" s="36">
        <f t="shared" si="693"/>
        <v>0.92880900781999498</v>
      </c>
      <c r="BH1922" s="33">
        <f t="shared" si="694"/>
        <v>5.867905134084548E-2</v>
      </c>
      <c r="BI1922" s="33">
        <f t="shared" si="695"/>
        <v>1.2511940839159534E-2</v>
      </c>
      <c r="BJ1922" s="63"/>
      <c r="BK1922" s="63">
        <v>17</v>
      </c>
      <c r="BL1922" s="63"/>
      <c r="BM1922" s="63"/>
      <c r="BN1922" s="63"/>
      <c r="BO1922" s="63"/>
      <c r="BP1922" s="63"/>
      <c r="BQ1922" s="63"/>
      <c r="BR1922" s="63"/>
      <c r="BS1922" s="63"/>
      <c r="BT1922" s="63"/>
      <c r="BU1922" s="63"/>
      <c r="BV1922" s="63"/>
      <c r="BW1922" s="63"/>
      <c r="BX1922" s="63"/>
      <c r="BY1922" s="63"/>
      <c r="BZ1922" s="63"/>
      <c r="CA1922" s="63"/>
      <c r="CB1922" s="63"/>
      <c r="CC1922" s="63"/>
      <c r="CD1922" s="63"/>
      <c r="CE1922" s="63"/>
      <c r="CF1922" s="63"/>
      <c r="CG1922" s="63"/>
      <c r="CH1922" s="63"/>
      <c r="CI1922" s="63"/>
      <c r="CJ1922" s="63"/>
      <c r="CK1922" s="63"/>
      <c r="CL1922" s="63"/>
      <c r="CM1922" s="63" t="s">
        <v>3852</v>
      </c>
      <c r="CN1922" s="63">
        <v>20030217</v>
      </c>
      <c r="CO1922" s="63" t="s">
        <v>2689</v>
      </c>
      <c r="CP1922" s="66"/>
      <c r="CQ1922" s="64">
        <v>37677</v>
      </c>
      <c r="CR1922" s="78" t="s">
        <v>2043</v>
      </c>
      <c r="CS1922" s="78" t="s">
        <v>6954</v>
      </c>
    </row>
    <row r="1923" spans="1:97">
      <c r="A1923" s="63" t="s">
        <v>3591</v>
      </c>
      <c r="B1923" s="63" t="s">
        <v>87</v>
      </c>
      <c r="C1923" s="63">
        <v>3607</v>
      </c>
      <c r="D1923" s="19" t="s">
        <v>3782</v>
      </c>
      <c r="E1923" s="63" t="s">
        <v>1707</v>
      </c>
      <c r="F1923" s="63" t="s">
        <v>1717</v>
      </c>
      <c r="G1923" s="65" t="s">
        <v>259</v>
      </c>
      <c r="H1923" s="65">
        <v>21</v>
      </c>
      <c r="I1923" s="65">
        <v>21</v>
      </c>
      <c r="J1923" s="65">
        <v>94</v>
      </c>
      <c r="K1923" s="23">
        <v>41.781106000000001</v>
      </c>
      <c r="L1923" s="23">
        <v>-108.031509</v>
      </c>
      <c r="M1923" s="61" t="s">
        <v>104</v>
      </c>
      <c r="N1923" s="63" t="s">
        <v>105</v>
      </c>
      <c r="O1923" s="63"/>
      <c r="P1923" s="63" t="s">
        <v>7126</v>
      </c>
      <c r="Q1923" s="63"/>
      <c r="R1923" s="63"/>
      <c r="S1923" s="55"/>
      <c r="T1923" s="63"/>
      <c r="U1923" s="66" t="s">
        <v>106</v>
      </c>
      <c r="V1923" s="63"/>
      <c r="W1923" s="66">
        <v>10522</v>
      </c>
      <c r="X1923" s="66">
        <v>10434</v>
      </c>
      <c r="Y1923" s="63" t="s">
        <v>3852</v>
      </c>
      <c r="Z1923" s="64">
        <v>37669</v>
      </c>
      <c r="AA1923" s="63">
        <v>7</v>
      </c>
      <c r="AB1923" s="63"/>
      <c r="AC1923" s="63">
        <v>430</v>
      </c>
      <c r="AD1923" s="63">
        <v>40</v>
      </c>
      <c r="AE1923" s="63">
        <v>6589</v>
      </c>
      <c r="AF1923" s="63"/>
      <c r="AG1923" s="63"/>
      <c r="AH1923" s="63">
        <v>10260</v>
      </c>
      <c r="AI1923" s="63">
        <v>1098</v>
      </c>
      <c r="AJ1923" s="63"/>
      <c r="AK1923" s="63"/>
      <c r="AL1923" s="63">
        <v>188</v>
      </c>
      <c r="AM1923" s="63">
        <v>18619</v>
      </c>
      <c r="AN1923" s="63"/>
      <c r="AO1923" s="63" t="s">
        <v>4670</v>
      </c>
      <c r="AP1923" s="17">
        <f t="shared" ref="AP1923:AP1986" si="706">IF(AC1923&gt;0,AC1923*0.0499,0)</f>
        <v>21.457000000000001</v>
      </c>
      <c r="AQ1923" s="17">
        <f t="shared" ref="AQ1923:AQ1986" si="707">IF(AD1923&gt;0,AD1923*0.08229,0)</f>
        <v>3.2915999999999999</v>
      </c>
      <c r="AR1923" s="17">
        <f t="shared" si="703"/>
        <v>286.62149999999997</v>
      </c>
      <c r="AS1923" s="17">
        <f t="shared" si="702"/>
        <v>0</v>
      </c>
      <c r="AT1923" s="17">
        <f t="shared" ref="AT1923:AT1986" si="708">SUM(AP1923:AS1923)</f>
        <v>311.37009999999998</v>
      </c>
      <c r="AU1923" s="5">
        <f t="shared" ref="AU1923:AU1986" si="709">IF(AH1923&gt;0,AH1923*0.02821,0)</f>
        <v>289.43459999999999</v>
      </c>
      <c r="AV1923" s="5">
        <f t="shared" ref="AV1923:AV1986" si="710">IF(AI1923&gt;0,AI1923*0.01639,0)</f>
        <v>17.996219999999997</v>
      </c>
      <c r="AW1923" s="5">
        <f t="shared" si="704"/>
        <v>0</v>
      </c>
      <c r="AX1923" s="5">
        <f t="shared" si="705"/>
        <v>0</v>
      </c>
      <c r="AY1923" s="5">
        <f t="shared" ref="AY1923:AY1986" si="711">IF(AL1923&gt;0,AL1923*0.02082,0)</f>
        <v>3.9141600000000003</v>
      </c>
      <c r="AZ1923" s="5">
        <f t="shared" ref="AZ1923:AZ1986" si="712">SUM(AU1923:AY1923)</f>
        <v>311.34497999999996</v>
      </c>
      <c r="BA1923" s="7">
        <f t="shared" ref="BA1923:BA1986" si="713">(AT1923-AZ1923)/(AT1923+AZ1923)</f>
        <v>4.0339475960683905E-5</v>
      </c>
      <c r="BB1923" s="62">
        <f t="shared" ref="BB1923:BB1986" si="714">SUM(AC1923:AL1923)</f>
        <v>18605</v>
      </c>
      <c r="BC1923" s="28">
        <f t="shared" ref="BC1923:BC1986" si="715">(BB1923-AM1923)/(BB1923+AM1923)</f>
        <v>-3.7610143993122719E-4</v>
      </c>
      <c r="BD1923" s="32">
        <f t="shared" ref="BD1923:BD1986" si="716">AP1923/AT1923</f>
        <v>6.8911562157060041E-2</v>
      </c>
      <c r="BE1923" s="32">
        <f t="shared" ref="BE1923:BE1986" si="717">AQ1923/AT1923</f>
        <v>1.0571342591982981E-2</v>
      </c>
      <c r="BF1923" s="35">
        <f t="shared" ref="BF1923:BF1986" si="718">(AR1923+AS1923)/AT1923</f>
        <v>0.92051709525095693</v>
      </c>
      <c r="BG1923" s="36">
        <f t="shared" ref="BG1923:BG1986" si="719">AU1923/AZ1923</f>
        <v>0.92962667970429469</v>
      </c>
      <c r="BH1923" s="33">
        <f t="shared" ref="BH1923:BH1986" si="720">AV1923/AZ1923</f>
        <v>5.780154219926719E-2</v>
      </c>
      <c r="BI1923" s="33">
        <f t="shared" ref="BI1923:BI1986" si="721">AY1923/AZ1923</f>
        <v>1.2571778096438236E-2</v>
      </c>
      <c r="BJ1923" s="63"/>
      <c r="BK1923" s="63">
        <v>14</v>
      </c>
      <c r="BL1923" s="63"/>
      <c r="BM1923" s="63"/>
      <c r="BN1923" s="63"/>
      <c r="BO1923" s="63"/>
      <c r="BP1923" s="63"/>
      <c r="BQ1923" s="63"/>
      <c r="BR1923" s="63"/>
      <c r="BS1923" s="63"/>
      <c r="BT1923" s="63"/>
      <c r="BU1923" s="63"/>
      <c r="BV1923" s="63"/>
      <c r="BW1923" s="63"/>
      <c r="BX1923" s="63"/>
      <c r="BY1923" s="63"/>
      <c r="BZ1923" s="63"/>
      <c r="CA1923" s="63"/>
      <c r="CB1923" s="63"/>
      <c r="CC1923" s="63"/>
      <c r="CD1923" s="63"/>
      <c r="CE1923" s="63"/>
      <c r="CF1923" s="63"/>
      <c r="CG1923" s="63"/>
      <c r="CH1923" s="63"/>
      <c r="CI1923" s="63"/>
      <c r="CJ1923" s="63"/>
      <c r="CK1923" s="63"/>
      <c r="CL1923" s="63"/>
      <c r="CM1923" s="63" t="s">
        <v>3852</v>
      </c>
      <c r="CN1923" s="63">
        <v>20030217</v>
      </c>
      <c r="CO1923" s="63" t="s">
        <v>2689</v>
      </c>
      <c r="CP1923" s="66"/>
      <c r="CQ1923" s="64">
        <v>37677</v>
      </c>
      <c r="CR1923" s="78" t="s">
        <v>2043</v>
      </c>
      <c r="CS1923" s="78" t="s">
        <v>6954</v>
      </c>
    </row>
    <row r="1924" spans="1:97">
      <c r="A1924" s="63" t="s">
        <v>3591</v>
      </c>
      <c r="B1924" s="63" t="s">
        <v>72</v>
      </c>
      <c r="C1924" s="63">
        <v>3609</v>
      </c>
      <c r="D1924" s="19" t="s">
        <v>3782</v>
      </c>
      <c r="E1924" s="63" t="s">
        <v>1707</v>
      </c>
      <c r="F1924" s="63" t="s">
        <v>1717</v>
      </c>
      <c r="G1924" s="65" t="s">
        <v>3597</v>
      </c>
      <c r="H1924" s="65">
        <v>27</v>
      </c>
      <c r="I1924" s="65">
        <v>21</v>
      </c>
      <c r="J1924" s="65">
        <v>94</v>
      </c>
      <c r="K1924" s="23">
        <v>41.766558000000003</v>
      </c>
      <c r="L1924" s="23">
        <v>-108.02239899999999</v>
      </c>
      <c r="M1924" s="61" t="s">
        <v>101</v>
      </c>
      <c r="N1924" s="63" t="s">
        <v>102</v>
      </c>
      <c r="O1924" s="63"/>
      <c r="P1924" s="63" t="s">
        <v>7126</v>
      </c>
      <c r="Q1924" s="63"/>
      <c r="R1924" s="63"/>
      <c r="S1924" s="55"/>
      <c r="T1924" s="63"/>
      <c r="U1924" s="66" t="s">
        <v>103</v>
      </c>
      <c r="V1924" s="63"/>
      <c r="W1924" s="66">
        <v>10535</v>
      </c>
      <c r="X1924" s="66">
        <v>10429</v>
      </c>
      <c r="Y1924" s="63" t="s">
        <v>3852</v>
      </c>
      <c r="Z1924" s="64">
        <v>37669</v>
      </c>
      <c r="AA1924" s="63">
        <v>7</v>
      </c>
      <c r="AB1924" s="63"/>
      <c r="AC1924" s="63">
        <v>448</v>
      </c>
      <c r="AD1924" s="63">
        <v>122</v>
      </c>
      <c r="AE1924" s="63">
        <v>6417</v>
      </c>
      <c r="AF1924" s="63"/>
      <c r="AG1924" s="63"/>
      <c r="AH1924" s="63">
        <v>10360</v>
      </c>
      <c r="AI1924" s="63">
        <v>1038</v>
      </c>
      <c r="AJ1924" s="63"/>
      <c r="AK1924" s="63"/>
      <c r="AL1924" s="63">
        <v>108</v>
      </c>
      <c r="AM1924" s="63">
        <v>18508</v>
      </c>
      <c r="AN1924" s="63"/>
      <c r="AO1924" s="63" t="s">
        <v>2693</v>
      </c>
      <c r="AP1924" s="17">
        <f t="shared" si="706"/>
        <v>22.3552</v>
      </c>
      <c r="AQ1924" s="17">
        <f t="shared" si="707"/>
        <v>10.03938</v>
      </c>
      <c r="AR1924" s="17">
        <f t="shared" si="703"/>
        <v>279.1395</v>
      </c>
      <c r="AS1924" s="17">
        <f t="shared" si="702"/>
        <v>0</v>
      </c>
      <c r="AT1924" s="17">
        <f t="shared" si="708"/>
        <v>311.53408000000002</v>
      </c>
      <c r="AU1924" s="5">
        <f t="shared" si="709"/>
        <v>292.25560000000002</v>
      </c>
      <c r="AV1924" s="5">
        <f t="shared" si="710"/>
        <v>17.012819999999998</v>
      </c>
      <c r="AW1924" s="5">
        <f t="shared" si="704"/>
        <v>0</v>
      </c>
      <c r="AX1924" s="5">
        <f t="shared" si="705"/>
        <v>0</v>
      </c>
      <c r="AY1924" s="5">
        <f t="shared" si="711"/>
        <v>2.2485600000000003</v>
      </c>
      <c r="AZ1924" s="5">
        <f t="shared" si="712"/>
        <v>311.51697999999999</v>
      </c>
      <c r="BA1924" s="7">
        <f t="shared" si="713"/>
        <v>2.744558367339532E-5</v>
      </c>
      <c r="BB1924" s="62">
        <f t="shared" si="714"/>
        <v>18493</v>
      </c>
      <c r="BC1924" s="28">
        <f t="shared" si="715"/>
        <v>-4.0539444879868111E-4</v>
      </c>
      <c r="BD1924" s="32">
        <f t="shared" si="716"/>
        <v>7.1758441323658717E-2</v>
      </c>
      <c r="BE1924" s="32">
        <f t="shared" si="717"/>
        <v>3.2225623597906206E-2</v>
      </c>
      <c r="BF1924" s="35">
        <f t="shared" si="718"/>
        <v>0.89601593507843502</v>
      </c>
      <c r="BG1924" s="36">
        <f t="shared" si="719"/>
        <v>0.93816908471570326</v>
      </c>
      <c r="BH1924" s="33">
        <f t="shared" si="720"/>
        <v>5.4612817574181668E-2</v>
      </c>
      <c r="BI1924" s="33">
        <f t="shared" si="721"/>
        <v>7.2180977101151929E-3</v>
      </c>
      <c r="BJ1924" s="63"/>
      <c r="BK1924" s="63">
        <v>15</v>
      </c>
      <c r="BL1924" s="63"/>
      <c r="BM1924" s="63"/>
      <c r="BN1924" s="63"/>
      <c r="BO1924" s="63"/>
      <c r="BP1924" s="63"/>
      <c r="BQ1924" s="63"/>
      <c r="BR1924" s="63"/>
      <c r="BS1924" s="63"/>
      <c r="BT1924" s="63"/>
      <c r="BU1924" s="63"/>
      <c r="BV1924" s="63"/>
      <c r="BW1924" s="63"/>
      <c r="BX1924" s="63"/>
      <c r="BY1924" s="63"/>
      <c r="BZ1924" s="63"/>
      <c r="CA1924" s="63"/>
      <c r="CB1924" s="63"/>
      <c r="CC1924" s="63"/>
      <c r="CD1924" s="63"/>
      <c r="CE1924" s="63"/>
      <c r="CF1924" s="63"/>
      <c r="CG1924" s="63"/>
      <c r="CH1924" s="63"/>
      <c r="CI1924" s="63"/>
      <c r="CJ1924" s="63"/>
      <c r="CK1924" s="63"/>
      <c r="CL1924" s="63"/>
      <c r="CM1924" s="63" t="s">
        <v>3852</v>
      </c>
      <c r="CN1924" s="63">
        <v>20030217</v>
      </c>
      <c r="CO1924" s="63" t="s">
        <v>2689</v>
      </c>
      <c r="CP1924" s="66"/>
      <c r="CQ1924" s="64">
        <v>37677</v>
      </c>
      <c r="CR1924" s="78" t="s">
        <v>2043</v>
      </c>
      <c r="CS1924" s="78" t="s">
        <v>6954</v>
      </c>
    </row>
    <row r="1925" spans="1:97">
      <c r="A1925" s="63" t="s">
        <v>3591</v>
      </c>
      <c r="B1925" s="63" t="s">
        <v>72</v>
      </c>
      <c r="C1925" s="63">
        <v>3614</v>
      </c>
      <c r="D1925" s="19" t="s">
        <v>3782</v>
      </c>
      <c r="E1925" s="63" t="s">
        <v>1707</v>
      </c>
      <c r="F1925" s="63" t="s">
        <v>1717</v>
      </c>
      <c r="G1925" s="65" t="s">
        <v>3598</v>
      </c>
      <c r="H1925" s="65">
        <v>27</v>
      </c>
      <c r="I1925" s="65">
        <v>21</v>
      </c>
      <c r="J1925" s="65">
        <v>94</v>
      </c>
      <c r="K1925" s="23">
        <v>41.762779999999999</v>
      </c>
      <c r="L1925" s="23">
        <v>-108.0175</v>
      </c>
      <c r="M1925" s="61" t="s">
        <v>73</v>
      </c>
      <c r="N1925" s="63" t="s">
        <v>74</v>
      </c>
      <c r="O1925" s="63"/>
      <c r="P1925" s="63" t="s">
        <v>7126</v>
      </c>
      <c r="Q1925" s="63"/>
      <c r="R1925" s="63"/>
      <c r="S1925" s="55"/>
      <c r="T1925" s="63"/>
      <c r="U1925" s="66" t="s">
        <v>75</v>
      </c>
      <c r="V1925" s="63"/>
      <c r="W1925" s="66">
        <v>10720</v>
      </c>
      <c r="X1925" s="66">
        <v>10673</v>
      </c>
      <c r="Y1925" s="63" t="s">
        <v>3852</v>
      </c>
      <c r="Z1925" s="64">
        <v>37666</v>
      </c>
      <c r="AA1925" s="63">
        <v>7</v>
      </c>
      <c r="AB1925" s="63"/>
      <c r="AC1925" s="63">
        <v>448</v>
      </c>
      <c r="AD1925" s="63">
        <v>122</v>
      </c>
      <c r="AE1925" s="63">
        <v>6416</v>
      </c>
      <c r="AF1925" s="63"/>
      <c r="AG1925" s="63"/>
      <c r="AH1925" s="63">
        <v>10360</v>
      </c>
      <c r="AI1925" s="63">
        <v>1037</v>
      </c>
      <c r="AJ1925" s="63"/>
      <c r="AK1925" s="63"/>
      <c r="AL1925" s="63">
        <v>108</v>
      </c>
      <c r="AM1925" s="63">
        <v>18506</v>
      </c>
      <c r="AN1925" s="63"/>
      <c r="AO1925" s="63" t="s">
        <v>2693</v>
      </c>
      <c r="AP1925" s="17">
        <f t="shared" si="706"/>
        <v>22.3552</v>
      </c>
      <c r="AQ1925" s="17">
        <f t="shared" si="707"/>
        <v>10.03938</v>
      </c>
      <c r="AR1925" s="17">
        <f t="shared" si="703"/>
        <v>279.096</v>
      </c>
      <c r="AS1925" s="17">
        <f t="shared" si="702"/>
        <v>0</v>
      </c>
      <c r="AT1925" s="17">
        <f t="shared" si="708"/>
        <v>311.49058000000002</v>
      </c>
      <c r="AU1925" s="5">
        <f t="shared" si="709"/>
        <v>292.25560000000002</v>
      </c>
      <c r="AV1925" s="5">
        <f t="shared" si="710"/>
        <v>16.996429999999997</v>
      </c>
      <c r="AW1925" s="5">
        <f t="shared" si="704"/>
        <v>0</v>
      </c>
      <c r="AX1925" s="5">
        <f t="shared" si="705"/>
        <v>0</v>
      </c>
      <c r="AY1925" s="5">
        <f t="shared" si="711"/>
        <v>2.2485600000000003</v>
      </c>
      <c r="AZ1925" s="5">
        <f t="shared" si="712"/>
        <v>311.50058999999999</v>
      </c>
      <c r="BA1925" s="7">
        <f t="shared" si="713"/>
        <v>-1.6067643462692509E-5</v>
      </c>
      <c r="BB1925" s="62">
        <f t="shared" si="714"/>
        <v>18491</v>
      </c>
      <c r="BC1925" s="28">
        <f t="shared" si="715"/>
        <v>-4.0543827877936048E-4</v>
      </c>
      <c r="BD1925" s="32">
        <f t="shared" si="716"/>
        <v>7.1768462468431618E-2</v>
      </c>
      <c r="BE1925" s="32">
        <f t="shared" si="717"/>
        <v>3.2230123941468791E-2</v>
      </c>
      <c r="BF1925" s="35">
        <f t="shared" si="718"/>
        <v>0.89600141359009955</v>
      </c>
      <c r="BG1925" s="36">
        <f t="shared" si="719"/>
        <v>0.93821844767613449</v>
      </c>
      <c r="BH1925" s="33">
        <f t="shared" si="720"/>
        <v>5.4563074824352652E-2</v>
      </c>
      <c r="BI1925" s="33">
        <f t="shared" si="721"/>
        <v>7.2184774995129233E-3</v>
      </c>
      <c r="BJ1925" s="63"/>
      <c r="BK1925" s="63">
        <v>15</v>
      </c>
      <c r="BL1925" s="63"/>
      <c r="BM1925" s="63"/>
      <c r="BN1925" s="63"/>
      <c r="BO1925" s="63"/>
      <c r="BP1925" s="63"/>
      <c r="BQ1925" s="63"/>
      <c r="BR1925" s="63"/>
      <c r="BS1925" s="63"/>
      <c r="BT1925" s="63"/>
      <c r="BU1925" s="63"/>
      <c r="BV1925" s="63"/>
      <c r="BW1925" s="63"/>
      <c r="BX1925" s="63"/>
      <c r="BY1925" s="63"/>
      <c r="BZ1925" s="63"/>
      <c r="CA1925" s="63"/>
      <c r="CB1925" s="63"/>
      <c r="CC1925" s="63"/>
      <c r="CD1925" s="63"/>
      <c r="CE1925" s="63"/>
      <c r="CF1925" s="63"/>
      <c r="CG1925" s="63"/>
      <c r="CH1925" s="63"/>
      <c r="CI1925" s="63"/>
      <c r="CJ1925" s="63"/>
      <c r="CK1925" s="63"/>
      <c r="CL1925" s="63"/>
      <c r="CM1925" s="63" t="s">
        <v>3852</v>
      </c>
      <c r="CN1925" s="63">
        <v>20030214</v>
      </c>
      <c r="CO1925" s="63" t="s">
        <v>2689</v>
      </c>
      <c r="CP1925" s="66"/>
      <c r="CQ1925" s="64">
        <v>37677</v>
      </c>
      <c r="CR1925" s="78" t="s">
        <v>2043</v>
      </c>
      <c r="CS1925" s="78" t="s">
        <v>6954</v>
      </c>
    </row>
    <row r="1926" spans="1:97">
      <c r="A1926" s="20" t="s">
        <v>3590</v>
      </c>
      <c r="B1926" s="16" t="s">
        <v>6726</v>
      </c>
      <c r="C1926" s="19">
        <v>49008712</v>
      </c>
      <c r="D1926" s="19" t="s">
        <v>3782</v>
      </c>
      <c r="E1926" s="19" t="s">
        <v>1707</v>
      </c>
      <c r="F1926" s="19" t="s">
        <v>1717</v>
      </c>
      <c r="G1926" s="47"/>
      <c r="H1926" s="47" t="s">
        <v>3806</v>
      </c>
      <c r="I1926" s="47" t="s">
        <v>5464</v>
      </c>
      <c r="J1926" s="47" t="s">
        <v>5478</v>
      </c>
      <c r="K1926" s="23">
        <v>41.745249999999999</v>
      </c>
      <c r="L1926" s="23">
        <v>-108.06075</v>
      </c>
      <c r="M1926" s="61" t="s">
        <v>5517</v>
      </c>
      <c r="N1926" s="19" t="s">
        <v>5518</v>
      </c>
      <c r="P1926" s="19" t="s">
        <v>7126</v>
      </c>
      <c r="Q1926" s="55"/>
      <c r="R1926" s="55"/>
      <c r="S1926" s="55">
        <f>V1926-U1926</f>
        <v>108</v>
      </c>
      <c r="T1926" s="19"/>
      <c r="U1926" s="55">
        <v>9688</v>
      </c>
      <c r="V1926" s="55">
        <v>9796</v>
      </c>
      <c r="W1926" s="55">
        <v>9882</v>
      </c>
      <c r="X1926" s="55">
        <v>9880</v>
      </c>
      <c r="Y1926" s="51" t="s">
        <v>3788</v>
      </c>
      <c r="Z1926" s="40">
        <v>25702</v>
      </c>
      <c r="AA1926" s="52">
        <v>8</v>
      </c>
      <c r="AB1926" s="19" t="s">
        <v>3789</v>
      </c>
      <c r="AC1926" s="19">
        <v>4</v>
      </c>
      <c r="AD1926" s="19">
        <v>1</v>
      </c>
      <c r="AE1926" s="19">
        <v>576</v>
      </c>
      <c r="AF1926" s="19">
        <v>8</v>
      </c>
      <c r="AG1926" s="19">
        <v>-3</v>
      </c>
      <c r="AH1926" s="19">
        <v>570</v>
      </c>
      <c r="AI1926" s="19">
        <v>561</v>
      </c>
      <c r="AJ1926" s="19"/>
      <c r="AK1926" s="19"/>
      <c r="AL1926" s="19">
        <v>12</v>
      </c>
      <c r="AM1926" s="19">
        <v>1447</v>
      </c>
      <c r="AP1926" s="17">
        <f t="shared" si="706"/>
        <v>0.1996</v>
      </c>
      <c r="AQ1926" s="17">
        <f t="shared" si="707"/>
        <v>8.2290000000000002E-2</v>
      </c>
      <c r="AR1926" s="17">
        <f t="shared" si="703"/>
        <v>25.055999999999997</v>
      </c>
      <c r="AS1926" s="17">
        <f t="shared" si="702"/>
        <v>0.20463999999999999</v>
      </c>
      <c r="AT1926" s="17">
        <f t="shared" si="708"/>
        <v>25.542529999999999</v>
      </c>
      <c r="AU1926" s="5">
        <f t="shared" si="709"/>
        <v>16.079699999999999</v>
      </c>
      <c r="AV1926" s="5">
        <f t="shared" si="710"/>
        <v>9.1947899999999994</v>
      </c>
      <c r="AW1926" s="5"/>
      <c r="AX1926" s="5"/>
      <c r="AY1926" s="5">
        <f t="shared" si="711"/>
        <v>0.24984000000000001</v>
      </c>
      <c r="AZ1926" s="5">
        <f t="shared" si="712"/>
        <v>25.524329999999999</v>
      </c>
      <c r="BA1926" s="7">
        <f t="shared" si="713"/>
        <v>3.5639551756266619E-4</v>
      </c>
      <c r="BB1926" s="62">
        <f t="shared" si="714"/>
        <v>1729</v>
      </c>
      <c r="BC1926" s="6">
        <f t="shared" si="715"/>
        <v>8.8790931989924438E-2</v>
      </c>
      <c r="BD1926" s="32">
        <f t="shared" si="716"/>
        <v>7.8144177573638944E-3</v>
      </c>
      <c r="BE1926" s="32">
        <f t="shared" si="717"/>
        <v>3.2216855573821389E-3</v>
      </c>
      <c r="BF1926" s="35">
        <f t="shared" si="718"/>
        <v>0.98896389668525397</v>
      </c>
      <c r="BG1926" s="37">
        <f t="shared" si="719"/>
        <v>0.62997539994193774</v>
      </c>
      <c r="BH1926" s="33">
        <f t="shared" si="720"/>
        <v>0.36023629219650427</v>
      </c>
      <c r="BI1926" s="33">
        <f t="shared" si="721"/>
        <v>9.7883078615579721E-3</v>
      </c>
      <c r="CM1926" s="51" t="s">
        <v>5519</v>
      </c>
      <c r="CR1926" s="78" t="s">
        <v>2043</v>
      </c>
      <c r="CS1926" s="78" t="s">
        <v>6954</v>
      </c>
    </row>
    <row r="1927" spans="1:97">
      <c r="A1927" s="63" t="s">
        <v>3591</v>
      </c>
      <c r="B1927" s="63" t="s">
        <v>124</v>
      </c>
      <c r="C1927" s="63">
        <v>3730</v>
      </c>
      <c r="D1927" s="19" t="s">
        <v>3782</v>
      </c>
      <c r="E1927" s="63" t="s">
        <v>1707</v>
      </c>
      <c r="F1927" s="63" t="s">
        <v>2314</v>
      </c>
      <c r="G1927" s="65" t="s">
        <v>270</v>
      </c>
      <c r="H1927" s="65">
        <v>1</v>
      </c>
      <c r="I1927" s="65">
        <v>21</v>
      </c>
      <c r="J1927" s="65">
        <v>95</v>
      </c>
      <c r="K1927" s="23">
        <v>41.825000000000003</v>
      </c>
      <c r="L1927" s="23">
        <v>-108.09007</v>
      </c>
      <c r="M1927" s="61" t="s">
        <v>125</v>
      </c>
      <c r="N1927" s="63" t="s">
        <v>126</v>
      </c>
      <c r="O1927" s="63"/>
      <c r="P1927" s="63" t="s">
        <v>7126</v>
      </c>
      <c r="Q1927" s="63"/>
      <c r="R1927" s="63"/>
      <c r="S1927" s="55"/>
      <c r="T1927" s="63"/>
      <c r="U1927" s="66" t="s">
        <v>127</v>
      </c>
      <c r="V1927" s="63"/>
      <c r="W1927" s="66">
        <v>10650</v>
      </c>
      <c r="X1927" s="66">
        <v>10648</v>
      </c>
      <c r="Y1927" s="63"/>
      <c r="Z1927" s="64">
        <v>37694</v>
      </c>
      <c r="AA1927" s="63">
        <v>7.5</v>
      </c>
      <c r="AB1927" s="63"/>
      <c r="AC1927" s="63">
        <v>46.2</v>
      </c>
      <c r="AD1927" s="63">
        <v>0</v>
      </c>
      <c r="AE1927" s="63">
        <v>3750</v>
      </c>
      <c r="AF1927" s="63">
        <v>24.1</v>
      </c>
      <c r="AG1927" s="63"/>
      <c r="AH1927" s="63">
        <v>5798</v>
      </c>
      <c r="AI1927" s="63">
        <v>1414</v>
      </c>
      <c r="AJ1927" s="63"/>
      <c r="AK1927" s="63"/>
      <c r="AL1927" s="63">
        <v>81</v>
      </c>
      <c r="AM1927" s="63">
        <v>13710</v>
      </c>
      <c r="AN1927" s="63"/>
      <c r="AO1927" s="63" t="s">
        <v>3536</v>
      </c>
      <c r="AP1927" s="17">
        <f t="shared" si="706"/>
        <v>2.30538</v>
      </c>
      <c r="AQ1927" s="17">
        <f t="shared" si="707"/>
        <v>0</v>
      </c>
      <c r="AR1927" s="17">
        <f t="shared" si="703"/>
        <v>163.125</v>
      </c>
      <c r="AS1927" s="17">
        <f t="shared" si="702"/>
        <v>0.61647799999999997</v>
      </c>
      <c r="AT1927" s="17">
        <f t="shared" si="708"/>
        <v>166.04685800000001</v>
      </c>
      <c r="AU1927" s="5">
        <f t="shared" si="709"/>
        <v>163.56157999999999</v>
      </c>
      <c r="AV1927" s="5">
        <f t="shared" si="710"/>
        <v>23.175459999999998</v>
      </c>
      <c r="AW1927" s="5">
        <f t="shared" ref="AW1927:AW1933" si="722">IF(AJ1927&gt;0,AJ1927*0.03333,0)</f>
        <v>0</v>
      </c>
      <c r="AX1927" s="5">
        <f t="shared" ref="AX1927:AX1933" si="723">IF(AK1927&gt;0,AK1927*0.0588,0)</f>
        <v>0</v>
      </c>
      <c r="AY1927" s="5">
        <f t="shared" si="711"/>
        <v>1.68642</v>
      </c>
      <c r="AZ1927" s="5">
        <f t="shared" si="712"/>
        <v>188.42345999999998</v>
      </c>
      <c r="BA1927" s="7">
        <f t="shared" si="713"/>
        <v>-6.3126870893601764E-2</v>
      </c>
      <c r="BB1927" s="62">
        <f t="shared" si="714"/>
        <v>11113.3</v>
      </c>
      <c r="BC1927" s="28">
        <f t="shared" si="715"/>
        <v>-0.10460736485479372</v>
      </c>
      <c r="BD1927" s="32">
        <f t="shared" si="716"/>
        <v>1.3883912214707488E-2</v>
      </c>
      <c r="BE1927" s="32">
        <f t="shared" si="717"/>
        <v>0</v>
      </c>
      <c r="BF1927" s="35">
        <f t="shared" si="718"/>
        <v>0.98611608778529247</v>
      </c>
      <c r="BG1927" s="36">
        <f t="shared" si="719"/>
        <v>0.86805316068391913</v>
      </c>
      <c r="BH1927" s="33">
        <f t="shared" si="720"/>
        <v>0.12299667992510062</v>
      </c>
      <c r="BI1927" s="33">
        <f t="shared" si="721"/>
        <v>8.9501593909802959E-3</v>
      </c>
      <c r="BJ1927" s="63"/>
      <c r="BK1927" s="63">
        <v>24.6</v>
      </c>
      <c r="BL1927" s="63"/>
      <c r="BM1927" s="63"/>
      <c r="BN1927" s="63"/>
      <c r="BO1927" s="63"/>
      <c r="BP1927" s="63"/>
      <c r="BQ1927" s="63"/>
      <c r="BR1927" s="63"/>
      <c r="BS1927" s="63">
        <v>1.64</v>
      </c>
      <c r="BT1927" s="63"/>
      <c r="BU1927" s="63"/>
      <c r="BV1927" s="63"/>
      <c r="BW1927" s="63"/>
      <c r="BX1927" s="63"/>
      <c r="BY1927" s="63"/>
      <c r="BZ1927" s="63"/>
      <c r="CA1927" s="63"/>
      <c r="CB1927" s="63"/>
      <c r="CC1927" s="63"/>
      <c r="CD1927" s="63"/>
      <c r="CE1927" s="63"/>
      <c r="CF1927" s="63"/>
      <c r="CG1927" s="63"/>
      <c r="CH1927" s="63"/>
      <c r="CI1927" s="63"/>
      <c r="CJ1927" s="63"/>
      <c r="CK1927" s="63"/>
      <c r="CL1927" s="63"/>
      <c r="CM1927" s="63"/>
      <c r="CN1927" s="63">
        <v>20030314</v>
      </c>
      <c r="CO1927" s="63" t="s">
        <v>3607</v>
      </c>
      <c r="CP1927" s="66"/>
      <c r="CQ1927" s="64">
        <v>37696</v>
      </c>
      <c r="CR1927" s="78" t="s">
        <v>2043</v>
      </c>
      <c r="CS1927" s="78" t="s">
        <v>6954</v>
      </c>
    </row>
    <row r="1928" spans="1:97">
      <c r="A1928" s="63" t="s">
        <v>3591</v>
      </c>
      <c r="B1928" s="63" t="s">
        <v>153</v>
      </c>
      <c r="C1928" s="63">
        <v>3873</v>
      </c>
      <c r="D1928" s="19" t="s">
        <v>3782</v>
      </c>
      <c r="E1928" s="63" t="s">
        <v>1707</v>
      </c>
      <c r="F1928" s="63" t="s">
        <v>1717</v>
      </c>
      <c r="G1928" s="65" t="s">
        <v>3598</v>
      </c>
      <c r="H1928" s="65">
        <v>22</v>
      </c>
      <c r="I1928" s="65">
        <v>21</v>
      </c>
      <c r="J1928" s="65">
        <v>95</v>
      </c>
      <c r="K1928" s="23">
        <v>41.775886999999997</v>
      </c>
      <c r="L1928" s="23">
        <v>-108.13115500000001</v>
      </c>
      <c r="M1928" s="61" t="s">
        <v>154</v>
      </c>
      <c r="N1928" s="63" t="s">
        <v>155</v>
      </c>
      <c r="O1928" s="63"/>
      <c r="P1928" s="63" t="s">
        <v>7126</v>
      </c>
      <c r="Q1928" s="63"/>
      <c r="R1928" s="63"/>
      <c r="S1928" s="55"/>
      <c r="T1928" s="63"/>
      <c r="U1928" s="66" t="s">
        <v>156</v>
      </c>
      <c r="V1928" s="63"/>
      <c r="W1928" s="66">
        <v>9950</v>
      </c>
      <c r="X1928" s="66"/>
      <c r="Y1928" s="63"/>
      <c r="Z1928" s="64">
        <v>37665</v>
      </c>
      <c r="AA1928" s="63">
        <v>8.3000000000000007</v>
      </c>
      <c r="AB1928" s="63"/>
      <c r="AC1928" s="63">
        <v>9</v>
      </c>
      <c r="AD1928" s="63">
        <v>2</v>
      </c>
      <c r="AE1928" s="63">
        <v>2940</v>
      </c>
      <c r="AF1928" s="63">
        <v>54.3</v>
      </c>
      <c r="AG1928" s="63"/>
      <c r="AH1928" s="63">
        <v>3260</v>
      </c>
      <c r="AI1928" s="63">
        <v>2360</v>
      </c>
      <c r="AJ1928" s="63"/>
      <c r="AK1928" s="63"/>
      <c r="AL1928" s="63">
        <v>30</v>
      </c>
      <c r="AM1928" s="63">
        <v>13200</v>
      </c>
      <c r="AN1928" s="63"/>
      <c r="AO1928" s="63" t="s">
        <v>6051</v>
      </c>
      <c r="AP1928" s="17">
        <f t="shared" si="706"/>
        <v>0.4491</v>
      </c>
      <c r="AQ1928" s="17">
        <f t="shared" si="707"/>
        <v>0.16458</v>
      </c>
      <c r="AR1928" s="17">
        <f t="shared" si="703"/>
        <v>127.88999999999999</v>
      </c>
      <c r="AS1928" s="17">
        <f t="shared" si="702"/>
        <v>1.3889939999999998</v>
      </c>
      <c r="AT1928" s="17">
        <f t="shared" si="708"/>
        <v>129.89267399999997</v>
      </c>
      <c r="AU1928" s="5">
        <f t="shared" si="709"/>
        <v>91.96459999999999</v>
      </c>
      <c r="AV1928" s="5">
        <f t="shared" si="710"/>
        <v>38.680399999999999</v>
      </c>
      <c r="AW1928" s="5">
        <f t="shared" si="722"/>
        <v>0</v>
      </c>
      <c r="AX1928" s="5">
        <f t="shared" si="723"/>
        <v>0</v>
      </c>
      <c r="AY1928" s="5">
        <f t="shared" si="711"/>
        <v>0.62460000000000004</v>
      </c>
      <c r="AZ1928" s="5">
        <f t="shared" si="712"/>
        <v>131.26959999999997</v>
      </c>
      <c r="BA1928" s="7">
        <f t="shared" si="713"/>
        <v>-5.2723005467474136E-3</v>
      </c>
      <c r="BB1928" s="62">
        <f t="shared" si="714"/>
        <v>8655.2999999999993</v>
      </c>
      <c r="BC1928" s="28">
        <f t="shared" si="715"/>
        <v>-0.20794498359665622</v>
      </c>
      <c r="BD1928" s="32">
        <f t="shared" si="716"/>
        <v>3.4574698185057002E-3</v>
      </c>
      <c r="BE1928" s="32">
        <f t="shared" si="717"/>
        <v>1.2670460537289427E-3</v>
      </c>
      <c r="BF1928" s="35">
        <f t="shared" si="718"/>
        <v>0.99527548412776545</v>
      </c>
      <c r="BG1928" s="37">
        <f t="shared" si="719"/>
        <v>0.70057804701164639</v>
      </c>
      <c r="BH1928" s="33">
        <f t="shared" si="720"/>
        <v>0.29466380639538786</v>
      </c>
      <c r="BI1928" s="33">
        <f t="shared" si="721"/>
        <v>4.7581465929659285E-3</v>
      </c>
      <c r="BJ1928" s="63"/>
      <c r="BK1928" s="63">
        <v>2.59</v>
      </c>
      <c r="BL1928" s="63"/>
      <c r="BM1928" s="63">
        <v>7052</v>
      </c>
      <c r="BN1928" s="63"/>
      <c r="BO1928" s="63"/>
      <c r="BP1928" s="63"/>
      <c r="BQ1928" s="63"/>
      <c r="BR1928" s="63"/>
      <c r="BS1928" s="63"/>
      <c r="BT1928" s="63"/>
      <c r="BU1928" s="63"/>
      <c r="BV1928" s="63"/>
      <c r="BW1928" s="63"/>
      <c r="BX1928" s="63"/>
      <c r="BY1928" s="63"/>
      <c r="BZ1928" s="63"/>
      <c r="CA1928" s="63"/>
      <c r="CB1928" s="63"/>
      <c r="CC1928" s="63"/>
      <c r="CD1928" s="63"/>
      <c r="CE1928" s="63"/>
      <c r="CF1928" s="63"/>
      <c r="CG1928" s="63"/>
      <c r="CH1928" s="63"/>
      <c r="CI1928" s="63"/>
      <c r="CJ1928" s="63"/>
      <c r="CK1928" s="63"/>
      <c r="CL1928" s="63"/>
      <c r="CM1928" s="63"/>
      <c r="CN1928" s="63">
        <v>20030213</v>
      </c>
      <c r="CO1928" s="63" t="s">
        <v>157</v>
      </c>
      <c r="CP1928" s="66"/>
      <c r="CQ1928" s="64">
        <v>37672</v>
      </c>
      <c r="CR1928" s="78" t="s">
        <v>2043</v>
      </c>
      <c r="CS1928" s="78" t="s">
        <v>6954</v>
      </c>
    </row>
    <row r="1929" spans="1:97">
      <c r="A1929" s="63" t="s">
        <v>3591</v>
      </c>
      <c r="B1929" s="63" t="s">
        <v>166</v>
      </c>
      <c r="C1929" s="63">
        <v>3874</v>
      </c>
      <c r="D1929" s="19" t="s">
        <v>3782</v>
      </c>
      <c r="E1929" s="63" t="s">
        <v>1707</v>
      </c>
      <c r="F1929" s="63" t="s">
        <v>1717</v>
      </c>
      <c r="G1929" s="65" t="s">
        <v>3598</v>
      </c>
      <c r="H1929" s="65">
        <v>24</v>
      </c>
      <c r="I1929" s="65">
        <v>21</v>
      </c>
      <c r="J1929" s="65">
        <v>95</v>
      </c>
      <c r="K1929" s="23">
        <v>41.774203999999997</v>
      </c>
      <c r="L1929" s="23">
        <v>-108.09032000000001</v>
      </c>
      <c r="M1929" s="61" t="s">
        <v>167</v>
      </c>
      <c r="N1929" s="63" t="s">
        <v>168</v>
      </c>
      <c r="O1929" s="63"/>
      <c r="P1929" s="63" t="s">
        <v>7126</v>
      </c>
      <c r="Q1929" s="63"/>
      <c r="R1929" s="63"/>
      <c r="S1929" s="55"/>
      <c r="T1929" s="63"/>
      <c r="U1929" s="66" t="s">
        <v>169</v>
      </c>
      <c r="V1929" s="63"/>
      <c r="W1929" s="66">
        <v>10045</v>
      </c>
      <c r="X1929" s="66">
        <v>9950</v>
      </c>
      <c r="Y1929" s="63"/>
      <c r="Z1929" s="64">
        <v>36510</v>
      </c>
      <c r="AA1929" s="63">
        <v>9.14</v>
      </c>
      <c r="AB1929" s="63"/>
      <c r="AC1929" s="63">
        <v>17</v>
      </c>
      <c r="AD1929" s="63">
        <v>5</v>
      </c>
      <c r="AE1929" s="63">
        <v>3491</v>
      </c>
      <c r="AF1929" s="63">
        <v>96</v>
      </c>
      <c r="AG1929" s="63"/>
      <c r="AH1929" s="63">
        <v>4052</v>
      </c>
      <c r="AI1929" s="63">
        <v>2079</v>
      </c>
      <c r="AJ1929" s="63">
        <v>107</v>
      </c>
      <c r="AK1929" s="63"/>
      <c r="AL1929" s="63">
        <v>10</v>
      </c>
      <c r="AM1929" s="63">
        <v>9183</v>
      </c>
      <c r="AN1929" s="63"/>
      <c r="AO1929" s="63" t="s">
        <v>6091</v>
      </c>
      <c r="AP1929" s="17">
        <f t="shared" si="706"/>
        <v>0.84830000000000005</v>
      </c>
      <c r="AQ1929" s="17">
        <f t="shared" si="707"/>
        <v>0.41144999999999998</v>
      </c>
      <c r="AR1929" s="17">
        <f t="shared" si="703"/>
        <v>151.85849999999999</v>
      </c>
      <c r="AS1929" s="17">
        <f t="shared" si="702"/>
        <v>2.4556800000000001</v>
      </c>
      <c r="AT1929" s="17">
        <f t="shared" si="708"/>
        <v>155.57392999999999</v>
      </c>
      <c r="AU1929" s="5">
        <f t="shared" si="709"/>
        <v>114.30691999999999</v>
      </c>
      <c r="AV1929" s="5">
        <f t="shared" si="710"/>
        <v>34.074809999999999</v>
      </c>
      <c r="AW1929" s="5">
        <f t="shared" si="722"/>
        <v>3.5663099999999996</v>
      </c>
      <c r="AX1929" s="5">
        <f t="shared" si="723"/>
        <v>0</v>
      </c>
      <c r="AY1929" s="5">
        <f t="shared" si="711"/>
        <v>0.20820000000000002</v>
      </c>
      <c r="AZ1929" s="5">
        <f t="shared" si="712"/>
        <v>152.15624</v>
      </c>
      <c r="BA1929" s="7">
        <f t="shared" si="713"/>
        <v>1.1106125863447166E-2</v>
      </c>
      <c r="BB1929" s="62">
        <f t="shared" si="714"/>
        <v>9857</v>
      </c>
      <c r="BC1929" s="28">
        <f t="shared" si="715"/>
        <v>3.5399159663865545E-2</v>
      </c>
      <c r="BD1929" s="32">
        <f t="shared" si="716"/>
        <v>5.4527130606008356E-3</v>
      </c>
      <c r="BE1929" s="32">
        <f t="shared" si="717"/>
        <v>2.6447233157894773E-3</v>
      </c>
      <c r="BF1929" s="35">
        <f t="shared" si="718"/>
        <v>0.99190256362360973</v>
      </c>
      <c r="BG1929" s="36">
        <f t="shared" si="719"/>
        <v>0.75124700768105201</v>
      </c>
      <c r="BH1929" s="33">
        <f t="shared" si="720"/>
        <v>0.2239461884704827</v>
      </c>
      <c r="BI1929" s="33">
        <f t="shared" si="721"/>
        <v>1.368330342547897E-3</v>
      </c>
      <c r="BJ1929" s="63"/>
      <c r="BK1929" s="63">
        <v>0.18</v>
      </c>
      <c r="BL1929" s="63"/>
      <c r="BM1929" s="63"/>
      <c r="BN1929" s="63"/>
      <c r="BO1929" s="63">
        <v>191.33</v>
      </c>
      <c r="BP1929" s="63"/>
      <c r="BQ1929" s="63"/>
      <c r="BR1929" s="63"/>
      <c r="BS1929" s="63">
        <v>4.18</v>
      </c>
      <c r="BT1929" s="63"/>
      <c r="BU1929" s="63">
        <v>0.09</v>
      </c>
      <c r="BV1929" s="63"/>
      <c r="BW1929" s="63"/>
      <c r="BX1929" s="63"/>
      <c r="BY1929" s="63"/>
      <c r="BZ1929" s="63"/>
      <c r="CA1929" s="63"/>
      <c r="CB1929" s="63"/>
      <c r="CC1929" s="63"/>
      <c r="CD1929" s="63"/>
      <c r="CE1929" s="63">
        <v>0.04</v>
      </c>
      <c r="CF1929" s="63"/>
      <c r="CG1929" s="63">
        <v>0.49</v>
      </c>
      <c r="CH1929" s="63"/>
      <c r="CI1929" s="63"/>
      <c r="CJ1929" s="63"/>
      <c r="CK1929" s="63"/>
      <c r="CL1929" s="63"/>
      <c r="CM1929" s="63"/>
      <c r="CN1929" s="63">
        <v>19991216</v>
      </c>
      <c r="CO1929" s="63" t="s">
        <v>170</v>
      </c>
      <c r="CP1929" s="66"/>
      <c r="CQ1929" s="64">
        <v>36515</v>
      </c>
      <c r="CR1929" s="78" t="s">
        <v>2043</v>
      </c>
      <c r="CS1929" s="78" t="s">
        <v>6954</v>
      </c>
    </row>
    <row r="1930" spans="1:97">
      <c r="A1930" s="63" t="s">
        <v>3591</v>
      </c>
      <c r="B1930" s="63" t="s">
        <v>133</v>
      </c>
      <c r="C1930" s="63">
        <v>3876</v>
      </c>
      <c r="D1930" s="19" t="s">
        <v>3782</v>
      </c>
      <c r="E1930" s="63" t="s">
        <v>1707</v>
      </c>
      <c r="F1930" s="63" t="s">
        <v>1717</v>
      </c>
      <c r="G1930" s="65" t="s">
        <v>3595</v>
      </c>
      <c r="H1930" s="65">
        <v>26</v>
      </c>
      <c r="I1930" s="65">
        <v>21</v>
      </c>
      <c r="J1930" s="65">
        <v>95</v>
      </c>
      <c r="K1930" s="23">
        <v>41.759010000000004</v>
      </c>
      <c r="L1930" s="23">
        <v>-108.119867</v>
      </c>
      <c r="M1930" s="61" t="s">
        <v>134</v>
      </c>
      <c r="N1930" s="63" t="s">
        <v>135</v>
      </c>
      <c r="O1930" s="63"/>
      <c r="P1930" s="63" t="s">
        <v>7126</v>
      </c>
      <c r="Q1930" s="63"/>
      <c r="R1930" s="63"/>
      <c r="S1930" s="55"/>
      <c r="T1930" s="63"/>
      <c r="U1930" s="66" t="s">
        <v>136</v>
      </c>
      <c r="V1930" s="63"/>
      <c r="W1930" s="66">
        <v>9835</v>
      </c>
      <c r="X1930" s="66">
        <v>9791</v>
      </c>
      <c r="Y1930" s="63"/>
      <c r="Z1930" s="64">
        <v>35291</v>
      </c>
      <c r="AA1930" s="63">
        <v>8</v>
      </c>
      <c r="AB1930" s="63"/>
      <c r="AC1930" s="63"/>
      <c r="AD1930" s="63"/>
      <c r="AE1930" s="63">
        <v>2821</v>
      </c>
      <c r="AF1930" s="63">
        <v>41</v>
      </c>
      <c r="AG1930" s="63"/>
      <c r="AH1930" s="63">
        <v>3376</v>
      </c>
      <c r="AI1930" s="63">
        <v>2391</v>
      </c>
      <c r="AJ1930" s="63"/>
      <c r="AK1930" s="63"/>
      <c r="AL1930" s="63"/>
      <c r="AM1930" s="63">
        <v>8629</v>
      </c>
      <c r="AN1930" s="63"/>
      <c r="AO1930" s="63" t="s">
        <v>6075</v>
      </c>
      <c r="AP1930" s="17">
        <f t="shared" si="706"/>
        <v>0</v>
      </c>
      <c r="AQ1930" s="17">
        <f t="shared" si="707"/>
        <v>0</v>
      </c>
      <c r="AR1930" s="17">
        <f t="shared" si="703"/>
        <v>122.7135</v>
      </c>
      <c r="AS1930" s="17">
        <f t="shared" si="702"/>
        <v>1.04878</v>
      </c>
      <c r="AT1930" s="17">
        <f t="shared" si="708"/>
        <v>123.76227999999999</v>
      </c>
      <c r="AU1930" s="5">
        <f t="shared" si="709"/>
        <v>95.236959999999996</v>
      </c>
      <c r="AV1930" s="5">
        <f t="shared" si="710"/>
        <v>39.188489999999994</v>
      </c>
      <c r="AW1930" s="5">
        <f t="shared" si="722"/>
        <v>0</v>
      </c>
      <c r="AX1930" s="5">
        <f t="shared" si="723"/>
        <v>0</v>
      </c>
      <c r="AY1930" s="5">
        <f t="shared" si="711"/>
        <v>0</v>
      </c>
      <c r="AZ1930" s="5">
        <f t="shared" si="712"/>
        <v>134.42544999999998</v>
      </c>
      <c r="BA1930" s="7">
        <f t="shared" si="713"/>
        <v>-4.1300064879148182E-2</v>
      </c>
      <c r="BB1930" s="62">
        <f t="shared" si="714"/>
        <v>8629</v>
      </c>
      <c r="BC1930" s="28">
        <f t="shared" si="715"/>
        <v>0</v>
      </c>
      <c r="BD1930" s="32">
        <f t="shared" si="716"/>
        <v>0</v>
      </c>
      <c r="BE1930" s="32">
        <f t="shared" si="717"/>
        <v>0</v>
      </c>
      <c r="BF1930" s="35">
        <f t="shared" si="718"/>
        <v>1</v>
      </c>
      <c r="BG1930" s="37">
        <f t="shared" si="719"/>
        <v>0.70847417657891421</v>
      </c>
      <c r="BH1930" s="33">
        <f t="shared" si="720"/>
        <v>0.29152582342108579</v>
      </c>
      <c r="BI1930" s="33">
        <f t="shared" si="721"/>
        <v>0</v>
      </c>
      <c r="BJ1930" s="63"/>
      <c r="BK1930" s="63"/>
      <c r="BL1930" s="63"/>
      <c r="BM1930" s="63"/>
      <c r="BN1930" s="63"/>
      <c r="BO1930" s="63"/>
      <c r="BP1930" s="63"/>
      <c r="BQ1930" s="63"/>
      <c r="BR1930" s="63"/>
      <c r="BS1930" s="63"/>
      <c r="BT1930" s="63"/>
      <c r="BU1930" s="63"/>
      <c r="BV1930" s="63"/>
      <c r="BW1930" s="63"/>
      <c r="BX1930" s="63"/>
      <c r="BY1930" s="63"/>
      <c r="BZ1930" s="63"/>
      <c r="CA1930" s="63"/>
      <c r="CB1930" s="63"/>
      <c r="CC1930" s="63"/>
      <c r="CD1930" s="63"/>
      <c r="CE1930" s="63"/>
      <c r="CF1930" s="63"/>
      <c r="CG1930" s="63"/>
      <c r="CH1930" s="63"/>
      <c r="CI1930" s="63"/>
      <c r="CJ1930" s="63"/>
      <c r="CK1930" s="63"/>
      <c r="CL1930" s="63"/>
      <c r="CM1930" s="63"/>
      <c r="CN1930" s="63">
        <v>19960814</v>
      </c>
      <c r="CO1930" s="63" t="s">
        <v>137</v>
      </c>
      <c r="CP1930" s="66"/>
      <c r="CQ1930" s="64">
        <v>35312</v>
      </c>
      <c r="CR1930" s="78" t="s">
        <v>2043</v>
      </c>
      <c r="CS1930" s="78" t="s">
        <v>6954</v>
      </c>
    </row>
    <row r="1931" spans="1:97">
      <c r="A1931" s="63" t="s">
        <v>3591</v>
      </c>
      <c r="B1931" s="63" t="s">
        <v>138</v>
      </c>
      <c r="C1931" s="63">
        <v>3875</v>
      </c>
      <c r="D1931" s="19" t="s">
        <v>3782</v>
      </c>
      <c r="E1931" s="63" t="s">
        <v>1707</v>
      </c>
      <c r="F1931" s="63" t="s">
        <v>1717</v>
      </c>
      <c r="G1931" s="65" t="s">
        <v>3599</v>
      </c>
      <c r="H1931" s="65">
        <v>34</v>
      </c>
      <c r="I1931" s="65">
        <v>21</v>
      </c>
      <c r="J1931" s="65">
        <v>95</v>
      </c>
      <c r="K1931" s="23">
        <v>41.745148</v>
      </c>
      <c r="L1931" s="23">
        <v>-108.138931</v>
      </c>
      <c r="M1931" s="61" t="s">
        <v>139</v>
      </c>
      <c r="N1931" s="63" t="s">
        <v>140</v>
      </c>
      <c r="O1931" s="63"/>
      <c r="P1931" s="63" t="s">
        <v>7126</v>
      </c>
      <c r="Q1931" s="63"/>
      <c r="R1931" s="63"/>
      <c r="S1931" s="55"/>
      <c r="T1931" s="63"/>
      <c r="U1931" s="66" t="s">
        <v>141</v>
      </c>
      <c r="V1931" s="63"/>
      <c r="W1931" s="66">
        <v>9545</v>
      </c>
      <c r="X1931" s="66"/>
      <c r="Y1931" s="63"/>
      <c r="Z1931" s="64">
        <v>34899</v>
      </c>
      <c r="AA1931" s="63">
        <v>7.7</v>
      </c>
      <c r="AB1931" s="63"/>
      <c r="AC1931" s="63">
        <v>46</v>
      </c>
      <c r="AD1931" s="63">
        <v>21</v>
      </c>
      <c r="AE1931" s="63">
        <v>5107</v>
      </c>
      <c r="AF1931" s="63">
        <v>187</v>
      </c>
      <c r="AG1931" s="63"/>
      <c r="AH1931" s="63">
        <v>7598</v>
      </c>
      <c r="AI1931" s="63">
        <v>1728</v>
      </c>
      <c r="AJ1931" s="63"/>
      <c r="AK1931" s="63"/>
      <c r="AL1931" s="63">
        <v>266</v>
      </c>
      <c r="AM1931" s="63">
        <v>14953</v>
      </c>
      <c r="AN1931" s="63"/>
      <c r="AO1931" s="63" t="s">
        <v>6075</v>
      </c>
      <c r="AP1931" s="17">
        <f t="shared" si="706"/>
        <v>2.2953999999999999</v>
      </c>
      <c r="AQ1931" s="17">
        <f t="shared" si="707"/>
        <v>1.7280900000000001</v>
      </c>
      <c r="AR1931" s="17">
        <f t="shared" si="703"/>
        <v>222.15449999999998</v>
      </c>
      <c r="AS1931" s="17">
        <f t="shared" si="702"/>
        <v>4.7834599999999998</v>
      </c>
      <c r="AT1931" s="17">
        <f t="shared" si="708"/>
        <v>230.96144999999999</v>
      </c>
      <c r="AU1931" s="5">
        <f t="shared" si="709"/>
        <v>214.33957999999998</v>
      </c>
      <c r="AV1931" s="5">
        <f t="shared" si="710"/>
        <v>28.321919999999999</v>
      </c>
      <c r="AW1931" s="5">
        <f t="shared" si="722"/>
        <v>0</v>
      </c>
      <c r="AX1931" s="5">
        <f t="shared" si="723"/>
        <v>0</v>
      </c>
      <c r="AY1931" s="5">
        <f t="shared" si="711"/>
        <v>5.5381200000000002</v>
      </c>
      <c r="AZ1931" s="5">
        <f t="shared" si="712"/>
        <v>248.19961999999998</v>
      </c>
      <c r="BA1931" s="7">
        <f t="shared" si="713"/>
        <v>-3.5975731500891749E-2</v>
      </c>
      <c r="BB1931" s="62">
        <f t="shared" si="714"/>
        <v>14953</v>
      </c>
      <c r="BC1931" s="28">
        <f t="shared" si="715"/>
        <v>0</v>
      </c>
      <c r="BD1931" s="32">
        <f t="shared" si="716"/>
        <v>9.9384550971601537E-3</v>
      </c>
      <c r="BE1931" s="32">
        <f t="shared" si="717"/>
        <v>7.4821577367132058E-3</v>
      </c>
      <c r="BF1931" s="35">
        <f t="shared" si="718"/>
        <v>0.98257938716612658</v>
      </c>
      <c r="BG1931" s="36">
        <f t="shared" si="719"/>
        <v>0.86357738984451304</v>
      </c>
      <c r="BH1931" s="33">
        <f t="shared" si="720"/>
        <v>0.11410944142460815</v>
      </c>
      <c r="BI1931" s="33">
        <f t="shared" si="721"/>
        <v>2.23131687308788E-2</v>
      </c>
      <c r="BJ1931" s="63"/>
      <c r="BK1931" s="63">
        <v>4.1100000000000003</v>
      </c>
      <c r="BL1931" s="63"/>
      <c r="BM1931" s="63"/>
      <c r="BN1931" s="63"/>
      <c r="BO1931" s="63">
        <v>156.63</v>
      </c>
      <c r="BP1931" s="63"/>
      <c r="BQ1931" s="63"/>
      <c r="BR1931" s="63"/>
      <c r="BS1931" s="63"/>
      <c r="BT1931" s="63"/>
      <c r="BU1931" s="63">
        <v>0.09</v>
      </c>
      <c r="BV1931" s="63"/>
      <c r="BW1931" s="63"/>
      <c r="BX1931" s="63"/>
      <c r="BY1931" s="63"/>
      <c r="BZ1931" s="63"/>
      <c r="CA1931" s="63"/>
      <c r="CB1931" s="63"/>
      <c r="CC1931" s="63"/>
      <c r="CD1931" s="63"/>
      <c r="CE1931" s="63"/>
      <c r="CF1931" s="63"/>
      <c r="CG1931" s="63"/>
      <c r="CH1931" s="63"/>
      <c r="CI1931" s="63"/>
      <c r="CJ1931" s="63"/>
      <c r="CK1931" s="63"/>
      <c r="CL1931" s="63"/>
      <c r="CM1931" s="63"/>
      <c r="CN1931" s="63">
        <v>19950719</v>
      </c>
      <c r="CO1931" s="63" t="s">
        <v>142</v>
      </c>
      <c r="CP1931" s="66"/>
      <c r="CQ1931" s="64">
        <v>34899</v>
      </c>
      <c r="CR1931" s="78" t="s">
        <v>2043</v>
      </c>
      <c r="CS1931" s="78" t="s">
        <v>6954</v>
      </c>
    </row>
    <row r="1932" spans="1:97">
      <c r="A1932" s="63" t="s">
        <v>3591</v>
      </c>
      <c r="B1932" s="63" t="s">
        <v>138</v>
      </c>
      <c r="C1932" s="63">
        <v>3872</v>
      </c>
      <c r="D1932" s="19" t="s">
        <v>3782</v>
      </c>
      <c r="E1932" s="63" t="s">
        <v>1707</v>
      </c>
      <c r="F1932" s="63" t="s">
        <v>1717</v>
      </c>
      <c r="G1932" s="65" t="s">
        <v>272</v>
      </c>
      <c r="H1932" s="65">
        <v>34</v>
      </c>
      <c r="I1932" s="65">
        <v>21</v>
      </c>
      <c r="J1932" s="65">
        <v>95</v>
      </c>
      <c r="K1932" s="23">
        <v>41.744720000000001</v>
      </c>
      <c r="L1932" s="23">
        <v>-108.12951</v>
      </c>
      <c r="M1932" s="61" t="s">
        <v>158</v>
      </c>
      <c r="N1932" s="63" t="s">
        <v>159</v>
      </c>
      <c r="O1932" s="63"/>
      <c r="P1932" s="63" t="s">
        <v>7126</v>
      </c>
      <c r="Q1932" s="63"/>
      <c r="R1932" s="63"/>
      <c r="S1932" s="55"/>
      <c r="T1932" s="63"/>
      <c r="U1932" s="66" t="s">
        <v>160</v>
      </c>
      <c r="V1932" s="63"/>
      <c r="W1932" s="66">
        <v>9900</v>
      </c>
      <c r="X1932" s="66">
        <v>9601</v>
      </c>
      <c r="Y1932" s="63"/>
      <c r="Z1932" s="64">
        <v>34576</v>
      </c>
      <c r="AA1932" s="63">
        <v>8.0399999999999991</v>
      </c>
      <c r="AB1932" s="63"/>
      <c r="AC1932" s="63"/>
      <c r="AD1932" s="63"/>
      <c r="AE1932" s="63">
        <v>4421</v>
      </c>
      <c r="AF1932" s="63">
        <v>99</v>
      </c>
      <c r="AG1932" s="63"/>
      <c r="AH1932" s="63">
        <v>5450</v>
      </c>
      <c r="AI1932" s="63">
        <v>2509</v>
      </c>
      <c r="AJ1932" s="63"/>
      <c r="AK1932" s="63"/>
      <c r="AL1932" s="63"/>
      <c r="AM1932" s="63">
        <v>12479</v>
      </c>
      <c r="AN1932" s="63"/>
      <c r="AO1932" s="63" t="s">
        <v>6075</v>
      </c>
      <c r="AP1932" s="17">
        <f t="shared" si="706"/>
        <v>0</v>
      </c>
      <c r="AQ1932" s="17">
        <f t="shared" si="707"/>
        <v>0</v>
      </c>
      <c r="AR1932" s="17">
        <f t="shared" si="703"/>
        <v>192.31349999999998</v>
      </c>
      <c r="AS1932" s="17">
        <f t="shared" si="702"/>
        <v>2.5324199999999997</v>
      </c>
      <c r="AT1932" s="17">
        <f t="shared" si="708"/>
        <v>194.84591999999998</v>
      </c>
      <c r="AU1932" s="5">
        <f t="shared" si="709"/>
        <v>153.74449999999999</v>
      </c>
      <c r="AV1932" s="5">
        <f t="shared" si="710"/>
        <v>41.122509999999998</v>
      </c>
      <c r="AW1932" s="5">
        <f t="shared" si="722"/>
        <v>0</v>
      </c>
      <c r="AX1932" s="5">
        <f t="shared" si="723"/>
        <v>0</v>
      </c>
      <c r="AY1932" s="5">
        <f t="shared" si="711"/>
        <v>0</v>
      </c>
      <c r="AZ1932" s="5">
        <f t="shared" si="712"/>
        <v>194.86700999999999</v>
      </c>
      <c r="BA1932" s="7">
        <f t="shared" si="713"/>
        <v>-5.4116757173068786E-5</v>
      </c>
      <c r="BB1932" s="62">
        <f t="shared" si="714"/>
        <v>12479</v>
      </c>
      <c r="BC1932" s="28">
        <f t="shared" si="715"/>
        <v>0</v>
      </c>
      <c r="BD1932" s="32">
        <f t="shared" si="716"/>
        <v>0</v>
      </c>
      <c r="BE1932" s="32">
        <f t="shared" si="717"/>
        <v>0</v>
      </c>
      <c r="BF1932" s="35">
        <f t="shared" si="718"/>
        <v>1</v>
      </c>
      <c r="BG1932" s="36">
        <f t="shared" si="719"/>
        <v>0.78897141183620556</v>
      </c>
      <c r="BH1932" s="33">
        <f t="shared" si="720"/>
        <v>0.21102858816379438</v>
      </c>
      <c r="BI1932" s="33">
        <f t="shared" si="721"/>
        <v>0</v>
      </c>
      <c r="BJ1932" s="63"/>
      <c r="BK1932" s="63"/>
      <c r="BL1932" s="63"/>
      <c r="BM1932" s="63"/>
      <c r="BN1932" s="63"/>
      <c r="BO1932" s="63"/>
      <c r="BP1932" s="63"/>
      <c r="BQ1932" s="63"/>
      <c r="BR1932" s="63"/>
      <c r="BS1932" s="63"/>
      <c r="BT1932" s="63"/>
      <c r="BU1932" s="63"/>
      <c r="BV1932" s="63"/>
      <c r="BW1932" s="63"/>
      <c r="BX1932" s="63"/>
      <c r="BY1932" s="63"/>
      <c r="BZ1932" s="63"/>
      <c r="CA1932" s="63"/>
      <c r="CB1932" s="63"/>
      <c r="CC1932" s="63"/>
      <c r="CD1932" s="63"/>
      <c r="CE1932" s="63"/>
      <c r="CF1932" s="63"/>
      <c r="CG1932" s="63"/>
      <c r="CH1932" s="63"/>
      <c r="CI1932" s="63"/>
      <c r="CJ1932" s="63"/>
      <c r="CK1932" s="63"/>
      <c r="CL1932" s="63"/>
      <c r="CM1932" s="63"/>
      <c r="CN1932" s="63">
        <v>19940830</v>
      </c>
      <c r="CO1932" s="63" t="s">
        <v>161</v>
      </c>
      <c r="CP1932" s="66"/>
      <c r="CQ1932" s="64">
        <v>34600</v>
      </c>
      <c r="CR1932" s="78" t="s">
        <v>2043</v>
      </c>
      <c r="CS1932" s="78" t="s">
        <v>6954</v>
      </c>
    </row>
    <row r="1933" spans="1:97">
      <c r="A1933" s="63" t="s">
        <v>3591</v>
      </c>
      <c r="B1933" s="63" t="s">
        <v>138</v>
      </c>
      <c r="C1933" s="63">
        <v>3871</v>
      </c>
      <c r="D1933" s="19" t="s">
        <v>3782</v>
      </c>
      <c r="E1933" s="63" t="s">
        <v>1707</v>
      </c>
      <c r="F1933" s="63" t="s">
        <v>1717</v>
      </c>
      <c r="G1933" s="65" t="s">
        <v>259</v>
      </c>
      <c r="H1933" s="65">
        <v>34</v>
      </c>
      <c r="I1933" s="65">
        <v>21</v>
      </c>
      <c r="J1933" s="65">
        <v>95</v>
      </c>
      <c r="K1933" s="23">
        <v>41.752499999999998</v>
      </c>
      <c r="L1933" s="23">
        <v>-108.12860999999999</v>
      </c>
      <c r="M1933" s="61" t="s">
        <v>175</v>
      </c>
      <c r="N1933" s="63" t="s">
        <v>176</v>
      </c>
      <c r="O1933" s="63"/>
      <c r="P1933" s="63" t="s">
        <v>7126</v>
      </c>
      <c r="Q1933" s="63"/>
      <c r="R1933" s="63"/>
      <c r="S1933" s="55"/>
      <c r="T1933" s="63"/>
      <c r="U1933" s="66" t="s">
        <v>177</v>
      </c>
      <c r="V1933" s="63"/>
      <c r="W1933" s="66">
        <v>9734</v>
      </c>
      <c r="X1933" s="66"/>
      <c r="Y1933" s="63"/>
      <c r="Z1933" s="64">
        <v>34576</v>
      </c>
      <c r="AA1933" s="63">
        <v>7.91</v>
      </c>
      <c r="AB1933" s="63"/>
      <c r="AC1933" s="63">
        <v>22.2</v>
      </c>
      <c r="AD1933" s="63">
        <v>2.8</v>
      </c>
      <c r="AE1933" s="63">
        <v>2690</v>
      </c>
      <c r="AF1933" s="63">
        <v>83.7</v>
      </c>
      <c r="AG1933" s="63"/>
      <c r="AH1933" s="63">
        <v>2680</v>
      </c>
      <c r="AI1933" s="63">
        <v>2070</v>
      </c>
      <c r="AJ1933" s="63"/>
      <c r="AK1933" s="63"/>
      <c r="AL1933" s="63">
        <v>110</v>
      </c>
      <c r="AM1933" s="63">
        <v>7100</v>
      </c>
      <c r="AN1933" s="63"/>
      <c r="AO1933" s="63" t="s">
        <v>6075</v>
      </c>
      <c r="AP1933" s="17">
        <f t="shared" si="706"/>
        <v>1.10778</v>
      </c>
      <c r="AQ1933" s="17">
        <f t="shared" si="707"/>
        <v>0.23041199999999998</v>
      </c>
      <c r="AR1933" s="17">
        <f t="shared" si="703"/>
        <v>117.01499999999999</v>
      </c>
      <c r="AS1933" s="17">
        <f t="shared" si="702"/>
        <v>2.1410459999999998</v>
      </c>
      <c r="AT1933" s="17">
        <f t="shared" si="708"/>
        <v>120.494238</v>
      </c>
      <c r="AU1933" s="5">
        <f t="shared" si="709"/>
        <v>75.602800000000002</v>
      </c>
      <c r="AV1933" s="5">
        <f t="shared" si="710"/>
        <v>33.927299999999995</v>
      </c>
      <c r="AW1933" s="5">
        <f t="shared" si="722"/>
        <v>0</v>
      </c>
      <c r="AX1933" s="5">
        <f t="shared" si="723"/>
        <v>0</v>
      </c>
      <c r="AY1933" s="5">
        <f t="shared" si="711"/>
        <v>2.2902</v>
      </c>
      <c r="AZ1933" s="5">
        <f t="shared" si="712"/>
        <v>111.8203</v>
      </c>
      <c r="BA1933" s="7">
        <f t="shared" si="713"/>
        <v>3.7337043452700287E-2</v>
      </c>
      <c r="BB1933" s="62">
        <f t="shared" si="714"/>
        <v>7658.7</v>
      </c>
      <c r="BC1933" s="28">
        <f t="shared" si="715"/>
        <v>3.7855637691666597E-2</v>
      </c>
      <c r="BD1933" s="32">
        <f t="shared" si="716"/>
        <v>9.1936346367035415E-3</v>
      </c>
      <c r="BE1933" s="32">
        <f t="shared" si="717"/>
        <v>1.912224217725664E-3</v>
      </c>
      <c r="BF1933" s="35">
        <f t="shared" si="718"/>
        <v>0.98889414114557073</v>
      </c>
      <c r="BG1933" s="37">
        <f t="shared" si="719"/>
        <v>0.67610979401772309</v>
      </c>
      <c r="BH1933" s="33">
        <f t="shared" si="720"/>
        <v>0.30340913054248642</v>
      </c>
      <c r="BI1933" s="33">
        <f t="shared" si="721"/>
        <v>2.0481075439790448E-2</v>
      </c>
      <c r="BJ1933" s="63"/>
      <c r="BK1933" s="63">
        <v>1.6</v>
      </c>
      <c r="BL1933" s="63"/>
      <c r="BM1933" s="63"/>
      <c r="BN1933" s="63"/>
      <c r="BO1933" s="63"/>
      <c r="BP1933" s="63">
        <v>0.03</v>
      </c>
      <c r="BQ1933" s="63"/>
      <c r="BR1933" s="63">
        <v>0.01</v>
      </c>
      <c r="BS1933" s="63">
        <v>3</v>
      </c>
      <c r="BT1933" s="63">
        <v>0</v>
      </c>
      <c r="BU1933" s="63"/>
      <c r="BV1933" s="63">
        <v>0</v>
      </c>
      <c r="BW1933" s="63">
        <v>0</v>
      </c>
      <c r="BX1933" s="63"/>
      <c r="BY1933" s="63"/>
      <c r="BZ1933" s="63"/>
      <c r="CA1933" s="63"/>
      <c r="CB1933" s="63"/>
      <c r="CC1933" s="63"/>
      <c r="CD1933" s="63"/>
      <c r="CE1933" s="63"/>
      <c r="CF1933" s="63"/>
      <c r="CG1933" s="63"/>
      <c r="CH1933" s="63"/>
      <c r="CI1933" s="63"/>
      <c r="CJ1933" s="63"/>
      <c r="CK1933" s="63"/>
      <c r="CL1933" s="63"/>
      <c r="CM1933" s="63"/>
      <c r="CN1933" s="63">
        <v>19940830</v>
      </c>
      <c r="CO1933" s="63" t="s">
        <v>178</v>
      </c>
      <c r="CP1933" s="66"/>
      <c r="CQ1933" s="64">
        <v>37106</v>
      </c>
      <c r="CR1933" s="78" t="s">
        <v>2043</v>
      </c>
      <c r="CS1933" s="78" t="s">
        <v>6954</v>
      </c>
    </row>
    <row r="1934" spans="1:97">
      <c r="A1934" s="20" t="s">
        <v>3590</v>
      </c>
      <c r="B1934" s="16" t="s">
        <v>6727</v>
      </c>
      <c r="C1934" s="19">
        <v>49008390</v>
      </c>
      <c r="D1934" s="19" t="s">
        <v>3782</v>
      </c>
      <c r="E1934" s="19" t="s">
        <v>1707</v>
      </c>
      <c r="F1934" s="19" t="s">
        <v>1712</v>
      </c>
      <c r="G1934" s="47"/>
      <c r="H1934" s="47" t="s">
        <v>2529</v>
      </c>
      <c r="I1934" s="47" t="s">
        <v>5464</v>
      </c>
      <c r="J1934" s="47" t="s">
        <v>5488</v>
      </c>
      <c r="K1934" s="23">
        <v>41.758879999999998</v>
      </c>
      <c r="L1934" s="23">
        <v>-108.47494</v>
      </c>
      <c r="M1934" s="61" t="s">
        <v>1723</v>
      </c>
      <c r="N1934" s="19" t="s">
        <v>7113</v>
      </c>
      <c r="P1934" s="19" t="s">
        <v>7126</v>
      </c>
      <c r="Q1934" s="55"/>
      <c r="R1934" s="55"/>
      <c r="S1934" s="55">
        <f>V1934-U1934</f>
        <v>17</v>
      </c>
      <c r="T1934" s="19"/>
      <c r="U1934" s="55">
        <v>5885</v>
      </c>
      <c r="V1934" s="55">
        <v>5902</v>
      </c>
      <c r="W1934" s="55"/>
      <c r="X1934" s="55"/>
      <c r="Y1934" s="51" t="s">
        <v>3788</v>
      </c>
      <c r="Z1934" s="40">
        <v>24462</v>
      </c>
      <c r="AA1934" s="52">
        <v>6.9000000953674316</v>
      </c>
      <c r="AB1934" s="19" t="s">
        <v>3789</v>
      </c>
      <c r="AC1934" s="19">
        <v>4637</v>
      </c>
      <c r="AD1934" s="19">
        <v>1615</v>
      </c>
      <c r="AE1934" s="19">
        <v>24463</v>
      </c>
      <c r="AF1934" s="19">
        <v>200</v>
      </c>
      <c r="AG1934" s="19">
        <v>-3</v>
      </c>
      <c r="AH1934" s="19">
        <v>47500</v>
      </c>
      <c r="AI1934" s="19">
        <v>1537</v>
      </c>
      <c r="AJ1934" s="19"/>
      <c r="AK1934" s="19"/>
      <c r="AL1934" s="19">
        <v>3300</v>
      </c>
      <c r="AM1934" s="19">
        <v>82472</v>
      </c>
      <c r="AP1934" s="17">
        <f t="shared" si="706"/>
        <v>231.38630000000001</v>
      </c>
      <c r="AQ1934" s="17">
        <f t="shared" si="707"/>
        <v>132.89834999999999</v>
      </c>
      <c r="AR1934" s="17">
        <f t="shared" si="703"/>
        <v>1064.1405</v>
      </c>
      <c r="AS1934" s="17">
        <f t="shared" si="702"/>
        <v>5.1159999999999997</v>
      </c>
      <c r="AT1934" s="17">
        <f t="shared" si="708"/>
        <v>1433.54115</v>
      </c>
      <c r="AU1934" s="5">
        <f t="shared" si="709"/>
        <v>1339.9749999999999</v>
      </c>
      <c r="AV1934" s="5">
        <f t="shared" si="710"/>
        <v>25.191429999999997</v>
      </c>
      <c r="AW1934" s="5"/>
      <c r="AX1934" s="5"/>
      <c r="AY1934" s="5">
        <f t="shared" si="711"/>
        <v>68.706000000000003</v>
      </c>
      <c r="AZ1934" s="5">
        <f t="shared" si="712"/>
        <v>1433.8724299999999</v>
      </c>
      <c r="BA1934" s="7">
        <f t="shared" si="713"/>
        <v>-1.1553268852129758E-4</v>
      </c>
      <c r="BB1934" s="62">
        <f t="shared" si="714"/>
        <v>83249</v>
      </c>
      <c r="BC1934" s="6">
        <f t="shared" si="715"/>
        <v>4.6886031341833567E-3</v>
      </c>
      <c r="BD1934" s="32">
        <f t="shared" si="716"/>
        <v>0.16140889991194185</v>
      </c>
      <c r="BE1934" s="32">
        <f t="shared" si="717"/>
        <v>9.2706337728777441E-2</v>
      </c>
      <c r="BF1934" s="35">
        <f t="shared" si="718"/>
        <v>0.7458847623592807</v>
      </c>
      <c r="BG1934" s="36">
        <f t="shared" si="719"/>
        <v>0.93451479501562074</v>
      </c>
      <c r="BH1934" s="33">
        <f t="shared" si="720"/>
        <v>1.7568808405082452E-2</v>
      </c>
      <c r="BI1934" s="33">
        <f t="shared" si="721"/>
        <v>4.7916396579296812E-2</v>
      </c>
      <c r="CM1934" s="51" t="s">
        <v>3788</v>
      </c>
      <c r="CR1934" s="78" t="s">
        <v>2043</v>
      </c>
      <c r="CS1934" s="78" t="s">
        <v>6954</v>
      </c>
    </row>
    <row r="1935" spans="1:97">
      <c r="A1935" s="20" t="s">
        <v>3590</v>
      </c>
      <c r="B1935" s="16" t="s">
        <v>6728</v>
      </c>
      <c r="C1935" s="19">
        <v>49008374</v>
      </c>
      <c r="D1935" s="19" t="s">
        <v>3782</v>
      </c>
      <c r="E1935" s="19" t="s">
        <v>1707</v>
      </c>
      <c r="F1935" s="19" t="s">
        <v>1721</v>
      </c>
      <c r="G1935" s="47"/>
      <c r="H1935" s="47" t="s">
        <v>3831</v>
      </c>
      <c r="I1935" s="47" t="s">
        <v>5464</v>
      </c>
      <c r="J1935" s="47" t="s">
        <v>5479</v>
      </c>
      <c r="K1935" s="23">
        <v>41.762619999999998</v>
      </c>
      <c r="L1935" s="23">
        <v>-108.56591</v>
      </c>
      <c r="M1935" s="61" t="s">
        <v>1722</v>
      </c>
      <c r="N1935" s="19" t="s">
        <v>3787</v>
      </c>
      <c r="P1935" s="19" t="s">
        <v>7126</v>
      </c>
      <c r="Q1935" s="55"/>
      <c r="R1935" s="55"/>
      <c r="S1935" s="55">
        <f>V1935-U1935</f>
        <v>43</v>
      </c>
      <c r="T1935" s="19"/>
      <c r="U1935" s="55">
        <v>4507</v>
      </c>
      <c r="V1935" s="55">
        <v>4550</v>
      </c>
      <c r="W1935" s="55"/>
      <c r="X1935" s="55"/>
      <c r="Y1935" s="51" t="s">
        <v>3798</v>
      </c>
      <c r="Z1935" s="40">
        <v>23350</v>
      </c>
      <c r="AA1935" s="52">
        <v>7.9000000953674316</v>
      </c>
      <c r="AB1935" s="19" t="s">
        <v>3789</v>
      </c>
      <c r="AC1935" s="19">
        <v>31</v>
      </c>
      <c r="AD1935" s="19">
        <v>14</v>
      </c>
      <c r="AE1935" s="19">
        <v>2574</v>
      </c>
      <c r="AF1935" s="19">
        <v>28</v>
      </c>
      <c r="AG1935" s="19">
        <v>-3</v>
      </c>
      <c r="AH1935" s="19">
        <v>1030</v>
      </c>
      <c r="AI1935" s="19">
        <v>5246</v>
      </c>
      <c r="AJ1935" s="19"/>
      <c r="AK1935" s="19"/>
      <c r="AL1935" s="19">
        <v>-1</v>
      </c>
      <c r="AM1935" s="19">
        <v>6269</v>
      </c>
      <c r="AP1935" s="17">
        <f t="shared" si="706"/>
        <v>1.5468999999999999</v>
      </c>
      <c r="AQ1935" s="17">
        <f t="shared" si="707"/>
        <v>1.1520600000000001</v>
      </c>
      <c r="AR1935" s="17">
        <f t="shared" si="703"/>
        <v>111.96899999999999</v>
      </c>
      <c r="AS1935" s="17">
        <f t="shared" si="702"/>
        <v>0.71623999999999999</v>
      </c>
      <c r="AT1935" s="17">
        <f t="shared" si="708"/>
        <v>115.38419999999999</v>
      </c>
      <c r="AU1935" s="5">
        <f t="shared" si="709"/>
        <v>29.0563</v>
      </c>
      <c r="AV1935" s="5">
        <f t="shared" si="710"/>
        <v>85.981939999999994</v>
      </c>
      <c r="AW1935" s="5"/>
      <c r="AX1935" s="5"/>
      <c r="AY1935" s="5">
        <f t="shared" si="711"/>
        <v>0</v>
      </c>
      <c r="AZ1935" s="5">
        <f t="shared" si="712"/>
        <v>115.03824</v>
      </c>
      <c r="BA1935" s="7">
        <f t="shared" si="713"/>
        <v>1.5014162683113282E-3</v>
      </c>
      <c r="BB1935" s="62">
        <f t="shared" si="714"/>
        <v>8919</v>
      </c>
      <c r="BC1935" s="6">
        <f t="shared" si="715"/>
        <v>0.17447985251514353</v>
      </c>
      <c r="BD1935" s="32">
        <f t="shared" si="716"/>
        <v>1.3406514930120416E-2</v>
      </c>
      <c r="BE1935" s="32">
        <f t="shared" si="717"/>
        <v>9.9845559444014017E-3</v>
      </c>
      <c r="BF1935" s="35">
        <f t="shared" si="718"/>
        <v>0.97660892912547814</v>
      </c>
      <c r="BG1935" s="33">
        <f t="shared" si="719"/>
        <v>0.25257949008955632</v>
      </c>
      <c r="BH1935" s="36">
        <f t="shared" si="720"/>
        <v>0.74742050991044362</v>
      </c>
      <c r="BI1935" s="33">
        <f t="shared" si="721"/>
        <v>0</v>
      </c>
      <c r="CM1935" s="51" t="s">
        <v>3815</v>
      </c>
      <c r="CR1935" s="78" t="s">
        <v>2043</v>
      </c>
      <c r="CS1935" s="78" t="s">
        <v>6954</v>
      </c>
    </row>
    <row r="1936" spans="1:97">
      <c r="A1936" s="20" t="s">
        <v>3591</v>
      </c>
      <c r="B1936" s="16" t="s">
        <v>6729</v>
      </c>
      <c r="F1936" s="4" t="s">
        <v>2223</v>
      </c>
      <c r="H1936" s="47">
        <v>13</v>
      </c>
      <c r="I1936" s="47">
        <v>22</v>
      </c>
      <c r="J1936" s="47">
        <v>93</v>
      </c>
      <c r="K1936" s="23">
        <v>41.874789999999997</v>
      </c>
      <c r="L1936" s="23">
        <v>-107.86790999999999</v>
      </c>
      <c r="M1936" s="61" t="s">
        <v>518</v>
      </c>
      <c r="N1936" s="19" t="s">
        <v>7011</v>
      </c>
      <c r="P1936" s="19" t="s">
        <v>7126</v>
      </c>
      <c r="Z1936" s="48">
        <v>28601</v>
      </c>
      <c r="AA1936" s="19">
        <v>7.7</v>
      </c>
      <c r="AB1936" s="19" t="s">
        <v>3789</v>
      </c>
      <c r="AC1936" s="19">
        <v>8</v>
      </c>
      <c r="AD1936" s="19">
        <v>2</v>
      </c>
      <c r="AE1936" s="19">
        <v>2268</v>
      </c>
      <c r="AF1936" s="19">
        <v>59</v>
      </c>
      <c r="AH1936" s="19">
        <v>2300</v>
      </c>
      <c r="AI1936" s="19">
        <v>2172</v>
      </c>
      <c r="AJ1936" s="19">
        <v>0</v>
      </c>
      <c r="AK1936" s="6">
        <v>0</v>
      </c>
      <c r="AL1936" s="19">
        <v>12</v>
      </c>
      <c r="AM1936" s="19">
        <v>5719</v>
      </c>
      <c r="AN1936" s="53"/>
      <c r="AO1936" s="63" t="s">
        <v>6419</v>
      </c>
      <c r="AP1936" s="17">
        <f t="shared" si="706"/>
        <v>0.3992</v>
      </c>
      <c r="AQ1936" s="17">
        <f t="shared" si="707"/>
        <v>0.16458</v>
      </c>
      <c r="AR1936" s="17">
        <f t="shared" si="703"/>
        <v>98.657999999999987</v>
      </c>
      <c r="AS1936" s="17">
        <f t="shared" si="702"/>
        <v>1.50922</v>
      </c>
      <c r="AT1936" s="17">
        <f t="shared" si="708"/>
        <v>100.73099999999998</v>
      </c>
      <c r="AU1936" s="5">
        <f t="shared" si="709"/>
        <v>64.882999999999996</v>
      </c>
      <c r="AV1936" s="5">
        <f t="shared" si="710"/>
        <v>35.599079999999994</v>
      </c>
      <c r="AW1936" s="5">
        <f t="shared" ref="AW1936:AW1950" si="724">IF(AJ1936&gt;0,AJ1936*0.03333,0)</f>
        <v>0</v>
      </c>
      <c r="AX1936" s="5">
        <f t="shared" ref="AX1936:AX1950" si="725">IF(AK1936&gt;0,AK1936*0.0588,0)</f>
        <v>0</v>
      </c>
      <c r="AY1936" s="5">
        <f t="shared" si="711"/>
        <v>0.24984000000000001</v>
      </c>
      <c r="AZ1936" s="5">
        <f t="shared" si="712"/>
        <v>100.73192</v>
      </c>
      <c r="BA1936" s="7">
        <f t="shared" si="713"/>
        <v>-4.5665971684616418E-6</v>
      </c>
      <c r="BB1936" s="62">
        <f t="shared" si="714"/>
        <v>6821</v>
      </c>
      <c r="BC1936" s="6">
        <f t="shared" si="715"/>
        <v>8.7878787878787876E-2</v>
      </c>
      <c r="BD1936" s="32">
        <f t="shared" si="716"/>
        <v>3.9630302488806828E-3</v>
      </c>
      <c r="BE1936" s="32">
        <f t="shared" si="717"/>
        <v>1.6338565089197966E-3</v>
      </c>
      <c r="BF1936" s="35">
        <f t="shared" si="718"/>
        <v>0.99440311324219954</v>
      </c>
      <c r="BG1936" s="37">
        <f t="shared" si="719"/>
        <v>0.64411558917967604</v>
      </c>
      <c r="BH1936" s="33">
        <f t="shared" si="720"/>
        <v>0.35340416424108656</v>
      </c>
      <c r="BI1936" s="33">
        <f t="shared" si="721"/>
        <v>2.4802465792372469E-3</v>
      </c>
      <c r="BJ1936" s="6">
        <v>0</v>
      </c>
      <c r="BK1936" s="19">
        <v>0</v>
      </c>
      <c r="BL1936" s="19">
        <v>0</v>
      </c>
      <c r="BM1936" s="19">
        <v>5231</v>
      </c>
      <c r="BN1936" s="19">
        <v>0</v>
      </c>
      <c r="BO1936" s="31"/>
      <c r="BP1936" s="19">
        <v>0</v>
      </c>
      <c r="BQ1936" s="19">
        <v>0</v>
      </c>
      <c r="BR1936" s="19">
        <v>0</v>
      </c>
      <c r="BS1936" s="19">
        <v>0</v>
      </c>
      <c r="BT1936" s="19">
        <v>0</v>
      </c>
      <c r="BU1936" s="19">
        <v>0</v>
      </c>
      <c r="BV1936" s="19">
        <v>0</v>
      </c>
      <c r="BW1936" s="19">
        <v>0</v>
      </c>
      <c r="BX1936" s="19"/>
      <c r="BY1936" s="19"/>
      <c r="BZ1936" s="19"/>
      <c r="CA1936" s="19"/>
      <c r="CB1936" s="19"/>
      <c r="CC1936" s="19"/>
      <c r="CD1936" s="19"/>
      <c r="CE1936" s="19"/>
      <c r="CF1936" s="19"/>
      <c r="CG1936" s="19"/>
      <c r="CH1936" s="19"/>
      <c r="CI1936" s="19"/>
      <c r="CJ1936" s="19"/>
      <c r="CK1936" s="19"/>
      <c r="CL1936" s="19"/>
      <c r="CN1936" s="63">
        <v>19780421</v>
      </c>
      <c r="CO1936" s="63"/>
      <c r="CP1936" s="66"/>
      <c r="CQ1936" s="63"/>
      <c r="CR1936" s="78" t="s">
        <v>2043</v>
      </c>
      <c r="CS1936" s="78" t="s">
        <v>6954</v>
      </c>
    </row>
    <row r="1937" spans="1:97">
      <c r="A1937" s="63" t="s">
        <v>3591</v>
      </c>
      <c r="B1937" s="63" t="s">
        <v>4749</v>
      </c>
      <c r="C1937" s="63">
        <v>3849</v>
      </c>
      <c r="D1937" s="19" t="s">
        <v>3782</v>
      </c>
      <c r="E1937" s="63" t="s">
        <v>1707</v>
      </c>
      <c r="F1937" s="63" t="s">
        <v>1717</v>
      </c>
      <c r="G1937" s="65" t="s">
        <v>264</v>
      </c>
      <c r="H1937" s="65">
        <v>20</v>
      </c>
      <c r="I1937" s="65">
        <v>22</v>
      </c>
      <c r="J1937" s="65">
        <v>94</v>
      </c>
      <c r="K1937" s="23">
        <v>41.860022000000001</v>
      </c>
      <c r="L1937" s="23">
        <v>-108.050905</v>
      </c>
      <c r="M1937" s="61" t="s">
        <v>4750</v>
      </c>
      <c r="N1937" s="63" t="s">
        <v>4751</v>
      </c>
      <c r="O1937" s="63"/>
      <c r="P1937" s="63" t="s">
        <v>7126</v>
      </c>
      <c r="Q1937" s="63"/>
      <c r="R1937" s="63"/>
      <c r="S1937" s="55"/>
      <c r="T1937" s="63"/>
      <c r="U1937" s="66" t="s">
        <v>4752</v>
      </c>
      <c r="V1937" s="63"/>
      <c r="W1937" s="66">
        <v>11370</v>
      </c>
      <c r="X1937" s="66">
        <v>11342</v>
      </c>
      <c r="Y1937" s="63"/>
      <c r="Z1937" s="64">
        <v>37664</v>
      </c>
      <c r="AA1937" s="63">
        <v>6.78</v>
      </c>
      <c r="AB1937" s="63"/>
      <c r="AC1937" s="63"/>
      <c r="AD1937" s="63"/>
      <c r="AE1937" s="63">
        <v>526</v>
      </c>
      <c r="AF1937" s="63">
        <v>75.7</v>
      </c>
      <c r="AG1937" s="63"/>
      <c r="AH1937" s="63">
        <v>693</v>
      </c>
      <c r="AI1937" s="63">
        <v>425</v>
      </c>
      <c r="AJ1937" s="63"/>
      <c r="AK1937" s="63"/>
      <c r="AL1937" s="63">
        <v>2</v>
      </c>
      <c r="AM1937" s="63">
        <v>1570</v>
      </c>
      <c r="AN1937" s="63"/>
      <c r="AO1937" s="63" t="s">
        <v>6051</v>
      </c>
      <c r="AP1937" s="17">
        <f t="shared" si="706"/>
        <v>0</v>
      </c>
      <c r="AQ1937" s="17">
        <f t="shared" si="707"/>
        <v>0</v>
      </c>
      <c r="AR1937" s="17">
        <f t="shared" si="703"/>
        <v>22.880999999999997</v>
      </c>
      <c r="AS1937" s="17">
        <f t="shared" si="702"/>
        <v>1.9364060000000001</v>
      </c>
      <c r="AT1937" s="17">
        <f t="shared" si="708"/>
        <v>24.817405999999998</v>
      </c>
      <c r="AU1937" s="5">
        <f t="shared" si="709"/>
        <v>19.549530000000001</v>
      </c>
      <c r="AV1937" s="5">
        <f t="shared" si="710"/>
        <v>6.965749999999999</v>
      </c>
      <c r="AW1937" s="5">
        <f t="shared" si="724"/>
        <v>0</v>
      </c>
      <c r="AX1937" s="5">
        <f t="shared" si="725"/>
        <v>0</v>
      </c>
      <c r="AY1937" s="5">
        <f t="shared" si="711"/>
        <v>4.1640000000000003E-2</v>
      </c>
      <c r="AZ1937" s="5">
        <f t="shared" si="712"/>
        <v>26.556920000000002</v>
      </c>
      <c r="BA1937" s="7">
        <f t="shared" si="713"/>
        <v>-3.385959749622805E-2</v>
      </c>
      <c r="BB1937" s="62">
        <f t="shared" si="714"/>
        <v>1721.7</v>
      </c>
      <c r="BC1937" s="28">
        <f t="shared" si="715"/>
        <v>4.6085609259653083E-2</v>
      </c>
      <c r="BD1937" s="32">
        <f t="shared" si="716"/>
        <v>0</v>
      </c>
      <c r="BE1937" s="32">
        <f t="shared" si="717"/>
        <v>0</v>
      </c>
      <c r="BF1937" s="35">
        <f t="shared" si="718"/>
        <v>1</v>
      </c>
      <c r="BG1937" s="37">
        <f t="shared" si="719"/>
        <v>0.73613694660374773</v>
      </c>
      <c r="BH1937" s="33">
        <f t="shared" si="720"/>
        <v>0.26229510048605026</v>
      </c>
      <c r="BI1937" s="33">
        <f t="shared" si="721"/>
        <v>1.567952910201936E-3</v>
      </c>
      <c r="BJ1937" s="63"/>
      <c r="BK1937" s="63">
        <v>0.34</v>
      </c>
      <c r="BL1937" s="63"/>
      <c r="BM1937" s="63">
        <v>1369</v>
      </c>
      <c r="BN1937" s="63"/>
      <c r="BO1937" s="63"/>
      <c r="BP1937" s="63"/>
      <c r="BQ1937" s="63"/>
      <c r="BR1937" s="63"/>
      <c r="BS1937" s="63"/>
      <c r="BT1937" s="63"/>
      <c r="BU1937" s="63"/>
      <c r="BV1937" s="63"/>
      <c r="BW1937" s="63"/>
      <c r="BX1937" s="63"/>
      <c r="BY1937" s="63"/>
      <c r="BZ1937" s="63"/>
      <c r="CA1937" s="63"/>
      <c r="CB1937" s="63"/>
      <c r="CC1937" s="63"/>
      <c r="CD1937" s="63"/>
      <c r="CE1937" s="63"/>
      <c r="CF1937" s="63"/>
      <c r="CG1937" s="63"/>
      <c r="CH1937" s="63"/>
      <c r="CI1937" s="63"/>
      <c r="CJ1937" s="63"/>
      <c r="CK1937" s="63"/>
      <c r="CL1937" s="63"/>
      <c r="CM1937" s="63"/>
      <c r="CN1937" s="63">
        <v>20030212</v>
      </c>
      <c r="CO1937" s="63" t="s">
        <v>4753</v>
      </c>
      <c r="CP1937" s="66"/>
      <c r="CQ1937" s="64">
        <v>37672</v>
      </c>
      <c r="CR1937" s="78" t="s">
        <v>2043</v>
      </c>
      <c r="CS1937" s="78" t="s">
        <v>6954</v>
      </c>
    </row>
    <row r="1938" spans="1:97">
      <c r="A1938" s="63" t="s">
        <v>3591</v>
      </c>
      <c r="B1938" s="63" t="s">
        <v>4749</v>
      </c>
      <c r="C1938" s="63">
        <v>3846</v>
      </c>
      <c r="D1938" s="19" t="s">
        <v>3782</v>
      </c>
      <c r="E1938" s="63" t="s">
        <v>1707</v>
      </c>
      <c r="F1938" s="63" t="s">
        <v>2314</v>
      </c>
      <c r="G1938" s="65" t="s">
        <v>259</v>
      </c>
      <c r="H1938" s="65">
        <v>20</v>
      </c>
      <c r="I1938" s="65">
        <v>22</v>
      </c>
      <c r="J1938" s="65">
        <v>94</v>
      </c>
      <c r="K1938" s="23">
        <v>41.867941999999999</v>
      </c>
      <c r="L1938" s="23">
        <v>-108.050901</v>
      </c>
      <c r="M1938" s="61" t="s">
        <v>651</v>
      </c>
      <c r="N1938" s="63" t="s">
        <v>652</v>
      </c>
      <c r="O1938" s="63"/>
      <c r="P1938" s="63" t="s">
        <v>7126</v>
      </c>
      <c r="Q1938" s="63"/>
      <c r="R1938" s="63"/>
      <c r="S1938" s="55"/>
      <c r="T1938" s="63"/>
      <c r="U1938" s="66" t="s">
        <v>653</v>
      </c>
      <c r="V1938" s="63"/>
      <c r="W1938" s="66">
        <v>11302</v>
      </c>
      <c r="X1938" s="66">
        <v>11260</v>
      </c>
      <c r="Y1938" s="63"/>
      <c r="Z1938" s="64">
        <v>35748</v>
      </c>
      <c r="AA1938" s="63">
        <v>8.49</v>
      </c>
      <c r="AB1938" s="63"/>
      <c r="AC1938" s="63">
        <v>30</v>
      </c>
      <c r="AD1938" s="63">
        <v>10</v>
      </c>
      <c r="AE1938" s="63">
        <v>2424</v>
      </c>
      <c r="AF1938" s="63">
        <v>15</v>
      </c>
      <c r="AG1938" s="63"/>
      <c r="AH1938" s="63">
        <v>3294</v>
      </c>
      <c r="AI1938" s="63">
        <v>721</v>
      </c>
      <c r="AJ1938" s="63">
        <v>5</v>
      </c>
      <c r="AK1938" s="63"/>
      <c r="AL1938" s="63">
        <v>21</v>
      </c>
      <c r="AM1938" s="63">
        <v>6006</v>
      </c>
      <c r="AN1938" s="63"/>
      <c r="AO1938" s="63" t="s">
        <v>6075</v>
      </c>
      <c r="AP1938" s="17">
        <f t="shared" si="706"/>
        <v>1.4969999999999999</v>
      </c>
      <c r="AQ1938" s="17">
        <f t="shared" si="707"/>
        <v>0.82289999999999996</v>
      </c>
      <c r="AR1938" s="17">
        <f t="shared" si="703"/>
        <v>105.44399999999999</v>
      </c>
      <c r="AS1938" s="17">
        <f t="shared" si="702"/>
        <v>0.38369999999999999</v>
      </c>
      <c r="AT1938" s="17">
        <f t="shared" si="708"/>
        <v>108.1476</v>
      </c>
      <c r="AU1938" s="5">
        <f t="shared" si="709"/>
        <v>92.923739999999995</v>
      </c>
      <c r="AV1938" s="5">
        <f t="shared" si="710"/>
        <v>11.817189999999998</v>
      </c>
      <c r="AW1938" s="5">
        <f t="shared" si="724"/>
        <v>0.16664999999999999</v>
      </c>
      <c r="AX1938" s="5">
        <f t="shared" si="725"/>
        <v>0</v>
      </c>
      <c r="AY1938" s="5">
        <f t="shared" si="711"/>
        <v>0.43722000000000005</v>
      </c>
      <c r="AZ1938" s="5">
        <f t="shared" si="712"/>
        <v>105.34479999999999</v>
      </c>
      <c r="BA1938" s="7">
        <f t="shared" si="713"/>
        <v>1.3128336184332581E-2</v>
      </c>
      <c r="BB1938" s="62">
        <f t="shared" si="714"/>
        <v>6520</v>
      </c>
      <c r="BC1938" s="28">
        <f t="shared" si="715"/>
        <v>4.1034647932300813E-2</v>
      </c>
      <c r="BD1938" s="32">
        <f t="shared" si="716"/>
        <v>1.3842193446733908E-2</v>
      </c>
      <c r="BE1938" s="32">
        <f t="shared" si="717"/>
        <v>7.6090454157096412E-3</v>
      </c>
      <c r="BF1938" s="35">
        <f t="shared" si="718"/>
        <v>0.9785487611375564</v>
      </c>
      <c r="BG1938" s="36">
        <f t="shared" si="719"/>
        <v>0.88209137992572961</v>
      </c>
      <c r="BH1938" s="33">
        <f t="shared" si="720"/>
        <v>0.11217630106089715</v>
      </c>
      <c r="BI1938" s="33">
        <f t="shared" si="721"/>
        <v>4.1503709722739051E-3</v>
      </c>
      <c r="BJ1938" s="63"/>
      <c r="BK1938" s="63">
        <v>8.8000000000000007</v>
      </c>
      <c r="BL1938" s="63"/>
      <c r="BM1938" s="63"/>
      <c r="BN1938" s="63"/>
      <c r="BO1938" s="63">
        <v>97.9</v>
      </c>
      <c r="BP1938" s="63"/>
      <c r="BQ1938" s="63"/>
      <c r="BR1938" s="63"/>
      <c r="BS1938" s="63">
        <v>2.5</v>
      </c>
      <c r="BT1938" s="63"/>
      <c r="BU1938" s="63">
        <v>0.36</v>
      </c>
      <c r="BV1938" s="63"/>
      <c r="BW1938" s="63"/>
      <c r="BX1938" s="63"/>
      <c r="BY1938" s="63"/>
      <c r="BZ1938" s="63"/>
      <c r="CA1938" s="63"/>
      <c r="CB1938" s="63"/>
      <c r="CC1938" s="63"/>
      <c r="CD1938" s="63"/>
      <c r="CE1938" s="63"/>
      <c r="CF1938" s="63"/>
      <c r="CG1938" s="63">
        <v>3.1</v>
      </c>
      <c r="CH1938" s="63"/>
      <c r="CI1938" s="63"/>
      <c r="CJ1938" s="63"/>
      <c r="CK1938" s="63"/>
      <c r="CL1938" s="63"/>
      <c r="CM1938" s="63"/>
      <c r="CN1938" s="63">
        <v>19971114</v>
      </c>
      <c r="CO1938" s="63" t="s">
        <v>654</v>
      </c>
      <c r="CP1938" s="66"/>
      <c r="CQ1938" s="64">
        <v>35758</v>
      </c>
      <c r="CR1938" s="78" t="s">
        <v>2043</v>
      </c>
      <c r="CS1938" s="78" t="s">
        <v>6954</v>
      </c>
    </row>
    <row r="1939" spans="1:97">
      <c r="A1939" s="63" t="s">
        <v>3591</v>
      </c>
      <c r="B1939" s="63" t="s">
        <v>655</v>
      </c>
      <c r="C1939" s="63">
        <v>3853</v>
      </c>
      <c r="D1939" s="19" t="s">
        <v>3782</v>
      </c>
      <c r="E1939" s="63" t="s">
        <v>1707</v>
      </c>
      <c r="F1939" s="63" t="s">
        <v>2314</v>
      </c>
      <c r="G1939" s="65" t="s">
        <v>3617</v>
      </c>
      <c r="H1939" s="65">
        <v>26</v>
      </c>
      <c r="I1939" s="65">
        <v>22</v>
      </c>
      <c r="J1939" s="65">
        <v>94</v>
      </c>
      <c r="K1939" s="23">
        <v>41.852927999999999</v>
      </c>
      <c r="L1939" s="23">
        <v>-108.00352700000001</v>
      </c>
      <c r="M1939" s="61" t="s">
        <v>656</v>
      </c>
      <c r="N1939" s="63" t="s">
        <v>657</v>
      </c>
      <c r="O1939" s="63"/>
      <c r="P1939" s="63" t="s">
        <v>7126</v>
      </c>
      <c r="Q1939" s="63"/>
      <c r="R1939" s="63"/>
      <c r="S1939" s="55"/>
      <c r="T1939" s="63"/>
      <c r="U1939" s="66" t="s">
        <v>658</v>
      </c>
      <c r="V1939" s="63"/>
      <c r="W1939" s="66">
        <v>11429</v>
      </c>
      <c r="X1939" s="66">
        <v>11325</v>
      </c>
      <c r="Y1939" s="63"/>
      <c r="Z1939" s="64">
        <v>35137</v>
      </c>
      <c r="AA1939" s="63">
        <v>7.8</v>
      </c>
      <c r="AB1939" s="63"/>
      <c r="AC1939" s="63">
        <v>521</v>
      </c>
      <c r="AD1939" s="63">
        <v>15</v>
      </c>
      <c r="AE1939" s="63">
        <v>4755</v>
      </c>
      <c r="AF1939" s="63">
        <v>214</v>
      </c>
      <c r="AG1939" s="63"/>
      <c r="AH1939" s="63">
        <v>7702</v>
      </c>
      <c r="AI1939" s="63">
        <v>708</v>
      </c>
      <c r="AJ1939" s="63"/>
      <c r="AK1939" s="63"/>
      <c r="AL1939" s="63">
        <v>109</v>
      </c>
      <c r="AM1939" s="63">
        <v>14024</v>
      </c>
      <c r="AN1939" s="63"/>
      <c r="AO1939" s="63" t="s">
        <v>6075</v>
      </c>
      <c r="AP1939" s="17">
        <f t="shared" si="706"/>
        <v>25.997900000000001</v>
      </c>
      <c r="AQ1939" s="17">
        <f t="shared" si="707"/>
        <v>1.2343500000000001</v>
      </c>
      <c r="AR1939" s="17">
        <f t="shared" si="703"/>
        <v>206.84249999999997</v>
      </c>
      <c r="AS1939" s="17">
        <f t="shared" si="702"/>
        <v>5.4741200000000001</v>
      </c>
      <c r="AT1939" s="17">
        <f t="shared" si="708"/>
        <v>239.54886999999997</v>
      </c>
      <c r="AU1939" s="5">
        <f t="shared" si="709"/>
        <v>217.27341999999999</v>
      </c>
      <c r="AV1939" s="5">
        <f t="shared" si="710"/>
        <v>11.604119999999998</v>
      </c>
      <c r="AW1939" s="5">
        <f t="shared" si="724"/>
        <v>0</v>
      </c>
      <c r="AX1939" s="5">
        <f t="shared" si="725"/>
        <v>0</v>
      </c>
      <c r="AY1939" s="5">
        <f t="shared" si="711"/>
        <v>2.2693800000000004</v>
      </c>
      <c r="AZ1939" s="5">
        <f t="shared" si="712"/>
        <v>231.14691999999999</v>
      </c>
      <c r="BA1939" s="7">
        <f t="shared" si="713"/>
        <v>1.7850064050923362E-2</v>
      </c>
      <c r="BB1939" s="62">
        <f t="shared" si="714"/>
        <v>14024</v>
      </c>
      <c r="BC1939" s="28">
        <f t="shared" si="715"/>
        <v>0</v>
      </c>
      <c r="BD1939" s="32">
        <f t="shared" si="716"/>
        <v>0.10852858541975174</v>
      </c>
      <c r="BE1939" s="32">
        <f t="shared" si="717"/>
        <v>5.1528107813658243E-3</v>
      </c>
      <c r="BF1939" s="35">
        <f t="shared" si="718"/>
        <v>0.8863186037988825</v>
      </c>
      <c r="BG1939" s="36">
        <f t="shared" si="719"/>
        <v>0.93997973237108234</v>
      </c>
      <c r="BH1939" s="33">
        <f t="shared" si="720"/>
        <v>5.0202356146471686E-2</v>
      </c>
      <c r="BI1939" s="33">
        <f t="shared" si="721"/>
        <v>9.8179114824458857E-3</v>
      </c>
      <c r="BJ1939" s="63"/>
      <c r="BK1939" s="63">
        <v>8.68</v>
      </c>
      <c r="BL1939" s="63"/>
      <c r="BM1939" s="63"/>
      <c r="BN1939" s="63"/>
      <c r="BO1939" s="63">
        <v>56.05</v>
      </c>
      <c r="BP1939" s="63"/>
      <c r="BQ1939" s="63"/>
      <c r="BR1939" s="63"/>
      <c r="BS1939" s="63"/>
      <c r="BT1939" s="63"/>
      <c r="BU1939" s="63">
        <v>0.17</v>
      </c>
      <c r="BV1939" s="63"/>
      <c r="BW1939" s="63"/>
      <c r="BX1939" s="63"/>
      <c r="BY1939" s="63"/>
      <c r="BZ1939" s="63"/>
      <c r="CA1939" s="63"/>
      <c r="CB1939" s="63"/>
      <c r="CC1939" s="63"/>
      <c r="CD1939" s="63"/>
      <c r="CE1939" s="63"/>
      <c r="CF1939" s="63"/>
      <c r="CG1939" s="63">
        <v>0.31</v>
      </c>
      <c r="CH1939" s="63"/>
      <c r="CI1939" s="63"/>
      <c r="CJ1939" s="63"/>
      <c r="CK1939" s="63"/>
      <c r="CL1939" s="63"/>
      <c r="CM1939" s="63"/>
      <c r="CN1939" s="63">
        <v>19960313</v>
      </c>
      <c r="CO1939" s="63" t="s">
        <v>659</v>
      </c>
      <c r="CP1939" s="66"/>
      <c r="CQ1939" s="64">
        <v>35144</v>
      </c>
      <c r="CR1939" s="78" t="s">
        <v>2043</v>
      </c>
      <c r="CS1939" s="78" t="s">
        <v>6954</v>
      </c>
    </row>
    <row r="1940" spans="1:97">
      <c r="A1940" s="63" t="s">
        <v>3591</v>
      </c>
      <c r="B1940" s="63" t="s">
        <v>655</v>
      </c>
      <c r="C1940" s="63">
        <v>3850</v>
      </c>
      <c r="D1940" s="19" t="s">
        <v>3782</v>
      </c>
      <c r="E1940" s="63" t="s">
        <v>1707</v>
      </c>
      <c r="F1940" s="63" t="s">
        <v>2314</v>
      </c>
      <c r="G1940" s="65" t="s">
        <v>270</v>
      </c>
      <c r="H1940" s="65">
        <v>26</v>
      </c>
      <c r="I1940" s="65">
        <v>22</v>
      </c>
      <c r="J1940" s="65">
        <v>94</v>
      </c>
      <c r="K1940" s="23">
        <v>41.853757999999999</v>
      </c>
      <c r="L1940" s="23">
        <v>-107.99500999999999</v>
      </c>
      <c r="M1940" s="61" t="s">
        <v>2612</v>
      </c>
      <c r="N1940" s="63" t="s">
        <v>2613</v>
      </c>
      <c r="O1940" s="63"/>
      <c r="P1940" s="63" t="s">
        <v>7126</v>
      </c>
      <c r="Q1940" s="63"/>
      <c r="R1940" s="63"/>
      <c r="S1940" s="55"/>
      <c r="T1940" s="63"/>
      <c r="U1940" s="66" t="s">
        <v>2614</v>
      </c>
      <c r="V1940" s="63"/>
      <c r="W1940" s="66">
        <v>11205</v>
      </c>
      <c r="X1940" s="66">
        <v>11078</v>
      </c>
      <c r="Y1940" s="63"/>
      <c r="Z1940" s="64">
        <v>35377</v>
      </c>
      <c r="AA1940" s="63">
        <v>7.32</v>
      </c>
      <c r="AB1940" s="63"/>
      <c r="AC1940" s="63">
        <v>1.5</v>
      </c>
      <c r="AD1940" s="63">
        <v>2.2999999999999998</v>
      </c>
      <c r="AE1940" s="63">
        <v>2291</v>
      </c>
      <c r="AF1940" s="63">
        <v>430</v>
      </c>
      <c r="AG1940" s="63"/>
      <c r="AH1940" s="63">
        <v>2521</v>
      </c>
      <c r="AI1940" s="63">
        <v>1076</v>
      </c>
      <c r="AJ1940" s="63"/>
      <c r="AK1940" s="63"/>
      <c r="AL1940" s="63">
        <v>231</v>
      </c>
      <c r="AM1940" s="63">
        <v>6552.8</v>
      </c>
      <c r="AN1940" s="63"/>
      <c r="AO1940" s="63" t="s">
        <v>6075</v>
      </c>
      <c r="AP1940" s="17">
        <f t="shared" si="706"/>
        <v>7.485E-2</v>
      </c>
      <c r="AQ1940" s="17">
        <f t="shared" si="707"/>
        <v>0.18926699999999999</v>
      </c>
      <c r="AR1940" s="17">
        <f t="shared" si="703"/>
        <v>99.658499999999989</v>
      </c>
      <c r="AS1940" s="17">
        <f t="shared" si="702"/>
        <v>10.9994</v>
      </c>
      <c r="AT1940" s="17">
        <f t="shared" si="708"/>
        <v>110.92201699999998</v>
      </c>
      <c r="AU1940" s="5">
        <f t="shared" si="709"/>
        <v>71.117409999999992</v>
      </c>
      <c r="AV1940" s="5">
        <f t="shared" si="710"/>
        <v>17.635639999999999</v>
      </c>
      <c r="AW1940" s="5">
        <f t="shared" si="724"/>
        <v>0</v>
      </c>
      <c r="AX1940" s="5">
        <f t="shared" si="725"/>
        <v>0</v>
      </c>
      <c r="AY1940" s="5">
        <f t="shared" si="711"/>
        <v>4.8094200000000003</v>
      </c>
      <c r="AZ1940" s="5">
        <f t="shared" si="712"/>
        <v>93.56246999999999</v>
      </c>
      <c r="BA1940" s="7">
        <f t="shared" si="713"/>
        <v>8.4894200311635346E-2</v>
      </c>
      <c r="BB1940" s="62">
        <f t="shared" si="714"/>
        <v>6552.8</v>
      </c>
      <c r="BC1940" s="28">
        <f t="shared" si="715"/>
        <v>0</v>
      </c>
      <c r="BD1940" s="32">
        <f t="shared" si="716"/>
        <v>6.7479840363883763E-4</v>
      </c>
      <c r="BE1940" s="32">
        <f t="shared" si="717"/>
        <v>1.7063068732332915E-3</v>
      </c>
      <c r="BF1940" s="35">
        <f t="shared" si="718"/>
        <v>0.99761889472312792</v>
      </c>
      <c r="BG1940" s="36">
        <f t="shared" si="719"/>
        <v>0.76010616222508876</v>
      </c>
      <c r="BH1940" s="33">
        <f t="shared" si="720"/>
        <v>0.18849053471974395</v>
      </c>
      <c r="BI1940" s="33">
        <f t="shared" si="721"/>
        <v>5.140330305516732E-2</v>
      </c>
      <c r="BJ1940" s="63"/>
      <c r="BK1940" s="63">
        <v>11.29</v>
      </c>
      <c r="BL1940" s="63"/>
      <c r="BM1940" s="63"/>
      <c r="BN1940" s="63"/>
      <c r="BO1940" s="63">
        <v>274.24</v>
      </c>
      <c r="BP1940" s="63"/>
      <c r="BQ1940" s="63"/>
      <c r="BR1940" s="63"/>
      <c r="BS1940" s="63"/>
      <c r="BT1940" s="63"/>
      <c r="BU1940" s="63">
        <v>0.1</v>
      </c>
      <c r="BV1940" s="63">
        <v>0.03</v>
      </c>
      <c r="BW1940" s="63"/>
      <c r="BX1940" s="63"/>
      <c r="BY1940" s="63"/>
      <c r="BZ1940" s="63"/>
      <c r="CA1940" s="63"/>
      <c r="CB1940" s="63"/>
      <c r="CC1940" s="63"/>
      <c r="CD1940" s="63"/>
      <c r="CE1940" s="63">
        <v>0.09</v>
      </c>
      <c r="CF1940" s="63"/>
      <c r="CG1940" s="63">
        <v>0.14000000000000001</v>
      </c>
      <c r="CH1940" s="63"/>
      <c r="CI1940" s="63"/>
      <c r="CJ1940" s="63"/>
      <c r="CK1940" s="63"/>
      <c r="CL1940" s="63"/>
      <c r="CM1940" s="63"/>
      <c r="CN1940" s="63">
        <v>19961108</v>
      </c>
      <c r="CO1940" s="63" t="s">
        <v>2615</v>
      </c>
      <c r="CP1940" s="66"/>
      <c r="CQ1940" s="64">
        <v>35382</v>
      </c>
      <c r="CR1940" s="78" t="s">
        <v>2043</v>
      </c>
      <c r="CS1940" s="78" t="s">
        <v>6954</v>
      </c>
    </row>
    <row r="1941" spans="1:97">
      <c r="A1941" s="20" t="s">
        <v>3591</v>
      </c>
      <c r="B1941" s="16" t="s">
        <v>6730</v>
      </c>
      <c r="F1941" s="19" t="s">
        <v>2314</v>
      </c>
      <c r="G1941" s="47" t="s">
        <v>1575</v>
      </c>
      <c r="H1941" s="47">
        <v>27</v>
      </c>
      <c r="I1941" s="47">
        <v>22</v>
      </c>
      <c r="J1941" s="47">
        <v>94</v>
      </c>
      <c r="K1941" s="23">
        <v>41.852851999999999</v>
      </c>
      <c r="L1941" s="23">
        <v>-108.01227</v>
      </c>
      <c r="M1941" s="61" t="s">
        <v>3619</v>
      </c>
      <c r="N1941" s="19" t="s">
        <v>5157</v>
      </c>
      <c r="P1941" s="19" t="s">
        <v>7126</v>
      </c>
      <c r="U1941" s="46">
        <v>10621</v>
      </c>
      <c r="W1941" s="46">
        <v>11057</v>
      </c>
      <c r="X1941" s="46">
        <v>10853</v>
      </c>
      <c r="Z1941" s="48">
        <v>37573</v>
      </c>
      <c r="AA1941" s="19">
        <v>7.96</v>
      </c>
      <c r="AB1941" s="19" t="s">
        <v>3789</v>
      </c>
      <c r="AC1941" s="19">
        <v>30.9</v>
      </c>
      <c r="AD1941" s="19">
        <v>5.35</v>
      </c>
      <c r="AE1941" s="19">
        <v>2250</v>
      </c>
      <c r="AF1941" s="19">
        <v>14.9</v>
      </c>
      <c r="AH1941" s="19">
        <v>3949</v>
      </c>
      <c r="AI1941" s="19">
        <v>458</v>
      </c>
      <c r="AK1941" s="43"/>
      <c r="AL1941" s="19">
        <v>22</v>
      </c>
      <c r="AM1941" s="19">
        <v>7042</v>
      </c>
      <c r="AN1941" s="54"/>
      <c r="AO1941" s="63" t="s">
        <v>3536</v>
      </c>
      <c r="AP1941" s="17">
        <f t="shared" si="706"/>
        <v>1.5419099999999999</v>
      </c>
      <c r="AQ1941" s="17">
        <f t="shared" si="707"/>
        <v>0.44025149999999996</v>
      </c>
      <c r="AR1941" s="17">
        <f t="shared" si="703"/>
        <v>97.875</v>
      </c>
      <c r="AS1941" s="17">
        <f t="shared" si="702"/>
        <v>0.38114199999999998</v>
      </c>
      <c r="AT1941" s="17">
        <f t="shared" si="708"/>
        <v>100.2383035</v>
      </c>
      <c r="AU1941" s="5">
        <f t="shared" si="709"/>
        <v>111.40128999999999</v>
      </c>
      <c r="AV1941" s="5">
        <f t="shared" si="710"/>
        <v>7.506619999999999</v>
      </c>
      <c r="AW1941" s="5">
        <f t="shared" si="724"/>
        <v>0</v>
      </c>
      <c r="AX1941" s="5">
        <f t="shared" si="725"/>
        <v>0</v>
      </c>
      <c r="AY1941" s="5">
        <f t="shared" si="711"/>
        <v>0.45804000000000006</v>
      </c>
      <c r="AZ1941" s="5">
        <f t="shared" si="712"/>
        <v>119.36594999999998</v>
      </c>
      <c r="BA1941" s="7">
        <f t="shared" si="713"/>
        <v>-8.7100528314675768E-2</v>
      </c>
      <c r="BB1941" s="62">
        <f t="shared" si="714"/>
        <v>6730.15</v>
      </c>
      <c r="BC1941" s="6">
        <f t="shared" si="715"/>
        <v>-2.2643523342397547E-2</v>
      </c>
      <c r="BD1941" s="32">
        <f t="shared" si="716"/>
        <v>1.5382443099707887E-2</v>
      </c>
      <c r="BE1941" s="32">
        <f t="shared" si="717"/>
        <v>4.3920485944776589E-3</v>
      </c>
      <c r="BF1941" s="35">
        <f t="shared" si="718"/>
        <v>0.98022550830581445</v>
      </c>
      <c r="BG1941" s="36">
        <f t="shared" si="719"/>
        <v>0.93327527657594145</v>
      </c>
      <c r="BH1941" s="33">
        <f t="shared" si="720"/>
        <v>6.2887448221205455E-2</v>
      </c>
      <c r="BI1941" s="33">
        <f t="shared" si="721"/>
        <v>3.8372752028530762E-3</v>
      </c>
      <c r="BJ1941" s="43"/>
      <c r="BK1941" s="19">
        <v>13.3</v>
      </c>
      <c r="BO1941" s="31"/>
      <c r="BP1941" s="31"/>
      <c r="BQ1941" s="31"/>
      <c r="BR1941" s="31"/>
      <c r="BS1941" s="31"/>
      <c r="BT1941" s="31"/>
      <c r="BU1941" s="31"/>
      <c r="BV1941" s="31"/>
      <c r="BW1941" s="31"/>
      <c r="BX1941" s="31"/>
      <c r="BY1941" s="31"/>
      <c r="BZ1941" s="31"/>
      <c r="CA1941" s="31"/>
      <c r="CB1941" s="31"/>
      <c r="CC1941" s="31"/>
      <c r="CD1941" s="31"/>
      <c r="CE1941" s="63"/>
      <c r="CF1941" s="31"/>
      <c r="CG1941" s="31"/>
      <c r="CH1941" s="31"/>
      <c r="CI1941" s="31"/>
      <c r="CJ1941" s="31"/>
      <c r="CK1941" s="31"/>
      <c r="CL1941" s="31"/>
      <c r="CN1941" s="63">
        <v>20021113</v>
      </c>
      <c r="CO1941" s="63" t="s">
        <v>3607</v>
      </c>
      <c r="CP1941" s="66"/>
      <c r="CQ1941" s="64">
        <v>37575</v>
      </c>
      <c r="CR1941" s="78" t="s">
        <v>2043</v>
      </c>
      <c r="CS1941" s="78" t="s">
        <v>6954</v>
      </c>
    </row>
    <row r="1942" spans="1:97">
      <c r="A1942" s="63" t="s">
        <v>3591</v>
      </c>
      <c r="B1942" s="63" t="s">
        <v>4758</v>
      </c>
      <c r="C1942" s="63">
        <v>3610</v>
      </c>
      <c r="D1942" s="19" t="s">
        <v>3782</v>
      </c>
      <c r="E1942" s="63" t="s">
        <v>1707</v>
      </c>
      <c r="F1942" s="63" t="s">
        <v>1717</v>
      </c>
      <c r="G1942" s="65" t="s">
        <v>3617</v>
      </c>
      <c r="H1942" s="65">
        <v>28</v>
      </c>
      <c r="I1942" s="65">
        <v>22</v>
      </c>
      <c r="J1942" s="65">
        <v>94</v>
      </c>
      <c r="K1942" s="23">
        <v>41.852930000000001</v>
      </c>
      <c r="L1942" s="23">
        <v>-108.042603</v>
      </c>
      <c r="M1942" s="61" t="s">
        <v>4759</v>
      </c>
      <c r="N1942" s="63" t="s">
        <v>4760</v>
      </c>
      <c r="O1942" s="63"/>
      <c r="P1942" s="63" t="s">
        <v>7126</v>
      </c>
      <c r="Q1942" s="63"/>
      <c r="R1942" s="63"/>
      <c r="S1942" s="55"/>
      <c r="T1942" s="63"/>
      <c r="U1942" s="66" t="s">
        <v>4761</v>
      </c>
      <c r="V1942" s="63"/>
      <c r="W1942" s="66">
        <v>11294</v>
      </c>
      <c r="X1942" s="66">
        <v>11270</v>
      </c>
      <c r="Y1942" s="63" t="s">
        <v>3852</v>
      </c>
      <c r="Z1942" s="64">
        <v>37669</v>
      </c>
      <c r="AA1942" s="63">
        <v>7</v>
      </c>
      <c r="AB1942" s="63"/>
      <c r="AC1942" s="63">
        <v>432</v>
      </c>
      <c r="AD1942" s="63">
        <v>39</v>
      </c>
      <c r="AE1942" s="63">
        <v>6601</v>
      </c>
      <c r="AF1942" s="63"/>
      <c r="AG1942" s="63"/>
      <c r="AH1942" s="63">
        <v>10280</v>
      </c>
      <c r="AI1942" s="63">
        <v>1098</v>
      </c>
      <c r="AJ1942" s="63"/>
      <c r="AK1942" s="63"/>
      <c r="AL1942" s="63">
        <v>188</v>
      </c>
      <c r="AM1942" s="63">
        <v>18652</v>
      </c>
      <c r="AN1942" s="63"/>
      <c r="AO1942" s="63" t="s">
        <v>2693</v>
      </c>
      <c r="AP1942" s="17">
        <f t="shared" si="706"/>
        <v>21.556799999999999</v>
      </c>
      <c r="AQ1942" s="17">
        <f t="shared" si="707"/>
        <v>3.2093099999999999</v>
      </c>
      <c r="AR1942" s="17">
        <f t="shared" si="703"/>
        <v>287.14349999999996</v>
      </c>
      <c r="AS1942" s="17">
        <f t="shared" si="702"/>
        <v>0</v>
      </c>
      <c r="AT1942" s="17">
        <f t="shared" si="708"/>
        <v>311.90960999999993</v>
      </c>
      <c r="AU1942" s="5">
        <f t="shared" si="709"/>
        <v>289.99880000000002</v>
      </c>
      <c r="AV1942" s="5">
        <f t="shared" si="710"/>
        <v>17.996219999999997</v>
      </c>
      <c r="AW1942" s="5">
        <f t="shared" si="724"/>
        <v>0</v>
      </c>
      <c r="AX1942" s="5">
        <f t="shared" si="725"/>
        <v>0</v>
      </c>
      <c r="AY1942" s="5">
        <f t="shared" si="711"/>
        <v>3.9141600000000003</v>
      </c>
      <c r="AZ1942" s="5">
        <f t="shared" si="712"/>
        <v>311.90917999999999</v>
      </c>
      <c r="BA1942" s="7">
        <f t="shared" si="713"/>
        <v>6.8930273795942563E-7</v>
      </c>
      <c r="BB1942" s="62">
        <f t="shared" si="714"/>
        <v>18638</v>
      </c>
      <c r="BC1942" s="28">
        <f t="shared" si="715"/>
        <v>-3.7543577366586214E-4</v>
      </c>
      <c r="BD1942" s="32">
        <f t="shared" si="716"/>
        <v>6.9112330331854807E-2</v>
      </c>
      <c r="BE1942" s="32">
        <f t="shared" si="717"/>
        <v>1.028923090891621E-2</v>
      </c>
      <c r="BF1942" s="35">
        <f t="shared" si="718"/>
        <v>0.92059843875922909</v>
      </c>
      <c r="BG1942" s="36">
        <f t="shared" si="719"/>
        <v>0.92975397517956992</v>
      </c>
      <c r="BH1942" s="33">
        <f t="shared" si="720"/>
        <v>5.769698730893396E-2</v>
      </c>
      <c r="BI1942" s="33">
        <f t="shared" si="721"/>
        <v>1.2549037511496136E-2</v>
      </c>
      <c r="BJ1942" s="63"/>
      <c r="BK1942" s="63">
        <v>14</v>
      </c>
      <c r="BL1942" s="63"/>
      <c r="BM1942" s="63"/>
      <c r="BN1942" s="63"/>
      <c r="BO1942" s="63"/>
      <c r="BP1942" s="63"/>
      <c r="BQ1942" s="63"/>
      <c r="BR1942" s="63"/>
      <c r="BS1942" s="63"/>
      <c r="BT1942" s="63"/>
      <c r="BU1942" s="63"/>
      <c r="BV1942" s="63"/>
      <c r="BW1942" s="63"/>
      <c r="BX1942" s="63"/>
      <c r="BY1942" s="63"/>
      <c r="BZ1942" s="63"/>
      <c r="CA1942" s="63"/>
      <c r="CB1942" s="63"/>
      <c r="CC1942" s="63"/>
      <c r="CD1942" s="63"/>
      <c r="CE1942" s="63"/>
      <c r="CF1942" s="63"/>
      <c r="CG1942" s="63"/>
      <c r="CH1942" s="63"/>
      <c r="CI1942" s="63"/>
      <c r="CJ1942" s="63"/>
      <c r="CK1942" s="63"/>
      <c r="CL1942" s="63"/>
      <c r="CM1942" s="63" t="s">
        <v>3852</v>
      </c>
      <c r="CN1942" s="63">
        <v>20030217</v>
      </c>
      <c r="CO1942" s="63" t="s">
        <v>2689</v>
      </c>
      <c r="CP1942" s="66"/>
      <c r="CQ1942" s="64">
        <v>37677</v>
      </c>
      <c r="CR1942" s="78" t="s">
        <v>2043</v>
      </c>
      <c r="CS1942" s="78" t="s">
        <v>6954</v>
      </c>
    </row>
    <row r="1943" spans="1:97">
      <c r="A1943" s="63" t="s">
        <v>3591</v>
      </c>
      <c r="B1943" s="63" t="s">
        <v>4762</v>
      </c>
      <c r="C1943" s="63">
        <v>3604</v>
      </c>
      <c r="D1943" s="19" t="s">
        <v>3782</v>
      </c>
      <c r="E1943" s="63" t="s">
        <v>1707</v>
      </c>
      <c r="F1943" s="63" t="s">
        <v>1717</v>
      </c>
      <c r="G1943" s="65" t="s">
        <v>3609</v>
      </c>
      <c r="H1943" s="65">
        <v>30</v>
      </c>
      <c r="I1943" s="65">
        <v>22</v>
      </c>
      <c r="J1943" s="65">
        <v>94</v>
      </c>
      <c r="K1943" s="23">
        <v>41.849853000000003</v>
      </c>
      <c r="L1943" s="23">
        <v>-108.07555000000001</v>
      </c>
      <c r="M1943" s="61" t="s">
        <v>4763</v>
      </c>
      <c r="N1943" s="63" t="s">
        <v>4764</v>
      </c>
      <c r="O1943" s="63"/>
      <c r="P1943" s="63" t="s">
        <v>7126</v>
      </c>
      <c r="Q1943" s="63"/>
      <c r="R1943" s="63"/>
      <c r="S1943" s="55"/>
      <c r="T1943" s="63"/>
      <c r="U1943" s="66" t="s">
        <v>4765</v>
      </c>
      <c r="V1943" s="63"/>
      <c r="W1943" s="66">
        <v>11347</v>
      </c>
      <c r="X1943" s="66"/>
      <c r="Y1943" s="63" t="s">
        <v>3852</v>
      </c>
      <c r="Z1943" s="64">
        <v>37670</v>
      </c>
      <c r="AA1943" s="63">
        <v>7</v>
      </c>
      <c r="AB1943" s="63"/>
      <c r="AC1943" s="63">
        <v>432</v>
      </c>
      <c r="AD1943" s="63">
        <v>39</v>
      </c>
      <c r="AE1943" s="63">
        <v>6557</v>
      </c>
      <c r="AF1943" s="63"/>
      <c r="AG1943" s="63"/>
      <c r="AH1943" s="63">
        <v>10200</v>
      </c>
      <c r="AI1943" s="63">
        <v>1220</v>
      </c>
      <c r="AJ1943" s="63"/>
      <c r="AK1943" s="63"/>
      <c r="AL1943" s="63">
        <v>108</v>
      </c>
      <c r="AM1943" s="63">
        <v>18570</v>
      </c>
      <c r="AN1943" s="63"/>
      <c r="AO1943" s="63" t="s">
        <v>2693</v>
      </c>
      <c r="AP1943" s="17">
        <f t="shared" si="706"/>
        <v>21.556799999999999</v>
      </c>
      <c r="AQ1943" s="17">
        <f t="shared" si="707"/>
        <v>3.2093099999999999</v>
      </c>
      <c r="AR1943" s="17">
        <f t="shared" si="703"/>
        <v>285.22949999999997</v>
      </c>
      <c r="AS1943" s="17">
        <f t="shared" si="702"/>
        <v>0</v>
      </c>
      <c r="AT1943" s="17">
        <f t="shared" si="708"/>
        <v>309.99560999999994</v>
      </c>
      <c r="AU1943" s="5">
        <f t="shared" si="709"/>
        <v>287.74199999999996</v>
      </c>
      <c r="AV1943" s="5">
        <f t="shared" si="710"/>
        <v>19.995799999999999</v>
      </c>
      <c r="AW1943" s="5">
        <f t="shared" si="724"/>
        <v>0</v>
      </c>
      <c r="AX1943" s="5">
        <f t="shared" si="725"/>
        <v>0</v>
      </c>
      <c r="AY1943" s="5">
        <f t="shared" si="711"/>
        <v>2.2485600000000003</v>
      </c>
      <c r="AZ1943" s="5">
        <f t="shared" si="712"/>
        <v>309.98635999999993</v>
      </c>
      <c r="BA1943" s="7">
        <f t="shared" si="713"/>
        <v>1.4919788715805143E-5</v>
      </c>
      <c r="BB1943" s="62">
        <f t="shared" si="714"/>
        <v>18556</v>
      </c>
      <c r="BC1943" s="28">
        <f t="shared" si="715"/>
        <v>-3.7709421968431828E-4</v>
      </c>
      <c r="BD1943" s="32">
        <f t="shared" si="716"/>
        <v>6.9539049278794632E-2</v>
      </c>
      <c r="BE1943" s="32">
        <f t="shared" si="717"/>
        <v>1.0352759511658892E-2</v>
      </c>
      <c r="BF1943" s="35">
        <f t="shared" si="718"/>
        <v>0.92010819120954657</v>
      </c>
      <c r="BG1943" s="36">
        <f t="shared" si="719"/>
        <v>0.9282408425970744</v>
      </c>
      <c r="BH1943" s="33">
        <f t="shared" si="720"/>
        <v>6.450541888359218E-2</v>
      </c>
      <c r="BI1943" s="33">
        <f t="shared" si="721"/>
        <v>7.2537385193335632E-3</v>
      </c>
      <c r="BJ1943" s="63"/>
      <c r="BK1943" s="63">
        <v>14</v>
      </c>
      <c r="BL1943" s="63"/>
      <c r="BM1943" s="63"/>
      <c r="BN1943" s="63"/>
      <c r="BO1943" s="63"/>
      <c r="BP1943" s="63"/>
      <c r="BQ1943" s="63"/>
      <c r="BR1943" s="63"/>
      <c r="BS1943" s="63"/>
      <c r="BT1943" s="63"/>
      <c r="BU1943" s="63"/>
      <c r="BV1943" s="63"/>
      <c r="BW1943" s="63"/>
      <c r="BX1943" s="63"/>
      <c r="BY1943" s="63"/>
      <c r="BZ1943" s="63"/>
      <c r="CA1943" s="63"/>
      <c r="CB1943" s="63"/>
      <c r="CC1943" s="63"/>
      <c r="CD1943" s="63"/>
      <c r="CE1943" s="63"/>
      <c r="CF1943" s="63"/>
      <c r="CG1943" s="63"/>
      <c r="CH1943" s="63"/>
      <c r="CI1943" s="63"/>
      <c r="CJ1943" s="63"/>
      <c r="CK1943" s="63"/>
      <c r="CL1943" s="63"/>
      <c r="CM1943" s="63" t="s">
        <v>3852</v>
      </c>
      <c r="CN1943" s="63">
        <v>20030218</v>
      </c>
      <c r="CO1943" s="63" t="s">
        <v>2689</v>
      </c>
      <c r="CP1943" s="66"/>
      <c r="CQ1943" s="64">
        <v>37677</v>
      </c>
      <c r="CR1943" s="78" t="s">
        <v>2043</v>
      </c>
      <c r="CS1943" s="78" t="s">
        <v>6954</v>
      </c>
    </row>
    <row r="1944" spans="1:97">
      <c r="A1944" s="63" t="s">
        <v>3591</v>
      </c>
      <c r="B1944" s="63" t="s">
        <v>4744</v>
      </c>
      <c r="C1944" s="63">
        <v>3851</v>
      </c>
      <c r="D1944" s="19" t="s">
        <v>3782</v>
      </c>
      <c r="E1944" s="63" t="s">
        <v>1707</v>
      </c>
      <c r="F1944" s="63" t="s">
        <v>2314</v>
      </c>
      <c r="G1944" s="65" t="s">
        <v>264</v>
      </c>
      <c r="H1944" s="65">
        <v>32</v>
      </c>
      <c r="I1944" s="65">
        <v>22</v>
      </c>
      <c r="J1944" s="65">
        <v>94</v>
      </c>
      <c r="K1944" s="23">
        <v>41.831676999999999</v>
      </c>
      <c r="L1944" s="23">
        <v>-108.050758</v>
      </c>
      <c r="M1944" s="61" t="s">
        <v>4745</v>
      </c>
      <c r="N1944" s="63" t="s">
        <v>4746</v>
      </c>
      <c r="O1944" s="63"/>
      <c r="P1944" s="63" t="s">
        <v>7126</v>
      </c>
      <c r="Q1944" s="63"/>
      <c r="R1944" s="63"/>
      <c r="S1944" s="55"/>
      <c r="T1944" s="63"/>
      <c r="U1944" s="66" t="s">
        <v>4747</v>
      </c>
      <c r="V1944" s="63"/>
      <c r="W1944" s="66">
        <v>10780</v>
      </c>
      <c r="X1944" s="66"/>
      <c r="Y1944" s="63"/>
      <c r="Z1944" s="64">
        <v>35955</v>
      </c>
      <c r="AA1944" s="63">
        <v>5.79</v>
      </c>
      <c r="AB1944" s="63"/>
      <c r="AC1944" s="63">
        <v>7</v>
      </c>
      <c r="AD1944" s="63">
        <v>1</v>
      </c>
      <c r="AE1944" s="63">
        <v>2065</v>
      </c>
      <c r="AF1944" s="63">
        <v>44</v>
      </c>
      <c r="AG1944" s="63"/>
      <c r="AH1944" s="63">
        <v>2676</v>
      </c>
      <c r="AI1944" s="63">
        <v>1119</v>
      </c>
      <c r="AJ1944" s="63"/>
      <c r="AK1944" s="63"/>
      <c r="AL1944" s="63">
        <v>195</v>
      </c>
      <c r="AM1944" s="63">
        <v>4630</v>
      </c>
      <c r="AN1944" s="63"/>
      <c r="AO1944" s="63" t="s">
        <v>6075</v>
      </c>
      <c r="AP1944" s="17">
        <f t="shared" si="706"/>
        <v>0.3493</v>
      </c>
      <c r="AQ1944" s="17">
        <f t="shared" si="707"/>
        <v>8.2290000000000002E-2</v>
      </c>
      <c r="AR1944" s="17">
        <f t="shared" si="703"/>
        <v>89.827500000000001</v>
      </c>
      <c r="AS1944" s="17">
        <f t="shared" si="702"/>
        <v>1.1255199999999999</v>
      </c>
      <c r="AT1944" s="17">
        <f t="shared" si="708"/>
        <v>91.384609999999995</v>
      </c>
      <c r="AU1944" s="5">
        <f t="shared" si="709"/>
        <v>75.489959999999996</v>
      </c>
      <c r="AV1944" s="5">
        <f t="shared" si="710"/>
        <v>18.340409999999999</v>
      </c>
      <c r="AW1944" s="5">
        <f t="shared" si="724"/>
        <v>0</v>
      </c>
      <c r="AX1944" s="5">
        <f t="shared" si="725"/>
        <v>0</v>
      </c>
      <c r="AY1944" s="5">
        <f t="shared" si="711"/>
        <v>4.0599000000000007</v>
      </c>
      <c r="AZ1944" s="5">
        <f t="shared" si="712"/>
        <v>97.890269999999987</v>
      </c>
      <c r="BA1944" s="7">
        <f t="shared" si="713"/>
        <v>-3.4371491874674504E-2</v>
      </c>
      <c r="BB1944" s="62">
        <f t="shared" si="714"/>
        <v>6107</v>
      </c>
      <c r="BC1944" s="28">
        <f t="shared" si="715"/>
        <v>0.1375617025239825</v>
      </c>
      <c r="BD1944" s="32">
        <f t="shared" si="716"/>
        <v>3.8223066225264845E-3</v>
      </c>
      <c r="BE1944" s="32">
        <f t="shared" si="717"/>
        <v>9.0047985103837512E-4</v>
      </c>
      <c r="BF1944" s="35">
        <f t="shared" si="718"/>
        <v>0.99527721352643517</v>
      </c>
      <c r="BG1944" s="36">
        <f t="shared" si="719"/>
        <v>0.77116918770374221</v>
      </c>
      <c r="BH1944" s="33">
        <f t="shared" si="720"/>
        <v>0.18735682310407359</v>
      </c>
      <c r="BI1944" s="33">
        <f t="shared" si="721"/>
        <v>4.1473989192184285E-2</v>
      </c>
      <c r="BJ1944" s="63"/>
      <c r="BK1944" s="63">
        <v>1.85</v>
      </c>
      <c r="BL1944" s="63"/>
      <c r="BM1944" s="63"/>
      <c r="BN1944" s="63"/>
      <c r="BO1944" s="63">
        <v>193.36</v>
      </c>
      <c r="BP1944" s="63"/>
      <c r="BQ1944" s="63"/>
      <c r="BR1944" s="63">
        <v>0.03</v>
      </c>
      <c r="BS1944" s="63">
        <v>0.5</v>
      </c>
      <c r="BT1944" s="63"/>
      <c r="BU1944" s="63">
        <v>0.1</v>
      </c>
      <c r="BV1944" s="63"/>
      <c r="BW1944" s="63"/>
      <c r="BX1944" s="63"/>
      <c r="BY1944" s="63"/>
      <c r="BZ1944" s="63"/>
      <c r="CA1944" s="63"/>
      <c r="CB1944" s="63"/>
      <c r="CC1944" s="63"/>
      <c r="CD1944" s="63"/>
      <c r="CE1944" s="63">
        <v>1</v>
      </c>
      <c r="CF1944" s="63"/>
      <c r="CG1944" s="63"/>
      <c r="CH1944" s="63"/>
      <c r="CI1944" s="63"/>
      <c r="CJ1944" s="63"/>
      <c r="CK1944" s="63"/>
      <c r="CL1944" s="63"/>
      <c r="CM1944" s="63"/>
      <c r="CN1944" s="63">
        <v>19980609</v>
      </c>
      <c r="CO1944" s="63" t="s">
        <v>4748</v>
      </c>
      <c r="CP1944" s="66"/>
      <c r="CQ1944" s="64">
        <v>35962</v>
      </c>
      <c r="CR1944" s="78" t="s">
        <v>2043</v>
      </c>
      <c r="CS1944" s="78" t="s">
        <v>6954</v>
      </c>
    </row>
    <row r="1945" spans="1:97">
      <c r="A1945" s="63" t="s">
        <v>3591</v>
      </c>
      <c r="B1945" s="63" t="s">
        <v>4744</v>
      </c>
      <c r="C1945" s="63">
        <v>3847</v>
      </c>
      <c r="D1945" s="19" t="s">
        <v>3782</v>
      </c>
      <c r="E1945" s="63" t="s">
        <v>1707</v>
      </c>
      <c r="F1945" s="63" t="s">
        <v>2314</v>
      </c>
      <c r="G1945" s="65" t="s">
        <v>259</v>
      </c>
      <c r="H1945" s="65">
        <v>32</v>
      </c>
      <c r="I1945" s="65">
        <v>22</v>
      </c>
      <c r="J1945" s="65">
        <v>94</v>
      </c>
      <c r="K1945" s="23">
        <v>41.839258000000001</v>
      </c>
      <c r="L1945" s="23">
        <v>-108.050822</v>
      </c>
      <c r="M1945" s="61" t="s">
        <v>2604</v>
      </c>
      <c r="N1945" s="63" t="s">
        <v>2605</v>
      </c>
      <c r="O1945" s="63"/>
      <c r="P1945" s="63" t="s">
        <v>7126</v>
      </c>
      <c r="Q1945" s="63"/>
      <c r="R1945" s="63"/>
      <c r="S1945" s="55"/>
      <c r="T1945" s="63"/>
      <c r="U1945" s="66" t="s">
        <v>2606</v>
      </c>
      <c r="V1945" s="63"/>
      <c r="W1945" s="66">
        <v>11025</v>
      </c>
      <c r="X1945" s="66">
        <v>10902</v>
      </c>
      <c r="Y1945" s="63"/>
      <c r="Z1945" s="64">
        <v>35137</v>
      </c>
      <c r="AA1945" s="63">
        <v>7.46</v>
      </c>
      <c r="AB1945" s="63"/>
      <c r="AC1945" s="63">
        <v>15</v>
      </c>
      <c r="AD1945" s="63">
        <v>8</v>
      </c>
      <c r="AE1945" s="63">
        <v>3932</v>
      </c>
      <c r="AF1945" s="63">
        <v>122</v>
      </c>
      <c r="AG1945" s="63"/>
      <c r="AH1945" s="63">
        <v>3466</v>
      </c>
      <c r="AI1945" s="63">
        <v>3704</v>
      </c>
      <c r="AJ1945" s="63"/>
      <c r="AK1945" s="63"/>
      <c r="AL1945" s="63">
        <v>99</v>
      </c>
      <c r="AM1945" s="63">
        <v>11346</v>
      </c>
      <c r="AN1945" s="63"/>
      <c r="AO1945" s="63" t="s">
        <v>6075</v>
      </c>
      <c r="AP1945" s="17">
        <f t="shared" si="706"/>
        <v>0.74849999999999994</v>
      </c>
      <c r="AQ1945" s="17">
        <f t="shared" si="707"/>
        <v>0.65832000000000002</v>
      </c>
      <c r="AR1945" s="17">
        <f t="shared" si="703"/>
        <v>171.042</v>
      </c>
      <c r="AS1945" s="17">
        <f t="shared" si="702"/>
        <v>3.1207599999999998</v>
      </c>
      <c r="AT1945" s="17">
        <f t="shared" si="708"/>
        <v>175.56958</v>
      </c>
      <c r="AU1945" s="5">
        <f t="shared" si="709"/>
        <v>97.775859999999994</v>
      </c>
      <c r="AV1945" s="5">
        <f t="shared" si="710"/>
        <v>60.708559999999991</v>
      </c>
      <c r="AW1945" s="5">
        <f t="shared" si="724"/>
        <v>0</v>
      </c>
      <c r="AX1945" s="5">
        <f t="shared" si="725"/>
        <v>0</v>
      </c>
      <c r="AY1945" s="5">
        <f t="shared" si="711"/>
        <v>2.0611800000000002</v>
      </c>
      <c r="AZ1945" s="5">
        <f t="shared" si="712"/>
        <v>160.54560000000001</v>
      </c>
      <c r="BA1945" s="7">
        <f t="shared" si="713"/>
        <v>4.469890351277795E-2</v>
      </c>
      <c r="BB1945" s="62">
        <f t="shared" si="714"/>
        <v>11346</v>
      </c>
      <c r="BC1945" s="28">
        <f t="shared" si="715"/>
        <v>0</v>
      </c>
      <c r="BD1945" s="32">
        <f t="shared" si="716"/>
        <v>4.2632670192638148E-3</v>
      </c>
      <c r="BE1945" s="32">
        <f t="shared" si="717"/>
        <v>3.749624507844696E-3</v>
      </c>
      <c r="BF1945" s="35">
        <f t="shared" si="718"/>
        <v>0.9919871084728914</v>
      </c>
      <c r="BG1945" s="37">
        <f t="shared" si="719"/>
        <v>0.60902235875663979</v>
      </c>
      <c r="BH1945" s="33">
        <f t="shared" si="720"/>
        <v>0.378139045853639</v>
      </c>
      <c r="BI1945" s="33">
        <f t="shared" si="721"/>
        <v>1.2838595389721052E-2</v>
      </c>
      <c r="BJ1945" s="63"/>
      <c r="BK1945" s="63">
        <v>4.4400000000000004</v>
      </c>
      <c r="BL1945" s="63"/>
      <c r="BM1945" s="63"/>
      <c r="BN1945" s="63"/>
      <c r="BO1945" s="63">
        <v>203.94</v>
      </c>
      <c r="BP1945" s="63"/>
      <c r="BQ1945" s="63"/>
      <c r="BR1945" s="63"/>
      <c r="BS1945" s="63"/>
      <c r="BT1945" s="63"/>
      <c r="BU1945" s="63"/>
      <c r="BV1945" s="63"/>
      <c r="BW1945" s="63"/>
      <c r="BX1945" s="63"/>
      <c r="BY1945" s="63"/>
      <c r="BZ1945" s="63"/>
      <c r="CA1945" s="63"/>
      <c r="CB1945" s="63"/>
      <c r="CC1945" s="63"/>
      <c r="CD1945" s="63"/>
      <c r="CE1945" s="63"/>
      <c r="CF1945" s="63"/>
      <c r="CG1945" s="63">
        <v>1.21</v>
      </c>
      <c r="CH1945" s="63"/>
      <c r="CI1945" s="63"/>
      <c r="CJ1945" s="63"/>
      <c r="CK1945" s="63"/>
      <c r="CL1945" s="63"/>
      <c r="CM1945" s="63"/>
      <c r="CN1945" s="63">
        <v>960313</v>
      </c>
      <c r="CO1945" s="63" t="s">
        <v>2607</v>
      </c>
      <c r="CP1945" s="66"/>
      <c r="CQ1945" s="64">
        <v>35144</v>
      </c>
      <c r="CR1945" s="78" t="s">
        <v>2043</v>
      </c>
      <c r="CS1945" s="78" t="s">
        <v>6954</v>
      </c>
    </row>
    <row r="1946" spans="1:97">
      <c r="A1946" s="63" t="s">
        <v>3591</v>
      </c>
      <c r="B1946" s="63" t="s">
        <v>6731</v>
      </c>
      <c r="C1946" s="63">
        <v>3857</v>
      </c>
      <c r="D1946" s="19" t="s">
        <v>3782</v>
      </c>
      <c r="E1946" s="63" t="s">
        <v>1707</v>
      </c>
      <c r="F1946" s="63" t="s">
        <v>2314</v>
      </c>
      <c r="G1946" s="65" t="s">
        <v>3594</v>
      </c>
      <c r="H1946" s="65">
        <v>36</v>
      </c>
      <c r="I1946" s="65">
        <v>22</v>
      </c>
      <c r="J1946" s="65">
        <v>94</v>
      </c>
      <c r="K1946" s="23">
        <v>41.839128000000002</v>
      </c>
      <c r="L1946" s="23">
        <v>-107.983959</v>
      </c>
      <c r="M1946" s="61" t="s">
        <v>7624</v>
      </c>
      <c r="N1946" s="63" t="s">
        <v>7625</v>
      </c>
      <c r="O1946" s="63"/>
      <c r="P1946" s="63" t="s">
        <v>7126</v>
      </c>
      <c r="Q1946" s="63"/>
      <c r="R1946" s="63"/>
      <c r="S1946" s="55"/>
      <c r="T1946" s="63"/>
      <c r="U1946" s="66" t="s">
        <v>7626</v>
      </c>
      <c r="V1946" s="63"/>
      <c r="W1946" s="66">
        <v>11067</v>
      </c>
      <c r="X1946" s="66">
        <v>11027</v>
      </c>
      <c r="Y1946" s="63"/>
      <c r="Z1946" s="64">
        <v>35755</v>
      </c>
      <c r="AA1946" s="63">
        <v>8.27</v>
      </c>
      <c r="AB1946" s="63"/>
      <c r="AC1946" s="63">
        <v>27</v>
      </c>
      <c r="AD1946" s="63">
        <v>0.3</v>
      </c>
      <c r="AE1946" s="63">
        <v>28</v>
      </c>
      <c r="AF1946" s="63">
        <v>1</v>
      </c>
      <c r="AG1946" s="63"/>
      <c r="AH1946" s="63">
        <v>27</v>
      </c>
      <c r="AI1946" s="63">
        <v>127</v>
      </c>
      <c r="AJ1946" s="63"/>
      <c r="AK1946" s="63"/>
      <c r="AL1946" s="63"/>
      <c r="AM1946" s="63">
        <v>115</v>
      </c>
      <c r="AN1946" s="63"/>
      <c r="AO1946" s="63" t="s">
        <v>6075</v>
      </c>
      <c r="AP1946" s="17">
        <f t="shared" si="706"/>
        <v>1.3472999999999999</v>
      </c>
      <c r="AQ1946" s="17">
        <f t="shared" si="707"/>
        <v>2.4687000000000001E-2</v>
      </c>
      <c r="AR1946" s="17">
        <f t="shared" si="703"/>
        <v>1.218</v>
      </c>
      <c r="AS1946" s="17">
        <f t="shared" si="702"/>
        <v>2.5579999999999999E-2</v>
      </c>
      <c r="AT1946" s="17">
        <f t="shared" si="708"/>
        <v>2.615567</v>
      </c>
      <c r="AU1946" s="5">
        <f t="shared" si="709"/>
        <v>0.76166999999999996</v>
      </c>
      <c r="AV1946" s="5">
        <f t="shared" si="710"/>
        <v>2.0815299999999999</v>
      </c>
      <c r="AW1946" s="5">
        <f t="shared" si="724"/>
        <v>0</v>
      </c>
      <c r="AX1946" s="5">
        <f t="shared" si="725"/>
        <v>0</v>
      </c>
      <c r="AY1946" s="5">
        <f t="shared" si="711"/>
        <v>0</v>
      </c>
      <c r="AZ1946" s="5">
        <f t="shared" si="712"/>
        <v>2.8431999999999999</v>
      </c>
      <c r="BA1946" s="7">
        <f t="shared" si="713"/>
        <v>-4.1700442609109344E-2</v>
      </c>
      <c r="BB1946" s="62">
        <f t="shared" si="714"/>
        <v>210.3</v>
      </c>
      <c r="BC1946" s="28">
        <f t="shared" si="715"/>
        <v>0.29296034429757151</v>
      </c>
      <c r="BD1946" s="45">
        <f t="shared" si="716"/>
        <v>0.51510819642547867</v>
      </c>
      <c r="BE1946" s="32">
        <f t="shared" si="717"/>
        <v>9.4384888630266398E-3</v>
      </c>
      <c r="BF1946" s="32">
        <f t="shared" si="718"/>
        <v>0.47545331471149466</v>
      </c>
      <c r="BG1946" s="33">
        <f t="shared" si="719"/>
        <v>0.26789181204276868</v>
      </c>
      <c r="BH1946" s="37">
        <f t="shared" si="720"/>
        <v>0.7321081879572312</v>
      </c>
      <c r="BI1946" s="33">
        <f t="shared" si="721"/>
        <v>0</v>
      </c>
      <c r="BJ1946" s="63"/>
      <c r="BK1946" s="63"/>
      <c r="BL1946" s="63"/>
      <c r="BM1946" s="63"/>
      <c r="BN1946" s="63"/>
      <c r="BO1946" s="63">
        <v>1.47</v>
      </c>
      <c r="BP1946" s="63"/>
      <c r="BQ1946" s="63"/>
      <c r="BR1946" s="63"/>
      <c r="BS1946" s="63">
        <v>0.6</v>
      </c>
      <c r="BT1946" s="63"/>
      <c r="BU1946" s="63"/>
      <c r="BV1946" s="63"/>
      <c r="BW1946" s="63"/>
      <c r="BX1946" s="63"/>
      <c r="BY1946" s="63"/>
      <c r="BZ1946" s="63"/>
      <c r="CA1946" s="63"/>
      <c r="CB1946" s="63"/>
      <c r="CC1946" s="63"/>
      <c r="CD1946" s="63"/>
      <c r="CE1946" s="63"/>
      <c r="CF1946" s="63"/>
      <c r="CG1946" s="63"/>
      <c r="CH1946" s="63"/>
      <c r="CI1946" s="63"/>
      <c r="CJ1946" s="63"/>
      <c r="CK1946" s="63"/>
      <c r="CL1946" s="63"/>
      <c r="CM1946" s="63"/>
      <c r="CN1946" s="63">
        <v>19971121</v>
      </c>
      <c r="CO1946" s="63" t="s">
        <v>7627</v>
      </c>
      <c r="CP1946" s="66"/>
      <c r="CQ1946" s="64">
        <v>35773</v>
      </c>
      <c r="CR1946" s="78" t="s">
        <v>2043</v>
      </c>
      <c r="CS1946" s="78" t="s">
        <v>6954</v>
      </c>
    </row>
    <row r="1947" spans="1:97">
      <c r="A1947" s="63" t="s">
        <v>3591</v>
      </c>
      <c r="B1947" s="63" t="s">
        <v>6731</v>
      </c>
      <c r="C1947" s="63">
        <v>3856</v>
      </c>
      <c r="D1947" s="19" t="s">
        <v>3782</v>
      </c>
      <c r="E1947" s="63" t="s">
        <v>1707</v>
      </c>
      <c r="F1947" s="63" t="s">
        <v>2314</v>
      </c>
      <c r="G1947" s="65" t="s">
        <v>270</v>
      </c>
      <c r="H1947" s="65">
        <v>36</v>
      </c>
      <c r="I1947" s="65">
        <v>22</v>
      </c>
      <c r="J1947" s="65">
        <v>94</v>
      </c>
      <c r="K1947" s="23">
        <v>41.83916</v>
      </c>
      <c r="L1947" s="23">
        <v>-107.97472</v>
      </c>
      <c r="M1947" s="61" t="s">
        <v>7620</v>
      </c>
      <c r="N1947" s="63" t="s">
        <v>7621</v>
      </c>
      <c r="O1947" s="63"/>
      <c r="P1947" s="63" t="s">
        <v>7126</v>
      </c>
      <c r="Q1947" s="63"/>
      <c r="R1947" s="63"/>
      <c r="S1947" s="55"/>
      <c r="T1947" s="63"/>
      <c r="U1947" s="66" t="s">
        <v>7622</v>
      </c>
      <c r="V1947" s="63"/>
      <c r="W1947" s="66">
        <v>11159</v>
      </c>
      <c r="X1947" s="66">
        <v>11112</v>
      </c>
      <c r="Y1947" s="63"/>
      <c r="Z1947" s="64">
        <v>35955</v>
      </c>
      <c r="AA1947" s="63">
        <v>6.09</v>
      </c>
      <c r="AB1947" s="63"/>
      <c r="AC1947" s="63">
        <v>29</v>
      </c>
      <c r="AD1947" s="63">
        <v>5</v>
      </c>
      <c r="AE1947" s="63">
        <v>2165</v>
      </c>
      <c r="AF1947" s="63">
        <v>87</v>
      </c>
      <c r="AG1947" s="63"/>
      <c r="AH1947" s="63">
        <v>3412</v>
      </c>
      <c r="AI1947" s="63">
        <v>632</v>
      </c>
      <c r="AJ1947" s="63"/>
      <c r="AK1947" s="63"/>
      <c r="AL1947" s="63">
        <v>45</v>
      </c>
      <c r="AM1947" s="63">
        <v>8161</v>
      </c>
      <c r="AN1947" s="63"/>
      <c r="AO1947" s="63" t="s">
        <v>6075</v>
      </c>
      <c r="AP1947" s="17">
        <f t="shared" si="706"/>
        <v>1.4471000000000001</v>
      </c>
      <c r="AQ1947" s="17">
        <f t="shared" si="707"/>
        <v>0.41144999999999998</v>
      </c>
      <c r="AR1947" s="17">
        <f t="shared" si="703"/>
        <v>94.177499999999995</v>
      </c>
      <c r="AS1947" s="17">
        <f t="shared" si="702"/>
        <v>2.22546</v>
      </c>
      <c r="AT1947" s="17">
        <f t="shared" si="708"/>
        <v>98.261509999999987</v>
      </c>
      <c r="AU1947" s="5">
        <f t="shared" si="709"/>
        <v>96.25251999999999</v>
      </c>
      <c r="AV1947" s="5">
        <f t="shared" si="710"/>
        <v>10.358479999999998</v>
      </c>
      <c r="AW1947" s="5">
        <f t="shared" si="724"/>
        <v>0</v>
      </c>
      <c r="AX1947" s="5">
        <f t="shared" si="725"/>
        <v>0</v>
      </c>
      <c r="AY1947" s="5">
        <f t="shared" si="711"/>
        <v>0.93690000000000007</v>
      </c>
      <c r="AZ1947" s="5">
        <f t="shared" si="712"/>
        <v>107.54789999999998</v>
      </c>
      <c r="BA1947" s="7">
        <f t="shared" si="713"/>
        <v>-4.5121309079113534E-2</v>
      </c>
      <c r="BB1947" s="62">
        <f t="shared" si="714"/>
        <v>6375</v>
      </c>
      <c r="BC1947" s="28">
        <f t="shared" si="715"/>
        <v>-0.1228673637864612</v>
      </c>
      <c r="BD1947" s="32">
        <f t="shared" si="716"/>
        <v>1.4727027907468552E-2</v>
      </c>
      <c r="BE1947" s="32">
        <f t="shared" si="717"/>
        <v>4.1872957173159668E-3</v>
      </c>
      <c r="BF1947" s="35">
        <f t="shared" si="718"/>
        <v>0.9810856763752156</v>
      </c>
      <c r="BG1947" s="36">
        <f t="shared" si="719"/>
        <v>0.89497349553082861</v>
      </c>
      <c r="BH1947" s="33">
        <f t="shared" si="720"/>
        <v>9.631503729965904E-2</v>
      </c>
      <c r="BI1947" s="33">
        <f t="shared" si="721"/>
        <v>8.7114671695123769E-3</v>
      </c>
      <c r="BJ1947" s="63"/>
      <c r="BK1947" s="63">
        <v>4.3099999999999996</v>
      </c>
      <c r="BL1947" s="63"/>
      <c r="BM1947" s="63"/>
      <c r="BN1947" s="63"/>
      <c r="BO1947" s="63">
        <v>97.69</v>
      </c>
      <c r="BP1947" s="63"/>
      <c r="BQ1947" s="63"/>
      <c r="BR1947" s="63">
        <v>0.08</v>
      </c>
      <c r="BS1947" s="63">
        <v>4.0999999999999996</v>
      </c>
      <c r="BT1947" s="63"/>
      <c r="BU1947" s="63">
        <v>0.12</v>
      </c>
      <c r="BV1947" s="63"/>
      <c r="BW1947" s="63"/>
      <c r="BX1947" s="63"/>
      <c r="BY1947" s="63"/>
      <c r="BZ1947" s="63"/>
      <c r="CA1947" s="63"/>
      <c r="CB1947" s="63"/>
      <c r="CC1947" s="63"/>
      <c r="CD1947" s="63"/>
      <c r="CE1947" s="63">
        <v>0.23</v>
      </c>
      <c r="CF1947" s="63"/>
      <c r="CK1947" s="63"/>
      <c r="CL1947" s="63"/>
      <c r="CM1947" s="63"/>
      <c r="CN1947" s="63">
        <v>19980609</v>
      </c>
      <c r="CO1947" s="63" t="s">
        <v>7623</v>
      </c>
      <c r="CP1947" s="66"/>
      <c r="CQ1947" s="64">
        <v>35962</v>
      </c>
      <c r="CR1947" s="78" t="s">
        <v>2043</v>
      </c>
      <c r="CS1947" s="78" t="s">
        <v>6954</v>
      </c>
    </row>
    <row r="1948" spans="1:97">
      <c r="A1948" s="20" t="s">
        <v>3591</v>
      </c>
      <c r="B1948" s="16" t="s">
        <v>6731</v>
      </c>
      <c r="F1948" s="19" t="s">
        <v>2314</v>
      </c>
      <c r="G1948" s="47" t="s">
        <v>3599</v>
      </c>
      <c r="H1948" s="47">
        <v>36</v>
      </c>
      <c r="I1948" s="47">
        <v>22</v>
      </c>
      <c r="J1948" s="47">
        <v>94</v>
      </c>
      <c r="K1948" s="23">
        <v>41.831110000000002</v>
      </c>
      <c r="L1948" s="23">
        <v>-107.98444000000001</v>
      </c>
      <c r="M1948" s="61" t="s">
        <v>1289</v>
      </c>
      <c r="N1948" s="63" t="s">
        <v>7610</v>
      </c>
      <c r="P1948" s="4" t="s">
        <v>7126</v>
      </c>
      <c r="W1948" s="46">
        <v>11180</v>
      </c>
      <c r="X1948" s="46">
        <v>11117</v>
      </c>
      <c r="Z1948" s="48">
        <v>36173</v>
      </c>
      <c r="AA1948" s="19">
        <v>7.33</v>
      </c>
      <c r="AB1948" s="19" t="s">
        <v>3789</v>
      </c>
      <c r="AC1948" s="19">
        <v>3</v>
      </c>
      <c r="AD1948" s="19">
        <v>1</v>
      </c>
      <c r="AE1948" s="19">
        <v>2005</v>
      </c>
      <c r="AF1948" s="19">
        <v>48</v>
      </c>
      <c r="AH1948" s="19">
        <v>3295</v>
      </c>
      <c r="AI1948" s="19">
        <v>580</v>
      </c>
      <c r="AK1948" s="43"/>
      <c r="AL1948" s="19">
        <v>57</v>
      </c>
      <c r="AM1948" s="19">
        <v>6754</v>
      </c>
      <c r="AN1948" s="54"/>
      <c r="AO1948" s="63" t="s">
        <v>6075</v>
      </c>
      <c r="AP1948" s="17">
        <f t="shared" si="706"/>
        <v>0.1497</v>
      </c>
      <c r="AQ1948" s="17">
        <f t="shared" si="707"/>
        <v>8.2290000000000002E-2</v>
      </c>
      <c r="AR1948" s="17">
        <f t="shared" si="703"/>
        <v>87.217499999999987</v>
      </c>
      <c r="AS1948" s="17">
        <f t="shared" si="702"/>
        <v>1.22784</v>
      </c>
      <c r="AT1948" s="17">
        <f t="shared" si="708"/>
        <v>88.677329999999984</v>
      </c>
      <c r="AU1948" s="5">
        <f t="shared" si="709"/>
        <v>92.951949999999997</v>
      </c>
      <c r="AV1948" s="5">
        <f t="shared" si="710"/>
        <v>9.5061999999999998</v>
      </c>
      <c r="AW1948" s="5">
        <f t="shared" si="724"/>
        <v>0</v>
      </c>
      <c r="AX1948" s="5">
        <f t="shared" si="725"/>
        <v>0</v>
      </c>
      <c r="AY1948" s="5">
        <f t="shared" si="711"/>
        <v>1.1867400000000001</v>
      </c>
      <c r="AZ1948" s="5">
        <f t="shared" si="712"/>
        <v>103.64488999999999</v>
      </c>
      <c r="BA1948" s="7">
        <f t="shared" si="713"/>
        <v>-7.7825432755507962E-2</v>
      </c>
      <c r="BB1948" s="62">
        <f t="shared" si="714"/>
        <v>5989</v>
      </c>
      <c r="BC1948" s="6">
        <f t="shared" si="715"/>
        <v>-6.0032959271757044E-2</v>
      </c>
      <c r="BD1948" s="32">
        <f t="shared" si="716"/>
        <v>1.6881428432723451E-3</v>
      </c>
      <c r="BE1948" s="32">
        <f t="shared" si="717"/>
        <v>9.2797110603127109E-4</v>
      </c>
      <c r="BF1948" s="35">
        <f t="shared" si="718"/>
        <v>0.99738388605069639</v>
      </c>
      <c r="BG1948" s="36">
        <f t="shared" si="719"/>
        <v>0.89683099668493071</v>
      </c>
      <c r="BH1948" s="33">
        <f t="shared" si="720"/>
        <v>9.1718945333436122E-2</v>
      </c>
      <c r="BI1948" s="33">
        <f t="shared" si="721"/>
        <v>1.145005798163325E-2</v>
      </c>
      <c r="BJ1948" s="43"/>
      <c r="BK1948" s="19">
        <v>12.37</v>
      </c>
      <c r="BO1948" s="31">
        <v>256.08</v>
      </c>
      <c r="BP1948" s="31"/>
      <c r="BQ1948" s="31"/>
      <c r="BR1948" s="19">
        <v>0.28000000000000003</v>
      </c>
      <c r="BS1948" s="19"/>
      <c r="BT1948" s="31"/>
      <c r="BU1948" s="19">
        <v>0.11</v>
      </c>
      <c r="BV1948" s="19">
        <v>9.9999997764825821E-3</v>
      </c>
      <c r="BW1948" s="31"/>
      <c r="BX1948" s="31"/>
      <c r="BY1948" s="31"/>
      <c r="BZ1948" s="31"/>
      <c r="CA1948" s="31"/>
      <c r="CB1948" s="31"/>
      <c r="CC1948" s="31"/>
      <c r="CD1948" s="31"/>
      <c r="CE1948" s="63">
        <v>0.05</v>
      </c>
      <c r="CF1948" s="31"/>
      <c r="CG1948" s="63">
        <v>0.15</v>
      </c>
      <c r="CH1948" s="63"/>
      <c r="CI1948" s="63"/>
      <c r="CJ1948" s="63"/>
      <c r="CK1948" s="31"/>
      <c r="CL1948" s="31"/>
      <c r="CM1948" s="19" t="s">
        <v>5420</v>
      </c>
      <c r="CN1948" s="63">
        <v>19990113</v>
      </c>
      <c r="CO1948" s="63" t="s">
        <v>7611</v>
      </c>
      <c r="CP1948" s="66"/>
      <c r="CQ1948" s="64">
        <v>36180</v>
      </c>
      <c r="CR1948" s="78" t="s">
        <v>2043</v>
      </c>
      <c r="CS1948" s="78" t="s">
        <v>6954</v>
      </c>
    </row>
    <row r="1949" spans="1:97">
      <c r="A1949" s="63" t="s">
        <v>3591</v>
      </c>
      <c r="B1949" s="63" t="s">
        <v>3086</v>
      </c>
      <c r="C1949" s="63">
        <v>3821</v>
      </c>
      <c r="D1949" s="19" t="s">
        <v>3782</v>
      </c>
      <c r="E1949" s="63" t="s">
        <v>1707</v>
      </c>
      <c r="F1949" s="63" t="s">
        <v>7278</v>
      </c>
      <c r="G1949" s="65" t="s">
        <v>3597</v>
      </c>
      <c r="H1949" s="65">
        <v>18</v>
      </c>
      <c r="I1949" s="65">
        <v>22</v>
      </c>
      <c r="J1949" s="65">
        <v>96</v>
      </c>
      <c r="K1949" s="23">
        <v>41.879711</v>
      </c>
      <c r="L1949" s="23">
        <v>-108.307498</v>
      </c>
      <c r="M1949" s="61" t="s">
        <v>3087</v>
      </c>
      <c r="N1949" s="63" t="s">
        <v>3088</v>
      </c>
      <c r="O1949" s="63"/>
      <c r="P1949" s="63" t="s">
        <v>7126</v>
      </c>
      <c r="Q1949" s="63"/>
      <c r="R1949" s="63"/>
      <c r="S1949" s="55"/>
      <c r="T1949" s="63"/>
      <c r="U1949" s="66" t="s">
        <v>3089</v>
      </c>
      <c r="V1949" s="63"/>
      <c r="W1949" s="66">
        <v>9500</v>
      </c>
      <c r="X1949" s="66">
        <v>9198</v>
      </c>
      <c r="Y1949" s="63" t="s">
        <v>3788</v>
      </c>
      <c r="Z1949" s="64">
        <v>37688</v>
      </c>
      <c r="AA1949" s="63">
        <v>7.7</v>
      </c>
      <c r="AB1949" s="63"/>
      <c r="AC1949" s="63">
        <v>201</v>
      </c>
      <c r="AD1949" s="63">
        <v>146</v>
      </c>
      <c r="AE1949" s="63">
        <v>6195</v>
      </c>
      <c r="AF1949" s="63"/>
      <c r="AG1949" s="63"/>
      <c r="AH1949" s="63">
        <v>2000</v>
      </c>
      <c r="AI1949" s="63">
        <v>14396</v>
      </c>
      <c r="AJ1949" s="63"/>
      <c r="AK1949" s="63"/>
      <c r="AL1949" s="63">
        <v>25</v>
      </c>
      <c r="AM1949" s="63">
        <v>22973</v>
      </c>
      <c r="AN1949" s="63"/>
      <c r="AO1949" s="63" t="s">
        <v>3454</v>
      </c>
      <c r="AP1949" s="17">
        <f t="shared" si="706"/>
        <v>10.0299</v>
      </c>
      <c r="AQ1949" s="17">
        <f t="shared" si="707"/>
        <v>12.014340000000001</v>
      </c>
      <c r="AR1949" s="17">
        <f t="shared" si="703"/>
        <v>269.48249999999996</v>
      </c>
      <c r="AS1949" s="17">
        <f t="shared" si="702"/>
        <v>0</v>
      </c>
      <c r="AT1949" s="17">
        <f t="shared" si="708"/>
        <v>291.52673999999996</v>
      </c>
      <c r="AU1949" s="5">
        <f t="shared" si="709"/>
        <v>56.419999999999995</v>
      </c>
      <c r="AV1949" s="5">
        <f t="shared" si="710"/>
        <v>235.95043999999999</v>
      </c>
      <c r="AW1949" s="5">
        <f t="shared" si="724"/>
        <v>0</v>
      </c>
      <c r="AX1949" s="5">
        <f t="shared" si="725"/>
        <v>0</v>
      </c>
      <c r="AY1949" s="5">
        <f t="shared" si="711"/>
        <v>0.52050000000000007</v>
      </c>
      <c r="AZ1949" s="5">
        <f t="shared" si="712"/>
        <v>292.89094</v>
      </c>
      <c r="BA1949" s="7">
        <f t="shared" si="713"/>
        <v>-2.3342894075347605E-3</v>
      </c>
      <c r="BB1949" s="62">
        <f t="shared" si="714"/>
        <v>22963</v>
      </c>
      <c r="BC1949" s="28">
        <f t="shared" si="715"/>
        <v>-2.1769418321142459E-4</v>
      </c>
      <c r="BD1949" s="32">
        <f t="shared" si="716"/>
        <v>3.4404734193508292E-2</v>
      </c>
      <c r="BE1949" s="32">
        <f t="shared" si="717"/>
        <v>4.1211794156515463E-2</v>
      </c>
      <c r="BF1949" s="35">
        <f t="shared" si="718"/>
        <v>0.92438347164997625</v>
      </c>
      <c r="BG1949" s="33">
        <f t="shared" si="719"/>
        <v>0.19263142793013671</v>
      </c>
      <c r="BH1949" s="36">
        <f t="shared" si="720"/>
        <v>0.80559146008408444</v>
      </c>
      <c r="BI1949" s="33">
        <f t="shared" si="721"/>
        <v>1.7771119857787341E-3</v>
      </c>
      <c r="BJ1949" s="63"/>
      <c r="BK1949" s="63">
        <v>10</v>
      </c>
      <c r="BL1949" s="63"/>
      <c r="BM1949" s="63"/>
      <c r="BN1949" s="63"/>
      <c r="BO1949" s="63"/>
      <c r="BP1949" s="63"/>
      <c r="BQ1949" s="63"/>
      <c r="BR1949" s="63"/>
      <c r="BS1949" s="63"/>
      <c r="BT1949" s="63"/>
      <c r="BU1949" s="63"/>
      <c r="BV1949" s="63"/>
      <c r="BW1949" s="63"/>
      <c r="BX1949" s="63"/>
      <c r="BY1949" s="63"/>
      <c r="BZ1949" s="63"/>
      <c r="CA1949" s="63"/>
      <c r="CB1949" s="63"/>
      <c r="CC1949" s="63"/>
      <c r="CD1949" s="63"/>
      <c r="CE1949" s="63"/>
      <c r="CF1949" s="63"/>
      <c r="CG1949" s="63"/>
      <c r="CH1949" s="63"/>
      <c r="CI1949" s="63"/>
      <c r="CJ1949" s="63"/>
      <c r="CK1949" s="63"/>
      <c r="CL1949" s="63"/>
      <c r="CM1949" s="63" t="s">
        <v>7041</v>
      </c>
      <c r="CN1949" s="63">
        <v>20030308</v>
      </c>
      <c r="CO1949" s="63" t="s">
        <v>3455</v>
      </c>
      <c r="CP1949" s="66"/>
      <c r="CQ1949" s="64">
        <v>37690</v>
      </c>
      <c r="CR1949" s="78" t="s">
        <v>2043</v>
      </c>
      <c r="CS1949" s="78" t="s">
        <v>6954</v>
      </c>
    </row>
    <row r="1950" spans="1:97">
      <c r="A1950" s="63" t="s">
        <v>3591</v>
      </c>
      <c r="B1950" s="63" t="s">
        <v>3090</v>
      </c>
      <c r="C1950" s="63">
        <v>5510</v>
      </c>
      <c r="D1950" s="19" t="s">
        <v>3782</v>
      </c>
      <c r="E1950" s="63" t="s">
        <v>1707</v>
      </c>
      <c r="F1950" s="63" t="s">
        <v>3091</v>
      </c>
      <c r="G1950" s="65" t="s">
        <v>3609</v>
      </c>
      <c r="H1950" s="65">
        <v>4</v>
      </c>
      <c r="I1950" s="65">
        <v>22</v>
      </c>
      <c r="J1950" s="65">
        <v>97</v>
      </c>
      <c r="K1950" s="23">
        <v>41.851934999999997</v>
      </c>
      <c r="L1950" s="23">
        <v>-108.343405</v>
      </c>
      <c r="M1950" s="61" t="s">
        <v>3092</v>
      </c>
      <c r="N1950" s="63" t="s">
        <v>3094</v>
      </c>
      <c r="O1950" s="63"/>
      <c r="P1950" s="63" t="s">
        <v>7126</v>
      </c>
      <c r="Q1950" s="63"/>
      <c r="R1950" s="63"/>
      <c r="S1950" s="55">
        <f>IF(U1950&gt;0,V1950-U1950,"")</f>
        <v>82</v>
      </c>
      <c r="T1950" s="63"/>
      <c r="U1950" s="66">
        <v>8198</v>
      </c>
      <c r="V1950" s="63">
        <v>8280</v>
      </c>
      <c r="W1950" s="66">
        <v>8650</v>
      </c>
      <c r="X1950" s="66"/>
      <c r="Y1950" s="63"/>
      <c r="Z1950" s="64"/>
      <c r="AA1950" s="63">
        <v>7.96</v>
      </c>
      <c r="AB1950" s="63"/>
      <c r="AC1950" s="63">
        <v>40</v>
      </c>
      <c r="AD1950" s="63">
        <v>5</v>
      </c>
      <c r="AE1950" s="63">
        <v>2381</v>
      </c>
      <c r="AF1950" s="63">
        <v>0</v>
      </c>
      <c r="AG1950" s="63"/>
      <c r="AH1950" s="63">
        <v>20</v>
      </c>
      <c r="AI1950" s="63">
        <v>6466</v>
      </c>
      <c r="AJ1950" s="63">
        <v>0</v>
      </c>
      <c r="AK1950" s="63">
        <v>0</v>
      </c>
      <c r="AL1950" s="63">
        <v>0</v>
      </c>
      <c r="AM1950" s="63">
        <v>8917</v>
      </c>
      <c r="AN1950" s="63"/>
      <c r="AO1950" s="63" t="s">
        <v>7294</v>
      </c>
      <c r="AP1950" s="17">
        <f t="shared" si="706"/>
        <v>1.996</v>
      </c>
      <c r="AQ1950" s="17">
        <f t="shared" si="707"/>
        <v>0.41144999999999998</v>
      </c>
      <c r="AR1950" s="17">
        <f t="shared" si="703"/>
        <v>103.5735</v>
      </c>
      <c r="AS1950" s="17">
        <f t="shared" si="702"/>
        <v>0</v>
      </c>
      <c r="AT1950" s="17">
        <f t="shared" si="708"/>
        <v>105.98094999999999</v>
      </c>
      <c r="AU1950" s="5">
        <f t="shared" si="709"/>
        <v>0.56420000000000003</v>
      </c>
      <c r="AV1950" s="5">
        <f t="shared" si="710"/>
        <v>105.97773999999998</v>
      </c>
      <c r="AW1950" s="5">
        <f t="shared" si="724"/>
        <v>0</v>
      </c>
      <c r="AX1950" s="5">
        <f t="shared" si="725"/>
        <v>0</v>
      </c>
      <c r="AY1950" s="5">
        <f t="shared" si="711"/>
        <v>0</v>
      </c>
      <c r="AZ1950" s="5">
        <f t="shared" si="712"/>
        <v>106.54193999999998</v>
      </c>
      <c r="BA1950" s="7">
        <f t="shared" si="713"/>
        <v>-2.639668602285569E-3</v>
      </c>
      <c r="BB1950" s="62">
        <f t="shared" si="714"/>
        <v>8912</v>
      </c>
      <c r="BC1950" s="28">
        <f t="shared" si="715"/>
        <v>-2.8044197655505078E-4</v>
      </c>
      <c r="BD1950" s="32">
        <f t="shared" si="716"/>
        <v>1.8833573392199258E-2</v>
      </c>
      <c r="BE1950" s="32">
        <f t="shared" si="717"/>
        <v>3.8823014890883691E-3</v>
      </c>
      <c r="BF1950" s="35">
        <f t="shared" si="718"/>
        <v>0.97728412511871243</v>
      </c>
      <c r="BG1950" s="33">
        <f t="shared" si="719"/>
        <v>5.295567172889851E-3</v>
      </c>
      <c r="BH1950" s="36">
        <f t="shared" si="720"/>
        <v>0.99470443282711019</v>
      </c>
      <c r="BI1950" s="33">
        <f t="shared" si="721"/>
        <v>0</v>
      </c>
      <c r="BJ1950" s="63">
        <v>0</v>
      </c>
      <c r="BK1950" s="63">
        <v>4.2</v>
      </c>
      <c r="BL1950" s="63">
        <v>0</v>
      </c>
      <c r="BM1950" s="63">
        <v>0</v>
      </c>
      <c r="BN1950" s="63">
        <v>0</v>
      </c>
      <c r="BO1950" s="63">
        <v>0</v>
      </c>
      <c r="BP1950" s="63">
        <v>0</v>
      </c>
      <c r="BQ1950" s="63">
        <v>0</v>
      </c>
      <c r="BR1950" s="63">
        <v>0</v>
      </c>
      <c r="BS1950" s="63">
        <v>0</v>
      </c>
      <c r="BT1950" s="63">
        <v>0</v>
      </c>
      <c r="BU1950" s="63">
        <v>0</v>
      </c>
      <c r="BV1950" s="63">
        <v>0</v>
      </c>
      <c r="BW1950" s="63">
        <v>0</v>
      </c>
      <c r="BX1950" s="63"/>
      <c r="BY1950" s="63"/>
      <c r="BZ1950" s="63"/>
      <c r="CA1950" s="63"/>
      <c r="CB1950" s="63"/>
      <c r="CC1950" s="63"/>
      <c r="CD1950" s="63"/>
      <c r="CE1950" s="63"/>
      <c r="CF1950" s="63"/>
      <c r="CG1950" s="63"/>
      <c r="CH1950" s="63"/>
      <c r="CI1950" s="63"/>
      <c r="CJ1950" s="63"/>
      <c r="CK1950" s="63"/>
      <c r="CL1950" s="63"/>
      <c r="CM1950" s="63"/>
      <c r="CN1950" s="63"/>
      <c r="CO1950" s="63"/>
      <c r="CP1950" s="66"/>
      <c r="CQ1950" s="64">
        <v>39226</v>
      </c>
      <c r="CR1950" s="78" t="s">
        <v>2043</v>
      </c>
      <c r="CS1950" s="78" t="s">
        <v>6954</v>
      </c>
    </row>
    <row r="1951" spans="1:97">
      <c r="A1951" s="20" t="s">
        <v>3590</v>
      </c>
      <c r="B1951" s="16" t="s">
        <v>357</v>
      </c>
      <c r="C1951" s="19">
        <v>49007441</v>
      </c>
      <c r="D1951" s="19" t="s">
        <v>3782</v>
      </c>
      <c r="E1951" s="19" t="s">
        <v>1707</v>
      </c>
      <c r="F1951" s="4" t="s">
        <v>2528</v>
      </c>
      <c r="G1951" s="47" t="s">
        <v>3599</v>
      </c>
      <c r="H1951" s="47" t="s">
        <v>1825</v>
      </c>
      <c r="I1951" s="47" t="s">
        <v>5443</v>
      </c>
      <c r="J1951" s="47" t="s">
        <v>5481</v>
      </c>
      <c r="K1951" s="23">
        <v>41.993310000000001</v>
      </c>
      <c r="L1951" s="23">
        <v>-108.85469000000001</v>
      </c>
      <c r="M1951" s="61" t="s">
        <v>4473</v>
      </c>
      <c r="N1951" s="19" t="s">
        <v>4474</v>
      </c>
      <c r="P1951" s="19" t="s">
        <v>7126</v>
      </c>
      <c r="Q1951" s="55"/>
      <c r="R1951" s="55"/>
      <c r="S1951" s="55">
        <f>V1951-U1951</f>
        <v>55</v>
      </c>
      <c r="T1951" s="31" t="s">
        <v>2505</v>
      </c>
      <c r="U1951" s="55">
        <v>4963</v>
      </c>
      <c r="V1951" s="55">
        <v>5018</v>
      </c>
      <c r="W1951" s="55">
        <v>5456</v>
      </c>
      <c r="X1951" s="55"/>
      <c r="Y1951" s="51" t="s">
        <v>3798</v>
      </c>
      <c r="Z1951" s="40">
        <v>21594</v>
      </c>
      <c r="AA1951" s="52">
        <v>8.1999998092651367</v>
      </c>
      <c r="AB1951" s="19" t="s">
        <v>3789</v>
      </c>
      <c r="AC1951" s="19">
        <v>46</v>
      </c>
      <c r="AD1951" s="19">
        <v>7</v>
      </c>
      <c r="AE1951" s="19">
        <v>5097</v>
      </c>
      <c r="AF1951" s="19">
        <v>-3</v>
      </c>
      <c r="AG1951" s="19">
        <v>-3</v>
      </c>
      <c r="AH1951" s="19">
        <v>4752</v>
      </c>
      <c r="AI1951" s="19">
        <v>5081</v>
      </c>
      <c r="AJ1951" s="19"/>
      <c r="AK1951" s="19"/>
      <c r="AL1951" s="19">
        <v>-3</v>
      </c>
      <c r="AM1951" s="19">
        <v>12622</v>
      </c>
      <c r="AP1951" s="17">
        <f t="shared" si="706"/>
        <v>2.2953999999999999</v>
      </c>
      <c r="AQ1951" s="17">
        <f t="shared" si="707"/>
        <v>0.57603000000000004</v>
      </c>
      <c r="AR1951" s="17">
        <f t="shared" si="703"/>
        <v>221.71949999999998</v>
      </c>
      <c r="AS1951" s="17">
        <f t="shared" si="702"/>
        <v>0</v>
      </c>
      <c r="AT1951" s="17">
        <f t="shared" si="708"/>
        <v>224.59092999999999</v>
      </c>
      <c r="AU1951" s="5">
        <f t="shared" si="709"/>
        <v>134.05392000000001</v>
      </c>
      <c r="AV1951" s="5">
        <f t="shared" si="710"/>
        <v>83.277589999999989</v>
      </c>
      <c r="AW1951" s="5"/>
      <c r="AX1951" s="5"/>
      <c r="AY1951" s="5">
        <f t="shared" si="711"/>
        <v>0</v>
      </c>
      <c r="AZ1951" s="5">
        <f t="shared" si="712"/>
        <v>217.33150999999998</v>
      </c>
      <c r="BA1951" s="7">
        <f t="shared" si="713"/>
        <v>1.6426909663152672E-2</v>
      </c>
      <c r="BB1951" s="62">
        <f t="shared" si="714"/>
        <v>14974</v>
      </c>
      <c r="BC1951" s="6">
        <f t="shared" si="715"/>
        <v>8.522974344107842E-2</v>
      </c>
      <c r="BD1951" s="32">
        <f t="shared" si="716"/>
        <v>1.022035929946058E-2</v>
      </c>
      <c r="BE1951" s="32">
        <f t="shared" si="717"/>
        <v>2.5647963610997116E-3</v>
      </c>
      <c r="BF1951" s="35">
        <f t="shared" si="718"/>
        <v>0.98721484433943973</v>
      </c>
      <c r="BG1951" s="37">
        <f t="shared" si="719"/>
        <v>0.61681769017295296</v>
      </c>
      <c r="BH1951" s="33">
        <f t="shared" si="720"/>
        <v>0.38318230982704715</v>
      </c>
      <c r="BI1951" s="33">
        <f t="shared" si="721"/>
        <v>0</v>
      </c>
      <c r="CM1951" s="51" t="s">
        <v>5230</v>
      </c>
      <c r="CR1951" s="78" t="s">
        <v>2043</v>
      </c>
      <c r="CS1951" s="78" t="s">
        <v>6954</v>
      </c>
    </row>
    <row r="1952" spans="1:97">
      <c r="A1952" s="20" t="s">
        <v>3590</v>
      </c>
      <c r="B1952" s="16" t="s">
        <v>5276</v>
      </c>
      <c r="C1952" s="19">
        <v>49007624</v>
      </c>
      <c r="D1952" s="19" t="s">
        <v>3782</v>
      </c>
      <c r="E1952" s="19" t="s">
        <v>1707</v>
      </c>
      <c r="G1952" s="47"/>
      <c r="H1952" s="47" t="s">
        <v>5212</v>
      </c>
      <c r="I1952" s="47" t="s">
        <v>5444</v>
      </c>
      <c r="J1952" s="47" t="s">
        <v>5481</v>
      </c>
      <c r="K1952" s="23">
        <v>42.011470000000003</v>
      </c>
      <c r="L1952" s="23">
        <v>-108.88995</v>
      </c>
      <c r="M1952" s="61" t="s">
        <v>1689</v>
      </c>
      <c r="N1952" s="19" t="s">
        <v>5577</v>
      </c>
      <c r="P1952" s="19" t="s">
        <v>7126</v>
      </c>
      <c r="Q1952" s="55">
        <v>1042</v>
      </c>
      <c r="R1952" s="55"/>
      <c r="S1952" s="55">
        <f>V1952-U1952</f>
        <v>144</v>
      </c>
      <c r="T1952" s="19"/>
      <c r="U1952" s="55">
        <v>4722</v>
      </c>
      <c r="V1952" s="55">
        <v>4866</v>
      </c>
      <c r="W1952" s="55">
        <v>5100</v>
      </c>
      <c r="X1952" s="55"/>
      <c r="Y1952" s="51" t="s">
        <v>3798</v>
      </c>
      <c r="Z1952" s="40">
        <v>23651</v>
      </c>
      <c r="AA1952" s="52">
        <v>8.1999998092651367</v>
      </c>
      <c r="AB1952" s="19" t="s">
        <v>3789</v>
      </c>
      <c r="AC1952" s="19">
        <v>50</v>
      </c>
      <c r="AD1952" s="19">
        <v>29</v>
      </c>
      <c r="AE1952" s="19">
        <v>11772</v>
      </c>
      <c r="AF1952" s="19">
        <v>137</v>
      </c>
      <c r="AG1952" s="19">
        <v>-3</v>
      </c>
      <c r="AH1952" s="19">
        <v>15800</v>
      </c>
      <c r="AI1952" s="19">
        <v>4441</v>
      </c>
      <c r="AJ1952" s="19"/>
      <c r="AK1952" s="19"/>
      <c r="AL1952" s="19">
        <v>105</v>
      </c>
      <c r="AM1952" s="19">
        <v>30081</v>
      </c>
      <c r="AP1952" s="17">
        <f t="shared" si="706"/>
        <v>2.4950000000000001</v>
      </c>
      <c r="AQ1952" s="17">
        <f t="shared" si="707"/>
        <v>2.3864100000000001</v>
      </c>
      <c r="AR1952" s="17">
        <f t="shared" si="703"/>
        <v>512.08199999999999</v>
      </c>
      <c r="AS1952" s="17">
        <f t="shared" si="702"/>
        <v>3.5044599999999999</v>
      </c>
      <c r="AT1952" s="17">
        <f t="shared" si="708"/>
        <v>520.46786999999995</v>
      </c>
      <c r="AU1952" s="5">
        <f t="shared" si="709"/>
        <v>445.71799999999996</v>
      </c>
      <c r="AV1952" s="5">
        <f t="shared" si="710"/>
        <v>72.787989999999994</v>
      </c>
      <c r="AW1952" s="5"/>
      <c r="AX1952" s="5"/>
      <c r="AY1952" s="5">
        <f t="shared" si="711"/>
        <v>2.1861000000000002</v>
      </c>
      <c r="AZ1952" s="5">
        <f t="shared" si="712"/>
        <v>520.69209000000001</v>
      </c>
      <c r="BA1952" s="7">
        <f t="shared" si="713"/>
        <v>-2.1535595740740872E-4</v>
      </c>
      <c r="BB1952" s="62">
        <f t="shared" si="714"/>
        <v>32331</v>
      </c>
      <c r="BC1952" s="6">
        <f t="shared" si="715"/>
        <v>3.6050759469332817E-2</v>
      </c>
      <c r="BD1952" s="32">
        <f t="shared" si="716"/>
        <v>4.7937637341571157E-3</v>
      </c>
      <c r="BE1952" s="32">
        <f t="shared" si="717"/>
        <v>4.5851245342003535E-3</v>
      </c>
      <c r="BF1952" s="35">
        <f t="shared" si="718"/>
        <v>0.99062111173164258</v>
      </c>
      <c r="BG1952" s="36">
        <f t="shared" si="719"/>
        <v>0.85601069914467098</v>
      </c>
      <c r="BH1952" s="33">
        <f t="shared" si="720"/>
        <v>0.13979085028927554</v>
      </c>
      <c r="BI1952" s="33">
        <f t="shared" si="721"/>
        <v>4.1984505660533468E-3</v>
      </c>
      <c r="CM1952" s="51" t="s">
        <v>3828</v>
      </c>
      <c r="CR1952" s="78" t="s">
        <v>2043</v>
      </c>
      <c r="CS1952" s="78" t="s">
        <v>6954</v>
      </c>
    </row>
    <row r="1953" spans="1:97">
      <c r="A1953" s="20" t="s">
        <v>3590</v>
      </c>
      <c r="B1953" s="16" t="s">
        <v>413</v>
      </c>
      <c r="C1953" s="19">
        <v>49009295</v>
      </c>
      <c r="D1953" s="19" t="s">
        <v>3782</v>
      </c>
      <c r="E1953" s="19" t="s">
        <v>1707</v>
      </c>
      <c r="G1953" s="47"/>
      <c r="H1953" s="47" t="s">
        <v>5226</v>
      </c>
      <c r="I1953" s="47" t="s">
        <v>5459</v>
      </c>
      <c r="J1953" s="47" t="s">
        <v>5486</v>
      </c>
      <c r="K1953" s="23">
        <v>41.213549999999998</v>
      </c>
      <c r="L1953" s="23">
        <v>-109.28037</v>
      </c>
      <c r="M1953" s="61" t="s">
        <v>3264</v>
      </c>
      <c r="N1953" s="19" t="s">
        <v>3863</v>
      </c>
      <c r="P1953" s="19" t="s">
        <v>7126</v>
      </c>
      <c r="Q1953" s="55"/>
      <c r="R1953" s="55">
        <v>591</v>
      </c>
      <c r="S1953" s="55">
        <f>V1953-U1953</f>
        <v>59</v>
      </c>
      <c r="T1953" s="19"/>
      <c r="U1953" s="55">
        <v>4245</v>
      </c>
      <c r="V1953" s="55">
        <v>4304</v>
      </c>
      <c r="W1953" s="55">
        <v>6750</v>
      </c>
      <c r="X1953" s="55"/>
      <c r="Y1953" s="51" t="s">
        <v>3798</v>
      </c>
      <c r="Z1953" s="40">
        <v>21422</v>
      </c>
      <c r="AA1953" s="52">
        <v>8.5</v>
      </c>
      <c r="AB1953" s="19" t="s">
        <v>3837</v>
      </c>
      <c r="AC1953" s="19">
        <v>20</v>
      </c>
      <c r="AD1953" s="19">
        <v>3</v>
      </c>
      <c r="AE1953" s="19">
        <v>744</v>
      </c>
      <c r="AF1953" s="19">
        <v>-3</v>
      </c>
      <c r="AG1953" s="19">
        <v>-3</v>
      </c>
      <c r="AH1953" s="19">
        <v>160</v>
      </c>
      <c r="AI1953" s="19">
        <v>1049</v>
      </c>
      <c r="AJ1953" s="19"/>
      <c r="AK1953" s="19"/>
      <c r="AL1953" s="19">
        <v>514</v>
      </c>
      <c r="AM1953" s="19">
        <v>1994</v>
      </c>
      <c r="AP1953" s="17">
        <f t="shared" si="706"/>
        <v>0.998</v>
      </c>
      <c r="AQ1953" s="17">
        <f t="shared" si="707"/>
        <v>0.24687000000000001</v>
      </c>
      <c r="AR1953" s="17">
        <f t="shared" si="703"/>
        <v>32.363999999999997</v>
      </c>
      <c r="AS1953" s="17">
        <f t="shared" si="702"/>
        <v>0</v>
      </c>
      <c r="AT1953" s="17">
        <f t="shared" si="708"/>
        <v>33.608869999999996</v>
      </c>
      <c r="AU1953" s="5">
        <f t="shared" si="709"/>
        <v>4.5136000000000003</v>
      </c>
      <c r="AV1953" s="5">
        <f t="shared" si="710"/>
        <v>17.193109999999997</v>
      </c>
      <c r="AW1953" s="5"/>
      <c r="AX1953" s="5"/>
      <c r="AY1953" s="5">
        <f t="shared" si="711"/>
        <v>10.70148</v>
      </c>
      <c r="AZ1953" s="5">
        <f t="shared" si="712"/>
        <v>32.408189999999998</v>
      </c>
      <c r="BA1953" s="7">
        <f t="shared" si="713"/>
        <v>1.8187420039607924E-2</v>
      </c>
      <c r="BB1953" s="62">
        <f t="shared" si="714"/>
        <v>2484</v>
      </c>
      <c r="BC1953" s="6">
        <f t="shared" si="715"/>
        <v>0.1094238499330058</v>
      </c>
      <c r="BD1953" s="32">
        <f t="shared" si="716"/>
        <v>2.9694541946813448E-2</v>
      </c>
      <c r="BE1953" s="32">
        <f t="shared" si="717"/>
        <v>7.345382335079996E-3</v>
      </c>
      <c r="BF1953" s="35">
        <f t="shared" si="718"/>
        <v>0.9629600757181066</v>
      </c>
      <c r="BG1953" s="33">
        <f t="shared" si="719"/>
        <v>0.13927343674546466</v>
      </c>
      <c r="BH1953" s="37">
        <f t="shared" si="720"/>
        <v>0.5305174401902728</v>
      </c>
      <c r="BI1953" s="33">
        <f t="shared" si="721"/>
        <v>0.33020912306426248</v>
      </c>
      <c r="CM1953" s="51" t="s">
        <v>3815</v>
      </c>
      <c r="CR1953" s="78" t="s">
        <v>2038</v>
      </c>
      <c r="CS1953" s="78" t="s">
        <v>2038</v>
      </c>
    </row>
    <row r="1954" spans="1:97">
      <c r="A1954" s="20" t="s">
        <v>3590</v>
      </c>
      <c r="B1954" s="16" t="s">
        <v>5275</v>
      </c>
      <c r="C1954" s="19">
        <v>49015678</v>
      </c>
      <c r="D1954" s="19" t="s">
        <v>3782</v>
      </c>
      <c r="E1954" s="19" t="s">
        <v>1707</v>
      </c>
      <c r="G1954" s="47"/>
      <c r="H1954" s="47" t="s">
        <v>3844</v>
      </c>
      <c r="I1954" s="47" t="s">
        <v>5461</v>
      </c>
      <c r="J1954" s="47" t="s">
        <v>5487</v>
      </c>
      <c r="K1954" s="23">
        <v>41.372999999999998</v>
      </c>
      <c r="L1954" s="23">
        <v>-109.29940000000001</v>
      </c>
      <c r="M1954" s="61" t="s">
        <v>3285</v>
      </c>
      <c r="N1954" s="19" t="s">
        <v>3286</v>
      </c>
      <c r="P1954" s="19" t="s">
        <v>7126</v>
      </c>
      <c r="Q1954" s="55"/>
      <c r="R1954" s="55">
        <v>1164</v>
      </c>
      <c r="S1954" s="55">
        <f>V1954-U1954</f>
        <v>107</v>
      </c>
      <c r="T1954" s="19"/>
      <c r="U1954" s="55">
        <v>3024</v>
      </c>
      <c r="V1954" s="55">
        <v>3131</v>
      </c>
      <c r="W1954" s="55">
        <v>11175</v>
      </c>
      <c r="X1954" s="55"/>
      <c r="Y1954" s="51" t="s">
        <v>3798</v>
      </c>
      <c r="AA1954" s="52">
        <v>8.8999996185302734</v>
      </c>
      <c r="AB1954" s="19" t="s">
        <v>3837</v>
      </c>
      <c r="AC1954" s="19">
        <v>20</v>
      </c>
      <c r="AD1954" s="19">
        <v>8</v>
      </c>
      <c r="AE1954" s="19">
        <v>1274</v>
      </c>
      <c r="AF1954" s="19">
        <v>-3</v>
      </c>
      <c r="AG1954" s="19">
        <v>-3</v>
      </c>
      <c r="AH1954" s="19">
        <v>1128</v>
      </c>
      <c r="AI1954" s="19">
        <v>854</v>
      </c>
      <c r="AJ1954" s="19"/>
      <c r="AK1954" s="19"/>
      <c r="AL1954" s="19">
        <v>292</v>
      </c>
      <c r="AM1954" s="19">
        <v>3299</v>
      </c>
      <c r="AP1954" s="17">
        <f t="shared" si="706"/>
        <v>0.998</v>
      </c>
      <c r="AQ1954" s="17">
        <f t="shared" si="707"/>
        <v>0.65832000000000002</v>
      </c>
      <c r="AR1954" s="17">
        <f t="shared" si="703"/>
        <v>55.418999999999997</v>
      </c>
      <c r="AS1954" s="17">
        <f t="shared" si="702"/>
        <v>0</v>
      </c>
      <c r="AT1954" s="17">
        <f t="shared" si="708"/>
        <v>57.075319999999998</v>
      </c>
      <c r="AU1954" s="5">
        <f t="shared" si="709"/>
        <v>31.820879999999999</v>
      </c>
      <c r="AV1954" s="5">
        <f t="shared" si="710"/>
        <v>13.997059999999999</v>
      </c>
      <c r="AW1954" s="5"/>
      <c r="AX1954" s="5"/>
      <c r="AY1954" s="5">
        <f t="shared" si="711"/>
        <v>6.0794400000000008</v>
      </c>
      <c r="AZ1954" s="5">
        <f t="shared" si="712"/>
        <v>51.897379999999998</v>
      </c>
      <c r="BA1954" s="7">
        <f t="shared" si="713"/>
        <v>4.7515937477918775E-2</v>
      </c>
      <c r="BB1954" s="62">
        <f t="shared" si="714"/>
        <v>3570</v>
      </c>
      <c r="BC1954" s="6">
        <f t="shared" si="715"/>
        <v>3.9452613189692821E-2</v>
      </c>
      <c r="BD1954" s="32">
        <f t="shared" si="716"/>
        <v>1.748566630901062E-2</v>
      </c>
      <c r="BE1954" s="32">
        <f t="shared" si="717"/>
        <v>1.1534232309166205E-2</v>
      </c>
      <c r="BF1954" s="35">
        <f t="shared" si="718"/>
        <v>0.97098010138182311</v>
      </c>
      <c r="BG1954" s="37">
        <f t="shared" si="719"/>
        <v>0.6131500279975598</v>
      </c>
      <c r="BH1954" s="33">
        <f t="shared" si="720"/>
        <v>0.26970648614631415</v>
      </c>
      <c r="BI1954" s="33">
        <f t="shared" si="721"/>
        <v>0.11714348585612609</v>
      </c>
      <c r="CM1954" s="51" t="s">
        <v>3815</v>
      </c>
      <c r="CR1954" s="78" t="s">
        <v>2038</v>
      </c>
      <c r="CS1954" s="78" t="s">
        <v>2038</v>
      </c>
    </row>
    <row r="1955" spans="1:97">
      <c r="A1955" s="63" t="s">
        <v>3591</v>
      </c>
      <c r="B1955" s="63" t="s">
        <v>813</v>
      </c>
      <c r="C1955" s="63">
        <v>4993</v>
      </c>
      <c r="D1955" s="19" t="s">
        <v>3782</v>
      </c>
      <c r="E1955" s="63" t="s">
        <v>1707</v>
      </c>
      <c r="F1955" s="63" t="s">
        <v>1072</v>
      </c>
      <c r="G1955" s="65" t="s">
        <v>259</v>
      </c>
      <c r="H1955" s="65">
        <v>14</v>
      </c>
      <c r="I1955" s="65">
        <v>18</v>
      </c>
      <c r="J1955" s="65">
        <v>199</v>
      </c>
      <c r="K1955" s="23">
        <v>41.540655999999998</v>
      </c>
      <c r="L1955" s="23">
        <v>-108.641938</v>
      </c>
      <c r="M1955" s="61" t="s">
        <v>814</v>
      </c>
      <c r="N1955" s="63" t="s">
        <v>815</v>
      </c>
      <c r="O1955" s="63"/>
      <c r="P1955" s="63" t="s">
        <v>7126</v>
      </c>
      <c r="Q1955" s="63"/>
      <c r="R1955" s="63"/>
      <c r="S1955" s="55">
        <f>IF(U1955&gt;0,V1955-U1955,"")</f>
        <v>15</v>
      </c>
      <c r="T1955" s="63"/>
      <c r="U1955" s="66">
        <v>2727</v>
      </c>
      <c r="V1955" s="63">
        <v>2742</v>
      </c>
      <c r="W1955" s="66">
        <v>3119</v>
      </c>
      <c r="X1955" s="66"/>
      <c r="Y1955" s="63"/>
      <c r="Z1955" s="64">
        <v>38973</v>
      </c>
      <c r="AA1955" s="63">
        <v>8.08</v>
      </c>
      <c r="AB1955" s="63"/>
      <c r="AC1955" s="63">
        <v>74</v>
      </c>
      <c r="AD1955" s="63">
        <v>32</v>
      </c>
      <c r="AE1955" s="63">
        <v>14237</v>
      </c>
      <c r="AF1955" s="63">
        <v>0</v>
      </c>
      <c r="AG1955" s="63"/>
      <c r="AH1955" s="63">
        <v>20800</v>
      </c>
      <c r="AI1955" s="63">
        <v>2400</v>
      </c>
      <c r="AJ1955" s="63">
        <v>0</v>
      </c>
      <c r="AK1955" s="63">
        <v>0</v>
      </c>
      <c r="AL1955" s="63">
        <v>0</v>
      </c>
      <c r="AM1955" s="63">
        <v>37543</v>
      </c>
      <c r="AN1955" s="63"/>
      <c r="AO1955" s="63" t="s">
        <v>5682</v>
      </c>
      <c r="AP1955" s="17">
        <f t="shared" si="706"/>
        <v>3.6926000000000001</v>
      </c>
      <c r="AQ1955" s="17">
        <f t="shared" si="707"/>
        <v>2.6332800000000001</v>
      </c>
      <c r="AR1955" s="17">
        <f t="shared" si="703"/>
        <v>619.30949999999996</v>
      </c>
      <c r="AS1955" s="17">
        <f t="shared" si="702"/>
        <v>0</v>
      </c>
      <c r="AT1955" s="17">
        <f t="shared" si="708"/>
        <v>625.63537999999994</v>
      </c>
      <c r="AU1955" s="5">
        <f t="shared" si="709"/>
        <v>586.76800000000003</v>
      </c>
      <c r="AV1955" s="5">
        <f t="shared" si="710"/>
        <v>39.335999999999999</v>
      </c>
      <c r="AW1955" s="5">
        <f>IF(AJ1955&gt;0,AJ1955*0.03333,0)</f>
        <v>0</v>
      </c>
      <c r="AX1955" s="5">
        <f>IF(AK1955&gt;0,AK1955*0.0588,0)</f>
        <v>0</v>
      </c>
      <c r="AY1955" s="5">
        <f t="shared" si="711"/>
        <v>0</v>
      </c>
      <c r="AZ1955" s="5">
        <f t="shared" si="712"/>
        <v>626.10400000000004</v>
      </c>
      <c r="BA1955" s="7">
        <f t="shared" si="713"/>
        <v>-3.7437505561269542E-4</v>
      </c>
      <c r="BB1955" s="62">
        <f t="shared" si="714"/>
        <v>37543</v>
      </c>
      <c r="BC1955" s="28">
        <f t="shared" si="715"/>
        <v>0</v>
      </c>
      <c r="BD1955" s="32">
        <f t="shared" si="716"/>
        <v>5.9021598171126455E-3</v>
      </c>
      <c r="BE1955" s="32">
        <f t="shared" si="717"/>
        <v>4.2089691283124049E-3</v>
      </c>
      <c r="BF1955" s="35">
        <f t="shared" si="718"/>
        <v>0.98988887105457501</v>
      </c>
      <c r="BG1955" s="36">
        <f t="shared" si="719"/>
        <v>0.9371733769469609</v>
      </c>
      <c r="BH1955" s="33">
        <f t="shared" si="720"/>
        <v>6.2826623053039099E-2</v>
      </c>
      <c r="BI1955" s="33">
        <f t="shared" si="721"/>
        <v>0</v>
      </c>
      <c r="BJ1955" s="63">
        <v>0</v>
      </c>
      <c r="BK1955" s="63">
        <v>0</v>
      </c>
      <c r="BL1955" s="63">
        <v>0</v>
      </c>
      <c r="BM1955" s="63">
        <v>0</v>
      </c>
      <c r="BN1955" s="63">
        <v>0</v>
      </c>
      <c r="BO1955" s="63">
        <v>0</v>
      </c>
      <c r="BP1955" s="63">
        <v>0</v>
      </c>
      <c r="BQ1955" s="63">
        <v>0</v>
      </c>
      <c r="BR1955" s="63">
        <v>0</v>
      </c>
      <c r="BS1955" s="63">
        <v>0</v>
      </c>
      <c r="BT1955" s="63">
        <v>0</v>
      </c>
      <c r="BU1955" s="63">
        <v>0</v>
      </c>
      <c r="BV1955" s="63">
        <v>0</v>
      </c>
      <c r="BW1955" s="63">
        <v>0</v>
      </c>
      <c r="BX1955" s="63"/>
      <c r="BY1955" s="63"/>
      <c r="BZ1955" s="63"/>
      <c r="CA1955" s="63"/>
      <c r="CB1955" s="63"/>
      <c r="CC1955" s="63"/>
      <c r="CD1955" s="63"/>
      <c r="CE1955" s="63"/>
      <c r="CF1955" s="63"/>
      <c r="CG1955" s="63"/>
      <c r="CH1955" s="63"/>
      <c r="CI1955" s="63"/>
      <c r="CJ1955" s="63"/>
      <c r="CK1955" s="63"/>
      <c r="CL1955" s="63"/>
      <c r="CM1955" s="63"/>
      <c r="CN1955" s="63">
        <v>20060913</v>
      </c>
      <c r="CO1955" s="63" t="s">
        <v>5684</v>
      </c>
      <c r="CP1955" s="66" t="s">
        <v>816</v>
      </c>
      <c r="CQ1955" s="64">
        <v>38975</v>
      </c>
      <c r="CR1955" s="78" t="s">
        <v>2038</v>
      </c>
      <c r="CS1955" s="78" t="s">
        <v>2038</v>
      </c>
    </row>
    <row r="1956" spans="1:97">
      <c r="A1956" s="20" t="s">
        <v>3590</v>
      </c>
      <c r="B1956" s="16" t="s">
        <v>5277</v>
      </c>
      <c r="C1956" s="19">
        <v>49008404</v>
      </c>
      <c r="D1956" s="19" t="s">
        <v>3782</v>
      </c>
      <c r="E1956" s="19" t="s">
        <v>1707</v>
      </c>
      <c r="F1956" s="19" t="s">
        <v>2528</v>
      </c>
      <c r="G1956" s="47"/>
      <c r="H1956" s="47" t="s">
        <v>7072</v>
      </c>
      <c r="I1956" s="47" t="s">
        <v>5444</v>
      </c>
      <c r="J1956" s="47" t="s">
        <v>5485</v>
      </c>
      <c r="K1956" s="23">
        <v>42.033380000000001</v>
      </c>
      <c r="L1956" s="23">
        <v>-109.13368</v>
      </c>
      <c r="M1956" s="61" t="s">
        <v>1751</v>
      </c>
      <c r="N1956" s="19" t="s">
        <v>1752</v>
      </c>
      <c r="P1956" s="19" t="s">
        <v>7126</v>
      </c>
      <c r="Q1956" s="55"/>
      <c r="R1956" s="55">
        <v>2171</v>
      </c>
      <c r="S1956" s="55">
        <f>V1956-U1956</f>
        <v>32</v>
      </c>
      <c r="T1956" s="31" t="s">
        <v>2505</v>
      </c>
      <c r="U1956" s="55">
        <v>1192</v>
      </c>
      <c r="V1956" s="55">
        <v>1224</v>
      </c>
      <c r="W1956" s="55">
        <v>5500</v>
      </c>
      <c r="X1956" s="55"/>
      <c r="Y1956" s="51" t="s">
        <v>3798</v>
      </c>
      <c r="Z1956" s="40">
        <v>23326</v>
      </c>
      <c r="AA1956" s="52">
        <v>8.8999996185302734</v>
      </c>
      <c r="AB1956" s="19" t="s">
        <v>3789</v>
      </c>
      <c r="AC1956" s="19">
        <v>11</v>
      </c>
      <c r="AD1956" s="19">
        <v>5</v>
      </c>
      <c r="AE1956" s="19">
        <v>983</v>
      </c>
      <c r="AF1956" s="19">
        <v>12</v>
      </c>
      <c r="AG1956" s="19">
        <v>-3</v>
      </c>
      <c r="AH1956" s="19">
        <v>530</v>
      </c>
      <c r="AI1956" s="19">
        <v>952</v>
      </c>
      <c r="AJ1956" s="19"/>
      <c r="AK1956" s="19"/>
      <c r="AL1956" s="19">
        <v>500</v>
      </c>
      <c r="AM1956" s="19">
        <v>2607</v>
      </c>
      <c r="AP1956" s="17">
        <f t="shared" si="706"/>
        <v>0.54889999999999994</v>
      </c>
      <c r="AQ1956" s="17">
        <f t="shared" si="707"/>
        <v>0.41144999999999998</v>
      </c>
      <c r="AR1956" s="17">
        <f t="shared" si="703"/>
        <v>42.7605</v>
      </c>
      <c r="AS1956" s="17">
        <f t="shared" si="702"/>
        <v>0.30696000000000001</v>
      </c>
      <c r="AT1956" s="17">
        <f t="shared" si="708"/>
        <v>44.027809999999995</v>
      </c>
      <c r="AU1956" s="5">
        <f t="shared" si="709"/>
        <v>14.9513</v>
      </c>
      <c r="AV1956" s="5">
        <f t="shared" si="710"/>
        <v>15.603279999999998</v>
      </c>
      <c r="AW1956" s="5"/>
      <c r="AX1956" s="5"/>
      <c r="AY1956" s="5">
        <f t="shared" si="711"/>
        <v>10.41</v>
      </c>
      <c r="AZ1956" s="5">
        <f t="shared" si="712"/>
        <v>40.964579999999998</v>
      </c>
      <c r="BA1956" s="7">
        <f t="shared" si="713"/>
        <v>3.6041226749830159E-2</v>
      </c>
      <c r="BB1956" s="62">
        <f t="shared" si="714"/>
        <v>2990</v>
      </c>
      <c r="BC1956" s="6">
        <f t="shared" si="715"/>
        <v>6.8429515812042166E-2</v>
      </c>
      <c r="BD1956" s="32">
        <f t="shared" si="716"/>
        <v>1.2467120213337889E-2</v>
      </c>
      <c r="BE1956" s="32">
        <f t="shared" si="717"/>
        <v>9.3452297536488881E-3</v>
      </c>
      <c r="BF1956" s="35">
        <f t="shared" si="718"/>
        <v>0.97818765003301322</v>
      </c>
      <c r="BG1956" s="33">
        <f t="shared" si="719"/>
        <v>0.36498116177439144</v>
      </c>
      <c r="BH1956" s="37">
        <f t="shared" si="720"/>
        <v>0.38089686260667138</v>
      </c>
      <c r="BI1956" s="33">
        <f t="shared" si="721"/>
        <v>0.25412197561893718</v>
      </c>
      <c r="CM1956" s="51" t="s">
        <v>1650</v>
      </c>
      <c r="CR1956" s="78" t="s">
        <v>2038</v>
      </c>
      <c r="CS1956" s="78" t="s">
        <v>2038</v>
      </c>
    </row>
    <row r="1957" spans="1:97">
      <c r="A1957" s="20" t="s">
        <v>3590</v>
      </c>
      <c r="B1957" s="16" t="s">
        <v>5277</v>
      </c>
      <c r="C1957" s="19">
        <v>49008405</v>
      </c>
      <c r="D1957" s="19" t="s">
        <v>3782</v>
      </c>
      <c r="E1957" s="19" t="s">
        <v>1707</v>
      </c>
      <c r="F1957" s="19" t="s">
        <v>2528</v>
      </c>
      <c r="G1957" s="47"/>
      <c r="H1957" s="47" t="s">
        <v>7072</v>
      </c>
      <c r="I1957" s="47" t="s">
        <v>5444</v>
      </c>
      <c r="J1957" s="47" t="s">
        <v>5485</v>
      </c>
      <c r="K1957" s="23">
        <v>42.033380000000001</v>
      </c>
      <c r="L1957" s="23">
        <v>-109.13368</v>
      </c>
      <c r="M1957" s="61" t="s">
        <v>1751</v>
      </c>
      <c r="N1957" s="19" t="s">
        <v>1752</v>
      </c>
      <c r="P1957" s="19" t="s">
        <v>7126</v>
      </c>
      <c r="Q1957" s="55"/>
      <c r="R1957" s="55">
        <v>2171</v>
      </c>
      <c r="S1957" s="55">
        <f>V1957-U1957</f>
        <v>32</v>
      </c>
      <c r="T1957" s="31" t="s">
        <v>2505</v>
      </c>
      <c r="U1957" s="55">
        <v>1192</v>
      </c>
      <c r="V1957" s="55">
        <v>1224</v>
      </c>
      <c r="W1957" s="55">
        <v>5500</v>
      </c>
      <c r="X1957" s="55"/>
      <c r="Y1957" s="51" t="s">
        <v>3798</v>
      </c>
      <c r="Z1957" s="40">
        <v>23326</v>
      </c>
      <c r="AA1957" s="52">
        <v>8.6000003814697266</v>
      </c>
      <c r="AB1957" s="19" t="s">
        <v>3789</v>
      </c>
      <c r="AC1957" s="19">
        <v>11</v>
      </c>
      <c r="AD1957" s="19">
        <v>5</v>
      </c>
      <c r="AE1957" s="19">
        <v>1180</v>
      </c>
      <c r="AF1957" s="19">
        <v>10</v>
      </c>
      <c r="AG1957" s="19">
        <v>-3</v>
      </c>
      <c r="AH1957" s="19">
        <v>820</v>
      </c>
      <c r="AI1957" s="19">
        <v>1403</v>
      </c>
      <c r="AJ1957" s="19"/>
      <c r="AK1957" s="19"/>
      <c r="AL1957" s="19">
        <v>220</v>
      </c>
      <c r="AM1957" s="19">
        <v>2998</v>
      </c>
      <c r="AP1957" s="17">
        <f t="shared" si="706"/>
        <v>0.54889999999999994</v>
      </c>
      <c r="AQ1957" s="17">
        <f t="shared" si="707"/>
        <v>0.41144999999999998</v>
      </c>
      <c r="AR1957" s="17">
        <f t="shared" si="703"/>
        <v>51.33</v>
      </c>
      <c r="AS1957" s="17">
        <f t="shared" si="702"/>
        <v>0.25579999999999997</v>
      </c>
      <c r="AT1957" s="17">
        <f t="shared" si="708"/>
        <v>52.546149999999997</v>
      </c>
      <c r="AU1957" s="5">
        <f t="shared" si="709"/>
        <v>23.132199999999997</v>
      </c>
      <c r="AV1957" s="5">
        <f t="shared" si="710"/>
        <v>22.995169999999998</v>
      </c>
      <c r="AW1957" s="5"/>
      <c r="AX1957" s="5"/>
      <c r="AY1957" s="5">
        <f t="shared" si="711"/>
        <v>4.5804</v>
      </c>
      <c r="AZ1957" s="5">
        <f t="shared" si="712"/>
        <v>50.707769999999996</v>
      </c>
      <c r="BA1957" s="7">
        <f t="shared" si="713"/>
        <v>1.7804457206079934E-2</v>
      </c>
      <c r="BB1957" s="62">
        <f t="shared" si="714"/>
        <v>3646</v>
      </c>
      <c r="BC1957" s="6">
        <f t="shared" si="715"/>
        <v>9.7531607465382295E-2</v>
      </c>
      <c r="BD1957" s="32">
        <f t="shared" si="716"/>
        <v>1.0446055515009187E-2</v>
      </c>
      <c r="BE1957" s="32">
        <f t="shared" si="717"/>
        <v>7.8302596860093457E-3</v>
      </c>
      <c r="BF1957" s="35">
        <f t="shared" si="718"/>
        <v>0.98172368479898153</v>
      </c>
      <c r="BG1957" s="37">
        <f t="shared" si="719"/>
        <v>0.45618649765114888</v>
      </c>
      <c r="BH1957" s="33">
        <f t="shared" si="720"/>
        <v>0.45348415045662627</v>
      </c>
      <c r="BI1957" s="33">
        <f t="shared" si="721"/>
        <v>9.032935189222481E-2</v>
      </c>
      <c r="CM1957" s="51" t="s">
        <v>5233</v>
      </c>
      <c r="CR1957" s="78" t="s">
        <v>2038</v>
      </c>
      <c r="CS1957" s="78" t="s">
        <v>2038</v>
      </c>
    </row>
    <row r="1958" spans="1:97">
      <c r="A1958" s="63" t="s">
        <v>3591</v>
      </c>
      <c r="B1958" s="63" t="s">
        <v>424</v>
      </c>
      <c r="C1958" s="63">
        <v>559</v>
      </c>
      <c r="D1958" s="19" t="s">
        <v>3782</v>
      </c>
      <c r="E1958" s="63" t="s">
        <v>1707</v>
      </c>
      <c r="F1958" s="63"/>
      <c r="G1958" s="65" t="s">
        <v>278</v>
      </c>
      <c r="H1958" s="65">
        <v>7</v>
      </c>
      <c r="I1958" s="65">
        <v>19</v>
      </c>
      <c r="J1958" s="65">
        <v>92</v>
      </c>
      <c r="K1958" s="23">
        <v>41.71602</v>
      </c>
      <c r="L1958" s="23">
        <v>-108.73132</v>
      </c>
      <c r="M1958" s="61" t="s">
        <v>916</v>
      </c>
      <c r="N1958" s="63" t="s">
        <v>917</v>
      </c>
      <c r="O1958" s="63"/>
      <c r="P1958" s="63" t="s">
        <v>7126</v>
      </c>
      <c r="Q1958" s="63"/>
      <c r="R1958" s="63"/>
      <c r="S1958" s="55" t="str">
        <f>IF(U1958&gt;0,V1958-U1958,"")</f>
        <v/>
      </c>
      <c r="T1958" s="63"/>
      <c r="U1958" s="66"/>
      <c r="V1958" s="63"/>
      <c r="W1958" s="66">
        <v>9542</v>
      </c>
      <c r="X1958" s="66"/>
      <c r="Y1958" s="63"/>
      <c r="Z1958" s="64">
        <v>30938</v>
      </c>
      <c r="AA1958" s="63">
        <v>8.7799999999999994</v>
      </c>
      <c r="AB1958" s="63"/>
      <c r="AC1958" s="63">
        <v>10</v>
      </c>
      <c r="AD1958" s="63">
        <v>8</v>
      </c>
      <c r="AE1958" s="63">
        <v>5162</v>
      </c>
      <c r="AF1958" s="63">
        <v>195</v>
      </c>
      <c r="AG1958" s="63"/>
      <c r="AH1958" s="63">
        <v>5355</v>
      </c>
      <c r="AI1958" s="63">
        <v>2745</v>
      </c>
      <c r="AJ1958" s="63">
        <v>156</v>
      </c>
      <c r="AK1958" s="63">
        <v>0</v>
      </c>
      <c r="AL1958" s="63">
        <v>16</v>
      </c>
      <c r="AM1958" s="63">
        <v>12255</v>
      </c>
      <c r="AN1958" s="63"/>
      <c r="AO1958" s="63" t="s">
        <v>3433</v>
      </c>
      <c r="AP1958" s="17">
        <f t="shared" si="706"/>
        <v>0.499</v>
      </c>
      <c r="AQ1958" s="17">
        <f t="shared" si="707"/>
        <v>0.65832000000000002</v>
      </c>
      <c r="AR1958" s="17">
        <f t="shared" si="703"/>
        <v>224.547</v>
      </c>
      <c r="AS1958" s="17">
        <f t="shared" si="702"/>
        <v>4.9880999999999993</v>
      </c>
      <c r="AT1958" s="17">
        <f t="shared" si="708"/>
        <v>230.69242</v>
      </c>
      <c r="AU1958" s="5">
        <f t="shared" si="709"/>
        <v>151.06455</v>
      </c>
      <c r="AV1958" s="5">
        <f t="shared" si="710"/>
        <v>44.990549999999999</v>
      </c>
      <c r="AW1958" s="5">
        <f>IF(AJ1958&gt;0,AJ1958*0.03333,0)</f>
        <v>5.1994799999999994</v>
      </c>
      <c r="AX1958" s="5">
        <f>IF(AK1958&gt;0,AK1958*0.0588,0)</f>
        <v>0</v>
      </c>
      <c r="AY1958" s="5">
        <f t="shared" si="711"/>
        <v>0.33312000000000003</v>
      </c>
      <c r="AZ1958" s="5">
        <f t="shared" si="712"/>
        <v>201.58769999999998</v>
      </c>
      <c r="BA1958" s="7">
        <f t="shared" si="713"/>
        <v>6.7328379570173194E-2</v>
      </c>
      <c r="BB1958" s="62">
        <f t="shared" si="714"/>
        <v>13647</v>
      </c>
      <c r="BC1958" s="28">
        <f t="shared" si="715"/>
        <v>5.3741023859161456E-2</v>
      </c>
      <c r="BD1958" s="32">
        <f t="shared" si="716"/>
        <v>2.1630532984135325E-3</v>
      </c>
      <c r="BE1958" s="32">
        <f t="shared" si="717"/>
        <v>2.8536698344921781E-3</v>
      </c>
      <c r="BF1958" s="35">
        <f t="shared" si="718"/>
        <v>0.99498327686709431</v>
      </c>
      <c r="BG1958" s="36">
        <f t="shared" si="719"/>
        <v>0.74937384572570653</v>
      </c>
      <c r="BH1958" s="33">
        <f t="shared" si="720"/>
        <v>0.22318102741387497</v>
      </c>
      <c r="BI1958" s="33">
        <f t="shared" si="721"/>
        <v>1.6524817734415347E-3</v>
      </c>
      <c r="BJ1958" s="63">
        <v>0</v>
      </c>
      <c r="BK1958" s="63">
        <v>0</v>
      </c>
      <c r="BL1958" s="63">
        <v>0</v>
      </c>
      <c r="BM1958" s="63">
        <v>0</v>
      </c>
      <c r="BN1958" s="63">
        <v>0</v>
      </c>
      <c r="BO1958" s="63"/>
      <c r="BP1958" s="63">
        <v>0</v>
      </c>
      <c r="BQ1958" s="63">
        <v>0</v>
      </c>
      <c r="BR1958" s="63">
        <v>0</v>
      </c>
      <c r="BS1958" s="63">
        <v>0</v>
      </c>
      <c r="BT1958" s="63">
        <v>0</v>
      </c>
      <c r="BU1958" s="63">
        <v>0</v>
      </c>
      <c r="BV1958" s="63">
        <v>0</v>
      </c>
      <c r="BW1958" s="63">
        <v>0</v>
      </c>
      <c r="BX1958" s="63"/>
      <c r="BY1958" s="63"/>
      <c r="BZ1958" s="63"/>
      <c r="CA1958" s="63"/>
      <c r="CB1958" s="63"/>
      <c r="CC1958" s="63"/>
      <c r="CD1958" s="63"/>
      <c r="CE1958" s="63"/>
      <c r="CF1958" s="63"/>
      <c r="CG1958" s="63"/>
      <c r="CH1958" s="63"/>
      <c r="CI1958" s="63"/>
      <c r="CJ1958" s="63"/>
      <c r="CK1958" s="63"/>
      <c r="CL1958" s="63"/>
      <c r="CM1958" s="63"/>
      <c r="CN1958" s="63">
        <v>19840913</v>
      </c>
      <c r="CO1958" s="63"/>
      <c r="CP1958" s="66"/>
      <c r="CQ1958" s="63"/>
      <c r="CR1958" s="78" t="s">
        <v>2042</v>
      </c>
      <c r="CS1958" s="78" t="s">
        <v>2042</v>
      </c>
    </row>
    <row r="1959" spans="1:97">
      <c r="A1959" s="63" t="s">
        <v>3591</v>
      </c>
      <c r="B1959" s="63" t="s">
        <v>4547</v>
      </c>
      <c r="C1959" s="63">
        <v>3840</v>
      </c>
      <c r="D1959" s="19" t="s">
        <v>3782</v>
      </c>
      <c r="E1959" s="63" t="s">
        <v>1707</v>
      </c>
      <c r="F1959" s="63" t="s">
        <v>1717</v>
      </c>
      <c r="G1959" s="65" t="s">
        <v>3604</v>
      </c>
      <c r="H1959" s="65">
        <v>14</v>
      </c>
      <c r="I1959" s="65">
        <v>20</v>
      </c>
      <c r="J1959" s="65">
        <v>94</v>
      </c>
      <c r="K1959" s="23">
        <v>41.706442000000003</v>
      </c>
      <c r="L1959" s="23">
        <v>-107.962737</v>
      </c>
      <c r="M1959" s="61" t="s">
        <v>4548</v>
      </c>
      <c r="N1959" s="63" t="s">
        <v>4549</v>
      </c>
      <c r="O1959" s="63"/>
      <c r="P1959" s="63" t="s">
        <v>4550</v>
      </c>
      <c r="Q1959" s="63"/>
      <c r="R1959" s="63"/>
      <c r="S1959" s="55"/>
      <c r="T1959" s="63"/>
      <c r="U1959" s="66" t="s">
        <v>4551</v>
      </c>
      <c r="V1959" s="63"/>
      <c r="W1959" s="66">
        <v>10360</v>
      </c>
      <c r="X1959" s="66">
        <v>10268</v>
      </c>
      <c r="Y1959" s="63"/>
      <c r="Z1959" s="64">
        <v>34899</v>
      </c>
      <c r="AA1959" s="63">
        <v>7.01</v>
      </c>
      <c r="AB1959" s="63"/>
      <c r="AC1959" s="63">
        <v>28</v>
      </c>
      <c r="AD1959" s="63">
        <v>11</v>
      </c>
      <c r="AE1959" s="63">
        <v>6172</v>
      </c>
      <c r="AF1959" s="63">
        <v>94</v>
      </c>
      <c r="AG1959" s="63"/>
      <c r="AH1959" s="63">
        <v>7920</v>
      </c>
      <c r="AI1959" s="63">
        <v>2728</v>
      </c>
      <c r="AJ1959" s="63"/>
      <c r="AK1959" s="63"/>
      <c r="AL1959" s="63">
        <v>11</v>
      </c>
      <c r="AM1959" s="63">
        <v>16964</v>
      </c>
      <c r="AN1959" s="63"/>
      <c r="AO1959" s="63" t="s">
        <v>6075</v>
      </c>
      <c r="AP1959" s="17">
        <f t="shared" si="706"/>
        <v>1.3972</v>
      </c>
      <c r="AQ1959" s="17">
        <f t="shared" si="707"/>
        <v>0.90519000000000005</v>
      </c>
      <c r="AR1959" s="17">
        <f t="shared" si="703"/>
        <v>268.48199999999997</v>
      </c>
      <c r="AS1959" s="17">
        <f t="shared" si="702"/>
        <v>2.4045199999999998</v>
      </c>
      <c r="AT1959" s="17">
        <f t="shared" si="708"/>
        <v>273.18890999999996</v>
      </c>
      <c r="AU1959" s="5">
        <f t="shared" si="709"/>
        <v>223.42319999999998</v>
      </c>
      <c r="AV1959" s="5">
        <f t="shared" si="710"/>
        <v>44.711919999999992</v>
      </c>
      <c r="AW1959" s="5">
        <f>IF(AJ1959&gt;0,AJ1959*0.03333,0)</f>
        <v>0</v>
      </c>
      <c r="AX1959" s="5">
        <f>IF(AK1959&gt;0,AK1959*0.0588,0)</f>
        <v>0</v>
      </c>
      <c r="AY1959" s="5">
        <f t="shared" si="711"/>
        <v>0.22902000000000003</v>
      </c>
      <c r="AZ1959" s="5">
        <f t="shared" si="712"/>
        <v>268.36413999999996</v>
      </c>
      <c r="BA1959" s="7">
        <f t="shared" si="713"/>
        <v>8.9091364179372662E-3</v>
      </c>
      <c r="BB1959" s="62">
        <f t="shared" si="714"/>
        <v>16964</v>
      </c>
      <c r="BC1959" s="28">
        <f t="shared" si="715"/>
        <v>0</v>
      </c>
      <c r="BD1959" s="32">
        <f t="shared" si="716"/>
        <v>5.1144096588693891E-3</v>
      </c>
      <c r="BE1959" s="32">
        <f t="shared" si="717"/>
        <v>3.313421470878888E-3</v>
      </c>
      <c r="BF1959" s="35">
        <f t="shared" si="718"/>
        <v>0.99157216887025168</v>
      </c>
      <c r="BG1959" s="36">
        <f t="shared" si="719"/>
        <v>0.83253746197237832</v>
      </c>
      <c r="BH1959" s="33">
        <f t="shared" si="720"/>
        <v>0.16660914532023541</v>
      </c>
      <c r="BI1959" s="33">
        <f t="shared" si="721"/>
        <v>8.5339270738631491E-4</v>
      </c>
      <c r="BJ1959" s="63"/>
      <c r="BK1959" s="63">
        <v>6.26</v>
      </c>
      <c r="BL1959" s="63"/>
      <c r="BM1959" s="63"/>
      <c r="BN1959" s="63"/>
      <c r="BO1959" s="63">
        <v>250.23</v>
      </c>
      <c r="BP1959" s="63"/>
      <c r="BQ1959" s="63"/>
      <c r="BR1959" s="63"/>
      <c r="BS1959" s="63"/>
      <c r="BT1959" s="63"/>
      <c r="BU1959" s="63"/>
      <c r="BV1959" s="63"/>
      <c r="BW1959" s="63"/>
      <c r="BX1959" s="63"/>
      <c r="BY1959" s="63"/>
      <c r="BZ1959" s="63"/>
      <c r="CA1959" s="63"/>
      <c r="CB1959" s="63"/>
      <c r="CC1959" s="63"/>
      <c r="CD1959" s="63"/>
      <c r="CE1959" s="63"/>
      <c r="CF1959" s="63"/>
      <c r="CG1959" s="63"/>
      <c r="CH1959" s="63"/>
      <c r="CI1959" s="63"/>
      <c r="CJ1959" s="63"/>
      <c r="CK1959" s="63"/>
      <c r="CL1959" s="63"/>
      <c r="CM1959" s="63"/>
      <c r="CN1959" s="63">
        <v>19950719</v>
      </c>
      <c r="CO1959" s="63" t="s">
        <v>4552</v>
      </c>
      <c r="CP1959" s="66"/>
      <c r="CQ1959" s="64">
        <v>34905</v>
      </c>
      <c r="CR1959" s="78" t="s">
        <v>2043</v>
      </c>
      <c r="CS1959" s="78" t="s">
        <v>6954</v>
      </c>
    </row>
    <row r="1960" spans="1:97">
      <c r="A1960" s="63" t="s">
        <v>3591</v>
      </c>
      <c r="B1960" s="63" t="s">
        <v>660</v>
      </c>
      <c r="C1960" s="63">
        <v>3852</v>
      </c>
      <c r="D1960" s="19" t="s">
        <v>3782</v>
      </c>
      <c r="E1960" s="63" t="s">
        <v>1707</v>
      </c>
      <c r="F1960" s="63" t="s">
        <v>2314</v>
      </c>
      <c r="G1960" s="65" t="s">
        <v>3612</v>
      </c>
      <c r="H1960" s="65">
        <v>10</v>
      </c>
      <c r="I1960" s="65">
        <v>22</v>
      </c>
      <c r="J1960" s="65">
        <v>94</v>
      </c>
      <c r="K1960" s="23">
        <v>41.889389999999999</v>
      </c>
      <c r="L1960" s="23">
        <v>-108.02263000000001</v>
      </c>
      <c r="M1960" s="61" t="s">
        <v>661</v>
      </c>
      <c r="N1960" s="63" t="s">
        <v>662</v>
      </c>
      <c r="O1960" s="63"/>
      <c r="P1960" s="63" t="s">
        <v>4550</v>
      </c>
      <c r="Q1960" s="63"/>
      <c r="R1960" s="63"/>
      <c r="S1960" s="55"/>
      <c r="T1960" s="63"/>
      <c r="U1960" s="66" t="s">
        <v>663</v>
      </c>
      <c r="V1960" s="63"/>
      <c r="W1960" s="66">
        <v>12000</v>
      </c>
      <c r="X1960" s="66">
        <v>11917</v>
      </c>
      <c r="Y1960" s="63"/>
      <c r="Z1960" s="64">
        <v>36173</v>
      </c>
      <c r="AA1960" s="63">
        <v>7.88</v>
      </c>
      <c r="AB1960" s="63"/>
      <c r="AC1960" s="63">
        <v>72</v>
      </c>
      <c r="AD1960" s="63">
        <v>10</v>
      </c>
      <c r="AE1960" s="63">
        <v>4649</v>
      </c>
      <c r="AF1960" s="63">
        <v>66</v>
      </c>
      <c r="AG1960" s="63"/>
      <c r="AH1960" s="63">
        <v>6218</v>
      </c>
      <c r="AI1960" s="63">
        <v>1178</v>
      </c>
      <c r="AJ1960" s="63"/>
      <c r="AK1960" s="63"/>
      <c r="AL1960" s="63">
        <v>22</v>
      </c>
      <c r="AM1960" s="63">
        <v>11902</v>
      </c>
      <c r="AN1960" s="63"/>
      <c r="AO1960" s="63" t="s">
        <v>6075</v>
      </c>
      <c r="AP1960" s="17">
        <f t="shared" si="706"/>
        <v>3.5928</v>
      </c>
      <c r="AQ1960" s="17">
        <f t="shared" si="707"/>
        <v>0.82289999999999996</v>
      </c>
      <c r="AR1960" s="17">
        <f t="shared" si="703"/>
        <v>202.23149999999998</v>
      </c>
      <c r="AS1960" s="17">
        <f t="shared" ref="AS1960:AS2023" si="726">IF(AF1960&gt;0,AF1960*0.02558,0)</f>
        <v>1.68828</v>
      </c>
      <c r="AT1960" s="17">
        <f t="shared" si="708"/>
        <v>208.33547999999996</v>
      </c>
      <c r="AU1960" s="5">
        <f t="shared" si="709"/>
        <v>175.40977999999998</v>
      </c>
      <c r="AV1960" s="5">
        <f t="shared" si="710"/>
        <v>19.307419999999997</v>
      </c>
      <c r="AW1960" s="5">
        <f>IF(AJ1960&gt;0,AJ1960*0.03333,0)</f>
        <v>0</v>
      </c>
      <c r="AX1960" s="5">
        <f>IF(AK1960&gt;0,AK1960*0.0588,0)</f>
        <v>0</v>
      </c>
      <c r="AY1960" s="5">
        <f t="shared" si="711"/>
        <v>0.45804000000000006</v>
      </c>
      <c r="AZ1960" s="5">
        <f t="shared" si="712"/>
        <v>195.17524</v>
      </c>
      <c r="BA1960" s="7">
        <f t="shared" si="713"/>
        <v>3.2614350369675332E-2</v>
      </c>
      <c r="BB1960" s="62">
        <f t="shared" si="714"/>
        <v>12215</v>
      </c>
      <c r="BC1960" s="28">
        <f t="shared" si="715"/>
        <v>1.2978396981382428E-2</v>
      </c>
      <c r="BD1960" s="32">
        <f t="shared" si="716"/>
        <v>1.7245262304817214E-2</v>
      </c>
      <c r="BE1960" s="32">
        <f t="shared" si="717"/>
        <v>3.9498793004436889E-3</v>
      </c>
      <c r="BF1960" s="35">
        <f t="shared" si="718"/>
        <v>0.97880485839473919</v>
      </c>
      <c r="BG1960" s="36">
        <f t="shared" si="719"/>
        <v>0.89872967493212752</v>
      </c>
      <c r="BH1960" s="33">
        <f t="shared" si="720"/>
        <v>9.8923510994529826E-2</v>
      </c>
      <c r="BI1960" s="33">
        <f t="shared" si="721"/>
        <v>2.3468140733425001E-3</v>
      </c>
      <c r="BJ1960" s="63"/>
      <c r="BK1960" s="63">
        <v>1.35</v>
      </c>
      <c r="BL1960" s="63"/>
      <c r="BM1960" s="63"/>
      <c r="BN1960" s="63"/>
      <c r="BO1960" s="63">
        <v>136.09</v>
      </c>
      <c r="BP1960" s="63"/>
      <c r="BQ1960" s="63"/>
      <c r="BR1960" s="63">
        <v>0.13</v>
      </c>
      <c r="BS1960" s="63">
        <v>4.8899999999999997</v>
      </c>
      <c r="BT1960" s="63"/>
      <c r="BU1960" s="63">
        <v>0.14000000000000001</v>
      </c>
      <c r="BV1960" s="63">
        <v>0.01</v>
      </c>
      <c r="BW1960" s="63"/>
      <c r="BX1960" s="63"/>
      <c r="BY1960" s="63"/>
      <c r="BZ1960" s="63"/>
      <c r="CA1960" s="63"/>
      <c r="CB1960" s="63"/>
      <c r="CC1960" s="63"/>
      <c r="CD1960" s="63"/>
      <c r="CE1960" s="63">
        <v>0.03</v>
      </c>
      <c r="CF1960" s="63"/>
      <c r="CG1960" s="63">
        <v>0.13</v>
      </c>
      <c r="CH1960" s="63"/>
      <c r="CI1960" s="63"/>
      <c r="CJ1960" s="63"/>
      <c r="CK1960" s="63"/>
      <c r="CL1960" s="63"/>
      <c r="CM1960" s="63"/>
      <c r="CN1960" s="63">
        <v>19990113</v>
      </c>
      <c r="CO1960" s="63" t="s">
        <v>2603</v>
      </c>
      <c r="CP1960" s="66"/>
      <c r="CQ1960" s="64">
        <v>36180</v>
      </c>
      <c r="CR1960" s="78" t="s">
        <v>2043</v>
      </c>
      <c r="CS1960" s="78" t="s">
        <v>6954</v>
      </c>
    </row>
    <row r="1961" spans="1:97">
      <c r="A1961" s="63" t="s">
        <v>3591</v>
      </c>
      <c r="B1961" s="63" t="s">
        <v>2934</v>
      </c>
      <c r="C1961" s="63">
        <v>5907</v>
      </c>
      <c r="D1961" s="19" t="s">
        <v>3782</v>
      </c>
      <c r="E1961" s="63" t="s">
        <v>3804</v>
      </c>
      <c r="F1961" s="63" t="s">
        <v>1818</v>
      </c>
      <c r="G1961" s="65" t="s">
        <v>3596</v>
      </c>
      <c r="H1961" s="65">
        <v>23</v>
      </c>
      <c r="I1961" s="65">
        <v>30</v>
      </c>
      <c r="J1961" s="65">
        <v>108</v>
      </c>
      <c r="K1961" s="23">
        <v>42.552219999999998</v>
      </c>
      <c r="L1961" s="23">
        <v>-109.67694</v>
      </c>
      <c r="M1961" s="61" t="s">
        <v>2935</v>
      </c>
      <c r="N1961" s="63" t="s">
        <v>2936</v>
      </c>
      <c r="O1961" s="63"/>
      <c r="P1961" s="63" t="s">
        <v>2937</v>
      </c>
      <c r="Q1961" s="63"/>
      <c r="R1961" s="63"/>
      <c r="S1961" s="55">
        <f>IF(U1961&gt;0,V1961-U1961,"")</f>
        <v>784</v>
      </c>
      <c r="T1961" s="63"/>
      <c r="U1961" s="66">
        <v>11596</v>
      </c>
      <c r="V1961" s="63">
        <v>12380</v>
      </c>
      <c r="W1961" s="66">
        <v>12500</v>
      </c>
      <c r="X1961" s="66">
        <v>12250</v>
      </c>
      <c r="Y1961" s="63" t="s">
        <v>3788</v>
      </c>
      <c r="Z1961" s="64"/>
      <c r="AA1961" s="63">
        <v>7.25</v>
      </c>
      <c r="AB1961" s="63"/>
      <c r="AC1961" s="63">
        <v>92</v>
      </c>
      <c r="AD1961" s="63">
        <v>14</v>
      </c>
      <c r="AE1961" s="63">
        <v>2888</v>
      </c>
      <c r="AF1961" s="63">
        <v>81</v>
      </c>
      <c r="AG1961" s="63"/>
      <c r="AH1961" s="63">
        <v>4256</v>
      </c>
      <c r="AI1961" s="63">
        <v>690</v>
      </c>
      <c r="AJ1961" s="63">
        <v>0</v>
      </c>
      <c r="AK1961" s="63">
        <v>0</v>
      </c>
      <c r="AL1961" s="63">
        <v>18</v>
      </c>
      <c r="AM1961" s="63">
        <v>7710</v>
      </c>
      <c r="AN1961" s="63"/>
      <c r="AO1961" s="63" t="s">
        <v>1902</v>
      </c>
      <c r="AP1961" s="17">
        <f t="shared" si="706"/>
        <v>4.5907999999999998</v>
      </c>
      <c r="AQ1961" s="17">
        <f t="shared" si="707"/>
        <v>1.1520600000000001</v>
      </c>
      <c r="AR1961" s="17">
        <f t="shared" si="703"/>
        <v>125.62799999999999</v>
      </c>
      <c r="AS1961" s="17">
        <f t="shared" si="726"/>
        <v>2.0719799999999999</v>
      </c>
      <c r="AT1961" s="17">
        <f t="shared" si="708"/>
        <v>133.44283999999999</v>
      </c>
      <c r="AU1961" s="5">
        <f t="shared" si="709"/>
        <v>120.06175999999999</v>
      </c>
      <c r="AV1961" s="5">
        <f t="shared" si="710"/>
        <v>11.309099999999999</v>
      </c>
      <c r="AW1961" s="5">
        <f>IF(AJ1961&gt;0,AJ1961*0.03333,0)</f>
        <v>0</v>
      </c>
      <c r="AX1961" s="5">
        <f>IF(AK1961&gt;0,AK1961*0.0588,0)</f>
        <v>0</v>
      </c>
      <c r="AY1961" s="5">
        <f t="shared" si="711"/>
        <v>0.37476000000000004</v>
      </c>
      <c r="AZ1961" s="5">
        <f t="shared" si="712"/>
        <v>131.74562</v>
      </c>
      <c r="BA1961" s="7">
        <f t="shared" si="713"/>
        <v>6.4000522496340433E-3</v>
      </c>
      <c r="BB1961" s="62">
        <f t="shared" si="714"/>
        <v>8039</v>
      </c>
      <c r="BC1961" s="28">
        <f t="shared" si="715"/>
        <v>2.0890215251762018E-2</v>
      </c>
      <c r="BD1961" s="32">
        <f t="shared" si="716"/>
        <v>3.440274502551055E-2</v>
      </c>
      <c r="BE1961" s="32">
        <f t="shared" si="717"/>
        <v>8.6333594219067892E-3</v>
      </c>
      <c r="BF1961" s="35">
        <f t="shared" si="718"/>
        <v>0.95696389555258266</v>
      </c>
      <c r="BG1961" s="36">
        <f t="shared" si="719"/>
        <v>0.91131500235074225</v>
      </c>
      <c r="BH1961" s="33">
        <f t="shared" si="720"/>
        <v>8.5840424903689386E-2</v>
      </c>
      <c r="BI1961" s="33">
        <f t="shared" si="721"/>
        <v>2.8445727455683159E-3</v>
      </c>
      <c r="BJ1961" s="63">
        <v>0</v>
      </c>
      <c r="BK1961" s="63">
        <v>16.82</v>
      </c>
      <c r="BL1961" s="63">
        <v>0</v>
      </c>
      <c r="BM1961" s="63">
        <v>7489</v>
      </c>
      <c r="BN1961" s="63">
        <v>0</v>
      </c>
      <c r="BO1961" s="63">
        <v>0</v>
      </c>
      <c r="BP1961" s="63">
        <v>0</v>
      </c>
      <c r="BQ1961" s="63">
        <v>0</v>
      </c>
      <c r="BR1961" s="63">
        <v>0</v>
      </c>
      <c r="BS1961" s="63">
        <v>0</v>
      </c>
      <c r="BT1961" s="63">
        <v>0</v>
      </c>
      <c r="BU1961" s="63">
        <v>0</v>
      </c>
      <c r="BV1961" s="63">
        <v>0</v>
      </c>
      <c r="BW1961" s="63">
        <v>0</v>
      </c>
      <c r="BX1961" s="63"/>
      <c r="BY1961" s="63"/>
      <c r="BZ1961" s="63"/>
      <c r="CA1961" s="63"/>
      <c r="CB1961" s="63"/>
      <c r="CC1961" s="63"/>
      <c r="CD1961" s="63"/>
      <c r="CE1961" s="63"/>
      <c r="CF1961" s="63"/>
      <c r="CG1961" s="63"/>
      <c r="CH1961" s="63"/>
      <c r="CI1961" s="63"/>
      <c r="CJ1961" s="63"/>
      <c r="CK1961" s="63"/>
      <c r="CL1961" s="63"/>
      <c r="CM1961" s="63" t="s">
        <v>7041</v>
      </c>
      <c r="CN1961" s="63"/>
      <c r="CO1961" s="63" t="s">
        <v>2175</v>
      </c>
      <c r="CP1961" s="66" t="s">
        <v>2938</v>
      </c>
      <c r="CQ1961" s="64">
        <v>39435</v>
      </c>
      <c r="CR1961" s="78" t="s">
        <v>2038</v>
      </c>
      <c r="CS1961" s="78" t="s">
        <v>2038</v>
      </c>
    </row>
    <row r="1962" spans="1:97">
      <c r="A1962" s="20" t="s">
        <v>3590</v>
      </c>
      <c r="B1962" s="16" t="s">
        <v>414</v>
      </c>
      <c r="C1962" s="19">
        <v>49009298</v>
      </c>
      <c r="D1962" s="19" t="s">
        <v>3782</v>
      </c>
      <c r="E1962" s="19" t="s">
        <v>1707</v>
      </c>
      <c r="G1962" s="47"/>
      <c r="H1962" s="47" t="s">
        <v>5226</v>
      </c>
      <c r="I1962" s="47" t="s">
        <v>5459</v>
      </c>
      <c r="J1962" s="47" t="s">
        <v>5486</v>
      </c>
      <c r="K1962" s="23">
        <v>41.213549999999998</v>
      </c>
      <c r="L1962" s="23">
        <v>-109.28037</v>
      </c>
      <c r="M1962" s="61" t="s">
        <v>3264</v>
      </c>
      <c r="N1962" s="19" t="s">
        <v>3863</v>
      </c>
      <c r="P1962" s="19" t="s">
        <v>1711</v>
      </c>
      <c r="Q1962" s="55">
        <v>304</v>
      </c>
      <c r="R1962" s="55"/>
      <c r="S1962" s="55">
        <f t="shared" ref="S1962:S1969" si="727">V1962-U1962</f>
        <v>26</v>
      </c>
      <c r="T1962" s="19"/>
      <c r="U1962" s="55">
        <v>5456</v>
      </c>
      <c r="V1962" s="55">
        <v>5482</v>
      </c>
      <c r="W1962" s="55">
        <v>6750</v>
      </c>
      <c r="X1962" s="55"/>
      <c r="Y1962" s="51" t="s">
        <v>3798</v>
      </c>
      <c r="AA1962" s="52">
        <v>6.9000000953674316</v>
      </c>
      <c r="AB1962" s="19" t="s">
        <v>3837</v>
      </c>
      <c r="AC1962" s="19">
        <v>1112</v>
      </c>
      <c r="AD1962" s="19">
        <v>490</v>
      </c>
      <c r="AE1962" s="19">
        <v>35705</v>
      </c>
      <c r="AF1962" s="19">
        <v>-3</v>
      </c>
      <c r="AG1962" s="19">
        <v>-3</v>
      </c>
      <c r="AH1962" s="19">
        <v>52700</v>
      </c>
      <c r="AI1962" s="19">
        <v>805</v>
      </c>
      <c r="AJ1962" s="19"/>
      <c r="AK1962" s="19"/>
      <c r="AL1962" s="19">
        <v>7193</v>
      </c>
      <c r="AM1962" s="19">
        <v>97596</v>
      </c>
      <c r="AP1962" s="17">
        <f t="shared" si="706"/>
        <v>55.488799999999998</v>
      </c>
      <c r="AQ1962" s="17">
        <f t="shared" si="707"/>
        <v>40.322099999999999</v>
      </c>
      <c r="AR1962" s="17">
        <f t="shared" si="703"/>
        <v>1553.1674999999998</v>
      </c>
      <c r="AS1962" s="17">
        <f t="shared" si="726"/>
        <v>0</v>
      </c>
      <c r="AT1962" s="17">
        <f t="shared" si="708"/>
        <v>1648.9783999999997</v>
      </c>
      <c r="AU1962" s="5">
        <f t="shared" si="709"/>
        <v>1486.6669999999999</v>
      </c>
      <c r="AV1962" s="5">
        <f t="shared" si="710"/>
        <v>13.193949999999999</v>
      </c>
      <c r="AW1962" s="5"/>
      <c r="AX1962" s="5"/>
      <c r="AY1962" s="5">
        <f t="shared" si="711"/>
        <v>149.75826000000001</v>
      </c>
      <c r="AZ1962" s="5">
        <f t="shared" si="712"/>
        <v>1649.6192100000001</v>
      </c>
      <c r="BA1962" s="7">
        <f t="shared" si="713"/>
        <v>-1.9426740565677204E-4</v>
      </c>
      <c r="BB1962" s="62">
        <f t="shared" si="714"/>
        <v>97999</v>
      </c>
      <c r="BC1962" s="6">
        <f t="shared" si="715"/>
        <v>2.0603798665610063E-3</v>
      </c>
      <c r="BD1962" s="32">
        <f t="shared" si="716"/>
        <v>3.3650410460197663E-2</v>
      </c>
      <c r="BE1962" s="32">
        <f t="shared" si="717"/>
        <v>2.4452776337155178E-2</v>
      </c>
      <c r="BF1962" s="35">
        <f t="shared" si="718"/>
        <v>0.94189681320264718</v>
      </c>
      <c r="BG1962" s="36">
        <f t="shared" si="719"/>
        <v>0.90121828782534597</v>
      </c>
      <c r="BH1962" s="33">
        <f t="shared" si="720"/>
        <v>7.9981791676637902E-3</v>
      </c>
      <c r="BI1962" s="33">
        <f t="shared" si="721"/>
        <v>9.0783533006990144E-2</v>
      </c>
      <c r="CM1962" s="51" t="s">
        <v>1823</v>
      </c>
      <c r="CR1962" s="78" t="s">
        <v>2038</v>
      </c>
      <c r="CS1962" s="78" t="s">
        <v>2038</v>
      </c>
    </row>
    <row r="1963" spans="1:97">
      <c r="A1963" s="20" t="s">
        <v>3590</v>
      </c>
      <c r="B1963" s="16" t="s">
        <v>5278</v>
      </c>
      <c r="C1963" s="19">
        <v>49009370</v>
      </c>
      <c r="D1963" s="19" t="s">
        <v>3782</v>
      </c>
      <c r="E1963" s="19" t="s">
        <v>1707</v>
      </c>
      <c r="F1963" s="19" t="s">
        <v>2528</v>
      </c>
      <c r="G1963" s="47"/>
      <c r="H1963" s="47" t="s">
        <v>3844</v>
      </c>
      <c r="I1963" s="47" t="s">
        <v>5461</v>
      </c>
      <c r="J1963" s="47" t="s">
        <v>5487</v>
      </c>
      <c r="K1963" s="23">
        <v>41.376950000000001</v>
      </c>
      <c r="L1963" s="23">
        <v>-109.29935999999999</v>
      </c>
      <c r="M1963" s="61" t="s">
        <v>3285</v>
      </c>
      <c r="N1963" s="19" t="s">
        <v>3286</v>
      </c>
      <c r="P1963" s="19" t="s">
        <v>1711</v>
      </c>
      <c r="Q1963" s="55">
        <v>874</v>
      </c>
      <c r="R1963" s="55"/>
      <c r="S1963" s="55">
        <f t="shared" si="727"/>
        <v>71</v>
      </c>
      <c r="T1963" s="19"/>
      <c r="U1963" s="55">
        <v>5229</v>
      </c>
      <c r="V1963" s="55">
        <v>5300</v>
      </c>
      <c r="W1963" s="55">
        <v>11175</v>
      </c>
      <c r="X1963" s="55"/>
      <c r="Y1963" s="51" t="s">
        <v>3798</v>
      </c>
      <c r="AA1963" s="52">
        <v>7.4000000953674316</v>
      </c>
      <c r="AB1963" s="19" t="s">
        <v>3837</v>
      </c>
      <c r="AC1963" s="19">
        <v>479</v>
      </c>
      <c r="AD1963" s="19">
        <v>214</v>
      </c>
      <c r="AE1963" s="19">
        <v>24813</v>
      </c>
      <c r="AF1963" s="19">
        <v>-3</v>
      </c>
      <c r="AG1963" s="19">
        <v>-3</v>
      </c>
      <c r="AH1963" s="19">
        <v>34000</v>
      </c>
      <c r="AI1963" s="19">
        <v>1025</v>
      </c>
      <c r="AJ1963" s="19"/>
      <c r="AK1963" s="19"/>
      <c r="AL1963" s="19">
        <v>6979</v>
      </c>
      <c r="AM1963" s="19">
        <v>66990</v>
      </c>
      <c r="AP1963" s="17">
        <f t="shared" si="706"/>
        <v>23.902100000000001</v>
      </c>
      <c r="AQ1963" s="17">
        <f t="shared" si="707"/>
        <v>17.610060000000001</v>
      </c>
      <c r="AR1963" s="17">
        <f t="shared" si="703"/>
        <v>1079.3654999999999</v>
      </c>
      <c r="AS1963" s="17">
        <f t="shared" si="726"/>
        <v>0</v>
      </c>
      <c r="AT1963" s="17">
        <f t="shared" si="708"/>
        <v>1120.8776599999999</v>
      </c>
      <c r="AU1963" s="5">
        <f t="shared" si="709"/>
        <v>959.14</v>
      </c>
      <c r="AV1963" s="5">
        <f t="shared" si="710"/>
        <v>16.79975</v>
      </c>
      <c r="AW1963" s="5"/>
      <c r="AX1963" s="5"/>
      <c r="AY1963" s="5">
        <f t="shared" si="711"/>
        <v>145.30278000000001</v>
      </c>
      <c r="AZ1963" s="5">
        <f t="shared" si="712"/>
        <v>1121.24253</v>
      </c>
      <c r="BA1963" s="7">
        <f t="shared" si="713"/>
        <v>-1.6273436260350968E-4</v>
      </c>
      <c r="BB1963" s="62">
        <f t="shared" si="714"/>
        <v>67504</v>
      </c>
      <c r="BC1963" s="6">
        <f t="shared" si="715"/>
        <v>3.8217318244680061E-3</v>
      </c>
      <c r="BD1963" s="32">
        <f t="shared" si="716"/>
        <v>2.1324450341886556E-2</v>
      </c>
      <c r="BE1963" s="32">
        <f t="shared" si="717"/>
        <v>1.5710956358966063E-2</v>
      </c>
      <c r="BF1963" s="35">
        <f t="shared" si="718"/>
        <v>0.96296459329914741</v>
      </c>
      <c r="BG1963" s="36">
        <f t="shared" si="719"/>
        <v>0.85542598888038968</v>
      </c>
      <c r="BH1963" s="33">
        <f t="shared" si="720"/>
        <v>1.4983154447414691E-2</v>
      </c>
      <c r="BI1963" s="33">
        <f t="shared" si="721"/>
        <v>0.12959085667219564</v>
      </c>
      <c r="CM1963" s="51" t="s">
        <v>1823</v>
      </c>
      <c r="CR1963" s="78" t="s">
        <v>2038</v>
      </c>
      <c r="CS1963" s="78" t="s">
        <v>2038</v>
      </c>
    </row>
    <row r="1964" spans="1:97">
      <c r="A1964" s="20" t="s">
        <v>3590</v>
      </c>
      <c r="B1964" s="16" t="s">
        <v>5279</v>
      </c>
      <c r="C1964" s="19">
        <v>49014232</v>
      </c>
      <c r="D1964" s="19" t="s">
        <v>3782</v>
      </c>
      <c r="E1964" s="19" t="s">
        <v>1707</v>
      </c>
      <c r="G1964" s="47"/>
      <c r="H1964" s="47" t="s">
        <v>7079</v>
      </c>
      <c r="I1964" s="47" t="s">
        <v>5463</v>
      </c>
      <c r="J1964" s="47" t="s">
        <v>5486</v>
      </c>
      <c r="K1964" s="23">
        <v>41.223700000000001</v>
      </c>
      <c r="L1964" s="23">
        <v>-109.536</v>
      </c>
      <c r="N1964" s="19" t="s">
        <v>2524</v>
      </c>
      <c r="P1964" s="19" t="s">
        <v>1711</v>
      </c>
      <c r="Q1964" s="55"/>
      <c r="R1964" s="55"/>
      <c r="S1964" s="55">
        <f t="shared" si="727"/>
        <v>50</v>
      </c>
      <c r="T1964" s="19"/>
      <c r="U1964" s="55">
        <v>1354</v>
      </c>
      <c r="V1964" s="55">
        <v>1404</v>
      </c>
      <c r="W1964" s="55"/>
      <c r="X1964" s="55"/>
      <c r="Y1964" s="51" t="s">
        <v>3852</v>
      </c>
      <c r="Z1964" s="40">
        <v>23520</v>
      </c>
      <c r="AA1964" s="52">
        <v>8.3000001907348633</v>
      </c>
      <c r="AB1964" s="19" t="s">
        <v>3789</v>
      </c>
      <c r="AC1964" s="19">
        <v>8</v>
      </c>
      <c r="AD1964" s="19">
        <v>3</v>
      </c>
      <c r="AE1964" s="19">
        <v>7986</v>
      </c>
      <c r="AF1964" s="19">
        <v>13</v>
      </c>
      <c r="AG1964" s="19">
        <v>-3</v>
      </c>
      <c r="AH1964" s="19">
        <v>8550</v>
      </c>
      <c r="AI1964" s="19">
        <v>5392</v>
      </c>
      <c r="AJ1964" s="19"/>
      <c r="AK1964" s="19"/>
      <c r="AL1964" s="19">
        <v>650</v>
      </c>
      <c r="AM1964" s="19">
        <v>20035</v>
      </c>
      <c r="AP1964" s="17">
        <f t="shared" si="706"/>
        <v>0.3992</v>
      </c>
      <c r="AQ1964" s="17">
        <f t="shared" si="707"/>
        <v>0.24687000000000001</v>
      </c>
      <c r="AR1964" s="17">
        <f t="shared" si="703"/>
        <v>347.39099999999996</v>
      </c>
      <c r="AS1964" s="17">
        <f t="shared" si="726"/>
        <v>0.33254</v>
      </c>
      <c r="AT1964" s="17">
        <f t="shared" si="708"/>
        <v>348.36960999999997</v>
      </c>
      <c r="AU1964" s="5">
        <f t="shared" si="709"/>
        <v>241.19549999999998</v>
      </c>
      <c r="AV1964" s="5">
        <f t="shared" si="710"/>
        <v>88.37487999999999</v>
      </c>
      <c r="AW1964" s="5"/>
      <c r="AX1964" s="5"/>
      <c r="AY1964" s="5">
        <f t="shared" si="711"/>
        <v>13.533000000000001</v>
      </c>
      <c r="AZ1964" s="5">
        <f t="shared" si="712"/>
        <v>343.10338000000002</v>
      </c>
      <c r="BA1964" s="7">
        <f t="shared" si="713"/>
        <v>7.6159590846779862E-3</v>
      </c>
      <c r="BB1964" s="62">
        <f t="shared" si="714"/>
        <v>22599</v>
      </c>
      <c r="BC1964" s="6">
        <f t="shared" si="715"/>
        <v>6.0139794530187175E-2</v>
      </c>
      <c r="BD1964" s="32">
        <f t="shared" si="716"/>
        <v>1.1459093690749892E-3</v>
      </c>
      <c r="BE1964" s="32">
        <f t="shared" si="717"/>
        <v>7.0864390266418484E-4</v>
      </c>
      <c r="BF1964" s="35">
        <f t="shared" si="718"/>
        <v>0.99814544672826078</v>
      </c>
      <c r="BG1964" s="37">
        <f t="shared" si="719"/>
        <v>0.70298199918636761</v>
      </c>
      <c r="BH1964" s="33">
        <f t="shared" si="720"/>
        <v>0.25757507839182459</v>
      </c>
      <c r="BI1964" s="33">
        <f t="shared" si="721"/>
        <v>3.9442922421807677E-2</v>
      </c>
      <c r="CM1964" s="51" t="s">
        <v>3211</v>
      </c>
      <c r="CR1964" s="78" t="s">
        <v>2038</v>
      </c>
      <c r="CS1964" s="78" t="s">
        <v>2038</v>
      </c>
    </row>
    <row r="1965" spans="1:97">
      <c r="A1965" s="20" t="s">
        <v>3590</v>
      </c>
      <c r="B1965" s="16" t="s">
        <v>5280</v>
      </c>
      <c r="C1965" s="19">
        <v>49008329</v>
      </c>
      <c r="D1965" s="19" t="s">
        <v>3782</v>
      </c>
      <c r="E1965" s="19" t="s">
        <v>1707</v>
      </c>
      <c r="F1965" s="19" t="s">
        <v>2528</v>
      </c>
      <c r="G1965" s="47"/>
      <c r="H1965" s="47" t="s">
        <v>3811</v>
      </c>
      <c r="I1965" s="47" t="s">
        <v>5442</v>
      </c>
      <c r="J1965" s="47" t="s">
        <v>5481</v>
      </c>
      <c r="K1965" s="23">
        <v>41.611469999999997</v>
      </c>
      <c r="L1965" s="23">
        <v>-108.7854</v>
      </c>
      <c r="M1965" s="61" t="s">
        <v>1710</v>
      </c>
      <c r="N1965" s="19" t="s">
        <v>1608</v>
      </c>
      <c r="P1965" s="19" t="s">
        <v>1711</v>
      </c>
      <c r="Q1965" s="55"/>
      <c r="R1965" s="55"/>
      <c r="S1965" s="55">
        <f t="shared" si="727"/>
        <v>46</v>
      </c>
      <c r="T1965" s="19"/>
      <c r="U1965" s="55">
        <v>2381</v>
      </c>
      <c r="V1965" s="55">
        <v>2427</v>
      </c>
      <c r="W1965" s="55"/>
      <c r="X1965" s="55"/>
      <c r="Y1965" s="51" t="s">
        <v>3798</v>
      </c>
      <c r="Z1965" s="40">
        <v>24638</v>
      </c>
      <c r="AA1965" s="52">
        <v>7.9000000953674316</v>
      </c>
      <c r="AB1965" s="19" t="s">
        <v>3789</v>
      </c>
      <c r="AC1965" s="19">
        <v>35</v>
      </c>
      <c r="AD1965" s="19">
        <v>21</v>
      </c>
      <c r="AE1965" s="19">
        <v>18793</v>
      </c>
      <c r="AF1965" s="19">
        <v>60</v>
      </c>
      <c r="AG1965" s="19">
        <v>-3</v>
      </c>
      <c r="AH1965" s="19">
        <v>27600</v>
      </c>
      <c r="AI1965" s="19">
        <v>1964</v>
      </c>
      <c r="AJ1965" s="19"/>
      <c r="AK1965" s="19"/>
      <c r="AL1965" s="19">
        <v>570</v>
      </c>
      <c r="AM1965" s="19">
        <v>48046</v>
      </c>
      <c r="AP1965" s="17">
        <f t="shared" si="706"/>
        <v>1.7464999999999999</v>
      </c>
      <c r="AQ1965" s="17">
        <f t="shared" si="707"/>
        <v>1.7280900000000001</v>
      </c>
      <c r="AR1965" s="17">
        <f t="shared" si="703"/>
        <v>817.49549999999999</v>
      </c>
      <c r="AS1965" s="17">
        <f t="shared" si="726"/>
        <v>1.5347999999999999</v>
      </c>
      <c r="AT1965" s="17">
        <f t="shared" si="708"/>
        <v>822.50489000000005</v>
      </c>
      <c r="AU1965" s="5">
        <f t="shared" si="709"/>
        <v>778.596</v>
      </c>
      <c r="AV1965" s="5">
        <f t="shared" si="710"/>
        <v>32.189959999999999</v>
      </c>
      <c r="AW1965" s="5"/>
      <c r="AX1965" s="5"/>
      <c r="AY1965" s="5">
        <f t="shared" si="711"/>
        <v>11.867400000000002</v>
      </c>
      <c r="AZ1965" s="5">
        <f t="shared" si="712"/>
        <v>822.65336000000002</v>
      </c>
      <c r="BA1965" s="7">
        <f t="shared" si="713"/>
        <v>-9.0246637367544908E-5</v>
      </c>
      <c r="BB1965" s="62">
        <f t="shared" si="714"/>
        <v>49040</v>
      </c>
      <c r="BC1965" s="6">
        <f t="shared" si="715"/>
        <v>1.0238345384504461E-2</v>
      </c>
      <c r="BD1965" s="32">
        <f t="shared" si="716"/>
        <v>2.123391631142764E-3</v>
      </c>
      <c r="BE1965" s="32">
        <f t="shared" si="717"/>
        <v>2.1010087854918405E-3</v>
      </c>
      <c r="BF1965" s="35">
        <f t="shared" si="718"/>
        <v>0.99577559958336537</v>
      </c>
      <c r="BG1965" s="36">
        <f t="shared" si="719"/>
        <v>0.94644480635197303</v>
      </c>
      <c r="BH1965" s="33">
        <f t="shared" si="720"/>
        <v>3.9129433568471657E-2</v>
      </c>
      <c r="BI1965" s="33">
        <f t="shared" si="721"/>
        <v>1.4425760079555259E-2</v>
      </c>
      <c r="CM1965" s="51" t="s">
        <v>3815</v>
      </c>
      <c r="CR1965" s="78" t="s">
        <v>2042</v>
      </c>
      <c r="CS1965" s="78" t="s">
        <v>2042</v>
      </c>
    </row>
    <row r="1966" spans="1:97">
      <c r="A1966" s="20" t="s">
        <v>3590</v>
      </c>
      <c r="B1966" s="16" t="s">
        <v>5281</v>
      </c>
      <c r="C1966" s="19">
        <v>49008445</v>
      </c>
      <c r="D1966" s="19" t="s">
        <v>3782</v>
      </c>
      <c r="E1966" s="19" t="s">
        <v>1707</v>
      </c>
      <c r="F1966" s="19" t="s">
        <v>2528</v>
      </c>
      <c r="G1966" s="47"/>
      <c r="H1966" s="47" t="s">
        <v>3848</v>
      </c>
      <c r="I1966" s="47" t="s">
        <v>5447</v>
      </c>
      <c r="J1966" s="47" t="s">
        <v>5481</v>
      </c>
      <c r="K1966" s="23">
        <v>41.690919999999998</v>
      </c>
      <c r="L1966" s="23">
        <v>-108.81485000000001</v>
      </c>
      <c r="M1966" s="61" t="s">
        <v>1080</v>
      </c>
      <c r="N1966" s="19" t="s">
        <v>5063</v>
      </c>
      <c r="P1966" s="19" t="s">
        <v>1711</v>
      </c>
      <c r="Q1966" s="55"/>
      <c r="R1966" s="55"/>
      <c r="S1966" s="55">
        <f t="shared" si="727"/>
        <v>38</v>
      </c>
      <c r="T1966" s="19"/>
      <c r="U1966" s="55">
        <v>2272</v>
      </c>
      <c r="V1966" s="55">
        <v>2310</v>
      </c>
      <c r="W1966" s="55">
        <v>2915</v>
      </c>
      <c r="X1966" s="55"/>
      <c r="Y1966" s="51" t="s">
        <v>3798</v>
      </c>
      <c r="Z1966" s="40">
        <v>23608</v>
      </c>
      <c r="AA1966" s="52">
        <v>8.8999996185302734</v>
      </c>
      <c r="AB1966" s="19" t="s">
        <v>3789</v>
      </c>
      <c r="AC1966" s="19">
        <v>44</v>
      </c>
      <c r="AD1966" s="19">
        <v>25</v>
      </c>
      <c r="AE1966" s="19">
        <v>17691</v>
      </c>
      <c r="AF1966" s="19">
        <v>36</v>
      </c>
      <c r="AG1966" s="19">
        <v>-3</v>
      </c>
      <c r="AH1966" s="19">
        <v>25600</v>
      </c>
      <c r="AI1966" s="19">
        <v>2294</v>
      </c>
      <c r="AJ1966" s="19"/>
      <c r="AK1966" s="19"/>
      <c r="AL1966" s="19">
        <v>90</v>
      </c>
      <c r="AM1966" s="19">
        <v>45026</v>
      </c>
      <c r="AP1966" s="17">
        <f t="shared" si="706"/>
        <v>2.1955999999999998</v>
      </c>
      <c r="AQ1966" s="17">
        <f t="shared" si="707"/>
        <v>2.0572500000000002</v>
      </c>
      <c r="AR1966" s="17">
        <f t="shared" si="703"/>
        <v>769.55849999999998</v>
      </c>
      <c r="AS1966" s="17">
        <f t="shared" si="726"/>
        <v>0.92087999999999992</v>
      </c>
      <c r="AT1966" s="17">
        <f t="shared" si="708"/>
        <v>774.73222999999996</v>
      </c>
      <c r="AU1966" s="5">
        <f t="shared" si="709"/>
        <v>722.17599999999993</v>
      </c>
      <c r="AV1966" s="5">
        <f t="shared" si="710"/>
        <v>37.598659999999995</v>
      </c>
      <c r="AW1966" s="5"/>
      <c r="AX1966" s="5"/>
      <c r="AY1966" s="5">
        <f t="shared" si="711"/>
        <v>1.8738000000000001</v>
      </c>
      <c r="AZ1966" s="5">
        <f t="shared" si="712"/>
        <v>761.64845999999989</v>
      </c>
      <c r="BA1966" s="7">
        <f t="shared" si="713"/>
        <v>8.515968786355986E-3</v>
      </c>
      <c r="BB1966" s="62">
        <f t="shared" si="714"/>
        <v>45777</v>
      </c>
      <c r="BC1966" s="6">
        <f t="shared" si="715"/>
        <v>8.2706518507097791E-3</v>
      </c>
      <c r="BD1966" s="32">
        <f t="shared" si="716"/>
        <v>2.8340114364417239E-3</v>
      </c>
      <c r="BE1966" s="32">
        <f t="shared" si="717"/>
        <v>2.6554336070412359E-3</v>
      </c>
      <c r="BF1966" s="35">
        <f t="shared" si="718"/>
        <v>0.99451055495651708</v>
      </c>
      <c r="BG1966" s="36">
        <f t="shared" si="719"/>
        <v>0.9481749625017295</v>
      </c>
      <c r="BH1966" s="33">
        <f t="shared" si="720"/>
        <v>4.9364847399547031E-2</v>
      </c>
      <c r="BI1966" s="33">
        <f t="shared" si="721"/>
        <v>2.4601900987234982E-3</v>
      </c>
      <c r="CM1966" s="51" t="s">
        <v>3815</v>
      </c>
      <c r="CR1966" s="78" t="s">
        <v>2042</v>
      </c>
      <c r="CS1966" s="78" t="s">
        <v>2042</v>
      </c>
    </row>
    <row r="1967" spans="1:97">
      <c r="A1967" s="20" t="s">
        <v>3590</v>
      </c>
      <c r="B1967" s="16" t="s">
        <v>5282</v>
      </c>
      <c r="C1967" s="19">
        <v>49004088</v>
      </c>
      <c r="D1967" s="19" t="s">
        <v>3782</v>
      </c>
      <c r="E1967" s="19" t="s">
        <v>1707</v>
      </c>
      <c r="F1967" s="19" t="s">
        <v>2348</v>
      </c>
      <c r="G1967" s="47"/>
      <c r="H1967" s="47" t="s">
        <v>1808</v>
      </c>
      <c r="I1967" s="47" t="s">
        <v>5457</v>
      </c>
      <c r="J1967" s="47" t="s">
        <v>5483</v>
      </c>
      <c r="K1967" s="23">
        <v>41.039259999999999</v>
      </c>
      <c r="L1967" s="23">
        <v>-108.9692</v>
      </c>
      <c r="M1967" s="61" t="s">
        <v>2371</v>
      </c>
      <c r="N1967" s="19" t="s">
        <v>1819</v>
      </c>
      <c r="P1967" s="19" t="s">
        <v>3772</v>
      </c>
      <c r="Q1967" s="55"/>
      <c r="R1967" s="55">
        <v>176</v>
      </c>
      <c r="S1967" s="55">
        <f t="shared" si="727"/>
        <v>27</v>
      </c>
      <c r="T1967" s="19"/>
      <c r="U1967" s="55">
        <v>6790</v>
      </c>
      <c r="V1967" s="55">
        <v>6817</v>
      </c>
      <c r="W1967" s="55"/>
      <c r="X1967" s="55"/>
      <c r="Y1967" s="51" t="s">
        <v>3798</v>
      </c>
      <c r="Z1967" s="40">
        <v>21579</v>
      </c>
      <c r="AA1967" s="52">
        <v>7.3000001907348633</v>
      </c>
      <c r="AB1967" s="19" t="s">
        <v>3789</v>
      </c>
      <c r="AC1967" s="19">
        <v>1235</v>
      </c>
      <c r="AD1967" s="19">
        <v>308</v>
      </c>
      <c r="AE1967" s="19">
        <v>27019</v>
      </c>
      <c r="AF1967" s="19">
        <v>-3</v>
      </c>
      <c r="AG1967" s="19">
        <v>-3</v>
      </c>
      <c r="AH1967" s="19">
        <v>41028</v>
      </c>
      <c r="AI1967" s="19">
        <v>488</v>
      </c>
      <c r="AJ1967" s="19"/>
      <c r="AK1967" s="19"/>
      <c r="AL1967" s="19">
        <v>4675</v>
      </c>
      <c r="AM1967" s="19">
        <v>74505</v>
      </c>
      <c r="AP1967" s="17">
        <f t="shared" si="706"/>
        <v>61.6265</v>
      </c>
      <c r="AQ1967" s="17">
        <f t="shared" si="707"/>
        <v>25.345320000000001</v>
      </c>
      <c r="AR1967" s="17">
        <f t="shared" si="703"/>
        <v>1175.3264999999999</v>
      </c>
      <c r="AS1967" s="17">
        <f t="shared" si="726"/>
        <v>0</v>
      </c>
      <c r="AT1967" s="17">
        <f t="shared" si="708"/>
        <v>1262.2983199999999</v>
      </c>
      <c r="AU1967" s="5">
        <f t="shared" si="709"/>
        <v>1157.3998799999999</v>
      </c>
      <c r="AV1967" s="5">
        <f t="shared" si="710"/>
        <v>7.9983199999999988</v>
      </c>
      <c r="AW1967" s="5"/>
      <c r="AX1967" s="5"/>
      <c r="AY1967" s="5">
        <f t="shared" si="711"/>
        <v>97.333500000000015</v>
      </c>
      <c r="AZ1967" s="5">
        <f t="shared" si="712"/>
        <v>1262.7316999999998</v>
      </c>
      <c r="BA1967" s="7">
        <f t="shared" si="713"/>
        <v>-1.7163360299373505E-4</v>
      </c>
      <c r="BB1967" s="62">
        <f t="shared" si="714"/>
        <v>74747</v>
      </c>
      <c r="BC1967" s="6">
        <f t="shared" si="715"/>
        <v>1.6214188084581781E-3</v>
      </c>
      <c r="BD1967" s="32">
        <f t="shared" si="716"/>
        <v>4.8820868271455833E-2</v>
      </c>
      <c r="BE1967" s="32">
        <f t="shared" si="717"/>
        <v>2.0078708494201278E-2</v>
      </c>
      <c r="BF1967" s="35">
        <f t="shared" si="718"/>
        <v>0.93110042323434294</v>
      </c>
      <c r="BG1967" s="36">
        <f t="shared" si="719"/>
        <v>0.91658416431614098</v>
      </c>
      <c r="BH1967" s="33">
        <f t="shared" si="720"/>
        <v>6.3341404987298571E-3</v>
      </c>
      <c r="BI1967" s="33">
        <f t="shared" si="721"/>
        <v>7.7081695185129209E-2</v>
      </c>
      <c r="CM1967" s="51" t="s">
        <v>3797</v>
      </c>
      <c r="CR1967" s="78" t="s">
        <v>2038</v>
      </c>
      <c r="CS1967" s="78" t="s">
        <v>6954</v>
      </c>
    </row>
    <row r="1968" spans="1:97">
      <c r="A1968" s="20" t="s">
        <v>3590</v>
      </c>
      <c r="B1968" s="16" t="s">
        <v>5282</v>
      </c>
      <c r="C1968" s="19">
        <v>49004087</v>
      </c>
      <c r="D1968" s="19" t="s">
        <v>3782</v>
      </c>
      <c r="E1968" s="19" t="s">
        <v>1707</v>
      </c>
      <c r="F1968" s="19" t="s">
        <v>2348</v>
      </c>
      <c r="G1968" s="47"/>
      <c r="H1968" s="47" t="s">
        <v>1808</v>
      </c>
      <c r="I1968" s="47" t="s">
        <v>5457</v>
      </c>
      <c r="J1968" s="47" t="s">
        <v>5483</v>
      </c>
      <c r="K1968" s="23">
        <v>41.039259999999999</v>
      </c>
      <c r="L1968" s="23">
        <v>-108.9692</v>
      </c>
      <c r="M1968" s="61" t="s">
        <v>2371</v>
      </c>
      <c r="N1968" s="19" t="s">
        <v>1819</v>
      </c>
      <c r="P1968" s="19" t="s">
        <v>3772</v>
      </c>
      <c r="Q1968" s="55">
        <v>176</v>
      </c>
      <c r="R1968" s="55"/>
      <c r="S1968" s="55">
        <f t="shared" si="727"/>
        <v>72</v>
      </c>
      <c r="T1968" s="31" t="s">
        <v>2505</v>
      </c>
      <c r="U1968" s="55">
        <v>6993</v>
      </c>
      <c r="V1968" s="55">
        <v>7065</v>
      </c>
      <c r="W1968" s="55"/>
      <c r="X1968" s="55"/>
      <c r="Y1968" s="51" t="s">
        <v>3798</v>
      </c>
      <c r="Z1968" s="40">
        <v>21585</v>
      </c>
      <c r="AA1968" s="52">
        <v>7.8000001907348633</v>
      </c>
      <c r="AB1968" s="19" t="s">
        <v>3789</v>
      </c>
      <c r="AC1968" s="19">
        <v>127</v>
      </c>
      <c r="AD1968" s="19">
        <v>37</v>
      </c>
      <c r="AE1968" s="19">
        <v>3705</v>
      </c>
      <c r="AF1968" s="19">
        <v>-3</v>
      </c>
      <c r="AG1968" s="19">
        <v>-3</v>
      </c>
      <c r="AH1968" s="19">
        <v>2949</v>
      </c>
      <c r="AI1968" s="19">
        <v>912</v>
      </c>
      <c r="AJ1968" s="19"/>
      <c r="AK1968" s="19"/>
      <c r="AL1968" s="19">
        <v>3482</v>
      </c>
      <c r="AM1968" s="19">
        <v>10750</v>
      </c>
      <c r="AP1968" s="17">
        <f t="shared" si="706"/>
        <v>6.3372999999999999</v>
      </c>
      <c r="AQ1968" s="17">
        <f t="shared" si="707"/>
        <v>3.0447299999999999</v>
      </c>
      <c r="AR1968" s="17">
        <f t="shared" ref="AR1968:AR2031" si="728">IF(AE1968&gt;0,AE1968*0.0435,0)</f>
        <v>161.16749999999999</v>
      </c>
      <c r="AS1968" s="17">
        <f t="shared" si="726"/>
        <v>0</v>
      </c>
      <c r="AT1968" s="17">
        <f t="shared" si="708"/>
        <v>170.54953</v>
      </c>
      <c r="AU1968" s="5">
        <f t="shared" si="709"/>
        <v>83.191289999999995</v>
      </c>
      <c r="AV1968" s="5">
        <f t="shared" si="710"/>
        <v>14.947679999999998</v>
      </c>
      <c r="AW1968" s="5"/>
      <c r="AX1968" s="5"/>
      <c r="AY1968" s="5">
        <f t="shared" si="711"/>
        <v>72.49524000000001</v>
      </c>
      <c r="AZ1968" s="5">
        <f t="shared" si="712"/>
        <v>170.63421</v>
      </c>
      <c r="BA1968" s="7">
        <f t="shared" si="713"/>
        <v>-2.4819471174092778E-4</v>
      </c>
      <c r="BB1968" s="62">
        <f t="shared" si="714"/>
        <v>11206</v>
      </c>
      <c r="BC1968" s="6">
        <f t="shared" si="715"/>
        <v>2.0768810347968663E-2</v>
      </c>
      <c r="BD1968" s="32">
        <f t="shared" si="716"/>
        <v>3.7158120576468313E-2</v>
      </c>
      <c r="BE1968" s="32">
        <f t="shared" si="717"/>
        <v>1.7852467843212465E-2</v>
      </c>
      <c r="BF1968" s="35">
        <f t="shared" si="718"/>
        <v>0.94498941158031913</v>
      </c>
      <c r="BG1968" s="37">
        <f t="shared" si="719"/>
        <v>0.48754168346429477</v>
      </c>
      <c r="BH1968" s="33">
        <f t="shared" si="720"/>
        <v>8.76007220357512E-2</v>
      </c>
      <c r="BI1968" s="33">
        <f t="shared" si="721"/>
        <v>0.42485759449995408</v>
      </c>
      <c r="CM1968" s="51" t="s">
        <v>3809</v>
      </c>
      <c r="CR1968" s="78" t="s">
        <v>2038</v>
      </c>
      <c r="CS1968" s="78" t="s">
        <v>6954</v>
      </c>
    </row>
    <row r="1969" spans="1:97">
      <c r="A1969" s="20" t="s">
        <v>3590</v>
      </c>
      <c r="B1969" s="16" t="s">
        <v>5283</v>
      </c>
      <c r="C1969" s="19">
        <v>49007304</v>
      </c>
      <c r="D1969" s="19" t="s">
        <v>3782</v>
      </c>
      <c r="E1969" s="19" t="s">
        <v>1707</v>
      </c>
      <c r="F1969" s="19" t="s">
        <v>3289</v>
      </c>
      <c r="G1969" s="47"/>
      <c r="H1969" s="47" t="s">
        <v>5209</v>
      </c>
      <c r="I1969" s="47" t="s">
        <v>5459</v>
      </c>
      <c r="J1969" s="47" t="s">
        <v>5476</v>
      </c>
      <c r="K1969" s="23">
        <v>41.14311</v>
      </c>
      <c r="L1969" s="23">
        <v>-108.63796000000001</v>
      </c>
      <c r="M1969" s="61" t="s">
        <v>4471</v>
      </c>
      <c r="N1969" s="19" t="s">
        <v>7102</v>
      </c>
      <c r="P1969" s="19" t="s">
        <v>3772</v>
      </c>
      <c r="Q1969" s="55"/>
      <c r="R1969" s="55"/>
      <c r="S1969" s="55">
        <f t="shared" si="727"/>
        <v>78</v>
      </c>
      <c r="T1969" s="19"/>
      <c r="U1969" s="55">
        <v>7334</v>
      </c>
      <c r="V1969" s="55">
        <v>7412</v>
      </c>
      <c r="W1969" s="55">
        <v>7453</v>
      </c>
      <c r="X1969" s="55"/>
      <c r="Y1969" s="51" t="s">
        <v>3798</v>
      </c>
      <c r="Z1969" s="40">
        <v>22965</v>
      </c>
      <c r="AA1969" s="52">
        <v>7.9000000953674316</v>
      </c>
      <c r="AB1969" s="19" t="s">
        <v>3837</v>
      </c>
      <c r="AC1969" s="19">
        <v>836</v>
      </c>
      <c r="AD1969" s="19">
        <v>234</v>
      </c>
      <c r="AE1969" s="19">
        <v>16066</v>
      </c>
      <c r="AF1969" s="19">
        <v>-3</v>
      </c>
      <c r="AG1969" s="19">
        <v>-3</v>
      </c>
      <c r="AH1969" s="19">
        <v>26000</v>
      </c>
      <c r="AI1969" s="19">
        <v>1025</v>
      </c>
      <c r="AJ1969" s="19"/>
      <c r="AK1969" s="19"/>
      <c r="AL1969" s="19">
        <v>470</v>
      </c>
      <c r="AM1969" s="19">
        <v>44111</v>
      </c>
      <c r="AP1969" s="17">
        <f t="shared" si="706"/>
        <v>41.7164</v>
      </c>
      <c r="AQ1969" s="17">
        <f t="shared" si="707"/>
        <v>19.255860000000002</v>
      </c>
      <c r="AR1969" s="17">
        <f t="shared" si="728"/>
        <v>698.87099999999998</v>
      </c>
      <c r="AS1969" s="17">
        <f t="shared" si="726"/>
        <v>0</v>
      </c>
      <c r="AT1969" s="17">
        <f t="shared" si="708"/>
        <v>759.84325999999999</v>
      </c>
      <c r="AU1969" s="5">
        <f t="shared" si="709"/>
        <v>733.45999999999992</v>
      </c>
      <c r="AV1969" s="5">
        <f t="shared" si="710"/>
        <v>16.79975</v>
      </c>
      <c r="AW1969" s="5"/>
      <c r="AX1969" s="5"/>
      <c r="AY1969" s="5">
        <f t="shared" si="711"/>
        <v>9.785400000000001</v>
      </c>
      <c r="AZ1969" s="5">
        <f t="shared" si="712"/>
        <v>760.04514999999992</v>
      </c>
      <c r="BA1969" s="7">
        <f t="shared" si="713"/>
        <v>-1.3283212022120416E-4</v>
      </c>
      <c r="BB1969" s="62">
        <f t="shared" si="714"/>
        <v>44625</v>
      </c>
      <c r="BC1969" s="6">
        <f t="shared" si="715"/>
        <v>5.7924630364226473E-3</v>
      </c>
      <c r="BD1969" s="32">
        <f t="shared" si="716"/>
        <v>5.4901322675415982E-2</v>
      </c>
      <c r="BE1969" s="32">
        <f t="shared" si="717"/>
        <v>2.5341884324933017E-2</v>
      </c>
      <c r="BF1969" s="35">
        <f t="shared" si="718"/>
        <v>0.91975679299965096</v>
      </c>
      <c r="BG1969" s="36">
        <f t="shared" si="719"/>
        <v>0.96502161746575188</v>
      </c>
      <c r="BH1969" s="33">
        <f t="shared" si="720"/>
        <v>2.2103621080931838E-2</v>
      </c>
      <c r="BI1969" s="33">
        <f t="shared" si="721"/>
        <v>1.2874761453316296E-2</v>
      </c>
      <c r="CM1969" s="51" t="s">
        <v>4472</v>
      </c>
      <c r="CR1969" s="78" t="s">
        <v>2039</v>
      </c>
      <c r="CS1969" s="78" t="s">
        <v>6954</v>
      </c>
    </row>
    <row r="1970" spans="1:97">
      <c r="A1970" s="63" t="s">
        <v>3591</v>
      </c>
      <c r="B1970" s="63" t="s">
        <v>3462</v>
      </c>
      <c r="C1970" s="63">
        <v>4163</v>
      </c>
      <c r="D1970" s="19" t="s">
        <v>3782</v>
      </c>
      <c r="E1970" s="63" t="s">
        <v>1707</v>
      </c>
      <c r="F1970" s="63" t="s">
        <v>7278</v>
      </c>
      <c r="G1970" s="65" t="s">
        <v>3609</v>
      </c>
      <c r="H1970" s="65">
        <v>31</v>
      </c>
      <c r="I1970" s="65">
        <v>15</v>
      </c>
      <c r="J1970" s="65">
        <v>101</v>
      </c>
      <c r="K1970" s="23">
        <v>41.23733</v>
      </c>
      <c r="L1970" s="23">
        <v>-108.821336</v>
      </c>
      <c r="M1970" s="61" t="s">
        <v>3463</v>
      </c>
      <c r="N1970" s="63" t="s">
        <v>3464</v>
      </c>
      <c r="O1970" s="63"/>
      <c r="P1970" s="63" t="s">
        <v>3772</v>
      </c>
      <c r="Q1970" s="63"/>
      <c r="R1970" s="63"/>
      <c r="S1970" s="55"/>
      <c r="T1970" s="63"/>
      <c r="U1970" s="66" t="s">
        <v>3465</v>
      </c>
      <c r="V1970" s="63"/>
      <c r="W1970" s="66">
        <v>4200</v>
      </c>
      <c r="X1970" s="66">
        <v>4128</v>
      </c>
      <c r="Y1970" s="63"/>
      <c r="Z1970" s="64">
        <v>37959</v>
      </c>
      <c r="AA1970" s="63">
        <v>8.08</v>
      </c>
      <c r="AB1970" s="63"/>
      <c r="AC1970" s="63">
        <v>49</v>
      </c>
      <c r="AD1970" s="63">
        <v>89</v>
      </c>
      <c r="AE1970" s="63">
        <v>4744</v>
      </c>
      <c r="AF1970" s="63">
        <v>7027</v>
      </c>
      <c r="AG1970" s="63"/>
      <c r="AH1970" s="63">
        <v>11696</v>
      </c>
      <c r="AI1970" s="63">
        <v>1111</v>
      </c>
      <c r="AJ1970" s="63"/>
      <c r="AK1970" s="63"/>
      <c r="AL1970" s="63">
        <v>199</v>
      </c>
      <c r="AM1970" s="63">
        <v>25475</v>
      </c>
      <c r="AN1970" s="63"/>
      <c r="AO1970" s="63" t="s">
        <v>3460</v>
      </c>
      <c r="AP1970" s="17">
        <f t="shared" si="706"/>
        <v>2.4451000000000001</v>
      </c>
      <c r="AQ1970" s="17">
        <f t="shared" si="707"/>
        <v>7.3238099999999999</v>
      </c>
      <c r="AR1970" s="17">
        <f t="shared" si="728"/>
        <v>206.36399999999998</v>
      </c>
      <c r="AS1970" s="17">
        <f t="shared" si="726"/>
        <v>179.75065999999998</v>
      </c>
      <c r="AT1970" s="17">
        <f t="shared" si="708"/>
        <v>395.88356999999996</v>
      </c>
      <c r="AU1970" s="5">
        <f t="shared" si="709"/>
        <v>329.94416000000001</v>
      </c>
      <c r="AV1970" s="5">
        <f t="shared" si="710"/>
        <v>18.209289999999999</v>
      </c>
      <c r="AW1970" s="5">
        <f>IF(AJ1970&gt;0,AJ1970*0.03333,0)</f>
        <v>0</v>
      </c>
      <c r="AX1970" s="5">
        <f>IF(AK1970&gt;0,AK1970*0.0588,0)</f>
        <v>0</v>
      </c>
      <c r="AY1970" s="5">
        <f t="shared" si="711"/>
        <v>4.1431800000000001</v>
      </c>
      <c r="AZ1970" s="5">
        <f t="shared" si="712"/>
        <v>352.29662999999999</v>
      </c>
      <c r="BA1970" s="7">
        <f t="shared" si="713"/>
        <v>5.8257275453159507E-2</v>
      </c>
      <c r="BB1970" s="62">
        <f t="shared" si="714"/>
        <v>24915</v>
      </c>
      <c r="BC1970" s="28">
        <f t="shared" si="715"/>
        <v>-1.1113316134153601E-2</v>
      </c>
      <c r="BD1970" s="32">
        <f t="shared" si="716"/>
        <v>6.1763108784736896E-3</v>
      </c>
      <c r="BE1970" s="32">
        <f t="shared" si="717"/>
        <v>1.8499908950502797E-2</v>
      </c>
      <c r="BF1970" s="35">
        <f t="shared" si="718"/>
        <v>0.9753237801710235</v>
      </c>
      <c r="BG1970" s="36">
        <f t="shared" si="719"/>
        <v>0.93655213221880673</v>
      </c>
      <c r="BH1970" s="33">
        <f t="shared" si="720"/>
        <v>5.1687380603101428E-2</v>
      </c>
      <c r="BI1970" s="33">
        <f t="shared" si="721"/>
        <v>1.1760487178091939E-2</v>
      </c>
      <c r="BJ1970" s="63"/>
      <c r="BK1970" s="63"/>
      <c r="BL1970" s="63"/>
      <c r="BM1970" s="63"/>
      <c r="BN1970" s="63"/>
      <c r="BO1970" s="63"/>
      <c r="BP1970" s="63"/>
      <c r="BQ1970" s="63"/>
      <c r="BR1970" s="63"/>
      <c r="BS1970" s="63">
        <v>0.9</v>
      </c>
      <c r="BT1970" s="63"/>
      <c r="BU1970" s="63"/>
      <c r="BV1970" s="63"/>
      <c r="BW1970" s="63"/>
      <c r="BX1970" s="63">
        <v>7.2</v>
      </c>
      <c r="BY1970" s="63">
        <v>4.2</v>
      </c>
      <c r="BZ1970" s="63"/>
      <c r="CA1970" s="63">
        <v>2.8</v>
      </c>
      <c r="CB1970" s="63"/>
      <c r="CC1970" s="63"/>
      <c r="CD1970" s="63"/>
      <c r="CE1970" s="63"/>
      <c r="CF1970" s="63"/>
      <c r="CG1970" s="63">
        <v>0.4</v>
      </c>
      <c r="CH1970" s="63"/>
      <c r="CI1970" s="63"/>
      <c r="CJ1970" s="63"/>
      <c r="CK1970" s="63"/>
      <c r="CL1970" s="63"/>
      <c r="CM1970" s="63" t="s">
        <v>3466</v>
      </c>
      <c r="CN1970" s="63">
        <v>20031204</v>
      </c>
      <c r="CO1970" s="63" t="s">
        <v>7259</v>
      </c>
      <c r="CP1970" s="66"/>
      <c r="CQ1970" s="64">
        <v>37960</v>
      </c>
      <c r="CR1970" s="78" t="s">
        <v>2038</v>
      </c>
      <c r="CS1970" s="78" t="s">
        <v>6954</v>
      </c>
    </row>
    <row r="1971" spans="1:97">
      <c r="A1971" s="20" t="s">
        <v>3590</v>
      </c>
      <c r="B1971" s="16" t="s">
        <v>5284</v>
      </c>
      <c r="C1971" s="19">
        <v>49009358</v>
      </c>
      <c r="D1971" s="19" t="s">
        <v>3782</v>
      </c>
      <c r="E1971" s="19" t="s">
        <v>1707</v>
      </c>
      <c r="F1971" s="19" t="s">
        <v>3276</v>
      </c>
      <c r="G1971" s="47"/>
      <c r="H1971" s="47" t="s">
        <v>1808</v>
      </c>
      <c r="I1971" s="47" t="s">
        <v>5461</v>
      </c>
      <c r="J1971" s="47" t="s">
        <v>5481</v>
      </c>
      <c r="K1971" s="23">
        <v>41.383920000000003</v>
      </c>
      <c r="L1971" s="23">
        <v>-108.7542</v>
      </c>
      <c r="M1971" s="61" t="s">
        <v>3278</v>
      </c>
      <c r="N1971" s="19" t="s">
        <v>2524</v>
      </c>
      <c r="P1971" s="19" t="s">
        <v>3772</v>
      </c>
      <c r="Q1971" s="55">
        <v>30</v>
      </c>
      <c r="R1971" s="55">
        <v>321</v>
      </c>
      <c r="S1971" s="55">
        <f>V1971-U1971</f>
        <v>140</v>
      </c>
      <c r="T1971" s="19"/>
      <c r="U1971" s="55">
        <v>3040</v>
      </c>
      <c r="V1971" s="55">
        <v>3180</v>
      </c>
      <c r="W1971" s="55"/>
      <c r="X1971" s="55"/>
      <c r="Y1971" s="51" t="s">
        <v>3798</v>
      </c>
      <c r="Z1971" s="40">
        <v>22172</v>
      </c>
      <c r="AA1971" s="52">
        <v>8.3000001907348633</v>
      </c>
      <c r="AB1971" s="19" t="s">
        <v>3837</v>
      </c>
      <c r="AC1971" s="19">
        <v>7</v>
      </c>
      <c r="AD1971" s="19">
        <v>2</v>
      </c>
      <c r="AE1971" s="19">
        <v>411</v>
      </c>
      <c r="AF1971" s="19">
        <v>-3</v>
      </c>
      <c r="AG1971" s="19">
        <v>-3</v>
      </c>
      <c r="AH1971" s="19">
        <v>156</v>
      </c>
      <c r="AI1971" s="19">
        <v>769</v>
      </c>
      <c r="AJ1971" s="19"/>
      <c r="AK1971" s="19"/>
      <c r="AL1971" s="19">
        <v>66</v>
      </c>
      <c r="AM1971" s="19">
        <v>1021</v>
      </c>
      <c r="AP1971" s="17">
        <f t="shared" si="706"/>
        <v>0.3493</v>
      </c>
      <c r="AQ1971" s="17">
        <f t="shared" si="707"/>
        <v>0.16458</v>
      </c>
      <c r="AR1971" s="17">
        <f t="shared" si="728"/>
        <v>17.878499999999999</v>
      </c>
      <c r="AS1971" s="17">
        <f t="shared" si="726"/>
        <v>0</v>
      </c>
      <c r="AT1971" s="17">
        <f t="shared" si="708"/>
        <v>18.392379999999999</v>
      </c>
      <c r="AU1971" s="5">
        <f t="shared" si="709"/>
        <v>4.40076</v>
      </c>
      <c r="AV1971" s="5">
        <f t="shared" si="710"/>
        <v>12.603909999999999</v>
      </c>
      <c r="AW1971" s="5"/>
      <c r="AX1971" s="5"/>
      <c r="AY1971" s="5">
        <f t="shared" si="711"/>
        <v>1.37412</v>
      </c>
      <c r="AZ1971" s="5">
        <f t="shared" si="712"/>
        <v>18.378789999999999</v>
      </c>
      <c r="BA1971" s="7">
        <f t="shared" si="713"/>
        <v>3.695830184353845E-4</v>
      </c>
      <c r="BB1971" s="62">
        <f t="shared" si="714"/>
        <v>1405</v>
      </c>
      <c r="BC1971" s="6">
        <f t="shared" si="715"/>
        <v>0.15828524319868095</v>
      </c>
      <c r="BD1971" s="32">
        <f t="shared" si="716"/>
        <v>1.8991560635437069E-2</v>
      </c>
      <c r="BE1971" s="32">
        <f t="shared" si="717"/>
        <v>8.9482709687381413E-3</v>
      </c>
      <c r="BF1971" s="35">
        <f t="shared" si="718"/>
        <v>0.97206016839582476</v>
      </c>
      <c r="BG1971" s="33">
        <f t="shared" si="719"/>
        <v>0.23944775472161117</v>
      </c>
      <c r="BH1971" s="37">
        <f t="shared" si="720"/>
        <v>0.68578562571311819</v>
      </c>
      <c r="BI1971" s="33">
        <f t="shared" si="721"/>
        <v>7.4766619565270628E-2</v>
      </c>
      <c r="CM1971" s="51" t="s">
        <v>4862</v>
      </c>
      <c r="CR1971" s="78" t="s">
        <v>2038</v>
      </c>
      <c r="CS1971" s="78" t="s">
        <v>6954</v>
      </c>
    </row>
    <row r="1972" spans="1:97">
      <c r="A1972" s="20" t="s">
        <v>3590</v>
      </c>
      <c r="B1972" s="16" t="s">
        <v>5284</v>
      </c>
      <c r="C1972" s="19">
        <v>49009359</v>
      </c>
      <c r="D1972" s="19" t="s">
        <v>3782</v>
      </c>
      <c r="E1972" s="19" t="s">
        <v>1707</v>
      </c>
      <c r="F1972" s="19" t="s">
        <v>3276</v>
      </c>
      <c r="G1972" s="47"/>
      <c r="H1972" s="47" t="s">
        <v>1808</v>
      </c>
      <c r="I1972" s="47" t="s">
        <v>5461</v>
      </c>
      <c r="J1972" s="47" t="s">
        <v>5481</v>
      </c>
      <c r="K1972" s="23">
        <v>41.383920000000003</v>
      </c>
      <c r="L1972" s="23">
        <v>-108.7542</v>
      </c>
      <c r="M1972" s="61" t="s">
        <v>3278</v>
      </c>
      <c r="N1972" s="19" t="s">
        <v>2524</v>
      </c>
      <c r="P1972" s="19" t="s">
        <v>3772</v>
      </c>
      <c r="Q1972" s="55">
        <v>321</v>
      </c>
      <c r="R1972" s="55">
        <v>625</v>
      </c>
      <c r="S1972" s="55">
        <f>V1972-U1972</f>
        <v>119</v>
      </c>
      <c r="T1972" s="19"/>
      <c r="U1972" s="55">
        <v>3501</v>
      </c>
      <c r="V1972" s="55">
        <v>3620</v>
      </c>
      <c r="W1972" s="55"/>
      <c r="X1972" s="55"/>
      <c r="Y1972" s="51" t="s">
        <v>3798</v>
      </c>
      <c r="Z1972" s="40">
        <v>22175</v>
      </c>
      <c r="AA1972" s="52">
        <v>8.6000003814697266</v>
      </c>
      <c r="AB1972" s="19" t="s">
        <v>3837</v>
      </c>
      <c r="AC1972" s="19">
        <v>108</v>
      </c>
      <c r="AD1972" s="19">
        <v>129</v>
      </c>
      <c r="AE1972" s="19">
        <v>10104</v>
      </c>
      <c r="AF1972" s="19">
        <v>-3</v>
      </c>
      <c r="AG1972" s="19">
        <v>-3</v>
      </c>
      <c r="AH1972" s="19">
        <v>14900</v>
      </c>
      <c r="AI1972" s="19">
        <v>1610</v>
      </c>
      <c r="AJ1972" s="19"/>
      <c r="AK1972" s="19"/>
      <c r="AL1972" s="19">
        <v>256</v>
      </c>
      <c r="AM1972" s="19">
        <v>26398</v>
      </c>
      <c r="AP1972" s="17">
        <f t="shared" si="706"/>
        <v>5.3891999999999998</v>
      </c>
      <c r="AQ1972" s="17">
        <f t="shared" si="707"/>
        <v>10.615410000000001</v>
      </c>
      <c r="AR1972" s="17">
        <f t="shared" si="728"/>
        <v>439.52399999999994</v>
      </c>
      <c r="AS1972" s="17">
        <f t="shared" si="726"/>
        <v>0</v>
      </c>
      <c r="AT1972" s="17">
        <f t="shared" si="708"/>
        <v>455.52860999999996</v>
      </c>
      <c r="AU1972" s="5">
        <f t="shared" si="709"/>
        <v>420.32900000000001</v>
      </c>
      <c r="AV1972" s="5">
        <f t="shared" si="710"/>
        <v>26.387899999999998</v>
      </c>
      <c r="AW1972" s="5"/>
      <c r="AX1972" s="5"/>
      <c r="AY1972" s="5">
        <f t="shared" si="711"/>
        <v>5.3299200000000004</v>
      </c>
      <c r="AZ1972" s="5">
        <f t="shared" si="712"/>
        <v>452.04682000000003</v>
      </c>
      <c r="BA1972" s="7">
        <f t="shared" si="713"/>
        <v>3.8363643229080507E-3</v>
      </c>
      <c r="BB1972" s="62">
        <f t="shared" si="714"/>
        <v>27101</v>
      </c>
      <c r="BC1972" s="6">
        <f t="shared" si="715"/>
        <v>1.3140432531449186E-2</v>
      </c>
      <c r="BD1972" s="32">
        <f t="shared" si="716"/>
        <v>1.1830650988090517E-2</v>
      </c>
      <c r="BE1972" s="32">
        <f t="shared" si="717"/>
        <v>2.3303497885676164E-2</v>
      </c>
      <c r="BF1972" s="35">
        <f t="shared" si="718"/>
        <v>0.96486585112623324</v>
      </c>
      <c r="BG1972" s="36">
        <f t="shared" si="719"/>
        <v>0.92983509982439427</v>
      </c>
      <c r="BH1972" s="33">
        <f t="shared" si="720"/>
        <v>5.8374263090712586E-2</v>
      </c>
      <c r="BI1972" s="33">
        <f t="shared" si="721"/>
        <v>1.179063708489311E-2</v>
      </c>
      <c r="CM1972" s="51" t="s">
        <v>1797</v>
      </c>
      <c r="CR1972" s="78" t="s">
        <v>2038</v>
      </c>
      <c r="CS1972" s="78" t="s">
        <v>6954</v>
      </c>
    </row>
    <row r="1973" spans="1:97">
      <c r="A1973" s="20" t="s">
        <v>3590</v>
      </c>
      <c r="B1973" s="16" t="s">
        <v>5285</v>
      </c>
      <c r="C1973" s="19">
        <v>49009362</v>
      </c>
      <c r="D1973" s="19" t="s">
        <v>3782</v>
      </c>
      <c r="E1973" s="19" t="s">
        <v>1707</v>
      </c>
      <c r="F1973" s="19" t="s">
        <v>2528</v>
      </c>
      <c r="G1973" s="47"/>
      <c r="H1973" s="47" t="s">
        <v>3848</v>
      </c>
      <c r="I1973" s="47" t="s">
        <v>5461</v>
      </c>
      <c r="J1973" s="47" t="s">
        <v>5481</v>
      </c>
      <c r="K1973" s="23">
        <v>41.354120000000002</v>
      </c>
      <c r="L1973" s="23">
        <v>-108.80191000000001</v>
      </c>
      <c r="M1973" s="61" t="s">
        <v>3279</v>
      </c>
      <c r="N1973" s="19" t="s">
        <v>3280</v>
      </c>
      <c r="P1973" s="19" t="s">
        <v>3772</v>
      </c>
      <c r="Q1973" s="55">
        <v>291</v>
      </c>
      <c r="R1973" s="55"/>
      <c r="S1973" s="55">
        <f>V1973-U1973</f>
        <v>67</v>
      </c>
      <c r="T1973" s="19"/>
      <c r="U1973" s="55">
        <v>3177</v>
      </c>
      <c r="V1973" s="55">
        <v>3244</v>
      </c>
      <c r="W1973" s="55">
        <v>6750</v>
      </c>
      <c r="X1973" s="55"/>
      <c r="Y1973" s="51" t="s">
        <v>3798</v>
      </c>
      <c r="AA1973" s="52">
        <v>7.9000000953674316</v>
      </c>
      <c r="AB1973" s="19" t="s">
        <v>3837</v>
      </c>
      <c r="AC1973" s="19">
        <v>37</v>
      </c>
      <c r="AD1973" s="19">
        <v>21</v>
      </c>
      <c r="AE1973" s="19">
        <v>2285</v>
      </c>
      <c r="AF1973" s="19">
        <v>-3</v>
      </c>
      <c r="AG1973" s="19">
        <v>-3</v>
      </c>
      <c r="AH1973" s="19">
        <v>2420</v>
      </c>
      <c r="AI1973" s="19">
        <v>1403</v>
      </c>
      <c r="AJ1973" s="19"/>
      <c r="AK1973" s="19"/>
      <c r="AL1973" s="19">
        <v>564</v>
      </c>
      <c r="AM1973" s="19">
        <v>6018</v>
      </c>
      <c r="AP1973" s="17">
        <f t="shared" si="706"/>
        <v>1.8463000000000001</v>
      </c>
      <c r="AQ1973" s="17">
        <f t="shared" si="707"/>
        <v>1.7280900000000001</v>
      </c>
      <c r="AR1973" s="17">
        <f t="shared" si="728"/>
        <v>99.397499999999994</v>
      </c>
      <c r="AS1973" s="17">
        <f t="shared" si="726"/>
        <v>0</v>
      </c>
      <c r="AT1973" s="17">
        <f t="shared" si="708"/>
        <v>102.97188999999999</v>
      </c>
      <c r="AU1973" s="5">
        <f t="shared" si="709"/>
        <v>68.268199999999993</v>
      </c>
      <c r="AV1973" s="5">
        <f t="shared" si="710"/>
        <v>22.995169999999998</v>
      </c>
      <c r="AW1973" s="5"/>
      <c r="AX1973" s="5"/>
      <c r="AY1973" s="5">
        <f t="shared" si="711"/>
        <v>11.74248</v>
      </c>
      <c r="AZ1973" s="5">
        <f t="shared" si="712"/>
        <v>103.00585</v>
      </c>
      <c r="BA1973" s="7">
        <f t="shared" si="713"/>
        <v>-1.6487218473223145E-4</v>
      </c>
      <c r="BB1973" s="62">
        <f t="shared" si="714"/>
        <v>6724</v>
      </c>
      <c r="BC1973" s="6">
        <f t="shared" si="715"/>
        <v>5.5407314393344842E-2</v>
      </c>
      <c r="BD1973" s="32">
        <f t="shared" si="716"/>
        <v>1.7930136078885221E-2</v>
      </c>
      <c r="BE1973" s="32">
        <f t="shared" si="717"/>
        <v>1.678215287686766E-2</v>
      </c>
      <c r="BF1973" s="35">
        <f t="shared" si="718"/>
        <v>0.96528771104424715</v>
      </c>
      <c r="BG1973" s="37">
        <f t="shared" si="719"/>
        <v>0.66276041603462321</v>
      </c>
      <c r="BH1973" s="33">
        <f t="shared" si="720"/>
        <v>0.22324139842542923</v>
      </c>
      <c r="BI1973" s="33">
        <f t="shared" si="721"/>
        <v>0.11399818553994749</v>
      </c>
      <c r="CM1973" s="51" t="s">
        <v>1797</v>
      </c>
      <c r="CR1973" s="78" t="s">
        <v>2038</v>
      </c>
      <c r="CS1973" s="78" t="s">
        <v>6954</v>
      </c>
    </row>
    <row r="1974" spans="1:97" s="34" customFormat="1">
      <c r="A1974" s="18" t="s">
        <v>3590</v>
      </c>
      <c r="B1974" s="16" t="s">
        <v>6732</v>
      </c>
      <c r="C1974" s="21">
        <v>49124728</v>
      </c>
      <c r="D1974" s="21" t="s">
        <v>3782</v>
      </c>
      <c r="E1974" s="21" t="s">
        <v>2393</v>
      </c>
      <c r="F1974" s="4" t="s">
        <v>3776</v>
      </c>
      <c r="G1974" s="22"/>
      <c r="H1974" s="22" t="s">
        <v>1808</v>
      </c>
      <c r="I1974" s="22">
        <v>17</v>
      </c>
      <c r="J1974" s="22">
        <v>93</v>
      </c>
      <c r="K1974" s="23">
        <v>41.461300000000001</v>
      </c>
      <c r="L1974" s="23">
        <v>-107.845</v>
      </c>
      <c r="M1974" s="61" t="s">
        <v>3771</v>
      </c>
      <c r="N1974" s="21" t="s">
        <v>3777</v>
      </c>
      <c r="O1974" s="25"/>
      <c r="P1974" s="21" t="s">
        <v>3772</v>
      </c>
      <c r="Q1974" s="74">
        <v>10</v>
      </c>
      <c r="R1974" s="74"/>
      <c r="S1974" s="74">
        <f>V1974-U1974</f>
        <v>10</v>
      </c>
      <c r="T1974" s="21"/>
      <c r="U1974" s="74">
        <v>9151</v>
      </c>
      <c r="V1974" s="74">
        <v>9161</v>
      </c>
      <c r="W1974" s="74">
        <v>9544</v>
      </c>
      <c r="X1974" s="74">
        <v>9090</v>
      </c>
      <c r="Y1974" s="24" t="s">
        <v>7074</v>
      </c>
      <c r="Z1974" s="25">
        <v>27880</v>
      </c>
      <c r="AA1974" s="26">
        <v>8.1</v>
      </c>
      <c r="AB1974" s="21" t="s">
        <v>3789</v>
      </c>
      <c r="AC1974" s="21">
        <v>8</v>
      </c>
      <c r="AD1974" s="21">
        <v>17</v>
      </c>
      <c r="AE1974" s="21">
        <v>2730</v>
      </c>
      <c r="AF1974" s="21">
        <v>36</v>
      </c>
      <c r="AG1974" s="21">
        <v>-3</v>
      </c>
      <c r="AH1974" s="21">
        <v>2250</v>
      </c>
      <c r="AI1974" s="21">
        <v>3453</v>
      </c>
      <c r="AJ1974" s="27"/>
      <c r="AK1974" s="27"/>
      <c r="AL1974" s="21">
        <v>11</v>
      </c>
      <c r="AM1974" s="21">
        <v>6726</v>
      </c>
      <c r="AO1974" s="4"/>
      <c r="AP1974" s="17">
        <f t="shared" si="706"/>
        <v>0.3992</v>
      </c>
      <c r="AQ1974" s="17">
        <f t="shared" si="707"/>
        <v>1.39893</v>
      </c>
      <c r="AR1974" s="17">
        <f t="shared" si="728"/>
        <v>118.755</v>
      </c>
      <c r="AS1974" s="17">
        <f t="shared" si="726"/>
        <v>0.92087999999999992</v>
      </c>
      <c r="AT1974" s="17">
        <f t="shared" si="708"/>
        <v>121.47400999999999</v>
      </c>
      <c r="AU1974" s="5">
        <f t="shared" si="709"/>
        <v>63.472499999999997</v>
      </c>
      <c r="AV1974" s="5">
        <f t="shared" si="710"/>
        <v>56.594669999999994</v>
      </c>
      <c r="AW1974" s="5"/>
      <c r="AX1974" s="5"/>
      <c r="AY1974" s="5">
        <f t="shared" si="711"/>
        <v>0.22902000000000003</v>
      </c>
      <c r="AZ1974" s="5">
        <f t="shared" si="712"/>
        <v>120.29619</v>
      </c>
      <c r="BA1974" s="7">
        <f t="shared" si="713"/>
        <v>4.8716508486157393E-3</v>
      </c>
      <c r="BB1974" s="62">
        <f t="shared" si="714"/>
        <v>8502</v>
      </c>
      <c r="BC1974" s="28">
        <f t="shared" si="715"/>
        <v>0.11662726556343578</v>
      </c>
      <c r="BD1974" s="32">
        <f t="shared" si="716"/>
        <v>3.2862996784250396E-3</v>
      </c>
      <c r="BE1974" s="32">
        <f t="shared" si="717"/>
        <v>1.1516290604055963E-2</v>
      </c>
      <c r="BF1974" s="35">
        <f t="shared" si="718"/>
        <v>0.98519740971751901</v>
      </c>
      <c r="BG1974" s="37">
        <f t="shared" si="719"/>
        <v>0.52763516450520997</v>
      </c>
      <c r="BH1974" s="33">
        <f t="shared" si="720"/>
        <v>0.47046103455146832</v>
      </c>
      <c r="BI1974" s="33">
        <f t="shared" si="721"/>
        <v>1.9038009433216467E-3</v>
      </c>
      <c r="BJ1974" s="4"/>
      <c r="BK1974" s="4"/>
      <c r="BL1974" s="4"/>
      <c r="BM1974" s="4"/>
      <c r="BN1974" s="4"/>
      <c r="BO1974" s="4"/>
      <c r="BP1974" s="4"/>
      <c r="BQ1974" s="4"/>
      <c r="BR1974" s="4"/>
      <c r="BS1974" s="4"/>
      <c r="BT1974" s="4"/>
      <c r="BU1974" s="4"/>
      <c r="BV1974" s="4"/>
      <c r="BW1974" s="4"/>
      <c r="BX1974" s="4"/>
      <c r="BY1974" s="4"/>
      <c r="BZ1974" s="4"/>
      <c r="CA1974" s="4"/>
      <c r="CB1974" s="4"/>
      <c r="CC1974" s="4"/>
      <c r="CD1974" s="4"/>
      <c r="CE1974" s="4"/>
      <c r="CF1974" s="4"/>
      <c r="CG1974" s="4"/>
      <c r="CH1974" s="4"/>
      <c r="CI1974" s="4"/>
      <c r="CJ1974" s="4"/>
      <c r="CK1974" s="4"/>
      <c r="CL1974" s="4"/>
      <c r="CM1974" s="24" t="s">
        <v>2458</v>
      </c>
      <c r="CN1974" s="4"/>
      <c r="CO1974" s="4"/>
      <c r="CP1974" s="46"/>
      <c r="CQ1974" s="4"/>
      <c r="CR1974" s="78" t="s">
        <v>2039</v>
      </c>
      <c r="CS1974" s="78" t="s">
        <v>6954</v>
      </c>
    </row>
    <row r="1975" spans="1:97">
      <c r="A1975" s="20" t="s">
        <v>3590</v>
      </c>
      <c r="B1975" s="16" t="s">
        <v>419</v>
      </c>
      <c r="C1975" s="19">
        <v>49124245</v>
      </c>
      <c r="D1975" s="19" t="s">
        <v>3782</v>
      </c>
      <c r="E1975" s="19" t="s">
        <v>1707</v>
      </c>
      <c r="F1975" s="19" t="s">
        <v>2271</v>
      </c>
      <c r="G1975" s="47" t="s">
        <v>3598</v>
      </c>
      <c r="H1975" s="47" t="s">
        <v>5226</v>
      </c>
      <c r="I1975" s="47" t="s">
        <v>5462</v>
      </c>
      <c r="J1975" s="47" t="s">
        <v>5478</v>
      </c>
      <c r="K1975" s="23">
        <v>41.462420000000002</v>
      </c>
      <c r="L1975" s="23">
        <v>-108.03315000000001</v>
      </c>
      <c r="M1975" s="61" t="s">
        <v>2272</v>
      </c>
      <c r="N1975" s="19" t="s">
        <v>2273</v>
      </c>
      <c r="P1975" s="19" t="s">
        <v>3772</v>
      </c>
      <c r="Q1975" s="55"/>
      <c r="R1975" s="55">
        <v>549</v>
      </c>
      <c r="S1975" s="55">
        <f>V1975-U1975</f>
        <v>20</v>
      </c>
      <c r="T1975" s="19"/>
      <c r="U1975" s="55">
        <v>11315</v>
      </c>
      <c r="V1975" s="55">
        <v>11335</v>
      </c>
      <c r="W1975" s="55">
        <v>12700</v>
      </c>
      <c r="X1975" s="55">
        <v>12356</v>
      </c>
      <c r="Y1975" s="51" t="s">
        <v>3788</v>
      </c>
      <c r="Z1975" s="40">
        <v>27967</v>
      </c>
      <c r="AA1975" s="52">
        <v>7.4000000953674316</v>
      </c>
      <c r="AB1975" s="19" t="s">
        <v>3789</v>
      </c>
      <c r="AC1975" s="19">
        <v>64</v>
      </c>
      <c r="AD1975" s="19">
        <v>14</v>
      </c>
      <c r="AE1975" s="19">
        <v>3717</v>
      </c>
      <c r="AF1975" s="19">
        <v>469</v>
      </c>
      <c r="AG1975" s="19">
        <v>-3</v>
      </c>
      <c r="AH1975" s="19">
        <v>5100</v>
      </c>
      <c r="AI1975" s="19">
        <v>2062</v>
      </c>
      <c r="AJ1975" s="19"/>
      <c r="AK1975" s="19"/>
      <c r="AL1975" s="19">
        <v>20</v>
      </c>
      <c r="AM1975" s="19">
        <v>10400</v>
      </c>
      <c r="AO1975" s="19" t="s">
        <v>5038</v>
      </c>
      <c r="AP1975" s="17">
        <f t="shared" si="706"/>
        <v>3.1936</v>
      </c>
      <c r="AQ1975" s="17">
        <f t="shared" si="707"/>
        <v>1.1520600000000001</v>
      </c>
      <c r="AR1975" s="17">
        <f t="shared" si="728"/>
        <v>161.68949999999998</v>
      </c>
      <c r="AS1975" s="17">
        <f t="shared" si="726"/>
        <v>11.997019999999999</v>
      </c>
      <c r="AT1975" s="17">
        <f t="shared" si="708"/>
        <v>178.03217999999998</v>
      </c>
      <c r="AU1975" s="5">
        <f t="shared" si="709"/>
        <v>143.87099999999998</v>
      </c>
      <c r="AV1975" s="5">
        <f t="shared" si="710"/>
        <v>33.79618</v>
      </c>
      <c r="AW1975" s="5"/>
      <c r="AX1975" s="5"/>
      <c r="AY1975" s="5">
        <f t="shared" si="711"/>
        <v>0.41640000000000005</v>
      </c>
      <c r="AZ1975" s="5">
        <f t="shared" si="712"/>
        <v>178.08357999999998</v>
      </c>
      <c r="BA1975" s="7">
        <f t="shared" si="713"/>
        <v>-1.4433508924177073E-4</v>
      </c>
      <c r="BB1975" s="62">
        <f t="shared" si="714"/>
        <v>11443</v>
      </c>
      <c r="BC1975" s="6">
        <f t="shared" si="715"/>
        <v>4.7749851210914254E-2</v>
      </c>
      <c r="BD1975" s="32">
        <f t="shared" si="716"/>
        <v>1.7938330025504379E-2</v>
      </c>
      <c r="BE1975" s="32">
        <f t="shared" si="717"/>
        <v>6.4710773074845244E-3</v>
      </c>
      <c r="BF1975" s="35">
        <f t="shared" si="718"/>
        <v>0.97559059266701109</v>
      </c>
      <c r="BG1975" s="36">
        <f t="shared" si="719"/>
        <v>0.80788470222802122</v>
      </c>
      <c r="BH1975" s="33">
        <f t="shared" si="720"/>
        <v>0.18977706984551862</v>
      </c>
      <c r="BI1975" s="33">
        <f t="shared" si="721"/>
        <v>2.3382279264601491E-3</v>
      </c>
      <c r="CM1975" s="51" t="s">
        <v>2274</v>
      </c>
      <c r="CR1975" s="78" t="s">
        <v>2039</v>
      </c>
      <c r="CS1975" s="78" t="s">
        <v>6954</v>
      </c>
    </row>
    <row r="1976" spans="1:97">
      <c r="A1976" s="20" t="s">
        <v>3591</v>
      </c>
      <c r="B1976" s="16" t="s">
        <v>333</v>
      </c>
      <c r="F1976" s="4" t="s">
        <v>2492</v>
      </c>
      <c r="G1976" s="47" t="s">
        <v>3592</v>
      </c>
      <c r="H1976" s="47">
        <v>3</v>
      </c>
      <c r="I1976" s="47">
        <v>18</v>
      </c>
      <c r="J1976" s="47">
        <v>95</v>
      </c>
      <c r="K1976" s="23">
        <v>41.570449000000004</v>
      </c>
      <c r="L1976" s="23">
        <v>-108.09389899999999</v>
      </c>
      <c r="M1976" s="61" t="s">
        <v>565</v>
      </c>
      <c r="N1976" s="19" t="s">
        <v>4436</v>
      </c>
      <c r="P1976" s="19" t="s">
        <v>3772</v>
      </c>
      <c r="W1976" s="46">
        <v>10500</v>
      </c>
      <c r="X1976" s="46">
        <v>10434</v>
      </c>
      <c r="Z1976" s="48">
        <v>34011</v>
      </c>
      <c r="AA1976" s="19">
        <v>9.11</v>
      </c>
      <c r="AB1976" s="19" t="s">
        <v>3789</v>
      </c>
      <c r="AC1976" s="19">
        <v>127</v>
      </c>
      <c r="AD1976" s="19">
        <v>31</v>
      </c>
      <c r="AE1976" s="19">
        <v>3349</v>
      </c>
      <c r="AF1976" s="19">
        <v>756</v>
      </c>
      <c r="AH1976" s="19">
        <v>4542</v>
      </c>
      <c r="AI1976" s="19">
        <v>1683</v>
      </c>
      <c r="AJ1976" s="19">
        <v>548</v>
      </c>
      <c r="AK1976" s="6">
        <v>0</v>
      </c>
      <c r="AL1976" s="19">
        <v>166</v>
      </c>
      <c r="AM1976" s="19">
        <v>11202</v>
      </c>
      <c r="AN1976" s="53"/>
      <c r="AO1976" s="63" t="s">
        <v>3433</v>
      </c>
      <c r="AP1976" s="17">
        <f t="shared" si="706"/>
        <v>6.3372999999999999</v>
      </c>
      <c r="AQ1976" s="17">
        <f t="shared" si="707"/>
        <v>2.5509900000000001</v>
      </c>
      <c r="AR1976" s="17">
        <f t="shared" si="728"/>
        <v>145.6815</v>
      </c>
      <c r="AS1976" s="17">
        <f t="shared" si="726"/>
        <v>19.338480000000001</v>
      </c>
      <c r="AT1976" s="17">
        <f t="shared" si="708"/>
        <v>173.90827000000002</v>
      </c>
      <c r="AU1976" s="5">
        <f t="shared" si="709"/>
        <v>128.12982</v>
      </c>
      <c r="AV1976" s="5">
        <f t="shared" si="710"/>
        <v>27.584369999999996</v>
      </c>
      <c r="AW1976" s="5">
        <f>IF(AJ1976&gt;0,AJ1976*0.03333,0)</f>
        <v>18.26484</v>
      </c>
      <c r="AX1976" s="5">
        <f>IF(AK1976&gt;0,AK1976*0.0588,0)</f>
        <v>0</v>
      </c>
      <c r="AY1976" s="5">
        <f t="shared" si="711"/>
        <v>3.4561200000000003</v>
      </c>
      <c r="AZ1976" s="5">
        <f t="shared" si="712"/>
        <v>177.43514999999999</v>
      </c>
      <c r="BA1976" s="7">
        <f t="shared" si="713"/>
        <v>-1.0038269679278402E-2</v>
      </c>
      <c r="BB1976" s="62">
        <f t="shared" si="714"/>
        <v>11202</v>
      </c>
      <c r="BC1976" s="6">
        <f t="shared" si="715"/>
        <v>0</v>
      </c>
      <c r="BD1976" s="32">
        <f t="shared" si="716"/>
        <v>3.6440475199943048E-2</v>
      </c>
      <c r="BE1976" s="32">
        <f t="shared" si="717"/>
        <v>1.4668595116264452E-2</v>
      </c>
      <c r="BF1976" s="35">
        <f t="shared" si="718"/>
        <v>0.94889092968379241</v>
      </c>
      <c r="BG1976" s="37">
        <f t="shared" si="719"/>
        <v>0.72212196963228537</v>
      </c>
      <c r="BH1976" s="33">
        <f t="shared" si="720"/>
        <v>0.15546169966886492</v>
      </c>
      <c r="BI1976" s="33">
        <f t="shared" si="721"/>
        <v>1.9478214998550177E-2</v>
      </c>
      <c r="BJ1976" s="6">
        <v>0</v>
      </c>
      <c r="BK1976" s="19">
        <v>0</v>
      </c>
      <c r="BL1976" s="19">
        <v>0</v>
      </c>
      <c r="BM1976" s="19">
        <v>0</v>
      </c>
      <c r="BN1976" s="19">
        <v>0</v>
      </c>
      <c r="BO1976" s="31"/>
      <c r="BP1976" s="19">
        <v>0</v>
      </c>
      <c r="BQ1976" s="19">
        <v>0</v>
      </c>
      <c r="BR1976" s="19">
        <v>0</v>
      </c>
      <c r="BS1976" s="19">
        <v>0</v>
      </c>
      <c r="BT1976" s="19">
        <v>0</v>
      </c>
      <c r="BU1976" s="19">
        <v>0</v>
      </c>
      <c r="BV1976" s="19">
        <v>0</v>
      </c>
      <c r="BW1976" s="19">
        <v>0</v>
      </c>
      <c r="BX1976" s="19"/>
      <c r="BY1976" s="19"/>
      <c r="BZ1976" s="19"/>
      <c r="CA1976" s="19"/>
      <c r="CB1976" s="19"/>
      <c r="CC1976" s="19"/>
      <c r="CD1976" s="19"/>
      <c r="CE1976" s="19"/>
      <c r="CF1976" s="19"/>
      <c r="CG1976" s="19"/>
      <c r="CH1976" s="19"/>
      <c r="CI1976" s="19"/>
      <c r="CJ1976" s="19"/>
      <c r="CK1976" s="19"/>
      <c r="CL1976" s="19"/>
      <c r="CN1976" s="63">
        <v>19930211</v>
      </c>
      <c r="CO1976" s="63" t="s">
        <v>5625</v>
      </c>
      <c r="CP1976" s="66"/>
      <c r="CQ1976" s="64">
        <v>34012</v>
      </c>
      <c r="CR1976" s="78" t="s">
        <v>2039</v>
      </c>
      <c r="CS1976" s="78" t="s">
        <v>6954</v>
      </c>
    </row>
    <row r="1977" spans="1:97">
      <c r="A1977" s="20" t="s">
        <v>3591</v>
      </c>
      <c r="B1977" s="16" t="s">
        <v>6733</v>
      </c>
      <c r="F1977" s="4" t="s">
        <v>1069</v>
      </c>
      <c r="G1977" s="47" t="s">
        <v>3617</v>
      </c>
      <c r="H1977" s="47">
        <v>14</v>
      </c>
      <c r="I1977" s="47">
        <v>18</v>
      </c>
      <c r="J1977" s="47">
        <v>98</v>
      </c>
      <c r="K1977" s="23">
        <v>41.538620000000002</v>
      </c>
      <c r="L1977" s="23">
        <v>-108.42404000000001</v>
      </c>
      <c r="M1977" s="61" t="s">
        <v>494</v>
      </c>
      <c r="N1977" s="19" t="s">
        <v>7020</v>
      </c>
      <c r="P1977" s="19" t="s">
        <v>3772</v>
      </c>
      <c r="W1977" s="46">
        <v>6843</v>
      </c>
      <c r="Z1977" s="48">
        <v>32650</v>
      </c>
      <c r="AA1977" s="19">
        <v>8.75</v>
      </c>
      <c r="AB1977" s="19" t="s">
        <v>3789</v>
      </c>
      <c r="AC1977" s="19">
        <v>12</v>
      </c>
      <c r="AD1977" s="19">
        <v>3.7</v>
      </c>
      <c r="AE1977" s="19">
        <v>4652.8999999999996</v>
      </c>
      <c r="AF1977" s="19">
        <v>0</v>
      </c>
      <c r="AH1977" s="19">
        <v>2500</v>
      </c>
      <c r="AI1977" s="19">
        <v>5673</v>
      </c>
      <c r="AJ1977" s="19">
        <v>1140</v>
      </c>
      <c r="AK1977" s="6">
        <v>0</v>
      </c>
      <c r="AL1977" s="19">
        <v>90</v>
      </c>
      <c r="AM1977" s="19">
        <v>14074.1</v>
      </c>
      <c r="AN1977" s="53"/>
      <c r="AO1977" s="63" t="s">
        <v>5669</v>
      </c>
      <c r="AP1977" s="17">
        <f t="shared" si="706"/>
        <v>0.5988</v>
      </c>
      <c r="AQ1977" s="17">
        <f t="shared" si="707"/>
        <v>0.30447300000000005</v>
      </c>
      <c r="AR1977" s="17">
        <f t="shared" si="728"/>
        <v>202.40114999999997</v>
      </c>
      <c r="AS1977" s="17">
        <f t="shared" si="726"/>
        <v>0</v>
      </c>
      <c r="AT1977" s="17">
        <f t="shared" si="708"/>
        <v>203.30442299999999</v>
      </c>
      <c r="AU1977" s="5">
        <f t="shared" si="709"/>
        <v>70.524999999999991</v>
      </c>
      <c r="AV1977" s="5">
        <f t="shared" si="710"/>
        <v>92.980469999999997</v>
      </c>
      <c r="AW1977" s="5">
        <f>IF(AJ1977&gt;0,AJ1977*0.03333,0)</f>
        <v>37.996200000000002</v>
      </c>
      <c r="AX1977" s="5">
        <f>IF(AK1977&gt;0,AK1977*0.0588,0)</f>
        <v>0</v>
      </c>
      <c r="AY1977" s="5">
        <f t="shared" si="711"/>
        <v>1.8738000000000001</v>
      </c>
      <c r="AZ1977" s="5">
        <f t="shared" si="712"/>
        <v>203.37546999999998</v>
      </c>
      <c r="BA1977" s="7">
        <f t="shared" si="713"/>
        <v>-1.7470005580038102E-4</v>
      </c>
      <c r="BB1977" s="62">
        <f t="shared" si="714"/>
        <v>14071.599999999999</v>
      </c>
      <c r="BC1977" s="6">
        <f t="shared" si="715"/>
        <v>-8.8823514782073969E-5</v>
      </c>
      <c r="BD1977" s="32">
        <f t="shared" si="716"/>
        <v>2.9453368065681484E-3</v>
      </c>
      <c r="BE1977" s="32">
        <f t="shared" si="717"/>
        <v>1.4976211314399199E-3</v>
      </c>
      <c r="BF1977" s="35">
        <f t="shared" si="718"/>
        <v>0.99555704206199191</v>
      </c>
      <c r="BG1977" s="33">
        <f t="shared" si="719"/>
        <v>0.34677240082100363</v>
      </c>
      <c r="BH1977" s="37">
        <f t="shared" si="720"/>
        <v>0.45718625751670056</v>
      </c>
      <c r="BI1977" s="33">
        <f t="shared" si="721"/>
        <v>9.2135005268826186E-3</v>
      </c>
      <c r="BJ1977" s="6">
        <v>0</v>
      </c>
      <c r="BK1977" s="19">
        <v>0</v>
      </c>
      <c r="BL1977" s="19">
        <v>0</v>
      </c>
      <c r="BM1977" s="19">
        <v>0</v>
      </c>
      <c r="BN1977" s="19">
        <v>0</v>
      </c>
      <c r="BO1977" s="31"/>
      <c r="BP1977" s="19">
        <v>0</v>
      </c>
      <c r="BQ1977" s="19">
        <v>0</v>
      </c>
      <c r="BR1977" s="19">
        <v>0</v>
      </c>
      <c r="BS1977" s="19">
        <v>0</v>
      </c>
      <c r="BT1977" s="19">
        <v>0</v>
      </c>
      <c r="BU1977" s="19">
        <v>0</v>
      </c>
      <c r="BV1977" s="19">
        <v>0</v>
      </c>
      <c r="BW1977" s="19">
        <v>0</v>
      </c>
      <c r="BX1977" s="19"/>
      <c r="BY1977" s="19"/>
      <c r="BZ1977" s="19"/>
      <c r="CA1977" s="19"/>
      <c r="CB1977" s="19"/>
      <c r="CC1977" s="19"/>
      <c r="CD1977" s="19"/>
      <c r="CE1977" s="19"/>
      <c r="CF1977" s="19"/>
      <c r="CG1977" s="19"/>
      <c r="CH1977" s="19"/>
      <c r="CI1977" s="19"/>
      <c r="CJ1977" s="19"/>
      <c r="CK1977" s="19"/>
      <c r="CL1977" s="19"/>
      <c r="CM1977" s="39"/>
      <c r="CN1977" s="63">
        <v>19890522</v>
      </c>
      <c r="CO1977" s="63"/>
      <c r="CP1977" s="66"/>
      <c r="CQ1977" s="63"/>
      <c r="CR1977" s="78" t="s">
        <v>2039</v>
      </c>
      <c r="CS1977" s="78" t="s">
        <v>6954</v>
      </c>
    </row>
    <row r="1978" spans="1:97" s="34" customFormat="1">
      <c r="A1978" s="18" t="s">
        <v>3590</v>
      </c>
      <c r="B1978" s="16" t="s">
        <v>6734</v>
      </c>
      <c r="C1978" s="21">
        <v>49016214</v>
      </c>
      <c r="D1978" s="21" t="s">
        <v>3782</v>
      </c>
      <c r="E1978" s="21" t="s">
        <v>2393</v>
      </c>
      <c r="F1978" s="21" t="s">
        <v>2401</v>
      </c>
      <c r="G1978" s="22"/>
      <c r="H1978" s="22" t="s">
        <v>3848</v>
      </c>
      <c r="I1978" s="22">
        <v>19</v>
      </c>
      <c r="J1978" s="22">
        <v>92</v>
      </c>
      <c r="K1978" s="23">
        <v>41.603700000000003</v>
      </c>
      <c r="L1978" s="23">
        <v>-107.78051000000001</v>
      </c>
      <c r="M1978" s="61" t="s">
        <v>2448</v>
      </c>
      <c r="N1978" s="21" t="s">
        <v>2500</v>
      </c>
      <c r="O1978" s="25"/>
      <c r="P1978" s="21" t="s">
        <v>3772</v>
      </c>
      <c r="Q1978" s="74">
        <v>146</v>
      </c>
      <c r="R1978" s="74">
        <v>63</v>
      </c>
      <c r="S1978" s="74">
        <f>V1978-U1978</f>
        <v>13</v>
      </c>
      <c r="T1978" s="21"/>
      <c r="U1978" s="74">
        <v>9754</v>
      </c>
      <c r="V1978" s="74">
        <v>9767</v>
      </c>
      <c r="W1978" s="74"/>
      <c r="X1978" s="74"/>
      <c r="Y1978" s="24" t="s">
        <v>3798</v>
      </c>
      <c r="Z1978" s="25">
        <v>22132</v>
      </c>
      <c r="AA1978" s="26">
        <v>8</v>
      </c>
      <c r="AB1978" s="21" t="s">
        <v>3789</v>
      </c>
      <c r="AC1978" s="21">
        <v>94</v>
      </c>
      <c r="AD1978" s="21">
        <v>30</v>
      </c>
      <c r="AE1978" s="21">
        <v>6284</v>
      </c>
      <c r="AF1978" s="21">
        <v>-3</v>
      </c>
      <c r="AG1978" s="21">
        <v>-3</v>
      </c>
      <c r="AH1978" s="21">
        <v>8500</v>
      </c>
      <c r="AI1978" s="21">
        <v>2135</v>
      </c>
      <c r="AJ1978" s="27"/>
      <c r="AK1978" s="27"/>
      <c r="AL1978" s="21">
        <v>3</v>
      </c>
      <c r="AM1978" s="21">
        <v>16130</v>
      </c>
      <c r="AO1978" s="4"/>
      <c r="AP1978" s="17">
        <f t="shared" si="706"/>
        <v>4.6905999999999999</v>
      </c>
      <c r="AQ1978" s="17">
        <f t="shared" si="707"/>
        <v>2.4687000000000001</v>
      </c>
      <c r="AR1978" s="17">
        <f t="shared" si="728"/>
        <v>273.35399999999998</v>
      </c>
      <c r="AS1978" s="17">
        <f t="shared" si="726"/>
        <v>0</v>
      </c>
      <c r="AT1978" s="17">
        <f t="shared" si="708"/>
        <v>280.51329999999996</v>
      </c>
      <c r="AU1978" s="5">
        <f t="shared" si="709"/>
        <v>239.785</v>
      </c>
      <c r="AV1978" s="5">
        <f t="shared" si="710"/>
        <v>34.992649999999998</v>
      </c>
      <c r="AW1978" s="5"/>
      <c r="AX1978" s="5"/>
      <c r="AY1978" s="5">
        <f t="shared" si="711"/>
        <v>6.2460000000000002E-2</v>
      </c>
      <c r="AZ1978" s="5">
        <f t="shared" si="712"/>
        <v>274.84010999999998</v>
      </c>
      <c r="BA1978" s="7">
        <f t="shared" si="713"/>
        <v>1.0215459017348929E-2</v>
      </c>
      <c r="BB1978" s="62">
        <f t="shared" si="714"/>
        <v>17040</v>
      </c>
      <c r="BC1978" s="28">
        <f t="shared" si="715"/>
        <v>2.7434428700633104E-2</v>
      </c>
      <c r="BD1978" s="32">
        <f t="shared" si="716"/>
        <v>1.6721488785023744E-2</v>
      </c>
      <c r="BE1978" s="32">
        <f t="shared" si="717"/>
        <v>8.8006522328887803E-3</v>
      </c>
      <c r="BF1978" s="35">
        <f t="shared" si="718"/>
        <v>0.97447785898208761</v>
      </c>
      <c r="BG1978" s="36">
        <f t="shared" si="719"/>
        <v>0.87245271441639294</v>
      </c>
      <c r="BH1978" s="33">
        <f t="shared" si="720"/>
        <v>0.12732002617812954</v>
      </c>
      <c r="BI1978" s="33">
        <f t="shared" si="721"/>
        <v>2.2725940547760662E-4</v>
      </c>
      <c r="BJ1978" s="4"/>
      <c r="BK1978" s="4"/>
      <c r="BL1978" s="4"/>
      <c r="BM1978" s="4"/>
      <c r="BN1978" s="4"/>
      <c r="BO1978" s="4"/>
      <c r="BP1978" s="4"/>
      <c r="BQ1978" s="4"/>
      <c r="BR1978" s="4"/>
      <c r="BS1978" s="4"/>
      <c r="BT1978" s="4"/>
      <c r="BU1978" s="4"/>
      <c r="BV1978" s="4"/>
      <c r="BW1978" s="4"/>
      <c r="BX1978" s="4"/>
      <c r="BY1978" s="4"/>
      <c r="BZ1978" s="4"/>
      <c r="CA1978" s="4"/>
      <c r="CB1978" s="4"/>
      <c r="CC1978" s="4"/>
      <c r="CD1978" s="4"/>
      <c r="CE1978" s="4"/>
      <c r="CF1978" s="4"/>
      <c r="CG1978" s="4"/>
      <c r="CH1978" s="4"/>
      <c r="CI1978" s="4"/>
      <c r="CJ1978" s="4"/>
      <c r="CK1978" s="4"/>
      <c r="CL1978" s="4"/>
      <c r="CM1978" s="24" t="s">
        <v>1550</v>
      </c>
      <c r="CN1978" s="4"/>
      <c r="CO1978" s="4"/>
      <c r="CP1978" s="46"/>
      <c r="CQ1978" s="4"/>
      <c r="CR1978" s="78" t="s">
        <v>2043</v>
      </c>
      <c r="CS1978" s="78" t="s">
        <v>6954</v>
      </c>
    </row>
    <row r="1979" spans="1:97">
      <c r="A1979" s="20" t="s">
        <v>3590</v>
      </c>
      <c r="B1979" s="16" t="s">
        <v>6735</v>
      </c>
      <c r="C1979" s="19">
        <v>49124759</v>
      </c>
      <c r="D1979" s="19" t="s">
        <v>3782</v>
      </c>
      <c r="E1979" s="19" t="s">
        <v>1707</v>
      </c>
      <c r="G1979" s="47"/>
      <c r="H1979" s="47" t="s">
        <v>3838</v>
      </c>
      <c r="I1979" s="47" t="s">
        <v>5442</v>
      </c>
      <c r="J1979" s="47" t="s">
        <v>5477</v>
      </c>
      <c r="K1979" s="23">
        <v>41.627600000000001</v>
      </c>
      <c r="L1979" s="23">
        <v>-108.0528</v>
      </c>
      <c r="M1979" s="61" t="s">
        <v>2533</v>
      </c>
      <c r="N1979" s="19" t="s">
        <v>3896</v>
      </c>
      <c r="P1979" s="19" t="s">
        <v>3772</v>
      </c>
      <c r="Q1979" s="55"/>
      <c r="R1979" s="55"/>
      <c r="S1979" s="55">
        <f>V1979-U1979</f>
        <v>18</v>
      </c>
      <c r="T1979" s="19"/>
      <c r="U1979" s="55">
        <v>10118</v>
      </c>
      <c r="V1979" s="55">
        <v>10136</v>
      </c>
      <c r="W1979" s="55">
        <v>10390</v>
      </c>
      <c r="X1979" s="55"/>
      <c r="Y1979" s="51" t="s">
        <v>3852</v>
      </c>
      <c r="Z1979" s="40">
        <v>27648</v>
      </c>
      <c r="AA1979" s="52">
        <v>7.5</v>
      </c>
      <c r="AB1979" s="19" t="s">
        <v>3789</v>
      </c>
      <c r="AC1979" s="19">
        <v>48</v>
      </c>
      <c r="AD1979" s="19">
        <v>17</v>
      </c>
      <c r="AE1979" s="19">
        <v>3799</v>
      </c>
      <c r="AF1979" s="19">
        <v>-3</v>
      </c>
      <c r="AG1979" s="19">
        <v>-3</v>
      </c>
      <c r="AH1979" s="19">
        <v>4430</v>
      </c>
      <c r="AI1979" s="19">
        <v>2620</v>
      </c>
      <c r="AJ1979" s="19"/>
      <c r="AK1979" s="19"/>
      <c r="AL1979" s="19">
        <v>55</v>
      </c>
      <c r="AM1979" s="19">
        <v>10969</v>
      </c>
      <c r="AO1979" s="19" t="s">
        <v>4439</v>
      </c>
      <c r="AP1979" s="17">
        <f t="shared" si="706"/>
        <v>2.3952</v>
      </c>
      <c r="AQ1979" s="17">
        <f t="shared" si="707"/>
        <v>1.39893</v>
      </c>
      <c r="AR1979" s="17">
        <f t="shared" si="728"/>
        <v>165.25649999999999</v>
      </c>
      <c r="AS1979" s="17">
        <f t="shared" si="726"/>
        <v>0</v>
      </c>
      <c r="AT1979" s="17">
        <f t="shared" si="708"/>
        <v>169.05062999999998</v>
      </c>
      <c r="AU1979" s="5">
        <f t="shared" si="709"/>
        <v>124.97029999999999</v>
      </c>
      <c r="AV1979" s="5">
        <f t="shared" si="710"/>
        <v>42.941799999999994</v>
      </c>
      <c r="AW1979" s="5"/>
      <c r="AX1979" s="5"/>
      <c r="AY1979" s="5">
        <f t="shared" si="711"/>
        <v>1.1451</v>
      </c>
      <c r="AZ1979" s="5">
        <f t="shared" si="712"/>
        <v>169.05719999999999</v>
      </c>
      <c r="BA1979" s="7">
        <f t="shared" si="713"/>
        <v>-1.9431670659655009E-5</v>
      </c>
      <c r="BB1979" s="62">
        <f t="shared" si="714"/>
        <v>10963</v>
      </c>
      <c r="BC1979" s="6">
        <f t="shared" si="715"/>
        <v>-2.7357286157213203E-4</v>
      </c>
      <c r="BD1979" s="32">
        <f t="shared" si="716"/>
        <v>1.4168536372801452E-2</v>
      </c>
      <c r="BE1979" s="32">
        <f t="shared" si="717"/>
        <v>8.2752131713439946E-3</v>
      </c>
      <c r="BF1979" s="35">
        <f t="shared" si="718"/>
        <v>0.97755625045585459</v>
      </c>
      <c r="BG1979" s="37">
        <f t="shared" si="719"/>
        <v>0.73921903355787266</v>
      </c>
      <c r="BH1979" s="33">
        <f t="shared" si="720"/>
        <v>0.25400751934848081</v>
      </c>
      <c r="BI1979" s="33">
        <f t="shared" si="721"/>
        <v>6.7734470936464111E-3</v>
      </c>
      <c r="CM1979" s="51" t="s">
        <v>3852</v>
      </c>
      <c r="CR1979" s="78" t="s">
        <v>2039</v>
      </c>
      <c r="CS1979" s="78" t="s">
        <v>6954</v>
      </c>
    </row>
    <row r="1980" spans="1:97">
      <c r="A1980" s="20" t="s">
        <v>3590</v>
      </c>
      <c r="B1980" s="16" t="s">
        <v>459</v>
      </c>
      <c r="C1980" s="19">
        <v>49008436</v>
      </c>
      <c r="D1980" s="19" t="s">
        <v>3782</v>
      </c>
      <c r="E1980" s="19" t="s">
        <v>1707</v>
      </c>
      <c r="F1980" s="19" t="s">
        <v>1075</v>
      </c>
      <c r="G1980" s="47"/>
      <c r="H1980" s="47" t="s">
        <v>4890</v>
      </c>
      <c r="I1980" s="47" t="s">
        <v>5442</v>
      </c>
      <c r="J1980" s="47" t="s">
        <v>5480</v>
      </c>
      <c r="K1980" s="23">
        <v>41.64378</v>
      </c>
      <c r="L1980" s="23">
        <v>-108.3567</v>
      </c>
      <c r="M1980" s="61" t="s">
        <v>1076</v>
      </c>
      <c r="N1980" s="19" t="s">
        <v>1077</v>
      </c>
      <c r="P1980" s="19" t="s">
        <v>3772</v>
      </c>
      <c r="Q1980" s="55"/>
      <c r="R1980" s="55"/>
      <c r="S1980" s="55">
        <f>V1980-U1980</f>
        <v>31</v>
      </c>
      <c r="T1980" s="19"/>
      <c r="U1980" s="55">
        <v>7184</v>
      </c>
      <c r="V1980" s="55">
        <v>7215</v>
      </c>
      <c r="W1980" s="55"/>
      <c r="X1980" s="55"/>
      <c r="Y1980" s="51" t="s">
        <v>3788</v>
      </c>
      <c r="Z1980" s="40">
        <v>26190</v>
      </c>
      <c r="AA1980" s="52">
        <v>7</v>
      </c>
      <c r="AB1980" s="19" t="s">
        <v>3789</v>
      </c>
      <c r="AC1980" s="19">
        <v>483</v>
      </c>
      <c r="AD1980" s="19">
        <v>428</v>
      </c>
      <c r="AE1980" s="19">
        <v>21916</v>
      </c>
      <c r="AF1980" s="19">
        <v>410</v>
      </c>
      <c r="AG1980" s="19">
        <v>-3</v>
      </c>
      <c r="AH1980" s="19">
        <v>31600</v>
      </c>
      <c r="AI1980" s="19">
        <v>976</v>
      </c>
      <c r="AJ1980" s="19"/>
      <c r="AK1980" s="19"/>
      <c r="AL1980" s="19">
        <v>5555</v>
      </c>
      <c r="AM1980" s="19">
        <v>60873</v>
      </c>
      <c r="AP1980" s="17">
        <f t="shared" si="706"/>
        <v>24.101700000000001</v>
      </c>
      <c r="AQ1980" s="17">
        <f t="shared" si="707"/>
        <v>35.220120000000001</v>
      </c>
      <c r="AR1980" s="17">
        <f t="shared" si="728"/>
        <v>953.34599999999989</v>
      </c>
      <c r="AS1980" s="17">
        <f t="shared" si="726"/>
        <v>10.4878</v>
      </c>
      <c r="AT1980" s="17">
        <f t="shared" si="708"/>
        <v>1023.1556199999999</v>
      </c>
      <c r="AU1980" s="5">
        <f t="shared" si="709"/>
        <v>891.43599999999992</v>
      </c>
      <c r="AV1980" s="5">
        <f t="shared" si="710"/>
        <v>15.996639999999998</v>
      </c>
      <c r="AW1980" s="5"/>
      <c r="AX1980" s="5"/>
      <c r="AY1980" s="5">
        <f t="shared" si="711"/>
        <v>115.6551</v>
      </c>
      <c r="AZ1980" s="5">
        <f t="shared" si="712"/>
        <v>1023.0877399999999</v>
      </c>
      <c r="BA1980" s="7">
        <f t="shared" si="713"/>
        <v>3.317298485940868E-5</v>
      </c>
      <c r="BB1980" s="62">
        <f t="shared" si="714"/>
        <v>61365</v>
      </c>
      <c r="BC1980" s="6">
        <f t="shared" si="715"/>
        <v>4.0249349629411478E-3</v>
      </c>
      <c r="BD1980" s="32">
        <f t="shared" si="716"/>
        <v>2.3556240643041185E-2</v>
      </c>
      <c r="BE1980" s="32">
        <f t="shared" si="717"/>
        <v>3.4423033321167709E-2</v>
      </c>
      <c r="BF1980" s="35">
        <f t="shared" si="718"/>
        <v>0.94202072603579112</v>
      </c>
      <c r="BG1980" s="36">
        <f t="shared" si="719"/>
        <v>0.87131920865359991</v>
      </c>
      <c r="BH1980" s="33">
        <f t="shared" si="720"/>
        <v>1.5635648219184013E-2</v>
      </c>
      <c r="BI1980" s="33">
        <f t="shared" si="721"/>
        <v>0.11304514312721606</v>
      </c>
      <c r="CM1980" s="51" t="s">
        <v>3788</v>
      </c>
      <c r="CR1980" s="78" t="s">
        <v>2038</v>
      </c>
      <c r="CS1980" s="78" t="s">
        <v>6954</v>
      </c>
    </row>
    <row r="1981" spans="1:97">
      <c r="A1981" s="20" t="s">
        <v>3590</v>
      </c>
      <c r="B1981" s="16" t="s">
        <v>6736</v>
      </c>
      <c r="C1981" s="19">
        <v>49009196</v>
      </c>
      <c r="D1981" s="19" t="s">
        <v>3782</v>
      </c>
      <c r="E1981" s="19" t="s">
        <v>1707</v>
      </c>
      <c r="F1981" s="19" t="s">
        <v>1735</v>
      </c>
      <c r="G1981" s="47"/>
      <c r="H1981" s="47" t="s">
        <v>3856</v>
      </c>
      <c r="I1981" s="47" t="s">
        <v>5442</v>
      </c>
      <c r="J1981" s="47" t="s">
        <v>5488</v>
      </c>
      <c r="K1981" s="23">
        <v>41.608020000000003</v>
      </c>
      <c r="L1981" s="23">
        <v>-108.50272</v>
      </c>
      <c r="M1981" s="61" t="s">
        <v>3231</v>
      </c>
      <c r="N1981" s="19" t="s">
        <v>3232</v>
      </c>
      <c r="P1981" s="19" t="s">
        <v>3772</v>
      </c>
      <c r="Q1981" s="55"/>
      <c r="R1981" s="55"/>
      <c r="S1981" s="55">
        <f>V1981-U1981</f>
        <v>20</v>
      </c>
      <c r="T1981" s="19"/>
      <c r="U1981" s="55">
        <v>5349</v>
      </c>
      <c r="V1981" s="55">
        <v>5369</v>
      </c>
      <c r="W1981" s="55"/>
      <c r="X1981" s="55"/>
      <c r="Y1981" s="51" t="s">
        <v>3798</v>
      </c>
      <c r="Z1981" s="40">
        <v>22063</v>
      </c>
      <c r="AA1981" s="52">
        <v>8.1999998092651367</v>
      </c>
      <c r="AB1981" s="19" t="s">
        <v>3837</v>
      </c>
      <c r="AC1981" s="19">
        <v>10</v>
      </c>
      <c r="AD1981" s="19">
        <v>10</v>
      </c>
      <c r="AE1981" s="19">
        <v>934</v>
      </c>
      <c r="AF1981" s="19">
        <v>-3</v>
      </c>
      <c r="AG1981" s="19">
        <v>-3</v>
      </c>
      <c r="AH1981" s="19">
        <v>850</v>
      </c>
      <c r="AI1981" s="19">
        <v>769</v>
      </c>
      <c r="AJ1981" s="19"/>
      <c r="AK1981" s="19"/>
      <c r="AL1981" s="19">
        <v>123</v>
      </c>
      <c r="AM1981" s="19">
        <v>2390</v>
      </c>
      <c r="AP1981" s="17">
        <f t="shared" si="706"/>
        <v>0.499</v>
      </c>
      <c r="AQ1981" s="17">
        <f t="shared" si="707"/>
        <v>0.82289999999999996</v>
      </c>
      <c r="AR1981" s="17">
        <f t="shared" si="728"/>
        <v>40.628999999999998</v>
      </c>
      <c r="AS1981" s="17">
        <f t="shared" si="726"/>
        <v>0</v>
      </c>
      <c r="AT1981" s="17">
        <f t="shared" si="708"/>
        <v>41.950899999999997</v>
      </c>
      <c r="AU1981" s="5">
        <f t="shared" si="709"/>
        <v>23.9785</v>
      </c>
      <c r="AV1981" s="5">
        <f t="shared" si="710"/>
        <v>12.603909999999999</v>
      </c>
      <c r="AW1981" s="5"/>
      <c r="AX1981" s="5"/>
      <c r="AY1981" s="5">
        <f t="shared" si="711"/>
        <v>2.5608600000000004</v>
      </c>
      <c r="AZ1981" s="5">
        <f t="shared" si="712"/>
        <v>39.143269999999994</v>
      </c>
      <c r="BA1981" s="7">
        <f t="shared" si="713"/>
        <v>3.4621847661798669E-2</v>
      </c>
      <c r="BB1981" s="62">
        <f t="shared" si="714"/>
        <v>2690</v>
      </c>
      <c r="BC1981" s="6">
        <f t="shared" si="715"/>
        <v>5.905511811023622E-2</v>
      </c>
      <c r="BD1981" s="32">
        <f t="shared" si="716"/>
        <v>1.1894858036418767E-2</v>
      </c>
      <c r="BE1981" s="32">
        <f t="shared" si="717"/>
        <v>1.9615788934206419E-2</v>
      </c>
      <c r="BF1981" s="35">
        <f t="shared" si="718"/>
        <v>0.96848935302937478</v>
      </c>
      <c r="BG1981" s="37">
        <f t="shared" si="719"/>
        <v>0.61258295487321335</v>
      </c>
      <c r="BH1981" s="33">
        <f t="shared" si="720"/>
        <v>0.32199430451262762</v>
      </c>
      <c r="BI1981" s="33">
        <f t="shared" si="721"/>
        <v>6.542274061415923E-2</v>
      </c>
      <c r="CM1981" s="51" t="s">
        <v>3828</v>
      </c>
      <c r="CR1981" s="78" t="s">
        <v>2038</v>
      </c>
      <c r="CS1981" s="78" t="s">
        <v>6954</v>
      </c>
    </row>
    <row r="1982" spans="1:97">
      <c r="A1982" s="20" t="s">
        <v>3590</v>
      </c>
      <c r="B1982" s="16" t="s">
        <v>354</v>
      </c>
      <c r="C1982" s="19">
        <v>49007967</v>
      </c>
      <c r="D1982" s="19" t="s">
        <v>3782</v>
      </c>
      <c r="E1982" s="19" t="s">
        <v>1707</v>
      </c>
      <c r="F1982" s="19" t="s">
        <v>1727</v>
      </c>
      <c r="G1982" s="47"/>
      <c r="H1982" s="47" t="s">
        <v>1825</v>
      </c>
      <c r="I1982" s="47" t="s">
        <v>5442</v>
      </c>
      <c r="J1982" s="47" t="s">
        <v>5479</v>
      </c>
      <c r="K1982" s="23">
        <v>41.647449999999999</v>
      </c>
      <c r="L1982" s="23">
        <v>-108.57938</v>
      </c>
      <c r="M1982" s="61" t="s">
        <v>1692</v>
      </c>
      <c r="N1982" s="19" t="s">
        <v>3897</v>
      </c>
      <c r="P1982" s="19" t="s">
        <v>3772</v>
      </c>
      <c r="Q1982" s="55"/>
      <c r="R1982" s="55"/>
      <c r="S1982" s="55">
        <f>V1982-U1982</f>
        <v>60</v>
      </c>
      <c r="T1982" s="19"/>
      <c r="U1982" s="55">
        <v>3680</v>
      </c>
      <c r="V1982" s="55">
        <v>3740</v>
      </c>
      <c r="W1982" s="55"/>
      <c r="X1982" s="55"/>
      <c r="Y1982" s="51" t="s">
        <v>3788</v>
      </c>
      <c r="AA1982" s="52">
        <v>8.3999996185302734</v>
      </c>
      <c r="AB1982" s="19" t="s">
        <v>3789</v>
      </c>
      <c r="AC1982" s="19">
        <v>77</v>
      </c>
      <c r="AD1982" s="19">
        <v>47</v>
      </c>
      <c r="AE1982" s="19">
        <v>20993</v>
      </c>
      <c r="AF1982" s="19">
        <v>-3</v>
      </c>
      <c r="AG1982" s="19">
        <v>-3</v>
      </c>
      <c r="AH1982" s="19">
        <v>30000</v>
      </c>
      <c r="AI1982" s="19">
        <v>3477</v>
      </c>
      <c r="AJ1982" s="19"/>
      <c r="AK1982" s="19"/>
      <c r="AL1982" s="19">
        <v>783</v>
      </c>
      <c r="AM1982" s="19">
        <v>53660</v>
      </c>
      <c r="AP1982" s="17">
        <f t="shared" si="706"/>
        <v>3.8422999999999998</v>
      </c>
      <c r="AQ1982" s="17">
        <f t="shared" si="707"/>
        <v>3.8676300000000001</v>
      </c>
      <c r="AR1982" s="17">
        <f t="shared" si="728"/>
        <v>913.19549999999992</v>
      </c>
      <c r="AS1982" s="17">
        <f t="shared" si="726"/>
        <v>0</v>
      </c>
      <c r="AT1982" s="17">
        <f t="shared" si="708"/>
        <v>920.90542999999991</v>
      </c>
      <c r="AU1982" s="5">
        <f t="shared" si="709"/>
        <v>846.3</v>
      </c>
      <c r="AV1982" s="5">
        <f t="shared" si="710"/>
        <v>56.988029999999995</v>
      </c>
      <c r="AW1982" s="5"/>
      <c r="AX1982" s="5"/>
      <c r="AY1982" s="5">
        <f t="shared" si="711"/>
        <v>16.302060000000001</v>
      </c>
      <c r="AZ1982" s="5">
        <f t="shared" si="712"/>
        <v>919.59008999999992</v>
      </c>
      <c r="BA1982" s="7">
        <f t="shared" si="713"/>
        <v>7.1466623292839747E-4</v>
      </c>
      <c r="BB1982" s="62">
        <f t="shared" si="714"/>
        <v>55371</v>
      </c>
      <c r="BC1982" s="6">
        <f t="shared" si="715"/>
        <v>1.5692784620887638E-2</v>
      </c>
      <c r="BD1982" s="32">
        <f t="shared" si="716"/>
        <v>4.1723068133065521E-3</v>
      </c>
      <c r="BE1982" s="32">
        <f t="shared" si="717"/>
        <v>4.1998123520674653E-3</v>
      </c>
      <c r="BF1982" s="35">
        <f t="shared" si="718"/>
        <v>0.99162788083462605</v>
      </c>
      <c r="BG1982" s="36">
        <f t="shared" si="719"/>
        <v>0.92030134861501178</v>
      </c>
      <c r="BH1982" s="33">
        <f t="shared" si="720"/>
        <v>6.1971122372577979E-2</v>
      </c>
      <c r="BI1982" s="33">
        <f t="shared" si="721"/>
        <v>1.7727529012410304E-2</v>
      </c>
      <c r="CM1982" s="51" t="s">
        <v>3788</v>
      </c>
      <c r="CR1982" s="78" t="s">
        <v>2038</v>
      </c>
      <c r="CS1982" s="78" t="s">
        <v>6954</v>
      </c>
    </row>
    <row r="1983" spans="1:97">
      <c r="A1983" s="20" t="s">
        <v>3591</v>
      </c>
      <c r="B1983" s="16" t="s">
        <v>354</v>
      </c>
      <c r="F1983" s="4" t="s">
        <v>1727</v>
      </c>
      <c r="G1983" s="47" t="s">
        <v>3595</v>
      </c>
      <c r="H1983" s="47">
        <v>4</v>
      </c>
      <c r="I1983" s="47">
        <v>19</v>
      </c>
      <c r="J1983" s="47">
        <v>99</v>
      </c>
      <c r="K1983" s="23">
        <v>41.647480000000002</v>
      </c>
      <c r="L1983" s="23">
        <v>-108.57795</v>
      </c>
      <c r="M1983" s="61" t="s">
        <v>1692</v>
      </c>
      <c r="N1983" s="19" t="s">
        <v>3897</v>
      </c>
      <c r="P1983" s="19" t="s">
        <v>3772</v>
      </c>
      <c r="U1983" s="46">
        <v>4000</v>
      </c>
      <c r="V1983" s="4"/>
      <c r="Y1983" s="63" t="s">
        <v>3798</v>
      </c>
      <c r="Z1983" s="48">
        <v>21887</v>
      </c>
      <c r="AA1983" s="19">
        <v>8.6999999999999993</v>
      </c>
      <c r="AB1983" s="19" t="s">
        <v>3789</v>
      </c>
      <c r="AC1983" s="19">
        <v>6</v>
      </c>
      <c r="AD1983" s="19">
        <v>3</v>
      </c>
      <c r="AE1983" s="19">
        <v>362</v>
      </c>
      <c r="AF1983" s="19">
        <v>0</v>
      </c>
      <c r="AH1983" s="19">
        <v>60</v>
      </c>
      <c r="AI1983" s="19">
        <v>488</v>
      </c>
      <c r="AJ1983" s="19">
        <v>96</v>
      </c>
      <c r="AK1983" s="6">
        <v>0</v>
      </c>
      <c r="AL1983" s="19">
        <v>163</v>
      </c>
      <c r="AM1983" s="19">
        <v>1226</v>
      </c>
      <c r="AN1983" s="53"/>
      <c r="AO1983" s="63" t="s">
        <v>7339</v>
      </c>
      <c r="AP1983" s="17">
        <f t="shared" si="706"/>
        <v>0.2994</v>
      </c>
      <c r="AQ1983" s="17">
        <f t="shared" si="707"/>
        <v>0.24687000000000001</v>
      </c>
      <c r="AR1983" s="17">
        <f t="shared" si="728"/>
        <v>15.746999999999998</v>
      </c>
      <c r="AS1983" s="17">
        <f t="shared" si="726"/>
        <v>0</v>
      </c>
      <c r="AT1983" s="17">
        <f t="shared" si="708"/>
        <v>16.29327</v>
      </c>
      <c r="AU1983" s="5">
        <f t="shared" si="709"/>
        <v>1.6925999999999999</v>
      </c>
      <c r="AV1983" s="5">
        <f t="shared" si="710"/>
        <v>7.9983199999999988</v>
      </c>
      <c r="AW1983" s="5">
        <f>IF(AJ1983&gt;0,AJ1983*0.03333,0)</f>
        <v>3.1996799999999999</v>
      </c>
      <c r="AX1983" s="5">
        <f>IF(AK1983&gt;0,AK1983*0.0588,0)</f>
        <v>0</v>
      </c>
      <c r="AY1983" s="5">
        <f t="shared" si="711"/>
        <v>3.3936600000000001</v>
      </c>
      <c r="AZ1983" s="5">
        <f t="shared" si="712"/>
        <v>16.28426</v>
      </c>
      <c r="BA1983" s="7">
        <f t="shared" si="713"/>
        <v>2.7657099847655617E-4</v>
      </c>
      <c r="BB1983" s="62">
        <f t="shared" si="714"/>
        <v>1178</v>
      </c>
      <c r="BC1983" s="6">
        <f t="shared" si="715"/>
        <v>-1.9966722129783693E-2</v>
      </c>
      <c r="BD1983" s="32">
        <f t="shared" si="716"/>
        <v>1.8375685175535665E-2</v>
      </c>
      <c r="BE1983" s="32">
        <f t="shared" si="717"/>
        <v>1.5151654640228758E-2</v>
      </c>
      <c r="BF1983" s="35">
        <f t="shared" si="718"/>
        <v>0.9664726601842355</v>
      </c>
      <c r="BG1983" s="33">
        <f t="shared" si="719"/>
        <v>0.10394086068387509</v>
      </c>
      <c r="BH1983" s="37">
        <f t="shared" si="720"/>
        <v>0.49116877279041227</v>
      </c>
      <c r="BI1983" s="33">
        <f t="shared" si="721"/>
        <v>0.20840124144419214</v>
      </c>
      <c r="BJ1983" s="6">
        <v>0</v>
      </c>
      <c r="BK1983" s="19">
        <v>0</v>
      </c>
      <c r="BL1983" s="19">
        <v>0</v>
      </c>
      <c r="BM1983" s="19">
        <v>99</v>
      </c>
      <c r="BN1983" s="19">
        <v>0</v>
      </c>
      <c r="BO1983" s="31"/>
      <c r="BP1983" s="19">
        <v>0</v>
      </c>
      <c r="BQ1983" s="19">
        <v>0</v>
      </c>
      <c r="BR1983" s="19">
        <v>0</v>
      </c>
      <c r="BS1983" s="19">
        <v>0</v>
      </c>
      <c r="BT1983" s="19">
        <v>0</v>
      </c>
      <c r="BU1983" s="19">
        <v>0</v>
      </c>
      <c r="BV1983" s="19">
        <v>0</v>
      </c>
      <c r="BW1983" s="19">
        <v>0</v>
      </c>
      <c r="BX1983" s="19"/>
      <c r="BY1983" s="19"/>
      <c r="BZ1983" s="19"/>
      <c r="CA1983" s="19"/>
      <c r="CB1983" s="19"/>
      <c r="CC1983" s="19"/>
      <c r="CD1983" s="19"/>
      <c r="CE1983" s="19"/>
      <c r="CF1983" s="19"/>
      <c r="CG1983" s="19"/>
      <c r="CH1983" s="19"/>
      <c r="CI1983" s="19"/>
      <c r="CJ1983" s="19"/>
      <c r="CK1983" s="19"/>
      <c r="CL1983" s="19"/>
      <c r="CM1983" s="19" t="s">
        <v>4419</v>
      </c>
      <c r="CN1983" s="63">
        <v>19591203</v>
      </c>
      <c r="CO1983" s="63" t="s">
        <v>7340</v>
      </c>
      <c r="CP1983" s="66"/>
      <c r="CQ1983" s="64">
        <v>21888</v>
      </c>
      <c r="CR1983" s="78" t="s">
        <v>2038</v>
      </c>
      <c r="CS1983" s="78" t="s">
        <v>6954</v>
      </c>
    </row>
    <row r="1984" spans="1:97">
      <c r="A1984" s="20" t="s">
        <v>3591</v>
      </c>
      <c r="B1984" s="16" t="s">
        <v>382</v>
      </c>
      <c r="F1984" s="4" t="s">
        <v>2314</v>
      </c>
      <c r="G1984" s="47" t="s">
        <v>3597</v>
      </c>
      <c r="H1984" s="47">
        <v>5</v>
      </c>
      <c r="I1984" s="47">
        <v>21</v>
      </c>
      <c r="J1984" s="47">
        <v>94</v>
      </c>
      <c r="K1984" s="23">
        <v>41.822741000000001</v>
      </c>
      <c r="L1984" s="23">
        <v>-108.058755</v>
      </c>
      <c r="M1984" s="61">
        <v>4903721146</v>
      </c>
      <c r="N1984" s="19" t="s">
        <v>6995</v>
      </c>
      <c r="P1984" s="19" t="s">
        <v>3772</v>
      </c>
      <c r="W1984" s="46">
        <v>11074</v>
      </c>
      <c r="X1984" s="46">
        <v>10699</v>
      </c>
      <c r="Y1984" s="63" t="s">
        <v>3788</v>
      </c>
      <c r="Z1984" s="48">
        <v>28800</v>
      </c>
      <c r="AA1984" s="19">
        <v>4.2</v>
      </c>
      <c r="AB1984" s="19" t="s">
        <v>3789</v>
      </c>
      <c r="AC1984" s="19">
        <v>4069</v>
      </c>
      <c r="AD1984" s="19">
        <v>1189</v>
      </c>
      <c r="AE1984" s="19">
        <v>3697</v>
      </c>
      <c r="AF1984" s="19">
        <v>3754</v>
      </c>
      <c r="AH1984" s="19">
        <v>19600</v>
      </c>
      <c r="AI1984" s="19">
        <v>24</v>
      </c>
      <c r="AJ1984" s="19">
        <v>0</v>
      </c>
      <c r="AK1984" s="6">
        <v>0</v>
      </c>
      <c r="AL1984" s="19">
        <v>220</v>
      </c>
      <c r="AM1984" s="19">
        <v>32541</v>
      </c>
      <c r="AN1984" s="53"/>
      <c r="AO1984" s="63" t="s">
        <v>3433</v>
      </c>
      <c r="AP1984" s="17">
        <f t="shared" si="706"/>
        <v>203.04310000000001</v>
      </c>
      <c r="AQ1984" s="17">
        <f t="shared" si="707"/>
        <v>97.84281</v>
      </c>
      <c r="AR1984" s="17">
        <f t="shared" si="728"/>
        <v>160.81949999999998</v>
      </c>
      <c r="AS1984" s="17">
        <f t="shared" si="726"/>
        <v>96.027319999999989</v>
      </c>
      <c r="AT1984" s="17">
        <f t="shared" si="708"/>
        <v>557.73273000000006</v>
      </c>
      <c r="AU1984" s="5">
        <f t="shared" si="709"/>
        <v>552.91599999999994</v>
      </c>
      <c r="AV1984" s="5">
        <f t="shared" si="710"/>
        <v>0.39335999999999993</v>
      </c>
      <c r="AW1984" s="5">
        <f>IF(AJ1984&gt;0,AJ1984*0.03333,0)</f>
        <v>0</v>
      </c>
      <c r="AX1984" s="5">
        <f>IF(AK1984&gt;0,AK1984*0.0588,0)</f>
        <v>0</v>
      </c>
      <c r="AY1984" s="5">
        <f t="shared" si="711"/>
        <v>4.5804</v>
      </c>
      <c r="AZ1984" s="5">
        <f t="shared" si="712"/>
        <v>557.88976000000002</v>
      </c>
      <c r="BA1984" s="7">
        <f t="shared" si="713"/>
        <v>-1.4075549875295482E-4</v>
      </c>
      <c r="BB1984" s="62">
        <f t="shared" si="714"/>
        <v>32553</v>
      </c>
      <c r="BC1984" s="6">
        <f t="shared" si="715"/>
        <v>1.843487879067195E-4</v>
      </c>
      <c r="BD1984" s="32">
        <f t="shared" si="716"/>
        <v>0.36405089584755046</v>
      </c>
      <c r="BE1984" s="32">
        <f t="shared" si="717"/>
        <v>0.17542956462318429</v>
      </c>
      <c r="BF1984" s="45">
        <f t="shared" si="718"/>
        <v>0.46051953952926511</v>
      </c>
      <c r="BG1984" s="36">
        <f t="shared" si="719"/>
        <v>0.99108469028002932</v>
      </c>
      <c r="BH1984" s="33">
        <f t="shared" si="720"/>
        <v>7.0508553517813254E-4</v>
      </c>
      <c r="BI1984" s="33">
        <f t="shared" si="721"/>
        <v>8.2102241847923502E-3</v>
      </c>
      <c r="BJ1984" s="6">
        <v>0</v>
      </c>
      <c r="BK1984" s="19">
        <v>0</v>
      </c>
      <c r="BL1984" s="19">
        <v>0</v>
      </c>
      <c r="BM1984" s="19">
        <v>33411</v>
      </c>
      <c r="BN1984" s="19">
        <v>0</v>
      </c>
      <c r="BO1984" s="31"/>
      <c r="BP1984" s="19">
        <v>0</v>
      </c>
      <c r="BQ1984" s="19">
        <v>0</v>
      </c>
      <c r="BR1984" s="19">
        <v>0</v>
      </c>
      <c r="BS1984" s="19">
        <v>0</v>
      </c>
      <c r="BT1984" s="19">
        <v>0</v>
      </c>
      <c r="BU1984" s="19">
        <v>0</v>
      </c>
      <c r="BV1984" s="19">
        <v>0</v>
      </c>
      <c r="BW1984" s="19">
        <v>0</v>
      </c>
      <c r="BX1984" s="19"/>
      <c r="BY1984" s="19"/>
      <c r="BZ1984" s="19"/>
      <c r="CA1984" s="19"/>
      <c r="CB1984" s="19"/>
      <c r="CC1984" s="19"/>
      <c r="CD1984" s="19"/>
      <c r="CE1984" s="19"/>
      <c r="CF1984" s="19"/>
      <c r="CG1984" s="19"/>
      <c r="CH1984" s="19"/>
      <c r="CI1984" s="19"/>
      <c r="CJ1984" s="19"/>
      <c r="CK1984" s="19"/>
      <c r="CL1984" s="19"/>
      <c r="CM1984" s="63" t="s">
        <v>3788</v>
      </c>
      <c r="CN1984" s="63">
        <v>19781106</v>
      </c>
      <c r="CO1984" s="63"/>
      <c r="CP1984" s="66"/>
      <c r="CQ1984" s="63"/>
      <c r="CR1984" s="78" t="s">
        <v>2043</v>
      </c>
      <c r="CS1984" s="78" t="s">
        <v>6954</v>
      </c>
    </row>
    <row r="1985" spans="1:97">
      <c r="A1985" s="20" t="s">
        <v>3590</v>
      </c>
      <c r="B1985" s="16" t="s">
        <v>6737</v>
      </c>
      <c r="C1985" s="19">
        <v>49008039</v>
      </c>
      <c r="D1985" s="19" t="s">
        <v>3782</v>
      </c>
      <c r="E1985" s="19" t="s">
        <v>1707</v>
      </c>
      <c r="F1985" s="19" t="s">
        <v>1712</v>
      </c>
      <c r="G1985" s="47" t="s">
        <v>7015</v>
      </c>
      <c r="H1985" s="47" t="s">
        <v>2522</v>
      </c>
      <c r="I1985" s="47" t="s">
        <v>5464</v>
      </c>
      <c r="J1985" s="47" t="s">
        <v>5488</v>
      </c>
      <c r="K1985" s="23">
        <v>41.761490000000002</v>
      </c>
      <c r="L1985" s="23">
        <v>-108.45677000000001</v>
      </c>
      <c r="M1985" s="61" t="s">
        <v>1703</v>
      </c>
      <c r="N1985" s="19" t="s">
        <v>2524</v>
      </c>
      <c r="P1985" s="19" t="s">
        <v>3772</v>
      </c>
      <c r="Q1985" s="55"/>
      <c r="R1985" s="55"/>
      <c r="S1985" s="55">
        <f>V1985-U1985</f>
        <v>58</v>
      </c>
      <c r="T1985" s="19"/>
      <c r="U1985" s="55">
        <v>6201</v>
      </c>
      <c r="V1985" s="55">
        <v>6259</v>
      </c>
      <c r="W1985" s="55"/>
      <c r="X1985" s="55"/>
      <c r="Y1985" s="51" t="s">
        <v>3798</v>
      </c>
      <c r="Z1985" s="48">
        <v>21185</v>
      </c>
      <c r="AA1985" s="52">
        <v>6.8000001907348633</v>
      </c>
      <c r="AB1985" s="19" t="s">
        <v>3789</v>
      </c>
      <c r="AC1985" s="19">
        <v>207</v>
      </c>
      <c r="AD1985" s="19">
        <v>591</v>
      </c>
      <c r="AE1985" s="19">
        <v>26231</v>
      </c>
      <c r="AF1985" s="19">
        <v>-3</v>
      </c>
      <c r="AG1985" s="19">
        <v>-3</v>
      </c>
      <c r="AH1985" s="19">
        <v>37000</v>
      </c>
      <c r="AI1985" s="19">
        <v>1940</v>
      </c>
      <c r="AJ1985" s="19"/>
      <c r="AK1985" s="19"/>
      <c r="AL1985" s="19">
        <v>5996</v>
      </c>
      <c r="AM1985" s="19">
        <v>70981</v>
      </c>
      <c r="AO1985" s="63" t="s">
        <v>7180</v>
      </c>
      <c r="AP1985" s="17">
        <f t="shared" si="706"/>
        <v>10.3293</v>
      </c>
      <c r="AQ1985" s="17">
        <f t="shared" si="707"/>
        <v>48.633389999999999</v>
      </c>
      <c r="AR1985" s="17">
        <f t="shared" si="728"/>
        <v>1141.0484999999999</v>
      </c>
      <c r="AS1985" s="17">
        <f t="shared" si="726"/>
        <v>0</v>
      </c>
      <c r="AT1985" s="17">
        <f t="shared" si="708"/>
        <v>1200.0111899999999</v>
      </c>
      <c r="AU1985" s="5">
        <f t="shared" si="709"/>
        <v>1043.77</v>
      </c>
      <c r="AV1985" s="5">
        <f t="shared" si="710"/>
        <v>31.796599999999998</v>
      </c>
      <c r="AW1985" s="5"/>
      <c r="AX1985" s="5"/>
      <c r="AY1985" s="5">
        <f t="shared" si="711"/>
        <v>124.83672000000001</v>
      </c>
      <c r="AZ1985" s="5">
        <f t="shared" si="712"/>
        <v>1200.4033199999999</v>
      </c>
      <c r="BA1985" s="7">
        <f t="shared" si="713"/>
        <v>-1.6335928580932965E-4</v>
      </c>
      <c r="BB1985" s="62">
        <f t="shared" si="714"/>
        <v>71959</v>
      </c>
      <c r="BC1985" s="6">
        <f t="shared" si="715"/>
        <v>6.8420316216594376E-3</v>
      </c>
      <c r="BD1985" s="32">
        <f t="shared" si="716"/>
        <v>8.6076697334797354E-3</v>
      </c>
      <c r="BE1985" s="32">
        <f t="shared" si="717"/>
        <v>4.0527447081555965E-2</v>
      </c>
      <c r="BF1985" s="35">
        <f t="shared" si="718"/>
        <v>0.9508648831849642</v>
      </c>
      <c r="BG1985" s="36">
        <f t="shared" si="719"/>
        <v>0.86951608897582866</v>
      </c>
      <c r="BH1985" s="33">
        <f t="shared" si="720"/>
        <v>2.6488263961149325E-2</v>
      </c>
      <c r="BI1985" s="33">
        <f t="shared" si="721"/>
        <v>0.10399564706302214</v>
      </c>
      <c r="BJ1985" s="63">
        <v>0</v>
      </c>
      <c r="BK1985" s="63">
        <v>0</v>
      </c>
      <c r="BL1985" s="63">
        <v>0</v>
      </c>
      <c r="BM1985" s="63">
        <v>0</v>
      </c>
      <c r="BN1985" s="63">
        <v>0</v>
      </c>
      <c r="BO1985" s="63"/>
      <c r="BP1985" s="63">
        <v>0</v>
      </c>
      <c r="BQ1985" s="63">
        <v>0</v>
      </c>
      <c r="BR1985" s="63">
        <v>0</v>
      </c>
      <c r="BS1985" s="63">
        <v>0</v>
      </c>
      <c r="BT1985" s="63">
        <v>0</v>
      </c>
      <c r="BU1985" s="63">
        <v>0</v>
      </c>
      <c r="BV1985" s="63">
        <v>0</v>
      </c>
      <c r="BW1985" s="63">
        <v>0</v>
      </c>
      <c r="BX1985" s="63"/>
      <c r="BY1985" s="63"/>
      <c r="BZ1985" s="63"/>
      <c r="CA1985" s="63"/>
      <c r="CB1985" s="63"/>
      <c r="CC1985" s="63"/>
      <c r="CD1985" s="63"/>
      <c r="CE1985" s="63"/>
      <c r="CF1985" s="63"/>
      <c r="CG1985" s="63"/>
      <c r="CH1985" s="63"/>
      <c r="CI1985" s="63"/>
      <c r="CJ1985" s="63"/>
      <c r="CK1985" s="63"/>
      <c r="CL1985" s="63"/>
      <c r="CM1985" s="51" t="s">
        <v>3798</v>
      </c>
      <c r="CN1985" s="63">
        <v>19571231</v>
      </c>
      <c r="CO1985" s="63"/>
      <c r="CP1985" s="66"/>
      <c r="CQ1985" s="63"/>
      <c r="CR1985" s="78" t="s">
        <v>2043</v>
      </c>
      <c r="CS1985" s="78" t="s">
        <v>6954</v>
      </c>
    </row>
    <row r="1986" spans="1:97">
      <c r="A1986" s="20" t="s">
        <v>3591</v>
      </c>
      <c r="B1986" s="16" t="s">
        <v>358</v>
      </c>
      <c r="F1986" s="4" t="s">
        <v>2528</v>
      </c>
      <c r="G1986" s="47" t="s">
        <v>1575</v>
      </c>
      <c r="H1986" s="47">
        <v>4</v>
      </c>
      <c r="I1986" s="47">
        <v>23</v>
      </c>
      <c r="J1986" s="47">
        <v>101</v>
      </c>
      <c r="K1986" s="23">
        <v>41.999189999999999</v>
      </c>
      <c r="L1986" s="23">
        <v>-108.84211999999999</v>
      </c>
      <c r="M1986" s="61" t="s">
        <v>533</v>
      </c>
      <c r="N1986" s="19" t="s">
        <v>5421</v>
      </c>
      <c r="P1986" s="19" t="s">
        <v>3772</v>
      </c>
      <c r="W1986" s="46">
        <v>7950</v>
      </c>
      <c r="Z1986" s="48">
        <v>35977</v>
      </c>
      <c r="AA1986" s="19">
        <v>7.1</v>
      </c>
      <c r="AB1986" s="19" t="s">
        <v>3789</v>
      </c>
      <c r="AC1986" s="19">
        <v>116</v>
      </c>
      <c r="AD1986" s="19">
        <v>30.2</v>
      </c>
      <c r="AE1986" s="19">
        <v>10100</v>
      </c>
      <c r="AF1986" s="19">
        <v>0</v>
      </c>
      <c r="AH1986" s="19">
        <v>14000</v>
      </c>
      <c r="AI1986" s="19">
        <v>3100</v>
      </c>
      <c r="AJ1986" s="19">
        <v>0</v>
      </c>
      <c r="AK1986" s="6">
        <v>0</v>
      </c>
      <c r="AL1986" s="19">
        <v>42</v>
      </c>
      <c r="AM1986" s="19">
        <v>25300</v>
      </c>
      <c r="AN1986" s="53"/>
      <c r="AO1986" s="63" t="s">
        <v>5771</v>
      </c>
      <c r="AP1986" s="17">
        <f t="shared" si="706"/>
        <v>5.7884000000000002</v>
      </c>
      <c r="AQ1986" s="17">
        <f t="shared" si="707"/>
        <v>2.4851580000000002</v>
      </c>
      <c r="AR1986" s="17">
        <f t="shared" si="728"/>
        <v>439.34999999999997</v>
      </c>
      <c r="AS1986" s="17">
        <f t="shared" si="726"/>
        <v>0</v>
      </c>
      <c r="AT1986" s="17">
        <f t="shared" si="708"/>
        <v>447.62355799999995</v>
      </c>
      <c r="AU1986" s="5">
        <f t="shared" si="709"/>
        <v>394.94</v>
      </c>
      <c r="AV1986" s="5">
        <f t="shared" si="710"/>
        <v>50.808999999999997</v>
      </c>
      <c r="AW1986" s="5">
        <f>IF(AJ1986&gt;0,AJ1986*0.03333,0)</f>
        <v>0</v>
      </c>
      <c r="AX1986" s="5">
        <f>IF(AK1986&gt;0,AK1986*0.0588,0)</f>
        <v>0</v>
      </c>
      <c r="AY1986" s="5">
        <f t="shared" si="711"/>
        <v>0.87444000000000011</v>
      </c>
      <c r="AZ1986" s="5">
        <f t="shared" si="712"/>
        <v>446.62344000000002</v>
      </c>
      <c r="BA1986" s="7">
        <f t="shared" si="713"/>
        <v>1.1183912299808799E-3</v>
      </c>
      <c r="BB1986" s="62">
        <f t="shared" si="714"/>
        <v>27388.2</v>
      </c>
      <c r="BC1986" s="6">
        <f t="shared" si="715"/>
        <v>3.9633162643627998E-2</v>
      </c>
      <c r="BD1986" s="32">
        <f t="shared" si="716"/>
        <v>1.2931401613138513E-2</v>
      </c>
      <c r="BE1986" s="32">
        <f t="shared" si="717"/>
        <v>5.5518927804063438E-3</v>
      </c>
      <c r="BF1986" s="35">
        <f t="shared" si="718"/>
        <v>0.98151670560645521</v>
      </c>
      <c r="BG1986" s="36">
        <f t="shared" si="719"/>
        <v>0.88427960699957886</v>
      </c>
      <c r="BH1986" s="33">
        <f t="shared" si="720"/>
        <v>0.11376250203079354</v>
      </c>
      <c r="BI1986" s="33">
        <f t="shared" si="721"/>
        <v>1.9578909696275682E-3</v>
      </c>
      <c r="BJ1986" s="6">
        <v>0</v>
      </c>
      <c r="BK1986" s="19">
        <v>77.5</v>
      </c>
      <c r="BL1986" s="19">
        <v>0</v>
      </c>
      <c r="BM1986" s="19">
        <v>0</v>
      </c>
      <c r="BN1986" s="19">
        <v>0</v>
      </c>
      <c r="BO1986" s="31"/>
      <c r="BP1986" s="19">
        <v>0</v>
      </c>
      <c r="BQ1986" s="19">
        <v>0</v>
      </c>
      <c r="BR1986" s="19">
        <v>0</v>
      </c>
      <c r="BS1986" s="19">
        <v>0</v>
      </c>
      <c r="BT1986" s="19">
        <v>0</v>
      </c>
      <c r="BU1986" s="19">
        <v>0</v>
      </c>
      <c r="BV1986" s="19">
        <v>0</v>
      </c>
      <c r="BW1986" s="19">
        <v>0</v>
      </c>
      <c r="BX1986" s="19"/>
      <c r="BY1986" s="19"/>
      <c r="BZ1986" s="19"/>
      <c r="CA1986" s="19"/>
      <c r="CB1986" s="19"/>
      <c r="CC1986" s="19"/>
      <c r="CD1986" s="19"/>
      <c r="CE1986" s="19"/>
      <c r="CF1986" s="19"/>
      <c r="CG1986" s="19"/>
      <c r="CH1986" s="19"/>
      <c r="CI1986" s="19"/>
      <c r="CJ1986" s="19"/>
      <c r="CK1986" s="19"/>
      <c r="CL1986" s="19"/>
      <c r="CM1986" s="63" t="s">
        <v>5772</v>
      </c>
      <c r="CN1986" s="63">
        <v>19980701</v>
      </c>
      <c r="CO1986" s="63" t="s">
        <v>5773</v>
      </c>
      <c r="CP1986" s="66"/>
      <c r="CQ1986" s="64">
        <v>35986</v>
      </c>
      <c r="CR1986" s="78" t="s">
        <v>2043</v>
      </c>
      <c r="CS1986" s="78" t="s">
        <v>6954</v>
      </c>
    </row>
    <row r="1987" spans="1:97">
      <c r="A1987" s="20" t="s">
        <v>3590</v>
      </c>
      <c r="B1987" s="16" t="s">
        <v>313</v>
      </c>
      <c r="C1987" s="19">
        <v>49010072</v>
      </c>
      <c r="D1987" s="19" t="s">
        <v>3782</v>
      </c>
      <c r="E1987" s="19" t="s">
        <v>1707</v>
      </c>
      <c r="G1987" s="47"/>
      <c r="H1987" s="47" t="s">
        <v>3785</v>
      </c>
      <c r="I1987" s="47" t="s">
        <v>5444</v>
      </c>
      <c r="J1987" s="47" t="s">
        <v>5476</v>
      </c>
      <c r="K1987" s="23">
        <v>42.088439999999999</v>
      </c>
      <c r="L1987" s="23">
        <v>-108.69306</v>
      </c>
      <c r="M1987" s="61" t="s">
        <v>1103</v>
      </c>
      <c r="N1987" s="19" t="s">
        <v>1754</v>
      </c>
      <c r="P1987" s="19" t="s">
        <v>3772</v>
      </c>
      <c r="Q1987" s="55"/>
      <c r="R1987" s="55"/>
      <c r="S1987" s="55">
        <f>V1987-U1987</f>
        <v>42</v>
      </c>
      <c r="T1987" s="19"/>
      <c r="U1987" s="55">
        <v>8802</v>
      </c>
      <c r="V1987" s="55">
        <v>8844</v>
      </c>
      <c r="W1987" s="55">
        <v>8970</v>
      </c>
      <c r="X1987" s="55"/>
      <c r="Y1987" s="51" t="s">
        <v>3798</v>
      </c>
      <c r="Z1987" s="40">
        <v>22871</v>
      </c>
      <c r="AA1987" s="52">
        <v>8.1999998092651367</v>
      </c>
      <c r="AB1987" s="19" t="s">
        <v>3789</v>
      </c>
      <c r="AC1987" s="19">
        <v>20</v>
      </c>
      <c r="AD1987" s="19">
        <v>7</v>
      </c>
      <c r="AE1987" s="19">
        <v>1543</v>
      </c>
      <c r="AF1987" s="19">
        <v>-3</v>
      </c>
      <c r="AG1987" s="19">
        <v>-3</v>
      </c>
      <c r="AH1987" s="19">
        <v>110</v>
      </c>
      <c r="AI1987" s="19">
        <v>781</v>
      </c>
      <c r="AJ1987" s="19"/>
      <c r="AK1987" s="19"/>
      <c r="AL1987" s="19">
        <v>2500</v>
      </c>
      <c r="AM1987" s="19">
        <v>4589</v>
      </c>
      <c r="AP1987" s="17">
        <f t="shared" ref="AP1987:AP2050" si="729">IF(AC1987&gt;0,AC1987*0.0499,0)</f>
        <v>0.998</v>
      </c>
      <c r="AQ1987" s="17">
        <f t="shared" ref="AQ1987:AQ2050" si="730">IF(AD1987&gt;0,AD1987*0.08229,0)</f>
        <v>0.57603000000000004</v>
      </c>
      <c r="AR1987" s="17">
        <f t="shared" si="728"/>
        <v>67.120499999999993</v>
      </c>
      <c r="AS1987" s="17">
        <f t="shared" si="726"/>
        <v>0</v>
      </c>
      <c r="AT1987" s="17">
        <f t="shared" ref="AT1987:AT2050" si="731">SUM(AP1987:AS1987)</f>
        <v>68.694529999999986</v>
      </c>
      <c r="AU1987" s="5">
        <f t="shared" ref="AU1987:AU2050" si="732">IF(AH1987&gt;0,AH1987*0.02821,0)</f>
        <v>3.1031</v>
      </c>
      <c r="AV1987" s="5">
        <f t="shared" ref="AV1987:AV2050" si="733">IF(AI1987&gt;0,AI1987*0.01639,0)</f>
        <v>12.800589999999998</v>
      </c>
      <c r="AW1987" s="5"/>
      <c r="AX1987" s="5"/>
      <c r="AY1987" s="5">
        <f t="shared" ref="AY1987:AY2050" si="734">IF(AL1987&gt;0,AL1987*0.02082,0)</f>
        <v>52.050000000000004</v>
      </c>
      <c r="AZ1987" s="5">
        <f t="shared" ref="AZ1987:AZ2050" si="735">SUM(AU1987:AY1987)</f>
        <v>67.953689999999995</v>
      </c>
      <c r="BA1987" s="7">
        <f t="shared" ref="BA1987:BA2050" si="736">(AT1987-AZ1987)/(AT1987+AZ1987)</f>
        <v>5.4215122597278736E-3</v>
      </c>
      <c r="BB1987" s="62">
        <f t="shared" ref="BB1987:BB2050" si="737">SUM(AC1987:AL1987)</f>
        <v>4955</v>
      </c>
      <c r="BC1987" s="6">
        <f t="shared" ref="BC1987:BC2050" si="738">(BB1987-AM1987)/(BB1987+AM1987)</f>
        <v>3.8348700754400673E-2</v>
      </c>
      <c r="BD1987" s="32">
        <f t="shared" ref="BD1987:BD2050" si="739">AP1987/AT1987</f>
        <v>1.4528085423977721E-2</v>
      </c>
      <c r="BE1987" s="32">
        <f t="shared" ref="BE1987:BE2050" si="740">AQ1987/AT1987</f>
        <v>8.3853838144026926E-3</v>
      </c>
      <c r="BF1987" s="35">
        <f t="shared" ref="BF1987:BF2050" si="741">(AR1987+AS1987)/AT1987</f>
        <v>0.97708653076161966</v>
      </c>
      <c r="BG1987" s="33">
        <f t="shared" ref="BG1987:BG2050" si="742">AU1987/AZ1987</f>
        <v>4.5664922684846107E-2</v>
      </c>
      <c r="BH1987" s="33">
        <f t="shared" ref="BH1987:BH2050" si="743">AV1987/AZ1987</f>
        <v>0.18837225763604595</v>
      </c>
      <c r="BI1987" s="36">
        <f t="shared" ref="BI1987:BI2050" si="744">AY1987/AZ1987</f>
        <v>0.76596281967910806</v>
      </c>
      <c r="CM1987" s="51" t="s">
        <v>4969</v>
      </c>
      <c r="CR1987" s="78" t="s">
        <v>2043</v>
      </c>
      <c r="CS1987" s="78" t="s">
        <v>6954</v>
      </c>
    </row>
    <row r="1988" spans="1:97">
      <c r="A1988" s="20" t="s">
        <v>3590</v>
      </c>
      <c r="B1988" s="16" t="s">
        <v>415</v>
      </c>
      <c r="C1988" s="19">
        <v>49009296</v>
      </c>
      <c r="D1988" s="19" t="s">
        <v>3782</v>
      </c>
      <c r="E1988" s="19" t="s">
        <v>1707</v>
      </c>
      <c r="G1988" s="47"/>
      <c r="H1988" s="47" t="s">
        <v>5226</v>
      </c>
      <c r="I1988" s="47" t="s">
        <v>5459</v>
      </c>
      <c r="J1988" s="47" t="s">
        <v>5486</v>
      </c>
      <c r="K1988" s="23">
        <v>41.213549999999998</v>
      </c>
      <c r="L1988" s="23">
        <v>-109.28037</v>
      </c>
      <c r="M1988" s="61" t="s">
        <v>3264</v>
      </c>
      <c r="N1988" s="19" t="s">
        <v>3863</v>
      </c>
      <c r="P1988" s="19" t="s">
        <v>3772</v>
      </c>
      <c r="Q1988" s="55">
        <v>591</v>
      </c>
      <c r="R1988" s="55">
        <v>304</v>
      </c>
      <c r="S1988" s="55">
        <f>V1988-U1988</f>
        <v>257</v>
      </c>
      <c r="T1988" s="19"/>
      <c r="U1988" s="55">
        <v>4895</v>
      </c>
      <c r="V1988" s="55">
        <v>5152</v>
      </c>
      <c r="W1988" s="55">
        <v>6750</v>
      </c>
      <c r="X1988" s="55"/>
      <c r="Y1988" s="51" t="s">
        <v>3798</v>
      </c>
      <c r="Z1988" s="40">
        <v>21422</v>
      </c>
      <c r="AA1988" s="52">
        <v>8.1999998092651367</v>
      </c>
      <c r="AB1988" s="19" t="s">
        <v>3837</v>
      </c>
      <c r="AC1988" s="19">
        <v>14</v>
      </c>
      <c r="AD1988" s="19">
        <v>3</v>
      </c>
      <c r="AE1988" s="19">
        <v>706</v>
      </c>
      <c r="AF1988" s="19">
        <v>-3</v>
      </c>
      <c r="AG1988" s="19">
        <v>-3</v>
      </c>
      <c r="AH1988" s="19">
        <v>130</v>
      </c>
      <c r="AI1988" s="19">
        <v>1220</v>
      </c>
      <c r="AJ1988" s="19"/>
      <c r="AK1988" s="19"/>
      <c r="AL1988" s="19">
        <v>383</v>
      </c>
      <c r="AM1988" s="19">
        <v>1837</v>
      </c>
      <c r="AP1988" s="17">
        <f t="shared" si="729"/>
        <v>0.6986</v>
      </c>
      <c r="AQ1988" s="17">
        <f t="shared" si="730"/>
        <v>0.24687000000000001</v>
      </c>
      <c r="AR1988" s="17">
        <f t="shared" si="728"/>
        <v>30.710999999999999</v>
      </c>
      <c r="AS1988" s="17">
        <f t="shared" si="726"/>
        <v>0</v>
      </c>
      <c r="AT1988" s="17">
        <f t="shared" si="731"/>
        <v>31.656469999999999</v>
      </c>
      <c r="AU1988" s="5">
        <f t="shared" si="732"/>
        <v>3.6673</v>
      </c>
      <c r="AV1988" s="5">
        <f t="shared" si="733"/>
        <v>19.995799999999999</v>
      </c>
      <c r="AW1988" s="5"/>
      <c r="AX1988" s="5"/>
      <c r="AY1988" s="5">
        <f t="shared" si="734"/>
        <v>7.9740600000000006</v>
      </c>
      <c r="AZ1988" s="5">
        <f t="shared" si="735"/>
        <v>31.637160000000002</v>
      </c>
      <c r="BA1988" s="7">
        <f t="shared" si="736"/>
        <v>3.0508599364576297E-4</v>
      </c>
      <c r="BB1988" s="62">
        <f t="shared" si="737"/>
        <v>2450</v>
      </c>
      <c r="BC1988" s="6">
        <f t="shared" si="738"/>
        <v>0.14299043620247259</v>
      </c>
      <c r="BD1988" s="32">
        <f t="shared" si="739"/>
        <v>2.2068158578641271E-2</v>
      </c>
      <c r="BE1988" s="32">
        <f t="shared" si="740"/>
        <v>7.7984058235172782E-3</v>
      </c>
      <c r="BF1988" s="35">
        <f t="shared" si="741"/>
        <v>0.97013343559784149</v>
      </c>
      <c r="BG1988" s="33">
        <f t="shared" si="742"/>
        <v>0.11591748437596801</v>
      </c>
      <c r="BH1988" s="37">
        <f t="shared" si="743"/>
        <v>0.63203523957270491</v>
      </c>
      <c r="BI1988" s="33">
        <f t="shared" si="744"/>
        <v>0.25204727605132698</v>
      </c>
      <c r="CM1988" s="51" t="s">
        <v>3824</v>
      </c>
      <c r="CR1988" s="78" t="s">
        <v>2038</v>
      </c>
      <c r="CS1988" s="78" t="s">
        <v>2038</v>
      </c>
    </row>
    <row r="1989" spans="1:97">
      <c r="A1989" s="63" t="s">
        <v>3591</v>
      </c>
      <c r="B1989" s="63" t="s">
        <v>4123</v>
      </c>
      <c r="C1989" s="63">
        <v>3223</v>
      </c>
      <c r="D1989" s="19" t="s">
        <v>3782</v>
      </c>
      <c r="E1989" s="63" t="s">
        <v>3804</v>
      </c>
      <c r="F1989" s="63" t="s">
        <v>7278</v>
      </c>
      <c r="G1989" s="65" t="s">
        <v>3609</v>
      </c>
      <c r="H1989" s="65">
        <v>33</v>
      </c>
      <c r="I1989" s="65">
        <v>27</v>
      </c>
      <c r="J1989" s="65">
        <v>103</v>
      </c>
      <c r="K1989" s="23">
        <v>42.272221999999999</v>
      </c>
      <c r="L1989" s="23">
        <v>-109.1075</v>
      </c>
      <c r="M1989" s="61" t="s">
        <v>4124</v>
      </c>
      <c r="N1989" s="63" t="s">
        <v>4131</v>
      </c>
      <c r="O1989" s="63"/>
      <c r="P1989" s="63" t="s">
        <v>3772</v>
      </c>
      <c r="Q1989" s="63"/>
      <c r="R1989" s="63"/>
      <c r="S1989" s="55"/>
      <c r="T1989" s="63"/>
      <c r="U1989" s="66" t="s">
        <v>4125</v>
      </c>
      <c r="V1989" s="63"/>
      <c r="W1989" s="66">
        <v>13051</v>
      </c>
      <c r="X1989" s="66">
        <v>12860</v>
      </c>
      <c r="Y1989" s="63"/>
      <c r="Z1989" s="64">
        <v>37272</v>
      </c>
      <c r="AA1989" s="63">
        <v>7.45</v>
      </c>
      <c r="AB1989" s="63"/>
      <c r="AC1989" s="63">
        <v>78</v>
      </c>
      <c r="AD1989" s="63">
        <v>14</v>
      </c>
      <c r="AE1989" s="63">
        <v>3130</v>
      </c>
      <c r="AF1989" s="63">
        <v>250</v>
      </c>
      <c r="AG1989" s="63"/>
      <c r="AH1989" s="63">
        <v>3750</v>
      </c>
      <c r="AI1989" s="63">
        <v>2044</v>
      </c>
      <c r="AJ1989" s="63"/>
      <c r="AK1989" s="63"/>
      <c r="AL1989" s="63">
        <v>400</v>
      </c>
      <c r="AM1989" s="63">
        <v>9667</v>
      </c>
      <c r="AN1989" s="63"/>
      <c r="AO1989" s="63" t="s">
        <v>4126</v>
      </c>
      <c r="AP1989" s="17">
        <f t="shared" si="729"/>
        <v>3.8921999999999999</v>
      </c>
      <c r="AQ1989" s="17">
        <f t="shared" si="730"/>
        <v>1.1520600000000001</v>
      </c>
      <c r="AR1989" s="17">
        <f t="shared" si="728"/>
        <v>136.155</v>
      </c>
      <c r="AS1989" s="17">
        <f t="shared" si="726"/>
        <v>6.3949999999999996</v>
      </c>
      <c r="AT1989" s="17">
        <f t="shared" si="731"/>
        <v>147.59426000000002</v>
      </c>
      <c r="AU1989" s="5">
        <f t="shared" si="732"/>
        <v>105.78749999999999</v>
      </c>
      <c r="AV1989" s="5">
        <f t="shared" si="733"/>
        <v>33.501159999999999</v>
      </c>
      <c r="AW1989" s="5">
        <f t="shared" ref="AW1989:AW1998" si="745">IF(AJ1989&gt;0,AJ1989*0.03333,0)</f>
        <v>0</v>
      </c>
      <c r="AX1989" s="5">
        <f t="shared" ref="AX1989:AX1998" si="746">IF(AK1989&gt;0,AK1989*0.0588,0)</f>
        <v>0</v>
      </c>
      <c r="AY1989" s="5">
        <f t="shared" si="734"/>
        <v>8.3280000000000012</v>
      </c>
      <c r="AZ1989" s="5">
        <f t="shared" si="735"/>
        <v>147.61666</v>
      </c>
      <c r="BA1989" s="7">
        <f t="shared" si="736"/>
        <v>-7.5877951940179643E-5</v>
      </c>
      <c r="BB1989" s="62">
        <f t="shared" si="737"/>
        <v>9666</v>
      </c>
      <c r="BC1989" s="28">
        <f t="shared" si="738"/>
        <v>-5.1725029741892099E-5</v>
      </c>
      <c r="BD1989" s="32">
        <f t="shared" si="739"/>
        <v>2.6370944235907273E-2</v>
      </c>
      <c r="BE1989" s="32">
        <f t="shared" si="740"/>
        <v>7.8055881034939968E-3</v>
      </c>
      <c r="BF1989" s="35">
        <f t="shared" si="741"/>
        <v>0.96582346766059868</v>
      </c>
      <c r="BG1989" s="37">
        <f t="shared" si="742"/>
        <v>0.71663659101892696</v>
      </c>
      <c r="BH1989" s="33">
        <f t="shared" si="743"/>
        <v>0.22694701262039121</v>
      </c>
      <c r="BI1989" s="33">
        <f t="shared" si="744"/>
        <v>5.6416396360681791E-2</v>
      </c>
      <c r="BJ1989" s="63"/>
      <c r="BK1989" s="63"/>
      <c r="BL1989" s="63"/>
      <c r="BM1989" s="63"/>
      <c r="BN1989" s="63"/>
      <c r="BO1989" s="63"/>
      <c r="BP1989" s="63"/>
      <c r="BQ1989" s="63"/>
      <c r="BR1989" s="63"/>
      <c r="BS1989" s="63"/>
      <c r="BT1989" s="63"/>
      <c r="BU1989" s="63"/>
      <c r="BV1989" s="63"/>
      <c r="BW1989" s="63"/>
      <c r="BX1989" s="63"/>
      <c r="BY1989" s="63"/>
      <c r="BZ1989" s="63"/>
      <c r="CA1989" s="63"/>
      <c r="CB1989" s="63"/>
      <c r="CC1989" s="63"/>
      <c r="CD1989" s="63"/>
      <c r="CE1989" s="63"/>
      <c r="CF1989" s="63"/>
      <c r="CG1989" s="63"/>
      <c r="CH1989" s="63"/>
      <c r="CI1989" s="63"/>
      <c r="CJ1989" s="63"/>
      <c r="CK1989" s="63"/>
      <c r="CL1989" s="63"/>
      <c r="CM1989" s="63"/>
      <c r="CN1989" s="63">
        <v>20116</v>
      </c>
      <c r="CO1989" s="63" t="s">
        <v>4127</v>
      </c>
      <c r="CP1989" s="66"/>
      <c r="CQ1989" s="64">
        <v>37272</v>
      </c>
      <c r="CR1989" s="78" t="s">
        <v>2038</v>
      </c>
      <c r="CS1989" s="78" t="s">
        <v>2038</v>
      </c>
    </row>
    <row r="1990" spans="1:97">
      <c r="A1990" s="63" t="s">
        <v>3591</v>
      </c>
      <c r="B1990" s="63" t="s">
        <v>2986</v>
      </c>
      <c r="C1990" s="63">
        <v>5365</v>
      </c>
      <c r="D1990" s="19" t="s">
        <v>3782</v>
      </c>
      <c r="E1990" s="63" t="s">
        <v>3804</v>
      </c>
      <c r="F1990" s="63" t="s">
        <v>1818</v>
      </c>
      <c r="G1990" s="65" t="s">
        <v>259</v>
      </c>
      <c r="H1990" s="65">
        <v>36</v>
      </c>
      <c r="I1990" s="65">
        <v>31</v>
      </c>
      <c r="J1990" s="65">
        <v>109</v>
      </c>
      <c r="K1990" s="23">
        <v>42.61692</v>
      </c>
      <c r="L1990" s="23">
        <v>-109.77395</v>
      </c>
      <c r="M1990" s="61" t="s">
        <v>2987</v>
      </c>
      <c r="N1990" s="63" t="s">
        <v>2988</v>
      </c>
      <c r="O1990" s="63"/>
      <c r="P1990" s="63" t="s">
        <v>3772</v>
      </c>
      <c r="Q1990" s="63"/>
      <c r="R1990" s="63"/>
      <c r="S1990" s="55"/>
      <c r="T1990" s="63"/>
      <c r="U1990" s="66" t="s">
        <v>2989</v>
      </c>
      <c r="V1990" s="63"/>
      <c r="W1990" s="66">
        <v>13125</v>
      </c>
      <c r="X1990" s="66">
        <v>13021</v>
      </c>
      <c r="Y1990" s="63"/>
      <c r="Z1990" s="64"/>
      <c r="AA1990" s="63">
        <v>7.46</v>
      </c>
      <c r="AB1990" s="63"/>
      <c r="AC1990" s="63">
        <v>115</v>
      </c>
      <c r="AD1990" s="63">
        <v>10</v>
      </c>
      <c r="AE1990" s="63">
        <v>3780</v>
      </c>
      <c r="AF1990" s="63">
        <v>530</v>
      </c>
      <c r="AG1990" s="63"/>
      <c r="AH1990" s="63">
        <v>6750</v>
      </c>
      <c r="AI1990" s="63">
        <v>696</v>
      </c>
      <c r="AJ1990" s="63">
        <v>0</v>
      </c>
      <c r="AK1990" s="63">
        <v>0</v>
      </c>
      <c r="AL1990" s="63">
        <v>8</v>
      </c>
      <c r="AM1990" s="63">
        <v>20500</v>
      </c>
      <c r="AN1990" s="63"/>
      <c r="AO1990" s="63" t="s">
        <v>2982</v>
      </c>
      <c r="AP1990" s="17">
        <f t="shared" si="729"/>
        <v>5.7385000000000002</v>
      </c>
      <c r="AQ1990" s="17">
        <f t="shared" si="730"/>
        <v>0.82289999999999996</v>
      </c>
      <c r="AR1990" s="17">
        <f t="shared" si="728"/>
        <v>164.42999999999998</v>
      </c>
      <c r="AS1990" s="17">
        <f t="shared" si="726"/>
        <v>13.557399999999999</v>
      </c>
      <c r="AT1990" s="17">
        <f t="shared" si="731"/>
        <v>184.54879999999997</v>
      </c>
      <c r="AU1990" s="5">
        <f t="shared" si="732"/>
        <v>190.41749999999999</v>
      </c>
      <c r="AV1990" s="5">
        <f t="shared" si="733"/>
        <v>11.407439999999999</v>
      </c>
      <c r="AW1990" s="5">
        <f t="shared" si="745"/>
        <v>0</v>
      </c>
      <c r="AX1990" s="5">
        <f t="shared" si="746"/>
        <v>0</v>
      </c>
      <c r="AY1990" s="5">
        <f t="shared" si="734"/>
        <v>0.16656000000000001</v>
      </c>
      <c r="AZ1990" s="5">
        <f t="shared" si="735"/>
        <v>201.9915</v>
      </c>
      <c r="BA1990" s="7">
        <f t="shared" si="736"/>
        <v>-4.5125178409599287E-2</v>
      </c>
      <c r="BB1990" s="62">
        <f t="shared" si="737"/>
        <v>11889</v>
      </c>
      <c r="BC1990" s="28">
        <f t="shared" si="738"/>
        <v>-0.26586186668313316</v>
      </c>
      <c r="BD1990" s="32">
        <f t="shared" si="739"/>
        <v>3.1094756508847531E-2</v>
      </c>
      <c r="BE1990" s="32">
        <f t="shared" si="740"/>
        <v>4.4589832066098513E-3</v>
      </c>
      <c r="BF1990" s="35">
        <f t="shared" si="741"/>
        <v>0.96444626028454261</v>
      </c>
      <c r="BG1990" s="36">
        <f t="shared" si="742"/>
        <v>0.94270055918194573</v>
      </c>
      <c r="BH1990" s="33">
        <f t="shared" si="743"/>
        <v>5.6474851664550234E-2</v>
      </c>
      <c r="BI1990" s="33">
        <f t="shared" si="744"/>
        <v>8.2458915350398418E-4</v>
      </c>
      <c r="BJ1990" s="63">
        <v>0</v>
      </c>
      <c r="BK1990" s="63">
        <v>47</v>
      </c>
      <c r="BL1990" s="63">
        <v>0</v>
      </c>
      <c r="BM1990" s="63">
        <v>0</v>
      </c>
      <c r="BN1990" s="63">
        <v>0</v>
      </c>
      <c r="BO1990" s="63">
        <v>0</v>
      </c>
      <c r="BP1990" s="63">
        <v>0</v>
      </c>
      <c r="BQ1990" s="63">
        <v>0</v>
      </c>
      <c r="BR1990" s="63">
        <v>0</v>
      </c>
      <c r="BS1990" s="63">
        <v>0</v>
      </c>
      <c r="BT1990" s="63">
        <v>0</v>
      </c>
      <c r="BU1990" s="63">
        <v>0</v>
      </c>
      <c r="BV1990" s="63">
        <v>0</v>
      </c>
      <c r="BW1990" s="63">
        <v>0</v>
      </c>
      <c r="BX1990" s="63"/>
      <c r="BY1990" s="63"/>
      <c r="BZ1990" s="63"/>
      <c r="CA1990" s="63"/>
      <c r="CB1990" s="63"/>
      <c r="CC1990" s="63"/>
      <c r="CD1990" s="63"/>
      <c r="CE1990" s="63"/>
      <c r="CF1990" s="63"/>
      <c r="CG1990" s="63"/>
      <c r="CH1990" s="63"/>
      <c r="CI1990" s="63"/>
      <c r="CJ1990" s="63"/>
      <c r="CK1990" s="63"/>
      <c r="CL1990" s="63"/>
      <c r="CM1990" s="63"/>
      <c r="CN1990" s="63"/>
      <c r="CO1990" s="63" t="s">
        <v>2191</v>
      </c>
      <c r="CP1990" s="66" t="s">
        <v>2989</v>
      </c>
      <c r="CQ1990" s="64">
        <v>38958</v>
      </c>
      <c r="CR1990" s="78" t="s">
        <v>2038</v>
      </c>
      <c r="CS1990" s="78" t="s">
        <v>2038</v>
      </c>
    </row>
    <row r="1991" spans="1:97">
      <c r="A1991" s="63" t="s">
        <v>3591</v>
      </c>
      <c r="B1991" s="63" t="s">
        <v>7277</v>
      </c>
      <c r="C1991" s="63">
        <v>4749</v>
      </c>
      <c r="D1991" s="19" t="s">
        <v>3782</v>
      </c>
      <c r="E1991" s="63" t="s">
        <v>2393</v>
      </c>
      <c r="F1991" s="63" t="s">
        <v>7278</v>
      </c>
      <c r="G1991" s="65" t="s">
        <v>3595</v>
      </c>
      <c r="H1991" s="65">
        <v>34</v>
      </c>
      <c r="I1991" s="65">
        <v>13</v>
      </c>
      <c r="J1991" s="65">
        <v>89</v>
      </c>
      <c r="K1991" s="23">
        <v>41.047780000000003</v>
      </c>
      <c r="L1991" s="23">
        <v>-107.39888999999999</v>
      </c>
      <c r="M1991" s="61" t="s">
        <v>7279</v>
      </c>
      <c r="N1991" s="63" t="s">
        <v>7280</v>
      </c>
      <c r="O1991" s="63"/>
      <c r="P1991" s="63" t="s">
        <v>2850</v>
      </c>
      <c r="Q1991" s="63"/>
      <c r="R1991" s="63"/>
      <c r="S1991" s="55">
        <f>IF(U1991&gt;0,V1991-U1991,"")</f>
        <v>11</v>
      </c>
      <c r="T1991" s="63"/>
      <c r="U1991" s="66">
        <v>1494</v>
      </c>
      <c r="V1991" s="63">
        <v>1505</v>
      </c>
      <c r="W1991" s="66">
        <v>2130</v>
      </c>
      <c r="X1991" s="66"/>
      <c r="Y1991" s="63"/>
      <c r="Z1991" s="64">
        <v>38699</v>
      </c>
      <c r="AA1991" s="63">
        <v>8.16</v>
      </c>
      <c r="AB1991" s="63"/>
      <c r="AC1991" s="63">
        <v>30.8</v>
      </c>
      <c r="AD1991" s="63">
        <v>8.8000000000000007</v>
      </c>
      <c r="AE1991" s="63">
        <v>883</v>
      </c>
      <c r="AF1991" s="63">
        <v>35.6</v>
      </c>
      <c r="AG1991" s="63"/>
      <c r="AH1991" s="63">
        <v>451</v>
      </c>
      <c r="AI1991" s="63">
        <v>2010</v>
      </c>
      <c r="AJ1991" s="63">
        <v>0</v>
      </c>
      <c r="AK1991" s="63">
        <v>0</v>
      </c>
      <c r="AL1991" s="63">
        <v>12</v>
      </c>
      <c r="AM1991" s="63">
        <v>2480</v>
      </c>
      <c r="AN1991" s="63"/>
      <c r="AO1991" s="63"/>
      <c r="AP1991" s="17">
        <f t="shared" si="729"/>
        <v>1.5369200000000001</v>
      </c>
      <c r="AQ1991" s="17">
        <f t="shared" si="730"/>
        <v>0.72415200000000013</v>
      </c>
      <c r="AR1991" s="17">
        <f t="shared" si="728"/>
        <v>38.410499999999999</v>
      </c>
      <c r="AS1991" s="17">
        <f t="shared" si="726"/>
        <v>0.91064800000000001</v>
      </c>
      <c r="AT1991" s="17">
        <f t="shared" si="731"/>
        <v>41.58222</v>
      </c>
      <c r="AU1991" s="5">
        <f t="shared" si="732"/>
        <v>12.722709999999999</v>
      </c>
      <c r="AV1991" s="5">
        <f t="shared" si="733"/>
        <v>32.943899999999999</v>
      </c>
      <c r="AW1991" s="5">
        <f t="shared" si="745"/>
        <v>0</v>
      </c>
      <c r="AX1991" s="5">
        <f t="shared" si="746"/>
        <v>0</v>
      </c>
      <c r="AY1991" s="5">
        <f t="shared" si="734"/>
        <v>0.24984000000000001</v>
      </c>
      <c r="AZ1991" s="5">
        <f t="shared" si="735"/>
        <v>45.916449999999998</v>
      </c>
      <c r="BA1991" s="7">
        <f t="shared" si="736"/>
        <v>-4.9534810071970213E-2</v>
      </c>
      <c r="BB1991" s="62">
        <f t="shared" si="737"/>
        <v>3431.2</v>
      </c>
      <c r="BC1991" s="28">
        <f t="shared" si="738"/>
        <v>0.16091487346054945</v>
      </c>
      <c r="BD1991" s="32">
        <f t="shared" si="739"/>
        <v>3.6960989576795084E-2</v>
      </c>
      <c r="BE1991" s="32">
        <f t="shared" si="740"/>
        <v>1.7414943213710093E-2</v>
      </c>
      <c r="BF1991" s="35">
        <f t="shared" si="741"/>
        <v>0.94562406720949488</v>
      </c>
      <c r="BG1991" s="33">
        <f t="shared" si="742"/>
        <v>0.27708392090416395</v>
      </c>
      <c r="BH1991" s="37">
        <f t="shared" si="743"/>
        <v>0.71747489189604163</v>
      </c>
      <c r="BI1991" s="33">
        <f t="shared" si="744"/>
        <v>5.4411871997944094E-3</v>
      </c>
      <c r="BJ1991" s="63">
        <v>0.2</v>
      </c>
      <c r="BK1991" s="63">
        <v>5.92</v>
      </c>
      <c r="BL1991" s="63">
        <v>0</v>
      </c>
      <c r="BM1991" s="63">
        <v>0</v>
      </c>
      <c r="BN1991" s="63">
        <v>0</v>
      </c>
      <c r="BO1991" s="63">
        <v>36.1</v>
      </c>
      <c r="BP1991" s="63">
        <v>0</v>
      </c>
      <c r="BQ1991" s="63">
        <v>0</v>
      </c>
      <c r="BR1991" s="63">
        <v>0</v>
      </c>
      <c r="BS1991" s="63">
        <v>0.4</v>
      </c>
      <c r="BT1991" s="63">
        <v>0</v>
      </c>
      <c r="BU1991" s="63">
        <v>0.05</v>
      </c>
      <c r="BV1991" s="63">
        <v>0</v>
      </c>
      <c r="BW1991" s="63">
        <v>0</v>
      </c>
      <c r="BX1991" s="63"/>
      <c r="BY1991" s="63"/>
      <c r="BZ1991" s="63"/>
      <c r="CA1991" s="63"/>
      <c r="CB1991" s="63"/>
      <c r="CC1991" s="63">
        <v>0.9</v>
      </c>
      <c r="CD1991" s="63"/>
      <c r="CE1991" s="63"/>
      <c r="CF1991" s="63">
        <v>6.5</v>
      </c>
      <c r="CG1991" s="63">
        <v>0.1</v>
      </c>
      <c r="CH1991" s="63"/>
      <c r="CI1991" s="63"/>
      <c r="CJ1991" s="63"/>
      <c r="CK1991" s="63"/>
      <c r="CL1991" s="63"/>
      <c r="CM1991" s="63"/>
      <c r="CN1991" s="63">
        <v>20051213</v>
      </c>
      <c r="CO1991" s="63" t="s">
        <v>3988</v>
      </c>
      <c r="CP1991" s="66"/>
      <c r="CQ1991" s="64">
        <v>38727</v>
      </c>
      <c r="CR1991" s="78" t="s">
        <v>2038</v>
      </c>
      <c r="CS1991" s="78" t="s">
        <v>6954</v>
      </c>
    </row>
    <row r="1992" spans="1:97">
      <c r="A1992" s="63" t="s">
        <v>3591</v>
      </c>
      <c r="B1992" s="63" t="s">
        <v>3404</v>
      </c>
      <c r="C1992" s="63">
        <v>5010</v>
      </c>
      <c r="D1992" s="19" t="s">
        <v>3782</v>
      </c>
      <c r="E1992" s="63" t="s">
        <v>2393</v>
      </c>
      <c r="F1992" s="63" t="s">
        <v>3713</v>
      </c>
      <c r="G1992" s="65" t="s">
        <v>264</v>
      </c>
      <c r="H1992" s="65">
        <v>2</v>
      </c>
      <c r="I1992" s="65">
        <v>14</v>
      </c>
      <c r="J1992" s="65">
        <v>91</v>
      </c>
      <c r="K1992" s="23">
        <v>41.208129999999997</v>
      </c>
      <c r="L1992" s="23">
        <v>-107.59381</v>
      </c>
      <c r="M1992" s="61" t="s">
        <v>3405</v>
      </c>
      <c r="N1992" s="63" t="s">
        <v>3406</v>
      </c>
      <c r="O1992" s="63"/>
      <c r="P1992" s="63" t="s">
        <v>2850</v>
      </c>
      <c r="Q1992" s="63"/>
      <c r="R1992" s="63"/>
      <c r="S1992" s="55"/>
      <c r="T1992" s="63"/>
      <c r="U1992" s="66" t="s">
        <v>3407</v>
      </c>
      <c r="V1992" s="63"/>
      <c r="W1992" s="66"/>
      <c r="X1992" s="66"/>
      <c r="Y1992" s="63"/>
      <c r="Z1992" s="64">
        <v>37994</v>
      </c>
      <c r="AA1992" s="63">
        <v>8.58</v>
      </c>
      <c r="AB1992" s="63"/>
      <c r="AC1992" s="63">
        <v>12.9</v>
      </c>
      <c r="AD1992" s="63">
        <v>8.1</v>
      </c>
      <c r="AE1992" s="63">
        <v>4500</v>
      </c>
      <c r="AF1992" s="63">
        <v>37.200000000000003</v>
      </c>
      <c r="AG1992" s="63"/>
      <c r="AH1992" s="63">
        <v>5550</v>
      </c>
      <c r="AI1992" s="63">
        <v>2830</v>
      </c>
      <c r="AJ1992" s="63">
        <v>60.6</v>
      </c>
      <c r="AK1992" s="63">
        <v>0</v>
      </c>
      <c r="AL1992" s="63">
        <v>47.7</v>
      </c>
      <c r="AM1992" s="63">
        <v>11100</v>
      </c>
      <c r="AN1992" s="63"/>
      <c r="AO1992" s="63" t="s">
        <v>7180</v>
      </c>
      <c r="AP1992" s="17">
        <f t="shared" si="729"/>
        <v>0.64371</v>
      </c>
      <c r="AQ1992" s="17">
        <f t="shared" si="730"/>
        <v>0.66654899999999995</v>
      </c>
      <c r="AR1992" s="17">
        <f t="shared" si="728"/>
        <v>195.75</v>
      </c>
      <c r="AS1992" s="17">
        <f t="shared" si="726"/>
        <v>0.95157599999999998</v>
      </c>
      <c r="AT1992" s="17">
        <f t="shared" si="731"/>
        <v>198.01183499999999</v>
      </c>
      <c r="AU1992" s="5">
        <f t="shared" si="732"/>
        <v>156.56549999999999</v>
      </c>
      <c r="AV1992" s="5">
        <f t="shared" si="733"/>
        <v>46.383699999999997</v>
      </c>
      <c r="AW1992" s="5">
        <f t="shared" si="745"/>
        <v>2.0197979999999998</v>
      </c>
      <c r="AX1992" s="5">
        <f t="shared" si="746"/>
        <v>0</v>
      </c>
      <c r="AY1992" s="5">
        <f t="shared" si="734"/>
        <v>0.99311400000000016</v>
      </c>
      <c r="AZ1992" s="5">
        <f t="shared" si="735"/>
        <v>205.96211199999999</v>
      </c>
      <c r="BA1992" s="7">
        <f t="shared" si="736"/>
        <v>-1.9680172592912288E-2</v>
      </c>
      <c r="BB1992" s="62">
        <f t="shared" si="737"/>
        <v>13046.500000000002</v>
      </c>
      <c r="BC1992" s="28">
        <f t="shared" si="738"/>
        <v>8.0612096991282453E-2</v>
      </c>
      <c r="BD1992" s="32">
        <f t="shared" si="739"/>
        <v>3.2508662929162796E-3</v>
      </c>
      <c r="BE1992" s="32">
        <f t="shared" si="740"/>
        <v>3.3662078834833281E-3</v>
      </c>
      <c r="BF1992" s="35">
        <f t="shared" si="741"/>
        <v>0.99338292582360033</v>
      </c>
      <c r="BG1992" s="36">
        <f t="shared" si="742"/>
        <v>0.76016651062502205</v>
      </c>
      <c r="BH1992" s="33">
        <f t="shared" si="743"/>
        <v>0.22520501246365157</v>
      </c>
      <c r="BI1992" s="33">
        <f t="shared" si="744"/>
        <v>4.8218285895223305E-3</v>
      </c>
      <c r="BJ1992" s="63">
        <v>0</v>
      </c>
      <c r="BK1992" s="63">
        <v>10.7</v>
      </c>
      <c r="BL1992" s="63">
        <v>0</v>
      </c>
      <c r="BM1992" s="63">
        <v>11145</v>
      </c>
      <c r="BN1992" s="63">
        <v>0</v>
      </c>
      <c r="BO1992" s="63">
        <v>0</v>
      </c>
      <c r="BP1992" s="63">
        <v>0</v>
      </c>
      <c r="BQ1992" s="63">
        <v>0</v>
      </c>
      <c r="BR1992" s="63">
        <v>0</v>
      </c>
      <c r="BS1992" s="63">
        <v>0</v>
      </c>
      <c r="BT1992" s="63">
        <v>0</v>
      </c>
      <c r="BU1992" s="63">
        <v>0</v>
      </c>
      <c r="BV1992" s="63">
        <v>0</v>
      </c>
      <c r="BW1992" s="63">
        <v>0</v>
      </c>
      <c r="BX1992" s="63"/>
      <c r="BY1992" s="63"/>
      <c r="BZ1992" s="63"/>
      <c r="CA1992" s="63"/>
      <c r="CB1992" s="63"/>
      <c r="CC1992" s="63"/>
      <c r="CD1992" s="63"/>
      <c r="CE1992" s="63"/>
      <c r="CF1992" s="63"/>
      <c r="CG1992" s="63"/>
      <c r="CH1992" s="63"/>
      <c r="CI1992" s="63"/>
      <c r="CJ1992" s="63"/>
      <c r="CK1992" s="63"/>
      <c r="CL1992" s="63"/>
      <c r="CM1992" s="63"/>
      <c r="CN1992" s="63">
        <v>20040108</v>
      </c>
      <c r="CO1992" s="63" t="s">
        <v>3994</v>
      </c>
      <c r="CP1992" s="66" t="s">
        <v>3407</v>
      </c>
      <c r="CQ1992" s="64">
        <v>38008</v>
      </c>
      <c r="CR1992" s="78" t="s">
        <v>2038</v>
      </c>
      <c r="CS1992" s="78" t="s">
        <v>6954</v>
      </c>
    </row>
    <row r="1993" spans="1:97">
      <c r="A1993" s="63" t="s">
        <v>3591</v>
      </c>
      <c r="B1993" s="63" t="s">
        <v>3399</v>
      </c>
      <c r="C1993" s="63">
        <v>5193</v>
      </c>
      <c r="D1993" s="19" t="s">
        <v>3782</v>
      </c>
      <c r="E1993" s="63" t="s">
        <v>2393</v>
      </c>
      <c r="F1993" s="63" t="s">
        <v>3767</v>
      </c>
      <c r="G1993" s="65" t="s">
        <v>3609</v>
      </c>
      <c r="H1993" s="65">
        <v>12</v>
      </c>
      <c r="I1993" s="65">
        <v>14</v>
      </c>
      <c r="J1993" s="65">
        <v>91</v>
      </c>
      <c r="K1993" s="23">
        <v>41.202550000000002</v>
      </c>
      <c r="L1993" s="23">
        <v>-107.58011</v>
      </c>
      <c r="M1993" s="61" t="s">
        <v>3400</v>
      </c>
      <c r="N1993" s="63" t="s">
        <v>3401</v>
      </c>
      <c r="O1993" s="63"/>
      <c r="P1993" s="63" t="s">
        <v>2850</v>
      </c>
      <c r="Q1993" s="63"/>
      <c r="R1993" s="63"/>
      <c r="S1993" s="55">
        <f>IF(U1993&gt;0,V1993-U1993,"")</f>
        <v>-3309</v>
      </c>
      <c r="T1993" s="63"/>
      <c r="U1993" s="66" t="s">
        <v>3403</v>
      </c>
      <c r="V1993" s="63"/>
      <c r="W1993" s="66"/>
      <c r="X1993" s="66"/>
      <c r="Y1993" s="63"/>
      <c r="Z1993" s="64">
        <v>38779</v>
      </c>
      <c r="AA1993" s="63">
        <v>7.97</v>
      </c>
      <c r="AB1993" s="63"/>
      <c r="AC1993" s="63">
        <v>114</v>
      </c>
      <c r="AD1993" s="63">
        <v>41</v>
      </c>
      <c r="AE1993" s="63">
        <v>8990</v>
      </c>
      <c r="AF1993" s="63">
        <v>0</v>
      </c>
      <c r="AG1993" s="63"/>
      <c r="AH1993" s="63">
        <v>15400</v>
      </c>
      <c r="AI1993" s="63">
        <v>0</v>
      </c>
      <c r="AJ1993" s="63">
        <v>0</v>
      </c>
      <c r="AK1993" s="63">
        <v>0</v>
      </c>
      <c r="AL1993" s="63">
        <v>0</v>
      </c>
      <c r="AM1993" s="63">
        <v>25000</v>
      </c>
      <c r="AN1993" s="63"/>
      <c r="AO1993" s="63" t="s">
        <v>3402</v>
      </c>
      <c r="AP1993" s="17">
        <f t="shared" si="729"/>
        <v>5.6886000000000001</v>
      </c>
      <c r="AQ1993" s="17">
        <f t="shared" si="730"/>
        <v>3.3738900000000003</v>
      </c>
      <c r="AR1993" s="17">
        <f t="shared" si="728"/>
        <v>391.065</v>
      </c>
      <c r="AS1993" s="17">
        <f t="shared" si="726"/>
        <v>0</v>
      </c>
      <c r="AT1993" s="17">
        <f t="shared" si="731"/>
        <v>400.12749000000002</v>
      </c>
      <c r="AU1993" s="5">
        <f t="shared" si="732"/>
        <v>434.43399999999997</v>
      </c>
      <c r="AV1993" s="5">
        <f t="shared" si="733"/>
        <v>0</v>
      </c>
      <c r="AW1993" s="5">
        <f t="shared" si="745"/>
        <v>0</v>
      </c>
      <c r="AX1993" s="5">
        <f t="shared" si="746"/>
        <v>0</v>
      </c>
      <c r="AY1993" s="5">
        <f t="shared" si="734"/>
        <v>0</v>
      </c>
      <c r="AZ1993" s="5">
        <f t="shared" si="735"/>
        <v>434.43399999999997</v>
      </c>
      <c r="BA1993" s="7">
        <f t="shared" si="736"/>
        <v>-4.1107228659688029E-2</v>
      </c>
      <c r="BB1993" s="62">
        <f t="shared" si="737"/>
        <v>24545</v>
      </c>
      <c r="BC1993" s="28">
        <f t="shared" si="738"/>
        <v>-9.1835704914723995E-3</v>
      </c>
      <c r="BD1993" s="32">
        <f t="shared" si="739"/>
        <v>1.421696869665216E-2</v>
      </c>
      <c r="BE1993" s="32">
        <f t="shared" si="740"/>
        <v>8.4320374988481796E-3</v>
      </c>
      <c r="BF1993" s="35">
        <f t="shared" si="741"/>
        <v>0.97735099380449963</v>
      </c>
      <c r="BG1993" s="36">
        <f t="shared" si="742"/>
        <v>1</v>
      </c>
      <c r="BH1993" s="33">
        <f t="shared" si="743"/>
        <v>0</v>
      </c>
      <c r="BI1993" s="33">
        <f t="shared" si="744"/>
        <v>0</v>
      </c>
      <c r="BJ1993" s="63">
        <v>0</v>
      </c>
      <c r="BK1993" s="63">
        <v>0</v>
      </c>
      <c r="BL1993" s="63">
        <v>0</v>
      </c>
      <c r="BM1993" s="63">
        <v>0</v>
      </c>
      <c r="BN1993" s="63">
        <v>0</v>
      </c>
      <c r="BO1993" s="63">
        <v>183</v>
      </c>
      <c r="BP1993" s="63">
        <v>0</v>
      </c>
      <c r="BQ1993" s="63">
        <v>0</v>
      </c>
      <c r="BR1993" s="63">
        <v>0</v>
      </c>
      <c r="BS1993" s="63">
        <v>47</v>
      </c>
      <c r="BT1993" s="63">
        <v>0.05</v>
      </c>
      <c r="BU1993" s="63">
        <v>0</v>
      </c>
      <c r="BV1993" s="63">
        <v>0</v>
      </c>
      <c r="BW1993" s="63">
        <v>0.03</v>
      </c>
      <c r="BX1993" s="63">
        <v>42.2</v>
      </c>
      <c r="BY1993" s="63"/>
      <c r="BZ1993" s="63"/>
      <c r="CA1993" s="63">
        <v>6.92</v>
      </c>
      <c r="CB1993" s="63"/>
      <c r="CC1993" s="63"/>
      <c r="CD1993" s="63"/>
      <c r="CE1993" s="63">
        <v>0.1</v>
      </c>
      <c r="CF1993" s="63"/>
      <c r="CG1993" s="63">
        <v>0.37</v>
      </c>
      <c r="CH1993" s="63"/>
      <c r="CI1993" s="63"/>
      <c r="CJ1993" s="63"/>
      <c r="CK1993" s="63"/>
      <c r="CL1993" s="63"/>
      <c r="CM1993" s="63"/>
      <c r="CN1993" s="63">
        <v>20060303</v>
      </c>
      <c r="CO1993" s="63" t="s">
        <v>3995</v>
      </c>
      <c r="CP1993" s="66" t="s">
        <v>3403</v>
      </c>
      <c r="CQ1993" s="64">
        <v>38758</v>
      </c>
      <c r="CR1993" s="78" t="s">
        <v>2038</v>
      </c>
      <c r="CS1993" s="78" t="s">
        <v>6954</v>
      </c>
    </row>
    <row r="1994" spans="1:97">
      <c r="A1994" s="63" t="s">
        <v>3591</v>
      </c>
      <c r="B1994" s="63" t="s">
        <v>3442</v>
      </c>
      <c r="C1994" s="63">
        <v>2111</v>
      </c>
      <c r="D1994" s="19" t="s">
        <v>3782</v>
      </c>
      <c r="E1994" s="63" t="s">
        <v>2393</v>
      </c>
      <c r="F1994" s="63" t="s">
        <v>3708</v>
      </c>
      <c r="G1994" s="65" t="s">
        <v>3598</v>
      </c>
      <c r="H1994" s="65">
        <v>14</v>
      </c>
      <c r="I1994" s="65">
        <v>15</v>
      </c>
      <c r="J1994" s="65">
        <v>91</v>
      </c>
      <c r="K1994" s="23">
        <v>41.270290000000003</v>
      </c>
      <c r="L1994" s="23">
        <v>-107.59784999999999</v>
      </c>
      <c r="M1994" s="61">
        <v>4900721532</v>
      </c>
      <c r="N1994" s="63" t="s">
        <v>3443</v>
      </c>
      <c r="O1994" s="63"/>
      <c r="P1994" s="63" t="s">
        <v>2850</v>
      </c>
      <c r="Q1994" s="63"/>
      <c r="R1994" s="63"/>
      <c r="S1994" s="55"/>
      <c r="T1994" s="63"/>
      <c r="U1994" s="66" t="s">
        <v>3444</v>
      </c>
      <c r="V1994" s="63"/>
      <c r="W1994" s="66"/>
      <c r="X1994" s="66"/>
      <c r="Y1994" s="63"/>
      <c r="Z1994" s="64">
        <v>1</v>
      </c>
      <c r="AA1994" s="63">
        <v>9.6199999999999992</v>
      </c>
      <c r="AB1994" s="63"/>
      <c r="AC1994" s="63">
        <v>222</v>
      </c>
      <c r="AD1994" s="63">
        <v>11</v>
      </c>
      <c r="AE1994" s="63">
        <v>8283</v>
      </c>
      <c r="AF1994" s="63">
        <v>0</v>
      </c>
      <c r="AG1994" s="63"/>
      <c r="AH1994" s="63">
        <v>11341</v>
      </c>
      <c r="AI1994" s="63">
        <v>0</v>
      </c>
      <c r="AJ1994" s="63">
        <v>0</v>
      </c>
      <c r="AK1994" s="63">
        <v>0</v>
      </c>
      <c r="AL1994" s="63">
        <v>831</v>
      </c>
      <c r="AM1994" s="63">
        <v>32282</v>
      </c>
      <c r="AN1994" s="63"/>
      <c r="AO1994" s="63" t="s">
        <v>7180</v>
      </c>
      <c r="AP1994" s="17">
        <f t="shared" si="729"/>
        <v>11.0778</v>
      </c>
      <c r="AQ1994" s="17">
        <f t="shared" si="730"/>
        <v>0.90519000000000005</v>
      </c>
      <c r="AR1994" s="17">
        <f t="shared" si="728"/>
        <v>360.31049999999999</v>
      </c>
      <c r="AS1994" s="17">
        <f t="shared" si="726"/>
        <v>0</v>
      </c>
      <c r="AT1994" s="17">
        <f t="shared" si="731"/>
        <v>372.29348999999996</v>
      </c>
      <c r="AU1994" s="5">
        <f t="shared" si="732"/>
        <v>319.92960999999997</v>
      </c>
      <c r="AV1994" s="5">
        <f t="shared" si="733"/>
        <v>0</v>
      </c>
      <c r="AW1994" s="5">
        <f t="shared" si="745"/>
        <v>0</v>
      </c>
      <c r="AX1994" s="5">
        <f t="shared" si="746"/>
        <v>0</v>
      </c>
      <c r="AY1994" s="5">
        <f t="shared" si="734"/>
        <v>17.30142</v>
      </c>
      <c r="AZ1994" s="5">
        <f t="shared" si="735"/>
        <v>337.23102999999998</v>
      </c>
      <c r="BA1994" s="7">
        <f t="shared" si="736"/>
        <v>4.9416840449714117E-2</v>
      </c>
      <c r="BB1994" s="62">
        <f t="shared" si="737"/>
        <v>20688</v>
      </c>
      <c r="BC1994" s="28">
        <f t="shared" si="738"/>
        <v>-0.21887861053426469</v>
      </c>
      <c r="BD1994" s="32">
        <f t="shared" si="739"/>
        <v>2.9755556563720739E-2</v>
      </c>
      <c r="BE1994" s="32">
        <f t="shared" si="740"/>
        <v>2.4313882039677893E-3</v>
      </c>
      <c r="BF1994" s="35">
        <f t="shared" si="741"/>
        <v>0.96781305523231154</v>
      </c>
      <c r="BG1994" s="36">
        <f t="shared" si="742"/>
        <v>0.94869564642375881</v>
      </c>
      <c r="BH1994" s="33">
        <f t="shared" si="743"/>
        <v>0</v>
      </c>
      <c r="BI1994" s="33">
        <f t="shared" si="744"/>
        <v>5.1304353576241198E-2</v>
      </c>
      <c r="BJ1994" s="63">
        <v>0</v>
      </c>
      <c r="BK1994" s="63">
        <v>6</v>
      </c>
      <c r="BL1994" s="63">
        <v>0</v>
      </c>
      <c r="BM1994" s="63">
        <v>0</v>
      </c>
      <c r="BN1994" s="63">
        <v>0</v>
      </c>
      <c r="BO1994" s="63">
        <v>0</v>
      </c>
      <c r="BP1994" s="63">
        <v>0</v>
      </c>
      <c r="BQ1994" s="63">
        <v>0.01</v>
      </c>
      <c r="BR1994" s="63">
        <v>0</v>
      </c>
      <c r="BS1994" s="63">
        <v>0.02</v>
      </c>
      <c r="BT1994" s="63">
        <v>0.01</v>
      </c>
      <c r="BU1994" s="63">
        <v>0.52</v>
      </c>
      <c r="BV1994" s="63">
        <v>0.02</v>
      </c>
      <c r="BW1994" s="63">
        <v>0.02</v>
      </c>
      <c r="BX1994" s="63"/>
      <c r="BY1994" s="63"/>
      <c r="BZ1994" s="63"/>
      <c r="CA1994" s="63">
        <v>0.02</v>
      </c>
      <c r="CB1994" s="63"/>
      <c r="CC1994" s="63"/>
      <c r="CD1994" s="63"/>
      <c r="CE1994" s="63">
        <v>0.02</v>
      </c>
      <c r="CF1994" s="63"/>
      <c r="CG1994" s="63">
        <v>0.23</v>
      </c>
      <c r="CH1994" s="63"/>
      <c r="CI1994" s="63"/>
      <c r="CJ1994" s="63"/>
      <c r="CK1994" s="63"/>
      <c r="CL1994" s="63"/>
      <c r="CM1994" s="63"/>
      <c r="CN1994" s="63">
        <v>19000101</v>
      </c>
      <c r="CO1994" s="63" t="s">
        <v>3996</v>
      </c>
      <c r="CP1994" s="66" t="s">
        <v>3444</v>
      </c>
      <c r="CQ1994" s="64">
        <v>35404</v>
      </c>
      <c r="CR1994" s="78" t="s">
        <v>2038</v>
      </c>
      <c r="CS1994" s="78" t="s">
        <v>6954</v>
      </c>
    </row>
    <row r="1995" spans="1:97">
      <c r="A1995" s="63" t="s">
        <v>3591</v>
      </c>
      <c r="B1995" s="63" t="s">
        <v>3500</v>
      </c>
      <c r="C1995" s="63">
        <v>4732</v>
      </c>
      <c r="D1995" s="19" t="s">
        <v>3782</v>
      </c>
      <c r="E1995" s="63" t="s">
        <v>2393</v>
      </c>
      <c r="F1995" s="63" t="s">
        <v>2444</v>
      </c>
      <c r="G1995" s="65" t="s">
        <v>3599</v>
      </c>
      <c r="H1995" s="65">
        <v>7</v>
      </c>
      <c r="I1995" s="65">
        <v>16</v>
      </c>
      <c r="J1995" s="65">
        <v>91</v>
      </c>
      <c r="K1995" s="23">
        <v>41.369840000000003</v>
      </c>
      <c r="L1995" s="23">
        <v>-107.68656</v>
      </c>
      <c r="M1995" s="61" t="s">
        <v>3501</v>
      </c>
      <c r="N1995" s="63" t="s">
        <v>3502</v>
      </c>
      <c r="O1995" s="63"/>
      <c r="P1995" s="63" t="s">
        <v>2850</v>
      </c>
      <c r="Q1995" s="63"/>
      <c r="R1995" s="63"/>
      <c r="S1995" s="55">
        <f>IF(U1995&gt;0,V1995-U1995,"")</f>
        <v>720</v>
      </c>
      <c r="T1995" s="63"/>
      <c r="U1995" s="66">
        <v>3380</v>
      </c>
      <c r="V1995" s="63">
        <v>4100</v>
      </c>
      <c r="W1995" s="66">
        <v>4126</v>
      </c>
      <c r="X1995" s="66">
        <v>4121</v>
      </c>
      <c r="Y1995" s="63"/>
      <c r="Z1995" s="64">
        <v>38555</v>
      </c>
      <c r="AA1995" s="63">
        <v>7.84</v>
      </c>
      <c r="AB1995" s="63"/>
      <c r="AC1995" s="63">
        <v>16.399999999999999</v>
      </c>
      <c r="AD1995" s="63">
        <v>7.2</v>
      </c>
      <c r="AE1995" s="63">
        <v>1610</v>
      </c>
      <c r="AF1995" s="63">
        <v>12.6</v>
      </c>
      <c r="AG1995" s="63"/>
      <c r="AH1995" s="63">
        <v>114</v>
      </c>
      <c r="AI1995" s="63">
        <v>4300</v>
      </c>
      <c r="AJ1995" s="63">
        <v>0</v>
      </c>
      <c r="AK1995" s="63">
        <v>0</v>
      </c>
      <c r="AL1995" s="63">
        <v>30</v>
      </c>
      <c r="AM1995" s="63">
        <v>3960</v>
      </c>
      <c r="AN1995" s="63"/>
      <c r="AO1995" s="63" t="s">
        <v>3495</v>
      </c>
      <c r="AP1995" s="17">
        <f t="shared" si="729"/>
        <v>0.81835999999999998</v>
      </c>
      <c r="AQ1995" s="17">
        <f t="shared" si="730"/>
        <v>0.59248800000000001</v>
      </c>
      <c r="AR1995" s="17">
        <f t="shared" si="728"/>
        <v>70.034999999999997</v>
      </c>
      <c r="AS1995" s="17">
        <f t="shared" si="726"/>
        <v>0.32230799999999998</v>
      </c>
      <c r="AT1995" s="17">
        <f t="shared" si="731"/>
        <v>71.768156000000005</v>
      </c>
      <c r="AU1995" s="5">
        <f t="shared" si="732"/>
        <v>3.2159399999999998</v>
      </c>
      <c r="AV1995" s="5">
        <f t="shared" si="733"/>
        <v>70.47699999999999</v>
      </c>
      <c r="AW1995" s="5">
        <f t="shared" si="745"/>
        <v>0</v>
      </c>
      <c r="AX1995" s="5">
        <f t="shared" si="746"/>
        <v>0</v>
      </c>
      <c r="AY1995" s="5">
        <f t="shared" si="734"/>
        <v>0.62460000000000004</v>
      </c>
      <c r="AZ1995" s="5">
        <f t="shared" si="735"/>
        <v>74.317539999999994</v>
      </c>
      <c r="BA1995" s="7">
        <f t="shared" si="736"/>
        <v>-1.7451291055901801E-2</v>
      </c>
      <c r="BB1995" s="62">
        <f t="shared" si="737"/>
        <v>6090.2</v>
      </c>
      <c r="BC1995" s="28">
        <f t="shared" si="738"/>
        <v>0.21195598097550294</v>
      </c>
      <c r="BD1995" s="32">
        <f t="shared" si="739"/>
        <v>1.1402828853509904E-2</v>
      </c>
      <c r="BE1995" s="32">
        <f t="shared" si="740"/>
        <v>8.2555834373116681E-3</v>
      </c>
      <c r="BF1995" s="35">
        <f t="shared" si="741"/>
        <v>0.98034158770917845</v>
      </c>
      <c r="BG1995" s="33">
        <f t="shared" si="742"/>
        <v>4.3272960864958666E-2</v>
      </c>
      <c r="BH1995" s="36">
        <f t="shared" si="743"/>
        <v>0.94832256288354</v>
      </c>
      <c r="BI1995" s="33">
        <f t="shared" si="744"/>
        <v>8.4044762515013294E-3</v>
      </c>
      <c r="BJ1995" s="63">
        <v>0</v>
      </c>
      <c r="BK1995" s="63">
        <v>15.4</v>
      </c>
      <c r="BL1995" s="63">
        <v>0</v>
      </c>
      <c r="BM1995" s="63">
        <v>0</v>
      </c>
      <c r="BN1995" s="63">
        <v>0</v>
      </c>
      <c r="BO1995" s="63">
        <v>0</v>
      </c>
      <c r="BP1995" s="63">
        <v>0</v>
      </c>
      <c r="BQ1995" s="63">
        <v>0</v>
      </c>
      <c r="BR1995" s="63">
        <v>0</v>
      </c>
      <c r="BS1995" s="63">
        <v>0</v>
      </c>
      <c r="BT1995" s="63">
        <v>0</v>
      </c>
      <c r="BU1995" s="63">
        <v>0</v>
      </c>
      <c r="BV1995" s="63">
        <v>0</v>
      </c>
      <c r="BW1995" s="63">
        <v>0</v>
      </c>
      <c r="BX1995" s="63"/>
      <c r="BY1995" s="63"/>
      <c r="BZ1995" s="63"/>
      <c r="CA1995" s="63"/>
      <c r="CB1995" s="63"/>
      <c r="CC1995" s="63"/>
      <c r="CD1995" s="63"/>
      <c r="CE1995" s="63"/>
      <c r="CF1995" s="63"/>
      <c r="CG1995" s="63"/>
      <c r="CH1995" s="63"/>
      <c r="CI1995" s="63"/>
      <c r="CJ1995" s="63"/>
      <c r="CK1995" s="63"/>
      <c r="CL1995" s="63"/>
      <c r="CM1995" s="63"/>
      <c r="CN1995" s="63">
        <v>20050722</v>
      </c>
      <c r="CO1995" s="63" t="s">
        <v>4001</v>
      </c>
      <c r="CP1995" s="66"/>
      <c r="CQ1995" s="64">
        <v>38572</v>
      </c>
      <c r="CR1995" s="78" t="s">
        <v>2038</v>
      </c>
      <c r="CS1995" s="78" t="s">
        <v>6954</v>
      </c>
    </row>
    <row r="1996" spans="1:97">
      <c r="A1996" s="63" t="s">
        <v>3591</v>
      </c>
      <c r="B1996" s="63" t="s">
        <v>3523</v>
      </c>
      <c r="C1996" s="63">
        <v>5110</v>
      </c>
      <c r="D1996" s="19" t="s">
        <v>3782</v>
      </c>
      <c r="E1996" s="63" t="s">
        <v>2393</v>
      </c>
      <c r="F1996" s="63" t="s">
        <v>2444</v>
      </c>
      <c r="G1996" s="65" t="s">
        <v>3609</v>
      </c>
      <c r="H1996" s="65">
        <v>12</v>
      </c>
      <c r="I1996" s="65">
        <v>16</v>
      </c>
      <c r="J1996" s="65">
        <v>92</v>
      </c>
      <c r="K1996" s="23">
        <v>41.372979999999998</v>
      </c>
      <c r="L1996" s="23">
        <v>-107.69473000000001</v>
      </c>
      <c r="M1996" s="61" t="s">
        <v>3524</v>
      </c>
      <c r="N1996" s="63" t="s">
        <v>3525</v>
      </c>
      <c r="O1996" s="63"/>
      <c r="P1996" s="63" t="s">
        <v>2850</v>
      </c>
      <c r="Q1996" s="63"/>
      <c r="R1996" s="63"/>
      <c r="S1996" s="55">
        <f>IF(U1996&gt;0,V1996-U1996,"")</f>
        <v>9</v>
      </c>
      <c r="T1996" s="63"/>
      <c r="U1996" s="66">
        <v>3297</v>
      </c>
      <c r="V1996" s="63">
        <v>3306</v>
      </c>
      <c r="W1996" s="66">
        <v>4398</v>
      </c>
      <c r="X1996" s="66">
        <v>3513</v>
      </c>
      <c r="Y1996" s="63"/>
      <c r="Z1996" s="64">
        <v>38869</v>
      </c>
      <c r="AA1996" s="63">
        <v>8.41</v>
      </c>
      <c r="AB1996" s="63"/>
      <c r="AC1996" s="63">
        <v>13</v>
      </c>
      <c r="AD1996" s="63">
        <v>5</v>
      </c>
      <c r="AE1996" s="63">
        <v>1685</v>
      </c>
      <c r="AF1996" s="63">
        <v>14</v>
      </c>
      <c r="AG1996" s="63"/>
      <c r="AH1996" s="63">
        <v>180</v>
      </c>
      <c r="AI1996" s="63">
        <v>4241</v>
      </c>
      <c r="AJ1996" s="63">
        <v>61</v>
      </c>
      <c r="AK1996" s="63">
        <v>0</v>
      </c>
      <c r="AL1996" s="63">
        <v>44</v>
      </c>
      <c r="AM1996" s="63">
        <v>4173</v>
      </c>
      <c r="AN1996" s="63"/>
      <c r="AO1996" s="63" t="s">
        <v>3495</v>
      </c>
      <c r="AP1996" s="17">
        <f t="shared" si="729"/>
        <v>0.64870000000000005</v>
      </c>
      <c r="AQ1996" s="17">
        <f t="shared" si="730"/>
        <v>0.41144999999999998</v>
      </c>
      <c r="AR1996" s="17">
        <f t="shared" si="728"/>
        <v>73.297499999999999</v>
      </c>
      <c r="AS1996" s="17">
        <f t="shared" si="726"/>
        <v>0.35811999999999999</v>
      </c>
      <c r="AT1996" s="17">
        <f t="shared" si="731"/>
        <v>74.715770000000006</v>
      </c>
      <c r="AU1996" s="5">
        <f t="shared" si="732"/>
        <v>5.0777999999999999</v>
      </c>
      <c r="AV1996" s="5">
        <f t="shared" si="733"/>
        <v>69.509989999999988</v>
      </c>
      <c r="AW1996" s="5">
        <f t="shared" si="745"/>
        <v>2.0331299999999999</v>
      </c>
      <c r="AX1996" s="5">
        <f t="shared" si="746"/>
        <v>0</v>
      </c>
      <c r="AY1996" s="5">
        <f t="shared" si="734"/>
        <v>0.91608000000000012</v>
      </c>
      <c r="AZ1996" s="5">
        <f t="shared" si="735"/>
        <v>77.536999999999978</v>
      </c>
      <c r="BA1996" s="7">
        <f t="shared" si="736"/>
        <v>-1.8529909176693282E-2</v>
      </c>
      <c r="BB1996" s="62">
        <f t="shared" si="737"/>
        <v>6243</v>
      </c>
      <c r="BC1996" s="28">
        <f t="shared" si="738"/>
        <v>0.19873271889400923</v>
      </c>
      <c r="BD1996" s="32">
        <f t="shared" si="739"/>
        <v>8.6822366951448127E-3</v>
      </c>
      <c r="BE1996" s="32">
        <f t="shared" si="740"/>
        <v>5.5068695671609885E-3</v>
      </c>
      <c r="BF1996" s="35">
        <f t="shared" si="741"/>
        <v>0.98581089373769415</v>
      </c>
      <c r="BG1996" s="33">
        <f t="shared" si="742"/>
        <v>6.5488734410668478E-2</v>
      </c>
      <c r="BH1996" s="36">
        <f t="shared" si="743"/>
        <v>0.89647510220926796</v>
      </c>
      <c r="BI1996" s="33">
        <f t="shared" si="744"/>
        <v>1.181474650811871E-2</v>
      </c>
      <c r="BJ1996" s="63">
        <v>0</v>
      </c>
      <c r="BK1996" s="63">
        <v>0.68</v>
      </c>
      <c r="BL1996" s="63">
        <v>0</v>
      </c>
      <c r="BM1996" s="63">
        <v>3110</v>
      </c>
      <c r="BN1996" s="63">
        <v>0</v>
      </c>
      <c r="BO1996" s="63">
        <v>0</v>
      </c>
      <c r="BP1996" s="63">
        <v>0</v>
      </c>
      <c r="BQ1996" s="63">
        <v>0</v>
      </c>
      <c r="BR1996" s="63">
        <v>0</v>
      </c>
      <c r="BS1996" s="63">
        <v>0</v>
      </c>
      <c r="BT1996" s="63">
        <v>0</v>
      </c>
      <c r="BU1996" s="63">
        <v>0</v>
      </c>
      <c r="BV1996" s="63">
        <v>0</v>
      </c>
      <c r="BW1996" s="63">
        <v>0</v>
      </c>
      <c r="BX1996" s="63"/>
      <c r="BY1996" s="63"/>
      <c r="BZ1996" s="63"/>
      <c r="CA1996" s="63"/>
      <c r="CB1996" s="63"/>
      <c r="CC1996" s="63"/>
      <c r="CD1996" s="63"/>
      <c r="CE1996" s="63"/>
      <c r="CF1996" s="63"/>
      <c r="CG1996" s="63"/>
      <c r="CH1996" s="63"/>
      <c r="CI1996" s="63"/>
      <c r="CJ1996" s="63"/>
      <c r="CK1996" s="63"/>
      <c r="CL1996" s="63"/>
      <c r="CM1996" s="63"/>
      <c r="CN1996" s="63">
        <v>20060601</v>
      </c>
      <c r="CO1996" s="63" t="s">
        <v>4007</v>
      </c>
      <c r="CP1996" s="66"/>
      <c r="CQ1996" s="64">
        <v>38886</v>
      </c>
      <c r="CR1996" s="78" t="s">
        <v>2038</v>
      </c>
      <c r="CS1996" s="78" t="s">
        <v>6954</v>
      </c>
    </row>
    <row r="1997" spans="1:97">
      <c r="A1997" s="63" t="s">
        <v>3591</v>
      </c>
      <c r="B1997" s="63" t="s">
        <v>2849</v>
      </c>
      <c r="C1997" s="63">
        <v>4746</v>
      </c>
      <c r="D1997" s="19" t="s">
        <v>3782</v>
      </c>
      <c r="E1997" s="63" t="s">
        <v>2393</v>
      </c>
      <c r="F1997" s="63" t="s">
        <v>2444</v>
      </c>
      <c r="G1997" s="65" t="s">
        <v>3597</v>
      </c>
      <c r="H1997" s="65">
        <v>13</v>
      </c>
      <c r="I1997" s="65">
        <v>16</v>
      </c>
      <c r="J1997" s="65">
        <v>92</v>
      </c>
      <c r="K1997" s="23">
        <v>41.360930000000003</v>
      </c>
      <c r="L1997" s="23">
        <v>-107.69676</v>
      </c>
      <c r="M1997" s="61" t="s">
        <v>3703</v>
      </c>
      <c r="N1997" s="63" t="s">
        <v>2853</v>
      </c>
      <c r="O1997" s="63"/>
      <c r="P1997" s="63" t="s">
        <v>2850</v>
      </c>
      <c r="Q1997" s="63"/>
      <c r="R1997" s="63">
        <v>6192</v>
      </c>
      <c r="S1997" s="55">
        <f>IF(U1997&gt;0,V1997-U1997,"")</f>
        <v>100</v>
      </c>
      <c r="T1997" s="63"/>
      <c r="U1997" s="66">
        <v>3340</v>
      </c>
      <c r="V1997" s="63">
        <v>3440</v>
      </c>
      <c r="W1997" s="66">
        <v>9827</v>
      </c>
      <c r="X1997" s="66">
        <v>3586</v>
      </c>
      <c r="Y1997" s="63"/>
      <c r="Z1997" s="64">
        <v>38498</v>
      </c>
      <c r="AA1997" s="63">
        <v>7.91</v>
      </c>
      <c r="AB1997" s="63"/>
      <c r="AC1997" s="63">
        <v>21</v>
      </c>
      <c r="AD1997" s="63">
        <v>6</v>
      </c>
      <c r="AE1997" s="63">
        <v>1278</v>
      </c>
      <c r="AF1997" s="63">
        <v>13</v>
      </c>
      <c r="AG1997" s="63"/>
      <c r="AH1997" s="63">
        <v>217</v>
      </c>
      <c r="AI1997" s="63">
        <v>3203</v>
      </c>
      <c r="AJ1997" s="63">
        <v>0</v>
      </c>
      <c r="AK1997" s="63">
        <v>0</v>
      </c>
      <c r="AL1997" s="63">
        <v>22</v>
      </c>
      <c r="AM1997" s="63">
        <v>3188</v>
      </c>
      <c r="AN1997" s="63"/>
      <c r="AO1997" s="63" t="s">
        <v>3495</v>
      </c>
      <c r="AP1997" s="17">
        <f t="shared" si="729"/>
        <v>1.0479000000000001</v>
      </c>
      <c r="AQ1997" s="17">
        <f t="shared" si="730"/>
        <v>0.49374000000000001</v>
      </c>
      <c r="AR1997" s="17">
        <f t="shared" si="728"/>
        <v>55.592999999999996</v>
      </c>
      <c r="AS1997" s="17">
        <f t="shared" si="726"/>
        <v>0.33254</v>
      </c>
      <c r="AT1997" s="17">
        <f t="shared" si="731"/>
        <v>57.467179999999999</v>
      </c>
      <c r="AU1997" s="5">
        <f t="shared" si="732"/>
        <v>6.1215700000000002</v>
      </c>
      <c r="AV1997" s="5">
        <f t="shared" si="733"/>
        <v>52.497169999999997</v>
      </c>
      <c r="AW1997" s="5">
        <f t="shared" si="745"/>
        <v>0</v>
      </c>
      <c r="AX1997" s="5">
        <f t="shared" si="746"/>
        <v>0</v>
      </c>
      <c r="AY1997" s="5">
        <f t="shared" si="734"/>
        <v>0.45804000000000006</v>
      </c>
      <c r="AZ1997" s="5">
        <f t="shared" si="735"/>
        <v>59.076779999999992</v>
      </c>
      <c r="BA1997" s="7">
        <f t="shared" si="736"/>
        <v>-1.3811097546367853E-2</v>
      </c>
      <c r="BB1997" s="62">
        <f t="shared" si="737"/>
        <v>4760</v>
      </c>
      <c r="BC1997" s="28">
        <f t="shared" si="738"/>
        <v>0.19778560644187218</v>
      </c>
      <c r="BD1997" s="32">
        <f t="shared" si="739"/>
        <v>1.8234755907632846E-2</v>
      </c>
      <c r="BE1997" s="32">
        <f t="shared" si="740"/>
        <v>8.5916865939828623E-3</v>
      </c>
      <c r="BF1997" s="35">
        <f t="shared" si="741"/>
        <v>0.9731735574983843</v>
      </c>
      <c r="BG1997" s="33">
        <f t="shared" si="742"/>
        <v>0.10362057647691701</v>
      </c>
      <c r="BH1997" s="36">
        <f t="shared" si="743"/>
        <v>0.88862612349555958</v>
      </c>
      <c r="BI1997" s="33">
        <f t="shared" si="744"/>
        <v>7.7533000275235063E-3</v>
      </c>
      <c r="BJ1997" s="63">
        <v>0</v>
      </c>
      <c r="BK1997" s="63">
        <v>0.21</v>
      </c>
      <c r="BL1997" s="63">
        <v>0</v>
      </c>
      <c r="BM1997" s="63">
        <v>2398</v>
      </c>
      <c r="BN1997" s="63">
        <v>0</v>
      </c>
      <c r="BO1997" s="63">
        <v>0</v>
      </c>
      <c r="BP1997" s="63">
        <v>0</v>
      </c>
      <c r="BQ1997" s="63">
        <v>0</v>
      </c>
      <c r="BR1997" s="63">
        <v>0</v>
      </c>
      <c r="BS1997" s="63">
        <v>0</v>
      </c>
      <c r="BT1997" s="63">
        <v>0</v>
      </c>
      <c r="BU1997" s="63">
        <v>0</v>
      </c>
      <c r="BV1997" s="63">
        <v>0</v>
      </c>
      <c r="BW1997" s="63">
        <v>0</v>
      </c>
      <c r="BX1997" s="63"/>
      <c r="BY1997" s="63"/>
      <c r="BZ1997" s="63"/>
      <c r="CA1997" s="63"/>
      <c r="CB1997" s="63"/>
      <c r="CC1997" s="63"/>
      <c r="CD1997" s="63"/>
      <c r="CE1997" s="63"/>
      <c r="CF1997" s="63"/>
      <c r="CG1997" s="63"/>
      <c r="CH1997" s="63"/>
      <c r="CI1997" s="63"/>
      <c r="CJ1997" s="63"/>
      <c r="CK1997" s="63"/>
      <c r="CL1997" s="63"/>
      <c r="CM1997" s="63"/>
      <c r="CN1997" s="63">
        <v>20050526</v>
      </c>
      <c r="CO1997" s="63" t="s">
        <v>4020</v>
      </c>
      <c r="CP1997" s="66" t="s">
        <v>3530</v>
      </c>
      <c r="CQ1997" s="64">
        <v>38516</v>
      </c>
      <c r="CR1997" s="78" t="s">
        <v>2038</v>
      </c>
      <c r="CS1997" s="78" t="s">
        <v>6954</v>
      </c>
    </row>
    <row r="1998" spans="1:97">
      <c r="A1998" s="63" t="s">
        <v>3591</v>
      </c>
      <c r="B1998" s="63" t="s">
        <v>7422</v>
      </c>
      <c r="C1998" s="63">
        <v>4184</v>
      </c>
      <c r="D1998" s="19" t="s">
        <v>3782</v>
      </c>
      <c r="E1998" s="63" t="s">
        <v>2393</v>
      </c>
      <c r="F1998" s="63" t="s">
        <v>7278</v>
      </c>
      <c r="G1998" s="65" t="s">
        <v>3609</v>
      </c>
      <c r="H1998" s="65">
        <v>21</v>
      </c>
      <c r="I1998" s="65">
        <v>20</v>
      </c>
      <c r="J1998" s="65">
        <v>89</v>
      </c>
      <c r="K1998" s="23">
        <v>41.697369999999999</v>
      </c>
      <c r="L1998" s="23">
        <v>-107.423203</v>
      </c>
      <c r="M1998" s="61">
        <v>4900722435</v>
      </c>
      <c r="N1998" s="63" t="s">
        <v>7423</v>
      </c>
      <c r="O1998" s="63"/>
      <c r="P1998" s="63" t="s">
        <v>2850</v>
      </c>
      <c r="Q1998" s="63"/>
      <c r="R1998" s="63"/>
      <c r="S1998" s="55"/>
      <c r="T1998" s="63"/>
      <c r="U1998" s="66" t="s">
        <v>7424</v>
      </c>
      <c r="V1998" s="63"/>
      <c r="W1998" s="66">
        <v>6659</v>
      </c>
      <c r="X1998" s="66">
        <v>6563</v>
      </c>
      <c r="Y1998" s="63"/>
      <c r="Z1998" s="64">
        <v>37974</v>
      </c>
      <c r="AA1998" s="63">
        <v>8.51</v>
      </c>
      <c r="AB1998" s="63"/>
      <c r="AC1998" s="63">
        <v>9.3000000000000007</v>
      </c>
      <c r="AD1998" s="63">
        <v>5.2</v>
      </c>
      <c r="AE1998" s="63">
        <v>3100</v>
      </c>
      <c r="AF1998" s="63">
        <v>19.7</v>
      </c>
      <c r="AG1998" s="63"/>
      <c r="AH1998" s="63">
        <v>3220</v>
      </c>
      <c r="AI1998" s="63">
        <v>2900</v>
      </c>
      <c r="AJ1998" s="63"/>
      <c r="AK1998" s="63"/>
      <c r="AL1998" s="63">
        <v>12</v>
      </c>
      <c r="AM1998" s="63">
        <v>7610</v>
      </c>
      <c r="AN1998" s="63"/>
      <c r="AO1998" s="63" t="s">
        <v>3397</v>
      </c>
      <c r="AP1998" s="17">
        <f t="shared" si="729"/>
        <v>0.46407000000000004</v>
      </c>
      <c r="AQ1998" s="17">
        <f t="shared" si="730"/>
        <v>0.42790800000000001</v>
      </c>
      <c r="AR1998" s="17">
        <f t="shared" si="728"/>
        <v>134.85</v>
      </c>
      <c r="AS1998" s="17">
        <f t="shared" si="726"/>
        <v>0.50392599999999999</v>
      </c>
      <c r="AT1998" s="17">
        <f t="shared" si="731"/>
        <v>136.245904</v>
      </c>
      <c r="AU1998" s="5">
        <f t="shared" si="732"/>
        <v>90.836199999999991</v>
      </c>
      <c r="AV1998" s="5">
        <f t="shared" si="733"/>
        <v>47.530999999999992</v>
      </c>
      <c r="AW1998" s="5">
        <f t="shared" si="745"/>
        <v>0</v>
      </c>
      <c r="AX1998" s="5">
        <f t="shared" si="746"/>
        <v>0</v>
      </c>
      <c r="AY1998" s="5">
        <f t="shared" si="734"/>
        <v>0.24984000000000001</v>
      </c>
      <c r="AZ1998" s="5">
        <f t="shared" si="735"/>
        <v>138.61703999999997</v>
      </c>
      <c r="BA1998" s="7">
        <f t="shared" si="736"/>
        <v>-8.6266121052679216E-3</v>
      </c>
      <c r="BB1998" s="62">
        <f t="shared" si="737"/>
        <v>9266.2000000000007</v>
      </c>
      <c r="BC1998" s="28">
        <f t="shared" si="738"/>
        <v>9.8138206468280809E-2</v>
      </c>
      <c r="BD1998" s="32">
        <f t="shared" si="739"/>
        <v>3.4061207447381322E-3</v>
      </c>
      <c r="BE1998" s="32">
        <f t="shared" si="740"/>
        <v>3.1407035913534696E-3</v>
      </c>
      <c r="BF1998" s="35">
        <f t="shared" si="741"/>
        <v>0.99345317566390845</v>
      </c>
      <c r="BG1998" s="37">
        <f t="shared" si="742"/>
        <v>0.65530327295980351</v>
      </c>
      <c r="BH1998" s="33">
        <f t="shared" si="743"/>
        <v>0.34289435122839157</v>
      </c>
      <c r="BI1998" s="33">
        <f t="shared" si="744"/>
        <v>1.8023758118049559E-3</v>
      </c>
      <c r="BJ1998" s="63"/>
      <c r="BK1998" s="63">
        <v>0.17199999999999999</v>
      </c>
      <c r="BL1998" s="63"/>
      <c r="BM1998" s="63"/>
      <c r="BN1998" s="63"/>
      <c r="BO1998" s="63">
        <v>7610</v>
      </c>
      <c r="BP1998" s="63">
        <v>0.02</v>
      </c>
      <c r="BQ1998" s="63">
        <v>0</v>
      </c>
      <c r="BR1998" s="63">
        <v>0</v>
      </c>
      <c r="BS1998" s="63">
        <v>3.02</v>
      </c>
      <c r="BT1998" s="63">
        <v>7.0000000000000007E-2</v>
      </c>
      <c r="BU1998" s="63"/>
      <c r="BV1998" s="63"/>
      <c r="BW1998" s="63"/>
      <c r="BX1998" s="63">
        <v>2.8</v>
      </c>
      <c r="BY1998" s="63"/>
      <c r="BZ1998" s="63"/>
      <c r="CA1998" s="63">
        <v>0.1</v>
      </c>
      <c r="CB1998" s="63"/>
      <c r="CC1998" s="63"/>
      <c r="CD1998" s="63"/>
      <c r="CE1998" s="63">
        <v>0.01</v>
      </c>
      <c r="CF1998" s="63">
        <v>2.8</v>
      </c>
      <c r="CG1998" s="63">
        <v>0.12</v>
      </c>
      <c r="CH1998" s="63"/>
      <c r="CI1998" s="63"/>
      <c r="CJ1998" s="63"/>
      <c r="CK1998" s="63"/>
      <c r="CL1998" s="63"/>
      <c r="CM1998" s="63" t="s">
        <v>7425</v>
      </c>
      <c r="CN1998" s="63">
        <v>20031219</v>
      </c>
      <c r="CO1998" s="63" t="s">
        <v>7426</v>
      </c>
      <c r="CP1998" s="66"/>
      <c r="CQ1998" s="64">
        <v>37635</v>
      </c>
      <c r="CR1998" s="78" t="s">
        <v>2044</v>
      </c>
      <c r="CS1998" s="78" t="s">
        <v>6954</v>
      </c>
    </row>
    <row r="1999" spans="1:97">
      <c r="A1999" s="20" t="s">
        <v>3590</v>
      </c>
      <c r="B1999" s="16" t="s">
        <v>5286</v>
      </c>
      <c r="C1999" s="19">
        <v>49007195</v>
      </c>
      <c r="D1999" s="19" t="s">
        <v>3782</v>
      </c>
      <c r="E1999" s="19" t="s">
        <v>1707</v>
      </c>
      <c r="G1999" s="47"/>
      <c r="H1999" s="47" t="s">
        <v>7072</v>
      </c>
      <c r="I1999" s="47" t="s">
        <v>5458</v>
      </c>
      <c r="J1999" s="47" t="s">
        <v>5481</v>
      </c>
      <c r="K1999" s="23">
        <v>41.084580000000003</v>
      </c>
      <c r="L1999" s="23">
        <v>-108.72342999999999</v>
      </c>
      <c r="M1999" s="61" t="s">
        <v>3913</v>
      </c>
      <c r="N1999" s="19" t="s">
        <v>3914</v>
      </c>
      <c r="P1999" s="19" t="s">
        <v>3587</v>
      </c>
      <c r="Q1999" s="55">
        <v>1970</v>
      </c>
      <c r="R1999" s="55"/>
      <c r="S1999" s="55">
        <f>V1999-U1999</f>
        <v>20</v>
      </c>
      <c r="T1999" s="19"/>
      <c r="U1999" s="55">
        <v>6920</v>
      </c>
      <c r="V1999" s="55">
        <v>6940</v>
      </c>
      <c r="W1999" s="55">
        <v>7228</v>
      </c>
      <c r="X1999" s="55"/>
      <c r="Y1999" s="51" t="s">
        <v>3852</v>
      </c>
      <c r="Z1999" s="40">
        <v>22347</v>
      </c>
      <c r="AA1999" s="52">
        <v>8.6999998092651367</v>
      </c>
      <c r="AB1999" s="19" t="s">
        <v>3789</v>
      </c>
      <c r="AC1999" s="19">
        <v>11</v>
      </c>
      <c r="AD1999" s="19">
        <v>3</v>
      </c>
      <c r="AE1999" s="19">
        <v>4977</v>
      </c>
      <c r="AF1999" s="19">
        <v>-3</v>
      </c>
      <c r="AG1999" s="19">
        <v>-3</v>
      </c>
      <c r="AH1999" s="19">
        <v>6347</v>
      </c>
      <c r="AI1999" s="19">
        <v>2044</v>
      </c>
      <c r="AJ1999" s="19"/>
      <c r="AK1999" s="19"/>
      <c r="AL1999" s="19">
        <v>66</v>
      </c>
      <c r="AM1999" s="19">
        <v>12513</v>
      </c>
      <c r="AP1999" s="17">
        <f t="shared" si="729"/>
        <v>0.54889999999999994</v>
      </c>
      <c r="AQ1999" s="17">
        <f t="shared" si="730"/>
        <v>0.24687000000000001</v>
      </c>
      <c r="AR1999" s="17">
        <f t="shared" si="728"/>
        <v>216.49949999999998</v>
      </c>
      <c r="AS1999" s="17">
        <f t="shared" si="726"/>
        <v>0</v>
      </c>
      <c r="AT1999" s="17">
        <f t="shared" si="731"/>
        <v>217.29526999999999</v>
      </c>
      <c r="AU1999" s="5">
        <f t="shared" si="732"/>
        <v>179.04886999999999</v>
      </c>
      <c r="AV1999" s="5">
        <f t="shared" si="733"/>
        <v>33.501159999999999</v>
      </c>
      <c r="AW1999" s="5"/>
      <c r="AX1999" s="5"/>
      <c r="AY1999" s="5">
        <f t="shared" si="734"/>
        <v>1.37412</v>
      </c>
      <c r="AZ1999" s="5">
        <f t="shared" si="735"/>
        <v>213.92415</v>
      </c>
      <c r="BA1999" s="7">
        <f t="shared" si="736"/>
        <v>7.8176442053560346E-3</v>
      </c>
      <c r="BB1999" s="62">
        <f t="shared" si="737"/>
        <v>13442</v>
      </c>
      <c r="BC1999" s="6">
        <f t="shared" si="738"/>
        <v>3.5792718166056635E-2</v>
      </c>
      <c r="BD1999" s="32">
        <f t="shared" si="739"/>
        <v>2.5260559054046598E-3</v>
      </c>
      <c r="BE1999" s="32">
        <f t="shared" si="740"/>
        <v>1.1361038829791371E-3</v>
      </c>
      <c r="BF1999" s="35">
        <f t="shared" si="741"/>
        <v>0.9963378402116162</v>
      </c>
      <c r="BG1999" s="36">
        <f t="shared" si="742"/>
        <v>0.8369736189205379</v>
      </c>
      <c r="BH1999" s="33">
        <f t="shared" si="743"/>
        <v>0.15660298287967955</v>
      </c>
      <c r="BI1999" s="33">
        <f t="shared" si="744"/>
        <v>6.4233981997824929E-3</v>
      </c>
      <c r="CM1999" s="51" t="s">
        <v>3756</v>
      </c>
      <c r="CR1999" s="78" t="s">
        <v>2038</v>
      </c>
      <c r="CS1999" s="78" t="s">
        <v>6954</v>
      </c>
    </row>
    <row r="2000" spans="1:97">
      <c r="A2000" s="20" t="s">
        <v>3590</v>
      </c>
      <c r="B2000" s="16" t="s">
        <v>5287</v>
      </c>
      <c r="C2000" s="19">
        <v>49009307</v>
      </c>
      <c r="D2000" s="19" t="s">
        <v>3782</v>
      </c>
      <c r="E2000" s="19" t="s">
        <v>1707</v>
      </c>
      <c r="F2000" s="19" t="s">
        <v>2528</v>
      </c>
      <c r="G2000" s="47"/>
      <c r="H2000" s="47" t="s">
        <v>3834</v>
      </c>
      <c r="I2000" s="47" t="s">
        <v>5460</v>
      </c>
      <c r="J2000" s="47" t="s">
        <v>5481</v>
      </c>
      <c r="K2000" s="23">
        <v>41.233370000000001</v>
      </c>
      <c r="L2000" s="23">
        <v>-108.73021</v>
      </c>
      <c r="M2000" s="61" t="s">
        <v>3265</v>
      </c>
      <c r="N2000" s="19" t="s">
        <v>3266</v>
      </c>
      <c r="P2000" s="19" t="s">
        <v>3587</v>
      </c>
      <c r="Q2000" s="55"/>
      <c r="R2000" s="55"/>
      <c r="S2000" s="55">
        <f>V2000-U2000</f>
        <v>131</v>
      </c>
      <c r="T2000" s="19"/>
      <c r="U2000" s="55">
        <v>6359</v>
      </c>
      <c r="V2000" s="55">
        <v>6490</v>
      </c>
      <c r="W2000" s="55">
        <v>6905</v>
      </c>
      <c r="X2000" s="55"/>
      <c r="Y2000" s="51" t="s">
        <v>3798</v>
      </c>
      <c r="AA2000" s="52">
        <v>8.3999996185302734</v>
      </c>
      <c r="AB2000" s="19" t="s">
        <v>3837</v>
      </c>
      <c r="AC2000" s="19">
        <v>261</v>
      </c>
      <c r="AD2000" s="19">
        <v>42</v>
      </c>
      <c r="AE2000" s="19">
        <v>59676</v>
      </c>
      <c r="AF2000" s="19">
        <v>-3</v>
      </c>
      <c r="AG2000" s="19">
        <v>-3</v>
      </c>
      <c r="AH2000" s="19">
        <v>88000</v>
      </c>
      <c r="AI2000" s="19">
        <v>1891</v>
      </c>
      <c r="AJ2000" s="19"/>
      <c r="AK2000" s="19"/>
      <c r="AL2000" s="19">
        <v>4662</v>
      </c>
      <c r="AM2000" s="19">
        <v>153656</v>
      </c>
      <c r="AP2000" s="17">
        <f t="shared" si="729"/>
        <v>13.023899999999999</v>
      </c>
      <c r="AQ2000" s="17">
        <f t="shared" si="730"/>
        <v>3.4561800000000003</v>
      </c>
      <c r="AR2000" s="17">
        <f t="shared" si="728"/>
        <v>2595.9059999999999</v>
      </c>
      <c r="AS2000" s="17">
        <f t="shared" si="726"/>
        <v>0</v>
      </c>
      <c r="AT2000" s="17">
        <f t="shared" si="731"/>
        <v>2612.3860799999998</v>
      </c>
      <c r="AU2000" s="5">
        <f t="shared" si="732"/>
        <v>2482.48</v>
      </c>
      <c r="AV2000" s="5">
        <f t="shared" si="733"/>
        <v>30.993489999999998</v>
      </c>
      <c r="AW2000" s="5"/>
      <c r="AX2000" s="5"/>
      <c r="AY2000" s="5">
        <f t="shared" si="734"/>
        <v>97.062840000000008</v>
      </c>
      <c r="AZ2000" s="5">
        <f t="shared" si="735"/>
        <v>2610.5363299999999</v>
      </c>
      <c r="BA2000" s="7">
        <f t="shared" si="736"/>
        <v>3.5415996156830875E-4</v>
      </c>
      <c r="BB2000" s="62">
        <f t="shared" si="737"/>
        <v>154526</v>
      </c>
      <c r="BC2000" s="6">
        <f t="shared" si="738"/>
        <v>2.8230071840665582E-3</v>
      </c>
      <c r="BD2000" s="32">
        <f t="shared" si="739"/>
        <v>4.9854422742904832E-3</v>
      </c>
      <c r="BE2000" s="32">
        <f t="shared" si="740"/>
        <v>1.3229974032015973E-3</v>
      </c>
      <c r="BF2000" s="35">
        <f t="shared" si="741"/>
        <v>0.99369156032250794</v>
      </c>
      <c r="BG2000" s="36">
        <f t="shared" si="742"/>
        <v>0.95094635208543532</v>
      </c>
      <c r="BH2000" s="33">
        <f t="shared" si="743"/>
        <v>1.1872460706187528E-2</v>
      </c>
      <c r="BI2000" s="33">
        <f t="shared" si="744"/>
        <v>3.7181187208377223E-2</v>
      </c>
      <c r="CM2000" s="51" t="s">
        <v>3267</v>
      </c>
      <c r="CR2000" s="78" t="s">
        <v>2039</v>
      </c>
      <c r="CS2000" s="78" t="s">
        <v>6954</v>
      </c>
    </row>
    <row r="2001" spans="1:97">
      <c r="A2001" s="20" t="s">
        <v>3590</v>
      </c>
      <c r="B2001" s="16" t="s">
        <v>420</v>
      </c>
      <c r="C2001" s="19">
        <v>49124265</v>
      </c>
      <c r="D2001" s="19" t="s">
        <v>3782</v>
      </c>
      <c r="E2001" s="19" t="s">
        <v>1707</v>
      </c>
      <c r="F2001" s="19" t="s">
        <v>2271</v>
      </c>
      <c r="G2001" s="47" t="s">
        <v>3598</v>
      </c>
      <c r="H2001" s="47" t="s">
        <v>5226</v>
      </c>
      <c r="I2001" s="47" t="s">
        <v>5462</v>
      </c>
      <c r="J2001" s="47" t="s">
        <v>5478</v>
      </c>
      <c r="K2001" s="23">
        <v>41.462420000000002</v>
      </c>
      <c r="L2001" s="23">
        <v>-108.03315000000001</v>
      </c>
      <c r="M2001" s="61" t="s">
        <v>2272</v>
      </c>
      <c r="N2001" s="19" t="s">
        <v>2273</v>
      </c>
      <c r="P2001" s="19" t="s">
        <v>3587</v>
      </c>
      <c r="Q2001" s="55">
        <v>549</v>
      </c>
      <c r="R2001" s="55"/>
      <c r="S2001" s="55">
        <f>V2001-U2001</f>
        <v>110</v>
      </c>
      <c r="T2001" s="31" t="s">
        <v>2512</v>
      </c>
      <c r="U2001" s="55">
        <v>11884</v>
      </c>
      <c r="V2001" s="55">
        <v>11994</v>
      </c>
      <c r="W2001" s="55">
        <v>12700</v>
      </c>
      <c r="X2001" s="55">
        <v>12356</v>
      </c>
      <c r="Y2001" s="51" t="s">
        <v>3852</v>
      </c>
      <c r="Z2001" s="40">
        <v>27850</v>
      </c>
      <c r="AA2001" s="52">
        <v>8.3999996185302734</v>
      </c>
      <c r="AB2001" s="19" t="s">
        <v>3789</v>
      </c>
      <c r="AC2001" s="19">
        <v>65</v>
      </c>
      <c r="AD2001" s="19">
        <v>64</v>
      </c>
      <c r="AE2001" s="19">
        <v>2803</v>
      </c>
      <c r="AF2001" s="19">
        <v>53</v>
      </c>
      <c r="AG2001" s="19">
        <v>-3</v>
      </c>
      <c r="AH2001" s="19">
        <v>3500</v>
      </c>
      <c r="AI2001" s="19">
        <v>1818</v>
      </c>
      <c r="AJ2001" s="19"/>
      <c r="AK2001" s="19"/>
      <c r="AL2001" s="19">
        <v>4</v>
      </c>
      <c r="AM2001" s="19">
        <v>7480</v>
      </c>
      <c r="AO2001" s="19" t="s">
        <v>5038</v>
      </c>
      <c r="AP2001" s="17">
        <f t="shared" si="729"/>
        <v>3.2435</v>
      </c>
      <c r="AQ2001" s="17">
        <f t="shared" si="730"/>
        <v>5.2665600000000001</v>
      </c>
      <c r="AR2001" s="17">
        <f t="shared" si="728"/>
        <v>121.93049999999999</v>
      </c>
      <c r="AS2001" s="17">
        <f t="shared" si="726"/>
        <v>1.3557399999999999</v>
      </c>
      <c r="AT2001" s="17">
        <f t="shared" si="731"/>
        <v>131.7963</v>
      </c>
      <c r="AU2001" s="5">
        <f t="shared" si="732"/>
        <v>98.734999999999999</v>
      </c>
      <c r="AV2001" s="5">
        <f t="shared" si="733"/>
        <v>29.797019999999996</v>
      </c>
      <c r="AW2001" s="5"/>
      <c r="AX2001" s="5"/>
      <c r="AY2001" s="5">
        <f t="shared" si="734"/>
        <v>8.3280000000000007E-2</v>
      </c>
      <c r="AZ2001" s="5">
        <f t="shared" si="735"/>
        <v>128.61529999999999</v>
      </c>
      <c r="BA2001" s="7">
        <f t="shared" si="736"/>
        <v>1.2215277660442204E-2</v>
      </c>
      <c r="BB2001" s="62">
        <f t="shared" si="737"/>
        <v>8304</v>
      </c>
      <c r="BC2001" s="6">
        <f t="shared" si="738"/>
        <v>5.2204764318297008E-2</v>
      </c>
      <c r="BD2001" s="32">
        <f t="shared" si="739"/>
        <v>2.4609947320220673E-2</v>
      </c>
      <c r="BE2001" s="32">
        <f t="shared" si="740"/>
        <v>3.9959847127726648E-2</v>
      </c>
      <c r="BF2001" s="35">
        <f t="shared" si="741"/>
        <v>0.93543020555205258</v>
      </c>
      <c r="BG2001" s="36">
        <f t="shared" si="742"/>
        <v>0.76767694045731738</v>
      </c>
      <c r="BH2001" s="33">
        <f t="shared" si="743"/>
        <v>0.23167554715496522</v>
      </c>
      <c r="BI2001" s="33">
        <f t="shared" si="744"/>
        <v>6.4751238771748002E-4</v>
      </c>
      <c r="CM2001" s="51" t="s">
        <v>2287</v>
      </c>
      <c r="CR2001" s="78" t="s">
        <v>2039</v>
      </c>
      <c r="CS2001" s="78" t="s">
        <v>6954</v>
      </c>
    </row>
    <row r="2002" spans="1:97">
      <c r="A2002" s="20" t="s">
        <v>3590</v>
      </c>
      <c r="B2002" s="16" t="s">
        <v>420</v>
      </c>
      <c r="C2002" s="19">
        <v>49124244</v>
      </c>
      <c r="D2002" s="19" t="s">
        <v>3782</v>
      </c>
      <c r="E2002" s="19" t="s">
        <v>1707</v>
      </c>
      <c r="F2002" s="19" t="s">
        <v>2271</v>
      </c>
      <c r="G2002" s="47" t="s">
        <v>3598</v>
      </c>
      <c r="H2002" s="47" t="s">
        <v>5226</v>
      </c>
      <c r="I2002" s="47" t="s">
        <v>7084</v>
      </c>
      <c r="J2002" s="47" t="s">
        <v>5478</v>
      </c>
      <c r="K2002" s="23">
        <v>41.462420000000002</v>
      </c>
      <c r="L2002" s="23">
        <v>-108.03315000000001</v>
      </c>
      <c r="M2002" s="61" t="s">
        <v>2272</v>
      </c>
      <c r="N2002" s="19" t="s">
        <v>2273</v>
      </c>
      <c r="P2002" s="19" t="s">
        <v>3587</v>
      </c>
      <c r="Q2002" s="55"/>
      <c r="R2002" s="55"/>
      <c r="S2002" s="55">
        <f>V2002-U2002</f>
        <v>0</v>
      </c>
      <c r="T2002" s="31" t="s">
        <v>2512</v>
      </c>
      <c r="W2002" s="46">
        <v>12700</v>
      </c>
      <c r="X2002" s="46">
        <v>12356</v>
      </c>
      <c r="Y2002" s="51" t="s">
        <v>7074</v>
      </c>
      <c r="Z2002" s="40">
        <v>27845</v>
      </c>
      <c r="AA2002" s="52">
        <v>5.5999999046325684</v>
      </c>
      <c r="AB2002" s="19" t="s">
        <v>3789</v>
      </c>
      <c r="AC2002" s="19">
        <v>643</v>
      </c>
      <c r="AD2002" s="19">
        <v>115</v>
      </c>
      <c r="AE2002" s="19">
        <v>5662</v>
      </c>
      <c r="AF2002" s="19">
        <v>100</v>
      </c>
      <c r="AG2002" s="19">
        <v>-3</v>
      </c>
      <c r="AH2002" s="19">
        <v>10200</v>
      </c>
      <c r="AI2002" s="19">
        <v>110</v>
      </c>
      <c r="AJ2002" s="19"/>
      <c r="AK2002" s="19"/>
      <c r="AL2002" s="19">
        <v>46</v>
      </c>
      <c r="AM2002" s="19">
        <v>16820</v>
      </c>
      <c r="AO2002" s="19" t="s">
        <v>5038</v>
      </c>
      <c r="AP2002" s="17">
        <f t="shared" si="729"/>
        <v>32.085700000000003</v>
      </c>
      <c r="AQ2002" s="17">
        <f t="shared" si="730"/>
        <v>9.4633500000000002</v>
      </c>
      <c r="AR2002" s="17">
        <f t="shared" si="728"/>
        <v>246.297</v>
      </c>
      <c r="AS2002" s="17">
        <f t="shared" si="726"/>
        <v>2.5579999999999998</v>
      </c>
      <c r="AT2002" s="17">
        <f t="shared" si="731"/>
        <v>290.40404999999998</v>
      </c>
      <c r="AU2002" s="5">
        <f t="shared" si="732"/>
        <v>287.74199999999996</v>
      </c>
      <c r="AV2002" s="5">
        <f t="shared" si="733"/>
        <v>1.8028999999999997</v>
      </c>
      <c r="AW2002" s="5"/>
      <c r="AX2002" s="5"/>
      <c r="AY2002" s="5">
        <f t="shared" si="734"/>
        <v>0.95772000000000013</v>
      </c>
      <c r="AZ2002" s="5">
        <f t="shared" si="735"/>
        <v>290.50261999999998</v>
      </c>
      <c r="BA2002" s="7">
        <f t="shared" si="736"/>
        <v>-1.6968302326429677E-4</v>
      </c>
      <c r="BB2002" s="62">
        <f t="shared" si="737"/>
        <v>16873</v>
      </c>
      <c r="BC2002" s="6">
        <f t="shared" si="738"/>
        <v>1.5730270382572048E-3</v>
      </c>
      <c r="BD2002" s="32">
        <f t="shared" si="739"/>
        <v>0.11048640678392745</v>
      </c>
      <c r="BE2002" s="32">
        <f t="shared" si="740"/>
        <v>3.2586838923217495E-2</v>
      </c>
      <c r="BF2002" s="35">
        <f t="shared" si="741"/>
        <v>0.85692675429285514</v>
      </c>
      <c r="BG2002" s="36">
        <f t="shared" si="742"/>
        <v>0.99049709086961069</v>
      </c>
      <c r="BH2002" s="33">
        <f t="shared" si="743"/>
        <v>6.2061402406628895E-3</v>
      </c>
      <c r="BI2002" s="33">
        <f t="shared" si="744"/>
        <v>3.2967688897263653E-3</v>
      </c>
      <c r="CM2002" s="51" t="s">
        <v>2458</v>
      </c>
      <c r="CR2002" s="78" t="s">
        <v>2039</v>
      </c>
      <c r="CS2002" s="78" t="s">
        <v>6954</v>
      </c>
    </row>
    <row r="2003" spans="1:97">
      <c r="A2003" s="20" t="s">
        <v>3590</v>
      </c>
      <c r="B2003" s="16" t="s">
        <v>6738</v>
      </c>
      <c r="C2003" s="19">
        <v>49009219</v>
      </c>
      <c r="D2003" s="19" t="s">
        <v>3782</v>
      </c>
      <c r="E2003" s="19" t="s">
        <v>1707</v>
      </c>
      <c r="F2003" s="19" t="s">
        <v>1735</v>
      </c>
      <c r="G2003" s="47"/>
      <c r="H2003" s="47" t="s">
        <v>1808</v>
      </c>
      <c r="I2003" s="47" t="s">
        <v>5442</v>
      </c>
      <c r="J2003" s="47" t="s">
        <v>5479</v>
      </c>
      <c r="K2003" s="23">
        <v>41.637099999999997</v>
      </c>
      <c r="L2003" s="23">
        <v>-108.53104999999999</v>
      </c>
      <c r="M2003" s="61" t="s">
        <v>3236</v>
      </c>
      <c r="N2003" s="19" t="s">
        <v>3237</v>
      </c>
      <c r="P2003" s="19" t="s">
        <v>3587</v>
      </c>
      <c r="Q2003" s="55"/>
      <c r="R2003" s="55"/>
      <c r="S2003" s="55">
        <f>V2003-U2003</f>
        <v>20</v>
      </c>
      <c r="T2003" s="19"/>
      <c r="U2003" s="55">
        <v>6220</v>
      </c>
      <c r="V2003" s="55">
        <v>6240</v>
      </c>
      <c r="W2003" s="55"/>
      <c r="X2003" s="55"/>
      <c r="Y2003" s="51" t="s">
        <v>3798</v>
      </c>
      <c r="Z2003" s="40">
        <v>22620</v>
      </c>
      <c r="AA2003" s="52">
        <v>8.6999998092651367</v>
      </c>
      <c r="AB2003" s="19" t="s">
        <v>3837</v>
      </c>
      <c r="AC2003" s="19">
        <v>86</v>
      </c>
      <c r="AD2003" s="19">
        <v>52</v>
      </c>
      <c r="AE2003" s="19">
        <v>13218</v>
      </c>
      <c r="AF2003" s="19">
        <v>-3</v>
      </c>
      <c r="AG2003" s="19">
        <v>-3</v>
      </c>
      <c r="AH2003" s="19">
        <v>19000</v>
      </c>
      <c r="AI2003" s="19">
        <v>2075</v>
      </c>
      <c r="AJ2003" s="19"/>
      <c r="AK2003" s="19"/>
      <c r="AL2003" s="19">
        <v>580</v>
      </c>
      <c r="AM2003" s="19">
        <v>34008</v>
      </c>
      <c r="AP2003" s="17">
        <f t="shared" si="729"/>
        <v>4.2914000000000003</v>
      </c>
      <c r="AQ2003" s="17">
        <f t="shared" si="730"/>
        <v>4.2790800000000004</v>
      </c>
      <c r="AR2003" s="17">
        <f t="shared" si="728"/>
        <v>574.98299999999995</v>
      </c>
      <c r="AS2003" s="17">
        <f t="shared" si="726"/>
        <v>0</v>
      </c>
      <c r="AT2003" s="17">
        <f t="shared" si="731"/>
        <v>583.55347999999992</v>
      </c>
      <c r="AU2003" s="5">
        <f t="shared" si="732"/>
        <v>535.99</v>
      </c>
      <c r="AV2003" s="5">
        <f t="shared" si="733"/>
        <v>34.009249999999994</v>
      </c>
      <c r="AW2003" s="5"/>
      <c r="AX2003" s="5"/>
      <c r="AY2003" s="5">
        <f t="shared" si="734"/>
        <v>12.075600000000001</v>
      </c>
      <c r="AZ2003" s="5">
        <f t="shared" si="735"/>
        <v>582.07484999999997</v>
      </c>
      <c r="BA2003" s="7">
        <f t="shared" si="736"/>
        <v>1.2685261347413826E-3</v>
      </c>
      <c r="BB2003" s="62">
        <f t="shared" si="737"/>
        <v>35005</v>
      </c>
      <c r="BC2003" s="6">
        <f t="shared" si="738"/>
        <v>1.4446553547882284E-2</v>
      </c>
      <c r="BD2003" s="32">
        <f t="shared" si="739"/>
        <v>7.3539103905266761E-3</v>
      </c>
      <c r="BE2003" s="32">
        <f t="shared" si="740"/>
        <v>7.3327983580870788E-3</v>
      </c>
      <c r="BF2003" s="35">
        <f t="shared" si="741"/>
        <v>0.98531329125138634</v>
      </c>
      <c r="BG2003" s="36">
        <f t="shared" si="742"/>
        <v>0.92082659128804489</v>
      </c>
      <c r="BH2003" s="33">
        <f t="shared" si="743"/>
        <v>5.8427623182826051E-2</v>
      </c>
      <c r="BI2003" s="33">
        <f t="shared" si="744"/>
        <v>2.0745785529129118E-2</v>
      </c>
      <c r="CM2003" s="51" t="s">
        <v>3238</v>
      </c>
      <c r="CR2003" s="78" t="s">
        <v>2038</v>
      </c>
      <c r="CS2003" s="78" t="s">
        <v>6954</v>
      </c>
    </row>
    <row r="2004" spans="1:97">
      <c r="A2004" s="20" t="s">
        <v>3591</v>
      </c>
      <c r="B2004" s="16" t="s">
        <v>310</v>
      </c>
      <c r="F2004" s="19" t="s">
        <v>1717</v>
      </c>
      <c r="G2004" s="47" t="s">
        <v>1575</v>
      </c>
      <c r="H2004" s="47">
        <v>2</v>
      </c>
      <c r="I2004" s="47">
        <v>20</v>
      </c>
      <c r="J2004" s="47">
        <v>96</v>
      </c>
      <c r="K2004" s="23">
        <v>41.738329999999998</v>
      </c>
      <c r="L2004" s="23">
        <v>-108.185</v>
      </c>
      <c r="M2004" s="61" t="s">
        <v>3655</v>
      </c>
      <c r="N2004" s="63" t="s">
        <v>7288</v>
      </c>
      <c r="P2004" s="19" t="s">
        <v>3587</v>
      </c>
      <c r="S2004" s="55">
        <f>IF(U2004&gt;0,V2004-U2004,"")</f>
        <v>65</v>
      </c>
      <c r="T2004" s="63"/>
      <c r="U2004" s="66">
        <v>10789</v>
      </c>
      <c r="V2004" s="63">
        <v>10854</v>
      </c>
      <c r="W2004" s="46">
        <v>11889</v>
      </c>
      <c r="X2004" s="46">
        <v>11843</v>
      </c>
      <c r="Z2004" s="48">
        <v>36946</v>
      </c>
      <c r="AA2004" s="19">
        <v>7.2</v>
      </c>
      <c r="AB2004" s="19" t="s">
        <v>3789</v>
      </c>
      <c r="AC2004" s="63">
        <v>40</v>
      </c>
      <c r="AD2004" s="19">
        <v>61</v>
      </c>
      <c r="AE2004" s="19">
        <v>3153</v>
      </c>
      <c r="AF2004" s="63">
        <v>0</v>
      </c>
      <c r="AH2004" s="19">
        <v>3700</v>
      </c>
      <c r="AI2004" s="19">
        <v>2440</v>
      </c>
      <c r="AJ2004" s="63">
        <v>0</v>
      </c>
      <c r="AK2004" s="63">
        <v>0</v>
      </c>
      <c r="AL2004" s="63">
        <v>0</v>
      </c>
      <c r="AM2004" s="19">
        <v>9395</v>
      </c>
      <c r="AN2004" s="54"/>
      <c r="AO2004" s="63" t="s">
        <v>7294</v>
      </c>
      <c r="AP2004" s="17">
        <f t="shared" si="729"/>
        <v>1.996</v>
      </c>
      <c r="AQ2004" s="17">
        <f t="shared" si="730"/>
        <v>5.0196899999999998</v>
      </c>
      <c r="AR2004" s="17">
        <f t="shared" si="728"/>
        <v>137.15549999999999</v>
      </c>
      <c r="AS2004" s="17">
        <f t="shared" si="726"/>
        <v>0</v>
      </c>
      <c r="AT2004" s="17">
        <f t="shared" si="731"/>
        <v>144.17119</v>
      </c>
      <c r="AU2004" s="5">
        <f t="shared" si="732"/>
        <v>104.377</v>
      </c>
      <c r="AV2004" s="5">
        <f t="shared" si="733"/>
        <v>39.991599999999998</v>
      </c>
      <c r="AW2004" s="5">
        <f>IF(AJ2004&gt;0,AJ2004*0.03333,0)</f>
        <v>0</v>
      </c>
      <c r="AX2004" s="5">
        <f>IF(AK2004&gt;0,AK2004*0.0588,0)</f>
        <v>0</v>
      </c>
      <c r="AY2004" s="5">
        <f t="shared" si="734"/>
        <v>0</v>
      </c>
      <c r="AZ2004" s="5">
        <f t="shared" si="735"/>
        <v>144.36859999999999</v>
      </c>
      <c r="BA2004" s="7">
        <f t="shared" si="736"/>
        <v>-6.8416907075447302E-4</v>
      </c>
      <c r="BB2004" s="62">
        <f t="shared" si="737"/>
        <v>9394</v>
      </c>
      <c r="BC2004" s="6">
        <f t="shared" si="738"/>
        <v>-5.3222630262387568E-5</v>
      </c>
      <c r="BD2004" s="32">
        <f t="shared" si="739"/>
        <v>1.3844652319232435E-2</v>
      </c>
      <c r="BE2004" s="32">
        <f t="shared" si="740"/>
        <v>3.4817566533230392E-2</v>
      </c>
      <c r="BF2004" s="35">
        <f t="shared" si="741"/>
        <v>0.95133778114753709</v>
      </c>
      <c r="BG2004" s="37">
        <f t="shared" si="742"/>
        <v>0.72298962516779963</v>
      </c>
      <c r="BH2004" s="33">
        <f t="shared" si="743"/>
        <v>0.27701037483220037</v>
      </c>
      <c r="BI2004" s="33">
        <f t="shared" si="744"/>
        <v>0</v>
      </c>
      <c r="BJ2004" s="43"/>
      <c r="BK2004" s="31"/>
      <c r="BO2004" s="31"/>
      <c r="BP2004" s="31"/>
      <c r="BQ2004" s="31"/>
      <c r="BR2004" s="31"/>
      <c r="BS2004" s="31"/>
      <c r="BT2004" s="31"/>
      <c r="BU2004" s="31"/>
      <c r="BV2004" s="31"/>
      <c r="BW2004" s="31"/>
      <c r="BX2004" s="31"/>
      <c r="BY2004" s="31"/>
      <c r="BZ2004" s="31"/>
      <c r="CA2004" s="31"/>
      <c r="CB2004" s="31"/>
      <c r="CC2004" s="31"/>
      <c r="CD2004" s="31"/>
      <c r="CE2004" s="31"/>
      <c r="CF2004" s="31"/>
      <c r="CG2004" s="31"/>
      <c r="CH2004" s="31"/>
      <c r="CI2004" s="31"/>
      <c r="CJ2004" s="31"/>
      <c r="CK2004" s="31"/>
      <c r="CL2004" s="31"/>
      <c r="CM2004" s="19" t="s">
        <v>5172</v>
      </c>
      <c r="CN2004" s="63"/>
      <c r="CO2004" s="63" t="s">
        <v>3455</v>
      </c>
      <c r="CP2004" s="66"/>
      <c r="CQ2004" s="64">
        <v>36948</v>
      </c>
      <c r="CR2004" s="78" t="s">
        <v>2043</v>
      </c>
      <c r="CS2004" s="78" t="s">
        <v>6954</v>
      </c>
    </row>
    <row r="2005" spans="1:97">
      <c r="A2005" s="20" t="s">
        <v>3591</v>
      </c>
      <c r="B2005" s="16" t="s">
        <v>359</v>
      </c>
      <c r="F2005" s="19" t="s">
        <v>2528</v>
      </c>
      <c r="G2005" s="47" t="s">
        <v>1575</v>
      </c>
      <c r="H2005" s="47">
        <v>4</v>
      </c>
      <c r="I2005" s="47">
        <v>23</v>
      </c>
      <c r="J2005" s="47">
        <v>101</v>
      </c>
      <c r="K2005" s="23">
        <v>41.999189999999999</v>
      </c>
      <c r="L2005" s="23">
        <v>-108.84211999999999</v>
      </c>
      <c r="M2005" s="61">
        <v>4903721625</v>
      </c>
      <c r="N2005" s="19" t="s">
        <v>5421</v>
      </c>
      <c r="P2005" s="19" t="s">
        <v>3587</v>
      </c>
      <c r="V2005" s="46">
        <v>7301</v>
      </c>
      <c r="W2005" s="46">
        <v>7950</v>
      </c>
      <c r="Z2005" s="48">
        <v>37202</v>
      </c>
      <c r="AA2005" s="19">
        <v>7.27</v>
      </c>
      <c r="AB2005" s="19" t="s">
        <v>3789</v>
      </c>
      <c r="AC2005" s="19">
        <v>26</v>
      </c>
      <c r="AD2005" s="19">
        <v>12</v>
      </c>
      <c r="AE2005" s="19">
        <v>10948</v>
      </c>
      <c r="AF2005" s="31"/>
      <c r="AH2005" s="19">
        <v>13500</v>
      </c>
      <c r="AI2005" s="19">
        <v>6000</v>
      </c>
      <c r="AJ2005" s="19">
        <v>0</v>
      </c>
      <c r="AK2005" s="43"/>
      <c r="AL2005" s="19">
        <v>5</v>
      </c>
      <c r="AM2005" s="19">
        <v>30492</v>
      </c>
      <c r="AN2005" s="54"/>
      <c r="AO2005" s="19" t="s">
        <v>5422</v>
      </c>
      <c r="AP2005" s="17">
        <f t="shared" si="729"/>
        <v>1.2974000000000001</v>
      </c>
      <c r="AQ2005" s="17">
        <f t="shared" si="730"/>
        <v>0.98748000000000002</v>
      </c>
      <c r="AR2005" s="17">
        <f t="shared" si="728"/>
        <v>476.23799999999994</v>
      </c>
      <c r="AS2005" s="17">
        <f t="shared" si="726"/>
        <v>0</v>
      </c>
      <c r="AT2005" s="17">
        <f t="shared" si="731"/>
        <v>478.52287999999993</v>
      </c>
      <c r="AU2005" s="5">
        <f t="shared" si="732"/>
        <v>380.83499999999998</v>
      </c>
      <c r="AV2005" s="5">
        <f t="shared" si="733"/>
        <v>98.339999999999989</v>
      </c>
      <c r="AW2005" s="5">
        <f>IF(AJ2005&gt;0,AJ2005*0.03333,0)</f>
        <v>0</v>
      </c>
      <c r="AX2005" s="5">
        <f>IF(AK2005&gt;0,AK2005*0.0588,0)</f>
        <v>0</v>
      </c>
      <c r="AY2005" s="5">
        <f t="shared" si="734"/>
        <v>0.10410000000000001</v>
      </c>
      <c r="AZ2005" s="5">
        <f t="shared" si="735"/>
        <v>479.27909999999997</v>
      </c>
      <c r="BA2005" s="7">
        <f t="shared" si="736"/>
        <v>-7.8953689362809803E-4</v>
      </c>
      <c r="BB2005" s="62">
        <f t="shared" si="737"/>
        <v>30491</v>
      </c>
      <c r="BC2005" s="6">
        <f t="shared" si="738"/>
        <v>-1.6398012560877622E-5</v>
      </c>
      <c r="BD2005" s="32">
        <f t="shared" si="739"/>
        <v>2.7112601178025182E-3</v>
      </c>
      <c r="BE2005" s="32">
        <f t="shared" si="740"/>
        <v>2.0636003862553034E-3</v>
      </c>
      <c r="BF2005" s="35">
        <f t="shared" si="741"/>
        <v>0.99522513949594216</v>
      </c>
      <c r="BG2005" s="36">
        <f t="shared" si="742"/>
        <v>0.79459963933332378</v>
      </c>
      <c r="BH2005" s="33">
        <f t="shared" si="743"/>
        <v>0.2051831594576104</v>
      </c>
      <c r="BI2005" s="33">
        <f t="shared" si="744"/>
        <v>2.1720120906586584E-4</v>
      </c>
      <c r="BJ2005" s="43"/>
      <c r="BK2005" s="19">
        <v>1</v>
      </c>
      <c r="BO2005" s="19">
        <v>0</v>
      </c>
      <c r="BP2005" s="31"/>
      <c r="BQ2005" s="31"/>
      <c r="BR2005" s="31"/>
      <c r="BS2005" s="31"/>
      <c r="BT2005" s="31"/>
      <c r="BU2005" s="31"/>
      <c r="BV2005" s="31"/>
      <c r="BW2005" s="31"/>
      <c r="BX2005" s="31"/>
      <c r="BY2005" s="31"/>
      <c r="BZ2005" s="31"/>
      <c r="CA2005" s="31"/>
      <c r="CB2005" s="31"/>
      <c r="CC2005" s="31"/>
      <c r="CD2005" s="31"/>
      <c r="CE2005" s="31"/>
      <c r="CF2005" s="31"/>
      <c r="CG2005" s="31"/>
      <c r="CH2005" s="31"/>
      <c r="CI2005" s="31"/>
      <c r="CJ2005" s="31"/>
      <c r="CK2005" s="31"/>
      <c r="CL2005" s="31"/>
      <c r="CM2005" s="39"/>
      <c r="CR2005" s="78" t="s">
        <v>2043</v>
      </c>
      <c r="CS2005" s="78" t="s">
        <v>6954</v>
      </c>
    </row>
    <row r="2006" spans="1:97">
      <c r="A2006" s="20" t="s">
        <v>3591</v>
      </c>
      <c r="B2006" s="16" t="s">
        <v>1641</v>
      </c>
      <c r="F2006" s="19" t="s">
        <v>2528</v>
      </c>
      <c r="G2006" s="47" t="s">
        <v>264</v>
      </c>
      <c r="H2006" s="47">
        <v>35</v>
      </c>
      <c r="I2006" s="47">
        <v>23</v>
      </c>
      <c r="J2006" s="47">
        <v>102</v>
      </c>
      <c r="K2006" s="23">
        <v>41.92022</v>
      </c>
      <c r="L2006" s="23">
        <v>-108.92136000000001</v>
      </c>
      <c r="M2006" s="61" t="s">
        <v>2537</v>
      </c>
      <c r="N2006" s="19" t="s">
        <v>5409</v>
      </c>
      <c r="P2006" s="4" t="s">
        <v>3587</v>
      </c>
      <c r="W2006" s="46">
        <v>4775</v>
      </c>
      <c r="X2006" s="46">
        <v>4440</v>
      </c>
      <c r="Z2006" s="48">
        <v>35722</v>
      </c>
      <c r="AA2006" s="19">
        <v>7.07</v>
      </c>
      <c r="AB2006" s="19" t="s">
        <v>3789</v>
      </c>
      <c r="AC2006" s="19">
        <v>75</v>
      </c>
      <c r="AD2006" s="19">
        <v>16.7</v>
      </c>
      <c r="AE2006" s="19">
        <v>8500</v>
      </c>
      <c r="AF2006" s="19">
        <v>0</v>
      </c>
      <c r="AH2006" s="19">
        <v>7442</v>
      </c>
      <c r="AI2006" s="19">
        <v>7400</v>
      </c>
      <c r="AJ2006" s="19">
        <v>0</v>
      </c>
      <c r="AK2006" s="6">
        <v>0</v>
      </c>
      <c r="AL2006" s="19">
        <v>8.3000000000000007</v>
      </c>
      <c r="AM2006" s="19">
        <v>19164</v>
      </c>
      <c r="AN2006" s="53"/>
      <c r="AO2006" s="63" t="s">
        <v>5771</v>
      </c>
      <c r="AP2006" s="17">
        <f t="shared" si="729"/>
        <v>3.7425000000000002</v>
      </c>
      <c r="AQ2006" s="17">
        <f t="shared" si="730"/>
        <v>1.3742429999999999</v>
      </c>
      <c r="AR2006" s="17">
        <f t="shared" si="728"/>
        <v>369.75</v>
      </c>
      <c r="AS2006" s="17">
        <f t="shared" si="726"/>
        <v>0</v>
      </c>
      <c r="AT2006" s="17">
        <f t="shared" si="731"/>
        <v>374.86674299999999</v>
      </c>
      <c r="AU2006" s="5">
        <f t="shared" si="732"/>
        <v>209.93881999999999</v>
      </c>
      <c r="AV2006" s="5">
        <f t="shared" si="733"/>
        <v>121.28599999999999</v>
      </c>
      <c r="AW2006" s="5">
        <f>IF(AJ2006&gt;0,AJ2006*0.03333,0)</f>
        <v>0</v>
      </c>
      <c r="AX2006" s="5">
        <f>IF(AK2006&gt;0,AK2006*0.0588,0)</f>
        <v>0</v>
      </c>
      <c r="AY2006" s="5">
        <f t="shared" si="734"/>
        <v>0.17280600000000002</v>
      </c>
      <c r="AZ2006" s="5">
        <f t="shared" si="735"/>
        <v>331.39762599999995</v>
      </c>
      <c r="BA2006" s="7">
        <f t="shared" si="736"/>
        <v>6.1547939989593389E-2</v>
      </c>
      <c r="BB2006" s="62">
        <f t="shared" si="737"/>
        <v>23442</v>
      </c>
      <c r="BC2006" s="6">
        <f t="shared" si="738"/>
        <v>0.10040839318405859</v>
      </c>
      <c r="BD2006" s="32">
        <f t="shared" si="739"/>
        <v>9.9835476736329209E-3</v>
      </c>
      <c r="BE2006" s="32">
        <f t="shared" si="740"/>
        <v>3.6659507029141816E-3</v>
      </c>
      <c r="BF2006" s="35">
        <f t="shared" si="741"/>
        <v>0.98635050162345295</v>
      </c>
      <c r="BG2006" s="37">
        <f t="shared" si="742"/>
        <v>0.63349524416931102</v>
      </c>
      <c r="BH2006" s="33">
        <f t="shared" si="743"/>
        <v>0.36598330972956339</v>
      </c>
      <c r="BI2006" s="33">
        <f t="shared" si="744"/>
        <v>5.2144610112566118E-4</v>
      </c>
      <c r="BJ2006" s="6">
        <v>0</v>
      </c>
      <c r="BK2006" s="19">
        <v>0</v>
      </c>
      <c r="BL2006" s="19">
        <v>0</v>
      </c>
      <c r="BM2006" s="19">
        <v>0</v>
      </c>
      <c r="BN2006" s="19">
        <v>0</v>
      </c>
      <c r="BO2006" s="31"/>
      <c r="BP2006" s="19">
        <v>0</v>
      </c>
      <c r="BQ2006" s="19">
        <v>0</v>
      </c>
      <c r="BR2006" s="19">
        <v>0</v>
      </c>
      <c r="BS2006" s="19">
        <v>0</v>
      </c>
      <c r="BT2006" s="19">
        <v>0</v>
      </c>
      <c r="BU2006" s="19">
        <v>0</v>
      </c>
      <c r="BV2006" s="19">
        <v>0</v>
      </c>
      <c r="BW2006" s="19">
        <v>0</v>
      </c>
      <c r="BX2006" s="19"/>
      <c r="BY2006" s="19"/>
      <c r="BZ2006" s="19"/>
      <c r="CA2006" s="19"/>
      <c r="CB2006" s="19"/>
      <c r="CC2006" s="19"/>
      <c r="CD2006" s="19"/>
      <c r="CE2006" s="19"/>
      <c r="CF2006" s="19"/>
      <c r="CG2006" s="19"/>
      <c r="CH2006" s="19"/>
      <c r="CI2006" s="19"/>
      <c r="CJ2006" s="19"/>
      <c r="CK2006" s="19"/>
      <c r="CL2006" s="19"/>
      <c r="CM2006" s="39"/>
      <c r="CN2006" s="63">
        <v>19971019</v>
      </c>
      <c r="CO2006" s="63" t="s">
        <v>5776</v>
      </c>
      <c r="CP2006" s="66"/>
      <c r="CQ2006" s="64">
        <v>35724</v>
      </c>
      <c r="CR2006" s="78" t="s">
        <v>2043</v>
      </c>
      <c r="CS2006" s="78" t="s">
        <v>6954</v>
      </c>
    </row>
    <row r="2007" spans="1:97">
      <c r="A2007" s="20" t="s">
        <v>3590</v>
      </c>
      <c r="B2007" s="16" t="s">
        <v>4538</v>
      </c>
      <c r="C2007" s="19">
        <v>49002834</v>
      </c>
      <c r="D2007" s="19" t="s">
        <v>3782</v>
      </c>
      <c r="E2007" s="19" t="s">
        <v>1707</v>
      </c>
      <c r="G2007" s="47"/>
      <c r="H2007" s="47" t="s">
        <v>3825</v>
      </c>
      <c r="I2007" s="47" t="s">
        <v>5457</v>
      </c>
      <c r="J2007" s="47" t="s">
        <v>5471</v>
      </c>
      <c r="K2007" s="23">
        <v>41.046729999999997</v>
      </c>
      <c r="L2007" s="23">
        <v>-109.42515</v>
      </c>
      <c r="M2007" s="61" t="s">
        <v>2328</v>
      </c>
      <c r="N2007" s="19" t="s">
        <v>2524</v>
      </c>
      <c r="P2007" s="19" t="s">
        <v>3587</v>
      </c>
      <c r="Q2007" s="55"/>
      <c r="R2007" s="55"/>
      <c r="S2007" s="55">
        <f t="shared" ref="S2007:S2019" si="747">V2007-U2007</f>
        <v>82</v>
      </c>
      <c r="T2007" s="19"/>
      <c r="U2007" s="55">
        <v>8780</v>
      </c>
      <c r="V2007" s="55">
        <v>8862</v>
      </c>
      <c r="W2007" s="55">
        <v>10060</v>
      </c>
      <c r="X2007" s="55"/>
      <c r="Y2007" s="51" t="s">
        <v>3798</v>
      </c>
      <c r="Z2007" s="40">
        <v>23924</v>
      </c>
      <c r="AA2007" s="52">
        <v>7.1999998092651367</v>
      </c>
      <c r="AB2007" s="19" t="s">
        <v>3789</v>
      </c>
      <c r="AC2007" s="19">
        <v>1172</v>
      </c>
      <c r="AD2007" s="19">
        <v>389</v>
      </c>
      <c r="AE2007" s="19">
        <v>54829</v>
      </c>
      <c r="AF2007" s="19">
        <v>705</v>
      </c>
      <c r="AG2007" s="19">
        <v>-3</v>
      </c>
      <c r="AH2007" s="19">
        <v>85000</v>
      </c>
      <c r="AI2007" s="19">
        <v>988</v>
      </c>
      <c r="AJ2007" s="19"/>
      <c r="AK2007" s="19"/>
      <c r="AL2007" s="19">
        <v>4500</v>
      </c>
      <c r="AM2007" s="19">
        <v>147174</v>
      </c>
      <c r="AP2007" s="17">
        <f t="shared" si="729"/>
        <v>58.482799999999997</v>
      </c>
      <c r="AQ2007" s="17">
        <f t="shared" si="730"/>
        <v>32.010809999999999</v>
      </c>
      <c r="AR2007" s="17">
        <f t="shared" si="728"/>
        <v>2385.0614999999998</v>
      </c>
      <c r="AS2007" s="17">
        <f t="shared" si="726"/>
        <v>18.033899999999999</v>
      </c>
      <c r="AT2007" s="17">
        <f t="shared" si="731"/>
        <v>2493.5890099999997</v>
      </c>
      <c r="AU2007" s="5">
        <f t="shared" si="732"/>
        <v>2397.85</v>
      </c>
      <c r="AV2007" s="5">
        <f t="shared" si="733"/>
        <v>16.19332</v>
      </c>
      <c r="AW2007" s="5"/>
      <c r="AX2007" s="5"/>
      <c r="AY2007" s="5">
        <f t="shared" si="734"/>
        <v>93.690000000000012</v>
      </c>
      <c r="AZ2007" s="5">
        <f t="shared" si="735"/>
        <v>2507.7333199999998</v>
      </c>
      <c r="BA2007" s="7">
        <f t="shared" si="736"/>
        <v>-2.8281140599870384E-3</v>
      </c>
      <c r="BB2007" s="62">
        <f t="shared" si="737"/>
        <v>147580</v>
      </c>
      <c r="BC2007" s="6">
        <f t="shared" si="738"/>
        <v>1.3774198144893709E-3</v>
      </c>
      <c r="BD2007" s="32">
        <f t="shared" si="739"/>
        <v>2.3453263454990925E-2</v>
      </c>
      <c r="BE2007" s="32">
        <f t="shared" si="740"/>
        <v>1.2837243776591718E-2</v>
      </c>
      <c r="BF2007" s="35">
        <f t="shared" si="741"/>
        <v>0.96370949276841733</v>
      </c>
      <c r="BG2007" s="36">
        <f t="shared" si="742"/>
        <v>0.95618221478191312</v>
      </c>
      <c r="BH2007" s="33">
        <f t="shared" si="743"/>
        <v>6.4573532882675104E-3</v>
      </c>
      <c r="BI2007" s="33">
        <f t="shared" si="744"/>
        <v>3.7360431929819402E-2</v>
      </c>
      <c r="CM2007" s="51" t="s">
        <v>3828</v>
      </c>
      <c r="CR2007" s="78" t="s">
        <v>2038</v>
      </c>
      <c r="CS2007" s="78" t="s">
        <v>2038</v>
      </c>
    </row>
    <row r="2008" spans="1:97">
      <c r="A2008" s="20" t="s">
        <v>3590</v>
      </c>
      <c r="B2008" s="16" t="s">
        <v>5288</v>
      </c>
      <c r="C2008" s="19">
        <v>49009369</v>
      </c>
      <c r="D2008" s="19" t="s">
        <v>3782</v>
      </c>
      <c r="E2008" s="19" t="s">
        <v>1707</v>
      </c>
      <c r="F2008" s="19" t="s">
        <v>2528</v>
      </c>
      <c r="G2008" s="47"/>
      <c r="H2008" s="47" t="s">
        <v>3844</v>
      </c>
      <c r="I2008" s="47" t="s">
        <v>5461</v>
      </c>
      <c r="J2008" s="47" t="s">
        <v>5487</v>
      </c>
      <c r="K2008" s="23">
        <v>41.376950000000001</v>
      </c>
      <c r="L2008" s="23">
        <v>-109.29935999999999</v>
      </c>
      <c r="M2008" s="61" t="s">
        <v>3285</v>
      </c>
      <c r="N2008" s="19" t="s">
        <v>3286</v>
      </c>
      <c r="P2008" s="19" t="s">
        <v>3587</v>
      </c>
      <c r="Q2008" s="55">
        <v>1164</v>
      </c>
      <c r="R2008" s="55">
        <v>874</v>
      </c>
      <c r="S2008" s="55">
        <f t="shared" si="747"/>
        <v>60</v>
      </c>
      <c r="T2008" s="19"/>
      <c r="U2008" s="55">
        <v>4295</v>
      </c>
      <c r="V2008" s="55">
        <v>4355</v>
      </c>
      <c r="W2008" s="55">
        <v>11175</v>
      </c>
      <c r="X2008" s="55"/>
      <c r="Y2008" s="51" t="s">
        <v>3798</v>
      </c>
      <c r="AA2008" s="52">
        <v>7.5999999046325684</v>
      </c>
      <c r="AB2008" s="19" t="s">
        <v>3837</v>
      </c>
      <c r="AC2008" s="19">
        <v>76</v>
      </c>
      <c r="AD2008" s="19">
        <v>50</v>
      </c>
      <c r="AE2008" s="19">
        <v>41786</v>
      </c>
      <c r="AF2008" s="19">
        <v>-3</v>
      </c>
      <c r="AG2008" s="19">
        <v>-3</v>
      </c>
      <c r="AH2008" s="19">
        <v>61000</v>
      </c>
      <c r="AI2008" s="19">
        <v>4185</v>
      </c>
      <c r="AJ2008" s="19"/>
      <c r="AK2008" s="19"/>
      <c r="AL2008" s="19">
        <v>1761</v>
      </c>
      <c r="AM2008" s="19">
        <v>106734</v>
      </c>
      <c r="AP2008" s="17">
        <f t="shared" si="729"/>
        <v>3.7923999999999998</v>
      </c>
      <c r="AQ2008" s="17">
        <f t="shared" si="730"/>
        <v>4.1145000000000005</v>
      </c>
      <c r="AR2008" s="17">
        <f t="shared" si="728"/>
        <v>1817.6909999999998</v>
      </c>
      <c r="AS2008" s="17">
        <f t="shared" si="726"/>
        <v>0</v>
      </c>
      <c r="AT2008" s="17">
        <f t="shared" si="731"/>
        <v>1825.5978999999998</v>
      </c>
      <c r="AU2008" s="5">
        <f t="shared" si="732"/>
        <v>1720.81</v>
      </c>
      <c r="AV2008" s="5">
        <f t="shared" si="733"/>
        <v>68.59214999999999</v>
      </c>
      <c r="AW2008" s="5"/>
      <c r="AX2008" s="5"/>
      <c r="AY2008" s="5">
        <f t="shared" si="734"/>
        <v>36.664020000000001</v>
      </c>
      <c r="AZ2008" s="5">
        <f t="shared" si="735"/>
        <v>1826.0661699999998</v>
      </c>
      <c r="BA2008" s="7">
        <f t="shared" si="736"/>
        <v>-1.2823468726138191E-4</v>
      </c>
      <c r="BB2008" s="62">
        <f t="shared" si="737"/>
        <v>108852</v>
      </c>
      <c r="BC2008" s="6">
        <f t="shared" si="738"/>
        <v>9.8243856280092398E-3</v>
      </c>
      <c r="BD2008" s="32">
        <f t="shared" si="739"/>
        <v>2.0773468242924688E-3</v>
      </c>
      <c r="BE2008" s="32">
        <f t="shared" si="740"/>
        <v>2.2537821718572318E-3</v>
      </c>
      <c r="BF2008" s="35">
        <f t="shared" si="741"/>
        <v>0.99566887100385038</v>
      </c>
      <c r="BG2008" s="36">
        <f t="shared" si="742"/>
        <v>0.94235906029626526</v>
      </c>
      <c r="BH2008" s="33">
        <f t="shared" si="743"/>
        <v>3.7562795438020734E-2</v>
      </c>
      <c r="BI2008" s="33">
        <f t="shared" si="744"/>
        <v>2.0078144265714096E-2</v>
      </c>
      <c r="CM2008" s="51" t="s">
        <v>3824</v>
      </c>
      <c r="CR2008" s="78" t="s">
        <v>2038</v>
      </c>
      <c r="CS2008" s="78" t="s">
        <v>2038</v>
      </c>
    </row>
    <row r="2009" spans="1:97">
      <c r="A2009" s="20" t="s">
        <v>3590</v>
      </c>
      <c r="B2009" s="16" t="s">
        <v>5289</v>
      </c>
      <c r="C2009" s="19">
        <v>49008332</v>
      </c>
      <c r="D2009" s="19" t="s">
        <v>3782</v>
      </c>
      <c r="E2009" s="19" t="s">
        <v>1707</v>
      </c>
      <c r="F2009" s="19" t="s">
        <v>1715</v>
      </c>
      <c r="G2009" s="47"/>
      <c r="H2009" s="47" t="s">
        <v>3811</v>
      </c>
      <c r="I2009" s="47" t="s">
        <v>5462</v>
      </c>
      <c r="J2009" s="47" t="s">
        <v>5475</v>
      </c>
      <c r="K2009" s="23">
        <v>41.440640000000002</v>
      </c>
      <c r="L2009" s="23">
        <v>-109.59132</v>
      </c>
      <c r="M2009" s="61" t="s">
        <v>1716</v>
      </c>
      <c r="N2009" s="19" t="s">
        <v>3792</v>
      </c>
      <c r="P2009" s="19" t="s">
        <v>3587</v>
      </c>
      <c r="Q2009" s="55"/>
      <c r="R2009" s="55">
        <v>-2</v>
      </c>
      <c r="S2009" s="55">
        <f t="shared" si="747"/>
        <v>3</v>
      </c>
      <c r="T2009" s="31" t="s">
        <v>2507</v>
      </c>
      <c r="U2009" s="55">
        <v>9491</v>
      </c>
      <c r="V2009" s="55">
        <v>9494</v>
      </c>
      <c r="W2009" s="55"/>
      <c r="X2009" s="55"/>
      <c r="Y2009" s="51" t="s">
        <v>3798</v>
      </c>
      <c r="Z2009" s="40">
        <v>23680</v>
      </c>
      <c r="AA2009" s="52">
        <v>8.6000003814697266</v>
      </c>
      <c r="AB2009" s="19" t="s">
        <v>3789</v>
      </c>
      <c r="AC2009" s="19">
        <v>153</v>
      </c>
      <c r="AD2009" s="19">
        <v>25</v>
      </c>
      <c r="AE2009" s="19">
        <v>3606</v>
      </c>
      <c r="AF2009" s="19">
        <v>90</v>
      </c>
      <c r="AG2009" s="19">
        <v>-3</v>
      </c>
      <c r="AH2009" s="19">
        <v>680</v>
      </c>
      <c r="AI2009" s="19">
        <v>7076</v>
      </c>
      <c r="AJ2009" s="19"/>
      <c r="AK2009" s="19"/>
      <c r="AL2009" s="19">
        <v>1040</v>
      </c>
      <c r="AM2009" s="19">
        <v>9319</v>
      </c>
      <c r="AP2009" s="17">
        <f t="shared" si="729"/>
        <v>7.6346999999999996</v>
      </c>
      <c r="AQ2009" s="17">
        <f t="shared" si="730"/>
        <v>2.0572500000000002</v>
      </c>
      <c r="AR2009" s="17">
        <f t="shared" si="728"/>
        <v>156.86099999999999</v>
      </c>
      <c r="AS2009" s="17">
        <f t="shared" si="726"/>
        <v>2.3022</v>
      </c>
      <c r="AT2009" s="17">
        <f t="shared" si="731"/>
        <v>168.85514999999998</v>
      </c>
      <c r="AU2009" s="5">
        <f t="shared" si="732"/>
        <v>19.1828</v>
      </c>
      <c r="AV2009" s="5">
        <f t="shared" si="733"/>
        <v>115.97563999999998</v>
      </c>
      <c r="AW2009" s="5"/>
      <c r="AX2009" s="5"/>
      <c r="AY2009" s="5">
        <f t="shared" si="734"/>
        <v>21.652800000000003</v>
      </c>
      <c r="AZ2009" s="5">
        <f t="shared" si="735"/>
        <v>156.81124</v>
      </c>
      <c r="BA2009" s="7">
        <f t="shared" si="736"/>
        <v>3.6982354857067024E-2</v>
      </c>
      <c r="BB2009" s="62">
        <f t="shared" si="737"/>
        <v>12667</v>
      </c>
      <c r="BC2009" s="6">
        <f t="shared" si="738"/>
        <v>0.15227872282361501</v>
      </c>
      <c r="BD2009" s="32">
        <f t="shared" si="739"/>
        <v>4.5214493013686588E-2</v>
      </c>
      <c r="BE2009" s="32">
        <f t="shared" si="740"/>
        <v>1.2183519424785093E-2</v>
      </c>
      <c r="BF2009" s="35">
        <f t="shared" si="741"/>
        <v>0.94260198756152835</v>
      </c>
      <c r="BG2009" s="33">
        <f t="shared" si="742"/>
        <v>0.12233051661347745</v>
      </c>
      <c r="BH2009" s="37">
        <f t="shared" si="743"/>
        <v>0.73958754487242107</v>
      </c>
      <c r="BI2009" s="33">
        <f t="shared" si="744"/>
        <v>0.13808193851410144</v>
      </c>
      <c r="CM2009" s="51" t="s">
        <v>1554</v>
      </c>
      <c r="CR2009" s="78" t="s">
        <v>2038</v>
      </c>
      <c r="CS2009" s="78" t="s">
        <v>2038</v>
      </c>
    </row>
    <row r="2010" spans="1:97">
      <c r="A2010" s="20" t="s">
        <v>3590</v>
      </c>
      <c r="B2010" s="16" t="s">
        <v>5289</v>
      </c>
      <c r="C2010" s="19">
        <v>49008333</v>
      </c>
      <c r="D2010" s="19" t="s">
        <v>3782</v>
      </c>
      <c r="E2010" s="19" t="s">
        <v>1707</v>
      </c>
      <c r="F2010" s="19" t="s">
        <v>1715</v>
      </c>
      <c r="G2010" s="47"/>
      <c r="H2010" s="47" t="s">
        <v>3811</v>
      </c>
      <c r="I2010" s="47" t="s">
        <v>5462</v>
      </c>
      <c r="J2010" s="47" t="s">
        <v>5475</v>
      </c>
      <c r="K2010" s="23">
        <v>41.440640000000002</v>
      </c>
      <c r="L2010" s="23">
        <v>-109.59132</v>
      </c>
      <c r="M2010" s="61" t="s">
        <v>1716</v>
      </c>
      <c r="N2010" s="19" t="s">
        <v>3792</v>
      </c>
      <c r="P2010" s="19" t="s">
        <v>3587</v>
      </c>
      <c r="Q2010" s="55">
        <v>-2</v>
      </c>
      <c r="R2010" s="55"/>
      <c r="S2010" s="55">
        <f t="shared" si="747"/>
        <v>560</v>
      </c>
      <c r="T2010" s="31" t="s">
        <v>2507</v>
      </c>
      <c r="U2010" s="55">
        <v>9492</v>
      </c>
      <c r="V2010" s="55">
        <v>10052</v>
      </c>
      <c r="W2010" s="55"/>
      <c r="X2010" s="55"/>
      <c r="Y2010" s="51" t="s">
        <v>3798</v>
      </c>
      <c r="Z2010" s="40">
        <v>23680</v>
      </c>
      <c r="AA2010" s="52">
        <v>7.9000000953674316</v>
      </c>
      <c r="AB2010" s="19" t="s">
        <v>3789</v>
      </c>
      <c r="AC2010" s="19">
        <v>155</v>
      </c>
      <c r="AD2010" s="19">
        <v>78</v>
      </c>
      <c r="AE2010" s="19">
        <v>274</v>
      </c>
      <c r="AF2010" s="19">
        <v>7</v>
      </c>
      <c r="AG2010" s="19">
        <v>-3</v>
      </c>
      <c r="AH2010" s="19">
        <v>88</v>
      </c>
      <c r="AI2010" s="19">
        <v>195</v>
      </c>
      <c r="AJ2010" s="19"/>
      <c r="AK2010" s="19"/>
      <c r="AL2010" s="19">
        <v>988</v>
      </c>
      <c r="AM2010" s="19">
        <v>1686</v>
      </c>
      <c r="AP2010" s="17">
        <f t="shared" si="729"/>
        <v>7.7344999999999997</v>
      </c>
      <c r="AQ2010" s="17">
        <f t="shared" si="730"/>
        <v>6.4186199999999998</v>
      </c>
      <c r="AR2010" s="17">
        <f t="shared" si="728"/>
        <v>11.918999999999999</v>
      </c>
      <c r="AS2010" s="17">
        <f t="shared" si="726"/>
        <v>0.17906</v>
      </c>
      <c r="AT2010" s="17">
        <f t="shared" si="731"/>
        <v>26.251179999999998</v>
      </c>
      <c r="AU2010" s="5">
        <f t="shared" si="732"/>
        <v>2.4824799999999998</v>
      </c>
      <c r="AV2010" s="5">
        <f t="shared" si="733"/>
        <v>3.1960499999999996</v>
      </c>
      <c r="AW2010" s="5"/>
      <c r="AX2010" s="5"/>
      <c r="AY2010" s="5">
        <f t="shared" si="734"/>
        <v>20.570160000000001</v>
      </c>
      <c r="AZ2010" s="5">
        <f t="shared" si="735"/>
        <v>26.24869</v>
      </c>
      <c r="BA2010" s="7">
        <f t="shared" si="736"/>
        <v>4.7428688871003007E-5</v>
      </c>
      <c r="BB2010" s="62">
        <f t="shared" si="737"/>
        <v>1782</v>
      </c>
      <c r="BC2010" s="6">
        <f t="shared" si="738"/>
        <v>2.768166089965398E-2</v>
      </c>
      <c r="BD2010" s="32">
        <f t="shared" si="739"/>
        <v>0.29463437453097346</v>
      </c>
      <c r="BE2010" s="32">
        <f t="shared" si="740"/>
        <v>0.24450786593212193</v>
      </c>
      <c r="BF2010" s="45">
        <f t="shared" si="741"/>
        <v>0.46085775953690461</v>
      </c>
      <c r="BG2010" s="33">
        <f t="shared" si="742"/>
        <v>9.4575386428808444E-2</v>
      </c>
      <c r="BH2010" s="33">
        <f t="shared" si="743"/>
        <v>0.12176036213616755</v>
      </c>
      <c r="BI2010" s="36">
        <f t="shared" si="744"/>
        <v>0.78366425143502405</v>
      </c>
      <c r="CM2010" s="51" t="s">
        <v>1555</v>
      </c>
      <c r="CR2010" s="78" t="s">
        <v>2038</v>
      </c>
      <c r="CS2010" s="78" t="s">
        <v>2038</v>
      </c>
    </row>
    <row r="2011" spans="1:97">
      <c r="A2011" s="20" t="s">
        <v>3590</v>
      </c>
      <c r="B2011" s="16" t="s">
        <v>5291</v>
      </c>
      <c r="C2011" s="19">
        <v>49008403</v>
      </c>
      <c r="D2011" s="19" t="s">
        <v>3782</v>
      </c>
      <c r="E2011" s="19" t="s">
        <v>1707</v>
      </c>
      <c r="F2011" s="19" t="s">
        <v>2528</v>
      </c>
      <c r="G2011" s="47"/>
      <c r="H2011" s="47" t="s">
        <v>7072</v>
      </c>
      <c r="I2011" s="47" t="s">
        <v>5444</v>
      </c>
      <c r="J2011" s="47" t="s">
        <v>5485</v>
      </c>
      <c r="K2011" s="23">
        <v>42.033380000000001</v>
      </c>
      <c r="L2011" s="23">
        <v>-109.13368</v>
      </c>
      <c r="M2011" s="61" t="s">
        <v>1751</v>
      </c>
      <c r="N2011" s="19" t="s">
        <v>1752</v>
      </c>
      <c r="P2011" s="19" t="s">
        <v>3587</v>
      </c>
      <c r="Q2011" s="55">
        <v>2171</v>
      </c>
      <c r="R2011" s="55"/>
      <c r="S2011" s="55">
        <f t="shared" si="747"/>
        <v>19</v>
      </c>
      <c r="T2011" s="19"/>
      <c r="U2011" s="55">
        <v>3395</v>
      </c>
      <c r="V2011" s="55">
        <v>3414</v>
      </c>
      <c r="W2011" s="55">
        <v>5500</v>
      </c>
      <c r="X2011" s="55"/>
      <c r="Y2011" s="51" t="s">
        <v>3798</v>
      </c>
      <c r="Z2011" s="40">
        <v>23342</v>
      </c>
      <c r="AA2011" s="52">
        <v>8</v>
      </c>
      <c r="AB2011" s="19" t="s">
        <v>3789</v>
      </c>
      <c r="AC2011" s="19">
        <v>85</v>
      </c>
      <c r="AD2011" s="19">
        <v>41</v>
      </c>
      <c r="AE2011" s="19">
        <v>25546</v>
      </c>
      <c r="AF2011" s="19">
        <v>160</v>
      </c>
      <c r="AG2011" s="19">
        <v>-3</v>
      </c>
      <c r="AH2011" s="19">
        <v>34000</v>
      </c>
      <c r="AI2011" s="19">
        <v>10004</v>
      </c>
      <c r="AJ2011" s="19"/>
      <c r="AK2011" s="19"/>
      <c r="AL2011" s="19">
        <v>70</v>
      </c>
      <c r="AM2011" s="19">
        <v>64840</v>
      </c>
      <c r="AP2011" s="17">
        <f t="shared" si="729"/>
        <v>4.2415000000000003</v>
      </c>
      <c r="AQ2011" s="17">
        <f t="shared" si="730"/>
        <v>3.3738900000000003</v>
      </c>
      <c r="AR2011" s="17">
        <f t="shared" si="728"/>
        <v>1111.251</v>
      </c>
      <c r="AS2011" s="17">
        <f t="shared" si="726"/>
        <v>4.0927999999999995</v>
      </c>
      <c r="AT2011" s="17">
        <f t="shared" si="731"/>
        <v>1122.9591899999998</v>
      </c>
      <c r="AU2011" s="5">
        <f t="shared" si="732"/>
        <v>959.14</v>
      </c>
      <c r="AV2011" s="5">
        <f t="shared" si="733"/>
        <v>163.96555999999998</v>
      </c>
      <c r="AW2011" s="5"/>
      <c r="AX2011" s="5"/>
      <c r="AY2011" s="5">
        <f t="shared" si="734"/>
        <v>1.4574</v>
      </c>
      <c r="AZ2011" s="5">
        <f t="shared" si="735"/>
        <v>1124.56296</v>
      </c>
      <c r="BA2011" s="7">
        <f t="shared" si="736"/>
        <v>-7.1357250027554472E-4</v>
      </c>
      <c r="BB2011" s="62">
        <f t="shared" si="737"/>
        <v>69903</v>
      </c>
      <c r="BC2011" s="6">
        <f t="shared" si="738"/>
        <v>3.7575235819300445E-2</v>
      </c>
      <c r="BD2011" s="32">
        <f t="shared" si="739"/>
        <v>3.7770740359674166E-3</v>
      </c>
      <c r="BE2011" s="32">
        <f t="shared" si="740"/>
        <v>3.0044635905246038E-3</v>
      </c>
      <c r="BF2011" s="35">
        <f t="shared" si="741"/>
        <v>0.99321846237350808</v>
      </c>
      <c r="BG2011" s="36">
        <f t="shared" si="742"/>
        <v>0.85290022356774053</v>
      </c>
      <c r="BH2011" s="33">
        <f t="shared" si="743"/>
        <v>0.14580380630711862</v>
      </c>
      <c r="BI2011" s="33">
        <f t="shared" si="744"/>
        <v>1.2959701251408814E-3</v>
      </c>
      <c r="CM2011" s="51" t="s">
        <v>3828</v>
      </c>
      <c r="CR2011" s="78" t="s">
        <v>2038</v>
      </c>
      <c r="CS2011" s="78" t="s">
        <v>2038</v>
      </c>
    </row>
    <row r="2012" spans="1:97">
      <c r="A2012" s="20" t="s">
        <v>3590</v>
      </c>
      <c r="B2012" s="16" t="s">
        <v>1642</v>
      </c>
      <c r="C2012" s="19">
        <v>49014231</v>
      </c>
      <c r="D2012" s="19" t="s">
        <v>3782</v>
      </c>
      <c r="E2012" s="19" t="s">
        <v>1707</v>
      </c>
      <c r="F2012" s="19" t="s">
        <v>2528</v>
      </c>
      <c r="G2012" s="47"/>
      <c r="K2012" s="23">
        <v>41.223700000000001</v>
      </c>
      <c r="L2012" s="23">
        <v>-109.536</v>
      </c>
      <c r="N2012" s="19" t="s">
        <v>3210</v>
      </c>
      <c r="P2012" s="19" t="s">
        <v>3587</v>
      </c>
      <c r="Q2012" s="55"/>
      <c r="R2012" s="55"/>
      <c r="S2012" s="55">
        <f t="shared" si="747"/>
        <v>46</v>
      </c>
      <c r="T2012" s="19"/>
      <c r="U2012" s="55">
        <v>466</v>
      </c>
      <c r="V2012" s="55">
        <v>512</v>
      </c>
      <c r="W2012" s="55"/>
      <c r="X2012" s="55"/>
      <c r="Y2012" s="51" t="s">
        <v>3798</v>
      </c>
      <c r="Z2012" s="40">
        <v>23515</v>
      </c>
      <c r="AA2012" s="52">
        <v>7.3000001907348633</v>
      </c>
      <c r="AB2012" s="19" t="s">
        <v>3789</v>
      </c>
      <c r="AC2012" s="19">
        <v>185</v>
      </c>
      <c r="AD2012" s="19">
        <v>537</v>
      </c>
      <c r="AE2012" s="19">
        <v>1154</v>
      </c>
      <c r="AF2012" s="19">
        <v>28</v>
      </c>
      <c r="AG2012" s="19">
        <v>-3</v>
      </c>
      <c r="AH2012" s="19">
        <v>860</v>
      </c>
      <c r="AI2012" s="19">
        <v>695</v>
      </c>
      <c r="AJ2012" s="19"/>
      <c r="AK2012" s="19"/>
      <c r="AL2012" s="19">
        <v>3300</v>
      </c>
      <c r="AM2012" s="19">
        <v>6406</v>
      </c>
      <c r="AP2012" s="17">
        <f t="shared" si="729"/>
        <v>9.2315000000000005</v>
      </c>
      <c r="AQ2012" s="17">
        <f t="shared" si="730"/>
        <v>44.189730000000004</v>
      </c>
      <c r="AR2012" s="17">
        <f t="shared" si="728"/>
        <v>50.198999999999998</v>
      </c>
      <c r="AS2012" s="17">
        <f t="shared" si="726"/>
        <v>0.71623999999999999</v>
      </c>
      <c r="AT2012" s="17">
        <f t="shared" si="731"/>
        <v>104.33647000000001</v>
      </c>
      <c r="AU2012" s="5">
        <f t="shared" si="732"/>
        <v>24.2606</v>
      </c>
      <c r="AV2012" s="5">
        <f t="shared" si="733"/>
        <v>11.391049999999998</v>
      </c>
      <c r="AW2012" s="5"/>
      <c r="AX2012" s="5"/>
      <c r="AY2012" s="5">
        <f t="shared" si="734"/>
        <v>68.706000000000003</v>
      </c>
      <c r="AZ2012" s="5">
        <f t="shared" si="735"/>
        <v>104.35765000000001</v>
      </c>
      <c r="BA2012" s="7">
        <f t="shared" si="736"/>
        <v>-1.0148824509287127E-4</v>
      </c>
      <c r="BB2012" s="62">
        <f t="shared" si="737"/>
        <v>6756</v>
      </c>
      <c r="BC2012" s="6">
        <f t="shared" si="738"/>
        <v>2.6591703388542776E-2</v>
      </c>
      <c r="BD2012" s="32">
        <f t="shared" si="739"/>
        <v>8.8478170672249112E-2</v>
      </c>
      <c r="BE2012" s="32">
        <f t="shared" si="740"/>
        <v>0.42353100502633451</v>
      </c>
      <c r="BF2012" s="45">
        <f t="shared" si="741"/>
        <v>0.48799082430141633</v>
      </c>
      <c r="BG2012" s="33">
        <f t="shared" si="742"/>
        <v>0.23247553006415916</v>
      </c>
      <c r="BH2012" s="33">
        <f t="shared" si="743"/>
        <v>0.10915395277682084</v>
      </c>
      <c r="BI2012" s="37">
        <f t="shared" si="744"/>
        <v>0.65837051715901995</v>
      </c>
      <c r="CM2012" s="51" t="s">
        <v>3815</v>
      </c>
      <c r="CR2012" s="78" t="s">
        <v>2038</v>
      </c>
      <c r="CS2012" s="78" t="s">
        <v>2038</v>
      </c>
    </row>
    <row r="2013" spans="1:97">
      <c r="A2013" s="20" t="s">
        <v>3590</v>
      </c>
      <c r="B2013" s="16" t="s">
        <v>5290</v>
      </c>
      <c r="C2013" s="19">
        <v>49008416</v>
      </c>
      <c r="D2013" s="19" t="s">
        <v>3782</v>
      </c>
      <c r="E2013" s="19" t="s">
        <v>1707</v>
      </c>
      <c r="F2013" s="19" t="s">
        <v>1755</v>
      </c>
      <c r="G2013" s="47"/>
      <c r="H2013" s="47" t="s">
        <v>7062</v>
      </c>
      <c r="I2013" s="47" t="s">
        <v>5443</v>
      </c>
      <c r="J2013" s="47" t="s">
        <v>5483</v>
      </c>
      <c r="K2013" s="23">
        <v>41.944369999999999</v>
      </c>
      <c r="L2013" s="23">
        <v>-109.11212999999999</v>
      </c>
      <c r="M2013" s="61" t="s">
        <v>1762</v>
      </c>
      <c r="N2013" s="19" t="s">
        <v>5585</v>
      </c>
      <c r="P2013" s="19" t="s">
        <v>3587</v>
      </c>
      <c r="Q2013" s="55"/>
      <c r="R2013" s="55"/>
      <c r="S2013" s="55">
        <f t="shared" si="747"/>
        <v>24</v>
      </c>
      <c r="T2013" s="31" t="s">
        <v>2505</v>
      </c>
      <c r="U2013" s="55">
        <v>2898</v>
      </c>
      <c r="V2013" s="55">
        <v>2922</v>
      </c>
      <c r="W2013" s="55"/>
      <c r="X2013" s="55"/>
      <c r="Y2013" s="51" t="s">
        <v>3798</v>
      </c>
      <c r="Z2013" s="40">
        <v>24847</v>
      </c>
      <c r="AA2013" s="52">
        <v>8.3999996185302734</v>
      </c>
      <c r="AB2013" s="19" t="s">
        <v>3789</v>
      </c>
      <c r="AC2013" s="19">
        <v>16</v>
      </c>
      <c r="AD2013" s="19">
        <v>7</v>
      </c>
      <c r="AE2013" s="19">
        <v>783</v>
      </c>
      <c r="AF2013" s="19">
        <v>50</v>
      </c>
      <c r="AG2013" s="19">
        <v>-3</v>
      </c>
      <c r="AH2013" s="19">
        <v>76</v>
      </c>
      <c r="AI2013" s="19">
        <v>1793</v>
      </c>
      <c r="AJ2013" s="19"/>
      <c r="AK2013" s="19"/>
      <c r="AL2013" s="19">
        <v>133</v>
      </c>
      <c r="AM2013" s="19">
        <v>2020</v>
      </c>
      <c r="AP2013" s="17">
        <f t="shared" si="729"/>
        <v>0.7984</v>
      </c>
      <c r="AQ2013" s="17">
        <f t="shared" si="730"/>
        <v>0.57603000000000004</v>
      </c>
      <c r="AR2013" s="17">
        <f t="shared" si="728"/>
        <v>34.060499999999998</v>
      </c>
      <c r="AS2013" s="17">
        <f t="shared" si="726"/>
        <v>1.2789999999999999</v>
      </c>
      <c r="AT2013" s="17">
        <f t="shared" si="731"/>
        <v>36.713929999999991</v>
      </c>
      <c r="AU2013" s="5">
        <f t="shared" si="732"/>
        <v>2.1439599999999999</v>
      </c>
      <c r="AV2013" s="5">
        <f t="shared" si="733"/>
        <v>29.387269999999997</v>
      </c>
      <c r="AW2013" s="5"/>
      <c r="AX2013" s="5"/>
      <c r="AY2013" s="5">
        <f t="shared" si="734"/>
        <v>2.7690600000000001</v>
      </c>
      <c r="AZ2013" s="5">
        <f t="shared" si="735"/>
        <v>34.300289999999997</v>
      </c>
      <c r="BA2013" s="7">
        <f t="shared" si="736"/>
        <v>3.3988122378869952E-2</v>
      </c>
      <c r="BB2013" s="62">
        <f t="shared" si="737"/>
        <v>2855</v>
      </c>
      <c r="BC2013" s="6">
        <f t="shared" si="738"/>
        <v>0.17128205128205129</v>
      </c>
      <c r="BD2013" s="32">
        <f t="shared" si="739"/>
        <v>2.1746514197744569E-2</v>
      </c>
      <c r="BE2013" s="32">
        <f t="shared" si="740"/>
        <v>1.5689685086832168E-2</v>
      </c>
      <c r="BF2013" s="35">
        <f t="shared" si="741"/>
        <v>0.96256380071542358</v>
      </c>
      <c r="BG2013" s="33">
        <f t="shared" si="742"/>
        <v>6.2505593976027604E-2</v>
      </c>
      <c r="BH2013" s="36">
        <f t="shared" si="743"/>
        <v>0.85676447633533126</v>
      </c>
      <c r="BI2013" s="33">
        <f t="shared" si="744"/>
        <v>8.0729929688641122E-2</v>
      </c>
      <c r="CM2013" s="51" t="s">
        <v>1764</v>
      </c>
      <c r="CR2013" s="78" t="s">
        <v>2042</v>
      </c>
      <c r="CS2013" s="78" t="s">
        <v>2042</v>
      </c>
    </row>
    <row r="2014" spans="1:97">
      <c r="A2014" s="16" t="s">
        <v>3590</v>
      </c>
      <c r="B2014" s="16" t="s">
        <v>451</v>
      </c>
      <c r="C2014" s="19">
        <v>49005513</v>
      </c>
      <c r="D2014" s="19" t="s">
        <v>3782</v>
      </c>
      <c r="E2014" s="19" t="s">
        <v>1831</v>
      </c>
      <c r="F2014" s="19" t="s">
        <v>4889</v>
      </c>
      <c r="G2014" s="47"/>
      <c r="H2014" s="47" t="s">
        <v>4890</v>
      </c>
      <c r="I2014" s="47" t="s">
        <v>5461</v>
      </c>
      <c r="J2014" s="47" t="s">
        <v>5467</v>
      </c>
      <c r="K2014" s="23">
        <v>41.384590000000003</v>
      </c>
      <c r="L2014" s="23">
        <v>-110.05909</v>
      </c>
      <c r="M2014" s="61" t="s">
        <v>4891</v>
      </c>
      <c r="N2014" s="19" t="s">
        <v>4975</v>
      </c>
      <c r="P2014" s="19" t="s">
        <v>2234</v>
      </c>
      <c r="Q2014" s="55"/>
      <c r="R2014" s="55"/>
      <c r="S2014" s="55">
        <f t="shared" si="747"/>
        <v>150</v>
      </c>
      <c r="T2014" s="31" t="s">
        <v>2505</v>
      </c>
      <c r="U2014" s="55">
        <v>18050</v>
      </c>
      <c r="V2014" s="55">
        <v>18200</v>
      </c>
      <c r="W2014" s="55"/>
      <c r="X2014" s="55"/>
      <c r="Y2014" s="51" t="s">
        <v>3852</v>
      </c>
      <c r="AA2014" s="52">
        <v>5.0999999046325684</v>
      </c>
      <c r="AB2014" s="19" t="s">
        <v>3789</v>
      </c>
      <c r="AC2014" s="19">
        <v>996</v>
      </c>
      <c r="AD2014" s="19">
        <v>176</v>
      </c>
      <c r="AE2014" s="19">
        <v>15110</v>
      </c>
      <c r="AF2014" s="19">
        <v>900</v>
      </c>
      <c r="AG2014" s="19">
        <v>-3</v>
      </c>
      <c r="AH2014" s="19">
        <v>24000</v>
      </c>
      <c r="AI2014" s="19">
        <v>3416</v>
      </c>
      <c r="AJ2014" s="19"/>
      <c r="AK2014" s="19"/>
      <c r="AL2014" s="19">
        <v>560</v>
      </c>
      <c r="AM2014" s="19">
        <v>43424</v>
      </c>
      <c r="AP2014" s="17">
        <f t="shared" si="729"/>
        <v>49.700400000000002</v>
      </c>
      <c r="AQ2014" s="17">
        <f t="shared" si="730"/>
        <v>14.483040000000001</v>
      </c>
      <c r="AR2014" s="17">
        <f t="shared" si="728"/>
        <v>657.28499999999997</v>
      </c>
      <c r="AS2014" s="17">
        <f t="shared" si="726"/>
        <v>23.021999999999998</v>
      </c>
      <c r="AT2014" s="17">
        <f t="shared" si="731"/>
        <v>744.49044000000004</v>
      </c>
      <c r="AU2014" s="5">
        <f t="shared" si="732"/>
        <v>677.04</v>
      </c>
      <c r="AV2014" s="5">
        <f t="shared" si="733"/>
        <v>55.988239999999998</v>
      </c>
      <c r="AW2014" s="5"/>
      <c r="AX2014" s="5"/>
      <c r="AY2014" s="5">
        <f t="shared" si="734"/>
        <v>11.6592</v>
      </c>
      <c r="AZ2014" s="5">
        <f t="shared" si="735"/>
        <v>744.68744000000004</v>
      </c>
      <c r="BA2014" s="7">
        <f t="shared" si="736"/>
        <v>-1.3228775597983144E-4</v>
      </c>
      <c r="BB2014" s="62">
        <f t="shared" si="737"/>
        <v>45155</v>
      </c>
      <c r="BC2014" s="6">
        <f t="shared" si="738"/>
        <v>1.9541877871730319E-2</v>
      </c>
      <c r="BD2014" s="32">
        <f t="shared" si="739"/>
        <v>6.6757606719570498E-2</v>
      </c>
      <c r="BE2014" s="32">
        <f t="shared" si="740"/>
        <v>1.945362790689428E-2</v>
      </c>
      <c r="BF2014" s="35">
        <f t="shared" si="741"/>
        <v>0.91378876537353515</v>
      </c>
      <c r="BG2014" s="36">
        <f t="shared" si="742"/>
        <v>0.90915995575271136</v>
      </c>
      <c r="BH2014" s="33">
        <f t="shared" si="743"/>
        <v>7.5183542776013509E-2</v>
      </c>
      <c r="BI2014" s="33">
        <f t="shared" si="744"/>
        <v>1.5656501471274981E-2</v>
      </c>
      <c r="CM2014" s="51" t="s">
        <v>4892</v>
      </c>
      <c r="CR2014" s="78" t="s">
        <v>2038</v>
      </c>
      <c r="CS2014" s="78" t="s">
        <v>2038</v>
      </c>
    </row>
    <row r="2015" spans="1:97">
      <c r="A2015" s="16" t="s">
        <v>3590</v>
      </c>
      <c r="B2015" s="16" t="s">
        <v>451</v>
      </c>
      <c r="C2015" s="19">
        <v>49008576</v>
      </c>
      <c r="D2015" s="19" t="s">
        <v>3782</v>
      </c>
      <c r="E2015" s="19" t="s">
        <v>1831</v>
      </c>
      <c r="F2015" s="19" t="s">
        <v>4889</v>
      </c>
      <c r="G2015" s="47"/>
      <c r="H2015" s="47" t="s">
        <v>4890</v>
      </c>
      <c r="I2015" s="47" t="s">
        <v>5461</v>
      </c>
      <c r="J2015" s="47" t="s">
        <v>5467</v>
      </c>
      <c r="K2015" s="23">
        <v>41.384590000000003</v>
      </c>
      <c r="L2015" s="23">
        <v>-110.05909</v>
      </c>
      <c r="M2015" s="61" t="s">
        <v>4891</v>
      </c>
      <c r="N2015" s="19" t="s">
        <v>4975</v>
      </c>
      <c r="P2015" s="19" t="s">
        <v>2234</v>
      </c>
      <c r="Q2015" s="55"/>
      <c r="R2015" s="55"/>
      <c r="S2015" s="55">
        <f t="shared" si="747"/>
        <v>150</v>
      </c>
      <c r="T2015" s="31" t="s">
        <v>2505</v>
      </c>
      <c r="U2015" s="55">
        <v>18050</v>
      </c>
      <c r="V2015" s="55">
        <v>18200</v>
      </c>
      <c r="W2015" s="55"/>
      <c r="X2015" s="55"/>
      <c r="Y2015" s="51" t="s">
        <v>3852</v>
      </c>
      <c r="Z2015" s="40">
        <v>24856</v>
      </c>
      <c r="AA2015" s="52">
        <v>5.5</v>
      </c>
      <c r="AB2015" s="19" t="s">
        <v>3789</v>
      </c>
      <c r="AC2015" s="19">
        <v>17253</v>
      </c>
      <c r="AD2015" s="19">
        <v>6542</v>
      </c>
      <c r="AE2015" s="19">
        <v>9205</v>
      </c>
      <c r="AF2015" s="19">
        <v>600</v>
      </c>
      <c r="AG2015" s="19">
        <v>-3</v>
      </c>
      <c r="AH2015" s="19">
        <v>63500</v>
      </c>
      <c r="AI2015" s="19">
        <v>1110</v>
      </c>
      <c r="AJ2015" s="19"/>
      <c r="AK2015" s="19"/>
      <c r="AL2015" s="19">
        <v>267</v>
      </c>
      <c r="AM2015" s="19">
        <v>97914</v>
      </c>
      <c r="AP2015" s="17">
        <f t="shared" si="729"/>
        <v>860.92470000000003</v>
      </c>
      <c r="AQ2015" s="17">
        <f t="shared" si="730"/>
        <v>538.34118000000001</v>
      </c>
      <c r="AR2015" s="17">
        <f t="shared" si="728"/>
        <v>400.41749999999996</v>
      </c>
      <c r="AS2015" s="17">
        <f t="shared" si="726"/>
        <v>15.347999999999999</v>
      </c>
      <c r="AT2015" s="17">
        <f t="shared" si="731"/>
        <v>1815.0313799999999</v>
      </c>
      <c r="AU2015" s="5">
        <f t="shared" si="732"/>
        <v>1791.335</v>
      </c>
      <c r="AV2015" s="5">
        <f t="shared" si="733"/>
        <v>18.192899999999998</v>
      </c>
      <c r="AW2015" s="5"/>
      <c r="AX2015" s="5"/>
      <c r="AY2015" s="5">
        <f t="shared" si="734"/>
        <v>5.5589400000000007</v>
      </c>
      <c r="AZ2015" s="5">
        <f t="shared" si="735"/>
        <v>1815.0868399999999</v>
      </c>
      <c r="BA2015" s="7">
        <f t="shared" si="736"/>
        <v>-1.5277739356940048E-5</v>
      </c>
      <c r="BB2015" s="62">
        <f t="shared" si="737"/>
        <v>98474</v>
      </c>
      <c r="BC2015" s="6">
        <f t="shared" si="738"/>
        <v>2.8514980548709698E-3</v>
      </c>
      <c r="BD2015" s="45">
        <f t="shared" si="739"/>
        <v>0.47433047686481328</v>
      </c>
      <c r="BE2015" s="32">
        <f t="shared" si="740"/>
        <v>0.29660158272304915</v>
      </c>
      <c r="BF2015" s="32">
        <f t="shared" si="741"/>
        <v>0.22906794041213766</v>
      </c>
      <c r="BG2015" s="36">
        <f t="shared" si="742"/>
        <v>0.98691421287589753</v>
      </c>
      <c r="BH2015" s="33">
        <f t="shared" si="743"/>
        <v>1.0023156798382164E-2</v>
      </c>
      <c r="BI2015" s="33">
        <f t="shared" si="744"/>
        <v>3.062630325720394E-3</v>
      </c>
      <c r="CM2015" s="51" t="s">
        <v>4976</v>
      </c>
      <c r="CR2015" s="78" t="s">
        <v>2038</v>
      </c>
      <c r="CS2015" s="78" t="s">
        <v>2038</v>
      </c>
    </row>
    <row r="2016" spans="1:97">
      <c r="A2016" s="20" t="s">
        <v>3590</v>
      </c>
      <c r="B2016" s="16" t="s">
        <v>5292</v>
      </c>
      <c r="C2016" s="19">
        <v>49124226</v>
      </c>
      <c r="D2016" s="19" t="s">
        <v>3782</v>
      </c>
      <c r="E2016" s="19" t="s">
        <v>1707</v>
      </c>
      <c r="F2016" s="19" t="s">
        <v>4889</v>
      </c>
      <c r="G2016" s="47"/>
      <c r="H2016" s="47" t="s">
        <v>7038</v>
      </c>
      <c r="I2016" s="47" t="s">
        <v>5462</v>
      </c>
      <c r="J2016" s="47" t="s">
        <v>5467</v>
      </c>
      <c r="K2016" s="23">
        <v>41.445999999999998</v>
      </c>
      <c r="L2016" s="23">
        <v>-110.023</v>
      </c>
      <c r="M2016" s="61" t="s">
        <v>2261</v>
      </c>
      <c r="N2016" s="19" t="s">
        <v>2262</v>
      </c>
      <c r="O2016" s="40">
        <v>26969</v>
      </c>
      <c r="P2016" s="19" t="s">
        <v>2234</v>
      </c>
      <c r="Q2016" s="55"/>
      <c r="R2016" s="55"/>
      <c r="S2016" s="55">
        <f t="shared" si="747"/>
        <v>153</v>
      </c>
      <c r="T2016" s="19"/>
      <c r="U2016" s="55">
        <v>17627</v>
      </c>
      <c r="V2016" s="55">
        <v>17780</v>
      </c>
      <c r="W2016" s="55"/>
      <c r="X2016" s="55"/>
      <c r="Y2016" s="51" t="s">
        <v>3798</v>
      </c>
      <c r="Z2016" s="40">
        <v>27009</v>
      </c>
      <c r="AA2016" s="52">
        <v>8.3999996185302734</v>
      </c>
      <c r="AB2016" s="19" t="s">
        <v>3789</v>
      </c>
      <c r="AC2016" s="19">
        <v>69</v>
      </c>
      <c r="AD2016" s="19">
        <v>12</v>
      </c>
      <c r="AE2016" s="19">
        <v>3206</v>
      </c>
      <c r="AF2016" s="19">
        <v>41</v>
      </c>
      <c r="AG2016" s="19">
        <v>-3</v>
      </c>
      <c r="AH2016" s="19">
        <v>4200</v>
      </c>
      <c r="AI2016" s="19">
        <v>964</v>
      </c>
      <c r="AJ2016" s="19"/>
      <c r="AK2016" s="19"/>
      <c r="AL2016" s="19">
        <v>360</v>
      </c>
      <c r="AM2016" s="19">
        <v>8459</v>
      </c>
      <c r="AO2016" s="19" t="s">
        <v>5038</v>
      </c>
      <c r="AP2016" s="17">
        <f t="shared" si="729"/>
        <v>3.4430999999999998</v>
      </c>
      <c r="AQ2016" s="17">
        <f t="shared" si="730"/>
        <v>0.98748000000000002</v>
      </c>
      <c r="AR2016" s="17">
        <f t="shared" si="728"/>
        <v>139.46099999999998</v>
      </c>
      <c r="AS2016" s="17">
        <f t="shared" si="726"/>
        <v>1.04878</v>
      </c>
      <c r="AT2016" s="17">
        <f t="shared" si="731"/>
        <v>144.94035999999997</v>
      </c>
      <c r="AU2016" s="5">
        <f t="shared" si="732"/>
        <v>118.482</v>
      </c>
      <c r="AV2016" s="5">
        <f t="shared" si="733"/>
        <v>15.799959999999999</v>
      </c>
      <c r="AW2016" s="5"/>
      <c r="AX2016" s="5"/>
      <c r="AY2016" s="5">
        <f t="shared" si="734"/>
        <v>7.4952000000000005</v>
      </c>
      <c r="AZ2016" s="5">
        <f t="shared" si="735"/>
        <v>141.77716000000001</v>
      </c>
      <c r="BA2016" s="7">
        <f t="shared" si="736"/>
        <v>1.1032461497295181E-2</v>
      </c>
      <c r="BB2016" s="62">
        <f t="shared" si="737"/>
        <v>8849</v>
      </c>
      <c r="BC2016" s="6">
        <f t="shared" si="738"/>
        <v>2.253293274786226E-2</v>
      </c>
      <c r="BD2016" s="32">
        <f t="shared" si="739"/>
        <v>2.3755288037093331E-2</v>
      </c>
      <c r="BE2016" s="32">
        <f t="shared" si="740"/>
        <v>6.8130091576976918E-3</v>
      </c>
      <c r="BF2016" s="35">
        <f t="shared" si="741"/>
        <v>0.96943170280520907</v>
      </c>
      <c r="BG2016" s="36">
        <f t="shared" si="742"/>
        <v>0.83569172918966628</v>
      </c>
      <c r="BH2016" s="33">
        <f t="shared" si="743"/>
        <v>0.11144220973251261</v>
      </c>
      <c r="BI2016" s="33">
        <f t="shared" si="744"/>
        <v>5.2866061077820999E-2</v>
      </c>
      <c r="CM2016" s="51" t="s">
        <v>2263</v>
      </c>
      <c r="CR2016" s="78" t="s">
        <v>2038</v>
      </c>
      <c r="CS2016" s="78" t="s">
        <v>2038</v>
      </c>
    </row>
    <row r="2017" spans="1:97">
      <c r="A2017" s="20" t="s">
        <v>3590</v>
      </c>
      <c r="B2017" s="16" t="s">
        <v>5293</v>
      </c>
      <c r="C2017" s="19">
        <v>49009135</v>
      </c>
      <c r="D2017" s="19" t="s">
        <v>3782</v>
      </c>
      <c r="E2017" s="19" t="s">
        <v>1707</v>
      </c>
      <c r="F2017" s="19" t="s">
        <v>5503</v>
      </c>
      <c r="G2017" s="47"/>
      <c r="H2017" s="47" t="s">
        <v>1808</v>
      </c>
      <c r="I2017" s="47" t="s">
        <v>5442</v>
      </c>
      <c r="J2017" s="47" t="s">
        <v>5485</v>
      </c>
      <c r="K2017" s="23">
        <v>41.640140000000002</v>
      </c>
      <c r="L2017" s="23">
        <v>-109.10509</v>
      </c>
      <c r="M2017" s="61" t="s">
        <v>5551</v>
      </c>
      <c r="N2017" s="19" t="s">
        <v>3223</v>
      </c>
      <c r="P2017" s="19" t="s">
        <v>2234</v>
      </c>
      <c r="Q2017" s="55">
        <v>256</v>
      </c>
      <c r="R2017" s="55">
        <v>138</v>
      </c>
      <c r="S2017" s="55">
        <f t="shared" si="747"/>
        <v>110</v>
      </c>
      <c r="T2017" s="19"/>
      <c r="U2017" s="55">
        <v>6961</v>
      </c>
      <c r="V2017" s="55">
        <v>7071</v>
      </c>
      <c r="W2017" s="55"/>
      <c r="X2017" s="55"/>
      <c r="Y2017" s="51" t="s">
        <v>3798</v>
      </c>
      <c r="Z2017" s="40">
        <v>22768</v>
      </c>
      <c r="AA2017" s="52">
        <v>6.9000000953674316</v>
      </c>
      <c r="AB2017" s="19" t="s">
        <v>3837</v>
      </c>
      <c r="AC2017" s="19">
        <v>1140</v>
      </c>
      <c r="AD2017" s="19">
        <v>156</v>
      </c>
      <c r="AE2017" s="19">
        <v>13204</v>
      </c>
      <c r="AF2017" s="19">
        <v>-3</v>
      </c>
      <c r="AG2017" s="19">
        <v>-3</v>
      </c>
      <c r="AH2017" s="19">
        <v>18000</v>
      </c>
      <c r="AI2017" s="19">
        <v>2562</v>
      </c>
      <c r="AJ2017" s="19"/>
      <c r="AK2017" s="19"/>
      <c r="AL2017" s="19">
        <v>4540</v>
      </c>
      <c r="AM2017" s="19">
        <v>38302</v>
      </c>
      <c r="AP2017" s="17">
        <f t="shared" si="729"/>
        <v>56.886000000000003</v>
      </c>
      <c r="AQ2017" s="17">
        <f t="shared" si="730"/>
        <v>12.83724</v>
      </c>
      <c r="AR2017" s="17">
        <f t="shared" si="728"/>
        <v>574.37399999999991</v>
      </c>
      <c r="AS2017" s="17">
        <f t="shared" si="726"/>
        <v>0</v>
      </c>
      <c r="AT2017" s="17">
        <f t="shared" si="731"/>
        <v>644.09723999999994</v>
      </c>
      <c r="AU2017" s="5">
        <f t="shared" si="732"/>
        <v>507.78</v>
      </c>
      <c r="AV2017" s="5">
        <f t="shared" si="733"/>
        <v>41.991179999999993</v>
      </c>
      <c r="AW2017" s="5"/>
      <c r="AX2017" s="5"/>
      <c r="AY2017" s="5">
        <f t="shared" si="734"/>
        <v>94.522800000000004</v>
      </c>
      <c r="AZ2017" s="5">
        <f t="shared" si="735"/>
        <v>644.29397999999992</v>
      </c>
      <c r="BA2017" s="7">
        <f t="shared" si="736"/>
        <v>-1.5270206513824043E-4</v>
      </c>
      <c r="BB2017" s="62">
        <f t="shared" si="737"/>
        <v>39596</v>
      </c>
      <c r="BC2017" s="6">
        <f t="shared" si="738"/>
        <v>1.6611466276412745E-2</v>
      </c>
      <c r="BD2017" s="32">
        <f t="shared" si="739"/>
        <v>8.8318962521870159E-2</v>
      </c>
      <c r="BE2017" s="32">
        <f t="shared" si="740"/>
        <v>1.9930593088708159E-2</v>
      </c>
      <c r="BF2017" s="35">
        <f t="shared" si="741"/>
        <v>0.89175044438942164</v>
      </c>
      <c r="BG2017" s="36">
        <f t="shared" si="742"/>
        <v>0.78811849212063112</v>
      </c>
      <c r="BH2017" s="33">
        <f t="shared" si="743"/>
        <v>6.5173944353787067E-2</v>
      </c>
      <c r="BI2017" s="33">
        <f t="shared" si="744"/>
        <v>0.14670756352558192</v>
      </c>
      <c r="CM2017" s="51" t="s">
        <v>1554</v>
      </c>
      <c r="CR2017" s="78" t="s">
        <v>2042</v>
      </c>
      <c r="CS2017" s="78" t="s">
        <v>2042</v>
      </c>
    </row>
    <row r="2018" spans="1:97">
      <c r="A2018" s="20" t="s">
        <v>3590</v>
      </c>
      <c r="B2018" s="16" t="s">
        <v>5293</v>
      </c>
      <c r="C2018" s="19">
        <v>49009136</v>
      </c>
      <c r="D2018" s="19" t="s">
        <v>3782</v>
      </c>
      <c r="E2018" s="19" t="s">
        <v>1707</v>
      </c>
      <c r="F2018" s="19" t="s">
        <v>5503</v>
      </c>
      <c r="G2018" s="47"/>
      <c r="H2018" s="47" t="s">
        <v>1808</v>
      </c>
      <c r="I2018" s="47" t="s">
        <v>5442</v>
      </c>
      <c r="J2018" s="47" t="s">
        <v>5485</v>
      </c>
      <c r="K2018" s="23">
        <v>41.640140000000002</v>
      </c>
      <c r="L2018" s="23">
        <v>-109.10509</v>
      </c>
      <c r="M2018" s="61" t="s">
        <v>5551</v>
      </c>
      <c r="N2018" s="19" t="s">
        <v>3223</v>
      </c>
      <c r="P2018" s="19" t="s">
        <v>2234</v>
      </c>
      <c r="Q2018" s="55">
        <v>104</v>
      </c>
      <c r="R2018" s="55"/>
      <c r="S2018" s="55">
        <f t="shared" si="747"/>
        <v>163</v>
      </c>
      <c r="T2018" s="19"/>
      <c r="U2018" s="55">
        <v>7507</v>
      </c>
      <c r="V2018" s="55">
        <v>7670</v>
      </c>
      <c r="W2018" s="55"/>
      <c r="X2018" s="55"/>
      <c r="Y2018" s="51" t="s">
        <v>3798</v>
      </c>
      <c r="Z2018" s="40">
        <v>22732</v>
      </c>
      <c r="AA2018" s="52">
        <v>7.0999999046325684</v>
      </c>
      <c r="AB2018" s="19" t="s">
        <v>3837</v>
      </c>
      <c r="AC2018" s="19">
        <v>1910</v>
      </c>
      <c r="AD2018" s="19">
        <v>363</v>
      </c>
      <c r="AE2018" s="19">
        <v>30986</v>
      </c>
      <c r="AF2018" s="19">
        <v>-3</v>
      </c>
      <c r="AG2018" s="19">
        <v>-3</v>
      </c>
      <c r="AH2018" s="19">
        <v>49000</v>
      </c>
      <c r="AI2018" s="19">
        <v>3148</v>
      </c>
      <c r="AJ2018" s="19"/>
      <c r="AK2018" s="19"/>
      <c r="AL2018" s="19">
        <v>1900</v>
      </c>
      <c r="AM2018" s="19">
        <v>85709</v>
      </c>
      <c r="AP2018" s="17">
        <f t="shared" si="729"/>
        <v>95.308999999999997</v>
      </c>
      <c r="AQ2018" s="17">
        <f t="shared" si="730"/>
        <v>29.871269999999999</v>
      </c>
      <c r="AR2018" s="17">
        <f t="shared" si="728"/>
        <v>1347.8909999999998</v>
      </c>
      <c r="AS2018" s="17">
        <f t="shared" si="726"/>
        <v>0</v>
      </c>
      <c r="AT2018" s="17">
        <f t="shared" si="731"/>
        <v>1473.0712699999999</v>
      </c>
      <c r="AU2018" s="5">
        <f t="shared" si="732"/>
        <v>1382.29</v>
      </c>
      <c r="AV2018" s="5">
        <f t="shared" si="733"/>
        <v>51.595719999999993</v>
      </c>
      <c r="AW2018" s="5"/>
      <c r="AX2018" s="5"/>
      <c r="AY2018" s="5">
        <f t="shared" si="734"/>
        <v>39.558</v>
      </c>
      <c r="AZ2018" s="5">
        <f t="shared" si="735"/>
        <v>1473.44372</v>
      </c>
      <c r="BA2018" s="7">
        <f t="shared" si="736"/>
        <v>-1.264035653183871E-4</v>
      </c>
      <c r="BB2018" s="62">
        <f t="shared" si="737"/>
        <v>87301</v>
      </c>
      <c r="BC2018" s="6">
        <f t="shared" si="738"/>
        <v>9.201780243916536E-3</v>
      </c>
      <c r="BD2018" s="32">
        <f t="shared" si="739"/>
        <v>6.4700874927796262E-2</v>
      </c>
      <c r="BE2018" s="32">
        <f t="shared" si="740"/>
        <v>2.0278224555964629E-2</v>
      </c>
      <c r="BF2018" s="35">
        <f t="shared" si="741"/>
        <v>0.91502090051623908</v>
      </c>
      <c r="BG2018" s="36">
        <f t="shared" si="742"/>
        <v>0.9381355943476416</v>
      </c>
      <c r="BH2018" s="33">
        <f t="shared" si="743"/>
        <v>3.5017095868446195E-2</v>
      </c>
      <c r="BI2018" s="33">
        <f t="shared" si="744"/>
        <v>2.6847309783912209E-2</v>
      </c>
      <c r="CM2018" s="51" t="s">
        <v>3798</v>
      </c>
      <c r="CR2018" s="78" t="s">
        <v>2042</v>
      </c>
      <c r="CS2018" s="78" t="s">
        <v>2042</v>
      </c>
    </row>
    <row r="2019" spans="1:97">
      <c r="A2019" s="20" t="s">
        <v>3590</v>
      </c>
      <c r="B2019" s="16" t="s">
        <v>326</v>
      </c>
      <c r="C2019" s="19">
        <v>49007567</v>
      </c>
      <c r="D2019" s="19" t="s">
        <v>3782</v>
      </c>
      <c r="E2019" s="19" t="s">
        <v>1707</v>
      </c>
      <c r="F2019" s="19" t="s">
        <v>3177</v>
      </c>
      <c r="G2019" s="47"/>
      <c r="H2019" s="47" t="s">
        <v>1542</v>
      </c>
      <c r="I2019" s="47" t="s">
        <v>5457</v>
      </c>
      <c r="J2019" s="47" t="s">
        <v>5481</v>
      </c>
      <c r="K2019" s="23">
        <v>41.049860000000002</v>
      </c>
      <c r="L2019" s="23">
        <v>-108.76042</v>
      </c>
      <c r="M2019" s="61" t="s">
        <v>1062</v>
      </c>
      <c r="N2019" s="19" t="s">
        <v>7110</v>
      </c>
      <c r="P2019" s="19" t="s">
        <v>1767</v>
      </c>
      <c r="Q2019" s="55"/>
      <c r="R2019" s="55">
        <v>445</v>
      </c>
      <c r="S2019" s="55">
        <f t="shared" si="747"/>
        <v>190</v>
      </c>
      <c r="T2019" s="19"/>
      <c r="U2019" s="55">
        <v>13155</v>
      </c>
      <c r="V2019" s="55">
        <v>13345</v>
      </c>
      <c r="W2019" s="55">
        <v>14871</v>
      </c>
      <c r="X2019" s="55">
        <v>6786</v>
      </c>
      <c r="Y2019" s="51" t="s">
        <v>3798</v>
      </c>
      <c r="Z2019" s="40">
        <v>23699</v>
      </c>
      <c r="AA2019" s="52">
        <v>8.5</v>
      </c>
      <c r="AB2019" s="19" t="s">
        <v>3789</v>
      </c>
      <c r="AC2019" s="19">
        <v>84</v>
      </c>
      <c r="AD2019" s="19">
        <v>51</v>
      </c>
      <c r="AE2019" s="19">
        <v>9363</v>
      </c>
      <c r="AF2019" s="19">
        <v>500</v>
      </c>
      <c r="AG2019" s="19">
        <v>-3</v>
      </c>
      <c r="AH2019" s="19">
        <v>6300</v>
      </c>
      <c r="AI2019" s="19">
        <v>3953</v>
      </c>
      <c r="AJ2019" s="19"/>
      <c r="AK2019" s="19"/>
      <c r="AL2019" s="19">
        <v>8500</v>
      </c>
      <c r="AM2019" s="19">
        <v>27036</v>
      </c>
      <c r="AP2019" s="17">
        <f t="shared" si="729"/>
        <v>4.1916000000000002</v>
      </c>
      <c r="AQ2019" s="17">
        <f t="shared" si="730"/>
        <v>4.19679</v>
      </c>
      <c r="AR2019" s="17">
        <f t="shared" si="728"/>
        <v>407.29049999999995</v>
      </c>
      <c r="AS2019" s="17">
        <f t="shared" si="726"/>
        <v>12.79</v>
      </c>
      <c r="AT2019" s="17">
        <f t="shared" si="731"/>
        <v>428.46888999999999</v>
      </c>
      <c r="AU2019" s="5">
        <f t="shared" si="732"/>
        <v>177.72299999999998</v>
      </c>
      <c r="AV2019" s="5">
        <f t="shared" si="733"/>
        <v>64.789669999999987</v>
      </c>
      <c r="AW2019" s="5"/>
      <c r="AX2019" s="5"/>
      <c r="AY2019" s="5">
        <f t="shared" si="734"/>
        <v>176.97000000000003</v>
      </c>
      <c r="AZ2019" s="5">
        <f t="shared" si="735"/>
        <v>419.48266999999998</v>
      </c>
      <c r="BA2019" s="7">
        <f t="shared" si="736"/>
        <v>1.059756290795668E-2</v>
      </c>
      <c r="BB2019" s="62">
        <f t="shared" si="737"/>
        <v>28748</v>
      </c>
      <c r="BC2019" s="6">
        <f t="shared" si="738"/>
        <v>3.0689803527893304E-2</v>
      </c>
      <c r="BD2019" s="32">
        <f t="shared" si="739"/>
        <v>9.7827405859034489E-3</v>
      </c>
      <c r="BE2019" s="32">
        <f t="shared" si="740"/>
        <v>9.7948534839950689E-3</v>
      </c>
      <c r="BF2019" s="35">
        <f t="shared" si="741"/>
        <v>0.98042240593010144</v>
      </c>
      <c r="BG2019" s="37">
        <f t="shared" si="742"/>
        <v>0.42367185276092573</v>
      </c>
      <c r="BH2019" s="33">
        <f t="shared" si="743"/>
        <v>0.15445136267488713</v>
      </c>
      <c r="BI2019" s="37">
        <f t="shared" si="744"/>
        <v>0.4218767845641872</v>
      </c>
      <c r="CM2019" s="51" t="s">
        <v>3824</v>
      </c>
      <c r="CR2019" s="78" t="s">
        <v>2038</v>
      </c>
      <c r="CS2019" s="78" t="s">
        <v>6954</v>
      </c>
    </row>
    <row r="2020" spans="1:97">
      <c r="A2020" s="20" t="s">
        <v>3591</v>
      </c>
      <c r="B2020" s="16" t="s">
        <v>6739</v>
      </c>
      <c r="D2020" s="21" t="s">
        <v>3782</v>
      </c>
      <c r="E2020" s="21" t="s">
        <v>2393</v>
      </c>
      <c r="F2020" s="4" t="s">
        <v>3713</v>
      </c>
      <c r="G2020" s="47" t="s">
        <v>3592</v>
      </c>
      <c r="H2020" s="47">
        <v>13</v>
      </c>
      <c r="I2020" s="47">
        <v>14</v>
      </c>
      <c r="J2020" s="47">
        <v>91</v>
      </c>
      <c r="K2020" s="23">
        <v>41.191079999999999</v>
      </c>
      <c r="L2020" s="23">
        <v>-107.5843</v>
      </c>
      <c r="M2020" s="61" t="s">
        <v>2766</v>
      </c>
      <c r="N2020" s="31" t="s">
        <v>3674</v>
      </c>
      <c r="P2020" s="19" t="s">
        <v>1767</v>
      </c>
      <c r="Y2020" s="63" t="s">
        <v>3788</v>
      </c>
      <c r="Z2020" s="48">
        <v>27430</v>
      </c>
      <c r="AA2020" s="19">
        <v>6.7</v>
      </c>
      <c r="AB2020" s="19" t="s">
        <v>3789</v>
      </c>
      <c r="AC2020" s="19">
        <v>488</v>
      </c>
      <c r="AD2020" s="19">
        <v>30</v>
      </c>
      <c r="AE2020" s="19">
        <v>9334</v>
      </c>
      <c r="AF2020" s="19">
        <v>332</v>
      </c>
      <c r="AH2020" s="19">
        <v>14200</v>
      </c>
      <c r="AI2020" s="19">
        <v>720</v>
      </c>
      <c r="AJ2020" s="19">
        <v>0</v>
      </c>
      <c r="AK2020" s="19">
        <v>0</v>
      </c>
      <c r="AL2020" s="19">
        <v>1400</v>
      </c>
      <c r="AM2020" s="19">
        <v>26139</v>
      </c>
      <c r="AN2020" s="49"/>
      <c r="AO2020" s="63" t="s">
        <v>3411</v>
      </c>
      <c r="AP2020" s="17">
        <f t="shared" si="729"/>
        <v>24.351199999999999</v>
      </c>
      <c r="AQ2020" s="17">
        <f t="shared" si="730"/>
        <v>2.4687000000000001</v>
      </c>
      <c r="AR2020" s="17">
        <f t="shared" si="728"/>
        <v>406.029</v>
      </c>
      <c r="AS2020" s="17">
        <f t="shared" si="726"/>
        <v>8.4925599999999992</v>
      </c>
      <c r="AT2020" s="17">
        <f t="shared" si="731"/>
        <v>441.34146000000004</v>
      </c>
      <c r="AU2020" s="5">
        <f t="shared" si="732"/>
        <v>400.58199999999999</v>
      </c>
      <c r="AV2020" s="5">
        <f t="shared" si="733"/>
        <v>11.800799999999999</v>
      </c>
      <c r="AW2020" s="5">
        <f>IF(AJ2020&gt;0,AJ2020*0.03333,0)</f>
        <v>0</v>
      </c>
      <c r="AX2020" s="5">
        <f>IF(AK2020&gt;0,AK2020*0.0588,0)</f>
        <v>0</v>
      </c>
      <c r="AY2020" s="5">
        <f t="shared" si="734"/>
        <v>29.148000000000003</v>
      </c>
      <c r="AZ2020" s="5">
        <f t="shared" si="735"/>
        <v>441.5308</v>
      </c>
      <c r="BA2020" s="7">
        <f t="shared" si="736"/>
        <v>-2.1445911099297508E-4</v>
      </c>
      <c r="BB2020" s="62">
        <f t="shared" si="737"/>
        <v>26504</v>
      </c>
      <c r="BC2020" s="6">
        <f t="shared" si="738"/>
        <v>6.9334954314913665E-3</v>
      </c>
      <c r="BD2020" s="32">
        <f t="shared" si="739"/>
        <v>5.5175419050818374E-2</v>
      </c>
      <c r="BE2020" s="32">
        <f t="shared" si="740"/>
        <v>5.5936281173311923E-3</v>
      </c>
      <c r="BF2020" s="35">
        <f t="shared" si="741"/>
        <v>0.93923095283185043</v>
      </c>
      <c r="BG2020" s="36">
        <f t="shared" si="742"/>
        <v>0.90725720606580562</v>
      </c>
      <c r="BH2020" s="33">
        <f t="shared" si="743"/>
        <v>2.6727014287564986E-2</v>
      </c>
      <c r="BI2020" s="33">
        <f t="shared" si="744"/>
        <v>6.6015779646629413E-2</v>
      </c>
      <c r="BJ2020" s="19">
        <v>0</v>
      </c>
      <c r="BK2020" s="19">
        <v>0</v>
      </c>
      <c r="BL2020" s="19">
        <v>0</v>
      </c>
      <c r="BM2020" s="19">
        <v>25284</v>
      </c>
      <c r="BN2020" s="19">
        <v>0</v>
      </c>
      <c r="BO2020" s="31"/>
      <c r="BP2020" s="19">
        <v>0</v>
      </c>
      <c r="BQ2020" s="19">
        <v>0</v>
      </c>
      <c r="BR2020" s="19">
        <v>0</v>
      </c>
      <c r="BS2020" s="19">
        <v>0</v>
      </c>
      <c r="BT2020" s="19">
        <v>0</v>
      </c>
      <c r="BU2020" s="19">
        <v>0</v>
      </c>
      <c r="BV2020" s="19">
        <v>0</v>
      </c>
      <c r="BW2020" s="19">
        <v>0</v>
      </c>
      <c r="BX2020" s="19"/>
      <c r="BY2020" s="19"/>
      <c r="BZ2020" s="19"/>
      <c r="CA2020" s="19"/>
      <c r="CB2020" s="19"/>
      <c r="CC2020" s="19"/>
      <c r="CD2020" s="19"/>
      <c r="CE2020" s="19"/>
      <c r="CF2020" s="19"/>
      <c r="CG2020" s="19"/>
      <c r="CH2020" s="19"/>
      <c r="CI2020" s="19"/>
      <c r="CJ2020" s="19"/>
      <c r="CK2020" s="19"/>
      <c r="CL2020" s="19"/>
      <c r="CM2020" s="63" t="s">
        <v>3788</v>
      </c>
      <c r="CN2020" s="63">
        <v>19750205</v>
      </c>
      <c r="CO2020" s="63"/>
      <c r="CP2020" s="66"/>
      <c r="CQ2020" s="63"/>
      <c r="CR2020" s="78" t="s">
        <v>2038</v>
      </c>
      <c r="CS2020" s="78" t="s">
        <v>6954</v>
      </c>
    </row>
    <row r="2021" spans="1:97">
      <c r="A2021" s="20" t="s">
        <v>3590</v>
      </c>
      <c r="B2021" s="16" t="s">
        <v>5294</v>
      </c>
      <c r="C2021" s="19">
        <v>49007591</v>
      </c>
      <c r="D2021" s="19" t="s">
        <v>3782</v>
      </c>
      <c r="E2021" s="19" t="s">
        <v>1707</v>
      </c>
      <c r="F2021" s="19" t="s">
        <v>5512</v>
      </c>
      <c r="G2021" s="47"/>
      <c r="H2021" s="47" t="s">
        <v>3859</v>
      </c>
      <c r="I2021" s="47" t="s">
        <v>5461</v>
      </c>
      <c r="J2021" s="47" t="s">
        <v>5485</v>
      </c>
      <c r="K2021" s="23">
        <v>41.388910000000003</v>
      </c>
      <c r="L2021" s="23">
        <v>-109.10933</v>
      </c>
      <c r="M2021" s="61" t="s">
        <v>1676</v>
      </c>
      <c r="N2021" s="19" t="s">
        <v>5014</v>
      </c>
      <c r="P2021" s="19" t="s">
        <v>1767</v>
      </c>
      <c r="Q2021" s="55">
        <v>182</v>
      </c>
      <c r="R2021" s="55"/>
      <c r="S2021" s="55">
        <f t="shared" ref="S2021:S2038" si="748">V2021-U2021</f>
        <v>113</v>
      </c>
      <c r="T2021" s="19"/>
      <c r="U2021" s="55">
        <v>3282</v>
      </c>
      <c r="V2021" s="55">
        <v>3395</v>
      </c>
      <c r="W2021" s="55"/>
      <c r="X2021" s="55"/>
      <c r="Y2021" s="51" t="s">
        <v>3798</v>
      </c>
      <c r="Z2021" s="40">
        <v>24357</v>
      </c>
      <c r="AA2021" s="52">
        <v>8.1999998092651367</v>
      </c>
      <c r="AB2021" s="19" t="s">
        <v>3789</v>
      </c>
      <c r="AC2021" s="19">
        <v>56</v>
      </c>
      <c r="AD2021" s="19">
        <v>34</v>
      </c>
      <c r="AE2021" s="19">
        <v>3042</v>
      </c>
      <c r="AF2021" s="19">
        <v>200</v>
      </c>
      <c r="AG2021" s="19">
        <v>-3</v>
      </c>
      <c r="AH2021" s="19">
        <v>3060</v>
      </c>
      <c r="AI2021" s="19">
        <v>3367</v>
      </c>
      <c r="AJ2021" s="19"/>
      <c r="AK2021" s="19"/>
      <c r="AL2021" s="19">
        <v>80</v>
      </c>
      <c r="AM2021" s="19">
        <v>8131</v>
      </c>
      <c r="AP2021" s="17">
        <f t="shared" si="729"/>
        <v>2.7944</v>
      </c>
      <c r="AQ2021" s="17">
        <f t="shared" si="730"/>
        <v>2.79786</v>
      </c>
      <c r="AR2021" s="17">
        <f t="shared" si="728"/>
        <v>132.327</v>
      </c>
      <c r="AS2021" s="17">
        <f t="shared" si="726"/>
        <v>5.1159999999999997</v>
      </c>
      <c r="AT2021" s="17">
        <f t="shared" si="731"/>
        <v>143.03525999999999</v>
      </c>
      <c r="AU2021" s="5">
        <f t="shared" si="732"/>
        <v>86.322599999999994</v>
      </c>
      <c r="AV2021" s="5">
        <f t="shared" si="733"/>
        <v>55.185129999999994</v>
      </c>
      <c r="AW2021" s="5"/>
      <c r="AX2021" s="5"/>
      <c r="AY2021" s="5">
        <f t="shared" si="734"/>
        <v>1.6656000000000002</v>
      </c>
      <c r="AZ2021" s="5">
        <f t="shared" si="735"/>
        <v>143.17332999999999</v>
      </c>
      <c r="BA2021" s="7">
        <f t="shared" si="736"/>
        <v>-4.8241039865364992E-4</v>
      </c>
      <c r="BB2021" s="62">
        <f t="shared" si="737"/>
        <v>9836</v>
      </c>
      <c r="BC2021" s="6">
        <f t="shared" si="738"/>
        <v>9.4896198586297095E-2</v>
      </c>
      <c r="BD2021" s="32">
        <f t="shared" si="739"/>
        <v>1.9536441573916812E-2</v>
      </c>
      <c r="BE2021" s="32">
        <f t="shared" si="740"/>
        <v>1.9560631413540971E-2</v>
      </c>
      <c r="BF2021" s="35">
        <f t="shared" si="741"/>
        <v>0.9609029270125421</v>
      </c>
      <c r="BG2021" s="37">
        <f t="shared" si="742"/>
        <v>0.60292374285071104</v>
      </c>
      <c r="BH2021" s="33">
        <f t="shared" si="743"/>
        <v>0.38544280558397293</v>
      </c>
      <c r="BI2021" s="33">
        <f t="shared" si="744"/>
        <v>1.1633451565315972E-2</v>
      </c>
      <c r="CM2021" s="51" t="s">
        <v>1797</v>
      </c>
      <c r="CR2021" s="78" t="s">
        <v>2042</v>
      </c>
      <c r="CS2021" s="78" t="s">
        <v>2042</v>
      </c>
    </row>
    <row r="2022" spans="1:97">
      <c r="A2022" s="20" t="s">
        <v>3590</v>
      </c>
      <c r="B2022" s="16" t="s">
        <v>5295</v>
      </c>
      <c r="C2022" s="19">
        <v>49124280</v>
      </c>
      <c r="D2022" s="19" t="s">
        <v>3782</v>
      </c>
      <c r="E2022" s="19" t="s">
        <v>1707</v>
      </c>
      <c r="F2022" s="19" t="s">
        <v>5514</v>
      </c>
      <c r="G2022" s="47"/>
      <c r="H2022" s="47" t="s">
        <v>3856</v>
      </c>
      <c r="I2022" s="47" t="s">
        <v>5463</v>
      </c>
      <c r="J2022" s="47" t="s">
        <v>5483</v>
      </c>
      <c r="K2022" s="23">
        <v>41.52243</v>
      </c>
      <c r="L2022" s="23">
        <v>-109.07741</v>
      </c>
      <c r="M2022" s="61" t="s">
        <v>2291</v>
      </c>
      <c r="N2022" s="19" t="s">
        <v>2292</v>
      </c>
      <c r="P2022" s="19" t="s">
        <v>1767</v>
      </c>
      <c r="Q2022" s="55"/>
      <c r="R2022" s="55">
        <v>419</v>
      </c>
      <c r="S2022" s="55">
        <f t="shared" si="748"/>
        <v>31</v>
      </c>
      <c r="T2022" s="19"/>
      <c r="U2022" s="55">
        <v>2301</v>
      </c>
      <c r="V2022" s="55">
        <v>2332</v>
      </c>
      <c r="W2022" s="55"/>
      <c r="X2022" s="55"/>
      <c r="Y2022" s="51" t="s">
        <v>3798</v>
      </c>
      <c r="Z2022" s="40">
        <v>26696</v>
      </c>
      <c r="AA2022" s="52">
        <v>8.6000003814697266</v>
      </c>
      <c r="AB2022" s="19" t="s">
        <v>3789</v>
      </c>
      <c r="AC2022" s="19">
        <v>39</v>
      </c>
      <c r="AD2022" s="19">
        <v>30</v>
      </c>
      <c r="AE2022" s="19">
        <v>2324</v>
      </c>
      <c r="AF2022" s="19">
        <v>24</v>
      </c>
      <c r="AG2022" s="19">
        <v>-3</v>
      </c>
      <c r="AH2022" s="19">
        <v>2260</v>
      </c>
      <c r="AI2022" s="19">
        <v>1379</v>
      </c>
      <c r="AJ2022" s="19"/>
      <c r="AK2022" s="19"/>
      <c r="AL2022" s="19">
        <v>625</v>
      </c>
      <c r="AM2022" s="19">
        <v>6185</v>
      </c>
      <c r="AO2022" s="19" t="s">
        <v>5038</v>
      </c>
      <c r="AP2022" s="17">
        <f t="shared" si="729"/>
        <v>1.9460999999999999</v>
      </c>
      <c r="AQ2022" s="17">
        <f t="shared" si="730"/>
        <v>2.4687000000000001</v>
      </c>
      <c r="AR2022" s="17">
        <f t="shared" si="728"/>
        <v>101.09399999999999</v>
      </c>
      <c r="AS2022" s="17">
        <f t="shared" si="726"/>
        <v>0.61392000000000002</v>
      </c>
      <c r="AT2022" s="17">
        <f t="shared" si="731"/>
        <v>106.12271999999999</v>
      </c>
      <c r="AU2022" s="5">
        <f t="shared" si="732"/>
        <v>63.754599999999996</v>
      </c>
      <c r="AV2022" s="5">
        <f t="shared" si="733"/>
        <v>22.601809999999997</v>
      </c>
      <c r="AW2022" s="5"/>
      <c r="AX2022" s="5"/>
      <c r="AY2022" s="5">
        <f t="shared" si="734"/>
        <v>13.012500000000001</v>
      </c>
      <c r="AZ2022" s="5">
        <f t="shared" si="735"/>
        <v>99.36891</v>
      </c>
      <c r="BA2022" s="7">
        <f t="shared" si="736"/>
        <v>3.2866594128432326E-2</v>
      </c>
      <c r="BB2022" s="62">
        <f t="shared" si="737"/>
        <v>6678</v>
      </c>
      <c r="BC2022" s="6">
        <f t="shared" si="738"/>
        <v>3.8326984373785275E-2</v>
      </c>
      <c r="BD2022" s="32">
        <f t="shared" si="739"/>
        <v>1.8338203167050374E-2</v>
      </c>
      <c r="BE2022" s="32">
        <f t="shared" si="740"/>
        <v>2.3262690590667112E-2</v>
      </c>
      <c r="BF2022" s="35">
        <f t="shared" si="741"/>
        <v>0.95839910624228253</v>
      </c>
      <c r="BG2022" s="37">
        <f t="shared" si="742"/>
        <v>0.64159504215151397</v>
      </c>
      <c r="BH2022" s="33">
        <f t="shared" si="743"/>
        <v>0.22745353652364705</v>
      </c>
      <c r="BI2022" s="33">
        <f t="shared" si="744"/>
        <v>0.13095142132483895</v>
      </c>
      <c r="CM2022" s="51" t="s">
        <v>4437</v>
      </c>
      <c r="CR2022" s="78" t="s">
        <v>2042</v>
      </c>
      <c r="CS2022" s="78" t="s">
        <v>2042</v>
      </c>
    </row>
    <row r="2023" spans="1:97">
      <c r="A2023" s="20" t="s">
        <v>3590</v>
      </c>
      <c r="B2023" s="16" t="s">
        <v>5295</v>
      </c>
      <c r="C2023" s="19">
        <v>49124683</v>
      </c>
      <c r="D2023" s="19" t="s">
        <v>3782</v>
      </c>
      <c r="E2023" s="19" t="s">
        <v>1707</v>
      </c>
      <c r="F2023" s="19" t="s">
        <v>5514</v>
      </c>
      <c r="G2023" s="47"/>
      <c r="H2023" s="47" t="s">
        <v>3856</v>
      </c>
      <c r="I2023" s="47" t="s">
        <v>5463</v>
      </c>
      <c r="J2023" s="47" t="s">
        <v>5483</v>
      </c>
      <c r="K2023" s="23">
        <v>41.52243</v>
      </c>
      <c r="L2023" s="23">
        <v>-109.07741</v>
      </c>
      <c r="M2023" s="61" t="s">
        <v>2291</v>
      </c>
      <c r="N2023" s="19" t="s">
        <v>2307</v>
      </c>
      <c r="P2023" s="19" t="s">
        <v>1767</v>
      </c>
      <c r="Q2023" s="55">
        <v>419</v>
      </c>
      <c r="R2023" s="55"/>
      <c r="S2023" s="55">
        <f t="shared" si="748"/>
        <v>10</v>
      </c>
      <c r="T2023" s="31" t="s">
        <v>2505</v>
      </c>
      <c r="U2023" s="55">
        <v>2751</v>
      </c>
      <c r="V2023" s="55">
        <v>2761</v>
      </c>
      <c r="W2023" s="55"/>
      <c r="X2023" s="55"/>
      <c r="Y2023" s="51" t="s">
        <v>3798</v>
      </c>
      <c r="Z2023" s="40">
        <v>26696</v>
      </c>
      <c r="AA2023" s="52">
        <v>8.6000003814697266</v>
      </c>
      <c r="AB2023" s="19" t="s">
        <v>3789</v>
      </c>
      <c r="AC2023" s="19">
        <v>39</v>
      </c>
      <c r="AD2023" s="19">
        <v>24</v>
      </c>
      <c r="AE2023" s="19">
        <v>4667</v>
      </c>
      <c r="AF2023" s="19">
        <v>53</v>
      </c>
      <c r="AG2023" s="19">
        <v>-3</v>
      </c>
      <c r="AH2023" s="19">
        <v>3650</v>
      </c>
      <c r="AI2023" s="19">
        <v>5771</v>
      </c>
      <c r="AJ2023" s="19"/>
      <c r="AK2023" s="19"/>
      <c r="AL2023" s="19">
        <v>132</v>
      </c>
      <c r="AM2023" s="19">
        <v>11647</v>
      </c>
      <c r="AO2023" s="19" t="s">
        <v>5038</v>
      </c>
      <c r="AP2023" s="17">
        <f t="shared" si="729"/>
        <v>1.9460999999999999</v>
      </c>
      <c r="AQ2023" s="17">
        <f t="shared" si="730"/>
        <v>1.97496</v>
      </c>
      <c r="AR2023" s="17">
        <f t="shared" si="728"/>
        <v>203.0145</v>
      </c>
      <c r="AS2023" s="17">
        <f t="shared" si="726"/>
        <v>1.3557399999999999</v>
      </c>
      <c r="AT2023" s="17">
        <f t="shared" si="731"/>
        <v>208.29130000000001</v>
      </c>
      <c r="AU2023" s="5">
        <f t="shared" si="732"/>
        <v>102.9665</v>
      </c>
      <c r="AV2023" s="5">
        <f t="shared" si="733"/>
        <v>94.58668999999999</v>
      </c>
      <c r="AW2023" s="5"/>
      <c r="AX2023" s="5"/>
      <c r="AY2023" s="5">
        <f t="shared" si="734"/>
        <v>2.74824</v>
      </c>
      <c r="AZ2023" s="5">
        <f t="shared" si="735"/>
        <v>200.30142999999998</v>
      </c>
      <c r="BA2023" s="7">
        <f t="shared" si="736"/>
        <v>1.9554606368057566E-2</v>
      </c>
      <c r="BB2023" s="62">
        <f t="shared" si="737"/>
        <v>14333</v>
      </c>
      <c r="BC2023" s="6">
        <f t="shared" si="738"/>
        <v>0.10338722093918398</v>
      </c>
      <c r="BD2023" s="32">
        <f t="shared" si="739"/>
        <v>9.343165076985932E-3</v>
      </c>
      <c r="BE2023" s="32">
        <f t="shared" si="740"/>
        <v>9.4817210320354232E-3</v>
      </c>
      <c r="BF2023" s="35">
        <f t="shared" si="741"/>
        <v>0.98117511389097856</v>
      </c>
      <c r="BG2023" s="37">
        <f t="shared" si="742"/>
        <v>0.51405773788035369</v>
      </c>
      <c r="BH2023" s="33">
        <f t="shared" si="743"/>
        <v>0.47222174100304726</v>
      </c>
      <c r="BI2023" s="33">
        <f t="shared" si="744"/>
        <v>1.3720521116599119E-2</v>
      </c>
      <c r="CM2023" s="51" t="s">
        <v>2308</v>
      </c>
      <c r="CR2023" s="78" t="s">
        <v>2042</v>
      </c>
      <c r="CS2023" s="78" t="s">
        <v>2042</v>
      </c>
    </row>
    <row r="2024" spans="1:97">
      <c r="A2024" s="20" t="s">
        <v>3590</v>
      </c>
      <c r="B2024" s="16" t="s">
        <v>5296</v>
      </c>
      <c r="C2024" s="19">
        <v>49009132</v>
      </c>
      <c r="D2024" s="19" t="s">
        <v>3782</v>
      </c>
      <c r="E2024" s="19" t="s">
        <v>1707</v>
      </c>
      <c r="F2024" s="4" t="s">
        <v>2386</v>
      </c>
      <c r="G2024" s="47"/>
      <c r="H2024" s="47" t="s">
        <v>7062</v>
      </c>
      <c r="I2024" s="47" t="s">
        <v>5442</v>
      </c>
      <c r="J2024" s="47" t="s">
        <v>5483</v>
      </c>
      <c r="K2024" s="23">
        <v>41.591230000000003</v>
      </c>
      <c r="L2024" s="23">
        <v>-109.07643</v>
      </c>
      <c r="M2024" s="61" t="s">
        <v>5550</v>
      </c>
      <c r="N2024" s="19" t="s">
        <v>2387</v>
      </c>
      <c r="P2024" s="19" t="s">
        <v>1767</v>
      </c>
      <c r="Q2024" s="55">
        <v>401</v>
      </c>
      <c r="R2024" s="55">
        <v>257</v>
      </c>
      <c r="S2024" s="55">
        <f t="shared" si="748"/>
        <v>25</v>
      </c>
      <c r="T2024" s="19"/>
      <c r="U2024" s="55">
        <v>3825</v>
      </c>
      <c r="V2024" s="55">
        <v>3850</v>
      </c>
      <c r="W2024" s="55"/>
      <c r="X2024" s="55"/>
      <c r="Y2024" s="51" t="s">
        <v>3798</v>
      </c>
      <c r="Z2024" s="40">
        <v>20363</v>
      </c>
      <c r="AA2024" s="52">
        <v>7.0999999046325684</v>
      </c>
      <c r="AB2024" s="19" t="s">
        <v>3837</v>
      </c>
      <c r="AC2024" s="19">
        <v>447</v>
      </c>
      <c r="AD2024" s="19">
        <v>228</v>
      </c>
      <c r="AE2024" s="19">
        <v>12429</v>
      </c>
      <c r="AF2024" s="19">
        <v>-3</v>
      </c>
      <c r="AG2024" s="19">
        <v>-3</v>
      </c>
      <c r="AH2024" s="19">
        <v>16800</v>
      </c>
      <c r="AI2024" s="19">
        <v>1160</v>
      </c>
      <c r="AJ2024" s="19"/>
      <c r="AK2024" s="19"/>
      <c r="AL2024" s="19">
        <v>4275</v>
      </c>
      <c r="AM2024" s="19">
        <v>34750</v>
      </c>
      <c r="AP2024" s="17">
        <f t="shared" si="729"/>
        <v>22.305299999999999</v>
      </c>
      <c r="AQ2024" s="17">
        <f t="shared" si="730"/>
        <v>18.762119999999999</v>
      </c>
      <c r="AR2024" s="17">
        <f t="shared" si="728"/>
        <v>540.66149999999993</v>
      </c>
      <c r="AS2024" s="17">
        <f t="shared" ref="AS2024:AS2087" si="749">IF(AF2024&gt;0,AF2024*0.02558,0)</f>
        <v>0</v>
      </c>
      <c r="AT2024" s="17">
        <f t="shared" si="731"/>
        <v>581.7289199999999</v>
      </c>
      <c r="AU2024" s="5">
        <f t="shared" si="732"/>
        <v>473.928</v>
      </c>
      <c r="AV2024" s="5">
        <f t="shared" si="733"/>
        <v>19.0124</v>
      </c>
      <c r="AW2024" s="5"/>
      <c r="AX2024" s="5"/>
      <c r="AY2024" s="5">
        <f t="shared" si="734"/>
        <v>89.005500000000012</v>
      </c>
      <c r="AZ2024" s="5">
        <f t="shared" si="735"/>
        <v>581.94590000000005</v>
      </c>
      <c r="BA2024" s="7">
        <f t="shared" si="736"/>
        <v>-1.864610252545885E-4</v>
      </c>
      <c r="BB2024" s="62">
        <f t="shared" si="737"/>
        <v>35333</v>
      </c>
      <c r="BC2024" s="6">
        <f t="shared" si="738"/>
        <v>8.3187078178730937E-3</v>
      </c>
      <c r="BD2024" s="32">
        <f t="shared" si="739"/>
        <v>3.8343116928070214E-2</v>
      </c>
      <c r="BE2024" s="32">
        <f t="shared" si="740"/>
        <v>3.2252341863973348E-2</v>
      </c>
      <c r="BF2024" s="35">
        <f t="shared" si="741"/>
        <v>0.92940454120795646</v>
      </c>
      <c r="BG2024" s="36">
        <f t="shared" si="742"/>
        <v>0.81438497977217461</v>
      </c>
      <c r="BH2024" s="33">
        <f t="shared" si="743"/>
        <v>3.2670390838736039E-2</v>
      </c>
      <c r="BI2024" s="33">
        <f t="shared" si="744"/>
        <v>0.15294462938908926</v>
      </c>
      <c r="CM2024" s="51" t="s">
        <v>2452</v>
      </c>
      <c r="CR2024" s="78" t="s">
        <v>2042</v>
      </c>
      <c r="CS2024" s="78" t="s">
        <v>2042</v>
      </c>
    </row>
    <row r="2025" spans="1:97">
      <c r="A2025" s="20" t="s">
        <v>3590</v>
      </c>
      <c r="B2025" s="16" t="s">
        <v>338</v>
      </c>
      <c r="C2025" s="19">
        <v>49124677</v>
      </c>
      <c r="D2025" s="19" t="s">
        <v>3782</v>
      </c>
      <c r="E2025" s="19" t="s">
        <v>1707</v>
      </c>
      <c r="F2025" s="19" t="s">
        <v>5503</v>
      </c>
      <c r="G2025" s="47"/>
      <c r="H2025" s="47" t="s">
        <v>1542</v>
      </c>
      <c r="I2025" s="47" t="s">
        <v>5442</v>
      </c>
      <c r="J2025" s="47" t="s">
        <v>5485</v>
      </c>
      <c r="K2025" s="23">
        <v>41.655479999999997</v>
      </c>
      <c r="L2025" s="23">
        <v>-109.10562</v>
      </c>
      <c r="M2025" s="61" t="s">
        <v>2300</v>
      </c>
      <c r="N2025" s="19" t="s">
        <v>2301</v>
      </c>
      <c r="P2025" s="19" t="s">
        <v>1767</v>
      </c>
      <c r="Q2025" s="55"/>
      <c r="R2025" s="55"/>
      <c r="S2025" s="55">
        <f t="shared" si="748"/>
        <v>12</v>
      </c>
      <c r="T2025" s="31" t="s">
        <v>2505</v>
      </c>
      <c r="U2025" s="55">
        <v>3661</v>
      </c>
      <c r="V2025" s="55">
        <v>3673</v>
      </c>
      <c r="W2025" s="55"/>
      <c r="X2025" s="55"/>
      <c r="Y2025" s="51" t="s">
        <v>3798</v>
      </c>
      <c r="Z2025" s="40">
        <v>26410</v>
      </c>
      <c r="AA2025" s="52">
        <v>8.1999998092651367</v>
      </c>
      <c r="AB2025" s="19" t="s">
        <v>3789</v>
      </c>
      <c r="AC2025" s="19">
        <v>9</v>
      </c>
      <c r="AD2025" s="19">
        <v>5</v>
      </c>
      <c r="AE2025" s="19">
        <v>777</v>
      </c>
      <c r="AF2025" s="19">
        <v>15</v>
      </c>
      <c r="AG2025" s="19">
        <v>-3</v>
      </c>
      <c r="AH2025" s="19">
        <v>340</v>
      </c>
      <c r="AI2025" s="19">
        <v>695</v>
      </c>
      <c r="AJ2025" s="19"/>
      <c r="AK2025" s="19"/>
      <c r="AL2025" s="19">
        <v>675</v>
      </c>
      <c r="AM2025" s="19">
        <v>2163</v>
      </c>
      <c r="AO2025" s="19" t="s">
        <v>5038</v>
      </c>
      <c r="AP2025" s="17">
        <f t="shared" si="729"/>
        <v>0.4491</v>
      </c>
      <c r="AQ2025" s="17">
        <f t="shared" si="730"/>
        <v>0.41144999999999998</v>
      </c>
      <c r="AR2025" s="17">
        <f t="shared" si="728"/>
        <v>33.799499999999995</v>
      </c>
      <c r="AS2025" s="17">
        <f t="shared" si="749"/>
        <v>0.38369999999999999</v>
      </c>
      <c r="AT2025" s="17">
        <f t="shared" si="731"/>
        <v>35.043749999999996</v>
      </c>
      <c r="AU2025" s="5">
        <f t="shared" si="732"/>
        <v>9.5914000000000001</v>
      </c>
      <c r="AV2025" s="5">
        <f t="shared" si="733"/>
        <v>11.391049999999998</v>
      </c>
      <c r="AW2025" s="5"/>
      <c r="AX2025" s="5"/>
      <c r="AY2025" s="5">
        <f t="shared" si="734"/>
        <v>14.053500000000001</v>
      </c>
      <c r="AZ2025" s="5">
        <f t="shared" si="735"/>
        <v>35.03595</v>
      </c>
      <c r="BA2025" s="7">
        <f t="shared" si="736"/>
        <v>1.1130184632634032E-4</v>
      </c>
      <c r="BB2025" s="62">
        <f t="shared" si="737"/>
        <v>2513</v>
      </c>
      <c r="BC2025" s="6">
        <f t="shared" si="738"/>
        <v>7.4850299401197598E-2</v>
      </c>
      <c r="BD2025" s="32">
        <f t="shared" si="739"/>
        <v>1.2815409309791333E-2</v>
      </c>
      <c r="BE2025" s="32">
        <f t="shared" si="740"/>
        <v>1.1741037988229E-2</v>
      </c>
      <c r="BF2025" s="35">
        <f t="shared" si="741"/>
        <v>0.97544355270197958</v>
      </c>
      <c r="BG2025" s="33">
        <f t="shared" si="742"/>
        <v>0.27375881059311935</v>
      </c>
      <c r="BH2025" s="33">
        <f t="shared" si="743"/>
        <v>0.32512462199540754</v>
      </c>
      <c r="BI2025" s="37">
        <f t="shared" si="744"/>
        <v>0.40111656741147311</v>
      </c>
      <c r="CM2025" s="51" t="s">
        <v>2302</v>
      </c>
      <c r="CR2025" s="78" t="s">
        <v>2042</v>
      </c>
      <c r="CS2025" s="78" t="s">
        <v>2042</v>
      </c>
    </row>
    <row r="2026" spans="1:97">
      <c r="A2026" s="20" t="s">
        <v>3590</v>
      </c>
      <c r="B2026" s="16" t="s">
        <v>5297</v>
      </c>
      <c r="C2026" s="19">
        <v>49011710</v>
      </c>
      <c r="D2026" s="19" t="s">
        <v>3782</v>
      </c>
      <c r="E2026" s="19" t="s">
        <v>1707</v>
      </c>
      <c r="F2026" s="19" t="s">
        <v>5503</v>
      </c>
      <c r="G2026" s="47"/>
      <c r="H2026" s="47" t="s">
        <v>3844</v>
      </c>
      <c r="I2026" s="47" t="s">
        <v>5442</v>
      </c>
      <c r="J2026" s="47" t="s">
        <v>5485</v>
      </c>
      <c r="K2026" s="23">
        <v>41.635080000000002</v>
      </c>
      <c r="L2026" s="23">
        <v>-109.09244</v>
      </c>
      <c r="M2026" s="61" t="s">
        <v>3183</v>
      </c>
      <c r="N2026" s="19" t="s">
        <v>2524</v>
      </c>
      <c r="P2026" s="19" t="s">
        <v>1767</v>
      </c>
      <c r="Q2026" s="55">
        <v>166</v>
      </c>
      <c r="R2026" s="55">
        <v>149</v>
      </c>
      <c r="S2026" s="55">
        <f t="shared" si="748"/>
        <v>62</v>
      </c>
      <c r="T2026" s="19"/>
      <c r="U2026" s="55">
        <v>3563</v>
      </c>
      <c r="V2026" s="55">
        <v>3625</v>
      </c>
      <c r="W2026" s="55"/>
      <c r="X2026" s="55"/>
      <c r="Y2026" s="51" t="s">
        <v>3798</v>
      </c>
      <c r="Z2026" s="40">
        <v>15772</v>
      </c>
      <c r="AB2026" s="19" t="s">
        <v>3789</v>
      </c>
      <c r="AC2026" s="19">
        <v>92</v>
      </c>
      <c r="AD2026" s="19">
        <v>48</v>
      </c>
      <c r="AE2026" s="19">
        <v>3770</v>
      </c>
      <c r="AF2026" s="19">
        <v>-3</v>
      </c>
      <c r="AG2026" s="19">
        <v>-3</v>
      </c>
      <c r="AH2026" s="19">
        <v>4606</v>
      </c>
      <c r="AI2026" s="19">
        <v>1460</v>
      </c>
      <c r="AJ2026" s="19"/>
      <c r="AK2026" s="19"/>
      <c r="AL2026" s="19">
        <v>899</v>
      </c>
      <c r="AM2026" s="19">
        <v>10875</v>
      </c>
      <c r="AP2026" s="17">
        <f t="shared" si="729"/>
        <v>4.5907999999999998</v>
      </c>
      <c r="AQ2026" s="17">
        <f t="shared" si="730"/>
        <v>3.9499200000000001</v>
      </c>
      <c r="AR2026" s="17">
        <f t="shared" si="728"/>
        <v>163.99499999999998</v>
      </c>
      <c r="AS2026" s="17">
        <f t="shared" si="749"/>
        <v>0</v>
      </c>
      <c r="AT2026" s="17">
        <f t="shared" si="731"/>
        <v>172.53571999999997</v>
      </c>
      <c r="AU2026" s="5">
        <f t="shared" si="732"/>
        <v>129.93526</v>
      </c>
      <c r="AV2026" s="5">
        <f t="shared" si="733"/>
        <v>23.929399999999998</v>
      </c>
      <c r="AW2026" s="5"/>
      <c r="AX2026" s="5"/>
      <c r="AY2026" s="5">
        <f t="shared" si="734"/>
        <v>18.717180000000003</v>
      </c>
      <c r="AZ2026" s="5">
        <f t="shared" si="735"/>
        <v>172.58184</v>
      </c>
      <c r="BA2026" s="7">
        <f t="shared" si="736"/>
        <v>-1.3363562259779063E-4</v>
      </c>
      <c r="BB2026" s="62">
        <f t="shared" si="737"/>
        <v>10869</v>
      </c>
      <c r="BC2026" s="6">
        <f t="shared" si="738"/>
        <v>-2.7593818984547461E-4</v>
      </c>
      <c r="BD2026" s="32">
        <f t="shared" si="739"/>
        <v>2.6607823585747929E-2</v>
      </c>
      <c r="BE2026" s="32">
        <f t="shared" si="740"/>
        <v>2.2893346374884001E-2</v>
      </c>
      <c r="BF2026" s="35">
        <f t="shared" si="741"/>
        <v>0.95049883003936808</v>
      </c>
      <c r="BG2026" s="36">
        <f t="shared" si="742"/>
        <v>0.75289068652877966</v>
      </c>
      <c r="BH2026" s="33">
        <f t="shared" si="743"/>
        <v>0.13865537648688875</v>
      </c>
      <c r="BI2026" s="33">
        <f t="shared" si="744"/>
        <v>0.10845393698433162</v>
      </c>
      <c r="CM2026" s="51" t="s">
        <v>5042</v>
      </c>
      <c r="CR2026" s="78" t="s">
        <v>2042</v>
      </c>
      <c r="CS2026" s="78" t="s">
        <v>2042</v>
      </c>
    </row>
    <row r="2027" spans="1:97">
      <c r="A2027" s="20" t="s">
        <v>3590</v>
      </c>
      <c r="B2027" s="16" t="s">
        <v>477</v>
      </c>
      <c r="C2027" s="19">
        <v>49124261</v>
      </c>
      <c r="D2027" s="19" t="s">
        <v>3782</v>
      </c>
      <c r="E2027" s="19" t="s">
        <v>1707</v>
      </c>
      <c r="F2027" s="19" t="s">
        <v>2284</v>
      </c>
      <c r="G2027" s="47"/>
      <c r="H2027" s="47" t="s">
        <v>3800</v>
      </c>
      <c r="I2027" s="47" t="s">
        <v>5447</v>
      </c>
      <c r="J2027" s="47" t="s">
        <v>5481</v>
      </c>
      <c r="K2027" s="23">
        <v>41.727620000000002</v>
      </c>
      <c r="L2027" s="23">
        <v>-108.80559</v>
      </c>
      <c r="M2027" s="61" t="s">
        <v>2285</v>
      </c>
      <c r="N2027" s="19" t="s">
        <v>2286</v>
      </c>
      <c r="P2027" s="19" t="s">
        <v>1767</v>
      </c>
      <c r="Q2027" s="55"/>
      <c r="R2027" s="55"/>
      <c r="S2027" s="55">
        <f t="shared" si="748"/>
        <v>55</v>
      </c>
      <c r="T2027" s="19"/>
      <c r="U2027" s="55">
        <v>8510</v>
      </c>
      <c r="V2027" s="55">
        <v>8565</v>
      </c>
      <c r="W2027" s="55"/>
      <c r="X2027" s="55"/>
      <c r="Y2027" s="51" t="s">
        <v>3798</v>
      </c>
      <c r="Z2027" s="40">
        <v>26892</v>
      </c>
      <c r="AA2027" s="52">
        <v>7.9000000953674316</v>
      </c>
      <c r="AB2027" s="19" t="s">
        <v>3789</v>
      </c>
      <c r="AC2027" s="19">
        <v>83</v>
      </c>
      <c r="AD2027" s="19">
        <v>18</v>
      </c>
      <c r="AE2027" s="19">
        <v>8446</v>
      </c>
      <c r="AF2027" s="19">
        <v>94</v>
      </c>
      <c r="AG2027" s="19">
        <v>-3</v>
      </c>
      <c r="AH2027" s="19">
        <v>12100</v>
      </c>
      <c r="AI2027" s="19">
        <v>1574</v>
      </c>
      <c r="AJ2027" s="19"/>
      <c r="AK2027" s="19"/>
      <c r="AL2027" s="19">
        <v>405</v>
      </c>
      <c r="AM2027" s="19">
        <v>21921</v>
      </c>
      <c r="AO2027" s="19" t="s">
        <v>5038</v>
      </c>
      <c r="AP2027" s="17">
        <f t="shared" si="729"/>
        <v>4.1417000000000002</v>
      </c>
      <c r="AQ2027" s="17">
        <f t="shared" si="730"/>
        <v>1.48122</v>
      </c>
      <c r="AR2027" s="17">
        <f t="shared" si="728"/>
        <v>367.40099999999995</v>
      </c>
      <c r="AS2027" s="17">
        <f t="shared" si="749"/>
        <v>2.4045199999999998</v>
      </c>
      <c r="AT2027" s="17">
        <f t="shared" si="731"/>
        <v>375.42843999999997</v>
      </c>
      <c r="AU2027" s="5">
        <f t="shared" si="732"/>
        <v>341.34100000000001</v>
      </c>
      <c r="AV2027" s="5">
        <f t="shared" si="733"/>
        <v>25.797859999999996</v>
      </c>
      <c r="AW2027" s="5"/>
      <c r="AX2027" s="5"/>
      <c r="AY2027" s="5">
        <f t="shared" si="734"/>
        <v>8.4321000000000002</v>
      </c>
      <c r="AZ2027" s="5">
        <f t="shared" si="735"/>
        <v>375.57096000000001</v>
      </c>
      <c r="BA2027" s="7">
        <f t="shared" si="736"/>
        <v>-1.8977378677006572E-4</v>
      </c>
      <c r="BB2027" s="62">
        <f t="shared" si="737"/>
        <v>22717</v>
      </c>
      <c r="BC2027" s="6">
        <f t="shared" si="738"/>
        <v>1.7832340158609256E-2</v>
      </c>
      <c r="BD2027" s="32">
        <f t="shared" si="739"/>
        <v>1.1031929280584073E-2</v>
      </c>
      <c r="BE2027" s="32">
        <f t="shared" si="740"/>
        <v>3.9454123400986885E-3</v>
      </c>
      <c r="BF2027" s="35">
        <f t="shared" si="741"/>
        <v>0.98502265837931713</v>
      </c>
      <c r="BG2027" s="36">
        <f t="shared" si="742"/>
        <v>0.90885887449870995</v>
      </c>
      <c r="BH2027" s="33">
        <f t="shared" si="743"/>
        <v>6.8689709129800658E-2</v>
      </c>
      <c r="BI2027" s="33">
        <f t="shared" si="744"/>
        <v>2.2451416371489424E-2</v>
      </c>
      <c r="CM2027" s="51" t="s">
        <v>5085</v>
      </c>
      <c r="CR2027" s="78" t="s">
        <v>2042</v>
      </c>
      <c r="CS2027" s="78" t="s">
        <v>2042</v>
      </c>
    </row>
    <row r="2028" spans="1:97">
      <c r="A2028" s="20" t="s">
        <v>3590</v>
      </c>
      <c r="B2028" s="16" t="s">
        <v>428</v>
      </c>
      <c r="C2028" s="19">
        <v>49008654</v>
      </c>
      <c r="D2028" s="19" t="s">
        <v>3782</v>
      </c>
      <c r="E2028" s="19" t="s">
        <v>1707</v>
      </c>
      <c r="F2028" s="19" t="s">
        <v>5503</v>
      </c>
      <c r="G2028" s="47"/>
      <c r="H2028" s="47" t="s">
        <v>5226</v>
      </c>
      <c r="I2028" s="47" t="s">
        <v>5447</v>
      </c>
      <c r="J2028" s="47" t="s">
        <v>5483</v>
      </c>
      <c r="K2028" s="23">
        <v>41.720860000000002</v>
      </c>
      <c r="L2028" s="23">
        <v>-109.07689000000001</v>
      </c>
      <c r="M2028" s="61" t="s">
        <v>5506</v>
      </c>
      <c r="N2028" s="19" t="s">
        <v>5507</v>
      </c>
      <c r="P2028" s="19" t="s">
        <v>1767</v>
      </c>
      <c r="Q2028" s="55"/>
      <c r="R2028" s="55">
        <v>0</v>
      </c>
      <c r="S2028" s="55">
        <f t="shared" si="748"/>
        <v>37</v>
      </c>
      <c r="T2028" s="19"/>
      <c r="U2028" s="55">
        <v>4127</v>
      </c>
      <c r="V2028" s="55">
        <v>4164</v>
      </c>
      <c r="W2028" s="55"/>
      <c r="X2028" s="55"/>
      <c r="Y2028" s="51" t="s">
        <v>3798</v>
      </c>
      <c r="Z2028" s="40">
        <v>26254</v>
      </c>
      <c r="AA2028" s="52">
        <v>8.6000003814697266</v>
      </c>
      <c r="AB2028" s="19" t="s">
        <v>3789</v>
      </c>
      <c r="AC2028" s="19">
        <v>57</v>
      </c>
      <c r="AD2028" s="19">
        <v>13</v>
      </c>
      <c r="AE2028" s="19">
        <v>1343</v>
      </c>
      <c r="AF2028" s="19">
        <v>17</v>
      </c>
      <c r="AG2028" s="19">
        <v>-3</v>
      </c>
      <c r="AH2028" s="19">
        <v>1460</v>
      </c>
      <c r="AI2028" s="19">
        <v>293</v>
      </c>
      <c r="AJ2028" s="19"/>
      <c r="AK2028" s="19"/>
      <c r="AL2028" s="19">
        <v>807</v>
      </c>
      <c r="AM2028" s="19">
        <v>3841</v>
      </c>
      <c r="AP2028" s="17">
        <f t="shared" si="729"/>
        <v>2.8443000000000001</v>
      </c>
      <c r="AQ2028" s="17">
        <f t="shared" si="730"/>
        <v>1.0697700000000001</v>
      </c>
      <c r="AR2028" s="17">
        <f t="shared" si="728"/>
        <v>58.420499999999997</v>
      </c>
      <c r="AS2028" s="17">
        <f t="shared" si="749"/>
        <v>0.43485999999999997</v>
      </c>
      <c r="AT2028" s="17">
        <f t="shared" si="731"/>
        <v>62.76943</v>
      </c>
      <c r="AU2028" s="5">
        <f t="shared" si="732"/>
        <v>41.186599999999999</v>
      </c>
      <c r="AV2028" s="5">
        <f t="shared" si="733"/>
        <v>4.8022699999999992</v>
      </c>
      <c r="AW2028" s="5"/>
      <c r="AX2028" s="5"/>
      <c r="AY2028" s="5">
        <f t="shared" si="734"/>
        <v>16.801740000000002</v>
      </c>
      <c r="AZ2028" s="5">
        <f t="shared" si="735"/>
        <v>62.790610000000001</v>
      </c>
      <c r="BA2028" s="7">
        <f t="shared" si="736"/>
        <v>-1.6868424062306038E-4</v>
      </c>
      <c r="BB2028" s="62">
        <f t="shared" si="737"/>
        <v>3987</v>
      </c>
      <c r="BC2028" s="6">
        <f t="shared" si="738"/>
        <v>1.8650996423096575E-2</v>
      </c>
      <c r="BD2028" s="32">
        <f t="shared" si="739"/>
        <v>4.5313459115368743E-2</v>
      </c>
      <c r="BE2028" s="32">
        <f t="shared" si="740"/>
        <v>1.7042850317423627E-2</v>
      </c>
      <c r="BF2028" s="35">
        <f t="shared" si="741"/>
        <v>0.93764369056720764</v>
      </c>
      <c r="BG2028" s="37">
        <f t="shared" si="742"/>
        <v>0.65593565662126863</v>
      </c>
      <c r="BH2028" s="33">
        <f t="shared" si="743"/>
        <v>7.6480703086018745E-2</v>
      </c>
      <c r="BI2028" s="33">
        <f t="shared" si="744"/>
        <v>0.26758364029271259</v>
      </c>
      <c r="CM2028" s="51" t="s">
        <v>5508</v>
      </c>
      <c r="CR2028" s="78" t="s">
        <v>2042</v>
      </c>
      <c r="CS2028" s="78" t="s">
        <v>2042</v>
      </c>
    </row>
    <row r="2029" spans="1:97">
      <c r="A2029" s="20" t="s">
        <v>3590</v>
      </c>
      <c r="B2029" s="16" t="s">
        <v>7163</v>
      </c>
      <c r="C2029" s="19">
        <v>49124673</v>
      </c>
      <c r="D2029" s="19" t="s">
        <v>3782</v>
      </c>
      <c r="E2029" s="19" t="s">
        <v>1707</v>
      </c>
      <c r="F2029" s="19" t="s">
        <v>5503</v>
      </c>
      <c r="G2029" s="47"/>
      <c r="H2029" s="47" t="s">
        <v>3825</v>
      </c>
      <c r="I2029" s="47" t="s">
        <v>5447</v>
      </c>
      <c r="J2029" s="47" t="s">
        <v>5485</v>
      </c>
      <c r="K2029" s="23">
        <v>41.73516</v>
      </c>
      <c r="L2029" s="23">
        <v>-109.08184</v>
      </c>
      <c r="M2029" s="61" t="s">
        <v>2298</v>
      </c>
      <c r="N2029" s="19" t="s">
        <v>2299</v>
      </c>
      <c r="P2029" s="19" t="s">
        <v>1767</v>
      </c>
      <c r="Q2029" s="55"/>
      <c r="R2029" s="55"/>
      <c r="S2029" s="55">
        <f t="shared" si="748"/>
        <v>22</v>
      </c>
      <c r="T2029" s="19"/>
      <c r="U2029" s="55">
        <v>4374</v>
      </c>
      <c r="V2029" s="55">
        <v>4396</v>
      </c>
      <c r="W2029" s="55"/>
      <c r="X2029" s="55"/>
      <c r="Y2029" s="51" t="s">
        <v>3788</v>
      </c>
      <c r="Z2029" s="40">
        <v>26450</v>
      </c>
      <c r="AA2029" s="52">
        <v>7.6999998092651367</v>
      </c>
      <c r="AB2029" s="19" t="s">
        <v>3789</v>
      </c>
      <c r="AC2029" s="19">
        <v>343</v>
      </c>
      <c r="AD2029" s="19">
        <v>72</v>
      </c>
      <c r="AE2029" s="19">
        <v>5705</v>
      </c>
      <c r="AF2029" s="19">
        <v>1000</v>
      </c>
      <c r="AG2029" s="19">
        <v>-3</v>
      </c>
      <c r="AH2029" s="19">
        <v>10050</v>
      </c>
      <c r="AI2029" s="19">
        <v>500</v>
      </c>
      <c r="AJ2029" s="19"/>
      <c r="AK2029" s="19"/>
      <c r="AL2029" s="19">
        <v>249</v>
      </c>
      <c r="AM2029" s="19">
        <v>17665</v>
      </c>
      <c r="AO2029" s="19" t="s">
        <v>5038</v>
      </c>
      <c r="AP2029" s="17">
        <f t="shared" si="729"/>
        <v>17.1157</v>
      </c>
      <c r="AQ2029" s="17">
        <f t="shared" si="730"/>
        <v>5.9248799999999999</v>
      </c>
      <c r="AR2029" s="17">
        <f t="shared" si="728"/>
        <v>248.16749999999999</v>
      </c>
      <c r="AS2029" s="17">
        <f t="shared" si="749"/>
        <v>25.58</v>
      </c>
      <c r="AT2029" s="17">
        <f t="shared" si="731"/>
        <v>296.78807999999998</v>
      </c>
      <c r="AU2029" s="5">
        <f t="shared" si="732"/>
        <v>283.51049999999998</v>
      </c>
      <c r="AV2029" s="5">
        <f t="shared" si="733"/>
        <v>8.1949999999999985</v>
      </c>
      <c r="AW2029" s="5"/>
      <c r="AX2029" s="5"/>
      <c r="AY2029" s="5">
        <f t="shared" si="734"/>
        <v>5.1841800000000005</v>
      </c>
      <c r="AZ2029" s="5">
        <f t="shared" si="735"/>
        <v>296.88968</v>
      </c>
      <c r="BA2029" s="7">
        <f t="shared" si="736"/>
        <v>-1.7113661121484323E-4</v>
      </c>
      <c r="BB2029" s="62">
        <f t="shared" si="737"/>
        <v>17916</v>
      </c>
      <c r="BC2029" s="6">
        <f t="shared" si="738"/>
        <v>7.0543267474213762E-3</v>
      </c>
      <c r="BD2029" s="32">
        <f t="shared" si="739"/>
        <v>5.7669768947593861E-2</v>
      </c>
      <c r="BE2029" s="32">
        <f t="shared" si="740"/>
        <v>1.9963335454712332E-2</v>
      </c>
      <c r="BF2029" s="35">
        <f t="shared" si="741"/>
        <v>0.92236689559769391</v>
      </c>
      <c r="BG2029" s="36">
        <f t="shared" si="742"/>
        <v>0.9549355167885929</v>
      </c>
      <c r="BH2029" s="33">
        <f t="shared" si="743"/>
        <v>2.760284560918385E-2</v>
      </c>
      <c r="BI2029" s="33">
        <f t="shared" si="744"/>
        <v>1.7461637602223159E-2</v>
      </c>
      <c r="CM2029" s="51" t="s">
        <v>3788</v>
      </c>
      <c r="CR2029" s="78" t="s">
        <v>2042</v>
      </c>
      <c r="CS2029" s="78" t="s">
        <v>2042</v>
      </c>
    </row>
    <row r="2030" spans="1:97">
      <c r="A2030" s="20" t="s">
        <v>3590</v>
      </c>
      <c r="B2030" s="16" t="s">
        <v>5298</v>
      </c>
      <c r="C2030" s="19">
        <v>49007577</v>
      </c>
      <c r="D2030" s="19" t="s">
        <v>3782</v>
      </c>
      <c r="E2030" s="19" t="s">
        <v>1707</v>
      </c>
      <c r="F2030" s="19" t="s">
        <v>5503</v>
      </c>
      <c r="G2030" s="47"/>
      <c r="H2030" s="47" t="s">
        <v>3838</v>
      </c>
      <c r="I2030" s="47" t="s">
        <v>5447</v>
      </c>
      <c r="J2030" s="47" t="s">
        <v>5485</v>
      </c>
      <c r="K2030" s="23">
        <v>41.710149999999999</v>
      </c>
      <c r="L2030" s="23">
        <v>-109.09165</v>
      </c>
      <c r="M2030" s="61" t="s">
        <v>1065</v>
      </c>
      <c r="N2030" s="19" t="s">
        <v>3899</v>
      </c>
      <c r="P2030" s="19" t="s">
        <v>1767</v>
      </c>
      <c r="Q2030" s="55">
        <v>107</v>
      </c>
      <c r="R2030" s="55"/>
      <c r="S2030" s="55">
        <f t="shared" si="748"/>
        <v>30</v>
      </c>
      <c r="T2030" s="19"/>
      <c r="U2030" s="55">
        <v>3830</v>
      </c>
      <c r="V2030" s="55">
        <v>3860</v>
      </c>
      <c r="W2030" s="55"/>
      <c r="X2030" s="55"/>
      <c r="Y2030" s="51" t="s">
        <v>3798</v>
      </c>
      <c r="Z2030" s="40">
        <v>25654</v>
      </c>
      <c r="AA2030" s="52">
        <v>6.5</v>
      </c>
      <c r="AB2030" s="19" t="s">
        <v>3789</v>
      </c>
      <c r="AC2030" s="19">
        <v>220</v>
      </c>
      <c r="AD2030" s="19">
        <v>73</v>
      </c>
      <c r="AE2030" s="19">
        <v>9352</v>
      </c>
      <c r="AF2030" s="19">
        <v>59</v>
      </c>
      <c r="AG2030" s="19">
        <v>-3</v>
      </c>
      <c r="AH2030" s="19">
        <v>14500</v>
      </c>
      <c r="AI2030" s="19">
        <v>476</v>
      </c>
      <c r="AJ2030" s="19"/>
      <c r="AK2030" s="19"/>
      <c r="AL2030" s="19">
        <v>413</v>
      </c>
      <c r="AM2030" s="19">
        <v>24851</v>
      </c>
      <c r="AP2030" s="17">
        <f t="shared" si="729"/>
        <v>10.978</v>
      </c>
      <c r="AQ2030" s="17">
        <f t="shared" si="730"/>
        <v>6.0071700000000003</v>
      </c>
      <c r="AR2030" s="17">
        <f t="shared" si="728"/>
        <v>406.81199999999995</v>
      </c>
      <c r="AS2030" s="17">
        <f t="shared" si="749"/>
        <v>1.50922</v>
      </c>
      <c r="AT2030" s="17">
        <f t="shared" si="731"/>
        <v>425.30638999999996</v>
      </c>
      <c r="AU2030" s="5">
        <f t="shared" si="732"/>
        <v>409.04499999999996</v>
      </c>
      <c r="AV2030" s="5">
        <f t="shared" si="733"/>
        <v>7.801639999999999</v>
      </c>
      <c r="AW2030" s="5"/>
      <c r="AX2030" s="5"/>
      <c r="AY2030" s="5">
        <f t="shared" si="734"/>
        <v>8.5986600000000006</v>
      </c>
      <c r="AZ2030" s="5">
        <f t="shared" si="735"/>
        <v>425.44529999999997</v>
      </c>
      <c r="BA2030" s="7">
        <f t="shared" si="736"/>
        <v>-1.6327913494948199E-4</v>
      </c>
      <c r="BB2030" s="62">
        <f t="shared" si="737"/>
        <v>25090</v>
      </c>
      <c r="BC2030" s="6">
        <f t="shared" si="738"/>
        <v>4.7856470635349712E-3</v>
      </c>
      <c r="BD2030" s="32">
        <f t="shared" si="739"/>
        <v>2.5811979923461768E-2</v>
      </c>
      <c r="BE2030" s="32">
        <f t="shared" si="740"/>
        <v>1.4124335164585703E-2</v>
      </c>
      <c r="BF2030" s="35">
        <f t="shared" si="741"/>
        <v>0.9600636849119526</v>
      </c>
      <c r="BG2030" s="36">
        <f t="shared" si="742"/>
        <v>0.96145144863511245</v>
      </c>
      <c r="BH2030" s="33">
        <f t="shared" si="743"/>
        <v>1.8337586524049036E-2</v>
      </c>
      <c r="BI2030" s="33">
        <f t="shared" si="744"/>
        <v>2.0210964840838532E-2</v>
      </c>
      <c r="CM2030" s="51" t="s">
        <v>1797</v>
      </c>
      <c r="CR2030" s="78" t="s">
        <v>2042</v>
      </c>
      <c r="CS2030" s="78" t="s">
        <v>2042</v>
      </c>
    </row>
    <row r="2031" spans="1:97">
      <c r="A2031" s="20" t="s">
        <v>3590</v>
      </c>
      <c r="B2031" s="16" t="s">
        <v>5299</v>
      </c>
      <c r="C2031" s="19">
        <v>49008647</v>
      </c>
      <c r="D2031" s="19" t="s">
        <v>3782</v>
      </c>
      <c r="E2031" s="19" t="s">
        <v>1707</v>
      </c>
      <c r="F2031" s="19" t="s">
        <v>5503</v>
      </c>
      <c r="G2031" s="47"/>
      <c r="H2031" s="47" t="s">
        <v>7079</v>
      </c>
      <c r="I2031" s="47" t="s">
        <v>5447</v>
      </c>
      <c r="J2031" s="47" t="s">
        <v>5485</v>
      </c>
      <c r="K2031" s="23">
        <v>41.706440000000001</v>
      </c>
      <c r="L2031" s="23">
        <v>-109.10115</v>
      </c>
      <c r="M2031" s="61" t="s">
        <v>5504</v>
      </c>
      <c r="N2031" s="19" t="s">
        <v>5505</v>
      </c>
      <c r="P2031" s="19" t="s">
        <v>1767</v>
      </c>
      <c r="Q2031" s="55">
        <v>82</v>
      </c>
      <c r="R2031" s="55"/>
      <c r="S2031" s="55">
        <f t="shared" si="748"/>
        <v>56</v>
      </c>
      <c r="T2031" s="19"/>
      <c r="U2031" s="55">
        <v>3794</v>
      </c>
      <c r="V2031" s="55">
        <v>3850</v>
      </c>
      <c r="W2031" s="55"/>
      <c r="X2031" s="55"/>
      <c r="Y2031" s="51" t="s">
        <v>3798</v>
      </c>
      <c r="Z2031" s="40">
        <v>25456</v>
      </c>
      <c r="AA2031" s="52">
        <v>7.9000000953674316</v>
      </c>
      <c r="AB2031" s="19" t="s">
        <v>3789</v>
      </c>
      <c r="AC2031" s="19">
        <v>177</v>
      </c>
      <c r="AD2031" s="19">
        <v>67</v>
      </c>
      <c r="AE2031" s="19">
        <v>8126</v>
      </c>
      <c r="AF2031" s="19">
        <v>53</v>
      </c>
      <c r="AG2031" s="19">
        <v>-3</v>
      </c>
      <c r="AH2031" s="19">
        <v>12200</v>
      </c>
      <c r="AI2031" s="19">
        <v>1525</v>
      </c>
      <c r="AJ2031" s="19"/>
      <c r="AK2031" s="19"/>
      <c r="AL2031" s="19">
        <v>5</v>
      </c>
      <c r="AM2031" s="19">
        <v>21379</v>
      </c>
      <c r="AP2031" s="17">
        <f t="shared" si="729"/>
        <v>8.8323</v>
      </c>
      <c r="AQ2031" s="17">
        <f t="shared" si="730"/>
        <v>5.5134300000000005</v>
      </c>
      <c r="AR2031" s="17">
        <f t="shared" si="728"/>
        <v>353.48099999999999</v>
      </c>
      <c r="AS2031" s="17">
        <f t="shared" si="749"/>
        <v>1.3557399999999999</v>
      </c>
      <c r="AT2031" s="17">
        <f t="shared" si="731"/>
        <v>369.18247000000002</v>
      </c>
      <c r="AU2031" s="5">
        <f t="shared" si="732"/>
        <v>344.16199999999998</v>
      </c>
      <c r="AV2031" s="5">
        <f t="shared" si="733"/>
        <v>24.994749999999996</v>
      </c>
      <c r="AW2031" s="5"/>
      <c r="AX2031" s="5"/>
      <c r="AY2031" s="5">
        <f t="shared" si="734"/>
        <v>0.10410000000000001</v>
      </c>
      <c r="AZ2031" s="5">
        <f t="shared" si="735"/>
        <v>369.26085</v>
      </c>
      <c r="BA2031" s="7">
        <f t="shared" si="736"/>
        <v>-1.0614220194988217E-4</v>
      </c>
      <c r="BB2031" s="62">
        <f t="shared" si="737"/>
        <v>22150</v>
      </c>
      <c r="BC2031" s="6">
        <f t="shared" si="738"/>
        <v>1.7712329711227E-2</v>
      </c>
      <c r="BD2031" s="32">
        <f t="shared" si="739"/>
        <v>2.3923942000821437E-2</v>
      </c>
      <c r="BE2031" s="32">
        <f t="shared" si="740"/>
        <v>1.4934159793665176E-2</v>
      </c>
      <c r="BF2031" s="35">
        <f t="shared" si="741"/>
        <v>0.96114189820551343</v>
      </c>
      <c r="BG2031" s="36">
        <f t="shared" si="742"/>
        <v>0.93202948538952879</v>
      </c>
      <c r="BH2031" s="33">
        <f t="shared" si="743"/>
        <v>6.768860007769574E-2</v>
      </c>
      <c r="BI2031" s="33">
        <f t="shared" si="744"/>
        <v>2.8191453277540796E-4</v>
      </c>
      <c r="CM2031" s="51" t="s">
        <v>2525</v>
      </c>
      <c r="CR2031" s="78" t="s">
        <v>2042</v>
      </c>
      <c r="CS2031" s="78" t="s">
        <v>2042</v>
      </c>
    </row>
    <row r="2032" spans="1:97">
      <c r="A2032" s="20" t="s">
        <v>3590</v>
      </c>
      <c r="B2032" s="16" t="s">
        <v>5299</v>
      </c>
      <c r="C2032" s="19">
        <v>49124224</v>
      </c>
      <c r="D2032" s="19" t="s">
        <v>3782</v>
      </c>
      <c r="E2032" s="19" t="s">
        <v>1707</v>
      </c>
      <c r="F2032" s="19" t="s">
        <v>5503</v>
      </c>
      <c r="G2032" s="47"/>
      <c r="H2032" s="47" t="s">
        <v>7079</v>
      </c>
      <c r="I2032" s="47" t="s">
        <v>5447</v>
      </c>
      <c r="J2032" s="47" t="s">
        <v>5485</v>
      </c>
      <c r="K2032" s="23">
        <v>41.713740000000001</v>
      </c>
      <c r="L2032" s="23">
        <v>-109.10115999999999</v>
      </c>
      <c r="M2032" s="61" t="s">
        <v>2258</v>
      </c>
      <c r="N2032" s="19" t="s">
        <v>2259</v>
      </c>
      <c r="O2032" s="40">
        <v>26085</v>
      </c>
      <c r="P2032" s="19" t="s">
        <v>1767</v>
      </c>
      <c r="Q2032" s="55"/>
      <c r="R2032" s="55"/>
      <c r="S2032" s="55">
        <f t="shared" si="748"/>
        <v>25</v>
      </c>
      <c r="T2032" s="19"/>
      <c r="U2032" s="55">
        <v>3896</v>
      </c>
      <c r="V2032" s="55">
        <v>3921</v>
      </c>
      <c r="W2032" s="55"/>
      <c r="X2032" s="55"/>
      <c r="Y2032" s="51" t="s">
        <v>3798</v>
      </c>
      <c r="Z2032" s="40">
        <v>26098</v>
      </c>
      <c r="AA2032" s="52">
        <v>8.3000001907348633</v>
      </c>
      <c r="AB2032" s="19" t="s">
        <v>3789</v>
      </c>
      <c r="AC2032" s="19">
        <v>215</v>
      </c>
      <c r="AD2032" s="19">
        <v>55</v>
      </c>
      <c r="AE2032" s="19">
        <v>7678</v>
      </c>
      <c r="AF2032" s="19">
        <v>960</v>
      </c>
      <c r="AG2032" s="19">
        <v>-3</v>
      </c>
      <c r="AH2032" s="19">
        <v>12400</v>
      </c>
      <c r="AI2032" s="19">
        <v>1391</v>
      </c>
      <c r="AJ2032" s="19"/>
      <c r="AK2032" s="19"/>
      <c r="AL2032" s="19">
        <v>65</v>
      </c>
      <c r="AM2032" s="19">
        <v>22058</v>
      </c>
      <c r="AO2032" s="19" t="s">
        <v>5038</v>
      </c>
      <c r="AP2032" s="17">
        <f t="shared" si="729"/>
        <v>10.7285</v>
      </c>
      <c r="AQ2032" s="17">
        <f t="shared" si="730"/>
        <v>4.5259499999999999</v>
      </c>
      <c r="AR2032" s="17">
        <f t="shared" ref="AR2032:AR2095" si="750">IF(AE2032&gt;0,AE2032*0.0435,0)</f>
        <v>333.99299999999999</v>
      </c>
      <c r="AS2032" s="17">
        <f t="shared" si="749"/>
        <v>24.556799999999999</v>
      </c>
      <c r="AT2032" s="17">
        <f t="shared" si="731"/>
        <v>373.80425000000002</v>
      </c>
      <c r="AU2032" s="5">
        <f t="shared" si="732"/>
        <v>349.80399999999997</v>
      </c>
      <c r="AV2032" s="5">
        <f t="shared" si="733"/>
        <v>22.798489999999997</v>
      </c>
      <c r="AW2032" s="5"/>
      <c r="AX2032" s="5"/>
      <c r="AY2032" s="5">
        <f t="shared" si="734"/>
        <v>1.3533000000000002</v>
      </c>
      <c r="AZ2032" s="5">
        <f t="shared" si="735"/>
        <v>373.95578999999998</v>
      </c>
      <c r="BA2032" s="7">
        <f t="shared" si="736"/>
        <v>-2.0265859619879458E-4</v>
      </c>
      <c r="BB2032" s="62">
        <f t="shared" si="737"/>
        <v>22761</v>
      </c>
      <c r="BC2032" s="6">
        <f t="shared" si="738"/>
        <v>1.5685312032843214E-2</v>
      </c>
      <c r="BD2032" s="32">
        <f t="shared" si="739"/>
        <v>2.870085077951896E-2</v>
      </c>
      <c r="BE2032" s="32">
        <f t="shared" si="740"/>
        <v>1.210780776302035E-2</v>
      </c>
      <c r="BF2032" s="35">
        <f t="shared" si="741"/>
        <v>0.95919134145746066</v>
      </c>
      <c r="BG2032" s="36">
        <f t="shared" si="742"/>
        <v>0.9354153869365146</v>
      </c>
      <c r="BH2032" s="33">
        <f t="shared" si="743"/>
        <v>6.096573608340173E-2</v>
      </c>
      <c r="BI2032" s="33">
        <f t="shared" si="744"/>
        <v>3.6188769800836623E-3</v>
      </c>
      <c r="CM2032" s="51" t="s">
        <v>2260</v>
      </c>
      <c r="CR2032" s="78" t="s">
        <v>2042</v>
      </c>
      <c r="CS2032" s="78" t="s">
        <v>2042</v>
      </c>
    </row>
    <row r="2033" spans="1:97">
      <c r="A2033" s="20" t="s">
        <v>3590</v>
      </c>
      <c r="B2033" s="16" t="s">
        <v>5300</v>
      </c>
      <c r="C2033" s="19">
        <v>49009284</v>
      </c>
      <c r="D2033" s="19" t="s">
        <v>3782</v>
      </c>
      <c r="E2033" s="19" t="s">
        <v>1707</v>
      </c>
      <c r="F2033" s="19" t="s">
        <v>5503</v>
      </c>
      <c r="G2033" s="47"/>
      <c r="H2033" s="47" t="s">
        <v>7038</v>
      </c>
      <c r="I2033" s="47" t="s">
        <v>5447</v>
      </c>
      <c r="J2033" s="47" t="s">
        <v>5485</v>
      </c>
      <c r="K2033" s="23">
        <v>41.692869999999999</v>
      </c>
      <c r="L2033" s="23">
        <v>-109.10299000000001</v>
      </c>
      <c r="M2033" s="61" t="s">
        <v>3262</v>
      </c>
      <c r="N2033" s="19" t="s">
        <v>3263</v>
      </c>
      <c r="P2033" s="19" t="s">
        <v>1767</v>
      </c>
      <c r="Q2033" s="55">
        <v>449</v>
      </c>
      <c r="R2033" s="55">
        <v>199</v>
      </c>
      <c r="S2033" s="55">
        <f t="shared" si="748"/>
        <v>14</v>
      </c>
      <c r="T2033" s="19"/>
      <c r="U2033" s="55">
        <v>4087</v>
      </c>
      <c r="V2033" s="55">
        <v>4101</v>
      </c>
      <c r="W2033" s="55"/>
      <c r="X2033" s="55"/>
      <c r="Y2033" s="51" t="s">
        <v>3798</v>
      </c>
      <c r="Z2033" s="40">
        <v>20695</v>
      </c>
      <c r="AA2033" s="52">
        <v>8.6000003814697266</v>
      </c>
      <c r="AB2033" s="19" t="s">
        <v>3837</v>
      </c>
      <c r="AC2033" s="19">
        <v>157</v>
      </c>
      <c r="AD2033" s="19">
        <v>65</v>
      </c>
      <c r="AE2033" s="19">
        <v>7615</v>
      </c>
      <c r="AF2033" s="19">
        <v>-3</v>
      </c>
      <c r="AG2033" s="19">
        <v>-3</v>
      </c>
      <c r="AH2033" s="19">
        <v>10400</v>
      </c>
      <c r="AI2033" s="19">
        <v>1290</v>
      </c>
      <c r="AJ2033" s="19"/>
      <c r="AK2033" s="19"/>
      <c r="AL2033" s="19">
        <v>1016</v>
      </c>
      <c r="AM2033" s="19">
        <v>20154</v>
      </c>
      <c r="AP2033" s="17">
        <f t="shared" si="729"/>
        <v>7.8342999999999998</v>
      </c>
      <c r="AQ2033" s="17">
        <f t="shared" si="730"/>
        <v>5.3488500000000005</v>
      </c>
      <c r="AR2033" s="17">
        <f t="shared" si="750"/>
        <v>331.2525</v>
      </c>
      <c r="AS2033" s="17">
        <f t="shared" si="749"/>
        <v>0</v>
      </c>
      <c r="AT2033" s="17">
        <f t="shared" si="731"/>
        <v>344.43565000000001</v>
      </c>
      <c r="AU2033" s="5">
        <f t="shared" si="732"/>
        <v>293.38400000000001</v>
      </c>
      <c r="AV2033" s="5">
        <f t="shared" si="733"/>
        <v>21.143099999999997</v>
      </c>
      <c r="AW2033" s="5"/>
      <c r="AX2033" s="5"/>
      <c r="AY2033" s="5">
        <f t="shared" si="734"/>
        <v>21.153120000000001</v>
      </c>
      <c r="AZ2033" s="5">
        <f t="shared" si="735"/>
        <v>335.68022000000002</v>
      </c>
      <c r="BA2033" s="7">
        <f t="shared" si="736"/>
        <v>1.287343875684005E-2</v>
      </c>
      <c r="BB2033" s="62">
        <f t="shared" si="737"/>
        <v>20537</v>
      </c>
      <c r="BC2033" s="6">
        <f t="shared" si="738"/>
        <v>9.4124007765845029E-3</v>
      </c>
      <c r="BD2033" s="32">
        <f t="shared" si="739"/>
        <v>2.2745322674932168E-2</v>
      </c>
      <c r="BE2033" s="32">
        <f t="shared" si="740"/>
        <v>1.5529315853338643E-2</v>
      </c>
      <c r="BF2033" s="35">
        <f t="shared" si="741"/>
        <v>0.96172536147172916</v>
      </c>
      <c r="BG2033" s="36">
        <f t="shared" si="742"/>
        <v>0.87399847390471797</v>
      </c>
      <c r="BH2033" s="33">
        <f t="shared" si="743"/>
        <v>6.2985838128919225E-2</v>
      </c>
      <c r="BI2033" s="33">
        <f t="shared" si="744"/>
        <v>6.3015687966362754E-2</v>
      </c>
      <c r="CM2033" s="51" t="s">
        <v>3798</v>
      </c>
      <c r="CR2033" s="78" t="s">
        <v>2042</v>
      </c>
      <c r="CS2033" s="78" t="s">
        <v>2042</v>
      </c>
    </row>
    <row r="2034" spans="1:97">
      <c r="A2034" s="20" t="s">
        <v>3590</v>
      </c>
      <c r="B2034" s="16" t="s">
        <v>5301</v>
      </c>
      <c r="C2034" s="19">
        <v>49005123</v>
      </c>
      <c r="D2034" s="19" t="s">
        <v>3782</v>
      </c>
      <c r="E2034" s="19" t="s">
        <v>1707</v>
      </c>
      <c r="F2034" s="19" t="s">
        <v>5503</v>
      </c>
      <c r="G2034" s="47"/>
      <c r="H2034" s="47" t="s">
        <v>2522</v>
      </c>
      <c r="I2034" s="47" t="s">
        <v>5447</v>
      </c>
      <c r="J2034" s="47" t="s">
        <v>5485</v>
      </c>
      <c r="K2034" s="23">
        <v>41.67745</v>
      </c>
      <c r="L2034" s="23">
        <v>-109.10563999999999</v>
      </c>
      <c r="M2034" s="61" t="s">
        <v>3243</v>
      </c>
      <c r="N2034" s="19" t="s">
        <v>4447</v>
      </c>
      <c r="P2034" s="19" t="s">
        <v>1767</v>
      </c>
      <c r="Q2034" s="55">
        <v>75</v>
      </c>
      <c r="R2034" s="55"/>
      <c r="S2034" s="55">
        <f t="shared" si="748"/>
        <v>22</v>
      </c>
      <c r="T2034" s="19"/>
      <c r="U2034" s="55">
        <v>3459</v>
      </c>
      <c r="V2034" s="55">
        <v>3481</v>
      </c>
      <c r="W2034" s="55"/>
      <c r="X2034" s="55"/>
      <c r="Y2034" s="51" t="s">
        <v>3798</v>
      </c>
      <c r="AA2034" s="52">
        <v>8.1000003814697266</v>
      </c>
      <c r="AB2034" s="19" t="s">
        <v>3789</v>
      </c>
      <c r="AC2034" s="19">
        <v>363</v>
      </c>
      <c r="AD2034" s="19">
        <v>167</v>
      </c>
      <c r="AE2034" s="19">
        <v>12640</v>
      </c>
      <c r="AF2034" s="19">
        <v>-3</v>
      </c>
      <c r="AG2034" s="19">
        <v>-3</v>
      </c>
      <c r="AH2034" s="19">
        <v>20000</v>
      </c>
      <c r="AI2034" s="19">
        <v>1020</v>
      </c>
      <c r="AJ2034" s="19"/>
      <c r="AK2034" s="19"/>
      <c r="AL2034" s="19">
        <v>45</v>
      </c>
      <c r="AM2034" s="19">
        <v>33717</v>
      </c>
      <c r="AP2034" s="17">
        <f t="shared" si="729"/>
        <v>18.113700000000001</v>
      </c>
      <c r="AQ2034" s="17">
        <f t="shared" si="730"/>
        <v>13.742430000000001</v>
      </c>
      <c r="AR2034" s="17">
        <f t="shared" si="750"/>
        <v>549.83999999999992</v>
      </c>
      <c r="AS2034" s="17">
        <f t="shared" si="749"/>
        <v>0</v>
      </c>
      <c r="AT2034" s="17">
        <f t="shared" si="731"/>
        <v>581.69612999999993</v>
      </c>
      <c r="AU2034" s="5">
        <f t="shared" si="732"/>
        <v>564.19999999999993</v>
      </c>
      <c r="AV2034" s="5">
        <f t="shared" si="733"/>
        <v>16.717799999999997</v>
      </c>
      <c r="AW2034" s="5"/>
      <c r="AX2034" s="5"/>
      <c r="AY2034" s="5">
        <f t="shared" si="734"/>
        <v>0.93690000000000007</v>
      </c>
      <c r="AZ2034" s="5">
        <f t="shared" si="735"/>
        <v>581.85469999999998</v>
      </c>
      <c r="BA2034" s="7">
        <f t="shared" si="736"/>
        <v>-1.3628111115700402E-4</v>
      </c>
      <c r="BB2034" s="62">
        <f t="shared" si="737"/>
        <v>34229</v>
      </c>
      <c r="BC2034" s="6">
        <f t="shared" si="738"/>
        <v>7.5353957554528594E-3</v>
      </c>
      <c r="BD2034" s="32">
        <f t="shared" si="739"/>
        <v>3.1139454202660767E-2</v>
      </c>
      <c r="BE2034" s="32">
        <f t="shared" si="740"/>
        <v>2.3624757482914666E-2</v>
      </c>
      <c r="BF2034" s="35">
        <f t="shared" si="741"/>
        <v>0.94523578831442456</v>
      </c>
      <c r="BG2034" s="36">
        <f t="shared" si="742"/>
        <v>0.96965788881657211</v>
      </c>
      <c r="BH2034" s="33">
        <f t="shared" si="743"/>
        <v>2.8731915373374137E-2</v>
      </c>
      <c r="BI2034" s="33">
        <f t="shared" si="744"/>
        <v>1.6101958100536097E-3</v>
      </c>
      <c r="CM2034" s="51" t="s">
        <v>3798</v>
      </c>
      <c r="CR2034" s="78" t="s">
        <v>2042</v>
      </c>
      <c r="CS2034" s="78" t="s">
        <v>2042</v>
      </c>
    </row>
    <row r="2035" spans="1:97">
      <c r="A2035" s="20" t="s">
        <v>3590</v>
      </c>
      <c r="B2035" s="16" t="s">
        <v>5301</v>
      </c>
      <c r="C2035" s="19">
        <v>49005122</v>
      </c>
      <c r="D2035" s="19" t="s">
        <v>3782</v>
      </c>
      <c r="E2035" s="19" t="s">
        <v>1707</v>
      </c>
      <c r="F2035" s="19" t="s">
        <v>5503</v>
      </c>
      <c r="G2035" s="47"/>
      <c r="H2035" s="47" t="s">
        <v>2522</v>
      </c>
      <c r="I2035" s="47" t="s">
        <v>5447</v>
      </c>
      <c r="J2035" s="47" t="s">
        <v>5485</v>
      </c>
      <c r="K2035" s="23">
        <v>41.678350000000002</v>
      </c>
      <c r="L2035" s="23">
        <v>-109.11156</v>
      </c>
      <c r="M2035" s="61" t="s">
        <v>3244</v>
      </c>
      <c r="N2035" s="19" t="s">
        <v>4446</v>
      </c>
      <c r="P2035" s="19" t="s">
        <v>1767</v>
      </c>
      <c r="Q2035" s="55">
        <v>224</v>
      </c>
      <c r="R2035" s="55">
        <v>409</v>
      </c>
      <c r="S2035" s="55">
        <f t="shared" si="748"/>
        <v>21</v>
      </c>
      <c r="T2035" s="19"/>
      <c r="U2035" s="55">
        <v>3670</v>
      </c>
      <c r="V2035" s="55">
        <v>3691</v>
      </c>
      <c r="W2035" s="55"/>
      <c r="X2035" s="55"/>
      <c r="Y2035" s="51" t="s">
        <v>3798</v>
      </c>
      <c r="AA2035" s="52">
        <v>6.8000001907348633</v>
      </c>
      <c r="AB2035" s="19" t="s">
        <v>3789</v>
      </c>
      <c r="AC2035" s="19">
        <v>653</v>
      </c>
      <c r="AD2035" s="19">
        <v>227</v>
      </c>
      <c r="AE2035" s="19">
        <v>14821</v>
      </c>
      <c r="AF2035" s="19">
        <v>-3</v>
      </c>
      <c r="AG2035" s="19">
        <v>-3</v>
      </c>
      <c r="AH2035" s="19">
        <v>23000</v>
      </c>
      <c r="AI2035" s="19">
        <v>590</v>
      </c>
      <c r="AJ2035" s="19"/>
      <c r="AK2035" s="19"/>
      <c r="AL2035" s="19">
        <v>1811</v>
      </c>
      <c r="AM2035" s="19">
        <v>40803</v>
      </c>
      <c r="AP2035" s="17">
        <f t="shared" si="729"/>
        <v>32.584699999999998</v>
      </c>
      <c r="AQ2035" s="17">
        <f t="shared" si="730"/>
        <v>18.679829999999999</v>
      </c>
      <c r="AR2035" s="17">
        <f t="shared" si="750"/>
        <v>644.71349999999995</v>
      </c>
      <c r="AS2035" s="17">
        <f t="shared" si="749"/>
        <v>0</v>
      </c>
      <c r="AT2035" s="17">
        <f t="shared" si="731"/>
        <v>695.97802999999999</v>
      </c>
      <c r="AU2035" s="5">
        <f t="shared" si="732"/>
        <v>648.82999999999993</v>
      </c>
      <c r="AV2035" s="5">
        <f t="shared" si="733"/>
        <v>9.6700999999999997</v>
      </c>
      <c r="AW2035" s="5"/>
      <c r="AX2035" s="5"/>
      <c r="AY2035" s="5">
        <f t="shared" si="734"/>
        <v>37.705020000000005</v>
      </c>
      <c r="AZ2035" s="5">
        <f t="shared" si="735"/>
        <v>696.20511999999997</v>
      </c>
      <c r="BA2035" s="7">
        <f t="shared" si="736"/>
        <v>-1.6311790585884882E-4</v>
      </c>
      <c r="BB2035" s="62">
        <f t="shared" si="737"/>
        <v>41096</v>
      </c>
      <c r="BC2035" s="6">
        <f t="shared" si="738"/>
        <v>3.5775772597956019E-3</v>
      </c>
      <c r="BD2035" s="32">
        <f t="shared" si="739"/>
        <v>4.6818575580611359E-2</v>
      </c>
      <c r="BE2035" s="32">
        <f t="shared" si="740"/>
        <v>2.6839683430811744E-2</v>
      </c>
      <c r="BF2035" s="35">
        <f t="shared" si="741"/>
        <v>0.9263417409885768</v>
      </c>
      <c r="BG2035" s="36">
        <f t="shared" si="742"/>
        <v>0.93195235335241422</v>
      </c>
      <c r="BH2035" s="33">
        <f t="shared" si="743"/>
        <v>1.3889728360515361E-2</v>
      </c>
      <c r="BI2035" s="33">
        <f t="shared" si="744"/>
        <v>5.4157918287070346E-2</v>
      </c>
      <c r="CM2035" s="51" t="s">
        <v>3798</v>
      </c>
      <c r="CR2035" s="78" t="s">
        <v>2042</v>
      </c>
      <c r="CS2035" s="78" t="s">
        <v>2042</v>
      </c>
    </row>
    <row r="2036" spans="1:97">
      <c r="A2036" s="20" t="s">
        <v>3590</v>
      </c>
      <c r="B2036" s="16" t="s">
        <v>5302</v>
      </c>
      <c r="C2036" s="19">
        <v>49008417</v>
      </c>
      <c r="D2036" s="19" t="s">
        <v>3782</v>
      </c>
      <c r="E2036" s="19" t="s">
        <v>1707</v>
      </c>
      <c r="F2036" s="19" t="s">
        <v>1765</v>
      </c>
      <c r="G2036" s="47"/>
      <c r="H2036" s="47" t="s">
        <v>3817</v>
      </c>
      <c r="I2036" s="47" t="s">
        <v>5443</v>
      </c>
      <c r="J2036" s="47" t="s">
        <v>5483</v>
      </c>
      <c r="K2036" s="23">
        <v>41.933349999999997</v>
      </c>
      <c r="L2036" s="23">
        <v>-109.09797</v>
      </c>
      <c r="M2036" s="61" t="s">
        <v>1766</v>
      </c>
      <c r="N2036" s="19" t="s">
        <v>1066</v>
      </c>
      <c r="P2036" s="19" t="s">
        <v>1767</v>
      </c>
      <c r="Q2036" s="55">
        <v>23</v>
      </c>
      <c r="R2036" s="55"/>
      <c r="S2036" s="55">
        <f t="shared" si="748"/>
        <v>25</v>
      </c>
      <c r="T2036" s="19"/>
      <c r="U2036" s="55">
        <v>8551</v>
      </c>
      <c r="V2036" s="55">
        <v>8576</v>
      </c>
      <c r="W2036" s="55"/>
      <c r="X2036" s="55"/>
      <c r="Y2036" s="51" t="s">
        <v>3788</v>
      </c>
      <c r="Z2036" s="40">
        <v>25149</v>
      </c>
      <c r="AA2036" s="52">
        <v>8.5</v>
      </c>
      <c r="AB2036" s="19" t="s">
        <v>3789</v>
      </c>
      <c r="AC2036" s="19">
        <v>22</v>
      </c>
      <c r="AD2036" s="19">
        <v>6</v>
      </c>
      <c r="AE2036" s="19">
        <v>2795</v>
      </c>
      <c r="AF2036" s="19">
        <v>19</v>
      </c>
      <c r="AG2036" s="19">
        <v>-3</v>
      </c>
      <c r="AH2036" s="19">
        <v>3140</v>
      </c>
      <c r="AI2036" s="19">
        <v>1440</v>
      </c>
      <c r="AJ2036" s="19"/>
      <c r="AK2036" s="19"/>
      <c r="AL2036" s="19">
        <v>255</v>
      </c>
      <c r="AM2036" s="19">
        <v>7016</v>
      </c>
      <c r="AP2036" s="17">
        <f t="shared" si="729"/>
        <v>1.0977999999999999</v>
      </c>
      <c r="AQ2036" s="17">
        <f t="shared" si="730"/>
        <v>0.49374000000000001</v>
      </c>
      <c r="AR2036" s="17">
        <f t="shared" si="750"/>
        <v>121.5825</v>
      </c>
      <c r="AS2036" s="17">
        <f t="shared" si="749"/>
        <v>0.48601999999999995</v>
      </c>
      <c r="AT2036" s="17">
        <f t="shared" si="731"/>
        <v>123.66005999999999</v>
      </c>
      <c r="AU2036" s="5">
        <f t="shared" si="732"/>
        <v>88.579399999999993</v>
      </c>
      <c r="AV2036" s="5">
        <f t="shared" si="733"/>
        <v>23.601599999999998</v>
      </c>
      <c r="AW2036" s="5"/>
      <c r="AX2036" s="5"/>
      <c r="AY2036" s="5">
        <f t="shared" si="734"/>
        <v>5.3091000000000008</v>
      </c>
      <c r="AZ2036" s="5">
        <f t="shared" si="735"/>
        <v>117.49009999999998</v>
      </c>
      <c r="BA2036" s="7">
        <f t="shared" si="736"/>
        <v>2.5585552172140397E-2</v>
      </c>
      <c r="BB2036" s="62">
        <f t="shared" si="737"/>
        <v>7674</v>
      </c>
      <c r="BC2036" s="6">
        <f t="shared" si="738"/>
        <v>4.4792375765827092E-2</v>
      </c>
      <c r="BD2036" s="32">
        <f t="shared" si="739"/>
        <v>8.8775632164500001E-3</v>
      </c>
      <c r="BE2036" s="32">
        <f t="shared" si="740"/>
        <v>3.9927200423483548E-3</v>
      </c>
      <c r="BF2036" s="35">
        <f t="shared" si="741"/>
        <v>0.98712971674120165</v>
      </c>
      <c r="BG2036" s="36">
        <f t="shared" si="742"/>
        <v>0.75393075671907683</v>
      </c>
      <c r="BH2036" s="33">
        <f t="shared" si="743"/>
        <v>0.20088160619490494</v>
      </c>
      <c r="BI2036" s="33">
        <f t="shared" si="744"/>
        <v>4.5187637086018327E-2</v>
      </c>
      <c r="CM2036" s="51" t="s">
        <v>1768</v>
      </c>
      <c r="CR2036" s="78" t="s">
        <v>2042</v>
      </c>
      <c r="CS2036" s="78" t="s">
        <v>2042</v>
      </c>
    </row>
    <row r="2037" spans="1:97" s="34" customFormat="1">
      <c r="A2037" s="18" t="s">
        <v>3590</v>
      </c>
      <c r="B2037" s="16" t="s">
        <v>6740</v>
      </c>
      <c r="C2037" s="21">
        <v>49008530</v>
      </c>
      <c r="D2037" s="21" t="s">
        <v>3782</v>
      </c>
      <c r="E2037" s="21" t="s">
        <v>2393</v>
      </c>
      <c r="F2037" s="21" t="s">
        <v>3708</v>
      </c>
      <c r="G2037" s="22"/>
      <c r="H2037" s="22" t="s">
        <v>7038</v>
      </c>
      <c r="I2037" s="22">
        <v>15</v>
      </c>
      <c r="J2037" s="22">
        <v>91</v>
      </c>
      <c r="K2037" s="23">
        <v>41.259399999999999</v>
      </c>
      <c r="L2037" s="23">
        <v>-107.60135</v>
      </c>
      <c r="M2037" s="61" t="s">
        <v>3709</v>
      </c>
      <c r="N2037" s="21" t="s">
        <v>7633</v>
      </c>
      <c r="O2037" s="25"/>
      <c r="P2037" s="21" t="s">
        <v>3802</v>
      </c>
      <c r="Q2037" s="74">
        <v>505</v>
      </c>
      <c r="R2037" s="74">
        <v>28</v>
      </c>
      <c r="S2037" s="74">
        <f t="shared" si="748"/>
        <v>35</v>
      </c>
      <c r="T2037" s="21"/>
      <c r="U2037" s="74">
        <v>8226</v>
      </c>
      <c r="V2037" s="74">
        <v>8261</v>
      </c>
      <c r="W2037" s="74"/>
      <c r="X2037" s="74"/>
      <c r="Y2037" s="24" t="s">
        <v>3788</v>
      </c>
      <c r="Z2037" s="25">
        <v>25224</v>
      </c>
      <c r="AA2037" s="26">
        <v>7.7</v>
      </c>
      <c r="AB2037" s="21" t="s">
        <v>3789</v>
      </c>
      <c r="AC2037" s="21">
        <v>311</v>
      </c>
      <c r="AD2037" s="21">
        <v>50</v>
      </c>
      <c r="AE2037" s="21">
        <v>9619</v>
      </c>
      <c r="AF2037" s="21">
        <v>101</v>
      </c>
      <c r="AG2037" s="21">
        <v>-3</v>
      </c>
      <c r="AH2037" s="21">
        <v>15200</v>
      </c>
      <c r="AI2037" s="21">
        <v>610</v>
      </c>
      <c r="AJ2037" s="27"/>
      <c r="AK2037" s="27"/>
      <c r="AL2037" s="21">
        <v>96</v>
      </c>
      <c r="AM2037" s="21">
        <v>25677</v>
      </c>
      <c r="AO2037" s="4"/>
      <c r="AP2037" s="17">
        <f t="shared" si="729"/>
        <v>15.5189</v>
      </c>
      <c r="AQ2037" s="17">
        <f t="shared" si="730"/>
        <v>4.1145000000000005</v>
      </c>
      <c r="AR2037" s="17">
        <f t="shared" si="750"/>
        <v>418.42649999999998</v>
      </c>
      <c r="AS2037" s="17">
        <f t="shared" si="749"/>
        <v>2.58358</v>
      </c>
      <c r="AT2037" s="17">
        <f t="shared" si="731"/>
        <v>440.64347999999995</v>
      </c>
      <c r="AU2037" s="5">
        <f t="shared" si="732"/>
        <v>428.79199999999997</v>
      </c>
      <c r="AV2037" s="5">
        <f t="shared" si="733"/>
        <v>9.9978999999999996</v>
      </c>
      <c r="AW2037" s="5"/>
      <c r="AX2037" s="5"/>
      <c r="AY2037" s="5">
        <f t="shared" si="734"/>
        <v>1.9987200000000001</v>
      </c>
      <c r="AZ2037" s="5">
        <f t="shared" si="735"/>
        <v>440.78861999999998</v>
      </c>
      <c r="BA2037" s="7">
        <f t="shared" si="736"/>
        <v>-1.6466384648349685E-4</v>
      </c>
      <c r="BB2037" s="62">
        <f t="shared" si="737"/>
        <v>25984</v>
      </c>
      <c r="BC2037" s="28">
        <f t="shared" si="738"/>
        <v>5.9425872515050035E-3</v>
      </c>
      <c r="BD2037" s="32">
        <f t="shared" si="739"/>
        <v>3.5218721493394167E-2</v>
      </c>
      <c r="BE2037" s="32">
        <f t="shared" si="740"/>
        <v>9.3374807225106351E-3</v>
      </c>
      <c r="BF2037" s="35">
        <f t="shared" si="741"/>
        <v>0.95544379778409516</v>
      </c>
      <c r="BG2037" s="36">
        <f t="shared" si="742"/>
        <v>0.9727837347524988</v>
      </c>
      <c r="BH2037" s="33">
        <f t="shared" si="743"/>
        <v>2.2681846913379933E-2</v>
      </c>
      <c r="BI2037" s="33">
        <f t="shared" si="744"/>
        <v>4.5344183341212395E-3</v>
      </c>
      <c r="BJ2037" s="4"/>
      <c r="BK2037" s="4"/>
      <c r="BL2037" s="4"/>
      <c r="BM2037" s="4"/>
      <c r="BN2037" s="4"/>
      <c r="BO2037" s="4"/>
      <c r="BP2037" s="4"/>
      <c r="BQ2037" s="4"/>
      <c r="BR2037" s="4"/>
      <c r="BS2037" s="4"/>
      <c r="BT2037" s="4"/>
      <c r="BU2037" s="4"/>
      <c r="BV2037" s="4"/>
      <c r="BW2037" s="4"/>
      <c r="BX2037" s="4"/>
      <c r="BY2037" s="4"/>
      <c r="BZ2037" s="4"/>
      <c r="CA2037" s="4"/>
      <c r="CB2037" s="4"/>
      <c r="CC2037" s="4"/>
      <c r="CD2037" s="4"/>
      <c r="CE2037" s="4"/>
      <c r="CF2037" s="4"/>
      <c r="CG2037" s="4"/>
      <c r="CH2037" s="4"/>
      <c r="CI2037" s="4"/>
      <c r="CJ2037" s="4"/>
      <c r="CK2037" s="4"/>
      <c r="CL2037" s="4"/>
      <c r="CM2037" s="24" t="s">
        <v>3788</v>
      </c>
      <c r="CN2037" s="4"/>
      <c r="CO2037" s="4"/>
      <c r="CP2037" s="46"/>
      <c r="CQ2037" s="4"/>
      <c r="CR2037" s="78" t="s">
        <v>2038</v>
      </c>
      <c r="CS2037" s="78" t="s">
        <v>6954</v>
      </c>
    </row>
    <row r="2038" spans="1:97" s="34" customFormat="1">
      <c r="A2038" s="18" t="s">
        <v>3590</v>
      </c>
      <c r="B2038" s="16" t="s">
        <v>6741</v>
      </c>
      <c r="C2038" s="21">
        <v>49008441</v>
      </c>
      <c r="D2038" s="21" t="s">
        <v>3782</v>
      </c>
      <c r="E2038" s="21" t="s">
        <v>2393</v>
      </c>
      <c r="F2038" s="21" t="s">
        <v>2459</v>
      </c>
      <c r="G2038" s="22"/>
      <c r="H2038" s="22" t="s">
        <v>3834</v>
      </c>
      <c r="I2038" s="22">
        <v>19</v>
      </c>
      <c r="J2038" s="22">
        <v>90</v>
      </c>
      <c r="K2038" s="23">
        <v>41.578859999999999</v>
      </c>
      <c r="L2038" s="23">
        <v>-107.48693</v>
      </c>
      <c r="M2038" s="61" t="s">
        <v>5255</v>
      </c>
      <c r="N2038" s="21" t="s">
        <v>3787</v>
      </c>
      <c r="O2038" s="25"/>
      <c r="P2038" s="21" t="s">
        <v>3802</v>
      </c>
      <c r="Q2038" s="74">
        <v>620</v>
      </c>
      <c r="R2038" s="74">
        <v>2149</v>
      </c>
      <c r="S2038" s="74">
        <f t="shared" si="748"/>
        <v>40</v>
      </c>
      <c r="T2038" s="21"/>
      <c r="U2038" s="74">
        <v>8516</v>
      </c>
      <c r="V2038" s="74">
        <v>8556</v>
      </c>
      <c r="W2038" s="74"/>
      <c r="X2038" s="74"/>
      <c r="Y2038" s="24" t="s">
        <v>3798</v>
      </c>
      <c r="Z2038" s="25">
        <v>26134</v>
      </c>
      <c r="AA2038" s="26">
        <v>7.1</v>
      </c>
      <c r="AB2038" s="21" t="s">
        <v>3789</v>
      </c>
      <c r="AC2038" s="21">
        <v>95</v>
      </c>
      <c r="AD2038" s="21">
        <v>24</v>
      </c>
      <c r="AE2038" s="21">
        <v>5045</v>
      </c>
      <c r="AF2038" s="21">
        <v>46</v>
      </c>
      <c r="AG2038" s="21">
        <v>-3</v>
      </c>
      <c r="AH2038" s="21">
        <v>7500</v>
      </c>
      <c r="AI2038" s="21">
        <v>915</v>
      </c>
      <c r="AJ2038" s="27"/>
      <c r="AK2038" s="27"/>
      <c r="AL2038" s="21">
        <v>41</v>
      </c>
      <c r="AM2038" s="21">
        <v>13202</v>
      </c>
      <c r="AO2038" s="4"/>
      <c r="AP2038" s="17">
        <f t="shared" si="729"/>
        <v>4.7404999999999999</v>
      </c>
      <c r="AQ2038" s="17">
        <f t="shared" si="730"/>
        <v>1.97496</v>
      </c>
      <c r="AR2038" s="17">
        <f t="shared" si="750"/>
        <v>219.45749999999998</v>
      </c>
      <c r="AS2038" s="17">
        <f t="shared" si="749"/>
        <v>1.1766799999999999</v>
      </c>
      <c r="AT2038" s="17">
        <f t="shared" si="731"/>
        <v>227.34963999999999</v>
      </c>
      <c r="AU2038" s="5">
        <f t="shared" si="732"/>
        <v>211.57499999999999</v>
      </c>
      <c r="AV2038" s="5">
        <f t="shared" si="733"/>
        <v>14.996849999999998</v>
      </c>
      <c r="AW2038" s="5"/>
      <c r="AX2038" s="5"/>
      <c r="AY2038" s="5">
        <f t="shared" si="734"/>
        <v>0.85362000000000005</v>
      </c>
      <c r="AZ2038" s="5">
        <f t="shared" si="735"/>
        <v>227.42546999999999</v>
      </c>
      <c r="BA2038" s="7">
        <f t="shared" si="736"/>
        <v>-1.6674175506218073E-4</v>
      </c>
      <c r="BB2038" s="62">
        <f t="shared" si="737"/>
        <v>13663</v>
      </c>
      <c r="BC2038" s="28">
        <f t="shared" si="738"/>
        <v>1.7159873441280477E-2</v>
      </c>
      <c r="BD2038" s="32">
        <f t="shared" si="739"/>
        <v>2.085114363937414E-2</v>
      </c>
      <c r="BE2038" s="32">
        <f t="shared" si="740"/>
        <v>8.686884219390012E-3</v>
      </c>
      <c r="BF2038" s="35">
        <f t="shared" si="741"/>
        <v>0.97046197214123586</v>
      </c>
      <c r="BG2038" s="36">
        <f t="shared" si="742"/>
        <v>0.9303047719325368</v>
      </c>
      <c r="BH2038" s="33">
        <f t="shared" si="743"/>
        <v>6.5941822611161355E-2</v>
      </c>
      <c r="BI2038" s="33">
        <f t="shared" si="744"/>
        <v>3.7534054563017945E-3</v>
      </c>
      <c r="BJ2038" s="4"/>
      <c r="BK2038" s="4"/>
      <c r="BL2038" s="4"/>
      <c r="BM2038" s="4"/>
      <c r="BN2038" s="4"/>
      <c r="BO2038" s="4"/>
      <c r="BP2038" s="4"/>
      <c r="BQ2038" s="4"/>
      <c r="BR2038" s="4"/>
      <c r="BS2038" s="4"/>
      <c r="BT2038" s="4"/>
      <c r="BU2038" s="4"/>
      <c r="BV2038" s="4"/>
      <c r="BW2038" s="4"/>
      <c r="BX2038" s="4"/>
      <c r="BY2038" s="4"/>
      <c r="BZ2038" s="4"/>
      <c r="CA2038" s="4"/>
      <c r="CB2038" s="4"/>
      <c r="CC2038" s="4"/>
      <c r="CD2038" s="4"/>
      <c r="CE2038" s="4"/>
      <c r="CF2038" s="4"/>
      <c r="CG2038" s="4"/>
      <c r="CH2038" s="4"/>
      <c r="CI2038" s="4"/>
      <c r="CJ2038" s="4"/>
      <c r="CK2038" s="4"/>
      <c r="CL2038" s="4"/>
      <c r="CM2038" s="24" t="s">
        <v>2446</v>
      </c>
      <c r="CN2038" s="4"/>
      <c r="CO2038" s="4"/>
      <c r="CP2038" s="46"/>
      <c r="CQ2038" s="4"/>
      <c r="CR2038" s="78" t="s">
        <v>2044</v>
      </c>
      <c r="CS2038" s="78" t="s">
        <v>6954</v>
      </c>
    </row>
    <row r="2039" spans="1:97">
      <c r="A2039" s="20" t="s">
        <v>3591</v>
      </c>
      <c r="B2039" s="16" t="s">
        <v>1643</v>
      </c>
      <c r="F2039" s="4" t="s">
        <v>2225</v>
      </c>
      <c r="G2039" s="47" t="s">
        <v>1575</v>
      </c>
      <c r="H2039" s="47">
        <v>28</v>
      </c>
      <c r="I2039" s="47">
        <v>24</v>
      </c>
      <c r="J2039" s="47">
        <v>101</v>
      </c>
      <c r="K2039" s="23">
        <v>42.025069999999999</v>
      </c>
      <c r="L2039" s="23">
        <v>-108.84019000000001</v>
      </c>
      <c r="M2039" s="61" t="s">
        <v>544</v>
      </c>
      <c r="N2039" s="19" t="s">
        <v>7012</v>
      </c>
      <c r="P2039" s="19" t="s">
        <v>3802</v>
      </c>
      <c r="Z2039" s="48">
        <v>31175</v>
      </c>
      <c r="AA2039" s="19">
        <v>7.95</v>
      </c>
      <c r="AB2039" s="19" t="s">
        <v>3789</v>
      </c>
      <c r="AC2039" s="19">
        <v>47</v>
      </c>
      <c r="AD2039" s="19">
        <v>17</v>
      </c>
      <c r="AE2039" s="19">
        <v>110</v>
      </c>
      <c r="AF2039" s="19">
        <v>46</v>
      </c>
      <c r="AH2039" s="19">
        <v>71</v>
      </c>
      <c r="AI2039" s="19">
        <v>120</v>
      </c>
      <c r="AJ2039" s="19">
        <v>0</v>
      </c>
      <c r="AK2039" s="6">
        <v>0</v>
      </c>
      <c r="AL2039" s="19">
        <v>261</v>
      </c>
      <c r="AM2039" s="19">
        <v>596</v>
      </c>
      <c r="AN2039" s="53"/>
      <c r="AO2039" s="63" t="s">
        <v>5888</v>
      </c>
      <c r="AP2039" s="17">
        <f t="shared" si="729"/>
        <v>2.3452999999999999</v>
      </c>
      <c r="AQ2039" s="17">
        <f t="shared" si="730"/>
        <v>1.39893</v>
      </c>
      <c r="AR2039" s="17">
        <f t="shared" si="750"/>
        <v>4.7849999999999993</v>
      </c>
      <c r="AS2039" s="17">
        <f t="shared" si="749"/>
        <v>1.1766799999999999</v>
      </c>
      <c r="AT2039" s="17">
        <f t="shared" si="731"/>
        <v>9.7059099999999976</v>
      </c>
      <c r="AU2039" s="5">
        <f t="shared" si="732"/>
        <v>2.00291</v>
      </c>
      <c r="AV2039" s="5">
        <f t="shared" si="733"/>
        <v>1.9667999999999999</v>
      </c>
      <c r="AW2039" s="5">
        <f>IF(AJ2039&gt;0,AJ2039*0.03333,0)</f>
        <v>0</v>
      </c>
      <c r="AX2039" s="5">
        <f>IF(AK2039&gt;0,AK2039*0.0588,0)</f>
        <v>0</v>
      </c>
      <c r="AY2039" s="5">
        <f t="shared" si="734"/>
        <v>5.4340200000000003</v>
      </c>
      <c r="AZ2039" s="5">
        <f t="shared" si="735"/>
        <v>9.4037299999999995</v>
      </c>
      <c r="BA2039" s="7">
        <f t="shared" si="736"/>
        <v>1.5812961416332184E-2</v>
      </c>
      <c r="BB2039" s="62">
        <f t="shared" si="737"/>
        <v>672</v>
      </c>
      <c r="BC2039" s="6">
        <f t="shared" si="738"/>
        <v>5.993690851735016E-2</v>
      </c>
      <c r="BD2039" s="32">
        <f t="shared" si="739"/>
        <v>0.24163628139968335</v>
      </c>
      <c r="BE2039" s="32">
        <f t="shared" si="740"/>
        <v>0.14413177126101523</v>
      </c>
      <c r="BF2039" s="45">
        <f t="shared" si="741"/>
        <v>0.61423194733930164</v>
      </c>
      <c r="BG2039" s="33">
        <f t="shared" si="742"/>
        <v>0.21299101526734604</v>
      </c>
      <c r="BH2039" s="33">
        <f t="shared" si="743"/>
        <v>0.20915104963668671</v>
      </c>
      <c r="BI2039" s="37">
        <f t="shared" si="744"/>
        <v>0.57785793509596728</v>
      </c>
      <c r="BJ2039" s="6">
        <v>0</v>
      </c>
      <c r="BK2039" s="19">
        <v>0</v>
      </c>
      <c r="BL2039" s="19">
        <v>0</v>
      </c>
      <c r="BM2039" s="19">
        <v>0</v>
      </c>
      <c r="BN2039" s="19">
        <v>0</v>
      </c>
      <c r="BO2039" s="31"/>
      <c r="BP2039" s="19">
        <v>0</v>
      </c>
      <c r="BQ2039" s="19">
        <v>0</v>
      </c>
      <c r="BR2039" s="19">
        <v>0</v>
      </c>
      <c r="BS2039" s="19">
        <v>0</v>
      </c>
      <c r="BT2039" s="19">
        <v>0</v>
      </c>
      <c r="BU2039" s="19">
        <v>0</v>
      </c>
      <c r="BV2039" s="19">
        <v>0</v>
      </c>
      <c r="BW2039" s="19">
        <v>0</v>
      </c>
      <c r="BX2039" s="19"/>
      <c r="BY2039" s="19"/>
      <c r="BZ2039" s="19"/>
      <c r="CA2039" s="19"/>
      <c r="CB2039" s="19"/>
      <c r="CC2039" s="19"/>
      <c r="CD2039" s="19"/>
      <c r="CE2039" s="19"/>
      <c r="CF2039" s="19"/>
      <c r="CG2039" s="19"/>
      <c r="CH2039" s="19"/>
      <c r="CI2039" s="19"/>
      <c r="CJ2039" s="19"/>
      <c r="CK2039" s="19"/>
      <c r="CL2039" s="19"/>
      <c r="CM2039" s="39"/>
      <c r="CN2039" s="63">
        <v>19850508</v>
      </c>
      <c r="CO2039" s="63"/>
      <c r="CP2039" s="66"/>
      <c r="CQ2039" s="63"/>
      <c r="CR2039" s="78" t="s">
        <v>2043</v>
      </c>
      <c r="CS2039" s="78" t="s">
        <v>6954</v>
      </c>
    </row>
    <row r="2040" spans="1:97">
      <c r="A2040" s="20" t="s">
        <v>3590</v>
      </c>
      <c r="B2040" s="16" t="s">
        <v>317</v>
      </c>
      <c r="C2040" s="19">
        <v>49003111</v>
      </c>
      <c r="D2040" s="19" t="s">
        <v>3782</v>
      </c>
      <c r="E2040" s="19" t="s">
        <v>1707</v>
      </c>
      <c r="F2040" s="19" t="s">
        <v>3192</v>
      </c>
      <c r="G2040" s="47"/>
      <c r="H2040" s="47" t="s">
        <v>3785</v>
      </c>
      <c r="I2040" s="47" t="s">
        <v>5446</v>
      </c>
      <c r="J2040" s="47" t="s">
        <v>5489</v>
      </c>
      <c r="K2040" s="23">
        <v>42.257669999999997</v>
      </c>
      <c r="L2040" s="23">
        <v>-107.56243000000001</v>
      </c>
      <c r="M2040" s="61" t="s">
        <v>2332</v>
      </c>
      <c r="N2040" s="19" t="s">
        <v>2333</v>
      </c>
      <c r="P2040" s="19" t="s">
        <v>3802</v>
      </c>
      <c r="Q2040" s="55"/>
      <c r="R2040" s="46" t="s">
        <v>1082</v>
      </c>
      <c r="S2040" s="55">
        <f>V2040-U2040</f>
        <v>50</v>
      </c>
      <c r="T2040" s="19"/>
      <c r="U2040" s="55">
        <v>2870</v>
      </c>
      <c r="V2040" s="55">
        <v>2920</v>
      </c>
      <c r="W2040" s="55">
        <v>8860</v>
      </c>
      <c r="X2040" s="55">
        <v>5701</v>
      </c>
      <c r="Y2040" s="51" t="s">
        <v>3798</v>
      </c>
      <c r="Z2040" s="40">
        <v>23599</v>
      </c>
      <c r="AA2040" s="52">
        <v>8.5</v>
      </c>
      <c r="AB2040" s="19" t="s">
        <v>3789</v>
      </c>
      <c r="AC2040" s="19">
        <v>11</v>
      </c>
      <c r="AD2040" s="19">
        <v>8</v>
      </c>
      <c r="AE2040" s="19">
        <v>2038</v>
      </c>
      <c r="AF2040" s="19">
        <v>15</v>
      </c>
      <c r="AG2040" s="19">
        <v>-3</v>
      </c>
      <c r="AH2040" s="19">
        <v>770</v>
      </c>
      <c r="AI2040" s="19">
        <v>3660</v>
      </c>
      <c r="AJ2040" s="19"/>
      <c r="AK2040" s="19"/>
      <c r="AL2040" s="19">
        <v>276</v>
      </c>
      <c r="AM2040" s="19">
        <v>5000</v>
      </c>
      <c r="AP2040" s="17">
        <f t="shared" si="729"/>
        <v>0.54889999999999994</v>
      </c>
      <c r="AQ2040" s="17">
        <f t="shared" si="730"/>
        <v>0.65832000000000002</v>
      </c>
      <c r="AR2040" s="17">
        <f t="shared" si="750"/>
        <v>88.652999999999992</v>
      </c>
      <c r="AS2040" s="17">
        <f t="shared" si="749"/>
        <v>0.38369999999999999</v>
      </c>
      <c r="AT2040" s="17">
        <f t="shared" si="731"/>
        <v>90.243920000000003</v>
      </c>
      <c r="AU2040" s="5">
        <f t="shared" si="732"/>
        <v>21.721699999999998</v>
      </c>
      <c r="AV2040" s="5">
        <f t="shared" si="733"/>
        <v>59.987399999999994</v>
      </c>
      <c r="AW2040" s="5"/>
      <c r="AX2040" s="5"/>
      <c r="AY2040" s="5">
        <f t="shared" si="734"/>
        <v>5.7463200000000008</v>
      </c>
      <c r="AZ2040" s="5">
        <f t="shared" si="735"/>
        <v>87.455419999999989</v>
      </c>
      <c r="BA2040" s="7">
        <f t="shared" si="736"/>
        <v>1.5692236110725077E-2</v>
      </c>
      <c r="BB2040" s="62">
        <f t="shared" si="737"/>
        <v>6775</v>
      </c>
      <c r="BC2040" s="6">
        <f t="shared" si="738"/>
        <v>0.15074309978768577</v>
      </c>
      <c r="BD2040" s="32">
        <f t="shared" si="739"/>
        <v>6.0824042218024206E-3</v>
      </c>
      <c r="BE2040" s="32">
        <f t="shared" si="740"/>
        <v>7.2948958777499916E-3</v>
      </c>
      <c r="BF2040" s="35">
        <f t="shared" si="741"/>
        <v>0.98662269990044749</v>
      </c>
      <c r="BG2040" s="33">
        <f t="shared" si="742"/>
        <v>0.24837454328159422</v>
      </c>
      <c r="BH2040" s="37">
        <f t="shared" si="743"/>
        <v>0.68591975202909095</v>
      </c>
      <c r="BI2040" s="33">
        <f t="shared" si="744"/>
        <v>6.5705704689314873E-2</v>
      </c>
      <c r="CM2040" s="51" t="s">
        <v>5029</v>
      </c>
      <c r="CR2040" s="78" t="s">
        <v>2044</v>
      </c>
      <c r="CS2040" s="78" t="s">
        <v>6954</v>
      </c>
    </row>
    <row r="2041" spans="1:97">
      <c r="A2041" s="16" t="s">
        <v>3590</v>
      </c>
      <c r="B2041" s="16" t="s">
        <v>320</v>
      </c>
      <c r="C2041" s="19">
        <v>49005818</v>
      </c>
      <c r="D2041" s="19" t="s">
        <v>3782</v>
      </c>
      <c r="E2041" s="19" t="s">
        <v>3783</v>
      </c>
      <c r="F2041" s="19" t="s">
        <v>3793</v>
      </c>
      <c r="G2041" s="47"/>
      <c r="H2041" s="47" t="s">
        <v>3785</v>
      </c>
      <c r="I2041" s="47" t="s">
        <v>5446</v>
      </c>
      <c r="J2041" s="47" t="s">
        <v>5468</v>
      </c>
      <c r="K2041" s="23">
        <v>42.271500000000003</v>
      </c>
      <c r="L2041" s="23">
        <v>-110.24326000000001</v>
      </c>
      <c r="M2041" s="61" t="s">
        <v>4896</v>
      </c>
      <c r="N2041" s="19" t="s">
        <v>1620</v>
      </c>
      <c r="P2041" s="19" t="s">
        <v>3802</v>
      </c>
      <c r="Q2041" s="55"/>
      <c r="R2041" s="55"/>
      <c r="S2041" s="55"/>
      <c r="T2041" s="19"/>
      <c r="U2041" s="55">
        <v>7663</v>
      </c>
      <c r="W2041" s="46">
        <v>7744</v>
      </c>
      <c r="Y2041" s="51" t="s">
        <v>3788</v>
      </c>
      <c r="AA2041" s="52">
        <v>7.1999998092651367</v>
      </c>
      <c r="AB2041" s="19" t="s">
        <v>3789</v>
      </c>
      <c r="AC2041" s="19">
        <v>986</v>
      </c>
      <c r="AD2041" s="19">
        <v>207</v>
      </c>
      <c r="AE2041" s="19">
        <v>7852</v>
      </c>
      <c r="AF2041" s="19">
        <v>-3</v>
      </c>
      <c r="AG2041" s="19">
        <v>-3</v>
      </c>
      <c r="AH2041" s="19">
        <v>14300</v>
      </c>
      <c r="AI2041" s="19">
        <v>268</v>
      </c>
      <c r="AJ2041" s="19"/>
      <c r="AK2041" s="19"/>
      <c r="AL2041" s="19">
        <v>5</v>
      </c>
      <c r="AM2041" s="19">
        <v>23482</v>
      </c>
      <c r="AP2041" s="17">
        <f t="shared" si="729"/>
        <v>49.2014</v>
      </c>
      <c r="AQ2041" s="17">
        <f t="shared" si="730"/>
        <v>17.034030000000001</v>
      </c>
      <c r="AR2041" s="17">
        <f t="shared" si="750"/>
        <v>341.56199999999995</v>
      </c>
      <c r="AS2041" s="17">
        <f t="shared" si="749"/>
        <v>0</v>
      </c>
      <c r="AT2041" s="17">
        <f t="shared" si="731"/>
        <v>407.79742999999996</v>
      </c>
      <c r="AU2041" s="5">
        <f t="shared" si="732"/>
        <v>403.40299999999996</v>
      </c>
      <c r="AV2041" s="5">
        <f t="shared" si="733"/>
        <v>4.3925199999999993</v>
      </c>
      <c r="AW2041" s="5"/>
      <c r="AX2041" s="5"/>
      <c r="AY2041" s="5">
        <f t="shared" si="734"/>
        <v>0.10410000000000001</v>
      </c>
      <c r="AZ2041" s="5">
        <f t="shared" si="735"/>
        <v>407.89961999999997</v>
      </c>
      <c r="BA2041" s="7">
        <f t="shared" si="736"/>
        <v>-1.2527935463295758E-4</v>
      </c>
      <c r="BB2041" s="62">
        <f t="shared" si="737"/>
        <v>23612</v>
      </c>
      <c r="BC2041" s="6">
        <f t="shared" si="738"/>
        <v>2.7604365736611882E-3</v>
      </c>
      <c r="BD2041" s="32">
        <f t="shared" si="739"/>
        <v>0.12065156957953366</v>
      </c>
      <c r="BE2041" s="32">
        <f t="shared" si="740"/>
        <v>4.177081253307556E-2</v>
      </c>
      <c r="BF2041" s="35">
        <f t="shared" si="741"/>
        <v>0.83757761788739082</v>
      </c>
      <c r="BG2041" s="36">
        <f t="shared" si="742"/>
        <v>0.98897616036023761</v>
      </c>
      <c r="BH2041" s="33">
        <f t="shared" si="743"/>
        <v>1.0768629791810053E-2</v>
      </c>
      <c r="BI2041" s="33">
        <f t="shared" si="744"/>
        <v>2.5520984795229774E-4</v>
      </c>
      <c r="CM2041" s="51" t="s">
        <v>3788</v>
      </c>
      <c r="CR2041" s="78" t="s">
        <v>2038</v>
      </c>
      <c r="CS2041" s="78" t="s">
        <v>2038</v>
      </c>
    </row>
    <row r="2042" spans="1:97">
      <c r="A2042" s="16" t="s">
        <v>3590</v>
      </c>
      <c r="B2042" s="16" t="s">
        <v>364</v>
      </c>
      <c r="C2042" s="19">
        <v>49005824</v>
      </c>
      <c r="D2042" s="19" t="s">
        <v>3782</v>
      </c>
      <c r="E2042" s="19" t="s">
        <v>3783</v>
      </c>
      <c r="F2042" s="19" t="s">
        <v>3847</v>
      </c>
      <c r="G2042" s="47"/>
      <c r="H2042" s="47" t="s">
        <v>1825</v>
      </c>
      <c r="I2042" s="47" t="s">
        <v>5446</v>
      </c>
      <c r="J2042" s="47" t="s">
        <v>5468</v>
      </c>
      <c r="K2042" s="23">
        <v>42.271549999999998</v>
      </c>
      <c r="L2042" s="23">
        <v>-110.26785</v>
      </c>
      <c r="M2042" s="61" t="s">
        <v>4899</v>
      </c>
      <c r="N2042" s="19" t="s">
        <v>4900</v>
      </c>
      <c r="P2042" s="19" t="s">
        <v>3802</v>
      </c>
      <c r="Q2042" s="55"/>
      <c r="R2042" s="55"/>
      <c r="S2042" s="55"/>
      <c r="T2042" s="19"/>
      <c r="U2042" s="55">
        <v>7796</v>
      </c>
      <c r="W2042" s="46">
        <v>7926</v>
      </c>
      <c r="Y2042" s="51" t="s">
        <v>3798</v>
      </c>
      <c r="AA2042" s="52">
        <v>7.3000001907348633</v>
      </c>
      <c r="AB2042" s="19" t="s">
        <v>3789</v>
      </c>
      <c r="AC2042" s="19">
        <v>273</v>
      </c>
      <c r="AD2042" s="19">
        <v>102</v>
      </c>
      <c r="AE2042" s="19">
        <v>3103</v>
      </c>
      <c r="AF2042" s="19">
        <v>-3</v>
      </c>
      <c r="AG2042" s="19">
        <v>-3</v>
      </c>
      <c r="AH2042" s="19">
        <v>5400</v>
      </c>
      <c r="AI2042" s="19">
        <v>281</v>
      </c>
      <c r="AJ2042" s="19"/>
      <c r="AK2042" s="19"/>
      <c r="AL2042" s="19">
        <v>5</v>
      </c>
      <c r="AM2042" s="19">
        <v>9021</v>
      </c>
      <c r="AP2042" s="17">
        <f t="shared" si="729"/>
        <v>13.6227</v>
      </c>
      <c r="AQ2042" s="17">
        <f t="shared" si="730"/>
        <v>8.39358</v>
      </c>
      <c r="AR2042" s="17">
        <f t="shared" si="750"/>
        <v>134.98049999999998</v>
      </c>
      <c r="AS2042" s="17">
        <f t="shared" si="749"/>
        <v>0</v>
      </c>
      <c r="AT2042" s="17">
        <f t="shared" si="731"/>
        <v>156.99677999999997</v>
      </c>
      <c r="AU2042" s="5">
        <f t="shared" si="732"/>
        <v>152.334</v>
      </c>
      <c r="AV2042" s="5">
        <f t="shared" si="733"/>
        <v>4.6055899999999994</v>
      </c>
      <c r="AW2042" s="5"/>
      <c r="AX2042" s="5"/>
      <c r="AY2042" s="5">
        <f t="shared" si="734"/>
        <v>0.10410000000000001</v>
      </c>
      <c r="AZ2042" s="5">
        <f t="shared" si="735"/>
        <v>157.04369</v>
      </c>
      <c r="BA2042" s="7">
        <f t="shared" si="736"/>
        <v>-1.4937565212542615E-4</v>
      </c>
      <c r="BB2042" s="62">
        <f t="shared" si="737"/>
        <v>9158</v>
      </c>
      <c r="BC2042" s="6">
        <f t="shared" si="738"/>
        <v>7.536168106056439E-3</v>
      </c>
      <c r="BD2042" s="32">
        <f t="shared" si="739"/>
        <v>8.6770569434608799E-2</v>
      </c>
      <c r="BE2042" s="32">
        <f t="shared" si="740"/>
        <v>5.3463389503912127E-2</v>
      </c>
      <c r="BF2042" s="35">
        <f t="shared" si="741"/>
        <v>0.85976604106147914</v>
      </c>
      <c r="BG2042" s="36">
        <f t="shared" si="742"/>
        <v>0.97001032005806798</v>
      </c>
      <c r="BH2042" s="33">
        <f t="shared" si="743"/>
        <v>2.9326807081519794E-2</v>
      </c>
      <c r="BI2042" s="33">
        <f t="shared" si="744"/>
        <v>6.6287286041228407E-4</v>
      </c>
      <c r="CM2042" s="51" t="s">
        <v>4901</v>
      </c>
      <c r="CR2042" s="78" t="s">
        <v>2038</v>
      </c>
      <c r="CS2042" s="78" t="s">
        <v>2038</v>
      </c>
    </row>
    <row r="2043" spans="1:97">
      <c r="A2043" s="16" t="s">
        <v>3590</v>
      </c>
      <c r="B2043" s="16" t="s">
        <v>364</v>
      </c>
      <c r="C2043" s="19">
        <v>49005823</v>
      </c>
      <c r="D2043" s="19" t="s">
        <v>3782</v>
      </c>
      <c r="E2043" s="19" t="s">
        <v>3783</v>
      </c>
      <c r="F2043" s="19" t="s">
        <v>3847</v>
      </c>
      <c r="G2043" s="47"/>
      <c r="H2043" s="47" t="s">
        <v>1825</v>
      </c>
      <c r="I2043" s="47" t="s">
        <v>5446</v>
      </c>
      <c r="J2043" s="47" t="s">
        <v>5468</v>
      </c>
      <c r="K2043" s="23">
        <v>42.264650000000003</v>
      </c>
      <c r="L2043" s="23">
        <v>-110.26748000000001</v>
      </c>
      <c r="M2043" s="61" t="s">
        <v>4897</v>
      </c>
      <c r="N2043" s="19" t="s">
        <v>4898</v>
      </c>
      <c r="P2043" s="19" t="s">
        <v>3802</v>
      </c>
      <c r="Q2043" s="55"/>
      <c r="R2043" s="55"/>
      <c r="S2043" s="55"/>
      <c r="T2043" s="19"/>
      <c r="U2043" s="55">
        <v>8003</v>
      </c>
      <c r="W2043" s="46">
        <v>8132</v>
      </c>
      <c r="Y2043" s="51" t="s">
        <v>7074</v>
      </c>
      <c r="AA2043" s="52">
        <v>7.6999998092651367</v>
      </c>
      <c r="AB2043" s="19" t="s">
        <v>3789</v>
      </c>
      <c r="AC2043" s="19">
        <v>563</v>
      </c>
      <c r="AD2043" s="19">
        <v>104</v>
      </c>
      <c r="AE2043" s="19">
        <v>6313</v>
      </c>
      <c r="AF2043" s="19">
        <v>-3</v>
      </c>
      <c r="AG2043" s="19">
        <v>-3</v>
      </c>
      <c r="AH2043" s="19">
        <v>10700</v>
      </c>
      <c r="AI2043" s="19">
        <v>573</v>
      </c>
      <c r="AJ2043" s="19"/>
      <c r="AK2043" s="19"/>
      <c r="AL2043" s="19">
        <v>5</v>
      </c>
      <c r="AM2043" s="19">
        <v>17967</v>
      </c>
      <c r="AP2043" s="17">
        <f t="shared" si="729"/>
        <v>28.093699999999998</v>
      </c>
      <c r="AQ2043" s="17">
        <f t="shared" si="730"/>
        <v>8.5581600000000009</v>
      </c>
      <c r="AR2043" s="17">
        <f t="shared" si="750"/>
        <v>274.6155</v>
      </c>
      <c r="AS2043" s="17">
        <f t="shared" si="749"/>
        <v>0</v>
      </c>
      <c r="AT2043" s="17">
        <f t="shared" si="731"/>
        <v>311.26736</v>
      </c>
      <c r="AU2043" s="5">
        <f t="shared" si="732"/>
        <v>301.84699999999998</v>
      </c>
      <c r="AV2043" s="5">
        <f t="shared" si="733"/>
        <v>9.3914699999999982</v>
      </c>
      <c r="AW2043" s="5"/>
      <c r="AX2043" s="5"/>
      <c r="AY2043" s="5">
        <f t="shared" si="734"/>
        <v>0.10410000000000001</v>
      </c>
      <c r="AZ2043" s="5">
        <f t="shared" si="735"/>
        <v>311.34257000000002</v>
      </c>
      <c r="BA2043" s="7">
        <f t="shared" si="736"/>
        <v>-1.2079794487059796E-4</v>
      </c>
      <c r="BB2043" s="62">
        <f t="shared" si="737"/>
        <v>18252</v>
      </c>
      <c r="BC2043" s="6">
        <f t="shared" si="738"/>
        <v>7.868798144620227E-3</v>
      </c>
      <c r="BD2043" s="32">
        <f t="shared" si="739"/>
        <v>9.0255849505068569E-2</v>
      </c>
      <c r="BE2043" s="32">
        <f t="shared" si="740"/>
        <v>2.7494562873537402E-2</v>
      </c>
      <c r="BF2043" s="35">
        <f t="shared" si="741"/>
        <v>0.88224958762139405</v>
      </c>
      <c r="BG2043" s="36">
        <f t="shared" si="742"/>
        <v>0.96950121533332223</v>
      </c>
      <c r="BH2043" s="33">
        <f t="shared" si="743"/>
        <v>3.0164426278102598E-2</v>
      </c>
      <c r="BI2043" s="33">
        <f t="shared" si="744"/>
        <v>3.3435838857500278E-4</v>
      </c>
      <c r="CM2043" s="51" t="s">
        <v>7074</v>
      </c>
      <c r="CR2043" s="78" t="s">
        <v>2038</v>
      </c>
      <c r="CS2043" s="78" t="s">
        <v>2038</v>
      </c>
    </row>
    <row r="2044" spans="1:97">
      <c r="A2044" s="16" t="s">
        <v>3590</v>
      </c>
      <c r="B2044" s="16" t="s">
        <v>483</v>
      </c>
      <c r="C2044" s="19">
        <v>49000080</v>
      </c>
      <c r="D2044" s="19" t="s">
        <v>3782</v>
      </c>
      <c r="E2044" s="19" t="s">
        <v>3783</v>
      </c>
      <c r="F2044" s="19" t="s">
        <v>3799</v>
      </c>
      <c r="G2044" s="47"/>
      <c r="H2044" s="47" t="s">
        <v>3800</v>
      </c>
      <c r="I2044" s="47" t="s">
        <v>5446</v>
      </c>
      <c r="J2044" s="47" t="s">
        <v>5468</v>
      </c>
      <c r="K2044" s="23">
        <v>42.247079999999997</v>
      </c>
      <c r="L2044" s="23">
        <v>-110.28051000000001</v>
      </c>
      <c r="M2044" s="61" t="s">
        <v>3801</v>
      </c>
      <c r="N2044" s="19" t="s">
        <v>2215</v>
      </c>
      <c r="P2044" s="19" t="s">
        <v>3802</v>
      </c>
      <c r="Q2044" s="55"/>
      <c r="R2044" s="55"/>
      <c r="S2044" s="55">
        <f>V2044-U2044</f>
        <v>12</v>
      </c>
      <c r="T2044" s="19"/>
      <c r="U2044" s="55">
        <v>8010</v>
      </c>
      <c r="V2044" s="55">
        <v>8022</v>
      </c>
      <c r="W2044" s="55"/>
      <c r="X2044" s="55"/>
      <c r="Y2044" s="51" t="s">
        <v>3788</v>
      </c>
      <c r="Z2044" s="40">
        <v>25524</v>
      </c>
      <c r="AA2044" s="52">
        <v>7.4000000953674316</v>
      </c>
      <c r="AB2044" s="19" t="s">
        <v>3789</v>
      </c>
      <c r="AC2044" s="19">
        <v>91</v>
      </c>
      <c r="AD2044" s="19">
        <v>24</v>
      </c>
      <c r="AE2044" s="19">
        <v>2495</v>
      </c>
      <c r="AF2044" s="19">
        <v>42</v>
      </c>
      <c r="AG2044" s="19">
        <v>-3</v>
      </c>
      <c r="AH2044" s="19">
        <v>3700</v>
      </c>
      <c r="AI2044" s="19">
        <v>683</v>
      </c>
      <c r="AJ2044" s="19"/>
      <c r="AK2044" s="19"/>
      <c r="AL2044" s="19">
        <v>29</v>
      </c>
      <c r="AM2044" s="19">
        <v>6717</v>
      </c>
      <c r="AP2044" s="17">
        <f t="shared" si="729"/>
        <v>4.5408999999999997</v>
      </c>
      <c r="AQ2044" s="17">
        <f t="shared" si="730"/>
        <v>1.97496</v>
      </c>
      <c r="AR2044" s="17">
        <f t="shared" si="750"/>
        <v>108.5325</v>
      </c>
      <c r="AS2044" s="17">
        <f t="shared" si="749"/>
        <v>1.07436</v>
      </c>
      <c r="AT2044" s="17">
        <f t="shared" si="731"/>
        <v>116.12272</v>
      </c>
      <c r="AU2044" s="5">
        <f t="shared" si="732"/>
        <v>104.377</v>
      </c>
      <c r="AV2044" s="5">
        <f t="shared" si="733"/>
        <v>11.194369999999999</v>
      </c>
      <c r="AW2044" s="5"/>
      <c r="AX2044" s="5"/>
      <c r="AY2044" s="5">
        <f t="shared" si="734"/>
        <v>0.60378000000000009</v>
      </c>
      <c r="AZ2044" s="5">
        <f t="shared" si="735"/>
        <v>116.17515</v>
      </c>
      <c r="BA2044" s="7">
        <f t="shared" si="736"/>
        <v>-2.2570159597245162E-4</v>
      </c>
      <c r="BB2044" s="62">
        <f t="shared" si="737"/>
        <v>7061</v>
      </c>
      <c r="BC2044" s="6">
        <f t="shared" si="738"/>
        <v>2.4967339236463926E-2</v>
      </c>
      <c r="BD2044" s="32">
        <f t="shared" si="739"/>
        <v>3.9104319981481658E-2</v>
      </c>
      <c r="BE2044" s="32">
        <f t="shared" si="740"/>
        <v>1.7007524453440292E-2</v>
      </c>
      <c r="BF2044" s="35">
        <f t="shared" si="741"/>
        <v>0.94388815556507799</v>
      </c>
      <c r="BG2044" s="36">
        <f t="shared" si="742"/>
        <v>0.89844514941448317</v>
      </c>
      <c r="BH2044" s="33">
        <f t="shared" si="743"/>
        <v>9.6357697838134915E-2</v>
      </c>
      <c r="BI2044" s="33">
        <f t="shared" si="744"/>
        <v>5.197152747381863E-3</v>
      </c>
      <c r="CM2044" s="51" t="s">
        <v>3803</v>
      </c>
      <c r="CR2044" s="78" t="s">
        <v>2038</v>
      </c>
      <c r="CS2044" s="78" t="s">
        <v>2038</v>
      </c>
    </row>
    <row r="2045" spans="1:97">
      <c r="A2045" s="16" t="s">
        <v>3590</v>
      </c>
      <c r="B2045" s="16" t="s">
        <v>5303</v>
      </c>
      <c r="C2045" s="19">
        <v>49003460</v>
      </c>
      <c r="D2045" s="19" t="s">
        <v>3782</v>
      </c>
      <c r="E2045" s="19" t="s">
        <v>3783</v>
      </c>
      <c r="F2045" s="19" t="s">
        <v>3793</v>
      </c>
      <c r="G2045" s="47"/>
      <c r="H2045" s="47" t="s">
        <v>1808</v>
      </c>
      <c r="I2045" s="47" t="s">
        <v>5446</v>
      </c>
      <c r="J2045" s="47" t="s">
        <v>5468</v>
      </c>
      <c r="K2045" s="23">
        <v>42.246650000000002</v>
      </c>
      <c r="L2045" s="23">
        <v>-110.22887</v>
      </c>
      <c r="M2045" s="61" t="s">
        <v>1820</v>
      </c>
      <c r="N2045" s="19" t="s">
        <v>2508</v>
      </c>
      <c r="P2045" s="19" t="s">
        <v>3802</v>
      </c>
      <c r="Q2045" s="55">
        <v>5206</v>
      </c>
      <c r="R2045" s="55"/>
      <c r="S2045" s="55"/>
      <c r="T2045" s="19"/>
      <c r="U2045" s="55">
        <v>8006</v>
      </c>
      <c r="W2045" s="46">
        <v>8125</v>
      </c>
      <c r="Y2045" s="51" t="s">
        <v>3788</v>
      </c>
      <c r="Z2045" s="40">
        <v>22552</v>
      </c>
      <c r="AA2045" s="52">
        <v>7.9000000953674316</v>
      </c>
      <c r="AB2045" s="19" t="s">
        <v>3837</v>
      </c>
      <c r="AC2045" s="19">
        <v>697</v>
      </c>
      <c r="AD2045" s="19">
        <v>133</v>
      </c>
      <c r="AE2045" s="19">
        <v>6281</v>
      </c>
      <c r="AF2045" s="19">
        <v>-3</v>
      </c>
      <c r="AG2045" s="19">
        <v>-3</v>
      </c>
      <c r="AH2045" s="19">
        <v>11000</v>
      </c>
      <c r="AI2045" s="19">
        <v>525</v>
      </c>
      <c r="AJ2045" s="19"/>
      <c r="AK2045" s="19"/>
      <c r="AL2045" s="19">
        <v>5</v>
      </c>
      <c r="AM2045" s="19">
        <v>18375</v>
      </c>
      <c r="AP2045" s="17">
        <f t="shared" si="729"/>
        <v>34.780299999999997</v>
      </c>
      <c r="AQ2045" s="17">
        <f t="shared" si="730"/>
        <v>10.944570000000001</v>
      </c>
      <c r="AR2045" s="17">
        <f t="shared" si="750"/>
        <v>273.2235</v>
      </c>
      <c r="AS2045" s="17">
        <f t="shared" si="749"/>
        <v>0</v>
      </c>
      <c r="AT2045" s="17">
        <f t="shared" si="731"/>
        <v>318.94837000000001</v>
      </c>
      <c r="AU2045" s="5">
        <f t="shared" si="732"/>
        <v>310.31</v>
      </c>
      <c r="AV2045" s="5">
        <f t="shared" si="733"/>
        <v>8.6047499999999992</v>
      </c>
      <c r="AW2045" s="5"/>
      <c r="AX2045" s="5"/>
      <c r="AY2045" s="5">
        <f t="shared" si="734"/>
        <v>0.10410000000000001</v>
      </c>
      <c r="AZ2045" s="5">
        <f t="shared" si="735"/>
        <v>319.01885000000004</v>
      </c>
      <c r="BA2045" s="7">
        <f t="shared" si="736"/>
        <v>-1.1047589561111282E-4</v>
      </c>
      <c r="BB2045" s="62">
        <f t="shared" si="737"/>
        <v>18635</v>
      </c>
      <c r="BC2045" s="6">
        <f t="shared" si="738"/>
        <v>7.0251283436908946E-3</v>
      </c>
      <c r="BD2045" s="32">
        <f t="shared" si="739"/>
        <v>0.10904680277876948</v>
      </c>
      <c r="BE2045" s="32">
        <f t="shared" si="740"/>
        <v>3.4314550659092564E-2</v>
      </c>
      <c r="BF2045" s="35">
        <f t="shared" si="741"/>
        <v>0.85663864656213795</v>
      </c>
      <c r="BG2045" s="36">
        <f t="shared" si="742"/>
        <v>0.97270114289484766</v>
      </c>
      <c r="BH2045" s="33">
        <f t="shared" si="743"/>
        <v>2.697254409888318E-2</v>
      </c>
      <c r="BI2045" s="33">
        <f t="shared" si="744"/>
        <v>3.263130062690653E-4</v>
      </c>
      <c r="CM2045" s="51" t="s">
        <v>3820</v>
      </c>
      <c r="CR2045" s="78" t="s">
        <v>2038</v>
      </c>
      <c r="CS2045" s="78" t="s">
        <v>2038</v>
      </c>
    </row>
    <row r="2046" spans="1:97">
      <c r="A2046" s="63" t="s">
        <v>3591</v>
      </c>
      <c r="B2046" s="63" t="s">
        <v>5304</v>
      </c>
      <c r="C2046" s="63">
        <v>1261</v>
      </c>
      <c r="D2046" s="19" t="s">
        <v>3782</v>
      </c>
      <c r="E2046" s="63" t="s">
        <v>3783</v>
      </c>
      <c r="F2046" s="19" t="s">
        <v>2528</v>
      </c>
      <c r="G2046" s="65" t="s">
        <v>3594</v>
      </c>
      <c r="H2046" s="65">
        <v>21</v>
      </c>
      <c r="I2046" s="65">
        <v>26</v>
      </c>
      <c r="J2046" s="65">
        <v>113</v>
      </c>
      <c r="K2046" s="23">
        <v>42.150930000000002</v>
      </c>
      <c r="L2046" s="23">
        <v>-110.23677000000001</v>
      </c>
      <c r="M2046" s="61" t="s">
        <v>1592</v>
      </c>
      <c r="N2046" s="63" t="s">
        <v>1446</v>
      </c>
      <c r="O2046" s="63"/>
      <c r="P2046" s="63" t="s">
        <v>3802</v>
      </c>
      <c r="Q2046" s="63"/>
      <c r="R2046" s="63"/>
      <c r="S2046" s="55" t="str">
        <f>IF(U2046&gt;0,V2046-U2046,"")</f>
        <v/>
      </c>
      <c r="T2046" s="63"/>
      <c r="U2046" s="66"/>
      <c r="V2046" s="63"/>
      <c r="W2046" s="66"/>
      <c r="X2046" s="66"/>
      <c r="Y2046" s="63"/>
      <c r="Z2046" s="64">
        <v>27515</v>
      </c>
      <c r="AA2046" s="63">
        <v>8.1999999999999993</v>
      </c>
      <c r="AB2046" s="63"/>
      <c r="AC2046" s="63">
        <v>132</v>
      </c>
      <c r="AD2046" s="63">
        <v>4</v>
      </c>
      <c r="AE2046" s="63">
        <v>3146</v>
      </c>
      <c r="AF2046" s="63">
        <v>36</v>
      </c>
      <c r="AG2046" s="63"/>
      <c r="AH2046" s="63">
        <v>4500</v>
      </c>
      <c r="AI2046" s="63">
        <v>1061</v>
      </c>
      <c r="AJ2046" s="63">
        <v>0</v>
      </c>
      <c r="AK2046" s="63">
        <v>0</v>
      </c>
      <c r="AL2046" s="63">
        <v>18</v>
      </c>
      <c r="AM2046" s="63">
        <v>8359</v>
      </c>
      <c r="AN2046" s="63"/>
      <c r="AO2046" s="63" t="s">
        <v>7389</v>
      </c>
      <c r="AP2046" s="17">
        <f t="shared" si="729"/>
        <v>6.5868000000000002</v>
      </c>
      <c r="AQ2046" s="17">
        <f t="shared" si="730"/>
        <v>0.32916000000000001</v>
      </c>
      <c r="AR2046" s="17">
        <f t="shared" si="750"/>
        <v>136.851</v>
      </c>
      <c r="AS2046" s="17">
        <f t="shared" si="749"/>
        <v>0.92087999999999992</v>
      </c>
      <c r="AT2046" s="17">
        <f t="shared" si="731"/>
        <v>144.68784000000002</v>
      </c>
      <c r="AU2046" s="5">
        <f t="shared" si="732"/>
        <v>126.94499999999999</v>
      </c>
      <c r="AV2046" s="5">
        <f t="shared" si="733"/>
        <v>17.389789999999998</v>
      </c>
      <c r="AW2046" s="5">
        <f>IF(AJ2046&gt;0,AJ2046*0.03333,0)</f>
        <v>0</v>
      </c>
      <c r="AX2046" s="5">
        <f>IF(AK2046&gt;0,AK2046*0.0588,0)</f>
        <v>0</v>
      </c>
      <c r="AY2046" s="5">
        <f t="shared" si="734"/>
        <v>0.37476000000000004</v>
      </c>
      <c r="AZ2046" s="5">
        <f t="shared" si="735"/>
        <v>144.70955000000001</v>
      </c>
      <c r="BA2046" s="7">
        <f t="shared" si="736"/>
        <v>-7.5017953686398384E-5</v>
      </c>
      <c r="BB2046" s="62">
        <f t="shared" si="737"/>
        <v>8897</v>
      </c>
      <c r="BC2046" s="28">
        <f t="shared" si="738"/>
        <v>3.1177561427909135E-2</v>
      </c>
      <c r="BD2046" s="32">
        <f t="shared" si="739"/>
        <v>4.5524212677444068E-2</v>
      </c>
      <c r="BE2046" s="32">
        <f t="shared" si="740"/>
        <v>2.2749665763204426E-3</v>
      </c>
      <c r="BF2046" s="35">
        <f t="shared" si="741"/>
        <v>0.95220082074623535</v>
      </c>
      <c r="BG2046" s="36">
        <f t="shared" si="742"/>
        <v>0.87723996101155721</v>
      </c>
      <c r="BH2046" s="33">
        <f t="shared" si="743"/>
        <v>0.1201702997487035</v>
      </c>
      <c r="BI2046" s="33">
        <f t="shared" si="744"/>
        <v>2.5897392397391879E-3</v>
      </c>
      <c r="BJ2046" s="63">
        <v>0</v>
      </c>
      <c r="BK2046" s="63">
        <v>0</v>
      </c>
      <c r="BL2046" s="63">
        <v>0</v>
      </c>
      <c r="BM2046" s="63">
        <v>8111</v>
      </c>
      <c r="BN2046" s="63">
        <v>0</v>
      </c>
      <c r="BO2046" s="63"/>
      <c r="BP2046" s="63">
        <v>0</v>
      </c>
      <c r="BQ2046" s="63">
        <v>0</v>
      </c>
      <c r="BR2046" s="63">
        <v>0</v>
      </c>
      <c r="BS2046" s="63">
        <v>0</v>
      </c>
      <c r="BT2046" s="63">
        <v>0</v>
      </c>
      <c r="BU2046" s="63">
        <v>0</v>
      </c>
      <c r="BV2046" s="63">
        <v>0</v>
      </c>
      <c r="BW2046" s="63">
        <v>0</v>
      </c>
      <c r="BX2046" s="63"/>
      <c r="BY2046" s="63"/>
      <c r="BZ2046" s="63"/>
      <c r="CA2046" s="63"/>
      <c r="CB2046" s="63"/>
      <c r="CC2046" s="63"/>
      <c r="CD2046" s="63"/>
      <c r="CE2046" s="63"/>
      <c r="CF2046" s="63"/>
      <c r="CG2046" s="63"/>
      <c r="CH2046" s="63"/>
      <c r="CI2046" s="63"/>
      <c r="CJ2046" s="63"/>
      <c r="CK2046" s="63"/>
      <c r="CL2046" s="63"/>
      <c r="CM2046" s="63" t="s">
        <v>1444</v>
      </c>
      <c r="CN2046" s="63">
        <v>19750501</v>
      </c>
      <c r="CO2046" s="63" t="s">
        <v>1447</v>
      </c>
      <c r="CP2046" s="66"/>
      <c r="CQ2046" s="64">
        <v>27517</v>
      </c>
      <c r="CR2046" s="78" t="s">
        <v>2038</v>
      </c>
      <c r="CS2046" s="78" t="s">
        <v>2038</v>
      </c>
    </row>
    <row r="2047" spans="1:97">
      <c r="A2047" s="16" t="s">
        <v>3590</v>
      </c>
      <c r="B2047" s="16" t="s">
        <v>5305</v>
      </c>
      <c r="C2047" s="19">
        <v>49002634</v>
      </c>
      <c r="D2047" s="19" t="s">
        <v>3782</v>
      </c>
      <c r="E2047" s="19" t="s">
        <v>3804</v>
      </c>
      <c r="F2047" s="19" t="s">
        <v>3847</v>
      </c>
      <c r="G2047" s="47"/>
      <c r="H2047" s="47" t="s">
        <v>3806</v>
      </c>
      <c r="I2047" s="47" t="s">
        <v>5449</v>
      </c>
      <c r="J2047" s="47" t="s">
        <v>5467</v>
      </c>
      <c r="K2047" s="23">
        <v>42.276159999999997</v>
      </c>
      <c r="L2047" s="23">
        <v>-110.17833</v>
      </c>
      <c r="M2047" s="61" t="s">
        <v>7092</v>
      </c>
      <c r="N2047" s="19" t="s">
        <v>7093</v>
      </c>
      <c r="P2047" s="19" t="s">
        <v>3802</v>
      </c>
      <c r="Q2047" s="55"/>
      <c r="R2047" s="55"/>
      <c r="S2047" s="55"/>
      <c r="T2047" s="19"/>
      <c r="U2047" s="55">
        <v>7643</v>
      </c>
      <c r="W2047" s="46">
        <v>7358</v>
      </c>
      <c r="Y2047" s="51" t="s">
        <v>3788</v>
      </c>
      <c r="AA2047" s="52">
        <v>8</v>
      </c>
      <c r="AB2047" s="19" t="s">
        <v>3837</v>
      </c>
      <c r="AC2047" s="19">
        <v>933</v>
      </c>
      <c r="AD2047" s="19">
        <v>113</v>
      </c>
      <c r="AE2047" s="19">
        <v>7007</v>
      </c>
      <c r="AF2047" s="19">
        <v>-3</v>
      </c>
      <c r="AG2047" s="19">
        <v>-3</v>
      </c>
      <c r="AH2047" s="19">
        <v>12600</v>
      </c>
      <c r="AI2047" s="19">
        <v>317</v>
      </c>
      <c r="AJ2047" s="19"/>
      <c r="AK2047" s="19"/>
      <c r="AL2047" s="19">
        <v>5</v>
      </c>
      <c r="AM2047" s="19">
        <v>20814</v>
      </c>
      <c r="AP2047" s="17">
        <f t="shared" si="729"/>
        <v>46.556699999999999</v>
      </c>
      <c r="AQ2047" s="17">
        <f t="shared" si="730"/>
        <v>9.2987700000000011</v>
      </c>
      <c r="AR2047" s="17">
        <f t="shared" si="750"/>
        <v>304.80449999999996</v>
      </c>
      <c r="AS2047" s="17">
        <f t="shared" si="749"/>
        <v>0</v>
      </c>
      <c r="AT2047" s="17">
        <f t="shared" si="731"/>
        <v>360.65996999999993</v>
      </c>
      <c r="AU2047" s="5">
        <f t="shared" si="732"/>
        <v>355.44599999999997</v>
      </c>
      <c r="AV2047" s="5">
        <f t="shared" si="733"/>
        <v>5.1956299999999995</v>
      </c>
      <c r="AW2047" s="5"/>
      <c r="AX2047" s="5"/>
      <c r="AY2047" s="5">
        <f t="shared" si="734"/>
        <v>0.10410000000000001</v>
      </c>
      <c r="AZ2047" s="5">
        <f t="shared" si="735"/>
        <v>360.74572999999998</v>
      </c>
      <c r="BA2047" s="7">
        <f t="shared" si="736"/>
        <v>-1.1887901634274618E-4</v>
      </c>
      <c r="BB2047" s="62">
        <f t="shared" si="737"/>
        <v>20969</v>
      </c>
      <c r="BC2047" s="6">
        <f t="shared" si="738"/>
        <v>3.7096426776440177E-3</v>
      </c>
      <c r="BD2047" s="32">
        <f t="shared" si="739"/>
        <v>0.12908751697617013</v>
      </c>
      <c r="BE2047" s="32">
        <f t="shared" si="740"/>
        <v>2.5782650622413136E-2</v>
      </c>
      <c r="BF2047" s="35">
        <f t="shared" si="741"/>
        <v>0.84512983240141681</v>
      </c>
      <c r="BG2047" s="36">
        <f t="shared" si="742"/>
        <v>0.98530895985934464</v>
      </c>
      <c r="BH2047" s="33">
        <f t="shared" si="743"/>
        <v>1.4402471236457878E-2</v>
      </c>
      <c r="BI2047" s="33">
        <f t="shared" si="744"/>
        <v>2.8856890419742462E-4</v>
      </c>
      <c r="CM2047" s="51" t="s">
        <v>3820</v>
      </c>
      <c r="CR2047" s="78" t="s">
        <v>2038</v>
      </c>
      <c r="CS2047" s="78" t="s">
        <v>2038</v>
      </c>
    </row>
    <row r="2048" spans="1:97">
      <c r="A2048" s="16" t="s">
        <v>3590</v>
      </c>
      <c r="B2048" s="16" t="s">
        <v>5306</v>
      </c>
      <c r="C2048" s="19">
        <v>49014317</v>
      </c>
      <c r="D2048" s="19" t="s">
        <v>3782</v>
      </c>
      <c r="E2048" s="19" t="s">
        <v>3804</v>
      </c>
      <c r="F2048" s="19" t="s">
        <v>3843</v>
      </c>
      <c r="G2048" s="47"/>
      <c r="H2048" s="47" t="s">
        <v>3853</v>
      </c>
      <c r="I2048" s="47" t="s">
        <v>5449</v>
      </c>
      <c r="J2048" s="47" t="s">
        <v>5468</v>
      </c>
      <c r="K2048" s="23">
        <v>42.315300000000001</v>
      </c>
      <c r="L2048" s="23">
        <v>-110.28270000000001</v>
      </c>
      <c r="N2048" s="19" t="s">
        <v>1615</v>
      </c>
      <c r="P2048" s="19" t="s">
        <v>3802</v>
      </c>
      <c r="Q2048" s="55"/>
      <c r="R2048" s="55"/>
      <c r="S2048" s="55">
        <f>V2048-U2048</f>
        <v>0</v>
      </c>
      <c r="T2048" s="19" t="s">
        <v>2512</v>
      </c>
      <c r="Y2048" s="51" t="s">
        <v>3788</v>
      </c>
      <c r="Z2048" s="40">
        <v>25310</v>
      </c>
      <c r="AA2048" s="52">
        <v>6.5999999046325684</v>
      </c>
      <c r="AB2048" s="19" t="s">
        <v>3789</v>
      </c>
      <c r="AC2048" s="19">
        <v>7104</v>
      </c>
      <c r="AD2048" s="19">
        <v>0</v>
      </c>
      <c r="AE2048" s="19">
        <v>6531</v>
      </c>
      <c r="AF2048" s="19">
        <v>154</v>
      </c>
      <c r="AG2048" s="19">
        <v>-3</v>
      </c>
      <c r="AH2048" s="19">
        <v>22400</v>
      </c>
      <c r="AI2048" s="19">
        <v>647</v>
      </c>
      <c r="AJ2048" s="19"/>
      <c r="AK2048" s="19"/>
      <c r="AL2048" s="19">
        <v>10</v>
      </c>
      <c r="AM2048" s="19">
        <v>36518</v>
      </c>
      <c r="AP2048" s="17">
        <f t="shared" si="729"/>
        <v>354.4896</v>
      </c>
      <c r="AQ2048" s="17">
        <f t="shared" si="730"/>
        <v>0</v>
      </c>
      <c r="AR2048" s="17">
        <f t="shared" si="750"/>
        <v>284.0985</v>
      </c>
      <c r="AS2048" s="17">
        <f t="shared" si="749"/>
        <v>3.9393199999999999</v>
      </c>
      <c r="AT2048" s="17">
        <f t="shared" si="731"/>
        <v>642.52741999999989</v>
      </c>
      <c r="AU2048" s="5">
        <f t="shared" si="732"/>
        <v>631.904</v>
      </c>
      <c r="AV2048" s="5">
        <f t="shared" si="733"/>
        <v>10.604329999999999</v>
      </c>
      <c r="AW2048" s="5"/>
      <c r="AX2048" s="5"/>
      <c r="AY2048" s="5">
        <f t="shared" si="734"/>
        <v>0.20820000000000002</v>
      </c>
      <c r="AZ2048" s="5">
        <f t="shared" si="735"/>
        <v>642.71653000000003</v>
      </c>
      <c r="BA2048" s="7">
        <f t="shared" si="736"/>
        <v>-1.4713938159377569E-4</v>
      </c>
      <c r="BB2048" s="62">
        <f t="shared" si="737"/>
        <v>36843</v>
      </c>
      <c r="BC2048" s="6">
        <f t="shared" si="738"/>
        <v>4.4301468082496151E-3</v>
      </c>
      <c r="BD2048" s="45">
        <f t="shared" si="739"/>
        <v>0.55171124058798926</v>
      </c>
      <c r="BE2048" s="32">
        <f t="shared" si="740"/>
        <v>0</v>
      </c>
      <c r="BF2048" s="32">
        <f t="shared" si="741"/>
        <v>0.44828875941201085</v>
      </c>
      <c r="BG2048" s="36">
        <f t="shared" si="742"/>
        <v>0.98317682913803373</v>
      </c>
      <c r="BH2048" s="33">
        <f t="shared" si="743"/>
        <v>1.6499233340085399E-2</v>
      </c>
      <c r="BI2048" s="33">
        <f t="shared" si="744"/>
        <v>3.2393752188075823E-4</v>
      </c>
      <c r="CM2048" s="51" t="s">
        <v>5011</v>
      </c>
      <c r="CR2048" s="78" t="s">
        <v>2038</v>
      </c>
      <c r="CS2048" s="78" t="s">
        <v>2038</v>
      </c>
    </row>
    <row r="2049" spans="1:97">
      <c r="A2049" s="16" t="s">
        <v>3590</v>
      </c>
      <c r="B2049" s="16" t="s">
        <v>5307</v>
      </c>
      <c r="C2049" s="19">
        <v>49014565</v>
      </c>
      <c r="D2049" s="19" t="s">
        <v>3782</v>
      </c>
      <c r="E2049" s="19" t="s">
        <v>3804</v>
      </c>
      <c r="F2049" s="19" t="s">
        <v>3843</v>
      </c>
      <c r="G2049" s="47"/>
      <c r="H2049" s="47" t="s">
        <v>5216</v>
      </c>
      <c r="I2049" s="47" t="s">
        <v>5449</v>
      </c>
      <c r="J2049" s="47" t="s">
        <v>5468</v>
      </c>
      <c r="K2049" s="23">
        <v>42.290500000000002</v>
      </c>
      <c r="L2049" s="23">
        <v>-110.27379999999999</v>
      </c>
      <c r="N2049" s="19" t="s">
        <v>5018</v>
      </c>
      <c r="P2049" s="19" t="s">
        <v>3802</v>
      </c>
      <c r="Q2049" s="55"/>
      <c r="R2049" s="55"/>
      <c r="S2049" s="55">
        <f>V2049-U2049</f>
        <v>0</v>
      </c>
      <c r="T2049" s="31" t="s">
        <v>2512</v>
      </c>
      <c r="Y2049" s="51" t="s">
        <v>3788</v>
      </c>
      <c r="Z2049" s="40">
        <v>26121</v>
      </c>
      <c r="AA2049" s="52">
        <v>6.9000000953674316</v>
      </c>
      <c r="AB2049" s="19" t="s">
        <v>3789</v>
      </c>
      <c r="AC2049" s="19">
        <v>171</v>
      </c>
      <c r="AD2049" s="19">
        <v>3</v>
      </c>
      <c r="AE2049" s="19">
        <v>1578</v>
      </c>
      <c r="AF2049" s="19">
        <v>29</v>
      </c>
      <c r="AG2049" s="19">
        <v>-3</v>
      </c>
      <c r="AH2049" s="19">
        <v>2420</v>
      </c>
      <c r="AI2049" s="19">
        <v>586</v>
      </c>
      <c r="AJ2049" s="19"/>
      <c r="AK2049" s="19"/>
      <c r="AL2049" s="19">
        <v>16</v>
      </c>
      <c r="AM2049" s="19">
        <v>4506</v>
      </c>
      <c r="AP2049" s="17">
        <f t="shared" si="729"/>
        <v>8.5328999999999997</v>
      </c>
      <c r="AQ2049" s="17">
        <f t="shared" si="730"/>
        <v>0.24687000000000001</v>
      </c>
      <c r="AR2049" s="17">
        <f t="shared" si="750"/>
        <v>68.643000000000001</v>
      </c>
      <c r="AS2049" s="17">
        <f t="shared" si="749"/>
        <v>0.74181999999999992</v>
      </c>
      <c r="AT2049" s="17">
        <f t="shared" si="731"/>
        <v>78.164590000000004</v>
      </c>
      <c r="AU2049" s="5">
        <f t="shared" si="732"/>
        <v>68.268199999999993</v>
      </c>
      <c r="AV2049" s="5">
        <f t="shared" si="733"/>
        <v>9.6045399999999983</v>
      </c>
      <c r="AW2049" s="5"/>
      <c r="AX2049" s="5"/>
      <c r="AY2049" s="5">
        <f t="shared" si="734"/>
        <v>0.33312000000000003</v>
      </c>
      <c r="AZ2049" s="5">
        <f t="shared" si="735"/>
        <v>78.205859999999987</v>
      </c>
      <c r="BA2049" s="7">
        <f t="shared" si="736"/>
        <v>-2.6392454584598968E-4</v>
      </c>
      <c r="BB2049" s="62">
        <f t="shared" si="737"/>
        <v>4800</v>
      </c>
      <c r="BC2049" s="6">
        <f t="shared" si="738"/>
        <v>3.1592520954223081E-2</v>
      </c>
      <c r="BD2049" s="32">
        <f t="shared" si="739"/>
        <v>0.10916580001251205</v>
      </c>
      <c r="BE2049" s="32">
        <f t="shared" si="740"/>
        <v>3.1583355071650729E-3</v>
      </c>
      <c r="BF2049" s="35">
        <f t="shared" si="741"/>
        <v>0.88767586448032287</v>
      </c>
      <c r="BG2049" s="36">
        <f t="shared" si="742"/>
        <v>0.87292947101406471</v>
      </c>
      <c r="BH2049" s="33">
        <f t="shared" si="743"/>
        <v>0.12281100163082408</v>
      </c>
      <c r="BI2049" s="33">
        <f t="shared" si="744"/>
        <v>4.2595273551112424E-3</v>
      </c>
      <c r="CM2049" s="51" t="s">
        <v>3788</v>
      </c>
      <c r="CR2049" s="78" t="s">
        <v>2038</v>
      </c>
      <c r="CS2049" s="78" t="s">
        <v>2038</v>
      </c>
    </row>
    <row r="2050" spans="1:97">
      <c r="A2050" s="16" t="s">
        <v>3590</v>
      </c>
      <c r="B2050" s="16" t="s">
        <v>5309</v>
      </c>
      <c r="C2050" s="19">
        <v>49002627</v>
      </c>
      <c r="D2050" s="19" t="s">
        <v>3782</v>
      </c>
      <c r="E2050" s="19" t="s">
        <v>3804</v>
      </c>
      <c r="F2050" s="19" t="s">
        <v>3816</v>
      </c>
      <c r="G2050" s="47"/>
      <c r="H2050" s="47" t="s">
        <v>5234</v>
      </c>
      <c r="I2050" s="47" t="s">
        <v>5449</v>
      </c>
      <c r="J2050" s="47" t="s">
        <v>5468</v>
      </c>
      <c r="K2050" s="23">
        <v>42.287529999999997</v>
      </c>
      <c r="L2050" s="23">
        <v>-110.28353</v>
      </c>
      <c r="M2050" s="61" t="s">
        <v>7088</v>
      </c>
      <c r="N2050" s="19" t="s">
        <v>7089</v>
      </c>
      <c r="P2050" s="19" t="s">
        <v>3802</v>
      </c>
      <c r="Q2050" s="55"/>
      <c r="R2050" s="55"/>
      <c r="S2050" s="55">
        <f>V2050-U2050</f>
        <v>41</v>
      </c>
      <c r="T2050" s="19"/>
      <c r="U2050" s="55">
        <v>7688</v>
      </c>
      <c r="V2050" s="55">
        <v>7729</v>
      </c>
      <c r="W2050" s="55">
        <v>7960</v>
      </c>
      <c r="X2050" s="55">
        <v>7838</v>
      </c>
      <c r="Y2050" s="51" t="s">
        <v>3788</v>
      </c>
      <c r="AA2050" s="52">
        <v>7.9000000953674316</v>
      </c>
      <c r="AB2050" s="19" t="s">
        <v>3837</v>
      </c>
      <c r="AC2050" s="19">
        <v>356</v>
      </c>
      <c r="AD2050" s="19">
        <v>98</v>
      </c>
      <c r="AE2050" s="19">
        <v>4812</v>
      </c>
      <c r="AF2050" s="19">
        <v>-3</v>
      </c>
      <c r="AG2050" s="19">
        <v>-3</v>
      </c>
      <c r="AH2050" s="19">
        <v>8100</v>
      </c>
      <c r="AI2050" s="19">
        <v>403</v>
      </c>
      <c r="AJ2050" s="19"/>
      <c r="AK2050" s="19"/>
      <c r="AL2050" s="19">
        <v>5</v>
      </c>
      <c r="AM2050" s="19">
        <v>13569</v>
      </c>
      <c r="AP2050" s="17">
        <f t="shared" si="729"/>
        <v>17.764399999999998</v>
      </c>
      <c r="AQ2050" s="17">
        <f t="shared" si="730"/>
        <v>8.0644200000000001</v>
      </c>
      <c r="AR2050" s="17">
        <f t="shared" si="750"/>
        <v>209.32199999999997</v>
      </c>
      <c r="AS2050" s="17">
        <f t="shared" si="749"/>
        <v>0</v>
      </c>
      <c r="AT2050" s="17">
        <f t="shared" si="731"/>
        <v>235.15081999999998</v>
      </c>
      <c r="AU2050" s="5">
        <f t="shared" si="732"/>
        <v>228.501</v>
      </c>
      <c r="AV2050" s="5">
        <f t="shared" si="733"/>
        <v>6.6051699999999993</v>
      </c>
      <c r="AW2050" s="5"/>
      <c r="AX2050" s="5"/>
      <c r="AY2050" s="5">
        <f t="shared" si="734"/>
        <v>0.10410000000000001</v>
      </c>
      <c r="AZ2050" s="5">
        <f t="shared" si="735"/>
        <v>235.21026999999998</v>
      </c>
      <c r="BA2050" s="7">
        <f t="shared" si="736"/>
        <v>-1.2639225748881189E-4</v>
      </c>
      <c r="BB2050" s="62">
        <f t="shared" si="737"/>
        <v>13768</v>
      </c>
      <c r="BC2050" s="6">
        <f t="shared" si="738"/>
        <v>7.2795112850715148E-3</v>
      </c>
      <c r="BD2050" s="32">
        <f t="shared" si="739"/>
        <v>7.5544707860257521E-2</v>
      </c>
      <c r="BE2050" s="32">
        <f t="shared" si="740"/>
        <v>3.4294670969040215E-2</v>
      </c>
      <c r="BF2050" s="35">
        <f t="shared" si="741"/>
        <v>0.89016062117070227</v>
      </c>
      <c r="BG2050" s="36">
        <f t="shared" si="742"/>
        <v>0.97147543770091338</v>
      </c>
      <c r="BH2050" s="33">
        <f t="shared" si="743"/>
        <v>2.8081979583629575E-2</v>
      </c>
      <c r="BI2050" s="33">
        <f t="shared" si="744"/>
        <v>4.4258271545711002E-4</v>
      </c>
      <c r="CM2050" s="51" t="s">
        <v>3820</v>
      </c>
      <c r="CR2050" s="78" t="s">
        <v>2038</v>
      </c>
      <c r="CS2050" s="78" t="s">
        <v>2038</v>
      </c>
    </row>
    <row r="2051" spans="1:97">
      <c r="A2051" s="16" t="s">
        <v>3590</v>
      </c>
      <c r="B2051" s="16" t="s">
        <v>5309</v>
      </c>
      <c r="C2051" s="19">
        <v>49005882</v>
      </c>
      <c r="D2051" s="19" t="s">
        <v>3782</v>
      </c>
      <c r="E2051" s="19" t="s">
        <v>3804</v>
      </c>
      <c r="F2051" s="19" t="s">
        <v>3847</v>
      </c>
      <c r="G2051" s="47"/>
      <c r="H2051" s="47" t="s">
        <v>5234</v>
      </c>
      <c r="I2051" s="47" t="s">
        <v>5449</v>
      </c>
      <c r="J2051" s="47" t="s">
        <v>5468</v>
      </c>
      <c r="K2051" s="23">
        <v>42.281779999999998</v>
      </c>
      <c r="L2051" s="23">
        <v>-110.27001</v>
      </c>
      <c r="M2051" s="61" t="s">
        <v>4910</v>
      </c>
      <c r="N2051" s="19" t="s">
        <v>4911</v>
      </c>
      <c r="P2051" s="19" t="s">
        <v>3802</v>
      </c>
      <c r="Q2051" s="55"/>
      <c r="R2051" s="55"/>
      <c r="S2051" s="55"/>
      <c r="T2051" s="19"/>
      <c r="U2051" s="55">
        <v>7675</v>
      </c>
      <c r="W2051" s="46">
        <v>7995</v>
      </c>
      <c r="X2051" s="46">
        <v>7745</v>
      </c>
      <c r="Y2051" s="51" t="s">
        <v>7074</v>
      </c>
      <c r="AA2051" s="52">
        <v>6.5999999046325684</v>
      </c>
      <c r="AB2051" s="19" t="s">
        <v>3789</v>
      </c>
      <c r="AC2051" s="19">
        <v>262</v>
      </c>
      <c r="AD2051" s="19">
        <v>45</v>
      </c>
      <c r="AE2051" s="19">
        <v>2934</v>
      </c>
      <c r="AF2051" s="19">
        <v>-3</v>
      </c>
      <c r="AG2051" s="19">
        <v>-3</v>
      </c>
      <c r="AH2051" s="19">
        <v>5000</v>
      </c>
      <c r="AI2051" s="19">
        <v>207</v>
      </c>
      <c r="AJ2051" s="19"/>
      <c r="AK2051" s="19"/>
      <c r="AL2051" s="19">
        <v>-3</v>
      </c>
      <c r="AM2051" s="19">
        <v>8343</v>
      </c>
      <c r="AP2051" s="17">
        <f t="shared" ref="AP2051:AP2114" si="751">IF(AC2051&gt;0,AC2051*0.0499,0)</f>
        <v>13.0738</v>
      </c>
      <c r="AQ2051" s="17">
        <f t="shared" ref="AQ2051:AQ2114" si="752">IF(AD2051&gt;0,AD2051*0.08229,0)</f>
        <v>3.7030500000000002</v>
      </c>
      <c r="AR2051" s="17">
        <f t="shared" si="750"/>
        <v>127.62899999999999</v>
      </c>
      <c r="AS2051" s="17">
        <f t="shared" si="749"/>
        <v>0</v>
      </c>
      <c r="AT2051" s="17">
        <f t="shared" ref="AT2051:AT2114" si="753">SUM(AP2051:AS2051)</f>
        <v>144.40584999999999</v>
      </c>
      <c r="AU2051" s="5">
        <f t="shared" ref="AU2051:AU2114" si="754">IF(AH2051&gt;0,AH2051*0.02821,0)</f>
        <v>141.04999999999998</v>
      </c>
      <c r="AV2051" s="5">
        <f t="shared" ref="AV2051:AV2114" si="755">IF(AI2051&gt;0,AI2051*0.01639,0)</f>
        <v>3.3927299999999998</v>
      </c>
      <c r="AW2051" s="5"/>
      <c r="AX2051" s="5"/>
      <c r="AY2051" s="5">
        <f t="shared" ref="AY2051:AY2114" si="756">IF(AL2051&gt;0,AL2051*0.02082,0)</f>
        <v>0</v>
      </c>
      <c r="AZ2051" s="5">
        <f t="shared" ref="AZ2051:AZ2114" si="757">SUM(AU2051:AY2051)</f>
        <v>144.44272999999998</v>
      </c>
      <c r="BA2051" s="7">
        <f t="shared" ref="BA2051:BA2114" si="758">(AT2051-AZ2051)/(AT2051+AZ2051)</f>
        <v>-1.2767935365995731E-4</v>
      </c>
      <c r="BB2051" s="62">
        <f t="shared" ref="BB2051:BB2114" si="759">SUM(AC2051:AL2051)</f>
        <v>8439</v>
      </c>
      <c r="BC2051" s="6">
        <f t="shared" ref="BC2051:BC2114" si="760">(BB2051-AM2051)/(BB2051+AM2051)</f>
        <v>5.7204147300679298E-3</v>
      </c>
      <c r="BD2051" s="32">
        <f t="shared" ref="BD2051:BD2114" si="761">AP2051/AT2051</f>
        <v>9.0535113362789674E-2</v>
      </c>
      <c r="BE2051" s="32">
        <f t="shared" ref="BE2051:BE2114" si="762">AQ2051/AT2051</f>
        <v>2.564335170631938E-2</v>
      </c>
      <c r="BF2051" s="35">
        <f t="shared" ref="BF2051:BF2114" si="763">(AR2051+AS2051)/AT2051</f>
        <v>0.883821534930891</v>
      </c>
      <c r="BG2051" s="36">
        <f t="shared" ref="BG2051:BG2114" si="764">AU2051/AZ2051</f>
        <v>0.97651159044141578</v>
      </c>
      <c r="BH2051" s="33">
        <f t="shared" ref="BH2051:BH2114" si="765">AV2051/AZ2051</f>
        <v>2.3488409558584222E-2</v>
      </c>
      <c r="BI2051" s="33">
        <f t="shared" ref="BI2051:BI2114" si="766">AY2051/AZ2051</f>
        <v>0</v>
      </c>
      <c r="CM2051" s="51" t="s">
        <v>7074</v>
      </c>
      <c r="CR2051" s="78" t="s">
        <v>2038</v>
      </c>
      <c r="CS2051" s="78" t="s">
        <v>2038</v>
      </c>
    </row>
    <row r="2052" spans="1:97">
      <c r="A2052" s="16" t="s">
        <v>3590</v>
      </c>
      <c r="B2052" s="16" t="s">
        <v>410</v>
      </c>
      <c r="C2052" s="19">
        <v>49014296</v>
      </c>
      <c r="D2052" s="19" t="s">
        <v>3782</v>
      </c>
      <c r="E2052" s="19" t="s">
        <v>3783</v>
      </c>
      <c r="F2052" s="19" t="s">
        <v>3843</v>
      </c>
      <c r="G2052" s="47"/>
      <c r="H2052" s="47" t="s">
        <v>4981</v>
      </c>
      <c r="I2052" s="47" t="s">
        <v>5446</v>
      </c>
      <c r="J2052" s="47" t="s">
        <v>5468</v>
      </c>
      <c r="K2052" s="23">
        <v>42.263500000000001</v>
      </c>
      <c r="L2052" s="23">
        <v>-110.31310000000001</v>
      </c>
      <c r="N2052" s="19" t="s">
        <v>5007</v>
      </c>
      <c r="P2052" s="19" t="s">
        <v>3802</v>
      </c>
      <c r="Q2052" s="55"/>
      <c r="R2052" s="55"/>
      <c r="S2052" s="55">
        <f>V2052-U2052</f>
        <v>18</v>
      </c>
      <c r="T2052" s="19"/>
      <c r="U2052" s="55">
        <v>9010</v>
      </c>
      <c r="V2052" s="55">
        <v>9028</v>
      </c>
      <c r="W2052" s="55"/>
      <c r="X2052" s="55"/>
      <c r="Y2052" s="51" t="s">
        <v>3852</v>
      </c>
      <c r="Z2052" s="40">
        <v>25662</v>
      </c>
      <c r="AA2052" s="52">
        <v>6.4000000953674316</v>
      </c>
      <c r="AB2052" s="19" t="s">
        <v>3789</v>
      </c>
      <c r="AC2052" s="19">
        <v>2200</v>
      </c>
      <c r="AD2052" s="19">
        <v>43</v>
      </c>
      <c r="AE2052" s="19">
        <v>8804</v>
      </c>
      <c r="AF2052" s="19">
        <v>130</v>
      </c>
      <c r="AG2052" s="19">
        <v>-3</v>
      </c>
      <c r="AH2052" s="19">
        <v>17300</v>
      </c>
      <c r="AI2052" s="19">
        <v>671</v>
      </c>
      <c r="AJ2052" s="19"/>
      <c r="AK2052" s="19"/>
      <c r="AL2052" s="19">
        <v>36</v>
      </c>
      <c r="AM2052" s="19">
        <v>28843</v>
      </c>
      <c r="AP2052" s="17">
        <f t="shared" si="751"/>
        <v>109.78</v>
      </c>
      <c r="AQ2052" s="17">
        <f t="shared" si="752"/>
        <v>3.5384700000000002</v>
      </c>
      <c r="AR2052" s="17">
        <f t="shared" si="750"/>
        <v>382.97399999999999</v>
      </c>
      <c r="AS2052" s="17">
        <f t="shared" si="749"/>
        <v>3.3253999999999997</v>
      </c>
      <c r="AT2052" s="17">
        <f t="shared" si="753"/>
        <v>499.61786999999998</v>
      </c>
      <c r="AU2052" s="5">
        <f t="shared" si="754"/>
        <v>488.03299999999996</v>
      </c>
      <c r="AV2052" s="5">
        <f t="shared" si="755"/>
        <v>10.997689999999999</v>
      </c>
      <c r="AW2052" s="5"/>
      <c r="AX2052" s="5"/>
      <c r="AY2052" s="5">
        <f t="shared" si="756"/>
        <v>0.74952000000000008</v>
      </c>
      <c r="AZ2052" s="5">
        <f t="shared" si="757"/>
        <v>499.78020999999995</v>
      </c>
      <c r="BA2052" s="7">
        <f t="shared" si="758"/>
        <v>-1.6243777454522622E-4</v>
      </c>
      <c r="BB2052" s="62">
        <f t="shared" si="759"/>
        <v>29181</v>
      </c>
      <c r="BC2052" s="6">
        <f t="shared" si="760"/>
        <v>5.8251757893285541E-3</v>
      </c>
      <c r="BD2052" s="32">
        <f t="shared" si="761"/>
        <v>0.21972792926722179</v>
      </c>
      <c r="BE2052" s="32">
        <f t="shared" si="762"/>
        <v>7.0823527589195323E-3</v>
      </c>
      <c r="BF2052" s="35">
        <f t="shared" si="763"/>
        <v>0.77318971797385871</v>
      </c>
      <c r="BG2052" s="36">
        <f t="shared" si="764"/>
        <v>0.97649524778101959</v>
      </c>
      <c r="BH2052" s="33">
        <f t="shared" si="765"/>
        <v>2.2005052981189471E-2</v>
      </c>
      <c r="BI2052" s="33">
        <f t="shared" si="766"/>
        <v>1.4996992377909483E-3</v>
      </c>
      <c r="CM2052" s="51" t="s">
        <v>5008</v>
      </c>
      <c r="CR2052" s="78" t="s">
        <v>2041</v>
      </c>
      <c r="CS2052" s="78" t="s">
        <v>2041</v>
      </c>
    </row>
    <row r="2053" spans="1:97">
      <c r="A2053" s="16" t="s">
        <v>3590</v>
      </c>
      <c r="B2053" s="16" t="s">
        <v>5308</v>
      </c>
      <c r="C2053" s="19">
        <v>49003095</v>
      </c>
      <c r="D2053" s="19" t="s">
        <v>3782</v>
      </c>
      <c r="E2053" s="19" t="s">
        <v>3804</v>
      </c>
      <c r="F2053" s="19" t="s">
        <v>3843</v>
      </c>
      <c r="G2053" s="47"/>
      <c r="H2053" s="47" t="s">
        <v>5212</v>
      </c>
      <c r="I2053" s="47" t="s">
        <v>5449</v>
      </c>
      <c r="J2053" s="47" t="s">
        <v>5468</v>
      </c>
      <c r="K2053" s="23">
        <v>42.283410000000003</v>
      </c>
      <c r="L2053" s="23">
        <v>-110.31555</v>
      </c>
      <c r="M2053" s="61" t="s">
        <v>1656</v>
      </c>
      <c r="N2053" s="19" t="s">
        <v>1657</v>
      </c>
      <c r="P2053" s="19" t="s">
        <v>3802</v>
      </c>
      <c r="Q2053" s="55">
        <v>690</v>
      </c>
      <c r="R2053" s="55">
        <v>2540</v>
      </c>
      <c r="S2053" s="55">
        <f>V2053-U2053</f>
        <v>130</v>
      </c>
      <c r="T2053" s="19"/>
      <c r="U2053" s="55">
        <v>7800</v>
      </c>
      <c r="V2053" s="55">
        <v>7930</v>
      </c>
      <c r="W2053" s="55"/>
      <c r="X2053" s="55"/>
      <c r="Y2053" s="51" t="s">
        <v>3798</v>
      </c>
      <c r="Z2053" s="40">
        <v>24902</v>
      </c>
      <c r="AA2053" s="52">
        <v>8.6999998092651367</v>
      </c>
      <c r="AB2053" s="19" t="s">
        <v>3789</v>
      </c>
      <c r="AC2053" s="19">
        <v>316</v>
      </c>
      <c r="AD2053" s="19">
        <v>-1</v>
      </c>
      <c r="AE2053" s="19">
        <v>24369</v>
      </c>
      <c r="AF2053" s="19">
        <v>700</v>
      </c>
      <c r="AG2053" s="19">
        <v>-3</v>
      </c>
      <c r="AH2053" s="19">
        <v>36600</v>
      </c>
      <c r="AI2053" s="19">
        <v>1513</v>
      </c>
      <c r="AJ2053" s="19"/>
      <c r="AK2053" s="19"/>
      <c r="AL2053" s="19">
        <v>1420</v>
      </c>
      <c r="AM2053" s="19">
        <v>64366</v>
      </c>
      <c r="AP2053" s="17">
        <f t="shared" si="751"/>
        <v>15.7684</v>
      </c>
      <c r="AQ2053" s="17">
        <f t="shared" si="752"/>
        <v>0</v>
      </c>
      <c r="AR2053" s="17">
        <f t="shared" si="750"/>
        <v>1060.0515</v>
      </c>
      <c r="AS2053" s="17">
        <f t="shared" si="749"/>
        <v>17.905999999999999</v>
      </c>
      <c r="AT2053" s="17">
        <f t="shared" si="753"/>
        <v>1093.7258999999999</v>
      </c>
      <c r="AU2053" s="5">
        <f t="shared" si="754"/>
        <v>1032.4859999999999</v>
      </c>
      <c r="AV2053" s="5">
        <f t="shared" si="755"/>
        <v>24.798069999999999</v>
      </c>
      <c r="AW2053" s="5"/>
      <c r="AX2053" s="5"/>
      <c r="AY2053" s="5">
        <f t="shared" si="756"/>
        <v>29.564400000000003</v>
      </c>
      <c r="AZ2053" s="5">
        <f t="shared" si="757"/>
        <v>1086.8484699999999</v>
      </c>
      <c r="BA2053" s="7">
        <f t="shared" si="758"/>
        <v>3.1539534237486266E-3</v>
      </c>
      <c r="BB2053" s="62">
        <f t="shared" si="759"/>
        <v>64914</v>
      </c>
      <c r="BC2053" s="6">
        <f t="shared" si="760"/>
        <v>4.2388613861386142E-3</v>
      </c>
      <c r="BD2053" s="32">
        <f t="shared" si="761"/>
        <v>1.4417140528536447E-2</v>
      </c>
      <c r="BE2053" s="32">
        <f t="shared" si="762"/>
        <v>0</v>
      </c>
      <c r="BF2053" s="35">
        <f t="shared" si="763"/>
        <v>0.98558285947146362</v>
      </c>
      <c r="BG2053" s="36">
        <f t="shared" si="764"/>
        <v>0.94998155538646523</v>
      </c>
      <c r="BH2053" s="33">
        <f t="shared" si="765"/>
        <v>2.2816492532763102E-2</v>
      </c>
      <c r="BI2053" s="33">
        <f t="shared" si="766"/>
        <v>2.7201952080771669E-2</v>
      </c>
      <c r="CM2053" s="51" t="s">
        <v>1659</v>
      </c>
      <c r="CR2053" s="78" t="s">
        <v>2041</v>
      </c>
      <c r="CS2053" s="78" t="s">
        <v>2041</v>
      </c>
    </row>
    <row r="2054" spans="1:97">
      <c r="A2054" s="16" t="s">
        <v>3590</v>
      </c>
      <c r="B2054" s="16" t="s">
        <v>5310</v>
      </c>
      <c r="C2054" s="19">
        <v>49124807</v>
      </c>
      <c r="D2054" s="19" t="s">
        <v>3782</v>
      </c>
      <c r="E2054" s="19" t="s">
        <v>3804</v>
      </c>
      <c r="G2054" s="47"/>
      <c r="H2054" s="47" t="s">
        <v>3790</v>
      </c>
      <c r="I2054" s="47" t="s">
        <v>5450</v>
      </c>
      <c r="J2054" s="47" t="s">
        <v>5472</v>
      </c>
      <c r="K2054" s="23">
        <v>42.413800000000002</v>
      </c>
      <c r="L2054" s="23">
        <v>-110.4736</v>
      </c>
      <c r="N2054" s="19" t="s">
        <v>4445</v>
      </c>
      <c r="P2054" s="19" t="s">
        <v>3802</v>
      </c>
      <c r="Q2054" s="55"/>
      <c r="R2054" s="55"/>
      <c r="S2054" s="55">
        <f>V2054-U2054</f>
        <v>240</v>
      </c>
      <c r="T2054" s="19"/>
      <c r="U2054" s="55">
        <v>8752</v>
      </c>
      <c r="V2054" s="55">
        <v>8992</v>
      </c>
      <c r="W2054" s="55"/>
      <c r="X2054" s="55"/>
      <c r="Y2054" s="51" t="s">
        <v>3788</v>
      </c>
      <c r="Z2054" s="40">
        <v>27611</v>
      </c>
      <c r="AA2054" s="52">
        <v>6.6999998092651367</v>
      </c>
      <c r="AB2054" s="19" t="s">
        <v>3789</v>
      </c>
      <c r="AC2054" s="19">
        <v>462</v>
      </c>
      <c r="AD2054" s="19">
        <v>23</v>
      </c>
      <c r="AE2054" s="19">
        <v>7284</v>
      </c>
      <c r="AF2054" s="19">
        <v>72</v>
      </c>
      <c r="AG2054" s="19">
        <v>-3</v>
      </c>
      <c r="AH2054" s="19">
        <v>11600</v>
      </c>
      <c r="AI2054" s="19">
        <v>964</v>
      </c>
      <c r="AJ2054" s="19"/>
      <c r="AK2054" s="19"/>
      <c r="AL2054" s="19">
        <v>34</v>
      </c>
      <c r="AM2054" s="19">
        <v>19950</v>
      </c>
      <c r="AO2054" s="19" t="s">
        <v>5038</v>
      </c>
      <c r="AP2054" s="17">
        <f t="shared" si="751"/>
        <v>23.053799999999999</v>
      </c>
      <c r="AQ2054" s="17">
        <f t="shared" si="752"/>
        <v>1.8926700000000001</v>
      </c>
      <c r="AR2054" s="17">
        <f t="shared" si="750"/>
        <v>316.85399999999998</v>
      </c>
      <c r="AS2054" s="17">
        <f t="shared" si="749"/>
        <v>1.8417599999999998</v>
      </c>
      <c r="AT2054" s="17">
        <f t="shared" si="753"/>
        <v>343.64222999999998</v>
      </c>
      <c r="AU2054" s="5">
        <f t="shared" si="754"/>
        <v>327.23599999999999</v>
      </c>
      <c r="AV2054" s="5">
        <f t="shared" si="755"/>
        <v>15.799959999999999</v>
      </c>
      <c r="AW2054" s="5"/>
      <c r="AX2054" s="5"/>
      <c r="AY2054" s="5">
        <f t="shared" si="756"/>
        <v>0.70788000000000006</v>
      </c>
      <c r="AZ2054" s="5">
        <f t="shared" si="757"/>
        <v>343.74383999999998</v>
      </c>
      <c r="BA2054" s="7">
        <f t="shared" si="758"/>
        <v>-1.4782085997173868E-4</v>
      </c>
      <c r="BB2054" s="62">
        <f t="shared" si="759"/>
        <v>20436</v>
      </c>
      <c r="BC2054" s="6">
        <f t="shared" si="760"/>
        <v>1.2033873124350022E-2</v>
      </c>
      <c r="BD2054" s="32">
        <f t="shared" si="761"/>
        <v>6.7086632513122732E-2</v>
      </c>
      <c r="BE2054" s="32">
        <f t="shared" si="762"/>
        <v>5.507675817375531E-3</v>
      </c>
      <c r="BF2054" s="35">
        <f t="shared" si="763"/>
        <v>0.92740569166950182</v>
      </c>
      <c r="BG2054" s="36">
        <f t="shared" si="764"/>
        <v>0.95197633214314481</v>
      </c>
      <c r="BH2054" s="33">
        <f t="shared" si="765"/>
        <v>4.5964343681038765E-2</v>
      </c>
      <c r="BI2054" s="33">
        <f t="shared" si="766"/>
        <v>2.0593241758165037E-3</v>
      </c>
      <c r="CM2054" s="51" t="s">
        <v>3788</v>
      </c>
      <c r="CR2054" s="78" t="s">
        <v>2041</v>
      </c>
      <c r="CS2054" s="78" t="s">
        <v>2041</v>
      </c>
    </row>
    <row r="2055" spans="1:97">
      <c r="A2055" s="20" t="s">
        <v>3591</v>
      </c>
      <c r="B2055" s="16" t="s">
        <v>6742</v>
      </c>
      <c r="D2055" s="21" t="s">
        <v>3782</v>
      </c>
      <c r="E2055" s="21" t="s">
        <v>2393</v>
      </c>
      <c r="F2055" s="4" t="s">
        <v>3708</v>
      </c>
      <c r="G2055" s="47" t="s">
        <v>3604</v>
      </c>
      <c r="H2055" s="47">
        <v>14</v>
      </c>
      <c r="I2055" s="47">
        <v>15</v>
      </c>
      <c r="J2055" s="47">
        <v>91</v>
      </c>
      <c r="K2055" s="23">
        <v>41.267060000000001</v>
      </c>
      <c r="L2055" s="23">
        <v>-107.60401400000001</v>
      </c>
      <c r="M2055" s="61" t="s">
        <v>2815</v>
      </c>
      <c r="N2055" s="19" t="s">
        <v>3605</v>
      </c>
      <c r="P2055" s="19" t="s">
        <v>2755</v>
      </c>
      <c r="U2055" s="66" t="s">
        <v>3440</v>
      </c>
      <c r="Z2055" s="48">
        <v>35352</v>
      </c>
      <c r="AA2055" s="19">
        <v>7.05</v>
      </c>
      <c r="AB2055" s="19" t="s">
        <v>3789</v>
      </c>
      <c r="AC2055" s="19">
        <v>240</v>
      </c>
      <c r="AD2055" s="19">
        <v>42</v>
      </c>
      <c r="AE2055" s="19">
        <v>12291</v>
      </c>
      <c r="AF2055" s="19">
        <v>82</v>
      </c>
      <c r="AH2055" s="19">
        <v>18727</v>
      </c>
      <c r="AI2055" s="19">
        <v>504</v>
      </c>
      <c r="AJ2055" s="19">
        <v>0</v>
      </c>
      <c r="AK2055" s="19">
        <v>0</v>
      </c>
      <c r="AL2055" s="19">
        <v>12</v>
      </c>
      <c r="AM2055" s="19">
        <v>31898</v>
      </c>
      <c r="AN2055" s="49"/>
      <c r="AO2055" s="63" t="s">
        <v>7180</v>
      </c>
      <c r="AP2055" s="17">
        <f t="shared" si="751"/>
        <v>11.975999999999999</v>
      </c>
      <c r="AQ2055" s="17">
        <f t="shared" si="752"/>
        <v>3.4561800000000003</v>
      </c>
      <c r="AR2055" s="17">
        <f t="shared" si="750"/>
        <v>534.6585</v>
      </c>
      <c r="AS2055" s="17">
        <f t="shared" si="749"/>
        <v>2.0975600000000001</v>
      </c>
      <c r="AT2055" s="17">
        <f t="shared" si="753"/>
        <v>552.18824000000006</v>
      </c>
      <c r="AU2055" s="5">
        <f t="shared" si="754"/>
        <v>528.28867000000002</v>
      </c>
      <c r="AV2055" s="5">
        <f t="shared" si="755"/>
        <v>8.2605599999999999</v>
      </c>
      <c r="AW2055" s="5">
        <f>IF(AJ2055&gt;0,AJ2055*0.03333,0)</f>
        <v>0</v>
      </c>
      <c r="AX2055" s="5">
        <f>IF(AK2055&gt;0,AK2055*0.0588,0)</f>
        <v>0</v>
      </c>
      <c r="AY2055" s="5">
        <f t="shared" si="756"/>
        <v>0.24984000000000001</v>
      </c>
      <c r="AZ2055" s="5">
        <f t="shared" si="757"/>
        <v>536.79907000000003</v>
      </c>
      <c r="BA2055" s="7">
        <f t="shared" si="758"/>
        <v>1.4131633912244613E-2</v>
      </c>
      <c r="BB2055" s="62">
        <f t="shared" si="759"/>
        <v>31898</v>
      </c>
      <c r="BC2055" s="6">
        <f t="shared" si="760"/>
        <v>0</v>
      </c>
      <c r="BD2055" s="32">
        <f t="shared" si="761"/>
        <v>2.168825616423848E-2</v>
      </c>
      <c r="BE2055" s="32">
        <f t="shared" si="762"/>
        <v>6.2590612215863194E-3</v>
      </c>
      <c r="BF2055" s="35">
        <f t="shared" si="763"/>
        <v>0.97205268261417521</v>
      </c>
      <c r="BG2055" s="36">
        <f t="shared" si="764"/>
        <v>0.98414602320380329</v>
      </c>
      <c r="BH2055" s="33">
        <f t="shared" si="765"/>
        <v>1.5388551250656971E-2</v>
      </c>
      <c r="BI2055" s="33">
        <f t="shared" si="766"/>
        <v>4.6542554553978641E-4</v>
      </c>
      <c r="BJ2055" s="19">
        <v>0</v>
      </c>
      <c r="BK2055" s="19">
        <v>18.73</v>
      </c>
      <c r="BL2055" s="19">
        <v>0</v>
      </c>
      <c r="BM2055" s="19">
        <v>0</v>
      </c>
      <c r="BN2055" s="19">
        <v>0</v>
      </c>
      <c r="BO2055" s="31"/>
      <c r="BP2055" s="19">
        <v>0</v>
      </c>
      <c r="BQ2055" s="19">
        <v>0</v>
      </c>
      <c r="BR2055" s="19">
        <v>0</v>
      </c>
      <c r="BS2055" s="19">
        <v>0.06</v>
      </c>
      <c r="BT2055" s="19">
        <v>0</v>
      </c>
      <c r="BU2055" s="19">
        <v>0</v>
      </c>
      <c r="BV2055" s="19">
        <v>0</v>
      </c>
      <c r="BW2055" s="19">
        <v>0</v>
      </c>
      <c r="BX2055" s="19"/>
      <c r="BY2055" s="19"/>
      <c r="BZ2055" s="19"/>
      <c r="CA2055" s="19"/>
      <c r="CB2055" s="19"/>
      <c r="CC2055" s="19"/>
      <c r="CD2055" s="19"/>
      <c r="CE2055" s="19"/>
      <c r="CF2055" s="19"/>
      <c r="CG2055" s="63">
        <v>2.16</v>
      </c>
      <c r="CH2055" s="63"/>
      <c r="CI2055" s="63"/>
      <c r="CJ2055" s="63"/>
      <c r="CK2055" s="63"/>
      <c r="CL2055" s="19"/>
      <c r="CM2055" s="39"/>
      <c r="CN2055" s="63">
        <v>19000101</v>
      </c>
      <c r="CO2055" s="63" t="s">
        <v>3997</v>
      </c>
      <c r="CP2055" s="66" t="s">
        <v>3440</v>
      </c>
      <c r="CQ2055" s="64">
        <v>35355</v>
      </c>
      <c r="CR2055" s="78" t="s">
        <v>2038</v>
      </c>
      <c r="CS2055" s="78" t="s">
        <v>6954</v>
      </c>
    </row>
    <row r="2056" spans="1:97">
      <c r="A2056" s="63" t="s">
        <v>3591</v>
      </c>
      <c r="B2056" s="63" t="s">
        <v>7295</v>
      </c>
      <c r="C2056" s="63">
        <v>4574</v>
      </c>
      <c r="D2056" s="19" t="s">
        <v>3782</v>
      </c>
      <c r="E2056" s="63" t="s">
        <v>2393</v>
      </c>
      <c r="F2056" s="63" t="s">
        <v>817</v>
      </c>
      <c r="G2056" s="65" t="s">
        <v>272</v>
      </c>
      <c r="H2056" s="65">
        <v>35</v>
      </c>
      <c r="I2056" s="65">
        <v>20</v>
      </c>
      <c r="J2056" s="65">
        <v>98</v>
      </c>
      <c r="K2056" s="23">
        <v>41.658340000000003</v>
      </c>
      <c r="L2056" s="23">
        <v>-107.27095</v>
      </c>
      <c r="M2056" s="61" t="s">
        <v>7393</v>
      </c>
      <c r="N2056" s="63" t="s">
        <v>7394</v>
      </c>
      <c r="O2056" s="63"/>
      <c r="P2056" s="63" t="s">
        <v>2755</v>
      </c>
      <c r="Q2056" s="63"/>
      <c r="R2056" s="63"/>
      <c r="S2056" s="55"/>
      <c r="T2056" s="63"/>
      <c r="U2056" s="66" t="s">
        <v>7296</v>
      </c>
      <c r="V2056" s="63"/>
      <c r="W2056" s="66"/>
      <c r="X2056" s="66"/>
      <c r="Y2056" s="63"/>
      <c r="Z2056" s="64">
        <v>38420</v>
      </c>
      <c r="AA2056" s="63">
        <v>8.02</v>
      </c>
      <c r="AB2056" s="63"/>
      <c r="AC2056" s="63">
        <v>22</v>
      </c>
      <c r="AD2056" s="63">
        <v>13</v>
      </c>
      <c r="AE2056" s="63">
        <v>3600</v>
      </c>
      <c r="AF2056" s="63">
        <v>33.700000000000003</v>
      </c>
      <c r="AG2056" s="63"/>
      <c r="AH2056" s="63">
        <v>4580</v>
      </c>
      <c r="AI2056" s="63">
        <v>1970</v>
      </c>
      <c r="AJ2056" s="63">
        <v>0</v>
      </c>
      <c r="AK2056" s="63">
        <v>0</v>
      </c>
      <c r="AL2056" s="63">
        <v>8</v>
      </c>
      <c r="AM2056" s="63">
        <v>8200</v>
      </c>
      <c r="AN2056" s="63"/>
      <c r="AO2056" s="63" t="s">
        <v>7244</v>
      </c>
      <c r="AP2056" s="17">
        <f t="shared" si="751"/>
        <v>1.0977999999999999</v>
      </c>
      <c r="AQ2056" s="17">
        <f t="shared" si="752"/>
        <v>1.0697700000000001</v>
      </c>
      <c r="AR2056" s="17">
        <f t="shared" si="750"/>
        <v>156.6</v>
      </c>
      <c r="AS2056" s="17">
        <f t="shared" si="749"/>
        <v>0.86204599999999998</v>
      </c>
      <c r="AT2056" s="17">
        <f t="shared" si="753"/>
        <v>159.629616</v>
      </c>
      <c r="AU2056" s="5">
        <f t="shared" si="754"/>
        <v>129.20179999999999</v>
      </c>
      <c r="AV2056" s="5">
        <f t="shared" si="755"/>
        <v>32.2883</v>
      </c>
      <c r="AW2056" s="5">
        <f>IF(AJ2056&gt;0,AJ2056*0.03333,0)</f>
        <v>0</v>
      </c>
      <c r="AX2056" s="5">
        <f>IF(AK2056&gt;0,AK2056*0.0588,0)</f>
        <v>0</v>
      </c>
      <c r="AY2056" s="5">
        <f t="shared" si="756"/>
        <v>0.16656000000000001</v>
      </c>
      <c r="AZ2056" s="5">
        <f t="shared" si="757"/>
        <v>161.65665999999999</v>
      </c>
      <c r="BA2056" s="7">
        <f t="shared" si="758"/>
        <v>-6.3091521531408006E-3</v>
      </c>
      <c r="BB2056" s="62">
        <f t="shared" si="759"/>
        <v>10226.700000000001</v>
      </c>
      <c r="BC2056" s="28">
        <f t="shared" si="760"/>
        <v>0.10998713822876591</v>
      </c>
      <c r="BD2056" s="32">
        <f t="shared" si="761"/>
        <v>6.8771699607421211E-3</v>
      </c>
      <c r="BE2056" s="32">
        <f t="shared" si="762"/>
        <v>6.7015759782320097E-3</v>
      </c>
      <c r="BF2056" s="35">
        <f t="shared" si="763"/>
        <v>0.98642125406102577</v>
      </c>
      <c r="BG2056" s="36">
        <f t="shared" si="764"/>
        <v>0.79923586198057039</v>
      </c>
      <c r="BH2056" s="33">
        <f t="shared" si="765"/>
        <v>0.19973380620383968</v>
      </c>
      <c r="BI2056" s="33">
        <f t="shared" si="766"/>
        <v>1.0303318155899053E-3</v>
      </c>
      <c r="BJ2056" s="63">
        <v>0</v>
      </c>
      <c r="BK2056" s="63">
        <v>0.16</v>
      </c>
      <c r="BL2056" s="63">
        <v>0</v>
      </c>
      <c r="BM2056" s="63">
        <v>8909</v>
      </c>
      <c r="BN2056" s="63">
        <v>0</v>
      </c>
      <c r="BO2056" s="63">
        <v>0</v>
      </c>
      <c r="BP2056" s="63">
        <v>0</v>
      </c>
      <c r="BQ2056" s="63">
        <v>0</v>
      </c>
      <c r="BR2056" s="63">
        <v>0</v>
      </c>
      <c r="BS2056" s="63">
        <v>0</v>
      </c>
      <c r="BT2056" s="63">
        <v>0</v>
      </c>
      <c r="BU2056" s="63">
        <v>0</v>
      </c>
      <c r="BV2056" s="63">
        <v>0</v>
      </c>
      <c r="BW2056" s="63">
        <v>0</v>
      </c>
      <c r="BX2056" s="63"/>
      <c r="BY2056" s="63"/>
      <c r="BZ2056" s="63"/>
      <c r="CA2056" s="63"/>
      <c r="CB2056" s="63"/>
      <c r="CC2056" s="63"/>
      <c r="CD2056" s="63"/>
      <c r="CE2056" s="63"/>
      <c r="CF2056" s="63"/>
      <c r="CG2056" s="63"/>
      <c r="CH2056" s="63"/>
      <c r="CI2056" s="63"/>
      <c r="CJ2056" s="63"/>
      <c r="CK2056" s="63"/>
      <c r="CL2056" s="63"/>
      <c r="CM2056" s="63"/>
      <c r="CN2056" s="63">
        <v>20050309</v>
      </c>
      <c r="CO2056" s="63" t="s">
        <v>5594</v>
      </c>
      <c r="CP2056" s="66" t="s">
        <v>7296</v>
      </c>
      <c r="CQ2056" s="64">
        <v>38433</v>
      </c>
      <c r="CR2056" s="78" t="s">
        <v>2044</v>
      </c>
      <c r="CS2056" s="78" t="s">
        <v>6954</v>
      </c>
    </row>
    <row r="2057" spans="1:97">
      <c r="A2057" s="16" t="s">
        <v>3590</v>
      </c>
      <c r="B2057" s="16" t="s">
        <v>5311</v>
      </c>
      <c r="C2057" s="19">
        <v>49003327</v>
      </c>
      <c r="D2057" s="19" t="s">
        <v>3782</v>
      </c>
      <c r="E2057" s="19" t="s">
        <v>3804</v>
      </c>
      <c r="G2057" s="47"/>
      <c r="H2057" s="47" t="s">
        <v>7079</v>
      </c>
      <c r="I2057" s="47" t="s">
        <v>5450</v>
      </c>
      <c r="J2057" s="47" t="s">
        <v>5472</v>
      </c>
      <c r="K2057" s="23">
        <v>42.410890000000002</v>
      </c>
      <c r="L2057" s="23">
        <v>-110.45225000000001</v>
      </c>
      <c r="M2057" s="61" t="s">
        <v>1796</v>
      </c>
      <c r="N2057" s="19" t="s">
        <v>2524</v>
      </c>
      <c r="P2057" s="19" t="s">
        <v>2755</v>
      </c>
      <c r="Q2057" s="55">
        <v>2235</v>
      </c>
      <c r="R2057" s="55">
        <v>2030</v>
      </c>
      <c r="S2057" s="55">
        <f>V2057-U2057</f>
        <v>161</v>
      </c>
      <c r="T2057" s="19"/>
      <c r="U2057" s="55">
        <v>9429</v>
      </c>
      <c r="V2057" s="55">
        <v>9590</v>
      </c>
      <c r="W2057" s="55">
        <v>12420</v>
      </c>
      <c r="X2057" s="55"/>
      <c r="Y2057" s="51" t="s">
        <v>3798</v>
      </c>
      <c r="Z2057" s="40">
        <v>22627</v>
      </c>
      <c r="AA2057" s="52">
        <v>8.1000003814697266</v>
      </c>
      <c r="AB2057" s="19" t="s">
        <v>3789</v>
      </c>
      <c r="AC2057" s="19">
        <v>137</v>
      </c>
      <c r="AD2057" s="19">
        <v>32</v>
      </c>
      <c r="AE2057" s="19">
        <v>7094</v>
      </c>
      <c r="AF2057" s="19">
        <v>-3</v>
      </c>
      <c r="AG2057" s="19">
        <v>-3</v>
      </c>
      <c r="AH2057" s="19">
        <v>10500</v>
      </c>
      <c r="AI2057" s="19">
        <v>1015</v>
      </c>
      <c r="AJ2057" s="19"/>
      <c r="AK2057" s="19"/>
      <c r="AL2057" s="19">
        <v>255</v>
      </c>
      <c r="AM2057" s="19">
        <v>18518</v>
      </c>
      <c r="AP2057" s="17">
        <f t="shared" si="751"/>
        <v>6.8362999999999996</v>
      </c>
      <c r="AQ2057" s="17">
        <f t="shared" si="752"/>
        <v>2.6332800000000001</v>
      </c>
      <c r="AR2057" s="17">
        <f t="shared" si="750"/>
        <v>308.589</v>
      </c>
      <c r="AS2057" s="17">
        <f t="shared" si="749"/>
        <v>0</v>
      </c>
      <c r="AT2057" s="17">
        <f t="shared" si="753"/>
        <v>318.05858000000001</v>
      </c>
      <c r="AU2057" s="5">
        <f t="shared" si="754"/>
        <v>296.20499999999998</v>
      </c>
      <c r="AV2057" s="5">
        <f t="shared" si="755"/>
        <v>16.635849999999998</v>
      </c>
      <c r="AW2057" s="5"/>
      <c r="AX2057" s="5"/>
      <c r="AY2057" s="5">
        <f t="shared" si="756"/>
        <v>5.3091000000000008</v>
      </c>
      <c r="AZ2057" s="5">
        <f t="shared" si="757"/>
        <v>318.14994999999999</v>
      </c>
      <c r="BA2057" s="7">
        <f t="shared" si="758"/>
        <v>-1.4361643343572197E-4</v>
      </c>
      <c r="BB2057" s="62">
        <f t="shared" si="759"/>
        <v>19027</v>
      </c>
      <c r="BC2057" s="6">
        <f t="shared" si="760"/>
        <v>1.3557064855506725E-2</v>
      </c>
      <c r="BD2057" s="32">
        <f t="shared" si="761"/>
        <v>2.1493839279544038E-2</v>
      </c>
      <c r="BE2057" s="32">
        <f t="shared" si="762"/>
        <v>8.2792295683392671E-3</v>
      </c>
      <c r="BF2057" s="35">
        <f t="shared" si="763"/>
        <v>0.97022693115211667</v>
      </c>
      <c r="BG2057" s="36">
        <f t="shared" si="764"/>
        <v>0.93102324862851615</v>
      </c>
      <c r="BH2057" s="33">
        <f t="shared" si="765"/>
        <v>5.2289337150610897E-2</v>
      </c>
      <c r="BI2057" s="33">
        <f t="shared" si="766"/>
        <v>1.6687414220872897E-2</v>
      </c>
      <c r="CM2057" s="51" t="s">
        <v>1797</v>
      </c>
      <c r="CR2057" s="78" t="s">
        <v>2038</v>
      </c>
      <c r="CS2057" s="78" t="s">
        <v>2038</v>
      </c>
    </row>
    <row r="2058" spans="1:97">
      <c r="A2058" s="63" t="s">
        <v>3591</v>
      </c>
      <c r="B2058" s="63" t="s">
        <v>7274</v>
      </c>
      <c r="C2058" s="63">
        <v>1600</v>
      </c>
      <c r="D2058" s="19" t="s">
        <v>3782</v>
      </c>
      <c r="E2058" s="63" t="s">
        <v>1831</v>
      </c>
      <c r="F2058" s="63"/>
      <c r="G2058" s="65" t="s">
        <v>272</v>
      </c>
      <c r="H2058" s="65">
        <v>23</v>
      </c>
      <c r="I2058" s="65">
        <v>12</v>
      </c>
      <c r="J2058" s="65">
        <v>115</v>
      </c>
      <c r="K2058" s="23">
        <v>41.43591</v>
      </c>
      <c r="L2058" s="23">
        <v>-110.77699</v>
      </c>
      <c r="M2058" s="61" t="s">
        <v>7275</v>
      </c>
      <c r="N2058" s="63" t="s">
        <v>7276</v>
      </c>
      <c r="O2058" s="63"/>
      <c r="P2058" s="63" t="s">
        <v>2755</v>
      </c>
      <c r="Q2058" s="63"/>
      <c r="R2058" s="63"/>
      <c r="S2058" s="55" t="str">
        <f>IF(U2058&gt;0,V2058-U2058,"")</f>
        <v/>
      </c>
      <c r="T2058" s="63"/>
      <c r="U2058" s="66"/>
      <c r="V2058" s="63"/>
      <c r="W2058" s="66"/>
      <c r="X2058" s="66"/>
      <c r="Y2058" s="63"/>
      <c r="Z2058" s="64">
        <v>33694</v>
      </c>
      <c r="AA2058" s="63">
        <v>8.6999999999999993</v>
      </c>
      <c r="AB2058" s="63"/>
      <c r="AC2058" s="63">
        <v>10</v>
      </c>
      <c r="AD2058" s="63">
        <v>1.2</v>
      </c>
      <c r="AE2058" s="63">
        <v>2493.6</v>
      </c>
      <c r="AF2058" s="63">
        <v>0</v>
      </c>
      <c r="AG2058" s="63"/>
      <c r="AH2058" s="63">
        <v>2944</v>
      </c>
      <c r="AI2058" s="63">
        <v>1390.8</v>
      </c>
      <c r="AJ2058" s="63">
        <v>24</v>
      </c>
      <c r="AK2058" s="63">
        <v>0</v>
      </c>
      <c r="AL2058" s="63">
        <v>114.9</v>
      </c>
      <c r="AM2058" s="63">
        <v>6978.5</v>
      </c>
      <c r="AN2058" s="63"/>
      <c r="AO2058" s="63" t="s">
        <v>7180</v>
      </c>
      <c r="AP2058" s="17">
        <f t="shared" si="751"/>
        <v>0.499</v>
      </c>
      <c r="AQ2058" s="17">
        <f t="shared" si="752"/>
        <v>9.8748000000000002E-2</v>
      </c>
      <c r="AR2058" s="17">
        <f t="shared" si="750"/>
        <v>108.4716</v>
      </c>
      <c r="AS2058" s="17">
        <f t="shared" si="749"/>
        <v>0</v>
      </c>
      <c r="AT2058" s="17">
        <f t="shared" si="753"/>
        <v>109.06934799999999</v>
      </c>
      <c r="AU2058" s="5">
        <f t="shared" si="754"/>
        <v>83.050240000000002</v>
      </c>
      <c r="AV2058" s="5">
        <f t="shared" si="755"/>
        <v>22.795211999999996</v>
      </c>
      <c r="AW2058" s="5">
        <f>IF(AJ2058&gt;0,AJ2058*0.03333,0)</f>
        <v>0.79991999999999996</v>
      </c>
      <c r="AX2058" s="5">
        <f>IF(AK2058&gt;0,AK2058*0.0588,0)</f>
        <v>0</v>
      </c>
      <c r="AY2058" s="5">
        <f t="shared" si="756"/>
        <v>2.3922180000000002</v>
      </c>
      <c r="AZ2058" s="5">
        <f t="shared" si="757"/>
        <v>109.03758999999999</v>
      </c>
      <c r="BA2058" s="7">
        <f t="shared" si="758"/>
        <v>1.4560747260592143E-4</v>
      </c>
      <c r="BB2058" s="62">
        <f t="shared" si="759"/>
        <v>6978.4999999999991</v>
      </c>
      <c r="BC2058" s="28">
        <f t="shared" si="760"/>
        <v>-6.5164054006801482E-17</v>
      </c>
      <c r="BD2058" s="32">
        <f t="shared" si="761"/>
        <v>4.5750708989293681E-3</v>
      </c>
      <c r="BE2058" s="32">
        <f t="shared" si="762"/>
        <v>9.0536894013522491E-4</v>
      </c>
      <c r="BF2058" s="35">
        <f t="shared" si="763"/>
        <v>0.99451956016093546</v>
      </c>
      <c r="BG2058" s="36">
        <f t="shared" si="764"/>
        <v>0.76166613733850874</v>
      </c>
      <c r="BH2058" s="33">
        <f t="shared" si="765"/>
        <v>0.20905828898089179</v>
      </c>
      <c r="BI2058" s="33">
        <f t="shared" si="766"/>
        <v>2.1939388058741946E-2</v>
      </c>
      <c r="BJ2058" s="63">
        <v>0</v>
      </c>
      <c r="BK2058" s="63">
        <v>0.7</v>
      </c>
      <c r="BL2058" s="63">
        <v>4</v>
      </c>
      <c r="BM2058" s="63">
        <v>4850</v>
      </c>
      <c r="BN2058" s="63">
        <v>0</v>
      </c>
      <c r="BO2058" s="63"/>
      <c r="BP2058" s="63">
        <v>0</v>
      </c>
      <c r="BQ2058" s="63">
        <v>0</v>
      </c>
      <c r="BR2058" s="63">
        <v>0</v>
      </c>
      <c r="BS2058" s="63">
        <v>0</v>
      </c>
      <c r="BT2058" s="63">
        <v>0</v>
      </c>
      <c r="BU2058" s="63">
        <v>0</v>
      </c>
      <c r="BV2058" s="63">
        <v>0</v>
      </c>
      <c r="BW2058" s="63">
        <v>0</v>
      </c>
      <c r="BX2058" s="63"/>
      <c r="BY2058" s="63"/>
      <c r="BZ2058" s="63"/>
      <c r="CA2058" s="63"/>
      <c r="CB2058" s="63"/>
      <c r="CC2058" s="63"/>
      <c r="CD2058" s="63"/>
      <c r="CE2058" s="63"/>
      <c r="CF2058" s="63"/>
      <c r="CG2058" s="63"/>
      <c r="CH2058" s="63"/>
      <c r="CI2058" s="63"/>
      <c r="CJ2058" s="63"/>
      <c r="CK2058" s="63"/>
      <c r="CL2058" s="63"/>
      <c r="CM2058" s="63"/>
      <c r="CN2058" s="63">
        <v>19920331</v>
      </c>
      <c r="CO2058" s="63" t="s">
        <v>7269</v>
      </c>
      <c r="CP2058" s="66"/>
      <c r="CQ2058" s="64">
        <v>33709</v>
      </c>
      <c r="CR2058" s="78" t="s">
        <v>2040</v>
      </c>
      <c r="CS2058" s="78" t="s">
        <v>2041</v>
      </c>
    </row>
    <row r="2059" spans="1:97">
      <c r="A2059" s="63" t="s">
        <v>3591</v>
      </c>
      <c r="B2059" s="63" t="s">
        <v>821</v>
      </c>
      <c r="C2059" s="63">
        <v>4121</v>
      </c>
      <c r="D2059" s="19" t="s">
        <v>3782</v>
      </c>
      <c r="E2059" s="63" t="s">
        <v>2393</v>
      </c>
      <c r="F2059" s="63" t="s">
        <v>3730</v>
      </c>
      <c r="G2059" s="65" t="s">
        <v>3594</v>
      </c>
      <c r="H2059" s="65">
        <v>23</v>
      </c>
      <c r="I2059" s="65">
        <v>19</v>
      </c>
      <c r="J2059" s="65">
        <v>89</v>
      </c>
      <c r="K2059" s="23">
        <v>41.611190000000001</v>
      </c>
      <c r="L2059" s="23">
        <v>-107.39323</v>
      </c>
      <c r="M2059" s="61" t="s">
        <v>822</v>
      </c>
      <c r="N2059" s="63" t="s">
        <v>823</v>
      </c>
      <c r="O2059" s="63"/>
      <c r="P2059" s="63" t="s">
        <v>824</v>
      </c>
      <c r="Q2059" s="63"/>
      <c r="R2059" s="63"/>
      <c r="S2059" s="55"/>
      <c r="T2059" s="63"/>
      <c r="U2059" s="66" t="s">
        <v>825</v>
      </c>
      <c r="V2059" s="63"/>
      <c r="W2059" s="66"/>
      <c r="X2059" s="66"/>
      <c r="Y2059" s="63"/>
      <c r="Z2059" s="64">
        <v>37818</v>
      </c>
      <c r="AA2059" s="63">
        <v>7.21</v>
      </c>
      <c r="AB2059" s="63"/>
      <c r="AC2059" s="63">
        <v>414</v>
      </c>
      <c r="AD2059" s="63">
        <v>97.8</v>
      </c>
      <c r="AE2059" s="63">
        <v>12300</v>
      </c>
      <c r="AF2059" s="63">
        <v>57.7</v>
      </c>
      <c r="AG2059" s="63"/>
      <c r="AH2059" s="63">
        <v>20800</v>
      </c>
      <c r="AI2059" s="63">
        <v>313</v>
      </c>
      <c r="AJ2059" s="63"/>
      <c r="AK2059" s="63"/>
      <c r="AL2059" s="63">
        <v>15</v>
      </c>
      <c r="AM2059" s="63">
        <v>29500</v>
      </c>
      <c r="AN2059" s="63"/>
      <c r="AO2059" s="63" t="s">
        <v>7244</v>
      </c>
      <c r="AP2059" s="17">
        <f t="shared" si="751"/>
        <v>20.6586</v>
      </c>
      <c r="AQ2059" s="17">
        <f t="shared" si="752"/>
        <v>8.0479620000000001</v>
      </c>
      <c r="AR2059" s="17">
        <f t="shared" si="750"/>
        <v>535.04999999999995</v>
      </c>
      <c r="AS2059" s="17">
        <f t="shared" si="749"/>
        <v>1.4759659999999999</v>
      </c>
      <c r="AT2059" s="17">
        <f t="shared" si="753"/>
        <v>565.23252799999989</v>
      </c>
      <c r="AU2059" s="5">
        <f t="shared" si="754"/>
        <v>586.76800000000003</v>
      </c>
      <c r="AV2059" s="5">
        <f t="shared" si="755"/>
        <v>5.1300699999999999</v>
      </c>
      <c r="AW2059" s="5">
        <f>IF(AJ2059&gt;0,AJ2059*0.03333,0)</f>
        <v>0</v>
      </c>
      <c r="AX2059" s="5">
        <f>IF(AK2059&gt;0,AK2059*0.0588,0)</f>
        <v>0</v>
      </c>
      <c r="AY2059" s="5">
        <f t="shared" si="756"/>
        <v>0.31230000000000002</v>
      </c>
      <c r="AZ2059" s="5">
        <f t="shared" si="757"/>
        <v>592.21037000000013</v>
      </c>
      <c r="BA2059" s="7">
        <f t="shared" si="758"/>
        <v>-2.330814077015507E-2</v>
      </c>
      <c r="BB2059" s="62">
        <f t="shared" si="759"/>
        <v>33997.5</v>
      </c>
      <c r="BC2059" s="28">
        <f t="shared" si="760"/>
        <v>7.0829560218906254E-2</v>
      </c>
      <c r="BD2059" s="32">
        <f t="shared" si="761"/>
        <v>3.6548851979728958E-2</v>
      </c>
      <c r="BE2059" s="32">
        <f t="shared" si="762"/>
        <v>1.4238320693390812E-2</v>
      </c>
      <c r="BF2059" s="35">
        <f t="shared" si="763"/>
        <v>0.94921282732688028</v>
      </c>
      <c r="BG2059" s="36">
        <f t="shared" si="764"/>
        <v>0.99081007311641622</v>
      </c>
      <c r="BH2059" s="33">
        <f t="shared" si="765"/>
        <v>8.6625804948332781E-3</v>
      </c>
      <c r="BI2059" s="33">
        <f t="shared" si="766"/>
        <v>5.2734638875033535E-4</v>
      </c>
      <c r="BJ2059" s="63"/>
      <c r="BK2059" s="63">
        <v>132</v>
      </c>
      <c r="BL2059" s="63"/>
      <c r="BM2059" s="63">
        <v>33490</v>
      </c>
      <c r="BN2059" s="63"/>
      <c r="BO2059" s="63"/>
      <c r="BP2059" s="63"/>
      <c r="BQ2059" s="63"/>
      <c r="BR2059" s="63"/>
      <c r="BS2059" s="63"/>
      <c r="BT2059" s="63"/>
      <c r="BU2059" s="63"/>
      <c r="BV2059" s="63"/>
      <c r="BW2059" s="63"/>
      <c r="BX2059" s="63"/>
      <c r="BY2059" s="63"/>
      <c r="BZ2059" s="63"/>
      <c r="CA2059" s="63"/>
      <c r="CB2059" s="63"/>
      <c r="CC2059" s="63"/>
      <c r="CD2059" s="63"/>
      <c r="CE2059" s="63"/>
      <c r="CF2059" s="63"/>
      <c r="CG2059" s="63"/>
      <c r="CH2059" s="63"/>
      <c r="CI2059" s="63"/>
      <c r="CJ2059" s="63"/>
      <c r="CK2059" s="63"/>
      <c r="CL2059" s="63"/>
      <c r="CM2059" s="63"/>
      <c r="CN2059" s="63">
        <v>20030716</v>
      </c>
      <c r="CO2059" s="63" t="s">
        <v>826</v>
      </c>
      <c r="CP2059" s="66"/>
      <c r="CQ2059" s="64">
        <v>37827</v>
      </c>
      <c r="CR2059" s="78" t="s">
        <v>2044</v>
      </c>
      <c r="CS2059" s="78" t="s">
        <v>6954</v>
      </c>
    </row>
    <row r="2060" spans="1:97">
      <c r="A2060" s="63" t="s">
        <v>3591</v>
      </c>
      <c r="B2060" s="63" t="s">
        <v>821</v>
      </c>
      <c r="C2060" s="63">
        <v>4567</v>
      </c>
      <c r="D2060" s="19" t="s">
        <v>3782</v>
      </c>
      <c r="E2060" s="63" t="s">
        <v>2393</v>
      </c>
      <c r="F2060" s="63" t="s">
        <v>817</v>
      </c>
      <c r="G2060" s="65" t="s">
        <v>3604</v>
      </c>
      <c r="H2060" s="65">
        <v>23</v>
      </c>
      <c r="I2060" s="65">
        <v>19</v>
      </c>
      <c r="J2060" s="65">
        <v>89</v>
      </c>
      <c r="K2060" s="23">
        <v>41.602200000000003</v>
      </c>
      <c r="L2060" s="23">
        <v>-107.38717</v>
      </c>
      <c r="M2060" s="61" t="s">
        <v>827</v>
      </c>
      <c r="N2060" s="63" t="s">
        <v>828</v>
      </c>
      <c r="O2060" s="63"/>
      <c r="P2060" s="63" t="s">
        <v>824</v>
      </c>
      <c r="Q2060" s="63"/>
      <c r="R2060" s="63"/>
      <c r="S2060" s="55" t="str">
        <f>IF(U2060&gt;0,V2060-U2060,"")</f>
        <v/>
      </c>
      <c r="T2060" s="63"/>
      <c r="U2060" s="66"/>
      <c r="V2060" s="63"/>
      <c r="W2060" s="66"/>
      <c r="X2060" s="66"/>
      <c r="Y2060" s="63"/>
      <c r="Z2060" s="64">
        <v>37818</v>
      </c>
      <c r="AA2060" s="63">
        <v>7.68</v>
      </c>
      <c r="AB2060" s="63"/>
      <c r="AC2060" s="63">
        <v>331</v>
      </c>
      <c r="AD2060" s="63">
        <v>105</v>
      </c>
      <c r="AE2060" s="63">
        <v>11400</v>
      </c>
      <c r="AF2060" s="63">
        <v>104</v>
      </c>
      <c r="AG2060" s="63"/>
      <c r="AH2060" s="63">
        <v>18800</v>
      </c>
      <c r="AI2060" s="63">
        <v>702</v>
      </c>
      <c r="AJ2060" s="63"/>
      <c r="AK2060" s="63"/>
      <c r="AL2060" s="63">
        <v>36</v>
      </c>
      <c r="AM2060" s="63">
        <v>31127</v>
      </c>
      <c r="AN2060" s="63"/>
      <c r="AO2060" s="63" t="s">
        <v>7244</v>
      </c>
      <c r="AP2060" s="17">
        <f t="shared" si="751"/>
        <v>16.5169</v>
      </c>
      <c r="AQ2060" s="17">
        <f t="shared" si="752"/>
        <v>8.6404499999999995</v>
      </c>
      <c r="AR2060" s="17">
        <f t="shared" si="750"/>
        <v>495.9</v>
      </c>
      <c r="AS2060" s="17">
        <f t="shared" si="749"/>
        <v>2.66032</v>
      </c>
      <c r="AT2060" s="17">
        <f t="shared" si="753"/>
        <v>523.71766999999988</v>
      </c>
      <c r="AU2060" s="5">
        <f t="shared" si="754"/>
        <v>530.34799999999996</v>
      </c>
      <c r="AV2060" s="5">
        <f t="shared" si="755"/>
        <v>11.50578</v>
      </c>
      <c r="AW2060" s="5">
        <f>IF(AJ2060&gt;0,AJ2060*0.03333,0)</f>
        <v>0</v>
      </c>
      <c r="AX2060" s="5">
        <f>IF(AK2060&gt;0,AK2060*0.0588,0)</f>
        <v>0</v>
      </c>
      <c r="AY2060" s="5">
        <f t="shared" si="756"/>
        <v>0.74952000000000008</v>
      </c>
      <c r="AZ2060" s="5">
        <f t="shared" si="757"/>
        <v>542.60329999999988</v>
      </c>
      <c r="BA2060" s="7">
        <f t="shared" si="758"/>
        <v>-1.7711018099925386E-2</v>
      </c>
      <c r="BB2060" s="62">
        <f t="shared" si="759"/>
        <v>31478</v>
      </c>
      <c r="BC2060" s="28">
        <f t="shared" si="760"/>
        <v>5.6065809440140561E-3</v>
      </c>
      <c r="BD2060" s="32">
        <f t="shared" si="761"/>
        <v>3.1537794017910459E-2</v>
      </c>
      <c r="BE2060" s="32">
        <f t="shared" si="762"/>
        <v>1.6498297641933682E-2</v>
      </c>
      <c r="BF2060" s="35">
        <f t="shared" si="763"/>
        <v>0.9519639083401561</v>
      </c>
      <c r="BG2060" s="36">
        <f t="shared" si="764"/>
        <v>0.97741388598263235</v>
      </c>
      <c r="BH2060" s="33">
        <f t="shared" si="765"/>
        <v>2.1204773358363287E-2</v>
      </c>
      <c r="BI2060" s="33">
        <f t="shared" si="766"/>
        <v>1.3813406590044701E-3</v>
      </c>
      <c r="BJ2060" s="63"/>
      <c r="BK2060" s="63">
        <v>0.05</v>
      </c>
      <c r="BL2060" s="63"/>
      <c r="BM2060" s="63">
        <v>30738</v>
      </c>
      <c r="BN2060" s="63"/>
      <c r="BO2060" s="63"/>
      <c r="BP2060" s="63"/>
      <c r="BQ2060" s="63"/>
      <c r="BR2060" s="63"/>
      <c r="BS2060" s="63"/>
      <c r="BT2060" s="63"/>
      <c r="BU2060" s="63"/>
      <c r="BV2060" s="63"/>
      <c r="BW2060" s="63"/>
      <c r="BX2060" s="63"/>
      <c r="BY2060" s="63"/>
      <c r="BZ2060" s="63"/>
      <c r="CA2060" s="63"/>
      <c r="CB2060" s="63"/>
      <c r="CC2060" s="63"/>
      <c r="CD2060" s="63"/>
      <c r="CE2060" s="63"/>
      <c r="CF2060" s="63"/>
      <c r="CG2060" s="63"/>
      <c r="CH2060" s="63"/>
      <c r="CI2060" s="63"/>
      <c r="CJ2060" s="63"/>
      <c r="CK2060" s="63"/>
      <c r="CL2060" s="63"/>
      <c r="CM2060" s="63"/>
      <c r="CN2060" s="63">
        <v>20030716</v>
      </c>
      <c r="CO2060" s="63" t="s">
        <v>829</v>
      </c>
      <c r="CP2060" s="66"/>
      <c r="CQ2060" s="64">
        <v>37827</v>
      </c>
      <c r="CR2060" s="78" t="s">
        <v>2044</v>
      </c>
      <c r="CS2060" s="78" t="s">
        <v>6954</v>
      </c>
    </row>
    <row r="2061" spans="1:97">
      <c r="A2061" s="20" t="s">
        <v>3590</v>
      </c>
      <c r="B2061" s="16" t="s">
        <v>327</v>
      </c>
      <c r="C2061" s="19">
        <v>49007566</v>
      </c>
      <c r="D2061" s="19" t="s">
        <v>3782</v>
      </c>
      <c r="E2061" s="19" t="s">
        <v>1707</v>
      </c>
      <c r="F2061" s="19" t="s">
        <v>3177</v>
      </c>
      <c r="G2061" s="47"/>
      <c r="H2061" s="47" t="s">
        <v>1542</v>
      </c>
      <c r="I2061" s="47" t="s">
        <v>5457</v>
      </c>
      <c r="J2061" s="47" t="s">
        <v>5481</v>
      </c>
      <c r="K2061" s="23">
        <v>41.049860000000002</v>
      </c>
      <c r="L2061" s="23">
        <v>-108.76042</v>
      </c>
      <c r="M2061" s="61" t="s">
        <v>1062</v>
      </c>
      <c r="N2061" s="19" t="s">
        <v>7110</v>
      </c>
      <c r="P2061" s="19" t="s">
        <v>5247</v>
      </c>
      <c r="Q2061" s="55">
        <v>445</v>
      </c>
      <c r="R2061" s="55"/>
      <c r="S2061" s="55">
        <f t="shared" ref="S2061:S2068" si="767">V2061-U2061</f>
        <v>463</v>
      </c>
      <c r="T2061" s="19"/>
      <c r="U2061" s="55">
        <v>13790</v>
      </c>
      <c r="V2061" s="55">
        <v>14253</v>
      </c>
      <c r="W2061" s="55">
        <v>14871</v>
      </c>
      <c r="X2061" s="55">
        <v>6786</v>
      </c>
      <c r="Y2061" s="51" t="s">
        <v>3798</v>
      </c>
      <c r="Z2061" s="40">
        <v>23722</v>
      </c>
      <c r="AA2061" s="52">
        <v>8.6000003814697266</v>
      </c>
      <c r="AB2061" s="19" t="s">
        <v>3789</v>
      </c>
      <c r="AC2061" s="19">
        <v>279</v>
      </c>
      <c r="AD2061" s="19">
        <v>17</v>
      </c>
      <c r="AE2061" s="19">
        <v>6766</v>
      </c>
      <c r="AF2061" s="19">
        <v>650</v>
      </c>
      <c r="AG2061" s="19">
        <v>-3</v>
      </c>
      <c r="AH2061" s="19">
        <v>7300</v>
      </c>
      <c r="AI2061" s="19">
        <v>964</v>
      </c>
      <c r="AJ2061" s="19"/>
      <c r="AK2061" s="19"/>
      <c r="AL2061" s="19">
        <v>4850</v>
      </c>
      <c r="AM2061" s="19">
        <v>20518</v>
      </c>
      <c r="AP2061" s="17">
        <f t="shared" si="751"/>
        <v>13.9221</v>
      </c>
      <c r="AQ2061" s="17">
        <f t="shared" si="752"/>
        <v>1.39893</v>
      </c>
      <c r="AR2061" s="17">
        <f t="shared" si="750"/>
        <v>294.32099999999997</v>
      </c>
      <c r="AS2061" s="17">
        <f t="shared" si="749"/>
        <v>16.626999999999999</v>
      </c>
      <c r="AT2061" s="17">
        <f t="shared" si="753"/>
        <v>326.26902999999999</v>
      </c>
      <c r="AU2061" s="5">
        <f t="shared" si="754"/>
        <v>205.93299999999999</v>
      </c>
      <c r="AV2061" s="5">
        <f t="shared" si="755"/>
        <v>15.799959999999999</v>
      </c>
      <c r="AW2061" s="5"/>
      <c r="AX2061" s="5"/>
      <c r="AY2061" s="5">
        <f t="shared" si="756"/>
        <v>100.977</v>
      </c>
      <c r="AZ2061" s="5">
        <f t="shared" si="757"/>
        <v>322.70996000000002</v>
      </c>
      <c r="BA2061" s="7">
        <f t="shared" si="758"/>
        <v>5.4841066580598591E-3</v>
      </c>
      <c r="BB2061" s="62">
        <f t="shared" si="759"/>
        <v>20823</v>
      </c>
      <c r="BC2061" s="6">
        <f t="shared" si="760"/>
        <v>7.3776638204204057E-3</v>
      </c>
      <c r="BD2061" s="32">
        <f t="shared" si="761"/>
        <v>4.2670614492586079E-2</v>
      </c>
      <c r="BE2061" s="32">
        <f t="shared" si="762"/>
        <v>4.28765794902446E-3</v>
      </c>
      <c r="BF2061" s="35">
        <f t="shared" si="763"/>
        <v>0.95304172755838945</v>
      </c>
      <c r="BG2061" s="37">
        <f t="shared" si="764"/>
        <v>0.63813648639787868</v>
      </c>
      <c r="BH2061" s="33">
        <f t="shared" si="765"/>
        <v>4.8960249011217372E-2</v>
      </c>
      <c r="BI2061" s="33">
        <f t="shared" si="766"/>
        <v>0.31290326459090384</v>
      </c>
      <c r="CM2061" s="51" t="s">
        <v>3824</v>
      </c>
      <c r="CR2061" s="78" t="s">
        <v>2038</v>
      </c>
      <c r="CS2061" s="78" t="s">
        <v>6954</v>
      </c>
    </row>
    <row r="2062" spans="1:97" s="34" customFormat="1">
      <c r="A2062" s="18" t="s">
        <v>3590</v>
      </c>
      <c r="B2062" s="16" t="s">
        <v>4506</v>
      </c>
      <c r="C2062" s="21">
        <v>49010644</v>
      </c>
      <c r="D2062" s="21" t="s">
        <v>3782</v>
      </c>
      <c r="E2062" s="21" t="s">
        <v>2393</v>
      </c>
      <c r="F2062" s="21" t="s">
        <v>2442</v>
      </c>
      <c r="G2062" s="22"/>
      <c r="H2062" s="22" t="s">
        <v>3790</v>
      </c>
      <c r="I2062" s="22">
        <v>13</v>
      </c>
      <c r="J2062" s="22">
        <v>89</v>
      </c>
      <c r="K2062" s="23">
        <v>41.095799999999997</v>
      </c>
      <c r="L2062" s="23">
        <v>-107.38993000000001</v>
      </c>
      <c r="M2062" s="61" t="s">
        <v>2443</v>
      </c>
      <c r="N2062" s="21" t="s">
        <v>3887</v>
      </c>
      <c r="O2062" s="25"/>
      <c r="P2062" s="21" t="s">
        <v>5247</v>
      </c>
      <c r="Q2062" s="74">
        <v>581</v>
      </c>
      <c r="R2062" s="74"/>
      <c r="S2062" s="74">
        <f t="shared" si="767"/>
        <v>27</v>
      </c>
      <c r="T2062" s="21"/>
      <c r="U2062" s="74">
        <v>6647</v>
      </c>
      <c r="V2062" s="74">
        <v>6674</v>
      </c>
      <c r="W2062" s="74"/>
      <c r="X2062" s="74"/>
      <c r="Y2062" s="24" t="s">
        <v>3798</v>
      </c>
      <c r="Z2062" s="25">
        <v>24497</v>
      </c>
      <c r="AA2062" s="26">
        <v>8.1999999999999993</v>
      </c>
      <c r="AB2062" s="21" t="s">
        <v>3789</v>
      </c>
      <c r="AC2062" s="21">
        <v>22</v>
      </c>
      <c r="AD2062" s="21">
        <v>7</v>
      </c>
      <c r="AE2062" s="21">
        <v>1716</v>
      </c>
      <c r="AF2062" s="21">
        <v>30</v>
      </c>
      <c r="AG2062" s="21">
        <v>-3</v>
      </c>
      <c r="AH2062" s="21">
        <v>780</v>
      </c>
      <c r="AI2062" s="21">
        <v>2611</v>
      </c>
      <c r="AJ2062" s="27"/>
      <c r="AK2062" s="27"/>
      <c r="AL2062" s="21">
        <v>590</v>
      </c>
      <c r="AM2062" s="21">
        <v>4432</v>
      </c>
      <c r="AO2062" s="4"/>
      <c r="AP2062" s="17">
        <f t="shared" si="751"/>
        <v>1.0977999999999999</v>
      </c>
      <c r="AQ2062" s="17">
        <f t="shared" si="752"/>
        <v>0.57603000000000004</v>
      </c>
      <c r="AR2062" s="17">
        <f t="shared" si="750"/>
        <v>74.646000000000001</v>
      </c>
      <c r="AS2062" s="17">
        <f t="shared" si="749"/>
        <v>0.76739999999999997</v>
      </c>
      <c r="AT2062" s="17">
        <f t="shared" si="753"/>
        <v>77.087229999999991</v>
      </c>
      <c r="AU2062" s="5">
        <f t="shared" si="754"/>
        <v>22.003799999999998</v>
      </c>
      <c r="AV2062" s="5">
        <f t="shared" si="755"/>
        <v>42.794289999999997</v>
      </c>
      <c r="AW2062" s="5"/>
      <c r="AX2062" s="5"/>
      <c r="AY2062" s="5">
        <f t="shared" si="756"/>
        <v>12.283800000000001</v>
      </c>
      <c r="AZ2062" s="5">
        <f t="shared" si="757"/>
        <v>77.081890000000001</v>
      </c>
      <c r="BA2062" s="7">
        <f t="shared" si="758"/>
        <v>3.4637286636841975E-5</v>
      </c>
      <c r="BB2062" s="62">
        <f t="shared" si="759"/>
        <v>5753</v>
      </c>
      <c r="BC2062" s="28">
        <f t="shared" si="760"/>
        <v>0.12970054000981837</v>
      </c>
      <c r="BD2062" s="32">
        <f t="shared" si="761"/>
        <v>1.4241009827438344E-2</v>
      </c>
      <c r="BE2062" s="32">
        <f t="shared" si="762"/>
        <v>7.4724438794856176E-3</v>
      </c>
      <c r="BF2062" s="35">
        <f t="shared" si="763"/>
        <v>0.9782865462930761</v>
      </c>
      <c r="BG2062" s="33">
        <f t="shared" si="764"/>
        <v>0.28546004774921835</v>
      </c>
      <c r="BH2062" s="37">
        <f t="shared" si="765"/>
        <v>0.555179562929762</v>
      </c>
      <c r="BI2062" s="33">
        <f t="shared" si="766"/>
        <v>0.15936038932101951</v>
      </c>
      <c r="BJ2062" s="4"/>
      <c r="BK2062" s="4"/>
      <c r="BL2062" s="4"/>
      <c r="BM2062" s="4"/>
      <c r="BN2062" s="4"/>
      <c r="BO2062" s="4"/>
      <c r="BP2062" s="4"/>
      <c r="BQ2062" s="4"/>
      <c r="BR2062" s="4"/>
      <c r="BS2062" s="4"/>
      <c r="BT2062" s="4"/>
      <c r="BU2062" s="4"/>
      <c r="BV2062" s="4"/>
      <c r="BW2062" s="4"/>
      <c r="BX2062" s="4"/>
      <c r="BY2062" s="4"/>
      <c r="BZ2062" s="4"/>
      <c r="CA2062" s="4"/>
      <c r="CB2062" s="4"/>
      <c r="CC2062" s="4"/>
      <c r="CD2062" s="4"/>
      <c r="CE2062" s="4"/>
      <c r="CF2062" s="4"/>
      <c r="CG2062" s="4"/>
      <c r="CH2062" s="4"/>
      <c r="CI2062" s="4"/>
      <c r="CJ2062" s="4"/>
      <c r="CK2062" s="4"/>
      <c r="CL2062" s="4"/>
      <c r="CM2062" s="24" t="s">
        <v>1544</v>
      </c>
      <c r="CN2062" s="4"/>
      <c r="CO2062" s="4"/>
      <c r="CP2062" s="46"/>
      <c r="CQ2062" s="4"/>
      <c r="CR2062" s="78" t="s">
        <v>2038</v>
      </c>
      <c r="CS2062" s="78" t="s">
        <v>6954</v>
      </c>
    </row>
    <row r="2063" spans="1:97" s="34" customFormat="1">
      <c r="A2063" s="18" t="s">
        <v>3590</v>
      </c>
      <c r="B2063" s="16" t="s">
        <v>4508</v>
      </c>
      <c r="C2063" s="21">
        <v>49010822</v>
      </c>
      <c r="D2063" s="21" t="s">
        <v>3782</v>
      </c>
      <c r="E2063" s="21" t="s">
        <v>2393</v>
      </c>
      <c r="F2063" s="21" t="s">
        <v>2442</v>
      </c>
      <c r="G2063" s="22"/>
      <c r="H2063" s="22" t="s">
        <v>7084</v>
      </c>
      <c r="I2063" s="22">
        <v>13</v>
      </c>
      <c r="J2063" s="22">
        <v>89</v>
      </c>
      <c r="K2063" s="23">
        <v>41.098860000000002</v>
      </c>
      <c r="L2063" s="23">
        <v>-107.42382000000001</v>
      </c>
      <c r="M2063" s="61" t="s">
        <v>3737</v>
      </c>
      <c r="N2063" s="21" t="s">
        <v>3863</v>
      </c>
      <c r="O2063" s="25"/>
      <c r="P2063" s="21" t="s">
        <v>5247</v>
      </c>
      <c r="Q2063" s="74"/>
      <c r="R2063" s="74"/>
      <c r="S2063" s="74">
        <f t="shared" si="767"/>
        <v>45</v>
      </c>
      <c r="T2063" s="21"/>
      <c r="U2063" s="74">
        <v>6655</v>
      </c>
      <c r="V2063" s="74">
        <v>6700</v>
      </c>
      <c r="W2063" s="74"/>
      <c r="X2063" s="74"/>
      <c r="Y2063" s="24" t="s">
        <v>3798</v>
      </c>
      <c r="Z2063" s="25">
        <v>19814</v>
      </c>
      <c r="AA2063" s="26">
        <v>8.5</v>
      </c>
      <c r="AB2063" s="21" t="s">
        <v>3837</v>
      </c>
      <c r="AC2063" s="21">
        <v>25</v>
      </c>
      <c r="AD2063" s="21">
        <v>13</v>
      </c>
      <c r="AE2063" s="21">
        <v>1997</v>
      </c>
      <c r="AF2063" s="21">
        <v>-3</v>
      </c>
      <c r="AG2063" s="21">
        <v>-3</v>
      </c>
      <c r="AH2063" s="21">
        <v>630</v>
      </c>
      <c r="AI2063" s="21">
        <v>2500</v>
      </c>
      <c r="AJ2063" s="27"/>
      <c r="AK2063" s="27"/>
      <c r="AL2063" s="21">
        <v>1076</v>
      </c>
      <c r="AM2063" s="21">
        <v>5213</v>
      </c>
      <c r="AO2063" s="4"/>
      <c r="AP2063" s="17">
        <f t="shared" si="751"/>
        <v>1.2475000000000001</v>
      </c>
      <c r="AQ2063" s="17">
        <f t="shared" si="752"/>
        <v>1.0697700000000001</v>
      </c>
      <c r="AR2063" s="17">
        <f t="shared" si="750"/>
        <v>86.869499999999988</v>
      </c>
      <c r="AS2063" s="17">
        <f t="shared" si="749"/>
        <v>0</v>
      </c>
      <c r="AT2063" s="17">
        <f t="shared" si="753"/>
        <v>89.186769999999981</v>
      </c>
      <c r="AU2063" s="5">
        <f t="shared" si="754"/>
        <v>17.772299999999998</v>
      </c>
      <c r="AV2063" s="5">
        <f t="shared" si="755"/>
        <v>40.974999999999994</v>
      </c>
      <c r="AW2063" s="5"/>
      <c r="AX2063" s="5"/>
      <c r="AY2063" s="5">
        <f t="shared" si="756"/>
        <v>22.402320000000003</v>
      </c>
      <c r="AZ2063" s="5">
        <f t="shared" si="757"/>
        <v>81.149619999999999</v>
      </c>
      <c r="BA2063" s="7">
        <f t="shared" si="758"/>
        <v>4.7183986933150242E-2</v>
      </c>
      <c r="BB2063" s="62">
        <f t="shared" si="759"/>
        <v>6235</v>
      </c>
      <c r="BC2063" s="28">
        <f t="shared" si="760"/>
        <v>8.9273235499650591E-2</v>
      </c>
      <c r="BD2063" s="32">
        <f t="shared" si="761"/>
        <v>1.3987500612478738E-2</v>
      </c>
      <c r="BE2063" s="32">
        <f t="shared" si="762"/>
        <v>1.1994716256682469E-2</v>
      </c>
      <c r="BF2063" s="35">
        <f t="shared" si="763"/>
        <v>0.97401778313083887</v>
      </c>
      <c r="BG2063" s="33">
        <f t="shared" si="764"/>
        <v>0.21900657082559349</v>
      </c>
      <c r="BH2063" s="37">
        <f t="shared" si="765"/>
        <v>0.5049315079972031</v>
      </c>
      <c r="BI2063" s="33">
        <f t="shared" si="766"/>
        <v>0.27606192117720335</v>
      </c>
      <c r="BJ2063" s="4"/>
      <c r="BK2063" s="4"/>
      <c r="BL2063" s="4"/>
      <c r="BM2063" s="4"/>
      <c r="BN2063" s="4"/>
      <c r="BO2063" s="4"/>
      <c r="BP2063" s="4"/>
      <c r="BQ2063" s="4"/>
      <c r="BR2063" s="4"/>
      <c r="BS2063" s="4"/>
      <c r="BT2063" s="4"/>
      <c r="BU2063" s="4"/>
      <c r="BV2063" s="4"/>
      <c r="BW2063" s="4"/>
      <c r="BX2063" s="4"/>
      <c r="BY2063" s="4"/>
      <c r="BZ2063" s="4"/>
      <c r="CA2063" s="4"/>
      <c r="CB2063" s="4"/>
      <c r="CC2063" s="4"/>
      <c r="CD2063" s="4"/>
      <c r="CE2063" s="4"/>
      <c r="CF2063" s="4"/>
      <c r="CG2063" s="4"/>
      <c r="CH2063" s="4"/>
      <c r="CI2063" s="4"/>
      <c r="CJ2063" s="4"/>
      <c r="CK2063" s="4"/>
      <c r="CL2063" s="4"/>
      <c r="CM2063" s="24" t="s">
        <v>1797</v>
      </c>
      <c r="CN2063" s="4"/>
      <c r="CO2063" s="4"/>
      <c r="CP2063" s="46"/>
      <c r="CQ2063" s="4"/>
      <c r="CR2063" s="78" t="s">
        <v>2038</v>
      </c>
      <c r="CS2063" s="78" t="s">
        <v>6954</v>
      </c>
    </row>
    <row r="2064" spans="1:97" s="34" customFormat="1">
      <c r="A2064" s="18" t="s">
        <v>3590</v>
      </c>
      <c r="B2064" s="16" t="s">
        <v>6743</v>
      </c>
      <c r="C2064" s="21">
        <v>49004822</v>
      </c>
      <c r="D2064" s="21" t="s">
        <v>3782</v>
      </c>
      <c r="E2064" s="21" t="s">
        <v>2393</v>
      </c>
      <c r="F2064" s="21" t="s">
        <v>2392</v>
      </c>
      <c r="G2064" s="22"/>
      <c r="H2064" s="22" t="s">
        <v>1808</v>
      </c>
      <c r="I2064" s="22">
        <v>15</v>
      </c>
      <c r="J2064" s="22">
        <v>91</v>
      </c>
      <c r="K2064" s="23">
        <v>41.28998</v>
      </c>
      <c r="L2064" s="23">
        <v>-107.60411999999999</v>
      </c>
      <c r="M2064" s="61" t="s">
        <v>2441</v>
      </c>
      <c r="N2064" s="21" t="s">
        <v>2524</v>
      </c>
      <c r="O2064" s="25"/>
      <c r="P2064" s="21" t="s">
        <v>5247</v>
      </c>
      <c r="Q2064" s="74">
        <v>432</v>
      </c>
      <c r="R2064" s="74"/>
      <c r="S2064" s="74">
        <f t="shared" si="767"/>
        <v>32</v>
      </c>
      <c r="T2064" s="21"/>
      <c r="U2064" s="74">
        <v>8773</v>
      </c>
      <c r="V2064" s="74">
        <v>8805</v>
      </c>
      <c r="W2064" s="74"/>
      <c r="X2064" s="74"/>
      <c r="Y2064" s="24" t="s">
        <v>3798</v>
      </c>
      <c r="Z2064" s="25"/>
      <c r="AA2064" s="26"/>
      <c r="AB2064" s="21" t="s">
        <v>3789</v>
      </c>
      <c r="AC2064" s="21">
        <v>46</v>
      </c>
      <c r="AD2064" s="21">
        <v>7</v>
      </c>
      <c r="AE2064" s="21">
        <v>1130</v>
      </c>
      <c r="AF2064" s="21">
        <v>-3</v>
      </c>
      <c r="AG2064" s="21">
        <v>-3</v>
      </c>
      <c r="AH2064" s="21">
        <v>123</v>
      </c>
      <c r="AI2064" s="21">
        <v>1175</v>
      </c>
      <c r="AJ2064" s="27"/>
      <c r="AK2064" s="27"/>
      <c r="AL2064" s="21">
        <v>1408</v>
      </c>
      <c r="AM2064" s="21">
        <v>3292</v>
      </c>
      <c r="AO2064" s="4"/>
      <c r="AP2064" s="17">
        <f t="shared" si="751"/>
        <v>2.2953999999999999</v>
      </c>
      <c r="AQ2064" s="17">
        <f t="shared" si="752"/>
        <v>0.57603000000000004</v>
      </c>
      <c r="AR2064" s="17">
        <f t="shared" si="750"/>
        <v>49.154999999999994</v>
      </c>
      <c r="AS2064" s="17">
        <f t="shared" si="749"/>
        <v>0</v>
      </c>
      <c r="AT2064" s="17">
        <f t="shared" si="753"/>
        <v>52.026429999999991</v>
      </c>
      <c r="AU2064" s="5">
        <f t="shared" si="754"/>
        <v>3.46983</v>
      </c>
      <c r="AV2064" s="5">
        <f t="shared" si="755"/>
        <v>19.258249999999997</v>
      </c>
      <c r="AW2064" s="5"/>
      <c r="AX2064" s="5"/>
      <c r="AY2064" s="5">
        <f t="shared" si="756"/>
        <v>29.314560000000004</v>
      </c>
      <c r="AZ2064" s="5">
        <f t="shared" si="757"/>
        <v>52.042640000000006</v>
      </c>
      <c r="BA2064" s="7">
        <f t="shared" si="758"/>
        <v>-1.557619377209305E-4</v>
      </c>
      <c r="BB2064" s="62">
        <f t="shared" si="759"/>
        <v>3883</v>
      </c>
      <c r="BC2064" s="28">
        <f t="shared" si="760"/>
        <v>8.2369337979094071E-2</v>
      </c>
      <c r="BD2064" s="32">
        <f t="shared" si="761"/>
        <v>4.4119882913357694E-2</v>
      </c>
      <c r="BE2064" s="32">
        <f t="shared" si="762"/>
        <v>1.1071872507877249E-2</v>
      </c>
      <c r="BF2064" s="35">
        <f t="shared" si="763"/>
        <v>0.94480824457876511</v>
      </c>
      <c r="BG2064" s="33">
        <f t="shared" si="764"/>
        <v>6.6672828280809726E-2</v>
      </c>
      <c r="BH2064" s="33">
        <f t="shared" si="765"/>
        <v>0.37004752256995405</v>
      </c>
      <c r="BI2064" s="37">
        <f t="shared" si="766"/>
        <v>0.56327964914923612</v>
      </c>
      <c r="BJ2064" s="4"/>
      <c r="BK2064" s="4"/>
      <c r="BL2064" s="4"/>
      <c r="BM2064" s="4"/>
      <c r="BN2064" s="4"/>
      <c r="BO2064" s="4"/>
      <c r="BP2064" s="4"/>
      <c r="BQ2064" s="4"/>
      <c r="BR2064" s="4"/>
      <c r="BS2064" s="4"/>
      <c r="BT2064" s="4"/>
      <c r="BU2064" s="4"/>
      <c r="BV2064" s="4"/>
      <c r="BW2064" s="4"/>
      <c r="BX2064" s="4"/>
      <c r="BY2064" s="4"/>
      <c r="BZ2064" s="4"/>
      <c r="CA2064" s="4"/>
      <c r="CB2064" s="4"/>
      <c r="CC2064" s="4"/>
      <c r="CD2064" s="4"/>
      <c r="CE2064" s="4"/>
      <c r="CF2064" s="4"/>
      <c r="CG2064" s="4"/>
      <c r="CH2064" s="4"/>
      <c r="CI2064" s="4"/>
      <c r="CJ2064" s="4"/>
      <c r="CK2064" s="4"/>
      <c r="CL2064" s="4"/>
      <c r="CM2064" s="24" t="s">
        <v>3798</v>
      </c>
      <c r="CN2064" s="4"/>
      <c r="CO2064" s="4"/>
      <c r="CP2064" s="46"/>
      <c r="CQ2064" s="4"/>
      <c r="CR2064" s="78" t="s">
        <v>2038</v>
      </c>
      <c r="CS2064" s="78" t="s">
        <v>6954</v>
      </c>
    </row>
    <row r="2065" spans="1:97" s="34" customFormat="1">
      <c r="A2065" s="18" t="s">
        <v>3590</v>
      </c>
      <c r="B2065" s="16" t="s">
        <v>6744</v>
      </c>
      <c r="C2065" s="21">
        <v>49008535</v>
      </c>
      <c r="D2065" s="21" t="s">
        <v>3782</v>
      </c>
      <c r="E2065" s="21" t="s">
        <v>2393</v>
      </c>
      <c r="F2065" s="21" t="s">
        <v>3708</v>
      </c>
      <c r="G2065" s="22"/>
      <c r="H2065" s="22" t="s">
        <v>7038</v>
      </c>
      <c r="I2065" s="22">
        <v>15</v>
      </c>
      <c r="J2065" s="22">
        <v>91</v>
      </c>
      <c r="K2065" s="23">
        <v>41.259399999999999</v>
      </c>
      <c r="L2065" s="23">
        <v>-107.60135</v>
      </c>
      <c r="M2065" s="61" t="s">
        <v>3709</v>
      </c>
      <c r="N2065" s="21" t="s">
        <v>7633</v>
      </c>
      <c r="O2065" s="25"/>
      <c r="P2065" s="21" t="s">
        <v>5247</v>
      </c>
      <c r="Q2065" s="74">
        <v>428</v>
      </c>
      <c r="R2065" s="74"/>
      <c r="S2065" s="74">
        <f t="shared" si="767"/>
        <v>26</v>
      </c>
      <c r="T2065" s="21"/>
      <c r="U2065" s="74">
        <v>8774</v>
      </c>
      <c r="V2065" s="74">
        <v>8800</v>
      </c>
      <c r="W2065" s="74"/>
      <c r="X2065" s="74"/>
      <c r="Y2065" s="24" t="s">
        <v>3798</v>
      </c>
      <c r="Z2065" s="25">
        <v>23641</v>
      </c>
      <c r="AA2065" s="26">
        <v>8.1</v>
      </c>
      <c r="AB2065" s="21" t="s">
        <v>3789</v>
      </c>
      <c r="AC2065" s="21">
        <v>42</v>
      </c>
      <c r="AD2065" s="21">
        <v>7</v>
      </c>
      <c r="AE2065" s="21">
        <v>1725</v>
      </c>
      <c r="AF2065" s="21">
        <v>63</v>
      </c>
      <c r="AG2065" s="21">
        <v>-3</v>
      </c>
      <c r="AH2065" s="21">
        <v>510</v>
      </c>
      <c r="AI2065" s="21">
        <v>1183</v>
      </c>
      <c r="AJ2065" s="27"/>
      <c r="AK2065" s="27"/>
      <c r="AL2065" s="21">
        <v>2210</v>
      </c>
      <c r="AM2065" s="21">
        <v>5143</v>
      </c>
      <c r="AO2065" s="4"/>
      <c r="AP2065" s="17">
        <f t="shared" si="751"/>
        <v>2.0958000000000001</v>
      </c>
      <c r="AQ2065" s="17">
        <f t="shared" si="752"/>
        <v>0.57603000000000004</v>
      </c>
      <c r="AR2065" s="17">
        <f t="shared" si="750"/>
        <v>75.037499999999994</v>
      </c>
      <c r="AS2065" s="17">
        <f t="shared" si="749"/>
        <v>1.61154</v>
      </c>
      <c r="AT2065" s="17">
        <f t="shared" si="753"/>
        <v>79.320869999999999</v>
      </c>
      <c r="AU2065" s="5">
        <f t="shared" si="754"/>
        <v>14.3871</v>
      </c>
      <c r="AV2065" s="5">
        <f t="shared" si="755"/>
        <v>19.38937</v>
      </c>
      <c r="AW2065" s="5"/>
      <c r="AX2065" s="5"/>
      <c r="AY2065" s="5">
        <f t="shared" si="756"/>
        <v>46.012200000000007</v>
      </c>
      <c r="AZ2065" s="5">
        <f t="shared" si="757"/>
        <v>79.78867000000001</v>
      </c>
      <c r="BA2065" s="7">
        <f t="shared" si="758"/>
        <v>-2.9401128304438005E-3</v>
      </c>
      <c r="BB2065" s="62">
        <f t="shared" si="759"/>
        <v>5737</v>
      </c>
      <c r="BC2065" s="28">
        <f t="shared" si="760"/>
        <v>5.4595588235294118E-2</v>
      </c>
      <c r="BD2065" s="32">
        <f t="shared" si="761"/>
        <v>2.6421797945483959E-2</v>
      </c>
      <c r="BE2065" s="32">
        <f t="shared" si="762"/>
        <v>7.2620232228920341E-3</v>
      </c>
      <c r="BF2065" s="35">
        <f t="shared" si="763"/>
        <v>0.96631617883162402</v>
      </c>
      <c r="BG2065" s="33">
        <f t="shared" si="764"/>
        <v>0.1803150748094936</v>
      </c>
      <c r="BH2065" s="33">
        <f t="shared" si="765"/>
        <v>0.24300906381820875</v>
      </c>
      <c r="BI2065" s="37">
        <f t="shared" si="766"/>
        <v>0.57667586137229765</v>
      </c>
      <c r="BJ2065" s="4"/>
      <c r="BK2065" s="4"/>
      <c r="BL2065" s="4"/>
      <c r="BM2065" s="4"/>
      <c r="BN2065" s="4"/>
      <c r="BO2065" s="4"/>
      <c r="BP2065" s="4"/>
      <c r="BQ2065" s="4"/>
      <c r="BR2065" s="4"/>
      <c r="BS2065" s="4"/>
      <c r="BT2065" s="4"/>
      <c r="BU2065" s="4"/>
      <c r="BV2065" s="4"/>
      <c r="BW2065" s="4"/>
      <c r="BX2065" s="4"/>
      <c r="BY2065" s="4"/>
      <c r="BZ2065" s="4"/>
      <c r="CA2065" s="4"/>
      <c r="CB2065" s="4"/>
      <c r="CC2065" s="4"/>
      <c r="CD2065" s="4"/>
      <c r="CE2065" s="4"/>
      <c r="CF2065" s="4"/>
      <c r="CG2065" s="4"/>
      <c r="CH2065" s="4"/>
      <c r="CI2065" s="4"/>
      <c r="CJ2065" s="4"/>
      <c r="CK2065" s="4"/>
      <c r="CL2065" s="4"/>
      <c r="CM2065" s="24" t="s">
        <v>2525</v>
      </c>
      <c r="CN2065" s="4"/>
      <c r="CO2065" s="4"/>
      <c r="CP2065" s="46"/>
      <c r="CQ2065" s="4"/>
      <c r="CR2065" s="78" t="s">
        <v>2038</v>
      </c>
      <c r="CS2065" s="78" t="s">
        <v>6954</v>
      </c>
    </row>
    <row r="2066" spans="1:97" s="34" customFormat="1">
      <c r="A2066" s="18" t="s">
        <v>3590</v>
      </c>
      <c r="B2066" s="16" t="s">
        <v>6745</v>
      </c>
      <c r="C2066" s="21">
        <v>49023598</v>
      </c>
      <c r="D2066" s="21" t="s">
        <v>3782</v>
      </c>
      <c r="E2066" s="21" t="s">
        <v>2393</v>
      </c>
      <c r="F2066" s="21" t="s">
        <v>2444</v>
      </c>
      <c r="G2066" s="22"/>
      <c r="H2066" s="22" t="s">
        <v>3844</v>
      </c>
      <c r="I2066" s="22">
        <v>16</v>
      </c>
      <c r="J2066" s="22">
        <v>92</v>
      </c>
      <c r="K2066" s="23">
        <v>41.374000000000002</v>
      </c>
      <c r="L2066" s="23">
        <v>-107.6966</v>
      </c>
      <c r="M2066" s="61" t="s">
        <v>5949</v>
      </c>
      <c r="N2066" s="21" t="s">
        <v>2243</v>
      </c>
      <c r="O2066" s="25"/>
      <c r="P2066" s="21" t="s">
        <v>5247</v>
      </c>
      <c r="Q2066" s="74"/>
      <c r="R2066" s="74"/>
      <c r="S2066" s="74">
        <f t="shared" si="767"/>
        <v>20</v>
      </c>
      <c r="T2066" s="21"/>
      <c r="U2066" s="74">
        <v>9630</v>
      </c>
      <c r="V2066" s="74">
        <v>9650</v>
      </c>
      <c r="W2066" s="74">
        <v>9662</v>
      </c>
      <c r="X2066" s="74">
        <v>8627</v>
      </c>
      <c r="Y2066" s="24" t="s">
        <v>3788</v>
      </c>
      <c r="Z2066" s="25">
        <v>23924</v>
      </c>
      <c r="AA2066" s="26">
        <v>7.3</v>
      </c>
      <c r="AB2066" s="21" t="s">
        <v>3789</v>
      </c>
      <c r="AC2066" s="21">
        <v>837</v>
      </c>
      <c r="AD2066" s="21">
        <v>101</v>
      </c>
      <c r="AE2066" s="21">
        <v>16256</v>
      </c>
      <c r="AF2066" s="21">
        <v>835</v>
      </c>
      <c r="AG2066" s="21">
        <v>-3</v>
      </c>
      <c r="AH2066" s="21">
        <v>26600</v>
      </c>
      <c r="AI2066" s="21">
        <v>427</v>
      </c>
      <c r="AJ2066" s="27"/>
      <c r="AK2066" s="27"/>
      <c r="AL2066" s="21">
        <v>1098</v>
      </c>
      <c r="AM2066" s="21">
        <v>45947</v>
      </c>
      <c r="AO2066" s="4"/>
      <c r="AP2066" s="17">
        <f t="shared" si="751"/>
        <v>41.766300000000001</v>
      </c>
      <c r="AQ2066" s="17">
        <f t="shared" si="752"/>
        <v>8.3112899999999996</v>
      </c>
      <c r="AR2066" s="17">
        <f t="shared" si="750"/>
        <v>707.13599999999997</v>
      </c>
      <c r="AS2066" s="17">
        <f t="shared" si="749"/>
        <v>21.359299999999998</v>
      </c>
      <c r="AT2066" s="17">
        <f t="shared" si="753"/>
        <v>778.57288999999992</v>
      </c>
      <c r="AU2066" s="5">
        <f t="shared" si="754"/>
        <v>750.38599999999997</v>
      </c>
      <c r="AV2066" s="5">
        <f t="shared" si="755"/>
        <v>6.9985299999999997</v>
      </c>
      <c r="AW2066" s="5"/>
      <c r="AX2066" s="5"/>
      <c r="AY2066" s="5">
        <f t="shared" si="756"/>
        <v>22.860360000000004</v>
      </c>
      <c r="AZ2066" s="5">
        <f t="shared" si="757"/>
        <v>780.24488999999994</v>
      </c>
      <c r="BA2066" s="7">
        <f t="shared" si="758"/>
        <v>-1.0726077296860353E-3</v>
      </c>
      <c r="BB2066" s="62">
        <f t="shared" si="759"/>
        <v>46151</v>
      </c>
      <c r="BC2066" s="28">
        <f t="shared" si="760"/>
        <v>2.2150318139373278E-3</v>
      </c>
      <c r="BD2066" s="32">
        <f t="shared" si="761"/>
        <v>5.3644688296300688E-2</v>
      </c>
      <c r="BE2066" s="32">
        <f t="shared" si="762"/>
        <v>1.0675031338427414E-2</v>
      </c>
      <c r="BF2066" s="35">
        <f t="shared" si="763"/>
        <v>0.93568028036527195</v>
      </c>
      <c r="BG2066" s="36">
        <f t="shared" si="764"/>
        <v>0.96173138666758851</v>
      </c>
      <c r="BH2066" s="33">
        <f t="shared" si="765"/>
        <v>8.9696582312765935E-3</v>
      </c>
      <c r="BI2066" s="33">
        <f t="shared" si="766"/>
        <v>2.9298955101134984E-2</v>
      </c>
      <c r="BJ2066" s="4"/>
      <c r="BK2066" s="4"/>
      <c r="BL2066" s="4"/>
      <c r="BM2066" s="4"/>
      <c r="BN2066" s="4"/>
      <c r="BO2066" s="4"/>
      <c r="BP2066" s="4"/>
      <c r="BQ2066" s="4"/>
      <c r="BR2066" s="4"/>
      <c r="BS2066" s="4"/>
      <c r="BT2066" s="4"/>
      <c r="BU2066" s="4"/>
      <c r="BV2066" s="4"/>
      <c r="BW2066" s="4"/>
      <c r="BX2066" s="4"/>
      <c r="BY2066" s="4"/>
      <c r="BZ2066" s="4"/>
      <c r="CA2066" s="4"/>
      <c r="CB2066" s="4"/>
      <c r="CC2066" s="4"/>
      <c r="CD2066" s="4"/>
      <c r="CE2066" s="4"/>
      <c r="CF2066" s="4"/>
      <c r="CG2066" s="4"/>
      <c r="CH2066" s="4"/>
      <c r="CI2066" s="4"/>
      <c r="CJ2066" s="4"/>
      <c r="CK2066" s="4"/>
      <c r="CL2066" s="4"/>
      <c r="CM2066" s="24" t="s">
        <v>3788</v>
      </c>
      <c r="CN2066" s="4"/>
      <c r="CO2066" s="4"/>
      <c r="CP2066" s="46"/>
      <c r="CQ2066" s="4"/>
      <c r="CR2066" s="78" t="s">
        <v>2038</v>
      </c>
      <c r="CS2066" s="78" t="s">
        <v>6954</v>
      </c>
    </row>
    <row r="2067" spans="1:97" s="44" customFormat="1">
      <c r="A2067" s="20" t="s">
        <v>3590</v>
      </c>
      <c r="B2067" s="16" t="s">
        <v>6745</v>
      </c>
      <c r="C2067" s="4">
        <v>49009328</v>
      </c>
      <c r="D2067" s="4" t="s">
        <v>3782</v>
      </c>
      <c r="E2067" s="4" t="s">
        <v>2393</v>
      </c>
      <c r="F2067" s="4" t="s">
        <v>2444</v>
      </c>
      <c r="G2067" s="38"/>
      <c r="H2067" s="38" t="s">
        <v>3844</v>
      </c>
      <c r="I2067" s="38">
        <v>16</v>
      </c>
      <c r="J2067" s="38">
        <v>92</v>
      </c>
      <c r="K2067" s="23">
        <v>41.370130000000003</v>
      </c>
      <c r="L2067" s="23">
        <v>-107.69373</v>
      </c>
      <c r="M2067" s="61" t="s">
        <v>2445</v>
      </c>
      <c r="N2067" s="21" t="s">
        <v>3724</v>
      </c>
      <c r="O2067" s="40"/>
      <c r="P2067" s="4" t="s">
        <v>5247</v>
      </c>
      <c r="Q2067" s="46">
        <v>8602</v>
      </c>
      <c r="R2067" s="46">
        <v>160</v>
      </c>
      <c r="S2067" s="46">
        <f t="shared" si="767"/>
        <v>10</v>
      </c>
      <c r="T2067" s="4"/>
      <c r="U2067" s="46">
        <v>9665</v>
      </c>
      <c r="V2067" s="46">
        <v>9675</v>
      </c>
      <c r="W2067" s="46"/>
      <c r="X2067" s="46"/>
      <c r="Y2067" s="39" t="s">
        <v>3798</v>
      </c>
      <c r="Z2067" s="40"/>
      <c r="AA2067" s="41">
        <v>7.1999998092651367</v>
      </c>
      <c r="AB2067" s="4" t="s">
        <v>3837</v>
      </c>
      <c r="AC2067" s="4">
        <v>798</v>
      </c>
      <c r="AD2067" s="4">
        <v>87</v>
      </c>
      <c r="AE2067" s="4">
        <v>18941</v>
      </c>
      <c r="AF2067" s="31">
        <v>-3</v>
      </c>
      <c r="AG2067" s="4">
        <v>-3</v>
      </c>
      <c r="AH2067" s="4">
        <v>28800</v>
      </c>
      <c r="AI2067" s="4">
        <v>476</v>
      </c>
      <c r="AJ2067" s="31"/>
      <c r="AK2067" s="31"/>
      <c r="AL2067" s="4">
        <v>2428</v>
      </c>
      <c r="AM2067" s="4">
        <v>51289</v>
      </c>
      <c r="AO2067" s="4"/>
      <c r="AP2067" s="17">
        <f t="shared" si="751"/>
        <v>39.8202</v>
      </c>
      <c r="AQ2067" s="17">
        <f t="shared" si="752"/>
        <v>7.15923</v>
      </c>
      <c r="AR2067" s="17">
        <f t="shared" si="750"/>
        <v>823.93349999999998</v>
      </c>
      <c r="AS2067" s="17">
        <f t="shared" si="749"/>
        <v>0</v>
      </c>
      <c r="AT2067" s="17">
        <f t="shared" si="753"/>
        <v>870.91292999999996</v>
      </c>
      <c r="AU2067" s="5">
        <f t="shared" si="754"/>
        <v>812.44799999999998</v>
      </c>
      <c r="AV2067" s="5">
        <f t="shared" si="755"/>
        <v>7.801639999999999</v>
      </c>
      <c r="AW2067" s="5"/>
      <c r="AX2067" s="5"/>
      <c r="AY2067" s="5">
        <f t="shared" si="756"/>
        <v>50.550960000000003</v>
      </c>
      <c r="AZ2067" s="5">
        <f t="shared" si="757"/>
        <v>870.80060000000003</v>
      </c>
      <c r="BA2067" s="7">
        <f t="shared" si="758"/>
        <v>6.4493958429506475E-5</v>
      </c>
      <c r="BB2067" s="42">
        <f t="shared" si="759"/>
        <v>51524</v>
      </c>
      <c r="BC2067" s="43">
        <f t="shared" si="760"/>
        <v>2.2857031698326085E-3</v>
      </c>
      <c r="BD2067" s="32">
        <f t="shared" si="761"/>
        <v>4.5722366299005349E-2</v>
      </c>
      <c r="BE2067" s="32">
        <f t="shared" si="762"/>
        <v>8.220373993069548E-3</v>
      </c>
      <c r="BF2067" s="35">
        <f t="shared" si="763"/>
        <v>0.94605725970792509</v>
      </c>
      <c r="BG2067" s="36">
        <f t="shared" si="764"/>
        <v>0.93298971084769577</v>
      </c>
      <c r="BH2067" s="33">
        <f t="shared" si="765"/>
        <v>8.9591578140851055E-3</v>
      </c>
      <c r="BI2067" s="33">
        <f t="shared" si="766"/>
        <v>5.8051131338219104E-2</v>
      </c>
      <c r="BJ2067" s="75"/>
      <c r="BK2067" s="75"/>
      <c r="BL2067" s="75"/>
      <c r="BM2067" s="56"/>
      <c r="BN2067" s="56"/>
      <c r="BO2067" s="56"/>
      <c r="BP2067" s="56"/>
      <c r="BQ2067" s="56"/>
      <c r="BR2067" s="56"/>
      <c r="BS2067" s="56"/>
      <c r="BT2067" s="56"/>
      <c r="BU2067" s="56"/>
      <c r="BV2067" s="56"/>
      <c r="BW2067" s="56"/>
      <c r="BX2067" s="56"/>
      <c r="BY2067" s="56"/>
      <c r="BZ2067" s="56"/>
      <c r="CA2067" s="56"/>
      <c r="CB2067" s="56"/>
      <c r="CC2067" s="56"/>
      <c r="CD2067" s="56"/>
      <c r="CE2067" s="56"/>
      <c r="CF2067" s="56"/>
      <c r="CG2067" s="56"/>
      <c r="CH2067" s="56"/>
      <c r="CI2067" s="56"/>
      <c r="CJ2067" s="56"/>
      <c r="CK2067" s="56"/>
      <c r="CL2067" s="56"/>
      <c r="CM2067" s="39" t="s">
        <v>3175</v>
      </c>
      <c r="CN2067" s="56"/>
      <c r="CO2067" s="56"/>
      <c r="CP2067" s="71"/>
      <c r="CQ2067" s="56"/>
      <c r="CR2067" s="78" t="s">
        <v>2038</v>
      </c>
      <c r="CS2067" s="78" t="s">
        <v>6954</v>
      </c>
    </row>
    <row r="2068" spans="1:97" s="44" customFormat="1">
      <c r="A2068" s="20" t="s">
        <v>3590</v>
      </c>
      <c r="B2068" s="16" t="s">
        <v>6745</v>
      </c>
      <c r="C2068" s="4">
        <v>49005501</v>
      </c>
      <c r="D2068" s="4" t="s">
        <v>3782</v>
      </c>
      <c r="E2068" s="4" t="s">
        <v>2393</v>
      </c>
      <c r="F2068" s="4" t="s">
        <v>2444</v>
      </c>
      <c r="G2068" s="38"/>
      <c r="H2068" s="38" t="s">
        <v>3844</v>
      </c>
      <c r="I2068" s="38">
        <v>16</v>
      </c>
      <c r="J2068" s="38">
        <v>92</v>
      </c>
      <c r="K2068" s="23">
        <v>41.370130000000003</v>
      </c>
      <c r="L2068" s="23">
        <v>-107.69373</v>
      </c>
      <c r="M2068" s="61" t="s">
        <v>2445</v>
      </c>
      <c r="N2068" s="21" t="s">
        <v>3724</v>
      </c>
      <c r="O2068" s="40"/>
      <c r="P2068" s="4" t="s">
        <v>5247</v>
      </c>
      <c r="Q2068" s="46">
        <v>160</v>
      </c>
      <c r="R2068" s="46"/>
      <c r="S2068" s="46">
        <f t="shared" si="767"/>
        <v>19</v>
      </c>
      <c r="T2068" s="4"/>
      <c r="U2068" s="46">
        <v>9835</v>
      </c>
      <c r="V2068" s="46">
        <v>9854</v>
      </c>
      <c r="W2068" s="46"/>
      <c r="X2068" s="46"/>
      <c r="Y2068" s="39" t="s">
        <v>3798</v>
      </c>
      <c r="Z2068" s="40"/>
      <c r="AA2068" s="41">
        <v>8</v>
      </c>
      <c r="AB2068" s="4" t="s">
        <v>3789</v>
      </c>
      <c r="AC2068" s="4">
        <v>428</v>
      </c>
      <c r="AD2068" s="4">
        <v>52</v>
      </c>
      <c r="AE2068" s="4">
        <v>9661</v>
      </c>
      <c r="AF2068" s="31">
        <v>-3</v>
      </c>
      <c r="AG2068" s="4">
        <v>-3</v>
      </c>
      <c r="AH2068" s="4">
        <v>12500</v>
      </c>
      <c r="AI2068" s="4">
        <v>854</v>
      </c>
      <c r="AJ2068" s="31"/>
      <c r="AK2068" s="31"/>
      <c r="AL2068" s="4">
        <v>3806</v>
      </c>
      <c r="AM2068" s="4">
        <v>26868</v>
      </c>
      <c r="AO2068" s="4"/>
      <c r="AP2068" s="17">
        <f t="shared" si="751"/>
        <v>21.357199999999999</v>
      </c>
      <c r="AQ2068" s="17">
        <f t="shared" si="752"/>
        <v>4.2790800000000004</v>
      </c>
      <c r="AR2068" s="17">
        <f t="shared" si="750"/>
        <v>420.25349999999997</v>
      </c>
      <c r="AS2068" s="17">
        <f t="shared" si="749"/>
        <v>0</v>
      </c>
      <c r="AT2068" s="17">
        <f t="shared" si="753"/>
        <v>445.88977999999997</v>
      </c>
      <c r="AU2068" s="5">
        <f t="shared" si="754"/>
        <v>352.625</v>
      </c>
      <c r="AV2068" s="5">
        <f t="shared" si="755"/>
        <v>13.997059999999999</v>
      </c>
      <c r="AW2068" s="5"/>
      <c r="AX2068" s="5"/>
      <c r="AY2068" s="5">
        <f t="shared" si="756"/>
        <v>79.240920000000003</v>
      </c>
      <c r="AZ2068" s="5">
        <f t="shared" si="757"/>
        <v>445.86297999999999</v>
      </c>
      <c r="BA2068" s="7">
        <f t="shared" si="758"/>
        <v>3.0053173034171686E-5</v>
      </c>
      <c r="BB2068" s="42">
        <f t="shared" si="759"/>
        <v>27295</v>
      </c>
      <c r="BC2068" s="43">
        <f t="shared" si="760"/>
        <v>7.8836105828702253E-3</v>
      </c>
      <c r="BD2068" s="32">
        <f t="shared" si="761"/>
        <v>4.7897935673699453E-2</v>
      </c>
      <c r="BE2068" s="32">
        <f t="shared" si="762"/>
        <v>9.5967214139781373E-3</v>
      </c>
      <c r="BF2068" s="35">
        <f t="shared" si="763"/>
        <v>0.94250534291232246</v>
      </c>
      <c r="BG2068" s="36">
        <f t="shared" si="764"/>
        <v>0.79088198800447618</v>
      </c>
      <c r="BH2068" s="33">
        <f t="shared" si="765"/>
        <v>3.1393187207424129E-2</v>
      </c>
      <c r="BI2068" s="33">
        <f t="shared" si="766"/>
        <v>0.1777248247880997</v>
      </c>
      <c r="BJ2068" s="75"/>
      <c r="BK2068" s="75"/>
      <c r="BL2068" s="75"/>
      <c r="BM2068" s="56"/>
      <c r="BN2068" s="56"/>
      <c r="BO2068" s="56"/>
      <c r="BP2068" s="56"/>
      <c r="BQ2068" s="56"/>
      <c r="BR2068" s="56"/>
      <c r="BS2068" s="56"/>
      <c r="BT2068" s="56"/>
      <c r="BU2068" s="56"/>
      <c r="BV2068" s="56"/>
      <c r="BW2068" s="56"/>
      <c r="BX2068" s="56"/>
      <c r="BY2068" s="56"/>
      <c r="BZ2068" s="56"/>
      <c r="CA2068" s="56"/>
      <c r="CB2068" s="56"/>
      <c r="CC2068" s="56"/>
      <c r="CD2068" s="56"/>
      <c r="CE2068" s="56"/>
      <c r="CF2068" s="56"/>
      <c r="CG2068" s="56"/>
      <c r="CH2068" s="56"/>
      <c r="CI2068" s="56"/>
      <c r="CJ2068" s="56"/>
      <c r="CK2068" s="56"/>
      <c r="CL2068" s="56"/>
      <c r="CM2068" s="39" t="s">
        <v>2377</v>
      </c>
      <c r="CN2068" s="56"/>
      <c r="CO2068" s="56"/>
      <c r="CP2068" s="71"/>
      <c r="CQ2068" s="56"/>
      <c r="CR2068" s="78" t="s">
        <v>2038</v>
      </c>
      <c r="CS2068" s="78" t="s">
        <v>6954</v>
      </c>
    </row>
    <row r="2069" spans="1:97">
      <c r="A2069" s="63" t="s">
        <v>3591</v>
      </c>
      <c r="B2069" s="63" t="s">
        <v>6745</v>
      </c>
      <c r="C2069" s="63">
        <v>4173</v>
      </c>
      <c r="D2069" s="19" t="s">
        <v>3782</v>
      </c>
      <c r="E2069" s="63" t="s">
        <v>2393</v>
      </c>
      <c r="F2069" s="63" t="s">
        <v>2444</v>
      </c>
      <c r="G2069" s="65" t="s">
        <v>3604</v>
      </c>
      <c r="H2069" s="65">
        <v>12</v>
      </c>
      <c r="I2069" s="65">
        <v>16</v>
      </c>
      <c r="J2069" s="65">
        <v>92</v>
      </c>
      <c r="K2069" s="23">
        <v>41.368470000000002</v>
      </c>
      <c r="L2069" s="23">
        <v>-107.70041000000001</v>
      </c>
      <c r="M2069" s="61" t="s">
        <v>3512</v>
      </c>
      <c r="N2069" s="63" t="s">
        <v>3514</v>
      </c>
      <c r="O2069" s="63"/>
      <c r="P2069" s="63" t="s">
        <v>5247</v>
      </c>
      <c r="Q2069" s="63"/>
      <c r="R2069" s="63"/>
      <c r="S2069" s="55"/>
      <c r="T2069" s="63"/>
      <c r="U2069" s="66" t="s">
        <v>3515</v>
      </c>
      <c r="V2069" s="63"/>
      <c r="W2069" s="66">
        <v>12533</v>
      </c>
      <c r="X2069" s="66">
        <v>10894</v>
      </c>
      <c r="Y2069" s="63"/>
      <c r="Z2069" s="64">
        <v>1</v>
      </c>
      <c r="AA2069" s="63">
        <v>6.8</v>
      </c>
      <c r="AB2069" s="63"/>
      <c r="AC2069" s="63">
        <v>874</v>
      </c>
      <c r="AD2069" s="63">
        <v>80</v>
      </c>
      <c r="AE2069" s="63">
        <v>17900</v>
      </c>
      <c r="AF2069" s="63">
        <v>0</v>
      </c>
      <c r="AG2069" s="63"/>
      <c r="AH2069" s="63">
        <v>32400</v>
      </c>
      <c r="AI2069" s="63">
        <v>0</v>
      </c>
      <c r="AJ2069" s="63">
        <v>0</v>
      </c>
      <c r="AK2069" s="63">
        <v>0</v>
      </c>
      <c r="AL2069" s="63">
        <v>1430</v>
      </c>
      <c r="AM2069" s="63">
        <v>57900</v>
      </c>
      <c r="AN2069" s="63"/>
      <c r="AO2069" s="63" t="s">
        <v>3481</v>
      </c>
      <c r="AP2069" s="17">
        <f t="shared" si="751"/>
        <v>43.6126</v>
      </c>
      <c r="AQ2069" s="17">
        <f t="shared" si="752"/>
        <v>6.5831999999999997</v>
      </c>
      <c r="AR2069" s="17">
        <f t="shared" si="750"/>
        <v>778.65</v>
      </c>
      <c r="AS2069" s="17">
        <f t="shared" si="749"/>
        <v>0</v>
      </c>
      <c r="AT2069" s="17">
        <f t="shared" si="753"/>
        <v>828.84579999999994</v>
      </c>
      <c r="AU2069" s="5">
        <f t="shared" si="754"/>
        <v>914.00400000000002</v>
      </c>
      <c r="AV2069" s="5">
        <f t="shared" si="755"/>
        <v>0</v>
      </c>
      <c r="AW2069" s="5">
        <f>IF(AJ2069&gt;0,AJ2069*0.03333,0)</f>
        <v>0</v>
      </c>
      <c r="AX2069" s="5">
        <f>IF(AK2069&gt;0,AK2069*0.0588,0)</f>
        <v>0</v>
      </c>
      <c r="AY2069" s="5">
        <f t="shared" si="756"/>
        <v>29.772600000000004</v>
      </c>
      <c r="AZ2069" s="5">
        <f t="shared" si="757"/>
        <v>943.77660000000003</v>
      </c>
      <c r="BA2069" s="7">
        <f t="shared" si="758"/>
        <v>-6.4836594640798911E-2</v>
      </c>
      <c r="BB2069" s="62">
        <f t="shared" si="759"/>
        <v>52684</v>
      </c>
      <c r="BC2069" s="28">
        <f t="shared" si="760"/>
        <v>-4.7167763871807857E-2</v>
      </c>
      <c r="BD2069" s="32">
        <f t="shared" si="761"/>
        <v>5.2618472579579946E-2</v>
      </c>
      <c r="BE2069" s="32">
        <f t="shared" si="762"/>
        <v>7.9426112794442581E-3</v>
      </c>
      <c r="BF2069" s="35">
        <f t="shared" si="763"/>
        <v>0.93943891614097585</v>
      </c>
      <c r="BG2069" s="36">
        <f t="shared" si="764"/>
        <v>0.96845376331644584</v>
      </c>
      <c r="BH2069" s="33">
        <f t="shared" si="765"/>
        <v>0</v>
      </c>
      <c r="BI2069" s="33">
        <f t="shared" si="766"/>
        <v>3.1546236683554142E-2</v>
      </c>
      <c r="BJ2069" s="63">
        <v>0</v>
      </c>
      <c r="BK2069" s="63">
        <v>206</v>
      </c>
      <c r="BL2069" s="63">
        <v>0</v>
      </c>
      <c r="BM2069" s="63">
        <v>51231</v>
      </c>
      <c r="BN2069" s="63">
        <v>0</v>
      </c>
      <c r="BO2069" s="63">
        <v>0</v>
      </c>
      <c r="BP2069" s="63">
        <v>0</v>
      </c>
      <c r="BQ2069" s="63">
        <v>0</v>
      </c>
      <c r="BR2069" s="63">
        <v>0</v>
      </c>
      <c r="BS2069" s="63">
        <v>0</v>
      </c>
      <c r="BT2069" s="63">
        <v>0</v>
      </c>
      <c r="BU2069" s="63">
        <v>0</v>
      </c>
      <c r="BV2069" s="63">
        <v>0</v>
      </c>
      <c r="BW2069" s="63">
        <v>0</v>
      </c>
      <c r="BX2069" s="63"/>
      <c r="BY2069" s="63"/>
      <c r="BZ2069" s="63"/>
      <c r="CA2069" s="63"/>
      <c r="CB2069" s="63"/>
      <c r="CC2069" s="63"/>
      <c r="CD2069" s="63"/>
      <c r="CE2069" s="63"/>
      <c r="CF2069" s="63"/>
      <c r="CG2069" s="63"/>
      <c r="CH2069" s="63"/>
      <c r="CI2069" s="63"/>
      <c r="CJ2069" s="63"/>
      <c r="CK2069" s="63"/>
      <c r="CL2069" s="63"/>
      <c r="CM2069" s="63"/>
      <c r="CN2069" s="63">
        <v>19000101</v>
      </c>
      <c r="CO2069" s="63" t="s">
        <v>4019</v>
      </c>
      <c r="CP2069" s="66" t="s">
        <v>3513</v>
      </c>
      <c r="CQ2069" s="64">
        <v>37816</v>
      </c>
      <c r="CR2069" s="78" t="s">
        <v>2038</v>
      </c>
      <c r="CS2069" s="78" t="s">
        <v>6954</v>
      </c>
    </row>
    <row r="2070" spans="1:97" s="34" customFormat="1">
      <c r="A2070" s="18" t="s">
        <v>3590</v>
      </c>
      <c r="B2070" s="16" t="s">
        <v>6746</v>
      </c>
      <c r="C2070" s="21">
        <v>49008477</v>
      </c>
      <c r="D2070" s="21" t="s">
        <v>3782</v>
      </c>
      <c r="E2070" s="21" t="s">
        <v>2393</v>
      </c>
      <c r="F2070" s="21" t="s">
        <v>2444</v>
      </c>
      <c r="G2070" s="22"/>
      <c r="H2070" s="22" t="s">
        <v>3838</v>
      </c>
      <c r="I2070" s="22">
        <v>16</v>
      </c>
      <c r="J2070" s="22">
        <v>92</v>
      </c>
      <c r="K2070" s="23">
        <v>41.360930000000003</v>
      </c>
      <c r="L2070" s="23">
        <v>-107.69676</v>
      </c>
      <c r="M2070" s="61" t="s">
        <v>3703</v>
      </c>
      <c r="N2070" s="21" t="s">
        <v>2854</v>
      </c>
      <c r="O2070" s="25"/>
      <c r="P2070" s="21" t="s">
        <v>5247</v>
      </c>
      <c r="Q2070" s="74">
        <v>6192</v>
      </c>
      <c r="R2070" s="74"/>
      <c r="S2070" s="74">
        <f>V2070-U2070</f>
        <v>20</v>
      </c>
      <c r="T2070" s="21"/>
      <c r="U2070" s="74">
        <v>9632</v>
      </c>
      <c r="V2070" s="74">
        <v>9652</v>
      </c>
      <c r="W2070" s="74">
        <v>9827</v>
      </c>
      <c r="X2070" s="74">
        <v>3586</v>
      </c>
      <c r="Y2070" s="24" t="s">
        <v>3788</v>
      </c>
      <c r="Z2070" s="25">
        <v>23820</v>
      </c>
      <c r="AA2070" s="26">
        <v>7.1</v>
      </c>
      <c r="AB2070" s="21" t="s">
        <v>3789</v>
      </c>
      <c r="AC2070" s="21">
        <v>1034</v>
      </c>
      <c r="AD2070" s="21">
        <v>99</v>
      </c>
      <c r="AE2070" s="21">
        <v>18532</v>
      </c>
      <c r="AF2070" s="21">
        <v>600</v>
      </c>
      <c r="AG2070" s="21">
        <v>-3</v>
      </c>
      <c r="AH2070" s="21">
        <v>30000</v>
      </c>
      <c r="AI2070" s="21">
        <v>476</v>
      </c>
      <c r="AJ2070" s="27"/>
      <c r="AK2070" s="27"/>
      <c r="AL2070" s="21">
        <v>1385</v>
      </c>
      <c r="AM2070" s="21">
        <v>51895</v>
      </c>
      <c r="AO2070" s="4"/>
      <c r="AP2070" s="17">
        <f t="shared" si="751"/>
        <v>51.596600000000002</v>
      </c>
      <c r="AQ2070" s="17">
        <f t="shared" si="752"/>
        <v>8.1467100000000006</v>
      </c>
      <c r="AR2070" s="17">
        <f t="shared" si="750"/>
        <v>806.14199999999994</v>
      </c>
      <c r="AS2070" s="17">
        <f t="shared" si="749"/>
        <v>15.347999999999999</v>
      </c>
      <c r="AT2070" s="17">
        <f t="shared" si="753"/>
        <v>881.23330999999985</v>
      </c>
      <c r="AU2070" s="5">
        <f t="shared" si="754"/>
        <v>846.3</v>
      </c>
      <c r="AV2070" s="5">
        <f t="shared" si="755"/>
        <v>7.801639999999999</v>
      </c>
      <c r="AW2070" s="5"/>
      <c r="AX2070" s="5"/>
      <c r="AY2070" s="5">
        <f t="shared" si="756"/>
        <v>28.835700000000003</v>
      </c>
      <c r="AZ2070" s="5">
        <f t="shared" si="757"/>
        <v>882.93733999999995</v>
      </c>
      <c r="BA2070" s="7">
        <f t="shared" si="758"/>
        <v>-9.6590995888073679E-4</v>
      </c>
      <c r="BB2070" s="62">
        <f t="shared" si="759"/>
        <v>52123</v>
      </c>
      <c r="BC2070" s="28">
        <f t="shared" si="760"/>
        <v>2.1919283200984444E-3</v>
      </c>
      <c r="BD2070" s="32">
        <f t="shared" si="761"/>
        <v>5.855044222057381E-2</v>
      </c>
      <c r="BE2070" s="32">
        <f t="shared" si="762"/>
        <v>9.2446687018673881E-3</v>
      </c>
      <c r="BF2070" s="35">
        <f t="shared" si="763"/>
        <v>0.93220488907755883</v>
      </c>
      <c r="BG2070" s="36">
        <f t="shared" si="764"/>
        <v>0.95850516413769526</v>
      </c>
      <c r="BH2070" s="33">
        <f t="shared" si="765"/>
        <v>8.836006414679437E-3</v>
      </c>
      <c r="BI2070" s="33">
        <f t="shared" si="766"/>
        <v>3.2658829447625361E-2</v>
      </c>
      <c r="BJ2070" s="4"/>
      <c r="BK2070" s="4"/>
      <c r="BL2070" s="4"/>
      <c r="BM2070" s="4"/>
      <c r="BN2070" s="4"/>
      <c r="BO2070" s="4"/>
      <c r="BP2070" s="4"/>
      <c r="BQ2070" s="4"/>
      <c r="BR2070" s="4"/>
      <c r="BS2070" s="4"/>
      <c r="BT2070" s="4"/>
      <c r="BU2070" s="4"/>
      <c r="BV2070" s="4"/>
      <c r="BW2070" s="4"/>
      <c r="BX2070" s="4"/>
      <c r="BY2070" s="4"/>
      <c r="BZ2070" s="4"/>
      <c r="CA2070" s="4"/>
      <c r="CB2070" s="4"/>
      <c r="CC2070" s="4"/>
      <c r="CD2070" s="4"/>
      <c r="CE2070" s="4"/>
      <c r="CF2070" s="4"/>
      <c r="CG2070" s="4"/>
      <c r="CH2070" s="4"/>
      <c r="CI2070" s="4"/>
      <c r="CJ2070" s="4"/>
      <c r="CK2070" s="4"/>
      <c r="CL2070" s="4"/>
      <c r="CM2070" s="24" t="s">
        <v>3704</v>
      </c>
      <c r="CN2070" s="4"/>
      <c r="CO2070" s="4"/>
      <c r="CP2070" s="46"/>
      <c r="CQ2070" s="4"/>
      <c r="CR2070" s="78" t="s">
        <v>2038</v>
      </c>
      <c r="CS2070" s="78" t="s">
        <v>6954</v>
      </c>
    </row>
    <row r="2071" spans="1:97">
      <c r="A2071" s="20" t="s">
        <v>3591</v>
      </c>
      <c r="B2071" s="16" t="s">
        <v>6747</v>
      </c>
      <c r="D2071" s="19" t="s">
        <v>3782</v>
      </c>
      <c r="E2071" s="19" t="s">
        <v>1707</v>
      </c>
      <c r="F2071" s="4" t="s">
        <v>3687</v>
      </c>
      <c r="H2071" s="47">
        <v>14</v>
      </c>
      <c r="I2071" s="47">
        <v>17</v>
      </c>
      <c r="J2071" s="47">
        <v>99</v>
      </c>
      <c r="K2071" s="23">
        <v>41.452173000000002</v>
      </c>
      <c r="L2071" s="23">
        <v>-108.528324</v>
      </c>
      <c r="M2071" s="61" t="s">
        <v>512</v>
      </c>
      <c r="N2071" s="19" t="s">
        <v>5196</v>
      </c>
      <c r="P2071" s="19" t="s">
        <v>5247</v>
      </c>
      <c r="Y2071" s="63" t="s">
        <v>3788</v>
      </c>
      <c r="Z2071" s="48">
        <v>29430</v>
      </c>
      <c r="AA2071" s="19">
        <v>7</v>
      </c>
      <c r="AB2071" s="19" t="s">
        <v>3789</v>
      </c>
      <c r="AC2071" s="19">
        <v>360</v>
      </c>
      <c r="AD2071" s="19">
        <v>175</v>
      </c>
      <c r="AE2071" s="19">
        <v>23978</v>
      </c>
      <c r="AF2071" s="19">
        <v>2300</v>
      </c>
      <c r="AH2071" s="19">
        <v>38000</v>
      </c>
      <c r="AI2071" s="19">
        <v>854</v>
      </c>
      <c r="AJ2071" s="19">
        <v>0</v>
      </c>
      <c r="AK2071" s="6">
        <v>0</v>
      </c>
      <c r="AL2071" s="19">
        <v>2340</v>
      </c>
      <c r="AM2071" s="19">
        <v>67574</v>
      </c>
      <c r="AN2071" s="53"/>
      <c r="AO2071" s="63" t="s">
        <v>3577</v>
      </c>
      <c r="AP2071" s="17">
        <f t="shared" si="751"/>
        <v>17.963999999999999</v>
      </c>
      <c r="AQ2071" s="17">
        <f t="shared" si="752"/>
        <v>14.40075</v>
      </c>
      <c r="AR2071" s="17">
        <f t="shared" si="750"/>
        <v>1043.0429999999999</v>
      </c>
      <c r="AS2071" s="17">
        <f t="shared" si="749"/>
        <v>58.833999999999996</v>
      </c>
      <c r="AT2071" s="17">
        <f t="shared" si="753"/>
        <v>1134.2417499999999</v>
      </c>
      <c r="AU2071" s="5">
        <f t="shared" si="754"/>
        <v>1071.98</v>
      </c>
      <c r="AV2071" s="5">
        <f t="shared" si="755"/>
        <v>13.997059999999999</v>
      </c>
      <c r="AW2071" s="5">
        <f>IF(AJ2071&gt;0,AJ2071*0.03333,0)</f>
        <v>0</v>
      </c>
      <c r="AX2071" s="5">
        <f>IF(AK2071&gt;0,AK2071*0.0588,0)</f>
        <v>0</v>
      </c>
      <c r="AY2071" s="5">
        <f t="shared" si="756"/>
        <v>48.718800000000002</v>
      </c>
      <c r="AZ2071" s="5">
        <f t="shared" si="757"/>
        <v>1134.69586</v>
      </c>
      <c r="BA2071" s="7">
        <f t="shared" si="758"/>
        <v>-2.0014212731046753E-4</v>
      </c>
      <c r="BB2071" s="62">
        <f t="shared" si="759"/>
        <v>68007</v>
      </c>
      <c r="BC2071" s="6">
        <f t="shared" si="760"/>
        <v>3.1936628288624512E-3</v>
      </c>
      <c r="BD2071" s="32">
        <f t="shared" si="761"/>
        <v>1.5837893464951364E-2</v>
      </c>
      <c r="BE2071" s="32">
        <f t="shared" si="762"/>
        <v>1.2696367419026853E-2</v>
      </c>
      <c r="BF2071" s="35">
        <f t="shared" si="763"/>
        <v>0.97146573911602185</v>
      </c>
      <c r="BG2071" s="36">
        <f t="shared" si="764"/>
        <v>0.94472892498259398</v>
      </c>
      <c r="BH2071" s="33">
        <f t="shared" si="765"/>
        <v>1.2335516937551881E-2</v>
      </c>
      <c r="BI2071" s="33">
        <f t="shared" si="766"/>
        <v>4.2935558079854101E-2</v>
      </c>
      <c r="BJ2071" s="6">
        <v>0</v>
      </c>
      <c r="BK2071" s="19">
        <v>0</v>
      </c>
      <c r="BL2071" s="19">
        <v>0</v>
      </c>
      <c r="BM2071" s="19">
        <v>66371</v>
      </c>
      <c r="BN2071" s="19">
        <v>0</v>
      </c>
      <c r="BO2071" s="31"/>
      <c r="BP2071" s="19">
        <v>0</v>
      </c>
      <c r="BQ2071" s="19">
        <v>0</v>
      </c>
      <c r="BR2071" s="19">
        <v>0</v>
      </c>
      <c r="BS2071" s="19">
        <v>0</v>
      </c>
      <c r="BT2071" s="19">
        <v>0</v>
      </c>
      <c r="BU2071" s="19">
        <v>0</v>
      </c>
      <c r="BV2071" s="19">
        <v>0</v>
      </c>
      <c r="BW2071" s="19">
        <v>0</v>
      </c>
      <c r="BX2071" s="19"/>
      <c r="BY2071" s="19"/>
      <c r="BZ2071" s="19"/>
      <c r="CA2071" s="19"/>
      <c r="CB2071" s="19"/>
      <c r="CC2071" s="19"/>
      <c r="CD2071" s="19"/>
      <c r="CE2071" s="19"/>
      <c r="CF2071" s="19"/>
      <c r="CG2071" s="19"/>
      <c r="CH2071" s="19"/>
      <c r="CI2071" s="19"/>
      <c r="CJ2071" s="19"/>
      <c r="CK2071" s="19"/>
      <c r="CL2071" s="19"/>
      <c r="CM2071" s="63" t="s">
        <v>3788</v>
      </c>
      <c r="CN2071" s="63">
        <v>19800728</v>
      </c>
      <c r="CO2071" s="63"/>
      <c r="CP2071" s="66"/>
      <c r="CQ2071" s="63"/>
      <c r="CR2071" s="78" t="s">
        <v>2039</v>
      </c>
      <c r="CS2071" s="78" t="s">
        <v>6954</v>
      </c>
    </row>
    <row r="2072" spans="1:97">
      <c r="A2072" s="20" t="s">
        <v>3591</v>
      </c>
      <c r="B2072" s="16" t="s">
        <v>352</v>
      </c>
      <c r="D2072" s="19" t="s">
        <v>3782</v>
      </c>
      <c r="E2072" s="19" t="s">
        <v>1707</v>
      </c>
      <c r="F2072" s="4" t="s">
        <v>3685</v>
      </c>
      <c r="G2072" s="47" t="s">
        <v>272</v>
      </c>
      <c r="H2072" s="47">
        <v>4</v>
      </c>
      <c r="I2072" s="47">
        <v>17</v>
      </c>
      <c r="J2072" s="47">
        <v>100</v>
      </c>
      <c r="K2072" s="23">
        <v>41.474649999999997</v>
      </c>
      <c r="L2072" s="23">
        <v>-108.6811</v>
      </c>
      <c r="M2072" s="61" t="s">
        <v>508</v>
      </c>
      <c r="N2072" s="19" t="s">
        <v>4427</v>
      </c>
      <c r="P2072" s="19" t="s">
        <v>5247</v>
      </c>
      <c r="Y2072" s="63" t="s">
        <v>3788</v>
      </c>
      <c r="Z2072" s="48">
        <v>31587</v>
      </c>
      <c r="AA2072" s="19">
        <v>6.3</v>
      </c>
      <c r="AB2072" s="19" t="s">
        <v>3789</v>
      </c>
      <c r="AC2072" s="19">
        <v>660</v>
      </c>
      <c r="AD2072" s="19">
        <v>246.4</v>
      </c>
      <c r="AE2072" s="19">
        <v>35120.199999999997</v>
      </c>
      <c r="AF2072" s="19">
        <v>0</v>
      </c>
      <c r="AH2072" s="19">
        <v>50000</v>
      </c>
      <c r="AI2072" s="19">
        <v>3721</v>
      </c>
      <c r="AJ2072" s="19">
        <v>0</v>
      </c>
      <c r="AK2072" s="6">
        <v>0</v>
      </c>
      <c r="AL2072" s="19">
        <v>5500</v>
      </c>
      <c r="AM2072" s="19">
        <v>95322.6</v>
      </c>
      <c r="AN2072" s="53"/>
      <c r="AO2072" s="63" t="s">
        <v>3577</v>
      </c>
      <c r="AP2072" s="17">
        <f t="shared" si="751"/>
        <v>32.933999999999997</v>
      </c>
      <c r="AQ2072" s="17">
        <f t="shared" si="752"/>
        <v>20.276256</v>
      </c>
      <c r="AR2072" s="17">
        <f t="shared" si="750"/>
        <v>1527.7286999999997</v>
      </c>
      <c r="AS2072" s="17">
        <f t="shared" si="749"/>
        <v>0</v>
      </c>
      <c r="AT2072" s="17">
        <f t="shared" si="753"/>
        <v>1580.9389559999997</v>
      </c>
      <c r="AU2072" s="5">
        <f t="shared" si="754"/>
        <v>1410.5</v>
      </c>
      <c r="AV2072" s="5">
        <f t="shared" si="755"/>
        <v>60.987189999999991</v>
      </c>
      <c r="AW2072" s="5">
        <f>IF(AJ2072&gt;0,AJ2072*0.03333,0)</f>
        <v>0</v>
      </c>
      <c r="AX2072" s="5">
        <f>IF(AK2072&gt;0,AK2072*0.0588,0)</f>
        <v>0</v>
      </c>
      <c r="AY2072" s="5">
        <f t="shared" si="756"/>
        <v>114.51</v>
      </c>
      <c r="AZ2072" s="5">
        <f t="shared" si="757"/>
        <v>1585.99719</v>
      </c>
      <c r="BA2072" s="7">
        <f t="shared" si="758"/>
        <v>-1.5972011328327905E-3</v>
      </c>
      <c r="BB2072" s="62">
        <f t="shared" si="759"/>
        <v>95247.6</v>
      </c>
      <c r="BC2072" s="6">
        <f t="shared" si="760"/>
        <v>-3.9355576055437834E-4</v>
      </c>
      <c r="BD2072" s="32">
        <f t="shared" si="761"/>
        <v>2.0831923886123788E-2</v>
      </c>
      <c r="BE2072" s="32">
        <f t="shared" si="762"/>
        <v>1.282545156031945E-2</v>
      </c>
      <c r="BF2072" s="35">
        <f t="shared" si="763"/>
        <v>0.96634262455355668</v>
      </c>
      <c r="BG2072" s="36">
        <f t="shared" si="764"/>
        <v>0.88934583799609379</v>
      </c>
      <c r="BH2072" s="33">
        <f t="shared" si="765"/>
        <v>3.8453529668611826E-2</v>
      </c>
      <c r="BI2072" s="33">
        <f t="shared" si="766"/>
        <v>7.2200632335294362E-2</v>
      </c>
      <c r="BJ2072" s="6">
        <v>0</v>
      </c>
      <c r="BK2072" s="19">
        <v>65</v>
      </c>
      <c r="BL2072" s="19">
        <v>0</v>
      </c>
      <c r="BM2072" s="19">
        <v>0</v>
      </c>
      <c r="BN2072" s="19">
        <v>0</v>
      </c>
      <c r="BO2072" s="31"/>
      <c r="BP2072" s="19">
        <v>0</v>
      </c>
      <c r="BQ2072" s="19">
        <v>0</v>
      </c>
      <c r="BR2072" s="19">
        <v>0</v>
      </c>
      <c r="BS2072" s="19">
        <v>0</v>
      </c>
      <c r="BT2072" s="19">
        <v>0</v>
      </c>
      <c r="BU2072" s="19">
        <v>0</v>
      </c>
      <c r="BV2072" s="19">
        <v>0</v>
      </c>
      <c r="BW2072" s="19">
        <v>0</v>
      </c>
      <c r="BX2072" s="19"/>
      <c r="BY2072" s="19"/>
      <c r="BZ2072" s="19"/>
      <c r="CA2072" s="19"/>
      <c r="CB2072" s="19"/>
      <c r="CC2072" s="19"/>
      <c r="CD2072" s="19"/>
      <c r="CE2072" s="19"/>
      <c r="CF2072" s="19"/>
      <c r="CG2072" s="19"/>
      <c r="CH2072" s="19"/>
      <c r="CI2072" s="19"/>
      <c r="CJ2072" s="19"/>
      <c r="CK2072" s="19"/>
      <c r="CL2072" s="19"/>
      <c r="CM2072" s="19" t="s">
        <v>4426</v>
      </c>
      <c r="CN2072" s="63">
        <v>19860624</v>
      </c>
      <c r="CO2072" s="63" t="s">
        <v>3578</v>
      </c>
      <c r="CP2072" s="66"/>
      <c r="CQ2072" s="64">
        <v>31588</v>
      </c>
      <c r="CR2072" s="78" t="s">
        <v>2038</v>
      </c>
      <c r="CS2072" s="78" t="s">
        <v>6954</v>
      </c>
    </row>
    <row r="2073" spans="1:97">
      <c r="A2073" s="20" t="s">
        <v>3591</v>
      </c>
      <c r="B2073" s="16" t="s">
        <v>352</v>
      </c>
      <c r="D2073" s="19" t="s">
        <v>3782</v>
      </c>
      <c r="E2073" s="19" t="s">
        <v>1707</v>
      </c>
      <c r="F2073" s="4" t="s">
        <v>3685</v>
      </c>
      <c r="G2073" s="47" t="s">
        <v>3596</v>
      </c>
      <c r="H2073" s="47">
        <v>4</v>
      </c>
      <c r="I2073" s="47">
        <v>17</v>
      </c>
      <c r="J2073" s="47">
        <v>100</v>
      </c>
      <c r="K2073" s="23">
        <v>41.477938999999999</v>
      </c>
      <c r="L2073" s="23">
        <v>-108.680853</v>
      </c>
      <c r="M2073" s="61" t="s">
        <v>550</v>
      </c>
      <c r="N2073" s="19" t="s">
        <v>4428</v>
      </c>
      <c r="P2073" s="19" t="s">
        <v>5247</v>
      </c>
      <c r="Z2073" s="48">
        <v>31587</v>
      </c>
      <c r="AA2073" s="19">
        <v>6.4</v>
      </c>
      <c r="AB2073" s="19" t="s">
        <v>3789</v>
      </c>
      <c r="AC2073" s="19">
        <v>460</v>
      </c>
      <c r="AD2073" s="19">
        <v>134.69999999999999</v>
      </c>
      <c r="AE2073" s="19">
        <v>34601.199999999997</v>
      </c>
      <c r="AF2073" s="19">
        <v>0</v>
      </c>
      <c r="AH2073" s="19">
        <v>48500</v>
      </c>
      <c r="AI2073" s="19">
        <v>4331</v>
      </c>
      <c r="AJ2073" s="19">
        <v>0</v>
      </c>
      <c r="AK2073" s="6">
        <v>0</v>
      </c>
      <c r="AL2073" s="19">
        <v>4900</v>
      </c>
      <c r="AM2073" s="19">
        <v>92943.9</v>
      </c>
      <c r="AN2073" s="53"/>
      <c r="AO2073" s="63" t="s">
        <v>3577</v>
      </c>
      <c r="AP2073" s="17">
        <f t="shared" si="751"/>
        <v>22.954000000000001</v>
      </c>
      <c r="AQ2073" s="17">
        <f t="shared" si="752"/>
        <v>11.084463</v>
      </c>
      <c r="AR2073" s="17">
        <f t="shared" si="750"/>
        <v>1505.1521999999998</v>
      </c>
      <c r="AS2073" s="17">
        <f t="shared" si="749"/>
        <v>0</v>
      </c>
      <c r="AT2073" s="17">
        <f t="shared" si="753"/>
        <v>1539.1906629999999</v>
      </c>
      <c r="AU2073" s="5">
        <f t="shared" si="754"/>
        <v>1368.1849999999999</v>
      </c>
      <c r="AV2073" s="5">
        <f t="shared" si="755"/>
        <v>70.98509</v>
      </c>
      <c r="AW2073" s="5">
        <f>IF(AJ2073&gt;0,AJ2073*0.03333,0)</f>
        <v>0</v>
      </c>
      <c r="AX2073" s="5">
        <f>IF(AK2073&gt;0,AK2073*0.0588,0)</f>
        <v>0</v>
      </c>
      <c r="AY2073" s="5">
        <f t="shared" si="756"/>
        <v>102.01800000000001</v>
      </c>
      <c r="AZ2073" s="5">
        <f t="shared" si="757"/>
        <v>1541.1880899999999</v>
      </c>
      <c r="BA2073" s="7">
        <f t="shared" si="758"/>
        <v>-6.4843552048744312E-4</v>
      </c>
      <c r="BB2073" s="62">
        <f t="shared" si="759"/>
        <v>92926.9</v>
      </c>
      <c r="BC2073" s="6">
        <f t="shared" si="760"/>
        <v>-9.1461380701003068E-5</v>
      </c>
      <c r="BD2073" s="32">
        <f t="shared" si="761"/>
        <v>1.4913032252457215E-2</v>
      </c>
      <c r="BE2073" s="32">
        <f t="shared" si="762"/>
        <v>7.2014879419782449E-3</v>
      </c>
      <c r="BF2073" s="35">
        <f t="shared" si="763"/>
        <v>0.97788547980556451</v>
      </c>
      <c r="BG2073" s="36">
        <f t="shared" si="764"/>
        <v>0.88774693295222651</v>
      </c>
      <c r="BH2073" s="33">
        <f t="shared" si="765"/>
        <v>4.605868061178698E-2</v>
      </c>
      <c r="BI2073" s="33">
        <f t="shared" si="766"/>
        <v>6.6194386435986546E-2</v>
      </c>
      <c r="BJ2073" s="6">
        <v>0</v>
      </c>
      <c r="BK2073" s="19">
        <v>17</v>
      </c>
      <c r="BL2073" s="19">
        <v>0</v>
      </c>
      <c r="BM2073" s="19">
        <v>0</v>
      </c>
      <c r="BN2073" s="19">
        <v>0</v>
      </c>
      <c r="BO2073" s="31"/>
      <c r="BP2073" s="19">
        <v>0</v>
      </c>
      <c r="BQ2073" s="19">
        <v>0</v>
      </c>
      <c r="BR2073" s="19">
        <v>0</v>
      </c>
      <c r="BS2073" s="19">
        <v>0</v>
      </c>
      <c r="BT2073" s="19">
        <v>0</v>
      </c>
      <c r="BU2073" s="19">
        <v>0</v>
      </c>
      <c r="BV2073" s="19">
        <v>0</v>
      </c>
      <c r="BW2073" s="19">
        <v>0</v>
      </c>
      <c r="BX2073" s="19"/>
      <c r="BY2073" s="19"/>
      <c r="BZ2073" s="19"/>
      <c r="CA2073" s="19"/>
      <c r="CB2073" s="19"/>
      <c r="CC2073" s="19"/>
      <c r="CD2073" s="19"/>
      <c r="CE2073" s="19"/>
      <c r="CF2073" s="19"/>
      <c r="CG2073" s="19"/>
      <c r="CH2073" s="19"/>
      <c r="CI2073" s="19"/>
      <c r="CJ2073" s="19"/>
      <c r="CK2073" s="19"/>
      <c r="CL2073" s="19"/>
      <c r="CM2073" s="19" t="s">
        <v>4429</v>
      </c>
      <c r="CN2073" s="63">
        <v>19860624</v>
      </c>
      <c r="CO2073" s="63" t="s">
        <v>3578</v>
      </c>
      <c r="CP2073" s="66"/>
      <c r="CQ2073" s="64">
        <v>31588</v>
      </c>
      <c r="CR2073" s="78" t="s">
        <v>2038</v>
      </c>
      <c r="CS2073" s="78" t="s">
        <v>6954</v>
      </c>
    </row>
    <row r="2074" spans="1:97">
      <c r="A2074" s="20" t="s">
        <v>3591</v>
      </c>
      <c r="B2074" s="16" t="s">
        <v>470</v>
      </c>
      <c r="D2074" s="19" t="s">
        <v>3782</v>
      </c>
      <c r="E2074" s="19" t="s">
        <v>1707</v>
      </c>
      <c r="F2074" s="4" t="s">
        <v>3685</v>
      </c>
      <c r="G2074" s="47" t="s">
        <v>259</v>
      </c>
      <c r="H2074" s="47">
        <v>9</v>
      </c>
      <c r="I2074" s="47">
        <v>17</v>
      </c>
      <c r="J2074" s="47">
        <v>100</v>
      </c>
      <c r="K2074" s="23">
        <v>41.471248000000003</v>
      </c>
      <c r="L2074" s="23">
        <v>-108.680886</v>
      </c>
      <c r="M2074" s="61" t="s">
        <v>551</v>
      </c>
      <c r="N2074" s="19" t="s">
        <v>4430</v>
      </c>
      <c r="P2074" s="19" t="s">
        <v>5247</v>
      </c>
      <c r="Z2074" s="48">
        <v>31587</v>
      </c>
      <c r="AA2074" s="19">
        <v>6.4</v>
      </c>
      <c r="AB2074" s="19" t="s">
        <v>3789</v>
      </c>
      <c r="AC2074" s="19">
        <v>500</v>
      </c>
      <c r="AD2074" s="19">
        <v>231.8</v>
      </c>
      <c r="AE2074" s="19">
        <v>35001.4</v>
      </c>
      <c r="AF2074" s="19">
        <v>0</v>
      </c>
      <c r="AH2074" s="19">
        <v>49800</v>
      </c>
      <c r="AI2074" s="19">
        <v>3843</v>
      </c>
      <c r="AJ2074" s="19">
        <v>0</v>
      </c>
      <c r="AK2074" s="6">
        <v>0</v>
      </c>
      <c r="AL2074" s="19">
        <v>5000</v>
      </c>
      <c r="AM2074" s="19">
        <v>94455.2</v>
      </c>
      <c r="AN2074" s="53"/>
      <c r="AO2074" s="63" t="s">
        <v>3577</v>
      </c>
      <c r="AP2074" s="17">
        <f t="shared" si="751"/>
        <v>24.95</v>
      </c>
      <c r="AQ2074" s="17">
        <f t="shared" si="752"/>
        <v>19.074822000000001</v>
      </c>
      <c r="AR2074" s="17">
        <f t="shared" si="750"/>
        <v>1522.5608999999999</v>
      </c>
      <c r="AS2074" s="17">
        <f t="shared" si="749"/>
        <v>0</v>
      </c>
      <c r="AT2074" s="17">
        <f t="shared" si="753"/>
        <v>1566.585722</v>
      </c>
      <c r="AU2074" s="5">
        <f t="shared" si="754"/>
        <v>1404.8579999999999</v>
      </c>
      <c r="AV2074" s="5">
        <f t="shared" si="755"/>
        <v>62.986769999999993</v>
      </c>
      <c r="AW2074" s="5">
        <f>IF(AJ2074&gt;0,AJ2074*0.03333,0)</f>
        <v>0</v>
      </c>
      <c r="AX2074" s="5">
        <f>IF(AK2074&gt;0,AK2074*0.0588,0)</f>
        <v>0</v>
      </c>
      <c r="AY2074" s="5">
        <f t="shared" si="756"/>
        <v>104.10000000000001</v>
      </c>
      <c r="AZ2074" s="5">
        <f t="shared" si="757"/>
        <v>1571.9447699999998</v>
      </c>
      <c r="BA2074" s="7">
        <f t="shared" si="758"/>
        <v>-1.7075022892591998E-3</v>
      </c>
      <c r="BB2074" s="62">
        <f t="shared" si="759"/>
        <v>94376.200000000012</v>
      </c>
      <c r="BC2074" s="6">
        <f t="shared" si="760"/>
        <v>-4.1836262401266655E-4</v>
      </c>
      <c r="BD2074" s="32">
        <f t="shared" si="761"/>
        <v>1.5926354778816244E-2</v>
      </c>
      <c r="BE2074" s="32">
        <f t="shared" si="762"/>
        <v>1.2176047395381534E-2</v>
      </c>
      <c r="BF2074" s="35">
        <f t="shared" si="763"/>
        <v>0.97189759782580221</v>
      </c>
      <c r="BG2074" s="36">
        <f t="shared" si="764"/>
        <v>0.89370697165142776</v>
      </c>
      <c r="BH2074" s="33">
        <f t="shared" si="765"/>
        <v>4.0069327626567945E-2</v>
      </c>
      <c r="BI2074" s="33">
        <f t="shared" si="766"/>
        <v>6.6223700722004383E-2</v>
      </c>
      <c r="BJ2074" s="6">
        <v>0</v>
      </c>
      <c r="BK2074" s="19">
        <v>79</v>
      </c>
      <c r="BL2074" s="19">
        <v>0</v>
      </c>
      <c r="BM2074" s="19">
        <v>0</v>
      </c>
      <c r="BN2074" s="19">
        <v>0</v>
      </c>
      <c r="BO2074" s="31"/>
      <c r="BP2074" s="19">
        <v>0</v>
      </c>
      <c r="BQ2074" s="19">
        <v>0</v>
      </c>
      <c r="BR2074" s="19">
        <v>0</v>
      </c>
      <c r="BS2074" s="19">
        <v>0</v>
      </c>
      <c r="BT2074" s="19">
        <v>0</v>
      </c>
      <c r="BU2074" s="19">
        <v>0</v>
      </c>
      <c r="BV2074" s="19">
        <v>0</v>
      </c>
      <c r="BW2074" s="19">
        <v>0</v>
      </c>
      <c r="BX2074" s="19"/>
      <c r="BY2074" s="19"/>
      <c r="BZ2074" s="19"/>
      <c r="CA2074" s="19"/>
      <c r="CB2074" s="19"/>
      <c r="CC2074" s="19"/>
      <c r="CD2074" s="19"/>
      <c r="CE2074" s="19"/>
      <c r="CF2074" s="19"/>
      <c r="CG2074" s="19"/>
      <c r="CH2074" s="19"/>
      <c r="CI2074" s="19"/>
      <c r="CJ2074" s="19"/>
      <c r="CK2074" s="19"/>
      <c r="CL2074" s="19"/>
      <c r="CM2074" s="19" t="s">
        <v>4426</v>
      </c>
      <c r="CN2074" s="63">
        <v>19860624</v>
      </c>
      <c r="CO2074" s="63" t="s">
        <v>3578</v>
      </c>
      <c r="CP2074" s="66"/>
      <c r="CQ2074" s="64">
        <v>31588</v>
      </c>
      <c r="CR2074" s="78" t="s">
        <v>2038</v>
      </c>
      <c r="CS2074" s="78" t="s">
        <v>6954</v>
      </c>
    </row>
    <row r="2075" spans="1:97">
      <c r="A2075" s="20" t="s">
        <v>3591</v>
      </c>
      <c r="B2075" s="16" t="s">
        <v>470</v>
      </c>
      <c r="D2075" s="19" t="s">
        <v>3782</v>
      </c>
      <c r="E2075" s="19" t="s">
        <v>1707</v>
      </c>
      <c r="F2075" s="4" t="s">
        <v>3685</v>
      </c>
      <c r="G2075" s="47" t="s">
        <v>270</v>
      </c>
      <c r="H2075" s="47">
        <v>9</v>
      </c>
      <c r="I2075" s="47">
        <v>17</v>
      </c>
      <c r="J2075" s="47">
        <v>100</v>
      </c>
      <c r="K2075" s="23">
        <v>41.468290000000003</v>
      </c>
      <c r="L2075" s="23">
        <v>-108.68351</v>
      </c>
      <c r="M2075" s="61" t="s">
        <v>505</v>
      </c>
      <c r="N2075" s="19" t="s">
        <v>4425</v>
      </c>
      <c r="P2075" s="19" t="s">
        <v>5247</v>
      </c>
      <c r="Y2075" s="63" t="s">
        <v>3788</v>
      </c>
      <c r="Z2075" s="48">
        <v>31587</v>
      </c>
      <c r="AA2075" s="19">
        <v>6.35</v>
      </c>
      <c r="AB2075" s="19" t="s">
        <v>3789</v>
      </c>
      <c r="AC2075" s="19">
        <v>520</v>
      </c>
      <c r="AD2075" s="19">
        <v>83</v>
      </c>
      <c r="AE2075" s="19">
        <v>35293.5</v>
      </c>
      <c r="AF2075" s="19">
        <v>0</v>
      </c>
      <c r="AH2075" s="19">
        <v>50000</v>
      </c>
      <c r="AI2075" s="19">
        <v>4148</v>
      </c>
      <c r="AJ2075" s="19">
        <v>0</v>
      </c>
      <c r="AK2075" s="6">
        <v>0</v>
      </c>
      <c r="AL2075" s="19">
        <v>4375</v>
      </c>
      <c r="AM2075" s="19">
        <v>94430</v>
      </c>
      <c r="AN2075" s="53"/>
      <c r="AO2075" s="63" t="s">
        <v>3577</v>
      </c>
      <c r="AP2075" s="17">
        <f t="shared" si="751"/>
        <v>25.948</v>
      </c>
      <c r="AQ2075" s="17">
        <f t="shared" si="752"/>
        <v>6.8300700000000001</v>
      </c>
      <c r="AR2075" s="17">
        <f t="shared" si="750"/>
        <v>1535.2672499999999</v>
      </c>
      <c r="AS2075" s="17">
        <f t="shared" si="749"/>
        <v>0</v>
      </c>
      <c r="AT2075" s="17">
        <f t="shared" si="753"/>
        <v>1568.0453199999999</v>
      </c>
      <c r="AU2075" s="5">
        <f t="shared" si="754"/>
        <v>1410.5</v>
      </c>
      <c r="AV2075" s="5">
        <f t="shared" si="755"/>
        <v>67.985719999999986</v>
      </c>
      <c r="AW2075" s="5">
        <f>IF(AJ2075&gt;0,AJ2075*0.03333,0)</f>
        <v>0</v>
      </c>
      <c r="AX2075" s="5">
        <f>IF(AK2075&gt;0,AK2075*0.0588,0)</f>
        <v>0</v>
      </c>
      <c r="AY2075" s="5">
        <f t="shared" si="756"/>
        <v>91.087500000000006</v>
      </c>
      <c r="AZ2075" s="5">
        <f t="shared" si="757"/>
        <v>1569.57322</v>
      </c>
      <c r="BA2075" s="7">
        <f t="shared" si="758"/>
        <v>-4.8696168145412767E-4</v>
      </c>
      <c r="BB2075" s="62">
        <f t="shared" si="759"/>
        <v>94419.5</v>
      </c>
      <c r="BC2075" s="6">
        <f t="shared" si="760"/>
        <v>-5.5599829493856219E-5</v>
      </c>
      <c r="BD2075" s="32">
        <f t="shared" si="761"/>
        <v>1.6547991100155191E-2</v>
      </c>
      <c r="BE2075" s="32">
        <f t="shared" si="762"/>
        <v>4.3557860942437555E-3</v>
      </c>
      <c r="BF2075" s="35">
        <f t="shared" si="763"/>
        <v>0.97909622280560105</v>
      </c>
      <c r="BG2075" s="36">
        <f t="shared" si="764"/>
        <v>0.89865192781512926</v>
      </c>
      <c r="BH2075" s="33">
        <f t="shared" si="765"/>
        <v>4.3314780816660459E-2</v>
      </c>
      <c r="BI2075" s="33">
        <f t="shared" si="766"/>
        <v>5.8033291368210276E-2</v>
      </c>
      <c r="BJ2075" s="6">
        <v>0</v>
      </c>
      <c r="BK2075" s="19">
        <v>10.5</v>
      </c>
      <c r="BL2075" s="19">
        <v>0</v>
      </c>
      <c r="BM2075" s="19">
        <v>0</v>
      </c>
      <c r="BN2075" s="19">
        <v>0</v>
      </c>
      <c r="BO2075" s="31"/>
      <c r="BP2075" s="19">
        <v>0</v>
      </c>
      <c r="BQ2075" s="19">
        <v>0</v>
      </c>
      <c r="BR2075" s="19">
        <v>0</v>
      </c>
      <c r="BS2075" s="19">
        <v>0</v>
      </c>
      <c r="BT2075" s="19">
        <v>0</v>
      </c>
      <c r="BU2075" s="19">
        <v>0</v>
      </c>
      <c r="BV2075" s="19">
        <v>0</v>
      </c>
      <c r="BW2075" s="19">
        <v>0</v>
      </c>
      <c r="BX2075" s="19"/>
      <c r="BY2075" s="19"/>
      <c r="BZ2075" s="19"/>
      <c r="CA2075" s="19"/>
      <c r="CB2075" s="19"/>
      <c r="CC2075" s="19"/>
      <c r="CD2075" s="19"/>
      <c r="CE2075" s="19"/>
      <c r="CF2075" s="19"/>
      <c r="CG2075" s="19"/>
      <c r="CH2075" s="19"/>
      <c r="CI2075" s="19"/>
      <c r="CJ2075" s="19"/>
      <c r="CK2075" s="19"/>
      <c r="CL2075" s="19"/>
      <c r="CM2075" s="19" t="s">
        <v>4426</v>
      </c>
      <c r="CN2075" s="63">
        <v>19860624</v>
      </c>
      <c r="CO2075" s="63" t="s">
        <v>3578</v>
      </c>
      <c r="CP2075" s="66"/>
      <c r="CQ2075" s="64">
        <v>31588</v>
      </c>
      <c r="CR2075" s="78" t="s">
        <v>2038</v>
      </c>
      <c r="CS2075" s="78" t="s">
        <v>6954</v>
      </c>
    </row>
    <row r="2076" spans="1:97">
      <c r="A2076" s="20" t="s">
        <v>3590</v>
      </c>
      <c r="B2076" s="16" t="s">
        <v>306</v>
      </c>
      <c r="C2076" s="19">
        <v>49008600</v>
      </c>
      <c r="D2076" s="19" t="s">
        <v>3782</v>
      </c>
      <c r="E2076" s="19" t="s">
        <v>1707</v>
      </c>
      <c r="F2076" s="19" t="s">
        <v>1069</v>
      </c>
      <c r="G2076" s="47"/>
      <c r="H2076" s="47" t="s">
        <v>3785</v>
      </c>
      <c r="I2076" s="47" t="s">
        <v>5463</v>
      </c>
      <c r="J2076" s="47" t="s">
        <v>5488</v>
      </c>
      <c r="K2076" s="23">
        <v>41.560679999999998</v>
      </c>
      <c r="L2076" s="23">
        <v>-108.42234000000001</v>
      </c>
      <c r="M2076" s="61" t="s">
        <v>5502</v>
      </c>
      <c r="N2076" s="19" t="s">
        <v>7033</v>
      </c>
      <c r="P2076" s="19" t="s">
        <v>5247</v>
      </c>
      <c r="Q2076" s="55"/>
      <c r="R2076" s="55"/>
      <c r="S2076" s="55">
        <f>V2076-U2076</f>
        <v>355</v>
      </c>
      <c r="T2076" s="31" t="s">
        <v>2505</v>
      </c>
      <c r="U2076" s="55">
        <v>15213</v>
      </c>
      <c r="V2076" s="55">
        <v>15568</v>
      </c>
      <c r="W2076" s="55">
        <v>17339</v>
      </c>
      <c r="X2076" s="55">
        <v>9607</v>
      </c>
      <c r="Y2076" s="51" t="s">
        <v>3798</v>
      </c>
      <c r="Z2076" s="40">
        <v>23228</v>
      </c>
      <c r="AA2076" s="52">
        <v>8.6000003814697266</v>
      </c>
      <c r="AB2076" s="19" t="s">
        <v>3789</v>
      </c>
      <c r="AC2076" s="19">
        <v>112</v>
      </c>
      <c r="AD2076" s="19">
        <v>51</v>
      </c>
      <c r="AE2076" s="19">
        <v>5866</v>
      </c>
      <c r="AF2076" s="19">
        <v>285</v>
      </c>
      <c r="AG2076" s="19">
        <v>-3</v>
      </c>
      <c r="AH2076" s="19">
        <v>4800</v>
      </c>
      <c r="AI2076" s="19">
        <v>4002</v>
      </c>
      <c r="AJ2076" s="19"/>
      <c r="AK2076" s="19"/>
      <c r="AL2076" s="19">
        <v>3350</v>
      </c>
      <c r="AM2076" s="19">
        <v>16498</v>
      </c>
      <c r="AP2076" s="17">
        <f t="shared" si="751"/>
        <v>5.5888</v>
      </c>
      <c r="AQ2076" s="17">
        <f t="shared" si="752"/>
        <v>4.19679</v>
      </c>
      <c r="AR2076" s="17">
        <f t="shared" si="750"/>
        <v>255.17099999999999</v>
      </c>
      <c r="AS2076" s="17">
        <f t="shared" si="749"/>
        <v>7.2902999999999993</v>
      </c>
      <c r="AT2076" s="17">
        <f t="shared" si="753"/>
        <v>272.24689000000001</v>
      </c>
      <c r="AU2076" s="5">
        <f t="shared" si="754"/>
        <v>135.40799999999999</v>
      </c>
      <c r="AV2076" s="5">
        <f t="shared" si="755"/>
        <v>65.592779999999991</v>
      </c>
      <c r="AW2076" s="5"/>
      <c r="AX2076" s="5"/>
      <c r="AY2076" s="5">
        <f t="shared" si="756"/>
        <v>69.747</v>
      </c>
      <c r="AZ2076" s="5">
        <f t="shared" si="757"/>
        <v>270.74777999999998</v>
      </c>
      <c r="BA2076" s="7">
        <f t="shared" si="758"/>
        <v>2.7608189966211454E-3</v>
      </c>
      <c r="BB2076" s="62">
        <f t="shared" si="759"/>
        <v>18463</v>
      </c>
      <c r="BC2076" s="6">
        <f t="shared" si="760"/>
        <v>5.6205486113097454E-2</v>
      </c>
      <c r="BD2076" s="32">
        <f t="shared" si="761"/>
        <v>2.0528425503777103E-2</v>
      </c>
      <c r="BE2076" s="32">
        <f t="shared" si="762"/>
        <v>1.5415382706483809E-2</v>
      </c>
      <c r="BF2076" s="35">
        <f t="shared" si="763"/>
        <v>0.964056191789739</v>
      </c>
      <c r="BG2076" s="37">
        <f t="shared" si="764"/>
        <v>0.50012598441250378</v>
      </c>
      <c r="BH2076" s="33">
        <f t="shared" si="765"/>
        <v>0.2422652551389341</v>
      </c>
      <c r="BI2076" s="33">
        <f t="shared" si="766"/>
        <v>0.25760876044856212</v>
      </c>
      <c r="CM2076" s="51" t="s">
        <v>1550</v>
      </c>
      <c r="CR2076" s="78" t="s">
        <v>2038</v>
      </c>
      <c r="CS2076" s="78" t="s">
        <v>6954</v>
      </c>
    </row>
    <row r="2077" spans="1:97">
      <c r="A2077" s="20" t="s">
        <v>3591</v>
      </c>
      <c r="B2077" s="16" t="s">
        <v>6748</v>
      </c>
      <c r="F2077" s="4" t="s">
        <v>1069</v>
      </c>
      <c r="G2077" s="47" t="s">
        <v>5194</v>
      </c>
      <c r="H2077" s="47">
        <v>14</v>
      </c>
      <c r="I2077" s="47">
        <v>18</v>
      </c>
      <c r="J2077" s="47">
        <v>98</v>
      </c>
      <c r="K2077" s="23">
        <v>41.536951999999999</v>
      </c>
      <c r="L2077" s="23">
        <v>-108.422141</v>
      </c>
      <c r="M2077" s="61" t="s">
        <v>524</v>
      </c>
      <c r="N2077" s="19" t="s">
        <v>7019</v>
      </c>
      <c r="P2077" s="19" t="s">
        <v>5247</v>
      </c>
      <c r="S2077" s="55">
        <f>IF(U2077&gt;0,V2077-U2077,"")</f>
        <v>350</v>
      </c>
      <c r="T2077" s="63"/>
      <c r="U2077" s="66">
        <v>15700</v>
      </c>
      <c r="V2077" s="63">
        <v>16050</v>
      </c>
      <c r="W2077" s="66">
        <v>16209</v>
      </c>
      <c r="X2077" s="66">
        <v>16136</v>
      </c>
      <c r="Y2077" s="63"/>
      <c r="Z2077" s="48">
        <v>32650</v>
      </c>
      <c r="AA2077" s="19">
        <v>6.55</v>
      </c>
      <c r="AB2077" s="19" t="s">
        <v>3789</v>
      </c>
      <c r="AC2077" s="19">
        <v>20</v>
      </c>
      <c r="AD2077" s="19">
        <v>8.5</v>
      </c>
      <c r="AE2077" s="19">
        <v>255.3</v>
      </c>
      <c r="AF2077" s="19">
        <v>0</v>
      </c>
      <c r="AH2077" s="19">
        <v>400</v>
      </c>
      <c r="AI2077" s="19">
        <v>183</v>
      </c>
      <c r="AJ2077" s="19">
        <v>0</v>
      </c>
      <c r="AK2077" s="6">
        <v>0</v>
      </c>
      <c r="AL2077" s="19">
        <v>0</v>
      </c>
      <c r="AM2077" s="19">
        <v>894.3</v>
      </c>
      <c r="AN2077" s="53"/>
      <c r="AO2077" s="63" t="s">
        <v>3417</v>
      </c>
      <c r="AP2077" s="17">
        <f t="shared" si="751"/>
        <v>0.998</v>
      </c>
      <c r="AQ2077" s="17">
        <f t="shared" si="752"/>
        <v>0.699465</v>
      </c>
      <c r="AR2077" s="17">
        <f t="shared" si="750"/>
        <v>11.105549999999999</v>
      </c>
      <c r="AS2077" s="17">
        <f t="shared" si="749"/>
        <v>0</v>
      </c>
      <c r="AT2077" s="17">
        <f t="shared" si="753"/>
        <v>12.803014999999998</v>
      </c>
      <c r="AU2077" s="5">
        <f t="shared" si="754"/>
        <v>11.283999999999999</v>
      </c>
      <c r="AV2077" s="5">
        <f t="shared" si="755"/>
        <v>2.9993699999999999</v>
      </c>
      <c r="AW2077" s="5">
        <f>IF(AJ2077&gt;0,AJ2077*0.03333,0)</f>
        <v>0</v>
      </c>
      <c r="AX2077" s="5">
        <f>IF(AK2077&gt;0,AK2077*0.0588,0)</f>
        <v>0</v>
      </c>
      <c r="AY2077" s="5">
        <f t="shared" si="756"/>
        <v>0</v>
      </c>
      <c r="AZ2077" s="5">
        <f t="shared" si="757"/>
        <v>14.283369999999998</v>
      </c>
      <c r="BA2077" s="7">
        <f t="shared" si="758"/>
        <v>-5.4653103394934378E-2</v>
      </c>
      <c r="BB2077" s="62">
        <f t="shared" si="759"/>
        <v>866.8</v>
      </c>
      <c r="BC2077" s="6">
        <f t="shared" si="760"/>
        <v>-1.5615240474703312E-2</v>
      </c>
      <c r="BD2077" s="32">
        <f t="shared" si="761"/>
        <v>7.7950389029459083E-2</v>
      </c>
      <c r="BE2077" s="32">
        <f t="shared" si="762"/>
        <v>5.4632834531553709E-2</v>
      </c>
      <c r="BF2077" s="35">
        <f t="shared" si="763"/>
        <v>0.86741677643898729</v>
      </c>
      <c r="BG2077" s="36">
        <f t="shared" si="764"/>
        <v>0.7900096405820195</v>
      </c>
      <c r="BH2077" s="33">
        <f t="shared" si="765"/>
        <v>0.2099903594179805</v>
      </c>
      <c r="BI2077" s="33">
        <f t="shared" si="766"/>
        <v>0</v>
      </c>
      <c r="BJ2077" s="6">
        <v>0</v>
      </c>
      <c r="BK2077" s="19">
        <v>0</v>
      </c>
      <c r="BL2077" s="19">
        <v>0</v>
      </c>
      <c r="BM2077" s="19">
        <v>0</v>
      </c>
      <c r="BN2077" s="19">
        <v>0</v>
      </c>
      <c r="BO2077" s="31"/>
      <c r="BP2077" s="19">
        <v>0</v>
      </c>
      <c r="BQ2077" s="19">
        <v>0</v>
      </c>
      <c r="BR2077" s="19">
        <v>0</v>
      </c>
      <c r="BS2077" s="19">
        <v>0</v>
      </c>
      <c r="BT2077" s="19">
        <v>0</v>
      </c>
      <c r="BU2077" s="19">
        <v>0</v>
      </c>
      <c r="BV2077" s="19">
        <v>0</v>
      </c>
      <c r="BW2077" s="19">
        <v>0</v>
      </c>
      <c r="BX2077" s="19"/>
      <c r="BY2077" s="19"/>
      <c r="BZ2077" s="19"/>
      <c r="CA2077" s="19"/>
      <c r="CB2077" s="19"/>
      <c r="CC2077" s="19"/>
      <c r="CD2077" s="19"/>
      <c r="CE2077" s="19"/>
      <c r="CF2077" s="19"/>
      <c r="CG2077" s="19"/>
      <c r="CH2077" s="19"/>
      <c r="CI2077" s="19"/>
      <c r="CJ2077" s="19"/>
      <c r="CK2077" s="19"/>
      <c r="CL2077" s="19"/>
      <c r="CM2077" s="63" t="s">
        <v>5663</v>
      </c>
      <c r="CN2077" s="63">
        <v>19890522</v>
      </c>
      <c r="CO2077" s="63"/>
      <c r="CP2077" s="66"/>
      <c r="CQ2077" s="63"/>
      <c r="CR2077" s="78" t="s">
        <v>2039</v>
      </c>
      <c r="CS2077" s="78" t="s">
        <v>6954</v>
      </c>
    </row>
    <row r="2078" spans="1:97" s="34" customFormat="1">
      <c r="A2078" s="18" t="s">
        <v>3590</v>
      </c>
      <c r="B2078" s="16" t="s">
        <v>6749</v>
      </c>
      <c r="C2078" s="21">
        <v>49017265</v>
      </c>
      <c r="D2078" s="21" t="s">
        <v>3782</v>
      </c>
      <c r="E2078" s="21" t="s">
        <v>2393</v>
      </c>
      <c r="F2078" s="21" t="s">
        <v>2459</v>
      </c>
      <c r="G2078" s="22"/>
      <c r="H2078" s="22" t="s">
        <v>2522</v>
      </c>
      <c r="I2078" s="22">
        <v>19</v>
      </c>
      <c r="J2078" s="22">
        <v>90</v>
      </c>
      <c r="K2078" s="23">
        <v>41.58719</v>
      </c>
      <c r="L2078" s="23">
        <v>-107.50512000000001</v>
      </c>
      <c r="M2078" s="61" t="s">
        <v>2460</v>
      </c>
      <c r="N2078" s="21" t="s">
        <v>3744</v>
      </c>
      <c r="O2078" s="25"/>
      <c r="P2078" s="21" t="s">
        <v>5247</v>
      </c>
      <c r="Q2078" s="74">
        <v>0</v>
      </c>
      <c r="R2078" s="74">
        <v>1510</v>
      </c>
      <c r="S2078" s="74">
        <f>V2078-U2078</f>
        <v>67</v>
      </c>
      <c r="T2078" s="21"/>
      <c r="U2078" s="74">
        <v>8928</v>
      </c>
      <c r="V2078" s="74">
        <v>8995</v>
      </c>
      <c r="W2078" s="74"/>
      <c r="X2078" s="74"/>
      <c r="Y2078" s="24" t="s">
        <v>3798</v>
      </c>
      <c r="Z2078" s="25">
        <v>24940</v>
      </c>
      <c r="AA2078" s="26">
        <v>8.9</v>
      </c>
      <c r="AB2078" s="21" t="s">
        <v>3789</v>
      </c>
      <c r="AC2078" s="21">
        <v>95</v>
      </c>
      <c r="AD2078" s="21">
        <v>8</v>
      </c>
      <c r="AE2078" s="21">
        <v>3876</v>
      </c>
      <c r="AF2078" s="21">
        <v>230</v>
      </c>
      <c r="AG2078" s="21">
        <v>-3</v>
      </c>
      <c r="AH2078" s="21">
        <v>750</v>
      </c>
      <c r="AI2078" s="21">
        <v>6954</v>
      </c>
      <c r="AJ2078" s="27"/>
      <c r="AK2078" s="27"/>
      <c r="AL2078" s="21">
        <v>1572</v>
      </c>
      <c r="AM2078" s="21">
        <v>10316</v>
      </c>
      <c r="AO2078" s="4"/>
      <c r="AP2078" s="17">
        <f t="shared" si="751"/>
        <v>4.7404999999999999</v>
      </c>
      <c r="AQ2078" s="17">
        <f t="shared" si="752"/>
        <v>0.65832000000000002</v>
      </c>
      <c r="AR2078" s="17">
        <f t="shared" si="750"/>
        <v>168.60599999999999</v>
      </c>
      <c r="AS2078" s="17">
        <f t="shared" si="749"/>
        <v>5.8834</v>
      </c>
      <c r="AT2078" s="17">
        <f t="shared" si="753"/>
        <v>179.88821999999999</v>
      </c>
      <c r="AU2078" s="5">
        <f t="shared" si="754"/>
        <v>21.157499999999999</v>
      </c>
      <c r="AV2078" s="5">
        <f t="shared" si="755"/>
        <v>113.97605999999999</v>
      </c>
      <c r="AW2078" s="5"/>
      <c r="AX2078" s="5"/>
      <c r="AY2078" s="5">
        <f t="shared" si="756"/>
        <v>32.729040000000005</v>
      </c>
      <c r="AZ2078" s="5">
        <f t="shared" si="757"/>
        <v>167.86259999999999</v>
      </c>
      <c r="BA2078" s="7">
        <f t="shared" si="758"/>
        <v>3.4581140599467181E-2</v>
      </c>
      <c r="BB2078" s="62">
        <f t="shared" si="759"/>
        <v>13482</v>
      </c>
      <c r="BC2078" s="28">
        <f t="shared" si="760"/>
        <v>0.1330363896125725</v>
      </c>
      <c r="BD2078" s="32">
        <f t="shared" si="761"/>
        <v>2.6352475998706309E-2</v>
      </c>
      <c r="BE2078" s="32">
        <f t="shared" si="762"/>
        <v>3.6596059486274312E-3</v>
      </c>
      <c r="BF2078" s="35">
        <f t="shared" si="763"/>
        <v>0.96998791805266626</v>
      </c>
      <c r="BG2078" s="33">
        <f t="shared" si="764"/>
        <v>0.12604058319125286</v>
      </c>
      <c r="BH2078" s="37">
        <f t="shared" si="765"/>
        <v>0.67898424068255825</v>
      </c>
      <c r="BI2078" s="33">
        <f t="shared" si="766"/>
        <v>0.19497517612618898</v>
      </c>
      <c r="BJ2078" s="4"/>
      <c r="BK2078" s="4"/>
      <c r="BL2078" s="4"/>
      <c r="BM2078" s="4"/>
      <c r="BN2078" s="4"/>
      <c r="BO2078" s="4"/>
      <c r="BP2078" s="4"/>
      <c r="BQ2078" s="4"/>
      <c r="BR2078" s="4"/>
      <c r="BS2078" s="4"/>
      <c r="BT2078" s="4"/>
      <c r="BU2078" s="4"/>
      <c r="BV2078" s="4"/>
      <c r="BW2078" s="4"/>
      <c r="BX2078" s="4"/>
      <c r="BY2078" s="4"/>
      <c r="BZ2078" s="4"/>
      <c r="CA2078" s="4"/>
      <c r="CB2078" s="4"/>
      <c r="CC2078" s="4"/>
      <c r="CD2078" s="4"/>
      <c r="CE2078" s="4"/>
      <c r="CF2078" s="4"/>
      <c r="CG2078" s="4"/>
      <c r="CH2078" s="4"/>
      <c r="CI2078" s="4"/>
      <c r="CJ2078" s="4"/>
      <c r="CK2078" s="4"/>
      <c r="CL2078" s="4"/>
      <c r="CM2078" s="24" t="s">
        <v>3745</v>
      </c>
      <c r="CN2078" s="4"/>
      <c r="CO2078" s="4"/>
      <c r="CP2078" s="46"/>
      <c r="CQ2078" s="4"/>
      <c r="CR2078" s="78" t="s">
        <v>2044</v>
      </c>
      <c r="CS2078" s="78" t="s">
        <v>6954</v>
      </c>
    </row>
    <row r="2079" spans="1:97">
      <c r="A2079" s="20" t="s">
        <v>3591</v>
      </c>
      <c r="B2079" s="16" t="s">
        <v>6750</v>
      </c>
      <c r="F2079" s="4" t="s">
        <v>1069</v>
      </c>
      <c r="G2079" s="47" t="s">
        <v>3604</v>
      </c>
      <c r="H2079" s="47">
        <v>36</v>
      </c>
      <c r="I2079" s="47">
        <v>19</v>
      </c>
      <c r="J2079" s="47">
        <v>98</v>
      </c>
      <c r="K2079" s="23">
        <v>41.573587000000003</v>
      </c>
      <c r="L2079" s="23">
        <v>-108.40065300000001</v>
      </c>
      <c r="M2079" s="61" t="s">
        <v>520</v>
      </c>
      <c r="N2079" s="19" t="s">
        <v>5203</v>
      </c>
      <c r="P2079" s="19" t="s">
        <v>5247</v>
      </c>
      <c r="W2079" s="46">
        <v>15903</v>
      </c>
      <c r="Y2079" s="63" t="s">
        <v>3788</v>
      </c>
      <c r="Z2079" s="48">
        <v>28963</v>
      </c>
      <c r="AA2079" s="19">
        <v>8.3000000000000007</v>
      </c>
      <c r="AB2079" s="19" t="s">
        <v>3789</v>
      </c>
      <c r="AC2079" s="19">
        <v>94</v>
      </c>
      <c r="AD2079" s="19">
        <v>74</v>
      </c>
      <c r="AE2079" s="19">
        <v>1071</v>
      </c>
      <c r="AF2079" s="19">
        <v>154</v>
      </c>
      <c r="AH2079" s="19">
        <v>1900</v>
      </c>
      <c r="AI2079" s="19">
        <v>293</v>
      </c>
      <c r="AJ2079" s="19">
        <v>72</v>
      </c>
      <c r="AK2079" s="6">
        <v>0</v>
      </c>
      <c r="AL2079" s="19">
        <v>24</v>
      </c>
      <c r="AM2079" s="19">
        <v>3533</v>
      </c>
      <c r="AN2079" s="53"/>
      <c r="AO2079" s="63" t="s">
        <v>1794</v>
      </c>
      <c r="AP2079" s="17">
        <f t="shared" si="751"/>
        <v>4.6905999999999999</v>
      </c>
      <c r="AQ2079" s="17">
        <f t="shared" si="752"/>
        <v>6.0894599999999999</v>
      </c>
      <c r="AR2079" s="17">
        <f t="shared" si="750"/>
        <v>46.588499999999996</v>
      </c>
      <c r="AS2079" s="17">
        <f t="shared" si="749"/>
        <v>3.9393199999999999</v>
      </c>
      <c r="AT2079" s="17">
        <f t="shared" si="753"/>
        <v>61.307879999999997</v>
      </c>
      <c r="AU2079" s="5">
        <f t="shared" si="754"/>
        <v>53.598999999999997</v>
      </c>
      <c r="AV2079" s="5">
        <f t="shared" si="755"/>
        <v>4.8022699999999992</v>
      </c>
      <c r="AW2079" s="5">
        <f>IF(AJ2079&gt;0,AJ2079*0.03333,0)</f>
        <v>2.3997599999999997</v>
      </c>
      <c r="AX2079" s="5">
        <f>IF(AK2079&gt;0,AK2079*0.0588,0)</f>
        <v>0</v>
      </c>
      <c r="AY2079" s="5">
        <f t="shared" si="756"/>
        <v>0.49968000000000001</v>
      </c>
      <c r="AZ2079" s="5">
        <f t="shared" si="757"/>
        <v>61.300709999999995</v>
      </c>
      <c r="BA2079" s="7">
        <f t="shared" si="758"/>
        <v>5.847877379555641E-5</v>
      </c>
      <c r="BB2079" s="62">
        <f t="shared" si="759"/>
        <v>3682</v>
      </c>
      <c r="BC2079" s="6">
        <f t="shared" si="760"/>
        <v>2.065142065142065E-2</v>
      </c>
      <c r="BD2079" s="32">
        <f t="shared" si="761"/>
        <v>7.6508925116967025E-2</v>
      </c>
      <c r="BE2079" s="32">
        <f t="shared" si="762"/>
        <v>9.9325894159119521E-2</v>
      </c>
      <c r="BF2079" s="35">
        <f t="shared" si="763"/>
        <v>0.82416518072391343</v>
      </c>
      <c r="BG2079" s="36">
        <f t="shared" si="764"/>
        <v>0.87436181408013058</v>
      </c>
      <c r="BH2079" s="33">
        <f t="shared" si="765"/>
        <v>7.8339549411417908E-2</v>
      </c>
      <c r="BI2079" s="33">
        <f t="shared" si="766"/>
        <v>8.1512922117867818E-3</v>
      </c>
      <c r="BJ2079" s="6">
        <v>0</v>
      </c>
      <c r="BK2079" s="19">
        <v>0</v>
      </c>
      <c r="BL2079" s="19">
        <v>0</v>
      </c>
      <c r="BM2079" s="19">
        <v>3544</v>
      </c>
      <c r="BN2079" s="19">
        <v>0</v>
      </c>
      <c r="BO2079" s="31"/>
      <c r="BP2079" s="19">
        <v>0</v>
      </c>
      <c r="BQ2079" s="19">
        <v>0</v>
      </c>
      <c r="BR2079" s="19">
        <v>0</v>
      </c>
      <c r="BS2079" s="19">
        <v>0</v>
      </c>
      <c r="BT2079" s="19">
        <v>0</v>
      </c>
      <c r="BU2079" s="19">
        <v>0</v>
      </c>
      <c r="BV2079" s="19">
        <v>0</v>
      </c>
      <c r="BW2079" s="19">
        <v>0</v>
      </c>
      <c r="BX2079" s="19"/>
      <c r="BY2079" s="19"/>
      <c r="BZ2079" s="19"/>
      <c r="CA2079" s="19"/>
      <c r="CB2079" s="19"/>
      <c r="CC2079" s="19"/>
      <c r="CD2079" s="19"/>
      <c r="CE2079" s="19"/>
      <c r="CF2079" s="19"/>
      <c r="CG2079" s="19"/>
      <c r="CH2079" s="19"/>
      <c r="CI2079" s="19"/>
      <c r="CJ2079" s="19"/>
      <c r="CK2079" s="19"/>
      <c r="CL2079" s="19"/>
      <c r="CM2079" s="63" t="s">
        <v>3788</v>
      </c>
      <c r="CN2079" s="63">
        <v>19790418</v>
      </c>
      <c r="CO2079" s="63"/>
      <c r="CP2079" s="66"/>
      <c r="CQ2079" s="63"/>
      <c r="CR2079" s="78" t="s">
        <v>2038</v>
      </c>
      <c r="CS2079" s="78" t="s">
        <v>6954</v>
      </c>
    </row>
    <row r="2080" spans="1:97" s="34" customFormat="1">
      <c r="A2080" s="18" t="s">
        <v>3590</v>
      </c>
      <c r="B2080" s="16" t="s">
        <v>285</v>
      </c>
      <c r="C2080" s="21">
        <v>49009260</v>
      </c>
      <c r="D2080" s="21" t="s">
        <v>3782</v>
      </c>
      <c r="E2080" s="21" t="s">
        <v>2393</v>
      </c>
      <c r="F2080" s="21" t="s">
        <v>2424</v>
      </c>
      <c r="G2080" s="22"/>
      <c r="H2080" s="22" t="s">
        <v>3825</v>
      </c>
      <c r="I2080" s="22">
        <v>24</v>
      </c>
      <c r="J2080" s="22">
        <v>87</v>
      </c>
      <c r="K2080" s="23">
        <v>42.081359999999997</v>
      </c>
      <c r="L2080" s="23">
        <v>-107.17306000000001</v>
      </c>
      <c r="M2080" s="61" t="s">
        <v>3722</v>
      </c>
      <c r="N2080" s="21" t="s">
        <v>4871</v>
      </c>
      <c r="O2080" s="25"/>
      <c r="P2080" s="21" t="s">
        <v>5247</v>
      </c>
      <c r="Q2080" s="74"/>
      <c r="R2080" s="74">
        <v>1485</v>
      </c>
      <c r="S2080" s="74">
        <f t="shared" ref="S2080:S2087" si="768">V2080-U2080</f>
        <v>40</v>
      </c>
      <c r="T2080" s="21"/>
      <c r="U2080" s="74">
        <v>4776</v>
      </c>
      <c r="V2080" s="74">
        <v>4816</v>
      </c>
      <c r="W2080" s="74">
        <v>6454</v>
      </c>
      <c r="X2080" s="74"/>
      <c r="Y2080" s="24" t="s">
        <v>3798</v>
      </c>
      <c r="Z2080" s="25">
        <v>21765</v>
      </c>
      <c r="AA2080" s="26">
        <v>8.8000000000000007</v>
      </c>
      <c r="AB2080" s="21" t="s">
        <v>3837</v>
      </c>
      <c r="AC2080" s="21">
        <v>72</v>
      </c>
      <c r="AD2080" s="21">
        <v>9</v>
      </c>
      <c r="AE2080" s="21">
        <v>843</v>
      </c>
      <c r="AF2080" s="21">
        <v>-3</v>
      </c>
      <c r="AG2080" s="21">
        <v>-3</v>
      </c>
      <c r="AH2080" s="21">
        <v>316</v>
      </c>
      <c r="AI2080" s="21">
        <v>1074</v>
      </c>
      <c r="AJ2080" s="27"/>
      <c r="AK2080" s="27"/>
      <c r="AL2080" s="21">
        <v>580</v>
      </c>
      <c r="AM2080" s="21">
        <v>2421</v>
      </c>
      <c r="AO2080" s="4"/>
      <c r="AP2080" s="17">
        <f t="shared" si="751"/>
        <v>3.5928</v>
      </c>
      <c r="AQ2080" s="17">
        <f t="shared" si="752"/>
        <v>0.74060999999999999</v>
      </c>
      <c r="AR2080" s="17">
        <f t="shared" si="750"/>
        <v>36.670499999999997</v>
      </c>
      <c r="AS2080" s="17">
        <f t="shared" si="749"/>
        <v>0</v>
      </c>
      <c r="AT2080" s="17">
        <f t="shared" si="753"/>
        <v>41.003909999999998</v>
      </c>
      <c r="AU2080" s="5">
        <f t="shared" si="754"/>
        <v>8.9143600000000003</v>
      </c>
      <c r="AV2080" s="5">
        <f t="shared" si="755"/>
        <v>17.60286</v>
      </c>
      <c r="AW2080" s="5"/>
      <c r="AX2080" s="5"/>
      <c r="AY2080" s="5">
        <f t="shared" si="756"/>
        <v>12.075600000000001</v>
      </c>
      <c r="AZ2080" s="5">
        <f t="shared" si="757"/>
        <v>38.592820000000003</v>
      </c>
      <c r="BA2080" s="7">
        <f t="shared" si="758"/>
        <v>3.029131975647736E-2</v>
      </c>
      <c r="BB2080" s="62">
        <f t="shared" si="759"/>
        <v>2888</v>
      </c>
      <c r="BC2080" s="28">
        <f t="shared" si="760"/>
        <v>8.7963834997174611E-2</v>
      </c>
      <c r="BD2080" s="32">
        <f t="shared" si="761"/>
        <v>8.7620912249587915E-2</v>
      </c>
      <c r="BE2080" s="32">
        <f t="shared" si="762"/>
        <v>1.8061936044635744E-2</v>
      </c>
      <c r="BF2080" s="35">
        <f t="shared" si="763"/>
        <v>0.8943171517057763</v>
      </c>
      <c r="BG2080" s="33">
        <f t="shared" si="764"/>
        <v>0.23098493450336097</v>
      </c>
      <c r="BH2080" s="37">
        <f t="shared" si="765"/>
        <v>0.45611748506587491</v>
      </c>
      <c r="BI2080" s="33">
        <f t="shared" si="766"/>
        <v>0.3128975804307641</v>
      </c>
      <c r="BJ2080" s="4"/>
      <c r="BK2080" s="4"/>
      <c r="BL2080" s="4"/>
      <c r="BM2080" s="4"/>
      <c r="BN2080" s="4"/>
      <c r="BO2080" s="4"/>
      <c r="BP2080" s="4"/>
      <c r="BQ2080" s="4"/>
      <c r="BR2080" s="4"/>
      <c r="BS2080" s="4"/>
      <c r="BT2080" s="4"/>
      <c r="BU2080" s="4"/>
      <c r="BV2080" s="4"/>
      <c r="BW2080" s="4"/>
      <c r="BX2080" s="4"/>
      <c r="BY2080" s="4"/>
      <c r="BZ2080" s="4"/>
      <c r="CA2080" s="4"/>
      <c r="CB2080" s="4"/>
      <c r="CC2080" s="4"/>
      <c r="CD2080" s="4"/>
      <c r="CE2080" s="4"/>
      <c r="CF2080" s="4"/>
      <c r="CG2080" s="4"/>
      <c r="CH2080" s="4"/>
      <c r="CI2080" s="4"/>
      <c r="CJ2080" s="4"/>
      <c r="CK2080" s="4"/>
      <c r="CL2080" s="4"/>
      <c r="CM2080" s="24" t="s">
        <v>1797</v>
      </c>
      <c r="CN2080" s="4"/>
      <c r="CO2080" s="4"/>
      <c r="CP2080" s="46"/>
      <c r="CQ2080" s="4"/>
      <c r="CR2080" s="78" t="s">
        <v>2044</v>
      </c>
      <c r="CS2080" s="78" t="s">
        <v>6954</v>
      </c>
    </row>
    <row r="2081" spans="1:97" s="34" customFormat="1">
      <c r="A2081" s="18" t="s">
        <v>3590</v>
      </c>
      <c r="B2081" s="16" t="s">
        <v>404</v>
      </c>
      <c r="C2081" s="21">
        <v>49007006</v>
      </c>
      <c r="D2081" s="21" t="s">
        <v>3782</v>
      </c>
      <c r="E2081" s="21" t="s">
        <v>2393</v>
      </c>
      <c r="F2081" s="21" t="s">
        <v>2392</v>
      </c>
      <c r="G2081" s="22"/>
      <c r="H2081" s="22" t="s">
        <v>4981</v>
      </c>
      <c r="I2081" s="22">
        <v>25</v>
      </c>
      <c r="J2081" s="22">
        <v>88</v>
      </c>
      <c r="K2081" s="23">
        <v>42.173009999999998</v>
      </c>
      <c r="L2081" s="23">
        <v>-107.40131</v>
      </c>
      <c r="M2081" s="61" t="s">
        <v>2450</v>
      </c>
      <c r="N2081" s="21" t="s">
        <v>7144</v>
      </c>
      <c r="O2081" s="25"/>
      <c r="P2081" s="21" t="s">
        <v>5247</v>
      </c>
      <c r="Q2081" s="74">
        <v>529</v>
      </c>
      <c r="R2081" s="74"/>
      <c r="S2081" s="74">
        <f t="shared" si="768"/>
        <v>42</v>
      </c>
      <c r="T2081" s="21"/>
      <c r="U2081" s="74">
        <v>3871</v>
      </c>
      <c r="V2081" s="74">
        <v>3913</v>
      </c>
      <c r="W2081" s="74"/>
      <c r="X2081" s="74"/>
      <c r="Y2081" s="24" t="s">
        <v>3798</v>
      </c>
      <c r="Z2081" s="25">
        <v>19735</v>
      </c>
      <c r="AA2081" s="26">
        <v>8.1999999999999993</v>
      </c>
      <c r="AB2081" s="21" t="s">
        <v>3837</v>
      </c>
      <c r="AC2081" s="21">
        <v>10</v>
      </c>
      <c r="AD2081" s="21">
        <v>-1</v>
      </c>
      <c r="AE2081" s="21">
        <v>1271</v>
      </c>
      <c r="AF2081" s="21">
        <v>-3</v>
      </c>
      <c r="AG2081" s="21">
        <v>-3</v>
      </c>
      <c r="AH2081" s="21">
        <v>880</v>
      </c>
      <c r="AI2081" s="21">
        <v>1320</v>
      </c>
      <c r="AJ2081" s="27"/>
      <c r="AK2081" s="27"/>
      <c r="AL2081" s="21">
        <v>-1</v>
      </c>
      <c r="AM2081" s="21">
        <v>3081</v>
      </c>
      <c r="AO2081" s="4"/>
      <c r="AP2081" s="17">
        <f t="shared" si="751"/>
        <v>0.499</v>
      </c>
      <c r="AQ2081" s="17">
        <f t="shared" si="752"/>
        <v>0</v>
      </c>
      <c r="AR2081" s="17">
        <f t="shared" si="750"/>
        <v>55.288499999999999</v>
      </c>
      <c r="AS2081" s="17">
        <f t="shared" si="749"/>
        <v>0</v>
      </c>
      <c r="AT2081" s="17">
        <f t="shared" si="753"/>
        <v>55.787500000000001</v>
      </c>
      <c r="AU2081" s="5">
        <f t="shared" si="754"/>
        <v>24.8248</v>
      </c>
      <c r="AV2081" s="5">
        <f t="shared" si="755"/>
        <v>21.634799999999998</v>
      </c>
      <c r="AW2081" s="5"/>
      <c r="AX2081" s="5"/>
      <c r="AY2081" s="5">
        <f t="shared" si="756"/>
        <v>0</v>
      </c>
      <c r="AZ2081" s="5">
        <f t="shared" si="757"/>
        <v>46.459599999999995</v>
      </c>
      <c r="BA2081" s="7">
        <f t="shared" si="758"/>
        <v>9.1228993291741362E-2</v>
      </c>
      <c r="BB2081" s="62">
        <f t="shared" si="759"/>
        <v>3473</v>
      </c>
      <c r="BC2081" s="28">
        <f t="shared" si="760"/>
        <v>5.9810802563320109E-2</v>
      </c>
      <c r="BD2081" s="32">
        <f t="shared" si="761"/>
        <v>8.9446560609455529E-3</v>
      </c>
      <c r="BE2081" s="32">
        <f t="shared" si="762"/>
        <v>0</v>
      </c>
      <c r="BF2081" s="35">
        <f t="shared" si="763"/>
        <v>0.99105534393905437</v>
      </c>
      <c r="BG2081" s="37">
        <f t="shared" si="764"/>
        <v>0.53433090254758975</v>
      </c>
      <c r="BH2081" s="33">
        <f t="shared" si="765"/>
        <v>0.46566909745241031</v>
      </c>
      <c r="BI2081" s="33">
        <f t="shared" si="766"/>
        <v>0</v>
      </c>
      <c r="BJ2081" s="4"/>
      <c r="BK2081" s="4"/>
      <c r="BL2081" s="4"/>
      <c r="BM2081" s="4"/>
      <c r="BN2081" s="4"/>
      <c r="BO2081" s="4"/>
      <c r="BP2081" s="4"/>
      <c r="BQ2081" s="4"/>
      <c r="BR2081" s="4"/>
      <c r="BS2081" s="4"/>
      <c r="BT2081" s="4"/>
      <c r="BU2081" s="4"/>
      <c r="BV2081" s="4"/>
      <c r="BW2081" s="4"/>
      <c r="BX2081" s="4"/>
      <c r="BY2081" s="4"/>
      <c r="BZ2081" s="4"/>
      <c r="CA2081" s="4"/>
      <c r="CB2081" s="4"/>
      <c r="CC2081" s="4"/>
      <c r="CD2081" s="4"/>
      <c r="CE2081" s="4"/>
      <c r="CF2081" s="4"/>
      <c r="CG2081" s="4"/>
      <c r="CH2081" s="4"/>
      <c r="CI2081" s="4"/>
      <c r="CJ2081" s="4"/>
      <c r="CK2081" s="4"/>
      <c r="CL2081" s="4"/>
      <c r="CM2081" s="24" t="s">
        <v>2452</v>
      </c>
      <c r="CN2081" s="4"/>
      <c r="CO2081" s="4"/>
      <c r="CP2081" s="46"/>
      <c r="CQ2081" s="4"/>
      <c r="CR2081" s="78" t="s">
        <v>2044</v>
      </c>
      <c r="CS2081" s="78" t="s">
        <v>6954</v>
      </c>
    </row>
    <row r="2082" spans="1:97" s="34" customFormat="1">
      <c r="A2082" s="18" t="s">
        <v>3590</v>
      </c>
      <c r="B2082" s="16" t="s">
        <v>288</v>
      </c>
      <c r="C2082" s="21">
        <v>49003998</v>
      </c>
      <c r="D2082" s="21" t="s">
        <v>3782</v>
      </c>
      <c r="E2082" s="21" t="s">
        <v>2393</v>
      </c>
      <c r="F2082" s="21" t="s">
        <v>2528</v>
      </c>
      <c r="G2082" s="22"/>
      <c r="H2082" s="22" t="s">
        <v>3825</v>
      </c>
      <c r="I2082" s="22">
        <v>25</v>
      </c>
      <c r="J2082" s="22">
        <v>89</v>
      </c>
      <c r="K2082" s="23">
        <v>42.161639999999998</v>
      </c>
      <c r="L2082" s="23">
        <v>-107.41224</v>
      </c>
      <c r="M2082" s="61" t="s">
        <v>2431</v>
      </c>
      <c r="N2082" s="21" t="s">
        <v>2432</v>
      </c>
      <c r="O2082" s="25"/>
      <c r="P2082" s="21" t="s">
        <v>5247</v>
      </c>
      <c r="Q2082" s="74">
        <v>1549</v>
      </c>
      <c r="R2082" s="74"/>
      <c r="S2082" s="74">
        <f t="shared" si="768"/>
        <v>46</v>
      </c>
      <c r="T2082" s="21"/>
      <c r="U2082" s="74">
        <v>3429</v>
      </c>
      <c r="V2082" s="74">
        <v>3475</v>
      </c>
      <c r="W2082" s="74">
        <v>5207</v>
      </c>
      <c r="X2082" s="74"/>
      <c r="Y2082" s="24" t="s">
        <v>3798</v>
      </c>
      <c r="Z2082" s="25">
        <v>20953</v>
      </c>
      <c r="AA2082" s="26">
        <v>7.8</v>
      </c>
      <c r="AB2082" s="21" t="s">
        <v>3789</v>
      </c>
      <c r="AC2082" s="21">
        <v>18</v>
      </c>
      <c r="AD2082" s="21">
        <v>5</v>
      </c>
      <c r="AE2082" s="21">
        <v>1275</v>
      </c>
      <c r="AF2082" s="21">
        <v>-3</v>
      </c>
      <c r="AG2082" s="21">
        <v>-3</v>
      </c>
      <c r="AH2082" s="21">
        <v>903</v>
      </c>
      <c r="AI2082" s="21">
        <v>1911</v>
      </c>
      <c r="AJ2082" s="27"/>
      <c r="AK2082" s="27"/>
      <c r="AL2082" s="21">
        <v>-3</v>
      </c>
      <c r="AM2082" s="21">
        <v>3141</v>
      </c>
      <c r="AO2082" s="4"/>
      <c r="AP2082" s="17">
        <f t="shared" si="751"/>
        <v>0.8982</v>
      </c>
      <c r="AQ2082" s="17">
        <f t="shared" si="752"/>
        <v>0.41144999999999998</v>
      </c>
      <c r="AR2082" s="17">
        <f t="shared" si="750"/>
        <v>55.462499999999999</v>
      </c>
      <c r="AS2082" s="17">
        <f t="shared" si="749"/>
        <v>0</v>
      </c>
      <c r="AT2082" s="17">
        <f t="shared" si="753"/>
        <v>56.772149999999996</v>
      </c>
      <c r="AU2082" s="5">
        <f t="shared" si="754"/>
        <v>25.47363</v>
      </c>
      <c r="AV2082" s="5">
        <f t="shared" si="755"/>
        <v>31.321289999999998</v>
      </c>
      <c r="AW2082" s="5"/>
      <c r="AX2082" s="5"/>
      <c r="AY2082" s="5">
        <f t="shared" si="756"/>
        <v>0</v>
      </c>
      <c r="AZ2082" s="5">
        <f t="shared" si="757"/>
        <v>56.794919999999998</v>
      </c>
      <c r="BA2082" s="7">
        <f t="shared" si="758"/>
        <v>-2.0049826063137219E-4</v>
      </c>
      <c r="BB2082" s="62">
        <f t="shared" si="759"/>
        <v>4103</v>
      </c>
      <c r="BC2082" s="28">
        <f t="shared" si="760"/>
        <v>0.13279955825510767</v>
      </c>
      <c r="BD2082" s="32">
        <f t="shared" si="761"/>
        <v>1.5821137652880859E-2</v>
      </c>
      <c r="BE2082" s="32">
        <f t="shared" si="762"/>
        <v>7.2473915467355038E-3</v>
      </c>
      <c r="BF2082" s="35">
        <f t="shared" si="763"/>
        <v>0.97693147080038367</v>
      </c>
      <c r="BG2082" s="33">
        <f t="shared" si="764"/>
        <v>0.44851951547779273</v>
      </c>
      <c r="BH2082" s="37">
        <f t="shared" si="765"/>
        <v>0.55148048452220721</v>
      </c>
      <c r="BI2082" s="33">
        <f t="shared" si="766"/>
        <v>0</v>
      </c>
      <c r="BJ2082" s="4"/>
      <c r="BK2082" s="4"/>
      <c r="BL2082" s="4"/>
      <c r="BM2082" s="4"/>
      <c r="BN2082" s="4"/>
      <c r="BO2082" s="4"/>
      <c r="BP2082" s="4"/>
      <c r="BQ2082" s="4"/>
      <c r="BR2082" s="4"/>
      <c r="BS2082" s="4"/>
      <c r="BT2082" s="4"/>
      <c r="BU2082" s="4"/>
      <c r="BV2082" s="4"/>
      <c r="BW2082" s="4"/>
      <c r="BX2082" s="4"/>
      <c r="BY2082" s="4"/>
      <c r="BZ2082" s="4"/>
      <c r="CA2082" s="4"/>
      <c r="CB2082" s="4"/>
      <c r="CC2082" s="4"/>
      <c r="CD2082" s="4"/>
      <c r="CE2082" s="4"/>
      <c r="CF2082" s="4"/>
      <c r="CG2082" s="4"/>
      <c r="CH2082" s="4"/>
      <c r="CI2082" s="4"/>
      <c r="CJ2082" s="4"/>
      <c r="CK2082" s="4"/>
      <c r="CL2082" s="4"/>
      <c r="CM2082" s="24" t="s">
        <v>3798</v>
      </c>
      <c r="CN2082" s="4"/>
      <c r="CO2082" s="4"/>
      <c r="CP2082" s="46"/>
      <c r="CQ2082" s="4"/>
      <c r="CR2082" s="78" t="s">
        <v>2044</v>
      </c>
      <c r="CS2082" s="78" t="s">
        <v>6954</v>
      </c>
    </row>
    <row r="2083" spans="1:97" s="34" customFormat="1">
      <c r="A2083" s="18" t="s">
        <v>3590</v>
      </c>
      <c r="B2083" s="16" t="s">
        <v>408</v>
      </c>
      <c r="C2083" s="21">
        <v>49014281</v>
      </c>
      <c r="D2083" s="21" t="s">
        <v>3782</v>
      </c>
      <c r="E2083" s="21" t="s">
        <v>2393</v>
      </c>
      <c r="F2083" s="21" t="s">
        <v>2415</v>
      </c>
      <c r="G2083" s="22"/>
      <c r="H2083" s="22" t="s">
        <v>4981</v>
      </c>
      <c r="I2083" s="22">
        <v>26</v>
      </c>
      <c r="J2083" s="22">
        <v>89</v>
      </c>
      <c r="K2083" s="23">
        <v>42.25</v>
      </c>
      <c r="L2083" s="23">
        <v>-107.5106</v>
      </c>
      <c r="M2083" s="77" t="s">
        <v>2392</v>
      </c>
      <c r="N2083" s="21" t="s">
        <v>1635</v>
      </c>
      <c r="O2083" s="25"/>
      <c r="P2083" s="21" t="s">
        <v>5247</v>
      </c>
      <c r="Q2083" s="74"/>
      <c r="R2083" s="74"/>
      <c r="S2083" s="74">
        <f t="shared" si="768"/>
        <v>10</v>
      </c>
      <c r="T2083" s="21"/>
      <c r="U2083" s="74">
        <v>4240</v>
      </c>
      <c r="V2083" s="74">
        <v>4250</v>
      </c>
      <c r="W2083" s="74"/>
      <c r="X2083" s="74"/>
      <c r="Y2083" s="24" t="s">
        <v>3788</v>
      </c>
      <c r="Z2083" s="25">
        <v>25920</v>
      </c>
      <c r="AA2083" s="26">
        <v>6</v>
      </c>
      <c r="AB2083" s="21" t="s">
        <v>3789</v>
      </c>
      <c r="AC2083" s="21">
        <v>760</v>
      </c>
      <c r="AD2083" s="21">
        <v>317</v>
      </c>
      <c r="AE2083" s="21">
        <v>1826</v>
      </c>
      <c r="AF2083" s="21">
        <v>90</v>
      </c>
      <c r="AG2083" s="21">
        <v>-3</v>
      </c>
      <c r="AH2083" s="21">
        <v>4800</v>
      </c>
      <c r="AI2083" s="21">
        <v>622</v>
      </c>
      <c r="AJ2083" s="27"/>
      <c r="AK2083" s="27"/>
      <c r="AL2083" s="21">
        <v>8</v>
      </c>
      <c r="AM2083" s="21">
        <v>8107</v>
      </c>
      <c r="AO2083" s="4"/>
      <c r="AP2083" s="17">
        <f t="shared" si="751"/>
        <v>37.923999999999999</v>
      </c>
      <c r="AQ2083" s="17">
        <f t="shared" si="752"/>
        <v>26.085930000000001</v>
      </c>
      <c r="AR2083" s="17">
        <f t="shared" si="750"/>
        <v>79.430999999999997</v>
      </c>
      <c r="AS2083" s="17">
        <f t="shared" si="749"/>
        <v>2.3022</v>
      </c>
      <c r="AT2083" s="17">
        <f t="shared" si="753"/>
        <v>145.74312999999998</v>
      </c>
      <c r="AU2083" s="5">
        <f t="shared" si="754"/>
        <v>135.40799999999999</v>
      </c>
      <c r="AV2083" s="5">
        <f t="shared" si="755"/>
        <v>10.194579999999998</v>
      </c>
      <c r="AW2083" s="5"/>
      <c r="AX2083" s="5"/>
      <c r="AY2083" s="5">
        <f t="shared" si="756"/>
        <v>0.16656000000000001</v>
      </c>
      <c r="AZ2083" s="5">
        <f t="shared" si="757"/>
        <v>145.76913999999999</v>
      </c>
      <c r="BA2083" s="7">
        <f t="shared" si="758"/>
        <v>-8.922437467216608E-5</v>
      </c>
      <c r="BB2083" s="62">
        <f t="shared" si="759"/>
        <v>8420</v>
      </c>
      <c r="BC2083" s="28">
        <f t="shared" si="760"/>
        <v>1.8938706359290857E-2</v>
      </c>
      <c r="BD2083" s="32">
        <f t="shared" si="761"/>
        <v>0.26021123602875829</v>
      </c>
      <c r="BE2083" s="32">
        <f t="shared" si="762"/>
        <v>0.17898565784884685</v>
      </c>
      <c r="BF2083" s="45">
        <f t="shared" si="763"/>
        <v>0.56080310612239503</v>
      </c>
      <c r="BG2083" s="36">
        <f t="shared" si="764"/>
        <v>0.92892089505364439</v>
      </c>
      <c r="BH2083" s="33">
        <f t="shared" si="765"/>
        <v>6.993647626651292E-2</v>
      </c>
      <c r="BI2083" s="33">
        <f t="shared" si="766"/>
        <v>1.142628679842661E-3</v>
      </c>
      <c r="BJ2083" s="4"/>
      <c r="BK2083" s="4"/>
      <c r="BL2083" s="4"/>
      <c r="BM2083" s="4"/>
      <c r="BN2083" s="4"/>
      <c r="BO2083" s="4"/>
      <c r="BP2083" s="4"/>
      <c r="BQ2083" s="4"/>
      <c r="BR2083" s="4"/>
      <c r="BS2083" s="4"/>
      <c r="BT2083" s="4"/>
      <c r="BU2083" s="4"/>
      <c r="BV2083" s="4"/>
      <c r="BW2083" s="4"/>
      <c r="BX2083" s="4"/>
      <c r="BY2083" s="4"/>
      <c r="BZ2083" s="4"/>
      <c r="CA2083" s="4"/>
      <c r="CB2083" s="4"/>
      <c r="CC2083" s="4"/>
      <c r="CD2083" s="4"/>
      <c r="CE2083" s="4"/>
      <c r="CF2083" s="4"/>
      <c r="CG2083" s="4"/>
      <c r="CH2083" s="4"/>
      <c r="CI2083" s="4"/>
      <c r="CJ2083" s="4"/>
      <c r="CK2083" s="4"/>
      <c r="CL2083" s="4"/>
      <c r="CM2083" s="24" t="s">
        <v>3741</v>
      </c>
      <c r="CN2083" s="4"/>
      <c r="CO2083" s="4"/>
      <c r="CP2083" s="46"/>
      <c r="CQ2083" s="4"/>
      <c r="CR2083" s="78" t="s">
        <v>2044</v>
      </c>
      <c r="CS2083" s="78" t="s">
        <v>6954</v>
      </c>
    </row>
    <row r="2084" spans="1:97">
      <c r="A2084" s="20" t="s">
        <v>3590</v>
      </c>
      <c r="B2084" s="16" t="s">
        <v>6751</v>
      </c>
      <c r="C2084" s="19">
        <v>49007607</v>
      </c>
      <c r="D2084" s="19" t="s">
        <v>3782</v>
      </c>
      <c r="E2084" s="19" t="s">
        <v>1707</v>
      </c>
      <c r="F2084" s="19" t="s">
        <v>3192</v>
      </c>
      <c r="G2084" s="47"/>
      <c r="H2084" s="47" t="s">
        <v>3859</v>
      </c>
      <c r="I2084" s="47" t="s">
        <v>5446</v>
      </c>
      <c r="J2084" s="47" t="s">
        <v>5489</v>
      </c>
      <c r="K2084" s="23">
        <v>42.238280000000003</v>
      </c>
      <c r="L2084" s="23">
        <v>-107.56345</v>
      </c>
      <c r="M2084" s="61" t="s">
        <v>1681</v>
      </c>
      <c r="N2084" s="19" t="s">
        <v>1682</v>
      </c>
      <c r="P2084" s="19" t="s">
        <v>5247</v>
      </c>
      <c r="Q2084" s="55"/>
      <c r="R2084" s="55"/>
      <c r="S2084" s="55">
        <f t="shared" si="768"/>
        <v>35</v>
      </c>
      <c r="T2084" s="19"/>
      <c r="U2084" s="55">
        <v>2883</v>
      </c>
      <c r="V2084" s="55">
        <v>2918</v>
      </c>
      <c r="W2084" s="55">
        <v>8457</v>
      </c>
      <c r="X2084" s="55">
        <v>7353</v>
      </c>
      <c r="Y2084" s="51" t="s">
        <v>3798</v>
      </c>
      <c r="Z2084" s="40">
        <v>23202</v>
      </c>
      <c r="AA2084" s="52">
        <v>8.6000003814697266</v>
      </c>
      <c r="AB2084" s="19" t="s">
        <v>3789</v>
      </c>
      <c r="AC2084" s="19">
        <v>20</v>
      </c>
      <c r="AD2084" s="19">
        <v>5</v>
      </c>
      <c r="AE2084" s="19">
        <v>1521</v>
      </c>
      <c r="AF2084" s="19">
        <v>25</v>
      </c>
      <c r="AG2084" s="19">
        <v>-3</v>
      </c>
      <c r="AH2084" s="19">
        <v>990</v>
      </c>
      <c r="AI2084" s="19">
        <v>2318</v>
      </c>
      <c r="AJ2084" s="19"/>
      <c r="AK2084" s="19"/>
      <c r="AL2084" s="19">
        <v>8</v>
      </c>
      <c r="AM2084" s="19">
        <v>3785</v>
      </c>
      <c r="AP2084" s="17">
        <f t="shared" si="751"/>
        <v>0.998</v>
      </c>
      <c r="AQ2084" s="17">
        <f t="shared" si="752"/>
        <v>0.41144999999999998</v>
      </c>
      <c r="AR2084" s="17">
        <f t="shared" si="750"/>
        <v>66.163499999999999</v>
      </c>
      <c r="AS2084" s="17">
        <f t="shared" si="749"/>
        <v>0.63949999999999996</v>
      </c>
      <c r="AT2084" s="17">
        <f t="shared" si="753"/>
        <v>68.212450000000004</v>
      </c>
      <c r="AU2084" s="5">
        <f t="shared" si="754"/>
        <v>27.927899999999998</v>
      </c>
      <c r="AV2084" s="5">
        <f t="shared" si="755"/>
        <v>37.992019999999997</v>
      </c>
      <c r="AW2084" s="5"/>
      <c r="AX2084" s="5"/>
      <c r="AY2084" s="5">
        <f t="shared" si="756"/>
        <v>0.16656000000000001</v>
      </c>
      <c r="AZ2084" s="5">
        <f t="shared" si="757"/>
        <v>66.086479999999995</v>
      </c>
      <c r="BA2084" s="7">
        <f t="shared" si="758"/>
        <v>1.5830133568450692E-2</v>
      </c>
      <c r="BB2084" s="62">
        <f t="shared" si="759"/>
        <v>4884</v>
      </c>
      <c r="BC2084" s="6">
        <f t="shared" si="760"/>
        <v>0.12677356096435574</v>
      </c>
      <c r="BD2084" s="32">
        <f t="shared" si="761"/>
        <v>1.4630760220458288E-2</v>
      </c>
      <c r="BE2084" s="32">
        <f t="shared" si="762"/>
        <v>6.0318900728532692E-3</v>
      </c>
      <c r="BF2084" s="35">
        <f t="shared" si="763"/>
        <v>0.9793373497066884</v>
      </c>
      <c r="BG2084" s="33">
        <f t="shared" si="764"/>
        <v>0.42259627082574225</v>
      </c>
      <c r="BH2084" s="37">
        <f t="shared" si="765"/>
        <v>0.57488339521184972</v>
      </c>
      <c r="BI2084" s="33">
        <f t="shared" si="766"/>
        <v>2.5203339624080452E-3</v>
      </c>
      <c r="CM2084" s="51" t="s">
        <v>1550</v>
      </c>
      <c r="CR2084" s="78" t="s">
        <v>2044</v>
      </c>
      <c r="CS2084" s="78" t="s">
        <v>6954</v>
      </c>
    </row>
    <row r="2085" spans="1:97">
      <c r="A2085" s="20" t="s">
        <v>3590</v>
      </c>
      <c r="B2085" s="16" t="s">
        <v>6752</v>
      </c>
      <c r="C2085" s="19">
        <v>49007602</v>
      </c>
      <c r="D2085" s="19" t="s">
        <v>3782</v>
      </c>
      <c r="E2085" s="19" t="s">
        <v>1707</v>
      </c>
      <c r="F2085" s="19" t="s">
        <v>3192</v>
      </c>
      <c r="G2085" s="47"/>
      <c r="H2085" s="47" t="s">
        <v>1808</v>
      </c>
      <c r="I2085" s="47" t="s">
        <v>5446</v>
      </c>
      <c r="J2085" s="47" t="s">
        <v>5489</v>
      </c>
      <c r="K2085" s="23">
        <v>42.242260000000002</v>
      </c>
      <c r="L2085" s="23">
        <v>-107.54933</v>
      </c>
      <c r="M2085" s="61" t="s">
        <v>1678</v>
      </c>
      <c r="N2085" s="19" t="s">
        <v>3241</v>
      </c>
      <c r="P2085" s="19" t="s">
        <v>5247</v>
      </c>
      <c r="Q2085" s="55"/>
      <c r="R2085" s="55"/>
      <c r="S2085" s="55">
        <f t="shared" si="768"/>
        <v>40</v>
      </c>
      <c r="T2085" s="19"/>
      <c r="U2085" s="55">
        <v>5460</v>
      </c>
      <c r="V2085" s="55">
        <v>5500</v>
      </c>
      <c r="W2085" s="55">
        <v>5641</v>
      </c>
      <c r="X2085" s="55"/>
      <c r="Y2085" s="51" t="s">
        <v>3788</v>
      </c>
      <c r="Z2085" s="40">
        <v>25820</v>
      </c>
      <c r="AA2085" s="52">
        <v>7.8000001907348633</v>
      </c>
      <c r="AB2085" s="19" t="s">
        <v>3789</v>
      </c>
      <c r="AC2085" s="19">
        <v>36</v>
      </c>
      <c r="AD2085" s="19">
        <v>12</v>
      </c>
      <c r="AE2085" s="19">
        <v>1724</v>
      </c>
      <c r="AF2085" s="19">
        <v>71</v>
      </c>
      <c r="AG2085" s="19">
        <v>-3</v>
      </c>
      <c r="AH2085" s="19">
        <v>1280</v>
      </c>
      <c r="AI2085" s="19">
        <v>2586</v>
      </c>
      <c r="AJ2085" s="19"/>
      <c r="AK2085" s="19"/>
      <c r="AL2085" s="19">
        <v>53</v>
      </c>
      <c r="AM2085" s="19">
        <v>4450</v>
      </c>
      <c r="AP2085" s="17">
        <f t="shared" si="751"/>
        <v>1.7964</v>
      </c>
      <c r="AQ2085" s="17">
        <f t="shared" si="752"/>
        <v>0.98748000000000002</v>
      </c>
      <c r="AR2085" s="17">
        <f t="shared" si="750"/>
        <v>74.994</v>
      </c>
      <c r="AS2085" s="17">
        <f t="shared" si="749"/>
        <v>1.8161799999999999</v>
      </c>
      <c r="AT2085" s="17">
        <f t="shared" si="753"/>
        <v>79.594059999999999</v>
      </c>
      <c r="AU2085" s="5">
        <f t="shared" si="754"/>
        <v>36.108800000000002</v>
      </c>
      <c r="AV2085" s="5">
        <f t="shared" si="755"/>
        <v>42.384539999999994</v>
      </c>
      <c r="AW2085" s="5"/>
      <c r="AX2085" s="5"/>
      <c r="AY2085" s="5">
        <f t="shared" si="756"/>
        <v>1.1034600000000001</v>
      </c>
      <c r="AZ2085" s="5">
        <f t="shared" si="757"/>
        <v>79.596799999999988</v>
      </c>
      <c r="BA2085" s="7">
        <f t="shared" si="758"/>
        <v>-1.7212043455187318E-5</v>
      </c>
      <c r="BB2085" s="62">
        <f t="shared" si="759"/>
        <v>5759</v>
      </c>
      <c r="BC2085" s="6">
        <f t="shared" si="760"/>
        <v>0.12822019786462924</v>
      </c>
      <c r="BD2085" s="32">
        <f t="shared" si="761"/>
        <v>2.2569523404133426E-2</v>
      </c>
      <c r="BE2085" s="32">
        <f t="shared" si="762"/>
        <v>1.2406453446400397E-2</v>
      </c>
      <c r="BF2085" s="35">
        <f t="shared" si="763"/>
        <v>0.96502402314946623</v>
      </c>
      <c r="BG2085" s="33">
        <f t="shared" si="764"/>
        <v>0.45364637774382899</v>
      </c>
      <c r="BH2085" s="37">
        <f t="shared" si="765"/>
        <v>0.5324905021307389</v>
      </c>
      <c r="BI2085" s="33">
        <f t="shared" si="766"/>
        <v>1.3863120125432182E-2</v>
      </c>
      <c r="CM2085" s="51" t="s">
        <v>3788</v>
      </c>
      <c r="CR2085" s="78" t="s">
        <v>2044</v>
      </c>
      <c r="CS2085" s="78" t="s">
        <v>6954</v>
      </c>
    </row>
    <row r="2086" spans="1:97">
      <c r="A2086" s="16" t="s">
        <v>3590</v>
      </c>
      <c r="B2086" s="16" t="s">
        <v>5313</v>
      </c>
      <c r="C2086" s="19">
        <v>49003917</v>
      </c>
      <c r="D2086" s="19" t="s">
        <v>3782</v>
      </c>
      <c r="E2086" s="19" t="s">
        <v>1831</v>
      </c>
      <c r="F2086" s="19" t="s">
        <v>4864</v>
      </c>
      <c r="G2086" s="47"/>
      <c r="H2086" s="47" t="s">
        <v>3817</v>
      </c>
      <c r="I2086" s="47" t="s">
        <v>5460</v>
      </c>
      <c r="J2086" s="47" t="s">
        <v>5467</v>
      </c>
      <c r="K2086" s="23">
        <v>41.254890000000003</v>
      </c>
      <c r="L2086" s="23">
        <v>-110.06478</v>
      </c>
      <c r="M2086" s="61" t="s">
        <v>4865</v>
      </c>
      <c r="N2086" s="19" t="s">
        <v>2524</v>
      </c>
      <c r="P2086" s="19" t="s">
        <v>5247</v>
      </c>
      <c r="Q2086" s="55">
        <v>1619</v>
      </c>
      <c r="R2086" s="55"/>
      <c r="S2086" s="55">
        <f t="shared" si="768"/>
        <v>46</v>
      </c>
      <c r="T2086" s="19"/>
      <c r="U2086" s="55">
        <v>14597</v>
      </c>
      <c r="V2086" s="55">
        <v>14643</v>
      </c>
      <c r="W2086" s="55"/>
      <c r="X2086" s="55"/>
      <c r="Y2086" s="51" t="s">
        <v>3798</v>
      </c>
      <c r="Z2086" s="40">
        <v>26302</v>
      </c>
      <c r="AA2086" s="52">
        <v>7.6999998092651367</v>
      </c>
      <c r="AB2086" s="19" t="s">
        <v>3789</v>
      </c>
      <c r="AC2086" s="19">
        <v>1078</v>
      </c>
      <c r="AD2086" s="19">
        <v>239</v>
      </c>
      <c r="AE2086" s="19">
        <v>27816</v>
      </c>
      <c r="AF2086" s="19">
        <v>1000</v>
      </c>
      <c r="AG2086" s="19">
        <v>-3</v>
      </c>
      <c r="AH2086" s="19">
        <v>46000</v>
      </c>
      <c r="AI2086" s="19">
        <v>488</v>
      </c>
      <c r="AJ2086" s="19"/>
      <c r="AK2086" s="19"/>
      <c r="AL2086" s="19">
        <v>184</v>
      </c>
      <c r="AM2086" s="19">
        <v>76557</v>
      </c>
      <c r="AP2086" s="17">
        <f t="shared" si="751"/>
        <v>53.792200000000001</v>
      </c>
      <c r="AQ2086" s="17">
        <f t="shared" si="752"/>
        <v>19.667310000000001</v>
      </c>
      <c r="AR2086" s="17">
        <f t="shared" si="750"/>
        <v>1209.9959999999999</v>
      </c>
      <c r="AS2086" s="17">
        <f t="shared" si="749"/>
        <v>25.58</v>
      </c>
      <c r="AT2086" s="17">
        <f t="shared" si="753"/>
        <v>1309.0355099999997</v>
      </c>
      <c r="AU2086" s="5">
        <f t="shared" si="754"/>
        <v>1297.6599999999999</v>
      </c>
      <c r="AV2086" s="5">
        <f t="shared" si="755"/>
        <v>7.9983199999999988</v>
      </c>
      <c r="AW2086" s="5"/>
      <c r="AX2086" s="5"/>
      <c r="AY2086" s="5">
        <f t="shared" si="756"/>
        <v>3.8308800000000005</v>
      </c>
      <c r="AZ2086" s="5">
        <f t="shared" si="757"/>
        <v>1309.4891999999998</v>
      </c>
      <c r="BA2086" s="7">
        <f t="shared" si="758"/>
        <v>-1.7326168367532858E-4</v>
      </c>
      <c r="BB2086" s="62">
        <f t="shared" si="759"/>
        <v>76802</v>
      </c>
      <c r="BC2086" s="6">
        <f t="shared" si="760"/>
        <v>1.5975586695270575E-3</v>
      </c>
      <c r="BD2086" s="32">
        <f t="shared" si="761"/>
        <v>4.1093002893405096E-2</v>
      </c>
      <c r="BE2086" s="32">
        <f t="shared" si="762"/>
        <v>1.5024275391887578E-2</v>
      </c>
      <c r="BF2086" s="35">
        <f t="shared" si="763"/>
        <v>0.94388272171470744</v>
      </c>
      <c r="BG2086" s="36">
        <f t="shared" si="764"/>
        <v>0.99096655398150679</v>
      </c>
      <c r="BH2086" s="33">
        <f t="shared" si="765"/>
        <v>6.1079694280792851E-3</v>
      </c>
      <c r="BI2086" s="33">
        <f t="shared" si="766"/>
        <v>2.9254765904140343E-3</v>
      </c>
      <c r="CM2086" s="51" t="s">
        <v>4866</v>
      </c>
      <c r="CR2086" s="78" t="s">
        <v>2038</v>
      </c>
      <c r="CS2086" s="78" t="s">
        <v>2038</v>
      </c>
    </row>
    <row r="2087" spans="1:97">
      <c r="A2087" s="16" t="s">
        <v>3590</v>
      </c>
      <c r="B2087" s="16" t="s">
        <v>5315</v>
      </c>
      <c r="C2087" s="19">
        <v>49008832</v>
      </c>
      <c r="D2087" s="19" t="s">
        <v>3782</v>
      </c>
      <c r="E2087" s="19" t="s">
        <v>1831</v>
      </c>
      <c r="F2087" s="19" t="s">
        <v>4889</v>
      </c>
      <c r="G2087" s="47"/>
      <c r="H2087" s="47" t="s">
        <v>7084</v>
      </c>
      <c r="I2087" s="47" t="s">
        <v>5461</v>
      </c>
      <c r="J2087" s="47" t="s">
        <v>5467</v>
      </c>
      <c r="K2087" s="23">
        <v>41.371549999999999</v>
      </c>
      <c r="L2087" s="23">
        <v>-110.07275</v>
      </c>
      <c r="M2087" s="61" t="s">
        <v>4990</v>
      </c>
      <c r="N2087" s="19" t="s">
        <v>1822</v>
      </c>
      <c r="P2087" s="19" t="s">
        <v>5247</v>
      </c>
      <c r="Q2087" s="55"/>
      <c r="R2087" s="55"/>
      <c r="S2087" s="55">
        <f t="shared" si="768"/>
        <v>120</v>
      </c>
      <c r="T2087" s="19"/>
      <c r="U2087" s="55">
        <v>14526</v>
      </c>
      <c r="V2087" s="55">
        <v>14646</v>
      </c>
      <c r="W2087" s="55"/>
      <c r="X2087" s="55"/>
      <c r="Y2087" s="51" t="s">
        <v>3798</v>
      </c>
      <c r="Z2087" s="40">
        <v>18282</v>
      </c>
      <c r="AA2087" s="52">
        <v>6.9000000953674316</v>
      </c>
      <c r="AB2087" s="19" t="s">
        <v>3837</v>
      </c>
      <c r="AC2087" s="19">
        <v>1475</v>
      </c>
      <c r="AD2087" s="19">
        <v>139</v>
      </c>
      <c r="AE2087" s="19">
        <v>28645</v>
      </c>
      <c r="AF2087" s="19">
        <v>-3</v>
      </c>
      <c r="AG2087" s="19">
        <v>-3</v>
      </c>
      <c r="AH2087" s="19">
        <v>46500</v>
      </c>
      <c r="AI2087" s="19">
        <v>990</v>
      </c>
      <c r="AJ2087" s="19"/>
      <c r="AK2087" s="19"/>
      <c r="AL2087" s="19">
        <v>216</v>
      </c>
      <c r="AM2087" s="19">
        <v>77487</v>
      </c>
      <c r="AP2087" s="17">
        <f t="shared" si="751"/>
        <v>73.602500000000006</v>
      </c>
      <c r="AQ2087" s="17">
        <f t="shared" si="752"/>
        <v>11.43831</v>
      </c>
      <c r="AR2087" s="17">
        <f t="shared" si="750"/>
        <v>1246.0574999999999</v>
      </c>
      <c r="AS2087" s="17">
        <f t="shared" si="749"/>
        <v>0</v>
      </c>
      <c r="AT2087" s="17">
        <f t="shared" si="753"/>
        <v>1331.0983099999999</v>
      </c>
      <c r="AU2087" s="5">
        <f t="shared" si="754"/>
        <v>1311.7649999999999</v>
      </c>
      <c r="AV2087" s="5">
        <f t="shared" si="755"/>
        <v>16.226099999999999</v>
      </c>
      <c r="AW2087" s="5"/>
      <c r="AX2087" s="5"/>
      <c r="AY2087" s="5">
        <f t="shared" si="756"/>
        <v>4.4971200000000007</v>
      </c>
      <c r="AZ2087" s="5">
        <f t="shared" si="757"/>
        <v>1332.48822</v>
      </c>
      <c r="BA2087" s="7">
        <f t="shared" si="758"/>
        <v>-5.2181897766246028E-4</v>
      </c>
      <c r="BB2087" s="62">
        <f t="shared" si="759"/>
        <v>77959</v>
      </c>
      <c r="BC2087" s="6">
        <f t="shared" si="760"/>
        <v>3.0364242244895335E-3</v>
      </c>
      <c r="BD2087" s="32">
        <f t="shared" si="761"/>
        <v>5.5294563479687697E-2</v>
      </c>
      <c r="BE2087" s="32">
        <f t="shared" si="762"/>
        <v>8.5931368961019872E-3</v>
      </c>
      <c r="BF2087" s="35">
        <f t="shared" si="763"/>
        <v>0.93611229962421039</v>
      </c>
      <c r="BG2087" s="36">
        <f t="shared" si="764"/>
        <v>0.98444772742531261</v>
      </c>
      <c r="BH2087" s="33">
        <f t="shared" si="765"/>
        <v>1.2177293394758867E-2</v>
      </c>
      <c r="BI2087" s="33">
        <f t="shared" si="766"/>
        <v>3.3749791799285106E-3</v>
      </c>
      <c r="CM2087" s="51" t="s">
        <v>3798</v>
      </c>
      <c r="CR2087" s="78" t="s">
        <v>2038</v>
      </c>
      <c r="CS2087" s="78" t="s">
        <v>2038</v>
      </c>
    </row>
    <row r="2088" spans="1:97">
      <c r="A2088" s="63" t="s">
        <v>3591</v>
      </c>
      <c r="B2088" s="63" t="s">
        <v>2708</v>
      </c>
      <c r="C2088" s="63">
        <v>575</v>
      </c>
      <c r="D2088" s="19" t="s">
        <v>3782</v>
      </c>
      <c r="E2088" s="63" t="s">
        <v>1831</v>
      </c>
      <c r="F2088" s="63"/>
      <c r="G2088" s="65" t="s">
        <v>259</v>
      </c>
      <c r="H2088" s="65">
        <v>32</v>
      </c>
      <c r="I2088" s="65">
        <v>16</v>
      </c>
      <c r="J2088" s="65">
        <v>117</v>
      </c>
      <c r="K2088" s="23">
        <v>41.316929999999999</v>
      </c>
      <c r="L2088" s="23">
        <v>-110.63675000000001</v>
      </c>
      <c r="M2088" s="61" t="s">
        <v>4880</v>
      </c>
      <c r="N2088" s="19" t="s">
        <v>3833</v>
      </c>
      <c r="P2088" s="19" t="s">
        <v>5247</v>
      </c>
      <c r="Q2088" s="63"/>
      <c r="R2088" s="63"/>
      <c r="S2088" s="55" t="str">
        <f>IF(U2088&gt;0,V2088-U2088,"")</f>
        <v/>
      </c>
      <c r="T2088" s="63"/>
      <c r="U2088" s="66"/>
      <c r="V2088" s="63"/>
      <c r="W2088" s="66">
        <v>6201</v>
      </c>
      <c r="X2088" s="66"/>
      <c r="Y2088" s="63"/>
      <c r="Z2088" s="64">
        <v>18139</v>
      </c>
      <c r="AA2088" s="63">
        <v>7.6</v>
      </c>
      <c r="AB2088" s="63"/>
      <c r="AC2088" s="63">
        <v>1065</v>
      </c>
      <c r="AD2088" s="63">
        <v>381</v>
      </c>
      <c r="AE2088" s="63">
        <v>8245</v>
      </c>
      <c r="AF2088" s="63">
        <v>0</v>
      </c>
      <c r="AG2088" s="63"/>
      <c r="AH2088" s="63">
        <v>12120</v>
      </c>
      <c r="AI2088" s="63">
        <v>559</v>
      </c>
      <c r="AJ2088" s="63">
        <v>14</v>
      </c>
      <c r="AK2088" s="63">
        <v>0</v>
      </c>
      <c r="AL2088" s="63">
        <v>4398</v>
      </c>
      <c r="AM2088" s="63">
        <v>27544</v>
      </c>
      <c r="AN2088" s="63"/>
      <c r="AO2088" s="63" t="s">
        <v>7258</v>
      </c>
      <c r="AP2088" s="17">
        <f t="shared" si="751"/>
        <v>53.143500000000003</v>
      </c>
      <c r="AQ2088" s="17">
        <f t="shared" si="752"/>
        <v>31.35249</v>
      </c>
      <c r="AR2088" s="17">
        <f t="shared" si="750"/>
        <v>358.65749999999997</v>
      </c>
      <c r="AS2088" s="17">
        <f t="shared" ref="AS2088:AS2151" si="769">IF(AF2088&gt;0,AF2088*0.02558,0)</f>
        <v>0</v>
      </c>
      <c r="AT2088" s="17">
        <f t="shared" si="753"/>
        <v>443.15348999999998</v>
      </c>
      <c r="AU2088" s="5">
        <f t="shared" si="754"/>
        <v>341.90519999999998</v>
      </c>
      <c r="AV2088" s="5">
        <f t="shared" si="755"/>
        <v>9.1620099999999987</v>
      </c>
      <c r="AW2088" s="5">
        <f>IF(AJ2088&gt;0,AJ2088*0.03333,0)</f>
        <v>0.46661999999999998</v>
      </c>
      <c r="AX2088" s="5">
        <f>IF(AK2088&gt;0,AK2088*0.0588,0)</f>
        <v>0</v>
      </c>
      <c r="AY2088" s="5">
        <f t="shared" si="756"/>
        <v>91.566360000000003</v>
      </c>
      <c r="AZ2088" s="5">
        <f t="shared" si="757"/>
        <v>443.10019</v>
      </c>
      <c r="BA2088" s="7">
        <f t="shared" si="758"/>
        <v>6.0140793999274346E-5</v>
      </c>
      <c r="BB2088" s="62">
        <f t="shared" si="759"/>
        <v>26782</v>
      </c>
      <c r="BC2088" s="28">
        <f t="shared" si="760"/>
        <v>-1.4026433015499024E-2</v>
      </c>
      <c r="BD2088" s="32">
        <f t="shared" si="761"/>
        <v>0.11992120382488697</v>
      </c>
      <c r="BE2088" s="32">
        <f t="shared" si="762"/>
        <v>7.0748602250655865E-2</v>
      </c>
      <c r="BF2088" s="35">
        <f t="shared" si="763"/>
        <v>0.80933019392445715</v>
      </c>
      <c r="BG2088" s="36">
        <f t="shared" si="764"/>
        <v>0.77162052221191779</v>
      </c>
      <c r="BH2088" s="33">
        <f t="shared" si="765"/>
        <v>2.0677061772417654E-2</v>
      </c>
      <c r="BI2088" s="33">
        <f t="shared" si="766"/>
        <v>0.20664933589850187</v>
      </c>
      <c r="BJ2088" s="63">
        <v>0</v>
      </c>
      <c r="BK2088" s="63">
        <v>0</v>
      </c>
      <c r="BL2088" s="63">
        <v>0</v>
      </c>
      <c r="BM2088" s="63">
        <v>0</v>
      </c>
      <c r="BN2088" s="63">
        <v>0</v>
      </c>
      <c r="BO2088" s="63"/>
      <c r="BP2088" s="63">
        <v>0</v>
      </c>
      <c r="BQ2088" s="63">
        <v>0</v>
      </c>
      <c r="BR2088" s="63">
        <v>0</v>
      </c>
      <c r="BS2088" s="63">
        <v>0</v>
      </c>
      <c r="BT2088" s="63">
        <v>0</v>
      </c>
      <c r="BU2088" s="63">
        <v>0</v>
      </c>
      <c r="BV2088" s="63">
        <v>0</v>
      </c>
      <c r="BW2088" s="63">
        <v>0</v>
      </c>
      <c r="BX2088" s="63"/>
      <c r="BY2088" s="63"/>
      <c r="BZ2088" s="63"/>
      <c r="CA2088" s="63"/>
      <c r="CB2088" s="63"/>
      <c r="CC2088" s="63"/>
      <c r="CD2088" s="63"/>
      <c r="CE2088" s="63"/>
      <c r="CF2088" s="63"/>
      <c r="CG2088" s="63"/>
      <c r="CH2088" s="63"/>
      <c r="CI2088" s="63"/>
      <c r="CJ2088" s="63"/>
      <c r="CK2088" s="63"/>
      <c r="CL2088" s="63"/>
      <c r="CM2088" s="63"/>
      <c r="CN2088" s="63">
        <v>19490829</v>
      </c>
      <c r="CO2088" s="63"/>
      <c r="CP2088" s="66"/>
      <c r="CQ2088" s="63"/>
      <c r="CR2088" s="78" t="s">
        <v>2038</v>
      </c>
      <c r="CS2088" s="78" t="s">
        <v>2038</v>
      </c>
    </row>
    <row r="2089" spans="1:97">
      <c r="A2089" s="63" t="s">
        <v>3591</v>
      </c>
      <c r="B2089" s="63" t="s">
        <v>2706</v>
      </c>
      <c r="C2089" s="63">
        <v>580</v>
      </c>
      <c r="D2089" s="19" t="s">
        <v>3782</v>
      </c>
      <c r="E2089" s="63" t="s">
        <v>1831</v>
      </c>
      <c r="F2089" s="63"/>
      <c r="G2089" s="65" t="s">
        <v>3594</v>
      </c>
      <c r="H2089" s="65">
        <v>33</v>
      </c>
      <c r="I2089" s="65">
        <v>16</v>
      </c>
      <c r="J2089" s="65">
        <v>117</v>
      </c>
      <c r="K2089" s="23">
        <v>41.329300000000003</v>
      </c>
      <c r="L2089" s="23">
        <v>-110.61901</v>
      </c>
      <c r="M2089" s="61" t="s">
        <v>5034</v>
      </c>
      <c r="N2089" s="19" t="s">
        <v>5036</v>
      </c>
      <c r="O2089" s="63"/>
      <c r="P2089" s="19" t="s">
        <v>5247</v>
      </c>
      <c r="Q2089" s="63"/>
      <c r="R2089" s="63"/>
      <c r="S2089" s="55" t="str">
        <f>IF(U2089&gt;0,V2089-U2089,"")</f>
        <v/>
      </c>
      <c r="T2089" s="63"/>
      <c r="U2089" s="66"/>
      <c r="V2089" s="63"/>
      <c r="W2089" s="66">
        <v>4450</v>
      </c>
      <c r="X2089" s="66"/>
      <c r="Y2089" s="63"/>
      <c r="Z2089" s="64">
        <v>18695</v>
      </c>
      <c r="AA2089" s="63">
        <v>7.9</v>
      </c>
      <c r="AB2089" s="63"/>
      <c r="AC2089" s="63">
        <v>1044</v>
      </c>
      <c r="AD2089" s="63">
        <v>89</v>
      </c>
      <c r="AE2089" s="63">
        <v>6624</v>
      </c>
      <c r="AF2089" s="63">
        <v>0</v>
      </c>
      <c r="AG2089" s="63"/>
      <c r="AH2089" s="63">
        <v>9400</v>
      </c>
      <c r="AI2089" s="63">
        <v>74</v>
      </c>
      <c r="AJ2089" s="63">
        <v>12</v>
      </c>
      <c r="AK2089" s="63">
        <v>0</v>
      </c>
      <c r="AL2089" s="63">
        <v>3884</v>
      </c>
      <c r="AM2089" s="63">
        <v>21454</v>
      </c>
      <c r="AN2089" s="63"/>
      <c r="AO2089" s="63" t="s">
        <v>7258</v>
      </c>
      <c r="AP2089" s="17">
        <f t="shared" si="751"/>
        <v>52.095599999999997</v>
      </c>
      <c r="AQ2089" s="17">
        <f t="shared" si="752"/>
        <v>7.3238099999999999</v>
      </c>
      <c r="AR2089" s="17">
        <f t="shared" si="750"/>
        <v>288.14400000000001</v>
      </c>
      <c r="AS2089" s="17">
        <f t="shared" si="769"/>
        <v>0</v>
      </c>
      <c r="AT2089" s="17">
        <f t="shared" si="753"/>
        <v>347.56340999999998</v>
      </c>
      <c r="AU2089" s="5">
        <f t="shared" si="754"/>
        <v>265.17399999999998</v>
      </c>
      <c r="AV2089" s="5">
        <f t="shared" si="755"/>
        <v>1.2128599999999998</v>
      </c>
      <c r="AW2089" s="5">
        <f>IF(AJ2089&gt;0,AJ2089*0.03333,0)</f>
        <v>0.39995999999999998</v>
      </c>
      <c r="AX2089" s="5">
        <f>IF(AK2089&gt;0,AK2089*0.0588,0)</f>
        <v>0</v>
      </c>
      <c r="AY2089" s="5">
        <f t="shared" si="756"/>
        <v>80.864880000000014</v>
      </c>
      <c r="AZ2089" s="5">
        <f t="shared" si="757"/>
        <v>347.65170000000001</v>
      </c>
      <c r="BA2089" s="7">
        <f t="shared" si="758"/>
        <v>-1.2699666438496866E-4</v>
      </c>
      <c r="BB2089" s="62">
        <f t="shared" si="759"/>
        <v>21127</v>
      </c>
      <c r="BC2089" s="28">
        <f t="shared" si="760"/>
        <v>-7.6794814588666306E-3</v>
      </c>
      <c r="BD2089" s="32">
        <f t="shared" si="761"/>
        <v>0.14988804488942031</v>
      </c>
      <c r="BE2089" s="32">
        <f t="shared" si="762"/>
        <v>2.107186714504844E-2</v>
      </c>
      <c r="BF2089" s="35">
        <f t="shared" si="763"/>
        <v>0.8290400879655313</v>
      </c>
      <c r="BG2089" s="36">
        <f t="shared" si="764"/>
        <v>0.76275766809136836</v>
      </c>
      <c r="BH2089" s="33">
        <f t="shared" si="765"/>
        <v>3.4887216141902939E-3</v>
      </c>
      <c r="BI2089" s="33">
        <f t="shared" si="766"/>
        <v>0.23260314849603789</v>
      </c>
      <c r="BJ2089" s="63">
        <v>0</v>
      </c>
      <c r="BK2089" s="63">
        <v>0</v>
      </c>
      <c r="BL2089" s="63">
        <v>0</v>
      </c>
      <c r="BM2089" s="63">
        <v>0</v>
      </c>
      <c r="BN2089" s="63">
        <v>0</v>
      </c>
      <c r="BO2089" s="63"/>
      <c r="BP2089" s="63">
        <v>0</v>
      </c>
      <c r="BQ2089" s="63">
        <v>0</v>
      </c>
      <c r="BR2089" s="63">
        <v>0</v>
      </c>
      <c r="BS2089" s="63">
        <v>0</v>
      </c>
      <c r="BT2089" s="63">
        <v>0</v>
      </c>
      <c r="BU2089" s="63">
        <v>0</v>
      </c>
      <c r="BV2089" s="63">
        <v>0</v>
      </c>
      <c r="BW2089" s="63">
        <v>0</v>
      </c>
      <c r="BX2089" s="63"/>
      <c r="BY2089" s="63"/>
      <c r="BZ2089" s="63"/>
      <c r="CA2089" s="63"/>
      <c r="CB2089" s="63"/>
      <c r="CC2089" s="63"/>
      <c r="CD2089" s="63"/>
      <c r="CE2089" s="63"/>
      <c r="CF2089" s="63"/>
      <c r="CG2089" s="63"/>
      <c r="CH2089" s="63"/>
      <c r="CI2089" s="63"/>
      <c r="CJ2089" s="63"/>
      <c r="CK2089" s="63"/>
      <c r="CL2089" s="63"/>
      <c r="CM2089" s="63" t="s">
        <v>2707</v>
      </c>
      <c r="CN2089" s="63">
        <v>19510308</v>
      </c>
      <c r="CO2089" s="63"/>
      <c r="CP2089" s="66"/>
      <c r="CQ2089" s="63"/>
      <c r="CR2089" s="78" t="s">
        <v>2038</v>
      </c>
      <c r="CS2089" s="78" t="s">
        <v>2038</v>
      </c>
    </row>
    <row r="2090" spans="1:97">
      <c r="A2090" s="63" t="s">
        <v>3591</v>
      </c>
      <c r="B2090" s="63" t="s">
        <v>2709</v>
      </c>
      <c r="C2090" s="63">
        <v>839</v>
      </c>
      <c r="D2090" s="19" t="s">
        <v>3782</v>
      </c>
      <c r="E2090" s="63" t="s">
        <v>1831</v>
      </c>
      <c r="F2090" s="63"/>
      <c r="G2090" s="65" t="s">
        <v>2710</v>
      </c>
      <c r="H2090" s="65">
        <v>9</v>
      </c>
      <c r="I2090" s="65">
        <v>16</v>
      </c>
      <c r="J2090" s="65">
        <v>119</v>
      </c>
      <c r="K2090" s="23">
        <v>41.57396</v>
      </c>
      <c r="L2090" s="23">
        <v>-110.071716</v>
      </c>
      <c r="M2090" s="61" t="s">
        <v>2711</v>
      </c>
      <c r="N2090" s="63" t="s">
        <v>2712</v>
      </c>
      <c r="O2090" s="63"/>
      <c r="P2090" s="63" t="s">
        <v>5247</v>
      </c>
      <c r="Q2090" s="63"/>
      <c r="R2090" s="63"/>
      <c r="S2090" s="55" t="str">
        <f>IF(U2090&gt;0,V2090-U2090,"")</f>
        <v/>
      </c>
      <c r="T2090" s="63"/>
      <c r="U2090" s="66"/>
      <c r="V2090" s="63"/>
      <c r="W2090" s="66"/>
      <c r="X2090" s="66"/>
      <c r="Y2090" s="63"/>
      <c r="Z2090" s="64">
        <v>32167</v>
      </c>
      <c r="AA2090" s="63">
        <v>7.3</v>
      </c>
      <c r="AB2090" s="63"/>
      <c r="AC2090" s="63">
        <v>570</v>
      </c>
      <c r="AD2090" s="63">
        <v>63</v>
      </c>
      <c r="AE2090" s="63">
        <v>6000</v>
      </c>
      <c r="AF2090" s="63">
        <v>159</v>
      </c>
      <c r="AG2090" s="63"/>
      <c r="AH2090" s="63">
        <v>7700</v>
      </c>
      <c r="AI2090" s="63">
        <v>262</v>
      </c>
      <c r="AJ2090" s="63">
        <v>0</v>
      </c>
      <c r="AK2090" s="63">
        <v>0</v>
      </c>
      <c r="AL2090" s="63">
        <v>3860</v>
      </c>
      <c r="AM2090" s="63">
        <v>18614</v>
      </c>
      <c r="AN2090" s="63"/>
      <c r="AO2090" s="63" t="s">
        <v>2713</v>
      </c>
      <c r="AP2090" s="17">
        <f t="shared" si="751"/>
        <v>28.443000000000001</v>
      </c>
      <c r="AQ2090" s="17">
        <f t="shared" si="752"/>
        <v>5.1842699999999997</v>
      </c>
      <c r="AR2090" s="17">
        <f t="shared" si="750"/>
        <v>261</v>
      </c>
      <c r="AS2090" s="17">
        <f t="shared" si="769"/>
        <v>4.0672199999999998</v>
      </c>
      <c r="AT2090" s="17">
        <f t="shared" si="753"/>
        <v>298.69449000000003</v>
      </c>
      <c r="AU2090" s="5">
        <f t="shared" si="754"/>
        <v>217.21699999999998</v>
      </c>
      <c r="AV2090" s="5">
        <f t="shared" si="755"/>
        <v>4.2941799999999999</v>
      </c>
      <c r="AW2090" s="5">
        <f>IF(AJ2090&gt;0,AJ2090*0.03333,0)</f>
        <v>0</v>
      </c>
      <c r="AX2090" s="5">
        <f>IF(AK2090&gt;0,AK2090*0.0588,0)</f>
        <v>0</v>
      </c>
      <c r="AY2090" s="5">
        <f t="shared" si="756"/>
        <v>80.365200000000002</v>
      </c>
      <c r="AZ2090" s="5">
        <f t="shared" si="757"/>
        <v>301.87637999999998</v>
      </c>
      <c r="BA2090" s="7">
        <f t="shared" si="758"/>
        <v>-5.2981091140833266E-3</v>
      </c>
      <c r="BB2090" s="62">
        <f t="shared" si="759"/>
        <v>18614</v>
      </c>
      <c r="BC2090" s="28">
        <f t="shared" si="760"/>
        <v>0</v>
      </c>
      <c r="BD2090" s="32">
        <f t="shared" si="761"/>
        <v>9.5224387969125232E-2</v>
      </c>
      <c r="BE2090" s="32">
        <f t="shared" si="762"/>
        <v>1.7356429976327983E-2</v>
      </c>
      <c r="BF2090" s="35">
        <f t="shared" si="763"/>
        <v>0.88741918205454673</v>
      </c>
      <c r="BG2090" s="37">
        <f t="shared" si="764"/>
        <v>0.7195561308903996</v>
      </c>
      <c r="BH2090" s="33">
        <f t="shared" si="765"/>
        <v>1.4224961886716675E-2</v>
      </c>
      <c r="BI2090" s="33">
        <f t="shared" si="766"/>
        <v>0.26621890722288377</v>
      </c>
      <c r="BJ2090" s="63">
        <v>0</v>
      </c>
      <c r="BK2090" s="63">
        <v>0</v>
      </c>
      <c r="BL2090" s="63">
        <v>0</v>
      </c>
      <c r="BM2090" s="63">
        <v>17354</v>
      </c>
      <c r="BN2090" s="63">
        <v>0</v>
      </c>
      <c r="BO2090" s="63"/>
      <c r="BP2090" s="63">
        <v>0</v>
      </c>
      <c r="BQ2090" s="63">
        <v>0</v>
      </c>
      <c r="BR2090" s="63">
        <v>0</v>
      </c>
      <c r="BS2090" s="63">
        <v>0</v>
      </c>
      <c r="BT2090" s="63">
        <v>0</v>
      </c>
      <c r="BU2090" s="63">
        <v>0</v>
      </c>
      <c r="BV2090" s="63">
        <v>0</v>
      </c>
      <c r="BW2090" s="63">
        <v>0</v>
      </c>
      <c r="BX2090" s="63"/>
      <c r="BY2090" s="63"/>
      <c r="BZ2090" s="63"/>
      <c r="CA2090" s="63"/>
      <c r="CB2090" s="63"/>
      <c r="CC2090" s="63"/>
      <c r="CD2090" s="63"/>
      <c r="CE2090" s="63"/>
      <c r="CF2090" s="63"/>
      <c r="CG2090" s="63"/>
      <c r="CH2090" s="63"/>
      <c r="CI2090" s="63"/>
      <c r="CJ2090" s="63"/>
      <c r="CK2090" s="63"/>
      <c r="CL2090" s="63"/>
      <c r="CM2090" s="63"/>
      <c r="CN2090" s="63">
        <v>19880125</v>
      </c>
      <c r="CO2090" s="63"/>
      <c r="CP2090" s="66"/>
      <c r="CQ2090" s="63"/>
      <c r="CR2090" s="78" t="s">
        <v>2038</v>
      </c>
      <c r="CS2090" s="78" t="s">
        <v>2038</v>
      </c>
    </row>
    <row r="2091" spans="1:97">
      <c r="A2091" s="63" t="s">
        <v>3591</v>
      </c>
      <c r="B2091" s="63" t="s">
        <v>5316</v>
      </c>
      <c r="C2091" s="63">
        <v>1516</v>
      </c>
      <c r="D2091" s="19" t="s">
        <v>3782</v>
      </c>
      <c r="E2091" s="63" t="s">
        <v>1831</v>
      </c>
      <c r="F2091" s="63"/>
      <c r="G2091" s="65" t="s">
        <v>3617</v>
      </c>
      <c r="H2091" s="65">
        <v>18</v>
      </c>
      <c r="I2091" s="65">
        <v>17</v>
      </c>
      <c r="J2091" s="65">
        <v>118</v>
      </c>
      <c r="K2091" s="23">
        <v>41.057111999999996</v>
      </c>
      <c r="L2091" s="23">
        <v>-110.465605</v>
      </c>
      <c r="M2091" s="61" t="s">
        <v>6480</v>
      </c>
      <c r="N2091" s="63" t="s">
        <v>6481</v>
      </c>
      <c r="O2091" s="63"/>
      <c r="P2091" s="63" t="s">
        <v>5247</v>
      </c>
      <c r="Q2091" s="63"/>
      <c r="R2091" s="63"/>
      <c r="S2091" s="55"/>
      <c r="T2091" s="63"/>
      <c r="U2091" s="66" t="s">
        <v>6482</v>
      </c>
      <c r="V2091" s="63"/>
      <c r="W2091" s="66"/>
      <c r="X2091" s="66"/>
      <c r="Y2091" s="63" t="s">
        <v>3852</v>
      </c>
      <c r="Z2091" s="64">
        <v>29710</v>
      </c>
      <c r="AA2091" s="63">
        <v>7.15</v>
      </c>
      <c r="AB2091" s="63"/>
      <c r="AC2091" s="63">
        <v>573</v>
      </c>
      <c r="AD2091" s="63">
        <v>9.8000000000000007</v>
      </c>
      <c r="AE2091" s="63">
        <v>6400</v>
      </c>
      <c r="AF2091" s="63">
        <v>0</v>
      </c>
      <c r="AG2091" s="63"/>
      <c r="AH2091" s="63">
        <v>6177</v>
      </c>
      <c r="AI2091" s="63">
        <v>161</v>
      </c>
      <c r="AJ2091" s="63">
        <v>0</v>
      </c>
      <c r="AK2091" s="63">
        <v>0</v>
      </c>
      <c r="AL2091" s="63">
        <v>6765</v>
      </c>
      <c r="AM2091" s="63">
        <v>15540</v>
      </c>
      <c r="AN2091" s="63"/>
      <c r="AO2091" s="63" t="s">
        <v>3433</v>
      </c>
      <c r="AP2091" s="17">
        <f t="shared" si="751"/>
        <v>28.592700000000001</v>
      </c>
      <c r="AQ2091" s="17">
        <f t="shared" si="752"/>
        <v>0.8064420000000001</v>
      </c>
      <c r="AR2091" s="17">
        <f t="shared" si="750"/>
        <v>278.39999999999998</v>
      </c>
      <c r="AS2091" s="17">
        <f t="shared" si="769"/>
        <v>0</v>
      </c>
      <c r="AT2091" s="17">
        <f t="shared" si="753"/>
        <v>307.79914199999996</v>
      </c>
      <c r="AU2091" s="5">
        <f t="shared" si="754"/>
        <v>174.25316999999998</v>
      </c>
      <c r="AV2091" s="5">
        <f t="shared" si="755"/>
        <v>2.6387899999999997</v>
      </c>
      <c r="AW2091" s="5">
        <f>IF(AJ2091&gt;0,AJ2091*0.03333,0)</f>
        <v>0</v>
      </c>
      <c r="AX2091" s="5">
        <f>IF(AK2091&gt;0,AK2091*0.0588,0)</f>
        <v>0</v>
      </c>
      <c r="AY2091" s="5">
        <f t="shared" si="756"/>
        <v>140.84730000000002</v>
      </c>
      <c r="AZ2091" s="5">
        <f t="shared" si="757"/>
        <v>317.73926</v>
      </c>
      <c r="BA2091" s="7">
        <f t="shared" si="758"/>
        <v>-1.5890500036798767E-2</v>
      </c>
      <c r="BB2091" s="62">
        <f t="shared" si="759"/>
        <v>20085.8</v>
      </c>
      <c r="BC2091" s="28">
        <f t="shared" si="760"/>
        <v>0.12759853813809091</v>
      </c>
      <c r="BD2091" s="32">
        <f t="shared" si="761"/>
        <v>9.2894021127583271E-2</v>
      </c>
      <c r="BE2091" s="32">
        <f t="shared" si="762"/>
        <v>2.6200267965659249E-3</v>
      </c>
      <c r="BF2091" s="35">
        <f t="shared" si="763"/>
        <v>0.90448595207585081</v>
      </c>
      <c r="BG2091" s="37">
        <f t="shared" si="764"/>
        <v>0.54841560970463643</v>
      </c>
      <c r="BH2091" s="33">
        <f t="shared" si="765"/>
        <v>8.304891249510683E-3</v>
      </c>
      <c r="BI2091" s="33">
        <f t="shared" si="766"/>
        <v>0.44327949904585295</v>
      </c>
      <c r="BJ2091" s="63">
        <v>0</v>
      </c>
      <c r="BK2091" s="63">
        <v>0</v>
      </c>
      <c r="BL2091" s="63">
        <v>0</v>
      </c>
      <c r="BM2091" s="63">
        <v>0</v>
      </c>
      <c r="BN2091" s="63">
        <v>0</v>
      </c>
      <c r="BO2091" s="63"/>
      <c r="BP2091" s="63">
        <v>0</v>
      </c>
      <c r="BQ2091" s="63">
        <v>0</v>
      </c>
      <c r="BR2091" s="63">
        <v>0</v>
      </c>
      <c r="BS2091" s="63">
        <v>0</v>
      </c>
      <c r="BT2091" s="63">
        <v>0</v>
      </c>
      <c r="BU2091" s="63">
        <v>0</v>
      </c>
      <c r="BV2091" s="63">
        <v>0</v>
      </c>
      <c r="BW2091" s="63">
        <v>0</v>
      </c>
      <c r="BX2091" s="63"/>
      <c r="BY2091" s="63"/>
      <c r="BZ2091" s="63"/>
      <c r="CA2091" s="63"/>
      <c r="CB2091" s="63"/>
      <c r="CC2091" s="63"/>
      <c r="CD2091" s="63"/>
      <c r="CE2091" s="63"/>
      <c r="CF2091" s="63"/>
      <c r="CG2091" s="63"/>
      <c r="CH2091" s="63"/>
      <c r="CI2091" s="63"/>
      <c r="CJ2091" s="63"/>
      <c r="CK2091" s="63"/>
      <c r="CL2091" s="63"/>
      <c r="CM2091" s="63" t="s">
        <v>3386</v>
      </c>
      <c r="CN2091" s="63">
        <v>19810504</v>
      </c>
      <c r="CO2091" s="63" t="s">
        <v>6483</v>
      </c>
      <c r="CP2091" s="66"/>
      <c r="CQ2091" s="64">
        <v>29726</v>
      </c>
      <c r="CR2091" s="78" t="s">
        <v>2038</v>
      </c>
      <c r="CS2091" s="78" t="s">
        <v>2038</v>
      </c>
    </row>
    <row r="2092" spans="1:97">
      <c r="A2092" s="63" t="s">
        <v>3591</v>
      </c>
      <c r="B2092" s="63" t="s">
        <v>810</v>
      </c>
      <c r="C2092" s="63">
        <v>585</v>
      </c>
      <c r="D2092" s="19" t="s">
        <v>3782</v>
      </c>
      <c r="E2092" s="63" t="s">
        <v>1831</v>
      </c>
      <c r="F2092" s="63"/>
      <c r="G2092" s="65" t="s">
        <v>3617</v>
      </c>
      <c r="H2092" s="65">
        <v>5</v>
      </c>
      <c r="I2092" s="65">
        <v>18</v>
      </c>
      <c r="J2092" s="65">
        <v>119</v>
      </c>
      <c r="K2092" s="23">
        <v>41.57396</v>
      </c>
      <c r="L2092" s="23">
        <v>-110.071716</v>
      </c>
      <c r="M2092" s="61" t="s">
        <v>811</v>
      </c>
      <c r="N2092" s="63" t="s">
        <v>812</v>
      </c>
      <c r="O2092" s="63"/>
      <c r="P2092" s="63" t="s">
        <v>5247</v>
      </c>
      <c r="Q2092" s="63"/>
      <c r="R2092" s="63"/>
      <c r="S2092" s="55" t="str">
        <f>IF(U2092&gt;0,V2092-U2092,"")</f>
        <v/>
      </c>
      <c r="T2092" s="63"/>
      <c r="U2092" s="66"/>
      <c r="V2092" s="63"/>
      <c r="W2092" s="66"/>
      <c r="X2092" s="66"/>
      <c r="Y2092" s="63"/>
      <c r="Z2092" s="64"/>
      <c r="AA2092" s="63">
        <v>0</v>
      </c>
      <c r="AB2092" s="63"/>
      <c r="AC2092" s="63">
        <v>1162.9000000000001</v>
      </c>
      <c r="AD2092" s="63">
        <v>145.80000000000001</v>
      </c>
      <c r="AE2092" s="63">
        <v>8267.2000000000007</v>
      </c>
      <c r="AF2092" s="63">
        <v>1431</v>
      </c>
      <c r="AG2092" s="63"/>
      <c r="AH2092" s="63">
        <v>15000</v>
      </c>
      <c r="AI2092" s="63">
        <v>305</v>
      </c>
      <c r="AJ2092" s="63">
        <v>0</v>
      </c>
      <c r="AK2092" s="63">
        <v>0</v>
      </c>
      <c r="AL2092" s="63">
        <v>1840</v>
      </c>
      <c r="AM2092" s="63">
        <v>28152</v>
      </c>
      <c r="AN2092" s="63"/>
      <c r="AO2092" s="63" t="s">
        <v>3476</v>
      </c>
      <c r="AP2092" s="17">
        <f t="shared" si="751"/>
        <v>58.028710000000004</v>
      </c>
      <c r="AQ2092" s="17">
        <f t="shared" si="752"/>
        <v>11.997882000000001</v>
      </c>
      <c r="AR2092" s="17">
        <f t="shared" si="750"/>
        <v>359.6232</v>
      </c>
      <c r="AS2092" s="17">
        <f t="shared" si="769"/>
        <v>36.604979999999998</v>
      </c>
      <c r="AT2092" s="17">
        <f t="shared" si="753"/>
        <v>466.254772</v>
      </c>
      <c r="AU2092" s="5">
        <f t="shared" si="754"/>
        <v>423.15</v>
      </c>
      <c r="AV2092" s="5">
        <f t="shared" si="755"/>
        <v>4.9989499999999998</v>
      </c>
      <c r="AW2092" s="5">
        <f>IF(AJ2092&gt;0,AJ2092*0.03333,0)</f>
        <v>0</v>
      </c>
      <c r="AX2092" s="5">
        <f>IF(AK2092&gt;0,AK2092*0.0588,0)</f>
        <v>0</v>
      </c>
      <c r="AY2092" s="5">
        <f t="shared" si="756"/>
        <v>38.308800000000005</v>
      </c>
      <c r="AZ2092" s="5">
        <f t="shared" si="757"/>
        <v>466.45774999999998</v>
      </c>
      <c r="BA2092" s="7">
        <f t="shared" si="758"/>
        <v>-2.1762118038764062E-4</v>
      </c>
      <c r="BB2092" s="62">
        <f t="shared" si="759"/>
        <v>28151.9</v>
      </c>
      <c r="BC2092" s="28">
        <f t="shared" si="760"/>
        <v>-1.7760759023539188E-6</v>
      </c>
      <c r="BD2092" s="32">
        <f t="shared" si="761"/>
        <v>0.12445708544941177</v>
      </c>
      <c r="BE2092" s="32">
        <f t="shared" si="762"/>
        <v>2.5732459420275917E-2</v>
      </c>
      <c r="BF2092" s="35">
        <f t="shared" si="763"/>
        <v>0.84981045513031228</v>
      </c>
      <c r="BG2092" s="36">
        <f t="shared" si="764"/>
        <v>0.90715611435333643</v>
      </c>
      <c r="BH2092" s="33">
        <f t="shared" si="765"/>
        <v>1.0716833410957369E-2</v>
      </c>
      <c r="BI2092" s="33">
        <f t="shared" si="766"/>
        <v>8.2127052235706252E-2</v>
      </c>
      <c r="BJ2092" s="63">
        <v>0</v>
      </c>
      <c r="BK2092" s="63">
        <v>0</v>
      </c>
      <c r="BL2092" s="63">
        <v>0</v>
      </c>
      <c r="BM2092" s="63">
        <v>0</v>
      </c>
      <c r="BN2092" s="63">
        <v>0</v>
      </c>
      <c r="BO2092" s="63"/>
      <c r="BP2092" s="63">
        <v>0</v>
      </c>
      <c r="BQ2092" s="63">
        <v>0</v>
      </c>
      <c r="BR2092" s="63">
        <v>0</v>
      </c>
      <c r="BS2092" s="63">
        <v>0</v>
      </c>
      <c r="BT2092" s="63">
        <v>0</v>
      </c>
      <c r="BU2092" s="63">
        <v>0</v>
      </c>
      <c r="BV2092" s="63">
        <v>0</v>
      </c>
      <c r="BW2092" s="63">
        <v>0</v>
      </c>
      <c r="BX2092" s="63"/>
      <c r="BY2092" s="63"/>
      <c r="BZ2092" s="63"/>
      <c r="CA2092" s="63"/>
      <c r="CB2092" s="63"/>
      <c r="CC2092" s="63"/>
      <c r="CD2092" s="63"/>
      <c r="CE2092" s="63"/>
      <c r="CF2092" s="63"/>
      <c r="CG2092" s="63"/>
      <c r="CH2092" s="63"/>
      <c r="CI2092" s="63"/>
      <c r="CJ2092" s="63"/>
      <c r="CK2092" s="63"/>
      <c r="CL2092" s="63"/>
      <c r="CM2092" s="63"/>
      <c r="CN2092" s="63"/>
      <c r="CO2092" s="63"/>
      <c r="CP2092" s="66"/>
      <c r="CQ2092" s="63"/>
      <c r="CR2092" s="78" t="s">
        <v>2038</v>
      </c>
      <c r="CS2092" s="78" t="s">
        <v>2038</v>
      </c>
    </row>
    <row r="2093" spans="1:97">
      <c r="A2093" s="16" t="s">
        <v>3590</v>
      </c>
      <c r="B2093" s="16" t="s">
        <v>5330</v>
      </c>
      <c r="C2093" s="19">
        <v>49017942</v>
      </c>
      <c r="D2093" s="19" t="s">
        <v>3782</v>
      </c>
      <c r="E2093" s="19" t="s">
        <v>3783</v>
      </c>
      <c r="G2093" s="47"/>
      <c r="H2093" s="47" t="s">
        <v>1808</v>
      </c>
      <c r="I2093" s="47" t="s">
        <v>5442</v>
      </c>
      <c r="J2093" s="47" t="s">
        <v>5466</v>
      </c>
      <c r="K2093" s="23">
        <v>41.643889999999999</v>
      </c>
      <c r="L2093" s="23">
        <v>-110.48347</v>
      </c>
      <c r="M2093" s="61" t="s">
        <v>5043</v>
      </c>
      <c r="N2093" s="19" t="s">
        <v>2524</v>
      </c>
      <c r="P2093" s="4" t="s">
        <v>5247</v>
      </c>
      <c r="S2093" s="46">
        <f>V2093-U2093</f>
        <v>100</v>
      </c>
      <c r="U2093" s="55">
        <v>2600</v>
      </c>
      <c r="V2093" s="55">
        <v>2700</v>
      </c>
      <c r="W2093" s="55">
        <v>3210</v>
      </c>
      <c r="X2093" s="55"/>
      <c r="Y2093" s="51" t="s">
        <v>3852</v>
      </c>
      <c r="Z2093" s="40">
        <v>16212</v>
      </c>
      <c r="AB2093" s="19" t="s">
        <v>3789</v>
      </c>
      <c r="AC2093" s="19">
        <v>1086</v>
      </c>
      <c r="AD2093" s="19">
        <v>328</v>
      </c>
      <c r="AE2093" s="19">
        <v>6410</v>
      </c>
      <c r="AF2093" s="19">
        <v>-3</v>
      </c>
      <c r="AG2093" s="19">
        <v>-3</v>
      </c>
      <c r="AH2093" s="19">
        <v>9500</v>
      </c>
      <c r="AI2093" s="19">
        <v>260</v>
      </c>
      <c r="AJ2093" s="19"/>
      <c r="AK2093" s="19"/>
      <c r="AL2093" s="19">
        <v>4220</v>
      </c>
      <c r="AM2093" s="19">
        <v>21804</v>
      </c>
      <c r="AP2093" s="17">
        <f t="shared" si="751"/>
        <v>54.191400000000002</v>
      </c>
      <c r="AQ2093" s="17">
        <f t="shared" si="752"/>
        <v>26.991120000000002</v>
      </c>
      <c r="AR2093" s="17">
        <f t="shared" si="750"/>
        <v>278.83499999999998</v>
      </c>
      <c r="AS2093" s="17">
        <f t="shared" si="769"/>
        <v>0</v>
      </c>
      <c r="AT2093" s="17">
        <f t="shared" si="753"/>
        <v>360.01751999999999</v>
      </c>
      <c r="AU2093" s="5">
        <f t="shared" si="754"/>
        <v>267.995</v>
      </c>
      <c r="AV2093" s="5">
        <f t="shared" si="755"/>
        <v>4.2613999999999992</v>
      </c>
      <c r="AW2093" s="5"/>
      <c r="AX2093" s="5"/>
      <c r="AY2093" s="5">
        <f t="shared" si="756"/>
        <v>87.860400000000013</v>
      </c>
      <c r="AZ2093" s="5">
        <f t="shared" si="757"/>
        <v>360.11680000000001</v>
      </c>
      <c r="BA2093" s="7">
        <f t="shared" si="758"/>
        <v>-1.3786316974869574E-4</v>
      </c>
      <c r="BB2093" s="62">
        <f t="shared" si="759"/>
        <v>21798</v>
      </c>
      <c r="BC2093" s="6">
        <f t="shared" si="760"/>
        <v>-1.3760836658868861E-4</v>
      </c>
      <c r="BD2093" s="32">
        <f t="shared" si="761"/>
        <v>0.15052434114873078</v>
      </c>
      <c r="BE2093" s="32">
        <f t="shared" si="762"/>
        <v>7.497168471134405E-2</v>
      </c>
      <c r="BF2093" s="35">
        <f t="shared" si="763"/>
        <v>0.77450397413992511</v>
      </c>
      <c r="BG2093" s="37">
        <f t="shared" si="764"/>
        <v>0.74418910753400003</v>
      </c>
      <c r="BH2093" s="33">
        <f t="shared" si="765"/>
        <v>1.1833382946866125E-2</v>
      </c>
      <c r="BI2093" s="33">
        <f t="shared" si="766"/>
        <v>0.24397750951913383</v>
      </c>
      <c r="CM2093" s="51" t="s">
        <v>5044</v>
      </c>
      <c r="CR2093" s="78" t="s">
        <v>2038</v>
      </c>
      <c r="CS2093" s="78" t="s">
        <v>2038</v>
      </c>
    </row>
    <row r="2094" spans="1:97">
      <c r="A2094" s="16" t="s">
        <v>3590</v>
      </c>
      <c r="B2094" s="16" t="s">
        <v>5335</v>
      </c>
      <c r="C2094" s="19">
        <v>49003389</v>
      </c>
      <c r="D2094" s="19" t="s">
        <v>3782</v>
      </c>
      <c r="E2094" s="19" t="s">
        <v>3804</v>
      </c>
      <c r="F2094" s="19" t="s">
        <v>3810</v>
      </c>
      <c r="G2094" s="47"/>
      <c r="H2094" s="47" t="s">
        <v>7079</v>
      </c>
      <c r="I2094" s="47" t="s">
        <v>5449</v>
      </c>
      <c r="J2094" s="47" t="s">
        <v>5468</v>
      </c>
      <c r="K2094" s="23">
        <v>42.330100000000002</v>
      </c>
      <c r="L2094" s="23">
        <v>-110.23963999999999</v>
      </c>
      <c r="M2094" s="61" t="s">
        <v>1803</v>
      </c>
      <c r="N2094" s="19" t="s">
        <v>2524</v>
      </c>
      <c r="P2094" s="19" t="s">
        <v>5247</v>
      </c>
      <c r="Q2094" s="55">
        <v>11</v>
      </c>
      <c r="R2094" s="55"/>
      <c r="S2094" s="55">
        <v>50</v>
      </c>
      <c r="T2094" s="19"/>
      <c r="U2094" s="55">
        <v>10128</v>
      </c>
      <c r="V2094" s="55">
        <v>10178</v>
      </c>
      <c r="W2094" s="55"/>
      <c r="X2094" s="55"/>
      <c r="Y2094" s="51" t="s">
        <v>3798</v>
      </c>
      <c r="Z2094" s="40">
        <v>20900</v>
      </c>
      <c r="AA2094" s="52">
        <v>6.8000001907348633</v>
      </c>
      <c r="AB2094" s="19" t="s">
        <v>3837</v>
      </c>
      <c r="AC2094" s="19">
        <v>2288</v>
      </c>
      <c r="AD2094" s="19">
        <v>320</v>
      </c>
      <c r="AE2094" s="19">
        <v>35532</v>
      </c>
      <c r="AF2094" s="19">
        <v>-3</v>
      </c>
      <c r="AG2094" s="19">
        <v>-3</v>
      </c>
      <c r="AH2094" s="19">
        <v>59000</v>
      </c>
      <c r="AI2094" s="19">
        <v>365</v>
      </c>
      <c r="AJ2094" s="19"/>
      <c r="AK2094" s="19"/>
      <c r="AL2094" s="19">
        <v>785</v>
      </c>
      <c r="AM2094" s="19">
        <v>98105</v>
      </c>
      <c r="AP2094" s="17">
        <f t="shared" si="751"/>
        <v>114.1712</v>
      </c>
      <c r="AQ2094" s="17">
        <f t="shared" si="752"/>
        <v>26.332799999999999</v>
      </c>
      <c r="AR2094" s="17">
        <f t="shared" si="750"/>
        <v>1545.6419999999998</v>
      </c>
      <c r="AS2094" s="17">
        <f t="shared" si="769"/>
        <v>0</v>
      </c>
      <c r="AT2094" s="17">
        <f t="shared" si="753"/>
        <v>1686.1459999999997</v>
      </c>
      <c r="AU2094" s="5">
        <f t="shared" si="754"/>
        <v>1664.3899999999999</v>
      </c>
      <c r="AV2094" s="5">
        <f t="shared" si="755"/>
        <v>5.9823499999999994</v>
      </c>
      <c r="AW2094" s="5"/>
      <c r="AX2094" s="5"/>
      <c r="AY2094" s="5">
        <f t="shared" si="756"/>
        <v>16.343700000000002</v>
      </c>
      <c r="AZ2094" s="5">
        <f t="shared" si="757"/>
        <v>1686.7160499999998</v>
      </c>
      <c r="BA2094" s="7">
        <f t="shared" si="758"/>
        <v>-1.6901076639053102E-4</v>
      </c>
      <c r="BB2094" s="62">
        <f t="shared" si="759"/>
        <v>98284</v>
      </c>
      <c r="BC2094" s="6">
        <f t="shared" si="760"/>
        <v>9.1145634429626917E-4</v>
      </c>
      <c r="BD2094" s="32">
        <f t="shared" si="761"/>
        <v>6.7711336977936673E-2</v>
      </c>
      <c r="BE2094" s="32">
        <f t="shared" si="762"/>
        <v>1.5617152963029301E-2</v>
      </c>
      <c r="BF2094" s="35">
        <f t="shared" si="763"/>
        <v>0.91667151005903402</v>
      </c>
      <c r="BG2094" s="36">
        <f t="shared" si="764"/>
        <v>0.98676359900648369</v>
      </c>
      <c r="BH2094" s="33">
        <f t="shared" si="765"/>
        <v>3.5467439821895335E-3</v>
      </c>
      <c r="BI2094" s="33">
        <f t="shared" si="766"/>
        <v>9.6896570113268344E-3</v>
      </c>
      <c r="CM2094" s="51" t="s">
        <v>1805</v>
      </c>
      <c r="CR2094" s="78" t="s">
        <v>2038</v>
      </c>
      <c r="CS2094" s="78" t="s">
        <v>2038</v>
      </c>
    </row>
    <row r="2095" spans="1:97">
      <c r="A2095" s="16" t="s">
        <v>3590</v>
      </c>
      <c r="B2095" s="16" t="s">
        <v>5336</v>
      </c>
      <c r="C2095" s="19">
        <v>49014580</v>
      </c>
      <c r="D2095" s="19" t="s">
        <v>3782</v>
      </c>
      <c r="E2095" s="19" t="s">
        <v>3804</v>
      </c>
      <c r="F2095" s="19" t="s">
        <v>3843</v>
      </c>
      <c r="G2095" s="47"/>
      <c r="H2095" s="47" t="s">
        <v>5216</v>
      </c>
      <c r="I2095" s="47" t="s">
        <v>5449</v>
      </c>
      <c r="J2095" s="47" t="s">
        <v>5468</v>
      </c>
      <c r="K2095" s="23">
        <v>42.290500000000002</v>
      </c>
      <c r="L2095" s="23">
        <v>-110.27379999999999</v>
      </c>
      <c r="N2095" s="19" t="s">
        <v>1606</v>
      </c>
      <c r="P2095" s="19" t="s">
        <v>5247</v>
      </c>
      <c r="Q2095" s="55"/>
      <c r="R2095" s="55"/>
      <c r="S2095" s="55"/>
      <c r="T2095" s="31" t="s">
        <v>2512</v>
      </c>
      <c r="U2095" s="55">
        <v>10800</v>
      </c>
      <c r="Y2095" s="51" t="s">
        <v>3788</v>
      </c>
      <c r="Z2095" s="40">
        <v>25920</v>
      </c>
      <c r="AA2095" s="52">
        <v>6.1999998092651367</v>
      </c>
      <c r="AB2095" s="19" t="s">
        <v>3789</v>
      </c>
      <c r="AC2095" s="19">
        <v>1850</v>
      </c>
      <c r="AD2095" s="19">
        <v>305</v>
      </c>
      <c r="AE2095" s="19">
        <v>31220</v>
      </c>
      <c r="AF2095" s="19">
        <v>2300</v>
      </c>
      <c r="AG2095" s="19">
        <v>-3</v>
      </c>
      <c r="AH2095" s="19">
        <v>53500</v>
      </c>
      <c r="AI2095" s="19">
        <v>464</v>
      </c>
      <c r="AJ2095" s="19"/>
      <c r="AK2095" s="19"/>
      <c r="AL2095" s="19">
        <v>868</v>
      </c>
      <c r="AM2095" s="19">
        <v>90272</v>
      </c>
      <c r="AP2095" s="17">
        <f t="shared" si="751"/>
        <v>92.314999999999998</v>
      </c>
      <c r="AQ2095" s="17">
        <f t="shared" si="752"/>
        <v>25.09845</v>
      </c>
      <c r="AR2095" s="17">
        <f t="shared" si="750"/>
        <v>1358.07</v>
      </c>
      <c r="AS2095" s="17">
        <f t="shared" si="769"/>
        <v>58.833999999999996</v>
      </c>
      <c r="AT2095" s="17">
        <f t="shared" si="753"/>
        <v>1534.31745</v>
      </c>
      <c r="AU2095" s="5">
        <f t="shared" si="754"/>
        <v>1509.2349999999999</v>
      </c>
      <c r="AV2095" s="5">
        <f t="shared" si="755"/>
        <v>7.6049599999999993</v>
      </c>
      <c r="AW2095" s="5"/>
      <c r="AX2095" s="5"/>
      <c r="AY2095" s="5">
        <f t="shared" si="756"/>
        <v>18.071760000000001</v>
      </c>
      <c r="AZ2095" s="5">
        <f t="shared" si="757"/>
        <v>1534.9117199999998</v>
      </c>
      <c r="BA2095" s="7">
        <f t="shared" si="758"/>
        <v>-1.9362190539842422E-4</v>
      </c>
      <c r="BB2095" s="62">
        <f t="shared" si="759"/>
        <v>90504</v>
      </c>
      <c r="BC2095" s="6">
        <f t="shared" si="760"/>
        <v>1.2833561977253617E-3</v>
      </c>
      <c r="BD2095" s="32">
        <f t="shared" si="761"/>
        <v>6.0166818802719083E-2</v>
      </c>
      <c r="BE2095" s="32">
        <f t="shared" si="762"/>
        <v>1.6358055498879975E-2</v>
      </c>
      <c r="BF2095" s="35">
        <f t="shared" si="763"/>
        <v>0.92347512569840096</v>
      </c>
      <c r="BG2095" s="36">
        <f t="shared" si="764"/>
        <v>0.98327153303644077</v>
      </c>
      <c r="BH2095" s="33">
        <f t="shared" si="765"/>
        <v>4.954656284727567E-3</v>
      </c>
      <c r="BI2095" s="33">
        <f t="shared" si="766"/>
        <v>1.1773810678831747E-2</v>
      </c>
      <c r="CM2095" s="51" t="s">
        <v>3788</v>
      </c>
      <c r="CR2095" s="78" t="s">
        <v>2038</v>
      </c>
      <c r="CS2095" s="78" t="s">
        <v>2038</v>
      </c>
    </row>
    <row r="2096" spans="1:97">
      <c r="A2096" s="16" t="s">
        <v>3590</v>
      </c>
      <c r="B2096" s="16" t="s">
        <v>369</v>
      </c>
      <c r="C2096" s="19">
        <v>49124288</v>
      </c>
      <c r="D2096" s="19" t="s">
        <v>3782</v>
      </c>
      <c r="E2096" s="19" t="s">
        <v>3804</v>
      </c>
      <c r="F2096" s="19" t="s">
        <v>3816</v>
      </c>
      <c r="G2096" s="47"/>
      <c r="H2096" s="47" t="s">
        <v>1825</v>
      </c>
      <c r="I2096" s="47" t="s">
        <v>5449</v>
      </c>
      <c r="J2096" s="47" t="s">
        <v>5470</v>
      </c>
      <c r="K2096" s="23">
        <v>42.353209999999997</v>
      </c>
      <c r="L2096" s="23">
        <v>-110.39301</v>
      </c>
      <c r="M2096" s="61" t="s">
        <v>5082</v>
      </c>
      <c r="N2096" s="19" t="s">
        <v>5083</v>
      </c>
      <c r="P2096" s="19" t="s">
        <v>5247</v>
      </c>
      <c r="Q2096" s="55"/>
      <c r="R2096" s="55"/>
      <c r="S2096" s="55">
        <f t="shared" ref="S2096:S2103" si="770">V2096-U2096</f>
        <v>58</v>
      </c>
      <c r="T2096" s="31" t="s">
        <v>2505</v>
      </c>
      <c r="U2096" s="55">
        <v>10994</v>
      </c>
      <c r="V2096" s="55">
        <v>11052</v>
      </c>
      <c r="W2096" s="55"/>
      <c r="X2096" s="55"/>
      <c r="Y2096" s="51" t="s">
        <v>3788</v>
      </c>
      <c r="Z2096" s="40">
        <v>26389</v>
      </c>
      <c r="AA2096" s="52">
        <v>7.3000001907348633</v>
      </c>
      <c r="AB2096" s="19" t="s">
        <v>3789</v>
      </c>
      <c r="AC2096" s="19">
        <v>1862</v>
      </c>
      <c r="AD2096" s="19">
        <v>269</v>
      </c>
      <c r="AE2096" s="19">
        <v>29931</v>
      </c>
      <c r="AF2096" s="19">
        <v>1850</v>
      </c>
      <c r="AG2096" s="19">
        <v>-3</v>
      </c>
      <c r="AH2096" s="19">
        <v>50800</v>
      </c>
      <c r="AI2096" s="19">
        <v>342</v>
      </c>
      <c r="AJ2096" s="19"/>
      <c r="AK2096" s="19"/>
      <c r="AL2096" s="19">
        <v>1259</v>
      </c>
      <c r="AM2096" s="19">
        <v>86139</v>
      </c>
      <c r="AO2096" s="19" t="s">
        <v>5038</v>
      </c>
      <c r="AP2096" s="17">
        <f t="shared" si="751"/>
        <v>92.913799999999995</v>
      </c>
      <c r="AQ2096" s="17">
        <f t="shared" si="752"/>
        <v>22.136009999999999</v>
      </c>
      <c r="AR2096" s="17">
        <f t="shared" ref="AR2096:AR2159" si="771">IF(AE2096&gt;0,AE2096*0.0435,0)</f>
        <v>1301.9984999999999</v>
      </c>
      <c r="AS2096" s="17">
        <f t="shared" si="769"/>
        <v>47.323</v>
      </c>
      <c r="AT2096" s="17">
        <f t="shared" si="753"/>
        <v>1464.37131</v>
      </c>
      <c r="AU2096" s="5">
        <f t="shared" si="754"/>
        <v>1433.068</v>
      </c>
      <c r="AV2096" s="5">
        <f t="shared" si="755"/>
        <v>5.6053799999999994</v>
      </c>
      <c r="AW2096" s="5"/>
      <c r="AX2096" s="5"/>
      <c r="AY2096" s="5">
        <f t="shared" si="756"/>
        <v>26.212380000000003</v>
      </c>
      <c r="AZ2096" s="5">
        <f t="shared" si="757"/>
        <v>1464.8857599999999</v>
      </c>
      <c r="BA2096" s="7">
        <f t="shared" si="758"/>
        <v>-1.7562473613826494E-4</v>
      </c>
      <c r="BB2096" s="62">
        <f t="shared" si="759"/>
        <v>86310</v>
      </c>
      <c r="BC2096" s="6">
        <f t="shared" si="760"/>
        <v>9.9159751578727627E-4</v>
      </c>
      <c r="BD2096" s="32">
        <f t="shared" si="761"/>
        <v>6.3449617843168479E-2</v>
      </c>
      <c r="BE2096" s="32">
        <f t="shared" si="762"/>
        <v>1.5116391484069706E-2</v>
      </c>
      <c r="BF2096" s="35">
        <f t="shared" si="763"/>
        <v>0.92143399067276188</v>
      </c>
      <c r="BG2096" s="36">
        <f t="shared" si="764"/>
        <v>0.97827969875275467</v>
      </c>
      <c r="BH2096" s="33">
        <f t="shared" si="765"/>
        <v>3.8264963405747077E-3</v>
      </c>
      <c r="BI2096" s="33">
        <f t="shared" si="766"/>
        <v>1.7893804906670679E-2</v>
      </c>
      <c r="CM2096" s="51" t="s">
        <v>3788</v>
      </c>
      <c r="CR2096" s="78" t="s">
        <v>2038</v>
      </c>
      <c r="CS2096" s="78" t="s">
        <v>2038</v>
      </c>
    </row>
    <row r="2097" spans="1:97">
      <c r="A2097" s="16" t="s">
        <v>3590</v>
      </c>
      <c r="B2097" s="16" t="s">
        <v>487</v>
      </c>
      <c r="C2097" s="19">
        <v>49003037</v>
      </c>
      <c r="D2097" s="19" t="s">
        <v>3782</v>
      </c>
      <c r="E2097" s="19" t="s">
        <v>3804</v>
      </c>
      <c r="F2097" s="19" t="s">
        <v>3816</v>
      </c>
      <c r="G2097" s="47"/>
      <c r="H2097" s="47" t="s">
        <v>3800</v>
      </c>
      <c r="I2097" s="47" t="s">
        <v>5449</v>
      </c>
      <c r="J2097" s="47" t="s">
        <v>5470</v>
      </c>
      <c r="K2097" s="23">
        <v>42.345770000000002</v>
      </c>
      <c r="L2097" s="23">
        <v>-110.38706000000001</v>
      </c>
      <c r="M2097" s="61" t="s">
        <v>7119</v>
      </c>
      <c r="N2097" s="19" t="s">
        <v>7110</v>
      </c>
      <c r="P2097" s="19" t="s">
        <v>5247</v>
      </c>
      <c r="Q2097" s="55"/>
      <c r="R2097" s="55"/>
      <c r="S2097" s="55">
        <f t="shared" si="770"/>
        <v>104</v>
      </c>
      <c r="T2097" s="19"/>
      <c r="U2097" s="55">
        <v>11033</v>
      </c>
      <c r="V2097" s="55">
        <v>11137</v>
      </c>
      <c r="W2097" s="55"/>
      <c r="X2097" s="55"/>
      <c r="Y2097" s="51" t="s">
        <v>3788</v>
      </c>
      <c r="Z2097" s="40">
        <v>25701</v>
      </c>
      <c r="AA2097" s="52">
        <v>6.4000000953674316</v>
      </c>
      <c r="AB2097" s="19" t="s">
        <v>3789</v>
      </c>
      <c r="AC2097" s="19">
        <v>2650</v>
      </c>
      <c r="AD2097" s="19">
        <v>31</v>
      </c>
      <c r="AE2097" s="19">
        <v>28963</v>
      </c>
      <c r="AF2097" s="19">
        <v>2400</v>
      </c>
      <c r="AG2097" s="19">
        <v>-3</v>
      </c>
      <c r="AH2097" s="19">
        <v>50500</v>
      </c>
      <c r="AI2097" s="19">
        <v>415</v>
      </c>
      <c r="AJ2097" s="19"/>
      <c r="AK2097" s="19"/>
      <c r="AL2097" s="19">
        <v>1213</v>
      </c>
      <c r="AM2097" s="19">
        <v>85962</v>
      </c>
      <c r="AP2097" s="17">
        <f t="shared" si="751"/>
        <v>132.23500000000001</v>
      </c>
      <c r="AQ2097" s="17">
        <f t="shared" si="752"/>
        <v>2.5509900000000001</v>
      </c>
      <c r="AR2097" s="17">
        <f t="shared" si="771"/>
        <v>1259.8905</v>
      </c>
      <c r="AS2097" s="17">
        <f t="shared" si="769"/>
        <v>61.391999999999996</v>
      </c>
      <c r="AT2097" s="17">
        <f t="shared" si="753"/>
        <v>1456.0684900000001</v>
      </c>
      <c r="AU2097" s="5">
        <f t="shared" si="754"/>
        <v>1424.605</v>
      </c>
      <c r="AV2097" s="5">
        <f t="shared" si="755"/>
        <v>6.8018499999999991</v>
      </c>
      <c r="AW2097" s="5"/>
      <c r="AX2097" s="5"/>
      <c r="AY2097" s="5">
        <f t="shared" si="756"/>
        <v>25.254660000000001</v>
      </c>
      <c r="AZ2097" s="5">
        <f t="shared" si="757"/>
        <v>1456.6615100000001</v>
      </c>
      <c r="BA2097" s="7">
        <f t="shared" si="758"/>
        <v>-2.0359593920480924E-4</v>
      </c>
      <c r="BB2097" s="62">
        <f t="shared" si="759"/>
        <v>86169</v>
      </c>
      <c r="BC2097" s="6">
        <f t="shared" si="760"/>
        <v>1.2025724593478222E-3</v>
      </c>
      <c r="BD2097" s="32">
        <f t="shared" si="761"/>
        <v>9.0816469766473687E-2</v>
      </c>
      <c r="BE2097" s="32">
        <f t="shared" si="762"/>
        <v>1.7519711589940388E-3</v>
      </c>
      <c r="BF2097" s="35">
        <f t="shared" si="763"/>
        <v>0.90743155907453221</v>
      </c>
      <c r="BG2097" s="36">
        <f t="shared" si="764"/>
        <v>0.97799316465772468</v>
      </c>
      <c r="BH2097" s="33">
        <f t="shared" si="765"/>
        <v>4.6694787727314894E-3</v>
      </c>
      <c r="BI2097" s="33">
        <f t="shared" si="766"/>
        <v>1.7337356569543737E-2</v>
      </c>
      <c r="CM2097" s="51" t="s">
        <v>3788</v>
      </c>
      <c r="CR2097" s="78" t="s">
        <v>2038</v>
      </c>
      <c r="CS2097" s="78" t="s">
        <v>2038</v>
      </c>
    </row>
    <row r="2098" spans="1:97">
      <c r="A2098" s="16" t="s">
        <v>3590</v>
      </c>
      <c r="B2098" s="16" t="s">
        <v>5338</v>
      </c>
      <c r="C2098" s="19">
        <v>49124240</v>
      </c>
      <c r="D2098" s="19" t="s">
        <v>3782</v>
      </c>
      <c r="E2098" s="19" t="s">
        <v>3804</v>
      </c>
      <c r="F2098" s="19" t="s">
        <v>3816</v>
      </c>
      <c r="G2098" s="47"/>
      <c r="H2098" s="47" t="s">
        <v>3859</v>
      </c>
      <c r="I2098" s="47" t="s">
        <v>5449</v>
      </c>
      <c r="J2098" s="47" t="s">
        <v>5470</v>
      </c>
      <c r="K2098" s="23">
        <v>42.339790000000001</v>
      </c>
      <c r="L2098" s="23">
        <v>-110.37522</v>
      </c>
      <c r="M2098" s="61" t="s">
        <v>5078</v>
      </c>
      <c r="N2098" s="19" t="s">
        <v>4438</v>
      </c>
      <c r="P2098" s="19" t="s">
        <v>5247</v>
      </c>
      <c r="Q2098" s="55"/>
      <c r="R2098" s="55"/>
      <c r="S2098" s="55">
        <f t="shared" si="770"/>
        <v>6</v>
      </c>
      <c r="T2098" s="31" t="s">
        <v>2512</v>
      </c>
      <c r="U2098" s="55">
        <v>10974</v>
      </c>
      <c r="V2098" s="55">
        <v>10980</v>
      </c>
      <c r="W2098" s="55"/>
      <c r="X2098" s="55"/>
      <c r="Y2098" s="51" t="s">
        <v>3852</v>
      </c>
      <c r="Z2098" s="40">
        <v>27718</v>
      </c>
      <c r="AA2098" s="52">
        <v>7.3000001907348633</v>
      </c>
      <c r="AB2098" s="19" t="s">
        <v>3789</v>
      </c>
      <c r="AC2098" s="19">
        <v>2167</v>
      </c>
      <c r="AD2098" s="19">
        <v>172</v>
      </c>
      <c r="AE2098" s="19">
        <v>32436</v>
      </c>
      <c r="AF2098" s="19">
        <v>1800</v>
      </c>
      <c r="AG2098" s="19">
        <v>-3</v>
      </c>
      <c r="AH2098" s="19">
        <v>55000</v>
      </c>
      <c r="AI2098" s="19">
        <v>268</v>
      </c>
      <c r="AJ2098" s="19"/>
      <c r="AK2098" s="19"/>
      <c r="AL2098" s="19">
        <v>1150</v>
      </c>
      <c r="AM2098" s="19">
        <v>92857</v>
      </c>
      <c r="AO2098" s="19" t="s">
        <v>5038</v>
      </c>
      <c r="AP2098" s="17">
        <f t="shared" si="751"/>
        <v>108.13330000000001</v>
      </c>
      <c r="AQ2098" s="17">
        <f t="shared" si="752"/>
        <v>14.153880000000001</v>
      </c>
      <c r="AR2098" s="17">
        <f t="shared" si="771"/>
        <v>1410.9659999999999</v>
      </c>
      <c r="AS2098" s="17">
        <f t="shared" si="769"/>
        <v>46.043999999999997</v>
      </c>
      <c r="AT2098" s="17">
        <f t="shared" si="753"/>
        <v>1579.29718</v>
      </c>
      <c r="AU2098" s="5">
        <f t="shared" si="754"/>
        <v>1551.55</v>
      </c>
      <c r="AV2098" s="5">
        <f t="shared" si="755"/>
        <v>4.3925199999999993</v>
      </c>
      <c r="AW2098" s="5"/>
      <c r="AX2098" s="5"/>
      <c r="AY2098" s="5">
        <f t="shared" si="756"/>
        <v>23.943000000000001</v>
      </c>
      <c r="AZ2098" s="5">
        <f t="shared" si="757"/>
        <v>1579.88552</v>
      </c>
      <c r="BA2098" s="7">
        <f t="shared" si="758"/>
        <v>-1.8623171113212809E-4</v>
      </c>
      <c r="BB2098" s="62">
        <f t="shared" si="759"/>
        <v>92990</v>
      </c>
      <c r="BC2098" s="6">
        <f t="shared" si="760"/>
        <v>7.1564243705844049E-4</v>
      </c>
      <c r="BD2098" s="32">
        <f t="shared" si="761"/>
        <v>6.8469254152660489E-2</v>
      </c>
      <c r="BE2098" s="32">
        <f t="shared" si="762"/>
        <v>8.962138462122753E-3</v>
      </c>
      <c r="BF2098" s="35">
        <f t="shared" si="763"/>
        <v>0.92256860738521673</v>
      </c>
      <c r="BG2098" s="36">
        <f t="shared" si="764"/>
        <v>0.98206482707683773</v>
      </c>
      <c r="BH2098" s="33">
        <f t="shared" si="765"/>
        <v>2.7802773963014732E-3</v>
      </c>
      <c r="BI2098" s="33">
        <f t="shared" si="766"/>
        <v>1.5154895526860706E-2</v>
      </c>
      <c r="CM2098" s="51" t="s">
        <v>3852</v>
      </c>
      <c r="CR2098" s="78" t="s">
        <v>2038</v>
      </c>
      <c r="CS2098" s="78" t="s">
        <v>2038</v>
      </c>
    </row>
    <row r="2099" spans="1:97">
      <c r="A2099" s="16" t="s">
        <v>3590</v>
      </c>
      <c r="B2099" s="16" t="s">
        <v>5339</v>
      </c>
      <c r="C2099" s="19">
        <v>49007011</v>
      </c>
      <c r="D2099" s="19" t="s">
        <v>3782</v>
      </c>
      <c r="E2099" s="19" t="s">
        <v>3804</v>
      </c>
      <c r="F2099" s="19" t="s">
        <v>3805</v>
      </c>
      <c r="G2099" s="47"/>
      <c r="H2099" s="47" t="s">
        <v>3844</v>
      </c>
      <c r="I2099" s="47" t="s">
        <v>5450</v>
      </c>
      <c r="J2099" s="47" t="s">
        <v>5468</v>
      </c>
      <c r="K2099" s="23">
        <v>42.42839</v>
      </c>
      <c r="L2099" s="23">
        <v>-110.34531</v>
      </c>
      <c r="M2099" s="61" t="s">
        <v>4941</v>
      </c>
      <c r="N2099" s="19" t="s">
        <v>4942</v>
      </c>
      <c r="P2099" s="19" t="s">
        <v>5247</v>
      </c>
      <c r="Q2099" s="55"/>
      <c r="R2099" s="55"/>
      <c r="S2099" s="55">
        <f t="shared" si="770"/>
        <v>38</v>
      </c>
      <c r="T2099" s="19"/>
      <c r="U2099" s="55">
        <v>9770</v>
      </c>
      <c r="V2099" s="55">
        <v>9808</v>
      </c>
      <c r="W2099" s="55"/>
      <c r="X2099" s="55"/>
      <c r="Y2099" s="51" t="s">
        <v>3798</v>
      </c>
      <c r="Z2099" s="40">
        <v>18726</v>
      </c>
      <c r="AA2099" s="52">
        <v>6.8000001907348633</v>
      </c>
      <c r="AB2099" s="19" t="s">
        <v>3837</v>
      </c>
      <c r="AC2099" s="19">
        <v>2573</v>
      </c>
      <c r="AD2099" s="19">
        <v>214</v>
      </c>
      <c r="AE2099" s="19">
        <v>35489</v>
      </c>
      <c r="AF2099" s="19">
        <v>-3</v>
      </c>
      <c r="AG2099" s="19">
        <v>-3</v>
      </c>
      <c r="AH2099" s="19">
        <v>59000</v>
      </c>
      <c r="AI2099" s="19">
        <v>390</v>
      </c>
      <c r="AJ2099" s="19"/>
      <c r="AK2099" s="19"/>
      <c r="AL2099" s="19">
        <v>1000</v>
      </c>
      <c r="AM2099" s="19">
        <v>98497</v>
      </c>
      <c r="AP2099" s="17">
        <f t="shared" si="751"/>
        <v>128.39269999999999</v>
      </c>
      <c r="AQ2099" s="17">
        <f t="shared" si="752"/>
        <v>17.610060000000001</v>
      </c>
      <c r="AR2099" s="17">
        <f t="shared" si="771"/>
        <v>1543.7714999999998</v>
      </c>
      <c r="AS2099" s="17">
        <f t="shared" si="769"/>
        <v>0</v>
      </c>
      <c r="AT2099" s="17">
        <f t="shared" si="753"/>
        <v>1689.7742599999999</v>
      </c>
      <c r="AU2099" s="5">
        <f t="shared" si="754"/>
        <v>1664.3899999999999</v>
      </c>
      <c r="AV2099" s="5">
        <f t="shared" si="755"/>
        <v>6.3920999999999992</v>
      </c>
      <c r="AW2099" s="5"/>
      <c r="AX2099" s="5"/>
      <c r="AY2099" s="5">
        <f t="shared" si="756"/>
        <v>20.82</v>
      </c>
      <c r="AZ2099" s="5">
        <f t="shared" si="757"/>
        <v>1691.6020999999998</v>
      </c>
      <c r="BA2099" s="7">
        <f t="shared" si="758"/>
        <v>-5.4056094483369602E-4</v>
      </c>
      <c r="BB2099" s="62">
        <f t="shared" si="759"/>
        <v>98660</v>
      </c>
      <c r="BC2099" s="6">
        <f t="shared" si="760"/>
        <v>8.2675228371298002E-4</v>
      </c>
      <c r="BD2099" s="32">
        <f t="shared" si="761"/>
        <v>7.5982161072805074E-2</v>
      </c>
      <c r="BE2099" s="32">
        <f t="shared" si="762"/>
        <v>1.0421545893355011E-2</v>
      </c>
      <c r="BF2099" s="35">
        <f t="shared" si="763"/>
        <v>0.91359629303383982</v>
      </c>
      <c r="BG2099" s="36">
        <f t="shared" si="764"/>
        <v>0.98391341557213718</v>
      </c>
      <c r="BH2099" s="33">
        <f t="shared" si="765"/>
        <v>3.7787255052473628E-3</v>
      </c>
      <c r="BI2099" s="33">
        <f t="shared" si="766"/>
        <v>1.2307858922615432E-2</v>
      </c>
      <c r="CM2099" s="51" t="s">
        <v>3798</v>
      </c>
      <c r="CR2099" s="78" t="s">
        <v>2038</v>
      </c>
      <c r="CS2099" s="78" t="s">
        <v>2038</v>
      </c>
    </row>
    <row r="2100" spans="1:97">
      <c r="A2100" s="16" t="s">
        <v>3590</v>
      </c>
      <c r="B2100" s="16" t="s">
        <v>321</v>
      </c>
      <c r="C2100" s="19">
        <v>49002004</v>
      </c>
      <c r="D2100" s="19" t="s">
        <v>3782</v>
      </c>
      <c r="E2100" s="19" t="s">
        <v>3804</v>
      </c>
      <c r="F2100" s="19" t="s">
        <v>3805</v>
      </c>
      <c r="G2100" s="47"/>
      <c r="H2100" s="47" t="s">
        <v>3785</v>
      </c>
      <c r="I2100" s="47" t="s">
        <v>5450</v>
      </c>
      <c r="J2100" s="47" t="s">
        <v>5470</v>
      </c>
      <c r="K2100" s="23">
        <v>42.437399999999997</v>
      </c>
      <c r="L2100" s="23">
        <v>-110.34886</v>
      </c>
      <c r="M2100" s="61" t="s">
        <v>5246</v>
      </c>
      <c r="N2100" s="19" t="s">
        <v>3884</v>
      </c>
      <c r="P2100" s="19" t="s">
        <v>5247</v>
      </c>
      <c r="Q2100" s="55"/>
      <c r="R2100" s="55"/>
      <c r="S2100" s="55">
        <f t="shared" si="770"/>
        <v>34</v>
      </c>
      <c r="T2100" s="19"/>
      <c r="U2100" s="55">
        <v>9796</v>
      </c>
      <c r="V2100" s="55">
        <v>9830</v>
      </c>
      <c r="W2100" s="55"/>
      <c r="X2100" s="55"/>
      <c r="Y2100" s="51" t="s">
        <v>3852</v>
      </c>
      <c r="Z2100" s="40">
        <v>25848</v>
      </c>
      <c r="AA2100" s="52">
        <v>6.6999998092651367</v>
      </c>
      <c r="AB2100" s="19" t="s">
        <v>3789</v>
      </c>
      <c r="AC2100" s="19">
        <v>3500</v>
      </c>
      <c r="AD2100" s="19">
        <v>2135</v>
      </c>
      <c r="AE2100" s="19">
        <v>31577</v>
      </c>
      <c r="AF2100" s="19">
        <v>2200</v>
      </c>
      <c r="AG2100" s="19">
        <v>-3</v>
      </c>
      <c r="AH2100" s="19">
        <v>62000</v>
      </c>
      <c r="AI2100" s="19">
        <v>586</v>
      </c>
      <c r="AJ2100" s="19"/>
      <c r="AK2100" s="19"/>
      <c r="AL2100" s="19">
        <v>1060</v>
      </c>
      <c r="AM2100" s="19">
        <v>102761</v>
      </c>
      <c r="AP2100" s="17">
        <f t="shared" si="751"/>
        <v>174.65</v>
      </c>
      <c r="AQ2100" s="17">
        <f t="shared" si="752"/>
        <v>175.68915000000001</v>
      </c>
      <c r="AR2100" s="17">
        <f t="shared" si="771"/>
        <v>1373.5994999999998</v>
      </c>
      <c r="AS2100" s="17">
        <f t="shared" si="769"/>
        <v>56.275999999999996</v>
      </c>
      <c r="AT2100" s="17">
        <f t="shared" si="753"/>
        <v>1780.2146499999999</v>
      </c>
      <c r="AU2100" s="5">
        <f t="shared" si="754"/>
        <v>1749.02</v>
      </c>
      <c r="AV2100" s="5">
        <f t="shared" si="755"/>
        <v>9.6045399999999983</v>
      </c>
      <c r="AW2100" s="5"/>
      <c r="AX2100" s="5"/>
      <c r="AY2100" s="5">
        <f t="shared" si="756"/>
        <v>22.069200000000002</v>
      </c>
      <c r="AZ2100" s="5">
        <f t="shared" si="757"/>
        <v>1780.6937399999999</v>
      </c>
      <c r="BA2100" s="7">
        <f t="shared" si="758"/>
        <v>-1.3454151231339091E-4</v>
      </c>
      <c r="BB2100" s="62">
        <f t="shared" si="759"/>
        <v>103055</v>
      </c>
      <c r="BC2100" s="6">
        <f t="shared" si="760"/>
        <v>1.4284603723714385E-3</v>
      </c>
      <c r="BD2100" s="32">
        <f t="shared" si="761"/>
        <v>9.8106146918856121E-2</v>
      </c>
      <c r="BE2100" s="32">
        <f t="shared" si="762"/>
        <v>9.8689868662748065E-2</v>
      </c>
      <c r="BF2100" s="35">
        <f t="shared" si="763"/>
        <v>0.8032039844183958</v>
      </c>
      <c r="BG2100" s="36">
        <f t="shared" si="764"/>
        <v>0.98221269649659126</v>
      </c>
      <c r="BH2100" s="33">
        <f t="shared" si="765"/>
        <v>5.3937068369769182E-3</v>
      </c>
      <c r="BI2100" s="33">
        <f t="shared" si="766"/>
        <v>1.2393596666431816E-2</v>
      </c>
      <c r="CM2100" s="51" t="s">
        <v>5248</v>
      </c>
      <c r="CR2100" s="78" t="s">
        <v>2038</v>
      </c>
      <c r="CS2100" s="78" t="s">
        <v>2038</v>
      </c>
    </row>
    <row r="2101" spans="1:97">
      <c r="A2101" s="16" t="s">
        <v>3590</v>
      </c>
      <c r="B2101" s="16" t="s">
        <v>5341</v>
      </c>
      <c r="C2101" s="19">
        <v>49003405</v>
      </c>
      <c r="D2101" s="19" t="s">
        <v>3782</v>
      </c>
      <c r="E2101" s="19" t="s">
        <v>3804</v>
      </c>
      <c r="F2101" s="19" t="s">
        <v>3805</v>
      </c>
      <c r="G2101" s="47"/>
      <c r="H2101" s="47" t="s">
        <v>1808</v>
      </c>
      <c r="I2101" s="47" t="s">
        <v>5450</v>
      </c>
      <c r="J2101" s="47" t="s">
        <v>5470</v>
      </c>
      <c r="K2101" s="23">
        <v>42.433660000000003</v>
      </c>
      <c r="L2101" s="23">
        <v>-110.34976</v>
      </c>
      <c r="M2101" s="61" t="s">
        <v>1809</v>
      </c>
      <c r="N2101" s="19" t="s">
        <v>1811</v>
      </c>
      <c r="P2101" s="19" t="s">
        <v>5247</v>
      </c>
      <c r="Q2101" s="55">
        <v>1896</v>
      </c>
      <c r="R2101" s="55"/>
      <c r="S2101" s="55">
        <f t="shared" si="770"/>
        <v>20</v>
      </c>
      <c r="T2101" s="31" t="s">
        <v>2505</v>
      </c>
      <c r="U2101" s="55">
        <v>9993</v>
      </c>
      <c r="V2101" s="55">
        <v>10013</v>
      </c>
      <c r="W2101" s="55"/>
      <c r="X2101" s="55"/>
      <c r="Y2101" s="51" t="s">
        <v>3798</v>
      </c>
      <c r="Z2101" s="40">
        <v>19350</v>
      </c>
      <c r="AA2101" s="52">
        <v>7.1999998092651367</v>
      </c>
      <c r="AB2101" s="19" t="s">
        <v>3837</v>
      </c>
      <c r="AC2101" s="19">
        <v>390</v>
      </c>
      <c r="AD2101" s="19">
        <v>126</v>
      </c>
      <c r="AE2101" s="19">
        <v>32767</v>
      </c>
      <c r="AF2101" s="19">
        <v>-3</v>
      </c>
      <c r="AG2101" s="19">
        <v>-3</v>
      </c>
      <c r="AH2101" s="19">
        <v>50000</v>
      </c>
      <c r="AI2101" s="19">
        <v>635</v>
      </c>
      <c r="AJ2101" s="19"/>
      <c r="AK2101" s="19"/>
      <c r="AL2101" s="19">
        <v>1671</v>
      </c>
      <c r="AM2101" s="19">
        <v>85259</v>
      </c>
      <c r="AP2101" s="17">
        <f t="shared" si="751"/>
        <v>19.460999999999999</v>
      </c>
      <c r="AQ2101" s="17">
        <f t="shared" si="752"/>
        <v>10.368539999999999</v>
      </c>
      <c r="AR2101" s="17">
        <f t="shared" si="771"/>
        <v>1425.3644999999999</v>
      </c>
      <c r="AS2101" s="17">
        <f t="shared" si="769"/>
        <v>0</v>
      </c>
      <c r="AT2101" s="17">
        <f t="shared" si="753"/>
        <v>1455.1940399999999</v>
      </c>
      <c r="AU2101" s="5">
        <f t="shared" si="754"/>
        <v>1410.5</v>
      </c>
      <c r="AV2101" s="5">
        <f t="shared" si="755"/>
        <v>10.407649999999999</v>
      </c>
      <c r="AW2101" s="5"/>
      <c r="AX2101" s="5"/>
      <c r="AY2101" s="5">
        <f t="shared" si="756"/>
        <v>34.790220000000005</v>
      </c>
      <c r="AZ2101" s="5">
        <f t="shared" si="757"/>
        <v>1455.6978700000002</v>
      </c>
      <c r="BA2101" s="7">
        <f t="shared" si="758"/>
        <v>-1.7308440697144764E-4</v>
      </c>
      <c r="BB2101" s="62">
        <f t="shared" si="759"/>
        <v>85583</v>
      </c>
      <c r="BC2101" s="6">
        <f t="shared" si="760"/>
        <v>1.896489153720982E-3</v>
      </c>
      <c r="BD2101" s="32">
        <f t="shared" si="761"/>
        <v>1.3373474234405193E-2</v>
      </c>
      <c r="BE2101" s="32">
        <f t="shared" si="762"/>
        <v>7.1251941081341983E-3</v>
      </c>
      <c r="BF2101" s="35">
        <f t="shared" si="763"/>
        <v>0.97950133165746067</v>
      </c>
      <c r="BG2101" s="36">
        <f t="shared" si="764"/>
        <v>0.96895106400066366</v>
      </c>
      <c r="BH2101" s="33">
        <f t="shared" si="765"/>
        <v>7.1495948537727795E-3</v>
      </c>
      <c r="BI2101" s="33">
        <f t="shared" si="766"/>
        <v>2.3899341145563399E-2</v>
      </c>
      <c r="CM2101" s="51" t="s">
        <v>3798</v>
      </c>
      <c r="CR2101" s="78" t="s">
        <v>2038</v>
      </c>
      <c r="CS2101" s="78" t="s">
        <v>2038</v>
      </c>
    </row>
    <row r="2102" spans="1:97">
      <c r="A2102" s="16" t="s">
        <v>3590</v>
      </c>
      <c r="B2102" s="16" t="s">
        <v>5342</v>
      </c>
      <c r="C2102" s="19">
        <v>49007416</v>
      </c>
      <c r="D2102" s="19" t="s">
        <v>3782</v>
      </c>
      <c r="E2102" s="19" t="s">
        <v>3804</v>
      </c>
      <c r="F2102" s="19" t="s">
        <v>3805</v>
      </c>
      <c r="G2102" s="47"/>
      <c r="H2102" s="47" t="s">
        <v>3844</v>
      </c>
      <c r="I2102" s="47" t="s">
        <v>5450</v>
      </c>
      <c r="J2102" s="47" t="s">
        <v>5470</v>
      </c>
      <c r="K2102" s="23">
        <v>42.424759999999999</v>
      </c>
      <c r="L2102" s="23">
        <v>-110.3428</v>
      </c>
      <c r="M2102" s="61" t="s">
        <v>4945</v>
      </c>
      <c r="N2102" s="19" t="s">
        <v>4946</v>
      </c>
      <c r="P2102" s="19" t="s">
        <v>5247</v>
      </c>
      <c r="Q2102" s="55"/>
      <c r="R2102" s="55"/>
      <c r="S2102" s="55">
        <f t="shared" si="770"/>
        <v>43</v>
      </c>
      <c r="T2102" s="19"/>
      <c r="U2102" s="55">
        <v>10065</v>
      </c>
      <c r="V2102" s="55">
        <v>10108</v>
      </c>
      <c r="W2102" s="55"/>
      <c r="X2102" s="55"/>
      <c r="Y2102" s="51" t="s">
        <v>3798</v>
      </c>
      <c r="Z2102" s="40">
        <v>20059</v>
      </c>
      <c r="AA2102" s="52">
        <v>6.9000000953674316</v>
      </c>
      <c r="AB2102" s="19" t="s">
        <v>3837</v>
      </c>
      <c r="AC2102" s="19">
        <v>2940</v>
      </c>
      <c r="AD2102" s="19">
        <v>551</v>
      </c>
      <c r="AE2102" s="19">
        <v>34040</v>
      </c>
      <c r="AF2102" s="19">
        <v>-3</v>
      </c>
      <c r="AG2102" s="19">
        <v>-3</v>
      </c>
      <c r="AH2102" s="19">
        <v>58200</v>
      </c>
      <c r="AI2102" s="19">
        <v>510</v>
      </c>
      <c r="AJ2102" s="19"/>
      <c r="AK2102" s="19"/>
      <c r="AL2102" s="19">
        <v>1108</v>
      </c>
      <c r="AM2102" s="19">
        <v>97090</v>
      </c>
      <c r="AP2102" s="17">
        <f t="shared" si="751"/>
        <v>146.70599999999999</v>
      </c>
      <c r="AQ2102" s="17">
        <f t="shared" si="752"/>
        <v>45.341790000000003</v>
      </c>
      <c r="AR2102" s="17">
        <f t="shared" si="771"/>
        <v>1480.74</v>
      </c>
      <c r="AS2102" s="17">
        <f t="shared" si="769"/>
        <v>0</v>
      </c>
      <c r="AT2102" s="17">
        <f t="shared" si="753"/>
        <v>1672.7877900000001</v>
      </c>
      <c r="AU2102" s="5">
        <f t="shared" si="754"/>
        <v>1641.8219999999999</v>
      </c>
      <c r="AV2102" s="5">
        <f t="shared" si="755"/>
        <v>8.3588999999999984</v>
      </c>
      <c r="AW2102" s="5"/>
      <c r="AX2102" s="5"/>
      <c r="AY2102" s="5">
        <f t="shared" si="756"/>
        <v>23.068560000000002</v>
      </c>
      <c r="AZ2102" s="5">
        <f t="shared" si="757"/>
        <v>1673.2494599999998</v>
      </c>
      <c r="BA2102" s="7">
        <f t="shared" si="758"/>
        <v>-1.3797515254789389E-4</v>
      </c>
      <c r="BB2102" s="62">
        <f t="shared" si="759"/>
        <v>97343</v>
      </c>
      <c r="BC2102" s="6">
        <f t="shared" si="760"/>
        <v>1.3012194432015141E-3</v>
      </c>
      <c r="BD2102" s="32">
        <f t="shared" si="761"/>
        <v>8.7701500977598587E-2</v>
      </c>
      <c r="BE2102" s="32">
        <f t="shared" si="762"/>
        <v>2.7105524245845912E-2</v>
      </c>
      <c r="BF2102" s="35">
        <f t="shared" si="763"/>
        <v>0.88519297477655545</v>
      </c>
      <c r="BG2102" s="36">
        <f t="shared" si="764"/>
        <v>0.98121770796806362</v>
      </c>
      <c r="BH2102" s="33">
        <f t="shared" si="765"/>
        <v>4.995608963172771E-3</v>
      </c>
      <c r="BI2102" s="33">
        <f t="shared" si="766"/>
        <v>1.3786683068763701E-2</v>
      </c>
      <c r="CM2102" s="51" t="s">
        <v>4947</v>
      </c>
      <c r="CR2102" s="78" t="s">
        <v>2038</v>
      </c>
      <c r="CS2102" s="78" t="s">
        <v>2038</v>
      </c>
    </row>
    <row r="2103" spans="1:97">
      <c r="A2103" s="16" t="s">
        <v>3590</v>
      </c>
      <c r="B2103" s="16" t="s">
        <v>5343</v>
      </c>
      <c r="C2103" s="19">
        <v>49003326</v>
      </c>
      <c r="D2103" s="19" t="s">
        <v>3782</v>
      </c>
      <c r="E2103" s="19" t="s">
        <v>3804</v>
      </c>
      <c r="G2103" s="47"/>
      <c r="H2103" s="47" t="s">
        <v>7079</v>
      </c>
      <c r="I2103" s="47" t="s">
        <v>5450</v>
      </c>
      <c r="J2103" s="47" t="s">
        <v>5472</v>
      </c>
      <c r="K2103" s="23">
        <v>42.410890000000002</v>
      </c>
      <c r="L2103" s="23">
        <v>-110.45225000000001</v>
      </c>
      <c r="M2103" s="61" t="s">
        <v>1796</v>
      </c>
      <c r="N2103" s="19" t="s">
        <v>2524</v>
      </c>
      <c r="P2103" s="19" t="s">
        <v>5247</v>
      </c>
      <c r="Q2103" s="55">
        <v>2030</v>
      </c>
      <c r="R2103" s="55"/>
      <c r="S2103" s="55">
        <f t="shared" si="770"/>
        <v>26</v>
      </c>
      <c r="T2103" s="19"/>
      <c r="U2103" s="55">
        <v>11620</v>
      </c>
      <c r="V2103" s="55">
        <v>11646</v>
      </c>
      <c r="W2103" s="55">
        <v>12420</v>
      </c>
      <c r="X2103" s="55"/>
      <c r="Y2103" s="51" t="s">
        <v>3798</v>
      </c>
      <c r="Z2103" s="40">
        <v>22627</v>
      </c>
      <c r="AA2103" s="52">
        <v>7.4000000953674316</v>
      </c>
      <c r="AB2103" s="19" t="s">
        <v>3789</v>
      </c>
      <c r="AC2103" s="19">
        <v>777</v>
      </c>
      <c r="AD2103" s="19">
        <v>113</v>
      </c>
      <c r="AE2103" s="19">
        <v>16400</v>
      </c>
      <c r="AF2103" s="19">
        <v>-3</v>
      </c>
      <c r="AG2103" s="19">
        <v>-3</v>
      </c>
      <c r="AH2103" s="19">
        <v>25000</v>
      </c>
      <c r="AI2103" s="19">
        <v>380</v>
      </c>
      <c r="AJ2103" s="19"/>
      <c r="AK2103" s="19"/>
      <c r="AL2103" s="19">
        <v>2416</v>
      </c>
      <c r="AM2103" s="19">
        <v>44893</v>
      </c>
      <c r="AP2103" s="17">
        <f t="shared" si="751"/>
        <v>38.772300000000001</v>
      </c>
      <c r="AQ2103" s="17">
        <f t="shared" si="752"/>
        <v>9.2987700000000011</v>
      </c>
      <c r="AR2103" s="17">
        <f t="shared" si="771"/>
        <v>713.4</v>
      </c>
      <c r="AS2103" s="17">
        <f t="shared" si="769"/>
        <v>0</v>
      </c>
      <c r="AT2103" s="17">
        <f t="shared" si="753"/>
        <v>761.47106999999994</v>
      </c>
      <c r="AU2103" s="5">
        <f t="shared" si="754"/>
        <v>705.25</v>
      </c>
      <c r="AV2103" s="5">
        <f t="shared" si="755"/>
        <v>6.2281999999999993</v>
      </c>
      <c r="AW2103" s="5"/>
      <c r="AX2103" s="5"/>
      <c r="AY2103" s="5">
        <f t="shared" si="756"/>
        <v>50.301120000000004</v>
      </c>
      <c r="AZ2103" s="5">
        <f t="shared" si="757"/>
        <v>761.77931999999998</v>
      </c>
      <c r="BA2103" s="7">
        <f t="shared" si="758"/>
        <v>-2.0236331598775674E-4</v>
      </c>
      <c r="BB2103" s="62">
        <f t="shared" si="759"/>
        <v>45080</v>
      </c>
      <c r="BC2103" s="6">
        <f t="shared" si="760"/>
        <v>2.078401298167228E-3</v>
      </c>
      <c r="BD2103" s="32">
        <f t="shared" si="761"/>
        <v>5.0917627113529089E-2</v>
      </c>
      <c r="BE2103" s="32">
        <f t="shared" si="762"/>
        <v>1.221158671202046E-2</v>
      </c>
      <c r="BF2103" s="35">
        <f t="shared" si="763"/>
        <v>0.93687078617445052</v>
      </c>
      <c r="BG2103" s="36">
        <f t="shared" si="764"/>
        <v>0.92579304988221522</v>
      </c>
      <c r="BH2103" s="33">
        <f t="shared" si="765"/>
        <v>8.1758585937985288E-3</v>
      </c>
      <c r="BI2103" s="33">
        <f t="shared" si="766"/>
        <v>6.6031091523986243E-2</v>
      </c>
      <c r="CM2103" s="51" t="s">
        <v>2525</v>
      </c>
      <c r="CR2103" s="78" t="s">
        <v>2038</v>
      </c>
      <c r="CS2103" s="78" t="s">
        <v>2038</v>
      </c>
    </row>
    <row r="2104" spans="1:97">
      <c r="A2104" s="16" t="s">
        <v>3590</v>
      </c>
      <c r="B2104" s="16" t="s">
        <v>5344</v>
      </c>
      <c r="C2104" s="19">
        <v>49015183</v>
      </c>
      <c r="D2104" s="19" t="s">
        <v>3782</v>
      </c>
      <c r="E2104" s="19" t="s">
        <v>3804</v>
      </c>
      <c r="F2104" s="19" t="s">
        <v>3805</v>
      </c>
      <c r="G2104" s="47"/>
      <c r="H2104" s="47" t="s">
        <v>7079</v>
      </c>
      <c r="I2104" s="47" t="s">
        <v>5448</v>
      </c>
      <c r="J2104" s="47" t="s">
        <v>5468</v>
      </c>
      <c r="K2104" s="23">
        <v>42.5</v>
      </c>
      <c r="L2104" s="23">
        <v>-110.26220000000001</v>
      </c>
      <c r="N2104" s="19" t="s">
        <v>3884</v>
      </c>
      <c r="P2104" s="19" t="s">
        <v>5247</v>
      </c>
      <c r="Q2104" s="55"/>
      <c r="R2104" s="55"/>
      <c r="S2104" s="55"/>
      <c r="T2104" s="19" t="s">
        <v>2512</v>
      </c>
      <c r="U2104" s="55">
        <v>9600</v>
      </c>
      <c r="Y2104" s="51" t="s">
        <v>3788</v>
      </c>
      <c r="Z2104" s="40">
        <v>25920</v>
      </c>
      <c r="AA2104" s="52">
        <v>6.1999998092651367</v>
      </c>
      <c r="AB2104" s="19" t="s">
        <v>3789</v>
      </c>
      <c r="AC2104" s="19">
        <v>2650</v>
      </c>
      <c r="AD2104" s="19">
        <v>305</v>
      </c>
      <c r="AE2104" s="19">
        <v>34471</v>
      </c>
      <c r="AF2104" s="19">
        <v>2500</v>
      </c>
      <c r="AG2104" s="19">
        <v>-3</v>
      </c>
      <c r="AH2104" s="19">
        <v>60000</v>
      </c>
      <c r="AI2104" s="19">
        <v>451</v>
      </c>
      <c r="AJ2104" s="19"/>
      <c r="AK2104" s="19"/>
      <c r="AL2104" s="19">
        <v>1029</v>
      </c>
      <c r="AM2104" s="19">
        <v>101177</v>
      </c>
      <c r="AP2104" s="17">
        <f t="shared" si="751"/>
        <v>132.23500000000001</v>
      </c>
      <c r="AQ2104" s="17">
        <f t="shared" si="752"/>
        <v>25.09845</v>
      </c>
      <c r="AR2104" s="17">
        <f t="shared" si="771"/>
        <v>1499.4884999999999</v>
      </c>
      <c r="AS2104" s="17">
        <f t="shared" si="769"/>
        <v>63.949999999999996</v>
      </c>
      <c r="AT2104" s="17">
        <f t="shared" si="753"/>
        <v>1720.7719500000001</v>
      </c>
      <c r="AU2104" s="5">
        <f t="shared" si="754"/>
        <v>1692.6</v>
      </c>
      <c r="AV2104" s="5">
        <f t="shared" si="755"/>
        <v>7.3918899999999992</v>
      </c>
      <c r="AW2104" s="5"/>
      <c r="AX2104" s="5"/>
      <c r="AY2104" s="5">
        <f t="shared" si="756"/>
        <v>21.423780000000001</v>
      </c>
      <c r="AZ2104" s="5">
        <f t="shared" si="757"/>
        <v>1721.4156700000001</v>
      </c>
      <c r="BA2104" s="7">
        <f t="shared" si="758"/>
        <v>-1.8700898122457084E-4</v>
      </c>
      <c r="BB2104" s="62">
        <f t="shared" si="759"/>
        <v>101403</v>
      </c>
      <c r="BC2104" s="6">
        <f t="shared" si="760"/>
        <v>1.1156086484351861E-3</v>
      </c>
      <c r="BD2104" s="32">
        <f t="shared" si="761"/>
        <v>7.6846324697470811E-2</v>
      </c>
      <c r="BE2104" s="32">
        <f t="shared" si="762"/>
        <v>1.4585575967809098E-2</v>
      </c>
      <c r="BF2104" s="35">
        <f t="shared" si="763"/>
        <v>0.90856809933472005</v>
      </c>
      <c r="BG2104" s="36">
        <f t="shared" si="764"/>
        <v>0.9832604811829091</v>
      </c>
      <c r="BH2104" s="33">
        <f t="shared" si="765"/>
        <v>4.2940761658106664E-3</v>
      </c>
      <c r="BI2104" s="33">
        <f t="shared" si="766"/>
        <v>1.2445442651280152E-2</v>
      </c>
      <c r="CM2104" s="51" t="s">
        <v>3788</v>
      </c>
      <c r="CR2104" s="78" t="s">
        <v>2038</v>
      </c>
      <c r="CS2104" s="78" t="s">
        <v>2038</v>
      </c>
    </row>
    <row r="2105" spans="1:97">
      <c r="A2105" s="16" t="s">
        <v>3590</v>
      </c>
      <c r="B2105" s="16" t="s">
        <v>5316</v>
      </c>
      <c r="C2105" s="19">
        <v>49124797</v>
      </c>
      <c r="D2105" s="19" t="s">
        <v>3782</v>
      </c>
      <c r="E2105" s="19" t="s">
        <v>1831</v>
      </c>
      <c r="F2105" s="19" t="s">
        <v>5057</v>
      </c>
      <c r="G2105" s="47"/>
      <c r="H2105" s="47" t="s">
        <v>5249</v>
      </c>
      <c r="I2105" s="47" t="s">
        <v>5462</v>
      </c>
      <c r="J2105" s="47" t="s">
        <v>5494</v>
      </c>
      <c r="K2105" s="23">
        <v>41.449599999999997</v>
      </c>
      <c r="L2105" s="23">
        <v>-110.7984</v>
      </c>
      <c r="M2105" s="61" t="s">
        <v>5254</v>
      </c>
      <c r="N2105" s="19" t="s">
        <v>2244</v>
      </c>
      <c r="P2105" s="19" t="s">
        <v>5247</v>
      </c>
      <c r="Q2105" s="55"/>
      <c r="R2105" s="55"/>
      <c r="S2105" s="55">
        <f t="shared" ref="S2105:S2120" si="772">V2105-U2105</f>
        <v>11</v>
      </c>
      <c r="T2105" s="19"/>
      <c r="U2105" s="55">
        <v>7459</v>
      </c>
      <c r="V2105" s="55">
        <v>7470</v>
      </c>
      <c r="W2105" s="55"/>
      <c r="X2105" s="55"/>
      <c r="Y2105" s="51" t="s">
        <v>3852</v>
      </c>
      <c r="Z2105" s="40">
        <v>28555</v>
      </c>
      <c r="AA2105" s="52">
        <v>6.9000000953674316</v>
      </c>
      <c r="AB2105" s="19" t="s">
        <v>3789</v>
      </c>
      <c r="AC2105" s="19">
        <v>467</v>
      </c>
      <c r="AD2105" s="19">
        <v>62</v>
      </c>
      <c r="AE2105" s="19">
        <v>4657</v>
      </c>
      <c r="AF2105" s="19">
        <v>130</v>
      </c>
      <c r="AG2105" s="19">
        <v>-3</v>
      </c>
      <c r="AH2105" s="19">
        <v>5600</v>
      </c>
      <c r="AI2105" s="19">
        <v>281</v>
      </c>
      <c r="AJ2105" s="19"/>
      <c r="AK2105" s="19"/>
      <c r="AL2105" s="19">
        <v>3450</v>
      </c>
      <c r="AM2105" s="19">
        <v>14504</v>
      </c>
      <c r="AO2105" s="19" t="s">
        <v>5038</v>
      </c>
      <c r="AP2105" s="17">
        <f t="shared" si="751"/>
        <v>23.3033</v>
      </c>
      <c r="AQ2105" s="17">
        <f t="shared" si="752"/>
        <v>5.1019800000000002</v>
      </c>
      <c r="AR2105" s="17">
        <f t="shared" si="771"/>
        <v>202.5795</v>
      </c>
      <c r="AS2105" s="17">
        <f t="shared" si="769"/>
        <v>3.3253999999999997</v>
      </c>
      <c r="AT2105" s="17">
        <f t="shared" si="753"/>
        <v>234.31018</v>
      </c>
      <c r="AU2105" s="5">
        <f t="shared" si="754"/>
        <v>157.976</v>
      </c>
      <c r="AV2105" s="5">
        <f t="shared" si="755"/>
        <v>4.6055899999999994</v>
      </c>
      <c r="AW2105" s="5"/>
      <c r="AX2105" s="5"/>
      <c r="AY2105" s="5">
        <f t="shared" si="756"/>
        <v>71.829000000000008</v>
      </c>
      <c r="AZ2105" s="5">
        <f t="shared" si="757"/>
        <v>234.41059000000001</v>
      </c>
      <c r="BA2105" s="7">
        <f t="shared" si="758"/>
        <v>-2.1422135827266789E-4</v>
      </c>
      <c r="BB2105" s="62">
        <f t="shared" si="759"/>
        <v>14644</v>
      </c>
      <c r="BC2105" s="6">
        <f t="shared" si="760"/>
        <v>4.8030739673390974E-3</v>
      </c>
      <c r="BD2105" s="32">
        <f t="shared" si="761"/>
        <v>9.9454919116190338E-2</v>
      </c>
      <c r="BE2105" s="32">
        <f t="shared" si="762"/>
        <v>2.1774470063571288E-2</v>
      </c>
      <c r="BF2105" s="35">
        <f t="shared" si="763"/>
        <v>0.87877061082023833</v>
      </c>
      <c r="BG2105" s="37">
        <f t="shared" si="764"/>
        <v>0.67392859682661943</v>
      </c>
      <c r="BH2105" s="33">
        <f t="shared" si="765"/>
        <v>1.9647533842221034E-2</v>
      </c>
      <c r="BI2105" s="33">
        <f t="shared" si="766"/>
        <v>0.3064238693311595</v>
      </c>
      <c r="CM2105" s="51" t="s">
        <v>3851</v>
      </c>
      <c r="CR2105" s="78" t="s">
        <v>2040</v>
      </c>
      <c r="CS2105" s="78" t="s">
        <v>2041</v>
      </c>
    </row>
    <row r="2106" spans="1:97">
      <c r="A2106" s="16" t="s">
        <v>3590</v>
      </c>
      <c r="B2106" s="16" t="s">
        <v>5316</v>
      </c>
      <c r="C2106" s="19">
        <v>49124125</v>
      </c>
      <c r="D2106" s="19" t="s">
        <v>3782</v>
      </c>
      <c r="E2106" s="19" t="s">
        <v>1831</v>
      </c>
      <c r="F2106" s="19" t="s">
        <v>5057</v>
      </c>
      <c r="G2106" s="47"/>
      <c r="H2106" s="47" t="s">
        <v>5249</v>
      </c>
      <c r="I2106" s="47" t="s">
        <v>5462</v>
      </c>
      <c r="J2106" s="47" t="s">
        <v>5494</v>
      </c>
      <c r="K2106" s="23">
        <v>41.45364</v>
      </c>
      <c r="L2106" s="23">
        <v>-110.80741</v>
      </c>
      <c r="M2106" s="61" t="s">
        <v>1588</v>
      </c>
      <c r="N2106" s="19" t="s">
        <v>5575</v>
      </c>
      <c r="P2106" s="19" t="s">
        <v>5247</v>
      </c>
      <c r="Q2106" s="55"/>
      <c r="R2106" s="55"/>
      <c r="S2106" s="55">
        <f t="shared" si="772"/>
        <v>0</v>
      </c>
      <c r="T2106" s="31" t="s">
        <v>2512</v>
      </c>
      <c r="Y2106" s="51" t="s">
        <v>3788</v>
      </c>
      <c r="Z2106" s="40">
        <v>28521</v>
      </c>
      <c r="AA2106" s="52">
        <v>5.8000001907348633</v>
      </c>
      <c r="AB2106" s="19" t="s">
        <v>3789</v>
      </c>
      <c r="AC2106" s="19">
        <v>467</v>
      </c>
      <c r="AD2106" s="19">
        <v>36</v>
      </c>
      <c r="AE2106" s="19">
        <v>4705</v>
      </c>
      <c r="AF2106" s="19">
        <v>119</v>
      </c>
      <c r="AG2106" s="19">
        <v>-3</v>
      </c>
      <c r="AH2106" s="19">
        <v>5500</v>
      </c>
      <c r="AI2106" s="19">
        <v>268</v>
      </c>
      <c r="AJ2106" s="19"/>
      <c r="AK2106" s="19"/>
      <c r="AL2106" s="19">
        <v>3580</v>
      </c>
      <c r="AM2106" s="19">
        <v>14539</v>
      </c>
      <c r="AO2106" s="19" t="s">
        <v>5038</v>
      </c>
      <c r="AP2106" s="17">
        <f t="shared" si="751"/>
        <v>23.3033</v>
      </c>
      <c r="AQ2106" s="17">
        <f t="shared" si="752"/>
        <v>2.96244</v>
      </c>
      <c r="AR2106" s="17">
        <f t="shared" si="771"/>
        <v>204.66749999999999</v>
      </c>
      <c r="AS2106" s="17">
        <f t="shared" si="769"/>
        <v>3.0440199999999997</v>
      </c>
      <c r="AT2106" s="17">
        <f t="shared" si="753"/>
        <v>233.97725999999997</v>
      </c>
      <c r="AU2106" s="5">
        <f t="shared" si="754"/>
        <v>155.155</v>
      </c>
      <c r="AV2106" s="5">
        <f t="shared" si="755"/>
        <v>4.3925199999999993</v>
      </c>
      <c r="AW2106" s="5"/>
      <c r="AX2106" s="5"/>
      <c r="AY2106" s="5">
        <f t="shared" si="756"/>
        <v>74.535600000000002</v>
      </c>
      <c r="AZ2106" s="5">
        <f t="shared" si="757"/>
        <v>234.08312000000001</v>
      </c>
      <c r="BA2106" s="7">
        <f t="shared" si="758"/>
        <v>-2.2616740173572343E-4</v>
      </c>
      <c r="BB2106" s="62">
        <f t="shared" si="759"/>
        <v>14672</v>
      </c>
      <c r="BC2106" s="6">
        <f t="shared" si="760"/>
        <v>4.5530793194344596E-3</v>
      </c>
      <c r="BD2106" s="32">
        <f t="shared" si="761"/>
        <v>9.9596430866828692E-2</v>
      </c>
      <c r="BE2106" s="32">
        <f t="shared" si="762"/>
        <v>1.2661230411878489E-2</v>
      </c>
      <c r="BF2106" s="35">
        <f t="shared" si="763"/>
        <v>0.88774233872129282</v>
      </c>
      <c r="BG2106" s="37">
        <f t="shared" si="764"/>
        <v>0.66282011278728681</v>
      </c>
      <c r="BH2106" s="33">
        <f t="shared" si="765"/>
        <v>1.8764787482326788E-2</v>
      </c>
      <c r="BI2106" s="33">
        <f t="shared" si="766"/>
        <v>0.31841509973038634</v>
      </c>
      <c r="CM2106" s="51" t="s">
        <v>3788</v>
      </c>
      <c r="CR2106" s="78" t="s">
        <v>2040</v>
      </c>
      <c r="CS2106" s="78" t="s">
        <v>2041</v>
      </c>
    </row>
    <row r="2107" spans="1:97">
      <c r="A2107" s="16" t="s">
        <v>3590</v>
      </c>
      <c r="B2107" s="16" t="s">
        <v>5317</v>
      </c>
      <c r="C2107" s="19">
        <v>49124117</v>
      </c>
      <c r="D2107" s="19" t="s">
        <v>3782</v>
      </c>
      <c r="E2107" s="19" t="s">
        <v>1831</v>
      </c>
      <c r="F2107" s="19" t="s">
        <v>5057</v>
      </c>
      <c r="G2107" s="47"/>
      <c r="H2107" s="47" t="s">
        <v>3838</v>
      </c>
      <c r="I2107" s="47" t="s">
        <v>5462</v>
      </c>
      <c r="J2107" s="47" t="s">
        <v>5493</v>
      </c>
      <c r="K2107" s="23">
        <v>41.448300000000003</v>
      </c>
      <c r="L2107" s="23">
        <v>-110.81246</v>
      </c>
      <c r="M2107" s="61" t="s">
        <v>5058</v>
      </c>
      <c r="N2107" s="19" t="s">
        <v>5576</v>
      </c>
      <c r="P2107" s="19" t="s">
        <v>5247</v>
      </c>
      <c r="Q2107" s="55"/>
      <c r="R2107" s="55"/>
      <c r="S2107" s="55">
        <f t="shared" si="772"/>
        <v>12</v>
      </c>
      <c r="T2107" s="31" t="s">
        <v>2505</v>
      </c>
      <c r="U2107" s="55">
        <v>7471</v>
      </c>
      <c r="V2107" s="55">
        <v>7483</v>
      </c>
      <c r="W2107" s="55"/>
      <c r="X2107" s="55"/>
      <c r="Y2107" s="51" t="s">
        <v>3852</v>
      </c>
      <c r="Z2107" s="40">
        <v>28645</v>
      </c>
      <c r="AA2107" s="52">
        <v>7.4000000953674316</v>
      </c>
      <c r="AB2107" s="19" t="s">
        <v>3789</v>
      </c>
      <c r="AC2107" s="19">
        <v>457</v>
      </c>
      <c r="AD2107" s="19">
        <v>49</v>
      </c>
      <c r="AE2107" s="19">
        <v>4801</v>
      </c>
      <c r="AF2107" s="19">
        <v>126</v>
      </c>
      <c r="AG2107" s="19">
        <v>-3</v>
      </c>
      <c r="AH2107" s="19">
        <v>5800</v>
      </c>
      <c r="AI2107" s="19">
        <v>256</v>
      </c>
      <c r="AJ2107" s="19"/>
      <c r="AK2107" s="19"/>
      <c r="AL2107" s="19">
        <v>3420</v>
      </c>
      <c r="AM2107" s="19">
        <v>14779</v>
      </c>
      <c r="AO2107" s="19" t="s">
        <v>5038</v>
      </c>
      <c r="AP2107" s="17">
        <f t="shared" si="751"/>
        <v>22.804300000000001</v>
      </c>
      <c r="AQ2107" s="17">
        <f t="shared" si="752"/>
        <v>4.0322100000000001</v>
      </c>
      <c r="AR2107" s="17">
        <f t="shared" si="771"/>
        <v>208.84349999999998</v>
      </c>
      <c r="AS2107" s="17">
        <f t="shared" si="769"/>
        <v>3.2230799999999999</v>
      </c>
      <c r="AT2107" s="17">
        <f t="shared" si="753"/>
        <v>238.90308999999999</v>
      </c>
      <c r="AU2107" s="5">
        <f t="shared" si="754"/>
        <v>163.61799999999999</v>
      </c>
      <c r="AV2107" s="5">
        <f t="shared" si="755"/>
        <v>4.1958399999999996</v>
      </c>
      <c r="AW2107" s="5"/>
      <c r="AX2107" s="5"/>
      <c r="AY2107" s="5">
        <f t="shared" si="756"/>
        <v>71.204400000000007</v>
      </c>
      <c r="AZ2107" s="5">
        <f t="shared" si="757"/>
        <v>239.01823999999999</v>
      </c>
      <c r="BA2107" s="7">
        <f t="shared" si="758"/>
        <v>-2.409392357524613E-4</v>
      </c>
      <c r="BB2107" s="62">
        <f t="shared" si="759"/>
        <v>14906</v>
      </c>
      <c r="BC2107" s="6">
        <f t="shared" si="760"/>
        <v>4.2782550109482908E-3</v>
      </c>
      <c r="BD2107" s="32">
        <f t="shared" si="761"/>
        <v>9.5454186046735529E-2</v>
      </c>
      <c r="BE2107" s="32">
        <f t="shared" si="762"/>
        <v>1.6878015265520425E-2</v>
      </c>
      <c r="BF2107" s="35">
        <f t="shared" si="763"/>
        <v>0.88766779868774404</v>
      </c>
      <c r="BG2107" s="37">
        <f t="shared" si="764"/>
        <v>0.68454189939646448</v>
      </c>
      <c r="BH2107" s="33">
        <f t="shared" si="765"/>
        <v>1.7554476177215596E-2</v>
      </c>
      <c r="BI2107" s="33">
        <f t="shared" si="766"/>
        <v>0.29790362442631996</v>
      </c>
      <c r="CM2107" s="51" t="s">
        <v>3851</v>
      </c>
      <c r="CR2107" s="78" t="s">
        <v>2040</v>
      </c>
      <c r="CS2107" s="78" t="s">
        <v>2041</v>
      </c>
    </row>
    <row r="2108" spans="1:97">
      <c r="A2108" s="16" t="s">
        <v>3590</v>
      </c>
      <c r="B2108" s="16" t="s">
        <v>5318</v>
      </c>
      <c r="C2108" s="19">
        <v>49124796</v>
      </c>
      <c r="D2108" s="19" t="s">
        <v>3782</v>
      </c>
      <c r="E2108" s="19" t="s">
        <v>1831</v>
      </c>
      <c r="F2108" s="19" t="s">
        <v>5057</v>
      </c>
      <c r="G2108" s="47"/>
      <c r="H2108" s="47" t="s">
        <v>7072</v>
      </c>
      <c r="I2108" s="47" t="s">
        <v>5462</v>
      </c>
      <c r="J2108" s="47" t="s">
        <v>5493</v>
      </c>
      <c r="K2108" s="23">
        <v>41.434800000000003</v>
      </c>
      <c r="L2108" s="23">
        <v>-110.8176</v>
      </c>
      <c r="M2108" s="61" t="s">
        <v>5253</v>
      </c>
      <c r="N2108" s="19" t="s">
        <v>2245</v>
      </c>
      <c r="P2108" s="19" t="s">
        <v>5247</v>
      </c>
      <c r="Q2108" s="55"/>
      <c r="R2108" s="55"/>
      <c r="S2108" s="55">
        <f t="shared" si="772"/>
        <v>14</v>
      </c>
      <c r="T2108" s="19"/>
      <c r="U2108" s="55">
        <v>7492</v>
      </c>
      <c r="V2108" s="55">
        <v>7506</v>
      </c>
      <c r="W2108" s="55"/>
      <c r="X2108" s="55"/>
      <c r="Y2108" s="51" t="s">
        <v>3852</v>
      </c>
      <c r="Z2108" s="40">
        <v>28539</v>
      </c>
      <c r="AA2108" s="52">
        <v>7.0999999046325684</v>
      </c>
      <c r="AB2108" s="19" t="s">
        <v>3789</v>
      </c>
      <c r="AC2108" s="19">
        <v>478</v>
      </c>
      <c r="AD2108" s="19">
        <v>68</v>
      </c>
      <c r="AE2108" s="19">
        <v>5316</v>
      </c>
      <c r="AF2108" s="19">
        <v>157</v>
      </c>
      <c r="AG2108" s="19">
        <v>-3</v>
      </c>
      <c r="AH2108" s="19">
        <v>6700</v>
      </c>
      <c r="AI2108" s="19">
        <v>244</v>
      </c>
      <c r="AJ2108" s="19"/>
      <c r="AK2108" s="19"/>
      <c r="AL2108" s="19">
        <v>3450</v>
      </c>
      <c r="AM2108" s="19">
        <v>16289</v>
      </c>
      <c r="AO2108" s="19" t="s">
        <v>5038</v>
      </c>
      <c r="AP2108" s="17">
        <f t="shared" si="751"/>
        <v>23.8522</v>
      </c>
      <c r="AQ2108" s="17">
        <f t="shared" si="752"/>
        <v>5.59572</v>
      </c>
      <c r="AR2108" s="17">
        <f t="shared" si="771"/>
        <v>231.24599999999998</v>
      </c>
      <c r="AS2108" s="17">
        <f t="shared" si="769"/>
        <v>4.0160599999999995</v>
      </c>
      <c r="AT2108" s="17">
        <f t="shared" si="753"/>
        <v>264.70997999999997</v>
      </c>
      <c r="AU2108" s="5">
        <f t="shared" si="754"/>
        <v>189.00700000000001</v>
      </c>
      <c r="AV2108" s="5">
        <f t="shared" si="755"/>
        <v>3.9991599999999994</v>
      </c>
      <c r="AW2108" s="5"/>
      <c r="AX2108" s="5"/>
      <c r="AY2108" s="5">
        <f t="shared" si="756"/>
        <v>71.829000000000008</v>
      </c>
      <c r="AZ2108" s="5">
        <f t="shared" si="757"/>
        <v>264.83515999999997</v>
      </c>
      <c r="BA2108" s="7">
        <f t="shared" si="758"/>
        <v>-2.3639155672356904E-4</v>
      </c>
      <c r="BB2108" s="62">
        <f t="shared" si="759"/>
        <v>16410</v>
      </c>
      <c r="BC2108" s="6">
        <f t="shared" si="760"/>
        <v>3.7004189730572802E-3</v>
      </c>
      <c r="BD2108" s="32">
        <f t="shared" si="761"/>
        <v>9.010691625604747E-2</v>
      </c>
      <c r="BE2108" s="32">
        <f t="shared" si="762"/>
        <v>2.1139059434026629E-2</v>
      </c>
      <c r="BF2108" s="35">
        <f t="shared" si="763"/>
        <v>0.88875402430992601</v>
      </c>
      <c r="BG2108" s="37">
        <f t="shared" si="764"/>
        <v>0.71367789684723137</v>
      </c>
      <c r="BH2108" s="33">
        <f t="shared" si="765"/>
        <v>1.5100562931296585E-2</v>
      </c>
      <c r="BI2108" s="33">
        <f t="shared" si="766"/>
        <v>0.27122154022147216</v>
      </c>
      <c r="CM2108" s="51" t="s">
        <v>3851</v>
      </c>
      <c r="CR2108" s="78" t="s">
        <v>2040</v>
      </c>
      <c r="CS2108" s="78" t="s">
        <v>2041</v>
      </c>
    </row>
    <row r="2109" spans="1:97">
      <c r="A2109" s="16" t="s">
        <v>3590</v>
      </c>
      <c r="B2109" s="16" t="s">
        <v>5318</v>
      </c>
      <c r="C2109" s="19">
        <v>49124803</v>
      </c>
      <c r="D2109" s="19" t="s">
        <v>3782</v>
      </c>
      <c r="E2109" s="19" t="s">
        <v>1831</v>
      </c>
      <c r="F2109" s="19" t="s">
        <v>5057</v>
      </c>
      <c r="G2109" s="47"/>
      <c r="H2109" s="47" t="s">
        <v>7072</v>
      </c>
      <c r="I2109" s="47" t="s">
        <v>5462</v>
      </c>
      <c r="J2109" s="47" t="s">
        <v>5493</v>
      </c>
      <c r="K2109" s="23">
        <v>41.434800000000003</v>
      </c>
      <c r="L2109" s="23">
        <v>-110.8176</v>
      </c>
      <c r="M2109" s="61" t="s">
        <v>5252</v>
      </c>
      <c r="N2109" s="19" t="s">
        <v>1644</v>
      </c>
      <c r="P2109" s="19" t="s">
        <v>5247</v>
      </c>
      <c r="Q2109" s="55"/>
      <c r="R2109" s="55"/>
      <c r="S2109" s="55">
        <f t="shared" si="772"/>
        <v>0</v>
      </c>
      <c r="T2109" s="19" t="s">
        <v>2512</v>
      </c>
      <c r="Y2109" s="51" t="s">
        <v>3788</v>
      </c>
      <c r="Z2109" s="40">
        <v>28521</v>
      </c>
      <c r="AA2109" s="52">
        <v>7.0999999046325684</v>
      </c>
      <c r="AB2109" s="19" t="s">
        <v>3789</v>
      </c>
      <c r="AC2109" s="19">
        <v>458</v>
      </c>
      <c r="AD2109" s="19">
        <v>78</v>
      </c>
      <c r="AE2109" s="19">
        <v>5160</v>
      </c>
      <c r="AF2109" s="19">
        <v>113</v>
      </c>
      <c r="AG2109" s="19">
        <v>-3</v>
      </c>
      <c r="AH2109" s="19">
        <v>6200</v>
      </c>
      <c r="AI2109" s="19">
        <v>244</v>
      </c>
      <c r="AJ2109" s="19"/>
      <c r="AK2109" s="19"/>
      <c r="AL2109" s="19">
        <v>3740</v>
      </c>
      <c r="AM2109" s="19">
        <v>15869</v>
      </c>
      <c r="AO2109" s="19" t="s">
        <v>5038</v>
      </c>
      <c r="AP2109" s="17">
        <f t="shared" si="751"/>
        <v>22.854199999999999</v>
      </c>
      <c r="AQ2109" s="17">
        <f t="shared" si="752"/>
        <v>6.4186199999999998</v>
      </c>
      <c r="AR2109" s="17">
        <f t="shared" si="771"/>
        <v>224.45999999999998</v>
      </c>
      <c r="AS2109" s="17">
        <f t="shared" si="769"/>
        <v>2.8905399999999997</v>
      </c>
      <c r="AT2109" s="17">
        <f t="shared" si="753"/>
        <v>256.62335999999999</v>
      </c>
      <c r="AU2109" s="5">
        <f t="shared" si="754"/>
        <v>174.90199999999999</v>
      </c>
      <c r="AV2109" s="5">
        <f t="shared" si="755"/>
        <v>3.9991599999999994</v>
      </c>
      <c r="AW2109" s="5"/>
      <c r="AX2109" s="5"/>
      <c r="AY2109" s="5">
        <f t="shared" si="756"/>
        <v>77.866800000000012</v>
      </c>
      <c r="AZ2109" s="5">
        <f t="shared" si="757"/>
        <v>256.76796000000002</v>
      </c>
      <c r="BA2109" s="7">
        <f t="shared" si="758"/>
        <v>-2.8165649547800181E-4</v>
      </c>
      <c r="BB2109" s="62">
        <f t="shared" si="759"/>
        <v>15990</v>
      </c>
      <c r="BC2109" s="6">
        <f t="shared" si="760"/>
        <v>3.7979848708371263E-3</v>
      </c>
      <c r="BD2109" s="32">
        <f t="shared" si="761"/>
        <v>8.9057364068493211E-2</v>
      </c>
      <c r="BE2109" s="32">
        <f t="shared" si="762"/>
        <v>2.5011830567567971E-2</v>
      </c>
      <c r="BF2109" s="35">
        <f t="shared" si="763"/>
        <v>0.88593080536393876</v>
      </c>
      <c r="BG2109" s="37">
        <f t="shared" si="764"/>
        <v>0.68116754130850277</v>
      </c>
      <c r="BH2109" s="33">
        <f t="shared" si="765"/>
        <v>1.5574996195008128E-2</v>
      </c>
      <c r="BI2109" s="33">
        <f t="shared" si="766"/>
        <v>0.30325746249648905</v>
      </c>
      <c r="CM2109" s="51" t="s">
        <v>3788</v>
      </c>
      <c r="CR2109" s="78" t="s">
        <v>2040</v>
      </c>
      <c r="CS2109" s="78" t="s">
        <v>2041</v>
      </c>
    </row>
    <row r="2110" spans="1:97">
      <c r="A2110" s="16" t="s">
        <v>3590</v>
      </c>
      <c r="B2110" s="16" t="s">
        <v>380</v>
      </c>
      <c r="C2110" s="19">
        <v>49124770</v>
      </c>
      <c r="D2110" s="19" t="s">
        <v>3782</v>
      </c>
      <c r="E2110" s="19" t="s">
        <v>1831</v>
      </c>
      <c r="G2110" s="47"/>
      <c r="H2110" s="47" t="s">
        <v>3821</v>
      </c>
      <c r="I2110" s="47" t="s">
        <v>5463</v>
      </c>
      <c r="J2110" s="47" t="s">
        <v>5494</v>
      </c>
      <c r="K2110" s="23">
        <v>41.568199999999997</v>
      </c>
      <c r="L2110" s="23">
        <v>-110.7792</v>
      </c>
      <c r="N2110" s="19" t="s">
        <v>3892</v>
      </c>
      <c r="P2110" s="19" t="s">
        <v>5247</v>
      </c>
      <c r="Q2110" s="55"/>
      <c r="R2110" s="55"/>
      <c r="S2110" s="55">
        <f t="shared" si="772"/>
        <v>59</v>
      </c>
      <c r="T2110" s="19"/>
      <c r="U2110" s="55">
        <v>9551</v>
      </c>
      <c r="V2110" s="55">
        <v>9610</v>
      </c>
      <c r="W2110" s="55"/>
      <c r="X2110" s="55"/>
      <c r="Y2110" s="51" t="s">
        <v>3798</v>
      </c>
      <c r="Z2110" s="40">
        <v>28544</v>
      </c>
      <c r="AA2110" s="52">
        <v>6.9000000953674316</v>
      </c>
      <c r="AB2110" s="19" t="s">
        <v>3789</v>
      </c>
      <c r="AC2110" s="19">
        <v>356</v>
      </c>
      <c r="AD2110" s="19">
        <v>44</v>
      </c>
      <c r="AE2110" s="19">
        <v>2226</v>
      </c>
      <c r="AF2110" s="19">
        <v>-3</v>
      </c>
      <c r="AG2110" s="19">
        <v>-3</v>
      </c>
      <c r="AH2110" s="19">
        <v>1350</v>
      </c>
      <c r="AI2110" s="19">
        <v>195</v>
      </c>
      <c r="AJ2110" s="19"/>
      <c r="AK2110" s="19"/>
      <c r="AL2110" s="19">
        <v>3700</v>
      </c>
      <c r="AM2110" s="19">
        <v>7871</v>
      </c>
      <c r="AO2110" s="19" t="s">
        <v>4439</v>
      </c>
      <c r="AP2110" s="17">
        <f t="shared" si="751"/>
        <v>17.764399999999998</v>
      </c>
      <c r="AQ2110" s="17">
        <f t="shared" si="752"/>
        <v>3.6207600000000002</v>
      </c>
      <c r="AR2110" s="17">
        <f t="shared" si="771"/>
        <v>96.830999999999989</v>
      </c>
      <c r="AS2110" s="17">
        <f t="shared" si="769"/>
        <v>0</v>
      </c>
      <c r="AT2110" s="17">
        <f t="shared" si="753"/>
        <v>118.21615999999999</v>
      </c>
      <c r="AU2110" s="5">
        <f t="shared" si="754"/>
        <v>38.083500000000001</v>
      </c>
      <c r="AV2110" s="5">
        <f t="shared" si="755"/>
        <v>3.1960499999999996</v>
      </c>
      <c r="AW2110" s="5"/>
      <c r="AX2110" s="5"/>
      <c r="AY2110" s="5">
        <f t="shared" si="756"/>
        <v>77.034000000000006</v>
      </c>
      <c r="AZ2110" s="5">
        <f t="shared" si="757"/>
        <v>118.31355000000001</v>
      </c>
      <c r="BA2110" s="7">
        <f t="shared" si="758"/>
        <v>-4.1174531520804942E-4</v>
      </c>
      <c r="BB2110" s="62">
        <f t="shared" si="759"/>
        <v>7865</v>
      </c>
      <c r="BC2110" s="6">
        <f t="shared" si="760"/>
        <v>-3.8129130655821048E-4</v>
      </c>
      <c r="BD2110" s="32">
        <f t="shared" si="761"/>
        <v>0.15027048755432421</v>
      </c>
      <c r="BE2110" s="32">
        <f t="shared" si="762"/>
        <v>3.062829988725738E-2</v>
      </c>
      <c r="BF2110" s="35">
        <f t="shared" si="763"/>
        <v>0.81910121255841839</v>
      </c>
      <c r="BG2110" s="33">
        <f t="shared" si="764"/>
        <v>0.32188620829989462</v>
      </c>
      <c r="BH2110" s="33">
        <f t="shared" si="765"/>
        <v>2.7013389421583576E-2</v>
      </c>
      <c r="BI2110" s="37">
        <f t="shared" si="766"/>
        <v>0.65110040227852184</v>
      </c>
      <c r="CM2110" s="51" t="s">
        <v>3798</v>
      </c>
      <c r="CR2110" s="78" t="s">
        <v>2040</v>
      </c>
      <c r="CS2110" s="78" t="s">
        <v>2041</v>
      </c>
    </row>
    <row r="2111" spans="1:97">
      <c r="A2111" s="16" t="s">
        <v>3590</v>
      </c>
      <c r="B2111" s="16" t="s">
        <v>5322</v>
      </c>
      <c r="C2111" s="19">
        <v>49124974</v>
      </c>
      <c r="D2111" s="19" t="s">
        <v>3782</v>
      </c>
      <c r="E2111" s="19" t="s">
        <v>1831</v>
      </c>
      <c r="F2111" s="19" t="s">
        <v>2528</v>
      </c>
      <c r="G2111" s="47"/>
      <c r="H2111" s="47" t="s">
        <v>3817</v>
      </c>
      <c r="I2111" s="47" t="s">
        <v>5463</v>
      </c>
      <c r="J2111" s="47" t="s">
        <v>5494</v>
      </c>
      <c r="K2111" s="23">
        <v>41.512799999999999</v>
      </c>
      <c r="L2111" s="23">
        <v>-110.78346000000001</v>
      </c>
      <c r="M2111" s="61" t="s">
        <v>1661</v>
      </c>
      <c r="N2111" s="19" t="s">
        <v>3891</v>
      </c>
      <c r="O2111" s="40">
        <v>29068</v>
      </c>
      <c r="P2111" s="19" t="s">
        <v>5247</v>
      </c>
      <c r="Q2111" s="55"/>
      <c r="R2111" s="55"/>
      <c r="S2111" s="55">
        <f t="shared" si="772"/>
        <v>70</v>
      </c>
      <c r="T2111" s="19"/>
      <c r="U2111" s="55">
        <v>8748</v>
      </c>
      <c r="V2111" s="55">
        <v>8818</v>
      </c>
      <c r="W2111" s="55">
        <v>11500</v>
      </c>
      <c r="X2111" s="55"/>
      <c r="Y2111" s="51" t="s">
        <v>3798</v>
      </c>
      <c r="AA2111" s="52">
        <v>6.8000001907348633</v>
      </c>
      <c r="AB2111" s="19" t="s">
        <v>3789</v>
      </c>
      <c r="AC2111" s="19">
        <v>444</v>
      </c>
      <c r="AD2111" s="19">
        <v>63</v>
      </c>
      <c r="AE2111" s="19">
        <v>3297</v>
      </c>
      <c r="AF2111" s="19">
        <v>-3</v>
      </c>
      <c r="AG2111" s="19">
        <v>-3</v>
      </c>
      <c r="AH2111" s="19">
        <v>3900</v>
      </c>
      <c r="AI2111" s="19">
        <v>154</v>
      </c>
      <c r="AJ2111" s="19"/>
      <c r="AK2111" s="19"/>
      <c r="AL2111" s="19">
        <v>2800</v>
      </c>
      <c r="AM2111" s="19">
        <v>10658</v>
      </c>
      <c r="AO2111" s="19" t="s">
        <v>4439</v>
      </c>
      <c r="AP2111" s="17">
        <f t="shared" si="751"/>
        <v>22.1556</v>
      </c>
      <c r="AQ2111" s="17">
        <f t="shared" si="752"/>
        <v>5.1842699999999997</v>
      </c>
      <c r="AR2111" s="17">
        <f t="shared" si="771"/>
        <v>143.4195</v>
      </c>
      <c r="AS2111" s="17">
        <f t="shared" si="769"/>
        <v>0</v>
      </c>
      <c r="AT2111" s="17">
        <f t="shared" si="753"/>
        <v>170.75936999999999</v>
      </c>
      <c r="AU2111" s="5">
        <f t="shared" si="754"/>
        <v>110.01899999999999</v>
      </c>
      <c r="AV2111" s="5">
        <f t="shared" si="755"/>
        <v>2.5240599999999995</v>
      </c>
      <c r="AW2111" s="5"/>
      <c r="AX2111" s="5"/>
      <c r="AY2111" s="5">
        <f t="shared" si="756"/>
        <v>58.296000000000006</v>
      </c>
      <c r="AZ2111" s="5">
        <f t="shared" si="757"/>
        <v>170.83906000000002</v>
      </c>
      <c r="BA2111" s="7">
        <f t="shared" si="758"/>
        <v>-2.3328561551066787E-4</v>
      </c>
      <c r="BB2111" s="62">
        <f t="shared" si="759"/>
        <v>10652</v>
      </c>
      <c r="BC2111" s="6">
        <f t="shared" si="760"/>
        <v>-2.8155795401220082E-4</v>
      </c>
      <c r="BD2111" s="32">
        <f t="shared" si="761"/>
        <v>0.12974749204099312</v>
      </c>
      <c r="BE2111" s="32">
        <f t="shared" si="762"/>
        <v>3.0360090927953179E-2</v>
      </c>
      <c r="BF2111" s="35">
        <f t="shared" si="763"/>
        <v>0.83989241703105377</v>
      </c>
      <c r="BG2111" s="37">
        <f t="shared" si="764"/>
        <v>0.64399207066580666</v>
      </c>
      <c r="BH2111" s="33">
        <f t="shared" si="765"/>
        <v>1.4774490096117358E-2</v>
      </c>
      <c r="BI2111" s="33">
        <f t="shared" si="766"/>
        <v>0.34123343923807586</v>
      </c>
      <c r="CM2111" s="51" t="s">
        <v>3798</v>
      </c>
      <c r="CR2111" s="78" t="s">
        <v>2040</v>
      </c>
      <c r="CS2111" s="78" t="s">
        <v>2041</v>
      </c>
    </row>
    <row r="2112" spans="1:97">
      <c r="A2112" s="16" t="s">
        <v>3590</v>
      </c>
      <c r="B2112" s="16" t="s">
        <v>5337</v>
      </c>
      <c r="C2112" s="19">
        <v>49003093</v>
      </c>
      <c r="D2112" s="19" t="s">
        <v>3782</v>
      </c>
      <c r="E2112" s="19" t="s">
        <v>3804</v>
      </c>
      <c r="F2112" s="19" t="s">
        <v>3843</v>
      </c>
      <c r="G2112" s="47"/>
      <c r="H2112" s="47" t="s">
        <v>5212</v>
      </c>
      <c r="I2112" s="47" t="s">
        <v>5449</v>
      </c>
      <c r="J2112" s="47" t="s">
        <v>5468</v>
      </c>
      <c r="K2112" s="23">
        <v>42.283410000000003</v>
      </c>
      <c r="L2112" s="23">
        <v>-110.31555</v>
      </c>
      <c r="M2112" s="61" t="s">
        <v>1656</v>
      </c>
      <c r="N2112" s="19" t="s">
        <v>1657</v>
      </c>
      <c r="P2112" s="31" t="s">
        <v>5247</v>
      </c>
      <c r="Q2112" s="55">
        <v>2540</v>
      </c>
      <c r="R2112" s="55"/>
      <c r="S2112" s="55">
        <f t="shared" si="772"/>
        <v>26</v>
      </c>
      <c r="T2112" s="19"/>
      <c r="U2112" s="55">
        <v>10470</v>
      </c>
      <c r="V2112" s="55">
        <v>10496</v>
      </c>
      <c r="W2112" s="55"/>
      <c r="X2112" s="55"/>
      <c r="Y2112" s="51" t="s">
        <v>3788</v>
      </c>
      <c r="Z2112" s="40">
        <v>25646</v>
      </c>
      <c r="AA2112" s="52">
        <v>7.1999998092651367</v>
      </c>
      <c r="AB2112" s="19" t="s">
        <v>3789</v>
      </c>
      <c r="AC2112" s="19">
        <v>1650</v>
      </c>
      <c r="AD2112" s="19">
        <v>183</v>
      </c>
      <c r="AE2112" s="19">
        <v>30911</v>
      </c>
      <c r="AF2112" s="19">
        <v>1900</v>
      </c>
      <c r="AG2112" s="19">
        <v>-3</v>
      </c>
      <c r="AH2112" s="19">
        <v>52000</v>
      </c>
      <c r="AI2112" s="19">
        <v>439</v>
      </c>
      <c r="AJ2112" s="19"/>
      <c r="AK2112" s="19"/>
      <c r="AL2112" s="19">
        <v>820</v>
      </c>
      <c r="AM2112" s="19">
        <v>87680</v>
      </c>
      <c r="AP2112" s="17">
        <f t="shared" si="751"/>
        <v>82.334999999999994</v>
      </c>
      <c r="AQ2112" s="17">
        <f t="shared" si="752"/>
        <v>15.05907</v>
      </c>
      <c r="AR2112" s="17">
        <f t="shared" si="771"/>
        <v>1344.6284999999998</v>
      </c>
      <c r="AS2112" s="17">
        <f t="shared" si="769"/>
        <v>48.601999999999997</v>
      </c>
      <c r="AT2112" s="17">
        <f t="shared" si="753"/>
        <v>1490.6245699999999</v>
      </c>
      <c r="AU2112" s="5">
        <f t="shared" si="754"/>
        <v>1466.9199999999998</v>
      </c>
      <c r="AV2112" s="5">
        <f t="shared" si="755"/>
        <v>7.1952099999999994</v>
      </c>
      <c r="AW2112" s="5"/>
      <c r="AX2112" s="5"/>
      <c r="AY2112" s="5">
        <f t="shared" si="756"/>
        <v>17.072400000000002</v>
      </c>
      <c r="AZ2112" s="5">
        <f t="shared" si="757"/>
        <v>1491.1876099999999</v>
      </c>
      <c r="BA2112" s="7">
        <f t="shared" si="758"/>
        <v>-1.8882477031132152E-4</v>
      </c>
      <c r="BB2112" s="62">
        <f t="shared" si="759"/>
        <v>87900</v>
      </c>
      <c r="BC2112" s="6">
        <f t="shared" si="760"/>
        <v>1.25299008998747E-3</v>
      </c>
      <c r="BD2112" s="32">
        <f t="shared" si="761"/>
        <v>5.5235236059472705E-2</v>
      </c>
      <c r="BE2112" s="32">
        <f t="shared" si="762"/>
        <v>1.0102523668987961E-2</v>
      </c>
      <c r="BF2112" s="35">
        <f t="shared" si="763"/>
        <v>0.93466224027153932</v>
      </c>
      <c r="BG2112" s="36">
        <f t="shared" si="764"/>
        <v>0.98372598468679595</v>
      </c>
      <c r="BH2112" s="33">
        <f t="shared" si="765"/>
        <v>4.8251540931191078E-3</v>
      </c>
      <c r="BI2112" s="33">
        <f t="shared" si="766"/>
        <v>1.1448861220084844E-2</v>
      </c>
      <c r="CM2112" s="51" t="s">
        <v>1658</v>
      </c>
      <c r="CR2112" s="78" t="s">
        <v>2041</v>
      </c>
      <c r="CS2112" s="78" t="s">
        <v>2041</v>
      </c>
    </row>
    <row r="2113" spans="1:97">
      <c r="A2113" s="16" t="s">
        <v>3590</v>
      </c>
      <c r="B2113" s="16" t="s">
        <v>5337</v>
      </c>
      <c r="C2113" s="19">
        <v>49003100</v>
      </c>
      <c r="D2113" s="19" t="s">
        <v>3782</v>
      </c>
      <c r="E2113" s="19" t="s">
        <v>3804</v>
      </c>
      <c r="F2113" s="19" t="s">
        <v>3843</v>
      </c>
      <c r="G2113" s="47"/>
      <c r="H2113" s="47" t="s">
        <v>5212</v>
      </c>
      <c r="I2113" s="47" t="s">
        <v>5449</v>
      </c>
      <c r="J2113" s="47" t="s">
        <v>5468</v>
      </c>
      <c r="K2113" s="23">
        <v>42.288550000000001</v>
      </c>
      <c r="L2113" s="23">
        <v>-110.31618</v>
      </c>
      <c r="M2113" s="61" t="s">
        <v>1534</v>
      </c>
      <c r="N2113" s="19" t="s">
        <v>2216</v>
      </c>
      <c r="P2113" s="19" t="s">
        <v>5247</v>
      </c>
      <c r="Q2113" s="55"/>
      <c r="R2113" s="55"/>
      <c r="S2113" s="55">
        <f t="shared" si="772"/>
        <v>83</v>
      </c>
      <c r="T2113" s="31" t="s">
        <v>2513</v>
      </c>
      <c r="U2113" s="55">
        <v>10620</v>
      </c>
      <c r="V2113" s="55">
        <v>10703</v>
      </c>
      <c r="W2113" s="55"/>
      <c r="X2113" s="55"/>
      <c r="Y2113" s="51" t="s">
        <v>3798</v>
      </c>
      <c r="Z2113" s="40">
        <v>23211</v>
      </c>
      <c r="AA2113" s="52">
        <v>6.8000001907348633</v>
      </c>
      <c r="AB2113" s="19" t="s">
        <v>3789</v>
      </c>
      <c r="AC2113" s="19">
        <v>1883</v>
      </c>
      <c r="AD2113" s="19">
        <v>238</v>
      </c>
      <c r="AE2113" s="19">
        <v>31412</v>
      </c>
      <c r="AF2113" s="19">
        <v>1540</v>
      </c>
      <c r="AG2113" s="19">
        <v>-3</v>
      </c>
      <c r="AH2113" s="19">
        <v>53000</v>
      </c>
      <c r="AI2113" s="19">
        <v>378</v>
      </c>
      <c r="AJ2113" s="19"/>
      <c r="AK2113" s="19"/>
      <c r="AL2113" s="19">
        <v>943</v>
      </c>
      <c r="AM2113" s="19">
        <v>89210</v>
      </c>
      <c r="AP2113" s="17">
        <f t="shared" si="751"/>
        <v>93.961699999999993</v>
      </c>
      <c r="AQ2113" s="17">
        <f t="shared" si="752"/>
        <v>19.58502</v>
      </c>
      <c r="AR2113" s="17">
        <f t="shared" si="771"/>
        <v>1366.4219999999998</v>
      </c>
      <c r="AS2113" s="17">
        <f t="shared" si="769"/>
        <v>39.3932</v>
      </c>
      <c r="AT2113" s="17">
        <f t="shared" si="753"/>
        <v>1519.3619199999998</v>
      </c>
      <c r="AU2113" s="5">
        <f t="shared" si="754"/>
        <v>1495.1299999999999</v>
      </c>
      <c r="AV2113" s="5">
        <f t="shared" si="755"/>
        <v>6.1954199999999995</v>
      </c>
      <c r="AW2113" s="5"/>
      <c r="AX2113" s="5"/>
      <c r="AY2113" s="5">
        <f t="shared" si="756"/>
        <v>19.63326</v>
      </c>
      <c r="AZ2113" s="5">
        <f t="shared" si="757"/>
        <v>1520.95868</v>
      </c>
      <c r="BA2113" s="7">
        <f t="shared" si="758"/>
        <v>-5.251946126997696E-4</v>
      </c>
      <c r="BB2113" s="62">
        <f t="shared" si="759"/>
        <v>89391</v>
      </c>
      <c r="BC2113" s="6">
        <f t="shared" si="760"/>
        <v>1.0134321756317154E-3</v>
      </c>
      <c r="BD2113" s="32">
        <f t="shared" si="761"/>
        <v>6.184286888011515E-2</v>
      </c>
      <c r="BE2113" s="32">
        <f t="shared" si="762"/>
        <v>1.2890292788172553E-2</v>
      </c>
      <c r="BF2113" s="35">
        <f t="shared" si="763"/>
        <v>0.9252668383317123</v>
      </c>
      <c r="BG2113" s="36">
        <f t="shared" si="764"/>
        <v>0.98301815799492986</v>
      </c>
      <c r="BH2113" s="33">
        <f t="shared" si="765"/>
        <v>4.0733650962825625E-3</v>
      </c>
      <c r="BI2113" s="33">
        <f t="shared" si="766"/>
        <v>1.2908476908787556E-2</v>
      </c>
      <c r="CM2113" s="51" t="s">
        <v>1535</v>
      </c>
      <c r="CR2113" s="78" t="s">
        <v>2041</v>
      </c>
      <c r="CS2113" s="78" t="s">
        <v>2041</v>
      </c>
    </row>
    <row r="2114" spans="1:97">
      <c r="A2114" s="16" t="s">
        <v>3590</v>
      </c>
      <c r="B2114" s="16" t="s">
        <v>5337</v>
      </c>
      <c r="C2114" s="19">
        <v>49003097</v>
      </c>
      <c r="D2114" s="19" t="s">
        <v>3782</v>
      </c>
      <c r="E2114" s="19" t="s">
        <v>3804</v>
      </c>
      <c r="F2114" s="19" t="s">
        <v>3843</v>
      </c>
      <c r="G2114" s="47"/>
      <c r="H2114" s="47" t="s">
        <v>5212</v>
      </c>
      <c r="I2114" s="47" t="s">
        <v>5449</v>
      </c>
      <c r="J2114" s="47" t="s">
        <v>5468</v>
      </c>
      <c r="K2114" s="23">
        <v>42.285649999999997</v>
      </c>
      <c r="L2114" s="23">
        <v>-110.3215</v>
      </c>
      <c r="M2114" s="61" t="s">
        <v>1532</v>
      </c>
      <c r="N2114" s="19" t="s">
        <v>1533</v>
      </c>
      <c r="P2114" s="19" t="s">
        <v>5247</v>
      </c>
      <c r="Q2114" s="55"/>
      <c r="R2114" s="55"/>
      <c r="S2114" s="55">
        <f t="shared" si="772"/>
        <v>10</v>
      </c>
      <c r="T2114" s="31" t="s">
        <v>2512</v>
      </c>
      <c r="U2114" s="55">
        <v>11020</v>
      </c>
      <c r="V2114" s="55">
        <v>11030</v>
      </c>
      <c r="W2114" s="55"/>
      <c r="X2114" s="55"/>
      <c r="Y2114" s="51" t="s">
        <v>3788</v>
      </c>
      <c r="Z2114" s="40">
        <v>24320</v>
      </c>
      <c r="AA2114" s="52">
        <v>7.3000001907348633</v>
      </c>
      <c r="AB2114" s="19" t="s">
        <v>3789</v>
      </c>
      <c r="AC2114" s="19">
        <v>1869</v>
      </c>
      <c r="AD2114" s="19">
        <v>169</v>
      </c>
      <c r="AE2114" s="19">
        <v>30019</v>
      </c>
      <c r="AF2114" s="19">
        <v>1750</v>
      </c>
      <c r="AG2114" s="19">
        <v>-3</v>
      </c>
      <c r="AH2114" s="19">
        <v>50800</v>
      </c>
      <c r="AI2114" s="19">
        <v>415</v>
      </c>
      <c r="AJ2114" s="19"/>
      <c r="AK2114" s="19"/>
      <c r="AL2114" s="19">
        <v>950</v>
      </c>
      <c r="AM2114" s="19">
        <v>85772</v>
      </c>
      <c r="AP2114" s="17">
        <f t="shared" si="751"/>
        <v>93.263099999999994</v>
      </c>
      <c r="AQ2114" s="17">
        <f t="shared" si="752"/>
        <v>13.90701</v>
      </c>
      <c r="AR2114" s="17">
        <f t="shared" si="771"/>
        <v>1305.8264999999999</v>
      </c>
      <c r="AS2114" s="17">
        <f t="shared" si="769"/>
        <v>44.765000000000001</v>
      </c>
      <c r="AT2114" s="17">
        <f t="shared" si="753"/>
        <v>1457.76161</v>
      </c>
      <c r="AU2114" s="5">
        <f t="shared" si="754"/>
        <v>1433.068</v>
      </c>
      <c r="AV2114" s="5">
        <f t="shared" si="755"/>
        <v>6.8018499999999991</v>
      </c>
      <c r="AW2114" s="5"/>
      <c r="AX2114" s="5"/>
      <c r="AY2114" s="5">
        <f t="shared" si="756"/>
        <v>19.779</v>
      </c>
      <c r="AZ2114" s="5">
        <f t="shared" si="757"/>
        <v>1459.64885</v>
      </c>
      <c r="BA2114" s="7">
        <f t="shared" si="758"/>
        <v>-6.4688874804405127E-4</v>
      </c>
      <c r="BB2114" s="62">
        <f t="shared" si="759"/>
        <v>85969</v>
      </c>
      <c r="BC2114" s="6">
        <f t="shared" si="760"/>
        <v>1.1470761204371699E-3</v>
      </c>
      <c r="BD2114" s="32">
        <f t="shared" si="761"/>
        <v>6.397692143916453E-2</v>
      </c>
      <c r="BE2114" s="32">
        <f t="shared" si="762"/>
        <v>9.5399754696517212E-3</v>
      </c>
      <c r="BF2114" s="35">
        <f t="shared" si="763"/>
        <v>0.92648310309118376</v>
      </c>
      <c r="BG2114" s="36">
        <f t="shared" si="764"/>
        <v>0.98178955849552441</v>
      </c>
      <c r="BH2114" s="33">
        <f t="shared" si="765"/>
        <v>4.6599221449734286E-3</v>
      </c>
      <c r="BI2114" s="33">
        <f t="shared" si="766"/>
        <v>1.3550519359502116E-2</v>
      </c>
      <c r="CM2114" s="51" t="s">
        <v>3788</v>
      </c>
      <c r="CR2114" s="78" t="s">
        <v>2041</v>
      </c>
      <c r="CS2114" s="78" t="s">
        <v>2041</v>
      </c>
    </row>
    <row r="2115" spans="1:97">
      <c r="A2115" s="16" t="s">
        <v>3590</v>
      </c>
      <c r="B2115" s="16" t="s">
        <v>5338</v>
      </c>
      <c r="C2115" s="19">
        <v>49124241</v>
      </c>
      <c r="D2115" s="19" t="s">
        <v>3782</v>
      </c>
      <c r="E2115" s="19" t="s">
        <v>3804</v>
      </c>
      <c r="F2115" s="19" t="s">
        <v>3816</v>
      </c>
      <c r="G2115" s="47"/>
      <c r="H2115" s="47" t="s">
        <v>3859</v>
      </c>
      <c r="I2115" s="47" t="s">
        <v>5449</v>
      </c>
      <c r="J2115" s="47" t="s">
        <v>5470</v>
      </c>
      <c r="K2115" s="23">
        <v>42.33869</v>
      </c>
      <c r="L2115" s="23">
        <v>-110.38154</v>
      </c>
      <c r="M2115" s="61" t="s">
        <v>5079</v>
      </c>
      <c r="N2115" s="63" t="s">
        <v>2861</v>
      </c>
      <c r="P2115" s="19" t="s">
        <v>5247</v>
      </c>
      <c r="Q2115" s="55"/>
      <c r="R2115" s="55"/>
      <c r="S2115" s="55">
        <f t="shared" si="772"/>
        <v>86</v>
      </c>
      <c r="T2115" s="19"/>
      <c r="U2115" s="55">
        <v>10921</v>
      </c>
      <c r="V2115" s="55">
        <v>11007</v>
      </c>
      <c r="W2115" s="55"/>
      <c r="X2115" s="55"/>
      <c r="Y2115" s="51" t="s">
        <v>3788</v>
      </c>
      <c r="Z2115" s="40">
        <v>26352</v>
      </c>
      <c r="AA2115" s="52">
        <v>8.1000003814697266</v>
      </c>
      <c r="AB2115" s="19" t="s">
        <v>3789</v>
      </c>
      <c r="AC2115" s="19">
        <v>1813</v>
      </c>
      <c r="AD2115" s="19">
        <v>209</v>
      </c>
      <c r="AE2115" s="19">
        <v>28443</v>
      </c>
      <c r="AF2115" s="19">
        <v>2000</v>
      </c>
      <c r="AG2115" s="19">
        <v>-3</v>
      </c>
      <c r="AH2115" s="19">
        <v>48400</v>
      </c>
      <c r="AI2115" s="19">
        <v>317</v>
      </c>
      <c r="AJ2115" s="19"/>
      <c r="AK2115" s="19"/>
      <c r="AL2115" s="19">
        <v>1251</v>
      </c>
      <c r="AM2115" s="19">
        <v>82272</v>
      </c>
      <c r="AO2115" s="19" t="s">
        <v>5038</v>
      </c>
      <c r="AP2115" s="17">
        <f t="shared" ref="AP2115:AP2178" si="773">IF(AC2115&gt;0,AC2115*0.0499,0)</f>
        <v>90.468699999999998</v>
      </c>
      <c r="AQ2115" s="17">
        <f t="shared" ref="AQ2115:AQ2178" si="774">IF(AD2115&gt;0,AD2115*0.08229,0)</f>
        <v>17.198610000000002</v>
      </c>
      <c r="AR2115" s="17">
        <f t="shared" si="771"/>
        <v>1237.2704999999999</v>
      </c>
      <c r="AS2115" s="17">
        <f t="shared" si="769"/>
        <v>51.16</v>
      </c>
      <c r="AT2115" s="17">
        <f t="shared" ref="AT2115:AT2178" si="775">SUM(AP2115:AS2115)</f>
        <v>1396.09781</v>
      </c>
      <c r="AU2115" s="5">
        <f t="shared" ref="AU2115:AU2178" si="776">IF(AH2115&gt;0,AH2115*0.02821,0)</f>
        <v>1365.364</v>
      </c>
      <c r="AV2115" s="5">
        <f t="shared" ref="AV2115:AV2178" si="777">IF(AI2115&gt;0,AI2115*0.01639,0)</f>
        <v>5.1956299999999995</v>
      </c>
      <c r="AW2115" s="5"/>
      <c r="AX2115" s="5"/>
      <c r="AY2115" s="5">
        <f t="shared" ref="AY2115:AY2178" si="778">IF(AL2115&gt;0,AL2115*0.02082,0)</f>
        <v>26.045820000000003</v>
      </c>
      <c r="AZ2115" s="5">
        <f t="shared" ref="AZ2115:AZ2178" si="779">SUM(AU2115:AY2115)</f>
        <v>1396.60545</v>
      </c>
      <c r="BA2115" s="7">
        <f t="shared" ref="BA2115:BA2178" si="780">(AT2115-AZ2115)/(AT2115+AZ2115)</f>
        <v>-1.8177369836279618E-4</v>
      </c>
      <c r="BB2115" s="62">
        <f t="shared" ref="BB2115:BB2178" si="781">SUM(AC2115:AL2115)</f>
        <v>82430</v>
      </c>
      <c r="BC2115" s="6">
        <f t="shared" ref="BC2115:BC2178" si="782">(BB2115-AM2115)/(BB2115+AM2115)</f>
        <v>9.5930832655341167E-4</v>
      </c>
      <c r="BD2115" s="32">
        <f t="shared" ref="BD2115:BD2178" si="783">AP2115/AT2115</f>
        <v>6.4801118769751531E-2</v>
      </c>
      <c r="BE2115" s="32">
        <f t="shared" ref="BE2115:BE2178" si="784">AQ2115/AT2115</f>
        <v>1.2319058075164521E-2</v>
      </c>
      <c r="BF2115" s="35">
        <f t="shared" ref="BF2115:BF2178" si="785">(AR2115+AS2115)/AT2115</f>
        <v>0.92287982315508388</v>
      </c>
      <c r="BG2115" s="36">
        <f t="shared" ref="BG2115:BG2178" si="786">AU2115/AZ2115</f>
        <v>0.97763043957762019</v>
      </c>
      <c r="BH2115" s="33">
        <f t="shared" ref="BH2115:BH2178" si="787">AV2115/AZ2115</f>
        <v>3.7201845374439857E-3</v>
      </c>
      <c r="BI2115" s="33">
        <f t="shared" ref="BI2115:BI2178" si="788">AY2115/AZ2115</f>
        <v>1.8649375884935867E-2</v>
      </c>
      <c r="CM2115" s="51" t="s">
        <v>3788</v>
      </c>
      <c r="CR2115" s="78" t="s">
        <v>2041</v>
      </c>
      <c r="CS2115" s="78" t="s">
        <v>2041</v>
      </c>
    </row>
    <row r="2116" spans="1:97">
      <c r="A2116" s="16" t="s">
        <v>3590</v>
      </c>
      <c r="B2116" s="16" t="s">
        <v>5340</v>
      </c>
      <c r="C2116" s="19">
        <v>49003303</v>
      </c>
      <c r="D2116" s="19" t="s">
        <v>3782</v>
      </c>
      <c r="E2116" s="19" t="s">
        <v>3804</v>
      </c>
      <c r="F2116" s="19" t="s">
        <v>3805</v>
      </c>
      <c r="G2116" s="47"/>
      <c r="H2116" s="47" t="s">
        <v>3856</v>
      </c>
      <c r="I2116" s="47" t="s">
        <v>5450</v>
      </c>
      <c r="J2116" s="47" t="s">
        <v>5468</v>
      </c>
      <c r="K2116" s="23">
        <v>42.403689999999997</v>
      </c>
      <c r="L2116" s="23">
        <v>-110.32238</v>
      </c>
      <c r="M2116" s="61" t="s">
        <v>1547</v>
      </c>
      <c r="N2116" s="19" t="s">
        <v>1548</v>
      </c>
      <c r="P2116" s="19" t="s">
        <v>5247</v>
      </c>
      <c r="Q2116" s="55"/>
      <c r="R2116" s="55"/>
      <c r="S2116" s="55">
        <f t="shared" si="772"/>
        <v>22</v>
      </c>
      <c r="T2116" s="19"/>
      <c r="U2116" s="55">
        <v>10079</v>
      </c>
      <c r="V2116" s="55">
        <v>10101</v>
      </c>
      <c r="W2116" s="55"/>
      <c r="X2116" s="55"/>
      <c r="Y2116" s="51" t="s">
        <v>3798</v>
      </c>
      <c r="Z2116" s="40">
        <v>22459</v>
      </c>
      <c r="AA2116" s="52">
        <v>6.1999998092651367</v>
      </c>
      <c r="AB2116" s="19" t="s">
        <v>3789</v>
      </c>
      <c r="AC2116" s="19">
        <v>2792</v>
      </c>
      <c r="AD2116" s="19">
        <v>257</v>
      </c>
      <c r="AE2116" s="19">
        <v>36526</v>
      </c>
      <c r="AF2116" s="19">
        <v>-3</v>
      </c>
      <c r="AG2116" s="19">
        <v>-3</v>
      </c>
      <c r="AH2116" s="19">
        <v>61000</v>
      </c>
      <c r="AI2116" s="19">
        <v>403</v>
      </c>
      <c r="AJ2116" s="19"/>
      <c r="AK2116" s="19"/>
      <c r="AL2116" s="19">
        <v>1078</v>
      </c>
      <c r="AM2116" s="19">
        <v>101851</v>
      </c>
      <c r="AP2116" s="17">
        <f t="shared" si="773"/>
        <v>139.32079999999999</v>
      </c>
      <c r="AQ2116" s="17">
        <f t="shared" si="774"/>
        <v>21.148530000000001</v>
      </c>
      <c r="AR2116" s="17">
        <f t="shared" si="771"/>
        <v>1588.8809999999999</v>
      </c>
      <c r="AS2116" s="17">
        <f t="shared" si="769"/>
        <v>0</v>
      </c>
      <c r="AT2116" s="17">
        <f t="shared" si="775"/>
        <v>1749.3503299999998</v>
      </c>
      <c r="AU2116" s="5">
        <f t="shared" si="776"/>
        <v>1720.81</v>
      </c>
      <c r="AV2116" s="5">
        <f t="shared" si="777"/>
        <v>6.6051699999999993</v>
      </c>
      <c r="AW2116" s="5"/>
      <c r="AX2116" s="5"/>
      <c r="AY2116" s="5">
        <f t="shared" si="778"/>
        <v>22.443960000000001</v>
      </c>
      <c r="AZ2116" s="5">
        <f t="shared" si="779"/>
        <v>1749.8591300000001</v>
      </c>
      <c r="BA2116" s="7">
        <f t="shared" si="780"/>
        <v>-1.4540427082644321E-4</v>
      </c>
      <c r="BB2116" s="62">
        <f t="shared" si="781"/>
        <v>102050</v>
      </c>
      <c r="BC2116" s="6">
        <f t="shared" si="782"/>
        <v>9.7596382558202261E-4</v>
      </c>
      <c r="BD2116" s="32">
        <f t="shared" si="783"/>
        <v>7.9641451806854502E-2</v>
      </c>
      <c r="BE2116" s="32">
        <f t="shared" si="784"/>
        <v>1.2089362340589608E-2</v>
      </c>
      <c r="BF2116" s="35">
        <f t="shared" si="785"/>
        <v>0.90826918585255589</v>
      </c>
      <c r="BG2116" s="36">
        <f t="shared" si="786"/>
        <v>0.98339916082273426</v>
      </c>
      <c r="BH2116" s="33">
        <f t="shared" si="787"/>
        <v>3.7746867086380829E-3</v>
      </c>
      <c r="BI2116" s="33">
        <f t="shared" si="788"/>
        <v>1.2826152468627575E-2</v>
      </c>
      <c r="CM2116" s="51" t="s">
        <v>2525</v>
      </c>
      <c r="CR2116" s="78" t="s">
        <v>2041</v>
      </c>
      <c r="CS2116" s="78" t="s">
        <v>2041</v>
      </c>
    </row>
    <row r="2117" spans="1:97">
      <c r="A2117" s="16" t="s">
        <v>3590</v>
      </c>
      <c r="B2117" s="16" t="s">
        <v>371</v>
      </c>
      <c r="C2117" s="19">
        <v>49124238</v>
      </c>
      <c r="D2117" s="19" t="s">
        <v>3782</v>
      </c>
      <c r="E2117" s="19" t="s">
        <v>3804</v>
      </c>
      <c r="F2117" s="19" t="s">
        <v>2528</v>
      </c>
      <c r="G2117" s="47"/>
      <c r="H2117" s="47" t="s">
        <v>1825</v>
      </c>
      <c r="I2117" s="47" t="s">
        <v>5450</v>
      </c>
      <c r="J2117" s="47" t="s">
        <v>5472</v>
      </c>
      <c r="K2117" s="23">
        <v>42.440449999999998</v>
      </c>
      <c r="L2117" s="23">
        <v>-110.49079</v>
      </c>
      <c r="M2117" s="61" t="s">
        <v>5072</v>
      </c>
      <c r="N2117" s="19" t="s">
        <v>5073</v>
      </c>
      <c r="O2117" s="40">
        <v>28095</v>
      </c>
      <c r="P2117" s="19" t="s">
        <v>5247</v>
      </c>
      <c r="Q2117" s="72" t="s">
        <v>1665</v>
      </c>
      <c r="R2117" s="55"/>
      <c r="S2117" s="55">
        <f t="shared" si="772"/>
        <v>27</v>
      </c>
      <c r="T2117" s="19"/>
      <c r="U2117" s="55">
        <v>11267</v>
      </c>
      <c r="V2117" s="55">
        <v>11294</v>
      </c>
      <c r="W2117" s="55">
        <v>11532</v>
      </c>
      <c r="X2117" s="55"/>
      <c r="Y2117" s="51" t="s">
        <v>3798</v>
      </c>
      <c r="Z2117" s="40">
        <v>28111</v>
      </c>
      <c r="AA2117" s="52">
        <v>7</v>
      </c>
      <c r="AB2117" s="19" t="s">
        <v>3789</v>
      </c>
      <c r="AC2117" s="19">
        <v>330</v>
      </c>
      <c r="AD2117" s="19">
        <v>44</v>
      </c>
      <c r="AE2117" s="19">
        <v>6807</v>
      </c>
      <c r="AF2117" s="19">
        <v>275</v>
      </c>
      <c r="AG2117" s="19">
        <v>-3</v>
      </c>
      <c r="AH2117" s="19">
        <v>9000</v>
      </c>
      <c r="AI2117" s="19">
        <v>73</v>
      </c>
      <c r="AJ2117" s="19"/>
      <c r="AK2117" s="19"/>
      <c r="AL2117" s="19">
        <v>3280</v>
      </c>
      <c r="AM2117" s="19">
        <v>19772</v>
      </c>
      <c r="AO2117" s="19" t="s">
        <v>5038</v>
      </c>
      <c r="AP2117" s="17">
        <f t="shared" si="773"/>
        <v>16.466999999999999</v>
      </c>
      <c r="AQ2117" s="17">
        <f t="shared" si="774"/>
        <v>3.6207600000000002</v>
      </c>
      <c r="AR2117" s="17">
        <f t="shared" si="771"/>
        <v>296.10449999999997</v>
      </c>
      <c r="AS2117" s="17">
        <f t="shared" si="769"/>
        <v>7.0344999999999995</v>
      </c>
      <c r="AT2117" s="17">
        <f t="shared" si="775"/>
        <v>323.22675999999996</v>
      </c>
      <c r="AU2117" s="5">
        <f t="shared" si="776"/>
        <v>253.89</v>
      </c>
      <c r="AV2117" s="5">
        <f t="shared" si="777"/>
        <v>1.1964699999999999</v>
      </c>
      <c r="AW2117" s="5"/>
      <c r="AX2117" s="5"/>
      <c r="AY2117" s="5">
        <f t="shared" si="778"/>
        <v>68.289600000000007</v>
      </c>
      <c r="AZ2117" s="5">
        <f t="shared" si="779"/>
        <v>323.37607000000003</v>
      </c>
      <c r="BA2117" s="7">
        <f t="shared" si="780"/>
        <v>-2.3091454765218221E-4</v>
      </c>
      <c r="BB2117" s="62">
        <f t="shared" si="781"/>
        <v>19806</v>
      </c>
      <c r="BC2117" s="6">
        <f t="shared" si="782"/>
        <v>8.590631158724544E-4</v>
      </c>
      <c r="BD2117" s="32">
        <f t="shared" si="783"/>
        <v>5.0945658088457781E-2</v>
      </c>
      <c r="BE2117" s="32">
        <f t="shared" si="784"/>
        <v>1.1201919049029235E-2</v>
      </c>
      <c r="BF2117" s="35">
        <f t="shared" si="785"/>
        <v>0.93785242286251302</v>
      </c>
      <c r="BG2117" s="36">
        <f t="shared" si="786"/>
        <v>0.78512303028483199</v>
      </c>
      <c r="BH2117" s="33">
        <f t="shared" si="787"/>
        <v>3.6999336407298159E-3</v>
      </c>
      <c r="BI2117" s="33">
        <f t="shared" si="788"/>
        <v>0.21117703607443805</v>
      </c>
      <c r="CM2117" s="51" t="s">
        <v>5074</v>
      </c>
      <c r="CR2117" s="78" t="s">
        <v>2041</v>
      </c>
      <c r="CS2117" s="78" t="s">
        <v>2041</v>
      </c>
    </row>
    <row r="2118" spans="1:97">
      <c r="A2118" s="20" t="s">
        <v>3590</v>
      </c>
      <c r="B2118" s="16" t="s">
        <v>5312</v>
      </c>
      <c r="C2118" s="19">
        <v>49017490</v>
      </c>
      <c r="D2118" s="19" t="s">
        <v>3782</v>
      </c>
      <c r="E2118" s="19" t="s">
        <v>1707</v>
      </c>
      <c r="F2118" s="19" t="s">
        <v>6521</v>
      </c>
      <c r="G2118" s="47"/>
      <c r="H2118" s="47" t="s">
        <v>1808</v>
      </c>
      <c r="I2118" s="47" t="s">
        <v>5459</v>
      </c>
      <c r="J2118" s="47" t="s">
        <v>5483</v>
      </c>
      <c r="K2118" s="23">
        <v>41.210160000000002</v>
      </c>
      <c r="L2118" s="23">
        <v>-108.98377000000001</v>
      </c>
      <c r="M2118" s="61" t="s">
        <v>6522</v>
      </c>
      <c r="N2118" s="19" t="s">
        <v>2524</v>
      </c>
      <c r="P2118" s="19" t="s">
        <v>5247</v>
      </c>
      <c r="Q2118" s="55">
        <v>157</v>
      </c>
      <c r="R2118" s="55"/>
      <c r="S2118" s="55">
        <f t="shared" si="772"/>
        <v>27</v>
      </c>
      <c r="T2118" s="19"/>
      <c r="U2118" s="55">
        <v>7180</v>
      </c>
      <c r="V2118" s="55">
        <v>7207</v>
      </c>
      <c r="W2118" s="55"/>
      <c r="X2118" s="55"/>
      <c r="Y2118" s="51" t="s">
        <v>3798</v>
      </c>
      <c r="Z2118" s="40">
        <v>18221</v>
      </c>
      <c r="AA2118" s="52">
        <v>7.5</v>
      </c>
      <c r="AB2118" s="19" t="s">
        <v>3837</v>
      </c>
      <c r="AC2118" s="19">
        <v>69</v>
      </c>
      <c r="AD2118" s="19">
        <v>20</v>
      </c>
      <c r="AE2118" s="19">
        <v>3392</v>
      </c>
      <c r="AF2118" s="19">
        <v>-3</v>
      </c>
      <c r="AG2118" s="19">
        <v>-3</v>
      </c>
      <c r="AH2118" s="19">
        <v>3500</v>
      </c>
      <c r="AI2118" s="19">
        <v>3250</v>
      </c>
      <c r="AJ2118" s="19"/>
      <c r="AK2118" s="19"/>
      <c r="AL2118" s="19">
        <v>34</v>
      </c>
      <c r="AM2118" s="19">
        <v>8617</v>
      </c>
      <c r="AP2118" s="17">
        <f t="shared" si="773"/>
        <v>3.4430999999999998</v>
      </c>
      <c r="AQ2118" s="17">
        <f t="shared" si="774"/>
        <v>1.6457999999999999</v>
      </c>
      <c r="AR2118" s="17">
        <f t="shared" si="771"/>
        <v>147.55199999999999</v>
      </c>
      <c r="AS2118" s="17">
        <f t="shared" si="769"/>
        <v>0</v>
      </c>
      <c r="AT2118" s="17">
        <f t="shared" si="775"/>
        <v>152.64089999999999</v>
      </c>
      <c r="AU2118" s="5">
        <f t="shared" si="776"/>
        <v>98.734999999999999</v>
      </c>
      <c r="AV2118" s="5">
        <f t="shared" si="777"/>
        <v>53.267499999999991</v>
      </c>
      <c r="AW2118" s="5"/>
      <c r="AX2118" s="5"/>
      <c r="AY2118" s="5">
        <f t="shared" si="778"/>
        <v>0.70788000000000006</v>
      </c>
      <c r="AZ2118" s="5">
        <f t="shared" si="779"/>
        <v>152.71037999999999</v>
      </c>
      <c r="BA2118" s="7">
        <f t="shared" si="780"/>
        <v>-2.2754121089650799E-4</v>
      </c>
      <c r="BB2118" s="62">
        <f t="shared" si="781"/>
        <v>10259</v>
      </c>
      <c r="BC2118" s="6">
        <f t="shared" si="782"/>
        <v>8.6988768806950625E-2</v>
      </c>
      <c r="BD2118" s="32">
        <f t="shared" si="783"/>
        <v>2.2556863854969408E-2</v>
      </c>
      <c r="BE2118" s="32">
        <f t="shared" si="784"/>
        <v>1.0782169130292079E-2</v>
      </c>
      <c r="BF2118" s="35">
        <f t="shared" si="785"/>
        <v>0.96666096701473858</v>
      </c>
      <c r="BG2118" s="37">
        <f t="shared" si="786"/>
        <v>0.64655067979007064</v>
      </c>
      <c r="BH2118" s="33">
        <f t="shared" si="787"/>
        <v>0.34881387892558446</v>
      </c>
      <c r="BI2118" s="33">
        <f t="shared" si="788"/>
        <v>4.6354412843449154E-3</v>
      </c>
      <c r="CM2118" s="51" t="s">
        <v>1551</v>
      </c>
      <c r="CR2118" s="78" t="s">
        <v>2042</v>
      </c>
      <c r="CS2118" s="78" t="s">
        <v>2042</v>
      </c>
    </row>
    <row r="2119" spans="1:97">
      <c r="A2119" s="20" t="s">
        <v>3590</v>
      </c>
      <c r="B2119" s="16" t="s">
        <v>5314</v>
      </c>
      <c r="C2119" s="19">
        <v>49124254</v>
      </c>
      <c r="D2119" s="19" t="s">
        <v>3782</v>
      </c>
      <c r="E2119" s="19" t="s">
        <v>1707</v>
      </c>
      <c r="F2119" s="19" t="s">
        <v>5512</v>
      </c>
      <c r="G2119" s="47"/>
      <c r="H2119" s="47" t="s">
        <v>4441</v>
      </c>
      <c r="I2119" s="47" t="s">
        <v>5461</v>
      </c>
      <c r="J2119" s="47" t="s">
        <v>5485</v>
      </c>
      <c r="K2119" s="23">
        <v>41.364019999999996</v>
      </c>
      <c r="L2119" s="23">
        <v>-109.12415</v>
      </c>
      <c r="M2119" s="61" t="s">
        <v>2275</v>
      </c>
      <c r="N2119" s="19" t="s">
        <v>2276</v>
      </c>
      <c r="O2119" s="40">
        <v>26816</v>
      </c>
      <c r="P2119" s="19" t="s">
        <v>5247</v>
      </c>
      <c r="Q2119" s="55"/>
      <c r="R2119" s="55"/>
      <c r="S2119" s="55">
        <f t="shared" si="772"/>
        <v>11</v>
      </c>
      <c r="T2119" s="19"/>
      <c r="U2119" s="55">
        <v>3619</v>
      </c>
      <c r="V2119" s="55">
        <v>3630</v>
      </c>
      <c r="W2119" s="55"/>
      <c r="X2119" s="55"/>
      <c r="Y2119" s="51" t="s">
        <v>3798</v>
      </c>
      <c r="Z2119" s="40">
        <v>26758</v>
      </c>
      <c r="AA2119" s="52">
        <v>8</v>
      </c>
      <c r="AB2119" s="19" t="s">
        <v>3789</v>
      </c>
      <c r="AC2119" s="19">
        <v>123</v>
      </c>
      <c r="AD2119" s="19">
        <v>24</v>
      </c>
      <c r="AE2119" s="19">
        <v>2596</v>
      </c>
      <c r="AF2119" s="19">
        <v>140</v>
      </c>
      <c r="AG2119" s="19">
        <v>-3</v>
      </c>
      <c r="AH2119" s="19">
        <v>2650</v>
      </c>
      <c r="AI2119" s="19">
        <v>2513</v>
      </c>
      <c r="AJ2119" s="19"/>
      <c r="AK2119" s="19"/>
      <c r="AL2119" s="19">
        <v>418</v>
      </c>
      <c r="AM2119" s="19">
        <v>7189</v>
      </c>
      <c r="AO2119" s="19" t="s">
        <v>5038</v>
      </c>
      <c r="AP2119" s="17">
        <f t="shared" si="773"/>
        <v>6.1376999999999997</v>
      </c>
      <c r="AQ2119" s="17">
        <f t="shared" si="774"/>
        <v>1.97496</v>
      </c>
      <c r="AR2119" s="17">
        <f t="shared" si="771"/>
        <v>112.92599999999999</v>
      </c>
      <c r="AS2119" s="17">
        <f t="shared" si="769"/>
        <v>3.5811999999999999</v>
      </c>
      <c r="AT2119" s="17">
        <f t="shared" si="775"/>
        <v>124.61985999999999</v>
      </c>
      <c r="AU2119" s="5">
        <f t="shared" si="776"/>
        <v>74.756500000000003</v>
      </c>
      <c r="AV2119" s="5">
        <f t="shared" si="777"/>
        <v>41.188069999999996</v>
      </c>
      <c r="AW2119" s="5"/>
      <c r="AX2119" s="5"/>
      <c r="AY2119" s="5">
        <f t="shared" si="778"/>
        <v>8.7027600000000014</v>
      </c>
      <c r="AZ2119" s="5">
        <f t="shared" si="779"/>
        <v>124.64733</v>
      </c>
      <c r="BA2119" s="7">
        <f t="shared" si="780"/>
        <v>-1.1020303153418668E-4</v>
      </c>
      <c r="BB2119" s="62">
        <f t="shared" si="781"/>
        <v>8461</v>
      </c>
      <c r="BC2119" s="6">
        <f t="shared" si="782"/>
        <v>8.1277955271565491E-2</v>
      </c>
      <c r="BD2119" s="32">
        <f t="shared" si="783"/>
        <v>4.9251379354783423E-2</v>
      </c>
      <c r="BE2119" s="32">
        <f t="shared" si="784"/>
        <v>1.5847875290503459E-2</v>
      </c>
      <c r="BF2119" s="35">
        <f t="shared" si="785"/>
        <v>0.93490074535471313</v>
      </c>
      <c r="BG2119" s="37">
        <f t="shared" si="786"/>
        <v>0.59974409399703954</v>
      </c>
      <c r="BH2119" s="33">
        <f t="shared" si="787"/>
        <v>0.33043684128653217</v>
      </c>
      <c r="BI2119" s="33">
        <f t="shared" si="788"/>
        <v>6.9819064716428361E-2</v>
      </c>
      <c r="CM2119" s="51" t="s">
        <v>2277</v>
      </c>
      <c r="CR2119" s="78" t="s">
        <v>2042</v>
      </c>
      <c r="CS2119" s="78" t="s">
        <v>2042</v>
      </c>
    </row>
    <row r="2120" spans="1:97">
      <c r="A2120" s="20" t="s">
        <v>3590</v>
      </c>
      <c r="B2120" s="16" t="s">
        <v>5319</v>
      </c>
      <c r="C2120" s="19">
        <v>49009111</v>
      </c>
      <c r="D2120" s="19" t="s">
        <v>3782</v>
      </c>
      <c r="E2120" s="19" t="s">
        <v>1707</v>
      </c>
      <c r="F2120" s="19" t="s">
        <v>5544</v>
      </c>
      <c r="G2120" s="47"/>
      <c r="H2120" s="47" t="s">
        <v>3844</v>
      </c>
      <c r="I2120" s="47" t="s">
        <v>5463</v>
      </c>
      <c r="J2120" s="47" t="s">
        <v>5484</v>
      </c>
      <c r="K2120" s="23">
        <v>41.545740000000002</v>
      </c>
      <c r="L2120" s="23">
        <v>-108.85859000000001</v>
      </c>
      <c r="M2120" s="61" t="s">
        <v>5545</v>
      </c>
      <c r="N2120" s="19" t="s">
        <v>2432</v>
      </c>
      <c r="P2120" s="19" t="s">
        <v>5247</v>
      </c>
      <c r="Q2120" s="55">
        <v>71</v>
      </c>
      <c r="R2120" s="55"/>
      <c r="S2120" s="55">
        <f t="shared" si="772"/>
        <v>13</v>
      </c>
      <c r="T2120" s="19"/>
      <c r="U2120" s="55">
        <v>6701</v>
      </c>
      <c r="V2120" s="55">
        <v>6714</v>
      </c>
      <c r="W2120" s="55"/>
      <c r="X2120" s="55"/>
      <c r="Y2120" s="51" t="s">
        <v>3798</v>
      </c>
      <c r="Z2120" s="40">
        <v>20460</v>
      </c>
      <c r="AA2120" s="52">
        <v>7.3000001907348633</v>
      </c>
      <c r="AB2120" s="19" t="s">
        <v>3837</v>
      </c>
      <c r="AC2120" s="19">
        <v>229</v>
      </c>
      <c r="AD2120" s="19">
        <v>27</v>
      </c>
      <c r="AE2120" s="19">
        <v>9662</v>
      </c>
      <c r="AF2120" s="19">
        <v>-3</v>
      </c>
      <c r="AG2120" s="19">
        <v>-3</v>
      </c>
      <c r="AH2120" s="19">
        <v>10800</v>
      </c>
      <c r="AI2120" s="19">
        <v>5620</v>
      </c>
      <c r="AJ2120" s="19"/>
      <c r="AK2120" s="19"/>
      <c r="AL2120" s="19">
        <v>1790</v>
      </c>
      <c r="AM2120" s="19">
        <v>25276</v>
      </c>
      <c r="AP2120" s="17">
        <f t="shared" si="773"/>
        <v>11.427099999999999</v>
      </c>
      <c r="AQ2120" s="17">
        <f t="shared" si="774"/>
        <v>2.2218300000000002</v>
      </c>
      <c r="AR2120" s="17">
        <f t="shared" si="771"/>
        <v>420.29699999999997</v>
      </c>
      <c r="AS2120" s="17">
        <f t="shared" si="769"/>
        <v>0</v>
      </c>
      <c r="AT2120" s="17">
        <f t="shared" si="775"/>
        <v>433.94592999999998</v>
      </c>
      <c r="AU2120" s="5">
        <f t="shared" si="776"/>
        <v>304.66800000000001</v>
      </c>
      <c r="AV2120" s="5">
        <f t="shared" si="777"/>
        <v>92.111799999999988</v>
      </c>
      <c r="AW2120" s="5"/>
      <c r="AX2120" s="5"/>
      <c r="AY2120" s="5">
        <f t="shared" si="778"/>
        <v>37.267800000000001</v>
      </c>
      <c r="AZ2120" s="5">
        <f t="shared" si="779"/>
        <v>434.04760000000005</v>
      </c>
      <c r="BA2120" s="7">
        <f t="shared" si="780"/>
        <v>-1.1713220949938377E-4</v>
      </c>
      <c r="BB2120" s="62">
        <f t="shared" si="781"/>
        <v>28122</v>
      </c>
      <c r="BC2120" s="6">
        <f t="shared" si="782"/>
        <v>5.3297876324955994E-2</v>
      </c>
      <c r="BD2120" s="32">
        <f t="shared" si="783"/>
        <v>2.6333004206307454E-2</v>
      </c>
      <c r="BE2120" s="32">
        <f t="shared" si="784"/>
        <v>5.1200618473366032E-3</v>
      </c>
      <c r="BF2120" s="35">
        <f t="shared" si="785"/>
        <v>0.96854693394635594</v>
      </c>
      <c r="BG2120" s="37">
        <f t="shared" si="786"/>
        <v>0.70192301489514053</v>
      </c>
      <c r="BH2120" s="33">
        <f t="shared" si="787"/>
        <v>0.21221589521517911</v>
      </c>
      <c r="BI2120" s="33">
        <f t="shared" si="788"/>
        <v>8.5861089889680289E-2</v>
      </c>
      <c r="CM2120" s="51" t="s">
        <v>1555</v>
      </c>
      <c r="CR2120" s="78" t="s">
        <v>2042</v>
      </c>
      <c r="CS2120" s="78" t="s">
        <v>2042</v>
      </c>
    </row>
    <row r="2121" spans="1:97">
      <c r="A2121" s="20" t="s">
        <v>3590</v>
      </c>
      <c r="B2121" s="16" t="s">
        <v>394</v>
      </c>
      <c r="C2121" s="19">
        <v>49004874</v>
      </c>
      <c r="D2121" s="19" t="s">
        <v>3782</v>
      </c>
      <c r="E2121" s="19" t="s">
        <v>1707</v>
      </c>
      <c r="F2121" s="19" t="s">
        <v>5514</v>
      </c>
      <c r="G2121" s="47"/>
      <c r="H2121" s="47" t="s">
        <v>4981</v>
      </c>
      <c r="I2121" s="47" t="s">
        <v>5463</v>
      </c>
      <c r="J2121" s="47" t="s">
        <v>5483</v>
      </c>
      <c r="K2121" s="23">
        <v>41.561259999999997</v>
      </c>
      <c r="L2121" s="23">
        <v>-109.0611</v>
      </c>
      <c r="M2121" s="61" t="s">
        <v>3154</v>
      </c>
      <c r="N2121" s="19" t="s">
        <v>2385</v>
      </c>
      <c r="P2121" s="19" t="s">
        <v>5247</v>
      </c>
      <c r="Q2121" s="55">
        <v>1570</v>
      </c>
      <c r="R2121" s="55">
        <v>5229</v>
      </c>
      <c r="S2121" s="55"/>
      <c r="T2121" s="19"/>
      <c r="U2121" s="55">
        <v>3542</v>
      </c>
      <c r="Y2121" s="51" t="s">
        <v>3798</v>
      </c>
      <c r="AB2121" s="19" t="s">
        <v>3789</v>
      </c>
      <c r="AC2121" s="19">
        <v>110</v>
      </c>
      <c r="AD2121" s="19">
        <v>39</v>
      </c>
      <c r="AE2121" s="19">
        <v>3459</v>
      </c>
      <c r="AF2121" s="19">
        <v>-3</v>
      </c>
      <c r="AG2121" s="19">
        <v>-3</v>
      </c>
      <c r="AH2121" s="19">
        <v>3429</v>
      </c>
      <c r="AI2121" s="19">
        <v>3800</v>
      </c>
      <c r="AJ2121" s="19"/>
      <c r="AK2121" s="19"/>
      <c r="AL2121" s="19">
        <v>9</v>
      </c>
      <c r="AM2121" s="19">
        <v>8916</v>
      </c>
      <c r="AP2121" s="17">
        <f t="shared" si="773"/>
        <v>5.4889999999999999</v>
      </c>
      <c r="AQ2121" s="17">
        <f t="shared" si="774"/>
        <v>3.2093099999999999</v>
      </c>
      <c r="AR2121" s="17">
        <f t="shared" si="771"/>
        <v>150.4665</v>
      </c>
      <c r="AS2121" s="17">
        <f t="shared" si="769"/>
        <v>0</v>
      </c>
      <c r="AT2121" s="17">
        <f t="shared" si="775"/>
        <v>159.16480999999999</v>
      </c>
      <c r="AU2121" s="5">
        <f t="shared" si="776"/>
        <v>96.732089999999999</v>
      </c>
      <c r="AV2121" s="5">
        <f t="shared" si="777"/>
        <v>62.281999999999996</v>
      </c>
      <c r="AW2121" s="5"/>
      <c r="AX2121" s="5"/>
      <c r="AY2121" s="5">
        <f t="shared" si="778"/>
        <v>0.18738000000000002</v>
      </c>
      <c r="AZ2121" s="5">
        <f t="shared" si="779"/>
        <v>159.20147</v>
      </c>
      <c r="BA2121" s="7">
        <f t="shared" si="780"/>
        <v>-1.1515038590145888E-4</v>
      </c>
      <c r="BB2121" s="62">
        <f t="shared" si="781"/>
        <v>10840</v>
      </c>
      <c r="BC2121" s="6">
        <f t="shared" si="782"/>
        <v>9.738813525005062E-2</v>
      </c>
      <c r="BD2121" s="32">
        <f t="shared" si="783"/>
        <v>3.448626615393189E-2</v>
      </c>
      <c r="BE2121" s="32">
        <f t="shared" si="784"/>
        <v>2.0163439393418685E-2</v>
      </c>
      <c r="BF2121" s="35">
        <f t="shared" si="785"/>
        <v>0.94535029445264951</v>
      </c>
      <c r="BG2121" s="37">
        <f t="shared" si="786"/>
        <v>0.60760802020232607</v>
      </c>
      <c r="BH2121" s="33">
        <f t="shared" si="787"/>
        <v>0.3912149806154428</v>
      </c>
      <c r="BI2121" s="33">
        <f t="shared" si="788"/>
        <v>1.1769991822311691E-3</v>
      </c>
      <c r="CM2121" s="51" t="s">
        <v>3798</v>
      </c>
      <c r="CR2121" s="78" t="s">
        <v>2042</v>
      </c>
      <c r="CS2121" s="78" t="s">
        <v>2042</v>
      </c>
    </row>
    <row r="2122" spans="1:97">
      <c r="A2122" s="20" t="s">
        <v>3590</v>
      </c>
      <c r="B2122" s="16" t="s">
        <v>5320</v>
      </c>
      <c r="C2122" s="19">
        <v>49004883</v>
      </c>
      <c r="D2122" s="19" t="s">
        <v>3782</v>
      </c>
      <c r="E2122" s="19" t="s">
        <v>1707</v>
      </c>
      <c r="F2122" s="19" t="s">
        <v>5514</v>
      </c>
      <c r="G2122" s="47"/>
      <c r="H2122" s="47" t="s">
        <v>5249</v>
      </c>
      <c r="I2122" s="47" t="s">
        <v>5463</v>
      </c>
      <c r="J2122" s="47" t="s">
        <v>5483</v>
      </c>
      <c r="K2122" s="23">
        <v>41.536960000000001</v>
      </c>
      <c r="L2122" s="23">
        <v>-109.06119</v>
      </c>
      <c r="M2122" s="61" t="s">
        <v>5524</v>
      </c>
      <c r="N2122" s="19" t="s">
        <v>5525</v>
      </c>
      <c r="P2122" s="19" t="s">
        <v>5247</v>
      </c>
      <c r="Q2122" s="55">
        <v>98</v>
      </c>
      <c r="R2122" s="55">
        <v>1867</v>
      </c>
      <c r="S2122" s="55">
        <f t="shared" ref="S2122:S2130" si="789">V2122-U2122</f>
        <v>17</v>
      </c>
      <c r="T2122" s="19"/>
      <c r="U2122" s="55">
        <v>3333</v>
      </c>
      <c r="V2122" s="55">
        <v>3350</v>
      </c>
      <c r="W2122" s="55"/>
      <c r="X2122" s="55"/>
      <c r="Y2122" s="51" t="s">
        <v>3798</v>
      </c>
      <c r="AB2122" s="19" t="s">
        <v>3789</v>
      </c>
      <c r="AC2122" s="19">
        <v>20</v>
      </c>
      <c r="AD2122" s="19">
        <v>38</v>
      </c>
      <c r="AE2122" s="19">
        <v>3899</v>
      </c>
      <c r="AF2122" s="19">
        <v>-3</v>
      </c>
      <c r="AG2122" s="19">
        <v>-3</v>
      </c>
      <c r="AH2122" s="19">
        <v>3267</v>
      </c>
      <c r="AI2122" s="19">
        <v>4900</v>
      </c>
      <c r="AJ2122" s="19"/>
      <c r="AK2122" s="19"/>
      <c r="AL2122" s="19">
        <v>60</v>
      </c>
      <c r="AM2122" s="19">
        <v>9677</v>
      </c>
      <c r="AP2122" s="17">
        <f t="shared" si="773"/>
        <v>0.998</v>
      </c>
      <c r="AQ2122" s="17">
        <f t="shared" si="774"/>
        <v>3.1270199999999999</v>
      </c>
      <c r="AR2122" s="17">
        <f t="shared" si="771"/>
        <v>169.60649999999998</v>
      </c>
      <c r="AS2122" s="17">
        <f t="shared" si="769"/>
        <v>0</v>
      </c>
      <c r="AT2122" s="17">
        <f t="shared" si="775"/>
        <v>173.73151999999999</v>
      </c>
      <c r="AU2122" s="5">
        <f t="shared" si="776"/>
        <v>92.16207</v>
      </c>
      <c r="AV2122" s="5">
        <f t="shared" si="777"/>
        <v>80.310999999999993</v>
      </c>
      <c r="AW2122" s="5"/>
      <c r="AX2122" s="5"/>
      <c r="AY2122" s="5">
        <f t="shared" si="778"/>
        <v>1.2492000000000001</v>
      </c>
      <c r="AZ2122" s="5">
        <f t="shared" si="779"/>
        <v>173.72227000000001</v>
      </c>
      <c r="BA2122" s="7">
        <f t="shared" si="780"/>
        <v>2.6622245219947718E-5</v>
      </c>
      <c r="BB2122" s="62">
        <f t="shared" si="781"/>
        <v>12178</v>
      </c>
      <c r="BC2122" s="6">
        <f t="shared" si="782"/>
        <v>0.11443605582246626</v>
      </c>
      <c r="BD2122" s="32">
        <f t="shared" si="783"/>
        <v>5.7444958750145058E-3</v>
      </c>
      <c r="BE2122" s="32">
        <f t="shared" si="784"/>
        <v>1.7999151794677214E-2</v>
      </c>
      <c r="BF2122" s="35">
        <f t="shared" si="785"/>
        <v>0.97625635233030827</v>
      </c>
      <c r="BG2122" s="37">
        <f t="shared" si="786"/>
        <v>0.53051384833965154</v>
      </c>
      <c r="BH2122" s="33">
        <f t="shared" si="787"/>
        <v>0.46229536374351998</v>
      </c>
      <c r="BI2122" s="33">
        <f t="shared" si="788"/>
        <v>7.190787916828395E-3</v>
      </c>
      <c r="CM2122" s="51" t="s">
        <v>3798</v>
      </c>
      <c r="CR2122" s="78" t="s">
        <v>2042</v>
      </c>
      <c r="CS2122" s="78" t="s">
        <v>2042</v>
      </c>
    </row>
    <row r="2123" spans="1:97">
      <c r="A2123" s="20" t="s">
        <v>3590</v>
      </c>
      <c r="B2123" s="16" t="s">
        <v>5321</v>
      </c>
      <c r="C2123" s="19">
        <v>49005564</v>
      </c>
      <c r="D2123" s="19" t="s">
        <v>3782</v>
      </c>
      <c r="E2123" s="19" t="s">
        <v>1707</v>
      </c>
      <c r="F2123" s="19" t="s">
        <v>4452</v>
      </c>
      <c r="G2123" s="47"/>
      <c r="H2123" s="47" t="s">
        <v>2522</v>
      </c>
      <c r="I2123" s="47" t="s">
        <v>5463</v>
      </c>
      <c r="J2123" s="47" t="s">
        <v>5485</v>
      </c>
      <c r="K2123" s="23">
        <v>41.51061</v>
      </c>
      <c r="L2123" s="23">
        <v>-109.11662</v>
      </c>
      <c r="M2123" s="61" t="s">
        <v>4455</v>
      </c>
      <c r="N2123" s="19" t="s">
        <v>2432</v>
      </c>
      <c r="P2123" s="19" t="s">
        <v>5247</v>
      </c>
      <c r="Q2123" s="55"/>
      <c r="R2123" s="55"/>
      <c r="S2123" s="55">
        <f t="shared" si="789"/>
        <v>21</v>
      </c>
      <c r="T2123" s="19"/>
      <c r="U2123" s="55">
        <v>4533</v>
      </c>
      <c r="V2123" s="55">
        <v>4554</v>
      </c>
      <c r="W2123" s="55">
        <v>4671</v>
      </c>
      <c r="X2123" s="55"/>
      <c r="Y2123" s="51" t="s">
        <v>3798</v>
      </c>
      <c r="AA2123" s="52">
        <v>8</v>
      </c>
      <c r="AB2123" s="19" t="s">
        <v>3789</v>
      </c>
      <c r="AC2123" s="19">
        <v>115</v>
      </c>
      <c r="AD2123" s="19">
        <v>30</v>
      </c>
      <c r="AE2123" s="19">
        <v>4616</v>
      </c>
      <c r="AF2123" s="19">
        <v>-3</v>
      </c>
      <c r="AG2123" s="19">
        <v>-3</v>
      </c>
      <c r="AH2123" s="19">
        <v>4600</v>
      </c>
      <c r="AI2123" s="19">
        <v>4760</v>
      </c>
      <c r="AJ2123" s="19"/>
      <c r="AK2123" s="19"/>
      <c r="AL2123" s="19">
        <v>59</v>
      </c>
      <c r="AM2123" s="19">
        <v>11764</v>
      </c>
      <c r="AP2123" s="17">
        <f t="shared" si="773"/>
        <v>5.7385000000000002</v>
      </c>
      <c r="AQ2123" s="17">
        <f t="shared" si="774"/>
        <v>2.4687000000000001</v>
      </c>
      <c r="AR2123" s="17">
        <f t="shared" si="771"/>
        <v>200.79599999999999</v>
      </c>
      <c r="AS2123" s="17">
        <f t="shared" si="769"/>
        <v>0</v>
      </c>
      <c r="AT2123" s="17">
        <f t="shared" si="775"/>
        <v>209.00319999999999</v>
      </c>
      <c r="AU2123" s="5">
        <f t="shared" si="776"/>
        <v>129.76599999999999</v>
      </c>
      <c r="AV2123" s="5">
        <f t="shared" si="777"/>
        <v>78.01639999999999</v>
      </c>
      <c r="AW2123" s="5"/>
      <c r="AX2123" s="5"/>
      <c r="AY2123" s="5">
        <f t="shared" si="778"/>
        <v>1.22838</v>
      </c>
      <c r="AZ2123" s="5">
        <f t="shared" si="779"/>
        <v>209.01077999999998</v>
      </c>
      <c r="BA2123" s="7">
        <f t="shared" si="780"/>
        <v>-1.8133364821889811E-5</v>
      </c>
      <c r="BB2123" s="62">
        <f t="shared" si="781"/>
        <v>14174</v>
      </c>
      <c r="BC2123" s="6">
        <f t="shared" si="782"/>
        <v>9.2913871539825735E-2</v>
      </c>
      <c r="BD2123" s="32">
        <f t="shared" si="783"/>
        <v>2.7456517412173594E-2</v>
      </c>
      <c r="BE2123" s="32">
        <f t="shared" si="784"/>
        <v>1.1811780872254589E-2</v>
      </c>
      <c r="BF2123" s="35">
        <f t="shared" si="785"/>
        <v>0.96073170171557176</v>
      </c>
      <c r="BG2123" s="37">
        <f t="shared" si="786"/>
        <v>0.62085792895466929</v>
      </c>
      <c r="BH2123" s="33">
        <f t="shared" si="787"/>
        <v>0.37326495791269709</v>
      </c>
      <c r="BI2123" s="33">
        <f t="shared" si="788"/>
        <v>5.8771131326336382E-3</v>
      </c>
      <c r="CM2123" s="51" t="s">
        <v>1552</v>
      </c>
      <c r="CR2123" s="78" t="s">
        <v>2042</v>
      </c>
      <c r="CS2123" s="78" t="s">
        <v>2042</v>
      </c>
    </row>
    <row r="2124" spans="1:97">
      <c r="A2124" s="20" t="s">
        <v>3590</v>
      </c>
      <c r="B2124" s="16" t="s">
        <v>5323</v>
      </c>
      <c r="C2124" s="19">
        <v>49009123</v>
      </c>
      <c r="D2124" s="19" t="s">
        <v>3782</v>
      </c>
      <c r="E2124" s="19" t="s">
        <v>1707</v>
      </c>
      <c r="F2124" s="19" t="s">
        <v>2528</v>
      </c>
      <c r="G2124" s="47"/>
      <c r="H2124" s="47" t="s">
        <v>3859</v>
      </c>
      <c r="I2124" s="47" t="s">
        <v>5442</v>
      </c>
      <c r="J2124" s="47" t="s">
        <v>5483</v>
      </c>
      <c r="K2124" s="23">
        <v>41.640349999999998</v>
      </c>
      <c r="L2124" s="23">
        <v>-109.00351000000001</v>
      </c>
      <c r="M2124" s="61" t="s">
        <v>5548</v>
      </c>
      <c r="N2124" s="19" t="s">
        <v>5549</v>
      </c>
      <c r="P2124" s="19" t="s">
        <v>5247</v>
      </c>
      <c r="Q2124" s="55">
        <v>1134</v>
      </c>
      <c r="R2124" s="55"/>
      <c r="S2124" s="55">
        <f t="shared" si="789"/>
        <v>46</v>
      </c>
      <c r="T2124" s="19"/>
      <c r="U2124" s="55">
        <v>4245</v>
      </c>
      <c r="V2124" s="55">
        <v>4291</v>
      </c>
      <c r="W2124" s="55">
        <v>4754</v>
      </c>
      <c r="X2124" s="55"/>
      <c r="Y2124" s="51" t="s">
        <v>3798</v>
      </c>
      <c r="Z2124" s="40">
        <v>23109</v>
      </c>
      <c r="AA2124" s="52">
        <v>8</v>
      </c>
      <c r="AB2124" s="19" t="s">
        <v>3837</v>
      </c>
      <c r="AC2124" s="19">
        <v>51</v>
      </c>
      <c r="AD2124" s="19">
        <v>31</v>
      </c>
      <c r="AE2124" s="19">
        <v>11279</v>
      </c>
      <c r="AF2124" s="19">
        <v>-3</v>
      </c>
      <c r="AG2124" s="19">
        <v>-3</v>
      </c>
      <c r="AH2124" s="19">
        <v>14300</v>
      </c>
      <c r="AI2124" s="19">
        <v>5356</v>
      </c>
      <c r="AJ2124" s="19"/>
      <c r="AK2124" s="19"/>
      <c r="AL2124" s="19">
        <v>220</v>
      </c>
      <c r="AM2124" s="19">
        <v>31237</v>
      </c>
      <c r="AP2124" s="17">
        <f t="shared" si="773"/>
        <v>2.5449000000000002</v>
      </c>
      <c r="AQ2124" s="17">
        <f t="shared" si="774"/>
        <v>2.5509900000000001</v>
      </c>
      <c r="AR2124" s="17">
        <f t="shared" si="771"/>
        <v>490.63649999999996</v>
      </c>
      <c r="AS2124" s="17">
        <f t="shared" si="769"/>
        <v>0</v>
      </c>
      <c r="AT2124" s="17">
        <f t="shared" si="775"/>
        <v>495.73238999999995</v>
      </c>
      <c r="AU2124" s="5">
        <f t="shared" si="776"/>
        <v>403.40299999999996</v>
      </c>
      <c r="AV2124" s="5">
        <f t="shared" si="777"/>
        <v>87.784839999999988</v>
      </c>
      <c r="AW2124" s="5"/>
      <c r="AX2124" s="5"/>
      <c r="AY2124" s="5">
        <f t="shared" si="778"/>
        <v>4.5804</v>
      </c>
      <c r="AZ2124" s="5">
        <f t="shared" si="779"/>
        <v>495.76823999999993</v>
      </c>
      <c r="BA2124" s="7">
        <f t="shared" si="780"/>
        <v>-3.615731439321645E-5</v>
      </c>
      <c r="BB2124" s="62">
        <f t="shared" si="781"/>
        <v>31231</v>
      </c>
      <c r="BC2124" s="6">
        <f t="shared" si="782"/>
        <v>-9.6049177178715508E-5</v>
      </c>
      <c r="BD2124" s="32">
        <f t="shared" si="783"/>
        <v>5.1336165466210519E-3</v>
      </c>
      <c r="BE2124" s="32">
        <f t="shared" si="784"/>
        <v>5.14590140055202E-3</v>
      </c>
      <c r="BF2124" s="35">
        <f t="shared" si="785"/>
        <v>0.98972048205282692</v>
      </c>
      <c r="BG2124" s="36">
        <f t="shared" si="786"/>
        <v>0.81369270447820541</v>
      </c>
      <c r="BH2124" s="33">
        <f t="shared" si="787"/>
        <v>0.17706830110779181</v>
      </c>
      <c r="BI2124" s="33">
        <f t="shared" si="788"/>
        <v>9.2389944140028029E-3</v>
      </c>
      <c r="CM2124" s="51" t="s">
        <v>1763</v>
      </c>
      <c r="CR2124" s="78" t="s">
        <v>2042</v>
      </c>
      <c r="CS2124" s="78" t="s">
        <v>2042</v>
      </c>
    </row>
    <row r="2125" spans="1:97">
      <c r="A2125" s="20" t="s">
        <v>3590</v>
      </c>
      <c r="B2125" s="16" t="s">
        <v>5324</v>
      </c>
      <c r="C2125" s="19">
        <v>49004903</v>
      </c>
      <c r="D2125" s="19" t="s">
        <v>3782</v>
      </c>
      <c r="E2125" s="19" t="s">
        <v>1707</v>
      </c>
      <c r="F2125" s="19" t="s">
        <v>2386</v>
      </c>
      <c r="G2125" s="47"/>
      <c r="H2125" s="47" t="s">
        <v>7062</v>
      </c>
      <c r="I2125" s="47" t="s">
        <v>5442</v>
      </c>
      <c r="J2125" s="47" t="s">
        <v>5483</v>
      </c>
      <c r="K2125" s="23">
        <v>41.591230000000003</v>
      </c>
      <c r="L2125" s="23">
        <v>-109.07643</v>
      </c>
      <c r="M2125" s="61" t="s">
        <v>5550</v>
      </c>
      <c r="N2125" s="19" t="s">
        <v>2387</v>
      </c>
      <c r="P2125" s="19" t="s">
        <v>5247</v>
      </c>
      <c r="Q2125" s="55">
        <v>189</v>
      </c>
      <c r="R2125" s="55"/>
      <c r="S2125" s="55">
        <f t="shared" si="789"/>
        <v>19</v>
      </c>
      <c r="T2125" s="19"/>
      <c r="U2125" s="55">
        <v>4377</v>
      </c>
      <c r="V2125" s="55">
        <v>4396</v>
      </c>
      <c r="W2125" s="55"/>
      <c r="X2125" s="55"/>
      <c r="Y2125" s="51" t="s">
        <v>3798</v>
      </c>
      <c r="AA2125" s="52">
        <v>8.3000001907348633</v>
      </c>
      <c r="AB2125" s="19" t="s">
        <v>3789</v>
      </c>
      <c r="AC2125" s="19">
        <v>106</v>
      </c>
      <c r="AD2125" s="19">
        <v>51</v>
      </c>
      <c r="AE2125" s="19">
        <v>3824</v>
      </c>
      <c r="AF2125" s="19">
        <v>-3</v>
      </c>
      <c r="AG2125" s="19">
        <v>-3</v>
      </c>
      <c r="AH2125" s="19">
        <v>3380</v>
      </c>
      <c r="AI2125" s="19">
        <v>4490</v>
      </c>
      <c r="AJ2125" s="19"/>
      <c r="AK2125" s="19"/>
      <c r="AL2125" s="19">
        <v>23</v>
      </c>
      <c r="AM2125" s="19">
        <v>9787</v>
      </c>
      <c r="AP2125" s="17">
        <f t="shared" si="773"/>
        <v>5.2893999999999997</v>
      </c>
      <c r="AQ2125" s="17">
        <f t="shared" si="774"/>
        <v>4.19679</v>
      </c>
      <c r="AR2125" s="17">
        <f t="shared" si="771"/>
        <v>166.34399999999999</v>
      </c>
      <c r="AS2125" s="17">
        <f t="shared" si="769"/>
        <v>0</v>
      </c>
      <c r="AT2125" s="17">
        <f t="shared" si="775"/>
        <v>175.83018999999999</v>
      </c>
      <c r="AU2125" s="5">
        <f t="shared" si="776"/>
        <v>95.349800000000002</v>
      </c>
      <c r="AV2125" s="5">
        <f t="shared" si="777"/>
        <v>73.591099999999997</v>
      </c>
      <c r="AW2125" s="5"/>
      <c r="AX2125" s="5"/>
      <c r="AY2125" s="5">
        <f t="shared" si="778"/>
        <v>0.47886000000000006</v>
      </c>
      <c r="AZ2125" s="5">
        <f t="shared" si="779"/>
        <v>169.41976</v>
      </c>
      <c r="BA2125" s="7">
        <f t="shared" si="780"/>
        <v>1.8567504499276511E-2</v>
      </c>
      <c r="BB2125" s="62">
        <f t="shared" si="781"/>
        <v>11868</v>
      </c>
      <c r="BC2125" s="6">
        <f t="shared" si="782"/>
        <v>9.6097898868621565E-2</v>
      </c>
      <c r="BD2125" s="32">
        <f t="shared" si="783"/>
        <v>3.0082433511560216E-2</v>
      </c>
      <c r="BE2125" s="32">
        <f t="shared" si="784"/>
        <v>2.3868426690547284E-2</v>
      </c>
      <c r="BF2125" s="35">
        <f t="shared" si="785"/>
        <v>0.94604913979789251</v>
      </c>
      <c r="BG2125" s="37">
        <f t="shared" si="786"/>
        <v>0.56280211942219727</v>
      </c>
      <c r="BH2125" s="33">
        <f t="shared" si="787"/>
        <v>0.43437140980485395</v>
      </c>
      <c r="BI2125" s="33">
        <f t="shared" si="788"/>
        <v>2.8264707729487993E-3</v>
      </c>
      <c r="CM2125" s="51" t="s">
        <v>3798</v>
      </c>
      <c r="CR2125" s="78" t="s">
        <v>2042</v>
      </c>
      <c r="CS2125" s="78" t="s">
        <v>2042</v>
      </c>
    </row>
    <row r="2126" spans="1:97">
      <c r="A2126" s="20" t="s">
        <v>3590</v>
      </c>
      <c r="B2126" s="16" t="s">
        <v>308</v>
      </c>
      <c r="C2126" s="19">
        <v>49117844</v>
      </c>
      <c r="D2126" s="19" t="s">
        <v>3782</v>
      </c>
      <c r="E2126" s="19" t="s">
        <v>1707</v>
      </c>
      <c r="F2126" s="19" t="s">
        <v>5503</v>
      </c>
      <c r="G2126" s="47"/>
      <c r="H2126" s="47" t="s">
        <v>3785</v>
      </c>
      <c r="I2126" s="47" t="s">
        <v>5442</v>
      </c>
      <c r="J2126" s="47" t="s">
        <v>5485</v>
      </c>
      <c r="K2126" s="23">
        <v>41.657200000000003</v>
      </c>
      <c r="L2126" s="23">
        <v>-109.1088</v>
      </c>
      <c r="N2126" s="19" t="s">
        <v>3171</v>
      </c>
      <c r="P2126" s="19" t="s">
        <v>5247</v>
      </c>
      <c r="Q2126" s="55"/>
      <c r="R2126" s="55"/>
      <c r="S2126" s="55">
        <f t="shared" si="789"/>
        <v>0</v>
      </c>
      <c r="T2126" s="31" t="s">
        <v>2512</v>
      </c>
      <c r="Y2126" s="51" t="s">
        <v>3788</v>
      </c>
      <c r="AA2126" s="52">
        <v>8.1999998092651367</v>
      </c>
      <c r="AB2126" s="19" t="s">
        <v>3789</v>
      </c>
      <c r="AC2126" s="19">
        <v>58</v>
      </c>
      <c r="AD2126" s="19">
        <v>42</v>
      </c>
      <c r="AE2126" s="19">
        <v>3914</v>
      </c>
      <c r="AF2126" s="19">
        <v>-3</v>
      </c>
      <c r="AG2126" s="19">
        <v>-3</v>
      </c>
      <c r="AH2126" s="19">
        <v>3800</v>
      </c>
      <c r="AI2126" s="19">
        <v>3843</v>
      </c>
      <c r="AJ2126" s="19"/>
      <c r="AK2126" s="19"/>
      <c r="AL2126" s="19">
        <v>-3</v>
      </c>
      <c r="AM2126" s="19">
        <v>9899</v>
      </c>
      <c r="AP2126" s="17">
        <f t="shared" si="773"/>
        <v>2.8942000000000001</v>
      </c>
      <c r="AQ2126" s="17">
        <f t="shared" si="774"/>
        <v>3.4561800000000003</v>
      </c>
      <c r="AR2126" s="17">
        <f t="shared" si="771"/>
        <v>170.25899999999999</v>
      </c>
      <c r="AS2126" s="17">
        <f t="shared" si="769"/>
        <v>0</v>
      </c>
      <c r="AT2126" s="17">
        <f t="shared" si="775"/>
        <v>176.60937999999999</v>
      </c>
      <c r="AU2126" s="5">
        <f t="shared" si="776"/>
        <v>107.19799999999999</v>
      </c>
      <c r="AV2126" s="5">
        <f t="shared" si="777"/>
        <v>62.986769999999993</v>
      </c>
      <c r="AW2126" s="5"/>
      <c r="AX2126" s="5"/>
      <c r="AY2126" s="5">
        <f t="shared" si="778"/>
        <v>0</v>
      </c>
      <c r="AZ2126" s="5">
        <f t="shared" si="779"/>
        <v>170.18476999999999</v>
      </c>
      <c r="BA2126" s="7">
        <f t="shared" si="780"/>
        <v>1.8525716192156073E-2</v>
      </c>
      <c r="BB2126" s="62">
        <f t="shared" si="781"/>
        <v>11648</v>
      </c>
      <c r="BC2126" s="6">
        <f t="shared" si="782"/>
        <v>8.1171392769295025E-2</v>
      </c>
      <c r="BD2126" s="32">
        <f t="shared" si="783"/>
        <v>1.638757805502743E-2</v>
      </c>
      <c r="BE2126" s="32">
        <f t="shared" si="784"/>
        <v>1.956962874791815E-2</v>
      </c>
      <c r="BF2126" s="35">
        <f t="shared" si="785"/>
        <v>0.96404279319705444</v>
      </c>
      <c r="BG2126" s="37">
        <f t="shared" si="786"/>
        <v>0.62989185224976363</v>
      </c>
      <c r="BH2126" s="33">
        <f t="shared" si="787"/>
        <v>0.37010814775023637</v>
      </c>
      <c r="BI2126" s="33">
        <f t="shared" si="788"/>
        <v>0</v>
      </c>
      <c r="CM2126" s="51" t="s">
        <v>3788</v>
      </c>
      <c r="CR2126" s="78" t="s">
        <v>2042</v>
      </c>
      <c r="CS2126" s="78" t="s">
        <v>2042</v>
      </c>
    </row>
    <row r="2127" spans="1:97">
      <c r="A2127" s="20" t="s">
        <v>3590</v>
      </c>
      <c r="B2127" s="16" t="s">
        <v>5325</v>
      </c>
      <c r="C2127" s="19">
        <v>49004907</v>
      </c>
      <c r="D2127" s="19" t="s">
        <v>3782</v>
      </c>
      <c r="E2127" s="19" t="s">
        <v>1707</v>
      </c>
      <c r="F2127" s="19" t="s">
        <v>5503</v>
      </c>
      <c r="G2127" s="47"/>
      <c r="H2127" s="47" t="s">
        <v>3859</v>
      </c>
      <c r="I2127" s="47" t="s">
        <v>5442</v>
      </c>
      <c r="J2127" s="47" t="s">
        <v>5485</v>
      </c>
      <c r="K2127" s="23">
        <v>41.638440000000003</v>
      </c>
      <c r="L2127" s="23">
        <v>-109.12385</v>
      </c>
      <c r="M2127" s="61" t="s">
        <v>2390</v>
      </c>
      <c r="N2127" s="19" t="s">
        <v>2391</v>
      </c>
      <c r="P2127" s="19" t="s">
        <v>5247</v>
      </c>
      <c r="Q2127" s="55"/>
      <c r="R2127" s="55"/>
      <c r="S2127" s="55">
        <f t="shared" si="789"/>
        <v>568</v>
      </c>
      <c r="T2127" s="19"/>
      <c r="U2127" s="55">
        <v>4132</v>
      </c>
      <c r="V2127" s="55">
        <v>4700</v>
      </c>
      <c r="W2127" s="55"/>
      <c r="X2127" s="55"/>
      <c r="Y2127" s="51" t="s">
        <v>3798</v>
      </c>
      <c r="AA2127" s="52">
        <v>7</v>
      </c>
      <c r="AB2127" s="19" t="s">
        <v>3789</v>
      </c>
      <c r="AC2127" s="19">
        <v>103</v>
      </c>
      <c r="AD2127" s="19">
        <v>30</v>
      </c>
      <c r="AE2127" s="19">
        <v>5703</v>
      </c>
      <c r="AF2127" s="19">
        <v>-3</v>
      </c>
      <c r="AG2127" s="19">
        <v>-3</v>
      </c>
      <c r="AH2127" s="19">
        <v>4899</v>
      </c>
      <c r="AI2127" s="19">
        <v>6000</v>
      </c>
      <c r="AJ2127" s="19"/>
      <c r="AK2127" s="19"/>
      <c r="AL2127" s="19">
        <v>918</v>
      </c>
      <c r="AM2127" s="19">
        <v>14004</v>
      </c>
      <c r="AP2127" s="17">
        <f t="shared" si="773"/>
        <v>5.1397000000000004</v>
      </c>
      <c r="AQ2127" s="17">
        <f t="shared" si="774"/>
        <v>2.4687000000000001</v>
      </c>
      <c r="AR2127" s="17">
        <f t="shared" si="771"/>
        <v>248.08049999999997</v>
      </c>
      <c r="AS2127" s="17">
        <f t="shared" si="769"/>
        <v>0</v>
      </c>
      <c r="AT2127" s="17">
        <f t="shared" si="775"/>
        <v>255.68889999999996</v>
      </c>
      <c r="AU2127" s="5">
        <f t="shared" si="776"/>
        <v>138.20078999999998</v>
      </c>
      <c r="AV2127" s="5">
        <f t="shared" si="777"/>
        <v>98.339999999999989</v>
      </c>
      <c r="AW2127" s="5"/>
      <c r="AX2127" s="5"/>
      <c r="AY2127" s="5">
        <f t="shared" si="778"/>
        <v>19.112760000000002</v>
      </c>
      <c r="AZ2127" s="5">
        <f t="shared" si="779"/>
        <v>255.65354999999997</v>
      </c>
      <c r="BA2127" s="7">
        <f t="shared" si="780"/>
        <v>6.9131753094220908E-5</v>
      </c>
      <c r="BB2127" s="62">
        <f t="shared" si="781"/>
        <v>17647</v>
      </c>
      <c r="BC2127" s="6">
        <f t="shared" si="782"/>
        <v>0.11509904900319105</v>
      </c>
      <c r="BD2127" s="32">
        <f t="shared" si="783"/>
        <v>2.0101381014193426E-2</v>
      </c>
      <c r="BE2127" s="32">
        <f t="shared" si="784"/>
        <v>9.6550925753914243E-3</v>
      </c>
      <c r="BF2127" s="35">
        <f t="shared" si="785"/>
        <v>0.97024352641041522</v>
      </c>
      <c r="BG2127" s="37">
        <f t="shared" si="786"/>
        <v>0.54057841168252896</v>
      </c>
      <c r="BH2127" s="33">
        <f t="shared" si="787"/>
        <v>0.38466119480836469</v>
      </c>
      <c r="BI2127" s="33">
        <f t="shared" si="788"/>
        <v>7.4760393509106376E-2</v>
      </c>
      <c r="CM2127" s="51" t="s">
        <v>3798</v>
      </c>
      <c r="CR2127" s="78" t="s">
        <v>2042</v>
      </c>
      <c r="CS2127" s="78" t="s">
        <v>2042</v>
      </c>
    </row>
    <row r="2128" spans="1:97">
      <c r="A2128" s="20" t="s">
        <v>3590</v>
      </c>
      <c r="B2128" s="16" t="s">
        <v>5326</v>
      </c>
      <c r="C2128" s="19">
        <v>49005591</v>
      </c>
      <c r="D2128" s="19" t="s">
        <v>3782</v>
      </c>
      <c r="E2128" s="19" t="s">
        <v>1707</v>
      </c>
      <c r="F2128" s="19" t="s">
        <v>5503</v>
      </c>
      <c r="G2128" s="47"/>
      <c r="H2128" s="47" t="s">
        <v>1808</v>
      </c>
      <c r="I2128" s="47" t="s">
        <v>5442</v>
      </c>
      <c r="J2128" s="47" t="s">
        <v>5485</v>
      </c>
      <c r="K2128" s="23">
        <v>41.637720000000002</v>
      </c>
      <c r="L2128" s="23">
        <v>-109.10073</v>
      </c>
      <c r="M2128" s="61" t="s">
        <v>3184</v>
      </c>
      <c r="N2128" s="19" t="s">
        <v>2524</v>
      </c>
      <c r="P2128" s="19" t="s">
        <v>5247</v>
      </c>
      <c r="Q2128" s="55">
        <v>176</v>
      </c>
      <c r="R2128" s="55"/>
      <c r="S2128" s="55">
        <f t="shared" si="789"/>
        <v>40</v>
      </c>
      <c r="T2128" s="19"/>
      <c r="U2128" s="55">
        <v>4095</v>
      </c>
      <c r="V2128" s="55">
        <v>4135</v>
      </c>
      <c r="W2128" s="55"/>
      <c r="X2128" s="55"/>
      <c r="Y2128" s="51" t="s">
        <v>3788</v>
      </c>
      <c r="AB2128" s="19" t="s">
        <v>3789</v>
      </c>
      <c r="AC2128" s="19">
        <v>61</v>
      </c>
      <c r="AD2128" s="19">
        <v>29</v>
      </c>
      <c r="AE2128" s="19">
        <v>4049</v>
      </c>
      <c r="AF2128" s="19">
        <v>-3</v>
      </c>
      <c r="AG2128" s="19">
        <v>-3</v>
      </c>
      <c r="AH2128" s="19">
        <v>3908</v>
      </c>
      <c r="AI2128" s="19">
        <v>4350</v>
      </c>
      <c r="AJ2128" s="19"/>
      <c r="AK2128" s="19"/>
      <c r="AL2128" s="19">
        <v>-3</v>
      </c>
      <c r="AM2128" s="19">
        <v>10186</v>
      </c>
      <c r="AP2128" s="17">
        <f t="shared" si="773"/>
        <v>3.0438999999999998</v>
      </c>
      <c r="AQ2128" s="17">
        <f t="shared" si="774"/>
        <v>2.3864100000000001</v>
      </c>
      <c r="AR2128" s="17">
        <f t="shared" si="771"/>
        <v>176.13149999999999</v>
      </c>
      <c r="AS2128" s="17">
        <f t="shared" si="769"/>
        <v>0</v>
      </c>
      <c r="AT2128" s="17">
        <f t="shared" si="775"/>
        <v>181.56180999999998</v>
      </c>
      <c r="AU2128" s="5">
        <f t="shared" si="776"/>
        <v>110.24468</v>
      </c>
      <c r="AV2128" s="5">
        <f t="shared" si="777"/>
        <v>71.296499999999995</v>
      </c>
      <c r="AW2128" s="5"/>
      <c r="AX2128" s="5"/>
      <c r="AY2128" s="5">
        <f t="shared" si="778"/>
        <v>0</v>
      </c>
      <c r="AZ2128" s="5">
        <f t="shared" si="779"/>
        <v>181.54118</v>
      </c>
      <c r="BA2128" s="7">
        <f t="shared" si="780"/>
        <v>5.6815836190120134E-5</v>
      </c>
      <c r="BB2128" s="62">
        <f t="shared" si="781"/>
        <v>12388</v>
      </c>
      <c r="BC2128" s="6">
        <f t="shared" si="782"/>
        <v>9.7545849207052365E-2</v>
      </c>
      <c r="BD2128" s="32">
        <f t="shared" si="783"/>
        <v>1.6765089530667271E-2</v>
      </c>
      <c r="BE2128" s="32">
        <f t="shared" si="784"/>
        <v>1.3143788333020035E-2</v>
      </c>
      <c r="BF2128" s="35">
        <f t="shared" si="785"/>
        <v>0.97009112213631277</v>
      </c>
      <c r="BG2128" s="37">
        <f t="shared" si="786"/>
        <v>0.60727092332439392</v>
      </c>
      <c r="BH2128" s="33">
        <f t="shared" si="787"/>
        <v>0.39272907667560603</v>
      </c>
      <c r="BI2128" s="33">
        <f t="shared" si="788"/>
        <v>0</v>
      </c>
      <c r="CM2128" s="51" t="s">
        <v>3788</v>
      </c>
      <c r="CR2128" s="78" t="s">
        <v>2042</v>
      </c>
      <c r="CS2128" s="78" t="s">
        <v>2042</v>
      </c>
    </row>
    <row r="2129" spans="1:97">
      <c r="A2129" s="20" t="s">
        <v>3590</v>
      </c>
      <c r="B2129" s="16" t="s">
        <v>5326</v>
      </c>
      <c r="C2129" s="19">
        <v>49005592</v>
      </c>
      <c r="D2129" s="19" t="s">
        <v>3782</v>
      </c>
      <c r="E2129" s="19" t="s">
        <v>1707</v>
      </c>
      <c r="F2129" s="19" t="s">
        <v>5503</v>
      </c>
      <c r="G2129" s="47"/>
      <c r="H2129" s="47" t="s">
        <v>1808</v>
      </c>
      <c r="I2129" s="47" t="s">
        <v>5442</v>
      </c>
      <c r="J2129" s="47" t="s">
        <v>5485</v>
      </c>
      <c r="K2129" s="23">
        <v>41.64132</v>
      </c>
      <c r="L2129" s="23">
        <v>-109.1009</v>
      </c>
      <c r="M2129" s="61" t="s">
        <v>3185</v>
      </c>
      <c r="N2129" s="19" t="s">
        <v>3861</v>
      </c>
      <c r="P2129" s="19" t="s">
        <v>5247</v>
      </c>
      <c r="Q2129" s="55"/>
      <c r="R2129" s="55">
        <v>1980</v>
      </c>
      <c r="S2129" s="55">
        <f t="shared" si="789"/>
        <v>10</v>
      </c>
      <c r="T2129" s="19"/>
      <c r="U2129" s="55">
        <v>4290</v>
      </c>
      <c r="V2129" s="55">
        <v>4300</v>
      </c>
      <c r="W2129" s="55"/>
      <c r="X2129" s="55"/>
      <c r="Y2129" s="51" t="s">
        <v>3798</v>
      </c>
      <c r="AB2129" s="19" t="s">
        <v>3789</v>
      </c>
      <c r="AC2129" s="19">
        <v>90</v>
      </c>
      <c r="AD2129" s="19">
        <v>44</v>
      </c>
      <c r="AE2129" s="19">
        <v>3936</v>
      </c>
      <c r="AF2129" s="19">
        <v>-3</v>
      </c>
      <c r="AG2129" s="19">
        <v>-3</v>
      </c>
      <c r="AH2129" s="19">
        <v>3619</v>
      </c>
      <c r="AI2129" s="19">
        <v>4700</v>
      </c>
      <c r="AJ2129" s="19"/>
      <c r="AK2129" s="19"/>
      <c r="AL2129" s="19">
        <v>11</v>
      </c>
      <c r="AM2129" s="19">
        <v>9011</v>
      </c>
      <c r="AP2129" s="17">
        <f t="shared" si="773"/>
        <v>4.4909999999999997</v>
      </c>
      <c r="AQ2129" s="17">
        <f t="shared" si="774"/>
        <v>3.6207600000000002</v>
      </c>
      <c r="AR2129" s="17">
        <f t="shared" si="771"/>
        <v>171.21599999999998</v>
      </c>
      <c r="AS2129" s="17">
        <f t="shared" si="769"/>
        <v>0</v>
      </c>
      <c r="AT2129" s="17">
        <f t="shared" si="775"/>
        <v>179.32775999999998</v>
      </c>
      <c r="AU2129" s="5">
        <f t="shared" si="776"/>
        <v>102.09199</v>
      </c>
      <c r="AV2129" s="5">
        <f t="shared" si="777"/>
        <v>77.032999999999987</v>
      </c>
      <c r="AW2129" s="5"/>
      <c r="AX2129" s="5"/>
      <c r="AY2129" s="5">
        <f t="shared" si="778"/>
        <v>0.22902000000000003</v>
      </c>
      <c r="AZ2129" s="5">
        <f t="shared" si="779"/>
        <v>179.35400999999996</v>
      </c>
      <c r="BA2129" s="7">
        <f t="shared" si="780"/>
        <v>-7.318465056079135E-5</v>
      </c>
      <c r="BB2129" s="62">
        <f t="shared" si="781"/>
        <v>12394</v>
      </c>
      <c r="BC2129" s="6">
        <f t="shared" si="782"/>
        <v>0.15804718523709413</v>
      </c>
      <c r="BD2129" s="32">
        <f t="shared" si="783"/>
        <v>2.5043529233845334E-2</v>
      </c>
      <c r="BE2129" s="32">
        <f t="shared" si="784"/>
        <v>2.0190739013301682E-2</v>
      </c>
      <c r="BF2129" s="35">
        <f t="shared" si="785"/>
        <v>0.95476573175285295</v>
      </c>
      <c r="BG2129" s="37">
        <f t="shared" si="786"/>
        <v>0.56922055994176002</v>
      </c>
      <c r="BH2129" s="33">
        <f t="shared" si="787"/>
        <v>0.42950252408630285</v>
      </c>
      <c r="BI2129" s="33">
        <f t="shared" si="788"/>
        <v>1.276915971937288E-3</v>
      </c>
      <c r="CM2129" s="51" t="s">
        <v>3798</v>
      </c>
      <c r="CR2129" s="78" t="s">
        <v>2042</v>
      </c>
      <c r="CS2129" s="78" t="s">
        <v>2042</v>
      </c>
    </row>
    <row r="2130" spans="1:97">
      <c r="A2130" s="20" t="s">
        <v>3590</v>
      </c>
      <c r="B2130" s="16" t="s">
        <v>5327</v>
      </c>
      <c r="C2130" s="19">
        <v>49005593</v>
      </c>
      <c r="D2130" s="19" t="s">
        <v>3782</v>
      </c>
      <c r="E2130" s="19" t="s">
        <v>1707</v>
      </c>
      <c r="F2130" s="19" t="s">
        <v>5503</v>
      </c>
      <c r="G2130" s="47"/>
      <c r="H2130" s="47" t="s">
        <v>3844</v>
      </c>
      <c r="I2130" s="47" t="s">
        <v>5442</v>
      </c>
      <c r="J2130" s="47" t="s">
        <v>5485</v>
      </c>
      <c r="K2130" s="23">
        <v>41.635080000000002</v>
      </c>
      <c r="L2130" s="23">
        <v>-109.09244</v>
      </c>
      <c r="M2130" s="61" t="s">
        <v>3183</v>
      </c>
      <c r="N2130" s="19" t="s">
        <v>2524</v>
      </c>
      <c r="P2130" s="19" t="s">
        <v>5247</v>
      </c>
      <c r="Q2130" s="55">
        <v>149</v>
      </c>
      <c r="R2130" s="55">
        <v>170</v>
      </c>
      <c r="S2130" s="55">
        <f t="shared" si="789"/>
        <v>105</v>
      </c>
      <c r="T2130" s="19"/>
      <c r="U2130" s="55">
        <v>3774</v>
      </c>
      <c r="V2130" s="55">
        <v>3879</v>
      </c>
      <c r="W2130" s="55"/>
      <c r="X2130" s="55"/>
      <c r="Y2130" s="51" t="s">
        <v>3798</v>
      </c>
      <c r="AB2130" s="19" t="s">
        <v>3789</v>
      </c>
      <c r="AC2130" s="19">
        <v>17</v>
      </c>
      <c r="AD2130" s="19">
        <v>20</v>
      </c>
      <c r="AE2130" s="19">
        <v>4939</v>
      </c>
      <c r="AF2130" s="19">
        <v>-3</v>
      </c>
      <c r="AG2130" s="19">
        <v>-3</v>
      </c>
      <c r="AH2130" s="19">
        <v>3969</v>
      </c>
      <c r="AI2130" s="19">
        <v>5000</v>
      </c>
      <c r="AJ2130" s="19"/>
      <c r="AK2130" s="19"/>
      <c r="AL2130" s="19">
        <v>443</v>
      </c>
      <c r="AM2130" s="19">
        <v>11847</v>
      </c>
      <c r="AP2130" s="17">
        <f t="shared" si="773"/>
        <v>0.84830000000000005</v>
      </c>
      <c r="AQ2130" s="17">
        <f t="shared" si="774"/>
        <v>1.6457999999999999</v>
      </c>
      <c r="AR2130" s="17">
        <f t="shared" si="771"/>
        <v>214.84649999999999</v>
      </c>
      <c r="AS2130" s="17">
        <f t="shared" si="769"/>
        <v>0</v>
      </c>
      <c r="AT2130" s="17">
        <f t="shared" si="775"/>
        <v>217.34059999999999</v>
      </c>
      <c r="AU2130" s="5">
        <f t="shared" si="776"/>
        <v>111.96549</v>
      </c>
      <c r="AV2130" s="5">
        <f t="shared" si="777"/>
        <v>81.949999999999989</v>
      </c>
      <c r="AW2130" s="5"/>
      <c r="AX2130" s="5"/>
      <c r="AY2130" s="5">
        <f t="shared" si="778"/>
        <v>9.2232600000000016</v>
      </c>
      <c r="AZ2130" s="5">
        <f t="shared" si="779"/>
        <v>203.13874999999999</v>
      </c>
      <c r="BA2130" s="7">
        <f t="shared" si="780"/>
        <v>3.3775380408098542E-2</v>
      </c>
      <c r="BB2130" s="62">
        <f t="shared" si="781"/>
        <v>14382</v>
      </c>
      <c r="BC2130" s="6">
        <f t="shared" si="782"/>
        <v>9.6648747569484161E-2</v>
      </c>
      <c r="BD2130" s="32">
        <f t="shared" si="783"/>
        <v>3.9030903567948191E-3</v>
      </c>
      <c r="BE2130" s="32">
        <f t="shared" si="784"/>
        <v>7.5724461973510704E-3</v>
      </c>
      <c r="BF2130" s="35">
        <f t="shared" si="785"/>
        <v>0.9885244634458541</v>
      </c>
      <c r="BG2130" s="37">
        <f t="shared" si="786"/>
        <v>0.55117740952920113</v>
      </c>
      <c r="BH2130" s="33">
        <f t="shared" si="787"/>
        <v>0.40341884549353579</v>
      </c>
      <c r="BI2130" s="33">
        <f t="shared" si="788"/>
        <v>4.5403744977263086E-2</v>
      </c>
      <c r="CM2130" s="51" t="s">
        <v>3798</v>
      </c>
      <c r="CR2130" s="78" t="s">
        <v>2042</v>
      </c>
      <c r="CS2130" s="78" t="s">
        <v>2042</v>
      </c>
    </row>
    <row r="2131" spans="1:97">
      <c r="A2131" s="20" t="s">
        <v>3590</v>
      </c>
      <c r="B2131" s="16" t="s">
        <v>5327</v>
      </c>
      <c r="C2131" s="19">
        <v>49011706</v>
      </c>
      <c r="D2131" s="19" t="s">
        <v>3782</v>
      </c>
      <c r="E2131" s="19" t="s">
        <v>1707</v>
      </c>
      <c r="F2131" s="19" t="s">
        <v>5503</v>
      </c>
      <c r="G2131" s="47"/>
      <c r="H2131" s="47" t="s">
        <v>3844</v>
      </c>
      <c r="I2131" s="47" t="s">
        <v>5442</v>
      </c>
      <c r="J2131" s="47" t="s">
        <v>5485</v>
      </c>
      <c r="K2131" s="23">
        <v>41.635080000000002</v>
      </c>
      <c r="L2131" s="23">
        <v>-109.09244</v>
      </c>
      <c r="M2131" s="61" t="s">
        <v>3183</v>
      </c>
      <c r="N2131" s="19" t="s">
        <v>2524</v>
      </c>
      <c r="P2131" s="19" t="s">
        <v>5247</v>
      </c>
      <c r="Q2131" s="55">
        <v>170</v>
      </c>
      <c r="R2131" s="55"/>
      <c r="S2131" s="55"/>
      <c r="T2131" s="31" t="s">
        <v>2512</v>
      </c>
      <c r="U2131" s="55">
        <v>4049</v>
      </c>
      <c r="Y2131" s="51" t="s">
        <v>3798</v>
      </c>
      <c r="Z2131" s="40">
        <v>15783</v>
      </c>
      <c r="AB2131" s="19" t="s">
        <v>3789</v>
      </c>
      <c r="AC2131" s="19">
        <v>103</v>
      </c>
      <c r="AD2131" s="19">
        <v>40</v>
      </c>
      <c r="AE2131" s="19">
        <v>2909</v>
      </c>
      <c r="AF2131" s="19">
        <v>-3</v>
      </c>
      <c r="AG2131" s="19">
        <v>-3</v>
      </c>
      <c r="AH2131" s="19">
        <v>2695</v>
      </c>
      <c r="AI2131" s="19">
        <v>2500</v>
      </c>
      <c r="AJ2131" s="19"/>
      <c r="AK2131" s="19"/>
      <c r="AL2131" s="19">
        <v>864</v>
      </c>
      <c r="AM2131" s="19">
        <v>9111</v>
      </c>
      <c r="AP2131" s="17">
        <f t="shared" si="773"/>
        <v>5.1397000000000004</v>
      </c>
      <c r="AQ2131" s="17">
        <f t="shared" si="774"/>
        <v>3.2915999999999999</v>
      </c>
      <c r="AR2131" s="17">
        <f t="shared" si="771"/>
        <v>126.54149999999998</v>
      </c>
      <c r="AS2131" s="17">
        <f t="shared" si="769"/>
        <v>0</v>
      </c>
      <c r="AT2131" s="17">
        <f t="shared" si="775"/>
        <v>134.97279999999998</v>
      </c>
      <c r="AU2131" s="5">
        <f t="shared" si="776"/>
        <v>76.025949999999995</v>
      </c>
      <c r="AV2131" s="5">
        <f t="shared" si="777"/>
        <v>40.974999999999994</v>
      </c>
      <c r="AW2131" s="5"/>
      <c r="AX2131" s="5"/>
      <c r="AY2131" s="5">
        <f t="shared" si="778"/>
        <v>17.988480000000003</v>
      </c>
      <c r="AZ2131" s="5">
        <f t="shared" si="779"/>
        <v>134.98943</v>
      </c>
      <c r="BA2131" s="7">
        <f t="shared" si="780"/>
        <v>-6.160120991747836E-5</v>
      </c>
      <c r="BB2131" s="62">
        <f t="shared" si="781"/>
        <v>9105</v>
      </c>
      <c r="BC2131" s="6">
        <f t="shared" si="782"/>
        <v>-3.2938076416337287E-4</v>
      </c>
      <c r="BD2131" s="32">
        <f t="shared" si="783"/>
        <v>3.8079524170795902E-2</v>
      </c>
      <c r="BE2131" s="32">
        <f t="shared" si="784"/>
        <v>2.4387135778467961E-2</v>
      </c>
      <c r="BF2131" s="35">
        <f t="shared" si="785"/>
        <v>0.93753334005073619</v>
      </c>
      <c r="BG2131" s="37">
        <f t="shared" si="786"/>
        <v>0.56319928160301136</v>
      </c>
      <c r="BH2131" s="33">
        <f t="shared" si="787"/>
        <v>0.30354228475518413</v>
      </c>
      <c r="BI2131" s="33">
        <f t="shared" si="788"/>
        <v>0.13325843364180442</v>
      </c>
      <c r="CM2131" s="51" t="s">
        <v>5042</v>
      </c>
      <c r="CR2131" s="78" t="s">
        <v>2042</v>
      </c>
      <c r="CS2131" s="78" t="s">
        <v>2042</v>
      </c>
    </row>
    <row r="2132" spans="1:97">
      <c r="A2132" s="20" t="s">
        <v>3590</v>
      </c>
      <c r="B2132" s="16" t="s">
        <v>5328</v>
      </c>
      <c r="C2132" s="19">
        <v>49017302</v>
      </c>
      <c r="D2132" s="19" t="s">
        <v>3782</v>
      </c>
      <c r="E2132" s="19" t="s">
        <v>1707</v>
      </c>
      <c r="F2132" s="19" t="s">
        <v>5503</v>
      </c>
      <c r="G2132" s="47"/>
      <c r="H2132" s="47" t="s">
        <v>3838</v>
      </c>
      <c r="I2132" s="47" t="s">
        <v>5442</v>
      </c>
      <c r="J2132" s="47" t="s">
        <v>5485</v>
      </c>
      <c r="K2132" s="23">
        <v>41.631399999999999</v>
      </c>
      <c r="L2132" s="23">
        <v>-109.0973</v>
      </c>
      <c r="M2132" s="61" t="s">
        <v>3187</v>
      </c>
      <c r="N2132" s="19" t="s">
        <v>3893</v>
      </c>
      <c r="P2132" s="19" t="s">
        <v>5247</v>
      </c>
      <c r="Q2132" s="55"/>
      <c r="R2132" s="55">
        <v>2243</v>
      </c>
      <c r="S2132" s="55">
        <f t="shared" ref="S2132:S2141" si="790">V2132-U2132</f>
        <v>19</v>
      </c>
      <c r="T2132" s="19"/>
      <c r="U2132" s="55">
        <v>4015</v>
      </c>
      <c r="V2132" s="55">
        <v>4034</v>
      </c>
      <c r="W2132" s="55"/>
      <c r="X2132" s="55"/>
      <c r="Y2132" s="51" t="s">
        <v>3852</v>
      </c>
      <c r="Z2132" s="40">
        <v>17049</v>
      </c>
      <c r="AA2132" s="52">
        <v>8.1499996185302734</v>
      </c>
      <c r="AB2132" s="19" t="s">
        <v>3837</v>
      </c>
      <c r="AC2132" s="19">
        <v>34</v>
      </c>
      <c r="AD2132" s="19">
        <v>37</v>
      </c>
      <c r="AE2132" s="19">
        <v>3782</v>
      </c>
      <c r="AF2132" s="19">
        <v>-3</v>
      </c>
      <c r="AG2132" s="19">
        <v>-3</v>
      </c>
      <c r="AH2132" s="19">
        <v>3564</v>
      </c>
      <c r="AI2132" s="19">
        <v>3375</v>
      </c>
      <c r="AJ2132" s="19"/>
      <c r="AK2132" s="19"/>
      <c r="AL2132" s="19">
        <v>290</v>
      </c>
      <c r="AM2132" s="19">
        <v>9590</v>
      </c>
      <c r="AP2132" s="17">
        <f t="shared" si="773"/>
        <v>1.6966000000000001</v>
      </c>
      <c r="AQ2132" s="17">
        <f t="shared" si="774"/>
        <v>3.0447299999999999</v>
      </c>
      <c r="AR2132" s="17">
        <f t="shared" si="771"/>
        <v>164.517</v>
      </c>
      <c r="AS2132" s="17">
        <f t="shared" si="769"/>
        <v>0</v>
      </c>
      <c r="AT2132" s="17">
        <f t="shared" si="775"/>
        <v>169.25833</v>
      </c>
      <c r="AU2132" s="5">
        <f t="shared" si="776"/>
        <v>100.54043999999999</v>
      </c>
      <c r="AV2132" s="5">
        <f t="shared" si="777"/>
        <v>55.316249999999997</v>
      </c>
      <c r="AW2132" s="5"/>
      <c r="AX2132" s="5"/>
      <c r="AY2132" s="5">
        <f t="shared" si="778"/>
        <v>6.0378000000000007</v>
      </c>
      <c r="AZ2132" s="5">
        <f t="shared" si="779"/>
        <v>161.89448999999999</v>
      </c>
      <c r="BA2132" s="7">
        <f t="shared" si="780"/>
        <v>2.2236984121107622E-2</v>
      </c>
      <c r="BB2132" s="62">
        <f t="shared" si="781"/>
        <v>11076</v>
      </c>
      <c r="BC2132" s="6">
        <f t="shared" si="782"/>
        <v>7.1905545340172267E-2</v>
      </c>
      <c r="BD2132" s="32">
        <f t="shared" si="783"/>
        <v>1.0023731180616044E-2</v>
      </c>
      <c r="BE2132" s="32">
        <f t="shared" si="784"/>
        <v>1.7988656747351815E-2</v>
      </c>
      <c r="BF2132" s="35">
        <f t="shared" si="785"/>
        <v>0.9719876120720321</v>
      </c>
      <c r="BG2132" s="37">
        <f t="shared" si="786"/>
        <v>0.6210244709378312</v>
      </c>
      <c r="BH2132" s="33">
        <f t="shared" si="787"/>
        <v>0.34168086881770959</v>
      </c>
      <c r="BI2132" s="33">
        <f t="shared" si="788"/>
        <v>3.7294660244459224E-2</v>
      </c>
      <c r="CM2132" s="51" t="s">
        <v>6516</v>
      </c>
      <c r="CR2132" s="78" t="s">
        <v>2042</v>
      </c>
      <c r="CS2132" s="78" t="s">
        <v>2042</v>
      </c>
    </row>
    <row r="2133" spans="1:97">
      <c r="A2133" s="20" t="s">
        <v>3590</v>
      </c>
      <c r="B2133" s="16" t="s">
        <v>5329</v>
      </c>
      <c r="C2133" s="19">
        <v>49005596</v>
      </c>
      <c r="D2133" s="19" t="s">
        <v>3782</v>
      </c>
      <c r="E2133" s="19" t="s">
        <v>1707</v>
      </c>
      <c r="F2133" s="19" t="s">
        <v>5503</v>
      </c>
      <c r="G2133" s="47"/>
      <c r="H2133" s="47" t="s">
        <v>3811</v>
      </c>
      <c r="I2133" s="47" t="s">
        <v>5442</v>
      </c>
      <c r="J2133" s="47" t="s">
        <v>5485</v>
      </c>
      <c r="K2133" s="23">
        <v>41.616750000000003</v>
      </c>
      <c r="L2133" s="23">
        <v>-109.1187</v>
      </c>
      <c r="M2133" s="61" t="s">
        <v>3182</v>
      </c>
      <c r="N2133" s="19" t="s">
        <v>2524</v>
      </c>
      <c r="P2133" s="19" t="s">
        <v>5247</v>
      </c>
      <c r="Q2133" s="55"/>
      <c r="R2133" s="55">
        <v>163</v>
      </c>
      <c r="S2133" s="55">
        <f t="shared" si="790"/>
        <v>68</v>
      </c>
      <c r="T2133" s="19"/>
      <c r="U2133" s="55">
        <v>4010</v>
      </c>
      <c r="V2133" s="55">
        <v>4078</v>
      </c>
      <c r="W2133" s="55"/>
      <c r="X2133" s="55"/>
      <c r="Y2133" s="51" t="s">
        <v>3798</v>
      </c>
      <c r="AB2133" s="19" t="s">
        <v>3789</v>
      </c>
      <c r="AC2133" s="19">
        <v>80</v>
      </c>
      <c r="AD2133" s="19">
        <v>37</v>
      </c>
      <c r="AE2133" s="19">
        <v>4106</v>
      </c>
      <c r="AF2133" s="19">
        <v>-3</v>
      </c>
      <c r="AG2133" s="19">
        <v>-3</v>
      </c>
      <c r="AH2133" s="19">
        <v>3823</v>
      </c>
      <c r="AI2133" s="19">
        <v>4600</v>
      </c>
      <c r="AJ2133" s="19"/>
      <c r="AK2133" s="19"/>
      <c r="AL2133" s="19">
        <v>117</v>
      </c>
      <c r="AM2133" s="19">
        <v>10425</v>
      </c>
      <c r="AP2133" s="17">
        <f t="shared" si="773"/>
        <v>3.992</v>
      </c>
      <c r="AQ2133" s="17">
        <f t="shared" si="774"/>
        <v>3.0447299999999999</v>
      </c>
      <c r="AR2133" s="17">
        <f t="shared" si="771"/>
        <v>178.61099999999999</v>
      </c>
      <c r="AS2133" s="17">
        <f t="shared" si="769"/>
        <v>0</v>
      </c>
      <c r="AT2133" s="17">
        <f t="shared" si="775"/>
        <v>185.64773</v>
      </c>
      <c r="AU2133" s="5">
        <f t="shared" si="776"/>
        <v>107.84683</v>
      </c>
      <c r="AV2133" s="5">
        <f t="shared" si="777"/>
        <v>75.393999999999991</v>
      </c>
      <c r="AW2133" s="5"/>
      <c r="AX2133" s="5"/>
      <c r="AY2133" s="5">
        <f t="shared" si="778"/>
        <v>2.43594</v>
      </c>
      <c r="AZ2133" s="5">
        <f t="shared" si="779"/>
        <v>185.67676999999998</v>
      </c>
      <c r="BA2133" s="7">
        <f t="shared" si="780"/>
        <v>-7.8206528252190854E-5</v>
      </c>
      <c r="BB2133" s="62">
        <f t="shared" si="781"/>
        <v>12757</v>
      </c>
      <c r="BC2133" s="6">
        <f t="shared" si="782"/>
        <v>0.10059528944871021</v>
      </c>
      <c r="BD2133" s="32">
        <f t="shared" si="783"/>
        <v>2.1503090826911809E-2</v>
      </c>
      <c r="BE2133" s="32">
        <f t="shared" si="784"/>
        <v>1.6400577588532864E-2</v>
      </c>
      <c r="BF2133" s="35">
        <f t="shared" si="785"/>
        <v>0.96209633158455532</v>
      </c>
      <c r="BG2133" s="37">
        <f t="shared" si="786"/>
        <v>0.58083103233646305</v>
      </c>
      <c r="BH2133" s="33">
        <f t="shared" si="787"/>
        <v>0.40604971747408142</v>
      </c>
      <c r="BI2133" s="33">
        <f t="shared" si="788"/>
        <v>1.311925018945558E-2</v>
      </c>
      <c r="CM2133" s="51" t="s">
        <v>3798</v>
      </c>
      <c r="CR2133" s="78" t="s">
        <v>2042</v>
      </c>
      <c r="CS2133" s="78" t="s">
        <v>2042</v>
      </c>
    </row>
    <row r="2134" spans="1:97">
      <c r="A2134" s="20" t="s">
        <v>3590</v>
      </c>
      <c r="B2134" s="16" t="s">
        <v>5331</v>
      </c>
      <c r="C2134" s="19">
        <v>49009289</v>
      </c>
      <c r="D2134" s="19" t="s">
        <v>3782</v>
      </c>
      <c r="E2134" s="19" t="s">
        <v>1707</v>
      </c>
      <c r="F2134" s="19" t="s">
        <v>5503</v>
      </c>
      <c r="G2134" s="47"/>
      <c r="H2134" s="47" t="s">
        <v>7038</v>
      </c>
      <c r="I2134" s="47" t="s">
        <v>5447</v>
      </c>
      <c r="J2134" s="47" t="s">
        <v>5485</v>
      </c>
      <c r="K2134" s="23">
        <v>41.692869999999999</v>
      </c>
      <c r="L2134" s="23">
        <v>-109.10299000000001</v>
      </c>
      <c r="M2134" s="61" t="s">
        <v>3262</v>
      </c>
      <c r="N2134" s="19" t="s">
        <v>3263</v>
      </c>
      <c r="P2134" s="19" t="s">
        <v>5247</v>
      </c>
      <c r="Q2134" s="55">
        <v>236</v>
      </c>
      <c r="R2134" s="55"/>
      <c r="S2134" s="55">
        <f t="shared" si="790"/>
        <v>10</v>
      </c>
      <c r="T2134" s="19"/>
      <c r="U2134" s="55">
        <v>4577</v>
      </c>
      <c r="V2134" s="55">
        <v>4587</v>
      </c>
      <c r="W2134" s="55"/>
      <c r="X2134" s="55"/>
      <c r="Y2134" s="51" t="s">
        <v>3798</v>
      </c>
      <c r="Z2134" s="40">
        <v>20671</v>
      </c>
      <c r="AA2134" s="52">
        <v>8</v>
      </c>
      <c r="AB2134" s="19" t="s">
        <v>3837</v>
      </c>
      <c r="AC2134" s="19">
        <v>39</v>
      </c>
      <c r="AD2134" s="19">
        <v>41</v>
      </c>
      <c r="AE2134" s="19">
        <v>4238</v>
      </c>
      <c r="AF2134" s="19">
        <v>-3</v>
      </c>
      <c r="AG2134" s="19">
        <v>-3</v>
      </c>
      <c r="AH2134" s="19">
        <v>3980</v>
      </c>
      <c r="AI2134" s="19">
        <v>4150</v>
      </c>
      <c r="AJ2134" s="19"/>
      <c r="AK2134" s="19"/>
      <c r="AL2134" s="19">
        <v>451</v>
      </c>
      <c r="AM2134" s="19">
        <v>10793</v>
      </c>
      <c r="AP2134" s="17">
        <f t="shared" si="773"/>
        <v>1.9460999999999999</v>
      </c>
      <c r="AQ2134" s="17">
        <f t="shared" si="774"/>
        <v>3.3738900000000003</v>
      </c>
      <c r="AR2134" s="17">
        <f t="shared" si="771"/>
        <v>184.35299999999998</v>
      </c>
      <c r="AS2134" s="17">
        <f t="shared" si="769"/>
        <v>0</v>
      </c>
      <c r="AT2134" s="17">
        <f t="shared" si="775"/>
        <v>189.67298999999997</v>
      </c>
      <c r="AU2134" s="5">
        <f t="shared" si="776"/>
        <v>112.27579999999999</v>
      </c>
      <c r="AV2134" s="5">
        <f t="shared" si="777"/>
        <v>68.018499999999989</v>
      </c>
      <c r="AW2134" s="5"/>
      <c r="AX2134" s="5"/>
      <c r="AY2134" s="5">
        <f t="shared" si="778"/>
        <v>9.3898200000000003</v>
      </c>
      <c r="AZ2134" s="5">
        <f t="shared" si="779"/>
        <v>189.68411999999995</v>
      </c>
      <c r="BA2134" s="7">
        <f t="shared" si="780"/>
        <v>-2.9339110053796285E-5</v>
      </c>
      <c r="BB2134" s="62">
        <f t="shared" si="781"/>
        <v>12893</v>
      </c>
      <c r="BC2134" s="6">
        <f t="shared" si="782"/>
        <v>8.865996791353542E-2</v>
      </c>
      <c r="BD2134" s="32">
        <f t="shared" si="783"/>
        <v>1.0260290619133489E-2</v>
      </c>
      <c r="BE2134" s="32">
        <f t="shared" si="784"/>
        <v>1.7787930690605979E-2</v>
      </c>
      <c r="BF2134" s="35">
        <f t="shared" si="785"/>
        <v>0.97195177869026061</v>
      </c>
      <c r="BG2134" s="37">
        <f t="shared" si="786"/>
        <v>0.59190932799224316</v>
      </c>
      <c r="BH2134" s="33">
        <f t="shared" si="787"/>
        <v>0.35858826769473379</v>
      </c>
      <c r="BI2134" s="33">
        <f t="shared" si="788"/>
        <v>4.9502404313023163E-2</v>
      </c>
      <c r="CM2134" s="51" t="s">
        <v>3798</v>
      </c>
      <c r="CR2134" s="78" t="s">
        <v>2042</v>
      </c>
      <c r="CS2134" s="78" t="s">
        <v>2042</v>
      </c>
    </row>
    <row r="2135" spans="1:97">
      <c r="A2135" s="20" t="s">
        <v>3590</v>
      </c>
      <c r="B2135" s="16" t="s">
        <v>5332</v>
      </c>
      <c r="C2135" s="19">
        <v>49005119</v>
      </c>
      <c r="D2135" s="19" t="s">
        <v>3782</v>
      </c>
      <c r="E2135" s="19" t="s">
        <v>1707</v>
      </c>
      <c r="F2135" s="19" t="s">
        <v>5503</v>
      </c>
      <c r="G2135" s="47"/>
      <c r="H2135" s="47" t="s">
        <v>2522</v>
      </c>
      <c r="I2135" s="47" t="s">
        <v>5447</v>
      </c>
      <c r="J2135" s="47" t="s">
        <v>5485</v>
      </c>
      <c r="K2135" s="23">
        <v>41.678350000000002</v>
      </c>
      <c r="L2135" s="23">
        <v>-109.11156</v>
      </c>
      <c r="M2135" s="61" t="s">
        <v>3244</v>
      </c>
      <c r="N2135" s="19" t="s">
        <v>4446</v>
      </c>
      <c r="P2135" s="19" t="s">
        <v>5247</v>
      </c>
      <c r="Q2135" s="55">
        <v>225</v>
      </c>
      <c r="R2135" s="55"/>
      <c r="S2135" s="55">
        <f t="shared" si="790"/>
        <v>10</v>
      </c>
      <c r="T2135" s="19"/>
      <c r="U2135" s="55">
        <v>4365</v>
      </c>
      <c r="V2135" s="55">
        <v>4375</v>
      </c>
      <c r="W2135" s="55"/>
      <c r="X2135" s="55"/>
      <c r="Y2135" s="51" t="s">
        <v>3798</v>
      </c>
      <c r="AA2135" s="52">
        <v>7.9000000953674316</v>
      </c>
      <c r="AB2135" s="19" t="s">
        <v>3789</v>
      </c>
      <c r="AC2135" s="19">
        <v>125</v>
      </c>
      <c r="AD2135" s="19">
        <v>25</v>
      </c>
      <c r="AE2135" s="19">
        <v>4066</v>
      </c>
      <c r="AF2135" s="19">
        <v>-3</v>
      </c>
      <c r="AG2135" s="19">
        <v>-3</v>
      </c>
      <c r="AH2135" s="19">
        <v>3700</v>
      </c>
      <c r="AI2135" s="19">
        <v>4830</v>
      </c>
      <c r="AJ2135" s="19"/>
      <c r="AK2135" s="19"/>
      <c r="AL2135" s="19">
        <v>78</v>
      </c>
      <c r="AM2135" s="19">
        <v>10372</v>
      </c>
      <c r="AP2135" s="17">
        <f t="shared" si="773"/>
        <v>6.2374999999999998</v>
      </c>
      <c r="AQ2135" s="17">
        <f t="shared" si="774"/>
        <v>2.0572500000000002</v>
      </c>
      <c r="AR2135" s="17">
        <f t="shared" si="771"/>
        <v>176.87099999999998</v>
      </c>
      <c r="AS2135" s="17">
        <f t="shared" si="769"/>
        <v>0</v>
      </c>
      <c r="AT2135" s="17">
        <f t="shared" si="775"/>
        <v>185.16574999999997</v>
      </c>
      <c r="AU2135" s="5">
        <f t="shared" si="776"/>
        <v>104.377</v>
      </c>
      <c r="AV2135" s="5">
        <f t="shared" si="777"/>
        <v>79.163699999999992</v>
      </c>
      <c r="AW2135" s="5"/>
      <c r="AX2135" s="5"/>
      <c r="AY2135" s="5">
        <f t="shared" si="778"/>
        <v>1.6239600000000001</v>
      </c>
      <c r="AZ2135" s="5">
        <f t="shared" si="779"/>
        <v>185.16466</v>
      </c>
      <c r="BA2135" s="7">
        <f t="shared" si="780"/>
        <v>2.9433175632984035E-6</v>
      </c>
      <c r="BB2135" s="62">
        <f t="shared" si="781"/>
        <v>12818</v>
      </c>
      <c r="BC2135" s="6">
        <f t="shared" si="782"/>
        <v>0.10547649849072877</v>
      </c>
      <c r="BD2135" s="32">
        <f t="shared" si="783"/>
        <v>3.3686035349409928E-2</v>
      </c>
      <c r="BE2135" s="32">
        <f t="shared" si="784"/>
        <v>1.1110316027667107E-2</v>
      </c>
      <c r="BF2135" s="35">
        <f t="shared" si="785"/>
        <v>0.95520364862292295</v>
      </c>
      <c r="BG2135" s="37">
        <f t="shared" si="786"/>
        <v>0.56369827806234729</v>
      </c>
      <c r="BH2135" s="33">
        <f t="shared" si="787"/>
        <v>0.42753136586646712</v>
      </c>
      <c r="BI2135" s="33">
        <f t="shared" si="788"/>
        <v>8.7703560711855071E-3</v>
      </c>
      <c r="CM2135" s="51" t="s">
        <v>3798</v>
      </c>
      <c r="CR2135" s="78" t="s">
        <v>2042</v>
      </c>
      <c r="CS2135" s="78" t="s">
        <v>2042</v>
      </c>
    </row>
    <row r="2136" spans="1:97">
      <c r="A2136" s="20" t="s">
        <v>3590</v>
      </c>
      <c r="B2136" s="16" t="s">
        <v>5333</v>
      </c>
      <c r="C2136" s="19">
        <v>49017951</v>
      </c>
      <c r="D2136" s="19" t="s">
        <v>3782</v>
      </c>
      <c r="E2136" s="19" t="s">
        <v>1707</v>
      </c>
      <c r="F2136" s="19" t="s">
        <v>5503</v>
      </c>
      <c r="G2136" s="47"/>
      <c r="H2136" s="47" t="s">
        <v>3834</v>
      </c>
      <c r="I2136" s="47" t="s">
        <v>5447</v>
      </c>
      <c r="J2136" s="47" t="s">
        <v>5485</v>
      </c>
      <c r="K2136" s="23">
        <v>41.661990000000003</v>
      </c>
      <c r="L2136" s="23">
        <v>-109.09769</v>
      </c>
      <c r="M2136" s="61" t="s">
        <v>6528</v>
      </c>
      <c r="N2136" s="19" t="s">
        <v>2524</v>
      </c>
      <c r="P2136" s="19" t="s">
        <v>5247</v>
      </c>
      <c r="Q2136" s="55"/>
      <c r="R2136" s="55">
        <v>283</v>
      </c>
      <c r="S2136" s="55">
        <f t="shared" si="790"/>
        <v>54</v>
      </c>
      <c r="T2136" s="19"/>
      <c r="U2136" s="55">
        <v>4169</v>
      </c>
      <c r="V2136" s="55">
        <v>4223</v>
      </c>
      <c r="W2136" s="55"/>
      <c r="X2136" s="55"/>
      <c r="Y2136" s="51" t="s">
        <v>3798</v>
      </c>
      <c r="Z2136" s="40">
        <v>14834</v>
      </c>
      <c r="AB2136" s="19" t="s">
        <v>3789</v>
      </c>
      <c r="AC2136" s="19">
        <v>48</v>
      </c>
      <c r="AD2136" s="19">
        <v>-1</v>
      </c>
      <c r="AE2136" s="19">
        <v>1613</v>
      </c>
      <c r="AF2136" s="19">
        <v>-3</v>
      </c>
      <c r="AG2136" s="19">
        <v>-3</v>
      </c>
      <c r="AH2136" s="19">
        <v>1115</v>
      </c>
      <c r="AI2136" s="19">
        <v>1155</v>
      </c>
      <c r="AJ2136" s="19"/>
      <c r="AK2136" s="19"/>
      <c r="AL2136" s="19">
        <v>1067</v>
      </c>
      <c r="AM2136" s="19">
        <v>4998</v>
      </c>
      <c r="AP2136" s="17">
        <f t="shared" si="773"/>
        <v>2.3952</v>
      </c>
      <c r="AQ2136" s="17">
        <f t="shared" si="774"/>
        <v>0</v>
      </c>
      <c r="AR2136" s="17">
        <f t="shared" si="771"/>
        <v>70.165499999999994</v>
      </c>
      <c r="AS2136" s="17">
        <f t="shared" si="769"/>
        <v>0</v>
      </c>
      <c r="AT2136" s="17">
        <f t="shared" si="775"/>
        <v>72.560699999999997</v>
      </c>
      <c r="AU2136" s="5">
        <f t="shared" si="776"/>
        <v>31.454149999999998</v>
      </c>
      <c r="AV2136" s="5">
        <f t="shared" si="777"/>
        <v>18.930449999999997</v>
      </c>
      <c r="AW2136" s="5"/>
      <c r="AX2136" s="5"/>
      <c r="AY2136" s="5">
        <f t="shared" si="778"/>
        <v>22.214940000000002</v>
      </c>
      <c r="AZ2136" s="5">
        <f t="shared" si="779"/>
        <v>72.59953999999999</v>
      </c>
      <c r="BA2136" s="7">
        <f t="shared" si="780"/>
        <v>-2.6756638043580895E-4</v>
      </c>
      <c r="BB2136" s="62">
        <f t="shared" si="781"/>
        <v>4991</v>
      </c>
      <c r="BC2136" s="6">
        <f t="shared" si="782"/>
        <v>-7.0077084793272596E-4</v>
      </c>
      <c r="BD2136" s="32">
        <f t="shared" si="783"/>
        <v>3.300960437261493E-2</v>
      </c>
      <c r="BE2136" s="32">
        <f t="shared" si="784"/>
        <v>0</v>
      </c>
      <c r="BF2136" s="35">
        <f t="shared" si="785"/>
        <v>0.96699039562738498</v>
      </c>
      <c r="BG2136" s="37">
        <f t="shared" si="786"/>
        <v>0.43325549996597779</v>
      </c>
      <c r="BH2136" s="33">
        <f t="shared" si="787"/>
        <v>0.26075165214545437</v>
      </c>
      <c r="BI2136" s="33">
        <f t="shared" si="788"/>
        <v>0.30599284788856795</v>
      </c>
      <c r="CM2136" s="51" t="s">
        <v>6529</v>
      </c>
      <c r="CR2136" s="78" t="s">
        <v>2042</v>
      </c>
      <c r="CS2136" s="78" t="s">
        <v>2042</v>
      </c>
    </row>
    <row r="2137" spans="1:97">
      <c r="A2137" s="20" t="s">
        <v>3590</v>
      </c>
      <c r="B2137" s="16" t="s">
        <v>5333</v>
      </c>
      <c r="C2137" s="19">
        <v>49005764</v>
      </c>
      <c r="D2137" s="19" t="s">
        <v>3782</v>
      </c>
      <c r="E2137" s="19" t="s">
        <v>1707</v>
      </c>
      <c r="F2137" s="19" t="s">
        <v>5503</v>
      </c>
      <c r="G2137" s="47"/>
      <c r="H2137" s="47" t="s">
        <v>3834</v>
      </c>
      <c r="I2137" s="47" t="s">
        <v>5447</v>
      </c>
      <c r="J2137" s="47" t="s">
        <v>5485</v>
      </c>
      <c r="K2137" s="23">
        <v>41.661990000000003</v>
      </c>
      <c r="L2137" s="23">
        <v>-109.09769</v>
      </c>
      <c r="M2137" s="61" t="s">
        <v>6528</v>
      </c>
      <c r="N2137" s="19" t="s">
        <v>2524</v>
      </c>
      <c r="P2137" s="19" t="s">
        <v>5247</v>
      </c>
      <c r="Q2137" s="55">
        <v>283</v>
      </c>
      <c r="R2137" s="55">
        <v>1784</v>
      </c>
      <c r="S2137" s="55">
        <f t="shared" si="790"/>
        <v>49</v>
      </c>
      <c r="T2137" s="19"/>
      <c r="U2137" s="55">
        <v>4506</v>
      </c>
      <c r="V2137" s="55">
        <v>4555</v>
      </c>
      <c r="W2137" s="55"/>
      <c r="X2137" s="55"/>
      <c r="Y2137" s="51" t="s">
        <v>3798</v>
      </c>
      <c r="AB2137" s="19" t="s">
        <v>3789</v>
      </c>
      <c r="AC2137" s="19">
        <v>111</v>
      </c>
      <c r="AD2137" s="19">
        <v>49</v>
      </c>
      <c r="AE2137" s="19">
        <v>3989</v>
      </c>
      <c r="AF2137" s="19">
        <v>-3</v>
      </c>
      <c r="AG2137" s="19">
        <v>-3</v>
      </c>
      <c r="AH2137" s="19">
        <v>3664</v>
      </c>
      <c r="AI2137" s="19">
        <v>4250</v>
      </c>
      <c r="AJ2137" s="19"/>
      <c r="AK2137" s="19"/>
      <c r="AL2137" s="19">
        <v>484</v>
      </c>
      <c r="AM2137" s="19">
        <v>10387</v>
      </c>
      <c r="AP2137" s="17">
        <f t="shared" si="773"/>
        <v>5.5388999999999999</v>
      </c>
      <c r="AQ2137" s="17">
        <f t="shared" si="774"/>
        <v>4.0322100000000001</v>
      </c>
      <c r="AR2137" s="17">
        <f t="shared" si="771"/>
        <v>173.52149999999997</v>
      </c>
      <c r="AS2137" s="17">
        <f t="shared" si="769"/>
        <v>0</v>
      </c>
      <c r="AT2137" s="17">
        <f t="shared" si="775"/>
        <v>183.09260999999998</v>
      </c>
      <c r="AU2137" s="5">
        <f t="shared" si="776"/>
        <v>103.36144</v>
      </c>
      <c r="AV2137" s="5">
        <f t="shared" si="777"/>
        <v>69.657499999999999</v>
      </c>
      <c r="AW2137" s="5"/>
      <c r="AX2137" s="5"/>
      <c r="AY2137" s="5">
        <f t="shared" si="778"/>
        <v>10.076880000000001</v>
      </c>
      <c r="AZ2137" s="5">
        <f t="shared" si="779"/>
        <v>183.09581999999997</v>
      </c>
      <c r="BA2137" s="7">
        <f t="shared" si="780"/>
        <v>-8.7659787612506412E-6</v>
      </c>
      <c r="BB2137" s="62">
        <f t="shared" si="781"/>
        <v>12541</v>
      </c>
      <c r="BC2137" s="6">
        <f t="shared" si="782"/>
        <v>9.3946266573621776E-2</v>
      </c>
      <c r="BD2137" s="32">
        <f t="shared" si="783"/>
        <v>3.0251903667766825E-2</v>
      </c>
      <c r="BE2137" s="32">
        <f t="shared" si="784"/>
        <v>2.202278945065014E-2</v>
      </c>
      <c r="BF2137" s="35">
        <f t="shared" si="785"/>
        <v>0.94772530688158296</v>
      </c>
      <c r="BG2137" s="37">
        <f t="shared" si="786"/>
        <v>0.56452102511133251</v>
      </c>
      <c r="BH2137" s="33">
        <f t="shared" si="787"/>
        <v>0.38044287411913613</v>
      </c>
      <c r="BI2137" s="33">
        <f t="shared" si="788"/>
        <v>5.5036100769531505E-2</v>
      </c>
      <c r="CM2137" s="51" t="s">
        <v>3798</v>
      </c>
      <c r="CR2137" s="78" t="s">
        <v>2042</v>
      </c>
      <c r="CS2137" s="78" t="s">
        <v>2042</v>
      </c>
    </row>
    <row r="2138" spans="1:97">
      <c r="A2138" s="20" t="s">
        <v>3590</v>
      </c>
      <c r="B2138" s="16" t="s">
        <v>5334</v>
      </c>
      <c r="C2138" s="19">
        <v>49007574</v>
      </c>
      <c r="D2138" s="19" t="s">
        <v>3782</v>
      </c>
      <c r="E2138" s="19" t="s">
        <v>1707</v>
      </c>
      <c r="F2138" s="19" t="s">
        <v>5522</v>
      </c>
      <c r="G2138" s="47"/>
      <c r="H2138" s="47" t="s">
        <v>3817</v>
      </c>
      <c r="I2138" s="47" t="s">
        <v>5465</v>
      </c>
      <c r="J2138" s="47" t="s">
        <v>5483</v>
      </c>
      <c r="K2138" s="23">
        <v>41.849530000000001</v>
      </c>
      <c r="L2138" s="23">
        <v>-109.09676</v>
      </c>
      <c r="M2138" s="61" t="s">
        <v>5523</v>
      </c>
      <c r="N2138" s="19" t="s">
        <v>2524</v>
      </c>
      <c r="P2138" s="19" t="s">
        <v>5247</v>
      </c>
      <c r="Q2138" s="55">
        <v>1565</v>
      </c>
      <c r="R2138" s="55"/>
      <c r="S2138" s="55">
        <f t="shared" si="790"/>
        <v>45</v>
      </c>
      <c r="T2138" s="19"/>
      <c r="U2138" s="55">
        <v>8115</v>
      </c>
      <c r="V2138" s="55">
        <v>8160</v>
      </c>
      <c r="W2138" s="55"/>
      <c r="X2138" s="55"/>
      <c r="Y2138" s="51" t="s">
        <v>3798</v>
      </c>
      <c r="Z2138" s="40">
        <v>25456</v>
      </c>
      <c r="AA2138" s="52">
        <v>7.8000001907348633</v>
      </c>
      <c r="AB2138" s="19" t="s">
        <v>3789</v>
      </c>
      <c r="AC2138" s="19">
        <v>171</v>
      </c>
      <c r="AD2138" s="19">
        <v>50</v>
      </c>
      <c r="AE2138" s="19">
        <v>34887</v>
      </c>
      <c r="AF2138" s="19">
        <v>1550</v>
      </c>
      <c r="AG2138" s="19">
        <v>-3</v>
      </c>
      <c r="AH2138" s="19">
        <v>42000</v>
      </c>
      <c r="AI2138" s="19">
        <v>5124</v>
      </c>
      <c r="AJ2138" s="19"/>
      <c r="AK2138" s="19"/>
      <c r="AL2138" s="19">
        <v>14489</v>
      </c>
      <c r="AM2138" s="19">
        <v>95670</v>
      </c>
      <c r="AP2138" s="17">
        <f t="shared" si="773"/>
        <v>8.5328999999999997</v>
      </c>
      <c r="AQ2138" s="17">
        <f t="shared" si="774"/>
        <v>4.1145000000000005</v>
      </c>
      <c r="AR2138" s="17">
        <f t="shared" si="771"/>
        <v>1517.5844999999999</v>
      </c>
      <c r="AS2138" s="17">
        <f t="shared" si="769"/>
        <v>39.649000000000001</v>
      </c>
      <c r="AT2138" s="17">
        <f t="shared" si="775"/>
        <v>1569.8809000000001</v>
      </c>
      <c r="AU2138" s="5">
        <f t="shared" si="776"/>
        <v>1184.82</v>
      </c>
      <c r="AV2138" s="5">
        <f t="shared" si="777"/>
        <v>83.982359999999986</v>
      </c>
      <c r="AW2138" s="5"/>
      <c r="AX2138" s="5"/>
      <c r="AY2138" s="5">
        <f t="shared" si="778"/>
        <v>301.66098000000005</v>
      </c>
      <c r="AZ2138" s="5">
        <f t="shared" si="779"/>
        <v>1570.46334</v>
      </c>
      <c r="BA2138" s="7">
        <f t="shared" si="780"/>
        <v>-1.8547011266507071E-4</v>
      </c>
      <c r="BB2138" s="62">
        <f t="shared" si="781"/>
        <v>98268</v>
      </c>
      <c r="BC2138" s="6">
        <f t="shared" si="782"/>
        <v>1.3396033783992822E-2</v>
      </c>
      <c r="BD2138" s="32">
        <f t="shared" si="783"/>
        <v>5.4353804801370595E-3</v>
      </c>
      <c r="BE2138" s="32">
        <f t="shared" si="784"/>
        <v>2.62089945804169E-3</v>
      </c>
      <c r="BF2138" s="35">
        <f t="shared" si="785"/>
        <v>0.99194372006182108</v>
      </c>
      <c r="BG2138" s="36">
        <f t="shared" si="786"/>
        <v>0.75443976934857959</v>
      </c>
      <c r="BH2138" s="33">
        <f t="shared" si="787"/>
        <v>5.3476167103652342E-2</v>
      </c>
      <c r="BI2138" s="33">
        <f t="shared" si="788"/>
        <v>0.19208406354776805</v>
      </c>
      <c r="CM2138" s="51" t="s">
        <v>1551</v>
      </c>
      <c r="CR2138" s="78" t="s">
        <v>2042</v>
      </c>
      <c r="CS2138" s="78" t="s">
        <v>2042</v>
      </c>
    </row>
    <row r="2139" spans="1:97">
      <c r="A2139" s="20" t="s">
        <v>3590</v>
      </c>
      <c r="B2139" s="16" t="s">
        <v>6753</v>
      </c>
      <c r="C2139" s="19">
        <v>49014288</v>
      </c>
      <c r="D2139" s="19" t="s">
        <v>3782</v>
      </c>
      <c r="E2139" s="19" t="s">
        <v>1707</v>
      </c>
      <c r="F2139" s="19" t="s">
        <v>3192</v>
      </c>
      <c r="G2139" s="47"/>
      <c r="H2139" s="47" t="s">
        <v>3859</v>
      </c>
      <c r="I2139" s="47" t="s">
        <v>5446</v>
      </c>
      <c r="J2139" s="47" t="s">
        <v>5489</v>
      </c>
      <c r="K2139" s="23">
        <v>42.243200000000002</v>
      </c>
      <c r="L2139" s="23">
        <v>-107.56229999999999</v>
      </c>
      <c r="N2139" s="19" t="s">
        <v>2759</v>
      </c>
      <c r="P2139" s="19" t="s">
        <v>2760</v>
      </c>
      <c r="Q2139" s="55"/>
      <c r="R2139" s="55"/>
      <c r="S2139" s="55">
        <f t="shared" si="790"/>
        <v>0</v>
      </c>
      <c r="T2139" s="31" t="s">
        <v>2512</v>
      </c>
      <c r="Y2139" s="51" t="s">
        <v>3788</v>
      </c>
      <c r="Z2139" s="40">
        <v>23253</v>
      </c>
      <c r="AA2139" s="52">
        <v>8</v>
      </c>
      <c r="AB2139" s="19" t="s">
        <v>3789</v>
      </c>
      <c r="AC2139" s="19">
        <v>11</v>
      </c>
      <c r="AD2139" s="19">
        <v>10</v>
      </c>
      <c r="AE2139" s="19">
        <v>1616</v>
      </c>
      <c r="AF2139" s="19">
        <v>30</v>
      </c>
      <c r="AG2139" s="19">
        <v>-3</v>
      </c>
      <c r="AH2139" s="19">
        <v>1080</v>
      </c>
      <c r="AI2139" s="19">
        <v>2562</v>
      </c>
      <c r="AJ2139" s="19"/>
      <c r="AK2139" s="19"/>
      <c r="AL2139" s="19">
        <v>5</v>
      </c>
      <c r="AM2139" s="19">
        <v>4015</v>
      </c>
      <c r="AP2139" s="17">
        <f t="shared" si="773"/>
        <v>0.54889999999999994</v>
      </c>
      <c r="AQ2139" s="17">
        <f t="shared" si="774"/>
        <v>0.82289999999999996</v>
      </c>
      <c r="AR2139" s="17">
        <f t="shared" si="771"/>
        <v>70.295999999999992</v>
      </c>
      <c r="AS2139" s="17">
        <f t="shared" si="769"/>
        <v>0.76739999999999997</v>
      </c>
      <c r="AT2139" s="17">
        <f t="shared" si="775"/>
        <v>72.43519999999998</v>
      </c>
      <c r="AU2139" s="5">
        <f t="shared" si="776"/>
        <v>30.466799999999999</v>
      </c>
      <c r="AV2139" s="5">
        <f t="shared" si="777"/>
        <v>41.991179999999993</v>
      </c>
      <c r="AW2139" s="5"/>
      <c r="AX2139" s="5"/>
      <c r="AY2139" s="5">
        <f t="shared" si="778"/>
        <v>0.10410000000000001</v>
      </c>
      <c r="AZ2139" s="5">
        <f t="shared" si="779"/>
        <v>72.562079999999995</v>
      </c>
      <c r="BA2139" s="7">
        <f t="shared" si="780"/>
        <v>-8.7505089750658841E-4</v>
      </c>
      <c r="BB2139" s="62">
        <f t="shared" si="781"/>
        <v>5311</v>
      </c>
      <c r="BC2139" s="6">
        <f t="shared" si="782"/>
        <v>0.13896633068839803</v>
      </c>
      <c r="BD2139" s="32">
        <f t="shared" si="783"/>
        <v>7.5778074748188741E-3</v>
      </c>
      <c r="BE2139" s="32">
        <f t="shared" si="784"/>
        <v>1.1360498763032341E-2</v>
      </c>
      <c r="BF2139" s="35">
        <f t="shared" si="785"/>
        <v>0.98106169376214891</v>
      </c>
      <c r="BG2139" s="33">
        <f t="shared" si="786"/>
        <v>0.41987219770987821</v>
      </c>
      <c r="BH2139" s="37">
        <f t="shared" si="787"/>
        <v>0.57869316866330178</v>
      </c>
      <c r="BI2139" s="33">
        <f t="shared" si="788"/>
        <v>1.434633626819959E-3</v>
      </c>
      <c r="CM2139" s="51" t="s">
        <v>3788</v>
      </c>
      <c r="CR2139" s="78" t="s">
        <v>2044</v>
      </c>
      <c r="CS2139" s="78" t="s">
        <v>6954</v>
      </c>
    </row>
    <row r="2140" spans="1:97" s="34" customFormat="1">
      <c r="A2140" s="18" t="s">
        <v>3590</v>
      </c>
      <c r="B2140" s="16" t="s">
        <v>4502</v>
      </c>
      <c r="C2140" s="21">
        <v>49010651</v>
      </c>
      <c r="D2140" s="21" t="s">
        <v>3782</v>
      </c>
      <c r="E2140" s="21" t="s">
        <v>2393</v>
      </c>
      <c r="F2140" s="21" t="s">
        <v>2528</v>
      </c>
      <c r="G2140" s="22"/>
      <c r="H2140" s="22" t="s">
        <v>3834</v>
      </c>
      <c r="I2140" s="22">
        <v>13</v>
      </c>
      <c r="J2140" s="22">
        <v>88</v>
      </c>
      <c r="K2140" s="23">
        <v>41.051450000000003</v>
      </c>
      <c r="L2140" s="23">
        <v>-107.24339000000001</v>
      </c>
      <c r="M2140" s="61" t="s">
        <v>2447</v>
      </c>
      <c r="N2140" s="21" t="s">
        <v>3735</v>
      </c>
      <c r="O2140" s="25"/>
      <c r="P2140" s="21" t="s">
        <v>1549</v>
      </c>
      <c r="Q2140" s="74">
        <v>1515</v>
      </c>
      <c r="R2140" s="74">
        <v>1</v>
      </c>
      <c r="S2140" s="74">
        <f t="shared" si="790"/>
        <v>95</v>
      </c>
      <c r="T2140" s="21"/>
      <c r="U2140" s="74">
        <v>7546</v>
      </c>
      <c r="V2140" s="74">
        <v>7641</v>
      </c>
      <c r="W2140" s="74">
        <v>7842</v>
      </c>
      <c r="X2140" s="74"/>
      <c r="Y2140" s="24" t="s">
        <v>3798</v>
      </c>
      <c r="Z2140" s="25">
        <v>23587</v>
      </c>
      <c r="AA2140" s="26">
        <v>8.8000000000000007</v>
      </c>
      <c r="AB2140" s="21" t="s">
        <v>3789</v>
      </c>
      <c r="AC2140" s="21">
        <v>271</v>
      </c>
      <c r="AD2140" s="21">
        <v>3</v>
      </c>
      <c r="AE2140" s="21">
        <v>1409</v>
      </c>
      <c r="AF2140" s="21">
        <v>23</v>
      </c>
      <c r="AG2140" s="21">
        <v>-3</v>
      </c>
      <c r="AH2140" s="21">
        <v>40</v>
      </c>
      <c r="AI2140" s="21">
        <v>195</v>
      </c>
      <c r="AJ2140" s="27"/>
      <c r="AK2140" s="27"/>
      <c r="AL2140" s="21">
        <v>3400</v>
      </c>
      <c r="AM2140" s="21">
        <v>5259</v>
      </c>
      <c r="AO2140" s="4"/>
      <c r="AP2140" s="17">
        <f t="shared" si="773"/>
        <v>13.5229</v>
      </c>
      <c r="AQ2140" s="17">
        <f t="shared" si="774"/>
        <v>0.24687000000000001</v>
      </c>
      <c r="AR2140" s="17">
        <f t="shared" si="771"/>
        <v>61.291499999999999</v>
      </c>
      <c r="AS2140" s="17">
        <f t="shared" si="769"/>
        <v>0.58833999999999997</v>
      </c>
      <c r="AT2140" s="17">
        <f t="shared" si="775"/>
        <v>75.649609999999996</v>
      </c>
      <c r="AU2140" s="5">
        <f t="shared" si="776"/>
        <v>1.1284000000000001</v>
      </c>
      <c r="AV2140" s="5">
        <f t="shared" si="777"/>
        <v>3.1960499999999996</v>
      </c>
      <c r="AW2140" s="5"/>
      <c r="AX2140" s="5"/>
      <c r="AY2140" s="5">
        <f t="shared" si="778"/>
        <v>70.788000000000011</v>
      </c>
      <c r="AZ2140" s="5">
        <f t="shared" si="779"/>
        <v>75.11245000000001</v>
      </c>
      <c r="BA2140" s="7">
        <f t="shared" si="780"/>
        <v>3.5629653773634148E-3</v>
      </c>
      <c r="BB2140" s="62">
        <f t="shared" si="781"/>
        <v>5338</v>
      </c>
      <c r="BC2140" s="28">
        <f t="shared" si="782"/>
        <v>7.4549400773803905E-3</v>
      </c>
      <c r="BD2140" s="32">
        <f t="shared" si="783"/>
        <v>0.17875703523124575</v>
      </c>
      <c r="BE2140" s="32">
        <f t="shared" si="784"/>
        <v>3.2633347349708746E-3</v>
      </c>
      <c r="BF2140" s="35">
        <f t="shared" si="785"/>
        <v>0.81797963003378349</v>
      </c>
      <c r="BG2140" s="33">
        <f t="shared" si="786"/>
        <v>1.5022809134837167E-2</v>
      </c>
      <c r="BH2140" s="33">
        <f t="shared" si="787"/>
        <v>4.2550203062208719E-2</v>
      </c>
      <c r="BI2140" s="36">
        <f t="shared" si="788"/>
        <v>0.94242698780295409</v>
      </c>
      <c r="BJ2140" s="4"/>
      <c r="BK2140" s="4"/>
      <c r="BL2140" s="4"/>
      <c r="BM2140" s="4"/>
      <c r="BN2140" s="4"/>
      <c r="BO2140" s="4"/>
      <c r="BP2140" s="4"/>
      <c r="BQ2140" s="4"/>
      <c r="BR2140" s="4"/>
      <c r="BS2140" s="4"/>
      <c r="BT2140" s="4"/>
      <c r="BU2140" s="4"/>
      <c r="BV2140" s="4"/>
      <c r="BW2140" s="4"/>
      <c r="BX2140" s="4"/>
      <c r="BY2140" s="4"/>
      <c r="BZ2140" s="4"/>
      <c r="CA2140" s="4"/>
      <c r="CB2140" s="4"/>
      <c r="CC2140" s="4"/>
      <c r="CD2140" s="4"/>
      <c r="CE2140" s="4"/>
      <c r="CF2140" s="4"/>
      <c r="CG2140" s="4"/>
      <c r="CH2140" s="4"/>
      <c r="CI2140" s="4"/>
      <c r="CJ2140" s="4"/>
      <c r="CK2140" s="4"/>
      <c r="CL2140" s="4"/>
      <c r="CM2140" s="24" t="s">
        <v>3736</v>
      </c>
      <c r="CN2140" s="4"/>
      <c r="CO2140" s="4"/>
      <c r="CP2140" s="46"/>
      <c r="CQ2140" s="4"/>
      <c r="CR2140" s="78" t="s">
        <v>2038</v>
      </c>
      <c r="CS2140" s="78" t="s">
        <v>6954</v>
      </c>
    </row>
    <row r="2141" spans="1:97">
      <c r="A2141" s="16" t="s">
        <v>3590</v>
      </c>
      <c r="B2141" s="16" t="s">
        <v>5345</v>
      </c>
      <c r="C2141" s="19">
        <v>49017390</v>
      </c>
      <c r="D2141" s="19" t="s">
        <v>3782</v>
      </c>
      <c r="E2141" s="19" t="s">
        <v>1831</v>
      </c>
      <c r="F2141" s="19" t="s">
        <v>4879</v>
      </c>
      <c r="G2141" s="65" t="s">
        <v>3594</v>
      </c>
      <c r="H2141" s="47" t="s">
        <v>5234</v>
      </c>
      <c r="I2141" s="47" t="s">
        <v>5461</v>
      </c>
      <c r="J2141" s="47" t="s">
        <v>5492</v>
      </c>
      <c r="K2141" s="23">
        <v>41.329300000000003</v>
      </c>
      <c r="L2141" s="23">
        <v>-110.61901</v>
      </c>
      <c r="M2141" s="61" t="s">
        <v>5034</v>
      </c>
      <c r="N2141" s="19" t="s">
        <v>5036</v>
      </c>
      <c r="P2141" s="4" t="s">
        <v>1549</v>
      </c>
      <c r="Q2141" s="55">
        <v>117</v>
      </c>
      <c r="R2141" s="55">
        <v>3</v>
      </c>
      <c r="S2141" s="55">
        <f t="shared" si="790"/>
        <v>117</v>
      </c>
      <c r="T2141" s="19"/>
      <c r="U2141" s="55">
        <v>4090</v>
      </c>
      <c r="V2141" s="55">
        <v>4207</v>
      </c>
      <c r="W2141" s="55">
        <v>4450</v>
      </c>
      <c r="X2141" s="55"/>
      <c r="Y2141" s="51" t="s">
        <v>3798</v>
      </c>
      <c r="Z2141" s="40">
        <v>18906</v>
      </c>
      <c r="AA2141" s="52">
        <v>6.8000001907348633</v>
      </c>
      <c r="AB2141" s="19" t="s">
        <v>3789</v>
      </c>
      <c r="AC2141" s="19">
        <v>612</v>
      </c>
      <c r="AD2141" s="19">
        <v>530</v>
      </c>
      <c r="AE2141" s="19">
        <v>4666</v>
      </c>
      <c r="AF2141" s="19">
        <v>-3</v>
      </c>
      <c r="AG2141" s="19">
        <v>-3</v>
      </c>
      <c r="AH2141" s="19">
        <v>5500</v>
      </c>
      <c r="AI2141" s="19">
        <v>3250</v>
      </c>
      <c r="AJ2141" s="19"/>
      <c r="AK2141" s="19"/>
      <c r="AL2141" s="19">
        <v>3302</v>
      </c>
      <c r="AM2141" s="19">
        <v>16211</v>
      </c>
      <c r="AP2141" s="17">
        <f t="shared" si="773"/>
        <v>30.538799999999998</v>
      </c>
      <c r="AQ2141" s="17">
        <f t="shared" si="774"/>
        <v>43.613700000000001</v>
      </c>
      <c r="AR2141" s="17">
        <f t="shared" si="771"/>
        <v>202.97099999999998</v>
      </c>
      <c r="AS2141" s="17">
        <f t="shared" si="769"/>
        <v>0</v>
      </c>
      <c r="AT2141" s="17">
        <f t="shared" si="775"/>
        <v>277.12349999999998</v>
      </c>
      <c r="AU2141" s="5">
        <f t="shared" si="776"/>
        <v>155.155</v>
      </c>
      <c r="AV2141" s="5">
        <f t="shared" si="777"/>
        <v>53.267499999999991</v>
      </c>
      <c r="AW2141" s="5"/>
      <c r="AX2141" s="5"/>
      <c r="AY2141" s="5">
        <f t="shared" si="778"/>
        <v>68.747640000000004</v>
      </c>
      <c r="AZ2141" s="5">
        <f t="shared" si="779"/>
        <v>277.17014</v>
      </c>
      <c r="BA2141" s="7">
        <f t="shared" si="780"/>
        <v>-8.414312673698527E-5</v>
      </c>
      <c r="BB2141" s="62">
        <f t="shared" si="781"/>
        <v>17854</v>
      </c>
      <c r="BC2141" s="6">
        <f t="shared" si="782"/>
        <v>4.8231322471745192E-2</v>
      </c>
      <c r="BD2141" s="32">
        <f t="shared" si="783"/>
        <v>0.11019924329766331</v>
      </c>
      <c r="BE2141" s="32">
        <f t="shared" si="784"/>
        <v>0.1573800128823431</v>
      </c>
      <c r="BF2141" s="45">
        <f t="shared" si="785"/>
        <v>0.73242074381999356</v>
      </c>
      <c r="BG2141" s="37">
        <f t="shared" si="786"/>
        <v>0.55978252202780576</v>
      </c>
      <c r="BH2141" s="33">
        <f t="shared" si="787"/>
        <v>0.19218340041968443</v>
      </c>
      <c r="BI2141" s="33">
        <f t="shared" si="788"/>
        <v>0.24803407755250981</v>
      </c>
      <c r="CM2141" s="51" t="s">
        <v>3828</v>
      </c>
      <c r="CR2141" s="78" t="s">
        <v>2038</v>
      </c>
      <c r="CS2141" s="78" t="s">
        <v>2038</v>
      </c>
    </row>
    <row r="2142" spans="1:97">
      <c r="A2142" s="16" t="s">
        <v>3590</v>
      </c>
      <c r="B2142" s="16" t="s">
        <v>5347</v>
      </c>
      <c r="C2142" s="19">
        <v>49003784</v>
      </c>
      <c r="D2142" s="19" t="s">
        <v>3782</v>
      </c>
      <c r="E2142" s="19" t="s">
        <v>3804</v>
      </c>
      <c r="G2142" s="47"/>
      <c r="H2142" s="47" t="s">
        <v>3811</v>
      </c>
      <c r="I2142" s="47" t="s">
        <v>5449</v>
      </c>
      <c r="J2142" s="47" t="s">
        <v>5472</v>
      </c>
      <c r="K2142" s="23">
        <v>42.312899999999999</v>
      </c>
      <c r="L2142" s="23">
        <v>-110.47784</v>
      </c>
      <c r="M2142" s="61" t="s">
        <v>1828</v>
      </c>
      <c r="N2142" s="19" t="s">
        <v>1829</v>
      </c>
      <c r="P2142" s="19" t="s">
        <v>1549</v>
      </c>
      <c r="Q2142" s="55"/>
      <c r="R2142" s="72" t="s">
        <v>1663</v>
      </c>
      <c r="S2142" s="55"/>
      <c r="T2142" s="31" t="s">
        <v>2512</v>
      </c>
      <c r="U2142" s="55">
        <v>1895</v>
      </c>
      <c r="W2142" s="46">
        <v>2883</v>
      </c>
      <c r="Y2142" s="51" t="s">
        <v>3852</v>
      </c>
      <c r="Z2142" s="40">
        <v>25364</v>
      </c>
      <c r="AA2142" s="52">
        <v>7.5</v>
      </c>
      <c r="AB2142" s="19" t="s">
        <v>3789</v>
      </c>
      <c r="AC2142" s="19">
        <v>540</v>
      </c>
      <c r="AD2142" s="19">
        <v>153</v>
      </c>
      <c r="AE2142" s="19">
        <v>139</v>
      </c>
      <c r="AF2142" s="19">
        <v>5</v>
      </c>
      <c r="AG2142" s="19">
        <v>-3</v>
      </c>
      <c r="AH2142" s="19">
        <v>4</v>
      </c>
      <c r="AI2142" s="19">
        <v>305</v>
      </c>
      <c r="AJ2142" s="19"/>
      <c r="AK2142" s="19"/>
      <c r="AL2142" s="19">
        <v>1951</v>
      </c>
      <c r="AM2142" s="19">
        <v>2942</v>
      </c>
      <c r="AP2142" s="17">
        <f t="shared" si="773"/>
        <v>26.946000000000002</v>
      </c>
      <c r="AQ2142" s="17">
        <f t="shared" si="774"/>
        <v>12.59037</v>
      </c>
      <c r="AR2142" s="17">
        <f t="shared" si="771"/>
        <v>6.0465</v>
      </c>
      <c r="AS2142" s="17">
        <f t="shared" si="769"/>
        <v>0.12789999999999999</v>
      </c>
      <c r="AT2142" s="17">
        <f t="shared" si="775"/>
        <v>45.710770000000004</v>
      </c>
      <c r="AU2142" s="5">
        <f t="shared" si="776"/>
        <v>0.11284</v>
      </c>
      <c r="AV2142" s="5">
        <f t="shared" si="777"/>
        <v>4.9989499999999998</v>
      </c>
      <c r="AW2142" s="5"/>
      <c r="AX2142" s="5"/>
      <c r="AY2142" s="5">
        <f t="shared" si="778"/>
        <v>40.619820000000004</v>
      </c>
      <c r="AZ2142" s="5">
        <f t="shared" si="779"/>
        <v>45.731610000000003</v>
      </c>
      <c r="BA2142" s="7">
        <f t="shared" si="780"/>
        <v>-2.2790307951301949E-4</v>
      </c>
      <c r="BB2142" s="62">
        <f t="shared" si="781"/>
        <v>3094</v>
      </c>
      <c r="BC2142" s="6">
        <f t="shared" si="782"/>
        <v>2.5182239893969515E-2</v>
      </c>
      <c r="BD2142" s="45">
        <f t="shared" si="783"/>
        <v>0.58948908539497369</v>
      </c>
      <c r="BE2142" s="32">
        <f t="shared" si="784"/>
        <v>0.27543552646345704</v>
      </c>
      <c r="BF2142" s="32">
        <f t="shared" si="785"/>
        <v>0.13507538814156925</v>
      </c>
      <c r="BG2142" s="33">
        <f t="shared" si="786"/>
        <v>2.4674399173788106E-3</v>
      </c>
      <c r="BH2142" s="33">
        <f t="shared" si="787"/>
        <v>0.10931060594630278</v>
      </c>
      <c r="BI2142" s="36">
        <f t="shared" si="788"/>
        <v>0.88822195413631844</v>
      </c>
      <c r="CM2142" s="51" t="s">
        <v>1830</v>
      </c>
      <c r="CR2142" s="78" t="s">
        <v>2041</v>
      </c>
      <c r="CS2142" s="78" t="s">
        <v>2041</v>
      </c>
    </row>
    <row r="2143" spans="1:97" s="56" customFormat="1">
      <c r="A2143" s="16" t="s">
        <v>3590</v>
      </c>
      <c r="B2143" s="16" t="s">
        <v>5348</v>
      </c>
      <c r="C2143" s="19">
        <v>49003304</v>
      </c>
      <c r="D2143" s="19" t="s">
        <v>3782</v>
      </c>
      <c r="E2143" s="19" t="s">
        <v>3804</v>
      </c>
      <c r="F2143" s="19" t="s">
        <v>3805</v>
      </c>
      <c r="G2143" s="47"/>
      <c r="H2143" s="47" t="s">
        <v>3856</v>
      </c>
      <c r="I2143" s="47" t="s">
        <v>5450</v>
      </c>
      <c r="J2143" s="47" t="s">
        <v>5468</v>
      </c>
      <c r="K2143" s="23">
        <v>42.403689999999997</v>
      </c>
      <c r="L2143" s="23">
        <v>-110.32238</v>
      </c>
      <c r="M2143" s="61" t="s">
        <v>1547</v>
      </c>
      <c r="N2143" s="19" t="s">
        <v>1548</v>
      </c>
      <c r="O2143" s="40"/>
      <c r="P2143" s="19" t="s">
        <v>1549</v>
      </c>
      <c r="Q2143" s="55">
        <v>-55</v>
      </c>
      <c r="R2143" s="55">
        <v>18</v>
      </c>
      <c r="S2143" s="55">
        <f>V2143-U2143</f>
        <v>37</v>
      </c>
      <c r="T2143" s="31" t="s">
        <v>2510</v>
      </c>
      <c r="U2143" s="55">
        <v>12598</v>
      </c>
      <c r="V2143" s="55">
        <v>12635</v>
      </c>
      <c r="W2143" s="55"/>
      <c r="X2143" s="55"/>
      <c r="Y2143" s="51" t="s">
        <v>3798</v>
      </c>
      <c r="Z2143" s="40">
        <v>22518</v>
      </c>
      <c r="AA2143" s="52">
        <v>6.0999999046325684</v>
      </c>
      <c r="AB2143" s="19" t="s">
        <v>3837</v>
      </c>
      <c r="AC2143" s="19">
        <v>702</v>
      </c>
      <c r="AD2143" s="19">
        <v>32</v>
      </c>
      <c r="AE2143" s="19">
        <v>125</v>
      </c>
      <c r="AF2143" s="19">
        <v>-3</v>
      </c>
      <c r="AG2143" s="19">
        <v>-3</v>
      </c>
      <c r="AH2143" s="19">
        <v>108</v>
      </c>
      <c r="AI2143" s="19">
        <v>1891</v>
      </c>
      <c r="AJ2143" s="19"/>
      <c r="AK2143" s="19"/>
      <c r="AL2143" s="19">
        <v>435</v>
      </c>
      <c r="AM2143" s="19">
        <v>2333</v>
      </c>
      <c r="AP2143" s="17">
        <f t="shared" si="773"/>
        <v>35.029800000000002</v>
      </c>
      <c r="AQ2143" s="17">
        <f t="shared" si="774"/>
        <v>2.6332800000000001</v>
      </c>
      <c r="AR2143" s="17">
        <f t="shared" si="771"/>
        <v>5.4375</v>
      </c>
      <c r="AS2143" s="17">
        <f t="shared" si="769"/>
        <v>0</v>
      </c>
      <c r="AT2143" s="17">
        <f t="shared" si="775"/>
        <v>43.100580000000001</v>
      </c>
      <c r="AU2143" s="5">
        <f t="shared" si="776"/>
        <v>3.0466799999999998</v>
      </c>
      <c r="AV2143" s="5">
        <f t="shared" si="777"/>
        <v>30.993489999999998</v>
      </c>
      <c r="AW2143" s="5"/>
      <c r="AX2143" s="5"/>
      <c r="AY2143" s="5">
        <f t="shared" si="778"/>
        <v>9.0567000000000011</v>
      </c>
      <c r="AZ2143" s="5">
        <f t="shared" si="779"/>
        <v>43.096869999999996</v>
      </c>
      <c r="BA2143" s="7">
        <f t="shared" si="780"/>
        <v>4.3040716401763732E-5</v>
      </c>
      <c r="BB2143" s="62">
        <f t="shared" si="781"/>
        <v>3287</v>
      </c>
      <c r="BC2143" s="6">
        <f t="shared" si="782"/>
        <v>0.1697508896797153</v>
      </c>
      <c r="BD2143" s="35">
        <f t="shared" si="783"/>
        <v>0.8127454433327812</v>
      </c>
      <c r="BE2143" s="32">
        <f t="shared" si="784"/>
        <v>6.1096161582976379E-2</v>
      </c>
      <c r="BF2143" s="32">
        <f t="shared" si="785"/>
        <v>0.12615839508424248</v>
      </c>
      <c r="BG2143" s="33">
        <f t="shared" si="786"/>
        <v>7.0693764999639183E-2</v>
      </c>
      <c r="BH2143" s="37">
        <f t="shared" si="787"/>
        <v>0.71915872312768891</v>
      </c>
      <c r="BI2143" s="33">
        <f t="shared" si="788"/>
        <v>0.210147511872672</v>
      </c>
      <c r="CM2143" s="51" t="s">
        <v>1550</v>
      </c>
      <c r="CP2143" s="71"/>
      <c r="CR2143" s="78" t="s">
        <v>2041</v>
      </c>
      <c r="CS2143" s="78" t="s">
        <v>2041</v>
      </c>
    </row>
    <row r="2144" spans="1:97" s="56" customFormat="1">
      <c r="A2144" s="16" t="s">
        <v>3590</v>
      </c>
      <c r="B2144" s="16" t="s">
        <v>5348</v>
      </c>
      <c r="C2144" s="19">
        <v>49003307</v>
      </c>
      <c r="D2144" s="19" t="s">
        <v>3782</v>
      </c>
      <c r="E2144" s="19" t="s">
        <v>3804</v>
      </c>
      <c r="F2144" s="19" t="s">
        <v>3805</v>
      </c>
      <c r="G2144" s="47"/>
      <c r="H2144" s="47" t="s">
        <v>3856</v>
      </c>
      <c r="I2144" s="47" t="s">
        <v>5450</v>
      </c>
      <c r="J2144" s="47" t="s">
        <v>5468</v>
      </c>
      <c r="K2144" s="23">
        <v>42.403689999999997</v>
      </c>
      <c r="L2144" s="23">
        <v>-110.32238</v>
      </c>
      <c r="M2144" s="61" t="s">
        <v>1547</v>
      </c>
      <c r="N2144" s="19" t="s">
        <v>1548</v>
      </c>
      <c r="O2144" s="40"/>
      <c r="P2144" s="19" t="s">
        <v>1549</v>
      </c>
      <c r="Q2144" s="55"/>
      <c r="R2144" s="55">
        <v>0</v>
      </c>
      <c r="S2144" s="55">
        <f>V2144-U2144</f>
        <v>57</v>
      </c>
      <c r="T2144" s="31" t="s">
        <v>4960</v>
      </c>
      <c r="U2144" s="55">
        <v>12596</v>
      </c>
      <c r="V2144" s="55">
        <v>12653</v>
      </c>
      <c r="W2144" s="55"/>
      <c r="X2144" s="55"/>
      <c r="Y2144" s="51" t="s">
        <v>3798</v>
      </c>
      <c r="Z2144" s="40">
        <v>22518</v>
      </c>
      <c r="AA2144" s="52">
        <v>7.4000000953674316</v>
      </c>
      <c r="AB2144" s="19" t="s">
        <v>3837</v>
      </c>
      <c r="AC2144" s="19">
        <v>442</v>
      </c>
      <c r="AD2144" s="19">
        <v>86</v>
      </c>
      <c r="AE2144" s="19">
        <v>250</v>
      </c>
      <c r="AF2144" s="19">
        <v>-3</v>
      </c>
      <c r="AG2144" s="19">
        <v>-3</v>
      </c>
      <c r="AH2144" s="19">
        <v>120</v>
      </c>
      <c r="AI2144" s="19">
        <v>549</v>
      </c>
      <c r="AJ2144" s="19"/>
      <c r="AK2144" s="19"/>
      <c r="AL2144" s="19">
        <v>1329</v>
      </c>
      <c r="AM2144" s="19">
        <v>2497</v>
      </c>
      <c r="AP2144" s="17">
        <f t="shared" si="773"/>
        <v>22.055800000000001</v>
      </c>
      <c r="AQ2144" s="17">
        <f t="shared" si="774"/>
        <v>7.0769400000000005</v>
      </c>
      <c r="AR2144" s="17">
        <f t="shared" si="771"/>
        <v>10.875</v>
      </c>
      <c r="AS2144" s="17">
        <f t="shared" si="769"/>
        <v>0</v>
      </c>
      <c r="AT2144" s="17">
        <f t="shared" si="775"/>
        <v>40.007739999999998</v>
      </c>
      <c r="AU2144" s="5">
        <f t="shared" si="776"/>
        <v>3.3851999999999998</v>
      </c>
      <c r="AV2144" s="5">
        <f t="shared" si="777"/>
        <v>8.9981099999999987</v>
      </c>
      <c r="AW2144" s="5"/>
      <c r="AX2144" s="5"/>
      <c r="AY2144" s="5">
        <f t="shared" si="778"/>
        <v>27.669780000000003</v>
      </c>
      <c r="AZ2144" s="5">
        <f t="shared" si="779"/>
        <v>40.053089999999997</v>
      </c>
      <c r="BA2144" s="7">
        <f t="shared" si="780"/>
        <v>-5.6644428992303874E-4</v>
      </c>
      <c r="BB2144" s="62">
        <f t="shared" si="781"/>
        <v>2770</v>
      </c>
      <c r="BC2144" s="6">
        <f t="shared" si="782"/>
        <v>5.1832162521359408E-2</v>
      </c>
      <c r="BD2144" s="45">
        <f t="shared" si="783"/>
        <v>0.55128832570897535</v>
      </c>
      <c r="BE2144" s="32">
        <f t="shared" si="784"/>
        <v>0.17688927192588236</v>
      </c>
      <c r="BF2144" s="32">
        <f t="shared" si="785"/>
        <v>0.27182240236514238</v>
      </c>
      <c r="BG2144" s="33">
        <f t="shared" si="786"/>
        <v>8.4517823718469665E-2</v>
      </c>
      <c r="BH2144" s="33">
        <f t="shared" si="787"/>
        <v>0.22465457721239482</v>
      </c>
      <c r="BI2144" s="37">
        <f t="shared" si="788"/>
        <v>0.6908275990691356</v>
      </c>
      <c r="CM2144" s="51" t="s">
        <v>1551</v>
      </c>
      <c r="CP2144" s="71"/>
      <c r="CR2144" s="78" t="s">
        <v>2041</v>
      </c>
      <c r="CS2144" s="78" t="s">
        <v>2041</v>
      </c>
    </row>
    <row r="2145" spans="1:97" s="56" customFormat="1">
      <c r="A2145" s="16" t="s">
        <v>3590</v>
      </c>
      <c r="B2145" s="16" t="s">
        <v>5348</v>
      </c>
      <c r="C2145" s="19">
        <v>49003309</v>
      </c>
      <c r="D2145" s="19" t="s">
        <v>3782</v>
      </c>
      <c r="E2145" s="19" t="s">
        <v>3804</v>
      </c>
      <c r="F2145" s="19" t="s">
        <v>3805</v>
      </c>
      <c r="G2145" s="47"/>
      <c r="H2145" s="47" t="s">
        <v>3856</v>
      </c>
      <c r="I2145" s="47" t="s">
        <v>5450</v>
      </c>
      <c r="J2145" s="47" t="s">
        <v>5468</v>
      </c>
      <c r="K2145" s="23">
        <v>42.403689999999997</v>
      </c>
      <c r="L2145" s="23">
        <v>-110.32238</v>
      </c>
      <c r="M2145" s="61" t="s">
        <v>1547</v>
      </c>
      <c r="N2145" s="19" t="s">
        <v>1548</v>
      </c>
      <c r="O2145" s="40"/>
      <c r="P2145" s="19" t="s">
        <v>1549</v>
      </c>
      <c r="Q2145" s="55">
        <v>18</v>
      </c>
      <c r="R2145" s="55">
        <v>159</v>
      </c>
      <c r="S2145" s="55">
        <f>V2145-U2145</f>
        <v>65</v>
      </c>
      <c r="T2145" s="19"/>
      <c r="U2145" s="55">
        <v>12653</v>
      </c>
      <c r="V2145" s="55">
        <v>12718</v>
      </c>
      <c r="W2145" s="55"/>
      <c r="X2145" s="55"/>
      <c r="Y2145" s="51" t="s">
        <v>3798</v>
      </c>
      <c r="Z2145" s="40">
        <v>22525</v>
      </c>
      <c r="AA2145" s="52">
        <v>6.6999998092651367</v>
      </c>
      <c r="AB2145" s="19" t="s">
        <v>3789</v>
      </c>
      <c r="AC2145" s="19">
        <v>4080</v>
      </c>
      <c r="AD2145" s="19">
        <v>486</v>
      </c>
      <c r="AE2145" s="19">
        <v>100690</v>
      </c>
      <c r="AF2145" s="19">
        <v>-3</v>
      </c>
      <c r="AG2145" s="19">
        <v>-3</v>
      </c>
      <c r="AH2145" s="19">
        <v>169000</v>
      </c>
      <c r="AI2145" s="19">
        <v>1781</v>
      </c>
      <c r="AJ2145" s="19"/>
      <c r="AK2145" s="19"/>
      <c r="AL2145" s="19">
        <v>1258</v>
      </c>
      <c r="AM2145" s="19">
        <v>276391</v>
      </c>
      <c r="AP2145" s="17">
        <f t="shared" si="773"/>
        <v>203.59200000000001</v>
      </c>
      <c r="AQ2145" s="17">
        <f t="shared" si="774"/>
        <v>39.992940000000004</v>
      </c>
      <c r="AR2145" s="17">
        <f t="shared" si="771"/>
        <v>4380.0149999999994</v>
      </c>
      <c r="AS2145" s="17">
        <f t="shared" si="769"/>
        <v>0</v>
      </c>
      <c r="AT2145" s="17">
        <f t="shared" si="775"/>
        <v>4623.5999399999992</v>
      </c>
      <c r="AU2145" s="5">
        <f t="shared" si="776"/>
        <v>4767.49</v>
      </c>
      <c r="AV2145" s="5">
        <f t="shared" si="777"/>
        <v>29.190589999999997</v>
      </c>
      <c r="AW2145" s="5"/>
      <c r="AX2145" s="5"/>
      <c r="AY2145" s="5">
        <f t="shared" si="778"/>
        <v>26.191560000000003</v>
      </c>
      <c r="AZ2145" s="5">
        <f t="shared" si="779"/>
        <v>4822.8721500000001</v>
      </c>
      <c r="BA2145" s="7">
        <f t="shared" si="780"/>
        <v>-2.1094881570755904E-2</v>
      </c>
      <c r="BB2145" s="62">
        <f t="shared" si="781"/>
        <v>277289</v>
      </c>
      <c r="BC2145" s="6">
        <f t="shared" si="782"/>
        <v>1.6218754515243462E-3</v>
      </c>
      <c r="BD2145" s="32">
        <f t="shared" si="783"/>
        <v>4.4033221438271763E-2</v>
      </c>
      <c r="BE2145" s="32">
        <f t="shared" si="784"/>
        <v>8.6497405742245112E-3</v>
      </c>
      <c r="BF2145" s="35">
        <f t="shared" si="785"/>
        <v>0.94731703798750377</v>
      </c>
      <c r="BG2145" s="36">
        <f t="shared" si="786"/>
        <v>0.98851677003297711</v>
      </c>
      <c r="BH2145" s="33">
        <f t="shared" si="787"/>
        <v>6.0525324105885738E-3</v>
      </c>
      <c r="BI2145" s="33">
        <f t="shared" si="788"/>
        <v>5.4306975564342927E-3</v>
      </c>
      <c r="CM2145" s="51" t="s">
        <v>1552</v>
      </c>
      <c r="CP2145" s="71"/>
      <c r="CR2145" s="78" t="s">
        <v>2041</v>
      </c>
      <c r="CS2145" s="78" t="s">
        <v>2041</v>
      </c>
    </row>
    <row r="2146" spans="1:97">
      <c r="A2146" s="63" t="s">
        <v>3591</v>
      </c>
      <c r="B2146" s="63" t="s">
        <v>3467</v>
      </c>
      <c r="C2146" s="63">
        <v>3939</v>
      </c>
      <c r="D2146" s="19" t="s">
        <v>3782</v>
      </c>
      <c r="E2146" s="63" t="s">
        <v>1707</v>
      </c>
      <c r="F2146" s="63" t="s">
        <v>3468</v>
      </c>
      <c r="G2146" s="65" t="s">
        <v>3592</v>
      </c>
      <c r="H2146" s="65">
        <v>11</v>
      </c>
      <c r="I2146" s="65">
        <v>15</v>
      </c>
      <c r="J2146" s="65">
        <v>104</v>
      </c>
      <c r="K2146" s="23">
        <v>41.298409999999997</v>
      </c>
      <c r="L2146" s="23">
        <v>-109.09528</v>
      </c>
      <c r="M2146" s="61" t="s">
        <v>3469</v>
      </c>
      <c r="N2146" s="63" t="s">
        <v>3470</v>
      </c>
      <c r="O2146" s="63"/>
      <c r="P2146" s="63" t="s">
        <v>1549</v>
      </c>
      <c r="Q2146" s="63"/>
      <c r="R2146" s="63"/>
      <c r="S2146" s="55"/>
      <c r="T2146" s="63"/>
      <c r="U2146" s="66" t="s">
        <v>3471</v>
      </c>
      <c r="V2146" s="63"/>
      <c r="W2146" s="66">
        <v>7179</v>
      </c>
      <c r="X2146" s="66">
        <v>7147</v>
      </c>
      <c r="Y2146" s="63"/>
      <c r="Z2146" s="64">
        <v>37736</v>
      </c>
      <c r="AA2146" s="63">
        <v>7.25</v>
      </c>
      <c r="AB2146" s="63"/>
      <c r="AC2146" s="63">
        <v>894</v>
      </c>
      <c r="AD2146" s="63">
        <v>256</v>
      </c>
      <c r="AE2146" s="63">
        <v>4650</v>
      </c>
      <c r="AF2146" s="63">
        <v>581</v>
      </c>
      <c r="AG2146" s="63"/>
      <c r="AH2146" s="63">
        <v>8997</v>
      </c>
      <c r="AI2146" s="63">
        <v>1459</v>
      </c>
      <c r="AJ2146" s="63"/>
      <c r="AK2146" s="63"/>
      <c r="AL2146" s="63">
        <v>1524</v>
      </c>
      <c r="AM2146" s="63">
        <v>17554</v>
      </c>
      <c r="AN2146" s="63"/>
      <c r="AO2146" s="63" t="s">
        <v>3472</v>
      </c>
      <c r="AP2146" s="17">
        <f t="shared" si="773"/>
        <v>44.610599999999998</v>
      </c>
      <c r="AQ2146" s="17">
        <f t="shared" si="774"/>
        <v>21.066240000000001</v>
      </c>
      <c r="AR2146" s="17">
        <f t="shared" si="771"/>
        <v>202.27499999999998</v>
      </c>
      <c r="AS2146" s="17">
        <f t="shared" si="769"/>
        <v>14.861979999999999</v>
      </c>
      <c r="AT2146" s="17">
        <f t="shared" si="775"/>
        <v>282.81381999999996</v>
      </c>
      <c r="AU2146" s="5">
        <f t="shared" si="776"/>
        <v>253.80536999999998</v>
      </c>
      <c r="AV2146" s="5">
        <f t="shared" si="777"/>
        <v>23.913009999999996</v>
      </c>
      <c r="AW2146" s="5">
        <f>IF(AJ2146&gt;0,AJ2146*0.03333,0)</f>
        <v>0</v>
      </c>
      <c r="AX2146" s="5">
        <f>IF(AK2146&gt;0,AK2146*0.0588,0)</f>
        <v>0</v>
      </c>
      <c r="AY2146" s="5">
        <f t="shared" si="778"/>
        <v>31.729680000000002</v>
      </c>
      <c r="AZ2146" s="5">
        <f t="shared" si="779"/>
        <v>309.44805999999994</v>
      </c>
      <c r="BA2146" s="7">
        <f t="shared" si="780"/>
        <v>-4.4970376955545378E-2</v>
      </c>
      <c r="BB2146" s="62">
        <f t="shared" si="781"/>
        <v>18361</v>
      </c>
      <c r="BC2146" s="28">
        <f t="shared" si="782"/>
        <v>2.2469720172629819E-2</v>
      </c>
      <c r="BD2146" s="32">
        <f t="shared" si="783"/>
        <v>0.15773840189280708</v>
      </c>
      <c r="BE2146" s="32">
        <f t="shared" si="784"/>
        <v>7.4488014765332206E-2</v>
      </c>
      <c r="BF2146" s="35">
        <f t="shared" si="785"/>
        <v>0.76777358334186074</v>
      </c>
      <c r="BG2146" s="36">
        <f t="shared" si="786"/>
        <v>0.82018730380794769</v>
      </c>
      <c r="BH2146" s="33">
        <f t="shared" si="787"/>
        <v>7.7276328699556238E-2</v>
      </c>
      <c r="BI2146" s="33">
        <f t="shared" si="788"/>
        <v>0.10253636749249619</v>
      </c>
      <c r="BJ2146" s="63"/>
      <c r="BK2146" s="63">
        <v>120</v>
      </c>
      <c r="BL2146" s="63"/>
      <c r="BM2146" s="63"/>
      <c r="BN2146" s="63"/>
      <c r="BO2146" s="63"/>
      <c r="BP2146" s="63"/>
      <c r="BQ2146" s="63"/>
      <c r="BR2146" s="63"/>
      <c r="BS2146" s="63"/>
      <c r="BT2146" s="63"/>
      <c r="BU2146" s="63"/>
      <c r="BV2146" s="63"/>
      <c r="BW2146" s="63"/>
      <c r="BX2146" s="63"/>
      <c r="BY2146" s="63"/>
      <c r="BZ2146" s="63"/>
      <c r="CA2146" s="63"/>
      <c r="CB2146" s="63"/>
      <c r="CC2146" s="63"/>
      <c r="CD2146" s="63"/>
      <c r="CE2146" s="63"/>
      <c r="CF2146" s="63"/>
      <c r="CG2146" s="63"/>
      <c r="CH2146" s="63"/>
      <c r="CI2146" s="63"/>
      <c r="CJ2146" s="63"/>
      <c r="CK2146" s="63"/>
      <c r="CL2146" s="63"/>
      <c r="CM2146" s="63"/>
      <c r="CN2146" s="63">
        <v>20030425</v>
      </c>
      <c r="CO2146" s="63" t="s">
        <v>3475</v>
      </c>
      <c r="CP2146" s="66"/>
      <c r="CQ2146" s="64">
        <v>37742</v>
      </c>
      <c r="CR2146" s="78" t="s">
        <v>2042</v>
      </c>
      <c r="CS2146" s="78" t="s">
        <v>2042</v>
      </c>
    </row>
    <row r="2147" spans="1:97">
      <c r="A2147" s="63" t="s">
        <v>3591</v>
      </c>
      <c r="B2147" s="63" t="s">
        <v>3467</v>
      </c>
      <c r="C2147" s="63">
        <v>3938</v>
      </c>
      <c r="D2147" s="19" t="s">
        <v>3782</v>
      </c>
      <c r="E2147" s="63" t="s">
        <v>1707</v>
      </c>
      <c r="F2147" s="63" t="s">
        <v>3468</v>
      </c>
      <c r="G2147" s="65" t="s">
        <v>3592</v>
      </c>
      <c r="H2147" s="65">
        <v>11</v>
      </c>
      <c r="I2147" s="65">
        <v>15</v>
      </c>
      <c r="J2147" s="65">
        <v>104</v>
      </c>
      <c r="K2147" s="23">
        <v>41.298409999999997</v>
      </c>
      <c r="L2147" s="23">
        <v>-109.09528</v>
      </c>
      <c r="M2147" s="61" t="s">
        <v>3469</v>
      </c>
      <c r="N2147" s="63" t="s">
        <v>3470</v>
      </c>
      <c r="O2147" s="63"/>
      <c r="P2147" s="63" t="s">
        <v>1549</v>
      </c>
      <c r="Q2147" s="63"/>
      <c r="R2147" s="63"/>
      <c r="S2147" s="55"/>
      <c r="T2147" s="63"/>
      <c r="U2147" s="66" t="s">
        <v>3471</v>
      </c>
      <c r="V2147" s="63"/>
      <c r="W2147" s="66">
        <v>7179</v>
      </c>
      <c r="X2147" s="66">
        <v>7147</v>
      </c>
      <c r="Y2147" s="63"/>
      <c r="Z2147" s="64">
        <v>37736</v>
      </c>
      <c r="AA2147" s="63">
        <v>7.24</v>
      </c>
      <c r="AB2147" s="63"/>
      <c r="AC2147" s="63">
        <v>861</v>
      </c>
      <c r="AD2147" s="63">
        <v>228</v>
      </c>
      <c r="AE2147" s="63">
        <v>4730</v>
      </c>
      <c r="AF2147" s="63">
        <v>570</v>
      </c>
      <c r="AG2147" s="63"/>
      <c r="AH2147" s="63">
        <v>9297</v>
      </c>
      <c r="AI2147" s="63">
        <v>979</v>
      </c>
      <c r="AJ2147" s="63"/>
      <c r="AK2147" s="63"/>
      <c r="AL2147" s="63">
        <v>1518</v>
      </c>
      <c r="AM2147" s="63">
        <v>18196</v>
      </c>
      <c r="AN2147" s="63"/>
      <c r="AO2147" s="63" t="s">
        <v>3472</v>
      </c>
      <c r="AP2147" s="17">
        <f t="shared" si="773"/>
        <v>42.963900000000002</v>
      </c>
      <c r="AQ2147" s="17">
        <f t="shared" si="774"/>
        <v>18.762119999999999</v>
      </c>
      <c r="AR2147" s="17">
        <f t="shared" si="771"/>
        <v>205.755</v>
      </c>
      <c r="AS2147" s="17">
        <f t="shared" si="769"/>
        <v>14.580599999999999</v>
      </c>
      <c r="AT2147" s="17">
        <f t="shared" si="775"/>
        <v>282.06162</v>
      </c>
      <c r="AU2147" s="5">
        <f t="shared" si="776"/>
        <v>262.26837</v>
      </c>
      <c r="AV2147" s="5">
        <f t="shared" si="777"/>
        <v>16.045809999999999</v>
      </c>
      <c r="AW2147" s="5">
        <f>IF(AJ2147&gt;0,AJ2147*0.03333,0)</f>
        <v>0</v>
      </c>
      <c r="AX2147" s="5">
        <f>IF(AK2147&gt;0,AK2147*0.0588,0)</f>
        <v>0</v>
      </c>
      <c r="AY2147" s="5">
        <f t="shared" si="778"/>
        <v>31.604760000000002</v>
      </c>
      <c r="AZ2147" s="5">
        <f t="shared" si="779"/>
        <v>309.91894000000002</v>
      </c>
      <c r="BA2147" s="7">
        <f t="shared" si="780"/>
        <v>-4.7057829061143523E-2</v>
      </c>
      <c r="BB2147" s="62">
        <f t="shared" si="781"/>
        <v>18183</v>
      </c>
      <c r="BC2147" s="28">
        <f t="shared" si="782"/>
        <v>-3.573490200390335E-4</v>
      </c>
      <c r="BD2147" s="32">
        <f t="shared" si="783"/>
        <v>0.15232097156642582</v>
      </c>
      <c r="BE2147" s="32">
        <f t="shared" si="784"/>
        <v>6.651780557737702E-2</v>
      </c>
      <c r="BF2147" s="35">
        <f t="shared" si="785"/>
        <v>0.78116122285619716</v>
      </c>
      <c r="BG2147" s="36">
        <f t="shared" si="786"/>
        <v>0.84624828027612631</v>
      </c>
      <c r="BH2147" s="33">
        <f t="shared" si="787"/>
        <v>5.1774215541650979E-2</v>
      </c>
      <c r="BI2147" s="33">
        <f t="shared" si="788"/>
        <v>0.10197750418222262</v>
      </c>
      <c r="BJ2147" s="63"/>
      <c r="BK2147" s="63">
        <v>48.2</v>
      </c>
      <c r="BL2147" s="63"/>
      <c r="BM2147" s="63"/>
      <c r="BN2147" s="63"/>
      <c r="BO2147" s="63"/>
      <c r="BP2147" s="63"/>
      <c r="BQ2147" s="63"/>
      <c r="BR2147" s="63"/>
      <c r="BS2147" s="63"/>
      <c r="BT2147" s="63"/>
      <c r="BU2147" s="63"/>
      <c r="BV2147" s="63"/>
      <c r="BW2147" s="63"/>
      <c r="BX2147" s="63"/>
      <c r="BY2147" s="63"/>
      <c r="BZ2147" s="63"/>
      <c r="CA2147" s="63"/>
      <c r="CB2147" s="63"/>
      <c r="CC2147" s="63"/>
      <c r="CD2147" s="63"/>
      <c r="CE2147" s="63"/>
      <c r="CF2147" s="63"/>
      <c r="CG2147" s="63"/>
      <c r="CH2147" s="63"/>
      <c r="CI2147" s="63"/>
      <c r="CJ2147" s="63"/>
      <c r="CK2147" s="63"/>
      <c r="CL2147" s="63"/>
      <c r="CM2147" s="63"/>
      <c r="CN2147" s="63">
        <v>20030425</v>
      </c>
      <c r="CO2147" s="63" t="s">
        <v>3474</v>
      </c>
      <c r="CP2147" s="66"/>
      <c r="CQ2147" s="64">
        <v>37742</v>
      </c>
      <c r="CR2147" s="78" t="s">
        <v>2042</v>
      </c>
      <c r="CS2147" s="78" t="s">
        <v>2042</v>
      </c>
    </row>
    <row r="2148" spans="1:97">
      <c r="A2148" s="63" t="s">
        <v>3591</v>
      </c>
      <c r="B2148" s="63" t="s">
        <v>3467</v>
      </c>
      <c r="C2148" s="63">
        <v>3940</v>
      </c>
      <c r="D2148" s="19" t="s">
        <v>3782</v>
      </c>
      <c r="E2148" s="63" t="s">
        <v>1707</v>
      </c>
      <c r="F2148" s="63" t="s">
        <v>3468</v>
      </c>
      <c r="G2148" s="65" t="s">
        <v>3592</v>
      </c>
      <c r="H2148" s="65">
        <v>11</v>
      </c>
      <c r="I2148" s="65">
        <v>15</v>
      </c>
      <c r="J2148" s="65">
        <v>104</v>
      </c>
      <c r="K2148" s="23">
        <v>41.298409999999997</v>
      </c>
      <c r="L2148" s="23">
        <v>-109.09528</v>
      </c>
      <c r="M2148" s="61" t="s">
        <v>3469</v>
      </c>
      <c r="N2148" s="63" t="s">
        <v>3470</v>
      </c>
      <c r="O2148" s="63"/>
      <c r="P2148" s="63" t="s">
        <v>1549</v>
      </c>
      <c r="Q2148" s="63"/>
      <c r="R2148" s="63"/>
      <c r="S2148" s="55"/>
      <c r="T2148" s="63"/>
      <c r="U2148" s="66" t="s">
        <v>3471</v>
      </c>
      <c r="V2148" s="63"/>
      <c r="W2148" s="66">
        <v>7179</v>
      </c>
      <c r="X2148" s="66">
        <v>7147</v>
      </c>
      <c r="Y2148" s="63"/>
      <c r="Z2148" s="64">
        <v>37736</v>
      </c>
      <c r="AA2148" s="63">
        <v>7.19</v>
      </c>
      <c r="AB2148" s="63"/>
      <c r="AC2148" s="63">
        <v>916</v>
      </c>
      <c r="AD2148" s="63">
        <v>270</v>
      </c>
      <c r="AE2148" s="63">
        <v>4650</v>
      </c>
      <c r="AF2148" s="63">
        <v>549</v>
      </c>
      <c r="AG2148" s="63"/>
      <c r="AH2148" s="63">
        <v>9597</v>
      </c>
      <c r="AI2148" s="63">
        <v>1441</v>
      </c>
      <c r="AJ2148" s="63"/>
      <c r="AK2148" s="63"/>
      <c r="AL2148" s="63">
        <v>1553</v>
      </c>
      <c r="AM2148" s="63">
        <v>17758</v>
      </c>
      <c r="AN2148" s="63"/>
      <c r="AO2148" s="63" t="s">
        <v>3472</v>
      </c>
      <c r="AP2148" s="17">
        <f t="shared" si="773"/>
        <v>45.708399999999997</v>
      </c>
      <c r="AQ2148" s="17">
        <f t="shared" si="774"/>
        <v>22.218299999999999</v>
      </c>
      <c r="AR2148" s="17">
        <f t="shared" si="771"/>
        <v>202.27499999999998</v>
      </c>
      <c r="AS2148" s="17">
        <f t="shared" si="769"/>
        <v>14.043419999999999</v>
      </c>
      <c r="AT2148" s="17">
        <f t="shared" si="775"/>
        <v>284.24511999999999</v>
      </c>
      <c r="AU2148" s="5">
        <f t="shared" si="776"/>
        <v>270.73136999999997</v>
      </c>
      <c r="AV2148" s="5">
        <f t="shared" si="777"/>
        <v>23.617989999999999</v>
      </c>
      <c r="AW2148" s="5">
        <f>IF(AJ2148&gt;0,AJ2148*0.03333,0)</f>
        <v>0</v>
      </c>
      <c r="AX2148" s="5">
        <f>IF(AK2148&gt;0,AK2148*0.0588,0)</f>
        <v>0</v>
      </c>
      <c r="AY2148" s="5">
        <f t="shared" si="778"/>
        <v>32.333460000000002</v>
      </c>
      <c r="AZ2148" s="5">
        <f t="shared" si="779"/>
        <v>326.68281999999999</v>
      </c>
      <c r="BA2148" s="7">
        <f t="shared" si="780"/>
        <v>-6.9464329950272047E-2</v>
      </c>
      <c r="BB2148" s="62">
        <f t="shared" si="781"/>
        <v>18976</v>
      </c>
      <c r="BC2148" s="28">
        <f t="shared" si="782"/>
        <v>3.3157292971089457E-2</v>
      </c>
      <c r="BD2148" s="32">
        <f t="shared" si="783"/>
        <v>0.16080627874983394</v>
      </c>
      <c r="BE2148" s="32">
        <f t="shared" si="784"/>
        <v>7.8165985752015721E-2</v>
      </c>
      <c r="BF2148" s="35">
        <f t="shared" si="785"/>
        <v>0.76102773549815028</v>
      </c>
      <c r="BG2148" s="36">
        <f t="shared" si="786"/>
        <v>0.8287285202203164</v>
      </c>
      <c r="BH2148" s="33">
        <f t="shared" si="787"/>
        <v>7.2296394404823619E-2</v>
      </c>
      <c r="BI2148" s="33">
        <f t="shared" si="788"/>
        <v>9.8975085374859939E-2</v>
      </c>
      <c r="BJ2148" s="63"/>
      <c r="BK2148" s="63">
        <v>266</v>
      </c>
      <c r="BL2148" s="63"/>
      <c r="BM2148" s="63"/>
      <c r="BN2148" s="63"/>
      <c r="BO2148" s="63"/>
      <c r="BP2148" s="63"/>
      <c r="BQ2148" s="63"/>
      <c r="BR2148" s="63"/>
      <c r="BS2148" s="63"/>
      <c r="BT2148" s="63"/>
      <c r="BU2148" s="63"/>
      <c r="BV2148" s="63"/>
      <c r="BW2148" s="63"/>
      <c r="BX2148" s="63"/>
      <c r="BY2148" s="63"/>
      <c r="BZ2148" s="63"/>
      <c r="CA2148" s="63"/>
      <c r="CB2148" s="63"/>
      <c r="CC2148" s="63"/>
      <c r="CD2148" s="63"/>
      <c r="CE2148" s="63"/>
      <c r="CF2148" s="63"/>
      <c r="CG2148" s="63"/>
      <c r="CH2148" s="63"/>
      <c r="CI2148" s="63"/>
      <c r="CJ2148" s="63"/>
      <c r="CK2148" s="63"/>
      <c r="CL2148" s="63"/>
      <c r="CM2148" s="63"/>
      <c r="CN2148" s="63">
        <v>20030425</v>
      </c>
      <c r="CO2148" s="63" t="s">
        <v>3473</v>
      </c>
      <c r="CP2148" s="66"/>
      <c r="CQ2148" s="64">
        <v>37742</v>
      </c>
      <c r="CR2148" s="78" t="s">
        <v>2042</v>
      </c>
      <c r="CS2148" s="78" t="s">
        <v>2042</v>
      </c>
    </row>
    <row r="2149" spans="1:97">
      <c r="A2149" s="20" t="s">
        <v>3590</v>
      </c>
      <c r="B2149" s="16" t="s">
        <v>395</v>
      </c>
      <c r="C2149" s="19">
        <v>49004876</v>
      </c>
      <c r="D2149" s="19" t="s">
        <v>3782</v>
      </c>
      <c r="E2149" s="19" t="s">
        <v>1707</v>
      </c>
      <c r="F2149" s="19" t="s">
        <v>5514</v>
      </c>
      <c r="G2149" s="47"/>
      <c r="H2149" s="47" t="s">
        <v>4981</v>
      </c>
      <c r="I2149" s="47" t="s">
        <v>5463</v>
      </c>
      <c r="J2149" s="47" t="s">
        <v>5483</v>
      </c>
      <c r="K2149" s="23">
        <v>41.561259999999997</v>
      </c>
      <c r="L2149" s="23">
        <v>-109.0611</v>
      </c>
      <c r="M2149" s="61" t="s">
        <v>3154</v>
      </c>
      <c r="N2149" s="19" t="s">
        <v>2385</v>
      </c>
      <c r="P2149" s="19" t="s">
        <v>1549</v>
      </c>
      <c r="Q2149" s="55">
        <v>5229</v>
      </c>
      <c r="R2149" s="55">
        <v>45</v>
      </c>
      <c r="S2149" s="55">
        <f>V2149-U2149</f>
        <v>241</v>
      </c>
      <c r="T2149" s="19"/>
      <c r="U2149" s="55">
        <v>5229</v>
      </c>
      <c r="V2149" s="55">
        <v>5470</v>
      </c>
      <c r="W2149" s="55"/>
      <c r="X2149" s="55"/>
      <c r="Y2149" s="51" t="s">
        <v>3798</v>
      </c>
      <c r="AB2149" s="19" t="s">
        <v>3789</v>
      </c>
      <c r="AC2149" s="19">
        <v>386</v>
      </c>
      <c r="AD2149" s="19">
        <v>71</v>
      </c>
      <c r="AE2149" s="19">
        <v>1555</v>
      </c>
      <c r="AF2149" s="19">
        <v>-3</v>
      </c>
      <c r="AG2149" s="19">
        <v>-3</v>
      </c>
      <c r="AH2149" s="19">
        <v>188</v>
      </c>
      <c r="AI2149" s="19">
        <v>3050</v>
      </c>
      <c r="AJ2149" s="19"/>
      <c r="AK2149" s="19"/>
      <c r="AL2149" s="19">
        <v>1795</v>
      </c>
      <c r="AM2149" s="19">
        <v>5500</v>
      </c>
      <c r="AP2149" s="17">
        <f t="shared" si="773"/>
        <v>19.261399999999998</v>
      </c>
      <c r="AQ2149" s="17">
        <f t="shared" si="774"/>
        <v>5.8425900000000004</v>
      </c>
      <c r="AR2149" s="17">
        <f t="shared" si="771"/>
        <v>67.642499999999998</v>
      </c>
      <c r="AS2149" s="17">
        <f t="shared" si="769"/>
        <v>0</v>
      </c>
      <c r="AT2149" s="17">
        <f t="shared" si="775"/>
        <v>92.746489999999994</v>
      </c>
      <c r="AU2149" s="5">
        <f t="shared" si="776"/>
        <v>5.3034799999999995</v>
      </c>
      <c r="AV2149" s="5">
        <f t="shared" si="777"/>
        <v>49.989499999999992</v>
      </c>
      <c r="AW2149" s="5"/>
      <c r="AX2149" s="5"/>
      <c r="AY2149" s="5">
        <f t="shared" si="778"/>
        <v>37.371900000000004</v>
      </c>
      <c r="AZ2149" s="5">
        <f t="shared" si="779"/>
        <v>92.664879999999997</v>
      </c>
      <c r="BA2149" s="7">
        <f t="shared" si="780"/>
        <v>4.40156393860839E-4</v>
      </c>
      <c r="BB2149" s="62">
        <f t="shared" si="781"/>
        <v>7039</v>
      </c>
      <c r="BC2149" s="6">
        <f t="shared" si="782"/>
        <v>0.12273706037164048</v>
      </c>
      <c r="BD2149" s="32">
        <f t="shared" si="783"/>
        <v>0.20767794015708843</v>
      </c>
      <c r="BE2149" s="32">
        <f t="shared" si="784"/>
        <v>6.2995268068904819E-2</v>
      </c>
      <c r="BF2149" s="45">
        <f t="shared" si="785"/>
        <v>0.72932679177400683</v>
      </c>
      <c r="BG2149" s="33">
        <f t="shared" si="786"/>
        <v>5.7232902044442292E-2</v>
      </c>
      <c r="BH2149" s="37">
        <f t="shared" si="787"/>
        <v>0.53946543717533546</v>
      </c>
      <c r="BI2149" s="33">
        <f t="shared" si="788"/>
        <v>0.40330166078022228</v>
      </c>
      <c r="CM2149" s="51" t="s">
        <v>3798</v>
      </c>
      <c r="CR2149" s="78" t="s">
        <v>2042</v>
      </c>
      <c r="CS2149" s="78" t="s">
        <v>2042</v>
      </c>
    </row>
    <row r="2150" spans="1:97">
      <c r="A2150" s="20" t="s">
        <v>3590</v>
      </c>
      <c r="B2150" s="16" t="s">
        <v>5346</v>
      </c>
      <c r="C2150" s="19">
        <v>49004885</v>
      </c>
      <c r="D2150" s="19" t="s">
        <v>3782</v>
      </c>
      <c r="E2150" s="19" t="s">
        <v>1707</v>
      </c>
      <c r="F2150" s="19" t="s">
        <v>5514</v>
      </c>
      <c r="G2150" s="47"/>
      <c r="H2150" s="47" t="s">
        <v>5249</v>
      </c>
      <c r="I2150" s="47" t="s">
        <v>5463</v>
      </c>
      <c r="J2150" s="47" t="s">
        <v>5483</v>
      </c>
      <c r="K2150" s="23">
        <v>41.536960000000001</v>
      </c>
      <c r="L2150" s="23">
        <v>-109.06119</v>
      </c>
      <c r="M2150" s="61" t="s">
        <v>5524</v>
      </c>
      <c r="N2150" s="19" t="s">
        <v>5525</v>
      </c>
      <c r="P2150" s="19" t="s">
        <v>1549</v>
      </c>
      <c r="Q2150" s="55">
        <v>1867</v>
      </c>
      <c r="R2150" s="55"/>
      <c r="S2150" s="55">
        <f>V2150-U2150</f>
        <v>28</v>
      </c>
      <c r="T2150" s="19"/>
      <c r="U2150" s="55">
        <v>5217</v>
      </c>
      <c r="V2150" s="55">
        <v>5245</v>
      </c>
      <c r="W2150" s="55"/>
      <c r="X2150" s="55"/>
      <c r="Y2150" s="51" t="s">
        <v>3798</v>
      </c>
      <c r="AB2150" s="19" t="s">
        <v>3789</v>
      </c>
      <c r="AC2150" s="19">
        <v>29</v>
      </c>
      <c r="AD2150" s="19">
        <v>88</v>
      </c>
      <c r="AE2150" s="19">
        <v>5634</v>
      </c>
      <c r="AF2150" s="19">
        <v>-3</v>
      </c>
      <c r="AG2150" s="19">
        <v>-3</v>
      </c>
      <c r="AH2150" s="19">
        <v>3465</v>
      </c>
      <c r="AI2150" s="19">
        <v>3700</v>
      </c>
      <c r="AJ2150" s="19"/>
      <c r="AK2150" s="19"/>
      <c r="AL2150" s="19">
        <v>4395</v>
      </c>
      <c r="AM2150" s="19">
        <v>15552</v>
      </c>
      <c r="AP2150" s="17">
        <f t="shared" si="773"/>
        <v>1.4471000000000001</v>
      </c>
      <c r="AQ2150" s="17">
        <f t="shared" si="774"/>
        <v>7.2415200000000004</v>
      </c>
      <c r="AR2150" s="17">
        <f t="shared" si="771"/>
        <v>245.07899999999998</v>
      </c>
      <c r="AS2150" s="17">
        <f t="shared" si="769"/>
        <v>0</v>
      </c>
      <c r="AT2150" s="17">
        <f t="shared" si="775"/>
        <v>253.76761999999997</v>
      </c>
      <c r="AU2150" s="5">
        <f t="shared" si="776"/>
        <v>97.747649999999993</v>
      </c>
      <c r="AV2150" s="5">
        <f t="shared" si="777"/>
        <v>60.642999999999994</v>
      </c>
      <c r="AW2150" s="5"/>
      <c r="AX2150" s="5"/>
      <c r="AY2150" s="5">
        <f t="shared" si="778"/>
        <v>91.503900000000002</v>
      </c>
      <c r="AZ2150" s="5">
        <f t="shared" si="779"/>
        <v>249.89454999999998</v>
      </c>
      <c r="BA2150" s="7">
        <f t="shared" si="780"/>
        <v>7.6898171645489767E-3</v>
      </c>
      <c r="BB2150" s="62">
        <f t="shared" si="781"/>
        <v>17305</v>
      </c>
      <c r="BC2150" s="6">
        <f t="shared" si="782"/>
        <v>5.3352405880025565E-2</v>
      </c>
      <c r="BD2150" s="32">
        <f t="shared" si="783"/>
        <v>5.7024611729423963E-3</v>
      </c>
      <c r="BE2150" s="32">
        <f t="shared" si="784"/>
        <v>2.8536028355390659E-2</v>
      </c>
      <c r="BF2150" s="35">
        <f t="shared" si="785"/>
        <v>0.96576151047166703</v>
      </c>
      <c r="BG2150" s="37">
        <f t="shared" si="786"/>
        <v>0.39115558942762058</v>
      </c>
      <c r="BH2150" s="33">
        <f t="shared" si="787"/>
        <v>0.24267436004506701</v>
      </c>
      <c r="BI2150" s="33">
        <f t="shared" si="788"/>
        <v>0.36617005052731244</v>
      </c>
      <c r="CM2150" s="51" t="s">
        <v>3798</v>
      </c>
      <c r="CR2150" s="78" t="s">
        <v>2042</v>
      </c>
      <c r="CS2150" s="78" t="s">
        <v>2042</v>
      </c>
    </row>
    <row r="2151" spans="1:97">
      <c r="A2151" s="20" t="s">
        <v>3590</v>
      </c>
      <c r="B2151" s="16" t="s">
        <v>5346</v>
      </c>
      <c r="C2151" s="19">
        <v>49018241</v>
      </c>
      <c r="D2151" s="19" t="s">
        <v>3782</v>
      </c>
      <c r="E2151" s="19" t="s">
        <v>1707</v>
      </c>
      <c r="F2151" s="19" t="s">
        <v>5514</v>
      </c>
      <c r="G2151" s="47"/>
      <c r="H2151" s="47" t="s">
        <v>5249</v>
      </c>
      <c r="I2151" s="47" t="s">
        <v>5463</v>
      </c>
      <c r="J2151" s="47" t="s">
        <v>5483</v>
      </c>
      <c r="K2151" s="23">
        <v>41.544989999999999</v>
      </c>
      <c r="L2151" s="23">
        <v>-109.07796</v>
      </c>
      <c r="M2151" s="61" t="s">
        <v>3163</v>
      </c>
      <c r="N2151" s="19" t="s">
        <v>1674</v>
      </c>
      <c r="P2151" s="19" t="s">
        <v>1549</v>
      </c>
      <c r="Q2151" s="55"/>
      <c r="R2151" s="55">
        <v>161</v>
      </c>
      <c r="S2151" s="55">
        <f>V2151-U2151</f>
        <v>54</v>
      </c>
      <c r="T2151" s="19"/>
      <c r="U2151" s="55">
        <v>5270</v>
      </c>
      <c r="V2151" s="55">
        <v>5324</v>
      </c>
      <c r="W2151" s="55"/>
      <c r="X2151" s="55"/>
      <c r="Y2151" s="51" t="s">
        <v>3798</v>
      </c>
      <c r="Z2151" s="40">
        <v>17137</v>
      </c>
      <c r="AB2151" s="19" t="s">
        <v>3837</v>
      </c>
      <c r="AC2151" s="19">
        <v>194</v>
      </c>
      <c r="AD2151" s="19">
        <v>87</v>
      </c>
      <c r="AE2151" s="19">
        <v>3940</v>
      </c>
      <c r="AF2151" s="19">
        <v>-3</v>
      </c>
      <c r="AG2151" s="19">
        <v>-3</v>
      </c>
      <c r="AH2151" s="19">
        <v>1782</v>
      </c>
      <c r="AI2151" s="19">
        <v>2750</v>
      </c>
      <c r="AJ2151" s="19"/>
      <c r="AK2151" s="19"/>
      <c r="AL2151" s="19">
        <v>4467</v>
      </c>
      <c r="AM2151" s="19">
        <v>13220</v>
      </c>
      <c r="AP2151" s="17">
        <f t="shared" si="773"/>
        <v>9.6806000000000001</v>
      </c>
      <c r="AQ2151" s="17">
        <f t="shared" si="774"/>
        <v>7.15923</v>
      </c>
      <c r="AR2151" s="17">
        <f t="shared" si="771"/>
        <v>171.39</v>
      </c>
      <c r="AS2151" s="17">
        <f t="shared" si="769"/>
        <v>0</v>
      </c>
      <c r="AT2151" s="17">
        <f t="shared" si="775"/>
        <v>188.22982999999999</v>
      </c>
      <c r="AU2151" s="5">
        <f t="shared" si="776"/>
        <v>50.270219999999995</v>
      </c>
      <c r="AV2151" s="5">
        <f t="shared" si="777"/>
        <v>45.072499999999998</v>
      </c>
      <c r="AW2151" s="5"/>
      <c r="AX2151" s="5"/>
      <c r="AY2151" s="5">
        <f t="shared" si="778"/>
        <v>93.002940000000009</v>
      </c>
      <c r="AZ2151" s="5">
        <f t="shared" si="779"/>
        <v>188.34566000000001</v>
      </c>
      <c r="BA2151" s="7">
        <f t="shared" si="780"/>
        <v>-3.0758772962100311E-4</v>
      </c>
      <c r="BB2151" s="62">
        <f t="shared" si="781"/>
        <v>13214</v>
      </c>
      <c r="BC2151" s="6">
        <f t="shared" si="782"/>
        <v>-2.2698040402511916E-4</v>
      </c>
      <c r="BD2151" s="32">
        <f t="shared" si="783"/>
        <v>5.1429680407191571E-2</v>
      </c>
      <c r="BE2151" s="32">
        <f t="shared" si="784"/>
        <v>3.8034513445610617E-2</v>
      </c>
      <c r="BF2151" s="35">
        <f t="shared" si="785"/>
        <v>0.91053580614719776</v>
      </c>
      <c r="BG2151" s="33">
        <f t="shared" si="786"/>
        <v>0.26690405289933411</v>
      </c>
      <c r="BH2151" s="33">
        <f t="shared" si="787"/>
        <v>0.23930734586610594</v>
      </c>
      <c r="BI2151" s="37">
        <f t="shared" si="788"/>
        <v>0.49378860123455992</v>
      </c>
      <c r="CM2151" s="51" t="s">
        <v>3798</v>
      </c>
      <c r="CR2151" s="78" t="s">
        <v>2042</v>
      </c>
      <c r="CS2151" s="78" t="s">
        <v>2042</v>
      </c>
    </row>
    <row r="2152" spans="1:97" s="34" customFormat="1">
      <c r="A2152" s="18" t="s">
        <v>3590</v>
      </c>
      <c r="B2152" s="16" t="s">
        <v>444</v>
      </c>
      <c r="C2152" s="21">
        <v>49007893</v>
      </c>
      <c r="D2152" s="21" t="s">
        <v>3782</v>
      </c>
      <c r="E2152" s="21" t="s">
        <v>2393</v>
      </c>
      <c r="F2152" s="21" t="s">
        <v>7278</v>
      </c>
      <c r="G2152" s="22"/>
      <c r="H2152" s="22" t="s">
        <v>4890</v>
      </c>
      <c r="I2152" s="22">
        <v>13</v>
      </c>
      <c r="J2152" s="22">
        <v>88</v>
      </c>
      <c r="K2152" s="23">
        <v>41.108350000000002</v>
      </c>
      <c r="L2152" s="23">
        <v>-107.31201</v>
      </c>
      <c r="M2152" s="61" t="s">
        <v>2455</v>
      </c>
      <c r="N2152" s="21" t="s">
        <v>2432</v>
      </c>
      <c r="O2152" s="25"/>
      <c r="P2152" s="21" t="s">
        <v>2456</v>
      </c>
      <c r="Q2152" s="74"/>
      <c r="R2152" s="74"/>
      <c r="S2152" s="74">
        <f>V2152-U2152</f>
        <v>79</v>
      </c>
      <c r="T2152" s="21"/>
      <c r="U2152" s="74">
        <v>8010</v>
      </c>
      <c r="V2152" s="74">
        <v>8089</v>
      </c>
      <c r="W2152" s="74">
        <v>8163</v>
      </c>
      <c r="X2152" s="74"/>
      <c r="Y2152" s="24" t="s">
        <v>3798</v>
      </c>
      <c r="Z2152" s="25">
        <v>22138</v>
      </c>
      <c r="AA2152" s="26">
        <v>7.5</v>
      </c>
      <c r="AB2152" s="21" t="s">
        <v>3789</v>
      </c>
      <c r="AC2152" s="21">
        <v>116</v>
      </c>
      <c r="AD2152" s="21">
        <v>13</v>
      </c>
      <c r="AE2152" s="21">
        <v>340</v>
      </c>
      <c r="AF2152" s="21">
        <v>-3</v>
      </c>
      <c r="AG2152" s="21">
        <v>-3</v>
      </c>
      <c r="AH2152" s="21">
        <v>48</v>
      </c>
      <c r="AI2152" s="21">
        <v>439</v>
      </c>
      <c r="AJ2152" s="27"/>
      <c r="AK2152" s="27"/>
      <c r="AL2152" s="21">
        <v>630</v>
      </c>
      <c r="AM2152" s="21">
        <v>1363</v>
      </c>
      <c r="AO2152" s="4"/>
      <c r="AP2152" s="17">
        <f t="shared" si="773"/>
        <v>5.7884000000000002</v>
      </c>
      <c r="AQ2152" s="17">
        <f t="shared" si="774"/>
        <v>1.0697700000000001</v>
      </c>
      <c r="AR2152" s="17">
        <f t="shared" si="771"/>
        <v>14.79</v>
      </c>
      <c r="AS2152" s="17">
        <f t="shared" ref="AS2152:AS2215" si="791">IF(AF2152&gt;0,AF2152*0.02558,0)</f>
        <v>0</v>
      </c>
      <c r="AT2152" s="17">
        <f t="shared" si="775"/>
        <v>21.64817</v>
      </c>
      <c r="AU2152" s="5">
        <f t="shared" si="776"/>
        <v>1.35408</v>
      </c>
      <c r="AV2152" s="5">
        <f t="shared" si="777"/>
        <v>7.1952099999999994</v>
      </c>
      <c r="AW2152" s="5"/>
      <c r="AX2152" s="5"/>
      <c r="AY2152" s="5">
        <f t="shared" si="778"/>
        <v>13.116600000000002</v>
      </c>
      <c r="AZ2152" s="5">
        <f t="shared" si="779"/>
        <v>21.665890000000001</v>
      </c>
      <c r="BA2152" s="7">
        <f t="shared" si="780"/>
        <v>-4.0910503425448054E-4</v>
      </c>
      <c r="BB2152" s="62">
        <f t="shared" si="781"/>
        <v>1580</v>
      </c>
      <c r="BC2152" s="28">
        <f t="shared" si="782"/>
        <v>7.3734284743459055E-2</v>
      </c>
      <c r="BD2152" s="32">
        <f t="shared" si="783"/>
        <v>0.26738518775490028</v>
      </c>
      <c r="BE2152" s="32">
        <f t="shared" si="784"/>
        <v>4.9416186218049843E-2</v>
      </c>
      <c r="BF2152" s="45">
        <f t="shared" si="785"/>
        <v>0.68319862602704984</v>
      </c>
      <c r="BG2152" s="33">
        <f t="shared" si="786"/>
        <v>6.2498240321537675E-2</v>
      </c>
      <c r="BH2152" s="33">
        <f t="shared" si="787"/>
        <v>0.3320985198392496</v>
      </c>
      <c r="BI2152" s="37">
        <f t="shared" si="788"/>
        <v>0.60540323983921274</v>
      </c>
      <c r="BJ2152" s="4"/>
      <c r="BK2152" s="4"/>
      <c r="BL2152" s="4"/>
      <c r="BM2152" s="4"/>
      <c r="BN2152" s="4"/>
      <c r="BO2152" s="4"/>
      <c r="BP2152" s="4"/>
      <c r="BQ2152" s="4"/>
      <c r="BR2152" s="4"/>
      <c r="BS2152" s="4"/>
      <c r="BT2152" s="4"/>
      <c r="BU2152" s="4"/>
      <c r="BV2152" s="4"/>
      <c r="BW2152" s="4"/>
      <c r="BX2152" s="4"/>
      <c r="BY2152" s="4"/>
      <c r="BZ2152" s="4"/>
      <c r="CA2152" s="4"/>
      <c r="CB2152" s="4"/>
      <c r="CC2152" s="4"/>
      <c r="CD2152" s="4"/>
      <c r="CE2152" s="4"/>
      <c r="CF2152" s="4"/>
      <c r="CG2152" s="4"/>
      <c r="CH2152" s="4"/>
      <c r="CI2152" s="4"/>
      <c r="CJ2152" s="4"/>
      <c r="CK2152" s="4"/>
      <c r="CL2152" s="4"/>
      <c r="CM2152" s="24" t="s">
        <v>3815</v>
      </c>
      <c r="CN2152" s="4"/>
      <c r="CO2152" s="4"/>
      <c r="CP2152" s="46"/>
      <c r="CQ2152" s="4"/>
      <c r="CR2152" s="78" t="s">
        <v>2038</v>
      </c>
      <c r="CS2152" s="78" t="s">
        <v>6954</v>
      </c>
    </row>
    <row r="2153" spans="1:97">
      <c r="A2153" s="20" t="s">
        <v>3590</v>
      </c>
      <c r="B2153" s="16" t="s">
        <v>5349</v>
      </c>
      <c r="C2153" s="19">
        <v>49009134</v>
      </c>
      <c r="D2153" s="19" t="s">
        <v>3782</v>
      </c>
      <c r="E2153" s="19" t="s">
        <v>1707</v>
      </c>
      <c r="F2153" s="19" t="s">
        <v>5503</v>
      </c>
      <c r="G2153" s="47"/>
      <c r="H2153" s="47" t="s">
        <v>1808</v>
      </c>
      <c r="I2153" s="47" t="s">
        <v>5442</v>
      </c>
      <c r="J2153" s="47" t="s">
        <v>5485</v>
      </c>
      <c r="K2153" s="23">
        <v>41.640140000000002</v>
      </c>
      <c r="L2153" s="23">
        <v>-109.10509</v>
      </c>
      <c r="M2153" s="61" t="s">
        <v>5551</v>
      </c>
      <c r="N2153" s="19" t="s">
        <v>3223</v>
      </c>
      <c r="P2153" s="19" t="s">
        <v>3224</v>
      </c>
      <c r="Q2153" s="55">
        <v>138</v>
      </c>
      <c r="R2153" s="55">
        <v>104</v>
      </c>
      <c r="S2153" s="55">
        <f>V2153-U2153</f>
        <v>194</v>
      </c>
      <c r="T2153" s="19"/>
      <c r="U2153" s="55">
        <v>7209</v>
      </c>
      <c r="V2153" s="55">
        <v>7403</v>
      </c>
      <c r="W2153" s="55"/>
      <c r="X2153" s="55"/>
      <c r="Y2153" s="51" t="s">
        <v>3798</v>
      </c>
      <c r="Z2153" s="40">
        <v>22768</v>
      </c>
      <c r="AA2153" s="52">
        <v>6.8000001907348633</v>
      </c>
      <c r="AB2153" s="19" t="s">
        <v>3837</v>
      </c>
      <c r="AC2153" s="19">
        <v>741</v>
      </c>
      <c r="AD2153" s="19">
        <v>190</v>
      </c>
      <c r="AE2153" s="19">
        <v>33578</v>
      </c>
      <c r="AF2153" s="19">
        <v>-3</v>
      </c>
      <c r="AG2153" s="19">
        <v>-3</v>
      </c>
      <c r="AH2153" s="19">
        <v>47000</v>
      </c>
      <c r="AI2153" s="19">
        <v>5551</v>
      </c>
      <c r="AJ2153" s="19"/>
      <c r="AK2153" s="19"/>
      <c r="AL2153" s="19">
        <v>4650</v>
      </c>
      <c r="AM2153" s="19">
        <v>88893</v>
      </c>
      <c r="AP2153" s="17">
        <f t="shared" si="773"/>
        <v>36.975900000000003</v>
      </c>
      <c r="AQ2153" s="17">
        <f t="shared" si="774"/>
        <v>15.6351</v>
      </c>
      <c r="AR2153" s="17">
        <f t="shared" si="771"/>
        <v>1460.6429999999998</v>
      </c>
      <c r="AS2153" s="17">
        <f t="shared" si="791"/>
        <v>0</v>
      </c>
      <c r="AT2153" s="17">
        <f t="shared" si="775"/>
        <v>1513.2539999999999</v>
      </c>
      <c r="AU2153" s="5">
        <f t="shared" si="776"/>
        <v>1325.87</v>
      </c>
      <c r="AV2153" s="5">
        <f t="shared" si="777"/>
        <v>90.980889999999988</v>
      </c>
      <c r="AW2153" s="5"/>
      <c r="AX2153" s="5"/>
      <c r="AY2153" s="5">
        <f t="shared" si="778"/>
        <v>96.813000000000002</v>
      </c>
      <c r="AZ2153" s="5">
        <f t="shared" si="779"/>
        <v>1513.66389</v>
      </c>
      <c r="BA2153" s="7">
        <f t="shared" si="780"/>
        <v>-1.354149715637421E-4</v>
      </c>
      <c r="BB2153" s="62">
        <f t="shared" si="781"/>
        <v>91704</v>
      </c>
      <c r="BC2153" s="6">
        <f t="shared" si="782"/>
        <v>1.5565042608681207E-2</v>
      </c>
      <c r="BD2153" s="32">
        <f t="shared" si="783"/>
        <v>2.4434695034673628E-2</v>
      </c>
      <c r="BE2153" s="32">
        <f t="shared" si="784"/>
        <v>1.0332105515663596E-2</v>
      </c>
      <c r="BF2153" s="35">
        <f t="shared" si="785"/>
        <v>0.96523319944966268</v>
      </c>
      <c r="BG2153" s="36">
        <f t="shared" si="786"/>
        <v>0.87593422077341088</v>
      </c>
      <c r="BH2153" s="33">
        <f t="shared" si="787"/>
        <v>6.0106401824780262E-2</v>
      </c>
      <c r="BI2153" s="33">
        <f t="shared" si="788"/>
        <v>6.3959377401808792E-2</v>
      </c>
      <c r="CM2153" s="51" t="s">
        <v>2452</v>
      </c>
      <c r="CR2153" s="78" t="s">
        <v>2042</v>
      </c>
      <c r="CS2153" s="78" t="s">
        <v>2042</v>
      </c>
    </row>
    <row r="2154" spans="1:97">
      <c r="A2154" s="20" t="s">
        <v>3591</v>
      </c>
      <c r="B2154" s="16" t="s">
        <v>6755</v>
      </c>
      <c r="D2154" s="21" t="s">
        <v>3782</v>
      </c>
      <c r="E2154" s="21" t="s">
        <v>2393</v>
      </c>
      <c r="F2154" s="4" t="s">
        <v>3708</v>
      </c>
      <c r="G2154" s="47" t="s">
        <v>3617</v>
      </c>
      <c r="H2154" s="47">
        <v>14</v>
      </c>
      <c r="I2154" s="47">
        <v>15</v>
      </c>
      <c r="J2154" s="47">
        <v>91</v>
      </c>
      <c r="K2154" s="23">
        <v>41.273921999999999</v>
      </c>
      <c r="L2154" s="23">
        <v>-107.606577</v>
      </c>
      <c r="M2154" s="61" t="s">
        <v>2814</v>
      </c>
      <c r="N2154" s="19" t="s">
        <v>3618</v>
      </c>
      <c r="P2154" s="31" t="s">
        <v>5059</v>
      </c>
      <c r="U2154" s="46" t="s">
        <v>3445</v>
      </c>
      <c r="Z2154" s="48">
        <v>35178</v>
      </c>
      <c r="AA2154" s="19">
        <v>8.1300000000000008</v>
      </c>
      <c r="AB2154" s="19" t="s">
        <v>3789</v>
      </c>
      <c r="AC2154" s="19">
        <v>0</v>
      </c>
      <c r="AD2154" s="19">
        <v>0</v>
      </c>
      <c r="AE2154" s="19">
        <v>10762</v>
      </c>
      <c r="AF2154" s="19">
        <v>59</v>
      </c>
      <c r="AH2154" s="19">
        <v>14259</v>
      </c>
      <c r="AI2154" s="19">
        <v>562</v>
      </c>
      <c r="AJ2154" s="19">
        <v>0</v>
      </c>
      <c r="AK2154" s="19">
        <v>0</v>
      </c>
      <c r="AL2154" s="19">
        <v>0</v>
      </c>
      <c r="AM2154" s="19">
        <v>25642</v>
      </c>
      <c r="AN2154" s="49"/>
      <c r="AO2154" s="63" t="s">
        <v>7180</v>
      </c>
      <c r="AP2154" s="17">
        <f t="shared" si="773"/>
        <v>0</v>
      </c>
      <c r="AQ2154" s="17">
        <f t="shared" si="774"/>
        <v>0</v>
      </c>
      <c r="AR2154" s="17">
        <f t="shared" si="771"/>
        <v>468.14699999999999</v>
      </c>
      <c r="AS2154" s="17">
        <f t="shared" si="791"/>
        <v>1.50922</v>
      </c>
      <c r="AT2154" s="17">
        <f t="shared" si="775"/>
        <v>469.65622000000002</v>
      </c>
      <c r="AU2154" s="5">
        <f t="shared" si="776"/>
        <v>402.24638999999996</v>
      </c>
      <c r="AV2154" s="5">
        <f t="shared" si="777"/>
        <v>9.2111799999999988</v>
      </c>
      <c r="AW2154" s="5">
        <f>IF(AJ2154&gt;0,AJ2154*0.03333,0)</f>
        <v>0</v>
      </c>
      <c r="AX2154" s="5">
        <f>IF(AK2154&gt;0,AK2154*0.0588,0)</f>
        <v>0</v>
      </c>
      <c r="AY2154" s="5">
        <f t="shared" si="778"/>
        <v>0</v>
      </c>
      <c r="AZ2154" s="5">
        <f t="shared" si="779"/>
        <v>411.45756999999998</v>
      </c>
      <c r="BA2154" s="7">
        <f t="shared" si="780"/>
        <v>6.6051230454581861E-2</v>
      </c>
      <c r="BB2154" s="62">
        <f t="shared" si="781"/>
        <v>25642</v>
      </c>
      <c r="BC2154" s="6">
        <f t="shared" si="782"/>
        <v>0</v>
      </c>
      <c r="BD2154" s="32">
        <f t="shared" si="783"/>
        <v>0</v>
      </c>
      <c r="BE2154" s="32">
        <f t="shared" si="784"/>
        <v>0</v>
      </c>
      <c r="BF2154" s="35">
        <f t="shared" si="785"/>
        <v>1</v>
      </c>
      <c r="BG2154" s="36">
        <f t="shared" si="786"/>
        <v>0.97761329315195244</v>
      </c>
      <c r="BH2154" s="33">
        <f t="shared" si="787"/>
        <v>2.2386706848047538E-2</v>
      </c>
      <c r="BI2154" s="33">
        <f t="shared" si="788"/>
        <v>0</v>
      </c>
      <c r="BJ2154" s="19">
        <v>0</v>
      </c>
      <c r="BK2154" s="19">
        <v>0</v>
      </c>
      <c r="BL2154" s="19">
        <v>0</v>
      </c>
      <c r="BM2154" s="19">
        <v>0</v>
      </c>
      <c r="BN2154" s="19">
        <v>0</v>
      </c>
      <c r="BO2154" s="31"/>
      <c r="BP2154" s="19">
        <v>0</v>
      </c>
      <c r="BQ2154" s="19">
        <v>0</v>
      </c>
      <c r="BR2154" s="19">
        <v>0</v>
      </c>
      <c r="BS2154" s="19">
        <v>0</v>
      </c>
      <c r="BT2154" s="19">
        <v>0</v>
      </c>
      <c r="BU2154" s="19">
        <v>0</v>
      </c>
      <c r="BV2154" s="19">
        <v>0</v>
      </c>
      <c r="BW2154" s="19">
        <v>0</v>
      </c>
      <c r="BX2154" s="19"/>
      <c r="BY2154" s="19"/>
      <c r="BZ2154" s="19"/>
      <c r="CA2154" s="19"/>
      <c r="CB2154" s="19"/>
      <c r="CC2154" s="19"/>
      <c r="CD2154" s="19"/>
      <c r="CE2154" s="19"/>
      <c r="CF2154" s="19"/>
      <c r="CG2154" s="19"/>
      <c r="CH2154" s="19"/>
      <c r="CI2154" s="19"/>
      <c r="CJ2154" s="19"/>
      <c r="CK2154" s="19"/>
      <c r="CL2154" s="19"/>
      <c r="CM2154" s="39"/>
      <c r="CN2154" s="63">
        <v>19000101</v>
      </c>
      <c r="CO2154" s="63" t="s">
        <v>3998</v>
      </c>
      <c r="CP2154" s="66" t="s">
        <v>3445</v>
      </c>
      <c r="CQ2154" s="64">
        <v>35206</v>
      </c>
      <c r="CR2154" s="78" t="s">
        <v>2038</v>
      </c>
      <c r="CS2154" s="78" t="s">
        <v>6954</v>
      </c>
    </row>
    <row r="2155" spans="1:97" s="34" customFormat="1">
      <c r="A2155" s="18" t="s">
        <v>3590</v>
      </c>
      <c r="B2155" s="16" t="s">
        <v>6756</v>
      </c>
      <c r="C2155" s="21">
        <v>49001478</v>
      </c>
      <c r="D2155" s="21" t="s">
        <v>3782</v>
      </c>
      <c r="E2155" s="21" t="s">
        <v>2393</v>
      </c>
      <c r="F2155" s="21" t="s">
        <v>2418</v>
      </c>
      <c r="G2155" s="22"/>
      <c r="H2155" s="22" t="s">
        <v>3859</v>
      </c>
      <c r="I2155" s="22">
        <v>12</v>
      </c>
      <c r="J2155" s="22">
        <v>92</v>
      </c>
      <c r="K2155" s="23">
        <v>41.020780000000002</v>
      </c>
      <c r="L2155" s="23">
        <v>-107.73981000000001</v>
      </c>
      <c r="M2155" s="61" t="s">
        <v>2419</v>
      </c>
      <c r="N2155" s="21" t="s">
        <v>4871</v>
      </c>
      <c r="O2155" s="25"/>
      <c r="P2155" s="21" t="s">
        <v>2414</v>
      </c>
      <c r="Q2155" s="74">
        <v>5598</v>
      </c>
      <c r="R2155" s="74"/>
      <c r="S2155" s="74">
        <f>V2155-U2155</f>
        <v>133</v>
      </c>
      <c r="T2155" s="21"/>
      <c r="U2155" s="74">
        <v>14140</v>
      </c>
      <c r="V2155" s="74">
        <v>14273</v>
      </c>
      <c r="W2155" s="74">
        <v>16248</v>
      </c>
      <c r="X2155" s="74">
        <v>5035</v>
      </c>
      <c r="Y2155" s="24" t="s">
        <v>3798</v>
      </c>
      <c r="Z2155" s="25">
        <v>21809</v>
      </c>
      <c r="AA2155" s="26">
        <v>7</v>
      </c>
      <c r="AB2155" s="21" t="s">
        <v>3837</v>
      </c>
      <c r="AC2155" s="21">
        <v>380</v>
      </c>
      <c r="AD2155" s="21">
        <v>55</v>
      </c>
      <c r="AE2155" s="21">
        <v>13646</v>
      </c>
      <c r="AF2155" s="21">
        <v>-3</v>
      </c>
      <c r="AG2155" s="21">
        <v>-3</v>
      </c>
      <c r="AH2155" s="21">
        <v>20275</v>
      </c>
      <c r="AI2155" s="21">
        <v>744</v>
      </c>
      <c r="AJ2155" s="27"/>
      <c r="AK2155" s="27"/>
      <c r="AL2155" s="21">
        <v>1593</v>
      </c>
      <c r="AM2155" s="21">
        <v>36315</v>
      </c>
      <c r="AO2155" s="4"/>
      <c r="AP2155" s="17">
        <f t="shared" si="773"/>
        <v>18.962</v>
      </c>
      <c r="AQ2155" s="17">
        <f t="shared" si="774"/>
        <v>4.5259499999999999</v>
      </c>
      <c r="AR2155" s="17">
        <f t="shared" si="771"/>
        <v>593.601</v>
      </c>
      <c r="AS2155" s="17">
        <f t="shared" si="791"/>
        <v>0</v>
      </c>
      <c r="AT2155" s="17">
        <f t="shared" si="775"/>
        <v>617.08894999999995</v>
      </c>
      <c r="AU2155" s="5">
        <f t="shared" si="776"/>
        <v>571.95775000000003</v>
      </c>
      <c r="AV2155" s="5">
        <f t="shared" si="777"/>
        <v>12.194159999999998</v>
      </c>
      <c r="AW2155" s="5"/>
      <c r="AX2155" s="5"/>
      <c r="AY2155" s="5">
        <f t="shared" si="778"/>
        <v>33.166260000000001</v>
      </c>
      <c r="AZ2155" s="5">
        <f t="shared" si="779"/>
        <v>617.31817000000001</v>
      </c>
      <c r="BA2155" s="7">
        <f t="shared" si="780"/>
        <v>-1.8569238323905233E-4</v>
      </c>
      <c r="BB2155" s="62">
        <f t="shared" si="781"/>
        <v>36687</v>
      </c>
      <c r="BC2155" s="28">
        <f t="shared" si="782"/>
        <v>5.0957508013479086E-3</v>
      </c>
      <c r="BD2155" s="32">
        <f t="shared" si="783"/>
        <v>3.0728147052381995E-2</v>
      </c>
      <c r="BE2155" s="32">
        <f t="shared" si="784"/>
        <v>7.3343559303727613E-3</v>
      </c>
      <c r="BF2155" s="35">
        <f t="shared" si="785"/>
        <v>0.96193749701724529</v>
      </c>
      <c r="BG2155" s="36">
        <f t="shared" si="786"/>
        <v>0.926520192982494</v>
      </c>
      <c r="BH2155" s="33">
        <f t="shared" si="787"/>
        <v>1.9753444159921613E-2</v>
      </c>
      <c r="BI2155" s="33">
        <f t="shared" si="788"/>
        <v>5.3726362857584448E-2</v>
      </c>
      <c r="BJ2155" s="4"/>
      <c r="BK2155" s="4"/>
      <c r="BL2155" s="4"/>
      <c r="BM2155" s="4"/>
      <c r="BN2155" s="4"/>
      <c r="BO2155" s="4"/>
      <c r="BP2155" s="4"/>
      <c r="BQ2155" s="4"/>
      <c r="BR2155" s="4"/>
      <c r="BS2155" s="4"/>
      <c r="BT2155" s="4"/>
      <c r="BU2155" s="4"/>
      <c r="BV2155" s="4"/>
      <c r="BW2155" s="4"/>
      <c r="BX2155" s="4"/>
      <c r="BY2155" s="4"/>
      <c r="BZ2155" s="4"/>
      <c r="CA2155" s="4"/>
      <c r="CB2155" s="4"/>
      <c r="CC2155" s="4"/>
      <c r="CD2155" s="4"/>
      <c r="CE2155" s="4"/>
      <c r="CF2155" s="4"/>
      <c r="CG2155" s="4"/>
      <c r="CH2155" s="4"/>
      <c r="CI2155" s="4"/>
      <c r="CJ2155" s="4"/>
      <c r="CK2155" s="4"/>
      <c r="CL2155" s="4"/>
      <c r="CM2155" s="24" t="s">
        <v>3798</v>
      </c>
      <c r="CN2155" s="4"/>
      <c r="CO2155" s="4"/>
      <c r="CP2155" s="46"/>
      <c r="CQ2155" s="4"/>
      <c r="CR2155" s="78" t="s">
        <v>2039</v>
      </c>
      <c r="CS2155" s="78" t="s">
        <v>6954</v>
      </c>
    </row>
    <row r="2156" spans="1:97">
      <c r="A2156" s="63" t="s">
        <v>3591</v>
      </c>
      <c r="B2156" s="63" t="s">
        <v>6947</v>
      </c>
      <c r="C2156" s="63">
        <v>5711</v>
      </c>
      <c r="D2156" s="19" t="s">
        <v>3782</v>
      </c>
      <c r="E2156" s="63" t="s">
        <v>1707</v>
      </c>
      <c r="F2156" s="63" t="s">
        <v>6948</v>
      </c>
      <c r="G2156" s="65" t="s">
        <v>3609</v>
      </c>
      <c r="H2156" s="65">
        <v>12</v>
      </c>
      <c r="I2156" s="65">
        <v>13</v>
      </c>
      <c r="J2156" s="65">
        <v>100</v>
      </c>
      <c r="K2156" s="23">
        <v>41.114561000000002</v>
      </c>
      <c r="L2156" s="23">
        <v>-108.609914</v>
      </c>
      <c r="M2156" s="61" t="s">
        <v>6949</v>
      </c>
      <c r="N2156" s="63" t="s">
        <v>6950</v>
      </c>
      <c r="O2156" s="63"/>
      <c r="P2156" s="63" t="s">
        <v>2414</v>
      </c>
      <c r="Q2156" s="63"/>
      <c r="R2156" s="63"/>
      <c r="S2156" s="55">
        <f>IF(U2156&gt;0,V2156-U2156,"")</f>
        <v>482</v>
      </c>
      <c r="T2156" s="63"/>
      <c r="U2156" s="66">
        <v>14368</v>
      </c>
      <c r="V2156" s="63">
        <v>14850</v>
      </c>
      <c r="W2156" s="66">
        <v>15200</v>
      </c>
      <c r="X2156" s="66">
        <v>14850</v>
      </c>
      <c r="Y2156" s="63"/>
      <c r="Z2156" s="64"/>
      <c r="AA2156" s="63">
        <v>5.94</v>
      </c>
      <c r="AB2156" s="63"/>
      <c r="AC2156" s="63">
        <v>139</v>
      </c>
      <c r="AD2156" s="63">
        <v>5</v>
      </c>
      <c r="AE2156" s="63">
        <v>4048</v>
      </c>
      <c r="AF2156" s="63">
        <v>0</v>
      </c>
      <c r="AG2156" s="63"/>
      <c r="AH2156" s="63">
        <v>6250</v>
      </c>
      <c r="AI2156" s="63">
        <v>300</v>
      </c>
      <c r="AJ2156" s="63">
        <v>0</v>
      </c>
      <c r="AK2156" s="63">
        <v>0</v>
      </c>
      <c r="AL2156" s="63">
        <v>96</v>
      </c>
      <c r="AM2156" s="63">
        <v>10849</v>
      </c>
      <c r="AN2156" s="63"/>
      <c r="AO2156" s="63" t="s">
        <v>7258</v>
      </c>
      <c r="AP2156" s="17">
        <f t="shared" si="773"/>
        <v>6.9360999999999997</v>
      </c>
      <c r="AQ2156" s="17">
        <f t="shared" si="774"/>
        <v>0.41144999999999998</v>
      </c>
      <c r="AR2156" s="17">
        <f t="shared" si="771"/>
        <v>176.08799999999999</v>
      </c>
      <c r="AS2156" s="17">
        <f t="shared" si="791"/>
        <v>0</v>
      </c>
      <c r="AT2156" s="17">
        <f t="shared" si="775"/>
        <v>183.43555000000001</v>
      </c>
      <c r="AU2156" s="5">
        <f t="shared" si="776"/>
        <v>176.3125</v>
      </c>
      <c r="AV2156" s="5">
        <f t="shared" si="777"/>
        <v>4.9169999999999998</v>
      </c>
      <c r="AW2156" s="5">
        <f>IF(AJ2156&gt;0,AJ2156*0.03333,0)</f>
        <v>0</v>
      </c>
      <c r="AX2156" s="5">
        <f>IF(AK2156&gt;0,AK2156*0.0588,0)</f>
        <v>0</v>
      </c>
      <c r="AY2156" s="5">
        <f t="shared" si="778"/>
        <v>1.9987200000000001</v>
      </c>
      <c r="AZ2156" s="5">
        <f t="shared" si="779"/>
        <v>183.22821999999999</v>
      </c>
      <c r="BA2156" s="7">
        <f t="shared" si="780"/>
        <v>5.6544992159987095E-4</v>
      </c>
      <c r="BB2156" s="62">
        <f t="shared" si="781"/>
        <v>10838</v>
      </c>
      <c r="BC2156" s="28">
        <f t="shared" si="782"/>
        <v>-5.0721630469866745E-4</v>
      </c>
      <c r="BD2156" s="32">
        <f t="shared" si="783"/>
        <v>3.781219071221472E-2</v>
      </c>
      <c r="BE2156" s="32">
        <f t="shared" si="784"/>
        <v>2.2430221404738612E-3</v>
      </c>
      <c r="BF2156" s="35">
        <f t="shared" si="785"/>
        <v>0.95994478714731135</v>
      </c>
      <c r="BG2156" s="36">
        <f t="shared" si="786"/>
        <v>0.96225625070199339</v>
      </c>
      <c r="BH2156" s="33">
        <f t="shared" si="787"/>
        <v>2.6835385946553429E-2</v>
      </c>
      <c r="BI2156" s="33">
        <f t="shared" si="788"/>
        <v>1.0908363351453178E-2</v>
      </c>
      <c r="BJ2156" s="63">
        <v>0</v>
      </c>
      <c r="BK2156" s="63">
        <v>11</v>
      </c>
      <c r="BL2156" s="63">
        <v>0</v>
      </c>
      <c r="BM2156" s="63">
        <v>0</v>
      </c>
      <c r="BN2156" s="63">
        <v>0</v>
      </c>
      <c r="BO2156" s="63">
        <v>0</v>
      </c>
      <c r="BP2156" s="63">
        <v>0</v>
      </c>
      <c r="BQ2156" s="63">
        <v>0</v>
      </c>
      <c r="BR2156" s="63">
        <v>0</v>
      </c>
      <c r="BS2156" s="63">
        <v>0</v>
      </c>
      <c r="BT2156" s="63">
        <v>0</v>
      </c>
      <c r="BU2156" s="63">
        <v>0</v>
      </c>
      <c r="BV2156" s="63">
        <v>0</v>
      </c>
      <c r="BW2156" s="63">
        <v>0</v>
      </c>
      <c r="BX2156" s="63"/>
      <c r="BY2156" s="63"/>
      <c r="BZ2156" s="63"/>
      <c r="CA2156" s="63"/>
      <c r="CB2156" s="63"/>
      <c r="CC2156" s="63"/>
      <c r="CD2156" s="63"/>
      <c r="CE2156" s="63"/>
      <c r="CF2156" s="63"/>
      <c r="CG2156" s="63"/>
      <c r="CH2156" s="63"/>
      <c r="CI2156" s="63"/>
      <c r="CJ2156" s="63"/>
      <c r="CK2156" s="63"/>
      <c r="CL2156" s="63"/>
      <c r="CM2156" s="63"/>
      <c r="CN2156" s="63"/>
      <c r="CO2156" s="63" t="s">
        <v>6951</v>
      </c>
      <c r="CP2156" s="66"/>
      <c r="CQ2156" s="64">
        <v>36318</v>
      </c>
      <c r="CR2156" s="78" t="s">
        <v>2038</v>
      </c>
      <c r="CS2156" s="78" t="s">
        <v>6954</v>
      </c>
    </row>
    <row r="2157" spans="1:97" s="34" customFormat="1">
      <c r="A2157" s="18" t="s">
        <v>3590</v>
      </c>
      <c r="B2157" s="16" t="s">
        <v>6757</v>
      </c>
      <c r="C2157" s="21">
        <v>49017258</v>
      </c>
      <c r="D2157" s="21" t="s">
        <v>3782</v>
      </c>
      <c r="E2157" s="21" t="s">
        <v>2393</v>
      </c>
      <c r="F2157" s="21" t="s">
        <v>2459</v>
      </c>
      <c r="G2157" s="22"/>
      <c r="H2157" s="22" t="s">
        <v>2522</v>
      </c>
      <c r="I2157" s="22">
        <v>19</v>
      </c>
      <c r="J2157" s="22">
        <v>90</v>
      </c>
      <c r="K2157" s="23">
        <v>41.58719</v>
      </c>
      <c r="L2157" s="23">
        <v>-107.50512000000001</v>
      </c>
      <c r="M2157" s="61" t="s">
        <v>2460</v>
      </c>
      <c r="N2157" s="21" t="s">
        <v>3744</v>
      </c>
      <c r="O2157" s="25"/>
      <c r="P2157" s="21" t="s">
        <v>2414</v>
      </c>
      <c r="Q2157" s="74">
        <v>1122</v>
      </c>
      <c r="R2157" s="74">
        <v>0</v>
      </c>
      <c r="S2157" s="76"/>
      <c r="T2157" s="21" t="s">
        <v>2512</v>
      </c>
      <c r="U2157" s="74">
        <v>8900</v>
      </c>
      <c r="V2157" s="74">
        <v>8928</v>
      </c>
      <c r="W2157" s="74"/>
      <c r="X2157" s="74"/>
      <c r="Y2157" s="24" t="s">
        <v>3788</v>
      </c>
      <c r="Z2157" s="25">
        <v>25357</v>
      </c>
      <c r="AA2157" s="26">
        <v>7.4</v>
      </c>
      <c r="AB2157" s="21" t="s">
        <v>3789</v>
      </c>
      <c r="AC2157" s="21">
        <v>555</v>
      </c>
      <c r="AD2157" s="21">
        <v>68</v>
      </c>
      <c r="AE2157" s="21">
        <v>14482</v>
      </c>
      <c r="AF2157" s="21">
        <v>339</v>
      </c>
      <c r="AG2157" s="21">
        <v>-3</v>
      </c>
      <c r="AH2157" s="21">
        <v>23200</v>
      </c>
      <c r="AI2157" s="21">
        <v>1025</v>
      </c>
      <c r="AJ2157" s="27"/>
      <c r="AK2157" s="27"/>
      <c r="AL2157" s="21">
        <v>40</v>
      </c>
      <c r="AM2157" s="21">
        <v>39189</v>
      </c>
      <c r="AO2157" s="4"/>
      <c r="AP2157" s="17">
        <f t="shared" si="773"/>
        <v>27.694500000000001</v>
      </c>
      <c r="AQ2157" s="17">
        <f t="shared" si="774"/>
        <v>5.59572</v>
      </c>
      <c r="AR2157" s="17">
        <f t="shared" si="771"/>
        <v>629.96699999999998</v>
      </c>
      <c r="AS2157" s="17">
        <f t="shared" si="791"/>
        <v>8.671619999999999</v>
      </c>
      <c r="AT2157" s="17">
        <f t="shared" si="775"/>
        <v>671.92883999999992</v>
      </c>
      <c r="AU2157" s="5">
        <f t="shared" si="776"/>
        <v>654.47199999999998</v>
      </c>
      <c r="AV2157" s="5">
        <f t="shared" si="777"/>
        <v>16.79975</v>
      </c>
      <c r="AW2157" s="5"/>
      <c r="AX2157" s="5"/>
      <c r="AY2157" s="5">
        <f t="shared" si="778"/>
        <v>0.8328000000000001</v>
      </c>
      <c r="AZ2157" s="5">
        <f t="shared" si="779"/>
        <v>672.10455000000002</v>
      </c>
      <c r="BA2157" s="7">
        <f t="shared" si="780"/>
        <v>-1.3073335923603402E-4</v>
      </c>
      <c r="BB2157" s="62">
        <f t="shared" si="781"/>
        <v>39706</v>
      </c>
      <c r="BC2157" s="28">
        <f t="shared" si="782"/>
        <v>6.5530134989543066E-3</v>
      </c>
      <c r="BD2157" s="32">
        <f t="shared" si="783"/>
        <v>4.121641809570193E-2</v>
      </c>
      <c r="BE2157" s="32">
        <f t="shared" si="784"/>
        <v>8.3278461451364409E-3</v>
      </c>
      <c r="BF2157" s="35">
        <f t="shared" si="785"/>
        <v>0.95045573575916165</v>
      </c>
      <c r="BG2157" s="36">
        <f t="shared" si="786"/>
        <v>0.9737651679340662</v>
      </c>
      <c r="BH2157" s="33">
        <f t="shared" si="787"/>
        <v>2.4995739130169552E-2</v>
      </c>
      <c r="BI2157" s="33">
        <f t="shared" si="788"/>
        <v>1.239092935764235E-3</v>
      </c>
      <c r="BJ2157" s="4"/>
      <c r="BK2157" s="4"/>
      <c r="BL2157" s="4"/>
      <c r="BM2157" s="4"/>
      <c r="BN2157" s="4"/>
      <c r="BO2157" s="4"/>
      <c r="BP2157" s="4"/>
      <c r="BQ2157" s="4"/>
      <c r="BR2157" s="4"/>
      <c r="BS2157" s="4"/>
      <c r="BT2157" s="4"/>
      <c r="BU2157" s="4"/>
      <c r="BV2157" s="4"/>
      <c r="BW2157" s="4"/>
      <c r="BX2157" s="4"/>
      <c r="BY2157" s="4"/>
      <c r="BZ2157" s="4"/>
      <c r="CA2157" s="4"/>
      <c r="CB2157" s="4"/>
      <c r="CC2157" s="4"/>
      <c r="CD2157" s="4"/>
      <c r="CE2157" s="4"/>
      <c r="CF2157" s="4"/>
      <c r="CG2157" s="4"/>
      <c r="CH2157" s="4"/>
      <c r="CI2157" s="4"/>
      <c r="CJ2157" s="4"/>
      <c r="CK2157" s="4"/>
      <c r="CL2157" s="4"/>
      <c r="CM2157" s="24" t="s">
        <v>3788</v>
      </c>
      <c r="CN2157" s="4"/>
      <c r="CO2157" s="4"/>
      <c r="CP2157" s="46"/>
      <c r="CQ2157" s="4"/>
      <c r="CR2157" s="78" t="s">
        <v>2044</v>
      </c>
      <c r="CS2157" s="78" t="s">
        <v>6954</v>
      </c>
    </row>
    <row r="2158" spans="1:97" s="34" customFormat="1">
      <c r="A2158" s="18" t="s">
        <v>3590</v>
      </c>
      <c r="B2158" s="16" t="s">
        <v>4521</v>
      </c>
      <c r="C2158" s="21">
        <v>49004000</v>
      </c>
      <c r="D2158" s="21" t="s">
        <v>3782</v>
      </c>
      <c r="E2158" s="21" t="s">
        <v>2393</v>
      </c>
      <c r="F2158" s="21" t="s">
        <v>2424</v>
      </c>
      <c r="G2158" s="22"/>
      <c r="H2158" s="22" t="s">
        <v>3806</v>
      </c>
      <c r="I2158" s="22">
        <v>25</v>
      </c>
      <c r="J2158" s="22">
        <v>86</v>
      </c>
      <c r="K2158" s="23">
        <v>42.08972</v>
      </c>
      <c r="L2158" s="23">
        <v>-107.14400999999999</v>
      </c>
      <c r="M2158" s="61" t="s">
        <v>2433</v>
      </c>
      <c r="N2158" s="21" t="s">
        <v>3861</v>
      </c>
      <c r="O2158" s="25"/>
      <c r="P2158" s="21" t="s">
        <v>2414</v>
      </c>
      <c r="Q2158" s="74"/>
      <c r="R2158" s="74">
        <v>1462</v>
      </c>
      <c r="S2158" s="74">
        <f>V2158-U2158</f>
        <v>45</v>
      </c>
      <c r="T2158" s="21" t="s">
        <v>2505</v>
      </c>
      <c r="U2158" s="74">
        <v>5095</v>
      </c>
      <c r="V2158" s="74">
        <v>5140</v>
      </c>
      <c r="W2158" s="74">
        <v>6648</v>
      </c>
      <c r="X2158" s="74"/>
      <c r="Y2158" s="24" t="s">
        <v>3798</v>
      </c>
      <c r="Z2158" s="25">
        <v>20979</v>
      </c>
      <c r="AA2158" s="26">
        <v>7.4</v>
      </c>
      <c r="AB2158" s="21" t="s">
        <v>3789</v>
      </c>
      <c r="AC2158" s="21">
        <v>40</v>
      </c>
      <c r="AD2158" s="21">
        <v>11</v>
      </c>
      <c r="AE2158" s="21">
        <v>1787</v>
      </c>
      <c r="AF2158" s="21">
        <v>-3</v>
      </c>
      <c r="AG2158" s="21">
        <v>-3</v>
      </c>
      <c r="AH2158" s="21">
        <v>1377</v>
      </c>
      <c r="AI2158" s="21">
        <v>2523</v>
      </c>
      <c r="AJ2158" s="27"/>
      <c r="AK2158" s="27"/>
      <c r="AL2158" s="21">
        <v>21</v>
      </c>
      <c r="AM2158" s="21">
        <v>4478</v>
      </c>
      <c r="AO2158" s="4"/>
      <c r="AP2158" s="17">
        <f t="shared" si="773"/>
        <v>1.996</v>
      </c>
      <c r="AQ2158" s="17">
        <f t="shared" si="774"/>
        <v>0.90519000000000005</v>
      </c>
      <c r="AR2158" s="17">
        <f t="shared" si="771"/>
        <v>77.734499999999997</v>
      </c>
      <c r="AS2158" s="17">
        <f t="shared" si="791"/>
        <v>0</v>
      </c>
      <c r="AT2158" s="17">
        <f t="shared" si="775"/>
        <v>80.635689999999997</v>
      </c>
      <c r="AU2158" s="5">
        <f t="shared" si="776"/>
        <v>38.845169999999996</v>
      </c>
      <c r="AV2158" s="5">
        <f t="shared" si="777"/>
        <v>41.351969999999994</v>
      </c>
      <c r="AW2158" s="5"/>
      <c r="AX2158" s="5"/>
      <c r="AY2158" s="5">
        <f t="shared" si="778"/>
        <v>0.43722000000000005</v>
      </c>
      <c r="AZ2158" s="5">
        <f t="shared" si="779"/>
        <v>80.634359999999987</v>
      </c>
      <c r="BA2158" s="7">
        <f t="shared" si="780"/>
        <v>8.247036570088777E-6</v>
      </c>
      <c r="BB2158" s="62">
        <f t="shared" si="781"/>
        <v>5753</v>
      </c>
      <c r="BC2158" s="28">
        <f t="shared" si="782"/>
        <v>0.12462124914475613</v>
      </c>
      <c r="BD2158" s="32">
        <f t="shared" si="783"/>
        <v>2.4753307127402271E-2</v>
      </c>
      <c r="BE2158" s="32">
        <f t="shared" si="784"/>
        <v>1.1225674388102838E-2</v>
      </c>
      <c r="BF2158" s="35">
        <f t="shared" si="785"/>
        <v>0.96402101848449484</v>
      </c>
      <c r="BG2158" s="33">
        <f t="shared" si="786"/>
        <v>0.48174463094889081</v>
      </c>
      <c r="BH2158" s="37">
        <f t="shared" si="787"/>
        <v>0.51283311481606597</v>
      </c>
      <c r="BI2158" s="33">
        <f t="shared" si="788"/>
        <v>5.4222542350432267E-3</v>
      </c>
      <c r="BJ2158" s="4"/>
      <c r="BK2158" s="4"/>
      <c r="BL2158" s="4"/>
      <c r="BM2158" s="4"/>
      <c r="BN2158" s="4"/>
      <c r="BO2158" s="4"/>
      <c r="BP2158" s="4"/>
      <c r="BQ2158" s="4"/>
      <c r="BR2158" s="4"/>
      <c r="BS2158" s="4"/>
      <c r="BT2158" s="4"/>
      <c r="BU2158" s="4"/>
      <c r="BV2158" s="4"/>
      <c r="BW2158" s="4"/>
      <c r="BX2158" s="4"/>
      <c r="BY2158" s="4"/>
      <c r="BZ2158" s="4"/>
      <c r="CA2158" s="4"/>
      <c r="CB2158" s="4"/>
      <c r="CC2158" s="4"/>
      <c r="CD2158" s="4"/>
      <c r="CE2158" s="4"/>
      <c r="CF2158" s="4"/>
      <c r="CG2158" s="4"/>
      <c r="CH2158" s="4"/>
      <c r="CI2158" s="4"/>
      <c r="CJ2158" s="4"/>
      <c r="CK2158" s="4"/>
      <c r="CL2158" s="4"/>
      <c r="CM2158" s="24" t="s">
        <v>3798</v>
      </c>
      <c r="CN2158" s="4"/>
      <c r="CO2158" s="4"/>
      <c r="CP2158" s="46"/>
      <c r="CQ2158" s="4"/>
      <c r="CR2158" s="78" t="s">
        <v>2044</v>
      </c>
      <c r="CS2158" s="78" t="s">
        <v>6954</v>
      </c>
    </row>
    <row r="2159" spans="1:97">
      <c r="A2159" s="20" t="s">
        <v>3591</v>
      </c>
      <c r="B2159" s="16" t="s">
        <v>4530</v>
      </c>
      <c r="F2159" s="4" t="s">
        <v>2434</v>
      </c>
      <c r="G2159" s="47" t="s">
        <v>3604</v>
      </c>
      <c r="H2159" s="47">
        <v>16</v>
      </c>
      <c r="I2159" s="47">
        <v>26</v>
      </c>
      <c r="J2159" s="47">
        <v>89</v>
      </c>
      <c r="K2159" s="23">
        <v>42.221269999999997</v>
      </c>
      <c r="L2159" s="23">
        <v>-107.47539999999999</v>
      </c>
      <c r="M2159" s="61" t="s">
        <v>2793</v>
      </c>
      <c r="N2159" s="19" t="s">
        <v>5124</v>
      </c>
      <c r="P2159" s="19" t="s">
        <v>2414</v>
      </c>
      <c r="Z2159" s="48">
        <v>30099</v>
      </c>
      <c r="AA2159" s="19">
        <v>7.7</v>
      </c>
      <c r="AB2159" s="19" t="s">
        <v>3789</v>
      </c>
      <c r="AC2159" s="19">
        <v>292</v>
      </c>
      <c r="AD2159" s="19">
        <v>186</v>
      </c>
      <c r="AE2159" s="19">
        <v>1213</v>
      </c>
      <c r="AF2159" s="19">
        <v>49</v>
      </c>
      <c r="AH2159" s="19">
        <v>2830</v>
      </c>
      <c r="AI2159" s="19">
        <v>976</v>
      </c>
      <c r="AJ2159" s="19">
        <v>0</v>
      </c>
      <c r="AK2159" s="19">
        <v>0</v>
      </c>
      <c r="AL2159" s="19">
        <v>177</v>
      </c>
      <c r="AM2159" s="19">
        <v>5228</v>
      </c>
      <c r="AN2159" s="49"/>
      <c r="AO2159" s="63" t="s">
        <v>3433</v>
      </c>
      <c r="AP2159" s="17">
        <f t="shared" si="773"/>
        <v>14.5708</v>
      </c>
      <c r="AQ2159" s="17">
        <f t="shared" si="774"/>
        <v>15.30594</v>
      </c>
      <c r="AR2159" s="17">
        <f t="shared" si="771"/>
        <v>52.765499999999996</v>
      </c>
      <c r="AS2159" s="17">
        <f t="shared" si="791"/>
        <v>1.25342</v>
      </c>
      <c r="AT2159" s="17">
        <f t="shared" si="775"/>
        <v>83.895659999999992</v>
      </c>
      <c r="AU2159" s="5">
        <f t="shared" si="776"/>
        <v>79.834299999999999</v>
      </c>
      <c r="AV2159" s="5">
        <f t="shared" si="777"/>
        <v>15.996639999999998</v>
      </c>
      <c r="AW2159" s="5">
        <f>IF(AJ2159&gt;0,AJ2159*0.03333,0)</f>
        <v>0</v>
      </c>
      <c r="AX2159" s="5">
        <f>IF(AK2159&gt;0,AK2159*0.0588,0)</f>
        <v>0</v>
      </c>
      <c r="AY2159" s="5">
        <f t="shared" si="778"/>
        <v>3.6851400000000001</v>
      </c>
      <c r="AZ2159" s="5">
        <f t="shared" si="779"/>
        <v>99.516080000000002</v>
      </c>
      <c r="BA2159" s="7">
        <f t="shared" si="780"/>
        <v>-8.5165867790142596E-2</v>
      </c>
      <c r="BB2159" s="62">
        <f t="shared" si="781"/>
        <v>5723</v>
      </c>
      <c r="BC2159" s="6">
        <f t="shared" si="782"/>
        <v>4.5201351474751163E-2</v>
      </c>
      <c r="BD2159" s="32">
        <f t="shared" si="783"/>
        <v>0.17367763719839621</v>
      </c>
      <c r="BE2159" s="32">
        <f t="shared" si="784"/>
        <v>0.18244018820520633</v>
      </c>
      <c r="BF2159" s="45">
        <f t="shared" si="785"/>
        <v>0.64388217459639752</v>
      </c>
      <c r="BG2159" s="36">
        <f t="shared" si="786"/>
        <v>0.80222512783863675</v>
      </c>
      <c r="BH2159" s="33">
        <f t="shared" si="787"/>
        <v>0.16074427368923694</v>
      </c>
      <c r="BI2159" s="33">
        <f t="shared" si="788"/>
        <v>3.7030598472126315E-2</v>
      </c>
      <c r="BJ2159" s="19">
        <v>0</v>
      </c>
      <c r="BK2159" s="19">
        <v>0</v>
      </c>
      <c r="BL2159" s="19">
        <v>0</v>
      </c>
      <c r="BM2159" s="19">
        <v>0</v>
      </c>
      <c r="BN2159" s="19">
        <v>0</v>
      </c>
      <c r="BO2159" s="31"/>
      <c r="BP2159" s="19">
        <v>0</v>
      </c>
      <c r="BQ2159" s="19">
        <v>0</v>
      </c>
      <c r="BR2159" s="19">
        <v>0</v>
      </c>
      <c r="BS2159" s="19">
        <v>0</v>
      </c>
      <c r="BT2159" s="19">
        <v>0</v>
      </c>
      <c r="BU2159" s="19">
        <v>0</v>
      </c>
      <c r="BV2159" s="19">
        <v>0</v>
      </c>
      <c r="BW2159" s="19">
        <v>0</v>
      </c>
      <c r="BX2159" s="19"/>
      <c r="BY2159" s="19"/>
      <c r="BZ2159" s="19"/>
      <c r="CA2159" s="19"/>
      <c r="CB2159" s="19"/>
      <c r="CC2159" s="19"/>
      <c r="CD2159" s="19"/>
      <c r="CE2159" s="19"/>
      <c r="CF2159" s="19"/>
      <c r="CG2159" s="19"/>
      <c r="CH2159" s="19"/>
      <c r="CI2159" s="19"/>
      <c r="CJ2159" s="19"/>
      <c r="CK2159" s="19"/>
      <c r="CL2159" s="19"/>
      <c r="CM2159" s="39"/>
      <c r="CN2159" s="63">
        <v>19820528</v>
      </c>
      <c r="CO2159" s="63"/>
      <c r="CP2159" s="66"/>
      <c r="CQ2159" s="63"/>
      <c r="CR2159" s="78" t="s">
        <v>2044</v>
      </c>
      <c r="CS2159" s="78" t="s">
        <v>6954</v>
      </c>
    </row>
    <row r="2160" spans="1:97" s="34" customFormat="1">
      <c r="A2160" s="18" t="s">
        <v>3590</v>
      </c>
      <c r="B2160" s="16" t="s">
        <v>4534</v>
      </c>
      <c r="C2160" s="21">
        <v>49022671</v>
      </c>
      <c r="D2160" s="21" t="s">
        <v>3782</v>
      </c>
      <c r="E2160" s="21" t="s">
        <v>2393</v>
      </c>
      <c r="F2160" s="21" t="s">
        <v>2434</v>
      </c>
      <c r="G2160" s="47" t="s">
        <v>259</v>
      </c>
      <c r="H2160" s="22" t="s">
        <v>3853</v>
      </c>
      <c r="I2160" s="22">
        <v>26</v>
      </c>
      <c r="J2160" s="22">
        <v>89</v>
      </c>
      <c r="K2160" s="23">
        <v>42.215479999999999</v>
      </c>
      <c r="L2160" s="23">
        <v>-107.46491</v>
      </c>
      <c r="M2160" s="61" t="s">
        <v>2435</v>
      </c>
      <c r="N2160" s="19" t="s">
        <v>2503</v>
      </c>
      <c r="O2160" s="25"/>
      <c r="P2160" s="21" t="s">
        <v>2414</v>
      </c>
      <c r="Q2160" s="74"/>
      <c r="R2160" s="74"/>
      <c r="S2160" s="74">
        <f t="shared" ref="S2160:S2165" si="792">V2160-U2160</f>
        <v>124</v>
      </c>
      <c r="T2160" s="21"/>
      <c r="U2160" s="74">
        <v>5098</v>
      </c>
      <c r="V2160" s="74">
        <v>5222</v>
      </c>
      <c r="W2160" s="74"/>
      <c r="X2160" s="74"/>
      <c r="Y2160" s="24" t="s">
        <v>3798</v>
      </c>
      <c r="Z2160" s="25">
        <v>16427</v>
      </c>
      <c r="AA2160" s="26"/>
      <c r="AB2160" s="21" t="s">
        <v>3837</v>
      </c>
      <c r="AC2160" s="21">
        <v>51</v>
      </c>
      <c r="AD2160" s="21">
        <v>6</v>
      </c>
      <c r="AE2160" s="21">
        <v>1159</v>
      </c>
      <c r="AF2160" s="21">
        <v>-3</v>
      </c>
      <c r="AG2160" s="21">
        <v>-3</v>
      </c>
      <c r="AH2160" s="21">
        <v>766</v>
      </c>
      <c r="AI2160" s="21">
        <v>1970</v>
      </c>
      <c r="AJ2160" s="27"/>
      <c r="AK2160" s="27"/>
      <c r="AL2160" s="21">
        <v>216</v>
      </c>
      <c r="AM2160" s="21">
        <v>3227</v>
      </c>
      <c r="AO2160" s="4"/>
      <c r="AP2160" s="17">
        <f t="shared" si="773"/>
        <v>2.5449000000000002</v>
      </c>
      <c r="AQ2160" s="17">
        <f t="shared" si="774"/>
        <v>0.49374000000000001</v>
      </c>
      <c r="AR2160" s="17">
        <f t="shared" ref="AR2160:AR2223" si="793">IF(AE2160&gt;0,AE2160*0.0435,0)</f>
        <v>50.416499999999999</v>
      </c>
      <c r="AS2160" s="17">
        <f t="shared" si="791"/>
        <v>0</v>
      </c>
      <c r="AT2160" s="17">
        <f t="shared" si="775"/>
        <v>53.45514</v>
      </c>
      <c r="AU2160" s="5">
        <f t="shared" si="776"/>
        <v>21.60886</v>
      </c>
      <c r="AV2160" s="5">
        <f t="shared" si="777"/>
        <v>32.2883</v>
      </c>
      <c r="AW2160" s="5"/>
      <c r="AX2160" s="5"/>
      <c r="AY2160" s="5">
        <f t="shared" si="778"/>
        <v>4.4971200000000007</v>
      </c>
      <c r="AZ2160" s="5">
        <f t="shared" si="779"/>
        <v>58.394280000000002</v>
      </c>
      <c r="BA2160" s="7">
        <f t="shared" si="780"/>
        <v>-4.4158834261277362E-2</v>
      </c>
      <c r="BB2160" s="62">
        <f t="shared" si="781"/>
        <v>4162</v>
      </c>
      <c r="BC2160" s="28">
        <f t="shared" si="782"/>
        <v>0.12653945053457843</v>
      </c>
      <c r="BD2160" s="32">
        <f t="shared" si="783"/>
        <v>4.760814395023566E-2</v>
      </c>
      <c r="BE2160" s="32">
        <f t="shared" si="784"/>
        <v>9.2365299202284389E-3</v>
      </c>
      <c r="BF2160" s="35">
        <f t="shared" si="785"/>
        <v>0.9431553261295359</v>
      </c>
      <c r="BG2160" s="33">
        <f t="shared" si="786"/>
        <v>0.37005097074576482</v>
      </c>
      <c r="BH2160" s="37">
        <f t="shared" si="787"/>
        <v>0.55293600674586618</v>
      </c>
      <c r="BI2160" s="33">
        <f t="shared" si="788"/>
        <v>7.7013022508368986E-2</v>
      </c>
      <c r="BJ2160" s="4"/>
      <c r="BK2160" s="4"/>
      <c r="BL2160" s="4"/>
      <c r="BM2160" s="4"/>
      <c r="BN2160" s="4"/>
      <c r="BO2160" s="4"/>
      <c r="BP2160" s="4"/>
      <c r="BQ2160" s="4"/>
      <c r="BR2160" s="4"/>
      <c r="BS2160" s="4"/>
      <c r="BT2160" s="4"/>
      <c r="BU2160" s="4"/>
      <c r="BV2160" s="4"/>
      <c r="BW2160" s="4"/>
      <c r="BX2160" s="4"/>
      <c r="BY2160" s="4"/>
      <c r="BZ2160" s="4"/>
      <c r="CA2160" s="4"/>
      <c r="CB2160" s="4"/>
      <c r="CC2160" s="4"/>
      <c r="CD2160" s="4"/>
      <c r="CE2160" s="4"/>
      <c r="CF2160" s="4"/>
      <c r="CG2160" s="4"/>
      <c r="CH2160" s="4"/>
      <c r="CI2160" s="4"/>
      <c r="CJ2160" s="4"/>
      <c r="CK2160" s="4"/>
      <c r="CL2160" s="4"/>
      <c r="CM2160" s="24" t="s">
        <v>3798</v>
      </c>
      <c r="CN2160" s="4"/>
      <c r="CO2160" s="4"/>
      <c r="CP2160" s="46"/>
      <c r="CQ2160" s="4"/>
      <c r="CR2160" s="78" t="s">
        <v>2044</v>
      </c>
      <c r="CS2160" s="78" t="s">
        <v>6954</v>
      </c>
    </row>
    <row r="2161" spans="1:97">
      <c r="A2161" s="20" t="s">
        <v>3590</v>
      </c>
      <c r="B2161" s="16" t="s">
        <v>5350</v>
      </c>
      <c r="C2161" s="19">
        <v>49017491</v>
      </c>
      <c r="D2161" s="19" t="s">
        <v>3782</v>
      </c>
      <c r="E2161" s="19" t="s">
        <v>1707</v>
      </c>
      <c r="F2161" s="19" t="s">
        <v>6521</v>
      </c>
      <c r="G2161" s="47"/>
      <c r="H2161" s="47" t="s">
        <v>1808</v>
      </c>
      <c r="I2161" s="47" t="s">
        <v>5459</v>
      </c>
      <c r="J2161" s="47" t="s">
        <v>5483</v>
      </c>
      <c r="K2161" s="23">
        <v>41.210160000000002</v>
      </c>
      <c r="L2161" s="23">
        <v>-108.98377000000001</v>
      </c>
      <c r="M2161" s="61" t="s">
        <v>6522</v>
      </c>
      <c r="N2161" s="19" t="s">
        <v>2524</v>
      </c>
      <c r="P2161" s="19" t="s">
        <v>2414</v>
      </c>
      <c r="Q2161" s="55">
        <v>709</v>
      </c>
      <c r="R2161" s="55">
        <v>157</v>
      </c>
      <c r="S2161" s="55">
        <f t="shared" si="792"/>
        <v>28</v>
      </c>
      <c r="T2161" s="19"/>
      <c r="U2161" s="55">
        <v>6995</v>
      </c>
      <c r="V2161" s="55">
        <v>7023</v>
      </c>
      <c r="W2161" s="55"/>
      <c r="X2161" s="55"/>
      <c r="Y2161" s="51" t="s">
        <v>3798</v>
      </c>
      <c r="Z2161" s="40">
        <v>18221</v>
      </c>
      <c r="AA2161" s="52">
        <v>8.1000003814697266</v>
      </c>
      <c r="AB2161" s="19" t="s">
        <v>3837</v>
      </c>
      <c r="AC2161" s="19">
        <v>23</v>
      </c>
      <c r="AD2161" s="19">
        <v>28</v>
      </c>
      <c r="AE2161" s="19">
        <v>4995</v>
      </c>
      <c r="AF2161" s="19">
        <v>-3</v>
      </c>
      <c r="AG2161" s="19">
        <v>-3</v>
      </c>
      <c r="AH2161" s="19">
        <v>4800</v>
      </c>
      <c r="AI2161" s="19">
        <v>4340</v>
      </c>
      <c r="AJ2161" s="19"/>
      <c r="AK2161" s="19"/>
      <c r="AL2161" s="19">
        <v>417</v>
      </c>
      <c r="AM2161" s="19">
        <v>12566</v>
      </c>
      <c r="AP2161" s="17">
        <f t="shared" si="773"/>
        <v>1.1476999999999999</v>
      </c>
      <c r="AQ2161" s="17">
        <f t="shared" si="774"/>
        <v>2.3041200000000002</v>
      </c>
      <c r="AR2161" s="17">
        <f t="shared" si="793"/>
        <v>217.2825</v>
      </c>
      <c r="AS2161" s="17">
        <f t="shared" si="791"/>
        <v>0</v>
      </c>
      <c r="AT2161" s="17">
        <f t="shared" si="775"/>
        <v>220.73432</v>
      </c>
      <c r="AU2161" s="5">
        <f t="shared" si="776"/>
        <v>135.40799999999999</v>
      </c>
      <c r="AV2161" s="5">
        <f t="shared" si="777"/>
        <v>71.132599999999996</v>
      </c>
      <c r="AW2161" s="5"/>
      <c r="AX2161" s="5"/>
      <c r="AY2161" s="5">
        <f t="shared" si="778"/>
        <v>8.6819400000000009</v>
      </c>
      <c r="AZ2161" s="5">
        <f t="shared" si="779"/>
        <v>215.22253999999998</v>
      </c>
      <c r="BA2161" s="7">
        <f t="shared" si="780"/>
        <v>1.2642948203636515E-2</v>
      </c>
      <c r="BB2161" s="62">
        <f t="shared" si="781"/>
        <v>14597</v>
      </c>
      <c r="BC2161" s="6">
        <f t="shared" si="782"/>
        <v>7.4770827964510553E-2</v>
      </c>
      <c r="BD2161" s="32">
        <f t="shared" si="783"/>
        <v>5.1994633186176033E-3</v>
      </c>
      <c r="BE2161" s="32">
        <f t="shared" si="784"/>
        <v>1.0438431142017247E-2</v>
      </c>
      <c r="BF2161" s="35">
        <f t="shared" si="785"/>
        <v>0.98436210553936521</v>
      </c>
      <c r="BG2161" s="37">
        <f t="shared" si="786"/>
        <v>0.62915343346472907</v>
      </c>
      <c r="BH2161" s="33">
        <f t="shared" si="787"/>
        <v>0.33050720431047792</v>
      </c>
      <c r="BI2161" s="33">
        <f t="shared" si="788"/>
        <v>4.0339362224793007E-2</v>
      </c>
      <c r="CM2161" s="51" t="s">
        <v>1550</v>
      </c>
      <c r="CR2161" s="78" t="s">
        <v>2042</v>
      </c>
      <c r="CS2161" s="78" t="s">
        <v>2042</v>
      </c>
    </row>
    <row r="2162" spans="1:97">
      <c r="A2162" s="20" t="s">
        <v>3590</v>
      </c>
      <c r="B2162" s="16" t="s">
        <v>5351</v>
      </c>
      <c r="C2162" s="19">
        <v>49009109</v>
      </c>
      <c r="D2162" s="19" t="s">
        <v>3782</v>
      </c>
      <c r="E2162" s="19" t="s">
        <v>1707</v>
      </c>
      <c r="F2162" s="19" t="s">
        <v>5544</v>
      </c>
      <c r="G2162" s="47"/>
      <c r="H2162" s="47" t="s">
        <v>3844</v>
      </c>
      <c r="I2162" s="47" t="s">
        <v>5463</v>
      </c>
      <c r="J2162" s="47" t="s">
        <v>5484</v>
      </c>
      <c r="K2162" s="23">
        <v>41.545740000000002</v>
      </c>
      <c r="L2162" s="23">
        <v>-108.85859000000001</v>
      </c>
      <c r="M2162" s="61" t="s">
        <v>5545</v>
      </c>
      <c r="N2162" s="19" t="s">
        <v>2432</v>
      </c>
      <c r="P2162" s="19" t="s">
        <v>2414</v>
      </c>
      <c r="Q2162" s="55"/>
      <c r="R2162" s="55">
        <v>71</v>
      </c>
      <c r="S2162" s="55">
        <f t="shared" si="792"/>
        <v>140</v>
      </c>
      <c r="T2162" s="19"/>
      <c r="U2162" s="55">
        <v>6490</v>
      </c>
      <c r="V2162" s="55">
        <v>6630</v>
      </c>
      <c r="W2162" s="55"/>
      <c r="X2162" s="55"/>
      <c r="Y2162" s="51" t="s">
        <v>3798</v>
      </c>
      <c r="Z2162" s="40">
        <v>20460</v>
      </c>
      <c r="AA2162" s="52">
        <v>7.3000001907348633</v>
      </c>
      <c r="AB2162" s="19" t="s">
        <v>3837</v>
      </c>
      <c r="AC2162" s="19">
        <v>81</v>
      </c>
      <c r="AD2162" s="19">
        <v>23</v>
      </c>
      <c r="AE2162" s="19">
        <v>6348</v>
      </c>
      <c r="AF2162" s="19">
        <v>-3</v>
      </c>
      <c r="AG2162" s="19">
        <v>-3</v>
      </c>
      <c r="AH2162" s="19">
        <v>7200</v>
      </c>
      <c r="AI2162" s="19">
        <v>4220</v>
      </c>
      <c r="AJ2162" s="19"/>
      <c r="AK2162" s="19"/>
      <c r="AL2162" s="19">
        <v>471</v>
      </c>
      <c r="AM2162" s="19">
        <v>16201</v>
      </c>
      <c r="AP2162" s="17">
        <f t="shared" si="773"/>
        <v>4.0419</v>
      </c>
      <c r="AQ2162" s="17">
        <f t="shared" si="774"/>
        <v>1.8926700000000001</v>
      </c>
      <c r="AR2162" s="17">
        <f t="shared" si="793"/>
        <v>276.13799999999998</v>
      </c>
      <c r="AS2162" s="17">
        <f t="shared" si="791"/>
        <v>0</v>
      </c>
      <c r="AT2162" s="17">
        <f t="shared" si="775"/>
        <v>282.07256999999998</v>
      </c>
      <c r="AU2162" s="5">
        <f t="shared" si="776"/>
        <v>203.11199999999999</v>
      </c>
      <c r="AV2162" s="5">
        <f t="shared" si="777"/>
        <v>69.16579999999999</v>
      </c>
      <c r="AW2162" s="5"/>
      <c r="AX2162" s="5"/>
      <c r="AY2162" s="5">
        <f t="shared" si="778"/>
        <v>9.8062200000000015</v>
      </c>
      <c r="AZ2162" s="5">
        <f t="shared" si="779"/>
        <v>282.08401999999995</v>
      </c>
      <c r="BA2162" s="7">
        <f t="shared" si="780"/>
        <v>-2.0295783480909064E-5</v>
      </c>
      <c r="BB2162" s="62">
        <f t="shared" si="781"/>
        <v>18337</v>
      </c>
      <c r="BC2162" s="6">
        <f t="shared" si="782"/>
        <v>6.1844924431061439E-2</v>
      </c>
      <c r="BD2162" s="32">
        <f t="shared" si="783"/>
        <v>1.4329291217504772E-2</v>
      </c>
      <c r="BE2162" s="32">
        <f t="shared" si="784"/>
        <v>6.709869024130918E-3</v>
      </c>
      <c r="BF2162" s="35">
        <f t="shared" si="785"/>
        <v>0.97896083975836423</v>
      </c>
      <c r="BG2162" s="37">
        <f t="shared" si="786"/>
        <v>0.72004078784753578</v>
      </c>
      <c r="BH2162" s="33">
        <f t="shared" si="787"/>
        <v>0.24519573990756371</v>
      </c>
      <c r="BI2162" s="33">
        <f t="shared" si="788"/>
        <v>3.4763472244900659E-2</v>
      </c>
      <c r="CM2162" s="51" t="s">
        <v>1554</v>
      </c>
      <c r="CR2162" s="78" t="s">
        <v>2042</v>
      </c>
      <c r="CS2162" s="78" t="s">
        <v>2042</v>
      </c>
    </row>
    <row r="2163" spans="1:97">
      <c r="A2163" s="20" t="s">
        <v>3590</v>
      </c>
      <c r="B2163" s="16" t="s">
        <v>5352</v>
      </c>
      <c r="C2163" s="19">
        <v>49008846</v>
      </c>
      <c r="D2163" s="19" t="s">
        <v>3782</v>
      </c>
      <c r="E2163" s="19" t="s">
        <v>1707</v>
      </c>
      <c r="F2163" s="19" t="s">
        <v>5514</v>
      </c>
      <c r="G2163" s="47"/>
      <c r="H2163" s="47" t="s">
        <v>5249</v>
      </c>
      <c r="I2163" s="47" t="s">
        <v>5463</v>
      </c>
      <c r="J2163" s="47" t="s">
        <v>5483</v>
      </c>
      <c r="K2163" s="23">
        <v>41.536960000000001</v>
      </c>
      <c r="L2163" s="23">
        <v>-109.06119</v>
      </c>
      <c r="M2163" s="61" t="s">
        <v>5524</v>
      </c>
      <c r="N2163" s="19" t="s">
        <v>5525</v>
      </c>
      <c r="P2163" s="19" t="s">
        <v>2414</v>
      </c>
      <c r="Q2163" s="55"/>
      <c r="R2163" s="55">
        <v>98</v>
      </c>
      <c r="S2163" s="55">
        <f t="shared" si="792"/>
        <v>115</v>
      </c>
      <c r="T2163" s="19"/>
      <c r="U2163" s="55">
        <v>3120</v>
      </c>
      <c r="V2163" s="55">
        <v>3235</v>
      </c>
      <c r="W2163" s="55"/>
      <c r="X2163" s="55"/>
      <c r="Y2163" s="51" t="s">
        <v>3798</v>
      </c>
      <c r="Z2163" s="40">
        <v>17096</v>
      </c>
      <c r="AA2163" s="52">
        <v>7.5</v>
      </c>
      <c r="AB2163" s="19" t="s">
        <v>3837</v>
      </c>
      <c r="AC2163" s="19">
        <v>51</v>
      </c>
      <c r="AD2163" s="19">
        <v>32</v>
      </c>
      <c r="AE2163" s="19">
        <v>3630</v>
      </c>
      <c r="AF2163" s="19">
        <v>-3</v>
      </c>
      <c r="AG2163" s="19">
        <v>-3</v>
      </c>
      <c r="AH2163" s="19">
        <v>5544</v>
      </c>
      <c r="AI2163" s="19">
        <v>405</v>
      </c>
      <c r="AJ2163" s="19"/>
      <c r="AK2163" s="19"/>
      <c r="AL2163" s="19">
        <v>10</v>
      </c>
      <c r="AM2163" s="19">
        <v>9469</v>
      </c>
      <c r="AP2163" s="17">
        <f t="shared" si="773"/>
        <v>2.5449000000000002</v>
      </c>
      <c r="AQ2163" s="17">
        <f t="shared" si="774"/>
        <v>2.6332800000000001</v>
      </c>
      <c r="AR2163" s="17">
        <f t="shared" si="793"/>
        <v>157.905</v>
      </c>
      <c r="AS2163" s="17">
        <f t="shared" si="791"/>
        <v>0</v>
      </c>
      <c r="AT2163" s="17">
        <f t="shared" si="775"/>
        <v>163.08318</v>
      </c>
      <c r="AU2163" s="5">
        <f t="shared" si="776"/>
        <v>156.39624000000001</v>
      </c>
      <c r="AV2163" s="5">
        <f t="shared" si="777"/>
        <v>6.6379499999999991</v>
      </c>
      <c r="AW2163" s="5"/>
      <c r="AX2163" s="5"/>
      <c r="AY2163" s="5">
        <f t="shared" si="778"/>
        <v>0.20820000000000002</v>
      </c>
      <c r="AZ2163" s="5">
        <f t="shared" si="779"/>
        <v>163.24239</v>
      </c>
      <c r="BA2163" s="7">
        <f t="shared" si="780"/>
        <v>-4.878869896710872E-4</v>
      </c>
      <c r="BB2163" s="62">
        <f t="shared" si="781"/>
        <v>9666</v>
      </c>
      <c r="BC2163" s="6">
        <f t="shared" si="782"/>
        <v>1.029527044682519E-2</v>
      </c>
      <c r="BD2163" s="32">
        <f t="shared" si="783"/>
        <v>1.5604920139526347E-2</v>
      </c>
      <c r="BE2163" s="32">
        <f t="shared" si="784"/>
        <v>1.6146852176907516E-2</v>
      </c>
      <c r="BF2163" s="35">
        <f t="shared" si="785"/>
        <v>0.96824822768356611</v>
      </c>
      <c r="BG2163" s="36">
        <f t="shared" si="786"/>
        <v>0.9580614447019552</v>
      </c>
      <c r="BH2163" s="33">
        <f t="shared" si="787"/>
        <v>4.0663151280742701E-2</v>
      </c>
      <c r="BI2163" s="33">
        <f t="shared" si="788"/>
        <v>1.2754040173021237E-3</v>
      </c>
      <c r="CM2163" s="51" t="s">
        <v>3798</v>
      </c>
      <c r="CR2163" s="78" t="s">
        <v>2042</v>
      </c>
      <c r="CS2163" s="78" t="s">
        <v>2042</v>
      </c>
    </row>
    <row r="2164" spans="1:97">
      <c r="A2164" s="20" t="s">
        <v>3590</v>
      </c>
      <c r="B2164" s="16" t="s">
        <v>5353</v>
      </c>
      <c r="C2164" s="19">
        <v>49018219</v>
      </c>
      <c r="D2164" s="19" t="s">
        <v>3782</v>
      </c>
      <c r="E2164" s="19" t="s">
        <v>1707</v>
      </c>
      <c r="F2164" s="19" t="s">
        <v>5503</v>
      </c>
      <c r="G2164" s="47"/>
      <c r="H2164" s="47" t="s">
        <v>5249</v>
      </c>
      <c r="I2164" s="47" t="s">
        <v>5442</v>
      </c>
      <c r="J2164" s="47" t="s">
        <v>5483</v>
      </c>
      <c r="K2164" s="23">
        <v>41.61974</v>
      </c>
      <c r="L2164" s="23">
        <v>-109.07635999999999</v>
      </c>
      <c r="M2164" s="61" t="s">
        <v>3162</v>
      </c>
      <c r="N2164" s="19" t="s">
        <v>2524</v>
      </c>
      <c r="P2164" s="19" t="s">
        <v>2414</v>
      </c>
      <c r="Q2164" s="55"/>
      <c r="R2164" s="55"/>
      <c r="S2164" s="55">
        <f t="shared" si="792"/>
        <v>30</v>
      </c>
      <c r="T2164" s="31" t="s">
        <v>4960</v>
      </c>
      <c r="U2164" s="55">
        <v>4090</v>
      </c>
      <c r="V2164" s="55">
        <v>4120</v>
      </c>
      <c r="W2164" s="55"/>
      <c r="X2164" s="55"/>
      <c r="Y2164" s="51" t="s">
        <v>3798</v>
      </c>
      <c r="Z2164" s="40">
        <v>13720</v>
      </c>
      <c r="AB2164" s="19" t="s">
        <v>3789</v>
      </c>
      <c r="AC2164" s="19">
        <v>62</v>
      </c>
      <c r="AD2164" s="19">
        <v>31</v>
      </c>
      <c r="AE2164" s="19">
        <v>6082</v>
      </c>
      <c r="AF2164" s="19">
        <v>-3</v>
      </c>
      <c r="AG2164" s="19">
        <v>-3</v>
      </c>
      <c r="AH2164" s="19">
        <v>6240</v>
      </c>
      <c r="AI2164" s="19">
        <v>3540</v>
      </c>
      <c r="AJ2164" s="19"/>
      <c r="AK2164" s="19"/>
      <c r="AL2164" s="19">
        <v>1737</v>
      </c>
      <c r="AM2164" s="19">
        <v>17692</v>
      </c>
      <c r="AP2164" s="17">
        <f t="shared" si="773"/>
        <v>3.0937999999999999</v>
      </c>
      <c r="AQ2164" s="17">
        <f t="shared" si="774"/>
        <v>2.5509900000000001</v>
      </c>
      <c r="AR2164" s="17">
        <f t="shared" si="793"/>
        <v>264.56700000000001</v>
      </c>
      <c r="AS2164" s="17">
        <f t="shared" si="791"/>
        <v>0</v>
      </c>
      <c r="AT2164" s="17">
        <f t="shared" si="775"/>
        <v>270.21179000000001</v>
      </c>
      <c r="AU2164" s="5">
        <f t="shared" si="776"/>
        <v>176.03039999999999</v>
      </c>
      <c r="AV2164" s="5">
        <f t="shared" si="777"/>
        <v>58.020599999999995</v>
      </c>
      <c r="AW2164" s="5"/>
      <c r="AX2164" s="5"/>
      <c r="AY2164" s="5">
        <f t="shared" si="778"/>
        <v>36.164340000000003</v>
      </c>
      <c r="AZ2164" s="5">
        <f t="shared" si="779"/>
        <v>270.21533999999997</v>
      </c>
      <c r="BA2164" s="7">
        <f t="shared" si="780"/>
        <v>-6.5688782129822542E-6</v>
      </c>
      <c r="BB2164" s="62">
        <f t="shared" si="781"/>
        <v>17686</v>
      </c>
      <c r="BC2164" s="6">
        <f t="shared" si="782"/>
        <v>-1.6959692464243314E-4</v>
      </c>
      <c r="BD2164" s="32">
        <f t="shared" si="783"/>
        <v>1.1449537416557581E-2</v>
      </c>
      <c r="BE2164" s="32">
        <f t="shared" si="784"/>
        <v>9.4407057515884119E-3</v>
      </c>
      <c r="BF2164" s="35">
        <f t="shared" si="785"/>
        <v>0.97910975683185397</v>
      </c>
      <c r="BG2164" s="37">
        <f t="shared" si="786"/>
        <v>0.65144488096049624</v>
      </c>
      <c r="BH2164" s="33">
        <f t="shared" si="787"/>
        <v>0.2147198600938052</v>
      </c>
      <c r="BI2164" s="33">
        <f t="shared" si="788"/>
        <v>0.13383525894569867</v>
      </c>
      <c r="CM2164" s="51" t="s">
        <v>5042</v>
      </c>
      <c r="CR2164" s="78" t="s">
        <v>2042</v>
      </c>
      <c r="CS2164" s="78" t="s">
        <v>2042</v>
      </c>
    </row>
    <row r="2165" spans="1:97">
      <c r="A2165" s="20" t="s">
        <v>3590</v>
      </c>
      <c r="B2165" s="16" t="s">
        <v>5354</v>
      </c>
      <c r="C2165" s="19">
        <v>49004900</v>
      </c>
      <c r="D2165" s="19" t="s">
        <v>3782</v>
      </c>
      <c r="E2165" s="19" t="s">
        <v>1707</v>
      </c>
      <c r="F2165" s="19" t="s">
        <v>2386</v>
      </c>
      <c r="G2165" s="47"/>
      <c r="H2165" s="47" t="s">
        <v>7062</v>
      </c>
      <c r="I2165" s="47" t="s">
        <v>5442</v>
      </c>
      <c r="J2165" s="47" t="s">
        <v>5483</v>
      </c>
      <c r="K2165" s="23">
        <v>41.591230000000003</v>
      </c>
      <c r="L2165" s="23">
        <v>-109.07643</v>
      </c>
      <c r="M2165" s="61" t="s">
        <v>5550</v>
      </c>
      <c r="N2165" s="19" t="s">
        <v>2387</v>
      </c>
      <c r="P2165" s="19" t="s">
        <v>2414</v>
      </c>
      <c r="Q2165" s="55">
        <v>257</v>
      </c>
      <c r="R2165" s="55">
        <v>189</v>
      </c>
      <c r="S2165" s="55">
        <f t="shared" si="792"/>
        <v>81</v>
      </c>
      <c r="T2165" s="19"/>
      <c r="U2165" s="55">
        <v>4107</v>
      </c>
      <c r="V2165" s="55">
        <v>4188</v>
      </c>
      <c r="W2165" s="55"/>
      <c r="X2165" s="55"/>
      <c r="Y2165" s="51" t="s">
        <v>3798</v>
      </c>
      <c r="AA2165" s="52">
        <v>8.1000003814697266</v>
      </c>
      <c r="AB2165" s="19" t="s">
        <v>3789</v>
      </c>
      <c r="AC2165" s="19">
        <v>69</v>
      </c>
      <c r="AD2165" s="19">
        <v>19</v>
      </c>
      <c r="AE2165" s="19">
        <v>4443</v>
      </c>
      <c r="AF2165" s="19">
        <v>-3</v>
      </c>
      <c r="AG2165" s="19">
        <v>-3</v>
      </c>
      <c r="AH2165" s="19">
        <v>3700</v>
      </c>
      <c r="AI2165" s="19">
        <v>5700</v>
      </c>
      <c r="AJ2165" s="19"/>
      <c r="AK2165" s="19"/>
      <c r="AL2165" s="19">
        <v>21</v>
      </c>
      <c r="AM2165" s="19">
        <v>11059</v>
      </c>
      <c r="AP2165" s="17">
        <f t="shared" si="773"/>
        <v>3.4430999999999998</v>
      </c>
      <c r="AQ2165" s="17">
        <f t="shared" si="774"/>
        <v>1.56351</v>
      </c>
      <c r="AR2165" s="17">
        <f t="shared" si="793"/>
        <v>193.2705</v>
      </c>
      <c r="AS2165" s="17">
        <f t="shared" si="791"/>
        <v>0</v>
      </c>
      <c r="AT2165" s="17">
        <f t="shared" si="775"/>
        <v>198.27710999999999</v>
      </c>
      <c r="AU2165" s="5">
        <f t="shared" si="776"/>
        <v>104.377</v>
      </c>
      <c r="AV2165" s="5">
        <f t="shared" si="777"/>
        <v>93.422999999999988</v>
      </c>
      <c r="AW2165" s="5"/>
      <c r="AX2165" s="5"/>
      <c r="AY2165" s="5">
        <f t="shared" si="778"/>
        <v>0.43722000000000005</v>
      </c>
      <c r="AZ2165" s="5">
        <f t="shared" si="779"/>
        <v>198.23721999999998</v>
      </c>
      <c r="BA2165" s="7">
        <f t="shared" si="780"/>
        <v>1.0060166047470206E-4</v>
      </c>
      <c r="BB2165" s="62">
        <f t="shared" si="781"/>
        <v>13946</v>
      </c>
      <c r="BC2165" s="6">
        <f t="shared" si="782"/>
        <v>0.11545690861827634</v>
      </c>
      <c r="BD2165" s="32">
        <f t="shared" si="783"/>
        <v>1.7365090705629107E-2</v>
      </c>
      <c r="BE2165" s="32">
        <f t="shared" si="784"/>
        <v>7.885479065132631E-3</v>
      </c>
      <c r="BF2165" s="35">
        <f t="shared" si="785"/>
        <v>0.97474943022923832</v>
      </c>
      <c r="BG2165" s="37">
        <f t="shared" si="786"/>
        <v>0.52652574526620177</v>
      </c>
      <c r="BH2165" s="33">
        <f t="shared" si="787"/>
        <v>0.47126871533004749</v>
      </c>
      <c r="BI2165" s="33">
        <f t="shared" si="788"/>
        <v>2.2055394037507189E-3</v>
      </c>
      <c r="CM2165" s="51" t="s">
        <v>3798</v>
      </c>
      <c r="CR2165" s="78" t="s">
        <v>2042</v>
      </c>
      <c r="CS2165" s="78" t="s">
        <v>2042</v>
      </c>
    </row>
    <row r="2166" spans="1:97">
      <c r="A2166" s="20" t="s">
        <v>3590</v>
      </c>
      <c r="B2166" s="16" t="s">
        <v>309</v>
      </c>
      <c r="C2166" s="19">
        <v>49004904</v>
      </c>
      <c r="D2166" s="19" t="s">
        <v>3782</v>
      </c>
      <c r="E2166" s="19" t="s">
        <v>1707</v>
      </c>
      <c r="F2166" s="19" t="s">
        <v>5503</v>
      </c>
      <c r="G2166" s="47"/>
      <c r="H2166" s="47" t="s">
        <v>3785</v>
      </c>
      <c r="I2166" s="47" t="s">
        <v>5442</v>
      </c>
      <c r="J2166" s="47" t="s">
        <v>5485</v>
      </c>
      <c r="K2166" s="23">
        <v>41.654490000000003</v>
      </c>
      <c r="L2166" s="23">
        <v>-109.11199999999999</v>
      </c>
      <c r="M2166" s="61" t="s">
        <v>2388</v>
      </c>
      <c r="N2166" s="19" t="s">
        <v>2389</v>
      </c>
      <c r="P2166" s="19" t="s">
        <v>2414</v>
      </c>
      <c r="Q2166" s="55"/>
      <c r="R2166" s="55"/>
      <c r="S2166" s="55"/>
      <c r="T2166" s="19"/>
      <c r="U2166" s="55">
        <v>3794</v>
      </c>
      <c r="Y2166" s="51" t="s">
        <v>3798</v>
      </c>
      <c r="AA2166" s="52">
        <v>7.1999998092651367</v>
      </c>
      <c r="AB2166" s="19" t="s">
        <v>3789</v>
      </c>
      <c r="AC2166" s="19">
        <v>513</v>
      </c>
      <c r="AD2166" s="19">
        <v>124</v>
      </c>
      <c r="AE2166" s="19">
        <v>8067</v>
      </c>
      <c r="AF2166" s="19">
        <v>-3</v>
      </c>
      <c r="AG2166" s="19">
        <v>-3</v>
      </c>
      <c r="AH2166" s="19">
        <v>5900</v>
      </c>
      <c r="AI2166" s="19">
        <v>2035</v>
      </c>
      <c r="AJ2166" s="19"/>
      <c r="AK2166" s="19"/>
      <c r="AL2166" s="19">
        <v>8975</v>
      </c>
      <c r="AM2166" s="19">
        <v>23680</v>
      </c>
      <c r="AP2166" s="17">
        <f t="shared" si="773"/>
        <v>25.598700000000001</v>
      </c>
      <c r="AQ2166" s="17">
        <f t="shared" si="774"/>
        <v>10.20396</v>
      </c>
      <c r="AR2166" s="17">
        <f t="shared" si="793"/>
        <v>350.91449999999998</v>
      </c>
      <c r="AS2166" s="17">
        <f t="shared" si="791"/>
        <v>0</v>
      </c>
      <c r="AT2166" s="17">
        <f t="shared" si="775"/>
        <v>386.71715999999998</v>
      </c>
      <c r="AU2166" s="5">
        <f t="shared" si="776"/>
        <v>166.43899999999999</v>
      </c>
      <c r="AV2166" s="5">
        <f t="shared" si="777"/>
        <v>33.353649999999995</v>
      </c>
      <c r="AW2166" s="5"/>
      <c r="AX2166" s="5"/>
      <c r="AY2166" s="5">
        <f t="shared" si="778"/>
        <v>186.85950000000003</v>
      </c>
      <c r="AZ2166" s="5">
        <f t="shared" si="779"/>
        <v>386.65215000000001</v>
      </c>
      <c r="BA2166" s="7">
        <f t="shared" si="780"/>
        <v>8.4060744536103293E-5</v>
      </c>
      <c r="BB2166" s="62">
        <f t="shared" si="781"/>
        <v>25608</v>
      </c>
      <c r="BC2166" s="6">
        <f t="shared" si="782"/>
        <v>3.9117026456744038E-2</v>
      </c>
      <c r="BD2166" s="32">
        <f t="shared" si="783"/>
        <v>6.6194890343112781E-2</v>
      </c>
      <c r="BE2166" s="32">
        <f t="shared" si="784"/>
        <v>2.6386106062632444E-2</v>
      </c>
      <c r="BF2166" s="35">
        <f t="shared" si="785"/>
        <v>0.90741900359425476</v>
      </c>
      <c r="BG2166" s="33">
        <f t="shared" si="786"/>
        <v>0.43046185052895736</v>
      </c>
      <c r="BH2166" s="33">
        <f t="shared" si="787"/>
        <v>8.6262678223824676E-2</v>
      </c>
      <c r="BI2166" s="37">
        <f t="shared" si="788"/>
        <v>0.48327547124721798</v>
      </c>
      <c r="CM2166" s="51" t="s">
        <v>3798</v>
      </c>
      <c r="CR2166" s="78" t="s">
        <v>2042</v>
      </c>
      <c r="CS2166" s="78" t="s">
        <v>2042</v>
      </c>
    </row>
    <row r="2167" spans="1:97">
      <c r="A2167" s="20" t="s">
        <v>3590</v>
      </c>
      <c r="B2167" s="16" t="s">
        <v>5355</v>
      </c>
      <c r="C2167" s="19">
        <v>49011696</v>
      </c>
      <c r="D2167" s="19" t="s">
        <v>3782</v>
      </c>
      <c r="E2167" s="19" t="s">
        <v>1707</v>
      </c>
      <c r="F2167" s="19" t="s">
        <v>5503</v>
      </c>
      <c r="G2167" s="47"/>
      <c r="H2167" s="47" t="s">
        <v>3811</v>
      </c>
      <c r="I2167" s="47" t="s">
        <v>5442</v>
      </c>
      <c r="J2167" s="47" t="s">
        <v>5485</v>
      </c>
      <c r="K2167" s="23">
        <v>41.616750000000003</v>
      </c>
      <c r="L2167" s="23">
        <v>-109.1187</v>
      </c>
      <c r="M2167" s="61" t="s">
        <v>3182</v>
      </c>
      <c r="N2167" s="19" t="s">
        <v>2524</v>
      </c>
      <c r="P2167" s="19" t="s">
        <v>2414</v>
      </c>
      <c r="Q2167" s="55">
        <v>163</v>
      </c>
      <c r="R2167" s="55">
        <v>2243</v>
      </c>
      <c r="S2167" s="55">
        <f t="shared" ref="S2167:S2173" si="794">V2167-U2167</f>
        <v>18</v>
      </c>
      <c r="T2167" s="19"/>
      <c r="U2167" s="55">
        <v>4241</v>
      </c>
      <c r="V2167" s="55">
        <v>4259</v>
      </c>
      <c r="W2167" s="55"/>
      <c r="X2167" s="55"/>
      <c r="Y2167" s="51" t="s">
        <v>3852</v>
      </c>
      <c r="Z2167" s="40">
        <v>14866</v>
      </c>
      <c r="AB2167" s="19" t="s">
        <v>3789</v>
      </c>
      <c r="AC2167" s="19">
        <v>316</v>
      </c>
      <c r="AD2167" s="19">
        <v>82</v>
      </c>
      <c r="AE2167" s="19">
        <v>5678</v>
      </c>
      <c r="AF2167" s="19">
        <v>-3</v>
      </c>
      <c r="AG2167" s="19">
        <v>-3</v>
      </c>
      <c r="AH2167" s="19">
        <v>4354</v>
      </c>
      <c r="AI2167" s="19">
        <v>2410</v>
      </c>
      <c r="AJ2167" s="19"/>
      <c r="AK2167" s="19"/>
      <c r="AL2167" s="19">
        <v>5144</v>
      </c>
      <c r="AM2167" s="19">
        <v>17984</v>
      </c>
      <c r="AP2167" s="17">
        <f t="shared" si="773"/>
        <v>15.7684</v>
      </c>
      <c r="AQ2167" s="17">
        <f t="shared" si="774"/>
        <v>6.7477800000000006</v>
      </c>
      <c r="AR2167" s="17">
        <f t="shared" si="793"/>
        <v>246.99299999999999</v>
      </c>
      <c r="AS2167" s="17">
        <f t="shared" si="791"/>
        <v>0</v>
      </c>
      <c r="AT2167" s="17">
        <f t="shared" si="775"/>
        <v>269.50918000000001</v>
      </c>
      <c r="AU2167" s="5">
        <f t="shared" si="776"/>
        <v>122.82634</v>
      </c>
      <c r="AV2167" s="5">
        <f t="shared" si="777"/>
        <v>39.499899999999997</v>
      </c>
      <c r="AW2167" s="5"/>
      <c r="AX2167" s="5"/>
      <c r="AY2167" s="5">
        <f t="shared" si="778"/>
        <v>107.09808000000001</v>
      </c>
      <c r="AZ2167" s="5">
        <f t="shared" si="779"/>
        <v>269.42431999999997</v>
      </c>
      <c r="BA2167" s="7">
        <f t="shared" si="780"/>
        <v>1.5745912992984996E-4</v>
      </c>
      <c r="BB2167" s="62">
        <f t="shared" si="781"/>
        <v>17978</v>
      </c>
      <c r="BC2167" s="6">
        <f t="shared" si="782"/>
        <v>-1.6684277848840444E-4</v>
      </c>
      <c r="BD2167" s="32">
        <f t="shared" si="783"/>
        <v>5.8507840066894932E-2</v>
      </c>
      <c r="BE2167" s="32">
        <f t="shared" si="784"/>
        <v>2.5037291865160214E-2</v>
      </c>
      <c r="BF2167" s="35">
        <f t="shared" si="785"/>
        <v>0.91645486806794474</v>
      </c>
      <c r="BG2167" s="37">
        <f t="shared" si="786"/>
        <v>0.45588438341423676</v>
      </c>
      <c r="BH2167" s="33">
        <f t="shared" si="787"/>
        <v>0.14660851700395866</v>
      </c>
      <c r="BI2167" s="33">
        <f t="shared" si="788"/>
        <v>0.39750709958180475</v>
      </c>
      <c r="CM2167" s="51" t="s">
        <v>3756</v>
      </c>
      <c r="CR2167" s="78" t="s">
        <v>2042</v>
      </c>
      <c r="CS2167" s="78" t="s">
        <v>2042</v>
      </c>
    </row>
    <row r="2168" spans="1:97">
      <c r="A2168" s="20" t="s">
        <v>3590</v>
      </c>
      <c r="B2168" s="16" t="s">
        <v>5356</v>
      </c>
      <c r="C2168" s="19">
        <v>49018020</v>
      </c>
      <c r="D2168" s="19" t="s">
        <v>3782</v>
      </c>
      <c r="E2168" s="19" t="s">
        <v>1707</v>
      </c>
      <c r="F2168" s="19" t="s">
        <v>5503</v>
      </c>
      <c r="G2168" s="47"/>
      <c r="H2168" s="47" t="s">
        <v>1808</v>
      </c>
      <c r="I2168" s="47" t="s">
        <v>5447</v>
      </c>
      <c r="J2168" s="47" t="s">
        <v>5485</v>
      </c>
      <c r="K2168" s="23">
        <v>41.721060000000001</v>
      </c>
      <c r="L2168" s="23">
        <v>-109.11666</v>
      </c>
      <c r="M2168" s="61" t="s">
        <v>6534</v>
      </c>
      <c r="N2168" s="19" t="s">
        <v>2524</v>
      </c>
      <c r="P2168" s="19" t="s">
        <v>2414</v>
      </c>
      <c r="Q2168" s="55"/>
      <c r="R2168" s="55"/>
      <c r="S2168" s="55">
        <f t="shared" si="794"/>
        <v>35</v>
      </c>
      <c r="T2168" s="19"/>
      <c r="U2168" s="55">
        <v>4500</v>
      </c>
      <c r="V2168" s="55">
        <v>4535</v>
      </c>
      <c r="W2168" s="55"/>
      <c r="X2168" s="55"/>
      <c r="Y2168" s="51" t="s">
        <v>3798</v>
      </c>
      <c r="Z2168" s="40">
        <v>14018</v>
      </c>
      <c r="AB2168" s="19" t="s">
        <v>3789</v>
      </c>
      <c r="AC2168" s="19">
        <v>326</v>
      </c>
      <c r="AD2168" s="19">
        <v>121</v>
      </c>
      <c r="AE2168" s="19">
        <v>11361</v>
      </c>
      <c r="AF2168" s="19">
        <v>-3</v>
      </c>
      <c r="AG2168" s="19">
        <v>-3</v>
      </c>
      <c r="AH2168" s="19">
        <v>17160</v>
      </c>
      <c r="AI2168" s="19">
        <v>1070</v>
      </c>
      <c r="AJ2168" s="19"/>
      <c r="AK2168" s="19"/>
      <c r="AL2168" s="19">
        <v>905</v>
      </c>
      <c r="AM2168" s="19">
        <v>30943</v>
      </c>
      <c r="AP2168" s="17">
        <f t="shared" si="773"/>
        <v>16.267399999999999</v>
      </c>
      <c r="AQ2168" s="17">
        <f t="shared" si="774"/>
        <v>9.9570900000000009</v>
      </c>
      <c r="AR2168" s="17">
        <f t="shared" si="793"/>
        <v>494.20349999999996</v>
      </c>
      <c r="AS2168" s="17">
        <f t="shared" si="791"/>
        <v>0</v>
      </c>
      <c r="AT2168" s="17">
        <f t="shared" si="775"/>
        <v>520.42798999999991</v>
      </c>
      <c r="AU2168" s="5">
        <f t="shared" si="776"/>
        <v>484.08359999999999</v>
      </c>
      <c r="AV2168" s="5">
        <f t="shared" si="777"/>
        <v>17.537299999999998</v>
      </c>
      <c r="AW2168" s="5"/>
      <c r="AX2168" s="5"/>
      <c r="AY2168" s="5">
        <f t="shared" si="778"/>
        <v>18.842100000000002</v>
      </c>
      <c r="AZ2168" s="5">
        <f t="shared" si="779"/>
        <v>520.46299999999997</v>
      </c>
      <c r="BA2168" s="7">
        <f t="shared" si="780"/>
        <v>-3.3634646025763575E-5</v>
      </c>
      <c r="BB2168" s="62">
        <f t="shared" si="781"/>
        <v>30937</v>
      </c>
      <c r="BC2168" s="6">
        <f t="shared" si="782"/>
        <v>-9.6961861667744015E-5</v>
      </c>
      <c r="BD2168" s="32">
        <f t="shared" si="783"/>
        <v>3.1257734619538818E-2</v>
      </c>
      <c r="BE2168" s="32">
        <f t="shared" si="784"/>
        <v>1.9132502846359211E-2</v>
      </c>
      <c r="BF2168" s="35">
        <f t="shared" si="785"/>
        <v>0.94960976253410212</v>
      </c>
      <c r="BG2168" s="36">
        <f t="shared" si="786"/>
        <v>0.93010185162057635</v>
      </c>
      <c r="BH2168" s="33">
        <f t="shared" si="787"/>
        <v>3.369557490157802E-2</v>
      </c>
      <c r="BI2168" s="33">
        <f t="shared" si="788"/>
        <v>3.6202573477845695E-2</v>
      </c>
      <c r="CM2168" s="51" t="s">
        <v>5042</v>
      </c>
      <c r="CR2168" s="78" t="s">
        <v>2042</v>
      </c>
      <c r="CS2168" s="78" t="s">
        <v>2042</v>
      </c>
    </row>
    <row r="2169" spans="1:97">
      <c r="A2169" s="20" t="s">
        <v>3590</v>
      </c>
      <c r="B2169" s="16" t="s">
        <v>5357</v>
      </c>
      <c r="C2169" s="19">
        <v>49009288</v>
      </c>
      <c r="D2169" s="19" t="s">
        <v>3782</v>
      </c>
      <c r="E2169" s="19" t="s">
        <v>1707</v>
      </c>
      <c r="F2169" s="19" t="s">
        <v>5503</v>
      </c>
      <c r="G2169" s="47"/>
      <c r="H2169" s="47" t="s">
        <v>7038</v>
      </c>
      <c r="I2169" s="47" t="s">
        <v>5447</v>
      </c>
      <c r="J2169" s="47" t="s">
        <v>5485</v>
      </c>
      <c r="K2169" s="23">
        <v>41.692869999999999</v>
      </c>
      <c r="L2169" s="23">
        <v>-109.10299000000001</v>
      </c>
      <c r="M2169" s="61" t="s">
        <v>3262</v>
      </c>
      <c r="N2169" s="19" t="s">
        <v>3263</v>
      </c>
      <c r="P2169" s="19" t="s">
        <v>2414</v>
      </c>
      <c r="Q2169" s="55">
        <v>199</v>
      </c>
      <c r="R2169" s="55">
        <v>236</v>
      </c>
      <c r="S2169" s="55">
        <f t="shared" si="794"/>
        <v>41</v>
      </c>
      <c r="T2169" s="19"/>
      <c r="U2169" s="55">
        <v>4300</v>
      </c>
      <c r="V2169" s="55">
        <v>4341</v>
      </c>
      <c r="W2169" s="55"/>
      <c r="X2169" s="55"/>
      <c r="Y2169" s="51" t="s">
        <v>3798</v>
      </c>
      <c r="Z2169" s="40">
        <v>20671</v>
      </c>
      <c r="AA2169" s="52">
        <v>8.5</v>
      </c>
      <c r="AB2169" s="19" t="s">
        <v>3837</v>
      </c>
      <c r="AC2169" s="19">
        <v>30</v>
      </c>
      <c r="AD2169" s="19">
        <v>29</v>
      </c>
      <c r="AE2169" s="19">
        <v>4854</v>
      </c>
      <c r="AF2169" s="19">
        <v>-3</v>
      </c>
      <c r="AG2169" s="19">
        <v>-3</v>
      </c>
      <c r="AH2169" s="19">
        <v>4180</v>
      </c>
      <c r="AI2169" s="19">
        <v>3880</v>
      </c>
      <c r="AJ2169" s="19"/>
      <c r="AK2169" s="19"/>
      <c r="AL2169" s="19">
        <v>1034</v>
      </c>
      <c r="AM2169" s="19">
        <v>12398</v>
      </c>
      <c r="AP2169" s="17">
        <f t="shared" si="773"/>
        <v>1.4969999999999999</v>
      </c>
      <c r="AQ2169" s="17">
        <f t="shared" si="774"/>
        <v>2.3864100000000001</v>
      </c>
      <c r="AR2169" s="17">
        <f t="shared" si="793"/>
        <v>211.14899999999997</v>
      </c>
      <c r="AS2169" s="17">
        <f t="shared" si="791"/>
        <v>0</v>
      </c>
      <c r="AT2169" s="17">
        <f t="shared" si="775"/>
        <v>215.03240999999997</v>
      </c>
      <c r="AU2169" s="5">
        <f t="shared" si="776"/>
        <v>117.9178</v>
      </c>
      <c r="AV2169" s="5">
        <f t="shared" si="777"/>
        <v>63.593199999999996</v>
      </c>
      <c r="AW2169" s="5"/>
      <c r="AX2169" s="5"/>
      <c r="AY2169" s="5">
        <f t="shared" si="778"/>
        <v>21.527880000000003</v>
      </c>
      <c r="AZ2169" s="5">
        <f t="shared" si="779"/>
        <v>203.03888000000001</v>
      </c>
      <c r="BA2169" s="7">
        <f t="shared" si="780"/>
        <v>2.8687762797584032E-2</v>
      </c>
      <c r="BB2169" s="62">
        <f t="shared" si="781"/>
        <v>14001</v>
      </c>
      <c r="BC2169" s="6">
        <f t="shared" si="782"/>
        <v>6.0721997045342625E-2</v>
      </c>
      <c r="BD2169" s="32">
        <f t="shared" si="783"/>
        <v>6.9617412556553689E-3</v>
      </c>
      <c r="BE2169" s="32">
        <f t="shared" si="784"/>
        <v>1.10979084501727E-2</v>
      </c>
      <c r="BF2169" s="35">
        <f t="shared" si="785"/>
        <v>0.98194035029417193</v>
      </c>
      <c r="BG2169" s="37">
        <f t="shared" si="786"/>
        <v>0.58076462990733591</v>
      </c>
      <c r="BH2169" s="33">
        <f t="shared" si="787"/>
        <v>0.31320700744606156</v>
      </c>
      <c r="BI2169" s="33">
        <f t="shared" si="788"/>
        <v>0.10602836264660248</v>
      </c>
      <c r="CM2169" s="51" t="s">
        <v>3798</v>
      </c>
      <c r="CR2169" s="78" t="s">
        <v>2042</v>
      </c>
      <c r="CS2169" s="78" t="s">
        <v>2042</v>
      </c>
    </row>
    <row r="2170" spans="1:97">
      <c r="A2170" s="20" t="s">
        <v>3590</v>
      </c>
      <c r="B2170" s="16" t="s">
        <v>5358</v>
      </c>
      <c r="C2170" s="19">
        <v>49005120</v>
      </c>
      <c r="D2170" s="19" t="s">
        <v>3782</v>
      </c>
      <c r="E2170" s="19" t="s">
        <v>1707</v>
      </c>
      <c r="F2170" s="19" t="s">
        <v>5503</v>
      </c>
      <c r="G2170" s="47"/>
      <c r="H2170" s="47" t="s">
        <v>2522</v>
      </c>
      <c r="I2170" s="47" t="s">
        <v>5447</v>
      </c>
      <c r="J2170" s="47" t="s">
        <v>5485</v>
      </c>
      <c r="K2170" s="23">
        <v>41.678350000000002</v>
      </c>
      <c r="L2170" s="23">
        <v>-109.11156</v>
      </c>
      <c r="M2170" s="61" t="s">
        <v>3244</v>
      </c>
      <c r="N2170" s="19" t="s">
        <v>4446</v>
      </c>
      <c r="P2170" s="19" t="s">
        <v>2414</v>
      </c>
      <c r="Q2170" s="55">
        <v>409</v>
      </c>
      <c r="R2170" s="55">
        <v>225</v>
      </c>
      <c r="S2170" s="55">
        <f t="shared" si="794"/>
        <v>40</v>
      </c>
      <c r="T2170" s="19"/>
      <c r="U2170" s="55">
        <v>4100</v>
      </c>
      <c r="V2170" s="55">
        <v>4140</v>
      </c>
      <c r="W2170" s="55"/>
      <c r="X2170" s="55"/>
      <c r="Y2170" s="51" t="s">
        <v>3798</v>
      </c>
      <c r="AA2170" s="52">
        <v>7</v>
      </c>
      <c r="AB2170" s="19" t="s">
        <v>3789</v>
      </c>
      <c r="AC2170" s="19">
        <v>636</v>
      </c>
      <c r="AD2170" s="19">
        <v>306</v>
      </c>
      <c r="AE2170" s="19">
        <v>12575</v>
      </c>
      <c r="AF2170" s="19">
        <v>-3</v>
      </c>
      <c r="AG2170" s="19">
        <v>-3</v>
      </c>
      <c r="AH2170" s="19">
        <v>13000</v>
      </c>
      <c r="AI2170" s="19">
        <v>1850</v>
      </c>
      <c r="AJ2170" s="19"/>
      <c r="AK2170" s="19"/>
      <c r="AL2170" s="19">
        <v>9950</v>
      </c>
      <c r="AM2170" s="19">
        <v>37378</v>
      </c>
      <c r="AP2170" s="17">
        <f t="shared" si="773"/>
        <v>31.7364</v>
      </c>
      <c r="AQ2170" s="17">
        <f t="shared" si="774"/>
        <v>25.18074</v>
      </c>
      <c r="AR2170" s="17">
        <f t="shared" si="793"/>
        <v>547.01249999999993</v>
      </c>
      <c r="AS2170" s="17">
        <f t="shared" si="791"/>
        <v>0</v>
      </c>
      <c r="AT2170" s="17">
        <f t="shared" si="775"/>
        <v>603.92963999999995</v>
      </c>
      <c r="AU2170" s="5">
        <f t="shared" si="776"/>
        <v>366.72999999999996</v>
      </c>
      <c r="AV2170" s="5">
        <f t="shared" si="777"/>
        <v>30.321499999999997</v>
      </c>
      <c r="AW2170" s="5"/>
      <c r="AX2170" s="5"/>
      <c r="AY2170" s="5">
        <f t="shared" si="778"/>
        <v>207.15900000000002</v>
      </c>
      <c r="AZ2170" s="5">
        <f t="shared" si="779"/>
        <v>604.21050000000002</v>
      </c>
      <c r="BA2170" s="7">
        <f t="shared" si="780"/>
        <v>-2.3247303081915246E-4</v>
      </c>
      <c r="BB2170" s="62">
        <f t="shared" si="781"/>
        <v>38311</v>
      </c>
      <c r="BC2170" s="6">
        <f t="shared" si="782"/>
        <v>1.2326758181505899E-2</v>
      </c>
      <c r="BD2170" s="32">
        <f t="shared" si="783"/>
        <v>5.2549830142464941E-2</v>
      </c>
      <c r="BE2170" s="32">
        <f t="shared" si="784"/>
        <v>4.1694823920216936E-2</v>
      </c>
      <c r="BF2170" s="35">
        <f t="shared" si="785"/>
        <v>0.9057553459373181</v>
      </c>
      <c r="BG2170" s="37">
        <f t="shared" si="786"/>
        <v>0.60695734350859498</v>
      </c>
      <c r="BH2170" s="33">
        <f t="shared" si="787"/>
        <v>5.0183669433086643E-2</v>
      </c>
      <c r="BI2170" s="33">
        <f t="shared" si="788"/>
        <v>0.3428589870583183</v>
      </c>
      <c r="CM2170" s="51" t="s">
        <v>3798</v>
      </c>
      <c r="CR2170" s="78" t="s">
        <v>2042</v>
      </c>
      <c r="CS2170" s="78" t="s">
        <v>2042</v>
      </c>
    </row>
    <row r="2171" spans="1:97" s="34" customFormat="1">
      <c r="A2171" s="18" t="s">
        <v>3590</v>
      </c>
      <c r="B2171" s="16" t="s">
        <v>4503</v>
      </c>
      <c r="C2171" s="21">
        <v>49010647</v>
      </c>
      <c r="D2171" s="21" t="s">
        <v>3782</v>
      </c>
      <c r="E2171" s="21" t="s">
        <v>2393</v>
      </c>
      <c r="F2171" s="21" t="s">
        <v>2528</v>
      </c>
      <c r="G2171" s="22"/>
      <c r="H2171" s="22" t="s">
        <v>3834</v>
      </c>
      <c r="I2171" s="22">
        <v>13</v>
      </c>
      <c r="J2171" s="22">
        <v>88</v>
      </c>
      <c r="K2171" s="23">
        <v>41.051450000000003</v>
      </c>
      <c r="L2171" s="23">
        <v>-107.24339000000001</v>
      </c>
      <c r="M2171" s="61" t="s">
        <v>2447</v>
      </c>
      <c r="N2171" s="21" t="s">
        <v>3735</v>
      </c>
      <c r="O2171" s="25"/>
      <c r="P2171" s="21" t="s">
        <v>1553</v>
      </c>
      <c r="Q2171" s="74">
        <v>1</v>
      </c>
      <c r="R2171" s="74"/>
      <c r="S2171" s="74">
        <f t="shared" si="794"/>
        <v>28</v>
      </c>
      <c r="T2171" s="21"/>
      <c r="U2171" s="74">
        <v>7642</v>
      </c>
      <c r="V2171" s="74">
        <v>7670</v>
      </c>
      <c r="W2171" s="74">
        <v>7842</v>
      </c>
      <c r="X2171" s="74"/>
      <c r="Y2171" s="24" t="s">
        <v>3798</v>
      </c>
      <c r="Z2171" s="25">
        <v>23588</v>
      </c>
      <c r="AA2171" s="26">
        <v>7.7</v>
      </c>
      <c r="AB2171" s="21" t="s">
        <v>3789</v>
      </c>
      <c r="AC2171" s="21">
        <v>131</v>
      </c>
      <c r="AD2171" s="21">
        <v>12</v>
      </c>
      <c r="AE2171" s="21">
        <v>463</v>
      </c>
      <c r="AF2171" s="21">
        <v>23</v>
      </c>
      <c r="AG2171" s="21">
        <v>-3</v>
      </c>
      <c r="AH2171" s="21">
        <v>90</v>
      </c>
      <c r="AI2171" s="21">
        <v>110</v>
      </c>
      <c r="AJ2171" s="27"/>
      <c r="AK2171" s="27"/>
      <c r="AL2171" s="21">
        <v>1150</v>
      </c>
      <c r="AM2171" s="21">
        <v>1979</v>
      </c>
      <c r="AO2171" s="4"/>
      <c r="AP2171" s="17">
        <f t="shared" si="773"/>
        <v>6.5369000000000002</v>
      </c>
      <c r="AQ2171" s="17">
        <f t="shared" si="774"/>
        <v>0.98748000000000002</v>
      </c>
      <c r="AR2171" s="17">
        <f t="shared" si="793"/>
        <v>20.140499999999999</v>
      </c>
      <c r="AS2171" s="17">
        <f t="shared" si="791"/>
        <v>0.58833999999999997</v>
      </c>
      <c r="AT2171" s="17">
        <f t="shared" si="775"/>
        <v>28.253219999999999</v>
      </c>
      <c r="AU2171" s="5">
        <f t="shared" si="776"/>
        <v>2.5388999999999999</v>
      </c>
      <c r="AV2171" s="5">
        <f t="shared" si="777"/>
        <v>1.8028999999999997</v>
      </c>
      <c r="AW2171" s="5"/>
      <c r="AX2171" s="5"/>
      <c r="AY2171" s="5">
        <f t="shared" si="778"/>
        <v>23.943000000000001</v>
      </c>
      <c r="AZ2171" s="5">
        <f t="shared" si="779"/>
        <v>28.284800000000001</v>
      </c>
      <c r="BA2171" s="7">
        <f t="shared" si="780"/>
        <v>-5.585621852339667E-4</v>
      </c>
      <c r="BB2171" s="62">
        <f t="shared" si="781"/>
        <v>1976</v>
      </c>
      <c r="BC2171" s="28">
        <f t="shared" si="782"/>
        <v>-7.5853350189633378E-4</v>
      </c>
      <c r="BD2171" s="32">
        <f t="shared" si="783"/>
        <v>0.23136831837220678</v>
      </c>
      <c r="BE2171" s="32">
        <f t="shared" si="784"/>
        <v>3.4951060445499664E-2</v>
      </c>
      <c r="BF2171" s="45">
        <f t="shared" si="785"/>
        <v>0.73368062118229349</v>
      </c>
      <c r="BG2171" s="33">
        <f t="shared" si="786"/>
        <v>8.9761992306822039E-2</v>
      </c>
      <c r="BH2171" s="33">
        <f t="shared" si="787"/>
        <v>6.374094920239845E-2</v>
      </c>
      <c r="BI2171" s="36">
        <f t="shared" si="788"/>
        <v>0.8464970584907795</v>
      </c>
      <c r="BJ2171" s="4"/>
      <c r="BK2171" s="4"/>
      <c r="BL2171" s="4"/>
      <c r="BM2171" s="4"/>
      <c r="BN2171" s="4"/>
      <c r="BO2171" s="4"/>
      <c r="BP2171" s="4"/>
      <c r="BQ2171" s="4"/>
      <c r="BR2171" s="4"/>
      <c r="BS2171" s="4"/>
      <c r="BT2171" s="4"/>
      <c r="BU2171" s="4"/>
      <c r="BV2171" s="4"/>
      <c r="BW2171" s="4"/>
      <c r="BX2171" s="4"/>
      <c r="BY2171" s="4"/>
      <c r="BZ2171" s="4"/>
      <c r="CA2171" s="4"/>
      <c r="CB2171" s="4"/>
      <c r="CC2171" s="4"/>
      <c r="CD2171" s="4"/>
      <c r="CE2171" s="4"/>
      <c r="CF2171" s="4"/>
      <c r="CG2171" s="4"/>
      <c r="CH2171" s="4"/>
      <c r="CI2171" s="4"/>
      <c r="CJ2171" s="4"/>
      <c r="CK2171" s="4"/>
      <c r="CL2171" s="4"/>
      <c r="CM2171" s="24" t="s">
        <v>3718</v>
      </c>
      <c r="CN2171" s="4"/>
      <c r="CO2171" s="4"/>
      <c r="CP2171" s="46"/>
      <c r="CQ2171" s="4"/>
      <c r="CR2171" s="78" t="s">
        <v>2038</v>
      </c>
      <c r="CS2171" s="78" t="s">
        <v>6954</v>
      </c>
    </row>
    <row r="2172" spans="1:97" s="44" customFormat="1">
      <c r="A2172" s="20" t="s">
        <v>3590</v>
      </c>
      <c r="B2172" s="16" t="s">
        <v>6758</v>
      </c>
      <c r="C2172" s="4">
        <v>49124360</v>
      </c>
      <c r="D2172" s="4" t="s">
        <v>3782</v>
      </c>
      <c r="E2172" s="4" t="s">
        <v>2393</v>
      </c>
      <c r="F2172" s="4" t="s">
        <v>3767</v>
      </c>
      <c r="G2172" s="38"/>
      <c r="H2172" s="38" t="s">
        <v>5212</v>
      </c>
      <c r="I2172" s="38">
        <v>16</v>
      </c>
      <c r="J2172" s="38">
        <v>90</v>
      </c>
      <c r="K2172" s="23">
        <v>41.319629999999997</v>
      </c>
      <c r="L2172" s="23">
        <v>-107.56219</v>
      </c>
      <c r="M2172" s="61" t="s">
        <v>3768</v>
      </c>
      <c r="N2172" s="21" t="s">
        <v>3888</v>
      </c>
      <c r="O2172" s="40">
        <v>25889</v>
      </c>
      <c r="P2172" s="4" t="s">
        <v>1553</v>
      </c>
      <c r="Q2172" s="46">
        <v>16</v>
      </c>
      <c r="R2172" s="46"/>
      <c r="S2172" s="46">
        <f t="shared" si="794"/>
        <v>109</v>
      </c>
      <c r="T2172" s="4"/>
      <c r="U2172" s="46">
        <v>10082</v>
      </c>
      <c r="V2172" s="46">
        <v>10191</v>
      </c>
      <c r="W2172" s="46"/>
      <c r="X2172" s="46"/>
      <c r="Y2172" s="39" t="s">
        <v>3798</v>
      </c>
      <c r="Z2172" s="40">
        <v>25815</v>
      </c>
      <c r="AA2172" s="41">
        <v>7.1999998092651367</v>
      </c>
      <c r="AB2172" s="4" t="s">
        <v>3789</v>
      </c>
      <c r="AC2172" s="4">
        <v>177</v>
      </c>
      <c r="AD2172" s="4">
        <v>121</v>
      </c>
      <c r="AE2172" s="4">
        <v>3550</v>
      </c>
      <c r="AF2172" s="31">
        <v>268</v>
      </c>
      <c r="AG2172" s="4">
        <v>-3</v>
      </c>
      <c r="AH2172" s="4">
        <v>4255</v>
      </c>
      <c r="AI2172" s="4">
        <v>1703</v>
      </c>
      <c r="AJ2172" s="31"/>
      <c r="AK2172" s="31"/>
      <c r="AL2172" s="4">
        <v>180</v>
      </c>
      <c r="AM2172" s="4">
        <v>10254</v>
      </c>
      <c r="AO2172" s="4" t="s">
        <v>3586</v>
      </c>
      <c r="AP2172" s="17">
        <f t="shared" si="773"/>
        <v>8.8323</v>
      </c>
      <c r="AQ2172" s="17">
        <f t="shared" si="774"/>
        <v>9.9570900000000009</v>
      </c>
      <c r="AR2172" s="17">
        <f t="shared" si="793"/>
        <v>154.42499999999998</v>
      </c>
      <c r="AS2172" s="17">
        <f t="shared" si="791"/>
        <v>6.8554399999999998</v>
      </c>
      <c r="AT2172" s="17">
        <f t="shared" si="775"/>
        <v>180.06982999999997</v>
      </c>
      <c r="AU2172" s="5">
        <f t="shared" si="776"/>
        <v>120.03354999999999</v>
      </c>
      <c r="AV2172" s="5">
        <f t="shared" si="777"/>
        <v>27.912169999999996</v>
      </c>
      <c r="AW2172" s="5"/>
      <c r="AX2172" s="5"/>
      <c r="AY2172" s="5">
        <f t="shared" si="778"/>
        <v>3.7476000000000003</v>
      </c>
      <c r="AZ2172" s="5">
        <f t="shared" si="779"/>
        <v>151.69332</v>
      </c>
      <c r="BA2172" s="7">
        <f t="shared" si="780"/>
        <v>8.5532434810797905E-2</v>
      </c>
      <c r="BB2172" s="42">
        <f t="shared" si="781"/>
        <v>10251</v>
      </c>
      <c r="BC2172" s="43">
        <f t="shared" si="782"/>
        <v>-1.463057790782736E-4</v>
      </c>
      <c r="BD2172" s="32">
        <f t="shared" si="783"/>
        <v>4.9049304927982672E-2</v>
      </c>
      <c r="BE2172" s="32">
        <f t="shared" si="784"/>
        <v>5.5295715001230372E-2</v>
      </c>
      <c r="BF2172" s="35">
        <f t="shared" si="785"/>
        <v>0.89565498007078703</v>
      </c>
      <c r="BG2172" s="36">
        <f t="shared" si="786"/>
        <v>0.79129094148641477</v>
      </c>
      <c r="BH2172" s="33">
        <f t="shared" si="787"/>
        <v>0.18400394954767946</v>
      </c>
      <c r="BI2172" s="33">
        <f t="shared" si="788"/>
        <v>2.4705108965905685E-2</v>
      </c>
      <c r="BJ2172" s="75"/>
      <c r="BK2172" s="75"/>
      <c r="BL2172" s="75"/>
      <c r="BM2172" s="56"/>
      <c r="BN2172" s="56"/>
      <c r="BO2172" s="56"/>
      <c r="BP2172" s="56"/>
      <c r="BQ2172" s="56"/>
      <c r="BR2172" s="56"/>
      <c r="BS2172" s="56"/>
      <c r="BT2172" s="56"/>
      <c r="BU2172" s="56"/>
      <c r="BV2172" s="56"/>
      <c r="BW2172" s="56"/>
      <c r="BX2172" s="56"/>
      <c r="BY2172" s="56"/>
      <c r="BZ2172" s="56"/>
      <c r="CA2172" s="56"/>
      <c r="CB2172" s="56"/>
      <c r="CC2172" s="56"/>
      <c r="CD2172" s="56"/>
      <c r="CE2172" s="56"/>
      <c r="CF2172" s="56"/>
      <c r="CG2172" s="56"/>
      <c r="CH2172" s="56"/>
      <c r="CI2172" s="56"/>
      <c r="CJ2172" s="56"/>
      <c r="CK2172" s="56"/>
      <c r="CL2172" s="56"/>
      <c r="CM2172" s="39" t="s">
        <v>2281</v>
      </c>
      <c r="CN2172" s="56"/>
      <c r="CO2172" s="56"/>
      <c r="CP2172" s="71"/>
      <c r="CQ2172" s="56"/>
      <c r="CR2172" s="78" t="s">
        <v>2038</v>
      </c>
      <c r="CS2172" s="78" t="s">
        <v>6954</v>
      </c>
    </row>
    <row r="2173" spans="1:97" s="34" customFormat="1">
      <c r="A2173" s="18" t="s">
        <v>3590</v>
      </c>
      <c r="B2173" s="16" t="s">
        <v>449</v>
      </c>
      <c r="C2173" s="21">
        <v>49124147</v>
      </c>
      <c r="D2173" s="21" t="s">
        <v>3782</v>
      </c>
      <c r="E2173" s="21" t="s">
        <v>2393</v>
      </c>
      <c r="F2173" s="21" t="s">
        <v>7278</v>
      </c>
      <c r="G2173" s="22"/>
      <c r="H2173" s="22" t="s">
        <v>4890</v>
      </c>
      <c r="I2173" s="22">
        <v>16</v>
      </c>
      <c r="J2173" s="22">
        <v>91</v>
      </c>
      <c r="K2173" s="23">
        <v>41.366779999999999</v>
      </c>
      <c r="L2173" s="23">
        <v>-107.65288</v>
      </c>
      <c r="M2173" s="61" t="s">
        <v>3763</v>
      </c>
      <c r="N2173" s="21" t="s">
        <v>3764</v>
      </c>
      <c r="O2173" s="25">
        <v>27497</v>
      </c>
      <c r="P2173" s="21" t="s">
        <v>1553</v>
      </c>
      <c r="Q2173" s="74"/>
      <c r="R2173" s="74"/>
      <c r="S2173" s="74">
        <f t="shared" si="794"/>
        <v>48</v>
      </c>
      <c r="T2173" s="21"/>
      <c r="U2173" s="74">
        <v>10865</v>
      </c>
      <c r="V2173" s="74">
        <v>10913</v>
      </c>
      <c r="W2173" s="74">
        <v>10913</v>
      </c>
      <c r="X2173" s="74"/>
      <c r="Y2173" s="24" t="s">
        <v>3798</v>
      </c>
      <c r="Z2173" s="25">
        <v>27502</v>
      </c>
      <c r="AA2173" s="26">
        <v>6.7</v>
      </c>
      <c r="AB2173" s="21" t="s">
        <v>3789</v>
      </c>
      <c r="AC2173" s="21">
        <v>369</v>
      </c>
      <c r="AD2173" s="21">
        <v>60</v>
      </c>
      <c r="AE2173" s="21">
        <v>266</v>
      </c>
      <c r="AF2173" s="21">
        <v>5</v>
      </c>
      <c r="AG2173" s="21">
        <v>-3</v>
      </c>
      <c r="AH2173" s="21">
        <v>330</v>
      </c>
      <c r="AI2173" s="21">
        <v>744</v>
      </c>
      <c r="AJ2173" s="27"/>
      <c r="AK2173" s="27"/>
      <c r="AL2173" s="21">
        <v>650</v>
      </c>
      <c r="AM2173" s="21">
        <v>2046</v>
      </c>
      <c r="AO2173" s="4"/>
      <c r="AP2173" s="17">
        <f t="shared" si="773"/>
        <v>18.4131</v>
      </c>
      <c r="AQ2173" s="17">
        <f t="shared" si="774"/>
        <v>4.9374000000000002</v>
      </c>
      <c r="AR2173" s="17">
        <f t="shared" si="793"/>
        <v>11.571</v>
      </c>
      <c r="AS2173" s="17">
        <f t="shared" si="791"/>
        <v>0.12789999999999999</v>
      </c>
      <c r="AT2173" s="17">
        <f t="shared" si="775"/>
        <v>35.049399999999999</v>
      </c>
      <c r="AU2173" s="5">
        <f t="shared" si="776"/>
        <v>9.3093000000000004</v>
      </c>
      <c r="AV2173" s="5">
        <f t="shared" si="777"/>
        <v>12.194159999999998</v>
      </c>
      <c r="AW2173" s="5"/>
      <c r="AX2173" s="5"/>
      <c r="AY2173" s="5">
        <f t="shared" si="778"/>
        <v>13.533000000000001</v>
      </c>
      <c r="AZ2173" s="5">
        <f t="shared" si="779"/>
        <v>35.036459999999998</v>
      </c>
      <c r="BA2173" s="7">
        <f t="shared" si="780"/>
        <v>1.8463068014005102E-4</v>
      </c>
      <c r="BB2173" s="62">
        <f t="shared" si="781"/>
        <v>2421</v>
      </c>
      <c r="BC2173" s="28">
        <f t="shared" si="782"/>
        <v>8.3948959032907985E-2</v>
      </c>
      <c r="BD2173" s="45">
        <f t="shared" si="783"/>
        <v>0.52534708154775833</v>
      </c>
      <c r="BE2173" s="32">
        <f t="shared" si="784"/>
        <v>0.14086974384725559</v>
      </c>
      <c r="BF2173" s="32">
        <f t="shared" si="785"/>
        <v>0.33378317460498613</v>
      </c>
      <c r="BG2173" s="33">
        <f t="shared" si="786"/>
        <v>0.26570321316708367</v>
      </c>
      <c r="BH2173" s="33">
        <f t="shared" si="787"/>
        <v>0.34804201109358646</v>
      </c>
      <c r="BI2173" s="37">
        <f t="shared" si="788"/>
        <v>0.38625477573932987</v>
      </c>
      <c r="BJ2173" s="4"/>
      <c r="BK2173" s="4"/>
      <c r="BL2173" s="4"/>
      <c r="BM2173" s="4"/>
      <c r="BN2173" s="4"/>
      <c r="BO2173" s="4"/>
      <c r="BP2173" s="4"/>
      <c r="BQ2173" s="4"/>
      <c r="BR2173" s="4"/>
      <c r="BS2173" s="4"/>
      <c r="BT2173" s="4"/>
      <c r="BU2173" s="4"/>
      <c r="BV2173" s="4"/>
      <c r="BW2173" s="4"/>
      <c r="BX2173" s="4"/>
      <c r="BY2173" s="4"/>
      <c r="BZ2173" s="4"/>
      <c r="CA2173" s="4"/>
      <c r="CB2173" s="4"/>
      <c r="CC2173" s="4"/>
      <c r="CD2173" s="4"/>
      <c r="CE2173" s="4"/>
      <c r="CF2173" s="4"/>
      <c r="CG2173" s="4"/>
      <c r="CH2173" s="4"/>
      <c r="CI2173" s="4"/>
      <c r="CJ2173" s="4"/>
      <c r="CK2173" s="4"/>
      <c r="CL2173" s="4"/>
      <c r="CM2173" s="24" t="s">
        <v>3758</v>
      </c>
      <c r="CN2173" s="4"/>
      <c r="CO2173" s="4"/>
      <c r="CP2173" s="46"/>
      <c r="CQ2173" s="4"/>
      <c r="CR2173" s="78" t="s">
        <v>2038</v>
      </c>
      <c r="CS2173" s="78" t="s">
        <v>6954</v>
      </c>
    </row>
    <row r="2174" spans="1:97">
      <c r="A2174" s="63" t="s">
        <v>3591</v>
      </c>
      <c r="B2174" s="63" t="s">
        <v>4514</v>
      </c>
      <c r="C2174" s="63">
        <v>3894</v>
      </c>
      <c r="D2174" s="19" t="s">
        <v>3782</v>
      </c>
      <c r="E2174" s="63" t="s">
        <v>2393</v>
      </c>
      <c r="F2174" s="63" t="s">
        <v>3730</v>
      </c>
      <c r="G2174" s="65" t="s">
        <v>3599</v>
      </c>
      <c r="H2174" s="65">
        <v>23</v>
      </c>
      <c r="I2174" s="65">
        <v>19</v>
      </c>
      <c r="J2174" s="65">
        <v>89</v>
      </c>
      <c r="K2174" s="23">
        <v>41.604149999999997</v>
      </c>
      <c r="L2174" s="23">
        <v>-107.39376</v>
      </c>
      <c r="M2174" s="61" t="s">
        <v>818</v>
      </c>
      <c r="N2174" s="19" t="s">
        <v>3677</v>
      </c>
      <c r="O2174" s="63"/>
      <c r="P2174" s="63" t="s">
        <v>1553</v>
      </c>
      <c r="Q2174" s="63"/>
      <c r="R2174" s="63"/>
      <c r="S2174" s="55"/>
      <c r="T2174" s="63"/>
      <c r="U2174" s="66" t="s">
        <v>819</v>
      </c>
      <c r="V2174" s="63"/>
      <c r="W2174" s="66"/>
      <c r="X2174" s="66"/>
      <c r="Y2174" s="63"/>
      <c r="Z2174" s="64">
        <v>36881</v>
      </c>
      <c r="AA2174" s="63">
        <v>7.4</v>
      </c>
      <c r="AB2174" s="63"/>
      <c r="AC2174" s="63">
        <v>244</v>
      </c>
      <c r="AD2174" s="63">
        <v>50</v>
      </c>
      <c r="AE2174" s="63">
        <v>7990</v>
      </c>
      <c r="AF2174" s="63">
        <v>64.2</v>
      </c>
      <c r="AG2174" s="63"/>
      <c r="AH2174" s="63">
        <v>13400</v>
      </c>
      <c r="AI2174" s="63">
        <v>1285</v>
      </c>
      <c r="AJ2174" s="63"/>
      <c r="AK2174" s="63"/>
      <c r="AL2174" s="63">
        <v>18.5</v>
      </c>
      <c r="AM2174" s="63">
        <v>23300</v>
      </c>
      <c r="AN2174" s="63"/>
      <c r="AO2174" s="63" t="s">
        <v>7180</v>
      </c>
      <c r="AP2174" s="17">
        <f t="shared" si="773"/>
        <v>12.175599999999999</v>
      </c>
      <c r="AQ2174" s="17">
        <f t="shared" si="774"/>
        <v>4.1145000000000005</v>
      </c>
      <c r="AR2174" s="17">
        <f t="shared" si="793"/>
        <v>347.565</v>
      </c>
      <c r="AS2174" s="17">
        <f t="shared" si="791"/>
        <v>1.642236</v>
      </c>
      <c r="AT2174" s="17">
        <f t="shared" si="775"/>
        <v>365.49733600000002</v>
      </c>
      <c r="AU2174" s="5">
        <f t="shared" si="776"/>
        <v>378.01400000000001</v>
      </c>
      <c r="AV2174" s="5">
        <f t="shared" si="777"/>
        <v>21.061149999999998</v>
      </c>
      <c r="AW2174" s="5">
        <f>IF(AJ2174&gt;0,AJ2174*0.03333,0)</f>
        <v>0</v>
      </c>
      <c r="AX2174" s="5">
        <f>IF(AK2174&gt;0,AK2174*0.0588,0)</f>
        <v>0</v>
      </c>
      <c r="AY2174" s="5">
        <f t="shared" si="778"/>
        <v>0.38517000000000001</v>
      </c>
      <c r="AZ2174" s="5">
        <f t="shared" si="779"/>
        <v>399.46032000000002</v>
      </c>
      <c r="BA2174" s="7">
        <f t="shared" si="780"/>
        <v>-4.4398515046694301E-2</v>
      </c>
      <c r="BB2174" s="62">
        <f t="shared" si="781"/>
        <v>23051.7</v>
      </c>
      <c r="BC2174" s="28">
        <f t="shared" si="782"/>
        <v>-5.3568693273385723E-3</v>
      </c>
      <c r="BD2174" s="32">
        <f t="shared" si="783"/>
        <v>3.331241790501039E-2</v>
      </c>
      <c r="BE2174" s="32">
        <f t="shared" si="784"/>
        <v>1.1257263992753152E-2</v>
      </c>
      <c r="BF2174" s="35">
        <f t="shared" si="785"/>
        <v>0.95543031810223644</v>
      </c>
      <c r="BG2174" s="36">
        <f t="shared" si="786"/>
        <v>0.94631176383176174</v>
      </c>
      <c r="BH2174" s="33">
        <f t="shared" si="787"/>
        <v>5.2724010234608522E-2</v>
      </c>
      <c r="BI2174" s="33">
        <f t="shared" si="788"/>
        <v>9.6422593362965306E-4</v>
      </c>
      <c r="BJ2174" s="63"/>
      <c r="BK2174" s="63">
        <v>0.05</v>
      </c>
      <c r="BL2174" s="63"/>
      <c r="BM2174" s="63">
        <v>22048</v>
      </c>
      <c r="BN2174" s="63"/>
      <c r="BO2174" s="63"/>
      <c r="BP2174" s="63"/>
      <c r="BQ2174" s="63"/>
      <c r="BR2174" s="63"/>
      <c r="BS2174" s="63"/>
      <c r="BT2174" s="63"/>
      <c r="BU2174" s="63"/>
      <c r="BV2174" s="63"/>
      <c r="BW2174" s="63"/>
      <c r="BX2174" s="63"/>
      <c r="BY2174" s="63"/>
      <c r="BZ2174" s="63"/>
      <c r="CA2174" s="63"/>
      <c r="CB2174" s="63"/>
      <c r="CC2174" s="63"/>
      <c r="CD2174" s="63"/>
      <c r="CE2174" s="63"/>
      <c r="CF2174" s="63"/>
      <c r="CG2174" s="63"/>
      <c r="CH2174" s="63"/>
      <c r="CI2174" s="63"/>
      <c r="CJ2174" s="63"/>
      <c r="CK2174" s="63"/>
      <c r="CL2174" s="63"/>
      <c r="CM2174" s="63"/>
      <c r="CN2174" s="63">
        <v>20001221</v>
      </c>
      <c r="CO2174" s="63" t="s">
        <v>820</v>
      </c>
      <c r="CP2174" s="66"/>
      <c r="CQ2174" s="64">
        <v>36901</v>
      </c>
      <c r="CR2174" s="78" t="s">
        <v>2044</v>
      </c>
      <c r="CS2174" s="78" t="s">
        <v>6954</v>
      </c>
    </row>
    <row r="2175" spans="1:97">
      <c r="A2175" s="20" t="s">
        <v>3591</v>
      </c>
      <c r="B2175" s="16" t="s">
        <v>4514</v>
      </c>
      <c r="F2175" s="21" t="s">
        <v>3730</v>
      </c>
      <c r="G2175" s="47" t="s">
        <v>3599</v>
      </c>
      <c r="H2175" s="47">
        <v>23</v>
      </c>
      <c r="I2175" s="47">
        <v>19</v>
      </c>
      <c r="J2175" s="47">
        <v>89</v>
      </c>
      <c r="K2175" s="23">
        <v>41.604149999999997</v>
      </c>
      <c r="L2175" s="23">
        <v>-107.39376</v>
      </c>
      <c r="M2175" s="61" t="s">
        <v>818</v>
      </c>
      <c r="N2175" s="19" t="s">
        <v>3677</v>
      </c>
      <c r="P2175" s="21" t="s">
        <v>1553</v>
      </c>
      <c r="Z2175" s="48">
        <v>35231</v>
      </c>
      <c r="AA2175" s="19">
        <v>6.98</v>
      </c>
      <c r="AB2175" s="19" t="s">
        <v>3789</v>
      </c>
      <c r="AC2175" s="19">
        <v>330</v>
      </c>
      <c r="AD2175" s="19">
        <v>89</v>
      </c>
      <c r="AE2175" s="19">
        <v>1150</v>
      </c>
      <c r="AF2175" s="19">
        <v>93</v>
      </c>
      <c r="AH2175" s="19">
        <v>700</v>
      </c>
      <c r="AI2175" s="19">
        <v>494</v>
      </c>
      <c r="AJ2175" s="19">
        <v>0</v>
      </c>
      <c r="AK2175" s="19">
        <v>0</v>
      </c>
      <c r="AL2175" s="19">
        <v>2270</v>
      </c>
      <c r="AM2175" s="19">
        <v>4875</v>
      </c>
      <c r="AN2175" s="49"/>
      <c r="AO2175" s="63" t="s">
        <v>7180</v>
      </c>
      <c r="AP2175" s="17">
        <f t="shared" si="773"/>
        <v>16.466999999999999</v>
      </c>
      <c r="AQ2175" s="17">
        <f t="shared" si="774"/>
        <v>7.3238099999999999</v>
      </c>
      <c r="AR2175" s="17">
        <f t="shared" si="793"/>
        <v>50.024999999999999</v>
      </c>
      <c r="AS2175" s="17">
        <f t="shared" si="791"/>
        <v>2.3789400000000001</v>
      </c>
      <c r="AT2175" s="17">
        <f t="shared" si="775"/>
        <v>76.194749999999999</v>
      </c>
      <c r="AU2175" s="5">
        <f t="shared" si="776"/>
        <v>19.747</v>
      </c>
      <c r="AV2175" s="5">
        <f t="shared" si="777"/>
        <v>8.09666</v>
      </c>
      <c r="AW2175" s="5">
        <f>IF(AJ2175&gt;0,AJ2175*0.03333,0)</f>
        <v>0</v>
      </c>
      <c r="AX2175" s="5">
        <f>IF(AK2175&gt;0,AK2175*0.0588,0)</f>
        <v>0</v>
      </c>
      <c r="AY2175" s="5">
        <f t="shared" si="778"/>
        <v>47.261400000000002</v>
      </c>
      <c r="AZ2175" s="5">
        <f t="shared" si="779"/>
        <v>75.105060000000009</v>
      </c>
      <c r="BA2175" s="7">
        <f t="shared" si="780"/>
        <v>7.20219014154737E-3</v>
      </c>
      <c r="BB2175" s="62">
        <f t="shared" si="781"/>
        <v>5126</v>
      </c>
      <c r="BC2175" s="6">
        <f t="shared" si="782"/>
        <v>2.5097490250974904E-2</v>
      </c>
      <c r="BD2175" s="32">
        <f t="shared" si="783"/>
        <v>0.21611725217288591</v>
      </c>
      <c r="BE2175" s="32">
        <f t="shared" si="784"/>
        <v>9.6119614540371878E-2</v>
      </c>
      <c r="BF2175" s="45">
        <f t="shared" si="785"/>
        <v>0.68776313328674221</v>
      </c>
      <c r="BG2175" s="33">
        <f t="shared" si="786"/>
        <v>0.26292502795417511</v>
      </c>
      <c r="BH2175" s="33">
        <f t="shared" si="787"/>
        <v>0.10780445418724116</v>
      </c>
      <c r="BI2175" s="37">
        <f t="shared" si="788"/>
        <v>0.62927051785858368</v>
      </c>
      <c r="BJ2175" s="19">
        <v>0</v>
      </c>
      <c r="BK2175" s="19">
        <v>0</v>
      </c>
      <c r="BL2175" s="19">
        <v>0</v>
      </c>
      <c r="BM2175" s="19">
        <v>4189</v>
      </c>
      <c r="BN2175" s="19">
        <v>0</v>
      </c>
      <c r="BO2175" s="31"/>
      <c r="BP2175" s="19">
        <v>0</v>
      </c>
      <c r="BQ2175" s="19">
        <v>0</v>
      </c>
      <c r="BR2175" s="19">
        <v>0</v>
      </c>
      <c r="BS2175" s="19">
        <v>0</v>
      </c>
      <c r="BT2175" s="19">
        <v>0</v>
      </c>
      <c r="BU2175" s="19">
        <v>0</v>
      </c>
      <c r="BV2175" s="19">
        <v>0</v>
      </c>
      <c r="BW2175" s="19">
        <v>0</v>
      </c>
      <c r="BX2175" s="19">
        <v>19.7</v>
      </c>
      <c r="BY2175" s="19"/>
      <c r="BZ2175" s="19"/>
      <c r="CA2175" s="19"/>
      <c r="CB2175" s="19"/>
      <c r="CC2175" s="19"/>
      <c r="CD2175" s="19"/>
      <c r="CE2175" s="19"/>
      <c r="CF2175" s="19"/>
      <c r="CG2175" s="19"/>
      <c r="CH2175" s="19"/>
      <c r="CI2175" s="19"/>
      <c r="CJ2175" s="19"/>
      <c r="CK2175" s="19"/>
      <c r="CL2175" s="19"/>
      <c r="CM2175" s="19" t="s">
        <v>5441</v>
      </c>
      <c r="CN2175" s="63">
        <v>19960615</v>
      </c>
      <c r="CO2175" s="63" t="s">
        <v>830</v>
      </c>
      <c r="CP2175" s="66"/>
      <c r="CQ2175" s="64">
        <v>35235</v>
      </c>
      <c r="CR2175" s="78" t="s">
        <v>2044</v>
      </c>
      <c r="CS2175" s="78" t="s">
        <v>6954</v>
      </c>
    </row>
    <row r="2176" spans="1:97" s="34" customFormat="1">
      <c r="A2176" s="18" t="s">
        <v>3590</v>
      </c>
      <c r="B2176" s="16" t="s">
        <v>6759</v>
      </c>
      <c r="C2176" s="21">
        <v>49017257</v>
      </c>
      <c r="D2176" s="21" t="s">
        <v>3782</v>
      </c>
      <c r="E2176" s="21" t="s">
        <v>2393</v>
      </c>
      <c r="F2176" s="21" t="s">
        <v>2459</v>
      </c>
      <c r="G2176" s="22"/>
      <c r="H2176" s="22" t="s">
        <v>2522</v>
      </c>
      <c r="I2176" s="22">
        <v>19</v>
      </c>
      <c r="J2176" s="22">
        <v>90</v>
      </c>
      <c r="K2176" s="23">
        <v>41.58719</v>
      </c>
      <c r="L2176" s="23">
        <v>-107.50512000000001</v>
      </c>
      <c r="M2176" s="61" t="s">
        <v>2460</v>
      </c>
      <c r="N2176" s="21" t="s">
        <v>3744</v>
      </c>
      <c r="O2176" s="25"/>
      <c r="P2176" s="21" t="s">
        <v>1553</v>
      </c>
      <c r="Q2176" s="74">
        <v>1454</v>
      </c>
      <c r="R2176" s="74"/>
      <c r="S2176" s="76"/>
      <c r="T2176" s="21"/>
      <c r="U2176" s="74">
        <v>12000</v>
      </c>
      <c r="V2176" s="74">
        <v>0</v>
      </c>
      <c r="W2176" s="74"/>
      <c r="X2176" s="74"/>
      <c r="Y2176" s="24" t="s">
        <v>3788</v>
      </c>
      <c r="Z2176" s="25">
        <v>25357</v>
      </c>
      <c r="AA2176" s="26">
        <v>7.9</v>
      </c>
      <c r="AB2176" s="21" t="s">
        <v>3789</v>
      </c>
      <c r="AC2176" s="21">
        <v>170</v>
      </c>
      <c r="AD2176" s="21">
        <v>68</v>
      </c>
      <c r="AE2176" s="21">
        <v>34823</v>
      </c>
      <c r="AF2176" s="21">
        <v>2800</v>
      </c>
      <c r="AG2176" s="21">
        <v>-3</v>
      </c>
      <c r="AH2176" s="21">
        <v>55000</v>
      </c>
      <c r="AI2176" s="21">
        <v>1415</v>
      </c>
      <c r="AJ2176" s="27"/>
      <c r="AK2176" s="27"/>
      <c r="AL2176" s="21">
        <v>1261</v>
      </c>
      <c r="AM2176" s="21">
        <v>94819</v>
      </c>
      <c r="AO2176" s="4"/>
      <c r="AP2176" s="17">
        <f t="shared" si="773"/>
        <v>8.4830000000000005</v>
      </c>
      <c r="AQ2176" s="17">
        <f t="shared" si="774"/>
        <v>5.59572</v>
      </c>
      <c r="AR2176" s="17">
        <f t="shared" si="793"/>
        <v>1514.8004999999998</v>
      </c>
      <c r="AS2176" s="17">
        <f t="shared" si="791"/>
        <v>71.623999999999995</v>
      </c>
      <c r="AT2176" s="17">
        <f t="shared" si="775"/>
        <v>1600.5032199999998</v>
      </c>
      <c r="AU2176" s="5">
        <f t="shared" si="776"/>
        <v>1551.55</v>
      </c>
      <c r="AV2176" s="5">
        <f t="shared" si="777"/>
        <v>23.191849999999999</v>
      </c>
      <c r="AW2176" s="5"/>
      <c r="AX2176" s="5"/>
      <c r="AY2176" s="5">
        <f t="shared" si="778"/>
        <v>26.254020000000001</v>
      </c>
      <c r="AZ2176" s="5">
        <f t="shared" si="779"/>
        <v>1600.99587</v>
      </c>
      <c r="BA2176" s="7">
        <f t="shared" si="780"/>
        <v>-1.5388103702385864E-4</v>
      </c>
      <c r="BB2176" s="62">
        <f t="shared" si="781"/>
        <v>95534</v>
      </c>
      <c r="BC2176" s="28">
        <f t="shared" si="782"/>
        <v>3.7561793089680752E-3</v>
      </c>
      <c r="BD2176" s="32">
        <f t="shared" si="783"/>
        <v>5.3002080183256368E-3</v>
      </c>
      <c r="BE2176" s="32">
        <f t="shared" si="784"/>
        <v>3.4962253934109552E-3</v>
      </c>
      <c r="BF2176" s="35">
        <f t="shared" si="785"/>
        <v>0.99120356658826347</v>
      </c>
      <c r="BG2176" s="36">
        <f t="shared" si="786"/>
        <v>0.96911555430808205</v>
      </c>
      <c r="BH2176" s="33">
        <f t="shared" si="787"/>
        <v>1.4485889960478161E-2</v>
      </c>
      <c r="BI2176" s="33">
        <f t="shared" si="788"/>
        <v>1.6398555731439831E-2</v>
      </c>
      <c r="BJ2176" s="4"/>
      <c r="BK2176" s="4"/>
      <c r="BL2176" s="4"/>
      <c r="BM2176" s="4"/>
      <c r="BN2176" s="4"/>
      <c r="BO2176" s="4"/>
      <c r="BP2176" s="4"/>
      <c r="BQ2176" s="4"/>
      <c r="BR2176" s="4"/>
      <c r="BS2176" s="4"/>
      <c r="BT2176" s="4"/>
      <c r="BU2176" s="4"/>
      <c r="BV2176" s="4"/>
      <c r="BW2176" s="4"/>
      <c r="BX2176" s="4"/>
      <c r="BY2176" s="4"/>
      <c r="BZ2176" s="4"/>
      <c r="CA2176" s="4"/>
      <c r="CB2176" s="4"/>
      <c r="CC2176" s="4"/>
      <c r="CD2176" s="4"/>
      <c r="CE2176" s="4"/>
      <c r="CF2176" s="4"/>
      <c r="CG2176" s="4"/>
      <c r="CH2176" s="4"/>
      <c r="CI2176" s="4"/>
      <c r="CJ2176" s="4"/>
      <c r="CK2176" s="4"/>
      <c r="CL2176" s="4"/>
      <c r="CM2176" s="24" t="s">
        <v>3788</v>
      </c>
      <c r="CN2176" s="4"/>
      <c r="CO2176" s="4"/>
      <c r="CP2176" s="46"/>
      <c r="CQ2176" s="4"/>
      <c r="CR2176" s="78" t="s">
        <v>2044</v>
      </c>
      <c r="CS2176" s="78" t="s">
        <v>6954</v>
      </c>
    </row>
    <row r="2177" spans="1:97" s="44" customFormat="1">
      <c r="A2177" s="20" t="s">
        <v>3590</v>
      </c>
      <c r="B2177" s="16" t="s">
        <v>6759</v>
      </c>
      <c r="C2177" s="4">
        <v>49017263</v>
      </c>
      <c r="D2177" s="4" t="s">
        <v>3782</v>
      </c>
      <c r="E2177" s="4" t="s">
        <v>2393</v>
      </c>
      <c r="F2177" s="4" t="s">
        <v>2459</v>
      </c>
      <c r="G2177" s="38"/>
      <c r="H2177" s="38" t="s">
        <v>2522</v>
      </c>
      <c r="I2177" s="38">
        <v>19</v>
      </c>
      <c r="J2177" s="38">
        <v>90</v>
      </c>
      <c r="K2177" s="23">
        <v>41.58719</v>
      </c>
      <c r="L2177" s="23">
        <v>-107.50512000000001</v>
      </c>
      <c r="M2177" s="61" t="s">
        <v>2460</v>
      </c>
      <c r="N2177" s="4" t="s">
        <v>3744</v>
      </c>
      <c r="O2177" s="40"/>
      <c r="P2177" s="4" t="s">
        <v>1553</v>
      </c>
      <c r="Q2177" s="46">
        <v>1510</v>
      </c>
      <c r="R2177" s="46">
        <v>1454</v>
      </c>
      <c r="S2177" s="46">
        <f>V2177-U2177</f>
        <v>41</v>
      </c>
      <c r="T2177" s="4" t="s">
        <v>2505</v>
      </c>
      <c r="U2177" s="46">
        <v>10505</v>
      </c>
      <c r="V2177" s="46">
        <v>10546</v>
      </c>
      <c r="W2177" s="46"/>
      <c r="X2177" s="46"/>
      <c r="Y2177" s="39" t="s">
        <v>3798</v>
      </c>
      <c r="Z2177" s="40">
        <v>24959</v>
      </c>
      <c r="AA2177" s="41">
        <v>7.5999999046325684</v>
      </c>
      <c r="AB2177" s="4" t="s">
        <v>3789</v>
      </c>
      <c r="AC2177" s="4">
        <v>542</v>
      </c>
      <c r="AD2177" s="4">
        <v>83</v>
      </c>
      <c r="AE2177" s="4">
        <v>4339</v>
      </c>
      <c r="AF2177" s="31">
        <v>320</v>
      </c>
      <c r="AG2177" s="4">
        <v>-3</v>
      </c>
      <c r="AH2177" s="4">
        <v>1400</v>
      </c>
      <c r="AI2177" s="4">
        <v>3001</v>
      </c>
      <c r="AJ2177" s="31"/>
      <c r="AK2177" s="31"/>
      <c r="AL2177" s="4">
        <v>6832</v>
      </c>
      <c r="AM2177" s="4">
        <v>14993</v>
      </c>
      <c r="AO2177" s="4"/>
      <c r="AP2177" s="17">
        <f t="shared" si="773"/>
        <v>27.0458</v>
      </c>
      <c r="AQ2177" s="17">
        <f t="shared" si="774"/>
        <v>6.8300700000000001</v>
      </c>
      <c r="AR2177" s="17">
        <f t="shared" si="793"/>
        <v>188.7465</v>
      </c>
      <c r="AS2177" s="17">
        <f t="shared" si="791"/>
        <v>8.1855999999999991</v>
      </c>
      <c r="AT2177" s="17">
        <f t="shared" si="775"/>
        <v>230.80796999999998</v>
      </c>
      <c r="AU2177" s="5">
        <f t="shared" si="776"/>
        <v>39.494</v>
      </c>
      <c r="AV2177" s="5">
        <f t="shared" si="777"/>
        <v>49.186389999999996</v>
      </c>
      <c r="AW2177" s="5"/>
      <c r="AX2177" s="5"/>
      <c r="AY2177" s="5">
        <f t="shared" si="778"/>
        <v>142.24224000000001</v>
      </c>
      <c r="AZ2177" s="5">
        <f t="shared" si="779"/>
        <v>230.92263</v>
      </c>
      <c r="BA2177" s="7">
        <f t="shared" si="780"/>
        <v>-2.4832662162744873E-4</v>
      </c>
      <c r="BB2177" s="42">
        <f t="shared" si="781"/>
        <v>16514</v>
      </c>
      <c r="BC2177" s="43">
        <f t="shared" si="782"/>
        <v>4.8274986510934079E-2</v>
      </c>
      <c r="BD2177" s="32">
        <f t="shared" si="783"/>
        <v>0.11717879586220528</v>
      </c>
      <c r="BE2177" s="32">
        <f t="shared" si="784"/>
        <v>2.9592002390558699E-2</v>
      </c>
      <c r="BF2177" s="35">
        <f t="shared" si="785"/>
        <v>0.85322920174723604</v>
      </c>
      <c r="BG2177" s="33">
        <f t="shared" si="786"/>
        <v>0.17102697990231619</v>
      </c>
      <c r="BH2177" s="33">
        <f t="shared" si="787"/>
        <v>0.21299943621809606</v>
      </c>
      <c r="BI2177" s="37">
        <f t="shared" si="788"/>
        <v>0.61597358387958778</v>
      </c>
      <c r="BJ2177" s="75"/>
      <c r="BK2177" s="75"/>
      <c r="BL2177" s="75"/>
      <c r="BM2177" s="56"/>
      <c r="BN2177" s="56"/>
      <c r="BO2177" s="56"/>
      <c r="BP2177" s="56"/>
      <c r="BQ2177" s="56"/>
      <c r="BR2177" s="56"/>
      <c r="BS2177" s="56"/>
      <c r="BT2177" s="56"/>
      <c r="BU2177" s="56"/>
      <c r="BV2177" s="56"/>
      <c r="BW2177" s="56"/>
      <c r="BX2177" s="56"/>
      <c r="BY2177" s="56"/>
      <c r="BZ2177" s="56"/>
      <c r="CA2177" s="56"/>
      <c r="CB2177" s="56"/>
      <c r="CC2177" s="56"/>
      <c r="CD2177" s="56"/>
      <c r="CE2177" s="56"/>
      <c r="CF2177" s="56"/>
      <c r="CG2177" s="56"/>
      <c r="CH2177" s="56"/>
      <c r="CI2177" s="56"/>
      <c r="CJ2177" s="56"/>
      <c r="CK2177" s="56"/>
      <c r="CL2177" s="56"/>
      <c r="CM2177" s="39" t="s">
        <v>1813</v>
      </c>
      <c r="CN2177" s="56"/>
      <c r="CO2177" s="56"/>
      <c r="CP2177" s="71"/>
      <c r="CQ2177" s="56"/>
      <c r="CR2177" s="78" t="s">
        <v>2044</v>
      </c>
      <c r="CS2177" s="78" t="s">
        <v>6954</v>
      </c>
    </row>
    <row r="2178" spans="1:97" s="34" customFormat="1">
      <c r="A2178" s="18" t="s">
        <v>3590</v>
      </c>
      <c r="B2178" s="16" t="s">
        <v>1031</v>
      </c>
      <c r="C2178" s="21">
        <v>49008440</v>
      </c>
      <c r="D2178" s="21" t="s">
        <v>3782</v>
      </c>
      <c r="E2178" s="21" t="s">
        <v>2393</v>
      </c>
      <c r="F2178" s="21" t="s">
        <v>2459</v>
      </c>
      <c r="G2178" s="22"/>
      <c r="H2178" s="22" t="s">
        <v>3834</v>
      </c>
      <c r="I2178" s="22">
        <v>19</v>
      </c>
      <c r="J2178" s="22">
        <v>90</v>
      </c>
      <c r="K2178" s="23">
        <v>41.578859999999999</v>
      </c>
      <c r="L2178" s="23">
        <v>-107.48693</v>
      </c>
      <c r="M2178" s="61" t="s">
        <v>5255</v>
      </c>
      <c r="N2178" s="21" t="s">
        <v>3787</v>
      </c>
      <c r="O2178" s="25"/>
      <c r="P2178" s="21" t="s">
        <v>1553</v>
      </c>
      <c r="Q2178" s="74">
        <v>2149</v>
      </c>
      <c r="R2178" s="74"/>
      <c r="S2178" s="74">
        <f>V2178-U2178</f>
        <v>90</v>
      </c>
      <c r="T2178" s="21"/>
      <c r="U2178" s="74">
        <v>10705</v>
      </c>
      <c r="V2178" s="74">
        <v>10795</v>
      </c>
      <c r="W2178" s="74"/>
      <c r="X2178" s="74"/>
      <c r="Y2178" s="24" t="s">
        <v>3798</v>
      </c>
      <c r="Z2178" s="25">
        <v>26163</v>
      </c>
      <c r="AA2178" s="26">
        <v>8.5</v>
      </c>
      <c r="AB2178" s="21" t="s">
        <v>3789</v>
      </c>
      <c r="AC2178" s="21">
        <v>175</v>
      </c>
      <c r="AD2178" s="21">
        <v>40</v>
      </c>
      <c r="AE2178" s="21">
        <v>3927</v>
      </c>
      <c r="AF2178" s="21">
        <v>340</v>
      </c>
      <c r="AG2178" s="21">
        <v>-3</v>
      </c>
      <c r="AH2178" s="21">
        <v>3200</v>
      </c>
      <c r="AI2178" s="21">
        <v>1488</v>
      </c>
      <c r="AJ2178" s="27"/>
      <c r="AK2178" s="27"/>
      <c r="AL2178" s="21">
        <v>3543</v>
      </c>
      <c r="AM2178" s="21">
        <v>12054</v>
      </c>
      <c r="AO2178" s="4"/>
      <c r="AP2178" s="17">
        <f t="shared" si="773"/>
        <v>8.7324999999999999</v>
      </c>
      <c r="AQ2178" s="17">
        <f t="shared" si="774"/>
        <v>3.2915999999999999</v>
      </c>
      <c r="AR2178" s="17">
        <f t="shared" si="793"/>
        <v>170.8245</v>
      </c>
      <c r="AS2178" s="17">
        <f t="shared" si="791"/>
        <v>8.6971999999999987</v>
      </c>
      <c r="AT2178" s="17">
        <f t="shared" si="775"/>
        <v>191.54580000000001</v>
      </c>
      <c r="AU2178" s="5">
        <f t="shared" si="776"/>
        <v>90.271999999999991</v>
      </c>
      <c r="AV2178" s="5">
        <f t="shared" si="777"/>
        <v>24.388319999999997</v>
      </c>
      <c r="AW2178" s="5"/>
      <c r="AX2178" s="5"/>
      <c r="AY2178" s="5">
        <f t="shared" si="778"/>
        <v>73.765260000000012</v>
      </c>
      <c r="AZ2178" s="5">
        <f t="shared" si="779"/>
        <v>188.42558</v>
      </c>
      <c r="BA2178" s="7">
        <f t="shared" si="780"/>
        <v>8.2117237356140287E-3</v>
      </c>
      <c r="BB2178" s="62">
        <f t="shared" si="781"/>
        <v>12710</v>
      </c>
      <c r="BC2178" s="28">
        <f t="shared" si="782"/>
        <v>2.6490066225165563E-2</v>
      </c>
      <c r="BD2178" s="32">
        <f t="shared" si="783"/>
        <v>4.5589618775248524E-2</v>
      </c>
      <c r="BE2178" s="32">
        <f t="shared" si="784"/>
        <v>1.7184401850627889E-2</v>
      </c>
      <c r="BF2178" s="35">
        <f t="shared" si="785"/>
        <v>0.93722597937412355</v>
      </c>
      <c r="BG2178" s="37">
        <f t="shared" si="786"/>
        <v>0.47908569526494221</v>
      </c>
      <c r="BH2178" s="33">
        <f t="shared" si="787"/>
        <v>0.12943210789108356</v>
      </c>
      <c r="BI2178" s="33">
        <f t="shared" si="788"/>
        <v>0.39148219684397423</v>
      </c>
      <c r="BJ2178" s="4"/>
      <c r="BK2178" s="4"/>
      <c r="BL2178" s="4"/>
      <c r="BM2178" s="4"/>
      <c r="BN2178" s="4"/>
      <c r="BO2178" s="4"/>
      <c r="BP2178" s="4"/>
      <c r="BQ2178" s="4"/>
      <c r="BR2178" s="4"/>
      <c r="BS2178" s="4"/>
      <c r="BT2178" s="4"/>
      <c r="BU2178" s="4"/>
      <c r="BV2178" s="4"/>
      <c r="BW2178" s="4"/>
      <c r="BX2178" s="4"/>
      <c r="BY2178" s="4"/>
      <c r="BZ2178" s="4"/>
      <c r="CA2178" s="4"/>
      <c r="CB2178" s="4"/>
      <c r="CC2178" s="4"/>
      <c r="CD2178" s="4"/>
      <c r="CE2178" s="4"/>
      <c r="CF2178" s="4"/>
      <c r="CG2178" s="4"/>
      <c r="CH2178" s="4"/>
      <c r="CI2178" s="4"/>
      <c r="CJ2178" s="4"/>
      <c r="CK2178" s="4"/>
      <c r="CL2178" s="4"/>
      <c r="CM2178" s="24" t="s">
        <v>5225</v>
      </c>
      <c r="CN2178" s="4"/>
      <c r="CO2178" s="4"/>
      <c r="CP2178" s="46"/>
      <c r="CQ2178" s="4"/>
      <c r="CR2178" s="78" t="s">
        <v>2044</v>
      </c>
      <c r="CS2178" s="78" t="s">
        <v>6954</v>
      </c>
    </row>
    <row r="2179" spans="1:97" s="34" customFormat="1">
      <c r="A2179" s="18" t="s">
        <v>3590</v>
      </c>
      <c r="B2179" s="16" t="s">
        <v>400</v>
      </c>
      <c r="C2179" s="21">
        <v>49008034</v>
      </c>
      <c r="D2179" s="21" t="s">
        <v>3782</v>
      </c>
      <c r="E2179" s="21" t="s">
        <v>2393</v>
      </c>
      <c r="F2179" s="21" t="s">
        <v>2461</v>
      </c>
      <c r="G2179" s="22"/>
      <c r="H2179" s="22" t="s">
        <v>4981</v>
      </c>
      <c r="I2179" s="22">
        <v>23</v>
      </c>
      <c r="J2179" s="22">
        <v>88</v>
      </c>
      <c r="K2179" s="23">
        <v>41.995269999999998</v>
      </c>
      <c r="L2179" s="23">
        <v>-107.38253</v>
      </c>
      <c r="M2179" s="61" t="s">
        <v>2466</v>
      </c>
      <c r="N2179" s="21" t="s">
        <v>2467</v>
      </c>
      <c r="O2179" s="25"/>
      <c r="P2179" s="21" t="s">
        <v>1553</v>
      </c>
      <c r="Q2179" s="74"/>
      <c r="R2179" s="74"/>
      <c r="S2179" s="74">
        <f>V2179-U2179</f>
        <v>18</v>
      </c>
      <c r="T2179" s="21"/>
      <c r="U2179" s="74">
        <v>3778</v>
      </c>
      <c r="V2179" s="74">
        <v>3796</v>
      </c>
      <c r="W2179" s="74"/>
      <c r="X2179" s="74"/>
      <c r="Y2179" s="24" t="s">
        <v>3798</v>
      </c>
      <c r="Z2179" s="25"/>
      <c r="AA2179" s="26">
        <v>7.3</v>
      </c>
      <c r="AB2179" s="21" t="s">
        <v>3789</v>
      </c>
      <c r="AC2179" s="21">
        <v>466</v>
      </c>
      <c r="AD2179" s="21">
        <v>60</v>
      </c>
      <c r="AE2179" s="21">
        <v>1581</v>
      </c>
      <c r="AF2179" s="21">
        <v>-3</v>
      </c>
      <c r="AG2179" s="21">
        <v>-3</v>
      </c>
      <c r="AH2179" s="21">
        <v>2100</v>
      </c>
      <c r="AI2179" s="21">
        <v>175</v>
      </c>
      <c r="AJ2179" s="27"/>
      <c r="AK2179" s="27"/>
      <c r="AL2179" s="21">
        <v>1675</v>
      </c>
      <c r="AM2179" s="21">
        <v>5968</v>
      </c>
      <c r="AO2179" s="4"/>
      <c r="AP2179" s="17">
        <f t="shared" ref="AP2179:AP2242" si="795">IF(AC2179&gt;0,AC2179*0.0499,0)</f>
        <v>23.253399999999999</v>
      </c>
      <c r="AQ2179" s="17">
        <f t="shared" ref="AQ2179:AQ2242" si="796">IF(AD2179&gt;0,AD2179*0.08229,0)</f>
        <v>4.9374000000000002</v>
      </c>
      <c r="AR2179" s="17">
        <f t="shared" si="793"/>
        <v>68.773499999999999</v>
      </c>
      <c r="AS2179" s="17">
        <f t="shared" si="791"/>
        <v>0</v>
      </c>
      <c r="AT2179" s="17">
        <f t="shared" ref="AT2179:AT2242" si="797">SUM(AP2179:AS2179)</f>
        <v>96.964299999999994</v>
      </c>
      <c r="AU2179" s="5">
        <f t="shared" ref="AU2179:AU2242" si="798">IF(AH2179&gt;0,AH2179*0.02821,0)</f>
        <v>59.241</v>
      </c>
      <c r="AV2179" s="5">
        <f t="shared" ref="AV2179:AV2242" si="799">IF(AI2179&gt;0,AI2179*0.01639,0)</f>
        <v>2.8682499999999997</v>
      </c>
      <c r="AW2179" s="5"/>
      <c r="AX2179" s="5"/>
      <c r="AY2179" s="5">
        <f t="shared" ref="AY2179:AY2242" si="800">IF(AL2179&gt;0,AL2179*0.02082,0)</f>
        <v>34.8735</v>
      </c>
      <c r="AZ2179" s="5">
        <f t="shared" ref="AZ2179:AZ2242" si="801">SUM(AU2179:AY2179)</f>
        <v>96.98275000000001</v>
      </c>
      <c r="BA2179" s="7">
        <f t="shared" ref="BA2179:BA2242" si="802">(AT2179-AZ2179)/(AT2179+AZ2179)</f>
        <v>-9.5129057131911117E-5</v>
      </c>
      <c r="BB2179" s="62">
        <f t="shared" ref="BB2179:BB2242" si="803">SUM(AC2179:AL2179)</f>
        <v>6051</v>
      </c>
      <c r="BC2179" s="28">
        <f t="shared" ref="BC2179:BC2242" si="804">(BB2179-AM2179)/(BB2179+AM2179)</f>
        <v>6.9057325900657293E-3</v>
      </c>
      <c r="BD2179" s="32">
        <f t="shared" ref="BD2179:BD2242" si="805">AP2179/AT2179</f>
        <v>0.23981403464986598</v>
      </c>
      <c r="BE2179" s="32">
        <f t="shared" ref="BE2179:BE2242" si="806">AQ2179/AT2179</f>
        <v>5.0919771503532746E-2</v>
      </c>
      <c r="BF2179" s="45">
        <f t="shared" ref="BF2179:BF2242" si="807">(AR2179+AS2179)/AT2179</f>
        <v>0.70926619384660128</v>
      </c>
      <c r="BG2179" s="37">
        <f t="shared" ref="BG2179:BG2242" si="808">AU2179/AZ2179</f>
        <v>0.61084058763027438</v>
      </c>
      <c r="BH2179" s="33">
        <f t="shared" ref="BH2179:BH2242" si="809">AV2179/AZ2179</f>
        <v>2.9574847073319734E-2</v>
      </c>
      <c r="BI2179" s="33">
        <f t="shared" ref="BI2179:BI2242" si="810">AY2179/AZ2179</f>
        <v>0.35958456529640576</v>
      </c>
      <c r="BJ2179" s="4"/>
      <c r="BK2179" s="4"/>
      <c r="BL2179" s="4"/>
      <c r="BM2179" s="4"/>
      <c r="BN2179" s="4"/>
      <c r="BO2179" s="4"/>
      <c r="BP2179" s="4"/>
      <c r="BQ2179" s="4"/>
      <c r="BR2179" s="4"/>
      <c r="BS2179" s="4"/>
      <c r="BT2179" s="4"/>
      <c r="BU2179" s="4"/>
      <c r="BV2179" s="4"/>
      <c r="BW2179" s="4"/>
      <c r="BX2179" s="4"/>
      <c r="BY2179" s="4"/>
      <c r="BZ2179" s="4"/>
      <c r="CA2179" s="4"/>
      <c r="CB2179" s="4"/>
      <c r="CC2179" s="4"/>
      <c r="CD2179" s="4"/>
      <c r="CE2179" s="4"/>
      <c r="CF2179" s="4"/>
      <c r="CG2179" s="4"/>
      <c r="CH2179" s="4"/>
      <c r="CI2179" s="4"/>
      <c r="CJ2179" s="4"/>
      <c r="CK2179" s="4"/>
      <c r="CL2179" s="4"/>
      <c r="CM2179" s="24" t="s">
        <v>3798</v>
      </c>
      <c r="CN2179" s="4"/>
      <c r="CO2179" s="4"/>
      <c r="CP2179" s="46"/>
      <c r="CQ2179" s="4"/>
      <c r="CR2179" s="78" t="s">
        <v>2044</v>
      </c>
      <c r="CS2179" s="78" t="s">
        <v>6954</v>
      </c>
    </row>
    <row r="2180" spans="1:97" s="34" customFormat="1">
      <c r="A2180" s="18" t="s">
        <v>3590</v>
      </c>
      <c r="B2180" s="16" t="s">
        <v>284</v>
      </c>
      <c r="C2180" s="21">
        <v>49009374</v>
      </c>
      <c r="D2180" s="21" t="s">
        <v>3782</v>
      </c>
      <c r="E2180" s="21" t="s">
        <v>2393</v>
      </c>
      <c r="F2180" s="21" t="s">
        <v>2461</v>
      </c>
      <c r="G2180" s="22"/>
      <c r="H2180" s="22" t="s">
        <v>3825</v>
      </c>
      <c r="I2180" s="22">
        <v>23</v>
      </c>
      <c r="J2180" s="22">
        <v>89</v>
      </c>
      <c r="K2180" s="23">
        <v>41.992780000000003</v>
      </c>
      <c r="L2180" s="23">
        <v>-107.40684</v>
      </c>
      <c r="M2180" s="61" t="s">
        <v>3727</v>
      </c>
      <c r="N2180" s="21" t="s">
        <v>2502</v>
      </c>
      <c r="O2180" s="25"/>
      <c r="P2180" s="21" t="s">
        <v>1553</v>
      </c>
      <c r="Q2180" s="74"/>
      <c r="R2180" s="74"/>
      <c r="S2180" s="74"/>
      <c r="T2180" s="21"/>
      <c r="U2180" s="74">
        <v>4776</v>
      </c>
      <c r="V2180" s="74">
        <v>0</v>
      </c>
      <c r="W2180" s="74"/>
      <c r="X2180" s="74"/>
      <c r="Y2180" s="24" t="s">
        <v>3798</v>
      </c>
      <c r="Z2180" s="25">
        <v>21155</v>
      </c>
      <c r="AA2180" s="26">
        <v>7.5</v>
      </c>
      <c r="AB2180" s="21" t="s">
        <v>3837</v>
      </c>
      <c r="AC2180" s="21">
        <v>344</v>
      </c>
      <c r="AD2180" s="21">
        <v>44</v>
      </c>
      <c r="AE2180" s="21">
        <v>1542</v>
      </c>
      <c r="AF2180" s="21">
        <v>-3</v>
      </c>
      <c r="AG2180" s="21">
        <v>-3</v>
      </c>
      <c r="AH2180" s="21">
        <v>1690</v>
      </c>
      <c r="AI2180" s="21">
        <v>260</v>
      </c>
      <c r="AJ2180" s="27"/>
      <c r="AK2180" s="27"/>
      <c r="AL2180" s="21">
        <v>1728</v>
      </c>
      <c r="AM2180" s="21">
        <v>5476</v>
      </c>
      <c r="AO2180" s="4"/>
      <c r="AP2180" s="17">
        <f t="shared" si="795"/>
        <v>17.165600000000001</v>
      </c>
      <c r="AQ2180" s="17">
        <f t="shared" si="796"/>
        <v>3.6207600000000002</v>
      </c>
      <c r="AR2180" s="17">
        <f t="shared" si="793"/>
        <v>67.076999999999998</v>
      </c>
      <c r="AS2180" s="17">
        <f t="shared" si="791"/>
        <v>0</v>
      </c>
      <c r="AT2180" s="17">
        <f t="shared" si="797"/>
        <v>87.86336</v>
      </c>
      <c r="AU2180" s="5">
        <f t="shared" si="798"/>
        <v>47.674900000000001</v>
      </c>
      <c r="AV2180" s="5">
        <f t="shared" si="799"/>
        <v>4.2613999999999992</v>
      </c>
      <c r="AW2180" s="5"/>
      <c r="AX2180" s="5"/>
      <c r="AY2180" s="5">
        <f t="shared" si="800"/>
        <v>35.976960000000005</v>
      </c>
      <c r="AZ2180" s="5">
        <f t="shared" si="801"/>
        <v>87.913260000000008</v>
      </c>
      <c r="BA2180" s="7">
        <f t="shared" si="802"/>
        <v>-2.8388303290851789E-4</v>
      </c>
      <c r="BB2180" s="62">
        <f t="shared" si="803"/>
        <v>5602</v>
      </c>
      <c r="BC2180" s="28">
        <f t="shared" si="804"/>
        <v>1.1373894204730096E-2</v>
      </c>
      <c r="BD2180" s="32">
        <f t="shared" si="805"/>
        <v>0.19536698801411648</v>
      </c>
      <c r="BE2180" s="32">
        <f t="shared" si="806"/>
        <v>4.1208986316935751E-2</v>
      </c>
      <c r="BF2180" s="35">
        <f t="shared" si="807"/>
        <v>0.76342402566894774</v>
      </c>
      <c r="BG2180" s="37">
        <f t="shared" si="808"/>
        <v>0.54229475735514754</v>
      </c>
      <c r="BH2180" s="33">
        <f t="shared" si="809"/>
        <v>4.8472778736677477E-2</v>
      </c>
      <c r="BI2180" s="33">
        <f t="shared" si="810"/>
        <v>0.40923246390817497</v>
      </c>
      <c r="BJ2180" s="4"/>
      <c r="BK2180" s="4"/>
      <c r="BL2180" s="4"/>
      <c r="BM2180" s="4"/>
      <c r="BN2180" s="4"/>
      <c r="BO2180" s="4"/>
      <c r="BP2180" s="4"/>
      <c r="BQ2180" s="4"/>
      <c r="BR2180" s="4"/>
      <c r="BS2180" s="4"/>
      <c r="BT2180" s="4"/>
      <c r="BU2180" s="4"/>
      <c r="BV2180" s="4"/>
      <c r="BW2180" s="4"/>
      <c r="BX2180" s="4"/>
      <c r="BY2180" s="4"/>
      <c r="BZ2180" s="4"/>
      <c r="CA2180" s="4"/>
      <c r="CB2180" s="4"/>
      <c r="CC2180" s="4"/>
      <c r="CD2180" s="4"/>
      <c r="CE2180" s="4"/>
      <c r="CF2180" s="4"/>
      <c r="CG2180" s="4"/>
      <c r="CH2180" s="4"/>
      <c r="CI2180" s="4"/>
      <c r="CJ2180" s="4"/>
      <c r="CK2180" s="4"/>
      <c r="CL2180" s="4"/>
      <c r="CM2180" s="24" t="s">
        <v>3798</v>
      </c>
      <c r="CN2180" s="4"/>
      <c r="CO2180" s="4"/>
      <c r="CP2180" s="46"/>
      <c r="CQ2180" s="4"/>
      <c r="CR2180" s="78" t="s">
        <v>2044</v>
      </c>
      <c r="CS2180" s="78" t="s">
        <v>6954</v>
      </c>
    </row>
    <row r="2181" spans="1:97" s="44" customFormat="1">
      <c r="A2181" s="20" t="s">
        <v>3590</v>
      </c>
      <c r="B2181" s="16" t="s">
        <v>286</v>
      </c>
      <c r="C2181" s="4">
        <v>49009261</v>
      </c>
      <c r="D2181" s="4" t="s">
        <v>3782</v>
      </c>
      <c r="E2181" s="4" t="s">
        <v>2393</v>
      </c>
      <c r="F2181" s="4" t="s">
        <v>2424</v>
      </c>
      <c r="G2181" s="38"/>
      <c r="H2181" s="38" t="s">
        <v>3825</v>
      </c>
      <c r="I2181" s="38">
        <v>24</v>
      </c>
      <c r="J2181" s="38">
        <v>87</v>
      </c>
      <c r="K2181" s="23">
        <v>42.081359999999997</v>
      </c>
      <c r="L2181" s="23">
        <v>-107.17306000000001</v>
      </c>
      <c r="M2181" s="61" t="s">
        <v>3722</v>
      </c>
      <c r="N2181" s="4" t="s">
        <v>4871</v>
      </c>
      <c r="O2181" s="40"/>
      <c r="P2181" s="4" t="s">
        <v>1553</v>
      </c>
      <c r="Q2181" s="46">
        <v>1485</v>
      </c>
      <c r="R2181" s="46">
        <v>67</v>
      </c>
      <c r="S2181" s="46">
        <f>V2181-U2181</f>
        <v>15</v>
      </c>
      <c r="T2181" s="4"/>
      <c r="U2181" s="46">
        <v>6301</v>
      </c>
      <c r="V2181" s="46">
        <v>6316</v>
      </c>
      <c r="W2181" s="46">
        <v>6454</v>
      </c>
      <c r="X2181" s="46"/>
      <c r="Y2181" s="39" t="s">
        <v>3798</v>
      </c>
      <c r="Z2181" s="40">
        <v>21770</v>
      </c>
      <c r="AA2181" s="41">
        <v>8.1999998092651367</v>
      </c>
      <c r="AB2181" s="4" t="s">
        <v>3837</v>
      </c>
      <c r="AC2181" s="4">
        <v>722</v>
      </c>
      <c r="AD2181" s="4">
        <v>139</v>
      </c>
      <c r="AE2181" s="4">
        <v>1171</v>
      </c>
      <c r="AF2181" s="31">
        <v>-3</v>
      </c>
      <c r="AG2181" s="4">
        <v>-3</v>
      </c>
      <c r="AH2181" s="4">
        <v>630</v>
      </c>
      <c r="AI2181" s="4">
        <v>476</v>
      </c>
      <c r="AJ2181" s="31"/>
      <c r="AK2181" s="31"/>
      <c r="AL2181" s="4">
        <v>3502</v>
      </c>
      <c r="AM2181" s="4">
        <v>6399</v>
      </c>
      <c r="AO2181" s="4"/>
      <c r="AP2181" s="17">
        <f t="shared" si="795"/>
        <v>36.027799999999999</v>
      </c>
      <c r="AQ2181" s="17">
        <f t="shared" si="796"/>
        <v>11.43831</v>
      </c>
      <c r="AR2181" s="17">
        <f t="shared" si="793"/>
        <v>50.938499999999998</v>
      </c>
      <c r="AS2181" s="17">
        <f t="shared" si="791"/>
        <v>0</v>
      </c>
      <c r="AT2181" s="17">
        <f t="shared" si="797"/>
        <v>98.404609999999991</v>
      </c>
      <c r="AU2181" s="5">
        <f t="shared" si="798"/>
        <v>17.772299999999998</v>
      </c>
      <c r="AV2181" s="5">
        <f t="shared" si="799"/>
        <v>7.801639999999999</v>
      </c>
      <c r="AW2181" s="5"/>
      <c r="AX2181" s="5"/>
      <c r="AY2181" s="5">
        <f t="shared" si="800"/>
        <v>72.911640000000006</v>
      </c>
      <c r="AZ2181" s="5">
        <f t="shared" si="801"/>
        <v>98.485579999999999</v>
      </c>
      <c r="BA2181" s="7">
        <f t="shared" si="802"/>
        <v>-4.112444606813969E-4</v>
      </c>
      <c r="BB2181" s="42">
        <f t="shared" si="803"/>
        <v>6634</v>
      </c>
      <c r="BC2181" s="43">
        <f t="shared" si="804"/>
        <v>1.8031151691859128E-2</v>
      </c>
      <c r="BD2181" s="32">
        <f t="shared" si="805"/>
        <v>0.36611902633423377</v>
      </c>
      <c r="BE2181" s="32">
        <f t="shared" si="806"/>
        <v>0.11623754212328061</v>
      </c>
      <c r="BF2181" s="45">
        <f t="shared" si="807"/>
        <v>0.51764343154248571</v>
      </c>
      <c r="BG2181" s="33">
        <f t="shared" si="808"/>
        <v>0.18045585962939953</v>
      </c>
      <c r="BH2181" s="33">
        <f t="shared" si="809"/>
        <v>7.9216063915143714E-2</v>
      </c>
      <c r="BI2181" s="37">
        <f t="shared" si="810"/>
        <v>0.74032807645545684</v>
      </c>
      <c r="BJ2181" s="75"/>
      <c r="BK2181" s="75"/>
      <c r="BL2181" s="75"/>
      <c r="BM2181" s="56"/>
      <c r="BN2181" s="56"/>
      <c r="BO2181" s="56"/>
      <c r="BP2181" s="56"/>
      <c r="BQ2181" s="56"/>
      <c r="BR2181" s="56"/>
      <c r="BS2181" s="56"/>
      <c r="BT2181" s="56"/>
      <c r="BU2181" s="56"/>
      <c r="BV2181" s="56"/>
      <c r="BW2181" s="56"/>
      <c r="BX2181" s="56"/>
      <c r="BY2181" s="56"/>
      <c r="BZ2181" s="56"/>
      <c r="CA2181" s="56"/>
      <c r="CB2181" s="56"/>
      <c r="CC2181" s="56"/>
      <c r="CD2181" s="56"/>
      <c r="CE2181" s="56"/>
      <c r="CF2181" s="56"/>
      <c r="CG2181" s="56"/>
      <c r="CH2181" s="56"/>
      <c r="CI2181" s="56"/>
      <c r="CJ2181" s="56"/>
      <c r="CK2181" s="56"/>
      <c r="CL2181" s="56"/>
      <c r="CM2181" s="39" t="s">
        <v>1550</v>
      </c>
      <c r="CN2181" s="56"/>
      <c r="CO2181" s="56"/>
      <c r="CP2181" s="71"/>
      <c r="CQ2181" s="56"/>
      <c r="CR2181" s="78" t="s">
        <v>2044</v>
      </c>
      <c r="CS2181" s="78" t="s">
        <v>6954</v>
      </c>
    </row>
    <row r="2182" spans="1:97" s="34" customFormat="1">
      <c r="A2182" s="18" t="s">
        <v>3590</v>
      </c>
      <c r="B2182" s="16" t="s">
        <v>286</v>
      </c>
      <c r="C2182" s="21">
        <v>49009263</v>
      </c>
      <c r="D2182" s="21" t="s">
        <v>3782</v>
      </c>
      <c r="E2182" s="21" t="s">
        <v>2393</v>
      </c>
      <c r="F2182" s="21" t="s">
        <v>2424</v>
      </c>
      <c r="G2182" s="22"/>
      <c r="H2182" s="22" t="s">
        <v>3825</v>
      </c>
      <c r="I2182" s="22">
        <v>24</v>
      </c>
      <c r="J2182" s="22">
        <v>87</v>
      </c>
      <c r="K2182" s="23">
        <v>42.081359999999997</v>
      </c>
      <c r="L2182" s="23">
        <v>-107.17306000000001</v>
      </c>
      <c r="M2182" s="61" t="s">
        <v>3722</v>
      </c>
      <c r="N2182" s="21" t="s">
        <v>4871</v>
      </c>
      <c r="O2182" s="25"/>
      <c r="P2182" s="21" t="s">
        <v>1553</v>
      </c>
      <c r="Q2182" s="74">
        <v>67</v>
      </c>
      <c r="R2182" s="74"/>
      <c r="S2182" s="74">
        <f>V2182-U2182</f>
        <v>71</v>
      </c>
      <c r="T2182" s="21"/>
      <c r="U2182" s="74">
        <v>6383</v>
      </c>
      <c r="V2182" s="74">
        <v>6454</v>
      </c>
      <c r="W2182" s="74">
        <v>6454</v>
      </c>
      <c r="X2182" s="74"/>
      <c r="Y2182" s="24" t="s">
        <v>3798</v>
      </c>
      <c r="Z2182" s="25">
        <v>21777</v>
      </c>
      <c r="AA2182" s="26">
        <v>8.6</v>
      </c>
      <c r="AB2182" s="21" t="s">
        <v>3837</v>
      </c>
      <c r="AC2182" s="21">
        <v>524</v>
      </c>
      <c r="AD2182" s="21">
        <v>97</v>
      </c>
      <c r="AE2182" s="21">
        <v>1022</v>
      </c>
      <c r="AF2182" s="21">
        <v>-3</v>
      </c>
      <c r="AG2182" s="21">
        <v>-3</v>
      </c>
      <c r="AH2182" s="21">
        <v>851</v>
      </c>
      <c r="AI2182" s="21">
        <v>307</v>
      </c>
      <c r="AJ2182" s="27"/>
      <c r="AK2182" s="27"/>
      <c r="AL2182" s="21">
        <v>2306</v>
      </c>
      <c r="AM2182" s="21">
        <v>4999</v>
      </c>
      <c r="AO2182" s="4"/>
      <c r="AP2182" s="17">
        <f t="shared" si="795"/>
        <v>26.147600000000001</v>
      </c>
      <c r="AQ2182" s="17">
        <f t="shared" si="796"/>
        <v>7.9821300000000006</v>
      </c>
      <c r="AR2182" s="17">
        <f t="shared" si="793"/>
        <v>44.456999999999994</v>
      </c>
      <c r="AS2182" s="17">
        <f t="shared" si="791"/>
        <v>0</v>
      </c>
      <c r="AT2182" s="17">
        <f t="shared" si="797"/>
        <v>78.586729999999989</v>
      </c>
      <c r="AU2182" s="5">
        <f t="shared" si="798"/>
        <v>24.006709999999998</v>
      </c>
      <c r="AV2182" s="5">
        <f t="shared" si="799"/>
        <v>5.0317299999999996</v>
      </c>
      <c r="AW2182" s="5"/>
      <c r="AX2182" s="5"/>
      <c r="AY2182" s="5">
        <f t="shared" si="800"/>
        <v>48.010920000000006</v>
      </c>
      <c r="AZ2182" s="5">
        <f t="shared" si="801"/>
        <v>77.049360000000007</v>
      </c>
      <c r="BA2182" s="7">
        <f t="shared" si="802"/>
        <v>9.8779788158388036E-3</v>
      </c>
      <c r="BB2182" s="62">
        <f t="shared" si="803"/>
        <v>5101</v>
      </c>
      <c r="BC2182" s="28">
        <f t="shared" si="804"/>
        <v>1.0099009900990099E-2</v>
      </c>
      <c r="BD2182" s="32">
        <f t="shared" si="805"/>
        <v>0.33272284010290293</v>
      </c>
      <c r="BE2182" s="32">
        <f t="shared" si="806"/>
        <v>0.10157096497080362</v>
      </c>
      <c r="BF2182" s="45">
        <f t="shared" si="807"/>
        <v>0.56570619492629348</v>
      </c>
      <c r="BG2182" s="33">
        <f t="shared" si="808"/>
        <v>0.31157572236810266</v>
      </c>
      <c r="BH2182" s="33">
        <f t="shared" si="809"/>
        <v>6.5305279628539409E-2</v>
      </c>
      <c r="BI2182" s="37">
        <f t="shared" si="810"/>
        <v>0.6231189980033579</v>
      </c>
      <c r="BJ2182" s="4"/>
      <c r="BK2182" s="4"/>
      <c r="BL2182" s="4"/>
      <c r="BM2182" s="4"/>
      <c r="BN2182" s="4"/>
      <c r="BO2182" s="4"/>
      <c r="BP2182" s="4"/>
      <c r="BQ2182" s="4"/>
      <c r="BR2182" s="4"/>
      <c r="BS2182" s="4"/>
      <c r="BT2182" s="4"/>
      <c r="BU2182" s="4"/>
      <c r="BV2182" s="4"/>
      <c r="BW2182" s="4"/>
      <c r="BX2182" s="4"/>
      <c r="BY2182" s="4"/>
      <c r="BZ2182" s="4"/>
      <c r="CA2182" s="4"/>
      <c r="CB2182" s="4"/>
      <c r="CC2182" s="4"/>
      <c r="CD2182" s="4"/>
      <c r="CE2182" s="4"/>
      <c r="CF2182" s="4"/>
      <c r="CG2182" s="4"/>
      <c r="CH2182" s="4"/>
      <c r="CI2182" s="4"/>
      <c r="CJ2182" s="4"/>
      <c r="CK2182" s="4"/>
      <c r="CL2182" s="4"/>
      <c r="CM2182" s="24" t="s">
        <v>1555</v>
      </c>
      <c r="CN2182" s="4"/>
      <c r="CO2182" s="4"/>
      <c r="CP2182" s="46"/>
      <c r="CQ2182" s="4"/>
      <c r="CR2182" s="78" t="s">
        <v>2044</v>
      </c>
      <c r="CS2182" s="78" t="s">
        <v>6954</v>
      </c>
    </row>
    <row r="2183" spans="1:97" s="34" customFormat="1">
      <c r="A2183" s="18" t="s">
        <v>3590</v>
      </c>
      <c r="B2183" s="16" t="s">
        <v>4520</v>
      </c>
      <c r="C2183" s="21">
        <v>49017938</v>
      </c>
      <c r="D2183" s="21" t="s">
        <v>3782</v>
      </c>
      <c r="E2183" s="21" t="s">
        <v>2393</v>
      </c>
      <c r="F2183" s="21" t="s">
        <v>2461</v>
      </c>
      <c r="G2183" s="22"/>
      <c r="H2183" s="22" t="s">
        <v>3806</v>
      </c>
      <c r="I2183" s="22">
        <v>24</v>
      </c>
      <c r="J2183" s="22">
        <v>88</v>
      </c>
      <c r="K2183" s="23">
        <v>42.006889999999999</v>
      </c>
      <c r="L2183" s="23">
        <v>-107.35221</v>
      </c>
      <c r="M2183" s="61" t="s">
        <v>2462</v>
      </c>
      <c r="N2183" s="21" t="s">
        <v>2524</v>
      </c>
      <c r="O2183" s="25"/>
      <c r="P2183" s="21" t="s">
        <v>1553</v>
      </c>
      <c r="Q2183" s="74"/>
      <c r="R2183" s="74" t="s">
        <v>1668</v>
      </c>
      <c r="S2183" s="74"/>
      <c r="T2183" s="21"/>
      <c r="U2183" s="74">
        <v>3404</v>
      </c>
      <c r="V2183" s="74">
        <v>0</v>
      </c>
      <c r="W2183" s="74"/>
      <c r="X2183" s="74"/>
      <c r="Y2183" s="24" t="s">
        <v>3798</v>
      </c>
      <c r="Z2183" s="25">
        <v>15933</v>
      </c>
      <c r="AA2183" s="26"/>
      <c r="AB2183" s="21" t="s">
        <v>3789</v>
      </c>
      <c r="AC2183" s="21">
        <v>654</v>
      </c>
      <c r="AD2183" s="21">
        <v>81</v>
      </c>
      <c r="AE2183" s="21">
        <v>1505</v>
      </c>
      <c r="AF2183" s="21">
        <v>-3</v>
      </c>
      <c r="AG2183" s="21">
        <v>-3</v>
      </c>
      <c r="AH2183" s="21">
        <v>1191</v>
      </c>
      <c r="AI2183" s="21">
        <v>255</v>
      </c>
      <c r="AJ2183" s="27"/>
      <c r="AK2183" s="27"/>
      <c r="AL2183" s="21">
        <v>3217</v>
      </c>
      <c r="AM2183" s="21">
        <v>6903</v>
      </c>
      <c r="AO2183" s="4"/>
      <c r="AP2183" s="17">
        <f t="shared" si="795"/>
        <v>32.634599999999999</v>
      </c>
      <c r="AQ2183" s="17">
        <f t="shared" si="796"/>
        <v>6.6654900000000001</v>
      </c>
      <c r="AR2183" s="17">
        <f t="shared" si="793"/>
        <v>65.467500000000001</v>
      </c>
      <c r="AS2183" s="17">
        <f t="shared" si="791"/>
        <v>0</v>
      </c>
      <c r="AT2183" s="17">
        <f t="shared" si="797"/>
        <v>104.76759</v>
      </c>
      <c r="AU2183" s="5">
        <f t="shared" si="798"/>
        <v>33.598109999999998</v>
      </c>
      <c r="AV2183" s="5">
        <f t="shared" si="799"/>
        <v>4.1794499999999992</v>
      </c>
      <c r="AW2183" s="5"/>
      <c r="AX2183" s="5"/>
      <c r="AY2183" s="5">
        <f t="shared" si="800"/>
        <v>66.977940000000004</v>
      </c>
      <c r="AZ2183" s="5">
        <f t="shared" si="801"/>
        <v>104.7555</v>
      </c>
      <c r="BA2183" s="7">
        <f t="shared" si="802"/>
        <v>5.7702470882806282E-5</v>
      </c>
      <c r="BB2183" s="62">
        <f t="shared" si="803"/>
        <v>6897</v>
      </c>
      <c r="BC2183" s="28">
        <f t="shared" si="804"/>
        <v>-4.3478260869565219E-4</v>
      </c>
      <c r="BD2183" s="32">
        <f t="shared" si="805"/>
        <v>0.31149518663166731</v>
      </c>
      <c r="BE2183" s="32">
        <f t="shared" si="806"/>
        <v>6.3621679185328212E-2</v>
      </c>
      <c r="BF2183" s="45">
        <f t="shared" si="807"/>
        <v>0.62488313418300456</v>
      </c>
      <c r="BG2183" s="33">
        <f t="shared" si="808"/>
        <v>0.32072884001317353</v>
      </c>
      <c r="BH2183" s="33">
        <f t="shared" si="809"/>
        <v>3.9897189169065102E-2</v>
      </c>
      <c r="BI2183" s="37">
        <f t="shared" si="810"/>
        <v>0.63937397081776137</v>
      </c>
      <c r="BJ2183" s="4"/>
      <c r="BK2183" s="4"/>
      <c r="BL2183" s="4"/>
      <c r="BM2183" s="4"/>
      <c r="BN2183" s="4"/>
      <c r="BO2183" s="4"/>
      <c r="BP2183" s="4"/>
      <c r="BQ2183" s="4"/>
      <c r="BR2183" s="4"/>
      <c r="BS2183" s="4"/>
      <c r="BT2183" s="4"/>
      <c r="BU2183" s="4"/>
      <c r="BV2183" s="4"/>
      <c r="BW2183" s="4"/>
      <c r="BX2183" s="4"/>
      <c r="BY2183" s="4"/>
      <c r="BZ2183" s="4"/>
      <c r="CA2183" s="4"/>
      <c r="CB2183" s="4"/>
      <c r="CC2183" s="4"/>
      <c r="CD2183" s="4"/>
      <c r="CE2183" s="4"/>
      <c r="CF2183" s="4"/>
      <c r="CG2183" s="4"/>
      <c r="CH2183" s="4"/>
      <c r="CI2183" s="4"/>
      <c r="CJ2183" s="4"/>
      <c r="CK2183" s="4"/>
      <c r="CL2183" s="4"/>
      <c r="CM2183" s="24" t="s">
        <v>3798</v>
      </c>
      <c r="CN2183" s="4"/>
      <c r="CO2183" s="4"/>
      <c r="CP2183" s="46"/>
      <c r="CQ2183" s="4"/>
      <c r="CR2183" s="78" t="s">
        <v>2044</v>
      </c>
      <c r="CS2183" s="78" t="s">
        <v>6954</v>
      </c>
    </row>
    <row r="2184" spans="1:97" s="34" customFormat="1">
      <c r="A2184" s="18" t="s">
        <v>3590</v>
      </c>
      <c r="B2184" s="16" t="s">
        <v>4522</v>
      </c>
      <c r="C2184" s="21">
        <v>49004001</v>
      </c>
      <c r="D2184" s="21" t="s">
        <v>3782</v>
      </c>
      <c r="E2184" s="21" t="s">
        <v>2393</v>
      </c>
      <c r="F2184" s="21" t="s">
        <v>2424</v>
      </c>
      <c r="G2184" s="22"/>
      <c r="H2184" s="22" t="s">
        <v>3806</v>
      </c>
      <c r="I2184" s="22">
        <v>25</v>
      </c>
      <c r="J2184" s="22">
        <v>86</v>
      </c>
      <c r="K2184" s="23">
        <v>42.08972</v>
      </c>
      <c r="L2184" s="23">
        <v>-107.14400999999999</v>
      </c>
      <c r="M2184" s="61" t="s">
        <v>2433</v>
      </c>
      <c r="N2184" s="21" t="s">
        <v>3861</v>
      </c>
      <c r="O2184" s="25"/>
      <c r="P2184" s="21" t="s">
        <v>1553</v>
      </c>
      <c r="Q2184" s="74">
        <v>1462</v>
      </c>
      <c r="R2184" s="74"/>
      <c r="S2184" s="74">
        <f>V2184-U2184</f>
        <v>46</v>
      </c>
      <c r="T2184" s="21"/>
      <c r="U2184" s="74">
        <v>6602</v>
      </c>
      <c r="V2184" s="74">
        <v>6648</v>
      </c>
      <c r="W2184" s="74">
        <v>6648</v>
      </c>
      <c r="X2184" s="74"/>
      <c r="Y2184" s="24" t="s">
        <v>3798</v>
      </c>
      <c r="Z2184" s="25">
        <v>19770</v>
      </c>
      <c r="AA2184" s="26">
        <v>7</v>
      </c>
      <c r="AB2184" s="21" t="s">
        <v>3789</v>
      </c>
      <c r="AC2184" s="21">
        <v>433</v>
      </c>
      <c r="AD2184" s="21">
        <v>85</v>
      </c>
      <c r="AE2184" s="21">
        <v>1063</v>
      </c>
      <c r="AF2184" s="21">
        <v>-3</v>
      </c>
      <c r="AG2184" s="21">
        <v>-3</v>
      </c>
      <c r="AH2184" s="21">
        <v>945</v>
      </c>
      <c r="AI2184" s="21">
        <v>367</v>
      </c>
      <c r="AJ2184" s="27"/>
      <c r="AK2184" s="27"/>
      <c r="AL2184" s="21">
        <v>2030</v>
      </c>
      <c r="AM2184" s="21">
        <v>4737</v>
      </c>
      <c r="AO2184" s="4"/>
      <c r="AP2184" s="17">
        <f t="shared" si="795"/>
        <v>21.6067</v>
      </c>
      <c r="AQ2184" s="17">
        <f t="shared" si="796"/>
        <v>6.99465</v>
      </c>
      <c r="AR2184" s="17">
        <f t="shared" si="793"/>
        <v>46.240499999999997</v>
      </c>
      <c r="AS2184" s="17">
        <f t="shared" si="791"/>
        <v>0</v>
      </c>
      <c r="AT2184" s="17">
        <f t="shared" si="797"/>
        <v>74.841849999999994</v>
      </c>
      <c r="AU2184" s="5">
        <f t="shared" si="798"/>
        <v>26.658449999999998</v>
      </c>
      <c r="AV2184" s="5">
        <f t="shared" si="799"/>
        <v>6.0151299999999992</v>
      </c>
      <c r="AW2184" s="5"/>
      <c r="AX2184" s="5"/>
      <c r="AY2184" s="5">
        <f t="shared" si="800"/>
        <v>42.264600000000002</v>
      </c>
      <c r="AZ2184" s="5">
        <f t="shared" si="801"/>
        <v>74.938180000000003</v>
      </c>
      <c r="BA2184" s="7">
        <f t="shared" si="802"/>
        <v>-6.4314314798847954E-4</v>
      </c>
      <c r="BB2184" s="62">
        <f t="shared" si="803"/>
        <v>4917</v>
      </c>
      <c r="BC2184" s="28">
        <f t="shared" si="804"/>
        <v>1.8645121193287758E-2</v>
      </c>
      <c r="BD2184" s="32">
        <f t="shared" si="805"/>
        <v>0.28869810139647806</v>
      </c>
      <c r="BE2184" s="32">
        <f t="shared" si="806"/>
        <v>9.3459074034113271E-2</v>
      </c>
      <c r="BF2184" s="45">
        <f t="shared" si="807"/>
        <v>0.61784282456940876</v>
      </c>
      <c r="BG2184" s="33">
        <f t="shared" si="808"/>
        <v>0.35573922398435615</v>
      </c>
      <c r="BH2184" s="33">
        <f t="shared" si="809"/>
        <v>8.0267895483984247E-2</v>
      </c>
      <c r="BI2184" s="37">
        <f t="shared" si="810"/>
        <v>0.56399288053165952</v>
      </c>
      <c r="BJ2184" s="4"/>
      <c r="BK2184" s="4"/>
      <c r="BL2184" s="4"/>
      <c r="BM2184" s="4"/>
      <c r="BN2184" s="4"/>
      <c r="BO2184" s="4"/>
      <c r="BP2184" s="4"/>
      <c r="BQ2184" s="4"/>
      <c r="BR2184" s="4"/>
      <c r="BS2184" s="4"/>
      <c r="BT2184" s="4"/>
      <c r="BU2184" s="4"/>
      <c r="BV2184" s="4"/>
      <c r="BW2184" s="4"/>
      <c r="BX2184" s="4"/>
      <c r="BY2184" s="4"/>
      <c r="BZ2184" s="4"/>
      <c r="CA2184" s="4"/>
      <c r="CB2184" s="4"/>
      <c r="CC2184" s="4"/>
      <c r="CD2184" s="4"/>
      <c r="CE2184" s="4"/>
      <c r="CF2184" s="4"/>
      <c r="CG2184" s="4"/>
      <c r="CH2184" s="4"/>
      <c r="CI2184" s="4"/>
      <c r="CJ2184" s="4"/>
      <c r="CK2184" s="4"/>
      <c r="CL2184" s="4"/>
      <c r="CM2184" s="24" t="s">
        <v>3798</v>
      </c>
      <c r="CN2184" s="4"/>
      <c r="CO2184" s="4"/>
      <c r="CP2184" s="46"/>
      <c r="CQ2184" s="4"/>
      <c r="CR2184" s="78" t="s">
        <v>2044</v>
      </c>
      <c r="CS2184" s="78" t="s">
        <v>6954</v>
      </c>
    </row>
    <row r="2185" spans="1:97" s="44" customFormat="1">
      <c r="A2185" s="20" t="s">
        <v>3590</v>
      </c>
      <c r="B2185" s="16" t="s">
        <v>4524</v>
      </c>
      <c r="C2185" s="4">
        <v>49008015</v>
      </c>
      <c r="D2185" s="4" t="s">
        <v>3782</v>
      </c>
      <c r="E2185" s="4" t="s">
        <v>2393</v>
      </c>
      <c r="F2185" s="4" t="s">
        <v>2424</v>
      </c>
      <c r="G2185" s="38"/>
      <c r="H2185" s="38" t="s">
        <v>5242</v>
      </c>
      <c r="I2185" s="38">
        <v>25</v>
      </c>
      <c r="J2185" s="38">
        <v>86</v>
      </c>
      <c r="K2185" s="23">
        <v>42.092590000000001</v>
      </c>
      <c r="L2185" s="23">
        <v>-107.09661</v>
      </c>
      <c r="M2185" s="61" t="s">
        <v>7140</v>
      </c>
      <c r="N2185" s="4" t="s">
        <v>4923</v>
      </c>
      <c r="O2185" s="40"/>
      <c r="P2185" s="4" t="s">
        <v>1553</v>
      </c>
      <c r="Q2185" s="46"/>
      <c r="R2185" s="46"/>
      <c r="S2185" s="46">
        <f>V2185-U2185</f>
        <v>111</v>
      </c>
      <c r="T2185" s="4"/>
      <c r="U2185" s="46">
        <v>6891</v>
      </c>
      <c r="V2185" s="46">
        <v>7002</v>
      </c>
      <c r="W2185" s="46"/>
      <c r="X2185" s="46"/>
      <c r="Y2185" s="39" t="s">
        <v>3788</v>
      </c>
      <c r="Z2185" s="40"/>
      <c r="AA2185" s="41">
        <v>7.9000000953674316</v>
      </c>
      <c r="AB2185" s="4" t="s">
        <v>3789</v>
      </c>
      <c r="AC2185" s="4">
        <v>475</v>
      </c>
      <c r="AD2185" s="4">
        <v>83</v>
      </c>
      <c r="AE2185" s="4">
        <v>838</v>
      </c>
      <c r="AF2185" s="31">
        <v>-3</v>
      </c>
      <c r="AG2185" s="4">
        <v>-3</v>
      </c>
      <c r="AH2185" s="4">
        <v>1048</v>
      </c>
      <c r="AI2185" s="4">
        <v>236</v>
      </c>
      <c r="AJ2185" s="31"/>
      <c r="AK2185" s="31"/>
      <c r="AL2185" s="4">
        <v>1613</v>
      </c>
      <c r="AM2185" s="4">
        <v>4173</v>
      </c>
      <c r="AO2185" s="4"/>
      <c r="AP2185" s="17">
        <f t="shared" si="795"/>
        <v>23.702500000000001</v>
      </c>
      <c r="AQ2185" s="17">
        <f t="shared" si="796"/>
        <v>6.8300700000000001</v>
      </c>
      <c r="AR2185" s="17">
        <f t="shared" si="793"/>
        <v>36.452999999999996</v>
      </c>
      <c r="AS2185" s="17">
        <f t="shared" si="791"/>
        <v>0</v>
      </c>
      <c r="AT2185" s="17">
        <f t="shared" si="797"/>
        <v>66.985569999999996</v>
      </c>
      <c r="AU2185" s="5">
        <f t="shared" si="798"/>
        <v>29.564080000000001</v>
      </c>
      <c r="AV2185" s="5">
        <f t="shared" si="799"/>
        <v>3.8680399999999997</v>
      </c>
      <c r="AW2185" s="5"/>
      <c r="AX2185" s="5"/>
      <c r="AY2185" s="5">
        <f t="shared" si="800"/>
        <v>33.582660000000004</v>
      </c>
      <c r="AZ2185" s="5">
        <f t="shared" si="801"/>
        <v>67.014780000000002</v>
      </c>
      <c r="BA2185" s="7">
        <f t="shared" si="802"/>
        <v>-2.1798450526439801E-4</v>
      </c>
      <c r="BB2185" s="42">
        <f t="shared" si="803"/>
        <v>4287</v>
      </c>
      <c r="BC2185" s="43">
        <f t="shared" si="804"/>
        <v>1.3475177304964539E-2</v>
      </c>
      <c r="BD2185" s="32">
        <f t="shared" si="805"/>
        <v>0.35384486539414389</v>
      </c>
      <c r="BE2185" s="32">
        <f t="shared" si="806"/>
        <v>0.10196330343983041</v>
      </c>
      <c r="BF2185" s="45">
        <f t="shared" si="807"/>
        <v>0.54419183116602576</v>
      </c>
      <c r="BG2185" s="33">
        <f t="shared" si="808"/>
        <v>0.4411576073218475</v>
      </c>
      <c r="BH2185" s="33">
        <f t="shared" si="809"/>
        <v>5.7719207613604037E-2</v>
      </c>
      <c r="BI2185" s="37">
        <f t="shared" si="810"/>
        <v>0.50112318506454845</v>
      </c>
      <c r="BJ2185" s="75"/>
      <c r="BK2185" s="75"/>
      <c r="BL2185" s="75"/>
      <c r="BM2185" s="56"/>
      <c r="BN2185" s="56"/>
      <c r="BO2185" s="56"/>
      <c r="BP2185" s="56"/>
      <c r="BQ2185" s="56"/>
      <c r="BR2185" s="56"/>
      <c r="BS2185" s="56"/>
      <c r="BT2185" s="56"/>
      <c r="BU2185" s="56"/>
      <c r="BV2185" s="56"/>
      <c r="BW2185" s="56"/>
      <c r="BX2185" s="56"/>
      <c r="BY2185" s="56"/>
      <c r="BZ2185" s="56"/>
      <c r="CA2185" s="56"/>
      <c r="CB2185" s="56"/>
      <c r="CC2185" s="56"/>
      <c r="CD2185" s="56"/>
      <c r="CE2185" s="56"/>
      <c r="CF2185" s="56"/>
      <c r="CG2185" s="56"/>
      <c r="CH2185" s="56"/>
      <c r="CI2185" s="56"/>
      <c r="CJ2185" s="56"/>
      <c r="CK2185" s="56"/>
      <c r="CL2185" s="56"/>
      <c r="CM2185" s="39" t="s">
        <v>3788</v>
      </c>
      <c r="CN2185" s="56"/>
      <c r="CO2185" s="56"/>
      <c r="CP2185" s="71"/>
      <c r="CQ2185" s="56"/>
      <c r="CR2185" s="78" t="s">
        <v>2044</v>
      </c>
      <c r="CS2185" s="78" t="s">
        <v>6954</v>
      </c>
    </row>
    <row r="2186" spans="1:97" s="34" customFormat="1">
      <c r="A2186" s="18" t="s">
        <v>3590</v>
      </c>
      <c r="B2186" s="16" t="s">
        <v>4524</v>
      </c>
      <c r="C2186" s="21">
        <v>49008013</v>
      </c>
      <c r="D2186" s="21" t="s">
        <v>3782</v>
      </c>
      <c r="E2186" s="21" t="s">
        <v>2393</v>
      </c>
      <c r="F2186" s="21" t="s">
        <v>2424</v>
      </c>
      <c r="G2186" s="22"/>
      <c r="H2186" s="22" t="s">
        <v>5242</v>
      </c>
      <c r="I2186" s="22">
        <v>25</v>
      </c>
      <c r="J2186" s="22">
        <v>86</v>
      </c>
      <c r="K2186" s="23">
        <v>42.092590000000001</v>
      </c>
      <c r="L2186" s="23">
        <v>-107.10686</v>
      </c>
      <c r="M2186" s="61" t="s">
        <v>2425</v>
      </c>
      <c r="N2186" s="21" t="s">
        <v>1822</v>
      </c>
      <c r="O2186" s="25"/>
      <c r="P2186" s="21" t="s">
        <v>1553</v>
      </c>
      <c r="Q2186" s="74">
        <v>1981</v>
      </c>
      <c r="R2186" s="74"/>
      <c r="S2186" s="74">
        <f>V2186-U2186</f>
        <v>98</v>
      </c>
      <c r="T2186" s="21"/>
      <c r="U2186" s="74">
        <v>6991</v>
      </c>
      <c r="V2186" s="74">
        <v>7089</v>
      </c>
      <c r="W2186" s="74"/>
      <c r="X2186" s="74"/>
      <c r="Y2186" s="24" t="s">
        <v>3788</v>
      </c>
      <c r="Z2186" s="25"/>
      <c r="AA2186" s="26">
        <v>8.6</v>
      </c>
      <c r="AB2186" s="21" t="s">
        <v>3789</v>
      </c>
      <c r="AC2186" s="21">
        <v>570</v>
      </c>
      <c r="AD2186" s="21">
        <v>157</v>
      </c>
      <c r="AE2186" s="21">
        <v>863</v>
      </c>
      <c r="AF2186" s="21">
        <v>-3</v>
      </c>
      <c r="AG2186" s="21">
        <v>-3</v>
      </c>
      <c r="AH2186" s="21">
        <v>1493</v>
      </c>
      <c r="AI2186" s="21">
        <v>201</v>
      </c>
      <c r="AJ2186" s="27"/>
      <c r="AK2186" s="27"/>
      <c r="AL2186" s="21">
        <v>1609</v>
      </c>
      <c r="AM2186" s="21">
        <v>4791</v>
      </c>
      <c r="AO2186" s="4"/>
      <c r="AP2186" s="17">
        <f t="shared" si="795"/>
        <v>28.443000000000001</v>
      </c>
      <c r="AQ2186" s="17">
        <f t="shared" si="796"/>
        <v>12.91953</v>
      </c>
      <c r="AR2186" s="17">
        <f t="shared" si="793"/>
        <v>37.540499999999994</v>
      </c>
      <c r="AS2186" s="17">
        <f t="shared" si="791"/>
        <v>0</v>
      </c>
      <c r="AT2186" s="17">
        <f t="shared" si="797"/>
        <v>78.903030000000001</v>
      </c>
      <c r="AU2186" s="5">
        <f t="shared" si="798"/>
        <v>42.117529999999995</v>
      </c>
      <c r="AV2186" s="5">
        <f t="shared" si="799"/>
        <v>3.2943899999999995</v>
      </c>
      <c r="AW2186" s="5"/>
      <c r="AX2186" s="5"/>
      <c r="AY2186" s="5">
        <f t="shared" si="800"/>
        <v>33.499380000000002</v>
      </c>
      <c r="AZ2186" s="5">
        <f t="shared" si="801"/>
        <v>78.911299999999997</v>
      </c>
      <c r="BA2186" s="7">
        <f t="shared" si="802"/>
        <v>-5.2403352724660704E-5</v>
      </c>
      <c r="BB2186" s="62">
        <f t="shared" si="803"/>
        <v>4887</v>
      </c>
      <c r="BC2186" s="28">
        <f t="shared" si="804"/>
        <v>9.9194048357098569E-3</v>
      </c>
      <c r="BD2186" s="32">
        <f t="shared" si="805"/>
        <v>0.36048045303203186</v>
      </c>
      <c r="BE2186" s="32">
        <f t="shared" si="806"/>
        <v>0.16373933928773077</v>
      </c>
      <c r="BF2186" s="45">
        <f t="shared" si="807"/>
        <v>0.47578020768023732</v>
      </c>
      <c r="BG2186" s="37">
        <f t="shared" si="808"/>
        <v>0.53373255794797447</v>
      </c>
      <c r="BH2186" s="33">
        <f t="shared" si="809"/>
        <v>4.1748013275665206E-2</v>
      </c>
      <c r="BI2186" s="33">
        <f t="shared" si="810"/>
        <v>0.42451942877636034</v>
      </c>
      <c r="BJ2186" s="4"/>
      <c r="BK2186" s="4"/>
      <c r="BL2186" s="4"/>
      <c r="BM2186" s="4"/>
      <c r="BN2186" s="4"/>
      <c r="BO2186" s="4"/>
      <c r="BP2186" s="4"/>
      <c r="BQ2186" s="4"/>
      <c r="BR2186" s="4"/>
      <c r="BS2186" s="4"/>
      <c r="BT2186" s="4"/>
      <c r="BU2186" s="4"/>
      <c r="BV2186" s="4"/>
      <c r="BW2186" s="4"/>
      <c r="BX2186" s="4"/>
      <c r="BY2186" s="4"/>
      <c r="BZ2186" s="4"/>
      <c r="CA2186" s="4"/>
      <c r="CB2186" s="4"/>
      <c r="CC2186" s="4"/>
      <c r="CD2186" s="4"/>
      <c r="CE2186" s="4"/>
      <c r="CF2186" s="4"/>
      <c r="CG2186" s="4"/>
      <c r="CH2186" s="4"/>
      <c r="CI2186" s="4"/>
      <c r="CJ2186" s="4"/>
      <c r="CK2186" s="4"/>
      <c r="CL2186" s="4"/>
      <c r="CM2186" s="24" t="s">
        <v>3788</v>
      </c>
      <c r="CN2186" s="4"/>
      <c r="CO2186" s="4"/>
      <c r="CP2186" s="46"/>
      <c r="CQ2186" s="4"/>
      <c r="CR2186" s="78" t="s">
        <v>2044</v>
      </c>
      <c r="CS2186" s="78" t="s">
        <v>6954</v>
      </c>
    </row>
    <row r="2187" spans="1:97" s="34" customFormat="1">
      <c r="A2187" s="18" t="s">
        <v>3590</v>
      </c>
      <c r="B2187" s="16" t="s">
        <v>4526</v>
      </c>
      <c r="C2187" s="21">
        <v>49018264</v>
      </c>
      <c r="D2187" s="21" t="s">
        <v>3782</v>
      </c>
      <c r="E2187" s="21" t="s">
        <v>2393</v>
      </c>
      <c r="F2187" s="21" t="s">
        <v>2457</v>
      </c>
      <c r="G2187" s="22"/>
      <c r="H2187" s="22" t="s">
        <v>7079</v>
      </c>
      <c r="I2187" s="22">
        <v>25</v>
      </c>
      <c r="J2187" s="22">
        <v>89</v>
      </c>
      <c r="K2187" s="23">
        <v>42.13147</v>
      </c>
      <c r="L2187" s="23">
        <v>-107.42624000000001</v>
      </c>
      <c r="M2187" s="61" t="s">
        <v>3751</v>
      </c>
      <c r="N2187" s="21" t="s">
        <v>2524</v>
      </c>
      <c r="O2187" s="25"/>
      <c r="P2187" s="21" t="s">
        <v>1553</v>
      </c>
      <c r="Q2187" s="74"/>
      <c r="R2187" s="74"/>
      <c r="S2187" s="76"/>
      <c r="T2187" s="21"/>
      <c r="U2187" s="74">
        <v>4966</v>
      </c>
      <c r="V2187" s="74">
        <v>0</v>
      </c>
      <c r="W2187" s="74"/>
      <c r="X2187" s="74"/>
      <c r="Y2187" s="24" t="s">
        <v>3798</v>
      </c>
      <c r="Z2187" s="25">
        <v>15553</v>
      </c>
      <c r="AA2187" s="26"/>
      <c r="AB2187" s="21" t="s">
        <v>3789</v>
      </c>
      <c r="AC2187" s="21">
        <v>411</v>
      </c>
      <c r="AD2187" s="21">
        <v>78</v>
      </c>
      <c r="AE2187" s="21">
        <v>381</v>
      </c>
      <c r="AF2187" s="21">
        <v>-3</v>
      </c>
      <c r="AG2187" s="21">
        <v>-3</v>
      </c>
      <c r="AH2187" s="21">
        <v>289</v>
      </c>
      <c r="AI2187" s="21">
        <v>185</v>
      </c>
      <c r="AJ2187" s="27"/>
      <c r="AK2187" s="27"/>
      <c r="AL2187" s="21">
        <v>1551</v>
      </c>
      <c r="AM2187" s="21">
        <v>2895</v>
      </c>
      <c r="AO2187" s="4"/>
      <c r="AP2187" s="17">
        <f t="shared" si="795"/>
        <v>20.508900000000001</v>
      </c>
      <c r="AQ2187" s="17">
        <f t="shared" si="796"/>
        <v>6.4186199999999998</v>
      </c>
      <c r="AR2187" s="17">
        <f t="shared" si="793"/>
        <v>16.573499999999999</v>
      </c>
      <c r="AS2187" s="17">
        <f t="shared" si="791"/>
        <v>0</v>
      </c>
      <c r="AT2187" s="17">
        <f t="shared" si="797"/>
        <v>43.501019999999997</v>
      </c>
      <c r="AU2187" s="5">
        <f t="shared" si="798"/>
        <v>8.1526899999999998</v>
      </c>
      <c r="AV2187" s="5">
        <f t="shared" si="799"/>
        <v>3.0321499999999997</v>
      </c>
      <c r="AW2187" s="5"/>
      <c r="AX2187" s="5"/>
      <c r="AY2187" s="5">
        <f t="shared" si="800"/>
        <v>32.291820000000001</v>
      </c>
      <c r="AZ2187" s="5">
        <f t="shared" si="801"/>
        <v>43.476660000000003</v>
      </c>
      <c r="BA2187" s="7">
        <f t="shared" si="802"/>
        <v>2.800718529166838E-4</v>
      </c>
      <c r="BB2187" s="62">
        <f t="shared" si="803"/>
        <v>2889</v>
      </c>
      <c r="BC2187" s="28">
        <f t="shared" si="804"/>
        <v>-1.037344398340249E-3</v>
      </c>
      <c r="BD2187" s="45">
        <f t="shared" si="805"/>
        <v>0.47145791064209536</v>
      </c>
      <c r="BE2187" s="32">
        <f t="shared" si="806"/>
        <v>0.14755102294153102</v>
      </c>
      <c r="BF2187" s="32">
        <f t="shared" si="807"/>
        <v>0.3809910664163737</v>
      </c>
      <c r="BG2187" s="33">
        <f t="shared" si="808"/>
        <v>0.1875187744412749</v>
      </c>
      <c r="BH2187" s="33">
        <f t="shared" si="809"/>
        <v>6.9742017901099101E-2</v>
      </c>
      <c r="BI2187" s="37">
        <f t="shared" si="810"/>
        <v>0.74273920765762591</v>
      </c>
      <c r="BJ2187" s="4"/>
      <c r="BK2187" s="4"/>
      <c r="BL2187" s="4"/>
      <c r="BM2187" s="4"/>
      <c r="BN2187" s="4"/>
      <c r="BO2187" s="4"/>
      <c r="BP2187" s="4"/>
      <c r="BQ2187" s="4"/>
      <c r="BR2187" s="4"/>
      <c r="BS2187" s="4"/>
      <c r="BT2187" s="4"/>
      <c r="BU2187" s="4"/>
      <c r="BV2187" s="4"/>
      <c r="BW2187" s="4"/>
      <c r="BX2187" s="4"/>
      <c r="BY2187" s="4"/>
      <c r="BZ2187" s="4"/>
      <c r="CA2187" s="4"/>
      <c r="CB2187" s="4"/>
      <c r="CC2187" s="4"/>
      <c r="CD2187" s="4"/>
      <c r="CE2187" s="4"/>
      <c r="CF2187" s="4"/>
      <c r="CG2187" s="4"/>
      <c r="CH2187" s="4"/>
      <c r="CI2187" s="4"/>
      <c r="CJ2187" s="4"/>
      <c r="CK2187" s="4"/>
      <c r="CL2187" s="4"/>
      <c r="CM2187" s="24" t="s">
        <v>5042</v>
      </c>
      <c r="CN2187" s="4"/>
      <c r="CO2187" s="4"/>
      <c r="CP2187" s="46"/>
      <c r="CQ2187" s="4"/>
      <c r="CR2187" s="78" t="s">
        <v>2044</v>
      </c>
      <c r="CS2187" s="78" t="s">
        <v>6954</v>
      </c>
    </row>
    <row r="2188" spans="1:97" s="34" customFormat="1">
      <c r="A2188" s="18" t="s">
        <v>3590</v>
      </c>
      <c r="B2188" s="16" t="s">
        <v>4527</v>
      </c>
      <c r="C2188" s="21">
        <v>49008120</v>
      </c>
      <c r="D2188" s="21" t="s">
        <v>3782</v>
      </c>
      <c r="E2188" s="21" t="s">
        <v>2393</v>
      </c>
      <c r="F2188" s="21" t="s">
        <v>2468</v>
      </c>
      <c r="G2188" s="22"/>
      <c r="H2188" s="22" t="s">
        <v>3817</v>
      </c>
      <c r="I2188" s="22">
        <v>26</v>
      </c>
      <c r="J2188" s="22">
        <v>87</v>
      </c>
      <c r="K2188" s="23">
        <v>42.189909999999998</v>
      </c>
      <c r="L2188" s="23">
        <v>-107.26178</v>
      </c>
      <c r="M2188" s="61" t="s">
        <v>2469</v>
      </c>
      <c r="N2188" s="21" t="s">
        <v>2470</v>
      </c>
      <c r="O2188" s="25"/>
      <c r="P2188" s="21" t="s">
        <v>1553</v>
      </c>
      <c r="Q2188" s="74"/>
      <c r="R2188" s="74"/>
      <c r="S2188" s="74">
        <f>V2188-U2188</f>
        <v>42</v>
      </c>
      <c r="T2188" s="21"/>
      <c r="U2188" s="74">
        <v>4274</v>
      </c>
      <c r="V2188" s="74">
        <v>4316</v>
      </c>
      <c r="W2188" s="74"/>
      <c r="X2188" s="74"/>
      <c r="Y2188" s="24" t="s">
        <v>3788</v>
      </c>
      <c r="Z2188" s="25"/>
      <c r="AA2188" s="26"/>
      <c r="AB2188" s="21" t="s">
        <v>3789</v>
      </c>
      <c r="AC2188" s="21">
        <v>530</v>
      </c>
      <c r="AD2188" s="21">
        <v>105</v>
      </c>
      <c r="AE2188" s="21">
        <v>47</v>
      </c>
      <c r="AF2188" s="21">
        <v>-3</v>
      </c>
      <c r="AG2188" s="21">
        <v>-3</v>
      </c>
      <c r="AH2188" s="21">
        <v>10</v>
      </c>
      <c r="AI2188" s="21">
        <v>115</v>
      </c>
      <c r="AJ2188" s="27"/>
      <c r="AK2188" s="27"/>
      <c r="AL2188" s="21">
        <v>1680</v>
      </c>
      <c r="AM2188" s="21">
        <v>2429</v>
      </c>
      <c r="AO2188" s="4"/>
      <c r="AP2188" s="17">
        <f t="shared" si="795"/>
        <v>26.446999999999999</v>
      </c>
      <c r="AQ2188" s="17">
        <f t="shared" si="796"/>
        <v>8.6404499999999995</v>
      </c>
      <c r="AR2188" s="17">
        <f t="shared" si="793"/>
        <v>2.0444999999999998</v>
      </c>
      <c r="AS2188" s="17">
        <f t="shared" si="791"/>
        <v>0</v>
      </c>
      <c r="AT2188" s="17">
        <f t="shared" si="797"/>
        <v>37.131949999999996</v>
      </c>
      <c r="AU2188" s="5">
        <f t="shared" si="798"/>
        <v>0.28210000000000002</v>
      </c>
      <c r="AV2188" s="5">
        <f t="shared" si="799"/>
        <v>1.8848499999999999</v>
      </c>
      <c r="AW2188" s="5"/>
      <c r="AX2188" s="5"/>
      <c r="AY2188" s="5">
        <f t="shared" si="800"/>
        <v>34.977600000000002</v>
      </c>
      <c r="AZ2188" s="5">
        <f t="shared" si="801"/>
        <v>37.144550000000002</v>
      </c>
      <c r="BA2188" s="7">
        <f t="shared" si="802"/>
        <v>-1.6963642605677653E-4</v>
      </c>
      <c r="BB2188" s="62">
        <f t="shared" si="803"/>
        <v>2481</v>
      </c>
      <c r="BC2188" s="28">
        <f t="shared" si="804"/>
        <v>1.0590631364562118E-2</v>
      </c>
      <c r="BD2188" s="45">
        <f t="shared" si="805"/>
        <v>0.71224376850663651</v>
      </c>
      <c r="BE2188" s="32">
        <f t="shared" si="806"/>
        <v>0.23269583202605842</v>
      </c>
      <c r="BF2188" s="32">
        <f t="shared" si="807"/>
        <v>5.5060399467305107E-2</v>
      </c>
      <c r="BG2188" s="33">
        <f t="shared" si="808"/>
        <v>7.5946538590452705E-3</v>
      </c>
      <c r="BH2188" s="33">
        <f t="shared" si="809"/>
        <v>5.0743648799083572E-2</v>
      </c>
      <c r="BI2188" s="36">
        <f t="shared" si="810"/>
        <v>0.94166169734187111</v>
      </c>
      <c r="BJ2188" s="4"/>
      <c r="BK2188" s="4"/>
      <c r="BL2188" s="4"/>
      <c r="BM2188" s="4"/>
      <c r="BN2188" s="4"/>
      <c r="BO2188" s="4"/>
      <c r="BP2188" s="4"/>
      <c r="BQ2188" s="4"/>
      <c r="BR2188" s="4"/>
      <c r="BS2188" s="4"/>
      <c r="BT2188" s="4"/>
      <c r="BU2188" s="4"/>
      <c r="BV2188" s="4"/>
      <c r="BW2188" s="4"/>
      <c r="BX2188" s="4"/>
      <c r="BY2188" s="4"/>
      <c r="BZ2188" s="4"/>
      <c r="CA2188" s="4"/>
      <c r="CB2188" s="4"/>
      <c r="CC2188" s="4"/>
      <c r="CD2188" s="4"/>
      <c r="CE2188" s="4"/>
      <c r="CF2188" s="4"/>
      <c r="CG2188" s="4"/>
      <c r="CH2188" s="4"/>
      <c r="CI2188" s="4"/>
      <c r="CJ2188" s="4"/>
      <c r="CK2188" s="4"/>
      <c r="CL2188" s="4"/>
      <c r="CM2188" s="24" t="s">
        <v>3788</v>
      </c>
      <c r="CN2188" s="4"/>
      <c r="CO2188" s="4"/>
      <c r="CP2188" s="46"/>
      <c r="CQ2188" s="4"/>
      <c r="CR2188" s="78" t="s">
        <v>2044</v>
      </c>
      <c r="CS2188" s="78" t="s">
        <v>6954</v>
      </c>
    </row>
    <row r="2189" spans="1:97" s="44" customFormat="1">
      <c r="A2189" s="20" t="s">
        <v>3590</v>
      </c>
      <c r="B2189" s="16" t="s">
        <v>4527</v>
      </c>
      <c r="C2189" s="4">
        <v>49018297</v>
      </c>
      <c r="D2189" s="4" t="s">
        <v>3782</v>
      </c>
      <c r="E2189" s="4" t="s">
        <v>2393</v>
      </c>
      <c r="F2189" s="4" t="s">
        <v>2468</v>
      </c>
      <c r="G2189" s="38"/>
      <c r="H2189" s="38" t="s">
        <v>3817</v>
      </c>
      <c r="I2189" s="38">
        <v>26</v>
      </c>
      <c r="J2189" s="38">
        <v>87</v>
      </c>
      <c r="K2189" s="23">
        <v>42.190060000000003</v>
      </c>
      <c r="L2189" s="23">
        <v>-107.26478</v>
      </c>
      <c r="M2189" s="61" t="s">
        <v>7138</v>
      </c>
      <c r="N2189" s="4" t="s">
        <v>4935</v>
      </c>
      <c r="O2189" s="40"/>
      <c r="P2189" s="4" t="s">
        <v>1553</v>
      </c>
      <c r="Q2189" s="46"/>
      <c r="R2189" s="46" t="s">
        <v>2762</v>
      </c>
      <c r="S2189" s="46"/>
      <c r="T2189" s="4" t="s">
        <v>2764</v>
      </c>
      <c r="U2189" s="46">
        <v>4302</v>
      </c>
      <c r="V2189" s="46"/>
      <c r="W2189" s="46"/>
      <c r="X2189" s="46"/>
      <c r="Y2189" s="39" t="s">
        <v>3798</v>
      </c>
      <c r="Z2189" s="40">
        <v>15976</v>
      </c>
      <c r="AA2189" s="41"/>
      <c r="AB2189" s="4" t="s">
        <v>3789</v>
      </c>
      <c r="AC2189" s="4">
        <v>341</v>
      </c>
      <c r="AD2189" s="4">
        <v>70</v>
      </c>
      <c r="AE2189" s="4">
        <v>330</v>
      </c>
      <c r="AF2189" s="31">
        <v>-3</v>
      </c>
      <c r="AG2189" s="4">
        <v>-3</v>
      </c>
      <c r="AH2189" s="4">
        <v>24</v>
      </c>
      <c r="AI2189" s="4">
        <v>250</v>
      </c>
      <c r="AJ2189" s="31"/>
      <c r="AK2189" s="31"/>
      <c r="AL2189" s="4">
        <v>1554</v>
      </c>
      <c r="AM2189" s="4">
        <v>2569</v>
      </c>
      <c r="AO2189" s="4"/>
      <c r="AP2189" s="17">
        <f t="shared" si="795"/>
        <v>17.015899999999998</v>
      </c>
      <c r="AQ2189" s="17">
        <f t="shared" si="796"/>
        <v>5.7603</v>
      </c>
      <c r="AR2189" s="17">
        <f t="shared" si="793"/>
        <v>14.354999999999999</v>
      </c>
      <c r="AS2189" s="17">
        <f t="shared" si="791"/>
        <v>0</v>
      </c>
      <c r="AT2189" s="17">
        <f t="shared" si="797"/>
        <v>37.1312</v>
      </c>
      <c r="AU2189" s="5">
        <f t="shared" si="798"/>
        <v>0.67703999999999998</v>
      </c>
      <c r="AV2189" s="5">
        <f t="shared" si="799"/>
        <v>4.0974999999999993</v>
      </c>
      <c r="AW2189" s="5"/>
      <c r="AX2189" s="5"/>
      <c r="AY2189" s="5">
        <f t="shared" si="800"/>
        <v>32.354280000000003</v>
      </c>
      <c r="AZ2189" s="5">
        <f t="shared" si="801"/>
        <v>37.128820000000005</v>
      </c>
      <c r="BA2189" s="7">
        <f t="shared" si="802"/>
        <v>3.2049546983628121E-5</v>
      </c>
      <c r="BB2189" s="42">
        <f t="shared" si="803"/>
        <v>2563</v>
      </c>
      <c r="BC2189" s="43">
        <f t="shared" si="804"/>
        <v>-1.1691348402182386E-3</v>
      </c>
      <c r="BD2189" s="45">
        <f t="shared" si="805"/>
        <v>0.45826420907484805</v>
      </c>
      <c r="BE2189" s="32">
        <f t="shared" si="806"/>
        <v>0.1551336881113457</v>
      </c>
      <c r="BF2189" s="32">
        <f t="shared" si="807"/>
        <v>0.38660210281380614</v>
      </c>
      <c r="BG2189" s="33">
        <f t="shared" si="808"/>
        <v>1.8234891386260051E-2</v>
      </c>
      <c r="BH2189" s="33">
        <f t="shared" si="809"/>
        <v>0.11035901491078895</v>
      </c>
      <c r="BI2189" s="36">
        <f t="shared" si="810"/>
        <v>0.87140609370295097</v>
      </c>
      <c r="BJ2189" s="75"/>
      <c r="BK2189" s="75"/>
      <c r="BL2189" s="75"/>
      <c r="BM2189" s="56"/>
      <c r="BN2189" s="56"/>
      <c r="BO2189" s="56"/>
      <c r="BP2189" s="56"/>
      <c r="BQ2189" s="56"/>
      <c r="BR2189" s="56"/>
      <c r="BS2189" s="56"/>
      <c r="BT2189" s="56"/>
      <c r="BU2189" s="56"/>
      <c r="BV2189" s="56"/>
      <c r="BW2189" s="56"/>
      <c r="BX2189" s="56"/>
      <c r="BY2189" s="56"/>
      <c r="BZ2189" s="56"/>
      <c r="CA2189" s="56"/>
      <c r="CB2189" s="56"/>
      <c r="CC2189" s="56"/>
      <c r="CD2189" s="56"/>
      <c r="CE2189" s="56"/>
      <c r="CF2189" s="56"/>
      <c r="CG2189" s="56"/>
      <c r="CH2189" s="56"/>
      <c r="CI2189" s="56"/>
      <c r="CJ2189" s="56"/>
      <c r="CK2189" s="56"/>
      <c r="CL2189" s="56"/>
      <c r="CM2189" s="39" t="s">
        <v>3798</v>
      </c>
      <c r="CN2189" s="56"/>
      <c r="CO2189" s="56"/>
      <c r="CP2189" s="71"/>
      <c r="CQ2189" s="56"/>
      <c r="CR2189" s="78" t="s">
        <v>2044</v>
      </c>
      <c r="CS2189" s="78" t="s">
        <v>6954</v>
      </c>
    </row>
    <row r="2190" spans="1:97" s="44" customFormat="1">
      <c r="A2190" s="20" t="s">
        <v>3590</v>
      </c>
      <c r="B2190" s="16" t="s">
        <v>4527</v>
      </c>
      <c r="C2190" s="4">
        <v>49018299</v>
      </c>
      <c r="D2190" s="4" t="s">
        <v>3782</v>
      </c>
      <c r="E2190" s="4" t="s">
        <v>2393</v>
      </c>
      <c r="F2190" s="4" t="s">
        <v>2468</v>
      </c>
      <c r="G2190" s="38"/>
      <c r="H2190" s="38" t="s">
        <v>3817</v>
      </c>
      <c r="I2190" s="38">
        <v>26</v>
      </c>
      <c r="J2190" s="38">
        <v>87</v>
      </c>
      <c r="K2190" s="23">
        <v>42.190060000000003</v>
      </c>
      <c r="L2190" s="23">
        <v>-107.26478</v>
      </c>
      <c r="M2190" s="61" t="s">
        <v>7138</v>
      </c>
      <c r="N2190" s="4" t="s">
        <v>4935</v>
      </c>
      <c r="O2190" s="40"/>
      <c r="P2190" s="4" t="s">
        <v>1553</v>
      </c>
      <c r="Q2190" s="46" t="s">
        <v>2762</v>
      </c>
      <c r="R2190" s="46" t="s">
        <v>2763</v>
      </c>
      <c r="S2190" s="46"/>
      <c r="T2190" s="4"/>
      <c r="U2190" s="46">
        <v>4392</v>
      </c>
      <c r="V2190" s="46"/>
      <c r="W2190" s="46"/>
      <c r="X2190" s="46"/>
      <c r="Y2190" s="39" t="s">
        <v>3798</v>
      </c>
      <c r="Z2190" s="40">
        <v>15975</v>
      </c>
      <c r="AA2190" s="41"/>
      <c r="AB2190" s="4" t="s">
        <v>3789</v>
      </c>
      <c r="AC2190" s="4">
        <v>401</v>
      </c>
      <c r="AD2190" s="4">
        <v>97</v>
      </c>
      <c r="AE2190" s="4">
        <v>189</v>
      </c>
      <c r="AF2190" s="31">
        <v>-3</v>
      </c>
      <c r="AG2190" s="4">
        <v>-3</v>
      </c>
      <c r="AH2190" s="4">
        <v>15</v>
      </c>
      <c r="AI2190" s="4">
        <v>245</v>
      </c>
      <c r="AJ2190" s="31"/>
      <c r="AK2190" s="31"/>
      <c r="AL2190" s="4">
        <v>1528</v>
      </c>
      <c r="AM2190" s="4">
        <v>2475</v>
      </c>
      <c r="AO2190" s="4"/>
      <c r="AP2190" s="17">
        <f t="shared" si="795"/>
        <v>20.009899999999998</v>
      </c>
      <c r="AQ2190" s="17">
        <f t="shared" si="796"/>
        <v>7.9821300000000006</v>
      </c>
      <c r="AR2190" s="17">
        <f t="shared" si="793"/>
        <v>8.2214999999999989</v>
      </c>
      <c r="AS2190" s="17">
        <f t="shared" si="791"/>
        <v>0</v>
      </c>
      <c r="AT2190" s="17">
        <f t="shared" si="797"/>
        <v>36.213529999999999</v>
      </c>
      <c r="AU2190" s="5">
        <f t="shared" si="798"/>
        <v>0.42314999999999997</v>
      </c>
      <c r="AV2190" s="5">
        <f t="shared" si="799"/>
        <v>4.0155499999999993</v>
      </c>
      <c r="AW2190" s="5"/>
      <c r="AX2190" s="5"/>
      <c r="AY2190" s="5">
        <f t="shared" si="800"/>
        <v>31.812960000000004</v>
      </c>
      <c r="AZ2190" s="5">
        <f t="shared" si="801"/>
        <v>36.251660000000001</v>
      </c>
      <c r="BA2190" s="7">
        <f t="shared" si="802"/>
        <v>-5.261836752239584E-4</v>
      </c>
      <c r="BB2190" s="42">
        <f t="shared" si="803"/>
        <v>2469</v>
      </c>
      <c r="BC2190" s="43">
        <f t="shared" si="804"/>
        <v>-1.2135922330097086E-3</v>
      </c>
      <c r="BD2190" s="45">
        <f t="shared" si="805"/>
        <v>0.55255314795326493</v>
      </c>
      <c r="BE2190" s="32">
        <f t="shared" si="806"/>
        <v>0.22041844581293238</v>
      </c>
      <c r="BF2190" s="32">
        <f t="shared" si="807"/>
        <v>0.22702840623380266</v>
      </c>
      <c r="BG2190" s="33">
        <f t="shared" si="808"/>
        <v>1.1672568925119566E-2</v>
      </c>
      <c r="BH2190" s="33">
        <f t="shared" si="809"/>
        <v>0.11076872065996424</v>
      </c>
      <c r="BI2190" s="36">
        <f t="shared" si="810"/>
        <v>0.87755871041491629</v>
      </c>
      <c r="BJ2190" s="75"/>
      <c r="BK2190" s="75"/>
      <c r="BL2190" s="75"/>
      <c r="BM2190" s="56"/>
      <c r="BN2190" s="56"/>
      <c r="BO2190" s="56"/>
      <c r="BP2190" s="56"/>
      <c r="BQ2190" s="56"/>
      <c r="BR2190" s="56"/>
      <c r="BS2190" s="56"/>
      <c r="BT2190" s="56"/>
      <c r="BU2190" s="56"/>
      <c r="BV2190" s="56"/>
      <c r="BW2190" s="56"/>
      <c r="BX2190" s="56"/>
      <c r="BY2190" s="56"/>
      <c r="BZ2190" s="56"/>
      <c r="CA2190" s="56"/>
      <c r="CB2190" s="56"/>
      <c r="CC2190" s="56"/>
      <c r="CD2190" s="56"/>
      <c r="CE2190" s="56"/>
      <c r="CF2190" s="56"/>
      <c r="CG2190" s="56"/>
      <c r="CH2190" s="56"/>
      <c r="CI2190" s="56"/>
      <c r="CJ2190" s="56"/>
      <c r="CK2190" s="56"/>
      <c r="CL2190" s="56"/>
      <c r="CM2190" s="39" t="s">
        <v>3798</v>
      </c>
      <c r="CN2190" s="56"/>
      <c r="CO2190" s="56"/>
      <c r="CP2190" s="71"/>
      <c r="CQ2190" s="56"/>
      <c r="CR2190" s="78" t="s">
        <v>2044</v>
      </c>
      <c r="CS2190" s="78" t="s">
        <v>6954</v>
      </c>
    </row>
    <row r="2191" spans="1:97" s="44" customFormat="1">
      <c r="A2191" s="20" t="s">
        <v>3590</v>
      </c>
      <c r="B2191" s="16" t="s">
        <v>4527</v>
      </c>
      <c r="C2191" s="4">
        <v>49018300</v>
      </c>
      <c r="D2191" s="4" t="s">
        <v>3782</v>
      </c>
      <c r="E2191" s="4" t="s">
        <v>2393</v>
      </c>
      <c r="F2191" s="4" t="s">
        <v>2468</v>
      </c>
      <c r="G2191" s="38"/>
      <c r="H2191" s="38" t="s">
        <v>3817</v>
      </c>
      <c r="I2191" s="38">
        <v>26</v>
      </c>
      <c r="J2191" s="38">
        <v>87</v>
      </c>
      <c r="K2191" s="23">
        <v>42.190060000000003</v>
      </c>
      <c r="L2191" s="23">
        <v>-107.26478</v>
      </c>
      <c r="M2191" s="61" t="s">
        <v>7138</v>
      </c>
      <c r="N2191" s="4" t="s">
        <v>4935</v>
      </c>
      <c r="O2191" s="40"/>
      <c r="P2191" s="4" t="s">
        <v>1553</v>
      </c>
      <c r="Q2191" s="46" t="s">
        <v>2763</v>
      </c>
      <c r="R2191" s="46"/>
      <c r="S2191" s="46"/>
      <c r="T2191" s="4"/>
      <c r="U2191" s="46">
        <v>4447</v>
      </c>
      <c r="V2191" s="46"/>
      <c r="W2191" s="46"/>
      <c r="X2191" s="46"/>
      <c r="Y2191" s="39" t="s">
        <v>3798</v>
      </c>
      <c r="Z2191" s="40">
        <v>15976</v>
      </c>
      <c r="AA2191" s="41"/>
      <c r="AB2191" s="4" t="s">
        <v>3789</v>
      </c>
      <c r="AC2191" s="4">
        <v>303</v>
      </c>
      <c r="AD2191" s="4">
        <v>66</v>
      </c>
      <c r="AE2191" s="4">
        <v>389</v>
      </c>
      <c r="AF2191" s="31">
        <v>-3</v>
      </c>
      <c r="AG2191" s="4">
        <v>-3</v>
      </c>
      <c r="AH2191" s="4">
        <v>29</v>
      </c>
      <c r="AI2191" s="4">
        <v>295</v>
      </c>
      <c r="AJ2191" s="31"/>
      <c r="AK2191" s="31"/>
      <c r="AL2191" s="4">
        <v>1530</v>
      </c>
      <c r="AM2191" s="4">
        <v>2612</v>
      </c>
      <c r="AO2191" s="4"/>
      <c r="AP2191" s="17">
        <f t="shared" si="795"/>
        <v>15.1197</v>
      </c>
      <c r="AQ2191" s="17">
        <f t="shared" si="796"/>
        <v>5.4311400000000001</v>
      </c>
      <c r="AR2191" s="17">
        <f t="shared" si="793"/>
        <v>16.921499999999998</v>
      </c>
      <c r="AS2191" s="17">
        <f t="shared" si="791"/>
        <v>0</v>
      </c>
      <c r="AT2191" s="17">
        <f t="shared" si="797"/>
        <v>37.472340000000003</v>
      </c>
      <c r="AU2191" s="5">
        <f t="shared" si="798"/>
        <v>0.81808999999999998</v>
      </c>
      <c r="AV2191" s="5">
        <f t="shared" si="799"/>
        <v>4.8350499999999998</v>
      </c>
      <c r="AW2191" s="5"/>
      <c r="AX2191" s="5"/>
      <c r="AY2191" s="5">
        <f t="shared" si="800"/>
        <v>31.854600000000001</v>
      </c>
      <c r="AZ2191" s="5">
        <f t="shared" si="801"/>
        <v>37.507739999999998</v>
      </c>
      <c r="BA2191" s="7">
        <f t="shared" si="802"/>
        <v>-4.7212539650525387E-4</v>
      </c>
      <c r="BB2191" s="42">
        <f t="shared" si="803"/>
        <v>2606</v>
      </c>
      <c r="BC2191" s="43">
        <f t="shared" si="804"/>
        <v>-1.1498658489842851E-3</v>
      </c>
      <c r="BD2191" s="32">
        <f t="shared" si="805"/>
        <v>0.40348961393924154</v>
      </c>
      <c r="BE2191" s="32">
        <f t="shared" si="806"/>
        <v>0.14493730575672614</v>
      </c>
      <c r="BF2191" s="45">
        <f t="shared" si="807"/>
        <v>0.45157308030403215</v>
      </c>
      <c r="BG2191" s="33">
        <f t="shared" si="808"/>
        <v>2.1811231495152735E-2</v>
      </c>
      <c r="BH2191" s="33">
        <f t="shared" si="809"/>
        <v>0.12890806004307379</v>
      </c>
      <c r="BI2191" s="36">
        <f t="shared" si="810"/>
        <v>0.84928070846177361</v>
      </c>
      <c r="BJ2191" s="75"/>
      <c r="BK2191" s="75"/>
      <c r="BL2191" s="75"/>
      <c r="BM2191" s="56"/>
      <c r="BN2191" s="56"/>
      <c r="BO2191" s="56"/>
      <c r="BP2191" s="56"/>
      <c r="BQ2191" s="56"/>
      <c r="BR2191" s="56"/>
      <c r="BS2191" s="56"/>
      <c r="BT2191" s="56"/>
      <c r="BU2191" s="56"/>
      <c r="BV2191" s="56"/>
      <c r="BW2191" s="56"/>
      <c r="BX2191" s="56"/>
      <c r="BY2191" s="56"/>
      <c r="BZ2191" s="56"/>
      <c r="CA2191" s="56"/>
      <c r="CB2191" s="56"/>
      <c r="CC2191" s="56"/>
      <c r="CD2191" s="56"/>
      <c r="CE2191" s="56"/>
      <c r="CF2191" s="56"/>
      <c r="CG2191" s="56"/>
      <c r="CH2191" s="56"/>
      <c r="CI2191" s="56"/>
      <c r="CJ2191" s="56"/>
      <c r="CK2191" s="56"/>
      <c r="CL2191" s="56"/>
      <c r="CM2191" s="39" t="s">
        <v>3798</v>
      </c>
      <c r="CN2191" s="56"/>
      <c r="CO2191" s="56"/>
      <c r="CP2191" s="71"/>
      <c r="CQ2191" s="56"/>
      <c r="CR2191" s="78" t="s">
        <v>2044</v>
      </c>
      <c r="CS2191" s="78" t="s">
        <v>6954</v>
      </c>
    </row>
    <row r="2192" spans="1:97" s="34" customFormat="1">
      <c r="A2192" s="18" t="s">
        <v>3590</v>
      </c>
      <c r="B2192" s="16" t="s">
        <v>4529</v>
      </c>
      <c r="C2192" s="21">
        <v>49004059</v>
      </c>
      <c r="D2192" s="21" t="s">
        <v>3782</v>
      </c>
      <c r="E2192" s="21" t="s">
        <v>2393</v>
      </c>
      <c r="F2192" s="21" t="s">
        <v>2436</v>
      </c>
      <c r="G2192" s="22"/>
      <c r="H2192" s="22" t="s">
        <v>5242</v>
      </c>
      <c r="I2192" s="22">
        <v>26</v>
      </c>
      <c r="J2192" s="22">
        <v>88</v>
      </c>
      <c r="K2192" s="23">
        <v>42.183210000000003</v>
      </c>
      <c r="L2192" s="23">
        <v>-107.34484</v>
      </c>
      <c r="M2192" s="61" t="s">
        <v>2438</v>
      </c>
      <c r="N2192" s="21" t="s">
        <v>2437</v>
      </c>
      <c r="O2192" s="25"/>
      <c r="P2192" s="21" t="s">
        <v>1553</v>
      </c>
      <c r="Q2192" s="74"/>
      <c r="R2192" s="74"/>
      <c r="S2192" s="74"/>
      <c r="T2192" s="21" t="s">
        <v>2512</v>
      </c>
      <c r="U2192" s="74"/>
      <c r="V2192" s="74">
        <v>0</v>
      </c>
      <c r="W2192" s="74"/>
      <c r="X2192" s="74"/>
      <c r="Y2192" s="24" t="s">
        <v>3788</v>
      </c>
      <c r="Z2192" s="25">
        <v>20495</v>
      </c>
      <c r="AA2192" s="26">
        <v>7.8</v>
      </c>
      <c r="AB2192" s="21" t="s">
        <v>3789</v>
      </c>
      <c r="AC2192" s="21">
        <v>227</v>
      </c>
      <c r="AD2192" s="21">
        <v>74</v>
      </c>
      <c r="AE2192" s="21">
        <v>1050</v>
      </c>
      <c r="AF2192" s="21">
        <v>-3</v>
      </c>
      <c r="AG2192" s="21">
        <v>-3</v>
      </c>
      <c r="AH2192" s="21">
        <v>643</v>
      </c>
      <c r="AI2192" s="21">
        <v>1456</v>
      </c>
      <c r="AJ2192" s="27"/>
      <c r="AK2192" s="27"/>
      <c r="AL2192" s="21">
        <v>1016</v>
      </c>
      <c r="AM2192" s="21">
        <v>3726</v>
      </c>
      <c r="AO2192" s="4"/>
      <c r="AP2192" s="17">
        <f t="shared" si="795"/>
        <v>11.327299999999999</v>
      </c>
      <c r="AQ2192" s="17">
        <f t="shared" si="796"/>
        <v>6.0894599999999999</v>
      </c>
      <c r="AR2192" s="17">
        <f t="shared" si="793"/>
        <v>45.674999999999997</v>
      </c>
      <c r="AS2192" s="17">
        <f t="shared" si="791"/>
        <v>0</v>
      </c>
      <c r="AT2192" s="17">
        <f t="shared" si="797"/>
        <v>63.091759999999994</v>
      </c>
      <c r="AU2192" s="5">
        <f t="shared" si="798"/>
        <v>18.139029999999998</v>
      </c>
      <c r="AV2192" s="5">
        <f t="shared" si="799"/>
        <v>23.863839999999996</v>
      </c>
      <c r="AW2192" s="5"/>
      <c r="AX2192" s="5"/>
      <c r="AY2192" s="5">
        <f t="shared" si="800"/>
        <v>21.153120000000001</v>
      </c>
      <c r="AZ2192" s="5">
        <f t="shared" si="801"/>
        <v>63.155989999999996</v>
      </c>
      <c r="BA2192" s="7">
        <f t="shared" si="802"/>
        <v>-5.0876154228492794E-4</v>
      </c>
      <c r="BB2192" s="62">
        <f t="shared" si="803"/>
        <v>4460</v>
      </c>
      <c r="BC2192" s="28">
        <f t="shared" si="804"/>
        <v>8.9665282189103343E-2</v>
      </c>
      <c r="BD2192" s="32">
        <f t="shared" si="805"/>
        <v>0.17953691575571834</v>
      </c>
      <c r="BE2192" s="32">
        <f t="shared" si="806"/>
        <v>9.6517516708996554E-2</v>
      </c>
      <c r="BF2192" s="45">
        <f t="shared" si="807"/>
        <v>0.72394556753528516</v>
      </c>
      <c r="BG2192" s="33">
        <f t="shared" si="808"/>
        <v>0.2872099701073485</v>
      </c>
      <c r="BH2192" s="37">
        <f t="shared" si="809"/>
        <v>0.37785552882632351</v>
      </c>
      <c r="BI2192" s="33">
        <f t="shared" si="810"/>
        <v>0.33493450106632805</v>
      </c>
      <c r="BJ2192" s="4"/>
      <c r="BK2192" s="4"/>
      <c r="BL2192" s="4"/>
      <c r="BM2192" s="4"/>
      <c r="BN2192" s="4"/>
      <c r="BO2192" s="4"/>
      <c r="BP2192" s="4"/>
      <c r="BQ2192" s="4"/>
      <c r="BR2192" s="4"/>
      <c r="BS2192" s="4"/>
      <c r="BT2192" s="4"/>
      <c r="BU2192" s="4"/>
      <c r="BV2192" s="4"/>
      <c r="BW2192" s="4"/>
      <c r="BX2192" s="4"/>
      <c r="BY2192" s="4"/>
      <c r="BZ2192" s="4"/>
      <c r="CA2192" s="4"/>
      <c r="CB2192" s="4"/>
      <c r="CC2192" s="4"/>
      <c r="CD2192" s="4"/>
      <c r="CE2192" s="4"/>
      <c r="CF2192" s="4"/>
      <c r="CG2192" s="4"/>
      <c r="CH2192" s="4"/>
      <c r="CI2192" s="4"/>
      <c r="CJ2192" s="4"/>
      <c r="CK2192" s="4"/>
      <c r="CL2192" s="4"/>
      <c r="CM2192" s="24" t="s">
        <v>7041</v>
      </c>
      <c r="CN2192" s="4"/>
      <c r="CO2192" s="4"/>
      <c r="CP2192" s="46"/>
      <c r="CQ2192" s="4"/>
      <c r="CR2192" s="78" t="s">
        <v>2044</v>
      </c>
      <c r="CS2192" s="78" t="s">
        <v>6954</v>
      </c>
    </row>
    <row r="2193" spans="1:97" s="44" customFormat="1">
      <c r="A2193" s="20" t="s">
        <v>3590</v>
      </c>
      <c r="B2193" s="16" t="s">
        <v>4529</v>
      </c>
      <c r="C2193" s="4">
        <v>49017965</v>
      </c>
      <c r="D2193" s="4" t="s">
        <v>3782</v>
      </c>
      <c r="E2193" s="4" t="s">
        <v>2393</v>
      </c>
      <c r="F2193" s="4" t="s">
        <v>2436</v>
      </c>
      <c r="G2193" s="38"/>
      <c r="H2193" s="38" t="s">
        <v>5242</v>
      </c>
      <c r="I2193" s="38">
        <v>26</v>
      </c>
      <c r="J2193" s="38">
        <v>88</v>
      </c>
      <c r="K2193" s="23">
        <v>42.183959999999999</v>
      </c>
      <c r="L2193" s="23">
        <v>-107.34036</v>
      </c>
      <c r="M2193" s="61" t="s">
        <v>7142</v>
      </c>
      <c r="N2193" s="4" t="s">
        <v>7143</v>
      </c>
      <c r="O2193" s="40"/>
      <c r="P2193" s="4" t="s">
        <v>1553</v>
      </c>
      <c r="Q2193" s="46"/>
      <c r="R2193" s="46"/>
      <c r="S2193" s="46">
        <f>V2193-U2193</f>
        <v>212</v>
      </c>
      <c r="T2193" s="4" t="s">
        <v>2505</v>
      </c>
      <c r="U2193" s="46">
        <v>4293</v>
      </c>
      <c r="V2193" s="46">
        <v>4505</v>
      </c>
      <c r="W2193" s="46"/>
      <c r="X2193" s="46"/>
      <c r="Y2193" s="39" t="s">
        <v>3852</v>
      </c>
      <c r="Z2193" s="40">
        <v>15818</v>
      </c>
      <c r="AA2193" s="41"/>
      <c r="AB2193" s="4" t="s">
        <v>3789</v>
      </c>
      <c r="AC2193" s="4">
        <v>540</v>
      </c>
      <c r="AD2193" s="4">
        <v>125</v>
      </c>
      <c r="AE2193" s="4">
        <v>232</v>
      </c>
      <c r="AF2193" s="31">
        <v>-3</v>
      </c>
      <c r="AG2193" s="4">
        <v>-3</v>
      </c>
      <c r="AH2193" s="4">
        <v>172</v>
      </c>
      <c r="AI2193" s="4">
        <v>260</v>
      </c>
      <c r="AJ2193" s="31"/>
      <c r="AK2193" s="31"/>
      <c r="AL2193" s="4">
        <v>1835</v>
      </c>
      <c r="AM2193" s="4">
        <v>3164</v>
      </c>
      <c r="AO2193" s="4"/>
      <c r="AP2193" s="17">
        <f t="shared" si="795"/>
        <v>26.946000000000002</v>
      </c>
      <c r="AQ2193" s="17">
        <f t="shared" si="796"/>
        <v>10.286250000000001</v>
      </c>
      <c r="AR2193" s="17">
        <f t="shared" si="793"/>
        <v>10.091999999999999</v>
      </c>
      <c r="AS2193" s="17">
        <f t="shared" si="791"/>
        <v>0</v>
      </c>
      <c r="AT2193" s="17">
        <f t="shared" si="797"/>
        <v>47.324249999999999</v>
      </c>
      <c r="AU2193" s="5">
        <f t="shared" si="798"/>
        <v>4.8521200000000002</v>
      </c>
      <c r="AV2193" s="5">
        <f t="shared" si="799"/>
        <v>4.2613999999999992</v>
      </c>
      <c r="AW2193" s="5"/>
      <c r="AX2193" s="5"/>
      <c r="AY2193" s="5">
        <f t="shared" si="800"/>
        <v>38.204700000000003</v>
      </c>
      <c r="AZ2193" s="5">
        <f t="shared" si="801"/>
        <v>47.318220000000004</v>
      </c>
      <c r="BA2193" s="7">
        <f t="shared" si="802"/>
        <v>6.371346817127172E-5</v>
      </c>
      <c r="BB2193" s="42">
        <f t="shared" si="803"/>
        <v>3158</v>
      </c>
      <c r="BC2193" s="43">
        <f t="shared" si="804"/>
        <v>-9.4906675102815561E-4</v>
      </c>
      <c r="BD2193" s="45">
        <f t="shared" si="805"/>
        <v>0.56939095706746545</v>
      </c>
      <c r="BE2193" s="32">
        <f t="shared" si="806"/>
        <v>0.21735685193109244</v>
      </c>
      <c r="BF2193" s="32">
        <f t="shared" si="807"/>
        <v>0.21325219100144216</v>
      </c>
      <c r="BG2193" s="33">
        <f t="shared" si="808"/>
        <v>0.10254231879390222</v>
      </c>
      <c r="BH2193" s="33">
        <f t="shared" si="809"/>
        <v>9.0058332709894814E-2</v>
      </c>
      <c r="BI2193" s="36">
        <f t="shared" si="810"/>
        <v>0.80739934849620298</v>
      </c>
      <c r="BJ2193" s="75"/>
      <c r="BK2193" s="75"/>
      <c r="BL2193" s="75"/>
      <c r="BM2193" s="56"/>
      <c r="BN2193" s="56"/>
      <c r="BO2193" s="56"/>
      <c r="BP2193" s="56"/>
      <c r="BQ2193" s="56"/>
      <c r="BR2193" s="56"/>
      <c r="BS2193" s="56"/>
      <c r="BT2193" s="56"/>
      <c r="BU2193" s="56"/>
      <c r="BV2193" s="56"/>
      <c r="BW2193" s="56"/>
      <c r="BX2193" s="56"/>
      <c r="BY2193" s="56"/>
      <c r="BZ2193" s="56"/>
      <c r="CA2193" s="56"/>
      <c r="CB2193" s="56"/>
      <c r="CC2193" s="56"/>
      <c r="CD2193" s="56"/>
      <c r="CE2193" s="56"/>
      <c r="CF2193" s="56"/>
      <c r="CG2193" s="56"/>
      <c r="CH2193" s="56"/>
      <c r="CI2193" s="56"/>
      <c r="CJ2193" s="56"/>
      <c r="CK2193" s="56"/>
      <c r="CL2193" s="56"/>
      <c r="CM2193" s="39" t="s">
        <v>3159</v>
      </c>
      <c r="CN2193" s="56"/>
      <c r="CO2193" s="56"/>
      <c r="CP2193" s="71"/>
      <c r="CQ2193" s="56"/>
      <c r="CR2193" s="78" t="s">
        <v>2044</v>
      </c>
      <c r="CS2193" s="78" t="s">
        <v>6954</v>
      </c>
    </row>
    <row r="2194" spans="1:97" s="44" customFormat="1">
      <c r="A2194" s="20" t="s">
        <v>3590</v>
      </c>
      <c r="B2194" s="16" t="s">
        <v>4529</v>
      </c>
      <c r="C2194" s="4">
        <v>49013183</v>
      </c>
      <c r="D2194" s="4" t="s">
        <v>3782</v>
      </c>
      <c r="E2194" s="4" t="s">
        <v>2393</v>
      </c>
      <c r="F2194" s="4" t="s">
        <v>2436</v>
      </c>
      <c r="G2194" s="38"/>
      <c r="H2194" s="38" t="s">
        <v>5242</v>
      </c>
      <c r="I2194" s="38">
        <v>26</v>
      </c>
      <c r="J2194" s="38">
        <v>88</v>
      </c>
      <c r="K2194" s="23">
        <v>42.183959999999999</v>
      </c>
      <c r="L2194" s="23">
        <v>-107.34036</v>
      </c>
      <c r="M2194" s="61" t="s">
        <v>7142</v>
      </c>
      <c r="N2194" s="4" t="s">
        <v>7143</v>
      </c>
      <c r="O2194" s="40"/>
      <c r="P2194" s="4" t="s">
        <v>1553</v>
      </c>
      <c r="Q2194" s="46"/>
      <c r="R2194" s="46"/>
      <c r="S2194" s="46">
        <f>V2194-U2194</f>
        <v>212</v>
      </c>
      <c r="T2194" s="4" t="s">
        <v>2505</v>
      </c>
      <c r="U2194" s="46">
        <v>4293</v>
      </c>
      <c r="V2194" s="46">
        <v>4505</v>
      </c>
      <c r="W2194" s="46"/>
      <c r="X2194" s="46"/>
      <c r="Y2194" s="39" t="s">
        <v>3788</v>
      </c>
      <c r="Z2194" s="40"/>
      <c r="AA2194" s="41"/>
      <c r="AB2194" s="4" t="s">
        <v>3789</v>
      </c>
      <c r="AC2194" s="4">
        <v>494</v>
      </c>
      <c r="AD2194" s="4">
        <v>113</v>
      </c>
      <c r="AE2194" s="4">
        <v>1164</v>
      </c>
      <c r="AF2194" s="31">
        <v>-3</v>
      </c>
      <c r="AG2194" s="4">
        <v>-3</v>
      </c>
      <c r="AH2194" s="4">
        <v>1067</v>
      </c>
      <c r="AI2194" s="4">
        <v>65</v>
      </c>
      <c r="AJ2194" s="31"/>
      <c r="AK2194" s="31"/>
      <c r="AL2194" s="4">
        <v>2567</v>
      </c>
      <c r="AM2194" s="4">
        <v>5437</v>
      </c>
      <c r="AO2194" s="4"/>
      <c r="AP2194" s="17">
        <f t="shared" si="795"/>
        <v>24.650600000000001</v>
      </c>
      <c r="AQ2194" s="17">
        <f t="shared" si="796"/>
        <v>9.2987700000000011</v>
      </c>
      <c r="AR2194" s="17">
        <f t="shared" si="793"/>
        <v>50.633999999999993</v>
      </c>
      <c r="AS2194" s="17">
        <f t="shared" si="791"/>
        <v>0</v>
      </c>
      <c r="AT2194" s="17">
        <f t="shared" si="797"/>
        <v>84.583370000000002</v>
      </c>
      <c r="AU2194" s="5">
        <f t="shared" si="798"/>
        <v>30.100069999999999</v>
      </c>
      <c r="AV2194" s="5">
        <f t="shared" si="799"/>
        <v>1.0653499999999998</v>
      </c>
      <c r="AW2194" s="5"/>
      <c r="AX2194" s="5"/>
      <c r="AY2194" s="5">
        <f t="shared" si="800"/>
        <v>53.444940000000003</v>
      </c>
      <c r="AZ2194" s="5">
        <f t="shared" si="801"/>
        <v>84.61036</v>
      </c>
      <c r="BA2194" s="7">
        <f t="shared" si="802"/>
        <v>-1.595212777683774E-4</v>
      </c>
      <c r="BB2194" s="42">
        <f t="shared" si="803"/>
        <v>5464</v>
      </c>
      <c r="BC2194" s="43">
        <f t="shared" si="804"/>
        <v>2.4768369874323456E-3</v>
      </c>
      <c r="BD2194" s="32">
        <f t="shared" si="805"/>
        <v>0.29143553868804234</v>
      </c>
      <c r="BE2194" s="32">
        <f t="shared" si="806"/>
        <v>0.10993614938728501</v>
      </c>
      <c r="BF2194" s="45">
        <f t="shared" si="807"/>
        <v>0.59862831192467258</v>
      </c>
      <c r="BG2194" s="33">
        <f t="shared" si="808"/>
        <v>0.35574922503579937</v>
      </c>
      <c r="BH2194" s="33">
        <f t="shared" si="809"/>
        <v>1.2591247691181078E-2</v>
      </c>
      <c r="BI2194" s="37">
        <f t="shared" si="810"/>
        <v>0.63165952727301955</v>
      </c>
      <c r="BJ2194" s="75"/>
      <c r="BK2194" s="75"/>
      <c r="BL2194" s="75"/>
      <c r="BM2194" s="56"/>
      <c r="BN2194" s="56"/>
      <c r="BO2194" s="56"/>
      <c r="BP2194" s="56"/>
      <c r="BQ2194" s="56"/>
      <c r="BR2194" s="56"/>
      <c r="BS2194" s="56"/>
      <c r="BT2194" s="56"/>
      <c r="BU2194" s="56"/>
      <c r="BV2194" s="56"/>
      <c r="BW2194" s="56"/>
      <c r="BX2194" s="56"/>
      <c r="BY2194" s="56"/>
      <c r="BZ2194" s="56"/>
      <c r="CA2194" s="56"/>
      <c r="CB2194" s="56"/>
      <c r="CC2194" s="56"/>
      <c r="CD2194" s="56"/>
      <c r="CE2194" s="56"/>
      <c r="CF2194" s="56"/>
      <c r="CG2194" s="56"/>
      <c r="CH2194" s="56"/>
      <c r="CI2194" s="56"/>
      <c r="CJ2194" s="56"/>
      <c r="CK2194" s="56"/>
      <c r="CL2194" s="56"/>
      <c r="CM2194" s="39" t="s">
        <v>3788</v>
      </c>
      <c r="CN2194" s="56"/>
      <c r="CO2194" s="56"/>
      <c r="CP2194" s="71"/>
      <c r="CQ2194" s="56"/>
      <c r="CR2194" s="78" t="s">
        <v>2044</v>
      </c>
      <c r="CS2194" s="78" t="s">
        <v>6954</v>
      </c>
    </row>
    <row r="2195" spans="1:97">
      <c r="A2195" s="20" t="s">
        <v>3591</v>
      </c>
      <c r="B2195" s="16" t="s">
        <v>4529</v>
      </c>
      <c r="F2195" s="4" t="s">
        <v>2436</v>
      </c>
      <c r="G2195" s="47" t="s">
        <v>3597</v>
      </c>
      <c r="H2195" s="47">
        <v>34</v>
      </c>
      <c r="I2195" s="47">
        <v>26</v>
      </c>
      <c r="J2195" s="47">
        <v>88</v>
      </c>
      <c r="K2195" s="23">
        <v>42.182049999999997</v>
      </c>
      <c r="L2195" s="23">
        <v>-107.33771</v>
      </c>
      <c r="M2195" s="61" t="s">
        <v>2775</v>
      </c>
      <c r="N2195" s="19" t="s">
        <v>3602</v>
      </c>
      <c r="P2195" s="19" t="s">
        <v>1553</v>
      </c>
      <c r="Y2195" s="63" t="s">
        <v>3852</v>
      </c>
      <c r="Z2195" s="48">
        <v>30258</v>
      </c>
      <c r="AA2195" s="19">
        <v>7.9</v>
      </c>
      <c r="AB2195" s="19" t="s">
        <v>3789</v>
      </c>
      <c r="AC2195" s="19">
        <v>573</v>
      </c>
      <c r="AD2195" s="19">
        <v>174</v>
      </c>
      <c r="AE2195" s="19">
        <v>1129</v>
      </c>
      <c r="AF2195" s="19">
        <v>150</v>
      </c>
      <c r="AH2195" s="19">
        <v>1285</v>
      </c>
      <c r="AI2195" s="19">
        <v>342</v>
      </c>
      <c r="AJ2195" s="19">
        <v>0</v>
      </c>
      <c r="AK2195" s="19">
        <v>0</v>
      </c>
      <c r="AL2195" s="19">
        <v>2250</v>
      </c>
      <c r="AM2195" s="19">
        <v>5730</v>
      </c>
      <c r="AN2195" s="49"/>
      <c r="AO2195" s="63" t="s">
        <v>6911</v>
      </c>
      <c r="AP2195" s="17">
        <f t="shared" si="795"/>
        <v>28.592700000000001</v>
      </c>
      <c r="AQ2195" s="17">
        <f t="shared" si="796"/>
        <v>14.31846</v>
      </c>
      <c r="AR2195" s="17">
        <f t="shared" si="793"/>
        <v>49.111499999999999</v>
      </c>
      <c r="AS2195" s="17">
        <f t="shared" si="791"/>
        <v>3.8369999999999997</v>
      </c>
      <c r="AT2195" s="17">
        <f t="shared" si="797"/>
        <v>95.859660000000005</v>
      </c>
      <c r="AU2195" s="5">
        <f t="shared" si="798"/>
        <v>36.249850000000002</v>
      </c>
      <c r="AV2195" s="5">
        <f t="shared" si="799"/>
        <v>5.6053799999999994</v>
      </c>
      <c r="AW2195" s="5">
        <f>IF(AJ2195&gt;0,AJ2195*0.03333,0)</f>
        <v>0</v>
      </c>
      <c r="AX2195" s="5">
        <f>IF(AK2195&gt;0,AK2195*0.0588,0)</f>
        <v>0</v>
      </c>
      <c r="AY2195" s="5">
        <f t="shared" si="800"/>
        <v>46.845000000000006</v>
      </c>
      <c r="AZ2195" s="5">
        <f t="shared" si="801"/>
        <v>88.700230000000005</v>
      </c>
      <c r="BA2195" s="7">
        <f t="shared" si="802"/>
        <v>3.8791906518799942E-2</v>
      </c>
      <c r="BB2195" s="62">
        <f t="shared" si="803"/>
        <v>5903</v>
      </c>
      <c r="BC2195" s="6">
        <f t="shared" si="804"/>
        <v>1.4871486289005415E-2</v>
      </c>
      <c r="BD2195" s="32">
        <f t="shared" si="805"/>
        <v>0.29827666820433119</v>
      </c>
      <c r="BE2195" s="32">
        <f t="shared" si="806"/>
        <v>0.14936898378316801</v>
      </c>
      <c r="BF2195" s="45">
        <f t="shared" si="807"/>
        <v>0.55235434801250072</v>
      </c>
      <c r="BG2195" s="33">
        <f t="shared" si="808"/>
        <v>0.40867819621211804</v>
      </c>
      <c r="BH2195" s="33">
        <f t="shared" si="809"/>
        <v>6.3194650115337911E-2</v>
      </c>
      <c r="BI2195" s="37">
        <f t="shared" si="810"/>
        <v>0.52812715367254404</v>
      </c>
      <c r="BJ2195" s="19">
        <v>0</v>
      </c>
      <c r="BK2195" s="19">
        <v>0</v>
      </c>
      <c r="BL2195" s="19">
        <v>0</v>
      </c>
      <c r="BM2195" s="19">
        <v>0</v>
      </c>
      <c r="BN2195" s="19">
        <v>0</v>
      </c>
      <c r="BO2195" s="31"/>
      <c r="BP2195" s="19">
        <v>0</v>
      </c>
      <c r="BQ2195" s="19">
        <v>0</v>
      </c>
      <c r="BR2195" s="19">
        <v>0</v>
      </c>
      <c r="BS2195" s="19">
        <v>0</v>
      </c>
      <c r="BT2195" s="19">
        <v>0</v>
      </c>
      <c r="BU2195" s="19">
        <v>0</v>
      </c>
      <c r="BV2195" s="19">
        <v>0</v>
      </c>
      <c r="BW2195" s="19">
        <v>0</v>
      </c>
      <c r="BX2195" s="19"/>
      <c r="BY2195" s="19"/>
      <c r="BZ2195" s="19"/>
      <c r="CA2195" s="19"/>
      <c r="CB2195" s="19"/>
      <c r="CC2195" s="19"/>
      <c r="CD2195" s="19"/>
      <c r="CE2195" s="19"/>
      <c r="CF2195" s="19"/>
      <c r="CG2195" s="19"/>
      <c r="CH2195" s="19"/>
      <c r="CI2195" s="19"/>
      <c r="CJ2195" s="19"/>
      <c r="CK2195" s="19"/>
      <c r="CL2195" s="19"/>
      <c r="CM2195" s="63" t="s">
        <v>3852</v>
      </c>
      <c r="CN2195" s="63">
        <v>19821103</v>
      </c>
      <c r="CO2195" s="63"/>
      <c r="CP2195" s="66"/>
      <c r="CQ2195" s="63"/>
      <c r="CR2195" s="78" t="s">
        <v>2044</v>
      </c>
      <c r="CS2195" s="78" t="s">
        <v>6954</v>
      </c>
    </row>
    <row r="2196" spans="1:97" s="34" customFormat="1">
      <c r="A2196" s="18" t="s">
        <v>3590</v>
      </c>
      <c r="B2196" s="16" t="s">
        <v>409</v>
      </c>
      <c r="C2196" s="21">
        <v>49013400</v>
      </c>
      <c r="D2196" s="21" t="s">
        <v>3782</v>
      </c>
      <c r="E2196" s="21" t="s">
        <v>2393</v>
      </c>
      <c r="F2196" s="21" t="s">
        <v>2415</v>
      </c>
      <c r="G2196" s="22"/>
      <c r="H2196" s="22" t="s">
        <v>4981</v>
      </c>
      <c r="I2196" s="22">
        <v>26</v>
      </c>
      <c r="J2196" s="22">
        <v>89</v>
      </c>
      <c r="K2196" s="23">
        <v>42.251739999999998</v>
      </c>
      <c r="L2196" s="23">
        <v>-107.52058</v>
      </c>
      <c r="M2196" s="61" t="s">
        <v>2428</v>
      </c>
      <c r="N2196" s="21" t="s">
        <v>2429</v>
      </c>
      <c r="O2196" s="25"/>
      <c r="P2196" s="21" t="s">
        <v>1553</v>
      </c>
      <c r="Q2196" s="74"/>
      <c r="R2196" s="74">
        <v>24</v>
      </c>
      <c r="S2196" s="74">
        <f>V2196-U2196</f>
        <v>365</v>
      </c>
      <c r="T2196" s="21" t="s">
        <v>4960</v>
      </c>
      <c r="U2196" s="74">
        <v>6000</v>
      </c>
      <c r="V2196" s="74">
        <v>6365</v>
      </c>
      <c r="W2196" s="74"/>
      <c r="X2196" s="74"/>
      <c r="Y2196" s="24" t="s">
        <v>3788</v>
      </c>
      <c r="Z2196" s="25"/>
      <c r="AA2196" s="26"/>
      <c r="AB2196" s="21" t="s">
        <v>3789</v>
      </c>
      <c r="AC2196" s="21">
        <v>511</v>
      </c>
      <c r="AD2196" s="21">
        <v>137</v>
      </c>
      <c r="AE2196" s="21">
        <v>4790</v>
      </c>
      <c r="AF2196" s="21">
        <v>-3</v>
      </c>
      <c r="AG2196" s="21">
        <v>-3</v>
      </c>
      <c r="AH2196" s="21">
        <v>4312</v>
      </c>
      <c r="AI2196" s="21">
        <v>2550</v>
      </c>
      <c r="AJ2196" s="27"/>
      <c r="AK2196" s="27"/>
      <c r="AL2196" s="21">
        <v>3952</v>
      </c>
      <c r="AM2196" s="21">
        <v>14956</v>
      </c>
      <c r="AO2196" s="4"/>
      <c r="AP2196" s="17">
        <f t="shared" si="795"/>
        <v>25.498899999999999</v>
      </c>
      <c r="AQ2196" s="17">
        <f t="shared" si="796"/>
        <v>11.27373</v>
      </c>
      <c r="AR2196" s="17">
        <f t="shared" si="793"/>
        <v>208.36499999999998</v>
      </c>
      <c r="AS2196" s="17">
        <f t="shared" si="791"/>
        <v>0</v>
      </c>
      <c r="AT2196" s="17">
        <f t="shared" si="797"/>
        <v>245.13762999999997</v>
      </c>
      <c r="AU2196" s="5">
        <f t="shared" si="798"/>
        <v>121.64152</v>
      </c>
      <c r="AV2196" s="5">
        <f t="shared" si="799"/>
        <v>41.794499999999992</v>
      </c>
      <c r="AW2196" s="5"/>
      <c r="AX2196" s="5"/>
      <c r="AY2196" s="5">
        <f t="shared" si="800"/>
        <v>82.280640000000005</v>
      </c>
      <c r="AZ2196" s="5">
        <f t="shared" si="801"/>
        <v>245.71665999999999</v>
      </c>
      <c r="BA2196" s="7">
        <f t="shared" si="802"/>
        <v>-1.179637240208326E-3</v>
      </c>
      <c r="BB2196" s="62">
        <f t="shared" si="803"/>
        <v>16246</v>
      </c>
      <c r="BC2196" s="28">
        <f t="shared" si="804"/>
        <v>4.1343503621562722E-2</v>
      </c>
      <c r="BD2196" s="32">
        <f t="shared" si="805"/>
        <v>0.10401870981619592</v>
      </c>
      <c r="BE2196" s="32">
        <f t="shared" si="806"/>
        <v>4.5989389715483511E-2</v>
      </c>
      <c r="BF2196" s="35">
        <f t="shared" si="807"/>
        <v>0.84999190046832063</v>
      </c>
      <c r="BG2196" s="37">
        <f t="shared" si="808"/>
        <v>0.49504791413003907</v>
      </c>
      <c r="BH2196" s="33">
        <f t="shared" si="809"/>
        <v>0.17009225178300891</v>
      </c>
      <c r="BI2196" s="33">
        <f t="shared" si="810"/>
        <v>0.33485983408695208</v>
      </c>
      <c r="BJ2196" s="4"/>
      <c r="BK2196" s="4"/>
      <c r="BL2196" s="4"/>
      <c r="BM2196" s="4"/>
      <c r="BN2196" s="4"/>
      <c r="BO2196" s="4"/>
      <c r="BP2196" s="4"/>
      <c r="BQ2196" s="4"/>
      <c r="BR2196" s="4"/>
      <c r="BS2196" s="4"/>
      <c r="BT2196" s="4"/>
      <c r="BU2196" s="4"/>
      <c r="BV2196" s="4"/>
      <c r="BW2196" s="4"/>
      <c r="BX2196" s="4"/>
      <c r="BY2196" s="4"/>
      <c r="BZ2196" s="4"/>
      <c r="CA2196" s="4"/>
      <c r="CB2196" s="4"/>
      <c r="CC2196" s="4"/>
      <c r="CD2196" s="4"/>
      <c r="CE2196" s="4"/>
      <c r="CF2196" s="4"/>
      <c r="CG2196" s="4"/>
      <c r="CH2196" s="4"/>
      <c r="CI2196" s="4"/>
      <c r="CJ2196" s="4"/>
      <c r="CK2196" s="4"/>
      <c r="CL2196" s="4"/>
      <c r="CM2196" s="24" t="s">
        <v>3788</v>
      </c>
      <c r="CN2196" s="4"/>
      <c r="CO2196" s="4"/>
      <c r="CP2196" s="46"/>
      <c r="CQ2196" s="4"/>
      <c r="CR2196" s="78" t="s">
        <v>2044</v>
      </c>
      <c r="CS2196" s="78" t="s">
        <v>6954</v>
      </c>
    </row>
    <row r="2197" spans="1:97" s="44" customFormat="1">
      <c r="A2197" s="20" t="s">
        <v>3590</v>
      </c>
      <c r="B2197" s="16" t="s">
        <v>409</v>
      </c>
      <c r="C2197" s="4">
        <v>49003121</v>
      </c>
      <c r="D2197" s="4" t="s">
        <v>3782</v>
      </c>
      <c r="E2197" s="4" t="s">
        <v>2393</v>
      </c>
      <c r="F2197" s="4" t="s">
        <v>2415</v>
      </c>
      <c r="G2197" s="38"/>
      <c r="H2197" s="38" t="s">
        <v>4981</v>
      </c>
      <c r="I2197" s="38">
        <v>26</v>
      </c>
      <c r="J2197" s="38">
        <v>89</v>
      </c>
      <c r="K2197" s="23">
        <v>42.251739999999998</v>
      </c>
      <c r="L2197" s="23">
        <v>-107.52058</v>
      </c>
      <c r="M2197" s="61" t="s">
        <v>2428</v>
      </c>
      <c r="N2197" s="4" t="s">
        <v>2429</v>
      </c>
      <c r="O2197" s="40"/>
      <c r="P2197" s="4" t="s">
        <v>1553</v>
      </c>
      <c r="Q2197" s="46">
        <v>24</v>
      </c>
      <c r="R2197" s="46"/>
      <c r="S2197" s="46">
        <f>V2197-U2197</f>
        <v>39</v>
      </c>
      <c r="T2197" s="4"/>
      <c r="U2197" s="46">
        <v>6389</v>
      </c>
      <c r="V2197" s="46">
        <v>6428</v>
      </c>
      <c r="W2197" s="46"/>
      <c r="X2197" s="46"/>
      <c r="Y2197" s="39" t="s">
        <v>3788</v>
      </c>
      <c r="Z2197" s="40">
        <v>20228</v>
      </c>
      <c r="AA2197" s="41">
        <v>7.6999998092651367</v>
      </c>
      <c r="AB2197" s="4" t="s">
        <v>3837</v>
      </c>
      <c r="AC2197" s="4">
        <v>566</v>
      </c>
      <c r="AD2197" s="4">
        <v>113</v>
      </c>
      <c r="AE2197" s="4">
        <v>2902</v>
      </c>
      <c r="AF2197" s="31">
        <v>-3</v>
      </c>
      <c r="AG2197" s="4">
        <v>-3</v>
      </c>
      <c r="AH2197" s="4">
        <v>2760</v>
      </c>
      <c r="AI2197" s="4">
        <v>1830</v>
      </c>
      <c r="AJ2197" s="31"/>
      <c r="AK2197" s="31"/>
      <c r="AL2197" s="4">
        <v>2926</v>
      </c>
      <c r="AM2197" s="4">
        <v>10228</v>
      </c>
      <c r="AO2197" s="4"/>
      <c r="AP2197" s="17">
        <f t="shared" si="795"/>
        <v>28.243400000000001</v>
      </c>
      <c r="AQ2197" s="17">
        <f t="shared" si="796"/>
        <v>9.2987700000000011</v>
      </c>
      <c r="AR2197" s="17">
        <f t="shared" si="793"/>
        <v>126.23699999999999</v>
      </c>
      <c r="AS2197" s="17">
        <f t="shared" si="791"/>
        <v>0</v>
      </c>
      <c r="AT2197" s="17">
        <f t="shared" si="797"/>
        <v>163.77916999999999</v>
      </c>
      <c r="AU2197" s="5">
        <f t="shared" si="798"/>
        <v>77.8596</v>
      </c>
      <c r="AV2197" s="5">
        <f t="shared" si="799"/>
        <v>29.993699999999997</v>
      </c>
      <c r="AW2197" s="5"/>
      <c r="AX2197" s="5"/>
      <c r="AY2197" s="5">
        <f t="shared" si="800"/>
        <v>60.919320000000006</v>
      </c>
      <c r="AZ2197" s="5">
        <f t="shared" si="801"/>
        <v>168.77261999999999</v>
      </c>
      <c r="BA2197" s="7">
        <f t="shared" si="802"/>
        <v>-1.5015555922883459E-2</v>
      </c>
      <c r="BB2197" s="42">
        <f t="shared" si="803"/>
        <v>11091</v>
      </c>
      <c r="BC2197" s="43">
        <f t="shared" si="804"/>
        <v>4.0480322716825369E-2</v>
      </c>
      <c r="BD2197" s="32">
        <f t="shared" si="805"/>
        <v>0.17244805917626765</v>
      </c>
      <c r="BE2197" s="32">
        <f t="shared" si="806"/>
        <v>5.6776267702419066E-2</v>
      </c>
      <c r="BF2197" s="35">
        <f t="shared" si="807"/>
        <v>0.77077567312131334</v>
      </c>
      <c r="BG2197" s="37">
        <f t="shared" si="808"/>
        <v>0.4613283837153207</v>
      </c>
      <c r="BH2197" s="33">
        <f t="shared" si="809"/>
        <v>0.17771662251851039</v>
      </c>
      <c r="BI2197" s="33">
        <f t="shared" si="810"/>
        <v>0.36095499376616902</v>
      </c>
      <c r="BJ2197" s="75"/>
      <c r="BK2197" s="75"/>
      <c r="BL2197" s="75"/>
      <c r="BM2197" s="56"/>
      <c r="BN2197" s="56"/>
      <c r="BO2197" s="56"/>
      <c r="BP2197" s="56"/>
      <c r="BQ2197" s="56"/>
      <c r="BR2197" s="56"/>
      <c r="BS2197" s="56"/>
      <c r="BT2197" s="56"/>
      <c r="BU2197" s="56"/>
      <c r="BV2197" s="56"/>
      <c r="BW2197" s="56"/>
      <c r="BX2197" s="56"/>
      <c r="BY2197" s="56"/>
      <c r="BZ2197" s="56"/>
      <c r="CA2197" s="56"/>
      <c r="CB2197" s="56"/>
      <c r="CC2197" s="56"/>
      <c r="CD2197" s="56"/>
      <c r="CE2197" s="56"/>
      <c r="CF2197" s="56"/>
      <c r="CG2197" s="56"/>
      <c r="CH2197" s="56"/>
      <c r="CI2197" s="56"/>
      <c r="CJ2197" s="56"/>
      <c r="CK2197" s="56"/>
      <c r="CL2197" s="56"/>
      <c r="CM2197" s="39" t="s">
        <v>3788</v>
      </c>
      <c r="CN2197" s="56"/>
      <c r="CO2197" s="56"/>
      <c r="CP2197" s="71"/>
      <c r="CQ2197" s="56"/>
      <c r="CR2197" s="78" t="s">
        <v>2044</v>
      </c>
      <c r="CS2197" s="78" t="s">
        <v>6954</v>
      </c>
    </row>
    <row r="2198" spans="1:97" s="44" customFormat="1">
      <c r="A2198" s="20" t="s">
        <v>3590</v>
      </c>
      <c r="B2198" s="16" t="s">
        <v>409</v>
      </c>
      <c r="C2198" s="4">
        <v>49015493</v>
      </c>
      <c r="D2198" s="4" t="s">
        <v>3782</v>
      </c>
      <c r="E2198" s="4" t="s">
        <v>2393</v>
      </c>
      <c r="F2198" s="4" t="s">
        <v>2415</v>
      </c>
      <c r="G2198" s="38"/>
      <c r="H2198" s="38" t="s">
        <v>4981</v>
      </c>
      <c r="I2198" s="38">
        <v>26</v>
      </c>
      <c r="J2198" s="38">
        <v>89</v>
      </c>
      <c r="K2198" s="23">
        <v>42.248899999999999</v>
      </c>
      <c r="L2198" s="23">
        <v>-107.51220000000001</v>
      </c>
      <c r="M2198" s="61"/>
      <c r="N2198" s="4" t="s">
        <v>1620</v>
      </c>
      <c r="O2198" s="40"/>
      <c r="P2198" s="4" t="s">
        <v>1553</v>
      </c>
      <c r="Q2198" s="46"/>
      <c r="R2198" s="46"/>
      <c r="S2198" s="46"/>
      <c r="T2198" s="4"/>
      <c r="U2198" s="46"/>
      <c r="V2198" s="46"/>
      <c r="W2198" s="46"/>
      <c r="X2198" s="46"/>
      <c r="Y2198" s="39" t="s">
        <v>3788</v>
      </c>
      <c r="Z2198" s="40">
        <v>20515</v>
      </c>
      <c r="AA2198" s="41">
        <v>7.8000001907348633</v>
      </c>
      <c r="AB2198" s="4" t="s">
        <v>3789</v>
      </c>
      <c r="AC2198" s="4">
        <v>71</v>
      </c>
      <c r="AD2198" s="4">
        <v>29</v>
      </c>
      <c r="AE2198" s="4">
        <v>6767</v>
      </c>
      <c r="AF2198" s="31">
        <v>-3</v>
      </c>
      <c r="AG2198" s="4">
        <v>-3</v>
      </c>
      <c r="AH2198" s="4">
        <v>6686</v>
      </c>
      <c r="AI2198" s="4">
        <v>6686</v>
      </c>
      <c r="AJ2198" s="31"/>
      <c r="AK2198" s="31"/>
      <c r="AL2198" s="4">
        <v>101</v>
      </c>
      <c r="AM2198" s="4">
        <v>16946</v>
      </c>
      <c r="AO2198" s="4"/>
      <c r="AP2198" s="17">
        <f t="shared" si="795"/>
        <v>3.5428999999999999</v>
      </c>
      <c r="AQ2198" s="17">
        <f t="shared" si="796"/>
        <v>2.3864100000000001</v>
      </c>
      <c r="AR2198" s="17">
        <f t="shared" si="793"/>
        <v>294.36449999999996</v>
      </c>
      <c r="AS2198" s="17">
        <f t="shared" si="791"/>
        <v>0</v>
      </c>
      <c r="AT2198" s="17">
        <f t="shared" si="797"/>
        <v>300.29380999999995</v>
      </c>
      <c r="AU2198" s="5">
        <f t="shared" si="798"/>
        <v>188.61205999999999</v>
      </c>
      <c r="AV2198" s="5">
        <f t="shared" si="799"/>
        <v>109.58353999999999</v>
      </c>
      <c r="AW2198" s="5"/>
      <c r="AX2198" s="5"/>
      <c r="AY2198" s="5">
        <f t="shared" si="800"/>
        <v>2.1028200000000004</v>
      </c>
      <c r="AZ2198" s="5">
        <f t="shared" si="801"/>
        <v>300.29841999999996</v>
      </c>
      <c r="BA2198" s="7">
        <f t="shared" si="802"/>
        <v>-7.6757569774317094E-6</v>
      </c>
      <c r="BB2198" s="42">
        <f t="shared" si="803"/>
        <v>20334</v>
      </c>
      <c r="BC2198" s="43">
        <f t="shared" si="804"/>
        <v>9.0879828326180259E-2</v>
      </c>
      <c r="BD2198" s="32">
        <f t="shared" si="805"/>
        <v>1.1798111989054987E-2</v>
      </c>
      <c r="BE2198" s="32">
        <f t="shared" si="806"/>
        <v>7.9469170543342224E-3</v>
      </c>
      <c r="BF2198" s="35">
        <f t="shared" si="807"/>
        <v>0.98025497095661085</v>
      </c>
      <c r="BG2198" s="37">
        <f t="shared" si="808"/>
        <v>0.62808209247321378</v>
      </c>
      <c r="BH2198" s="33">
        <f t="shared" si="809"/>
        <v>0.36491547308174316</v>
      </c>
      <c r="BI2198" s="33">
        <f t="shared" si="810"/>
        <v>7.0024344450430364E-3</v>
      </c>
      <c r="BJ2198" s="75"/>
      <c r="BK2198" s="75"/>
      <c r="BL2198" s="75"/>
      <c r="BM2198" s="56"/>
      <c r="BN2198" s="56"/>
      <c r="BO2198" s="56"/>
      <c r="BP2198" s="56"/>
      <c r="BQ2198" s="56"/>
      <c r="BR2198" s="56"/>
      <c r="BS2198" s="56"/>
      <c r="BT2198" s="56"/>
      <c r="BU2198" s="56"/>
      <c r="BV2198" s="56"/>
      <c r="BW2198" s="56"/>
      <c r="BX2198" s="56"/>
      <c r="BY2198" s="56"/>
      <c r="BZ2198" s="56"/>
      <c r="CA2198" s="56"/>
      <c r="CB2198" s="56"/>
      <c r="CC2198" s="56"/>
      <c r="CD2198" s="56"/>
      <c r="CE2198" s="56"/>
      <c r="CF2198" s="56"/>
      <c r="CG2198" s="56"/>
      <c r="CH2198" s="56"/>
      <c r="CI2198" s="56"/>
      <c r="CJ2198" s="56"/>
      <c r="CK2198" s="56"/>
      <c r="CL2198" s="56"/>
      <c r="CM2198" s="39" t="s">
        <v>7041</v>
      </c>
      <c r="CN2198" s="56"/>
      <c r="CO2198" s="56"/>
      <c r="CP2198" s="71"/>
      <c r="CQ2198" s="56"/>
      <c r="CR2198" s="78" t="s">
        <v>2044</v>
      </c>
      <c r="CS2198" s="78" t="s">
        <v>6954</v>
      </c>
    </row>
    <row r="2199" spans="1:97" s="44" customFormat="1">
      <c r="A2199" s="20" t="s">
        <v>3590</v>
      </c>
      <c r="B2199" s="16" t="s">
        <v>434</v>
      </c>
      <c r="C2199" s="4">
        <v>49004061</v>
      </c>
      <c r="D2199" s="4" t="s">
        <v>3782</v>
      </c>
      <c r="E2199" s="4" t="s">
        <v>2393</v>
      </c>
      <c r="F2199" s="4" t="s">
        <v>2415</v>
      </c>
      <c r="G2199" s="38"/>
      <c r="H2199" s="38" t="s">
        <v>5226</v>
      </c>
      <c r="I2199" s="38">
        <v>26</v>
      </c>
      <c r="J2199" s="38">
        <v>89</v>
      </c>
      <c r="K2199" s="23">
        <v>42.241630000000001</v>
      </c>
      <c r="L2199" s="23">
        <v>-107.51541</v>
      </c>
      <c r="M2199" s="61" t="s">
        <v>3583</v>
      </c>
      <c r="N2199" s="4" t="s">
        <v>4927</v>
      </c>
      <c r="O2199" s="40"/>
      <c r="P2199" s="4" t="s">
        <v>1553</v>
      </c>
      <c r="Q2199" s="46"/>
      <c r="R2199" s="46">
        <v>228</v>
      </c>
      <c r="S2199" s="46">
        <f t="shared" ref="S2199:S2207" si="811">V2199-U2199</f>
        <v>14</v>
      </c>
      <c r="T2199" s="4" t="s">
        <v>2509</v>
      </c>
      <c r="U2199" s="46">
        <v>5869</v>
      </c>
      <c r="V2199" s="46">
        <v>5883</v>
      </c>
      <c r="W2199" s="46"/>
      <c r="X2199" s="46"/>
      <c r="Y2199" s="39" t="s">
        <v>3788</v>
      </c>
      <c r="Z2199" s="40">
        <v>20432</v>
      </c>
      <c r="AA2199" s="41">
        <v>7.5999999046325684</v>
      </c>
      <c r="AB2199" s="4" t="s">
        <v>3789</v>
      </c>
      <c r="AC2199" s="4">
        <v>587</v>
      </c>
      <c r="AD2199" s="4">
        <v>134</v>
      </c>
      <c r="AE2199" s="4">
        <v>2441</v>
      </c>
      <c r="AF2199" s="31">
        <v>-3</v>
      </c>
      <c r="AG2199" s="4">
        <v>-3</v>
      </c>
      <c r="AH2199" s="4">
        <v>1956</v>
      </c>
      <c r="AI2199" s="4">
        <v>2087</v>
      </c>
      <c r="AJ2199" s="31"/>
      <c r="AK2199" s="31"/>
      <c r="AL2199" s="4">
        <v>2746</v>
      </c>
      <c r="AM2199" s="4">
        <v>8891</v>
      </c>
      <c r="AO2199" s="4"/>
      <c r="AP2199" s="17">
        <f t="shared" si="795"/>
        <v>29.2913</v>
      </c>
      <c r="AQ2199" s="17">
        <f t="shared" si="796"/>
        <v>11.026860000000001</v>
      </c>
      <c r="AR2199" s="17">
        <f t="shared" si="793"/>
        <v>106.1835</v>
      </c>
      <c r="AS2199" s="17">
        <f t="shared" si="791"/>
        <v>0</v>
      </c>
      <c r="AT2199" s="17">
        <f t="shared" si="797"/>
        <v>146.50165999999999</v>
      </c>
      <c r="AU2199" s="5">
        <f t="shared" si="798"/>
        <v>55.178759999999997</v>
      </c>
      <c r="AV2199" s="5">
        <f t="shared" si="799"/>
        <v>34.205929999999995</v>
      </c>
      <c r="AW2199" s="5"/>
      <c r="AX2199" s="5"/>
      <c r="AY2199" s="5">
        <f t="shared" si="800"/>
        <v>57.171720000000008</v>
      </c>
      <c r="AZ2199" s="5">
        <f t="shared" si="801"/>
        <v>146.55641</v>
      </c>
      <c r="BA2199" s="7">
        <f t="shared" si="802"/>
        <v>-1.8682304159040131E-4</v>
      </c>
      <c r="BB2199" s="42">
        <f t="shared" si="803"/>
        <v>9945</v>
      </c>
      <c r="BC2199" s="43">
        <f t="shared" si="804"/>
        <v>5.5956678700361008E-2</v>
      </c>
      <c r="BD2199" s="32">
        <f t="shared" si="805"/>
        <v>0.19993834882143999</v>
      </c>
      <c r="BE2199" s="32">
        <f t="shared" si="806"/>
        <v>7.5267816077988478E-2</v>
      </c>
      <c r="BF2199" s="45">
        <f t="shared" si="807"/>
        <v>0.7247938351005716</v>
      </c>
      <c r="BG2199" s="33">
        <f t="shared" si="808"/>
        <v>0.3765018534501493</v>
      </c>
      <c r="BH2199" s="33">
        <f t="shared" si="809"/>
        <v>0.23339770672603127</v>
      </c>
      <c r="BI2199" s="37">
        <f t="shared" si="810"/>
        <v>0.39010043982381942</v>
      </c>
      <c r="BJ2199" s="75"/>
      <c r="BK2199" s="75"/>
      <c r="BL2199" s="75"/>
      <c r="BM2199" s="56"/>
      <c r="BN2199" s="56"/>
      <c r="BO2199" s="56"/>
      <c r="BP2199" s="56"/>
      <c r="BQ2199" s="56"/>
      <c r="BR2199" s="56"/>
      <c r="BS2199" s="56"/>
      <c r="BT2199" s="56"/>
      <c r="BU2199" s="56"/>
      <c r="BV2199" s="56"/>
      <c r="BW2199" s="56"/>
      <c r="BX2199" s="56"/>
      <c r="BY2199" s="56"/>
      <c r="BZ2199" s="56"/>
      <c r="CA2199" s="56"/>
      <c r="CB2199" s="56"/>
      <c r="CC2199" s="56"/>
      <c r="CD2199" s="56"/>
      <c r="CE2199" s="56"/>
      <c r="CF2199" s="56"/>
      <c r="CG2199" s="56"/>
      <c r="CH2199" s="56"/>
      <c r="CI2199" s="56"/>
      <c r="CJ2199" s="56"/>
      <c r="CK2199" s="56"/>
      <c r="CL2199" s="56"/>
      <c r="CM2199" s="39" t="s">
        <v>7041</v>
      </c>
      <c r="CN2199" s="56"/>
      <c r="CO2199" s="56"/>
      <c r="CP2199" s="71"/>
      <c r="CQ2199" s="56"/>
      <c r="CR2199" s="78" t="s">
        <v>2044</v>
      </c>
      <c r="CS2199" s="78" t="s">
        <v>6954</v>
      </c>
    </row>
    <row r="2200" spans="1:97" s="44" customFormat="1">
      <c r="A2200" s="20" t="s">
        <v>3590</v>
      </c>
      <c r="B2200" s="16" t="s">
        <v>434</v>
      </c>
      <c r="C2200" s="4">
        <v>49004047</v>
      </c>
      <c r="D2200" s="4" t="s">
        <v>3782</v>
      </c>
      <c r="E2200" s="4" t="s">
        <v>2393</v>
      </c>
      <c r="F2200" s="4" t="s">
        <v>2415</v>
      </c>
      <c r="G2200" s="38"/>
      <c r="H2200" s="38" t="s">
        <v>5226</v>
      </c>
      <c r="I2200" s="38">
        <v>26</v>
      </c>
      <c r="J2200" s="38">
        <v>89</v>
      </c>
      <c r="K2200" s="23">
        <v>42.241970000000002</v>
      </c>
      <c r="L2200" s="23">
        <v>-107.51358999999999</v>
      </c>
      <c r="M2200" s="61" t="s">
        <v>3581</v>
      </c>
      <c r="N2200" s="4" t="s">
        <v>7106</v>
      </c>
      <c r="O2200" s="40"/>
      <c r="P2200" s="4" t="s">
        <v>1553</v>
      </c>
      <c r="Q2200" s="46"/>
      <c r="R2200" s="46">
        <v>2</v>
      </c>
      <c r="S2200" s="46">
        <f t="shared" si="811"/>
        <v>301</v>
      </c>
      <c r="T2200" s="4" t="s">
        <v>2505</v>
      </c>
      <c r="U2200" s="46">
        <v>5742</v>
      </c>
      <c r="V2200" s="46">
        <v>6043</v>
      </c>
      <c r="W2200" s="46"/>
      <c r="X2200" s="46"/>
      <c r="Y2200" s="39" t="s">
        <v>3788</v>
      </c>
      <c r="Z2200" s="40">
        <v>20967</v>
      </c>
      <c r="AA2200" s="41">
        <v>7.4000000953674316</v>
      </c>
      <c r="AB2200" s="4" t="s">
        <v>3789</v>
      </c>
      <c r="AC2200" s="4">
        <v>449</v>
      </c>
      <c r="AD2200" s="4">
        <v>105</v>
      </c>
      <c r="AE2200" s="4">
        <v>4044</v>
      </c>
      <c r="AF2200" s="31">
        <v>-3</v>
      </c>
      <c r="AG2200" s="4">
        <v>-3</v>
      </c>
      <c r="AH2200" s="4">
        <v>3377</v>
      </c>
      <c r="AI2200" s="4">
        <v>2406</v>
      </c>
      <c r="AJ2200" s="31"/>
      <c r="AK2200" s="31"/>
      <c r="AL2200" s="4">
        <v>3474</v>
      </c>
      <c r="AM2200" s="4">
        <v>12633</v>
      </c>
      <c r="AO2200" s="4"/>
      <c r="AP2200" s="17">
        <f t="shared" si="795"/>
        <v>22.405100000000001</v>
      </c>
      <c r="AQ2200" s="17">
        <f t="shared" si="796"/>
        <v>8.6404499999999995</v>
      </c>
      <c r="AR2200" s="17">
        <f t="shared" si="793"/>
        <v>175.91399999999999</v>
      </c>
      <c r="AS2200" s="17">
        <f t="shared" si="791"/>
        <v>0</v>
      </c>
      <c r="AT2200" s="17">
        <f t="shared" si="797"/>
        <v>206.95954999999998</v>
      </c>
      <c r="AU2200" s="5">
        <f t="shared" si="798"/>
        <v>95.265169999999998</v>
      </c>
      <c r="AV2200" s="5">
        <f t="shared" si="799"/>
        <v>39.434339999999999</v>
      </c>
      <c r="AW2200" s="5"/>
      <c r="AX2200" s="5"/>
      <c r="AY2200" s="5">
        <f t="shared" si="800"/>
        <v>72.328680000000006</v>
      </c>
      <c r="AZ2200" s="5">
        <f t="shared" si="801"/>
        <v>207.02819</v>
      </c>
      <c r="BA2200" s="7">
        <f t="shared" si="802"/>
        <v>-1.6580201143158549E-4</v>
      </c>
      <c r="BB2200" s="42">
        <f t="shared" si="803"/>
        <v>13849</v>
      </c>
      <c r="BC2200" s="43">
        <f t="shared" si="804"/>
        <v>4.5917982025526771E-2</v>
      </c>
      <c r="BD2200" s="32">
        <f t="shared" si="805"/>
        <v>0.10825835290036147</v>
      </c>
      <c r="BE2200" s="32">
        <f t="shared" si="806"/>
        <v>4.1749462636539364E-2</v>
      </c>
      <c r="BF2200" s="35">
        <f t="shared" si="807"/>
        <v>0.84999218446309921</v>
      </c>
      <c r="BG2200" s="37">
        <f t="shared" si="808"/>
        <v>0.46015554693300464</v>
      </c>
      <c r="BH2200" s="33">
        <f t="shared" si="809"/>
        <v>0.19047811797997172</v>
      </c>
      <c r="BI2200" s="33">
        <f t="shared" si="810"/>
        <v>0.34936633508702369</v>
      </c>
      <c r="BJ2200" s="75"/>
      <c r="BK2200" s="75"/>
      <c r="BL2200" s="75"/>
      <c r="BM2200" s="56"/>
      <c r="BN2200" s="56"/>
      <c r="BO2200" s="56"/>
      <c r="BP2200" s="56"/>
      <c r="BQ2200" s="56"/>
      <c r="BR2200" s="56"/>
      <c r="BS2200" s="56"/>
      <c r="BT2200" s="56"/>
      <c r="BU2200" s="56"/>
      <c r="BV2200" s="56"/>
      <c r="BW2200" s="56"/>
      <c r="BX2200" s="56"/>
      <c r="BY2200" s="56"/>
      <c r="BZ2200" s="56"/>
      <c r="CA2200" s="56"/>
      <c r="CB2200" s="56"/>
      <c r="CC2200" s="56"/>
      <c r="CD2200" s="56"/>
      <c r="CE2200" s="56"/>
      <c r="CF2200" s="56"/>
      <c r="CG2200" s="56"/>
      <c r="CH2200" s="56"/>
      <c r="CI2200" s="56"/>
      <c r="CJ2200" s="56"/>
      <c r="CK2200" s="56"/>
      <c r="CL2200" s="56"/>
      <c r="CM2200" s="39" t="s">
        <v>7041</v>
      </c>
      <c r="CN2200" s="56"/>
      <c r="CO2200" s="56"/>
      <c r="CP2200" s="71"/>
      <c r="CQ2200" s="56"/>
      <c r="CR2200" s="78" t="s">
        <v>2044</v>
      </c>
      <c r="CS2200" s="78" t="s">
        <v>6954</v>
      </c>
    </row>
    <row r="2201" spans="1:97" s="44" customFormat="1">
      <c r="A2201" s="20" t="s">
        <v>3590</v>
      </c>
      <c r="B2201" s="16" t="s">
        <v>434</v>
      </c>
      <c r="C2201" s="4">
        <v>49001404</v>
      </c>
      <c r="D2201" s="4" t="s">
        <v>3782</v>
      </c>
      <c r="E2201" s="4" t="s">
        <v>2393</v>
      </c>
      <c r="F2201" s="4" t="s">
        <v>2415</v>
      </c>
      <c r="G2201" s="38"/>
      <c r="H2201" s="38" t="s">
        <v>5226</v>
      </c>
      <c r="I2201" s="38">
        <v>26</v>
      </c>
      <c r="J2201" s="38">
        <v>89</v>
      </c>
      <c r="K2201" s="23">
        <v>42.239109999999997</v>
      </c>
      <c r="L2201" s="23">
        <v>-107.5102</v>
      </c>
      <c r="M2201" s="61" t="s">
        <v>7146</v>
      </c>
      <c r="N2201" s="4" t="s">
        <v>3579</v>
      </c>
      <c r="O2201" s="40"/>
      <c r="P2201" s="4" t="s">
        <v>1553</v>
      </c>
      <c r="Q2201" s="46"/>
      <c r="R2201" s="46"/>
      <c r="S2201" s="46">
        <f t="shared" si="811"/>
        <v>287</v>
      </c>
      <c r="T2201" s="4" t="s">
        <v>2505</v>
      </c>
      <c r="U2201" s="46">
        <v>5757</v>
      </c>
      <c r="V2201" s="46">
        <v>6044</v>
      </c>
      <c r="W2201" s="46"/>
      <c r="X2201" s="46"/>
      <c r="Y2201" s="39" t="s">
        <v>3788</v>
      </c>
      <c r="Z2201" s="40">
        <v>20967</v>
      </c>
      <c r="AA2201" s="41">
        <v>7.1999998092651367</v>
      </c>
      <c r="AB2201" s="4" t="s">
        <v>3789</v>
      </c>
      <c r="AC2201" s="4">
        <v>467</v>
      </c>
      <c r="AD2201" s="4">
        <v>92</v>
      </c>
      <c r="AE2201" s="4">
        <v>3404</v>
      </c>
      <c r="AF2201" s="31">
        <v>-3</v>
      </c>
      <c r="AG2201" s="4">
        <v>-3</v>
      </c>
      <c r="AH2201" s="4">
        <v>2909</v>
      </c>
      <c r="AI2201" s="4">
        <v>1995</v>
      </c>
      <c r="AJ2201" s="31"/>
      <c r="AK2201" s="31"/>
      <c r="AL2201" s="4">
        <v>3084</v>
      </c>
      <c r="AM2201" s="4">
        <v>10937</v>
      </c>
      <c r="AO2201" s="4"/>
      <c r="AP2201" s="17">
        <f t="shared" si="795"/>
        <v>23.3033</v>
      </c>
      <c r="AQ2201" s="17">
        <f t="shared" si="796"/>
        <v>7.5706800000000003</v>
      </c>
      <c r="AR2201" s="17">
        <f t="shared" si="793"/>
        <v>148.07399999999998</v>
      </c>
      <c r="AS2201" s="17">
        <f t="shared" si="791"/>
        <v>0</v>
      </c>
      <c r="AT2201" s="17">
        <f t="shared" si="797"/>
        <v>178.94797999999997</v>
      </c>
      <c r="AU2201" s="5">
        <f t="shared" si="798"/>
        <v>82.062889999999996</v>
      </c>
      <c r="AV2201" s="5">
        <f t="shared" si="799"/>
        <v>32.698049999999995</v>
      </c>
      <c r="AW2201" s="5"/>
      <c r="AX2201" s="5"/>
      <c r="AY2201" s="5">
        <f t="shared" si="800"/>
        <v>64.208880000000008</v>
      </c>
      <c r="AZ2201" s="5">
        <f t="shared" si="801"/>
        <v>178.96982</v>
      </c>
      <c r="BA2201" s="7">
        <f t="shared" si="802"/>
        <v>-6.1019597237203187E-5</v>
      </c>
      <c r="BB2201" s="42">
        <f t="shared" si="803"/>
        <v>11945</v>
      </c>
      <c r="BC2201" s="43">
        <f t="shared" si="804"/>
        <v>4.4052093348483527E-2</v>
      </c>
      <c r="BD2201" s="32">
        <f t="shared" si="805"/>
        <v>0.13022387847015654</v>
      </c>
      <c r="BE2201" s="32">
        <f t="shared" si="806"/>
        <v>4.2306596587455197E-2</v>
      </c>
      <c r="BF2201" s="35">
        <f t="shared" si="807"/>
        <v>0.82746952494238835</v>
      </c>
      <c r="BG2201" s="37">
        <f t="shared" si="808"/>
        <v>0.45852920900294808</v>
      </c>
      <c r="BH2201" s="33">
        <f t="shared" si="809"/>
        <v>0.18270147447206458</v>
      </c>
      <c r="BI2201" s="33">
        <f t="shared" si="810"/>
        <v>0.35876931652498734</v>
      </c>
      <c r="BJ2201" s="75"/>
      <c r="BK2201" s="75"/>
      <c r="BL2201" s="75"/>
      <c r="BM2201" s="56"/>
      <c r="BN2201" s="56"/>
      <c r="BO2201" s="56"/>
      <c r="BP2201" s="56"/>
      <c r="BQ2201" s="56"/>
      <c r="BR2201" s="56"/>
      <c r="BS2201" s="56"/>
      <c r="BT2201" s="56"/>
      <c r="BU2201" s="56"/>
      <c r="BV2201" s="56"/>
      <c r="BW2201" s="56"/>
      <c r="BX2201" s="56"/>
      <c r="BY2201" s="56"/>
      <c r="BZ2201" s="56"/>
      <c r="CA2201" s="56"/>
      <c r="CB2201" s="56"/>
      <c r="CC2201" s="56"/>
      <c r="CD2201" s="56"/>
      <c r="CE2201" s="56"/>
      <c r="CF2201" s="56"/>
      <c r="CG2201" s="56"/>
      <c r="CH2201" s="56"/>
      <c r="CI2201" s="56"/>
      <c r="CJ2201" s="56"/>
      <c r="CK2201" s="56"/>
      <c r="CL2201" s="56"/>
      <c r="CM2201" s="39" t="s">
        <v>7041</v>
      </c>
      <c r="CN2201" s="56"/>
      <c r="CO2201" s="56"/>
      <c r="CP2201" s="71"/>
      <c r="CQ2201" s="56"/>
      <c r="CR2201" s="78" t="s">
        <v>2044</v>
      </c>
      <c r="CS2201" s="78" t="s">
        <v>6954</v>
      </c>
    </row>
    <row r="2202" spans="1:97" s="44" customFormat="1">
      <c r="A2202" s="20" t="s">
        <v>3590</v>
      </c>
      <c r="B2202" s="16" t="s">
        <v>434</v>
      </c>
      <c r="C2202" s="4">
        <v>49004046</v>
      </c>
      <c r="D2202" s="4" t="s">
        <v>3782</v>
      </c>
      <c r="E2202" s="4" t="s">
        <v>2393</v>
      </c>
      <c r="F2202" s="4" t="s">
        <v>2415</v>
      </c>
      <c r="G2202" s="38"/>
      <c r="H2202" s="38" t="s">
        <v>5226</v>
      </c>
      <c r="I2202" s="38">
        <v>26</v>
      </c>
      <c r="J2202" s="38">
        <v>89</v>
      </c>
      <c r="K2202" s="23">
        <v>42.241970000000002</v>
      </c>
      <c r="L2202" s="23">
        <v>-107.51358999999999</v>
      </c>
      <c r="M2202" s="61" t="s">
        <v>3581</v>
      </c>
      <c r="N2202" s="4" t="s">
        <v>7106</v>
      </c>
      <c r="O2202" s="40"/>
      <c r="P2202" s="4" t="s">
        <v>1553</v>
      </c>
      <c r="Q2202" s="46">
        <v>2</v>
      </c>
      <c r="R2202" s="46">
        <v>0</v>
      </c>
      <c r="S2202" s="46">
        <f t="shared" si="811"/>
        <v>40</v>
      </c>
      <c r="T2202" s="4" t="s">
        <v>2509</v>
      </c>
      <c r="U2202" s="46">
        <v>6045</v>
      </c>
      <c r="V2202" s="46">
        <v>6085</v>
      </c>
      <c r="W2202" s="46"/>
      <c r="X2202" s="46"/>
      <c r="Y2202" s="39" t="s">
        <v>3798</v>
      </c>
      <c r="Z2202" s="40">
        <v>21037</v>
      </c>
      <c r="AA2202" s="41">
        <v>7.1999998092651367</v>
      </c>
      <c r="AB2202" s="4" t="s">
        <v>3789</v>
      </c>
      <c r="AC2202" s="4">
        <v>315</v>
      </c>
      <c r="AD2202" s="4">
        <v>109</v>
      </c>
      <c r="AE2202" s="4">
        <v>13002</v>
      </c>
      <c r="AF2202" s="31">
        <v>-3</v>
      </c>
      <c r="AG2202" s="4">
        <v>-3</v>
      </c>
      <c r="AH2202" s="4">
        <v>13299</v>
      </c>
      <c r="AI2202" s="4">
        <v>4665</v>
      </c>
      <c r="AJ2202" s="31"/>
      <c r="AK2202" s="31"/>
      <c r="AL2202" s="4">
        <v>6672</v>
      </c>
      <c r="AM2202" s="4">
        <v>35695</v>
      </c>
      <c r="AO2202" s="4"/>
      <c r="AP2202" s="17">
        <f t="shared" si="795"/>
        <v>15.718500000000001</v>
      </c>
      <c r="AQ2202" s="17">
        <f t="shared" si="796"/>
        <v>8.9696099999999994</v>
      </c>
      <c r="AR2202" s="17">
        <f t="shared" si="793"/>
        <v>565.58699999999999</v>
      </c>
      <c r="AS2202" s="17">
        <f t="shared" si="791"/>
        <v>0</v>
      </c>
      <c r="AT2202" s="17">
        <f t="shared" si="797"/>
        <v>590.27511000000004</v>
      </c>
      <c r="AU2202" s="5">
        <f t="shared" si="798"/>
        <v>375.16478999999998</v>
      </c>
      <c r="AV2202" s="5">
        <f t="shared" si="799"/>
        <v>76.459349999999986</v>
      </c>
      <c r="AW2202" s="5"/>
      <c r="AX2202" s="5"/>
      <c r="AY2202" s="5">
        <f t="shared" si="800"/>
        <v>138.91104000000001</v>
      </c>
      <c r="AZ2202" s="5">
        <f t="shared" si="801"/>
        <v>590.53517999999997</v>
      </c>
      <c r="BA2202" s="7">
        <f t="shared" si="802"/>
        <v>-2.2024706441195382E-4</v>
      </c>
      <c r="BB2202" s="42">
        <f t="shared" si="803"/>
        <v>38056</v>
      </c>
      <c r="BC2202" s="43">
        <f t="shared" si="804"/>
        <v>3.2013125245759382E-2</v>
      </c>
      <c r="BD2202" s="32">
        <f t="shared" si="805"/>
        <v>2.6629108586333581E-2</v>
      </c>
      <c r="BE2202" s="32">
        <f t="shared" si="806"/>
        <v>1.519564326539196E-2</v>
      </c>
      <c r="BF2202" s="35">
        <f t="shared" si="807"/>
        <v>0.95817524814827437</v>
      </c>
      <c r="BG2202" s="37">
        <f t="shared" si="808"/>
        <v>0.63529625787916644</v>
      </c>
      <c r="BH2202" s="33">
        <f t="shared" si="809"/>
        <v>0.1294746741421908</v>
      </c>
      <c r="BI2202" s="33">
        <f t="shared" si="810"/>
        <v>0.23522906797864274</v>
      </c>
      <c r="BJ2202" s="75"/>
      <c r="BK2202" s="75"/>
      <c r="BL2202" s="75"/>
      <c r="BM2202" s="56"/>
      <c r="BN2202" s="56"/>
      <c r="BO2202" s="56"/>
      <c r="BP2202" s="56"/>
      <c r="BQ2202" s="56"/>
      <c r="BR2202" s="56"/>
      <c r="BS2202" s="56"/>
      <c r="BT2202" s="56"/>
      <c r="BU2202" s="56"/>
      <c r="BV2202" s="56"/>
      <c r="BW2202" s="56"/>
      <c r="BX2202" s="56"/>
      <c r="BY2202" s="56"/>
      <c r="BZ2202" s="56"/>
      <c r="CA2202" s="56"/>
      <c r="CB2202" s="56"/>
      <c r="CC2202" s="56"/>
      <c r="CD2202" s="56"/>
      <c r="CE2202" s="56"/>
      <c r="CF2202" s="56"/>
      <c r="CG2202" s="56"/>
      <c r="CH2202" s="56"/>
      <c r="CI2202" s="56"/>
      <c r="CJ2202" s="56"/>
      <c r="CK2202" s="56"/>
      <c r="CL2202" s="56"/>
      <c r="CM2202" s="39" t="s">
        <v>3815</v>
      </c>
      <c r="CN2202" s="56"/>
      <c r="CO2202" s="56"/>
      <c r="CP2202" s="71"/>
      <c r="CQ2202" s="56"/>
      <c r="CR2202" s="78" t="s">
        <v>2044</v>
      </c>
      <c r="CS2202" s="78" t="s">
        <v>6954</v>
      </c>
    </row>
    <row r="2203" spans="1:97" s="44" customFormat="1">
      <c r="A2203" s="20" t="s">
        <v>3590</v>
      </c>
      <c r="B2203" s="16" t="s">
        <v>434</v>
      </c>
      <c r="C2203" s="4">
        <v>49007818</v>
      </c>
      <c r="D2203" s="4" t="s">
        <v>3782</v>
      </c>
      <c r="E2203" s="4" t="s">
        <v>2393</v>
      </c>
      <c r="F2203" s="4" t="s">
        <v>2415</v>
      </c>
      <c r="G2203" s="38"/>
      <c r="H2203" s="38" t="s">
        <v>5226</v>
      </c>
      <c r="I2203" s="38">
        <v>26</v>
      </c>
      <c r="J2203" s="38">
        <v>89</v>
      </c>
      <c r="K2203" s="23">
        <v>42.241149999999998</v>
      </c>
      <c r="L2203" s="23">
        <v>-107.5103</v>
      </c>
      <c r="M2203" s="61" t="s">
        <v>3580</v>
      </c>
      <c r="N2203" s="4" t="s">
        <v>7033</v>
      </c>
      <c r="O2203" s="40"/>
      <c r="P2203" s="4" t="s">
        <v>1553</v>
      </c>
      <c r="Q2203" s="46"/>
      <c r="R2203" s="46"/>
      <c r="S2203" s="46">
        <f t="shared" si="811"/>
        <v>349</v>
      </c>
      <c r="T2203" s="4"/>
      <c r="U2203" s="46">
        <v>5754</v>
      </c>
      <c r="V2203" s="46">
        <v>6103</v>
      </c>
      <c r="W2203" s="46"/>
      <c r="X2203" s="46"/>
      <c r="Y2203" s="39" t="s">
        <v>3788</v>
      </c>
      <c r="Z2203" s="40">
        <v>20735</v>
      </c>
      <c r="AA2203" s="41">
        <v>8.1000003814697266</v>
      </c>
      <c r="AB2203" s="4" t="s">
        <v>3789</v>
      </c>
      <c r="AC2203" s="4">
        <v>24</v>
      </c>
      <c r="AD2203" s="4">
        <v>11</v>
      </c>
      <c r="AE2203" s="4">
        <v>4808</v>
      </c>
      <c r="AF2203" s="31">
        <v>-3</v>
      </c>
      <c r="AG2203" s="4">
        <v>-3</v>
      </c>
      <c r="AH2203" s="4">
        <v>3882</v>
      </c>
      <c r="AI2203" s="4">
        <v>6167</v>
      </c>
      <c r="AJ2203" s="31"/>
      <c r="AK2203" s="31"/>
      <c r="AL2203" s="4">
        <v>32</v>
      </c>
      <c r="AM2203" s="4">
        <v>11795</v>
      </c>
      <c r="AO2203" s="4"/>
      <c r="AP2203" s="17">
        <f t="shared" si="795"/>
        <v>1.1976</v>
      </c>
      <c r="AQ2203" s="17">
        <f t="shared" si="796"/>
        <v>0.90519000000000005</v>
      </c>
      <c r="AR2203" s="17">
        <f t="shared" si="793"/>
        <v>209.148</v>
      </c>
      <c r="AS2203" s="17">
        <f t="shared" si="791"/>
        <v>0</v>
      </c>
      <c r="AT2203" s="17">
        <f t="shared" si="797"/>
        <v>211.25078999999999</v>
      </c>
      <c r="AU2203" s="5">
        <f t="shared" si="798"/>
        <v>109.51121999999999</v>
      </c>
      <c r="AV2203" s="5">
        <f t="shared" si="799"/>
        <v>101.07712999999998</v>
      </c>
      <c r="AW2203" s="5"/>
      <c r="AX2203" s="5"/>
      <c r="AY2203" s="5">
        <f t="shared" si="800"/>
        <v>0.66624000000000005</v>
      </c>
      <c r="AZ2203" s="5">
        <f t="shared" si="801"/>
        <v>211.25458999999998</v>
      </c>
      <c r="BA2203" s="7">
        <f t="shared" si="802"/>
        <v>-8.9939683134544674E-6</v>
      </c>
      <c r="BB2203" s="42">
        <f t="shared" si="803"/>
        <v>14918</v>
      </c>
      <c r="BC2203" s="43">
        <f t="shared" si="804"/>
        <v>0.11690936996967768</v>
      </c>
      <c r="BD2203" s="32">
        <f t="shared" si="805"/>
        <v>5.6690912256470143E-3</v>
      </c>
      <c r="BE2203" s="32">
        <f t="shared" si="806"/>
        <v>4.2849070528919678E-3</v>
      </c>
      <c r="BF2203" s="35">
        <f t="shared" si="807"/>
        <v>0.99004600172146107</v>
      </c>
      <c r="BG2203" s="37">
        <f t="shared" si="808"/>
        <v>0.51838504432022048</v>
      </c>
      <c r="BH2203" s="33">
        <f t="shared" si="809"/>
        <v>0.47846122538686614</v>
      </c>
      <c r="BI2203" s="33">
        <f t="shared" si="810"/>
        <v>3.1537302929133997E-3</v>
      </c>
      <c r="BJ2203" s="75"/>
      <c r="BK2203" s="75"/>
      <c r="BL2203" s="75"/>
      <c r="BM2203" s="56"/>
      <c r="BN2203" s="56"/>
      <c r="BO2203" s="56"/>
      <c r="BP2203" s="56"/>
      <c r="BQ2203" s="56"/>
      <c r="BR2203" s="56"/>
      <c r="BS2203" s="56"/>
      <c r="BT2203" s="56"/>
      <c r="BU2203" s="56"/>
      <c r="BV2203" s="56"/>
      <c r="BW2203" s="56"/>
      <c r="BX2203" s="56"/>
      <c r="BY2203" s="56"/>
      <c r="BZ2203" s="56"/>
      <c r="CA2203" s="56"/>
      <c r="CB2203" s="56"/>
      <c r="CC2203" s="56"/>
      <c r="CD2203" s="56"/>
      <c r="CE2203" s="56"/>
      <c r="CF2203" s="56"/>
      <c r="CG2203" s="56"/>
      <c r="CH2203" s="56"/>
      <c r="CI2203" s="56"/>
      <c r="CJ2203" s="56"/>
      <c r="CK2203" s="56"/>
      <c r="CL2203" s="56"/>
      <c r="CM2203" s="39" t="s">
        <v>7041</v>
      </c>
      <c r="CN2203" s="56"/>
      <c r="CO2203" s="56"/>
      <c r="CP2203" s="71"/>
      <c r="CQ2203" s="56"/>
      <c r="CR2203" s="78" t="s">
        <v>2044</v>
      </c>
      <c r="CS2203" s="78" t="s">
        <v>6954</v>
      </c>
    </row>
    <row r="2204" spans="1:97" s="44" customFormat="1">
      <c r="A2204" s="20" t="s">
        <v>3590</v>
      </c>
      <c r="B2204" s="16" t="s">
        <v>434</v>
      </c>
      <c r="C2204" s="4">
        <v>49004045</v>
      </c>
      <c r="D2204" s="4" t="s">
        <v>3782</v>
      </c>
      <c r="E2204" s="4" t="s">
        <v>2393</v>
      </c>
      <c r="F2204" s="4" t="s">
        <v>2415</v>
      </c>
      <c r="G2204" s="38"/>
      <c r="H2204" s="38" t="s">
        <v>5226</v>
      </c>
      <c r="I2204" s="38">
        <v>26</v>
      </c>
      <c r="J2204" s="38">
        <v>89</v>
      </c>
      <c r="K2204" s="23">
        <v>42.241970000000002</v>
      </c>
      <c r="L2204" s="23">
        <v>-107.51358999999999</v>
      </c>
      <c r="M2204" s="61" t="s">
        <v>3581</v>
      </c>
      <c r="N2204" s="4" t="s">
        <v>7106</v>
      </c>
      <c r="O2204" s="40"/>
      <c r="P2204" s="4" t="s">
        <v>1553</v>
      </c>
      <c r="Q2204" s="46">
        <v>0</v>
      </c>
      <c r="R2204" s="46"/>
      <c r="S2204" s="46">
        <f t="shared" si="811"/>
        <v>30</v>
      </c>
      <c r="T2204" s="4" t="s">
        <v>2509</v>
      </c>
      <c r="U2204" s="46">
        <v>6085</v>
      </c>
      <c r="V2204" s="46">
        <v>6115</v>
      </c>
      <c r="W2204" s="46"/>
      <c r="X2204" s="46"/>
      <c r="Y2204" s="39" t="s">
        <v>3798</v>
      </c>
      <c r="Z2204" s="40">
        <v>21040</v>
      </c>
      <c r="AA2204" s="41">
        <v>7.1999998092651367</v>
      </c>
      <c r="AB2204" s="4" t="s">
        <v>3789</v>
      </c>
      <c r="AC2204" s="4">
        <v>285</v>
      </c>
      <c r="AD2204" s="4">
        <v>73</v>
      </c>
      <c r="AE2204" s="4">
        <v>6233</v>
      </c>
      <c r="AF2204" s="31">
        <v>-3</v>
      </c>
      <c r="AG2204" s="4">
        <v>-3</v>
      </c>
      <c r="AH2204" s="4">
        <v>5358</v>
      </c>
      <c r="AI2204" s="4">
        <v>3690</v>
      </c>
      <c r="AJ2204" s="31"/>
      <c r="AK2204" s="31"/>
      <c r="AL2204" s="4">
        <v>3832</v>
      </c>
      <c r="AM2204" s="4">
        <v>17598</v>
      </c>
      <c r="AO2204" s="4"/>
      <c r="AP2204" s="17">
        <f t="shared" si="795"/>
        <v>14.221500000000001</v>
      </c>
      <c r="AQ2204" s="17">
        <f t="shared" si="796"/>
        <v>6.0071700000000003</v>
      </c>
      <c r="AR2204" s="17">
        <f t="shared" si="793"/>
        <v>271.13549999999998</v>
      </c>
      <c r="AS2204" s="17">
        <f t="shared" si="791"/>
        <v>0</v>
      </c>
      <c r="AT2204" s="17">
        <f t="shared" si="797"/>
        <v>291.36417</v>
      </c>
      <c r="AU2204" s="5">
        <f t="shared" si="798"/>
        <v>151.14918</v>
      </c>
      <c r="AV2204" s="5">
        <f t="shared" si="799"/>
        <v>60.479099999999995</v>
      </c>
      <c r="AW2204" s="5"/>
      <c r="AX2204" s="5"/>
      <c r="AY2204" s="5">
        <f t="shared" si="800"/>
        <v>79.782240000000002</v>
      </c>
      <c r="AZ2204" s="5">
        <f t="shared" si="801"/>
        <v>291.41052000000002</v>
      </c>
      <c r="BA2204" s="7">
        <f t="shared" si="802"/>
        <v>-7.9533309862887328E-5</v>
      </c>
      <c r="BB2204" s="42">
        <f t="shared" si="803"/>
        <v>19465</v>
      </c>
      <c r="BC2204" s="43">
        <f t="shared" si="804"/>
        <v>5.0373688044680676E-2</v>
      </c>
      <c r="BD2204" s="32">
        <f t="shared" si="805"/>
        <v>4.8810051009360554E-2</v>
      </c>
      <c r="BE2204" s="32">
        <f t="shared" si="806"/>
        <v>2.0617394376254296E-2</v>
      </c>
      <c r="BF2204" s="35">
        <f t="shared" si="807"/>
        <v>0.93057255461438504</v>
      </c>
      <c r="BG2204" s="37">
        <f t="shared" si="808"/>
        <v>0.51868127478719706</v>
      </c>
      <c r="BH2204" s="33">
        <f t="shared" si="809"/>
        <v>0.20753917875030728</v>
      </c>
      <c r="BI2204" s="33">
        <f t="shared" si="810"/>
        <v>0.27377954646249558</v>
      </c>
      <c r="BJ2204" s="75"/>
      <c r="BK2204" s="75"/>
      <c r="BL2204" s="75"/>
      <c r="BM2204" s="56"/>
      <c r="BN2204" s="56"/>
      <c r="BO2204" s="56"/>
      <c r="BP2204" s="56"/>
      <c r="BQ2204" s="56"/>
      <c r="BR2204" s="56"/>
      <c r="BS2204" s="56"/>
      <c r="BT2204" s="56"/>
      <c r="BU2204" s="56"/>
      <c r="BV2204" s="56"/>
      <c r="BW2204" s="56"/>
      <c r="BX2204" s="56"/>
      <c r="BY2204" s="56"/>
      <c r="BZ2204" s="56"/>
      <c r="CA2204" s="56"/>
      <c r="CB2204" s="56"/>
      <c r="CC2204" s="56"/>
      <c r="CD2204" s="56"/>
      <c r="CE2204" s="56"/>
      <c r="CF2204" s="56"/>
      <c r="CG2204" s="56"/>
      <c r="CH2204" s="56"/>
      <c r="CI2204" s="56"/>
      <c r="CJ2204" s="56"/>
      <c r="CK2204" s="56"/>
      <c r="CL2204" s="56"/>
      <c r="CM2204" s="39" t="s">
        <v>3824</v>
      </c>
      <c r="CN2204" s="56"/>
      <c r="CO2204" s="56"/>
      <c r="CP2204" s="71"/>
      <c r="CQ2204" s="56"/>
      <c r="CR2204" s="78" t="s">
        <v>2044</v>
      </c>
      <c r="CS2204" s="78" t="s">
        <v>6954</v>
      </c>
    </row>
    <row r="2205" spans="1:97" s="44" customFormat="1">
      <c r="A2205" s="20" t="s">
        <v>3590</v>
      </c>
      <c r="B2205" s="16" t="s">
        <v>434</v>
      </c>
      <c r="C2205" s="4">
        <v>49004062</v>
      </c>
      <c r="D2205" s="4" t="s">
        <v>3782</v>
      </c>
      <c r="E2205" s="4" t="s">
        <v>2393</v>
      </c>
      <c r="F2205" s="4" t="s">
        <v>2415</v>
      </c>
      <c r="G2205" s="38"/>
      <c r="H2205" s="38" t="s">
        <v>5226</v>
      </c>
      <c r="I2205" s="38">
        <v>26</v>
      </c>
      <c r="J2205" s="38">
        <v>89</v>
      </c>
      <c r="K2205" s="23">
        <v>42.241630000000001</v>
      </c>
      <c r="L2205" s="23">
        <v>-107.51541</v>
      </c>
      <c r="M2205" s="61" t="s">
        <v>3583</v>
      </c>
      <c r="N2205" s="4" t="s">
        <v>4927</v>
      </c>
      <c r="O2205" s="40"/>
      <c r="P2205" s="4" t="s">
        <v>1553</v>
      </c>
      <c r="Q2205" s="46">
        <v>228</v>
      </c>
      <c r="R2205" s="46"/>
      <c r="S2205" s="46">
        <f t="shared" si="811"/>
        <v>50</v>
      </c>
      <c r="T2205" s="4"/>
      <c r="U2205" s="46">
        <v>6111</v>
      </c>
      <c r="V2205" s="46">
        <v>6161</v>
      </c>
      <c r="W2205" s="46"/>
      <c r="X2205" s="46"/>
      <c r="Y2205" s="39" t="s">
        <v>3798</v>
      </c>
      <c r="Z2205" s="40">
        <v>21093</v>
      </c>
      <c r="AA2205" s="41">
        <v>6.8000001907348633</v>
      </c>
      <c r="AB2205" s="4" t="s">
        <v>3789</v>
      </c>
      <c r="AC2205" s="4">
        <v>375</v>
      </c>
      <c r="AD2205" s="4">
        <v>202</v>
      </c>
      <c r="AE2205" s="4">
        <v>2648</v>
      </c>
      <c r="AF2205" s="31">
        <v>-3</v>
      </c>
      <c r="AG2205" s="4">
        <v>-3</v>
      </c>
      <c r="AH2205" s="4">
        <v>2079</v>
      </c>
      <c r="AI2205" s="4">
        <v>1882</v>
      </c>
      <c r="AJ2205" s="31"/>
      <c r="AK2205" s="31"/>
      <c r="AL2205" s="4">
        <v>2982</v>
      </c>
      <c r="AM2205" s="4">
        <v>9212</v>
      </c>
      <c r="AO2205" s="4"/>
      <c r="AP2205" s="17">
        <f t="shared" si="795"/>
        <v>18.712499999999999</v>
      </c>
      <c r="AQ2205" s="17">
        <f t="shared" si="796"/>
        <v>16.622579999999999</v>
      </c>
      <c r="AR2205" s="17">
        <f t="shared" si="793"/>
        <v>115.18799999999999</v>
      </c>
      <c r="AS2205" s="17">
        <f t="shared" si="791"/>
        <v>0</v>
      </c>
      <c r="AT2205" s="17">
        <f t="shared" si="797"/>
        <v>150.52307999999999</v>
      </c>
      <c r="AU2205" s="5">
        <f t="shared" si="798"/>
        <v>58.648589999999999</v>
      </c>
      <c r="AV2205" s="5">
        <f t="shared" si="799"/>
        <v>30.845979999999997</v>
      </c>
      <c r="AW2205" s="5"/>
      <c r="AX2205" s="5"/>
      <c r="AY2205" s="5">
        <f t="shared" si="800"/>
        <v>62.085240000000006</v>
      </c>
      <c r="AZ2205" s="5">
        <f t="shared" si="801"/>
        <v>151.57981000000001</v>
      </c>
      <c r="BA2205" s="7">
        <f t="shared" si="802"/>
        <v>-3.4979142370998701E-3</v>
      </c>
      <c r="BB2205" s="42">
        <f t="shared" si="803"/>
        <v>10162</v>
      </c>
      <c r="BC2205" s="43">
        <f t="shared" si="804"/>
        <v>4.9034788892329928E-2</v>
      </c>
      <c r="BD2205" s="32">
        <f t="shared" si="805"/>
        <v>0.12431648355853467</v>
      </c>
      <c r="BE2205" s="32">
        <f t="shared" si="806"/>
        <v>0.11043210117677635</v>
      </c>
      <c r="BF2205" s="35">
        <f t="shared" si="807"/>
        <v>0.76525141526468898</v>
      </c>
      <c r="BG2205" s="33">
        <f t="shared" si="808"/>
        <v>0.38691557932418569</v>
      </c>
      <c r="BH2205" s="33">
        <f t="shared" si="809"/>
        <v>0.20349662662857274</v>
      </c>
      <c r="BI2205" s="37">
        <f t="shared" si="810"/>
        <v>0.40958779404724155</v>
      </c>
      <c r="BJ2205" s="75"/>
      <c r="BK2205" s="75"/>
      <c r="BL2205" s="75"/>
      <c r="BM2205" s="56"/>
      <c r="BN2205" s="56"/>
      <c r="BO2205" s="56"/>
      <c r="BP2205" s="56"/>
      <c r="BQ2205" s="56"/>
      <c r="BR2205" s="56"/>
      <c r="BS2205" s="56"/>
      <c r="BT2205" s="56"/>
      <c r="BU2205" s="56"/>
      <c r="BV2205" s="56"/>
      <c r="BW2205" s="56"/>
      <c r="BX2205" s="56"/>
      <c r="BY2205" s="56"/>
      <c r="BZ2205" s="56"/>
      <c r="CA2205" s="56"/>
      <c r="CB2205" s="56"/>
      <c r="CC2205" s="56"/>
      <c r="CD2205" s="56"/>
      <c r="CE2205" s="56"/>
      <c r="CF2205" s="56"/>
      <c r="CG2205" s="56"/>
      <c r="CH2205" s="56"/>
      <c r="CI2205" s="56"/>
      <c r="CJ2205" s="56"/>
      <c r="CK2205" s="56"/>
      <c r="CL2205" s="56"/>
      <c r="CM2205" s="39" t="s">
        <v>3798</v>
      </c>
      <c r="CN2205" s="56"/>
      <c r="CO2205" s="56"/>
      <c r="CP2205" s="71"/>
      <c r="CQ2205" s="56"/>
      <c r="CR2205" s="78" t="s">
        <v>2044</v>
      </c>
      <c r="CS2205" s="78" t="s">
        <v>6954</v>
      </c>
    </row>
    <row r="2206" spans="1:97" s="34" customFormat="1">
      <c r="A2206" s="18" t="s">
        <v>3590</v>
      </c>
      <c r="B2206" s="16" t="s">
        <v>434</v>
      </c>
      <c r="C2206" s="21">
        <v>49007816</v>
      </c>
      <c r="D2206" s="21" t="s">
        <v>3782</v>
      </c>
      <c r="E2206" s="21" t="s">
        <v>2393</v>
      </c>
      <c r="F2206" s="21" t="s">
        <v>2415</v>
      </c>
      <c r="G2206" s="22"/>
      <c r="H2206" s="22" t="s">
        <v>5226</v>
      </c>
      <c r="I2206" s="22">
        <v>26</v>
      </c>
      <c r="J2206" s="22">
        <v>89</v>
      </c>
      <c r="K2206" s="23">
        <v>42.242629999999998</v>
      </c>
      <c r="L2206" s="23">
        <v>-107.51721000000001</v>
      </c>
      <c r="M2206" s="61" t="s">
        <v>2453</v>
      </c>
      <c r="N2206" s="21" t="s">
        <v>2454</v>
      </c>
      <c r="O2206" s="25"/>
      <c r="P2206" s="21" t="s">
        <v>1553</v>
      </c>
      <c r="Q2206" s="74"/>
      <c r="R2206" s="74"/>
      <c r="S2206" s="74">
        <f t="shared" si="811"/>
        <v>170</v>
      </c>
      <c r="T2206" s="21"/>
      <c r="U2206" s="74">
        <v>6022</v>
      </c>
      <c r="V2206" s="74">
        <v>6192</v>
      </c>
      <c r="W2206" s="74"/>
      <c r="X2206" s="74"/>
      <c r="Y2206" s="24" t="s">
        <v>3788</v>
      </c>
      <c r="Z2206" s="25">
        <v>21208</v>
      </c>
      <c r="AA2206" s="26">
        <v>7.6</v>
      </c>
      <c r="AB2206" s="21" t="s">
        <v>3789</v>
      </c>
      <c r="AC2206" s="21">
        <v>358</v>
      </c>
      <c r="AD2206" s="21">
        <v>101</v>
      </c>
      <c r="AE2206" s="21">
        <v>3659</v>
      </c>
      <c r="AF2206" s="21">
        <v>-3</v>
      </c>
      <c r="AG2206" s="21">
        <v>-3</v>
      </c>
      <c r="AH2206" s="21">
        <v>3010</v>
      </c>
      <c r="AI2206" s="21">
        <v>1924</v>
      </c>
      <c r="AJ2206" s="27"/>
      <c r="AK2206" s="27"/>
      <c r="AL2206" s="21">
        <v>3313</v>
      </c>
      <c r="AM2206" s="21">
        <v>11387</v>
      </c>
      <c r="AO2206" s="4"/>
      <c r="AP2206" s="17">
        <f t="shared" si="795"/>
        <v>17.8642</v>
      </c>
      <c r="AQ2206" s="17">
        <f t="shared" si="796"/>
        <v>8.3112899999999996</v>
      </c>
      <c r="AR2206" s="17">
        <f t="shared" si="793"/>
        <v>159.16649999999998</v>
      </c>
      <c r="AS2206" s="17">
        <f t="shared" si="791"/>
        <v>0</v>
      </c>
      <c r="AT2206" s="17">
        <f t="shared" si="797"/>
        <v>185.34198999999998</v>
      </c>
      <c r="AU2206" s="5">
        <f t="shared" si="798"/>
        <v>84.912099999999995</v>
      </c>
      <c r="AV2206" s="5">
        <f t="shared" si="799"/>
        <v>31.534359999999996</v>
      </c>
      <c r="AW2206" s="5"/>
      <c r="AX2206" s="5"/>
      <c r="AY2206" s="5">
        <f t="shared" si="800"/>
        <v>68.97666000000001</v>
      </c>
      <c r="AZ2206" s="5">
        <f t="shared" si="801"/>
        <v>185.42311999999998</v>
      </c>
      <c r="BA2206" s="7">
        <f t="shared" si="802"/>
        <v>-2.1881778466156568E-4</v>
      </c>
      <c r="BB2206" s="62">
        <f t="shared" si="803"/>
        <v>12359</v>
      </c>
      <c r="BC2206" s="28">
        <f t="shared" si="804"/>
        <v>4.0933209803756421E-2</v>
      </c>
      <c r="BD2206" s="32">
        <f t="shared" si="805"/>
        <v>9.6385066330624825E-2</v>
      </c>
      <c r="BE2206" s="32">
        <f t="shared" si="806"/>
        <v>4.4842995373039859E-2</v>
      </c>
      <c r="BF2206" s="35">
        <f t="shared" si="807"/>
        <v>0.85877193829633536</v>
      </c>
      <c r="BG2206" s="37">
        <f t="shared" si="808"/>
        <v>0.4579369606120316</v>
      </c>
      <c r="BH2206" s="33">
        <f t="shared" si="809"/>
        <v>0.17006703371186938</v>
      </c>
      <c r="BI2206" s="33">
        <f t="shared" si="810"/>
        <v>0.37199600567609914</v>
      </c>
      <c r="BJ2206" s="4"/>
      <c r="BK2206" s="4"/>
      <c r="BL2206" s="4"/>
      <c r="BM2206" s="4"/>
      <c r="BN2206" s="4"/>
      <c r="BO2206" s="4"/>
      <c r="BP2206" s="4"/>
      <c r="BQ2206" s="4"/>
      <c r="BR2206" s="4"/>
      <c r="BS2206" s="4"/>
      <c r="BT2206" s="4"/>
      <c r="BU2206" s="4"/>
      <c r="BV2206" s="4"/>
      <c r="BW2206" s="4"/>
      <c r="BX2206" s="4"/>
      <c r="BY2206" s="4"/>
      <c r="BZ2206" s="4"/>
      <c r="CA2206" s="4"/>
      <c r="CB2206" s="4"/>
      <c r="CC2206" s="4"/>
      <c r="CD2206" s="4"/>
      <c r="CE2206" s="4"/>
      <c r="CF2206" s="4"/>
      <c r="CG2206" s="4"/>
      <c r="CH2206" s="4"/>
      <c r="CI2206" s="4"/>
      <c r="CJ2206" s="4"/>
      <c r="CK2206" s="4"/>
      <c r="CL2206" s="4"/>
      <c r="CM2206" s="24" t="s">
        <v>7041</v>
      </c>
      <c r="CN2206" s="4"/>
      <c r="CO2206" s="4"/>
      <c r="CP2206" s="46"/>
      <c r="CQ2206" s="4"/>
      <c r="CR2206" s="78" t="s">
        <v>2044</v>
      </c>
      <c r="CS2206" s="78" t="s">
        <v>6954</v>
      </c>
    </row>
    <row r="2207" spans="1:97" s="44" customFormat="1">
      <c r="A2207" s="20" t="s">
        <v>3590</v>
      </c>
      <c r="B2207" s="16" t="s">
        <v>434</v>
      </c>
      <c r="C2207" s="4">
        <v>49023581</v>
      </c>
      <c r="D2207" s="4" t="s">
        <v>3782</v>
      </c>
      <c r="E2207" s="4" t="s">
        <v>2393</v>
      </c>
      <c r="F2207" s="4" t="s">
        <v>2415</v>
      </c>
      <c r="G2207" s="38"/>
      <c r="H2207" s="38" t="s">
        <v>5226</v>
      </c>
      <c r="I2207" s="38">
        <v>26</v>
      </c>
      <c r="J2207" s="38">
        <v>89</v>
      </c>
      <c r="K2207" s="23">
        <v>42.238500000000002</v>
      </c>
      <c r="L2207" s="23">
        <v>-107.5132</v>
      </c>
      <c r="M2207" s="61" t="s">
        <v>5259</v>
      </c>
      <c r="N2207" s="4" t="s">
        <v>5014</v>
      </c>
      <c r="O2207" s="40"/>
      <c r="P2207" s="4" t="s">
        <v>1553</v>
      </c>
      <c r="Q2207" s="46"/>
      <c r="R2207" s="46"/>
      <c r="S2207" s="46">
        <f t="shared" si="811"/>
        <v>274</v>
      </c>
      <c r="T2207" s="4"/>
      <c r="U2207" s="46">
        <v>5964</v>
      </c>
      <c r="V2207" s="46">
        <v>6238</v>
      </c>
      <c r="W2207" s="46"/>
      <c r="X2207" s="46"/>
      <c r="Y2207" s="39" t="s">
        <v>3788</v>
      </c>
      <c r="Z2207" s="40">
        <v>21208</v>
      </c>
      <c r="AA2207" s="41">
        <v>8.1999998092651367</v>
      </c>
      <c r="AB2207" s="4" t="s">
        <v>3789</v>
      </c>
      <c r="AC2207" s="4">
        <v>15</v>
      </c>
      <c r="AD2207" s="4">
        <v>32</v>
      </c>
      <c r="AE2207" s="4">
        <v>8384</v>
      </c>
      <c r="AF2207" s="31">
        <v>-3</v>
      </c>
      <c r="AG2207" s="4">
        <v>-3</v>
      </c>
      <c r="AH2207" s="4">
        <v>8112</v>
      </c>
      <c r="AI2207" s="4">
        <v>1039</v>
      </c>
      <c r="AJ2207" s="31"/>
      <c r="AK2207" s="31"/>
      <c r="AL2207" s="4">
        <v>5487</v>
      </c>
      <c r="AM2207" s="4">
        <v>22787</v>
      </c>
      <c r="AO2207" s="4" t="s">
        <v>5038</v>
      </c>
      <c r="AP2207" s="17">
        <f t="shared" si="795"/>
        <v>0.74849999999999994</v>
      </c>
      <c r="AQ2207" s="17">
        <f t="shared" si="796"/>
        <v>2.6332800000000001</v>
      </c>
      <c r="AR2207" s="17">
        <f t="shared" si="793"/>
        <v>364.70399999999995</v>
      </c>
      <c r="AS2207" s="17">
        <f t="shared" si="791"/>
        <v>0</v>
      </c>
      <c r="AT2207" s="17">
        <f t="shared" si="797"/>
        <v>368.08577999999994</v>
      </c>
      <c r="AU2207" s="5">
        <f t="shared" si="798"/>
        <v>228.83951999999999</v>
      </c>
      <c r="AV2207" s="5">
        <f t="shared" si="799"/>
        <v>17.029209999999999</v>
      </c>
      <c r="AW2207" s="5"/>
      <c r="AX2207" s="5"/>
      <c r="AY2207" s="5">
        <f t="shared" si="800"/>
        <v>114.23934000000001</v>
      </c>
      <c r="AZ2207" s="5">
        <f t="shared" si="801"/>
        <v>360.10807</v>
      </c>
      <c r="BA2207" s="7">
        <f t="shared" si="802"/>
        <v>1.0955475660773496E-2</v>
      </c>
      <c r="BB2207" s="42">
        <f t="shared" si="803"/>
        <v>23063</v>
      </c>
      <c r="BC2207" s="43">
        <f t="shared" si="804"/>
        <v>6.0196292257360959E-3</v>
      </c>
      <c r="BD2207" s="32">
        <f t="shared" si="805"/>
        <v>2.033493388416146E-3</v>
      </c>
      <c r="BE2207" s="32">
        <f t="shared" si="806"/>
        <v>7.1539845956559382E-3</v>
      </c>
      <c r="BF2207" s="35">
        <f t="shared" si="807"/>
        <v>0.99081252201592795</v>
      </c>
      <c r="BG2207" s="37">
        <f t="shared" si="808"/>
        <v>0.63547456739861452</v>
      </c>
      <c r="BH2207" s="33">
        <f t="shared" si="809"/>
        <v>4.7289165166445726E-2</v>
      </c>
      <c r="BI2207" s="33">
        <f t="shared" si="810"/>
        <v>0.31723626743493977</v>
      </c>
      <c r="BJ2207" s="75"/>
      <c r="BK2207" s="75"/>
      <c r="BL2207" s="75"/>
      <c r="BM2207" s="56"/>
      <c r="BN2207" s="56"/>
      <c r="BO2207" s="56"/>
      <c r="BP2207" s="56"/>
      <c r="BQ2207" s="56"/>
      <c r="BR2207" s="56"/>
      <c r="BS2207" s="56"/>
      <c r="BT2207" s="56"/>
      <c r="BU2207" s="56"/>
      <c r="BV2207" s="56"/>
      <c r="BW2207" s="56"/>
      <c r="BX2207" s="56"/>
      <c r="BY2207" s="56"/>
      <c r="BZ2207" s="56"/>
      <c r="CA2207" s="56"/>
      <c r="CB2207" s="56"/>
      <c r="CC2207" s="56"/>
      <c r="CD2207" s="56"/>
      <c r="CE2207" s="56"/>
      <c r="CF2207" s="56"/>
      <c r="CG2207" s="56"/>
      <c r="CH2207" s="56"/>
      <c r="CI2207" s="56"/>
      <c r="CJ2207" s="56"/>
      <c r="CK2207" s="56"/>
      <c r="CL2207" s="56"/>
      <c r="CM2207" s="39" t="s">
        <v>7041</v>
      </c>
      <c r="CN2207" s="56"/>
      <c r="CO2207" s="56"/>
      <c r="CP2207" s="71"/>
      <c r="CQ2207" s="56"/>
      <c r="CR2207" s="78" t="s">
        <v>2044</v>
      </c>
      <c r="CS2207" s="78" t="s">
        <v>6954</v>
      </c>
    </row>
    <row r="2208" spans="1:97">
      <c r="A2208" s="20" t="s">
        <v>3591</v>
      </c>
      <c r="B2208" s="16" t="s">
        <v>4535</v>
      </c>
      <c r="F2208" s="4" t="s">
        <v>2434</v>
      </c>
      <c r="G2208" s="47" t="s">
        <v>259</v>
      </c>
      <c r="H2208" s="47">
        <v>21</v>
      </c>
      <c r="I2208" s="47">
        <v>26</v>
      </c>
      <c r="J2208" s="47">
        <v>89</v>
      </c>
      <c r="K2208" s="23">
        <v>42.215479999999999</v>
      </c>
      <c r="L2208" s="23">
        <v>-107.46491</v>
      </c>
      <c r="M2208" s="61" t="s">
        <v>2435</v>
      </c>
      <c r="N2208" s="19" t="s">
        <v>2503</v>
      </c>
      <c r="P2208" s="19" t="s">
        <v>1553</v>
      </c>
      <c r="Z2208" s="48">
        <v>30379</v>
      </c>
      <c r="AA2208" s="19">
        <v>7.58</v>
      </c>
      <c r="AB2208" s="19" t="s">
        <v>3789</v>
      </c>
      <c r="AC2208" s="19">
        <v>335</v>
      </c>
      <c r="AD2208" s="19">
        <v>58</v>
      </c>
      <c r="AE2208" s="19">
        <v>347</v>
      </c>
      <c r="AF2208" s="19">
        <v>9</v>
      </c>
      <c r="AH2208" s="19">
        <v>242</v>
      </c>
      <c r="AI2208" s="19">
        <v>156</v>
      </c>
      <c r="AJ2208" s="19">
        <v>0</v>
      </c>
      <c r="AK2208" s="19">
        <v>0</v>
      </c>
      <c r="AL2208" s="19">
        <v>1490</v>
      </c>
      <c r="AM2208" s="19">
        <v>2558</v>
      </c>
      <c r="AN2208" s="49"/>
      <c r="AO2208" s="63" t="s">
        <v>6911</v>
      </c>
      <c r="AP2208" s="17">
        <f t="shared" si="795"/>
        <v>16.7165</v>
      </c>
      <c r="AQ2208" s="17">
        <f t="shared" si="796"/>
        <v>4.7728200000000003</v>
      </c>
      <c r="AR2208" s="17">
        <f t="shared" si="793"/>
        <v>15.094499999999998</v>
      </c>
      <c r="AS2208" s="17">
        <f t="shared" si="791"/>
        <v>0.23021999999999998</v>
      </c>
      <c r="AT2208" s="17">
        <f t="shared" si="797"/>
        <v>36.814039999999999</v>
      </c>
      <c r="AU2208" s="5">
        <f t="shared" si="798"/>
        <v>6.8268199999999997</v>
      </c>
      <c r="AV2208" s="5">
        <f t="shared" si="799"/>
        <v>2.5568399999999998</v>
      </c>
      <c r="AW2208" s="5">
        <f>IF(AJ2208&gt;0,AJ2208*0.03333,0)</f>
        <v>0</v>
      </c>
      <c r="AX2208" s="5">
        <f>IF(AK2208&gt;0,AK2208*0.0588,0)</f>
        <v>0</v>
      </c>
      <c r="AY2208" s="5">
        <f t="shared" si="800"/>
        <v>31.021800000000002</v>
      </c>
      <c r="AZ2208" s="5">
        <f t="shared" si="801"/>
        <v>40.405460000000005</v>
      </c>
      <c r="BA2208" s="7">
        <f t="shared" si="802"/>
        <v>-4.6509236656544085E-2</v>
      </c>
      <c r="BB2208" s="62">
        <f t="shared" si="803"/>
        <v>2637</v>
      </c>
      <c r="BC2208" s="6">
        <f t="shared" si="804"/>
        <v>1.5206929740134744E-2</v>
      </c>
      <c r="BD2208" s="45">
        <f t="shared" si="805"/>
        <v>0.45407947619984118</v>
      </c>
      <c r="BE2208" s="32">
        <f t="shared" si="806"/>
        <v>0.12964673260527779</v>
      </c>
      <c r="BF2208" s="32">
        <f t="shared" si="807"/>
        <v>0.416273791194881</v>
      </c>
      <c r="BG2208" s="33">
        <f t="shared" si="808"/>
        <v>0.16895785866563576</v>
      </c>
      <c r="BH2208" s="33">
        <f t="shared" si="809"/>
        <v>6.3279566672424944E-2</v>
      </c>
      <c r="BI2208" s="36">
        <f t="shared" si="810"/>
        <v>0.7677625746619392</v>
      </c>
      <c r="BJ2208" s="19">
        <v>0</v>
      </c>
      <c r="BK2208" s="19">
        <v>0</v>
      </c>
      <c r="BL2208" s="19">
        <v>0</v>
      </c>
      <c r="BM2208" s="19">
        <v>0</v>
      </c>
      <c r="BN2208" s="19">
        <v>0</v>
      </c>
      <c r="BO2208" s="31"/>
      <c r="BP2208" s="19">
        <v>0</v>
      </c>
      <c r="BQ2208" s="19">
        <v>0</v>
      </c>
      <c r="BR2208" s="19">
        <v>0</v>
      </c>
      <c r="BS2208" s="19">
        <v>0</v>
      </c>
      <c r="BT2208" s="19">
        <v>0</v>
      </c>
      <c r="BU2208" s="19">
        <v>0</v>
      </c>
      <c r="BV2208" s="19">
        <v>0</v>
      </c>
      <c r="BW2208" s="19">
        <v>0</v>
      </c>
      <c r="BX2208" s="19"/>
      <c r="BY2208" s="19"/>
      <c r="BZ2208" s="19"/>
      <c r="CA2208" s="19"/>
      <c r="CB2208" s="19"/>
      <c r="CC2208" s="19"/>
      <c r="CD2208" s="19"/>
      <c r="CE2208" s="19"/>
      <c r="CF2208" s="19"/>
      <c r="CG2208" s="19"/>
      <c r="CH2208" s="19"/>
      <c r="CI2208" s="19"/>
      <c r="CJ2208" s="19"/>
      <c r="CK2208" s="19"/>
      <c r="CL2208" s="19"/>
      <c r="CM2208" s="39"/>
      <c r="CN2208" s="63">
        <v>19830304</v>
      </c>
      <c r="CO2208" s="63"/>
      <c r="CP2208" s="66"/>
      <c r="CR2208" s="78" t="s">
        <v>2044</v>
      </c>
      <c r="CS2208" s="78" t="s">
        <v>6954</v>
      </c>
    </row>
    <row r="2209" spans="1:97">
      <c r="A2209" s="20" t="s">
        <v>3590</v>
      </c>
      <c r="B2209" s="16" t="s">
        <v>292</v>
      </c>
      <c r="C2209" s="19">
        <v>49014279</v>
      </c>
      <c r="D2209" s="19" t="s">
        <v>3782</v>
      </c>
      <c r="E2209" s="19" t="s">
        <v>1707</v>
      </c>
      <c r="F2209" s="19" t="s">
        <v>2415</v>
      </c>
      <c r="G2209" s="47"/>
      <c r="H2209" s="47" t="s">
        <v>3825</v>
      </c>
      <c r="I2209" s="47" t="s">
        <v>5446</v>
      </c>
      <c r="J2209" s="47" t="s">
        <v>5489</v>
      </c>
      <c r="K2209" s="23">
        <v>42.25</v>
      </c>
      <c r="L2209" s="23">
        <v>-107.535</v>
      </c>
      <c r="M2209" s="61" t="s">
        <v>5260</v>
      </c>
      <c r="N2209" s="19" t="s">
        <v>3219</v>
      </c>
      <c r="P2209" s="19" t="s">
        <v>1553</v>
      </c>
      <c r="Q2209" s="55"/>
      <c r="R2209" s="55"/>
      <c r="S2209" s="55">
        <f>V2209-U2209</f>
        <v>226</v>
      </c>
      <c r="T2209" s="19"/>
      <c r="U2209" s="55">
        <v>6738</v>
      </c>
      <c r="V2209" s="55">
        <v>6964</v>
      </c>
      <c r="W2209" s="55"/>
      <c r="X2209" s="55"/>
      <c r="Y2209" s="51" t="s">
        <v>3788</v>
      </c>
      <c r="Z2209" s="40">
        <v>26183</v>
      </c>
      <c r="AA2209" s="52">
        <v>8</v>
      </c>
      <c r="AB2209" s="19" t="s">
        <v>3789</v>
      </c>
      <c r="AC2209" s="19">
        <v>246</v>
      </c>
      <c r="AD2209" s="19">
        <v>72</v>
      </c>
      <c r="AE2209" s="19">
        <v>9929</v>
      </c>
      <c r="AF2209" s="19">
        <v>830</v>
      </c>
      <c r="AG2209" s="19">
        <v>-3</v>
      </c>
      <c r="AH2209" s="19">
        <v>10500</v>
      </c>
      <c r="AI2209" s="19">
        <v>2562</v>
      </c>
      <c r="AJ2209" s="19"/>
      <c r="AK2209" s="19"/>
      <c r="AL2209" s="19">
        <v>6395</v>
      </c>
      <c r="AM2209" s="19">
        <v>29234</v>
      </c>
      <c r="AP2209" s="17">
        <f t="shared" si="795"/>
        <v>12.275399999999999</v>
      </c>
      <c r="AQ2209" s="17">
        <f t="shared" si="796"/>
        <v>5.9248799999999999</v>
      </c>
      <c r="AR2209" s="17">
        <f t="shared" si="793"/>
        <v>431.91149999999999</v>
      </c>
      <c r="AS2209" s="17">
        <f t="shared" si="791"/>
        <v>21.231399999999997</v>
      </c>
      <c r="AT2209" s="17">
        <f t="shared" si="797"/>
        <v>471.34318000000002</v>
      </c>
      <c r="AU2209" s="5">
        <f t="shared" si="798"/>
        <v>296.20499999999998</v>
      </c>
      <c r="AV2209" s="5">
        <f t="shared" si="799"/>
        <v>41.991179999999993</v>
      </c>
      <c r="AW2209" s="5"/>
      <c r="AX2209" s="5"/>
      <c r="AY2209" s="5">
        <f t="shared" si="800"/>
        <v>133.1439</v>
      </c>
      <c r="AZ2209" s="5">
        <f t="shared" si="801"/>
        <v>471.34007999999994</v>
      </c>
      <c r="BA2209" s="7">
        <f t="shared" si="802"/>
        <v>3.288485254394448E-6</v>
      </c>
      <c r="BB2209" s="62">
        <f t="shared" si="803"/>
        <v>30531</v>
      </c>
      <c r="BC2209" s="6">
        <f t="shared" si="804"/>
        <v>2.1701664854011544E-2</v>
      </c>
      <c r="BD2209" s="32">
        <f t="shared" si="805"/>
        <v>2.6043444608660718E-2</v>
      </c>
      <c r="BE2209" s="32">
        <f t="shared" si="806"/>
        <v>1.2570204155706676E-2</v>
      </c>
      <c r="BF2209" s="35">
        <f t="shared" si="807"/>
        <v>0.96138635123563254</v>
      </c>
      <c r="BG2209" s="37">
        <f t="shared" si="808"/>
        <v>0.62843159868772458</v>
      </c>
      <c r="BH2209" s="33">
        <f t="shared" si="809"/>
        <v>8.9088922800708986E-2</v>
      </c>
      <c r="BI2209" s="33">
        <f t="shared" si="810"/>
        <v>0.28247947851156646</v>
      </c>
      <c r="CM2209" s="51" t="s">
        <v>3220</v>
      </c>
      <c r="CR2209" s="78" t="s">
        <v>2044</v>
      </c>
      <c r="CS2209" s="78" t="s">
        <v>6954</v>
      </c>
    </row>
    <row r="2210" spans="1:97">
      <c r="A2210" s="20" t="s">
        <v>3590</v>
      </c>
      <c r="B2210" s="16" t="s">
        <v>292</v>
      </c>
      <c r="C2210" s="19">
        <v>49002038</v>
      </c>
      <c r="D2210" s="19" t="s">
        <v>3782</v>
      </c>
      <c r="E2210" s="19" t="s">
        <v>1707</v>
      </c>
      <c r="G2210" s="47"/>
      <c r="H2210" s="47" t="s">
        <v>3825</v>
      </c>
      <c r="I2210" s="47" t="s">
        <v>5446</v>
      </c>
      <c r="J2210" s="47" t="s">
        <v>5489</v>
      </c>
      <c r="K2210" s="23">
        <v>42.260080000000002</v>
      </c>
      <c r="L2210" s="23">
        <v>-107.54</v>
      </c>
      <c r="M2210" s="61" t="s">
        <v>2323</v>
      </c>
      <c r="N2210" s="19" t="s">
        <v>2488</v>
      </c>
      <c r="P2210" s="19" t="s">
        <v>1553</v>
      </c>
      <c r="Q2210" s="55"/>
      <c r="R2210" s="55"/>
      <c r="S2210" s="55">
        <f>V2210-U2210</f>
        <v>34</v>
      </c>
      <c r="T2210" s="19"/>
      <c r="U2210" s="55">
        <v>7142</v>
      </c>
      <c r="V2210" s="55">
        <v>7176</v>
      </c>
      <c r="W2210" s="55"/>
      <c r="X2210" s="55"/>
      <c r="Y2210" s="51" t="s">
        <v>3788</v>
      </c>
      <c r="Z2210" s="40">
        <v>24587</v>
      </c>
      <c r="AA2210" s="52">
        <v>6.4000000953674316</v>
      </c>
      <c r="AB2210" s="19" t="s">
        <v>3789</v>
      </c>
      <c r="AC2210" s="19">
        <v>1620</v>
      </c>
      <c r="AD2210" s="19">
        <v>836</v>
      </c>
      <c r="AE2210" s="19">
        <v>1055</v>
      </c>
      <c r="AF2210" s="19">
        <v>60</v>
      </c>
      <c r="AG2210" s="19">
        <v>-3</v>
      </c>
      <c r="AH2210" s="19">
        <v>5660</v>
      </c>
      <c r="AI2210" s="19">
        <v>708</v>
      </c>
      <c r="AJ2210" s="19"/>
      <c r="AK2210" s="19"/>
      <c r="AL2210" s="19">
        <v>1240</v>
      </c>
      <c r="AM2210" s="19">
        <v>10820</v>
      </c>
      <c r="AP2210" s="17">
        <f t="shared" si="795"/>
        <v>80.837999999999994</v>
      </c>
      <c r="AQ2210" s="17">
        <f t="shared" si="796"/>
        <v>68.794440000000009</v>
      </c>
      <c r="AR2210" s="17">
        <f t="shared" si="793"/>
        <v>45.892499999999998</v>
      </c>
      <c r="AS2210" s="17">
        <f t="shared" si="791"/>
        <v>1.5347999999999999</v>
      </c>
      <c r="AT2210" s="17">
        <f t="shared" si="797"/>
        <v>197.05974000000001</v>
      </c>
      <c r="AU2210" s="5">
        <f t="shared" si="798"/>
        <v>159.6686</v>
      </c>
      <c r="AV2210" s="5">
        <f t="shared" si="799"/>
        <v>11.604119999999998</v>
      </c>
      <c r="AW2210" s="5"/>
      <c r="AX2210" s="5"/>
      <c r="AY2210" s="5">
        <f t="shared" si="800"/>
        <v>25.816800000000001</v>
      </c>
      <c r="AZ2210" s="5">
        <f t="shared" si="801"/>
        <v>197.08951999999999</v>
      </c>
      <c r="BA2210" s="7">
        <f t="shared" si="802"/>
        <v>-7.5555133605954619E-5</v>
      </c>
      <c r="BB2210" s="62">
        <f t="shared" si="803"/>
        <v>11176</v>
      </c>
      <c r="BC2210" s="6">
        <f t="shared" si="804"/>
        <v>1.6184760865611929E-2</v>
      </c>
      <c r="BD2210" s="45">
        <f t="shared" si="805"/>
        <v>0.4102207787344081</v>
      </c>
      <c r="BE2210" s="32">
        <f t="shared" si="806"/>
        <v>0.34910448983643239</v>
      </c>
      <c r="BF2210" s="32">
        <f t="shared" si="807"/>
        <v>0.24067473142915946</v>
      </c>
      <c r="BG2210" s="36">
        <f t="shared" si="808"/>
        <v>0.81013237030563579</v>
      </c>
      <c r="BH2210" s="33">
        <f t="shared" si="809"/>
        <v>5.8877407586156782E-2</v>
      </c>
      <c r="BI2210" s="33">
        <f t="shared" si="810"/>
        <v>0.13099022210820749</v>
      </c>
      <c r="CM2210" s="51" t="s">
        <v>2324</v>
      </c>
      <c r="CR2210" s="78" t="s">
        <v>2044</v>
      </c>
      <c r="CS2210" s="78" t="s">
        <v>6954</v>
      </c>
    </row>
    <row r="2211" spans="1:97">
      <c r="A2211" s="20" t="s">
        <v>3590</v>
      </c>
      <c r="B2211" s="16" t="s">
        <v>292</v>
      </c>
      <c r="C2211" s="19">
        <v>49018015</v>
      </c>
      <c r="D2211" s="19" t="s">
        <v>3782</v>
      </c>
      <c r="E2211" s="19" t="s">
        <v>1707</v>
      </c>
      <c r="F2211" s="19" t="s">
        <v>2415</v>
      </c>
      <c r="G2211" s="47"/>
      <c r="H2211" s="47" t="s">
        <v>3825</v>
      </c>
      <c r="I2211" s="47" t="s">
        <v>5446</v>
      </c>
      <c r="J2211" s="47" t="s">
        <v>5489</v>
      </c>
      <c r="K2211" s="23">
        <v>42.249549999999999</v>
      </c>
      <c r="L2211" s="23">
        <v>-107.52744</v>
      </c>
      <c r="M2211" s="61" t="s">
        <v>6533</v>
      </c>
      <c r="N2211" s="19" t="s">
        <v>5216</v>
      </c>
      <c r="P2211" s="19" t="s">
        <v>1553</v>
      </c>
      <c r="Q2211" s="55"/>
      <c r="R2211" s="55"/>
      <c r="S2211" s="55"/>
      <c r="T2211" s="31" t="s">
        <v>2512</v>
      </c>
      <c r="U2211" s="55">
        <v>6130</v>
      </c>
      <c r="Y2211" s="51" t="s">
        <v>3798</v>
      </c>
      <c r="Z2211" s="40">
        <v>15692</v>
      </c>
      <c r="AB2211" s="19" t="s">
        <v>3789</v>
      </c>
      <c r="AC2211" s="19">
        <v>175</v>
      </c>
      <c r="AD2211" s="19">
        <v>32</v>
      </c>
      <c r="AE2211" s="19">
        <v>1908</v>
      </c>
      <c r="AF2211" s="19">
        <v>-3</v>
      </c>
      <c r="AG2211" s="19">
        <v>-3</v>
      </c>
      <c r="AH2211" s="19">
        <v>1058</v>
      </c>
      <c r="AI2211" s="19">
        <v>675</v>
      </c>
      <c r="AJ2211" s="19"/>
      <c r="AK2211" s="19"/>
      <c r="AL2211" s="19">
        <v>2568</v>
      </c>
      <c r="AM2211" s="19">
        <v>6416</v>
      </c>
      <c r="AP2211" s="17">
        <f t="shared" si="795"/>
        <v>8.7324999999999999</v>
      </c>
      <c r="AQ2211" s="17">
        <f t="shared" si="796"/>
        <v>2.6332800000000001</v>
      </c>
      <c r="AR2211" s="17">
        <f t="shared" si="793"/>
        <v>82.99799999999999</v>
      </c>
      <c r="AS2211" s="17">
        <f t="shared" si="791"/>
        <v>0</v>
      </c>
      <c r="AT2211" s="17">
        <f t="shared" si="797"/>
        <v>94.363779999999991</v>
      </c>
      <c r="AU2211" s="5">
        <f t="shared" si="798"/>
        <v>29.84618</v>
      </c>
      <c r="AV2211" s="5">
        <f t="shared" si="799"/>
        <v>11.063249999999998</v>
      </c>
      <c r="AW2211" s="5"/>
      <c r="AX2211" s="5"/>
      <c r="AY2211" s="5">
        <f t="shared" si="800"/>
        <v>53.465760000000003</v>
      </c>
      <c r="AZ2211" s="5">
        <f t="shared" si="801"/>
        <v>94.375190000000003</v>
      </c>
      <c r="BA2211" s="7">
        <f t="shared" si="802"/>
        <v>-6.0453863873539908E-5</v>
      </c>
      <c r="BB2211" s="62">
        <f t="shared" si="803"/>
        <v>6410</v>
      </c>
      <c r="BC2211" s="6">
        <f t="shared" si="804"/>
        <v>-4.6779978169343521E-4</v>
      </c>
      <c r="BD2211" s="32">
        <f t="shared" si="805"/>
        <v>9.2540803261590421E-2</v>
      </c>
      <c r="BE2211" s="32">
        <f t="shared" si="806"/>
        <v>2.7905622263118331E-2</v>
      </c>
      <c r="BF2211" s="35">
        <f t="shared" si="807"/>
        <v>0.87955357447529126</v>
      </c>
      <c r="BG2211" s="33">
        <f t="shared" si="808"/>
        <v>0.31625027721798493</v>
      </c>
      <c r="BH2211" s="33">
        <f t="shared" si="809"/>
        <v>0.1172262540610514</v>
      </c>
      <c r="BI2211" s="37">
        <f t="shared" si="810"/>
        <v>0.5665234687209636</v>
      </c>
      <c r="CM2211" s="51" t="s">
        <v>5042</v>
      </c>
      <c r="CR2211" s="78" t="s">
        <v>2044</v>
      </c>
      <c r="CS2211" s="78" t="s">
        <v>6954</v>
      </c>
    </row>
    <row r="2212" spans="1:97">
      <c r="A2212" s="20" t="s">
        <v>3590</v>
      </c>
      <c r="B2212" s="16" t="s">
        <v>318</v>
      </c>
      <c r="C2212" s="19">
        <v>49003227</v>
      </c>
      <c r="D2212" s="19" t="s">
        <v>3782</v>
      </c>
      <c r="E2212" s="19" t="s">
        <v>1707</v>
      </c>
      <c r="F2212" s="19" t="s">
        <v>3192</v>
      </c>
      <c r="G2212" s="47"/>
      <c r="H2212" s="47" t="s">
        <v>3785</v>
      </c>
      <c r="I2212" s="47" t="s">
        <v>5446</v>
      </c>
      <c r="J2212" s="47" t="s">
        <v>5489</v>
      </c>
      <c r="K2212" s="23">
        <v>42.254019999999997</v>
      </c>
      <c r="L2212" s="23">
        <v>-107.55970000000001</v>
      </c>
      <c r="M2212" s="61" t="s">
        <v>2341</v>
      </c>
      <c r="N2212" s="19" t="s">
        <v>2342</v>
      </c>
      <c r="P2212" s="31" t="s">
        <v>1553</v>
      </c>
      <c r="Q2212" s="55"/>
      <c r="R2212" s="55">
        <v>1771</v>
      </c>
      <c r="S2212" s="55">
        <f>V2212-U2212</f>
        <v>326</v>
      </c>
      <c r="T2212" s="19"/>
      <c r="U2212" s="55">
        <v>5274</v>
      </c>
      <c r="V2212" s="55">
        <v>5600</v>
      </c>
      <c r="W2212" s="55">
        <v>7732</v>
      </c>
      <c r="X2212" s="55"/>
      <c r="Y2212" s="51" t="s">
        <v>3788</v>
      </c>
      <c r="Z2212" s="40">
        <v>23375</v>
      </c>
      <c r="AA2212" s="52">
        <v>7.1999998092651367</v>
      </c>
      <c r="AB2212" s="19" t="s">
        <v>3789</v>
      </c>
      <c r="AC2212" s="19">
        <v>451</v>
      </c>
      <c r="AD2212" s="19">
        <v>87</v>
      </c>
      <c r="AE2212" s="19">
        <v>4185</v>
      </c>
      <c r="AF2212" s="19">
        <v>260</v>
      </c>
      <c r="AG2212" s="19">
        <v>-3</v>
      </c>
      <c r="AH2212" s="19">
        <v>5950</v>
      </c>
      <c r="AI2212" s="19">
        <v>183</v>
      </c>
      <c r="AJ2212" s="19"/>
      <c r="AK2212" s="19"/>
      <c r="AL2212" s="19">
        <v>2300</v>
      </c>
      <c r="AM2212" s="19">
        <v>13325</v>
      </c>
      <c r="AP2212" s="17">
        <f t="shared" si="795"/>
        <v>22.504899999999999</v>
      </c>
      <c r="AQ2212" s="17">
        <f t="shared" si="796"/>
        <v>7.15923</v>
      </c>
      <c r="AR2212" s="17">
        <f t="shared" si="793"/>
        <v>182.04749999999999</v>
      </c>
      <c r="AS2212" s="17">
        <f t="shared" si="791"/>
        <v>6.6507999999999994</v>
      </c>
      <c r="AT2212" s="17">
        <f t="shared" si="797"/>
        <v>218.36242999999999</v>
      </c>
      <c r="AU2212" s="5">
        <f t="shared" si="798"/>
        <v>167.84950000000001</v>
      </c>
      <c r="AV2212" s="5">
        <f t="shared" si="799"/>
        <v>2.9993699999999999</v>
      </c>
      <c r="AW2212" s="5"/>
      <c r="AX2212" s="5"/>
      <c r="AY2212" s="5">
        <f t="shared" si="800"/>
        <v>47.886000000000003</v>
      </c>
      <c r="AZ2212" s="5">
        <f t="shared" si="801"/>
        <v>218.73487</v>
      </c>
      <c r="BA2212" s="7">
        <f t="shared" si="802"/>
        <v>-8.520757277613283E-4</v>
      </c>
      <c r="BB2212" s="62">
        <f t="shared" si="803"/>
        <v>13413</v>
      </c>
      <c r="BC2212" s="6">
        <f t="shared" si="804"/>
        <v>3.2911960505647392E-3</v>
      </c>
      <c r="BD2212" s="32">
        <f t="shared" si="805"/>
        <v>0.10306214306188112</v>
      </c>
      <c r="BE2212" s="32">
        <f t="shared" si="806"/>
        <v>3.2785997114979898E-2</v>
      </c>
      <c r="BF2212" s="35">
        <f t="shared" si="807"/>
        <v>0.86415185982313902</v>
      </c>
      <c r="BG2212" s="36">
        <f t="shared" si="808"/>
        <v>0.7673650753535548</v>
      </c>
      <c r="BH2212" s="33">
        <f t="shared" si="809"/>
        <v>1.371235413905428E-2</v>
      </c>
      <c r="BI2212" s="33">
        <f t="shared" si="810"/>
        <v>0.218922570507391</v>
      </c>
      <c r="CM2212" s="51" t="s">
        <v>3788</v>
      </c>
      <c r="CR2212" s="78" t="s">
        <v>2044</v>
      </c>
      <c r="CS2212" s="78" t="s">
        <v>6954</v>
      </c>
    </row>
    <row r="2213" spans="1:97">
      <c r="A2213" s="20" t="s">
        <v>3590</v>
      </c>
      <c r="B2213" s="16" t="s">
        <v>318</v>
      </c>
      <c r="C2213" s="19">
        <v>49003226</v>
      </c>
      <c r="D2213" s="19" t="s">
        <v>3782</v>
      </c>
      <c r="E2213" s="19" t="s">
        <v>1707</v>
      </c>
      <c r="F2213" s="19" t="s">
        <v>2415</v>
      </c>
      <c r="G2213" s="47"/>
      <c r="H2213" s="47" t="s">
        <v>3785</v>
      </c>
      <c r="I2213" s="47" t="s">
        <v>5446</v>
      </c>
      <c r="J2213" s="47" t="s">
        <v>5489</v>
      </c>
      <c r="K2213" s="23">
        <v>42.25027</v>
      </c>
      <c r="L2213" s="23">
        <v>-107.54411</v>
      </c>
      <c r="M2213" s="61" t="s">
        <v>2340</v>
      </c>
      <c r="N2213" s="19" t="s">
        <v>3218</v>
      </c>
      <c r="P2213" s="19" t="s">
        <v>1553</v>
      </c>
      <c r="Q2213" s="55">
        <v>90</v>
      </c>
      <c r="R2213" s="55"/>
      <c r="S2213" s="55">
        <f>V2213-U2213</f>
        <v>52</v>
      </c>
      <c r="T2213" s="19"/>
      <c r="U2213" s="55">
        <v>7239</v>
      </c>
      <c r="V2213" s="55">
        <v>7291</v>
      </c>
      <c r="W2213" s="55"/>
      <c r="X2213" s="55"/>
      <c r="Y2213" s="51" t="s">
        <v>3798</v>
      </c>
      <c r="Z2213" s="40">
        <v>23817</v>
      </c>
      <c r="AA2213" s="52">
        <v>7.1999998092651367</v>
      </c>
      <c r="AB2213" s="19" t="s">
        <v>3789</v>
      </c>
      <c r="AC2213" s="19">
        <v>1387</v>
      </c>
      <c r="AD2213" s="19">
        <v>594</v>
      </c>
      <c r="AE2213" s="19">
        <v>8962</v>
      </c>
      <c r="AF2213" s="19">
        <v>805</v>
      </c>
      <c r="AG2213" s="19">
        <v>-3</v>
      </c>
      <c r="AH2213" s="19">
        <v>13000</v>
      </c>
      <c r="AI2213" s="19">
        <v>2538</v>
      </c>
      <c r="AJ2213" s="19"/>
      <c r="AK2213" s="19"/>
      <c r="AL2213" s="19">
        <v>5850</v>
      </c>
      <c r="AM2213" s="19">
        <v>33146</v>
      </c>
      <c r="AP2213" s="17">
        <f t="shared" si="795"/>
        <v>69.211299999999994</v>
      </c>
      <c r="AQ2213" s="17">
        <f t="shared" si="796"/>
        <v>48.88026</v>
      </c>
      <c r="AR2213" s="17">
        <f t="shared" si="793"/>
        <v>389.84699999999998</v>
      </c>
      <c r="AS2213" s="17">
        <f t="shared" si="791"/>
        <v>20.591899999999999</v>
      </c>
      <c r="AT2213" s="17">
        <f t="shared" si="797"/>
        <v>528.53045999999995</v>
      </c>
      <c r="AU2213" s="5">
        <f t="shared" si="798"/>
        <v>366.72999999999996</v>
      </c>
      <c r="AV2213" s="5">
        <f t="shared" si="799"/>
        <v>41.597819999999999</v>
      </c>
      <c r="AW2213" s="5"/>
      <c r="AX2213" s="5"/>
      <c r="AY2213" s="5">
        <f t="shared" si="800"/>
        <v>121.79700000000001</v>
      </c>
      <c r="AZ2213" s="5">
        <f t="shared" si="801"/>
        <v>530.12482</v>
      </c>
      <c r="BA2213" s="7">
        <f t="shared" si="802"/>
        <v>-1.5060237549658767E-3</v>
      </c>
      <c r="BB2213" s="62">
        <f t="shared" si="803"/>
        <v>33133</v>
      </c>
      <c r="BC2213" s="6">
        <f t="shared" si="804"/>
        <v>-1.9614055734093756E-4</v>
      </c>
      <c r="BD2213" s="32">
        <f t="shared" si="805"/>
        <v>0.13095044701870162</v>
      </c>
      <c r="BE2213" s="32">
        <f t="shared" si="806"/>
        <v>9.2483335775955092E-2</v>
      </c>
      <c r="BF2213" s="35">
        <f t="shared" si="807"/>
        <v>0.77656621720534336</v>
      </c>
      <c r="BG2213" s="37">
        <f t="shared" si="808"/>
        <v>0.69178047539822785</v>
      </c>
      <c r="BH2213" s="33">
        <f t="shared" si="809"/>
        <v>7.8467972882310999E-2</v>
      </c>
      <c r="BI2213" s="33">
        <f t="shared" si="810"/>
        <v>0.2297515517194611</v>
      </c>
      <c r="CM2213" s="51" t="s">
        <v>3798</v>
      </c>
      <c r="CR2213" s="78" t="s">
        <v>2044</v>
      </c>
      <c r="CS2213" s="78" t="s">
        <v>6954</v>
      </c>
    </row>
    <row r="2214" spans="1:97">
      <c r="A2214" s="20" t="s">
        <v>3590</v>
      </c>
      <c r="B2214" s="16" t="s">
        <v>318</v>
      </c>
      <c r="C2214" s="19">
        <v>49014278</v>
      </c>
      <c r="D2214" s="19" t="s">
        <v>3782</v>
      </c>
      <c r="E2214" s="19" t="s">
        <v>1707</v>
      </c>
      <c r="F2214" s="19" t="s">
        <v>2415</v>
      </c>
      <c r="G2214" s="47"/>
      <c r="H2214" s="47" t="s">
        <v>3785</v>
      </c>
      <c r="I2214" s="47" t="s">
        <v>5446</v>
      </c>
      <c r="J2214" s="47" t="s">
        <v>5489</v>
      </c>
      <c r="K2214" s="23">
        <v>42.25</v>
      </c>
      <c r="L2214" s="23">
        <v>-107.5517</v>
      </c>
      <c r="M2214" s="61" t="s">
        <v>2340</v>
      </c>
      <c r="N2214" s="19" t="s">
        <v>3218</v>
      </c>
      <c r="P2214" s="19" t="s">
        <v>1553</v>
      </c>
      <c r="Q2214" s="55"/>
      <c r="R2214" s="55"/>
      <c r="S2214" s="55">
        <f>V2214-U2214</f>
        <v>0</v>
      </c>
      <c r="T2214" s="31" t="s">
        <v>2512</v>
      </c>
      <c r="Y2214" s="51" t="s">
        <v>3788</v>
      </c>
      <c r="Z2214" s="40">
        <v>26219</v>
      </c>
      <c r="AA2214" s="52">
        <v>7.9000000953674316</v>
      </c>
      <c r="AB2214" s="19" t="s">
        <v>3789</v>
      </c>
      <c r="AC2214" s="19">
        <v>387</v>
      </c>
      <c r="AD2214" s="19">
        <v>87</v>
      </c>
      <c r="AE2214" s="19">
        <v>9404</v>
      </c>
      <c r="AF2214" s="19">
        <v>760</v>
      </c>
      <c r="AG2214" s="19">
        <v>-3</v>
      </c>
      <c r="AH2214" s="19">
        <v>10900</v>
      </c>
      <c r="AI2214" s="19">
        <v>2684</v>
      </c>
      <c r="AJ2214" s="19"/>
      <c r="AK2214" s="19"/>
      <c r="AL2214" s="19">
        <v>4981</v>
      </c>
      <c r="AM2214" s="19">
        <v>27841</v>
      </c>
      <c r="AP2214" s="17">
        <f t="shared" si="795"/>
        <v>19.311299999999999</v>
      </c>
      <c r="AQ2214" s="17">
        <f t="shared" si="796"/>
        <v>7.15923</v>
      </c>
      <c r="AR2214" s="17">
        <f t="shared" si="793"/>
        <v>409.07399999999996</v>
      </c>
      <c r="AS2214" s="17">
        <f t="shared" si="791"/>
        <v>19.440799999999999</v>
      </c>
      <c r="AT2214" s="17">
        <f t="shared" si="797"/>
        <v>454.98532999999998</v>
      </c>
      <c r="AU2214" s="5">
        <f t="shared" si="798"/>
        <v>307.48899999999998</v>
      </c>
      <c r="AV2214" s="5">
        <f t="shared" si="799"/>
        <v>43.990759999999995</v>
      </c>
      <c r="AW2214" s="5"/>
      <c r="AX2214" s="5"/>
      <c r="AY2214" s="5">
        <f t="shared" si="800"/>
        <v>103.70442000000001</v>
      </c>
      <c r="AZ2214" s="5">
        <f t="shared" si="801"/>
        <v>455.18417999999997</v>
      </c>
      <c r="BA2214" s="7">
        <f t="shared" si="802"/>
        <v>-2.1847578699927346E-4</v>
      </c>
      <c r="BB2214" s="62">
        <f t="shared" si="803"/>
        <v>29200</v>
      </c>
      <c r="BC2214" s="6">
        <f t="shared" si="804"/>
        <v>2.3824968005469748E-2</v>
      </c>
      <c r="BD2214" s="32">
        <f t="shared" si="805"/>
        <v>4.2443786044706104E-2</v>
      </c>
      <c r="BE2214" s="32">
        <f t="shared" si="806"/>
        <v>1.573507875517657E-2</v>
      </c>
      <c r="BF2214" s="35">
        <f t="shared" si="807"/>
        <v>0.94182113520011734</v>
      </c>
      <c r="BG2214" s="37">
        <f t="shared" si="808"/>
        <v>0.67552655279012552</v>
      </c>
      <c r="BH2214" s="33">
        <f t="shared" si="809"/>
        <v>9.6643868422667936E-2</v>
      </c>
      <c r="BI2214" s="33">
        <f t="shared" si="810"/>
        <v>0.22782957878720658</v>
      </c>
      <c r="CM2214" s="51" t="s">
        <v>3788</v>
      </c>
      <c r="CR2214" s="78" t="s">
        <v>2044</v>
      </c>
      <c r="CS2214" s="78" t="s">
        <v>6954</v>
      </c>
    </row>
    <row r="2215" spans="1:97">
      <c r="A2215" s="20" t="s">
        <v>3590</v>
      </c>
      <c r="B2215" s="16" t="s">
        <v>346</v>
      </c>
      <c r="C2215" s="19">
        <v>49023074</v>
      </c>
      <c r="D2215" s="19" t="s">
        <v>3782</v>
      </c>
      <c r="E2215" s="19" t="s">
        <v>1707</v>
      </c>
      <c r="F2215" s="19" t="s">
        <v>3192</v>
      </c>
      <c r="G2215" s="47"/>
      <c r="H2215" s="47" t="s">
        <v>1542</v>
      </c>
      <c r="I2215" s="47" t="s">
        <v>5446</v>
      </c>
      <c r="J2215" s="47" t="s">
        <v>5489</v>
      </c>
      <c r="K2215" s="23">
        <v>42.253</v>
      </c>
      <c r="L2215" s="23">
        <v>-107.5716</v>
      </c>
      <c r="N2215" s="19" t="s">
        <v>1631</v>
      </c>
      <c r="P2215" s="19" t="s">
        <v>1553</v>
      </c>
      <c r="Q2215" s="55"/>
      <c r="R2215" s="55"/>
      <c r="S2215" s="55">
        <f>V2215-U2215</f>
        <v>43</v>
      </c>
      <c r="T2215" s="19"/>
      <c r="U2215" s="55">
        <v>4197</v>
      </c>
      <c r="V2215" s="55">
        <v>4240</v>
      </c>
      <c r="W2215" s="55"/>
      <c r="X2215" s="55"/>
      <c r="Y2215" s="51" t="s">
        <v>3788</v>
      </c>
      <c r="Z2215" s="40">
        <v>24723</v>
      </c>
      <c r="AA2215" s="52">
        <v>8.6000003814697266</v>
      </c>
      <c r="AB2215" s="19" t="s">
        <v>3789</v>
      </c>
      <c r="AC2215" s="19">
        <v>3</v>
      </c>
      <c r="AD2215" s="19">
        <v>2</v>
      </c>
      <c r="AE2215" s="19">
        <v>1553</v>
      </c>
      <c r="AF2215" s="19">
        <v>30</v>
      </c>
      <c r="AG2215" s="19">
        <v>-3</v>
      </c>
      <c r="AH2215" s="19">
        <v>1080</v>
      </c>
      <c r="AI2215" s="19">
        <v>1964</v>
      </c>
      <c r="AJ2215" s="19"/>
      <c r="AK2215" s="19"/>
      <c r="AL2215" s="19">
        <v>-1</v>
      </c>
      <c r="AM2215" s="19">
        <v>3815</v>
      </c>
      <c r="AO2215" s="19" t="s">
        <v>5038</v>
      </c>
      <c r="AP2215" s="17">
        <f t="shared" si="795"/>
        <v>0.1497</v>
      </c>
      <c r="AQ2215" s="17">
        <f t="shared" si="796"/>
        <v>0.16458</v>
      </c>
      <c r="AR2215" s="17">
        <f t="shared" si="793"/>
        <v>67.555499999999995</v>
      </c>
      <c r="AS2215" s="17">
        <f t="shared" si="791"/>
        <v>0.76739999999999997</v>
      </c>
      <c r="AT2215" s="17">
        <f t="shared" si="797"/>
        <v>68.637179999999987</v>
      </c>
      <c r="AU2215" s="5">
        <f t="shared" si="798"/>
        <v>30.466799999999999</v>
      </c>
      <c r="AV2215" s="5">
        <f t="shared" si="799"/>
        <v>32.189959999999999</v>
      </c>
      <c r="AW2215" s="5"/>
      <c r="AX2215" s="5"/>
      <c r="AY2215" s="5">
        <f t="shared" si="800"/>
        <v>0</v>
      </c>
      <c r="AZ2215" s="5">
        <f t="shared" si="801"/>
        <v>62.656759999999998</v>
      </c>
      <c r="BA2215" s="7">
        <f t="shared" si="802"/>
        <v>4.5549855537886888E-2</v>
      </c>
      <c r="BB2215" s="62">
        <f t="shared" si="803"/>
        <v>4628</v>
      </c>
      <c r="BC2215" s="6">
        <f t="shared" si="804"/>
        <v>9.6292786924079124E-2</v>
      </c>
      <c r="BD2215" s="32">
        <f t="shared" si="805"/>
        <v>2.1810336613479753E-3</v>
      </c>
      <c r="BE2215" s="32">
        <f t="shared" si="806"/>
        <v>2.3978257848006001E-3</v>
      </c>
      <c r="BF2215" s="35">
        <f t="shared" si="807"/>
        <v>0.99542114055385145</v>
      </c>
      <c r="BG2215" s="33">
        <f t="shared" si="808"/>
        <v>0.48624920918349435</v>
      </c>
      <c r="BH2215" s="37">
        <f t="shared" si="809"/>
        <v>0.51375079081650565</v>
      </c>
      <c r="BI2215" s="33">
        <f t="shared" si="810"/>
        <v>0</v>
      </c>
      <c r="CM2215" s="51" t="s">
        <v>3788</v>
      </c>
      <c r="CR2215" s="78" t="s">
        <v>2044</v>
      </c>
      <c r="CS2215" s="78" t="s">
        <v>6954</v>
      </c>
    </row>
    <row r="2216" spans="1:97">
      <c r="A2216" s="20" t="s">
        <v>3591</v>
      </c>
      <c r="B2216" s="16" t="s">
        <v>346</v>
      </c>
      <c r="F2216" s="4" t="s">
        <v>3192</v>
      </c>
      <c r="G2216" s="47" t="s">
        <v>1575</v>
      </c>
      <c r="H2216" s="47">
        <v>3</v>
      </c>
      <c r="I2216" s="47">
        <v>26</v>
      </c>
      <c r="J2216" s="47">
        <v>90</v>
      </c>
      <c r="K2216" s="23">
        <v>42.257649999999998</v>
      </c>
      <c r="L2216" s="23">
        <v>-107.56243000000001</v>
      </c>
      <c r="M2216" s="61" t="s">
        <v>2332</v>
      </c>
      <c r="N2216" s="31" t="s">
        <v>1084</v>
      </c>
      <c r="P2216" s="19" t="s">
        <v>1553</v>
      </c>
      <c r="Q2216" s="46" t="s">
        <v>1082</v>
      </c>
      <c r="R2216" s="46" t="s">
        <v>1083</v>
      </c>
      <c r="U2216" s="46">
        <v>5205</v>
      </c>
      <c r="V2216" s="46">
        <v>5666</v>
      </c>
      <c r="W2216" s="46">
        <v>8860</v>
      </c>
      <c r="X2216" s="46">
        <v>5701</v>
      </c>
      <c r="Z2216" s="48">
        <v>30809</v>
      </c>
      <c r="AA2216" s="19">
        <v>7.59</v>
      </c>
      <c r="AB2216" s="19" t="s">
        <v>3789</v>
      </c>
      <c r="AC2216" s="19">
        <v>309</v>
      </c>
      <c r="AD2216" s="19">
        <v>36</v>
      </c>
      <c r="AE2216" s="19">
        <v>1968</v>
      </c>
      <c r="AF2216" s="19">
        <v>146</v>
      </c>
      <c r="AH2216" s="19">
        <v>1785</v>
      </c>
      <c r="AI2216" s="19">
        <v>493</v>
      </c>
      <c r="AJ2216" s="19">
        <v>0</v>
      </c>
      <c r="AK2216" s="6">
        <v>0</v>
      </c>
      <c r="AL2216" s="19">
        <v>1790</v>
      </c>
      <c r="AM2216" s="19">
        <v>6277</v>
      </c>
      <c r="AN2216" s="53"/>
      <c r="AO2216" s="63" t="s">
        <v>7180</v>
      </c>
      <c r="AP2216" s="17">
        <f t="shared" si="795"/>
        <v>15.4191</v>
      </c>
      <c r="AQ2216" s="17">
        <f t="shared" si="796"/>
        <v>2.96244</v>
      </c>
      <c r="AR2216" s="17">
        <f t="shared" si="793"/>
        <v>85.60799999999999</v>
      </c>
      <c r="AS2216" s="17">
        <f t="shared" ref="AS2216:AS2279" si="812">IF(AF2216&gt;0,AF2216*0.02558,0)</f>
        <v>3.73468</v>
      </c>
      <c r="AT2216" s="17">
        <f t="shared" si="797"/>
        <v>107.72421999999999</v>
      </c>
      <c r="AU2216" s="5">
        <f t="shared" si="798"/>
        <v>50.354849999999999</v>
      </c>
      <c r="AV2216" s="5">
        <f t="shared" si="799"/>
        <v>8.0802699999999987</v>
      </c>
      <c r="AW2216" s="5">
        <f>IF(AJ2216&gt;0,AJ2216*0.03333,0)</f>
        <v>0</v>
      </c>
      <c r="AX2216" s="5">
        <f>IF(AK2216&gt;0,AK2216*0.0588,0)</f>
        <v>0</v>
      </c>
      <c r="AY2216" s="5">
        <f t="shared" si="800"/>
        <v>37.267800000000001</v>
      </c>
      <c r="AZ2216" s="5">
        <f t="shared" si="801"/>
        <v>95.702920000000006</v>
      </c>
      <c r="BA2216" s="7">
        <f t="shared" si="802"/>
        <v>5.9093884916240687E-2</v>
      </c>
      <c r="BB2216" s="62">
        <f t="shared" si="803"/>
        <v>6527</v>
      </c>
      <c r="BC2216" s="6">
        <f t="shared" si="804"/>
        <v>1.9525148391127772E-2</v>
      </c>
      <c r="BD2216" s="32">
        <f t="shared" si="805"/>
        <v>0.14313494216992242</v>
      </c>
      <c r="BE2216" s="32">
        <f t="shared" si="806"/>
        <v>2.7500222326975309E-2</v>
      </c>
      <c r="BF2216" s="35">
        <f t="shared" si="807"/>
        <v>0.82936483550310225</v>
      </c>
      <c r="BG2216" s="37">
        <f t="shared" si="808"/>
        <v>0.52615792705175557</v>
      </c>
      <c r="BH2216" s="33">
        <f t="shared" si="809"/>
        <v>8.4430757180658622E-2</v>
      </c>
      <c r="BI2216" s="33">
        <f t="shared" si="810"/>
        <v>0.38941131576758575</v>
      </c>
      <c r="BJ2216" s="6">
        <v>0</v>
      </c>
      <c r="BK2216" s="19">
        <v>0</v>
      </c>
      <c r="BL2216" s="19">
        <v>0</v>
      </c>
      <c r="BM2216" s="19">
        <v>0</v>
      </c>
      <c r="BN2216" s="19">
        <v>0</v>
      </c>
      <c r="BO2216" s="31"/>
      <c r="BP2216" s="19">
        <v>0</v>
      </c>
      <c r="BQ2216" s="19">
        <v>0</v>
      </c>
      <c r="BR2216" s="19">
        <v>0</v>
      </c>
      <c r="BS2216" s="19">
        <v>0</v>
      </c>
      <c r="BT2216" s="19">
        <v>0</v>
      </c>
      <c r="BU2216" s="19">
        <v>0</v>
      </c>
      <c r="BV2216" s="19">
        <v>0</v>
      </c>
      <c r="BW2216" s="19">
        <v>0</v>
      </c>
      <c r="BX2216" s="19"/>
      <c r="BY2216" s="19"/>
      <c r="BZ2216" s="19"/>
      <c r="CA2216" s="19"/>
      <c r="CB2216" s="19"/>
      <c r="CC2216" s="19"/>
      <c r="CD2216" s="19"/>
      <c r="CE2216" s="19"/>
      <c r="CF2216" s="19"/>
      <c r="CG2216" s="19"/>
      <c r="CH2216" s="19"/>
      <c r="CI2216" s="19"/>
      <c r="CJ2216" s="19"/>
      <c r="CK2216" s="19"/>
      <c r="CL2216" s="19"/>
      <c r="CM2216" s="39"/>
      <c r="CN2216" s="63">
        <v>19840507</v>
      </c>
      <c r="CO2216" s="63"/>
      <c r="CP2216" s="66"/>
      <c r="CQ2216" s="63"/>
      <c r="CR2216" s="78" t="s">
        <v>2044</v>
      </c>
      <c r="CS2216" s="78" t="s">
        <v>6954</v>
      </c>
    </row>
    <row r="2217" spans="1:97">
      <c r="A2217" s="20" t="s">
        <v>3590</v>
      </c>
      <c r="B2217" s="16" t="s">
        <v>346</v>
      </c>
      <c r="C2217" s="19">
        <v>49022105</v>
      </c>
      <c r="D2217" s="19" t="s">
        <v>3782</v>
      </c>
      <c r="E2217" s="19" t="s">
        <v>1707</v>
      </c>
      <c r="F2217" s="19" t="s">
        <v>3192</v>
      </c>
      <c r="G2217" s="47"/>
      <c r="H2217" s="47" t="s">
        <v>1542</v>
      </c>
      <c r="I2217" s="47" t="s">
        <v>5446</v>
      </c>
      <c r="J2217" s="47" t="s">
        <v>5489</v>
      </c>
      <c r="K2217" s="23">
        <v>42.253</v>
      </c>
      <c r="L2217" s="23">
        <v>-107.5716</v>
      </c>
      <c r="N2217" s="19" t="s">
        <v>1630</v>
      </c>
      <c r="P2217" s="19" t="s">
        <v>1553</v>
      </c>
      <c r="Q2217" s="55"/>
      <c r="R2217" s="55"/>
      <c r="S2217" s="55">
        <f>V2217-U2217</f>
        <v>369</v>
      </c>
      <c r="T2217" s="19"/>
      <c r="U2217" s="55">
        <v>5431</v>
      </c>
      <c r="V2217" s="55">
        <v>5800</v>
      </c>
      <c r="W2217" s="55"/>
      <c r="X2217" s="55"/>
      <c r="Y2217" s="51" t="s">
        <v>3788</v>
      </c>
      <c r="Z2217" s="40">
        <v>25163</v>
      </c>
      <c r="AA2217" s="52">
        <v>7.6999998092651367</v>
      </c>
      <c r="AB2217" s="19" t="s">
        <v>3789</v>
      </c>
      <c r="AC2217" s="19">
        <v>303</v>
      </c>
      <c r="AD2217" s="19">
        <v>41</v>
      </c>
      <c r="AE2217" s="19">
        <v>3973</v>
      </c>
      <c r="AF2217" s="19">
        <v>357</v>
      </c>
      <c r="AG2217" s="19">
        <v>-3</v>
      </c>
      <c r="AH2217" s="19">
        <v>4300</v>
      </c>
      <c r="AI2217" s="19">
        <v>903</v>
      </c>
      <c r="AJ2217" s="19"/>
      <c r="AK2217" s="19"/>
      <c r="AL2217" s="19">
        <v>3094</v>
      </c>
      <c r="AM2217" s="19">
        <v>12513</v>
      </c>
      <c r="AP2217" s="17">
        <f t="shared" si="795"/>
        <v>15.1197</v>
      </c>
      <c r="AQ2217" s="17">
        <f t="shared" si="796"/>
        <v>3.3738900000000003</v>
      </c>
      <c r="AR2217" s="17">
        <f t="shared" si="793"/>
        <v>172.82549999999998</v>
      </c>
      <c r="AS2217" s="17">
        <f t="shared" si="812"/>
        <v>9.1320599999999992</v>
      </c>
      <c r="AT2217" s="17">
        <f t="shared" si="797"/>
        <v>200.45114999999998</v>
      </c>
      <c r="AU2217" s="5">
        <f t="shared" si="798"/>
        <v>121.303</v>
      </c>
      <c r="AV2217" s="5">
        <f t="shared" si="799"/>
        <v>14.800169999999998</v>
      </c>
      <c r="AW2217" s="5"/>
      <c r="AX2217" s="5"/>
      <c r="AY2217" s="5">
        <f t="shared" si="800"/>
        <v>64.417079999999999</v>
      </c>
      <c r="AZ2217" s="5">
        <f t="shared" si="801"/>
        <v>200.52025</v>
      </c>
      <c r="BA2217" s="7">
        <f t="shared" si="802"/>
        <v>-1.7233149296937424E-4</v>
      </c>
      <c r="BB2217" s="62">
        <f t="shared" si="803"/>
        <v>12968</v>
      </c>
      <c r="BC2217" s="6">
        <f t="shared" si="804"/>
        <v>1.7856442054864408E-2</v>
      </c>
      <c r="BD2217" s="32">
        <f t="shared" si="805"/>
        <v>7.5428352493861983E-2</v>
      </c>
      <c r="BE2217" s="32">
        <f t="shared" si="806"/>
        <v>1.6831482383613167E-2</v>
      </c>
      <c r="BF2217" s="35">
        <f t="shared" si="807"/>
        <v>0.90774016512252476</v>
      </c>
      <c r="BG2217" s="37">
        <f t="shared" si="808"/>
        <v>0.60494139619315257</v>
      </c>
      <c r="BH2217" s="33">
        <f t="shared" si="809"/>
        <v>7.380885471666826E-2</v>
      </c>
      <c r="BI2217" s="33">
        <f t="shared" si="810"/>
        <v>0.32124974909017917</v>
      </c>
      <c r="CM2217" s="51" t="s">
        <v>3788</v>
      </c>
      <c r="CR2217" s="78" t="s">
        <v>2044</v>
      </c>
      <c r="CS2217" s="78" t="s">
        <v>6954</v>
      </c>
    </row>
    <row r="2218" spans="1:97">
      <c r="A2218" s="20" t="s">
        <v>3590</v>
      </c>
      <c r="B2218" s="16" t="s">
        <v>346</v>
      </c>
      <c r="C2218" s="19">
        <v>49022216</v>
      </c>
      <c r="D2218" s="19" t="s">
        <v>3782</v>
      </c>
      <c r="E2218" s="19" t="s">
        <v>1707</v>
      </c>
      <c r="F2218" s="19" t="s">
        <v>3192</v>
      </c>
      <c r="G2218" s="47"/>
      <c r="H2218" s="47" t="s">
        <v>1542</v>
      </c>
      <c r="I2218" s="47" t="s">
        <v>5446</v>
      </c>
      <c r="J2218" s="47" t="s">
        <v>5489</v>
      </c>
      <c r="K2218" s="23">
        <v>42.253</v>
      </c>
      <c r="L2218" s="23">
        <v>-107.5716</v>
      </c>
      <c r="N2218" s="19" t="s">
        <v>1629</v>
      </c>
      <c r="P2218" s="19" t="s">
        <v>1553</v>
      </c>
      <c r="Q2218" s="55"/>
      <c r="R2218" s="55"/>
      <c r="S2218" s="55">
        <f>V2218-U2218</f>
        <v>250</v>
      </c>
      <c r="T2218" s="19"/>
      <c r="U2218" s="55">
        <v>5994</v>
      </c>
      <c r="V2218" s="55">
        <v>6244</v>
      </c>
      <c r="W2218" s="55"/>
      <c r="X2218" s="55"/>
      <c r="Y2218" s="51" t="s">
        <v>3788</v>
      </c>
      <c r="Z2218" s="40">
        <v>24512</v>
      </c>
      <c r="AA2218" s="52">
        <v>7.5999999046325684</v>
      </c>
      <c r="AB2218" s="19" t="s">
        <v>3789</v>
      </c>
      <c r="AC2218" s="19">
        <v>704</v>
      </c>
      <c r="AD2218" s="19">
        <v>49</v>
      </c>
      <c r="AE2218" s="19">
        <v>4983</v>
      </c>
      <c r="AF2218" s="19">
        <v>24</v>
      </c>
      <c r="AG2218" s="19">
        <v>-3</v>
      </c>
      <c r="AH2218" s="19">
        <v>6134</v>
      </c>
      <c r="AI2218" s="19">
        <v>1244</v>
      </c>
      <c r="AJ2218" s="19"/>
      <c r="AK2218" s="19"/>
      <c r="AL2218" s="19">
        <v>3000</v>
      </c>
      <c r="AM2218" s="19">
        <v>16114</v>
      </c>
      <c r="AO2218" s="19" t="s">
        <v>3169</v>
      </c>
      <c r="AP2218" s="17">
        <f t="shared" si="795"/>
        <v>35.129599999999996</v>
      </c>
      <c r="AQ2218" s="17">
        <f t="shared" si="796"/>
        <v>4.0322100000000001</v>
      </c>
      <c r="AR2218" s="17">
        <f t="shared" si="793"/>
        <v>216.76049999999998</v>
      </c>
      <c r="AS2218" s="17">
        <f t="shared" si="812"/>
        <v>0.61392000000000002</v>
      </c>
      <c r="AT2218" s="17">
        <f t="shared" si="797"/>
        <v>256.53622999999999</v>
      </c>
      <c r="AU2218" s="5">
        <f t="shared" si="798"/>
        <v>173.04013999999998</v>
      </c>
      <c r="AV2218" s="5">
        <f t="shared" si="799"/>
        <v>20.389159999999997</v>
      </c>
      <c r="AW2218" s="5"/>
      <c r="AX2218" s="5"/>
      <c r="AY2218" s="5">
        <f t="shared" si="800"/>
        <v>62.460000000000008</v>
      </c>
      <c r="AZ2218" s="5">
        <f t="shared" si="801"/>
        <v>255.88929999999999</v>
      </c>
      <c r="BA2218" s="7">
        <f t="shared" si="802"/>
        <v>1.2624858874615353E-3</v>
      </c>
      <c r="BB2218" s="62">
        <f t="shared" si="803"/>
        <v>16135</v>
      </c>
      <c r="BC2218" s="6">
        <f t="shared" si="804"/>
        <v>6.5118298241805949E-4</v>
      </c>
      <c r="BD2218" s="32">
        <f t="shared" si="805"/>
        <v>0.13693816269148415</v>
      </c>
      <c r="BE2218" s="32">
        <f t="shared" si="806"/>
        <v>1.5717896844434021E-2</v>
      </c>
      <c r="BF2218" s="35">
        <f t="shared" si="807"/>
        <v>0.84734394046408179</v>
      </c>
      <c r="BG2218" s="37">
        <f t="shared" si="808"/>
        <v>0.67623046372005391</v>
      </c>
      <c r="BH2218" s="33">
        <f t="shared" si="809"/>
        <v>7.9679611456985489E-2</v>
      </c>
      <c r="BI2218" s="33">
        <f t="shared" si="810"/>
        <v>0.2440899248229606</v>
      </c>
      <c r="CM2218" s="51" t="s">
        <v>7096</v>
      </c>
      <c r="CR2218" s="78" t="s">
        <v>2044</v>
      </c>
      <c r="CS2218" s="78" t="s">
        <v>6954</v>
      </c>
    </row>
    <row r="2219" spans="1:97">
      <c r="A2219" s="20" t="s">
        <v>3590</v>
      </c>
      <c r="B2219" s="16" t="s">
        <v>346</v>
      </c>
      <c r="C2219" s="19">
        <v>49007610</v>
      </c>
      <c r="D2219" s="19" t="s">
        <v>3782</v>
      </c>
      <c r="E2219" s="19" t="s">
        <v>1707</v>
      </c>
      <c r="F2219" s="19" t="s">
        <v>3192</v>
      </c>
      <c r="G2219" s="47"/>
      <c r="H2219" s="47" t="s">
        <v>1542</v>
      </c>
      <c r="I2219" s="47" t="s">
        <v>5446</v>
      </c>
      <c r="J2219" s="47" t="s">
        <v>5489</v>
      </c>
      <c r="K2219" s="23">
        <v>42.259300000000003</v>
      </c>
      <c r="L2219" s="23">
        <v>-107.57647</v>
      </c>
      <c r="M2219" s="61" t="s">
        <v>1686</v>
      </c>
      <c r="N2219" s="19" t="s">
        <v>1687</v>
      </c>
      <c r="P2219" s="19" t="s">
        <v>1553</v>
      </c>
      <c r="Q2219" s="55"/>
      <c r="R2219" s="55"/>
      <c r="S2219" s="55">
        <f>V2219-U2219</f>
        <v>182</v>
      </c>
      <c r="T2219" s="19"/>
      <c r="U2219" s="55">
        <v>7625</v>
      </c>
      <c r="V2219" s="55">
        <v>7807</v>
      </c>
      <c r="W2219" s="55">
        <v>7878</v>
      </c>
      <c r="X2219" s="55">
        <v>7821</v>
      </c>
      <c r="Y2219" s="51" t="s">
        <v>3788</v>
      </c>
      <c r="Z2219" s="40">
        <v>24374</v>
      </c>
      <c r="AA2219" s="52">
        <v>8.1000003814697266</v>
      </c>
      <c r="AB2219" s="19" t="s">
        <v>3789</v>
      </c>
      <c r="AC2219" s="19">
        <v>292</v>
      </c>
      <c r="AD2219" s="19">
        <v>51</v>
      </c>
      <c r="AE2219" s="19">
        <v>4571</v>
      </c>
      <c r="AF2219" s="19">
        <v>210</v>
      </c>
      <c r="AG2219" s="19">
        <v>-3</v>
      </c>
      <c r="AH2219" s="19">
        <v>4800</v>
      </c>
      <c r="AI2219" s="19">
        <v>1074</v>
      </c>
      <c r="AJ2219" s="19"/>
      <c r="AK2219" s="19"/>
      <c r="AL2219" s="19">
        <v>3400</v>
      </c>
      <c r="AM2219" s="19">
        <v>13858</v>
      </c>
      <c r="AP2219" s="17">
        <f t="shared" si="795"/>
        <v>14.5708</v>
      </c>
      <c r="AQ2219" s="17">
        <f t="shared" si="796"/>
        <v>4.19679</v>
      </c>
      <c r="AR2219" s="17">
        <f t="shared" si="793"/>
        <v>198.83849999999998</v>
      </c>
      <c r="AS2219" s="17">
        <f t="shared" si="812"/>
        <v>5.3717999999999995</v>
      </c>
      <c r="AT2219" s="17">
        <f t="shared" si="797"/>
        <v>222.97789</v>
      </c>
      <c r="AU2219" s="5">
        <f t="shared" si="798"/>
        <v>135.40799999999999</v>
      </c>
      <c r="AV2219" s="5">
        <f t="shared" si="799"/>
        <v>17.60286</v>
      </c>
      <c r="AW2219" s="5"/>
      <c r="AX2219" s="5"/>
      <c r="AY2219" s="5">
        <f t="shared" si="800"/>
        <v>70.788000000000011</v>
      </c>
      <c r="AZ2219" s="5">
        <f t="shared" si="801"/>
        <v>223.79885999999999</v>
      </c>
      <c r="BA2219" s="7">
        <f t="shared" si="802"/>
        <v>-1.8375396660636177E-3</v>
      </c>
      <c r="BB2219" s="62">
        <f t="shared" si="803"/>
        <v>14395</v>
      </c>
      <c r="BC2219" s="6">
        <f t="shared" si="804"/>
        <v>1.9006831132977031E-2</v>
      </c>
      <c r="BD2219" s="32">
        <f t="shared" si="805"/>
        <v>6.5346389276533204E-2</v>
      </c>
      <c r="BE2219" s="32">
        <f t="shared" si="806"/>
        <v>1.8821552217576372E-2</v>
      </c>
      <c r="BF2219" s="35">
        <f t="shared" si="807"/>
        <v>0.91583205850589033</v>
      </c>
      <c r="BG2219" s="37">
        <f t="shared" si="808"/>
        <v>0.60504329646719379</v>
      </c>
      <c r="BH2219" s="33">
        <f t="shared" si="809"/>
        <v>7.8654824247094024E-2</v>
      </c>
      <c r="BI2219" s="33">
        <f t="shared" si="810"/>
        <v>0.31630187928571224</v>
      </c>
      <c r="CM2219" s="51" t="s">
        <v>3788</v>
      </c>
      <c r="CR2219" s="78" t="s">
        <v>2044</v>
      </c>
      <c r="CS2219" s="78" t="s">
        <v>6954</v>
      </c>
    </row>
    <row r="2220" spans="1:97">
      <c r="A2220" s="20" t="s">
        <v>3591</v>
      </c>
      <c r="B2220" s="16" t="s">
        <v>362</v>
      </c>
      <c r="F2220" s="19" t="s">
        <v>3192</v>
      </c>
      <c r="G2220" s="47" t="s">
        <v>1575</v>
      </c>
      <c r="H2220" s="47">
        <v>4</v>
      </c>
      <c r="I2220" s="47">
        <v>26</v>
      </c>
      <c r="J2220" s="47">
        <v>90</v>
      </c>
      <c r="K2220" s="23">
        <v>42.25761</v>
      </c>
      <c r="L2220" s="23">
        <v>-107.58083000000001</v>
      </c>
      <c r="M2220" s="61" t="s">
        <v>521</v>
      </c>
      <c r="N2220" s="19" t="s">
        <v>7017</v>
      </c>
      <c r="P2220" s="19" t="s">
        <v>1553</v>
      </c>
      <c r="S2220" s="55">
        <f>IF(U2220&gt;0,V2220-U2220,"")</f>
        <v>76</v>
      </c>
      <c r="T2220" s="63"/>
      <c r="U2220" s="66">
        <v>6624</v>
      </c>
      <c r="V2220" s="63">
        <v>6700</v>
      </c>
      <c r="W2220" s="66">
        <v>6971</v>
      </c>
      <c r="X2220" s="66">
        <v>6784</v>
      </c>
      <c r="Z2220" s="48">
        <v>28800</v>
      </c>
      <c r="AA2220" s="19">
        <v>6.7</v>
      </c>
      <c r="AB2220" s="19" t="s">
        <v>3789</v>
      </c>
      <c r="AC2220" s="19">
        <v>464</v>
      </c>
      <c r="AD2220" s="19">
        <v>66</v>
      </c>
      <c r="AE2220" s="19">
        <v>3183</v>
      </c>
      <c r="AF2220" s="19">
        <v>138</v>
      </c>
      <c r="AH2220" s="19">
        <v>3300</v>
      </c>
      <c r="AI2220" s="19">
        <v>793</v>
      </c>
      <c r="AJ2220" s="19">
        <v>0</v>
      </c>
      <c r="AK2220" s="6">
        <v>0</v>
      </c>
      <c r="AL2220" s="19">
        <v>3100</v>
      </c>
      <c r="AM2220" s="19">
        <v>10642</v>
      </c>
      <c r="AN2220" s="53"/>
      <c r="AO2220" s="63" t="s">
        <v>7180</v>
      </c>
      <c r="AP2220" s="17">
        <f t="shared" si="795"/>
        <v>23.153600000000001</v>
      </c>
      <c r="AQ2220" s="17">
        <f t="shared" si="796"/>
        <v>5.4311400000000001</v>
      </c>
      <c r="AR2220" s="17">
        <f t="shared" si="793"/>
        <v>138.4605</v>
      </c>
      <c r="AS2220" s="17">
        <f t="shared" si="812"/>
        <v>3.5300399999999996</v>
      </c>
      <c r="AT2220" s="17">
        <f t="shared" si="797"/>
        <v>170.57528000000002</v>
      </c>
      <c r="AU2220" s="5">
        <f t="shared" si="798"/>
        <v>93.093000000000004</v>
      </c>
      <c r="AV2220" s="5">
        <f t="shared" si="799"/>
        <v>12.997269999999999</v>
      </c>
      <c r="AW2220" s="5">
        <f>IF(AJ2220&gt;0,AJ2220*0.03333,0)</f>
        <v>0</v>
      </c>
      <c r="AX2220" s="5">
        <f>IF(AK2220&gt;0,AK2220*0.0588,0)</f>
        <v>0</v>
      </c>
      <c r="AY2220" s="5">
        <f t="shared" si="800"/>
        <v>64.542000000000002</v>
      </c>
      <c r="AZ2220" s="5">
        <f t="shared" si="801"/>
        <v>170.63227000000001</v>
      </c>
      <c r="BA2220" s="7">
        <f t="shared" si="802"/>
        <v>-1.6702444010979468E-4</v>
      </c>
      <c r="BB2220" s="62">
        <f t="shared" si="803"/>
        <v>11044</v>
      </c>
      <c r="BC2220" s="6">
        <f t="shared" si="804"/>
        <v>1.8537305173844876E-2</v>
      </c>
      <c r="BD2220" s="32">
        <f t="shared" si="805"/>
        <v>0.13573830862244515</v>
      </c>
      <c r="BE2220" s="32">
        <f t="shared" si="806"/>
        <v>3.1840135334967642E-2</v>
      </c>
      <c r="BF2220" s="35">
        <f t="shared" si="807"/>
        <v>0.83242155604258716</v>
      </c>
      <c r="BG2220" s="37">
        <f t="shared" si="808"/>
        <v>0.54557675403368899</v>
      </c>
      <c r="BH2220" s="33">
        <f t="shared" si="809"/>
        <v>7.6171230682215027E-2</v>
      </c>
      <c r="BI2220" s="33">
        <f t="shared" si="810"/>
        <v>0.37825201528409602</v>
      </c>
      <c r="BJ2220" s="6">
        <v>0</v>
      </c>
      <c r="BK2220" s="19">
        <v>0</v>
      </c>
      <c r="BL2220" s="19">
        <v>0</v>
      </c>
      <c r="BM2220" s="19">
        <v>8958</v>
      </c>
      <c r="BN2220" s="19">
        <v>0</v>
      </c>
      <c r="BO2220" s="31"/>
      <c r="BP2220" s="19">
        <v>0</v>
      </c>
      <c r="BQ2220" s="19">
        <v>0</v>
      </c>
      <c r="BR2220" s="19">
        <v>0</v>
      </c>
      <c r="BS2220" s="19">
        <v>0</v>
      </c>
      <c r="BT2220" s="19">
        <v>0</v>
      </c>
      <c r="BU2220" s="19">
        <v>0</v>
      </c>
      <c r="BV2220" s="19">
        <v>0</v>
      </c>
      <c r="BW2220" s="19">
        <v>0</v>
      </c>
      <c r="BX2220" s="19"/>
      <c r="BY2220" s="19"/>
      <c r="BZ2220" s="19"/>
      <c r="CA2220" s="19"/>
      <c r="CB2220" s="19"/>
      <c r="CC2220" s="19"/>
      <c r="CD2220" s="19"/>
      <c r="CE2220" s="19"/>
      <c r="CF2220" s="19"/>
      <c r="CG2220" s="19"/>
      <c r="CH2220" s="19"/>
      <c r="CI2220" s="19"/>
      <c r="CJ2220" s="19"/>
      <c r="CK2220" s="19"/>
      <c r="CL2220" s="19"/>
      <c r="CM2220" s="63" t="s">
        <v>6918</v>
      </c>
      <c r="CN2220" s="63">
        <v>19781106</v>
      </c>
      <c r="CO2220" s="63"/>
      <c r="CP2220" s="66"/>
      <c r="CQ2220" s="63"/>
      <c r="CR2220" s="78" t="s">
        <v>2044</v>
      </c>
      <c r="CS2220" s="78" t="s">
        <v>6954</v>
      </c>
    </row>
    <row r="2221" spans="1:97">
      <c r="A2221" s="20" t="s">
        <v>3590</v>
      </c>
      <c r="B2221" s="16" t="s">
        <v>1032</v>
      </c>
      <c r="C2221" s="19">
        <v>49007605</v>
      </c>
      <c r="D2221" s="19" t="s">
        <v>3782</v>
      </c>
      <c r="E2221" s="19" t="s">
        <v>1707</v>
      </c>
      <c r="F2221" s="19" t="s">
        <v>3192</v>
      </c>
      <c r="G2221" s="47"/>
      <c r="H2221" s="47" t="s">
        <v>3859</v>
      </c>
      <c r="I2221" s="47" t="s">
        <v>5446</v>
      </c>
      <c r="J2221" s="47" t="s">
        <v>5489</v>
      </c>
      <c r="K2221" s="23">
        <v>42.239840000000001</v>
      </c>
      <c r="L2221" s="23">
        <v>-107.56592000000001</v>
      </c>
      <c r="M2221" s="61" t="s">
        <v>1679</v>
      </c>
      <c r="N2221" s="19" t="s">
        <v>1680</v>
      </c>
      <c r="P2221" s="19" t="s">
        <v>1553</v>
      </c>
      <c r="Q2221" s="55"/>
      <c r="R2221" s="55"/>
      <c r="S2221" s="55">
        <f>V2221-U2221</f>
        <v>110</v>
      </c>
      <c r="T2221" s="19"/>
      <c r="U2221" s="55">
        <v>5420</v>
      </c>
      <c r="V2221" s="55">
        <v>5530</v>
      </c>
      <c r="W2221" s="55">
        <v>5964</v>
      </c>
      <c r="X2221" s="55">
        <v>5745</v>
      </c>
      <c r="Y2221" s="51" t="s">
        <v>3788</v>
      </c>
      <c r="Z2221" s="40">
        <v>25926</v>
      </c>
      <c r="AA2221" s="52">
        <v>7.0999999046325684</v>
      </c>
      <c r="AB2221" s="19" t="s">
        <v>3789</v>
      </c>
      <c r="AC2221" s="19">
        <v>520</v>
      </c>
      <c r="AD2221" s="19">
        <v>79</v>
      </c>
      <c r="AE2221" s="19">
        <v>4884</v>
      </c>
      <c r="AF2221" s="19">
        <v>450</v>
      </c>
      <c r="AG2221" s="19">
        <v>-3</v>
      </c>
      <c r="AH2221" s="19">
        <v>6700</v>
      </c>
      <c r="AI2221" s="19">
        <v>952</v>
      </c>
      <c r="AJ2221" s="19"/>
      <c r="AK2221" s="19"/>
      <c r="AL2221" s="19">
        <v>2494</v>
      </c>
      <c r="AM2221" s="19">
        <v>15596</v>
      </c>
      <c r="AP2221" s="17">
        <f t="shared" si="795"/>
        <v>25.948</v>
      </c>
      <c r="AQ2221" s="17">
        <f t="shared" si="796"/>
        <v>6.5009100000000002</v>
      </c>
      <c r="AR2221" s="17">
        <f t="shared" si="793"/>
        <v>212.45399999999998</v>
      </c>
      <c r="AS2221" s="17">
        <f t="shared" si="812"/>
        <v>11.510999999999999</v>
      </c>
      <c r="AT2221" s="17">
        <f t="shared" si="797"/>
        <v>256.41390999999999</v>
      </c>
      <c r="AU2221" s="5">
        <f t="shared" si="798"/>
        <v>189.00700000000001</v>
      </c>
      <c r="AV2221" s="5">
        <f t="shared" si="799"/>
        <v>15.603279999999998</v>
      </c>
      <c r="AW2221" s="5"/>
      <c r="AX2221" s="5"/>
      <c r="AY2221" s="5">
        <f t="shared" si="800"/>
        <v>51.925080000000001</v>
      </c>
      <c r="AZ2221" s="5">
        <f t="shared" si="801"/>
        <v>256.53535999999997</v>
      </c>
      <c r="BA2221" s="7">
        <f t="shared" si="802"/>
        <v>-2.3676805310587855E-4</v>
      </c>
      <c r="BB2221" s="62">
        <f t="shared" si="803"/>
        <v>16076</v>
      </c>
      <c r="BC2221" s="6">
        <f t="shared" si="804"/>
        <v>1.5155342258145996E-2</v>
      </c>
      <c r="BD2221" s="32">
        <f t="shared" si="805"/>
        <v>0.10119575806164338</v>
      </c>
      <c r="BE2221" s="32">
        <f t="shared" si="806"/>
        <v>2.5353187742427861E-2</v>
      </c>
      <c r="BF2221" s="35">
        <f t="shared" si="807"/>
        <v>0.87345105419592872</v>
      </c>
      <c r="BG2221" s="37">
        <f t="shared" si="808"/>
        <v>0.73676782802963314</v>
      </c>
      <c r="BH2221" s="33">
        <f t="shared" si="809"/>
        <v>6.0823116158333884E-2</v>
      </c>
      <c r="BI2221" s="33">
        <f t="shared" si="810"/>
        <v>0.20240905581203311</v>
      </c>
      <c r="CM2221" s="51" t="s">
        <v>3788</v>
      </c>
      <c r="CR2221" s="78" t="s">
        <v>2044</v>
      </c>
      <c r="CS2221" s="78" t="s">
        <v>6954</v>
      </c>
    </row>
    <row r="2222" spans="1:97">
      <c r="A2222" s="20" t="s">
        <v>3590</v>
      </c>
      <c r="B2222" s="16" t="s">
        <v>1032</v>
      </c>
      <c r="C2222" s="19">
        <v>49007609</v>
      </c>
      <c r="D2222" s="19" t="s">
        <v>3782</v>
      </c>
      <c r="E2222" s="19" t="s">
        <v>1707</v>
      </c>
      <c r="F2222" s="19" t="s">
        <v>3192</v>
      </c>
      <c r="G2222" s="47"/>
      <c r="H2222" s="47" t="s">
        <v>3859</v>
      </c>
      <c r="I2222" s="47" t="s">
        <v>5446</v>
      </c>
      <c r="J2222" s="47" t="s">
        <v>5489</v>
      </c>
      <c r="K2222" s="23">
        <v>42.246450000000003</v>
      </c>
      <c r="L2222" s="23">
        <v>-107.5718</v>
      </c>
      <c r="M2222" s="61" t="s">
        <v>1684</v>
      </c>
      <c r="N2222" s="19" t="s">
        <v>1685</v>
      </c>
      <c r="P2222" s="19" t="s">
        <v>1553</v>
      </c>
      <c r="Q2222" s="55"/>
      <c r="R2222" s="55"/>
      <c r="S2222" s="55">
        <f>V2222-U2222</f>
        <v>380</v>
      </c>
      <c r="T2222" s="19"/>
      <c r="U2222" s="55">
        <v>5635</v>
      </c>
      <c r="V2222" s="55">
        <v>6015</v>
      </c>
      <c r="W2222" s="55">
        <v>6015</v>
      </c>
      <c r="X2222" s="55">
        <v>5965</v>
      </c>
      <c r="Y2222" s="51" t="s">
        <v>3788</v>
      </c>
      <c r="Z2222" s="40">
        <v>24317</v>
      </c>
      <c r="AA2222" s="52">
        <v>8.1999998092651367</v>
      </c>
      <c r="AB2222" s="19" t="s">
        <v>3789</v>
      </c>
      <c r="AC2222" s="19">
        <v>362</v>
      </c>
      <c r="AD2222" s="19">
        <v>34</v>
      </c>
      <c r="AE2222" s="19">
        <v>7474</v>
      </c>
      <c r="AF2222" s="19">
        <v>60</v>
      </c>
      <c r="AG2222" s="19">
        <v>-3</v>
      </c>
      <c r="AH2222" s="19">
        <v>8900</v>
      </c>
      <c r="AI2222" s="19">
        <v>1183</v>
      </c>
      <c r="AJ2222" s="19"/>
      <c r="AK2222" s="19"/>
      <c r="AL2222" s="19">
        <v>3750</v>
      </c>
      <c r="AM2222" s="19">
        <v>21169</v>
      </c>
      <c r="AP2222" s="17">
        <f t="shared" si="795"/>
        <v>18.063800000000001</v>
      </c>
      <c r="AQ2222" s="17">
        <f t="shared" si="796"/>
        <v>2.79786</v>
      </c>
      <c r="AR2222" s="17">
        <f t="shared" si="793"/>
        <v>325.11899999999997</v>
      </c>
      <c r="AS2222" s="17">
        <f t="shared" si="812"/>
        <v>1.5347999999999999</v>
      </c>
      <c r="AT2222" s="17">
        <f t="shared" si="797"/>
        <v>347.51545999999996</v>
      </c>
      <c r="AU2222" s="5">
        <f t="shared" si="798"/>
        <v>251.06899999999999</v>
      </c>
      <c r="AV2222" s="5">
        <f t="shared" si="799"/>
        <v>19.38937</v>
      </c>
      <c r="AW2222" s="5"/>
      <c r="AX2222" s="5"/>
      <c r="AY2222" s="5">
        <f t="shared" si="800"/>
        <v>78.075000000000003</v>
      </c>
      <c r="AZ2222" s="5">
        <f t="shared" si="801"/>
        <v>348.53336999999999</v>
      </c>
      <c r="BA2222" s="7">
        <f t="shared" si="802"/>
        <v>-1.4624117678640866E-3</v>
      </c>
      <c r="BB2222" s="62">
        <f t="shared" si="803"/>
        <v>21760</v>
      </c>
      <c r="BC2222" s="6">
        <f t="shared" si="804"/>
        <v>1.3766917468378019E-2</v>
      </c>
      <c r="BD2222" s="32">
        <f t="shared" si="805"/>
        <v>5.197984573117985E-2</v>
      </c>
      <c r="BE2222" s="32">
        <f t="shared" si="806"/>
        <v>8.0510374991662245E-3</v>
      </c>
      <c r="BF2222" s="35">
        <f t="shared" si="807"/>
        <v>0.939969116769654</v>
      </c>
      <c r="BG2222" s="37">
        <f t="shared" si="808"/>
        <v>0.72035856996992853</v>
      </c>
      <c r="BH2222" s="33">
        <f t="shared" si="809"/>
        <v>5.5631315876583064E-2</v>
      </c>
      <c r="BI2222" s="33">
        <f t="shared" si="810"/>
        <v>0.2240101141534884</v>
      </c>
      <c r="CM2222" s="51" t="s">
        <v>3788</v>
      </c>
      <c r="CR2222" s="78" t="s">
        <v>2044</v>
      </c>
      <c r="CS2222" s="78" t="s">
        <v>6954</v>
      </c>
    </row>
    <row r="2223" spans="1:97">
      <c r="A2223" s="20" t="s">
        <v>3590</v>
      </c>
      <c r="B2223" s="16" t="s">
        <v>1032</v>
      </c>
      <c r="C2223" s="19">
        <v>49002035</v>
      </c>
      <c r="D2223" s="19" t="s">
        <v>3782</v>
      </c>
      <c r="E2223" s="19" t="s">
        <v>1707</v>
      </c>
      <c r="F2223" s="19" t="s">
        <v>3192</v>
      </c>
      <c r="G2223" s="47"/>
      <c r="H2223" s="47" t="s">
        <v>3859</v>
      </c>
      <c r="I2223" s="47" t="s">
        <v>5446</v>
      </c>
      <c r="J2223" s="47" t="s">
        <v>5489</v>
      </c>
      <c r="K2223" s="23">
        <v>42.243819999999999</v>
      </c>
      <c r="L2223" s="23">
        <v>-107.57079</v>
      </c>
      <c r="M2223" s="61" t="s">
        <v>2322</v>
      </c>
      <c r="N2223" s="19" t="s">
        <v>5578</v>
      </c>
      <c r="P2223" s="19" t="s">
        <v>1553</v>
      </c>
      <c r="Q2223" s="55"/>
      <c r="R2223" s="55">
        <v>333</v>
      </c>
      <c r="S2223" s="55">
        <f>V2223-U2223</f>
        <v>32</v>
      </c>
      <c r="T2223" s="19"/>
      <c r="U2223" s="55">
        <v>6106</v>
      </c>
      <c r="V2223" s="55">
        <v>6138</v>
      </c>
      <c r="W2223" s="55">
        <v>7055</v>
      </c>
      <c r="X2223" s="55"/>
      <c r="Y2223" s="51" t="s">
        <v>3788</v>
      </c>
      <c r="Z2223" s="40">
        <v>24050</v>
      </c>
      <c r="AA2223" s="52">
        <v>7.8000001907348633</v>
      </c>
      <c r="AB2223" s="19" t="s">
        <v>3789</v>
      </c>
      <c r="AC2223" s="19">
        <v>560</v>
      </c>
      <c r="AD2223" s="19">
        <v>140</v>
      </c>
      <c r="AE2223" s="19">
        <v>11636</v>
      </c>
      <c r="AF2223" s="19">
        <v>795</v>
      </c>
      <c r="AG2223" s="19">
        <v>-3</v>
      </c>
      <c r="AH2223" s="19">
        <v>17200</v>
      </c>
      <c r="AI2223" s="19">
        <v>878</v>
      </c>
      <c r="AJ2223" s="19"/>
      <c r="AK2223" s="19"/>
      <c r="AL2223" s="19">
        <v>3240</v>
      </c>
      <c r="AM2223" s="19">
        <v>34009</v>
      </c>
      <c r="AP2223" s="17">
        <f t="shared" si="795"/>
        <v>27.943999999999999</v>
      </c>
      <c r="AQ2223" s="17">
        <f t="shared" si="796"/>
        <v>11.5206</v>
      </c>
      <c r="AR2223" s="17">
        <f t="shared" si="793"/>
        <v>506.16599999999994</v>
      </c>
      <c r="AS2223" s="17">
        <f t="shared" si="812"/>
        <v>20.336099999999998</v>
      </c>
      <c r="AT2223" s="17">
        <f t="shared" si="797"/>
        <v>565.96669999999995</v>
      </c>
      <c r="AU2223" s="5">
        <f t="shared" si="798"/>
        <v>485.21199999999999</v>
      </c>
      <c r="AV2223" s="5">
        <f t="shared" si="799"/>
        <v>14.390419999999999</v>
      </c>
      <c r="AW2223" s="5"/>
      <c r="AX2223" s="5"/>
      <c r="AY2223" s="5">
        <f t="shared" si="800"/>
        <v>67.456800000000001</v>
      </c>
      <c r="AZ2223" s="5">
        <f t="shared" si="801"/>
        <v>567.05921999999998</v>
      </c>
      <c r="BA2223" s="7">
        <f t="shared" si="802"/>
        <v>-9.6424978521235936E-4</v>
      </c>
      <c r="BB2223" s="62">
        <f t="shared" si="803"/>
        <v>34446</v>
      </c>
      <c r="BC2223" s="6">
        <f t="shared" si="804"/>
        <v>6.3837557519538382E-3</v>
      </c>
      <c r="BD2223" s="32">
        <f t="shared" si="805"/>
        <v>4.9373929596917984E-2</v>
      </c>
      <c r="BE2223" s="32">
        <f t="shared" si="806"/>
        <v>2.0355614561775457E-2</v>
      </c>
      <c r="BF2223" s="35">
        <f t="shared" si="807"/>
        <v>0.93027045584130652</v>
      </c>
      <c r="BG2223" s="36">
        <f t="shared" si="808"/>
        <v>0.85566371709818956</v>
      </c>
      <c r="BH2223" s="33">
        <f t="shared" si="809"/>
        <v>2.5377278937462649E-2</v>
      </c>
      <c r="BI2223" s="33">
        <f t="shared" si="810"/>
        <v>0.11895900396434786</v>
      </c>
      <c r="CM2223" s="51" t="s">
        <v>3788</v>
      </c>
      <c r="CR2223" s="78" t="s">
        <v>2044</v>
      </c>
      <c r="CS2223" s="78" t="s">
        <v>6954</v>
      </c>
    </row>
    <row r="2224" spans="1:97">
      <c r="A2224" s="20" t="s">
        <v>3590</v>
      </c>
      <c r="B2224" s="16" t="s">
        <v>1032</v>
      </c>
      <c r="C2224" s="19">
        <v>49007447</v>
      </c>
      <c r="D2224" s="19" t="s">
        <v>3782</v>
      </c>
      <c r="E2224" s="19" t="s">
        <v>1707</v>
      </c>
      <c r="F2224" s="19" t="s">
        <v>3192</v>
      </c>
      <c r="G2224" s="47"/>
      <c r="H2224" s="47" t="s">
        <v>3859</v>
      </c>
      <c r="I2224" s="47" t="s">
        <v>5446</v>
      </c>
      <c r="J2224" s="47" t="s">
        <v>5489</v>
      </c>
      <c r="K2224" s="23">
        <v>42.239240000000002</v>
      </c>
      <c r="L2224" s="23">
        <v>-107.57218</v>
      </c>
      <c r="M2224" s="61" t="s">
        <v>3205</v>
      </c>
      <c r="N2224" s="19" t="s">
        <v>2432</v>
      </c>
      <c r="P2224" s="19" t="s">
        <v>1553</v>
      </c>
      <c r="Q2224" s="55"/>
      <c r="R2224" s="55"/>
      <c r="S2224" s="55">
        <f>V2224-U2224</f>
        <v>50</v>
      </c>
      <c r="T2224" s="31" t="s">
        <v>2505</v>
      </c>
      <c r="U2224" s="55">
        <v>6583</v>
      </c>
      <c r="V2224" s="55">
        <v>6633</v>
      </c>
      <c r="W2224" s="55">
        <v>6633</v>
      </c>
      <c r="X2224" s="55"/>
      <c r="Y2224" s="51" t="s">
        <v>3798</v>
      </c>
      <c r="Z2224" s="40">
        <v>21066</v>
      </c>
      <c r="AA2224" s="52">
        <v>7.4000000953674316</v>
      </c>
      <c r="AB2224" s="19" t="s">
        <v>3789</v>
      </c>
      <c r="AC2224" s="19">
        <v>332</v>
      </c>
      <c r="AD2224" s="19">
        <v>75</v>
      </c>
      <c r="AE2224" s="19">
        <v>3283</v>
      </c>
      <c r="AF2224" s="19">
        <v>-3</v>
      </c>
      <c r="AG2224" s="19">
        <v>-3</v>
      </c>
      <c r="AH2224" s="19">
        <v>2314</v>
      </c>
      <c r="AI2224" s="19">
        <v>1167</v>
      </c>
      <c r="AJ2224" s="19"/>
      <c r="AK2224" s="19"/>
      <c r="AL2224" s="19">
        <v>3903</v>
      </c>
      <c r="AM2224" s="19">
        <v>10481</v>
      </c>
      <c r="AP2224" s="17">
        <f t="shared" si="795"/>
        <v>16.566800000000001</v>
      </c>
      <c r="AQ2224" s="17">
        <f t="shared" si="796"/>
        <v>6.1717500000000003</v>
      </c>
      <c r="AR2224" s="17">
        <f t="shared" ref="AR2224:AR2287" si="813">IF(AE2224&gt;0,AE2224*0.0435,0)</f>
        <v>142.81049999999999</v>
      </c>
      <c r="AS2224" s="17">
        <f t="shared" si="812"/>
        <v>0</v>
      </c>
      <c r="AT2224" s="17">
        <f t="shared" si="797"/>
        <v>165.54904999999999</v>
      </c>
      <c r="AU2224" s="5">
        <f t="shared" si="798"/>
        <v>65.277940000000001</v>
      </c>
      <c r="AV2224" s="5">
        <f t="shared" si="799"/>
        <v>19.127129999999998</v>
      </c>
      <c r="AW2224" s="5"/>
      <c r="AX2224" s="5"/>
      <c r="AY2224" s="5">
        <f t="shared" si="800"/>
        <v>81.260460000000009</v>
      </c>
      <c r="AZ2224" s="5">
        <f t="shared" si="801"/>
        <v>165.66552999999999</v>
      </c>
      <c r="BA2224" s="7">
        <f t="shared" si="802"/>
        <v>-3.5167533989595418E-4</v>
      </c>
      <c r="BB2224" s="62">
        <f t="shared" si="803"/>
        <v>11068</v>
      </c>
      <c r="BC2224" s="6">
        <f t="shared" si="804"/>
        <v>2.7240243166736275E-2</v>
      </c>
      <c r="BD2224" s="32">
        <f t="shared" si="805"/>
        <v>0.10007185181672744</v>
      </c>
      <c r="BE2224" s="32">
        <f t="shared" si="806"/>
        <v>3.7280491793821834E-2</v>
      </c>
      <c r="BF2224" s="35">
        <f t="shared" si="807"/>
        <v>0.86264765638945073</v>
      </c>
      <c r="BG2224" s="33">
        <f t="shared" si="808"/>
        <v>0.39403453452266146</v>
      </c>
      <c r="BH2224" s="33">
        <f t="shared" si="809"/>
        <v>0.11545630524346252</v>
      </c>
      <c r="BI2224" s="37">
        <f t="shared" si="810"/>
        <v>0.49050916023387614</v>
      </c>
      <c r="CM2224" s="51" t="s">
        <v>1797</v>
      </c>
      <c r="CR2224" s="78" t="s">
        <v>2044</v>
      </c>
      <c r="CS2224" s="78" t="s">
        <v>6954</v>
      </c>
    </row>
    <row r="2225" spans="1:97">
      <c r="A2225" s="20" t="s">
        <v>3590</v>
      </c>
      <c r="B2225" s="16" t="s">
        <v>1032</v>
      </c>
      <c r="C2225" s="19">
        <v>49013708</v>
      </c>
      <c r="D2225" s="19" t="s">
        <v>3782</v>
      </c>
      <c r="E2225" s="19" t="s">
        <v>1707</v>
      </c>
      <c r="F2225" s="19" t="s">
        <v>3192</v>
      </c>
      <c r="G2225" s="47"/>
      <c r="H2225" s="47" t="s">
        <v>3859</v>
      </c>
      <c r="I2225" s="47" t="s">
        <v>5446</v>
      </c>
      <c r="J2225" s="47" t="s">
        <v>5489</v>
      </c>
      <c r="K2225" s="23">
        <v>42.240929999999999</v>
      </c>
      <c r="L2225" s="23">
        <v>-107.5624</v>
      </c>
      <c r="M2225" s="61" t="s">
        <v>3203</v>
      </c>
      <c r="N2225" s="19" t="s">
        <v>3208</v>
      </c>
      <c r="P2225" s="19" t="s">
        <v>1553</v>
      </c>
      <c r="Q2225" s="55"/>
      <c r="R2225" s="55"/>
      <c r="S2225" s="55"/>
      <c r="T2225" s="31" t="s">
        <v>2512</v>
      </c>
      <c r="U2225" s="55">
        <v>5676</v>
      </c>
      <c r="W2225" s="46">
        <v>6712</v>
      </c>
      <c r="X2225" s="46">
        <v>5010</v>
      </c>
      <c r="Y2225" s="51" t="s">
        <v>3788</v>
      </c>
      <c r="Z2225" s="40">
        <v>23039</v>
      </c>
      <c r="AA2225" s="52">
        <v>7.429999828338623</v>
      </c>
      <c r="AB2225" s="19" t="s">
        <v>3789</v>
      </c>
      <c r="AC2225" s="19">
        <v>1112</v>
      </c>
      <c r="AD2225" s="19">
        <v>210</v>
      </c>
      <c r="AE2225" s="19">
        <v>7001</v>
      </c>
      <c r="AF2225" s="19">
        <v>324</v>
      </c>
      <c r="AG2225" s="19">
        <v>-3</v>
      </c>
      <c r="AH2225" s="19">
        <v>11890</v>
      </c>
      <c r="AI2225" s="19">
        <v>593</v>
      </c>
      <c r="AJ2225" s="19"/>
      <c r="AK2225" s="19"/>
      <c r="AL2225" s="19">
        <v>2075</v>
      </c>
      <c r="AM2225" s="19">
        <v>23263</v>
      </c>
      <c r="AP2225" s="17">
        <f t="shared" si="795"/>
        <v>55.488799999999998</v>
      </c>
      <c r="AQ2225" s="17">
        <f t="shared" si="796"/>
        <v>17.280899999999999</v>
      </c>
      <c r="AR2225" s="17">
        <f t="shared" si="813"/>
        <v>304.54349999999999</v>
      </c>
      <c r="AS2225" s="17">
        <f t="shared" si="812"/>
        <v>8.2879199999999997</v>
      </c>
      <c r="AT2225" s="17">
        <f t="shared" si="797"/>
        <v>385.60111999999998</v>
      </c>
      <c r="AU2225" s="5">
        <f t="shared" si="798"/>
        <v>335.4169</v>
      </c>
      <c r="AV2225" s="5">
        <f t="shared" si="799"/>
        <v>9.7192699999999999</v>
      </c>
      <c r="AW2225" s="5"/>
      <c r="AX2225" s="5"/>
      <c r="AY2225" s="5">
        <f t="shared" si="800"/>
        <v>43.201500000000003</v>
      </c>
      <c r="AZ2225" s="5">
        <f t="shared" si="801"/>
        <v>388.33767</v>
      </c>
      <c r="BA2225" s="7">
        <f t="shared" si="802"/>
        <v>-3.5358739416589038E-3</v>
      </c>
      <c r="BB2225" s="62">
        <f t="shared" si="803"/>
        <v>23202</v>
      </c>
      <c r="BC2225" s="6">
        <f t="shared" si="804"/>
        <v>-1.3128160981383838E-3</v>
      </c>
      <c r="BD2225" s="32">
        <f t="shared" si="805"/>
        <v>0.14390207165373378</v>
      </c>
      <c r="BE2225" s="32">
        <f t="shared" si="806"/>
        <v>4.4815481863745621E-2</v>
      </c>
      <c r="BF2225" s="35">
        <f t="shared" si="807"/>
        <v>0.81128244648252057</v>
      </c>
      <c r="BG2225" s="36">
        <f t="shared" si="808"/>
        <v>0.86372486089232603</v>
      </c>
      <c r="BH2225" s="33">
        <f t="shared" si="809"/>
        <v>2.5027883594192651E-2</v>
      </c>
      <c r="BI2225" s="33">
        <f t="shared" si="810"/>
        <v>0.11124725551348136</v>
      </c>
      <c r="CM2225" s="51" t="s">
        <v>3207</v>
      </c>
      <c r="CR2225" s="78" t="s">
        <v>2044</v>
      </c>
      <c r="CS2225" s="78" t="s">
        <v>6954</v>
      </c>
    </row>
    <row r="2226" spans="1:97">
      <c r="A2226" s="20" t="s">
        <v>3590</v>
      </c>
      <c r="B2226" s="16" t="s">
        <v>1033</v>
      </c>
      <c r="C2226" s="19">
        <v>49004031</v>
      </c>
      <c r="D2226" s="19" t="s">
        <v>3782</v>
      </c>
      <c r="E2226" s="19" t="s">
        <v>1707</v>
      </c>
      <c r="F2226" s="19" t="s">
        <v>3192</v>
      </c>
      <c r="G2226" s="47"/>
      <c r="H2226" s="47" t="s">
        <v>1808</v>
      </c>
      <c r="I2226" s="47" t="s">
        <v>5446</v>
      </c>
      <c r="J2226" s="47" t="s">
        <v>5489</v>
      </c>
      <c r="K2226" s="23">
        <v>42.237400000000001</v>
      </c>
      <c r="L2226" s="23">
        <v>-107.55741999999999</v>
      </c>
      <c r="M2226" s="61" t="s">
        <v>3193</v>
      </c>
      <c r="N2226" s="19" t="s">
        <v>1602</v>
      </c>
      <c r="P2226" s="19" t="s">
        <v>1553</v>
      </c>
      <c r="Q2226" s="55">
        <v>-267</v>
      </c>
      <c r="R2226" s="55"/>
      <c r="S2226" s="55">
        <f>V2226-U2226</f>
        <v>369</v>
      </c>
      <c r="T2226" s="31" t="s">
        <v>2515</v>
      </c>
      <c r="U2226" s="55">
        <v>4606</v>
      </c>
      <c r="V2226" s="55">
        <v>4975</v>
      </c>
      <c r="W2226" s="55">
        <v>4975</v>
      </c>
      <c r="X2226" s="55">
        <v>4741</v>
      </c>
      <c r="Y2226" s="51" t="s">
        <v>3788</v>
      </c>
      <c r="Z2226" s="40">
        <v>20565</v>
      </c>
      <c r="AA2226" s="52">
        <v>7.0999999046325684</v>
      </c>
      <c r="AB2226" s="19" t="s">
        <v>3789</v>
      </c>
      <c r="AC2226" s="19">
        <v>482</v>
      </c>
      <c r="AD2226" s="19">
        <v>98</v>
      </c>
      <c r="AE2226" s="19">
        <v>3805</v>
      </c>
      <c r="AF2226" s="19">
        <v>-3</v>
      </c>
      <c r="AG2226" s="19">
        <v>-3</v>
      </c>
      <c r="AH2226" s="19">
        <v>4691</v>
      </c>
      <c r="AI2226" s="19">
        <v>799</v>
      </c>
      <c r="AJ2226" s="19"/>
      <c r="AK2226" s="19"/>
      <c r="AL2226" s="19">
        <v>2513</v>
      </c>
      <c r="AM2226" s="19">
        <v>11983</v>
      </c>
      <c r="AP2226" s="17">
        <f t="shared" si="795"/>
        <v>24.0518</v>
      </c>
      <c r="AQ2226" s="17">
        <f t="shared" si="796"/>
        <v>8.0644200000000001</v>
      </c>
      <c r="AR2226" s="17">
        <f t="shared" si="813"/>
        <v>165.51749999999998</v>
      </c>
      <c r="AS2226" s="17">
        <f t="shared" si="812"/>
        <v>0</v>
      </c>
      <c r="AT2226" s="17">
        <f t="shared" si="797"/>
        <v>197.63371999999998</v>
      </c>
      <c r="AU2226" s="5">
        <f t="shared" si="798"/>
        <v>132.33311</v>
      </c>
      <c r="AV2226" s="5">
        <f t="shared" si="799"/>
        <v>13.095609999999999</v>
      </c>
      <c r="AW2226" s="5"/>
      <c r="AX2226" s="5"/>
      <c r="AY2226" s="5">
        <f t="shared" si="800"/>
        <v>52.320660000000004</v>
      </c>
      <c r="AZ2226" s="5">
        <f t="shared" si="801"/>
        <v>197.74938</v>
      </c>
      <c r="BA2226" s="7">
        <f t="shared" si="802"/>
        <v>-2.9252641299038737E-4</v>
      </c>
      <c r="BB2226" s="62">
        <f t="shared" si="803"/>
        <v>12382</v>
      </c>
      <c r="BC2226" s="6">
        <f t="shared" si="804"/>
        <v>1.6375949107326083E-2</v>
      </c>
      <c r="BD2226" s="32">
        <f t="shared" si="805"/>
        <v>0.12169886798669782</v>
      </c>
      <c r="BE2226" s="32">
        <f t="shared" si="806"/>
        <v>4.080487884354958E-2</v>
      </c>
      <c r="BF2226" s="35">
        <f t="shared" si="807"/>
        <v>0.83749625316975262</v>
      </c>
      <c r="BG2226" s="37">
        <f t="shared" si="808"/>
        <v>0.66919608041248979</v>
      </c>
      <c r="BH2226" s="33">
        <f t="shared" si="809"/>
        <v>6.6223267046399831E-2</v>
      </c>
      <c r="BI2226" s="33">
        <f t="shared" si="810"/>
        <v>0.26458065254111041</v>
      </c>
      <c r="CM2226" s="51" t="s">
        <v>7041</v>
      </c>
      <c r="CR2226" s="78" t="s">
        <v>2044</v>
      </c>
      <c r="CS2226" s="78" t="s">
        <v>6954</v>
      </c>
    </row>
    <row r="2227" spans="1:97">
      <c r="A2227" s="20" t="s">
        <v>3590</v>
      </c>
      <c r="B2227" s="16" t="s">
        <v>1033</v>
      </c>
      <c r="C2227" s="19">
        <v>49018746</v>
      </c>
      <c r="D2227" s="19" t="s">
        <v>3782</v>
      </c>
      <c r="E2227" s="19" t="s">
        <v>1707</v>
      </c>
      <c r="F2227" s="19" t="s">
        <v>3192</v>
      </c>
      <c r="G2227" s="47"/>
      <c r="H2227" s="47" t="s">
        <v>1808</v>
      </c>
      <c r="I2227" s="47" t="s">
        <v>5446</v>
      </c>
      <c r="J2227" s="47" t="s">
        <v>5489</v>
      </c>
      <c r="K2227" s="23">
        <v>42.242919999999998</v>
      </c>
      <c r="L2227" s="23">
        <v>-107.55768999999999</v>
      </c>
      <c r="M2227" s="61" t="s">
        <v>3167</v>
      </c>
      <c r="N2227" s="19" t="s">
        <v>3166</v>
      </c>
      <c r="P2227" s="19" t="s">
        <v>1553</v>
      </c>
      <c r="Q2227" s="55"/>
      <c r="R2227" s="55"/>
      <c r="S2227" s="55">
        <f>V2227-U2227</f>
        <v>349</v>
      </c>
      <c r="T2227" s="19"/>
      <c r="U2227" s="55">
        <v>5355</v>
      </c>
      <c r="V2227" s="55">
        <v>5704</v>
      </c>
      <c r="W2227" s="55">
        <v>2218</v>
      </c>
      <c r="X2227" s="55"/>
      <c r="Y2227" s="51" t="s">
        <v>3852</v>
      </c>
      <c r="Z2227" s="40">
        <v>21118</v>
      </c>
      <c r="AB2227" s="19" t="s">
        <v>3837</v>
      </c>
      <c r="AC2227" s="19">
        <v>560</v>
      </c>
      <c r="AD2227" s="19">
        <v>77</v>
      </c>
      <c r="AE2227" s="19">
        <v>4547</v>
      </c>
      <c r="AF2227" s="19">
        <v>-3</v>
      </c>
      <c r="AG2227" s="19">
        <v>-3</v>
      </c>
      <c r="AH2227" s="19">
        <v>5964</v>
      </c>
      <c r="AI2227" s="19">
        <v>703</v>
      </c>
      <c r="AJ2227" s="19"/>
      <c r="AK2227" s="19"/>
      <c r="AL2227" s="19">
        <v>2517</v>
      </c>
      <c r="AM2227" s="19">
        <v>14368</v>
      </c>
      <c r="AP2227" s="17">
        <f t="shared" si="795"/>
        <v>27.943999999999999</v>
      </c>
      <c r="AQ2227" s="17">
        <f t="shared" si="796"/>
        <v>6.3363300000000002</v>
      </c>
      <c r="AR2227" s="17">
        <f t="shared" si="813"/>
        <v>197.7945</v>
      </c>
      <c r="AS2227" s="17">
        <f t="shared" si="812"/>
        <v>0</v>
      </c>
      <c r="AT2227" s="17">
        <f t="shared" si="797"/>
        <v>232.07482999999999</v>
      </c>
      <c r="AU2227" s="5">
        <f t="shared" si="798"/>
        <v>168.24444</v>
      </c>
      <c r="AV2227" s="5">
        <f t="shared" si="799"/>
        <v>11.522169999999999</v>
      </c>
      <c r="AW2227" s="5"/>
      <c r="AX2227" s="5"/>
      <c r="AY2227" s="5">
        <f t="shared" si="800"/>
        <v>52.403940000000006</v>
      </c>
      <c r="AZ2227" s="5">
        <f t="shared" si="801"/>
        <v>232.17054999999999</v>
      </c>
      <c r="BA2227" s="7">
        <f t="shared" si="802"/>
        <v>-2.0618406584896988E-4</v>
      </c>
      <c r="BB2227" s="62">
        <f t="shared" si="803"/>
        <v>14362</v>
      </c>
      <c r="BC2227" s="6">
        <f t="shared" si="804"/>
        <v>-2.0884093282283329E-4</v>
      </c>
      <c r="BD2227" s="32">
        <f t="shared" si="805"/>
        <v>0.12040943862804941</v>
      </c>
      <c r="BE2227" s="32">
        <f t="shared" si="806"/>
        <v>2.7302960859650314E-2</v>
      </c>
      <c r="BF2227" s="35">
        <f t="shared" si="807"/>
        <v>0.85228760051230035</v>
      </c>
      <c r="BG2227" s="37">
        <f t="shared" si="808"/>
        <v>0.72465883377542928</v>
      </c>
      <c r="BH2227" s="33">
        <f t="shared" si="809"/>
        <v>4.9628042833167255E-2</v>
      </c>
      <c r="BI2227" s="33">
        <f t="shared" si="810"/>
        <v>0.22571312339140345</v>
      </c>
      <c r="CM2227" s="51" t="s">
        <v>3159</v>
      </c>
      <c r="CR2227" s="78" t="s">
        <v>2044</v>
      </c>
      <c r="CS2227" s="78" t="s">
        <v>6954</v>
      </c>
    </row>
    <row r="2228" spans="1:97">
      <c r="A2228" s="20" t="s">
        <v>3590</v>
      </c>
      <c r="B2228" s="16" t="s">
        <v>1033</v>
      </c>
      <c r="C2228" s="19">
        <v>49013727</v>
      </c>
      <c r="D2228" s="19" t="s">
        <v>3782</v>
      </c>
      <c r="E2228" s="19" t="s">
        <v>1707</v>
      </c>
      <c r="F2228" s="19" t="s">
        <v>3192</v>
      </c>
      <c r="G2228" s="47"/>
      <c r="H2228" s="47" t="s">
        <v>1808</v>
      </c>
      <c r="I2228" s="47" t="s">
        <v>5446</v>
      </c>
      <c r="J2228" s="47" t="s">
        <v>5489</v>
      </c>
      <c r="K2228" s="23">
        <v>42.237400000000001</v>
      </c>
      <c r="L2228" s="23">
        <v>-107.55741999999999</v>
      </c>
      <c r="M2228" s="61" t="s">
        <v>3193</v>
      </c>
      <c r="N2228" s="19" t="s">
        <v>1602</v>
      </c>
      <c r="P2228" s="19" t="s">
        <v>1553</v>
      </c>
      <c r="Q2228" s="55"/>
      <c r="R2228" s="55"/>
      <c r="S2228" s="55"/>
      <c r="T2228" s="31" t="s">
        <v>2512</v>
      </c>
      <c r="U2228" s="55">
        <v>4570</v>
      </c>
      <c r="W2228" s="46">
        <v>4975</v>
      </c>
      <c r="X2228" s="46">
        <v>4741</v>
      </c>
      <c r="Y2228" s="51" t="s">
        <v>3852</v>
      </c>
      <c r="Z2228" s="40">
        <v>22955</v>
      </c>
      <c r="AA2228" s="52">
        <v>7.3899998664855957</v>
      </c>
      <c r="AB2228" s="19" t="s">
        <v>3789</v>
      </c>
      <c r="AC2228" s="19">
        <v>428</v>
      </c>
      <c r="AD2228" s="19">
        <v>0</v>
      </c>
      <c r="AE2228" s="19">
        <v>3002</v>
      </c>
      <c r="AF2228" s="19">
        <v>252</v>
      </c>
      <c r="AG2228" s="19">
        <v>-3</v>
      </c>
      <c r="AH2228" s="19">
        <v>3185</v>
      </c>
      <c r="AI2228" s="19">
        <v>864</v>
      </c>
      <c r="AJ2228" s="19"/>
      <c r="AK2228" s="19"/>
      <c r="AL2228" s="19">
        <v>2727</v>
      </c>
      <c r="AM2228" s="19">
        <v>10496</v>
      </c>
      <c r="AP2228" s="17">
        <f t="shared" si="795"/>
        <v>21.357199999999999</v>
      </c>
      <c r="AQ2228" s="17">
        <f t="shared" si="796"/>
        <v>0</v>
      </c>
      <c r="AR2228" s="17">
        <f t="shared" si="813"/>
        <v>130.58699999999999</v>
      </c>
      <c r="AS2228" s="17">
        <f t="shared" si="812"/>
        <v>6.4461599999999999</v>
      </c>
      <c r="AT2228" s="17">
        <f t="shared" si="797"/>
        <v>158.39035999999999</v>
      </c>
      <c r="AU2228" s="5">
        <f t="shared" si="798"/>
        <v>89.848849999999999</v>
      </c>
      <c r="AV2228" s="5">
        <f t="shared" si="799"/>
        <v>14.160959999999999</v>
      </c>
      <c r="AW2228" s="5"/>
      <c r="AX2228" s="5"/>
      <c r="AY2228" s="5">
        <f t="shared" si="800"/>
        <v>56.776140000000005</v>
      </c>
      <c r="AZ2228" s="5">
        <f t="shared" si="801"/>
        <v>160.78595000000001</v>
      </c>
      <c r="BA2228" s="7">
        <f t="shared" si="802"/>
        <v>-7.505538239977857E-3</v>
      </c>
      <c r="BB2228" s="62">
        <f t="shared" si="803"/>
        <v>10455</v>
      </c>
      <c r="BC2228" s="6">
        <f t="shared" si="804"/>
        <v>-1.9569471624266144E-3</v>
      </c>
      <c r="BD2228" s="32">
        <f t="shared" si="805"/>
        <v>0.13483901419253042</v>
      </c>
      <c r="BE2228" s="32">
        <f t="shared" si="806"/>
        <v>0</v>
      </c>
      <c r="BF2228" s="35">
        <f t="shared" si="807"/>
        <v>0.86516098580746958</v>
      </c>
      <c r="BG2228" s="37">
        <f t="shared" si="808"/>
        <v>0.55881033137534708</v>
      </c>
      <c r="BH2228" s="33">
        <f t="shared" si="809"/>
        <v>8.8073367107014008E-2</v>
      </c>
      <c r="BI2228" s="33">
        <f t="shared" si="810"/>
        <v>0.35311630151763884</v>
      </c>
      <c r="CM2228" s="51" t="s">
        <v>3209</v>
      </c>
      <c r="CR2228" s="78" t="s">
        <v>2044</v>
      </c>
      <c r="CS2228" s="78" t="s">
        <v>6954</v>
      </c>
    </row>
    <row r="2229" spans="1:97">
      <c r="A2229" s="20" t="s">
        <v>3590</v>
      </c>
      <c r="B2229" s="16" t="s">
        <v>1034</v>
      </c>
      <c r="C2229" s="19">
        <v>49003122</v>
      </c>
      <c r="D2229" s="19" t="s">
        <v>3782</v>
      </c>
      <c r="E2229" s="19" t="s">
        <v>1707</v>
      </c>
      <c r="F2229" s="19" t="s">
        <v>2415</v>
      </c>
      <c r="G2229" s="47"/>
      <c r="H2229" s="47" t="s">
        <v>3844</v>
      </c>
      <c r="I2229" s="47" t="s">
        <v>5446</v>
      </c>
      <c r="J2229" s="47" t="s">
        <v>5489</v>
      </c>
      <c r="K2229" s="23">
        <v>42.244410000000002</v>
      </c>
      <c r="L2229" s="23">
        <v>-107.52314</v>
      </c>
      <c r="M2229" s="61" t="s">
        <v>2334</v>
      </c>
      <c r="N2229" s="19" t="s">
        <v>2335</v>
      </c>
      <c r="P2229" s="19" t="s">
        <v>1553</v>
      </c>
      <c r="Q2229" s="55">
        <v>-188</v>
      </c>
      <c r="R2229" s="55"/>
      <c r="S2229" s="55">
        <f>V2229-U2229</f>
        <v>188</v>
      </c>
      <c r="T2229" s="31" t="s">
        <v>2509</v>
      </c>
      <c r="U2229" s="55">
        <v>6276</v>
      </c>
      <c r="V2229" s="55">
        <v>6464</v>
      </c>
      <c r="W2229" s="55"/>
      <c r="X2229" s="55"/>
      <c r="Y2229" s="51" t="s">
        <v>3788</v>
      </c>
      <c r="Z2229" s="40">
        <v>24209</v>
      </c>
      <c r="AA2229" s="52">
        <v>8.1999998092651367</v>
      </c>
      <c r="AB2229" s="19" t="s">
        <v>3789</v>
      </c>
      <c r="AC2229" s="19">
        <v>418</v>
      </c>
      <c r="AD2229" s="19">
        <v>78</v>
      </c>
      <c r="AE2229" s="19">
        <v>4230</v>
      </c>
      <c r="AF2229" s="19">
        <v>390</v>
      </c>
      <c r="AG2229" s="19">
        <v>-3</v>
      </c>
      <c r="AH2229" s="19">
        <v>4000</v>
      </c>
      <c r="AI2229" s="19">
        <v>2098</v>
      </c>
      <c r="AJ2229" s="19"/>
      <c r="AK2229" s="19"/>
      <c r="AL2229" s="19">
        <v>3580</v>
      </c>
      <c r="AM2229" s="19">
        <v>13732</v>
      </c>
      <c r="AP2229" s="17">
        <f t="shared" si="795"/>
        <v>20.8582</v>
      </c>
      <c r="AQ2229" s="17">
        <f t="shared" si="796"/>
        <v>6.4186199999999998</v>
      </c>
      <c r="AR2229" s="17">
        <f t="shared" si="813"/>
        <v>184.005</v>
      </c>
      <c r="AS2229" s="17">
        <f t="shared" si="812"/>
        <v>9.9761999999999986</v>
      </c>
      <c r="AT2229" s="17">
        <f t="shared" si="797"/>
        <v>221.25801999999999</v>
      </c>
      <c r="AU2229" s="5">
        <f t="shared" si="798"/>
        <v>112.83999999999999</v>
      </c>
      <c r="AV2229" s="5">
        <f t="shared" si="799"/>
        <v>34.386219999999994</v>
      </c>
      <c r="AW2229" s="5"/>
      <c r="AX2229" s="5"/>
      <c r="AY2229" s="5">
        <f t="shared" si="800"/>
        <v>74.535600000000002</v>
      </c>
      <c r="AZ2229" s="5">
        <f t="shared" si="801"/>
        <v>221.76182</v>
      </c>
      <c r="BA2229" s="7">
        <f t="shared" si="802"/>
        <v>-1.1371951197490669E-3</v>
      </c>
      <c r="BB2229" s="62">
        <f t="shared" si="803"/>
        <v>14791</v>
      </c>
      <c r="BC2229" s="6">
        <f t="shared" si="804"/>
        <v>3.7127931844476388E-2</v>
      </c>
      <c r="BD2229" s="32">
        <f t="shared" si="805"/>
        <v>9.4270933094312254E-2</v>
      </c>
      <c r="BE2229" s="32">
        <f t="shared" si="806"/>
        <v>2.9009660305194813E-2</v>
      </c>
      <c r="BF2229" s="35">
        <f t="shared" si="807"/>
        <v>0.87671940660049297</v>
      </c>
      <c r="BG2229" s="37">
        <f t="shared" si="808"/>
        <v>0.50883420780006217</v>
      </c>
      <c r="BH2229" s="33">
        <f t="shared" si="809"/>
        <v>0.15505924329084236</v>
      </c>
      <c r="BI2229" s="33">
        <f t="shared" si="810"/>
        <v>0.33610654890909536</v>
      </c>
      <c r="CM2229" s="51" t="s">
        <v>3788</v>
      </c>
      <c r="CR2229" s="78" t="s">
        <v>2044</v>
      </c>
      <c r="CS2229" s="78" t="s">
        <v>6954</v>
      </c>
    </row>
    <row r="2230" spans="1:97">
      <c r="A2230" s="20" t="s">
        <v>3590</v>
      </c>
      <c r="B2230" s="16" t="s">
        <v>1034</v>
      </c>
      <c r="C2230" s="19">
        <v>49004567</v>
      </c>
      <c r="D2230" s="19" t="s">
        <v>3782</v>
      </c>
      <c r="E2230" s="19" t="s">
        <v>1707</v>
      </c>
      <c r="F2230" s="19" t="s">
        <v>2415</v>
      </c>
      <c r="G2230" s="47"/>
      <c r="H2230" s="47" t="s">
        <v>3844</v>
      </c>
      <c r="I2230" s="47" t="s">
        <v>5446</v>
      </c>
      <c r="J2230" s="47" t="s">
        <v>5489</v>
      </c>
      <c r="K2230" s="23">
        <v>42.244610000000002</v>
      </c>
      <c r="L2230" s="23">
        <v>-107.55244999999999</v>
      </c>
      <c r="M2230" s="61" t="s">
        <v>2381</v>
      </c>
      <c r="N2230" s="19" t="s">
        <v>2382</v>
      </c>
      <c r="P2230" s="19" t="s">
        <v>1553</v>
      </c>
      <c r="Q2230" s="55"/>
      <c r="R2230" s="55"/>
      <c r="S2230" s="55">
        <f>V2230-U2230</f>
        <v>20</v>
      </c>
      <c r="T2230" s="19"/>
      <c r="U2230" s="55">
        <v>6616</v>
      </c>
      <c r="V2230" s="55">
        <v>6636</v>
      </c>
      <c r="W2230" s="55"/>
      <c r="X2230" s="55"/>
      <c r="Y2230" s="51" t="s">
        <v>3788</v>
      </c>
      <c r="Z2230" s="40">
        <v>23243</v>
      </c>
      <c r="AA2230" s="52">
        <v>7.8000001907348633</v>
      </c>
      <c r="AB2230" s="19" t="s">
        <v>3789</v>
      </c>
      <c r="AC2230" s="19">
        <v>334</v>
      </c>
      <c r="AD2230" s="19">
        <v>51</v>
      </c>
      <c r="AE2230" s="19">
        <v>7126</v>
      </c>
      <c r="AF2230" s="19">
        <v>420</v>
      </c>
      <c r="AG2230" s="19">
        <v>-3</v>
      </c>
      <c r="AH2230" s="19">
        <v>7100</v>
      </c>
      <c r="AI2230" s="19">
        <v>2367</v>
      </c>
      <c r="AJ2230" s="19"/>
      <c r="AK2230" s="19"/>
      <c r="AL2230" s="19">
        <v>5000</v>
      </c>
      <c r="AM2230" s="19">
        <v>21207</v>
      </c>
      <c r="AP2230" s="17">
        <f t="shared" si="795"/>
        <v>16.666599999999999</v>
      </c>
      <c r="AQ2230" s="17">
        <f t="shared" si="796"/>
        <v>4.19679</v>
      </c>
      <c r="AR2230" s="17">
        <f t="shared" si="813"/>
        <v>309.98099999999999</v>
      </c>
      <c r="AS2230" s="17">
        <f t="shared" si="812"/>
        <v>10.743599999999999</v>
      </c>
      <c r="AT2230" s="17">
        <f t="shared" si="797"/>
        <v>341.58798999999999</v>
      </c>
      <c r="AU2230" s="5">
        <f t="shared" si="798"/>
        <v>200.291</v>
      </c>
      <c r="AV2230" s="5">
        <f t="shared" si="799"/>
        <v>38.795129999999993</v>
      </c>
      <c r="AW2230" s="5"/>
      <c r="AX2230" s="5"/>
      <c r="AY2230" s="5">
        <f t="shared" si="800"/>
        <v>104.10000000000001</v>
      </c>
      <c r="AZ2230" s="5">
        <f t="shared" si="801"/>
        <v>343.18612999999999</v>
      </c>
      <c r="BA2230" s="7">
        <f t="shared" si="802"/>
        <v>-2.3338206765173906E-3</v>
      </c>
      <c r="BB2230" s="62">
        <f t="shared" si="803"/>
        <v>22395</v>
      </c>
      <c r="BC2230" s="6">
        <f t="shared" si="804"/>
        <v>2.724645658456034E-2</v>
      </c>
      <c r="BD2230" s="32">
        <f t="shared" si="805"/>
        <v>4.8791528062798691E-2</v>
      </c>
      <c r="BE2230" s="32">
        <f t="shared" si="806"/>
        <v>1.2286116967988248E-2</v>
      </c>
      <c r="BF2230" s="35">
        <f t="shared" si="807"/>
        <v>0.93892235496921306</v>
      </c>
      <c r="BG2230" s="37">
        <f t="shared" si="808"/>
        <v>0.58362207120666565</v>
      </c>
      <c r="BH2230" s="33">
        <f t="shared" si="809"/>
        <v>0.11304399160886833</v>
      </c>
      <c r="BI2230" s="33">
        <f t="shared" si="810"/>
        <v>0.30333393718446611</v>
      </c>
      <c r="CM2230" s="51" t="s">
        <v>3788</v>
      </c>
      <c r="CR2230" s="78" t="s">
        <v>2044</v>
      </c>
      <c r="CS2230" s="78" t="s">
        <v>6954</v>
      </c>
    </row>
    <row r="2231" spans="1:97">
      <c r="A2231" s="20" t="s">
        <v>3590</v>
      </c>
      <c r="B2231" s="16" t="s">
        <v>1034</v>
      </c>
      <c r="C2231" s="19">
        <v>49012596</v>
      </c>
      <c r="D2231" s="19" t="s">
        <v>3782</v>
      </c>
      <c r="E2231" s="19" t="s">
        <v>1707</v>
      </c>
      <c r="F2231" s="19" t="s">
        <v>2415</v>
      </c>
      <c r="G2231" s="47"/>
      <c r="H2231" s="47" t="s">
        <v>3844</v>
      </c>
      <c r="I2231" s="47" t="s">
        <v>5446</v>
      </c>
      <c r="J2231" s="47" t="s">
        <v>5489</v>
      </c>
      <c r="K2231" s="23">
        <v>42.23959</v>
      </c>
      <c r="L2231" s="23">
        <v>-107.52257</v>
      </c>
      <c r="M2231" s="61" t="s">
        <v>3188</v>
      </c>
      <c r="N2231" s="19" t="s">
        <v>3189</v>
      </c>
      <c r="P2231" s="19" t="s">
        <v>1553</v>
      </c>
      <c r="Q2231" s="55"/>
      <c r="R2231" s="55"/>
      <c r="S2231" s="55"/>
      <c r="T2231" s="31" t="s">
        <v>2512</v>
      </c>
      <c r="U2231" s="55">
        <v>6643</v>
      </c>
      <c r="Y2231" s="51" t="s">
        <v>3798</v>
      </c>
      <c r="AB2231" s="19" t="s">
        <v>3789</v>
      </c>
      <c r="AC2231" s="19">
        <v>433</v>
      </c>
      <c r="AD2231" s="19">
        <v>48</v>
      </c>
      <c r="AE2231" s="19">
        <v>2456</v>
      </c>
      <c r="AF2231" s="19">
        <v>-3</v>
      </c>
      <c r="AG2231" s="19">
        <v>-3</v>
      </c>
      <c r="AH2231" s="19">
        <v>1302</v>
      </c>
      <c r="AI2231" s="19">
        <v>965</v>
      </c>
      <c r="AJ2231" s="19"/>
      <c r="AK2231" s="19"/>
      <c r="AL2231" s="19">
        <v>3838</v>
      </c>
      <c r="AM2231" s="19">
        <v>8552</v>
      </c>
      <c r="AP2231" s="17">
        <f t="shared" si="795"/>
        <v>21.6067</v>
      </c>
      <c r="AQ2231" s="17">
        <f t="shared" si="796"/>
        <v>3.9499200000000001</v>
      </c>
      <c r="AR2231" s="17">
        <f t="shared" si="813"/>
        <v>106.836</v>
      </c>
      <c r="AS2231" s="17">
        <f t="shared" si="812"/>
        <v>0</v>
      </c>
      <c r="AT2231" s="17">
        <f t="shared" si="797"/>
        <v>132.39261999999999</v>
      </c>
      <c r="AU2231" s="5">
        <f t="shared" si="798"/>
        <v>36.729419999999998</v>
      </c>
      <c r="AV2231" s="5">
        <f t="shared" si="799"/>
        <v>15.816349999999998</v>
      </c>
      <c r="AW2231" s="5"/>
      <c r="AX2231" s="5"/>
      <c r="AY2231" s="5">
        <f t="shared" si="800"/>
        <v>79.907160000000005</v>
      </c>
      <c r="AZ2231" s="5">
        <f t="shared" si="801"/>
        <v>132.45293000000001</v>
      </c>
      <c r="BA2231" s="7">
        <f t="shared" si="802"/>
        <v>-2.2771762636757689E-4</v>
      </c>
      <c r="BB2231" s="62">
        <f t="shared" si="803"/>
        <v>9036</v>
      </c>
      <c r="BC2231" s="6">
        <f t="shared" si="804"/>
        <v>2.7518762792813282E-2</v>
      </c>
      <c r="BD2231" s="32">
        <f t="shared" si="805"/>
        <v>0.16320169507937829</v>
      </c>
      <c r="BE2231" s="32">
        <f t="shared" si="806"/>
        <v>2.9834895630889396E-2</v>
      </c>
      <c r="BF2231" s="35">
        <f t="shared" si="807"/>
        <v>0.80696340928973231</v>
      </c>
      <c r="BG2231" s="33">
        <f t="shared" si="808"/>
        <v>0.27730167992508731</v>
      </c>
      <c r="BH2231" s="33">
        <f t="shared" si="809"/>
        <v>0.11941109947511162</v>
      </c>
      <c r="BI2231" s="37">
        <f t="shared" si="810"/>
        <v>0.603287220599801</v>
      </c>
      <c r="CM2231" s="51" t="s">
        <v>3798</v>
      </c>
      <c r="CR2231" s="78" t="s">
        <v>2044</v>
      </c>
      <c r="CS2231" s="78" t="s">
        <v>6954</v>
      </c>
    </row>
    <row r="2232" spans="1:97">
      <c r="A2232" s="20" t="s">
        <v>3591</v>
      </c>
      <c r="B2232" s="16" t="s">
        <v>1034</v>
      </c>
      <c r="F2232" s="19" t="s">
        <v>2415</v>
      </c>
      <c r="G2232" s="47" t="s">
        <v>1575</v>
      </c>
      <c r="H2232" s="47">
        <v>12</v>
      </c>
      <c r="I2232" s="47">
        <v>26</v>
      </c>
      <c r="J2232" s="47">
        <v>90</v>
      </c>
      <c r="K2232" s="23">
        <v>42.24109</v>
      </c>
      <c r="L2232" s="23">
        <v>-107.52354</v>
      </c>
      <c r="M2232" s="61" t="s">
        <v>548</v>
      </c>
      <c r="N2232" s="19" t="s">
        <v>7018</v>
      </c>
      <c r="P2232" s="19" t="s">
        <v>1553</v>
      </c>
      <c r="Z2232" s="48">
        <v>31078</v>
      </c>
      <c r="AA2232" s="19">
        <v>7.6</v>
      </c>
      <c r="AB2232" s="19" t="s">
        <v>3789</v>
      </c>
      <c r="AC2232" s="19">
        <v>402</v>
      </c>
      <c r="AD2232" s="19">
        <v>88</v>
      </c>
      <c r="AE2232" s="19">
        <v>2363</v>
      </c>
      <c r="AF2232" s="19">
        <v>264</v>
      </c>
      <c r="AH2232" s="19">
        <v>2169</v>
      </c>
      <c r="AI2232" s="19">
        <v>1049</v>
      </c>
      <c r="AJ2232" s="19">
        <v>0</v>
      </c>
      <c r="AK2232" s="6">
        <v>0</v>
      </c>
      <c r="AL2232" s="19">
        <v>2760</v>
      </c>
      <c r="AM2232" s="19">
        <v>8563</v>
      </c>
      <c r="AN2232" s="53"/>
      <c r="AO2232" s="63" t="s">
        <v>7180</v>
      </c>
      <c r="AP2232" s="17">
        <f t="shared" si="795"/>
        <v>20.059799999999999</v>
      </c>
      <c r="AQ2232" s="17">
        <f t="shared" si="796"/>
        <v>7.2415200000000004</v>
      </c>
      <c r="AR2232" s="17">
        <f t="shared" si="813"/>
        <v>102.79049999999999</v>
      </c>
      <c r="AS2232" s="17">
        <f t="shared" si="812"/>
        <v>6.75312</v>
      </c>
      <c r="AT2232" s="17">
        <f t="shared" si="797"/>
        <v>136.84493999999998</v>
      </c>
      <c r="AU2232" s="5">
        <f t="shared" si="798"/>
        <v>61.187489999999997</v>
      </c>
      <c r="AV2232" s="5">
        <f t="shared" si="799"/>
        <v>17.193109999999997</v>
      </c>
      <c r="AW2232" s="5">
        <f>IF(AJ2232&gt;0,AJ2232*0.03333,0)</f>
        <v>0</v>
      </c>
      <c r="AX2232" s="5">
        <f>IF(AK2232&gt;0,AK2232*0.0588,0)</f>
        <v>0</v>
      </c>
      <c r="AY2232" s="5">
        <f t="shared" si="800"/>
        <v>57.463200000000008</v>
      </c>
      <c r="AZ2232" s="5">
        <f t="shared" si="801"/>
        <v>135.84379999999999</v>
      </c>
      <c r="BA2232" s="7">
        <f t="shared" si="802"/>
        <v>3.6713653816435273E-3</v>
      </c>
      <c r="BB2232" s="62">
        <f t="shared" si="803"/>
        <v>9095</v>
      </c>
      <c r="BC2232" s="6">
        <f t="shared" si="804"/>
        <v>3.0127987314531656E-2</v>
      </c>
      <c r="BD2232" s="32">
        <f t="shared" si="805"/>
        <v>0.14658780953099182</v>
      </c>
      <c r="BE2232" s="32">
        <f t="shared" si="806"/>
        <v>5.2917703789413052E-2</v>
      </c>
      <c r="BF2232" s="35">
        <f t="shared" si="807"/>
        <v>0.80049448667959522</v>
      </c>
      <c r="BG2232" s="37">
        <f t="shared" si="808"/>
        <v>0.45042534145835145</v>
      </c>
      <c r="BH2232" s="33">
        <f t="shared" si="809"/>
        <v>0.12656529042915465</v>
      </c>
      <c r="BI2232" s="33">
        <f t="shared" si="810"/>
        <v>0.42300936811249401</v>
      </c>
      <c r="BJ2232" s="6">
        <v>0</v>
      </c>
      <c r="BK2232" s="19">
        <v>0</v>
      </c>
      <c r="BL2232" s="19">
        <v>0</v>
      </c>
      <c r="BM2232" s="19">
        <v>0</v>
      </c>
      <c r="BN2232" s="19">
        <v>0</v>
      </c>
      <c r="BO2232" s="31"/>
      <c r="BP2232" s="19">
        <v>0</v>
      </c>
      <c r="BQ2232" s="19">
        <v>0</v>
      </c>
      <c r="BR2232" s="19">
        <v>0</v>
      </c>
      <c r="BS2232" s="19">
        <v>0</v>
      </c>
      <c r="BT2232" s="19">
        <v>0</v>
      </c>
      <c r="BU2232" s="19">
        <v>0</v>
      </c>
      <c r="BV2232" s="19">
        <v>0</v>
      </c>
      <c r="BW2232" s="19">
        <v>0</v>
      </c>
      <c r="BX2232" s="19"/>
      <c r="BY2232" s="19"/>
      <c r="BZ2232" s="19"/>
      <c r="CA2232" s="19"/>
      <c r="CB2232" s="19"/>
      <c r="CC2232" s="19"/>
      <c r="CD2232" s="19"/>
      <c r="CE2232" s="19"/>
      <c r="CF2232" s="19"/>
      <c r="CG2232" s="19"/>
      <c r="CH2232" s="19"/>
      <c r="CI2232" s="19"/>
      <c r="CJ2232" s="19"/>
      <c r="CK2232" s="19"/>
      <c r="CL2232" s="19"/>
      <c r="CM2232" s="39"/>
      <c r="CN2232" s="63">
        <v>19850131</v>
      </c>
      <c r="CO2232" s="63"/>
      <c r="CP2232" s="66"/>
      <c r="CQ2232" s="63"/>
      <c r="CR2232" s="78" t="s">
        <v>2044</v>
      </c>
      <c r="CS2232" s="78" t="s">
        <v>6954</v>
      </c>
    </row>
    <row r="2233" spans="1:97">
      <c r="A2233" s="20" t="s">
        <v>3590</v>
      </c>
      <c r="B2233" s="16" t="s">
        <v>1035</v>
      </c>
      <c r="C2233" s="19">
        <v>49013096</v>
      </c>
      <c r="D2233" s="19" t="s">
        <v>3782</v>
      </c>
      <c r="E2233" s="19" t="s">
        <v>1707</v>
      </c>
      <c r="F2233" s="19" t="s">
        <v>3192</v>
      </c>
      <c r="G2233" s="47"/>
      <c r="H2233" s="47" t="s">
        <v>7079</v>
      </c>
      <c r="I2233" s="47" t="s">
        <v>5446</v>
      </c>
      <c r="J2233" s="47" t="s">
        <v>5489</v>
      </c>
      <c r="K2233" s="23">
        <v>42.231920000000002</v>
      </c>
      <c r="L2233" s="23">
        <v>-107.55583</v>
      </c>
      <c r="M2233" s="61" t="s">
        <v>3196</v>
      </c>
      <c r="N2233" s="19" t="s">
        <v>2318</v>
      </c>
      <c r="P2233" s="19" t="s">
        <v>1553</v>
      </c>
      <c r="Q2233" s="55"/>
      <c r="R2233" s="55"/>
      <c r="S2233" s="55">
        <f t="shared" ref="S2233:S2240" si="814">V2233-U2233</f>
        <v>54</v>
      </c>
      <c r="T2233" s="31" t="s">
        <v>2512</v>
      </c>
      <c r="U2233" s="55">
        <v>5961</v>
      </c>
      <c r="V2233" s="55">
        <v>6015</v>
      </c>
      <c r="W2233" s="55">
        <v>9371</v>
      </c>
      <c r="X2233" s="55">
        <v>2510</v>
      </c>
      <c r="Y2233" s="51" t="s">
        <v>3788</v>
      </c>
      <c r="AA2233" s="52">
        <v>7.1999998092651367</v>
      </c>
      <c r="AB2233" s="19" t="s">
        <v>3789</v>
      </c>
      <c r="AC2233" s="19">
        <v>321</v>
      </c>
      <c r="AD2233" s="19">
        <v>59</v>
      </c>
      <c r="AE2233" s="19">
        <v>3262</v>
      </c>
      <c r="AF2233" s="19">
        <v>-3</v>
      </c>
      <c r="AG2233" s="19">
        <v>-3</v>
      </c>
      <c r="AH2233" s="19">
        <v>3280</v>
      </c>
      <c r="AI2233" s="19">
        <v>745</v>
      </c>
      <c r="AJ2233" s="19"/>
      <c r="AK2233" s="19"/>
      <c r="AL2233" s="19">
        <v>2790</v>
      </c>
      <c r="AM2233" s="19">
        <v>10079</v>
      </c>
      <c r="AP2233" s="17">
        <f t="shared" si="795"/>
        <v>16.017900000000001</v>
      </c>
      <c r="AQ2233" s="17">
        <f t="shared" si="796"/>
        <v>4.8551099999999998</v>
      </c>
      <c r="AR2233" s="17">
        <f t="shared" si="813"/>
        <v>141.89699999999999</v>
      </c>
      <c r="AS2233" s="17">
        <f t="shared" si="812"/>
        <v>0</v>
      </c>
      <c r="AT2233" s="17">
        <f t="shared" si="797"/>
        <v>162.77000999999998</v>
      </c>
      <c r="AU2233" s="5">
        <f t="shared" si="798"/>
        <v>92.52879999999999</v>
      </c>
      <c r="AV2233" s="5">
        <f t="shared" si="799"/>
        <v>12.21055</v>
      </c>
      <c r="AW2233" s="5"/>
      <c r="AX2233" s="5"/>
      <c r="AY2233" s="5">
        <f t="shared" si="800"/>
        <v>58.087800000000001</v>
      </c>
      <c r="AZ2233" s="5">
        <f t="shared" si="801"/>
        <v>162.82714999999999</v>
      </c>
      <c r="BA2233" s="7">
        <f t="shared" si="802"/>
        <v>-1.7549293120371187E-4</v>
      </c>
      <c r="BB2233" s="62">
        <f t="shared" si="803"/>
        <v>10451</v>
      </c>
      <c r="BC2233" s="6">
        <f t="shared" si="804"/>
        <v>1.8119824646858258E-2</v>
      </c>
      <c r="BD2233" s="32">
        <f t="shared" si="805"/>
        <v>9.8408177280323333E-2</v>
      </c>
      <c r="BE2233" s="32">
        <f t="shared" si="806"/>
        <v>2.9828037732503674E-2</v>
      </c>
      <c r="BF2233" s="35">
        <f t="shared" si="807"/>
        <v>0.871763784987173</v>
      </c>
      <c r="BG2233" s="37">
        <f t="shared" si="808"/>
        <v>0.56826395352372128</v>
      </c>
      <c r="BH2233" s="33">
        <f t="shared" si="809"/>
        <v>7.4990872222476412E-2</v>
      </c>
      <c r="BI2233" s="33">
        <f t="shared" si="810"/>
        <v>0.35674517425380231</v>
      </c>
      <c r="CM2233" s="51" t="s">
        <v>3788</v>
      </c>
      <c r="CR2233" s="78" t="s">
        <v>2044</v>
      </c>
      <c r="CS2233" s="78" t="s">
        <v>6954</v>
      </c>
    </row>
    <row r="2234" spans="1:97" s="34" customFormat="1">
      <c r="A2234" s="18" t="s">
        <v>3590</v>
      </c>
      <c r="B2234" s="16" t="s">
        <v>5400</v>
      </c>
      <c r="C2234" s="21">
        <v>49013179</v>
      </c>
      <c r="D2234" s="21" t="s">
        <v>3782</v>
      </c>
      <c r="E2234" s="21" t="s">
        <v>2393</v>
      </c>
      <c r="F2234" s="21" t="s">
        <v>2436</v>
      </c>
      <c r="G2234" s="22"/>
      <c r="H2234" s="22" t="s">
        <v>5242</v>
      </c>
      <c r="I2234" s="22">
        <v>26</v>
      </c>
      <c r="J2234" s="22">
        <v>34</v>
      </c>
      <c r="K2234" s="23">
        <v>42.183210000000003</v>
      </c>
      <c r="L2234" s="23">
        <v>-107.34484</v>
      </c>
      <c r="M2234" s="61" t="s">
        <v>2438</v>
      </c>
      <c r="N2234" s="21" t="s">
        <v>2437</v>
      </c>
      <c r="O2234" s="25"/>
      <c r="P2234" s="21" t="s">
        <v>1553</v>
      </c>
      <c r="Q2234" s="74"/>
      <c r="R2234" s="74"/>
      <c r="S2234" s="74">
        <f t="shared" si="814"/>
        <v>122</v>
      </c>
      <c r="T2234" s="21" t="s">
        <v>2512</v>
      </c>
      <c r="U2234" s="74">
        <v>4410</v>
      </c>
      <c r="V2234" s="74">
        <v>4532</v>
      </c>
      <c r="W2234" s="74"/>
      <c r="X2234" s="74"/>
      <c r="Y2234" s="24" t="s">
        <v>3788</v>
      </c>
      <c r="Z2234" s="25"/>
      <c r="AA2234" s="26">
        <v>7.2</v>
      </c>
      <c r="AB2234" s="21" t="s">
        <v>3789</v>
      </c>
      <c r="AC2234" s="21">
        <v>573</v>
      </c>
      <c r="AD2234" s="21">
        <v>121</v>
      </c>
      <c r="AE2234" s="21">
        <v>173</v>
      </c>
      <c r="AF2234" s="21">
        <v>-3</v>
      </c>
      <c r="AG2234" s="21">
        <v>-3</v>
      </c>
      <c r="AH2234" s="21">
        <v>132</v>
      </c>
      <c r="AI2234" s="21">
        <v>354</v>
      </c>
      <c r="AJ2234" s="27"/>
      <c r="AK2234" s="27"/>
      <c r="AL2234" s="21">
        <v>1757</v>
      </c>
      <c r="AM2234" s="21">
        <v>2930</v>
      </c>
      <c r="AO2234" s="4"/>
      <c r="AP2234" s="17">
        <f t="shared" si="795"/>
        <v>28.592700000000001</v>
      </c>
      <c r="AQ2234" s="17">
        <f t="shared" si="796"/>
        <v>9.9570900000000009</v>
      </c>
      <c r="AR2234" s="17">
        <f t="shared" si="813"/>
        <v>7.5254999999999992</v>
      </c>
      <c r="AS2234" s="17">
        <f t="shared" si="812"/>
        <v>0</v>
      </c>
      <c r="AT2234" s="17">
        <f t="shared" si="797"/>
        <v>46.075290000000003</v>
      </c>
      <c r="AU2234" s="5">
        <f t="shared" si="798"/>
        <v>3.7237199999999997</v>
      </c>
      <c r="AV2234" s="5">
        <f t="shared" si="799"/>
        <v>5.8020599999999991</v>
      </c>
      <c r="AW2234" s="5"/>
      <c r="AX2234" s="5"/>
      <c r="AY2234" s="5">
        <f t="shared" si="800"/>
        <v>36.580740000000006</v>
      </c>
      <c r="AZ2234" s="5">
        <f t="shared" si="801"/>
        <v>46.106520000000003</v>
      </c>
      <c r="BA2234" s="7">
        <f t="shared" si="802"/>
        <v>-3.3878701231838205E-4</v>
      </c>
      <c r="BB2234" s="62">
        <f t="shared" si="803"/>
        <v>3104</v>
      </c>
      <c r="BC2234" s="28">
        <f t="shared" si="804"/>
        <v>2.8836592641697051E-2</v>
      </c>
      <c r="BD2234" s="45">
        <f t="shared" si="805"/>
        <v>0.62056473220244512</v>
      </c>
      <c r="BE2234" s="32">
        <f t="shared" si="806"/>
        <v>0.21610477112569448</v>
      </c>
      <c r="BF2234" s="32">
        <f t="shared" si="807"/>
        <v>0.16333049667186031</v>
      </c>
      <c r="BG2234" s="33">
        <f t="shared" si="808"/>
        <v>8.0763414805541583E-2</v>
      </c>
      <c r="BH2234" s="33">
        <f t="shared" si="809"/>
        <v>0.1258403366812329</v>
      </c>
      <c r="BI2234" s="36">
        <f t="shared" si="810"/>
        <v>0.79339624851322554</v>
      </c>
      <c r="BJ2234" s="4"/>
      <c r="BK2234" s="4"/>
      <c r="BL2234" s="4"/>
      <c r="BM2234" s="4"/>
      <c r="BN2234" s="4"/>
      <c r="BO2234" s="4"/>
      <c r="BP2234" s="4"/>
      <c r="BQ2234" s="4"/>
      <c r="BR2234" s="4"/>
      <c r="BS2234" s="4"/>
      <c r="BT2234" s="4"/>
      <c r="BU2234" s="4"/>
      <c r="BV2234" s="4"/>
      <c r="BW2234" s="4"/>
      <c r="BX2234" s="4"/>
      <c r="BY2234" s="4"/>
      <c r="BZ2234" s="4"/>
      <c r="CA2234" s="4"/>
      <c r="CB2234" s="4"/>
      <c r="CC2234" s="4"/>
      <c r="CD2234" s="4"/>
      <c r="CE2234" s="4"/>
      <c r="CF2234" s="4"/>
      <c r="CG2234" s="4"/>
      <c r="CH2234" s="4"/>
      <c r="CI2234" s="4"/>
      <c r="CJ2234" s="4"/>
      <c r="CK2234" s="4"/>
      <c r="CL2234" s="4"/>
      <c r="CM2234" s="24" t="s">
        <v>3788</v>
      </c>
      <c r="CN2234" s="4"/>
      <c r="CO2234" s="4"/>
      <c r="CP2234" s="46"/>
      <c r="CQ2234" s="4"/>
      <c r="CR2234" s="78" t="s">
        <v>2044</v>
      </c>
      <c r="CS2234" s="78" t="s">
        <v>6954</v>
      </c>
    </row>
    <row r="2235" spans="1:97" s="56" customFormat="1">
      <c r="A2235" s="16" t="s">
        <v>3590</v>
      </c>
      <c r="B2235" s="16" t="s">
        <v>5363</v>
      </c>
      <c r="C2235" s="19">
        <v>49003310</v>
      </c>
      <c r="D2235" s="19" t="s">
        <v>3782</v>
      </c>
      <c r="E2235" s="19" t="s">
        <v>3804</v>
      </c>
      <c r="F2235" s="19" t="s">
        <v>3805</v>
      </c>
      <c r="G2235" s="47"/>
      <c r="H2235" s="47" t="s">
        <v>3856</v>
      </c>
      <c r="I2235" s="47" t="s">
        <v>5450</v>
      </c>
      <c r="J2235" s="47" t="s">
        <v>5468</v>
      </c>
      <c r="K2235" s="23">
        <v>42.403689999999997</v>
      </c>
      <c r="L2235" s="23">
        <v>-110.32238</v>
      </c>
      <c r="M2235" s="61" t="s">
        <v>1547</v>
      </c>
      <c r="N2235" s="19" t="s">
        <v>1548</v>
      </c>
      <c r="O2235" s="40"/>
      <c r="P2235" s="19" t="s">
        <v>1553</v>
      </c>
      <c r="Q2235" s="55">
        <v>159</v>
      </c>
      <c r="R2235" s="55">
        <v>2</v>
      </c>
      <c r="S2235" s="55">
        <f t="shared" si="814"/>
        <v>50</v>
      </c>
      <c r="T2235" s="19"/>
      <c r="U2235" s="55">
        <v>12877</v>
      </c>
      <c r="V2235" s="55">
        <v>12927</v>
      </c>
      <c r="W2235" s="55"/>
      <c r="X2235" s="55"/>
      <c r="Y2235" s="51" t="s">
        <v>3798</v>
      </c>
      <c r="Z2235" s="40">
        <v>22533</v>
      </c>
      <c r="AA2235" s="52">
        <v>8.6000003814697266</v>
      </c>
      <c r="AB2235" s="19" t="s">
        <v>3789</v>
      </c>
      <c r="AC2235" s="19">
        <v>43</v>
      </c>
      <c r="AD2235" s="19">
        <v>44</v>
      </c>
      <c r="AE2235" s="19">
        <v>3860</v>
      </c>
      <c r="AF2235" s="19">
        <v>-3</v>
      </c>
      <c r="AG2235" s="19">
        <v>-3</v>
      </c>
      <c r="AH2235" s="19">
        <v>1360</v>
      </c>
      <c r="AI2235" s="19">
        <v>1830</v>
      </c>
      <c r="AJ2235" s="19"/>
      <c r="AK2235" s="19"/>
      <c r="AL2235" s="19">
        <v>4852</v>
      </c>
      <c r="AM2235" s="19">
        <v>11192</v>
      </c>
      <c r="AP2235" s="17">
        <f t="shared" si="795"/>
        <v>2.1457000000000002</v>
      </c>
      <c r="AQ2235" s="17">
        <f t="shared" si="796"/>
        <v>3.6207600000000002</v>
      </c>
      <c r="AR2235" s="17">
        <f t="shared" si="813"/>
        <v>167.91</v>
      </c>
      <c r="AS2235" s="17">
        <f t="shared" si="812"/>
        <v>0</v>
      </c>
      <c r="AT2235" s="17">
        <f t="shared" si="797"/>
        <v>173.67645999999999</v>
      </c>
      <c r="AU2235" s="5">
        <f t="shared" si="798"/>
        <v>38.365600000000001</v>
      </c>
      <c r="AV2235" s="5">
        <f t="shared" si="799"/>
        <v>29.993699999999997</v>
      </c>
      <c r="AW2235" s="5"/>
      <c r="AX2235" s="5"/>
      <c r="AY2235" s="5">
        <f t="shared" si="800"/>
        <v>101.01864</v>
      </c>
      <c r="AZ2235" s="5">
        <f t="shared" si="801"/>
        <v>169.37794</v>
      </c>
      <c r="BA2235" s="7">
        <f t="shared" si="802"/>
        <v>1.2530140992215801E-2</v>
      </c>
      <c r="BB2235" s="62">
        <f t="shared" si="803"/>
        <v>11983</v>
      </c>
      <c r="BC2235" s="6">
        <f t="shared" si="804"/>
        <v>3.4131607335490831E-2</v>
      </c>
      <c r="BD2235" s="32">
        <f t="shared" si="805"/>
        <v>1.2354581616875426E-2</v>
      </c>
      <c r="BE2235" s="32">
        <f t="shared" si="806"/>
        <v>2.0847730314171538E-2</v>
      </c>
      <c r="BF2235" s="35">
        <f t="shared" si="807"/>
        <v>0.96679768806895305</v>
      </c>
      <c r="BG2235" s="33">
        <f t="shared" si="808"/>
        <v>0.22650883580234829</v>
      </c>
      <c r="BH2235" s="33">
        <f t="shared" si="809"/>
        <v>0.17708150187680874</v>
      </c>
      <c r="BI2235" s="37">
        <f t="shared" si="810"/>
        <v>0.59640966232084303</v>
      </c>
      <c r="CM2235" s="51" t="s">
        <v>1554</v>
      </c>
      <c r="CP2235" s="71"/>
      <c r="CR2235" s="78" t="s">
        <v>2041</v>
      </c>
      <c r="CS2235" s="78" t="s">
        <v>2041</v>
      </c>
    </row>
    <row r="2236" spans="1:97" s="56" customFormat="1">
      <c r="A2236" s="16" t="s">
        <v>3590</v>
      </c>
      <c r="B2236" s="16" t="s">
        <v>5363</v>
      </c>
      <c r="C2236" s="19">
        <v>49003311</v>
      </c>
      <c r="D2236" s="19" t="s">
        <v>3782</v>
      </c>
      <c r="E2236" s="19" t="s">
        <v>3804</v>
      </c>
      <c r="F2236" s="19" t="s">
        <v>3805</v>
      </c>
      <c r="G2236" s="47"/>
      <c r="H2236" s="47" t="s">
        <v>3856</v>
      </c>
      <c r="I2236" s="47" t="s">
        <v>5450</v>
      </c>
      <c r="J2236" s="47" t="s">
        <v>5468</v>
      </c>
      <c r="K2236" s="23">
        <v>42.403689999999997</v>
      </c>
      <c r="L2236" s="23">
        <v>-110.32238</v>
      </c>
      <c r="M2236" s="61" t="s">
        <v>1547</v>
      </c>
      <c r="N2236" s="19" t="s">
        <v>1548</v>
      </c>
      <c r="O2236" s="40"/>
      <c r="P2236" s="19" t="s">
        <v>1553</v>
      </c>
      <c r="Q2236" s="55">
        <v>2</v>
      </c>
      <c r="R2236" s="55">
        <v>7</v>
      </c>
      <c r="S2236" s="55">
        <f t="shared" si="814"/>
        <v>68</v>
      </c>
      <c r="T2236" s="19"/>
      <c r="U2236" s="55">
        <v>12929</v>
      </c>
      <c r="V2236" s="55">
        <v>12997</v>
      </c>
      <c r="W2236" s="55"/>
      <c r="X2236" s="55"/>
      <c r="Y2236" s="51" t="s">
        <v>3798</v>
      </c>
      <c r="Z2236" s="40">
        <v>22537</v>
      </c>
      <c r="AA2236" s="52">
        <v>8.1999998092651367</v>
      </c>
      <c r="AB2236" s="19" t="s">
        <v>3789</v>
      </c>
      <c r="AC2236" s="19">
        <v>965</v>
      </c>
      <c r="AD2236" s="19">
        <v>162</v>
      </c>
      <c r="AE2236" s="19">
        <v>5281</v>
      </c>
      <c r="AF2236" s="19">
        <v>-3</v>
      </c>
      <c r="AG2236" s="19">
        <v>-3</v>
      </c>
      <c r="AH2236" s="19">
        <v>1850</v>
      </c>
      <c r="AI2236" s="19">
        <v>2318</v>
      </c>
      <c r="AJ2236" s="19"/>
      <c r="AK2236" s="19"/>
      <c r="AL2236" s="19">
        <v>9662</v>
      </c>
      <c r="AM2236" s="19">
        <v>19062</v>
      </c>
      <c r="AP2236" s="17">
        <f t="shared" si="795"/>
        <v>48.153500000000001</v>
      </c>
      <c r="AQ2236" s="17">
        <f t="shared" si="796"/>
        <v>13.33098</v>
      </c>
      <c r="AR2236" s="17">
        <f t="shared" si="813"/>
        <v>229.72349999999997</v>
      </c>
      <c r="AS2236" s="17">
        <f t="shared" si="812"/>
        <v>0</v>
      </c>
      <c r="AT2236" s="17">
        <f t="shared" si="797"/>
        <v>291.20797999999996</v>
      </c>
      <c r="AU2236" s="5">
        <f t="shared" si="798"/>
        <v>52.188499999999998</v>
      </c>
      <c r="AV2236" s="5">
        <f t="shared" si="799"/>
        <v>37.992019999999997</v>
      </c>
      <c r="AW2236" s="5"/>
      <c r="AX2236" s="5"/>
      <c r="AY2236" s="5">
        <f t="shared" si="800"/>
        <v>201.16284000000002</v>
      </c>
      <c r="AZ2236" s="5">
        <f t="shared" si="801"/>
        <v>291.34336000000002</v>
      </c>
      <c r="BA2236" s="7">
        <f t="shared" si="802"/>
        <v>-2.3239153479597983E-4</v>
      </c>
      <c r="BB2236" s="62">
        <f t="shared" si="803"/>
        <v>20232</v>
      </c>
      <c r="BC2236" s="6">
        <f t="shared" si="804"/>
        <v>2.977553825011452E-2</v>
      </c>
      <c r="BD2236" s="32">
        <f t="shared" si="805"/>
        <v>0.16535776251735962</v>
      </c>
      <c r="BE2236" s="32">
        <f t="shared" si="806"/>
        <v>4.5778209786696097E-2</v>
      </c>
      <c r="BF2236" s="35">
        <f t="shared" si="807"/>
        <v>0.78886402769594433</v>
      </c>
      <c r="BG2236" s="33">
        <f t="shared" si="808"/>
        <v>0.1791305626460819</v>
      </c>
      <c r="BH2236" s="33">
        <f t="shared" si="809"/>
        <v>0.13040290329595977</v>
      </c>
      <c r="BI2236" s="37">
        <f t="shared" si="810"/>
        <v>0.69046653405795833</v>
      </c>
      <c r="CM2236" s="51" t="s">
        <v>1555</v>
      </c>
      <c r="CP2236" s="71"/>
      <c r="CR2236" s="78" t="s">
        <v>2041</v>
      </c>
      <c r="CS2236" s="78" t="s">
        <v>2041</v>
      </c>
    </row>
    <row r="2237" spans="1:97" s="56" customFormat="1">
      <c r="A2237" s="16" t="s">
        <v>3590</v>
      </c>
      <c r="B2237" s="16" t="s">
        <v>5363</v>
      </c>
      <c r="C2237" s="19">
        <v>49003314</v>
      </c>
      <c r="D2237" s="19" t="s">
        <v>3782</v>
      </c>
      <c r="E2237" s="19" t="s">
        <v>3804</v>
      </c>
      <c r="F2237" s="19" t="s">
        <v>3805</v>
      </c>
      <c r="G2237" s="47"/>
      <c r="H2237" s="47" t="s">
        <v>3856</v>
      </c>
      <c r="I2237" s="47" t="s">
        <v>5450</v>
      </c>
      <c r="J2237" s="47" t="s">
        <v>5468</v>
      </c>
      <c r="K2237" s="23">
        <v>42.403689999999997</v>
      </c>
      <c r="L2237" s="23">
        <v>-110.32238</v>
      </c>
      <c r="M2237" s="61" t="s">
        <v>1547</v>
      </c>
      <c r="N2237" s="19" t="s">
        <v>1548</v>
      </c>
      <c r="O2237" s="40"/>
      <c r="P2237" s="19" t="s">
        <v>1553</v>
      </c>
      <c r="Q2237" s="55">
        <v>7</v>
      </c>
      <c r="R2237" s="55">
        <v>626</v>
      </c>
      <c r="S2237" s="55">
        <f t="shared" si="814"/>
        <v>88</v>
      </c>
      <c r="T2237" s="31" t="s">
        <v>2505</v>
      </c>
      <c r="U2237" s="55">
        <v>13004</v>
      </c>
      <c r="V2237" s="55">
        <v>13092</v>
      </c>
      <c r="W2237" s="55"/>
      <c r="X2237" s="55"/>
      <c r="Y2237" s="51" t="s">
        <v>3798</v>
      </c>
      <c r="Z2237" s="40">
        <v>22557</v>
      </c>
      <c r="AA2237" s="52">
        <v>8.1000003814697266</v>
      </c>
      <c r="AB2237" s="19" t="s">
        <v>3789</v>
      </c>
      <c r="AC2237" s="19">
        <v>247</v>
      </c>
      <c r="AD2237" s="19">
        <v>110</v>
      </c>
      <c r="AE2237" s="19">
        <v>7282</v>
      </c>
      <c r="AF2237" s="19">
        <v>-3</v>
      </c>
      <c r="AG2237" s="19">
        <v>-3</v>
      </c>
      <c r="AH2237" s="19">
        <v>1100</v>
      </c>
      <c r="AI2237" s="19">
        <v>1806</v>
      </c>
      <c r="AJ2237" s="19"/>
      <c r="AK2237" s="19"/>
      <c r="AL2237" s="19">
        <v>13341</v>
      </c>
      <c r="AM2237" s="19">
        <v>22969</v>
      </c>
      <c r="AP2237" s="17">
        <f t="shared" si="795"/>
        <v>12.3253</v>
      </c>
      <c r="AQ2237" s="17">
        <f t="shared" si="796"/>
        <v>9.0518999999999998</v>
      </c>
      <c r="AR2237" s="17">
        <f t="shared" si="813"/>
        <v>316.767</v>
      </c>
      <c r="AS2237" s="17">
        <f t="shared" si="812"/>
        <v>0</v>
      </c>
      <c r="AT2237" s="17">
        <f t="shared" si="797"/>
        <v>338.14420000000001</v>
      </c>
      <c r="AU2237" s="5">
        <f t="shared" si="798"/>
        <v>31.030999999999999</v>
      </c>
      <c r="AV2237" s="5">
        <f t="shared" si="799"/>
        <v>29.600339999999996</v>
      </c>
      <c r="AW2237" s="5"/>
      <c r="AX2237" s="5"/>
      <c r="AY2237" s="5">
        <f t="shared" si="800"/>
        <v>277.75962000000004</v>
      </c>
      <c r="AZ2237" s="5">
        <f t="shared" si="801"/>
        <v>338.39096000000006</v>
      </c>
      <c r="BA2237" s="7">
        <f t="shared" si="802"/>
        <v>-3.6474083623392397E-4</v>
      </c>
      <c r="BB2237" s="62">
        <f t="shared" si="803"/>
        <v>23880</v>
      </c>
      <c r="BC2237" s="6">
        <f t="shared" si="804"/>
        <v>1.9445452410937265E-2</v>
      </c>
      <c r="BD2237" s="32">
        <f t="shared" si="805"/>
        <v>3.6449834124021648E-2</v>
      </c>
      <c r="BE2237" s="32">
        <f t="shared" si="806"/>
        <v>2.6769348697981511E-2</v>
      </c>
      <c r="BF2237" s="35">
        <f t="shared" si="807"/>
        <v>0.93678081717799677</v>
      </c>
      <c r="BG2237" s="33">
        <f t="shared" si="808"/>
        <v>9.1701622289200618E-2</v>
      </c>
      <c r="BH2237" s="33">
        <f t="shared" si="809"/>
        <v>8.7473790671003707E-2</v>
      </c>
      <c r="BI2237" s="36">
        <f t="shared" si="810"/>
        <v>0.82082458703979555</v>
      </c>
      <c r="CM2237" s="51" t="s">
        <v>1556</v>
      </c>
      <c r="CP2237" s="71"/>
      <c r="CR2237" s="78" t="s">
        <v>2041</v>
      </c>
      <c r="CS2237" s="78" t="s">
        <v>2041</v>
      </c>
    </row>
    <row r="2238" spans="1:97">
      <c r="A2238" s="20" t="s">
        <v>3590</v>
      </c>
      <c r="B2238" s="16" t="s">
        <v>5361</v>
      </c>
      <c r="C2238" s="19">
        <v>49011726</v>
      </c>
      <c r="D2238" s="19" t="s">
        <v>3782</v>
      </c>
      <c r="E2238" s="19" t="s">
        <v>1707</v>
      </c>
      <c r="F2238" s="19" t="s">
        <v>5503</v>
      </c>
      <c r="G2238" s="47"/>
      <c r="I2238" s="47" t="s">
        <v>5442</v>
      </c>
      <c r="J2238" s="47" t="s">
        <v>5485</v>
      </c>
      <c r="K2238" s="23">
        <v>41.64132</v>
      </c>
      <c r="L2238" s="23">
        <v>-109.1009</v>
      </c>
      <c r="M2238" s="61" t="s">
        <v>3185</v>
      </c>
      <c r="N2238" s="19" t="s">
        <v>3861</v>
      </c>
      <c r="P2238" s="19" t="s">
        <v>1553</v>
      </c>
      <c r="Q2238" s="55">
        <v>1980</v>
      </c>
      <c r="R2238" s="55"/>
      <c r="S2238" s="55">
        <f t="shared" si="814"/>
        <v>25</v>
      </c>
      <c r="T2238" s="19"/>
      <c r="U2238" s="55">
        <v>6280</v>
      </c>
      <c r="V2238" s="55">
        <v>6305</v>
      </c>
      <c r="W2238" s="55"/>
      <c r="X2238" s="55"/>
      <c r="Y2238" s="51" t="s">
        <v>3798</v>
      </c>
      <c r="Z2238" s="40">
        <v>16823</v>
      </c>
      <c r="AB2238" s="19" t="s">
        <v>3789</v>
      </c>
      <c r="AC2238" s="19">
        <v>622</v>
      </c>
      <c r="AD2238" s="19">
        <v>101</v>
      </c>
      <c r="AE2238" s="19">
        <v>3732</v>
      </c>
      <c r="AF2238" s="19">
        <v>-3</v>
      </c>
      <c r="AG2238" s="19">
        <v>-3</v>
      </c>
      <c r="AH2238" s="19">
        <v>4952</v>
      </c>
      <c r="AI2238" s="19">
        <v>2100</v>
      </c>
      <c r="AJ2238" s="19"/>
      <c r="AK2238" s="19"/>
      <c r="AL2238" s="19">
        <v>1327</v>
      </c>
      <c r="AM2238" s="19">
        <v>12834</v>
      </c>
      <c r="AP2238" s="17">
        <f t="shared" si="795"/>
        <v>31.037800000000001</v>
      </c>
      <c r="AQ2238" s="17">
        <f t="shared" si="796"/>
        <v>8.3112899999999996</v>
      </c>
      <c r="AR2238" s="17">
        <f t="shared" si="813"/>
        <v>162.34199999999998</v>
      </c>
      <c r="AS2238" s="17">
        <f t="shared" si="812"/>
        <v>0</v>
      </c>
      <c r="AT2238" s="17">
        <f t="shared" si="797"/>
        <v>201.69108999999997</v>
      </c>
      <c r="AU2238" s="5">
        <f t="shared" si="798"/>
        <v>139.69592</v>
      </c>
      <c r="AV2238" s="5">
        <f t="shared" si="799"/>
        <v>34.418999999999997</v>
      </c>
      <c r="AW2238" s="5"/>
      <c r="AX2238" s="5"/>
      <c r="AY2238" s="5">
        <f t="shared" si="800"/>
        <v>27.628140000000002</v>
      </c>
      <c r="AZ2238" s="5">
        <f t="shared" si="801"/>
        <v>201.74305999999999</v>
      </c>
      <c r="BA2238" s="7">
        <f t="shared" si="802"/>
        <v>-1.2881904023249248E-4</v>
      </c>
      <c r="BB2238" s="62">
        <f t="shared" si="803"/>
        <v>12828</v>
      </c>
      <c r="BC2238" s="6">
        <f t="shared" si="804"/>
        <v>-2.3380874444704232E-4</v>
      </c>
      <c r="BD2238" s="32">
        <f t="shared" si="805"/>
        <v>0.15388780932266272</v>
      </c>
      <c r="BE2238" s="32">
        <f t="shared" si="806"/>
        <v>4.120801766701742E-2</v>
      </c>
      <c r="BF2238" s="35">
        <f t="shared" si="807"/>
        <v>0.80490417301031991</v>
      </c>
      <c r="BG2238" s="37">
        <f t="shared" si="808"/>
        <v>0.69244473638894943</v>
      </c>
      <c r="BH2238" s="33">
        <f t="shared" si="809"/>
        <v>0.17060809923275674</v>
      </c>
      <c r="BI2238" s="33">
        <f t="shared" si="810"/>
        <v>0.13694716437829388</v>
      </c>
      <c r="CM2238" s="51" t="s">
        <v>3186</v>
      </c>
      <c r="CR2238" s="78" t="s">
        <v>2042</v>
      </c>
      <c r="CS2238" s="78" t="s">
        <v>2042</v>
      </c>
    </row>
    <row r="2239" spans="1:97">
      <c r="A2239" s="20" t="s">
        <v>3590</v>
      </c>
      <c r="B2239" s="16" t="s">
        <v>5359</v>
      </c>
      <c r="C2239" s="19">
        <v>49011728</v>
      </c>
      <c r="D2239" s="19" t="s">
        <v>3782</v>
      </c>
      <c r="E2239" s="19" t="s">
        <v>1707</v>
      </c>
      <c r="F2239" s="19" t="s">
        <v>5503</v>
      </c>
      <c r="G2239" s="47"/>
      <c r="H2239" s="47" t="s">
        <v>3838</v>
      </c>
      <c r="I2239" s="47" t="s">
        <v>5442</v>
      </c>
      <c r="J2239" s="47" t="s">
        <v>5485</v>
      </c>
      <c r="K2239" s="23">
        <v>41.631399999999999</v>
      </c>
      <c r="L2239" s="23">
        <v>-109.0973</v>
      </c>
      <c r="M2239" s="61" t="s">
        <v>3187</v>
      </c>
      <c r="N2239" s="19" t="s">
        <v>3893</v>
      </c>
      <c r="P2239" s="19" t="s">
        <v>1553</v>
      </c>
      <c r="Q2239" s="55">
        <v>2243</v>
      </c>
      <c r="R2239" s="55"/>
      <c r="S2239" s="55">
        <f t="shared" si="814"/>
        <v>23</v>
      </c>
      <c r="T2239" s="19"/>
      <c r="U2239" s="55">
        <v>6277</v>
      </c>
      <c r="V2239" s="55">
        <v>6300</v>
      </c>
      <c r="W2239" s="55"/>
      <c r="X2239" s="55"/>
      <c r="Y2239" s="51" t="s">
        <v>3798</v>
      </c>
      <c r="Z2239" s="40">
        <v>17029</v>
      </c>
      <c r="AB2239" s="19" t="s">
        <v>3789</v>
      </c>
      <c r="AC2239" s="19">
        <v>921</v>
      </c>
      <c r="AD2239" s="19">
        <v>296</v>
      </c>
      <c r="AE2239" s="19">
        <v>15641</v>
      </c>
      <c r="AF2239" s="19">
        <v>-3</v>
      </c>
      <c r="AG2239" s="19">
        <v>-3</v>
      </c>
      <c r="AH2239" s="19">
        <v>23760</v>
      </c>
      <c r="AI2239" s="19">
        <v>0</v>
      </c>
      <c r="AJ2239" s="19"/>
      <c r="AK2239" s="19"/>
      <c r="AL2239" s="19">
        <v>1977</v>
      </c>
      <c r="AM2239" s="19">
        <v>42595</v>
      </c>
      <c r="AP2239" s="17">
        <f t="shared" si="795"/>
        <v>45.957900000000002</v>
      </c>
      <c r="AQ2239" s="17">
        <f t="shared" si="796"/>
        <v>24.357839999999999</v>
      </c>
      <c r="AR2239" s="17">
        <f t="shared" si="813"/>
        <v>680.38349999999991</v>
      </c>
      <c r="AS2239" s="17">
        <f t="shared" si="812"/>
        <v>0</v>
      </c>
      <c r="AT2239" s="17">
        <f t="shared" si="797"/>
        <v>750.69923999999992</v>
      </c>
      <c r="AU2239" s="5">
        <f t="shared" si="798"/>
        <v>670.26959999999997</v>
      </c>
      <c r="AV2239" s="5">
        <f t="shared" si="799"/>
        <v>0</v>
      </c>
      <c r="AW2239" s="5"/>
      <c r="AX2239" s="5"/>
      <c r="AY2239" s="5">
        <f t="shared" si="800"/>
        <v>41.161140000000003</v>
      </c>
      <c r="AZ2239" s="5">
        <f t="shared" si="801"/>
        <v>711.43074000000001</v>
      </c>
      <c r="BA2239" s="7">
        <f t="shared" si="802"/>
        <v>2.6857051381984458E-2</v>
      </c>
      <c r="BB2239" s="62">
        <f t="shared" si="803"/>
        <v>42589</v>
      </c>
      <c r="BC2239" s="6">
        <f t="shared" si="804"/>
        <v>-7.0435762584522912E-5</v>
      </c>
      <c r="BD2239" s="32">
        <f t="shared" si="805"/>
        <v>6.1220123254687196E-2</v>
      </c>
      <c r="BE2239" s="32">
        <f t="shared" si="806"/>
        <v>3.2446869134968088E-2</v>
      </c>
      <c r="BF2239" s="35">
        <f t="shared" si="807"/>
        <v>0.90633300761034474</v>
      </c>
      <c r="BG2239" s="36">
        <f t="shared" si="808"/>
        <v>0.94214315226243939</v>
      </c>
      <c r="BH2239" s="33">
        <f t="shared" si="809"/>
        <v>0</v>
      </c>
      <c r="BI2239" s="33">
        <f t="shared" si="810"/>
        <v>5.7856847737560516E-2</v>
      </c>
      <c r="CM2239" s="51" t="s">
        <v>3798</v>
      </c>
      <c r="CR2239" s="78" t="s">
        <v>2042</v>
      </c>
      <c r="CS2239" s="78" t="s">
        <v>2042</v>
      </c>
    </row>
    <row r="2240" spans="1:97">
      <c r="A2240" s="20" t="s">
        <v>3590</v>
      </c>
      <c r="B2240" s="16" t="s">
        <v>5360</v>
      </c>
      <c r="C2240" s="19">
        <v>49011692</v>
      </c>
      <c r="D2240" s="19" t="s">
        <v>3782</v>
      </c>
      <c r="E2240" s="19" t="s">
        <v>1707</v>
      </c>
      <c r="F2240" s="19" t="s">
        <v>5503</v>
      </c>
      <c r="G2240" s="47"/>
      <c r="H2240" s="47" t="s">
        <v>3811</v>
      </c>
      <c r="I2240" s="47" t="s">
        <v>5442</v>
      </c>
      <c r="J2240" s="47" t="s">
        <v>5485</v>
      </c>
      <c r="K2240" s="23">
        <v>41.616750000000003</v>
      </c>
      <c r="L2240" s="23">
        <v>-109.1187</v>
      </c>
      <c r="M2240" s="61" t="s">
        <v>3182</v>
      </c>
      <c r="N2240" s="19" t="s">
        <v>2524</v>
      </c>
      <c r="P2240" s="19" t="s">
        <v>1553</v>
      </c>
      <c r="Q2240" s="55">
        <v>2243</v>
      </c>
      <c r="R2240" s="55"/>
      <c r="S2240" s="55">
        <f t="shared" si="814"/>
        <v>25</v>
      </c>
      <c r="T2240" s="19"/>
      <c r="U2240" s="55">
        <v>6502</v>
      </c>
      <c r="V2240" s="55">
        <v>6527</v>
      </c>
      <c r="W2240" s="55"/>
      <c r="X2240" s="55"/>
      <c r="Y2240" s="51" t="s">
        <v>3798</v>
      </c>
      <c r="Z2240" s="40">
        <v>15256</v>
      </c>
      <c r="AB2240" s="19" t="s">
        <v>3789</v>
      </c>
      <c r="AC2240" s="19">
        <v>528</v>
      </c>
      <c r="AD2240" s="19">
        <v>-1</v>
      </c>
      <c r="AE2240" s="19">
        <v>3812</v>
      </c>
      <c r="AF2240" s="19">
        <v>-3</v>
      </c>
      <c r="AG2240" s="19">
        <v>-3</v>
      </c>
      <c r="AH2240" s="19">
        <v>4522</v>
      </c>
      <c r="AI2240" s="19">
        <v>3060</v>
      </c>
      <c r="AJ2240" s="19"/>
      <c r="AK2240" s="19"/>
      <c r="AL2240" s="19">
        <v>697</v>
      </c>
      <c r="AM2240" s="19">
        <v>12619</v>
      </c>
      <c r="AP2240" s="17">
        <f t="shared" si="795"/>
        <v>26.347200000000001</v>
      </c>
      <c r="AQ2240" s="17">
        <f t="shared" si="796"/>
        <v>0</v>
      </c>
      <c r="AR2240" s="17">
        <f t="shared" si="813"/>
        <v>165.822</v>
      </c>
      <c r="AS2240" s="17">
        <f t="shared" si="812"/>
        <v>0</v>
      </c>
      <c r="AT2240" s="17">
        <f t="shared" si="797"/>
        <v>192.16919999999999</v>
      </c>
      <c r="AU2240" s="5">
        <f t="shared" si="798"/>
        <v>127.56562</v>
      </c>
      <c r="AV2240" s="5">
        <f t="shared" si="799"/>
        <v>50.153399999999998</v>
      </c>
      <c r="AW2240" s="5"/>
      <c r="AX2240" s="5"/>
      <c r="AY2240" s="5">
        <f t="shared" si="800"/>
        <v>14.511540000000002</v>
      </c>
      <c r="AZ2240" s="5">
        <f t="shared" si="801"/>
        <v>192.23056</v>
      </c>
      <c r="BA2240" s="7">
        <f t="shared" si="802"/>
        <v>-1.5962548988065868E-4</v>
      </c>
      <c r="BB2240" s="62">
        <f t="shared" si="803"/>
        <v>12612</v>
      </c>
      <c r="BC2240" s="6">
        <f t="shared" si="804"/>
        <v>-2.7743648686140063E-4</v>
      </c>
      <c r="BD2240" s="32">
        <f t="shared" si="805"/>
        <v>0.13710417694406804</v>
      </c>
      <c r="BE2240" s="32">
        <f t="shared" si="806"/>
        <v>0</v>
      </c>
      <c r="BF2240" s="35">
        <f t="shared" si="807"/>
        <v>0.86289582305593204</v>
      </c>
      <c r="BG2240" s="37">
        <f t="shared" si="808"/>
        <v>0.66360738896042337</v>
      </c>
      <c r="BH2240" s="33">
        <f t="shared" si="809"/>
        <v>0.26090232479164605</v>
      </c>
      <c r="BI2240" s="33">
        <f t="shared" si="810"/>
        <v>7.5490286247930624E-2</v>
      </c>
      <c r="CM2240" s="51" t="s">
        <v>5042</v>
      </c>
      <c r="CR2240" s="78" t="s">
        <v>2042</v>
      </c>
      <c r="CS2240" s="78" t="s">
        <v>2042</v>
      </c>
    </row>
    <row r="2241" spans="1:97">
      <c r="A2241" s="20" t="s">
        <v>3590</v>
      </c>
      <c r="B2241" s="16" t="s">
        <v>5362</v>
      </c>
      <c r="C2241" s="19">
        <v>49017950</v>
      </c>
      <c r="D2241" s="19" t="s">
        <v>3782</v>
      </c>
      <c r="E2241" s="19" t="s">
        <v>1707</v>
      </c>
      <c r="F2241" s="19" t="s">
        <v>5503</v>
      </c>
      <c r="G2241" s="47"/>
      <c r="H2241" s="47" t="s">
        <v>3834</v>
      </c>
      <c r="I2241" s="47" t="s">
        <v>5447</v>
      </c>
      <c r="J2241" s="47" t="s">
        <v>5485</v>
      </c>
      <c r="K2241" s="23">
        <v>41.661990000000003</v>
      </c>
      <c r="L2241" s="23">
        <v>-109.09769</v>
      </c>
      <c r="M2241" s="61" t="s">
        <v>6528</v>
      </c>
      <c r="N2241" s="19" t="s">
        <v>2524</v>
      </c>
      <c r="P2241" s="19" t="s">
        <v>1553</v>
      </c>
      <c r="Q2241" s="55">
        <v>1784</v>
      </c>
      <c r="R2241" s="55"/>
      <c r="S2241" s="55"/>
      <c r="T2241" s="31" t="s">
        <v>2512</v>
      </c>
      <c r="U2241" s="55">
        <v>6339</v>
      </c>
      <c r="Y2241" s="51" t="s">
        <v>3798</v>
      </c>
      <c r="Z2241" s="40">
        <v>15225</v>
      </c>
      <c r="AB2241" s="19" t="s">
        <v>3789</v>
      </c>
      <c r="AC2241" s="19">
        <v>1245</v>
      </c>
      <c r="AD2241" s="19">
        <v>209</v>
      </c>
      <c r="AE2241" s="19">
        <v>10606</v>
      </c>
      <c r="AF2241" s="19">
        <v>-3</v>
      </c>
      <c r="AG2241" s="19">
        <v>-3</v>
      </c>
      <c r="AH2241" s="19">
        <v>15694</v>
      </c>
      <c r="AI2241" s="19">
        <v>3550</v>
      </c>
      <c r="AJ2241" s="19"/>
      <c r="AK2241" s="19"/>
      <c r="AL2241" s="19">
        <v>1915</v>
      </c>
      <c r="AM2241" s="19">
        <v>33219</v>
      </c>
      <c r="AP2241" s="17">
        <f t="shared" si="795"/>
        <v>62.125500000000002</v>
      </c>
      <c r="AQ2241" s="17">
        <f t="shared" si="796"/>
        <v>17.198610000000002</v>
      </c>
      <c r="AR2241" s="17">
        <f t="shared" si="813"/>
        <v>461.36099999999999</v>
      </c>
      <c r="AS2241" s="17">
        <f t="shared" si="812"/>
        <v>0</v>
      </c>
      <c r="AT2241" s="17">
        <f t="shared" si="797"/>
        <v>540.68511000000001</v>
      </c>
      <c r="AU2241" s="5">
        <f t="shared" si="798"/>
        <v>442.72773999999998</v>
      </c>
      <c r="AV2241" s="5">
        <f t="shared" si="799"/>
        <v>58.184499999999993</v>
      </c>
      <c r="AW2241" s="5"/>
      <c r="AX2241" s="5"/>
      <c r="AY2241" s="5">
        <f t="shared" si="800"/>
        <v>39.8703</v>
      </c>
      <c r="AZ2241" s="5">
        <f t="shared" si="801"/>
        <v>540.78254000000004</v>
      </c>
      <c r="BA2241" s="7">
        <f t="shared" si="802"/>
        <v>-9.0090535764089858E-5</v>
      </c>
      <c r="BB2241" s="62">
        <f t="shared" si="803"/>
        <v>33213</v>
      </c>
      <c r="BC2241" s="6">
        <f t="shared" si="804"/>
        <v>-9.0317919075144504E-5</v>
      </c>
      <c r="BD2241" s="32">
        <f t="shared" si="805"/>
        <v>0.1149014442065919</v>
      </c>
      <c r="BE2241" s="32">
        <f t="shared" si="806"/>
        <v>3.1808921092722528E-2</v>
      </c>
      <c r="BF2241" s="35">
        <f t="shared" si="807"/>
        <v>0.85328963470068553</v>
      </c>
      <c r="BG2241" s="36">
        <f t="shared" si="808"/>
        <v>0.81867979687361936</v>
      </c>
      <c r="BH2241" s="33">
        <f t="shared" si="809"/>
        <v>0.10759315565180783</v>
      </c>
      <c r="BI2241" s="33">
        <f t="shared" si="810"/>
        <v>7.3727047474572677E-2</v>
      </c>
      <c r="CM2241" s="51" t="s">
        <v>6529</v>
      </c>
      <c r="CR2241" s="78" t="s">
        <v>2042</v>
      </c>
      <c r="CS2241" s="78" t="s">
        <v>2042</v>
      </c>
    </row>
    <row r="2242" spans="1:97">
      <c r="A2242" s="16" t="s">
        <v>3590</v>
      </c>
      <c r="B2242" s="16" t="s">
        <v>435</v>
      </c>
      <c r="C2242" s="19">
        <v>49007752</v>
      </c>
      <c r="D2242" s="19" t="s">
        <v>3782</v>
      </c>
      <c r="E2242" s="19" t="s">
        <v>3804</v>
      </c>
      <c r="F2242" s="4" t="s">
        <v>2528</v>
      </c>
      <c r="G2242" s="47"/>
      <c r="H2242" s="47" t="s">
        <v>5226</v>
      </c>
      <c r="I2242" s="47" t="s">
        <v>5449</v>
      </c>
      <c r="J2242" s="47" t="s">
        <v>5471</v>
      </c>
      <c r="K2242" s="23">
        <v>42.329050000000002</v>
      </c>
      <c r="L2242" s="23">
        <v>-109.60921999999999</v>
      </c>
      <c r="M2242" s="61" t="s">
        <v>4970</v>
      </c>
      <c r="N2242" s="19" t="s">
        <v>4971</v>
      </c>
      <c r="P2242" s="4" t="s">
        <v>7125</v>
      </c>
      <c r="Q2242" s="55"/>
      <c r="R2242" s="55"/>
      <c r="S2242" s="55">
        <v>160</v>
      </c>
      <c r="T2242" s="19"/>
      <c r="U2242" s="55">
        <v>5433</v>
      </c>
      <c r="V2242" s="55">
        <v>5593</v>
      </c>
      <c r="W2242" s="55">
        <v>10525</v>
      </c>
      <c r="X2242" s="55"/>
      <c r="Y2242" s="51" t="s">
        <v>3798</v>
      </c>
      <c r="Z2242" s="40">
        <v>23833</v>
      </c>
      <c r="AA2242" s="52">
        <v>7.0999999046325684</v>
      </c>
      <c r="AB2242" s="19" t="s">
        <v>3789</v>
      </c>
      <c r="AC2242" s="19">
        <v>1795</v>
      </c>
      <c r="AD2242" s="19">
        <v>314</v>
      </c>
      <c r="AE2242" s="19">
        <v>10237</v>
      </c>
      <c r="AF2242" s="19">
        <v>175</v>
      </c>
      <c r="AG2242" s="19">
        <v>-3</v>
      </c>
      <c r="AH2242" s="19">
        <v>19800</v>
      </c>
      <c r="AI2242" s="19">
        <v>500</v>
      </c>
      <c r="AJ2242" s="19"/>
      <c r="AK2242" s="19"/>
      <c r="AL2242" s="19">
        <v>-1</v>
      </c>
      <c r="AM2242" s="19">
        <v>32577</v>
      </c>
      <c r="AP2242" s="17">
        <f t="shared" si="795"/>
        <v>89.570499999999996</v>
      </c>
      <c r="AQ2242" s="17">
        <f t="shared" si="796"/>
        <v>25.83906</v>
      </c>
      <c r="AR2242" s="17">
        <f t="shared" si="813"/>
        <v>445.30949999999996</v>
      </c>
      <c r="AS2242" s="17">
        <f t="shared" si="812"/>
        <v>4.4764999999999997</v>
      </c>
      <c r="AT2242" s="17">
        <f t="shared" si="797"/>
        <v>565.19555999999989</v>
      </c>
      <c r="AU2242" s="5">
        <f t="shared" si="798"/>
        <v>558.55799999999999</v>
      </c>
      <c r="AV2242" s="5">
        <f t="shared" si="799"/>
        <v>8.1949999999999985</v>
      </c>
      <c r="AW2242" s="5"/>
      <c r="AX2242" s="5"/>
      <c r="AY2242" s="5">
        <f t="shared" si="800"/>
        <v>0</v>
      </c>
      <c r="AZ2242" s="5">
        <f t="shared" si="801"/>
        <v>566.75300000000004</v>
      </c>
      <c r="BA2242" s="7">
        <f t="shared" si="802"/>
        <v>-1.3758929116002906E-3</v>
      </c>
      <c r="BB2242" s="62">
        <f t="shared" si="803"/>
        <v>32817</v>
      </c>
      <c r="BC2242" s="6">
        <f t="shared" si="804"/>
        <v>3.6700614735296817E-3</v>
      </c>
      <c r="BD2242" s="32">
        <f t="shared" si="805"/>
        <v>0.15847700572877821</v>
      </c>
      <c r="BE2242" s="32">
        <f t="shared" si="806"/>
        <v>4.5717025802538162E-2</v>
      </c>
      <c r="BF2242" s="35">
        <f t="shared" si="807"/>
        <v>0.79580596846868368</v>
      </c>
      <c r="BG2242" s="36">
        <f t="shared" si="808"/>
        <v>0.98554043825087811</v>
      </c>
      <c r="BH2242" s="33">
        <f t="shared" si="809"/>
        <v>1.4459561749121748E-2</v>
      </c>
      <c r="BI2242" s="33">
        <f t="shared" si="810"/>
        <v>0</v>
      </c>
      <c r="CM2242" s="51" t="s">
        <v>3824</v>
      </c>
      <c r="CR2242" s="78" t="s">
        <v>2038</v>
      </c>
      <c r="CS2242" s="78" t="s">
        <v>2038</v>
      </c>
    </row>
    <row r="2243" spans="1:97">
      <c r="A2243" s="16" t="s">
        <v>3590</v>
      </c>
      <c r="B2243" s="16" t="s">
        <v>389</v>
      </c>
      <c r="C2243" s="19">
        <v>49007705</v>
      </c>
      <c r="D2243" s="19" t="s">
        <v>3782</v>
      </c>
      <c r="E2243" s="19" t="s">
        <v>3804</v>
      </c>
      <c r="F2243" s="19" t="s">
        <v>3816</v>
      </c>
      <c r="G2243" s="47"/>
      <c r="H2243" s="47" t="s">
        <v>3821</v>
      </c>
      <c r="I2243" s="47" t="s">
        <v>5450</v>
      </c>
      <c r="J2243" s="47" t="s">
        <v>5467</v>
      </c>
      <c r="K2243" s="23">
        <v>42.431890000000003</v>
      </c>
      <c r="L2243" s="23">
        <v>-110.17018</v>
      </c>
      <c r="M2243" s="61" t="s">
        <v>4962</v>
      </c>
      <c r="N2243" s="19" t="s">
        <v>2220</v>
      </c>
      <c r="P2243" s="4" t="s">
        <v>7125</v>
      </c>
      <c r="Q2243" s="55"/>
      <c r="R2243" s="55"/>
      <c r="S2243" s="55">
        <f>V2243-U2243</f>
        <v>20</v>
      </c>
      <c r="T2243" s="19"/>
      <c r="U2243" s="55">
        <v>3410</v>
      </c>
      <c r="V2243" s="55">
        <v>3430</v>
      </c>
      <c r="W2243" s="55"/>
      <c r="X2243" s="55"/>
      <c r="Y2243" s="51" t="s">
        <v>3788</v>
      </c>
      <c r="Z2243" s="40">
        <v>24817</v>
      </c>
      <c r="AA2243" s="52">
        <v>8</v>
      </c>
      <c r="AB2243" s="19" t="s">
        <v>3789</v>
      </c>
      <c r="AC2243" s="19">
        <v>18</v>
      </c>
      <c r="AD2243" s="19">
        <v>6</v>
      </c>
      <c r="AE2243" s="19">
        <v>1754</v>
      </c>
      <c r="AF2243" s="19">
        <v>9</v>
      </c>
      <c r="AG2243" s="19">
        <v>-3</v>
      </c>
      <c r="AH2243" s="19">
        <v>2320</v>
      </c>
      <c r="AI2243" s="19">
        <v>634</v>
      </c>
      <c r="AJ2243" s="19"/>
      <c r="AK2243" s="19"/>
      <c r="AL2243" s="19">
        <v>100</v>
      </c>
      <c r="AM2243" s="19">
        <v>4519</v>
      </c>
      <c r="AP2243" s="17">
        <f t="shared" ref="AP2243:AP2306" si="815">IF(AC2243&gt;0,AC2243*0.0499,0)</f>
        <v>0.8982</v>
      </c>
      <c r="AQ2243" s="17">
        <f t="shared" ref="AQ2243:AQ2306" si="816">IF(AD2243&gt;0,AD2243*0.08229,0)</f>
        <v>0.49374000000000001</v>
      </c>
      <c r="AR2243" s="17">
        <f t="shared" si="813"/>
        <v>76.298999999999992</v>
      </c>
      <c r="AS2243" s="17">
        <f t="shared" si="812"/>
        <v>0.23021999999999998</v>
      </c>
      <c r="AT2243" s="17">
        <f t="shared" ref="AT2243:AT2306" si="817">SUM(AP2243:AS2243)</f>
        <v>77.92116</v>
      </c>
      <c r="AU2243" s="5">
        <f t="shared" ref="AU2243:AU2306" si="818">IF(AH2243&gt;0,AH2243*0.02821,0)</f>
        <v>65.447199999999995</v>
      </c>
      <c r="AV2243" s="5">
        <f t="shared" ref="AV2243:AV2306" si="819">IF(AI2243&gt;0,AI2243*0.01639,0)</f>
        <v>10.391259999999999</v>
      </c>
      <c r="AW2243" s="5"/>
      <c r="AX2243" s="5"/>
      <c r="AY2243" s="5">
        <f t="shared" ref="AY2243:AY2306" si="820">IF(AL2243&gt;0,AL2243*0.02082,0)</f>
        <v>2.0820000000000003</v>
      </c>
      <c r="AZ2243" s="5">
        <f t="shared" ref="AZ2243:AZ2306" si="821">SUM(AU2243:AY2243)</f>
        <v>77.920459999999991</v>
      </c>
      <c r="BA2243" s="7">
        <f t="shared" ref="BA2243:BA2306" si="822">(AT2243-AZ2243)/(AT2243+AZ2243)</f>
        <v>4.4917397548166326E-6</v>
      </c>
      <c r="BB2243" s="62">
        <f t="shared" ref="BB2243:BB2306" si="823">SUM(AC2243:AL2243)</f>
        <v>4838</v>
      </c>
      <c r="BC2243" s="6">
        <f t="shared" ref="BC2243:BC2306" si="824">(BB2243-AM2243)/(BB2243+AM2243)</f>
        <v>3.4092123543870902E-2</v>
      </c>
      <c r="BD2243" s="32">
        <f t="shared" ref="BD2243:BD2306" si="825">AP2243/AT2243</f>
        <v>1.1527035788481589E-2</v>
      </c>
      <c r="BE2243" s="32">
        <f t="shared" ref="BE2243:BE2306" si="826">AQ2243/AT2243</f>
        <v>6.3364046428466929E-3</v>
      </c>
      <c r="BF2243" s="35">
        <f t="shared" ref="BF2243:BF2306" si="827">(AR2243+AS2243)/AT2243</f>
        <v>0.98213655956867163</v>
      </c>
      <c r="BG2243" s="36">
        <f t="shared" ref="BG2243:BG2306" si="828">AU2243/AZ2243</f>
        <v>0.83992317293814744</v>
      </c>
      <c r="BH2243" s="33">
        <f t="shared" ref="BH2243:BH2306" si="829">AV2243/AZ2243</f>
        <v>0.13335727227482999</v>
      </c>
      <c r="BI2243" s="33">
        <f t="shared" ref="BI2243:BI2306" si="830">AY2243/AZ2243</f>
        <v>2.6719554787022568E-2</v>
      </c>
      <c r="CM2243" s="51" t="s">
        <v>3788</v>
      </c>
      <c r="CR2243" s="78" t="s">
        <v>2038</v>
      </c>
      <c r="CS2243" s="78" t="s">
        <v>2038</v>
      </c>
    </row>
    <row r="2244" spans="1:97">
      <c r="A2244" s="16" t="s">
        <v>3590</v>
      </c>
      <c r="B2244" s="16" t="s">
        <v>5364</v>
      </c>
      <c r="C2244" s="19">
        <v>49003026</v>
      </c>
      <c r="D2244" s="19" t="s">
        <v>3782</v>
      </c>
      <c r="E2244" s="19" t="s">
        <v>3804</v>
      </c>
      <c r="F2244" s="19" t="s">
        <v>3816</v>
      </c>
      <c r="G2244" s="47"/>
      <c r="H2244" s="47" t="s">
        <v>3817</v>
      </c>
      <c r="I2244" s="47" t="s">
        <v>5450</v>
      </c>
      <c r="J2244" s="47" t="s">
        <v>5467</v>
      </c>
      <c r="K2244" s="23">
        <v>42.376739999999998</v>
      </c>
      <c r="L2244" s="23">
        <v>-110.17142</v>
      </c>
      <c r="M2244" s="61" t="s">
        <v>7112</v>
      </c>
      <c r="N2244" s="19" t="s">
        <v>7113</v>
      </c>
      <c r="P2244" s="4" t="s">
        <v>7125</v>
      </c>
      <c r="Q2244" s="55"/>
      <c r="R2244" s="72" t="s">
        <v>1662</v>
      </c>
      <c r="S2244" s="55"/>
      <c r="T2244" s="31" t="s">
        <v>2512</v>
      </c>
      <c r="U2244" s="55">
        <v>3024</v>
      </c>
      <c r="Y2244" s="51" t="s">
        <v>5220</v>
      </c>
      <c r="Z2244" s="40">
        <v>23222</v>
      </c>
      <c r="AA2244" s="52">
        <v>8.3000001907348633</v>
      </c>
      <c r="AB2244" s="19" t="s">
        <v>3789</v>
      </c>
      <c r="AC2244" s="19">
        <v>14</v>
      </c>
      <c r="AD2244" s="19">
        <v>12</v>
      </c>
      <c r="AE2244" s="19">
        <v>1362</v>
      </c>
      <c r="AF2244" s="19">
        <v>13</v>
      </c>
      <c r="AG2244" s="19">
        <v>-3</v>
      </c>
      <c r="AH2244" s="19">
        <v>590</v>
      </c>
      <c r="AI2244" s="19">
        <v>2342</v>
      </c>
      <c r="AJ2244" s="19"/>
      <c r="AK2244" s="19"/>
      <c r="AL2244" s="19">
        <v>260</v>
      </c>
      <c r="AM2244" s="19">
        <v>3428</v>
      </c>
      <c r="AP2244" s="17">
        <f t="shared" si="815"/>
        <v>0.6986</v>
      </c>
      <c r="AQ2244" s="17">
        <f t="shared" si="816"/>
        <v>0.98748000000000002</v>
      </c>
      <c r="AR2244" s="17">
        <f t="shared" si="813"/>
        <v>59.246999999999993</v>
      </c>
      <c r="AS2244" s="17">
        <f t="shared" si="812"/>
        <v>0.33254</v>
      </c>
      <c r="AT2244" s="17">
        <f t="shared" si="817"/>
        <v>61.265619999999991</v>
      </c>
      <c r="AU2244" s="5">
        <f t="shared" si="818"/>
        <v>16.643899999999999</v>
      </c>
      <c r="AV2244" s="5">
        <f t="shared" si="819"/>
        <v>38.385379999999998</v>
      </c>
      <c r="AW2244" s="5"/>
      <c r="AX2244" s="5"/>
      <c r="AY2244" s="5">
        <f t="shared" si="820"/>
        <v>5.4132000000000007</v>
      </c>
      <c r="AZ2244" s="5">
        <f t="shared" si="821"/>
        <v>60.442480000000003</v>
      </c>
      <c r="BA2244" s="7">
        <f t="shared" si="822"/>
        <v>6.763231042140893E-3</v>
      </c>
      <c r="BB2244" s="62">
        <f t="shared" si="823"/>
        <v>4590</v>
      </c>
      <c r="BC2244" s="6">
        <f t="shared" si="824"/>
        <v>0.14492392117735095</v>
      </c>
      <c r="BD2244" s="32">
        <f t="shared" si="825"/>
        <v>1.1402806337387919E-2</v>
      </c>
      <c r="BE2244" s="32">
        <f t="shared" si="826"/>
        <v>1.6118012026973695E-2</v>
      </c>
      <c r="BF2244" s="35">
        <f t="shared" si="827"/>
        <v>0.9724791816356384</v>
      </c>
      <c r="BG2244" s="33">
        <f t="shared" si="828"/>
        <v>0.27536758915252979</v>
      </c>
      <c r="BH2244" s="37">
        <f t="shared" si="829"/>
        <v>0.63507288251574057</v>
      </c>
      <c r="BI2244" s="33">
        <f t="shared" si="830"/>
        <v>8.9559528331729615E-2</v>
      </c>
      <c r="CM2244" s="51" t="s">
        <v>7114</v>
      </c>
      <c r="CR2244" s="78" t="s">
        <v>2038</v>
      </c>
      <c r="CS2244" s="78" t="s">
        <v>2038</v>
      </c>
    </row>
    <row r="2245" spans="1:97">
      <c r="A2245" s="16" t="s">
        <v>3590</v>
      </c>
      <c r="B2245" s="16" t="s">
        <v>5364</v>
      </c>
      <c r="C2245" s="19">
        <v>49003025</v>
      </c>
      <c r="D2245" s="19" t="s">
        <v>3782</v>
      </c>
      <c r="E2245" s="19" t="s">
        <v>3804</v>
      </c>
      <c r="F2245" s="19" t="s">
        <v>3816</v>
      </c>
      <c r="G2245" s="47"/>
      <c r="H2245" s="47" t="s">
        <v>3817</v>
      </c>
      <c r="I2245" s="47" t="s">
        <v>5450</v>
      </c>
      <c r="J2245" s="47" t="s">
        <v>5467</v>
      </c>
      <c r="K2245" s="23">
        <v>42.376739999999998</v>
      </c>
      <c r="L2245" s="23">
        <v>-110.17142</v>
      </c>
      <c r="M2245" s="61" t="s">
        <v>7112</v>
      </c>
      <c r="N2245" s="19" t="s">
        <v>7113</v>
      </c>
      <c r="P2245" s="4" t="s">
        <v>7125</v>
      </c>
      <c r="Q2245" s="72" t="s">
        <v>1662</v>
      </c>
      <c r="R2245" s="55"/>
      <c r="S2245" s="55"/>
      <c r="T2245" s="31" t="s">
        <v>2512</v>
      </c>
      <c r="U2245" s="55">
        <v>3338</v>
      </c>
      <c r="Y2245" s="51" t="s">
        <v>5220</v>
      </c>
      <c r="Z2245" s="40">
        <v>23222</v>
      </c>
      <c r="AA2245" s="52">
        <v>8.6000003814697266</v>
      </c>
      <c r="AB2245" s="19" t="s">
        <v>3789</v>
      </c>
      <c r="AC2245" s="19">
        <v>17</v>
      </c>
      <c r="AD2245" s="19">
        <v>10</v>
      </c>
      <c r="AE2245" s="19">
        <v>2120</v>
      </c>
      <c r="AF2245" s="19">
        <v>13</v>
      </c>
      <c r="AG2245" s="19">
        <v>-3</v>
      </c>
      <c r="AH2245" s="19">
        <v>1710</v>
      </c>
      <c r="AI2245" s="19">
        <v>2440</v>
      </c>
      <c r="AJ2245" s="19"/>
      <c r="AK2245" s="19"/>
      <c r="AL2245" s="19">
        <v>120</v>
      </c>
      <c r="AM2245" s="19">
        <v>5301</v>
      </c>
      <c r="AP2245" s="17">
        <f t="shared" si="815"/>
        <v>0.84830000000000005</v>
      </c>
      <c r="AQ2245" s="17">
        <f t="shared" si="816"/>
        <v>0.82289999999999996</v>
      </c>
      <c r="AR2245" s="17">
        <f t="shared" si="813"/>
        <v>92.22</v>
      </c>
      <c r="AS2245" s="17">
        <f t="shared" si="812"/>
        <v>0.33254</v>
      </c>
      <c r="AT2245" s="17">
        <f t="shared" si="817"/>
        <v>94.223739999999992</v>
      </c>
      <c r="AU2245" s="5">
        <f t="shared" si="818"/>
        <v>48.239100000000001</v>
      </c>
      <c r="AV2245" s="5">
        <f t="shared" si="819"/>
        <v>39.991599999999998</v>
      </c>
      <c r="AW2245" s="5"/>
      <c r="AX2245" s="5"/>
      <c r="AY2245" s="5">
        <f t="shared" si="820"/>
        <v>2.4984000000000002</v>
      </c>
      <c r="AZ2245" s="5">
        <f t="shared" si="821"/>
        <v>90.729100000000003</v>
      </c>
      <c r="BA2245" s="7">
        <f t="shared" si="822"/>
        <v>1.8894762578395608E-2</v>
      </c>
      <c r="BB2245" s="62">
        <f t="shared" si="823"/>
        <v>6427</v>
      </c>
      <c r="BC2245" s="6">
        <f t="shared" si="824"/>
        <v>9.6009549795361526E-2</v>
      </c>
      <c r="BD2245" s="32">
        <f t="shared" si="825"/>
        <v>9.0030389368963709E-3</v>
      </c>
      <c r="BE2245" s="32">
        <f t="shared" si="826"/>
        <v>8.733467807582251E-3</v>
      </c>
      <c r="BF2245" s="35">
        <f t="shared" si="827"/>
        <v>0.98226349325552142</v>
      </c>
      <c r="BG2245" s="37">
        <f t="shared" si="828"/>
        <v>0.53168277873361469</v>
      </c>
      <c r="BH2245" s="33">
        <f t="shared" si="829"/>
        <v>0.44078030091778708</v>
      </c>
      <c r="BI2245" s="33">
        <f t="shared" si="830"/>
        <v>2.7536920348598191E-2</v>
      </c>
      <c r="CM2245" s="51" t="s">
        <v>7114</v>
      </c>
      <c r="CR2245" s="78" t="s">
        <v>2038</v>
      </c>
      <c r="CS2245" s="78" t="s">
        <v>2038</v>
      </c>
    </row>
    <row r="2246" spans="1:97">
      <c r="A2246" s="16" t="s">
        <v>3590</v>
      </c>
      <c r="B2246" s="16" t="s">
        <v>5366</v>
      </c>
      <c r="C2246" s="19">
        <v>49017392</v>
      </c>
      <c r="D2246" s="19" t="s">
        <v>3782</v>
      </c>
      <c r="E2246" s="19" t="s">
        <v>1831</v>
      </c>
      <c r="F2246" s="19" t="s">
        <v>4879</v>
      </c>
      <c r="G2246" s="65" t="s">
        <v>3594</v>
      </c>
      <c r="H2246" s="47" t="s">
        <v>5234</v>
      </c>
      <c r="I2246" s="47" t="s">
        <v>5461</v>
      </c>
      <c r="J2246" s="47" t="s">
        <v>5492</v>
      </c>
      <c r="K2246" s="23">
        <v>41.329300000000003</v>
      </c>
      <c r="L2246" s="23">
        <v>-110.61901</v>
      </c>
      <c r="M2246" s="61" t="s">
        <v>5034</v>
      </c>
      <c r="N2246" s="19" t="s">
        <v>5036</v>
      </c>
      <c r="P2246" s="19" t="s">
        <v>4986</v>
      </c>
      <c r="Q2246" s="55"/>
      <c r="R2246" s="55">
        <v>-219</v>
      </c>
      <c r="S2246" s="55">
        <f>V2246-U2246</f>
        <v>326</v>
      </c>
      <c r="T2246" s="31" t="s">
        <v>2507</v>
      </c>
      <c r="U2246" s="55">
        <v>2754</v>
      </c>
      <c r="V2246" s="55">
        <v>3080</v>
      </c>
      <c r="W2246" s="55">
        <v>4450</v>
      </c>
      <c r="X2246" s="55"/>
      <c r="Y2246" s="51" t="s">
        <v>3852</v>
      </c>
      <c r="Z2246" s="40">
        <v>25794</v>
      </c>
      <c r="AA2246" s="52">
        <v>8</v>
      </c>
      <c r="AB2246" s="19" t="s">
        <v>3789</v>
      </c>
      <c r="AC2246" s="19">
        <v>1000</v>
      </c>
      <c r="AD2246" s="19">
        <v>763</v>
      </c>
      <c r="AE2246" s="19">
        <v>5560</v>
      </c>
      <c r="AF2246" s="19">
        <v>580</v>
      </c>
      <c r="AG2246" s="19"/>
      <c r="AH2246" s="19">
        <v>7200</v>
      </c>
      <c r="AI2246" s="19">
        <v>2477</v>
      </c>
      <c r="AJ2246" s="19"/>
      <c r="AK2246" s="19"/>
      <c r="AL2246" s="19">
        <v>6041</v>
      </c>
      <c r="AM2246" s="19">
        <v>22364</v>
      </c>
      <c r="AO2246" s="63" t="s">
        <v>7258</v>
      </c>
      <c r="AP2246" s="17">
        <f t="shared" si="815"/>
        <v>49.9</v>
      </c>
      <c r="AQ2246" s="17">
        <f t="shared" si="816"/>
        <v>62.787269999999999</v>
      </c>
      <c r="AR2246" s="17">
        <f t="shared" si="813"/>
        <v>241.85999999999999</v>
      </c>
      <c r="AS2246" s="17">
        <f t="shared" si="812"/>
        <v>14.836399999999999</v>
      </c>
      <c r="AT2246" s="17">
        <f t="shared" si="817"/>
        <v>369.38367</v>
      </c>
      <c r="AU2246" s="5">
        <f t="shared" si="818"/>
        <v>203.11199999999999</v>
      </c>
      <c r="AV2246" s="5">
        <f t="shared" si="819"/>
        <v>40.598029999999994</v>
      </c>
      <c r="AW2246" s="5"/>
      <c r="AX2246" s="5"/>
      <c r="AY2246" s="5">
        <f t="shared" si="820"/>
        <v>125.77362000000001</v>
      </c>
      <c r="AZ2246" s="5">
        <f t="shared" si="821"/>
        <v>369.48365000000001</v>
      </c>
      <c r="BA2246" s="7">
        <f t="shared" si="822"/>
        <v>-1.3531522817928444E-4</v>
      </c>
      <c r="BB2246" s="62">
        <f t="shared" si="823"/>
        <v>23621</v>
      </c>
      <c r="BC2246" s="6">
        <f t="shared" si="824"/>
        <v>2.7335000543655539E-2</v>
      </c>
      <c r="BD2246" s="32">
        <f t="shared" si="825"/>
        <v>0.13508989176484168</v>
      </c>
      <c r="BE2246" s="32">
        <f t="shared" si="826"/>
        <v>0.16997846710440664</v>
      </c>
      <c r="BF2246" s="45">
        <f t="shared" si="827"/>
        <v>0.69493164113075168</v>
      </c>
      <c r="BG2246" s="37">
        <f t="shared" si="828"/>
        <v>0.54971850581209747</v>
      </c>
      <c r="BH2246" s="33">
        <f t="shared" si="829"/>
        <v>0.10987774425201222</v>
      </c>
      <c r="BI2246" s="33">
        <f t="shared" si="830"/>
        <v>0.34040374993589029</v>
      </c>
      <c r="BJ2246" s="63">
        <v>0</v>
      </c>
      <c r="BK2246" s="63">
        <v>0</v>
      </c>
      <c r="BL2246" s="63">
        <v>0</v>
      </c>
      <c r="BM2246" s="63">
        <v>19505</v>
      </c>
      <c r="BN2246" s="63">
        <v>0</v>
      </c>
      <c r="BO2246" s="63"/>
      <c r="BP2246" s="63">
        <v>0</v>
      </c>
      <c r="BQ2246" s="63">
        <v>0</v>
      </c>
      <c r="BR2246" s="63">
        <v>0</v>
      </c>
      <c r="BS2246" s="63">
        <v>0</v>
      </c>
      <c r="BT2246" s="63">
        <v>0</v>
      </c>
      <c r="BU2246" s="63">
        <v>0</v>
      </c>
      <c r="BV2246" s="63">
        <v>0</v>
      </c>
      <c r="BW2246" s="63">
        <v>0</v>
      </c>
      <c r="BX2246" s="63"/>
      <c r="BY2246" s="63"/>
      <c r="BZ2246" s="63"/>
      <c r="CA2246" s="63"/>
      <c r="CB2246" s="63"/>
      <c r="CC2246" s="63"/>
      <c r="CD2246" s="63"/>
      <c r="CE2246" s="63"/>
      <c r="CF2246" s="63"/>
      <c r="CG2246" s="63"/>
      <c r="CH2246" s="63"/>
      <c r="CI2246" s="63"/>
      <c r="CJ2246" s="63"/>
      <c r="CK2246" s="63"/>
      <c r="CL2246" s="63"/>
      <c r="CM2246" s="51" t="s">
        <v>5037</v>
      </c>
      <c r="CN2246" s="63">
        <v>19700807</v>
      </c>
      <c r="CO2246" s="63"/>
      <c r="CP2246" s="66"/>
      <c r="CQ2246" s="63"/>
      <c r="CR2246" s="78" t="s">
        <v>2038</v>
      </c>
      <c r="CS2246" s="78" t="s">
        <v>2038</v>
      </c>
    </row>
    <row r="2247" spans="1:97">
      <c r="A2247" s="16" t="s">
        <v>3590</v>
      </c>
      <c r="B2247" s="16" t="s">
        <v>5366</v>
      </c>
      <c r="C2247" s="19">
        <v>49017385</v>
      </c>
      <c r="D2247" s="19" t="s">
        <v>3782</v>
      </c>
      <c r="E2247" s="19" t="s">
        <v>1831</v>
      </c>
      <c r="F2247" s="19" t="s">
        <v>4879</v>
      </c>
      <c r="G2247" s="65" t="s">
        <v>3594</v>
      </c>
      <c r="H2247" s="47" t="s">
        <v>5234</v>
      </c>
      <c r="I2247" s="47" t="s">
        <v>5461</v>
      </c>
      <c r="J2247" s="47" t="s">
        <v>5492</v>
      </c>
      <c r="K2247" s="23">
        <v>41.329300000000003</v>
      </c>
      <c r="L2247" s="23">
        <v>-110.61901</v>
      </c>
      <c r="M2247" s="61" t="s">
        <v>5034</v>
      </c>
      <c r="N2247" s="19" t="s">
        <v>5036</v>
      </c>
      <c r="P2247" s="19" t="s">
        <v>4986</v>
      </c>
      <c r="Q2247" s="46">
        <v>-219</v>
      </c>
      <c r="R2247" s="46" t="s">
        <v>2238</v>
      </c>
      <c r="T2247" s="4" t="s">
        <v>2515</v>
      </c>
      <c r="U2247" s="55">
        <v>2861</v>
      </c>
      <c r="W2247" s="46">
        <v>4450</v>
      </c>
      <c r="Y2247" s="51" t="s">
        <v>3852</v>
      </c>
      <c r="Z2247" s="40">
        <v>18875</v>
      </c>
      <c r="AA2247" s="52">
        <v>6.8000001907348633</v>
      </c>
      <c r="AB2247" s="19" t="s">
        <v>3837</v>
      </c>
      <c r="AC2247" s="19">
        <v>486</v>
      </c>
      <c r="AD2247" s="19">
        <v>160</v>
      </c>
      <c r="AE2247" s="19">
        <v>5907</v>
      </c>
      <c r="AF2247" s="19">
        <v>-3</v>
      </c>
      <c r="AG2247" s="19">
        <v>-3</v>
      </c>
      <c r="AH2247" s="19">
        <v>4250</v>
      </c>
      <c r="AI2247" s="19">
        <v>2560</v>
      </c>
      <c r="AJ2247" s="19"/>
      <c r="AK2247" s="19"/>
      <c r="AL2247" s="19">
        <v>6362</v>
      </c>
      <c r="AM2247" s="19">
        <v>18422</v>
      </c>
      <c r="AP2247" s="17">
        <f t="shared" si="815"/>
        <v>24.2514</v>
      </c>
      <c r="AQ2247" s="17">
        <f t="shared" si="816"/>
        <v>13.166399999999999</v>
      </c>
      <c r="AR2247" s="17">
        <f t="shared" si="813"/>
        <v>256.9545</v>
      </c>
      <c r="AS2247" s="17">
        <f t="shared" si="812"/>
        <v>0</v>
      </c>
      <c r="AT2247" s="17">
        <f t="shared" si="817"/>
        <v>294.3723</v>
      </c>
      <c r="AU2247" s="5">
        <f t="shared" si="818"/>
        <v>119.8925</v>
      </c>
      <c r="AV2247" s="5">
        <f t="shared" si="819"/>
        <v>41.958399999999997</v>
      </c>
      <c r="AW2247" s="5"/>
      <c r="AX2247" s="5"/>
      <c r="AY2247" s="5">
        <f t="shared" si="820"/>
        <v>132.45684</v>
      </c>
      <c r="AZ2247" s="5">
        <f t="shared" si="821"/>
        <v>294.30773999999997</v>
      </c>
      <c r="BA2247" s="7">
        <f t="shared" si="822"/>
        <v>1.0966908271601768E-4</v>
      </c>
      <c r="BB2247" s="62">
        <f t="shared" si="823"/>
        <v>19719</v>
      </c>
      <c r="BC2247" s="6">
        <f t="shared" si="824"/>
        <v>3.4005401012034295E-2</v>
      </c>
      <c r="BD2247" s="32">
        <f t="shared" si="825"/>
        <v>8.2383430777963826E-2</v>
      </c>
      <c r="BE2247" s="32">
        <f t="shared" si="826"/>
        <v>4.4727034439041989E-2</v>
      </c>
      <c r="BF2247" s="35">
        <f t="shared" si="827"/>
        <v>0.87288953478299414</v>
      </c>
      <c r="BG2247" s="33">
        <f t="shared" si="828"/>
        <v>0.4073712094693806</v>
      </c>
      <c r="BH2247" s="33">
        <f t="shared" si="829"/>
        <v>0.14256641704360207</v>
      </c>
      <c r="BI2247" s="37">
        <f t="shared" si="830"/>
        <v>0.45006237348701744</v>
      </c>
      <c r="CM2247" s="51" t="s">
        <v>5035</v>
      </c>
      <c r="CR2247" s="78" t="s">
        <v>2038</v>
      </c>
      <c r="CS2247" s="78" t="s">
        <v>2038</v>
      </c>
    </row>
    <row r="2248" spans="1:97">
      <c r="A2248" s="63" t="s">
        <v>3591</v>
      </c>
      <c r="B2248" s="63" t="s">
        <v>5366</v>
      </c>
      <c r="C2248" s="63">
        <v>577</v>
      </c>
      <c r="D2248" s="19" t="s">
        <v>3782</v>
      </c>
      <c r="E2248" s="63" t="s">
        <v>1831</v>
      </c>
      <c r="F2248" s="19" t="s">
        <v>4879</v>
      </c>
      <c r="G2248" s="65" t="s">
        <v>272</v>
      </c>
      <c r="H2248" s="65">
        <v>33</v>
      </c>
      <c r="I2248" s="65">
        <v>16</v>
      </c>
      <c r="J2248" s="65">
        <v>117</v>
      </c>
      <c r="K2248" s="23">
        <v>41.317779999999999</v>
      </c>
      <c r="L2248" s="23">
        <v>-110.6104</v>
      </c>
      <c r="M2248" s="61" t="s">
        <v>5039</v>
      </c>
      <c r="N2248" s="19" t="s">
        <v>3861</v>
      </c>
      <c r="P2248" s="19" t="s">
        <v>4986</v>
      </c>
      <c r="Q2248" s="63"/>
      <c r="R2248" s="63"/>
      <c r="S2248" s="55" t="str">
        <f>IF(U2248&gt;0,V2248-U2248,"")</f>
        <v/>
      </c>
      <c r="T2248" s="63"/>
      <c r="U2248" s="66"/>
      <c r="V2248" s="63"/>
      <c r="W2248" s="66">
        <v>3626</v>
      </c>
      <c r="X2248" s="66"/>
      <c r="Y2248" s="63"/>
      <c r="Z2248" s="64">
        <v>18527</v>
      </c>
      <c r="AA2248" s="63">
        <v>7.8</v>
      </c>
      <c r="AB2248" s="63"/>
      <c r="AC2248" s="63">
        <v>929</v>
      </c>
      <c r="AD2248" s="63">
        <v>460</v>
      </c>
      <c r="AE2248" s="63">
        <v>7698</v>
      </c>
      <c r="AF2248" s="63">
        <v>0</v>
      </c>
      <c r="AG2248" s="63"/>
      <c r="AH2248" s="63">
        <v>11400</v>
      </c>
      <c r="AI2248" s="63">
        <v>465</v>
      </c>
      <c r="AJ2248" s="63">
        <v>0</v>
      </c>
      <c r="AK2248" s="63">
        <v>0</v>
      </c>
      <c r="AL2248" s="63">
        <v>4324</v>
      </c>
      <c r="AM2248" s="63">
        <v>25758</v>
      </c>
      <c r="AN2248" s="63"/>
      <c r="AO2248" s="63" t="s">
        <v>7258</v>
      </c>
      <c r="AP2248" s="17">
        <f t="shared" si="815"/>
        <v>46.357100000000003</v>
      </c>
      <c r="AQ2248" s="17">
        <f t="shared" si="816"/>
        <v>37.853400000000001</v>
      </c>
      <c r="AR2248" s="17">
        <f t="shared" si="813"/>
        <v>334.863</v>
      </c>
      <c r="AS2248" s="17">
        <f t="shared" si="812"/>
        <v>0</v>
      </c>
      <c r="AT2248" s="17">
        <f t="shared" si="817"/>
        <v>419.07349999999997</v>
      </c>
      <c r="AU2248" s="5">
        <f t="shared" si="818"/>
        <v>321.59399999999999</v>
      </c>
      <c r="AV2248" s="5">
        <f t="shared" si="819"/>
        <v>7.6213499999999996</v>
      </c>
      <c r="AW2248" s="5">
        <f>IF(AJ2248&gt;0,AJ2248*0.03333,0)</f>
        <v>0</v>
      </c>
      <c r="AX2248" s="5">
        <f>IF(AK2248&gt;0,AK2248*0.0588,0)</f>
        <v>0</v>
      </c>
      <c r="AY2248" s="5">
        <f t="shared" si="820"/>
        <v>90.025680000000008</v>
      </c>
      <c r="AZ2248" s="5">
        <f t="shared" si="821"/>
        <v>419.24103000000002</v>
      </c>
      <c r="BA2248" s="7">
        <f t="shared" si="822"/>
        <v>-1.9984146046002105E-4</v>
      </c>
      <c r="BB2248" s="62">
        <f t="shared" si="823"/>
        <v>25276</v>
      </c>
      <c r="BC2248" s="28">
        <f t="shared" si="824"/>
        <v>-9.4446839361993964E-3</v>
      </c>
      <c r="BD2248" s="32">
        <f t="shared" si="825"/>
        <v>0.11061806580468583</v>
      </c>
      <c r="BE2248" s="32">
        <f t="shared" si="826"/>
        <v>9.0326398591177928E-2</v>
      </c>
      <c r="BF2248" s="35">
        <f t="shared" si="827"/>
        <v>0.79905553560413634</v>
      </c>
      <c r="BG2248" s="36">
        <f t="shared" si="828"/>
        <v>0.76708617951825941</v>
      </c>
      <c r="BH2248" s="33">
        <f t="shared" si="829"/>
        <v>1.8178922039190675E-2</v>
      </c>
      <c r="BI2248" s="33">
        <f t="shared" si="830"/>
        <v>0.21473489844254987</v>
      </c>
      <c r="BJ2248" s="63">
        <v>0</v>
      </c>
      <c r="BK2248" s="63">
        <v>0</v>
      </c>
      <c r="BL2248" s="63">
        <v>0</v>
      </c>
      <c r="BM2248" s="63">
        <v>0</v>
      </c>
      <c r="BN2248" s="63">
        <v>0</v>
      </c>
      <c r="BO2248" s="63"/>
      <c r="BP2248" s="63">
        <v>0</v>
      </c>
      <c r="BQ2248" s="63">
        <v>0</v>
      </c>
      <c r="BR2248" s="63">
        <v>0</v>
      </c>
      <c r="BS2248" s="63">
        <v>0</v>
      </c>
      <c r="BT2248" s="63">
        <v>0</v>
      </c>
      <c r="BU2248" s="63">
        <v>0</v>
      </c>
      <c r="BV2248" s="63">
        <v>0</v>
      </c>
      <c r="BW2248" s="63">
        <v>0</v>
      </c>
      <c r="BX2248" s="63"/>
      <c r="BY2248" s="63"/>
      <c r="BZ2248" s="63"/>
      <c r="CA2248" s="63"/>
      <c r="CB2248" s="63"/>
      <c r="CC2248" s="63"/>
      <c r="CD2248" s="63"/>
      <c r="CE2248" s="63"/>
      <c r="CF2248" s="63"/>
      <c r="CG2248" s="63"/>
      <c r="CH2248" s="63"/>
      <c r="CI2248" s="63"/>
      <c r="CJ2248" s="63"/>
      <c r="CK2248" s="63"/>
      <c r="CL2248" s="63"/>
      <c r="CM2248" s="63"/>
      <c r="CN2248" s="63">
        <v>19500921</v>
      </c>
      <c r="CO2248" s="63"/>
      <c r="CP2248" s="66"/>
      <c r="CQ2248" s="63"/>
      <c r="CR2248" s="78" t="s">
        <v>2038</v>
      </c>
      <c r="CS2248" s="78" t="s">
        <v>2038</v>
      </c>
    </row>
    <row r="2249" spans="1:97">
      <c r="A2249" s="16" t="s">
        <v>3590</v>
      </c>
      <c r="B2249" s="16" t="s">
        <v>5367</v>
      </c>
      <c r="C2249" s="19">
        <v>49008687</v>
      </c>
      <c r="D2249" s="19" t="s">
        <v>3782</v>
      </c>
      <c r="E2249" s="19" t="s">
        <v>1831</v>
      </c>
      <c r="G2249" s="47"/>
      <c r="H2249" s="47" t="s">
        <v>3834</v>
      </c>
      <c r="I2249" s="47" t="s">
        <v>5463</v>
      </c>
      <c r="J2249" s="47" t="s">
        <v>5492</v>
      </c>
      <c r="K2249" s="23">
        <v>41.495060000000002</v>
      </c>
      <c r="L2249" s="23">
        <v>-110.58547</v>
      </c>
      <c r="M2249" s="61" t="s">
        <v>4985</v>
      </c>
      <c r="N2249" s="19" t="s">
        <v>4987</v>
      </c>
      <c r="P2249" s="19" t="s">
        <v>4986</v>
      </c>
      <c r="Q2249" s="55"/>
      <c r="R2249" s="55"/>
      <c r="S2249" s="55">
        <f>V2249-U2249</f>
        <v>15</v>
      </c>
      <c r="T2249" s="31" t="s">
        <v>2505</v>
      </c>
      <c r="U2249" s="55">
        <v>6118</v>
      </c>
      <c r="V2249" s="55">
        <v>6133</v>
      </c>
      <c r="W2249" s="55">
        <v>19817</v>
      </c>
      <c r="X2249" s="55"/>
      <c r="Y2249" s="51" t="s">
        <v>3798</v>
      </c>
      <c r="Z2249" s="40">
        <v>24978</v>
      </c>
      <c r="AA2249" s="52">
        <v>8.3000001907348633</v>
      </c>
      <c r="AB2249" s="19" t="s">
        <v>3789</v>
      </c>
      <c r="AC2249" s="19">
        <v>976</v>
      </c>
      <c r="AD2249" s="19">
        <v>165</v>
      </c>
      <c r="AE2249" s="19">
        <v>8186</v>
      </c>
      <c r="AF2249" s="19">
        <v>100</v>
      </c>
      <c r="AG2249" s="19">
        <v>-3</v>
      </c>
      <c r="AH2249" s="19">
        <v>8600</v>
      </c>
      <c r="AI2249" s="19">
        <v>647</v>
      </c>
      <c r="AJ2249" s="19"/>
      <c r="AK2249" s="19"/>
      <c r="AL2249" s="19">
        <v>8008</v>
      </c>
      <c r="AM2249" s="19">
        <v>26390</v>
      </c>
      <c r="AP2249" s="17">
        <f t="shared" si="815"/>
        <v>48.702399999999997</v>
      </c>
      <c r="AQ2249" s="17">
        <f t="shared" si="816"/>
        <v>13.57785</v>
      </c>
      <c r="AR2249" s="17">
        <f t="shared" si="813"/>
        <v>356.09099999999995</v>
      </c>
      <c r="AS2249" s="17">
        <f t="shared" si="812"/>
        <v>2.5579999999999998</v>
      </c>
      <c r="AT2249" s="17">
        <f t="shared" si="817"/>
        <v>420.92924999999991</v>
      </c>
      <c r="AU2249" s="5">
        <f t="shared" si="818"/>
        <v>242.60599999999999</v>
      </c>
      <c r="AV2249" s="5">
        <f t="shared" si="819"/>
        <v>10.604329999999999</v>
      </c>
      <c r="AW2249" s="5"/>
      <c r="AX2249" s="5"/>
      <c r="AY2249" s="5">
        <f t="shared" si="820"/>
        <v>166.72656000000001</v>
      </c>
      <c r="AZ2249" s="5">
        <f t="shared" si="821"/>
        <v>419.93689000000001</v>
      </c>
      <c r="BA2249" s="7">
        <f t="shared" si="822"/>
        <v>1.1801640627364372E-3</v>
      </c>
      <c r="BB2249" s="62">
        <f t="shared" si="823"/>
        <v>26679</v>
      </c>
      <c r="BC2249" s="6">
        <f t="shared" si="824"/>
        <v>5.4457404511108181E-3</v>
      </c>
      <c r="BD2249" s="32">
        <f t="shared" si="825"/>
        <v>0.11570210433226014</v>
      </c>
      <c r="BE2249" s="32">
        <f t="shared" si="826"/>
        <v>3.2256846013908519E-2</v>
      </c>
      <c r="BF2249" s="35">
        <f t="shared" si="827"/>
        <v>0.85204104965383143</v>
      </c>
      <c r="BG2249" s="37">
        <f t="shared" si="828"/>
        <v>0.57772014266238914</v>
      </c>
      <c r="BH2249" s="33">
        <f t="shared" si="829"/>
        <v>2.5252199205456797E-2</v>
      </c>
      <c r="BI2249" s="33">
        <f t="shared" si="830"/>
        <v>0.39702765813215413</v>
      </c>
      <c r="CM2249" s="51" t="s">
        <v>1650</v>
      </c>
      <c r="CR2249" s="78" t="s">
        <v>2041</v>
      </c>
      <c r="CS2249" s="78" t="s">
        <v>2041</v>
      </c>
    </row>
    <row r="2250" spans="1:97">
      <c r="A2250" s="16" t="s">
        <v>3590</v>
      </c>
      <c r="B2250" s="16" t="s">
        <v>5367</v>
      </c>
      <c r="C2250" s="19">
        <v>49008688</v>
      </c>
      <c r="D2250" s="19" t="s">
        <v>3782</v>
      </c>
      <c r="E2250" s="19" t="s">
        <v>1831</v>
      </c>
      <c r="G2250" s="47"/>
      <c r="H2250" s="47" t="s">
        <v>3834</v>
      </c>
      <c r="I2250" s="47" t="s">
        <v>5463</v>
      </c>
      <c r="J2250" s="47" t="s">
        <v>5492</v>
      </c>
      <c r="K2250" s="23">
        <v>41.495060000000002</v>
      </c>
      <c r="L2250" s="23">
        <v>-110.58547</v>
      </c>
      <c r="M2250" s="61" t="s">
        <v>4985</v>
      </c>
      <c r="N2250" s="19" t="s">
        <v>4987</v>
      </c>
      <c r="P2250" s="19" t="s">
        <v>4986</v>
      </c>
      <c r="Q2250" s="55"/>
      <c r="R2250" s="55"/>
      <c r="S2250" s="55">
        <f>V2250-U2250</f>
        <v>15</v>
      </c>
      <c r="T2250" s="31" t="s">
        <v>2505</v>
      </c>
      <c r="U2250" s="55">
        <v>6118</v>
      </c>
      <c r="V2250" s="55">
        <v>6133</v>
      </c>
      <c r="W2250" s="55">
        <v>19817</v>
      </c>
      <c r="X2250" s="55"/>
      <c r="Y2250" s="51" t="s">
        <v>3798</v>
      </c>
      <c r="Z2250" s="40">
        <v>24978</v>
      </c>
      <c r="AA2250" s="52">
        <v>8.3999996185302734</v>
      </c>
      <c r="AB2250" s="19" t="s">
        <v>3789</v>
      </c>
      <c r="AC2250" s="19">
        <v>1192</v>
      </c>
      <c r="AD2250" s="19">
        <v>380</v>
      </c>
      <c r="AE2250" s="19">
        <v>10589</v>
      </c>
      <c r="AF2250" s="19">
        <v>120</v>
      </c>
      <c r="AG2250" s="19">
        <v>-3</v>
      </c>
      <c r="AH2250" s="19">
        <v>15400</v>
      </c>
      <c r="AI2250" s="19">
        <v>683</v>
      </c>
      <c r="AJ2250" s="19"/>
      <c r="AK2250" s="19"/>
      <c r="AL2250" s="19">
        <v>5024</v>
      </c>
      <c r="AM2250" s="19">
        <v>33173</v>
      </c>
      <c r="AP2250" s="17">
        <f t="shared" si="815"/>
        <v>59.480800000000002</v>
      </c>
      <c r="AQ2250" s="17">
        <f t="shared" si="816"/>
        <v>31.270199999999999</v>
      </c>
      <c r="AR2250" s="17">
        <f t="shared" si="813"/>
        <v>460.62149999999997</v>
      </c>
      <c r="AS2250" s="17">
        <f t="shared" si="812"/>
        <v>3.0695999999999999</v>
      </c>
      <c r="AT2250" s="17">
        <f t="shared" si="817"/>
        <v>554.44209999999998</v>
      </c>
      <c r="AU2250" s="5">
        <f t="shared" si="818"/>
        <v>434.43399999999997</v>
      </c>
      <c r="AV2250" s="5">
        <f t="shared" si="819"/>
        <v>11.194369999999999</v>
      </c>
      <c r="AW2250" s="5"/>
      <c r="AX2250" s="5"/>
      <c r="AY2250" s="5">
        <f t="shared" si="820"/>
        <v>104.59968000000001</v>
      </c>
      <c r="AZ2250" s="5">
        <f t="shared" si="821"/>
        <v>550.22804999999994</v>
      </c>
      <c r="BA2250" s="7">
        <f t="shared" si="822"/>
        <v>3.8147586408486217E-3</v>
      </c>
      <c r="BB2250" s="62">
        <f t="shared" si="823"/>
        <v>33385</v>
      </c>
      <c r="BC2250" s="6">
        <f t="shared" si="824"/>
        <v>3.18519186273626E-3</v>
      </c>
      <c r="BD2250" s="32">
        <f t="shared" si="825"/>
        <v>0.10728045363077589</v>
      </c>
      <c r="BE2250" s="32">
        <f t="shared" si="826"/>
        <v>5.6399396799052599E-2</v>
      </c>
      <c r="BF2250" s="35">
        <f t="shared" si="827"/>
        <v>0.83632014957017142</v>
      </c>
      <c r="BG2250" s="36">
        <f t="shared" si="828"/>
        <v>0.78955262277159444</v>
      </c>
      <c r="BH2250" s="33">
        <f t="shared" si="829"/>
        <v>2.0344964238010039E-2</v>
      </c>
      <c r="BI2250" s="33">
        <f t="shared" si="830"/>
        <v>0.19010241299039557</v>
      </c>
      <c r="CM2250" s="51" t="s">
        <v>4984</v>
      </c>
      <c r="CR2250" s="78" t="s">
        <v>2041</v>
      </c>
      <c r="CS2250" s="78" t="s">
        <v>2041</v>
      </c>
    </row>
    <row r="2251" spans="1:97" s="34" customFormat="1">
      <c r="A2251" s="18" t="s">
        <v>3590</v>
      </c>
      <c r="B2251" s="16" t="s">
        <v>1036</v>
      </c>
      <c r="C2251" s="21">
        <v>49018388</v>
      </c>
      <c r="D2251" s="21" t="s">
        <v>3782</v>
      </c>
      <c r="E2251" s="21" t="s">
        <v>2393</v>
      </c>
      <c r="F2251" s="21" t="s">
        <v>2418</v>
      </c>
      <c r="G2251" s="22"/>
      <c r="H2251" s="22" t="s">
        <v>3859</v>
      </c>
      <c r="I2251" s="22">
        <v>12</v>
      </c>
      <c r="J2251" s="22">
        <v>92</v>
      </c>
      <c r="K2251" s="23">
        <v>41.020449999999997</v>
      </c>
      <c r="L2251" s="23">
        <v>-107.72892</v>
      </c>
      <c r="M2251" s="61" t="s">
        <v>3754</v>
      </c>
      <c r="N2251" s="21" t="s">
        <v>3755</v>
      </c>
      <c r="O2251" s="25"/>
      <c r="P2251" s="21" t="s">
        <v>5229</v>
      </c>
      <c r="Q2251" s="74"/>
      <c r="R2251" s="74"/>
      <c r="S2251" s="74">
        <f>V2251-U2251</f>
        <v>15</v>
      </c>
      <c r="T2251" s="21"/>
      <c r="U2251" s="74">
        <v>3770</v>
      </c>
      <c r="V2251" s="74">
        <v>3785</v>
      </c>
      <c r="W2251" s="74">
        <v>9512</v>
      </c>
      <c r="X2251" s="74"/>
      <c r="Y2251" s="24" t="s">
        <v>3852</v>
      </c>
      <c r="Z2251" s="25">
        <v>17251</v>
      </c>
      <c r="AA2251" s="26"/>
      <c r="AB2251" s="21" t="s">
        <v>3837</v>
      </c>
      <c r="AC2251" s="21">
        <v>36</v>
      </c>
      <c r="AD2251" s="21">
        <v>21</v>
      </c>
      <c r="AE2251" s="21">
        <v>1865</v>
      </c>
      <c r="AF2251" s="21">
        <v>-3</v>
      </c>
      <c r="AG2251" s="21">
        <v>-3</v>
      </c>
      <c r="AH2251" s="21">
        <v>614</v>
      </c>
      <c r="AI2251" s="21">
        <v>3700</v>
      </c>
      <c r="AJ2251" s="27"/>
      <c r="AK2251" s="27"/>
      <c r="AL2251" s="21">
        <v>32</v>
      </c>
      <c r="AM2251" s="21">
        <v>4569</v>
      </c>
      <c r="AO2251" s="4"/>
      <c r="AP2251" s="17">
        <f t="shared" si="815"/>
        <v>1.7964</v>
      </c>
      <c r="AQ2251" s="17">
        <f t="shared" si="816"/>
        <v>1.7280900000000001</v>
      </c>
      <c r="AR2251" s="17">
        <f t="shared" si="813"/>
        <v>81.127499999999998</v>
      </c>
      <c r="AS2251" s="17">
        <f t="shared" si="812"/>
        <v>0</v>
      </c>
      <c r="AT2251" s="17">
        <f t="shared" si="817"/>
        <v>84.651989999999998</v>
      </c>
      <c r="AU2251" s="5">
        <f t="shared" si="818"/>
        <v>17.32094</v>
      </c>
      <c r="AV2251" s="5">
        <f t="shared" si="819"/>
        <v>60.642999999999994</v>
      </c>
      <c r="AW2251" s="5"/>
      <c r="AX2251" s="5"/>
      <c r="AY2251" s="5">
        <f t="shared" si="820"/>
        <v>0.66624000000000005</v>
      </c>
      <c r="AZ2251" s="5">
        <f t="shared" si="821"/>
        <v>78.630179999999996</v>
      </c>
      <c r="BA2251" s="7">
        <f t="shared" si="822"/>
        <v>3.6879776891745139E-2</v>
      </c>
      <c r="BB2251" s="62">
        <f t="shared" si="823"/>
        <v>6262</v>
      </c>
      <c r="BC2251" s="28">
        <f t="shared" si="824"/>
        <v>0.156310589973225</v>
      </c>
      <c r="BD2251" s="32">
        <f t="shared" si="825"/>
        <v>2.1221001420049311E-2</v>
      </c>
      <c r="BE2251" s="32">
        <f t="shared" si="826"/>
        <v>2.0414050514347037E-2</v>
      </c>
      <c r="BF2251" s="35">
        <f t="shared" si="827"/>
        <v>0.95836494806560368</v>
      </c>
      <c r="BG2251" s="33">
        <f t="shared" si="828"/>
        <v>0.22028361120373882</v>
      </c>
      <c r="BH2251" s="36">
        <f t="shared" si="829"/>
        <v>0.77124330632334803</v>
      </c>
      <c r="BI2251" s="33">
        <f t="shared" si="830"/>
        <v>8.4730824729130731E-3</v>
      </c>
      <c r="BJ2251" s="4"/>
      <c r="BK2251" s="4"/>
      <c r="BL2251" s="4"/>
      <c r="BM2251" s="4"/>
      <c r="BN2251" s="4"/>
      <c r="BO2251" s="4"/>
      <c r="BP2251" s="4"/>
      <c r="BQ2251" s="4"/>
      <c r="BR2251" s="4"/>
      <c r="BS2251" s="4"/>
      <c r="BT2251" s="4"/>
      <c r="BU2251" s="4"/>
      <c r="BV2251" s="4"/>
      <c r="BW2251" s="4"/>
      <c r="BX2251" s="4"/>
      <c r="BY2251" s="4"/>
      <c r="BZ2251" s="4"/>
      <c r="CA2251" s="4"/>
      <c r="CB2251" s="4"/>
      <c r="CC2251" s="4"/>
      <c r="CD2251" s="4"/>
      <c r="CE2251" s="4"/>
      <c r="CF2251" s="4"/>
      <c r="CG2251" s="4"/>
      <c r="CH2251" s="4"/>
      <c r="CI2251" s="4"/>
      <c r="CJ2251" s="4"/>
      <c r="CK2251" s="4"/>
      <c r="CL2251" s="4"/>
      <c r="CM2251" s="24" t="s">
        <v>3756</v>
      </c>
      <c r="CN2251" s="4"/>
      <c r="CO2251" s="4"/>
      <c r="CP2251" s="46"/>
      <c r="CQ2251" s="4"/>
      <c r="CR2251" s="78" t="s">
        <v>2039</v>
      </c>
      <c r="CS2251" s="78" t="s">
        <v>6954</v>
      </c>
    </row>
    <row r="2252" spans="1:97">
      <c r="A2252" s="63" t="s">
        <v>3591</v>
      </c>
      <c r="B2252" s="63" t="s">
        <v>7231</v>
      </c>
      <c r="C2252" s="63">
        <v>4731</v>
      </c>
      <c r="D2252" s="19" t="s">
        <v>3782</v>
      </c>
      <c r="E2252" s="63" t="s">
        <v>2393</v>
      </c>
      <c r="F2252" s="63" t="s">
        <v>7232</v>
      </c>
      <c r="G2252" s="65" t="s">
        <v>3595</v>
      </c>
      <c r="H2252" s="65">
        <v>10</v>
      </c>
      <c r="I2252" s="65">
        <v>12</v>
      </c>
      <c r="J2252" s="65">
        <v>93</v>
      </c>
      <c r="K2252" s="23">
        <v>41.020060000000001</v>
      </c>
      <c r="L2252" s="23">
        <v>-107.85759</v>
      </c>
      <c r="M2252" s="61" t="s">
        <v>7233</v>
      </c>
      <c r="N2252" s="63" t="s">
        <v>7234</v>
      </c>
      <c r="O2252" s="63"/>
      <c r="P2252" s="63" t="s">
        <v>5229</v>
      </c>
      <c r="Q2252" s="63"/>
      <c r="R2252" s="63"/>
      <c r="S2252" s="55" t="str">
        <f>IF(U2252&gt;0,V2252-U2252,"")</f>
        <v/>
      </c>
      <c r="T2252" s="63"/>
      <c r="U2252" s="66"/>
      <c r="V2252" s="63"/>
      <c r="W2252" s="66">
        <v>3240</v>
      </c>
      <c r="X2252" s="66">
        <v>2940</v>
      </c>
      <c r="Y2252" s="63"/>
      <c r="Z2252" s="64">
        <v>38768</v>
      </c>
      <c r="AA2252" s="63">
        <v>8.34</v>
      </c>
      <c r="AB2252" s="63"/>
      <c r="AC2252" s="63">
        <v>1160</v>
      </c>
      <c r="AD2252" s="63">
        <v>13</v>
      </c>
      <c r="AE2252" s="63">
        <v>1851</v>
      </c>
      <c r="AF2252" s="63">
        <v>31</v>
      </c>
      <c r="AG2252" s="63"/>
      <c r="AH2252" s="63">
        <v>5268</v>
      </c>
      <c r="AI2252" s="63">
        <v>30</v>
      </c>
      <c r="AJ2252" s="63">
        <v>0</v>
      </c>
      <c r="AK2252" s="63">
        <v>0</v>
      </c>
      <c r="AL2252" s="63">
        <v>5</v>
      </c>
      <c r="AM2252" s="63">
        <v>10080</v>
      </c>
      <c r="AN2252" s="63"/>
      <c r="AO2252" s="63" t="s">
        <v>7235</v>
      </c>
      <c r="AP2252" s="17">
        <f t="shared" si="815"/>
        <v>57.884</v>
      </c>
      <c r="AQ2252" s="17">
        <f t="shared" si="816"/>
        <v>1.0697700000000001</v>
      </c>
      <c r="AR2252" s="17">
        <f t="shared" si="813"/>
        <v>80.518499999999989</v>
      </c>
      <c r="AS2252" s="17">
        <f t="shared" si="812"/>
        <v>0.79297999999999991</v>
      </c>
      <c r="AT2252" s="17">
        <f t="shared" si="817"/>
        <v>140.26524999999998</v>
      </c>
      <c r="AU2252" s="5">
        <f t="shared" si="818"/>
        <v>148.61027999999999</v>
      </c>
      <c r="AV2252" s="5">
        <f t="shared" si="819"/>
        <v>0.49169999999999997</v>
      </c>
      <c r="AW2252" s="5">
        <f>IF(AJ2252&gt;0,AJ2252*0.03333,0)</f>
        <v>0</v>
      </c>
      <c r="AX2252" s="5">
        <f>IF(AK2252&gt;0,AK2252*0.0588,0)</f>
        <v>0</v>
      </c>
      <c r="AY2252" s="5">
        <f t="shared" si="820"/>
        <v>0.10410000000000001</v>
      </c>
      <c r="AZ2252" s="5">
        <f t="shared" si="821"/>
        <v>149.20607999999999</v>
      </c>
      <c r="BA2252" s="7">
        <f t="shared" si="822"/>
        <v>-3.088675482991703E-2</v>
      </c>
      <c r="BB2252" s="62">
        <f t="shared" si="823"/>
        <v>8358</v>
      </c>
      <c r="BC2252" s="28">
        <f t="shared" si="824"/>
        <v>-9.3394077448747156E-2</v>
      </c>
      <c r="BD2252" s="32">
        <f t="shared" si="825"/>
        <v>0.41267527060337472</v>
      </c>
      <c r="BE2252" s="32">
        <f t="shared" si="826"/>
        <v>7.6267642912268025E-3</v>
      </c>
      <c r="BF2252" s="45">
        <f t="shared" si="827"/>
        <v>0.5796979651053985</v>
      </c>
      <c r="BG2252" s="36">
        <f t="shared" si="828"/>
        <v>0.99600686513579073</v>
      </c>
      <c r="BH2252" s="33">
        <f t="shared" si="829"/>
        <v>3.2954421160317328E-3</v>
      </c>
      <c r="BI2252" s="33">
        <f t="shared" si="830"/>
        <v>6.9769274817755428E-4</v>
      </c>
      <c r="BJ2252" s="63">
        <v>0</v>
      </c>
      <c r="BK2252" s="63">
        <v>2.23</v>
      </c>
      <c r="BL2252" s="63">
        <v>0</v>
      </c>
      <c r="BM2252" s="63">
        <v>7469</v>
      </c>
      <c r="BN2252" s="63">
        <v>0</v>
      </c>
      <c r="BO2252" s="63">
        <v>0</v>
      </c>
      <c r="BP2252" s="63">
        <v>0</v>
      </c>
      <c r="BQ2252" s="63">
        <v>0</v>
      </c>
      <c r="BR2252" s="63">
        <v>0</v>
      </c>
      <c r="BS2252" s="63">
        <v>0</v>
      </c>
      <c r="BT2252" s="63">
        <v>0</v>
      </c>
      <c r="BU2252" s="63">
        <v>0</v>
      </c>
      <c r="BV2252" s="63">
        <v>0</v>
      </c>
      <c r="BW2252" s="63">
        <v>0</v>
      </c>
      <c r="BX2252" s="63"/>
      <c r="BY2252" s="63"/>
      <c r="BZ2252" s="63"/>
      <c r="CA2252" s="63"/>
      <c r="CB2252" s="63"/>
      <c r="CC2252" s="63"/>
      <c r="CD2252" s="63"/>
      <c r="CE2252" s="63"/>
      <c r="CF2252" s="63"/>
      <c r="CG2252" s="63"/>
      <c r="CH2252" s="63"/>
      <c r="CI2252" s="63"/>
      <c r="CJ2252" s="63"/>
      <c r="CK2252" s="63"/>
      <c r="CL2252" s="63"/>
      <c r="CM2252" s="63" t="s">
        <v>7236</v>
      </c>
      <c r="CN2252" s="63">
        <v>20060220</v>
      </c>
      <c r="CO2252" s="63" t="s">
        <v>3984</v>
      </c>
      <c r="CP2252" s="66"/>
      <c r="CQ2252" s="64">
        <v>38789</v>
      </c>
      <c r="CR2252" s="78" t="s">
        <v>2039</v>
      </c>
      <c r="CS2252" s="78" t="s">
        <v>6954</v>
      </c>
    </row>
    <row r="2253" spans="1:97">
      <c r="A2253" s="63" t="s">
        <v>3591</v>
      </c>
      <c r="B2253" s="63" t="s">
        <v>7241</v>
      </c>
      <c r="C2253" s="63">
        <v>4138</v>
      </c>
      <c r="D2253" s="19" t="s">
        <v>3782</v>
      </c>
      <c r="E2253" s="63" t="s">
        <v>2393</v>
      </c>
      <c r="F2253" s="63" t="s">
        <v>7232</v>
      </c>
      <c r="G2253" s="65" t="s">
        <v>259</v>
      </c>
      <c r="H2253" s="65">
        <v>17</v>
      </c>
      <c r="I2253" s="65">
        <v>12</v>
      </c>
      <c r="J2253" s="65">
        <v>93</v>
      </c>
      <c r="K2253" s="23">
        <v>41.016150000000003</v>
      </c>
      <c r="L2253" s="23">
        <v>-107.88173999999999</v>
      </c>
      <c r="M2253" s="61" t="s">
        <v>7242</v>
      </c>
      <c r="N2253" s="63" t="s">
        <v>7243</v>
      </c>
      <c r="O2253" s="63"/>
      <c r="P2253" s="63" t="s">
        <v>5229</v>
      </c>
      <c r="Q2253" s="63"/>
      <c r="R2253" s="63"/>
      <c r="S2253" s="55" t="str">
        <f>IF(U2253&gt;0,V2253-U2253,"")</f>
        <v/>
      </c>
      <c r="T2253" s="63"/>
      <c r="U2253" s="66"/>
      <c r="V2253" s="63"/>
      <c r="W2253" s="66">
        <v>7704</v>
      </c>
      <c r="X2253" s="66">
        <v>7200</v>
      </c>
      <c r="Y2253" s="63"/>
      <c r="Z2253" s="64">
        <v>37728</v>
      </c>
      <c r="AA2253" s="63">
        <v>7.19</v>
      </c>
      <c r="AB2253" s="63"/>
      <c r="AC2253" s="63">
        <v>134</v>
      </c>
      <c r="AD2253" s="63">
        <v>5.6</v>
      </c>
      <c r="AE2253" s="63">
        <v>1630</v>
      </c>
      <c r="AF2253" s="63">
        <v>12.7</v>
      </c>
      <c r="AG2253" s="63"/>
      <c r="AH2253" s="63">
        <v>2800</v>
      </c>
      <c r="AI2253" s="63">
        <v>104</v>
      </c>
      <c r="AJ2253" s="63"/>
      <c r="AK2253" s="63"/>
      <c r="AL2253" s="63">
        <v>21</v>
      </c>
      <c r="AM2253" s="63">
        <v>5410</v>
      </c>
      <c r="AN2253" s="63"/>
      <c r="AO2253" s="63" t="s">
        <v>7244</v>
      </c>
      <c r="AP2253" s="17">
        <f t="shared" si="815"/>
        <v>6.6866000000000003</v>
      </c>
      <c r="AQ2253" s="17">
        <f t="shared" si="816"/>
        <v>0.46082399999999996</v>
      </c>
      <c r="AR2253" s="17">
        <f t="shared" si="813"/>
        <v>70.905000000000001</v>
      </c>
      <c r="AS2253" s="17">
        <f t="shared" si="812"/>
        <v>0.32486599999999999</v>
      </c>
      <c r="AT2253" s="17">
        <f t="shared" si="817"/>
        <v>78.377290000000002</v>
      </c>
      <c r="AU2253" s="5">
        <f t="shared" si="818"/>
        <v>78.988</v>
      </c>
      <c r="AV2253" s="5">
        <f t="shared" si="819"/>
        <v>1.7045599999999999</v>
      </c>
      <c r="AW2253" s="5">
        <f>IF(AJ2253&gt;0,AJ2253*0.03333,0)</f>
        <v>0</v>
      </c>
      <c r="AX2253" s="5">
        <f>IF(AK2253&gt;0,AK2253*0.0588,0)</f>
        <v>0</v>
      </c>
      <c r="AY2253" s="5">
        <f t="shared" si="820"/>
        <v>0.43722000000000005</v>
      </c>
      <c r="AZ2253" s="5">
        <f t="shared" si="821"/>
        <v>81.129779999999997</v>
      </c>
      <c r="BA2253" s="7">
        <f t="shared" si="822"/>
        <v>-1.725622569582649E-2</v>
      </c>
      <c r="BB2253" s="62">
        <f t="shared" si="823"/>
        <v>4707.3</v>
      </c>
      <c r="BC2253" s="28">
        <f t="shared" si="824"/>
        <v>-6.9455289454696395E-2</v>
      </c>
      <c r="BD2253" s="32">
        <f t="shared" si="825"/>
        <v>8.5312977777108653E-2</v>
      </c>
      <c r="BE2253" s="32">
        <f t="shared" si="826"/>
        <v>5.8795602654799616E-3</v>
      </c>
      <c r="BF2253" s="35">
        <f t="shared" si="827"/>
        <v>0.90880746195741136</v>
      </c>
      <c r="BG2253" s="36">
        <f t="shared" si="828"/>
        <v>0.97360056935936479</v>
      </c>
      <c r="BH2253" s="33">
        <f t="shared" si="829"/>
        <v>2.101028746780775E-2</v>
      </c>
      <c r="BI2253" s="33">
        <f t="shared" si="830"/>
        <v>5.3891431728275369E-3</v>
      </c>
      <c r="BJ2253" s="63"/>
      <c r="BK2253" s="63">
        <v>3.63</v>
      </c>
      <c r="BL2253" s="63"/>
      <c r="BM2253" s="63">
        <v>4588</v>
      </c>
      <c r="BN2253" s="63"/>
      <c r="BO2253" s="63"/>
      <c r="BP2253" s="63"/>
      <c r="BQ2253" s="63"/>
      <c r="BR2253" s="63"/>
      <c r="BS2253" s="63"/>
      <c r="BT2253" s="63"/>
      <c r="BU2253" s="63"/>
      <c r="BV2253" s="63"/>
      <c r="BW2253" s="63"/>
      <c r="BX2253" s="63"/>
      <c r="BY2253" s="63"/>
      <c r="BZ2253" s="63"/>
      <c r="CA2253" s="63"/>
      <c r="CB2253" s="63"/>
      <c r="CC2253" s="63"/>
      <c r="CD2253" s="63"/>
      <c r="CE2253" s="63"/>
      <c r="CF2253" s="63"/>
      <c r="CG2253" s="63"/>
      <c r="CH2253" s="63"/>
      <c r="CI2253" s="63"/>
      <c r="CJ2253" s="63"/>
      <c r="CK2253" s="63"/>
      <c r="CL2253" s="63"/>
      <c r="CM2253" s="63"/>
      <c r="CN2253" s="63">
        <v>20030417</v>
      </c>
      <c r="CO2253" s="63" t="s">
        <v>7245</v>
      </c>
      <c r="CP2253" s="66"/>
      <c r="CQ2253" s="64">
        <v>37741</v>
      </c>
      <c r="CR2253" s="78" t="s">
        <v>2039</v>
      </c>
      <c r="CS2253" s="78" t="s">
        <v>6954</v>
      </c>
    </row>
    <row r="2254" spans="1:97">
      <c r="A2254" s="20" t="s">
        <v>3590</v>
      </c>
      <c r="B2254" s="16" t="s">
        <v>1037</v>
      </c>
      <c r="C2254" s="19">
        <v>49004142</v>
      </c>
      <c r="D2254" s="19" t="s">
        <v>3782</v>
      </c>
      <c r="E2254" s="19" t="s">
        <v>1707</v>
      </c>
      <c r="F2254" s="19" t="s">
        <v>3910</v>
      </c>
      <c r="G2254" s="47"/>
      <c r="H2254" s="47" t="s">
        <v>1808</v>
      </c>
      <c r="I2254" s="47" t="s">
        <v>5457</v>
      </c>
      <c r="J2254" s="47" t="s">
        <v>5478</v>
      </c>
      <c r="K2254" s="23">
        <v>41.026629999999997</v>
      </c>
      <c r="L2254" s="23">
        <v>-107.94222000000001</v>
      </c>
      <c r="M2254" s="61" t="s">
        <v>2375</v>
      </c>
      <c r="N2254" s="19" t="s">
        <v>2376</v>
      </c>
      <c r="P2254" s="19" t="s">
        <v>5229</v>
      </c>
      <c r="Q2254" s="55"/>
      <c r="R2254" s="55">
        <v>-12</v>
      </c>
      <c r="S2254" s="55">
        <f t="shared" ref="S2254:S2292" si="831">V2254-U2254</f>
        <v>12</v>
      </c>
      <c r="T2254" s="31" t="s">
        <v>2509</v>
      </c>
      <c r="U2254" s="55">
        <v>3062</v>
      </c>
      <c r="V2254" s="55">
        <v>3074</v>
      </c>
      <c r="W2254" s="55"/>
      <c r="X2254" s="55"/>
      <c r="Y2254" s="51" t="s">
        <v>7074</v>
      </c>
      <c r="Z2254" s="40">
        <v>21492</v>
      </c>
      <c r="AA2254" s="52">
        <v>8.1000003814697266</v>
      </c>
      <c r="AB2254" s="19" t="s">
        <v>3789</v>
      </c>
      <c r="AC2254" s="19">
        <v>1037</v>
      </c>
      <c r="AD2254" s="19">
        <v>18</v>
      </c>
      <c r="AE2254" s="19">
        <v>6051</v>
      </c>
      <c r="AF2254" s="19">
        <v>-3</v>
      </c>
      <c r="AG2254" s="19">
        <v>-3</v>
      </c>
      <c r="AH2254" s="19">
        <v>10951</v>
      </c>
      <c r="AI2254" s="19">
        <v>148</v>
      </c>
      <c r="AJ2254" s="19"/>
      <c r="AK2254" s="19"/>
      <c r="AL2254" s="19">
        <v>250</v>
      </c>
      <c r="AM2254" s="19">
        <v>18380</v>
      </c>
      <c r="AP2254" s="17">
        <f t="shared" si="815"/>
        <v>51.746299999999998</v>
      </c>
      <c r="AQ2254" s="17">
        <f t="shared" si="816"/>
        <v>1.48122</v>
      </c>
      <c r="AR2254" s="17">
        <f t="shared" si="813"/>
        <v>263.21850000000001</v>
      </c>
      <c r="AS2254" s="17">
        <f t="shared" si="812"/>
        <v>0</v>
      </c>
      <c r="AT2254" s="17">
        <f t="shared" si="817"/>
        <v>316.44601999999998</v>
      </c>
      <c r="AU2254" s="5">
        <f t="shared" si="818"/>
        <v>308.92770999999999</v>
      </c>
      <c r="AV2254" s="5">
        <f t="shared" si="819"/>
        <v>2.4257199999999997</v>
      </c>
      <c r="AW2254" s="5"/>
      <c r="AX2254" s="5"/>
      <c r="AY2254" s="5">
        <f t="shared" si="820"/>
        <v>5.2050000000000001</v>
      </c>
      <c r="AZ2254" s="5">
        <f t="shared" si="821"/>
        <v>316.55842999999999</v>
      </c>
      <c r="BA2254" s="7">
        <f t="shared" si="822"/>
        <v>-1.7758168998655734E-4</v>
      </c>
      <c r="BB2254" s="62">
        <f t="shared" si="823"/>
        <v>18449</v>
      </c>
      <c r="BC2254" s="6">
        <f t="shared" si="824"/>
        <v>1.8735235819598685E-3</v>
      </c>
      <c r="BD2254" s="32">
        <f t="shared" si="825"/>
        <v>0.16352330801948467</v>
      </c>
      <c r="BE2254" s="32">
        <f t="shared" si="826"/>
        <v>4.6807983238341885E-3</v>
      </c>
      <c r="BF2254" s="35">
        <f t="shared" si="827"/>
        <v>0.83179589365668127</v>
      </c>
      <c r="BG2254" s="36">
        <f t="shared" si="828"/>
        <v>0.97589475029933659</v>
      </c>
      <c r="BH2254" s="33">
        <f t="shared" si="829"/>
        <v>7.6627875618412679E-3</v>
      </c>
      <c r="BI2254" s="33">
        <f t="shared" si="830"/>
        <v>1.6442462138822209E-2</v>
      </c>
      <c r="CM2254" s="51" t="s">
        <v>7074</v>
      </c>
      <c r="CR2254" s="78" t="s">
        <v>2039</v>
      </c>
      <c r="CS2254" s="78" t="s">
        <v>6954</v>
      </c>
    </row>
    <row r="2255" spans="1:97">
      <c r="A2255" s="20" t="s">
        <v>3590</v>
      </c>
      <c r="B2255" s="16" t="s">
        <v>1037</v>
      </c>
      <c r="C2255" s="19">
        <v>49004143</v>
      </c>
      <c r="D2255" s="19" t="s">
        <v>3782</v>
      </c>
      <c r="E2255" s="19" t="s">
        <v>1707</v>
      </c>
      <c r="F2255" s="19" t="s">
        <v>3910</v>
      </c>
      <c r="G2255" s="47"/>
      <c r="H2255" s="47" t="s">
        <v>1808</v>
      </c>
      <c r="I2255" s="47" t="s">
        <v>5457</v>
      </c>
      <c r="J2255" s="47" t="s">
        <v>5478</v>
      </c>
      <c r="K2255" s="23">
        <v>41.026629999999997</v>
      </c>
      <c r="L2255" s="23">
        <v>-107.94222000000001</v>
      </c>
      <c r="M2255" s="61" t="s">
        <v>2375</v>
      </c>
      <c r="N2255" s="19" t="s">
        <v>2376</v>
      </c>
      <c r="P2255" s="19" t="s">
        <v>5229</v>
      </c>
      <c r="Q2255" s="55">
        <v>-12</v>
      </c>
      <c r="R2255" s="55">
        <v>1212</v>
      </c>
      <c r="S2255" s="55">
        <f t="shared" si="831"/>
        <v>682</v>
      </c>
      <c r="T2255" s="31" t="s">
        <v>2511</v>
      </c>
      <c r="U2255" s="55">
        <v>3062</v>
      </c>
      <c r="V2255" s="55">
        <v>3744</v>
      </c>
      <c r="W2255" s="55"/>
      <c r="X2255" s="55"/>
      <c r="Y2255" s="51" t="s">
        <v>3852</v>
      </c>
      <c r="Z2255" s="40">
        <v>21507</v>
      </c>
      <c r="AA2255" s="52">
        <v>5.5</v>
      </c>
      <c r="AB2255" s="19" t="s">
        <v>3789</v>
      </c>
      <c r="AC2255" s="19">
        <v>2022</v>
      </c>
      <c r="AD2255" s="19">
        <v>112</v>
      </c>
      <c r="AE2255" s="19">
        <v>7037</v>
      </c>
      <c r="AF2255" s="19">
        <v>-3</v>
      </c>
      <c r="AG2255" s="19">
        <v>-3</v>
      </c>
      <c r="AH2255" s="19">
        <v>14761</v>
      </c>
      <c r="AI2255" s="19">
        <v>-1</v>
      </c>
      <c r="AJ2255" s="19"/>
      <c r="AK2255" s="19"/>
      <c r="AL2255" s="19">
        <v>-3</v>
      </c>
      <c r="AM2255" s="19">
        <v>23933</v>
      </c>
      <c r="AP2255" s="17">
        <f t="shared" si="815"/>
        <v>100.8978</v>
      </c>
      <c r="AQ2255" s="17">
        <f t="shared" si="816"/>
        <v>9.2164800000000007</v>
      </c>
      <c r="AR2255" s="17">
        <f t="shared" si="813"/>
        <v>306.10949999999997</v>
      </c>
      <c r="AS2255" s="17">
        <f t="shared" si="812"/>
        <v>0</v>
      </c>
      <c r="AT2255" s="17">
        <f t="shared" si="817"/>
        <v>416.22377999999998</v>
      </c>
      <c r="AU2255" s="5">
        <f t="shared" si="818"/>
        <v>416.40780999999998</v>
      </c>
      <c r="AV2255" s="5">
        <f t="shared" si="819"/>
        <v>0</v>
      </c>
      <c r="AW2255" s="5"/>
      <c r="AX2255" s="5"/>
      <c r="AY2255" s="5">
        <f t="shared" si="820"/>
        <v>0</v>
      </c>
      <c r="AZ2255" s="5">
        <f t="shared" si="821"/>
        <v>416.40780999999998</v>
      </c>
      <c r="BA2255" s="7">
        <f t="shared" si="822"/>
        <v>-2.2102212095989179E-4</v>
      </c>
      <c r="BB2255" s="62">
        <f t="shared" si="823"/>
        <v>23922</v>
      </c>
      <c r="BC2255" s="6">
        <f t="shared" si="824"/>
        <v>-2.298610385539651E-4</v>
      </c>
      <c r="BD2255" s="32">
        <f t="shared" si="825"/>
        <v>0.24241238691359732</v>
      </c>
      <c r="BE2255" s="32">
        <f t="shared" si="826"/>
        <v>2.2143088508782466E-2</v>
      </c>
      <c r="BF2255" s="45">
        <f t="shared" si="827"/>
        <v>0.73544452457762022</v>
      </c>
      <c r="BG2255" s="36">
        <f t="shared" si="828"/>
        <v>1</v>
      </c>
      <c r="BH2255" s="33">
        <f t="shared" si="829"/>
        <v>0</v>
      </c>
      <c r="BI2255" s="33">
        <f t="shared" si="830"/>
        <v>0</v>
      </c>
      <c r="CM2255" s="51" t="s">
        <v>3851</v>
      </c>
      <c r="CR2255" s="78" t="s">
        <v>2039</v>
      </c>
      <c r="CS2255" s="78" t="s">
        <v>6954</v>
      </c>
    </row>
    <row r="2256" spans="1:97">
      <c r="A2256" s="20" t="s">
        <v>3590</v>
      </c>
      <c r="B2256" s="16" t="s">
        <v>1038</v>
      </c>
      <c r="C2256" s="19">
        <v>49004132</v>
      </c>
      <c r="D2256" s="19" t="s">
        <v>3782</v>
      </c>
      <c r="E2256" s="19" t="s">
        <v>1707</v>
      </c>
      <c r="F2256" s="19" t="s">
        <v>3910</v>
      </c>
      <c r="G2256" s="47"/>
      <c r="H2256" s="47" t="s">
        <v>5249</v>
      </c>
      <c r="I2256" s="47" t="s">
        <v>5457</v>
      </c>
      <c r="J2256" s="47" t="s">
        <v>5478</v>
      </c>
      <c r="K2256" s="23">
        <v>41.010779999999997</v>
      </c>
      <c r="L2256" s="23">
        <v>-108.01446</v>
      </c>
      <c r="M2256" s="61" t="s">
        <v>2373</v>
      </c>
      <c r="N2256" s="19" t="s">
        <v>2374</v>
      </c>
      <c r="P2256" s="19" t="s">
        <v>5229</v>
      </c>
      <c r="Q2256" s="55"/>
      <c r="R2256" s="55">
        <v>780</v>
      </c>
      <c r="S2256" s="55">
        <f t="shared" si="831"/>
        <v>57</v>
      </c>
      <c r="T2256" s="31" t="s">
        <v>2505</v>
      </c>
      <c r="U2256" s="55">
        <v>2405</v>
      </c>
      <c r="V2256" s="55">
        <v>2462</v>
      </c>
      <c r="W2256" s="55"/>
      <c r="X2256" s="55"/>
      <c r="Y2256" s="51" t="s">
        <v>3798</v>
      </c>
      <c r="Z2256" s="40">
        <v>21851</v>
      </c>
      <c r="AA2256" s="52">
        <v>7.1999998092651367</v>
      </c>
      <c r="AB2256" s="19" t="s">
        <v>3837</v>
      </c>
      <c r="AC2256" s="19">
        <v>464</v>
      </c>
      <c r="AD2256" s="19">
        <v>42</v>
      </c>
      <c r="AE2256" s="19">
        <v>4832</v>
      </c>
      <c r="AF2256" s="19">
        <v>-3</v>
      </c>
      <c r="AG2256" s="19">
        <v>-3</v>
      </c>
      <c r="AH2256" s="19">
        <v>8300</v>
      </c>
      <c r="AI2256" s="19">
        <v>159</v>
      </c>
      <c r="AJ2256" s="19"/>
      <c r="AK2256" s="19"/>
      <c r="AL2256" s="19">
        <v>-3</v>
      </c>
      <c r="AM2256" s="19">
        <v>13716</v>
      </c>
      <c r="AP2256" s="17">
        <f t="shared" si="815"/>
        <v>23.153600000000001</v>
      </c>
      <c r="AQ2256" s="17">
        <f t="shared" si="816"/>
        <v>3.4561800000000003</v>
      </c>
      <c r="AR2256" s="17">
        <f t="shared" si="813"/>
        <v>210.19199999999998</v>
      </c>
      <c r="AS2256" s="17">
        <f t="shared" si="812"/>
        <v>0</v>
      </c>
      <c r="AT2256" s="17">
        <f t="shared" si="817"/>
        <v>236.80177999999998</v>
      </c>
      <c r="AU2256" s="5">
        <f t="shared" si="818"/>
        <v>234.143</v>
      </c>
      <c r="AV2256" s="5">
        <f t="shared" si="819"/>
        <v>2.6060099999999999</v>
      </c>
      <c r="AW2256" s="5"/>
      <c r="AX2256" s="5"/>
      <c r="AY2256" s="5">
        <f t="shared" si="820"/>
        <v>0</v>
      </c>
      <c r="AZ2256" s="5">
        <f t="shared" si="821"/>
        <v>236.74901</v>
      </c>
      <c r="BA2256" s="7">
        <f t="shared" si="822"/>
        <v>1.1143472065579515E-4</v>
      </c>
      <c r="BB2256" s="62">
        <f t="shared" si="823"/>
        <v>13788</v>
      </c>
      <c r="BC2256" s="6">
        <f t="shared" si="824"/>
        <v>2.617801047120419E-3</v>
      </c>
      <c r="BD2256" s="32">
        <f t="shared" si="825"/>
        <v>9.777629205321009E-2</v>
      </c>
      <c r="BE2256" s="32">
        <f t="shared" si="826"/>
        <v>1.459524501885079E-2</v>
      </c>
      <c r="BF2256" s="35">
        <f t="shared" si="827"/>
        <v>0.88762846292793918</v>
      </c>
      <c r="BG2256" s="36">
        <f t="shared" si="828"/>
        <v>0.98899251996872128</v>
      </c>
      <c r="BH2256" s="33">
        <f t="shared" si="829"/>
        <v>1.1007480031278695E-2</v>
      </c>
      <c r="BI2256" s="33">
        <f t="shared" si="830"/>
        <v>0</v>
      </c>
      <c r="CM2256" s="51" t="s">
        <v>3815</v>
      </c>
      <c r="CR2256" s="78" t="s">
        <v>2039</v>
      </c>
      <c r="CS2256" s="78" t="s">
        <v>6954</v>
      </c>
    </row>
    <row r="2257" spans="1:97">
      <c r="A2257" s="20" t="s">
        <v>3590</v>
      </c>
      <c r="B2257" s="16" t="s">
        <v>1038</v>
      </c>
      <c r="C2257" s="19">
        <v>49004130</v>
      </c>
      <c r="D2257" s="19" t="s">
        <v>3782</v>
      </c>
      <c r="E2257" s="19" t="s">
        <v>1707</v>
      </c>
      <c r="F2257" s="19" t="s">
        <v>3910</v>
      </c>
      <c r="G2257" s="47"/>
      <c r="H2257" s="47" t="s">
        <v>5249</v>
      </c>
      <c r="I2257" s="47" t="s">
        <v>5457</v>
      </c>
      <c r="J2257" s="47" t="s">
        <v>5478</v>
      </c>
      <c r="K2257" s="23">
        <v>41.013039999999997</v>
      </c>
      <c r="L2257" s="23">
        <v>-108.02746999999999</v>
      </c>
      <c r="M2257" s="61" t="s">
        <v>2372</v>
      </c>
      <c r="N2257" s="19" t="s">
        <v>3787</v>
      </c>
      <c r="P2257" s="19" t="s">
        <v>5229</v>
      </c>
      <c r="Q2257" s="55"/>
      <c r="R2257" s="55"/>
      <c r="S2257" s="55">
        <f t="shared" si="831"/>
        <v>16</v>
      </c>
      <c r="T2257" s="19"/>
      <c r="U2257" s="55">
        <v>2630</v>
      </c>
      <c r="V2257" s="55">
        <v>2646</v>
      </c>
      <c r="W2257" s="55"/>
      <c r="X2257" s="55"/>
      <c r="Y2257" s="51" t="s">
        <v>3798</v>
      </c>
      <c r="Z2257" s="40">
        <v>21935</v>
      </c>
      <c r="AA2257" s="52">
        <v>7.8000001907348633</v>
      </c>
      <c r="AB2257" s="19" t="s">
        <v>3837</v>
      </c>
      <c r="AC2257" s="19">
        <v>296</v>
      </c>
      <c r="AD2257" s="19">
        <v>76</v>
      </c>
      <c r="AE2257" s="19">
        <v>5104</v>
      </c>
      <c r="AF2257" s="19">
        <v>-3</v>
      </c>
      <c r="AG2257" s="19">
        <v>-3</v>
      </c>
      <c r="AH2257" s="19">
        <v>8100</v>
      </c>
      <c r="AI2257" s="19">
        <v>854</v>
      </c>
      <c r="AJ2257" s="19"/>
      <c r="AK2257" s="19"/>
      <c r="AL2257" s="19">
        <v>24</v>
      </c>
      <c r="AM2257" s="19">
        <v>14021</v>
      </c>
      <c r="AP2257" s="17">
        <f t="shared" si="815"/>
        <v>14.7704</v>
      </c>
      <c r="AQ2257" s="17">
        <f t="shared" si="816"/>
        <v>6.2540399999999998</v>
      </c>
      <c r="AR2257" s="17">
        <f t="shared" si="813"/>
        <v>222.02399999999997</v>
      </c>
      <c r="AS2257" s="17">
        <f t="shared" si="812"/>
        <v>0</v>
      </c>
      <c r="AT2257" s="17">
        <f t="shared" si="817"/>
        <v>243.04843999999997</v>
      </c>
      <c r="AU2257" s="5">
        <f t="shared" si="818"/>
        <v>228.501</v>
      </c>
      <c r="AV2257" s="5">
        <f t="shared" si="819"/>
        <v>13.997059999999999</v>
      </c>
      <c r="AW2257" s="5"/>
      <c r="AX2257" s="5"/>
      <c r="AY2257" s="5">
        <f t="shared" si="820"/>
        <v>0.49968000000000001</v>
      </c>
      <c r="AZ2257" s="5">
        <f t="shared" si="821"/>
        <v>242.99774000000002</v>
      </c>
      <c r="BA2257" s="7">
        <f t="shared" si="822"/>
        <v>1.0431107595568252E-4</v>
      </c>
      <c r="BB2257" s="62">
        <f t="shared" si="823"/>
        <v>14448</v>
      </c>
      <c r="BC2257" s="6">
        <f t="shared" si="824"/>
        <v>1.499877059257438E-2</v>
      </c>
      <c r="BD2257" s="32">
        <f t="shared" si="825"/>
        <v>6.0771424823792337E-2</v>
      </c>
      <c r="BE2257" s="32">
        <f t="shared" si="826"/>
        <v>2.5731660733967272E-2</v>
      </c>
      <c r="BF2257" s="35">
        <f t="shared" si="827"/>
        <v>0.91349691444224035</v>
      </c>
      <c r="BG2257" s="36">
        <f t="shared" si="828"/>
        <v>0.94034207890163912</v>
      </c>
      <c r="BH2257" s="33">
        <f t="shared" si="829"/>
        <v>5.7601605677484895E-2</v>
      </c>
      <c r="BI2257" s="33">
        <f t="shared" si="830"/>
        <v>2.0563154208759309E-3</v>
      </c>
      <c r="CM2257" s="51" t="s">
        <v>3798</v>
      </c>
      <c r="CR2257" s="78" t="s">
        <v>2039</v>
      </c>
      <c r="CS2257" s="78" t="s">
        <v>6954</v>
      </c>
    </row>
    <row r="2258" spans="1:97">
      <c r="A2258" s="20" t="s">
        <v>3590</v>
      </c>
      <c r="B2258" s="16" t="s">
        <v>4537</v>
      </c>
      <c r="C2258" s="19">
        <v>49011662</v>
      </c>
      <c r="D2258" s="19" t="s">
        <v>3782</v>
      </c>
      <c r="E2258" s="19" t="s">
        <v>1707</v>
      </c>
      <c r="F2258" s="4" t="s">
        <v>5062</v>
      </c>
      <c r="G2258" s="47"/>
      <c r="H2258" s="47" t="s">
        <v>3825</v>
      </c>
      <c r="I2258" s="47" t="s">
        <v>5457</v>
      </c>
      <c r="J2258" s="47" t="s">
        <v>5477</v>
      </c>
      <c r="K2258" s="23">
        <v>41.045409999999997</v>
      </c>
      <c r="L2258" s="23">
        <v>-108.04356</v>
      </c>
      <c r="M2258" s="61" t="s">
        <v>3181</v>
      </c>
      <c r="N2258" s="19" t="s">
        <v>2524</v>
      </c>
      <c r="P2258" s="31" t="s">
        <v>5229</v>
      </c>
      <c r="Q2258" s="55"/>
      <c r="R2258" s="55"/>
      <c r="S2258" s="55">
        <f t="shared" si="831"/>
        <v>18</v>
      </c>
      <c r="T2258" s="19"/>
      <c r="U2258" s="55">
        <v>3262</v>
      </c>
      <c r="V2258" s="55">
        <v>3280</v>
      </c>
      <c r="W2258" s="55"/>
      <c r="X2258" s="55"/>
      <c r="Y2258" s="51" t="s">
        <v>3798</v>
      </c>
      <c r="Z2258" s="40">
        <v>16991</v>
      </c>
      <c r="AB2258" s="19" t="s">
        <v>3789</v>
      </c>
      <c r="AC2258" s="19">
        <v>2360</v>
      </c>
      <c r="AD2258" s="19">
        <v>148</v>
      </c>
      <c r="AE2258" s="19">
        <v>13516</v>
      </c>
      <c r="AF2258" s="19">
        <v>-3</v>
      </c>
      <c r="AG2258" s="19">
        <v>-3</v>
      </c>
      <c r="AH2258" s="19">
        <v>23364</v>
      </c>
      <c r="AI2258" s="19">
        <v>77</v>
      </c>
      <c r="AJ2258" s="19"/>
      <c r="AK2258" s="19"/>
      <c r="AL2258" s="19">
        <v>2902</v>
      </c>
      <c r="AM2258" s="19">
        <v>42367</v>
      </c>
      <c r="AP2258" s="17">
        <f t="shared" si="815"/>
        <v>117.764</v>
      </c>
      <c r="AQ2258" s="17">
        <f t="shared" si="816"/>
        <v>12.17892</v>
      </c>
      <c r="AR2258" s="17">
        <f t="shared" si="813"/>
        <v>587.94599999999991</v>
      </c>
      <c r="AS2258" s="17">
        <f t="shared" si="812"/>
        <v>0</v>
      </c>
      <c r="AT2258" s="17">
        <f t="shared" si="817"/>
        <v>717.88891999999987</v>
      </c>
      <c r="AU2258" s="5">
        <f t="shared" si="818"/>
        <v>659.09843999999998</v>
      </c>
      <c r="AV2258" s="5">
        <f t="shared" si="819"/>
        <v>1.2620299999999998</v>
      </c>
      <c r="AW2258" s="5"/>
      <c r="AX2258" s="5"/>
      <c r="AY2258" s="5">
        <f t="shared" si="820"/>
        <v>60.419640000000008</v>
      </c>
      <c r="AZ2258" s="5">
        <f t="shared" si="821"/>
        <v>720.78010999999992</v>
      </c>
      <c r="BA2258" s="7">
        <f t="shared" si="822"/>
        <v>-2.0096283020703183E-3</v>
      </c>
      <c r="BB2258" s="62">
        <f t="shared" si="823"/>
        <v>42361</v>
      </c>
      <c r="BC2258" s="6">
        <f t="shared" si="824"/>
        <v>-7.0814842791049002E-5</v>
      </c>
      <c r="BD2258" s="32">
        <f t="shared" si="825"/>
        <v>0.16404209163724107</v>
      </c>
      <c r="BE2258" s="32">
        <f t="shared" si="826"/>
        <v>1.6964908721533133E-2</v>
      </c>
      <c r="BF2258" s="35">
        <f t="shared" si="827"/>
        <v>0.81899299964122585</v>
      </c>
      <c r="BG2258" s="36">
        <f t="shared" si="828"/>
        <v>0.91442373458390802</v>
      </c>
      <c r="BH2258" s="33">
        <f t="shared" si="829"/>
        <v>1.7509223444026499E-3</v>
      </c>
      <c r="BI2258" s="33">
        <f t="shared" si="830"/>
        <v>8.3825343071689387E-2</v>
      </c>
      <c r="CM2258" s="51" t="s">
        <v>3798</v>
      </c>
      <c r="CR2258" s="78" t="s">
        <v>2039</v>
      </c>
      <c r="CS2258" s="78" t="s">
        <v>6954</v>
      </c>
    </row>
    <row r="2259" spans="1:97">
      <c r="A2259" s="20" t="s">
        <v>3590</v>
      </c>
      <c r="B2259" s="16" t="s">
        <v>1039</v>
      </c>
      <c r="C2259" s="19">
        <v>49017623</v>
      </c>
      <c r="D2259" s="19" t="s">
        <v>3782</v>
      </c>
      <c r="E2259" s="19" t="s">
        <v>1707</v>
      </c>
      <c r="F2259" s="19" t="s">
        <v>6526</v>
      </c>
      <c r="G2259" s="47"/>
      <c r="H2259" s="47" t="s">
        <v>3853</v>
      </c>
      <c r="I2259" s="47" t="s">
        <v>5457</v>
      </c>
      <c r="J2259" s="47" t="s">
        <v>5477</v>
      </c>
      <c r="K2259" s="23">
        <v>41.002960000000002</v>
      </c>
      <c r="L2259" s="23">
        <v>-108.10446</v>
      </c>
      <c r="M2259" s="61" t="s">
        <v>6527</v>
      </c>
      <c r="N2259" s="19" t="s">
        <v>7634</v>
      </c>
      <c r="P2259" s="19" t="s">
        <v>5229</v>
      </c>
      <c r="R2259" s="46">
        <v>850</v>
      </c>
      <c r="S2259" s="46">
        <f t="shared" si="831"/>
        <v>36</v>
      </c>
      <c r="U2259" s="55">
        <v>3140</v>
      </c>
      <c r="V2259" s="55">
        <v>3176</v>
      </c>
      <c r="W2259" s="55"/>
      <c r="X2259" s="55"/>
      <c r="Y2259" s="51" t="s">
        <v>3798</v>
      </c>
      <c r="Z2259" s="40">
        <v>22865</v>
      </c>
      <c r="AA2259" s="52">
        <v>7.6999998092651367</v>
      </c>
      <c r="AB2259" s="19" t="s">
        <v>3837</v>
      </c>
      <c r="AC2259" s="19">
        <v>106</v>
      </c>
      <c r="AD2259" s="19">
        <v>14</v>
      </c>
      <c r="AE2259" s="19">
        <v>2743</v>
      </c>
      <c r="AF2259" s="19">
        <v>-3</v>
      </c>
      <c r="AG2259" s="19">
        <v>-3</v>
      </c>
      <c r="AH2259" s="19">
        <v>3800</v>
      </c>
      <c r="AI2259" s="19">
        <v>537</v>
      </c>
      <c r="AJ2259" s="19"/>
      <c r="AK2259" s="19"/>
      <c r="AL2259" s="19">
        <v>470</v>
      </c>
      <c r="AM2259" s="19">
        <v>7398</v>
      </c>
      <c r="AP2259" s="17">
        <f t="shared" si="815"/>
        <v>5.2893999999999997</v>
      </c>
      <c r="AQ2259" s="17">
        <f t="shared" si="816"/>
        <v>1.1520600000000001</v>
      </c>
      <c r="AR2259" s="17">
        <f t="shared" si="813"/>
        <v>119.3205</v>
      </c>
      <c r="AS2259" s="17">
        <f t="shared" si="812"/>
        <v>0</v>
      </c>
      <c r="AT2259" s="17">
        <f t="shared" si="817"/>
        <v>125.76195999999999</v>
      </c>
      <c r="AU2259" s="5">
        <f t="shared" si="818"/>
        <v>107.19799999999999</v>
      </c>
      <c r="AV2259" s="5">
        <f t="shared" si="819"/>
        <v>8.8014299999999999</v>
      </c>
      <c r="AW2259" s="5"/>
      <c r="AX2259" s="5"/>
      <c r="AY2259" s="5">
        <f t="shared" si="820"/>
        <v>9.785400000000001</v>
      </c>
      <c r="AZ2259" s="5">
        <f t="shared" si="821"/>
        <v>125.78482999999999</v>
      </c>
      <c r="BA2259" s="7">
        <f t="shared" si="822"/>
        <v>-9.0917479010555068E-5</v>
      </c>
      <c r="BB2259" s="62">
        <f t="shared" si="823"/>
        <v>7664</v>
      </c>
      <c r="BC2259" s="6">
        <f t="shared" si="824"/>
        <v>1.766033727260656E-2</v>
      </c>
      <c r="BD2259" s="32">
        <f t="shared" si="825"/>
        <v>4.2058822874579883E-2</v>
      </c>
      <c r="BE2259" s="32">
        <f t="shared" si="826"/>
        <v>9.1606396719644025E-3</v>
      </c>
      <c r="BF2259" s="35">
        <f t="shared" si="827"/>
        <v>0.94878053745345581</v>
      </c>
      <c r="BG2259" s="36">
        <f t="shared" si="828"/>
        <v>0.8522331349495802</v>
      </c>
      <c r="BH2259" s="33">
        <f t="shared" si="829"/>
        <v>6.9972110309327457E-2</v>
      </c>
      <c r="BI2259" s="33">
        <f t="shared" si="830"/>
        <v>7.7794754741092403E-2</v>
      </c>
      <c r="CM2259" s="51" t="s">
        <v>3815</v>
      </c>
      <c r="CR2259" s="78" t="s">
        <v>2039</v>
      </c>
      <c r="CS2259" s="78" t="s">
        <v>6954</v>
      </c>
    </row>
    <row r="2260" spans="1:97">
      <c r="A2260" s="20" t="s">
        <v>3590</v>
      </c>
      <c r="B2260" s="16" t="s">
        <v>1039</v>
      </c>
      <c r="C2260" s="19">
        <v>49017624</v>
      </c>
      <c r="D2260" s="19" t="s">
        <v>3782</v>
      </c>
      <c r="E2260" s="19" t="s">
        <v>1707</v>
      </c>
      <c r="F2260" s="19" t="s">
        <v>6526</v>
      </c>
      <c r="G2260" s="47"/>
      <c r="H2260" s="47" t="s">
        <v>3853</v>
      </c>
      <c r="I2260" s="47" t="s">
        <v>5457</v>
      </c>
      <c r="J2260" s="47" t="s">
        <v>5477</v>
      </c>
      <c r="K2260" s="23">
        <v>41.002960000000002</v>
      </c>
      <c r="L2260" s="23">
        <v>-108.10446</v>
      </c>
      <c r="M2260" s="61" t="s">
        <v>6527</v>
      </c>
      <c r="N2260" s="19" t="s">
        <v>7634</v>
      </c>
      <c r="P2260" s="19" t="s">
        <v>5229</v>
      </c>
      <c r="Q2260" s="55">
        <v>850</v>
      </c>
      <c r="R2260" s="55">
        <v>955</v>
      </c>
      <c r="S2260" s="55">
        <f t="shared" si="831"/>
        <v>30</v>
      </c>
      <c r="T2260" s="19"/>
      <c r="U2260" s="55">
        <v>4026</v>
      </c>
      <c r="V2260" s="55">
        <v>4056</v>
      </c>
      <c r="W2260" s="55"/>
      <c r="X2260" s="55"/>
      <c r="Y2260" s="51" t="s">
        <v>3798</v>
      </c>
      <c r="Z2260" s="40">
        <v>22865</v>
      </c>
      <c r="AA2260" s="52">
        <v>7.0999999046325684</v>
      </c>
      <c r="AB2260" s="19" t="s">
        <v>3837</v>
      </c>
      <c r="AC2260" s="19">
        <v>3892</v>
      </c>
      <c r="AD2260" s="19">
        <v>119</v>
      </c>
      <c r="AE2260" s="19">
        <v>12059</v>
      </c>
      <c r="AF2260" s="19">
        <v>-3</v>
      </c>
      <c r="AG2260" s="19">
        <v>-3</v>
      </c>
      <c r="AH2260" s="19">
        <v>25800</v>
      </c>
      <c r="AI2260" s="19">
        <v>61</v>
      </c>
      <c r="AJ2260" s="19"/>
      <c r="AK2260" s="19"/>
      <c r="AL2260" s="19">
        <v>-1</v>
      </c>
      <c r="AM2260" s="19">
        <v>41900</v>
      </c>
      <c r="AP2260" s="17">
        <f t="shared" si="815"/>
        <v>194.21080000000001</v>
      </c>
      <c r="AQ2260" s="17">
        <f t="shared" si="816"/>
        <v>9.79251</v>
      </c>
      <c r="AR2260" s="17">
        <f t="shared" si="813"/>
        <v>524.56650000000002</v>
      </c>
      <c r="AS2260" s="17">
        <f t="shared" si="812"/>
        <v>0</v>
      </c>
      <c r="AT2260" s="17">
        <f t="shared" si="817"/>
        <v>728.56980999999996</v>
      </c>
      <c r="AU2260" s="5">
        <f t="shared" si="818"/>
        <v>727.81799999999998</v>
      </c>
      <c r="AV2260" s="5">
        <f t="shared" si="819"/>
        <v>0.99978999999999985</v>
      </c>
      <c r="AW2260" s="5"/>
      <c r="AX2260" s="5"/>
      <c r="AY2260" s="5">
        <f t="shared" si="820"/>
        <v>0</v>
      </c>
      <c r="AZ2260" s="5">
        <f t="shared" si="821"/>
        <v>728.81778999999995</v>
      </c>
      <c r="BA2260" s="7">
        <f t="shared" si="822"/>
        <v>-1.7015377377986755E-4</v>
      </c>
      <c r="BB2260" s="62">
        <f t="shared" si="823"/>
        <v>41924</v>
      </c>
      <c r="BC2260" s="6">
        <f t="shared" si="824"/>
        <v>2.8631418209581984E-4</v>
      </c>
      <c r="BD2260" s="32">
        <f t="shared" si="825"/>
        <v>0.26656443532844165</v>
      </c>
      <c r="BE2260" s="32">
        <f t="shared" si="826"/>
        <v>1.3440729859503786E-2</v>
      </c>
      <c r="BF2260" s="45">
        <f t="shared" si="827"/>
        <v>0.71999483481205462</v>
      </c>
      <c r="BG2260" s="36">
        <f t="shared" si="828"/>
        <v>0.9986282030794007</v>
      </c>
      <c r="BH2260" s="33">
        <f t="shared" si="829"/>
        <v>1.3717969205993173E-3</v>
      </c>
      <c r="BI2260" s="33">
        <f t="shared" si="830"/>
        <v>0</v>
      </c>
      <c r="CM2260" s="51" t="s">
        <v>4862</v>
      </c>
      <c r="CR2260" s="78" t="s">
        <v>2039</v>
      </c>
      <c r="CS2260" s="78" t="s">
        <v>6954</v>
      </c>
    </row>
    <row r="2261" spans="1:97">
      <c r="A2261" s="20" t="s">
        <v>3590</v>
      </c>
      <c r="B2261" s="16" t="s">
        <v>1040</v>
      </c>
      <c r="C2261" s="19">
        <v>49003358</v>
      </c>
      <c r="D2261" s="19" t="s">
        <v>3782</v>
      </c>
      <c r="E2261" s="19" t="s">
        <v>1707</v>
      </c>
      <c r="F2261" s="19" t="s">
        <v>3291</v>
      </c>
      <c r="G2261" s="47"/>
      <c r="H2261" s="47" t="s">
        <v>3844</v>
      </c>
      <c r="I2261" s="47" t="s">
        <v>5457</v>
      </c>
      <c r="J2261" s="47" t="s">
        <v>5482</v>
      </c>
      <c r="K2261" s="23">
        <v>41.032359999999997</v>
      </c>
      <c r="L2261" s="23">
        <v>-108.15048</v>
      </c>
      <c r="M2261" s="61" t="s">
        <v>2352</v>
      </c>
      <c r="N2261" s="19" t="s">
        <v>3861</v>
      </c>
      <c r="P2261" s="19" t="s">
        <v>5229</v>
      </c>
      <c r="Q2261" s="55"/>
      <c r="R2261" s="55">
        <v>667</v>
      </c>
      <c r="S2261" s="55">
        <f t="shared" si="831"/>
        <v>43</v>
      </c>
      <c r="T2261" s="19"/>
      <c r="U2261" s="55">
        <v>3165</v>
      </c>
      <c r="V2261" s="55">
        <v>3208</v>
      </c>
      <c r="W2261" s="55"/>
      <c r="X2261" s="55"/>
      <c r="Y2261" s="51" t="s">
        <v>3798</v>
      </c>
      <c r="Z2261" s="40">
        <v>22525</v>
      </c>
      <c r="AA2261" s="52">
        <v>8.3000001907348633</v>
      </c>
      <c r="AB2261" s="19" t="s">
        <v>3789</v>
      </c>
      <c r="AC2261" s="19">
        <v>96</v>
      </c>
      <c r="AD2261" s="19">
        <v>87</v>
      </c>
      <c r="AE2261" s="19">
        <v>13019</v>
      </c>
      <c r="AF2261" s="19">
        <v>-3</v>
      </c>
      <c r="AG2261" s="19">
        <v>-3</v>
      </c>
      <c r="AH2261" s="19">
        <v>20100</v>
      </c>
      <c r="AI2261" s="19">
        <v>549</v>
      </c>
      <c r="AJ2261" s="19"/>
      <c r="AK2261" s="19"/>
      <c r="AL2261" s="19">
        <v>41</v>
      </c>
      <c r="AM2261" s="19">
        <v>33661</v>
      </c>
      <c r="AP2261" s="17">
        <f t="shared" si="815"/>
        <v>4.7904</v>
      </c>
      <c r="AQ2261" s="17">
        <f t="shared" si="816"/>
        <v>7.15923</v>
      </c>
      <c r="AR2261" s="17">
        <f t="shared" si="813"/>
        <v>566.32650000000001</v>
      </c>
      <c r="AS2261" s="17">
        <f t="shared" si="812"/>
        <v>0</v>
      </c>
      <c r="AT2261" s="17">
        <f t="shared" si="817"/>
        <v>578.27612999999997</v>
      </c>
      <c r="AU2261" s="5">
        <f t="shared" si="818"/>
        <v>567.02099999999996</v>
      </c>
      <c r="AV2261" s="5">
        <f t="shared" si="819"/>
        <v>8.9981099999999987</v>
      </c>
      <c r="AW2261" s="5"/>
      <c r="AX2261" s="5"/>
      <c r="AY2261" s="5">
        <f t="shared" si="820"/>
        <v>0.85362000000000005</v>
      </c>
      <c r="AZ2261" s="5">
        <f t="shared" si="821"/>
        <v>576.87272999999993</v>
      </c>
      <c r="BA2261" s="7">
        <f t="shared" si="822"/>
        <v>1.2149083538895876E-3</v>
      </c>
      <c r="BB2261" s="62">
        <f t="shared" si="823"/>
        <v>33886</v>
      </c>
      <c r="BC2261" s="6">
        <f t="shared" si="824"/>
        <v>3.3310139606496218E-3</v>
      </c>
      <c r="BD2261" s="32">
        <f t="shared" si="825"/>
        <v>8.2839317611121191E-3</v>
      </c>
      <c r="BE2261" s="32">
        <f t="shared" si="826"/>
        <v>1.2380296589451134E-2</v>
      </c>
      <c r="BF2261" s="35">
        <f t="shared" si="827"/>
        <v>0.97933577164943686</v>
      </c>
      <c r="BG2261" s="36">
        <f t="shared" si="828"/>
        <v>0.98292217765259948</v>
      </c>
      <c r="BH2261" s="33">
        <f t="shared" si="829"/>
        <v>1.5598085213700428E-2</v>
      </c>
      <c r="BI2261" s="33">
        <f t="shared" si="830"/>
        <v>1.479737133700184E-3</v>
      </c>
      <c r="CM2261" s="51" t="s">
        <v>3824</v>
      </c>
      <c r="CR2261" s="78" t="s">
        <v>2039</v>
      </c>
      <c r="CS2261" s="78" t="s">
        <v>6954</v>
      </c>
    </row>
    <row r="2262" spans="1:97">
      <c r="A2262" s="20" t="s">
        <v>3590</v>
      </c>
      <c r="B2262" s="16" t="s">
        <v>1040</v>
      </c>
      <c r="C2262" s="19">
        <v>49003359</v>
      </c>
      <c r="D2262" s="19" t="s">
        <v>3782</v>
      </c>
      <c r="E2262" s="19" t="s">
        <v>1707</v>
      </c>
      <c r="F2262" s="19" t="s">
        <v>3291</v>
      </c>
      <c r="G2262" s="47"/>
      <c r="H2262" s="47" t="s">
        <v>3844</v>
      </c>
      <c r="I2262" s="47" t="s">
        <v>5457</v>
      </c>
      <c r="J2262" s="47" t="s">
        <v>5482</v>
      </c>
      <c r="K2262" s="23">
        <v>41.032359999999997</v>
      </c>
      <c r="L2262" s="23">
        <v>-108.15048</v>
      </c>
      <c r="M2262" s="61" t="s">
        <v>2352</v>
      </c>
      <c r="N2262" s="19" t="s">
        <v>3861</v>
      </c>
      <c r="P2262" s="19" t="s">
        <v>5229</v>
      </c>
      <c r="Q2262" s="55">
        <v>667</v>
      </c>
      <c r="R2262" s="55"/>
      <c r="S2262" s="55">
        <f t="shared" si="831"/>
        <v>45</v>
      </c>
      <c r="T2262" s="19"/>
      <c r="U2262" s="55">
        <v>3875</v>
      </c>
      <c r="V2262" s="55">
        <v>3920</v>
      </c>
      <c r="W2262" s="55"/>
      <c r="X2262" s="55"/>
      <c r="Y2262" s="51" t="s">
        <v>3798</v>
      </c>
      <c r="Z2262" s="40">
        <v>22522</v>
      </c>
      <c r="AA2262" s="52">
        <v>7.3000001907348633</v>
      </c>
      <c r="AB2262" s="19" t="s">
        <v>3789</v>
      </c>
      <c r="AC2262" s="19">
        <v>2653</v>
      </c>
      <c r="AD2262" s="19">
        <v>421</v>
      </c>
      <c r="AE2262" s="19">
        <v>24100</v>
      </c>
      <c r="AF2262" s="19">
        <v>-3</v>
      </c>
      <c r="AG2262" s="19">
        <v>-3</v>
      </c>
      <c r="AH2262" s="19">
        <v>43000</v>
      </c>
      <c r="AI2262" s="19">
        <v>110</v>
      </c>
      <c r="AJ2262" s="19"/>
      <c r="AK2262" s="19"/>
      <c r="AL2262" s="19">
        <v>46</v>
      </c>
      <c r="AM2262" s="19">
        <v>70274</v>
      </c>
      <c r="AP2262" s="17">
        <f t="shared" si="815"/>
        <v>132.38470000000001</v>
      </c>
      <c r="AQ2262" s="17">
        <f t="shared" si="816"/>
        <v>34.644089999999998</v>
      </c>
      <c r="AR2262" s="17">
        <f t="shared" si="813"/>
        <v>1048.3499999999999</v>
      </c>
      <c r="AS2262" s="17">
        <f t="shared" si="812"/>
        <v>0</v>
      </c>
      <c r="AT2262" s="17">
        <f t="shared" si="817"/>
        <v>1215.37879</v>
      </c>
      <c r="AU2262" s="5">
        <f t="shared" si="818"/>
        <v>1213.03</v>
      </c>
      <c r="AV2262" s="5">
        <f t="shared" si="819"/>
        <v>1.8028999999999997</v>
      </c>
      <c r="AW2262" s="5"/>
      <c r="AX2262" s="5"/>
      <c r="AY2262" s="5">
        <f t="shared" si="820"/>
        <v>0.95772000000000013</v>
      </c>
      <c r="AZ2262" s="5">
        <f t="shared" si="821"/>
        <v>1215.79062</v>
      </c>
      <c r="BA2262" s="7">
        <f t="shared" si="822"/>
        <v>-1.6939584642108879E-4</v>
      </c>
      <c r="BB2262" s="62">
        <f t="shared" si="823"/>
        <v>70324</v>
      </c>
      <c r="BC2262" s="6">
        <f t="shared" si="824"/>
        <v>3.5562383533193931E-4</v>
      </c>
      <c r="BD2262" s="32">
        <f t="shared" si="825"/>
        <v>0.10892464233311165</v>
      </c>
      <c r="BE2262" s="32">
        <f t="shared" si="826"/>
        <v>2.850476763709197E-2</v>
      </c>
      <c r="BF2262" s="35">
        <f t="shared" si="827"/>
        <v>0.8625705900297963</v>
      </c>
      <c r="BG2262" s="36">
        <f t="shared" si="828"/>
        <v>0.99772936231404707</v>
      </c>
      <c r="BH2262" s="33">
        <f t="shared" si="829"/>
        <v>1.482903363738733E-3</v>
      </c>
      <c r="BI2262" s="33">
        <f t="shared" si="830"/>
        <v>7.8773432221413266E-4</v>
      </c>
      <c r="CM2262" s="51" t="s">
        <v>3828</v>
      </c>
      <c r="CR2262" s="78" t="s">
        <v>2039</v>
      </c>
      <c r="CS2262" s="78" t="s">
        <v>6954</v>
      </c>
    </row>
    <row r="2263" spans="1:97">
      <c r="A2263" s="20" t="s">
        <v>3590</v>
      </c>
      <c r="B2263" s="16" t="s">
        <v>1041</v>
      </c>
      <c r="C2263" s="19">
        <v>49124230</v>
      </c>
      <c r="D2263" s="19" t="s">
        <v>3782</v>
      </c>
      <c r="E2263" s="19" t="s">
        <v>1707</v>
      </c>
      <c r="G2263" s="47"/>
      <c r="H2263" s="47" t="s">
        <v>3790</v>
      </c>
      <c r="I2263" s="47" t="s">
        <v>5457</v>
      </c>
      <c r="J2263" s="47" t="s">
        <v>5482</v>
      </c>
      <c r="K2263" s="23">
        <v>41.018239999999999</v>
      </c>
      <c r="L2263" s="23">
        <v>-108.19933</v>
      </c>
      <c r="M2263" s="61" t="s">
        <v>2267</v>
      </c>
      <c r="N2263" s="19" t="s">
        <v>1638</v>
      </c>
      <c r="P2263" s="19" t="s">
        <v>5229</v>
      </c>
      <c r="Q2263" s="55"/>
      <c r="R2263" s="55"/>
      <c r="S2263" s="55">
        <f t="shared" si="831"/>
        <v>6</v>
      </c>
      <c r="T2263" s="19"/>
      <c r="U2263" s="55">
        <v>4706</v>
      </c>
      <c r="V2263" s="55">
        <v>4712</v>
      </c>
      <c r="W2263" s="55">
        <v>11444</v>
      </c>
      <c r="X2263" s="55">
        <v>4600</v>
      </c>
      <c r="Y2263" s="51" t="s">
        <v>3852</v>
      </c>
      <c r="Z2263" s="40">
        <v>26505</v>
      </c>
      <c r="AA2263" s="52">
        <v>8.3000001907348633</v>
      </c>
      <c r="AB2263" s="19" t="s">
        <v>3789</v>
      </c>
      <c r="AC2263" s="19">
        <v>637</v>
      </c>
      <c r="AD2263" s="19">
        <v>54</v>
      </c>
      <c r="AE2263" s="19">
        <v>6973</v>
      </c>
      <c r="AF2263" s="19">
        <v>59</v>
      </c>
      <c r="AG2263" s="19">
        <v>-3</v>
      </c>
      <c r="AH2263" s="19">
        <v>11400</v>
      </c>
      <c r="AI2263" s="19">
        <v>244</v>
      </c>
      <c r="AJ2263" s="19"/>
      <c r="AK2263" s="19"/>
      <c r="AL2263" s="19">
        <v>691</v>
      </c>
      <c r="AM2263" s="19">
        <v>19970</v>
      </c>
      <c r="AO2263" s="19" t="s">
        <v>5038</v>
      </c>
      <c r="AP2263" s="17">
        <f t="shared" si="815"/>
        <v>31.786300000000001</v>
      </c>
      <c r="AQ2263" s="17">
        <f t="shared" si="816"/>
        <v>4.4436600000000004</v>
      </c>
      <c r="AR2263" s="17">
        <f t="shared" si="813"/>
        <v>303.32549999999998</v>
      </c>
      <c r="AS2263" s="17">
        <f t="shared" si="812"/>
        <v>1.50922</v>
      </c>
      <c r="AT2263" s="17">
        <f t="shared" si="817"/>
        <v>341.06468000000001</v>
      </c>
      <c r="AU2263" s="5">
        <f t="shared" si="818"/>
        <v>321.59399999999999</v>
      </c>
      <c r="AV2263" s="5">
        <f t="shared" si="819"/>
        <v>3.9991599999999994</v>
      </c>
      <c r="AW2263" s="5"/>
      <c r="AX2263" s="5"/>
      <c r="AY2263" s="5">
        <f t="shared" si="820"/>
        <v>14.386620000000001</v>
      </c>
      <c r="AZ2263" s="5">
        <f t="shared" si="821"/>
        <v>339.97978000000001</v>
      </c>
      <c r="BA2263" s="7">
        <f t="shared" si="822"/>
        <v>1.5929943839496242E-3</v>
      </c>
      <c r="BB2263" s="62">
        <f t="shared" si="823"/>
        <v>20055</v>
      </c>
      <c r="BC2263" s="6">
        <f t="shared" si="824"/>
        <v>2.1236727045596503E-3</v>
      </c>
      <c r="BD2263" s="32">
        <f t="shared" si="825"/>
        <v>9.31972785924359E-2</v>
      </c>
      <c r="BE2263" s="32">
        <f t="shared" si="826"/>
        <v>1.3028789729854174E-2</v>
      </c>
      <c r="BF2263" s="35">
        <f t="shared" si="827"/>
        <v>0.89377393167770991</v>
      </c>
      <c r="BG2263" s="36">
        <f t="shared" si="828"/>
        <v>0.94592096035828954</v>
      </c>
      <c r="BH2263" s="33">
        <f t="shared" si="829"/>
        <v>1.1762934842772119E-2</v>
      </c>
      <c r="BI2263" s="33">
        <f t="shared" si="830"/>
        <v>4.2316104798938339E-2</v>
      </c>
      <c r="CM2263" s="51" t="s">
        <v>5056</v>
      </c>
      <c r="CR2263" s="78" t="s">
        <v>2039</v>
      </c>
      <c r="CS2263" s="78" t="s">
        <v>6954</v>
      </c>
    </row>
    <row r="2264" spans="1:97">
      <c r="A2264" s="20" t="s">
        <v>3590</v>
      </c>
      <c r="B2264" s="16" t="s">
        <v>441</v>
      </c>
      <c r="C2264" s="19">
        <v>49016889</v>
      </c>
      <c r="D2264" s="19" t="s">
        <v>3782</v>
      </c>
      <c r="E2264" s="19" t="s">
        <v>1707</v>
      </c>
      <c r="G2264" s="47"/>
      <c r="H2264" s="47" t="s">
        <v>4890</v>
      </c>
      <c r="I2264" s="47" t="s">
        <v>5457</v>
      </c>
      <c r="J2264" s="47" t="s">
        <v>5480</v>
      </c>
      <c r="K2264" s="23">
        <v>41.026110000000003</v>
      </c>
      <c r="L2264" s="23">
        <v>-108.33731</v>
      </c>
      <c r="M2264" s="61" t="s">
        <v>6509</v>
      </c>
      <c r="N2264" s="19" t="s">
        <v>2524</v>
      </c>
      <c r="P2264" s="19" t="s">
        <v>5229</v>
      </c>
      <c r="Q2264" s="55">
        <v>1821</v>
      </c>
      <c r="R2264" s="55">
        <v>523</v>
      </c>
      <c r="S2264" s="55">
        <f t="shared" si="831"/>
        <v>68</v>
      </c>
      <c r="T2264" s="19"/>
      <c r="U2264" s="55">
        <v>4163</v>
      </c>
      <c r="V2264" s="55">
        <v>4231</v>
      </c>
      <c r="W2264" s="55"/>
      <c r="X2264" s="55"/>
      <c r="Y2264" s="51" t="s">
        <v>3798</v>
      </c>
      <c r="AA2264" s="52">
        <v>6.8000001907348633</v>
      </c>
      <c r="AB2264" s="19" t="s">
        <v>3837</v>
      </c>
      <c r="AC2264" s="19">
        <v>7436</v>
      </c>
      <c r="AD2264" s="19">
        <v>606</v>
      </c>
      <c r="AE2264" s="19">
        <v>26634</v>
      </c>
      <c r="AF2264" s="19">
        <v>-3</v>
      </c>
      <c r="AG2264" s="19">
        <v>-3</v>
      </c>
      <c r="AH2264" s="19">
        <v>55000</v>
      </c>
      <c r="AI2264" s="19">
        <v>85</v>
      </c>
      <c r="AJ2264" s="19"/>
      <c r="AK2264" s="19"/>
      <c r="AL2264" s="19">
        <v>1300</v>
      </c>
      <c r="AM2264" s="19">
        <v>91018</v>
      </c>
      <c r="AP2264" s="17">
        <f t="shared" si="815"/>
        <v>371.0564</v>
      </c>
      <c r="AQ2264" s="17">
        <f t="shared" si="816"/>
        <v>49.867739999999998</v>
      </c>
      <c r="AR2264" s="17">
        <f t="shared" si="813"/>
        <v>1158.579</v>
      </c>
      <c r="AS2264" s="17">
        <f t="shared" si="812"/>
        <v>0</v>
      </c>
      <c r="AT2264" s="17">
        <f t="shared" si="817"/>
        <v>1579.5031399999998</v>
      </c>
      <c r="AU2264" s="5">
        <f t="shared" si="818"/>
        <v>1551.55</v>
      </c>
      <c r="AV2264" s="5">
        <f t="shared" si="819"/>
        <v>1.3931499999999999</v>
      </c>
      <c r="AW2264" s="5"/>
      <c r="AX2264" s="5"/>
      <c r="AY2264" s="5">
        <f t="shared" si="820"/>
        <v>27.066000000000003</v>
      </c>
      <c r="AZ2264" s="5">
        <f t="shared" si="821"/>
        <v>1580.0091500000001</v>
      </c>
      <c r="BA2264" s="7">
        <f t="shared" si="822"/>
        <v>-1.6015446485263953E-4</v>
      </c>
      <c r="BB2264" s="62">
        <f t="shared" si="823"/>
        <v>91055</v>
      </c>
      <c r="BC2264" s="6">
        <f t="shared" si="824"/>
        <v>2.032151939057411E-4</v>
      </c>
      <c r="BD2264" s="32">
        <f t="shared" si="825"/>
        <v>0.2349196975955363</v>
      </c>
      <c r="BE2264" s="32">
        <f t="shared" si="826"/>
        <v>3.1571789088054615E-2</v>
      </c>
      <c r="BF2264" s="45">
        <f t="shared" si="827"/>
        <v>0.73350851331640921</v>
      </c>
      <c r="BG2264" s="36">
        <f t="shared" si="828"/>
        <v>0.98198798405692767</v>
      </c>
      <c r="BH2264" s="33">
        <f t="shared" si="829"/>
        <v>8.8173540007663873E-4</v>
      </c>
      <c r="BI2264" s="33">
        <f t="shared" si="830"/>
        <v>1.7130280542995591E-2</v>
      </c>
      <c r="CM2264" s="51" t="s">
        <v>3815</v>
      </c>
      <c r="CR2264" s="78" t="s">
        <v>2039</v>
      </c>
      <c r="CS2264" s="78" t="s">
        <v>6954</v>
      </c>
    </row>
    <row r="2265" spans="1:97">
      <c r="A2265" s="20" t="s">
        <v>3590</v>
      </c>
      <c r="B2265" s="16" t="s">
        <v>441</v>
      </c>
      <c r="C2265" s="19">
        <v>49016888</v>
      </c>
      <c r="D2265" s="19" t="s">
        <v>3782</v>
      </c>
      <c r="E2265" s="19" t="s">
        <v>1707</v>
      </c>
      <c r="G2265" s="47"/>
      <c r="H2265" s="47" t="s">
        <v>4890</v>
      </c>
      <c r="I2265" s="47" t="s">
        <v>5457</v>
      </c>
      <c r="J2265" s="47" t="s">
        <v>5480</v>
      </c>
      <c r="K2265" s="23">
        <v>41.026110000000003</v>
      </c>
      <c r="L2265" s="23">
        <v>-108.33731</v>
      </c>
      <c r="M2265" s="61" t="s">
        <v>6509</v>
      </c>
      <c r="N2265" s="19" t="s">
        <v>2524</v>
      </c>
      <c r="P2265" s="19" t="s">
        <v>5229</v>
      </c>
      <c r="Q2265" s="55">
        <v>523</v>
      </c>
      <c r="R2265" s="55">
        <v>530</v>
      </c>
      <c r="S2265" s="55">
        <f t="shared" si="831"/>
        <v>116</v>
      </c>
      <c r="T2265" s="19"/>
      <c r="U2265" s="55">
        <v>4754</v>
      </c>
      <c r="V2265" s="55">
        <v>4870</v>
      </c>
      <c r="W2265" s="55"/>
      <c r="X2265" s="55"/>
      <c r="Y2265" s="51" t="s">
        <v>3798</v>
      </c>
      <c r="AA2265" s="52">
        <v>6.8000001907348633</v>
      </c>
      <c r="AB2265" s="19" t="s">
        <v>3837</v>
      </c>
      <c r="AC2265" s="19">
        <v>8008</v>
      </c>
      <c r="AD2265" s="19">
        <v>865</v>
      </c>
      <c r="AE2265" s="19">
        <v>22137</v>
      </c>
      <c r="AF2265" s="19">
        <v>-3</v>
      </c>
      <c r="AG2265" s="19">
        <v>-3</v>
      </c>
      <c r="AH2265" s="19">
        <v>50000</v>
      </c>
      <c r="AI2265" s="19">
        <v>144</v>
      </c>
      <c r="AJ2265" s="19"/>
      <c r="AK2265" s="19"/>
      <c r="AL2265" s="19">
        <v>1025</v>
      </c>
      <c r="AM2265" s="19">
        <v>82106</v>
      </c>
      <c r="AP2265" s="17">
        <f t="shared" si="815"/>
        <v>399.5992</v>
      </c>
      <c r="AQ2265" s="17">
        <f t="shared" si="816"/>
        <v>71.180850000000007</v>
      </c>
      <c r="AR2265" s="17">
        <f t="shared" si="813"/>
        <v>962.95949999999993</v>
      </c>
      <c r="AS2265" s="17">
        <f t="shared" si="812"/>
        <v>0</v>
      </c>
      <c r="AT2265" s="17">
        <f t="shared" si="817"/>
        <v>1433.73955</v>
      </c>
      <c r="AU2265" s="5">
        <f t="shared" si="818"/>
        <v>1410.5</v>
      </c>
      <c r="AV2265" s="5">
        <f t="shared" si="819"/>
        <v>2.3601599999999996</v>
      </c>
      <c r="AW2265" s="5"/>
      <c r="AX2265" s="5"/>
      <c r="AY2265" s="5">
        <f t="shared" si="820"/>
        <v>21.340500000000002</v>
      </c>
      <c r="AZ2265" s="5">
        <f t="shared" si="821"/>
        <v>1434.20066</v>
      </c>
      <c r="BA2265" s="7">
        <f t="shared" si="822"/>
        <v>-1.6078089717217725E-4</v>
      </c>
      <c r="BB2265" s="62">
        <f t="shared" si="823"/>
        <v>82173</v>
      </c>
      <c r="BC2265" s="6">
        <f t="shared" si="824"/>
        <v>4.0784275531260841E-4</v>
      </c>
      <c r="BD2265" s="32">
        <f t="shared" si="825"/>
        <v>0.27871115085023634</v>
      </c>
      <c r="BE2265" s="32">
        <f t="shared" si="826"/>
        <v>4.9646987836807606E-2</v>
      </c>
      <c r="BF2265" s="45">
        <f t="shared" si="827"/>
        <v>0.671641861312956</v>
      </c>
      <c r="BG2265" s="36">
        <f t="shared" si="828"/>
        <v>0.98347465549207047</v>
      </c>
      <c r="BH2265" s="33">
        <f t="shared" si="829"/>
        <v>1.6456274674981669E-3</v>
      </c>
      <c r="BI2265" s="33">
        <f t="shared" si="830"/>
        <v>1.487971704043143E-2</v>
      </c>
      <c r="CM2265" s="51" t="s">
        <v>3824</v>
      </c>
      <c r="CR2265" s="78" t="s">
        <v>2039</v>
      </c>
      <c r="CS2265" s="78" t="s">
        <v>6954</v>
      </c>
    </row>
    <row r="2266" spans="1:97">
      <c r="A2266" s="20" t="s">
        <v>3590</v>
      </c>
      <c r="B2266" s="16" t="s">
        <v>441</v>
      </c>
      <c r="C2266" s="19">
        <v>49016887</v>
      </c>
      <c r="D2266" s="19" t="s">
        <v>3782</v>
      </c>
      <c r="E2266" s="19" t="s">
        <v>1707</v>
      </c>
      <c r="G2266" s="47"/>
      <c r="H2266" s="47" t="s">
        <v>4890</v>
      </c>
      <c r="I2266" s="47" t="s">
        <v>5457</v>
      </c>
      <c r="J2266" s="47" t="s">
        <v>5480</v>
      </c>
      <c r="K2266" s="23">
        <v>41.026110000000003</v>
      </c>
      <c r="L2266" s="23">
        <v>-108.33731</v>
      </c>
      <c r="M2266" s="61" t="s">
        <v>6509</v>
      </c>
      <c r="N2266" s="19" t="s">
        <v>2524</v>
      </c>
      <c r="P2266" s="19" t="s">
        <v>5229</v>
      </c>
      <c r="Q2266" s="55">
        <v>530</v>
      </c>
      <c r="R2266" s="55">
        <v>532</v>
      </c>
      <c r="S2266" s="55">
        <f t="shared" si="831"/>
        <v>60</v>
      </c>
      <c r="T2266" s="19"/>
      <c r="U2266" s="55">
        <v>5400</v>
      </c>
      <c r="V2266" s="55">
        <v>5460</v>
      </c>
      <c r="W2266" s="55"/>
      <c r="X2266" s="55"/>
      <c r="Y2266" s="51" t="s">
        <v>3798</v>
      </c>
      <c r="AA2266" s="52">
        <v>8.1999998092651367</v>
      </c>
      <c r="AB2266" s="19" t="s">
        <v>3837</v>
      </c>
      <c r="AC2266" s="19">
        <v>249</v>
      </c>
      <c r="AD2266" s="19">
        <v>24</v>
      </c>
      <c r="AE2266" s="19">
        <v>3662</v>
      </c>
      <c r="AF2266" s="19">
        <v>-3</v>
      </c>
      <c r="AG2266" s="19">
        <v>-3</v>
      </c>
      <c r="AH2266" s="19">
        <v>5300</v>
      </c>
      <c r="AI2266" s="19">
        <v>464</v>
      </c>
      <c r="AJ2266" s="19"/>
      <c r="AK2266" s="19"/>
      <c r="AL2266" s="19">
        <v>800</v>
      </c>
      <c r="AM2266" s="19">
        <v>10264</v>
      </c>
      <c r="AP2266" s="17">
        <f t="shared" si="815"/>
        <v>12.4251</v>
      </c>
      <c r="AQ2266" s="17">
        <f t="shared" si="816"/>
        <v>1.97496</v>
      </c>
      <c r="AR2266" s="17">
        <f t="shared" si="813"/>
        <v>159.297</v>
      </c>
      <c r="AS2266" s="17">
        <f t="shared" si="812"/>
        <v>0</v>
      </c>
      <c r="AT2266" s="17">
        <f t="shared" si="817"/>
        <v>173.69705999999999</v>
      </c>
      <c r="AU2266" s="5">
        <f t="shared" si="818"/>
        <v>149.51300000000001</v>
      </c>
      <c r="AV2266" s="5">
        <f t="shared" si="819"/>
        <v>7.6049599999999993</v>
      </c>
      <c r="AW2266" s="5"/>
      <c r="AX2266" s="5"/>
      <c r="AY2266" s="5">
        <f t="shared" si="820"/>
        <v>16.656000000000002</v>
      </c>
      <c r="AZ2266" s="5">
        <f t="shared" si="821"/>
        <v>173.77396000000002</v>
      </c>
      <c r="BA2266" s="7">
        <f t="shared" si="822"/>
        <v>-2.2131342061281335E-4</v>
      </c>
      <c r="BB2266" s="62">
        <f t="shared" si="823"/>
        <v>10493</v>
      </c>
      <c r="BC2266" s="6">
        <f t="shared" si="824"/>
        <v>1.1032422797128679E-2</v>
      </c>
      <c r="BD2266" s="32">
        <f t="shared" si="825"/>
        <v>7.1533162392040495E-2</v>
      </c>
      <c r="BE2266" s="32">
        <f t="shared" si="826"/>
        <v>1.1370140634504696E-2</v>
      </c>
      <c r="BF2266" s="35">
        <f t="shared" si="827"/>
        <v>0.91709669697345486</v>
      </c>
      <c r="BG2266" s="36">
        <f t="shared" si="828"/>
        <v>0.86038782795765256</v>
      </c>
      <c r="BH2266" s="33">
        <f t="shared" si="829"/>
        <v>4.3763518999049102E-2</v>
      </c>
      <c r="BI2266" s="33">
        <f t="shared" si="830"/>
        <v>9.5848653043298315E-2</v>
      </c>
      <c r="CM2266" s="51" t="s">
        <v>3828</v>
      </c>
      <c r="CR2266" s="78" t="s">
        <v>2039</v>
      </c>
      <c r="CS2266" s="78" t="s">
        <v>6954</v>
      </c>
    </row>
    <row r="2267" spans="1:97">
      <c r="A2267" s="20" t="s">
        <v>3590</v>
      </c>
      <c r="B2267" s="16" t="s">
        <v>441</v>
      </c>
      <c r="C2267" s="19">
        <v>49016886</v>
      </c>
      <c r="D2267" s="19" t="s">
        <v>3782</v>
      </c>
      <c r="E2267" s="19" t="s">
        <v>1707</v>
      </c>
      <c r="G2267" s="47"/>
      <c r="H2267" s="47" t="s">
        <v>4890</v>
      </c>
      <c r="I2267" s="47" t="s">
        <v>5457</v>
      </c>
      <c r="J2267" s="47" t="s">
        <v>5480</v>
      </c>
      <c r="K2267" s="23">
        <v>41.026110000000003</v>
      </c>
      <c r="L2267" s="23">
        <v>-108.33731</v>
      </c>
      <c r="M2267" s="61" t="s">
        <v>6509</v>
      </c>
      <c r="N2267" s="19" t="s">
        <v>2524</v>
      </c>
      <c r="P2267" s="19" t="s">
        <v>5229</v>
      </c>
      <c r="Q2267" s="55">
        <v>532</v>
      </c>
      <c r="R2267" s="55">
        <v>852</v>
      </c>
      <c r="S2267" s="55">
        <f t="shared" si="831"/>
        <v>64</v>
      </c>
      <c r="T2267" s="19"/>
      <c r="U2267" s="55">
        <v>5992</v>
      </c>
      <c r="V2267" s="55">
        <v>6056</v>
      </c>
      <c r="W2267" s="55"/>
      <c r="X2267" s="55"/>
      <c r="Y2267" s="51" t="s">
        <v>3798</v>
      </c>
      <c r="Z2267" s="40">
        <v>23081</v>
      </c>
      <c r="AA2267" s="52">
        <v>7.0999999046325684</v>
      </c>
      <c r="AB2267" s="19" t="s">
        <v>3837</v>
      </c>
      <c r="AC2267" s="19">
        <v>2574</v>
      </c>
      <c r="AD2267" s="19">
        <v>623</v>
      </c>
      <c r="AE2267" s="19">
        <v>22136</v>
      </c>
      <c r="AF2267" s="19">
        <v>-3</v>
      </c>
      <c r="AG2267" s="19">
        <v>-3</v>
      </c>
      <c r="AH2267" s="19">
        <v>40000</v>
      </c>
      <c r="AI2267" s="19">
        <v>842</v>
      </c>
      <c r="AJ2267" s="19"/>
      <c r="AK2267" s="19"/>
      <c r="AL2267" s="19">
        <v>33</v>
      </c>
      <c r="AM2267" s="19">
        <v>65781</v>
      </c>
      <c r="AP2267" s="17">
        <f t="shared" si="815"/>
        <v>128.4426</v>
      </c>
      <c r="AQ2267" s="17">
        <f t="shared" si="816"/>
        <v>51.266669999999998</v>
      </c>
      <c r="AR2267" s="17">
        <f t="shared" si="813"/>
        <v>962.91599999999994</v>
      </c>
      <c r="AS2267" s="17">
        <f t="shared" si="812"/>
        <v>0</v>
      </c>
      <c r="AT2267" s="17">
        <f t="shared" si="817"/>
        <v>1142.62527</v>
      </c>
      <c r="AU2267" s="5">
        <f t="shared" si="818"/>
        <v>1128.3999999999999</v>
      </c>
      <c r="AV2267" s="5">
        <f t="shared" si="819"/>
        <v>13.800379999999999</v>
      </c>
      <c r="AW2267" s="5"/>
      <c r="AX2267" s="5"/>
      <c r="AY2267" s="5">
        <f t="shared" si="820"/>
        <v>0.68706</v>
      </c>
      <c r="AZ2267" s="5">
        <f t="shared" si="821"/>
        <v>1142.8874399999997</v>
      </c>
      <c r="BA2267" s="7">
        <f t="shared" si="822"/>
        <v>-1.1470949115821883E-4</v>
      </c>
      <c r="BB2267" s="62">
        <f t="shared" si="823"/>
        <v>66202</v>
      </c>
      <c r="BC2267" s="6">
        <f t="shared" si="824"/>
        <v>3.1898047475811277E-3</v>
      </c>
      <c r="BD2267" s="32">
        <f t="shared" si="825"/>
        <v>0.11241008174097182</v>
      </c>
      <c r="BE2267" s="32">
        <f t="shared" si="826"/>
        <v>4.4867439348685152E-2</v>
      </c>
      <c r="BF2267" s="35">
        <f t="shared" si="827"/>
        <v>0.84272247891034302</v>
      </c>
      <c r="BG2267" s="36">
        <f t="shared" si="828"/>
        <v>0.98732382604537161</v>
      </c>
      <c r="BH2267" s="33">
        <f t="shared" si="829"/>
        <v>1.2075012391421506E-2</v>
      </c>
      <c r="BI2267" s="33">
        <f t="shared" si="830"/>
        <v>6.0116156320695949E-4</v>
      </c>
      <c r="CM2267" s="51" t="s">
        <v>1823</v>
      </c>
      <c r="CR2267" s="78" t="s">
        <v>2039</v>
      </c>
      <c r="CS2267" s="78" t="s">
        <v>6954</v>
      </c>
    </row>
    <row r="2268" spans="1:97">
      <c r="A2268" s="20" t="s">
        <v>3590</v>
      </c>
      <c r="B2268" s="16" t="s">
        <v>1042</v>
      </c>
      <c r="C2268" s="19">
        <v>49004321</v>
      </c>
      <c r="D2268" s="19" t="s">
        <v>3782</v>
      </c>
      <c r="E2268" s="19" t="s">
        <v>1707</v>
      </c>
      <c r="G2268" s="47"/>
      <c r="H2268" s="47" t="s">
        <v>7038</v>
      </c>
      <c r="I2268" s="47" t="s">
        <v>5457</v>
      </c>
      <c r="J2268" s="47" t="s">
        <v>5480</v>
      </c>
      <c r="K2268" s="23">
        <v>41.003039999999999</v>
      </c>
      <c r="L2268" s="23">
        <v>-108.27941</v>
      </c>
      <c r="M2268" s="61" t="s">
        <v>2379</v>
      </c>
      <c r="N2268" s="19" t="s">
        <v>2380</v>
      </c>
      <c r="P2268" s="19" t="s">
        <v>5229</v>
      </c>
      <c r="Q2268" s="55"/>
      <c r="R2268" s="55"/>
      <c r="S2268" s="55">
        <f t="shared" si="831"/>
        <v>40</v>
      </c>
      <c r="T2268" s="19"/>
      <c r="U2268" s="55">
        <v>4821</v>
      </c>
      <c r="V2268" s="55">
        <v>4861</v>
      </c>
      <c r="W2268" s="55"/>
      <c r="X2268" s="55"/>
      <c r="Y2268" s="51" t="s">
        <v>3798</v>
      </c>
      <c r="Z2268" s="40">
        <v>25531</v>
      </c>
      <c r="AA2268" s="52">
        <v>7.4000000953674316</v>
      </c>
      <c r="AB2268" s="19" t="s">
        <v>3789</v>
      </c>
      <c r="AC2268" s="19">
        <v>182</v>
      </c>
      <c r="AD2268" s="19">
        <v>24</v>
      </c>
      <c r="AE2268" s="19">
        <v>2990</v>
      </c>
      <c r="AF2268" s="19">
        <v>34</v>
      </c>
      <c r="AG2268" s="19">
        <v>-3</v>
      </c>
      <c r="AH2268" s="19">
        <v>3500</v>
      </c>
      <c r="AI2268" s="19">
        <v>512</v>
      </c>
      <c r="AJ2268" s="19"/>
      <c r="AK2268" s="19"/>
      <c r="AL2268" s="19">
        <v>1676</v>
      </c>
      <c r="AM2268" s="19">
        <v>8658</v>
      </c>
      <c r="AP2268" s="17">
        <f t="shared" si="815"/>
        <v>9.0817999999999994</v>
      </c>
      <c r="AQ2268" s="17">
        <f t="shared" si="816"/>
        <v>1.97496</v>
      </c>
      <c r="AR2268" s="17">
        <f t="shared" si="813"/>
        <v>130.065</v>
      </c>
      <c r="AS2268" s="17">
        <f t="shared" si="812"/>
        <v>0.86971999999999994</v>
      </c>
      <c r="AT2268" s="17">
        <f t="shared" si="817"/>
        <v>141.99148</v>
      </c>
      <c r="AU2268" s="5">
        <f t="shared" si="818"/>
        <v>98.734999999999999</v>
      </c>
      <c r="AV2268" s="5">
        <f t="shared" si="819"/>
        <v>8.3916799999999991</v>
      </c>
      <c r="AW2268" s="5"/>
      <c r="AX2268" s="5"/>
      <c r="AY2268" s="5">
        <f t="shared" si="820"/>
        <v>34.89432</v>
      </c>
      <c r="AZ2268" s="5">
        <f t="shared" si="821"/>
        <v>142.02099999999999</v>
      </c>
      <c r="BA2268" s="7">
        <f t="shared" si="822"/>
        <v>-1.0393909450736421E-4</v>
      </c>
      <c r="BB2268" s="62">
        <f t="shared" si="823"/>
        <v>8915</v>
      </c>
      <c r="BC2268" s="6">
        <f t="shared" si="824"/>
        <v>1.4624708359415012E-2</v>
      </c>
      <c r="BD2268" s="32">
        <f t="shared" si="825"/>
        <v>6.3960175638707331E-2</v>
      </c>
      <c r="BE2268" s="32">
        <f t="shared" si="826"/>
        <v>1.3909003554297765E-2</v>
      </c>
      <c r="BF2268" s="35">
        <f t="shared" si="827"/>
        <v>0.92213082080699493</v>
      </c>
      <c r="BG2268" s="37">
        <f t="shared" si="828"/>
        <v>0.69521408805740004</v>
      </c>
      <c r="BH2268" s="33">
        <f t="shared" si="829"/>
        <v>5.9087599721167998E-2</v>
      </c>
      <c r="BI2268" s="33">
        <f t="shared" si="830"/>
        <v>0.24569831222143207</v>
      </c>
      <c r="CM2268" s="51" t="s">
        <v>3815</v>
      </c>
      <c r="CR2268" s="78" t="s">
        <v>2039</v>
      </c>
      <c r="CS2268" s="78" t="s">
        <v>6954</v>
      </c>
    </row>
    <row r="2269" spans="1:97">
      <c r="A2269" s="20" t="s">
        <v>3590</v>
      </c>
      <c r="B2269" s="16" t="s">
        <v>1043</v>
      </c>
      <c r="C2269" s="19">
        <v>49003640</v>
      </c>
      <c r="D2269" s="19" t="s">
        <v>3782</v>
      </c>
      <c r="E2269" s="19" t="s">
        <v>1707</v>
      </c>
      <c r="F2269" s="19" t="s">
        <v>3160</v>
      </c>
      <c r="G2269" s="47"/>
      <c r="H2269" s="47" t="s">
        <v>5249</v>
      </c>
      <c r="I2269" s="47" t="s">
        <v>5457</v>
      </c>
      <c r="J2269" s="47" t="s">
        <v>5479</v>
      </c>
      <c r="K2269" s="23">
        <v>41.01482</v>
      </c>
      <c r="L2269" s="23">
        <v>-108.59524</v>
      </c>
      <c r="M2269" s="61" t="s">
        <v>2359</v>
      </c>
      <c r="N2269" s="19" t="s">
        <v>2360</v>
      </c>
      <c r="P2269" s="19" t="s">
        <v>5229</v>
      </c>
      <c r="Q2269" s="55"/>
      <c r="R2269" s="55">
        <v>1850</v>
      </c>
      <c r="S2269" s="55">
        <f t="shared" si="831"/>
        <v>45</v>
      </c>
      <c r="T2269" s="19"/>
      <c r="U2269" s="55">
        <v>2974</v>
      </c>
      <c r="V2269" s="55">
        <v>3019</v>
      </c>
      <c r="W2269" s="55"/>
      <c r="X2269" s="55"/>
      <c r="Y2269" s="51" t="s">
        <v>3798</v>
      </c>
      <c r="Z2269" s="40">
        <v>19491</v>
      </c>
      <c r="AA2269" s="52">
        <v>8.1999998092651367</v>
      </c>
      <c r="AB2269" s="19" t="s">
        <v>3837</v>
      </c>
      <c r="AC2269" s="19">
        <v>132</v>
      </c>
      <c r="AD2269" s="19">
        <v>42</v>
      </c>
      <c r="AE2269" s="19">
        <v>10165</v>
      </c>
      <c r="AF2269" s="19">
        <v>-3</v>
      </c>
      <c r="AG2269" s="19">
        <v>-3</v>
      </c>
      <c r="AH2269" s="19">
        <v>14900</v>
      </c>
      <c r="AI2269" s="19">
        <v>1645</v>
      </c>
      <c r="AJ2269" s="19"/>
      <c r="AK2269" s="19"/>
      <c r="AL2269" s="19">
        <v>50</v>
      </c>
      <c r="AM2269" s="19">
        <v>26220</v>
      </c>
      <c r="AP2269" s="17">
        <f t="shared" si="815"/>
        <v>6.5868000000000002</v>
      </c>
      <c r="AQ2269" s="17">
        <f t="shared" si="816"/>
        <v>3.4561800000000003</v>
      </c>
      <c r="AR2269" s="17">
        <f t="shared" si="813"/>
        <v>442.17749999999995</v>
      </c>
      <c r="AS2269" s="17">
        <f t="shared" si="812"/>
        <v>0</v>
      </c>
      <c r="AT2269" s="17">
        <f t="shared" si="817"/>
        <v>452.22047999999995</v>
      </c>
      <c r="AU2269" s="5">
        <f t="shared" si="818"/>
        <v>420.32900000000001</v>
      </c>
      <c r="AV2269" s="5">
        <f t="shared" si="819"/>
        <v>26.961549999999995</v>
      </c>
      <c r="AW2269" s="5"/>
      <c r="AX2269" s="5"/>
      <c r="AY2269" s="5">
        <f t="shared" si="820"/>
        <v>1.0410000000000001</v>
      </c>
      <c r="AZ2269" s="5">
        <f t="shared" si="821"/>
        <v>448.33154999999999</v>
      </c>
      <c r="BA2269" s="7">
        <f t="shared" si="822"/>
        <v>4.3183845801779601E-3</v>
      </c>
      <c r="BB2269" s="62">
        <f t="shared" si="823"/>
        <v>26928</v>
      </c>
      <c r="BC2269" s="6">
        <f t="shared" si="824"/>
        <v>1.3321291487920524E-2</v>
      </c>
      <c r="BD2269" s="32">
        <f t="shared" si="825"/>
        <v>1.4565461520009003E-2</v>
      </c>
      <c r="BE2269" s="32">
        <f t="shared" si="826"/>
        <v>7.642687920723981E-3</v>
      </c>
      <c r="BF2269" s="35">
        <f t="shared" si="827"/>
        <v>0.97779185055926698</v>
      </c>
      <c r="BG2269" s="36">
        <f t="shared" si="828"/>
        <v>0.93754053222442191</v>
      </c>
      <c r="BH2269" s="33">
        <f t="shared" si="829"/>
        <v>6.0137525454097521E-2</v>
      </c>
      <c r="BI2269" s="33">
        <f t="shared" si="830"/>
        <v>2.3219423214806099E-3</v>
      </c>
      <c r="CM2269" s="51" t="s">
        <v>5529</v>
      </c>
      <c r="CR2269" s="78" t="s">
        <v>2038</v>
      </c>
      <c r="CS2269" s="78" t="s">
        <v>6954</v>
      </c>
    </row>
    <row r="2270" spans="1:97">
      <c r="A2270" s="20" t="s">
        <v>3590</v>
      </c>
      <c r="B2270" s="16" t="s">
        <v>1157</v>
      </c>
      <c r="C2270" s="19">
        <v>49017525</v>
      </c>
      <c r="D2270" s="19" t="s">
        <v>3782</v>
      </c>
      <c r="E2270" s="19" t="s">
        <v>1707</v>
      </c>
      <c r="G2270" s="47"/>
      <c r="H2270" s="47" t="s">
        <v>3853</v>
      </c>
      <c r="I2270" s="47" t="s">
        <v>5457</v>
      </c>
      <c r="J2270" s="47" t="s">
        <v>5476</v>
      </c>
      <c r="K2270" s="23">
        <v>41.001869999999997</v>
      </c>
      <c r="L2270" s="23">
        <v>-108.66112</v>
      </c>
      <c r="M2270" s="61" t="s">
        <v>6524</v>
      </c>
      <c r="N2270" s="19" t="s">
        <v>6525</v>
      </c>
      <c r="P2270" s="31" t="s">
        <v>5229</v>
      </c>
      <c r="Q2270" s="55"/>
      <c r="R2270" s="55"/>
      <c r="S2270" s="55">
        <f t="shared" si="831"/>
        <v>55</v>
      </c>
      <c r="T2270" s="19"/>
      <c r="U2270" s="55">
        <v>1175</v>
      </c>
      <c r="V2270" s="55">
        <v>1230</v>
      </c>
      <c r="W2270" s="55"/>
      <c r="X2270" s="55"/>
      <c r="Y2270" s="51" t="s">
        <v>3798</v>
      </c>
      <c r="Z2270" s="40">
        <v>20596</v>
      </c>
      <c r="AA2270" s="52">
        <v>8.3000001907348633</v>
      </c>
      <c r="AB2270" s="19" t="s">
        <v>3837</v>
      </c>
      <c r="AC2270" s="19">
        <v>10</v>
      </c>
      <c r="AD2270" s="19">
        <v>6</v>
      </c>
      <c r="AE2270" s="19">
        <v>647</v>
      </c>
      <c r="AF2270" s="19">
        <v>-3</v>
      </c>
      <c r="AG2270" s="19">
        <v>-3</v>
      </c>
      <c r="AH2270" s="19">
        <v>166</v>
      </c>
      <c r="AI2270" s="19">
        <v>930</v>
      </c>
      <c r="AJ2270" s="19"/>
      <c r="AK2270" s="19"/>
      <c r="AL2270" s="19">
        <v>289</v>
      </c>
      <c r="AM2270" s="19">
        <v>1672</v>
      </c>
      <c r="AP2270" s="17">
        <f t="shared" si="815"/>
        <v>0.499</v>
      </c>
      <c r="AQ2270" s="17">
        <f t="shared" si="816"/>
        <v>0.49374000000000001</v>
      </c>
      <c r="AR2270" s="17">
        <f t="shared" si="813"/>
        <v>28.144499999999997</v>
      </c>
      <c r="AS2270" s="17">
        <f t="shared" si="812"/>
        <v>0</v>
      </c>
      <c r="AT2270" s="17">
        <f t="shared" si="817"/>
        <v>29.137239999999998</v>
      </c>
      <c r="AU2270" s="5">
        <f t="shared" si="818"/>
        <v>4.6828599999999998</v>
      </c>
      <c r="AV2270" s="5">
        <f t="shared" si="819"/>
        <v>15.242699999999999</v>
      </c>
      <c r="AW2270" s="5"/>
      <c r="AX2270" s="5"/>
      <c r="AY2270" s="5">
        <f t="shared" si="820"/>
        <v>6.0169800000000002</v>
      </c>
      <c r="AZ2270" s="5">
        <f t="shared" si="821"/>
        <v>25.942539999999997</v>
      </c>
      <c r="BA2270" s="7">
        <f t="shared" si="822"/>
        <v>5.8001320992930636E-2</v>
      </c>
      <c r="BB2270" s="62">
        <f t="shared" si="823"/>
        <v>2042</v>
      </c>
      <c r="BC2270" s="6">
        <f t="shared" si="824"/>
        <v>9.9623047926763603E-2</v>
      </c>
      <c r="BD2270" s="32">
        <f t="shared" si="825"/>
        <v>1.7125849943234156E-2</v>
      </c>
      <c r="BE2270" s="32">
        <f t="shared" si="826"/>
        <v>1.6945324951848563E-2</v>
      </c>
      <c r="BF2270" s="35">
        <f t="shared" si="827"/>
        <v>0.96592882510491729</v>
      </c>
      <c r="BG2270" s="33">
        <f t="shared" si="828"/>
        <v>0.18050892472363925</v>
      </c>
      <c r="BH2270" s="37">
        <f t="shared" si="829"/>
        <v>0.58755619149088723</v>
      </c>
      <c r="BI2270" s="33">
        <f t="shared" si="830"/>
        <v>0.23193488378547361</v>
      </c>
      <c r="CM2270" s="51" t="s">
        <v>3815</v>
      </c>
      <c r="CR2270" s="78" t="s">
        <v>2038</v>
      </c>
      <c r="CS2270" s="78" t="s">
        <v>6954</v>
      </c>
    </row>
    <row r="2271" spans="1:97">
      <c r="A2271" s="20" t="s">
        <v>3590</v>
      </c>
      <c r="B2271" s="16" t="s">
        <v>5368</v>
      </c>
      <c r="C2271" s="19">
        <v>49018189</v>
      </c>
      <c r="D2271" s="19" t="s">
        <v>3782</v>
      </c>
      <c r="E2271" s="19" t="s">
        <v>1707</v>
      </c>
      <c r="F2271" s="19" t="s">
        <v>3177</v>
      </c>
      <c r="G2271" s="47"/>
      <c r="H2271" s="47" t="s">
        <v>3859</v>
      </c>
      <c r="I2271" s="47" t="s">
        <v>5457</v>
      </c>
      <c r="J2271" s="47" t="s">
        <v>5481</v>
      </c>
      <c r="K2271" s="23">
        <v>41.02901</v>
      </c>
      <c r="L2271" s="23">
        <v>-108.75876</v>
      </c>
      <c r="M2271" s="61" t="s">
        <v>3161</v>
      </c>
      <c r="N2271" s="19" t="s">
        <v>2524</v>
      </c>
      <c r="P2271" s="19" t="s">
        <v>5229</v>
      </c>
      <c r="Q2271" s="55"/>
      <c r="R2271" s="55"/>
      <c r="S2271" s="55">
        <f t="shared" si="831"/>
        <v>22</v>
      </c>
      <c r="T2271" s="19"/>
      <c r="U2271" s="55">
        <v>2688</v>
      </c>
      <c r="V2271" s="55">
        <v>2710</v>
      </c>
      <c r="W2271" s="55">
        <v>4432</v>
      </c>
      <c r="X2271" s="55">
        <v>4373</v>
      </c>
      <c r="Y2271" s="51" t="s">
        <v>3852</v>
      </c>
      <c r="Z2271" s="40">
        <v>16952</v>
      </c>
      <c r="AB2271" s="19" t="s">
        <v>3789</v>
      </c>
      <c r="AC2271" s="19">
        <v>99</v>
      </c>
      <c r="AD2271" s="19">
        <v>48</v>
      </c>
      <c r="AE2271" s="19">
        <v>9421</v>
      </c>
      <c r="AF2271" s="19">
        <v>-3</v>
      </c>
      <c r="AG2271" s="19">
        <v>-3</v>
      </c>
      <c r="AH2271" s="19">
        <v>13860</v>
      </c>
      <c r="AI2271" s="19">
        <v>1625</v>
      </c>
      <c r="AJ2271" s="19"/>
      <c r="AK2271" s="19"/>
      <c r="AL2271" s="19">
        <v>58</v>
      </c>
      <c r="AM2271" s="19">
        <v>25111</v>
      </c>
      <c r="AP2271" s="17">
        <f t="shared" si="815"/>
        <v>4.9401000000000002</v>
      </c>
      <c r="AQ2271" s="17">
        <f t="shared" si="816"/>
        <v>3.9499200000000001</v>
      </c>
      <c r="AR2271" s="17">
        <f t="shared" si="813"/>
        <v>409.81349999999998</v>
      </c>
      <c r="AS2271" s="17">
        <f t="shared" si="812"/>
        <v>0</v>
      </c>
      <c r="AT2271" s="17">
        <f t="shared" si="817"/>
        <v>418.70351999999997</v>
      </c>
      <c r="AU2271" s="5">
        <f t="shared" si="818"/>
        <v>390.99059999999997</v>
      </c>
      <c r="AV2271" s="5">
        <f t="shared" si="819"/>
        <v>26.633749999999996</v>
      </c>
      <c r="AW2271" s="5"/>
      <c r="AX2271" s="5"/>
      <c r="AY2271" s="5">
        <f t="shared" si="820"/>
        <v>1.2075600000000002</v>
      </c>
      <c r="AZ2271" s="5">
        <f t="shared" si="821"/>
        <v>418.83190999999999</v>
      </c>
      <c r="BA2271" s="7">
        <f t="shared" si="822"/>
        <v>-1.53295007472131E-4</v>
      </c>
      <c r="BB2271" s="62">
        <f t="shared" si="823"/>
        <v>25105</v>
      </c>
      <c r="BC2271" s="6">
        <f t="shared" si="824"/>
        <v>-1.1948382985502628E-4</v>
      </c>
      <c r="BD2271" s="32">
        <f t="shared" si="825"/>
        <v>1.1798563336654062E-2</v>
      </c>
      <c r="BE2271" s="32">
        <f t="shared" si="826"/>
        <v>9.4336918877586714E-3</v>
      </c>
      <c r="BF2271" s="35">
        <f t="shared" si="827"/>
        <v>0.97876774477558726</v>
      </c>
      <c r="BG2271" s="36">
        <f t="shared" si="828"/>
        <v>0.9335262922063412</v>
      </c>
      <c r="BH2271" s="33">
        <f t="shared" si="829"/>
        <v>6.3590546384109076E-2</v>
      </c>
      <c r="BI2271" s="33">
        <f t="shared" si="830"/>
        <v>2.883161409549717E-3</v>
      </c>
      <c r="CM2271" s="51" t="s">
        <v>3851</v>
      </c>
      <c r="CR2271" s="78" t="s">
        <v>2038</v>
      </c>
      <c r="CS2271" s="78" t="s">
        <v>6954</v>
      </c>
    </row>
    <row r="2272" spans="1:97">
      <c r="A2272" s="20" t="s">
        <v>3590</v>
      </c>
      <c r="B2272" s="16" t="s">
        <v>1044</v>
      </c>
      <c r="C2272" s="19">
        <v>49009639</v>
      </c>
      <c r="D2272" s="19" t="s">
        <v>3782</v>
      </c>
      <c r="E2272" s="19" t="s">
        <v>1707</v>
      </c>
      <c r="F2272" s="19" t="s">
        <v>3291</v>
      </c>
      <c r="G2272" s="47"/>
      <c r="H2272" s="47" t="s">
        <v>5209</v>
      </c>
      <c r="I2272" s="47" t="s">
        <v>5458</v>
      </c>
      <c r="J2272" s="47" t="s">
        <v>5477</v>
      </c>
      <c r="K2272" s="23">
        <v>41.050910000000002</v>
      </c>
      <c r="L2272" s="23">
        <v>-108.05295</v>
      </c>
      <c r="M2272" s="61" t="s">
        <v>1093</v>
      </c>
      <c r="N2272" s="19" t="s">
        <v>1094</v>
      </c>
      <c r="P2272" s="19" t="s">
        <v>5229</v>
      </c>
      <c r="Q2272" s="55"/>
      <c r="R2272" s="55"/>
      <c r="S2272" s="55">
        <f t="shared" si="831"/>
        <v>34</v>
      </c>
      <c r="T2272" s="31" t="s">
        <v>2505</v>
      </c>
      <c r="U2272" s="55">
        <v>4459</v>
      </c>
      <c r="V2272" s="55">
        <v>4493</v>
      </c>
      <c r="W2272" s="55">
        <v>9280</v>
      </c>
      <c r="X2272" s="55"/>
      <c r="Y2272" s="51" t="s">
        <v>3798</v>
      </c>
      <c r="Z2272" s="40">
        <v>21797</v>
      </c>
      <c r="AA2272" s="52">
        <v>7</v>
      </c>
      <c r="AB2272" s="19" t="s">
        <v>3837</v>
      </c>
      <c r="AC2272" s="19">
        <v>8360</v>
      </c>
      <c r="AD2272" s="19">
        <v>924</v>
      </c>
      <c r="AE2272" s="19">
        <v>21576</v>
      </c>
      <c r="AF2272" s="19">
        <v>-3</v>
      </c>
      <c r="AG2272" s="19">
        <v>-3</v>
      </c>
      <c r="AH2272" s="19">
        <v>50439</v>
      </c>
      <c r="AI2272" s="19">
        <v>110</v>
      </c>
      <c r="AJ2272" s="19"/>
      <c r="AK2272" s="19"/>
      <c r="AL2272" s="19">
        <v>337</v>
      </c>
      <c r="AM2272" s="19">
        <v>81690</v>
      </c>
      <c r="AP2272" s="17">
        <f t="shared" si="815"/>
        <v>417.16399999999999</v>
      </c>
      <c r="AQ2272" s="17">
        <f t="shared" si="816"/>
        <v>76.035960000000003</v>
      </c>
      <c r="AR2272" s="17">
        <f t="shared" si="813"/>
        <v>938.55599999999993</v>
      </c>
      <c r="AS2272" s="17">
        <f t="shared" si="812"/>
        <v>0</v>
      </c>
      <c r="AT2272" s="17">
        <f t="shared" si="817"/>
        <v>1431.75596</v>
      </c>
      <c r="AU2272" s="5">
        <f t="shared" si="818"/>
        <v>1422.88419</v>
      </c>
      <c r="AV2272" s="5">
        <f t="shared" si="819"/>
        <v>1.8028999999999997</v>
      </c>
      <c r="AW2272" s="5"/>
      <c r="AX2272" s="5"/>
      <c r="AY2272" s="5">
        <f t="shared" si="820"/>
        <v>7.0163400000000005</v>
      </c>
      <c r="AZ2272" s="5">
        <f t="shared" si="821"/>
        <v>1431.7034299999998</v>
      </c>
      <c r="BA2272" s="7">
        <f t="shared" si="822"/>
        <v>1.8344943247182119E-5</v>
      </c>
      <c r="BB2272" s="62">
        <f t="shared" si="823"/>
        <v>81740</v>
      </c>
      <c r="BC2272" s="6">
        <f t="shared" si="824"/>
        <v>3.0594138163127942E-4</v>
      </c>
      <c r="BD2272" s="32">
        <f t="shared" si="825"/>
        <v>0.29136529663896071</v>
      </c>
      <c r="BE2272" s="32">
        <f t="shared" si="826"/>
        <v>5.3106787835547065E-2</v>
      </c>
      <c r="BF2272" s="45">
        <f t="shared" si="827"/>
        <v>0.65552791552549217</v>
      </c>
      <c r="BG2272" s="36">
        <f t="shared" si="828"/>
        <v>0.99384003710880275</v>
      </c>
      <c r="BH2272" s="33">
        <f t="shared" si="829"/>
        <v>1.2592691769970825E-3</v>
      </c>
      <c r="BI2272" s="33">
        <f t="shared" si="830"/>
        <v>4.9006937142002946E-3</v>
      </c>
      <c r="CM2272" s="51" t="s">
        <v>1541</v>
      </c>
      <c r="CR2272" s="78" t="s">
        <v>2039</v>
      </c>
      <c r="CS2272" s="78" t="s">
        <v>6954</v>
      </c>
    </row>
    <row r="2273" spans="1:97">
      <c r="A2273" s="20" t="s">
        <v>3590</v>
      </c>
      <c r="B2273" s="16" t="s">
        <v>1045</v>
      </c>
      <c r="C2273" s="19">
        <v>49018179</v>
      </c>
      <c r="D2273" s="19" t="s">
        <v>3782</v>
      </c>
      <c r="E2273" s="19" t="s">
        <v>1707</v>
      </c>
      <c r="F2273" s="4" t="s">
        <v>2528</v>
      </c>
      <c r="G2273" s="47"/>
      <c r="H2273" s="47" t="s">
        <v>5242</v>
      </c>
      <c r="I2273" s="47" t="s">
        <v>5458</v>
      </c>
      <c r="J2273" s="47" t="s">
        <v>5480</v>
      </c>
      <c r="K2273" s="23">
        <v>41.050269999999998</v>
      </c>
      <c r="L2273" s="23">
        <v>-108.3048</v>
      </c>
      <c r="M2273" s="61" t="s">
        <v>3158</v>
      </c>
      <c r="N2273" s="19" t="s">
        <v>2524</v>
      </c>
      <c r="P2273" s="19" t="s">
        <v>5229</v>
      </c>
      <c r="Q2273" s="55">
        <v>765</v>
      </c>
      <c r="R2273" s="55">
        <v>400</v>
      </c>
      <c r="S2273" s="55">
        <f t="shared" si="831"/>
        <v>30</v>
      </c>
      <c r="T2273" s="19"/>
      <c r="U2273" s="55">
        <v>4810</v>
      </c>
      <c r="V2273" s="55">
        <v>4840</v>
      </c>
      <c r="W2273" s="55">
        <v>7154</v>
      </c>
      <c r="X2273" s="55"/>
      <c r="Y2273" s="51" t="s">
        <v>3852</v>
      </c>
      <c r="Z2273" s="40">
        <v>16788</v>
      </c>
      <c r="AB2273" s="19" t="s">
        <v>3789</v>
      </c>
      <c r="AC2273" s="19">
        <v>2372</v>
      </c>
      <c r="AD2273" s="19">
        <v>-1</v>
      </c>
      <c r="AE2273" s="19">
        <v>7111</v>
      </c>
      <c r="AF2273" s="19">
        <v>-3</v>
      </c>
      <c r="AG2273" s="19">
        <v>-3</v>
      </c>
      <c r="AH2273" s="19">
        <v>14380</v>
      </c>
      <c r="AI2273" s="19">
        <v>-3</v>
      </c>
      <c r="AJ2273" s="19"/>
      <c r="AK2273" s="19"/>
      <c r="AL2273" s="19">
        <v>1026</v>
      </c>
      <c r="AM2273" s="19">
        <v>24913</v>
      </c>
      <c r="AP2273" s="17">
        <f t="shared" si="815"/>
        <v>118.36279999999999</v>
      </c>
      <c r="AQ2273" s="17">
        <f t="shared" si="816"/>
        <v>0</v>
      </c>
      <c r="AR2273" s="17">
        <f t="shared" si="813"/>
        <v>309.32849999999996</v>
      </c>
      <c r="AS2273" s="17">
        <f t="shared" si="812"/>
        <v>0</v>
      </c>
      <c r="AT2273" s="17">
        <f t="shared" si="817"/>
        <v>427.69129999999996</v>
      </c>
      <c r="AU2273" s="5">
        <f t="shared" si="818"/>
        <v>405.65979999999996</v>
      </c>
      <c r="AV2273" s="5">
        <f t="shared" si="819"/>
        <v>0</v>
      </c>
      <c r="AW2273" s="5"/>
      <c r="AX2273" s="5"/>
      <c r="AY2273" s="5">
        <f t="shared" si="820"/>
        <v>21.361320000000003</v>
      </c>
      <c r="AZ2273" s="5">
        <f t="shared" si="821"/>
        <v>427.02111999999994</v>
      </c>
      <c r="BA2273" s="7">
        <f t="shared" si="822"/>
        <v>7.8409999002941404E-4</v>
      </c>
      <c r="BB2273" s="62">
        <f t="shared" si="823"/>
        <v>24879</v>
      </c>
      <c r="BC2273" s="6">
        <f t="shared" si="824"/>
        <v>-6.82840616966581E-4</v>
      </c>
      <c r="BD2273" s="32">
        <f t="shared" si="825"/>
        <v>0.2767482060074638</v>
      </c>
      <c r="BE2273" s="32">
        <f t="shared" si="826"/>
        <v>0</v>
      </c>
      <c r="BF2273" s="45">
        <f t="shared" si="827"/>
        <v>0.72325179399253614</v>
      </c>
      <c r="BG2273" s="36">
        <f t="shared" si="828"/>
        <v>0.94997596371814119</v>
      </c>
      <c r="BH2273" s="33">
        <f t="shared" si="829"/>
        <v>0</v>
      </c>
      <c r="BI2273" s="33">
        <f t="shared" si="830"/>
        <v>5.0024036281858857E-2</v>
      </c>
      <c r="CM2273" s="51" t="s">
        <v>3159</v>
      </c>
      <c r="CR2273" s="78" t="s">
        <v>2039</v>
      </c>
      <c r="CS2273" s="78" t="s">
        <v>6954</v>
      </c>
    </row>
    <row r="2274" spans="1:97">
      <c r="A2274" s="20" t="s">
        <v>3590</v>
      </c>
      <c r="B2274" s="16" t="s">
        <v>1045</v>
      </c>
      <c r="C2274" s="19">
        <v>49018180</v>
      </c>
      <c r="D2274" s="19" t="s">
        <v>3782</v>
      </c>
      <c r="E2274" s="19" t="s">
        <v>1707</v>
      </c>
      <c r="F2274" s="4" t="s">
        <v>2528</v>
      </c>
      <c r="G2274" s="47"/>
      <c r="H2274" s="47" t="s">
        <v>5242</v>
      </c>
      <c r="I2274" s="47" t="s">
        <v>5458</v>
      </c>
      <c r="J2274" s="47" t="s">
        <v>5480</v>
      </c>
      <c r="K2274" s="23">
        <v>41.050269999999998</v>
      </c>
      <c r="L2274" s="23">
        <v>-108.3048</v>
      </c>
      <c r="M2274" s="61" t="s">
        <v>3158</v>
      </c>
      <c r="N2274" s="19" t="s">
        <v>2524</v>
      </c>
      <c r="P2274" s="19" t="s">
        <v>5229</v>
      </c>
      <c r="Q2274" s="55">
        <v>400</v>
      </c>
      <c r="R2274" s="55">
        <v>481</v>
      </c>
      <c r="S2274" s="55">
        <f t="shared" si="831"/>
        <v>14</v>
      </c>
      <c r="T2274" s="19"/>
      <c r="U2274" s="55">
        <v>5240</v>
      </c>
      <c r="V2274" s="55">
        <v>5254</v>
      </c>
      <c r="W2274" s="55">
        <v>7154</v>
      </c>
      <c r="X2274" s="55"/>
      <c r="Y2274" s="51" t="s">
        <v>3798</v>
      </c>
      <c r="Z2274" s="40">
        <v>16784</v>
      </c>
      <c r="AB2274" s="19" t="s">
        <v>3789</v>
      </c>
      <c r="AC2274" s="19">
        <v>2358</v>
      </c>
      <c r="AD2274" s="19">
        <v>212</v>
      </c>
      <c r="AE2274" s="19">
        <v>9268</v>
      </c>
      <c r="AF2274" s="19">
        <v>-3</v>
      </c>
      <c r="AG2274" s="19">
        <v>-3</v>
      </c>
      <c r="AH2274" s="19">
        <v>18858</v>
      </c>
      <c r="AI2274" s="19">
        <v>49</v>
      </c>
      <c r="AJ2274" s="19"/>
      <c r="AK2274" s="19"/>
      <c r="AL2274" s="19">
        <v>271</v>
      </c>
      <c r="AM2274" s="19">
        <v>31016</v>
      </c>
      <c r="AP2274" s="17">
        <f t="shared" si="815"/>
        <v>117.66419999999999</v>
      </c>
      <c r="AQ2274" s="17">
        <f t="shared" si="816"/>
        <v>17.44548</v>
      </c>
      <c r="AR2274" s="17">
        <f t="shared" si="813"/>
        <v>403.15799999999996</v>
      </c>
      <c r="AS2274" s="17">
        <f t="shared" si="812"/>
        <v>0</v>
      </c>
      <c r="AT2274" s="17">
        <f t="shared" si="817"/>
        <v>538.26767999999993</v>
      </c>
      <c r="AU2274" s="5">
        <f t="shared" si="818"/>
        <v>531.98417999999992</v>
      </c>
      <c r="AV2274" s="5">
        <f t="shared" si="819"/>
        <v>0.80310999999999988</v>
      </c>
      <c r="AW2274" s="5"/>
      <c r="AX2274" s="5"/>
      <c r="AY2274" s="5">
        <f t="shared" si="820"/>
        <v>5.6422200000000009</v>
      </c>
      <c r="AZ2274" s="5">
        <f t="shared" si="821"/>
        <v>538.42950999999982</v>
      </c>
      <c r="BA2274" s="7">
        <f t="shared" si="822"/>
        <v>-1.5030224050263877E-4</v>
      </c>
      <c r="BB2274" s="62">
        <f t="shared" si="823"/>
        <v>31010</v>
      </c>
      <c r="BC2274" s="6">
        <f t="shared" si="824"/>
        <v>-9.6733627833489187E-5</v>
      </c>
      <c r="BD2274" s="32">
        <f t="shared" si="825"/>
        <v>0.2185979288223287</v>
      </c>
      <c r="BE2274" s="32">
        <f t="shared" si="826"/>
        <v>3.2410417062380563E-2</v>
      </c>
      <c r="BF2274" s="35">
        <f t="shared" si="827"/>
        <v>0.74899165411529078</v>
      </c>
      <c r="BG2274" s="36">
        <f t="shared" si="828"/>
        <v>0.9880293893995522</v>
      </c>
      <c r="BH2274" s="33">
        <f t="shared" si="829"/>
        <v>1.491578721233166E-3</v>
      </c>
      <c r="BI2274" s="33">
        <f t="shared" si="830"/>
        <v>1.0479031879214798E-2</v>
      </c>
      <c r="CM2274" s="51" t="s">
        <v>3798</v>
      </c>
      <c r="CR2274" s="78" t="s">
        <v>2039</v>
      </c>
      <c r="CS2274" s="78" t="s">
        <v>6954</v>
      </c>
    </row>
    <row r="2275" spans="1:97">
      <c r="A2275" s="20" t="s">
        <v>3590</v>
      </c>
      <c r="B2275" s="16" t="s">
        <v>1045</v>
      </c>
      <c r="C2275" s="19">
        <v>49018181</v>
      </c>
      <c r="D2275" s="19" t="s">
        <v>3782</v>
      </c>
      <c r="E2275" s="19" t="s">
        <v>1707</v>
      </c>
      <c r="F2275" s="4" t="s">
        <v>2528</v>
      </c>
      <c r="G2275" s="47"/>
      <c r="H2275" s="47" t="s">
        <v>5242</v>
      </c>
      <c r="I2275" s="47" t="s">
        <v>5458</v>
      </c>
      <c r="J2275" s="47" t="s">
        <v>5480</v>
      </c>
      <c r="K2275" s="23">
        <v>41.050269999999998</v>
      </c>
      <c r="L2275" s="23">
        <v>-108.3048</v>
      </c>
      <c r="M2275" s="61" t="s">
        <v>3158</v>
      </c>
      <c r="N2275" s="19" t="s">
        <v>2524</v>
      </c>
      <c r="P2275" s="19" t="s">
        <v>5229</v>
      </c>
      <c r="Q2275" s="55">
        <v>481</v>
      </c>
      <c r="R2275" s="55"/>
      <c r="S2275" s="55">
        <f t="shared" si="831"/>
        <v>6</v>
      </c>
      <c r="T2275" s="19"/>
      <c r="U2275" s="55">
        <v>5735</v>
      </c>
      <c r="V2275" s="55">
        <v>5741</v>
      </c>
      <c r="W2275" s="55">
        <v>7154</v>
      </c>
      <c r="X2275" s="55"/>
      <c r="Y2275" s="51" t="s">
        <v>3852</v>
      </c>
      <c r="AB2275" s="19" t="s">
        <v>3789</v>
      </c>
      <c r="AC2275" s="19">
        <v>1565</v>
      </c>
      <c r="AD2275" s="19">
        <v>142</v>
      </c>
      <c r="AE2275" s="19">
        <v>6960</v>
      </c>
      <c r="AF2275" s="19">
        <v>-3</v>
      </c>
      <c r="AG2275" s="19">
        <v>-3</v>
      </c>
      <c r="AH2275" s="19">
        <v>13905</v>
      </c>
      <c r="AI2275" s="19">
        <v>-3</v>
      </c>
      <c r="AJ2275" s="19"/>
      <c r="AK2275" s="19"/>
      <c r="AL2275" s="19">
        <v>-3</v>
      </c>
      <c r="AM2275" s="19">
        <v>22584</v>
      </c>
      <c r="AP2275" s="17">
        <f t="shared" si="815"/>
        <v>78.093500000000006</v>
      </c>
      <c r="AQ2275" s="17">
        <f t="shared" si="816"/>
        <v>11.685180000000001</v>
      </c>
      <c r="AR2275" s="17">
        <f t="shared" si="813"/>
        <v>302.76</v>
      </c>
      <c r="AS2275" s="17">
        <f t="shared" si="812"/>
        <v>0</v>
      </c>
      <c r="AT2275" s="17">
        <f t="shared" si="817"/>
        <v>392.53868</v>
      </c>
      <c r="AU2275" s="5">
        <f t="shared" si="818"/>
        <v>392.26004999999998</v>
      </c>
      <c r="AV2275" s="5">
        <f t="shared" si="819"/>
        <v>0</v>
      </c>
      <c r="AW2275" s="5"/>
      <c r="AX2275" s="5"/>
      <c r="AY2275" s="5">
        <f t="shared" si="820"/>
        <v>0</v>
      </c>
      <c r="AZ2275" s="5">
        <f t="shared" si="821"/>
        <v>392.26004999999998</v>
      </c>
      <c r="BA2275" s="7">
        <f t="shared" si="822"/>
        <v>3.5503370399187704E-4</v>
      </c>
      <c r="BB2275" s="62">
        <f t="shared" si="823"/>
        <v>22560</v>
      </c>
      <c r="BC2275" s="6">
        <f t="shared" si="824"/>
        <v>-5.3163211057947904E-4</v>
      </c>
      <c r="BD2275" s="32">
        <f t="shared" si="825"/>
        <v>0.19894472565098553</v>
      </c>
      <c r="BE2275" s="32">
        <f t="shared" si="826"/>
        <v>2.976822564339392E-2</v>
      </c>
      <c r="BF2275" s="35">
        <f t="shared" si="827"/>
        <v>0.77128704870562048</v>
      </c>
      <c r="BG2275" s="36">
        <f t="shared" si="828"/>
        <v>1</v>
      </c>
      <c r="BH2275" s="33">
        <f t="shared" si="829"/>
        <v>0</v>
      </c>
      <c r="BI2275" s="33">
        <f t="shared" si="830"/>
        <v>0</v>
      </c>
      <c r="CM2275" s="51" t="s">
        <v>3159</v>
      </c>
      <c r="CR2275" s="78" t="s">
        <v>2039</v>
      </c>
      <c r="CS2275" s="78" t="s">
        <v>6954</v>
      </c>
    </row>
    <row r="2276" spans="1:97">
      <c r="A2276" s="20" t="s">
        <v>3590</v>
      </c>
      <c r="B2276" s="16" t="s">
        <v>374</v>
      </c>
      <c r="C2276" s="19">
        <v>49007546</v>
      </c>
      <c r="D2276" s="19" t="s">
        <v>3782</v>
      </c>
      <c r="E2276" s="19" t="s">
        <v>1707</v>
      </c>
      <c r="F2276" s="19" t="s">
        <v>1097</v>
      </c>
      <c r="G2276" s="47"/>
      <c r="H2276" s="47" t="s">
        <v>3821</v>
      </c>
      <c r="I2276" s="47" t="s">
        <v>5458</v>
      </c>
      <c r="J2276" s="47" t="s">
        <v>5479</v>
      </c>
      <c r="K2276" s="23">
        <v>41.135350000000003</v>
      </c>
      <c r="L2276" s="23">
        <v>-108.57508</v>
      </c>
      <c r="M2276" s="61" t="s">
        <v>1100</v>
      </c>
      <c r="N2276" s="19" t="s">
        <v>7102</v>
      </c>
      <c r="P2276" s="19" t="s">
        <v>5229</v>
      </c>
      <c r="Q2276" s="55"/>
      <c r="R2276" s="55">
        <v>1247</v>
      </c>
      <c r="S2276" s="55">
        <f t="shared" si="831"/>
        <v>30</v>
      </c>
      <c r="T2276" s="19"/>
      <c r="U2276" s="55">
        <v>1326</v>
      </c>
      <c r="V2276" s="55">
        <v>1356</v>
      </c>
      <c r="W2276" s="55">
        <v>7401</v>
      </c>
      <c r="X2276" s="55"/>
      <c r="Y2276" s="51" t="s">
        <v>3798</v>
      </c>
      <c r="Z2276" s="40">
        <v>24210</v>
      </c>
      <c r="AA2276" s="52">
        <v>8.3999996185302734</v>
      </c>
      <c r="AB2276" s="19" t="s">
        <v>3789</v>
      </c>
      <c r="AC2276" s="19">
        <v>31</v>
      </c>
      <c r="AD2276" s="19">
        <v>12</v>
      </c>
      <c r="AE2276" s="19">
        <v>2214</v>
      </c>
      <c r="AF2276" s="19">
        <v>20</v>
      </c>
      <c r="AG2276" s="19">
        <v>-3</v>
      </c>
      <c r="AH2276" s="19">
        <v>1880</v>
      </c>
      <c r="AI2276" s="19">
        <v>2721</v>
      </c>
      <c r="AJ2276" s="19"/>
      <c r="AK2276" s="19"/>
      <c r="AL2276" s="19">
        <v>5</v>
      </c>
      <c r="AM2276" s="19">
        <v>5550</v>
      </c>
      <c r="AP2276" s="17">
        <f t="shared" si="815"/>
        <v>1.5468999999999999</v>
      </c>
      <c r="AQ2276" s="17">
        <f t="shared" si="816"/>
        <v>0.98748000000000002</v>
      </c>
      <c r="AR2276" s="17">
        <f t="shared" si="813"/>
        <v>96.308999999999997</v>
      </c>
      <c r="AS2276" s="17">
        <f t="shared" si="812"/>
        <v>0.51159999999999994</v>
      </c>
      <c r="AT2276" s="17">
        <f t="shared" si="817"/>
        <v>99.354979999999998</v>
      </c>
      <c r="AU2276" s="5">
        <f t="shared" si="818"/>
        <v>53.034799999999997</v>
      </c>
      <c r="AV2276" s="5">
        <f t="shared" si="819"/>
        <v>44.597189999999998</v>
      </c>
      <c r="AW2276" s="5"/>
      <c r="AX2276" s="5"/>
      <c r="AY2276" s="5">
        <f t="shared" si="820"/>
        <v>0.10410000000000001</v>
      </c>
      <c r="AZ2276" s="5">
        <f t="shared" si="821"/>
        <v>97.736090000000004</v>
      </c>
      <c r="BA2276" s="7">
        <f t="shared" si="822"/>
        <v>8.2139185707398778E-3</v>
      </c>
      <c r="BB2276" s="62">
        <f t="shared" si="823"/>
        <v>6880</v>
      </c>
      <c r="BC2276" s="6">
        <f t="shared" si="824"/>
        <v>0.10699919549477072</v>
      </c>
      <c r="BD2276" s="32">
        <f t="shared" si="825"/>
        <v>1.5569425911011204E-2</v>
      </c>
      <c r="BE2276" s="32">
        <f t="shared" si="826"/>
        <v>9.9389079440205218E-3</v>
      </c>
      <c r="BF2276" s="35">
        <f t="shared" si="827"/>
        <v>0.97449166614496829</v>
      </c>
      <c r="BG2276" s="37">
        <f t="shared" si="828"/>
        <v>0.54263271632822629</v>
      </c>
      <c r="BH2276" s="33">
        <f t="shared" si="829"/>
        <v>0.45630217046742916</v>
      </c>
      <c r="BI2276" s="33">
        <f t="shared" si="830"/>
        <v>1.0651132043444751E-3</v>
      </c>
      <c r="CM2276" s="51" t="s">
        <v>3815</v>
      </c>
      <c r="CR2276" s="78" t="s">
        <v>2039</v>
      </c>
      <c r="CS2276" s="78" t="s">
        <v>6954</v>
      </c>
    </row>
    <row r="2277" spans="1:97">
      <c r="A2277" s="20" t="s">
        <v>3590</v>
      </c>
      <c r="B2277" s="16" t="s">
        <v>374</v>
      </c>
      <c r="C2277" s="19">
        <v>49124670</v>
      </c>
      <c r="D2277" s="19" t="s">
        <v>3782</v>
      </c>
      <c r="E2277" s="19" t="s">
        <v>1707</v>
      </c>
      <c r="F2277" s="19" t="s">
        <v>1097</v>
      </c>
      <c r="G2277" s="47"/>
      <c r="H2277" s="47" t="s">
        <v>3821</v>
      </c>
      <c r="I2277" s="47" t="s">
        <v>5458</v>
      </c>
      <c r="J2277" s="47" t="s">
        <v>5479</v>
      </c>
      <c r="K2277" s="23">
        <v>41.123069999999998</v>
      </c>
      <c r="L2277" s="23">
        <v>-108.57550999999999</v>
      </c>
      <c r="M2277" s="61" t="s">
        <v>2295</v>
      </c>
      <c r="N2277" s="19" t="s">
        <v>1822</v>
      </c>
      <c r="P2277" s="19" t="s">
        <v>5229</v>
      </c>
      <c r="Q2277" s="55"/>
      <c r="R2277" s="55">
        <v>28</v>
      </c>
      <c r="S2277" s="55">
        <f t="shared" si="831"/>
        <v>154</v>
      </c>
      <c r="T2277" s="31" t="s">
        <v>4960</v>
      </c>
      <c r="U2277" s="55">
        <v>2324</v>
      </c>
      <c r="V2277" s="55">
        <v>2478</v>
      </c>
      <c r="W2277" s="55">
        <v>6371</v>
      </c>
      <c r="X2277" s="55">
        <v>2580</v>
      </c>
      <c r="Y2277" s="51" t="s">
        <v>3852</v>
      </c>
      <c r="Z2277" s="40">
        <v>28405</v>
      </c>
      <c r="AA2277" s="52">
        <v>7.6999998092651367</v>
      </c>
      <c r="AB2277" s="19" t="s">
        <v>3789</v>
      </c>
      <c r="AC2277" s="19">
        <v>19</v>
      </c>
      <c r="AD2277" s="19">
        <v>8</v>
      </c>
      <c r="AE2277" s="19">
        <v>1278</v>
      </c>
      <c r="AF2277" s="19">
        <v>20</v>
      </c>
      <c r="AG2277" s="19">
        <v>-3</v>
      </c>
      <c r="AH2277" s="19">
        <v>400</v>
      </c>
      <c r="AI2277" s="19">
        <v>2623</v>
      </c>
      <c r="AJ2277" s="19"/>
      <c r="AK2277" s="19"/>
      <c r="AL2277" s="19">
        <v>165</v>
      </c>
      <c r="AM2277" s="19">
        <v>3182</v>
      </c>
      <c r="AO2277" s="19" t="s">
        <v>5038</v>
      </c>
      <c r="AP2277" s="17">
        <f t="shared" si="815"/>
        <v>0.94809999999999994</v>
      </c>
      <c r="AQ2277" s="17">
        <f t="shared" si="816"/>
        <v>0.65832000000000002</v>
      </c>
      <c r="AR2277" s="17">
        <f t="shared" si="813"/>
        <v>55.592999999999996</v>
      </c>
      <c r="AS2277" s="17">
        <f t="shared" si="812"/>
        <v>0.51159999999999994</v>
      </c>
      <c r="AT2277" s="17">
        <f t="shared" si="817"/>
        <v>57.711019999999998</v>
      </c>
      <c r="AU2277" s="5">
        <f t="shared" si="818"/>
        <v>11.283999999999999</v>
      </c>
      <c r="AV2277" s="5">
        <f t="shared" si="819"/>
        <v>42.990969999999997</v>
      </c>
      <c r="AW2277" s="5"/>
      <c r="AX2277" s="5"/>
      <c r="AY2277" s="5">
        <f t="shared" si="820"/>
        <v>3.4353000000000002</v>
      </c>
      <c r="AZ2277" s="5">
        <f t="shared" si="821"/>
        <v>57.710269999999994</v>
      </c>
      <c r="BA2277" s="7">
        <f t="shared" si="822"/>
        <v>6.4979346531613118E-6</v>
      </c>
      <c r="BB2277" s="62">
        <f t="shared" si="823"/>
        <v>4510</v>
      </c>
      <c r="BC2277" s="6">
        <f t="shared" si="824"/>
        <v>0.17264690587623505</v>
      </c>
      <c r="BD2277" s="32">
        <f t="shared" si="825"/>
        <v>1.6428404834986456E-2</v>
      </c>
      <c r="BE2277" s="32">
        <f t="shared" si="826"/>
        <v>1.1407180119152288E-2</v>
      </c>
      <c r="BF2277" s="35">
        <f t="shared" si="827"/>
        <v>0.97216441504586126</v>
      </c>
      <c r="BG2277" s="33">
        <f t="shared" si="828"/>
        <v>0.19552845620025691</v>
      </c>
      <c r="BH2277" s="37">
        <f t="shared" si="829"/>
        <v>0.74494487722895775</v>
      </c>
      <c r="BI2277" s="33">
        <f t="shared" si="830"/>
        <v>5.9526666570785418E-2</v>
      </c>
      <c r="CM2277" s="51" t="s">
        <v>3756</v>
      </c>
      <c r="CR2277" s="78" t="s">
        <v>2039</v>
      </c>
      <c r="CS2277" s="78" t="s">
        <v>6954</v>
      </c>
    </row>
    <row r="2278" spans="1:97">
      <c r="A2278" s="20" t="s">
        <v>3590</v>
      </c>
      <c r="B2278" s="16" t="s">
        <v>374</v>
      </c>
      <c r="C2278" s="19">
        <v>49007553</v>
      </c>
      <c r="D2278" s="19" t="s">
        <v>3782</v>
      </c>
      <c r="E2278" s="19" t="s">
        <v>1707</v>
      </c>
      <c r="F2278" s="19" t="s">
        <v>1097</v>
      </c>
      <c r="G2278" s="47"/>
      <c r="H2278" s="47" t="s">
        <v>3821</v>
      </c>
      <c r="I2278" s="47" t="s">
        <v>5458</v>
      </c>
      <c r="J2278" s="47" t="s">
        <v>5479</v>
      </c>
      <c r="K2278" s="23">
        <v>41.123069999999998</v>
      </c>
      <c r="L2278" s="23">
        <v>-108.57550999999999</v>
      </c>
      <c r="M2278" s="61" t="s">
        <v>2295</v>
      </c>
      <c r="N2278" s="19" t="s">
        <v>1822</v>
      </c>
      <c r="P2278" s="19" t="s">
        <v>5229</v>
      </c>
      <c r="Q2278" s="55">
        <v>28</v>
      </c>
      <c r="R2278" s="55">
        <v>38</v>
      </c>
      <c r="S2278" s="55">
        <f t="shared" si="831"/>
        <v>64</v>
      </c>
      <c r="T2278" s="19"/>
      <c r="U2278" s="55">
        <v>2506</v>
      </c>
      <c r="V2278" s="55">
        <v>2570</v>
      </c>
      <c r="W2278" s="55">
        <v>6371</v>
      </c>
      <c r="X2278" s="55">
        <v>2580</v>
      </c>
      <c r="Y2278" s="51" t="s">
        <v>3798</v>
      </c>
      <c r="Z2278" s="40">
        <v>23937</v>
      </c>
      <c r="AA2278" s="52">
        <v>8.5</v>
      </c>
      <c r="AB2278" s="19" t="s">
        <v>3789</v>
      </c>
      <c r="AC2278" s="19">
        <v>84</v>
      </c>
      <c r="AD2278" s="19">
        <v>41</v>
      </c>
      <c r="AE2278" s="19">
        <v>3172</v>
      </c>
      <c r="AF2278" s="19">
        <v>110</v>
      </c>
      <c r="AG2278" s="19">
        <v>-3</v>
      </c>
      <c r="AH2278" s="19">
        <v>3500</v>
      </c>
      <c r="AI2278" s="19">
        <v>2660</v>
      </c>
      <c r="AJ2278" s="19"/>
      <c r="AK2278" s="19"/>
      <c r="AL2278" s="19">
        <v>185</v>
      </c>
      <c r="AM2278" s="19">
        <v>8505</v>
      </c>
      <c r="AP2278" s="17">
        <f t="shared" si="815"/>
        <v>4.1916000000000002</v>
      </c>
      <c r="AQ2278" s="17">
        <f t="shared" si="816"/>
        <v>3.3738900000000003</v>
      </c>
      <c r="AR2278" s="17">
        <f t="shared" si="813"/>
        <v>137.982</v>
      </c>
      <c r="AS2278" s="17">
        <f t="shared" si="812"/>
        <v>2.8137999999999996</v>
      </c>
      <c r="AT2278" s="17">
        <f t="shared" si="817"/>
        <v>148.36129</v>
      </c>
      <c r="AU2278" s="5">
        <f t="shared" si="818"/>
        <v>98.734999999999999</v>
      </c>
      <c r="AV2278" s="5">
        <f t="shared" si="819"/>
        <v>43.597399999999993</v>
      </c>
      <c r="AW2278" s="5"/>
      <c r="AX2278" s="5"/>
      <c r="AY2278" s="5">
        <f t="shared" si="820"/>
        <v>3.8517000000000001</v>
      </c>
      <c r="AZ2278" s="5">
        <f t="shared" si="821"/>
        <v>146.1841</v>
      </c>
      <c r="BA2278" s="7">
        <f t="shared" si="822"/>
        <v>7.3916960642296794E-3</v>
      </c>
      <c r="BB2278" s="62">
        <f t="shared" si="823"/>
        <v>9749</v>
      </c>
      <c r="BC2278" s="6">
        <f t="shared" si="824"/>
        <v>6.8149446696614435E-2</v>
      </c>
      <c r="BD2278" s="32">
        <f t="shared" si="825"/>
        <v>2.8252652696670408E-2</v>
      </c>
      <c r="BE2278" s="32">
        <f t="shared" si="826"/>
        <v>2.2741039795488433E-2</v>
      </c>
      <c r="BF2278" s="35">
        <f t="shared" si="827"/>
        <v>0.9490063075078411</v>
      </c>
      <c r="BG2278" s="37">
        <f t="shared" si="828"/>
        <v>0.67541545215929777</v>
      </c>
      <c r="BH2278" s="33">
        <f t="shared" si="829"/>
        <v>0.29823626509312567</v>
      </c>
      <c r="BI2278" s="33">
        <f t="shared" si="830"/>
        <v>2.6348282747576515E-2</v>
      </c>
      <c r="CM2278" s="51" t="s">
        <v>1060</v>
      </c>
      <c r="CR2278" s="78" t="s">
        <v>2039</v>
      </c>
      <c r="CS2278" s="78" t="s">
        <v>6954</v>
      </c>
    </row>
    <row r="2279" spans="1:97">
      <c r="A2279" s="20" t="s">
        <v>3590</v>
      </c>
      <c r="B2279" s="16" t="s">
        <v>374</v>
      </c>
      <c r="C2279" s="19">
        <v>49009964</v>
      </c>
      <c r="D2279" s="19" t="s">
        <v>3782</v>
      </c>
      <c r="E2279" s="19" t="s">
        <v>1707</v>
      </c>
      <c r="F2279" s="19" t="s">
        <v>1097</v>
      </c>
      <c r="G2279" s="47"/>
      <c r="H2279" s="47" t="s">
        <v>3821</v>
      </c>
      <c r="I2279" s="47" t="s">
        <v>5458</v>
      </c>
      <c r="J2279" s="47" t="s">
        <v>5479</v>
      </c>
      <c r="K2279" s="23">
        <v>41.135350000000003</v>
      </c>
      <c r="L2279" s="23">
        <v>-108.57508</v>
      </c>
      <c r="M2279" s="61" t="s">
        <v>1100</v>
      </c>
      <c r="N2279" s="19" t="s">
        <v>7102</v>
      </c>
      <c r="P2279" s="19" t="s">
        <v>5229</v>
      </c>
      <c r="Q2279" s="55">
        <v>1247</v>
      </c>
      <c r="R2279" s="55">
        <v>177</v>
      </c>
      <c r="S2279" s="55">
        <f t="shared" si="831"/>
        <v>40</v>
      </c>
      <c r="T2279" s="19"/>
      <c r="U2279" s="55">
        <v>2603</v>
      </c>
      <c r="V2279" s="55">
        <v>2643</v>
      </c>
      <c r="W2279" s="55">
        <v>7401</v>
      </c>
      <c r="X2279" s="55"/>
      <c r="Y2279" s="51" t="s">
        <v>3798</v>
      </c>
      <c r="Z2279" s="40">
        <v>24258</v>
      </c>
      <c r="AA2279" s="52">
        <v>8.5</v>
      </c>
      <c r="AB2279" s="19" t="s">
        <v>3789</v>
      </c>
      <c r="AC2279" s="19">
        <v>61</v>
      </c>
      <c r="AD2279" s="19">
        <v>24</v>
      </c>
      <c r="AE2279" s="19">
        <v>956</v>
      </c>
      <c r="AF2279" s="19">
        <v>10</v>
      </c>
      <c r="AG2279" s="19">
        <v>-3</v>
      </c>
      <c r="AH2279" s="19">
        <v>420</v>
      </c>
      <c r="AI2279" s="19">
        <v>1293</v>
      </c>
      <c r="AJ2279" s="19"/>
      <c r="AK2279" s="19"/>
      <c r="AL2279" s="19">
        <v>375</v>
      </c>
      <c r="AM2279" s="19">
        <v>2663</v>
      </c>
      <c r="AP2279" s="17">
        <f t="shared" si="815"/>
        <v>3.0438999999999998</v>
      </c>
      <c r="AQ2279" s="17">
        <f t="shared" si="816"/>
        <v>1.97496</v>
      </c>
      <c r="AR2279" s="17">
        <f t="shared" si="813"/>
        <v>41.585999999999999</v>
      </c>
      <c r="AS2279" s="17">
        <f t="shared" si="812"/>
        <v>0.25579999999999997</v>
      </c>
      <c r="AT2279" s="17">
        <f t="shared" si="817"/>
        <v>46.860660000000003</v>
      </c>
      <c r="AU2279" s="5">
        <f t="shared" si="818"/>
        <v>11.8482</v>
      </c>
      <c r="AV2279" s="5">
        <f t="shared" si="819"/>
        <v>21.192269999999997</v>
      </c>
      <c r="AW2279" s="5"/>
      <c r="AX2279" s="5"/>
      <c r="AY2279" s="5">
        <f t="shared" si="820"/>
        <v>7.807500000000001</v>
      </c>
      <c r="AZ2279" s="5">
        <f t="shared" si="821"/>
        <v>40.847970000000004</v>
      </c>
      <c r="BA2279" s="7">
        <f t="shared" si="822"/>
        <v>6.8553003279152799E-2</v>
      </c>
      <c r="BB2279" s="62">
        <f t="shared" si="823"/>
        <v>3136</v>
      </c>
      <c r="BC2279" s="6">
        <f t="shared" si="824"/>
        <v>8.156578720469046E-2</v>
      </c>
      <c r="BD2279" s="32">
        <f t="shared" si="825"/>
        <v>6.4956404796688724E-2</v>
      </c>
      <c r="BE2279" s="32">
        <f t="shared" si="826"/>
        <v>4.2145373112542586E-2</v>
      </c>
      <c r="BF2279" s="35">
        <f t="shared" si="827"/>
        <v>0.89289822209076863</v>
      </c>
      <c r="BG2279" s="33">
        <f t="shared" si="828"/>
        <v>0.29005602971212519</v>
      </c>
      <c r="BH2279" s="37">
        <f t="shared" si="829"/>
        <v>0.5188084010049947</v>
      </c>
      <c r="BI2279" s="33">
        <f t="shared" si="830"/>
        <v>0.19113556928287992</v>
      </c>
      <c r="CM2279" s="51" t="s">
        <v>1101</v>
      </c>
      <c r="CR2279" s="78" t="s">
        <v>2039</v>
      </c>
      <c r="CS2279" s="78" t="s">
        <v>6954</v>
      </c>
    </row>
    <row r="2280" spans="1:97">
      <c r="A2280" s="20" t="s">
        <v>3590</v>
      </c>
      <c r="B2280" s="16" t="s">
        <v>374</v>
      </c>
      <c r="C2280" s="19">
        <v>49007550</v>
      </c>
      <c r="D2280" s="19" t="s">
        <v>3782</v>
      </c>
      <c r="E2280" s="19" t="s">
        <v>1707</v>
      </c>
      <c r="F2280" s="19" t="s">
        <v>1097</v>
      </c>
      <c r="G2280" s="47"/>
      <c r="H2280" s="47" t="s">
        <v>3821</v>
      </c>
      <c r="I2280" s="47" t="s">
        <v>5458</v>
      </c>
      <c r="J2280" s="47" t="s">
        <v>5479</v>
      </c>
      <c r="K2280" s="23">
        <v>41.123069999999998</v>
      </c>
      <c r="L2280" s="23">
        <v>-108.57550999999999</v>
      </c>
      <c r="M2280" s="61" t="s">
        <v>2295</v>
      </c>
      <c r="N2280" s="19" t="s">
        <v>1822</v>
      </c>
      <c r="P2280" s="19" t="s">
        <v>5229</v>
      </c>
      <c r="Q2280" s="55">
        <v>38</v>
      </c>
      <c r="R2280" s="55"/>
      <c r="S2280" s="55">
        <f t="shared" si="831"/>
        <v>62</v>
      </c>
      <c r="T2280" s="31" t="s">
        <v>2507</v>
      </c>
      <c r="U2280" s="55">
        <v>2608</v>
      </c>
      <c r="V2280" s="55">
        <v>2670</v>
      </c>
      <c r="W2280" s="55">
        <v>6371</v>
      </c>
      <c r="X2280" s="55">
        <v>2580</v>
      </c>
      <c r="Y2280" s="51" t="s">
        <v>3798</v>
      </c>
      <c r="Z2280" s="40">
        <v>23875</v>
      </c>
      <c r="AA2280" s="52">
        <v>8.6000003814697266</v>
      </c>
      <c r="AB2280" s="19" t="s">
        <v>3789</v>
      </c>
      <c r="AC2280" s="19">
        <v>56</v>
      </c>
      <c r="AD2280" s="19">
        <v>22</v>
      </c>
      <c r="AE2280" s="19">
        <v>3489</v>
      </c>
      <c r="AF2280" s="19">
        <v>80</v>
      </c>
      <c r="AG2280" s="19">
        <v>-3</v>
      </c>
      <c r="AH2280" s="19">
        <v>4100</v>
      </c>
      <c r="AI2280" s="19">
        <v>2159</v>
      </c>
      <c r="AJ2280" s="19"/>
      <c r="AK2280" s="19"/>
      <c r="AL2280" s="19">
        <v>120</v>
      </c>
      <c r="AM2280" s="19">
        <v>9103</v>
      </c>
      <c r="AP2280" s="17">
        <f t="shared" si="815"/>
        <v>2.7944</v>
      </c>
      <c r="AQ2280" s="17">
        <f t="shared" si="816"/>
        <v>1.8103800000000001</v>
      </c>
      <c r="AR2280" s="17">
        <f t="shared" si="813"/>
        <v>151.7715</v>
      </c>
      <c r="AS2280" s="17">
        <f t="shared" ref="AS2280:AS2343" si="832">IF(AF2280&gt;0,AF2280*0.02558,0)</f>
        <v>2.0463999999999998</v>
      </c>
      <c r="AT2280" s="17">
        <f t="shared" si="817"/>
        <v>158.42268000000001</v>
      </c>
      <c r="AU2280" s="5">
        <f t="shared" si="818"/>
        <v>115.661</v>
      </c>
      <c r="AV2280" s="5">
        <f t="shared" si="819"/>
        <v>35.386009999999999</v>
      </c>
      <c r="AW2280" s="5"/>
      <c r="AX2280" s="5"/>
      <c r="AY2280" s="5">
        <f t="shared" si="820"/>
        <v>2.4984000000000002</v>
      </c>
      <c r="AZ2280" s="5">
        <f t="shared" si="821"/>
        <v>153.54541</v>
      </c>
      <c r="BA2280" s="7">
        <f t="shared" si="822"/>
        <v>1.5633874605572671E-2</v>
      </c>
      <c r="BB2280" s="62">
        <f t="shared" si="823"/>
        <v>10023</v>
      </c>
      <c r="BC2280" s="6">
        <f t="shared" si="824"/>
        <v>4.8102060023005336E-2</v>
      </c>
      <c r="BD2280" s="32">
        <f t="shared" si="825"/>
        <v>1.7638888573277511E-2</v>
      </c>
      <c r="BE2280" s="32">
        <f t="shared" si="826"/>
        <v>1.1427530452079209E-2</v>
      </c>
      <c r="BF2280" s="35">
        <f t="shared" si="827"/>
        <v>0.97093358097464322</v>
      </c>
      <c r="BG2280" s="36">
        <f t="shared" si="828"/>
        <v>0.75326901663813983</v>
      </c>
      <c r="BH2280" s="33">
        <f t="shared" si="829"/>
        <v>0.23045957544416337</v>
      </c>
      <c r="BI2280" s="33">
        <f t="shared" si="830"/>
        <v>1.6271407917696792E-2</v>
      </c>
      <c r="CM2280" s="51" t="s">
        <v>4862</v>
      </c>
      <c r="CR2280" s="78" t="s">
        <v>2039</v>
      </c>
      <c r="CS2280" s="78" t="s">
        <v>6954</v>
      </c>
    </row>
    <row r="2281" spans="1:97">
      <c r="A2281" s="20" t="s">
        <v>3590</v>
      </c>
      <c r="B2281" s="16" t="s">
        <v>374</v>
      </c>
      <c r="C2281" s="19">
        <v>49007547</v>
      </c>
      <c r="D2281" s="19" t="s">
        <v>3782</v>
      </c>
      <c r="E2281" s="19" t="s">
        <v>1707</v>
      </c>
      <c r="F2281" s="19" t="s">
        <v>1097</v>
      </c>
      <c r="G2281" s="47"/>
      <c r="H2281" s="47" t="s">
        <v>3821</v>
      </c>
      <c r="I2281" s="47" t="s">
        <v>5458</v>
      </c>
      <c r="J2281" s="47" t="s">
        <v>5479</v>
      </c>
      <c r="K2281" s="23">
        <v>41.135350000000003</v>
      </c>
      <c r="L2281" s="23">
        <v>-108.57508</v>
      </c>
      <c r="M2281" s="61" t="s">
        <v>1100</v>
      </c>
      <c r="N2281" s="19" t="s">
        <v>7102</v>
      </c>
      <c r="P2281" s="19" t="s">
        <v>5229</v>
      </c>
      <c r="Q2281" s="55">
        <v>177</v>
      </c>
      <c r="R2281" s="55">
        <v>259</v>
      </c>
      <c r="S2281" s="55">
        <f t="shared" si="831"/>
        <v>80</v>
      </c>
      <c r="T2281" s="19"/>
      <c r="U2281" s="55">
        <v>2820</v>
      </c>
      <c r="V2281" s="55">
        <v>2900</v>
      </c>
      <c r="W2281" s="55">
        <v>7401</v>
      </c>
      <c r="X2281" s="55"/>
      <c r="Y2281" s="51" t="s">
        <v>3798</v>
      </c>
      <c r="Z2281" s="40">
        <v>24210</v>
      </c>
      <c r="AA2281" s="52">
        <v>8.3999996185302734</v>
      </c>
      <c r="AB2281" s="19" t="s">
        <v>3789</v>
      </c>
      <c r="AC2281" s="19">
        <v>9</v>
      </c>
      <c r="AD2281" s="19">
        <v>6</v>
      </c>
      <c r="AE2281" s="19">
        <v>1384</v>
      </c>
      <c r="AF2281" s="19">
        <v>22</v>
      </c>
      <c r="AG2281" s="19">
        <v>-3</v>
      </c>
      <c r="AH2281" s="19">
        <v>680</v>
      </c>
      <c r="AI2281" s="19">
        <v>2294</v>
      </c>
      <c r="AJ2281" s="19"/>
      <c r="AK2281" s="19"/>
      <c r="AL2281" s="19">
        <v>5</v>
      </c>
      <c r="AM2281" s="19">
        <v>3380</v>
      </c>
      <c r="AP2281" s="17">
        <f t="shared" si="815"/>
        <v>0.4491</v>
      </c>
      <c r="AQ2281" s="17">
        <f t="shared" si="816"/>
        <v>0.49374000000000001</v>
      </c>
      <c r="AR2281" s="17">
        <f t="shared" si="813"/>
        <v>60.203999999999994</v>
      </c>
      <c r="AS2281" s="17">
        <f t="shared" si="832"/>
        <v>0.56275999999999993</v>
      </c>
      <c r="AT2281" s="17">
        <f t="shared" si="817"/>
        <v>61.709599999999988</v>
      </c>
      <c r="AU2281" s="5">
        <f t="shared" si="818"/>
        <v>19.1828</v>
      </c>
      <c r="AV2281" s="5">
        <f t="shared" si="819"/>
        <v>37.598659999999995</v>
      </c>
      <c r="AW2281" s="5"/>
      <c r="AX2281" s="5"/>
      <c r="AY2281" s="5">
        <f t="shared" si="820"/>
        <v>0.10410000000000001</v>
      </c>
      <c r="AZ2281" s="5">
        <f t="shared" si="821"/>
        <v>56.885559999999998</v>
      </c>
      <c r="BA2281" s="7">
        <f t="shared" si="822"/>
        <v>4.0676533511148263E-2</v>
      </c>
      <c r="BB2281" s="62">
        <f t="shared" si="823"/>
        <v>4397</v>
      </c>
      <c r="BC2281" s="6">
        <f t="shared" si="824"/>
        <v>0.13077021987913076</v>
      </c>
      <c r="BD2281" s="32">
        <f t="shared" si="825"/>
        <v>7.2776358945771825E-3</v>
      </c>
      <c r="BE2281" s="32">
        <f t="shared" si="826"/>
        <v>8.0010241518337528E-3</v>
      </c>
      <c r="BF2281" s="35">
        <f t="shared" si="827"/>
        <v>0.98472133995358913</v>
      </c>
      <c r="BG2281" s="33">
        <f t="shared" si="828"/>
        <v>0.33721738873626278</v>
      </c>
      <c r="BH2281" s="37">
        <f t="shared" si="829"/>
        <v>0.66095262136823474</v>
      </c>
      <c r="BI2281" s="33">
        <f t="shared" si="830"/>
        <v>1.8299898955024792E-3</v>
      </c>
      <c r="CM2281" s="51" t="s">
        <v>3828</v>
      </c>
      <c r="CR2281" s="78" t="s">
        <v>2039</v>
      </c>
      <c r="CS2281" s="78" t="s">
        <v>6954</v>
      </c>
    </row>
    <row r="2282" spans="1:97">
      <c r="A2282" s="20" t="s">
        <v>3590</v>
      </c>
      <c r="B2282" s="16" t="s">
        <v>374</v>
      </c>
      <c r="C2282" s="19">
        <v>49007544</v>
      </c>
      <c r="D2282" s="19" t="s">
        <v>3782</v>
      </c>
      <c r="E2282" s="19" t="s">
        <v>1707</v>
      </c>
      <c r="F2282" s="19" t="s">
        <v>1097</v>
      </c>
      <c r="G2282" s="47"/>
      <c r="H2282" s="47" t="s">
        <v>3821</v>
      </c>
      <c r="I2282" s="47" t="s">
        <v>5458</v>
      </c>
      <c r="J2282" s="47" t="s">
        <v>5479</v>
      </c>
      <c r="K2282" s="23">
        <v>41.135350000000003</v>
      </c>
      <c r="L2282" s="23">
        <v>-108.57508</v>
      </c>
      <c r="M2282" s="61" t="s">
        <v>1100</v>
      </c>
      <c r="N2282" s="19" t="s">
        <v>7102</v>
      </c>
      <c r="P2282" s="19" t="s">
        <v>5229</v>
      </c>
      <c r="Q2282" s="55">
        <v>259</v>
      </c>
      <c r="R2282" s="55">
        <v>426</v>
      </c>
      <c r="S2282" s="55">
        <f t="shared" si="831"/>
        <v>55</v>
      </c>
      <c r="T2282" s="19"/>
      <c r="U2282" s="55">
        <v>3159</v>
      </c>
      <c r="V2282" s="55">
        <v>3214</v>
      </c>
      <c r="W2282" s="55">
        <v>7401</v>
      </c>
      <c r="X2282" s="55"/>
      <c r="Y2282" s="51" t="s">
        <v>3798</v>
      </c>
      <c r="Z2282" s="40">
        <v>24210</v>
      </c>
      <c r="AA2282" s="52">
        <v>8.1000003814697266</v>
      </c>
      <c r="AB2282" s="19" t="s">
        <v>3789</v>
      </c>
      <c r="AC2282" s="19">
        <v>36</v>
      </c>
      <c r="AD2282" s="19">
        <v>46</v>
      </c>
      <c r="AE2282" s="19">
        <v>7318</v>
      </c>
      <c r="AF2282" s="19">
        <v>75</v>
      </c>
      <c r="AG2282" s="19">
        <v>-3</v>
      </c>
      <c r="AH2282" s="19">
        <v>8500</v>
      </c>
      <c r="AI2282" s="19">
        <v>5283</v>
      </c>
      <c r="AJ2282" s="19"/>
      <c r="AK2282" s="19"/>
      <c r="AL2282" s="19">
        <v>10</v>
      </c>
      <c r="AM2282" s="19">
        <v>18592</v>
      </c>
      <c r="AP2282" s="17">
        <f t="shared" si="815"/>
        <v>1.7964</v>
      </c>
      <c r="AQ2282" s="17">
        <f t="shared" si="816"/>
        <v>3.7853400000000001</v>
      </c>
      <c r="AR2282" s="17">
        <f t="shared" si="813"/>
        <v>318.33299999999997</v>
      </c>
      <c r="AS2282" s="17">
        <f t="shared" si="832"/>
        <v>1.9184999999999999</v>
      </c>
      <c r="AT2282" s="17">
        <f t="shared" si="817"/>
        <v>325.83323999999999</v>
      </c>
      <c r="AU2282" s="5">
        <f t="shared" si="818"/>
        <v>239.785</v>
      </c>
      <c r="AV2282" s="5">
        <f t="shared" si="819"/>
        <v>86.588369999999998</v>
      </c>
      <c r="AW2282" s="5"/>
      <c r="AX2282" s="5"/>
      <c r="AY2282" s="5">
        <f t="shared" si="820"/>
        <v>0.20820000000000002</v>
      </c>
      <c r="AZ2282" s="5">
        <f t="shared" si="821"/>
        <v>326.58157</v>
      </c>
      <c r="BA2282" s="7">
        <f t="shared" si="822"/>
        <v>-1.1470156540437976E-3</v>
      </c>
      <c r="BB2282" s="62">
        <f t="shared" si="823"/>
        <v>21265</v>
      </c>
      <c r="BC2282" s="6">
        <f t="shared" si="824"/>
        <v>6.7064756504503595E-2</v>
      </c>
      <c r="BD2282" s="32">
        <f t="shared" si="825"/>
        <v>5.5132496610843023E-3</v>
      </c>
      <c r="BE2282" s="32">
        <f t="shared" si="826"/>
        <v>1.1617415092456498E-2</v>
      </c>
      <c r="BF2282" s="35">
        <f t="shared" si="827"/>
        <v>0.98286933524645914</v>
      </c>
      <c r="BG2282" s="37">
        <f t="shared" si="828"/>
        <v>0.73422698041411216</v>
      </c>
      <c r="BH2282" s="33">
        <f t="shared" si="829"/>
        <v>0.26513550657497298</v>
      </c>
      <c r="BI2282" s="33">
        <f t="shared" si="830"/>
        <v>6.3751301091485358E-4</v>
      </c>
      <c r="CM2282" s="51" t="s">
        <v>4862</v>
      </c>
      <c r="CR2282" s="78" t="s">
        <v>2039</v>
      </c>
      <c r="CS2282" s="78" t="s">
        <v>6954</v>
      </c>
    </row>
    <row r="2283" spans="1:97">
      <c r="A2283" s="20" t="s">
        <v>3590</v>
      </c>
      <c r="B2283" s="16" t="s">
        <v>446</v>
      </c>
      <c r="C2283" s="19">
        <v>49009958</v>
      </c>
      <c r="D2283" s="19" t="s">
        <v>3782</v>
      </c>
      <c r="E2283" s="19" t="s">
        <v>1707</v>
      </c>
      <c r="F2283" s="19" t="s">
        <v>1097</v>
      </c>
      <c r="G2283" s="47"/>
      <c r="H2283" s="47" t="s">
        <v>4890</v>
      </c>
      <c r="I2283" s="47" t="s">
        <v>5458</v>
      </c>
      <c r="J2283" s="47" t="s">
        <v>5479</v>
      </c>
      <c r="K2283" s="23">
        <v>41.109879999999997</v>
      </c>
      <c r="L2283" s="23">
        <v>-108.57033</v>
      </c>
      <c r="M2283" s="61" t="s">
        <v>1098</v>
      </c>
      <c r="N2283" s="19" t="s">
        <v>4871</v>
      </c>
      <c r="P2283" s="19" t="s">
        <v>5229</v>
      </c>
      <c r="Q2283" s="55"/>
      <c r="R2283" s="55">
        <v>1468</v>
      </c>
      <c r="S2283" s="55">
        <f t="shared" si="831"/>
        <v>34</v>
      </c>
      <c r="T2283" s="19"/>
      <c r="U2283" s="55">
        <v>3043</v>
      </c>
      <c r="V2283" s="55">
        <v>3077</v>
      </c>
      <c r="W2283" s="55">
        <v>9014</v>
      </c>
      <c r="X2283" s="55">
        <v>6854</v>
      </c>
      <c r="Y2283" s="51" t="s">
        <v>3798</v>
      </c>
      <c r="Z2283" s="40">
        <v>24043</v>
      </c>
      <c r="AA2283" s="52">
        <v>8.6999998092651367</v>
      </c>
      <c r="AB2283" s="19" t="s">
        <v>3789</v>
      </c>
      <c r="AC2283" s="19">
        <v>474</v>
      </c>
      <c r="AD2283" s="19">
        <v>-1</v>
      </c>
      <c r="AE2283" s="19">
        <v>2223</v>
      </c>
      <c r="AF2283" s="19">
        <v>240</v>
      </c>
      <c r="AG2283" s="19">
        <v>-3</v>
      </c>
      <c r="AH2283" s="19">
        <v>2900</v>
      </c>
      <c r="AI2283" s="19">
        <v>2733</v>
      </c>
      <c r="AJ2283" s="19"/>
      <c r="AK2283" s="19"/>
      <c r="AL2283" s="19">
        <v>105</v>
      </c>
      <c r="AM2283" s="19">
        <v>7695</v>
      </c>
      <c r="AP2283" s="17">
        <f t="shared" si="815"/>
        <v>23.6526</v>
      </c>
      <c r="AQ2283" s="17">
        <f t="shared" si="816"/>
        <v>0</v>
      </c>
      <c r="AR2283" s="17">
        <f t="shared" si="813"/>
        <v>96.700499999999991</v>
      </c>
      <c r="AS2283" s="17">
        <f t="shared" si="832"/>
        <v>6.1391999999999998</v>
      </c>
      <c r="AT2283" s="17">
        <f t="shared" si="817"/>
        <v>126.49229999999999</v>
      </c>
      <c r="AU2283" s="5">
        <f t="shared" si="818"/>
        <v>81.808999999999997</v>
      </c>
      <c r="AV2283" s="5">
        <f t="shared" si="819"/>
        <v>44.793869999999998</v>
      </c>
      <c r="AW2283" s="5"/>
      <c r="AX2283" s="5"/>
      <c r="AY2283" s="5">
        <f t="shared" si="820"/>
        <v>2.1861000000000002</v>
      </c>
      <c r="AZ2283" s="5">
        <f t="shared" si="821"/>
        <v>128.78897000000001</v>
      </c>
      <c r="BA2283" s="7">
        <f t="shared" si="822"/>
        <v>-8.9966255652050783E-3</v>
      </c>
      <c r="BB2283" s="62">
        <f t="shared" si="823"/>
        <v>8671</v>
      </c>
      <c r="BC2283" s="6">
        <f t="shared" si="824"/>
        <v>5.9635830380056216E-2</v>
      </c>
      <c r="BD2283" s="32">
        <f t="shared" si="825"/>
        <v>0.18698845700489281</v>
      </c>
      <c r="BE2283" s="32">
        <f t="shared" si="826"/>
        <v>0</v>
      </c>
      <c r="BF2283" s="35">
        <f t="shared" si="827"/>
        <v>0.81301154299510725</v>
      </c>
      <c r="BG2283" s="37">
        <f t="shared" si="828"/>
        <v>0.63521744136939673</v>
      </c>
      <c r="BH2283" s="33">
        <f t="shared" si="829"/>
        <v>0.34780827892326488</v>
      </c>
      <c r="BI2283" s="33">
        <f t="shared" si="830"/>
        <v>1.697427970733829E-2</v>
      </c>
      <c r="CM2283" s="51" t="s">
        <v>1099</v>
      </c>
      <c r="CR2283" s="78" t="s">
        <v>2039</v>
      </c>
      <c r="CS2283" s="78" t="s">
        <v>6954</v>
      </c>
    </row>
    <row r="2284" spans="1:97">
      <c r="A2284" s="20" t="s">
        <v>3590</v>
      </c>
      <c r="B2284" s="16" t="s">
        <v>1046</v>
      </c>
      <c r="C2284" s="19">
        <v>49018175</v>
      </c>
      <c r="D2284" s="19" t="s">
        <v>3782</v>
      </c>
      <c r="E2284" s="19" t="s">
        <v>1707</v>
      </c>
      <c r="F2284" s="19" t="s">
        <v>3173</v>
      </c>
      <c r="G2284" s="47"/>
      <c r="H2284" s="47" t="s">
        <v>5249</v>
      </c>
      <c r="I2284" s="47" t="s">
        <v>5458</v>
      </c>
      <c r="J2284" s="47" t="s">
        <v>5479</v>
      </c>
      <c r="K2284" s="23">
        <v>41.095109999999998</v>
      </c>
      <c r="L2284" s="23">
        <v>-108.59389</v>
      </c>
      <c r="M2284" s="61" t="s">
        <v>3157</v>
      </c>
      <c r="N2284" s="19" t="s">
        <v>2524</v>
      </c>
      <c r="P2284" s="19" t="s">
        <v>5229</v>
      </c>
      <c r="Q2284" s="55"/>
      <c r="R2284" s="55">
        <v>77</v>
      </c>
      <c r="S2284" s="55">
        <f t="shared" si="831"/>
        <v>12</v>
      </c>
      <c r="T2284" s="19"/>
      <c r="U2284" s="55">
        <v>2816</v>
      </c>
      <c r="V2284" s="55">
        <v>2828</v>
      </c>
      <c r="W2284" s="55">
        <v>3574</v>
      </c>
      <c r="X2284" s="55"/>
      <c r="Y2284" s="51" t="s">
        <v>3798</v>
      </c>
      <c r="Z2284" s="40">
        <v>16381</v>
      </c>
      <c r="AB2284" s="19" t="s">
        <v>3789</v>
      </c>
      <c r="AC2284" s="19">
        <v>73</v>
      </c>
      <c r="AD2284" s="19">
        <v>21</v>
      </c>
      <c r="AE2284" s="19">
        <v>4821</v>
      </c>
      <c r="AF2284" s="19">
        <v>-3</v>
      </c>
      <c r="AG2284" s="19">
        <v>-3</v>
      </c>
      <c r="AH2284" s="19">
        <v>6086</v>
      </c>
      <c r="AI2284" s="19">
        <v>2595</v>
      </c>
      <c r="AJ2284" s="19"/>
      <c r="AK2284" s="19"/>
      <c r="AL2284" s="19">
        <v>44</v>
      </c>
      <c r="AM2284" s="19">
        <v>13640</v>
      </c>
      <c r="AP2284" s="17">
        <f t="shared" si="815"/>
        <v>3.6427</v>
      </c>
      <c r="AQ2284" s="17">
        <f t="shared" si="816"/>
        <v>1.7280900000000001</v>
      </c>
      <c r="AR2284" s="17">
        <f t="shared" si="813"/>
        <v>209.71349999999998</v>
      </c>
      <c r="AS2284" s="17">
        <f t="shared" si="832"/>
        <v>0</v>
      </c>
      <c r="AT2284" s="17">
        <f t="shared" si="817"/>
        <v>215.08428999999998</v>
      </c>
      <c r="AU2284" s="5">
        <f t="shared" si="818"/>
        <v>171.68606</v>
      </c>
      <c r="AV2284" s="5">
        <f t="shared" si="819"/>
        <v>42.532049999999998</v>
      </c>
      <c r="AW2284" s="5"/>
      <c r="AX2284" s="5"/>
      <c r="AY2284" s="5">
        <f t="shared" si="820"/>
        <v>0.91608000000000012</v>
      </c>
      <c r="AZ2284" s="5">
        <f t="shared" si="821"/>
        <v>215.13418999999999</v>
      </c>
      <c r="BA2284" s="7">
        <f t="shared" si="822"/>
        <v>-1.1598757914817618E-4</v>
      </c>
      <c r="BB2284" s="62">
        <f t="shared" si="823"/>
        <v>13634</v>
      </c>
      <c r="BC2284" s="6">
        <f t="shared" si="824"/>
        <v>-2.1998973381242209E-4</v>
      </c>
      <c r="BD2284" s="32">
        <f t="shared" si="825"/>
        <v>1.6936150938778469E-2</v>
      </c>
      <c r="BE2284" s="32">
        <f t="shared" si="826"/>
        <v>8.0344780178970773E-3</v>
      </c>
      <c r="BF2284" s="35">
        <f t="shared" si="827"/>
        <v>0.97502937104332443</v>
      </c>
      <c r="BG2284" s="36">
        <f t="shared" si="828"/>
        <v>0.79804172456270206</v>
      </c>
      <c r="BH2284" s="33">
        <f t="shared" si="829"/>
        <v>0.19770009592617518</v>
      </c>
      <c r="BI2284" s="33">
        <f t="shared" si="830"/>
        <v>4.2581795111228029E-3</v>
      </c>
      <c r="CM2284" s="51" t="s">
        <v>5042</v>
      </c>
      <c r="CR2284" s="78" t="s">
        <v>2038</v>
      </c>
      <c r="CS2284" s="78" t="s">
        <v>6954</v>
      </c>
    </row>
    <row r="2285" spans="1:97">
      <c r="A2285" s="20" t="s">
        <v>3590</v>
      </c>
      <c r="B2285" s="16" t="s">
        <v>1046</v>
      </c>
      <c r="C2285" s="19">
        <v>49018176</v>
      </c>
      <c r="D2285" s="19" t="s">
        <v>3782</v>
      </c>
      <c r="E2285" s="19" t="s">
        <v>1707</v>
      </c>
      <c r="F2285" s="19" t="s">
        <v>3173</v>
      </c>
      <c r="G2285" s="47"/>
      <c r="H2285" s="47" t="s">
        <v>5249</v>
      </c>
      <c r="I2285" s="47" t="s">
        <v>5458</v>
      </c>
      <c r="J2285" s="47" t="s">
        <v>5479</v>
      </c>
      <c r="K2285" s="23">
        <v>41.095109999999998</v>
      </c>
      <c r="L2285" s="23">
        <v>-108.59389</v>
      </c>
      <c r="M2285" s="61" t="s">
        <v>3157</v>
      </c>
      <c r="N2285" s="19" t="s">
        <v>2524</v>
      </c>
      <c r="P2285" s="19" t="s">
        <v>5229</v>
      </c>
      <c r="Q2285" s="55">
        <v>77</v>
      </c>
      <c r="R2285" s="55">
        <v>23</v>
      </c>
      <c r="S2285" s="55">
        <f t="shared" si="831"/>
        <v>15</v>
      </c>
      <c r="T2285" s="19"/>
      <c r="U2285" s="55">
        <v>2905</v>
      </c>
      <c r="V2285" s="55">
        <v>2920</v>
      </c>
      <c r="W2285" s="55">
        <v>3574</v>
      </c>
      <c r="X2285" s="55"/>
      <c r="Y2285" s="51" t="s">
        <v>3798</v>
      </c>
      <c r="Z2285" s="40">
        <v>16386</v>
      </c>
      <c r="AB2285" s="19" t="s">
        <v>3789</v>
      </c>
      <c r="AC2285" s="19">
        <v>80</v>
      </c>
      <c r="AD2285" s="19">
        <v>59</v>
      </c>
      <c r="AE2285" s="19">
        <v>6936</v>
      </c>
      <c r="AF2285" s="19">
        <v>-3</v>
      </c>
      <c r="AG2285" s="19">
        <v>-3</v>
      </c>
      <c r="AH2285" s="19">
        <v>9415</v>
      </c>
      <c r="AI2285" s="19">
        <v>2725</v>
      </c>
      <c r="AJ2285" s="19"/>
      <c r="AK2285" s="19"/>
      <c r="AL2285" s="19">
        <v>18</v>
      </c>
      <c r="AM2285" s="19">
        <v>19233</v>
      </c>
      <c r="AP2285" s="17">
        <f t="shared" si="815"/>
        <v>3.992</v>
      </c>
      <c r="AQ2285" s="17">
        <f t="shared" si="816"/>
        <v>4.8551099999999998</v>
      </c>
      <c r="AR2285" s="17">
        <f t="shared" si="813"/>
        <v>301.71599999999995</v>
      </c>
      <c r="AS2285" s="17">
        <f t="shared" si="832"/>
        <v>0</v>
      </c>
      <c r="AT2285" s="17">
        <f t="shared" si="817"/>
        <v>310.56310999999994</v>
      </c>
      <c r="AU2285" s="5">
        <f t="shared" si="818"/>
        <v>265.59715</v>
      </c>
      <c r="AV2285" s="5">
        <f t="shared" si="819"/>
        <v>44.662749999999996</v>
      </c>
      <c r="AW2285" s="5"/>
      <c r="AX2285" s="5"/>
      <c r="AY2285" s="5">
        <f t="shared" si="820"/>
        <v>0.37476000000000004</v>
      </c>
      <c r="AZ2285" s="5">
        <f t="shared" si="821"/>
        <v>310.63466</v>
      </c>
      <c r="BA2285" s="7">
        <f t="shared" si="822"/>
        <v>-1.1518070967971898E-4</v>
      </c>
      <c r="BB2285" s="62">
        <f t="shared" si="823"/>
        <v>19227</v>
      </c>
      <c r="BC2285" s="6">
        <f t="shared" si="824"/>
        <v>-1.5600624024960998E-4</v>
      </c>
      <c r="BD2285" s="32">
        <f t="shared" si="825"/>
        <v>1.2854070143746309E-2</v>
      </c>
      <c r="BE2285" s="32">
        <f t="shared" si="826"/>
        <v>1.5633247619139312E-2</v>
      </c>
      <c r="BF2285" s="35">
        <f t="shared" si="827"/>
        <v>0.9715126822371144</v>
      </c>
      <c r="BG2285" s="36">
        <f t="shared" si="828"/>
        <v>0.85501453701270813</v>
      </c>
      <c r="BH2285" s="33">
        <f t="shared" si="829"/>
        <v>0.14377902968071882</v>
      </c>
      <c r="BI2285" s="33">
        <f t="shared" si="830"/>
        <v>1.2064333065730658E-3</v>
      </c>
      <c r="CM2285" s="51" t="s">
        <v>5042</v>
      </c>
      <c r="CR2285" s="78" t="s">
        <v>2038</v>
      </c>
      <c r="CS2285" s="78" t="s">
        <v>6954</v>
      </c>
    </row>
    <row r="2286" spans="1:97">
      <c r="A2286" s="20" t="s">
        <v>3590</v>
      </c>
      <c r="B2286" s="16" t="s">
        <v>1046</v>
      </c>
      <c r="C2286" s="19">
        <v>49018177</v>
      </c>
      <c r="D2286" s="19" t="s">
        <v>3782</v>
      </c>
      <c r="E2286" s="19" t="s">
        <v>1707</v>
      </c>
      <c r="F2286" s="19" t="s">
        <v>3173</v>
      </c>
      <c r="G2286" s="47"/>
      <c r="H2286" s="47" t="s">
        <v>5249</v>
      </c>
      <c r="I2286" s="47" t="s">
        <v>5458</v>
      </c>
      <c r="J2286" s="47" t="s">
        <v>5479</v>
      </c>
      <c r="K2286" s="23">
        <v>41.095109999999998</v>
      </c>
      <c r="L2286" s="23">
        <v>-108.59389</v>
      </c>
      <c r="M2286" s="61" t="s">
        <v>3157</v>
      </c>
      <c r="N2286" s="19" t="s">
        <v>2524</v>
      </c>
      <c r="P2286" s="19" t="s">
        <v>5229</v>
      </c>
      <c r="Q2286" s="55">
        <v>23</v>
      </c>
      <c r="R2286" s="55"/>
      <c r="S2286" s="55">
        <f t="shared" si="831"/>
        <v>15</v>
      </c>
      <c r="T2286" s="19"/>
      <c r="U2286" s="55">
        <v>2943</v>
      </c>
      <c r="V2286" s="55">
        <v>2958</v>
      </c>
      <c r="W2286" s="55">
        <v>3574</v>
      </c>
      <c r="X2286" s="55"/>
      <c r="Y2286" s="51" t="s">
        <v>3798</v>
      </c>
      <c r="Z2286" s="40">
        <v>16387</v>
      </c>
      <c r="AB2286" s="19" t="s">
        <v>3789</v>
      </c>
      <c r="AC2286" s="19">
        <v>41</v>
      </c>
      <c r="AD2286" s="19">
        <v>20</v>
      </c>
      <c r="AE2286" s="19">
        <v>4345</v>
      </c>
      <c r="AF2286" s="19">
        <v>-3</v>
      </c>
      <c r="AG2286" s="19">
        <v>-3</v>
      </c>
      <c r="AH2286" s="19">
        <v>5183</v>
      </c>
      <c r="AI2286" s="19">
        <v>2765</v>
      </c>
      <c r="AJ2286" s="19"/>
      <c r="AK2286" s="19"/>
      <c r="AL2286" s="19">
        <v>58</v>
      </c>
      <c r="AM2286" s="19">
        <v>12412</v>
      </c>
      <c r="AP2286" s="17">
        <f t="shared" si="815"/>
        <v>2.0459000000000001</v>
      </c>
      <c r="AQ2286" s="17">
        <f t="shared" si="816"/>
        <v>1.6457999999999999</v>
      </c>
      <c r="AR2286" s="17">
        <f t="shared" si="813"/>
        <v>189.00749999999999</v>
      </c>
      <c r="AS2286" s="17">
        <f t="shared" si="832"/>
        <v>0</v>
      </c>
      <c r="AT2286" s="17">
        <f t="shared" si="817"/>
        <v>192.69919999999999</v>
      </c>
      <c r="AU2286" s="5">
        <f t="shared" si="818"/>
        <v>146.21242999999998</v>
      </c>
      <c r="AV2286" s="5">
        <f t="shared" si="819"/>
        <v>45.318349999999995</v>
      </c>
      <c r="AW2286" s="5"/>
      <c r="AX2286" s="5"/>
      <c r="AY2286" s="5">
        <f t="shared" si="820"/>
        <v>1.2075600000000002</v>
      </c>
      <c r="AZ2286" s="5">
        <f t="shared" si="821"/>
        <v>192.73833999999999</v>
      </c>
      <c r="BA2286" s="7">
        <f t="shared" si="822"/>
        <v>-1.0154693287011764E-4</v>
      </c>
      <c r="BB2286" s="62">
        <f t="shared" si="823"/>
        <v>12406</v>
      </c>
      <c r="BC2286" s="6">
        <f t="shared" si="824"/>
        <v>-2.4176001289386736E-4</v>
      </c>
      <c r="BD2286" s="32">
        <f t="shared" si="825"/>
        <v>1.0617065353670385E-2</v>
      </c>
      <c r="BE2286" s="32">
        <f t="shared" si="826"/>
        <v>8.5407723540108105E-3</v>
      </c>
      <c r="BF2286" s="35">
        <f t="shared" si="827"/>
        <v>0.9808421622923188</v>
      </c>
      <c r="BG2286" s="36">
        <f t="shared" si="828"/>
        <v>0.75860583836096118</v>
      </c>
      <c r="BH2286" s="33">
        <f t="shared" si="829"/>
        <v>0.23512887991045267</v>
      </c>
      <c r="BI2286" s="33">
        <f t="shared" si="830"/>
        <v>6.2652817285860207E-3</v>
      </c>
      <c r="CM2286" s="51" t="s">
        <v>5042</v>
      </c>
      <c r="CR2286" s="78" t="s">
        <v>2038</v>
      </c>
      <c r="CS2286" s="78" t="s">
        <v>6954</v>
      </c>
    </row>
    <row r="2287" spans="1:97">
      <c r="A2287" s="20" t="s">
        <v>3590</v>
      </c>
      <c r="B2287" s="16" t="s">
        <v>1047</v>
      </c>
      <c r="C2287" s="19">
        <v>49009955</v>
      </c>
      <c r="D2287" s="19" t="s">
        <v>3782</v>
      </c>
      <c r="E2287" s="19" t="s">
        <v>1707</v>
      </c>
      <c r="F2287" s="19" t="s">
        <v>2528</v>
      </c>
      <c r="G2287" s="47"/>
      <c r="H2287" s="47" t="s">
        <v>3848</v>
      </c>
      <c r="I2287" s="47" t="s">
        <v>5458</v>
      </c>
      <c r="J2287" s="47" t="s">
        <v>5479</v>
      </c>
      <c r="K2287" s="23">
        <v>41.082900000000002</v>
      </c>
      <c r="L2287" s="23">
        <v>-108.58121</v>
      </c>
      <c r="M2287" s="61" t="s">
        <v>1095</v>
      </c>
      <c r="N2287" s="19" t="s">
        <v>1096</v>
      </c>
      <c r="P2287" s="19" t="s">
        <v>5229</v>
      </c>
      <c r="Q2287" s="55"/>
      <c r="R2287" s="55">
        <v>451</v>
      </c>
      <c r="S2287" s="55">
        <f t="shared" si="831"/>
        <v>98</v>
      </c>
      <c r="T2287" s="19"/>
      <c r="U2287" s="55">
        <v>1399</v>
      </c>
      <c r="V2287" s="55">
        <v>1497</v>
      </c>
      <c r="W2287" s="55">
        <v>5760</v>
      </c>
      <c r="X2287" s="55"/>
      <c r="Y2287" s="51" t="s">
        <v>3798</v>
      </c>
      <c r="Z2287" s="40">
        <v>25451</v>
      </c>
      <c r="AA2287" s="52">
        <v>8.6999998092651367</v>
      </c>
      <c r="AB2287" s="19" t="s">
        <v>3789</v>
      </c>
      <c r="AC2287" s="19">
        <v>8</v>
      </c>
      <c r="AD2287" s="19">
        <v>3</v>
      </c>
      <c r="AE2287" s="19">
        <v>820</v>
      </c>
      <c r="AF2287" s="19">
        <v>25</v>
      </c>
      <c r="AG2287" s="19">
        <v>-3</v>
      </c>
      <c r="AH2287" s="19">
        <v>60</v>
      </c>
      <c r="AI2287" s="19">
        <v>1440</v>
      </c>
      <c r="AJ2287" s="19"/>
      <c r="AK2287" s="19"/>
      <c r="AL2287" s="19">
        <v>329</v>
      </c>
      <c r="AM2287" s="19">
        <v>2098</v>
      </c>
      <c r="AP2287" s="17">
        <f t="shared" si="815"/>
        <v>0.3992</v>
      </c>
      <c r="AQ2287" s="17">
        <f t="shared" si="816"/>
        <v>0.24687000000000001</v>
      </c>
      <c r="AR2287" s="17">
        <f t="shared" si="813"/>
        <v>35.669999999999995</v>
      </c>
      <c r="AS2287" s="17">
        <f t="shared" si="832"/>
        <v>0.63949999999999996</v>
      </c>
      <c r="AT2287" s="17">
        <f t="shared" si="817"/>
        <v>36.955569999999994</v>
      </c>
      <c r="AU2287" s="5">
        <f t="shared" si="818"/>
        <v>1.6925999999999999</v>
      </c>
      <c r="AV2287" s="5">
        <f t="shared" si="819"/>
        <v>23.601599999999998</v>
      </c>
      <c r="AW2287" s="5"/>
      <c r="AX2287" s="5"/>
      <c r="AY2287" s="5">
        <f t="shared" si="820"/>
        <v>6.8497800000000009</v>
      </c>
      <c r="AZ2287" s="5">
        <f t="shared" si="821"/>
        <v>32.143979999999999</v>
      </c>
      <c r="BA2287" s="7">
        <f t="shared" si="822"/>
        <v>6.963272553873355E-2</v>
      </c>
      <c r="BB2287" s="62">
        <f t="shared" si="823"/>
        <v>2682</v>
      </c>
      <c r="BC2287" s="6">
        <f t="shared" si="824"/>
        <v>0.12217573221757322</v>
      </c>
      <c r="BD2287" s="32">
        <f t="shared" si="825"/>
        <v>1.0802160540346153E-2</v>
      </c>
      <c r="BE2287" s="32">
        <f t="shared" si="826"/>
        <v>6.6801837990863094E-3</v>
      </c>
      <c r="BF2287" s="35">
        <f t="shared" si="827"/>
        <v>0.98251765566056748</v>
      </c>
      <c r="BG2287" s="33">
        <f t="shared" si="828"/>
        <v>5.2656827188170226E-2</v>
      </c>
      <c r="BH2287" s="37">
        <f t="shared" si="829"/>
        <v>0.73424635032749519</v>
      </c>
      <c r="BI2287" s="33">
        <f t="shared" si="830"/>
        <v>0.21309682248433459</v>
      </c>
      <c r="CM2287" s="51" t="s">
        <v>3815</v>
      </c>
      <c r="CR2287" s="78" t="s">
        <v>2039</v>
      </c>
      <c r="CS2287" s="78" t="s">
        <v>6954</v>
      </c>
    </row>
    <row r="2288" spans="1:97">
      <c r="A2288" s="20" t="s">
        <v>3590</v>
      </c>
      <c r="B2288" s="16" t="s">
        <v>5369</v>
      </c>
      <c r="C2288" s="19">
        <v>49016424</v>
      </c>
      <c r="D2288" s="19" t="s">
        <v>3782</v>
      </c>
      <c r="E2288" s="19" t="s">
        <v>1707</v>
      </c>
      <c r="F2288" s="19" t="s">
        <v>3289</v>
      </c>
      <c r="G2288" s="47"/>
      <c r="H2288" s="47" t="s">
        <v>3859</v>
      </c>
      <c r="I2288" s="47" t="s">
        <v>5458</v>
      </c>
      <c r="J2288" s="47" t="s">
        <v>5476</v>
      </c>
      <c r="K2288" s="23">
        <v>41.114049999999999</v>
      </c>
      <c r="L2288" s="23">
        <v>-108.65718</v>
      </c>
      <c r="M2288" s="61" t="s">
        <v>6507</v>
      </c>
      <c r="N2288" s="19" t="s">
        <v>6508</v>
      </c>
      <c r="P2288" s="19" t="s">
        <v>5229</v>
      </c>
      <c r="Q2288" s="55"/>
      <c r="R2288" s="55">
        <v>3134</v>
      </c>
      <c r="S2288" s="55">
        <f t="shared" si="831"/>
        <v>60</v>
      </c>
      <c r="T2288" s="19"/>
      <c r="U2288" s="55">
        <v>2440</v>
      </c>
      <c r="V2288" s="55">
        <v>2500</v>
      </c>
      <c r="W2288" s="55">
        <v>7130</v>
      </c>
      <c r="X2288" s="55">
        <v>7091</v>
      </c>
      <c r="Y2288" s="51" t="s">
        <v>3798</v>
      </c>
      <c r="Z2288" s="40">
        <v>21346</v>
      </c>
      <c r="AA2288" s="52">
        <v>7.9000000953674316</v>
      </c>
      <c r="AB2288" s="19" t="s">
        <v>3837</v>
      </c>
      <c r="AC2288" s="19">
        <v>435</v>
      </c>
      <c r="AD2288" s="19">
        <v>200</v>
      </c>
      <c r="AE2288" s="19">
        <v>20900</v>
      </c>
      <c r="AF2288" s="19">
        <v>-3</v>
      </c>
      <c r="AG2288" s="19">
        <v>-3</v>
      </c>
      <c r="AH2288" s="19">
        <v>32000</v>
      </c>
      <c r="AI2288" s="19">
        <v>700</v>
      </c>
      <c r="AJ2288" s="19"/>
      <c r="AK2288" s="19"/>
      <c r="AL2288" s="19">
        <v>1584</v>
      </c>
      <c r="AM2288" s="19">
        <v>55364</v>
      </c>
      <c r="AP2288" s="17">
        <f t="shared" si="815"/>
        <v>21.706499999999998</v>
      </c>
      <c r="AQ2288" s="17">
        <f t="shared" si="816"/>
        <v>16.458000000000002</v>
      </c>
      <c r="AR2288" s="17">
        <f t="shared" ref="AR2288:AR2351" si="833">IF(AE2288&gt;0,AE2288*0.0435,0)</f>
        <v>909.15</v>
      </c>
      <c r="AS2288" s="17">
        <f t="shared" si="832"/>
        <v>0</v>
      </c>
      <c r="AT2288" s="17">
        <f t="shared" si="817"/>
        <v>947.31449999999995</v>
      </c>
      <c r="AU2288" s="5">
        <f t="shared" si="818"/>
        <v>902.71999999999991</v>
      </c>
      <c r="AV2288" s="5">
        <f t="shared" si="819"/>
        <v>11.472999999999999</v>
      </c>
      <c r="AW2288" s="5"/>
      <c r="AX2288" s="5"/>
      <c r="AY2288" s="5">
        <f t="shared" si="820"/>
        <v>32.978880000000004</v>
      </c>
      <c r="AZ2288" s="5">
        <f t="shared" si="821"/>
        <v>947.17187999999987</v>
      </c>
      <c r="BA2288" s="7">
        <f t="shared" si="822"/>
        <v>7.5281618018324857E-5</v>
      </c>
      <c r="BB2288" s="62">
        <f t="shared" si="823"/>
        <v>55813</v>
      </c>
      <c r="BC2288" s="6">
        <f t="shared" si="824"/>
        <v>4.0386051071714477E-3</v>
      </c>
      <c r="BD2288" s="32">
        <f t="shared" si="825"/>
        <v>2.2913720839277767E-2</v>
      </c>
      <c r="BE2288" s="32">
        <f t="shared" si="826"/>
        <v>1.737332216491989E-2</v>
      </c>
      <c r="BF2288" s="35">
        <f t="shared" si="827"/>
        <v>0.95971295699580239</v>
      </c>
      <c r="BG2288" s="36">
        <f t="shared" si="828"/>
        <v>0.95306883477157289</v>
      </c>
      <c r="BH2288" s="33">
        <f t="shared" si="829"/>
        <v>1.2112901831502853E-2</v>
      </c>
      <c r="BI2288" s="33">
        <f t="shared" si="830"/>
        <v>3.4818263396924336E-2</v>
      </c>
      <c r="CM2288" s="51" t="s">
        <v>3815</v>
      </c>
      <c r="CR2288" s="78" t="s">
        <v>2038</v>
      </c>
      <c r="CS2288" s="78" t="s">
        <v>6954</v>
      </c>
    </row>
    <row r="2289" spans="1:97">
      <c r="A2289" s="20" t="s">
        <v>3590</v>
      </c>
      <c r="B2289" s="16" t="s">
        <v>1110</v>
      </c>
      <c r="C2289" s="19">
        <v>49009348</v>
      </c>
      <c r="D2289" s="19" t="s">
        <v>3782</v>
      </c>
      <c r="E2289" s="19" t="s">
        <v>1707</v>
      </c>
      <c r="F2289" s="19" t="s">
        <v>3272</v>
      </c>
      <c r="G2289" s="47"/>
      <c r="H2289" s="47" t="s">
        <v>3834</v>
      </c>
      <c r="I2289" s="47" t="s">
        <v>5459</v>
      </c>
      <c r="J2289" s="47" t="s">
        <v>5480</v>
      </c>
      <c r="K2289" s="23">
        <v>41.148859999999999</v>
      </c>
      <c r="L2289" s="23">
        <v>-108.26322</v>
      </c>
      <c r="M2289" s="61" t="s">
        <v>3275</v>
      </c>
      <c r="N2289" s="19" t="s">
        <v>2524</v>
      </c>
      <c r="P2289" s="19" t="s">
        <v>5229</v>
      </c>
      <c r="Q2289" s="55"/>
      <c r="R2289" s="55"/>
      <c r="S2289" s="55">
        <f t="shared" si="831"/>
        <v>127</v>
      </c>
      <c r="T2289" s="31" t="s">
        <v>2505</v>
      </c>
      <c r="U2289" s="55">
        <v>5040</v>
      </c>
      <c r="V2289" s="55">
        <v>5167</v>
      </c>
      <c r="W2289" s="55">
        <v>6497</v>
      </c>
      <c r="X2289" s="55"/>
      <c r="Y2289" s="51" t="s">
        <v>3798</v>
      </c>
      <c r="Z2289" s="40">
        <v>19315</v>
      </c>
      <c r="AA2289" s="52">
        <v>7.0999999046325684</v>
      </c>
      <c r="AB2289" s="19" t="s">
        <v>3837</v>
      </c>
      <c r="AC2289" s="19">
        <v>2258</v>
      </c>
      <c r="AD2289" s="19">
        <v>542</v>
      </c>
      <c r="AE2289" s="19">
        <v>50000</v>
      </c>
      <c r="AF2289" s="19">
        <v>-3</v>
      </c>
      <c r="AG2289" s="19">
        <v>-3</v>
      </c>
      <c r="AH2289" s="19">
        <v>80500</v>
      </c>
      <c r="AI2289" s="19">
        <v>285</v>
      </c>
      <c r="AJ2289" s="19"/>
      <c r="AK2289" s="19"/>
      <c r="AL2289" s="19">
        <v>2846</v>
      </c>
      <c r="AM2289" s="19">
        <v>136323</v>
      </c>
      <c r="AP2289" s="17">
        <f t="shared" si="815"/>
        <v>112.6742</v>
      </c>
      <c r="AQ2289" s="17">
        <f t="shared" si="816"/>
        <v>44.601179999999999</v>
      </c>
      <c r="AR2289" s="17">
        <f t="shared" si="833"/>
        <v>2175</v>
      </c>
      <c r="AS2289" s="17">
        <f t="shared" si="832"/>
        <v>0</v>
      </c>
      <c r="AT2289" s="17">
        <f t="shared" si="817"/>
        <v>2332.27538</v>
      </c>
      <c r="AU2289" s="5">
        <f t="shared" si="818"/>
        <v>2270.9049999999997</v>
      </c>
      <c r="AV2289" s="5">
        <f t="shared" si="819"/>
        <v>4.6711499999999999</v>
      </c>
      <c r="AW2289" s="5"/>
      <c r="AX2289" s="5"/>
      <c r="AY2289" s="5">
        <f t="shared" si="820"/>
        <v>59.253720000000008</v>
      </c>
      <c r="AZ2289" s="5">
        <f t="shared" si="821"/>
        <v>2334.82987</v>
      </c>
      <c r="BA2289" s="7">
        <f t="shared" si="822"/>
        <v>-5.4733927416785529E-4</v>
      </c>
      <c r="BB2289" s="62">
        <f t="shared" si="823"/>
        <v>136425</v>
      </c>
      <c r="BC2289" s="6">
        <f t="shared" si="824"/>
        <v>3.7397157816005983E-4</v>
      </c>
      <c r="BD2289" s="32">
        <f t="shared" si="825"/>
        <v>4.8310847409451275E-2</v>
      </c>
      <c r="BE2289" s="32">
        <f t="shared" si="826"/>
        <v>1.9123462170234803E-2</v>
      </c>
      <c r="BF2289" s="35">
        <f t="shared" si="827"/>
        <v>0.9325656904203139</v>
      </c>
      <c r="BG2289" s="36">
        <f t="shared" si="828"/>
        <v>0.9726211871702668</v>
      </c>
      <c r="BH2289" s="33">
        <f t="shared" si="829"/>
        <v>2.0006382734858537E-3</v>
      </c>
      <c r="BI2289" s="33">
        <f t="shared" si="830"/>
        <v>2.5378174556247222E-2</v>
      </c>
      <c r="CM2289" s="51" t="s">
        <v>3720</v>
      </c>
      <c r="CR2289" s="78" t="s">
        <v>2039</v>
      </c>
      <c r="CS2289" s="78" t="s">
        <v>6954</v>
      </c>
    </row>
    <row r="2290" spans="1:97" s="34" customFormat="1">
      <c r="A2290" s="18" t="s">
        <v>3590</v>
      </c>
      <c r="B2290" s="16" t="s">
        <v>1111</v>
      </c>
      <c r="C2290" s="21">
        <v>49008473</v>
      </c>
      <c r="D2290" s="21" t="s">
        <v>3782</v>
      </c>
      <c r="E2290" s="21" t="s">
        <v>2393</v>
      </c>
      <c r="F2290" s="21" t="s">
        <v>3701</v>
      </c>
      <c r="G2290" s="22"/>
      <c r="H2290" s="22" t="s">
        <v>3790</v>
      </c>
      <c r="I2290" s="22">
        <v>16</v>
      </c>
      <c r="J2290" s="22">
        <v>93</v>
      </c>
      <c r="K2290" s="23">
        <v>41.363909999999997</v>
      </c>
      <c r="L2290" s="23">
        <v>-107.85778000000001</v>
      </c>
      <c r="M2290" s="61" t="s">
        <v>3702</v>
      </c>
      <c r="N2290" s="21" t="s">
        <v>3861</v>
      </c>
      <c r="O2290" s="25"/>
      <c r="P2290" s="21" t="s">
        <v>5229</v>
      </c>
      <c r="Q2290" s="74"/>
      <c r="R2290" s="74"/>
      <c r="S2290" s="74">
        <f t="shared" si="831"/>
        <v>30</v>
      </c>
      <c r="T2290" s="21"/>
      <c r="U2290" s="74">
        <v>2115</v>
      </c>
      <c r="V2290" s="74">
        <v>2145</v>
      </c>
      <c r="W2290" s="74"/>
      <c r="X2290" s="74"/>
      <c r="Y2290" s="24" t="s">
        <v>3798</v>
      </c>
      <c r="Z2290" s="25">
        <v>24569</v>
      </c>
      <c r="AA2290" s="26">
        <v>8.8000000000000007</v>
      </c>
      <c r="AB2290" s="21" t="s">
        <v>3789</v>
      </c>
      <c r="AC2290" s="21">
        <v>3</v>
      </c>
      <c r="AD2290" s="21">
        <v>2</v>
      </c>
      <c r="AE2290" s="21">
        <v>502</v>
      </c>
      <c r="AF2290" s="21">
        <v>11</v>
      </c>
      <c r="AG2290" s="21">
        <v>-3</v>
      </c>
      <c r="AH2290" s="21">
        <v>48</v>
      </c>
      <c r="AI2290" s="21">
        <v>1013</v>
      </c>
      <c r="AJ2290" s="27"/>
      <c r="AK2290" s="27"/>
      <c r="AL2290" s="21">
        <v>60</v>
      </c>
      <c r="AM2290" s="21">
        <v>1221</v>
      </c>
      <c r="AO2290" s="4"/>
      <c r="AP2290" s="17">
        <f t="shared" si="815"/>
        <v>0.1497</v>
      </c>
      <c r="AQ2290" s="17">
        <f t="shared" si="816"/>
        <v>0.16458</v>
      </c>
      <c r="AR2290" s="17">
        <f t="shared" si="833"/>
        <v>21.837</v>
      </c>
      <c r="AS2290" s="17">
        <f t="shared" si="832"/>
        <v>0.28137999999999996</v>
      </c>
      <c r="AT2290" s="17">
        <f t="shared" si="817"/>
        <v>22.432659999999998</v>
      </c>
      <c r="AU2290" s="5">
        <f t="shared" si="818"/>
        <v>1.35408</v>
      </c>
      <c r="AV2290" s="5">
        <f t="shared" si="819"/>
        <v>16.603069999999999</v>
      </c>
      <c r="AW2290" s="5"/>
      <c r="AX2290" s="5"/>
      <c r="AY2290" s="5">
        <f t="shared" si="820"/>
        <v>1.2492000000000001</v>
      </c>
      <c r="AZ2290" s="5">
        <f t="shared" si="821"/>
        <v>19.20635</v>
      </c>
      <c r="BA2290" s="7">
        <f t="shared" si="822"/>
        <v>7.7482870029810941E-2</v>
      </c>
      <c r="BB2290" s="62">
        <f t="shared" si="823"/>
        <v>1636</v>
      </c>
      <c r="BC2290" s="28">
        <f t="shared" si="824"/>
        <v>0.14525726286314317</v>
      </c>
      <c r="BD2290" s="32">
        <f t="shared" si="825"/>
        <v>6.6733057961026474E-3</v>
      </c>
      <c r="BE2290" s="32">
        <f t="shared" si="826"/>
        <v>7.336624368220265E-3</v>
      </c>
      <c r="BF2290" s="35">
        <f t="shared" si="827"/>
        <v>0.98599006983567705</v>
      </c>
      <c r="BG2290" s="33">
        <f t="shared" si="828"/>
        <v>7.0501683037120524E-2</v>
      </c>
      <c r="BH2290" s="36">
        <f t="shared" si="829"/>
        <v>0.86445732791498642</v>
      </c>
      <c r="BI2290" s="33">
        <f t="shared" si="830"/>
        <v>6.5040989047893016E-2</v>
      </c>
      <c r="BJ2290" s="4"/>
      <c r="BK2290" s="4"/>
      <c r="BL2290" s="4"/>
      <c r="BM2290" s="4"/>
      <c r="BN2290" s="4"/>
      <c r="BO2290" s="4"/>
      <c r="BP2290" s="4"/>
      <c r="BQ2290" s="4"/>
      <c r="BR2290" s="4"/>
      <c r="BS2290" s="4"/>
      <c r="BT2290" s="4"/>
      <c r="BU2290" s="4"/>
      <c r="BV2290" s="4"/>
      <c r="BW2290" s="4"/>
      <c r="BX2290" s="4"/>
      <c r="BY2290" s="4"/>
      <c r="BZ2290" s="4"/>
      <c r="CA2290" s="4"/>
      <c r="CB2290" s="4"/>
      <c r="CC2290" s="4"/>
      <c r="CD2290" s="4"/>
      <c r="CE2290" s="4"/>
      <c r="CF2290" s="4"/>
      <c r="CG2290" s="4"/>
      <c r="CH2290" s="4"/>
      <c r="CI2290" s="4"/>
      <c r="CJ2290" s="4"/>
      <c r="CK2290" s="4"/>
      <c r="CL2290" s="4"/>
      <c r="CM2290" s="24" t="s">
        <v>3815</v>
      </c>
      <c r="CN2290" s="4"/>
      <c r="CO2290" s="4"/>
      <c r="CP2290" s="46"/>
      <c r="CQ2290" s="4"/>
      <c r="CR2290" s="78" t="s">
        <v>2039</v>
      </c>
      <c r="CS2290" s="78" t="s">
        <v>6954</v>
      </c>
    </row>
    <row r="2291" spans="1:97" s="44" customFormat="1">
      <c r="A2291" s="20" t="s">
        <v>3590</v>
      </c>
      <c r="B2291" s="16" t="s">
        <v>1112</v>
      </c>
      <c r="C2291" s="4">
        <v>49008721</v>
      </c>
      <c r="D2291" s="4" t="s">
        <v>3782</v>
      </c>
      <c r="E2291" s="4" t="s">
        <v>2393</v>
      </c>
      <c r="F2291" s="4" t="s">
        <v>2528</v>
      </c>
      <c r="G2291" s="38"/>
      <c r="H2291" s="38" t="s">
        <v>7084</v>
      </c>
      <c r="I2291" s="38">
        <v>17</v>
      </c>
      <c r="J2291" s="38">
        <v>93</v>
      </c>
      <c r="K2291" s="23">
        <v>41.450830000000003</v>
      </c>
      <c r="L2291" s="23">
        <v>-107.89524</v>
      </c>
      <c r="M2291" s="61" t="s">
        <v>2399</v>
      </c>
      <c r="N2291" s="4" t="s">
        <v>2400</v>
      </c>
      <c r="O2291" s="40"/>
      <c r="P2291" s="4" t="s">
        <v>5229</v>
      </c>
      <c r="Q2291" s="46"/>
      <c r="R2291" s="46">
        <v>318</v>
      </c>
      <c r="S2291" s="46">
        <f t="shared" si="831"/>
        <v>2</v>
      </c>
      <c r="T2291" s="4"/>
      <c r="U2291" s="46">
        <v>2250</v>
      </c>
      <c r="V2291" s="46">
        <v>2252</v>
      </c>
      <c r="W2291" s="46">
        <v>3600</v>
      </c>
      <c r="X2291" s="46"/>
      <c r="Y2291" s="39" t="s">
        <v>5220</v>
      </c>
      <c r="Z2291" s="40">
        <v>23916</v>
      </c>
      <c r="AA2291" s="41">
        <v>8.3000001907348633</v>
      </c>
      <c r="AB2291" s="4" t="s">
        <v>3789</v>
      </c>
      <c r="AC2291" s="4">
        <v>20</v>
      </c>
      <c r="AD2291" s="4">
        <v>8</v>
      </c>
      <c r="AE2291" s="4">
        <v>435</v>
      </c>
      <c r="AF2291" s="31">
        <v>10</v>
      </c>
      <c r="AG2291" s="4">
        <v>-3</v>
      </c>
      <c r="AH2291" s="4">
        <v>140</v>
      </c>
      <c r="AI2291" s="4">
        <v>939</v>
      </c>
      <c r="AJ2291" s="31"/>
      <c r="AK2291" s="31"/>
      <c r="AL2291" s="4">
        <v>79</v>
      </c>
      <c r="AM2291" s="4">
        <v>1155</v>
      </c>
      <c r="AO2291" s="4"/>
      <c r="AP2291" s="17">
        <f t="shared" si="815"/>
        <v>0.998</v>
      </c>
      <c r="AQ2291" s="17">
        <f t="shared" si="816"/>
        <v>0.65832000000000002</v>
      </c>
      <c r="AR2291" s="17">
        <f t="shared" si="833"/>
        <v>18.922499999999999</v>
      </c>
      <c r="AS2291" s="17">
        <f t="shared" si="832"/>
        <v>0.25579999999999997</v>
      </c>
      <c r="AT2291" s="17">
        <f t="shared" si="817"/>
        <v>20.834620000000001</v>
      </c>
      <c r="AU2291" s="5">
        <f t="shared" si="818"/>
        <v>3.9493999999999998</v>
      </c>
      <c r="AV2291" s="5">
        <f t="shared" si="819"/>
        <v>15.390209999999998</v>
      </c>
      <c r="AW2291" s="5"/>
      <c r="AX2291" s="5"/>
      <c r="AY2291" s="5">
        <f t="shared" si="820"/>
        <v>1.6447800000000001</v>
      </c>
      <c r="AZ2291" s="5">
        <f t="shared" si="821"/>
        <v>20.984389999999998</v>
      </c>
      <c r="BA2291" s="7">
        <f t="shared" si="822"/>
        <v>-3.5813855947330327E-3</v>
      </c>
      <c r="BB2291" s="42">
        <f t="shared" si="823"/>
        <v>1628</v>
      </c>
      <c r="BC2291" s="43">
        <f t="shared" si="824"/>
        <v>0.16996047430830039</v>
      </c>
      <c r="BD2291" s="32">
        <f t="shared" si="825"/>
        <v>4.7901041631668827E-2</v>
      </c>
      <c r="BE2291" s="32">
        <f t="shared" si="826"/>
        <v>3.1597408544048321E-2</v>
      </c>
      <c r="BF2291" s="35">
        <f t="shared" si="827"/>
        <v>0.92050154982428278</v>
      </c>
      <c r="BG2291" s="33">
        <f t="shared" si="828"/>
        <v>0.18820656688138185</v>
      </c>
      <c r="BH2291" s="37">
        <f t="shared" si="829"/>
        <v>0.73341231267623219</v>
      </c>
      <c r="BI2291" s="33">
        <f t="shared" si="830"/>
        <v>7.8381120442386001E-2</v>
      </c>
      <c r="BJ2291" s="75"/>
      <c r="BK2291" s="75"/>
      <c r="BL2291" s="75"/>
      <c r="BM2291" s="56"/>
      <c r="BN2291" s="56"/>
      <c r="BO2291" s="56"/>
      <c r="BP2291" s="56"/>
      <c r="BQ2291" s="56"/>
      <c r="BR2291" s="56"/>
      <c r="BS2291" s="56"/>
      <c r="BT2291" s="56"/>
      <c r="BU2291" s="56"/>
      <c r="BV2291" s="56"/>
      <c r="BW2291" s="56"/>
      <c r="BX2291" s="56"/>
      <c r="BY2291" s="56"/>
      <c r="BZ2291" s="56"/>
      <c r="CA2291" s="56"/>
      <c r="CB2291" s="56"/>
      <c r="CC2291" s="56"/>
      <c r="CD2291" s="56"/>
      <c r="CE2291" s="56"/>
      <c r="CF2291" s="56"/>
      <c r="CG2291" s="56"/>
      <c r="CH2291" s="56"/>
      <c r="CI2291" s="56"/>
      <c r="CJ2291" s="56"/>
      <c r="CK2291" s="56"/>
      <c r="CL2291" s="56"/>
      <c r="CM2291" s="39" t="s">
        <v>7137</v>
      </c>
      <c r="CN2291" s="56"/>
      <c r="CO2291" s="56"/>
      <c r="CP2291" s="71"/>
      <c r="CQ2291" s="56"/>
      <c r="CR2291" s="78" t="s">
        <v>2039</v>
      </c>
      <c r="CS2291" s="78" t="s">
        <v>6954</v>
      </c>
    </row>
    <row r="2292" spans="1:97" s="34" customFormat="1">
      <c r="A2292" s="18" t="s">
        <v>3590</v>
      </c>
      <c r="B2292" s="16" t="s">
        <v>1112</v>
      </c>
      <c r="C2292" s="21">
        <v>49000033</v>
      </c>
      <c r="D2292" s="21" t="s">
        <v>3782</v>
      </c>
      <c r="E2292" s="21" t="s">
        <v>2393</v>
      </c>
      <c r="F2292" s="21" t="s">
        <v>2528</v>
      </c>
      <c r="G2292" s="22"/>
      <c r="H2292" s="22" t="s">
        <v>7084</v>
      </c>
      <c r="I2292" s="22">
        <v>17</v>
      </c>
      <c r="J2292" s="22">
        <v>93</v>
      </c>
      <c r="K2292" s="23">
        <v>41.450830000000003</v>
      </c>
      <c r="L2292" s="23">
        <v>-107.89524</v>
      </c>
      <c r="M2292" s="61" t="s">
        <v>2399</v>
      </c>
      <c r="N2292" s="21" t="s">
        <v>2400</v>
      </c>
      <c r="O2292" s="25"/>
      <c r="P2292" s="21" t="s">
        <v>5229</v>
      </c>
      <c r="Q2292" s="74">
        <v>318</v>
      </c>
      <c r="R2292" s="74"/>
      <c r="S2292" s="74">
        <f t="shared" si="831"/>
        <v>16</v>
      </c>
      <c r="T2292" s="21"/>
      <c r="U2292" s="74">
        <v>2570</v>
      </c>
      <c r="V2292" s="74">
        <v>2586</v>
      </c>
      <c r="W2292" s="74">
        <v>3600</v>
      </c>
      <c r="X2292" s="74"/>
      <c r="Y2292" s="24" t="s">
        <v>3798</v>
      </c>
      <c r="Z2292" s="25">
        <v>23916</v>
      </c>
      <c r="AA2292" s="26">
        <v>8.6</v>
      </c>
      <c r="AB2292" s="21" t="s">
        <v>3789</v>
      </c>
      <c r="AC2292" s="21">
        <v>22</v>
      </c>
      <c r="AD2292" s="21">
        <v>8</v>
      </c>
      <c r="AE2292" s="21">
        <v>980</v>
      </c>
      <c r="AF2292" s="21">
        <v>10</v>
      </c>
      <c r="AG2292" s="21">
        <v>-3</v>
      </c>
      <c r="AH2292" s="21">
        <v>940</v>
      </c>
      <c r="AI2292" s="21">
        <v>1013</v>
      </c>
      <c r="AJ2292" s="27"/>
      <c r="AK2292" s="27"/>
      <c r="AL2292" s="21">
        <v>22</v>
      </c>
      <c r="AM2292" s="21">
        <v>2518</v>
      </c>
      <c r="AO2292" s="4"/>
      <c r="AP2292" s="17">
        <f t="shared" si="815"/>
        <v>1.0977999999999999</v>
      </c>
      <c r="AQ2292" s="17">
        <f t="shared" si="816"/>
        <v>0.65832000000000002</v>
      </c>
      <c r="AR2292" s="17">
        <f t="shared" si="833"/>
        <v>42.629999999999995</v>
      </c>
      <c r="AS2292" s="17">
        <f t="shared" si="832"/>
        <v>0.25579999999999997</v>
      </c>
      <c r="AT2292" s="17">
        <f t="shared" si="817"/>
        <v>44.641919999999999</v>
      </c>
      <c r="AU2292" s="5">
        <f t="shared" si="818"/>
        <v>26.517399999999999</v>
      </c>
      <c r="AV2292" s="5">
        <f t="shared" si="819"/>
        <v>16.603069999999999</v>
      </c>
      <c r="AW2292" s="5"/>
      <c r="AX2292" s="5"/>
      <c r="AY2292" s="5">
        <f t="shared" si="820"/>
        <v>0.45804000000000006</v>
      </c>
      <c r="AZ2292" s="5">
        <f t="shared" si="821"/>
        <v>43.578509999999994</v>
      </c>
      <c r="BA2292" s="7">
        <f t="shared" si="822"/>
        <v>1.2054010618628867E-2</v>
      </c>
      <c r="BB2292" s="62">
        <f t="shared" si="823"/>
        <v>2992</v>
      </c>
      <c r="BC2292" s="28">
        <f t="shared" si="824"/>
        <v>8.6025408348457344E-2</v>
      </c>
      <c r="BD2292" s="32">
        <f t="shared" si="825"/>
        <v>2.4591236219230712E-2</v>
      </c>
      <c r="BE2292" s="32">
        <f t="shared" si="826"/>
        <v>1.4746677562255388E-2</v>
      </c>
      <c r="BF2292" s="35">
        <f t="shared" si="827"/>
        <v>0.96066208621851379</v>
      </c>
      <c r="BG2292" s="37">
        <f t="shared" si="828"/>
        <v>0.60849716982062951</v>
      </c>
      <c r="BH2292" s="33">
        <f t="shared" si="829"/>
        <v>0.38099214498155171</v>
      </c>
      <c r="BI2292" s="33">
        <f t="shared" si="830"/>
        <v>1.0510685197818836E-2</v>
      </c>
      <c r="BJ2292" s="4"/>
      <c r="BK2292" s="4"/>
      <c r="BL2292" s="4"/>
      <c r="BM2292" s="4"/>
      <c r="BN2292" s="4"/>
      <c r="BO2292" s="4"/>
      <c r="BP2292" s="4"/>
      <c r="BQ2292" s="4"/>
      <c r="BR2292" s="4"/>
      <c r="BS2292" s="4"/>
      <c r="BT2292" s="4"/>
      <c r="BU2292" s="4"/>
      <c r="BV2292" s="4"/>
      <c r="BW2292" s="4"/>
      <c r="BX2292" s="4"/>
      <c r="BY2292" s="4"/>
      <c r="BZ2292" s="4"/>
      <c r="CA2292" s="4"/>
      <c r="CB2292" s="4"/>
      <c r="CC2292" s="4"/>
      <c r="CD2292" s="4"/>
      <c r="CE2292" s="4"/>
      <c r="CF2292" s="4"/>
      <c r="CG2292" s="4"/>
      <c r="CH2292" s="4"/>
      <c r="CI2292" s="4"/>
      <c r="CJ2292" s="4"/>
      <c r="CK2292" s="4"/>
      <c r="CL2292" s="4"/>
      <c r="CM2292" s="24" t="s">
        <v>3809</v>
      </c>
      <c r="CN2292" s="4"/>
      <c r="CO2292" s="4"/>
      <c r="CP2292" s="46"/>
      <c r="CQ2292" s="4"/>
      <c r="CR2292" s="78" t="s">
        <v>2039</v>
      </c>
      <c r="CS2292" s="78" t="s">
        <v>6954</v>
      </c>
    </row>
    <row r="2293" spans="1:97">
      <c r="A2293" s="20" t="s">
        <v>3591</v>
      </c>
      <c r="B2293" s="16" t="s">
        <v>7154</v>
      </c>
      <c r="F2293" s="4" t="s">
        <v>1069</v>
      </c>
      <c r="G2293" s="47" t="s">
        <v>3594</v>
      </c>
      <c r="H2293" s="47">
        <v>1</v>
      </c>
      <c r="I2293" s="47">
        <v>18</v>
      </c>
      <c r="J2293" s="47">
        <v>98</v>
      </c>
      <c r="K2293" s="23">
        <v>41.570326000000001</v>
      </c>
      <c r="L2293" s="23">
        <v>-108.40353899999999</v>
      </c>
      <c r="M2293" s="61" t="s">
        <v>497</v>
      </c>
      <c r="N2293" s="19" t="s">
        <v>4420</v>
      </c>
      <c r="P2293" s="19" t="s">
        <v>5229</v>
      </c>
      <c r="V2293" s="46">
        <v>2330</v>
      </c>
      <c r="W2293" s="46">
        <v>3831</v>
      </c>
      <c r="Z2293" s="48">
        <v>32323</v>
      </c>
      <c r="AA2293" s="19">
        <v>8.1999999999999993</v>
      </c>
      <c r="AB2293" s="19" t="s">
        <v>3789</v>
      </c>
      <c r="AC2293" s="19">
        <v>4</v>
      </c>
      <c r="AD2293" s="19">
        <v>5</v>
      </c>
      <c r="AE2293" s="19">
        <v>375</v>
      </c>
      <c r="AF2293" s="19">
        <v>2</v>
      </c>
      <c r="AH2293" s="19">
        <v>270</v>
      </c>
      <c r="AI2293" s="19">
        <v>536</v>
      </c>
      <c r="AJ2293" s="19">
        <v>0</v>
      </c>
      <c r="AK2293" s="6">
        <v>0</v>
      </c>
      <c r="AL2293" s="19">
        <v>27</v>
      </c>
      <c r="AM2293" s="19">
        <v>947</v>
      </c>
      <c r="AN2293" s="53"/>
      <c r="AO2293" s="19" t="s">
        <v>4422</v>
      </c>
      <c r="AP2293" s="17">
        <f t="shared" si="815"/>
        <v>0.1996</v>
      </c>
      <c r="AQ2293" s="17">
        <f t="shared" si="816"/>
        <v>0.41144999999999998</v>
      </c>
      <c r="AR2293" s="17">
        <f t="shared" si="833"/>
        <v>16.3125</v>
      </c>
      <c r="AS2293" s="17">
        <f t="shared" si="832"/>
        <v>5.1159999999999997E-2</v>
      </c>
      <c r="AT2293" s="17">
        <f t="shared" si="817"/>
        <v>16.974709999999998</v>
      </c>
      <c r="AU2293" s="5">
        <f t="shared" si="818"/>
        <v>7.6166999999999998</v>
      </c>
      <c r="AV2293" s="5">
        <f t="shared" si="819"/>
        <v>8.7850399999999986</v>
      </c>
      <c r="AW2293" s="5">
        <f>IF(AJ2293&gt;0,AJ2293*0.03333,0)</f>
        <v>0</v>
      </c>
      <c r="AX2293" s="5">
        <f>IF(AK2293&gt;0,AK2293*0.0588,0)</f>
        <v>0</v>
      </c>
      <c r="AY2293" s="5">
        <f t="shared" si="820"/>
        <v>0.56214000000000008</v>
      </c>
      <c r="AZ2293" s="5">
        <f t="shared" si="821"/>
        <v>16.963879999999996</v>
      </c>
      <c r="BA2293" s="7">
        <f t="shared" si="822"/>
        <v>3.191057731037771E-4</v>
      </c>
      <c r="BB2293" s="62">
        <f t="shared" si="823"/>
        <v>1219</v>
      </c>
      <c r="BC2293" s="6">
        <f t="shared" si="824"/>
        <v>0.12557710064635272</v>
      </c>
      <c r="BD2293" s="32">
        <f t="shared" si="825"/>
        <v>1.175866922026945E-2</v>
      </c>
      <c r="BE2293" s="32">
        <f t="shared" si="826"/>
        <v>2.4239000253907138E-2</v>
      </c>
      <c r="BF2293" s="35">
        <f t="shared" si="827"/>
        <v>0.96400233052582351</v>
      </c>
      <c r="BG2293" s="33">
        <f t="shared" si="828"/>
        <v>0.44899515912633203</v>
      </c>
      <c r="BH2293" s="37">
        <f t="shared" si="829"/>
        <v>0.51786737468079236</v>
      </c>
      <c r="BI2293" s="33">
        <f t="shared" si="830"/>
        <v>3.3137466192875699E-2</v>
      </c>
      <c r="BJ2293" s="6">
        <v>0</v>
      </c>
      <c r="BK2293" s="19">
        <v>0</v>
      </c>
      <c r="BL2293" s="19">
        <v>0</v>
      </c>
      <c r="BM2293" s="19">
        <v>819</v>
      </c>
      <c r="BN2293" s="19">
        <v>0</v>
      </c>
      <c r="BO2293" s="31"/>
      <c r="BP2293" s="19">
        <v>0</v>
      </c>
      <c r="BQ2293" s="19">
        <v>0</v>
      </c>
      <c r="BR2293" s="19">
        <v>0</v>
      </c>
      <c r="BS2293" s="19">
        <v>0</v>
      </c>
      <c r="BT2293" s="19">
        <v>0</v>
      </c>
      <c r="BU2293" s="19">
        <v>0</v>
      </c>
      <c r="BV2293" s="19">
        <v>0</v>
      </c>
      <c r="BW2293" s="19">
        <v>0</v>
      </c>
      <c r="BX2293" s="19"/>
      <c r="BY2293" s="19"/>
      <c r="BZ2293" s="19"/>
      <c r="CA2293" s="19"/>
      <c r="CB2293" s="19"/>
      <c r="CC2293" s="19"/>
      <c r="CD2293" s="19"/>
      <c r="CE2293" s="19"/>
      <c r="CF2293" s="19"/>
      <c r="CG2293" s="19"/>
      <c r="CH2293" s="19"/>
      <c r="CI2293" s="19"/>
      <c r="CJ2293" s="19"/>
      <c r="CK2293" s="19"/>
      <c r="CL2293" s="19"/>
      <c r="CM2293" s="19" t="s">
        <v>4421</v>
      </c>
      <c r="CR2293" s="78" t="s">
        <v>2038</v>
      </c>
      <c r="CS2293" s="78" t="s">
        <v>6954</v>
      </c>
    </row>
    <row r="2294" spans="1:97">
      <c r="A2294" s="20" t="s">
        <v>3591</v>
      </c>
      <c r="B2294" s="16" t="s">
        <v>7154</v>
      </c>
      <c r="F2294" s="4" t="s">
        <v>1069</v>
      </c>
      <c r="G2294" s="47" t="s">
        <v>3594</v>
      </c>
      <c r="H2294" s="47">
        <v>1</v>
      </c>
      <c r="I2294" s="47">
        <v>18</v>
      </c>
      <c r="J2294" s="47">
        <v>98</v>
      </c>
      <c r="K2294" s="23">
        <v>41.570326000000001</v>
      </c>
      <c r="L2294" s="23">
        <v>-108.40353899999999</v>
      </c>
      <c r="M2294" s="61" t="s">
        <v>497</v>
      </c>
      <c r="N2294" s="19" t="s">
        <v>5199</v>
      </c>
      <c r="P2294" s="19" t="s">
        <v>5229</v>
      </c>
      <c r="U2294" s="66">
        <v>3304</v>
      </c>
      <c r="V2294" s="63">
        <v>3330</v>
      </c>
      <c r="W2294" s="46">
        <v>3831</v>
      </c>
      <c r="Y2294" s="63" t="s">
        <v>3788</v>
      </c>
      <c r="Z2294" s="48">
        <v>26423</v>
      </c>
      <c r="AA2294" s="19">
        <v>8.1</v>
      </c>
      <c r="AB2294" s="19" t="s">
        <v>3789</v>
      </c>
      <c r="AC2294" s="19">
        <v>392</v>
      </c>
      <c r="AD2294" s="19">
        <v>135</v>
      </c>
      <c r="AE2294" s="19">
        <v>28053</v>
      </c>
      <c r="AF2294" s="19">
        <v>260</v>
      </c>
      <c r="AH2294" s="19">
        <v>42400</v>
      </c>
      <c r="AI2294" s="19">
        <v>2891</v>
      </c>
      <c r="AJ2294" s="19">
        <v>0</v>
      </c>
      <c r="AK2294" s="6">
        <v>0</v>
      </c>
      <c r="AL2294" s="19">
        <v>698</v>
      </c>
      <c r="AM2294" s="19">
        <v>73362</v>
      </c>
      <c r="AN2294" s="53"/>
      <c r="AO2294" s="63" t="s">
        <v>5670</v>
      </c>
      <c r="AP2294" s="17">
        <f t="shared" si="815"/>
        <v>19.5608</v>
      </c>
      <c r="AQ2294" s="17">
        <f t="shared" si="816"/>
        <v>11.10915</v>
      </c>
      <c r="AR2294" s="17">
        <f t="shared" si="833"/>
        <v>1220.3054999999999</v>
      </c>
      <c r="AS2294" s="17">
        <f t="shared" si="832"/>
        <v>6.6507999999999994</v>
      </c>
      <c r="AT2294" s="17">
        <f t="shared" si="817"/>
        <v>1257.6262499999998</v>
      </c>
      <c r="AU2294" s="5">
        <f t="shared" si="818"/>
        <v>1196.104</v>
      </c>
      <c r="AV2294" s="5">
        <f t="shared" si="819"/>
        <v>47.383489999999995</v>
      </c>
      <c r="AW2294" s="5">
        <f>IF(AJ2294&gt;0,AJ2294*0.03333,0)</f>
        <v>0</v>
      </c>
      <c r="AX2294" s="5">
        <f>IF(AK2294&gt;0,AK2294*0.0588,0)</f>
        <v>0</v>
      </c>
      <c r="AY2294" s="5">
        <f t="shared" si="820"/>
        <v>14.532360000000001</v>
      </c>
      <c r="AZ2294" s="5">
        <f t="shared" si="821"/>
        <v>1258.0198499999999</v>
      </c>
      <c r="BA2294" s="7">
        <f t="shared" si="822"/>
        <v>-1.5646079947418117E-4</v>
      </c>
      <c r="BB2294" s="62">
        <f t="shared" si="823"/>
        <v>74829</v>
      </c>
      <c r="BC2294" s="6">
        <f t="shared" si="824"/>
        <v>9.8993866024252482E-3</v>
      </c>
      <c r="BD2294" s="32">
        <f t="shared" si="825"/>
        <v>1.5553746592041956E-2</v>
      </c>
      <c r="BE2294" s="32">
        <f t="shared" si="826"/>
        <v>8.8334272602850015E-3</v>
      </c>
      <c r="BF2294" s="35">
        <f t="shared" si="827"/>
        <v>0.97561282614767308</v>
      </c>
      <c r="BG2294" s="36">
        <f t="shared" si="828"/>
        <v>0.95078308978987902</v>
      </c>
      <c r="BH2294" s="33">
        <f t="shared" si="829"/>
        <v>3.7665137000819186E-2</v>
      </c>
      <c r="BI2294" s="33">
        <f t="shared" si="830"/>
        <v>1.1551773209301905E-2</v>
      </c>
      <c r="BJ2294" s="6">
        <v>0</v>
      </c>
      <c r="BK2294" s="19">
        <v>0</v>
      </c>
      <c r="BL2294" s="19">
        <v>0</v>
      </c>
      <c r="BM2294" s="19">
        <v>72485</v>
      </c>
      <c r="BN2294" s="19">
        <v>0</v>
      </c>
      <c r="BO2294" s="31"/>
      <c r="BP2294" s="19">
        <v>0</v>
      </c>
      <c r="BQ2294" s="19">
        <v>0</v>
      </c>
      <c r="BR2294" s="19">
        <v>0</v>
      </c>
      <c r="BS2294" s="19">
        <v>0</v>
      </c>
      <c r="BT2294" s="19">
        <v>0</v>
      </c>
      <c r="BU2294" s="19">
        <v>0</v>
      </c>
      <c r="BV2294" s="19">
        <v>0</v>
      </c>
      <c r="BW2294" s="19">
        <v>0</v>
      </c>
      <c r="BX2294" s="19"/>
      <c r="BY2294" s="19"/>
      <c r="BZ2294" s="19"/>
      <c r="CA2294" s="19"/>
      <c r="CB2294" s="19"/>
      <c r="CC2294" s="19"/>
      <c r="CD2294" s="19"/>
      <c r="CE2294" s="19"/>
      <c r="CF2294" s="19"/>
      <c r="CG2294" s="19"/>
      <c r="CH2294" s="19"/>
      <c r="CI2294" s="19"/>
      <c r="CJ2294" s="19"/>
      <c r="CK2294" s="19"/>
      <c r="CL2294" s="19"/>
      <c r="CM2294" s="63" t="s">
        <v>3820</v>
      </c>
      <c r="CN2294" s="63">
        <v>19000101</v>
      </c>
      <c r="CO2294" s="63" t="s">
        <v>6290</v>
      </c>
      <c r="CP2294" s="66"/>
      <c r="CQ2294" s="64">
        <v>26423</v>
      </c>
      <c r="CR2294" s="78" t="s">
        <v>2038</v>
      </c>
      <c r="CS2294" s="78" t="s">
        <v>6954</v>
      </c>
    </row>
    <row r="2295" spans="1:97">
      <c r="A2295" s="20" t="s">
        <v>3591</v>
      </c>
      <c r="B2295" s="16" t="s">
        <v>335</v>
      </c>
      <c r="F2295" s="4" t="s">
        <v>1069</v>
      </c>
      <c r="G2295" s="47" t="s">
        <v>3595</v>
      </c>
      <c r="H2295" s="47">
        <v>3</v>
      </c>
      <c r="I2295" s="47">
        <v>18</v>
      </c>
      <c r="J2295" s="47">
        <v>98</v>
      </c>
      <c r="K2295" s="23">
        <v>41.561660000000003</v>
      </c>
      <c r="L2295" s="23">
        <v>-108.42395</v>
      </c>
      <c r="M2295" s="61" t="s">
        <v>495</v>
      </c>
      <c r="N2295" s="19" t="s">
        <v>5200</v>
      </c>
      <c r="P2295" s="19" t="s">
        <v>5229</v>
      </c>
      <c r="W2295" s="46">
        <v>682</v>
      </c>
      <c r="Z2295" s="48">
        <v>28146</v>
      </c>
      <c r="AA2295" s="19">
        <v>8.1999999999999993</v>
      </c>
      <c r="AB2295" s="19" t="s">
        <v>3789</v>
      </c>
      <c r="AC2295" s="19">
        <v>5</v>
      </c>
      <c r="AD2295" s="19">
        <v>1</v>
      </c>
      <c r="AE2295" s="19">
        <v>453</v>
      </c>
      <c r="AF2295" s="19">
        <v>14</v>
      </c>
      <c r="AH2295" s="19">
        <v>56</v>
      </c>
      <c r="AI2295" s="19">
        <v>1086</v>
      </c>
      <c r="AJ2295" s="19">
        <v>24</v>
      </c>
      <c r="AK2295" s="6">
        <v>0</v>
      </c>
      <c r="AL2295" s="19">
        <v>9</v>
      </c>
      <c r="AM2295" s="19">
        <v>1097</v>
      </c>
      <c r="AN2295" s="53"/>
      <c r="AP2295" s="17">
        <f t="shared" si="815"/>
        <v>0.2495</v>
      </c>
      <c r="AQ2295" s="17">
        <f t="shared" si="816"/>
        <v>8.2290000000000002E-2</v>
      </c>
      <c r="AR2295" s="17">
        <f t="shared" si="833"/>
        <v>19.705499999999997</v>
      </c>
      <c r="AS2295" s="17">
        <f t="shared" si="832"/>
        <v>0.35811999999999999</v>
      </c>
      <c r="AT2295" s="17">
        <f t="shared" si="817"/>
        <v>20.395409999999998</v>
      </c>
      <c r="AU2295" s="5">
        <f t="shared" si="818"/>
        <v>1.5797599999999998</v>
      </c>
      <c r="AV2295" s="5">
        <f t="shared" si="819"/>
        <v>17.799539999999997</v>
      </c>
      <c r="AW2295" s="5">
        <f>IF(AJ2295&gt;0,AJ2295*0.03333,0)</f>
        <v>0.79991999999999996</v>
      </c>
      <c r="AX2295" s="5">
        <f>IF(AK2295&gt;0,AK2295*0.0588,0)</f>
        <v>0</v>
      </c>
      <c r="AY2295" s="5">
        <f t="shared" si="820"/>
        <v>0.18738000000000002</v>
      </c>
      <c r="AZ2295" s="5">
        <f t="shared" si="821"/>
        <v>20.366599999999998</v>
      </c>
      <c r="BA2295" s="7">
        <f t="shared" si="822"/>
        <v>7.0678555841578977E-4</v>
      </c>
      <c r="BB2295" s="62">
        <f t="shared" si="823"/>
        <v>1648</v>
      </c>
      <c r="BC2295" s="6">
        <f t="shared" si="824"/>
        <v>0.20072859744990892</v>
      </c>
      <c r="BD2295" s="32">
        <f t="shared" si="825"/>
        <v>1.2233144614400986E-2</v>
      </c>
      <c r="BE2295" s="32">
        <f t="shared" si="826"/>
        <v>4.0347313439641572E-3</v>
      </c>
      <c r="BF2295" s="35">
        <f t="shared" si="827"/>
        <v>0.98373212404163479</v>
      </c>
      <c r="BG2295" s="33">
        <f t="shared" si="828"/>
        <v>7.7566211346027314E-2</v>
      </c>
      <c r="BH2295" s="36">
        <f t="shared" si="829"/>
        <v>0.87395736156255821</v>
      </c>
      <c r="BI2295" s="33">
        <f t="shared" si="830"/>
        <v>9.2003574479785546E-3</v>
      </c>
      <c r="BJ2295" s="6">
        <v>0</v>
      </c>
      <c r="BK2295" s="19">
        <v>0</v>
      </c>
      <c r="BL2295" s="19">
        <v>0</v>
      </c>
      <c r="BM2295" s="19">
        <v>858</v>
      </c>
      <c r="BN2295" s="19">
        <v>0</v>
      </c>
      <c r="BO2295" s="31"/>
      <c r="BP2295" s="19">
        <v>0</v>
      </c>
      <c r="BQ2295" s="19">
        <v>0</v>
      </c>
      <c r="BR2295" s="19">
        <v>0</v>
      </c>
      <c r="BS2295" s="19">
        <v>0</v>
      </c>
      <c r="BT2295" s="19">
        <v>0</v>
      </c>
      <c r="BU2295" s="19">
        <v>0</v>
      </c>
      <c r="BV2295" s="19">
        <v>0</v>
      </c>
      <c r="BW2295" s="19">
        <v>0</v>
      </c>
      <c r="BX2295" s="19"/>
      <c r="BY2295" s="19"/>
      <c r="BZ2295" s="19"/>
      <c r="CA2295" s="19"/>
      <c r="CB2295" s="19"/>
      <c r="CC2295" s="19"/>
      <c r="CD2295" s="19"/>
      <c r="CE2295" s="19"/>
      <c r="CF2295" s="19"/>
      <c r="CG2295" s="19"/>
      <c r="CH2295" s="19"/>
      <c r="CI2295" s="19"/>
      <c r="CJ2295" s="19"/>
      <c r="CK2295" s="19"/>
      <c r="CL2295" s="19"/>
      <c r="CM2295" s="39"/>
      <c r="CR2295" s="78" t="s">
        <v>2038</v>
      </c>
      <c r="CS2295" s="78" t="s">
        <v>6954</v>
      </c>
    </row>
    <row r="2296" spans="1:97">
      <c r="A2296" s="20" t="s">
        <v>3590</v>
      </c>
      <c r="B2296" s="16" t="s">
        <v>464</v>
      </c>
      <c r="C2296" s="19">
        <v>49007467</v>
      </c>
      <c r="D2296" s="19" t="s">
        <v>3782</v>
      </c>
      <c r="E2296" s="19" t="s">
        <v>1707</v>
      </c>
      <c r="G2296" s="47"/>
      <c r="H2296" s="47" t="s">
        <v>4890</v>
      </c>
      <c r="I2296" s="47" t="s">
        <v>5465</v>
      </c>
      <c r="J2296" s="47" t="s">
        <v>5479</v>
      </c>
      <c r="K2296" s="23">
        <v>41.89188</v>
      </c>
      <c r="L2296" s="23">
        <v>-108.63244</v>
      </c>
      <c r="M2296" s="61" t="s">
        <v>6515</v>
      </c>
      <c r="N2296" s="19" t="s">
        <v>2524</v>
      </c>
      <c r="P2296" s="19" t="s">
        <v>5229</v>
      </c>
      <c r="Q2296" s="55"/>
      <c r="R2296" s="55">
        <v>3244</v>
      </c>
      <c r="S2296" s="55">
        <f>V2296-U2296</f>
        <v>100</v>
      </c>
      <c r="T2296" s="19"/>
      <c r="U2296" s="55">
        <v>550</v>
      </c>
      <c r="V2296" s="55">
        <v>650</v>
      </c>
      <c r="W2296" s="55">
        <v>6100</v>
      </c>
      <c r="X2296" s="55"/>
      <c r="Y2296" s="51" t="s">
        <v>3788</v>
      </c>
      <c r="Z2296" s="40">
        <v>21844</v>
      </c>
      <c r="AA2296" s="52">
        <v>8.1999998092651367</v>
      </c>
      <c r="AB2296" s="19" t="s">
        <v>3837</v>
      </c>
      <c r="AC2296" s="19">
        <v>9</v>
      </c>
      <c r="AD2296" s="19">
        <v>2</v>
      </c>
      <c r="AE2296" s="19">
        <v>448</v>
      </c>
      <c r="AF2296" s="19">
        <v>-3</v>
      </c>
      <c r="AG2296" s="19">
        <v>-3</v>
      </c>
      <c r="AH2296" s="19">
        <v>180</v>
      </c>
      <c r="AI2296" s="19">
        <v>830</v>
      </c>
      <c r="AJ2296" s="19"/>
      <c r="AK2296" s="19"/>
      <c r="AL2296" s="19">
        <v>30</v>
      </c>
      <c r="AM2296" s="19">
        <v>1102</v>
      </c>
      <c r="AP2296" s="17">
        <f t="shared" si="815"/>
        <v>0.4491</v>
      </c>
      <c r="AQ2296" s="17">
        <f t="shared" si="816"/>
        <v>0.16458</v>
      </c>
      <c r="AR2296" s="17">
        <f t="shared" si="833"/>
        <v>19.488</v>
      </c>
      <c r="AS2296" s="17">
        <f t="shared" si="832"/>
        <v>0</v>
      </c>
      <c r="AT2296" s="17">
        <f t="shared" si="817"/>
        <v>20.101679999999998</v>
      </c>
      <c r="AU2296" s="5">
        <f t="shared" si="818"/>
        <v>5.0777999999999999</v>
      </c>
      <c r="AV2296" s="5">
        <f t="shared" si="819"/>
        <v>13.603699999999998</v>
      </c>
      <c r="AW2296" s="5"/>
      <c r="AX2296" s="5"/>
      <c r="AY2296" s="5">
        <f t="shared" si="820"/>
        <v>0.62460000000000004</v>
      </c>
      <c r="AZ2296" s="5">
        <f t="shared" si="821"/>
        <v>19.306100000000001</v>
      </c>
      <c r="BA2296" s="7">
        <f t="shared" si="822"/>
        <v>2.0188399346524912E-2</v>
      </c>
      <c r="BB2296" s="62">
        <f t="shared" si="823"/>
        <v>1493</v>
      </c>
      <c r="BC2296" s="6">
        <f t="shared" si="824"/>
        <v>0.15067437379576107</v>
      </c>
      <c r="BD2296" s="32">
        <f t="shared" si="825"/>
        <v>2.2341416239836671E-2</v>
      </c>
      <c r="BE2296" s="32">
        <f t="shared" si="826"/>
        <v>8.1873753835500322E-3</v>
      </c>
      <c r="BF2296" s="35">
        <f t="shared" si="827"/>
        <v>0.96947120837661338</v>
      </c>
      <c r="BG2296" s="33">
        <f t="shared" si="828"/>
        <v>0.26301531640258774</v>
      </c>
      <c r="BH2296" s="37">
        <f t="shared" si="829"/>
        <v>0.70463221468862158</v>
      </c>
      <c r="BI2296" s="33">
        <f t="shared" si="830"/>
        <v>3.235246890879049E-2</v>
      </c>
      <c r="CM2296" s="51" t="s">
        <v>7041</v>
      </c>
      <c r="CR2296" s="78" t="s">
        <v>2043</v>
      </c>
      <c r="CS2296" s="78" t="s">
        <v>6954</v>
      </c>
    </row>
    <row r="2297" spans="1:97">
      <c r="A2297" s="20" t="s">
        <v>3590</v>
      </c>
      <c r="B2297" s="16" t="s">
        <v>5370</v>
      </c>
      <c r="C2297" s="19">
        <v>49010068</v>
      </c>
      <c r="D2297" s="19" t="s">
        <v>3782</v>
      </c>
      <c r="E2297" s="19" t="s">
        <v>1707</v>
      </c>
      <c r="G2297" s="47"/>
      <c r="H2297" s="47" t="s">
        <v>5234</v>
      </c>
      <c r="I2297" s="47" t="s">
        <v>5458</v>
      </c>
      <c r="J2297" s="47" t="s">
        <v>5474</v>
      </c>
      <c r="K2297" s="23">
        <v>41.062069999999999</v>
      </c>
      <c r="L2297" s="23">
        <v>-109.70542</v>
      </c>
      <c r="M2297" s="61" t="s">
        <v>1102</v>
      </c>
      <c r="N2297" s="19" t="s">
        <v>2524</v>
      </c>
      <c r="P2297" s="19" t="s">
        <v>5229</v>
      </c>
      <c r="Q2297" s="55"/>
      <c r="R2297" s="55"/>
      <c r="S2297" s="55">
        <f>V2297-U2297</f>
        <v>66</v>
      </c>
      <c r="T2297" s="31" t="s">
        <v>2505</v>
      </c>
      <c r="U2297" s="55">
        <v>3069</v>
      </c>
      <c r="V2297" s="55">
        <v>3135</v>
      </c>
      <c r="W2297" s="55">
        <v>6355</v>
      </c>
      <c r="X2297" s="55"/>
      <c r="Y2297" s="51" t="s">
        <v>3798</v>
      </c>
      <c r="Z2297" s="40">
        <v>22145</v>
      </c>
      <c r="AA2297" s="52">
        <v>8.8000001907348633</v>
      </c>
      <c r="AB2297" s="19" t="s">
        <v>3789</v>
      </c>
      <c r="AC2297" s="19">
        <v>94</v>
      </c>
      <c r="AD2297" s="19">
        <v>13</v>
      </c>
      <c r="AE2297" s="19">
        <v>1361</v>
      </c>
      <c r="AF2297" s="19">
        <v>-3</v>
      </c>
      <c r="AG2297" s="19">
        <v>-3</v>
      </c>
      <c r="AH2297" s="19">
        <v>340</v>
      </c>
      <c r="AI2297" s="19">
        <v>891</v>
      </c>
      <c r="AJ2297" s="19"/>
      <c r="AK2297" s="19"/>
      <c r="AL2297" s="19">
        <v>1844</v>
      </c>
      <c r="AM2297" s="19">
        <v>4163</v>
      </c>
      <c r="AP2297" s="17">
        <f t="shared" si="815"/>
        <v>4.6905999999999999</v>
      </c>
      <c r="AQ2297" s="17">
        <f t="shared" si="816"/>
        <v>1.0697700000000001</v>
      </c>
      <c r="AR2297" s="17">
        <f t="shared" si="833"/>
        <v>59.203499999999998</v>
      </c>
      <c r="AS2297" s="17">
        <f t="shared" si="832"/>
        <v>0</v>
      </c>
      <c r="AT2297" s="17">
        <f t="shared" si="817"/>
        <v>64.96387</v>
      </c>
      <c r="AU2297" s="5">
        <f t="shared" si="818"/>
        <v>9.5914000000000001</v>
      </c>
      <c r="AV2297" s="5">
        <f t="shared" si="819"/>
        <v>14.603489999999999</v>
      </c>
      <c r="AW2297" s="5"/>
      <c r="AX2297" s="5"/>
      <c r="AY2297" s="5">
        <f t="shared" si="820"/>
        <v>38.39208</v>
      </c>
      <c r="AZ2297" s="5">
        <f t="shared" si="821"/>
        <v>62.586970000000001</v>
      </c>
      <c r="BA2297" s="7">
        <f t="shared" si="822"/>
        <v>1.8634922357234174E-2</v>
      </c>
      <c r="BB2297" s="62">
        <f t="shared" si="823"/>
        <v>4537</v>
      </c>
      <c r="BC2297" s="6">
        <f t="shared" si="824"/>
        <v>4.2988505747126433E-2</v>
      </c>
      <c r="BD2297" s="32">
        <f t="shared" si="825"/>
        <v>7.2203210800095494E-2</v>
      </c>
      <c r="BE2297" s="32">
        <f t="shared" si="826"/>
        <v>1.6467153203773115E-2</v>
      </c>
      <c r="BF2297" s="35">
        <f t="shared" si="827"/>
        <v>0.91132963599613137</v>
      </c>
      <c r="BG2297" s="33">
        <f t="shared" si="828"/>
        <v>0.15324915074175982</v>
      </c>
      <c r="BH2297" s="33">
        <f t="shared" si="829"/>
        <v>0.23333115503115104</v>
      </c>
      <c r="BI2297" s="37">
        <f t="shared" si="830"/>
        <v>0.61341969422708909</v>
      </c>
      <c r="CM2297" s="51" t="s">
        <v>1650</v>
      </c>
      <c r="CR2297" s="78" t="s">
        <v>2038</v>
      </c>
      <c r="CS2297" s="78" t="s">
        <v>2038</v>
      </c>
    </row>
    <row r="2298" spans="1:97">
      <c r="A2298" s="20" t="s">
        <v>3590</v>
      </c>
      <c r="B2298" s="16" t="s">
        <v>5370</v>
      </c>
      <c r="C2298" s="19">
        <v>49007192</v>
      </c>
      <c r="D2298" s="19" t="s">
        <v>3782</v>
      </c>
      <c r="E2298" s="19" t="s">
        <v>1707</v>
      </c>
      <c r="G2298" s="47"/>
      <c r="H2298" s="47" t="s">
        <v>5234</v>
      </c>
      <c r="I2298" s="47" t="s">
        <v>5458</v>
      </c>
      <c r="J2298" s="47" t="s">
        <v>5474</v>
      </c>
      <c r="K2298" s="23">
        <v>41.062069999999999</v>
      </c>
      <c r="L2298" s="23">
        <v>-109.70542</v>
      </c>
      <c r="M2298" s="61" t="s">
        <v>1102</v>
      </c>
      <c r="N2298" s="19" t="s">
        <v>2524</v>
      </c>
      <c r="P2298" s="19" t="s">
        <v>5229</v>
      </c>
      <c r="Q2298" s="55"/>
      <c r="R2298" s="55"/>
      <c r="S2298" s="55">
        <f>V2298-U2298</f>
        <v>66</v>
      </c>
      <c r="T2298" s="31" t="s">
        <v>2505</v>
      </c>
      <c r="U2298" s="55">
        <v>3069</v>
      </c>
      <c r="V2298" s="55">
        <v>3135</v>
      </c>
      <c r="W2298" s="55">
        <v>6355</v>
      </c>
      <c r="X2298" s="55"/>
      <c r="Y2298" s="51" t="s">
        <v>3798</v>
      </c>
      <c r="Z2298" s="40">
        <v>22145</v>
      </c>
      <c r="AA2298" s="52">
        <v>8.8999996185302734</v>
      </c>
      <c r="AB2298" s="19" t="s">
        <v>3789</v>
      </c>
      <c r="AC2298" s="19">
        <v>72</v>
      </c>
      <c r="AD2298" s="19">
        <v>22</v>
      </c>
      <c r="AE2298" s="19">
        <v>1709</v>
      </c>
      <c r="AF2298" s="19">
        <v>-3</v>
      </c>
      <c r="AG2298" s="19">
        <v>-3</v>
      </c>
      <c r="AH2298" s="19">
        <v>1200</v>
      </c>
      <c r="AI2298" s="19">
        <v>671</v>
      </c>
      <c r="AJ2298" s="19"/>
      <c r="AK2298" s="19"/>
      <c r="AL2298" s="19">
        <v>1448</v>
      </c>
      <c r="AM2298" s="19">
        <v>4925</v>
      </c>
      <c r="AP2298" s="17">
        <f t="shared" si="815"/>
        <v>3.5928</v>
      </c>
      <c r="AQ2298" s="17">
        <f t="shared" si="816"/>
        <v>1.8103800000000001</v>
      </c>
      <c r="AR2298" s="17">
        <f t="shared" si="833"/>
        <v>74.341499999999996</v>
      </c>
      <c r="AS2298" s="17">
        <f t="shared" si="832"/>
        <v>0</v>
      </c>
      <c r="AT2298" s="17">
        <f t="shared" si="817"/>
        <v>79.744680000000002</v>
      </c>
      <c r="AU2298" s="5">
        <f t="shared" si="818"/>
        <v>33.851999999999997</v>
      </c>
      <c r="AV2298" s="5">
        <f t="shared" si="819"/>
        <v>10.997689999999999</v>
      </c>
      <c r="AW2298" s="5"/>
      <c r="AX2298" s="5"/>
      <c r="AY2298" s="5">
        <f t="shared" si="820"/>
        <v>30.147360000000003</v>
      </c>
      <c r="AZ2298" s="5">
        <f t="shared" si="821"/>
        <v>74.997050000000002</v>
      </c>
      <c r="BA2298" s="7">
        <f t="shared" si="822"/>
        <v>3.0680993420456139E-2</v>
      </c>
      <c r="BB2298" s="62">
        <f t="shared" si="823"/>
        <v>5116</v>
      </c>
      <c r="BC2298" s="6">
        <f t="shared" si="824"/>
        <v>1.9022009759984065E-2</v>
      </c>
      <c r="BD2298" s="32">
        <f t="shared" si="825"/>
        <v>4.5053789168130083E-2</v>
      </c>
      <c r="BE2298" s="32">
        <f t="shared" si="826"/>
        <v>2.2702204084335157E-2</v>
      </c>
      <c r="BF2298" s="35">
        <f t="shared" si="827"/>
        <v>0.93224400674753471</v>
      </c>
      <c r="BG2298" s="37">
        <f t="shared" si="828"/>
        <v>0.45137775419166482</v>
      </c>
      <c r="BH2298" s="33">
        <f t="shared" si="829"/>
        <v>0.14664163457095977</v>
      </c>
      <c r="BI2298" s="33">
        <f t="shared" si="830"/>
        <v>0.40198061123737538</v>
      </c>
      <c r="CM2298" s="51" t="s">
        <v>5230</v>
      </c>
      <c r="CR2298" s="78" t="s">
        <v>2038</v>
      </c>
      <c r="CS2298" s="78" t="s">
        <v>2038</v>
      </c>
    </row>
    <row r="2299" spans="1:97">
      <c r="A2299" s="20" t="s">
        <v>3590</v>
      </c>
      <c r="B2299" s="16" t="s">
        <v>5371</v>
      </c>
      <c r="C2299" s="19">
        <v>49007361</v>
      </c>
      <c r="D2299" s="19" t="s">
        <v>3782</v>
      </c>
      <c r="E2299" s="19" t="s">
        <v>1707</v>
      </c>
      <c r="G2299" s="47"/>
      <c r="H2299" s="47" t="s">
        <v>2522</v>
      </c>
      <c r="I2299" s="47" t="s">
        <v>5458</v>
      </c>
      <c r="J2299" s="47" t="s">
        <v>5469</v>
      </c>
      <c r="K2299" s="23">
        <v>41.080640000000002</v>
      </c>
      <c r="L2299" s="23">
        <v>-109.89623</v>
      </c>
      <c r="M2299" s="61" t="s">
        <v>6518</v>
      </c>
      <c r="N2299" s="19" t="s">
        <v>2524</v>
      </c>
      <c r="P2299" s="19" t="s">
        <v>5229</v>
      </c>
      <c r="Q2299" s="55"/>
      <c r="R2299" s="55"/>
      <c r="S2299" s="55">
        <f>V2299-U2299</f>
        <v>41</v>
      </c>
      <c r="T2299" s="31" t="s">
        <v>2505</v>
      </c>
      <c r="U2299" s="55">
        <v>4014</v>
      </c>
      <c r="V2299" s="55">
        <v>4055</v>
      </c>
      <c r="W2299" s="55">
        <v>7576</v>
      </c>
      <c r="X2299" s="55"/>
      <c r="Y2299" s="51" t="s">
        <v>3798</v>
      </c>
      <c r="Z2299" s="40">
        <v>18996</v>
      </c>
      <c r="AA2299" s="52">
        <v>8</v>
      </c>
      <c r="AB2299" s="19" t="s">
        <v>3789</v>
      </c>
      <c r="AC2299" s="19">
        <v>177</v>
      </c>
      <c r="AD2299" s="19">
        <v>80</v>
      </c>
      <c r="AE2299" s="19">
        <v>7431</v>
      </c>
      <c r="AF2299" s="19">
        <v>-3</v>
      </c>
      <c r="AG2299" s="19">
        <v>-3</v>
      </c>
      <c r="AH2299" s="19">
        <v>9338</v>
      </c>
      <c r="AI2299" s="19">
        <v>310</v>
      </c>
      <c r="AJ2299" s="19"/>
      <c r="AK2299" s="19"/>
      <c r="AL2299" s="19">
        <v>3375</v>
      </c>
      <c r="AM2299" s="19">
        <v>20552</v>
      </c>
      <c r="AP2299" s="17">
        <f t="shared" si="815"/>
        <v>8.8323</v>
      </c>
      <c r="AQ2299" s="17">
        <f t="shared" si="816"/>
        <v>6.5831999999999997</v>
      </c>
      <c r="AR2299" s="17">
        <f t="shared" si="833"/>
        <v>323.24849999999998</v>
      </c>
      <c r="AS2299" s="17">
        <f t="shared" si="832"/>
        <v>0</v>
      </c>
      <c r="AT2299" s="17">
        <f t="shared" si="817"/>
        <v>338.66399999999999</v>
      </c>
      <c r="AU2299" s="5">
        <f t="shared" si="818"/>
        <v>263.42498000000001</v>
      </c>
      <c r="AV2299" s="5">
        <f t="shared" si="819"/>
        <v>5.0808999999999997</v>
      </c>
      <c r="AW2299" s="5"/>
      <c r="AX2299" s="5"/>
      <c r="AY2299" s="5">
        <f t="shared" si="820"/>
        <v>70.267500000000013</v>
      </c>
      <c r="AZ2299" s="5">
        <f t="shared" si="821"/>
        <v>338.77337999999997</v>
      </c>
      <c r="BA2299" s="7">
        <f t="shared" si="822"/>
        <v>-1.6146141802802111E-4</v>
      </c>
      <c r="BB2299" s="62">
        <f t="shared" si="823"/>
        <v>20705</v>
      </c>
      <c r="BC2299" s="6">
        <f t="shared" si="824"/>
        <v>3.7084615943961024E-3</v>
      </c>
      <c r="BD2299" s="32">
        <f t="shared" si="825"/>
        <v>2.6079831337254625E-2</v>
      </c>
      <c r="BE2299" s="32">
        <f t="shared" si="826"/>
        <v>1.9438735738076678E-2</v>
      </c>
      <c r="BF2299" s="35">
        <f t="shared" si="827"/>
        <v>0.95448143292466869</v>
      </c>
      <c r="BG2299" s="36">
        <f t="shared" si="828"/>
        <v>0.77758464965576701</v>
      </c>
      <c r="BH2299" s="33">
        <f t="shared" si="829"/>
        <v>1.4997931655669049E-2</v>
      </c>
      <c r="BI2299" s="33">
        <f t="shared" si="830"/>
        <v>0.20741741868856406</v>
      </c>
      <c r="CM2299" s="51" t="s">
        <v>3798</v>
      </c>
      <c r="CR2299" s="78" t="s">
        <v>2038</v>
      </c>
      <c r="CS2299" s="78" t="s">
        <v>2038</v>
      </c>
    </row>
    <row r="2300" spans="1:97">
      <c r="A2300" s="63" t="s">
        <v>3591</v>
      </c>
      <c r="B2300" s="63" t="s">
        <v>5785</v>
      </c>
      <c r="C2300" s="63">
        <v>4777</v>
      </c>
      <c r="D2300" s="19" t="s">
        <v>3782</v>
      </c>
      <c r="E2300" s="63" t="s">
        <v>1707</v>
      </c>
      <c r="F2300" s="63"/>
      <c r="G2300" s="65" t="s">
        <v>3592</v>
      </c>
      <c r="H2300" s="65">
        <v>30</v>
      </c>
      <c r="I2300" s="65">
        <v>23</v>
      </c>
      <c r="J2300" s="65">
        <v>107</v>
      </c>
      <c r="K2300" s="23">
        <v>41.459232999999998</v>
      </c>
      <c r="L2300" s="23">
        <v>-108.69175300000001</v>
      </c>
      <c r="M2300" s="61" t="s">
        <v>5786</v>
      </c>
      <c r="N2300" s="63" t="s">
        <v>5787</v>
      </c>
      <c r="O2300" s="63"/>
      <c r="P2300" s="63" t="s">
        <v>5229</v>
      </c>
      <c r="Q2300" s="63"/>
      <c r="R2300" s="63"/>
      <c r="S2300" s="55" t="str">
        <f>IF(U2300&gt;0,V2300-U2300,"")</f>
        <v/>
      </c>
      <c r="T2300" s="63"/>
      <c r="U2300" s="66"/>
      <c r="V2300" s="63"/>
      <c r="W2300" s="66"/>
      <c r="X2300" s="66"/>
      <c r="Y2300" s="63"/>
      <c r="Z2300" s="64">
        <v>26623</v>
      </c>
      <c r="AA2300" s="63">
        <v>9.5</v>
      </c>
      <c r="AB2300" s="63"/>
      <c r="AC2300" s="63">
        <v>1</v>
      </c>
      <c r="AD2300" s="63">
        <v>0</v>
      </c>
      <c r="AE2300" s="63">
        <v>470</v>
      </c>
      <c r="AF2300" s="63">
        <v>1.2</v>
      </c>
      <c r="AG2300" s="63"/>
      <c r="AH2300" s="63">
        <v>37</v>
      </c>
      <c r="AI2300" s="63">
        <v>610</v>
      </c>
      <c r="AJ2300" s="63">
        <v>252</v>
      </c>
      <c r="AK2300" s="63">
        <v>0</v>
      </c>
      <c r="AL2300" s="63">
        <v>3.3</v>
      </c>
      <c r="AM2300" s="63">
        <v>1496</v>
      </c>
      <c r="AN2300" s="63"/>
      <c r="AO2300" s="63" t="s">
        <v>5788</v>
      </c>
      <c r="AP2300" s="17">
        <f t="shared" si="815"/>
        <v>4.99E-2</v>
      </c>
      <c r="AQ2300" s="17">
        <f t="shared" si="816"/>
        <v>0</v>
      </c>
      <c r="AR2300" s="17">
        <f t="shared" si="833"/>
        <v>20.445</v>
      </c>
      <c r="AS2300" s="17">
        <f t="shared" si="832"/>
        <v>3.0695999999999998E-2</v>
      </c>
      <c r="AT2300" s="17">
        <f t="shared" si="817"/>
        <v>20.525596</v>
      </c>
      <c r="AU2300" s="5">
        <f t="shared" si="818"/>
        <v>1.0437699999999999</v>
      </c>
      <c r="AV2300" s="5">
        <f t="shared" si="819"/>
        <v>9.9978999999999996</v>
      </c>
      <c r="AW2300" s="5">
        <f>IF(AJ2300&gt;0,AJ2300*0.03333,0)</f>
        <v>8.3991600000000002</v>
      </c>
      <c r="AX2300" s="5">
        <f>IF(AK2300&gt;0,AK2300*0.0588,0)</f>
        <v>0</v>
      </c>
      <c r="AY2300" s="5">
        <f t="shared" si="820"/>
        <v>6.8706000000000003E-2</v>
      </c>
      <c r="AZ2300" s="5">
        <f t="shared" si="821"/>
        <v>19.509535999999997</v>
      </c>
      <c r="BA2300" s="7">
        <f t="shared" si="822"/>
        <v>2.5379209440348622E-2</v>
      </c>
      <c r="BB2300" s="62">
        <f t="shared" si="823"/>
        <v>1374.5</v>
      </c>
      <c r="BC2300" s="28">
        <f t="shared" si="824"/>
        <v>-4.2327120710677582E-2</v>
      </c>
      <c r="BD2300" s="32">
        <f t="shared" si="825"/>
        <v>2.4311108919809199E-3</v>
      </c>
      <c r="BE2300" s="32">
        <f t="shared" si="826"/>
        <v>0</v>
      </c>
      <c r="BF2300" s="35">
        <f t="shared" si="827"/>
        <v>0.997568889108019</v>
      </c>
      <c r="BG2300" s="33">
        <f t="shared" si="828"/>
        <v>5.350050354862361E-2</v>
      </c>
      <c r="BH2300" s="37">
        <f t="shared" si="829"/>
        <v>0.5124622133504354</v>
      </c>
      <c r="BI2300" s="33">
        <f t="shared" si="830"/>
        <v>3.5216624321562548E-3</v>
      </c>
      <c r="BJ2300" s="63">
        <v>0</v>
      </c>
      <c r="BK2300" s="63">
        <v>0</v>
      </c>
      <c r="BL2300" s="63">
        <v>0</v>
      </c>
      <c r="BM2300" s="63">
        <v>0</v>
      </c>
      <c r="BN2300" s="63">
        <v>0</v>
      </c>
      <c r="BO2300" s="63">
        <v>0</v>
      </c>
      <c r="BP2300" s="63">
        <v>0</v>
      </c>
      <c r="BQ2300" s="63">
        <v>0</v>
      </c>
      <c r="BR2300" s="63">
        <v>0</v>
      </c>
      <c r="BS2300" s="63">
        <v>0</v>
      </c>
      <c r="BT2300" s="63">
        <v>0</v>
      </c>
      <c r="BU2300" s="63">
        <v>0</v>
      </c>
      <c r="BV2300" s="63">
        <v>0</v>
      </c>
      <c r="BW2300" s="63">
        <v>0</v>
      </c>
      <c r="BX2300" s="63"/>
      <c r="BY2300" s="63"/>
      <c r="BZ2300" s="63"/>
      <c r="CA2300" s="63"/>
      <c r="CB2300" s="63"/>
      <c r="CC2300" s="63">
        <v>0.9</v>
      </c>
      <c r="CD2300" s="63"/>
      <c r="CE2300" s="63"/>
      <c r="CF2300" s="63"/>
      <c r="CG2300" s="63"/>
      <c r="CH2300" s="63"/>
      <c r="CI2300" s="63"/>
      <c r="CJ2300" s="63">
        <v>13</v>
      </c>
      <c r="CK2300" s="63"/>
      <c r="CL2300" s="63"/>
      <c r="CM2300" s="63" t="s">
        <v>3451</v>
      </c>
      <c r="CN2300" s="63">
        <v>19721120</v>
      </c>
      <c r="CO2300" s="63" t="s">
        <v>5789</v>
      </c>
      <c r="CP2300" s="66"/>
      <c r="CQ2300" s="64">
        <v>26629</v>
      </c>
      <c r="CR2300" s="78" t="s">
        <v>2038</v>
      </c>
      <c r="CS2300" s="78" t="s">
        <v>2038</v>
      </c>
    </row>
    <row r="2301" spans="1:97">
      <c r="A2301" s="20" t="s">
        <v>3590</v>
      </c>
      <c r="B2301" s="16" t="s">
        <v>5372</v>
      </c>
      <c r="C2301" s="19">
        <v>49009384</v>
      </c>
      <c r="D2301" s="19" t="s">
        <v>3782</v>
      </c>
      <c r="E2301" s="19" t="s">
        <v>1707</v>
      </c>
      <c r="F2301" s="19" t="s">
        <v>3245</v>
      </c>
      <c r="G2301" s="47"/>
      <c r="H2301" s="47" t="s">
        <v>3838</v>
      </c>
      <c r="I2301" s="47" t="s">
        <v>5443</v>
      </c>
      <c r="J2301" s="47" t="s">
        <v>5473</v>
      </c>
      <c r="K2301" s="23">
        <v>41.966630000000002</v>
      </c>
      <c r="L2301" s="23">
        <v>-109.82608999999999</v>
      </c>
      <c r="M2301" s="61" t="s">
        <v>3287</v>
      </c>
      <c r="N2301" s="19" t="s">
        <v>1599</v>
      </c>
      <c r="P2301" s="19" t="s">
        <v>5229</v>
      </c>
      <c r="Q2301" s="55"/>
      <c r="R2301" s="55"/>
      <c r="S2301" s="55">
        <f t="shared" ref="S2301:S2310" si="834">V2301-U2301</f>
        <v>70</v>
      </c>
      <c r="T2301" s="19"/>
      <c r="U2301" s="55">
        <v>1655</v>
      </c>
      <c r="V2301" s="55">
        <v>1725</v>
      </c>
      <c r="W2301" s="55">
        <v>3047</v>
      </c>
      <c r="X2301" s="55"/>
      <c r="Y2301" s="51" t="s">
        <v>3852</v>
      </c>
      <c r="Z2301" s="40">
        <v>21468</v>
      </c>
      <c r="AA2301" s="52">
        <v>7.5</v>
      </c>
      <c r="AB2301" s="19" t="s">
        <v>3837</v>
      </c>
      <c r="AC2301" s="19">
        <v>6</v>
      </c>
      <c r="AD2301" s="19">
        <v>2</v>
      </c>
      <c r="AE2301" s="19">
        <v>417</v>
      </c>
      <c r="AF2301" s="19">
        <v>-3</v>
      </c>
      <c r="AG2301" s="19">
        <v>-3</v>
      </c>
      <c r="AH2301" s="19">
        <v>160</v>
      </c>
      <c r="AI2301" s="19">
        <v>720</v>
      </c>
      <c r="AJ2301" s="19"/>
      <c r="AK2301" s="19"/>
      <c r="AL2301" s="19">
        <v>110</v>
      </c>
      <c r="AM2301" s="19">
        <v>1050</v>
      </c>
      <c r="AP2301" s="17">
        <f t="shared" si="815"/>
        <v>0.2994</v>
      </c>
      <c r="AQ2301" s="17">
        <f t="shared" si="816"/>
        <v>0.16458</v>
      </c>
      <c r="AR2301" s="17">
        <f t="shared" si="833"/>
        <v>18.139499999999998</v>
      </c>
      <c r="AS2301" s="17">
        <f t="shared" si="832"/>
        <v>0</v>
      </c>
      <c r="AT2301" s="17">
        <f t="shared" si="817"/>
        <v>18.603479999999998</v>
      </c>
      <c r="AU2301" s="5">
        <f t="shared" si="818"/>
        <v>4.5136000000000003</v>
      </c>
      <c r="AV2301" s="5">
        <f t="shared" si="819"/>
        <v>11.800799999999999</v>
      </c>
      <c r="AW2301" s="5"/>
      <c r="AX2301" s="5"/>
      <c r="AY2301" s="5">
        <f t="shared" si="820"/>
        <v>2.2902</v>
      </c>
      <c r="AZ2301" s="5">
        <f t="shared" si="821"/>
        <v>18.604599999999998</v>
      </c>
      <c r="BA2301" s="7">
        <f t="shared" si="822"/>
        <v>-3.0100988817488891E-5</v>
      </c>
      <c r="BB2301" s="62">
        <f t="shared" si="823"/>
        <v>1409</v>
      </c>
      <c r="BC2301" s="6">
        <f t="shared" si="824"/>
        <v>0.14599430662871085</v>
      </c>
      <c r="BD2301" s="32">
        <f t="shared" si="825"/>
        <v>1.6093763102387297E-2</v>
      </c>
      <c r="BE2301" s="32">
        <f t="shared" si="826"/>
        <v>8.8467319017732186E-3</v>
      </c>
      <c r="BF2301" s="35">
        <f t="shared" si="827"/>
        <v>0.97505950499583949</v>
      </c>
      <c r="BG2301" s="33">
        <f t="shared" si="828"/>
        <v>0.24260666716833476</v>
      </c>
      <c r="BH2301" s="37">
        <f t="shared" si="829"/>
        <v>0.63429474431054689</v>
      </c>
      <c r="BI2301" s="33">
        <f t="shared" si="830"/>
        <v>0.12309858852111845</v>
      </c>
      <c r="CM2301" s="51" t="s">
        <v>3851</v>
      </c>
      <c r="CR2301" s="78" t="s">
        <v>2038</v>
      </c>
      <c r="CS2301" s="78" t="s">
        <v>2038</v>
      </c>
    </row>
    <row r="2302" spans="1:97">
      <c r="A2302" s="20" t="s">
        <v>3590</v>
      </c>
      <c r="B2302" s="16" t="s">
        <v>5372</v>
      </c>
      <c r="C2302" s="19">
        <v>49009256</v>
      </c>
      <c r="D2302" s="19" t="s">
        <v>3782</v>
      </c>
      <c r="E2302" s="19" t="s">
        <v>1707</v>
      </c>
      <c r="F2302" s="19" t="s">
        <v>3245</v>
      </c>
      <c r="G2302" s="47"/>
      <c r="H2302" s="47" t="s">
        <v>3838</v>
      </c>
      <c r="I2302" s="47" t="s">
        <v>5443</v>
      </c>
      <c r="J2302" s="47" t="s">
        <v>5473</v>
      </c>
      <c r="K2302" s="23">
        <v>41.963810000000002</v>
      </c>
      <c r="L2302" s="23">
        <v>-109.82769</v>
      </c>
      <c r="M2302" s="61" t="s">
        <v>3246</v>
      </c>
      <c r="N2302" s="19" t="s">
        <v>3247</v>
      </c>
      <c r="P2302" s="19" t="s">
        <v>5229</v>
      </c>
      <c r="Q2302" s="55"/>
      <c r="R2302" s="55">
        <v>1405</v>
      </c>
      <c r="S2302" s="55">
        <f t="shared" si="834"/>
        <v>320</v>
      </c>
      <c r="T2302" s="19"/>
      <c r="U2302" s="55">
        <v>2860</v>
      </c>
      <c r="V2302" s="55">
        <v>3180</v>
      </c>
      <c r="W2302" s="55"/>
      <c r="X2302" s="55"/>
      <c r="Y2302" s="51" t="s">
        <v>3798</v>
      </c>
      <c r="AA2302" s="52">
        <v>8.5</v>
      </c>
      <c r="AB2302" s="19" t="s">
        <v>3837</v>
      </c>
      <c r="AC2302" s="19">
        <v>21</v>
      </c>
      <c r="AD2302" s="19">
        <v>5</v>
      </c>
      <c r="AE2302" s="19">
        <v>977</v>
      </c>
      <c r="AF2302" s="19">
        <v>-3</v>
      </c>
      <c r="AG2302" s="19">
        <v>-3</v>
      </c>
      <c r="AH2302" s="19">
        <v>1040</v>
      </c>
      <c r="AI2302" s="19">
        <v>410</v>
      </c>
      <c r="AJ2302" s="19"/>
      <c r="AK2302" s="19"/>
      <c r="AL2302" s="19">
        <v>263</v>
      </c>
      <c r="AM2302" s="19">
        <v>2582</v>
      </c>
      <c r="AP2302" s="17">
        <f t="shared" si="815"/>
        <v>1.0479000000000001</v>
      </c>
      <c r="AQ2302" s="17">
        <f t="shared" si="816"/>
        <v>0.41144999999999998</v>
      </c>
      <c r="AR2302" s="17">
        <f t="shared" si="833"/>
        <v>42.499499999999998</v>
      </c>
      <c r="AS2302" s="17">
        <f t="shared" si="832"/>
        <v>0</v>
      </c>
      <c r="AT2302" s="17">
        <f t="shared" si="817"/>
        <v>43.958849999999998</v>
      </c>
      <c r="AU2302" s="5">
        <f t="shared" si="818"/>
        <v>29.3384</v>
      </c>
      <c r="AV2302" s="5">
        <f t="shared" si="819"/>
        <v>6.7198999999999991</v>
      </c>
      <c r="AW2302" s="5"/>
      <c r="AX2302" s="5"/>
      <c r="AY2302" s="5">
        <f t="shared" si="820"/>
        <v>5.4756600000000004</v>
      </c>
      <c r="AZ2302" s="5">
        <f t="shared" si="821"/>
        <v>41.53396</v>
      </c>
      <c r="BA2302" s="7">
        <f t="shared" si="822"/>
        <v>2.8363671752045558E-2</v>
      </c>
      <c r="BB2302" s="62">
        <f t="shared" si="823"/>
        <v>2710</v>
      </c>
      <c r="BC2302" s="6">
        <f t="shared" si="824"/>
        <v>2.4187452758881331E-2</v>
      </c>
      <c r="BD2302" s="32">
        <f t="shared" si="825"/>
        <v>2.383820322870139E-2</v>
      </c>
      <c r="BE2302" s="32">
        <f t="shared" si="826"/>
        <v>9.3598899880228889E-3</v>
      </c>
      <c r="BF2302" s="35">
        <f t="shared" si="827"/>
        <v>0.96680190678327571</v>
      </c>
      <c r="BG2302" s="37">
        <f t="shared" si="828"/>
        <v>0.70637136454120919</v>
      </c>
      <c r="BH2302" s="33">
        <f t="shared" si="829"/>
        <v>0.16179290392729226</v>
      </c>
      <c r="BI2302" s="33">
        <f t="shared" si="830"/>
        <v>0.13183573153149858</v>
      </c>
      <c r="CM2302" s="51" t="s">
        <v>3828</v>
      </c>
      <c r="CR2302" s="78" t="s">
        <v>2038</v>
      </c>
      <c r="CS2302" s="78" t="s">
        <v>2038</v>
      </c>
    </row>
    <row r="2303" spans="1:97">
      <c r="A2303" s="20" t="s">
        <v>3590</v>
      </c>
      <c r="B2303" s="16" t="s">
        <v>5373</v>
      </c>
      <c r="C2303" s="19">
        <v>49008399</v>
      </c>
      <c r="D2303" s="19" t="s">
        <v>3782</v>
      </c>
      <c r="E2303" s="19" t="s">
        <v>1707</v>
      </c>
      <c r="F2303" s="19" t="s">
        <v>2528</v>
      </c>
      <c r="G2303" s="47"/>
      <c r="H2303" s="47" t="s">
        <v>3859</v>
      </c>
      <c r="I2303" s="47" t="s">
        <v>5444</v>
      </c>
      <c r="J2303" s="47" t="s">
        <v>5473</v>
      </c>
      <c r="K2303" s="23">
        <v>42.068060000000003</v>
      </c>
      <c r="L2303" s="23">
        <v>-109.86924</v>
      </c>
      <c r="M2303" s="61" t="s">
        <v>1745</v>
      </c>
      <c r="N2303" s="19" t="s">
        <v>1746</v>
      </c>
      <c r="P2303" s="19" t="s">
        <v>5229</v>
      </c>
      <c r="Q2303" s="55"/>
      <c r="R2303" s="55"/>
      <c r="S2303" s="55">
        <f t="shared" si="834"/>
        <v>-900</v>
      </c>
      <c r="T2303" s="19"/>
      <c r="U2303" s="55">
        <v>900</v>
      </c>
      <c r="W2303" s="46">
        <v>7200</v>
      </c>
      <c r="Y2303" s="51" t="s">
        <v>3852</v>
      </c>
      <c r="Z2303" s="40">
        <v>25443</v>
      </c>
      <c r="AA2303" s="52">
        <v>8.1000003814697266</v>
      </c>
      <c r="AB2303" s="19" t="s">
        <v>3789</v>
      </c>
      <c r="AC2303" s="19">
        <v>19</v>
      </c>
      <c r="AD2303" s="19">
        <v>10</v>
      </c>
      <c r="AE2303" s="19">
        <v>1405</v>
      </c>
      <c r="AF2303" s="19">
        <v>23</v>
      </c>
      <c r="AG2303" s="19">
        <v>-3</v>
      </c>
      <c r="AH2303" s="19">
        <v>1510</v>
      </c>
      <c r="AI2303" s="19">
        <v>878</v>
      </c>
      <c r="AJ2303" s="19"/>
      <c r="AK2303" s="19"/>
      <c r="AL2303" s="19">
        <v>312</v>
      </c>
      <c r="AM2303" s="19">
        <v>3711</v>
      </c>
      <c r="AP2303" s="17">
        <f t="shared" si="815"/>
        <v>0.94809999999999994</v>
      </c>
      <c r="AQ2303" s="17">
        <f t="shared" si="816"/>
        <v>0.82289999999999996</v>
      </c>
      <c r="AR2303" s="17">
        <f t="shared" si="833"/>
        <v>61.117499999999993</v>
      </c>
      <c r="AS2303" s="17">
        <f t="shared" si="832"/>
        <v>0.58833999999999997</v>
      </c>
      <c r="AT2303" s="17">
        <f t="shared" si="817"/>
        <v>63.476839999999996</v>
      </c>
      <c r="AU2303" s="5">
        <f t="shared" si="818"/>
        <v>42.597099999999998</v>
      </c>
      <c r="AV2303" s="5">
        <f t="shared" si="819"/>
        <v>14.390419999999999</v>
      </c>
      <c r="AW2303" s="5"/>
      <c r="AX2303" s="5"/>
      <c r="AY2303" s="5">
        <f t="shared" si="820"/>
        <v>6.4958400000000003</v>
      </c>
      <c r="AZ2303" s="5">
        <f t="shared" si="821"/>
        <v>63.483359999999998</v>
      </c>
      <c r="BA2303" s="7">
        <f t="shared" si="822"/>
        <v>-5.1354676504935075E-5</v>
      </c>
      <c r="BB2303" s="62">
        <f t="shared" si="823"/>
        <v>4154</v>
      </c>
      <c r="BC2303" s="6">
        <f t="shared" si="824"/>
        <v>5.632549268912905E-2</v>
      </c>
      <c r="BD2303" s="32">
        <f t="shared" si="825"/>
        <v>1.4936156242182188E-2</v>
      </c>
      <c r="BE2303" s="32">
        <f t="shared" si="826"/>
        <v>1.2963783326328153E-2</v>
      </c>
      <c r="BF2303" s="35">
        <f t="shared" si="827"/>
        <v>0.97210006043148967</v>
      </c>
      <c r="BG2303" s="37">
        <f t="shared" si="828"/>
        <v>0.67099630517351316</v>
      </c>
      <c r="BH2303" s="33">
        <f t="shared" si="829"/>
        <v>0.22668018832021491</v>
      </c>
      <c r="BI2303" s="33">
        <f t="shared" si="830"/>
        <v>0.10232350650627189</v>
      </c>
      <c r="CM2303" s="51" t="s">
        <v>3746</v>
      </c>
      <c r="CR2303" s="78" t="s">
        <v>2038</v>
      </c>
      <c r="CS2303" s="78" t="s">
        <v>2038</v>
      </c>
    </row>
    <row r="2304" spans="1:97">
      <c r="A2304" s="16" t="s">
        <v>3590</v>
      </c>
      <c r="B2304" s="16" t="s">
        <v>360</v>
      </c>
      <c r="C2304" s="19">
        <v>49018556</v>
      </c>
      <c r="D2304" s="19" t="s">
        <v>3782</v>
      </c>
      <c r="E2304" s="19" t="s">
        <v>3783</v>
      </c>
      <c r="F2304" s="19" t="s">
        <v>5045</v>
      </c>
      <c r="G2304" s="47"/>
      <c r="H2304" s="47" t="s">
        <v>1825</v>
      </c>
      <c r="I2304" s="47" t="s">
        <v>5444</v>
      </c>
      <c r="J2304" s="47" t="s">
        <v>5468</v>
      </c>
      <c r="K2304" s="23">
        <v>42.091769999999997</v>
      </c>
      <c r="L2304" s="23">
        <v>-110.24428</v>
      </c>
      <c r="M2304" s="61" t="s">
        <v>5046</v>
      </c>
      <c r="N2304" s="19" t="s">
        <v>5047</v>
      </c>
      <c r="P2304" s="4" t="s">
        <v>5229</v>
      </c>
      <c r="Q2304" s="55"/>
      <c r="R2304" s="55"/>
      <c r="S2304" s="55">
        <f t="shared" si="834"/>
        <v>8</v>
      </c>
      <c r="T2304" s="19"/>
      <c r="U2304" s="55">
        <v>1014</v>
      </c>
      <c r="V2304" s="55">
        <v>1022</v>
      </c>
      <c r="W2304" s="55">
        <v>1512</v>
      </c>
      <c r="X2304" s="55"/>
      <c r="Y2304" s="51" t="s">
        <v>3852</v>
      </c>
      <c r="Z2304" s="40">
        <v>14773</v>
      </c>
      <c r="AB2304" s="19" t="s">
        <v>3837</v>
      </c>
      <c r="AC2304" s="19">
        <v>48</v>
      </c>
      <c r="AD2304" s="19">
        <v>30</v>
      </c>
      <c r="AE2304" s="19">
        <v>2451</v>
      </c>
      <c r="AF2304" s="19">
        <v>-3</v>
      </c>
      <c r="AG2304" s="19">
        <v>-3</v>
      </c>
      <c r="AH2304" s="19">
        <v>2655</v>
      </c>
      <c r="AI2304" s="19">
        <v>355</v>
      </c>
      <c r="AJ2304" s="19"/>
      <c r="AK2304" s="19"/>
      <c r="AL2304" s="19">
        <v>1476</v>
      </c>
      <c r="AM2304" s="19">
        <v>6835</v>
      </c>
      <c r="AP2304" s="17">
        <f t="shared" si="815"/>
        <v>2.3952</v>
      </c>
      <c r="AQ2304" s="17">
        <f t="shared" si="816"/>
        <v>2.4687000000000001</v>
      </c>
      <c r="AR2304" s="17">
        <f t="shared" si="833"/>
        <v>106.6185</v>
      </c>
      <c r="AS2304" s="17">
        <f t="shared" si="832"/>
        <v>0</v>
      </c>
      <c r="AT2304" s="17">
        <f t="shared" si="817"/>
        <v>111.4824</v>
      </c>
      <c r="AU2304" s="5">
        <f t="shared" si="818"/>
        <v>74.897549999999995</v>
      </c>
      <c r="AV2304" s="5">
        <f t="shared" si="819"/>
        <v>5.8184499999999995</v>
      </c>
      <c r="AW2304" s="5"/>
      <c r="AX2304" s="5"/>
      <c r="AY2304" s="5">
        <f t="shared" si="820"/>
        <v>30.730320000000003</v>
      </c>
      <c r="AZ2304" s="5">
        <f t="shared" si="821"/>
        <v>111.44632</v>
      </c>
      <c r="BA2304" s="7">
        <f t="shared" si="822"/>
        <v>1.6184545445736348E-4</v>
      </c>
      <c r="BB2304" s="62">
        <f t="shared" si="823"/>
        <v>7009</v>
      </c>
      <c r="BC2304" s="6">
        <f t="shared" si="824"/>
        <v>1.2568621785611096E-2</v>
      </c>
      <c r="BD2304" s="32">
        <f t="shared" si="825"/>
        <v>2.1485005704936385E-2</v>
      </c>
      <c r="BE2304" s="32">
        <f t="shared" si="826"/>
        <v>2.2144302598437065E-2</v>
      </c>
      <c r="BF2304" s="35">
        <f t="shared" si="827"/>
        <v>0.95637069169662658</v>
      </c>
      <c r="BG2304" s="37">
        <f t="shared" si="828"/>
        <v>0.67205045442505407</v>
      </c>
      <c r="BH2304" s="33">
        <f t="shared" si="829"/>
        <v>5.2208543090521066E-2</v>
      </c>
      <c r="BI2304" s="33">
        <f t="shared" si="830"/>
        <v>0.27574100248442479</v>
      </c>
      <c r="CM2304" s="51" t="s">
        <v>5048</v>
      </c>
      <c r="CR2304" s="78" t="s">
        <v>2038</v>
      </c>
      <c r="CS2304" s="78" t="s">
        <v>2038</v>
      </c>
    </row>
    <row r="2305" spans="1:97">
      <c r="A2305" s="16" t="s">
        <v>3590</v>
      </c>
      <c r="B2305" s="16" t="s">
        <v>5374</v>
      </c>
      <c r="C2305" s="19">
        <v>49005827</v>
      </c>
      <c r="D2305" s="19" t="s">
        <v>3782</v>
      </c>
      <c r="E2305" s="19" t="s">
        <v>3783</v>
      </c>
      <c r="F2305" s="19" t="s">
        <v>3847</v>
      </c>
      <c r="G2305" s="47"/>
      <c r="H2305" s="47" t="s">
        <v>3859</v>
      </c>
      <c r="I2305" s="47" t="s">
        <v>5446</v>
      </c>
      <c r="J2305" s="47" t="s">
        <v>5468</v>
      </c>
      <c r="K2305" s="23">
        <v>42.254519999999999</v>
      </c>
      <c r="L2305" s="23">
        <v>-110.25767999999999</v>
      </c>
      <c r="M2305" s="61" t="s">
        <v>4902</v>
      </c>
      <c r="N2305" s="19" t="s">
        <v>4903</v>
      </c>
      <c r="P2305" s="4" t="s">
        <v>5229</v>
      </c>
      <c r="Q2305" s="55"/>
      <c r="R2305" s="55"/>
      <c r="S2305" s="55">
        <f t="shared" si="834"/>
        <v>10</v>
      </c>
      <c r="T2305" s="19"/>
      <c r="U2305" s="55">
        <v>995</v>
      </c>
      <c r="V2305" s="55">
        <v>1005</v>
      </c>
      <c r="W2305" s="55">
        <v>1028</v>
      </c>
      <c r="X2305" s="55"/>
      <c r="Y2305" s="51" t="s">
        <v>3788</v>
      </c>
      <c r="AB2305" s="19" t="s">
        <v>3789</v>
      </c>
      <c r="AC2305" s="19">
        <v>10</v>
      </c>
      <c r="AD2305" s="19">
        <v>23</v>
      </c>
      <c r="AE2305" s="19">
        <v>2893</v>
      </c>
      <c r="AF2305" s="19">
        <v>-3</v>
      </c>
      <c r="AG2305" s="19">
        <v>-3</v>
      </c>
      <c r="AH2305" s="19">
        <v>3908</v>
      </c>
      <c r="AI2305" s="19">
        <v>1100</v>
      </c>
      <c r="AJ2305" s="19"/>
      <c r="AK2305" s="19"/>
      <c r="AL2305" s="19">
        <v>-3</v>
      </c>
      <c r="AM2305" s="19">
        <v>7375</v>
      </c>
      <c r="AP2305" s="17">
        <f t="shared" si="815"/>
        <v>0.499</v>
      </c>
      <c r="AQ2305" s="17">
        <f t="shared" si="816"/>
        <v>1.8926700000000001</v>
      </c>
      <c r="AR2305" s="17">
        <f t="shared" si="833"/>
        <v>125.84549999999999</v>
      </c>
      <c r="AS2305" s="17">
        <f t="shared" si="832"/>
        <v>0</v>
      </c>
      <c r="AT2305" s="17">
        <f t="shared" si="817"/>
        <v>128.23716999999999</v>
      </c>
      <c r="AU2305" s="5">
        <f t="shared" si="818"/>
        <v>110.24468</v>
      </c>
      <c r="AV2305" s="5">
        <f t="shared" si="819"/>
        <v>18.029</v>
      </c>
      <c r="AW2305" s="5"/>
      <c r="AX2305" s="5"/>
      <c r="AY2305" s="5">
        <f t="shared" si="820"/>
        <v>0</v>
      </c>
      <c r="AZ2305" s="5">
        <f t="shared" si="821"/>
        <v>128.27368000000001</v>
      </c>
      <c r="BA2305" s="7">
        <f t="shared" si="822"/>
        <v>-1.4233316056619491E-4</v>
      </c>
      <c r="BB2305" s="62">
        <f t="shared" si="823"/>
        <v>7925</v>
      </c>
      <c r="BC2305" s="6">
        <f t="shared" si="824"/>
        <v>3.5947712418300651E-2</v>
      </c>
      <c r="BD2305" s="32">
        <f t="shared" si="825"/>
        <v>3.8912274810805635E-3</v>
      </c>
      <c r="BE2305" s="32">
        <f t="shared" si="826"/>
        <v>1.47591373078492E-2</v>
      </c>
      <c r="BF2305" s="35">
        <f t="shared" si="827"/>
        <v>0.98134963521107021</v>
      </c>
      <c r="BG2305" s="36">
        <f t="shared" si="828"/>
        <v>0.85944895320692438</v>
      </c>
      <c r="BH2305" s="33">
        <f t="shared" si="829"/>
        <v>0.14055104679307553</v>
      </c>
      <c r="BI2305" s="33">
        <f t="shared" si="830"/>
        <v>0</v>
      </c>
      <c r="CM2305" s="51" t="s">
        <v>3788</v>
      </c>
      <c r="CR2305" s="78" t="s">
        <v>2038</v>
      </c>
      <c r="CS2305" s="78" t="s">
        <v>2038</v>
      </c>
    </row>
    <row r="2306" spans="1:97">
      <c r="A2306" s="16" t="s">
        <v>3590</v>
      </c>
      <c r="B2306" s="16" t="s">
        <v>5375</v>
      </c>
      <c r="C2306" s="19">
        <v>49005165</v>
      </c>
      <c r="D2306" s="19" t="s">
        <v>3782</v>
      </c>
      <c r="E2306" s="19" t="s">
        <v>3783</v>
      </c>
      <c r="F2306" s="19" t="s">
        <v>3793</v>
      </c>
      <c r="G2306" s="47"/>
      <c r="H2306" s="47" t="s">
        <v>1808</v>
      </c>
      <c r="I2306" s="47" t="s">
        <v>5446</v>
      </c>
      <c r="J2306" s="47" t="s">
        <v>5468</v>
      </c>
      <c r="K2306" s="23">
        <v>42.246650000000002</v>
      </c>
      <c r="L2306" s="23">
        <v>-110.22887</v>
      </c>
      <c r="M2306" s="61" t="s">
        <v>1820</v>
      </c>
      <c r="N2306" s="19" t="s">
        <v>2508</v>
      </c>
      <c r="P2306" s="4" t="s">
        <v>5229</v>
      </c>
      <c r="Q2306" s="55"/>
      <c r="R2306" s="55">
        <v>5206</v>
      </c>
      <c r="S2306" s="55">
        <f t="shared" si="834"/>
        <v>91</v>
      </c>
      <c r="T2306" s="19"/>
      <c r="U2306" s="55">
        <v>2709</v>
      </c>
      <c r="V2306" s="55">
        <v>2800</v>
      </c>
      <c r="W2306" s="55">
        <v>8125</v>
      </c>
      <c r="X2306" s="55"/>
      <c r="Y2306" s="51" t="s">
        <v>3798</v>
      </c>
      <c r="AA2306" s="52">
        <v>8.6000003814697266</v>
      </c>
      <c r="AB2306" s="19" t="s">
        <v>3789</v>
      </c>
      <c r="AC2306" s="19">
        <v>27</v>
      </c>
      <c r="AD2306" s="19">
        <v>6</v>
      </c>
      <c r="AE2306" s="19">
        <v>2668</v>
      </c>
      <c r="AF2306" s="19">
        <v>-3</v>
      </c>
      <c r="AG2306" s="19">
        <v>-3</v>
      </c>
      <c r="AH2306" s="19">
        <v>3271</v>
      </c>
      <c r="AI2306" s="19">
        <v>1330</v>
      </c>
      <c r="AJ2306" s="19"/>
      <c r="AK2306" s="19"/>
      <c r="AL2306" s="19">
        <v>12</v>
      </c>
      <c r="AM2306" s="19">
        <v>6747</v>
      </c>
      <c r="AP2306" s="17">
        <f t="shared" si="815"/>
        <v>1.3472999999999999</v>
      </c>
      <c r="AQ2306" s="17">
        <f t="shared" si="816"/>
        <v>0.49374000000000001</v>
      </c>
      <c r="AR2306" s="17">
        <f t="shared" si="833"/>
        <v>116.05799999999999</v>
      </c>
      <c r="AS2306" s="17">
        <f t="shared" si="832"/>
        <v>0</v>
      </c>
      <c r="AT2306" s="17">
        <f t="shared" si="817"/>
        <v>117.89904</v>
      </c>
      <c r="AU2306" s="5">
        <f t="shared" si="818"/>
        <v>92.274909999999991</v>
      </c>
      <c r="AV2306" s="5">
        <f t="shared" si="819"/>
        <v>21.798699999999997</v>
      </c>
      <c r="AW2306" s="5"/>
      <c r="AX2306" s="5"/>
      <c r="AY2306" s="5">
        <f t="shared" si="820"/>
        <v>0.24984000000000001</v>
      </c>
      <c r="AZ2306" s="5">
        <f t="shared" si="821"/>
        <v>114.32344999999999</v>
      </c>
      <c r="BA2306" s="7">
        <f t="shared" si="822"/>
        <v>1.5397259757226811E-2</v>
      </c>
      <c r="BB2306" s="62">
        <f t="shared" si="823"/>
        <v>7308</v>
      </c>
      <c r="BC2306" s="6">
        <f t="shared" si="824"/>
        <v>3.9914621131270013E-2</v>
      </c>
      <c r="BD2306" s="32">
        <f t="shared" si="825"/>
        <v>1.1427573964978848E-2</v>
      </c>
      <c r="BE2306" s="32">
        <f t="shared" si="826"/>
        <v>4.1878203588426163E-3</v>
      </c>
      <c r="BF2306" s="35">
        <f t="shared" si="827"/>
        <v>0.98438460567617847</v>
      </c>
      <c r="BG2306" s="36">
        <f t="shared" si="828"/>
        <v>0.80713895530619484</v>
      </c>
      <c r="BH2306" s="33">
        <f t="shared" si="829"/>
        <v>0.19067566627844068</v>
      </c>
      <c r="BI2306" s="33">
        <f t="shared" si="830"/>
        <v>2.1853784153644772E-3</v>
      </c>
      <c r="CM2306" s="51" t="s">
        <v>3815</v>
      </c>
      <c r="CR2306" s="78" t="s">
        <v>2038</v>
      </c>
      <c r="CS2306" s="78" t="s">
        <v>2038</v>
      </c>
    </row>
    <row r="2307" spans="1:97">
      <c r="A2307" s="16" t="s">
        <v>3590</v>
      </c>
      <c r="B2307" s="16" t="s">
        <v>5376</v>
      </c>
      <c r="C2307" s="19">
        <v>49005890</v>
      </c>
      <c r="D2307" s="19" t="s">
        <v>3782</v>
      </c>
      <c r="E2307" s="19" t="s">
        <v>3804</v>
      </c>
      <c r="F2307" s="19" t="s">
        <v>3793</v>
      </c>
      <c r="G2307" s="47"/>
      <c r="H2307" s="47" t="s">
        <v>3834</v>
      </c>
      <c r="I2307" s="47" t="s">
        <v>5449</v>
      </c>
      <c r="J2307" s="47" t="s">
        <v>5468</v>
      </c>
      <c r="K2307" s="23">
        <v>42.282649999999997</v>
      </c>
      <c r="L2307" s="23">
        <v>-110.21634</v>
      </c>
      <c r="M2307" s="61" t="s">
        <v>4921</v>
      </c>
      <c r="N2307" s="19" t="s">
        <v>4922</v>
      </c>
      <c r="P2307" s="19" t="s">
        <v>5229</v>
      </c>
      <c r="Q2307" s="55"/>
      <c r="R2307" s="55"/>
      <c r="S2307" s="55">
        <f t="shared" si="834"/>
        <v>6</v>
      </c>
      <c r="T2307" s="19"/>
      <c r="U2307" s="55">
        <v>2463</v>
      </c>
      <c r="V2307" s="55">
        <v>2469</v>
      </c>
      <c r="W2307" s="55">
        <v>2565</v>
      </c>
      <c r="X2307" s="55"/>
      <c r="Y2307" s="51" t="s">
        <v>3788</v>
      </c>
      <c r="AA2307" s="52">
        <v>8.5</v>
      </c>
      <c r="AB2307" s="19" t="s">
        <v>3789</v>
      </c>
      <c r="AC2307" s="19">
        <v>19</v>
      </c>
      <c r="AD2307" s="19">
        <v>12</v>
      </c>
      <c r="AE2307" s="19">
        <v>2932</v>
      </c>
      <c r="AF2307" s="19">
        <v>11</v>
      </c>
      <c r="AG2307" s="19">
        <v>-3</v>
      </c>
      <c r="AH2307" s="19">
        <v>3420</v>
      </c>
      <c r="AI2307" s="19">
        <v>1830</v>
      </c>
      <c r="AJ2307" s="19"/>
      <c r="AK2307" s="19"/>
      <c r="AL2307" s="19">
        <v>-3</v>
      </c>
      <c r="AM2307" s="19">
        <v>7405</v>
      </c>
      <c r="AP2307" s="17">
        <f t="shared" ref="AP2307:AP2370" si="835">IF(AC2307&gt;0,AC2307*0.0499,0)</f>
        <v>0.94809999999999994</v>
      </c>
      <c r="AQ2307" s="17">
        <f t="shared" ref="AQ2307:AQ2370" si="836">IF(AD2307&gt;0,AD2307*0.08229,0)</f>
        <v>0.98748000000000002</v>
      </c>
      <c r="AR2307" s="17">
        <f t="shared" si="833"/>
        <v>127.54199999999999</v>
      </c>
      <c r="AS2307" s="17">
        <f t="shared" si="832"/>
        <v>0.28137999999999996</v>
      </c>
      <c r="AT2307" s="17">
        <f t="shared" ref="AT2307:AT2370" si="837">SUM(AP2307:AS2307)</f>
        <v>129.75896</v>
      </c>
      <c r="AU2307" s="5">
        <f t="shared" ref="AU2307:AU2370" si="838">IF(AH2307&gt;0,AH2307*0.02821,0)</f>
        <v>96.478200000000001</v>
      </c>
      <c r="AV2307" s="5">
        <f t="shared" ref="AV2307:AV2370" si="839">IF(AI2307&gt;0,AI2307*0.01639,0)</f>
        <v>29.993699999999997</v>
      </c>
      <c r="AW2307" s="5"/>
      <c r="AX2307" s="5"/>
      <c r="AY2307" s="5">
        <f t="shared" ref="AY2307:AY2370" si="840">IF(AL2307&gt;0,AL2307*0.02082,0)</f>
        <v>0</v>
      </c>
      <c r="AZ2307" s="5">
        <f t="shared" ref="AZ2307:AZ2370" si="841">SUM(AU2307:AY2307)</f>
        <v>126.47190000000001</v>
      </c>
      <c r="BA2307" s="7">
        <f t="shared" ref="BA2307:BA2370" si="842">(AT2307-AZ2307)/(AT2307+AZ2307)</f>
        <v>1.2828509415298363E-2</v>
      </c>
      <c r="BB2307" s="62">
        <f t="shared" ref="BB2307:BB2370" si="843">SUM(AC2307:AL2307)</f>
        <v>8218</v>
      </c>
      <c r="BC2307" s="6">
        <f t="shared" ref="BC2307:BC2370" si="844">(BB2307-AM2307)/(BB2307+AM2307)</f>
        <v>5.203866094860142E-2</v>
      </c>
      <c r="BD2307" s="32">
        <f t="shared" ref="BD2307:BD2370" si="845">AP2307/AT2307</f>
        <v>7.3066245290498624E-3</v>
      </c>
      <c r="BE2307" s="32">
        <f t="shared" ref="BE2307:BE2370" si="846">AQ2307/AT2307</f>
        <v>7.6101103153107886E-3</v>
      </c>
      <c r="BF2307" s="35">
        <f t="shared" ref="BF2307:BF2370" si="847">(AR2307+AS2307)/AT2307</f>
        <v>0.98508326515563926</v>
      </c>
      <c r="BG2307" s="36">
        <f t="shared" ref="BG2307:BG2370" si="848">AU2307/AZ2307</f>
        <v>0.76284297144266822</v>
      </c>
      <c r="BH2307" s="33">
        <f t="shared" ref="BH2307:BH2370" si="849">AV2307/AZ2307</f>
        <v>0.23715702855733167</v>
      </c>
      <c r="BI2307" s="33">
        <f t="shared" ref="BI2307:BI2370" si="850">AY2307/AZ2307</f>
        <v>0</v>
      </c>
      <c r="CM2307" s="51" t="s">
        <v>3788</v>
      </c>
      <c r="CR2307" s="78" t="s">
        <v>2038</v>
      </c>
      <c r="CS2307" s="78" t="s">
        <v>2038</v>
      </c>
    </row>
    <row r="2308" spans="1:97">
      <c r="A2308" s="16" t="s">
        <v>3590</v>
      </c>
      <c r="B2308" s="16" t="s">
        <v>5377</v>
      </c>
      <c r="C2308" s="19">
        <v>49002617</v>
      </c>
      <c r="D2308" s="19" t="s">
        <v>3782</v>
      </c>
      <c r="E2308" s="19" t="s">
        <v>3804</v>
      </c>
      <c r="G2308" s="47"/>
      <c r="H2308" s="47" t="s">
        <v>3856</v>
      </c>
      <c r="I2308" s="47" t="s">
        <v>5450</v>
      </c>
      <c r="J2308" s="47" t="s">
        <v>5467</v>
      </c>
      <c r="K2308" s="23">
        <v>42.391390000000001</v>
      </c>
      <c r="L2308" s="23">
        <v>-110.19946</v>
      </c>
      <c r="M2308" s="61" t="s">
        <v>7086</v>
      </c>
      <c r="N2308" s="19" t="s">
        <v>1619</v>
      </c>
      <c r="P2308" s="19" t="s">
        <v>5229</v>
      </c>
      <c r="Q2308" s="55"/>
      <c r="R2308" s="55"/>
      <c r="S2308" s="55">
        <f t="shared" si="834"/>
        <v>8</v>
      </c>
      <c r="T2308" s="19"/>
      <c r="U2308" s="55">
        <v>3106</v>
      </c>
      <c r="V2308" s="55">
        <v>3114</v>
      </c>
      <c r="W2308" s="55"/>
      <c r="X2308" s="55"/>
      <c r="Y2308" s="51" t="s">
        <v>3788</v>
      </c>
      <c r="AA2308" s="52">
        <v>8.3999996185302734</v>
      </c>
      <c r="AB2308" s="19" t="s">
        <v>3837</v>
      </c>
      <c r="AC2308" s="19">
        <v>17</v>
      </c>
      <c r="AD2308" s="19">
        <v>7</v>
      </c>
      <c r="AE2308" s="19">
        <v>2471</v>
      </c>
      <c r="AF2308" s="19">
        <v>-3</v>
      </c>
      <c r="AG2308" s="19">
        <v>-3</v>
      </c>
      <c r="AH2308" s="19">
        <v>2766</v>
      </c>
      <c r="AI2308" s="19">
        <v>1732</v>
      </c>
      <c r="AJ2308" s="19"/>
      <c r="AK2308" s="19"/>
      <c r="AL2308" s="19">
        <v>5</v>
      </c>
      <c r="AM2308" s="19">
        <v>6191</v>
      </c>
      <c r="AP2308" s="17">
        <f t="shared" si="835"/>
        <v>0.84830000000000005</v>
      </c>
      <c r="AQ2308" s="17">
        <f t="shared" si="836"/>
        <v>0.57603000000000004</v>
      </c>
      <c r="AR2308" s="17">
        <f t="shared" si="833"/>
        <v>107.48849999999999</v>
      </c>
      <c r="AS2308" s="17">
        <f t="shared" si="832"/>
        <v>0</v>
      </c>
      <c r="AT2308" s="17">
        <f t="shared" si="837"/>
        <v>108.91282999999999</v>
      </c>
      <c r="AU2308" s="5">
        <f t="shared" si="838"/>
        <v>78.028859999999995</v>
      </c>
      <c r="AV2308" s="5">
        <f t="shared" si="839"/>
        <v>28.387479999999996</v>
      </c>
      <c r="AW2308" s="5"/>
      <c r="AX2308" s="5"/>
      <c r="AY2308" s="5">
        <f t="shared" si="840"/>
        <v>0.10410000000000001</v>
      </c>
      <c r="AZ2308" s="5">
        <f t="shared" si="841"/>
        <v>106.52043999999999</v>
      </c>
      <c r="BA2308" s="7">
        <f t="shared" si="842"/>
        <v>1.1105016416452259E-2</v>
      </c>
      <c r="BB2308" s="62">
        <f t="shared" si="843"/>
        <v>6992</v>
      </c>
      <c r="BC2308" s="6">
        <f t="shared" si="844"/>
        <v>6.0760069786846699E-2</v>
      </c>
      <c r="BD2308" s="32">
        <f t="shared" si="845"/>
        <v>7.7887977017950978E-3</v>
      </c>
      <c r="BE2308" s="32">
        <f t="shared" si="846"/>
        <v>5.2889085702758814E-3</v>
      </c>
      <c r="BF2308" s="35">
        <f t="shared" si="847"/>
        <v>0.98692229372792906</v>
      </c>
      <c r="BG2308" s="37">
        <f t="shared" si="848"/>
        <v>0.73252476238363262</v>
      </c>
      <c r="BH2308" s="33">
        <f t="shared" si="849"/>
        <v>0.26649796039145163</v>
      </c>
      <c r="BI2308" s="33">
        <f t="shared" si="850"/>
        <v>9.7727722491570642E-4</v>
      </c>
      <c r="CM2308" s="51" t="s">
        <v>3788</v>
      </c>
      <c r="CR2308" s="78" t="s">
        <v>2038</v>
      </c>
      <c r="CS2308" s="78" t="s">
        <v>2038</v>
      </c>
    </row>
    <row r="2309" spans="1:97">
      <c r="A2309" s="16" t="s">
        <v>3590</v>
      </c>
      <c r="B2309" s="16" t="s">
        <v>5378</v>
      </c>
      <c r="C2309" s="19">
        <v>49003401</v>
      </c>
      <c r="D2309" s="19" t="s">
        <v>3782</v>
      </c>
      <c r="E2309" s="19" t="s">
        <v>3804</v>
      </c>
      <c r="F2309" s="19" t="s">
        <v>3805</v>
      </c>
      <c r="G2309" s="47"/>
      <c r="H2309" s="47" t="s">
        <v>5234</v>
      </c>
      <c r="I2309" s="47" t="s">
        <v>5450</v>
      </c>
      <c r="J2309" s="47" t="s">
        <v>5468</v>
      </c>
      <c r="K2309" s="23">
        <v>42.363599999999998</v>
      </c>
      <c r="L2309" s="23">
        <v>-110.27912999999999</v>
      </c>
      <c r="M2309" s="61" t="s">
        <v>1807</v>
      </c>
      <c r="N2309" s="19" t="s">
        <v>2518</v>
      </c>
      <c r="P2309" s="19" t="s">
        <v>5229</v>
      </c>
      <c r="Q2309" s="55"/>
      <c r="R2309" s="55">
        <v>618</v>
      </c>
      <c r="S2309" s="55">
        <f t="shared" si="834"/>
        <v>57</v>
      </c>
      <c r="T2309" s="19"/>
      <c r="U2309" s="55">
        <v>1450</v>
      </c>
      <c r="V2309" s="55">
        <v>1507</v>
      </c>
      <c r="W2309" s="55"/>
      <c r="X2309" s="55"/>
      <c r="Y2309" s="51" t="s">
        <v>3798</v>
      </c>
      <c r="AA2309" s="52">
        <v>8.8000001907348633</v>
      </c>
      <c r="AB2309" s="19" t="s">
        <v>3837</v>
      </c>
      <c r="AC2309" s="19">
        <v>12</v>
      </c>
      <c r="AD2309" s="19">
        <v>16</v>
      </c>
      <c r="AE2309" s="19">
        <v>3170</v>
      </c>
      <c r="AF2309" s="19">
        <v>-3</v>
      </c>
      <c r="AG2309" s="19">
        <v>-3</v>
      </c>
      <c r="AH2309" s="19">
        <v>3364</v>
      </c>
      <c r="AI2309" s="19">
        <v>1549</v>
      </c>
      <c r="AJ2309" s="19"/>
      <c r="AK2309" s="19"/>
      <c r="AL2309" s="19">
        <v>671</v>
      </c>
      <c r="AM2309" s="19">
        <v>8164</v>
      </c>
      <c r="AP2309" s="17">
        <f t="shared" si="835"/>
        <v>0.5988</v>
      </c>
      <c r="AQ2309" s="17">
        <f t="shared" si="836"/>
        <v>1.31664</v>
      </c>
      <c r="AR2309" s="17">
        <f t="shared" si="833"/>
        <v>137.89499999999998</v>
      </c>
      <c r="AS2309" s="17">
        <f t="shared" si="832"/>
        <v>0</v>
      </c>
      <c r="AT2309" s="17">
        <f t="shared" si="837"/>
        <v>139.81043999999997</v>
      </c>
      <c r="AU2309" s="5">
        <f t="shared" si="838"/>
        <v>94.898439999999994</v>
      </c>
      <c r="AV2309" s="5">
        <f t="shared" si="839"/>
        <v>25.388109999999998</v>
      </c>
      <c r="AW2309" s="5"/>
      <c r="AX2309" s="5"/>
      <c r="AY2309" s="5">
        <f t="shared" si="840"/>
        <v>13.970220000000001</v>
      </c>
      <c r="AZ2309" s="5">
        <f t="shared" si="841"/>
        <v>134.25676999999999</v>
      </c>
      <c r="BA2309" s="7">
        <f t="shared" si="842"/>
        <v>2.0263898041651841E-2</v>
      </c>
      <c r="BB2309" s="62">
        <f t="shared" si="843"/>
        <v>8776</v>
      </c>
      <c r="BC2309" s="6">
        <f t="shared" si="844"/>
        <v>3.6127508854781581E-2</v>
      </c>
      <c r="BD2309" s="32">
        <f t="shared" si="845"/>
        <v>4.2829419605574532E-3</v>
      </c>
      <c r="BE2309" s="32">
        <f t="shared" si="846"/>
        <v>9.4173224832137022E-3</v>
      </c>
      <c r="BF2309" s="35">
        <f t="shared" si="847"/>
        <v>0.98629973555622896</v>
      </c>
      <c r="BG2309" s="37">
        <f t="shared" si="848"/>
        <v>0.70684286535420149</v>
      </c>
      <c r="BH2309" s="33">
        <f t="shared" si="849"/>
        <v>0.18910115296234223</v>
      </c>
      <c r="BI2309" s="33">
        <f t="shared" si="850"/>
        <v>0.10405598168345628</v>
      </c>
      <c r="CM2309" s="51" t="s">
        <v>3824</v>
      </c>
      <c r="CR2309" s="78" t="s">
        <v>2038</v>
      </c>
      <c r="CS2309" s="78" t="s">
        <v>2038</v>
      </c>
    </row>
    <row r="2310" spans="1:97">
      <c r="A2310" s="16" t="s">
        <v>3590</v>
      </c>
      <c r="B2310" s="16" t="s">
        <v>5379</v>
      </c>
      <c r="C2310" s="19">
        <v>49005931</v>
      </c>
      <c r="D2310" s="19" t="s">
        <v>3782</v>
      </c>
      <c r="E2310" s="19" t="s">
        <v>3804</v>
      </c>
      <c r="F2310" s="19" t="s">
        <v>3816</v>
      </c>
      <c r="G2310" s="47"/>
      <c r="H2310" s="47" t="s">
        <v>5234</v>
      </c>
      <c r="I2310" s="47" t="s">
        <v>5448</v>
      </c>
      <c r="J2310" s="47" t="s">
        <v>5467</v>
      </c>
      <c r="K2310" s="23">
        <v>42.452399999999997</v>
      </c>
      <c r="L2310" s="23">
        <v>-110.19741</v>
      </c>
      <c r="M2310" s="61" t="s">
        <v>4936</v>
      </c>
      <c r="N2310" s="19" t="s">
        <v>3787</v>
      </c>
      <c r="P2310" s="19" t="s">
        <v>5229</v>
      </c>
      <c r="Q2310" s="55"/>
      <c r="R2310" s="55"/>
      <c r="S2310" s="55">
        <f t="shared" si="834"/>
        <v>77</v>
      </c>
      <c r="T2310" s="19"/>
      <c r="U2310" s="55">
        <v>3634</v>
      </c>
      <c r="V2310" s="55">
        <v>3711</v>
      </c>
      <c r="W2310" s="55"/>
      <c r="X2310" s="55"/>
      <c r="Y2310" s="51" t="s">
        <v>3798</v>
      </c>
      <c r="AA2310" s="52">
        <v>8.1999998092651367</v>
      </c>
      <c r="AB2310" s="19" t="s">
        <v>3789</v>
      </c>
      <c r="AC2310" s="19">
        <v>37</v>
      </c>
      <c r="AD2310" s="19">
        <v>12</v>
      </c>
      <c r="AE2310" s="19">
        <v>3562</v>
      </c>
      <c r="AF2310" s="19">
        <v>-3</v>
      </c>
      <c r="AG2310" s="19">
        <v>-3</v>
      </c>
      <c r="AH2310" s="19">
        <v>1980</v>
      </c>
      <c r="AI2310" s="19">
        <v>5758</v>
      </c>
      <c r="AJ2310" s="19"/>
      <c r="AK2310" s="19"/>
      <c r="AL2310" s="19">
        <v>15</v>
      </c>
      <c r="AM2310" s="19">
        <v>8658</v>
      </c>
      <c r="AP2310" s="17">
        <f t="shared" si="835"/>
        <v>1.8463000000000001</v>
      </c>
      <c r="AQ2310" s="17">
        <f t="shared" si="836"/>
        <v>0.98748000000000002</v>
      </c>
      <c r="AR2310" s="17">
        <f t="shared" si="833"/>
        <v>154.947</v>
      </c>
      <c r="AS2310" s="17">
        <f t="shared" si="832"/>
        <v>0</v>
      </c>
      <c r="AT2310" s="17">
        <f t="shared" si="837"/>
        <v>157.78077999999999</v>
      </c>
      <c r="AU2310" s="5">
        <f t="shared" si="838"/>
        <v>55.855799999999995</v>
      </c>
      <c r="AV2310" s="5">
        <f t="shared" si="839"/>
        <v>94.373619999999988</v>
      </c>
      <c r="AW2310" s="5"/>
      <c r="AX2310" s="5"/>
      <c r="AY2310" s="5">
        <f t="shared" si="840"/>
        <v>0.31230000000000002</v>
      </c>
      <c r="AZ2310" s="5">
        <f t="shared" si="841"/>
        <v>150.54171999999997</v>
      </c>
      <c r="BA2310" s="7">
        <f t="shared" si="842"/>
        <v>2.3478857365258857E-2</v>
      </c>
      <c r="BB2310" s="62">
        <f t="shared" si="843"/>
        <v>11358</v>
      </c>
      <c r="BC2310" s="6">
        <f t="shared" si="844"/>
        <v>0.13489208633093525</v>
      </c>
      <c r="BD2310" s="32">
        <f t="shared" si="845"/>
        <v>1.1701678746929759E-2</v>
      </c>
      <c r="BE2310" s="32">
        <f t="shared" si="846"/>
        <v>6.2585569674582673E-3</v>
      </c>
      <c r="BF2310" s="35">
        <f t="shared" si="847"/>
        <v>0.98203976428561202</v>
      </c>
      <c r="BG2310" s="33">
        <f t="shared" si="848"/>
        <v>0.37103203019070069</v>
      </c>
      <c r="BH2310" s="37">
        <f t="shared" si="849"/>
        <v>0.6268934618257318</v>
      </c>
      <c r="BI2310" s="33">
        <f t="shared" si="850"/>
        <v>2.0745079835676121E-3</v>
      </c>
      <c r="CM2310" s="51" t="s">
        <v>3824</v>
      </c>
      <c r="CR2310" s="78" t="s">
        <v>2038</v>
      </c>
      <c r="CS2310" s="78" t="s">
        <v>2038</v>
      </c>
    </row>
    <row r="2311" spans="1:97">
      <c r="A2311" s="63" t="s">
        <v>3591</v>
      </c>
      <c r="B2311" s="63" t="s">
        <v>6982</v>
      </c>
      <c r="C2311" s="63">
        <v>2135</v>
      </c>
      <c r="D2311" s="19" t="s">
        <v>3782</v>
      </c>
      <c r="E2311" s="63" t="s">
        <v>3804</v>
      </c>
      <c r="F2311" s="63"/>
      <c r="G2311" s="65" t="s">
        <v>272</v>
      </c>
      <c r="H2311" s="65">
        <v>34</v>
      </c>
      <c r="I2311" s="65">
        <v>29</v>
      </c>
      <c r="J2311" s="65">
        <v>112</v>
      </c>
      <c r="K2311" s="23">
        <v>42.44896</v>
      </c>
      <c r="L2311" s="23">
        <v>-110.25435</v>
      </c>
      <c r="M2311" s="61" t="s">
        <v>6983</v>
      </c>
      <c r="N2311" s="63" t="s">
        <v>6984</v>
      </c>
      <c r="O2311" s="63"/>
      <c r="P2311" s="63" t="s">
        <v>5229</v>
      </c>
      <c r="Q2311" s="63"/>
      <c r="R2311" s="63"/>
      <c r="S2311" s="55" t="str">
        <f>IF(U2311&gt;0,V2311-U2311,"")</f>
        <v/>
      </c>
      <c r="T2311" s="63"/>
      <c r="U2311" s="66"/>
      <c r="V2311" s="63"/>
      <c r="W2311" s="66"/>
      <c r="X2311" s="66"/>
      <c r="Y2311" s="63" t="s">
        <v>3852</v>
      </c>
      <c r="Z2311" s="64">
        <v>35640</v>
      </c>
      <c r="AA2311" s="63">
        <v>8.1999999999999993</v>
      </c>
      <c r="AB2311" s="63"/>
      <c r="AC2311" s="63">
        <v>0</v>
      </c>
      <c r="AD2311" s="63">
        <v>151</v>
      </c>
      <c r="AE2311" s="63">
        <v>1822</v>
      </c>
      <c r="AF2311" s="63">
        <v>0</v>
      </c>
      <c r="AG2311" s="63"/>
      <c r="AH2311" s="63">
        <v>3000</v>
      </c>
      <c r="AI2311" s="63">
        <v>293</v>
      </c>
      <c r="AJ2311" s="63">
        <v>49</v>
      </c>
      <c r="AK2311" s="63">
        <v>0</v>
      </c>
      <c r="AL2311" s="63">
        <v>108</v>
      </c>
      <c r="AM2311" s="63">
        <v>5424</v>
      </c>
      <c r="AN2311" s="63"/>
      <c r="AO2311" s="63" t="s">
        <v>6985</v>
      </c>
      <c r="AP2311" s="17">
        <f t="shared" si="835"/>
        <v>0</v>
      </c>
      <c r="AQ2311" s="17">
        <f t="shared" si="836"/>
        <v>12.425790000000001</v>
      </c>
      <c r="AR2311" s="17">
        <f t="shared" si="833"/>
        <v>79.256999999999991</v>
      </c>
      <c r="AS2311" s="17">
        <f t="shared" si="832"/>
        <v>0</v>
      </c>
      <c r="AT2311" s="17">
        <f t="shared" si="837"/>
        <v>91.682789999999997</v>
      </c>
      <c r="AU2311" s="5">
        <f t="shared" si="838"/>
        <v>84.63</v>
      </c>
      <c r="AV2311" s="5">
        <f t="shared" si="839"/>
        <v>4.8022699999999992</v>
      </c>
      <c r="AW2311" s="5">
        <f>IF(AJ2311&gt;0,AJ2311*0.03333,0)</f>
        <v>1.63317</v>
      </c>
      <c r="AX2311" s="5">
        <f>IF(AK2311&gt;0,AK2311*0.0588,0)</f>
        <v>0</v>
      </c>
      <c r="AY2311" s="5">
        <f t="shared" si="840"/>
        <v>2.2485600000000003</v>
      </c>
      <c r="AZ2311" s="5">
        <f t="shared" si="841"/>
        <v>93.313999999999993</v>
      </c>
      <c r="BA2311" s="7">
        <f t="shared" si="842"/>
        <v>-8.8175043469672955E-3</v>
      </c>
      <c r="BB2311" s="62">
        <f t="shared" si="843"/>
        <v>5423</v>
      </c>
      <c r="BC2311" s="28">
        <f t="shared" si="844"/>
        <v>-9.2191389324237114E-5</v>
      </c>
      <c r="BD2311" s="32">
        <f t="shared" si="845"/>
        <v>0</v>
      </c>
      <c r="BE2311" s="32">
        <f t="shared" si="846"/>
        <v>0.13553023419117155</v>
      </c>
      <c r="BF2311" s="35">
        <f t="shared" si="847"/>
        <v>0.86446976580882839</v>
      </c>
      <c r="BG2311" s="36">
        <f t="shared" si="848"/>
        <v>0.9069378657007523</v>
      </c>
      <c r="BH2311" s="33">
        <f t="shared" si="849"/>
        <v>5.1463553164584085E-2</v>
      </c>
      <c r="BI2311" s="33">
        <f t="shared" si="850"/>
        <v>2.4096705746190286E-2</v>
      </c>
      <c r="BJ2311" s="63">
        <v>0</v>
      </c>
      <c r="BK2311" s="63">
        <v>1</v>
      </c>
      <c r="BL2311" s="63">
        <v>0</v>
      </c>
      <c r="BM2311" s="63">
        <v>0</v>
      </c>
      <c r="BN2311" s="63">
        <v>0</v>
      </c>
      <c r="BO2311" s="63"/>
      <c r="BP2311" s="63">
        <v>0</v>
      </c>
      <c r="BQ2311" s="63">
        <v>0</v>
      </c>
      <c r="BR2311" s="63">
        <v>0</v>
      </c>
      <c r="BS2311" s="63">
        <v>0</v>
      </c>
      <c r="BT2311" s="63">
        <v>0</v>
      </c>
      <c r="BU2311" s="63">
        <v>0</v>
      </c>
      <c r="BV2311" s="63">
        <v>0</v>
      </c>
      <c r="BW2311" s="63">
        <v>0</v>
      </c>
      <c r="BX2311" s="63"/>
      <c r="BY2311" s="63"/>
      <c r="BZ2311" s="63"/>
      <c r="CA2311" s="63"/>
      <c r="CB2311" s="63"/>
      <c r="CC2311" s="63"/>
      <c r="CD2311" s="63"/>
      <c r="CE2311" s="63"/>
      <c r="CF2311" s="63"/>
      <c r="CG2311" s="63"/>
      <c r="CH2311" s="63"/>
      <c r="CI2311" s="63"/>
      <c r="CJ2311" s="63"/>
      <c r="CK2311" s="63"/>
      <c r="CL2311" s="63"/>
      <c r="CM2311" s="63" t="s">
        <v>3852</v>
      </c>
      <c r="CN2311" s="63">
        <v>19970729</v>
      </c>
      <c r="CO2311" s="63" t="s">
        <v>7216</v>
      </c>
      <c r="CP2311" s="66"/>
      <c r="CQ2311" s="64">
        <v>35643</v>
      </c>
      <c r="CR2311" s="78" t="s">
        <v>2038</v>
      </c>
      <c r="CS2311" s="78" t="s">
        <v>2038</v>
      </c>
    </row>
    <row r="2312" spans="1:97">
      <c r="A2312" s="16" t="s">
        <v>3590</v>
      </c>
      <c r="B2312" s="16" t="s">
        <v>437</v>
      </c>
      <c r="C2312" s="19">
        <v>49001997</v>
      </c>
      <c r="D2312" s="19" t="s">
        <v>3782</v>
      </c>
      <c r="E2312" s="19" t="s">
        <v>3804</v>
      </c>
      <c r="F2312" s="19" t="s">
        <v>2528</v>
      </c>
      <c r="G2312" s="47"/>
      <c r="H2312" s="47" t="s">
        <v>5226</v>
      </c>
      <c r="I2312" s="47" t="s">
        <v>5451</v>
      </c>
      <c r="J2312" s="47" t="s">
        <v>5473</v>
      </c>
      <c r="K2312" s="23">
        <v>42.59751</v>
      </c>
      <c r="L2312" s="23">
        <v>-110.0005</v>
      </c>
      <c r="M2312" s="61" t="s">
        <v>5227</v>
      </c>
      <c r="N2312" s="19" t="s">
        <v>5228</v>
      </c>
      <c r="P2312" s="19" t="s">
        <v>5229</v>
      </c>
      <c r="Q2312" s="55"/>
      <c r="R2312" s="55"/>
      <c r="S2312" s="55">
        <f>V2312-U2312</f>
        <v>105</v>
      </c>
      <c r="T2312" s="19"/>
      <c r="U2312" s="55">
        <v>2774</v>
      </c>
      <c r="V2312" s="55">
        <v>2879</v>
      </c>
      <c r="W2312" s="55">
        <v>10007</v>
      </c>
      <c r="X2312" s="55"/>
      <c r="Y2312" s="51" t="s">
        <v>3798</v>
      </c>
      <c r="Z2312" s="40">
        <v>23995</v>
      </c>
      <c r="AA2312" s="52">
        <v>7.5</v>
      </c>
      <c r="AB2312" s="19" t="s">
        <v>3789</v>
      </c>
      <c r="AC2312" s="19">
        <v>1144</v>
      </c>
      <c r="AD2312" s="19">
        <v>118</v>
      </c>
      <c r="AE2312" s="19">
        <v>4486</v>
      </c>
      <c r="AF2312" s="19">
        <v>35</v>
      </c>
      <c r="AG2312" s="19">
        <v>-3</v>
      </c>
      <c r="AH2312" s="19">
        <v>9300</v>
      </c>
      <c r="AI2312" s="19">
        <v>61</v>
      </c>
      <c r="AJ2312" s="19"/>
      <c r="AK2312" s="19"/>
      <c r="AL2312" s="19">
        <v>-1</v>
      </c>
      <c r="AM2312" s="19">
        <v>15116</v>
      </c>
      <c r="AP2312" s="17">
        <f t="shared" si="835"/>
        <v>57.085599999999999</v>
      </c>
      <c r="AQ2312" s="17">
        <f t="shared" si="836"/>
        <v>9.7102199999999996</v>
      </c>
      <c r="AR2312" s="17">
        <f t="shared" si="833"/>
        <v>195.14099999999999</v>
      </c>
      <c r="AS2312" s="17">
        <f t="shared" si="832"/>
        <v>0.89529999999999998</v>
      </c>
      <c r="AT2312" s="17">
        <f t="shared" si="837"/>
        <v>262.83212000000003</v>
      </c>
      <c r="AU2312" s="5">
        <f t="shared" si="838"/>
        <v>262.35300000000001</v>
      </c>
      <c r="AV2312" s="5">
        <f t="shared" si="839"/>
        <v>0.99978999999999985</v>
      </c>
      <c r="AW2312" s="5"/>
      <c r="AX2312" s="5"/>
      <c r="AY2312" s="5">
        <f t="shared" si="840"/>
        <v>0</v>
      </c>
      <c r="AZ2312" s="5">
        <f t="shared" si="841"/>
        <v>263.35279000000003</v>
      </c>
      <c r="BA2312" s="7">
        <f t="shared" si="842"/>
        <v>-9.8951906469532821E-4</v>
      </c>
      <c r="BB2312" s="62">
        <f t="shared" si="843"/>
        <v>15140</v>
      </c>
      <c r="BC2312" s="6">
        <f t="shared" si="844"/>
        <v>7.9323109465891063E-4</v>
      </c>
      <c r="BD2312" s="32">
        <f t="shared" si="845"/>
        <v>0.21719415420002697</v>
      </c>
      <c r="BE2312" s="32">
        <f t="shared" si="846"/>
        <v>3.6944571310386261E-2</v>
      </c>
      <c r="BF2312" s="35">
        <f t="shared" si="847"/>
        <v>0.74586127448958661</v>
      </c>
      <c r="BG2312" s="36">
        <f t="shared" si="848"/>
        <v>0.99620360961431231</v>
      </c>
      <c r="BH2312" s="33">
        <f t="shared" si="849"/>
        <v>3.796390385687578E-3</v>
      </c>
      <c r="BI2312" s="33">
        <f t="shared" si="850"/>
        <v>0</v>
      </c>
      <c r="CM2312" s="51" t="s">
        <v>5230</v>
      </c>
      <c r="CR2312" s="78" t="s">
        <v>2038</v>
      </c>
      <c r="CS2312" s="78" t="s">
        <v>2038</v>
      </c>
    </row>
    <row r="2313" spans="1:97">
      <c r="A2313" s="16" t="s">
        <v>3590</v>
      </c>
      <c r="B2313" s="16" t="s">
        <v>5365</v>
      </c>
      <c r="C2313" s="19">
        <v>49001666</v>
      </c>
      <c r="D2313" s="19" t="s">
        <v>3782</v>
      </c>
      <c r="E2313" s="19" t="s">
        <v>3804</v>
      </c>
      <c r="F2313" s="19" t="s">
        <v>3816</v>
      </c>
      <c r="G2313" s="47"/>
      <c r="H2313" s="47" t="s">
        <v>3817</v>
      </c>
      <c r="I2313" s="47" t="s">
        <v>5451</v>
      </c>
      <c r="J2313" s="47" t="s">
        <v>5467</v>
      </c>
      <c r="K2313" s="23">
        <v>42.552379999999999</v>
      </c>
      <c r="L2313" s="23">
        <v>-110.21638</v>
      </c>
      <c r="M2313" s="61" t="s">
        <v>5060</v>
      </c>
      <c r="N2313" s="19" t="s">
        <v>2526</v>
      </c>
      <c r="P2313" s="19" t="s">
        <v>5229</v>
      </c>
      <c r="Q2313" s="55"/>
      <c r="R2313" s="55"/>
      <c r="S2313" s="55"/>
      <c r="T2313" s="19"/>
      <c r="U2313" s="55">
        <v>3500</v>
      </c>
      <c r="Y2313" s="51" t="s">
        <v>3798</v>
      </c>
      <c r="Z2313" s="40">
        <v>24692</v>
      </c>
      <c r="AA2313" s="52">
        <v>8.1999998092651367</v>
      </c>
      <c r="AB2313" s="19" t="s">
        <v>3789</v>
      </c>
      <c r="AC2313" s="19">
        <v>38</v>
      </c>
      <c r="AD2313" s="19">
        <v>3</v>
      </c>
      <c r="AE2313" s="19">
        <v>1390</v>
      </c>
      <c r="AF2313" s="19">
        <v>13</v>
      </c>
      <c r="AG2313" s="19">
        <v>-3</v>
      </c>
      <c r="AH2313" s="19">
        <v>1570</v>
      </c>
      <c r="AI2313" s="19">
        <v>1122</v>
      </c>
      <c r="AJ2313" s="19"/>
      <c r="AK2313" s="19"/>
      <c r="AL2313" s="19">
        <v>14</v>
      </c>
      <c r="AM2313" s="19">
        <v>3581</v>
      </c>
      <c r="AP2313" s="17">
        <f t="shared" si="835"/>
        <v>1.8961999999999999</v>
      </c>
      <c r="AQ2313" s="17">
        <f t="shared" si="836"/>
        <v>0.24687000000000001</v>
      </c>
      <c r="AR2313" s="17">
        <f t="shared" si="833"/>
        <v>60.464999999999996</v>
      </c>
      <c r="AS2313" s="17">
        <f t="shared" si="832"/>
        <v>0.33254</v>
      </c>
      <c r="AT2313" s="17">
        <f t="shared" si="837"/>
        <v>62.94061</v>
      </c>
      <c r="AU2313" s="5">
        <f t="shared" si="838"/>
        <v>44.289699999999996</v>
      </c>
      <c r="AV2313" s="5">
        <f t="shared" si="839"/>
        <v>18.389579999999999</v>
      </c>
      <c r="AW2313" s="5"/>
      <c r="AX2313" s="5"/>
      <c r="AY2313" s="5">
        <f t="shared" si="840"/>
        <v>0.29148000000000002</v>
      </c>
      <c r="AZ2313" s="5">
        <f t="shared" si="841"/>
        <v>62.970759999999991</v>
      </c>
      <c r="BA2313" s="7">
        <f t="shared" si="842"/>
        <v>-2.3945414937500805E-4</v>
      </c>
      <c r="BB2313" s="62">
        <f t="shared" si="843"/>
        <v>4147</v>
      </c>
      <c r="BC2313" s="6">
        <f t="shared" si="844"/>
        <v>7.3240165631469983E-2</v>
      </c>
      <c r="BD2313" s="32">
        <f t="shared" si="845"/>
        <v>3.0126813197393541E-2</v>
      </c>
      <c r="BE2313" s="32">
        <f t="shared" si="846"/>
        <v>3.9222689452803206E-3</v>
      </c>
      <c r="BF2313" s="35">
        <f t="shared" si="847"/>
        <v>0.96595091785732612</v>
      </c>
      <c r="BG2313" s="37">
        <f t="shared" si="848"/>
        <v>0.70333754904657342</v>
      </c>
      <c r="BH2313" s="33">
        <f t="shared" si="849"/>
        <v>0.29203363592880255</v>
      </c>
      <c r="BI2313" s="33">
        <f t="shared" si="850"/>
        <v>4.6288150246241279E-3</v>
      </c>
      <c r="CM2313" s="51" t="s">
        <v>2527</v>
      </c>
      <c r="CR2313" s="78" t="s">
        <v>2038</v>
      </c>
      <c r="CS2313" s="78" t="s">
        <v>2038</v>
      </c>
    </row>
    <row r="2314" spans="1:97">
      <c r="A2314" s="63" t="s">
        <v>3591</v>
      </c>
      <c r="B2314" s="63" t="s">
        <v>2963</v>
      </c>
      <c r="C2314" s="63">
        <v>1238</v>
      </c>
      <c r="D2314" s="19" t="s">
        <v>3782</v>
      </c>
      <c r="E2314" s="63" t="s">
        <v>3804</v>
      </c>
      <c r="F2314" s="63"/>
      <c r="G2314" s="65" t="s">
        <v>274</v>
      </c>
      <c r="H2314" s="65">
        <v>32</v>
      </c>
      <c r="I2314" s="65">
        <v>30</v>
      </c>
      <c r="J2314" s="65">
        <v>112</v>
      </c>
      <c r="K2314" s="23">
        <v>42.541060000000002</v>
      </c>
      <c r="L2314" s="23">
        <v>-110.21416000000001</v>
      </c>
      <c r="M2314" s="61" t="s">
        <v>2964</v>
      </c>
      <c r="N2314" s="63" t="s">
        <v>2965</v>
      </c>
      <c r="O2314" s="63"/>
      <c r="P2314" s="19" t="s">
        <v>5229</v>
      </c>
      <c r="Q2314" s="63"/>
      <c r="R2314" s="63"/>
      <c r="S2314" s="55" t="str">
        <f>IF(U2314&gt;0,V2314-U2314,"")</f>
        <v/>
      </c>
      <c r="T2314" s="63"/>
      <c r="U2314" s="66"/>
      <c r="V2314" s="63"/>
      <c r="W2314" s="66">
        <v>4011</v>
      </c>
      <c r="X2314" s="66"/>
      <c r="Y2314" s="63" t="s">
        <v>3798</v>
      </c>
      <c r="Z2314" s="64">
        <v>33132</v>
      </c>
      <c r="AA2314" s="63">
        <v>8</v>
      </c>
      <c r="AB2314" s="63"/>
      <c r="AC2314" s="63">
        <v>20</v>
      </c>
      <c r="AD2314" s="63">
        <v>9</v>
      </c>
      <c r="AE2314" s="63">
        <v>1440</v>
      </c>
      <c r="AF2314" s="63">
        <v>30</v>
      </c>
      <c r="AG2314" s="63"/>
      <c r="AH2314" s="63">
        <v>1480</v>
      </c>
      <c r="AI2314" s="63">
        <v>1260</v>
      </c>
      <c r="AJ2314" s="63">
        <v>0</v>
      </c>
      <c r="AK2314" s="63">
        <v>0</v>
      </c>
      <c r="AL2314" s="63">
        <v>46</v>
      </c>
      <c r="AM2314" s="63">
        <v>3660</v>
      </c>
      <c r="AN2314" s="63"/>
      <c r="AO2314" s="63" t="s">
        <v>4206</v>
      </c>
      <c r="AP2314" s="17">
        <f t="shared" si="835"/>
        <v>0.998</v>
      </c>
      <c r="AQ2314" s="17">
        <f t="shared" si="836"/>
        <v>0.74060999999999999</v>
      </c>
      <c r="AR2314" s="17">
        <f t="shared" si="833"/>
        <v>62.639999999999993</v>
      </c>
      <c r="AS2314" s="17">
        <f t="shared" si="832"/>
        <v>0.76739999999999997</v>
      </c>
      <c r="AT2314" s="17">
        <f t="shared" si="837"/>
        <v>65.14600999999999</v>
      </c>
      <c r="AU2314" s="5">
        <f t="shared" si="838"/>
        <v>41.750799999999998</v>
      </c>
      <c r="AV2314" s="5">
        <f t="shared" si="839"/>
        <v>20.651399999999999</v>
      </c>
      <c r="AW2314" s="5">
        <f>IF(AJ2314&gt;0,AJ2314*0.03333,0)</f>
        <v>0</v>
      </c>
      <c r="AX2314" s="5">
        <f>IF(AK2314&gt;0,AK2314*0.0588,0)</f>
        <v>0</v>
      </c>
      <c r="AY2314" s="5">
        <f t="shared" si="840"/>
        <v>0.95772000000000013</v>
      </c>
      <c r="AZ2314" s="5">
        <f t="shared" si="841"/>
        <v>63.359919999999995</v>
      </c>
      <c r="BA2314" s="7">
        <f t="shared" si="842"/>
        <v>1.3898891669824068E-2</v>
      </c>
      <c r="BB2314" s="62">
        <f t="shared" si="843"/>
        <v>4285</v>
      </c>
      <c r="BC2314" s="28">
        <f t="shared" si="844"/>
        <v>7.8665827564505977E-2</v>
      </c>
      <c r="BD2314" s="32">
        <f t="shared" si="845"/>
        <v>1.5319433991429408E-2</v>
      </c>
      <c r="BE2314" s="32">
        <f t="shared" si="846"/>
        <v>1.1368462934261057E-2</v>
      </c>
      <c r="BF2314" s="35">
        <f t="shared" si="847"/>
        <v>0.9733121030743096</v>
      </c>
      <c r="BG2314" s="37">
        <f t="shared" si="848"/>
        <v>0.65894653907391298</v>
      </c>
      <c r="BH2314" s="33">
        <f t="shared" si="849"/>
        <v>0.32593791153776708</v>
      </c>
      <c r="BI2314" s="33">
        <f t="shared" si="850"/>
        <v>1.5115549388319938E-2</v>
      </c>
      <c r="BJ2314" s="63">
        <v>0</v>
      </c>
      <c r="BK2314" s="63">
        <v>0</v>
      </c>
      <c r="BL2314" s="63">
        <v>0</v>
      </c>
      <c r="BM2314" s="63">
        <v>2450</v>
      </c>
      <c r="BN2314" s="63">
        <v>0</v>
      </c>
      <c r="BO2314" s="63"/>
      <c r="BP2314" s="63">
        <v>0</v>
      </c>
      <c r="BQ2314" s="63">
        <v>0</v>
      </c>
      <c r="BR2314" s="63">
        <v>0</v>
      </c>
      <c r="BS2314" s="63">
        <v>0</v>
      </c>
      <c r="BT2314" s="63">
        <v>0</v>
      </c>
      <c r="BU2314" s="63">
        <v>0</v>
      </c>
      <c r="BV2314" s="63">
        <v>0</v>
      </c>
      <c r="BW2314" s="63">
        <v>0</v>
      </c>
      <c r="BX2314" s="63"/>
      <c r="BY2314" s="63"/>
      <c r="BZ2314" s="63"/>
      <c r="CA2314" s="63"/>
      <c r="CB2314" s="63"/>
      <c r="CC2314" s="63"/>
      <c r="CD2314" s="63"/>
      <c r="CE2314" s="63"/>
      <c r="CF2314" s="63"/>
      <c r="CG2314" s="63"/>
      <c r="CH2314" s="63"/>
      <c r="CI2314" s="63"/>
      <c r="CJ2314" s="63"/>
      <c r="CK2314" s="63"/>
      <c r="CL2314" s="63"/>
      <c r="CM2314" s="63" t="s">
        <v>3967</v>
      </c>
      <c r="CN2314" s="63">
        <v>19900916</v>
      </c>
      <c r="CO2314" s="63" t="s">
        <v>2966</v>
      </c>
      <c r="CP2314" s="66"/>
      <c r="CQ2314" s="64">
        <v>33136</v>
      </c>
      <c r="CR2314" s="78" t="s">
        <v>2038</v>
      </c>
      <c r="CS2314" s="78" t="s">
        <v>2038</v>
      </c>
    </row>
    <row r="2315" spans="1:97">
      <c r="A2315" s="16" t="s">
        <v>3590</v>
      </c>
      <c r="B2315" s="16" t="s">
        <v>482</v>
      </c>
      <c r="C2315" s="19">
        <v>49002032</v>
      </c>
      <c r="D2315" s="19" t="s">
        <v>3782</v>
      </c>
      <c r="E2315" s="19" t="s">
        <v>3783</v>
      </c>
      <c r="F2315" s="19" t="s">
        <v>3816</v>
      </c>
      <c r="G2315" s="47"/>
      <c r="H2315" s="47" t="s">
        <v>3800</v>
      </c>
      <c r="I2315" s="47" t="s">
        <v>5446</v>
      </c>
      <c r="J2315" s="47" t="s">
        <v>5467</v>
      </c>
      <c r="K2315" s="23">
        <v>42.243780000000001</v>
      </c>
      <c r="L2315" s="23">
        <v>-110.15842000000001</v>
      </c>
      <c r="M2315" s="61" t="s">
        <v>7052</v>
      </c>
      <c r="N2315" s="19" t="s">
        <v>7053</v>
      </c>
      <c r="P2315" s="19" t="s">
        <v>3814</v>
      </c>
      <c r="Q2315" s="55"/>
      <c r="R2315" s="55"/>
      <c r="S2315" s="55">
        <f t="shared" ref="S2315:S2321" si="851">V2315-U2315</f>
        <v>3</v>
      </c>
      <c r="T2315" s="19"/>
      <c r="U2315" s="55">
        <v>2845</v>
      </c>
      <c r="V2315" s="55">
        <v>2848</v>
      </c>
      <c r="W2315" s="55">
        <v>3337</v>
      </c>
      <c r="X2315" s="55">
        <v>2912</v>
      </c>
      <c r="Y2315" s="51" t="s">
        <v>3788</v>
      </c>
      <c r="Z2315" s="40">
        <v>25820</v>
      </c>
      <c r="AA2315" s="52">
        <v>7.5</v>
      </c>
      <c r="AB2315" s="19" t="s">
        <v>3789</v>
      </c>
      <c r="AC2315" s="19">
        <v>600</v>
      </c>
      <c r="AD2315" s="19">
        <v>299</v>
      </c>
      <c r="AE2315" s="19">
        <v>3580</v>
      </c>
      <c r="AF2315" s="19">
        <v>47</v>
      </c>
      <c r="AG2315" s="19">
        <v>-3</v>
      </c>
      <c r="AH2315" s="19">
        <v>4250</v>
      </c>
      <c r="AI2315" s="19">
        <v>647</v>
      </c>
      <c r="AJ2315" s="19"/>
      <c r="AK2315" s="19"/>
      <c r="AL2315" s="19">
        <v>3893</v>
      </c>
      <c r="AM2315" s="19">
        <v>12988</v>
      </c>
      <c r="AP2315" s="17">
        <f t="shared" si="835"/>
        <v>29.94</v>
      </c>
      <c r="AQ2315" s="17">
        <f t="shared" si="836"/>
        <v>24.604710000000001</v>
      </c>
      <c r="AR2315" s="17">
        <f t="shared" si="833"/>
        <v>155.72999999999999</v>
      </c>
      <c r="AS2315" s="17">
        <f t="shared" si="832"/>
        <v>1.2022599999999999</v>
      </c>
      <c r="AT2315" s="17">
        <f t="shared" si="837"/>
        <v>211.47696999999999</v>
      </c>
      <c r="AU2315" s="5">
        <f t="shared" si="838"/>
        <v>119.8925</v>
      </c>
      <c r="AV2315" s="5">
        <f t="shared" si="839"/>
        <v>10.604329999999999</v>
      </c>
      <c r="AW2315" s="5"/>
      <c r="AX2315" s="5"/>
      <c r="AY2315" s="5">
        <f t="shared" si="840"/>
        <v>81.052260000000004</v>
      </c>
      <c r="AZ2315" s="5">
        <f t="shared" si="841"/>
        <v>211.54908999999998</v>
      </c>
      <c r="BA2315" s="7">
        <f t="shared" si="842"/>
        <v>-1.7048595067638145E-4</v>
      </c>
      <c r="BB2315" s="62">
        <f t="shared" si="843"/>
        <v>13313</v>
      </c>
      <c r="BC2315" s="6">
        <f t="shared" si="844"/>
        <v>1.2356944602866812E-2</v>
      </c>
      <c r="BD2315" s="32">
        <f t="shared" si="845"/>
        <v>0.1415756997085782</v>
      </c>
      <c r="BE2315" s="32">
        <f t="shared" si="846"/>
        <v>0.1163469951361607</v>
      </c>
      <c r="BF2315" s="45">
        <f t="shared" si="847"/>
        <v>0.74207730515526105</v>
      </c>
      <c r="BG2315" s="37">
        <f t="shared" si="848"/>
        <v>0.5667360705735015</v>
      </c>
      <c r="BH2315" s="33">
        <f t="shared" si="849"/>
        <v>5.012704143515815E-2</v>
      </c>
      <c r="BI2315" s="33">
        <f t="shared" si="850"/>
        <v>0.38313688799134049</v>
      </c>
      <c r="CM2315" s="51" t="s">
        <v>7054</v>
      </c>
      <c r="CR2315" s="78" t="s">
        <v>2038</v>
      </c>
      <c r="CS2315" s="78" t="s">
        <v>2038</v>
      </c>
    </row>
    <row r="2316" spans="1:97">
      <c r="A2316" s="16" t="s">
        <v>3590</v>
      </c>
      <c r="B2316" s="16" t="s">
        <v>482</v>
      </c>
      <c r="C2316" s="19">
        <v>49002033</v>
      </c>
      <c r="D2316" s="19" t="s">
        <v>3782</v>
      </c>
      <c r="E2316" s="19" t="s">
        <v>3783</v>
      </c>
      <c r="F2316" s="19" t="s">
        <v>3816</v>
      </c>
      <c r="G2316" s="47"/>
      <c r="H2316" s="47" t="s">
        <v>3800</v>
      </c>
      <c r="I2316" s="47" t="s">
        <v>5446</v>
      </c>
      <c r="J2316" s="47" t="s">
        <v>5467</v>
      </c>
      <c r="K2316" s="23">
        <v>42.246699999999997</v>
      </c>
      <c r="L2316" s="23">
        <v>-110.16249999999999</v>
      </c>
      <c r="M2316" s="61" t="s">
        <v>7055</v>
      </c>
      <c r="N2316" s="19" t="s">
        <v>7056</v>
      </c>
      <c r="P2316" s="19" t="s">
        <v>3814</v>
      </c>
      <c r="Q2316" s="55"/>
      <c r="R2316" s="55"/>
      <c r="S2316" s="55">
        <f t="shared" si="851"/>
        <v>63</v>
      </c>
      <c r="T2316" s="19"/>
      <c r="U2316" s="55">
        <v>3030</v>
      </c>
      <c r="V2316" s="55">
        <v>3093</v>
      </c>
      <c r="W2316" s="55">
        <v>3400</v>
      </c>
      <c r="X2316" s="55"/>
      <c r="Y2316" s="51" t="s">
        <v>3798</v>
      </c>
      <c r="Z2316" s="40">
        <v>23326</v>
      </c>
      <c r="AA2316" s="52">
        <v>8.3000001907348633</v>
      </c>
      <c r="AB2316" s="19" t="s">
        <v>3789</v>
      </c>
      <c r="AC2316" s="19">
        <v>23</v>
      </c>
      <c r="AD2316" s="19">
        <v>12</v>
      </c>
      <c r="AE2316" s="19">
        <v>2803</v>
      </c>
      <c r="AF2316" s="19">
        <v>13</v>
      </c>
      <c r="AG2316" s="19">
        <v>-3</v>
      </c>
      <c r="AH2316" s="19">
        <v>3600</v>
      </c>
      <c r="AI2316" s="19">
        <v>1354</v>
      </c>
      <c r="AJ2316" s="19"/>
      <c r="AK2316" s="19"/>
      <c r="AL2316" s="19">
        <v>-1</v>
      </c>
      <c r="AM2316" s="19">
        <v>7143</v>
      </c>
      <c r="AP2316" s="17">
        <f t="shared" si="835"/>
        <v>1.1476999999999999</v>
      </c>
      <c r="AQ2316" s="17">
        <f t="shared" si="836"/>
        <v>0.98748000000000002</v>
      </c>
      <c r="AR2316" s="17">
        <f t="shared" si="833"/>
        <v>121.93049999999999</v>
      </c>
      <c r="AS2316" s="17">
        <f t="shared" si="832"/>
        <v>0.33254</v>
      </c>
      <c r="AT2316" s="17">
        <f t="shared" si="837"/>
        <v>124.39821999999999</v>
      </c>
      <c r="AU2316" s="5">
        <f t="shared" si="838"/>
        <v>101.556</v>
      </c>
      <c r="AV2316" s="5">
        <f t="shared" si="839"/>
        <v>22.192059999999998</v>
      </c>
      <c r="AW2316" s="5"/>
      <c r="AX2316" s="5"/>
      <c r="AY2316" s="5">
        <f t="shared" si="840"/>
        <v>0</v>
      </c>
      <c r="AZ2316" s="5">
        <f t="shared" si="841"/>
        <v>123.74806</v>
      </c>
      <c r="BA2316" s="7">
        <f t="shared" si="842"/>
        <v>2.6200674860005946E-3</v>
      </c>
      <c r="BB2316" s="62">
        <f t="shared" si="843"/>
        <v>7801</v>
      </c>
      <c r="BC2316" s="6">
        <f t="shared" si="844"/>
        <v>4.4031049250535331E-2</v>
      </c>
      <c r="BD2316" s="32">
        <f t="shared" si="845"/>
        <v>9.2260162565027063E-3</v>
      </c>
      <c r="BE2316" s="32">
        <f t="shared" si="846"/>
        <v>7.9380557052986783E-3</v>
      </c>
      <c r="BF2316" s="35">
        <f t="shared" si="847"/>
        <v>0.98283592803819853</v>
      </c>
      <c r="BG2316" s="36">
        <f t="shared" si="848"/>
        <v>0.82066741086688555</v>
      </c>
      <c r="BH2316" s="33">
        <f t="shared" si="849"/>
        <v>0.17933258913311448</v>
      </c>
      <c r="BI2316" s="33">
        <f t="shared" si="850"/>
        <v>0</v>
      </c>
      <c r="CM2316" s="51" t="s">
        <v>3815</v>
      </c>
      <c r="CR2316" s="78" t="s">
        <v>2038</v>
      </c>
      <c r="CS2316" s="78" t="s">
        <v>2038</v>
      </c>
    </row>
    <row r="2317" spans="1:97">
      <c r="A2317" s="16" t="s">
        <v>3590</v>
      </c>
      <c r="B2317" s="16" t="s">
        <v>5380</v>
      </c>
      <c r="C2317" s="19">
        <v>49001471</v>
      </c>
      <c r="D2317" s="19" t="s">
        <v>3782</v>
      </c>
      <c r="E2317" s="19" t="s">
        <v>3783</v>
      </c>
      <c r="F2317" s="19" t="s">
        <v>2521</v>
      </c>
      <c r="G2317" s="47"/>
      <c r="H2317" s="47" t="s">
        <v>2522</v>
      </c>
      <c r="I2317" s="47" t="s">
        <v>5446</v>
      </c>
      <c r="J2317" s="47" t="s">
        <v>5467</v>
      </c>
      <c r="K2317" s="23">
        <v>42.20393</v>
      </c>
      <c r="L2317" s="23">
        <v>-110.11878</v>
      </c>
      <c r="M2317" s="61" t="s">
        <v>2523</v>
      </c>
      <c r="N2317" s="19" t="s">
        <v>2432</v>
      </c>
      <c r="P2317" s="19" t="s">
        <v>3814</v>
      </c>
      <c r="Q2317" s="55"/>
      <c r="R2317" s="55">
        <v>528</v>
      </c>
      <c r="S2317" s="55">
        <f t="shared" si="851"/>
        <v>191</v>
      </c>
      <c r="T2317" s="31" t="s">
        <v>2505</v>
      </c>
      <c r="U2317" s="55">
        <v>2641</v>
      </c>
      <c r="V2317" s="55">
        <v>2832</v>
      </c>
      <c r="W2317" s="55">
        <v>8700</v>
      </c>
      <c r="X2317" s="55"/>
      <c r="Y2317" s="51" t="s">
        <v>3798</v>
      </c>
      <c r="Z2317" s="40">
        <v>20947</v>
      </c>
      <c r="AA2317" s="52">
        <v>7.4000000953674316</v>
      </c>
      <c r="AB2317" s="19" t="s">
        <v>3789</v>
      </c>
      <c r="AC2317" s="19">
        <v>66</v>
      </c>
      <c r="AD2317" s="19">
        <v>19</v>
      </c>
      <c r="AE2317" s="19">
        <v>2805</v>
      </c>
      <c r="AF2317" s="19">
        <v>-3</v>
      </c>
      <c r="AG2317" s="19">
        <v>-3</v>
      </c>
      <c r="AH2317" s="19">
        <v>3903</v>
      </c>
      <c r="AI2317" s="19">
        <v>885</v>
      </c>
      <c r="AJ2317" s="19"/>
      <c r="AK2317" s="19"/>
      <c r="AL2317" s="19">
        <v>111</v>
      </c>
      <c r="AM2317" s="19">
        <v>7339</v>
      </c>
      <c r="AP2317" s="17">
        <f t="shared" si="835"/>
        <v>3.2934000000000001</v>
      </c>
      <c r="AQ2317" s="17">
        <f t="shared" si="836"/>
        <v>1.56351</v>
      </c>
      <c r="AR2317" s="17">
        <f t="shared" si="833"/>
        <v>122.0175</v>
      </c>
      <c r="AS2317" s="17">
        <f t="shared" si="832"/>
        <v>0</v>
      </c>
      <c r="AT2317" s="17">
        <f t="shared" si="837"/>
        <v>126.87441</v>
      </c>
      <c r="AU2317" s="5">
        <f t="shared" si="838"/>
        <v>110.10363</v>
      </c>
      <c r="AV2317" s="5">
        <f t="shared" si="839"/>
        <v>14.505149999999999</v>
      </c>
      <c r="AW2317" s="5"/>
      <c r="AX2317" s="5"/>
      <c r="AY2317" s="5">
        <f t="shared" si="840"/>
        <v>2.3110200000000001</v>
      </c>
      <c r="AZ2317" s="5">
        <f t="shared" si="841"/>
        <v>126.9198</v>
      </c>
      <c r="BA2317" s="7">
        <f t="shared" si="842"/>
        <v>-1.7884568761437702E-4</v>
      </c>
      <c r="BB2317" s="62">
        <f t="shared" si="843"/>
        <v>7783</v>
      </c>
      <c r="BC2317" s="6">
        <f t="shared" si="844"/>
        <v>2.9361195609046424E-2</v>
      </c>
      <c r="BD2317" s="32">
        <f t="shared" si="845"/>
        <v>2.5957953223191346E-2</v>
      </c>
      <c r="BE2317" s="32">
        <f t="shared" si="846"/>
        <v>1.2323288833421963E-2</v>
      </c>
      <c r="BF2317" s="35">
        <f t="shared" si="847"/>
        <v>0.96171875794338668</v>
      </c>
      <c r="BG2317" s="36">
        <f t="shared" si="848"/>
        <v>0.86750554287037951</v>
      </c>
      <c r="BH2317" s="33">
        <f t="shared" si="849"/>
        <v>0.11428595065545329</v>
      </c>
      <c r="BI2317" s="33">
        <f t="shared" si="850"/>
        <v>1.8208506474167153E-2</v>
      </c>
      <c r="CM2317" s="51" t="s">
        <v>3815</v>
      </c>
      <c r="CR2317" s="78" t="s">
        <v>2038</v>
      </c>
      <c r="CS2317" s="78" t="s">
        <v>2038</v>
      </c>
    </row>
    <row r="2318" spans="1:97">
      <c r="A2318" s="16" t="s">
        <v>3590</v>
      </c>
      <c r="B2318" s="16" t="s">
        <v>5380</v>
      </c>
      <c r="C2318" s="19">
        <v>49001470</v>
      </c>
      <c r="D2318" s="19" t="s">
        <v>3782</v>
      </c>
      <c r="E2318" s="19" t="s">
        <v>3783</v>
      </c>
      <c r="F2318" s="19" t="s">
        <v>2521</v>
      </c>
      <c r="G2318" s="47"/>
      <c r="H2318" s="47" t="s">
        <v>2522</v>
      </c>
      <c r="I2318" s="47" t="s">
        <v>5446</v>
      </c>
      <c r="J2318" s="47" t="s">
        <v>5467</v>
      </c>
      <c r="K2318" s="23">
        <v>42.20393</v>
      </c>
      <c r="L2318" s="23">
        <v>-110.11878</v>
      </c>
      <c r="M2318" s="61" t="s">
        <v>2523</v>
      </c>
      <c r="N2318" s="19" t="s">
        <v>2432</v>
      </c>
      <c r="P2318" s="19" t="s">
        <v>3814</v>
      </c>
      <c r="Q2318" s="55">
        <v>528</v>
      </c>
      <c r="R2318" s="55">
        <v>4620</v>
      </c>
      <c r="S2318" s="55">
        <f t="shared" si="851"/>
        <v>16</v>
      </c>
      <c r="T2318" s="19"/>
      <c r="U2318" s="55">
        <v>3360</v>
      </c>
      <c r="V2318" s="55">
        <v>3376</v>
      </c>
      <c r="W2318" s="55">
        <v>8700</v>
      </c>
      <c r="X2318" s="55"/>
      <c r="Y2318" s="51" t="s">
        <v>3798</v>
      </c>
      <c r="Z2318" s="40">
        <v>20947</v>
      </c>
      <c r="AA2318" s="52">
        <v>8.1999998092651367</v>
      </c>
      <c r="AB2318" s="19" t="s">
        <v>3789</v>
      </c>
      <c r="AC2318" s="19">
        <v>26</v>
      </c>
      <c r="AD2318" s="19">
        <v>11</v>
      </c>
      <c r="AE2318" s="19">
        <v>3419</v>
      </c>
      <c r="AF2318" s="19">
        <v>-3</v>
      </c>
      <c r="AG2318" s="19">
        <v>-3</v>
      </c>
      <c r="AH2318" s="19">
        <v>4209</v>
      </c>
      <c r="AI2318" s="19">
        <v>1546</v>
      </c>
      <c r="AJ2318" s="19"/>
      <c r="AK2318" s="19"/>
      <c r="AL2318" s="19">
        <v>-3</v>
      </c>
      <c r="AM2318" s="19">
        <v>8633</v>
      </c>
      <c r="AP2318" s="17">
        <f t="shared" si="835"/>
        <v>1.2974000000000001</v>
      </c>
      <c r="AQ2318" s="17">
        <f t="shared" si="836"/>
        <v>0.90519000000000005</v>
      </c>
      <c r="AR2318" s="17">
        <f t="shared" si="833"/>
        <v>148.72649999999999</v>
      </c>
      <c r="AS2318" s="17">
        <f t="shared" si="832"/>
        <v>0</v>
      </c>
      <c r="AT2318" s="17">
        <f t="shared" si="837"/>
        <v>150.92908999999997</v>
      </c>
      <c r="AU2318" s="5">
        <f t="shared" si="838"/>
        <v>118.73589</v>
      </c>
      <c r="AV2318" s="5">
        <f t="shared" si="839"/>
        <v>25.338939999999997</v>
      </c>
      <c r="AW2318" s="5"/>
      <c r="AX2318" s="5"/>
      <c r="AY2318" s="5">
        <f t="shared" si="840"/>
        <v>0</v>
      </c>
      <c r="AZ2318" s="5">
        <f t="shared" si="841"/>
        <v>144.07482999999999</v>
      </c>
      <c r="BA2318" s="7">
        <f t="shared" si="842"/>
        <v>2.3234470918216892E-2</v>
      </c>
      <c r="BB2318" s="62">
        <f t="shared" si="843"/>
        <v>9202</v>
      </c>
      <c r="BC2318" s="6">
        <f t="shared" si="844"/>
        <v>3.1903560414914496E-2</v>
      </c>
      <c r="BD2318" s="32">
        <f t="shared" si="845"/>
        <v>8.5960897266391806E-3</v>
      </c>
      <c r="BE2318" s="32">
        <f t="shared" si="846"/>
        <v>5.9974521810209035E-3</v>
      </c>
      <c r="BF2318" s="35">
        <f t="shared" si="847"/>
        <v>0.98540645809233995</v>
      </c>
      <c r="BG2318" s="36">
        <f t="shared" si="848"/>
        <v>0.82412653202505948</v>
      </c>
      <c r="BH2318" s="33">
        <f t="shared" si="849"/>
        <v>0.17587346797494052</v>
      </c>
      <c r="BI2318" s="33">
        <f t="shared" si="850"/>
        <v>0</v>
      </c>
      <c r="CM2318" s="51" t="s">
        <v>3824</v>
      </c>
      <c r="CR2318" s="78" t="s">
        <v>2038</v>
      </c>
      <c r="CS2318" s="78" t="s">
        <v>2038</v>
      </c>
    </row>
    <row r="2319" spans="1:97">
      <c r="A2319" s="16" t="s">
        <v>3590</v>
      </c>
      <c r="B2319" s="16" t="s">
        <v>293</v>
      </c>
      <c r="C2319" s="19">
        <v>49000950</v>
      </c>
      <c r="D2319" s="19" t="s">
        <v>3782</v>
      </c>
      <c r="E2319" s="19" t="s">
        <v>3783</v>
      </c>
      <c r="F2319" s="19" t="s">
        <v>3793</v>
      </c>
      <c r="G2319" s="47"/>
      <c r="H2319" s="47" t="s">
        <v>3825</v>
      </c>
      <c r="I2319" s="47" t="s">
        <v>5446</v>
      </c>
      <c r="J2319" s="47" t="s">
        <v>5468</v>
      </c>
      <c r="K2319" s="23">
        <v>42.265079999999998</v>
      </c>
      <c r="L2319" s="23">
        <v>-110.21015</v>
      </c>
      <c r="M2319" s="61" t="s">
        <v>3829</v>
      </c>
      <c r="N2319" s="19" t="s">
        <v>3830</v>
      </c>
      <c r="P2319" s="19" t="s">
        <v>3814</v>
      </c>
      <c r="Q2319" s="55"/>
      <c r="R2319" s="55">
        <v>50</v>
      </c>
      <c r="S2319" s="55">
        <f t="shared" si="851"/>
        <v>53</v>
      </c>
      <c r="T2319" s="19"/>
      <c r="U2319" s="55">
        <v>2395</v>
      </c>
      <c r="V2319" s="55">
        <v>2448</v>
      </c>
      <c r="W2319" s="55">
        <v>2700</v>
      </c>
      <c r="X2319" s="55"/>
      <c r="Y2319" s="51" t="s">
        <v>3798</v>
      </c>
      <c r="Z2319" s="40">
        <v>22937</v>
      </c>
      <c r="AA2319" s="52">
        <v>7.8000001907348633</v>
      </c>
      <c r="AB2319" s="19" t="s">
        <v>3789</v>
      </c>
      <c r="AC2319" s="19">
        <v>11</v>
      </c>
      <c r="AD2319" s="19">
        <v>3</v>
      </c>
      <c r="AE2319" s="19">
        <v>2870</v>
      </c>
      <c r="AF2319" s="19">
        <v>-3</v>
      </c>
      <c r="AG2319" s="19">
        <v>-3</v>
      </c>
      <c r="AH2319" s="19">
        <v>3340</v>
      </c>
      <c r="AI2319" s="19">
        <v>1903</v>
      </c>
      <c r="AJ2319" s="19"/>
      <c r="AK2319" s="19"/>
      <c r="AL2319" s="19">
        <v>12</v>
      </c>
      <c r="AM2319" s="19">
        <v>7173</v>
      </c>
      <c r="AP2319" s="17">
        <f t="shared" si="835"/>
        <v>0.54889999999999994</v>
      </c>
      <c r="AQ2319" s="17">
        <f t="shared" si="836"/>
        <v>0.24687000000000001</v>
      </c>
      <c r="AR2319" s="17">
        <f t="shared" si="833"/>
        <v>124.84499999999998</v>
      </c>
      <c r="AS2319" s="17">
        <f t="shared" si="832"/>
        <v>0</v>
      </c>
      <c r="AT2319" s="17">
        <f t="shared" si="837"/>
        <v>125.64076999999999</v>
      </c>
      <c r="AU2319" s="5">
        <f t="shared" si="838"/>
        <v>94.221400000000003</v>
      </c>
      <c r="AV2319" s="5">
        <f t="shared" si="839"/>
        <v>31.190169999999998</v>
      </c>
      <c r="AW2319" s="5"/>
      <c r="AX2319" s="5"/>
      <c r="AY2319" s="5">
        <f t="shared" si="840"/>
        <v>0.24984000000000001</v>
      </c>
      <c r="AZ2319" s="5">
        <f t="shared" si="841"/>
        <v>125.66141</v>
      </c>
      <c r="BA2319" s="7">
        <f t="shared" si="842"/>
        <v>-8.2132196386097508E-5</v>
      </c>
      <c r="BB2319" s="62">
        <f t="shared" si="843"/>
        <v>8133</v>
      </c>
      <c r="BC2319" s="6">
        <f t="shared" si="844"/>
        <v>6.2720501764014114E-2</v>
      </c>
      <c r="BD2319" s="32">
        <f t="shared" si="845"/>
        <v>4.3688048075477409E-3</v>
      </c>
      <c r="BE2319" s="32">
        <f t="shared" si="846"/>
        <v>1.9648876714143029E-3</v>
      </c>
      <c r="BF2319" s="35">
        <f t="shared" si="847"/>
        <v>0.99366630752103791</v>
      </c>
      <c r="BG2319" s="36">
        <f t="shared" si="848"/>
        <v>0.74980377826414646</v>
      </c>
      <c r="BH2319" s="33">
        <f t="shared" si="849"/>
        <v>0.24820802185810265</v>
      </c>
      <c r="BI2319" s="33">
        <f t="shared" si="850"/>
        <v>1.9881998777508546E-3</v>
      </c>
      <c r="CM2319" s="51" t="s">
        <v>3798</v>
      </c>
      <c r="CR2319" s="78" t="s">
        <v>2038</v>
      </c>
      <c r="CS2319" s="78" t="s">
        <v>2038</v>
      </c>
    </row>
    <row r="2320" spans="1:97">
      <c r="A2320" s="16" t="s">
        <v>3590</v>
      </c>
      <c r="B2320" s="16" t="s">
        <v>293</v>
      </c>
      <c r="C2320" s="19">
        <v>49000948</v>
      </c>
      <c r="D2320" s="19" t="s">
        <v>3782</v>
      </c>
      <c r="E2320" s="19" t="s">
        <v>3783</v>
      </c>
      <c r="F2320" s="19" t="s">
        <v>3793</v>
      </c>
      <c r="G2320" s="47"/>
      <c r="H2320" s="47" t="s">
        <v>3825</v>
      </c>
      <c r="I2320" s="47" t="s">
        <v>5446</v>
      </c>
      <c r="J2320" s="47" t="s">
        <v>5468</v>
      </c>
      <c r="K2320" s="23">
        <v>42.271160000000002</v>
      </c>
      <c r="L2320" s="23">
        <v>-110.21843</v>
      </c>
      <c r="M2320" s="61" t="s">
        <v>3826</v>
      </c>
      <c r="N2320" s="19" t="s">
        <v>3827</v>
      </c>
      <c r="P2320" s="19" t="s">
        <v>3814</v>
      </c>
      <c r="Q2320" s="55"/>
      <c r="R2320" s="55"/>
      <c r="S2320" s="55">
        <f t="shared" si="851"/>
        <v>47</v>
      </c>
      <c r="T2320" s="19"/>
      <c r="U2320" s="55">
        <v>2450</v>
      </c>
      <c r="V2320" s="55">
        <v>2497</v>
      </c>
      <c r="W2320" s="55">
        <v>7661</v>
      </c>
      <c r="X2320" s="55">
        <v>7618</v>
      </c>
      <c r="Y2320" s="51" t="s">
        <v>3798</v>
      </c>
      <c r="Z2320" s="40">
        <v>22362</v>
      </c>
      <c r="AA2320" s="52">
        <v>8.6000003814697266</v>
      </c>
      <c r="AB2320" s="19" t="s">
        <v>3789</v>
      </c>
      <c r="AC2320" s="19">
        <v>24</v>
      </c>
      <c r="AD2320" s="19">
        <v>8</v>
      </c>
      <c r="AE2320" s="19">
        <v>2774</v>
      </c>
      <c r="AF2320" s="19">
        <v>-3</v>
      </c>
      <c r="AG2320" s="19">
        <v>-3</v>
      </c>
      <c r="AH2320" s="19">
        <v>3302</v>
      </c>
      <c r="AI2320" s="19">
        <v>1623</v>
      </c>
      <c r="AJ2320" s="19"/>
      <c r="AK2320" s="19"/>
      <c r="AL2320" s="19">
        <v>-1</v>
      </c>
      <c r="AM2320" s="19">
        <v>6991</v>
      </c>
      <c r="AP2320" s="17">
        <f t="shared" si="835"/>
        <v>1.1976</v>
      </c>
      <c r="AQ2320" s="17">
        <f t="shared" si="836"/>
        <v>0.65832000000000002</v>
      </c>
      <c r="AR2320" s="17">
        <f t="shared" si="833"/>
        <v>120.669</v>
      </c>
      <c r="AS2320" s="17">
        <f t="shared" si="832"/>
        <v>0</v>
      </c>
      <c r="AT2320" s="17">
        <f t="shared" si="837"/>
        <v>122.52491999999999</v>
      </c>
      <c r="AU2320" s="5">
        <f t="shared" si="838"/>
        <v>93.149419999999992</v>
      </c>
      <c r="AV2320" s="5">
        <f t="shared" si="839"/>
        <v>26.600969999999997</v>
      </c>
      <c r="AW2320" s="5"/>
      <c r="AX2320" s="5"/>
      <c r="AY2320" s="5">
        <f t="shared" si="840"/>
        <v>0</v>
      </c>
      <c r="AZ2320" s="5">
        <f t="shared" si="841"/>
        <v>119.75038999999998</v>
      </c>
      <c r="BA2320" s="7">
        <f t="shared" si="842"/>
        <v>1.1451971725884956E-2</v>
      </c>
      <c r="BB2320" s="62">
        <f t="shared" si="843"/>
        <v>7724</v>
      </c>
      <c r="BC2320" s="6">
        <f t="shared" si="844"/>
        <v>4.9813115868161742E-2</v>
      </c>
      <c r="BD2320" s="32">
        <f t="shared" si="845"/>
        <v>9.7743381509655339E-3</v>
      </c>
      <c r="BE2320" s="32">
        <f t="shared" si="846"/>
        <v>5.3729478052301528E-3</v>
      </c>
      <c r="BF2320" s="35">
        <f t="shared" si="847"/>
        <v>0.98485271404380437</v>
      </c>
      <c r="BG2320" s="36">
        <f t="shared" si="848"/>
        <v>0.77786318691738709</v>
      </c>
      <c r="BH2320" s="33">
        <f t="shared" si="849"/>
        <v>0.22213681308261293</v>
      </c>
      <c r="BI2320" s="33">
        <f t="shared" si="850"/>
        <v>0</v>
      </c>
      <c r="CM2320" s="51" t="s">
        <v>3828</v>
      </c>
      <c r="CR2320" s="78" t="s">
        <v>2038</v>
      </c>
      <c r="CS2320" s="78" t="s">
        <v>2038</v>
      </c>
    </row>
    <row r="2321" spans="1:97">
      <c r="A2321" s="16" t="s">
        <v>3590</v>
      </c>
      <c r="B2321" s="16" t="s">
        <v>293</v>
      </c>
      <c r="C2321" s="19">
        <v>49000951</v>
      </c>
      <c r="D2321" s="19" t="s">
        <v>3782</v>
      </c>
      <c r="E2321" s="19" t="s">
        <v>3783</v>
      </c>
      <c r="F2321" s="19" t="s">
        <v>3793</v>
      </c>
      <c r="G2321" s="47"/>
      <c r="H2321" s="47" t="s">
        <v>3825</v>
      </c>
      <c r="I2321" s="47" t="s">
        <v>5446</v>
      </c>
      <c r="J2321" s="47" t="s">
        <v>5468</v>
      </c>
      <c r="K2321" s="23">
        <v>42.265079999999998</v>
      </c>
      <c r="L2321" s="23">
        <v>-110.21015</v>
      </c>
      <c r="M2321" s="61" t="s">
        <v>3829</v>
      </c>
      <c r="N2321" s="19" t="s">
        <v>3830</v>
      </c>
      <c r="P2321" s="19" t="s">
        <v>3814</v>
      </c>
      <c r="Q2321" s="55">
        <v>50</v>
      </c>
      <c r="R2321" s="55"/>
      <c r="S2321" s="55">
        <f t="shared" si="851"/>
        <v>27</v>
      </c>
      <c r="T2321" s="19"/>
      <c r="U2321" s="55">
        <v>2498</v>
      </c>
      <c r="V2321" s="55">
        <v>2525</v>
      </c>
      <c r="W2321" s="55">
        <v>2700</v>
      </c>
      <c r="X2321" s="55"/>
      <c r="Y2321" s="51" t="s">
        <v>3798</v>
      </c>
      <c r="Z2321" s="40">
        <v>22937</v>
      </c>
      <c r="AA2321" s="52">
        <v>8.1000003814697266</v>
      </c>
      <c r="AB2321" s="19" t="s">
        <v>3789</v>
      </c>
      <c r="AC2321" s="19">
        <v>17</v>
      </c>
      <c r="AD2321" s="19">
        <v>12</v>
      </c>
      <c r="AE2321" s="19">
        <v>2830</v>
      </c>
      <c r="AF2321" s="19">
        <v>-3</v>
      </c>
      <c r="AG2321" s="19">
        <v>-3</v>
      </c>
      <c r="AH2321" s="19">
        <v>3480</v>
      </c>
      <c r="AI2321" s="19">
        <v>1635</v>
      </c>
      <c r="AJ2321" s="19"/>
      <c r="AK2321" s="19"/>
      <c r="AL2321" s="19">
        <v>-1</v>
      </c>
      <c r="AM2321" s="19">
        <v>7144</v>
      </c>
      <c r="AP2321" s="17">
        <f t="shared" si="835"/>
        <v>0.84830000000000005</v>
      </c>
      <c r="AQ2321" s="17">
        <f t="shared" si="836"/>
        <v>0.98748000000000002</v>
      </c>
      <c r="AR2321" s="17">
        <f t="shared" si="833"/>
        <v>123.10499999999999</v>
      </c>
      <c r="AS2321" s="17">
        <f t="shared" si="832"/>
        <v>0</v>
      </c>
      <c r="AT2321" s="17">
        <f t="shared" si="837"/>
        <v>124.94077999999999</v>
      </c>
      <c r="AU2321" s="5">
        <f t="shared" si="838"/>
        <v>98.1708</v>
      </c>
      <c r="AV2321" s="5">
        <f t="shared" si="839"/>
        <v>26.797649999999997</v>
      </c>
      <c r="AW2321" s="5"/>
      <c r="AX2321" s="5"/>
      <c r="AY2321" s="5">
        <f t="shared" si="840"/>
        <v>0</v>
      </c>
      <c r="AZ2321" s="5">
        <f t="shared" si="841"/>
        <v>124.96844999999999</v>
      </c>
      <c r="BA2321" s="7">
        <f t="shared" si="842"/>
        <v>-1.1072020029032354E-4</v>
      </c>
      <c r="BB2321" s="62">
        <f t="shared" si="843"/>
        <v>7967</v>
      </c>
      <c r="BC2321" s="6">
        <f t="shared" si="844"/>
        <v>5.446363576202766E-2</v>
      </c>
      <c r="BD2321" s="32">
        <f t="shared" si="845"/>
        <v>6.7896166487835287E-3</v>
      </c>
      <c r="BE2321" s="32">
        <f t="shared" si="846"/>
        <v>7.9035844021463613E-3</v>
      </c>
      <c r="BF2321" s="35">
        <f t="shared" si="847"/>
        <v>0.98530679894907014</v>
      </c>
      <c r="BG2321" s="36">
        <f t="shared" si="848"/>
        <v>0.7855646765243548</v>
      </c>
      <c r="BH2321" s="33">
        <f t="shared" si="849"/>
        <v>0.21443532347564526</v>
      </c>
      <c r="BI2321" s="33">
        <f t="shared" si="850"/>
        <v>0</v>
      </c>
      <c r="CM2321" s="51" t="s">
        <v>3798</v>
      </c>
      <c r="CR2321" s="78" t="s">
        <v>2038</v>
      </c>
      <c r="CS2321" s="78" t="s">
        <v>2038</v>
      </c>
    </row>
    <row r="2322" spans="1:97">
      <c r="A2322" s="16" t="s">
        <v>3590</v>
      </c>
      <c r="B2322" s="16" t="s">
        <v>293</v>
      </c>
      <c r="C2322" s="19">
        <v>49002034</v>
      </c>
      <c r="D2322" s="19" t="s">
        <v>3782</v>
      </c>
      <c r="E2322" s="19" t="s">
        <v>3783</v>
      </c>
      <c r="F2322" s="19" t="s">
        <v>3793</v>
      </c>
      <c r="G2322" s="47"/>
      <c r="H2322" s="47" t="s">
        <v>3825</v>
      </c>
      <c r="I2322" s="47" t="s">
        <v>5446</v>
      </c>
      <c r="J2322" s="47" t="s">
        <v>5468</v>
      </c>
      <c r="K2322" s="23">
        <v>42.269460000000002</v>
      </c>
      <c r="L2322" s="23">
        <v>-110.21951</v>
      </c>
      <c r="M2322" s="61" t="s">
        <v>7057</v>
      </c>
      <c r="N2322" s="19" t="s">
        <v>7058</v>
      </c>
      <c r="P2322" s="19" t="s">
        <v>3814</v>
      </c>
      <c r="U2322" s="55">
        <v>2514</v>
      </c>
      <c r="W2322" s="46">
        <v>2513</v>
      </c>
      <c r="Y2322" s="51" t="s">
        <v>3798</v>
      </c>
      <c r="Z2322" s="40">
        <v>25666</v>
      </c>
      <c r="AA2322" s="52">
        <v>7.5</v>
      </c>
      <c r="AB2322" s="19" t="s">
        <v>3789</v>
      </c>
      <c r="AC2322" s="19">
        <v>20</v>
      </c>
      <c r="AD2322" s="19">
        <v>7</v>
      </c>
      <c r="AE2322" s="19">
        <v>2199</v>
      </c>
      <c r="AF2322" s="19">
        <v>15</v>
      </c>
      <c r="AG2322" s="19">
        <v>-3</v>
      </c>
      <c r="AH2322" s="19">
        <v>2820</v>
      </c>
      <c r="AI2322" s="19">
        <v>1000</v>
      </c>
      <c r="AJ2322" s="19"/>
      <c r="AK2322" s="19"/>
      <c r="AL2322" s="19">
        <v>81</v>
      </c>
      <c r="AM2322" s="19">
        <v>5634</v>
      </c>
      <c r="AP2322" s="17">
        <f t="shared" si="835"/>
        <v>0.998</v>
      </c>
      <c r="AQ2322" s="17">
        <f t="shared" si="836"/>
        <v>0.57603000000000004</v>
      </c>
      <c r="AR2322" s="17">
        <f t="shared" si="833"/>
        <v>95.656499999999994</v>
      </c>
      <c r="AS2322" s="17">
        <f t="shared" si="832"/>
        <v>0.38369999999999999</v>
      </c>
      <c r="AT2322" s="17">
        <f t="shared" si="837"/>
        <v>97.614229999999992</v>
      </c>
      <c r="AU2322" s="5">
        <f t="shared" si="838"/>
        <v>79.552199999999999</v>
      </c>
      <c r="AV2322" s="5">
        <f t="shared" si="839"/>
        <v>16.389999999999997</v>
      </c>
      <c r="AW2322" s="5"/>
      <c r="AX2322" s="5"/>
      <c r="AY2322" s="5">
        <f t="shared" si="840"/>
        <v>1.68642</v>
      </c>
      <c r="AZ2322" s="5">
        <f t="shared" si="841"/>
        <v>97.628619999999998</v>
      </c>
      <c r="BA2322" s="7">
        <f t="shared" si="842"/>
        <v>-7.3703083109091571E-5</v>
      </c>
      <c r="BB2322" s="62">
        <f t="shared" si="843"/>
        <v>6139</v>
      </c>
      <c r="BC2322" s="6">
        <f t="shared" si="844"/>
        <v>4.2894759194767686E-2</v>
      </c>
      <c r="BD2322" s="32">
        <f t="shared" si="845"/>
        <v>1.022391919702691E-2</v>
      </c>
      <c r="BE2322" s="32">
        <f t="shared" si="846"/>
        <v>5.9010863477589291E-3</v>
      </c>
      <c r="BF2322" s="35">
        <f t="shared" si="847"/>
        <v>0.9838749944552142</v>
      </c>
      <c r="BG2322" s="36">
        <f t="shared" si="848"/>
        <v>0.81484507309434473</v>
      </c>
      <c r="BH2322" s="33">
        <f t="shared" si="849"/>
        <v>0.16788109880074098</v>
      </c>
      <c r="BI2322" s="33">
        <f t="shared" si="850"/>
        <v>1.7273828104914318E-2</v>
      </c>
      <c r="CM2322" s="51" t="s">
        <v>3798</v>
      </c>
      <c r="CR2322" s="78" t="s">
        <v>2038</v>
      </c>
      <c r="CS2322" s="78" t="s">
        <v>2038</v>
      </c>
    </row>
    <row r="2323" spans="1:97">
      <c r="A2323" s="16" t="s">
        <v>3590</v>
      </c>
      <c r="B2323" s="16" t="s">
        <v>386</v>
      </c>
      <c r="C2323" s="19">
        <v>49000936</v>
      </c>
      <c r="D2323" s="19" t="s">
        <v>3782</v>
      </c>
      <c r="E2323" s="19" t="s">
        <v>3804</v>
      </c>
      <c r="F2323" s="19" t="s">
        <v>3793</v>
      </c>
      <c r="G2323" s="47"/>
      <c r="H2323" s="47" t="s">
        <v>3821</v>
      </c>
      <c r="I2323" s="47" t="s">
        <v>5449</v>
      </c>
      <c r="J2323" s="47" t="s">
        <v>5467</v>
      </c>
      <c r="K2323" s="23">
        <v>42.353200000000001</v>
      </c>
      <c r="L2323" s="23">
        <v>-110.18274</v>
      </c>
      <c r="M2323" s="61" t="s">
        <v>3822</v>
      </c>
      <c r="N2323" s="19" t="s">
        <v>3823</v>
      </c>
      <c r="P2323" s="19" t="s">
        <v>3814</v>
      </c>
      <c r="Q2323" s="55"/>
      <c r="R2323" s="55"/>
      <c r="S2323" s="55">
        <f>V2323-U2323</f>
        <v>57</v>
      </c>
      <c r="T2323" s="19"/>
      <c r="U2323" s="55">
        <v>2990</v>
      </c>
      <c r="V2323" s="55">
        <v>3047</v>
      </c>
      <c r="W2323" s="55">
        <v>8298</v>
      </c>
      <c r="X2323" s="55">
        <v>8267</v>
      </c>
      <c r="Y2323" s="51" t="s">
        <v>3798</v>
      </c>
      <c r="Z2323" s="40">
        <v>22325</v>
      </c>
      <c r="AA2323" s="52">
        <v>8.1999998092651367</v>
      </c>
      <c r="AB2323" s="19" t="s">
        <v>3789</v>
      </c>
      <c r="AC2323" s="19">
        <v>10</v>
      </c>
      <c r="AD2323" s="19">
        <v>3</v>
      </c>
      <c r="AE2323" s="19">
        <v>1339</v>
      </c>
      <c r="AF2323" s="19">
        <v>-3</v>
      </c>
      <c r="AG2323" s="19">
        <v>-3</v>
      </c>
      <c r="AH2323" s="19">
        <v>1290</v>
      </c>
      <c r="AI2323" s="19">
        <v>1208</v>
      </c>
      <c r="AJ2323" s="19"/>
      <c r="AK2323" s="19"/>
      <c r="AL2323" s="19">
        <v>-1</v>
      </c>
      <c r="AM2323" s="19">
        <v>3321</v>
      </c>
      <c r="AP2323" s="17">
        <f t="shared" si="835"/>
        <v>0.499</v>
      </c>
      <c r="AQ2323" s="17">
        <f t="shared" si="836"/>
        <v>0.24687000000000001</v>
      </c>
      <c r="AR2323" s="17">
        <f t="shared" si="833"/>
        <v>58.246499999999997</v>
      </c>
      <c r="AS2323" s="17">
        <f t="shared" si="832"/>
        <v>0</v>
      </c>
      <c r="AT2323" s="17">
        <f t="shared" si="837"/>
        <v>58.992369999999994</v>
      </c>
      <c r="AU2323" s="5">
        <f t="shared" si="838"/>
        <v>36.390900000000002</v>
      </c>
      <c r="AV2323" s="5">
        <f t="shared" si="839"/>
        <v>19.799119999999998</v>
      </c>
      <c r="AW2323" s="5"/>
      <c r="AX2323" s="5"/>
      <c r="AY2323" s="5">
        <f t="shared" si="840"/>
        <v>0</v>
      </c>
      <c r="AZ2323" s="5">
        <f t="shared" si="841"/>
        <v>56.190020000000004</v>
      </c>
      <c r="BA2323" s="7">
        <f t="shared" si="842"/>
        <v>2.4329674006590678E-2</v>
      </c>
      <c r="BB2323" s="62">
        <f t="shared" si="843"/>
        <v>3843</v>
      </c>
      <c r="BC2323" s="6">
        <f t="shared" si="844"/>
        <v>7.2864321608040197E-2</v>
      </c>
      <c r="BD2323" s="32">
        <f t="shared" si="845"/>
        <v>8.45872101765025E-3</v>
      </c>
      <c r="BE2323" s="32">
        <f t="shared" si="846"/>
        <v>4.1847784721990326E-3</v>
      </c>
      <c r="BF2323" s="35">
        <f t="shared" si="847"/>
        <v>0.98735650051015078</v>
      </c>
      <c r="BG2323" s="37">
        <f t="shared" si="848"/>
        <v>0.64763991897493545</v>
      </c>
      <c r="BH2323" s="33">
        <f t="shared" si="849"/>
        <v>0.35236008102506455</v>
      </c>
      <c r="BI2323" s="33">
        <f t="shared" si="850"/>
        <v>0</v>
      </c>
      <c r="CM2323" s="51" t="s">
        <v>3824</v>
      </c>
      <c r="CR2323" s="78" t="s">
        <v>2038</v>
      </c>
      <c r="CS2323" s="78" t="s">
        <v>2038</v>
      </c>
    </row>
    <row r="2324" spans="1:97">
      <c r="A2324" s="63" t="s">
        <v>3591</v>
      </c>
      <c r="B2324" s="63" t="s">
        <v>4173</v>
      </c>
      <c r="C2324" s="63">
        <v>2200</v>
      </c>
      <c r="D2324" s="19" t="s">
        <v>3782</v>
      </c>
      <c r="E2324" s="63" t="s">
        <v>3804</v>
      </c>
      <c r="F2324" s="63"/>
      <c r="G2324" s="65" t="s">
        <v>274</v>
      </c>
      <c r="H2324" s="65">
        <v>7</v>
      </c>
      <c r="I2324" s="65">
        <v>27</v>
      </c>
      <c r="J2324" s="65">
        <v>112</v>
      </c>
      <c r="K2324" s="23">
        <v>42.333199999999998</v>
      </c>
      <c r="L2324" s="23">
        <v>-110.19947999999999</v>
      </c>
      <c r="M2324" s="61" t="s">
        <v>4174</v>
      </c>
      <c r="N2324" s="63" t="s">
        <v>4175</v>
      </c>
      <c r="O2324" s="63"/>
      <c r="P2324" s="63" t="s">
        <v>3814</v>
      </c>
      <c r="Q2324" s="63"/>
      <c r="R2324" s="63"/>
      <c r="S2324" s="55" t="str">
        <f>IF(U2324&gt;0,V2324-U2324,"")</f>
        <v/>
      </c>
      <c r="T2324" s="63"/>
      <c r="U2324" s="66"/>
      <c r="V2324" s="63"/>
      <c r="W2324" s="66">
        <v>3100</v>
      </c>
      <c r="X2324" s="66">
        <v>3043</v>
      </c>
      <c r="Y2324" s="63" t="s">
        <v>3788</v>
      </c>
      <c r="Z2324" s="64">
        <v>35296</v>
      </c>
      <c r="AA2324" s="63">
        <v>8.34</v>
      </c>
      <c r="AB2324" s="63"/>
      <c r="AC2324" s="63">
        <v>38</v>
      </c>
      <c r="AD2324" s="63">
        <v>7</v>
      </c>
      <c r="AE2324" s="63">
        <v>2700</v>
      </c>
      <c r="AF2324" s="63">
        <v>17</v>
      </c>
      <c r="AG2324" s="63"/>
      <c r="AH2324" s="63">
        <v>2899</v>
      </c>
      <c r="AI2324" s="63">
        <v>1928</v>
      </c>
      <c r="AJ2324" s="63">
        <v>18</v>
      </c>
      <c r="AK2324" s="63">
        <v>0</v>
      </c>
      <c r="AL2324" s="63">
        <v>0</v>
      </c>
      <c r="AM2324" s="63">
        <v>7610</v>
      </c>
      <c r="AN2324" s="63"/>
      <c r="AO2324" s="63" t="s">
        <v>7173</v>
      </c>
      <c r="AP2324" s="17">
        <f t="shared" si="835"/>
        <v>1.8961999999999999</v>
      </c>
      <c r="AQ2324" s="17">
        <f t="shared" si="836"/>
        <v>0.57603000000000004</v>
      </c>
      <c r="AR2324" s="17">
        <f t="shared" si="833"/>
        <v>117.44999999999999</v>
      </c>
      <c r="AS2324" s="17">
        <f t="shared" si="832"/>
        <v>0.43485999999999997</v>
      </c>
      <c r="AT2324" s="17">
        <f t="shared" si="837"/>
        <v>120.35708999999999</v>
      </c>
      <c r="AU2324" s="5">
        <f t="shared" si="838"/>
        <v>81.780789999999996</v>
      </c>
      <c r="AV2324" s="5">
        <f t="shared" si="839"/>
        <v>31.599919999999997</v>
      </c>
      <c r="AW2324" s="5">
        <f>IF(AJ2324&gt;0,AJ2324*0.03333,0)</f>
        <v>0.59993999999999992</v>
      </c>
      <c r="AX2324" s="5">
        <f>IF(AK2324&gt;0,AK2324*0.0588,0)</f>
        <v>0</v>
      </c>
      <c r="AY2324" s="5">
        <f t="shared" si="840"/>
        <v>0</v>
      </c>
      <c r="AZ2324" s="5">
        <f t="shared" si="841"/>
        <v>113.98065</v>
      </c>
      <c r="BA2324" s="7">
        <f t="shared" si="842"/>
        <v>2.7210469811648725E-2</v>
      </c>
      <c r="BB2324" s="62">
        <f t="shared" si="843"/>
        <v>7607</v>
      </c>
      <c r="BC2324" s="28">
        <f t="shared" si="844"/>
        <v>-1.9714792666097129E-4</v>
      </c>
      <c r="BD2324" s="32">
        <f t="shared" si="845"/>
        <v>1.575478436708631E-2</v>
      </c>
      <c r="BE2324" s="32">
        <f t="shared" si="846"/>
        <v>4.7860080365851329E-3</v>
      </c>
      <c r="BF2324" s="35">
        <f t="shared" si="847"/>
        <v>0.97945920759632854</v>
      </c>
      <c r="BG2324" s="37">
        <f t="shared" si="848"/>
        <v>0.71749713657537484</v>
      </c>
      <c r="BH2324" s="33">
        <f t="shared" si="849"/>
        <v>0.27723933843156712</v>
      </c>
      <c r="BI2324" s="33">
        <f t="shared" si="850"/>
        <v>0</v>
      </c>
      <c r="BJ2324" s="63">
        <v>0</v>
      </c>
      <c r="BK2324" s="63">
        <v>0.3</v>
      </c>
      <c r="BL2324" s="63">
        <v>0</v>
      </c>
      <c r="BM2324" s="63">
        <v>4781</v>
      </c>
      <c r="BN2324" s="63">
        <v>0</v>
      </c>
      <c r="BO2324" s="63"/>
      <c r="BP2324" s="63">
        <v>0</v>
      </c>
      <c r="BQ2324" s="63">
        <v>0</v>
      </c>
      <c r="BR2324" s="63">
        <v>0</v>
      </c>
      <c r="BS2324" s="63">
        <v>2.9</v>
      </c>
      <c r="BT2324" s="63">
        <v>0</v>
      </c>
      <c r="BU2324" s="63">
        <v>0</v>
      </c>
      <c r="BV2324" s="63">
        <v>0</v>
      </c>
      <c r="BW2324" s="63">
        <v>0</v>
      </c>
      <c r="BX2324" s="63"/>
      <c r="BY2324" s="63"/>
      <c r="BZ2324" s="63"/>
      <c r="CA2324" s="63"/>
      <c r="CB2324" s="63"/>
      <c r="CC2324" s="63"/>
      <c r="CD2324" s="63"/>
      <c r="CE2324" s="63"/>
      <c r="CF2324" s="63"/>
      <c r="CG2324" s="63"/>
      <c r="CH2324" s="63"/>
      <c r="CI2324" s="63"/>
      <c r="CJ2324" s="63"/>
      <c r="CK2324" s="63"/>
      <c r="CL2324" s="63"/>
      <c r="CM2324" s="63" t="s">
        <v>4176</v>
      </c>
      <c r="CN2324" s="63">
        <v>19960819</v>
      </c>
      <c r="CO2324" s="63" t="s">
        <v>4177</v>
      </c>
      <c r="CP2324" s="66"/>
      <c r="CQ2324" s="64">
        <v>35298</v>
      </c>
      <c r="CR2324" s="78" t="s">
        <v>2038</v>
      </c>
      <c r="CS2324" s="78" t="s">
        <v>2038</v>
      </c>
    </row>
    <row r="2325" spans="1:97">
      <c r="A2325" s="16" t="s">
        <v>3590</v>
      </c>
      <c r="B2325" s="16" t="s">
        <v>5381</v>
      </c>
      <c r="C2325" s="19">
        <v>49001395</v>
      </c>
      <c r="D2325" s="19" t="s">
        <v>3782</v>
      </c>
      <c r="E2325" s="19" t="s">
        <v>3804</v>
      </c>
      <c r="F2325" s="19" t="s">
        <v>3858</v>
      </c>
      <c r="G2325" s="47"/>
      <c r="H2325" s="47" t="s">
        <v>3859</v>
      </c>
      <c r="I2325" s="47" t="s">
        <v>5449</v>
      </c>
      <c r="J2325" s="47" t="s">
        <v>5467</v>
      </c>
      <c r="K2325" s="23">
        <v>42.331650000000003</v>
      </c>
      <c r="L2325" s="23">
        <v>-110.14230999999999</v>
      </c>
      <c r="M2325" s="61" t="s">
        <v>3860</v>
      </c>
      <c r="N2325" s="19" t="s">
        <v>3861</v>
      </c>
      <c r="P2325" s="19" t="s">
        <v>3814</v>
      </c>
      <c r="Q2325" s="55"/>
      <c r="R2325" s="55"/>
      <c r="S2325" s="55">
        <v>32</v>
      </c>
      <c r="T2325" s="19"/>
      <c r="U2325" s="55">
        <v>3271</v>
      </c>
      <c r="V2325" s="55">
        <v>3303</v>
      </c>
      <c r="W2325" s="55"/>
      <c r="X2325" s="55"/>
      <c r="Y2325" s="51" t="s">
        <v>3798</v>
      </c>
      <c r="Z2325" s="40">
        <v>21828</v>
      </c>
      <c r="AA2325" s="52">
        <v>8.6000003814697266</v>
      </c>
      <c r="AB2325" s="19" t="s">
        <v>3837</v>
      </c>
      <c r="AC2325" s="19">
        <v>22</v>
      </c>
      <c r="AD2325" s="19">
        <v>1</v>
      </c>
      <c r="AE2325" s="19">
        <v>2005</v>
      </c>
      <c r="AF2325" s="19">
        <v>-3</v>
      </c>
      <c r="AG2325" s="19">
        <v>-3</v>
      </c>
      <c r="AH2325" s="19">
        <v>2150</v>
      </c>
      <c r="AI2325" s="19">
        <v>1342</v>
      </c>
      <c r="AJ2325" s="19"/>
      <c r="AK2325" s="19"/>
      <c r="AL2325" s="19">
        <v>8</v>
      </c>
      <c r="AM2325" s="19">
        <v>5015</v>
      </c>
      <c r="AP2325" s="17">
        <f t="shared" si="835"/>
        <v>1.0977999999999999</v>
      </c>
      <c r="AQ2325" s="17">
        <f t="shared" si="836"/>
        <v>8.2290000000000002E-2</v>
      </c>
      <c r="AR2325" s="17">
        <f t="shared" si="833"/>
        <v>87.217499999999987</v>
      </c>
      <c r="AS2325" s="17">
        <f t="shared" si="832"/>
        <v>0</v>
      </c>
      <c r="AT2325" s="17">
        <f t="shared" si="837"/>
        <v>88.39758999999998</v>
      </c>
      <c r="AU2325" s="5">
        <f t="shared" si="838"/>
        <v>60.651499999999999</v>
      </c>
      <c r="AV2325" s="5">
        <f t="shared" si="839"/>
        <v>21.995379999999997</v>
      </c>
      <c r="AW2325" s="5"/>
      <c r="AX2325" s="5"/>
      <c r="AY2325" s="5">
        <f t="shared" si="840"/>
        <v>0.16656000000000001</v>
      </c>
      <c r="AZ2325" s="5">
        <f t="shared" si="841"/>
        <v>82.81344</v>
      </c>
      <c r="BA2325" s="7">
        <f t="shared" si="842"/>
        <v>3.2615597254452476E-2</v>
      </c>
      <c r="BB2325" s="62">
        <f t="shared" si="843"/>
        <v>5522</v>
      </c>
      <c r="BC2325" s="6">
        <f t="shared" si="844"/>
        <v>4.8116162095473092E-2</v>
      </c>
      <c r="BD2325" s="32">
        <f t="shared" si="845"/>
        <v>1.2418890605501803E-2</v>
      </c>
      <c r="BE2325" s="32">
        <f t="shared" si="846"/>
        <v>9.309077317605607E-4</v>
      </c>
      <c r="BF2325" s="35">
        <f t="shared" si="847"/>
        <v>0.98665020166273776</v>
      </c>
      <c r="BG2325" s="37">
        <f t="shared" si="848"/>
        <v>0.73238715841293389</v>
      </c>
      <c r="BH2325" s="33">
        <f t="shared" si="849"/>
        <v>0.26560157385081451</v>
      </c>
      <c r="BI2325" s="33">
        <f t="shared" si="850"/>
        <v>2.011267736251507E-3</v>
      </c>
      <c r="CM2325" s="51" t="s">
        <v>3815</v>
      </c>
      <c r="CR2325" s="78" t="s">
        <v>2038</v>
      </c>
      <c r="CS2325" s="78" t="s">
        <v>2038</v>
      </c>
    </row>
    <row r="2326" spans="1:97">
      <c r="A2326" s="16" t="s">
        <v>3590</v>
      </c>
      <c r="B2326" s="16" t="s">
        <v>5382</v>
      </c>
      <c r="C2326" s="19">
        <v>49003059</v>
      </c>
      <c r="D2326" s="19" t="s">
        <v>3782</v>
      </c>
      <c r="E2326" s="19" t="s">
        <v>3804</v>
      </c>
      <c r="F2326" s="19" t="s">
        <v>3816</v>
      </c>
      <c r="G2326" s="47"/>
      <c r="H2326" s="47" t="s">
        <v>3817</v>
      </c>
      <c r="I2326" s="47" t="s">
        <v>5449</v>
      </c>
      <c r="J2326" s="47" t="s">
        <v>5467</v>
      </c>
      <c r="K2326" s="23">
        <v>42.286659999999998</v>
      </c>
      <c r="L2326" s="23">
        <v>-110.17588000000001</v>
      </c>
      <c r="M2326" s="61" t="s">
        <v>7123</v>
      </c>
      <c r="N2326" s="19" t="s">
        <v>7124</v>
      </c>
      <c r="P2326" s="4" t="s">
        <v>3814</v>
      </c>
      <c r="Q2326" s="55"/>
      <c r="R2326" s="55">
        <v>278</v>
      </c>
      <c r="S2326" s="55">
        <f t="shared" ref="S2326:S2334" si="852">V2326-U2326</f>
        <v>22</v>
      </c>
      <c r="T2326" s="19"/>
      <c r="U2326" s="55">
        <v>2336</v>
      </c>
      <c r="V2326" s="55">
        <v>2358</v>
      </c>
      <c r="W2326" s="55">
        <v>2951</v>
      </c>
      <c r="X2326" s="55"/>
      <c r="Y2326" s="51" t="s">
        <v>3798</v>
      </c>
      <c r="Z2326" s="40">
        <v>23111</v>
      </c>
      <c r="AA2326" s="52">
        <v>8.1999998092651367</v>
      </c>
      <c r="AB2326" s="19" t="s">
        <v>3789</v>
      </c>
      <c r="AC2326" s="19">
        <v>23</v>
      </c>
      <c r="AD2326" s="19">
        <v>10</v>
      </c>
      <c r="AE2326" s="19">
        <v>3005</v>
      </c>
      <c r="AF2326" s="19">
        <v>15</v>
      </c>
      <c r="AG2326" s="19">
        <v>-3</v>
      </c>
      <c r="AH2326" s="19">
        <v>3880</v>
      </c>
      <c r="AI2326" s="19">
        <v>1122</v>
      </c>
      <c r="AJ2326" s="19"/>
      <c r="AK2326" s="19"/>
      <c r="AL2326" s="19">
        <v>20</v>
      </c>
      <c r="AM2326" s="19">
        <v>8219</v>
      </c>
      <c r="AP2326" s="17">
        <f t="shared" si="835"/>
        <v>1.1476999999999999</v>
      </c>
      <c r="AQ2326" s="17">
        <f t="shared" si="836"/>
        <v>0.82289999999999996</v>
      </c>
      <c r="AR2326" s="17">
        <f t="shared" si="833"/>
        <v>130.7175</v>
      </c>
      <c r="AS2326" s="17">
        <f t="shared" si="832"/>
        <v>0.38369999999999999</v>
      </c>
      <c r="AT2326" s="17">
        <f t="shared" si="837"/>
        <v>133.0718</v>
      </c>
      <c r="AU2326" s="5">
        <f t="shared" si="838"/>
        <v>109.45479999999999</v>
      </c>
      <c r="AV2326" s="5">
        <f t="shared" si="839"/>
        <v>18.389579999999999</v>
      </c>
      <c r="AW2326" s="5"/>
      <c r="AX2326" s="5"/>
      <c r="AY2326" s="5">
        <f t="shared" si="840"/>
        <v>0.41640000000000005</v>
      </c>
      <c r="AZ2326" s="5">
        <f t="shared" si="841"/>
        <v>128.26077999999998</v>
      </c>
      <c r="BA2326" s="7">
        <f t="shared" si="842"/>
        <v>1.8409568374521131E-2</v>
      </c>
      <c r="BB2326" s="62">
        <f t="shared" si="843"/>
        <v>8072</v>
      </c>
      <c r="BC2326" s="6">
        <f t="shared" si="844"/>
        <v>-9.023387146277085E-3</v>
      </c>
      <c r="BD2326" s="32">
        <f t="shared" si="845"/>
        <v>8.6246672848792911E-3</v>
      </c>
      <c r="BE2326" s="32">
        <f t="shared" si="846"/>
        <v>6.1838796799923044E-3</v>
      </c>
      <c r="BF2326" s="35">
        <f t="shared" si="847"/>
        <v>0.98519145303512845</v>
      </c>
      <c r="BG2326" s="36">
        <f t="shared" si="848"/>
        <v>0.85337700269716121</v>
      </c>
      <c r="BH2326" s="33">
        <f t="shared" si="849"/>
        <v>0.14337648656120758</v>
      </c>
      <c r="BI2326" s="33">
        <f t="shared" si="850"/>
        <v>3.2465107416312306E-3</v>
      </c>
      <c r="CM2326" s="51" t="s">
        <v>3824</v>
      </c>
      <c r="CR2326" s="78" t="s">
        <v>2038</v>
      </c>
      <c r="CS2326" s="78" t="s">
        <v>2038</v>
      </c>
    </row>
    <row r="2327" spans="1:97">
      <c r="A2327" s="16" t="s">
        <v>3590</v>
      </c>
      <c r="B2327" s="16" t="s">
        <v>5382</v>
      </c>
      <c r="C2327" s="19">
        <v>49003056</v>
      </c>
      <c r="D2327" s="19" t="s">
        <v>3782</v>
      </c>
      <c r="E2327" s="19" t="s">
        <v>3804</v>
      </c>
      <c r="F2327" s="19" t="s">
        <v>3816</v>
      </c>
      <c r="G2327" s="47"/>
      <c r="H2327" s="47" t="s">
        <v>3817</v>
      </c>
      <c r="I2327" s="47" t="s">
        <v>5449</v>
      </c>
      <c r="J2327" s="47" t="s">
        <v>5467</v>
      </c>
      <c r="K2327" s="23">
        <v>42.286659999999998</v>
      </c>
      <c r="L2327" s="23">
        <v>-110.17588000000001</v>
      </c>
      <c r="M2327" s="61" t="s">
        <v>7123</v>
      </c>
      <c r="N2327" s="19" t="s">
        <v>7124</v>
      </c>
      <c r="P2327" s="4" t="s">
        <v>3814</v>
      </c>
      <c r="Q2327" s="55">
        <v>278</v>
      </c>
      <c r="R2327" s="55"/>
      <c r="S2327" s="55">
        <f t="shared" si="852"/>
        <v>56</v>
      </c>
      <c r="T2327" s="31" t="s">
        <v>2505</v>
      </c>
      <c r="U2327" s="55">
        <v>2636</v>
      </c>
      <c r="V2327" s="55">
        <v>2692</v>
      </c>
      <c r="W2327" s="55">
        <v>2951</v>
      </c>
      <c r="X2327" s="55"/>
      <c r="Y2327" s="51" t="s">
        <v>3798</v>
      </c>
      <c r="Z2327" s="40">
        <v>23106</v>
      </c>
      <c r="AA2327" s="52">
        <v>8.8999996185302734</v>
      </c>
      <c r="AB2327" s="19" t="s">
        <v>3789</v>
      </c>
      <c r="AC2327" s="19">
        <v>11</v>
      </c>
      <c r="AD2327" s="19">
        <v>3</v>
      </c>
      <c r="AE2327" s="19">
        <v>2198</v>
      </c>
      <c r="AF2327" s="19">
        <v>27</v>
      </c>
      <c r="AG2327" s="19">
        <v>-3</v>
      </c>
      <c r="AH2327" s="19">
        <v>2410</v>
      </c>
      <c r="AI2327" s="19">
        <v>1135</v>
      </c>
      <c r="AJ2327" s="19"/>
      <c r="AK2327" s="19"/>
      <c r="AL2327" s="19">
        <v>180</v>
      </c>
      <c r="AM2327" s="19">
        <v>6168</v>
      </c>
      <c r="AP2327" s="17">
        <f t="shared" si="835"/>
        <v>0.54889999999999994</v>
      </c>
      <c r="AQ2327" s="17">
        <f t="shared" si="836"/>
        <v>0.24687000000000001</v>
      </c>
      <c r="AR2327" s="17">
        <f t="shared" si="833"/>
        <v>95.613</v>
      </c>
      <c r="AS2327" s="17">
        <f t="shared" si="832"/>
        <v>0.69065999999999994</v>
      </c>
      <c r="AT2327" s="17">
        <f t="shared" si="837"/>
        <v>97.099429999999998</v>
      </c>
      <c r="AU2327" s="5">
        <f t="shared" si="838"/>
        <v>67.986099999999993</v>
      </c>
      <c r="AV2327" s="5">
        <f t="shared" si="839"/>
        <v>18.602649999999997</v>
      </c>
      <c r="AW2327" s="5"/>
      <c r="AX2327" s="5"/>
      <c r="AY2327" s="5">
        <f t="shared" si="840"/>
        <v>3.7476000000000003</v>
      </c>
      <c r="AZ2327" s="5">
        <f t="shared" si="841"/>
        <v>90.336349999999996</v>
      </c>
      <c r="BA2327" s="7">
        <f t="shared" si="842"/>
        <v>3.6082118366087851E-2</v>
      </c>
      <c r="BB2327" s="62">
        <f t="shared" si="843"/>
        <v>5961</v>
      </c>
      <c r="BC2327" s="6">
        <f t="shared" si="844"/>
        <v>-1.706653475142221E-2</v>
      </c>
      <c r="BD2327" s="32">
        <f t="shared" si="845"/>
        <v>5.6529683026975541E-3</v>
      </c>
      <c r="BE2327" s="32">
        <f t="shared" si="846"/>
        <v>2.542445408793852E-3</v>
      </c>
      <c r="BF2327" s="35">
        <f t="shared" si="847"/>
        <v>0.99180458628850854</v>
      </c>
      <c r="BG2327" s="36">
        <f t="shared" si="848"/>
        <v>0.75258852056785552</v>
      </c>
      <c r="BH2327" s="33">
        <f t="shared" si="849"/>
        <v>0.20592651795207575</v>
      </c>
      <c r="BI2327" s="33">
        <f t="shared" si="850"/>
        <v>4.1484961480068659E-2</v>
      </c>
      <c r="CM2327" s="51" t="s">
        <v>3815</v>
      </c>
      <c r="CR2327" s="78" t="s">
        <v>2038</v>
      </c>
      <c r="CS2327" s="78" t="s">
        <v>2038</v>
      </c>
    </row>
    <row r="2328" spans="1:97">
      <c r="A2328" s="16" t="s">
        <v>3590</v>
      </c>
      <c r="B2328" s="16" t="s">
        <v>5382</v>
      </c>
      <c r="C2328" s="19">
        <v>49000935</v>
      </c>
      <c r="D2328" s="19" t="s">
        <v>3782</v>
      </c>
      <c r="E2328" s="19" t="s">
        <v>3804</v>
      </c>
      <c r="F2328" s="19" t="s">
        <v>3816</v>
      </c>
      <c r="G2328" s="47"/>
      <c r="H2328" s="47" t="s">
        <v>3817</v>
      </c>
      <c r="I2328" s="47" t="s">
        <v>5449</v>
      </c>
      <c r="J2328" s="47" t="s">
        <v>5467</v>
      </c>
      <c r="K2328" s="23">
        <v>42.285249999999998</v>
      </c>
      <c r="L2328" s="23">
        <v>-110.17149999999999</v>
      </c>
      <c r="M2328" s="61" t="s">
        <v>3818</v>
      </c>
      <c r="N2328" s="19" t="s">
        <v>3819</v>
      </c>
      <c r="P2328" s="19" t="s">
        <v>3814</v>
      </c>
      <c r="Q2328" s="55"/>
      <c r="R2328" s="55"/>
      <c r="S2328" s="55">
        <f t="shared" si="852"/>
        <v>80</v>
      </c>
      <c r="T2328" s="19"/>
      <c r="U2328" s="55">
        <v>2664</v>
      </c>
      <c r="V2328" s="55">
        <v>2744</v>
      </c>
      <c r="W2328" s="55">
        <v>7380</v>
      </c>
      <c r="X2328" s="55"/>
      <c r="Y2328" s="51" t="s">
        <v>3788</v>
      </c>
      <c r="Z2328" s="40">
        <v>23084</v>
      </c>
      <c r="AA2328" s="52">
        <v>8.8999996185302734</v>
      </c>
      <c r="AB2328" s="19" t="s">
        <v>3789</v>
      </c>
      <c r="AC2328" s="19">
        <v>11</v>
      </c>
      <c r="AD2328" s="19">
        <v>10</v>
      </c>
      <c r="AE2328" s="19">
        <v>2714</v>
      </c>
      <c r="AF2328" s="19">
        <v>-3</v>
      </c>
      <c r="AG2328" s="19">
        <v>-3</v>
      </c>
      <c r="AH2328" s="19">
        <v>3220</v>
      </c>
      <c r="AI2328" s="19">
        <v>1330</v>
      </c>
      <c r="AJ2328" s="19"/>
      <c r="AK2328" s="19"/>
      <c r="AL2328" s="19">
        <v>-1</v>
      </c>
      <c r="AM2328" s="19">
        <v>6814</v>
      </c>
      <c r="AP2328" s="17">
        <f t="shared" si="835"/>
        <v>0.54889999999999994</v>
      </c>
      <c r="AQ2328" s="17">
        <f t="shared" si="836"/>
        <v>0.82289999999999996</v>
      </c>
      <c r="AR2328" s="17">
        <f t="shared" si="833"/>
        <v>118.059</v>
      </c>
      <c r="AS2328" s="17">
        <f t="shared" si="832"/>
        <v>0</v>
      </c>
      <c r="AT2328" s="17">
        <f t="shared" si="837"/>
        <v>119.43079999999999</v>
      </c>
      <c r="AU2328" s="5">
        <f t="shared" si="838"/>
        <v>90.836199999999991</v>
      </c>
      <c r="AV2328" s="5">
        <f t="shared" si="839"/>
        <v>21.798699999999997</v>
      </c>
      <c r="AW2328" s="5"/>
      <c r="AX2328" s="5"/>
      <c r="AY2328" s="5">
        <f t="shared" si="840"/>
        <v>0</v>
      </c>
      <c r="AZ2328" s="5">
        <f t="shared" si="841"/>
        <v>112.63489999999999</v>
      </c>
      <c r="BA2328" s="7">
        <f t="shared" si="842"/>
        <v>2.9284379380494416E-2</v>
      </c>
      <c r="BB2328" s="62">
        <f t="shared" si="843"/>
        <v>7278</v>
      </c>
      <c r="BC2328" s="6">
        <f t="shared" si="844"/>
        <v>3.2926483110984957E-2</v>
      </c>
      <c r="BD2328" s="32">
        <f t="shared" si="845"/>
        <v>4.5959668695177459E-3</v>
      </c>
      <c r="BE2328" s="32">
        <f t="shared" si="846"/>
        <v>6.890182432002465E-3</v>
      </c>
      <c r="BF2328" s="35">
        <f t="shared" si="847"/>
        <v>0.98851385069847986</v>
      </c>
      <c r="BG2328" s="36">
        <f t="shared" si="848"/>
        <v>0.8064658467313417</v>
      </c>
      <c r="BH2328" s="33">
        <f t="shared" si="849"/>
        <v>0.19353415326865828</v>
      </c>
      <c r="BI2328" s="33">
        <f t="shared" si="850"/>
        <v>0</v>
      </c>
      <c r="CM2328" s="51" t="s">
        <v>3820</v>
      </c>
      <c r="CR2328" s="78" t="s">
        <v>2038</v>
      </c>
      <c r="CS2328" s="78" t="s">
        <v>2038</v>
      </c>
    </row>
    <row r="2329" spans="1:97">
      <c r="A2329" s="16" t="s">
        <v>3590</v>
      </c>
      <c r="B2329" s="16" t="s">
        <v>5383</v>
      </c>
      <c r="C2329" s="19">
        <v>49014307</v>
      </c>
      <c r="D2329" s="19" t="s">
        <v>3782</v>
      </c>
      <c r="E2329" s="19" t="s">
        <v>3804</v>
      </c>
      <c r="F2329" s="19" t="s">
        <v>3793</v>
      </c>
      <c r="G2329" s="47"/>
      <c r="H2329" s="47" t="s">
        <v>5212</v>
      </c>
      <c r="I2329" s="47" t="s">
        <v>5449</v>
      </c>
      <c r="J2329" s="47" t="s">
        <v>5467</v>
      </c>
      <c r="K2329" s="23">
        <v>42.283799999999999</v>
      </c>
      <c r="L2329" s="23">
        <v>-110.19759999999999</v>
      </c>
      <c r="N2329" s="19" t="s">
        <v>5009</v>
      </c>
      <c r="P2329" s="19" t="s">
        <v>3814</v>
      </c>
      <c r="Q2329" s="55"/>
      <c r="R2329" s="55"/>
      <c r="S2329" s="55">
        <f t="shared" si="852"/>
        <v>55</v>
      </c>
      <c r="T2329" s="19"/>
      <c r="U2329" s="55">
        <v>2585</v>
      </c>
      <c r="V2329" s="55">
        <v>2640</v>
      </c>
      <c r="W2329" s="55"/>
      <c r="X2329" s="55"/>
      <c r="Y2329" s="51" t="s">
        <v>3798</v>
      </c>
      <c r="Z2329" s="40">
        <v>23334</v>
      </c>
      <c r="AA2329" s="52">
        <v>8.5</v>
      </c>
      <c r="AB2329" s="19" t="s">
        <v>3789</v>
      </c>
      <c r="AC2329" s="19">
        <v>39</v>
      </c>
      <c r="AD2329" s="19">
        <v>10</v>
      </c>
      <c r="AE2329" s="19">
        <v>2553</v>
      </c>
      <c r="AF2329" s="19">
        <v>21</v>
      </c>
      <c r="AG2329" s="19">
        <v>-3</v>
      </c>
      <c r="AH2329" s="19">
        <v>3080</v>
      </c>
      <c r="AI2329" s="19">
        <v>1488</v>
      </c>
      <c r="AJ2329" s="19"/>
      <c r="AK2329" s="19"/>
      <c r="AL2329" s="19">
        <v>80</v>
      </c>
      <c r="AM2329" s="19">
        <v>6565</v>
      </c>
      <c r="AP2329" s="17">
        <f t="shared" si="835"/>
        <v>1.9460999999999999</v>
      </c>
      <c r="AQ2329" s="17">
        <f t="shared" si="836"/>
        <v>0.82289999999999996</v>
      </c>
      <c r="AR2329" s="17">
        <f t="shared" si="833"/>
        <v>111.05549999999999</v>
      </c>
      <c r="AS2329" s="17">
        <f t="shared" si="832"/>
        <v>0.53717999999999999</v>
      </c>
      <c r="AT2329" s="17">
        <f t="shared" si="837"/>
        <v>114.36168000000001</v>
      </c>
      <c r="AU2329" s="5">
        <f t="shared" si="838"/>
        <v>86.886799999999994</v>
      </c>
      <c r="AV2329" s="5">
        <f t="shared" si="839"/>
        <v>24.388319999999997</v>
      </c>
      <c r="AW2329" s="5"/>
      <c r="AX2329" s="5"/>
      <c r="AY2329" s="5">
        <f t="shared" si="840"/>
        <v>1.6656000000000002</v>
      </c>
      <c r="AZ2329" s="5">
        <f t="shared" si="841"/>
        <v>112.94071999999998</v>
      </c>
      <c r="BA2329" s="7">
        <f t="shared" si="842"/>
        <v>6.2514078161956159E-3</v>
      </c>
      <c r="BB2329" s="62">
        <f t="shared" si="843"/>
        <v>7268</v>
      </c>
      <c r="BC2329" s="6">
        <f t="shared" si="844"/>
        <v>5.0820501698836118E-2</v>
      </c>
      <c r="BD2329" s="32">
        <f t="shared" si="845"/>
        <v>1.7017063757720243E-2</v>
      </c>
      <c r="BE2329" s="32">
        <f t="shared" si="846"/>
        <v>7.1955920899378174E-3</v>
      </c>
      <c r="BF2329" s="35">
        <f t="shared" si="847"/>
        <v>0.97578734415234192</v>
      </c>
      <c r="BG2329" s="36">
        <f t="shared" si="848"/>
        <v>0.76931331764132549</v>
      </c>
      <c r="BH2329" s="33">
        <f t="shared" si="849"/>
        <v>0.21593912275395447</v>
      </c>
      <c r="BI2329" s="33">
        <f t="shared" si="850"/>
        <v>1.4747559604720073E-2</v>
      </c>
      <c r="CM2329" s="51" t="s">
        <v>3815</v>
      </c>
      <c r="CR2329" s="78" t="s">
        <v>2038</v>
      </c>
      <c r="CS2329" s="78" t="s">
        <v>2038</v>
      </c>
    </row>
    <row r="2330" spans="1:97">
      <c r="A2330" s="16" t="s">
        <v>3590</v>
      </c>
      <c r="B2330" s="16" t="s">
        <v>5384</v>
      </c>
      <c r="C2330" s="19">
        <v>49003061</v>
      </c>
      <c r="D2330" s="19" t="s">
        <v>3782</v>
      </c>
      <c r="E2330" s="19" t="s">
        <v>3804</v>
      </c>
      <c r="F2330" s="19" t="s">
        <v>3816</v>
      </c>
      <c r="G2330" s="47"/>
      <c r="H2330" s="47" t="s">
        <v>3806</v>
      </c>
      <c r="I2330" s="47" t="s">
        <v>5449</v>
      </c>
      <c r="J2330" s="47" t="s">
        <v>5467</v>
      </c>
      <c r="K2330" s="23">
        <v>42.282029999999999</v>
      </c>
      <c r="L2330" s="23">
        <v>-110.18584</v>
      </c>
      <c r="M2330" s="61" t="s">
        <v>1645</v>
      </c>
      <c r="N2330" s="19" t="s">
        <v>1646</v>
      </c>
      <c r="P2330" s="19" t="s">
        <v>3814</v>
      </c>
      <c r="Q2330" s="55"/>
      <c r="R2330" s="55"/>
      <c r="S2330" s="55">
        <f t="shared" si="852"/>
        <v>46</v>
      </c>
      <c r="T2330" s="19"/>
      <c r="U2330" s="55">
        <v>2582</v>
      </c>
      <c r="V2330" s="55">
        <v>2628</v>
      </c>
      <c r="W2330" s="55">
        <v>2812</v>
      </c>
      <c r="X2330" s="55"/>
      <c r="Y2330" s="51" t="s">
        <v>3798</v>
      </c>
      <c r="Z2330" s="40">
        <v>23266</v>
      </c>
      <c r="AA2330" s="52">
        <v>8.6999998092651367</v>
      </c>
      <c r="AB2330" s="19" t="s">
        <v>3789</v>
      </c>
      <c r="AC2330" s="19">
        <v>20</v>
      </c>
      <c r="AD2330" s="19">
        <v>5</v>
      </c>
      <c r="AE2330" s="19">
        <v>2866</v>
      </c>
      <c r="AF2330" s="19">
        <v>11</v>
      </c>
      <c r="AG2330" s="19">
        <v>-3</v>
      </c>
      <c r="AH2330" s="19">
        <v>3440</v>
      </c>
      <c r="AI2330" s="19">
        <v>1635</v>
      </c>
      <c r="AJ2330" s="19"/>
      <c r="AK2330" s="19"/>
      <c r="AL2330" s="19">
        <v>20</v>
      </c>
      <c r="AM2330" s="19">
        <v>7241</v>
      </c>
      <c r="AP2330" s="17">
        <f t="shared" si="835"/>
        <v>0.998</v>
      </c>
      <c r="AQ2330" s="17">
        <f t="shared" si="836"/>
        <v>0.41144999999999998</v>
      </c>
      <c r="AR2330" s="17">
        <f t="shared" si="833"/>
        <v>124.67099999999999</v>
      </c>
      <c r="AS2330" s="17">
        <f t="shared" si="832"/>
        <v>0.28137999999999996</v>
      </c>
      <c r="AT2330" s="17">
        <f t="shared" si="837"/>
        <v>126.36183</v>
      </c>
      <c r="AU2330" s="5">
        <f t="shared" si="838"/>
        <v>97.042400000000001</v>
      </c>
      <c r="AV2330" s="5">
        <f t="shared" si="839"/>
        <v>26.797649999999997</v>
      </c>
      <c r="AW2330" s="5"/>
      <c r="AX2330" s="5"/>
      <c r="AY2330" s="5">
        <f t="shared" si="840"/>
        <v>0.41640000000000005</v>
      </c>
      <c r="AZ2330" s="5">
        <f t="shared" si="841"/>
        <v>124.25644999999999</v>
      </c>
      <c r="BA2330" s="7">
        <f t="shared" si="842"/>
        <v>8.4007439521171842E-3</v>
      </c>
      <c r="BB2330" s="62">
        <f t="shared" si="843"/>
        <v>7994</v>
      </c>
      <c r="BC2330" s="6">
        <f t="shared" si="844"/>
        <v>4.9425664588119464E-2</v>
      </c>
      <c r="BD2330" s="32">
        <f t="shared" si="845"/>
        <v>7.8979546275960068E-3</v>
      </c>
      <c r="BE2330" s="32">
        <f t="shared" si="846"/>
        <v>3.2561256828901575E-3</v>
      </c>
      <c r="BF2330" s="35">
        <f t="shared" si="847"/>
        <v>0.98884591968951374</v>
      </c>
      <c r="BG2330" s="36">
        <f t="shared" si="848"/>
        <v>0.78098481004406617</v>
      </c>
      <c r="BH2330" s="33">
        <f t="shared" si="849"/>
        <v>0.21566405607113354</v>
      </c>
      <c r="BI2330" s="33">
        <f t="shared" si="850"/>
        <v>3.3511338848003472E-3</v>
      </c>
      <c r="CM2330" s="51" t="s">
        <v>3815</v>
      </c>
      <c r="CR2330" s="78" t="s">
        <v>2038</v>
      </c>
      <c r="CS2330" s="78" t="s">
        <v>2038</v>
      </c>
    </row>
    <row r="2331" spans="1:97">
      <c r="A2331" s="16" t="s">
        <v>3590</v>
      </c>
      <c r="B2331" s="16" t="s">
        <v>294</v>
      </c>
      <c r="C2331" s="19">
        <v>49003334</v>
      </c>
      <c r="D2331" s="19" t="s">
        <v>3782</v>
      </c>
      <c r="E2331" s="19" t="s">
        <v>3804</v>
      </c>
      <c r="F2331" s="19" t="s">
        <v>3810</v>
      </c>
      <c r="G2331" s="47"/>
      <c r="H2331" s="47" t="s">
        <v>3825</v>
      </c>
      <c r="I2331" s="47" t="s">
        <v>5449</v>
      </c>
      <c r="J2331" s="47" t="s">
        <v>5468</v>
      </c>
      <c r="K2331" s="23">
        <v>42.357030000000002</v>
      </c>
      <c r="L2331" s="23">
        <v>-110.20841</v>
      </c>
      <c r="M2331" s="61" t="s">
        <v>1798</v>
      </c>
      <c r="N2331" s="19" t="s">
        <v>1799</v>
      </c>
      <c r="P2331" s="19" t="s">
        <v>3814</v>
      </c>
      <c r="Q2331" s="55"/>
      <c r="R2331" s="55">
        <v>341</v>
      </c>
      <c r="S2331" s="55">
        <f t="shared" si="852"/>
        <v>34</v>
      </c>
      <c r="T2331" s="19"/>
      <c r="U2331" s="55">
        <v>2606</v>
      </c>
      <c r="V2331" s="55">
        <v>2640</v>
      </c>
      <c r="W2331" s="55"/>
      <c r="X2331" s="55"/>
      <c r="Y2331" s="51" t="s">
        <v>3798</v>
      </c>
      <c r="Z2331" s="40">
        <v>22396</v>
      </c>
      <c r="AA2331" s="52">
        <v>8.1999998092651367</v>
      </c>
      <c r="AB2331" s="19" t="s">
        <v>3789</v>
      </c>
      <c r="AC2331" s="19">
        <v>18</v>
      </c>
      <c r="AD2331" s="19">
        <v>6</v>
      </c>
      <c r="AE2331" s="19">
        <v>2403</v>
      </c>
      <c r="AF2331" s="19">
        <v>-3</v>
      </c>
      <c r="AG2331" s="19">
        <v>-3</v>
      </c>
      <c r="AH2331" s="19">
        <v>2830</v>
      </c>
      <c r="AI2331" s="19">
        <v>1305</v>
      </c>
      <c r="AJ2331" s="19"/>
      <c r="AK2331" s="19"/>
      <c r="AL2331" s="19">
        <v>16</v>
      </c>
      <c r="AM2331" s="19">
        <v>6048</v>
      </c>
      <c r="AP2331" s="17">
        <f t="shared" si="835"/>
        <v>0.8982</v>
      </c>
      <c r="AQ2331" s="17">
        <f t="shared" si="836"/>
        <v>0.49374000000000001</v>
      </c>
      <c r="AR2331" s="17">
        <f t="shared" si="833"/>
        <v>104.53049999999999</v>
      </c>
      <c r="AS2331" s="17">
        <f t="shared" si="832"/>
        <v>0</v>
      </c>
      <c r="AT2331" s="17">
        <f t="shared" si="837"/>
        <v>105.92243999999999</v>
      </c>
      <c r="AU2331" s="5">
        <f t="shared" si="838"/>
        <v>79.834299999999999</v>
      </c>
      <c r="AV2331" s="5">
        <f t="shared" si="839"/>
        <v>21.388949999999998</v>
      </c>
      <c r="AW2331" s="5"/>
      <c r="AX2331" s="5"/>
      <c r="AY2331" s="5">
        <f t="shared" si="840"/>
        <v>0.33312000000000003</v>
      </c>
      <c r="AZ2331" s="5">
        <f t="shared" si="841"/>
        <v>101.55636999999999</v>
      </c>
      <c r="BA2331" s="7">
        <f t="shared" si="842"/>
        <v>2.1043450172092311E-2</v>
      </c>
      <c r="BB2331" s="62">
        <f t="shared" si="843"/>
        <v>6572</v>
      </c>
      <c r="BC2331" s="6">
        <f t="shared" si="844"/>
        <v>4.1521394611727415E-2</v>
      </c>
      <c r="BD2331" s="32">
        <f t="shared" si="845"/>
        <v>8.4797895516757361E-3</v>
      </c>
      <c r="BE2331" s="32">
        <f t="shared" si="846"/>
        <v>4.6613352184862811E-3</v>
      </c>
      <c r="BF2331" s="35">
        <f t="shared" si="847"/>
        <v>0.98685887522983795</v>
      </c>
      <c r="BG2331" s="36">
        <f t="shared" si="848"/>
        <v>0.78610824707499893</v>
      </c>
      <c r="BH2331" s="33">
        <f t="shared" si="849"/>
        <v>0.21061160417608468</v>
      </c>
      <c r="BI2331" s="33">
        <f t="shared" si="850"/>
        <v>3.2801487489164892E-3</v>
      </c>
      <c r="CM2331" s="51" t="s">
        <v>3809</v>
      </c>
      <c r="CR2331" s="78" t="s">
        <v>2038</v>
      </c>
      <c r="CS2331" s="78" t="s">
        <v>2038</v>
      </c>
    </row>
    <row r="2332" spans="1:97">
      <c r="A2332" s="16" t="s">
        <v>3590</v>
      </c>
      <c r="B2332" s="16" t="s">
        <v>294</v>
      </c>
      <c r="C2332" s="19">
        <v>49003062</v>
      </c>
      <c r="D2332" s="19" t="s">
        <v>3782</v>
      </c>
      <c r="E2332" s="19" t="s">
        <v>3804</v>
      </c>
      <c r="F2332" s="19" t="s">
        <v>3810</v>
      </c>
      <c r="G2332" s="47"/>
      <c r="H2332" s="47" t="s">
        <v>3825</v>
      </c>
      <c r="I2332" s="47" t="s">
        <v>5449</v>
      </c>
      <c r="J2332" s="47" t="s">
        <v>5468</v>
      </c>
      <c r="K2332" s="23">
        <v>42.350029999999997</v>
      </c>
      <c r="L2332" s="23">
        <v>-110.21823000000001</v>
      </c>
      <c r="M2332" s="61" t="s">
        <v>1647</v>
      </c>
      <c r="N2332" s="19" t="s">
        <v>1623</v>
      </c>
      <c r="P2332" s="19" t="s">
        <v>3814</v>
      </c>
      <c r="Q2332" s="55"/>
      <c r="R2332" s="55"/>
      <c r="S2332" s="55">
        <f t="shared" si="852"/>
        <v>2</v>
      </c>
      <c r="T2332" s="19"/>
      <c r="U2332" s="55">
        <v>2758</v>
      </c>
      <c r="V2332" s="55">
        <v>2760</v>
      </c>
      <c r="W2332" s="55"/>
      <c r="X2332" s="55"/>
      <c r="Y2332" s="51" t="s">
        <v>5220</v>
      </c>
      <c r="Z2332" s="40">
        <v>23591</v>
      </c>
      <c r="AA2332" s="52">
        <v>8</v>
      </c>
      <c r="AB2332" s="19" t="s">
        <v>3789</v>
      </c>
      <c r="AC2332" s="19">
        <v>19</v>
      </c>
      <c r="AD2332" s="19">
        <v>15</v>
      </c>
      <c r="AE2332" s="19">
        <v>1659</v>
      </c>
      <c r="AF2332" s="19">
        <v>16</v>
      </c>
      <c r="AG2332" s="19">
        <v>-3</v>
      </c>
      <c r="AH2332" s="19">
        <v>1580</v>
      </c>
      <c r="AI2332" s="19">
        <v>1684</v>
      </c>
      <c r="AJ2332" s="19"/>
      <c r="AK2332" s="19"/>
      <c r="AL2332" s="19">
        <v>123</v>
      </c>
      <c r="AM2332" s="19">
        <v>4241</v>
      </c>
      <c r="AP2332" s="17">
        <f t="shared" si="835"/>
        <v>0.94809999999999994</v>
      </c>
      <c r="AQ2332" s="17">
        <f t="shared" si="836"/>
        <v>1.2343500000000001</v>
      </c>
      <c r="AR2332" s="17">
        <f t="shared" si="833"/>
        <v>72.166499999999999</v>
      </c>
      <c r="AS2332" s="17">
        <f t="shared" si="832"/>
        <v>0.40927999999999998</v>
      </c>
      <c r="AT2332" s="17">
        <f t="shared" si="837"/>
        <v>74.758229999999998</v>
      </c>
      <c r="AU2332" s="5">
        <f t="shared" si="838"/>
        <v>44.571799999999996</v>
      </c>
      <c r="AV2332" s="5">
        <f t="shared" si="839"/>
        <v>27.600759999999998</v>
      </c>
      <c r="AW2332" s="5"/>
      <c r="AX2332" s="5"/>
      <c r="AY2332" s="5">
        <f t="shared" si="840"/>
        <v>2.5608600000000004</v>
      </c>
      <c r="AZ2332" s="5">
        <f t="shared" si="841"/>
        <v>74.733419999999995</v>
      </c>
      <c r="BA2332" s="7">
        <f t="shared" si="842"/>
        <v>1.659624467319895E-4</v>
      </c>
      <c r="BB2332" s="62">
        <f t="shared" si="843"/>
        <v>5093</v>
      </c>
      <c r="BC2332" s="6">
        <f t="shared" si="844"/>
        <v>9.1279194343261191E-2</v>
      </c>
      <c r="BD2332" s="32">
        <f t="shared" si="845"/>
        <v>1.2682215723941029E-2</v>
      </c>
      <c r="BE2332" s="32">
        <f t="shared" si="846"/>
        <v>1.6511225586801615E-2</v>
      </c>
      <c r="BF2332" s="35">
        <f t="shared" si="847"/>
        <v>0.97080655868925736</v>
      </c>
      <c r="BG2332" s="37">
        <f t="shared" si="848"/>
        <v>0.59641054831961393</v>
      </c>
      <c r="BH2332" s="33">
        <f t="shared" si="849"/>
        <v>0.36932285448732305</v>
      </c>
      <c r="BI2332" s="33">
        <f t="shared" si="850"/>
        <v>3.4266597193063027E-2</v>
      </c>
      <c r="CM2332" s="51" t="s">
        <v>7117</v>
      </c>
      <c r="CR2332" s="78" t="s">
        <v>2038</v>
      </c>
      <c r="CS2332" s="78" t="s">
        <v>2038</v>
      </c>
    </row>
    <row r="2333" spans="1:97">
      <c r="A2333" s="16" t="s">
        <v>3590</v>
      </c>
      <c r="B2333" s="16" t="s">
        <v>294</v>
      </c>
      <c r="C2333" s="19">
        <v>49003336</v>
      </c>
      <c r="D2333" s="19" t="s">
        <v>3782</v>
      </c>
      <c r="E2333" s="19" t="s">
        <v>3804</v>
      </c>
      <c r="F2333" s="19" t="s">
        <v>3810</v>
      </c>
      <c r="G2333" s="47"/>
      <c r="H2333" s="47" t="s">
        <v>3825</v>
      </c>
      <c r="I2333" s="47" t="s">
        <v>5449</v>
      </c>
      <c r="J2333" s="47" t="s">
        <v>5468</v>
      </c>
      <c r="K2333" s="23">
        <v>42.357030000000002</v>
      </c>
      <c r="L2333" s="23">
        <v>-110.20841</v>
      </c>
      <c r="M2333" s="61" t="s">
        <v>1798</v>
      </c>
      <c r="N2333" s="19" t="s">
        <v>1799</v>
      </c>
      <c r="P2333" s="19" t="s">
        <v>3814</v>
      </c>
      <c r="Q2333" s="55">
        <v>341</v>
      </c>
      <c r="R2333" s="55"/>
      <c r="S2333" s="55">
        <f t="shared" si="852"/>
        <v>34</v>
      </c>
      <c r="T2333" s="31" t="s">
        <v>2507</v>
      </c>
      <c r="U2333" s="55">
        <v>2981</v>
      </c>
      <c r="V2333" s="55">
        <v>3015</v>
      </c>
      <c r="W2333" s="55"/>
      <c r="X2333" s="55"/>
      <c r="Y2333" s="51" t="s">
        <v>3798</v>
      </c>
      <c r="Z2333" s="40">
        <v>22396</v>
      </c>
      <c r="AA2333" s="52">
        <v>8.3000001907348633</v>
      </c>
      <c r="AB2333" s="19" t="s">
        <v>3789</v>
      </c>
      <c r="AC2333" s="19">
        <v>26</v>
      </c>
      <c r="AD2333" s="19">
        <v>9</v>
      </c>
      <c r="AE2333" s="19">
        <v>2731</v>
      </c>
      <c r="AF2333" s="19">
        <v>-3</v>
      </c>
      <c r="AG2333" s="19">
        <v>-3</v>
      </c>
      <c r="AH2333" s="19">
        <v>2440</v>
      </c>
      <c r="AI2333" s="19">
        <v>2879</v>
      </c>
      <c r="AJ2333" s="19"/>
      <c r="AK2333" s="19"/>
      <c r="AL2333" s="19">
        <v>38</v>
      </c>
      <c r="AM2333" s="19">
        <v>6782</v>
      </c>
      <c r="AP2333" s="17">
        <f t="shared" si="835"/>
        <v>1.2974000000000001</v>
      </c>
      <c r="AQ2333" s="17">
        <f t="shared" si="836"/>
        <v>0.74060999999999999</v>
      </c>
      <c r="AR2333" s="17">
        <f t="shared" si="833"/>
        <v>118.79849999999999</v>
      </c>
      <c r="AS2333" s="17">
        <f t="shared" si="832"/>
        <v>0</v>
      </c>
      <c r="AT2333" s="17">
        <f t="shared" si="837"/>
        <v>120.83650999999999</v>
      </c>
      <c r="AU2333" s="5">
        <f t="shared" si="838"/>
        <v>68.832399999999993</v>
      </c>
      <c r="AV2333" s="5">
        <f t="shared" si="839"/>
        <v>47.186809999999994</v>
      </c>
      <c r="AW2333" s="5"/>
      <c r="AX2333" s="5"/>
      <c r="AY2333" s="5">
        <f t="shared" si="840"/>
        <v>0.79116000000000009</v>
      </c>
      <c r="AZ2333" s="5">
        <f t="shared" si="841"/>
        <v>116.81036999999999</v>
      </c>
      <c r="BA2333" s="7">
        <f t="shared" si="842"/>
        <v>1.6941690966024877E-2</v>
      </c>
      <c r="BB2333" s="62">
        <f t="shared" si="843"/>
        <v>8117</v>
      </c>
      <c r="BC2333" s="6">
        <f t="shared" si="844"/>
        <v>8.9603329082488761E-2</v>
      </c>
      <c r="BD2333" s="32">
        <f t="shared" si="845"/>
        <v>1.0736821180949369E-2</v>
      </c>
      <c r="BE2333" s="32">
        <f t="shared" si="846"/>
        <v>6.1290250769407365E-3</v>
      </c>
      <c r="BF2333" s="35">
        <f t="shared" si="847"/>
        <v>0.98313415374210988</v>
      </c>
      <c r="BG2333" s="37">
        <f t="shared" si="848"/>
        <v>0.58926617559725214</v>
      </c>
      <c r="BH2333" s="33">
        <f t="shared" si="849"/>
        <v>0.40396079560402043</v>
      </c>
      <c r="BI2333" s="33">
        <f t="shared" si="850"/>
        <v>6.7730287987273746E-3</v>
      </c>
      <c r="CM2333" s="51" t="s">
        <v>3828</v>
      </c>
      <c r="CR2333" s="78" t="s">
        <v>2038</v>
      </c>
      <c r="CS2333" s="78" t="s">
        <v>2038</v>
      </c>
    </row>
    <row r="2334" spans="1:97">
      <c r="A2334" s="16" t="s">
        <v>3590</v>
      </c>
      <c r="B2334" s="16" t="s">
        <v>349</v>
      </c>
      <c r="C2334" s="19">
        <v>49003220</v>
      </c>
      <c r="D2334" s="19" t="s">
        <v>3782</v>
      </c>
      <c r="E2334" s="19" t="s">
        <v>3804</v>
      </c>
      <c r="F2334" s="19" t="s">
        <v>3810</v>
      </c>
      <c r="G2334" s="47"/>
      <c r="H2334" s="47" t="s">
        <v>1542</v>
      </c>
      <c r="I2334" s="47" t="s">
        <v>5449</v>
      </c>
      <c r="J2334" s="47" t="s">
        <v>5468</v>
      </c>
      <c r="K2334" s="23">
        <v>42.357889999999998</v>
      </c>
      <c r="L2334" s="23">
        <v>-110.25694</v>
      </c>
      <c r="M2334" s="61" t="s">
        <v>1543</v>
      </c>
      <c r="N2334" s="19" t="s">
        <v>3885</v>
      </c>
      <c r="P2334" s="19" t="s">
        <v>3814</v>
      </c>
      <c r="Q2334" s="55"/>
      <c r="R2334" s="55">
        <v>147</v>
      </c>
      <c r="S2334" s="55">
        <f t="shared" si="852"/>
        <v>20</v>
      </c>
      <c r="T2334" s="19"/>
      <c r="U2334" s="55">
        <v>2617</v>
      </c>
      <c r="V2334" s="55">
        <v>2637</v>
      </c>
      <c r="W2334" s="55"/>
      <c r="X2334" s="55"/>
      <c r="Y2334" s="51" t="s">
        <v>3798</v>
      </c>
      <c r="Z2334" s="40">
        <v>23190</v>
      </c>
      <c r="AA2334" s="52">
        <v>8.6000003814697266</v>
      </c>
      <c r="AB2334" s="19" t="s">
        <v>3789</v>
      </c>
      <c r="AC2334" s="19">
        <v>22</v>
      </c>
      <c r="AD2334" s="19">
        <v>10</v>
      </c>
      <c r="AE2334" s="19">
        <v>1079</v>
      </c>
      <c r="AF2334" s="19">
        <v>20</v>
      </c>
      <c r="AG2334" s="19">
        <v>-3</v>
      </c>
      <c r="AH2334" s="19">
        <v>840</v>
      </c>
      <c r="AI2334" s="19">
        <v>1049</v>
      </c>
      <c r="AJ2334" s="19"/>
      <c r="AK2334" s="19"/>
      <c r="AL2334" s="19">
        <v>260</v>
      </c>
      <c r="AM2334" s="19">
        <v>2845</v>
      </c>
      <c r="AP2334" s="17">
        <f t="shared" si="835"/>
        <v>1.0977999999999999</v>
      </c>
      <c r="AQ2334" s="17">
        <f t="shared" si="836"/>
        <v>0.82289999999999996</v>
      </c>
      <c r="AR2334" s="17">
        <f t="shared" si="833"/>
        <v>46.936499999999995</v>
      </c>
      <c r="AS2334" s="17">
        <f t="shared" si="832"/>
        <v>0.51159999999999994</v>
      </c>
      <c r="AT2334" s="17">
        <f t="shared" si="837"/>
        <v>49.368799999999993</v>
      </c>
      <c r="AU2334" s="5">
        <f t="shared" si="838"/>
        <v>23.696400000000001</v>
      </c>
      <c r="AV2334" s="5">
        <f t="shared" si="839"/>
        <v>17.193109999999997</v>
      </c>
      <c r="AW2334" s="5"/>
      <c r="AX2334" s="5"/>
      <c r="AY2334" s="5">
        <f t="shared" si="840"/>
        <v>5.4132000000000007</v>
      </c>
      <c r="AZ2334" s="5">
        <f t="shared" si="841"/>
        <v>46.302710000000005</v>
      </c>
      <c r="BA2334" s="7">
        <f t="shared" si="842"/>
        <v>3.2048098749564928E-2</v>
      </c>
      <c r="BB2334" s="62">
        <f t="shared" si="843"/>
        <v>3277</v>
      </c>
      <c r="BC2334" s="6">
        <f t="shared" si="844"/>
        <v>7.0565174779483833E-2</v>
      </c>
      <c r="BD2334" s="32">
        <f t="shared" si="845"/>
        <v>2.2236716306655215E-2</v>
      </c>
      <c r="BE2334" s="32">
        <f t="shared" si="846"/>
        <v>1.6668422161365073E-2</v>
      </c>
      <c r="BF2334" s="35">
        <f t="shared" si="847"/>
        <v>0.96109486153197976</v>
      </c>
      <c r="BG2334" s="37">
        <f t="shared" si="848"/>
        <v>0.51177134124546919</v>
      </c>
      <c r="BH2334" s="33">
        <f t="shared" si="849"/>
        <v>0.37131973484921282</v>
      </c>
      <c r="BI2334" s="33">
        <f t="shared" si="850"/>
        <v>0.11690892390531786</v>
      </c>
      <c r="CM2334" s="51" t="s">
        <v>1544</v>
      </c>
      <c r="CR2334" s="78" t="s">
        <v>2038</v>
      </c>
      <c r="CS2334" s="78" t="s">
        <v>2038</v>
      </c>
    </row>
    <row r="2335" spans="1:97">
      <c r="A2335" s="16" t="s">
        <v>3590</v>
      </c>
      <c r="B2335" s="16" t="s">
        <v>349</v>
      </c>
      <c r="C2335" s="19">
        <v>49003217</v>
      </c>
      <c r="D2335" s="19" t="s">
        <v>3782</v>
      </c>
      <c r="E2335" s="19" t="s">
        <v>3804</v>
      </c>
      <c r="F2335" s="19" t="s">
        <v>3810</v>
      </c>
      <c r="G2335" s="47"/>
      <c r="H2335" s="47" t="s">
        <v>1542</v>
      </c>
      <c r="I2335" s="47" t="s">
        <v>5449</v>
      </c>
      <c r="J2335" s="47" t="s">
        <v>5468</v>
      </c>
      <c r="K2335" s="23">
        <v>42.357889999999998</v>
      </c>
      <c r="L2335" s="23">
        <v>-110.25694</v>
      </c>
      <c r="M2335" s="61" t="s">
        <v>1543</v>
      </c>
      <c r="N2335" s="19" t="s">
        <v>3885</v>
      </c>
      <c r="P2335" s="19" t="s">
        <v>3814</v>
      </c>
      <c r="Q2335" s="55">
        <v>147</v>
      </c>
      <c r="R2335" s="55"/>
      <c r="S2335" s="55"/>
      <c r="T2335" s="31" t="s">
        <v>2515</v>
      </c>
      <c r="U2335" s="55">
        <v>2784</v>
      </c>
      <c r="Y2335" s="51" t="s">
        <v>3788</v>
      </c>
      <c r="Z2335" s="40">
        <v>23524</v>
      </c>
      <c r="AA2335" s="52">
        <v>8.5</v>
      </c>
      <c r="AB2335" s="19" t="s">
        <v>3789</v>
      </c>
      <c r="AC2335" s="19">
        <v>37</v>
      </c>
      <c r="AD2335" s="19">
        <v>32</v>
      </c>
      <c r="AE2335" s="19">
        <v>4895</v>
      </c>
      <c r="AF2335" s="19">
        <v>16</v>
      </c>
      <c r="AG2335" s="19">
        <v>-3</v>
      </c>
      <c r="AH2335" s="19">
        <v>6500</v>
      </c>
      <c r="AI2335" s="19">
        <v>2025</v>
      </c>
      <c r="AJ2335" s="19"/>
      <c r="AK2335" s="19"/>
      <c r="AL2335" s="19">
        <v>0</v>
      </c>
      <c r="AM2335" s="19">
        <v>12513</v>
      </c>
      <c r="AP2335" s="17">
        <f t="shared" si="835"/>
        <v>1.8463000000000001</v>
      </c>
      <c r="AQ2335" s="17">
        <f t="shared" si="836"/>
        <v>2.6332800000000001</v>
      </c>
      <c r="AR2335" s="17">
        <f t="shared" si="833"/>
        <v>212.93249999999998</v>
      </c>
      <c r="AS2335" s="17">
        <f t="shared" si="832"/>
        <v>0.40927999999999998</v>
      </c>
      <c r="AT2335" s="17">
        <f t="shared" si="837"/>
        <v>217.82135999999997</v>
      </c>
      <c r="AU2335" s="5">
        <f t="shared" si="838"/>
        <v>183.36499999999998</v>
      </c>
      <c r="AV2335" s="5">
        <f t="shared" si="839"/>
        <v>33.189749999999997</v>
      </c>
      <c r="AW2335" s="5"/>
      <c r="AX2335" s="5"/>
      <c r="AY2335" s="5">
        <f t="shared" si="840"/>
        <v>0</v>
      </c>
      <c r="AZ2335" s="5">
        <f t="shared" si="841"/>
        <v>216.55474999999998</v>
      </c>
      <c r="BA2335" s="7">
        <f t="shared" si="842"/>
        <v>2.9159292392944586E-3</v>
      </c>
      <c r="BB2335" s="62">
        <f t="shared" si="843"/>
        <v>13502</v>
      </c>
      <c r="BC2335" s="6">
        <f t="shared" si="844"/>
        <v>3.8016528925619832E-2</v>
      </c>
      <c r="BD2335" s="32">
        <f t="shared" si="845"/>
        <v>8.4762118829852153E-3</v>
      </c>
      <c r="BE2335" s="32">
        <f t="shared" si="846"/>
        <v>1.2089172521923472E-2</v>
      </c>
      <c r="BF2335" s="35">
        <f t="shared" si="847"/>
        <v>0.97943461559509137</v>
      </c>
      <c r="BG2335" s="36">
        <f t="shared" si="848"/>
        <v>0.84673737241967673</v>
      </c>
      <c r="BH2335" s="33">
        <f t="shared" si="849"/>
        <v>0.15326262758032322</v>
      </c>
      <c r="BI2335" s="33">
        <f t="shared" si="850"/>
        <v>0</v>
      </c>
      <c r="CM2335" s="51" t="s">
        <v>7096</v>
      </c>
      <c r="CR2335" s="78" t="s">
        <v>2038</v>
      </c>
      <c r="CS2335" s="78" t="s">
        <v>2038</v>
      </c>
    </row>
    <row r="2336" spans="1:97">
      <c r="A2336" s="16" t="s">
        <v>3590</v>
      </c>
      <c r="B2336" s="16" t="s">
        <v>485</v>
      </c>
      <c r="C2336" s="19">
        <v>49003223</v>
      </c>
      <c r="D2336" s="19" t="s">
        <v>3782</v>
      </c>
      <c r="E2336" s="19" t="s">
        <v>3804</v>
      </c>
      <c r="F2336" s="19" t="s">
        <v>3810</v>
      </c>
      <c r="G2336" s="47"/>
      <c r="H2336" s="47" t="s">
        <v>3800</v>
      </c>
      <c r="I2336" s="47" t="s">
        <v>5449</v>
      </c>
      <c r="J2336" s="47" t="s">
        <v>5468</v>
      </c>
      <c r="K2336" s="23">
        <v>42.338700000000003</v>
      </c>
      <c r="L2336" s="23">
        <v>-110.26786</v>
      </c>
      <c r="M2336" s="61" t="s">
        <v>1545</v>
      </c>
      <c r="N2336" s="19" t="s">
        <v>1546</v>
      </c>
      <c r="P2336" s="19" t="s">
        <v>3814</v>
      </c>
      <c r="Q2336" s="55"/>
      <c r="R2336" s="55">
        <v>456</v>
      </c>
      <c r="S2336" s="55">
        <v>6</v>
      </c>
      <c r="T2336" s="19"/>
      <c r="U2336" s="55">
        <v>2531</v>
      </c>
      <c r="V2336" s="55">
        <v>2537</v>
      </c>
      <c r="W2336" s="55"/>
      <c r="X2336" s="55"/>
      <c r="Y2336" s="51" t="s">
        <v>3798</v>
      </c>
      <c r="Z2336" s="40">
        <v>23330</v>
      </c>
      <c r="AA2336" s="52">
        <v>8</v>
      </c>
      <c r="AB2336" s="19" t="s">
        <v>3789</v>
      </c>
      <c r="AC2336" s="19">
        <v>56</v>
      </c>
      <c r="AD2336" s="19">
        <v>41</v>
      </c>
      <c r="AE2336" s="19">
        <v>4049</v>
      </c>
      <c r="AF2336" s="19">
        <v>37</v>
      </c>
      <c r="AG2336" s="19">
        <v>-3</v>
      </c>
      <c r="AH2336" s="19">
        <v>4750</v>
      </c>
      <c r="AI2336" s="19">
        <v>2977</v>
      </c>
      <c r="AJ2336" s="19"/>
      <c r="AK2336" s="19"/>
      <c r="AL2336" s="19">
        <v>30</v>
      </c>
      <c r="AM2336" s="19">
        <v>10430</v>
      </c>
      <c r="AP2336" s="17">
        <f t="shared" si="835"/>
        <v>2.7944</v>
      </c>
      <c r="AQ2336" s="17">
        <f t="shared" si="836"/>
        <v>3.3738900000000003</v>
      </c>
      <c r="AR2336" s="17">
        <f t="shared" si="833"/>
        <v>176.13149999999999</v>
      </c>
      <c r="AS2336" s="17">
        <f t="shared" si="832"/>
        <v>0.94645999999999997</v>
      </c>
      <c r="AT2336" s="17">
        <f t="shared" si="837"/>
        <v>183.24625</v>
      </c>
      <c r="AU2336" s="5">
        <f t="shared" si="838"/>
        <v>133.9975</v>
      </c>
      <c r="AV2336" s="5">
        <f t="shared" si="839"/>
        <v>48.793029999999995</v>
      </c>
      <c r="AW2336" s="5"/>
      <c r="AX2336" s="5"/>
      <c r="AY2336" s="5">
        <f t="shared" si="840"/>
        <v>0.62460000000000004</v>
      </c>
      <c r="AZ2336" s="5">
        <f t="shared" si="841"/>
        <v>183.41512999999998</v>
      </c>
      <c r="BA2336" s="7">
        <f t="shared" si="842"/>
        <v>-4.6058845902989033E-4</v>
      </c>
      <c r="BB2336" s="62">
        <f t="shared" si="843"/>
        <v>11937</v>
      </c>
      <c r="BC2336" s="6">
        <f t="shared" si="844"/>
        <v>6.7376045066392456E-2</v>
      </c>
      <c r="BD2336" s="32">
        <f t="shared" si="845"/>
        <v>1.5249425295197036E-2</v>
      </c>
      <c r="BE2336" s="32">
        <f t="shared" si="846"/>
        <v>1.8411781960067396E-2</v>
      </c>
      <c r="BF2336" s="35">
        <f t="shared" si="847"/>
        <v>0.96633879274473544</v>
      </c>
      <c r="BG2336" s="37">
        <f t="shared" si="848"/>
        <v>0.73056950100027196</v>
      </c>
      <c r="BH2336" s="33">
        <f t="shared" si="849"/>
        <v>0.2660251092698841</v>
      </c>
      <c r="BI2336" s="33">
        <f t="shared" si="850"/>
        <v>3.405389729843989E-3</v>
      </c>
      <c r="CM2336" s="51" t="s">
        <v>3809</v>
      </c>
      <c r="CR2336" s="78" t="s">
        <v>2038</v>
      </c>
      <c r="CS2336" s="78" t="s">
        <v>2038</v>
      </c>
    </row>
    <row r="2337" spans="1:97">
      <c r="A2337" s="16" t="s">
        <v>3590</v>
      </c>
      <c r="B2337" s="16" t="s">
        <v>5385</v>
      </c>
      <c r="C2337" s="19">
        <v>49003387</v>
      </c>
      <c r="D2337" s="19" t="s">
        <v>3782</v>
      </c>
      <c r="E2337" s="19" t="s">
        <v>3804</v>
      </c>
      <c r="F2337" s="19" t="s">
        <v>3810</v>
      </c>
      <c r="G2337" s="47"/>
      <c r="H2337" s="47" t="s">
        <v>7079</v>
      </c>
      <c r="I2337" s="47" t="s">
        <v>5449</v>
      </c>
      <c r="J2337" s="47" t="s">
        <v>5468</v>
      </c>
      <c r="K2337" s="23">
        <v>42.330100000000002</v>
      </c>
      <c r="L2337" s="23">
        <v>-110.23963999999999</v>
      </c>
      <c r="M2337" s="61" t="s">
        <v>1803</v>
      </c>
      <c r="N2337" s="19" t="s">
        <v>2524</v>
      </c>
      <c r="P2337" s="19" t="s">
        <v>3814</v>
      </c>
      <c r="Q2337" s="55"/>
      <c r="R2337" s="55">
        <v>5418</v>
      </c>
      <c r="S2337" s="55">
        <v>119</v>
      </c>
      <c r="T2337" s="19"/>
      <c r="U2337" s="55">
        <v>2006</v>
      </c>
      <c r="V2337" s="55">
        <v>2125</v>
      </c>
      <c r="W2337" s="55"/>
      <c r="X2337" s="55"/>
      <c r="Y2337" s="51" t="s">
        <v>3798</v>
      </c>
      <c r="Z2337" s="40">
        <v>20804</v>
      </c>
      <c r="AA2337" s="52">
        <v>8.1999998092651367</v>
      </c>
      <c r="AB2337" s="19" t="s">
        <v>3837</v>
      </c>
      <c r="AC2337" s="19">
        <v>12</v>
      </c>
      <c r="AD2337" s="19">
        <v>4</v>
      </c>
      <c r="AE2337" s="19">
        <v>1809</v>
      </c>
      <c r="AF2337" s="19">
        <v>-3</v>
      </c>
      <c r="AG2337" s="19">
        <v>-3</v>
      </c>
      <c r="AH2337" s="19">
        <v>2000</v>
      </c>
      <c r="AI2337" s="19">
        <v>1210</v>
      </c>
      <c r="AJ2337" s="19"/>
      <c r="AK2337" s="19"/>
      <c r="AL2337" s="19">
        <v>28</v>
      </c>
      <c r="AM2337" s="19">
        <v>4533</v>
      </c>
      <c r="AP2337" s="17">
        <f t="shared" si="835"/>
        <v>0.5988</v>
      </c>
      <c r="AQ2337" s="17">
        <f t="shared" si="836"/>
        <v>0.32916000000000001</v>
      </c>
      <c r="AR2337" s="17">
        <f t="shared" si="833"/>
        <v>78.691499999999991</v>
      </c>
      <c r="AS2337" s="17">
        <f t="shared" si="832"/>
        <v>0</v>
      </c>
      <c r="AT2337" s="17">
        <f t="shared" si="837"/>
        <v>79.619459999999989</v>
      </c>
      <c r="AU2337" s="5">
        <f t="shared" si="838"/>
        <v>56.419999999999995</v>
      </c>
      <c r="AV2337" s="5">
        <f t="shared" si="839"/>
        <v>19.831899999999997</v>
      </c>
      <c r="AW2337" s="5"/>
      <c r="AX2337" s="5"/>
      <c r="AY2337" s="5">
        <f t="shared" si="840"/>
        <v>0.58296000000000003</v>
      </c>
      <c r="AZ2337" s="5">
        <f t="shared" si="841"/>
        <v>76.834859999999992</v>
      </c>
      <c r="BA2337" s="7">
        <f t="shared" si="842"/>
        <v>1.7798166263481876E-2</v>
      </c>
      <c r="BB2337" s="62">
        <f t="shared" si="843"/>
        <v>5057</v>
      </c>
      <c r="BC2337" s="6">
        <f t="shared" si="844"/>
        <v>5.4640250260688215E-2</v>
      </c>
      <c r="BD2337" s="32">
        <f t="shared" si="845"/>
        <v>7.5207744438357165E-3</v>
      </c>
      <c r="BE2337" s="32">
        <f t="shared" si="846"/>
        <v>4.1341651902688115E-3</v>
      </c>
      <c r="BF2337" s="35">
        <f t="shared" si="847"/>
        <v>0.98834506036589553</v>
      </c>
      <c r="BG2337" s="37">
        <f t="shared" si="848"/>
        <v>0.73430211234848353</v>
      </c>
      <c r="BH2337" s="33">
        <f t="shared" si="849"/>
        <v>0.25811070652045176</v>
      </c>
      <c r="BI2337" s="33">
        <f t="shared" si="850"/>
        <v>7.5871811310647286E-3</v>
      </c>
      <c r="CM2337" s="51" t="s">
        <v>3815</v>
      </c>
      <c r="CR2337" s="78" t="s">
        <v>2038</v>
      </c>
      <c r="CS2337" s="78" t="s">
        <v>2038</v>
      </c>
    </row>
    <row r="2338" spans="1:97">
      <c r="A2338" s="16" t="s">
        <v>3590</v>
      </c>
      <c r="B2338" s="16" t="s">
        <v>5386</v>
      </c>
      <c r="C2338" s="19">
        <v>49007734</v>
      </c>
      <c r="D2338" s="19" t="s">
        <v>3782</v>
      </c>
      <c r="E2338" s="19" t="s">
        <v>3804</v>
      </c>
      <c r="F2338" s="19" t="s">
        <v>3810</v>
      </c>
      <c r="G2338" s="47"/>
      <c r="H2338" s="47" t="s">
        <v>3790</v>
      </c>
      <c r="I2338" s="47" t="s">
        <v>5449</v>
      </c>
      <c r="J2338" s="47" t="s">
        <v>5468</v>
      </c>
      <c r="K2338" s="23">
        <v>42.320869999999999</v>
      </c>
      <c r="L2338" s="23">
        <v>-110.25809</v>
      </c>
      <c r="M2338" s="61" t="s">
        <v>4967</v>
      </c>
      <c r="N2338" s="19" t="s">
        <v>4968</v>
      </c>
      <c r="P2338" s="19" t="s">
        <v>3814</v>
      </c>
      <c r="Q2338" s="55"/>
      <c r="R2338" s="55">
        <v>202</v>
      </c>
      <c r="S2338" s="55">
        <v>20</v>
      </c>
      <c r="T2338" s="19"/>
      <c r="U2338" s="55">
        <v>1880</v>
      </c>
      <c r="V2338" s="55">
        <v>1900</v>
      </c>
      <c r="W2338" s="55"/>
      <c r="X2338" s="55"/>
      <c r="Y2338" s="51" t="s">
        <v>3798</v>
      </c>
      <c r="Z2338" s="40">
        <v>23588</v>
      </c>
      <c r="AA2338" s="52">
        <v>7.9000000953674316</v>
      </c>
      <c r="AB2338" s="19" t="s">
        <v>3789</v>
      </c>
      <c r="AC2338" s="19">
        <v>44</v>
      </c>
      <c r="AD2338" s="19">
        <v>25</v>
      </c>
      <c r="AE2338" s="19">
        <v>2544</v>
      </c>
      <c r="AF2338" s="19">
        <v>63</v>
      </c>
      <c r="AG2338" s="19">
        <v>-3</v>
      </c>
      <c r="AH2338" s="19">
        <v>3000</v>
      </c>
      <c r="AI2338" s="19">
        <v>1952</v>
      </c>
      <c r="AJ2338" s="19"/>
      <c r="AK2338" s="19"/>
      <c r="AL2338" s="19">
        <v>10</v>
      </c>
      <c r="AM2338" s="19">
        <v>6649</v>
      </c>
      <c r="AP2338" s="17">
        <f t="shared" si="835"/>
        <v>2.1955999999999998</v>
      </c>
      <c r="AQ2338" s="17">
        <f t="shared" si="836"/>
        <v>2.0572500000000002</v>
      </c>
      <c r="AR2338" s="17">
        <f t="shared" si="833"/>
        <v>110.66399999999999</v>
      </c>
      <c r="AS2338" s="17">
        <f t="shared" si="832"/>
        <v>1.61154</v>
      </c>
      <c r="AT2338" s="17">
        <f t="shared" si="837"/>
        <v>116.52838999999999</v>
      </c>
      <c r="AU2338" s="5">
        <f t="shared" si="838"/>
        <v>84.63</v>
      </c>
      <c r="AV2338" s="5">
        <f t="shared" si="839"/>
        <v>31.993279999999995</v>
      </c>
      <c r="AW2338" s="5"/>
      <c r="AX2338" s="5"/>
      <c r="AY2338" s="5">
        <f t="shared" si="840"/>
        <v>0.20820000000000002</v>
      </c>
      <c r="AZ2338" s="5">
        <f t="shared" si="841"/>
        <v>116.83148</v>
      </c>
      <c r="BA2338" s="7">
        <f t="shared" si="842"/>
        <v>-1.2988094311160339E-3</v>
      </c>
      <c r="BB2338" s="62">
        <f t="shared" si="843"/>
        <v>7635</v>
      </c>
      <c r="BC2338" s="6">
        <f t="shared" si="844"/>
        <v>6.9028283394007281E-2</v>
      </c>
      <c r="BD2338" s="32">
        <f t="shared" si="845"/>
        <v>1.8841760364148169E-2</v>
      </c>
      <c r="BE2338" s="32">
        <f t="shared" si="846"/>
        <v>1.765449604169422E-2</v>
      </c>
      <c r="BF2338" s="35">
        <f t="shared" si="847"/>
        <v>0.96350374359415769</v>
      </c>
      <c r="BG2338" s="37">
        <f t="shared" si="848"/>
        <v>0.72437668340758843</v>
      </c>
      <c r="BH2338" s="33">
        <f t="shared" si="849"/>
        <v>0.27384126264599229</v>
      </c>
      <c r="BI2338" s="33">
        <f t="shared" si="850"/>
        <v>1.7820539464192358E-3</v>
      </c>
      <c r="CM2338" s="51" t="s">
        <v>4969</v>
      </c>
      <c r="CR2338" s="78" t="s">
        <v>2038</v>
      </c>
      <c r="CS2338" s="78" t="s">
        <v>2038</v>
      </c>
    </row>
    <row r="2339" spans="1:97">
      <c r="A2339" s="16" t="s">
        <v>3590</v>
      </c>
      <c r="B2339" s="16" t="s">
        <v>5386</v>
      </c>
      <c r="C2339" s="19">
        <v>49014126</v>
      </c>
      <c r="D2339" s="19" t="s">
        <v>3782</v>
      </c>
      <c r="E2339" s="19" t="s">
        <v>3804</v>
      </c>
      <c r="F2339" s="19" t="s">
        <v>3810</v>
      </c>
      <c r="G2339" s="47"/>
      <c r="H2339" s="47" t="s">
        <v>3790</v>
      </c>
      <c r="I2339" s="47" t="s">
        <v>5449</v>
      </c>
      <c r="J2339" s="47" t="s">
        <v>5468</v>
      </c>
      <c r="K2339" s="23">
        <v>42.331539999999997</v>
      </c>
      <c r="L2339" s="23">
        <v>-110.26403000000001</v>
      </c>
      <c r="M2339" s="61" t="s">
        <v>5000</v>
      </c>
      <c r="N2339" s="19" t="s">
        <v>5001</v>
      </c>
      <c r="P2339" s="19" t="s">
        <v>3814</v>
      </c>
      <c r="Q2339" s="55"/>
      <c r="R2339" s="55"/>
      <c r="S2339" s="55">
        <v>11</v>
      </c>
      <c r="T2339" s="31" t="s">
        <v>2505</v>
      </c>
      <c r="U2339" s="55">
        <v>2040</v>
      </c>
      <c r="V2339" s="55">
        <v>2051</v>
      </c>
      <c r="W2339" s="55"/>
      <c r="X2339" s="55"/>
      <c r="Y2339" s="51" t="s">
        <v>3798</v>
      </c>
      <c r="Z2339" s="40">
        <v>23286</v>
      </c>
      <c r="AA2339" s="52">
        <v>8.3999996185302734</v>
      </c>
      <c r="AB2339" s="19" t="s">
        <v>3789</v>
      </c>
      <c r="AC2339" s="19">
        <v>37</v>
      </c>
      <c r="AD2339" s="19">
        <v>12</v>
      </c>
      <c r="AE2339" s="19">
        <v>1045</v>
      </c>
      <c r="AF2339" s="19">
        <v>19</v>
      </c>
      <c r="AG2339" s="19">
        <v>-3</v>
      </c>
      <c r="AH2339" s="19">
        <v>190</v>
      </c>
      <c r="AI2339" s="19">
        <v>1708</v>
      </c>
      <c r="AJ2339" s="19"/>
      <c r="AK2339" s="19"/>
      <c r="AL2339" s="19">
        <v>690</v>
      </c>
      <c r="AM2339" s="19">
        <v>2871</v>
      </c>
      <c r="AP2339" s="17">
        <f t="shared" si="835"/>
        <v>1.8463000000000001</v>
      </c>
      <c r="AQ2339" s="17">
        <f t="shared" si="836"/>
        <v>0.98748000000000002</v>
      </c>
      <c r="AR2339" s="17">
        <f t="shared" si="833"/>
        <v>45.457499999999996</v>
      </c>
      <c r="AS2339" s="17">
        <f t="shared" si="832"/>
        <v>0.48601999999999995</v>
      </c>
      <c r="AT2339" s="17">
        <f t="shared" si="837"/>
        <v>48.777299999999997</v>
      </c>
      <c r="AU2339" s="5">
        <f t="shared" si="838"/>
        <v>5.3598999999999997</v>
      </c>
      <c r="AV2339" s="5">
        <f t="shared" si="839"/>
        <v>27.994119999999999</v>
      </c>
      <c r="AW2339" s="5"/>
      <c r="AX2339" s="5"/>
      <c r="AY2339" s="5">
        <f t="shared" si="840"/>
        <v>14.365800000000002</v>
      </c>
      <c r="AZ2339" s="5">
        <f t="shared" si="841"/>
        <v>47.719819999999999</v>
      </c>
      <c r="BA2339" s="7">
        <f t="shared" si="842"/>
        <v>1.095866902556261E-2</v>
      </c>
      <c r="BB2339" s="62">
        <f t="shared" si="843"/>
        <v>3698</v>
      </c>
      <c r="BC2339" s="6">
        <f t="shared" si="844"/>
        <v>0.12589435226061804</v>
      </c>
      <c r="BD2339" s="32">
        <f t="shared" si="845"/>
        <v>3.7851623603602502E-2</v>
      </c>
      <c r="BE2339" s="32">
        <f t="shared" si="846"/>
        <v>2.0244662988726316E-2</v>
      </c>
      <c r="BF2339" s="35">
        <f t="shared" si="847"/>
        <v>0.94190371340767121</v>
      </c>
      <c r="BG2339" s="33">
        <f t="shared" si="848"/>
        <v>0.11232020573422112</v>
      </c>
      <c r="BH2339" s="37">
        <f t="shared" si="849"/>
        <v>0.58663507112977376</v>
      </c>
      <c r="BI2339" s="33">
        <f t="shared" si="850"/>
        <v>0.30104472313600517</v>
      </c>
      <c r="CM2339" s="51" t="s">
        <v>1650</v>
      </c>
      <c r="CR2339" s="78" t="s">
        <v>2038</v>
      </c>
      <c r="CS2339" s="78" t="s">
        <v>2038</v>
      </c>
    </row>
    <row r="2340" spans="1:97">
      <c r="A2340" s="16" t="s">
        <v>3590</v>
      </c>
      <c r="B2340" s="16" t="s">
        <v>5386</v>
      </c>
      <c r="C2340" s="19">
        <v>49015929</v>
      </c>
      <c r="D2340" s="19" t="s">
        <v>3782</v>
      </c>
      <c r="E2340" s="19" t="s">
        <v>3804</v>
      </c>
      <c r="F2340" s="19" t="s">
        <v>3810</v>
      </c>
      <c r="G2340" s="47"/>
      <c r="H2340" s="47" t="s">
        <v>3790</v>
      </c>
      <c r="I2340" s="47" t="s">
        <v>5449</v>
      </c>
      <c r="J2340" s="47" t="s">
        <v>5468</v>
      </c>
      <c r="K2340" s="23">
        <v>42.322099999999999</v>
      </c>
      <c r="L2340" s="23">
        <v>-110.2615</v>
      </c>
      <c r="M2340" s="61" t="s">
        <v>4870</v>
      </c>
      <c r="N2340" s="19" t="s">
        <v>4871</v>
      </c>
      <c r="P2340" s="19" t="s">
        <v>3814</v>
      </c>
      <c r="R2340" s="46">
        <v>4257</v>
      </c>
      <c r="S2340" s="46">
        <v>96</v>
      </c>
      <c r="T2340" s="4" t="s">
        <v>2505</v>
      </c>
      <c r="U2340" s="55">
        <v>2147</v>
      </c>
      <c r="V2340" s="55">
        <v>2243</v>
      </c>
      <c r="W2340" s="55"/>
      <c r="X2340" s="55"/>
      <c r="Y2340" s="51" t="s">
        <v>3798</v>
      </c>
      <c r="Z2340" s="40">
        <v>21844</v>
      </c>
      <c r="AA2340" s="52">
        <v>8.3999996185302734</v>
      </c>
      <c r="AB2340" s="19" t="s">
        <v>3837</v>
      </c>
      <c r="AC2340" s="19">
        <v>63</v>
      </c>
      <c r="AD2340" s="19">
        <v>12</v>
      </c>
      <c r="AE2340" s="19">
        <v>3244</v>
      </c>
      <c r="AF2340" s="19">
        <v>-3</v>
      </c>
      <c r="AG2340" s="19">
        <v>-3</v>
      </c>
      <c r="AH2340" s="19">
        <v>3740</v>
      </c>
      <c r="AI2340" s="19">
        <v>2050</v>
      </c>
      <c r="AJ2340" s="19"/>
      <c r="AK2340" s="19"/>
      <c r="AL2340" s="19">
        <v>3</v>
      </c>
      <c r="AM2340" s="19">
        <v>8230</v>
      </c>
      <c r="AP2340" s="17">
        <f t="shared" si="835"/>
        <v>3.1436999999999999</v>
      </c>
      <c r="AQ2340" s="17">
        <f t="shared" si="836"/>
        <v>0.98748000000000002</v>
      </c>
      <c r="AR2340" s="17">
        <f t="shared" si="833"/>
        <v>141.114</v>
      </c>
      <c r="AS2340" s="17">
        <f t="shared" si="832"/>
        <v>0</v>
      </c>
      <c r="AT2340" s="17">
        <f t="shared" si="837"/>
        <v>145.24518</v>
      </c>
      <c r="AU2340" s="5">
        <f t="shared" si="838"/>
        <v>105.50539999999999</v>
      </c>
      <c r="AV2340" s="5">
        <f t="shared" si="839"/>
        <v>33.599499999999999</v>
      </c>
      <c r="AW2340" s="5"/>
      <c r="AX2340" s="5"/>
      <c r="AY2340" s="5">
        <f t="shared" si="840"/>
        <v>6.2460000000000002E-2</v>
      </c>
      <c r="AZ2340" s="5">
        <f t="shared" si="841"/>
        <v>139.16735999999997</v>
      </c>
      <c r="BA2340" s="7">
        <f t="shared" si="842"/>
        <v>2.1369732853551506E-2</v>
      </c>
      <c r="BB2340" s="62">
        <f t="shared" si="843"/>
        <v>9106</v>
      </c>
      <c r="BC2340" s="6">
        <f t="shared" si="844"/>
        <v>5.0530687586525153E-2</v>
      </c>
      <c r="BD2340" s="32">
        <f t="shared" si="845"/>
        <v>2.1644091735092345E-2</v>
      </c>
      <c r="BE2340" s="32">
        <f t="shared" si="846"/>
        <v>6.7987109796001487E-3</v>
      </c>
      <c r="BF2340" s="35">
        <f t="shared" si="847"/>
        <v>0.97155719728530754</v>
      </c>
      <c r="BG2340" s="36">
        <f t="shared" si="848"/>
        <v>0.75811885775515186</v>
      </c>
      <c r="BH2340" s="33">
        <f t="shared" si="849"/>
        <v>0.24143233010958895</v>
      </c>
      <c r="BI2340" s="33">
        <f t="shared" si="850"/>
        <v>4.4881213525930228E-4</v>
      </c>
      <c r="CM2340" s="51" t="s">
        <v>5233</v>
      </c>
      <c r="CR2340" s="78" t="s">
        <v>2038</v>
      </c>
      <c r="CS2340" s="78" t="s">
        <v>2038</v>
      </c>
    </row>
    <row r="2341" spans="1:97">
      <c r="A2341" s="16" t="s">
        <v>3590</v>
      </c>
      <c r="B2341" s="16" t="s">
        <v>5387</v>
      </c>
      <c r="C2341" s="19">
        <v>49002021</v>
      </c>
      <c r="D2341" s="19" t="s">
        <v>3782</v>
      </c>
      <c r="E2341" s="19" t="s">
        <v>3804</v>
      </c>
      <c r="F2341" s="19" t="s">
        <v>3810</v>
      </c>
      <c r="G2341" s="47"/>
      <c r="H2341" s="47" t="s">
        <v>3853</v>
      </c>
      <c r="I2341" s="47" t="s">
        <v>5449</v>
      </c>
      <c r="J2341" s="47" t="s">
        <v>5468</v>
      </c>
      <c r="K2341" s="23">
        <v>42.317419999999998</v>
      </c>
      <c r="L2341" s="23">
        <v>-110.25896</v>
      </c>
      <c r="M2341" s="61" t="s">
        <v>7044</v>
      </c>
      <c r="N2341" s="19" t="s">
        <v>1622</v>
      </c>
      <c r="P2341" s="19" t="s">
        <v>3814</v>
      </c>
      <c r="Q2341" s="55"/>
      <c r="R2341" s="55"/>
      <c r="S2341" s="55">
        <v>32</v>
      </c>
      <c r="T2341" s="19"/>
      <c r="U2341" s="55">
        <v>1826</v>
      </c>
      <c r="V2341" s="55">
        <v>1858</v>
      </c>
      <c r="W2341" s="55"/>
      <c r="X2341" s="55"/>
      <c r="Y2341" s="51" t="s">
        <v>3788</v>
      </c>
      <c r="Z2341" s="40">
        <v>25251</v>
      </c>
      <c r="AA2341" s="52">
        <v>7.8000001907348633</v>
      </c>
      <c r="AB2341" s="19" t="s">
        <v>3789</v>
      </c>
      <c r="AC2341" s="19">
        <v>67</v>
      </c>
      <c r="AD2341" s="19">
        <v>27</v>
      </c>
      <c r="AE2341" s="19">
        <v>3683</v>
      </c>
      <c r="AF2341" s="19">
        <v>35</v>
      </c>
      <c r="AG2341" s="19">
        <v>-3</v>
      </c>
      <c r="AH2341" s="19">
        <v>4200</v>
      </c>
      <c r="AI2341" s="19">
        <v>2940</v>
      </c>
      <c r="AJ2341" s="19"/>
      <c r="AK2341" s="19"/>
      <c r="AL2341" s="19">
        <v>-1</v>
      </c>
      <c r="AM2341" s="19">
        <v>9460</v>
      </c>
      <c r="AP2341" s="17">
        <f t="shared" si="835"/>
        <v>3.3433000000000002</v>
      </c>
      <c r="AQ2341" s="17">
        <f t="shared" si="836"/>
        <v>2.2218300000000002</v>
      </c>
      <c r="AR2341" s="17">
        <f t="shared" si="833"/>
        <v>160.2105</v>
      </c>
      <c r="AS2341" s="17">
        <f t="shared" si="832"/>
        <v>0.89529999999999998</v>
      </c>
      <c r="AT2341" s="17">
        <f t="shared" si="837"/>
        <v>166.67093</v>
      </c>
      <c r="AU2341" s="5">
        <f t="shared" si="838"/>
        <v>118.482</v>
      </c>
      <c r="AV2341" s="5">
        <f t="shared" si="839"/>
        <v>48.186599999999999</v>
      </c>
      <c r="AW2341" s="5"/>
      <c r="AX2341" s="5"/>
      <c r="AY2341" s="5">
        <f t="shared" si="840"/>
        <v>0</v>
      </c>
      <c r="AZ2341" s="5">
        <f t="shared" si="841"/>
        <v>166.6686</v>
      </c>
      <c r="BA2341" s="7">
        <f t="shared" si="842"/>
        <v>6.9898700583174444E-6</v>
      </c>
      <c r="BB2341" s="62">
        <f t="shared" si="843"/>
        <v>10948</v>
      </c>
      <c r="BC2341" s="6">
        <f t="shared" si="844"/>
        <v>7.2912583300666411E-2</v>
      </c>
      <c r="BD2341" s="32">
        <f t="shared" si="845"/>
        <v>2.0059286883441524E-2</v>
      </c>
      <c r="BE2341" s="32">
        <f t="shared" si="846"/>
        <v>1.3330639002254323E-2</v>
      </c>
      <c r="BF2341" s="35">
        <f t="shared" si="847"/>
        <v>0.96661007411430411</v>
      </c>
      <c r="BG2341" s="37">
        <f t="shared" si="848"/>
        <v>0.71088375374845647</v>
      </c>
      <c r="BH2341" s="33">
        <f t="shared" si="849"/>
        <v>0.28911624625154347</v>
      </c>
      <c r="BI2341" s="33">
        <f t="shared" si="850"/>
        <v>0</v>
      </c>
      <c r="CM2341" s="51" t="s">
        <v>3788</v>
      </c>
      <c r="CR2341" s="78" t="s">
        <v>2038</v>
      </c>
      <c r="CS2341" s="78" t="s">
        <v>2038</v>
      </c>
    </row>
    <row r="2342" spans="1:97">
      <c r="A2342" s="16" t="s">
        <v>3590</v>
      </c>
      <c r="B2342" s="16" t="s">
        <v>5388</v>
      </c>
      <c r="C2342" s="19">
        <v>49014131</v>
      </c>
      <c r="D2342" s="19" t="s">
        <v>3782</v>
      </c>
      <c r="E2342" s="19" t="s">
        <v>3804</v>
      </c>
      <c r="F2342" s="19" t="s">
        <v>3810</v>
      </c>
      <c r="G2342" s="47"/>
      <c r="H2342" s="47" t="s">
        <v>3811</v>
      </c>
      <c r="I2342" s="47" t="s">
        <v>5449</v>
      </c>
      <c r="J2342" s="47" t="s">
        <v>5468</v>
      </c>
      <c r="K2342" s="23">
        <v>42.30959</v>
      </c>
      <c r="L2342" s="23">
        <v>-110.25897999999999</v>
      </c>
      <c r="M2342" s="61" t="s">
        <v>5004</v>
      </c>
      <c r="N2342" s="19" t="s">
        <v>5005</v>
      </c>
      <c r="P2342" s="19" t="s">
        <v>3814</v>
      </c>
      <c r="Q2342" s="55"/>
      <c r="R2342" s="55">
        <v>-144</v>
      </c>
      <c r="S2342" s="55">
        <v>178</v>
      </c>
      <c r="T2342" s="31" t="s">
        <v>2515</v>
      </c>
      <c r="U2342" s="55">
        <v>1714</v>
      </c>
      <c r="V2342" s="55">
        <v>1892</v>
      </c>
      <c r="W2342" s="55"/>
      <c r="X2342" s="55"/>
      <c r="Y2342" s="51" t="s">
        <v>3788</v>
      </c>
      <c r="Z2342" s="40">
        <v>24727</v>
      </c>
      <c r="AA2342" s="52">
        <v>8.3000001907348633</v>
      </c>
      <c r="AB2342" s="19" t="s">
        <v>3789</v>
      </c>
      <c r="AC2342" s="19">
        <v>34</v>
      </c>
      <c r="AD2342" s="19">
        <v>24</v>
      </c>
      <c r="AE2342" s="19">
        <v>3826</v>
      </c>
      <c r="AF2342" s="19">
        <v>65</v>
      </c>
      <c r="AG2342" s="19">
        <v>-3</v>
      </c>
      <c r="AH2342" s="19">
        <v>4040</v>
      </c>
      <c r="AI2342" s="19">
        <v>3245</v>
      </c>
      <c r="AJ2342" s="19"/>
      <c r="AK2342" s="19"/>
      <c r="AL2342" s="19">
        <v>30</v>
      </c>
      <c r="AM2342" s="19">
        <v>9737</v>
      </c>
      <c r="AP2342" s="17">
        <f t="shared" si="835"/>
        <v>1.6966000000000001</v>
      </c>
      <c r="AQ2342" s="17">
        <f t="shared" si="836"/>
        <v>1.97496</v>
      </c>
      <c r="AR2342" s="17">
        <f t="shared" si="833"/>
        <v>166.43099999999998</v>
      </c>
      <c r="AS2342" s="17">
        <f t="shared" si="832"/>
        <v>1.6626999999999998</v>
      </c>
      <c r="AT2342" s="17">
        <f t="shared" si="837"/>
        <v>171.76525999999998</v>
      </c>
      <c r="AU2342" s="5">
        <f t="shared" si="838"/>
        <v>113.9684</v>
      </c>
      <c r="AV2342" s="5">
        <f t="shared" si="839"/>
        <v>53.185549999999992</v>
      </c>
      <c r="AW2342" s="5"/>
      <c r="AX2342" s="5"/>
      <c r="AY2342" s="5">
        <f t="shared" si="840"/>
        <v>0.62460000000000004</v>
      </c>
      <c r="AZ2342" s="5">
        <f t="shared" si="841"/>
        <v>167.77855</v>
      </c>
      <c r="BA2342" s="7">
        <f t="shared" si="842"/>
        <v>1.1741371459547408E-2</v>
      </c>
      <c r="BB2342" s="62">
        <f t="shared" si="843"/>
        <v>11261</v>
      </c>
      <c r="BC2342" s="6">
        <f t="shared" si="844"/>
        <v>7.2578340794361373E-2</v>
      </c>
      <c r="BD2342" s="32">
        <f t="shared" si="845"/>
        <v>9.87743388855232E-3</v>
      </c>
      <c r="BE2342" s="32">
        <f t="shared" si="846"/>
        <v>1.149801770160043E-2</v>
      </c>
      <c r="BF2342" s="35">
        <f t="shared" si="847"/>
        <v>0.97862454840984725</v>
      </c>
      <c r="BG2342" s="37">
        <f t="shared" si="848"/>
        <v>0.67927872782307397</v>
      </c>
      <c r="BH2342" s="33">
        <f t="shared" si="849"/>
        <v>0.31699850785454992</v>
      </c>
      <c r="BI2342" s="33">
        <f t="shared" si="850"/>
        <v>3.7227643223761327E-3</v>
      </c>
      <c r="CM2342" s="51" t="s">
        <v>7041</v>
      </c>
      <c r="CR2342" s="78" t="s">
        <v>2038</v>
      </c>
      <c r="CS2342" s="78" t="s">
        <v>2038</v>
      </c>
    </row>
    <row r="2343" spans="1:97">
      <c r="A2343" s="16" t="s">
        <v>3590</v>
      </c>
      <c r="B2343" s="16" t="s">
        <v>5388</v>
      </c>
      <c r="C2343" s="19">
        <v>49007733</v>
      </c>
      <c r="D2343" s="19" t="s">
        <v>3782</v>
      </c>
      <c r="E2343" s="19" t="s">
        <v>3804</v>
      </c>
      <c r="F2343" s="19" t="s">
        <v>3810</v>
      </c>
      <c r="G2343" s="47"/>
      <c r="H2343" s="47" t="s">
        <v>3811</v>
      </c>
      <c r="I2343" s="47" t="s">
        <v>5449</v>
      </c>
      <c r="J2343" s="47" t="s">
        <v>5468</v>
      </c>
      <c r="K2343" s="23">
        <v>42.316189999999999</v>
      </c>
      <c r="L2343" s="23">
        <v>-110.24806</v>
      </c>
      <c r="M2343" s="61" t="s">
        <v>4965</v>
      </c>
      <c r="N2343" s="19" t="s">
        <v>4966</v>
      </c>
      <c r="P2343" s="19" t="s">
        <v>3814</v>
      </c>
      <c r="Q2343" s="55"/>
      <c r="R2343" s="55"/>
      <c r="S2343" s="55">
        <v>61</v>
      </c>
      <c r="T2343" s="19"/>
      <c r="U2343" s="55">
        <v>1837</v>
      </c>
      <c r="V2343" s="55">
        <v>1898</v>
      </c>
      <c r="W2343" s="55"/>
      <c r="X2343" s="55"/>
      <c r="Y2343" s="51" t="s">
        <v>3798</v>
      </c>
      <c r="Z2343" s="40">
        <v>23116</v>
      </c>
      <c r="AA2343" s="52">
        <v>8.8000001907348633</v>
      </c>
      <c r="AB2343" s="19" t="s">
        <v>3789</v>
      </c>
      <c r="AC2343" s="19">
        <v>37</v>
      </c>
      <c r="AD2343" s="19">
        <v>9</v>
      </c>
      <c r="AE2343" s="19">
        <v>2576</v>
      </c>
      <c r="AF2343" s="19">
        <v>20</v>
      </c>
      <c r="AG2343" s="19">
        <v>-3</v>
      </c>
      <c r="AH2343" s="19">
        <v>3000</v>
      </c>
      <c r="AI2343" s="19">
        <v>1293</v>
      </c>
      <c r="AJ2343" s="19"/>
      <c r="AK2343" s="19"/>
      <c r="AL2343" s="19">
        <v>84</v>
      </c>
      <c r="AM2343" s="19">
        <v>6591</v>
      </c>
      <c r="AP2343" s="17">
        <f t="shared" si="835"/>
        <v>1.8463000000000001</v>
      </c>
      <c r="AQ2343" s="17">
        <f t="shared" si="836"/>
        <v>0.74060999999999999</v>
      </c>
      <c r="AR2343" s="17">
        <f t="shared" si="833"/>
        <v>112.056</v>
      </c>
      <c r="AS2343" s="17">
        <f t="shared" si="832"/>
        <v>0.51159999999999994</v>
      </c>
      <c r="AT2343" s="17">
        <f t="shared" si="837"/>
        <v>115.15451</v>
      </c>
      <c r="AU2343" s="5">
        <f t="shared" si="838"/>
        <v>84.63</v>
      </c>
      <c r="AV2343" s="5">
        <f t="shared" si="839"/>
        <v>21.192269999999997</v>
      </c>
      <c r="AW2343" s="5"/>
      <c r="AX2343" s="5"/>
      <c r="AY2343" s="5">
        <f t="shared" si="840"/>
        <v>1.7488800000000002</v>
      </c>
      <c r="AZ2343" s="5">
        <f t="shared" si="841"/>
        <v>107.57114999999999</v>
      </c>
      <c r="BA2343" s="7">
        <f t="shared" si="842"/>
        <v>3.4047985310718183E-2</v>
      </c>
      <c r="BB2343" s="62">
        <f t="shared" si="843"/>
        <v>7016</v>
      </c>
      <c r="BC2343" s="6">
        <f t="shared" si="844"/>
        <v>3.1233923715734548E-2</v>
      </c>
      <c r="BD2343" s="32">
        <f t="shared" si="845"/>
        <v>1.6033240903895123E-2</v>
      </c>
      <c r="BE2343" s="32">
        <f t="shared" si="846"/>
        <v>6.4314458895270363E-3</v>
      </c>
      <c r="BF2343" s="35">
        <f t="shared" si="847"/>
        <v>0.97753531320657783</v>
      </c>
      <c r="BG2343" s="36">
        <f t="shared" si="848"/>
        <v>0.7867351050909096</v>
      </c>
      <c r="BH2343" s="33">
        <f t="shared" si="849"/>
        <v>0.19700700420140529</v>
      </c>
      <c r="BI2343" s="33">
        <f t="shared" si="850"/>
        <v>1.6257890707685102E-2</v>
      </c>
      <c r="CM2343" s="51" t="s">
        <v>5230</v>
      </c>
      <c r="CR2343" s="78" t="s">
        <v>2038</v>
      </c>
      <c r="CS2343" s="78" t="s">
        <v>2038</v>
      </c>
    </row>
    <row r="2344" spans="1:97">
      <c r="A2344" s="16" t="s">
        <v>3590</v>
      </c>
      <c r="B2344" s="16" t="s">
        <v>5388</v>
      </c>
      <c r="C2344" s="19">
        <v>49000934</v>
      </c>
      <c r="D2344" s="19" t="s">
        <v>3782</v>
      </c>
      <c r="E2344" s="19" t="s">
        <v>3804</v>
      </c>
      <c r="F2344" s="19" t="s">
        <v>3810</v>
      </c>
      <c r="G2344" s="47"/>
      <c r="H2344" s="47" t="s">
        <v>3811</v>
      </c>
      <c r="I2344" s="47" t="s">
        <v>5449</v>
      </c>
      <c r="J2344" s="47" t="s">
        <v>5468</v>
      </c>
      <c r="K2344" s="23">
        <v>42.313139999999997</v>
      </c>
      <c r="L2344" s="23">
        <v>-110.25376</v>
      </c>
      <c r="M2344" s="61" t="s">
        <v>3812</v>
      </c>
      <c r="N2344" s="19" t="s">
        <v>3813</v>
      </c>
      <c r="P2344" s="19" t="s">
        <v>3814</v>
      </c>
      <c r="Q2344" s="55"/>
      <c r="R2344" s="55"/>
      <c r="S2344" s="55">
        <v>28</v>
      </c>
      <c r="T2344" s="19"/>
      <c r="U2344" s="55">
        <v>1899</v>
      </c>
      <c r="V2344" s="55">
        <v>1927</v>
      </c>
      <c r="W2344" s="55"/>
      <c r="X2344" s="55"/>
      <c r="Y2344" s="51" t="s">
        <v>3798</v>
      </c>
      <c r="Z2344" s="40">
        <v>23081</v>
      </c>
      <c r="AA2344" s="52">
        <v>7.3000001907348633</v>
      </c>
      <c r="AB2344" s="19" t="s">
        <v>3789</v>
      </c>
      <c r="AC2344" s="19">
        <v>89</v>
      </c>
      <c r="AD2344" s="19">
        <v>45</v>
      </c>
      <c r="AE2344" s="19">
        <v>3897</v>
      </c>
      <c r="AF2344" s="19">
        <v>-3</v>
      </c>
      <c r="AG2344" s="19">
        <v>-3</v>
      </c>
      <c r="AH2344" s="19">
        <v>4100</v>
      </c>
      <c r="AI2344" s="19">
        <v>3782</v>
      </c>
      <c r="AJ2344" s="19"/>
      <c r="AK2344" s="19"/>
      <c r="AL2344" s="19">
        <v>-1</v>
      </c>
      <c r="AM2344" s="19">
        <v>9993</v>
      </c>
      <c r="AP2344" s="17">
        <f t="shared" si="835"/>
        <v>4.4410999999999996</v>
      </c>
      <c r="AQ2344" s="17">
        <f t="shared" si="836"/>
        <v>3.7030500000000002</v>
      </c>
      <c r="AR2344" s="17">
        <f t="shared" si="833"/>
        <v>169.51949999999999</v>
      </c>
      <c r="AS2344" s="17">
        <f t="shared" ref="AS2344:AS2407" si="853">IF(AF2344&gt;0,AF2344*0.02558,0)</f>
        <v>0</v>
      </c>
      <c r="AT2344" s="17">
        <f t="shared" si="837"/>
        <v>177.66364999999999</v>
      </c>
      <c r="AU2344" s="5">
        <f t="shared" si="838"/>
        <v>115.661</v>
      </c>
      <c r="AV2344" s="5">
        <f t="shared" si="839"/>
        <v>61.986979999999996</v>
      </c>
      <c r="AW2344" s="5"/>
      <c r="AX2344" s="5"/>
      <c r="AY2344" s="5">
        <f t="shared" si="840"/>
        <v>0</v>
      </c>
      <c r="AZ2344" s="5">
        <f t="shared" si="841"/>
        <v>177.64797999999999</v>
      </c>
      <c r="BA2344" s="7">
        <f t="shared" si="842"/>
        <v>4.4102130853414718E-5</v>
      </c>
      <c r="BB2344" s="62">
        <f t="shared" si="843"/>
        <v>11906</v>
      </c>
      <c r="BC2344" s="6">
        <f t="shared" si="844"/>
        <v>8.7355587013105626E-2</v>
      </c>
      <c r="BD2344" s="32">
        <f t="shared" si="845"/>
        <v>2.4997234943670243E-2</v>
      </c>
      <c r="BE2344" s="32">
        <f t="shared" si="846"/>
        <v>2.0843036828298869E-2</v>
      </c>
      <c r="BF2344" s="35">
        <f t="shared" si="847"/>
        <v>0.95415972822803086</v>
      </c>
      <c r="BG2344" s="37">
        <f t="shared" si="848"/>
        <v>0.65106847823431491</v>
      </c>
      <c r="BH2344" s="33">
        <f t="shared" si="849"/>
        <v>0.34893152176568515</v>
      </c>
      <c r="BI2344" s="33">
        <f t="shared" si="850"/>
        <v>0</v>
      </c>
      <c r="CM2344" s="51" t="s">
        <v>3815</v>
      </c>
      <c r="CR2344" s="78" t="s">
        <v>2038</v>
      </c>
      <c r="CS2344" s="78" t="s">
        <v>2038</v>
      </c>
    </row>
    <row r="2345" spans="1:97">
      <c r="A2345" s="16" t="s">
        <v>3590</v>
      </c>
      <c r="B2345" s="16" t="s">
        <v>5389</v>
      </c>
      <c r="C2345" s="19">
        <v>49014129</v>
      </c>
      <c r="D2345" s="19" t="s">
        <v>3782</v>
      </c>
      <c r="E2345" s="19" t="s">
        <v>3804</v>
      </c>
      <c r="F2345" s="19" t="s">
        <v>3810</v>
      </c>
      <c r="G2345" s="47"/>
      <c r="H2345" s="47" t="s">
        <v>7072</v>
      </c>
      <c r="I2345" s="47" t="s">
        <v>5449</v>
      </c>
      <c r="J2345" s="47" t="s">
        <v>5468</v>
      </c>
      <c r="K2345" s="23">
        <v>42.308920000000001</v>
      </c>
      <c r="L2345" s="23">
        <v>-110.21541999999999</v>
      </c>
      <c r="M2345" s="61" t="s">
        <v>5002</v>
      </c>
      <c r="N2345" s="19" t="s">
        <v>5003</v>
      </c>
      <c r="P2345" s="19" t="s">
        <v>3814</v>
      </c>
      <c r="Q2345" s="55"/>
      <c r="R2345" s="55"/>
      <c r="S2345" s="55">
        <v>9</v>
      </c>
      <c r="T2345" s="19"/>
      <c r="U2345" s="55">
        <v>2392</v>
      </c>
      <c r="V2345" s="55">
        <v>2401</v>
      </c>
      <c r="W2345" s="55"/>
      <c r="X2345" s="55"/>
      <c r="Y2345" s="51" t="s">
        <v>3798</v>
      </c>
      <c r="Z2345" s="40">
        <v>23494</v>
      </c>
      <c r="AA2345" s="52">
        <v>8.8999996185302734</v>
      </c>
      <c r="AB2345" s="19" t="s">
        <v>3789</v>
      </c>
      <c r="AC2345" s="19">
        <v>17</v>
      </c>
      <c r="AD2345" s="19">
        <v>5</v>
      </c>
      <c r="AE2345" s="19">
        <v>1510</v>
      </c>
      <c r="AF2345" s="19">
        <v>19</v>
      </c>
      <c r="AG2345" s="19">
        <v>-3</v>
      </c>
      <c r="AH2345" s="19">
        <v>1400</v>
      </c>
      <c r="AI2345" s="19">
        <v>927</v>
      </c>
      <c r="AJ2345" s="19"/>
      <c r="AK2345" s="19"/>
      <c r="AL2345" s="19">
        <v>465</v>
      </c>
      <c r="AM2345" s="19">
        <v>3969</v>
      </c>
      <c r="AP2345" s="17">
        <f t="shared" si="835"/>
        <v>0.84830000000000005</v>
      </c>
      <c r="AQ2345" s="17">
        <f t="shared" si="836"/>
        <v>0.41144999999999998</v>
      </c>
      <c r="AR2345" s="17">
        <f t="shared" si="833"/>
        <v>65.685000000000002</v>
      </c>
      <c r="AS2345" s="17">
        <f t="shared" si="853"/>
        <v>0.48601999999999995</v>
      </c>
      <c r="AT2345" s="17">
        <f t="shared" si="837"/>
        <v>67.430769999999995</v>
      </c>
      <c r="AU2345" s="5">
        <f t="shared" si="838"/>
        <v>39.494</v>
      </c>
      <c r="AV2345" s="5">
        <f t="shared" si="839"/>
        <v>15.193529999999999</v>
      </c>
      <c r="AW2345" s="5"/>
      <c r="AX2345" s="5"/>
      <c r="AY2345" s="5">
        <f t="shared" si="840"/>
        <v>9.6813000000000002</v>
      </c>
      <c r="AZ2345" s="5">
        <f t="shared" si="841"/>
        <v>64.368830000000003</v>
      </c>
      <c r="BA2345" s="7">
        <f t="shared" si="842"/>
        <v>2.3231785225448279E-2</v>
      </c>
      <c r="BB2345" s="62">
        <f t="shared" si="843"/>
        <v>4340</v>
      </c>
      <c r="BC2345" s="6">
        <f t="shared" si="844"/>
        <v>4.4650379106992419E-2</v>
      </c>
      <c r="BD2345" s="32">
        <f t="shared" si="845"/>
        <v>1.2580310146243327E-2</v>
      </c>
      <c r="BE2345" s="32">
        <f t="shared" si="846"/>
        <v>6.1018137565387433E-3</v>
      </c>
      <c r="BF2345" s="35">
        <f t="shared" si="847"/>
        <v>0.98131787609721799</v>
      </c>
      <c r="BG2345" s="37">
        <f t="shared" si="848"/>
        <v>0.61355783536845387</v>
      </c>
      <c r="BH2345" s="33">
        <f t="shared" si="849"/>
        <v>0.2360386230416181</v>
      </c>
      <c r="BI2345" s="33">
        <f t="shared" si="850"/>
        <v>0.15040354158992791</v>
      </c>
      <c r="CM2345" s="51" t="s">
        <v>5230</v>
      </c>
      <c r="CR2345" s="78" t="s">
        <v>2038</v>
      </c>
      <c r="CS2345" s="78" t="s">
        <v>2038</v>
      </c>
    </row>
    <row r="2346" spans="1:97">
      <c r="A2346" s="16" t="s">
        <v>3590</v>
      </c>
      <c r="B2346" s="16" t="s">
        <v>5389</v>
      </c>
      <c r="C2346" s="19">
        <v>49016255</v>
      </c>
      <c r="D2346" s="19" t="s">
        <v>3782</v>
      </c>
      <c r="E2346" s="19" t="s">
        <v>3804</v>
      </c>
      <c r="F2346" s="19" t="s">
        <v>3810</v>
      </c>
      <c r="G2346" s="47"/>
      <c r="H2346" s="47" t="s">
        <v>7072</v>
      </c>
      <c r="I2346" s="47" t="s">
        <v>5449</v>
      </c>
      <c r="J2346" s="47" t="s">
        <v>5468</v>
      </c>
      <c r="K2346" s="23">
        <v>42.306629999999998</v>
      </c>
      <c r="L2346" s="23">
        <v>-110.21266</v>
      </c>
      <c r="M2346" s="61" t="s">
        <v>5027</v>
      </c>
      <c r="N2346" s="19" t="s">
        <v>1620</v>
      </c>
      <c r="P2346" s="19" t="s">
        <v>3814</v>
      </c>
      <c r="Q2346" s="55">
        <v>22</v>
      </c>
      <c r="R2346" s="55"/>
      <c r="S2346" s="55"/>
      <c r="T2346" s="19"/>
      <c r="U2346" s="55">
        <v>2545</v>
      </c>
      <c r="Y2346" s="51" t="s">
        <v>3788</v>
      </c>
      <c r="Z2346" s="40">
        <v>22966</v>
      </c>
      <c r="AA2346" s="52">
        <v>8.5</v>
      </c>
      <c r="AB2346" s="19" t="s">
        <v>3789</v>
      </c>
      <c r="AC2346" s="19">
        <v>22</v>
      </c>
      <c r="AD2346" s="19">
        <v>15</v>
      </c>
      <c r="AE2346" s="19">
        <v>2774</v>
      </c>
      <c r="AF2346" s="19">
        <v>-3</v>
      </c>
      <c r="AG2346" s="19">
        <v>-3</v>
      </c>
      <c r="AH2346" s="19">
        <v>3360</v>
      </c>
      <c r="AI2346" s="19">
        <v>1464</v>
      </c>
      <c r="AJ2346" s="19"/>
      <c r="AK2346" s="19"/>
      <c r="AL2346" s="19">
        <v>30</v>
      </c>
      <c r="AM2346" s="19">
        <v>7030</v>
      </c>
      <c r="AP2346" s="17">
        <f t="shared" si="835"/>
        <v>1.0977999999999999</v>
      </c>
      <c r="AQ2346" s="17">
        <f t="shared" si="836"/>
        <v>1.2343500000000001</v>
      </c>
      <c r="AR2346" s="17">
        <f t="shared" si="833"/>
        <v>120.669</v>
      </c>
      <c r="AS2346" s="17">
        <f t="shared" si="853"/>
        <v>0</v>
      </c>
      <c r="AT2346" s="17">
        <f t="shared" si="837"/>
        <v>123.00115</v>
      </c>
      <c r="AU2346" s="5">
        <f t="shared" si="838"/>
        <v>94.785600000000002</v>
      </c>
      <c r="AV2346" s="5">
        <f t="shared" si="839"/>
        <v>23.994959999999999</v>
      </c>
      <c r="AW2346" s="5"/>
      <c r="AX2346" s="5"/>
      <c r="AY2346" s="5">
        <f t="shared" si="840"/>
        <v>0.62460000000000004</v>
      </c>
      <c r="AZ2346" s="5">
        <f t="shared" si="841"/>
        <v>119.40516000000001</v>
      </c>
      <c r="BA2346" s="7">
        <f t="shared" si="842"/>
        <v>1.4834556080656423E-2</v>
      </c>
      <c r="BB2346" s="62">
        <f t="shared" si="843"/>
        <v>7659</v>
      </c>
      <c r="BC2346" s="6">
        <f t="shared" si="844"/>
        <v>4.2821158690176324E-2</v>
      </c>
      <c r="BD2346" s="32">
        <f t="shared" si="845"/>
        <v>8.9251198057904331E-3</v>
      </c>
      <c r="BE2346" s="32">
        <f t="shared" si="846"/>
        <v>1.0035272027944455E-2</v>
      </c>
      <c r="BF2346" s="35">
        <f t="shared" si="847"/>
        <v>0.98103960816626512</v>
      </c>
      <c r="BG2346" s="36">
        <f t="shared" si="848"/>
        <v>0.79381494066085578</v>
      </c>
      <c r="BH2346" s="33">
        <f t="shared" si="849"/>
        <v>0.20095412962052894</v>
      </c>
      <c r="BI2346" s="33">
        <f t="shared" si="850"/>
        <v>5.2309297186151757E-3</v>
      </c>
      <c r="CM2346" s="51" t="s">
        <v>3788</v>
      </c>
      <c r="CR2346" s="78" t="s">
        <v>2038</v>
      </c>
      <c r="CS2346" s="78" t="s">
        <v>2038</v>
      </c>
    </row>
    <row r="2347" spans="1:97">
      <c r="A2347" s="16" t="s">
        <v>3590</v>
      </c>
      <c r="B2347" s="16" t="s">
        <v>5390</v>
      </c>
      <c r="C2347" s="19">
        <v>49003045</v>
      </c>
      <c r="D2347" s="19" t="s">
        <v>3782</v>
      </c>
      <c r="E2347" s="19" t="s">
        <v>3804</v>
      </c>
      <c r="F2347" s="19" t="s">
        <v>3810</v>
      </c>
      <c r="G2347" s="47"/>
      <c r="H2347" s="47" t="s">
        <v>3831</v>
      </c>
      <c r="I2347" s="47" t="s">
        <v>5449</v>
      </c>
      <c r="J2347" s="47" t="s">
        <v>5468</v>
      </c>
      <c r="K2347" s="23">
        <v>42.293439999999997</v>
      </c>
      <c r="L2347" s="23">
        <v>-110.21603</v>
      </c>
      <c r="M2347" s="61" t="s">
        <v>7121</v>
      </c>
      <c r="N2347" s="19" t="s">
        <v>7122</v>
      </c>
      <c r="P2347" s="19" t="s">
        <v>3814</v>
      </c>
      <c r="Q2347" s="55">
        <v>-5</v>
      </c>
      <c r="R2347" s="55">
        <v>-21</v>
      </c>
      <c r="S2347" s="55">
        <v>122</v>
      </c>
      <c r="T2347" s="31" t="s">
        <v>2514</v>
      </c>
      <c r="U2347" s="55">
        <v>2358</v>
      </c>
      <c r="V2347" s="55">
        <v>2480</v>
      </c>
      <c r="W2347" s="55"/>
      <c r="X2347" s="55"/>
      <c r="Y2347" s="51" t="s">
        <v>3852</v>
      </c>
      <c r="Z2347" s="40">
        <v>23880</v>
      </c>
      <c r="AA2347" s="52">
        <v>8.3000001907348633</v>
      </c>
      <c r="AB2347" s="19" t="s">
        <v>3789</v>
      </c>
      <c r="AC2347" s="19">
        <v>45</v>
      </c>
      <c r="AD2347" s="19">
        <v>17</v>
      </c>
      <c r="AE2347" s="19">
        <v>2604</v>
      </c>
      <c r="AF2347" s="19">
        <v>10</v>
      </c>
      <c r="AG2347" s="19">
        <v>-3</v>
      </c>
      <c r="AH2347" s="19">
        <v>3070</v>
      </c>
      <c r="AI2347" s="19">
        <v>1793</v>
      </c>
      <c r="AJ2347" s="19"/>
      <c r="AK2347" s="19"/>
      <c r="AL2347" s="19">
        <v>28</v>
      </c>
      <c r="AM2347" s="19">
        <v>6697</v>
      </c>
      <c r="AP2347" s="17">
        <f t="shared" si="835"/>
        <v>2.2454999999999998</v>
      </c>
      <c r="AQ2347" s="17">
        <f t="shared" si="836"/>
        <v>1.39893</v>
      </c>
      <c r="AR2347" s="17">
        <f t="shared" si="833"/>
        <v>113.27399999999999</v>
      </c>
      <c r="AS2347" s="17">
        <f t="shared" si="853"/>
        <v>0.25579999999999997</v>
      </c>
      <c r="AT2347" s="17">
        <f t="shared" si="837"/>
        <v>117.17422999999998</v>
      </c>
      <c r="AU2347" s="5">
        <f t="shared" si="838"/>
        <v>86.604699999999994</v>
      </c>
      <c r="AV2347" s="5">
        <f t="shared" si="839"/>
        <v>29.387269999999997</v>
      </c>
      <c r="AW2347" s="5"/>
      <c r="AX2347" s="5"/>
      <c r="AY2347" s="5">
        <f t="shared" si="840"/>
        <v>0.58296000000000003</v>
      </c>
      <c r="AZ2347" s="5">
        <f t="shared" si="841"/>
        <v>116.57492999999999</v>
      </c>
      <c r="BA2347" s="7">
        <f t="shared" si="842"/>
        <v>2.5638594808211736E-3</v>
      </c>
      <c r="BB2347" s="62">
        <f t="shared" si="843"/>
        <v>7564</v>
      </c>
      <c r="BC2347" s="6">
        <f t="shared" si="844"/>
        <v>6.0795175653881213E-2</v>
      </c>
      <c r="BD2347" s="32">
        <f t="shared" si="845"/>
        <v>1.9163770054217554E-2</v>
      </c>
      <c r="BE2347" s="32">
        <f t="shared" si="846"/>
        <v>1.1938887927831916E-2</v>
      </c>
      <c r="BF2347" s="35">
        <f t="shared" si="847"/>
        <v>0.96889734201795052</v>
      </c>
      <c r="BG2347" s="37">
        <f t="shared" si="848"/>
        <v>0.74291016087249628</v>
      </c>
      <c r="BH2347" s="33">
        <f t="shared" si="849"/>
        <v>0.25208910698037734</v>
      </c>
      <c r="BI2347" s="33">
        <f t="shared" si="850"/>
        <v>5.0007321471263163E-3</v>
      </c>
      <c r="CM2347" s="51" t="s">
        <v>3852</v>
      </c>
      <c r="CR2347" s="78" t="s">
        <v>2038</v>
      </c>
      <c r="CS2347" s="78" t="s">
        <v>2038</v>
      </c>
    </row>
    <row r="2348" spans="1:97">
      <c r="A2348" s="16" t="s">
        <v>3590</v>
      </c>
      <c r="B2348" s="16" t="s">
        <v>5390</v>
      </c>
      <c r="C2348" s="19">
        <v>49007728</v>
      </c>
      <c r="D2348" s="19" t="s">
        <v>3782</v>
      </c>
      <c r="E2348" s="19" t="s">
        <v>3804</v>
      </c>
      <c r="F2348" s="19" t="s">
        <v>3810</v>
      </c>
      <c r="G2348" s="47"/>
      <c r="H2348" s="47" t="s">
        <v>3831</v>
      </c>
      <c r="I2348" s="47" t="s">
        <v>5449</v>
      </c>
      <c r="J2348" s="47" t="s">
        <v>5468</v>
      </c>
      <c r="K2348" s="23">
        <v>42.2911</v>
      </c>
      <c r="L2348" s="23">
        <v>-110.22363</v>
      </c>
      <c r="M2348" s="61" t="s">
        <v>7042</v>
      </c>
      <c r="N2348" s="19" t="s">
        <v>7043</v>
      </c>
      <c r="P2348" s="19" t="s">
        <v>3814</v>
      </c>
      <c r="Q2348" s="55"/>
      <c r="R2348" s="55"/>
      <c r="S2348" s="55"/>
      <c r="T2348" s="31" t="s">
        <v>2512</v>
      </c>
      <c r="U2348" s="55">
        <v>2459</v>
      </c>
      <c r="Y2348" s="51" t="s">
        <v>3788</v>
      </c>
      <c r="Z2348" s="40">
        <v>23803</v>
      </c>
      <c r="AA2348" s="52">
        <v>8.3000001907348633</v>
      </c>
      <c r="AB2348" s="19" t="s">
        <v>3789</v>
      </c>
      <c r="AC2348" s="19">
        <v>8</v>
      </c>
      <c r="AD2348" s="19">
        <v>2</v>
      </c>
      <c r="AE2348" s="19">
        <v>1194</v>
      </c>
      <c r="AF2348" s="19">
        <v>-1</v>
      </c>
      <c r="AG2348" s="19">
        <v>-3</v>
      </c>
      <c r="AH2348" s="19">
        <v>1030</v>
      </c>
      <c r="AI2348" s="19">
        <v>1274</v>
      </c>
      <c r="AJ2348" s="19"/>
      <c r="AK2348" s="19"/>
      <c r="AL2348" s="19">
        <v>65</v>
      </c>
      <c r="AM2348" s="19">
        <v>2962</v>
      </c>
      <c r="AP2348" s="17">
        <f t="shared" si="835"/>
        <v>0.3992</v>
      </c>
      <c r="AQ2348" s="17">
        <f t="shared" si="836"/>
        <v>0.16458</v>
      </c>
      <c r="AR2348" s="17">
        <f t="shared" si="833"/>
        <v>51.938999999999993</v>
      </c>
      <c r="AS2348" s="17">
        <f t="shared" si="853"/>
        <v>0</v>
      </c>
      <c r="AT2348" s="17">
        <f t="shared" si="837"/>
        <v>52.502779999999994</v>
      </c>
      <c r="AU2348" s="5">
        <f t="shared" si="838"/>
        <v>29.0563</v>
      </c>
      <c r="AV2348" s="5">
        <f t="shared" si="839"/>
        <v>20.880859999999998</v>
      </c>
      <c r="AW2348" s="5"/>
      <c r="AX2348" s="5"/>
      <c r="AY2348" s="5">
        <f t="shared" si="840"/>
        <v>1.3533000000000002</v>
      </c>
      <c r="AZ2348" s="5">
        <f t="shared" si="841"/>
        <v>51.290459999999996</v>
      </c>
      <c r="BA2348" s="7">
        <f t="shared" si="842"/>
        <v>1.1680144101870201E-2</v>
      </c>
      <c r="BB2348" s="62">
        <f t="shared" si="843"/>
        <v>3569</v>
      </c>
      <c r="BC2348" s="6">
        <f t="shared" si="844"/>
        <v>9.2941356606951464E-2</v>
      </c>
      <c r="BD2348" s="32">
        <f t="shared" si="845"/>
        <v>7.6034069053105384E-3</v>
      </c>
      <c r="BE2348" s="32">
        <f t="shared" si="846"/>
        <v>3.1346911534970152E-3</v>
      </c>
      <c r="BF2348" s="35">
        <f t="shared" si="847"/>
        <v>0.98926190194119246</v>
      </c>
      <c r="BG2348" s="37">
        <f t="shared" si="848"/>
        <v>0.56650496018167906</v>
      </c>
      <c r="BH2348" s="33">
        <f t="shared" si="849"/>
        <v>0.40711001617064851</v>
      </c>
      <c r="BI2348" s="33">
        <f t="shared" si="850"/>
        <v>2.6385023647672496E-2</v>
      </c>
      <c r="CM2348" s="51" t="s">
        <v>3788</v>
      </c>
      <c r="CR2348" s="78" t="s">
        <v>2038</v>
      </c>
      <c r="CS2348" s="78" t="s">
        <v>2038</v>
      </c>
    </row>
    <row r="2349" spans="1:97">
      <c r="A2349" s="16" t="s">
        <v>3590</v>
      </c>
      <c r="B2349" s="16" t="s">
        <v>5391</v>
      </c>
      <c r="C2349" s="19">
        <v>49118113</v>
      </c>
      <c r="D2349" s="19" t="s">
        <v>3782</v>
      </c>
      <c r="E2349" s="19" t="s">
        <v>3804</v>
      </c>
      <c r="F2349" s="19" t="s">
        <v>3847</v>
      </c>
      <c r="G2349" s="47"/>
      <c r="H2349" s="47" t="s">
        <v>2529</v>
      </c>
      <c r="I2349" s="47" t="s">
        <v>5449</v>
      </c>
      <c r="J2349" s="47" t="s">
        <v>5468</v>
      </c>
      <c r="K2349" s="23">
        <v>42.298400000000001</v>
      </c>
      <c r="L2349" s="23">
        <v>-110.19759999999999</v>
      </c>
      <c r="N2349" s="19" t="s">
        <v>2524</v>
      </c>
      <c r="P2349" s="19" t="s">
        <v>3814</v>
      </c>
      <c r="Q2349" s="55"/>
      <c r="R2349" s="55"/>
      <c r="S2349" s="55">
        <f t="shared" ref="S2349:S2357" si="854">V2349-U2349</f>
        <v>97</v>
      </c>
      <c r="T2349" s="19"/>
      <c r="U2349" s="55">
        <v>748</v>
      </c>
      <c r="V2349" s="55">
        <v>845</v>
      </c>
      <c r="W2349" s="55"/>
      <c r="X2349" s="55"/>
      <c r="Y2349" s="51" t="s">
        <v>3798</v>
      </c>
      <c r="AA2349" s="52">
        <v>8.3999996185302734</v>
      </c>
      <c r="AB2349" s="19" t="s">
        <v>3837</v>
      </c>
      <c r="AC2349" s="19">
        <v>42</v>
      </c>
      <c r="AD2349" s="19">
        <v>9</v>
      </c>
      <c r="AE2349" s="19">
        <v>1924</v>
      </c>
      <c r="AF2349" s="19">
        <v>-3</v>
      </c>
      <c r="AG2349" s="19">
        <v>-3</v>
      </c>
      <c r="AH2349" s="19">
        <v>2180</v>
      </c>
      <c r="AI2349" s="19">
        <v>1208</v>
      </c>
      <c r="AJ2349" s="19"/>
      <c r="AK2349" s="19"/>
      <c r="AL2349" s="19">
        <v>136</v>
      </c>
      <c r="AM2349" s="19">
        <v>4958</v>
      </c>
      <c r="AO2349" s="19" t="s">
        <v>5030</v>
      </c>
      <c r="AP2349" s="17">
        <f t="shared" si="835"/>
        <v>2.0958000000000001</v>
      </c>
      <c r="AQ2349" s="17">
        <f t="shared" si="836"/>
        <v>0.74060999999999999</v>
      </c>
      <c r="AR2349" s="17">
        <f t="shared" si="833"/>
        <v>83.693999999999988</v>
      </c>
      <c r="AS2349" s="17">
        <f t="shared" si="853"/>
        <v>0</v>
      </c>
      <c r="AT2349" s="17">
        <f t="shared" si="837"/>
        <v>86.530409999999989</v>
      </c>
      <c r="AU2349" s="5">
        <f t="shared" si="838"/>
        <v>61.497799999999998</v>
      </c>
      <c r="AV2349" s="5">
        <f t="shared" si="839"/>
        <v>19.799119999999998</v>
      </c>
      <c r="AW2349" s="5"/>
      <c r="AX2349" s="5"/>
      <c r="AY2349" s="5">
        <f t="shared" si="840"/>
        <v>2.8315200000000003</v>
      </c>
      <c r="AZ2349" s="5">
        <f t="shared" si="841"/>
        <v>84.128439999999998</v>
      </c>
      <c r="BA2349" s="7">
        <f t="shared" si="842"/>
        <v>1.4074687600437901E-2</v>
      </c>
      <c r="BB2349" s="62">
        <f t="shared" si="843"/>
        <v>5493</v>
      </c>
      <c r="BC2349" s="6">
        <f t="shared" si="844"/>
        <v>5.1191273562338532E-2</v>
      </c>
      <c r="BD2349" s="32">
        <f t="shared" si="845"/>
        <v>2.4220386798121035E-2</v>
      </c>
      <c r="BE2349" s="32">
        <f t="shared" si="846"/>
        <v>8.5589563252965063E-3</v>
      </c>
      <c r="BF2349" s="35">
        <f t="shared" si="847"/>
        <v>0.96722065687658243</v>
      </c>
      <c r="BG2349" s="37">
        <f t="shared" si="848"/>
        <v>0.73099893448636399</v>
      </c>
      <c r="BH2349" s="33">
        <f t="shared" si="849"/>
        <v>0.2353439574060805</v>
      </c>
      <c r="BI2349" s="33">
        <f t="shared" si="850"/>
        <v>3.3657108107555546E-2</v>
      </c>
      <c r="CM2349" s="51" t="s">
        <v>3815</v>
      </c>
      <c r="CR2349" s="78" t="s">
        <v>2038</v>
      </c>
      <c r="CS2349" s="78" t="s">
        <v>2038</v>
      </c>
    </row>
    <row r="2350" spans="1:97">
      <c r="A2350" s="16" t="s">
        <v>3590</v>
      </c>
      <c r="B2350" s="16" t="s">
        <v>5391</v>
      </c>
      <c r="C2350" s="19">
        <v>49005875</v>
      </c>
      <c r="D2350" s="19" t="s">
        <v>3782</v>
      </c>
      <c r="E2350" s="19" t="s">
        <v>3804</v>
      </c>
      <c r="F2350" s="19" t="s">
        <v>3847</v>
      </c>
      <c r="G2350" s="47"/>
      <c r="H2350" s="47" t="s">
        <v>2529</v>
      </c>
      <c r="I2350" s="47" t="s">
        <v>5449</v>
      </c>
      <c r="J2350" s="47" t="s">
        <v>5468</v>
      </c>
      <c r="K2350" s="23">
        <v>42.290799999999997</v>
      </c>
      <c r="L2350" s="23">
        <v>-110.26506999999999</v>
      </c>
      <c r="M2350" s="61" t="s">
        <v>4908</v>
      </c>
      <c r="N2350" s="19" t="s">
        <v>4909</v>
      </c>
      <c r="P2350" s="19" t="s">
        <v>3814</v>
      </c>
      <c r="Q2350" s="55"/>
      <c r="R2350" s="55"/>
      <c r="S2350" s="55">
        <f t="shared" si="854"/>
        <v>149</v>
      </c>
      <c r="T2350" s="19"/>
      <c r="U2350" s="55">
        <v>972</v>
      </c>
      <c r="V2350" s="55">
        <v>1121</v>
      </c>
      <c r="W2350" s="55">
        <v>1135</v>
      </c>
      <c r="X2350" s="55"/>
      <c r="Y2350" s="51" t="s">
        <v>3788</v>
      </c>
      <c r="AB2350" s="19" t="s">
        <v>3789</v>
      </c>
      <c r="AC2350" s="19">
        <v>51</v>
      </c>
      <c r="AD2350" s="19">
        <v>30</v>
      </c>
      <c r="AE2350" s="19">
        <v>3800</v>
      </c>
      <c r="AF2350" s="19">
        <v>-3</v>
      </c>
      <c r="AG2350" s="19">
        <v>-3</v>
      </c>
      <c r="AH2350" s="19">
        <v>3800</v>
      </c>
      <c r="AI2350" s="19">
        <v>3835</v>
      </c>
      <c r="AJ2350" s="19"/>
      <c r="AK2350" s="19"/>
      <c r="AL2350" s="19">
        <v>15</v>
      </c>
      <c r="AM2350" s="19">
        <v>9582</v>
      </c>
      <c r="AP2350" s="17">
        <f t="shared" si="835"/>
        <v>2.5449000000000002</v>
      </c>
      <c r="AQ2350" s="17">
        <f t="shared" si="836"/>
        <v>2.4687000000000001</v>
      </c>
      <c r="AR2350" s="17">
        <f t="shared" si="833"/>
        <v>165.29999999999998</v>
      </c>
      <c r="AS2350" s="17">
        <f t="shared" si="853"/>
        <v>0</v>
      </c>
      <c r="AT2350" s="17">
        <f t="shared" si="837"/>
        <v>170.31359999999998</v>
      </c>
      <c r="AU2350" s="5">
        <f t="shared" si="838"/>
        <v>107.19799999999999</v>
      </c>
      <c r="AV2350" s="5">
        <f t="shared" si="839"/>
        <v>62.85564999999999</v>
      </c>
      <c r="AW2350" s="5"/>
      <c r="AX2350" s="5"/>
      <c r="AY2350" s="5">
        <f t="shared" si="840"/>
        <v>0.31230000000000002</v>
      </c>
      <c r="AZ2350" s="5">
        <f t="shared" si="841"/>
        <v>170.36594999999997</v>
      </c>
      <c r="BA2350" s="7">
        <f t="shared" si="842"/>
        <v>-1.5366346468401144E-4</v>
      </c>
      <c r="BB2350" s="62">
        <f t="shared" si="843"/>
        <v>11525</v>
      </c>
      <c r="BC2350" s="6">
        <f t="shared" si="844"/>
        <v>9.2054768560193304E-2</v>
      </c>
      <c r="BD2350" s="32">
        <f t="shared" si="845"/>
        <v>1.4942435601149882E-2</v>
      </c>
      <c r="BE2350" s="32">
        <f t="shared" si="846"/>
        <v>1.4495025646806834E-2</v>
      </c>
      <c r="BF2350" s="35">
        <f t="shared" si="847"/>
        <v>0.97056253875204335</v>
      </c>
      <c r="BG2350" s="37">
        <f t="shared" si="848"/>
        <v>0.62922197774848798</v>
      </c>
      <c r="BH2350" s="33">
        <f t="shared" si="849"/>
        <v>0.36894490947281428</v>
      </c>
      <c r="BI2350" s="33">
        <f t="shared" si="850"/>
        <v>1.8331127786978564E-3</v>
      </c>
      <c r="CM2350" s="51" t="s">
        <v>3788</v>
      </c>
      <c r="CR2350" s="78" t="s">
        <v>2038</v>
      </c>
      <c r="CS2350" s="78" t="s">
        <v>2038</v>
      </c>
    </row>
    <row r="2351" spans="1:97">
      <c r="A2351" s="16" t="s">
        <v>3590</v>
      </c>
      <c r="B2351" s="16" t="s">
        <v>5392</v>
      </c>
      <c r="C2351" s="19">
        <v>49014664</v>
      </c>
      <c r="D2351" s="19" t="s">
        <v>3782</v>
      </c>
      <c r="E2351" s="19" t="s">
        <v>3804</v>
      </c>
      <c r="F2351" s="19" t="s">
        <v>3847</v>
      </c>
      <c r="G2351" s="47"/>
      <c r="H2351" s="47" t="s">
        <v>5216</v>
      </c>
      <c r="I2351" s="47" t="s">
        <v>5449</v>
      </c>
      <c r="J2351" s="47" t="s">
        <v>5468</v>
      </c>
      <c r="K2351" s="23">
        <v>42.290500000000002</v>
      </c>
      <c r="L2351" s="23">
        <v>-110.2705</v>
      </c>
      <c r="N2351" s="19" t="s">
        <v>5021</v>
      </c>
      <c r="P2351" s="19" t="s">
        <v>3814</v>
      </c>
      <c r="Q2351" s="55"/>
      <c r="R2351" s="55"/>
      <c r="S2351" s="55">
        <f t="shared" si="854"/>
        <v>0</v>
      </c>
      <c r="T2351" s="31" t="s">
        <v>2512</v>
      </c>
      <c r="Y2351" s="51" t="s">
        <v>3788</v>
      </c>
      <c r="Z2351" s="40">
        <v>23733</v>
      </c>
      <c r="AA2351" s="52">
        <v>8.3000001907348633</v>
      </c>
      <c r="AB2351" s="19" t="s">
        <v>3789</v>
      </c>
      <c r="AC2351" s="19">
        <v>25</v>
      </c>
      <c r="AD2351" s="19">
        <v>7</v>
      </c>
      <c r="AE2351" s="19">
        <v>1179</v>
      </c>
      <c r="AF2351" s="19">
        <v>10</v>
      </c>
      <c r="AG2351" s="19">
        <v>-3</v>
      </c>
      <c r="AH2351" s="19">
        <v>1210</v>
      </c>
      <c r="AI2351" s="19">
        <v>878</v>
      </c>
      <c r="AJ2351" s="19"/>
      <c r="AK2351" s="19"/>
      <c r="AL2351" s="19">
        <v>240</v>
      </c>
      <c r="AM2351" s="19">
        <v>3104</v>
      </c>
      <c r="AP2351" s="17">
        <f t="shared" si="835"/>
        <v>1.2475000000000001</v>
      </c>
      <c r="AQ2351" s="17">
        <f t="shared" si="836"/>
        <v>0.57603000000000004</v>
      </c>
      <c r="AR2351" s="17">
        <f t="shared" si="833"/>
        <v>51.286499999999997</v>
      </c>
      <c r="AS2351" s="17">
        <f t="shared" si="853"/>
        <v>0.25579999999999997</v>
      </c>
      <c r="AT2351" s="17">
        <f t="shared" si="837"/>
        <v>53.365829999999995</v>
      </c>
      <c r="AU2351" s="5">
        <f t="shared" si="838"/>
        <v>34.134099999999997</v>
      </c>
      <c r="AV2351" s="5">
        <f t="shared" si="839"/>
        <v>14.390419999999999</v>
      </c>
      <c r="AW2351" s="5"/>
      <c r="AX2351" s="5"/>
      <c r="AY2351" s="5">
        <f t="shared" si="840"/>
        <v>4.9968000000000004</v>
      </c>
      <c r="AZ2351" s="5">
        <f t="shared" si="841"/>
        <v>53.521319999999996</v>
      </c>
      <c r="BA2351" s="7">
        <f t="shared" si="842"/>
        <v>-1.4547118152182031E-3</v>
      </c>
      <c r="BB2351" s="62">
        <f t="shared" si="843"/>
        <v>3546</v>
      </c>
      <c r="BC2351" s="6">
        <f t="shared" si="844"/>
        <v>6.646616541353384E-2</v>
      </c>
      <c r="BD2351" s="32">
        <f t="shared" si="845"/>
        <v>2.3376381478560349E-2</v>
      </c>
      <c r="BE2351" s="32">
        <f t="shared" si="846"/>
        <v>1.0793985589655405E-2</v>
      </c>
      <c r="BF2351" s="35">
        <f t="shared" si="847"/>
        <v>0.96582963293178425</v>
      </c>
      <c r="BG2351" s="37">
        <f t="shared" si="848"/>
        <v>0.63776640785391692</v>
      </c>
      <c r="BH2351" s="33">
        <f t="shared" si="849"/>
        <v>0.26887266607026883</v>
      </c>
      <c r="BI2351" s="33">
        <f t="shared" si="850"/>
        <v>9.3360926075814282E-2</v>
      </c>
      <c r="CM2351" s="51" t="s">
        <v>3788</v>
      </c>
      <c r="CR2351" s="78" t="s">
        <v>2038</v>
      </c>
      <c r="CS2351" s="78" t="s">
        <v>2038</v>
      </c>
    </row>
    <row r="2352" spans="1:97">
      <c r="A2352" s="16" t="s">
        <v>3590</v>
      </c>
      <c r="B2352" s="16" t="s">
        <v>5392</v>
      </c>
      <c r="C2352" s="19">
        <v>49014665</v>
      </c>
      <c r="D2352" s="19" t="s">
        <v>3782</v>
      </c>
      <c r="E2352" s="19" t="s">
        <v>3804</v>
      </c>
      <c r="F2352" s="19" t="s">
        <v>3847</v>
      </c>
      <c r="G2352" s="47"/>
      <c r="H2352" s="47" t="s">
        <v>5216</v>
      </c>
      <c r="I2352" s="47" t="s">
        <v>5449</v>
      </c>
      <c r="J2352" s="47" t="s">
        <v>5468</v>
      </c>
      <c r="K2352" s="23">
        <v>42.290500000000002</v>
      </c>
      <c r="L2352" s="23">
        <v>-110.2705</v>
      </c>
      <c r="N2352" s="19" t="s">
        <v>5022</v>
      </c>
      <c r="P2352" s="19" t="s">
        <v>3814</v>
      </c>
      <c r="Q2352" s="55"/>
      <c r="R2352" s="55"/>
      <c r="S2352" s="55">
        <f t="shared" si="854"/>
        <v>0</v>
      </c>
      <c r="T2352" s="31" t="s">
        <v>2512</v>
      </c>
      <c r="Y2352" s="51" t="s">
        <v>3788</v>
      </c>
      <c r="Z2352" s="40">
        <v>23733</v>
      </c>
      <c r="AA2352" s="52">
        <v>7.9000000953674316</v>
      </c>
      <c r="AB2352" s="19" t="s">
        <v>3789</v>
      </c>
      <c r="AC2352" s="19">
        <v>3</v>
      </c>
      <c r="AD2352" s="19">
        <v>1</v>
      </c>
      <c r="AE2352" s="19">
        <v>790</v>
      </c>
      <c r="AF2352" s="19">
        <v>35</v>
      </c>
      <c r="AG2352" s="19">
        <v>-3</v>
      </c>
      <c r="AH2352" s="19">
        <v>576</v>
      </c>
      <c r="AI2352" s="19">
        <v>1171</v>
      </c>
      <c r="AJ2352" s="19"/>
      <c r="AK2352" s="19"/>
      <c r="AL2352" s="19">
        <v>10</v>
      </c>
      <c r="AM2352" s="19">
        <v>1993</v>
      </c>
      <c r="AP2352" s="17">
        <f t="shared" si="835"/>
        <v>0.1497</v>
      </c>
      <c r="AQ2352" s="17">
        <f t="shared" si="836"/>
        <v>8.2290000000000002E-2</v>
      </c>
      <c r="AR2352" s="17">
        <f t="shared" ref="AR2352:AR2419" si="855">IF(AE2352&gt;0,AE2352*0.0435,0)</f>
        <v>34.364999999999995</v>
      </c>
      <c r="AS2352" s="17">
        <f t="shared" si="853"/>
        <v>0.89529999999999998</v>
      </c>
      <c r="AT2352" s="17">
        <f t="shared" si="837"/>
        <v>35.492289999999997</v>
      </c>
      <c r="AU2352" s="5">
        <f t="shared" si="838"/>
        <v>16.24896</v>
      </c>
      <c r="AV2352" s="5">
        <f t="shared" si="839"/>
        <v>19.192689999999999</v>
      </c>
      <c r="AW2352" s="5"/>
      <c r="AX2352" s="5"/>
      <c r="AY2352" s="5">
        <f t="shared" si="840"/>
        <v>0.20820000000000002</v>
      </c>
      <c r="AZ2352" s="5">
        <f t="shared" si="841"/>
        <v>35.649849999999994</v>
      </c>
      <c r="BA2352" s="7">
        <f t="shared" si="842"/>
        <v>-2.2147211202811251E-3</v>
      </c>
      <c r="BB2352" s="62">
        <f t="shared" si="843"/>
        <v>2583</v>
      </c>
      <c r="BC2352" s="6">
        <f t="shared" si="844"/>
        <v>0.12893356643356643</v>
      </c>
      <c r="BD2352" s="32">
        <f t="shared" si="845"/>
        <v>4.217817447113162E-3</v>
      </c>
      <c r="BE2352" s="32">
        <f t="shared" si="846"/>
        <v>2.3185317149161128E-3</v>
      </c>
      <c r="BF2352" s="35">
        <f t="shared" si="847"/>
        <v>0.99346365083797061</v>
      </c>
      <c r="BG2352" s="33">
        <f t="shared" si="848"/>
        <v>0.45579322213136952</v>
      </c>
      <c r="BH2352" s="37">
        <f t="shared" si="849"/>
        <v>0.53836664109386156</v>
      </c>
      <c r="BI2352" s="33">
        <f t="shared" si="850"/>
        <v>5.8401367747690398E-3</v>
      </c>
      <c r="CM2352" s="51" t="s">
        <v>3788</v>
      </c>
      <c r="CR2352" s="78" t="s">
        <v>2038</v>
      </c>
      <c r="CS2352" s="78" t="s">
        <v>2038</v>
      </c>
    </row>
    <row r="2353" spans="1:97">
      <c r="A2353" s="16" t="s">
        <v>3590</v>
      </c>
      <c r="B2353" s="16" t="s">
        <v>5392</v>
      </c>
      <c r="C2353" s="19">
        <v>49014663</v>
      </c>
      <c r="D2353" s="19" t="s">
        <v>3782</v>
      </c>
      <c r="E2353" s="19" t="s">
        <v>3804</v>
      </c>
      <c r="F2353" s="19" t="s">
        <v>3847</v>
      </c>
      <c r="G2353" s="47"/>
      <c r="H2353" s="47" t="s">
        <v>5216</v>
      </c>
      <c r="I2353" s="47" t="s">
        <v>5449</v>
      </c>
      <c r="J2353" s="47" t="s">
        <v>5468</v>
      </c>
      <c r="K2353" s="23">
        <v>42.290500000000002</v>
      </c>
      <c r="L2353" s="23">
        <v>-110.2705</v>
      </c>
      <c r="N2353" s="19" t="s">
        <v>5020</v>
      </c>
      <c r="P2353" s="19" t="s">
        <v>3814</v>
      </c>
      <c r="Q2353" s="55"/>
      <c r="R2353" s="55"/>
      <c r="S2353" s="55">
        <f t="shared" si="854"/>
        <v>0</v>
      </c>
      <c r="T2353" s="31" t="s">
        <v>2512</v>
      </c>
      <c r="Y2353" s="51" t="s">
        <v>3788</v>
      </c>
      <c r="Z2353" s="40">
        <v>23733</v>
      </c>
      <c r="AA2353" s="52">
        <v>7.5999999046325684</v>
      </c>
      <c r="AB2353" s="19" t="s">
        <v>3789</v>
      </c>
      <c r="AC2353" s="19">
        <v>76</v>
      </c>
      <c r="AD2353" s="19">
        <v>55</v>
      </c>
      <c r="AE2353" s="19">
        <v>2621</v>
      </c>
      <c r="AF2353" s="19">
        <v>15</v>
      </c>
      <c r="AG2353" s="19">
        <v>-3</v>
      </c>
      <c r="AH2353" s="19">
        <v>3650</v>
      </c>
      <c r="AI2353" s="19">
        <v>1183</v>
      </c>
      <c r="AJ2353" s="19"/>
      <c r="AK2353" s="19"/>
      <c r="AL2353" s="19">
        <v>30</v>
      </c>
      <c r="AM2353" s="19">
        <v>7032</v>
      </c>
      <c r="AP2353" s="17">
        <f t="shared" si="835"/>
        <v>3.7923999999999998</v>
      </c>
      <c r="AQ2353" s="17">
        <f t="shared" si="836"/>
        <v>4.5259499999999999</v>
      </c>
      <c r="AR2353" s="17">
        <f t="shared" si="855"/>
        <v>114.01349999999999</v>
      </c>
      <c r="AS2353" s="17">
        <f t="shared" si="853"/>
        <v>0.38369999999999999</v>
      </c>
      <c r="AT2353" s="17">
        <f t="shared" si="837"/>
        <v>122.71554999999999</v>
      </c>
      <c r="AU2353" s="5">
        <f t="shared" si="838"/>
        <v>102.9665</v>
      </c>
      <c r="AV2353" s="5">
        <f t="shared" si="839"/>
        <v>19.38937</v>
      </c>
      <c r="AW2353" s="5"/>
      <c r="AX2353" s="5"/>
      <c r="AY2353" s="5">
        <f t="shared" si="840"/>
        <v>0.62460000000000004</v>
      </c>
      <c r="AZ2353" s="5">
        <f t="shared" si="841"/>
        <v>122.98047</v>
      </c>
      <c r="BA2353" s="7">
        <f t="shared" si="842"/>
        <v>-1.0782429442691161E-3</v>
      </c>
      <c r="BB2353" s="62">
        <f t="shared" si="843"/>
        <v>7627</v>
      </c>
      <c r="BC2353" s="6">
        <f t="shared" si="844"/>
        <v>4.0589399004024834E-2</v>
      </c>
      <c r="BD2353" s="32">
        <f t="shared" si="845"/>
        <v>3.0903988940276926E-2</v>
      </c>
      <c r="BE2353" s="32">
        <f t="shared" si="846"/>
        <v>3.6881633990150396E-2</v>
      </c>
      <c r="BF2353" s="35">
        <f t="shared" si="847"/>
        <v>0.93221437706957266</v>
      </c>
      <c r="BG2353" s="36">
        <f t="shared" si="848"/>
        <v>0.83725895664571781</v>
      </c>
      <c r="BH2353" s="33">
        <f t="shared" si="849"/>
        <v>0.15766218815068767</v>
      </c>
      <c r="BI2353" s="33">
        <f t="shared" si="850"/>
        <v>5.0788552035945225E-3</v>
      </c>
      <c r="CM2353" s="51" t="s">
        <v>3788</v>
      </c>
      <c r="CR2353" s="78" t="s">
        <v>2038</v>
      </c>
      <c r="CS2353" s="78" t="s">
        <v>2038</v>
      </c>
    </row>
    <row r="2354" spans="1:97">
      <c r="A2354" s="16" t="s">
        <v>3590</v>
      </c>
      <c r="B2354" s="16" t="s">
        <v>5392</v>
      </c>
      <c r="C2354" s="19">
        <v>49014672</v>
      </c>
      <c r="D2354" s="19" t="s">
        <v>3782</v>
      </c>
      <c r="E2354" s="19" t="s">
        <v>3804</v>
      </c>
      <c r="F2354" s="19" t="s">
        <v>3847</v>
      </c>
      <c r="G2354" s="47"/>
      <c r="H2354" s="47" t="s">
        <v>5216</v>
      </c>
      <c r="I2354" s="47" t="s">
        <v>5449</v>
      </c>
      <c r="J2354" s="47" t="s">
        <v>5468</v>
      </c>
      <c r="K2354" s="23">
        <v>42.290500000000002</v>
      </c>
      <c r="L2354" s="23">
        <v>-110.2705</v>
      </c>
      <c r="N2354" s="19" t="s">
        <v>5023</v>
      </c>
      <c r="P2354" s="19" t="s">
        <v>3814</v>
      </c>
      <c r="Q2354" s="55"/>
      <c r="R2354" s="55"/>
      <c r="S2354" s="55">
        <f t="shared" si="854"/>
        <v>0</v>
      </c>
      <c r="T2354" s="19" t="s">
        <v>2512</v>
      </c>
      <c r="Y2354" s="51" t="s">
        <v>3788</v>
      </c>
      <c r="Z2354" s="40">
        <v>24383</v>
      </c>
      <c r="AA2354" s="52">
        <v>8.6000003814697266</v>
      </c>
      <c r="AB2354" s="19" t="s">
        <v>3789</v>
      </c>
      <c r="AC2354" s="19">
        <v>34</v>
      </c>
      <c r="AD2354" s="19">
        <v>14</v>
      </c>
      <c r="AE2354" s="19">
        <v>4595</v>
      </c>
      <c r="AF2354" s="19">
        <v>120</v>
      </c>
      <c r="AG2354" s="19">
        <v>-3</v>
      </c>
      <c r="AH2354" s="19">
        <v>5200</v>
      </c>
      <c r="AI2354" s="19">
        <v>3367</v>
      </c>
      <c r="AJ2354" s="19"/>
      <c r="AK2354" s="19"/>
      <c r="AL2354" s="19">
        <v>30</v>
      </c>
      <c r="AM2354" s="19">
        <v>11761</v>
      </c>
      <c r="AP2354" s="17">
        <f t="shared" si="835"/>
        <v>1.6966000000000001</v>
      </c>
      <c r="AQ2354" s="17">
        <f t="shared" si="836"/>
        <v>1.1520600000000001</v>
      </c>
      <c r="AR2354" s="17">
        <f t="shared" si="855"/>
        <v>199.88249999999999</v>
      </c>
      <c r="AS2354" s="17">
        <f t="shared" si="853"/>
        <v>3.0695999999999999</v>
      </c>
      <c r="AT2354" s="17">
        <f t="shared" si="837"/>
        <v>205.80076</v>
      </c>
      <c r="AU2354" s="5">
        <f t="shared" si="838"/>
        <v>146.69200000000001</v>
      </c>
      <c r="AV2354" s="5">
        <f t="shared" si="839"/>
        <v>55.185129999999994</v>
      </c>
      <c r="AW2354" s="5"/>
      <c r="AX2354" s="5"/>
      <c r="AY2354" s="5">
        <f t="shared" si="840"/>
        <v>0.62460000000000004</v>
      </c>
      <c r="AZ2354" s="5">
        <f t="shared" si="841"/>
        <v>202.50172999999998</v>
      </c>
      <c r="BA2354" s="7">
        <f t="shared" si="842"/>
        <v>8.0798674531718292E-3</v>
      </c>
      <c r="BB2354" s="62">
        <f t="shared" si="843"/>
        <v>13357</v>
      </c>
      <c r="BC2354" s="6">
        <f t="shared" si="844"/>
        <v>6.3540090771558241E-2</v>
      </c>
      <c r="BD2354" s="32">
        <f t="shared" si="845"/>
        <v>8.2438956979556353E-3</v>
      </c>
      <c r="BE2354" s="32">
        <f t="shared" si="846"/>
        <v>5.5979385110142459E-3</v>
      </c>
      <c r="BF2354" s="35">
        <f t="shared" si="847"/>
        <v>0.98615816579103011</v>
      </c>
      <c r="BG2354" s="37">
        <f t="shared" si="848"/>
        <v>0.7243987495810531</v>
      </c>
      <c r="BH2354" s="33">
        <f t="shared" si="849"/>
        <v>0.27251683232533369</v>
      </c>
      <c r="BI2354" s="33">
        <f t="shared" si="850"/>
        <v>3.0844180936133244E-3</v>
      </c>
      <c r="CM2354" s="51" t="s">
        <v>3788</v>
      </c>
      <c r="CR2354" s="78" t="s">
        <v>2038</v>
      </c>
      <c r="CS2354" s="78" t="s">
        <v>2038</v>
      </c>
    </row>
    <row r="2355" spans="1:97">
      <c r="A2355" s="16" t="s">
        <v>3590</v>
      </c>
      <c r="B2355" s="16" t="s">
        <v>5392</v>
      </c>
      <c r="C2355" s="19">
        <v>49014673</v>
      </c>
      <c r="D2355" s="19" t="s">
        <v>3782</v>
      </c>
      <c r="E2355" s="19" t="s">
        <v>3804</v>
      </c>
      <c r="F2355" s="19" t="s">
        <v>3847</v>
      </c>
      <c r="G2355" s="47"/>
      <c r="H2355" s="47" t="s">
        <v>5216</v>
      </c>
      <c r="I2355" s="47" t="s">
        <v>5449</v>
      </c>
      <c r="J2355" s="47" t="s">
        <v>5468</v>
      </c>
      <c r="K2355" s="23">
        <v>42.290500000000002</v>
      </c>
      <c r="L2355" s="23">
        <v>-110.2705</v>
      </c>
      <c r="N2355" s="19" t="s">
        <v>5023</v>
      </c>
      <c r="P2355" s="19" t="s">
        <v>3814</v>
      </c>
      <c r="Q2355" s="55"/>
      <c r="R2355" s="55"/>
      <c r="S2355" s="55">
        <f t="shared" si="854"/>
        <v>0</v>
      </c>
      <c r="T2355" s="19" t="s">
        <v>2512</v>
      </c>
      <c r="Y2355" s="51" t="s">
        <v>3788</v>
      </c>
      <c r="Z2355" s="40">
        <v>24383</v>
      </c>
      <c r="AA2355" s="52">
        <v>8.6000003814697266</v>
      </c>
      <c r="AB2355" s="19" t="s">
        <v>3789</v>
      </c>
      <c r="AC2355" s="19">
        <v>34</v>
      </c>
      <c r="AD2355" s="19">
        <v>14</v>
      </c>
      <c r="AE2355" s="19">
        <v>3685</v>
      </c>
      <c r="AF2355" s="19">
        <v>37</v>
      </c>
      <c r="AG2355" s="19">
        <v>-3</v>
      </c>
      <c r="AH2355" s="19">
        <v>4150</v>
      </c>
      <c r="AI2355" s="19">
        <v>2867</v>
      </c>
      <c r="AJ2355" s="19"/>
      <c r="AK2355" s="19"/>
      <c r="AL2355" s="19">
        <v>15</v>
      </c>
      <c r="AM2355" s="19">
        <v>9603</v>
      </c>
      <c r="AP2355" s="17">
        <f t="shared" si="835"/>
        <v>1.6966000000000001</v>
      </c>
      <c r="AQ2355" s="17">
        <f t="shared" si="836"/>
        <v>1.1520600000000001</v>
      </c>
      <c r="AR2355" s="17">
        <f t="shared" si="855"/>
        <v>160.29749999999999</v>
      </c>
      <c r="AS2355" s="17">
        <f t="shared" si="853"/>
        <v>0.94645999999999997</v>
      </c>
      <c r="AT2355" s="17">
        <f t="shared" si="837"/>
        <v>164.09261999999998</v>
      </c>
      <c r="AU2355" s="5">
        <f t="shared" si="838"/>
        <v>117.0715</v>
      </c>
      <c r="AV2355" s="5">
        <f t="shared" si="839"/>
        <v>46.990129999999994</v>
      </c>
      <c r="AW2355" s="5"/>
      <c r="AX2355" s="5"/>
      <c r="AY2355" s="5">
        <f t="shared" si="840"/>
        <v>0.31230000000000002</v>
      </c>
      <c r="AZ2355" s="5">
        <f t="shared" si="841"/>
        <v>164.37392999999997</v>
      </c>
      <c r="BA2355" s="7">
        <f t="shared" si="842"/>
        <v>-8.5643423965085829E-4</v>
      </c>
      <c r="BB2355" s="62">
        <f t="shared" si="843"/>
        <v>10799</v>
      </c>
      <c r="BC2355" s="6">
        <f t="shared" si="844"/>
        <v>5.862170375453387E-2</v>
      </c>
      <c r="BD2355" s="32">
        <f t="shared" si="845"/>
        <v>1.0339282778226103E-2</v>
      </c>
      <c r="BE2355" s="32">
        <f t="shared" si="846"/>
        <v>7.0207910629984469E-3</v>
      </c>
      <c r="BF2355" s="35">
        <f t="shared" si="847"/>
        <v>0.98263992615877549</v>
      </c>
      <c r="BG2355" s="37">
        <f t="shared" si="848"/>
        <v>0.7122266894756365</v>
      </c>
      <c r="BH2355" s="33">
        <f t="shared" si="849"/>
        <v>0.2858733742023446</v>
      </c>
      <c r="BI2355" s="33">
        <f t="shared" si="850"/>
        <v>1.8999363220189483E-3</v>
      </c>
      <c r="CM2355" s="51" t="s">
        <v>3788</v>
      </c>
      <c r="CR2355" s="78" t="s">
        <v>2038</v>
      </c>
      <c r="CS2355" s="78" t="s">
        <v>2038</v>
      </c>
    </row>
    <row r="2356" spans="1:97">
      <c r="A2356" s="16" t="s">
        <v>3590</v>
      </c>
      <c r="B2356" s="16" t="s">
        <v>5393</v>
      </c>
      <c r="C2356" s="19">
        <v>49014322</v>
      </c>
      <c r="D2356" s="19" t="s">
        <v>3782</v>
      </c>
      <c r="E2356" s="19" t="s">
        <v>3804</v>
      </c>
      <c r="F2356" s="19" t="s">
        <v>3847</v>
      </c>
      <c r="G2356" s="47"/>
      <c r="H2356" s="47" t="s">
        <v>5234</v>
      </c>
      <c r="I2356" s="47" t="s">
        <v>5449</v>
      </c>
      <c r="J2356" s="47" t="s">
        <v>5468</v>
      </c>
      <c r="K2356" s="23">
        <v>42.283799999999999</v>
      </c>
      <c r="L2356" s="23">
        <v>-110.276</v>
      </c>
      <c r="N2356" s="19" t="s">
        <v>5012</v>
      </c>
      <c r="P2356" s="19" t="s">
        <v>3814</v>
      </c>
      <c r="Q2356" s="55"/>
      <c r="R2356" s="55"/>
      <c r="S2356" s="55">
        <f t="shared" si="854"/>
        <v>18</v>
      </c>
      <c r="T2356" s="19"/>
      <c r="U2356" s="55">
        <v>1169</v>
      </c>
      <c r="V2356" s="55">
        <v>1187</v>
      </c>
      <c r="W2356" s="55"/>
      <c r="X2356" s="55"/>
      <c r="Y2356" s="51" t="s">
        <v>3788</v>
      </c>
      <c r="Z2356" s="40">
        <v>24590</v>
      </c>
      <c r="AA2356" s="52">
        <v>8</v>
      </c>
      <c r="AB2356" s="19" t="s">
        <v>3789</v>
      </c>
      <c r="AC2356" s="19">
        <v>27</v>
      </c>
      <c r="AD2356" s="19">
        <v>24</v>
      </c>
      <c r="AE2356" s="19">
        <v>1491</v>
      </c>
      <c r="AF2356" s="19">
        <v>-1</v>
      </c>
      <c r="AG2356" s="19">
        <v>-3</v>
      </c>
      <c r="AH2356" s="19">
        <v>1520</v>
      </c>
      <c r="AI2356" s="19">
        <v>1537</v>
      </c>
      <c r="AJ2356" s="19"/>
      <c r="AK2356" s="19"/>
      <c r="AL2356" s="19">
        <v>5</v>
      </c>
      <c r="AM2356" s="19">
        <v>3824</v>
      </c>
      <c r="AP2356" s="17">
        <f t="shared" si="835"/>
        <v>1.3472999999999999</v>
      </c>
      <c r="AQ2356" s="17">
        <f t="shared" si="836"/>
        <v>1.97496</v>
      </c>
      <c r="AR2356" s="17">
        <f t="shared" si="855"/>
        <v>64.858499999999992</v>
      </c>
      <c r="AS2356" s="17">
        <f t="shared" si="853"/>
        <v>0</v>
      </c>
      <c r="AT2356" s="17">
        <f t="shared" si="837"/>
        <v>68.180759999999992</v>
      </c>
      <c r="AU2356" s="5">
        <f t="shared" si="838"/>
        <v>42.879199999999997</v>
      </c>
      <c r="AV2356" s="5">
        <f t="shared" si="839"/>
        <v>25.191429999999997</v>
      </c>
      <c r="AW2356" s="5"/>
      <c r="AX2356" s="5"/>
      <c r="AY2356" s="5">
        <f t="shared" si="840"/>
        <v>0.10410000000000001</v>
      </c>
      <c r="AZ2356" s="5">
        <f t="shared" si="841"/>
        <v>68.174729999999997</v>
      </c>
      <c r="BA2356" s="7">
        <f t="shared" si="842"/>
        <v>4.4222641860592045E-5</v>
      </c>
      <c r="BB2356" s="62">
        <f t="shared" si="843"/>
        <v>4600</v>
      </c>
      <c r="BC2356" s="6">
        <f t="shared" si="844"/>
        <v>9.2117758784425449E-2</v>
      </c>
      <c r="BD2356" s="32">
        <f t="shared" si="845"/>
        <v>1.9760706686167771E-2</v>
      </c>
      <c r="BE2356" s="32">
        <f t="shared" si="846"/>
        <v>2.8966529560538783E-2</v>
      </c>
      <c r="BF2356" s="35">
        <f t="shared" si="847"/>
        <v>0.95127276375329339</v>
      </c>
      <c r="BG2356" s="37">
        <f t="shared" si="848"/>
        <v>0.62896032004820557</v>
      </c>
      <c r="BH2356" s="33">
        <f t="shared" si="849"/>
        <v>0.36951272120916356</v>
      </c>
      <c r="BI2356" s="33">
        <f t="shared" si="850"/>
        <v>1.5269587426308842E-3</v>
      </c>
      <c r="CM2356" s="51" t="s">
        <v>3788</v>
      </c>
      <c r="CR2356" s="78" t="s">
        <v>2038</v>
      </c>
      <c r="CS2356" s="78" t="s">
        <v>2038</v>
      </c>
    </row>
    <row r="2357" spans="1:97">
      <c r="A2357" s="16" t="s">
        <v>3590</v>
      </c>
      <c r="B2357" s="16" t="s">
        <v>5394</v>
      </c>
      <c r="C2357" s="19">
        <v>49005883</v>
      </c>
      <c r="D2357" s="19" t="s">
        <v>3782</v>
      </c>
      <c r="E2357" s="19" t="s">
        <v>3804</v>
      </c>
      <c r="F2357" s="19" t="s">
        <v>3847</v>
      </c>
      <c r="G2357" s="47"/>
      <c r="H2357" s="47" t="s">
        <v>5242</v>
      </c>
      <c r="I2357" s="47" t="s">
        <v>5449</v>
      </c>
      <c r="J2357" s="47" t="s">
        <v>5468</v>
      </c>
      <c r="K2357" s="23">
        <v>42.279519999999998</v>
      </c>
      <c r="L2357" s="23">
        <v>-110.25781000000001</v>
      </c>
      <c r="M2357" s="61" t="s">
        <v>4912</v>
      </c>
      <c r="N2357" s="19" t="s">
        <v>4913</v>
      </c>
      <c r="P2357" s="19" t="s">
        <v>3814</v>
      </c>
      <c r="Q2357" s="55"/>
      <c r="R2357" s="55"/>
      <c r="S2357" s="55">
        <f t="shared" si="854"/>
        <v>196</v>
      </c>
      <c r="T2357" s="19"/>
      <c r="U2357" s="55">
        <v>643</v>
      </c>
      <c r="V2357" s="55">
        <v>839</v>
      </c>
      <c r="W2357" s="55">
        <v>853</v>
      </c>
      <c r="X2357" s="55"/>
      <c r="Y2357" s="51" t="s">
        <v>3788</v>
      </c>
      <c r="AA2357" s="52">
        <v>7.6999998092651367</v>
      </c>
      <c r="AB2357" s="19" t="s">
        <v>3789</v>
      </c>
      <c r="AC2357" s="19">
        <v>147</v>
      </c>
      <c r="AD2357" s="19">
        <v>451</v>
      </c>
      <c r="AE2357" s="19">
        <v>2929</v>
      </c>
      <c r="AF2357" s="19">
        <v>-3</v>
      </c>
      <c r="AG2357" s="19">
        <v>-3</v>
      </c>
      <c r="AH2357" s="19">
        <v>5050</v>
      </c>
      <c r="AI2357" s="19">
        <v>780</v>
      </c>
      <c r="AJ2357" s="19"/>
      <c r="AK2357" s="19"/>
      <c r="AL2357" s="19">
        <v>527</v>
      </c>
      <c r="AM2357" s="19">
        <v>9656</v>
      </c>
      <c r="AP2357" s="17">
        <f t="shared" si="835"/>
        <v>7.3353000000000002</v>
      </c>
      <c r="AQ2357" s="17">
        <f t="shared" si="836"/>
        <v>37.112790000000004</v>
      </c>
      <c r="AR2357" s="17">
        <f t="shared" si="855"/>
        <v>127.41149999999999</v>
      </c>
      <c r="AS2357" s="17">
        <f t="shared" si="853"/>
        <v>0</v>
      </c>
      <c r="AT2357" s="17">
        <f t="shared" si="837"/>
        <v>171.85959</v>
      </c>
      <c r="AU2357" s="5">
        <f t="shared" si="838"/>
        <v>142.4605</v>
      </c>
      <c r="AV2357" s="5">
        <f t="shared" si="839"/>
        <v>12.784199999999998</v>
      </c>
      <c r="AW2357" s="5"/>
      <c r="AX2357" s="5"/>
      <c r="AY2357" s="5">
        <f t="shared" si="840"/>
        <v>10.972140000000001</v>
      </c>
      <c r="AZ2357" s="5">
        <f t="shared" si="841"/>
        <v>166.21683999999999</v>
      </c>
      <c r="BA2357" s="7">
        <f t="shared" si="842"/>
        <v>1.6690752443167978E-2</v>
      </c>
      <c r="BB2357" s="62">
        <f t="shared" si="843"/>
        <v>9878</v>
      </c>
      <c r="BC2357" s="6">
        <f t="shared" si="844"/>
        <v>1.1364799836183066E-2</v>
      </c>
      <c r="BD2357" s="32">
        <f t="shared" si="845"/>
        <v>4.2681935875676189E-2</v>
      </c>
      <c r="BE2357" s="32">
        <f t="shared" si="846"/>
        <v>0.21594832153387544</v>
      </c>
      <c r="BF2357" s="45">
        <f t="shared" si="847"/>
        <v>0.7413697425904483</v>
      </c>
      <c r="BG2357" s="36">
        <f t="shared" si="848"/>
        <v>0.85707621441967019</v>
      </c>
      <c r="BH2357" s="33">
        <f t="shared" si="849"/>
        <v>7.6912784528932202E-2</v>
      </c>
      <c r="BI2357" s="33">
        <f t="shared" si="850"/>
        <v>6.6011001051397691E-2</v>
      </c>
      <c r="CM2357" s="51" t="s">
        <v>3788</v>
      </c>
      <c r="CR2357" s="78" t="s">
        <v>2038</v>
      </c>
      <c r="CS2357" s="78" t="s">
        <v>2038</v>
      </c>
    </row>
    <row r="2358" spans="1:97">
      <c r="A2358" s="63" t="s">
        <v>3591</v>
      </c>
      <c r="B2358" s="63" t="s">
        <v>5394</v>
      </c>
      <c r="C2358" s="63">
        <v>4779</v>
      </c>
      <c r="D2358" s="19" t="s">
        <v>3782</v>
      </c>
      <c r="E2358" s="63" t="s">
        <v>3804</v>
      </c>
      <c r="F2358" s="63" t="s">
        <v>3847</v>
      </c>
      <c r="G2358" s="65" t="s">
        <v>3594</v>
      </c>
      <c r="H2358" s="65">
        <v>34</v>
      </c>
      <c r="I2358" s="65">
        <v>27</v>
      </c>
      <c r="J2358" s="65">
        <v>113</v>
      </c>
      <c r="K2358" s="23">
        <v>42.287219999999998</v>
      </c>
      <c r="L2358" s="23">
        <v>-110.26179</v>
      </c>
      <c r="M2358" s="61" t="s">
        <v>4181</v>
      </c>
      <c r="N2358" s="63" t="s">
        <v>4182</v>
      </c>
      <c r="O2358" s="63"/>
      <c r="P2358" s="63" t="s">
        <v>3814</v>
      </c>
      <c r="Q2358" s="63"/>
      <c r="R2358" s="63"/>
      <c r="S2358" s="55">
        <f>IF(U2358&gt;0,V2358-U2358,"")</f>
        <v>54</v>
      </c>
      <c r="T2358" s="63"/>
      <c r="U2358" s="66">
        <v>872</v>
      </c>
      <c r="V2358" s="63">
        <v>926</v>
      </c>
      <c r="W2358" s="66">
        <v>1260</v>
      </c>
      <c r="X2358" s="66"/>
      <c r="Y2358" s="63"/>
      <c r="Z2358" s="64">
        <v>38663</v>
      </c>
      <c r="AA2358" s="63">
        <v>7.43</v>
      </c>
      <c r="AB2358" s="63"/>
      <c r="AC2358" s="63">
        <v>62</v>
      </c>
      <c r="AD2358" s="63">
        <v>32</v>
      </c>
      <c r="AE2358" s="63">
        <v>4200</v>
      </c>
      <c r="AF2358" s="63">
        <v>73</v>
      </c>
      <c r="AG2358" s="63"/>
      <c r="AH2358" s="63">
        <v>6423</v>
      </c>
      <c r="AI2358" s="63">
        <v>2084</v>
      </c>
      <c r="AJ2358" s="63">
        <v>0</v>
      </c>
      <c r="AK2358" s="63">
        <v>0</v>
      </c>
      <c r="AL2358" s="63">
        <v>13</v>
      </c>
      <c r="AM2358" s="63">
        <v>13050</v>
      </c>
      <c r="AN2358" s="63"/>
      <c r="AO2358" s="63" t="s">
        <v>767</v>
      </c>
      <c r="AP2358" s="17">
        <f t="shared" si="835"/>
        <v>3.0937999999999999</v>
      </c>
      <c r="AQ2358" s="17">
        <f t="shared" si="836"/>
        <v>2.6332800000000001</v>
      </c>
      <c r="AR2358" s="17">
        <f t="shared" si="855"/>
        <v>182.7</v>
      </c>
      <c r="AS2358" s="17">
        <f t="shared" si="853"/>
        <v>1.86734</v>
      </c>
      <c r="AT2358" s="17">
        <f t="shared" si="837"/>
        <v>190.29442</v>
      </c>
      <c r="AU2358" s="5">
        <f t="shared" si="838"/>
        <v>181.19282999999999</v>
      </c>
      <c r="AV2358" s="5">
        <f t="shared" si="839"/>
        <v>34.156759999999998</v>
      </c>
      <c r="AW2358" s="5">
        <f>IF(AJ2358&gt;0,AJ2358*0.03333,0)</f>
        <v>0</v>
      </c>
      <c r="AX2358" s="5">
        <f>IF(AK2358&gt;0,AK2358*0.0588,0)</f>
        <v>0</v>
      </c>
      <c r="AY2358" s="5">
        <f t="shared" si="840"/>
        <v>0.27066000000000001</v>
      </c>
      <c r="AZ2358" s="5">
        <f t="shared" si="841"/>
        <v>215.62024999999997</v>
      </c>
      <c r="BA2358" s="7">
        <f t="shared" si="842"/>
        <v>-6.2392004703845684E-2</v>
      </c>
      <c r="BB2358" s="62">
        <f t="shared" si="843"/>
        <v>12887</v>
      </c>
      <c r="BC2358" s="28">
        <f t="shared" si="844"/>
        <v>-6.2844584955854569E-3</v>
      </c>
      <c r="BD2358" s="32">
        <f t="shared" si="845"/>
        <v>1.6257964894609102E-2</v>
      </c>
      <c r="BE2358" s="32">
        <f t="shared" si="846"/>
        <v>1.3837925463079791E-2</v>
      </c>
      <c r="BF2358" s="35">
        <f t="shared" si="847"/>
        <v>0.96990410964231111</v>
      </c>
      <c r="BG2358" s="36">
        <f t="shared" si="848"/>
        <v>0.84033308559840747</v>
      </c>
      <c r="BH2358" s="33">
        <f t="shared" si="849"/>
        <v>0.15841165196682594</v>
      </c>
      <c r="BI2358" s="33">
        <f t="shared" si="850"/>
        <v>1.2552624347666791E-3</v>
      </c>
      <c r="BJ2358" s="63">
        <v>0</v>
      </c>
      <c r="BK2358" s="63">
        <v>2.2999999999999998</v>
      </c>
      <c r="BL2358" s="63">
        <v>0</v>
      </c>
      <c r="BM2358" s="63">
        <v>11603</v>
      </c>
      <c r="BN2358" s="63">
        <v>0</v>
      </c>
      <c r="BO2358" s="63">
        <v>0</v>
      </c>
      <c r="BP2358" s="63">
        <v>0</v>
      </c>
      <c r="BQ2358" s="63">
        <v>0</v>
      </c>
      <c r="BR2358" s="63">
        <v>0</v>
      </c>
      <c r="BS2358" s="63">
        <v>0</v>
      </c>
      <c r="BT2358" s="63">
        <v>0</v>
      </c>
      <c r="BU2358" s="63">
        <v>0</v>
      </c>
      <c r="BV2358" s="63">
        <v>0</v>
      </c>
      <c r="BW2358" s="63">
        <v>0</v>
      </c>
      <c r="BX2358" s="63"/>
      <c r="BY2358" s="63"/>
      <c r="BZ2358" s="63"/>
      <c r="CA2358" s="63"/>
      <c r="CB2358" s="63"/>
      <c r="CC2358" s="63"/>
      <c r="CD2358" s="63"/>
      <c r="CE2358" s="63"/>
      <c r="CF2358" s="63"/>
      <c r="CG2358" s="63"/>
      <c r="CH2358" s="63"/>
      <c r="CI2358" s="63"/>
      <c r="CJ2358" s="63"/>
      <c r="CK2358" s="63"/>
      <c r="CL2358" s="63"/>
      <c r="CM2358" s="63"/>
      <c r="CN2358" s="63">
        <v>20051107</v>
      </c>
      <c r="CO2358" s="63" t="s">
        <v>2114</v>
      </c>
      <c r="CP2358" s="66"/>
      <c r="CQ2358" s="64">
        <v>38670</v>
      </c>
      <c r="CR2358" s="78" t="s">
        <v>2038</v>
      </c>
      <c r="CS2358" s="78" t="s">
        <v>2038</v>
      </c>
    </row>
    <row r="2359" spans="1:97">
      <c r="A2359" s="16" t="s">
        <v>3590</v>
      </c>
      <c r="B2359" s="16" t="s">
        <v>5395</v>
      </c>
      <c r="C2359" s="19">
        <v>49009933</v>
      </c>
      <c r="D2359" s="19" t="s">
        <v>3782</v>
      </c>
      <c r="E2359" s="19" t="s">
        <v>3804</v>
      </c>
      <c r="F2359" s="19" t="s">
        <v>3793</v>
      </c>
      <c r="G2359" s="47"/>
      <c r="H2359" s="47" t="s">
        <v>3834</v>
      </c>
      <c r="I2359" s="47" t="s">
        <v>5449</v>
      </c>
      <c r="J2359" s="47" t="s">
        <v>5468</v>
      </c>
      <c r="K2359" s="23">
        <v>42.289670000000001</v>
      </c>
      <c r="L2359" s="23">
        <v>-110.2145</v>
      </c>
      <c r="M2359" s="61" t="s">
        <v>4998</v>
      </c>
      <c r="N2359" s="19" t="s">
        <v>4999</v>
      </c>
      <c r="P2359" s="19" t="s">
        <v>3814</v>
      </c>
      <c r="Q2359" s="55"/>
      <c r="R2359" s="55"/>
      <c r="S2359" s="55">
        <f>V2359-U2359</f>
        <v>54</v>
      </c>
      <c r="T2359" s="19"/>
      <c r="U2359" s="55">
        <v>2356</v>
      </c>
      <c r="V2359" s="55">
        <v>2410</v>
      </c>
      <c r="W2359" s="55"/>
      <c r="X2359" s="55"/>
      <c r="Y2359" s="51" t="s">
        <v>3798</v>
      </c>
      <c r="Z2359" s="40">
        <v>23286</v>
      </c>
      <c r="AA2359" s="52">
        <v>8.8999996185302734</v>
      </c>
      <c r="AB2359" s="19" t="s">
        <v>3789</v>
      </c>
      <c r="AC2359" s="19">
        <v>20</v>
      </c>
      <c r="AD2359" s="19">
        <v>9</v>
      </c>
      <c r="AE2359" s="19">
        <v>2843</v>
      </c>
      <c r="AF2359" s="19">
        <v>9</v>
      </c>
      <c r="AG2359" s="19">
        <v>-3</v>
      </c>
      <c r="AH2359" s="19">
        <v>3500</v>
      </c>
      <c r="AI2359" s="19">
        <v>1440</v>
      </c>
      <c r="AJ2359" s="19"/>
      <c r="AK2359" s="19"/>
      <c r="AL2359" s="19">
        <v>12</v>
      </c>
      <c r="AM2359" s="19">
        <v>7199</v>
      </c>
      <c r="AP2359" s="17">
        <f t="shared" si="835"/>
        <v>0.998</v>
      </c>
      <c r="AQ2359" s="17">
        <f t="shared" si="836"/>
        <v>0.74060999999999999</v>
      </c>
      <c r="AR2359" s="17">
        <f t="shared" si="855"/>
        <v>123.67049999999999</v>
      </c>
      <c r="AS2359" s="17">
        <f t="shared" si="853"/>
        <v>0.23021999999999998</v>
      </c>
      <c r="AT2359" s="17">
        <f t="shared" si="837"/>
        <v>125.63932999999999</v>
      </c>
      <c r="AU2359" s="5">
        <f t="shared" si="838"/>
        <v>98.734999999999999</v>
      </c>
      <c r="AV2359" s="5">
        <f t="shared" si="839"/>
        <v>23.601599999999998</v>
      </c>
      <c r="AW2359" s="5"/>
      <c r="AX2359" s="5"/>
      <c r="AY2359" s="5">
        <f t="shared" si="840"/>
        <v>0.24984000000000001</v>
      </c>
      <c r="AZ2359" s="5">
        <f t="shared" si="841"/>
        <v>122.58644000000001</v>
      </c>
      <c r="BA2359" s="7">
        <f t="shared" si="842"/>
        <v>1.229884391133111E-2</v>
      </c>
      <c r="BB2359" s="62">
        <f t="shared" si="843"/>
        <v>7830</v>
      </c>
      <c r="BC2359" s="6">
        <f t="shared" si="844"/>
        <v>4.1985494710226896E-2</v>
      </c>
      <c r="BD2359" s="32">
        <f t="shared" si="845"/>
        <v>7.9433725092293954E-3</v>
      </c>
      <c r="BE2359" s="32">
        <f t="shared" si="846"/>
        <v>5.8947305752108043E-3</v>
      </c>
      <c r="BF2359" s="35">
        <f t="shared" si="847"/>
        <v>0.98616189691555989</v>
      </c>
      <c r="BG2359" s="36">
        <f t="shared" si="848"/>
        <v>0.80543166112010423</v>
      </c>
      <c r="BH2359" s="33">
        <f t="shared" si="849"/>
        <v>0.19253026680601865</v>
      </c>
      <c r="BI2359" s="33">
        <f t="shared" si="850"/>
        <v>2.0380720738770127E-3</v>
      </c>
      <c r="CM2359" s="51" t="s">
        <v>1535</v>
      </c>
      <c r="CR2359" s="78" t="s">
        <v>2038</v>
      </c>
      <c r="CS2359" s="78" t="s">
        <v>2038</v>
      </c>
    </row>
    <row r="2360" spans="1:97">
      <c r="A2360" s="16" t="s">
        <v>3590</v>
      </c>
      <c r="B2360" s="16" t="s">
        <v>5395</v>
      </c>
      <c r="C2360" s="19">
        <v>49002015</v>
      </c>
      <c r="D2360" s="19" t="s">
        <v>3782</v>
      </c>
      <c r="E2360" s="19" t="s">
        <v>3804</v>
      </c>
      <c r="F2360" s="19" t="s">
        <v>3793</v>
      </c>
      <c r="G2360" s="47"/>
      <c r="H2360" s="47" t="s">
        <v>3834</v>
      </c>
      <c r="I2360" s="47" t="s">
        <v>5449</v>
      </c>
      <c r="J2360" s="47" t="s">
        <v>5468</v>
      </c>
      <c r="K2360" s="23">
        <v>42.277459999999998</v>
      </c>
      <c r="L2360" s="23">
        <v>-110.22213000000001</v>
      </c>
      <c r="M2360" s="61" t="s">
        <v>7034</v>
      </c>
      <c r="N2360" s="19" t="s">
        <v>7035</v>
      </c>
      <c r="P2360" s="19" t="s">
        <v>3814</v>
      </c>
      <c r="Q2360" s="55"/>
      <c r="R2360" s="55"/>
      <c r="S2360" s="55">
        <f>V2360-U2360</f>
        <v>109</v>
      </c>
      <c r="T2360" s="19"/>
      <c r="U2360" s="55">
        <v>2316</v>
      </c>
      <c r="V2360" s="55">
        <v>2425</v>
      </c>
      <c r="W2360" s="55">
        <v>2630</v>
      </c>
      <c r="X2360" s="55">
        <v>2531</v>
      </c>
      <c r="Y2360" s="51" t="s">
        <v>3788</v>
      </c>
      <c r="Z2360" s="40">
        <v>23806</v>
      </c>
      <c r="AA2360" s="52">
        <v>7.8000001907348633</v>
      </c>
      <c r="AB2360" s="19" t="s">
        <v>3789</v>
      </c>
      <c r="AC2360" s="19">
        <v>5</v>
      </c>
      <c r="AD2360" s="19">
        <v>2</v>
      </c>
      <c r="AE2360" s="19">
        <v>758</v>
      </c>
      <c r="AF2360" s="19">
        <v>-1</v>
      </c>
      <c r="AG2360" s="19">
        <v>-3</v>
      </c>
      <c r="AH2360" s="19">
        <v>640</v>
      </c>
      <c r="AI2360" s="19">
        <v>768</v>
      </c>
      <c r="AJ2360" s="19"/>
      <c r="AK2360" s="19"/>
      <c r="AL2360" s="19">
        <v>132</v>
      </c>
      <c r="AM2360" s="19">
        <v>1915</v>
      </c>
      <c r="AP2360" s="17">
        <f t="shared" si="835"/>
        <v>0.2495</v>
      </c>
      <c r="AQ2360" s="17">
        <f t="shared" si="836"/>
        <v>0.16458</v>
      </c>
      <c r="AR2360" s="17">
        <f t="shared" si="855"/>
        <v>32.972999999999999</v>
      </c>
      <c r="AS2360" s="17">
        <f t="shared" si="853"/>
        <v>0</v>
      </c>
      <c r="AT2360" s="17">
        <f t="shared" si="837"/>
        <v>33.387079999999997</v>
      </c>
      <c r="AU2360" s="5">
        <f t="shared" si="838"/>
        <v>18.054400000000001</v>
      </c>
      <c r="AV2360" s="5">
        <f t="shared" si="839"/>
        <v>12.587519999999998</v>
      </c>
      <c r="AW2360" s="5"/>
      <c r="AX2360" s="5"/>
      <c r="AY2360" s="5">
        <f t="shared" si="840"/>
        <v>2.74824</v>
      </c>
      <c r="AZ2360" s="5">
        <f t="shared" si="841"/>
        <v>33.390160000000002</v>
      </c>
      <c r="BA2360" s="7">
        <f t="shared" si="842"/>
        <v>-4.6123499563686525E-5</v>
      </c>
      <c r="BB2360" s="62">
        <f t="shared" si="843"/>
        <v>2301</v>
      </c>
      <c r="BC2360" s="6">
        <f t="shared" si="844"/>
        <v>9.1555977229601515E-2</v>
      </c>
      <c r="BD2360" s="32">
        <f t="shared" si="845"/>
        <v>7.4729506144292947E-3</v>
      </c>
      <c r="BE2360" s="32">
        <f t="shared" si="846"/>
        <v>4.9294517519950839E-3</v>
      </c>
      <c r="BF2360" s="35">
        <f t="shared" si="847"/>
        <v>0.98759759763357569</v>
      </c>
      <c r="BG2360" s="37">
        <f t="shared" si="848"/>
        <v>0.54071019725571845</v>
      </c>
      <c r="BH2360" s="33">
        <f t="shared" si="849"/>
        <v>0.37698291951880425</v>
      </c>
      <c r="BI2360" s="33">
        <f t="shared" si="850"/>
        <v>8.2306883225477204E-2</v>
      </c>
      <c r="CM2360" s="51" t="s">
        <v>3788</v>
      </c>
      <c r="CR2360" s="78" t="s">
        <v>2038</v>
      </c>
      <c r="CS2360" s="78" t="s">
        <v>2038</v>
      </c>
    </row>
    <row r="2361" spans="1:97">
      <c r="A2361" s="16" t="s">
        <v>3590</v>
      </c>
      <c r="B2361" s="16" t="s">
        <v>5395</v>
      </c>
      <c r="C2361" s="19">
        <v>49005888</v>
      </c>
      <c r="D2361" s="19" t="s">
        <v>3782</v>
      </c>
      <c r="E2361" s="19" t="s">
        <v>3804</v>
      </c>
      <c r="F2361" s="19" t="s">
        <v>3793</v>
      </c>
      <c r="G2361" s="47"/>
      <c r="H2361" s="47" t="s">
        <v>3834</v>
      </c>
      <c r="I2361" s="47" t="s">
        <v>5449</v>
      </c>
      <c r="J2361" s="47" t="s">
        <v>5468</v>
      </c>
      <c r="K2361" s="23">
        <v>42.28125</v>
      </c>
      <c r="L2361" s="23">
        <v>-110.21937</v>
      </c>
      <c r="M2361" s="61" t="s">
        <v>4919</v>
      </c>
      <c r="N2361" s="19" t="s">
        <v>4920</v>
      </c>
      <c r="P2361" s="4" t="s">
        <v>3814</v>
      </c>
      <c r="Q2361" s="55"/>
      <c r="R2361" s="55"/>
      <c r="S2361" s="55">
        <f>V2361-U2361</f>
        <v>133</v>
      </c>
      <c r="T2361" s="19"/>
      <c r="U2361" s="55">
        <v>2350</v>
      </c>
      <c r="V2361" s="55">
        <v>2483</v>
      </c>
      <c r="W2361" s="55">
        <v>2560</v>
      </c>
      <c r="X2361" s="55"/>
      <c r="Y2361" s="51" t="s">
        <v>3788</v>
      </c>
      <c r="AA2361" s="52">
        <v>8.6999998092651367</v>
      </c>
      <c r="AB2361" s="19" t="s">
        <v>3789</v>
      </c>
      <c r="AC2361" s="19">
        <v>28</v>
      </c>
      <c r="AD2361" s="19">
        <v>12</v>
      </c>
      <c r="AE2361" s="19">
        <v>2960</v>
      </c>
      <c r="AF2361" s="19">
        <v>16</v>
      </c>
      <c r="AG2361" s="19">
        <v>-3</v>
      </c>
      <c r="AH2361" s="19">
        <v>3600</v>
      </c>
      <c r="AI2361" s="19">
        <v>1671</v>
      </c>
      <c r="AJ2361" s="19"/>
      <c r="AK2361" s="19"/>
      <c r="AL2361" s="19">
        <v>24</v>
      </c>
      <c r="AM2361" s="19">
        <v>7537</v>
      </c>
      <c r="AP2361" s="17">
        <f t="shared" si="835"/>
        <v>1.3972</v>
      </c>
      <c r="AQ2361" s="17">
        <f t="shared" si="836"/>
        <v>0.98748000000000002</v>
      </c>
      <c r="AR2361" s="17">
        <f t="shared" si="855"/>
        <v>128.76</v>
      </c>
      <c r="AS2361" s="17">
        <f t="shared" si="853"/>
        <v>0.40927999999999998</v>
      </c>
      <c r="AT2361" s="17">
        <f t="shared" si="837"/>
        <v>131.55395999999999</v>
      </c>
      <c r="AU2361" s="5">
        <f t="shared" si="838"/>
        <v>101.556</v>
      </c>
      <c r="AV2361" s="5">
        <f t="shared" si="839"/>
        <v>27.387689999999996</v>
      </c>
      <c r="AW2361" s="5"/>
      <c r="AX2361" s="5"/>
      <c r="AY2361" s="5">
        <f t="shared" si="840"/>
        <v>0.49968000000000001</v>
      </c>
      <c r="AZ2361" s="5">
        <f t="shared" si="841"/>
        <v>129.44337000000002</v>
      </c>
      <c r="BA2361" s="7">
        <f t="shared" si="842"/>
        <v>8.0866344494787482E-3</v>
      </c>
      <c r="BB2361" s="62">
        <f t="shared" si="843"/>
        <v>8308</v>
      </c>
      <c r="BC2361" s="6">
        <f t="shared" si="844"/>
        <v>4.865888292836857E-2</v>
      </c>
      <c r="BD2361" s="32">
        <f t="shared" si="845"/>
        <v>1.0620736920424137E-2</v>
      </c>
      <c r="BE2361" s="32">
        <f t="shared" si="846"/>
        <v>7.5062734713573056E-3</v>
      </c>
      <c r="BF2361" s="35">
        <f t="shared" si="847"/>
        <v>0.98187298960821856</v>
      </c>
      <c r="BG2361" s="36">
        <f t="shared" si="848"/>
        <v>0.78455930187849698</v>
      </c>
      <c r="BH2361" s="33">
        <f t="shared" si="849"/>
        <v>0.21158047723881102</v>
      </c>
      <c r="BI2361" s="33">
        <f t="shared" si="850"/>
        <v>3.86022088269179E-3</v>
      </c>
      <c r="CM2361" s="51" t="s">
        <v>3788</v>
      </c>
      <c r="CR2361" s="78" t="s">
        <v>2038</v>
      </c>
      <c r="CS2361" s="78" t="s">
        <v>2038</v>
      </c>
    </row>
    <row r="2362" spans="1:97">
      <c r="A2362" s="16" t="s">
        <v>3590</v>
      </c>
      <c r="B2362" s="16" t="s">
        <v>5395</v>
      </c>
      <c r="C2362" s="19">
        <v>49003089</v>
      </c>
      <c r="D2362" s="19" t="s">
        <v>3782</v>
      </c>
      <c r="E2362" s="19" t="s">
        <v>3804</v>
      </c>
      <c r="F2362" s="19" t="s">
        <v>3793</v>
      </c>
      <c r="G2362" s="47"/>
      <c r="H2362" s="47" t="s">
        <v>3834</v>
      </c>
      <c r="I2362" s="47" t="s">
        <v>5449</v>
      </c>
      <c r="J2362" s="47" t="s">
        <v>5468</v>
      </c>
      <c r="K2362" s="23">
        <v>42.287619999999997</v>
      </c>
      <c r="L2362" s="23">
        <v>-110.22067</v>
      </c>
      <c r="M2362" s="61" t="s">
        <v>1653</v>
      </c>
      <c r="N2362" s="19" t="s">
        <v>4916</v>
      </c>
      <c r="P2362" s="19" t="s">
        <v>3814</v>
      </c>
      <c r="Q2362" s="55"/>
      <c r="R2362" s="55">
        <v>-15</v>
      </c>
      <c r="S2362" s="55">
        <f>V2362-U2362</f>
        <v>20</v>
      </c>
      <c r="T2362" s="31" t="s">
        <v>2507</v>
      </c>
      <c r="U2362" s="55">
        <v>2468</v>
      </c>
      <c r="V2362" s="55">
        <v>2488</v>
      </c>
      <c r="W2362" s="55">
        <v>2556</v>
      </c>
      <c r="X2362" s="55"/>
      <c r="Y2362" s="51" t="s">
        <v>3788</v>
      </c>
      <c r="Z2362" s="40">
        <v>23875</v>
      </c>
      <c r="AA2362" s="52">
        <v>8.6000003814697266</v>
      </c>
      <c r="AB2362" s="19" t="s">
        <v>3789</v>
      </c>
      <c r="AC2362" s="19">
        <v>4</v>
      </c>
      <c r="AD2362" s="19">
        <v>1</v>
      </c>
      <c r="AE2362" s="19">
        <v>806</v>
      </c>
      <c r="AF2362" s="19">
        <v>10</v>
      </c>
      <c r="AG2362" s="19">
        <v>-3</v>
      </c>
      <c r="AH2362" s="19">
        <v>552</v>
      </c>
      <c r="AI2362" s="19">
        <v>1049</v>
      </c>
      <c r="AJ2362" s="19"/>
      <c r="AK2362" s="19"/>
      <c r="AL2362" s="19">
        <v>40</v>
      </c>
      <c r="AM2362" s="19">
        <v>1990</v>
      </c>
      <c r="AP2362" s="17">
        <f t="shared" si="835"/>
        <v>0.1996</v>
      </c>
      <c r="AQ2362" s="17">
        <f t="shared" si="836"/>
        <v>8.2290000000000002E-2</v>
      </c>
      <c r="AR2362" s="17">
        <f t="shared" si="855"/>
        <v>35.061</v>
      </c>
      <c r="AS2362" s="17">
        <f t="shared" si="853"/>
        <v>0.25579999999999997</v>
      </c>
      <c r="AT2362" s="17">
        <f t="shared" si="837"/>
        <v>35.598689999999998</v>
      </c>
      <c r="AU2362" s="5">
        <f t="shared" si="838"/>
        <v>15.571919999999999</v>
      </c>
      <c r="AV2362" s="5">
        <f t="shared" si="839"/>
        <v>17.193109999999997</v>
      </c>
      <c r="AW2362" s="5"/>
      <c r="AX2362" s="5"/>
      <c r="AY2362" s="5">
        <f t="shared" si="840"/>
        <v>0.8328000000000001</v>
      </c>
      <c r="AZ2362" s="5">
        <f t="shared" si="841"/>
        <v>33.597829999999995</v>
      </c>
      <c r="BA2362" s="7">
        <f t="shared" si="842"/>
        <v>2.8915615987624856E-2</v>
      </c>
      <c r="BB2362" s="62">
        <f t="shared" si="843"/>
        <v>2459</v>
      </c>
      <c r="BC2362" s="6">
        <f t="shared" si="844"/>
        <v>0.1054169476286806</v>
      </c>
      <c r="BD2362" s="32">
        <f t="shared" si="845"/>
        <v>5.6069478961164026E-3</v>
      </c>
      <c r="BE2362" s="32">
        <f t="shared" si="846"/>
        <v>2.3116019156884707E-3</v>
      </c>
      <c r="BF2362" s="35">
        <f t="shared" si="847"/>
        <v>0.99208145018819516</v>
      </c>
      <c r="BG2362" s="33">
        <f t="shared" si="848"/>
        <v>0.46347993307901136</v>
      </c>
      <c r="BH2362" s="37">
        <f t="shared" si="849"/>
        <v>0.51173275178783872</v>
      </c>
      <c r="BI2362" s="33">
        <f t="shared" si="850"/>
        <v>2.4787315133149974E-2</v>
      </c>
      <c r="CM2362" s="51" t="s">
        <v>3788</v>
      </c>
      <c r="CR2362" s="78" t="s">
        <v>2038</v>
      </c>
      <c r="CS2362" s="78" t="s">
        <v>2038</v>
      </c>
    </row>
    <row r="2363" spans="1:97">
      <c r="A2363" s="16" t="s">
        <v>3590</v>
      </c>
      <c r="B2363" s="16" t="s">
        <v>5395</v>
      </c>
      <c r="C2363" s="19">
        <v>49005887</v>
      </c>
      <c r="D2363" s="19" t="s">
        <v>3782</v>
      </c>
      <c r="E2363" s="19" t="s">
        <v>3804</v>
      </c>
      <c r="F2363" s="19" t="s">
        <v>3793</v>
      </c>
      <c r="G2363" s="47"/>
      <c r="H2363" s="47" t="s">
        <v>3834</v>
      </c>
      <c r="I2363" s="47" t="s">
        <v>5449</v>
      </c>
      <c r="J2363" s="47" t="s">
        <v>5468</v>
      </c>
      <c r="K2363" s="23">
        <v>42.284570000000002</v>
      </c>
      <c r="L2363" s="23">
        <v>-110.21991</v>
      </c>
      <c r="M2363" s="61" t="s">
        <v>4917</v>
      </c>
      <c r="N2363" s="19" t="s">
        <v>4918</v>
      </c>
      <c r="P2363" s="4" t="s">
        <v>3814</v>
      </c>
      <c r="Q2363" s="55"/>
      <c r="R2363" s="55"/>
      <c r="S2363" s="55">
        <f>V2363-U2363</f>
        <v>2</v>
      </c>
      <c r="T2363" s="19"/>
      <c r="U2363" s="55">
        <v>2502</v>
      </c>
      <c r="V2363" s="55">
        <v>2504</v>
      </c>
      <c r="W2363" s="55">
        <v>2578</v>
      </c>
      <c r="X2363" s="55"/>
      <c r="Y2363" s="51" t="s">
        <v>3798</v>
      </c>
      <c r="AA2363" s="52">
        <v>8.1000003814697266</v>
      </c>
      <c r="AB2363" s="19" t="s">
        <v>3789</v>
      </c>
      <c r="AC2363" s="19">
        <v>7</v>
      </c>
      <c r="AD2363" s="19">
        <v>7</v>
      </c>
      <c r="AE2363" s="19">
        <v>1902</v>
      </c>
      <c r="AF2363" s="19">
        <v>-3</v>
      </c>
      <c r="AG2363" s="19">
        <v>-3</v>
      </c>
      <c r="AH2363" s="19">
        <v>1980</v>
      </c>
      <c r="AI2363" s="19">
        <v>1525</v>
      </c>
      <c r="AJ2363" s="19"/>
      <c r="AK2363" s="19"/>
      <c r="AL2363" s="19">
        <v>134</v>
      </c>
      <c r="AM2363" s="19">
        <v>4781</v>
      </c>
      <c r="AP2363" s="17">
        <f t="shared" si="835"/>
        <v>0.3493</v>
      </c>
      <c r="AQ2363" s="17">
        <f t="shared" si="836"/>
        <v>0.57603000000000004</v>
      </c>
      <c r="AR2363" s="17">
        <f t="shared" si="855"/>
        <v>82.736999999999995</v>
      </c>
      <c r="AS2363" s="17">
        <f t="shared" si="853"/>
        <v>0</v>
      </c>
      <c r="AT2363" s="17">
        <f t="shared" si="837"/>
        <v>83.662329999999997</v>
      </c>
      <c r="AU2363" s="5">
        <f t="shared" si="838"/>
        <v>55.855799999999995</v>
      </c>
      <c r="AV2363" s="5">
        <f t="shared" si="839"/>
        <v>24.994749999999996</v>
      </c>
      <c r="AW2363" s="5"/>
      <c r="AX2363" s="5"/>
      <c r="AY2363" s="5">
        <f t="shared" si="840"/>
        <v>2.7898800000000001</v>
      </c>
      <c r="AZ2363" s="5">
        <f t="shared" si="841"/>
        <v>83.640429999999995</v>
      </c>
      <c r="BA2363" s="7">
        <f t="shared" si="842"/>
        <v>1.3090041072844378E-4</v>
      </c>
      <c r="BB2363" s="62">
        <f t="shared" si="843"/>
        <v>5549</v>
      </c>
      <c r="BC2363" s="6">
        <f t="shared" si="844"/>
        <v>7.4346563407550817E-2</v>
      </c>
      <c r="BD2363" s="32">
        <f t="shared" si="845"/>
        <v>4.1751168058551565E-3</v>
      </c>
      <c r="BE2363" s="32">
        <f t="shared" si="846"/>
        <v>6.8851775942649464E-3</v>
      </c>
      <c r="BF2363" s="35">
        <f t="shared" si="847"/>
        <v>0.98893970559987987</v>
      </c>
      <c r="BG2363" s="37">
        <f t="shared" si="848"/>
        <v>0.66780861839184713</v>
      </c>
      <c r="BH2363" s="33">
        <f t="shared" si="849"/>
        <v>0.29883574247525985</v>
      </c>
      <c r="BI2363" s="33">
        <f t="shared" si="850"/>
        <v>3.3355639132893029E-2</v>
      </c>
      <c r="CM2363" s="51" t="s">
        <v>3815</v>
      </c>
      <c r="CR2363" s="78" t="s">
        <v>2038</v>
      </c>
      <c r="CS2363" s="78" t="s">
        <v>2038</v>
      </c>
    </row>
    <row r="2364" spans="1:97">
      <c r="A2364" s="16" t="s">
        <v>3590</v>
      </c>
      <c r="B2364" s="16" t="s">
        <v>5395</v>
      </c>
      <c r="C2364" s="19">
        <v>49005886</v>
      </c>
      <c r="D2364" s="19" t="s">
        <v>3782</v>
      </c>
      <c r="E2364" s="19" t="s">
        <v>3804</v>
      </c>
      <c r="F2364" s="19" t="s">
        <v>3793</v>
      </c>
      <c r="G2364" s="47"/>
      <c r="H2364" s="47" t="s">
        <v>3834</v>
      </c>
      <c r="I2364" s="47" t="s">
        <v>5449</v>
      </c>
      <c r="J2364" s="47" t="s">
        <v>5468</v>
      </c>
      <c r="K2364" s="23">
        <v>42.287619999999997</v>
      </c>
      <c r="L2364" s="23">
        <v>-110.22067</v>
      </c>
      <c r="M2364" s="61" t="s">
        <v>1653</v>
      </c>
      <c r="N2364" s="19" t="s">
        <v>4916</v>
      </c>
      <c r="P2364" s="19" t="s">
        <v>3814</v>
      </c>
      <c r="Q2364" s="55">
        <v>-15</v>
      </c>
      <c r="R2364" s="55"/>
      <c r="S2364" s="55"/>
      <c r="T2364" s="31" t="s">
        <v>2515</v>
      </c>
      <c r="U2364" s="55">
        <v>2473</v>
      </c>
      <c r="W2364" s="46">
        <v>2556</v>
      </c>
      <c r="Y2364" s="51" t="s">
        <v>3788</v>
      </c>
      <c r="AA2364" s="52">
        <v>8.6999998092651367</v>
      </c>
      <c r="AB2364" s="19" t="s">
        <v>3789</v>
      </c>
      <c r="AC2364" s="19">
        <v>6</v>
      </c>
      <c r="AD2364" s="19">
        <v>13</v>
      </c>
      <c r="AE2364" s="19">
        <v>2706</v>
      </c>
      <c r="AF2364" s="19">
        <v>10</v>
      </c>
      <c r="AG2364" s="19">
        <v>-3</v>
      </c>
      <c r="AH2364" s="19">
        <v>2950</v>
      </c>
      <c r="AI2364" s="19">
        <v>1952</v>
      </c>
      <c r="AJ2364" s="19"/>
      <c r="AK2364" s="19"/>
      <c r="AL2364" s="19">
        <v>20</v>
      </c>
      <c r="AM2364" s="19">
        <v>6788</v>
      </c>
      <c r="AP2364" s="17">
        <f t="shared" si="835"/>
        <v>0.2994</v>
      </c>
      <c r="AQ2364" s="17">
        <f t="shared" si="836"/>
        <v>1.0697700000000001</v>
      </c>
      <c r="AR2364" s="17">
        <f t="shared" si="855"/>
        <v>117.711</v>
      </c>
      <c r="AS2364" s="17">
        <f t="shared" si="853"/>
        <v>0.25579999999999997</v>
      </c>
      <c r="AT2364" s="17">
        <f t="shared" si="837"/>
        <v>119.33596999999999</v>
      </c>
      <c r="AU2364" s="5">
        <f t="shared" si="838"/>
        <v>83.219499999999996</v>
      </c>
      <c r="AV2364" s="5">
        <f t="shared" si="839"/>
        <v>31.993279999999995</v>
      </c>
      <c r="AW2364" s="5"/>
      <c r="AX2364" s="5"/>
      <c r="AY2364" s="5">
        <f t="shared" si="840"/>
        <v>0.41640000000000005</v>
      </c>
      <c r="AZ2364" s="5">
        <f t="shared" si="841"/>
        <v>115.62917999999999</v>
      </c>
      <c r="BA2364" s="7">
        <f t="shared" si="842"/>
        <v>1.5775914002565904E-2</v>
      </c>
      <c r="BB2364" s="62">
        <f t="shared" si="843"/>
        <v>7654</v>
      </c>
      <c r="BC2364" s="6">
        <f t="shared" si="844"/>
        <v>5.9963993906661128E-2</v>
      </c>
      <c r="BD2364" s="32">
        <f t="shared" si="845"/>
        <v>2.508883113783715E-3</v>
      </c>
      <c r="BE2364" s="32">
        <f t="shared" si="846"/>
        <v>8.9643550054522552E-3</v>
      </c>
      <c r="BF2364" s="35">
        <f t="shared" si="847"/>
        <v>0.98852676188076405</v>
      </c>
      <c r="BG2364" s="37">
        <f t="shared" si="848"/>
        <v>0.71971019771998734</v>
      </c>
      <c r="BH2364" s="33">
        <f t="shared" si="849"/>
        <v>0.27668863516977288</v>
      </c>
      <c r="BI2364" s="33">
        <f t="shared" si="850"/>
        <v>3.6011671102398209E-3</v>
      </c>
      <c r="CM2364" s="51" t="s">
        <v>3788</v>
      </c>
      <c r="CR2364" s="78" t="s">
        <v>2038</v>
      </c>
      <c r="CS2364" s="78" t="s">
        <v>2038</v>
      </c>
    </row>
    <row r="2365" spans="1:97">
      <c r="A2365" s="16" t="s">
        <v>3590</v>
      </c>
      <c r="B2365" s="16" t="s">
        <v>5395</v>
      </c>
      <c r="C2365" s="19">
        <v>49007706</v>
      </c>
      <c r="D2365" s="19" t="s">
        <v>3782</v>
      </c>
      <c r="E2365" s="19" t="s">
        <v>3804</v>
      </c>
      <c r="F2365" s="19" t="s">
        <v>3793</v>
      </c>
      <c r="G2365" s="47"/>
      <c r="H2365" s="47" t="s">
        <v>3834</v>
      </c>
      <c r="I2365" s="47" t="s">
        <v>5449</v>
      </c>
      <c r="J2365" s="47" t="s">
        <v>5468</v>
      </c>
      <c r="K2365" s="23">
        <v>42.285620000000002</v>
      </c>
      <c r="L2365" s="23">
        <v>-110.21585</v>
      </c>
      <c r="M2365" s="61" t="s">
        <v>4963</v>
      </c>
      <c r="N2365" s="19" t="s">
        <v>4964</v>
      </c>
      <c r="P2365" s="19" t="s">
        <v>3814</v>
      </c>
      <c r="S2365" s="46">
        <f t="shared" ref="S2365:S2403" si="856">V2365-U2365</f>
        <v>0</v>
      </c>
      <c r="W2365" s="46">
        <v>2565</v>
      </c>
      <c r="Y2365" s="51" t="s">
        <v>3788</v>
      </c>
      <c r="Z2365" s="40">
        <v>23594</v>
      </c>
      <c r="AA2365" s="52">
        <v>8.8000001907348633</v>
      </c>
      <c r="AB2365" s="19" t="s">
        <v>3789</v>
      </c>
      <c r="AC2365" s="19">
        <v>6</v>
      </c>
      <c r="AD2365" s="19">
        <v>13</v>
      </c>
      <c r="AE2365" s="19">
        <v>2832</v>
      </c>
      <c r="AF2365" s="19">
        <v>11</v>
      </c>
      <c r="AG2365" s="19">
        <v>-3</v>
      </c>
      <c r="AH2365" s="19">
        <v>3350</v>
      </c>
      <c r="AI2365" s="19">
        <v>1635</v>
      </c>
      <c r="AJ2365" s="19"/>
      <c r="AK2365" s="19"/>
      <c r="AL2365" s="19">
        <v>12</v>
      </c>
      <c r="AM2365" s="19">
        <v>7969</v>
      </c>
      <c r="AP2365" s="17">
        <f t="shared" si="835"/>
        <v>0.2994</v>
      </c>
      <c r="AQ2365" s="17">
        <f t="shared" si="836"/>
        <v>1.0697700000000001</v>
      </c>
      <c r="AR2365" s="17">
        <f t="shared" si="855"/>
        <v>123.19199999999999</v>
      </c>
      <c r="AS2365" s="17">
        <f t="shared" si="853"/>
        <v>0.28137999999999996</v>
      </c>
      <c r="AT2365" s="17">
        <f t="shared" si="837"/>
        <v>124.84254999999999</v>
      </c>
      <c r="AU2365" s="5">
        <f t="shared" si="838"/>
        <v>94.503500000000003</v>
      </c>
      <c r="AV2365" s="5">
        <f t="shared" si="839"/>
        <v>26.797649999999997</v>
      </c>
      <c r="AW2365" s="5"/>
      <c r="AX2365" s="5"/>
      <c r="AY2365" s="5">
        <f t="shared" si="840"/>
        <v>0.24984000000000001</v>
      </c>
      <c r="AZ2365" s="5">
        <f t="shared" si="841"/>
        <v>121.55099000000001</v>
      </c>
      <c r="BA2365" s="7">
        <f t="shared" si="842"/>
        <v>1.3358954134917561E-2</v>
      </c>
      <c r="BB2365" s="62">
        <f t="shared" si="843"/>
        <v>7856</v>
      </c>
      <c r="BC2365" s="6">
        <f t="shared" si="844"/>
        <v>-7.1406003159557663E-3</v>
      </c>
      <c r="BD2365" s="32">
        <f t="shared" si="845"/>
        <v>2.3982207989183177E-3</v>
      </c>
      <c r="BE2365" s="32">
        <f t="shared" si="846"/>
        <v>8.5689534537703709E-3</v>
      </c>
      <c r="BF2365" s="35">
        <f t="shared" si="847"/>
        <v>0.98903282574731133</v>
      </c>
      <c r="BG2365" s="36">
        <f t="shared" si="848"/>
        <v>0.77748029859732115</v>
      </c>
      <c r="BH2365" s="33">
        <f t="shared" si="849"/>
        <v>0.22046426771184666</v>
      </c>
      <c r="BI2365" s="33">
        <f t="shared" si="850"/>
        <v>2.0554336908321356E-3</v>
      </c>
      <c r="CM2365" s="51" t="s">
        <v>7096</v>
      </c>
      <c r="CR2365" s="78" t="s">
        <v>2038</v>
      </c>
      <c r="CS2365" s="78" t="s">
        <v>2038</v>
      </c>
    </row>
    <row r="2366" spans="1:97">
      <c r="A2366" s="16" t="s">
        <v>3590</v>
      </c>
      <c r="B2366" s="16" t="s">
        <v>390</v>
      </c>
      <c r="C2366" s="19">
        <v>49002010</v>
      </c>
      <c r="D2366" s="19" t="s">
        <v>3782</v>
      </c>
      <c r="E2366" s="19" t="s">
        <v>3804</v>
      </c>
      <c r="F2366" s="19" t="s">
        <v>3816</v>
      </c>
      <c r="G2366" s="47"/>
      <c r="H2366" s="47" t="s">
        <v>3821</v>
      </c>
      <c r="I2366" s="47" t="s">
        <v>5450</v>
      </c>
      <c r="J2366" s="47" t="s">
        <v>5467</v>
      </c>
      <c r="K2366" s="23">
        <v>42.43685</v>
      </c>
      <c r="L2366" s="23">
        <v>-110.16834</v>
      </c>
      <c r="M2366" s="61" t="s">
        <v>7028</v>
      </c>
      <c r="N2366" s="19" t="s">
        <v>7029</v>
      </c>
      <c r="P2366" s="19" t="s">
        <v>3814</v>
      </c>
      <c r="Q2366" s="55"/>
      <c r="R2366" s="55"/>
      <c r="S2366" s="55">
        <f t="shared" si="856"/>
        <v>2</v>
      </c>
      <c r="T2366" s="19"/>
      <c r="U2366" s="55">
        <v>3392</v>
      </c>
      <c r="V2366" s="55">
        <v>3394</v>
      </c>
      <c r="W2366" s="55"/>
      <c r="X2366" s="55"/>
      <c r="Y2366" s="51" t="s">
        <v>3788</v>
      </c>
      <c r="Z2366" s="40">
        <v>23845</v>
      </c>
      <c r="AA2366" s="52">
        <v>8.3999996185302734</v>
      </c>
      <c r="AB2366" s="19" t="s">
        <v>3789</v>
      </c>
      <c r="AC2366" s="19">
        <v>24</v>
      </c>
      <c r="AD2366" s="19">
        <v>11</v>
      </c>
      <c r="AE2366" s="19">
        <v>2093</v>
      </c>
      <c r="AF2366" s="19">
        <v>15</v>
      </c>
      <c r="AG2366" s="19">
        <v>-3</v>
      </c>
      <c r="AH2366" s="19">
        <v>2660</v>
      </c>
      <c r="AI2366" s="19">
        <v>1074</v>
      </c>
      <c r="AJ2366" s="19"/>
      <c r="AK2366" s="19"/>
      <c r="AL2366" s="19">
        <v>-1</v>
      </c>
      <c r="AM2366" s="19">
        <v>5370</v>
      </c>
      <c r="AP2366" s="17">
        <f t="shared" si="835"/>
        <v>1.1976</v>
      </c>
      <c r="AQ2366" s="17">
        <f t="shared" si="836"/>
        <v>0.90519000000000005</v>
      </c>
      <c r="AR2366" s="17">
        <f t="shared" si="855"/>
        <v>91.04549999999999</v>
      </c>
      <c r="AS2366" s="17">
        <f t="shared" si="853"/>
        <v>0.38369999999999999</v>
      </c>
      <c r="AT2366" s="17">
        <f t="shared" si="837"/>
        <v>93.531989999999993</v>
      </c>
      <c r="AU2366" s="5">
        <f t="shared" si="838"/>
        <v>75.038600000000002</v>
      </c>
      <c r="AV2366" s="5">
        <f t="shared" si="839"/>
        <v>17.60286</v>
      </c>
      <c r="AW2366" s="5"/>
      <c r="AX2366" s="5"/>
      <c r="AY2366" s="5">
        <f t="shared" si="840"/>
        <v>0</v>
      </c>
      <c r="AZ2366" s="5">
        <f t="shared" si="841"/>
        <v>92.641459999999995</v>
      </c>
      <c r="BA2366" s="7">
        <f t="shared" si="842"/>
        <v>4.783335110350043E-3</v>
      </c>
      <c r="BB2366" s="62">
        <f t="shared" si="843"/>
        <v>5873</v>
      </c>
      <c r="BC2366" s="6">
        <f t="shared" si="844"/>
        <v>4.4738948679178159E-2</v>
      </c>
      <c r="BD2366" s="32">
        <f t="shared" si="845"/>
        <v>1.2804175341506152E-2</v>
      </c>
      <c r="BE2366" s="32">
        <f t="shared" si="846"/>
        <v>9.6778652950717733E-3</v>
      </c>
      <c r="BF2366" s="35">
        <f t="shared" si="847"/>
        <v>0.97751795936342212</v>
      </c>
      <c r="BG2366" s="36">
        <f t="shared" si="848"/>
        <v>0.809989393517762</v>
      </c>
      <c r="BH2366" s="33">
        <f t="shared" si="849"/>
        <v>0.19001060648223808</v>
      </c>
      <c r="BI2366" s="33">
        <f t="shared" si="850"/>
        <v>0</v>
      </c>
      <c r="CM2366" s="51" t="s">
        <v>3788</v>
      </c>
      <c r="CR2366" s="78" t="s">
        <v>2038</v>
      </c>
      <c r="CS2366" s="78" t="s">
        <v>2038</v>
      </c>
    </row>
    <row r="2367" spans="1:97">
      <c r="A2367" s="16" t="s">
        <v>3590</v>
      </c>
      <c r="B2367" s="16" t="s">
        <v>390</v>
      </c>
      <c r="C2367" s="19">
        <v>49002011</v>
      </c>
      <c r="D2367" s="19" t="s">
        <v>3782</v>
      </c>
      <c r="E2367" s="19" t="s">
        <v>3804</v>
      </c>
      <c r="F2367" s="19" t="s">
        <v>3816</v>
      </c>
      <c r="G2367" s="47"/>
      <c r="H2367" s="47" t="s">
        <v>3821</v>
      </c>
      <c r="I2367" s="47" t="s">
        <v>5450</v>
      </c>
      <c r="J2367" s="47" t="s">
        <v>5467</v>
      </c>
      <c r="K2367" s="23">
        <v>42.445230000000002</v>
      </c>
      <c r="L2367" s="23">
        <v>-110.16925999999999</v>
      </c>
      <c r="M2367" s="61" t="s">
        <v>7030</v>
      </c>
      <c r="N2367" s="19" t="s">
        <v>7031</v>
      </c>
      <c r="P2367" s="19" t="s">
        <v>3814</v>
      </c>
      <c r="Q2367" s="55"/>
      <c r="R2367" s="55"/>
      <c r="S2367" s="55">
        <f t="shared" si="856"/>
        <v>362</v>
      </c>
      <c r="T2367" s="19"/>
      <c r="U2367" s="55">
        <v>3146</v>
      </c>
      <c r="V2367" s="55">
        <v>3508</v>
      </c>
      <c r="W2367" s="55"/>
      <c r="X2367" s="55"/>
      <c r="Y2367" s="51" t="s">
        <v>3788</v>
      </c>
      <c r="Z2367" s="40">
        <v>24155</v>
      </c>
      <c r="AA2367" s="52">
        <v>8.6999998092651367</v>
      </c>
      <c r="AB2367" s="19" t="s">
        <v>3789</v>
      </c>
      <c r="AC2367" s="19">
        <v>180</v>
      </c>
      <c r="AD2367" s="19">
        <v>14</v>
      </c>
      <c r="AE2367" s="19">
        <v>1685</v>
      </c>
      <c r="AF2367" s="19">
        <v>10</v>
      </c>
      <c r="AG2367" s="19">
        <v>-3</v>
      </c>
      <c r="AH2367" s="19">
        <v>2400</v>
      </c>
      <c r="AI2367" s="19">
        <v>793</v>
      </c>
      <c r="AJ2367" s="19"/>
      <c r="AK2367" s="19"/>
      <c r="AL2367" s="19">
        <v>10</v>
      </c>
      <c r="AM2367" s="19">
        <v>4774</v>
      </c>
      <c r="AP2367" s="17">
        <f t="shared" si="835"/>
        <v>8.9819999999999993</v>
      </c>
      <c r="AQ2367" s="17">
        <f t="shared" si="836"/>
        <v>1.1520600000000001</v>
      </c>
      <c r="AR2367" s="17">
        <f t="shared" si="855"/>
        <v>73.297499999999999</v>
      </c>
      <c r="AS2367" s="17">
        <f t="shared" si="853"/>
        <v>0.25579999999999997</v>
      </c>
      <c r="AT2367" s="17">
        <f t="shared" si="837"/>
        <v>83.687359999999998</v>
      </c>
      <c r="AU2367" s="5">
        <f t="shared" si="838"/>
        <v>67.703999999999994</v>
      </c>
      <c r="AV2367" s="5">
        <f t="shared" si="839"/>
        <v>12.997269999999999</v>
      </c>
      <c r="AW2367" s="5"/>
      <c r="AX2367" s="5"/>
      <c r="AY2367" s="5">
        <f t="shared" si="840"/>
        <v>0.20820000000000002</v>
      </c>
      <c r="AZ2367" s="5">
        <f t="shared" si="841"/>
        <v>80.909469999999999</v>
      </c>
      <c r="BA2367" s="7">
        <f t="shared" si="842"/>
        <v>1.6876934993219489E-2</v>
      </c>
      <c r="BB2367" s="62">
        <f t="shared" si="843"/>
        <v>5089</v>
      </c>
      <c r="BC2367" s="6">
        <f t="shared" si="844"/>
        <v>3.1937544357700499E-2</v>
      </c>
      <c r="BD2367" s="32">
        <f t="shared" si="845"/>
        <v>0.10732803615743165</v>
      </c>
      <c r="BE2367" s="32">
        <f t="shared" si="846"/>
        <v>1.3766236621635574E-2</v>
      </c>
      <c r="BF2367" s="35">
        <f t="shared" si="847"/>
        <v>0.87890572722093274</v>
      </c>
      <c r="BG2367" s="36">
        <f t="shared" si="848"/>
        <v>0.83678709055936218</v>
      </c>
      <c r="BH2367" s="33">
        <f t="shared" si="849"/>
        <v>0.16063966307034266</v>
      </c>
      <c r="BI2367" s="33">
        <f t="shared" si="850"/>
        <v>2.5732463702950966E-3</v>
      </c>
      <c r="CM2367" s="51" t="s">
        <v>5237</v>
      </c>
      <c r="CR2367" s="78" t="s">
        <v>2038</v>
      </c>
      <c r="CS2367" s="78" t="s">
        <v>2038</v>
      </c>
    </row>
    <row r="2368" spans="1:97">
      <c r="A2368" s="16" t="s">
        <v>3590</v>
      </c>
      <c r="B2368" s="16" t="s">
        <v>5396</v>
      </c>
      <c r="C2368" s="19">
        <v>49003016</v>
      </c>
      <c r="D2368" s="19" t="s">
        <v>3782</v>
      </c>
      <c r="E2368" s="19" t="s">
        <v>3804</v>
      </c>
      <c r="F2368" s="19" t="s">
        <v>3816</v>
      </c>
      <c r="G2368" s="47"/>
      <c r="H2368" s="47" t="s">
        <v>3817</v>
      </c>
      <c r="I2368" s="47" t="s">
        <v>5450</v>
      </c>
      <c r="J2368" s="47" t="s">
        <v>5467</v>
      </c>
      <c r="K2368" s="23">
        <v>42.37312</v>
      </c>
      <c r="L2368" s="23">
        <v>-110.17605</v>
      </c>
      <c r="M2368" s="61" t="s">
        <v>7105</v>
      </c>
      <c r="N2368" s="19" t="s">
        <v>7107</v>
      </c>
      <c r="P2368" s="19" t="s">
        <v>3814</v>
      </c>
      <c r="Q2368" s="55"/>
      <c r="R2368" s="55">
        <v>112</v>
      </c>
      <c r="S2368" s="55">
        <f t="shared" si="856"/>
        <v>4</v>
      </c>
      <c r="T2368" s="31" t="s">
        <v>2505</v>
      </c>
      <c r="U2368" s="55">
        <v>2964</v>
      </c>
      <c r="V2368" s="55">
        <v>2968</v>
      </c>
      <c r="W2368" s="55"/>
      <c r="X2368" s="55"/>
      <c r="Y2368" s="51" t="s">
        <v>3788</v>
      </c>
      <c r="Z2368" s="40">
        <v>23818</v>
      </c>
      <c r="AA2368" s="52">
        <v>8.3999996185302734</v>
      </c>
      <c r="AB2368" s="19" t="s">
        <v>3789</v>
      </c>
      <c r="AC2368" s="19">
        <v>4</v>
      </c>
      <c r="AD2368" s="19">
        <v>1</v>
      </c>
      <c r="AE2368" s="19">
        <v>465</v>
      </c>
      <c r="AF2368" s="19">
        <v>0</v>
      </c>
      <c r="AG2368" s="19">
        <v>-3</v>
      </c>
      <c r="AH2368" s="19">
        <v>212</v>
      </c>
      <c r="AI2368" s="19">
        <v>647</v>
      </c>
      <c r="AJ2368" s="19"/>
      <c r="AK2368" s="19"/>
      <c r="AL2368" s="19">
        <v>188</v>
      </c>
      <c r="AM2368" s="19">
        <v>1189</v>
      </c>
      <c r="AP2368" s="17">
        <f t="shared" si="835"/>
        <v>0.1996</v>
      </c>
      <c r="AQ2368" s="17">
        <f t="shared" si="836"/>
        <v>8.2290000000000002E-2</v>
      </c>
      <c r="AR2368" s="17">
        <f t="shared" si="855"/>
        <v>20.227499999999999</v>
      </c>
      <c r="AS2368" s="17">
        <f t="shared" si="853"/>
        <v>0</v>
      </c>
      <c r="AT2368" s="17">
        <f t="shared" si="837"/>
        <v>20.50939</v>
      </c>
      <c r="AU2368" s="5">
        <f t="shared" si="838"/>
        <v>5.9805199999999994</v>
      </c>
      <c r="AV2368" s="5">
        <f t="shared" si="839"/>
        <v>10.604329999999999</v>
      </c>
      <c r="AW2368" s="5"/>
      <c r="AX2368" s="5"/>
      <c r="AY2368" s="5">
        <f t="shared" si="840"/>
        <v>3.9141600000000003</v>
      </c>
      <c r="AZ2368" s="5">
        <f t="shared" si="841"/>
        <v>20.499009999999998</v>
      </c>
      <c r="BA2368" s="7">
        <f t="shared" si="842"/>
        <v>2.531188732064989E-4</v>
      </c>
      <c r="BB2368" s="62">
        <f t="shared" si="843"/>
        <v>1514</v>
      </c>
      <c r="BC2368" s="6">
        <f t="shared" si="844"/>
        <v>0.12023677395486497</v>
      </c>
      <c r="BD2368" s="32">
        <f t="shared" si="845"/>
        <v>9.7321275766856057E-3</v>
      </c>
      <c r="BE2368" s="32">
        <f t="shared" si="846"/>
        <v>4.0123085084441809E-3</v>
      </c>
      <c r="BF2368" s="35">
        <f t="shared" si="847"/>
        <v>0.98625556391487024</v>
      </c>
      <c r="BG2368" s="33">
        <f t="shared" si="848"/>
        <v>0.29174677216119216</v>
      </c>
      <c r="BH2368" s="37">
        <f t="shared" si="849"/>
        <v>0.51730937250140374</v>
      </c>
      <c r="BI2368" s="33">
        <f t="shared" si="850"/>
        <v>0.19094385533740413</v>
      </c>
      <c r="CM2368" s="51" t="s">
        <v>7108</v>
      </c>
      <c r="CR2368" s="78" t="s">
        <v>2038</v>
      </c>
      <c r="CS2368" s="78" t="s">
        <v>2038</v>
      </c>
    </row>
    <row r="2369" spans="1:97">
      <c r="A2369" s="16" t="s">
        <v>3590</v>
      </c>
      <c r="B2369" s="16" t="s">
        <v>5396</v>
      </c>
      <c r="C2369" s="19">
        <v>49003015</v>
      </c>
      <c r="D2369" s="19" t="s">
        <v>3782</v>
      </c>
      <c r="E2369" s="19" t="s">
        <v>3804</v>
      </c>
      <c r="F2369" s="19" t="s">
        <v>3816</v>
      </c>
      <c r="G2369" s="47"/>
      <c r="H2369" s="47" t="s">
        <v>3817</v>
      </c>
      <c r="I2369" s="47" t="s">
        <v>5450</v>
      </c>
      <c r="J2369" s="47" t="s">
        <v>5467</v>
      </c>
      <c r="K2369" s="23">
        <v>42.37312</v>
      </c>
      <c r="L2369" s="23">
        <v>-110.17605</v>
      </c>
      <c r="M2369" s="61" t="s">
        <v>7105</v>
      </c>
      <c r="N2369" s="19" t="s">
        <v>7107</v>
      </c>
      <c r="P2369" s="19" t="s">
        <v>3814</v>
      </c>
      <c r="Q2369" s="55">
        <v>112</v>
      </c>
      <c r="R2369" s="55">
        <v>0</v>
      </c>
      <c r="S2369" s="55">
        <f t="shared" si="856"/>
        <v>10</v>
      </c>
      <c r="T2369" s="19"/>
      <c r="U2369" s="55">
        <v>3080</v>
      </c>
      <c r="V2369" s="55">
        <v>3090</v>
      </c>
      <c r="W2369" s="55"/>
      <c r="X2369" s="55"/>
      <c r="Y2369" s="51" t="s">
        <v>3788</v>
      </c>
      <c r="Z2369" s="40">
        <v>23875</v>
      </c>
      <c r="AA2369" s="52">
        <v>8.3000001907348633</v>
      </c>
      <c r="AB2369" s="19" t="s">
        <v>3789</v>
      </c>
      <c r="AC2369" s="19">
        <v>9</v>
      </c>
      <c r="AD2369" s="19">
        <v>3</v>
      </c>
      <c r="AE2369" s="19">
        <v>576</v>
      </c>
      <c r="AF2369" s="19">
        <v>10</v>
      </c>
      <c r="AG2369" s="19">
        <v>-3</v>
      </c>
      <c r="AH2369" s="19">
        <v>280</v>
      </c>
      <c r="AI2369" s="19">
        <v>939</v>
      </c>
      <c r="AJ2369" s="19"/>
      <c r="AK2369" s="19"/>
      <c r="AL2369" s="19">
        <v>130</v>
      </c>
      <c r="AM2369" s="19">
        <v>1470</v>
      </c>
      <c r="AP2369" s="17">
        <f t="shared" si="835"/>
        <v>0.4491</v>
      </c>
      <c r="AQ2369" s="17">
        <f t="shared" si="836"/>
        <v>0.24687000000000001</v>
      </c>
      <c r="AR2369" s="17">
        <f t="shared" si="855"/>
        <v>25.055999999999997</v>
      </c>
      <c r="AS2369" s="17">
        <f t="shared" si="853"/>
        <v>0.25579999999999997</v>
      </c>
      <c r="AT2369" s="17">
        <f t="shared" si="837"/>
        <v>26.007769999999997</v>
      </c>
      <c r="AU2369" s="5">
        <f t="shared" si="838"/>
        <v>7.8987999999999996</v>
      </c>
      <c r="AV2369" s="5">
        <f t="shared" si="839"/>
        <v>15.390209999999998</v>
      </c>
      <c r="AW2369" s="5"/>
      <c r="AX2369" s="5"/>
      <c r="AY2369" s="5">
        <f t="shared" si="840"/>
        <v>2.7066000000000003</v>
      </c>
      <c r="AZ2369" s="5">
        <f t="shared" si="841"/>
        <v>25.995609999999999</v>
      </c>
      <c r="BA2369" s="7">
        <f t="shared" si="842"/>
        <v>2.3383095483405023E-4</v>
      </c>
      <c r="BB2369" s="62">
        <f t="shared" si="843"/>
        <v>1944</v>
      </c>
      <c r="BC2369" s="6">
        <f t="shared" si="844"/>
        <v>0.13884007029876977</v>
      </c>
      <c r="BD2369" s="32">
        <f t="shared" si="845"/>
        <v>1.7267916472654136E-2</v>
      </c>
      <c r="BE2369" s="32">
        <f t="shared" si="846"/>
        <v>9.4921633035050697E-3</v>
      </c>
      <c r="BF2369" s="35">
        <f t="shared" si="847"/>
        <v>0.97323992022384087</v>
      </c>
      <c r="BG2369" s="33">
        <f t="shared" si="848"/>
        <v>0.30385130412404249</v>
      </c>
      <c r="BH2369" s="37">
        <f t="shared" si="849"/>
        <v>0.59203111602305147</v>
      </c>
      <c r="BI2369" s="33">
        <f t="shared" si="850"/>
        <v>0.10411757985290596</v>
      </c>
      <c r="CM2369" s="51" t="s">
        <v>3788</v>
      </c>
      <c r="CR2369" s="78" t="s">
        <v>2038</v>
      </c>
      <c r="CS2369" s="78" t="s">
        <v>2038</v>
      </c>
    </row>
    <row r="2370" spans="1:97">
      <c r="A2370" s="16" t="s">
        <v>3590</v>
      </c>
      <c r="B2370" s="16" t="s">
        <v>5396</v>
      </c>
      <c r="C2370" s="19">
        <v>49003021</v>
      </c>
      <c r="D2370" s="19" t="s">
        <v>3782</v>
      </c>
      <c r="E2370" s="19" t="s">
        <v>3804</v>
      </c>
      <c r="F2370" s="19" t="s">
        <v>3816</v>
      </c>
      <c r="G2370" s="47"/>
      <c r="H2370" s="47" t="s">
        <v>3817</v>
      </c>
      <c r="I2370" s="47" t="s">
        <v>5450</v>
      </c>
      <c r="J2370" s="47" t="s">
        <v>5467</v>
      </c>
      <c r="K2370" s="23">
        <v>42.376750000000001</v>
      </c>
      <c r="L2370" s="23">
        <v>-110.17582</v>
      </c>
      <c r="M2370" s="61" t="s">
        <v>7109</v>
      </c>
      <c r="N2370" s="19" t="s">
        <v>7110</v>
      </c>
      <c r="P2370" s="19" t="s">
        <v>3814</v>
      </c>
      <c r="Q2370" s="55"/>
      <c r="R2370" s="55">
        <v>-8</v>
      </c>
      <c r="S2370" s="55">
        <f t="shared" si="856"/>
        <v>18</v>
      </c>
      <c r="T2370" s="31" t="s">
        <v>2507</v>
      </c>
      <c r="U2370" s="55">
        <v>3120</v>
      </c>
      <c r="V2370" s="55">
        <v>3138</v>
      </c>
      <c r="W2370" s="55"/>
      <c r="X2370" s="55"/>
      <c r="Y2370" s="51" t="s">
        <v>3798</v>
      </c>
      <c r="Z2370" s="40">
        <v>23214</v>
      </c>
      <c r="AA2370" s="52">
        <v>8.6000003814697266</v>
      </c>
      <c r="AB2370" s="19" t="s">
        <v>3789</v>
      </c>
      <c r="AC2370" s="19">
        <v>14</v>
      </c>
      <c r="AD2370" s="19">
        <v>19</v>
      </c>
      <c r="AE2370" s="19">
        <v>2877</v>
      </c>
      <c r="AF2370" s="19">
        <v>19</v>
      </c>
      <c r="AG2370" s="19">
        <v>-3</v>
      </c>
      <c r="AH2370" s="19">
        <v>1880</v>
      </c>
      <c r="AI2370" s="19">
        <v>4331</v>
      </c>
      <c r="AJ2370" s="19"/>
      <c r="AK2370" s="19"/>
      <c r="AL2370" s="19">
        <v>32</v>
      </c>
      <c r="AM2370" s="19">
        <v>7085</v>
      </c>
      <c r="AP2370" s="17">
        <f t="shared" si="835"/>
        <v>0.6986</v>
      </c>
      <c r="AQ2370" s="17">
        <f t="shared" si="836"/>
        <v>1.56351</v>
      </c>
      <c r="AR2370" s="17">
        <f t="shared" si="855"/>
        <v>125.14949999999999</v>
      </c>
      <c r="AS2370" s="17">
        <f t="shared" si="853"/>
        <v>0.48601999999999995</v>
      </c>
      <c r="AT2370" s="17">
        <f t="shared" si="837"/>
        <v>127.89762999999999</v>
      </c>
      <c r="AU2370" s="5">
        <f t="shared" si="838"/>
        <v>53.034799999999997</v>
      </c>
      <c r="AV2370" s="5">
        <f t="shared" si="839"/>
        <v>70.98509</v>
      </c>
      <c r="AW2370" s="5"/>
      <c r="AX2370" s="5"/>
      <c r="AY2370" s="5">
        <f t="shared" si="840"/>
        <v>0.66624000000000005</v>
      </c>
      <c r="AZ2370" s="5">
        <f t="shared" si="841"/>
        <v>124.68613000000001</v>
      </c>
      <c r="BA2370" s="7">
        <f t="shared" si="842"/>
        <v>1.2714594160764679E-2</v>
      </c>
      <c r="BB2370" s="62">
        <f t="shared" si="843"/>
        <v>9169</v>
      </c>
      <c r="BC2370" s="6">
        <f t="shared" si="844"/>
        <v>0.1282145933308724</v>
      </c>
      <c r="BD2370" s="32">
        <f t="shared" si="845"/>
        <v>5.4621809645729949E-3</v>
      </c>
      <c r="BE2370" s="32">
        <f t="shared" si="846"/>
        <v>1.2224698768851308E-2</v>
      </c>
      <c r="BF2370" s="35">
        <f t="shared" si="847"/>
        <v>0.98231312026657569</v>
      </c>
      <c r="BG2370" s="33">
        <f t="shared" si="848"/>
        <v>0.42534642786651566</v>
      </c>
      <c r="BH2370" s="37">
        <f t="shared" si="849"/>
        <v>0.56931023522824864</v>
      </c>
      <c r="BI2370" s="33">
        <f t="shared" si="850"/>
        <v>5.3433369052355703E-3</v>
      </c>
      <c r="CM2370" s="51" t="s">
        <v>7111</v>
      </c>
      <c r="CR2370" s="78" t="s">
        <v>2038</v>
      </c>
      <c r="CS2370" s="78" t="s">
        <v>2038</v>
      </c>
    </row>
    <row r="2371" spans="1:97">
      <c r="A2371" s="16" t="s">
        <v>3590</v>
      </c>
      <c r="B2371" s="16" t="s">
        <v>5397</v>
      </c>
      <c r="C2371" s="19">
        <v>49124239</v>
      </c>
      <c r="D2371" s="19" t="s">
        <v>3782</v>
      </c>
      <c r="E2371" s="19" t="s">
        <v>3804</v>
      </c>
      <c r="F2371" s="19" t="s">
        <v>3816</v>
      </c>
      <c r="G2371" s="47"/>
      <c r="H2371" s="47" t="s">
        <v>5212</v>
      </c>
      <c r="I2371" s="47" t="s">
        <v>5450</v>
      </c>
      <c r="J2371" s="47" t="s">
        <v>5467</v>
      </c>
      <c r="K2371" s="23">
        <v>42.370780000000003</v>
      </c>
      <c r="L2371" s="23">
        <v>-110.18978</v>
      </c>
      <c r="M2371" s="61" t="s">
        <v>5075</v>
      </c>
      <c r="N2371" s="19" t="s">
        <v>5076</v>
      </c>
      <c r="O2371" s="40">
        <v>27120</v>
      </c>
      <c r="P2371" s="19" t="s">
        <v>3814</v>
      </c>
      <c r="Q2371" s="55"/>
      <c r="R2371" s="55"/>
      <c r="S2371" s="55">
        <f t="shared" si="856"/>
        <v>25</v>
      </c>
      <c r="T2371" s="19"/>
      <c r="U2371" s="55">
        <v>2848</v>
      </c>
      <c r="V2371" s="55">
        <v>2873</v>
      </c>
      <c r="W2371" s="55"/>
      <c r="X2371" s="55"/>
      <c r="Y2371" s="51" t="s">
        <v>3798</v>
      </c>
      <c r="Z2371" s="40">
        <v>27129</v>
      </c>
      <c r="AA2371" s="52">
        <v>8.8000001907348633</v>
      </c>
      <c r="AB2371" s="19" t="s">
        <v>3789</v>
      </c>
      <c r="AC2371" s="19">
        <v>22</v>
      </c>
      <c r="AD2371" s="19">
        <v>4</v>
      </c>
      <c r="AE2371" s="19">
        <v>2332</v>
      </c>
      <c r="AF2371" s="19">
        <v>22</v>
      </c>
      <c r="AG2371" s="19">
        <v>-3</v>
      </c>
      <c r="AH2371" s="19">
        <v>2850</v>
      </c>
      <c r="AI2371" s="19">
        <v>1244</v>
      </c>
      <c r="AJ2371" s="19"/>
      <c r="AK2371" s="19"/>
      <c r="AL2371" s="19">
        <v>13</v>
      </c>
      <c r="AM2371" s="19">
        <v>5928</v>
      </c>
      <c r="AO2371" s="19" t="s">
        <v>5038</v>
      </c>
      <c r="AP2371" s="17">
        <f t="shared" ref="AP2371:AP2419" si="857">IF(AC2371&gt;0,AC2371*0.0499,0)</f>
        <v>1.0977999999999999</v>
      </c>
      <c r="AQ2371" s="17">
        <f t="shared" ref="AQ2371:AQ2419" si="858">IF(AD2371&gt;0,AD2371*0.08229,0)</f>
        <v>0.32916000000000001</v>
      </c>
      <c r="AR2371" s="17">
        <f t="shared" si="855"/>
        <v>101.44199999999999</v>
      </c>
      <c r="AS2371" s="17">
        <f t="shared" si="853"/>
        <v>0.56275999999999993</v>
      </c>
      <c r="AT2371" s="17">
        <f t="shared" ref="AT2371:AT2419" si="859">SUM(AP2371:AS2371)</f>
        <v>103.43171999999998</v>
      </c>
      <c r="AU2371" s="5">
        <f t="shared" ref="AU2371:AU2419" si="860">IF(AH2371&gt;0,AH2371*0.02821,0)</f>
        <v>80.398499999999999</v>
      </c>
      <c r="AV2371" s="5">
        <f t="shared" ref="AV2371:AV2419" si="861">IF(AI2371&gt;0,AI2371*0.01639,0)</f>
        <v>20.389159999999997</v>
      </c>
      <c r="AW2371" s="5"/>
      <c r="AX2371" s="5"/>
      <c r="AY2371" s="5">
        <f t="shared" ref="AY2371:AY2419" si="862">IF(AL2371&gt;0,AL2371*0.02082,0)</f>
        <v>0.27066000000000001</v>
      </c>
      <c r="AZ2371" s="5">
        <f t="shared" ref="AZ2371:AZ2419" si="863">SUM(AU2371:AY2371)</f>
        <v>101.05831999999999</v>
      </c>
      <c r="BA2371" s="7">
        <f t="shared" ref="BA2371:BA2419" si="864">(AT2371-AZ2371)/(AT2371+AZ2371)</f>
        <v>1.1606433252201379E-2</v>
      </c>
      <c r="BB2371" s="62">
        <f t="shared" ref="BB2371:BB2419" si="865">SUM(AC2371:AL2371)</f>
        <v>6484</v>
      </c>
      <c r="BC2371" s="6">
        <f t="shared" ref="BC2371:BC2419" si="866">(BB2371-AM2371)/(BB2371+AM2371)</f>
        <v>4.4795359329680956E-2</v>
      </c>
      <c r="BD2371" s="32">
        <f t="shared" ref="BD2371:BD2419" si="867">AP2371/AT2371</f>
        <v>1.0613765293664265E-2</v>
      </c>
      <c r="BE2371" s="32">
        <f t="shared" ref="BE2371:BE2419" si="868">AQ2371/AT2371</f>
        <v>3.1823893095851066E-3</v>
      </c>
      <c r="BF2371" s="35">
        <f t="shared" ref="BF2371:BF2419" si="869">(AR2371+AS2371)/AT2371</f>
        <v>0.98620384539675066</v>
      </c>
      <c r="BG2371" s="36">
        <f t="shared" ref="BG2371:BG2419" si="870">AU2371/AZ2371</f>
        <v>0.79556537254923698</v>
      </c>
      <c r="BH2371" s="33">
        <f t="shared" ref="BH2371:BH2419" si="871">AV2371/AZ2371</f>
        <v>0.20175637196422816</v>
      </c>
      <c r="BI2371" s="33">
        <f t="shared" ref="BI2371:BI2419" si="872">AY2371/AZ2371</f>
        <v>2.678255486534904E-3</v>
      </c>
      <c r="CM2371" s="51" t="s">
        <v>5077</v>
      </c>
      <c r="CR2371" s="78" t="s">
        <v>2038</v>
      </c>
      <c r="CS2371" s="78" t="s">
        <v>2038</v>
      </c>
    </row>
    <row r="2372" spans="1:97">
      <c r="A2372" s="16" t="s">
        <v>3590</v>
      </c>
      <c r="B2372" s="16" t="s">
        <v>5398</v>
      </c>
      <c r="C2372" s="19">
        <v>49007689</v>
      </c>
      <c r="D2372" s="19" t="s">
        <v>3782</v>
      </c>
      <c r="E2372" s="19" t="s">
        <v>3804</v>
      </c>
      <c r="F2372" s="19" t="s">
        <v>3816</v>
      </c>
      <c r="G2372" s="47"/>
      <c r="H2372" s="47" t="s">
        <v>3806</v>
      </c>
      <c r="I2372" s="47" t="s">
        <v>5450</v>
      </c>
      <c r="J2372" s="47" t="s">
        <v>5467</v>
      </c>
      <c r="K2372" s="23">
        <v>42.369450000000001</v>
      </c>
      <c r="L2372" s="23">
        <v>-110.1751</v>
      </c>
      <c r="M2372" s="61" t="s">
        <v>7115</v>
      </c>
      <c r="N2372" s="19" t="s">
        <v>7102</v>
      </c>
      <c r="P2372" s="19" t="s">
        <v>3814</v>
      </c>
      <c r="Q2372" s="55"/>
      <c r="R2372" s="55">
        <v>65</v>
      </c>
      <c r="S2372" s="55">
        <f t="shared" si="856"/>
        <v>64</v>
      </c>
      <c r="T2372" s="19"/>
      <c r="U2372" s="55">
        <v>3072</v>
      </c>
      <c r="V2372" s="55">
        <v>3136</v>
      </c>
      <c r="W2372" s="55"/>
      <c r="X2372" s="55"/>
      <c r="Y2372" s="51" t="s">
        <v>3798</v>
      </c>
      <c r="Z2372" s="40">
        <v>23214</v>
      </c>
      <c r="AA2372" s="52">
        <v>8.6000003814697266</v>
      </c>
      <c r="AB2372" s="19" t="s">
        <v>3789</v>
      </c>
      <c r="AC2372" s="19">
        <v>20</v>
      </c>
      <c r="AD2372" s="19">
        <v>27</v>
      </c>
      <c r="AE2372" s="19">
        <v>3227</v>
      </c>
      <c r="AF2372" s="19">
        <v>17</v>
      </c>
      <c r="AG2372" s="19">
        <v>-3</v>
      </c>
      <c r="AH2372" s="19">
        <v>2200</v>
      </c>
      <c r="AI2372" s="19">
        <v>4831</v>
      </c>
      <c r="AJ2372" s="19"/>
      <c r="AK2372" s="19"/>
      <c r="AL2372" s="19">
        <v>-1</v>
      </c>
      <c r="AM2372" s="19">
        <v>7969</v>
      </c>
      <c r="AP2372" s="17">
        <f t="shared" si="857"/>
        <v>0.998</v>
      </c>
      <c r="AQ2372" s="17">
        <f t="shared" si="858"/>
        <v>2.2218300000000002</v>
      </c>
      <c r="AR2372" s="17">
        <f t="shared" si="855"/>
        <v>140.37449999999998</v>
      </c>
      <c r="AS2372" s="17">
        <f t="shared" si="853"/>
        <v>0.43485999999999997</v>
      </c>
      <c r="AT2372" s="17">
        <f t="shared" si="859"/>
        <v>144.02918999999997</v>
      </c>
      <c r="AU2372" s="5">
        <f t="shared" si="860"/>
        <v>62.061999999999998</v>
      </c>
      <c r="AV2372" s="5">
        <f t="shared" si="861"/>
        <v>79.180089999999993</v>
      </c>
      <c r="AW2372" s="5"/>
      <c r="AX2372" s="5"/>
      <c r="AY2372" s="5">
        <f t="shared" si="862"/>
        <v>0</v>
      </c>
      <c r="AZ2372" s="5">
        <f t="shared" si="863"/>
        <v>141.24208999999999</v>
      </c>
      <c r="BA2372" s="7">
        <f t="shared" si="864"/>
        <v>9.7699985781953998E-3</v>
      </c>
      <c r="BB2372" s="62">
        <f t="shared" si="865"/>
        <v>10318</v>
      </c>
      <c r="BC2372" s="6">
        <f t="shared" si="866"/>
        <v>0.12845190572537868</v>
      </c>
      <c r="BD2372" s="32">
        <f t="shared" si="867"/>
        <v>6.9291509589132607E-3</v>
      </c>
      <c r="BE2372" s="32">
        <f t="shared" si="868"/>
        <v>1.5426247970984219E-2</v>
      </c>
      <c r="BF2372" s="35">
        <f t="shared" si="869"/>
        <v>0.97764460107010254</v>
      </c>
      <c r="BG2372" s="33">
        <f t="shared" si="870"/>
        <v>0.43940159763991032</v>
      </c>
      <c r="BH2372" s="37">
        <f t="shared" si="871"/>
        <v>0.56059840236008962</v>
      </c>
      <c r="BI2372" s="33">
        <f t="shared" si="872"/>
        <v>0</v>
      </c>
      <c r="CM2372" s="51" t="s">
        <v>3815</v>
      </c>
      <c r="CR2372" s="78" t="s">
        <v>2038</v>
      </c>
      <c r="CS2372" s="78" t="s">
        <v>2038</v>
      </c>
    </row>
    <row r="2373" spans="1:97">
      <c r="A2373" s="16" t="s">
        <v>3590</v>
      </c>
      <c r="B2373" s="16" t="s">
        <v>5398</v>
      </c>
      <c r="C2373" s="19">
        <v>49003029</v>
      </c>
      <c r="D2373" s="19" t="s">
        <v>3782</v>
      </c>
      <c r="E2373" s="19" t="s">
        <v>3804</v>
      </c>
      <c r="F2373" s="19" t="s">
        <v>3816</v>
      </c>
      <c r="G2373" s="47"/>
      <c r="H2373" s="47" t="s">
        <v>3806</v>
      </c>
      <c r="I2373" s="47" t="s">
        <v>5450</v>
      </c>
      <c r="J2373" s="47" t="s">
        <v>5467</v>
      </c>
      <c r="K2373" s="23">
        <v>42.369450000000001</v>
      </c>
      <c r="L2373" s="23">
        <v>-110.1751</v>
      </c>
      <c r="M2373" s="61" t="s">
        <v>7115</v>
      </c>
      <c r="N2373" s="19" t="s">
        <v>7102</v>
      </c>
      <c r="P2373" s="19" t="s">
        <v>3814</v>
      </c>
      <c r="Q2373" s="55">
        <v>65</v>
      </c>
      <c r="R2373" s="55"/>
      <c r="S2373" s="55">
        <f t="shared" si="856"/>
        <v>37</v>
      </c>
      <c r="T2373" s="31" t="s">
        <v>4960</v>
      </c>
      <c r="U2373" s="55">
        <v>3201</v>
      </c>
      <c r="V2373" s="55">
        <v>3238</v>
      </c>
      <c r="W2373" s="55"/>
      <c r="X2373" s="55"/>
      <c r="Y2373" s="51" t="s">
        <v>3798</v>
      </c>
      <c r="Z2373" s="40">
        <v>23214</v>
      </c>
      <c r="AA2373" s="52">
        <v>8.1999998092651367</v>
      </c>
      <c r="AB2373" s="19" t="s">
        <v>3789</v>
      </c>
      <c r="AC2373" s="19">
        <v>37</v>
      </c>
      <c r="AD2373" s="19">
        <v>60</v>
      </c>
      <c r="AE2373" s="19">
        <v>4169</v>
      </c>
      <c r="AF2373" s="19">
        <v>25</v>
      </c>
      <c r="AG2373" s="19">
        <v>-3</v>
      </c>
      <c r="AH2373" s="19">
        <v>2050</v>
      </c>
      <c r="AI2373" s="19">
        <v>7967</v>
      </c>
      <c r="AJ2373" s="19"/>
      <c r="AK2373" s="19"/>
      <c r="AL2373" s="19">
        <v>16</v>
      </c>
      <c r="AM2373" s="19">
        <v>10296</v>
      </c>
      <c r="AP2373" s="17">
        <f t="shared" si="857"/>
        <v>1.8463000000000001</v>
      </c>
      <c r="AQ2373" s="17">
        <f t="shared" si="858"/>
        <v>4.9374000000000002</v>
      </c>
      <c r="AR2373" s="17">
        <f t="shared" si="855"/>
        <v>181.35149999999999</v>
      </c>
      <c r="AS2373" s="17">
        <f t="shared" si="853"/>
        <v>0.63949999999999996</v>
      </c>
      <c r="AT2373" s="17">
        <f t="shared" si="859"/>
        <v>188.7747</v>
      </c>
      <c r="AU2373" s="5">
        <f t="shared" si="860"/>
        <v>57.830500000000001</v>
      </c>
      <c r="AV2373" s="5">
        <f t="shared" si="861"/>
        <v>130.57912999999999</v>
      </c>
      <c r="AW2373" s="5"/>
      <c r="AX2373" s="5"/>
      <c r="AY2373" s="5">
        <f t="shared" si="862"/>
        <v>0.33312000000000003</v>
      </c>
      <c r="AZ2373" s="5">
        <f t="shared" si="863"/>
        <v>188.74275</v>
      </c>
      <c r="BA2373" s="7">
        <f t="shared" si="864"/>
        <v>8.4631849468136684E-5</v>
      </c>
      <c r="BB2373" s="62">
        <f t="shared" si="865"/>
        <v>14321</v>
      </c>
      <c r="BC2373" s="6">
        <f t="shared" si="866"/>
        <v>0.16350489499126619</v>
      </c>
      <c r="BD2373" s="32">
        <f t="shared" si="867"/>
        <v>9.7804419765996197E-3</v>
      </c>
      <c r="BE2373" s="32">
        <f t="shared" si="868"/>
        <v>2.6154987930056307E-2</v>
      </c>
      <c r="BF2373" s="35">
        <f t="shared" si="869"/>
        <v>0.96406457009334401</v>
      </c>
      <c r="BG2373" s="33">
        <f t="shared" si="870"/>
        <v>0.30639852391681272</v>
      </c>
      <c r="BH2373" s="37">
        <f t="shared" si="871"/>
        <v>0.69183653411852897</v>
      </c>
      <c r="BI2373" s="33">
        <f t="shared" si="872"/>
        <v>1.7649419646582453E-3</v>
      </c>
      <c r="CM2373" s="51" t="s">
        <v>3824</v>
      </c>
      <c r="CR2373" s="78" t="s">
        <v>2038</v>
      </c>
      <c r="CS2373" s="78" t="s">
        <v>2038</v>
      </c>
    </row>
    <row r="2374" spans="1:97">
      <c r="A2374" s="16" t="s">
        <v>3590</v>
      </c>
      <c r="B2374" s="16" t="s">
        <v>5399</v>
      </c>
      <c r="C2374" s="19">
        <v>49002007</v>
      </c>
      <c r="D2374" s="19" t="s">
        <v>3782</v>
      </c>
      <c r="E2374" s="19" t="s">
        <v>3804</v>
      </c>
      <c r="F2374" s="19" t="s">
        <v>3816</v>
      </c>
      <c r="G2374" s="47"/>
      <c r="H2374" s="47" t="s">
        <v>5242</v>
      </c>
      <c r="I2374" s="47" t="s">
        <v>5450</v>
      </c>
      <c r="J2374" s="47" t="s">
        <v>5467</v>
      </c>
      <c r="K2374" s="23">
        <v>42.36262</v>
      </c>
      <c r="L2374" s="23">
        <v>-110.14194999999999</v>
      </c>
      <c r="M2374" s="61" t="s">
        <v>1092</v>
      </c>
      <c r="N2374" s="19" t="s">
        <v>2217</v>
      </c>
      <c r="P2374" s="19" t="s">
        <v>3814</v>
      </c>
      <c r="Q2374" s="55"/>
      <c r="R2374" s="55"/>
      <c r="S2374" s="55">
        <f t="shared" si="856"/>
        <v>36</v>
      </c>
      <c r="T2374" s="19"/>
      <c r="U2374" s="55">
        <v>2972</v>
      </c>
      <c r="V2374" s="55">
        <v>3008</v>
      </c>
      <c r="W2374" s="55">
        <v>3600</v>
      </c>
      <c r="X2374" s="55"/>
      <c r="Y2374" s="51" t="s">
        <v>3798</v>
      </c>
      <c r="Z2374" s="40">
        <v>26067</v>
      </c>
      <c r="AA2374" s="52">
        <v>8.8000001907348633</v>
      </c>
      <c r="AB2374" s="19" t="s">
        <v>3789</v>
      </c>
      <c r="AC2374" s="19">
        <v>12</v>
      </c>
      <c r="AD2374" s="19">
        <v>12</v>
      </c>
      <c r="AE2374" s="19">
        <v>2421</v>
      </c>
      <c r="AF2374" s="19">
        <v>34</v>
      </c>
      <c r="AG2374" s="19">
        <v>-3</v>
      </c>
      <c r="AH2374" s="19">
        <v>1720</v>
      </c>
      <c r="AI2374" s="19">
        <v>3099</v>
      </c>
      <c r="AJ2374" s="19"/>
      <c r="AK2374" s="19"/>
      <c r="AL2374" s="19">
        <v>60</v>
      </c>
      <c r="AM2374" s="19">
        <v>6001</v>
      </c>
      <c r="AP2374" s="17">
        <f t="shared" si="857"/>
        <v>0.5988</v>
      </c>
      <c r="AQ2374" s="17">
        <f t="shared" si="858"/>
        <v>0.98748000000000002</v>
      </c>
      <c r="AR2374" s="17">
        <f t="shared" si="855"/>
        <v>105.31349999999999</v>
      </c>
      <c r="AS2374" s="17">
        <f t="shared" si="853"/>
        <v>0.86971999999999994</v>
      </c>
      <c r="AT2374" s="17">
        <f t="shared" si="859"/>
        <v>107.76949999999999</v>
      </c>
      <c r="AU2374" s="5">
        <f t="shared" si="860"/>
        <v>48.5212</v>
      </c>
      <c r="AV2374" s="5">
        <f t="shared" si="861"/>
        <v>50.792609999999996</v>
      </c>
      <c r="AW2374" s="5"/>
      <c r="AX2374" s="5"/>
      <c r="AY2374" s="5">
        <f t="shared" si="862"/>
        <v>1.2492000000000001</v>
      </c>
      <c r="AZ2374" s="5">
        <f t="shared" si="863"/>
        <v>100.56300999999999</v>
      </c>
      <c r="BA2374" s="7">
        <f t="shared" si="864"/>
        <v>3.4591288704772974E-2</v>
      </c>
      <c r="BB2374" s="62">
        <f t="shared" si="865"/>
        <v>7355</v>
      </c>
      <c r="BC2374" s="6">
        <f t="shared" si="866"/>
        <v>0.10137765798143157</v>
      </c>
      <c r="BD2374" s="32">
        <f t="shared" si="867"/>
        <v>5.5563030356455215E-3</v>
      </c>
      <c r="BE2374" s="32">
        <f t="shared" si="868"/>
        <v>9.1628893146947898E-3</v>
      </c>
      <c r="BF2374" s="35">
        <f t="shared" si="869"/>
        <v>0.98528080764965964</v>
      </c>
      <c r="BG2374" s="33">
        <f t="shared" si="870"/>
        <v>0.48249550207377451</v>
      </c>
      <c r="BH2374" s="37">
        <f t="shared" si="871"/>
        <v>0.50508243538056385</v>
      </c>
      <c r="BI2374" s="33">
        <f t="shared" si="872"/>
        <v>1.2422062545661671E-2</v>
      </c>
      <c r="CM2374" s="51" t="s">
        <v>7027</v>
      </c>
      <c r="CR2374" s="78" t="s">
        <v>2038</v>
      </c>
      <c r="CS2374" s="78" t="s">
        <v>2038</v>
      </c>
    </row>
    <row r="2375" spans="1:97">
      <c r="A2375" s="16" t="s">
        <v>3590</v>
      </c>
      <c r="B2375" s="16" t="s">
        <v>351</v>
      </c>
      <c r="C2375" s="19">
        <v>49005908</v>
      </c>
      <c r="D2375" s="19" t="s">
        <v>3782</v>
      </c>
      <c r="E2375" s="19" t="s">
        <v>3804</v>
      </c>
      <c r="F2375" s="19" t="s">
        <v>3816</v>
      </c>
      <c r="G2375" s="47"/>
      <c r="H2375" s="47" t="s">
        <v>1542</v>
      </c>
      <c r="I2375" s="47" t="s">
        <v>5450</v>
      </c>
      <c r="J2375" s="47" t="s">
        <v>5468</v>
      </c>
      <c r="K2375" s="23">
        <v>42.448909999999998</v>
      </c>
      <c r="L2375" s="23">
        <v>-110.25867</v>
      </c>
      <c r="M2375" s="61" t="s">
        <v>4924</v>
      </c>
      <c r="N2375" s="19" t="s">
        <v>4925</v>
      </c>
      <c r="P2375" s="19" t="s">
        <v>3814</v>
      </c>
      <c r="Q2375" s="55"/>
      <c r="R2375" s="55"/>
      <c r="S2375" s="55">
        <f t="shared" si="856"/>
        <v>34</v>
      </c>
      <c r="T2375" s="19"/>
      <c r="U2375" s="55">
        <v>1700</v>
      </c>
      <c r="V2375" s="55">
        <v>1734</v>
      </c>
      <c r="W2375" s="55">
        <v>3142</v>
      </c>
      <c r="X2375" s="55"/>
      <c r="Y2375" s="51" t="s">
        <v>3798</v>
      </c>
      <c r="AA2375" s="52">
        <v>7</v>
      </c>
      <c r="AB2375" s="19" t="s">
        <v>3789</v>
      </c>
      <c r="AC2375" s="19">
        <v>56</v>
      </c>
      <c r="AD2375" s="19">
        <v>27</v>
      </c>
      <c r="AE2375" s="19">
        <v>2840</v>
      </c>
      <c r="AF2375" s="19">
        <v>-3</v>
      </c>
      <c r="AG2375" s="19">
        <v>-3</v>
      </c>
      <c r="AH2375" s="19">
        <v>4220</v>
      </c>
      <c r="AI2375" s="19">
        <v>537</v>
      </c>
      <c r="AJ2375" s="19"/>
      <c r="AK2375" s="19"/>
      <c r="AL2375" s="19">
        <v>36</v>
      </c>
      <c r="AM2375" s="19">
        <v>7444</v>
      </c>
      <c r="AP2375" s="17">
        <f t="shared" si="857"/>
        <v>2.7944</v>
      </c>
      <c r="AQ2375" s="17">
        <f t="shared" si="858"/>
        <v>2.2218300000000002</v>
      </c>
      <c r="AR2375" s="17">
        <f t="shared" si="855"/>
        <v>123.53999999999999</v>
      </c>
      <c r="AS2375" s="17">
        <f t="shared" si="853"/>
        <v>0</v>
      </c>
      <c r="AT2375" s="17">
        <f t="shared" si="859"/>
        <v>128.55623</v>
      </c>
      <c r="AU2375" s="5">
        <f t="shared" si="860"/>
        <v>119.0462</v>
      </c>
      <c r="AV2375" s="5">
        <f t="shared" si="861"/>
        <v>8.8014299999999999</v>
      </c>
      <c r="AW2375" s="5"/>
      <c r="AX2375" s="5"/>
      <c r="AY2375" s="5">
        <f t="shared" si="862"/>
        <v>0.74952000000000008</v>
      </c>
      <c r="AZ2375" s="5">
        <f t="shared" si="863"/>
        <v>128.59715</v>
      </c>
      <c r="BA2375" s="7">
        <f t="shared" si="864"/>
        <v>-1.5912682151018141E-4</v>
      </c>
      <c r="BB2375" s="62">
        <f t="shared" si="865"/>
        <v>7710</v>
      </c>
      <c r="BC2375" s="6">
        <f t="shared" si="866"/>
        <v>1.755312128810875E-2</v>
      </c>
      <c r="BD2375" s="32">
        <f t="shared" si="867"/>
        <v>2.1736791752527278E-2</v>
      </c>
      <c r="BE2375" s="32">
        <f t="shared" si="868"/>
        <v>1.7282943035899546E-2</v>
      </c>
      <c r="BF2375" s="35">
        <f t="shared" si="869"/>
        <v>0.96098026521157309</v>
      </c>
      <c r="BG2375" s="36">
        <f t="shared" si="870"/>
        <v>0.92572969152115736</v>
      </c>
      <c r="BH2375" s="33">
        <f t="shared" si="871"/>
        <v>6.8441874489442417E-2</v>
      </c>
      <c r="BI2375" s="33">
        <f t="shared" si="872"/>
        <v>5.8284339894002319E-3</v>
      </c>
      <c r="CM2375" s="51" t="s">
        <v>3798</v>
      </c>
      <c r="CR2375" s="78" t="s">
        <v>2038</v>
      </c>
      <c r="CS2375" s="78" t="s">
        <v>2038</v>
      </c>
    </row>
    <row r="2376" spans="1:97">
      <c r="A2376" s="16" t="s">
        <v>3590</v>
      </c>
      <c r="B2376" s="16" t="s">
        <v>4479</v>
      </c>
      <c r="C2376" s="19">
        <v>49002613</v>
      </c>
      <c r="D2376" s="19" t="s">
        <v>3782</v>
      </c>
      <c r="E2376" s="19" t="s">
        <v>3804</v>
      </c>
      <c r="F2376" s="19" t="s">
        <v>3816</v>
      </c>
      <c r="G2376" s="47"/>
      <c r="H2376" s="47" t="s">
        <v>7079</v>
      </c>
      <c r="I2376" s="47" t="s">
        <v>5450</v>
      </c>
      <c r="J2376" s="47" t="s">
        <v>5468</v>
      </c>
      <c r="K2376" s="23">
        <v>42.507649999999998</v>
      </c>
      <c r="L2376" s="23">
        <v>-110.2376</v>
      </c>
      <c r="M2376" s="61" t="s">
        <v>7080</v>
      </c>
      <c r="N2376" s="19" t="s">
        <v>7081</v>
      </c>
      <c r="P2376" s="19" t="s">
        <v>3814</v>
      </c>
      <c r="S2376" s="46">
        <f t="shared" si="856"/>
        <v>0</v>
      </c>
      <c r="W2376" s="46">
        <v>3075</v>
      </c>
      <c r="Y2376" s="51" t="s">
        <v>3798</v>
      </c>
      <c r="AA2376" s="52">
        <v>8.1999998092651367</v>
      </c>
      <c r="AB2376" s="19" t="s">
        <v>3837</v>
      </c>
      <c r="AC2376" s="19">
        <v>26</v>
      </c>
      <c r="AD2376" s="19">
        <v>13</v>
      </c>
      <c r="AE2376" s="19">
        <v>2179</v>
      </c>
      <c r="AF2376" s="19">
        <v>-3</v>
      </c>
      <c r="AG2376" s="19">
        <v>-3</v>
      </c>
      <c r="AH2376" s="19">
        <v>2900</v>
      </c>
      <c r="AI2376" s="19">
        <v>755</v>
      </c>
      <c r="AJ2376" s="19"/>
      <c r="AK2376" s="19"/>
      <c r="AL2376" s="19">
        <v>28</v>
      </c>
      <c r="AM2376" s="19">
        <v>5590</v>
      </c>
      <c r="AP2376" s="17">
        <f t="shared" si="857"/>
        <v>1.2974000000000001</v>
      </c>
      <c r="AQ2376" s="17">
        <f t="shared" si="858"/>
        <v>1.0697700000000001</v>
      </c>
      <c r="AR2376" s="17">
        <f t="shared" si="855"/>
        <v>94.78649999999999</v>
      </c>
      <c r="AS2376" s="17">
        <f t="shared" si="853"/>
        <v>0</v>
      </c>
      <c r="AT2376" s="17">
        <f t="shared" si="859"/>
        <v>97.153669999999991</v>
      </c>
      <c r="AU2376" s="5">
        <f t="shared" si="860"/>
        <v>81.808999999999997</v>
      </c>
      <c r="AV2376" s="5">
        <f t="shared" si="861"/>
        <v>12.37445</v>
      </c>
      <c r="AW2376" s="5"/>
      <c r="AX2376" s="5"/>
      <c r="AY2376" s="5">
        <f t="shared" si="862"/>
        <v>0.58296000000000003</v>
      </c>
      <c r="AZ2376" s="5">
        <f t="shared" si="863"/>
        <v>94.766409999999993</v>
      </c>
      <c r="BA2376" s="7">
        <f t="shared" si="864"/>
        <v>1.2438823493612538E-2</v>
      </c>
      <c r="BB2376" s="62">
        <f t="shared" si="865"/>
        <v>5895</v>
      </c>
      <c r="BC2376" s="6">
        <f t="shared" si="866"/>
        <v>2.6556377884196777E-2</v>
      </c>
      <c r="BD2376" s="32">
        <f t="shared" si="867"/>
        <v>1.335410180593281E-2</v>
      </c>
      <c r="BE2376" s="32">
        <f t="shared" si="868"/>
        <v>1.101111260130472E-2</v>
      </c>
      <c r="BF2376" s="35">
        <f t="shared" si="869"/>
        <v>0.97563478559276251</v>
      </c>
      <c r="BG2376" s="36">
        <f t="shared" si="870"/>
        <v>0.86327001307741846</v>
      </c>
      <c r="BH2376" s="33">
        <f t="shared" si="871"/>
        <v>0.13057844018782605</v>
      </c>
      <c r="BI2376" s="33">
        <f t="shared" si="872"/>
        <v>6.1515467347554907E-3</v>
      </c>
      <c r="CM2376" s="51" t="s">
        <v>3815</v>
      </c>
      <c r="CR2376" s="78" t="s">
        <v>2038</v>
      </c>
      <c r="CS2376" s="78" t="s">
        <v>2038</v>
      </c>
    </row>
    <row r="2377" spans="1:97">
      <c r="A2377" s="16" t="s">
        <v>3590</v>
      </c>
      <c r="B2377" s="16" t="s">
        <v>4480</v>
      </c>
      <c r="C2377" s="19">
        <v>49003008</v>
      </c>
      <c r="D2377" s="19" t="s">
        <v>3782</v>
      </c>
      <c r="E2377" s="19" t="s">
        <v>3804</v>
      </c>
      <c r="F2377" s="19" t="s">
        <v>7075</v>
      </c>
      <c r="G2377" s="47"/>
      <c r="H2377" s="47" t="s">
        <v>2522</v>
      </c>
      <c r="I2377" s="47" t="s">
        <v>5450</v>
      </c>
      <c r="J2377" s="47" t="s">
        <v>5468</v>
      </c>
      <c r="K2377" s="23">
        <v>42.387770000000003</v>
      </c>
      <c r="L2377" s="23">
        <v>-110.23515999999999</v>
      </c>
      <c r="M2377" s="61" t="s">
        <v>7101</v>
      </c>
      <c r="N2377" s="19" t="s">
        <v>7102</v>
      </c>
      <c r="P2377" s="19" t="s">
        <v>3814</v>
      </c>
      <c r="Q2377" s="55"/>
      <c r="R2377" s="55"/>
      <c r="S2377" s="55">
        <f t="shared" si="856"/>
        <v>12</v>
      </c>
      <c r="T2377" s="19"/>
      <c r="U2377" s="55">
        <v>2502</v>
      </c>
      <c r="V2377" s="55">
        <v>2514</v>
      </c>
      <c r="W2377" s="55">
        <v>8112</v>
      </c>
      <c r="X2377" s="55">
        <v>7625</v>
      </c>
      <c r="Y2377" s="51" t="s">
        <v>3788</v>
      </c>
      <c r="Z2377" s="40">
        <v>23845</v>
      </c>
      <c r="AA2377" s="52">
        <v>8.6999998092651367</v>
      </c>
      <c r="AB2377" s="19" t="s">
        <v>3789</v>
      </c>
      <c r="AC2377" s="19">
        <v>15</v>
      </c>
      <c r="AD2377" s="19">
        <v>4</v>
      </c>
      <c r="AE2377" s="19">
        <v>2497</v>
      </c>
      <c r="AF2377" s="19">
        <v>65</v>
      </c>
      <c r="AG2377" s="19">
        <v>-3</v>
      </c>
      <c r="AH2377" s="19">
        <v>2120</v>
      </c>
      <c r="AI2377" s="19">
        <v>2843</v>
      </c>
      <c r="AJ2377" s="19"/>
      <c r="AK2377" s="19"/>
      <c r="AL2377" s="19">
        <v>124</v>
      </c>
      <c r="AM2377" s="19">
        <v>6312</v>
      </c>
      <c r="AP2377" s="17">
        <f t="shared" si="857"/>
        <v>0.74849999999999994</v>
      </c>
      <c r="AQ2377" s="17">
        <f t="shared" si="858"/>
        <v>0.32916000000000001</v>
      </c>
      <c r="AR2377" s="17">
        <f t="shared" si="855"/>
        <v>108.61949999999999</v>
      </c>
      <c r="AS2377" s="17">
        <f t="shared" si="853"/>
        <v>1.6626999999999998</v>
      </c>
      <c r="AT2377" s="17">
        <f t="shared" si="859"/>
        <v>111.35985999999998</v>
      </c>
      <c r="AU2377" s="5">
        <f t="shared" si="860"/>
        <v>59.805199999999999</v>
      </c>
      <c r="AV2377" s="5">
        <f t="shared" si="861"/>
        <v>46.596769999999992</v>
      </c>
      <c r="AW2377" s="5"/>
      <c r="AX2377" s="5"/>
      <c r="AY2377" s="5">
        <f t="shared" si="862"/>
        <v>2.5816800000000004</v>
      </c>
      <c r="AZ2377" s="5">
        <f t="shared" si="863"/>
        <v>108.98365</v>
      </c>
      <c r="BA2377" s="7">
        <f t="shared" si="864"/>
        <v>1.0784116128494033E-2</v>
      </c>
      <c r="BB2377" s="62">
        <f t="shared" si="865"/>
        <v>7665</v>
      </c>
      <c r="BC2377" s="6">
        <f t="shared" si="866"/>
        <v>9.6801888817342779E-2</v>
      </c>
      <c r="BD2377" s="32">
        <f t="shared" si="867"/>
        <v>6.7214524156190576E-3</v>
      </c>
      <c r="BE2377" s="32">
        <f t="shared" si="868"/>
        <v>2.9558226815299521E-3</v>
      </c>
      <c r="BF2377" s="35">
        <f t="shared" si="869"/>
        <v>0.990322724902851</v>
      </c>
      <c r="BG2377" s="37">
        <f t="shared" si="870"/>
        <v>0.54875387271393461</v>
      </c>
      <c r="BH2377" s="33">
        <f t="shared" si="871"/>
        <v>0.42755743636774868</v>
      </c>
      <c r="BI2377" s="33">
        <f t="shared" si="872"/>
        <v>2.368869091831665E-2</v>
      </c>
      <c r="CM2377" s="51" t="s">
        <v>3788</v>
      </c>
      <c r="CR2377" s="78" t="s">
        <v>2038</v>
      </c>
      <c r="CS2377" s="78" t="s">
        <v>2038</v>
      </c>
    </row>
    <row r="2378" spans="1:97">
      <c r="A2378" s="16" t="s">
        <v>3590</v>
      </c>
      <c r="B2378" s="16" t="s">
        <v>4481</v>
      </c>
      <c r="C2378" s="19">
        <v>49124778</v>
      </c>
      <c r="D2378" s="19" t="s">
        <v>3782</v>
      </c>
      <c r="E2378" s="19" t="s">
        <v>3804</v>
      </c>
      <c r="F2378" s="19" t="s">
        <v>3847</v>
      </c>
      <c r="G2378" s="47"/>
      <c r="H2378" s="47" t="s">
        <v>5234</v>
      </c>
      <c r="I2378" s="47" t="s">
        <v>5450</v>
      </c>
      <c r="J2378" s="47" t="s">
        <v>5468</v>
      </c>
      <c r="K2378" s="23">
        <v>42.369300000000003</v>
      </c>
      <c r="L2378" s="23">
        <v>-110.2779</v>
      </c>
      <c r="M2378" s="61" t="s">
        <v>5951</v>
      </c>
      <c r="N2378" s="19" t="s">
        <v>1607</v>
      </c>
      <c r="P2378" s="19" t="s">
        <v>3814</v>
      </c>
      <c r="S2378" s="46">
        <f t="shared" si="856"/>
        <v>130</v>
      </c>
      <c r="U2378" s="55">
        <v>864</v>
      </c>
      <c r="V2378" s="55">
        <v>994</v>
      </c>
      <c r="W2378" s="55">
        <v>1056</v>
      </c>
      <c r="X2378" s="55">
        <v>1031</v>
      </c>
      <c r="Y2378" s="51" t="s">
        <v>3788</v>
      </c>
      <c r="Z2378" s="40">
        <v>27341</v>
      </c>
      <c r="AA2378" s="52">
        <v>7.8000001907348633</v>
      </c>
      <c r="AB2378" s="19" t="s">
        <v>3789</v>
      </c>
      <c r="AC2378" s="19">
        <v>6</v>
      </c>
      <c r="AD2378" s="19">
        <v>4</v>
      </c>
      <c r="AE2378" s="19">
        <v>440</v>
      </c>
      <c r="AF2378" s="19">
        <v>9</v>
      </c>
      <c r="AG2378" s="19">
        <v>-3</v>
      </c>
      <c r="AH2378" s="19">
        <v>470</v>
      </c>
      <c r="AI2378" s="19">
        <v>354</v>
      </c>
      <c r="AJ2378" s="19"/>
      <c r="AK2378" s="19"/>
      <c r="AL2378" s="19">
        <v>45</v>
      </c>
      <c r="AM2378" s="19">
        <v>1148</v>
      </c>
      <c r="AO2378" s="19" t="s">
        <v>5038</v>
      </c>
      <c r="AP2378" s="17">
        <f t="shared" si="857"/>
        <v>0.2994</v>
      </c>
      <c r="AQ2378" s="17">
        <f t="shared" si="858"/>
        <v>0.32916000000000001</v>
      </c>
      <c r="AR2378" s="17">
        <f t="shared" si="855"/>
        <v>19.139999999999997</v>
      </c>
      <c r="AS2378" s="17">
        <f t="shared" si="853"/>
        <v>0.23021999999999998</v>
      </c>
      <c r="AT2378" s="17">
        <f t="shared" si="859"/>
        <v>19.998779999999996</v>
      </c>
      <c r="AU2378" s="5">
        <f t="shared" si="860"/>
        <v>13.258699999999999</v>
      </c>
      <c r="AV2378" s="5">
        <f t="shared" si="861"/>
        <v>5.8020599999999991</v>
      </c>
      <c r="AW2378" s="5"/>
      <c r="AX2378" s="5"/>
      <c r="AY2378" s="5">
        <f t="shared" si="862"/>
        <v>0.93690000000000007</v>
      </c>
      <c r="AZ2378" s="5">
        <f t="shared" si="863"/>
        <v>19.99766</v>
      </c>
      <c r="BA2378" s="7">
        <f t="shared" si="864"/>
        <v>2.8002492221724718E-5</v>
      </c>
      <c r="BB2378" s="62">
        <f t="shared" si="865"/>
        <v>1325</v>
      </c>
      <c r="BC2378" s="6">
        <f t="shared" si="866"/>
        <v>7.1572988273352206E-2</v>
      </c>
      <c r="BD2378" s="32">
        <f t="shared" si="867"/>
        <v>1.4970913225706772E-2</v>
      </c>
      <c r="BE2378" s="32">
        <f t="shared" si="868"/>
        <v>1.6459003999243958E-2</v>
      </c>
      <c r="BF2378" s="35">
        <f t="shared" si="869"/>
        <v>0.9685700827750493</v>
      </c>
      <c r="BG2378" s="37">
        <f t="shared" si="870"/>
        <v>0.66301257247097911</v>
      </c>
      <c r="BH2378" s="33">
        <f t="shared" si="871"/>
        <v>0.29013694602268464</v>
      </c>
      <c r="BI2378" s="33">
        <f t="shared" si="872"/>
        <v>4.6850481506336243E-2</v>
      </c>
      <c r="CM2378" s="51" t="s">
        <v>3820</v>
      </c>
      <c r="CR2378" s="78" t="s">
        <v>2038</v>
      </c>
      <c r="CS2378" s="78" t="s">
        <v>2038</v>
      </c>
    </row>
    <row r="2379" spans="1:97">
      <c r="A2379" s="16" t="s">
        <v>3590</v>
      </c>
      <c r="B2379" s="16" t="s">
        <v>6536</v>
      </c>
      <c r="C2379" s="19">
        <v>49002002</v>
      </c>
      <c r="D2379" s="19" t="s">
        <v>3782</v>
      </c>
      <c r="E2379" s="19" t="s">
        <v>3804</v>
      </c>
      <c r="F2379" s="19" t="s">
        <v>3816</v>
      </c>
      <c r="G2379" s="47"/>
      <c r="H2379" s="47" t="s">
        <v>3800</v>
      </c>
      <c r="I2379" s="47" t="s">
        <v>5448</v>
      </c>
      <c r="J2379" s="47" t="s">
        <v>5467</v>
      </c>
      <c r="K2379" s="23">
        <v>42.519640000000003</v>
      </c>
      <c r="L2379" s="23">
        <v>-110.19701000000001</v>
      </c>
      <c r="M2379" s="61" t="s">
        <v>5240</v>
      </c>
      <c r="N2379" s="19" t="s">
        <v>5241</v>
      </c>
      <c r="P2379" s="19" t="s">
        <v>3814</v>
      </c>
      <c r="Q2379" s="55"/>
      <c r="R2379" s="55"/>
      <c r="S2379" s="55">
        <f t="shared" si="856"/>
        <v>14</v>
      </c>
      <c r="T2379" s="19"/>
      <c r="U2379" s="55">
        <v>3440</v>
      </c>
      <c r="V2379" s="55">
        <v>3454</v>
      </c>
      <c r="W2379" s="55"/>
      <c r="X2379" s="55"/>
      <c r="Y2379" s="51" t="s">
        <v>3788</v>
      </c>
      <c r="Z2379" s="40">
        <v>25045</v>
      </c>
      <c r="AA2379" s="52">
        <v>8.8000001907348633</v>
      </c>
      <c r="AB2379" s="19" t="s">
        <v>3789</v>
      </c>
      <c r="AC2379" s="19">
        <v>15</v>
      </c>
      <c r="AD2379" s="19">
        <v>6</v>
      </c>
      <c r="AE2379" s="19">
        <v>1602</v>
      </c>
      <c r="AF2379" s="19">
        <v>11</v>
      </c>
      <c r="AG2379" s="19">
        <v>-3</v>
      </c>
      <c r="AH2379" s="19">
        <v>2070</v>
      </c>
      <c r="AI2379" s="19">
        <v>695</v>
      </c>
      <c r="AJ2379" s="19"/>
      <c r="AK2379" s="19"/>
      <c r="AL2379" s="19">
        <v>30</v>
      </c>
      <c r="AM2379" s="19">
        <v>4100</v>
      </c>
      <c r="AP2379" s="17">
        <f t="shared" si="857"/>
        <v>0.74849999999999994</v>
      </c>
      <c r="AQ2379" s="17">
        <f t="shared" si="858"/>
        <v>0.49374000000000001</v>
      </c>
      <c r="AR2379" s="17">
        <f t="shared" si="855"/>
        <v>69.686999999999998</v>
      </c>
      <c r="AS2379" s="17">
        <f t="shared" si="853"/>
        <v>0.28137999999999996</v>
      </c>
      <c r="AT2379" s="17">
        <f t="shared" si="859"/>
        <v>71.210619999999992</v>
      </c>
      <c r="AU2379" s="5">
        <f t="shared" si="860"/>
        <v>58.3947</v>
      </c>
      <c r="AV2379" s="5">
        <f t="shared" si="861"/>
        <v>11.391049999999998</v>
      </c>
      <c r="AW2379" s="5"/>
      <c r="AX2379" s="5"/>
      <c r="AY2379" s="5">
        <f t="shared" si="862"/>
        <v>0.62460000000000004</v>
      </c>
      <c r="AZ2379" s="5">
        <f t="shared" si="863"/>
        <v>70.410349999999994</v>
      </c>
      <c r="BA2379" s="7">
        <f t="shared" si="864"/>
        <v>5.650787450474302E-3</v>
      </c>
      <c r="BB2379" s="62">
        <f t="shared" si="865"/>
        <v>4426</v>
      </c>
      <c r="BC2379" s="6">
        <f t="shared" si="866"/>
        <v>3.8235984048791929E-2</v>
      </c>
      <c r="BD2379" s="32">
        <f t="shared" si="867"/>
        <v>1.0511072646186764E-2</v>
      </c>
      <c r="BE2379" s="32">
        <f t="shared" si="868"/>
        <v>6.9335163771920543E-3</v>
      </c>
      <c r="BF2379" s="35">
        <f t="shared" si="869"/>
        <v>0.98255541097662125</v>
      </c>
      <c r="BG2379" s="36">
        <f t="shared" si="870"/>
        <v>0.82934824212633518</v>
      </c>
      <c r="BH2379" s="33">
        <f t="shared" si="871"/>
        <v>0.16178090294963737</v>
      </c>
      <c r="BI2379" s="33">
        <f t="shared" si="872"/>
        <v>8.8708549240275065E-3</v>
      </c>
      <c r="CM2379" s="51" t="s">
        <v>3788</v>
      </c>
      <c r="CR2379" s="78" t="s">
        <v>2038</v>
      </c>
      <c r="CS2379" s="78" t="s">
        <v>2038</v>
      </c>
    </row>
    <row r="2380" spans="1:97">
      <c r="A2380" s="16" t="s">
        <v>3590</v>
      </c>
      <c r="B2380" s="16" t="s">
        <v>6536</v>
      </c>
      <c r="C2380" s="19">
        <v>49003007</v>
      </c>
      <c r="D2380" s="19" t="s">
        <v>3782</v>
      </c>
      <c r="E2380" s="19" t="s">
        <v>3804</v>
      </c>
      <c r="G2380" s="47"/>
      <c r="H2380" s="47" t="s">
        <v>3800</v>
      </c>
      <c r="I2380" s="47" t="s">
        <v>5448</v>
      </c>
      <c r="J2380" s="47" t="s">
        <v>5467</v>
      </c>
      <c r="K2380" s="23">
        <v>42.519959999999998</v>
      </c>
      <c r="L2380" s="23">
        <v>-110.20064000000001</v>
      </c>
      <c r="M2380" s="61" t="s">
        <v>7099</v>
      </c>
      <c r="N2380" s="19" t="s">
        <v>7100</v>
      </c>
      <c r="P2380" s="19" t="s">
        <v>3814</v>
      </c>
      <c r="Q2380" s="55"/>
      <c r="R2380" s="55">
        <v>150</v>
      </c>
      <c r="S2380" s="55">
        <f t="shared" si="856"/>
        <v>20</v>
      </c>
      <c r="T2380" s="19"/>
      <c r="U2380" s="55">
        <v>3550</v>
      </c>
      <c r="V2380" s="55">
        <v>3570</v>
      </c>
      <c r="W2380" s="55">
        <v>3850</v>
      </c>
      <c r="X2380" s="55"/>
      <c r="Y2380" s="51" t="s">
        <v>3798</v>
      </c>
      <c r="Z2380" s="40">
        <v>25090</v>
      </c>
      <c r="AA2380" s="52">
        <v>8.3000001907348633</v>
      </c>
      <c r="AB2380" s="19" t="s">
        <v>3789</v>
      </c>
      <c r="AC2380" s="19">
        <v>43</v>
      </c>
      <c r="AD2380" s="19">
        <v>12</v>
      </c>
      <c r="AE2380" s="19">
        <v>1512</v>
      </c>
      <c r="AF2380" s="19">
        <v>17</v>
      </c>
      <c r="AG2380" s="19">
        <v>-3</v>
      </c>
      <c r="AH2380" s="19">
        <v>1860</v>
      </c>
      <c r="AI2380" s="19">
        <v>952</v>
      </c>
      <c r="AJ2380" s="19"/>
      <c r="AK2380" s="19"/>
      <c r="AL2380" s="19">
        <v>24</v>
      </c>
      <c r="AM2380" s="19">
        <v>3961</v>
      </c>
      <c r="AP2380" s="17">
        <f t="shared" si="857"/>
        <v>2.1457000000000002</v>
      </c>
      <c r="AQ2380" s="17">
        <f t="shared" si="858"/>
        <v>0.98748000000000002</v>
      </c>
      <c r="AR2380" s="17">
        <f t="shared" si="855"/>
        <v>65.771999999999991</v>
      </c>
      <c r="AS2380" s="17">
        <f t="shared" si="853"/>
        <v>0.43485999999999997</v>
      </c>
      <c r="AT2380" s="17">
        <f t="shared" si="859"/>
        <v>69.340039999999988</v>
      </c>
      <c r="AU2380" s="5">
        <f t="shared" si="860"/>
        <v>52.470599999999997</v>
      </c>
      <c r="AV2380" s="5">
        <f t="shared" si="861"/>
        <v>15.603279999999998</v>
      </c>
      <c r="AW2380" s="5"/>
      <c r="AX2380" s="5"/>
      <c r="AY2380" s="5">
        <f t="shared" si="862"/>
        <v>0.49968000000000001</v>
      </c>
      <c r="AZ2380" s="5">
        <f t="shared" si="863"/>
        <v>68.573560000000001</v>
      </c>
      <c r="BA2380" s="7">
        <f t="shared" si="864"/>
        <v>5.5576824910667788E-3</v>
      </c>
      <c r="BB2380" s="62">
        <f t="shared" si="865"/>
        <v>4417</v>
      </c>
      <c r="BC2380" s="6">
        <f t="shared" si="866"/>
        <v>5.4428264502267842E-2</v>
      </c>
      <c r="BD2380" s="32">
        <f t="shared" si="867"/>
        <v>3.0944602858608106E-2</v>
      </c>
      <c r="BE2380" s="32">
        <f t="shared" si="868"/>
        <v>1.4241122445271162E-2</v>
      </c>
      <c r="BF2380" s="35">
        <f t="shared" si="869"/>
        <v>0.95481427469612079</v>
      </c>
      <c r="BG2380" s="36">
        <f t="shared" si="870"/>
        <v>0.76517246588918519</v>
      </c>
      <c r="BH2380" s="33">
        <f t="shared" si="871"/>
        <v>0.22754076060802442</v>
      </c>
      <c r="BI2380" s="33">
        <f t="shared" si="872"/>
        <v>7.2867735027902884E-3</v>
      </c>
      <c r="CM2380" s="51" t="s">
        <v>3815</v>
      </c>
      <c r="CR2380" s="78" t="s">
        <v>2038</v>
      </c>
      <c r="CS2380" s="78" t="s">
        <v>2038</v>
      </c>
    </row>
    <row r="2381" spans="1:97">
      <c r="A2381" s="16" t="s">
        <v>3590</v>
      </c>
      <c r="B2381" s="16" t="s">
        <v>6536</v>
      </c>
      <c r="C2381" s="19">
        <v>49003006</v>
      </c>
      <c r="D2381" s="19" t="s">
        <v>3782</v>
      </c>
      <c r="E2381" s="19" t="s">
        <v>3804</v>
      </c>
      <c r="G2381" s="47"/>
      <c r="H2381" s="47" t="s">
        <v>3800</v>
      </c>
      <c r="I2381" s="47" t="s">
        <v>5448</v>
      </c>
      <c r="J2381" s="47" t="s">
        <v>5467</v>
      </c>
      <c r="K2381" s="23">
        <v>42.519959999999998</v>
      </c>
      <c r="L2381" s="23">
        <v>-110.20064000000001</v>
      </c>
      <c r="M2381" s="61" t="s">
        <v>7099</v>
      </c>
      <c r="N2381" s="19" t="s">
        <v>7100</v>
      </c>
      <c r="P2381" s="19" t="s">
        <v>3814</v>
      </c>
      <c r="Q2381" s="55">
        <v>150</v>
      </c>
      <c r="R2381" s="55"/>
      <c r="S2381" s="55">
        <f t="shared" si="856"/>
        <v>20</v>
      </c>
      <c r="T2381" s="19"/>
      <c r="U2381" s="55">
        <v>3720</v>
      </c>
      <c r="V2381" s="55">
        <v>3740</v>
      </c>
      <c r="W2381" s="55">
        <v>3850</v>
      </c>
      <c r="X2381" s="55"/>
      <c r="Y2381" s="51" t="s">
        <v>3798</v>
      </c>
      <c r="Z2381" s="40">
        <v>25090</v>
      </c>
      <c r="AA2381" s="52">
        <v>8.1999998092651367</v>
      </c>
      <c r="AB2381" s="19" t="s">
        <v>3789</v>
      </c>
      <c r="AC2381" s="19">
        <v>65</v>
      </c>
      <c r="AD2381" s="19">
        <v>30</v>
      </c>
      <c r="AE2381" s="19">
        <v>1963</v>
      </c>
      <c r="AF2381" s="19">
        <v>32</v>
      </c>
      <c r="AG2381" s="19">
        <v>-3</v>
      </c>
      <c r="AH2381" s="19">
        <v>2080</v>
      </c>
      <c r="AI2381" s="19">
        <v>1879</v>
      </c>
      <c r="AJ2381" s="19"/>
      <c r="AK2381" s="19"/>
      <c r="AL2381" s="19">
        <v>98</v>
      </c>
      <c r="AM2381" s="19">
        <v>5206</v>
      </c>
      <c r="AP2381" s="17">
        <f t="shared" si="857"/>
        <v>3.2435</v>
      </c>
      <c r="AQ2381" s="17">
        <f t="shared" si="858"/>
        <v>2.4687000000000001</v>
      </c>
      <c r="AR2381" s="17">
        <f t="shared" si="855"/>
        <v>85.390499999999989</v>
      </c>
      <c r="AS2381" s="17">
        <f t="shared" si="853"/>
        <v>0.81855999999999995</v>
      </c>
      <c r="AT2381" s="17">
        <f t="shared" si="859"/>
        <v>91.92125999999999</v>
      </c>
      <c r="AU2381" s="5">
        <f t="shared" si="860"/>
        <v>58.6768</v>
      </c>
      <c r="AV2381" s="5">
        <f t="shared" si="861"/>
        <v>30.796809999999997</v>
      </c>
      <c r="AW2381" s="5"/>
      <c r="AX2381" s="5"/>
      <c r="AY2381" s="5">
        <f t="shared" si="862"/>
        <v>2.0403600000000002</v>
      </c>
      <c r="AZ2381" s="5">
        <f t="shared" si="863"/>
        <v>91.51397</v>
      </c>
      <c r="BA2381" s="7">
        <f t="shared" si="864"/>
        <v>2.2203477489029185E-3</v>
      </c>
      <c r="BB2381" s="62">
        <f t="shared" si="865"/>
        <v>6144</v>
      </c>
      <c r="BC2381" s="6">
        <f t="shared" si="866"/>
        <v>8.2643171806167398E-2</v>
      </c>
      <c r="BD2381" s="32">
        <f t="shared" si="867"/>
        <v>3.528563468342362E-2</v>
      </c>
      <c r="BE2381" s="32">
        <f t="shared" si="868"/>
        <v>2.6856681468465513E-2</v>
      </c>
      <c r="BF2381" s="35">
        <f t="shared" si="869"/>
        <v>0.93785768384811086</v>
      </c>
      <c r="BG2381" s="37">
        <f t="shared" si="870"/>
        <v>0.64117860912383107</v>
      </c>
      <c r="BH2381" s="33">
        <f t="shared" si="871"/>
        <v>0.33652577852321341</v>
      </c>
      <c r="BI2381" s="33">
        <f t="shared" si="872"/>
        <v>2.2295612352955511E-2</v>
      </c>
      <c r="CM2381" s="51" t="s">
        <v>3824</v>
      </c>
      <c r="CR2381" s="78" t="s">
        <v>2038</v>
      </c>
      <c r="CS2381" s="78" t="s">
        <v>2038</v>
      </c>
    </row>
    <row r="2382" spans="1:97">
      <c r="A2382" s="16" t="s">
        <v>3590</v>
      </c>
      <c r="B2382" s="16" t="s">
        <v>4482</v>
      </c>
      <c r="C2382" s="19">
        <v>49001999</v>
      </c>
      <c r="D2382" s="19" t="s">
        <v>3782</v>
      </c>
      <c r="E2382" s="19" t="s">
        <v>3804</v>
      </c>
      <c r="F2382" s="19" t="s">
        <v>3816</v>
      </c>
      <c r="G2382" s="47"/>
      <c r="H2382" s="47" t="s">
        <v>2529</v>
      </c>
      <c r="I2382" s="47" t="s">
        <v>5448</v>
      </c>
      <c r="J2382" s="47" t="s">
        <v>5467</v>
      </c>
      <c r="K2382" s="23">
        <v>42.464370000000002</v>
      </c>
      <c r="L2382" s="23">
        <v>-110.17995000000001</v>
      </c>
      <c r="M2382" s="61" t="s">
        <v>5231</v>
      </c>
      <c r="N2382" s="19" t="s">
        <v>5232</v>
      </c>
      <c r="P2382" s="19" t="s">
        <v>3814</v>
      </c>
      <c r="Q2382" s="55"/>
      <c r="R2382" s="55"/>
      <c r="S2382" s="55">
        <f t="shared" si="856"/>
        <v>13</v>
      </c>
      <c r="T2382" s="19"/>
      <c r="U2382" s="55">
        <v>3163</v>
      </c>
      <c r="V2382" s="55">
        <v>3176</v>
      </c>
      <c r="W2382" s="55"/>
      <c r="X2382" s="55"/>
      <c r="Y2382" s="51" t="s">
        <v>3798</v>
      </c>
      <c r="Z2382" s="40">
        <v>23316</v>
      </c>
      <c r="AA2382" s="52">
        <v>7.8000001907348633</v>
      </c>
      <c r="AB2382" s="19" t="s">
        <v>3789</v>
      </c>
      <c r="AC2382" s="19">
        <v>51</v>
      </c>
      <c r="AD2382" s="19">
        <v>7</v>
      </c>
      <c r="AE2382" s="19">
        <v>2157</v>
      </c>
      <c r="AF2382" s="19">
        <v>9</v>
      </c>
      <c r="AG2382" s="19">
        <v>-3</v>
      </c>
      <c r="AH2382" s="19">
        <v>3180</v>
      </c>
      <c r="AI2382" s="19">
        <v>464</v>
      </c>
      <c r="AJ2382" s="19"/>
      <c r="AK2382" s="19"/>
      <c r="AL2382" s="19">
        <v>2</v>
      </c>
      <c r="AM2382" s="19">
        <v>5636</v>
      </c>
      <c r="AP2382" s="17">
        <f t="shared" si="857"/>
        <v>2.5449000000000002</v>
      </c>
      <c r="AQ2382" s="17">
        <f t="shared" si="858"/>
        <v>0.57603000000000004</v>
      </c>
      <c r="AR2382" s="17">
        <f t="shared" si="855"/>
        <v>93.829499999999996</v>
      </c>
      <c r="AS2382" s="17">
        <f t="shared" si="853"/>
        <v>0.23021999999999998</v>
      </c>
      <c r="AT2382" s="17">
        <f t="shared" si="859"/>
        <v>97.18065</v>
      </c>
      <c r="AU2382" s="5">
        <f t="shared" si="860"/>
        <v>89.707799999999992</v>
      </c>
      <c r="AV2382" s="5">
        <f t="shared" si="861"/>
        <v>7.6049599999999993</v>
      </c>
      <c r="AW2382" s="5"/>
      <c r="AX2382" s="5"/>
      <c r="AY2382" s="5">
        <f t="shared" si="862"/>
        <v>4.1640000000000003E-2</v>
      </c>
      <c r="AZ2382" s="5">
        <f t="shared" si="863"/>
        <v>97.354399999999998</v>
      </c>
      <c r="BA2382" s="7">
        <f t="shared" si="864"/>
        <v>-8.9315524374655514E-4</v>
      </c>
      <c r="BB2382" s="62">
        <f t="shared" si="865"/>
        <v>5867</v>
      </c>
      <c r="BC2382" s="6">
        <f t="shared" si="866"/>
        <v>2.0081717812744503E-2</v>
      </c>
      <c r="BD2382" s="32">
        <f t="shared" si="867"/>
        <v>2.6187311980317072E-2</v>
      </c>
      <c r="BE2382" s="32">
        <f t="shared" si="868"/>
        <v>5.9274145624669114E-3</v>
      </c>
      <c r="BF2382" s="35">
        <f t="shared" si="869"/>
        <v>0.96788527345721598</v>
      </c>
      <c r="BG2382" s="36">
        <f t="shared" si="870"/>
        <v>0.92145604102125833</v>
      </c>
      <c r="BH2382" s="33">
        <f t="shared" si="871"/>
        <v>7.8116243333634636E-2</v>
      </c>
      <c r="BI2382" s="33">
        <f t="shared" si="872"/>
        <v>4.2771564510694947E-4</v>
      </c>
      <c r="CM2382" s="51" t="s">
        <v>5233</v>
      </c>
      <c r="CR2382" s="78" t="s">
        <v>2038</v>
      </c>
      <c r="CS2382" s="78" t="s">
        <v>2038</v>
      </c>
    </row>
    <row r="2383" spans="1:97">
      <c r="A2383" s="16" t="s">
        <v>3590</v>
      </c>
      <c r="B2383" s="16" t="s">
        <v>4483</v>
      </c>
      <c r="C2383" s="19">
        <v>49007673</v>
      </c>
      <c r="D2383" s="19" t="s">
        <v>3782</v>
      </c>
      <c r="E2383" s="19" t="s">
        <v>3804</v>
      </c>
      <c r="F2383" s="19" t="s">
        <v>3816</v>
      </c>
      <c r="G2383" s="47"/>
      <c r="H2383" s="47" t="s">
        <v>7062</v>
      </c>
      <c r="I2383" s="47" t="s">
        <v>5448</v>
      </c>
      <c r="J2383" s="47" t="s">
        <v>5467</v>
      </c>
      <c r="K2383" s="23">
        <v>42.467759999999998</v>
      </c>
      <c r="L2383" s="23">
        <v>-110.23472</v>
      </c>
      <c r="M2383" s="61" t="s">
        <v>7071</v>
      </c>
      <c r="N2383" s="19" t="s">
        <v>4957</v>
      </c>
      <c r="P2383" s="19" t="s">
        <v>3814</v>
      </c>
      <c r="Q2383" s="55"/>
      <c r="R2383" s="55"/>
      <c r="S2383" s="55">
        <f t="shared" si="856"/>
        <v>37</v>
      </c>
      <c r="T2383" s="31" t="s">
        <v>4960</v>
      </c>
      <c r="U2383" s="55">
        <v>2765</v>
      </c>
      <c r="V2383" s="55">
        <v>2802</v>
      </c>
      <c r="W2383" s="55">
        <v>3161</v>
      </c>
      <c r="X2383" s="55"/>
      <c r="Y2383" s="51" t="s">
        <v>3788</v>
      </c>
      <c r="Z2383" s="40">
        <v>25272</v>
      </c>
      <c r="AA2383" s="52">
        <v>7.8000001907348633</v>
      </c>
      <c r="AB2383" s="19" t="s">
        <v>3789</v>
      </c>
      <c r="AC2383" s="19">
        <v>26</v>
      </c>
      <c r="AD2383" s="19">
        <v>14</v>
      </c>
      <c r="AE2383" s="19">
        <v>2480</v>
      </c>
      <c r="AF2383" s="19">
        <v>22</v>
      </c>
      <c r="AG2383" s="19">
        <v>-3</v>
      </c>
      <c r="AH2383" s="19">
        <v>3300</v>
      </c>
      <c r="AI2383" s="19">
        <v>1086</v>
      </c>
      <c r="AJ2383" s="19"/>
      <c r="AK2383" s="19"/>
      <c r="AL2383" s="19">
        <v>0</v>
      </c>
      <c r="AM2383" s="19">
        <v>6377</v>
      </c>
      <c r="AP2383" s="17">
        <f t="shared" si="857"/>
        <v>1.2974000000000001</v>
      </c>
      <c r="AQ2383" s="17">
        <f t="shared" si="858"/>
        <v>1.1520600000000001</v>
      </c>
      <c r="AR2383" s="17">
        <f t="shared" si="855"/>
        <v>107.88</v>
      </c>
      <c r="AS2383" s="17">
        <f t="shared" si="853"/>
        <v>0.56275999999999993</v>
      </c>
      <c r="AT2383" s="17">
        <f t="shared" si="859"/>
        <v>110.89221999999999</v>
      </c>
      <c r="AU2383" s="5">
        <f t="shared" si="860"/>
        <v>93.093000000000004</v>
      </c>
      <c r="AV2383" s="5">
        <f t="shared" si="861"/>
        <v>17.799539999999997</v>
      </c>
      <c r="AW2383" s="5"/>
      <c r="AX2383" s="5"/>
      <c r="AY2383" s="5">
        <f t="shared" si="862"/>
        <v>0</v>
      </c>
      <c r="AZ2383" s="5">
        <f t="shared" si="863"/>
        <v>110.89254</v>
      </c>
      <c r="BA2383" s="7">
        <f t="shared" si="864"/>
        <v>-1.4428403466590598E-6</v>
      </c>
      <c r="BB2383" s="62">
        <f t="shared" si="865"/>
        <v>6925</v>
      </c>
      <c r="BC2383" s="6">
        <f t="shared" si="866"/>
        <v>4.1196812509397086E-2</v>
      </c>
      <c r="BD2383" s="32">
        <f t="shared" si="867"/>
        <v>1.1699648541619964E-2</v>
      </c>
      <c r="BE2383" s="32">
        <f t="shared" si="868"/>
        <v>1.0389006550684981E-2</v>
      </c>
      <c r="BF2383" s="35">
        <f t="shared" si="869"/>
        <v>0.97791134490769505</v>
      </c>
      <c r="BG2383" s="36">
        <f t="shared" si="870"/>
        <v>0.8394883911938531</v>
      </c>
      <c r="BH2383" s="33">
        <f t="shared" si="871"/>
        <v>0.1605116088061469</v>
      </c>
      <c r="BI2383" s="33">
        <f t="shared" si="872"/>
        <v>0</v>
      </c>
      <c r="CM2383" s="51" t="s">
        <v>4958</v>
      </c>
      <c r="CR2383" s="78" t="s">
        <v>2038</v>
      </c>
      <c r="CS2383" s="78" t="s">
        <v>2038</v>
      </c>
    </row>
    <row r="2384" spans="1:97">
      <c r="A2384" s="16" t="s">
        <v>3590</v>
      </c>
      <c r="B2384" s="16" t="s">
        <v>4483</v>
      </c>
      <c r="C2384" s="19">
        <v>49014348</v>
      </c>
      <c r="D2384" s="19" t="s">
        <v>3782</v>
      </c>
      <c r="E2384" s="19" t="s">
        <v>3804</v>
      </c>
      <c r="F2384" s="19" t="s">
        <v>3816</v>
      </c>
      <c r="G2384" s="47"/>
      <c r="H2384" s="47" t="s">
        <v>7062</v>
      </c>
      <c r="I2384" s="47" t="s">
        <v>5448</v>
      </c>
      <c r="J2384" s="47" t="s">
        <v>5467</v>
      </c>
      <c r="K2384" s="23">
        <v>42.468499999999999</v>
      </c>
      <c r="L2384" s="23">
        <v>-110.2256</v>
      </c>
      <c r="M2384" s="61" t="s">
        <v>3878</v>
      </c>
      <c r="N2384" s="19" t="s">
        <v>5017</v>
      </c>
      <c r="P2384" s="19" t="s">
        <v>3814</v>
      </c>
      <c r="Q2384" s="55"/>
      <c r="R2384" s="55"/>
      <c r="S2384" s="55">
        <f t="shared" si="856"/>
        <v>36</v>
      </c>
      <c r="T2384" s="31" t="s">
        <v>2512</v>
      </c>
      <c r="U2384" s="55">
        <v>2798</v>
      </c>
      <c r="V2384" s="55">
        <v>2834</v>
      </c>
      <c r="W2384" s="55">
        <v>3265</v>
      </c>
      <c r="X2384" s="55"/>
      <c r="Y2384" s="51" t="s">
        <v>3788</v>
      </c>
      <c r="Z2384" s="40">
        <v>24986</v>
      </c>
      <c r="AA2384" s="52">
        <v>8.1999998092651367</v>
      </c>
      <c r="AB2384" s="19" t="s">
        <v>3789</v>
      </c>
      <c r="AC2384" s="19">
        <v>33</v>
      </c>
      <c r="AD2384" s="19">
        <v>12</v>
      </c>
      <c r="AE2384" s="19">
        <v>2263</v>
      </c>
      <c r="AF2384" s="19">
        <v>13</v>
      </c>
      <c r="AG2384" s="19">
        <v>-3</v>
      </c>
      <c r="AH2384" s="19">
        <v>3000</v>
      </c>
      <c r="AI2384" s="19">
        <v>1025</v>
      </c>
      <c r="AJ2384" s="19"/>
      <c r="AK2384" s="19"/>
      <c r="AL2384" s="19">
        <v>-1</v>
      </c>
      <c r="AM2384" s="19">
        <v>5826</v>
      </c>
      <c r="AP2384" s="17">
        <f t="shared" si="857"/>
        <v>1.6467000000000001</v>
      </c>
      <c r="AQ2384" s="17">
        <f t="shared" si="858"/>
        <v>0.98748000000000002</v>
      </c>
      <c r="AR2384" s="17">
        <f t="shared" si="855"/>
        <v>98.4405</v>
      </c>
      <c r="AS2384" s="17">
        <f t="shared" si="853"/>
        <v>0.33254</v>
      </c>
      <c r="AT2384" s="17">
        <f t="shared" si="859"/>
        <v>101.40722</v>
      </c>
      <c r="AU2384" s="5">
        <f t="shared" si="860"/>
        <v>84.63</v>
      </c>
      <c r="AV2384" s="5">
        <f t="shared" si="861"/>
        <v>16.79975</v>
      </c>
      <c r="AW2384" s="5"/>
      <c r="AX2384" s="5"/>
      <c r="AY2384" s="5">
        <f t="shared" si="862"/>
        <v>0</v>
      </c>
      <c r="AZ2384" s="5">
        <f t="shared" si="863"/>
        <v>101.42975</v>
      </c>
      <c r="BA2384" s="7">
        <f t="shared" si="864"/>
        <v>-1.110744259293721E-4</v>
      </c>
      <c r="BB2384" s="62">
        <f t="shared" si="865"/>
        <v>6342</v>
      </c>
      <c r="BC2384" s="6">
        <f t="shared" si="866"/>
        <v>4.2406311637080869E-2</v>
      </c>
      <c r="BD2384" s="32">
        <f t="shared" si="867"/>
        <v>1.623848873877028E-2</v>
      </c>
      <c r="BE2384" s="32">
        <f t="shared" si="868"/>
        <v>9.7377681786365907E-3</v>
      </c>
      <c r="BF2384" s="35">
        <f t="shared" si="869"/>
        <v>0.9740237430825931</v>
      </c>
      <c r="BG2384" s="36">
        <f t="shared" si="870"/>
        <v>0.83437058653895924</v>
      </c>
      <c r="BH2384" s="33">
        <f t="shared" si="871"/>
        <v>0.16562941346104076</v>
      </c>
      <c r="BI2384" s="33">
        <f t="shared" si="872"/>
        <v>0</v>
      </c>
      <c r="CM2384" s="51" t="s">
        <v>3788</v>
      </c>
      <c r="CR2384" s="78" t="s">
        <v>2038</v>
      </c>
      <c r="CS2384" s="78" t="s">
        <v>2038</v>
      </c>
    </row>
    <row r="2385" spans="1:97">
      <c r="A2385" s="16" t="s">
        <v>3590</v>
      </c>
      <c r="B2385" s="16" t="s">
        <v>4484</v>
      </c>
      <c r="C2385" s="19">
        <v>49014341</v>
      </c>
      <c r="D2385" s="19" t="s">
        <v>3782</v>
      </c>
      <c r="E2385" s="19" t="s">
        <v>3804</v>
      </c>
      <c r="F2385" s="19" t="s">
        <v>3816</v>
      </c>
      <c r="G2385" s="47"/>
      <c r="H2385" s="47" t="s">
        <v>5212</v>
      </c>
      <c r="I2385" s="47" t="s">
        <v>5448</v>
      </c>
      <c r="J2385" s="47" t="s">
        <v>5467</v>
      </c>
      <c r="K2385" s="23">
        <v>42.4527</v>
      </c>
      <c r="L2385" s="23">
        <v>-110.2256</v>
      </c>
      <c r="M2385" s="61" t="s">
        <v>3877</v>
      </c>
      <c r="N2385" s="19" t="s">
        <v>4975</v>
      </c>
      <c r="P2385" s="19" t="s">
        <v>3814</v>
      </c>
      <c r="Q2385" s="55"/>
      <c r="R2385" s="55"/>
      <c r="S2385" s="55">
        <f t="shared" si="856"/>
        <v>10</v>
      </c>
      <c r="T2385" s="19"/>
      <c r="U2385" s="55">
        <v>2665</v>
      </c>
      <c r="V2385" s="55">
        <v>2675</v>
      </c>
      <c r="W2385" s="55">
        <v>2885</v>
      </c>
      <c r="X2385" s="55"/>
      <c r="Y2385" s="51" t="s">
        <v>3788</v>
      </c>
      <c r="Z2385" s="40">
        <v>24986</v>
      </c>
      <c r="AA2385" s="52">
        <v>8.5</v>
      </c>
      <c r="AB2385" s="19" t="s">
        <v>3789</v>
      </c>
      <c r="AC2385" s="19">
        <v>11</v>
      </c>
      <c r="AD2385" s="19">
        <v>4</v>
      </c>
      <c r="AE2385" s="19">
        <v>1224</v>
      </c>
      <c r="AF2385" s="19">
        <v>9</v>
      </c>
      <c r="AG2385" s="19">
        <v>-3</v>
      </c>
      <c r="AH2385" s="19">
        <v>1190</v>
      </c>
      <c r="AI2385" s="19">
        <v>1061</v>
      </c>
      <c r="AJ2385" s="19"/>
      <c r="AK2385" s="19"/>
      <c r="AL2385" s="19">
        <v>86</v>
      </c>
      <c r="AM2385" s="19">
        <v>3095</v>
      </c>
      <c r="AP2385" s="17">
        <f t="shared" si="857"/>
        <v>0.54889999999999994</v>
      </c>
      <c r="AQ2385" s="17">
        <f t="shared" si="858"/>
        <v>0.32916000000000001</v>
      </c>
      <c r="AR2385" s="17">
        <f t="shared" si="855"/>
        <v>53.244</v>
      </c>
      <c r="AS2385" s="17">
        <f t="shared" si="853"/>
        <v>0.23021999999999998</v>
      </c>
      <c r="AT2385" s="17">
        <f t="shared" si="859"/>
        <v>54.35228</v>
      </c>
      <c r="AU2385" s="5">
        <f t="shared" si="860"/>
        <v>33.569899999999997</v>
      </c>
      <c r="AV2385" s="5">
        <f t="shared" si="861"/>
        <v>17.389789999999998</v>
      </c>
      <c r="AW2385" s="5"/>
      <c r="AX2385" s="5"/>
      <c r="AY2385" s="5">
        <f t="shared" si="862"/>
        <v>1.7905200000000001</v>
      </c>
      <c r="AZ2385" s="5">
        <f t="shared" si="863"/>
        <v>52.750209999999996</v>
      </c>
      <c r="BA2385" s="7">
        <f t="shared" si="864"/>
        <v>1.4958289018303915E-2</v>
      </c>
      <c r="BB2385" s="62">
        <f t="shared" si="865"/>
        <v>3582</v>
      </c>
      <c r="BC2385" s="6">
        <f t="shared" si="866"/>
        <v>7.293694773101693E-2</v>
      </c>
      <c r="BD2385" s="32">
        <f t="shared" si="867"/>
        <v>1.0098932372294225E-2</v>
      </c>
      <c r="BE2385" s="32">
        <f t="shared" si="868"/>
        <v>6.0560476947793176E-3</v>
      </c>
      <c r="BF2385" s="35">
        <f t="shared" si="869"/>
        <v>0.9838450199329265</v>
      </c>
      <c r="BG2385" s="37">
        <f t="shared" si="870"/>
        <v>0.63639367502044064</v>
      </c>
      <c r="BH2385" s="33">
        <f t="shared" si="871"/>
        <v>0.32966295300056625</v>
      </c>
      <c r="BI2385" s="33">
        <f t="shared" si="872"/>
        <v>3.3943371978993074E-2</v>
      </c>
      <c r="CM2385" s="51" t="s">
        <v>3788</v>
      </c>
      <c r="CR2385" s="78" t="s">
        <v>2038</v>
      </c>
      <c r="CS2385" s="78" t="s">
        <v>2038</v>
      </c>
    </row>
    <row r="2386" spans="1:97">
      <c r="A2386" s="16" t="s">
        <v>3590</v>
      </c>
      <c r="B2386" s="16" t="s">
        <v>4484</v>
      </c>
      <c r="C2386" s="19">
        <v>49014339</v>
      </c>
      <c r="D2386" s="19" t="s">
        <v>3782</v>
      </c>
      <c r="E2386" s="19" t="s">
        <v>3804</v>
      </c>
      <c r="F2386" s="19" t="s">
        <v>3816</v>
      </c>
      <c r="G2386" s="47"/>
      <c r="H2386" s="47" t="s">
        <v>5212</v>
      </c>
      <c r="I2386" s="47" t="s">
        <v>5448</v>
      </c>
      <c r="J2386" s="47" t="s">
        <v>5467</v>
      </c>
      <c r="K2386" s="23">
        <v>42.454000000000001</v>
      </c>
      <c r="L2386" s="23">
        <v>-110.2195</v>
      </c>
      <c r="M2386" s="61" t="s">
        <v>4959</v>
      </c>
      <c r="N2386" s="19" t="s">
        <v>5014</v>
      </c>
      <c r="P2386" s="19" t="s">
        <v>3814</v>
      </c>
      <c r="Q2386" s="55"/>
      <c r="R2386" s="55"/>
      <c r="S2386" s="55">
        <f t="shared" si="856"/>
        <v>6</v>
      </c>
      <c r="T2386" s="19"/>
      <c r="U2386" s="55">
        <v>2751</v>
      </c>
      <c r="V2386" s="55">
        <v>2757</v>
      </c>
      <c r="W2386" s="55">
        <v>3003</v>
      </c>
      <c r="X2386" s="55"/>
      <c r="Y2386" s="51" t="s">
        <v>3788</v>
      </c>
      <c r="Z2386" s="40">
        <v>24986</v>
      </c>
      <c r="AA2386" s="52">
        <v>8.3999996185302734</v>
      </c>
      <c r="AB2386" s="19" t="s">
        <v>3789</v>
      </c>
      <c r="AC2386" s="19">
        <v>33</v>
      </c>
      <c r="AD2386" s="19">
        <v>13</v>
      </c>
      <c r="AE2386" s="19">
        <v>2337</v>
      </c>
      <c r="AF2386" s="19">
        <v>11</v>
      </c>
      <c r="AG2386" s="19">
        <v>-3</v>
      </c>
      <c r="AH2386" s="19">
        <v>3200</v>
      </c>
      <c r="AI2386" s="19">
        <v>878</v>
      </c>
      <c r="AJ2386" s="19"/>
      <c r="AK2386" s="19"/>
      <c r="AL2386" s="19">
        <v>-1</v>
      </c>
      <c r="AM2386" s="19">
        <v>6026</v>
      </c>
      <c r="AP2386" s="17">
        <f t="shared" si="857"/>
        <v>1.6467000000000001</v>
      </c>
      <c r="AQ2386" s="17">
        <f t="shared" si="858"/>
        <v>1.0697700000000001</v>
      </c>
      <c r="AR2386" s="17">
        <f t="shared" si="855"/>
        <v>101.65949999999999</v>
      </c>
      <c r="AS2386" s="17">
        <f t="shared" si="853"/>
        <v>0.28137999999999996</v>
      </c>
      <c r="AT2386" s="17">
        <f t="shared" si="859"/>
        <v>104.65734999999999</v>
      </c>
      <c r="AU2386" s="5">
        <f t="shared" si="860"/>
        <v>90.271999999999991</v>
      </c>
      <c r="AV2386" s="5">
        <f t="shared" si="861"/>
        <v>14.390419999999999</v>
      </c>
      <c r="AW2386" s="5"/>
      <c r="AX2386" s="5"/>
      <c r="AY2386" s="5">
        <f t="shared" si="862"/>
        <v>0</v>
      </c>
      <c r="AZ2386" s="5">
        <f t="shared" si="863"/>
        <v>104.66242</v>
      </c>
      <c r="BA2386" s="7">
        <f t="shared" si="864"/>
        <v>-2.4221314594428708E-5</v>
      </c>
      <c r="BB2386" s="62">
        <f t="shared" si="865"/>
        <v>6468</v>
      </c>
      <c r="BC2386" s="6">
        <f t="shared" si="866"/>
        <v>3.537698095085641E-2</v>
      </c>
      <c r="BD2386" s="32">
        <f t="shared" si="867"/>
        <v>1.5734203092281622E-2</v>
      </c>
      <c r="BE2386" s="32">
        <f t="shared" si="868"/>
        <v>1.022164234045674E-2</v>
      </c>
      <c r="BF2386" s="35">
        <f t="shared" si="869"/>
        <v>0.97404415456726168</v>
      </c>
      <c r="BG2386" s="36">
        <f t="shared" si="870"/>
        <v>0.86250633226328988</v>
      </c>
      <c r="BH2386" s="33">
        <f t="shared" si="871"/>
        <v>0.13749366773671007</v>
      </c>
      <c r="BI2386" s="33">
        <f t="shared" si="872"/>
        <v>0</v>
      </c>
      <c r="CM2386" s="51" t="s">
        <v>3788</v>
      </c>
      <c r="CR2386" s="78" t="s">
        <v>2038</v>
      </c>
      <c r="CS2386" s="78" t="s">
        <v>2038</v>
      </c>
    </row>
    <row r="2387" spans="1:97">
      <c r="A2387" s="16" t="s">
        <v>3590</v>
      </c>
      <c r="B2387" s="16" t="s">
        <v>4484</v>
      </c>
      <c r="C2387" s="19">
        <v>49007680</v>
      </c>
      <c r="D2387" s="19" t="s">
        <v>3782</v>
      </c>
      <c r="E2387" s="19" t="s">
        <v>3804</v>
      </c>
      <c r="F2387" s="19" t="s">
        <v>3816</v>
      </c>
      <c r="G2387" s="47"/>
      <c r="H2387" s="47" t="s">
        <v>5212</v>
      </c>
      <c r="I2387" s="47" t="s">
        <v>5448</v>
      </c>
      <c r="J2387" s="47" t="s">
        <v>5467</v>
      </c>
      <c r="K2387" s="23">
        <v>42.462269999999997</v>
      </c>
      <c r="L2387" s="23">
        <v>-110.23345</v>
      </c>
      <c r="M2387" s="61" t="s">
        <v>4934</v>
      </c>
      <c r="N2387" s="19" t="s">
        <v>3787</v>
      </c>
      <c r="P2387" s="19" t="s">
        <v>3814</v>
      </c>
      <c r="Q2387" s="55"/>
      <c r="R2387" s="55"/>
      <c r="S2387" s="55">
        <f t="shared" si="856"/>
        <v>10</v>
      </c>
      <c r="T2387" s="31" t="s">
        <v>2505</v>
      </c>
      <c r="U2387" s="55">
        <v>2756</v>
      </c>
      <c r="V2387" s="55">
        <v>2766</v>
      </c>
      <c r="W2387" s="55">
        <v>3195</v>
      </c>
      <c r="X2387" s="55"/>
      <c r="Y2387" s="51" t="s">
        <v>3788</v>
      </c>
      <c r="Z2387" s="40">
        <v>25272</v>
      </c>
      <c r="AA2387" s="52">
        <v>7.4000000953674316</v>
      </c>
      <c r="AB2387" s="19" t="s">
        <v>3789</v>
      </c>
      <c r="AC2387" s="19">
        <v>18</v>
      </c>
      <c r="AD2387" s="19">
        <v>6</v>
      </c>
      <c r="AE2387" s="19">
        <v>1308</v>
      </c>
      <c r="AF2387" s="19">
        <v>12</v>
      </c>
      <c r="AG2387" s="19">
        <v>-3</v>
      </c>
      <c r="AH2387" s="19">
        <v>1780</v>
      </c>
      <c r="AI2387" s="19">
        <v>512</v>
      </c>
      <c r="AJ2387" s="19"/>
      <c r="AK2387" s="19"/>
      <c r="AL2387" s="19">
        <v>-1</v>
      </c>
      <c r="AM2387" s="19">
        <v>3376</v>
      </c>
      <c r="AP2387" s="17">
        <f t="shared" si="857"/>
        <v>0.8982</v>
      </c>
      <c r="AQ2387" s="17">
        <f t="shared" si="858"/>
        <v>0.49374000000000001</v>
      </c>
      <c r="AR2387" s="17">
        <f t="shared" si="855"/>
        <v>56.897999999999996</v>
      </c>
      <c r="AS2387" s="17">
        <f t="shared" si="853"/>
        <v>0.30696000000000001</v>
      </c>
      <c r="AT2387" s="17">
        <f t="shared" si="859"/>
        <v>58.596899999999991</v>
      </c>
      <c r="AU2387" s="5">
        <f t="shared" si="860"/>
        <v>50.213799999999999</v>
      </c>
      <c r="AV2387" s="5">
        <f t="shared" si="861"/>
        <v>8.3916799999999991</v>
      </c>
      <c r="AW2387" s="5"/>
      <c r="AX2387" s="5"/>
      <c r="AY2387" s="5">
        <f t="shared" si="862"/>
        <v>0</v>
      </c>
      <c r="AZ2387" s="5">
        <f t="shared" si="863"/>
        <v>58.60548</v>
      </c>
      <c r="BA2387" s="7">
        <f t="shared" si="864"/>
        <v>-7.3206704505566667E-5</v>
      </c>
      <c r="BB2387" s="62">
        <f t="shared" si="865"/>
        <v>3632</v>
      </c>
      <c r="BC2387" s="6">
        <f t="shared" si="866"/>
        <v>3.6529680365296802E-2</v>
      </c>
      <c r="BD2387" s="32">
        <f t="shared" si="867"/>
        <v>1.5328455942208549E-2</v>
      </c>
      <c r="BE2387" s="32">
        <f t="shared" si="868"/>
        <v>8.4260430159274653E-3</v>
      </c>
      <c r="BF2387" s="35">
        <f t="shared" si="869"/>
        <v>0.97624550104186403</v>
      </c>
      <c r="BG2387" s="36">
        <f t="shared" si="870"/>
        <v>0.85681066002701456</v>
      </c>
      <c r="BH2387" s="33">
        <f t="shared" si="871"/>
        <v>0.14318933997298544</v>
      </c>
      <c r="BI2387" s="33">
        <f t="shared" si="872"/>
        <v>0</v>
      </c>
      <c r="CM2387" s="51" t="s">
        <v>4958</v>
      </c>
      <c r="CR2387" s="78" t="s">
        <v>2038</v>
      </c>
      <c r="CS2387" s="78" t="s">
        <v>2038</v>
      </c>
    </row>
    <row r="2388" spans="1:97">
      <c r="A2388" s="16" t="s">
        <v>3590</v>
      </c>
      <c r="B2388" s="16" t="s">
        <v>4484</v>
      </c>
      <c r="C2388" s="19">
        <v>49014345</v>
      </c>
      <c r="D2388" s="19" t="s">
        <v>3782</v>
      </c>
      <c r="E2388" s="19" t="s">
        <v>3804</v>
      </c>
      <c r="F2388" s="19" t="s">
        <v>3816</v>
      </c>
      <c r="G2388" s="47"/>
      <c r="H2388" s="47" t="s">
        <v>5212</v>
      </c>
      <c r="I2388" s="47" t="s">
        <v>5448</v>
      </c>
      <c r="J2388" s="47" t="s">
        <v>5467</v>
      </c>
      <c r="K2388" s="23">
        <v>42.4572</v>
      </c>
      <c r="L2388" s="23">
        <v>-110.2226</v>
      </c>
      <c r="M2388" s="61" t="s">
        <v>3876</v>
      </c>
      <c r="N2388" s="19" t="s">
        <v>5015</v>
      </c>
      <c r="P2388" s="19" t="s">
        <v>3814</v>
      </c>
      <c r="Q2388" s="55"/>
      <c r="R2388" s="55"/>
      <c r="S2388" s="55">
        <f t="shared" si="856"/>
        <v>0</v>
      </c>
      <c r="T2388" s="19"/>
      <c r="W2388" s="46">
        <v>3019</v>
      </c>
      <c r="Y2388" s="51" t="s">
        <v>3788</v>
      </c>
      <c r="Z2388" s="40">
        <v>25272</v>
      </c>
      <c r="AA2388" s="52">
        <v>7.8000001907348633</v>
      </c>
      <c r="AB2388" s="19" t="s">
        <v>3789</v>
      </c>
      <c r="AC2388" s="19">
        <v>30</v>
      </c>
      <c r="AD2388" s="19">
        <v>14</v>
      </c>
      <c r="AE2388" s="19">
        <v>2448</v>
      </c>
      <c r="AF2388" s="19">
        <v>21</v>
      </c>
      <c r="AG2388" s="19">
        <v>-3</v>
      </c>
      <c r="AH2388" s="19">
        <v>3400</v>
      </c>
      <c r="AI2388" s="19">
        <v>842</v>
      </c>
      <c r="AJ2388" s="19"/>
      <c r="AK2388" s="19"/>
      <c r="AL2388" s="19">
        <v>0</v>
      </c>
      <c r="AM2388" s="19">
        <v>6328</v>
      </c>
      <c r="AP2388" s="17">
        <f t="shared" si="857"/>
        <v>1.4969999999999999</v>
      </c>
      <c r="AQ2388" s="17">
        <f t="shared" si="858"/>
        <v>1.1520600000000001</v>
      </c>
      <c r="AR2388" s="17">
        <f t="shared" si="855"/>
        <v>106.488</v>
      </c>
      <c r="AS2388" s="17">
        <f t="shared" si="853"/>
        <v>0.53717999999999999</v>
      </c>
      <c r="AT2388" s="17">
        <f t="shared" si="859"/>
        <v>109.67424000000001</v>
      </c>
      <c r="AU2388" s="5">
        <f t="shared" si="860"/>
        <v>95.914000000000001</v>
      </c>
      <c r="AV2388" s="5">
        <f t="shared" si="861"/>
        <v>13.800379999999999</v>
      </c>
      <c r="AW2388" s="5"/>
      <c r="AX2388" s="5"/>
      <c r="AY2388" s="5">
        <f t="shared" si="862"/>
        <v>0</v>
      </c>
      <c r="AZ2388" s="5">
        <f t="shared" si="863"/>
        <v>109.71438000000001</v>
      </c>
      <c r="BA2388" s="7">
        <f t="shared" si="864"/>
        <v>-1.8296299963049061E-4</v>
      </c>
      <c r="BB2388" s="62">
        <f t="shared" si="865"/>
        <v>6752</v>
      </c>
      <c r="BC2388" s="6">
        <f t="shared" si="866"/>
        <v>3.2415902140672782E-2</v>
      </c>
      <c r="BD2388" s="32">
        <f t="shared" si="867"/>
        <v>1.3649513322362659E-2</v>
      </c>
      <c r="BE2388" s="32">
        <f t="shared" si="868"/>
        <v>1.050438097405553E-2</v>
      </c>
      <c r="BF2388" s="35">
        <f t="shared" si="869"/>
        <v>0.97584610570358177</v>
      </c>
      <c r="BG2388" s="36">
        <f t="shared" si="870"/>
        <v>0.87421539455447861</v>
      </c>
      <c r="BH2388" s="33">
        <f t="shared" si="871"/>
        <v>0.12578460544552134</v>
      </c>
      <c r="BI2388" s="33">
        <f t="shared" si="872"/>
        <v>0</v>
      </c>
      <c r="CM2388" s="51" t="s">
        <v>5013</v>
      </c>
      <c r="CR2388" s="78" t="s">
        <v>2038</v>
      </c>
      <c r="CS2388" s="78" t="s">
        <v>2038</v>
      </c>
    </row>
    <row r="2389" spans="1:97">
      <c r="A2389" s="16" t="s">
        <v>3590</v>
      </c>
      <c r="B2389" s="16" t="s">
        <v>4484</v>
      </c>
      <c r="C2389" s="19">
        <v>49014346</v>
      </c>
      <c r="D2389" s="19" t="s">
        <v>3782</v>
      </c>
      <c r="E2389" s="19" t="s">
        <v>3804</v>
      </c>
      <c r="F2389" s="19" t="s">
        <v>3816</v>
      </c>
      <c r="G2389" s="47"/>
      <c r="H2389" s="47" t="s">
        <v>5212</v>
      </c>
      <c r="I2389" s="47" t="s">
        <v>5448</v>
      </c>
      <c r="J2389" s="47" t="s">
        <v>5467</v>
      </c>
      <c r="K2389" s="23">
        <v>42.4572</v>
      </c>
      <c r="L2389" s="23">
        <v>-110.2226</v>
      </c>
      <c r="M2389" s="61" t="s">
        <v>3875</v>
      </c>
      <c r="N2389" s="19" t="s">
        <v>5016</v>
      </c>
      <c r="P2389" s="19" t="s">
        <v>3814</v>
      </c>
      <c r="Q2389" s="55"/>
      <c r="R2389" s="55"/>
      <c r="S2389" s="55">
        <f t="shared" si="856"/>
        <v>0</v>
      </c>
      <c r="T2389" s="19"/>
      <c r="W2389" s="46">
        <v>3450</v>
      </c>
      <c r="Y2389" s="51" t="s">
        <v>3788</v>
      </c>
      <c r="Z2389" s="40">
        <v>25272</v>
      </c>
      <c r="AA2389" s="52">
        <v>7.8000001907348633</v>
      </c>
      <c r="AB2389" s="19" t="s">
        <v>3789</v>
      </c>
      <c r="AC2389" s="19">
        <v>24</v>
      </c>
      <c r="AD2389" s="19">
        <v>10</v>
      </c>
      <c r="AE2389" s="19">
        <v>2458</v>
      </c>
      <c r="AF2389" s="19">
        <v>20</v>
      </c>
      <c r="AG2389" s="19">
        <v>-3</v>
      </c>
      <c r="AH2389" s="19">
        <v>3300</v>
      </c>
      <c r="AI2389" s="19">
        <v>1000</v>
      </c>
      <c r="AJ2389" s="19"/>
      <c r="AK2389" s="19"/>
      <c r="AL2389" s="19">
        <v>0</v>
      </c>
      <c r="AM2389" s="19">
        <v>6304</v>
      </c>
      <c r="AP2389" s="17">
        <f t="shared" si="857"/>
        <v>1.1976</v>
      </c>
      <c r="AQ2389" s="17">
        <f t="shared" si="858"/>
        <v>0.82289999999999996</v>
      </c>
      <c r="AR2389" s="17">
        <f t="shared" si="855"/>
        <v>106.92299999999999</v>
      </c>
      <c r="AS2389" s="17">
        <f t="shared" si="853"/>
        <v>0.51159999999999994</v>
      </c>
      <c r="AT2389" s="17">
        <f t="shared" si="859"/>
        <v>109.45509999999999</v>
      </c>
      <c r="AU2389" s="5">
        <f t="shared" si="860"/>
        <v>93.093000000000004</v>
      </c>
      <c r="AV2389" s="5">
        <f t="shared" si="861"/>
        <v>16.389999999999997</v>
      </c>
      <c r="AW2389" s="5"/>
      <c r="AX2389" s="5"/>
      <c r="AY2389" s="5">
        <f t="shared" si="862"/>
        <v>0</v>
      </c>
      <c r="AZ2389" s="5">
        <f t="shared" si="863"/>
        <v>109.483</v>
      </c>
      <c r="BA2389" s="7">
        <f t="shared" si="864"/>
        <v>-1.274332790867222E-4</v>
      </c>
      <c r="BB2389" s="62">
        <f t="shared" si="865"/>
        <v>6809</v>
      </c>
      <c r="BC2389" s="6">
        <f t="shared" si="866"/>
        <v>3.851140089987036E-2</v>
      </c>
      <c r="BD2389" s="32">
        <f t="shared" si="867"/>
        <v>1.0941472804830476E-2</v>
      </c>
      <c r="BE2389" s="32">
        <f t="shared" si="868"/>
        <v>7.5181512784694366E-3</v>
      </c>
      <c r="BF2389" s="35">
        <f t="shared" si="869"/>
        <v>0.98154037591670007</v>
      </c>
      <c r="BG2389" s="36">
        <f t="shared" si="870"/>
        <v>0.85029639304732241</v>
      </c>
      <c r="BH2389" s="33">
        <f t="shared" si="871"/>
        <v>0.14970360695267756</v>
      </c>
      <c r="BI2389" s="33">
        <f t="shared" si="872"/>
        <v>0</v>
      </c>
      <c r="CM2389" s="51" t="s">
        <v>4958</v>
      </c>
      <c r="CR2389" s="78" t="s">
        <v>2038</v>
      </c>
      <c r="CS2389" s="78" t="s">
        <v>2038</v>
      </c>
    </row>
    <row r="2390" spans="1:97">
      <c r="A2390" s="16" t="s">
        <v>3590</v>
      </c>
      <c r="B2390" s="16" t="s">
        <v>4485</v>
      </c>
      <c r="C2390" s="19">
        <v>49002001</v>
      </c>
      <c r="D2390" s="19" t="s">
        <v>3782</v>
      </c>
      <c r="E2390" s="19" t="s">
        <v>3804</v>
      </c>
      <c r="F2390" s="19" t="s">
        <v>3816</v>
      </c>
      <c r="G2390" s="47"/>
      <c r="H2390" s="47" t="s">
        <v>5234</v>
      </c>
      <c r="I2390" s="47" t="s">
        <v>5448</v>
      </c>
      <c r="J2390" s="47" t="s">
        <v>5467</v>
      </c>
      <c r="K2390" s="23">
        <v>42.46219</v>
      </c>
      <c r="L2390" s="23">
        <v>-110.19368</v>
      </c>
      <c r="M2390" s="61" t="s">
        <v>5238</v>
      </c>
      <c r="N2390" s="19" t="s">
        <v>5239</v>
      </c>
      <c r="P2390" s="19" t="s">
        <v>3814</v>
      </c>
      <c r="Q2390" s="55"/>
      <c r="R2390" s="55"/>
      <c r="S2390" s="55">
        <f t="shared" si="856"/>
        <v>8</v>
      </c>
      <c r="T2390" s="19"/>
      <c r="U2390" s="55">
        <v>3345</v>
      </c>
      <c r="V2390" s="55">
        <v>3353</v>
      </c>
      <c r="W2390" s="55"/>
      <c r="X2390" s="55"/>
      <c r="Y2390" s="51" t="s">
        <v>3788</v>
      </c>
      <c r="Z2390" s="40">
        <v>23845</v>
      </c>
      <c r="AA2390" s="52">
        <v>8.3000001907348633</v>
      </c>
      <c r="AB2390" s="19" t="s">
        <v>3789</v>
      </c>
      <c r="AC2390" s="19">
        <v>38</v>
      </c>
      <c r="AD2390" s="19">
        <v>12</v>
      </c>
      <c r="AE2390" s="19">
        <v>2430</v>
      </c>
      <c r="AF2390" s="19">
        <v>22</v>
      </c>
      <c r="AG2390" s="19">
        <v>-3</v>
      </c>
      <c r="AH2390" s="19">
        <v>2460</v>
      </c>
      <c r="AI2390" s="19">
        <v>2452</v>
      </c>
      <c r="AJ2390" s="19"/>
      <c r="AK2390" s="19"/>
      <c r="AL2390" s="19">
        <v>-1</v>
      </c>
      <c r="AM2390" s="19">
        <v>6173</v>
      </c>
      <c r="AP2390" s="17">
        <f t="shared" si="857"/>
        <v>1.8961999999999999</v>
      </c>
      <c r="AQ2390" s="17">
        <f t="shared" si="858"/>
        <v>0.98748000000000002</v>
      </c>
      <c r="AR2390" s="17">
        <f t="shared" si="855"/>
        <v>105.705</v>
      </c>
      <c r="AS2390" s="17">
        <f t="shared" si="853"/>
        <v>0.56275999999999993</v>
      </c>
      <c r="AT2390" s="17">
        <f t="shared" si="859"/>
        <v>109.15143999999999</v>
      </c>
      <c r="AU2390" s="5">
        <f t="shared" si="860"/>
        <v>69.396599999999992</v>
      </c>
      <c r="AV2390" s="5">
        <f t="shared" si="861"/>
        <v>40.188279999999999</v>
      </c>
      <c r="AW2390" s="5"/>
      <c r="AX2390" s="5"/>
      <c r="AY2390" s="5">
        <f t="shared" si="862"/>
        <v>0</v>
      </c>
      <c r="AZ2390" s="5">
        <f t="shared" si="863"/>
        <v>109.58488</v>
      </c>
      <c r="BA2390" s="7">
        <f t="shared" si="864"/>
        <v>-1.9815639213460507E-3</v>
      </c>
      <c r="BB2390" s="62">
        <f t="shared" si="865"/>
        <v>7410</v>
      </c>
      <c r="BC2390" s="6">
        <f t="shared" si="866"/>
        <v>9.1069719502319069E-2</v>
      </c>
      <c r="BD2390" s="32">
        <f t="shared" si="867"/>
        <v>1.7372194081910416E-2</v>
      </c>
      <c r="BE2390" s="32">
        <f t="shared" si="868"/>
        <v>9.0468801877464939E-3</v>
      </c>
      <c r="BF2390" s="35">
        <f t="shared" si="869"/>
        <v>0.97358092573034305</v>
      </c>
      <c r="BG2390" s="37">
        <f t="shared" si="870"/>
        <v>0.63326802018672645</v>
      </c>
      <c r="BH2390" s="33">
        <f t="shared" si="871"/>
        <v>0.36673197981327349</v>
      </c>
      <c r="BI2390" s="33">
        <f t="shared" si="872"/>
        <v>0</v>
      </c>
      <c r="CM2390" s="51" t="s">
        <v>3788</v>
      </c>
      <c r="CR2390" s="78" t="s">
        <v>2038</v>
      </c>
      <c r="CS2390" s="78" t="s">
        <v>2038</v>
      </c>
    </row>
    <row r="2391" spans="1:97">
      <c r="A2391" s="16" t="s">
        <v>3590</v>
      </c>
      <c r="B2391" s="16" t="s">
        <v>4485</v>
      </c>
      <c r="C2391" s="19">
        <v>49002000</v>
      </c>
      <c r="D2391" s="19" t="s">
        <v>3782</v>
      </c>
      <c r="E2391" s="19" t="s">
        <v>3804</v>
      </c>
      <c r="F2391" s="19" t="s">
        <v>3816</v>
      </c>
      <c r="G2391" s="47"/>
      <c r="H2391" s="47" t="s">
        <v>5234</v>
      </c>
      <c r="I2391" s="47" t="s">
        <v>5448</v>
      </c>
      <c r="J2391" s="47" t="s">
        <v>5467</v>
      </c>
      <c r="K2391" s="23">
        <v>42.456609999999998</v>
      </c>
      <c r="L2391" s="23">
        <v>-110.19047</v>
      </c>
      <c r="M2391" s="61" t="s">
        <v>5235</v>
      </c>
      <c r="N2391" s="19" t="s">
        <v>5236</v>
      </c>
      <c r="P2391" s="19" t="s">
        <v>3814</v>
      </c>
      <c r="Q2391" s="55"/>
      <c r="R2391" s="55"/>
      <c r="S2391" s="55">
        <f t="shared" si="856"/>
        <v>0</v>
      </c>
      <c r="T2391" s="19"/>
      <c r="Y2391" s="51" t="s">
        <v>3788</v>
      </c>
      <c r="Z2391" s="40">
        <v>24155</v>
      </c>
      <c r="AA2391" s="52">
        <v>8.6999998092651367</v>
      </c>
      <c r="AB2391" s="19" t="s">
        <v>3789</v>
      </c>
      <c r="AC2391" s="19">
        <v>29</v>
      </c>
      <c r="AD2391" s="19">
        <v>9</v>
      </c>
      <c r="AE2391" s="19">
        <v>2126</v>
      </c>
      <c r="AF2391" s="19">
        <v>8</v>
      </c>
      <c r="AG2391" s="19">
        <v>-3</v>
      </c>
      <c r="AH2391" s="19">
        <v>2040</v>
      </c>
      <c r="AI2391" s="19">
        <v>2147</v>
      </c>
      <c r="AJ2391" s="19"/>
      <c r="AK2391" s="19"/>
      <c r="AL2391" s="19">
        <v>5</v>
      </c>
      <c r="AM2391" s="19">
        <v>5334</v>
      </c>
      <c r="AP2391" s="17">
        <f t="shared" si="857"/>
        <v>1.4471000000000001</v>
      </c>
      <c r="AQ2391" s="17">
        <f t="shared" si="858"/>
        <v>0.74060999999999999</v>
      </c>
      <c r="AR2391" s="17">
        <f t="shared" si="855"/>
        <v>92.480999999999995</v>
      </c>
      <c r="AS2391" s="17">
        <f t="shared" si="853"/>
        <v>0.20463999999999999</v>
      </c>
      <c r="AT2391" s="17">
        <f t="shared" si="859"/>
        <v>94.873349999999988</v>
      </c>
      <c r="AU2391" s="5">
        <f t="shared" si="860"/>
        <v>57.548400000000001</v>
      </c>
      <c r="AV2391" s="5">
        <f t="shared" si="861"/>
        <v>35.189329999999998</v>
      </c>
      <c r="AW2391" s="5"/>
      <c r="AX2391" s="5"/>
      <c r="AY2391" s="5">
        <f t="shared" si="862"/>
        <v>0.10410000000000001</v>
      </c>
      <c r="AZ2391" s="5">
        <f t="shared" si="863"/>
        <v>92.841830000000002</v>
      </c>
      <c r="BA2391" s="7">
        <f t="shared" si="864"/>
        <v>1.0822353312076234E-2</v>
      </c>
      <c r="BB2391" s="62">
        <f t="shared" si="865"/>
        <v>6361</v>
      </c>
      <c r="BC2391" s="6">
        <f t="shared" si="866"/>
        <v>8.7815305686190684E-2</v>
      </c>
      <c r="BD2391" s="32">
        <f t="shared" si="867"/>
        <v>1.5252966191243382E-2</v>
      </c>
      <c r="BE2391" s="32">
        <f t="shared" si="868"/>
        <v>7.8063017696750467E-3</v>
      </c>
      <c r="BF2391" s="35">
        <f t="shared" si="869"/>
        <v>0.97694073203908161</v>
      </c>
      <c r="BG2391" s="37">
        <f t="shared" si="870"/>
        <v>0.61985421872877777</v>
      </c>
      <c r="BH2391" s="33">
        <f t="shared" si="871"/>
        <v>0.37902451944344479</v>
      </c>
      <c r="BI2391" s="33">
        <f t="shared" si="872"/>
        <v>1.1212618277774147E-3</v>
      </c>
      <c r="CM2391" s="51" t="s">
        <v>5237</v>
      </c>
      <c r="CR2391" s="78" t="s">
        <v>2038</v>
      </c>
      <c r="CS2391" s="78" t="s">
        <v>2038</v>
      </c>
    </row>
    <row r="2392" spans="1:97">
      <c r="A2392" s="16" t="s">
        <v>3590</v>
      </c>
      <c r="B2392" s="16" t="s">
        <v>4486</v>
      </c>
      <c r="C2392" s="19">
        <v>49003004</v>
      </c>
      <c r="D2392" s="19" t="s">
        <v>3782</v>
      </c>
      <c r="E2392" s="19" t="s">
        <v>3804</v>
      </c>
      <c r="F2392" s="19" t="s">
        <v>3816</v>
      </c>
      <c r="G2392" s="47"/>
      <c r="H2392" s="47" t="s">
        <v>5242</v>
      </c>
      <c r="I2392" s="47" t="s">
        <v>5448</v>
      </c>
      <c r="J2392" s="47" t="s">
        <v>5467</v>
      </c>
      <c r="K2392" s="23">
        <v>42.452089999999998</v>
      </c>
      <c r="L2392" s="23">
        <v>-110.17897000000001</v>
      </c>
      <c r="M2392" s="61" t="s">
        <v>7097</v>
      </c>
      <c r="N2392" s="19" t="s">
        <v>7098</v>
      </c>
      <c r="P2392" s="19" t="s">
        <v>3814</v>
      </c>
      <c r="Q2392" s="55"/>
      <c r="R2392" s="55"/>
      <c r="S2392" s="55">
        <f t="shared" si="856"/>
        <v>2</v>
      </c>
      <c r="T2392" s="31" t="s">
        <v>2505</v>
      </c>
      <c r="U2392" s="55">
        <v>3251</v>
      </c>
      <c r="V2392" s="55">
        <v>3253</v>
      </c>
      <c r="W2392" s="55"/>
      <c r="X2392" s="55"/>
      <c r="Y2392" s="51" t="s">
        <v>3788</v>
      </c>
      <c r="Z2392" s="40">
        <v>23845</v>
      </c>
      <c r="AA2392" s="52">
        <v>8.3000001907348633</v>
      </c>
      <c r="AB2392" s="19" t="s">
        <v>3789</v>
      </c>
      <c r="AC2392" s="19">
        <v>21</v>
      </c>
      <c r="AD2392" s="19">
        <v>7</v>
      </c>
      <c r="AE2392" s="19">
        <v>2514</v>
      </c>
      <c r="AF2392" s="19">
        <v>20</v>
      </c>
      <c r="AG2392" s="19">
        <v>-3</v>
      </c>
      <c r="AH2392" s="19">
        <v>2500</v>
      </c>
      <c r="AI2392" s="19">
        <v>2525</v>
      </c>
      <c r="AJ2392" s="19"/>
      <c r="AK2392" s="19"/>
      <c r="AL2392" s="19">
        <v>-1</v>
      </c>
      <c r="AM2392" s="19">
        <v>6309</v>
      </c>
      <c r="AP2392" s="17">
        <f t="shared" si="857"/>
        <v>1.0479000000000001</v>
      </c>
      <c r="AQ2392" s="17">
        <f t="shared" si="858"/>
        <v>0.57603000000000004</v>
      </c>
      <c r="AR2392" s="17">
        <f t="shared" si="855"/>
        <v>109.35899999999999</v>
      </c>
      <c r="AS2392" s="17">
        <f t="shared" si="853"/>
        <v>0.51159999999999994</v>
      </c>
      <c r="AT2392" s="17">
        <f t="shared" si="859"/>
        <v>111.49453</v>
      </c>
      <c r="AU2392" s="5">
        <f t="shared" si="860"/>
        <v>70.524999999999991</v>
      </c>
      <c r="AV2392" s="5">
        <f t="shared" si="861"/>
        <v>41.384749999999997</v>
      </c>
      <c r="AW2392" s="5"/>
      <c r="AX2392" s="5"/>
      <c r="AY2392" s="5">
        <f t="shared" si="862"/>
        <v>0</v>
      </c>
      <c r="AZ2392" s="5">
        <f t="shared" si="863"/>
        <v>111.90974999999999</v>
      </c>
      <c r="BA2392" s="7">
        <f t="shared" si="864"/>
        <v>-1.8586036041923228E-3</v>
      </c>
      <c r="BB2392" s="62">
        <f t="shared" si="865"/>
        <v>7583</v>
      </c>
      <c r="BC2392" s="6">
        <f t="shared" si="866"/>
        <v>9.1707457529513384E-2</v>
      </c>
      <c r="BD2392" s="32">
        <f t="shared" si="867"/>
        <v>9.3986673606319526E-3</v>
      </c>
      <c r="BE2392" s="32">
        <f t="shared" si="868"/>
        <v>5.1664417976379651E-3</v>
      </c>
      <c r="BF2392" s="35">
        <f t="shared" si="869"/>
        <v>0.98543489084173008</v>
      </c>
      <c r="BG2392" s="37">
        <f t="shared" si="870"/>
        <v>0.63019531363442416</v>
      </c>
      <c r="BH2392" s="33">
        <f t="shared" si="871"/>
        <v>0.36980468636557584</v>
      </c>
      <c r="BI2392" s="33">
        <f t="shared" si="872"/>
        <v>0</v>
      </c>
      <c r="CM2392" s="51" t="s">
        <v>3788</v>
      </c>
      <c r="CR2392" s="78" t="s">
        <v>2038</v>
      </c>
      <c r="CS2392" s="78" t="s">
        <v>2038</v>
      </c>
    </row>
    <row r="2393" spans="1:97">
      <c r="A2393" s="16" t="s">
        <v>3590</v>
      </c>
      <c r="B2393" s="16" t="s">
        <v>4486</v>
      </c>
      <c r="C2393" s="19">
        <v>49003002</v>
      </c>
      <c r="D2393" s="19" t="s">
        <v>3782</v>
      </c>
      <c r="E2393" s="19" t="s">
        <v>3804</v>
      </c>
      <c r="F2393" s="19" t="s">
        <v>3816</v>
      </c>
      <c r="G2393" s="47"/>
      <c r="H2393" s="47" t="s">
        <v>5242</v>
      </c>
      <c r="I2393" s="47" t="s">
        <v>5448</v>
      </c>
      <c r="J2393" s="47" t="s">
        <v>5467</v>
      </c>
      <c r="K2393" s="23">
        <v>42.458970000000001</v>
      </c>
      <c r="L2393" s="23">
        <v>-110.18128</v>
      </c>
      <c r="M2393" s="61" t="s">
        <v>7094</v>
      </c>
      <c r="N2393" s="19" t="s">
        <v>7095</v>
      </c>
      <c r="P2393" s="19" t="s">
        <v>3814</v>
      </c>
      <c r="Q2393" s="55"/>
      <c r="R2393" s="55">
        <v>-2</v>
      </c>
      <c r="S2393" s="55">
        <f t="shared" si="856"/>
        <v>10</v>
      </c>
      <c r="T2393" s="31" t="s">
        <v>2515</v>
      </c>
      <c r="U2393" s="55">
        <v>3295</v>
      </c>
      <c r="V2393" s="55">
        <v>3305</v>
      </c>
      <c r="W2393" s="55"/>
      <c r="X2393" s="55"/>
      <c r="Y2393" s="51" t="s">
        <v>3788</v>
      </c>
      <c r="Z2393" s="40">
        <v>24155</v>
      </c>
      <c r="AA2393" s="52">
        <v>8.8000001907348633</v>
      </c>
      <c r="AB2393" s="19" t="s">
        <v>3789</v>
      </c>
      <c r="AC2393" s="19">
        <v>22</v>
      </c>
      <c r="AD2393" s="19">
        <v>15</v>
      </c>
      <c r="AE2393" s="19">
        <v>2205</v>
      </c>
      <c r="AF2393" s="19">
        <v>10</v>
      </c>
      <c r="AG2393" s="19">
        <v>-3</v>
      </c>
      <c r="AH2393" s="19">
        <v>2340</v>
      </c>
      <c r="AI2393" s="19">
        <v>1879</v>
      </c>
      <c r="AJ2393" s="19"/>
      <c r="AK2393" s="19"/>
      <c r="AL2393" s="19">
        <v>5</v>
      </c>
      <c r="AM2393" s="19">
        <v>5571</v>
      </c>
      <c r="AP2393" s="17">
        <f t="shared" si="857"/>
        <v>1.0977999999999999</v>
      </c>
      <c r="AQ2393" s="17">
        <f t="shared" si="858"/>
        <v>1.2343500000000001</v>
      </c>
      <c r="AR2393" s="17">
        <f t="shared" si="855"/>
        <v>95.91749999999999</v>
      </c>
      <c r="AS2393" s="17">
        <f t="shared" si="853"/>
        <v>0.25579999999999997</v>
      </c>
      <c r="AT2393" s="17">
        <f t="shared" si="859"/>
        <v>98.505449999999982</v>
      </c>
      <c r="AU2393" s="5">
        <f t="shared" si="860"/>
        <v>66.011399999999995</v>
      </c>
      <c r="AV2393" s="5">
        <f t="shared" si="861"/>
        <v>30.796809999999997</v>
      </c>
      <c r="AW2393" s="5"/>
      <c r="AX2393" s="5"/>
      <c r="AY2393" s="5">
        <f t="shared" si="862"/>
        <v>0.10410000000000001</v>
      </c>
      <c r="AZ2393" s="5">
        <f t="shared" si="863"/>
        <v>96.912309999999991</v>
      </c>
      <c r="BA2393" s="7">
        <f t="shared" si="864"/>
        <v>8.152483172460841E-3</v>
      </c>
      <c r="BB2393" s="62">
        <f t="shared" si="865"/>
        <v>6473</v>
      </c>
      <c r="BC2393" s="6">
        <f t="shared" si="866"/>
        <v>7.4892062437728335E-2</v>
      </c>
      <c r="BD2393" s="32">
        <f t="shared" si="867"/>
        <v>1.1144561036978157E-2</v>
      </c>
      <c r="BE2393" s="32">
        <f t="shared" si="868"/>
        <v>1.2530778753865907E-2</v>
      </c>
      <c r="BF2393" s="35">
        <f t="shared" si="869"/>
        <v>0.97632466020915598</v>
      </c>
      <c r="BG2393" s="37">
        <f t="shared" si="870"/>
        <v>0.68114566663409426</v>
      </c>
      <c r="BH2393" s="33">
        <f t="shared" si="871"/>
        <v>0.31778016642055068</v>
      </c>
      <c r="BI2393" s="33">
        <f t="shared" si="872"/>
        <v>1.0741669453550331E-3</v>
      </c>
      <c r="CM2393" s="51" t="s">
        <v>5237</v>
      </c>
      <c r="CR2393" s="78" t="s">
        <v>2038</v>
      </c>
      <c r="CS2393" s="78" t="s">
        <v>2038</v>
      </c>
    </row>
    <row r="2394" spans="1:97">
      <c r="A2394" s="16" t="s">
        <v>3590</v>
      </c>
      <c r="B2394" s="16" t="s">
        <v>4487</v>
      </c>
      <c r="C2394" s="19">
        <v>49002588</v>
      </c>
      <c r="D2394" s="19" t="s">
        <v>3782</v>
      </c>
      <c r="E2394" s="19" t="s">
        <v>3804</v>
      </c>
      <c r="F2394" s="19" t="s">
        <v>3816</v>
      </c>
      <c r="G2394" s="47"/>
      <c r="H2394" s="47" t="s">
        <v>5209</v>
      </c>
      <c r="I2394" s="47" t="s">
        <v>5448</v>
      </c>
      <c r="J2394" s="47" t="s">
        <v>5468</v>
      </c>
      <c r="K2394" s="23">
        <v>42.452469999999998</v>
      </c>
      <c r="L2394" s="23">
        <v>-110.2593</v>
      </c>
      <c r="M2394" s="61" t="s">
        <v>7065</v>
      </c>
      <c r="N2394" s="19" t="s">
        <v>7066</v>
      </c>
      <c r="P2394" s="19" t="s">
        <v>3814</v>
      </c>
      <c r="Q2394" s="55"/>
      <c r="R2394" s="55"/>
      <c r="S2394" s="55">
        <f t="shared" si="856"/>
        <v>2</v>
      </c>
      <c r="T2394" s="19"/>
      <c r="U2394" s="55">
        <v>1612</v>
      </c>
      <c r="V2394" s="55">
        <v>1614</v>
      </c>
      <c r="W2394" s="55">
        <v>1899</v>
      </c>
      <c r="X2394" s="55"/>
      <c r="Y2394" s="51" t="s">
        <v>3788</v>
      </c>
      <c r="AA2394" s="52">
        <v>7.5999999046325684</v>
      </c>
      <c r="AB2394" s="19" t="s">
        <v>3837</v>
      </c>
      <c r="AC2394" s="19">
        <v>53</v>
      </c>
      <c r="AD2394" s="19">
        <v>22</v>
      </c>
      <c r="AE2394" s="19">
        <v>2693</v>
      </c>
      <c r="AF2394" s="19">
        <v>-3</v>
      </c>
      <c r="AG2394" s="19">
        <v>-3</v>
      </c>
      <c r="AH2394" s="19">
        <v>4000</v>
      </c>
      <c r="AI2394" s="19">
        <v>537</v>
      </c>
      <c r="AJ2394" s="19"/>
      <c r="AK2394" s="19"/>
      <c r="AL2394" s="19">
        <v>-3</v>
      </c>
      <c r="AM2394" s="19">
        <v>7033</v>
      </c>
      <c r="AP2394" s="17">
        <f t="shared" si="857"/>
        <v>2.6446999999999998</v>
      </c>
      <c r="AQ2394" s="17">
        <f t="shared" si="858"/>
        <v>1.8103800000000001</v>
      </c>
      <c r="AR2394" s="17">
        <f t="shared" si="855"/>
        <v>117.1455</v>
      </c>
      <c r="AS2394" s="17">
        <f t="shared" si="853"/>
        <v>0</v>
      </c>
      <c r="AT2394" s="17">
        <f t="shared" si="859"/>
        <v>121.60057999999999</v>
      </c>
      <c r="AU2394" s="5">
        <f t="shared" si="860"/>
        <v>112.83999999999999</v>
      </c>
      <c r="AV2394" s="5">
        <f t="shared" si="861"/>
        <v>8.8014299999999999</v>
      </c>
      <c r="AW2394" s="5"/>
      <c r="AX2394" s="5"/>
      <c r="AY2394" s="5">
        <f t="shared" si="862"/>
        <v>0</v>
      </c>
      <c r="AZ2394" s="5">
        <f t="shared" si="863"/>
        <v>121.64142999999999</v>
      </c>
      <c r="BA2394" s="7">
        <f t="shared" si="864"/>
        <v>-1.6793974034333889E-4</v>
      </c>
      <c r="BB2394" s="62">
        <f t="shared" si="865"/>
        <v>7296</v>
      </c>
      <c r="BC2394" s="6">
        <f t="shared" si="866"/>
        <v>1.8354386209784353E-2</v>
      </c>
      <c r="BD2394" s="32">
        <f t="shared" si="867"/>
        <v>2.1749073894219911E-2</v>
      </c>
      <c r="BE2394" s="32">
        <f t="shared" si="868"/>
        <v>1.4887922409580614E-2</v>
      </c>
      <c r="BF2394" s="35">
        <f t="shared" si="869"/>
        <v>0.96336300369619954</v>
      </c>
      <c r="BG2394" s="36">
        <f t="shared" si="870"/>
        <v>0.92764447113125847</v>
      </c>
      <c r="BH2394" s="33">
        <f t="shared" si="871"/>
        <v>7.2355528868741525E-2</v>
      </c>
      <c r="BI2394" s="33">
        <f t="shared" si="872"/>
        <v>0</v>
      </c>
      <c r="CM2394" s="51" t="s">
        <v>3820</v>
      </c>
      <c r="CR2394" s="78" t="s">
        <v>2038</v>
      </c>
      <c r="CS2394" s="78" t="s">
        <v>2038</v>
      </c>
    </row>
    <row r="2395" spans="1:97">
      <c r="A2395" s="16" t="s">
        <v>3590</v>
      </c>
      <c r="B2395" s="16" t="s">
        <v>4487</v>
      </c>
      <c r="C2395" s="19">
        <v>49003420</v>
      </c>
      <c r="D2395" s="19" t="s">
        <v>3782</v>
      </c>
      <c r="E2395" s="19" t="s">
        <v>3804</v>
      </c>
      <c r="F2395" s="19" t="s">
        <v>3816</v>
      </c>
      <c r="G2395" s="47"/>
      <c r="H2395" s="47" t="s">
        <v>5209</v>
      </c>
      <c r="I2395" s="47" t="s">
        <v>5448</v>
      </c>
      <c r="J2395" s="47" t="s">
        <v>5468</v>
      </c>
      <c r="K2395" s="23">
        <v>42.450510000000001</v>
      </c>
      <c r="L2395" s="23">
        <v>-110.25994</v>
      </c>
      <c r="M2395" s="61" t="s">
        <v>1816</v>
      </c>
      <c r="N2395" s="19" t="s">
        <v>1817</v>
      </c>
      <c r="P2395" s="19" t="s">
        <v>3814</v>
      </c>
      <c r="Q2395" s="55"/>
      <c r="R2395" s="55"/>
      <c r="S2395" s="55">
        <f t="shared" si="856"/>
        <v>45</v>
      </c>
      <c r="T2395" s="19"/>
      <c r="U2395" s="55">
        <v>1752</v>
      </c>
      <c r="V2395" s="55">
        <v>1797</v>
      </c>
      <c r="W2395" s="55">
        <v>3138</v>
      </c>
      <c r="X2395" s="55"/>
      <c r="Y2395" s="51" t="s">
        <v>3788</v>
      </c>
      <c r="AA2395" s="52">
        <v>7.9000000953674316</v>
      </c>
      <c r="AB2395" s="19" t="s">
        <v>3837</v>
      </c>
      <c r="AC2395" s="19">
        <v>43</v>
      </c>
      <c r="AD2395" s="19">
        <v>24</v>
      </c>
      <c r="AE2395" s="19">
        <v>2793</v>
      </c>
      <c r="AF2395" s="19">
        <v>-3</v>
      </c>
      <c r="AG2395" s="19">
        <v>-3</v>
      </c>
      <c r="AH2395" s="19">
        <v>4000</v>
      </c>
      <c r="AI2395" s="19">
        <v>781</v>
      </c>
      <c r="AJ2395" s="19"/>
      <c r="AK2395" s="19"/>
      <c r="AL2395" s="19">
        <v>-1</v>
      </c>
      <c r="AM2395" s="19">
        <v>7245</v>
      </c>
      <c r="AP2395" s="17">
        <f t="shared" si="857"/>
        <v>2.1457000000000002</v>
      </c>
      <c r="AQ2395" s="17">
        <f t="shared" si="858"/>
        <v>1.97496</v>
      </c>
      <c r="AR2395" s="17">
        <f t="shared" si="855"/>
        <v>121.49549999999999</v>
      </c>
      <c r="AS2395" s="17">
        <f t="shared" si="853"/>
        <v>0</v>
      </c>
      <c r="AT2395" s="17">
        <f t="shared" si="859"/>
        <v>125.61615999999999</v>
      </c>
      <c r="AU2395" s="5">
        <f t="shared" si="860"/>
        <v>112.83999999999999</v>
      </c>
      <c r="AV2395" s="5">
        <f t="shared" si="861"/>
        <v>12.800589999999998</v>
      </c>
      <c r="AW2395" s="5"/>
      <c r="AX2395" s="5"/>
      <c r="AY2395" s="5">
        <f t="shared" si="862"/>
        <v>0</v>
      </c>
      <c r="AZ2395" s="5">
        <f t="shared" si="863"/>
        <v>125.64058999999999</v>
      </c>
      <c r="BA2395" s="7">
        <f t="shared" si="864"/>
        <v>-9.7231218663758451E-5</v>
      </c>
      <c r="BB2395" s="62">
        <f t="shared" si="865"/>
        <v>7634</v>
      </c>
      <c r="BC2395" s="6">
        <f t="shared" si="866"/>
        <v>2.6144230122992138E-2</v>
      </c>
      <c r="BD2395" s="32">
        <f t="shared" si="867"/>
        <v>1.708140099171954E-2</v>
      </c>
      <c r="BE2395" s="32">
        <f t="shared" si="868"/>
        <v>1.5722180967799048E-2</v>
      </c>
      <c r="BF2395" s="35">
        <f t="shared" si="869"/>
        <v>0.9671964180404814</v>
      </c>
      <c r="BG2395" s="36">
        <f t="shared" si="870"/>
        <v>0.89811739979890259</v>
      </c>
      <c r="BH2395" s="33">
        <f t="shared" si="871"/>
        <v>0.10188260020109742</v>
      </c>
      <c r="BI2395" s="33">
        <f t="shared" si="872"/>
        <v>0</v>
      </c>
      <c r="CM2395" s="51" t="s">
        <v>3820</v>
      </c>
      <c r="CR2395" s="78" t="s">
        <v>2038</v>
      </c>
      <c r="CS2395" s="78" t="s">
        <v>2038</v>
      </c>
    </row>
    <row r="2396" spans="1:97">
      <c r="A2396" s="16" t="s">
        <v>3590</v>
      </c>
      <c r="B2396" s="16" t="s">
        <v>4488</v>
      </c>
      <c r="C2396" s="19">
        <v>49005202</v>
      </c>
      <c r="D2396" s="19" t="s">
        <v>3782</v>
      </c>
      <c r="E2396" s="19" t="s">
        <v>3804</v>
      </c>
      <c r="F2396" s="19" t="s">
        <v>3816</v>
      </c>
      <c r="G2396" s="47"/>
      <c r="H2396" s="47" t="s">
        <v>3834</v>
      </c>
      <c r="I2396" s="47" t="s">
        <v>5448</v>
      </c>
      <c r="J2396" s="47" t="s">
        <v>5468</v>
      </c>
      <c r="K2396" s="23">
        <v>42.451369999999997</v>
      </c>
      <c r="L2396" s="23">
        <v>-110.25530000000001</v>
      </c>
      <c r="M2396" s="61" t="s">
        <v>4887</v>
      </c>
      <c r="N2396" s="19" t="s">
        <v>3881</v>
      </c>
      <c r="P2396" s="19" t="s">
        <v>3814</v>
      </c>
      <c r="Q2396" s="55"/>
      <c r="R2396" s="55"/>
      <c r="S2396" s="55">
        <f t="shared" si="856"/>
        <v>86</v>
      </c>
      <c r="T2396" s="19"/>
      <c r="U2396" s="55">
        <v>1615</v>
      </c>
      <c r="V2396" s="55">
        <v>1701</v>
      </c>
      <c r="W2396" s="55">
        <v>3266</v>
      </c>
      <c r="X2396" s="55"/>
      <c r="Y2396" s="51" t="s">
        <v>3798</v>
      </c>
      <c r="AA2396" s="52">
        <v>8.1999998092651367</v>
      </c>
      <c r="AB2396" s="19" t="s">
        <v>3789</v>
      </c>
      <c r="AC2396" s="19">
        <v>18</v>
      </c>
      <c r="AD2396" s="19">
        <v>5</v>
      </c>
      <c r="AE2396" s="19">
        <v>2500</v>
      </c>
      <c r="AF2396" s="19">
        <v>-3</v>
      </c>
      <c r="AG2396" s="19">
        <v>-3</v>
      </c>
      <c r="AH2396" s="19">
        <v>3620</v>
      </c>
      <c r="AI2396" s="19">
        <v>200</v>
      </c>
      <c r="AJ2396" s="19"/>
      <c r="AK2396" s="19"/>
      <c r="AL2396" s="19">
        <v>136</v>
      </c>
      <c r="AM2396" s="19">
        <v>6434</v>
      </c>
      <c r="AP2396" s="17">
        <f t="shared" si="857"/>
        <v>0.8982</v>
      </c>
      <c r="AQ2396" s="17">
        <f t="shared" si="858"/>
        <v>0.41144999999999998</v>
      </c>
      <c r="AR2396" s="17">
        <f t="shared" si="855"/>
        <v>108.74999999999999</v>
      </c>
      <c r="AS2396" s="17">
        <f t="shared" si="853"/>
        <v>0</v>
      </c>
      <c r="AT2396" s="17">
        <f t="shared" si="859"/>
        <v>110.05964999999999</v>
      </c>
      <c r="AU2396" s="5">
        <f t="shared" si="860"/>
        <v>102.1202</v>
      </c>
      <c r="AV2396" s="5">
        <f t="shared" si="861"/>
        <v>3.2779999999999996</v>
      </c>
      <c r="AW2396" s="5"/>
      <c r="AX2396" s="5"/>
      <c r="AY2396" s="5">
        <f t="shared" si="862"/>
        <v>2.8315200000000003</v>
      </c>
      <c r="AZ2396" s="5">
        <f t="shared" si="863"/>
        <v>108.22972</v>
      </c>
      <c r="BA2396" s="7">
        <f t="shared" si="864"/>
        <v>8.3830467786864312E-3</v>
      </c>
      <c r="BB2396" s="62">
        <f t="shared" si="865"/>
        <v>6473</v>
      </c>
      <c r="BC2396" s="6">
        <f t="shared" si="866"/>
        <v>3.0216161772681489E-3</v>
      </c>
      <c r="BD2396" s="32">
        <f t="shared" si="867"/>
        <v>8.1610290419785996E-3</v>
      </c>
      <c r="BE2396" s="32">
        <f t="shared" si="868"/>
        <v>3.7384272982877924E-3</v>
      </c>
      <c r="BF2396" s="35">
        <f t="shared" si="869"/>
        <v>0.98810054365973354</v>
      </c>
      <c r="BG2396" s="36">
        <f t="shared" si="870"/>
        <v>0.94355044067378158</v>
      </c>
      <c r="BH2396" s="33">
        <f t="shared" si="871"/>
        <v>3.028742936782983E-2</v>
      </c>
      <c r="BI2396" s="33">
        <f t="shared" si="872"/>
        <v>2.616212995838851E-2</v>
      </c>
      <c r="CM2396" s="51" t="s">
        <v>3798</v>
      </c>
      <c r="CR2396" s="78" t="s">
        <v>2038</v>
      </c>
      <c r="CS2396" s="78" t="s">
        <v>2038</v>
      </c>
    </row>
    <row r="2397" spans="1:97">
      <c r="A2397" s="16" t="s">
        <v>3590</v>
      </c>
      <c r="B2397" s="16" t="s">
        <v>4489</v>
      </c>
      <c r="C2397" s="19">
        <v>49015346</v>
      </c>
      <c r="D2397" s="19" t="s">
        <v>3782</v>
      </c>
      <c r="E2397" s="19" t="s">
        <v>3804</v>
      </c>
      <c r="F2397" s="19" t="s">
        <v>3816</v>
      </c>
      <c r="G2397" s="47"/>
      <c r="H2397" s="47" t="s">
        <v>3856</v>
      </c>
      <c r="I2397" s="47" t="s">
        <v>5451</v>
      </c>
      <c r="J2397" s="47" t="s">
        <v>5467</v>
      </c>
      <c r="K2397" s="23">
        <v>42.5747</v>
      </c>
      <c r="L2397" s="23">
        <v>-110.2236</v>
      </c>
      <c r="N2397" s="19" t="s">
        <v>5024</v>
      </c>
      <c r="P2397" s="19" t="s">
        <v>3814</v>
      </c>
      <c r="Q2397" s="55"/>
      <c r="R2397" s="55"/>
      <c r="S2397" s="55">
        <f t="shared" si="856"/>
        <v>6</v>
      </c>
      <c r="T2397" s="19"/>
      <c r="U2397" s="55">
        <v>3502</v>
      </c>
      <c r="V2397" s="55">
        <v>3508</v>
      </c>
      <c r="W2397" s="55"/>
      <c r="X2397" s="55"/>
      <c r="Y2397" s="51" t="s">
        <v>3788</v>
      </c>
      <c r="Z2397" s="40">
        <v>24959</v>
      </c>
      <c r="AA2397" s="52">
        <v>8.8000001907348633</v>
      </c>
      <c r="AB2397" s="19" t="s">
        <v>3789</v>
      </c>
      <c r="AC2397" s="19">
        <v>9</v>
      </c>
      <c r="AD2397" s="19">
        <v>5</v>
      </c>
      <c r="AE2397" s="19">
        <v>1317</v>
      </c>
      <c r="AF2397" s="19">
        <v>10</v>
      </c>
      <c r="AG2397" s="19">
        <v>-3</v>
      </c>
      <c r="AH2397" s="19">
        <v>1510</v>
      </c>
      <c r="AI2397" s="19">
        <v>842</v>
      </c>
      <c r="AJ2397" s="19"/>
      <c r="AK2397" s="19"/>
      <c r="AL2397" s="19">
        <v>20</v>
      </c>
      <c r="AM2397" s="19">
        <v>3334</v>
      </c>
      <c r="AP2397" s="17">
        <f t="shared" si="857"/>
        <v>0.4491</v>
      </c>
      <c r="AQ2397" s="17">
        <f t="shared" si="858"/>
        <v>0.41144999999999998</v>
      </c>
      <c r="AR2397" s="17">
        <f t="shared" si="855"/>
        <v>57.289499999999997</v>
      </c>
      <c r="AS2397" s="17">
        <f t="shared" si="853"/>
        <v>0.25579999999999997</v>
      </c>
      <c r="AT2397" s="17">
        <f t="shared" si="859"/>
        <v>58.405849999999994</v>
      </c>
      <c r="AU2397" s="5">
        <f t="shared" si="860"/>
        <v>42.597099999999998</v>
      </c>
      <c r="AV2397" s="5">
        <f t="shared" si="861"/>
        <v>13.800379999999999</v>
      </c>
      <c r="AW2397" s="5"/>
      <c r="AX2397" s="5"/>
      <c r="AY2397" s="5">
        <f t="shared" si="862"/>
        <v>0.41640000000000005</v>
      </c>
      <c r="AZ2397" s="5">
        <f t="shared" si="863"/>
        <v>56.813879999999997</v>
      </c>
      <c r="BA2397" s="7">
        <f t="shared" si="864"/>
        <v>1.3816817657878528E-2</v>
      </c>
      <c r="BB2397" s="62">
        <f t="shared" si="865"/>
        <v>3710</v>
      </c>
      <c r="BC2397" s="6">
        <f t="shared" si="866"/>
        <v>5.3378762067007382E-2</v>
      </c>
      <c r="BD2397" s="32">
        <f t="shared" si="867"/>
        <v>7.6892982466653607E-3</v>
      </c>
      <c r="BE2397" s="32">
        <f t="shared" si="868"/>
        <v>7.0446710389455852E-3</v>
      </c>
      <c r="BF2397" s="35">
        <f t="shared" si="869"/>
        <v>0.98526603071438912</v>
      </c>
      <c r="BG2397" s="36">
        <f t="shared" si="870"/>
        <v>0.7497657262626668</v>
      </c>
      <c r="BH2397" s="33">
        <f t="shared" si="871"/>
        <v>0.24290507882932832</v>
      </c>
      <c r="BI2397" s="33">
        <f t="shared" si="872"/>
        <v>7.329194908004876E-3</v>
      </c>
      <c r="CM2397" s="51" t="s">
        <v>3788</v>
      </c>
      <c r="CR2397" s="78" t="s">
        <v>2038</v>
      </c>
      <c r="CS2397" s="78" t="s">
        <v>2038</v>
      </c>
    </row>
    <row r="2398" spans="1:97">
      <c r="A2398" s="16" t="s">
        <v>3590</v>
      </c>
      <c r="B2398" s="16" t="s">
        <v>4490</v>
      </c>
      <c r="C2398" s="19">
        <v>49007665</v>
      </c>
      <c r="D2398" s="19" t="s">
        <v>3782</v>
      </c>
      <c r="E2398" s="19" t="s">
        <v>3804</v>
      </c>
      <c r="F2398" s="19" t="s">
        <v>3816</v>
      </c>
      <c r="G2398" s="47"/>
      <c r="H2398" s="47" t="s">
        <v>7038</v>
      </c>
      <c r="I2398" s="47" t="s">
        <v>5451</v>
      </c>
      <c r="J2398" s="47" t="s">
        <v>5468</v>
      </c>
      <c r="K2398" s="23">
        <v>42.578000000000003</v>
      </c>
      <c r="L2398" s="23">
        <v>-110.27074</v>
      </c>
      <c r="M2398" s="61" t="s">
        <v>4954</v>
      </c>
      <c r="N2398" s="19" t="s">
        <v>4955</v>
      </c>
      <c r="P2398" s="19" t="s">
        <v>3814</v>
      </c>
      <c r="Q2398" s="55"/>
      <c r="R2398" s="55"/>
      <c r="S2398" s="55">
        <f t="shared" si="856"/>
        <v>4</v>
      </c>
      <c r="T2398" s="19"/>
      <c r="U2398" s="55">
        <v>2956</v>
      </c>
      <c r="V2398" s="55">
        <v>2960</v>
      </c>
      <c r="W2398" s="55"/>
      <c r="X2398" s="55"/>
      <c r="Y2398" s="51" t="s">
        <v>3788</v>
      </c>
      <c r="Z2398" s="40">
        <v>25841</v>
      </c>
      <c r="AA2398" s="52">
        <v>7.3000001907348633</v>
      </c>
      <c r="AB2398" s="19" t="s">
        <v>3789</v>
      </c>
      <c r="AC2398" s="19">
        <v>36</v>
      </c>
      <c r="AD2398" s="19">
        <v>15</v>
      </c>
      <c r="AE2398" s="19">
        <v>1699</v>
      </c>
      <c r="AF2398" s="19">
        <v>18</v>
      </c>
      <c r="AG2398" s="19">
        <v>-3</v>
      </c>
      <c r="AH2398" s="19">
        <v>1920</v>
      </c>
      <c r="AI2398" s="19">
        <v>1293</v>
      </c>
      <c r="AJ2398" s="19"/>
      <c r="AK2398" s="19"/>
      <c r="AL2398" s="19">
        <v>98</v>
      </c>
      <c r="AM2398" s="19">
        <v>4423</v>
      </c>
      <c r="AP2398" s="17">
        <f t="shared" si="857"/>
        <v>1.7964</v>
      </c>
      <c r="AQ2398" s="17">
        <f t="shared" si="858"/>
        <v>1.2343500000000001</v>
      </c>
      <c r="AR2398" s="17">
        <f t="shared" si="855"/>
        <v>73.906499999999994</v>
      </c>
      <c r="AS2398" s="17">
        <f t="shared" si="853"/>
        <v>0.46043999999999996</v>
      </c>
      <c r="AT2398" s="17">
        <f t="shared" si="859"/>
        <v>77.397689999999997</v>
      </c>
      <c r="AU2398" s="5">
        <f t="shared" si="860"/>
        <v>54.163199999999996</v>
      </c>
      <c r="AV2398" s="5">
        <f t="shared" si="861"/>
        <v>21.192269999999997</v>
      </c>
      <c r="AW2398" s="5"/>
      <c r="AX2398" s="5"/>
      <c r="AY2398" s="5">
        <f t="shared" si="862"/>
        <v>2.0403600000000002</v>
      </c>
      <c r="AZ2398" s="5">
        <f t="shared" si="863"/>
        <v>77.395830000000004</v>
      </c>
      <c r="BA2398" s="7">
        <f t="shared" si="864"/>
        <v>1.2016006871563704E-5</v>
      </c>
      <c r="BB2398" s="62">
        <f t="shared" si="865"/>
        <v>5076</v>
      </c>
      <c r="BC2398" s="6">
        <f t="shared" si="866"/>
        <v>6.8744078324034105E-2</v>
      </c>
      <c r="BD2398" s="32">
        <f t="shared" si="867"/>
        <v>2.3209995026983364E-2</v>
      </c>
      <c r="BE2398" s="32">
        <f t="shared" si="868"/>
        <v>1.5948150390534911E-2</v>
      </c>
      <c r="BF2398" s="35">
        <f t="shared" si="869"/>
        <v>0.96084185458248172</v>
      </c>
      <c r="BG2398" s="37">
        <f t="shared" si="870"/>
        <v>0.69982064925203324</v>
      </c>
      <c r="BH2398" s="33">
        <f t="shared" si="871"/>
        <v>0.27381669012400273</v>
      </c>
      <c r="BI2398" s="33">
        <f t="shared" si="872"/>
        <v>2.6362660623963849E-2</v>
      </c>
      <c r="CM2398" s="51" t="s">
        <v>4956</v>
      </c>
      <c r="CR2398" s="78" t="s">
        <v>2038</v>
      </c>
      <c r="CS2398" s="78" t="s">
        <v>2038</v>
      </c>
    </row>
    <row r="2399" spans="1:97">
      <c r="A2399" s="16" t="s">
        <v>3590</v>
      </c>
      <c r="B2399" s="16" t="s">
        <v>4491</v>
      </c>
      <c r="C2399" s="19">
        <v>49118613</v>
      </c>
      <c r="D2399" s="19" t="s">
        <v>3782</v>
      </c>
      <c r="E2399" s="19" t="s">
        <v>3804</v>
      </c>
      <c r="F2399" s="19" t="s">
        <v>3847</v>
      </c>
      <c r="G2399" s="47"/>
      <c r="H2399" s="47" t="s">
        <v>5216</v>
      </c>
      <c r="J2399" s="47" t="s">
        <v>5468</v>
      </c>
      <c r="K2399" s="23">
        <v>42.296199999999999</v>
      </c>
      <c r="L2399" s="23">
        <v>-110.2766</v>
      </c>
      <c r="N2399" s="19" t="s">
        <v>5055</v>
      </c>
      <c r="P2399" s="19" t="s">
        <v>3814</v>
      </c>
      <c r="Q2399" s="55"/>
      <c r="R2399" s="55"/>
      <c r="S2399" s="55">
        <f t="shared" si="856"/>
        <v>25</v>
      </c>
      <c r="T2399" s="19"/>
      <c r="U2399" s="55">
        <v>1278</v>
      </c>
      <c r="V2399" s="55">
        <v>1303</v>
      </c>
      <c r="W2399" s="55"/>
      <c r="X2399" s="55"/>
      <c r="Y2399" s="51" t="s">
        <v>3788</v>
      </c>
      <c r="Z2399" s="40">
        <v>24804</v>
      </c>
      <c r="AA2399" s="52">
        <v>7.8000001907348633</v>
      </c>
      <c r="AB2399" s="19" t="s">
        <v>3789</v>
      </c>
      <c r="AC2399" s="19">
        <v>46</v>
      </c>
      <c r="AD2399" s="19">
        <v>16</v>
      </c>
      <c r="AE2399" s="19">
        <v>4476</v>
      </c>
      <c r="AF2399" s="19">
        <v>15</v>
      </c>
      <c r="AG2399" s="19">
        <v>-3</v>
      </c>
      <c r="AH2399" s="19">
        <v>5300</v>
      </c>
      <c r="AI2399" s="19">
        <v>2977</v>
      </c>
      <c r="AJ2399" s="19"/>
      <c r="AK2399" s="19"/>
      <c r="AL2399" s="19">
        <v>20</v>
      </c>
      <c r="AM2399" s="19">
        <v>11339</v>
      </c>
      <c r="AO2399" s="19" t="s">
        <v>5030</v>
      </c>
      <c r="AP2399" s="17">
        <f t="shared" si="857"/>
        <v>2.2953999999999999</v>
      </c>
      <c r="AQ2399" s="17">
        <f t="shared" si="858"/>
        <v>1.31664</v>
      </c>
      <c r="AR2399" s="17">
        <f t="shared" si="855"/>
        <v>194.70599999999999</v>
      </c>
      <c r="AS2399" s="17">
        <f t="shared" si="853"/>
        <v>0.38369999999999999</v>
      </c>
      <c r="AT2399" s="17">
        <f t="shared" si="859"/>
        <v>198.70174</v>
      </c>
      <c r="AU2399" s="5">
        <f t="shared" si="860"/>
        <v>149.51300000000001</v>
      </c>
      <c r="AV2399" s="5">
        <f t="shared" si="861"/>
        <v>48.793029999999995</v>
      </c>
      <c r="AW2399" s="5"/>
      <c r="AX2399" s="5"/>
      <c r="AY2399" s="5">
        <f t="shared" si="862"/>
        <v>0.41640000000000005</v>
      </c>
      <c r="AZ2399" s="5">
        <f t="shared" si="863"/>
        <v>198.72243</v>
      </c>
      <c r="BA2399" s="7">
        <f t="shared" si="864"/>
        <v>-5.2060245857723936E-5</v>
      </c>
      <c r="BB2399" s="62">
        <f t="shared" si="865"/>
        <v>12847</v>
      </c>
      <c r="BC2399" s="6">
        <f t="shared" si="866"/>
        <v>6.235011990407674E-2</v>
      </c>
      <c r="BD2399" s="32">
        <f t="shared" si="867"/>
        <v>1.1551987415912915E-2</v>
      </c>
      <c r="BE2399" s="32">
        <f t="shared" si="868"/>
        <v>6.62621273472492E-3</v>
      </c>
      <c r="BF2399" s="35">
        <f t="shared" si="869"/>
        <v>0.98182179984936213</v>
      </c>
      <c r="BG2399" s="36">
        <f t="shared" si="870"/>
        <v>0.75237103330509802</v>
      </c>
      <c r="BH2399" s="33">
        <f t="shared" si="871"/>
        <v>0.24553358168979714</v>
      </c>
      <c r="BI2399" s="33">
        <f t="shared" si="872"/>
        <v>2.0953850051048592E-3</v>
      </c>
      <c r="CM2399" s="51" t="s">
        <v>3788</v>
      </c>
      <c r="CR2399" s="78" t="s">
        <v>2038</v>
      </c>
      <c r="CS2399" s="78" t="s">
        <v>2038</v>
      </c>
    </row>
    <row r="2400" spans="1:97">
      <c r="A2400" s="20" t="s">
        <v>3590</v>
      </c>
      <c r="B2400" s="16" t="s">
        <v>442</v>
      </c>
      <c r="C2400" s="19">
        <v>49016891</v>
      </c>
      <c r="D2400" s="19" t="s">
        <v>3782</v>
      </c>
      <c r="E2400" s="19" t="s">
        <v>1707</v>
      </c>
      <c r="G2400" s="47"/>
      <c r="H2400" s="47" t="s">
        <v>4890</v>
      </c>
      <c r="I2400" s="47" t="s">
        <v>5457</v>
      </c>
      <c r="J2400" s="47" t="s">
        <v>5480</v>
      </c>
      <c r="K2400" s="23">
        <v>41.026110000000003</v>
      </c>
      <c r="L2400" s="23">
        <v>-108.33731</v>
      </c>
      <c r="M2400" s="61" t="s">
        <v>6509</v>
      </c>
      <c r="N2400" s="19" t="s">
        <v>2524</v>
      </c>
      <c r="P2400" s="19" t="s">
        <v>6511</v>
      </c>
      <c r="Q2400" s="55"/>
      <c r="R2400" s="55">
        <v>1821</v>
      </c>
      <c r="S2400" s="55">
        <f t="shared" si="856"/>
        <v>2</v>
      </c>
      <c r="T2400" s="19"/>
      <c r="U2400" s="55">
        <v>2340</v>
      </c>
      <c r="V2400" s="55">
        <v>2342</v>
      </c>
      <c r="W2400" s="55"/>
      <c r="X2400" s="55"/>
      <c r="Y2400" s="51" t="s">
        <v>5220</v>
      </c>
      <c r="Z2400" s="40">
        <v>23137</v>
      </c>
      <c r="AA2400" s="52">
        <v>8.3999996185302734</v>
      </c>
      <c r="AB2400" s="19" t="s">
        <v>3789</v>
      </c>
      <c r="AC2400" s="19">
        <v>14</v>
      </c>
      <c r="AD2400" s="19">
        <v>5</v>
      </c>
      <c r="AE2400" s="19">
        <v>1281</v>
      </c>
      <c r="AF2400" s="19">
        <v>28</v>
      </c>
      <c r="AG2400" s="19">
        <v>-3</v>
      </c>
      <c r="AH2400" s="19">
        <v>340</v>
      </c>
      <c r="AI2400" s="19">
        <v>1562</v>
      </c>
      <c r="AJ2400" s="19"/>
      <c r="AK2400" s="19"/>
      <c r="AL2400" s="19">
        <v>1075</v>
      </c>
      <c r="AM2400" s="19">
        <v>3512</v>
      </c>
      <c r="AP2400" s="17">
        <f t="shared" si="857"/>
        <v>0.6986</v>
      </c>
      <c r="AQ2400" s="17">
        <f t="shared" si="858"/>
        <v>0.41144999999999998</v>
      </c>
      <c r="AR2400" s="17">
        <f t="shared" si="855"/>
        <v>55.723499999999994</v>
      </c>
      <c r="AS2400" s="17">
        <f t="shared" si="853"/>
        <v>0.71623999999999999</v>
      </c>
      <c r="AT2400" s="17">
        <f t="shared" si="859"/>
        <v>57.549789999999994</v>
      </c>
      <c r="AU2400" s="5">
        <f t="shared" si="860"/>
        <v>9.5914000000000001</v>
      </c>
      <c r="AV2400" s="5">
        <f t="shared" si="861"/>
        <v>25.601179999999996</v>
      </c>
      <c r="AW2400" s="5"/>
      <c r="AX2400" s="5"/>
      <c r="AY2400" s="5">
        <f t="shared" si="862"/>
        <v>22.381500000000003</v>
      </c>
      <c r="AZ2400" s="5">
        <f t="shared" si="863"/>
        <v>57.574079999999995</v>
      </c>
      <c r="BA2400" s="7">
        <f t="shared" si="864"/>
        <v>-2.1099012741667382E-4</v>
      </c>
      <c r="BB2400" s="62">
        <f t="shared" si="865"/>
        <v>4302</v>
      </c>
      <c r="BC2400" s="6">
        <f t="shared" si="866"/>
        <v>0.1011005886869721</v>
      </c>
      <c r="BD2400" s="32">
        <f t="shared" si="867"/>
        <v>1.2139053852325093E-2</v>
      </c>
      <c r="BE2400" s="32">
        <f t="shared" si="868"/>
        <v>7.1494613620657873E-3</v>
      </c>
      <c r="BF2400" s="35">
        <f t="shared" si="869"/>
        <v>0.9807114847856091</v>
      </c>
      <c r="BG2400" s="33">
        <f t="shared" si="870"/>
        <v>0.16659232765855747</v>
      </c>
      <c r="BH2400" s="37">
        <f t="shared" si="871"/>
        <v>0.44466502981897404</v>
      </c>
      <c r="BI2400" s="33">
        <f t="shared" si="872"/>
        <v>0.38874264252246854</v>
      </c>
      <c r="CM2400" s="51" t="s">
        <v>6512</v>
      </c>
      <c r="CR2400" s="78" t="s">
        <v>2039</v>
      </c>
      <c r="CS2400" s="78" t="s">
        <v>6954</v>
      </c>
    </row>
    <row r="2401" spans="1:97">
      <c r="A2401" s="20" t="s">
        <v>3590</v>
      </c>
      <c r="B2401" s="16" t="s">
        <v>1113</v>
      </c>
      <c r="C2401" s="19">
        <v>49018178</v>
      </c>
      <c r="D2401" s="19" t="s">
        <v>3782</v>
      </c>
      <c r="E2401" s="19" t="s">
        <v>1707</v>
      </c>
      <c r="F2401" s="4" t="s">
        <v>2528</v>
      </c>
      <c r="G2401" s="47"/>
      <c r="H2401" s="47" t="s">
        <v>5242</v>
      </c>
      <c r="I2401" s="47" t="s">
        <v>5458</v>
      </c>
      <c r="J2401" s="47" t="s">
        <v>5480</v>
      </c>
      <c r="K2401" s="23">
        <v>41.050269999999998</v>
      </c>
      <c r="L2401" s="23">
        <v>-108.3048</v>
      </c>
      <c r="M2401" s="61" t="s">
        <v>3158</v>
      </c>
      <c r="N2401" s="19" t="s">
        <v>2524</v>
      </c>
      <c r="P2401" s="19" t="s">
        <v>5061</v>
      </c>
      <c r="Q2401" s="55"/>
      <c r="R2401" s="55">
        <v>765</v>
      </c>
      <c r="S2401" s="55">
        <f t="shared" si="856"/>
        <v>40</v>
      </c>
      <c r="T2401" s="19"/>
      <c r="U2401" s="55">
        <v>4005</v>
      </c>
      <c r="V2401" s="55">
        <v>4045</v>
      </c>
      <c r="W2401" s="55">
        <v>7154</v>
      </c>
      <c r="X2401" s="55"/>
      <c r="Y2401" s="51" t="s">
        <v>3852</v>
      </c>
      <c r="Z2401" s="40">
        <v>16791</v>
      </c>
      <c r="AB2401" s="19" t="s">
        <v>3789</v>
      </c>
      <c r="AC2401" s="19">
        <v>686</v>
      </c>
      <c r="AD2401" s="19">
        <v>-1</v>
      </c>
      <c r="AE2401" s="19">
        <v>3568</v>
      </c>
      <c r="AF2401" s="19">
        <v>-3</v>
      </c>
      <c r="AG2401" s="19">
        <v>-3</v>
      </c>
      <c r="AH2401" s="19">
        <v>6000</v>
      </c>
      <c r="AI2401" s="19">
        <v>-3</v>
      </c>
      <c r="AJ2401" s="19"/>
      <c r="AK2401" s="19"/>
      <c r="AL2401" s="19">
        <v>53</v>
      </c>
      <c r="AM2401" s="19">
        <v>10366</v>
      </c>
      <c r="AP2401" s="17">
        <f t="shared" si="857"/>
        <v>34.231400000000001</v>
      </c>
      <c r="AQ2401" s="17">
        <f t="shared" si="858"/>
        <v>0</v>
      </c>
      <c r="AR2401" s="17">
        <f t="shared" si="855"/>
        <v>155.208</v>
      </c>
      <c r="AS2401" s="17">
        <f t="shared" si="853"/>
        <v>0</v>
      </c>
      <c r="AT2401" s="17">
        <f t="shared" si="859"/>
        <v>189.43940000000001</v>
      </c>
      <c r="AU2401" s="5">
        <f t="shared" si="860"/>
        <v>169.26</v>
      </c>
      <c r="AV2401" s="5">
        <f t="shared" si="861"/>
        <v>0</v>
      </c>
      <c r="AW2401" s="5"/>
      <c r="AX2401" s="5"/>
      <c r="AY2401" s="5">
        <f t="shared" si="862"/>
        <v>1.1034600000000001</v>
      </c>
      <c r="AZ2401" s="5">
        <f t="shared" si="863"/>
        <v>170.36346</v>
      </c>
      <c r="BA2401" s="7">
        <f t="shared" si="864"/>
        <v>5.301775533412937E-2</v>
      </c>
      <c r="BB2401" s="62">
        <f t="shared" si="865"/>
        <v>10297</v>
      </c>
      <c r="BC2401" s="6">
        <f t="shared" si="866"/>
        <v>-3.339302134249625E-3</v>
      </c>
      <c r="BD2401" s="32">
        <f t="shared" si="867"/>
        <v>0.18069841859718727</v>
      </c>
      <c r="BE2401" s="32">
        <f t="shared" si="868"/>
        <v>0</v>
      </c>
      <c r="BF2401" s="35">
        <f t="shared" si="869"/>
        <v>0.81930158140281273</v>
      </c>
      <c r="BG2401" s="36">
        <f t="shared" si="870"/>
        <v>0.99352290684868683</v>
      </c>
      <c r="BH2401" s="33">
        <f t="shared" si="871"/>
        <v>0</v>
      </c>
      <c r="BI2401" s="33">
        <f t="shared" si="872"/>
        <v>6.4770931513130816E-3</v>
      </c>
      <c r="CM2401" s="51" t="s">
        <v>3159</v>
      </c>
      <c r="CR2401" s="78" t="s">
        <v>2039</v>
      </c>
      <c r="CS2401" s="78" t="s">
        <v>6954</v>
      </c>
    </row>
    <row r="2402" spans="1:97">
      <c r="A2402" s="16" t="s">
        <v>3590</v>
      </c>
      <c r="B2402" s="16" t="s">
        <v>4492</v>
      </c>
      <c r="C2402" s="19">
        <v>49018930</v>
      </c>
      <c r="D2402" s="19" t="s">
        <v>3782</v>
      </c>
      <c r="E2402" s="19" t="s">
        <v>3783</v>
      </c>
      <c r="F2402" s="19" t="s">
        <v>5045</v>
      </c>
      <c r="G2402" s="47"/>
      <c r="H2402" s="47" t="s">
        <v>3811</v>
      </c>
      <c r="I2402" s="47" t="s">
        <v>5446</v>
      </c>
      <c r="J2402" s="47" t="s">
        <v>5467</v>
      </c>
      <c r="K2402" s="23">
        <v>42.220570000000002</v>
      </c>
      <c r="L2402" s="23">
        <v>-110.14122</v>
      </c>
      <c r="M2402" s="61" t="s">
        <v>1540</v>
      </c>
      <c r="N2402" s="19" t="s">
        <v>1612</v>
      </c>
      <c r="P2402" s="19" t="s">
        <v>2233</v>
      </c>
      <c r="Q2402" s="55">
        <v>-1028</v>
      </c>
      <c r="R2402" s="55">
        <v>-16</v>
      </c>
      <c r="S2402" s="55">
        <f t="shared" si="856"/>
        <v>84</v>
      </c>
      <c r="T2402" s="31" t="s">
        <v>2510</v>
      </c>
      <c r="U2402" s="55">
        <v>2105</v>
      </c>
      <c r="V2402" s="55">
        <v>2189</v>
      </c>
      <c r="W2402" s="55">
        <v>3950</v>
      </c>
      <c r="X2402" s="55"/>
      <c r="Y2402" s="51" t="s">
        <v>3798</v>
      </c>
      <c r="Z2402" s="40">
        <v>23398</v>
      </c>
      <c r="AA2402" s="52">
        <v>7.8000001907348633</v>
      </c>
      <c r="AB2402" s="19" t="s">
        <v>3789</v>
      </c>
      <c r="AC2402" s="19">
        <v>68</v>
      </c>
      <c r="AD2402" s="19">
        <v>24</v>
      </c>
      <c r="AE2402" s="19">
        <v>3115</v>
      </c>
      <c r="AF2402" s="19">
        <v>-3</v>
      </c>
      <c r="AG2402" s="19">
        <v>-3</v>
      </c>
      <c r="AH2402" s="19">
        <v>4713</v>
      </c>
      <c r="AI2402" s="19">
        <v>467</v>
      </c>
      <c r="AJ2402" s="19"/>
      <c r="AK2402" s="19"/>
      <c r="AL2402" s="19">
        <v>15</v>
      </c>
      <c r="AM2402" s="19">
        <v>8402</v>
      </c>
      <c r="AP2402" s="17">
        <f t="shared" si="857"/>
        <v>3.3932000000000002</v>
      </c>
      <c r="AQ2402" s="17">
        <f t="shared" si="858"/>
        <v>1.97496</v>
      </c>
      <c r="AR2402" s="17">
        <f t="shared" si="855"/>
        <v>135.5025</v>
      </c>
      <c r="AS2402" s="17">
        <f t="shared" si="853"/>
        <v>0</v>
      </c>
      <c r="AT2402" s="17">
        <f t="shared" si="859"/>
        <v>140.87065999999999</v>
      </c>
      <c r="AU2402" s="5">
        <f t="shared" si="860"/>
        <v>132.95373000000001</v>
      </c>
      <c r="AV2402" s="5">
        <f t="shared" si="861"/>
        <v>7.6541299999999994</v>
      </c>
      <c r="AW2402" s="5"/>
      <c r="AX2402" s="5"/>
      <c r="AY2402" s="5">
        <f t="shared" si="862"/>
        <v>0.31230000000000002</v>
      </c>
      <c r="AZ2402" s="5">
        <f t="shared" si="863"/>
        <v>140.92016000000001</v>
      </c>
      <c r="BA2402" s="7">
        <f t="shared" si="864"/>
        <v>-1.7566221639165957E-4</v>
      </c>
      <c r="BB2402" s="62">
        <f t="shared" si="865"/>
        <v>8396</v>
      </c>
      <c r="BC2402" s="6">
        <f t="shared" si="866"/>
        <v>-3.5718537921181092E-4</v>
      </c>
      <c r="BD2402" s="32">
        <f t="shared" si="867"/>
        <v>2.4087343666878543E-2</v>
      </c>
      <c r="BE2402" s="32">
        <f t="shared" si="868"/>
        <v>1.4019668822450326E-2</v>
      </c>
      <c r="BF2402" s="35">
        <f t="shared" si="869"/>
        <v>0.9618929875106712</v>
      </c>
      <c r="BG2402" s="36">
        <f t="shared" si="870"/>
        <v>0.94346848598525579</v>
      </c>
      <c r="BH2402" s="33">
        <f t="shared" si="871"/>
        <v>5.431536552328637E-2</v>
      </c>
      <c r="BI2402" s="33">
        <f t="shared" si="872"/>
        <v>2.2161484914578582E-3</v>
      </c>
      <c r="CM2402" s="51" t="s">
        <v>5051</v>
      </c>
      <c r="CR2402" s="78" t="s">
        <v>2038</v>
      </c>
      <c r="CS2402" s="78" t="s">
        <v>2038</v>
      </c>
    </row>
    <row r="2403" spans="1:97">
      <c r="A2403" s="16" t="s">
        <v>3590</v>
      </c>
      <c r="B2403" s="16" t="s">
        <v>4492</v>
      </c>
      <c r="C2403" s="19">
        <v>49017157</v>
      </c>
      <c r="D2403" s="19" t="s">
        <v>3782</v>
      </c>
      <c r="E2403" s="19" t="s">
        <v>3783</v>
      </c>
      <c r="F2403" s="31" t="s">
        <v>5045</v>
      </c>
      <c r="G2403" s="47"/>
      <c r="H2403" s="47" t="s">
        <v>3811</v>
      </c>
      <c r="I2403" s="47" t="s">
        <v>5446</v>
      </c>
      <c r="J2403" s="47" t="s">
        <v>5467</v>
      </c>
      <c r="K2403" s="23">
        <v>42.220570000000002</v>
      </c>
      <c r="L2403" s="23">
        <v>-110.14122</v>
      </c>
      <c r="M2403" s="61" t="s">
        <v>1540</v>
      </c>
      <c r="N2403" s="19" t="s">
        <v>1612</v>
      </c>
      <c r="P2403" s="19" t="s">
        <v>2233</v>
      </c>
      <c r="Q2403" s="55"/>
      <c r="R2403" s="55">
        <v>-1028</v>
      </c>
      <c r="S2403" s="55">
        <f t="shared" si="856"/>
        <v>1043</v>
      </c>
      <c r="T2403" s="31" t="s">
        <v>2511</v>
      </c>
      <c r="U2403" s="55">
        <v>2090</v>
      </c>
      <c r="V2403" s="55">
        <v>3133</v>
      </c>
      <c r="W2403" s="55">
        <v>3950</v>
      </c>
      <c r="X2403" s="55"/>
      <c r="Y2403" s="51" t="s">
        <v>3798</v>
      </c>
      <c r="Z2403" s="40">
        <v>23401</v>
      </c>
      <c r="AA2403" s="52">
        <v>7.9000000953674316</v>
      </c>
      <c r="AB2403" s="19" t="s">
        <v>3789</v>
      </c>
      <c r="AC2403" s="19">
        <v>34</v>
      </c>
      <c r="AD2403" s="19">
        <v>12</v>
      </c>
      <c r="AE2403" s="19">
        <v>3160</v>
      </c>
      <c r="AF2403" s="19">
        <v>-3</v>
      </c>
      <c r="AG2403" s="19">
        <v>-3</v>
      </c>
      <c r="AH2403" s="19">
        <v>3655</v>
      </c>
      <c r="AI2403" s="19">
        <v>2256</v>
      </c>
      <c r="AJ2403" s="19"/>
      <c r="AK2403" s="19"/>
      <c r="AL2403" s="19">
        <v>0</v>
      </c>
      <c r="AM2403" s="19">
        <v>9117</v>
      </c>
      <c r="AP2403" s="17">
        <f t="shared" si="857"/>
        <v>1.6966000000000001</v>
      </c>
      <c r="AQ2403" s="17">
        <f t="shared" si="858"/>
        <v>0.98748000000000002</v>
      </c>
      <c r="AR2403" s="17">
        <f t="shared" si="855"/>
        <v>137.45999999999998</v>
      </c>
      <c r="AS2403" s="17">
        <f t="shared" si="853"/>
        <v>0</v>
      </c>
      <c r="AT2403" s="17">
        <f t="shared" si="859"/>
        <v>140.14407999999997</v>
      </c>
      <c r="AU2403" s="5">
        <f t="shared" si="860"/>
        <v>103.10754999999999</v>
      </c>
      <c r="AV2403" s="5">
        <f t="shared" si="861"/>
        <v>36.975839999999998</v>
      </c>
      <c r="AW2403" s="5"/>
      <c r="AX2403" s="5"/>
      <c r="AY2403" s="5">
        <f t="shared" si="862"/>
        <v>0</v>
      </c>
      <c r="AZ2403" s="5">
        <f t="shared" si="863"/>
        <v>140.08338999999998</v>
      </c>
      <c r="BA2403" s="7">
        <f t="shared" si="864"/>
        <v>2.165740567832052E-4</v>
      </c>
      <c r="BB2403" s="62">
        <f t="shared" si="865"/>
        <v>9111</v>
      </c>
      <c r="BC2403" s="6">
        <f t="shared" si="866"/>
        <v>-3.291639236339697E-4</v>
      </c>
      <c r="BD2403" s="32">
        <f t="shared" si="867"/>
        <v>1.2106112509354661E-2</v>
      </c>
      <c r="BE2403" s="32">
        <f t="shared" si="868"/>
        <v>7.0461770486487923E-3</v>
      </c>
      <c r="BF2403" s="35">
        <f t="shared" si="869"/>
        <v>0.98084771044199659</v>
      </c>
      <c r="BG2403" s="37">
        <f t="shared" si="870"/>
        <v>0.73604408060084781</v>
      </c>
      <c r="BH2403" s="33">
        <f t="shared" si="871"/>
        <v>0.26395591939915219</v>
      </c>
      <c r="BI2403" s="33">
        <f t="shared" si="872"/>
        <v>0</v>
      </c>
      <c r="CM2403" s="51" t="s">
        <v>3824</v>
      </c>
      <c r="CR2403" s="78" t="s">
        <v>2038</v>
      </c>
      <c r="CS2403" s="78" t="s">
        <v>2038</v>
      </c>
    </row>
    <row r="2404" spans="1:97">
      <c r="A2404" s="20" t="s">
        <v>3590</v>
      </c>
      <c r="B2404" s="16" t="s">
        <v>4493</v>
      </c>
      <c r="C2404" s="19">
        <v>49124227</v>
      </c>
      <c r="D2404" s="19" t="s">
        <v>3782</v>
      </c>
      <c r="E2404" s="19" t="s">
        <v>1707</v>
      </c>
      <c r="F2404" s="19" t="s">
        <v>2264</v>
      </c>
      <c r="G2404" s="47"/>
      <c r="H2404" s="47" t="s">
        <v>5249</v>
      </c>
      <c r="I2404" s="47" t="s">
        <v>5459</v>
      </c>
      <c r="J2404" s="47" t="s">
        <v>5481</v>
      </c>
      <c r="K2404" s="23">
        <v>41.198329999999999</v>
      </c>
      <c r="L2404" s="23">
        <v>-108.82764</v>
      </c>
      <c r="M2404" s="61" t="s">
        <v>2265</v>
      </c>
      <c r="N2404" s="19" t="s">
        <v>1640</v>
      </c>
      <c r="O2404" s="40">
        <v>27699</v>
      </c>
      <c r="P2404" s="19" t="s">
        <v>4860</v>
      </c>
      <c r="Q2404" s="55"/>
      <c r="R2404" s="55"/>
      <c r="S2404" s="55"/>
      <c r="T2404" s="31" t="s">
        <v>2512</v>
      </c>
      <c r="U2404" s="55">
        <v>12800</v>
      </c>
      <c r="Y2404" s="51" t="s">
        <v>3798</v>
      </c>
      <c r="Z2404" s="40">
        <v>27716</v>
      </c>
      <c r="AA2404" s="52">
        <v>8.1000003814697266</v>
      </c>
      <c r="AB2404" s="19" t="s">
        <v>3789</v>
      </c>
      <c r="AC2404" s="19">
        <v>283</v>
      </c>
      <c r="AD2404" s="19">
        <v>40</v>
      </c>
      <c r="AE2404" s="19">
        <v>37646</v>
      </c>
      <c r="AF2404" s="19">
        <v>1600</v>
      </c>
      <c r="AG2404" s="19">
        <v>-3</v>
      </c>
      <c r="AH2404" s="19">
        <v>50000</v>
      </c>
      <c r="AI2404" s="19">
        <v>5514</v>
      </c>
      <c r="AJ2404" s="19"/>
      <c r="AK2404" s="19"/>
      <c r="AL2404" s="19">
        <v>9400</v>
      </c>
      <c r="AM2404" s="19">
        <v>101685</v>
      </c>
      <c r="AO2404" s="19" t="s">
        <v>5038</v>
      </c>
      <c r="AP2404" s="17">
        <f t="shared" si="857"/>
        <v>14.121700000000001</v>
      </c>
      <c r="AQ2404" s="17">
        <f t="shared" si="858"/>
        <v>3.2915999999999999</v>
      </c>
      <c r="AR2404" s="17">
        <f t="shared" si="855"/>
        <v>1637.6009999999999</v>
      </c>
      <c r="AS2404" s="17">
        <f t="shared" si="853"/>
        <v>40.927999999999997</v>
      </c>
      <c r="AT2404" s="17">
        <f t="shared" si="859"/>
        <v>1695.9422999999997</v>
      </c>
      <c r="AU2404" s="5">
        <f t="shared" si="860"/>
        <v>1410.5</v>
      </c>
      <c r="AV2404" s="5">
        <f t="shared" si="861"/>
        <v>90.374459999999985</v>
      </c>
      <c r="AW2404" s="5"/>
      <c r="AX2404" s="5"/>
      <c r="AY2404" s="5">
        <f t="shared" si="862"/>
        <v>195.70800000000003</v>
      </c>
      <c r="AZ2404" s="5">
        <f t="shared" si="863"/>
        <v>1696.5824600000001</v>
      </c>
      <c r="BA2404" s="7">
        <f t="shared" si="864"/>
        <v>-1.8869722265501705E-4</v>
      </c>
      <c r="BB2404" s="62">
        <f t="shared" si="865"/>
        <v>104480</v>
      </c>
      <c r="BC2404" s="6">
        <f t="shared" si="866"/>
        <v>1.3557102320956516E-2</v>
      </c>
      <c r="BD2404" s="32">
        <f t="shared" si="867"/>
        <v>8.3267573431006492E-3</v>
      </c>
      <c r="BE2404" s="32">
        <f t="shared" si="868"/>
        <v>1.9408679174993161E-3</v>
      </c>
      <c r="BF2404" s="35">
        <f t="shared" si="869"/>
        <v>0.98973237473940023</v>
      </c>
      <c r="BG2404" s="36">
        <f t="shared" si="870"/>
        <v>0.83137721463889236</v>
      </c>
      <c r="BH2404" s="33">
        <f t="shared" si="871"/>
        <v>5.3268533732218341E-2</v>
      </c>
      <c r="BI2404" s="33">
        <f t="shared" si="872"/>
        <v>0.11535425162888931</v>
      </c>
      <c r="CM2404" s="51" t="s">
        <v>2266</v>
      </c>
      <c r="CR2404" s="78" t="s">
        <v>2038</v>
      </c>
      <c r="CS2404" s="78" t="s">
        <v>6954</v>
      </c>
    </row>
    <row r="2405" spans="1:97">
      <c r="A2405" s="20" t="s">
        <v>3591</v>
      </c>
      <c r="B2405" s="16" t="s">
        <v>353</v>
      </c>
      <c r="D2405" s="19" t="s">
        <v>3782</v>
      </c>
      <c r="E2405" s="19" t="s">
        <v>1707</v>
      </c>
      <c r="F2405" s="4" t="s">
        <v>3685</v>
      </c>
      <c r="G2405" s="47" t="s">
        <v>272</v>
      </c>
      <c r="H2405" s="47">
        <v>4</v>
      </c>
      <c r="I2405" s="47">
        <v>17</v>
      </c>
      <c r="J2405" s="47">
        <v>100</v>
      </c>
      <c r="K2405" s="23">
        <v>41.473722000000002</v>
      </c>
      <c r="L2405" s="23">
        <v>-108.683513</v>
      </c>
      <c r="M2405" s="61" t="s">
        <v>504</v>
      </c>
      <c r="N2405" s="19" t="s">
        <v>4431</v>
      </c>
      <c r="P2405" s="19" t="s">
        <v>4860</v>
      </c>
      <c r="Y2405" s="63" t="s">
        <v>3788</v>
      </c>
      <c r="Z2405" s="48">
        <v>31587</v>
      </c>
      <c r="AA2405" s="19">
        <v>0</v>
      </c>
      <c r="AB2405" s="19" t="s">
        <v>3789</v>
      </c>
      <c r="AC2405" s="19">
        <v>480</v>
      </c>
      <c r="AD2405" s="19">
        <v>78.099999999999994</v>
      </c>
      <c r="AE2405" s="19">
        <v>32692.2</v>
      </c>
      <c r="AF2405" s="19">
        <v>0</v>
      </c>
      <c r="AH2405" s="19">
        <v>47500</v>
      </c>
      <c r="AI2405" s="19">
        <v>2623</v>
      </c>
      <c r="AJ2405" s="19">
        <v>0</v>
      </c>
      <c r="AK2405" s="6">
        <v>0</v>
      </c>
      <c r="AL2405" s="19">
        <v>3500</v>
      </c>
      <c r="AM2405" s="19">
        <v>86912.1</v>
      </c>
      <c r="AN2405" s="53"/>
      <c r="AO2405" s="63" t="s">
        <v>3577</v>
      </c>
      <c r="AP2405" s="17">
        <f t="shared" si="857"/>
        <v>23.951999999999998</v>
      </c>
      <c r="AQ2405" s="17">
        <f t="shared" si="858"/>
        <v>6.4268489999999998</v>
      </c>
      <c r="AR2405" s="17">
        <f t="shared" si="855"/>
        <v>1422.1107</v>
      </c>
      <c r="AS2405" s="17">
        <f t="shared" si="853"/>
        <v>0</v>
      </c>
      <c r="AT2405" s="17">
        <f t="shared" si="859"/>
        <v>1452.4895489999999</v>
      </c>
      <c r="AU2405" s="5">
        <f t="shared" si="860"/>
        <v>1339.9749999999999</v>
      </c>
      <c r="AV2405" s="5">
        <f t="shared" si="861"/>
        <v>42.990969999999997</v>
      </c>
      <c r="AW2405" s="5">
        <f>IF(AJ2405&gt;0,AJ2405*0.03333,0)</f>
        <v>0</v>
      </c>
      <c r="AX2405" s="5">
        <f>IF(AK2405&gt;0,AK2405*0.0588,0)</f>
        <v>0</v>
      </c>
      <c r="AY2405" s="5">
        <f t="shared" si="862"/>
        <v>72.87</v>
      </c>
      <c r="AZ2405" s="5">
        <f t="shared" si="863"/>
        <v>1455.8359700000001</v>
      </c>
      <c r="BA2405" s="7">
        <f t="shared" si="864"/>
        <v>-1.1506349540786019E-3</v>
      </c>
      <c r="BB2405" s="62">
        <f t="shared" si="865"/>
        <v>86873.3</v>
      </c>
      <c r="BC2405" s="6">
        <f t="shared" si="866"/>
        <v>-2.232638645133763E-4</v>
      </c>
      <c r="BD2405" s="32">
        <f t="shared" si="867"/>
        <v>1.6490307979489634E-2</v>
      </c>
      <c r="BE2405" s="32">
        <f t="shared" si="868"/>
        <v>4.4247127316163568E-3</v>
      </c>
      <c r="BF2405" s="35">
        <f t="shared" si="869"/>
        <v>0.97908497928889404</v>
      </c>
      <c r="BG2405" s="36">
        <f t="shared" si="870"/>
        <v>0.9204161922170393</v>
      </c>
      <c r="BH2405" s="33">
        <f t="shared" si="871"/>
        <v>2.9530091910010985E-2</v>
      </c>
      <c r="BI2405" s="33">
        <f t="shared" si="872"/>
        <v>5.0053715872949614E-2</v>
      </c>
      <c r="BJ2405" s="6">
        <v>0</v>
      </c>
      <c r="BK2405" s="19">
        <v>38.799999999999997</v>
      </c>
      <c r="BL2405" s="19">
        <v>0</v>
      </c>
      <c r="BM2405" s="19">
        <v>0</v>
      </c>
      <c r="BN2405" s="19">
        <v>0</v>
      </c>
      <c r="BO2405" s="31"/>
      <c r="BP2405" s="19">
        <v>0</v>
      </c>
      <c r="BQ2405" s="19">
        <v>0</v>
      </c>
      <c r="BR2405" s="19">
        <v>0</v>
      </c>
      <c r="BS2405" s="19">
        <v>0</v>
      </c>
      <c r="BT2405" s="19">
        <v>0</v>
      </c>
      <c r="BU2405" s="19">
        <v>0</v>
      </c>
      <c r="BV2405" s="19">
        <v>0</v>
      </c>
      <c r="BW2405" s="19">
        <v>0</v>
      </c>
      <c r="BX2405" s="19"/>
      <c r="BY2405" s="19"/>
      <c r="BZ2405" s="19"/>
      <c r="CA2405" s="19"/>
      <c r="CB2405" s="19"/>
      <c r="CC2405" s="19"/>
      <c r="CD2405" s="19"/>
      <c r="CE2405" s="19"/>
      <c r="CF2405" s="19"/>
      <c r="CG2405" s="19"/>
      <c r="CH2405" s="19"/>
      <c r="CI2405" s="19"/>
      <c r="CJ2405" s="19"/>
      <c r="CK2405" s="19"/>
      <c r="CL2405" s="19"/>
      <c r="CM2405" s="63" t="s">
        <v>3820</v>
      </c>
      <c r="CN2405" s="63">
        <v>19860624</v>
      </c>
      <c r="CO2405" s="63" t="s">
        <v>3578</v>
      </c>
      <c r="CP2405" s="66"/>
      <c r="CQ2405" s="64">
        <v>31588</v>
      </c>
      <c r="CR2405" s="78" t="s">
        <v>2038</v>
      </c>
      <c r="CS2405" s="78" t="s">
        <v>6954</v>
      </c>
    </row>
    <row r="2406" spans="1:97">
      <c r="A2406" s="16" t="s">
        <v>3590</v>
      </c>
      <c r="B2406" s="16" t="s">
        <v>4494</v>
      </c>
      <c r="C2406" s="19">
        <v>49003909</v>
      </c>
      <c r="D2406" s="19" t="s">
        <v>3782</v>
      </c>
      <c r="E2406" s="19" t="s">
        <v>1831</v>
      </c>
      <c r="F2406" s="19" t="s">
        <v>2528</v>
      </c>
      <c r="G2406" s="47"/>
      <c r="H2406" s="47" t="s">
        <v>3790</v>
      </c>
      <c r="I2406" s="47" t="s">
        <v>5460</v>
      </c>
      <c r="J2406" s="47" t="s">
        <v>5492</v>
      </c>
      <c r="K2406" s="23">
        <v>41.277239999999999</v>
      </c>
      <c r="L2406" s="23">
        <v>-110.60089000000001</v>
      </c>
      <c r="M2406" s="61" t="s">
        <v>1832</v>
      </c>
      <c r="N2406" s="19" t="s">
        <v>4859</v>
      </c>
      <c r="P2406" s="19" t="s">
        <v>4860</v>
      </c>
      <c r="Q2406" s="55">
        <v>341</v>
      </c>
      <c r="R2406" s="55"/>
      <c r="S2406" s="55">
        <f t="shared" ref="S2406:S2415" si="873">V2406-U2406</f>
        <v>91</v>
      </c>
      <c r="T2406" s="19"/>
      <c r="U2406" s="55">
        <v>3994</v>
      </c>
      <c r="V2406" s="55">
        <v>4085</v>
      </c>
      <c r="W2406" s="55">
        <v>4326</v>
      </c>
      <c r="X2406" s="55"/>
      <c r="Y2406" s="51" t="s">
        <v>3798</v>
      </c>
      <c r="Z2406" s="40">
        <v>23602</v>
      </c>
      <c r="AA2406" s="52">
        <v>7.5</v>
      </c>
      <c r="AB2406" s="19" t="s">
        <v>3789</v>
      </c>
      <c r="AC2406" s="19">
        <v>945</v>
      </c>
      <c r="AD2406" s="19">
        <v>462</v>
      </c>
      <c r="AE2406" s="19">
        <v>3761</v>
      </c>
      <c r="AF2406" s="19">
        <v>418</v>
      </c>
      <c r="AG2406" s="19">
        <v>-3</v>
      </c>
      <c r="AH2406" s="19">
        <v>3650</v>
      </c>
      <c r="AI2406" s="19">
        <v>4014</v>
      </c>
      <c r="AJ2406" s="19"/>
      <c r="AK2406" s="19"/>
      <c r="AL2406" s="19">
        <v>4400</v>
      </c>
      <c r="AM2406" s="19">
        <v>15619</v>
      </c>
      <c r="AP2406" s="17">
        <f t="shared" si="857"/>
        <v>47.155499999999996</v>
      </c>
      <c r="AQ2406" s="17">
        <f t="shared" si="858"/>
        <v>38.017980000000001</v>
      </c>
      <c r="AR2406" s="17">
        <f t="shared" si="855"/>
        <v>163.6035</v>
      </c>
      <c r="AS2406" s="17">
        <f t="shared" si="853"/>
        <v>10.69244</v>
      </c>
      <c r="AT2406" s="17">
        <f t="shared" si="859"/>
        <v>259.46941999999996</v>
      </c>
      <c r="AU2406" s="5">
        <f t="shared" si="860"/>
        <v>102.9665</v>
      </c>
      <c r="AV2406" s="5">
        <f t="shared" si="861"/>
        <v>65.789459999999991</v>
      </c>
      <c r="AW2406" s="5"/>
      <c r="AX2406" s="5"/>
      <c r="AY2406" s="5">
        <f t="shared" si="862"/>
        <v>91.608000000000004</v>
      </c>
      <c r="AZ2406" s="5">
        <f t="shared" si="863"/>
        <v>260.36396000000002</v>
      </c>
      <c r="BA2406" s="7">
        <f t="shared" si="864"/>
        <v>-1.7208206214076962E-3</v>
      </c>
      <c r="BB2406" s="62">
        <f t="shared" si="865"/>
        <v>17647</v>
      </c>
      <c r="BC2406" s="6">
        <f t="shared" si="866"/>
        <v>6.0963145554019119E-2</v>
      </c>
      <c r="BD2406" s="32">
        <f t="shared" si="867"/>
        <v>0.1817381793970172</v>
      </c>
      <c r="BE2406" s="32">
        <f t="shared" si="868"/>
        <v>0.14652200633122781</v>
      </c>
      <c r="BF2406" s="45">
        <f t="shared" si="869"/>
        <v>0.67173981427175511</v>
      </c>
      <c r="BG2406" s="37">
        <f t="shared" si="870"/>
        <v>0.39547140088052118</v>
      </c>
      <c r="BH2406" s="33">
        <f t="shared" si="871"/>
        <v>0.25268266775478443</v>
      </c>
      <c r="BI2406" s="33">
        <f t="shared" si="872"/>
        <v>0.35184593136469422</v>
      </c>
      <c r="CM2406" s="51" t="s">
        <v>1823</v>
      </c>
      <c r="CR2406" s="78" t="s">
        <v>2038</v>
      </c>
      <c r="CS2406" s="78" t="s">
        <v>2038</v>
      </c>
    </row>
    <row r="2407" spans="1:97">
      <c r="A2407" s="16" t="s">
        <v>3590</v>
      </c>
      <c r="B2407" s="16" t="s">
        <v>4495</v>
      </c>
      <c r="C2407" s="19">
        <v>49005486</v>
      </c>
      <c r="D2407" s="19" t="s">
        <v>3782</v>
      </c>
      <c r="E2407" s="19" t="s">
        <v>1831</v>
      </c>
      <c r="G2407" s="47"/>
      <c r="H2407" s="47" t="s">
        <v>5212</v>
      </c>
      <c r="I2407" s="47" t="s">
        <v>5460</v>
      </c>
      <c r="J2407" s="47" t="s">
        <v>5492</v>
      </c>
      <c r="K2407" s="23">
        <v>41.228180000000002</v>
      </c>
      <c r="L2407" s="23">
        <v>-110.65982</v>
      </c>
      <c r="M2407" s="61" t="s">
        <v>4888</v>
      </c>
      <c r="N2407" s="19" t="s">
        <v>5582</v>
      </c>
      <c r="P2407" s="19" t="s">
        <v>4860</v>
      </c>
      <c r="Q2407" s="55"/>
      <c r="R2407" s="55"/>
      <c r="S2407" s="55">
        <f t="shared" si="873"/>
        <v>35</v>
      </c>
      <c r="T2407" s="19"/>
      <c r="U2407" s="55">
        <v>4746</v>
      </c>
      <c r="V2407" s="55">
        <v>4781</v>
      </c>
      <c r="W2407" s="55">
        <v>5056</v>
      </c>
      <c r="X2407" s="55"/>
      <c r="Y2407" s="51" t="s">
        <v>3798</v>
      </c>
      <c r="AA2407" s="52">
        <v>7.8000001907348633</v>
      </c>
      <c r="AB2407" s="19" t="s">
        <v>3789</v>
      </c>
      <c r="AC2407" s="19">
        <v>890</v>
      </c>
      <c r="AD2407" s="19">
        <v>226</v>
      </c>
      <c r="AE2407" s="19">
        <v>4549</v>
      </c>
      <c r="AF2407" s="19">
        <v>-3</v>
      </c>
      <c r="AG2407" s="19">
        <v>-3</v>
      </c>
      <c r="AH2407" s="19">
        <v>2432</v>
      </c>
      <c r="AI2407" s="19">
        <v>5200</v>
      </c>
      <c r="AJ2407" s="19"/>
      <c r="AK2407" s="19"/>
      <c r="AL2407" s="19">
        <v>5144</v>
      </c>
      <c r="AM2407" s="19">
        <v>15802</v>
      </c>
      <c r="AP2407" s="17">
        <f t="shared" si="857"/>
        <v>44.411000000000001</v>
      </c>
      <c r="AQ2407" s="17">
        <f t="shared" si="858"/>
        <v>18.597540000000002</v>
      </c>
      <c r="AR2407" s="17">
        <f t="shared" si="855"/>
        <v>197.88149999999999</v>
      </c>
      <c r="AS2407" s="17">
        <f t="shared" si="853"/>
        <v>0</v>
      </c>
      <c r="AT2407" s="17">
        <f t="shared" si="859"/>
        <v>260.89004</v>
      </c>
      <c r="AU2407" s="5">
        <f t="shared" si="860"/>
        <v>68.606719999999996</v>
      </c>
      <c r="AV2407" s="5">
        <f t="shared" si="861"/>
        <v>85.227999999999994</v>
      </c>
      <c r="AW2407" s="5"/>
      <c r="AX2407" s="5"/>
      <c r="AY2407" s="5">
        <f t="shared" si="862"/>
        <v>107.09808000000001</v>
      </c>
      <c r="AZ2407" s="5">
        <f t="shared" si="863"/>
        <v>260.93280000000004</v>
      </c>
      <c r="BA2407" s="7">
        <f t="shared" si="864"/>
        <v>-8.1943519375357105E-5</v>
      </c>
      <c r="BB2407" s="62">
        <f t="shared" si="865"/>
        <v>18435</v>
      </c>
      <c r="BC2407" s="6">
        <f t="shared" si="866"/>
        <v>7.690510266670561E-2</v>
      </c>
      <c r="BD2407" s="32">
        <f t="shared" si="867"/>
        <v>0.17022880597511503</v>
      </c>
      <c r="BE2407" s="32">
        <f t="shared" si="868"/>
        <v>7.1284975079922569E-2</v>
      </c>
      <c r="BF2407" s="35">
        <f t="shared" si="869"/>
        <v>0.75848621894496238</v>
      </c>
      <c r="BG2407" s="33">
        <f t="shared" si="870"/>
        <v>0.26292869275154362</v>
      </c>
      <c r="BH2407" s="33">
        <f t="shared" si="871"/>
        <v>0.3266281586676722</v>
      </c>
      <c r="BI2407" s="37">
        <f t="shared" si="872"/>
        <v>0.41044314858078401</v>
      </c>
      <c r="CM2407" s="51" t="s">
        <v>3828</v>
      </c>
      <c r="CR2407" s="78" t="s">
        <v>2038</v>
      </c>
      <c r="CS2407" s="78" t="s">
        <v>2038</v>
      </c>
    </row>
    <row r="2408" spans="1:97">
      <c r="A2408" s="16" t="s">
        <v>3590</v>
      </c>
      <c r="B2408" s="16" t="s">
        <v>4496</v>
      </c>
      <c r="C2408" s="19">
        <v>49017402</v>
      </c>
      <c r="D2408" s="19" t="s">
        <v>3782</v>
      </c>
      <c r="E2408" s="19" t="s">
        <v>1831</v>
      </c>
      <c r="F2408" s="19" t="s">
        <v>4879</v>
      </c>
      <c r="G2408" s="65" t="s">
        <v>259</v>
      </c>
      <c r="H2408" s="47" t="s">
        <v>3806</v>
      </c>
      <c r="I2408" s="47" t="s">
        <v>5461</v>
      </c>
      <c r="J2408" s="47" t="s">
        <v>5492</v>
      </c>
      <c r="K2408" s="23">
        <v>41.316929999999999</v>
      </c>
      <c r="L2408" s="23">
        <v>-110.63675000000001</v>
      </c>
      <c r="M2408" s="61" t="s">
        <v>4880</v>
      </c>
      <c r="N2408" s="19" t="s">
        <v>2524</v>
      </c>
      <c r="P2408" s="19" t="s">
        <v>4860</v>
      </c>
      <c r="Q2408" s="55">
        <v>1033</v>
      </c>
      <c r="R2408" s="55">
        <v>87</v>
      </c>
      <c r="S2408" s="55">
        <f t="shared" si="873"/>
        <v>112</v>
      </c>
      <c r="T2408" s="31" t="s">
        <v>2505</v>
      </c>
      <c r="U2408" s="55">
        <v>4768</v>
      </c>
      <c r="V2408" s="55">
        <v>4880</v>
      </c>
      <c r="W2408" s="55">
        <v>6201</v>
      </c>
      <c r="X2408" s="55"/>
      <c r="Y2408" s="51" t="s">
        <v>3798</v>
      </c>
      <c r="Z2408" s="40">
        <v>18188</v>
      </c>
      <c r="AA2408" s="52">
        <v>7</v>
      </c>
      <c r="AB2408" s="19" t="s">
        <v>3837</v>
      </c>
      <c r="AC2408" s="19">
        <v>1049</v>
      </c>
      <c r="AD2408" s="19">
        <v>565</v>
      </c>
      <c r="AE2408" s="19">
        <v>4637</v>
      </c>
      <c r="AF2408" s="19">
        <v>-3</v>
      </c>
      <c r="AG2408" s="19">
        <v>-3</v>
      </c>
      <c r="AH2408" s="19">
        <v>5252</v>
      </c>
      <c r="AI2408" s="19">
        <v>3290</v>
      </c>
      <c r="AJ2408" s="19"/>
      <c r="AK2408" s="19"/>
      <c r="AL2408" s="19">
        <v>4727</v>
      </c>
      <c r="AM2408" s="19">
        <v>18846</v>
      </c>
      <c r="AP2408" s="17">
        <f t="shared" si="857"/>
        <v>52.345100000000002</v>
      </c>
      <c r="AQ2408" s="17">
        <f t="shared" si="858"/>
        <v>46.493850000000002</v>
      </c>
      <c r="AR2408" s="17">
        <f t="shared" si="855"/>
        <v>201.70949999999999</v>
      </c>
      <c r="AS2408" s="17">
        <f t="shared" ref="AS2408:AS2419" si="874">IF(AF2408&gt;0,AF2408*0.02558,0)</f>
        <v>0</v>
      </c>
      <c r="AT2408" s="17">
        <f t="shared" si="859"/>
        <v>300.54845</v>
      </c>
      <c r="AU2408" s="5">
        <f t="shared" si="860"/>
        <v>148.15891999999999</v>
      </c>
      <c r="AV2408" s="5">
        <f t="shared" si="861"/>
        <v>53.923099999999991</v>
      </c>
      <c r="AW2408" s="5"/>
      <c r="AX2408" s="5"/>
      <c r="AY2408" s="5">
        <f t="shared" si="862"/>
        <v>98.416140000000013</v>
      </c>
      <c r="AZ2408" s="5">
        <f t="shared" si="863"/>
        <v>300.49815999999998</v>
      </c>
      <c r="BA2408" s="7">
        <f t="shared" si="864"/>
        <v>8.3670715653846138E-5</v>
      </c>
      <c r="BB2408" s="62">
        <f t="shared" si="865"/>
        <v>19514</v>
      </c>
      <c r="BC2408" s="6">
        <f t="shared" si="866"/>
        <v>1.7413972888425444E-2</v>
      </c>
      <c r="BD2408" s="32">
        <f t="shared" si="867"/>
        <v>0.17416526353737644</v>
      </c>
      <c r="BE2408" s="32">
        <f t="shared" si="868"/>
        <v>0.15469668867032921</v>
      </c>
      <c r="BF2408" s="45">
        <f t="shared" si="869"/>
        <v>0.67113804779229436</v>
      </c>
      <c r="BG2408" s="37">
        <f t="shared" si="870"/>
        <v>0.49304435008853298</v>
      </c>
      <c r="BH2408" s="33">
        <f t="shared" si="871"/>
        <v>0.17944569111504707</v>
      </c>
      <c r="BI2408" s="33">
        <f t="shared" si="872"/>
        <v>0.32750995879641998</v>
      </c>
      <c r="CM2408" s="51" t="s">
        <v>1810</v>
      </c>
      <c r="CR2408" s="78" t="s">
        <v>2038</v>
      </c>
      <c r="CS2408" s="78" t="s">
        <v>2038</v>
      </c>
    </row>
    <row r="2409" spans="1:97">
      <c r="A2409" s="16" t="s">
        <v>3590</v>
      </c>
      <c r="B2409" s="16" t="s">
        <v>4496</v>
      </c>
      <c r="C2409" s="19">
        <v>49017404</v>
      </c>
      <c r="D2409" s="19" t="s">
        <v>3782</v>
      </c>
      <c r="E2409" s="19" t="s">
        <v>1831</v>
      </c>
      <c r="F2409" s="19" t="s">
        <v>4879</v>
      </c>
      <c r="G2409" s="65" t="s">
        <v>259</v>
      </c>
      <c r="H2409" s="47" t="s">
        <v>3806</v>
      </c>
      <c r="I2409" s="47" t="s">
        <v>5461</v>
      </c>
      <c r="J2409" s="47" t="s">
        <v>5492</v>
      </c>
      <c r="K2409" s="23">
        <v>41.316929999999999</v>
      </c>
      <c r="L2409" s="23">
        <v>-110.63675000000001</v>
      </c>
      <c r="M2409" s="61" t="s">
        <v>4880</v>
      </c>
      <c r="N2409" s="19" t="s">
        <v>2524</v>
      </c>
      <c r="P2409" s="19" t="s">
        <v>4860</v>
      </c>
      <c r="Q2409" s="55">
        <v>87</v>
      </c>
      <c r="R2409" s="55">
        <v>393</v>
      </c>
      <c r="S2409" s="55">
        <f t="shared" si="873"/>
        <v>99</v>
      </c>
      <c r="T2409" s="19"/>
      <c r="U2409" s="55">
        <v>4967</v>
      </c>
      <c r="V2409" s="55">
        <v>5066</v>
      </c>
      <c r="W2409" s="55">
        <v>6201</v>
      </c>
      <c r="X2409" s="55"/>
      <c r="Y2409" s="51" t="s">
        <v>3798</v>
      </c>
      <c r="Z2409" s="40">
        <v>18195</v>
      </c>
      <c r="AA2409" s="52">
        <v>7.1999998092651367</v>
      </c>
      <c r="AB2409" s="19" t="s">
        <v>3789</v>
      </c>
      <c r="AC2409" s="19">
        <v>958</v>
      </c>
      <c r="AD2409" s="19">
        <v>504</v>
      </c>
      <c r="AE2409" s="19">
        <v>5249</v>
      </c>
      <c r="AF2409" s="19">
        <v>-3</v>
      </c>
      <c r="AG2409" s="19">
        <v>-3</v>
      </c>
      <c r="AH2409" s="19">
        <v>5858</v>
      </c>
      <c r="AI2409" s="19">
        <v>2830</v>
      </c>
      <c r="AJ2409" s="19"/>
      <c r="AK2409" s="19"/>
      <c r="AL2409" s="19">
        <v>5091</v>
      </c>
      <c r="AM2409" s="19">
        <v>19051</v>
      </c>
      <c r="AP2409" s="17">
        <f t="shared" si="857"/>
        <v>47.804200000000002</v>
      </c>
      <c r="AQ2409" s="17">
        <f t="shared" si="858"/>
        <v>41.474159999999998</v>
      </c>
      <c r="AR2409" s="17">
        <f t="shared" si="855"/>
        <v>228.33149999999998</v>
      </c>
      <c r="AS2409" s="17">
        <f t="shared" si="874"/>
        <v>0</v>
      </c>
      <c r="AT2409" s="17">
        <f t="shared" si="859"/>
        <v>317.60985999999997</v>
      </c>
      <c r="AU2409" s="5">
        <f t="shared" si="860"/>
        <v>165.25417999999999</v>
      </c>
      <c r="AV2409" s="5">
        <f t="shared" si="861"/>
        <v>46.383699999999997</v>
      </c>
      <c r="AW2409" s="5"/>
      <c r="AX2409" s="5"/>
      <c r="AY2409" s="5">
        <f t="shared" si="862"/>
        <v>105.99462000000001</v>
      </c>
      <c r="AZ2409" s="5">
        <f t="shared" si="863"/>
        <v>317.63249999999999</v>
      </c>
      <c r="BA2409" s="7">
        <f t="shared" si="864"/>
        <v>-3.563994063623839E-5</v>
      </c>
      <c r="BB2409" s="62">
        <f t="shared" si="865"/>
        <v>20484</v>
      </c>
      <c r="BC2409" s="6">
        <f t="shared" si="866"/>
        <v>3.6246363981282406E-2</v>
      </c>
      <c r="BD2409" s="32">
        <f t="shared" si="867"/>
        <v>0.1505123298124309</v>
      </c>
      <c r="BE2409" s="32">
        <f t="shared" si="868"/>
        <v>0.13058209213026323</v>
      </c>
      <c r="BF2409" s="45">
        <f t="shared" si="869"/>
        <v>0.71890557805730593</v>
      </c>
      <c r="BG2409" s="37">
        <f t="shared" si="870"/>
        <v>0.5202684863796998</v>
      </c>
      <c r="BH2409" s="33">
        <f t="shared" si="871"/>
        <v>0.1460294522758219</v>
      </c>
      <c r="BI2409" s="33">
        <f t="shared" si="872"/>
        <v>0.33370206134447833</v>
      </c>
      <c r="CM2409" s="51" t="s">
        <v>3828</v>
      </c>
      <c r="CR2409" s="78" t="s">
        <v>2038</v>
      </c>
      <c r="CS2409" s="78" t="s">
        <v>2038</v>
      </c>
    </row>
    <row r="2410" spans="1:97">
      <c r="A2410" s="16" t="s">
        <v>3590</v>
      </c>
      <c r="B2410" s="16" t="s">
        <v>4497</v>
      </c>
      <c r="C2410" s="19">
        <v>49017389</v>
      </c>
      <c r="D2410" s="19" t="s">
        <v>3782</v>
      </c>
      <c r="E2410" s="19" t="s">
        <v>1831</v>
      </c>
      <c r="F2410" s="19" t="s">
        <v>4879</v>
      </c>
      <c r="G2410" s="65" t="s">
        <v>3594</v>
      </c>
      <c r="H2410" s="47" t="s">
        <v>5234</v>
      </c>
      <c r="I2410" s="47" t="s">
        <v>5461</v>
      </c>
      <c r="J2410" s="47" t="s">
        <v>5492</v>
      </c>
      <c r="K2410" s="23">
        <v>41.329300000000003</v>
      </c>
      <c r="L2410" s="23">
        <v>-110.61901</v>
      </c>
      <c r="M2410" s="61" t="s">
        <v>5034</v>
      </c>
      <c r="N2410" s="19" t="s">
        <v>5036</v>
      </c>
      <c r="P2410" s="19" t="s">
        <v>4860</v>
      </c>
      <c r="Q2410" s="55">
        <v>3</v>
      </c>
      <c r="R2410" s="55">
        <v>86</v>
      </c>
      <c r="S2410" s="55">
        <f t="shared" si="873"/>
        <v>89</v>
      </c>
      <c r="T2410" s="19"/>
      <c r="U2410" s="55">
        <v>4210</v>
      </c>
      <c r="V2410" s="55">
        <v>4299</v>
      </c>
      <c r="W2410" s="55">
        <v>4450</v>
      </c>
      <c r="X2410" s="55"/>
      <c r="Y2410" s="51" t="s">
        <v>3798</v>
      </c>
      <c r="Z2410" s="40">
        <v>18912</v>
      </c>
      <c r="AA2410" s="52">
        <v>6.9000000953674316</v>
      </c>
      <c r="AB2410" s="19" t="s">
        <v>3789</v>
      </c>
      <c r="AC2410" s="19">
        <v>820</v>
      </c>
      <c r="AD2410" s="19">
        <v>568</v>
      </c>
      <c r="AE2410" s="19">
        <v>4744</v>
      </c>
      <c r="AF2410" s="19">
        <v>-3</v>
      </c>
      <c r="AG2410" s="19">
        <v>-3</v>
      </c>
      <c r="AH2410" s="19">
        <v>5400</v>
      </c>
      <c r="AI2410" s="19">
        <v>3540</v>
      </c>
      <c r="AJ2410" s="19"/>
      <c r="AK2410" s="19"/>
      <c r="AL2410" s="19">
        <v>4021</v>
      </c>
      <c r="AM2410" s="19">
        <v>17297</v>
      </c>
      <c r="AP2410" s="17">
        <f t="shared" si="857"/>
        <v>40.917999999999999</v>
      </c>
      <c r="AQ2410" s="17">
        <f t="shared" si="858"/>
        <v>46.740720000000003</v>
      </c>
      <c r="AR2410" s="17">
        <f t="shared" si="855"/>
        <v>206.36399999999998</v>
      </c>
      <c r="AS2410" s="17">
        <f t="shared" si="874"/>
        <v>0</v>
      </c>
      <c r="AT2410" s="17">
        <f t="shared" si="859"/>
        <v>294.02271999999999</v>
      </c>
      <c r="AU2410" s="5">
        <f t="shared" si="860"/>
        <v>152.334</v>
      </c>
      <c r="AV2410" s="5">
        <f t="shared" si="861"/>
        <v>58.020599999999995</v>
      </c>
      <c r="AW2410" s="5"/>
      <c r="AX2410" s="5"/>
      <c r="AY2410" s="5">
        <f t="shared" si="862"/>
        <v>83.717220000000012</v>
      </c>
      <c r="AZ2410" s="5">
        <f t="shared" si="863"/>
        <v>294.07182</v>
      </c>
      <c r="BA2410" s="7">
        <f t="shared" si="864"/>
        <v>-8.3489977648848622E-5</v>
      </c>
      <c r="BB2410" s="62">
        <f t="shared" si="865"/>
        <v>19087</v>
      </c>
      <c r="BC2410" s="6">
        <f t="shared" si="866"/>
        <v>4.9197449428320141E-2</v>
      </c>
      <c r="BD2410" s="32">
        <f t="shared" si="867"/>
        <v>0.13916611614231716</v>
      </c>
      <c r="BE2410" s="32">
        <f t="shared" si="868"/>
        <v>0.15896975580662612</v>
      </c>
      <c r="BF2410" s="45">
        <f t="shared" si="869"/>
        <v>0.70186412805105669</v>
      </c>
      <c r="BG2410" s="37">
        <f t="shared" si="870"/>
        <v>0.51801631315778573</v>
      </c>
      <c r="BH2410" s="33">
        <f t="shared" si="871"/>
        <v>0.19730078182941838</v>
      </c>
      <c r="BI2410" s="33">
        <f t="shared" si="872"/>
        <v>0.28468290501279592</v>
      </c>
      <c r="CM2410" s="51" t="s">
        <v>1823</v>
      </c>
      <c r="CR2410" s="78" t="s">
        <v>2038</v>
      </c>
      <c r="CS2410" s="78" t="s">
        <v>2038</v>
      </c>
    </row>
    <row r="2411" spans="1:97">
      <c r="A2411" s="16" t="s">
        <v>3590</v>
      </c>
      <c r="B2411" s="16" t="s">
        <v>4497</v>
      </c>
      <c r="C2411" s="19">
        <v>49017387</v>
      </c>
      <c r="D2411" s="19" t="s">
        <v>3782</v>
      </c>
      <c r="E2411" s="19" t="s">
        <v>1831</v>
      </c>
      <c r="F2411" s="19" t="s">
        <v>4879</v>
      </c>
      <c r="G2411" s="65" t="s">
        <v>3594</v>
      </c>
      <c r="H2411" s="47" t="s">
        <v>5234</v>
      </c>
      <c r="I2411" s="47" t="s">
        <v>5461</v>
      </c>
      <c r="J2411" s="47" t="s">
        <v>5492</v>
      </c>
      <c r="K2411" s="23">
        <v>41.329300000000003</v>
      </c>
      <c r="L2411" s="23">
        <v>-110.61901</v>
      </c>
      <c r="M2411" s="61" t="s">
        <v>5034</v>
      </c>
      <c r="N2411" s="19" t="s">
        <v>5036</v>
      </c>
      <c r="P2411" s="19" t="s">
        <v>4860</v>
      </c>
      <c r="Q2411" s="55">
        <v>86</v>
      </c>
      <c r="R2411" s="55"/>
      <c r="S2411" s="55">
        <f t="shared" si="873"/>
        <v>42</v>
      </c>
      <c r="T2411" s="19"/>
      <c r="U2411" s="55">
        <v>4385</v>
      </c>
      <c r="V2411" s="55">
        <v>4427</v>
      </c>
      <c r="W2411" s="55">
        <v>4450</v>
      </c>
      <c r="X2411" s="55"/>
      <c r="Y2411" s="51" t="s">
        <v>3798</v>
      </c>
      <c r="Z2411" s="40">
        <v>18913</v>
      </c>
      <c r="AA2411" s="52">
        <v>7</v>
      </c>
      <c r="AB2411" s="19" t="s">
        <v>3789</v>
      </c>
      <c r="AC2411" s="19">
        <v>872</v>
      </c>
      <c r="AD2411" s="19">
        <v>580</v>
      </c>
      <c r="AE2411" s="19">
        <v>4750</v>
      </c>
      <c r="AF2411" s="19">
        <v>-3</v>
      </c>
      <c r="AG2411" s="19">
        <v>-3</v>
      </c>
      <c r="AH2411" s="19">
        <v>5500</v>
      </c>
      <c r="AI2411" s="19">
        <v>3349</v>
      </c>
      <c r="AJ2411" s="19"/>
      <c r="AK2411" s="19"/>
      <c r="AL2411" s="19">
        <v>4226</v>
      </c>
      <c r="AM2411" s="19">
        <v>17573</v>
      </c>
      <c r="AP2411" s="17">
        <f t="shared" si="857"/>
        <v>43.512799999999999</v>
      </c>
      <c r="AQ2411" s="17">
        <f t="shared" si="858"/>
        <v>47.728200000000001</v>
      </c>
      <c r="AR2411" s="17">
        <f t="shared" si="855"/>
        <v>206.62499999999997</v>
      </c>
      <c r="AS2411" s="17">
        <f t="shared" si="874"/>
        <v>0</v>
      </c>
      <c r="AT2411" s="17">
        <f t="shared" si="859"/>
        <v>297.86599999999999</v>
      </c>
      <c r="AU2411" s="5">
        <f t="shared" si="860"/>
        <v>155.155</v>
      </c>
      <c r="AV2411" s="5">
        <f t="shared" si="861"/>
        <v>54.890109999999993</v>
      </c>
      <c r="AW2411" s="5"/>
      <c r="AX2411" s="5"/>
      <c r="AY2411" s="5">
        <f t="shared" si="862"/>
        <v>87.985320000000002</v>
      </c>
      <c r="AZ2411" s="5">
        <f t="shared" si="863"/>
        <v>298.03043000000002</v>
      </c>
      <c r="BA2411" s="7">
        <f t="shared" si="864"/>
        <v>-2.7593721278048016E-4</v>
      </c>
      <c r="BB2411" s="62">
        <f t="shared" si="865"/>
        <v>19271</v>
      </c>
      <c r="BC2411" s="6">
        <f t="shared" si="866"/>
        <v>4.6086201281076974E-2</v>
      </c>
      <c r="BD2411" s="32">
        <f t="shared" si="867"/>
        <v>0.14608179516964004</v>
      </c>
      <c r="BE2411" s="32">
        <f t="shared" si="868"/>
        <v>0.16023379640509491</v>
      </c>
      <c r="BF2411" s="45">
        <f t="shared" si="869"/>
        <v>0.69368440842526502</v>
      </c>
      <c r="BG2411" s="37">
        <f t="shared" si="870"/>
        <v>0.52060120169608182</v>
      </c>
      <c r="BH2411" s="33">
        <f t="shared" si="871"/>
        <v>0.1841761930149213</v>
      </c>
      <c r="BI2411" s="33">
        <f t="shared" si="872"/>
        <v>0.2952226052889968</v>
      </c>
      <c r="CM2411" s="51" t="s">
        <v>1797</v>
      </c>
      <c r="CR2411" s="78" t="s">
        <v>2038</v>
      </c>
      <c r="CS2411" s="78" t="s">
        <v>2038</v>
      </c>
    </row>
    <row r="2412" spans="1:97">
      <c r="A2412" s="16" t="s">
        <v>3590</v>
      </c>
      <c r="B2412" s="16" t="s">
        <v>4497</v>
      </c>
      <c r="C2412" s="19">
        <v>49017396</v>
      </c>
      <c r="D2412" s="19" t="s">
        <v>3782</v>
      </c>
      <c r="E2412" s="19" t="s">
        <v>1831</v>
      </c>
      <c r="F2412" s="19" t="s">
        <v>4879</v>
      </c>
      <c r="G2412" s="65" t="s">
        <v>272</v>
      </c>
      <c r="H2412" s="47" t="s">
        <v>5234</v>
      </c>
      <c r="I2412" s="47" t="s">
        <v>5461</v>
      </c>
      <c r="J2412" s="47" t="s">
        <v>5492</v>
      </c>
      <c r="K2412" s="23">
        <v>41.317779999999999</v>
      </c>
      <c r="L2412" s="23">
        <v>-110.6104</v>
      </c>
      <c r="M2412" s="61" t="s">
        <v>5039</v>
      </c>
      <c r="N2412" s="19" t="s">
        <v>3861</v>
      </c>
      <c r="P2412" s="19" t="s">
        <v>4860</v>
      </c>
      <c r="Q2412" s="55"/>
      <c r="R2412" s="55"/>
      <c r="S2412" s="55">
        <f t="shared" si="873"/>
        <v>101</v>
      </c>
      <c r="T2412" s="31" t="s">
        <v>2505</v>
      </c>
      <c r="U2412" s="55">
        <v>4650</v>
      </c>
      <c r="V2412" s="55">
        <v>4751</v>
      </c>
      <c r="W2412" s="55">
        <v>3626</v>
      </c>
      <c r="X2412" s="55"/>
      <c r="Y2412" s="51" t="s">
        <v>3798</v>
      </c>
      <c r="Z2412" s="40">
        <v>18589</v>
      </c>
      <c r="AA2412" s="52">
        <v>6.5</v>
      </c>
      <c r="AB2412" s="19" t="s">
        <v>3837</v>
      </c>
      <c r="AC2412" s="19">
        <v>526</v>
      </c>
      <c r="AD2412" s="19">
        <v>446</v>
      </c>
      <c r="AE2412" s="19">
        <v>3918</v>
      </c>
      <c r="AF2412" s="19">
        <v>-3</v>
      </c>
      <c r="AG2412" s="19">
        <v>-3</v>
      </c>
      <c r="AH2412" s="19">
        <v>4700</v>
      </c>
      <c r="AI2412" s="19">
        <v>1405</v>
      </c>
      <c r="AJ2412" s="19"/>
      <c r="AK2412" s="19"/>
      <c r="AL2412" s="19">
        <v>3733</v>
      </c>
      <c r="AM2412" s="19">
        <v>14013</v>
      </c>
      <c r="AP2412" s="17">
        <f t="shared" si="857"/>
        <v>26.247399999999999</v>
      </c>
      <c r="AQ2412" s="17">
        <f t="shared" si="858"/>
        <v>36.701340000000002</v>
      </c>
      <c r="AR2412" s="17">
        <f t="shared" si="855"/>
        <v>170.43299999999999</v>
      </c>
      <c r="AS2412" s="17">
        <f t="shared" si="874"/>
        <v>0</v>
      </c>
      <c r="AT2412" s="17">
        <f t="shared" si="859"/>
        <v>233.38173999999998</v>
      </c>
      <c r="AU2412" s="5">
        <f t="shared" si="860"/>
        <v>132.58699999999999</v>
      </c>
      <c r="AV2412" s="5">
        <f t="shared" si="861"/>
        <v>23.027949999999997</v>
      </c>
      <c r="AW2412" s="5"/>
      <c r="AX2412" s="5"/>
      <c r="AY2412" s="5">
        <f t="shared" si="862"/>
        <v>77.721060000000008</v>
      </c>
      <c r="AZ2412" s="5">
        <f t="shared" si="863"/>
        <v>233.33600999999999</v>
      </c>
      <c r="BA2412" s="7">
        <f t="shared" si="864"/>
        <v>9.7982131598791419E-5</v>
      </c>
      <c r="BB2412" s="62">
        <f t="shared" si="865"/>
        <v>14722</v>
      </c>
      <c r="BC2412" s="6">
        <f t="shared" si="866"/>
        <v>2.4673742822342092E-2</v>
      </c>
      <c r="BD2412" s="32">
        <f t="shared" si="867"/>
        <v>0.11246552536629473</v>
      </c>
      <c r="BE2412" s="32">
        <f t="shared" si="868"/>
        <v>0.15725883267474142</v>
      </c>
      <c r="BF2412" s="45">
        <f t="shared" si="869"/>
        <v>0.73027564195896388</v>
      </c>
      <c r="BG2412" s="37">
        <f t="shared" si="870"/>
        <v>0.56822348166491743</v>
      </c>
      <c r="BH2412" s="33">
        <f t="shared" si="871"/>
        <v>9.8690082169485965E-2</v>
      </c>
      <c r="BI2412" s="33">
        <f t="shared" si="872"/>
        <v>0.33308643616559663</v>
      </c>
      <c r="CM2412" s="51" t="s">
        <v>3815</v>
      </c>
      <c r="CR2412" s="78" t="s">
        <v>2038</v>
      </c>
      <c r="CS2412" s="78" t="s">
        <v>2038</v>
      </c>
    </row>
    <row r="2413" spans="1:97">
      <c r="A2413" s="16" t="s">
        <v>3590</v>
      </c>
      <c r="B2413" s="16" t="s">
        <v>4497</v>
      </c>
      <c r="C2413" s="19">
        <v>49017395</v>
      </c>
      <c r="D2413" s="19" t="s">
        <v>3782</v>
      </c>
      <c r="E2413" s="19" t="s">
        <v>1831</v>
      </c>
      <c r="F2413" s="19" t="s">
        <v>4879</v>
      </c>
      <c r="G2413" s="65" t="s">
        <v>272</v>
      </c>
      <c r="H2413" s="47" t="s">
        <v>5234</v>
      </c>
      <c r="I2413" s="47" t="s">
        <v>5461</v>
      </c>
      <c r="J2413" s="47" t="s">
        <v>5492</v>
      </c>
      <c r="K2413" s="23">
        <v>41.317779999999999</v>
      </c>
      <c r="L2413" s="23">
        <v>-110.6104</v>
      </c>
      <c r="M2413" s="61" t="s">
        <v>5039</v>
      </c>
      <c r="N2413" s="19" t="s">
        <v>3861</v>
      </c>
      <c r="P2413" s="19" t="s">
        <v>4860</v>
      </c>
      <c r="Q2413" s="55"/>
      <c r="R2413" s="55"/>
      <c r="S2413" s="55">
        <f t="shared" si="873"/>
        <v>101</v>
      </c>
      <c r="T2413" s="31" t="s">
        <v>2505</v>
      </c>
      <c r="U2413" s="55">
        <v>4650</v>
      </c>
      <c r="V2413" s="55">
        <v>4751</v>
      </c>
      <c r="W2413" s="55">
        <v>3626</v>
      </c>
      <c r="X2413" s="55"/>
      <c r="Y2413" s="51" t="s">
        <v>3798</v>
      </c>
      <c r="Z2413" s="40">
        <v>18589</v>
      </c>
      <c r="AA2413" s="52">
        <v>6.9000000953674316</v>
      </c>
      <c r="AB2413" s="19" t="s">
        <v>3837</v>
      </c>
      <c r="AC2413" s="19">
        <v>1172</v>
      </c>
      <c r="AD2413" s="19">
        <v>513</v>
      </c>
      <c r="AE2413" s="19">
        <v>3842</v>
      </c>
      <c r="AF2413" s="19">
        <v>-3</v>
      </c>
      <c r="AG2413" s="19">
        <v>-3</v>
      </c>
      <c r="AH2413" s="19">
        <v>4860</v>
      </c>
      <c r="AI2413" s="19">
        <v>3100</v>
      </c>
      <c r="AJ2413" s="19"/>
      <c r="AK2413" s="19"/>
      <c r="AL2413" s="19">
        <v>3839</v>
      </c>
      <c r="AM2413" s="19">
        <v>15752</v>
      </c>
      <c r="AP2413" s="17">
        <f t="shared" si="857"/>
        <v>58.482799999999997</v>
      </c>
      <c r="AQ2413" s="17">
        <f t="shared" si="858"/>
        <v>42.214770000000001</v>
      </c>
      <c r="AR2413" s="17">
        <f t="shared" si="855"/>
        <v>167.12699999999998</v>
      </c>
      <c r="AS2413" s="17">
        <f t="shared" si="874"/>
        <v>0</v>
      </c>
      <c r="AT2413" s="17">
        <f t="shared" si="859"/>
        <v>267.82456999999999</v>
      </c>
      <c r="AU2413" s="5">
        <f t="shared" si="860"/>
        <v>137.10059999999999</v>
      </c>
      <c r="AV2413" s="5">
        <f t="shared" si="861"/>
        <v>50.808999999999997</v>
      </c>
      <c r="AW2413" s="5"/>
      <c r="AX2413" s="5"/>
      <c r="AY2413" s="5">
        <f t="shared" si="862"/>
        <v>79.927980000000005</v>
      </c>
      <c r="AZ2413" s="5">
        <f t="shared" si="863"/>
        <v>267.83758</v>
      </c>
      <c r="BA2413" s="7">
        <f t="shared" si="864"/>
        <v>-2.428769701202223E-5</v>
      </c>
      <c r="BB2413" s="62">
        <f t="shared" si="865"/>
        <v>17320</v>
      </c>
      <c r="BC2413" s="6">
        <f t="shared" si="866"/>
        <v>4.7411707789066282E-2</v>
      </c>
      <c r="BD2413" s="32">
        <f t="shared" si="867"/>
        <v>0.21836234069189395</v>
      </c>
      <c r="BE2413" s="32">
        <f t="shared" si="868"/>
        <v>0.15762097555127225</v>
      </c>
      <c r="BF2413" s="45">
        <f t="shared" si="869"/>
        <v>0.62401668375683372</v>
      </c>
      <c r="BG2413" s="37">
        <f t="shared" si="870"/>
        <v>0.51187962495778216</v>
      </c>
      <c r="BH2413" s="33">
        <f t="shared" si="871"/>
        <v>0.18970078806715621</v>
      </c>
      <c r="BI2413" s="33">
        <f t="shared" si="872"/>
        <v>0.29841958697506155</v>
      </c>
      <c r="CM2413" s="51" t="s">
        <v>3815</v>
      </c>
      <c r="CR2413" s="78" t="s">
        <v>2038</v>
      </c>
      <c r="CS2413" s="78" t="s">
        <v>2038</v>
      </c>
    </row>
    <row r="2414" spans="1:97">
      <c r="A2414" s="16" t="s">
        <v>3590</v>
      </c>
      <c r="B2414" s="16" t="s">
        <v>454</v>
      </c>
      <c r="C2414" s="19">
        <v>49009083</v>
      </c>
      <c r="D2414" s="19" t="s">
        <v>3782</v>
      </c>
      <c r="E2414" s="19" t="s">
        <v>1831</v>
      </c>
      <c r="F2414" s="19" t="s">
        <v>2528</v>
      </c>
      <c r="G2414" s="47"/>
      <c r="H2414" s="47" t="s">
        <v>4890</v>
      </c>
      <c r="I2414" s="47" t="s">
        <v>5462</v>
      </c>
      <c r="J2414" s="47" t="s">
        <v>5466</v>
      </c>
      <c r="K2414" s="23">
        <v>41.475079999999998</v>
      </c>
      <c r="L2414" s="23">
        <v>-110.55462</v>
      </c>
      <c r="M2414" s="61" t="s">
        <v>4953</v>
      </c>
      <c r="N2414" s="19" t="s">
        <v>4993</v>
      </c>
      <c r="P2414" s="19" t="s">
        <v>4860</v>
      </c>
      <c r="Q2414" s="55">
        <v>630</v>
      </c>
      <c r="R2414" s="55"/>
      <c r="S2414" s="55">
        <f t="shared" si="873"/>
        <v>240</v>
      </c>
      <c r="T2414" s="19"/>
      <c r="U2414" s="55">
        <v>4580</v>
      </c>
      <c r="V2414" s="55">
        <v>4820</v>
      </c>
      <c r="W2414" s="55">
        <v>4820</v>
      </c>
      <c r="X2414" s="55"/>
      <c r="Y2414" s="51" t="s">
        <v>3798</v>
      </c>
      <c r="Z2414" s="40">
        <v>22629</v>
      </c>
      <c r="AA2414" s="52">
        <v>7.5</v>
      </c>
      <c r="AB2414" s="19" t="s">
        <v>3837</v>
      </c>
      <c r="AC2414" s="19">
        <v>962</v>
      </c>
      <c r="AD2414" s="19">
        <v>370</v>
      </c>
      <c r="AE2414" s="19">
        <v>4693</v>
      </c>
      <c r="AF2414" s="19">
        <v>-3</v>
      </c>
      <c r="AG2414" s="19">
        <v>-3</v>
      </c>
      <c r="AH2414" s="19">
        <v>6800</v>
      </c>
      <c r="AI2414" s="19">
        <v>1440</v>
      </c>
      <c r="AJ2414" s="19"/>
      <c r="AK2414" s="19"/>
      <c r="AL2414" s="19">
        <v>3230</v>
      </c>
      <c r="AM2414" s="19">
        <v>16764</v>
      </c>
      <c r="AP2414" s="17">
        <f t="shared" si="857"/>
        <v>48.003799999999998</v>
      </c>
      <c r="AQ2414" s="17">
        <f t="shared" si="858"/>
        <v>30.447300000000002</v>
      </c>
      <c r="AR2414" s="17">
        <f t="shared" si="855"/>
        <v>204.1455</v>
      </c>
      <c r="AS2414" s="17">
        <f t="shared" si="874"/>
        <v>0</v>
      </c>
      <c r="AT2414" s="17">
        <f t="shared" si="859"/>
        <v>282.59659999999997</v>
      </c>
      <c r="AU2414" s="5">
        <f t="shared" si="860"/>
        <v>191.828</v>
      </c>
      <c r="AV2414" s="5">
        <f t="shared" si="861"/>
        <v>23.601599999999998</v>
      </c>
      <c r="AW2414" s="5"/>
      <c r="AX2414" s="5"/>
      <c r="AY2414" s="5">
        <f t="shared" si="862"/>
        <v>67.24860000000001</v>
      </c>
      <c r="AZ2414" s="5">
        <f t="shared" si="863"/>
        <v>282.6782</v>
      </c>
      <c r="BA2414" s="7">
        <f t="shared" si="864"/>
        <v>-1.443545687867869E-4</v>
      </c>
      <c r="BB2414" s="62">
        <f t="shared" si="865"/>
        <v>17489</v>
      </c>
      <c r="BC2414" s="6">
        <f t="shared" si="866"/>
        <v>2.1166029252912152E-2</v>
      </c>
      <c r="BD2414" s="32">
        <f t="shared" si="867"/>
        <v>0.16986687030204894</v>
      </c>
      <c r="BE2414" s="32">
        <f t="shared" si="868"/>
        <v>0.10774121132384468</v>
      </c>
      <c r="BF2414" s="45">
        <f t="shared" si="869"/>
        <v>0.72239191837410655</v>
      </c>
      <c r="BG2414" s="37">
        <f t="shared" si="870"/>
        <v>0.67860910392099572</v>
      </c>
      <c r="BH2414" s="33">
        <f t="shared" si="871"/>
        <v>8.3492819750514882E-2</v>
      </c>
      <c r="BI2414" s="33">
        <f t="shared" si="872"/>
        <v>0.23789807632848947</v>
      </c>
      <c r="CM2414" s="51" t="s">
        <v>3798</v>
      </c>
      <c r="CR2414" s="78" t="s">
        <v>2038</v>
      </c>
      <c r="CS2414" s="78" t="s">
        <v>2038</v>
      </c>
    </row>
    <row r="2415" spans="1:97">
      <c r="A2415" s="20" t="s">
        <v>3590</v>
      </c>
      <c r="B2415" s="16" t="s">
        <v>396</v>
      </c>
      <c r="C2415" s="19">
        <v>49018168</v>
      </c>
      <c r="D2415" s="19" t="s">
        <v>3782</v>
      </c>
      <c r="E2415" s="19" t="s">
        <v>1707</v>
      </c>
      <c r="F2415" s="19" t="s">
        <v>5514</v>
      </c>
      <c r="G2415" s="47"/>
      <c r="H2415" s="47" t="s">
        <v>4981</v>
      </c>
      <c r="I2415" s="47" t="s">
        <v>5463</v>
      </c>
      <c r="J2415" s="47" t="s">
        <v>5483</v>
      </c>
      <c r="K2415" s="23">
        <v>41.561259999999997</v>
      </c>
      <c r="L2415" s="23">
        <v>-109.0611</v>
      </c>
      <c r="M2415" s="61" t="s">
        <v>3154</v>
      </c>
      <c r="N2415" s="19" t="s">
        <v>2385</v>
      </c>
      <c r="P2415" s="19" t="s">
        <v>4860</v>
      </c>
      <c r="Q2415" s="55">
        <v>45</v>
      </c>
      <c r="R2415" s="55"/>
      <c r="S2415" s="55">
        <f t="shared" si="873"/>
        <v>20</v>
      </c>
      <c r="T2415" s="19"/>
      <c r="U2415" s="55">
        <v>5515</v>
      </c>
      <c r="V2415" s="55">
        <v>5535</v>
      </c>
      <c r="W2415" s="55"/>
      <c r="X2415" s="55"/>
      <c r="Y2415" s="51" t="s">
        <v>3798</v>
      </c>
      <c r="Z2415" s="40">
        <v>16964</v>
      </c>
      <c r="AB2415" s="19" t="s">
        <v>3789</v>
      </c>
      <c r="AC2415" s="19">
        <v>812</v>
      </c>
      <c r="AD2415" s="19">
        <v>286</v>
      </c>
      <c r="AE2415" s="19">
        <v>11159</v>
      </c>
      <c r="AF2415" s="19">
        <v>-3</v>
      </c>
      <c r="AG2415" s="19">
        <v>-3</v>
      </c>
      <c r="AH2415" s="19">
        <v>16434</v>
      </c>
      <c r="AI2415" s="19">
        <v>2500</v>
      </c>
      <c r="AJ2415" s="19"/>
      <c r="AK2415" s="19"/>
      <c r="AL2415" s="19">
        <v>2163</v>
      </c>
      <c r="AM2415" s="19">
        <v>33354</v>
      </c>
      <c r="AP2415" s="17">
        <f t="shared" si="857"/>
        <v>40.518799999999999</v>
      </c>
      <c r="AQ2415" s="17">
        <f t="shared" si="858"/>
        <v>23.534939999999999</v>
      </c>
      <c r="AR2415" s="17">
        <f t="shared" si="855"/>
        <v>485.41649999999998</v>
      </c>
      <c r="AS2415" s="17">
        <f t="shared" si="874"/>
        <v>0</v>
      </c>
      <c r="AT2415" s="17">
        <f t="shared" si="859"/>
        <v>549.47023999999999</v>
      </c>
      <c r="AU2415" s="5">
        <f t="shared" si="860"/>
        <v>463.60314</v>
      </c>
      <c r="AV2415" s="5">
        <f t="shared" si="861"/>
        <v>40.974999999999994</v>
      </c>
      <c r="AW2415" s="5"/>
      <c r="AX2415" s="5"/>
      <c r="AY2415" s="5">
        <f t="shared" si="862"/>
        <v>45.033660000000005</v>
      </c>
      <c r="AZ2415" s="5">
        <f t="shared" si="863"/>
        <v>549.61180000000002</v>
      </c>
      <c r="BA2415" s="7">
        <f t="shared" si="864"/>
        <v>-1.2879839252038616E-4</v>
      </c>
      <c r="BB2415" s="62">
        <f t="shared" si="865"/>
        <v>33348</v>
      </c>
      <c r="BC2415" s="6">
        <f t="shared" si="866"/>
        <v>-8.9952325267608172E-5</v>
      </c>
      <c r="BD2415" s="32">
        <f t="shared" si="867"/>
        <v>7.3741573337984603E-2</v>
      </c>
      <c r="BE2415" s="32">
        <f t="shared" si="868"/>
        <v>4.283205583618141E-2</v>
      </c>
      <c r="BF2415" s="35">
        <f t="shared" si="869"/>
        <v>0.88342637082583397</v>
      </c>
      <c r="BG2415" s="36">
        <f t="shared" si="870"/>
        <v>0.84351016481087193</v>
      </c>
      <c r="BH2415" s="33">
        <f t="shared" si="871"/>
        <v>7.4552620595118219E-2</v>
      </c>
      <c r="BI2415" s="33">
        <f t="shared" si="872"/>
        <v>8.1937214594009808E-2</v>
      </c>
      <c r="CM2415" s="51" t="s">
        <v>3155</v>
      </c>
      <c r="CR2415" s="78" t="s">
        <v>2042</v>
      </c>
      <c r="CS2415" s="78" t="s">
        <v>2042</v>
      </c>
    </row>
    <row r="2416" spans="1:97">
      <c r="A2416" s="20" t="s">
        <v>3590</v>
      </c>
      <c r="B2416" s="16" t="s">
        <v>4498</v>
      </c>
      <c r="C2416" s="19">
        <v>49018244</v>
      </c>
      <c r="D2416" s="19" t="s">
        <v>3782</v>
      </c>
      <c r="E2416" s="19" t="s">
        <v>1707</v>
      </c>
      <c r="F2416" s="19" t="s">
        <v>5514</v>
      </c>
      <c r="G2416" s="47"/>
      <c r="H2416" s="47" t="s">
        <v>5249</v>
      </c>
      <c r="I2416" s="47" t="s">
        <v>5463</v>
      </c>
      <c r="J2416" s="47" t="s">
        <v>5483</v>
      </c>
      <c r="K2416" s="23">
        <v>41.544989999999999</v>
      </c>
      <c r="L2416" s="23">
        <v>-109.07796</v>
      </c>
      <c r="M2416" s="61" t="s">
        <v>3163</v>
      </c>
      <c r="N2416" s="19" t="s">
        <v>1674</v>
      </c>
      <c r="P2416" s="19" t="s">
        <v>4860</v>
      </c>
      <c r="Q2416" s="55">
        <v>161</v>
      </c>
      <c r="R2416" s="55"/>
      <c r="S2416" s="55"/>
      <c r="T2416" s="19"/>
      <c r="U2416" s="55">
        <v>5485</v>
      </c>
      <c r="Y2416" s="51" t="s">
        <v>3798</v>
      </c>
      <c r="Z2416" s="40">
        <v>17145</v>
      </c>
      <c r="AB2416" s="19" t="s">
        <v>3837</v>
      </c>
      <c r="AC2416" s="19">
        <v>289</v>
      </c>
      <c r="AD2416" s="19">
        <v>186</v>
      </c>
      <c r="AE2416" s="19">
        <v>5612</v>
      </c>
      <c r="AF2416" s="19">
        <v>-3</v>
      </c>
      <c r="AG2416" s="19">
        <v>-3</v>
      </c>
      <c r="AH2416" s="19">
        <v>6831</v>
      </c>
      <c r="AI2416" s="19">
        <v>3050</v>
      </c>
      <c r="AJ2416" s="19"/>
      <c r="AK2416" s="19"/>
      <c r="AL2416" s="19">
        <v>1499</v>
      </c>
      <c r="AM2416" s="19">
        <v>15918</v>
      </c>
      <c r="AP2416" s="17">
        <f t="shared" si="857"/>
        <v>14.421099999999999</v>
      </c>
      <c r="AQ2416" s="17">
        <f t="shared" si="858"/>
        <v>15.30594</v>
      </c>
      <c r="AR2416" s="17">
        <f t="shared" si="855"/>
        <v>244.12199999999999</v>
      </c>
      <c r="AS2416" s="17">
        <f t="shared" si="874"/>
        <v>0</v>
      </c>
      <c r="AT2416" s="17">
        <f t="shared" si="859"/>
        <v>273.84904</v>
      </c>
      <c r="AU2416" s="5">
        <f t="shared" si="860"/>
        <v>192.70250999999999</v>
      </c>
      <c r="AV2416" s="5">
        <f t="shared" si="861"/>
        <v>49.989499999999992</v>
      </c>
      <c r="AW2416" s="5"/>
      <c r="AX2416" s="5"/>
      <c r="AY2416" s="5">
        <f t="shared" si="862"/>
        <v>31.209180000000003</v>
      </c>
      <c r="AZ2416" s="5">
        <f t="shared" si="863"/>
        <v>273.90118999999999</v>
      </c>
      <c r="BA2416" s="7">
        <f t="shared" si="864"/>
        <v>-9.5207627753955058E-5</v>
      </c>
      <c r="BB2416" s="62">
        <f t="shared" si="865"/>
        <v>17461</v>
      </c>
      <c r="BC2416" s="6">
        <f t="shared" si="866"/>
        <v>4.6226669462835913E-2</v>
      </c>
      <c r="BD2416" s="32">
        <f t="shared" si="867"/>
        <v>5.2660765215755363E-2</v>
      </c>
      <c r="BE2416" s="32">
        <f t="shared" si="868"/>
        <v>5.5891888465265389E-2</v>
      </c>
      <c r="BF2416" s="35">
        <f t="shared" si="869"/>
        <v>0.89144734631897915</v>
      </c>
      <c r="BG2416" s="37">
        <f t="shared" si="870"/>
        <v>0.70354754574085643</v>
      </c>
      <c r="BH2416" s="33">
        <f t="shared" si="871"/>
        <v>0.18250924722159839</v>
      </c>
      <c r="BI2416" s="33">
        <f t="shared" si="872"/>
        <v>0.11394320703754519</v>
      </c>
      <c r="CM2416" s="51" t="s">
        <v>3164</v>
      </c>
      <c r="CR2416" s="78" t="s">
        <v>2042</v>
      </c>
      <c r="CS2416" s="78" t="s">
        <v>2042</v>
      </c>
    </row>
    <row r="2417" spans="1:97">
      <c r="A2417" s="20" t="s">
        <v>3590</v>
      </c>
      <c r="B2417" s="16" t="s">
        <v>4499</v>
      </c>
      <c r="C2417" s="19">
        <v>49009138</v>
      </c>
      <c r="D2417" s="19" t="s">
        <v>3782</v>
      </c>
      <c r="E2417" s="19" t="s">
        <v>1707</v>
      </c>
      <c r="F2417" s="19" t="s">
        <v>5503</v>
      </c>
      <c r="G2417" s="47"/>
      <c r="H2417" s="47" t="s">
        <v>1808</v>
      </c>
      <c r="I2417" s="47" t="s">
        <v>5442</v>
      </c>
      <c r="J2417" s="47" t="s">
        <v>5485</v>
      </c>
      <c r="K2417" s="23">
        <v>41.640140000000002</v>
      </c>
      <c r="L2417" s="23">
        <v>-109.10509</v>
      </c>
      <c r="M2417" s="61" t="s">
        <v>5551</v>
      </c>
      <c r="N2417" s="19" t="s">
        <v>3223</v>
      </c>
      <c r="P2417" s="19" t="s">
        <v>4860</v>
      </c>
      <c r="Q2417" s="55"/>
      <c r="R2417" s="55">
        <v>385</v>
      </c>
      <c r="S2417" s="55">
        <f>V2417-U2417</f>
        <v>30</v>
      </c>
      <c r="T2417" s="19"/>
      <c r="U2417" s="55">
        <v>6217</v>
      </c>
      <c r="V2417" s="55">
        <v>6247</v>
      </c>
      <c r="W2417" s="55"/>
      <c r="X2417" s="55"/>
      <c r="Y2417" s="51" t="s">
        <v>3798</v>
      </c>
      <c r="Z2417" s="40">
        <v>22685</v>
      </c>
      <c r="AA2417" s="52">
        <v>8.1000003814697266</v>
      </c>
      <c r="AB2417" s="19" t="s">
        <v>3837</v>
      </c>
      <c r="AC2417" s="19">
        <v>21</v>
      </c>
      <c r="AD2417" s="19">
        <v>5</v>
      </c>
      <c r="AE2417" s="19">
        <v>1297</v>
      </c>
      <c r="AF2417" s="19">
        <v>-3</v>
      </c>
      <c r="AG2417" s="19">
        <v>-3</v>
      </c>
      <c r="AH2417" s="19">
        <v>1620</v>
      </c>
      <c r="AI2417" s="19">
        <v>476</v>
      </c>
      <c r="AJ2417" s="19"/>
      <c r="AK2417" s="19"/>
      <c r="AL2417" s="19">
        <v>210</v>
      </c>
      <c r="AM2417" s="19">
        <v>3388</v>
      </c>
      <c r="AP2417" s="17">
        <f t="shared" si="857"/>
        <v>1.0479000000000001</v>
      </c>
      <c r="AQ2417" s="17">
        <f t="shared" si="858"/>
        <v>0.41144999999999998</v>
      </c>
      <c r="AR2417" s="17">
        <f t="shared" si="855"/>
        <v>56.419499999999999</v>
      </c>
      <c r="AS2417" s="17">
        <f t="shared" si="874"/>
        <v>0</v>
      </c>
      <c r="AT2417" s="17">
        <f t="shared" si="859"/>
        <v>57.87885</v>
      </c>
      <c r="AU2417" s="5">
        <f t="shared" si="860"/>
        <v>45.700199999999995</v>
      </c>
      <c r="AV2417" s="5">
        <f t="shared" si="861"/>
        <v>7.801639999999999</v>
      </c>
      <c r="AW2417" s="5"/>
      <c r="AX2417" s="5"/>
      <c r="AY2417" s="5">
        <f t="shared" si="862"/>
        <v>4.3722000000000003</v>
      </c>
      <c r="AZ2417" s="5">
        <f t="shared" si="863"/>
        <v>57.874039999999994</v>
      </c>
      <c r="BA2417" s="7">
        <f t="shared" si="864"/>
        <v>4.1554038089296937E-5</v>
      </c>
      <c r="BB2417" s="62">
        <f t="shared" si="865"/>
        <v>3623</v>
      </c>
      <c r="BC2417" s="6">
        <f t="shared" si="866"/>
        <v>3.351875624019398E-2</v>
      </c>
      <c r="BD2417" s="32">
        <f t="shared" si="867"/>
        <v>1.8105059101899919E-2</v>
      </c>
      <c r="BE2417" s="32">
        <f t="shared" si="868"/>
        <v>7.1088143596495087E-3</v>
      </c>
      <c r="BF2417" s="35">
        <f t="shared" si="869"/>
        <v>0.97478612653845054</v>
      </c>
      <c r="BG2417" s="36">
        <f t="shared" si="870"/>
        <v>0.78964938338502033</v>
      </c>
      <c r="BH2417" s="33">
        <f t="shared" si="871"/>
        <v>0.13480379112983989</v>
      </c>
      <c r="BI2417" s="33">
        <f t="shared" si="872"/>
        <v>7.5546825485139815E-2</v>
      </c>
      <c r="CM2417" s="51" t="s">
        <v>4862</v>
      </c>
      <c r="CR2417" s="78" t="s">
        <v>2042</v>
      </c>
      <c r="CS2417" s="78" t="s">
        <v>2042</v>
      </c>
    </row>
    <row r="2418" spans="1:97">
      <c r="A2418" s="20" t="s">
        <v>3590</v>
      </c>
      <c r="B2418" s="16" t="s">
        <v>4499</v>
      </c>
      <c r="C2418" s="19">
        <v>49009137</v>
      </c>
      <c r="D2418" s="19" t="s">
        <v>3782</v>
      </c>
      <c r="E2418" s="19" t="s">
        <v>1707</v>
      </c>
      <c r="F2418" s="19" t="s">
        <v>5503</v>
      </c>
      <c r="G2418" s="47"/>
      <c r="H2418" s="47" t="s">
        <v>1808</v>
      </c>
      <c r="I2418" s="47" t="s">
        <v>5442</v>
      </c>
      <c r="J2418" s="47" t="s">
        <v>5485</v>
      </c>
      <c r="K2418" s="23">
        <v>41.640140000000002</v>
      </c>
      <c r="L2418" s="23">
        <v>-109.10509</v>
      </c>
      <c r="M2418" s="61" t="s">
        <v>5551</v>
      </c>
      <c r="N2418" s="19" t="s">
        <v>3223</v>
      </c>
      <c r="P2418" s="19" t="s">
        <v>4860</v>
      </c>
      <c r="Q2418" s="55">
        <v>385</v>
      </c>
      <c r="R2418" s="55">
        <v>256</v>
      </c>
      <c r="S2418" s="55">
        <f>V2418-U2418</f>
        <v>73</v>
      </c>
      <c r="T2418" s="19"/>
      <c r="U2418" s="55">
        <v>6632</v>
      </c>
      <c r="V2418" s="55">
        <v>6705</v>
      </c>
      <c r="W2418" s="55"/>
      <c r="X2418" s="55"/>
      <c r="Y2418" s="51" t="s">
        <v>3798</v>
      </c>
      <c r="Z2418" s="40">
        <v>22692</v>
      </c>
      <c r="AA2418" s="52">
        <v>7.5999999046325684</v>
      </c>
      <c r="AB2418" s="19" t="s">
        <v>3837</v>
      </c>
      <c r="AC2418" s="19">
        <v>973</v>
      </c>
      <c r="AD2418" s="19">
        <v>370</v>
      </c>
      <c r="AE2418" s="19">
        <v>26637</v>
      </c>
      <c r="AF2418" s="19">
        <v>-3</v>
      </c>
      <c r="AG2418" s="19">
        <v>-3</v>
      </c>
      <c r="AH2418" s="19">
        <v>41000</v>
      </c>
      <c r="AI2418" s="19">
        <v>2013</v>
      </c>
      <c r="AJ2418" s="19"/>
      <c r="AK2418" s="19"/>
      <c r="AL2418" s="19">
        <v>2329</v>
      </c>
      <c r="AM2418" s="19">
        <v>72300</v>
      </c>
      <c r="AP2418" s="17">
        <f t="shared" si="857"/>
        <v>48.552700000000002</v>
      </c>
      <c r="AQ2418" s="17">
        <f t="shared" si="858"/>
        <v>30.447300000000002</v>
      </c>
      <c r="AR2418" s="17">
        <f t="shared" si="855"/>
        <v>1158.7094999999999</v>
      </c>
      <c r="AS2418" s="17">
        <f t="shared" si="874"/>
        <v>0</v>
      </c>
      <c r="AT2418" s="17">
        <f t="shared" si="859"/>
        <v>1237.7094999999999</v>
      </c>
      <c r="AU2418" s="5">
        <f t="shared" si="860"/>
        <v>1156.6099999999999</v>
      </c>
      <c r="AV2418" s="5">
        <f t="shared" si="861"/>
        <v>32.993069999999996</v>
      </c>
      <c r="AW2418" s="5"/>
      <c r="AX2418" s="5"/>
      <c r="AY2418" s="5">
        <f t="shared" si="862"/>
        <v>48.489780000000003</v>
      </c>
      <c r="AZ2418" s="5">
        <f t="shared" si="863"/>
        <v>1238.09285</v>
      </c>
      <c r="BA2418" s="7">
        <f t="shared" si="864"/>
        <v>-1.5483869299989317E-4</v>
      </c>
      <c r="BB2418" s="62">
        <f t="shared" si="865"/>
        <v>73316</v>
      </c>
      <c r="BC2418" s="6">
        <f t="shared" si="866"/>
        <v>6.9772552466761898E-3</v>
      </c>
      <c r="BD2418" s="32">
        <f t="shared" si="867"/>
        <v>3.9227864050490044E-2</v>
      </c>
      <c r="BE2418" s="32">
        <f t="shared" si="868"/>
        <v>2.4599714230196992E-2</v>
      </c>
      <c r="BF2418" s="35">
        <f t="shared" si="869"/>
        <v>0.93617242171931292</v>
      </c>
      <c r="BG2418" s="36">
        <f t="shared" si="870"/>
        <v>0.93418680190261971</v>
      </c>
      <c r="BH2418" s="33">
        <f t="shared" si="871"/>
        <v>2.6648300246625279E-2</v>
      </c>
      <c r="BI2418" s="33">
        <f t="shared" si="872"/>
        <v>3.9164897850754894E-2</v>
      </c>
      <c r="CM2418" s="51" t="s">
        <v>1797</v>
      </c>
      <c r="CR2418" s="78" t="s">
        <v>2042</v>
      </c>
      <c r="CS2418" s="78" t="s">
        <v>2042</v>
      </c>
    </row>
    <row r="2419" spans="1:97">
      <c r="A2419" s="16" t="s">
        <v>3590</v>
      </c>
      <c r="B2419" s="16" t="s">
        <v>455</v>
      </c>
      <c r="C2419" s="19">
        <v>49009082</v>
      </c>
      <c r="D2419" s="19" t="s">
        <v>3782</v>
      </c>
      <c r="E2419" s="19" t="s">
        <v>1831</v>
      </c>
      <c r="F2419" s="19" t="s">
        <v>2528</v>
      </c>
      <c r="G2419" s="47"/>
      <c r="H2419" s="47" t="s">
        <v>4890</v>
      </c>
      <c r="I2419" s="47" t="s">
        <v>5462</v>
      </c>
      <c r="J2419" s="47" t="s">
        <v>5466</v>
      </c>
      <c r="K2419" s="23">
        <v>41.475079999999998</v>
      </c>
      <c r="L2419" s="23">
        <v>-110.55462</v>
      </c>
      <c r="M2419" s="61" t="s">
        <v>4953</v>
      </c>
      <c r="N2419" s="19" t="s">
        <v>4993</v>
      </c>
      <c r="P2419" s="19" t="s">
        <v>4994</v>
      </c>
      <c r="Q2419" s="55"/>
      <c r="R2419" s="55">
        <v>630</v>
      </c>
      <c r="S2419" s="55">
        <f>V2419-U2419</f>
        <v>42</v>
      </c>
      <c r="T2419" s="19"/>
      <c r="U2419" s="55">
        <v>3908</v>
      </c>
      <c r="V2419" s="55">
        <v>3950</v>
      </c>
      <c r="W2419" s="55">
        <v>4820</v>
      </c>
      <c r="X2419" s="55"/>
      <c r="Y2419" s="51" t="s">
        <v>3798</v>
      </c>
      <c r="Z2419" s="40">
        <v>22609</v>
      </c>
      <c r="AA2419" s="52">
        <v>7.5999999046325684</v>
      </c>
      <c r="AB2419" s="19" t="s">
        <v>3837</v>
      </c>
      <c r="AC2419" s="19">
        <v>1140</v>
      </c>
      <c r="AD2419" s="19">
        <v>403</v>
      </c>
      <c r="AE2419" s="19">
        <v>4508</v>
      </c>
      <c r="AF2419" s="19">
        <v>-3</v>
      </c>
      <c r="AG2419" s="19">
        <v>-3</v>
      </c>
      <c r="AH2419" s="19">
        <v>5400</v>
      </c>
      <c r="AI2419" s="19">
        <v>2880</v>
      </c>
      <c r="AJ2419" s="19"/>
      <c r="AK2419" s="19"/>
      <c r="AL2419" s="19">
        <v>4164</v>
      </c>
      <c r="AM2419" s="19">
        <v>17033</v>
      </c>
      <c r="AP2419" s="17">
        <f t="shared" si="857"/>
        <v>56.886000000000003</v>
      </c>
      <c r="AQ2419" s="17">
        <f t="shared" si="858"/>
        <v>33.162869999999998</v>
      </c>
      <c r="AR2419" s="17">
        <f t="shared" si="855"/>
        <v>196.09799999999998</v>
      </c>
      <c r="AS2419" s="17">
        <f t="shared" si="874"/>
        <v>0</v>
      </c>
      <c r="AT2419" s="17">
        <f t="shared" si="859"/>
        <v>286.14686999999998</v>
      </c>
      <c r="AU2419" s="5">
        <f t="shared" si="860"/>
        <v>152.334</v>
      </c>
      <c r="AV2419" s="5">
        <f t="shared" si="861"/>
        <v>47.203199999999995</v>
      </c>
      <c r="AW2419" s="5"/>
      <c r="AX2419" s="5"/>
      <c r="AY2419" s="5">
        <f t="shared" si="862"/>
        <v>86.694480000000013</v>
      </c>
      <c r="AZ2419" s="5">
        <f t="shared" si="863"/>
        <v>286.23167999999998</v>
      </c>
      <c r="BA2419" s="7">
        <f t="shared" si="864"/>
        <v>-1.481711709846648E-4</v>
      </c>
      <c r="BB2419" s="62">
        <f t="shared" si="865"/>
        <v>18489</v>
      </c>
      <c r="BC2419" s="6">
        <f t="shared" si="866"/>
        <v>4.0988683069646981E-2</v>
      </c>
      <c r="BD2419" s="32">
        <f t="shared" si="867"/>
        <v>0.1988000078421267</v>
      </c>
      <c r="BE2419" s="32">
        <f t="shared" si="868"/>
        <v>0.11589457539759215</v>
      </c>
      <c r="BF2419" s="45">
        <f t="shared" si="869"/>
        <v>0.68530541676028123</v>
      </c>
      <c r="BG2419" s="37">
        <f t="shared" si="870"/>
        <v>0.53220524017467252</v>
      </c>
      <c r="BH2419" s="33">
        <f t="shared" si="871"/>
        <v>0.16491256313766525</v>
      </c>
      <c r="BI2419" s="33">
        <f t="shared" si="872"/>
        <v>0.30288219668766231</v>
      </c>
      <c r="CM2419" s="51" t="s">
        <v>3798</v>
      </c>
      <c r="CR2419" s="78" t="s">
        <v>2038</v>
      </c>
      <c r="CS2419" s="78" t="s">
        <v>2038</v>
      </c>
    </row>
  </sheetData>
  <autoFilter ref="A2:CS2419"/>
  <mergeCells count="3">
    <mergeCell ref="AP1:AT1"/>
    <mergeCell ref="AU1:AZ1"/>
    <mergeCell ref="BD1:BI1"/>
  </mergeCells>
  <phoneticPr fontId="0" type="noConversion"/>
  <pageMargins left="0.21" right="0.21" top="0.28999999999999998" bottom="0.13" header="0.13" footer="0.13"/>
  <pageSetup paperSize="3" scale="75" orientation="landscape" r:id="rId1"/>
  <headerFooter alignWithMargins="0">
    <oddHeader>&amp;L&amp;D &amp;T&amp;C&amp;Z&amp;F &amp;A&amp;RPage &amp;P of &amp;N</oddHeader>
    <oddFooter>Page &amp;P</oddFooter>
  </headerFooter>
</worksheet>
</file>

<file path=xl/worksheets/sheet2.xml><?xml version="1.0" encoding="utf-8"?>
<worksheet xmlns="http://schemas.openxmlformats.org/spreadsheetml/2006/main" xmlns:r="http://schemas.openxmlformats.org/officeDocument/2006/relationships">
  <sheetPr>
    <pageSetUpPr fitToPage="1"/>
  </sheetPr>
  <dimension ref="A3:J160"/>
  <sheetViews>
    <sheetView workbookViewId="0">
      <selection activeCell="B23" sqref="B5:B106"/>
      <pivotSelection pane="bottomRight" showHeader="1" axis="axisRow" dimension="1" activeRow="22" activeCol="1" previousRow="22" previousCol="1" click="1" r:id="rId2">
        <pivotArea dataOnly="0" labelOnly="1" outline="0" fieldPosition="0">
          <references count="1">
            <reference field="102" count="0"/>
          </references>
        </pivotArea>
      </pivotSelection>
    </sheetView>
  </sheetViews>
  <sheetFormatPr defaultRowHeight="12.75"/>
  <cols>
    <col min="1" max="1" width="37.5703125" bestFit="1" customWidth="1"/>
    <col min="2" max="2" width="32.28515625" bestFit="1" customWidth="1"/>
    <col min="3" max="3" width="5.42578125" bestFit="1" customWidth="1"/>
    <col min="6" max="6" width="15.28515625" bestFit="1" customWidth="1"/>
    <col min="7" max="7" width="5.42578125" customWidth="1"/>
    <col min="9" max="9" width="25.85546875" style="67" bestFit="1" customWidth="1"/>
    <col min="10" max="11" width="5.42578125" customWidth="1"/>
  </cols>
  <sheetData>
    <row r="3" spans="1:10">
      <c r="A3" s="8" t="s">
        <v>3929</v>
      </c>
      <c r="B3" s="57"/>
      <c r="C3" s="9"/>
    </row>
    <row r="4" spans="1:10">
      <c r="A4" s="8" t="s">
        <v>3928</v>
      </c>
      <c r="B4" s="8" t="s">
        <v>2045</v>
      </c>
      <c r="C4" s="9" t="s">
        <v>2226</v>
      </c>
    </row>
    <row r="5" spans="1:10">
      <c r="A5" s="10" t="s">
        <v>1086</v>
      </c>
      <c r="B5" s="10" t="s">
        <v>2038</v>
      </c>
      <c r="C5" s="11">
        <v>1</v>
      </c>
    </row>
    <row r="6" spans="1:10">
      <c r="A6" s="58"/>
      <c r="B6" s="12" t="s">
        <v>2041</v>
      </c>
      <c r="C6" s="13">
        <v>2</v>
      </c>
      <c r="E6" s="8" t="s">
        <v>3929</v>
      </c>
      <c r="F6" s="57"/>
      <c r="G6" s="9"/>
      <c r="I6" s="68" t="s">
        <v>3929</v>
      </c>
      <c r="J6" s="9"/>
    </row>
    <row r="7" spans="1:10">
      <c r="A7" s="10" t="s">
        <v>5040</v>
      </c>
      <c r="B7" s="10" t="s">
        <v>6954</v>
      </c>
      <c r="C7" s="11">
        <v>4</v>
      </c>
      <c r="E7" s="8" t="s">
        <v>3589</v>
      </c>
      <c r="F7" s="8" t="s">
        <v>3919</v>
      </c>
      <c r="G7" s="9" t="s">
        <v>2226</v>
      </c>
      <c r="I7" s="68" t="s">
        <v>3920</v>
      </c>
      <c r="J7" s="9" t="s">
        <v>2226</v>
      </c>
    </row>
    <row r="8" spans="1:10">
      <c r="A8" s="58"/>
      <c r="B8" s="12" t="s">
        <v>2038</v>
      </c>
      <c r="C8" s="13">
        <v>6</v>
      </c>
      <c r="E8" s="10" t="s">
        <v>3590</v>
      </c>
      <c r="F8" s="10" t="s">
        <v>2393</v>
      </c>
      <c r="G8" s="11">
        <v>167</v>
      </c>
      <c r="I8" s="68"/>
      <c r="J8" s="11">
        <v>5</v>
      </c>
    </row>
    <row r="9" spans="1:10">
      <c r="A9" s="10" t="s">
        <v>2753</v>
      </c>
      <c r="B9" s="10" t="s">
        <v>6954</v>
      </c>
      <c r="C9" s="11">
        <v>2</v>
      </c>
      <c r="E9" s="58"/>
      <c r="F9" s="12" t="s">
        <v>3783</v>
      </c>
      <c r="G9" s="13">
        <v>37</v>
      </c>
      <c r="I9" s="69" t="s">
        <v>2386</v>
      </c>
      <c r="J9" s="13">
        <v>4</v>
      </c>
    </row>
    <row r="10" spans="1:10">
      <c r="A10" s="10" t="s">
        <v>4881</v>
      </c>
      <c r="B10" s="10" t="s">
        <v>2038</v>
      </c>
      <c r="C10" s="11">
        <v>1</v>
      </c>
      <c r="E10" s="58"/>
      <c r="F10" s="12" t="s">
        <v>3804</v>
      </c>
      <c r="G10" s="13">
        <v>241</v>
      </c>
      <c r="I10" s="69" t="s">
        <v>3173</v>
      </c>
      <c r="J10" s="13">
        <v>5</v>
      </c>
    </row>
    <row r="11" spans="1:10">
      <c r="A11" s="10" t="s">
        <v>7266</v>
      </c>
      <c r="B11" s="10" t="s">
        <v>6954</v>
      </c>
      <c r="C11" s="11">
        <v>2</v>
      </c>
      <c r="E11" s="58"/>
      <c r="F11" s="12" t="s">
        <v>1707</v>
      </c>
      <c r="G11" s="13">
        <v>468</v>
      </c>
      <c r="I11" s="69" t="s">
        <v>1104</v>
      </c>
      <c r="J11" s="13">
        <v>3</v>
      </c>
    </row>
    <row r="12" spans="1:10">
      <c r="A12" s="10" t="s">
        <v>1795</v>
      </c>
      <c r="B12" s="10" t="s">
        <v>2038</v>
      </c>
      <c r="C12" s="11">
        <v>3</v>
      </c>
      <c r="E12" s="58"/>
      <c r="F12" s="12" t="s">
        <v>1831</v>
      </c>
      <c r="G12" s="13">
        <v>43</v>
      </c>
      <c r="I12" s="69" t="s">
        <v>1735</v>
      </c>
      <c r="J12" s="13">
        <v>12</v>
      </c>
    </row>
    <row r="13" spans="1:10">
      <c r="A13" s="58"/>
      <c r="B13" s="12" t="s">
        <v>2041</v>
      </c>
      <c r="C13" s="13">
        <v>3</v>
      </c>
      <c r="E13" s="10" t="s">
        <v>2210</v>
      </c>
      <c r="F13" s="57"/>
      <c r="G13" s="11">
        <v>956</v>
      </c>
      <c r="I13" s="69" t="s">
        <v>2418</v>
      </c>
      <c r="J13" s="13">
        <v>18</v>
      </c>
    </row>
    <row r="14" spans="1:10">
      <c r="A14" s="10" t="s">
        <v>3202</v>
      </c>
      <c r="B14" s="10" t="s">
        <v>6954</v>
      </c>
      <c r="C14" s="11">
        <v>9</v>
      </c>
      <c r="E14" s="10" t="s">
        <v>3591</v>
      </c>
      <c r="F14" s="10" t="s">
        <v>2393</v>
      </c>
      <c r="G14" s="11">
        <v>277</v>
      </c>
      <c r="I14" s="69" t="s">
        <v>2434</v>
      </c>
      <c r="J14" s="13">
        <v>5</v>
      </c>
    </row>
    <row r="15" spans="1:10">
      <c r="A15" s="10" t="s">
        <v>2237</v>
      </c>
      <c r="B15" s="10" t="s">
        <v>6954</v>
      </c>
      <c r="C15" s="11">
        <v>6</v>
      </c>
      <c r="E15" s="58"/>
      <c r="F15" s="12" t="s">
        <v>4109</v>
      </c>
      <c r="G15" s="13">
        <v>2</v>
      </c>
      <c r="I15" s="69" t="s">
        <v>3686</v>
      </c>
      <c r="J15" s="13">
        <v>5</v>
      </c>
    </row>
    <row r="16" spans="1:10">
      <c r="A16" s="10" t="s">
        <v>3742</v>
      </c>
      <c r="B16" s="10" t="s">
        <v>6954</v>
      </c>
      <c r="C16" s="11">
        <v>1</v>
      </c>
      <c r="E16" s="58"/>
      <c r="F16" s="12" t="s">
        <v>3783</v>
      </c>
      <c r="G16" s="13">
        <v>248</v>
      </c>
      <c r="I16" s="69" t="s">
        <v>3701</v>
      </c>
      <c r="J16" s="13">
        <v>5</v>
      </c>
    </row>
    <row r="17" spans="1:10">
      <c r="A17" s="58"/>
      <c r="B17" s="12" t="s">
        <v>2042</v>
      </c>
      <c r="C17" s="13">
        <v>1</v>
      </c>
      <c r="E17" s="58"/>
      <c r="F17" s="12" t="s">
        <v>3804</v>
      </c>
      <c r="G17" s="13">
        <v>232</v>
      </c>
      <c r="I17" s="69" t="s">
        <v>3083</v>
      </c>
      <c r="J17" s="13">
        <v>1</v>
      </c>
    </row>
    <row r="18" spans="1:10">
      <c r="A18" s="10" t="s">
        <v>5054</v>
      </c>
      <c r="B18" s="10" t="s">
        <v>6954</v>
      </c>
      <c r="C18" s="11">
        <v>22</v>
      </c>
      <c r="E18" s="58"/>
      <c r="F18" s="12" t="s">
        <v>1707</v>
      </c>
      <c r="G18" s="13">
        <v>514</v>
      </c>
      <c r="I18" s="69" t="s">
        <v>5514</v>
      </c>
      <c r="J18" s="13">
        <v>22</v>
      </c>
    </row>
    <row r="19" spans="1:10">
      <c r="A19" s="58"/>
      <c r="B19" s="12" t="s">
        <v>2038</v>
      </c>
      <c r="C19" s="13">
        <v>47</v>
      </c>
      <c r="E19" s="58"/>
      <c r="F19" s="12" t="s">
        <v>1831</v>
      </c>
      <c r="G19" s="13">
        <v>29</v>
      </c>
      <c r="I19" s="69" t="s">
        <v>5503</v>
      </c>
      <c r="J19" s="13">
        <v>51</v>
      </c>
    </row>
    <row r="20" spans="1:10">
      <c r="A20" s="58"/>
      <c r="B20" s="12" t="s">
        <v>2041</v>
      </c>
      <c r="C20" s="13">
        <v>5</v>
      </c>
      <c r="E20" s="58"/>
      <c r="F20" s="12" t="s">
        <v>2851</v>
      </c>
      <c r="G20" s="13">
        <v>154</v>
      </c>
      <c r="I20" s="69" t="s">
        <v>5512</v>
      </c>
      <c r="J20" s="13">
        <v>10</v>
      </c>
    </row>
    <row r="21" spans="1:10">
      <c r="A21" s="58"/>
      <c r="B21" s="12" t="s">
        <v>2042</v>
      </c>
      <c r="C21" s="13">
        <v>31</v>
      </c>
      <c r="E21" s="10" t="s">
        <v>2211</v>
      </c>
      <c r="F21" s="57"/>
      <c r="G21" s="11">
        <v>1456</v>
      </c>
      <c r="I21" s="69" t="s">
        <v>2461</v>
      </c>
      <c r="J21" s="13">
        <v>5</v>
      </c>
    </row>
    <row r="22" spans="1:10">
      <c r="A22" s="10" t="s">
        <v>2228</v>
      </c>
      <c r="B22" s="10" t="s">
        <v>6954</v>
      </c>
      <c r="C22" s="11">
        <v>27</v>
      </c>
      <c r="E22" s="10" t="s">
        <v>3221</v>
      </c>
      <c r="F22" s="10" t="s">
        <v>2851</v>
      </c>
      <c r="G22" s="11">
        <v>5</v>
      </c>
      <c r="I22" s="69" t="s">
        <v>2567</v>
      </c>
      <c r="J22" s="13">
        <v>2</v>
      </c>
    </row>
    <row r="23" spans="1:10">
      <c r="A23" s="58"/>
      <c r="B23" s="12" t="s">
        <v>2038</v>
      </c>
      <c r="C23" s="13">
        <v>6</v>
      </c>
      <c r="E23" s="10" t="s">
        <v>2212</v>
      </c>
      <c r="F23" s="57"/>
      <c r="G23" s="11">
        <v>5</v>
      </c>
      <c r="I23" s="69" t="s">
        <v>3816</v>
      </c>
      <c r="J23" s="13">
        <v>75</v>
      </c>
    </row>
    <row r="24" spans="1:10">
      <c r="A24" s="58"/>
      <c r="B24" s="12" t="s">
        <v>2042</v>
      </c>
      <c r="C24" s="13">
        <v>1</v>
      </c>
      <c r="E24" s="14" t="s">
        <v>2227</v>
      </c>
      <c r="F24" s="59"/>
      <c r="G24" s="15">
        <v>2417</v>
      </c>
      <c r="I24" s="69" t="s">
        <v>3810</v>
      </c>
      <c r="J24" s="13">
        <v>36</v>
      </c>
    </row>
    <row r="25" spans="1:10">
      <c r="A25" s="10" t="s">
        <v>4861</v>
      </c>
      <c r="B25" s="10" t="s">
        <v>2038</v>
      </c>
      <c r="C25" s="11">
        <v>3</v>
      </c>
      <c r="I25" s="69" t="s">
        <v>4139</v>
      </c>
      <c r="J25" s="13">
        <v>6</v>
      </c>
    </row>
    <row r="26" spans="1:10">
      <c r="A26" s="10" t="s">
        <v>4882</v>
      </c>
      <c r="B26" s="10" t="s">
        <v>2038</v>
      </c>
      <c r="C26" s="11">
        <v>1</v>
      </c>
      <c r="I26" s="69" t="s">
        <v>5546</v>
      </c>
      <c r="J26" s="13">
        <v>7</v>
      </c>
    </row>
    <row r="27" spans="1:10">
      <c r="A27" s="10" t="s">
        <v>7061</v>
      </c>
      <c r="B27" s="10" t="s">
        <v>6954</v>
      </c>
      <c r="C27" s="11">
        <v>74</v>
      </c>
      <c r="I27" s="69" t="s">
        <v>4477</v>
      </c>
      <c r="J27" s="13">
        <v>1</v>
      </c>
    </row>
    <row r="28" spans="1:10">
      <c r="A28" s="58"/>
      <c r="B28" s="12" t="s">
        <v>2038</v>
      </c>
      <c r="C28" s="13">
        <v>43</v>
      </c>
      <c r="I28" s="69" t="s">
        <v>5429</v>
      </c>
      <c r="J28" s="13">
        <v>9</v>
      </c>
    </row>
    <row r="29" spans="1:10">
      <c r="A29" s="10" t="s">
        <v>2482</v>
      </c>
      <c r="B29" s="10" t="s">
        <v>6954</v>
      </c>
      <c r="C29" s="11">
        <v>13</v>
      </c>
      <c r="I29" s="69" t="s">
        <v>3681</v>
      </c>
      <c r="J29" s="13">
        <v>8</v>
      </c>
    </row>
    <row r="30" spans="1:10">
      <c r="A30" s="10" t="s">
        <v>3841</v>
      </c>
      <c r="B30" s="10" t="s">
        <v>6954</v>
      </c>
      <c r="C30" s="11">
        <v>21</v>
      </c>
      <c r="I30" s="69" t="s">
        <v>3685</v>
      </c>
      <c r="J30" s="13">
        <v>8</v>
      </c>
    </row>
    <row r="31" spans="1:10">
      <c r="A31" s="58"/>
      <c r="B31" s="12" t="s">
        <v>2038</v>
      </c>
      <c r="C31" s="13">
        <v>310</v>
      </c>
      <c r="I31" s="69" t="s">
        <v>3713</v>
      </c>
      <c r="J31" s="13">
        <v>5</v>
      </c>
    </row>
    <row r="32" spans="1:10">
      <c r="A32" s="58"/>
      <c r="B32" s="12" t="s">
        <v>2041</v>
      </c>
      <c r="C32" s="13">
        <v>10</v>
      </c>
      <c r="I32" s="69" t="s">
        <v>2495</v>
      </c>
      <c r="J32" s="13">
        <v>13</v>
      </c>
    </row>
    <row r="33" spans="1:10">
      <c r="A33" s="58"/>
      <c r="B33" s="12" t="s">
        <v>2042</v>
      </c>
      <c r="C33" s="13">
        <v>29</v>
      </c>
      <c r="I33" s="69" t="s">
        <v>4864</v>
      </c>
      <c r="J33" s="13">
        <v>3</v>
      </c>
    </row>
    <row r="34" spans="1:10">
      <c r="A34" s="10" t="s">
        <v>2754</v>
      </c>
      <c r="B34" s="10" t="s">
        <v>2038</v>
      </c>
      <c r="C34" s="11">
        <v>9</v>
      </c>
      <c r="I34" s="69" t="s">
        <v>3177</v>
      </c>
      <c r="J34" s="13">
        <v>17</v>
      </c>
    </row>
    <row r="35" spans="1:10">
      <c r="A35" s="58"/>
      <c r="B35" s="12" t="s">
        <v>2042</v>
      </c>
      <c r="C35" s="13">
        <v>4</v>
      </c>
      <c r="I35" s="69" t="s">
        <v>3708</v>
      </c>
      <c r="J35" s="13">
        <v>9</v>
      </c>
    </row>
    <row r="36" spans="1:10">
      <c r="A36" s="10" t="s">
        <v>1377</v>
      </c>
      <c r="B36" s="10" t="s">
        <v>2038</v>
      </c>
      <c r="C36" s="11">
        <v>4</v>
      </c>
      <c r="I36" s="69" t="s">
        <v>3291</v>
      </c>
      <c r="J36" s="13">
        <v>3</v>
      </c>
    </row>
    <row r="37" spans="1:10">
      <c r="A37" s="10" t="s">
        <v>2756</v>
      </c>
      <c r="B37" s="10" t="s">
        <v>2038</v>
      </c>
      <c r="C37" s="11">
        <v>2</v>
      </c>
      <c r="I37" s="69" t="s">
        <v>7075</v>
      </c>
      <c r="J37" s="13">
        <v>5</v>
      </c>
    </row>
    <row r="38" spans="1:10">
      <c r="A38" s="10" t="s">
        <v>1804</v>
      </c>
      <c r="B38" s="10" t="s">
        <v>2038</v>
      </c>
      <c r="C38" s="11">
        <v>12</v>
      </c>
      <c r="I38" s="69" t="s">
        <v>5544</v>
      </c>
      <c r="J38" s="13">
        <v>2</v>
      </c>
    </row>
    <row r="39" spans="1:10">
      <c r="A39" s="10" t="s">
        <v>3588</v>
      </c>
      <c r="B39" s="10" t="s">
        <v>6954</v>
      </c>
      <c r="C39" s="11">
        <v>1</v>
      </c>
      <c r="I39" s="69" t="s">
        <v>4889</v>
      </c>
      <c r="J39" s="13">
        <v>13</v>
      </c>
    </row>
    <row r="40" spans="1:10">
      <c r="A40" s="10" t="s">
        <v>4907</v>
      </c>
      <c r="B40" s="10" t="s">
        <v>2038</v>
      </c>
      <c r="C40" s="11">
        <v>6</v>
      </c>
      <c r="I40" s="69" t="s">
        <v>3776</v>
      </c>
      <c r="J40" s="13">
        <v>23</v>
      </c>
    </row>
    <row r="41" spans="1:10">
      <c r="A41" s="10" t="s">
        <v>2396</v>
      </c>
      <c r="B41" s="10" t="s">
        <v>6954</v>
      </c>
      <c r="C41" s="11">
        <v>37</v>
      </c>
      <c r="I41" s="69" t="s">
        <v>2223</v>
      </c>
      <c r="J41" s="13">
        <v>1</v>
      </c>
    </row>
    <row r="42" spans="1:10">
      <c r="A42" s="58"/>
      <c r="B42" s="12" t="s">
        <v>2038</v>
      </c>
      <c r="C42" s="13">
        <v>181</v>
      </c>
      <c r="I42" s="69" t="s">
        <v>2444</v>
      </c>
      <c r="J42" s="13">
        <v>35</v>
      </c>
    </row>
    <row r="43" spans="1:10">
      <c r="A43" s="10" t="s">
        <v>3551</v>
      </c>
      <c r="B43" s="10" t="s">
        <v>6954</v>
      </c>
      <c r="C43" s="11">
        <v>4</v>
      </c>
      <c r="I43" s="69" t="s">
        <v>228</v>
      </c>
      <c r="J43" s="13">
        <v>15</v>
      </c>
    </row>
    <row r="44" spans="1:10">
      <c r="A44" s="58"/>
      <c r="B44" s="12" t="s">
        <v>2038</v>
      </c>
      <c r="C44" s="13">
        <v>2</v>
      </c>
      <c r="I44" s="69" t="s">
        <v>2401</v>
      </c>
      <c r="J44" s="13">
        <v>15</v>
      </c>
    </row>
    <row r="45" spans="1:10">
      <c r="A45" s="10" t="s">
        <v>2420</v>
      </c>
      <c r="B45" s="10" t="s">
        <v>6954</v>
      </c>
      <c r="C45" s="11">
        <v>56</v>
      </c>
      <c r="I45" s="69" t="s">
        <v>180</v>
      </c>
      <c r="J45" s="13">
        <v>1</v>
      </c>
    </row>
    <row r="46" spans="1:10">
      <c r="A46" s="10" t="s">
        <v>5150</v>
      </c>
      <c r="B46" s="10" t="s">
        <v>6954</v>
      </c>
      <c r="C46" s="11">
        <v>85</v>
      </c>
      <c r="I46" s="69" t="s">
        <v>2284</v>
      </c>
      <c r="J46" s="13">
        <v>3</v>
      </c>
    </row>
    <row r="47" spans="1:10">
      <c r="A47" s="10" t="s">
        <v>1085</v>
      </c>
      <c r="B47" s="10" t="s">
        <v>6954</v>
      </c>
      <c r="C47" s="11">
        <v>19</v>
      </c>
      <c r="I47" s="69" t="s">
        <v>3767</v>
      </c>
      <c r="J47" s="13">
        <v>3</v>
      </c>
    </row>
    <row r="48" spans="1:10">
      <c r="A48" s="10" t="s">
        <v>4883</v>
      </c>
      <c r="B48" s="10" t="s">
        <v>6954</v>
      </c>
      <c r="C48" s="11">
        <v>27</v>
      </c>
      <c r="I48" s="69" t="s">
        <v>2494</v>
      </c>
      <c r="J48" s="13">
        <v>1</v>
      </c>
    </row>
    <row r="49" spans="1:10">
      <c r="A49" s="58"/>
      <c r="B49" s="12" t="s">
        <v>2038</v>
      </c>
      <c r="C49" s="13">
        <v>2</v>
      </c>
      <c r="I49" s="69" t="s">
        <v>4347</v>
      </c>
      <c r="J49" s="13">
        <v>1</v>
      </c>
    </row>
    <row r="50" spans="1:10">
      <c r="A50" s="58"/>
      <c r="B50" s="12" t="s">
        <v>2041</v>
      </c>
      <c r="C50" s="13">
        <v>3</v>
      </c>
      <c r="I50" s="69" t="s">
        <v>1712</v>
      </c>
      <c r="J50" s="13">
        <v>12</v>
      </c>
    </row>
    <row r="51" spans="1:10">
      <c r="A51" s="10" t="s">
        <v>3796</v>
      </c>
      <c r="B51" s="10" t="s">
        <v>6954</v>
      </c>
      <c r="C51" s="11">
        <v>469</v>
      </c>
      <c r="I51" s="69" t="s">
        <v>1742</v>
      </c>
      <c r="J51" s="13">
        <v>4</v>
      </c>
    </row>
    <row r="52" spans="1:10">
      <c r="A52" s="58"/>
      <c r="B52" s="12" t="s">
        <v>2038</v>
      </c>
      <c r="C52" s="13">
        <v>74</v>
      </c>
      <c r="I52" s="69" t="s">
        <v>1727</v>
      </c>
      <c r="J52" s="13">
        <v>7</v>
      </c>
    </row>
    <row r="53" spans="1:10">
      <c r="A53" s="10" t="s">
        <v>7126</v>
      </c>
      <c r="B53" s="10" t="s">
        <v>6954</v>
      </c>
      <c r="C53" s="11">
        <v>269</v>
      </c>
      <c r="I53" s="69" t="s">
        <v>2475</v>
      </c>
      <c r="J53" s="13">
        <v>1</v>
      </c>
    </row>
    <row r="54" spans="1:10">
      <c r="A54" s="58"/>
      <c r="B54" s="12" t="s">
        <v>2038</v>
      </c>
      <c r="C54" s="13">
        <v>5</v>
      </c>
      <c r="I54" s="69" t="s">
        <v>3682</v>
      </c>
      <c r="J54" s="13">
        <v>1</v>
      </c>
    </row>
    <row r="55" spans="1:10">
      <c r="A55" s="58"/>
      <c r="B55" s="12" t="s">
        <v>2042</v>
      </c>
      <c r="C55" s="13">
        <v>1</v>
      </c>
      <c r="I55" s="69" t="s">
        <v>5062</v>
      </c>
      <c r="J55" s="13">
        <v>1</v>
      </c>
    </row>
    <row r="56" spans="1:10">
      <c r="A56" s="10" t="s">
        <v>4550</v>
      </c>
      <c r="B56" s="10" t="s">
        <v>6954</v>
      </c>
      <c r="C56" s="11">
        <v>2</v>
      </c>
      <c r="I56" s="69" t="s">
        <v>3759</v>
      </c>
      <c r="J56" s="13">
        <v>72</v>
      </c>
    </row>
    <row r="57" spans="1:10">
      <c r="A57" s="10" t="s">
        <v>2937</v>
      </c>
      <c r="B57" s="10" t="s">
        <v>2038</v>
      </c>
      <c r="C57" s="11">
        <v>1</v>
      </c>
      <c r="I57" s="69" t="s">
        <v>3784</v>
      </c>
      <c r="J57" s="13">
        <v>14</v>
      </c>
    </row>
    <row r="58" spans="1:10">
      <c r="A58" s="10" t="s">
        <v>1711</v>
      </c>
      <c r="B58" s="10" t="s">
        <v>2038</v>
      </c>
      <c r="C58" s="11">
        <v>3</v>
      </c>
      <c r="I58" s="69" t="s">
        <v>6413</v>
      </c>
      <c r="J58" s="13">
        <v>1</v>
      </c>
    </row>
    <row r="59" spans="1:10">
      <c r="A59" s="58"/>
      <c r="B59" s="12" t="s">
        <v>2042</v>
      </c>
      <c r="C59" s="13">
        <v>2</v>
      </c>
      <c r="I59" s="69" t="s">
        <v>3730</v>
      </c>
      <c r="J59" s="13">
        <v>4</v>
      </c>
    </row>
    <row r="60" spans="1:10">
      <c r="A60" s="10" t="s">
        <v>3772</v>
      </c>
      <c r="B60" s="10" t="s">
        <v>6954</v>
      </c>
      <c r="C60" s="11">
        <v>21</v>
      </c>
      <c r="I60" s="69" t="s">
        <v>3858</v>
      </c>
      <c r="J60" s="13">
        <v>2</v>
      </c>
    </row>
    <row r="61" spans="1:10">
      <c r="A61" s="58"/>
      <c r="B61" s="12" t="s">
        <v>2038</v>
      </c>
      <c r="C61" s="13">
        <v>3</v>
      </c>
      <c r="I61" s="69" t="s">
        <v>2496</v>
      </c>
      <c r="J61" s="13">
        <v>6</v>
      </c>
    </row>
    <row r="62" spans="1:10">
      <c r="A62" s="10" t="s">
        <v>2850</v>
      </c>
      <c r="B62" s="10" t="s">
        <v>6954</v>
      </c>
      <c r="C62" s="11">
        <v>8</v>
      </c>
      <c r="I62" s="69" t="s">
        <v>2247</v>
      </c>
      <c r="J62" s="13">
        <v>9</v>
      </c>
    </row>
    <row r="63" spans="1:10">
      <c r="A63" s="10" t="s">
        <v>3587</v>
      </c>
      <c r="B63" s="10" t="s">
        <v>6954</v>
      </c>
      <c r="C63" s="11">
        <v>8</v>
      </c>
      <c r="I63" s="69" t="s">
        <v>5045</v>
      </c>
      <c r="J63" s="13">
        <v>87</v>
      </c>
    </row>
    <row r="64" spans="1:10">
      <c r="A64" s="58"/>
      <c r="B64" s="12" t="s">
        <v>2038</v>
      </c>
      <c r="C64" s="13">
        <v>6</v>
      </c>
      <c r="I64" s="69" t="s">
        <v>1005</v>
      </c>
      <c r="J64" s="13">
        <v>32</v>
      </c>
    </row>
    <row r="65" spans="1:10">
      <c r="A65" s="58"/>
      <c r="B65" s="12" t="s">
        <v>2042</v>
      </c>
      <c r="C65" s="13">
        <v>1</v>
      </c>
      <c r="I65" s="69" t="s">
        <v>5064</v>
      </c>
      <c r="J65" s="13">
        <v>2</v>
      </c>
    </row>
    <row r="66" spans="1:10">
      <c r="A66" s="10" t="s">
        <v>2234</v>
      </c>
      <c r="B66" s="10" t="s">
        <v>2038</v>
      </c>
      <c r="C66" s="11">
        <v>3</v>
      </c>
      <c r="I66" s="69" t="s">
        <v>3793</v>
      </c>
      <c r="J66" s="13">
        <v>39</v>
      </c>
    </row>
    <row r="67" spans="1:10">
      <c r="A67" s="58"/>
      <c r="B67" s="12" t="s">
        <v>2042</v>
      </c>
      <c r="C67" s="13">
        <v>2</v>
      </c>
      <c r="I67" s="69" t="s">
        <v>817</v>
      </c>
      <c r="J67" s="13">
        <v>2</v>
      </c>
    </row>
    <row r="68" spans="1:10">
      <c r="A68" s="10" t="s">
        <v>1767</v>
      </c>
      <c r="B68" s="10" t="s">
        <v>6954</v>
      </c>
      <c r="C68" s="11">
        <v>2</v>
      </c>
      <c r="I68" s="69" t="s">
        <v>3160</v>
      </c>
      <c r="J68" s="13">
        <v>6</v>
      </c>
    </row>
    <row r="69" spans="1:10">
      <c r="A69" s="58"/>
      <c r="B69" s="12" t="s">
        <v>2042</v>
      </c>
      <c r="C69" s="13">
        <v>16</v>
      </c>
      <c r="I69" s="69" t="s">
        <v>3687</v>
      </c>
      <c r="J69" s="13">
        <v>1</v>
      </c>
    </row>
    <row r="70" spans="1:10">
      <c r="A70" s="10" t="s">
        <v>3802</v>
      </c>
      <c r="B70" s="10" t="s">
        <v>6954</v>
      </c>
      <c r="C70" s="11">
        <v>4</v>
      </c>
      <c r="I70" s="69" t="s">
        <v>3843</v>
      </c>
      <c r="J70" s="13">
        <v>20</v>
      </c>
    </row>
    <row r="71" spans="1:10">
      <c r="A71" s="58"/>
      <c r="B71" s="12" t="s">
        <v>2038</v>
      </c>
      <c r="C71" s="13">
        <v>11</v>
      </c>
      <c r="I71" s="69" t="s">
        <v>3799</v>
      </c>
      <c r="J71" s="13">
        <v>1</v>
      </c>
    </row>
    <row r="72" spans="1:10">
      <c r="A72" s="58"/>
      <c r="B72" s="12" t="s">
        <v>2041</v>
      </c>
      <c r="C72" s="13">
        <v>3</v>
      </c>
      <c r="I72" s="69" t="s">
        <v>3245</v>
      </c>
      <c r="J72" s="13">
        <v>4</v>
      </c>
    </row>
    <row r="73" spans="1:10">
      <c r="A73" s="10" t="s">
        <v>2755</v>
      </c>
      <c r="B73" s="10" t="s">
        <v>6954</v>
      </c>
      <c r="C73" s="11">
        <v>2</v>
      </c>
      <c r="I73" s="69" t="s">
        <v>3276</v>
      </c>
      <c r="J73" s="13">
        <v>10</v>
      </c>
    </row>
    <row r="74" spans="1:10">
      <c r="A74" s="58"/>
      <c r="B74" s="12" t="s">
        <v>2038</v>
      </c>
      <c r="C74" s="13">
        <v>1</v>
      </c>
      <c r="I74" s="69" t="s">
        <v>3222</v>
      </c>
      <c r="J74" s="13">
        <v>118</v>
      </c>
    </row>
    <row r="75" spans="1:10">
      <c r="A75" s="58"/>
      <c r="B75" s="12" t="s">
        <v>2041</v>
      </c>
      <c r="C75" s="13">
        <v>1</v>
      </c>
      <c r="I75" s="69" t="s">
        <v>3268</v>
      </c>
      <c r="J75" s="13">
        <v>2</v>
      </c>
    </row>
    <row r="76" spans="1:10">
      <c r="A76" s="10" t="s">
        <v>824</v>
      </c>
      <c r="B76" s="10" t="s">
        <v>6954</v>
      </c>
      <c r="C76" s="11">
        <v>2</v>
      </c>
      <c r="I76" s="69" t="s">
        <v>6948</v>
      </c>
      <c r="J76" s="13">
        <v>1</v>
      </c>
    </row>
    <row r="77" spans="1:10">
      <c r="A77" s="10" t="s">
        <v>5247</v>
      </c>
      <c r="B77" s="10" t="s">
        <v>6954</v>
      </c>
      <c r="C77" s="11">
        <v>25</v>
      </c>
      <c r="I77" s="69" t="s">
        <v>3847</v>
      </c>
      <c r="J77" s="13">
        <v>36</v>
      </c>
    </row>
    <row r="78" spans="1:10">
      <c r="A78" s="58"/>
      <c r="B78" s="12" t="s">
        <v>2038</v>
      </c>
      <c r="C78" s="13">
        <v>19</v>
      </c>
      <c r="I78" s="69" t="s">
        <v>4950</v>
      </c>
      <c r="J78" s="13">
        <v>1</v>
      </c>
    </row>
    <row r="79" spans="1:10">
      <c r="A79" s="58"/>
      <c r="B79" s="12" t="s">
        <v>2041</v>
      </c>
      <c r="C79" s="13">
        <v>13</v>
      </c>
      <c r="I79" s="69" t="s">
        <v>6424</v>
      </c>
      <c r="J79" s="13">
        <v>4</v>
      </c>
    </row>
    <row r="80" spans="1:10">
      <c r="A80" s="58"/>
      <c r="B80" s="12" t="s">
        <v>2042</v>
      </c>
      <c r="C80" s="13">
        <v>21</v>
      </c>
      <c r="I80" s="69" t="s">
        <v>4879</v>
      </c>
      <c r="J80" s="13">
        <v>14</v>
      </c>
    </row>
    <row r="81" spans="1:10">
      <c r="A81" s="10" t="s">
        <v>2760</v>
      </c>
      <c r="B81" s="10" t="s">
        <v>6954</v>
      </c>
      <c r="C81" s="11">
        <v>1</v>
      </c>
      <c r="I81" s="69" t="s">
        <v>5522</v>
      </c>
      <c r="J81" s="13">
        <v>2</v>
      </c>
    </row>
    <row r="82" spans="1:10">
      <c r="A82" s="10" t="s">
        <v>1549</v>
      </c>
      <c r="B82" s="10" t="s">
        <v>6954</v>
      </c>
      <c r="C82" s="11">
        <v>1</v>
      </c>
      <c r="I82" s="69" t="s">
        <v>5425</v>
      </c>
      <c r="J82" s="13">
        <v>12</v>
      </c>
    </row>
    <row r="83" spans="1:10">
      <c r="A83" s="58"/>
      <c r="B83" s="12" t="s">
        <v>2038</v>
      </c>
      <c r="C83" s="13">
        <v>1</v>
      </c>
      <c r="I83" s="69" t="s">
        <v>6217</v>
      </c>
      <c r="J83" s="13">
        <v>1</v>
      </c>
    </row>
    <row r="84" spans="1:10">
      <c r="A84" s="58"/>
      <c r="B84" s="12" t="s">
        <v>2041</v>
      </c>
      <c r="C84" s="13">
        <v>4</v>
      </c>
      <c r="I84" s="69" t="s">
        <v>6526</v>
      </c>
      <c r="J84" s="13">
        <v>5</v>
      </c>
    </row>
    <row r="85" spans="1:10">
      <c r="A85" s="58"/>
      <c r="B85" s="12" t="s">
        <v>2042</v>
      </c>
      <c r="C85" s="13">
        <v>6</v>
      </c>
      <c r="I85" s="69" t="s">
        <v>3419</v>
      </c>
      <c r="J85" s="13">
        <v>3</v>
      </c>
    </row>
    <row r="86" spans="1:10">
      <c r="A86" s="10" t="s">
        <v>2456</v>
      </c>
      <c r="B86" s="10" t="s">
        <v>6954</v>
      </c>
      <c r="C86" s="11">
        <v>1</v>
      </c>
      <c r="I86" s="69" t="s">
        <v>5733</v>
      </c>
      <c r="J86" s="13">
        <v>1</v>
      </c>
    </row>
    <row r="87" spans="1:10">
      <c r="A87" s="10" t="s">
        <v>3224</v>
      </c>
      <c r="B87" s="10" t="s">
        <v>2042</v>
      </c>
      <c r="C87" s="11">
        <v>1</v>
      </c>
      <c r="I87" s="69" t="s">
        <v>5747</v>
      </c>
      <c r="J87" s="13">
        <v>2</v>
      </c>
    </row>
    <row r="88" spans="1:10">
      <c r="A88" s="10" t="s">
        <v>5059</v>
      </c>
      <c r="B88" s="10" t="s">
        <v>6954</v>
      </c>
      <c r="C88" s="11">
        <v>1</v>
      </c>
      <c r="I88" s="69" t="s">
        <v>3192</v>
      </c>
      <c r="J88" s="13">
        <v>54</v>
      </c>
    </row>
    <row r="89" spans="1:10">
      <c r="A89" s="10" t="s">
        <v>2414</v>
      </c>
      <c r="B89" s="10" t="s">
        <v>6954</v>
      </c>
      <c r="C89" s="11">
        <v>6</v>
      </c>
      <c r="I89" s="69" t="s">
        <v>5768</v>
      </c>
      <c r="J89" s="13">
        <v>1</v>
      </c>
    </row>
    <row r="90" spans="1:10">
      <c r="A90" s="58"/>
      <c r="B90" s="12" t="s">
        <v>2042</v>
      </c>
      <c r="C90" s="13">
        <v>10</v>
      </c>
      <c r="I90" s="69" t="s">
        <v>2436</v>
      </c>
      <c r="J90" s="13">
        <v>6</v>
      </c>
    </row>
    <row r="91" spans="1:10">
      <c r="A91" s="10" t="s">
        <v>1553</v>
      </c>
      <c r="B91" s="10" t="s">
        <v>6954</v>
      </c>
      <c r="C91" s="11">
        <v>64</v>
      </c>
      <c r="I91" s="69" t="s">
        <v>2468</v>
      </c>
      <c r="J91" s="13">
        <v>4</v>
      </c>
    </row>
    <row r="92" spans="1:10">
      <c r="A92" s="58"/>
      <c r="B92" s="12" t="s">
        <v>2041</v>
      </c>
      <c r="C92" s="13">
        <v>3</v>
      </c>
      <c r="I92" s="69" t="s">
        <v>1715</v>
      </c>
      <c r="J92" s="13">
        <v>2</v>
      </c>
    </row>
    <row r="93" spans="1:10">
      <c r="A93" s="58"/>
      <c r="B93" s="12" t="s">
        <v>2042</v>
      </c>
      <c r="C93" s="13">
        <v>4</v>
      </c>
      <c r="I93" s="69" t="s">
        <v>3680</v>
      </c>
      <c r="J93" s="13">
        <v>1</v>
      </c>
    </row>
    <row r="94" spans="1:10">
      <c r="A94" s="10" t="s">
        <v>7125</v>
      </c>
      <c r="B94" s="10" t="s">
        <v>2038</v>
      </c>
      <c r="C94" s="11">
        <v>4</v>
      </c>
      <c r="I94" s="69" t="s">
        <v>1593</v>
      </c>
      <c r="J94" s="13">
        <v>1</v>
      </c>
    </row>
    <row r="95" spans="1:10">
      <c r="A95" s="10" t="s">
        <v>4986</v>
      </c>
      <c r="B95" s="10" t="s">
        <v>2038</v>
      </c>
      <c r="C95" s="11">
        <v>3</v>
      </c>
      <c r="I95" s="69" t="s">
        <v>4939</v>
      </c>
      <c r="J95" s="13">
        <v>1</v>
      </c>
    </row>
    <row r="96" spans="1:10">
      <c r="A96" s="58"/>
      <c r="B96" s="12" t="s">
        <v>2041</v>
      </c>
      <c r="C96" s="13">
        <v>2</v>
      </c>
      <c r="I96" s="69" t="s">
        <v>2348</v>
      </c>
      <c r="J96" s="13">
        <v>3</v>
      </c>
    </row>
    <row r="97" spans="1:10">
      <c r="A97" s="10" t="s">
        <v>5229</v>
      </c>
      <c r="B97" s="10" t="s">
        <v>6954</v>
      </c>
      <c r="C97" s="11">
        <v>46</v>
      </c>
      <c r="I97" s="69" t="s">
        <v>2325</v>
      </c>
      <c r="J97" s="13">
        <v>2</v>
      </c>
    </row>
    <row r="98" spans="1:10">
      <c r="A98" s="58"/>
      <c r="B98" s="12" t="s">
        <v>2038</v>
      </c>
      <c r="C98" s="13">
        <v>18</v>
      </c>
      <c r="I98" s="69" t="s">
        <v>2253</v>
      </c>
      <c r="J98" s="13">
        <v>2</v>
      </c>
    </row>
    <row r="99" spans="1:10">
      <c r="A99" s="10" t="s">
        <v>3814</v>
      </c>
      <c r="B99" s="10" t="s">
        <v>2038</v>
      </c>
      <c r="C99" s="11">
        <v>85</v>
      </c>
      <c r="I99" s="69" t="s">
        <v>3683</v>
      </c>
      <c r="J99" s="13">
        <v>1</v>
      </c>
    </row>
    <row r="100" spans="1:10">
      <c r="A100" s="10" t="s">
        <v>6511</v>
      </c>
      <c r="B100" s="10" t="s">
        <v>6954</v>
      </c>
      <c r="C100" s="11">
        <v>1</v>
      </c>
      <c r="I100" s="69" t="s">
        <v>1755</v>
      </c>
      <c r="J100" s="13">
        <v>4</v>
      </c>
    </row>
    <row r="101" spans="1:10">
      <c r="A101" s="10" t="s">
        <v>5061</v>
      </c>
      <c r="B101" s="10" t="s">
        <v>6954</v>
      </c>
      <c r="C101" s="11">
        <v>1</v>
      </c>
      <c r="I101" s="69" t="s">
        <v>2424</v>
      </c>
      <c r="J101" s="13">
        <v>8</v>
      </c>
    </row>
    <row r="102" spans="1:10">
      <c r="A102" s="10" t="s">
        <v>2233</v>
      </c>
      <c r="B102" s="10" t="s">
        <v>2038</v>
      </c>
      <c r="C102" s="11">
        <v>2</v>
      </c>
      <c r="I102" s="69" t="s">
        <v>1072</v>
      </c>
      <c r="J102" s="13">
        <v>42</v>
      </c>
    </row>
    <row r="103" spans="1:10">
      <c r="A103" s="10" t="s">
        <v>4860</v>
      </c>
      <c r="B103" s="10" t="s">
        <v>6954</v>
      </c>
      <c r="C103" s="11">
        <v>2</v>
      </c>
      <c r="I103" s="69" t="s">
        <v>3258</v>
      </c>
      <c r="J103" s="13">
        <v>1</v>
      </c>
    </row>
    <row r="104" spans="1:10">
      <c r="A104" s="58"/>
      <c r="B104" s="12" t="s">
        <v>2038</v>
      </c>
      <c r="C104" s="13">
        <v>9</v>
      </c>
      <c r="I104" s="69" t="s">
        <v>1765</v>
      </c>
      <c r="J104" s="13">
        <v>9</v>
      </c>
    </row>
    <row r="105" spans="1:10">
      <c r="A105" s="58"/>
      <c r="B105" s="12" t="s">
        <v>2042</v>
      </c>
      <c r="C105" s="13">
        <v>4</v>
      </c>
      <c r="I105" s="69" t="s">
        <v>1818</v>
      </c>
      <c r="J105" s="13">
        <v>74</v>
      </c>
    </row>
    <row r="106" spans="1:10">
      <c r="A106" s="10" t="s">
        <v>4994</v>
      </c>
      <c r="B106" s="10" t="s">
        <v>2038</v>
      </c>
      <c r="C106" s="11">
        <v>1</v>
      </c>
      <c r="I106" s="69" t="s">
        <v>1097</v>
      </c>
      <c r="J106" s="13">
        <v>19</v>
      </c>
    </row>
    <row r="107" spans="1:10">
      <c r="A107" s="14" t="s">
        <v>2227</v>
      </c>
      <c r="B107" s="59"/>
      <c r="C107" s="15">
        <v>2417</v>
      </c>
      <c r="I107" s="69" t="s">
        <v>3253</v>
      </c>
      <c r="J107" s="13">
        <v>1</v>
      </c>
    </row>
    <row r="108" spans="1:10">
      <c r="I108" s="69" t="s">
        <v>2264</v>
      </c>
      <c r="J108" s="13">
        <v>1</v>
      </c>
    </row>
    <row r="109" spans="1:10">
      <c r="I109" s="69" t="s">
        <v>7176</v>
      </c>
      <c r="J109" s="13">
        <v>4</v>
      </c>
    </row>
    <row r="110" spans="1:10">
      <c r="I110" s="69" t="s">
        <v>3468</v>
      </c>
      <c r="J110" s="13">
        <v>3</v>
      </c>
    </row>
    <row r="111" spans="1:10">
      <c r="I111" s="69" t="s">
        <v>5136</v>
      </c>
      <c r="J111" s="13">
        <v>5</v>
      </c>
    </row>
    <row r="112" spans="1:10">
      <c r="I112" s="69" t="s">
        <v>4740</v>
      </c>
      <c r="J112" s="13">
        <v>3</v>
      </c>
    </row>
    <row r="113" spans="9:10">
      <c r="I113" s="69" t="s">
        <v>1075</v>
      </c>
      <c r="J113" s="13">
        <v>1</v>
      </c>
    </row>
    <row r="114" spans="9:10">
      <c r="I114" s="69" t="s">
        <v>4104</v>
      </c>
      <c r="J114" s="13">
        <v>1</v>
      </c>
    </row>
    <row r="115" spans="9:10">
      <c r="I115" s="69" t="s">
        <v>5057</v>
      </c>
      <c r="J115" s="13">
        <v>5</v>
      </c>
    </row>
    <row r="116" spans="9:10">
      <c r="I116" s="69" t="s">
        <v>6521</v>
      </c>
      <c r="J116" s="13">
        <v>4</v>
      </c>
    </row>
    <row r="117" spans="9:10">
      <c r="I117" s="69" t="s">
        <v>2442</v>
      </c>
      <c r="J117" s="13">
        <v>5</v>
      </c>
    </row>
    <row r="118" spans="9:10">
      <c r="I118" s="69" t="s">
        <v>2222</v>
      </c>
      <c r="J118" s="13">
        <v>1</v>
      </c>
    </row>
    <row r="119" spans="9:10">
      <c r="I119" s="69" t="s">
        <v>3689</v>
      </c>
      <c r="J119" s="13">
        <v>1</v>
      </c>
    </row>
    <row r="120" spans="9:10">
      <c r="I120" s="69" t="s">
        <v>2221</v>
      </c>
      <c r="J120" s="13">
        <v>2</v>
      </c>
    </row>
    <row r="121" spans="9:10">
      <c r="I121" s="69" t="s">
        <v>3091</v>
      </c>
      <c r="J121" s="13">
        <v>2</v>
      </c>
    </row>
    <row r="122" spans="9:10">
      <c r="I122" s="69" t="s">
        <v>3272</v>
      </c>
      <c r="J122" s="13">
        <v>3</v>
      </c>
    </row>
    <row r="123" spans="9:10">
      <c r="I123" s="69" t="s">
        <v>2457</v>
      </c>
      <c r="J123" s="13">
        <v>2</v>
      </c>
    </row>
    <row r="124" spans="9:10">
      <c r="I124" s="69" t="s">
        <v>1589</v>
      </c>
      <c r="J124" s="13">
        <v>16</v>
      </c>
    </row>
    <row r="125" spans="9:10">
      <c r="I125" s="69" t="s">
        <v>2314</v>
      </c>
      <c r="J125" s="13">
        <v>51</v>
      </c>
    </row>
    <row r="126" spans="9:10">
      <c r="I126" s="69" t="s">
        <v>3678</v>
      </c>
      <c r="J126" s="13">
        <v>13</v>
      </c>
    </row>
    <row r="127" spans="9:10">
      <c r="I127" s="69" t="s">
        <v>4452</v>
      </c>
      <c r="J127" s="13">
        <v>2</v>
      </c>
    </row>
    <row r="128" spans="9:10">
      <c r="I128" s="69" t="s">
        <v>7232</v>
      </c>
      <c r="J128" s="13">
        <v>5</v>
      </c>
    </row>
    <row r="129" spans="9:10">
      <c r="I129" s="69" t="s">
        <v>5066</v>
      </c>
      <c r="J129" s="13">
        <v>1</v>
      </c>
    </row>
    <row r="130" spans="9:10">
      <c r="I130" s="69" t="s">
        <v>3610</v>
      </c>
      <c r="J130" s="13">
        <v>80</v>
      </c>
    </row>
    <row r="131" spans="9:10">
      <c r="I131" s="69" t="s">
        <v>3910</v>
      </c>
      <c r="J131" s="13">
        <v>9</v>
      </c>
    </row>
    <row r="132" spans="9:10">
      <c r="I132" s="69" t="s">
        <v>2521</v>
      </c>
      <c r="J132" s="13">
        <v>6</v>
      </c>
    </row>
    <row r="133" spans="9:10">
      <c r="I133" s="69" t="s">
        <v>2316</v>
      </c>
      <c r="J133" s="13">
        <v>1</v>
      </c>
    </row>
    <row r="134" spans="9:10">
      <c r="I134" s="69" t="s">
        <v>2224</v>
      </c>
      <c r="J134" s="13">
        <v>2</v>
      </c>
    </row>
    <row r="135" spans="9:10">
      <c r="I135" s="69" t="s">
        <v>2643</v>
      </c>
      <c r="J135" s="13">
        <v>2</v>
      </c>
    </row>
    <row r="136" spans="9:10">
      <c r="I136" s="69" t="s">
        <v>2459</v>
      </c>
      <c r="J136" s="13">
        <v>11</v>
      </c>
    </row>
    <row r="137" spans="9:10">
      <c r="I137" s="69" t="s">
        <v>5431</v>
      </c>
      <c r="J137" s="13">
        <v>2</v>
      </c>
    </row>
    <row r="138" spans="9:10">
      <c r="I138" s="69" t="s">
        <v>1069</v>
      </c>
      <c r="J138" s="13">
        <v>23</v>
      </c>
    </row>
    <row r="139" spans="9:10">
      <c r="I139" s="69" t="s">
        <v>1721</v>
      </c>
      <c r="J139" s="13">
        <v>2</v>
      </c>
    </row>
    <row r="140" spans="9:10">
      <c r="I140" s="69" t="s">
        <v>5168</v>
      </c>
      <c r="J140" s="13">
        <v>36</v>
      </c>
    </row>
    <row r="141" spans="9:10">
      <c r="I141" s="69" t="s">
        <v>3805</v>
      </c>
      <c r="J141" s="13">
        <v>28</v>
      </c>
    </row>
    <row r="142" spans="9:10">
      <c r="I142" s="69" t="s">
        <v>3248</v>
      </c>
      <c r="J142" s="13">
        <v>1</v>
      </c>
    </row>
    <row r="143" spans="9:10">
      <c r="I143" s="69" t="s">
        <v>3289</v>
      </c>
      <c r="J143" s="13">
        <v>13</v>
      </c>
    </row>
    <row r="144" spans="9:10">
      <c r="I144" s="69" t="s">
        <v>6941</v>
      </c>
      <c r="J144" s="13">
        <v>4</v>
      </c>
    </row>
    <row r="145" spans="9:10">
      <c r="I145" s="69" t="s">
        <v>2225</v>
      </c>
      <c r="J145" s="13">
        <v>1</v>
      </c>
    </row>
    <row r="146" spans="9:10">
      <c r="I146" s="69" t="s">
        <v>4459</v>
      </c>
      <c r="J146" s="13">
        <v>1</v>
      </c>
    </row>
    <row r="147" spans="9:10">
      <c r="I147" s="69" t="s">
        <v>2492</v>
      </c>
      <c r="J147" s="13">
        <v>31</v>
      </c>
    </row>
    <row r="148" spans="9:10">
      <c r="I148" s="69" t="s">
        <v>1717</v>
      </c>
      <c r="J148" s="13">
        <v>133</v>
      </c>
    </row>
    <row r="149" spans="9:10">
      <c r="I149" s="69" t="s">
        <v>7278</v>
      </c>
      <c r="J149" s="13">
        <v>115</v>
      </c>
    </row>
    <row r="150" spans="9:10">
      <c r="I150" s="69" t="s">
        <v>2493</v>
      </c>
      <c r="J150" s="13">
        <v>1</v>
      </c>
    </row>
    <row r="151" spans="9:10">
      <c r="I151" s="69" t="s">
        <v>2415</v>
      </c>
      <c r="J151" s="13">
        <v>38</v>
      </c>
    </row>
    <row r="152" spans="9:10">
      <c r="I152" s="69" t="s">
        <v>2471</v>
      </c>
      <c r="J152" s="13">
        <v>31</v>
      </c>
    </row>
    <row r="153" spans="9:10">
      <c r="I153" s="69" t="s">
        <v>185</v>
      </c>
      <c r="J153" s="13">
        <v>12</v>
      </c>
    </row>
    <row r="154" spans="9:10">
      <c r="I154" s="69" t="s">
        <v>2271</v>
      </c>
      <c r="J154" s="13">
        <v>110</v>
      </c>
    </row>
    <row r="155" spans="9:10">
      <c r="I155" s="69" t="s">
        <v>2528</v>
      </c>
      <c r="J155" s="13">
        <v>98</v>
      </c>
    </row>
    <row r="156" spans="9:10">
      <c r="I156" s="69" t="s">
        <v>5215</v>
      </c>
      <c r="J156" s="13">
        <v>3</v>
      </c>
    </row>
    <row r="157" spans="9:10">
      <c r="I157" s="69" t="s">
        <v>7359</v>
      </c>
      <c r="J157" s="13">
        <v>2</v>
      </c>
    </row>
    <row r="158" spans="9:10">
      <c r="I158" s="69" t="s">
        <v>4769</v>
      </c>
      <c r="J158" s="13">
        <v>1</v>
      </c>
    </row>
    <row r="159" spans="9:10">
      <c r="I159" s="69" t="s">
        <v>2851</v>
      </c>
      <c r="J159" s="13">
        <v>242</v>
      </c>
    </row>
    <row r="160" spans="9:10">
      <c r="I160" s="70" t="s">
        <v>2227</v>
      </c>
      <c r="J160" s="15">
        <v>2417</v>
      </c>
    </row>
  </sheetData>
  <phoneticPr fontId="16" type="noConversion"/>
  <pageMargins left="0.75" right="0.75" top="0.17" bottom="0.18" header="0.17" footer="0.18"/>
  <pageSetup scale="56" orientation="portrait" r:id="rId4"/>
  <headerFooter alignWithMargins="0"/>
</worksheet>
</file>

<file path=xl/worksheets/sheet3.xml><?xml version="1.0" encoding="utf-8"?>
<worksheet xmlns="http://schemas.openxmlformats.org/spreadsheetml/2006/main" xmlns:r="http://schemas.openxmlformats.org/officeDocument/2006/relationships">
  <dimension ref="A1:A17"/>
  <sheetViews>
    <sheetView workbookViewId="0">
      <selection activeCell="A6" sqref="A6"/>
    </sheetView>
  </sheetViews>
  <sheetFormatPr defaultRowHeight="11.25"/>
  <cols>
    <col min="1" max="1" width="80.5703125" style="1" customWidth="1"/>
    <col min="2" max="16384" width="9.140625" style="1"/>
  </cols>
  <sheetData>
    <row r="1" spans="1:1" ht="67.5">
      <c r="A1" s="2" t="s">
        <v>7660</v>
      </c>
    </row>
    <row r="3" spans="1:1" ht="22.5">
      <c r="A3" s="3" t="s">
        <v>2520</v>
      </c>
    </row>
    <row r="4" spans="1:1" s="3" customFormat="1">
      <c r="A4" s="1" t="s">
        <v>2517</v>
      </c>
    </row>
    <row r="5" spans="1:1" ht="33.75">
      <c r="A5" s="3" t="s">
        <v>2235</v>
      </c>
    </row>
    <row r="6" spans="1:1" s="3" customFormat="1">
      <c r="A6" s="1" t="s">
        <v>2504</v>
      </c>
    </row>
    <row r="8" spans="1:1">
      <c r="A8" s="1" t="s">
        <v>2497</v>
      </c>
    </row>
    <row r="10" spans="1:1" ht="33.75">
      <c r="A10" s="3" t="s">
        <v>7686</v>
      </c>
    </row>
    <row r="12" spans="1:1">
      <c r="A12" s="1" t="s">
        <v>2752</v>
      </c>
    </row>
    <row r="14" spans="1:1">
      <c r="A14" s="1" t="s">
        <v>7668</v>
      </c>
    </row>
    <row r="15" spans="1:1" ht="33.75">
      <c r="A15" s="3" t="s">
        <v>1091</v>
      </c>
    </row>
    <row r="17" spans="1:1" ht="22.5">
      <c r="A17" s="3" t="s">
        <v>7661</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dimension ref="A1:C252"/>
  <sheetViews>
    <sheetView workbookViewId="0">
      <pane ySplit="1" topLeftCell="A62" activePane="bottomLeft" state="frozenSplit"/>
      <selection pane="bottomLeft" activeCell="B92" sqref="B92"/>
    </sheetView>
  </sheetViews>
  <sheetFormatPr defaultRowHeight="11.25"/>
  <cols>
    <col min="1" max="1" width="17.85546875" style="92" bestFit="1" customWidth="1"/>
    <col min="2" max="2" width="52.42578125" style="1" bestFit="1" customWidth="1"/>
    <col min="3" max="3" width="87.5703125" style="1" customWidth="1"/>
    <col min="4" max="16384" width="9.140625" style="1"/>
  </cols>
  <sheetData>
    <row r="1" spans="1:3">
      <c r="A1" s="93" t="s">
        <v>3920</v>
      </c>
      <c r="B1" s="94" t="s">
        <v>7669</v>
      </c>
      <c r="C1" s="1" t="s">
        <v>7736</v>
      </c>
    </row>
    <row r="2" spans="1:3">
      <c r="A2" s="55" t="s">
        <v>3589</v>
      </c>
      <c r="B2" s="1" t="s">
        <v>7685</v>
      </c>
    </row>
    <row r="3" spans="1:3">
      <c r="A3" s="72" t="s">
        <v>3917</v>
      </c>
      <c r="B3" s="1" t="s">
        <v>7689</v>
      </c>
    </row>
    <row r="4" spans="1:3">
      <c r="A4" s="72" t="s">
        <v>3930</v>
      </c>
      <c r="B4" s="1" t="s">
        <v>7687</v>
      </c>
    </row>
    <row r="5" spans="1:3">
      <c r="A5" s="72" t="s">
        <v>3918</v>
      </c>
      <c r="B5" s="1" t="s">
        <v>7724</v>
      </c>
    </row>
    <row r="6" spans="1:3">
      <c r="A6" s="72" t="s">
        <v>3919</v>
      </c>
      <c r="B6" s="1" t="s">
        <v>7725</v>
      </c>
    </row>
    <row r="7" spans="1:3">
      <c r="A7" s="72" t="s">
        <v>3920</v>
      </c>
      <c r="B7" s="1" t="s">
        <v>7688</v>
      </c>
    </row>
    <row r="8" spans="1:3">
      <c r="A8" s="72" t="s">
        <v>3921</v>
      </c>
      <c r="B8" s="1" t="s">
        <v>7690</v>
      </c>
    </row>
    <row r="9" spans="1:3">
      <c r="A9" s="72" t="s">
        <v>3922</v>
      </c>
      <c r="B9" s="60" t="s">
        <v>7721</v>
      </c>
    </row>
    <row r="10" spans="1:3">
      <c r="A10" s="72" t="s">
        <v>3923</v>
      </c>
      <c r="B10" s="60" t="s">
        <v>7722</v>
      </c>
    </row>
    <row r="11" spans="1:3">
      <c r="A11" s="72" t="s">
        <v>3924</v>
      </c>
      <c r="B11" s="60" t="s">
        <v>7723</v>
      </c>
    </row>
    <row r="12" spans="1:3">
      <c r="A12" s="80" t="s">
        <v>5562</v>
      </c>
      <c r="B12" s="1" t="s">
        <v>7691</v>
      </c>
    </row>
    <row r="13" spans="1:3">
      <c r="A13" s="80" t="s">
        <v>5563</v>
      </c>
      <c r="B13" s="1" t="s">
        <v>7692</v>
      </c>
    </row>
    <row r="14" spans="1:3">
      <c r="A14" s="55" t="s">
        <v>3925</v>
      </c>
      <c r="B14" s="1" t="s">
        <v>7726</v>
      </c>
    </row>
    <row r="15" spans="1:3">
      <c r="A15" s="72" t="s">
        <v>3926</v>
      </c>
      <c r="B15" s="1" t="s">
        <v>7727</v>
      </c>
    </row>
    <row r="16" spans="1:3">
      <c r="A16" s="81" t="s">
        <v>3927</v>
      </c>
      <c r="B16" s="1" t="s">
        <v>7693</v>
      </c>
    </row>
    <row r="17" spans="1:3">
      <c r="A17" s="72" t="s">
        <v>3928</v>
      </c>
      <c r="B17" s="1" t="s">
        <v>7694</v>
      </c>
    </row>
    <row r="18" spans="1:3">
      <c r="A18" s="72" t="s">
        <v>3871</v>
      </c>
      <c r="B18" s="1" t="s">
        <v>7734</v>
      </c>
      <c r="C18" s="1" t="s">
        <v>7735</v>
      </c>
    </row>
    <row r="19" spans="1:3">
      <c r="A19" s="72" t="s">
        <v>2516</v>
      </c>
      <c r="B19" s="1" t="s">
        <v>7695</v>
      </c>
    </row>
    <row r="20" spans="1:3">
      <c r="A20" s="72" t="s">
        <v>3872</v>
      </c>
      <c r="B20" s="1" t="s">
        <v>7706</v>
      </c>
    </row>
    <row r="21" spans="1:3">
      <c r="A21" s="72" t="s">
        <v>2506</v>
      </c>
      <c r="B21" s="1" t="s">
        <v>7710</v>
      </c>
    </row>
    <row r="22" spans="1:3">
      <c r="A22" s="72" t="s">
        <v>3931</v>
      </c>
      <c r="B22" s="1" t="s">
        <v>7728</v>
      </c>
    </row>
    <row r="23" spans="1:3">
      <c r="A23" s="72" t="s">
        <v>3932</v>
      </c>
      <c r="B23" s="1" t="s">
        <v>7729</v>
      </c>
    </row>
    <row r="24" spans="1:3">
      <c r="A24" s="72" t="s">
        <v>5564</v>
      </c>
      <c r="B24" s="1" t="s">
        <v>7707</v>
      </c>
    </row>
    <row r="25" spans="1:3">
      <c r="A25" s="72" t="s">
        <v>5565</v>
      </c>
      <c r="B25" s="1" t="s">
        <v>7708</v>
      </c>
    </row>
    <row r="26" spans="1:3">
      <c r="A26" s="72" t="s">
        <v>3933</v>
      </c>
      <c r="B26" s="1" t="s">
        <v>7709</v>
      </c>
    </row>
    <row r="27" spans="1:3">
      <c r="A27" s="81" t="s">
        <v>3934</v>
      </c>
      <c r="B27" s="1" t="s">
        <v>7730</v>
      </c>
    </row>
    <row r="28" spans="1:3">
      <c r="A28" s="82" t="s">
        <v>3780</v>
      </c>
      <c r="B28" s="1" t="s">
        <v>7731</v>
      </c>
    </row>
    <row r="29" spans="1:3">
      <c r="A29" s="72" t="s">
        <v>3935</v>
      </c>
      <c r="B29" s="1" t="s">
        <v>7732</v>
      </c>
    </row>
    <row r="30" spans="1:3">
      <c r="A30" s="72" t="s">
        <v>3936</v>
      </c>
      <c r="B30" s="1" t="s">
        <v>7738</v>
      </c>
      <c r="C30" s="106" t="s">
        <v>7737</v>
      </c>
    </row>
    <row r="31" spans="1:3">
      <c r="A31" s="72" t="s">
        <v>3937</v>
      </c>
      <c r="B31" s="1" t="s">
        <v>7740</v>
      </c>
      <c r="C31" s="106"/>
    </row>
    <row r="32" spans="1:3">
      <c r="A32" s="72" t="s">
        <v>3938</v>
      </c>
      <c r="B32" s="1" t="s">
        <v>7743</v>
      </c>
      <c r="C32" s="106"/>
    </row>
    <row r="33" spans="1:3">
      <c r="A33" s="72" t="s">
        <v>3939</v>
      </c>
      <c r="B33" s="1" t="s">
        <v>7741</v>
      </c>
      <c r="C33" s="106"/>
    </row>
    <row r="34" spans="1:3">
      <c r="A34" s="72" t="s">
        <v>3940</v>
      </c>
      <c r="B34" s="1" t="s">
        <v>7742</v>
      </c>
      <c r="C34" s="106"/>
    </row>
    <row r="35" spans="1:3">
      <c r="A35" s="72" t="s">
        <v>3941</v>
      </c>
      <c r="B35" s="1" t="s">
        <v>7739</v>
      </c>
      <c r="C35" s="106"/>
    </row>
    <row r="36" spans="1:3">
      <c r="A36" s="72" t="s">
        <v>3942</v>
      </c>
      <c r="B36" s="1" t="s">
        <v>7733</v>
      </c>
      <c r="C36" s="106"/>
    </row>
    <row r="37" spans="1:3">
      <c r="A37" s="72" t="s">
        <v>5495</v>
      </c>
      <c r="B37" s="1" t="s">
        <v>7746</v>
      </c>
      <c r="C37" s="106"/>
    </row>
    <row r="38" spans="1:3">
      <c r="A38" s="72" t="s">
        <v>5496</v>
      </c>
      <c r="B38" s="1" t="s">
        <v>7747</v>
      </c>
      <c r="C38" s="106"/>
    </row>
    <row r="39" spans="1:3">
      <c r="A39" s="72" t="s">
        <v>3943</v>
      </c>
      <c r="B39" s="1" t="s">
        <v>7744</v>
      </c>
      <c r="C39" s="106"/>
    </row>
    <row r="40" spans="1:3">
      <c r="A40" s="55" t="s">
        <v>3781</v>
      </c>
      <c r="B40" s="1" t="s">
        <v>7745</v>
      </c>
    </row>
    <row r="41" spans="1:3">
      <c r="A41" s="46" t="s">
        <v>1049</v>
      </c>
      <c r="B41" s="1" t="s">
        <v>7786</v>
      </c>
    </row>
    <row r="42" spans="1:3">
      <c r="A42" s="72" t="s">
        <v>3944</v>
      </c>
      <c r="B42" s="1" t="s">
        <v>7748</v>
      </c>
    </row>
    <row r="43" spans="1:3">
      <c r="A43" s="83" t="s">
        <v>3864</v>
      </c>
      <c r="B43" s="96" t="s">
        <v>7751</v>
      </c>
    </row>
    <row r="44" spans="1:3">
      <c r="A44" s="84" t="s">
        <v>2403</v>
      </c>
      <c r="B44" s="96" t="s">
        <v>7752</v>
      </c>
    </row>
    <row r="45" spans="1:3">
      <c r="A45" s="84" t="s">
        <v>2404</v>
      </c>
      <c r="B45" s="96" t="s">
        <v>7753</v>
      </c>
    </row>
    <row r="46" spans="1:3">
      <c r="A46" s="84" t="s">
        <v>2405</v>
      </c>
      <c r="B46" s="96" t="s">
        <v>7754</v>
      </c>
    </row>
    <row r="47" spans="1:3">
      <c r="A47" s="84" t="s">
        <v>2406</v>
      </c>
      <c r="B47" s="96" t="s">
        <v>7756</v>
      </c>
    </row>
    <row r="48" spans="1:3">
      <c r="A48" s="85" t="s">
        <v>2407</v>
      </c>
      <c r="B48" s="96" t="s">
        <v>7755</v>
      </c>
    </row>
    <row r="49" spans="1:3">
      <c r="A49" s="85" t="s">
        <v>2409</v>
      </c>
      <c r="B49" s="96" t="s">
        <v>7757</v>
      </c>
    </row>
    <row r="50" spans="1:3">
      <c r="A50" s="85" t="s">
        <v>5086</v>
      </c>
      <c r="B50" s="1" t="s">
        <v>7758</v>
      </c>
    </row>
    <row r="51" spans="1:3">
      <c r="A51" s="85" t="s">
        <v>5087</v>
      </c>
      <c r="B51" s="1" t="s">
        <v>7759</v>
      </c>
    </row>
    <row r="52" spans="1:3">
      <c r="A52" s="85" t="s">
        <v>2408</v>
      </c>
      <c r="B52" s="1" t="s">
        <v>7760</v>
      </c>
    </row>
    <row r="53" spans="1:3">
      <c r="A53" s="85" t="s">
        <v>2410</v>
      </c>
      <c r="B53" s="1" t="s">
        <v>7761</v>
      </c>
    </row>
    <row r="54" spans="1:3">
      <c r="A54" s="86" t="s">
        <v>2412</v>
      </c>
      <c r="B54" s="1" t="s">
        <v>7749</v>
      </c>
      <c r="C54" s="1" t="s">
        <v>7750</v>
      </c>
    </row>
    <row r="55" spans="1:3">
      <c r="A55" s="87" t="s">
        <v>2411</v>
      </c>
      <c r="B55" s="1" t="s">
        <v>7762</v>
      </c>
    </row>
    <row r="56" spans="1:3">
      <c r="A56" s="88" t="s">
        <v>2413</v>
      </c>
      <c r="B56" s="1" t="s">
        <v>7763</v>
      </c>
    </row>
    <row r="57" spans="1:3">
      <c r="A57" s="89" t="s">
        <v>3865</v>
      </c>
      <c r="B57" s="1" t="s">
        <v>7764</v>
      </c>
    </row>
    <row r="58" spans="1:3">
      <c r="A58" s="89" t="s">
        <v>3866</v>
      </c>
      <c r="B58" s="1" t="s">
        <v>7765</v>
      </c>
    </row>
    <row r="59" spans="1:3">
      <c r="A59" s="89" t="s">
        <v>3867</v>
      </c>
      <c r="B59" s="1" t="s">
        <v>7766</v>
      </c>
    </row>
    <row r="60" spans="1:3">
      <c r="A60" s="90" t="s">
        <v>3868</v>
      </c>
      <c r="B60" s="1" t="s">
        <v>7767</v>
      </c>
    </row>
    <row r="61" spans="1:3">
      <c r="A61" s="90" t="s">
        <v>3869</v>
      </c>
      <c r="B61" s="1" t="s">
        <v>7768</v>
      </c>
    </row>
    <row r="62" spans="1:3">
      <c r="A62" s="90" t="s">
        <v>3870</v>
      </c>
      <c r="B62" s="1" t="s">
        <v>7769</v>
      </c>
    </row>
    <row r="63" spans="1:3">
      <c r="A63" s="46" t="s">
        <v>3945</v>
      </c>
      <c r="B63" s="1" t="s">
        <v>7772</v>
      </c>
    </row>
    <row r="64" spans="1:3">
      <c r="A64" s="46" t="s">
        <v>3946</v>
      </c>
      <c r="B64" s="1" t="s">
        <v>7771</v>
      </c>
    </row>
    <row r="65" spans="1:2">
      <c r="A65" s="46" t="s">
        <v>5497</v>
      </c>
      <c r="B65" s="1" t="s">
        <v>7770</v>
      </c>
    </row>
    <row r="66" spans="1:2">
      <c r="A66" s="46" t="s">
        <v>5498</v>
      </c>
      <c r="B66" s="1" t="s">
        <v>7773</v>
      </c>
    </row>
    <row r="67" spans="1:2">
      <c r="A67" s="46" t="s">
        <v>3947</v>
      </c>
      <c r="B67" s="1" t="s">
        <v>7784</v>
      </c>
    </row>
    <row r="68" spans="1:2">
      <c r="A68" s="46" t="s">
        <v>5129</v>
      </c>
      <c r="B68" s="1" t="s">
        <v>7775</v>
      </c>
    </row>
    <row r="69" spans="1:2">
      <c r="A69" s="46" t="s">
        <v>3948</v>
      </c>
      <c r="B69" s="1" t="s">
        <v>7787</v>
      </c>
    </row>
    <row r="70" spans="1:2">
      <c r="A70" s="46" t="s">
        <v>3949</v>
      </c>
      <c r="B70" s="1" t="s">
        <v>7788</v>
      </c>
    </row>
    <row r="71" spans="1:2">
      <c r="A71" s="46" t="s">
        <v>3950</v>
      </c>
      <c r="B71" s="1" t="s">
        <v>7789</v>
      </c>
    </row>
    <row r="72" spans="1:2">
      <c r="A72" s="46" t="s">
        <v>3951</v>
      </c>
      <c r="B72" s="1" t="s">
        <v>7790</v>
      </c>
    </row>
    <row r="73" spans="1:2">
      <c r="A73" s="46" t="s">
        <v>3952</v>
      </c>
      <c r="B73" s="1" t="s">
        <v>7791</v>
      </c>
    </row>
    <row r="74" spans="1:2">
      <c r="A74" s="46" t="s">
        <v>3953</v>
      </c>
      <c r="B74" s="1" t="s">
        <v>7792</v>
      </c>
    </row>
    <row r="75" spans="1:2">
      <c r="A75" s="46" t="s">
        <v>3954</v>
      </c>
      <c r="B75" s="1" t="s">
        <v>7793</v>
      </c>
    </row>
    <row r="76" spans="1:2">
      <c r="A76" s="46" t="s">
        <v>3955</v>
      </c>
      <c r="B76" s="1" t="s">
        <v>7794</v>
      </c>
    </row>
    <row r="77" spans="1:2">
      <c r="A77" s="46" t="s">
        <v>3960</v>
      </c>
      <c r="B77" s="1" t="s">
        <v>7774</v>
      </c>
    </row>
    <row r="78" spans="1:2">
      <c r="A78" s="46" t="s">
        <v>3961</v>
      </c>
      <c r="B78" s="1" t="s">
        <v>7785</v>
      </c>
    </row>
    <row r="79" spans="1:2">
      <c r="A79" s="46" t="s">
        <v>1295</v>
      </c>
      <c r="B79" s="1" t="s">
        <v>7783</v>
      </c>
    </row>
    <row r="80" spans="1:2">
      <c r="A80" s="46" t="s">
        <v>3970</v>
      </c>
      <c r="B80" s="1" t="s">
        <v>7795</v>
      </c>
    </row>
    <row r="81" spans="1:2">
      <c r="A81" s="46" t="s">
        <v>3976</v>
      </c>
      <c r="B81" s="1" t="s">
        <v>7796</v>
      </c>
    </row>
    <row r="82" spans="1:2">
      <c r="A82" s="46" t="s">
        <v>3971</v>
      </c>
      <c r="B82" s="1" t="s">
        <v>7797</v>
      </c>
    </row>
    <row r="83" spans="1:2">
      <c r="A83" s="46" t="s">
        <v>3978</v>
      </c>
      <c r="B83" s="1" t="s">
        <v>7798</v>
      </c>
    </row>
    <row r="84" spans="1:2">
      <c r="A84" s="46" t="s">
        <v>3973</v>
      </c>
      <c r="B84" s="1" t="s">
        <v>7799</v>
      </c>
    </row>
    <row r="85" spans="1:2">
      <c r="A85" s="46" t="s">
        <v>3972</v>
      </c>
      <c r="B85" s="1" t="s">
        <v>7800</v>
      </c>
    </row>
    <row r="86" spans="1:2">
      <c r="A86" s="46" t="s">
        <v>3969</v>
      </c>
      <c r="B86" s="1" t="s">
        <v>7801</v>
      </c>
    </row>
    <row r="87" spans="1:2">
      <c r="A87" s="46" t="s">
        <v>3977</v>
      </c>
      <c r="B87" s="1" t="s">
        <v>7802</v>
      </c>
    </row>
    <row r="88" spans="1:2">
      <c r="A88" s="46" t="s">
        <v>3975</v>
      </c>
      <c r="B88" s="1" t="s">
        <v>7803</v>
      </c>
    </row>
    <row r="89" spans="1:2">
      <c r="A89" s="46" t="s">
        <v>3979</v>
      </c>
      <c r="B89" s="1" t="s">
        <v>7804</v>
      </c>
    </row>
    <row r="90" spans="1:2">
      <c r="A90" s="46" t="s">
        <v>3974</v>
      </c>
      <c r="B90" s="1" t="s">
        <v>7805</v>
      </c>
    </row>
    <row r="91" spans="1:2">
      <c r="A91" s="46" t="s">
        <v>3968</v>
      </c>
      <c r="B91" s="1" t="s">
        <v>7806</v>
      </c>
    </row>
    <row r="92" spans="1:2">
      <c r="A92" s="46" t="s">
        <v>3956</v>
      </c>
      <c r="B92" s="1" t="s">
        <v>7782</v>
      </c>
    </row>
    <row r="93" spans="1:2">
      <c r="A93" s="46" t="s">
        <v>7167</v>
      </c>
      <c r="B93" s="1" t="s">
        <v>7781</v>
      </c>
    </row>
    <row r="94" spans="1:2">
      <c r="A94" s="46" t="s">
        <v>3980</v>
      </c>
      <c r="B94" s="1" t="s">
        <v>7780</v>
      </c>
    </row>
    <row r="95" spans="1:2">
      <c r="A95" s="46" t="s">
        <v>7168</v>
      </c>
      <c r="B95" s="1" t="s">
        <v>7776</v>
      </c>
    </row>
    <row r="96" spans="1:2">
      <c r="A96" s="46" t="s">
        <v>7169</v>
      </c>
      <c r="B96" s="1" t="s">
        <v>7777</v>
      </c>
    </row>
    <row r="97" spans="1:2">
      <c r="A97" s="91" t="s">
        <v>2037</v>
      </c>
      <c r="B97" s="96" t="s">
        <v>7778</v>
      </c>
    </row>
    <row r="98" spans="1:2">
      <c r="A98" s="91" t="s">
        <v>2045</v>
      </c>
      <c r="B98" s="96" t="s">
        <v>7779</v>
      </c>
    </row>
    <row r="99" spans="1:2">
      <c r="A99" s="46"/>
    </row>
    <row r="100" spans="1:2">
      <c r="A100" s="46"/>
    </row>
    <row r="101" spans="1:2">
      <c r="A101" s="46"/>
    </row>
    <row r="102" spans="1:2">
      <c r="A102" s="46"/>
    </row>
    <row r="103" spans="1:2">
      <c r="A103" s="46"/>
    </row>
    <row r="104" spans="1:2">
      <c r="A104" s="46"/>
    </row>
    <row r="105" spans="1:2">
      <c r="A105" s="46"/>
    </row>
    <row r="106" spans="1:2">
      <c r="A106" s="46"/>
    </row>
    <row r="107" spans="1:2">
      <c r="A107" s="46"/>
    </row>
    <row r="108" spans="1:2">
      <c r="A108" s="46"/>
    </row>
    <row r="109" spans="1:2">
      <c r="A109" s="46"/>
    </row>
    <row r="110" spans="1:2">
      <c r="A110" s="46"/>
    </row>
    <row r="111" spans="1:2">
      <c r="A111" s="46"/>
    </row>
    <row r="112" spans="1:2">
      <c r="A112" s="46"/>
    </row>
    <row r="113" spans="1:1">
      <c r="A113" s="46"/>
    </row>
    <row r="114" spans="1:1">
      <c r="A114" s="46"/>
    </row>
    <row r="115" spans="1:1">
      <c r="A115" s="46"/>
    </row>
    <row r="116" spans="1:1">
      <c r="A116" s="46"/>
    </row>
    <row r="117" spans="1:1">
      <c r="A117" s="46"/>
    </row>
    <row r="118" spans="1:1">
      <c r="A118" s="46"/>
    </row>
    <row r="119" spans="1:1">
      <c r="A119" s="46"/>
    </row>
    <row r="120" spans="1:1">
      <c r="A120" s="46"/>
    </row>
    <row r="121" spans="1:1">
      <c r="A121" s="46"/>
    </row>
    <row r="122" spans="1:1">
      <c r="A122" s="46"/>
    </row>
    <row r="123" spans="1:1">
      <c r="A123" s="46"/>
    </row>
    <row r="124" spans="1:1">
      <c r="A124" s="46"/>
    </row>
    <row r="125" spans="1:1">
      <c r="A125" s="46"/>
    </row>
    <row r="126" spans="1:1">
      <c r="A126" s="46"/>
    </row>
    <row r="127" spans="1:1">
      <c r="A127" s="46"/>
    </row>
    <row r="128" spans="1:1">
      <c r="A128" s="46"/>
    </row>
    <row r="129" spans="1:1">
      <c r="A129" s="46"/>
    </row>
    <row r="130" spans="1:1">
      <c r="A130" s="46"/>
    </row>
    <row r="131" spans="1:1">
      <c r="A131" s="46"/>
    </row>
    <row r="132" spans="1:1">
      <c r="A132" s="46"/>
    </row>
    <row r="133" spans="1:1">
      <c r="A133" s="46"/>
    </row>
    <row r="134" spans="1:1">
      <c r="A134" s="46"/>
    </row>
    <row r="135" spans="1:1">
      <c r="A135" s="46"/>
    </row>
    <row r="136" spans="1:1">
      <c r="A136" s="46"/>
    </row>
    <row r="137" spans="1:1">
      <c r="A137" s="46"/>
    </row>
    <row r="138" spans="1:1">
      <c r="A138" s="46"/>
    </row>
    <row r="139" spans="1:1">
      <c r="A139" s="46"/>
    </row>
    <row r="140" spans="1:1">
      <c r="A140" s="46"/>
    </row>
    <row r="141" spans="1:1">
      <c r="A141" s="46"/>
    </row>
    <row r="142" spans="1:1">
      <c r="A142" s="46"/>
    </row>
    <row r="143" spans="1:1">
      <c r="A143" s="46"/>
    </row>
    <row r="144" spans="1:1">
      <c r="A144" s="46"/>
    </row>
    <row r="145" spans="1:1">
      <c r="A145" s="46"/>
    </row>
    <row r="146" spans="1:1">
      <c r="A146" s="46"/>
    </row>
    <row r="147" spans="1:1">
      <c r="A147" s="46"/>
    </row>
    <row r="148" spans="1:1">
      <c r="A148" s="46"/>
    </row>
    <row r="149" spans="1:1">
      <c r="A149" s="46"/>
    </row>
    <row r="150" spans="1:1">
      <c r="A150" s="46"/>
    </row>
    <row r="151" spans="1:1">
      <c r="A151" s="46"/>
    </row>
    <row r="152" spans="1:1">
      <c r="A152" s="46"/>
    </row>
    <row r="153" spans="1:1">
      <c r="A153" s="46"/>
    </row>
    <row r="154" spans="1:1">
      <c r="A154" s="46"/>
    </row>
    <row r="155" spans="1:1">
      <c r="A155" s="46"/>
    </row>
    <row r="156" spans="1:1">
      <c r="A156" s="46"/>
    </row>
    <row r="157" spans="1:1">
      <c r="A157" s="46"/>
    </row>
    <row r="158" spans="1:1">
      <c r="A158" s="46"/>
    </row>
    <row r="159" spans="1:1">
      <c r="A159" s="46"/>
    </row>
    <row r="160" spans="1:1">
      <c r="A160" s="46"/>
    </row>
    <row r="161" spans="1:1">
      <c r="A161" s="46"/>
    </row>
    <row r="162" spans="1:1">
      <c r="A162" s="46"/>
    </row>
    <row r="163" spans="1:1">
      <c r="A163" s="46"/>
    </row>
    <row r="164" spans="1:1">
      <c r="A164" s="46"/>
    </row>
    <row r="165" spans="1:1">
      <c r="A165" s="46"/>
    </row>
    <row r="166" spans="1:1">
      <c r="A166" s="46"/>
    </row>
    <row r="167" spans="1:1">
      <c r="A167" s="46"/>
    </row>
    <row r="168" spans="1:1">
      <c r="A168" s="46"/>
    </row>
    <row r="169" spans="1:1">
      <c r="A169" s="46"/>
    </row>
    <row r="170" spans="1:1">
      <c r="A170" s="46"/>
    </row>
    <row r="171" spans="1:1">
      <c r="A171" s="46"/>
    </row>
    <row r="172" spans="1:1">
      <c r="A172" s="46"/>
    </row>
    <row r="173" spans="1:1">
      <c r="A173" s="46"/>
    </row>
    <row r="174" spans="1:1">
      <c r="A174" s="46"/>
    </row>
    <row r="175" spans="1:1">
      <c r="A175" s="46"/>
    </row>
    <row r="176" spans="1:1">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sheetData>
  <mergeCells count="1">
    <mergeCell ref="C30:C3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1"/>
  <sheetViews>
    <sheetView workbookViewId="0">
      <pane ySplit="1" topLeftCell="A2" activePane="bottomLeft" state="frozenSplit"/>
      <selection pane="bottomLeft" activeCell="B17" sqref="B17:B21"/>
    </sheetView>
  </sheetViews>
  <sheetFormatPr defaultRowHeight="11.25"/>
  <cols>
    <col min="1" max="1" width="14.42578125" style="100" bestFit="1" customWidth="1"/>
    <col min="2" max="2" width="37.5703125" style="96" customWidth="1"/>
    <col min="3" max="3" width="73.5703125" style="96" bestFit="1" customWidth="1"/>
    <col min="4" max="4" width="9.140625" style="1"/>
    <col min="5" max="5" width="9.140625" style="1" customWidth="1"/>
    <col min="6" max="16384" width="9.140625" style="1"/>
  </cols>
  <sheetData>
    <row r="1" spans="1:5">
      <c r="A1" s="98" t="s">
        <v>7671</v>
      </c>
      <c r="B1" s="99" t="s">
        <v>7670</v>
      </c>
      <c r="C1" s="99" t="s">
        <v>7672</v>
      </c>
      <c r="E1" s="94"/>
    </row>
    <row r="2" spans="1:5">
      <c r="A2" s="107" t="s">
        <v>3589</v>
      </c>
      <c r="B2" s="107"/>
      <c r="C2" s="107"/>
    </row>
    <row r="3" spans="1:5">
      <c r="A3" s="100" t="s">
        <v>3590</v>
      </c>
      <c r="B3" s="96" t="s">
        <v>7673</v>
      </c>
      <c r="C3" s="101" t="s">
        <v>7683</v>
      </c>
    </row>
    <row r="4" spans="1:5">
      <c r="A4" s="100" t="s">
        <v>3591</v>
      </c>
      <c r="B4" s="96" t="s">
        <v>7674</v>
      </c>
      <c r="C4" s="101" t="s">
        <v>7684</v>
      </c>
    </row>
    <row r="5" spans="1:5">
      <c r="A5" s="100" t="s">
        <v>3221</v>
      </c>
      <c r="B5" s="96" t="s">
        <v>7676</v>
      </c>
    </row>
    <row r="7" spans="1:5">
      <c r="A7" s="108" t="s">
        <v>7696</v>
      </c>
      <c r="B7" s="108"/>
      <c r="C7" s="108"/>
    </row>
    <row r="8" spans="1:5">
      <c r="A8" s="102" t="s">
        <v>2505</v>
      </c>
      <c r="B8" s="96" t="s">
        <v>7705</v>
      </c>
    </row>
    <row r="9" spans="1:5">
      <c r="A9" s="100" t="s">
        <v>2509</v>
      </c>
      <c r="B9" s="96" t="s">
        <v>7704</v>
      </c>
    </row>
    <row r="10" spans="1:5">
      <c r="A10" s="100" t="s">
        <v>2507</v>
      </c>
      <c r="B10" s="96" t="s">
        <v>7703</v>
      </c>
    </row>
    <row r="11" spans="1:5">
      <c r="A11" s="100" t="s">
        <v>4960</v>
      </c>
      <c r="B11" s="96" t="s">
        <v>7702</v>
      </c>
    </row>
    <row r="12" spans="1:5">
      <c r="A12" s="100" t="s">
        <v>2512</v>
      </c>
      <c r="B12" s="96" t="s">
        <v>7701</v>
      </c>
    </row>
    <row r="13" spans="1:5">
      <c r="A13" s="100" t="s">
        <v>7698</v>
      </c>
      <c r="B13" s="96" t="s">
        <v>7699</v>
      </c>
    </row>
    <row r="14" spans="1:5">
      <c r="A14" s="100" t="s">
        <v>7697</v>
      </c>
      <c r="B14" s="96" t="s">
        <v>7700</v>
      </c>
    </row>
    <row r="16" spans="1:5">
      <c r="A16" s="109" t="s">
        <v>3933</v>
      </c>
      <c r="B16" s="109"/>
      <c r="C16" s="109"/>
    </row>
    <row r="17" spans="1:3" ht="22.5">
      <c r="A17" s="100" t="s">
        <v>3798</v>
      </c>
      <c r="B17" s="96" t="s">
        <v>7711</v>
      </c>
      <c r="C17" s="96" t="s">
        <v>7716</v>
      </c>
    </row>
    <row r="18" spans="1:3">
      <c r="A18" s="100" t="s">
        <v>5220</v>
      </c>
      <c r="B18" s="96" t="s">
        <v>7717</v>
      </c>
      <c r="C18" s="96" t="s">
        <v>7714</v>
      </c>
    </row>
    <row r="19" spans="1:3">
      <c r="A19" s="100" t="s">
        <v>3788</v>
      </c>
      <c r="B19" s="96" t="s">
        <v>7718</v>
      </c>
      <c r="C19" s="96" t="s">
        <v>7713</v>
      </c>
    </row>
    <row r="20" spans="1:3">
      <c r="A20" s="100" t="s">
        <v>7074</v>
      </c>
      <c r="B20" s="96" t="s">
        <v>7719</v>
      </c>
      <c r="C20" s="96" t="s">
        <v>7712</v>
      </c>
    </row>
    <row r="21" spans="1:3" ht="22.5">
      <c r="A21" s="100" t="s">
        <v>3852</v>
      </c>
      <c r="B21" s="96" t="s">
        <v>7720</v>
      </c>
      <c r="C21" s="96" t="s">
        <v>7715</v>
      </c>
    </row>
  </sheetData>
  <mergeCells count="3">
    <mergeCell ref="A2:C2"/>
    <mergeCell ref="A7:C7"/>
    <mergeCell ref="A16:C16"/>
  </mergeCells>
  <hyperlinks>
    <hyperlink ref="C3" r:id="rId1"/>
    <hyperlink ref="C4"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4"/>
  <sheetViews>
    <sheetView workbookViewId="0">
      <selection activeCell="A2" sqref="A2"/>
    </sheetView>
  </sheetViews>
  <sheetFormatPr defaultRowHeight="11.25"/>
  <cols>
    <col min="1" max="1" width="65.42578125" style="1" customWidth="1"/>
    <col min="2" max="2" width="45.5703125" style="1" customWidth="1"/>
    <col min="3" max="16384" width="9.140625" style="1"/>
  </cols>
  <sheetData>
    <row r="1" spans="1:2">
      <c r="A1" s="94" t="s">
        <v>7675</v>
      </c>
      <c r="B1" s="94" t="s">
        <v>7678</v>
      </c>
    </row>
    <row r="2" spans="1:2" ht="33.75">
      <c r="A2" s="95" t="s">
        <v>7677</v>
      </c>
      <c r="B2" s="95" t="s">
        <v>7682</v>
      </c>
    </row>
    <row r="3" spans="1:2" ht="56.25">
      <c r="A3" s="96" t="s">
        <v>7679</v>
      </c>
      <c r="B3" s="97" t="s">
        <v>7681</v>
      </c>
    </row>
    <row r="4" spans="1:2" ht="56.25">
      <c r="A4" s="96" t="s">
        <v>7680</v>
      </c>
      <c r="B4" s="97" t="s">
        <v>7681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GRB</vt:lpstr>
      <vt:lpstr>Formations</vt:lpstr>
      <vt:lpstr>Notes</vt:lpstr>
      <vt:lpstr>Parameters</vt:lpstr>
      <vt:lpstr>Codes</vt:lpstr>
      <vt:lpstr>References</vt:lpstr>
      <vt:lpstr>GRB</vt:lpstr>
      <vt:lpstr>Formations!Print_Area</vt:lpstr>
      <vt:lpstr>GRB!Print_Area</vt:lpstr>
      <vt:lpstr>GRB!Print_Titles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Quillinan</dc:creator>
  <cp:lastModifiedBy>cnichol5</cp:lastModifiedBy>
  <cp:lastPrinted>2008-06-11T16:46:24Z</cp:lastPrinted>
  <dcterms:created xsi:type="dcterms:W3CDTF">2007-11-08T17:40:48Z</dcterms:created>
  <dcterms:modified xsi:type="dcterms:W3CDTF">2011-09-12T17:07:17Z</dcterms:modified>
</cp:coreProperties>
</file>